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90fb792c0aca4de6/"/>
    </mc:Choice>
  </mc:AlternateContent>
  <xr:revisionPtr revIDLastSave="2733" documentId="13_ncr:1_{796220B1-37B9-4A95-84AC-CA2C0F93AF64}" xr6:coauthVersionLast="47" xr6:coauthVersionMax="47" xr10:uidLastSave="{8089FFA5-5D3D-4F9E-8819-061F1F78BC0F}"/>
  <bookViews>
    <workbookView xWindow="-108" yWindow="-108" windowWidth="23256" windowHeight="12456" xr2:uid="{E6F4B953-52F0-4B2F-8B2D-5E772ECFA0D4}"/>
  </bookViews>
  <sheets>
    <sheet name="Index" sheetId="1" r:id="rId1"/>
    <sheet name="01_Cleaned_Data" sheetId="4" r:id="rId2"/>
    <sheet name="02_Lookup_Tables" sheetId="7" r:id="rId3"/>
    <sheet name="03_Comment_List" sheetId="13" r:id="rId4"/>
    <sheet name="Sentiment_Map" sheetId="15" r:id="rId5"/>
    <sheet name="04_Pivot_Tables_&amp;_KPI_Calcs" sheetId="9" r:id="rId6"/>
    <sheet name="05_Map_Data" sheetId="12" r:id="rId7"/>
    <sheet name="06_Dashboard" sheetId="10" r:id="rId8"/>
    <sheet name="07_Extra_Analysis" sheetId="11" r:id="rId9"/>
  </sheets>
  <definedNames>
    <definedName name="_xlchart.v5.0" hidden="1">'05_Map_Data'!$A$1</definedName>
    <definedName name="_xlchart.v5.1" hidden="1">'05_Map_Data'!$A$2:$A$10</definedName>
    <definedName name="_xlchart.v5.2" hidden="1">'05_Map_Data'!$B$1</definedName>
    <definedName name="_xlchart.v5.3" hidden="1">'05_Map_Data'!$B$2:$B$10</definedName>
    <definedName name="ExternalData_1" localSheetId="1" hidden="1">'01_Cleaned_Data'!$A$1:$Q$8348</definedName>
    <definedName name="ExternalData_1" localSheetId="4" hidden="1">Sentiment_Map!$A$1:$B$27</definedName>
    <definedName name="ExternalData_2" localSheetId="3" hidden="1">'03_Comment_List'!$A$1:$A$27</definedName>
    <definedName name="_xlnm.Print_Area" localSheetId="7">'06_Dashboard'!$A$2:$M$83</definedName>
    <definedName name="_xlnm.Print_Area" localSheetId="8">'07_Extra_Analysis'!$A$1:$O$54</definedName>
    <definedName name="Slicer_Department">#N/A</definedName>
    <definedName name="Slicer_Department1">#N/A</definedName>
    <definedName name="Slicer_Province">#N/A</definedName>
    <definedName name="Slicer_Province1">#N/A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42" i="9" l="1"/>
  <c r="R656" i="4"/>
  <c r="R7097" i="4"/>
  <c r="R4592" i="4"/>
  <c r="R549" i="4"/>
  <c r="R8030" i="4"/>
  <c r="R7649" i="4"/>
  <c r="R5756" i="4"/>
  <c r="R6190" i="4"/>
  <c r="R7806" i="4"/>
  <c r="R1022" i="4"/>
  <c r="R6917" i="4"/>
  <c r="R1642" i="4"/>
  <c r="R7027" i="4"/>
  <c r="R349" i="4"/>
  <c r="R3813" i="4"/>
  <c r="R6677" i="4"/>
  <c r="R1786" i="4"/>
  <c r="R5858" i="4"/>
  <c r="R1128" i="4"/>
  <c r="R1522" i="4"/>
  <c r="R7071" i="4"/>
  <c r="R6502" i="4"/>
  <c r="R873" i="4"/>
  <c r="R5559" i="4"/>
  <c r="R2976" i="4"/>
  <c r="R3414" i="4"/>
  <c r="R3535" i="4"/>
  <c r="R293" i="4"/>
  <c r="R1840" i="4"/>
  <c r="R129" i="4"/>
  <c r="R5330" i="4"/>
  <c r="R23" i="4"/>
  <c r="R3534" i="4"/>
  <c r="R130" i="4"/>
  <c r="R783" i="4"/>
  <c r="R1653" i="4"/>
  <c r="R7155" i="4"/>
  <c r="R207" i="4"/>
  <c r="R5981" i="4"/>
  <c r="R2393" i="4"/>
  <c r="R4983" i="4"/>
  <c r="R4566" i="4"/>
  <c r="R3852" i="4"/>
  <c r="R1968" i="4"/>
  <c r="X1968" i="4" s="1"/>
  <c r="R1839" i="4"/>
  <c r="X1839" i="4" s="1"/>
  <c r="R808" i="4"/>
  <c r="X808" i="4" s="1"/>
  <c r="R2379" i="4"/>
  <c r="X2379" i="4" s="1"/>
  <c r="R4928" i="4"/>
  <c r="X4928" i="4" s="1"/>
  <c r="R911" i="4"/>
  <c r="X911" i="4" s="1"/>
  <c r="R3081" i="4"/>
  <c r="X3081" i="4" s="1"/>
  <c r="R5487" i="4"/>
  <c r="X5487" i="4" s="1"/>
  <c r="R4546" i="4"/>
  <c r="X4546" i="4" s="1"/>
  <c r="R7460" i="4"/>
  <c r="X7460" i="4" s="1"/>
  <c r="R7693" i="4"/>
  <c r="X7693" i="4" s="1"/>
  <c r="R1443" i="4"/>
  <c r="X1443" i="4" s="1"/>
  <c r="R1577" i="4"/>
  <c r="X1577" i="4" s="1"/>
  <c r="R7355" i="4"/>
  <c r="X7355" i="4" s="1"/>
  <c r="R4763" i="4"/>
  <c r="X4763" i="4" s="1"/>
  <c r="R493" i="4"/>
  <c r="X493" i="4" s="1"/>
  <c r="R8274" i="4"/>
  <c r="X8274" i="4" s="1"/>
  <c r="R2160" i="4"/>
  <c r="X2160" i="4" s="1"/>
  <c r="R3370" i="4"/>
  <c r="X3370" i="4" s="1"/>
  <c r="R5980" i="4"/>
  <c r="X5980" i="4" s="1"/>
  <c r="R2648" i="4"/>
  <c r="X2648" i="4" s="1"/>
  <c r="R2486" i="4"/>
  <c r="X2486" i="4" s="1"/>
  <c r="R4266" i="4"/>
  <c r="X4266" i="4" s="1"/>
  <c r="R2195" i="4"/>
  <c r="X2195" i="4" s="1"/>
  <c r="R7404" i="4"/>
  <c r="X7404" i="4" s="1"/>
  <c r="R539" i="4"/>
  <c r="X539" i="4" s="1"/>
  <c r="R7599" i="4"/>
  <c r="X7599" i="4" s="1"/>
  <c r="R6654" i="4"/>
  <c r="X6654" i="4" s="1"/>
  <c r="R2359" i="4"/>
  <c r="X2359" i="4" s="1"/>
  <c r="R2100" i="4"/>
  <c r="X2100" i="4" s="1"/>
  <c r="R4850" i="4"/>
  <c r="X4850" i="4" s="1"/>
  <c r="R5120" i="4"/>
  <c r="X5120" i="4" s="1"/>
  <c r="R2381" i="4"/>
  <c r="X2381" i="4" s="1"/>
  <c r="R5198" i="4"/>
  <c r="X5198" i="4" s="1"/>
  <c r="R4707" i="4"/>
  <c r="X4707" i="4" s="1"/>
  <c r="R421" i="4"/>
  <c r="X421" i="4" s="1"/>
  <c r="R4098" i="4"/>
  <c r="X4098" i="4" s="1"/>
  <c r="R2849" i="4"/>
  <c r="X2849" i="4" s="1"/>
  <c r="R371" i="4"/>
  <c r="X371" i="4" s="1"/>
  <c r="R7553" i="4"/>
  <c r="X7553" i="4" s="1"/>
  <c r="R1103" i="4"/>
  <c r="X1103" i="4" s="1"/>
  <c r="R13" i="4"/>
  <c r="X13" i="4" s="1"/>
  <c r="R8131" i="4"/>
  <c r="X8131" i="4" s="1"/>
  <c r="R1886" i="4"/>
  <c r="X1886" i="4" s="1"/>
  <c r="R2903" i="4"/>
  <c r="X2903" i="4" s="1"/>
  <c r="R473" i="4"/>
  <c r="X473" i="4" s="1"/>
  <c r="R2265" i="4"/>
  <c r="X2265" i="4" s="1"/>
  <c r="R727" i="4"/>
  <c r="X727" i="4" s="1"/>
  <c r="R2461" i="4"/>
  <c r="X2461" i="4" s="1"/>
  <c r="R7088" i="4"/>
  <c r="X7088" i="4" s="1"/>
  <c r="R268" i="4"/>
  <c r="X268" i="4" s="1"/>
  <c r="R305" i="4"/>
  <c r="X305" i="4" s="1"/>
  <c r="R3308" i="4"/>
  <c r="X3308" i="4" s="1"/>
  <c r="R1868" i="4"/>
  <c r="X1868" i="4" s="1"/>
  <c r="R4938" i="4"/>
  <c r="X4938" i="4" s="1"/>
  <c r="R7114" i="4"/>
  <c r="X7114" i="4" s="1"/>
  <c r="R7644" i="4"/>
  <c r="X7644" i="4" s="1"/>
  <c r="R2207" i="4"/>
  <c r="X2207" i="4" s="1"/>
  <c r="R152" i="4"/>
  <c r="X152" i="4" s="1"/>
  <c r="R4749" i="4"/>
  <c r="X4749" i="4" s="1"/>
  <c r="R3048" i="4"/>
  <c r="X3048" i="4" s="1"/>
  <c r="R2758" i="4"/>
  <c r="X2758" i="4" s="1"/>
  <c r="R5711" i="4"/>
  <c r="X5711" i="4" s="1"/>
  <c r="R3926" i="4"/>
  <c r="X3926" i="4" s="1"/>
  <c r="R7674" i="4"/>
  <c r="X7674" i="4" s="1"/>
  <c r="R7536" i="4"/>
  <c r="X7536" i="4" s="1"/>
  <c r="R4914" i="4"/>
  <c r="X4914" i="4" s="1"/>
  <c r="R4119" i="4"/>
  <c r="X4119" i="4" s="1"/>
  <c r="R3816" i="4"/>
  <c r="X3816" i="4" s="1"/>
  <c r="R7298" i="4"/>
  <c r="X7298" i="4" s="1"/>
  <c r="R673" i="4"/>
  <c r="X673" i="4" s="1"/>
  <c r="R1790" i="4"/>
  <c r="X1790" i="4" s="1"/>
  <c r="R7847" i="4"/>
  <c r="X7847" i="4" s="1"/>
  <c r="R4757" i="4"/>
  <c r="X4757" i="4" s="1"/>
  <c r="R562" i="4"/>
  <c r="X562" i="4" s="1"/>
  <c r="R4715" i="4"/>
  <c r="X4715" i="4" s="1"/>
  <c r="R7741" i="4"/>
  <c r="X7741" i="4" s="1"/>
  <c r="R5676" i="4"/>
  <c r="X5676" i="4" s="1"/>
  <c r="R6905" i="4"/>
  <c r="X6905" i="4" s="1"/>
  <c r="R6035" i="4"/>
  <c r="X6035" i="4" s="1"/>
  <c r="R3814" i="4"/>
  <c r="X3814" i="4" s="1"/>
  <c r="R625" i="4"/>
  <c r="X625" i="4" s="1"/>
  <c r="R7268" i="4"/>
  <c r="X7268" i="4" s="1"/>
  <c r="R6628" i="4"/>
  <c r="X6628" i="4" s="1"/>
  <c r="R6804" i="4"/>
  <c r="X6804" i="4" s="1"/>
  <c r="R816" i="4"/>
  <c r="X816" i="4" s="1"/>
  <c r="R4818" i="4"/>
  <c r="X4818" i="4" s="1"/>
  <c r="R2874" i="4"/>
  <c r="X2874" i="4" s="1"/>
  <c r="R7363" i="4"/>
  <c r="X7363" i="4" s="1"/>
  <c r="R8069" i="4"/>
  <c r="X8069" i="4" s="1"/>
  <c r="R6072" i="4"/>
  <c r="X6072" i="4" s="1"/>
  <c r="R3136" i="4"/>
  <c r="X3136" i="4" s="1"/>
  <c r="R1560" i="4"/>
  <c r="X1560" i="4" s="1"/>
  <c r="R7049" i="4"/>
  <c r="X7049" i="4" s="1"/>
  <c r="R5491" i="4"/>
  <c r="X5491" i="4" s="1"/>
  <c r="R4504" i="4"/>
  <c r="X4504" i="4" s="1"/>
  <c r="R8294" i="4"/>
  <c r="X8294" i="4" s="1"/>
  <c r="R6314" i="4"/>
  <c r="X6314" i="4" s="1"/>
  <c r="R2413" i="4"/>
  <c r="X2413" i="4" s="1"/>
  <c r="R4466" i="4"/>
  <c r="X4466" i="4" s="1"/>
  <c r="R5013" i="4"/>
  <c r="X5013" i="4" s="1"/>
  <c r="R2879" i="4"/>
  <c r="X2879" i="4" s="1"/>
  <c r="R1800" i="4"/>
  <c r="X1800" i="4" s="1"/>
  <c r="R43" i="4"/>
  <c r="X43" i="4" s="1"/>
  <c r="R3692" i="4"/>
  <c r="X3692" i="4" s="1"/>
  <c r="R3567" i="4"/>
  <c r="X3567" i="4" s="1"/>
  <c r="R2139" i="4"/>
  <c r="X2139" i="4" s="1"/>
  <c r="R5845" i="4"/>
  <c r="X5845" i="4" s="1"/>
  <c r="R4996" i="4"/>
  <c r="X4996" i="4" s="1"/>
  <c r="R4845" i="4"/>
  <c r="X4845" i="4" s="1"/>
  <c r="R2841" i="4"/>
  <c r="X2841" i="4" s="1"/>
  <c r="R2225" i="4"/>
  <c r="X2225" i="4" s="1"/>
  <c r="R3348" i="4"/>
  <c r="X3348" i="4" s="1"/>
  <c r="R2759" i="4"/>
  <c r="X2759" i="4" s="1"/>
  <c r="R2476" i="4"/>
  <c r="X2476" i="4" s="1"/>
  <c r="R5873" i="4"/>
  <c r="X5873" i="4" s="1"/>
  <c r="R4140" i="4"/>
  <c r="X4140" i="4" s="1"/>
  <c r="R3778" i="4"/>
  <c r="X3778" i="4" s="1"/>
  <c r="R4291" i="4"/>
  <c r="X4291" i="4" s="1"/>
  <c r="R5535" i="4"/>
  <c r="X5535" i="4" s="1"/>
  <c r="R3102" i="4"/>
  <c r="X3102" i="4" s="1"/>
  <c r="R8323" i="4"/>
  <c r="X8323" i="4" s="1"/>
  <c r="R8087" i="4"/>
  <c r="X8087" i="4" s="1"/>
  <c r="R4345" i="4"/>
  <c r="X4345" i="4" s="1"/>
  <c r="R4644" i="4"/>
  <c r="X4644" i="4" s="1"/>
  <c r="R5925" i="4"/>
  <c r="X5925" i="4" s="1"/>
  <c r="R4735" i="4"/>
  <c r="X4735" i="4" s="1"/>
  <c r="R2499" i="4"/>
  <c r="X2499" i="4" s="1"/>
  <c r="R8178" i="4"/>
  <c r="X8178" i="4" s="1"/>
  <c r="R3362" i="4"/>
  <c r="X3362" i="4" s="1"/>
  <c r="R2019" i="4"/>
  <c r="X2019" i="4" s="1"/>
  <c r="R5552" i="4"/>
  <c r="X5552" i="4" s="1"/>
  <c r="R8184" i="4"/>
  <c r="X8184" i="4" s="1"/>
  <c r="R4505" i="4"/>
  <c r="X4505" i="4" s="1"/>
  <c r="R6306" i="4"/>
  <c r="X6306" i="4" s="1"/>
  <c r="R5059" i="4"/>
  <c r="X5059" i="4" s="1"/>
  <c r="R8247" i="4"/>
  <c r="X8247" i="4" s="1"/>
  <c r="R7073" i="4"/>
  <c r="X7073" i="4" s="1"/>
  <c r="R799" i="4"/>
  <c r="X799" i="4" s="1"/>
  <c r="R1616" i="4"/>
  <c r="X1616" i="4" s="1"/>
  <c r="R1293" i="4"/>
  <c r="X1293" i="4" s="1"/>
  <c r="R2469" i="4"/>
  <c r="X2469" i="4" s="1"/>
  <c r="R5273" i="4"/>
  <c r="X5273" i="4" s="1"/>
  <c r="R3316" i="4"/>
  <c r="X3316" i="4" s="1"/>
  <c r="R1206" i="4"/>
  <c r="X1206" i="4" s="1"/>
  <c r="R2522" i="4"/>
  <c r="X2522" i="4" s="1"/>
  <c r="R4561" i="4"/>
  <c r="X4561" i="4" s="1"/>
  <c r="R1532" i="4"/>
  <c r="X1532" i="4" s="1"/>
  <c r="R1164" i="4"/>
  <c r="X1164" i="4" s="1"/>
  <c r="R7638" i="4"/>
  <c r="X7638" i="4" s="1"/>
  <c r="R8109" i="4"/>
  <c r="X8109" i="4" s="1"/>
  <c r="R6445" i="4"/>
  <c r="X6445" i="4" s="1"/>
  <c r="R3119" i="4"/>
  <c r="X3119" i="4" s="1"/>
  <c r="R3104" i="4"/>
  <c r="X3104" i="4" s="1"/>
  <c r="R2055" i="4"/>
  <c r="X2055" i="4" s="1"/>
  <c r="R2391" i="4"/>
  <c r="X2391" i="4" s="1"/>
  <c r="R7668" i="4"/>
  <c r="X7668" i="4" s="1"/>
  <c r="R1304" i="4"/>
  <c r="X1304" i="4" s="1"/>
  <c r="R5433" i="4"/>
  <c r="X5433" i="4" s="1"/>
  <c r="R7616" i="4"/>
  <c r="X7616" i="4" s="1"/>
  <c r="R6809" i="4"/>
  <c r="X6809" i="4" s="1"/>
  <c r="R2765" i="4"/>
  <c r="X2765" i="4" s="1"/>
  <c r="R4660" i="4"/>
  <c r="X4660" i="4" s="1"/>
  <c r="R1181" i="4"/>
  <c r="X1181" i="4" s="1"/>
  <c r="R3900" i="4"/>
  <c r="X3900" i="4" s="1"/>
  <c r="R6667" i="4"/>
  <c r="X6667" i="4" s="1"/>
  <c r="R3693" i="4"/>
  <c r="X3693" i="4" s="1"/>
  <c r="R5213" i="4"/>
  <c r="X5213" i="4" s="1"/>
  <c r="R503" i="4"/>
  <c r="X503" i="4" s="1"/>
  <c r="R2014" i="4"/>
  <c r="X2014" i="4" s="1"/>
  <c r="R920" i="4"/>
  <c r="X920" i="4" s="1"/>
  <c r="R7770" i="4"/>
  <c r="X7770" i="4" s="1"/>
  <c r="R4641" i="4"/>
  <c r="X4641" i="4" s="1"/>
  <c r="R149" i="4"/>
  <c r="X149" i="4" s="1"/>
  <c r="R908" i="4"/>
  <c r="X908" i="4" s="1"/>
  <c r="R5092" i="4"/>
  <c r="X5092" i="4" s="1"/>
  <c r="R2533" i="4"/>
  <c r="X2533" i="4" s="1"/>
  <c r="R7808" i="4"/>
  <c r="X7808" i="4" s="1"/>
  <c r="R5550" i="4"/>
  <c r="X5550" i="4" s="1"/>
  <c r="R2309" i="4"/>
  <c r="X2309" i="4" s="1"/>
  <c r="R6168" i="4"/>
  <c r="X6168" i="4" s="1"/>
  <c r="R2365" i="4"/>
  <c r="X2365" i="4" s="1"/>
  <c r="R8153" i="4"/>
  <c r="X8153" i="4" s="1"/>
  <c r="R514" i="4"/>
  <c r="X514" i="4" s="1"/>
  <c r="R6119" i="4"/>
  <c r="X6119" i="4" s="1"/>
  <c r="R707" i="4"/>
  <c r="R901" i="4"/>
  <c r="R4025" i="4"/>
  <c r="R7012" i="4"/>
  <c r="R7281" i="4"/>
  <c r="R4165" i="4"/>
  <c r="R3566" i="4"/>
  <c r="R4246" i="4"/>
  <c r="R5579" i="4"/>
  <c r="R7181" i="4"/>
  <c r="R6025" i="4"/>
  <c r="R6989" i="4"/>
  <c r="R6515" i="4"/>
  <c r="R4855" i="4"/>
  <c r="R3860" i="4"/>
  <c r="R6805" i="4"/>
  <c r="R746" i="4"/>
  <c r="R3959" i="4"/>
  <c r="R2615" i="4"/>
  <c r="R5097" i="4"/>
  <c r="R552" i="4"/>
  <c r="R1031" i="4"/>
  <c r="R336" i="4"/>
  <c r="R7193" i="4"/>
  <c r="R197" i="4"/>
  <c r="R3411" i="4"/>
  <c r="R3787" i="4"/>
  <c r="R4483" i="4"/>
  <c r="R5677" i="4"/>
  <c r="R2807" i="4"/>
  <c r="R8092" i="4"/>
  <c r="R7695" i="4"/>
  <c r="R165" i="4"/>
  <c r="R21" i="4"/>
  <c r="R5064" i="4"/>
  <c r="R7058" i="4"/>
  <c r="R4258" i="4"/>
  <c r="R2601" i="4"/>
  <c r="R5049" i="4"/>
  <c r="R4078" i="4"/>
  <c r="R187" i="4"/>
  <c r="R6467" i="4"/>
  <c r="R4234" i="4"/>
  <c r="R7217" i="4"/>
  <c r="R340" i="4"/>
  <c r="R1872" i="4"/>
  <c r="R3800" i="4"/>
  <c r="R118" i="4"/>
  <c r="R3486" i="4"/>
  <c r="R1297" i="4"/>
  <c r="R3330" i="4"/>
  <c r="R3720" i="4"/>
  <c r="R3005" i="4"/>
  <c r="R2549" i="4"/>
  <c r="R7340" i="4"/>
  <c r="R577" i="4"/>
  <c r="R5826" i="4"/>
  <c r="R2410" i="4"/>
  <c r="R510" i="4"/>
  <c r="R1300" i="4"/>
  <c r="R4243" i="4"/>
  <c r="R2066" i="4"/>
  <c r="R7334" i="4"/>
  <c r="R3525" i="4"/>
  <c r="R6795" i="4"/>
  <c r="R5950" i="4"/>
  <c r="R6233" i="4"/>
  <c r="R3387" i="4"/>
  <c r="R7545" i="4"/>
  <c r="R276" i="4"/>
  <c r="R1233" i="4"/>
  <c r="R4260" i="4"/>
  <c r="R661" i="4"/>
  <c r="R3199" i="4"/>
  <c r="R1177" i="4"/>
  <c r="R5378" i="4"/>
  <c r="R5229" i="4"/>
  <c r="R5526" i="4"/>
  <c r="R5675" i="4"/>
  <c r="R6602" i="4"/>
  <c r="R471" i="4"/>
  <c r="R6494" i="4"/>
  <c r="R7207" i="4"/>
  <c r="R2723" i="4"/>
  <c r="R7692" i="4"/>
  <c r="R6624" i="4"/>
  <c r="R3477" i="4"/>
  <c r="R6585" i="4"/>
  <c r="R6273" i="4"/>
  <c r="R2324" i="4"/>
  <c r="R65" i="4"/>
  <c r="R7032" i="4"/>
  <c r="R3661" i="4"/>
  <c r="R945" i="4"/>
  <c r="R6588" i="4"/>
  <c r="R3258" i="4"/>
  <c r="R1361" i="4"/>
  <c r="R3647" i="4"/>
  <c r="R5680" i="4"/>
  <c r="R5076" i="4"/>
  <c r="R1850" i="4"/>
  <c r="R5802" i="4"/>
  <c r="R3838" i="4"/>
  <c r="R4965" i="4"/>
  <c r="R7318" i="4"/>
  <c r="R8266" i="4"/>
  <c r="R6675" i="4"/>
  <c r="R1099" i="4"/>
  <c r="R1429" i="4"/>
  <c r="R7916" i="4"/>
  <c r="R5404" i="4"/>
  <c r="R6377" i="4"/>
  <c r="R449" i="4"/>
  <c r="R2605" i="4"/>
  <c r="R2409" i="4"/>
  <c r="R2234" i="4"/>
  <c r="R7790" i="4"/>
  <c r="R5942" i="4"/>
  <c r="R6910" i="4"/>
  <c r="R6632" i="4"/>
  <c r="R1326" i="4"/>
  <c r="R2664" i="4"/>
  <c r="R946" i="4"/>
  <c r="R2000" i="4"/>
  <c r="R5542" i="4"/>
  <c r="R2534" i="4"/>
  <c r="R438" i="4"/>
  <c r="R7950" i="4"/>
  <c r="R2276" i="4"/>
  <c r="R7572" i="4"/>
  <c r="R2525" i="4"/>
  <c r="R3562" i="4"/>
  <c r="R6024" i="4"/>
  <c r="R6674" i="4"/>
  <c r="R3101" i="4"/>
  <c r="R1383" i="4"/>
  <c r="R2899" i="4"/>
  <c r="R1847" i="4"/>
  <c r="R3894" i="4"/>
  <c r="R6399" i="4"/>
  <c r="R2459" i="4"/>
  <c r="R2608" i="4"/>
  <c r="R2599" i="4"/>
  <c r="R5503" i="4"/>
  <c r="R2991" i="4"/>
  <c r="R1933" i="4"/>
  <c r="R36" i="4"/>
  <c r="R1018" i="4"/>
  <c r="R5732" i="4"/>
  <c r="R3788" i="4"/>
  <c r="R4773" i="4"/>
  <c r="R2369" i="4"/>
  <c r="R4299" i="4"/>
  <c r="R932" i="4"/>
  <c r="R6489" i="4"/>
  <c r="R1823" i="4"/>
  <c r="R104" i="4"/>
  <c r="R4955" i="4"/>
  <c r="R1649" i="4"/>
  <c r="R2023" i="4"/>
  <c r="R1178" i="4"/>
  <c r="R666" i="4"/>
  <c r="R7074" i="4"/>
  <c r="R6049" i="4"/>
  <c r="R6510" i="4"/>
  <c r="R940" i="4"/>
  <c r="R3249" i="4"/>
  <c r="R6706" i="4"/>
  <c r="R8342" i="4"/>
  <c r="R1624" i="4"/>
  <c r="R2685" i="4"/>
  <c r="R3085" i="4"/>
  <c r="R5442" i="4"/>
  <c r="R3111" i="4"/>
  <c r="R1853" i="4"/>
  <c r="R6390" i="4"/>
  <c r="R2620" i="4"/>
  <c r="R3379" i="4"/>
  <c r="R3747" i="4"/>
  <c r="R986" i="4"/>
  <c r="R7364" i="4"/>
  <c r="R6860" i="4"/>
  <c r="R6185" i="4"/>
  <c r="R2020" i="4"/>
  <c r="R2819" i="4"/>
  <c r="R6940" i="4"/>
  <c r="R4785" i="4"/>
  <c r="R3026" i="4"/>
  <c r="R5244" i="4"/>
  <c r="R4786" i="4"/>
  <c r="R3470" i="4"/>
  <c r="R2871" i="4"/>
  <c r="R864" i="4"/>
  <c r="R4219" i="4"/>
  <c r="R4686" i="4"/>
  <c r="R6368" i="4"/>
  <c r="R134" i="4"/>
  <c r="R3611" i="4"/>
  <c r="R2316" i="4"/>
  <c r="R7853" i="4"/>
  <c r="R3626" i="4"/>
  <c r="R3602" i="4"/>
  <c r="R5012" i="4"/>
  <c r="R1261" i="4"/>
  <c r="R20" i="4"/>
  <c r="R8005" i="4"/>
  <c r="R972" i="4"/>
  <c r="R5300" i="4"/>
  <c r="R5040" i="4"/>
  <c r="R6570" i="4"/>
  <c r="R2594" i="4"/>
  <c r="R7121" i="4"/>
  <c r="R1797" i="4"/>
  <c r="R2284" i="4"/>
  <c r="R7037" i="4"/>
  <c r="R2855" i="4"/>
  <c r="R4598" i="4"/>
  <c r="R365" i="4"/>
  <c r="R831" i="4"/>
  <c r="R3016" i="4"/>
  <c r="R3065" i="4"/>
  <c r="R7509" i="4"/>
  <c r="R8059" i="4"/>
  <c r="R1667" i="4"/>
  <c r="R7822" i="4"/>
  <c r="R1898" i="4"/>
  <c r="R6405" i="4"/>
  <c r="R389" i="4"/>
  <c r="R659" i="4"/>
  <c r="R7287" i="4"/>
  <c r="U7287" i="4" s="1" a="1"/>
  <c r="R6352" i="4"/>
  <c r="U6352" i="4" s="1" a="1"/>
  <c r="R2973" i="4"/>
  <c r="U2973" i="4" s="1" a="1"/>
  <c r="R3180" i="4"/>
  <c r="U3180" i="4" s="1" a="1"/>
  <c r="R1610" i="4"/>
  <c r="U1610" i="4" s="1" a="1"/>
  <c r="R2339" i="4"/>
  <c r="U2339" i="4" s="1" a="1"/>
  <c r="R7079" i="4"/>
  <c r="U7079" i="4" s="1" a="1"/>
  <c r="R3783" i="4"/>
  <c r="U3783" i="4" s="1" a="1"/>
  <c r="R1400" i="4"/>
  <c r="U1400" i="4" s="1" a="1"/>
  <c r="R2794" i="4"/>
  <c r="U2794" i="4" s="1" a="1"/>
  <c r="R7200" i="4"/>
  <c r="U7200" i="4" s="1" a="1"/>
  <c r="R5632" i="4"/>
  <c r="U5632" i="4" s="1" a="1"/>
  <c r="R3598" i="4"/>
  <c r="U3598" i="4" s="1" a="1"/>
  <c r="R8003" i="4"/>
  <c r="U8003" i="4" s="1" a="1"/>
  <c r="R6783" i="4"/>
  <c r="U6783" i="4" s="1" a="1"/>
  <c r="R3209" i="4"/>
  <c r="U3209" i="4" s="1" a="1"/>
  <c r="R6618" i="4"/>
  <c r="U6618" i="4" s="1" a="1"/>
  <c r="R488" i="4"/>
  <c r="U488" i="4" s="1" a="1"/>
  <c r="R2086" i="4"/>
  <c r="U2086" i="4" s="1" a="1"/>
  <c r="R3277" i="4"/>
  <c r="U3277" i="4" s="1" a="1"/>
  <c r="R4723" i="4"/>
  <c r="U4723" i="4" s="1" a="1"/>
  <c r="R757" i="4"/>
  <c r="U757" i="4" s="1" a="1"/>
  <c r="R465" i="4"/>
  <c r="U465" i="4" s="1" a="1"/>
  <c r="R8078" i="4"/>
  <c r="U8078" i="4" s="1" a="1"/>
  <c r="R4430" i="4"/>
  <c r="U4430" i="4" s="1" a="1"/>
  <c r="R7184" i="4"/>
  <c r="U7184" i="4" s="1" a="1"/>
  <c r="R6257" i="4"/>
  <c r="U6257" i="4" s="1" a="1"/>
  <c r="R3061" i="4"/>
  <c r="U3061" i="4" s="1" a="1"/>
  <c r="R8040" i="4"/>
  <c r="U8040" i="4" s="1" a="1"/>
  <c r="R7004" i="4"/>
  <c r="U7004" i="4" s="1" a="1"/>
  <c r="R353" i="4"/>
  <c r="U353" i="4" s="1" a="1"/>
  <c r="R5927" i="4"/>
  <c r="U5927" i="4" s="1" a="1"/>
  <c r="R2398" i="4"/>
  <c r="U2398" i="4" s="1" a="1"/>
  <c r="R7997" i="4"/>
  <c r="U7997" i="4" s="1" a="1"/>
  <c r="R6305" i="4"/>
  <c r="U6305" i="4" s="1" a="1"/>
  <c r="R162" i="4"/>
  <c r="U162" i="4" s="1" a="1"/>
  <c r="R7113" i="4"/>
  <c r="U7113" i="4" s="1" a="1"/>
  <c r="R4073" i="4"/>
  <c r="U4073" i="4" s="1" a="1"/>
  <c r="R3020" i="4"/>
  <c r="U3020" i="4" s="1" a="1"/>
  <c r="R863" i="4"/>
  <c r="U863" i="4" s="1" a="1"/>
  <c r="R6107" i="4"/>
  <c r="U6107" i="4" s="1" a="1"/>
  <c r="R4033" i="4"/>
  <c r="U4033" i="4" s="1" a="1"/>
  <c r="R311" i="4"/>
  <c r="U311" i="4" s="1" a="1"/>
  <c r="R1530" i="4"/>
  <c r="U1530" i="4" s="1" a="1"/>
  <c r="R686" i="4"/>
  <c r="U686" i="4" s="1" a="1"/>
  <c r="R4693" i="4"/>
  <c r="U4693" i="4" s="1" a="1"/>
  <c r="R6528" i="4"/>
  <c r="U6528" i="4" s="1" a="1"/>
  <c r="R3932" i="4"/>
  <c r="U3932" i="4" s="1" a="1"/>
  <c r="R3651" i="4"/>
  <c r="U3651" i="4" s="1" a="1"/>
  <c r="R7596" i="4"/>
  <c r="U7596" i="4" s="1" a="1"/>
  <c r="R1914" i="4"/>
  <c r="U1914" i="4" s="1" a="1"/>
  <c r="R4788" i="4"/>
  <c r="U4788" i="4" s="1" a="1"/>
  <c r="R1096" i="4"/>
  <c r="U1096" i="4" s="1" a="1"/>
  <c r="R2008" i="4"/>
  <c r="U2008" i="4" s="1" a="1"/>
  <c r="R883" i="4"/>
  <c r="U883" i="4" s="1" a="1"/>
  <c r="R8091" i="4"/>
  <c r="U8091" i="4" s="1" a="1"/>
  <c r="R4858" i="4"/>
  <c r="U4858" i="4" s="1" a="1"/>
  <c r="R6230" i="4"/>
  <c r="U6230" i="4" s="1" a="1"/>
  <c r="R1393" i="4"/>
  <c r="U1393" i="4" s="1" a="1"/>
  <c r="R6157" i="4"/>
  <c r="U6157" i="4" s="1" a="1"/>
  <c r="R2001" i="4"/>
  <c r="U2001" i="4" s="1" a="1"/>
  <c r="R7304" i="4"/>
  <c r="U7304" i="4" s="1" a="1"/>
  <c r="R4543" i="4"/>
  <c r="U4543" i="4" s="1" a="1"/>
  <c r="R2948" i="4"/>
  <c r="U2948" i="4" s="1" a="1"/>
  <c r="R1490" i="4"/>
  <c r="U1490" i="4" s="1" a="1"/>
  <c r="R1927" i="4"/>
  <c r="U1927" i="4" s="1" a="1"/>
  <c r="R6995" i="4"/>
  <c r="U6995" i="4" s="1" a="1"/>
  <c r="R1154" i="4"/>
  <c r="U1154" i="4" s="1" a="1"/>
  <c r="R2" i="4"/>
  <c r="U2" i="4" s="1" a="1"/>
  <c r="R310" i="4"/>
  <c r="U310" i="4" s="1" a="1"/>
  <c r="R61" i="4"/>
  <c r="R3437" i="4"/>
  <c r="R5165" i="4"/>
  <c r="R6813" i="4"/>
  <c r="R2718" i="4"/>
  <c r="R8018" i="4"/>
  <c r="R7694" i="4"/>
  <c r="R6061" i="4"/>
  <c r="R3715" i="4"/>
  <c r="R2839" i="4"/>
  <c r="R5310" i="4"/>
  <c r="R4744" i="4"/>
  <c r="R7394" i="4"/>
  <c r="R6533" i="4"/>
  <c r="R332" i="4"/>
  <c r="R1601" i="4"/>
  <c r="R4539" i="4"/>
  <c r="R4447" i="4"/>
  <c r="R6582" i="4"/>
  <c r="R3691" i="4"/>
  <c r="R1384" i="4"/>
  <c r="R2541" i="4"/>
  <c r="R5655" i="4"/>
  <c r="R3970" i="4"/>
  <c r="R4960" i="4"/>
  <c r="R5966" i="4"/>
  <c r="R3748" i="4"/>
  <c r="R8209" i="4"/>
  <c r="R1985" i="4"/>
  <c r="R7828" i="4"/>
  <c r="R6138" i="4"/>
  <c r="R4583" i="4"/>
  <c r="R7718" i="4"/>
  <c r="R3618" i="4"/>
  <c r="R111" i="4"/>
  <c r="R5359" i="4"/>
  <c r="R1991" i="4"/>
  <c r="R1454" i="4"/>
  <c r="R4043" i="4"/>
  <c r="R2260" i="4"/>
  <c r="R4768" i="4"/>
  <c r="R3426" i="4"/>
  <c r="R1835" i="4"/>
  <c r="R572" i="4"/>
  <c r="R3448" i="4"/>
  <c r="R6553" i="4"/>
  <c r="R7168" i="4"/>
  <c r="R7487" i="4"/>
  <c r="R6743" i="4"/>
  <c r="R3845" i="4"/>
  <c r="R5155" i="4"/>
  <c r="R2354" i="4"/>
  <c r="R2876" i="4"/>
  <c r="R5573" i="4"/>
  <c r="R1630" i="4"/>
  <c r="R8089" i="4"/>
  <c r="R1076" i="4"/>
  <c r="R3204" i="4"/>
  <c r="R6505" i="4"/>
  <c r="R6948" i="4"/>
  <c r="R11" i="4"/>
  <c r="R1008" i="4"/>
  <c r="R2427" i="4"/>
  <c r="R6837" i="4"/>
  <c r="R1260" i="4"/>
  <c r="R4015" i="4"/>
  <c r="R1360" i="4"/>
  <c r="R1273" i="4"/>
  <c r="R1278" i="4"/>
  <c r="R602" i="4"/>
  <c r="R6661" i="4"/>
  <c r="R1282" i="4"/>
  <c r="R7776" i="4"/>
  <c r="R7910" i="4"/>
  <c r="R399" i="4"/>
  <c r="R5321" i="4"/>
  <c r="R4224" i="4"/>
  <c r="R6080" i="4"/>
  <c r="R1761" i="4"/>
  <c r="R3941" i="4"/>
  <c r="R7245" i="4"/>
  <c r="R7940" i="4"/>
  <c r="R5916" i="4"/>
  <c r="R4603" i="4"/>
  <c r="R4188" i="4"/>
  <c r="R398" i="4"/>
  <c r="R462" i="4"/>
  <c r="R1646" i="4"/>
  <c r="R2626" i="4"/>
  <c r="R1666" i="4"/>
  <c r="R5352" i="4"/>
  <c r="R2589" i="4"/>
  <c r="R4770" i="4"/>
  <c r="R834" i="4"/>
  <c r="R2340" i="4"/>
  <c r="R3637" i="4"/>
  <c r="R1231" i="4"/>
  <c r="R2117" i="4"/>
  <c r="R2990" i="4"/>
  <c r="R2677" i="4"/>
  <c r="R3195" i="4"/>
  <c r="R2425" i="4"/>
  <c r="R1903" i="4"/>
  <c r="R3604" i="4"/>
  <c r="R3170" i="4"/>
  <c r="R3984" i="4"/>
  <c r="R479" i="4"/>
  <c r="R2539" i="4"/>
  <c r="R7727" i="4"/>
  <c r="R423" i="4"/>
  <c r="R4358" i="4"/>
  <c r="R1247" i="4"/>
  <c r="R779" i="4"/>
  <c r="R1494" i="4"/>
  <c r="R6725" i="4"/>
  <c r="R7472" i="4"/>
  <c r="R8337" i="4"/>
  <c r="R5930" i="4"/>
  <c r="R2696" i="4"/>
  <c r="R8304" i="4"/>
  <c r="R4313" i="4"/>
  <c r="R2394" i="4"/>
  <c r="R7102" i="4"/>
  <c r="R2286" i="4"/>
  <c r="R6578" i="4"/>
  <c r="R6213" i="4"/>
  <c r="R764" i="4"/>
  <c r="R3901" i="4"/>
  <c r="R8067" i="4"/>
  <c r="R5707" i="4"/>
  <c r="R3373" i="4"/>
  <c r="R6663" i="4"/>
  <c r="R874" i="4"/>
  <c r="R3639" i="4"/>
  <c r="R7138" i="4"/>
  <c r="R7550" i="4"/>
  <c r="R650" i="4"/>
  <c r="R692" i="4"/>
  <c r="R5704" i="4"/>
  <c r="R3632" i="4"/>
  <c r="R2645" i="4"/>
  <c r="R3115" i="4"/>
  <c r="R4554" i="4"/>
  <c r="R7425" i="4"/>
  <c r="R2964" i="4"/>
  <c r="R7260" i="4"/>
  <c r="R3989" i="4"/>
  <c r="R3944" i="4"/>
  <c r="R1135" i="4"/>
  <c r="R1862" i="4"/>
  <c r="R1889" i="4"/>
  <c r="R3488" i="4"/>
  <c r="R7546" i="4"/>
  <c r="R2749" i="4"/>
  <c r="R5464" i="4"/>
  <c r="R5450" i="4"/>
  <c r="R3035" i="4"/>
  <c r="R4645" i="4"/>
  <c r="R2096" i="4"/>
  <c r="R7440" i="4"/>
  <c r="R7849" i="4"/>
  <c r="R7945" i="4"/>
  <c r="R4261" i="4"/>
  <c r="R7541" i="4"/>
  <c r="R1509" i="4"/>
  <c r="R3847" i="4"/>
  <c r="R8015" i="4"/>
  <c r="R7457" i="4"/>
  <c r="R1715" i="4"/>
  <c r="R2152" i="4"/>
  <c r="R2442" i="4"/>
  <c r="R6370" i="4"/>
  <c r="R1057" i="4"/>
  <c r="R3516" i="4"/>
  <c r="R6304" i="4"/>
  <c r="R1541" i="4"/>
  <c r="R3242" i="4"/>
  <c r="R6757" i="4"/>
  <c r="R4287" i="4"/>
  <c r="R3478" i="4"/>
  <c r="R657" i="4"/>
  <c r="R7968" i="4"/>
  <c r="R1223" i="4"/>
  <c r="R8042" i="4"/>
  <c r="R8196" i="4"/>
  <c r="R6650" i="4"/>
  <c r="R417" i="4"/>
  <c r="R4530" i="4"/>
  <c r="R1537" i="4"/>
  <c r="R8347" i="4"/>
  <c r="R4342" i="4"/>
  <c r="R8240" i="4"/>
  <c r="R3728" i="4"/>
  <c r="R1465" i="4"/>
  <c r="R6400" i="4"/>
  <c r="R2177" i="4"/>
  <c r="R5227" i="4"/>
  <c r="R4221" i="4"/>
  <c r="R1317" i="4"/>
  <c r="R913" i="4"/>
  <c r="R5121" i="4"/>
  <c r="R6319" i="4"/>
  <c r="R8027" i="4"/>
  <c r="R2497" i="4"/>
  <c r="R8282" i="4"/>
  <c r="R5629" i="4"/>
  <c r="R1613" i="4"/>
  <c r="R4367" i="4"/>
  <c r="R5226" i="4"/>
  <c r="R4227" i="4"/>
  <c r="R4930" i="4"/>
  <c r="R5460" i="4"/>
  <c r="R3540" i="4"/>
  <c r="R4064" i="4"/>
  <c r="R6969" i="4"/>
  <c r="R7236" i="4"/>
  <c r="R3325" i="4"/>
  <c r="R4053" i="4"/>
  <c r="R4586" i="4"/>
  <c r="R3284" i="4"/>
  <c r="R7072" i="4"/>
  <c r="R267" i="4"/>
  <c r="R5605" i="4"/>
  <c r="R4344" i="4"/>
  <c r="R3577" i="4"/>
  <c r="R1214" i="4"/>
  <c r="R3804" i="4"/>
  <c r="R5814" i="4"/>
  <c r="R5720" i="4"/>
  <c r="R3739" i="4"/>
  <c r="R4223" i="4"/>
  <c r="R1641" i="4"/>
  <c r="R4133" i="4"/>
  <c r="R2936" i="4"/>
  <c r="R7093" i="4"/>
  <c r="R7689" i="4"/>
  <c r="R7291" i="4"/>
  <c r="R975" i="4"/>
  <c r="R7573" i="4"/>
  <c r="R7813" i="4"/>
  <c r="R3811" i="4"/>
  <c r="R5738" i="4"/>
  <c r="R6082" i="4"/>
  <c r="R3843" i="4"/>
  <c r="R350" i="4"/>
  <c r="R1426" i="4"/>
  <c r="R7250" i="4"/>
  <c r="R224" i="4"/>
  <c r="R3164" i="4"/>
  <c r="R5383" i="4"/>
  <c r="R1658" i="4"/>
  <c r="R5593" i="4"/>
  <c r="R4396" i="4"/>
  <c r="R4666" i="4"/>
  <c r="R5687" i="4"/>
  <c r="R2034" i="4"/>
  <c r="R4469" i="4"/>
  <c r="R7569" i="4"/>
  <c r="R7481" i="4"/>
  <c r="R452" i="4"/>
  <c r="R7888" i="4"/>
  <c r="R7227" i="4"/>
  <c r="R7045" i="4"/>
  <c r="R8127" i="4"/>
  <c r="R110" i="4"/>
  <c r="R7126" i="4"/>
  <c r="R3979" i="4"/>
  <c r="R6597" i="4"/>
  <c r="R6902" i="4"/>
  <c r="R1738" i="4"/>
  <c r="R907" i="4"/>
  <c r="R7490" i="4"/>
  <c r="R1402" i="4"/>
  <c r="R6990" i="4"/>
  <c r="R3871" i="4"/>
  <c r="R505" i="4"/>
  <c r="R924" i="4"/>
  <c r="R5512" i="4"/>
  <c r="R7225" i="4"/>
  <c r="R5954" i="4"/>
  <c r="R3903" i="4"/>
  <c r="R3943" i="4"/>
  <c r="R5293" i="4"/>
  <c r="R2357" i="4"/>
  <c r="R4106" i="4"/>
  <c r="R7542" i="4"/>
  <c r="R6957" i="4"/>
  <c r="R6856" i="4"/>
  <c r="R5835" i="4"/>
  <c r="R4557" i="4"/>
  <c r="R4462" i="4"/>
  <c r="R4970" i="4"/>
  <c r="R884" i="4"/>
  <c r="R1546" i="4"/>
  <c r="R8292" i="4"/>
  <c r="R2857" i="4"/>
  <c r="R2335" i="4"/>
  <c r="R5657" i="4"/>
  <c r="R4964" i="4"/>
  <c r="R6935" i="4"/>
  <c r="R1563" i="4"/>
  <c r="R3010" i="4"/>
  <c r="R2046" i="4"/>
  <c r="R5016" i="4"/>
  <c r="R7188" i="4"/>
  <c r="R4086" i="4"/>
  <c r="R1592" i="4"/>
  <c r="R1296" i="4"/>
  <c r="R6800" i="4"/>
  <c r="R6446" i="4"/>
  <c r="R4790" i="4"/>
  <c r="R7800" i="4"/>
  <c r="R8289" i="4"/>
  <c r="R2079" i="4"/>
  <c r="R1189" i="4"/>
  <c r="R6386" i="4"/>
  <c r="R1007" i="4"/>
  <c r="R8297" i="4"/>
  <c r="R611" i="4"/>
  <c r="R3193" i="4"/>
  <c r="R273" i="4"/>
  <c r="R2239" i="4"/>
  <c r="R8251" i="4"/>
  <c r="R4714" i="4"/>
  <c r="R6641" i="4"/>
  <c r="R3840" i="4"/>
  <c r="R3382" i="4"/>
  <c r="R1210" i="4"/>
  <c r="X1210" i="4" s="1"/>
  <c r="R5480" i="4"/>
  <c r="X5480" i="4" s="1"/>
  <c r="R4338" i="4"/>
  <c r="X4338" i="4" s="1"/>
  <c r="R6462" i="4"/>
  <c r="X6462" i="4" s="1"/>
  <c r="R1419" i="4"/>
  <c r="X1419" i="4" s="1"/>
  <c r="R3006" i="4"/>
  <c r="X3006" i="4" s="1"/>
  <c r="R7176" i="4"/>
  <c r="X7176" i="4" s="1"/>
  <c r="R3106" i="4"/>
  <c r="X3106" i="4" s="1"/>
  <c r="R2306" i="4"/>
  <c r="X2306" i="4" s="1"/>
  <c r="R6449" i="4"/>
  <c r="X6449" i="4" s="1"/>
  <c r="R1920" i="4"/>
  <c r="X1920" i="4" s="1"/>
  <c r="R8115" i="4"/>
  <c r="X8115" i="4" s="1"/>
  <c r="R1160" i="4"/>
  <c r="X1160" i="4" s="1"/>
  <c r="R3219" i="4"/>
  <c r="X3219" i="4" s="1"/>
  <c r="R6766" i="4"/>
  <c r="X6766" i="4" s="1"/>
  <c r="R3679" i="4"/>
  <c r="X3679" i="4" s="1"/>
  <c r="R2380" i="4"/>
  <c r="X2380" i="4" s="1"/>
  <c r="R495" i="4"/>
  <c r="X495" i="4" s="1"/>
  <c r="R1750" i="4"/>
  <c r="X1750" i="4" s="1"/>
  <c r="R6987" i="4"/>
  <c r="X6987" i="4" s="1"/>
  <c r="R8227" i="4"/>
  <c r="X8227" i="4" s="1"/>
  <c r="R8095" i="4"/>
  <c r="X8095" i="4" s="1"/>
  <c r="R2249" i="4"/>
  <c r="X2249" i="4" s="1"/>
  <c r="R7903" i="4"/>
  <c r="X7903" i="4" s="1"/>
  <c r="R7653" i="4"/>
  <c r="X7653" i="4" s="1"/>
  <c r="R5142" i="4"/>
  <c r="X5142" i="4" s="1"/>
  <c r="R7595" i="4"/>
  <c r="X7595" i="4" s="1"/>
  <c r="R7959" i="4"/>
  <c r="X7959" i="4" s="1"/>
  <c r="R736" i="4"/>
  <c r="X736" i="4" s="1"/>
  <c r="R6071" i="4"/>
  <c r="X6071" i="4" s="1"/>
  <c r="R672" i="4"/>
  <c r="X672" i="4" s="1"/>
  <c r="R6870" i="4"/>
  <c r="X6870" i="4" s="1"/>
  <c r="R3997" i="4"/>
  <c r="X3997" i="4" s="1"/>
  <c r="R2186" i="4"/>
  <c r="X2186" i="4" s="1"/>
  <c r="R676" i="4"/>
  <c r="X676" i="4" s="1"/>
  <c r="R7767" i="4"/>
  <c r="X7767" i="4" s="1"/>
  <c r="R256" i="4"/>
  <c r="X256" i="4" s="1"/>
  <c r="R6434" i="4"/>
  <c r="X6434" i="4" s="1"/>
  <c r="R8006" i="4"/>
  <c r="X8006" i="4" s="1"/>
  <c r="R3268" i="4"/>
  <c r="X3268" i="4" s="1"/>
  <c r="R316" i="4"/>
  <c r="X316" i="4" s="1"/>
  <c r="R608" i="4"/>
  <c r="X608" i="4" s="1"/>
  <c r="R5561" i="4"/>
  <c r="X5561" i="4" s="1"/>
  <c r="R6076" i="4"/>
  <c r="X6076" i="4" s="1"/>
  <c r="R711" i="4"/>
  <c r="X711" i="4" s="1"/>
  <c r="R4500" i="4"/>
  <c r="X4500" i="4" s="1"/>
  <c r="R4360" i="4"/>
  <c r="X4360" i="4" s="1"/>
  <c r="R1794" i="4"/>
  <c r="X1794" i="4" s="1"/>
  <c r="R4634" i="4"/>
  <c r="X4634" i="4" s="1"/>
  <c r="R7152" i="4"/>
  <c r="X7152" i="4" s="1"/>
  <c r="R4998" i="4"/>
  <c r="X4998" i="4" s="1"/>
  <c r="R6853" i="4"/>
  <c r="X6853" i="4" s="1"/>
  <c r="R2201" i="4"/>
  <c r="X2201" i="4" s="1"/>
  <c r="R5303" i="4"/>
  <c r="X5303" i="4" s="1"/>
  <c r="R1192" i="4"/>
  <c r="X1192" i="4" s="1"/>
  <c r="R5024" i="4"/>
  <c r="X5024" i="4" s="1"/>
  <c r="R5153" i="4"/>
  <c r="X5153" i="4" s="1"/>
  <c r="R5448" i="4"/>
  <c r="X5448" i="4" s="1"/>
  <c r="R233" i="4"/>
  <c r="X233" i="4" s="1"/>
  <c r="R2706" i="4"/>
  <c r="X2706" i="4" s="1"/>
  <c r="R1416" i="4"/>
  <c r="X1416" i="4" s="1"/>
  <c r="R5921" i="4"/>
  <c r="X5921" i="4" s="1"/>
  <c r="R554" i="4"/>
  <c r="X554" i="4" s="1"/>
  <c r="R295" i="4"/>
  <c r="X295" i="4" s="1"/>
  <c r="R1579" i="4"/>
  <c r="X1579" i="4" s="1"/>
  <c r="R4481" i="4"/>
  <c r="X4481" i="4" s="1"/>
  <c r="R2091" i="4"/>
  <c r="X2091" i="4" s="1"/>
  <c r="R5247" i="4"/>
  <c r="X5247" i="4" s="1"/>
  <c r="R4217" i="4"/>
  <c r="X4217" i="4" s="1"/>
  <c r="R3752" i="4"/>
  <c r="X3752" i="4" s="1"/>
  <c r="R7570" i="4"/>
  <c r="X7570" i="4" s="1"/>
  <c r="R513" i="4"/>
  <c r="X513" i="4" s="1"/>
  <c r="R7933" i="4"/>
  <c r="X7933" i="4" s="1"/>
  <c r="R285" i="4"/>
  <c r="X285" i="4" s="1"/>
  <c r="R6452" i="4"/>
  <c r="X6452" i="4" s="1"/>
  <c r="R1949" i="4"/>
  <c r="X1949" i="4" s="1"/>
  <c r="R1763" i="4"/>
  <c r="X1763" i="4" s="1"/>
  <c r="R3338" i="4"/>
  <c r="X3338" i="4" s="1"/>
  <c r="R5784" i="4"/>
  <c r="X5784" i="4" s="1"/>
  <c r="R3798" i="4"/>
  <c r="X3798" i="4" s="1"/>
  <c r="R6407" i="4"/>
  <c r="X6407" i="4" s="1"/>
  <c r="R3043" i="4"/>
  <c r="X3043" i="4" s="1"/>
  <c r="R5669" i="4"/>
  <c r="X5669" i="4" s="1"/>
  <c r="R5061" i="4"/>
  <c r="X5061" i="4" s="1"/>
  <c r="R7191" i="4"/>
  <c r="X7191" i="4" s="1"/>
  <c r="R5589" i="4"/>
  <c r="X5589" i="4" s="1"/>
  <c r="R6043" i="4"/>
  <c r="X6043" i="4" s="1"/>
  <c r="R5647" i="4"/>
  <c r="X5647" i="4" s="1"/>
  <c r="R1143" i="4"/>
  <c r="X1143" i="4" s="1"/>
  <c r="R5999" i="4"/>
  <c r="X5999" i="4" s="1"/>
  <c r="R343" i="4"/>
  <c r="X343" i="4" s="1"/>
  <c r="R3243" i="4"/>
  <c r="X3243" i="4" s="1"/>
  <c r="R395" i="4"/>
  <c r="X395" i="4" s="1"/>
  <c r="R8039" i="4"/>
  <c r="X8039" i="4" s="1"/>
  <c r="R160" i="4"/>
  <c r="X160" i="4" s="1"/>
  <c r="R8009" i="4"/>
  <c r="X8009" i="4" s="1"/>
  <c r="R4986" i="4"/>
  <c r="X4986" i="4" s="1"/>
  <c r="R2825" i="4"/>
  <c r="X2825" i="4" s="1"/>
  <c r="R1734" i="4"/>
  <c r="X1734" i="4" s="1"/>
  <c r="R8142" i="4"/>
  <c r="X8142" i="4" s="1"/>
  <c r="R442" i="4"/>
  <c r="X442" i="4" s="1"/>
  <c r="R825" i="4"/>
  <c r="X825" i="4" s="1"/>
  <c r="R2764" i="4"/>
  <c r="X2764" i="4" s="1"/>
  <c r="R3564" i="4"/>
  <c r="X3564" i="4" s="1"/>
  <c r="R5894" i="4"/>
  <c r="X5894" i="4" s="1"/>
  <c r="R643" i="4"/>
  <c r="X643" i="4" s="1"/>
  <c r="R3817" i="4"/>
  <c r="X3817" i="4" s="1"/>
  <c r="R1437" i="4"/>
  <c r="X1437" i="4" s="1"/>
  <c r="R2796" i="4"/>
  <c r="X2796" i="4" s="1"/>
  <c r="R7271" i="4"/>
  <c r="X7271" i="4" s="1"/>
  <c r="R2378" i="4"/>
  <c r="X2378" i="4" s="1"/>
  <c r="R6394" i="4"/>
  <c r="X6394" i="4" s="1"/>
  <c r="R3827" i="4"/>
  <c r="X3827" i="4" s="1"/>
  <c r="R6288" i="4"/>
  <c r="X6288" i="4" s="1"/>
  <c r="R2732" i="4"/>
  <c r="X2732" i="4" s="1"/>
  <c r="R2996" i="4"/>
  <c r="X2996" i="4" s="1"/>
  <c r="R3352" i="4"/>
  <c r="X3352" i="4" s="1"/>
  <c r="R2338" i="4"/>
  <c r="X2338" i="4" s="1"/>
  <c r="R6919" i="4"/>
  <c r="X6919" i="4" s="1"/>
  <c r="R5729" i="4"/>
  <c r="X5729" i="4" s="1"/>
  <c r="R6739" i="4"/>
  <c r="X6739" i="4" s="1"/>
  <c r="R463" i="4"/>
  <c r="X463" i="4" s="1"/>
  <c r="R3433" i="4"/>
  <c r="X3433" i="4" s="1"/>
  <c r="R3825" i="4"/>
  <c r="X3825" i="4" s="1"/>
  <c r="R8331" i="4"/>
  <c r="X8331" i="4" s="1"/>
  <c r="R4127" i="4"/>
  <c r="X4127" i="4" s="1"/>
  <c r="R3859" i="4"/>
  <c r="X3859" i="4" s="1"/>
  <c r="R439" i="4"/>
  <c r="X439" i="4" s="1"/>
  <c r="R3282" i="4"/>
  <c r="X3282" i="4" s="1"/>
  <c r="R652" i="4"/>
  <c r="X652" i="4" s="1"/>
  <c r="R7883" i="4"/>
  <c r="X7883" i="4" s="1"/>
  <c r="R3622" i="4"/>
  <c r="X3622" i="4" s="1"/>
  <c r="R2450" i="4"/>
  <c r="X2450" i="4" s="1"/>
  <c r="R1420" i="4"/>
  <c r="X1420" i="4" s="1"/>
  <c r="R1602" i="4"/>
  <c r="X1602" i="4" s="1"/>
  <c r="R5393" i="4"/>
  <c r="X5393" i="4" s="1"/>
  <c r="R1727" i="4"/>
  <c r="X1727" i="4" s="1"/>
  <c r="R6963" i="4"/>
  <c r="X6963" i="4" s="1"/>
  <c r="R763" i="4"/>
  <c r="X763" i="4" s="1"/>
  <c r="R4719" i="4"/>
  <c r="X4719" i="4" s="1"/>
  <c r="R2542" i="4"/>
  <c r="X2542" i="4" s="1"/>
  <c r="R7578" i="4"/>
  <c r="X7578" i="4" s="1"/>
  <c r="R2945" i="4"/>
  <c r="X2945" i="4" s="1"/>
  <c r="R2487" i="4"/>
  <c r="X2487" i="4" s="1"/>
  <c r="R7499" i="4"/>
  <c r="X7499" i="4" s="1"/>
  <c r="R6396" i="4"/>
  <c r="X6396" i="4" s="1"/>
  <c r="R5635" i="4"/>
  <c r="X5635" i="4" s="1"/>
  <c r="R547" i="4"/>
  <c r="X547" i="4" s="1"/>
  <c r="R3561" i="4"/>
  <c r="X3561" i="4" s="1"/>
  <c r="R1477" i="4"/>
  <c r="X1477" i="4" s="1"/>
  <c r="R3616" i="4"/>
  <c r="X3616" i="4" s="1"/>
  <c r="R3281" i="4"/>
  <c r="X3281" i="4" s="1"/>
  <c r="R7852" i="4"/>
  <c r="X7852" i="4" s="1"/>
  <c r="R3331" i="4"/>
  <c r="X3331" i="4" s="1"/>
  <c r="R5139" i="4"/>
  <c r="X5139" i="4" s="1"/>
  <c r="R468" i="4"/>
  <c r="X468" i="4" s="1"/>
  <c r="R8118" i="4"/>
  <c r="X8118" i="4" s="1"/>
  <c r="R2214" i="4"/>
  <c r="X2214" i="4" s="1"/>
  <c r="R1323" i="4"/>
  <c r="X1323" i="4" s="1"/>
  <c r="R2987" i="4"/>
  <c r="X2987" i="4" s="1"/>
  <c r="R1253" i="4"/>
  <c r="X1253" i="4" s="1"/>
  <c r="R3262" i="4"/>
  <c r="X3262" i="4" s="1"/>
  <c r="R330" i="4"/>
  <c r="X330" i="4" s="1"/>
  <c r="R3952" i="4"/>
  <c r="X3952" i="4" s="1"/>
  <c r="R2071" i="4"/>
  <c r="X2071" i="4" s="1"/>
  <c r="R5577" i="4"/>
  <c r="X5577" i="4" s="1"/>
  <c r="R5483" i="4"/>
  <c r="X5483" i="4" s="1"/>
  <c r="R4512" i="4"/>
  <c r="X4512" i="4" s="1"/>
  <c r="R3510" i="4"/>
  <c r="X3510" i="4" s="1"/>
  <c r="R4045" i="4"/>
  <c r="X4045" i="4" s="1"/>
  <c r="R2285" i="4"/>
  <c r="X2285" i="4" s="1"/>
  <c r="R4296" i="4"/>
  <c r="X4296" i="4" s="1"/>
  <c r="R3951" i="4"/>
  <c r="X3951" i="4" s="1"/>
  <c r="R5792" i="4"/>
  <c r="X5792" i="4" s="1"/>
  <c r="R5661" i="4"/>
  <c r="X5661" i="4" s="1"/>
  <c r="R5513" i="4"/>
  <c r="X5513" i="4" s="1"/>
  <c r="R6979" i="4"/>
  <c r="X6979" i="4" s="1"/>
  <c r="R7356" i="4"/>
  <c r="X7356" i="4" s="1"/>
  <c r="R6843" i="4"/>
  <c r="X6843" i="4" s="1"/>
  <c r="R2970" i="4"/>
  <c r="X2970" i="4" s="1"/>
  <c r="R2524" i="4"/>
  <c r="X2524" i="4" s="1"/>
  <c r="R1280" i="4"/>
  <c r="X1280" i="4" s="1"/>
  <c r="R6604" i="4"/>
  <c r="X6604" i="4" s="1"/>
  <c r="R7584" i="4"/>
  <c r="X7584" i="4" s="1"/>
  <c r="R6858" i="4"/>
  <c r="X6858" i="4" s="1"/>
  <c r="R1574" i="4"/>
  <c r="X1574" i="4" s="1"/>
  <c r="R7759" i="4"/>
  <c r="X7759" i="4" s="1"/>
  <c r="R413" i="4"/>
  <c r="X413" i="4" s="1"/>
  <c r="R247" i="4"/>
  <c r="X247" i="4" s="1"/>
  <c r="R4614" i="4"/>
  <c r="X4614" i="4" s="1"/>
  <c r="R7838" i="4"/>
  <c r="X7838" i="4" s="1"/>
  <c r="R5726" i="4"/>
  <c r="X5726" i="4" s="1"/>
  <c r="R4460" i="4"/>
  <c r="X4460" i="4" s="1"/>
  <c r="R3190" i="4"/>
  <c r="X3190" i="4" s="1"/>
  <c r="R4076" i="4"/>
  <c r="X4076" i="4" s="1"/>
  <c r="R1133" i="4"/>
  <c r="X1133" i="4" s="1"/>
  <c r="R4380" i="4"/>
  <c r="X4380" i="4" s="1"/>
  <c r="R1318" i="4"/>
  <c r="X1318" i="4" s="1"/>
  <c r="R5471" i="4"/>
  <c r="X5471" i="4" s="1"/>
  <c r="R7178" i="4"/>
  <c r="X7178" i="4" s="1"/>
  <c r="R7063" i="4"/>
  <c r="X7063" i="4" s="1"/>
  <c r="R8317" i="4"/>
  <c r="X8317" i="4" s="1"/>
  <c r="R4023" i="4"/>
  <c r="X4023" i="4" s="1"/>
  <c r="R3716" i="4"/>
  <c r="X3716" i="4" s="1"/>
  <c r="R4860" i="4"/>
  <c r="X4860" i="4" s="1"/>
  <c r="R2009" i="4"/>
  <c r="X2009" i="4" s="1"/>
  <c r="R6994" i="4"/>
  <c r="X6994" i="4" s="1"/>
  <c r="R5232" i="4"/>
  <c r="X5232" i="4" s="1"/>
  <c r="R7697" i="4"/>
  <c r="X7697" i="4" s="1"/>
  <c r="R403" i="4"/>
  <c r="X403" i="4" s="1"/>
  <c r="R7424" i="4"/>
  <c r="X7424" i="4" s="1"/>
  <c r="R2037" i="4"/>
  <c r="X2037" i="4" s="1"/>
  <c r="R2559" i="4"/>
  <c r="X2559" i="4" s="1"/>
  <c r="R2572" i="4"/>
  <c r="X2572" i="4" s="1"/>
  <c r="R6381" i="4"/>
  <c r="X6381" i="4" s="1"/>
  <c r="R6490" i="4"/>
  <c r="X6490" i="4" s="1"/>
  <c r="R1376" i="4"/>
  <c r="X1376" i="4" s="1"/>
  <c r="R6892" i="4"/>
  <c r="X6892" i="4" s="1"/>
  <c r="R1812" i="4"/>
  <c r="X1812" i="4" s="1"/>
  <c r="R4563" i="4"/>
  <c r="X4563" i="4" s="1"/>
  <c r="R4325" i="4"/>
  <c r="X4325" i="4" s="1"/>
  <c r="R7232" i="4"/>
  <c r="X7232" i="4" s="1"/>
  <c r="R8201" i="4"/>
  <c r="X8201" i="4" s="1"/>
  <c r="R3649" i="4"/>
  <c r="X3649" i="4" s="1"/>
  <c r="R4977" i="4"/>
  <c r="X4977" i="4" s="1"/>
  <c r="R4307" i="4"/>
  <c r="X4307" i="4" s="1"/>
  <c r="R1528" i="4"/>
  <c r="X1528" i="4" s="1"/>
  <c r="R7677" i="4"/>
  <c r="X7677" i="4" s="1"/>
  <c r="R1435" i="4"/>
  <c r="X1435" i="4" s="1"/>
  <c r="R1808" i="4"/>
  <c r="X1808" i="4" s="1"/>
  <c r="R5963" i="4"/>
  <c r="X5963" i="4" s="1"/>
  <c r="R6878" i="4"/>
  <c r="X6878" i="4" s="1"/>
  <c r="R7408" i="4"/>
  <c r="X7408" i="4" s="1"/>
  <c r="R2982" i="4"/>
  <c r="X2982" i="4" s="1"/>
  <c r="R5671" i="4"/>
  <c r="X5671" i="4" s="1"/>
  <c r="R7411" i="4"/>
  <c r="X7411" i="4" s="1"/>
  <c r="R8218" i="4"/>
  <c r="X8218" i="4" s="1"/>
  <c r="R756" i="4"/>
  <c r="X756" i="4" s="1"/>
  <c r="R7214" i="4"/>
  <c r="X7214" i="4" s="1"/>
  <c r="R1372" i="4"/>
  <c r="X1372" i="4" s="1"/>
  <c r="R1173" i="4"/>
  <c r="X1173" i="4" s="1"/>
  <c r="R3046" i="4"/>
  <c r="X3046" i="4" s="1"/>
  <c r="R79" i="4"/>
  <c r="X79" i="4" s="1"/>
  <c r="R4407" i="4"/>
  <c r="X4407" i="4" s="1"/>
  <c r="R2392" i="4"/>
  <c r="X2392" i="4" s="1"/>
  <c r="R3241" i="4"/>
  <c r="X3241" i="4" s="1"/>
  <c r="R1953" i="4"/>
  <c r="X1953" i="4" s="1"/>
  <c r="R2101" i="4"/>
  <c r="X2101" i="4" s="1"/>
  <c r="R7872" i="4"/>
  <c r="X7872" i="4" s="1"/>
  <c r="R5896" i="4"/>
  <c r="X5896" i="4" s="1"/>
  <c r="R6388" i="4"/>
  <c r="X6388" i="4" s="1"/>
  <c r="R4800" i="4"/>
  <c r="X4800" i="4" s="1"/>
  <c r="R1582" i="4"/>
  <c r="X1582" i="4" s="1"/>
  <c r="R2671" i="4"/>
  <c r="X2671" i="4" s="1"/>
  <c r="R791" i="4"/>
  <c r="X791" i="4" s="1"/>
  <c r="R7750" i="4"/>
  <c r="X7750" i="4" s="1"/>
  <c r="R2466" i="4"/>
  <c r="X2466" i="4" s="1"/>
  <c r="R7376" i="4"/>
  <c r="X7376" i="4" s="1"/>
  <c r="R2420" i="4"/>
  <c r="X2420" i="4" s="1"/>
  <c r="R3261" i="4"/>
  <c r="X3261" i="4" s="1"/>
  <c r="R6052" i="4"/>
  <c r="X6052" i="4" s="1"/>
  <c r="R4804" i="4"/>
  <c r="X4804" i="4" s="1"/>
  <c r="R4444" i="4"/>
  <c r="X4444" i="4" s="1"/>
  <c r="R367" i="4"/>
  <c r="X367" i="4" s="1"/>
  <c r="R3221" i="4"/>
  <c r="X3221" i="4" s="1"/>
  <c r="R7336" i="4"/>
  <c r="X7336" i="4" s="1"/>
  <c r="R7621" i="4"/>
  <c r="X7621" i="4" s="1"/>
  <c r="R6849" i="4"/>
  <c r="X6849" i="4" s="1"/>
  <c r="R4196" i="4"/>
  <c r="X4196" i="4" s="1"/>
  <c r="R2319" i="4"/>
  <c r="X2319" i="4" s="1"/>
  <c r="R1647" i="4"/>
  <c r="X1647" i="4" s="1"/>
  <c r="R82" i="4"/>
  <c r="X82" i="4" s="1"/>
  <c r="R5965" i="4"/>
  <c r="X5965" i="4" s="1"/>
  <c r="R1378" i="4"/>
  <c r="X1378" i="4" s="1"/>
  <c r="R3267" i="4"/>
  <c r="X3267" i="4" s="1"/>
  <c r="R3273" i="4"/>
  <c r="X3273" i="4" s="1"/>
  <c r="R1810" i="4"/>
  <c r="X1810" i="4" s="1"/>
  <c r="R7830" i="4"/>
  <c r="X7830" i="4" s="1"/>
  <c r="R607" i="4"/>
  <c r="X607" i="4" s="1"/>
  <c r="R5865" i="4"/>
  <c r="X5865" i="4" s="1"/>
  <c r="R3912" i="4"/>
  <c r="X3912" i="4" s="1"/>
  <c r="R4764" i="4"/>
  <c r="X4764" i="4" s="1"/>
  <c r="R928" i="4"/>
  <c r="X928" i="4" s="1"/>
  <c r="R4797" i="4"/>
  <c r="X4797" i="4" s="1"/>
  <c r="R5003" i="4"/>
  <c r="X5003" i="4" s="1"/>
  <c r="R4837" i="4"/>
  <c r="X4837" i="4" s="1"/>
  <c r="R7920" i="4"/>
  <c r="X7920" i="4" s="1"/>
  <c r="R3451" i="4"/>
  <c r="X3451" i="4" s="1"/>
  <c r="R6933" i="4"/>
  <c r="X6933" i="4" s="1"/>
  <c r="R6525" i="4"/>
  <c r="X6525" i="4" s="1"/>
  <c r="R747" i="4"/>
  <c r="X747" i="4" s="1"/>
  <c r="R3422" i="4"/>
  <c r="X3422" i="4" s="1"/>
  <c r="R1276" i="4"/>
  <c r="X1276" i="4" s="1"/>
  <c r="R610" i="4"/>
  <c r="X610" i="4" s="1"/>
  <c r="R2230" i="4"/>
  <c r="X2230" i="4" s="1"/>
  <c r="R3434" i="4"/>
  <c r="X3434" i="4" s="1"/>
  <c r="R6507" i="4"/>
  <c r="X6507" i="4" s="1"/>
  <c r="R6039" i="4"/>
  <c r="X6039" i="4" s="1"/>
  <c r="R5415" i="4"/>
  <c r="X5415" i="4" s="1"/>
  <c r="R1924" i="4"/>
  <c r="X1924" i="4" s="1"/>
  <c r="R7233" i="4"/>
  <c r="X7233" i="4" s="1"/>
  <c r="R5540" i="4"/>
  <c r="X5540" i="4" s="1"/>
  <c r="R6733" i="4"/>
  <c r="X6733" i="4" s="1"/>
  <c r="R3785" i="4"/>
  <c r="X3785" i="4" s="1"/>
  <c r="R2540" i="4"/>
  <c r="X2540" i="4" s="1"/>
  <c r="R7384" i="4"/>
  <c r="X7384" i="4" s="1"/>
  <c r="R7422" i="4"/>
  <c r="X7422" i="4" s="1"/>
  <c r="R6998" i="4"/>
  <c r="X6998" i="4" s="1"/>
  <c r="R5114" i="4"/>
  <c r="X5114" i="4" s="1"/>
  <c r="R66" i="4"/>
  <c r="X66" i="4" s="1"/>
  <c r="R6118" i="4"/>
  <c r="X6118" i="4" s="1"/>
  <c r="R2303" i="4"/>
  <c r="X2303" i="4" s="1"/>
  <c r="R3784" i="4"/>
  <c r="X3784" i="4" s="1"/>
  <c r="R4138" i="4"/>
  <c r="X4138" i="4" s="1"/>
  <c r="R5734" i="4"/>
  <c r="X5734" i="4" s="1"/>
  <c r="R582" i="4"/>
  <c r="X582" i="4" s="1"/>
  <c r="R6732" i="4"/>
  <c r="X6732" i="4" s="1"/>
  <c r="R6451" i="4"/>
  <c r="X6451" i="4" s="1"/>
  <c r="R1531" i="4"/>
  <c r="X1531" i="4" s="1"/>
  <c r="R3064" i="4"/>
  <c r="X3064" i="4" s="1"/>
  <c r="R683" i="4"/>
  <c r="X683" i="4" s="1"/>
  <c r="R8068" i="4"/>
  <c r="X8068" i="4" s="1"/>
  <c r="R2743" i="4"/>
  <c r="X2743" i="4" s="1"/>
  <c r="R4013" i="4"/>
  <c r="X4013" i="4" s="1"/>
  <c r="R3232" i="4"/>
  <c r="X3232" i="4" s="1"/>
  <c r="R1897" i="4"/>
  <c r="X1897" i="4" s="1"/>
  <c r="R4908" i="4"/>
  <c r="X4908" i="4" s="1"/>
  <c r="R1843" i="4"/>
  <c r="X1843" i="4" s="1"/>
  <c r="R2006" i="4"/>
  <c r="X2006" i="4" s="1"/>
  <c r="R287" i="4"/>
  <c r="X287" i="4" s="1"/>
  <c r="R2474" i="4"/>
  <c r="X2474" i="4" s="1"/>
  <c r="R2708" i="4"/>
  <c r="X2708" i="4" s="1"/>
  <c r="R2241" i="4"/>
  <c r="X2241" i="4" s="1"/>
  <c r="R6290" i="4"/>
  <c r="X6290" i="4" s="1"/>
  <c r="R4933" i="4"/>
  <c r="X4933" i="4" s="1"/>
  <c r="R2250" i="4"/>
  <c r="X2250" i="4" s="1"/>
  <c r="R1746" i="4"/>
  <c r="X1746" i="4" s="1"/>
  <c r="R2865" i="4"/>
  <c r="X2865" i="4" s="1"/>
  <c r="R6481" i="4"/>
  <c r="X6481" i="4" s="1"/>
  <c r="R1731" i="4"/>
  <c r="X1731" i="4" s="1"/>
  <c r="R6320" i="4"/>
  <c r="X6320" i="4" s="1"/>
  <c r="R775" i="4"/>
  <c r="X775" i="4" s="1"/>
  <c r="R2980" i="4"/>
  <c r="X2980" i="4" s="1"/>
  <c r="R7185" i="4"/>
  <c r="X7185" i="4" s="1"/>
  <c r="R3601" i="4"/>
  <c r="X3601" i="4" s="1"/>
  <c r="R2575" i="4"/>
  <c r="X2575" i="4" s="1"/>
  <c r="R1623" i="4"/>
  <c r="X1623" i="4" s="1"/>
  <c r="R5684" i="4"/>
  <c r="X5684" i="4" s="1"/>
  <c r="R6925" i="4"/>
  <c r="X6925" i="4" s="1"/>
  <c r="R694" i="4"/>
  <c r="X694" i="4" s="1"/>
  <c r="R6787" i="4"/>
  <c r="X6787" i="4" s="1"/>
  <c r="R2468" i="4"/>
  <c r="X2468" i="4" s="1"/>
  <c r="R2036" i="4"/>
  <c r="X2036" i="4" s="1"/>
  <c r="R4273" i="4"/>
  <c r="X4273" i="4" s="1"/>
  <c r="R77" i="4"/>
  <c r="X77" i="4" s="1"/>
  <c r="R5949" i="4"/>
  <c r="X5949" i="4" s="1"/>
  <c r="R4431" i="4"/>
  <c r="X4431" i="4" s="1"/>
  <c r="R6353" i="4"/>
  <c r="X6353" i="4" s="1"/>
  <c r="R3497" i="4"/>
  <c r="X3497" i="4" s="1"/>
  <c r="R3511" i="4"/>
  <c r="X3511" i="4" s="1"/>
  <c r="R1870" i="4"/>
  <c r="X1870" i="4" s="1"/>
  <c r="R178" i="4"/>
  <c r="X178" i="4" s="1"/>
  <c r="R3075" i="4"/>
  <c r="X3075" i="4" s="1"/>
  <c r="R5904" i="4"/>
  <c r="X5904" i="4" s="1"/>
  <c r="R5735" i="4"/>
  <c r="X5735" i="4" s="1"/>
  <c r="R248" i="4"/>
  <c r="X248" i="4" s="1"/>
  <c r="R6686" i="4"/>
  <c r="X6686" i="4" s="1"/>
  <c r="R5380" i="4"/>
  <c r="X5380" i="4" s="1"/>
  <c r="R3621" i="4"/>
  <c r="X3621" i="4" s="1"/>
  <c r="R2918" i="4"/>
  <c r="X2918" i="4" s="1"/>
  <c r="R7305" i="4"/>
  <c r="X7305" i="4" s="1"/>
  <c r="R2386" i="4"/>
  <c r="X2386" i="4" s="1"/>
  <c r="R1842" i="4"/>
  <c r="X1842" i="4" s="1"/>
  <c r="R3227" i="4"/>
  <c r="X3227" i="4" s="1"/>
  <c r="R1151" i="4"/>
  <c r="X1151" i="4" s="1"/>
  <c r="R3668" i="4"/>
  <c r="X3668" i="4" s="1"/>
  <c r="R222" i="4"/>
  <c r="X222" i="4" s="1"/>
  <c r="R4923" i="4"/>
  <c r="X4923" i="4" s="1"/>
  <c r="R5773" i="4"/>
  <c r="X5773" i="4" s="1"/>
  <c r="R3946" i="4"/>
  <c r="X3946" i="4" s="1"/>
  <c r="R1832" i="4"/>
  <c r="X1832" i="4" s="1"/>
  <c r="R5933" i="4"/>
  <c r="X5933" i="4" s="1"/>
  <c r="R1349" i="4"/>
  <c r="X1349" i="4" s="1"/>
  <c r="R2782" i="4"/>
  <c r="X2782" i="4" s="1"/>
  <c r="R7463" i="4"/>
  <c r="X7463" i="4" s="1"/>
  <c r="R1285" i="4"/>
  <c r="X1285" i="4" s="1"/>
  <c r="R1743" i="4"/>
  <c r="X1743" i="4" s="1"/>
  <c r="R8242" i="4"/>
  <c r="X8242" i="4" s="1"/>
  <c r="R4011" i="4"/>
  <c r="X4011" i="4" s="1"/>
  <c r="R6513" i="4"/>
  <c r="X6513" i="4" s="1"/>
  <c r="R3116" i="4"/>
  <c r="X3116" i="4" s="1"/>
  <c r="R137" i="4"/>
  <c r="X137" i="4" s="1"/>
  <c r="R2304" i="4"/>
  <c r="X2304" i="4" s="1"/>
  <c r="R2404" i="4"/>
  <c r="X2404" i="4" s="1"/>
  <c r="R4552" i="4"/>
  <c r="X4552" i="4" s="1"/>
  <c r="R1315" i="4"/>
  <c r="X1315" i="4" s="1"/>
  <c r="R8206" i="4"/>
  <c r="X8206" i="4" s="1"/>
  <c r="R515" i="4"/>
  <c r="X515" i="4" s="1"/>
  <c r="R1348" i="4"/>
  <c r="X1348" i="4" s="1"/>
  <c r="R3690" i="4"/>
  <c r="X3690" i="4" s="1"/>
  <c r="R7312" i="4"/>
  <c r="X7312" i="4" s="1"/>
  <c r="R502" i="4"/>
  <c r="X502" i="4" s="1"/>
  <c r="R2254" i="4"/>
  <c r="X2254" i="4" s="1"/>
  <c r="R4571" i="4"/>
  <c r="X4571" i="4" s="1"/>
  <c r="R4201" i="4"/>
  <c r="X4201" i="4" s="1"/>
  <c r="R4582" i="4"/>
  <c r="X4582" i="4" s="1"/>
  <c r="R2180" i="4"/>
  <c r="X2180" i="4" s="1"/>
  <c r="R3238" i="4"/>
  <c r="X3238" i="4" s="1"/>
  <c r="R991" i="4"/>
  <c r="X991" i="4" s="1"/>
  <c r="R5638" i="4"/>
  <c r="X5638" i="4" s="1"/>
  <c r="R765" i="4"/>
  <c r="X765" i="4" s="1"/>
  <c r="R3315" i="4"/>
  <c r="X3315" i="4" s="1"/>
  <c r="R6248" i="4"/>
  <c r="X6248" i="4" s="1"/>
  <c r="R4887" i="4"/>
  <c r="X4887" i="4" s="1"/>
  <c r="R4231" i="4"/>
  <c r="X4231" i="4" s="1"/>
  <c r="R126" i="4"/>
  <c r="X126" i="4" s="1"/>
  <c r="R7361" i="4"/>
  <c r="X7361" i="4" s="1"/>
  <c r="R7029" i="4"/>
  <c r="X7029" i="4" s="1"/>
  <c r="R4799" i="4"/>
  <c r="X4799" i="4" s="1"/>
  <c r="R8316" i="4"/>
  <c r="X8316" i="4" s="1"/>
  <c r="R7851" i="4"/>
  <c r="X7851" i="4" s="1"/>
  <c r="R2766" i="4"/>
  <c r="X2766" i="4" s="1"/>
  <c r="R2464" i="4"/>
  <c r="X2464" i="4" s="1"/>
  <c r="R3719" i="4"/>
  <c r="X3719" i="4" s="1"/>
  <c r="R2769" i="4"/>
  <c r="X2769" i="4" s="1"/>
  <c r="R1645" i="4"/>
  <c r="X1645" i="4" s="1"/>
  <c r="R6242" i="4"/>
  <c r="X6242" i="4" s="1"/>
  <c r="R5001" i="4"/>
  <c r="X5001" i="4" s="1"/>
  <c r="R3614" i="4"/>
  <c r="X3614" i="4" s="1"/>
  <c r="R7880" i="4"/>
  <c r="X7880" i="4" s="1"/>
  <c r="R3483" i="4"/>
  <c r="X3483" i="4" s="1"/>
  <c r="R7885" i="4"/>
  <c r="X7885" i="4" s="1"/>
  <c r="R155" i="4"/>
  <c r="X155" i="4" s="1"/>
  <c r="R1757" i="4"/>
  <c r="X1757" i="4" s="1"/>
  <c r="R2686" i="4"/>
  <c r="X2686" i="4" s="1"/>
  <c r="R5239" i="4"/>
  <c r="X5239" i="4" s="1"/>
  <c r="R3581" i="4"/>
  <c r="X3581" i="4" s="1"/>
  <c r="R5374" i="4"/>
  <c r="X5374" i="4" s="1"/>
  <c r="R1591" i="4"/>
  <c r="X1591" i="4" s="1"/>
  <c r="R5288" i="4"/>
  <c r="X5288" i="4" s="1"/>
  <c r="R3899" i="4"/>
  <c r="X3899" i="4" s="1"/>
  <c r="R1548" i="4"/>
  <c r="X1548" i="4" s="1"/>
  <c r="R7426" i="4"/>
  <c r="X7426" i="4" s="1"/>
  <c r="R5678" i="4"/>
  <c r="X5678" i="4" s="1"/>
  <c r="R1963" i="4"/>
  <c r="X1963" i="4" s="1"/>
  <c r="R7064" i="4"/>
  <c r="X7064" i="4" s="1"/>
  <c r="R1770" i="4"/>
  <c r="X1770" i="4" s="1"/>
  <c r="R516" i="4"/>
  <c r="X516" i="4" s="1"/>
  <c r="R1701" i="4"/>
  <c r="X1701" i="4" s="1"/>
  <c r="R3573" i="4"/>
  <c r="X3573" i="4" s="1"/>
  <c r="R2602" i="4"/>
  <c r="X2602" i="4" s="1"/>
  <c r="R6548" i="4"/>
  <c r="X6548" i="4" s="1"/>
  <c r="R41" i="4"/>
  <c r="X41" i="4" s="1"/>
  <c r="R1053" i="4"/>
  <c r="X1053" i="4" s="1"/>
  <c r="R2138" i="4"/>
  <c r="X2138" i="4" s="1"/>
  <c r="R7931" i="4"/>
  <c r="X7931" i="4" s="1"/>
  <c r="R5558" i="4"/>
  <c r="X5558" i="4" s="1"/>
  <c r="R6609" i="4"/>
  <c r="X6609" i="4" s="1"/>
  <c r="R1071" i="4"/>
  <c r="X1071" i="4" s="1"/>
  <c r="R1316" i="4"/>
  <c r="X1316" i="4" s="1"/>
  <c r="R6202" i="4"/>
  <c r="X6202" i="4" s="1"/>
  <c r="R1150" i="4"/>
  <c r="X1150" i="4" s="1"/>
  <c r="R2661" i="4"/>
  <c r="X2661" i="4" s="1"/>
  <c r="R3980" i="4"/>
  <c r="X3980" i="4" s="1"/>
  <c r="R7812" i="4"/>
  <c r="X7812" i="4" s="1"/>
  <c r="R2087" i="4"/>
  <c r="X2087" i="4" s="1"/>
  <c r="R3231" i="4"/>
  <c r="X3231" i="4" s="1"/>
  <c r="R2797" i="4"/>
  <c r="X2797" i="4" s="1"/>
  <c r="R8301" i="4"/>
  <c r="X8301" i="4" s="1"/>
  <c r="R2652" i="4"/>
  <c r="X2652" i="4" s="1"/>
  <c r="R5507" i="4"/>
  <c r="X5507" i="4" s="1"/>
  <c r="R5493" i="4"/>
  <c r="X5493" i="4" s="1"/>
  <c r="R3552" i="4"/>
  <c r="X3552" i="4" s="1"/>
  <c r="R5272" i="4"/>
  <c r="X5272" i="4" s="1"/>
  <c r="R1028" i="4"/>
  <c r="X1028" i="4" s="1"/>
  <c r="R6133" i="4"/>
  <c r="X6133" i="4" s="1"/>
  <c r="R1275" i="4"/>
  <c r="X1275" i="4" s="1"/>
  <c r="R239" i="4"/>
  <c r="X239" i="4" s="1"/>
  <c r="R2805" i="4"/>
  <c r="X2805" i="4" s="1"/>
  <c r="R1929" i="4"/>
  <c r="X1929" i="4" s="1"/>
  <c r="R4117" i="4"/>
  <c r="X4117" i="4" s="1"/>
  <c r="R6059" i="4"/>
  <c r="X6059" i="4" s="1"/>
  <c r="R1954" i="4"/>
  <c r="X1954" i="4" s="1"/>
  <c r="R490" i="4"/>
  <c r="X490" i="4" s="1"/>
  <c r="R7134" i="4"/>
  <c r="X7134" i="4" s="1"/>
  <c r="R203" i="4"/>
  <c r="X203" i="4" s="1"/>
  <c r="R3918" i="4"/>
  <c r="X3918" i="4" s="1"/>
  <c r="R5620" i="4"/>
  <c r="X5620" i="4" s="1"/>
  <c r="R4054" i="4"/>
  <c r="X4054" i="4" s="1"/>
  <c r="R1596" i="4"/>
  <c r="X1596" i="4" s="1"/>
  <c r="R6592" i="4"/>
  <c r="X6592" i="4" s="1"/>
  <c r="R2103" i="4"/>
  <c r="X2103" i="4" s="1"/>
  <c r="R1931" i="4"/>
  <c r="X1931" i="4" s="1"/>
  <c r="R982" i="4"/>
  <c r="X982" i="4" s="1"/>
  <c r="R7623" i="4"/>
  <c r="X7623" i="4" s="1"/>
  <c r="R3907" i="4"/>
  <c r="X3907" i="4" s="1"/>
  <c r="R7397" i="4"/>
  <c r="X7397" i="4" s="1"/>
  <c r="R147" i="4"/>
  <c r="X147" i="4" s="1"/>
  <c r="R2593" i="4"/>
  <c r="X2593" i="4" s="1"/>
  <c r="R7508" i="4"/>
  <c r="X7508" i="4" s="1"/>
  <c r="R5673" i="4"/>
  <c r="X5673" i="4" s="1"/>
  <c r="R5804" i="4"/>
  <c r="X5804" i="4" s="1"/>
  <c r="R5425" i="4"/>
  <c r="X5425" i="4" s="1"/>
  <c r="R4280" i="4"/>
  <c r="X4280" i="4" s="1"/>
  <c r="R1097" i="4"/>
  <c r="X1097" i="4" s="1"/>
  <c r="R7793" i="4"/>
  <c r="X7793" i="4" s="1"/>
  <c r="R917" i="4"/>
  <c r="X917" i="4" s="1"/>
  <c r="R5763" i="4"/>
  <c r="X5763" i="4" s="1"/>
  <c r="R4748" i="4"/>
  <c r="X4748" i="4" s="1"/>
  <c r="R6736" i="4"/>
  <c r="X6736" i="4" s="1"/>
  <c r="R7354" i="4"/>
  <c r="X7354" i="4" s="1"/>
  <c r="R7231" i="4"/>
  <c r="X7231" i="4" s="1"/>
  <c r="R6307" i="4"/>
  <c r="X6307" i="4" s="1"/>
  <c r="R1789" i="4"/>
  <c r="X1789" i="4" s="1"/>
  <c r="R2226" i="4"/>
  <c r="X2226" i="4" s="1"/>
  <c r="R5910" i="4"/>
  <c r="X5910" i="4" s="1"/>
  <c r="R7690" i="4"/>
  <c r="X7690" i="4" s="1"/>
  <c r="R4695" i="4"/>
  <c r="X4695" i="4" s="1"/>
  <c r="R8137" i="4"/>
  <c r="X8137" i="4" s="1"/>
  <c r="R768" i="4"/>
  <c r="X768" i="4" s="1"/>
  <c r="R3654" i="4"/>
  <c r="X3654" i="4" s="1"/>
  <c r="R6504" i="4"/>
  <c r="X6504" i="4" s="1"/>
  <c r="R3548" i="4"/>
  <c r="X3548" i="4" s="1"/>
  <c r="R1545" i="4"/>
  <c r="X1545" i="4" s="1"/>
  <c r="R2463" i="4"/>
  <c r="X2463" i="4" s="1"/>
  <c r="R3964" i="4"/>
  <c r="X3964" i="4" s="1"/>
  <c r="R194" i="4"/>
  <c r="X194" i="4" s="1"/>
  <c r="R2423" i="4"/>
  <c r="X2423" i="4" s="1"/>
  <c r="R457" i="4"/>
  <c r="X457" i="4" s="1"/>
  <c r="R407" i="4"/>
  <c r="X407" i="4" s="1"/>
  <c r="R8221" i="4"/>
  <c r="X8221" i="4" s="1"/>
  <c r="R8007" i="4"/>
  <c r="X8007" i="4" s="1"/>
  <c r="R4271" i="4"/>
  <c r="X4271" i="4" s="1"/>
  <c r="R6938" i="4"/>
  <c r="X6938" i="4" s="1"/>
  <c r="R6629" i="4"/>
  <c r="X6629" i="4" s="1"/>
  <c r="R981" i="4"/>
  <c r="X981" i="4" s="1"/>
  <c r="R794" i="4"/>
  <c r="X794" i="4" s="1"/>
  <c r="R1512" i="4"/>
  <c r="X1512" i="4" s="1"/>
  <c r="R5370" i="4"/>
  <c r="X5370" i="4" s="1"/>
  <c r="R6622" i="4"/>
  <c r="X6622" i="4" s="1"/>
  <c r="R4484" i="4"/>
  <c r="X4484" i="4" s="1"/>
  <c r="R5178" i="4"/>
  <c r="X5178" i="4" s="1"/>
  <c r="R3406" i="4"/>
  <c r="X3406" i="4" s="1"/>
  <c r="R8230" i="4"/>
  <c r="X8230" i="4" s="1"/>
  <c r="R7993" i="4"/>
  <c r="X7993" i="4" s="1"/>
  <c r="R2716" i="4"/>
  <c r="X2716" i="4" s="1"/>
  <c r="R3372" i="4"/>
  <c r="X3372" i="4" s="1"/>
  <c r="R432" i="4"/>
  <c r="X432" i="4" s="1"/>
  <c r="R8338" i="4"/>
  <c r="X8338" i="4" s="1"/>
  <c r="R8072" i="4"/>
  <c r="X8072" i="4" s="1"/>
  <c r="R7967" i="4"/>
  <c r="X7967" i="4" s="1"/>
  <c r="R1514" i="4"/>
  <c r="X1514" i="4" s="1"/>
  <c r="R6790" i="4"/>
  <c r="X6790" i="4" s="1"/>
  <c r="R4197" i="4"/>
  <c r="X4197" i="4" s="1"/>
  <c r="R1388" i="4"/>
  <c r="X1388" i="4" s="1"/>
  <c r="R8113" i="4"/>
  <c r="X8113" i="4" s="1"/>
  <c r="R4276" i="4"/>
  <c r="X4276" i="4" s="1"/>
  <c r="R5264" i="4"/>
  <c r="X5264" i="4" s="1"/>
  <c r="R5336" i="4"/>
  <c r="X5336" i="4" s="1"/>
  <c r="R6097" i="4"/>
  <c r="X6097" i="4" s="1"/>
  <c r="R4700" i="4"/>
  <c r="X4700" i="4" s="1"/>
  <c r="R2375" i="4"/>
  <c r="X2375" i="4" s="1"/>
  <c r="R1011" i="4"/>
  <c r="X1011" i="4" s="1"/>
  <c r="R3023" i="4"/>
  <c r="X3023" i="4" s="1"/>
  <c r="R7208" i="4"/>
  <c r="X7208" i="4" s="1"/>
  <c r="R4549" i="4"/>
  <c r="X4549" i="4" s="1"/>
  <c r="R8189" i="4"/>
  <c r="X8189" i="4" s="1"/>
  <c r="R5644" i="4"/>
  <c r="X5644" i="4" s="1"/>
  <c r="R7090" i="4"/>
  <c r="X7090" i="4" s="1"/>
  <c r="R3228" i="4"/>
  <c r="X3228" i="4" s="1"/>
  <c r="R4121" i="4"/>
  <c r="X4121" i="4" s="1"/>
  <c r="R7043" i="4"/>
  <c r="X7043" i="4" s="1"/>
  <c r="R1521" i="4"/>
  <c r="X1521" i="4" s="1"/>
  <c r="R3523" i="4"/>
  <c r="X3523" i="4" s="1"/>
  <c r="R6096" i="4"/>
  <c r="X6096" i="4" s="1"/>
  <c r="R6577" i="4"/>
  <c r="X6577" i="4" s="1"/>
  <c r="R4777" i="4"/>
  <c r="X4777" i="4" s="1"/>
  <c r="R161" i="4"/>
  <c r="X161" i="4" s="1"/>
  <c r="R6301" i="4"/>
  <c r="X6301" i="4" s="1"/>
  <c r="R2231" i="4"/>
  <c r="X2231" i="4" s="1"/>
  <c r="R2027" i="4"/>
  <c r="X2027" i="4" s="1"/>
  <c r="R3571" i="4"/>
  <c r="X3571" i="4" s="1"/>
  <c r="R1480" i="4"/>
  <c r="X1480" i="4" s="1"/>
  <c r="R2064" i="4"/>
  <c r="X2064" i="4" s="1"/>
  <c r="R2397" i="4"/>
  <c r="X2397" i="4" s="1"/>
  <c r="R1397" i="4"/>
  <c r="X1397" i="4" s="1"/>
  <c r="R266" i="4"/>
  <c r="X266" i="4" s="1"/>
  <c r="R7659" i="4"/>
  <c r="X7659" i="4" s="1"/>
  <c r="R8166" i="4"/>
  <c r="X8166" i="4" s="1"/>
  <c r="R6829" i="4"/>
  <c r="X6829" i="4" s="1"/>
  <c r="R4681" i="4"/>
  <c r="X4681" i="4" s="1"/>
  <c r="R2878" i="4"/>
  <c r="X2878" i="4" s="1"/>
  <c r="R1692" i="4"/>
  <c r="X1692" i="4" s="1"/>
  <c r="R1163" i="4"/>
  <c r="X1163" i="4" s="1"/>
  <c r="R58" i="4"/>
  <c r="X58" i="4" s="1"/>
  <c r="R6997" i="4"/>
  <c r="X6997" i="4" s="1"/>
  <c r="R2585" i="4"/>
  <c r="X2585" i="4" s="1"/>
  <c r="R2920" i="4"/>
  <c r="X2920" i="4" s="1"/>
  <c r="R1394" i="4"/>
  <c r="X1394" i="4" s="1"/>
  <c r="R1311" i="4"/>
  <c r="X1311" i="4" s="1"/>
  <c r="R4187" i="4"/>
  <c r="X4187" i="4" s="1"/>
  <c r="R6215" i="4"/>
  <c r="X6215" i="4" s="1"/>
  <c r="R7331" i="4"/>
  <c r="X7331" i="4" s="1"/>
  <c r="R5389" i="4"/>
  <c r="X5389" i="4" s="1"/>
  <c r="R6275" i="4"/>
  <c r="X6275" i="4" s="1"/>
  <c r="R3250" i="4"/>
  <c r="X3250" i="4" s="1"/>
  <c r="R3307" i="4"/>
  <c r="X3307" i="4" s="1"/>
  <c r="R4218" i="4"/>
  <c r="X4218" i="4" s="1"/>
  <c r="R8234" i="4"/>
  <c r="X8234" i="4" s="1"/>
  <c r="R573" i="4"/>
  <c r="X573" i="4" s="1"/>
  <c r="R291" i="4"/>
  <c r="X291" i="4" s="1"/>
  <c r="R7663" i="4"/>
  <c r="X7663" i="4" s="1"/>
  <c r="R7367" i="4"/>
  <c r="X7367" i="4" s="1"/>
  <c r="R7118" i="4"/>
  <c r="X7118" i="4" s="1"/>
  <c r="R3953" i="4"/>
  <c r="X3953" i="4" s="1"/>
  <c r="R1551" i="4"/>
  <c r="X1551" i="4" s="1"/>
  <c r="R5554" i="4"/>
  <c r="X5554" i="4" s="1"/>
  <c r="R470" i="4"/>
  <c r="X470" i="4" s="1"/>
  <c r="R4595" i="4"/>
  <c r="X4595" i="4" s="1"/>
  <c r="R1787" i="4"/>
  <c r="X1787" i="4" s="1"/>
  <c r="R5392" i="4"/>
  <c r="X5392" i="4" s="1"/>
  <c r="R3630" i="4"/>
  <c r="X3630" i="4" s="1"/>
  <c r="R5831" i="4"/>
  <c r="X5831" i="4" s="1"/>
  <c r="R1144" i="4"/>
  <c r="X1144" i="4" s="1"/>
  <c r="R2675" i="4"/>
  <c r="X2675" i="4" s="1"/>
  <c r="R6457" i="4"/>
  <c r="X6457" i="4" s="1"/>
  <c r="R4838" i="4"/>
  <c r="X4838" i="4" s="1"/>
  <c r="R317" i="4"/>
  <c r="X317" i="4" s="1"/>
  <c r="R6151" i="4"/>
  <c r="X6151" i="4" s="1"/>
  <c r="R3574" i="4"/>
  <c r="X3574" i="4" s="1"/>
  <c r="R306" i="4"/>
  <c r="X306" i="4" s="1"/>
  <c r="R3468" i="4"/>
  <c r="X3468" i="4" s="1"/>
  <c r="R600" i="4"/>
  <c r="X600" i="4" s="1"/>
  <c r="R3076" i="4"/>
  <c r="X3076" i="4" s="1"/>
  <c r="R6046" i="4"/>
  <c r="X6046" i="4" s="1"/>
  <c r="R4640" i="4"/>
  <c r="X4640" i="4" s="1"/>
  <c r="R3885" i="4"/>
  <c r="X3885" i="4" s="1"/>
  <c r="R1833" i="4"/>
  <c r="X1833" i="4" s="1"/>
  <c r="R7528" i="4"/>
  <c r="X7528" i="4" s="1"/>
  <c r="R761" i="4"/>
  <c r="X761" i="4" s="1"/>
  <c r="R1220" i="4"/>
  <c r="X1220" i="4" s="1"/>
  <c r="R837" i="4"/>
  <c r="X837" i="4" s="1"/>
  <c r="R7248" i="4"/>
  <c r="X7248" i="4" s="1"/>
  <c r="R2752" i="4"/>
  <c r="X2752" i="4" s="1"/>
  <c r="R6882" i="4"/>
  <c r="X6882" i="4" s="1"/>
  <c r="R4235" i="4"/>
  <c r="X4235" i="4" s="1"/>
  <c r="R5880" i="4"/>
  <c r="X5880" i="4" s="1"/>
  <c r="R8158" i="4"/>
  <c r="X8158" i="4" s="1"/>
  <c r="R878" i="4"/>
  <c r="X878" i="4" s="1"/>
  <c r="R6836" i="4"/>
  <c r="X6836" i="4" s="1"/>
  <c r="R1345" i="4"/>
  <c r="X1345" i="4" s="1"/>
  <c r="R4202" i="4"/>
  <c r="X4202" i="4" s="1"/>
  <c r="R204" i="4"/>
  <c r="X204" i="4" s="1"/>
  <c r="R5470" i="4"/>
  <c r="X5470" i="4" s="1"/>
  <c r="R7867" i="4"/>
  <c r="X7867" i="4" s="1"/>
  <c r="R6199" i="4"/>
  <c r="X6199" i="4" s="1"/>
  <c r="R5362" i="4"/>
  <c r="X5362" i="4" s="1"/>
  <c r="R8081" i="4"/>
  <c r="X8081" i="4" s="1"/>
  <c r="R296" i="4"/>
  <c r="X296" i="4" s="1"/>
  <c r="R4841" i="4"/>
  <c r="X4841" i="4" s="1"/>
  <c r="R5787" i="4"/>
  <c r="X5787" i="4" s="1"/>
  <c r="R3078" i="4"/>
  <c r="X3078" i="4" s="1"/>
  <c r="R6105" i="4"/>
  <c r="X6105" i="4" s="1"/>
  <c r="R4978" i="4"/>
  <c r="X4978" i="4" s="1"/>
  <c r="R1369" i="4"/>
  <c r="X1369" i="4" s="1"/>
  <c r="R6781" i="4"/>
  <c r="X6781" i="4" s="1"/>
  <c r="R6595" i="4"/>
  <c r="X6595" i="4" s="1"/>
  <c r="R7634" i="4"/>
  <c r="X7634" i="4" s="1"/>
  <c r="R5741" i="4"/>
  <c r="X5741" i="4" s="1"/>
  <c r="R4293" i="4"/>
  <c r="X4293" i="4" s="1"/>
  <c r="R3356" i="4"/>
  <c r="X3356" i="4" s="1"/>
  <c r="R2145" i="4"/>
  <c r="X2145" i="4" s="1"/>
  <c r="R1336" i="4"/>
  <c r="X1336" i="4" s="1"/>
  <c r="R2431" i="4"/>
  <c r="X2431" i="4" s="1"/>
  <c r="R795" i="4"/>
  <c r="X795" i="4" s="1"/>
  <c r="R6384" i="4"/>
  <c r="X6384" i="4" s="1"/>
  <c r="R4498" i="4"/>
  <c r="X4498" i="4" s="1"/>
  <c r="R2638" i="4"/>
  <c r="X2638" i="4" s="1"/>
  <c r="R8057" i="4"/>
  <c r="X8057" i="4" s="1"/>
  <c r="R5818" i="4"/>
  <c r="X5818" i="4" s="1"/>
  <c r="R8165" i="4"/>
  <c r="X8165" i="4" s="1"/>
  <c r="R2581" i="4"/>
  <c r="X2581" i="4" s="1"/>
  <c r="R5645" i="4"/>
  <c r="X5645" i="4" s="1"/>
  <c r="R5934" i="4"/>
  <c r="X5934" i="4" s="1"/>
  <c r="R5295" i="4"/>
  <c r="X5295" i="4" s="1"/>
  <c r="R4208" i="4"/>
  <c r="X4208" i="4" s="1"/>
  <c r="R5065" i="4"/>
  <c r="X5065" i="4" s="1"/>
  <c r="R3327" i="4"/>
  <c r="X3327" i="4" s="1"/>
  <c r="R175" i="4"/>
  <c r="X175" i="4" s="1"/>
  <c r="R7844" i="4"/>
  <c r="X7844" i="4" s="1"/>
  <c r="R8202" i="4"/>
  <c r="X8202" i="4" s="1"/>
  <c r="R6486" i="4"/>
  <c r="X6486" i="4" s="1"/>
  <c r="R5795" i="4"/>
  <c r="X5795" i="4" s="1"/>
  <c r="R4398" i="4"/>
  <c r="X4398" i="4" s="1"/>
  <c r="R3091" i="4"/>
  <c r="X3091" i="4" s="1"/>
  <c r="R6331" i="4"/>
  <c r="X6331" i="4" s="1"/>
  <c r="R5601" i="4"/>
  <c r="X5601" i="4" s="1"/>
  <c r="R232" i="4"/>
  <c r="X232" i="4" s="1"/>
  <c r="R7564" i="4"/>
  <c r="X7564" i="4" s="1"/>
  <c r="R5817" i="4"/>
  <c r="X5817" i="4" s="1"/>
  <c r="R3074" i="4"/>
  <c r="X3074" i="4" s="1"/>
  <c r="R7258" i="4"/>
  <c r="X7258" i="4" s="1"/>
  <c r="R3603" i="4"/>
  <c r="X3603" i="4" s="1"/>
  <c r="R3012" i="4"/>
  <c r="X3012" i="4" s="1"/>
  <c r="R3388" i="4"/>
  <c r="X3388" i="4" s="1"/>
  <c r="R3623" i="4"/>
  <c r="X3623" i="4" s="1"/>
  <c r="R4424" i="4"/>
  <c r="X4424" i="4" s="1"/>
  <c r="R7119" i="4"/>
  <c r="X7119" i="4" s="1"/>
  <c r="R3822" i="4"/>
  <c r="X3822" i="4" s="1"/>
  <c r="R567" i="4"/>
  <c r="X567" i="4" s="1"/>
  <c r="R5394" i="4"/>
  <c r="X5394" i="4" s="1"/>
  <c r="R4332" i="4"/>
  <c r="X4332" i="4" s="1"/>
  <c r="R594" i="4"/>
  <c r="X594" i="4" s="1"/>
  <c r="R4282" i="4"/>
  <c r="X4282" i="4" s="1"/>
  <c r="R3429" i="4"/>
  <c r="X3429" i="4" s="1"/>
  <c r="R722" i="4"/>
  <c r="X722" i="4" s="1"/>
  <c r="R6751" i="4"/>
  <c r="X6751" i="4" s="1"/>
  <c r="R6361" i="4"/>
  <c r="X6361" i="4" s="1"/>
  <c r="R1232" i="4"/>
  <c r="X1232" i="4" s="1"/>
  <c r="R7720" i="4"/>
  <c r="X7720" i="4" s="1"/>
  <c r="R1788" i="4"/>
  <c r="X1788" i="4" s="1"/>
  <c r="R5233" i="4"/>
  <c r="X5233" i="4" s="1"/>
  <c r="R396" i="4"/>
  <c r="X396" i="4" s="1"/>
  <c r="R4575" i="4"/>
  <c r="X4575" i="4" s="1"/>
  <c r="R3656" i="4"/>
  <c r="X3656" i="4" s="1"/>
  <c r="R3276" i="4"/>
  <c r="X3276" i="4" s="1"/>
  <c r="R804" i="4"/>
  <c r="X804" i="4" s="1"/>
  <c r="R6165" i="4"/>
  <c r="X6165" i="4" s="1"/>
  <c r="R8319" i="4"/>
  <c r="X8319" i="4" s="1"/>
  <c r="R6357" i="4"/>
  <c r="X6357" i="4" s="1"/>
  <c r="R815" i="4"/>
  <c r="X815" i="4" s="1"/>
  <c r="R3890" i="4"/>
  <c r="X3890" i="4" s="1"/>
  <c r="R4997" i="4"/>
  <c r="X4997" i="4" s="1"/>
  <c r="R6026" i="4"/>
  <c r="X6026" i="4" s="1"/>
  <c r="R3113" i="4"/>
  <c r="X3113" i="4" s="1"/>
  <c r="R7729" i="4"/>
  <c r="X7729" i="4" s="1"/>
  <c r="R4982" i="4"/>
  <c r="X4982" i="4" s="1"/>
  <c r="R7615" i="4"/>
  <c r="X7615" i="4" s="1"/>
  <c r="R5652" i="4"/>
  <c r="X5652" i="4" s="1"/>
  <c r="R6141" i="4"/>
  <c r="X6141" i="4" s="1"/>
  <c r="R4789" i="4"/>
  <c r="X4789" i="4" s="1"/>
  <c r="R3650" i="4"/>
  <c r="X3650" i="4" s="1"/>
  <c r="R7244" i="4"/>
  <c r="X7244" i="4" s="1"/>
  <c r="R5018" i="4"/>
  <c r="X5018" i="4" s="1"/>
  <c r="R1626" i="4"/>
  <c r="X1626" i="4" s="1"/>
  <c r="R7633" i="4"/>
  <c r="X7633" i="4" s="1"/>
  <c r="R1802" i="4"/>
  <c r="X1802" i="4" s="1"/>
  <c r="R4849" i="4"/>
  <c r="X4849" i="4" s="1"/>
  <c r="R898" i="4"/>
  <c r="X898" i="4" s="1"/>
  <c r="R1875" i="4"/>
  <c r="X1875" i="4" s="1"/>
  <c r="R1093" i="4"/>
  <c r="X1093" i="4" s="1"/>
  <c r="R4934" i="4"/>
  <c r="X4934" i="4" s="1"/>
  <c r="R7083" i="4"/>
  <c r="X7083" i="4" s="1"/>
  <c r="R2949" i="4"/>
  <c r="X2949" i="4" s="1"/>
  <c r="R7060" i="4"/>
  <c r="X7060" i="4" s="1"/>
  <c r="R6448" i="4"/>
  <c r="X6448" i="4" s="1"/>
  <c r="R8176" i="4"/>
  <c r="X8176" i="4" s="1"/>
  <c r="R8008" i="4"/>
  <c r="X8008" i="4" s="1"/>
  <c r="R7234" i="4"/>
  <c r="X7234" i="4" s="1"/>
  <c r="R2818" i="4"/>
  <c r="X2818" i="4" s="1"/>
  <c r="R5917" i="4"/>
  <c r="X5917" i="4" s="1"/>
  <c r="R559" i="4"/>
  <c r="X559" i="4" s="1"/>
  <c r="R6992" i="4"/>
  <c r="X6992" i="4" s="1"/>
  <c r="R67" i="4"/>
  <c r="X67" i="4" s="1"/>
  <c r="R4347" i="4"/>
  <c r="X4347" i="4" s="1"/>
  <c r="R5761" i="4"/>
  <c r="X5761" i="4" s="1"/>
  <c r="R3657" i="4"/>
  <c r="X3657" i="4" s="1"/>
  <c r="R1851" i="4"/>
  <c r="X1851" i="4" s="1"/>
  <c r="R5616" i="4"/>
  <c r="X5616" i="4" s="1"/>
  <c r="R2277" i="4"/>
  <c r="X2277" i="4" s="1"/>
  <c r="R5440" i="4"/>
  <c r="X5440" i="4" s="1"/>
  <c r="R7095" i="4"/>
  <c r="X7095" i="4" s="1"/>
  <c r="R6625" i="4"/>
  <c r="X6625" i="4" s="1"/>
  <c r="R3197" i="4"/>
  <c r="X3197" i="4" s="1"/>
  <c r="R2793" i="4"/>
  <c r="X2793" i="4" s="1"/>
  <c r="R956" i="4"/>
  <c r="X956" i="4" s="1"/>
  <c r="R209" i="4"/>
  <c r="X209" i="4" s="1"/>
  <c r="R4578" i="4"/>
  <c r="X4578" i="4" s="1"/>
  <c r="R3992" i="4"/>
  <c r="X3992" i="4" s="1"/>
  <c r="R6070" i="4"/>
  <c r="X6070" i="4" s="1"/>
  <c r="R8162" i="4"/>
  <c r="X8162" i="4" s="1"/>
  <c r="R6768" i="4"/>
  <c r="X6768" i="4" s="1"/>
  <c r="R1994" i="4"/>
  <c r="X1994" i="4" s="1"/>
  <c r="R767" i="4"/>
  <c r="X767" i="4" s="1"/>
  <c r="R1406" i="4"/>
  <c r="X1406" i="4" s="1"/>
  <c r="R1219" i="4"/>
  <c r="X1219" i="4" s="1"/>
  <c r="R3662" i="4"/>
  <c r="X3662" i="4" s="1"/>
  <c r="R6017" i="4"/>
  <c r="X6017" i="4" s="1"/>
  <c r="R5885" i="4"/>
  <c r="X5885" i="4" s="1"/>
  <c r="R7581" i="4"/>
  <c r="X7581" i="4" s="1"/>
  <c r="R2853" i="4"/>
  <c r="X2853" i="4" s="1"/>
  <c r="R3687" i="4"/>
  <c r="X3687" i="4" s="1"/>
  <c r="R4242" i="4"/>
  <c r="X4242" i="4" s="1"/>
  <c r="R6313" i="4"/>
  <c r="X6313" i="4" s="1"/>
  <c r="R3965" i="4"/>
  <c r="X3965" i="4" s="1"/>
  <c r="R7678" i="4"/>
  <c r="X7678" i="4" s="1"/>
  <c r="R4130" i="4"/>
  <c r="X4130" i="4" s="1"/>
  <c r="R3458" i="4"/>
  <c r="X3458" i="4" s="1"/>
  <c r="R7140" i="4"/>
  <c r="X7140" i="4" s="1"/>
  <c r="R50" i="4"/>
  <c r="X50" i="4" s="1"/>
  <c r="R2016" i="4"/>
  <c r="X2016" i="4" s="1"/>
  <c r="R2927" i="4"/>
  <c r="X2927" i="4" s="1"/>
  <c r="R3052" i="4"/>
  <c r="X3052" i="4" s="1"/>
  <c r="R3718" i="4"/>
  <c r="X3718" i="4" s="1"/>
  <c r="R5072" i="4"/>
  <c r="X5072" i="4" s="1"/>
  <c r="R5066" i="4"/>
  <c r="X5066" i="4" s="1"/>
  <c r="R2737" i="4"/>
  <c r="X2737" i="4" s="1"/>
  <c r="R7498" i="4"/>
  <c r="X7498" i="4" s="1"/>
  <c r="R6204" i="4"/>
  <c r="X6204" i="4" s="1"/>
  <c r="R2293" i="4"/>
  <c r="X2293" i="4" s="1"/>
  <c r="R7619" i="4"/>
  <c r="X7619" i="4" s="1"/>
  <c r="R2639" i="4"/>
  <c r="X2639" i="4" s="1"/>
  <c r="R5816" i="4"/>
  <c r="X5816" i="4" s="1"/>
  <c r="R7583" i="4"/>
  <c r="X7583" i="4" s="1"/>
  <c r="R8208" i="4"/>
  <c r="X8208" i="4" s="1"/>
  <c r="R5578" i="4"/>
  <c r="X5578" i="4" s="1"/>
  <c r="R7788" i="4"/>
  <c r="X7788" i="4" s="1"/>
  <c r="R5225" i="4"/>
  <c r="X5225" i="4" s="1"/>
  <c r="R6346" i="4"/>
  <c r="X6346" i="4" s="1"/>
  <c r="R2043" i="4"/>
  <c r="X2043" i="4" s="1"/>
  <c r="R5397" i="4"/>
  <c r="X5397" i="4" s="1"/>
  <c r="R2327" i="4"/>
  <c r="X2327" i="4" s="1"/>
  <c r="R1834" i="4"/>
  <c r="X1834" i="4" s="1"/>
  <c r="R143" i="4"/>
  <c r="X143" i="4" s="1"/>
  <c r="R6378" i="4"/>
  <c r="X6378" i="4" s="1"/>
  <c r="R5749" i="4"/>
  <c r="X5749" i="4" s="1"/>
  <c r="R119" i="4"/>
  <c r="X119" i="4" s="1"/>
  <c r="R1816" i="4"/>
  <c r="X1816" i="4" s="1"/>
  <c r="R6308" i="4"/>
  <c r="X6308" i="4" s="1"/>
  <c r="R5532" i="4"/>
  <c r="X5532" i="4" s="1"/>
  <c r="R3922" i="4"/>
  <c r="X3922" i="4" s="1"/>
  <c r="R172" i="4"/>
  <c r="X172" i="4" s="1"/>
  <c r="R5206" i="4"/>
  <c r="X5206" i="4" s="1"/>
  <c r="R1409" i="4"/>
  <c r="X1409" i="4" s="1"/>
  <c r="R2208" i="4"/>
  <c r="X2208" i="4" s="1"/>
  <c r="R6441" i="4"/>
  <c r="X6441" i="4" s="1"/>
  <c r="R3236" i="4"/>
  <c r="X3236" i="4" s="1"/>
  <c r="R1382" i="4"/>
  <c r="X1382" i="4" s="1"/>
  <c r="R7630" i="4"/>
  <c r="X7630" i="4" s="1"/>
  <c r="R4041" i="4"/>
  <c r="X4041" i="4" s="1"/>
  <c r="R107" i="4"/>
  <c r="X107" i="4" s="1"/>
  <c r="R1679" i="4"/>
  <c r="X1679" i="4" s="1"/>
  <c r="R3487" i="4"/>
  <c r="X3487" i="4" s="1"/>
  <c r="R7283" i="4"/>
  <c r="X7283" i="4" s="1"/>
  <c r="R7270" i="4"/>
  <c r="X7270" i="4" s="1"/>
  <c r="R2211" i="4"/>
  <c r="X2211" i="4" s="1"/>
  <c r="R3683" i="4"/>
  <c r="X3683" i="4" s="1"/>
  <c r="R6613" i="4"/>
  <c r="X6613" i="4" s="1"/>
  <c r="R5126" i="4"/>
  <c r="X5126" i="4" s="1"/>
  <c r="R1335" i="4"/>
  <c r="X1335" i="4" s="1"/>
  <c r="R4351" i="4"/>
  <c r="X4351" i="4" s="1"/>
  <c r="R4166" i="4"/>
  <c r="X4166" i="4" s="1"/>
  <c r="R7105" i="4"/>
  <c r="X7105" i="4" s="1"/>
  <c r="R6724" i="4"/>
  <c r="X6724" i="4" s="1"/>
  <c r="R1573" i="4"/>
  <c r="X1573" i="4" s="1"/>
  <c r="R5650" i="4"/>
  <c r="X5650" i="4" s="1"/>
  <c r="R8325" i="4"/>
  <c r="X8325" i="4" s="1"/>
  <c r="R7778" i="4"/>
  <c r="X7778" i="4" s="1"/>
  <c r="R8149" i="4"/>
  <c r="X8149" i="4" s="1"/>
  <c r="R7272" i="4"/>
  <c r="X7272" i="4" s="1"/>
  <c r="R7407" i="4"/>
  <c r="X7407" i="4" s="1"/>
  <c r="R5267" i="4"/>
  <c r="X5267" i="4" s="1"/>
  <c r="R1092" i="4"/>
  <c r="X1092" i="4" s="1"/>
  <c r="R7082" i="4"/>
  <c r="X7082" i="4" s="1"/>
  <c r="R2053" i="4"/>
  <c r="X2053" i="4" s="1"/>
  <c r="R2528" i="4"/>
  <c r="X2528" i="4" s="1"/>
  <c r="R3887" i="4"/>
  <c r="X3887" i="4" s="1"/>
  <c r="R7625" i="4"/>
  <c r="X7625" i="4" s="1"/>
  <c r="R8275" i="4"/>
  <c r="X8275" i="4" s="1"/>
  <c r="R2552" i="4"/>
  <c r="X2552" i="4" s="1"/>
  <c r="R7190" i="4"/>
  <c r="X7190" i="4" s="1"/>
  <c r="R7473" i="4"/>
  <c r="X7473" i="4" s="1"/>
  <c r="R6503" i="4"/>
  <c r="X6503" i="4" s="1"/>
  <c r="R732" i="4"/>
  <c r="X732" i="4" s="1"/>
  <c r="R4741" i="4"/>
  <c r="X4741" i="4" s="1"/>
  <c r="R812" i="4"/>
  <c r="X812" i="4" s="1"/>
  <c r="R5767" i="4"/>
  <c r="X5767" i="4" s="1"/>
  <c r="R550" i="4"/>
  <c r="X550" i="4" s="1"/>
  <c r="R5945" i="4"/>
  <c r="X5945" i="4" s="1"/>
  <c r="R7395" i="4"/>
  <c r="X7395" i="4" s="1"/>
  <c r="R1009" i="4"/>
  <c r="X1009" i="4" s="1"/>
  <c r="R3700" i="4"/>
  <c r="X3700" i="4" s="1"/>
  <c r="R7479" i="4"/>
  <c r="X7479" i="4" s="1"/>
  <c r="R3582" i="4"/>
  <c r="X3582" i="4" s="1"/>
  <c r="R3849" i="4"/>
  <c r="X3849" i="4" s="1"/>
  <c r="R7953" i="4"/>
  <c r="X7953" i="4" s="1"/>
  <c r="R1935" i="4"/>
  <c r="X1935" i="4" s="1"/>
  <c r="R2411" i="4"/>
  <c r="X2411" i="4" s="1"/>
  <c r="R6437" i="4"/>
  <c r="X6437" i="4" s="1"/>
  <c r="R4821" i="4"/>
  <c r="X4821" i="4" s="1"/>
  <c r="R2141" i="4"/>
  <c r="X2141" i="4" s="1"/>
  <c r="R138" i="4"/>
  <c r="X138" i="4" s="1"/>
  <c r="R2314" i="4"/>
  <c r="X2314" i="4" s="1"/>
  <c r="R6253" i="4"/>
  <c r="X6253" i="4" s="1"/>
  <c r="R4000" i="4"/>
  <c r="X4000" i="4" s="1"/>
  <c r="R5530" i="4"/>
  <c r="X5530" i="4" s="1"/>
  <c r="R4847" i="4"/>
  <c r="X4847" i="4" s="1"/>
  <c r="R2033" i="4"/>
  <c r="X2033" i="4" s="1"/>
  <c r="R3909" i="4"/>
  <c r="X3909" i="4" s="1"/>
  <c r="R6345" i="4"/>
  <c r="X6345" i="4" s="1"/>
  <c r="R6365" i="4"/>
  <c r="X6365" i="4" s="1"/>
  <c r="R1303" i="4"/>
  <c r="X1303" i="4" s="1"/>
  <c r="R3689" i="4"/>
  <c r="X3689" i="4" s="1"/>
  <c r="R5368" i="4"/>
  <c r="X5368" i="4" s="1"/>
  <c r="R5371" i="4"/>
  <c r="X5371" i="4" s="1"/>
  <c r="R2334" i="4"/>
  <c r="X2334" i="4" s="1"/>
  <c r="R4495" i="4"/>
  <c r="X4495" i="4" s="1"/>
  <c r="R4615" i="4"/>
  <c r="X4615" i="4" s="1"/>
  <c r="R7846" i="4"/>
  <c r="X7846" i="4" s="1"/>
  <c r="R7420" i="4"/>
  <c r="X7420" i="4" s="1"/>
  <c r="R735" i="4"/>
  <c r="X735" i="4" s="1"/>
  <c r="R1118" i="4"/>
  <c r="X1118" i="4" s="1"/>
  <c r="R307" i="4"/>
  <c r="X307" i="4" s="1"/>
  <c r="R96" i="4"/>
  <c r="X96" i="4" s="1"/>
  <c r="R2076" i="4"/>
  <c r="X2076" i="4" s="1"/>
  <c r="R3438" i="4"/>
  <c r="X3438" i="4" s="1"/>
  <c r="R7020" i="4"/>
  <c r="X7020" i="4" s="1"/>
  <c r="R968" i="4"/>
  <c r="X968" i="4" s="1"/>
  <c r="R1923" i="4"/>
  <c r="X1923" i="4" s="1"/>
  <c r="R7549" i="4"/>
  <c r="X7549" i="4" s="1"/>
  <c r="R4104" i="4"/>
  <c r="X4104" i="4" s="1"/>
  <c r="R3609" i="4"/>
  <c r="X3609" i="4" s="1"/>
  <c r="R1571" i="4"/>
  <c r="X1571" i="4" s="1"/>
  <c r="R7360" i="4"/>
  <c r="X7360" i="4" s="1"/>
  <c r="R2931" i="4"/>
  <c r="X2931" i="4" s="1"/>
  <c r="R255" i="4"/>
  <c r="X255" i="4" s="1"/>
  <c r="R3933" i="4"/>
  <c r="X3933" i="4" s="1"/>
  <c r="R356" i="4"/>
  <c r="X356" i="4" s="1"/>
  <c r="R2963" i="4"/>
  <c r="X2963" i="4" s="1"/>
  <c r="R1313" i="4"/>
  <c r="X1313" i="4" s="1"/>
  <c r="R1880" i="4"/>
  <c r="X1880" i="4" s="1"/>
  <c r="R5528" i="4"/>
  <c r="X5528" i="4" s="1"/>
  <c r="R2751" i="4"/>
  <c r="X2751" i="4" s="1"/>
  <c r="R2051" i="4"/>
  <c r="X2051" i="4" s="1"/>
  <c r="R787" i="4"/>
  <c r="X787" i="4" s="1"/>
  <c r="R4754" i="4"/>
  <c r="X4754" i="4" s="1"/>
  <c r="R7594" i="4"/>
  <c r="X7594" i="4" s="1"/>
  <c r="R6895" i="4"/>
  <c r="X6895" i="4" s="1"/>
  <c r="R517" i="4"/>
  <c r="X517" i="4" s="1"/>
  <c r="R7209" i="4"/>
  <c r="X7209" i="4" s="1"/>
  <c r="R5911" i="4"/>
  <c r="X5911" i="4" s="1"/>
  <c r="R7987" i="4"/>
  <c r="X7987" i="4" s="1"/>
  <c r="R2366" i="4"/>
  <c r="X2366" i="4" s="1"/>
  <c r="R3130" i="4"/>
  <c r="X3130" i="4" s="1"/>
  <c r="R698" i="4"/>
  <c r="X698" i="4" s="1"/>
  <c r="R3908" i="4"/>
  <c r="X3908" i="4" s="1"/>
  <c r="R6642" i="4"/>
  <c r="X6642" i="4" s="1"/>
  <c r="R1871" i="4"/>
  <c r="X1871" i="4" s="1"/>
  <c r="R1742" i="4"/>
  <c r="X1742" i="4" s="1"/>
  <c r="R5662" i="4"/>
  <c r="X5662" i="4" s="1"/>
  <c r="R1445" i="4"/>
  <c r="X1445" i="4" s="1"/>
  <c r="R4315" i="4"/>
  <c r="X4315" i="4" s="1"/>
  <c r="R2863" i="4"/>
  <c r="X2863" i="4" s="1"/>
  <c r="R3593" i="4"/>
  <c r="X3593" i="4" s="1"/>
  <c r="R7902" i="4"/>
  <c r="X7902" i="4" s="1"/>
  <c r="R1575" i="4"/>
  <c r="X1575" i="4" s="1"/>
  <c r="R5517" i="4"/>
  <c r="X5517" i="4" s="1"/>
  <c r="R6475" i="4"/>
  <c r="X6475" i="4" s="1"/>
  <c r="R6552" i="4"/>
  <c r="X6552" i="4" s="1"/>
  <c r="R5151" i="4"/>
  <c r="X5151" i="4" s="1"/>
  <c r="R7215" i="4"/>
  <c r="X7215" i="4" s="1"/>
  <c r="R3644" i="4"/>
  <c r="X3644" i="4" s="1"/>
  <c r="R2134" i="4"/>
  <c r="X2134" i="4" s="1"/>
  <c r="R412" i="4"/>
  <c r="X412" i="4" s="1"/>
  <c r="R2722" i="4"/>
  <c r="X2722" i="4" s="1"/>
  <c r="R1050" i="4"/>
  <c r="X1050" i="4" s="1"/>
  <c r="R5715" i="4"/>
  <c r="X5715" i="4" s="1"/>
  <c r="R3538" i="4"/>
  <c r="X3538" i="4" s="1"/>
  <c r="R6374" i="4"/>
  <c r="X6374" i="4" s="1"/>
  <c r="R5714" i="4"/>
  <c r="X5714" i="4" s="1"/>
  <c r="R3058" i="4"/>
  <c r="X3058" i="4" s="1"/>
  <c r="R5864" i="4"/>
  <c r="X5864" i="4" s="1"/>
  <c r="R5172" i="4"/>
  <c r="X5172" i="4" s="1"/>
  <c r="R2777" i="4"/>
  <c r="X2777" i="4" s="1"/>
  <c r="R927" i="4"/>
  <c r="X927" i="4" s="1"/>
  <c r="R7744" i="4"/>
  <c r="X7744" i="4" s="1"/>
  <c r="R3556" i="4"/>
  <c r="X3556" i="4" s="1"/>
  <c r="R3828" i="4"/>
  <c r="X3828" i="4" s="1"/>
  <c r="R300" i="4"/>
  <c r="X300" i="4" s="1"/>
  <c r="R4088" i="4"/>
  <c r="X4088" i="4" s="1"/>
  <c r="R5668" i="4"/>
  <c r="X5668" i="4" s="1"/>
  <c r="R4734" i="4"/>
  <c r="X4734" i="4" s="1"/>
  <c r="R5449" i="4"/>
  <c r="X5449" i="4" s="1"/>
  <c r="R1344" i="4"/>
  <c r="X1344" i="4" s="1"/>
  <c r="R7588" i="4"/>
  <c r="X7588" i="4" s="1"/>
  <c r="R578" i="4"/>
  <c r="X578" i="4" s="1"/>
  <c r="R7585" i="4"/>
  <c r="X7585" i="4" s="1"/>
  <c r="R7799" i="4"/>
  <c r="X7799" i="4" s="1"/>
  <c r="R5628" i="4"/>
  <c r="X5628" i="4" s="1"/>
  <c r="R4884" i="4"/>
  <c r="X4884" i="4" s="1"/>
  <c r="R3937" i="4"/>
  <c r="X3937" i="4" s="1"/>
  <c r="R7436" i="4"/>
  <c r="X7436" i="4" s="1"/>
  <c r="R6999" i="4"/>
  <c r="X6999" i="4" s="1"/>
  <c r="R7571" i="4"/>
  <c r="X7571" i="4" s="1"/>
  <c r="R8097" i="4"/>
  <c r="X8097" i="4" s="1"/>
  <c r="R3982" i="4"/>
  <c r="X3982" i="4" s="1"/>
  <c r="R5317" i="4"/>
  <c r="X5317" i="4" s="1"/>
  <c r="R3122" i="4"/>
  <c r="X3122" i="4" s="1"/>
  <c r="R3774" i="4"/>
  <c r="X3774" i="4" s="1"/>
  <c r="R6186" i="4"/>
  <c r="X6186" i="4" s="1"/>
  <c r="R3237" i="4"/>
  <c r="X3237" i="4" s="1"/>
  <c r="R1583" i="4"/>
  <c r="X1583" i="4" s="1"/>
  <c r="R2238" i="4"/>
  <c r="X2238" i="4" s="1"/>
  <c r="R1147" i="4"/>
  <c r="X1147" i="4" s="1"/>
  <c r="R6590" i="4"/>
  <c r="X6590" i="4" s="1"/>
  <c r="R5190" i="4"/>
  <c r="X5190" i="4" s="1"/>
  <c r="R5191" i="4"/>
  <c r="X5191" i="4" s="1"/>
  <c r="R7626" i="4"/>
  <c r="X7626" i="4" s="1"/>
  <c r="R6010" i="4"/>
  <c r="X6010" i="4" s="1"/>
  <c r="R1711" i="4"/>
  <c r="X1711" i="4" s="1"/>
  <c r="R5338" i="4"/>
  <c r="X5338" i="4" s="1"/>
  <c r="R2902" i="4"/>
  <c r="X2902" i="4" s="1"/>
  <c r="R5447" i="4"/>
  <c r="X5447" i="4" s="1"/>
  <c r="R1948" i="4"/>
  <c r="X1948" i="4" s="1"/>
  <c r="R3492" i="4"/>
  <c r="X3492" i="4" s="1"/>
  <c r="R221" i="4"/>
  <c r="X221" i="4" s="1"/>
  <c r="R2090" i="4"/>
  <c r="X2090" i="4" s="1"/>
  <c r="R3790" i="4"/>
  <c r="X3790" i="4" s="1"/>
  <c r="R6567" i="4"/>
  <c r="X6567" i="4" s="1"/>
  <c r="R2133" i="4"/>
  <c r="X2133" i="4" s="1"/>
  <c r="R1431" i="4"/>
  <c r="X1431" i="4" s="1"/>
  <c r="R1572" i="4"/>
  <c r="X1572" i="4" s="1"/>
  <c r="R2919" i="4"/>
  <c r="X2919" i="4" s="1"/>
  <c r="R5553" i="4"/>
  <c r="X5553" i="4" s="1"/>
  <c r="R1813" i="4"/>
  <c r="X1813" i="4" s="1"/>
  <c r="R3724" i="4"/>
  <c r="X3724" i="4" s="1"/>
  <c r="R6060" i="4"/>
  <c r="X6060" i="4" s="1"/>
  <c r="R820" i="4"/>
  <c r="X820" i="4" s="1"/>
  <c r="R4967" i="4"/>
  <c r="X4967" i="4" s="1"/>
  <c r="R5547" i="4"/>
  <c r="X5547" i="4" s="1"/>
  <c r="R5772" i="4"/>
  <c r="X5772" i="4" s="1"/>
  <c r="R7566" i="4"/>
  <c r="X7566" i="4" s="1"/>
  <c r="R1139" i="4"/>
  <c r="X1139" i="4" s="1"/>
  <c r="R2441" i="4"/>
  <c r="X2441" i="4" s="1"/>
  <c r="R6656" i="4"/>
  <c r="X6656" i="4" s="1"/>
  <c r="R2322" i="4"/>
  <c r="X2322" i="4" s="1"/>
  <c r="R595" i="4"/>
  <c r="X595" i="4" s="1"/>
  <c r="R4808" i="4"/>
  <c r="X4808" i="4" s="1"/>
  <c r="R1977" i="4"/>
  <c r="X1977" i="4" s="1"/>
  <c r="R1182" i="4"/>
  <c r="X1182" i="4" s="1"/>
  <c r="R4680" i="4"/>
  <c r="X4680" i="4" s="1"/>
  <c r="R1452" i="4"/>
  <c r="X1452" i="4" s="1"/>
  <c r="R8143" i="4"/>
  <c r="X8143" i="4" s="1"/>
  <c r="R6464" i="4"/>
  <c r="X6464" i="4" s="1"/>
  <c r="R6044" i="4"/>
  <c r="X6044" i="4" s="1"/>
  <c r="R4449" i="4"/>
  <c r="X4449" i="4" s="1"/>
  <c r="R4823" i="4"/>
  <c r="X4823" i="4" s="1"/>
  <c r="R1423" i="4"/>
  <c r="X1423" i="4" s="1"/>
  <c r="R5920" i="4"/>
  <c r="X5920" i="4" s="1"/>
  <c r="R3296" i="4"/>
  <c r="X3296" i="4" s="1"/>
  <c r="R3320" i="4"/>
  <c r="X3320" i="4" s="1"/>
  <c r="R2233" i="4"/>
  <c r="X2233" i="4" s="1"/>
  <c r="R7251" i="4"/>
  <c r="X7251" i="4" s="1"/>
  <c r="R6161" i="4"/>
  <c r="X6161" i="4" s="1"/>
  <c r="R2368" i="4"/>
  <c r="X2368" i="4" s="1"/>
  <c r="R5982" i="4"/>
  <c r="X5982" i="4" s="1"/>
  <c r="R97" i="4"/>
  <c r="X97" i="4" s="1"/>
  <c r="R3230" i="4"/>
  <c r="X3230" i="4" s="1"/>
  <c r="R2098" i="4"/>
  <c r="X2098" i="4" s="1"/>
  <c r="R6201" i="4"/>
  <c r="X6201" i="4" s="1"/>
  <c r="R372" i="4"/>
  <c r="X372" i="4" s="1"/>
  <c r="R2892" i="4"/>
  <c r="X2892" i="4" s="1"/>
  <c r="R5350" i="4"/>
  <c r="X5350" i="4" s="1"/>
  <c r="R7025" i="4"/>
  <c r="X7025" i="4" s="1"/>
  <c r="R3463" i="4"/>
  <c r="X3463" i="4" s="1"/>
  <c r="R6469" i="4"/>
  <c r="X6469" i="4" s="1"/>
  <c r="R2672" i="4"/>
  <c r="X2672" i="4" s="1"/>
  <c r="R3985" i="4"/>
  <c r="X3985" i="4" s="1"/>
  <c r="R6180" i="4"/>
  <c r="X6180" i="4" s="1"/>
  <c r="R49" i="4"/>
  <c r="X49" i="4" s="1"/>
  <c r="R733" i="4"/>
  <c r="X733" i="4" s="1"/>
  <c r="R6980" i="4"/>
  <c r="X6980" i="4" s="1"/>
  <c r="R6229" i="4"/>
  <c r="X6229" i="4" s="1"/>
  <c r="R1718" i="4"/>
  <c r="X1718" i="4" s="1"/>
  <c r="R6718" i="4"/>
  <c r="X6718" i="4" s="1"/>
  <c r="R4679" i="4"/>
  <c r="X4679" i="4" s="1"/>
  <c r="R6073" i="4"/>
  <c r="X6073" i="4" s="1"/>
  <c r="R6298" i="4"/>
  <c r="X6298" i="4" s="1"/>
  <c r="R3134" i="4"/>
  <c r="X3134" i="4" s="1"/>
  <c r="R2279" i="4"/>
  <c r="X2279" i="4" s="1"/>
  <c r="R3455" i="4"/>
  <c r="X3455" i="4" s="1"/>
  <c r="R1550" i="4"/>
  <c r="X1550" i="4" s="1"/>
  <c r="R2042" i="4"/>
  <c r="X2042" i="4" s="1"/>
  <c r="R635" i="4"/>
  <c r="X635" i="4" s="1"/>
  <c r="R723" i="4"/>
  <c r="X723" i="4" s="1"/>
  <c r="R3565" i="4"/>
  <c r="X3565" i="4" s="1"/>
  <c r="R4708" i="4"/>
  <c r="X4708" i="4" s="1"/>
  <c r="R5723" i="4"/>
  <c r="X5723" i="4" s="1"/>
  <c r="R1675" i="4"/>
  <c r="X1675" i="4" s="1"/>
  <c r="R5569" i="4"/>
  <c r="X5569" i="4" s="1"/>
  <c r="R2862" i="4"/>
  <c r="X2862" i="4" s="1"/>
  <c r="R3368" i="4"/>
  <c r="X3368" i="4" s="1"/>
  <c r="R5970" i="4"/>
  <c r="X5970" i="4" s="1"/>
  <c r="R780" i="4"/>
  <c r="X780" i="4" s="1"/>
  <c r="R3313" i="4"/>
  <c r="X3313" i="4" s="1"/>
  <c r="R1047" i="4"/>
  <c r="X1047" i="4" s="1"/>
  <c r="R2872" i="4"/>
  <c r="X2872" i="4" s="1"/>
  <c r="R7345" i="4"/>
  <c r="X7345" i="4" s="1"/>
  <c r="R4357" i="4"/>
  <c r="X4357" i="4" s="1"/>
  <c r="R6509" i="4"/>
  <c r="X6509" i="4" s="1"/>
  <c r="R6089" i="4"/>
  <c r="X6089" i="4" s="1"/>
  <c r="R8180" i="4"/>
  <c r="X8180" i="4" s="1"/>
  <c r="R1283" i="4"/>
  <c r="X1283" i="4" s="1"/>
  <c r="R5128" i="4"/>
  <c r="X5128" i="4" s="1"/>
  <c r="R4732" i="4"/>
  <c r="X4732" i="4" s="1"/>
  <c r="R6012" i="4"/>
  <c r="X6012" i="4" s="1"/>
  <c r="R3295" i="4"/>
  <c r="X3295" i="4" s="1"/>
  <c r="R5591" i="4"/>
  <c r="X5591" i="4" s="1"/>
  <c r="R7568" i="4"/>
  <c r="X7568" i="4" s="1"/>
  <c r="R772" i="4"/>
  <c r="X772" i="4" s="1"/>
  <c r="R3721" i="4"/>
  <c r="X3721" i="4" s="1"/>
  <c r="R4605" i="4"/>
  <c r="X4605" i="4" s="1"/>
  <c r="R249" i="4"/>
  <c r="X249" i="4" s="1"/>
  <c r="R5467" i="4"/>
  <c r="X5467" i="4" s="1"/>
  <c r="R5514" i="4"/>
  <c r="X5514" i="4" s="1"/>
  <c r="R7359" i="4"/>
  <c r="X7359" i="4" s="1"/>
  <c r="R1187" i="4"/>
  <c r="X1187" i="4" s="1"/>
  <c r="R4538" i="4"/>
  <c r="X4538" i="4" s="1"/>
  <c r="R275" i="4"/>
  <c r="X275" i="4" s="1"/>
  <c r="R6845" i="4"/>
  <c r="X6845" i="4" s="1"/>
  <c r="R3782" i="4"/>
  <c r="X3782" i="4" s="1"/>
  <c r="R7170" i="4"/>
  <c r="X7170" i="4" s="1"/>
  <c r="R2693" i="4"/>
  <c r="X2693" i="4" s="1"/>
  <c r="R3178" i="4"/>
  <c r="X3178" i="4" s="1"/>
  <c r="R6888" i="4"/>
  <c r="X6888" i="4" s="1"/>
  <c r="R242" i="4"/>
  <c r="X242" i="4" s="1"/>
  <c r="R6277" i="4"/>
  <c r="X6277" i="4" s="1"/>
  <c r="R93" i="4"/>
  <c r="X93" i="4" s="1"/>
  <c r="R3815" i="4"/>
  <c r="X3815" i="4" s="1"/>
  <c r="R3737" i="4"/>
  <c r="X3737" i="4" s="1"/>
  <c r="R7030" i="4"/>
  <c r="X7030" i="4" s="1"/>
  <c r="R4793" i="4"/>
  <c r="X4793" i="4" s="1"/>
  <c r="R5992" i="4"/>
  <c r="X5992" i="4" s="1"/>
  <c r="R8051" i="4"/>
  <c r="X8051" i="4" s="1"/>
  <c r="R5187" i="4"/>
  <c r="X5187" i="4" s="1"/>
  <c r="R4593" i="4"/>
  <c r="X4593" i="4" s="1"/>
  <c r="R7557" i="4"/>
  <c r="X7557" i="4" s="1"/>
  <c r="R3153" i="4"/>
  <c r="X3153" i="4" s="1"/>
  <c r="R2119" i="4"/>
  <c r="X2119" i="4" s="1"/>
  <c r="R1386" i="4"/>
  <c r="X1386" i="4" s="1"/>
  <c r="R6600" i="4"/>
  <c r="X6600" i="4" s="1"/>
  <c r="R713" i="4"/>
  <c r="X713" i="4" s="1"/>
  <c r="R4935" i="4"/>
  <c r="X4935" i="4" s="1"/>
  <c r="R5948" i="4"/>
  <c r="X5948" i="4" s="1"/>
  <c r="R5983" i="4"/>
  <c r="X5983" i="4" s="1"/>
  <c r="R7183" i="4"/>
  <c r="X7183" i="4" s="1"/>
  <c r="R7211" i="4"/>
  <c r="X7211" i="4" s="1"/>
  <c r="R5600" i="4"/>
  <c r="X5600" i="4" s="1"/>
  <c r="R4968" i="4"/>
  <c r="X4968" i="4" s="1"/>
  <c r="R4386" i="4"/>
  <c r="X4386" i="4" s="1"/>
  <c r="R15" i="4"/>
  <c r="X15" i="4" s="1"/>
  <c r="R1030" i="4"/>
  <c r="X1030" i="4" s="1"/>
  <c r="R5688" i="4"/>
  <c r="X5688" i="4" s="1"/>
  <c r="R428" i="4"/>
  <c r="X428" i="4" s="1"/>
  <c r="R260" i="4"/>
  <c r="X260" i="4" s="1"/>
  <c r="R7708" i="4"/>
  <c r="X7708" i="4" s="1"/>
  <c r="R5924" i="4"/>
  <c r="X5924" i="4" s="1"/>
  <c r="R5932" i="4"/>
  <c r="X5932" i="4" s="1"/>
  <c r="R7216" i="4"/>
  <c r="X7216" i="4" s="1"/>
  <c r="R3966" i="4"/>
  <c r="X3966" i="4" s="1"/>
  <c r="R2640" i="4"/>
  <c r="X2640" i="4" s="1"/>
  <c r="R6129" i="4"/>
  <c r="X6129" i="4" s="1"/>
  <c r="R5137" i="4"/>
  <c r="X5137" i="4" s="1"/>
  <c r="R3996" i="4"/>
  <c r="X3996" i="4" s="1"/>
  <c r="R7194" i="4"/>
  <c r="X7194" i="4" s="1"/>
  <c r="R1818" i="4"/>
  <c r="X1818" i="4" s="1"/>
  <c r="R1034" i="4"/>
  <c r="X1034" i="4" s="1"/>
  <c r="R1792" i="4"/>
  <c r="X1792" i="4" s="1"/>
  <c r="R6796" i="4"/>
  <c r="X6796" i="4" s="1"/>
  <c r="R5284" i="4"/>
  <c r="X5284" i="4" s="1"/>
  <c r="R4675" i="4"/>
  <c r="X4675" i="4" s="1"/>
  <c r="R1281" i="4"/>
  <c r="X1281" i="4" s="1"/>
  <c r="R2543" i="4"/>
  <c r="X2543" i="4" s="1"/>
  <c r="R4880" i="4"/>
  <c r="X4880" i="4" s="1"/>
  <c r="R3921" i="4"/>
  <c r="X3921" i="4" s="1"/>
  <c r="R5705" i="4"/>
  <c r="X5705" i="4" s="1"/>
  <c r="R286" i="4"/>
  <c r="X286" i="4" s="1"/>
  <c r="R3976" i="4"/>
  <c r="X3976" i="4" s="1"/>
  <c r="R7308" i="4"/>
  <c r="X7308" i="4" s="1"/>
  <c r="R2105" i="4"/>
  <c r="X2105" i="4" s="1"/>
  <c r="R708" i="4"/>
  <c r="X708" i="4" s="1"/>
  <c r="R4827" i="4"/>
  <c r="X4827" i="4" s="1"/>
  <c r="R1780" i="4"/>
  <c r="X1780" i="4" s="1"/>
  <c r="R6198" i="4"/>
  <c r="X6198" i="4" s="1"/>
  <c r="R7163" i="4"/>
  <c r="X7163" i="4" s="1"/>
  <c r="R7075" i="4"/>
  <c r="X7075" i="4" s="1"/>
  <c r="R4210" i="4"/>
  <c r="X4210" i="4" s="1"/>
  <c r="R4049" i="4"/>
  <c r="X4049" i="4" s="1"/>
  <c r="R8335" i="4"/>
  <c r="X8335" i="4" s="1"/>
  <c r="R4897" i="4"/>
  <c r="X4897" i="4" s="1"/>
  <c r="R4511" i="4"/>
  <c r="X4511" i="4" s="1"/>
  <c r="R2242" i="4"/>
  <c r="X2242" i="4" s="1"/>
  <c r="R5462" i="4"/>
  <c r="X5462" i="4" s="1"/>
  <c r="R4917" i="4"/>
  <c r="X4917" i="4" s="1"/>
  <c r="R2383" i="4"/>
  <c r="X2383" i="4" s="1"/>
  <c r="R4302" i="4"/>
  <c r="X4302" i="4" s="1"/>
  <c r="R2389" i="4"/>
  <c r="X2389" i="4" s="1"/>
  <c r="R6702" i="4"/>
  <c r="X6702" i="4" s="1"/>
  <c r="R7544" i="4"/>
  <c r="X7544" i="4" s="1"/>
  <c r="R6681" i="4"/>
  <c r="X6681" i="4" s="1"/>
  <c r="R3993" i="4"/>
  <c r="X3993" i="4" s="1"/>
  <c r="R2479" i="4"/>
  <c r="X2479" i="4" s="1"/>
  <c r="R6383" i="4"/>
  <c r="X6383" i="4" s="1"/>
  <c r="R3049" i="4"/>
  <c r="X3049" i="4" s="1"/>
  <c r="R6439" i="4"/>
  <c r="X6439" i="4" s="1"/>
  <c r="R597" i="4"/>
  <c r="X597" i="4" s="1"/>
  <c r="R8258" i="4"/>
  <c r="X8258" i="4" s="1"/>
  <c r="R333" i="4"/>
  <c r="X333" i="4" s="1"/>
  <c r="R2237" i="4"/>
  <c r="X2237" i="4" s="1"/>
  <c r="R689" i="4"/>
  <c r="X689" i="4" s="1"/>
  <c r="R198" i="4"/>
  <c r="X198" i="4" s="1"/>
  <c r="R5830" i="4"/>
  <c r="X5830" i="4" s="1"/>
  <c r="R6501" i="4"/>
  <c r="X6501" i="4" s="1"/>
  <c r="R6558" i="4"/>
  <c r="X6558" i="4" s="1"/>
  <c r="R4638" i="4"/>
  <c r="X4638" i="4" s="1"/>
  <c r="R655" i="4"/>
  <c r="X655" i="4" s="1"/>
  <c r="R1427" i="4"/>
  <c r="X1427" i="4" s="1"/>
  <c r="R7242" i="4"/>
  <c r="X7242" i="4" s="1"/>
  <c r="R6508" i="4"/>
  <c r="X6508" i="4" s="1"/>
  <c r="R7203" i="4"/>
  <c r="X7203" i="4" s="1"/>
  <c r="R1439" i="4"/>
  <c r="X1439" i="4" s="1"/>
  <c r="R2299" i="4"/>
  <c r="X2299" i="4" s="1"/>
  <c r="R7665" i="4"/>
  <c r="X7665" i="4" s="1"/>
  <c r="R37" i="4"/>
  <c r="X37" i="4" s="1"/>
  <c r="R1392" i="4"/>
  <c r="X1392" i="4" s="1"/>
  <c r="R6833" i="4"/>
  <c r="X6833" i="4" s="1"/>
  <c r="R4417" i="4"/>
  <c r="X4417" i="4" s="1"/>
  <c r="R528" i="4"/>
  <c r="X528" i="4" s="1"/>
  <c r="R7985" i="4"/>
  <c r="X7985" i="4" s="1"/>
  <c r="R5096" i="4"/>
  <c r="X5096" i="4" s="1"/>
  <c r="R3001" i="4"/>
  <c r="X3001" i="4" s="1"/>
  <c r="R1033" i="4"/>
  <c r="X1033" i="4" s="1"/>
  <c r="R174" i="4"/>
  <c r="X174" i="4" s="1"/>
  <c r="R2005" i="4"/>
  <c r="X2005" i="4" s="1"/>
  <c r="R2153" i="4"/>
  <c r="X2153" i="4" s="1"/>
  <c r="R7976" i="4"/>
  <c r="X7976" i="4" s="1"/>
  <c r="R5595" i="4"/>
  <c r="X5595" i="4" s="1"/>
  <c r="R8033" i="4"/>
  <c r="X8033" i="4" s="1"/>
  <c r="R2047" i="4"/>
  <c r="X2047" i="4" s="1"/>
  <c r="R6815" i="4"/>
  <c r="X6815" i="4" s="1"/>
  <c r="R6753" i="4"/>
  <c r="X6753" i="4" s="1"/>
  <c r="R3150" i="4"/>
  <c r="X3150" i="4" s="1"/>
  <c r="R6793" i="4"/>
  <c r="X6793" i="4" s="1"/>
  <c r="R5819" i="4"/>
  <c r="X5819" i="4" s="1"/>
  <c r="R1542" i="4"/>
  <c r="X1542" i="4" s="1"/>
  <c r="R3009" i="4"/>
  <c r="X3009" i="4" s="1"/>
  <c r="R5255" i="4"/>
  <c r="X5255" i="4" s="1"/>
  <c r="R6069" i="4"/>
  <c r="X6069" i="4" s="1"/>
  <c r="R7911" i="4"/>
  <c r="X7911" i="4" s="1"/>
  <c r="R5185" i="4"/>
  <c r="X5185" i="4" s="1"/>
  <c r="R7936" i="4"/>
  <c r="X7936" i="4" s="1"/>
  <c r="R4473" i="4"/>
  <c r="X4473" i="4" s="1"/>
  <c r="R937" i="4"/>
  <c r="X937" i="4" s="1"/>
  <c r="R2979" i="4"/>
  <c r="X2979" i="4" s="1"/>
  <c r="R4464" i="4"/>
  <c r="X4464" i="4" s="1"/>
  <c r="R2219" i="4"/>
  <c r="X2219" i="4" s="1"/>
  <c r="R8172" i="4"/>
  <c r="X8172" i="4" s="1"/>
  <c r="R1726" i="4"/>
  <c r="X1726" i="4" s="1"/>
  <c r="R1198" i="4"/>
  <c r="X1198" i="4" s="1"/>
  <c r="R99" i="4"/>
  <c r="X99" i="4" s="1"/>
  <c r="R477" i="4"/>
  <c r="X477" i="4" s="1"/>
  <c r="R3045" i="4"/>
  <c r="X3045" i="4" s="1"/>
  <c r="R6483" i="4"/>
  <c r="X6483" i="4" s="1"/>
  <c r="R246" i="4"/>
  <c r="X246" i="4" s="1"/>
  <c r="R1723" i="4"/>
  <c r="X1723" i="4" s="1"/>
  <c r="R5208" i="4"/>
  <c r="X5208" i="4" s="1"/>
  <c r="R5952" i="4"/>
  <c r="X5952" i="4" s="1"/>
  <c r="R6395" i="4"/>
  <c r="X6395" i="4" s="1"/>
  <c r="R6765" i="4"/>
  <c r="X6765" i="4" s="1"/>
  <c r="R2355" i="4"/>
  <c r="X2355" i="4" s="1"/>
  <c r="R1805" i="4"/>
  <c r="X1805" i="4" s="1"/>
  <c r="R5023" i="4"/>
  <c r="X5023" i="4" s="1"/>
  <c r="R3792" i="4"/>
  <c r="X3792" i="4" s="1"/>
  <c r="R7444" i="4"/>
  <c r="X7444" i="4" s="1"/>
  <c r="R7887" i="4"/>
  <c r="X7887" i="4" s="1"/>
  <c r="R861" i="4"/>
  <c r="X861" i="4" s="1"/>
  <c r="R6544" i="4"/>
  <c r="X6544" i="4" s="1"/>
  <c r="R639" i="4"/>
  <c r="X639" i="4" s="1"/>
  <c r="R6620" i="4"/>
  <c r="X6620" i="4" s="1"/>
  <c r="R6472" i="4"/>
  <c r="X6472" i="4" s="1"/>
  <c r="R2989" i="4"/>
  <c r="X2989" i="4" s="1"/>
  <c r="R7643" i="4"/>
  <c r="X7643" i="4" s="1"/>
  <c r="R5035" i="4"/>
  <c r="X5035" i="4" s="1"/>
  <c r="R4189" i="4"/>
  <c r="X4189" i="4" s="1"/>
  <c r="R1910" i="4"/>
  <c r="X1910" i="4" s="1"/>
  <c r="R6189" i="4"/>
  <c r="X6189" i="4" s="1"/>
  <c r="R4784" i="4"/>
  <c r="X4784" i="4" s="1"/>
  <c r="R8133" i="4"/>
  <c r="X8133" i="4" s="1"/>
  <c r="R8326" i="4"/>
  <c r="X8326" i="4" s="1"/>
  <c r="R4762" i="4"/>
  <c r="X4762" i="4" s="1"/>
  <c r="R7610" i="4"/>
  <c r="X7610" i="4" s="1"/>
  <c r="R4533" i="4"/>
  <c r="X4533" i="4" s="1"/>
  <c r="R2955" i="4"/>
  <c r="X2955" i="4" s="1"/>
  <c r="R6429" i="4"/>
  <c r="X6429" i="4" s="1"/>
  <c r="R216" i="4"/>
  <c r="X216" i="4" s="1"/>
  <c r="R5327" i="4"/>
  <c r="X5327" i="4" s="1"/>
  <c r="R8272" i="4"/>
  <c r="X8272" i="4" s="1"/>
  <c r="R2719" i="4"/>
  <c r="X2719" i="4" s="1"/>
  <c r="R3641" i="4"/>
  <c r="X3641" i="4" s="1"/>
  <c r="R2503" i="4"/>
  <c r="X2503" i="4" s="1"/>
  <c r="R3371" i="4"/>
  <c r="X3371" i="4" s="1"/>
  <c r="R7415" i="4"/>
  <c r="X7415" i="4" s="1"/>
  <c r="R4545" i="4"/>
  <c r="X4545" i="4" s="1"/>
  <c r="R2736" i="4"/>
  <c r="X2736" i="4" s="1"/>
  <c r="R3132" i="4"/>
  <c r="X3132" i="4" s="1"/>
  <c r="R3797" i="4"/>
  <c r="X3797" i="4" s="1"/>
  <c r="R3069" i="4"/>
  <c r="X3069" i="4" s="1"/>
  <c r="R3420" i="4"/>
  <c r="X3420" i="4" s="1"/>
  <c r="R6524" i="4"/>
  <c r="X6524" i="4" s="1"/>
  <c r="R2981" i="4"/>
  <c r="X2981" i="4" s="1"/>
  <c r="R6421" i="4"/>
  <c r="X6421" i="4" s="1"/>
  <c r="R4455" i="4"/>
  <c r="X4455" i="4" s="1"/>
  <c r="R681" i="4"/>
  <c r="X681" i="4" s="1"/>
  <c r="R5417" i="4"/>
  <c r="X5417" i="4" s="1"/>
  <c r="R1179" i="4"/>
  <c r="X1179" i="4" s="1"/>
  <c r="R1971" i="4"/>
  <c r="X1971" i="4" s="1"/>
  <c r="R6149" i="4"/>
  <c r="X6149" i="4" s="1"/>
  <c r="R229" i="4"/>
  <c r="X229" i="4" s="1"/>
  <c r="R7707" i="4"/>
  <c r="X7707" i="4" s="1"/>
  <c r="R4712" i="4"/>
  <c r="X4712" i="4" s="1"/>
  <c r="R3299" i="4"/>
  <c r="X3299" i="4" s="1"/>
  <c r="R4776" i="4"/>
  <c r="X4776" i="4" s="1"/>
  <c r="R6036" i="4"/>
  <c r="X6036" i="4" s="1"/>
  <c r="R3383" i="4"/>
  <c r="X3383" i="4" s="1"/>
  <c r="R7414" i="4"/>
  <c r="X7414" i="4" s="1"/>
  <c r="R4886" i="4"/>
  <c r="X4886" i="4" s="1"/>
  <c r="R6684" i="4"/>
  <c r="X6684" i="4" s="1"/>
  <c r="R105" i="4"/>
  <c r="X105" i="4" s="1"/>
  <c r="R2659" i="4"/>
  <c r="X2659" i="4" s="1"/>
  <c r="R7206" i="4"/>
  <c r="X7206" i="4" s="1"/>
  <c r="R2773" i="4"/>
  <c r="X2773" i="4" s="1"/>
  <c r="R4658" i="4"/>
  <c r="X4658" i="4" s="1"/>
  <c r="R6227" i="4"/>
  <c r="X6227" i="4" s="1"/>
  <c r="R2122" i="4"/>
  <c r="X2122" i="4" s="1"/>
  <c r="R6356" i="4"/>
  <c r="X6356" i="4" s="1"/>
  <c r="R1472" i="4"/>
  <c r="X1472" i="4" s="1"/>
  <c r="R8310" i="4"/>
  <c r="X8310" i="4" s="1"/>
  <c r="R6466" i="4"/>
  <c r="X6466" i="4" s="1"/>
  <c r="R876" i="4"/>
  <c r="X876" i="4" s="1"/>
  <c r="R1277" i="4"/>
  <c r="X1277" i="4" s="1"/>
  <c r="R4359" i="4"/>
  <c r="X4359" i="4" s="1"/>
  <c r="R4564" i="4"/>
  <c r="X4564" i="4" s="1"/>
  <c r="R1054" i="4"/>
  <c r="X1054" i="4" s="1"/>
  <c r="R213" i="4"/>
  <c r="X213" i="4" s="1"/>
  <c r="R3239" i="4"/>
  <c r="X3239" i="4" s="1"/>
  <c r="R2618" i="4"/>
  <c r="X2618" i="4" s="1"/>
  <c r="R5457" i="4"/>
  <c r="X5457" i="4" s="1"/>
  <c r="R420" i="4"/>
  <c r="X420" i="4" s="1"/>
  <c r="R2962" i="4"/>
  <c r="X2962" i="4" s="1"/>
  <c r="R810" i="4"/>
  <c r="X810" i="4" s="1"/>
  <c r="R2741" i="4"/>
  <c r="X2741" i="4" s="1"/>
  <c r="R3086" i="4"/>
  <c r="X3086" i="4" s="1"/>
  <c r="R6430" i="4"/>
  <c r="X6430" i="4" s="1"/>
  <c r="R2603" i="4"/>
  <c r="X2603" i="4" s="1"/>
  <c r="R7264" i="4"/>
  <c r="X7264" i="4" s="1"/>
  <c r="R4892" i="4"/>
  <c r="X4892" i="4" s="1"/>
  <c r="R6459" i="4"/>
  <c r="X6459" i="4" s="1"/>
  <c r="R3007" i="4"/>
  <c r="X3007" i="4" s="1"/>
  <c r="R570" i="4"/>
  <c r="X570" i="4" s="1"/>
  <c r="R4535" i="4"/>
  <c r="X4535" i="4" s="1"/>
  <c r="R2951" i="4"/>
  <c r="X2951" i="4" s="1"/>
  <c r="R4865" i="4"/>
  <c r="X4865" i="4" s="1"/>
  <c r="R6299" i="4"/>
  <c r="X6299" i="4" s="1"/>
  <c r="R3587" i="4"/>
  <c r="X3587" i="4" s="1"/>
  <c r="R3380" i="4"/>
  <c r="X3380" i="4" s="1"/>
  <c r="R6468" i="4"/>
  <c r="X6468" i="4" s="1"/>
  <c r="R2382" i="4"/>
  <c r="X2382" i="4" s="1"/>
  <c r="R5170" i="4"/>
  <c r="X5170" i="4" s="1"/>
  <c r="R3482" i="4"/>
  <c r="X3482" i="4" s="1"/>
  <c r="R4368" i="4"/>
  <c r="X4368" i="4" s="1"/>
  <c r="R5294" i="4"/>
  <c r="X5294" i="4" s="1"/>
  <c r="R4147" i="4"/>
  <c r="X4147" i="4" s="1"/>
  <c r="R6247" i="4"/>
  <c r="X6247" i="4" s="1"/>
  <c r="R5781" i="4"/>
  <c r="X5781" i="4" s="1"/>
  <c r="R6332" i="4"/>
  <c r="X6332" i="4" s="1"/>
  <c r="R5654" i="4"/>
  <c r="X5654" i="4" s="1"/>
  <c r="R4191" i="4"/>
  <c r="X4191" i="4" s="1"/>
  <c r="R2570" i="4"/>
  <c r="X2570" i="4" s="1"/>
  <c r="R381" i="4"/>
  <c r="X381" i="4" s="1"/>
  <c r="R6816" i="4"/>
  <c r="X6816" i="4" s="1"/>
  <c r="R7299" i="4"/>
  <c r="X7299" i="4" s="1"/>
  <c r="R5395" i="4"/>
  <c r="X5395" i="4" s="1"/>
  <c r="R3532" i="4"/>
  <c r="X3532" i="4" s="1"/>
  <c r="R5445" i="4"/>
  <c r="X5445" i="4" s="1"/>
  <c r="R6680" i="4"/>
  <c r="X6680" i="4" s="1"/>
  <c r="R1980" i="4"/>
  <c r="X1980" i="4" s="1"/>
  <c r="R7552" i="4"/>
  <c r="X7552" i="4" s="1"/>
  <c r="R1301" i="4"/>
  <c r="X1301" i="4" s="1"/>
  <c r="R4709" i="4"/>
  <c r="X4709" i="4" s="1"/>
  <c r="R1120" i="4"/>
  <c r="X1120" i="4" s="1"/>
  <c r="R7421" i="4"/>
  <c r="X7421" i="4" s="1"/>
  <c r="R90" i="4"/>
  <c r="X90" i="4" s="1"/>
  <c r="R7882" i="4"/>
  <c r="X7882" i="4" s="1"/>
  <c r="R2517" i="4"/>
  <c r="X2517" i="4" s="1"/>
  <c r="R2688" i="4"/>
  <c r="X2688" i="4" s="1"/>
  <c r="R348" i="4"/>
  <c r="X348" i="4" s="1"/>
  <c r="R5834" i="4"/>
  <c r="X5834" i="4" s="1"/>
  <c r="R2271" i="4"/>
  <c r="X2271" i="4" s="1"/>
  <c r="R962" i="4"/>
  <c r="X962" i="4" s="1"/>
  <c r="R4404" i="4"/>
  <c r="X4404" i="4" s="1"/>
  <c r="R27" i="4"/>
  <c r="X27" i="4" s="1"/>
  <c r="R710" i="4"/>
  <c r="X710" i="4" s="1"/>
  <c r="R8222" i="4"/>
  <c r="X8222" i="4" s="1"/>
  <c r="R5563" i="4"/>
  <c r="X5563" i="4" s="1"/>
  <c r="R8270" i="4"/>
  <c r="X8270" i="4" s="1"/>
  <c r="R2115" i="4"/>
  <c r="X2115" i="4" s="1"/>
  <c r="R4698" i="4"/>
  <c r="X4698" i="4" s="1"/>
  <c r="R798" i="4"/>
  <c r="X798" i="4" s="1"/>
  <c r="R5824" i="4"/>
  <c r="X5824" i="4" s="1"/>
  <c r="R7833" i="4"/>
  <c r="X7833" i="4" s="1"/>
  <c r="R4844" i="4"/>
  <c r="X4844" i="4" s="1"/>
  <c r="R3003" i="4"/>
  <c r="X3003" i="4" s="1"/>
  <c r="R254" i="4"/>
  <c r="X254" i="4" s="1"/>
  <c r="R7517" i="4"/>
  <c r="X7517" i="4" s="1"/>
  <c r="R1306" i="4"/>
  <c r="X1306" i="4" s="1"/>
  <c r="R3967" i="4"/>
  <c r="X3967" i="4" s="1"/>
  <c r="R7586" i="4"/>
  <c r="X7586" i="4" s="1"/>
  <c r="R7492" i="4"/>
  <c r="X7492" i="4" s="1"/>
  <c r="R5807" i="4"/>
  <c r="X5807" i="4" s="1"/>
  <c r="R2415" i="4"/>
  <c r="X2415" i="4" s="1"/>
  <c r="R3264" i="4"/>
  <c r="X3264" i="4" s="1"/>
  <c r="R7478" i="4"/>
  <c r="X7478" i="4" s="1"/>
  <c r="R2511" i="4"/>
  <c r="X2511" i="4" s="1"/>
  <c r="R7197" i="4"/>
  <c r="X7197" i="4" s="1"/>
  <c r="R5692" i="4"/>
  <c r="X5692" i="4" s="1"/>
  <c r="R4021" i="4"/>
  <c r="X4021" i="4" s="1"/>
  <c r="R5996" i="4"/>
  <c r="X5996" i="4" s="1"/>
  <c r="R824" i="4"/>
  <c r="X824" i="4" s="1"/>
  <c r="R2670" i="4"/>
  <c r="X2670" i="4" s="1"/>
  <c r="R5082" i="4"/>
  <c r="X5082" i="4" s="1"/>
  <c r="R2457" i="4"/>
  <c r="X2457" i="4" s="1"/>
  <c r="R4453" i="4"/>
  <c r="X4453" i="4" s="1"/>
  <c r="R8256" i="4"/>
  <c r="X8256" i="4" s="1"/>
  <c r="R42" i="4"/>
  <c r="X42" i="4" s="1"/>
  <c r="R8076" i="4"/>
  <c r="X8076" i="4" s="1"/>
  <c r="R8322" i="4"/>
  <c r="X8322" i="4" s="1"/>
  <c r="R4486" i="4"/>
  <c r="X4486" i="4" s="1"/>
  <c r="R7964" i="4"/>
  <c r="X7964" i="4" s="1"/>
  <c r="R7664" i="4"/>
  <c r="X7664" i="4" s="1"/>
  <c r="R6981" i="4"/>
  <c r="X6981" i="4" s="1"/>
  <c r="R3105" i="4"/>
  <c r="X3105" i="4" s="1"/>
  <c r="R529" i="4"/>
  <c r="X529" i="4" s="1"/>
  <c r="R7990" i="4"/>
  <c r="X7990" i="4" s="1"/>
  <c r="R4232" i="4"/>
  <c r="X4232" i="4" s="1"/>
  <c r="R1371" i="4"/>
  <c r="X1371" i="4" s="1"/>
  <c r="R599" i="4"/>
  <c r="X599" i="4" s="1"/>
  <c r="R7174" i="4"/>
  <c r="X7174" i="4" s="1"/>
  <c r="R1094" i="4"/>
  <c r="X1094" i="4" s="1"/>
  <c r="R188" i="4"/>
  <c r="X188" i="4" s="1"/>
  <c r="R2418" i="4"/>
  <c r="X2418" i="4" s="1"/>
  <c r="R3697" i="4"/>
  <c r="X3697" i="4" s="1"/>
  <c r="R6359" i="4"/>
  <c r="X6359" i="4" s="1"/>
  <c r="R603" i="4"/>
  <c r="X603" i="4" s="1"/>
  <c r="R2650" i="4"/>
  <c r="X2650" i="4" s="1"/>
  <c r="R855" i="4"/>
  <c r="X855" i="4" s="1"/>
  <c r="R4910" i="4"/>
  <c r="X4910" i="4" s="1"/>
  <c r="R2906" i="4"/>
  <c r="X2906" i="4" s="1"/>
  <c r="R4959" i="4"/>
  <c r="X4959" i="4" s="1"/>
  <c r="R4244" i="4"/>
  <c r="X4244" i="4" s="1"/>
  <c r="R5160" i="4"/>
  <c r="X5160" i="4" s="1"/>
  <c r="R827" i="4"/>
  <c r="X827" i="4" s="1"/>
  <c r="R5590" i="4"/>
  <c r="X5590" i="4" s="1"/>
  <c r="R7417" i="4"/>
  <c r="X7417" i="4" s="1"/>
  <c r="R1539" i="4"/>
  <c r="X1539" i="4" s="1"/>
  <c r="R1784" i="4"/>
  <c r="X1784" i="4" s="1"/>
  <c r="R345" i="4"/>
  <c r="X345" i="4" s="1"/>
  <c r="R6931" i="4"/>
  <c r="X6931" i="4" s="1"/>
  <c r="R5036" i="4"/>
  <c r="X5036" i="4" s="1"/>
  <c r="R4355" i="4"/>
  <c r="X4355" i="4" s="1"/>
  <c r="R3753" i="4"/>
  <c r="X3753" i="4" s="1"/>
  <c r="R2092" i="4"/>
  <c r="X2092" i="4" s="1"/>
  <c r="R3717" i="4"/>
  <c r="X3717" i="4" s="1"/>
  <c r="R7814" i="4"/>
  <c r="X7814" i="4" s="1"/>
  <c r="R5508" i="4"/>
  <c r="X5508" i="4" s="1"/>
  <c r="R7909" i="4"/>
  <c r="X7909" i="4" s="1"/>
  <c r="R5259" i="4"/>
  <c r="X5259" i="4" s="1"/>
  <c r="R7934" i="4"/>
  <c r="X7934" i="4" s="1"/>
  <c r="R5175" i="4"/>
  <c r="X5175" i="4" s="1"/>
  <c r="R5405" i="4"/>
  <c r="X5405" i="4" s="1"/>
  <c r="R4395" i="4"/>
  <c r="X4395" i="4" s="1"/>
  <c r="R8239" i="4"/>
  <c r="X8239" i="4" s="1"/>
  <c r="R6218" i="4"/>
  <c r="X6218" i="4" s="1"/>
  <c r="R5337" i="4"/>
  <c r="X5337" i="4" s="1"/>
  <c r="R2783" i="4"/>
  <c r="X2783" i="4" s="1"/>
  <c r="R1286" i="4"/>
  <c r="X1286" i="4" s="1"/>
  <c r="R3346" i="4"/>
  <c r="X3346" i="4" s="1"/>
  <c r="R7688" i="4"/>
  <c r="X7688" i="4" s="1"/>
  <c r="R5068" i="4"/>
  <c r="X5068" i="4" s="1"/>
  <c r="R4072" i="4"/>
  <c r="X4072" i="4" s="1"/>
  <c r="R5909" i="4"/>
  <c r="X5909" i="4" s="1"/>
  <c r="R5201" i="4"/>
  <c r="X5201" i="4" s="1"/>
  <c r="R1990" i="4"/>
  <c r="X1990" i="4" s="1"/>
  <c r="R5326" i="4"/>
  <c r="X5326" i="4" s="1"/>
  <c r="R4819" i="4"/>
  <c r="X4819" i="4" s="1"/>
  <c r="R4225" i="4"/>
  <c r="X4225" i="4" s="1"/>
  <c r="R8060" i="4"/>
  <c r="X8060" i="4" s="1"/>
  <c r="R941" i="4"/>
  <c r="X941" i="4" s="1"/>
  <c r="R7199" i="4"/>
  <c r="X7199" i="4" s="1"/>
  <c r="R4253" i="4"/>
  <c r="X4253" i="4" s="1"/>
  <c r="R6391" i="4"/>
  <c r="X6391" i="4" s="1"/>
  <c r="R8171" i="4"/>
  <c r="X8171" i="4" s="1"/>
  <c r="R3182" i="4"/>
  <c r="X3182" i="4" s="1"/>
  <c r="R6422" i="4"/>
  <c r="X6422" i="4" s="1"/>
  <c r="R7761" i="4"/>
  <c r="X7761" i="4" s="1"/>
  <c r="R709" i="4"/>
  <c r="X709" i="4" s="1"/>
  <c r="R1998" i="4"/>
  <c r="X1998" i="4" s="1"/>
  <c r="R6822" i="4"/>
  <c r="X6822" i="4" s="1"/>
  <c r="R1825" i="4"/>
  <c r="X1825" i="4" s="1"/>
  <c r="R4031" i="4"/>
  <c r="X4031" i="4" s="1"/>
  <c r="R6172" i="4"/>
  <c r="X6172" i="4" s="1"/>
  <c r="R977" i="4"/>
  <c r="X977" i="4" s="1"/>
  <c r="R4441" i="4"/>
  <c r="X4441" i="4" s="1"/>
  <c r="R5502" i="4"/>
  <c r="X5502" i="4" s="1"/>
  <c r="R7737" i="4"/>
  <c r="X7737" i="4" s="1"/>
  <c r="R2182" i="4"/>
  <c r="X2182" i="4" s="1"/>
  <c r="R5659" i="4"/>
  <c r="X5659" i="4" s="1"/>
  <c r="R964" i="4"/>
  <c r="X964" i="4" s="1"/>
  <c r="R3029" i="4"/>
  <c r="X3029" i="4" s="1"/>
  <c r="R8010" i="4"/>
  <c r="X8010" i="4" s="1"/>
  <c r="R7973" i="4"/>
  <c r="X7973" i="4" s="1"/>
  <c r="R2287" i="4"/>
  <c r="X2287" i="4" s="1"/>
  <c r="R5568" i="4"/>
  <c r="X5568" i="4" s="1"/>
  <c r="R3791" i="4"/>
  <c r="X3791" i="4" s="1"/>
  <c r="R4779" i="4"/>
  <c r="X4779" i="4" s="1"/>
  <c r="R7153" i="4"/>
  <c r="X7153" i="4" s="1"/>
  <c r="R591" i="4"/>
  <c r="X591" i="4" s="1"/>
  <c r="R2995" i="4"/>
  <c r="X2995" i="4" s="1"/>
  <c r="R7979" i="4"/>
  <c r="X7979" i="4" s="1"/>
  <c r="R3875" i="4"/>
  <c r="X3875" i="4" s="1"/>
  <c r="R6857" i="4"/>
  <c r="X6857" i="4" s="1"/>
  <c r="R3671" i="4"/>
  <c r="X3671" i="4" s="1"/>
  <c r="R4717" i="4"/>
  <c r="X4717" i="4" s="1"/>
  <c r="R5422" i="4"/>
  <c r="X5422" i="4" s="1"/>
  <c r="R2813" i="4"/>
  <c r="X2813" i="4" s="1"/>
  <c r="R802" i="4"/>
  <c r="X802" i="4" s="1"/>
  <c r="R3472" i="4"/>
  <c r="X3472" i="4" s="1"/>
  <c r="R818" i="4"/>
  <c r="X818" i="4" s="1"/>
  <c r="R6920" i="4"/>
  <c r="X6920" i="4" s="1"/>
  <c r="R2422" i="4"/>
  <c r="X2422" i="4" s="1"/>
  <c r="R2403" i="4"/>
  <c r="X2403" i="4" s="1"/>
  <c r="R2510" i="4"/>
  <c r="X2510" i="4" s="1"/>
  <c r="R8128" i="4"/>
  <c r="X8128" i="4" s="1"/>
  <c r="R7805" i="4"/>
  <c r="X7805" i="4" s="1"/>
  <c r="R7523" i="4"/>
  <c r="R4979" i="4"/>
  <c r="X4979" i="4" s="1"/>
  <c r="R859" i="4"/>
  <c r="X859" i="4" s="1"/>
  <c r="R6927" i="4"/>
  <c r="X6927" i="4" s="1"/>
  <c r="R1126" i="4"/>
  <c r="R4290" i="4"/>
  <c r="X4290" i="4" s="1"/>
  <c r="R7701" i="4"/>
  <c r="R3138" i="4"/>
  <c r="X3138" i="4" s="1"/>
  <c r="R2584" i="4"/>
  <c r="R3405" i="4"/>
  <c r="R2344" i="4"/>
  <c r="R2885" i="4"/>
  <c r="R1014" i="4"/>
  <c r="R1013" i="4"/>
  <c r="R3446" i="4"/>
  <c r="R3392" i="4"/>
  <c r="R987" i="4"/>
  <c r="R4589" i="4"/>
  <c r="R7556" i="4"/>
  <c r="R4277" i="4"/>
  <c r="R3759" i="4"/>
  <c r="R448" i="4"/>
  <c r="R5212" i="4"/>
  <c r="R7146" i="4"/>
  <c r="R3476" i="4"/>
  <c r="R7601" i="4"/>
  <c r="R3332" i="4"/>
  <c r="R3034" i="4"/>
  <c r="R5926" i="4"/>
  <c r="R4448" i="4"/>
  <c r="R2346" i="4"/>
  <c r="R4429" i="4"/>
  <c r="R2854" i="4"/>
  <c r="R2452" i="4"/>
  <c r="R1946" i="4"/>
  <c r="R1874" i="4"/>
  <c r="R6083" i="4"/>
  <c r="R8167" i="4"/>
  <c r="R4778" i="4"/>
  <c r="R1735" i="4"/>
  <c r="R7924" i="4"/>
  <c r="R4859" i="4"/>
  <c r="R5028" i="4"/>
  <c r="R3310" i="4"/>
  <c r="R3340" i="4"/>
  <c r="R487" i="4"/>
  <c r="R7053" i="4"/>
  <c r="R3112" i="4"/>
  <c r="R2358" i="4"/>
  <c r="R7865" i="4"/>
  <c r="R6169" i="4"/>
  <c r="R1638" i="4"/>
  <c r="R1266" i="4"/>
  <c r="R5742" i="4"/>
  <c r="R3080" i="4"/>
  <c r="R326" i="4"/>
  <c r="R3333" i="4"/>
  <c r="R4509" i="4"/>
  <c r="R484" i="4"/>
  <c r="R5180" i="4"/>
  <c r="R3456" i="4"/>
  <c r="R6079" i="4"/>
  <c r="R3904" i="4"/>
  <c r="R4705" i="4"/>
  <c r="R2176" i="4"/>
  <c r="R3036" i="4"/>
  <c r="R2567" i="4"/>
  <c r="R7123" i="4"/>
  <c r="R85" i="4"/>
  <c r="R4932" i="4"/>
  <c r="R8054" i="4"/>
  <c r="R3266" i="4"/>
  <c r="R5583" i="4"/>
  <c r="R17" i="4"/>
  <c r="R1569" i="4"/>
  <c r="R1314" i="4"/>
  <c r="R7036" i="4"/>
  <c r="R1239" i="4"/>
  <c r="R8130" i="4"/>
  <c r="R6414" i="4"/>
  <c r="R6764" i="4"/>
  <c r="R3857" i="4"/>
  <c r="R3960" i="4"/>
  <c r="R7935" i="4"/>
  <c r="R416" i="4"/>
  <c r="R7390" i="4"/>
  <c r="R5111" i="4"/>
  <c r="R4972" i="4"/>
  <c r="R2298" i="4"/>
  <c r="R6401" i="4"/>
  <c r="R8086" i="4"/>
  <c r="R8163" i="4"/>
  <c r="R4663" i="4"/>
  <c r="R6775" i="4"/>
  <c r="R6471" i="4"/>
  <c r="R5757" i="4"/>
  <c r="R999" i="4"/>
  <c r="R7297" i="4"/>
  <c r="R4247" i="4"/>
  <c r="R3428" i="4"/>
  <c r="R3751" i="4"/>
  <c r="R6923" i="4"/>
  <c r="R6542" i="4"/>
  <c r="R993" i="4"/>
  <c r="R3312" i="4"/>
  <c r="R6598" i="4"/>
  <c r="R4862" i="4"/>
  <c r="R354" i="4"/>
  <c r="R2502" i="4"/>
  <c r="R3508" i="4"/>
  <c r="R612" i="4"/>
  <c r="R1651" i="4"/>
  <c r="R3326" i="4"/>
  <c r="R7342" i="4"/>
  <c r="R8321" i="4"/>
  <c r="R777" i="4"/>
  <c r="R1123" i="4"/>
  <c r="R5152" i="4"/>
  <c r="R8071" i="4"/>
  <c r="R4806" i="4"/>
  <c r="R970" i="4"/>
  <c r="R776" i="4"/>
  <c r="R6152" i="4"/>
  <c r="R2228" i="4"/>
  <c r="R623" i="4"/>
  <c r="R947" i="4"/>
  <c r="R2566" i="4"/>
  <c r="R2560" i="4"/>
  <c r="R7221" i="4"/>
  <c r="R1148" i="4"/>
  <c r="R2974" i="4"/>
  <c r="R1699" i="4"/>
  <c r="R324" i="4"/>
  <c r="R555" i="4"/>
  <c r="R2262" i="4"/>
  <c r="R7389" i="4"/>
  <c r="R2561" i="4"/>
  <c r="R7524" i="4"/>
  <c r="R2886" i="4"/>
  <c r="R2554" i="4"/>
  <c r="R3021" i="4"/>
  <c r="R6755" i="4"/>
  <c r="R1819" i="4"/>
  <c r="R1814" i="4"/>
  <c r="R6861" i="4"/>
  <c r="R7089" i="4"/>
  <c r="R7307" i="4"/>
  <c r="R265" i="4"/>
  <c r="R954" i="4"/>
  <c r="R4514" i="4"/>
  <c r="R1064" i="4"/>
  <c r="R6211" i="4"/>
  <c r="R4135" i="4"/>
  <c r="R1391" i="4"/>
  <c r="R8031" i="4"/>
  <c r="R1993" i="4"/>
  <c r="R7448" i="4"/>
  <c r="R1043" i="4"/>
  <c r="R7139" i="4"/>
  <c r="R687" i="4"/>
  <c r="R1200" i="4"/>
  <c r="R1890" i="4"/>
  <c r="R264" i="4"/>
  <c r="R6261" i="4"/>
  <c r="R2514" i="4"/>
  <c r="R803" i="4"/>
  <c r="R3902" i="4"/>
  <c r="R7386" i="4"/>
  <c r="R2607" i="4"/>
  <c r="R6124" i="4"/>
  <c r="R613" i="4"/>
  <c r="R2481" i="4"/>
  <c r="R8298" i="4"/>
  <c r="R4751" i="4"/>
  <c r="R5099" i="4"/>
  <c r="R2172" i="4"/>
  <c r="R1567" i="4"/>
  <c r="R7013" i="4"/>
  <c r="R1744" i="4"/>
  <c r="R6812" i="4"/>
  <c r="R7682" i="4"/>
  <c r="R3521" i="4"/>
  <c r="R4691" i="4"/>
  <c r="R2753" i="4"/>
  <c r="R2669" i="4"/>
  <c r="R3863" i="4"/>
  <c r="R7149" i="4"/>
  <c r="R1019" i="4"/>
  <c r="R1607" i="4"/>
  <c r="R3919" i="4"/>
  <c r="R6876" i="4"/>
  <c r="R3210" i="4"/>
  <c r="R8262" i="4"/>
  <c r="R2217" i="4"/>
  <c r="R1035" i="4"/>
  <c r="R3597" i="4"/>
  <c r="R4303" i="4"/>
  <c r="R8260" i="4"/>
  <c r="R2223" i="4"/>
  <c r="R3259" i="4"/>
  <c r="R8147" i="4"/>
  <c r="R35" i="4"/>
  <c r="R1129" i="4"/>
  <c r="R5872" i="4"/>
  <c r="R4194" i="4"/>
  <c r="R2950" i="4"/>
  <c r="R5313" i="4"/>
  <c r="R14" i="4"/>
  <c r="R5602" i="4"/>
  <c r="R4601" i="4"/>
  <c r="R3837" i="4"/>
  <c r="R1131" i="4"/>
  <c r="R8032" i="4"/>
  <c r="R2282" i="4"/>
  <c r="R453" i="4"/>
  <c r="R847" i="4"/>
  <c r="R4237" i="4"/>
  <c r="R1849" i="4"/>
  <c r="R1374" i="4"/>
  <c r="R7" i="4"/>
  <c r="R1609" i="4"/>
  <c r="R5768" i="4"/>
  <c r="R4364" i="4"/>
  <c r="R6780" i="4"/>
  <c r="R1212" i="4"/>
  <c r="R5695" i="4"/>
  <c r="R7870" i="4"/>
  <c r="R2816" i="4"/>
  <c r="R1350" i="4"/>
  <c r="R7080" i="4"/>
  <c r="R1268" i="4"/>
  <c r="R7994" i="4"/>
  <c r="R1113" i="4"/>
  <c r="R3212" i="4"/>
  <c r="R8302" i="4"/>
  <c r="R7150" i="4"/>
  <c r="R5080" i="4"/>
  <c r="R8225" i="4"/>
  <c r="R5710" i="4"/>
  <c r="R3427" i="4"/>
  <c r="R1262" i="4"/>
  <c r="R5648" i="4"/>
  <c r="R3961" i="4"/>
  <c r="R3220" i="4"/>
  <c r="R5469" i="4"/>
  <c r="R4931" i="4"/>
  <c r="R3186" i="4"/>
  <c r="R8145" i="4"/>
  <c r="R5396" i="4"/>
  <c r="R7092" i="4"/>
  <c r="R4154" i="4"/>
  <c r="R7746" i="4"/>
  <c r="R7001" i="4"/>
  <c r="R6859" i="4"/>
  <c r="R5683" i="4"/>
  <c r="R712" i="4"/>
  <c r="R3469" i="4"/>
  <c r="R4321" i="4"/>
  <c r="R1404" i="4"/>
  <c r="R3037" i="4"/>
  <c r="R7416" i="4"/>
  <c r="R3570" i="4"/>
  <c r="R5812" i="4"/>
  <c r="R6431" i="4"/>
  <c r="R6676" i="4"/>
  <c r="R4588" i="4"/>
  <c r="R2625" i="4"/>
  <c r="R3869" i="4"/>
  <c r="R4936" i="4"/>
  <c r="R5975" i="4"/>
  <c r="R4323" i="4"/>
  <c r="R6160" i="4"/>
  <c r="R3361" i="4"/>
  <c r="R2846" i="4"/>
  <c r="R4278" i="4"/>
  <c r="R320" i="4"/>
  <c r="R2448" i="4"/>
  <c r="R1721" i="4"/>
  <c r="R2202" i="4"/>
  <c r="R1470" i="4"/>
  <c r="R1186" i="4"/>
  <c r="R5642" i="4"/>
  <c r="R5210" i="4"/>
  <c r="R3738" i="4"/>
  <c r="R4109" i="4"/>
  <c r="R7021" i="4"/>
  <c r="R3958" i="4"/>
  <c r="R5113" i="4"/>
  <c r="R5751" i="4"/>
  <c r="R4391" i="4"/>
  <c r="R4954" i="4"/>
  <c r="R7301" i="4"/>
  <c r="R7120" i="4"/>
  <c r="R6869" i="4"/>
  <c r="R4435" i="4"/>
  <c r="R5346" i="4"/>
  <c r="R7559" i="4"/>
  <c r="R3051" i="4"/>
  <c r="R6941" i="4"/>
  <c r="R1771" i="4"/>
  <c r="R5242" i="4"/>
  <c r="R3011" i="4"/>
  <c r="R5571" i="4"/>
  <c r="R675" i="4"/>
  <c r="R5694" i="4"/>
  <c r="R5400" i="4"/>
  <c r="R1159" i="4"/>
  <c r="R7210" i="4"/>
  <c r="R5067" i="4"/>
  <c r="R7288" i="4"/>
  <c r="R8229" i="4"/>
  <c r="R6555" i="4"/>
  <c r="R2107" i="4"/>
  <c r="R3925" i="4"/>
  <c r="R6088" i="4"/>
  <c r="R3418" i="4"/>
  <c r="R6972" i="4"/>
  <c r="R4942" i="4"/>
  <c r="R5095" i="4"/>
  <c r="R6309" i="4"/>
  <c r="R3345" i="4"/>
  <c r="R4403" i="4"/>
  <c r="R3554" i="4"/>
  <c r="R315" i="4"/>
  <c r="R4774" i="4"/>
  <c r="R6416" i="4"/>
  <c r="R3495" i="4"/>
  <c r="R1588" i="4"/>
  <c r="R5752" i="4"/>
  <c r="R7719" i="4"/>
  <c r="R7946" i="4"/>
  <c r="R4074" i="4"/>
  <c r="R3071" i="4"/>
  <c r="R5285" i="4"/>
  <c r="R6639" i="4"/>
  <c r="R6863" i="4"/>
  <c r="R581" i="4"/>
  <c r="R5736" i="4"/>
  <c r="R5304" i="4"/>
  <c r="R4753" i="4"/>
  <c r="R2388" i="4"/>
  <c r="R1080" i="4"/>
  <c r="R434" i="4"/>
  <c r="R5312" i="4"/>
  <c r="R2910" i="4"/>
  <c r="R1937" i="4"/>
  <c r="R703" i="4"/>
  <c r="R4158" i="4"/>
  <c r="R1352" i="4"/>
  <c r="R6951" i="4"/>
  <c r="R4521" i="4"/>
  <c r="R7310" i="4"/>
  <c r="R1224" i="4"/>
  <c r="R3430" i="4"/>
  <c r="R76" i="4"/>
  <c r="R684" i="4"/>
  <c r="R7453" i="4"/>
  <c r="R3971" i="4"/>
  <c r="R6729" i="4"/>
  <c r="R4195" i="4"/>
  <c r="R8205" i="4"/>
  <c r="R2656" i="4"/>
  <c r="R5243" i="4"/>
  <c r="R1190" i="4"/>
  <c r="R4200" i="4"/>
  <c r="R949" i="4"/>
  <c r="R5853" i="4"/>
  <c r="R948" i="4"/>
  <c r="R5268" i="4"/>
  <c r="R2040" i="4"/>
  <c r="R1741" i="4"/>
  <c r="R1519" i="4"/>
  <c r="R443" i="4"/>
  <c r="R5847" i="4"/>
  <c r="R3542" i="4"/>
  <c r="R5376" i="4"/>
  <c r="R2779" i="4"/>
  <c r="R8084" i="4"/>
  <c r="R1795" i="4"/>
  <c r="R7834" i="4"/>
  <c r="R6338" i="4"/>
  <c r="R3374" i="4"/>
  <c r="R1517" i="4"/>
  <c r="R1906" i="4"/>
  <c r="R7465" i="4"/>
  <c r="R5545" i="4"/>
  <c r="R2300" i="4"/>
  <c r="R270" i="4"/>
  <c r="R6173" i="4"/>
  <c r="R4547" i="4"/>
  <c r="R3931" i="4"/>
  <c r="R7154" i="4"/>
  <c r="R8000" i="4"/>
  <c r="R3163" i="4"/>
  <c r="R7685" i="4"/>
  <c r="R3669" i="4"/>
  <c r="R4485" i="4"/>
  <c r="R6103" i="4"/>
  <c r="R892" i="4"/>
  <c r="R2627" i="4"/>
  <c r="R501" i="4"/>
  <c r="R1570" i="4"/>
  <c r="R8110" i="4"/>
  <c r="R1238" i="4"/>
  <c r="R7159" i="4"/>
  <c r="R4222" i="4"/>
  <c r="R4139" i="4"/>
  <c r="R6573" i="4"/>
  <c r="R4672" i="4"/>
  <c r="R5759" i="4"/>
  <c r="R5560" i="4"/>
  <c r="R3868" i="4"/>
  <c r="R3531" i="4"/>
  <c r="R3795" i="4"/>
  <c r="R3829" i="4"/>
  <c r="R5851" i="4"/>
  <c r="R7955" i="4"/>
  <c r="R7760" i="4"/>
  <c r="R3619" i="4"/>
  <c r="R2513" i="4"/>
  <c r="R2332" i="4"/>
  <c r="R7129" i="4"/>
  <c r="R2374" i="4"/>
  <c r="R64" i="4"/>
  <c r="R74" i="4"/>
  <c r="R6333" i="4"/>
  <c r="R8329" i="4"/>
  <c r="R4973" i="4"/>
  <c r="R496" i="4"/>
  <c r="R5079" i="4"/>
  <c r="R7077" i="4"/>
  <c r="R6412" i="4"/>
  <c r="R7608" i="4"/>
  <c r="R1486" i="4"/>
  <c r="R8083" i="4"/>
  <c r="R3658" i="4"/>
  <c r="R969" i="4"/>
  <c r="R5565" i="4"/>
  <c r="R1466" i="4"/>
  <c r="R800" i="4"/>
  <c r="R813" i="4"/>
  <c r="R2123" i="4"/>
  <c r="R4604" i="4"/>
  <c r="R4966" i="4"/>
  <c r="R5000" i="4"/>
  <c r="R997" i="4"/>
  <c r="R2993" i="4"/>
  <c r="R120" i="4"/>
  <c r="R3139" i="4"/>
  <c r="R5733" i="4"/>
  <c r="R4257" i="4"/>
  <c r="R7525" i="4"/>
  <c r="R3179" i="4"/>
  <c r="R7772" i="4"/>
  <c r="R8093" i="4"/>
  <c r="R5800" i="4"/>
  <c r="R1183" i="4"/>
  <c r="R6612" i="4"/>
  <c r="R5217" i="4"/>
  <c r="R5538" i="4"/>
  <c r="R2456" i="4"/>
  <c r="R115" i="4"/>
  <c r="R7275" i="4"/>
  <c r="R5279" i="4"/>
  <c r="R7488" i="4"/>
  <c r="R1002" i="4"/>
  <c r="R2221" i="4"/>
  <c r="R5775" i="4"/>
  <c r="R1413" i="4"/>
  <c r="R4574" i="4"/>
  <c r="R7927" i="4"/>
  <c r="R2735" i="4"/>
  <c r="R4310" i="4"/>
  <c r="R193" i="4"/>
  <c r="R8096" i="4"/>
  <c r="R605" i="4"/>
  <c r="R5990" i="4"/>
  <c r="R2557" i="4"/>
  <c r="R5825" i="4"/>
  <c r="R5057" i="4"/>
  <c r="R7461" i="4"/>
  <c r="R7047" i="4"/>
  <c r="R184" i="4"/>
  <c r="R6635" i="4"/>
  <c r="R660" i="4"/>
  <c r="R535" i="4"/>
  <c r="R2665" i="4"/>
  <c r="R499" i="4"/>
  <c r="R3155" i="4"/>
  <c r="R7458" i="4"/>
  <c r="R1334" i="4"/>
  <c r="R1207" i="4"/>
  <c r="R411" i="4"/>
  <c r="R7014" i="4"/>
  <c r="R1858" i="4"/>
  <c r="R6540" i="4"/>
  <c r="R1483" i="4"/>
  <c r="R1222" i="4"/>
  <c r="R6371" i="4"/>
  <c r="R7739" i="4"/>
  <c r="R2220" i="4"/>
  <c r="R4915" i="4"/>
  <c r="R4414" i="4"/>
  <c r="R7526" i="4"/>
  <c r="R4250" i="4"/>
  <c r="R4184" i="4"/>
  <c r="R3765" i="4"/>
  <c r="R821" i="4"/>
  <c r="R781" i="4"/>
  <c r="R5276" i="4"/>
  <c r="R7868" i="4"/>
  <c r="R5619" i="4"/>
  <c r="R6461" i="4"/>
  <c r="R7618" i="4"/>
  <c r="R4848" i="4"/>
  <c r="R5019" i="4"/>
  <c r="R2897" i="4"/>
  <c r="R7103" i="4"/>
  <c r="R3848" i="4"/>
  <c r="R5245" i="4"/>
  <c r="R5780" i="4"/>
  <c r="R1312" i="4"/>
  <c r="R4463" i="4"/>
  <c r="R4415" i="4"/>
  <c r="R7992" i="4"/>
  <c r="R7514" i="4"/>
  <c r="R133" i="4"/>
  <c r="R390" i="4"/>
  <c r="R7280" i="4"/>
  <c r="R5283" i="4"/>
  <c r="R3544" i="4"/>
  <c r="R4733" i="4"/>
  <c r="R5958" i="4"/>
  <c r="R7656" i="4"/>
  <c r="R62" i="4"/>
  <c r="R745" i="4"/>
  <c r="R4452" i="4"/>
  <c r="R1855" i="4"/>
  <c r="R5427" i="4"/>
  <c r="R2337" i="4"/>
  <c r="R6174" i="4"/>
  <c r="R2072" i="4"/>
  <c r="R18" i="4"/>
  <c r="R589" i="4"/>
  <c r="R1167" i="4"/>
  <c r="R7613" i="4"/>
  <c r="R7540" i="4"/>
  <c r="R2308" i="4"/>
  <c r="R1891" i="4"/>
  <c r="R3431" i="4"/>
  <c r="R5612" i="4"/>
  <c r="R6520" i="4"/>
  <c r="R327" i="4"/>
  <c r="R4438" i="4"/>
  <c r="R1298" i="4"/>
  <c r="R2905" i="4"/>
  <c r="R1487" i="4"/>
  <c r="R2582" i="4"/>
  <c r="R1836" i="4"/>
  <c r="R4901" i="4"/>
  <c r="R5746" i="4"/>
  <c r="R6120" i="4"/>
  <c r="R3033" i="4"/>
  <c r="R7349" i="4"/>
  <c r="R5038" i="4"/>
  <c r="R4671" i="4"/>
  <c r="R4881" i="4"/>
  <c r="R1489" i="4"/>
  <c r="R8315" i="4"/>
  <c r="R6117" i="4"/>
  <c r="R4252" i="4"/>
  <c r="R5566" i="4"/>
  <c r="R4926" i="4"/>
  <c r="R8264" i="4"/>
  <c r="R6617" i="4"/>
  <c r="R7253" i="4"/>
  <c r="R5110" i="4"/>
  <c r="R2197" i="4"/>
  <c r="R7000" i="4"/>
  <c r="R3638" i="4"/>
  <c r="R2022" i="4"/>
  <c r="R4570" i="4"/>
  <c r="R7497" i="4"/>
  <c r="R3216" i="4"/>
  <c r="R100" i="4"/>
  <c r="R5315" i="4"/>
  <c r="R6638" i="4"/>
  <c r="R192" i="4"/>
  <c r="R7736" i="4"/>
  <c r="R4026" i="4"/>
  <c r="R8200" i="4"/>
  <c r="R1504" i="4"/>
  <c r="R5193" i="4"/>
  <c r="R7836" i="4"/>
  <c r="R5805" i="4"/>
  <c r="R4335" i="4"/>
  <c r="R6243" i="4"/>
  <c r="R3533" i="4"/>
  <c r="R3624" i="4"/>
  <c r="R2932" i="4"/>
  <c r="R3300" i="4"/>
  <c r="R7430" i="4"/>
  <c r="R1073" i="4"/>
  <c r="R2519" i="4"/>
  <c r="R7141" i="4"/>
  <c r="R5053" i="4"/>
  <c r="R7502" i="4"/>
  <c r="R1322" i="4"/>
  <c r="R4017" i="4"/>
  <c r="R6139" i="4"/>
  <c r="R3059" i="4"/>
  <c r="R5546" i="4"/>
  <c r="R5430" i="4"/>
  <c r="R944" i="4"/>
  <c r="R3289" i="4"/>
  <c r="R7135" i="4"/>
  <c r="R4565" i="4"/>
  <c r="R5063" i="4"/>
  <c r="R2445" i="4"/>
  <c r="R971" i="4"/>
  <c r="R2562" i="4"/>
  <c r="R6031" i="4"/>
  <c r="R5195" i="4"/>
  <c r="R1627" i="4"/>
  <c r="R5054" i="4"/>
  <c r="R4089" i="4"/>
  <c r="R3244" i="4"/>
  <c r="R1025" i="4"/>
  <c r="R3884" i="4"/>
  <c r="R5862" i="4"/>
  <c r="R7388" i="4"/>
  <c r="R5643" i="4"/>
  <c r="R6671" i="4"/>
  <c r="R6596" i="4"/>
  <c r="R7128" i="4"/>
  <c r="R5725" i="4"/>
  <c r="R592" i="4"/>
  <c r="R7904" i="4"/>
  <c r="R7062" i="4"/>
  <c r="R3174" i="4"/>
  <c r="R7339" i="4"/>
  <c r="R4772" i="4"/>
  <c r="R5874" i="4"/>
  <c r="R7699" i="4"/>
  <c r="R2852" i="4"/>
  <c r="R1039" i="4"/>
  <c r="R6246" i="4"/>
  <c r="R480" i="4"/>
  <c r="R5731" i="4"/>
  <c r="R3118" i="4"/>
  <c r="R6890" i="4"/>
  <c r="R5537" i="4"/>
  <c r="R622" i="4"/>
  <c r="R6191" i="4"/>
  <c r="R5947" i="4"/>
  <c r="R836" i="4"/>
  <c r="R3205" i="4"/>
  <c r="R4958" i="4"/>
  <c r="R5011" i="4"/>
  <c r="R7056" i="4"/>
  <c r="R1950" i="4"/>
  <c r="R5203" i="4"/>
  <c r="R891" i="4"/>
  <c r="R6251" i="4"/>
  <c r="R5202" i="4"/>
  <c r="R8002" i="4"/>
  <c r="R3280" i="4"/>
  <c r="R6040" i="4"/>
  <c r="R7449" i="4"/>
  <c r="R7130" i="4"/>
  <c r="R2662" i="4"/>
  <c r="R455" i="4"/>
  <c r="R1618" i="4"/>
  <c r="R4264" i="4"/>
  <c r="R6865" i="4"/>
  <c r="R1237" i="4"/>
  <c r="R2789" i="4"/>
  <c r="R243" i="4"/>
  <c r="R7582" i="4"/>
  <c r="R6155" i="4"/>
  <c r="R5859" i="4"/>
  <c r="R73" i="4"/>
  <c r="R2326" i="4"/>
  <c r="R6608" i="4"/>
  <c r="R7435" i="4"/>
  <c r="R8198" i="4"/>
  <c r="R6560" i="4"/>
  <c r="R5737" i="4"/>
  <c r="R6051" i="4"/>
  <c r="R7485" i="4"/>
  <c r="R5479" i="4"/>
  <c r="R1974" i="4"/>
  <c r="R637" i="4"/>
  <c r="R1619" i="4"/>
  <c r="R1061" i="4"/>
  <c r="R7858" i="4"/>
  <c r="R2126" i="4"/>
  <c r="R6132" i="4"/>
  <c r="R6934" i="4"/>
  <c r="R6834" i="4"/>
  <c r="R7038" i="4"/>
  <c r="R3594" i="4"/>
  <c r="R6722" i="4"/>
  <c r="R7824" i="4"/>
  <c r="R2372" i="4"/>
  <c r="R2429" i="4"/>
  <c r="R5039" i="4"/>
  <c r="R2573" i="4"/>
  <c r="R1939" i="4"/>
  <c r="R6799" i="4"/>
  <c r="R6930" i="4"/>
  <c r="R211" i="4"/>
  <c r="R3432" i="4"/>
  <c r="R5651" i="4"/>
  <c r="R5641" i="4"/>
  <c r="R3547" i="4"/>
  <c r="R7655" i="4"/>
  <c r="R5919" i="4"/>
  <c r="R6282" i="4"/>
  <c r="R7204" i="4"/>
  <c r="R5937" i="4"/>
  <c r="R7196" i="4"/>
  <c r="R258" i="4"/>
  <c r="R7629" i="4"/>
  <c r="R2446" i="4"/>
  <c r="R875" i="4"/>
  <c r="R6583" i="4"/>
  <c r="R846" i="4"/>
  <c r="R6235" i="4"/>
  <c r="R5575" i="4"/>
  <c r="R1799" i="4"/>
  <c r="R159" i="4"/>
  <c r="R7555" i="4"/>
  <c r="R7273" i="4"/>
  <c r="R963" i="4"/>
  <c r="R7101" i="4"/>
  <c r="R8204" i="4"/>
  <c r="R5341" i="4"/>
  <c r="R7926" i="4"/>
  <c r="R1922" i="4"/>
  <c r="R3143" i="4"/>
  <c r="R8041" i="4"/>
  <c r="R4472" i="4"/>
  <c r="R418" i="4"/>
  <c r="R2707" i="4"/>
  <c r="R3302" i="4"/>
  <c r="R81" i="4"/>
  <c r="R2444" i="4"/>
  <c r="R7147" i="4"/>
  <c r="R4292" i="4"/>
  <c r="R2061" i="4"/>
  <c r="R755" i="4"/>
  <c r="R1720" i="4"/>
  <c r="R4085" i="4"/>
  <c r="R1996" i="4"/>
  <c r="R5143" i="4"/>
  <c r="R627" i="4"/>
  <c r="R7111" i="4"/>
  <c r="R6009" i="4"/>
  <c r="R2261" i="4"/>
  <c r="R4204" i="4"/>
  <c r="R4569" i="4"/>
  <c r="R5918" i="4"/>
  <c r="R2663" i="4"/>
  <c r="R2867" i="4"/>
  <c r="R7529" i="4"/>
  <c r="R475" i="4"/>
  <c r="R5436" i="4"/>
  <c r="R4534" i="4"/>
  <c r="R5609" i="4"/>
  <c r="R6687" i="4"/>
  <c r="R4366" i="4"/>
  <c r="R4058" i="4"/>
  <c r="R5698" i="4"/>
  <c r="R6042" i="4"/>
  <c r="R5260" i="4"/>
  <c r="R7285" i="4"/>
  <c r="R5055" i="4"/>
  <c r="R7661" i="4"/>
  <c r="R3027" i="4"/>
  <c r="R7022" i="4"/>
  <c r="R730" i="4"/>
  <c r="R4626" i="4"/>
  <c r="R2396" i="4"/>
  <c r="R7730" i="4"/>
  <c r="R476" i="4"/>
  <c r="R3586" i="4"/>
  <c r="R4787" i="4"/>
  <c r="R5606" i="4"/>
  <c r="R5241" i="4"/>
  <c r="R5168" i="4"/>
  <c r="R5613" i="4"/>
  <c r="R2917" i="4"/>
  <c r="R2424" i="4"/>
  <c r="R6942" i="4"/>
  <c r="R5640" i="4"/>
  <c r="R6063" i="4"/>
  <c r="R6101" i="4"/>
  <c r="R5088" i="4"/>
  <c r="R3070" i="4"/>
  <c r="R2173" i="4"/>
  <c r="R6691" i="4"/>
  <c r="R3607" i="4"/>
  <c r="R978" i="4"/>
  <c r="R1288" i="4"/>
  <c r="R6603" i="4"/>
  <c r="R8252" i="4"/>
  <c r="R984" i="4"/>
  <c r="R8296" i="4"/>
  <c r="R938" i="4"/>
  <c r="R7249" i="4"/>
  <c r="R405" i="4"/>
  <c r="R1100" i="4"/>
  <c r="R4875" i="4"/>
  <c r="R7381" i="4"/>
  <c r="R5355" i="4"/>
  <c r="R2537" i="4"/>
  <c r="R2695" i="4"/>
  <c r="R8034" i="4"/>
  <c r="R583" i="4"/>
  <c r="R4828" i="4"/>
  <c r="R5499" i="4"/>
  <c r="R498" i="4"/>
  <c r="R3499" i="4"/>
  <c r="R8075" i="4"/>
  <c r="R6127" i="4"/>
  <c r="R4337" i="4"/>
  <c r="R5342" i="4"/>
  <c r="R6208" i="4"/>
  <c r="R6522" i="4"/>
  <c r="R2657" i="4"/>
  <c r="R2959" i="4"/>
  <c r="R5291" i="4"/>
  <c r="R2792" i="4"/>
  <c r="R1782" i="4"/>
  <c r="R6821" i="4"/>
  <c r="R5025" i="4"/>
  <c r="R7537" i="4"/>
  <c r="R4526" i="4"/>
  <c r="R5506" i="4"/>
  <c r="R1000" i="4"/>
  <c r="R259" i="4"/>
  <c r="R1518" i="4"/>
  <c r="R1803" i="4"/>
  <c r="R2048" i="4"/>
  <c r="R2159" i="4"/>
  <c r="R6413" i="4"/>
  <c r="R2856" i="4"/>
  <c r="R8314" i="4"/>
  <c r="R1432" i="4"/>
  <c r="R3652" i="4"/>
  <c r="R5399" i="4"/>
  <c r="R879" i="4"/>
  <c r="R6454" i="4"/>
  <c r="R5325" i="4"/>
  <c r="R6666" i="4"/>
  <c r="R1396" i="4"/>
  <c r="R5438" i="4"/>
  <c r="R7711" i="4"/>
  <c r="R4805" i="4"/>
  <c r="R630" i="4"/>
  <c r="R5349" i="4"/>
  <c r="R2049" i="4"/>
  <c r="R5584" i="4"/>
  <c r="R5033" i="4"/>
  <c r="R4259" i="4"/>
  <c r="R1654" i="4"/>
  <c r="R2063" i="4"/>
  <c r="R1357" i="4"/>
  <c r="R4298" i="4"/>
  <c r="R3452" i="4"/>
  <c r="R6028" i="4"/>
  <c r="R1414" i="4"/>
  <c r="R302" i="4"/>
  <c r="R6358" i="4"/>
  <c r="R1639" i="4"/>
  <c r="R5348" i="4"/>
  <c r="R4186" i="4"/>
  <c r="R7796" i="4"/>
  <c r="R6651" i="4"/>
  <c r="R4725" i="4"/>
  <c r="R2162" i="4"/>
  <c r="R5161" i="4"/>
  <c r="R4075" i="4"/>
  <c r="R1988" i="4"/>
  <c r="R2637" i="4"/>
  <c r="R5598" i="4"/>
  <c r="R1901" i="4"/>
  <c r="R6047" i="4"/>
  <c r="R3853" i="4"/>
  <c r="R5962" i="4"/>
  <c r="R1226" i="4"/>
  <c r="R805" i="4"/>
  <c r="R8300" i="4"/>
  <c r="R2232" i="4"/>
  <c r="R2636" i="4"/>
  <c r="R2190" i="4"/>
  <c r="R5179" i="4"/>
  <c r="R3805" i="4"/>
  <c r="R4927" i="4"/>
  <c r="R793" i="4"/>
  <c r="R6991" i="4"/>
  <c r="R3568" i="4"/>
  <c r="R3663" i="4"/>
  <c r="R6146" i="4"/>
  <c r="R6423" i="4"/>
  <c r="R885" i="4"/>
  <c r="R4062" i="4"/>
  <c r="R1157" i="4"/>
  <c r="R234" i="4"/>
  <c r="R5510" i="4"/>
  <c r="R6480" i="4"/>
  <c r="R4239" i="4"/>
  <c r="R3858" i="4"/>
  <c r="R6205" i="4"/>
  <c r="R2329" i="4"/>
  <c r="R2070" i="4"/>
  <c r="R7947" i="4"/>
  <c r="R5115" i="4"/>
  <c r="R5390" i="4"/>
  <c r="R3760" i="4"/>
  <c r="R2116" i="4"/>
  <c r="R3722" i="4"/>
  <c r="R4678" i="4"/>
  <c r="R6574" i="4"/>
  <c r="R2790" i="4"/>
  <c r="R6354" i="4"/>
  <c r="R6550" i="4"/>
  <c r="R3678" i="4"/>
  <c r="R3297" i="4"/>
  <c r="R7325" i="4"/>
  <c r="R1366" i="4"/>
  <c r="R2294" i="4"/>
  <c r="R5308" i="4"/>
  <c r="R2440" i="4"/>
  <c r="R7195" i="4"/>
  <c r="R2163" i="4"/>
  <c r="R7965" i="4"/>
  <c r="R1305" i="4"/>
  <c r="R2035" i="4"/>
  <c r="R5823" i="4"/>
  <c r="R3202" i="4"/>
  <c r="R5976" i="4"/>
  <c r="R5717" i="4"/>
  <c r="R2883" i="4"/>
  <c r="R1390" i="4"/>
  <c r="R3889" i="4"/>
  <c r="R8073" i="4"/>
  <c r="R4661" i="4"/>
  <c r="R3396" i="4"/>
  <c r="R4824" i="4"/>
  <c r="R3844" i="4"/>
  <c r="R7521" i="4"/>
  <c r="R19" i="4"/>
  <c r="R1507" i="4"/>
  <c r="R644" i="4"/>
  <c r="R5328" i="4"/>
  <c r="R6658" i="4"/>
  <c r="R4780" i="4"/>
  <c r="R1561" i="4"/>
  <c r="R1469" i="4"/>
  <c r="R865" i="4"/>
  <c r="R2946" i="4"/>
  <c r="R895" i="4"/>
  <c r="R4522" i="4"/>
  <c r="R7220" i="4"/>
  <c r="R6803" i="4"/>
  <c r="R2178" i="4"/>
  <c r="R3684" i="4"/>
  <c r="R6566" i="4"/>
  <c r="R3474" i="4"/>
  <c r="R3801" i="4"/>
  <c r="R1180" i="4"/>
  <c r="R5534" i="4"/>
  <c r="R5477" i="4"/>
  <c r="R3311" i="4"/>
  <c r="R2934" i="4"/>
  <c r="R2267" i="4"/>
  <c r="R2275" i="4"/>
  <c r="R3605" i="4"/>
  <c r="R3938" i="4"/>
  <c r="R2762" i="4"/>
  <c r="R1846" i="4"/>
  <c r="R94" i="4"/>
  <c r="R3595" i="4"/>
  <c r="R2569" i="4"/>
  <c r="R5071" i="4"/>
  <c r="R3211" i="4"/>
  <c r="R8154" i="4"/>
  <c r="R3675" i="4"/>
  <c r="R5333" i="4"/>
  <c r="R1169" i="4"/>
  <c r="R301" i="4"/>
  <c r="R6549" i="4"/>
  <c r="R4949" i="4"/>
  <c r="R4162" i="4"/>
  <c r="R7999" i="4"/>
  <c r="R649" i="4"/>
  <c r="R5100" i="4"/>
  <c r="R454" i="4"/>
  <c r="R980" i="4"/>
  <c r="R274" i="4"/>
  <c r="R3714" i="4"/>
  <c r="R7932" i="4"/>
  <c r="R6559" i="4"/>
  <c r="R1242" i="4"/>
  <c r="R5044" i="4"/>
  <c r="R3365" i="4"/>
  <c r="R1796" i="4"/>
  <c r="R7344" i="4"/>
  <c r="R2860" i="4"/>
  <c r="R2606" i="4"/>
  <c r="R5797" i="4"/>
  <c r="R2810" i="4"/>
  <c r="R6665" i="4"/>
  <c r="R5861" i="4"/>
  <c r="R406" i="4"/>
  <c r="R2770" i="4"/>
  <c r="R4020" i="4"/>
  <c r="R2998" i="4"/>
  <c r="R3701" i="4"/>
  <c r="R2399" i="4"/>
  <c r="R5176" i="4"/>
  <c r="R4330" i="4"/>
  <c r="R7957" i="4"/>
  <c r="R4400" i="4"/>
  <c r="R7066" i="4"/>
  <c r="R1272" i="4"/>
  <c r="R1885" i="4"/>
  <c r="R3347" i="4"/>
  <c r="R1995" i="4"/>
  <c r="R6937" i="4"/>
  <c r="R478" i="4"/>
  <c r="R7145" i="4"/>
  <c r="R5587" i="4"/>
  <c r="R2433" i="4"/>
  <c r="R4856" i="4"/>
  <c r="R1907" i="4"/>
  <c r="R7383" i="4"/>
  <c r="R3923" i="4"/>
  <c r="R1319" i="4"/>
  <c r="R1415" i="4"/>
  <c r="R548" i="4"/>
  <c r="R3467" i="4"/>
  <c r="R1172" i="4"/>
  <c r="R7224" i="4"/>
  <c r="R4340" i="4"/>
  <c r="R6164" i="4"/>
  <c r="R6094" i="4"/>
  <c r="R2477" i="4"/>
  <c r="R1004" i="4"/>
  <c r="R3653" i="4"/>
  <c r="R8024" i="4"/>
  <c r="R7700" i="4"/>
  <c r="R5790" i="4"/>
  <c r="R4356" i="4"/>
  <c r="R788" i="4"/>
  <c r="R2164" i="4"/>
  <c r="R7375" i="4"/>
  <c r="R909" i="4"/>
  <c r="R5572" i="4"/>
  <c r="R3412" i="4"/>
  <c r="R5703" i="4"/>
  <c r="R6415" i="4"/>
  <c r="R2985" i="4"/>
  <c r="R227" i="4"/>
  <c r="R7797" i="4"/>
  <c r="R3862" i="4"/>
  <c r="R4992" i="4"/>
  <c r="R2010" i="4"/>
  <c r="R5696" i="4"/>
  <c r="R7734" i="4"/>
  <c r="R734" i="4"/>
  <c r="R4651" i="4"/>
  <c r="R7110" i="4"/>
  <c r="R4874" i="4"/>
  <c r="R3151" i="4"/>
  <c r="R1860" i="4"/>
  <c r="R7913" i="4"/>
  <c r="R4980" i="4"/>
  <c r="R7842" i="4"/>
  <c r="R621" i="4"/>
  <c r="R7434" i="4"/>
  <c r="R7782" i="4"/>
  <c r="R7144" i="4"/>
  <c r="R3443" i="4"/>
  <c r="R2002" i="4"/>
  <c r="R6637" i="4"/>
  <c r="R6512" i="4"/>
  <c r="R135" i="4"/>
  <c r="R952" i="4"/>
  <c r="R7863" i="4"/>
  <c r="R1815" i="4"/>
  <c r="R2889" i="4"/>
  <c r="R590" i="4"/>
  <c r="R814" i="4"/>
  <c r="R989" i="4"/>
  <c r="R1290" i="4"/>
  <c r="R2556" i="4"/>
  <c r="R4870" i="4"/>
  <c r="R2165" i="4"/>
  <c r="R7348" i="4"/>
  <c r="R3975" i="4"/>
  <c r="R8135" i="4"/>
  <c r="R6679" i="4"/>
  <c r="R2733" i="4"/>
  <c r="R7351" i="4"/>
  <c r="R3031" i="4"/>
  <c r="R7666" i="4"/>
  <c r="R7637" i="4"/>
  <c r="R1116" i="4"/>
  <c r="R3377" i="4"/>
  <c r="R6820" i="4"/>
  <c r="R7512" i="4"/>
  <c r="R5372" i="4"/>
  <c r="R6587" i="4"/>
  <c r="R2591" i="4"/>
  <c r="R2108" i="4"/>
  <c r="R31" i="4"/>
  <c r="R8183" i="4"/>
  <c r="R6066" i="4"/>
  <c r="R5745" i="4"/>
  <c r="R2730" i="4"/>
  <c r="R1837" i="4"/>
  <c r="R7554" i="4"/>
  <c r="R139" i="4"/>
  <c r="R7597" i="4"/>
  <c r="R3278" i="4"/>
  <c r="R3498" i="4"/>
  <c r="R3983" i="4"/>
  <c r="R7314" i="4"/>
  <c r="R685" i="4"/>
  <c r="R7632" i="4"/>
  <c r="R4123" i="4"/>
  <c r="R5555" i="4"/>
  <c r="R369" i="4"/>
  <c r="R2129" i="4"/>
  <c r="R1375" i="4"/>
  <c r="R7486" i="4"/>
  <c r="R4114" i="4"/>
  <c r="R2109" i="4"/>
  <c r="R4131" i="4"/>
  <c r="R701" i="4"/>
  <c r="R1049" i="4"/>
  <c r="R4519" i="4"/>
  <c r="R2171" i="4"/>
  <c r="R2643" i="4"/>
  <c r="R6831" i="4"/>
  <c r="R5522" i="4"/>
  <c r="R5603" i="4"/>
  <c r="R6771" i="4"/>
  <c r="R6278" i="4"/>
  <c r="R7749" i="4"/>
  <c r="R3077" i="4"/>
  <c r="R7393" i="4"/>
  <c r="R2432" i="4"/>
  <c r="R695" i="4"/>
  <c r="R7861" i="4"/>
  <c r="R2377" i="4"/>
  <c r="R3524" i="4"/>
  <c r="R1241" i="4"/>
  <c r="R2007" i="4"/>
  <c r="R5936" i="4"/>
  <c r="R1202" i="4"/>
  <c r="R5091" i="4"/>
  <c r="R2243" i="4"/>
  <c r="R7296" i="4"/>
  <c r="R75" i="4"/>
  <c r="R1838" i="4"/>
  <c r="R1587" i="4"/>
  <c r="R6435" i="4"/>
  <c r="R3465" i="4"/>
  <c r="R6586" i="4"/>
  <c r="R7205" i="4"/>
  <c r="R4993" i="4"/>
  <c r="R168" i="4"/>
  <c r="R7641" i="4"/>
  <c r="R4523" i="4"/>
  <c r="R2633" i="4"/>
  <c r="R245" i="4"/>
  <c r="R6986" i="4"/>
  <c r="R2940" i="4"/>
  <c r="R2697" i="4"/>
  <c r="R3772" i="4"/>
  <c r="R8293" i="4"/>
  <c r="R4084" i="4"/>
  <c r="R2216" i="4"/>
  <c r="R3445" i="4"/>
  <c r="R3484" i="4"/>
  <c r="R1729" i="4"/>
  <c r="R5813" i="4"/>
  <c r="R5078" i="4"/>
  <c r="R6518" i="4"/>
  <c r="R1380" i="4"/>
  <c r="R7213" i="4"/>
  <c r="R7873" i="4"/>
  <c r="R4889" i="4"/>
  <c r="R2875" i="4"/>
  <c r="R5116" i="4"/>
  <c r="R1082" i="4"/>
  <c r="R3856" i="4"/>
  <c r="R1505" i="4"/>
  <c r="R4175" i="4"/>
  <c r="R3865" i="4"/>
  <c r="R7652" i="4"/>
  <c r="R4491" i="4"/>
  <c r="R2588" i="4"/>
  <c r="R6627" i="4"/>
  <c r="R284" i="4"/>
  <c r="R7893" i="4"/>
  <c r="R4349" i="4"/>
  <c r="R1424" i="4"/>
  <c r="R2772" i="4"/>
  <c r="R4524" i="4"/>
  <c r="R2967" i="4"/>
  <c r="R2212" i="4"/>
  <c r="R3496" i="4"/>
  <c r="R5719" i="4"/>
  <c r="R923" i="4"/>
  <c r="R682" i="4"/>
  <c r="R2547" i="4"/>
  <c r="R754" i="4"/>
  <c r="R1751" i="4"/>
  <c r="R7286" i="4"/>
  <c r="R290" i="4"/>
  <c r="R3882" i="4"/>
  <c r="R6529" i="4"/>
  <c r="R3246" i="4"/>
  <c r="R753" i="4"/>
  <c r="R2038" i="4"/>
  <c r="R3643" i="4"/>
  <c r="R7019" i="4"/>
  <c r="R6848" i="4"/>
  <c r="R7912" i="4"/>
  <c r="R7279" i="4"/>
  <c r="R7768" i="4"/>
  <c r="R6137" i="4"/>
  <c r="R6022" i="4"/>
  <c r="R2859" i="4"/>
  <c r="R3156" i="4"/>
  <c r="R5159" i="4"/>
  <c r="R4794" i="4"/>
  <c r="R3695" i="4"/>
  <c r="R1502" i="4"/>
  <c r="R2701" i="4"/>
  <c r="R641" i="4"/>
  <c r="R3403" i="4"/>
  <c r="R408" i="4"/>
  <c r="R700" i="4"/>
  <c r="R5915" i="4"/>
  <c r="R979" i="4"/>
  <c r="R7958" i="4"/>
  <c r="R741" i="4"/>
  <c r="R4436" i="4"/>
  <c r="R6081" i="4"/>
  <c r="R3" i="4"/>
  <c r="R3608" i="4"/>
  <c r="R7267" i="4"/>
  <c r="R8181" i="4"/>
  <c r="R4389" i="4"/>
  <c r="R2864" i="4"/>
  <c r="R257" i="4"/>
  <c r="R2414" i="4"/>
  <c r="R1438" i="4"/>
  <c r="R4853" i="4"/>
  <c r="R2641" i="4"/>
  <c r="R6915" i="4"/>
  <c r="R2653" i="4"/>
  <c r="R6194" i="4"/>
  <c r="R3013" i="4"/>
  <c r="R3090" i="4"/>
  <c r="R4279" i="4"/>
  <c r="R6788" i="4"/>
  <c r="R2052" i="4"/>
  <c r="R4950" i="4"/>
  <c r="R4718" i="4"/>
  <c r="R5144" i="4"/>
  <c r="R542" i="4"/>
  <c r="R2550" i="4"/>
  <c r="R8210" i="4"/>
  <c r="R1677" i="4"/>
  <c r="R853" i="4"/>
  <c r="R3766" i="4"/>
  <c r="R1878" i="4"/>
  <c r="R2544" i="4"/>
  <c r="R3292" i="4"/>
  <c r="R3309" i="4"/>
  <c r="R3665" i="4"/>
  <c r="R5401" i="4"/>
  <c r="R7438" i="4"/>
  <c r="R8341" i="4"/>
  <c r="R3757" i="4"/>
  <c r="R3173" i="4"/>
  <c r="R7317" i="4"/>
  <c r="R6909" i="4"/>
  <c r="R7698" i="4"/>
  <c r="R8129" i="4"/>
  <c r="R4623" i="4"/>
  <c r="R7274" i="4"/>
  <c r="R1698" i="4"/>
  <c r="R6786" i="4"/>
  <c r="R3181" i="4"/>
  <c r="R1827" i="4"/>
  <c r="R6956" i="4"/>
  <c r="R3214" i="4"/>
  <c r="R3357" i="4"/>
  <c r="R6894" i="4"/>
  <c r="R4478" i="4"/>
  <c r="R3407" i="4"/>
  <c r="R2901" i="4"/>
  <c r="R5475" i="4"/>
  <c r="R489" i="4"/>
  <c r="R7538" i="4"/>
  <c r="R7982" i="4"/>
  <c r="R1762" i="4"/>
  <c r="R2189" i="4"/>
  <c r="R4346" i="4"/>
  <c r="R5912" i="4"/>
  <c r="R5728" i="4"/>
  <c r="R1140" i="4"/>
  <c r="R4479" i="4"/>
  <c r="R2073" i="4"/>
  <c r="R4835" i="4"/>
  <c r="R1299" i="4"/>
  <c r="R1712" i="4"/>
  <c r="R8019" i="4"/>
  <c r="R145" i="4"/>
  <c r="R1255" i="4"/>
  <c r="R7827" i="4"/>
  <c r="R186" i="4"/>
  <c r="R3880" i="4"/>
  <c r="R634" i="4"/>
  <c r="R7124" i="4"/>
  <c r="R1608" i="4"/>
  <c r="R1755" i="4"/>
  <c r="R2015" i="4"/>
  <c r="R3460" i="4"/>
  <c r="R6272" i="4"/>
  <c r="R2812" i="4"/>
  <c r="R6721" i="4"/>
  <c r="R4263" i="4"/>
  <c r="R1892" i="4"/>
  <c r="R4783" i="4"/>
  <c r="R444" i="4"/>
  <c r="R4503" i="4"/>
  <c r="R8248" i="4"/>
  <c r="R2039" i="4"/>
  <c r="R4537" i="4"/>
  <c r="R7919" i="4"/>
  <c r="R8123" i="4"/>
  <c r="R8048" i="4"/>
  <c r="R8117" i="4"/>
  <c r="R7306" i="4"/>
  <c r="R4883" i="4"/>
  <c r="R8141" i="4"/>
  <c r="R5124" i="4"/>
  <c r="R6409" i="4"/>
  <c r="R1243" i="4"/>
  <c r="R1017" i="4"/>
  <c r="R3103" i="4"/>
  <c r="R2521" i="4"/>
  <c r="R1401" i="4"/>
  <c r="R4676" i="4"/>
  <c r="R4867" i="4"/>
  <c r="R3265" i="4"/>
  <c r="R3144" i="4"/>
  <c r="R4209" i="4"/>
  <c r="R1736" i="4"/>
  <c r="R144" i="4"/>
  <c r="R5069" i="4"/>
  <c r="R3781" i="4"/>
  <c r="R6730" i="4"/>
  <c r="R1501" i="4"/>
  <c r="R2078" i="4"/>
  <c r="R4899" i="4"/>
  <c r="R2198" i="4"/>
  <c r="R5452" i="4"/>
  <c r="R7477" i="4"/>
  <c r="R2822" i="4"/>
  <c r="R5426" i="4"/>
  <c r="R4001" i="4"/>
  <c r="R2281" i="4"/>
  <c r="R5292" i="4"/>
  <c r="R7756" i="4"/>
  <c r="R1882" i="4"/>
  <c r="R362" i="4"/>
  <c r="R1330" i="4"/>
  <c r="R1951" i="4"/>
  <c r="R5042" i="4"/>
  <c r="R131" i="4"/>
  <c r="R3217" i="4"/>
  <c r="R6206" i="4"/>
  <c r="R7189" i="4"/>
  <c r="R7773" i="4"/>
  <c r="R5520" i="4"/>
  <c r="R4945" i="4"/>
  <c r="R8148" i="4"/>
  <c r="R181" i="4"/>
  <c r="R4493" i="4"/>
  <c r="R5856" i="4"/>
  <c r="R5318" i="4"/>
  <c r="R3415" i="4"/>
  <c r="R3447" i="4"/>
  <c r="R8330" i="4"/>
  <c r="R3864" i="4"/>
  <c r="R6517" i="4"/>
  <c r="R4939" i="4"/>
  <c r="R966" i="4"/>
  <c r="R1308" i="4"/>
  <c r="R5" i="4"/>
  <c r="R6175" i="4"/>
  <c r="R1536" i="4"/>
  <c r="R1671" i="4"/>
  <c r="R7428" i="4"/>
  <c r="R4145" i="4"/>
  <c r="R7172" i="4"/>
  <c r="R5108" i="4"/>
  <c r="R6106" i="4"/>
  <c r="R2266" i="4"/>
  <c r="R2200" i="4"/>
  <c r="R3022" i="4"/>
  <c r="R6798" i="4"/>
  <c r="R5953" i="4"/>
  <c r="R6075" i="4"/>
  <c r="R5320" i="4"/>
  <c r="R1149" i="4"/>
  <c r="R4326" i="4"/>
  <c r="R3464" i="4"/>
  <c r="R6565" i="4"/>
  <c r="R6983" i="4"/>
  <c r="R1373" i="4"/>
  <c r="R3126" i="4"/>
  <c r="R5968" i="4"/>
  <c r="R5058" i="4"/>
  <c r="R6704" i="4"/>
  <c r="R3512" i="4"/>
  <c r="R4470" i="4"/>
  <c r="R4940" i="4"/>
  <c r="R6033" i="4"/>
  <c r="R678" i="4"/>
  <c r="R329" i="4"/>
  <c r="R7026" i="4"/>
  <c r="R5938" i="4"/>
  <c r="R3175" i="4"/>
  <c r="R4468" i="4"/>
  <c r="R2804" i="4"/>
  <c r="R3079" i="4"/>
  <c r="R2877" i="4"/>
  <c r="R2969" i="4"/>
  <c r="R3576" i="4"/>
  <c r="R792" i="4"/>
  <c r="R7974" i="4"/>
  <c r="R7565" i="4"/>
  <c r="R2106" i="4"/>
  <c r="R3201" i="4"/>
  <c r="R6875" i="4"/>
  <c r="R1256" i="4"/>
  <c r="R1270" i="4"/>
  <c r="R4963" i="4"/>
  <c r="R2416" i="4"/>
  <c r="R939" i="4"/>
  <c r="R6054" i="4"/>
  <c r="R3712" i="4"/>
  <c r="R1106" i="4"/>
  <c r="R2565" i="4"/>
  <c r="R7673" i="4"/>
  <c r="R1368" i="4"/>
  <c r="R2158" i="4"/>
  <c r="R3796" i="4"/>
  <c r="R8228" i="4"/>
  <c r="R7748" i="4"/>
  <c r="R2222" i="4"/>
  <c r="R3507" i="4"/>
  <c r="R437" i="4"/>
  <c r="R8102" i="4"/>
  <c r="R6323" i="4"/>
  <c r="R7055" i="4"/>
  <c r="R5125" i="4"/>
  <c r="R7031" i="4"/>
  <c r="R1614" i="4"/>
  <c r="R5893" i="4"/>
  <c r="R4009" i="4"/>
  <c r="R5366" i="4"/>
  <c r="R6182" i="4"/>
  <c r="R4872" i="4"/>
  <c r="R1476" i="4"/>
  <c r="R26" i="4"/>
  <c r="R8320" i="4"/>
  <c r="R4211" i="4"/>
  <c r="R796" i="4"/>
  <c r="R7520" i="4"/>
  <c r="R4909" i="4"/>
  <c r="R378" i="4"/>
  <c r="R6231" i="4"/>
  <c r="R663" i="4"/>
  <c r="R4083" i="4"/>
  <c r="R5791" i="4"/>
  <c r="R1904" i="4"/>
  <c r="R2761" i="4"/>
  <c r="R7757" i="4"/>
  <c r="R5562" i="4"/>
  <c r="R7235" i="4"/>
  <c r="R6349" i="4"/>
  <c r="R5623" i="4"/>
  <c r="R5857" i="4"/>
  <c r="R2280" i="4"/>
  <c r="R2817" i="4"/>
  <c r="R6234" i="4"/>
  <c r="R2251" i="4"/>
  <c r="R2623" i="4"/>
  <c r="R2155" i="4"/>
  <c r="R6259" i="4"/>
  <c r="R4943" i="4"/>
  <c r="R4882" i="4"/>
  <c r="R3545" i="4"/>
  <c r="R3386" i="4"/>
  <c r="R1410" i="4"/>
  <c r="R1628" i="4"/>
  <c r="R6372" i="4"/>
  <c r="R3196" i="4"/>
  <c r="R4061" i="4"/>
  <c r="R854" i="4"/>
  <c r="R7042" i="4"/>
  <c r="R3436" i="4"/>
  <c r="R2538" i="4"/>
  <c r="R807" i="4"/>
  <c r="R2721" i="4"/>
  <c r="R4180" i="4"/>
  <c r="R323" i="4"/>
  <c r="R5309" i="4"/>
  <c r="R1114" i="4"/>
  <c r="R6318" i="4"/>
  <c r="R5215" i="4"/>
  <c r="R3461" i="4"/>
  <c r="R4720" i="4"/>
  <c r="R3050" i="4"/>
  <c r="R3208" i="4"/>
  <c r="R2811" i="4"/>
  <c r="R4385" i="4"/>
  <c r="R6697" i="4"/>
  <c r="R56" i="4"/>
  <c r="R1893" i="4"/>
  <c r="R5511" i="4"/>
  <c r="R6004" i="4"/>
  <c r="R7898" i="4"/>
  <c r="R190" i="4"/>
  <c r="R2253" i="4"/>
  <c r="R7039" i="4"/>
  <c r="R785" i="4"/>
  <c r="R8159" i="4"/>
  <c r="R8197" i="4"/>
  <c r="R3252" i="4"/>
  <c r="R1694" i="4"/>
  <c r="R5402" i="4"/>
  <c r="R5132" i="4"/>
  <c r="R218" i="4"/>
  <c r="R7860" i="4"/>
  <c r="R4416" i="4"/>
  <c r="R4027" i="4"/>
  <c r="R3855" i="4"/>
  <c r="R8016" i="4"/>
  <c r="R4528" i="4"/>
  <c r="R3802" i="4"/>
  <c r="R4096" i="4"/>
  <c r="R7493" i="4"/>
  <c r="R6532" i="4"/>
  <c r="R6918" i="4"/>
  <c r="R5627" i="4"/>
  <c r="R3599" i="4"/>
  <c r="R4167" i="4"/>
  <c r="R4888" i="4"/>
  <c r="R4116" i="4"/>
  <c r="R953" i="4"/>
  <c r="R868" i="4"/>
  <c r="R1075" i="4"/>
  <c r="R3215" i="4"/>
  <c r="R2635" i="4"/>
  <c r="R5760" i="4"/>
  <c r="R2881" i="4"/>
  <c r="R5090" i="4"/>
  <c r="R8035" i="4"/>
  <c r="R5585" i="4"/>
  <c r="R2256" i="4"/>
  <c r="R8052" i="4"/>
  <c r="R5269" i="4"/>
  <c r="R114" i="4"/>
  <c r="R823" i="4"/>
  <c r="R7794" i="4"/>
  <c r="R4840" i="4"/>
  <c r="R3224" i="4"/>
  <c r="R2965" i="4"/>
  <c r="R142" i="4"/>
  <c r="R7059" i="4"/>
  <c r="R902" i="4"/>
  <c r="R706" i="4"/>
  <c r="R744" i="4"/>
  <c r="R2185" i="4"/>
  <c r="R7202" i="4"/>
  <c r="R5899" i="4"/>
  <c r="R617" i="4"/>
  <c r="R6701" i="4"/>
  <c r="R3329" i="4"/>
  <c r="R1841" i="4"/>
  <c r="R1824" i="4"/>
  <c r="R1739" i="4"/>
  <c r="R7807" i="4"/>
  <c r="R7261" i="4"/>
  <c r="R7322" i="4"/>
  <c r="R3137" i="4"/>
  <c r="R511" i="4"/>
  <c r="R7783" i="4"/>
  <c r="R5615" i="4"/>
  <c r="R7166" i="4"/>
  <c r="R16" i="4"/>
  <c r="R609" i="4"/>
  <c r="R4580" i="4"/>
  <c r="R6871" i="4"/>
  <c r="R325" i="4"/>
  <c r="R3819" i="4"/>
  <c r="R1981" i="4"/>
  <c r="R7602" i="4"/>
  <c r="R4924" i="4"/>
  <c r="R226" i="4"/>
  <c r="R3082" i="4"/>
  <c r="R3341" i="4"/>
  <c r="R1248" i="4"/>
  <c r="R2094" i="4"/>
  <c r="R3987" i="4"/>
  <c r="R3218" i="4"/>
  <c r="R636" i="4"/>
  <c r="R2577" i="4"/>
  <c r="R7418" i="4"/>
  <c r="R2465" i="4"/>
  <c r="R4094" i="4"/>
  <c r="R7820" i="4"/>
  <c r="R262" i="4"/>
  <c r="R6717" i="4"/>
  <c r="R2705" i="4"/>
  <c r="R6690" i="4"/>
  <c r="R4871" i="4"/>
  <c r="R7429" i="4"/>
  <c r="R1428" i="4"/>
  <c r="R33" i="4"/>
  <c r="R3206" i="4"/>
  <c r="R1691" i="4"/>
  <c r="R7891" i="4"/>
  <c r="R51" i="4"/>
  <c r="R1040" i="4"/>
  <c r="R7859" i="4"/>
  <c r="R3957" i="4"/>
  <c r="R2302" i="4"/>
  <c r="R7373" i="4"/>
  <c r="R7747" i="4"/>
  <c r="R4912" i="4"/>
  <c r="R7763" i="4"/>
  <c r="R8279" i="4"/>
  <c r="R2149" i="4"/>
  <c r="R4255" i="4"/>
  <c r="R2385" i="4"/>
  <c r="R2097" i="4"/>
  <c r="R3425" i="4"/>
  <c r="R3806" i="4"/>
  <c r="R8028" i="4"/>
  <c r="R338" i="4"/>
  <c r="R2702" i="4"/>
  <c r="R7464" i="4"/>
  <c r="R6193" i="4"/>
  <c r="R7238" i="4"/>
  <c r="R1986" i="4"/>
  <c r="R6569" i="4"/>
  <c r="R576" i="4"/>
  <c r="R3888" i="4"/>
  <c r="R6904" i="4"/>
  <c r="R1673" i="4"/>
  <c r="R3906" i="4"/>
  <c r="R1329" i="4"/>
  <c r="R4529" i="4"/>
  <c r="R8280" i="4"/>
  <c r="R28" i="4"/>
  <c r="R2206" i="4"/>
  <c r="R4151" i="4"/>
  <c r="R7743" i="4"/>
  <c r="R8108" i="4"/>
  <c r="R271" i="4"/>
  <c r="R6801" i="4"/>
  <c r="R2471" i="4"/>
  <c r="R5544" i="4"/>
  <c r="R720" i="4"/>
  <c r="R3727" i="4"/>
  <c r="R3821" i="4"/>
  <c r="R359" i="4"/>
  <c r="R7068" i="4"/>
  <c r="R3067" i="4"/>
  <c r="R3171" i="4"/>
  <c r="R385" i="4"/>
  <c r="R897" i="4"/>
  <c r="R6955" i="4"/>
  <c r="R7843" i="4"/>
  <c r="R8121" i="4"/>
  <c r="R5877" i="4"/>
  <c r="R728" i="4"/>
  <c r="R1124" i="4"/>
  <c r="R5944" i="4"/>
  <c r="R5986" i="4"/>
  <c r="R6769" i="4"/>
  <c r="R1865" i="4"/>
  <c r="R3042" i="4"/>
  <c r="R1999" i="4"/>
  <c r="R1900" i="4"/>
  <c r="R518" i="4"/>
  <c r="R4383" i="4"/>
  <c r="R7467" i="4"/>
  <c r="R4655" i="4"/>
  <c r="R5753" i="4"/>
  <c r="R1482" i="4"/>
  <c r="R60" i="4"/>
  <c r="R8185" i="4"/>
  <c r="R1455" i="4"/>
  <c r="R4508" i="4"/>
  <c r="R3831" i="4"/>
  <c r="R5597" i="4"/>
  <c r="R235" i="4"/>
  <c r="R4843" i="4"/>
  <c r="R3517" i="4"/>
  <c r="R5070" i="4"/>
  <c r="R6640" i="4"/>
  <c r="R6563" i="4"/>
  <c r="R584" i="4"/>
  <c r="R6171" i="4"/>
  <c r="R7489" i="4"/>
  <c r="R5476" i="4"/>
  <c r="R1529" i="4"/>
  <c r="R281" i="4"/>
  <c r="R4652" i="4"/>
  <c r="R3148" i="4"/>
  <c r="R4555" i="4"/>
  <c r="R5846" i="4"/>
  <c r="R1117" i="4"/>
  <c r="R5156" i="4"/>
  <c r="R1597" i="4"/>
  <c r="R5238" i="4"/>
  <c r="R5624" i="4"/>
  <c r="R1029" i="4"/>
  <c r="R2847" i="4"/>
  <c r="R5908" i="4"/>
  <c r="R500" i="4"/>
  <c r="R7821" i="4"/>
  <c r="R1162" i="4"/>
  <c r="R6440" i="4"/>
  <c r="R5188" i="4"/>
  <c r="R7923" i="4"/>
  <c r="R6485" i="4"/>
  <c r="R4756" i="4"/>
  <c r="R7500" i="4"/>
  <c r="R3708" i="4"/>
  <c r="R1766" i="4"/>
  <c r="R2704" i="4"/>
  <c r="R3248" i="4"/>
  <c r="R3799" i="4"/>
  <c r="R6221" i="4"/>
  <c r="R522" i="4"/>
  <c r="R2084" i="4"/>
  <c r="R352" i="4"/>
  <c r="R790" i="4"/>
  <c r="R4957" i="4"/>
  <c r="R5891" i="4"/>
  <c r="R4488" i="4"/>
  <c r="R3188" i="4"/>
  <c r="R5022" i="4"/>
  <c r="R4150" i="4"/>
  <c r="R3133" i="4"/>
  <c r="R538" i="4"/>
  <c r="R4443" i="4"/>
  <c r="R4971" i="4"/>
  <c r="R6315" i="4"/>
  <c r="R6183" i="4"/>
  <c r="R5866" i="4"/>
  <c r="R3397" i="4"/>
  <c r="R5670" i="4"/>
  <c r="R7441" i="4"/>
  <c r="R3773" i="4"/>
  <c r="R5421" i="4"/>
  <c r="R3704" i="4"/>
  <c r="R1783" i="4"/>
  <c r="R2144" i="4"/>
  <c r="R921" i="4"/>
  <c r="R7229" i="4"/>
  <c r="R6350" i="4"/>
  <c r="R123" i="4"/>
  <c r="R1107" i="4"/>
  <c r="R3569" i="4"/>
  <c r="R4388" i="4"/>
  <c r="R3125" i="4"/>
  <c r="R5439" i="4"/>
  <c r="R6125" i="4"/>
  <c r="R2941" i="4"/>
  <c r="R3834" i="4"/>
  <c r="R1791" i="4"/>
  <c r="R7848" i="4"/>
  <c r="R2343" i="4"/>
  <c r="R7518" i="4"/>
  <c r="R2568" i="4"/>
  <c r="R2187" i="4"/>
  <c r="R335" i="4"/>
  <c r="R5543" i="4"/>
  <c r="R6093" i="4"/>
  <c r="R4809" i="4"/>
  <c r="R4365" i="4"/>
  <c r="R7164" i="4"/>
  <c r="R2518" i="4"/>
  <c r="R4885" i="4"/>
  <c r="R2370" i="4"/>
  <c r="R6885" i="4"/>
  <c r="R4198" i="4"/>
  <c r="R2632" i="4"/>
  <c r="R8333" i="4"/>
  <c r="R3503" i="4"/>
  <c r="R5821" i="4"/>
  <c r="R6226" i="4"/>
  <c r="R8254" i="4"/>
  <c r="R4622" i="4"/>
  <c r="R1229" i="4"/>
  <c r="R4738" i="4"/>
  <c r="R2781" i="4"/>
  <c r="R6249" i="4"/>
  <c r="R7829" i="4"/>
  <c r="R1552" i="4"/>
  <c r="R670" i="4"/>
  <c r="R6387" i="4"/>
  <c r="R4309" i="4"/>
  <c r="R7219" i="4"/>
  <c r="R4750" i="4"/>
  <c r="R3950" i="4"/>
  <c r="R3631" i="4"/>
  <c r="R2246" i="4"/>
  <c r="R4284" i="4"/>
  <c r="R6011" i="4"/>
  <c r="R2196" i="4"/>
  <c r="R6741" i="4"/>
  <c r="R976" i="4"/>
  <c r="R6324" i="4"/>
  <c r="R48" i="4"/>
  <c r="R2754" i="4"/>
  <c r="R7469" i="4"/>
  <c r="R7182" i="4"/>
  <c r="R7309" i="4"/>
  <c r="R5472" i="4"/>
  <c r="R2089" i="4"/>
  <c r="R5667" i="4"/>
  <c r="R4016" i="4"/>
  <c r="R6403" i="4"/>
  <c r="R601" i="4"/>
  <c r="R108" i="4"/>
  <c r="R4428" i="4"/>
  <c r="R4669" i="4"/>
  <c r="R1227" i="4"/>
  <c r="R5679" i="4"/>
  <c r="R3942" i="4"/>
  <c r="R5277" i="4"/>
  <c r="R4746" i="4"/>
  <c r="R7930" i="4"/>
  <c r="R6949" i="4"/>
  <c r="R699" i="4"/>
  <c r="R4474" i="4"/>
  <c r="R6140" i="4"/>
  <c r="R7532" i="4"/>
  <c r="R6456" i="4"/>
  <c r="R435" i="4"/>
  <c r="R4283" i="4"/>
  <c r="R5631" i="4"/>
  <c r="R4190" i="4"/>
  <c r="R8236" i="4"/>
  <c r="R156" i="4"/>
  <c r="R2958" i="4"/>
  <c r="R4813" i="4"/>
  <c r="R2977" i="4"/>
  <c r="R2947" i="4"/>
  <c r="R7691" i="4"/>
  <c r="R778" i="4"/>
  <c r="R7801" i="4"/>
  <c r="R5951" i="4"/>
  <c r="R1084" i="4"/>
  <c r="R124" i="4"/>
  <c r="R3375" i="4"/>
  <c r="R4937" i="4"/>
  <c r="R6474" i="4"/>
  <c r="R3194" i="4"/>
  <c r="R8246" i="4"/>
  <c r="R2880" i="4"/>
  <c r="R7358" i="4"/>
  <c r="R5634" i="4"/>
  <c r="R2798" i="4"/>
  <c r="R5486" i="4"/>
  <c r="R7589" i="4"/>
  <c r="R1062" i="4"/>
  <c r="R565" i="4"/>
  <c r="R3808" i="4"/>
  <c r="R835" i="4"/>
  <c r="R5385" i="4"/>
  <c r="R4390" i="4"/>
  <c r="R228" i="4"/>
  <c r="R2067" i="4"/>
  <c r="R1399" i="4"/>
  <c r="R1806" i="4"/>
  <c r="R2644" i="4"/>
  <c r="R5205" i="4"/>
  <c r="R2988" i="4"/>
  <c r="R5769" i="4"/>
  <c r="R7900" i="4"/>
  <c r="R4409" i="4"/>
  <c r="R6511" i="4"/>
  <c r="R1960" i="4"/>
  <c r="R4579" i="4"/>
  <c r="R1940" i="4"/>
  <c r="R2709" i="4"/>
  <c r="R3755" i="4"/>
  <c r="R8190" i="4"/>
  <c r="R2786" i="4"/>
  <c r="R6425" i="4"/>
  <c r="R6742" i="4"/>
  <c r="R6239" i="4"/>
  <c r="R8014" i="4"/>
  <c r="R6985" i="4"/>
  <c r="R7133" i="4"/>
  <c r="R1585" i="4"/>
  <c r="R4156" i="4"/>
  <c r="R7483" i="4"/>
  <c r="R2082" i="4"/>
  <c r="R5379" i="4"/>
  <c r="R5524" i="4"/>
  <c r="R1258" i="4"/>
  <c r="R5278" i="4"/>
  <c r="R7988" i="4"/>
  <c r="R6839" i="4"/>
  <c r="R3008" i="4"/>
  <c r="R8345" i="4"/>
  <c r="R4375" i="4"/>
  <c r="R3207" i="4"/>
  <c r="R5474" i="4"/>
  <c r="R6406" i="4"/>
  <c r="R2292" i="4"/>
  <c r="R1121" i="4"/>
  <c r="R2756" i="4"/>
  <c r="R1467" i="4"/>
  <c r="R6276" i="4"/>
  <c r="R1713" i="4"/>
  <c r="R6883" i="4"/>
  <c r="R1719" i="4"/>
  <c r="R2545" i="4"/>
  <c r="R7445" i="4"/>
  <c r="R6944" i="4"/>
  <c r="R5286" i="4"/>
  <c r="R3820" i="4"/>
  <c r="R1896" i="4"/>
  <c r="R4343" i="4"/>
  <c r="R4401" i="4"/>
  <c r="R2711" i="4"/>
  <c r="R1436" i="4"/>
  <c r="R2321" i="4"/>
  <c r="R1576" i="4"/>
  <c r="R5403" i="4"/>
  <c r="R5432" i="4"/>
  <c r="R2110" i="4"/>
  <c r="R8029" i="4"/>
  <c r="R6179" i="4"/>
  <c r="R466" i="4"/>
  <c r="R1695" i="4"/>
  <c r="R2151" i="4"/>
  <c r="R1418" i="4"/>
  <c r="R6495" i="4"/>
  <c r="R3223" i="4"/>
  <c r="R8203" i="4"/>
  <c r="R7218" i="4"/>
  <c r="R2307" i="4"/>
  <c r="R1753" i="4"/>
  <c r="R6402" i="4"/>
  <c r="R8004" i="4"/>
  <c r="R6962" i="4"/>
  <c r="R1012" i="4"/>
  <c r="R7703" i="4"/>
  <c r="R5257" i="4"/>
  <c r="R5527" i="4"/>
  <c r="R6908" i="4"/>
  <c r="R72" i="4"/>
  <c r="R4097" i="4"/>
  <c r="R3279" i="4"/>
  <c r="R6144" i="4"/>
  <c r="R8191" i="4"/>
  <c r="R294" i="4"/>
  <c r="R6450" i="4"/>
  <c r="R6916" i="4"/>
  <c r="R4877" i="4"/>
  <c r="R2435" i="4"/>
  <c r="R4577" i="4"/>
  <c r="R7612" i="4"/>
  <c r="R3271" i="4"/>
  <c r="R5006" i="4"/>
  <c r="R3165" i="4"/>
  <c r="R3956" i="4"/>
  <c r="R4384" i="4"/>
  <c r="R3551" i="4"/>
  <c r="R2085" i="4"/>
  <c r="R1199" i="4"/>
  <c r="R1978" i="4"/>
  <c r="R4069" i="4"/>
  <c r="R1412" i="4"/>
  <c r="R2384" i="4"/>
  <c r="R3706" i="4"/>
  <c r="R933" i="4"/>
  <c r="R3589" i="4"/>
  <c r="R5771" i="4"/>
  <c r="R8276" i="4"/>
  <c r="R1747" i="4"/>
  <c r="R988" i="4"/>
  <c r="R2888" i="4"/>
  <c r="R3756" i="4"/>
  <c r="R2146" i="4"/>
  <c r="R894" i="4"/>
  <c r="R328" i="4"/>
  <c r="R7624" i="4"/>
  <c r="R3580" i="4"/>
  <c r="R3895" i="4"/>
  <c r="R3528" i="4"/>
  <c r="R2634" i="4"/>
  <c r="R7884" i="4"/>
  <c r="R925" i="4"/>
  <c r="R7223" i="4"/>
  <c r="R6197" i="4"/>
  <c r="R4377" i="4"/>
  <c r="R7864" i="4"/>
  <c r="R2532" i="4"/>
  <c r="R1970" i="4"/>
  <c r="R2295" i="4"/>
  <c r="R7899" i="4"/>
  <c r="R215" i="4"/>
  <c r="R4771" i="4"/>
  <c r="R743" i="4"/>
  <c r="R1355" i="4"/>
  <c r="R5026" i="4"/>
  <c r="R8334" i="4"/>
  <c r="R2175" i="4"/>
  <c r="R3539" i="4"/>
  <c r="R1500" i="4"/>
  <c r="R3676" i="4"/>
  <c r="R624" i="4"/>
  <c r="R4625" i="4"/>
  <c r="R7328" i="4"/>
  <c r="R7816" i="4"/>
  <c r="R4334" i="4"/>
  <c r="R5987" i="4"/>
  <c r="R368" i="4"/>
  <c r="R4759" i="4"/>
  <c r="R2684" i="4"/>
  <c r="R3549" i="4"/>
  <c r="R4457" i="4"/>
  <c r="R2624" i="4"/>
  <c r="R6178" i="4"/>
  <c r="R1765" i="4"/>
  <c r="R4029" i="4"/>
  <c r="R7895" i="4"/>
  <c r="R5618" i="4"/>
  <c r="R4496" i="4"/>
  <c r="R402" i="4"/>
  <c r="R3667" i="4"/>
  <c r="R391" i="4"/>
  <c r="R1863" i="4"/>
  <c r="R6547" i="4"/>
  <c r="R7650" i="4"/>
  <c r="R7192" i="4"/>
  <c r="R1491" i="4"/>
  <c r="R6571" i="4"/>
  <c r="R7165" i="4"/>
  <c r="R6302" i="4"/>
  <c r="R7841" i="4"/>
  <c r="R717" i="4"/>
  <c r="R1710" i="4"/>
  <c r="R1448" i="4"/>
  <c r="R7186" i="4"/>
  <c r="R3142" i="4"/>
  <c r="R4220" i="4"/>
  <c r="R4199" i="4"/>
  <c r="R3876" i="4"/>
  <c r="R2301" i="4"/>
  <c r="R664" i="4"/>
  <c r="R1444" i="4"/>
  <c r="R3479" i="4"/>
  <c r="R3087" i="4"/>
  <c r="R1526" i="4"/>
  <c r="R2417" i="4"/>
  <c r="R4829" i="4"/>
  <c r="R1110" i="4"/>
  <c r="R7567" i="4"/>
  <c r="R5974" i="4"/>
  <c r="R1686" i="4"/>
  <c r="R3127" i="4"/>
  <c r="R3328" i="4"/>
  <c r="R680" i="4"/>
  <c r="R3731" i="4"/>
  <c r="R6615" i="4"/>
  <c r="R2390" i="4"/>
  <c r="R4169" i="4"/>
  <c r="R7078" i="4"/>
  <c r="R486" i="4"/>
  <c r="R5815" i="4"/>
  <c r="R3353" i="4"/>
  <c r="R7962" i="4"/>
  <c r="R4650" i="4"/>
  <c r="R2003" i="4"/>
  <c r="R8346" i="4"/>
  <c r="R7303" i="4"/>
  <c r="R6013" i="4"/>
  <c r="R4450" i="4"/>
  <c r="R2828" i="4"/>
  <c r="R532" i="4"/>
  <c r="R2725" i="4"/>
  <c r="R507" i="4"/>
  <c r="R3786" i="4"/>
  <c r="R2712" i="4"/>
  <c r="R4702" i="4"/>
  <c r="R2447" i="4"/>
  <c r="R1492" i="4"/>
  <c r="R4274" i="4"/>
  <c r="R7574" i="4"/>
  <c r="R5531" i="4"/>
  <c r="R5905" i="4"/>
  <c r="R2667" i="4"/>
  <c r="R3685" i="4"/>
  <c r="R6232" i="4"/>
  <c r="R2467" i="4"/>
  <c r="R7609" i="4"/>
  <c r="R6187" i="4"/>
  <c r="R3584" i="4"/>
  <c r="R4251" i="4"/>
  <c r="R738" i="4"/>
  <c r="R7106" i="4"/>
  <c r="R2904" i="4"/>
  <c r="R1758" i="4"/>
  <c r="R1848" i="4"/>
  <c r="R3911" i="4"/>
  <c r="R1464" i="4"/>
  <c r="R7254" i="4"/>
  <c r="R4724" i="4"/>
  <c r="R2460" i="4"/>
  <c r="R6404" i="4"/>
  <c r="R1484" i="4"/>
  <c r="R6785" i="4"/>
  <c r="R4035" i="4"/>
  <c r="R4929" i="4"/>
  <c r="R1690" i="4"/>
  <c r="R6611" i="4"/>
  <c r="R3854" i="4"/>
  <c r="R2978" i="4"/>
  <c r="R8077" i="4"/>
  <c r="R5956" i="4"/>
  <c r="R7187" i="4"/>
  <c r="R4467" i="4"/>
  <c r="R4216" i="4"/>
  <c r="R6740" i="4"/>
  <c r="R7738" i="4"/>
  <c r="R5230" i="4"/>
  <c r="R828" i="4"/>
  <c r="R4426" i="4"/>
  <c r="R2118" i="4"/>
  <c r="R3677" i="4"/>
  <c r="R679" i="4"/>
  <c r="R2111" i="4"/>
  <c r="R4747" i="4"/>
  <c r="R2156" i="4"/>
  <c r="R5844" i="4"/>
  <c r="R8271" i="4"/>
  <c r="R826" i="4"/>
  <c r="R606" i="4"/>
  <c r="R4170" i="4"/>
  <c r="R3421" i="4"/>
  <c r="R7607" i="4"/>
  <c r="R4348" i="4"/>
  <c r="R55" i="4"/>
  <c r="R6840" i="4"/>
  <c r="R4665" i="4"/>
  <c r="R7402" i="4"/>
  <c r="R5793" i="4"/>
  <c r="R1685" i="4"/>
  <c r="R2546" i="4"/>
  <c r="R3955" i="4"/>
  <c r="R5923" i="4"/>
  <c r="R2128" i="4"/>
  <c r="R5881" i="4"/>
  <c r="R1503" i="4"/>
  <c r="R4811" i="4"/>
  <c r="R2296" i="4"/>
  <c r="R4781" i="4"/>
  <c r="R697" i="4"/>
  <c r="R7471" i="4"/>
  <c r="R4008" i="4"/>
  <c r="R3928" i="4"/>
  <c r="R128" i="4"/>
  <c r="R6005" i="4"/>
  <c r="R6881" i="4"/>
  <c r="R520" i="4"/>
  <c r="R5014" i="4"/>
  <c r="R5689" i="4"/>
  <c r="R618" i="4"/>
  <c r="R860" i="4"/>
  <c r="R3160" i="4"/>
  <c r="R3275" i="4"/>
  <c r="R2210" i="4"/>
  <c r="R2480" i="4"/>
  <c r="R3867" i="4"/>
  <c r="R2703" i="4"/>
  <c r="R3769" i="4"/>
  <c r="R5223" i="4"/>
  <c r="R6473" i="4"/>
  <c r="R5282" i="4"/>
  <c r="R6113" i="4"/>
  <c r="R2018" i="4"/>
  <c r="R2484" i="4"/>
  <c r="R2050" i="4"/>
  <c r="R189" i="4"/>
  <c r="R5138" i="4"/>
  <c r="R2475" i="4"/>
  <c r="R5147" i="4"/>
  <c r="R4341" i="4"/>
  <c r="R5929" i="4"/>
  <c r="R261" i="4"/>
  <c r="R4836" i="4"/>
  <c r="R8211" i="4"/>
  <c r="R4905" i="4"/>
  <c r="R3711" i="4"/>
  <c r="R4879" i="4"/>
  <c r="R8155" i="4"/>
  <c r="R8186" i="4"/>
  <c r="R7960" i="4"/>
  <c r="R1693" i="4"/>
  <c r="R481" i="4"/>
  <c r="R5335" i="4"/>
  <c r="R7878" i="4"/>
  <c r="R7018" i="4"/>
  <c r="R2352" i="4"/>
  <c r="R1777" i="4"/>
  <c r="R6196" i="4"/>
  <c r="R6782" i="4"/>
  <c r="R1637" i="4"/>
  <c r="R202" i="4"/>
  <c r="R915" i="4"/>
  <c r="R4657" i="4"/>
  <c r="R6116" i="4"/>
  <c r="R2692" i="4"/>
  <c r="R4815" i="4"/>
  <c r="R1722" i="4"/>
  <c r="R5785" i="4"/>
  <c r="R4014" i="4"/>
  <c r="R397" i="4"/>
  <c r="R7642" i="4"/>
  <c r="R2028" i="4"/>
  <c r="R3905" i="4"/>
  <c r="R3305" i="4"/>
  <c r="R7774" i="4"/>
  <c r="R2848" i="4"/>
  <c r="R7732" i="4"/>
  <c r="R1943" i="4"/>
  <c r="R5451" i="4"/>
  <c r="R629" i="4"/>
  <c r="R1340" i="4"/>
  <c r="R5408" i="4"/>
  <c r="R8212" i="4"/>
  <c r="R4494" i="4"/>
  <c r="R3157" i="4"/>
  <c r="R8340" i="4"/>
  <c r="R491" i="4"/>
  <c r="R2439" i="4"/>
  <c r="R2738" i="4"/>
  <c r="R2750" i="4"/>
  <c r="R1184" i="4"/>
  <c r="R7713" i="4"/>
  <c r="R5914" i="4"/>
  <c r="R4900" i="4"/>
  <c r="R7905" i="4"/>
  <c r="R83" i="4"/>
  <c r="R5482" i="4"/>
  <c r="R6287" i="4"/>
  <c r="R2630" i="4"/>
  <c r="R1130" i="4"/>
  <c r="R8062" i="4"/>
  <c r="R1287" i="4"/>
  <c r="R5747" i="4"/>
  <c r="R4816" i="4"/>
  <c r="R8106" i="4"/>
  <c r="R2837" i="4"/>
  <c r="R6488" i="4"/>
  <c r="R4063" i="4"/>
  <c r="R7330" i="4"/>
  <c r="R1170" i="4"/>
  <c r="R6580" i="4"/>
  <c r="R2943" i="4"/>
  <c r="R4501" i="4"/>
  <c r="R148" i="4"/>
  <c r="R4822" i="4"/>
  <c r="R4527" i="4"/>
  <c r="R2616" i="4"/>
  <c r="R2647" i="4"/>
  <c r="R8268" i="4"/>
  <c r="R7443" i="4"/>
  <c r="R4125" i="4"/>
  <c r="R5419" i="4"/>
  <c r="R7658" i="4"/>
  <c r="R4032" i="4"/>
  <c r="R6369" i="4"/>
  <c r="R8055" i="4"/>
  <c r="R7143" i="4"/>
  <c r="R4674" i="4"/>
  <c r="R3917" i="4"/>
  <c r="R7040" i="4"/>
  <c r="R3699" i="4"/>
  <c r="R4894" i="4"/>
  <c r="R5077" i="4"/>
  <c r="R3055" i="4"/>
  <c r="R1108" i="4"/>
  <c r="R5248" i="4"/>
  <c r="R4048" i="4"/>
  <c r="R2353" i="4"/>
  <c r="R4134" i="4"/>
  <c r="R7925" i="4"/>
  <c r="R7837" i="4"/>
  <c r="R1045" i="4"/>
  <c r="R5525" i="4"/>
  <c r="R2453" i="4"/>
  <c r="R4039" i="4"/>
  <c r="R4551" i="4"/>
  <c r="R4024" i="4"/>
  <c r="R3084" i="4"/>
  <c r="R1625" i="4"/>
  <c r="R3988" i="4"/>
  <c r="R6772" i="4"/>
  <c r="R1146" i="4"/>
  <c r="R7148" i="4"/>
  <c r="R5811" i="4"/>
  <c r="R346" i="4"/>
  <c r="R1635" i="4"/>
  <c r="R1065" i="4"/>
  <c r="R164" i="4"/>
  <c r="R4560" i="4"/>
  <c r="R3659" i="4"/>
  <c r="R1917" i="4"/>
  <c r="R5878" i="4"/>
  <c r="R116" i="4"/>
  <c r="R5871" i="4"/>
  <c r="R6735" i="4"/>
  <c r="R5416" i="4"/>
  <c r="R5686" i="4"/>
  <c r="R4418" i="4"/>
  <c r="R1972" i="4"/>
  <c r="R5256" i="4"/>
  <c r="R6376" i="4"/>
  <c r="R5032" i="4"/>
  <c r="R1773" i="4"/>
  <c r="R985" i="4"/>
  <c r="R6693" i="4"/>
  <c r="R46" i="4"/>
  <c r="R5265" i="4"/>
  <c r="R5509" i="4"/>
  <c r="R2714" i="4"/>
  <c r="R2535" i="4"/>
  <c r="R7256" i="4"/>
  <c r="R6367" i="4"/>
  <c r="R6726" i="4"/>
  <c r="R4812" i="4"/>
  <c r="R645" i="4"/>
  <c r="R1176" i="4"/>
  <c r="R4267" i="4"/>
  <c r="R3730" i="4"/>
  <c r="R8125" i="4"/>
  <c r="R1975" i="4"/>
  <c r="R5630" i="4"/>
  <c r="R4056" i="4"/>
  <c r="R4241" i="4"/>
  <c r="R6945" i="4"/>
  <c r="R1581" i="4"/>
  <c r="R182" i="4"/>
  <c r="R1549" i="4"/>
  <c r="R4179" i="4"/>
  <c r="R400" i="4"/>
  <c r="R1026" i="4"/>
  <c r="R3255" i="4"/>
  <c r="R7810" i="4"/>
  <c r="R2760" i="4"/>
  <c r="R4739" i="4"/>
  <c r="R269" i="4"/>
  <c r="R5977" i="4"/>
  <c r="R3159" i="4"/>
  <c r="R1605" i="4"/>
  <c r="R5228" i="4"/>
  <c r="R5183" i="4"/>
  <c r="R4215" i="4"/>
  <c r="R7011" i="4"/>
  <c r="R7956" i="4"/>
  <c r="R1768" i="4"/>
  <c r="R1674" i="4"/>
  <c r="R544" i="4"/>
  <c r="R3655" i="4"/>
  <c r="R4060" i="4"/>
  <c r="R7963" i="4"/>
  <c r="R4562" i="4"/>
  <c r="R8344" i="4"/>
  <c r="R2099" i="4"/>
  <c r="R1235" i="4"/>
  <c r="R1976" i="4"/>
  <c r="R2244" i="4"/>
  <c r="R7575" i="4"/>
  <c r="R4673" i="4"/>
  <c r="R7943" i="4"/>
  <c r="R4572" i="4"/>
  <c r="R2873" i="4"/>
  <c r="R374" i="4"/>
  <c r="R1468" i="4"/>
  <c r="R6873" i="4"/>
  <c r="R2631" i="4"/>
  <c r="R5030" i="4"/>
  <c r="R6006" i="4"/>
  <c r="R2966" i="4"/>
  <c r="R3025" i="4"/>
  <c r="R8161" i="4"/>
  <c r="R7357" i="4"/>
  <c r="R1617" i="4"/>
  <c r="R201" i="4"/>
  <c r="R3891" i="4"/>
  <c r="R3493" i="4"/>
  <c r="R7579" i="4"/>
  <c r="R1010" i="4"/>
  <c r="R4520" i="4"/>
  <c r="R318" i="4"/>
  <c r="R3705" i="4"/>
  <c r="R1749" i="4"/>
  <c r="R5988" i="4"/>
  <c r="R6220" i="4"/>
  <c r="R4213" i="4"/>
  <c r="R6756" i="4"/>
  <c r="R6030" i="4"/>
  <c r="R7548" i="4"/>
  <c r="R4461" i="4"/>
  <c r="R3515" i="4"/>
  <c r="R6797" i="4"/>
  <c r="R6325" i="4"/>
  <c r="R1559" i="4"/>
  <c r="R5237" i="4"/>
  <c r="R5504" i="4"/>
  <c r="R4102" i="4"/>
  <c r="R8188" i="4"/>
  <c r="R5453" i="4"/>
  <c r="R2104" i="4"/>
  <c r="R7399" i="4"/>
  <c r="R1341" i="4"/>
  <c r="R3213" i="4"/>
  <c r="R8061" i="4"/>
  <c r="R2406" i="4"/>
  <c r="R1696" i="4"/>
  <c r="R170" i="4"/>
  <c r="R5901" i="4"/>
  <c r="R508" i="4"/>
  <c r="R5611" i="4"/>
  <c r="R7696" i="4"/>
  <c r="R4275" i="4"/>
  <c r="R467" i="4"/>
  <c r="R3836" i="4"/>
  <c r="R1185" i="4"/>
  <c r="R4206" i="4"/>
  <c r="R5339" i="4"/>
  <c r="R3874" i="4"/>
  <c r="R1919" i="4"/>
  <c r="R5869" i="4"/>
  <c r="R2320" i="4"/>
  <c r="R4553" i="4"/>
  <c r="R401" i="4"/>
  <c r="R6694" i="4"/>
  <c r="R1997" i="4"/>
  <c r="R231" i="4"/>
  <c r="R1703" i="4"/>
  <c r="R2184" i="4"/>
  <c r="R1479" i="4"/>
  <c r="R889" i="4"/>
  <c r="R2694" i="4"/>
  <c r="R1027" i="4"/>
  <c r="R4248" i="4"/>
  <c r="R4160" i="4"/>
  <c r="R225" i="4"/>
  <c r="R5424" i="4"/>
  <c r="R4306" i="4"/>
  <c r="R6556" i="4"/>
  <c r="R2494" i="4"/>
  <c r="R6478" i="4"/>
  <c r="R1070" i="4"/>
  <c r="R4181" i="4"/>
  <c r="R8080" i="4"/>
  <c r="R8194" i="4"/>
  <c r="R715" i="4"/>
  <c r="R4737" i="4"/>
  <c r="R1440" i="4"/>
  <c r="R214" i="4"/>
  <c r="R3866" i="4"/>
  <c r="R1052" i="4"/>
  <c r="R8216" i="4"/>
  <c r="R5625" i="4"/>
  <c r="R95" i="4"/>
  <c r="R388" i="4"/>
  <c r="R7686" i="4"/>
  <c r="R6379" i="4"/>
  <c r="R1422" i="4"/>
  <c r="R2596" i="4"/>
  <c r="R4373" i="4"/>
  <c r="R2363" i="4"/>
  <c r="R4439" i="4"/>
  <c r="R7409" i="4"/>
  <c r="R7971" i="4"/>
  <c r="R7981" i="4"/>
  <c r="R331" i="4"/>
  <c r="R5189" i="4"/>
  <c r="R3364" i="4"/>
  <c r="R2268" i="4"/>
  <c r="R5967" i="4"/>
  <c r="R6699" i="4"/>
  <c r="R5150" i="4"/>
  <c r="R5822" i="4"/>
  <c r="R6364" i="4"/>
  <c r="R8265" i="4"/>
  <c r="R882" i="4"/>
  <c r="R8111" i="4"/>
  <c r="R22" i="4"/>
  <c r="R7010" i="4"/>
  <c r="R314" i="4"/>
  <c r="R2894" i="4"/>
  <c r="R770" i="4"/>
  <c r="R6770" i="4"/>
  <c r="R1095" i="4"/>
  <c r="R5428" i="4"/>
  <c r="R926" i="4"/>
  <c r="R6150" i="4"/>
  <c r="R6773" i="4"/>
  <c r="R4646" i="4"/>
  <c r="R4648" i="4"/>
  <c r="R3083" i="4"/>
  <c r="R4911" i="4"/>
  <c r="R7320" i="4"/>
  <c r="R2921" i="4"/>
  <c r="R8224" i="4"/>
  <c r="R731" i="4"/>
  <c r="R7922" i="4"/>
  <c r="R4516" i="4"/>
  <c r="R8043" i="4"/>
  <c r="R2649" i="4"/>
  <c r="R4471" i="4"/>
  <c r="R4895" i="4"/>
  <c r="R5387" i="4"/>
  <c r="R4690" i="4"/>
  <c r="R6056" i="4"/>
  <c r="R6500" i="4"/>
  <c r="R3304" i="4"/>
  <c r="R668" i="4"/>
  <c r="R5582" i="4"/>
  <c r="R5214" i="4"/>
  <c r="R6303" i="4"/>
  <c r="R1051" i="4"/>
  <c r="R3440" i="4"/>
  <c r="R3384" i="4"/>
  <c r="R4240" i="4"/>
  <c r="R3256" i="4"/>
  <c r="R5266" i="4"/>
  <c r="R1516" i="4"/>
  <c r="R7385" i="4"/>
  <c r="R1218" i="4"/>
  <c r="R5902" i="4"/>
  <c r="R671" i="4"/>
  <c r="R6564" i="4"/>
  <c r="R6754" i="4"/>
  <c r="R8011" i="4"/>
  <c r="R5027" i="4"/>
  <c r="R758" i="4"/>
  <c r="R7456" i="4"/>
  <c r="R1205" i="4"/>
  <c r="R2850" i="4"/>
  <c r="R4044" i="4"/>
  <c r="R1408" i="4"/>
  <c r="R1451" i="4"/>
  <c r="R2030" i="4"/>
  <c r="R6792" i="4"/>
  <c r="R704" i="4"/>
  <c r="R4792" i="4"/>
  <c r="R2362" i="4"/>
  <c r="R3286" i="4"/>
  <c r="R472" i="4"/>
  <c r="R2068" i="4"/>
  <c r="R7735" i="4"/>
  <c r="R5200" i="4"/>
  <c r="R2887" i="4"/>
  <c r="R7496" i="4"/>
  <c r="R8245" i="4"/>
  <c r="R6581" i="4"/>
  <c r="R929" i="4"/>
  <c r="R2604" i="4"/>
  <c r="R1112" i="4"/>
  <c r="R1111" i="4"/>
  <c r="R7590" i="4"/>
  <c r="R5646" i="4"/>
  <c r="R8058" i="4"/>
  <c r="R3600" i="4"/>
  <c r="R7937" i="4"/>
  <c r="R7787" i="4"/>
  <c r="R2678" i="4"/>
  <c r="R1020" i="4"/>
  <c r="R1562" i="4"/>
  <c r="R1240" i="4"/>
  <c r="R6491" i="4"/>
  <c r="R5148" i="4"/>
  <c r="R7779" i="4"/>
  <c r="R3203" i="4"/>
  <c r="R6238" i="4"/>
  <c r="R4171" i="4"/>
  <c r="R3629" i="4"/>
  <c r="R8046" i="4"/>
  <c r="R3439" i="4"/>
  <c r="R1705" i="4"/>
  <c r="R5056" i="4"/>
  <c r="R6712" i="4"/>
  <c r="R2031" i="4"/>
  <c r="R5107" i="4"/>
  <c r="R2136" i="4"/>
  <c r="R6156" i="4"/>
  <c r="R6903" i="4"/>
  <c r="R842" i="4"/>
  <c r="R1899" i="4"/>
  <c r="R8119" i="4"/>
  <c r="R7466" i="4"/>
  <c r="R3454" i="4"/>
  <c r="R1908" i="4"/>
  <c r="R8235" i="4"/>
  <c r="R5140" i="4"/>
  <c r="R3283" i="4"/>
  <c r="R1969" i="4"/>
  <c r="R6537" i="4"/>
  <c r="R7533" i="4"/>
  <c r="R936" i="4"/>
  <c r="R6148" i="4"/>
  <c r="R2407" i="4"/>
  <c r="R7563" i="4"/>
  <c r="R3350" i="4"/>
  <c r="R4382" i="4"/>
  <c r="R2968" i="4"/>
  <c r="R4985" i="4"/>
  <c r="R6418" i="4"/>
  <c r="R7431" i="4"/>
  <c r="R6700" i="4"/>
  <c r="R2428" i="4"/>
  <c r="R4920" i="4"/>
  <c r="R6057" i="4"/>
  <c r="R3972" i="4"/>
  <c r="R7819" i="4"/>
  <c r="R3306" i="4"/>
  <c r="R6685" i="4"/>
  <c r="R5516" i="4"/>
  <c r="R5852" i="4"/>
  <c r="R6077" i="4"/>
  <c r="R916" i="4"/>
  <c r="R5081" i="4"/>
  <c r="R877" i="4"/>
  <c r="R1339" i="4"/>
  <c r="R1660" i="4"/>
  <c r="R7125" i="4"/>
  <c r="R667" i="4"/>
  <c r="R1081" i="4"/>
  <c r="R3285" i="4"/>
  <c r="R6181" i="4"/>
  <c r="R4682" i="4"/>
  <c r="R1876" i="4"/>
  <c r="R1568" i="4"/>
  <c r="R441" i="4"/>
  <c r="R5610" i="4"/>
  <c r="R4289" i="4"/>
  <c r="R4839" i="4"/>
  <c r="R3818" i="4"/>
  <c r="R665" i="4"/>
  <c r="R3560" i="4"/>
  <c r="R4820" i="4"/>
  <c r="R3994" i="4"/>
  <c r="R2213" i="4"/>
  <c r="R7051" i="4"/>
  <c r="R1102" i="4"/>
  <c r="R725" i="4"/>
  <c r="R7084" i="4"/>
  <c r="R4082" i="4"/>
  <c r="R4120" i="4"/>
  <c r="R4713" i="4"/>
  <c r="R136" i="4"/>
  <c r="R2263" i="4"/>
  <c r="R2274" i="4"/>
  <c r="R6961" i="4"/>
  <c r="R7723" i="4"/>
  <c r="R5444" i="4"/>
  <c r="R6463" i="4"/>
  <c r="R4507" i="4"/>
  <c r="R38" i="4"/>
  <c r="R3459" i="4"/>
  <c r="R7002" i="4"/>
  <c r="R3734" i="4"/>
  <c r="R935" i="4"/>
  <c r="R8085" i="4"/>
  <c r="R896" i="4"/>
  <c r="R220" i="4"/>
  <c r="R2193" i="4"/>
  <c r="R6294" i="4"/>
  <c r="R4010" i="4"/>
  <c r="R5102" i="4"/>
  <c r="R319" i="4"/>
  <c r="R3578" i="4"/>
  <c r="R4989" i="4"/>
  <c r="R4492" i="4"/>
  <c r="R1925" i="4"/>
  <c r="R2999" i="4"/>
  <c r="R4394" i="4"/>
  <c r="R1932" i="4"/>
  <c r="R7365" i="4"/>
  <c r="R1024" i="4"/>
  <c r="R994" i="4"/>
  <c r="R4861" i="4"/>
  <c r="R619" i="4"/>
  <c r="R3062" i="4"/>
  <c r="R2912" i="4"/>
  <c r="R3990" i="4"/>
  <c r="R7815" i="4"/>
  <c r="R4704" i="4"/>
  <c r="R1982" i="4"/>
  <c r="R7392" i="4"/>
  <c r="R3100" i="4"/>
  <c r="R5706" i="4"/>
  <c r="R6723" i="4"/>
  <c r="R4077" i="4"/>
  <c r="R6029" i="4"/>
  <c r="R2619" i="4"/>
  <c r="R6065" i="4"/>
  <c r="R5250" i="4"/>
  <c r="R1042" i="4"/>
  <c r="R3745" i="4"/>
  <c r="R2174" i="4"/>
  <c r="R7439" i="4"/>
  <c r="R3613" i="4"/>
  <c r="R482" i="4"/>
  <c r="R7107" i="4"/>
  <c r="R5323" i="4"/>
  <c r="R150" i="4"/>
  <c r="R1265" i="4"/>
  <c r="R4422" i="4"/>
  <c r="R4412" i="4"/>
  <c r="R2609" i="4"/>
  <c r="R3399" i="4"/>
  <c r="R6683" i="4"/>
  <c r="R6241" i="4"/>
  <c r="R7547" i="4"/>
  <c r="R4432" i="4"/>
  <c r="R7671" i="4"/>
  <c r="R4902" i="4"/>
  <c r="R2720" i="4"/>
  <c r="R6255" i="4"/>
  <c r="R7879" i="4"/>
  <c r="R614" i="4"/>
  <c r="R5498" i="4"/>
  <c r="R4297" i="4"/>
  <c r="R4068" i="4"/>
  <c r="R4095" i="4"/>
  <c r="R4099" i="4"/>
  <c r="R4459" i="4"/>
  <c r="R205" i="4"/>
  <c r="R1534" i="4"/>
  <c r="R4612" i="4"/>
  <c r="R8263" i="4"/>
  <c r="R7353" i="4"/>
  <c r="R6636" i="4"/>
  <c r="R3707" i="4"/>
  <c r="R1138" i="4"/>
  <c r="R1453" i="4"/>
  <c r="R7839" i="4"/>
  <c r="R604" i="4"/>
  <c r="R3177" i="4"/>
  <c r="R5240" i="4"/>
  <c r="R1595" i="4"/>
  <c r="R3109" i="4"/>
  <c r="R2891" i="4"/>
  <c r="R8139" i="4"/>
  <c r="R5329" i="4"/>
  <c r="R2551" i="4"/>
  <c r="R3779" i="4"/>
  <c r="R2056" i="4"/>
  <c r="R4288" i="4"/>
  <c r="R451" i="4"/>
  <c r="R2273" i="4"/>
  <c r="R880" i="4"/>
  <c r="R5649" i="4"/>
  <c r="R3962" i="4"/>
  <c r="R2013" i="4"/>
  <c r="R2181" i="4"/>
  <c r="R1844" i="4"/>
  <c r="R7372" i="4"/>
  <c r="R4446" i="4"/>
  <c r="R1337" i="4"/>
  <c r="R4591" i="4"/>
  <c r="R5196" i="4"/>
  <c r="R5730" i="4"/>
  <c r="R5928" i="4"/>
  <c r="R3973" i="4"/>
  <c r="R4128" i="4"/>
  <c r="R6216" i="4"/>
  <c r="R3915" i="4"/>
  <c r="R1354" i="4"/>
  <c r="R6922" i="4"/>
  <c r="R7676" i="4"/>
  <c r="R6643" i="4"/>
  <c r="R5989" i="4"/>
  <c r="R7635" i="4"/>
  <c r="R163" i="4"/>
  <c r="R8307" i="4"/>
  <c r="R7052" i="4"/>
  <c r="R1449" i="4"/>
  <c r="R7724" i="4"/>
  <c r="R2780" i="4"/>
  <c r="R2866" i="4"/>
  <c r="R7754" i="4"/>
  <c r="R4052" i="4"/>
  <c r="R3473" i="4"/>
  <c r="R5087" i="4"/>
  <c r="R5849" i="4"/>
  <c r="R1327" i="4"/>
  <c r="R459" i="4"/>
  <c r="R2787" i="4"/>
  <c r="R2842" i="4"/>
  <c r="R6499" i="4"/>
  <c r="R1403" i="4"/>
  <c r="R179" i="4"/>
  <c r="R7728" i="4"/>
  <c r="R851" i="4"/>
  <c r="R6960" i="4"/>
  <c r="R3969" i="4"/>
  <c r="R430" i="4"/>
  <c r="R1395" i="4"/>
  <c r="R6988" i="4"/>
  <c r="R3939" i="4"/>
  <c r="R4726" i="4"/>
  <c r="R8343" i="4"/>
  <c r="R6562" i="4"/>
  <c r="R5721" i="4"/>
  <c r="R7731" i="4"/>
  <c r="R4005" i="4"/>
  <c r="R6673" i="4"/>
  <c r="R6130" i="4"/>
  <c r="R2911" i="4"/>
  <c r="R7008" i="4"/>
  <c r="R6373" i="4"/>
  <c r="R6610" i="4"/>
  <c r="R1687" i="4"/>
  <c r="R6880" i="4"/>
  <c r="R6279" i="4"/>
  <c r="R8175" i="4"/>
  <c r="R7672" i="4"/>
  <c r="R1488" i="4"/>
  <c r="R5596" i="4"/>
  <c r="R4801" i="4"/>
  <c r="R2021" i="4"/>
  <c r="R8038" i="4"/>
  <c r="R6970" i="4"/>
  <c r="R8140" i="4"/>
  <c r="R1820" i="4"/>
  <c r="R5224" i="4"/>
  <c r="R647" i="4"/>
  <c r="R6102" i="4"/>
  <c r="R1046" i="4"/>
  <c r="R3809" i="4"/>
  <c r="R6417" i="4"/>
  <c r="R7969" i="4"/>
  <c r="R6269" i="4"/>
  <c r="R7462" i="4"/>
  <c r="R1059" i="4"/>
  <c r="R5037" i="4"/>
  <c r="R1732" i="4"/>
  <c r="R1067" i="4"/>
  <c r="R2830" i="4"/>
  <c r="R3500" i="4"/>
  <c r="R4312" i="4"/>
  <c r="R914" i="4"/>
  <c r="R7845" i="4"/>
  <c r="R5435" i="4"/>
  <c r="R7495" i="4"/>
  <c r="R4825" i="4"/>
  <c r="R3149" i="4"/>
  <c r="R3018" i="4"/>
  <c r="R244" i="4"/>
  <c r="R7740" i="4"/>
  <c r="R4051" i="4"/>
  <c r="R797" i="4"/>
  <c r="R3324" i="4"/>
  <c r="R4142" i="4"/>
  <c r="R1564" i="4"/>
  <c r="R2660" i="4"/>
  <c r="R6678" i="4"/>
  <c r="R347" i="4"/>
  <c r="R5576" i="4"/>
  <c r="R2004" i="4"/>
  <c r="R6296" i="4"/>
  <c r="R2710" i="4"/>
  <c r="R341" i="4"/>
  <c r="R7127" i="4"/>
  <c r="R4696" i="4"/>
  <c r="R6068" i="4"/>
  <c r="R6438" i="4"/>
  <c r="R6530" i="4"/>
  <c r="R223" i="4"/>
  <c r="R1706" i="4"/>
  <c r="R3877" i="4"/>
  <c r="R1069" i="4"/>
  <c r="R5466" i="4"/>
  <c r="R7171" i="4"/>
  <c r="R6410" i="4"/>
  <c r="R2613" i="4"/>
  <c r="R6711" i="4"/>
  <c r="R219" i="4"/>
  <c r="R7560" i="4"/>
  <c r="R5045" i="4"/>
  <c r="R5441" i="4"/>
  <c r="R2799" i="4"/>
  <c r="R3610" i="4"/>
  <c r="R974" i="4"/>
  <c r="R3245" i="4"/>
  <c r="R1450" i="4"/>
  <c r="R7096" i="4"/>
  <c r="R4791" i="4"/>
  <c r="R6053" i="4"/>
  <c r="R7667" i="4"/>
  <c r="R4761" i="4"/>
  <c r="R8232" i="4"/>
  <c r="R5941" i="4"/>
  <c r="R7709" i="4"/>
  <c r="R106" i="4"/>
  <c r="R1023" i="4"/>
  <c r="R2356" i="4"/>
  <c r="R6534" i="4"/>
  <c r="R4143" i="4"/>
  <c r="R4536" i="4"/>
  <c r="R4361" i="4"/>
  <c r="R429" i="4"/>
  <c r="R1036" i="4"/>
  <c r="R3680" i="4"/>
  <c r="R2809" i="4"/>
  <c r="R5221" i="4"/>
  <c r="R4587" i="4"/>
  <c r="R2690" i="4"/>
  <c r="R6360" i="4"/>
  <c r="R593" i="4"/>
  <c r="R5799" i="4"/>
  <c r="R2831" i="4"/>
  <c r="R6342" i="4"/>
  <c r="R6738" i="4"/>
  <c r="R4327" i="4"/>
  <c r="R5112" i="4"/>
  <c r="R1958" i="4"/>
  <c r="R5281" i="4"/>
  <c r="R4034" i="4"/>
  <c r="R7604" i="4"/>
  <c r="R1778" i="4"/>
  <c r="R6078" i="4"/>
  <c r="R6087" i="4"/>
  <c r="R5386" i="4"/>
  <c r="R3089" i="4"/>
  <c r="R8332" i="4"/>
  <c r="R4081" i="4"/>
  <c r="R3442" i="4"/>
  <c r="R2235" i="4"/>
  <c r="R3000" i="4"/>
  <c r="R4921" i="4"/>
  <c r="R3505" i="4"/>
  <c r="R1441" i="4"/>
  <c r="R840" i="4"/>
  <c r="R2492" i="4"/>
  <c r="R2495" i="4"/>
  <c r="R2600" i="4"/>
  <c r="R546" i="4"/>
  <c r="R8287" i="4"/>
  <c r="R1867" i="4"/>
  <c r="R6886" i="4"/>
  <c r="R1145" i="4"/>
  <c r="R2527" i="4"/>
  <c r="R6479" i="4"/>
  <c r="R3057" i="4"/>
  <c r="R2868" i="4"/>
  <c r="R4203" i="4"/>
  <c r="R3409" i="4"/>
  <c r="R4413" i="4"/>
  <c r="R5166" i="4"/>
  <c r="R7513" i="4"/>
  <c r="R8037" i="4"/>
  <c r="R4433" i="4"/>
  <c r="R2726" i="4"/>
  <c r="R1684" i="4"/>
  <c r="R718" i="4"/>
  <c r="R729" i="4"/>
  <c r="R3378" i="4"/>
  <c r="R1535" i="4"/>
  <c r="R5521" i="4"/>
  <c r="R3099" i="4"/>
  <c r="R7269" i="4"/>
  <c r="R5739" i="4"/>
  <c r="R7640" i="4"/>
  <c r="R6263" i="4"/>
  <c r="R6921" i="4"/>
  <c r="R3703" i="4"/>
  <c r="R881" i="4"/>
  <c r="R3612" i="4"/>
  <c r="R4869" i="4"/>
  <c r="R7033" i="4"/>
  <c r="R2351" i="4"/>
  <c r="R3004" i="4"/>
  <c r="R4581" i="4"/>
  <c r="R1161" i="4"/>
  <c r="R7984" i="4"/>
  <c r="R3954" i="4"/>
  <c r="R1195" i="4"/>
  <c r="R57" i="4"/>
  <c r="R6746" i="4"/>
  <c r="R862" i="4"/>
  <c r="R7503" i="4"/>
  <c r="R1533" i="4"/>
  <c r="R7702" i="4"/>
  <c r="R6575" i="4"/>
  <c r="R2501" i="4"/>
  <c r="R4947" i="4"/>
  <c r="R1478" i="4"/>
  <c r="R653" i="4"/>
  <c r="R485" i="4"/>
  <c r="R1152" i="4"/>
  <c r="R1759" i="4"/>
  <c r="R10" i="4"/>
  <c r="R3015" i="4"/>
  <c r="R3167" i="4"/>
  <c r="R7687" i="4"/>
  <c r="R4630" i="4"/>
  <c r="R6607" i="4"/>
  <c r="R3732" i="4"/>
  <c r="R1829" i="4"/>
  <c r="R7519" i="4"/>
  <c r="R1527" i="4"/>
  <c r="R4706" i="4"/>
  <c r="R4040" i="4"/>
  <c r="R6219" i="4"/>
  <c r="R1785" i="4"/>
  <c r="R2283" i="4"/>
  <c r="R1681" i="4"/>
  <c r="R6745" i="4"/>
  <c r="R8192" i="4"/>
  <c r="R7854" i="4"/>
  <c r="R3096" i="4"/>
  <c r="R2215" i="4"/>
  <c r="R6224" i="4"/>
  <c r="R4050" i="4"/>
  <c r="R3257" i="4"/>
  <c r="R1358" i="4"/>
  <c r="R5744" i="4"/>
  <c r="R569" i="4"/>
  <c r="R7156" i="4"/>
  <c r="R6907" i="4"/>
  <c r="R4502" i="4"/>
  <c r="R7762" i="4"/>
  <c r="R1037" i="4"/>
  <c r="R726" i="4"/>
  <c r="R6719" i="4"/>
  <c r="R1945" i="4"/>
  <c r="R1442" i="4"/>
  <c r="R5489" i="4"/>
  <c r="R2229" i="4"/>
  <c r="R2317" i="4"/>
  <c r="R1730" i="4"/>
  <c r="R3274" i="4"/>
  <c r="R5174" i="4"/>
  <c r="R4755" i="4"/>
  <c r="R773" i="4"/>
  <c r="R7041" i="4"/>
  <c r="R5755" i="4"/>
  <c r="R7591" i="4"/>
  <c r="R6252" i="4"/>
  <c r="R4627" i="4"/>
  <c r="R1257" i="4"/>
  <c r="R6973" i="4"/>
  <c r="R2081" i="4"/>
  <c r="R7132" i="4"/>
  <c r="R5842" i="4"/>
  <c r="R3833" i="4"/>
  <c r="R4988" i="4"/>
  <c r="R5666" i="4"/>
  <c r="R6516" i="4"/>
  <c r="R4379" i="4"/>
  <c r="R1912" i="4"/>
  <c r="R5758" i="4"/>
  <c r="R1447" i="4"/>
  <c r="R2011" i="4"/>
  <c r="R2093" i="4"/>
  <c r="R7866" i="4"/>
  <c r="R2590" i="4"/>
  <c r="R5727" i="4"/>
  <c r="R6644" i="4"/>
  <c r="R4065" i="4"/>
  <c r="R2523" i="4"/>
  <c r="R4295" i="4"/>
  <c r="R2835" i="4"/>
  <c r="R196" i="4"/>
  <c r="R7780" i="4"/>
  <c r="R241" i="4"/>
  <c r="R6846" i="4"/>
  <c r="R3893" i="4"/>
  <c r="R4445" i="4"/>
  <c r="R4192" i="4"/>
  <c r="R3583" i="4"/>
  <c r="R7327" i="4"/>
  <c r="R6749" i="4"/>
  <c r="R1733" i="4"/>
  <c r="R4684" i="4"/>
  <c r="R8045" i="4"/>
  <c r="R1058" i="4"/>
  <c r="R7986" i="4"/>
  <c r="R1377" i="4"/>
  <c r="R7856" i="4"/>
  <c r="R3694" i="4"/>
  <c r="R1887" i="4"/>
  <c r="R5375" i="4"/>
  <c r="R6163" i="4"/>
  <c r="R2548" i="4"/>
  <c r="R1155" i="4"/>
  <c r="R283" i="4"/>
  <c r="R6265" i="4"/>
  <c r="R146" i="4"/>
  <c r="R7137" i="4"/>
  <c r="R89" i="4"/>
  <c r="R4100" i="4"/>
  <c r="R6974" i="4"/>
  <c r="R2731" i="4"/>
  <c r="R7293" i="4"/>
  <c r="R3949" i="4"/>
  <c r="R6424" i="4"/>
  <c r="R7115" i="4"/>
  <c r="R7470" i="4"/>
  <c r="R1644" i="4"/>
  <c r="R483" i="4"/>
  <c r="R3381" i="4"/>
  <c r="R5197" i="4"/>
  <c r="R6852" i="4"/>
  <c r="R2530" i="4"/>
  <c r="R3124" i="4"/>
  <c r="R8050" i="4"/>
  <c r="R7005" i="4"/>
  <c r="R5978" i="4"/>
  <c r="R4105" i="4"/>
  <c r="R6058" i="4"/>
  <c r="R5656" i="4"/>
  <c r="R2907" i="4"/>
  <c r="R1523" i="4"/>
  <c r="R3794" i="4"/>
  <c r="R5021" i="4"/>
  <c r="R7980" i="4"/>
  <c r="R3615" i="4"/>
  <c r="R7346" i="4"/>
  <c r="R2135" i="4"/>
  <c r="R357" i="4"/>
  <c r="R3873" i="4"/>
  <c r="R3402" i="4"/>
  <c r="R3095" i="4"/>
  <c r="R6866" i="4"/>
  <c r="R7046" i="4"/>
  <c r="R7710" i="4"/>
  <c r="R3339" i="4"/>
  <c r="R6447" i="4"/>
  <c r="R2345" i="4"/>
  <c r="R1895" i="4"/>
  <c r="R6619" i="4"/>
  <c r="R6519" i="4"/>
  <c r="R1631" i="4"/>
  <c r="R628" i="4"/>
  <c r="R1495" i="4"/>
  <c r="R5051" i="4"/>
  <c r="R3646" i="4"/>
  <c r="R724" i="4"/>
  <c r="R1264" i="4"/>
  <c r="R1193" i="4"/>
  <c r="R8160" i="4"/>
  <c r="R1652" i="4"/>
  <c r="R4055" i="4"/>
  <c r="R6682" i="4"/>
  <c r="R5314" i="4"/>
  <c r="R2954" i="4"/>
  <c r="R2323" i="4"/>
  <c r="R6037" i="4"/>
  <c r="R5946" i="4"/>
  <c r="R5765" i="4"/>
  <c r="R1944" i="4"/>
  <c r="R272" i="4"/>
  <c r="R2361" i="4"/>
  <c r="R4475" i="4"/>
  <c r="R8079" i="4"/>
  <c r="R3541" i="4"/>
  <c r="R1826" i="4"/>
  <c r="R5134" i="4"/>
  <c r="R2642" i="4"/>
  <c r="R4112" i="4"/>
  <c r="R351" i="4"/>
  <c r="R558" i="4"/>
  <c r="R3176" i="4"/>
  <c r="R6777" i="4"/>
  <c r="R7452" i="4"/>
  <c r="R563" i="4"/>
  <c r="R6647" i="4"/>
  <c r="R4868" i="4"/>
  <c r="R5478" i="4"/>
  <c r="R5357" i="4"/>
  <c r="R2890" i="4"/>
  <c r="R5407" i="4"/>
  <c r="R4990" i="4"/>
  <c r="R7890" i="4"/>
  <c r="R7094" i="4"/>
  <c r="R3272" i="4"/>
  <c r="R373" i="4"/>
  <c r="R4286" i="4"/>
  <c r="R8267" i="4"/>
  <c r="R7311" i="4"/>
  <c r="R3120" i="4"/>
  <c r="R1230" i="4"/>
  <c r="R6470" i="4"/>
  <c r="R2984" i="4"/>
  <c r="R2682" i="4"/>
  <c r="R5850" i="4"/>
  <c r="R6214" i="4"/>
  <c r="R7951" i="4"/>
  <c r="R4568" i="4"/>
  <c r="R4434" i="4"/>
  <c r="R2387" i="4"/>
  <c r="R3742" i="4"/>
  <c r="R2408" i="4"/>
  <c r="R899" i="4"/>
  <c r="R6020" i="4"/>
  <c r="R4729" i="4"/>
  <c r="R3744" i="4"/>
  <c r="R2236" i="4"/>
  <c r="R5882" i="4"/>
  <c r="R6085" i="4"/>
  <c r="R6842" i="4"/>
  <c r="R774" i="4"/>
  <c r="R7374" i="4"/>
  <c r="R3441" i="4"/>
  <c r="R6808" i="4"/>
  <c r="R304" i="4"/>
  <c r="R3527" i="4"/>
  <c r="R212" i="4"/>
  <c r="R2629" i="4"/>
  <c r="R2915" i="4"/>
  <c r="R8217" i="4"/>
  <c r="R7717" i="4"/>
  <c r="R2748" i="4"/>
  <c r="R1856" i="4"/>
  <c r="R6847" i="4"/>
  <c r="R5701" i="4"/>
  <c r="R6291" i="4"/>
  <c r="R7501" i="4"/>
  <c r="R2012" i="4"/>
  <c r="R4007" i="4"/>
  <c r="R34" i="4"/>
  <c r="R6896" i="4"/>
  <c r="R6123" i="4"/>
  <c r="R5709" i="4"/>
  <c r="R3585" i="4"/>
  <c r="R5235" i="4"/>
  <c r="R6715" i="4"/>
  <c r="R4" i="4"/>
  <c r="R5900" i="4"/>
  <c r="R494" i="4"/>
  <c r="R1101" i="4"/>
  <c r="R8020" i="4"/>
  <c r="R3645" i="4"/>
  <c r="R1934" i="4"/>
  <c r="R4540" i="4"/>
  <c r="R3187" i="4"/>
  <c r="R4891" i="4"/>
  <c r="R7929" i="4"/>
  <c r="R6867" i="4"/>
  <c r="R445" i="4"/>
  <c r="R4229" i="4"/>
  <c r="R6966" i="4"/>
  <c r="R6814" i="4"/>
  <c r="R3761" i="4"/>
  <c r="R5764" i="4"/>
  <c r="R5991" i="4"/>
  <c r="R4722" i="4"/>
  <c r="R7825" i="4"/>
  <c r="R5157" i="4"/>
  <c r="R426" i="4"/>
  <c r="R6210" i="4"/>
  <c r="R4030" i="4"/>
  <c r="R2401" i="4"/>
  <c r="R252" i="4"/>
  <c r="R526" i="4"/>
  <c r="R3038" i="4"/>
  <c r="R1748" i="4"/>
  <c r="R447" i="4"/>
  <c r="R841" i="4"/>
  <c r="R7966" i="4"/>
  <c r="R2330" i="4"/>
  <c r="R5075" i="4"/>
  <c r="R3506" i="4"/>
  <c r="R4419" i="4"/>
  <c r="R1704" i="4"/>
  <c r="R784" i="4"/>
  <c r="R6426" i="4"/>
  <c r="R1973" i="4"/>
  <c r="R5261" i="4"/>
  <c r="R6121" i="4"/>
  <c r="R6032" i="4"/>
  <c r="R1228" i="4"/>
  <c r="R2488" i="4"/>
  <c r="R4393" i="4"/>
  <c r="R870" i="4"/>
  <c r="R5005" i="4"/>
  <c r="R7432" i="4"/>
  <c r="R2060" i="4"/>
  <c r="R3225" i="4"/>
  <c r="R5220" i="4"/>
  <c r="R3145" i="4"/>
  <c r="R4080" i="4"/>
  <c r="R951" i="4"/>
  <c r="R5135" i="4"/>
  <c r="R4168" i="4"/>
  <c r="R8285" i="4"/>
  <c r="R1331" i="4"/>
  <c r="R3354" i="4"/>
  <c r="R6322" i="4"/>
  <c r="R6877" i="4"/>
  <c r="R691" i="4"/>
  <c r="R690" i="4"/>
  <c r="R658" i="4"/>
  <c r="R1682" i="4"/>
  <c r="R4742" i="4"/>
  <c r="R3369" i="4"/>
  <c r="R5154" i="4"/>
  <c r="R2166" i="4"/>
  <c r="R1156" i="4"/>
  <c r="R7755" i="4"/>
  <c r="R7683" i="4"/>
  <c r="R101" i="4"/>
  <c r="R5181" i="4"/>
  <c r="R4036" i="4"/>
  <c r="R3986" i="4"/>
  <c r="R5246" i="4"/>
  <c r="R3466" i="4"/>
  <c r="R3098" i="4"/>
  <c r="R8231" i="4"/>
  <c r="R8114" i="4"/>
  <c r="R6899" i="4"/>
  <c r="R7034" i="4"/>
  <c r="R1302" i="4"/>
  <c r="R3335" i="4"/>
  <c r="R7551" i="4"/>
  <c r="R4766" i="4"/>
  <c r="R6355" i="4"/>
  <c r="R3024" i="4"/>
  <c r="R4174" i="4"/>
  <c r="R4817" i="4"/>
  <c r="R1822" i="4"/>
  <c r="R7977" i="4"/>
  <c r="R1584" i="4"/>
  <c r="R6737" i="4"/>
  <c r="R3416" i="4"/>
  <c r="R8249" i="4"/>
  <c r="R3688" i="4"/>
  <c r="R995" i="4"/>
  <c r="R2597" i="4"/>
  <c r="R440" i="4"/>
  <c r="R5501" i="4"/>
  <c r="R7081" i="4"/>
  <c r="R4617" i="4"/>
  <c r="R3807" i="4"/>
  <c r="R3896" i="4"/>
  <c r="R5117" i="4"/>
  <c r="R5868" i="4"/>
  <c r="R1821" i="4"/>
  <c r="R3628" i="4"/>
  <c r="R2834" i="4"/>
  <c r="R6734" i="4"/>
  <c r="R5604" i="4"/>
  <c r="R5252" i="4"/>
  <c r="R3146" i="4"/>
  <c r="R3152" i="4"/>
  <c r="R1606" i="4"/>
  <c r="R6906" i="4"/>
  <c r="R7705" i="4"/>
  <c r="R2717" i="4"/>
  <c r="R769" i="4"/>
  <c r="R7752" i="4"/>
  <c r="R5177" i="4"/>
  <c r="R7593" i="4"/>
  <c r="R8124" i="4"/>
  <c r="R5219" i="4"/>
  <c r="R2112" i="4"/>
  <c r="R458" i="4"/>
  <c r="R1407" i="4"/>
  <c r="R8336" i="4"/>
  <c r="R1088" i="4"/>
  <c r="R1098" i="4"/>
  <c r="R3625" i="4"/>
  <c r="R191" i="4"/>
  <c r="R3763" i="4"/>
  <c r="R5556" i="4"/>
  <c r="R3762" i="4"/>
  <c r="R6147" i="4"/>
  <c r="R2972" i="4"/>
  <c r="R5192" i="4"/>
  <c r="R7343" i="4"/>
  <c r="R4656" i="4"/>
  <c r="R1356" i="4"/>
  <c r="R2167" i="4"/>
  <c r="R8023" i="4"/>
  <c r="R4442" i="4"/>
  <c r="R4371" i="4"/>
  <c r="R7795" i="4"/>
  <c r="R363" i="4"/>
  <c r="R3161" i="4"/>
  <c r="R4490" i="4"/>
  <c r="R2058" i="4"/>
  <c r="R2747" i="4"/>
  <c r="R906" i="4"/>
  <c r="R2188" i="4"/>
  <c r="R6593" i="4"/>
  <c r="R6984" i="4"/>
  <c r="R1153" i="4"/>
  <c r="R4423" i="4"/>
  <c r="R6245" i="4"/>
  <c r="R7657" i="4"/>
  <c r="R4497" i="4"/>
  <c r="R7631" i="4"/>
  <c r="R1083" i="4"/>
  <c r="R5770" i="4"/>
  <c r="R288" i="4"/>
  <c r="R2724" i="4"/>
  <c r="R5839" i="4"/>
  <c r="R433" i="4"/>
  <c r="R5639" i="4"/>
  <c r="R7758" i="4"/>
  <c r="R6023" i="4"/>
  <c r="R6862" i="4"/>
  <c r="R1405" i="4"/>
  <c r="R7751" i="4"/>
  <c r="R6523" i="4"/>
  <c r="R7996" i="4"/>
  <c r="R7050" i="4"/>
  <c r="R1328" i="4"/>
  <c r="R5271" i="4"/>
  <c r="R5890" i="4"/>
  <c r="R7347" i="4"/>
  <c r="R3559" i="4"/>
  <c r="R806" i="4"/>
  <c r="R7091" i="4"/>
  <c r="R2900" i="4"/>
  <c r="R1515" i="4"/>
  <c r="R4305" i="4"/>
  <c r="R4322" i="4"/>
  <c r="R4411" i="4"/>
  <c r="R4637" i="4"/>
  <c r="R4003" i="4"/>
  <c r="R4769" i="4"/>
  <c r="R7809" i="4"/>
  <c r="R8025" i="4"/>
  <c r="R2032" i="4"/>
  <c r="R7003" i="4"/>
  <c r="R5461" i="4"/>
  <c r="R6551" i="4"/>
  <c r="R839" i="4"/>
  <c r="R4670" i="4"/>
  <c r="R4480" i="4"/>
  <c r="R8243" i="4"/>
  <c r="R1555" i="4"/>
  <c r="R4212" i="4"/>
  <c r="R5351" i="4"/>
  <c r="R5485" i="4"/>
  <c r="R334" i="4"/>
  <c r="R8309" i="4"/>
  <c r="R2473" i="4"/>
  <c r="R7742" i="4"/>
  <c r="R4946" i="4"/>
  <c r="R6767" i="4"/>
  <c r="R4042" i="4"/>
  <c r="R4172" i="4"/>
  <c r="R5413" i="4"/>
  <c r="R2154" i="4"/>
  <c r="R337" i="4"/>
  <c r="R6891" i="4"/>
  <c r="R370" i="4"/>
  <c r="R2044" i="4"/>
  <c r="R7886" i="4"/>
  <c r="R1267" i="4"/>
  <c r="R7180" i="4"/>
  <c r="R6344" i="4"/>
  <c r="R2412" i="4"/>
  <c r="R7016" i="4"/>
  <c r="R2757" i="4"/>
  <c r="R3343" i="4"/>
  <c r="R4621" i="4"/>
  <c r="R7278" i="4"/>
  <c r="R4618" i="4"/>
  <c r="R3030" i="4"/>
  <c r="R5358" i="4"/>
  <c r="R1137" i="4"/>
  <c r="R2347" i="4"/>
  <c r="R59" i="4"/>
  <c r="R2674" i="4"/>
  <c r="R1966" i="4"/>
  <c r="R8022" i="4"/>
  <c r="R6476" i="4"/>
  <c r="R117" i="4"/>
  <c r="R1589" i="4"/>
  <c r="R366" i="4"/>
  <c r="R6436" i="4"/>
  <c r="R4149" i="4"/>
  <c r="R5536" i="4"/>
  <c r="R6655" i="4"/>
  <c r="R4238" i="4"/>
  <c r="R2928" i="4"/>
  <c r="R2845" i="4"/>
  <c r="R4906" i="4"/>
  <c r="R5141" i="4"/>
  <c r="R1756" i="4"/>
  <c r="R6090" i="4"/>
  <c r="R6254" i="4"/>
  <c r="R8170" i="4"/>
  <c r="R8306" i="4"/>
  <c r="R238" i="4"/>
  <c r="R7818" i="4"/>
  <c r="R4440" i="4"/>
  <c r="R4918" i="4"/>
  <c r="R3723" i="4"/>
  <c r="R869" i="4"/>
  <c r="R616" i="4"/>
  <c r="R5716" i="4"/>
  <c r="R3334" i="4"/>
  <c r="R3501" i="4"/>
  <c r="R7516" i="4"/>
  <c r="R3698" i="4"/>
  <c r="R7831" i="4"/>
  <c r="R7006" i="4"/>
  <c r="R4161" i="4"/>
  <c r="R6924" i="4"/>
  <c r="R4854" i="4"/>
  <c r="R5607" i="4"/>
  <c r="R6802" i="4"/>
  <c r="R7319" i="4"/>
  <c r="R8177" i="4"/>
  <c r="R6274" i="4"/>
  <c r="R6561" i="4"/>
  <c r="R2371" i="4"/>
  <c r="R176" i="4"/>
  <c r="R2083" i="4"/>
  <c r="R6153" i="4"/>
  <c r="R141" i="4"/>
  <c r="R4249" i="4"/>
  <c r="R1063" i="4"/>
  <c r="R6763" i="4"/>
  <c r="R7300" i="4"/>
  <c r="R7785" i="4"/>
  <c r="R7398" i="4"/>
  <c r="R1446" i="4"/>
  <c r="R4925" i="4"/>
  <c r="R1006" i="4"/>
  <c r="R7539" i="4"/>
  <c r="R541" i="4"/>
  <c r="R1353" i="4"/>
  <c r="R4697" i="4"/>
  <c r="R6901" i="4"/>
  <c r="R3892" i="4"/>
  <c r="R1663" i="4"/>
  <c r="R6747" i="4"/>
  <c r="R6000" i="4"/>
  <c r="R5960" i="4"/>
  <c r="R912" i="4"/>
  <c r="R1021" i="4"/>
  <c r="R6264" i="4"/>
  <c r="R4070" i="4"/>
  <c r="R4556" i="4"/>
  <c r="R7939" i="4"/>
  <c r="R6539" i="4"/>
  <c r="R5743" i="4"/>
  <c r="R6158" i="4"/>
  <c r="R2924" i="4"/>
  <c r="R2436" i="4"/>
  <c r="R3846" i="4"/>
  <c r="R2472" i="4"/>
  <c r="R1864" i="4"/>
  <c r="R6968" i="4"/>
  <c r="R4176" i="4"/>
  <c r="R6668" i="4"/>
  <c r="R5682" i="4"/>
  <c r="R7065" i="4"/>
  <c r="R1683" i="4"/>
  <c r="R1772" i="4"/>
  <c r="R6145" i="4"/>
  <c r="R7400" i="4"/>
  <c r="R1236" i="4"/>
  <c r="R7917" i="4"/>
  <c r="R4107" i="4"/>
  <c r="R5373" i="4"/>
  <c r="R7786" i="4"/>
  <c r="R4976" i="4"/>
  <c r="R7906" i="4"/>
  <c r="R6207" i="4"/>
  <c r="R575" i="4"/>
  <c r="R4233" i="4"/>
  <c r="R7530" i="4"/>
  <c r="R1284" i="4"/>
  <c r="R693" i="4"/>
  <c r="R523" i="4"/>
  <c r="R521" i="4"/>
  <c r="R3696" i="4"/>
  <c r="R3168" i="4"/>
  <c r="R8063" i="4"/>
  <c r="R1342" i="4"/>
  <c r="R8277" i="4"/>
  <c r="R1245" i="4"/>
  <c r="R5004" i="4"/>
  <c r="R4408" i="4"/>
  <c r="R7246" i="4"/>
  <c r="R8259" i="4"/>
  <c r="R1769" i="4"/>
  <c r="R3444" i="4"/>
  <c r="R7451" i="4"/>
  <c r="R7454" i="4"/>
  <c r="R3423" i="4"/>
  <c r="R2252" i="4"/>
  <c r="R4610" i="4"/>
  <c r="R6864" i="4"/>
  <c r="R2426" i="4"/>
  <c r="R1857" i="4"/>
  <c r="R6008" i="4"/>
  <c r="R377" i="4"/>
  <c r="R6929" i="4"/>
  <c r="R1578" i="4"/>
  <c r="R3536" i="4"/>
  <c r="R3591" i="4"/>
  <c r="R70" i="4"/>
  <c r="R3154" i="4"/>
  <c r="R4374" i="4"/>
  <c r="R7771" i="4"/>
  <c r="R7706" i="4"/>
  <c r="R7889" i="4"/>
  <c r="R4796" i="4"/>
  <c r="R7781" i="4"/>
  <c r="R850" i="4"/>
  <c r="R1828" i="4"/>
  <c r="R3287" i="4"/>
  <c r="R752" i="4"/>
  <c r="R3764" i="4"/>
  <c r="R890" i="4"/>
  <c r="R7991" i="4"/>
  <c r="R2531" i="4"/>
  <c r="R4635" i="4"/>
  <c r="R2192" i="4"/>
  <c r="R4324" i="4"/>
  <c r="R2621" i="4"/>
  <c r="R2125" i="4"/>
  <c r="R4319" i="4"/>
  <c r="R5588" i="4"/>
  <c r="R2893" i="4"/>
  <c r="R1321" i="4"/>
  <c r="R6203" i="4"/>
  <c r="R3400" i="4"/>
  <c r="R7907" i="4"/>
  <c r="R1554" i="4"/>
  <c r="R4548" i="4"/>
  <c r="R4113" i="4"/>
  <c r="R8348" i="4"/>
  <c r="R4506" i="4"/>
  <c r="R2775" i="4"/>
  <c r="R7252" i="4"/>
  <c r="R4649" i="4"/>
  <c r="R6142" i="4"/>
  <c r="R2419" i="4"/>
  <c r="R6240" i="4"/>
  <c r="R8199" i="4"/>
  <c r="R3935" i="4"/>
  <c r="R2313" i="4"/>
  <c r="R568" i="4"/>
  <c r="R360" i="4"/>
  <c r="R6879" i="4"/>
  <c r="R2923" i="4"/>
  <c r="R7237" i="4"/>
  <c r="R5008" i="4"/>
  <c r="R1320" i="4"/>
  <c r="R5622" i="4"/>
  <c r="R7226" i="4"/>
  <c r="R5551" i="4"/>
  <c r="R2628" i="4"/>
  <c r="R7069" i="4"/>
  <c r="R6497" i="4"/>
  <c r="R6672" i="4"/>
  <c r="R4454" i="4"/>
  <c r="R5708" i="4"/>
  <c r="R1854" i="4"/>
  <c r="R3634" i="4"/>
  <c r="R1680" i="4"/>
  <c r="R5690" i="4"/>
  <c r="R3881" i="4"/>
  <c r="R2654" i="4"/>
  <c r="R2458" i="4"/>
  <c r="R5218" i="4"/>
  <c r="R7475" i="4"/>
  <c r="R7817" i="4"/>
  <c r="R5581" i="4"/>
  <c r="R7212" i="4"/>
  <c r="R1343" i="4"/>
  <c r="R3940" i="4"/>
  <c r="R1655" i="4"/>
  <c r="R3028" i="4"/>
  <c r="R6444" i="4"/>
  <c r="R2142" i="4"/>
  <c r="R5360" i="4"/>
  <c r="R2199" i="4"/>
  <c r="R2017" i="4"/>
  <c r="R7562" i="4"/>
  <c r="R6854" i="4"/>
  <c r="R6136" i="4"/>
  <c r="R7896" i="4"/>
  <c r="R3934" i="4"/>
  <c r="R1134" i="4"/>
  <c r="R905" i="4"/>
  <c r="R3741" i="4"/>
  <c r="R1089" i="4"/>
  <c r="R3121" i="4"/>
  <c r="R8099" i="4"/>
  <c r="R6760" i="4"/>
  <c r="R313" i="4"/>
  <c r="R3725" i="4"/>
  <c r="R8064" i="4"/>
  <c r="R1225" i="4"/>
  <c r="R6268" i="4"/>
  <c r="R1347" i="4"/>
  <c r="R586" i="4"/>
  <c r="R7725" i="4"/>
  <c r="R6975" i="4"/>
  <c r="R2062" i="4"/>
  <c r="R6493" i="4"/>
  <c r="R68" i="4"/>
  <c r="R3502" i="4"/>
  <c r="R7928" i="4"/>
  <c r="R6055" i="4"/>
  <c r="R4363" i="4"/>
  <c r="R3633" i="4"/>
  <c r="R3068" i="4"/>
  <c r="R3140" i="4"/>
  <c r="R5906" i="4"/>
  <c r="R3408" i="4"/>
  <c r="R7410" i="4"/>
  <c r="R5685" i="4"/>
  <c r="R6289" i="4"/>
  <c r="R3664" i="4"/>
  <c r="R6774" i="4"/>
  <c r="R6045" i="4"/>
  <c r="R5827" i="4"/>
  <c r="R1309" i="4"/>
  <c r="R5406" i="4"/>
  <c r="R6453" i="4"/>
  <c r="R2088" i="4"/>
  <c r="R6710" i="4"/>
  <c r="R5298" i="4"/>
  <c r="R2580" i="4"/>
  <c r="R2679" i="4"/>
  <c r="R8250" i="4"/>
  <c r="R4329" i="4"/>
  <c r="R102" i="4"/>
  <c r="R4639" i="4"/>
  <c r="R1364" i="4"/>
  <c r="R7978" i="4"/>
  <c r="R8219" i="4"/>
  <c r="R6689" i="4"/>
  <c r="R6623" i="4"/>
  <c r="R3417" i="4"/>
  <c r="R6830" i="4"/>
  <c r="R2194" i="4"/>
  <c r="R8146" i="4"/>
  <c r="R2140" i="4"/>
  <c r="R1194" i="4"/>
  <c r="R3017" i="4"/>
  <c r="R8001" i="4"/>
  <c r="R5557" i="4"/>
  <c r="R669" i="4"/>
  <c r="R533" i="4"/>
  <c r="R8238" i="4"/>
  <c r="R7803" i="4"/>
  <c r="R3158" i="4"/>
  <c r="R2269" i="4"/>
  <c r="R4230" i="4"/>
  <c r="R3898" i="4"/>
  <c r="R3475" i="4"/>
  <c r="R1600" i="4"/>
  <c r="R7802" i="4"/>
  <c r="R7869" i="4"/>
  <c r="R2806" i="4"/>
  <c r="R7983" i="4"/>
  <c r="R1725" i="4"/>
  <c r="R1700" i="4"/>
  <c r="R7142" i="4"/>
  <c r="R3590" i="4"/>
  <c r="R6825" i="4"/>
  <c r="R5665" i="4"/>
  <c r="R748" i="4"/>
  <c r="R292" i="4"/>
  <c r="R696" i="4"/>
  <c r="R648" i="4"/>
  <c r="R5539" i="4"/>
  <c r="R4647" i="4"/>
  <c r="R4802" i="4"/>
  <c r="R2829" i="4"/>
  <c r="R1215" i="4"/>
  <c r="R7169" i="4"/>
  <c r="R1060" i="4"/>
  <c r="R1174" i="4"/>
  <c r="R4002" i="4"/>
  <c r="R384" i="4"/>
  <c r="R2929" i="4"/>
  <c r="R422" i="4"/>
  <c r="R5301" i="4"/>
  <c r="R1456" i="4"/>
  <c r="R1115" i="4"/>
  <c r="R3449" i="4"/>
  <c r="R7798" i="4"/>
  <c r="R3094" i="4"/>
  <c r="R6662" i="4"/>
  <c r="R2421" i="4"/>
  <c r="R185" i="4"/>
  <c r="R158" i="4"/>
  <c r="R8074" i="4"/>
  <c r="R464" i="4"/>
  <c r="R4703" i="4"/>
  <c r="R540" i="4"/>
  <c r="R3832" i="4"/>
  <c r="R6001" i="4"/>
  <c r="R2360" i="4"/>
  <c r="R6337" i="4"/>
  <c r="R3812" i="4"/>
  <c r="R4692" i="4"/>
  <c r="R4272" i="4"/>
  <c r="R1926" i="4"/>
  <c r="R5993" i="4"/>
  <c r="R6351" i="4"/>
  <c r="R536" i="4"/>
  <c r="R5411" i="4"/>
  <c r="R419" i="4"/>
  <c r="R6976" i="4"/>
  <c r="R1398" i="4"/>
  <c r="R414" i="4"/>
  <c r="R7371" i="4"/>
  <c r="R1845" i="4"/>
  <c r="R344" i="4"/>
  <c r="R2437" i="4"/>
  <c r="R7823" i="4"/>
  <c r="R4728" i="4"/>
  <c r="R299" i="4"/>
  <c r="R7259" i="4"/>
  <c r="R519" i="4"/>
  <c r="R5222" i="4"/>
  <c r="R7648" i="4"/>
  <c r="R7177" i="4"/>
  <c r="R5377" i="4"/>
  <c r="R7874" i="4"/>
  <c r="R5130" i="4"/>
  <c r="R4736" i="4"/>
  <c r="R5972" i="4"/>
  <c r="R339" i="4"/>
  <c r="R3526" i="4"/>
  <c r="R4767" i="4"/>
  <c r="R4207" i="4"/>
  <c r="R6605" i="4"/>
  <c r="R3360" i="4"/>
  <c r="R2454" i="4"/>
  <c r="R8036" i="4"/>
  <c r="R5484" i="4"/>
  <c r="R2935" i="4"/>
  <c r="R8311" i="4"/>
  <c r="R2983" i="4"/>
  <c r="R967" i="4"/>
  <c r="R6154" i="4"/>
  <c r="R5713" i="4"/>
  <c r="R1333" i="4"/>
  <c r="R6965" i="4"/>
  <c r="R959" i="4"/>
  <c r="R6256" i="4"/>
  <c r="R2740" i="4"/>
  <c r="R5103" i="4"/>
  <c r="R2838" i="4"/>
  <c r="R3754" i="4"/>
  <c r="R8214" i="4"/>
  <c r="R6535" i="4"/>
  <c r="R5094" i="4"/>
  <c r="R4111" i="4"/>
  <c r="R3914" i="4"/>
  <c r="R6329" i="4"/>
  <c r="R3777" i="4"/>
  <c r="R4525" i="4"/>
  <c r="R534" i="4"/>
  <c r="R4941" i="4"/>
  <c r="R5299" i="4"/>
  <c r="R427" i="4"/>
  <c r="R506" i="4"/>
  <c r="R3666" i="4"/>
  <c r="R7942" i="4"/>
  <c r="R6460" i="4"/>
  <c r="R3351" i="4"/>
  <c r="R7600" i="4"/>
  <c r="R5653" i="4"/>
  <c r="R6212" i="4"/>
  <c r="R6594" i="4"/>
  <c r="R5515" i="4"/>
  <c r="R5367" i="4"/>
  <c r="R253" i="4"/>
  <c r="R8299" i="4"/>
  <c r="R5319" i="4"/>
  <c r="R654" i="4"/>
  <c r="R8065" i="4"/>
  <c r="R7670" i="4"/>
  <c r="R4510" i="4"/>
  <c r="R2248" i="4"/>
  <c r="R7290" i="4"/>
  <c r="R1074" i="4"/>
  <c r="R5488" i="4"/>
  <c r="R5636" i="4"/>
  <c r="R6568" i="4"/>
  <c r="R7716" i="4"/>
  <c r="R4352" i="4"/>
  <c r="R2578" i="4"/>
  <c r="R3729" i="4"/>
  <c r="R8233" i="4"/>
  <c r="R7850" i="4"/>
  <c r="R7598" i="4"/>
  <c r="R4157" i="4"/>
  <c r="R71" i="4"/>
  <c r="R5984" i="4"/>
  <c r="R716" i="4"/>
  <c r="R5118" i="4"/>
  <c r="R4420" i="4"/>
  <c r="R7941" i="4"/>
  <c r="R2755" i="4"/>
  <c r="R2767" i="4"/>
  <c r="R3385" i="4"/>
  <c r="R3303" i="4"/>
  <c r="R5353" i="4"/>
  <c r="R819" i="4"/>
  <c r="R6971" i="4"/>
  <c r="R2367" i="4"/>
  <c r="R4864" i="4"/>
  <c r="R4405" i="4"/>
  <c r="R5786" i="4"/>
  <c r="R887" i="4"/>
  <c r="R2953" i="4"/>
  <c r="R2824" i="4"/>
  <c r="R3019" i="4"/>
  <c r="R3226" i="4"/>
  <c r="R1295" i="4"/>
  <c r="R3301" i="4"/>
  <c r="R2898" i="4"/>
  <c r="R1077" i="4"/>
  <c r="R4336" i="4"/>
  <c r="R2515" i="4"/>
  <c r="R1168" i="4"/>
  <c r="R742" i="4"/>
  <c r="R7362" i="4"/>
  <c r="R1987" i="4"/>
  <c r="R52" i="4"/>
  <c r="R1557" i="4"/>
  <c r="R358" i="4"/>
  <c r="R6855" i="4"/>
  <c r="R4953" i="4"/>
  <c r="R3835" i="4"/>
  <c r="R2507" i="4"/>
  <c r="R8291" i="4"/>
  <c r="R5306" i="4"/>
  <c r="R1884" i="4"/>
  <c r="R5867" i="4"/>
  <c r="R2438" i="4"/>
  <c r="R1811" i="4"/>
  <c r="R4642" i="4"/>
  <c r="R930" i="4"/>
  <c r="R903" i="4"/>
  <c r="R6714" i="4"/>
  <c r="R3410" i="4"/>
  <c r="R579" i="4"/>
  <c r="R7675" i="4"/>
  <c r="R4606" i="4"/>
  <c r="R7459" i="4"/>
  <c r="R4451" i="4"/>
  <c r="R2290" i="4"/>
  <c r="R973" i="4"/>
  <c r="R1141" i="4"/>
  <c r="R6631" i="4"/>
  <c r="R3518" i="4"/>
  <c r="R3131" i="4"/>
  <c r="R5806" i="4"/>
  <c r="R7243" i="4"/>
  <c r="R5854" i="4"/>
  <c r="R1640" i="4"/>
  <c r="R3824" i="4"/>
  <c r="R6244" i="4"/>
  <c r="R2801" i="4"/>
  <c r="R4531" i="4"/>
  <c r="R4004" i="4"/>
  <c r="R5693" i="4"/>
  <c r="R12" i="4"/>
  <c r="R7576" i="4"/>
  <c r="R7944" i="4"/>
  <c r="R5848" i="4"/>
  <c r="R749" i="4"/>
  <c r="R4300" i="4"/>
  <c r="R7366" i="4"/>
  <c r="R646" i="4"/>
  <c r="R651" i="4"/>
  <c r="R1244" i="4"/>
  <c r="R2666" i="4"/>
  <c r="R8101" i="4"/>
  <c r="R1041" i="4"/>
  <c r="R6014" i="4"/>
  <c r="R3736" i="4"/>
  <c r="R8103" i="4"/>
  <c r="R4477" i="4"/>
  <c r="R1122" i="4"/>
  <c r="R7315" i="4"/>
  <c r="R7722" i="4"/>
  <c r="R309" i="4"/>
  <c r="R4919" i="4"/>
  <c r="R5119" i="4"/>
  <c r="R3192" i="4"/>
  <c r="R714" i="4"/>
  <c r="R7302" i="4"/>
  <c r="R7294" i="4"/>
  <c r="R5762" i="4"/>
  <c r="R5473" i="4"/>
  <c r="R996" i="4"/>
  <c r="R910" i="4"/>
  <c r="R2776" i="4"/>
  <c r="R5456" i="4"/>
  <c r="R4057" i="4"/>
  <c r="R5621" i="4"/>
  <c r="R3929" i="4"/>
  <c r="R3389" i="4"/>
  <c r="R4659" i="4"/>
  <c r="R6327" i="4"/>
  <c r="R5541" i="4"/>
  <c r="R5354" i="4"/>
  <c r="R4558" i="4"/>
  <c r="R7811" i="4"/>
  <c r="R7369" i="4"/>
  <c r="R4281" i="4"/>
  <c r="R2489" i="4"/>
  <c r="R2095" i="4"/>
  <c r="R303" i="4"/>
  <c r="R8244" i="4"/>
  <c r="R4846" i="4"/>
  <c r="R7122" i="4"/>
  <c r="R6514" i="4"/>
  <c r="R7745" i="4"/>
  <c r="R677" i="4"/>
  <c r="R512" i="4"/>
  <c r="R8318" i="4"/>
  <c r="R2272" i="4"/>
  <c r="R1003" i="4"/>
  <c r="R525" i="4"/>
  <c r="R4427" i="4"/>
  <c r="R1662" i="4"/>
  <c r="R2997" i="4"/>
  <c r="R6034" i="4"/>
  <c r="R3974" i="4"/>
  <c r="R1324" i="4"/>
  <c r="R3537" i="4"/>
  <c r="R2592" i="4"/>
  <c r="R3681" i="4"/>
  <c r="R943" i="4"/>
  <c r="R6340" i="4"/>
  <c r="R6492" i="4"/>
  <c r="R4687" i="4"/>
  <c r="R4716" i="4"/>
  <c r="R5884" i="4"/>
  <c r="R3063" i="4"/>
  <c r="R2895" i="4"/>
  <c r="R6716" i="4"/>
  <c r="R289" i="4"/>
  <c r="R6936" i="4"/>
  <c r="R2836" i="4"/>
  <c r="R436" i="4"/>
  <c r="R2727" i="4"/>
  <c r="R6283" i="4"/>
  <c r="R3390" i="4"/>
  <c r="R2844" i="4"/>
  <c r="R2179" i="4"/>
  <c r="R4991" i="4"/>
  <c r="R3032" i="4"/>
  <c r="R40" i="4"/>
  <c r="R786" i="4"/>
  <c r="R1463" i="4"/>
  <c r="R7450" i="4"/>
  <c r="R8179" i="4"/>
  <c r="R2143" i="4"/>
  <c r="R4381" i="4"/>
  <c r="R1781" i="4"/>
  <c r="R852" i="4"/>
  <c r="R9" i="4"/>
  <c r="R7543" i="4"/>
  <c r="R5788" i="4"/>
  <c r="R762" i="4"/>
  <c r="R6310" i="4"/>
  <c r="R5889" i="4"/>
  <c r="R6634" i="4"/>
  <c r="R1877" i="4"/>
  <c r="R2349" i="4"/>
  <c r="R387" i="4"/>
  <c r="R5437" i="4"/>
  <c r="R4814" i="4"/>
  <c r="R2646" i="4"/>
  <c r="R6546" i="4"/>
  <c r="R6135" i="4"/>
  <c r="R5443" i="4"/>
  <c r="R3110" i="4"/>
  <c r="R1965" i="4"/>
  <c r="R7592" i="4"/>
  <c r="R8070" i="4"/>
  <c r="R4101" i="4"/>
  <c r="R6007" i="4"/>
  <c r="R6188" i="4"/>
  <c r="R6389" i="4"/>
  <c r="R7160" i="4"/>
  <c r="R2264" i="4"/>
  <c r="R3489" i="4"/>
  <c r="R2771" i="4"/>
  <c r="R4456" i="4"/>
  <c r="R3066" i="4"/>
  <c r="R3642" i="4"/>
  <c r="R1964" i="4"/>
  <c r="R1090" i="4"/>
  <c r="R2405" i="4"/>
  <c r="R2077" i="4"/>
  <c r="R2247" i="4"/>
  <c r="R5898" i="4"/>
  <c r="R7255" i="4"/>
  <c r="R5564" i="4"/>
  <c r="R2925" i="4"/>
  <c r="R7726" i="4"/>
  <c r="R1171" i="4"/>
  <c r="R6222" i="4"/>
  <c r="R4727" i="4"/>
  <c r="R409" i="4"/>
  <c r="R6420" i="4"/>
  <c r="R3767" i="4"/>
  <c r="R5776" i="4"/>
  <c r="R4664" i="4"/>
  <c r="R4193" i="4"/>
  <c r="R6778" i="4"/>
  <c r="R6841" i="4"/>
  <c r="R5391" i="4"/>
  <c r="R5101" i="4"/>
  <c r="R6280" i="4"/>
  <c r="R3053" i="4"/>
  <c r="R2127" i="4"/>
  <c r="R3775" i="4"/>
  <c r="R4012" i="4"/>
  <c r="R688" i="4"/>
  <c r="R6728" i="4"/>
  <c r="R8241" i="4"/>
  <c r="R580" i="4"/>
  <c r="R7901" i="4"/>
  <c r="R2520" i="4"/>
  <c r="R2348" i="4"/>
  <c r="R109" i="4"/>
  <c r="R7067" i="4"/>
  <c r="R98" i="4"/>
  <c r="R8288" i="4"/>
  <c r="R6727" i="4"/>
  <c r="R5381" i="4"/>
  <c r="R4301" i="4"/>
  <c r="R4372" i="4"/>
  <c r="R1508" i="4"/>
  <c r="R6122" i="4"/>
  <c r="R3674" i="4"/>
  <c r="R7257" i="4"/>
  <c r="R1656" i="4"/>
  <c r="R2939" i="4"/>
  <c r="R893" i="4"/>
  <c r="R5123" i="4"/>
  <c r="R858" i="4"/>
  <c r="R5420" i="4"/>
  <c r="R1087" i="4"/>
  <c r="R3359" i="4"/>
  <c r="R3123" i="4"/>
  <c r="R6159" i="4"/>
  <c r="R553" i="4"/>
  <c r="R8286" i="4"/>
  <c r="R6433" i="4"/>
  <c r="R4178" i="4"/>
  <c r="R3471" i="4"/>
  <c r="R5010" i="4"/>
  <c r="R2971" i="4"/>
  <c r="R6720" i="4"/>
  <c r="R5412" i="4"/>
  <c r="R3234" i="4"/>
  <c r="R7764" i="4"/>
  <c r="R2204" i="4"/>
  <c r="R7035" i="4"/>
  <c r="R7239" i="4"/>
  <c r="R4245" i="4"/>
  <c r="R5594" i="4"/>
  <c r="R3419" i="4"/>
  <c r="R4353" i="4"/>
  <c r="R4517" i="4"/>
  <c r="R45" i="4"/>
  <c r="R8284" i="4"/>
  <c r="R5209" i="4"/>
  <c r="R557" i="4"/>
  <c r="R1707" i="4"/>
  <c r="R4132" i="4"/>
  <c r="R1105" i="4"/>
  <c r="R2563" i="4"/>
  <c r="R3572" i="4"/>
  <c r="R4962" i="4"/>
  <c r="R4961" i="4"/>
  <c r="R4090" i="4"/>
  <c r="R4974" i="4"/>
  <c r="R4668" i="4"/>
  <c r="R4458" i="4"/>
  <c r="R86" i="4"/>
  <c r="R2402" i="4"/>
  <c r="R2508" i="4"/>
  <c r="R4066" i="4"/>
  <c r="R566" i="4"/>
  <c r="R1888" i="4"/>
  <c r="R1764" i="4"/>
  <c r="R7775" i="4"/>
  <c r="R2342" i="4"/>
  <c r="R7733" i="4"/>
  <c r="R1433" i="4"/>
  <c r="R4499" i="4"/>
  <c r="R5888" i="4"/>
  <c r="R5777" i="4"/>
  <c r="R2960" i="4"/>
  <c r="R6521" i="4"/>
  <c r="R833" i="4"/>
  <c r="R2315" i="4"/>
  <c r="R4093" i="4"/>
  <c r="R561" i="4"/>
  <c r="R5592" i="4"/>
  <c r="R7715" i="4"/>
  <c r="R1481" i="4"/>
  <c r="R5369" i="4"/>
  <c r="R6696" i="4"/>
  <c r="R1252" i="4"/>
  <c r="R1657" i="4"/>
  <c r="R6758" i="4"/>
  <c r="R5361" i="4"/>
  <c r="R3991" i="4"/>
  <c r="R7511" i="4"/>
  <c r="R560" i="4"/>
  <c r="R1038" i="4"/>
  <c r="R7507" i="4"/>
  <c r="R1079" i="4"/>
  <c r="R5820" i="4"/>
  <c r="R4608" i="4"/>
  <c r="R297" i="4"/>
  <c r="R7057" i="4"/>
  <c r="R6262" i="4"/>
  <c r="R7338" i="4"/>
  <c r="R7617" i="4"/>
  <c r="R1894" i="4"/>
  <c r="R180" i="4"/>
  <c r="R8021" i="4"/>
  <c r="R2157" i="4"/>
  <c r="R1689" i="4"/>
  <c r="R2080" i="4"/>
  <c r="R8053" i="4"/>
  <c r="R6713" i="4"/>
  <c r="R8207" i="4"/>
  <c r="R740" i="4"/>
  <c r="R8105" i="4"/>
  <c r="R424" i="4"/>
  <c r="R6111" i="4"/>
  <c r="R4177" i="4"/>
  <c r="R1962" i="4"/>
  <c r="R7961" i="4"/>
  <c r="R5492" i="4"/>
  <c r="R4987" i="4"/>
  <c r="R8273" i="4"/>
  <c r="R7606" i="4"/>
  <c r="R5434" i="4"/>
  <c r="R6038" i="4"/>
  <c r="R7892" i="4"/>
  <c r="R6330" i="4"/>
  <c r="R934" i="4"/>
  <c r="R4155" i="4"/>
  <c r="R1310" i="4"/>
  <c r="R2681" i="4"/>
  <c r="R7753" i="4"/>
  <c r="R1411" i="4"/>
  <c r="R5182" i="4"/>
  <c r="R4826" i="4"/>
  <c r="R1745" i="4"/>
  <c r="R5722" i="4"/>
  <c r="R856" i="4"/>
  <c r="R3530" i="4"/>
  <c r="R2668" i="4"/>
  <c r="R4994" i="4"/>
  <c r="R4205" i="4"/>
  <c r="R6074" i="4"/>
  <c r="R6432" i="4"/>
  <c r="R7098" i="4"/>
  <c r="R3771" i="4"/>
  <c r="R5429" i="4"/>
  <c r="R6109" i="4"/>
  <c r="R6554" i="4"/>
  <c r="R6458" i="4"/>
  <c r="R5084" i="4"/>
  <c r="R7396" i="4"/>
  <c r="R4079" i="4"/>
  <c r="R1754" i="4"/>
  <c r="R7324" i="4"/>
  <c r="R1717" i="4"/>
  <c r="R737" i="4"/>
  <c r="R1362" i="4"/>
  <c r="R322" i="4"/>
  <c r="R5549" i="4"/>
  <c r="R217" i="4"/>
  <c r="R4842" i="4"/>
  <c r="R7835" i="4"/>
  <c r="R5347" i="4"/>
  <c r="R7263" i="4"/>
  <c r="R638" i="4"/>
  <c r="R7482" i="4"/>
  <c r="R3147" i="4"/>
  <c r="R1201" i="4"/>
  <c r="R177" i="4"/>
  <c r="R5637" i="4"/>
  <c r="R3879" i="4"/>
  <c r="R2509" i="4"/>
  <c r="R2715" i="4"/>
  <c r="R5263" i="4"/>
  <c r="R3789" i="4"/>
  <c r="R2312" i="4"/>
  <c r="R7505" i="4"/>
  <c r="R5766" i="4"/>
  <c r="R4487" i="4"/>
  <c r="R7175" i="4"/>
  <c r="R78" i="4"/>
  <c r="R6312" i="4"/>
  <c r="R5280" i="4"/>
  <c r="R2258" i="4"/>
  <c r="R6653" i="4"/>
  <c r="R2333" i="4"/>
  <c r="R7914" i="4"/>
  <c r="R5207" i="4"/>
  <c r="R4038" i="4"/>
  <c r="R1807" i="4"/>
  <c r="R122" i="4"/>
  <c r="R2821" i="4"/>
  <c r="R6484" i="4"/>
  <c r="R91" i="4"/>
  <c r="R5931" i="4"/>
  <c r="R4629" i="4"/>
  <c r="R3321" i="4"/>
  <c r="R4567" i="4"/>
  <c r="R8066" i="4"/>
  <c r="R3413" i="4"/>
  <c r="R6084" i="4"/>
  <c r="R5073" i="4"/>
  <c r="R1678" i="4"/>
  <c r="R3141" i="4"/>
  <c r="R2933" i="4"/>
  <c r="R6887" i="4"/>
  <c r="R1793" i="4"/>
  <c r="R1873" i="4"/>
  <c r="R992" i="4"/>
  <c r="R1881" i="4"/>
  <c r="R8253" i="4"/>
  <c r="R3073" i="4"/>
  <c r="R3592" i="4"/>
  <c r="R5674" i="4"/>
  <c r="R3553" i="4"/>
  <c r="R4122" i="4"/>
  <c r="R5109" i="4"/>
  <c r="R3682" i="4"/>
  <c r="R2683" i="4"/>
  <c r="R8156" i="4"/>
  <c r="R4163" i="4"/>
  <c r="R2788" i="4"/>
  <c r="R6664" i="4"/>
  <c r="R4028" i="4"/>
  <c r="R6952" i="4"/>
  <c r="R2843" i="4"/>
  <c r="R5876" i="4"/>
  <c r="R7995" i="4"/>
  <c r="R5940" i="4"/>
  <c r="R3191" i="4"/>
  <c r="R6947" i="4"/>
  <c r="R922" i="4"/>
  <c r="R7577" i="4"/>
  <c r="R904" i="4"/>
  <c r="R5388" i="4"/>
  <c r="R4878" i="4"/>
  <c r="R4975" i="4"/>
  <c r="R1001" i="4"/>
  <c r="R2205" i="4"/>
  <c r="R1032" i="4"/>
  <c r="R1702" i="4"/>
  <c r="R2373" i="4"/>
  <c r="R596" i="4"/>
  <c r="R6626" i="4"/>
  <c r="R4740" i="4"/>
  <c r="R2150" i="4"/>
  <c r="R7681" i="4"/>
  <c r="R5463" i="4"/>
  <c r="R8157" i="4"/>
  <c r="R6048" i="4"/>
  <c r="R3883" i="4"/>
  <c r="R1389" i="4"/>
  <c r="R4103" i="4"/>
  <c r="R7611" i="4"/>
  <c r="R6177" i="4"/>
  <c r="R8195" i="4"/>
  <c r="R3054" i="4"/>
  <c r="R425" i="4"/>
  <c r="R4607" i="4"/>
  <c r="R2803" i="4"/>
  <c r="R4594" i="4"/>
  <c r="R1136" i="4"/>
  <c r="R1612" i="4"/>
  <c r="R8049" i="4"/>
  <c r="R5663" i="4"/>
  <c r="R7789" i="4"/>
  <c r="R393" i="4"/>
  <c r="R1524" i="4"/>
  <c r="R195" i="4"/>
  <c r="R1473" i="4"/>
  <c r="R6267" i="4"/>
  <c r="R6397" i="4"/>
  <c r="R4590" i="4"/>
  <c r="R3363" i="4"/>
  <c r="R2800" i="4"/>
  <c r="R1688" i="4"/>
  <c r="R2120" i="4"/>
  <c r="R6932" i="4"/>
  <c r="R7276" i="4"/>
  <c r="R4370" i="4"/>
  <c r="R1208" i="4"/>
  <c r="R7240" i="4"/>
  <c r="R7646" i="4"/>
  <c r="R2113" i="4"/>
  <c r="R6217" i="4"/>
  <c r="R2470" i="4"/>
  <c r="R1506" i="4"/>
  <c r="R5048" i="4"/>
  <c r="R3198" i="4"/>
  <c r="R5897" i="4"/>
  <c r="R2574" i="4"/>
  <c r="R2558" i="4"/>
  <c r="R4437" i="4"/>
  <c r="R8100" i="4"/>
  <c r="R5296" i="4"/>
  <c r="R4916" i="4"/>
  <c r="R6911" i="4"/>
  <c r="R7173" i="4"/>
  <c r="R4907" i="4"/>
  <c r="R832" i="4"/>
  <c r="R2956" i="4"/>
  <c r="R2992" i="4"/>
  <c r="R7161" i="4"/>
  <c r="R2778" i="4"/>
  <c r="R1558" i="4"/>
  <c r="R4863" i="4"/>
  <c r="R543" i="4"/>
  <c r="R8303" i="4"/>
  <c r="R6884" i="4"/>
  <c r="R7222" i="4"/>
  <c r="R308" i="4"/>
  <c r="R7295" i="4"/>
  <c r="R3981" i="4"/>
  <c r="R7401" i="4"/>
  <c r="R801" i="4"/>
  <c r="R6914" i="4"/>
  <c r="R1659" i="4"/>
  <c r="R4153" i="4"/>
  <c r="R6648" i="4"/>
  <c r="R2952" i="4"/>
  <c r="R5041" i="4"/>
  <c r="R1760" i="4"/>
  <c r="R4146" i="4"/>
  <c r="R7247" i="4"/>
  <c r="R3830" i="4"/>
  <c r="R5838" i="4"/>
  <c r="R2170" i="4"/>
  <c r="R6167" i="4"/>
  <c r="R6649" i="4"/>
  <c r="R4137" i="4"/>
  <c r="R1830" i="4"/>
  <c r="R5029" i="4"/>
  <c r="R2498" i="4"/>
  <c r="R3376" i="4"/>
  <c r="R7669" i="4"/>
  <c r="R2651" i="4"/>
  <c r="R5633" i="4"/>
  <c r="R1979" i="4"/>
  <c r="R1942" i="4"/>
  <c r="R3606" i="4"/>
  <c r="R5939" i="4"/>
  <c r="R4951" i="4"/>
  <c r="R6336" i="4"/>
  <c r="R2791" i="4"/>
  <c r="R1716" i="4"/>
  <c r="R5832" i="4"/>
  <c r="R3750" i="4"/>
  <c r="R626" i="4"/>
  <c r="R3529" i="4"/>
  <c r="R1085" i="4"/>
  <c r="R1197" i="4"/>
  <c r="R4476" i="4"/>
  <c r="R4999" i="4"/>
  <c r="R587" i="4"/>
  <c r="R492" i="4"/>
  <c r="R4182" i="4"/>
  <c r="R5748" i="4"/>
  <c r="R2795" i="4"/>
  <c r="R3504" i="4"/>
  <c r="R4115" i="4"/>
  <c r="R1417" i="4"/>
  <c r="R1752" i="4"/>
  <c r="R5887" i="4"/>
  <c r="R1661" i="4"/>
  <c r="R4339" i="4"/>
  <c r="R1740" i="4"/>
  <c r="R4873" i="4"/>
  <c r="R1879" i="4"/>
  <c r="R4270" i="4"/>
  <c r="R3897" i="4"/>
  <c r="R2870" i="4"/>
  <c r="R571" i="4"/>
  <c r="R5083" i="4"/>
  <c r="R3995" i="4"/>
  <c r="R7949" i="4"/>
  <c r="R5994" i="4"/>
  <c r="R6557" i="4"/>
  <c r="R4765" i="4"/>
  <c r="R3648" i="4"/>
  <c r="R2336" i="4"/>
  <c r="R431" i="4"/>
  <c r="R5702" i="4"/>
  <c r="R6465" i="4"/>
  <c r="R153" i="4"/>
  <c r="R8082" i="4"/>
  <c r="R6967" i="4"/>
  <c r="R7023" i="4"/>
  <c r="R8339" i="4"/>
  <c r="R5414" i="4"/>
  <c r="R6527" i="4"/>
  <c r="R1125" i="4"/>
  <c r="R6794" i="4"/>
  <c r="R2209" i="4"/>
  <c r="R1598" i="4"/>
  <c r="R1611" i="4"/>
  <c r="R392" i="4"/>
  <c r="R1672" i="4"/>
  <c r="R3913" i="4"/>
  <c r="R7908" i="4"/>
  <c r="R80" i="4"/>
  <c r="R1737" i="4"/>
  <c r="R8168" i="4"/>
  <c r="R1556" i="4"/>
  <c r="R7382" i="4"/>
  <c r="R1249" i="4"/>
  <c r="R871" i="4"/>
  <c r="R3260" i="4"/>
  <c r="R4710" i="4"/>
  <c r="R6455" i="4"/>
  <c r="R4831" i="4"/>
  <c r="R4830" i="4"/>
  <c r="R415" i="4"/>
  <c r="R151" i="4"/>
  <c r="R8126" i="4"/>
  <c r="R4152" i="4"/>
  <c r="R7442" i="4"/>
  <c r="R7108" i="4"/>
  <c r="R88" i="4"/>
  <c r="R6601" i="4"/>
  <c r="R4688" i="4"/>
  <c r="R2331" i="4"/>
  <c r="R7350" i="4"/>
  <c r="R279" i="4"/>
  <c r="R3093" i="4"/>
  <c r="R5979" i="4"/>
  <c r="R1213" i="4"/>
  <c r="R5297" i="4"/>
  <c r="R157" i="4"/>
  <c r="R829" i="4"/>
  <c r="R461" i="4"/>
  <c r="R2054" i="4"/>
  <c r="R3314" i="4"/>
  <c r="R3088" i="4"/>
  <c r="R4316" i="4"/>
  <c r="R5750" i="4"/>
  <c r="R3270" i="4"/>
  <c r="R7377" i="4"/>
  <c r="R237" i="4"/>
  <c r="R6844" i="4"/>
  <c r="R5423" i="4"/>
  <c r="R5275" i="4"/>
  <c r="R1525" i="4"/>
  <c r="R5098" i="4"/>
  <c r="R469" i="4"/>
  <c r="R7580" i="4"/>
  <c r="R6657" i="4"/>
  <c r="R8261" i="4"/>
  <c r="R7515" i="4"/>
  <c r="R4108" i="4"/>
  <c r="R6823" i="4"/>
  <c r="R2833" i="4"/>
  <c r="R5829" i="4"/>
  <c r="R4643" i="4"/>
  <c r="R5398" i="4"/>
  <c r="R3841" i="4"/>
  <c r="R4731" i="4"/>
  <c r="R1636" i="4"/>
  <c r="R4898" i="4"/>
  <c r="R3494" i="4"/>
  <c r="R7335" i="4"/>
  <c r="R2500" i="4"/>
  <c r="R2745" i="4"/>
  <c r="R2571" i="4"/>
  <c r="R530" i="4"/>
  <c r="R1359" i="4"/>
  <c r="R1779" i="4"/>
  <c r="R6832" i="4"/>
  <c r="R6762" i="4"/>
  <c r="R6002" i="4"/>
  <c r="R3886" i="4"/>
  <c r="R132" i="4"/>
  <c r="R5274" i="4"/>
  <c r="R5302" i="4"/>
  <c r="R6427" i="4"/>
  <c r="R7766" i="4"/>
  <c r="R7412" i="4"/>
  <c r="R3758" i="4"/>
  <c r="R5086" i="4"/>
  <c r="R957" i="4"/>
  <c r="R1175" i="4"/>
  <c r="R7654" i="4"/>
  <c r="R7282" i="4"/>
  <c r="R4148" i="4"/>
  <c r="R1056" i="4"/>
  <c r="R4059" i="4"/>
  <c r="R5681" i="4"/>
  <c r="R5783" i="4"/>
  <c r="R7076" i="4"/>
  <c r="R4653" i="4"/>
  <c r="R8134" i="4"/>
  <c r="R1632" i="4"/>
  <c r="R1913" i="4"/>
  <c r="R6286" i="4"/>
  <c r="R2617" i="4"/>
  <c r="R1650" i="4"/>
  <c r="R3713" i="4"/>
  <c r="R1580" i="4"/>
  <c r="R2896" i="4"/>
  <c r="R2493" i="4"/>
  <c r="R3978" i="4"/>
  <c r="R3394" i="4"/>
  <c r="R5570" i="4"/>
  <c r="R1941" i="4"/>
  <c r="R5363" i="4"/>
  <c r="R2516" i="4"/>
  <c r="R1078" i="4"/>
  <c r="R6982" i="4"/>
  <c r="R2504" i="4"/>
  <c r="R127" i="4"/>
  <c r="R1955" i="4"/>
  <c r="R7721" i="4"/>
  <c r="R5145" i="4"/>
  <c r="R6343" i="4"/>
  <c r="R7167" i="4"/>
  <c r="R7476" i="4"/>
  <c r="R3546" i="4"/>
  <c r="R5017" i="4"/>
  <c r="R3823" i="4"/>
  <c r="R4087" i="4"/>
  <c r="R312" i="4"/>
  <c r="R1044" i="4"/>
  <c r="R6811" i="4"/>
  <c r="R4542" i="4"/>
  <c r="R2449" i="4"/>
  <c r="R3945" i="4"/>
  <c r="R380" i="4"/>
  <c r="R848" i="4"/>
  <c r="R1767" i="4"/>
  <c r="R5519" i="4"/>
  <c r="R5231" i="4"/>
  <c r="R5409" i="4"/>
  <c r="R2124" i="4"/>
  <c r="R2687" i="4"/>
  <c r="R7289" i="4"/>
  <c r="R7054" i="4"/>
  <c r="R6912" i="4"/>
  <c r="R4559" i="4"/>
  <c r="R4185" i="4"/>
  <c r="R4124" i="4"/>
  <c r="R1967" i="4"/>
  <c r="R7622" i="4"/>
  <c r="R3014" i="4"/>
  <c r="R5886" i="4"/>
  <c r="R298" i="4"/>
  <c r="R4265" i="4"/>
  <c r="R6086" i="4"/>
  <c r="R5311" i="4"/>
  <c r="R7455" i="4"/>
  <c r="R5955" i="4"/>
  <c r="R2555" i="4"/>
  <c r="R2443" i="4"/>
  <c r="R5490" i="4"/>
  <c r="R6126" i="4"/>
  <c r="R4482" i="4"/>
  <c r="R7972" i="4"/>
  <c r="R8283" i="4"/>
  <c r="R4876" i="4"/>
  <c r="R719" i="4"/>
  <c r="R7484" i="4"/>
  <c r="R3200" i="4"/>
  <c r="R2611" i="4"/>
  <c r="R6347" i="4"/>
  <c r="R3810" i="4"/>
  <c r="R2808" i="4"/>
  <c r="R6807" i="4"/>
  <c r="R2763" i="4"/>
  <c r="R5740" i="4"/>
  <c r="R2224" i="4"/>
  <c r="R1520" i="4"/>
  <c r="R2914" i="4"/>
  <c r="R3319" i="4"/>
  <c r="R6584" i="4"/>
  <c r="R3920" i="4"/>
  <c r="R1209" i="4"/>
  <c r="R6482" i="4"/>
  <c r="R2257" i="4"/>
  <c r="R6748" i="4"/>
  <c r="R342" i="4"/>
  <c r="R4126" i="4"/>
  <c r="R5907" i="4"/>
  <c r="R564" i="4"/>
  <c r="R5833" i="4"/>
  <c r="R4320" i="4"/>
  <c r="R3743" i="4"/>
  <c r="R3627" i="4"/>
  <c r="R5809" i="4"/>
  <c r="R1251" i="4"/>
  <c r="R7614" i="4"/>
  <c r="R574" i="4"/>
  <c r="R24" i="4"/>
  <c r="R3117" i="4"/>
  <c r="R5779" i="4"/>
  <c r="R3002" i="4"/>
  <c r="R280" i="4"/>
  <c r="R69" i="4"/>
  <c r="R5345" i="4"/>
  <c r="R7506" i="4"/>
  <c r="R4037" i="4"/>
  <c r="R7765" i="4"/>
  <c r="R1936" i="4"/>
  <c r="R6236" i="4"/>
  <c r="R2325" i="4"/>
  <c r="R5782" i="4"/>
  <c r="R7112" i="4"/>
  <c r="R1351" i="4"/>
  <c r="R6872" i="4"/>
  <c r="R872" i="4"/>
  <c r="R4236" i="4"/>
  <c r="R4677" i="4"/>
  <c r="R7321" i="4"/>
  <c r="R6993" i="4"/>
  <c r="R5270" i="4"/>
  <c r="R955" i="4"/>
  <c r="R5672" i="4"/>
  <c r="R5199" i="4"/>
  <c r="R2994" i="4"/>
  <c r="R4532" i="4"/>
  <c r="R7070" i="4"/>
  <c r="R6819" i="4"/>
  <c r="R1538" i="4"/>
  <c r="R771" i="4"/>
  <c r="R6827" i="4"/>
  <c r="R5973" i="4"/>
  <c r="R7504" i="4"/>
  <c r="R5158" i="4"/>
  <c r="R2598" i="4"/>
  <c r="R5186" i="4"/>
  <c r="R1911" i="4"/>
  <c r="R6131" i="4"/>
  <c r="R6759" i="4"/>
  <c r="R1430" i="4"/>
  <c r="R3367" i="4"/>
  <c r="R7087" i="4"/>
  <c r="R6506" i="4"/>
  <c r="R6266" i="4"/>
  <c r="R1866" i="4"/>
  <c r="R7266" i="4"/>
  <c r="R2529" i="4"/>
  <c r="R6817" i="4"/>
  <c r="R4183" i="4"/>
  <c r="R3323" i="4"/>
  <c r="R2328" i="4"/>
  <c r="R782" i="4"/>
  <c r="R760" i="4"/>
  <c r="R7405" i="4"/>
  <c r="R3235" i="4"/>
  <c r="R3519" i="4"/>
  <c r="R6996" i="4"/>
  <c r="R4596" i="4"/>
  <c r="R551" i="4"/>
  <c r="R2884" i="4"/>
  <c r="R3999" i="4"/>
  <c r="R5798" i="4"/>
  <c r="R6898" i="4"/>
  <c r="R2218" i="4"/>
  <c r="R7391" i="4"/>
  <c r="R2942" i="4"/>
  <c r="R4425" i="4"/>
  <c r="R6114" i="4"/>
  <c r="R524" i="4"/>
  <c r="R1831" i="4"/>
  <c r="R4354" i="4"/>
  <c r="R3355" i="4"/>
  <c r="R1048" i="4"/>
  <c r="R2858" i="4"/>
  <c r="R7647" i="4"/>
  <c r="R2729" i="4"/>
  <c r="R7832" i="4"/>
  <c r="R5969" i="4"/>
  <c r="R3514" i="4"/>
  <c r="R2975" i="4"/>
  <c r="R8328" i="4"/>
  <c r="R2802" i="4"/>
  <c r="R3596" i="4"/>
  <c r="R766" i="4"/>
  <c r="R1511" i="4"/>
  <c r="R1104" i="4"/>
  <c r="R1804" i="4"/>
  <c r="R4350" i="4"/>
  <c r="R5879" i="4"/>
  <c r="R4541" i="4"/>
  <c r="R2882" i="4"/>
  <c r="R3927" i="4"/>
  <c r="R8164" i="4"/>
  <c r="R6652" i="4"/>
  <c r="R5803" i="4"/>
  <c r="R2937" i="4"/>
  <c r="R8278" i="4"/>
  <c r="R2041" i="4"/>
  <c r="R3977" i="4"/>
  <c r="R6015" i="4"/>
  <c r="R3401" i="4"/>
  <c r="R4173" i="4"/>
  <c r="R7876" i="4"/>
  <c r="R6284" i="4"/>
  <c r="R838" i="4"/>
  <c r="R1992" i="4"/>
  <c r="R4833" i="4"/>
  <c r="R5523" i="4"/>
  <c r="R3044" i="4"/>
  <c r="R5136" i="4"/>
  <c r="R6750" i="4"/>
  <c r="R7875" i="4"/>
  <c r="R6900" i="4"/>
  <c r="R1471" i="4"/>
  <c r="R7433" i="4"/>
  <c r="R3435" i="4"/>
  <c r="R7158" i="4"/>
  <c r="R844" i="4"/>
  <c r="R509" i="4"/>
  <c r="R8" i="4"/>
  <c r="R5998" i="4"/>
  <c r="R2689" i="4"/>
  <c r="R6027" i="4"/>
  <c r="R1254" i="4"/>
  <c r="R2102" i="4"/>
  <c r="R8056" i="4"/>
  <c r="R3060" i="4"/>
  <c r="R4304" i="4"/>
  <c r="R4952" i="4"/>
  <c r="R7024" i="4"/>
  <c r="R5774" i="4"/>
  <c r="R1622" i="4"/>
  <c r="R6091" i="4"/>
  <c r="R1566" i="4"/>
  <c r="R4834" i="4"/>
  <c r="R6545" i="4"/>
  <c r="R5836" i="4"/>
  <c r="R2583" i="4"/>
  <c r="R1590" i="4"/>
  <c r="R4851" i="4"/>
  <c r="R6826" i="4"/>
  <c r="R1540" i="4"/>
  <c r="R5837" i="4"/>
  <c r="R1629" i="4"/>
  <c r="R3166" i="4"/>
  <c r="R5253" i="4"/>
  <c r="R355" i="4"/>
  <c r="R2485" i="4"/>
  <c r="R1459" i="4"/>
  <c r="R2311" i="4"/>
  <c r="R2938" i="4"/>
  <c r="R103" i="4"/>
  <c r="R8112" i="4"/>
  <c r="R8237" i="4"/>
  <c r="R5290" i="4"/>
  <c r="R53" i="4"/>
  <c r="R4599" i="4"/>
  <c r="R3550" i="4"/>
  <c r="R200" i="4"/>
  <c r="R6913" i="4"/>
  <c r="R2505" i="4"/>
  <c r="R251" i="4"/>
  <c r="R7510" i="4"/>
  <c r="R6392" i="4"/>
  <c r="R6487" i="4"/>
  <c r="R4782" i="4"/>
  <c r="R6341" i="4"/>
  <c r="R1921" i="4"/>
  <c r="R5843" i="4"/>
  <c r="R556" i="4"/>
  <c r="R6752" i="4"/>
  <c r="R1604" i="4"/>
  <c r="R1599" i="4"/>
  <c r="R5614" i="4"/>
  <c r="R3522" i="4"/>
  <c r="R6703" i="4"/>
  <c r="R5262" i="4"/>
  <c r="R1292" i="4"/>
  <c r="R1633" i="4"/>
  <c r="R6943" i="4"/>
  <c r="R7921" i="4"/>
  <c r="R998" i="4"/>
  <c r="R5860" i="4"/>
  <c r="R2512" i="4"/>
  <c r="R8312" i="4"/>
  <c r="R3457" i="4"/>
  <c r="R7534" i="4"/>
  <c r="R5754" i="4"/>
  <c r="R5344" i="4"/>
  <c r="R811" i="4"/>
  <c r="R1188" i="4"/>
  <c r="R8174" i="4"/>
  <c r="R6363" i="4"/>
  <c r="R1211" i="4"/>
  <c r="R4399" i="4"/>
  <c r="R1385" i="4"/>
  <c r="R1938" i="4"/>
  <c r="R7948" i="4"/>
  <c r="R3293" i="4"/>
  <c r="R4513" i="4"/>
  <c r="R2814" i="4"/>
  <c r="R6850" i="4"/>
  <c r="R8151" i="4"/>
  <c r="R1852" i="4"/>
  <c r="R6591" i="4"/>
  <c r="R282" i="4"/>
  <c r="R5085" i="4"/>
  <c r="R7316" i="4"/>
  <c r="R5234" i="4"/>
  <c r="R4585" i="4"/>
  <c r="R5258" i="4"/>
  <c r="R2869" i="4"/>
  <c r="R4948" i="4"/>
  <c r="R263" i="4"/>
  <c r="R166" i="4"/>
  <c r="R5841" i="4"/>
  <c r="R5699" i="4"/>
  <c r="R2478" i="4"/>
  <c r="R3041" i="4"/>
  <c r="R7645" i="4"/>
  <c r="R8313" i="4"/>
  <c r="R2045" i="4"/>
  <c r="R5089" i="4"/>
  <c r="R5418" i="4"/>
  <c r="R7109" i="4"/>
  <c r="R6092" i="4"/>
  <c r="R5287" i="4"/>
  <c r="R2132" i="4"/>
  <c r="R2496" i="4"/>
  <c r="R2553" i="4"/>
  <c r="R2069" i="4"/>
  <c r="R2288" i="4"/>
  <c r="R6443" i="4"/>
  <c r="R1544" i="4"/>
  <c r="R2742" i="4"/>
  <c r="R6621" i="4"/>
  <c r="R6419" i="4"/>
  <c r="R1191" i="4"/>
  <c r="R4421" i="4"/>
  <c r="R4159" i="4"/>
  <c r="R2861" i="4"/>
  <c r="R7769" i="4"/>
  <c r="R84" i="4"/>
  <c r="R7938" i="4"/>
  <c r="R3189" i="4"/>
  <c r="R3636" i="4"/>
  <c r="R6321" i="4"/>
  <c r="R1365" i="4"/>
  <c r="R3563" i="4"/>
  <c r="R3107" i="4"/>
  <c r="R5046" i="4"/>
  <c r="R6223" i="4"/>
  <c r="R4743" i="4"/>
  <c r="R2278" i="4"/>
  <c r="R3233" i="4"/>
  <c r="R376" i="4"/>
  <c r="R4852" i="4"/>
  <c r="R5840" i="4"/>
  <c r="R1798" i="4"/>
  <c r="R7277" i="4"/>
  <c r="R6348" i="4"/>
  <c r="R5343" i="4"/>
  <c r="R1801" i="4"/>
  <c r="R3558" i="4"/>
  <c r="R1497" i="4"/>
  <c r="R6698" i="4"/>
  <c r="R4214" i="4"/>
  <c r="R474" i="4"/>
  <c r="R4711" i="4"/>
  <c r="R5626" i="4"/>
  <c r="R3366" i="4"/>
  <c r="R3290" i="4"/>
  <c r="R8213" i="4"/>
  <c r="R1005" i="4"/>
  <c r="R3916" i="4"/>
  <c r="R7862" i="4"/>
  <c r="R6705" i="4"/>
  <c r="R2074" i="4"/>
  <c r="R5249" i="4"/>
  <c r="R5251" i="4"/>
  <c r="R5322" i="4"/>
  <c r="R3184" i="4"/>
  <c r="R7480" i="4"/>
  <c r="R7639" i="4"/>
  <c r="R6293" i="4"/>
  <c r="R900" i="4"/>
  <c r="R1553" i="4"/>
  <c r="R3620" i="4"/>
  <c r="R375" i="4"/>
  <c r="R2826" i="4"/>
  <c r="R7894" i="4"/>
  <c r="R4896" i="4"/>
  <c r="R3128" i="4"/>
  <c r="R1460" i="4"/>
  <c r="R2376" i="4"/>
  <c r="R3780" i="4"/>
  <c r="R8012" i="4"/>
  <c r="R6779" i="4"/>
  <c r="R2114" i="4"/>
  <c r="R6579" i="4"/>
  <c r="R3842" i="4"/>
  <c r="R6019" i="4"/>
  <c r="R7007" i="4"/>
  <c r="R1289" i="4"/>
  <c r="R674" i="4"/>
  <c r="R7368" i="4"/>
  <c r="R6784" i="4"/>
  <c r="R4758" i="4"/>
  <c r="R7954" i="4"/>
  <c r="R2698" i="4"/>
  <c r="R615" i="4"/>
  <c r="R4616" i="4"/>
  <c r="R154" i="4"/>
  <c r="R2318" i="4"/>
  <c r="R4110" i="4"/>
  <c r="R7104" i="4"/>
  <c r="R2462" i="4"/>
  <c r="R1809" i="4"/>
  <c r="R8182" i="4"/>
  <c r="R5050" i="4"/>
  <c r="R4654" i="4"/>
  <c r="R631" i="4"/>
  <c r="R4807" i="4"/>
  <c r="R2025" i="4"/>
  <c r="R321" i="4"/>
  <c r="R7341" i="4"/>
  <c r="R7437" i="4"/>
  <c r="R7952" i="4"/>
  <c r="R5331" i="4"/>
  <c r="R5149" i="4"/>
  <c r="R598" i="4"/>
  <c r="R3870" i="4"/>
  <c r="R5658" i="4"/>
  <c r="R585" i="4"/>
  <c r="R5985" i="4"/>
  <c r="R4904" i="4"/>
  <c r="R1593" i="4"/>
  <c r="R4890" i="4"/>
  <c r="R4019" i="4"/>
  <c r="R4689" i="4"/>
  <c r="R6630" i="4"/>
  <c r="R1586" i="4"/>
  <c r="R1250" i="4"/>
  <c r="R1493" i="4"/>
  <c r="R5497" i="4"/>
  <c r="R278" i="4"/>
  <c r="R7804" i="4"/>
  <c r="R6744" i="4"/>
  <c r="R4331" i="4"/>
  <c r="R1367" i="4"/>
  <c r="R2434" i="4"/>
  <c r="R961" i="4"/>
  <c r="R5875" i="4"/>
  <c r="R8257" i="4"/>
  <c r="R4913" i="4"/>
  <c r="R4683" i="4"/>
  <c r="R6776" i="4"/>
  <c r="R5863" i="4"/>
  <c r="R750" i="4"/>
  <c r="R2610" i="4"/>
  <c r="R3878" i="4"/>
  <c r="R3485" i="4"/>
  <c r="R4402" i="4"/>
  <c r="R867" i="4"/>
  <c r="R8104" i="4"/>
  <c r="R2169" i="4"/>
  <c r="R6115" i="4"/>
  <c r="R3450" i="4"/>
  <c r="R3861" i="4"/>
  <c r="R5074" i="4"/>
  <c r="R2922" i="4"/>
  <c r="R3114" i="4"/>
  <c r="R2526" i="4"/>
  <c r="R702" i="4"/>
  <c r="R3322" i="4"/>
  <c r="R6295" i="4"/>
  <c r="R1109" i="4"/>
  <c r="R2614" i="4"/>
  <c r="R1363" i="4"/>
  <c r="R4256" i="4"/>
  <c r="R3963" i="4"/>
  <c r="R5697" i="4"/>
  <c r="R1307" i="4"/>
  <c r="R3557" i="4"/>
  <c r="R6498" i="4"/>
  <c r="R5959" i="4"/>
  <c r="R6950" i="4"/>
  <c r="R2057" i="4"/>
  <c r="R199" i="4"/>
  <c r="R3288" i="4"/>
  <c r="R1565" i="4"/>
  <c r="R2305" i="4"/>
  <c r="R7265" i="4"/>
  <c r="R4633" i="4"/>
  <c r="R4628" i="4"/>
  <c r="R5700" i="4"/>
  <c r="R1615" i="4"/>
  <c r="R6645" i="4"/>
  <c r="R4584" i="4"/>
  <c r="R4397" i="4"/>
  <c r="R1869" i="4"/>
  <c r="R1127" i="4"/>
  <c r="R3850" i="4"/>
  <c r="R4730" i="4"/>
  <c r="R230" i="4"/>
  <c r="R1279" i="4"/>
  <c r="R6195" i="4"/>
  <c r="R4667" i="4"/>
  <c r="R5608" i="4"/>
  <c r="R1916" i="4"/>
  <c r="R1434" i="4"/>
  <c r="R2823" i="4"/>
  <c r="R640" i="4"/>
  <c r="R7605" i="4"/>
  <c r="R7201" i="4"/>
  <c r="R6285" i="4"/>
  <c r="R4752" i="4"/>
  <c r="R1346" i="4"/>
  <c r="R3998" i="4"/>
  <c r="R7423" i="4"/>
  <c r="R3254" i="4"/>
  <c r="R1952" i="4"/>
  <c r="R5465" i="4"/>
  <c r="R4328" i="4"/>
  <c r="R5163" i="4"/>
  <c r="R4144" i="4"/>
  <c r="R6496" i="4"/>
  <c r="R4701" i="4"/>
  <c r="R4046" i="4"/>
  <c r="R6382" i="4"/>
  <c r="R7855" i="4"/>
  <c r="R7970" i="4"/>
  <c r="R5334" i="4"/>
  <c r="R2395" i="4"/>
  <c r="R2676" i="4"/>
  <c r="R7628" i="4"/>
  <c r="R7323" i="4"/>
  <c r="R3839" i="4"/>
  <c r="R817" i="4"/>
  <c r="R5105" i="4"/>
  <c r="R3555" i="4"/>
  <c r="R7117" i="4"/>
  <c r="R5828" i="4"/>
  <c r="R2259" i="4"/>
  <c r="R1332" i="4"/>
  <c r="R6606" i="4"/>
  <c r="R4620" i="4"/>
  <c r="R1221" i="4"/>
  <c r="R7651" i="4"/>
  <c r="R5106" i="4"/>
  <c r="R1425" i="4"/>
  <c r="R2957" i="4"/>
  <c r="R4613" i="4"/>
  <c r="R6531" i="4"/>
  <c r="R5169" i="4"/>
  <c r="R6835" i="4"/>
  <c r="R1457" i="4"/>
  <c r="R1498" i="4"/>
  <c r="R3749" i="4"/>
  <c r="R2075" i="4"/>
  <c r="R7009" i="4"/>
  <c r="R112" i="4"/>
  <c r="R3247" i="4"/>
  <c r="R6442" i="4"/>
  <c r="R3672" i="4"/>
  <c r="R6018" i="4"/>
  <c r="R3162" i="4"/>
  <c r="R4092" i="4"/>
  <c r="R1294" i="4"/>
  <c r="R960" i="4"/>
  <c r="R6791" i="4"/>
  <c r="R3185" i="4"/>
  <c r="R4489" i="4"/>
  <c r="R633" i="4"/>
  <c r="R2587" i="4"/>
  <c r="R4269" i="4"/>
  <c r="R2579" i="4"/>
  <c r="R866" i="4"/>
  <c r="R4544" i="4"/>
  <c r="R39" i="4"/>
  <c r="R8116" i="4"/>
  <c r="R6761" i="4"/>
  <c r="R5356" i="4"/>
  <c r="R7447" i="4"/>
  <c r="R3395" i="4"/>
  <c r="R8107" i="4"/>
  <c r="R32" i="4"/>
  <c r="R1379" i="4"/>
  <c r="R4795" i="4"/>
  <c r="R7332" i="4"/>
  <c r="R4308" i="4"/>
  <c r="R3336" i="4"/>
  <c r="R87" i="4"/>
  <c r="R460" i="4"/>
  <c r="R6228" i="4"/>
  <c r="R6954" i="4"/>
  <c r="R4602" i="4"/>
  <c r="R8047" i="4"/>
  <c r="R3509" i="4"/>
  <c r="R1091" i="4"/>
  <c r="R277" i="4"/>
  <c r="R8324" i="4"/>
  <c r="R5922" i="4"/>
  <c r="R5468" i="4"/>
  <c r="R5574" i="4"/>
  <c r="R7116" i="4"/>
  <c r="R5957" i="4"/>
  <c r="R3947" i="4"/>
  <c r="R3453" i="4"/>
  <c r="R2774" i="4"/>
  <c r="R965" i="4"/>
  <c r="R450" i="4"/>
  <c r="R2168" i="4"/>
  <c r="R8026" i="4"/>
  <c r="R7587" i="4"/>
  <c r="R7131" i="4"/>
  <c r="R1263" i="4"/>
  <c r="R3740" i="4"/>
  <c r="R6818" i="4"/>
  <c r="R169" i="4"/>
  <c r="R1603" i="4"/>
  <c r="R1930" i="4"/>
  <c r="R6067" i="4"/>
  <c r="R1620" i="4"/>
  <c r="R113" i="4"/>
  <c r="R2291" i="4"/>
  <c r="R1066" i="4"/>
  <c r="R30" i="4"/>
  <c r="R7387" i="4"/>
  <c r="R5533" i="4"/>
  <c r="R4550" i="4"/>
  <c r="R3318" i="4"/>
  <c r="R6959" i="4"/>
  <c r="R2820" i="4"/>
  <c r="R4318" i="4"/>
  <c r="R7975" i="4"/>
  <c r="R8150" i="4"/>
  <c r="R2658" i="4"/>
  <c r="R6964" i="4"/>
  <c r="R5254" i="4"/>
  <c r="R6128" i="4"/>
  <c r="R6260" i="4"/>
  <c r="R6669" i="4"/>
  <c r="R5307" i="4"/>
  <c r="R6731" i="4"/>
  <c r="R6477" i="4"/>
  <c r="R2595" i="4"/>
  <c r="R7370" i="4"/>
  <c r="R4164" i="4"/>
  <c r="R1956" i="4"/>
  <c r="R121" i="4"/>
  <c r="R1775" i="4"/>
  <c r="R2245" i="4"/>
  <c r="R1196" i="4"/>
  <c r="R4694" i="4"/>
  <c r="R7413" i="4"/>
  <c r="R919" i="4"/>
  <c r="R3342" i="4"/>
  <c r="R4226" i="4"/>
  <c r="R4006" i="4"/>
  <c r="R250" i="4"/>
  <c r="R886" i="4"/>
  <c r="R3670" i="4"/>
  <c r="R950" i="4"/>
  <c r="R2490" i="4"/>
  <c r="R5171" i="4"/>
  <c r="R5935" i="4"/>
  <c r="R2768" i="4"/>
  <c r="R1543" i="4"/>
  <c r="R4254" i="4"/>
  <c r="R1668" i="4"/>
  <c r="R3768" i="4"/>
  <c r="R1594" i="4"/>
  <c r="R7313" i="4"/>
  <c r="R7292" i="4"/>
  <c r="R5459" i="4"/>
  <c r="R822" i="4"/>
  <c r="R7380" i="4"/>
  <c r="R3617" i="4"/>
  <c r="R6" i="4"/>
  <c r="R5129" i="4"/>
  <c r="R2147" i="4"/>
  <c r="R6893" i="4"/>
  <c r="R8281" i="4"/>
  <c r="R3240" i="4"/>
  <c r="R1274" i="4"/>
  <c r="R2148" i="4"/>
  <c r="R2944" i="4"/>
  <c r="R7857" i="4"/>
  <c r="R8327" i="4"/>
  <c r="R173" i="4"/>
  <c r="R5034" i="4"/>
  <c r="R29" i="4"/>
  <c r="R6326" i="4"/>
  <c r="R4969" i="4"/>
  <c r="R3108" i="4"/>
  <c r="R2297" i="4"/>
  <c r="R44" i="4"/>
  <c r="R2400" i="4"/>
  <c r="R1634" i="4"/>
  <c r="R6874" i="4"/>
  <c r="R4956" i="4"/>
  <c r="R759" i="4"/>
  <c r="R5211" i="4"/>
  <c r="R4619" i="4"/>
  <c r="R2622" i="4"/>
  <c r="R7262" i="4"/>
  <c r="R4597" i="4"/>
  <c r="R3398" i="4"/>
  <c r="R3910" i="4"/>
  <c r="R5567" i="4"/>
  <c r="R3930" i="4"/>
  <c r="R5455" i="4"/>
  <c r="R5384" i="4"/>
  <c r="R4378" i="4"/>
  <c r="R739" i="4"/>
  <c r="R2130" i="4"/>
  <c r="R6297" i="4"/>
  <c r="R6192" i="4"/>
  <c r="R2655" i="4"/>
  <c r="R383" i="4"/>
  <c r="R4369" i="4"/>
  <c r="R206" i="4"/>
  <c r="R6225" i="4"/>
  <c r="R809" i="4"/>
  <c r="R2536" i="4"/>
  <c r="R3793" i="4"/>
  <c r="R5660" i="4"/>
  <c r="R210" i="4"/>
  <c r="R5146" i="4"/>
  <c r="R849" i="4"/>
  <c r="R5236" i="4"/>
  <c r="R5997" i="4"/>
  <c r="R236" i="4"/>
  <c r="R404" i="4"/>
  <c r="R3393" i="4"/>
  <c r="R394" i="4"/>
  <c r="R8088" i="4"/>
  <c r="R6838" i="4"/>
  <c r="R2026" i="4"/>
  <c r="R1015" i="4"/>
  <c r="R3491" i="4"/>
  <c r="R7826" i="4"/>
  <c r="R5289" i="4"/>
  <c r="R8173" i="4"/>
  <c r="R7198" i="4"/>
  <c r="R4410" i="4"/>
  <c r="R5365" i="4"/>
  <c r="R531" i="4"/>
  <c r="R2483" i="4"/>
  <c r="R6977" i="4"/>
  <c r="R4141" i="4"/>
  <c r="R7871" i="4"/>
  <c r="R7897" i="4"/>
  <c r="R183" i="4"/>
  <c r="R1947" i="4"/>
  <c r="R6041" i="4"/>
  <c r="R3358" i="4"/>
  <c r="R3317" i="4"/>
  <c r="R1714" i="4"/>
  <c r="R662" i="4"/>
  <c r="R8044" i="4"/>
  <c r="R6003" i="4"/>
  <c r="R1216" i="4"/>
  <c r="R845" i="4"/>
  <c r="R3097" i="4"/>
  <c r="R7028" i="4"/>
  <c r="R1984" i="4"/>
  <c r="R7162" i="4"/>
  <c r="R6428" i="4"/>
  <c r="R7406" i="4"/>
  <c r="R5691" i="4"/>
  <c r="R6375" i="4"/>
  <c r="R1068" i="4"/>
  <c r="R2926" i="4"/>
  <c r="R2916" i="4"/>
  <c r="R6958" i="4"/>
  <c r="R3047" i="4"/>
  <c r="R5529" i="4"/>
  <c r="R4294" i="4"/>
  <c r="R2840" i="4"/>
  <c r="R6614" i="4"/>
  <c r="R1728" i="4"/>
  <c r="R4798" i="4"/>
  <c r="R4609" i="4"/>
  <c r="R6095" i="4"/>
  <c r="R1665" i="4"/>
  <c r="R7403" i="4"/>
  <c r="R1166" i="4"/>
  <c r="R2785" i="4"/>
  <c r="R5481" i="4"/>
  <c r="R2364" i="4"/>
  <c r="R5047" i="4"/>
  <c r="U5047" i="4" s="1" a="1"/>
  <c r="R2961" i="4"/>
  <c r="U2961" i="4" s="1" a="1"/>
  <c r="R6707" i="4"/>
  <c r="U6707" i="4" s="1" a="1"/>
  <c r="R4662" i="4"/>
  <c r="U4662" i="4" s="1" a="1"/>
  <c r="R5173" i="4"/>
  <c r="U5173" i="4" s="1" a="1"/>
  <c r="R3520" i="4"/>
  <c r="U3520" i="4" s="1" a="1"/>
  <c r="R7179" i="4"/>
  <c r="U7179" i="4" s="1" a="1"/>
  <c r="R6143" i="4"/>
  <c r="U6143" i="4" s="1" a="1"/>
  <c r="R5913" i="4"/>
  <c r="U5913" i="4" s="1" a="1"/>
  <c r="R7881" i="4"/>
  <c r="U7881" i="4" s="1" a="1"/>
  <c r="R5801" i="4"/>
  <c r="U5801" i="4" s="1" a="1"/>
  <c r="R7085" i="4"/>
  <c r="U7085" i="4" s="1" a="1"/>
  <c r="R2680" i="4"/>
  <c r="U2680" i="4" s="1" a="1"/>
  <c r="R1234" i="4"/>
  <c r="U1234" i="4" s="1" a="1"/>
  <c r="R1709" i="4"/>
  <c r="U1709" i="4" s="1" a="1"/>
  <c r="R857" i="4"/>
  <c r="U857" i="4" s="1" a="1"/>
  <c r="R1670" i="4"/>
  <c r="U1670" i="4" s="1" a="1"/>
  <c r="R1461" i="4"/>
  <c r="U1461" i="4" s="1" a="1"/>
  <c r="R1165" i="4"/>
  <c r="U1165" i="4" s="1" a="1"/>
  <c r="R3172" i="4"/>
  <c r="U3172" i="4" s="1" a="1"/>
  <c r="R6112" i="4"/>
  <c r="U6112" i="4" s="1" a="1"/>
  <c r="R2691" i="4"/>
  <c r="U2691" i="4" s="1" a="1"/>
  <c r="R4810" i="4"/>
  <c r="U4810" i="4" s="1" a="1"/>
  <c r="R5903" i="4"/>
  <c r="U5903" i="4" s="1" a="1"/>
  <c r="R1458" i="4"/>
  <c r="U1458" i="4" s="1" a="1"/>
  <c r="R7620" i="4"/>
  <c r="U7620" i="4" s="1" a="1"/>
  <c r="R446" i="4"/>
  <c r="U446" i="4" s="1" a="1"/>
  <c r="R3735" i="4"/>
  <c r="U3735" i="4" s="1" a="1"/>
  <c r="R5518" i="4"/>
  <c r="U5518" i="4" s="1" a="1"/>
  <c r="R6366" i="4"/>
  <c r="U6366" i="4" s="1" a="1"/>
  <c r="R5007" i="4"/>
  <c r="U5007" i="4" s="1" a="1"/>
  <c r="R3710" i="4"/>
  <c r="U3710" i="4" s="1" a="1"/>
  <c r="R2227" i="4"/>
  <c r="U2227" i="4" s="1" a="1"/>
  <c r="R751" i="4"/>
  <c r="U751" i="4" s="1" a="1"/>
  <c r="R8098" i="4"/>
  <c r="U8098" i="4" s="1" a="1"/>
  <c r="R6660" i="4"/>
  <c r="U6660" i="4" s="1" a="1"/>
  <c r="R5718" i="4"/>
  <c r="U5718" i="4" s="1" a="1"/>
  <c r="R364" i="4"/>
  <c r="U364" i="4" s="1" a="1"/>
  <c r="R4944" i="4"/>
  <c r="U4944" i="4" s="1" a="1"/>
  <c r="R4333" i="4"/>
  <c r="U4333" i="4" s="1" a="1"/>
  <c r="R5002" i="4"/>
  <c r="U5002" i="4" s="1" a="1"/>
  <c r="R7840" i="4"/>
  <c r="U7840" i="4" s="1" a="1"/>
  <c r="R7603" i="4"/>
  <c r="U7603" i="4" s="1" a="1"/>
  <c r="R6317" i="4"/>
  <c r="U6317" i="4" s="1" a="1"/>
  <c r="R1959" i="4"/>
  <c r="U1959" i="4" s="1" a="1"/>
  <c r="R7684" i="4"/>
  <c r="U7684" i="4" s="1" a="1"/>
  <c r="R7228" i="4"/>
  <c r="U7228" i="4" s="1" a="1"/>
  <c r="R6237" i="4"/>
  <c r="U6237" i="4" s="1" a="1"/>
  <c r="R1381" i="4"/>
  <c r="U1381" i="4" s="1" a="1"/>
  <c r="R5580" i="4"/>
  <c r="U5580" i="4" s="1" a="1"/>
  <c r="R7352" i="4"/>
  <c r="U7352" i="4" s="1" a="1"/>
  <c r="R7015" i="4"/>
  <c r="U7015" i="4" s="1" a="1"/>
  <c r="R167" i="4"/>
  <c r="U167" i="4" s="1" a="1"/>
  <c r="R6692" i="4"/>
  <c r="U6692" i="4" s="1" a="1"/>
  <c r="R5009" i="4"/>
  <c r="U5009" i="4" s="1" a="1"/>
  <c r="R2700" i="4"/>
  <c r="U2700" i="4" s="1" a="1"/>
  <c r="R4311" i="4"/>
  <c r="U4311" i="4" s="1" a="1"/>
  <c r="R5015" i="4"/>
  <c r="U5015" i="4" s="1" a="1"/>
  <c r="R3635" i="4"/>
  <c r="U3635" i="4" s="1" a="1"/>
  <c r="R5796" i="4"/>
  <c r="U5796" i="4" s="1" a="1"/>
  <c r="R5810" i="4"/>
  <c r="U5810" i="4" s="1" a="1"/>
  <c r="R2289" i="4"/>
  <c r="U2289" i="4" s="1" a="1"/>
  <c r="R4576" i="4"/>
  <c r="U4576" i="4" s="1" a="1"/>
  <c r="R6184" i="4"/>
  <c r="U6184" i="4" s="1" a="1"/>
  <c r="R3640" i="4"/>
  <c r="U3640" i="4" s="1" a="1"/>
  <c r="R8290" i="4"/>
  <c r="U8290" i="4" s="1" a="1"/>
  <c r="R5495" i="4"/>
  <c r="U5495" i="4" s="1" a="1"/>
  <c r="R5031" i="4"/>
  <c r="U5031" i="4" s="1" a="1"/>
  <c r="R2183" i="4"/>
  <c r="U2183" i="4" s="1" a="1"/>
  <c r="R7061" i="4"/>
  <c r="U7061" i="4" s="1" a="1"/>
  <c r="R7636" i="4"/>
  <c r="U7636" i="4" s="1" a="1"/>
  <c r="R8215" i="4"/>
  <c r="U8215" i="4" s="1" a="1"/>
  <c r="R1462" i="4"/>
  <c r="U1462" i="4" s="1" a="1"/>
  <c r="R4268" i="4"/>
  <c r="U4268" i="4" s="1" a="1"/>
  <c r="R6016" i="4"/>
  <c r="U6016" i="4" s="1" a="1"/>
  <c r="R1271" i="4"/>
  <c r="U1271" i="4" s="1" a="1"/>
  <c r="R721" i="4"/>
  <c r="U721" i="4" s="1" a="1"/>
  <c r="R92" i="4"/>
  <c r="U92" i="4" s="1" a="1"/>
  <c r="R7660" i="4"/>
  <c r="U7660" i="4" s="1" a="1"/>
  <c r="R1072" i="4"/>
  <c r="U1072" i="4" s="1" a="1"/>
  <c r="R1961" i="4"/>
  <c r="U1961" i="4" s="1" a="1"/>
  <c r="R1421" i="4"/>
  <c r="U1421" i="4" s="1" a="1"/>
  <c r="R3575" i="4"/>
  <c r="U3575" i="4" s="1" a="1"/>
  <c r="R1203" i="4"/>
  <c r="U1203" i="4" s="1" a="1"/>
  <c r="R2255" i="4"/>
  <c r="U2255" i="4" s="1" a="1"/>
  <c r="R7157" i="4"/>
  <c r="U7157" i="4" s="1" a="1"/>
  <c r="R6250" i="4"/>
  <c r="U6250" i="4" s="1" a="1"/>
  <c r="R8122" i="4"/>
  <c r="U8122" i="4" s="1" a="1"/>
  <c r="R4995" i="4"/>
  <c r="U4995" i="4" s="1" a="1"/>
  <c r="R3686" i="4"/>
  <c r="U3686" i="4" s="1" a="1"/>
  <c r="R240" i="4"/>
  <c r="U240" i="4" s="1" a="1"/>
  <c r="R4018" i="4"/>
  <c r="U4018" i="4" s="1" a="1"/>
  <c r="R1370" i="4"/>
  <c r="U1370" i="4" s="1" a="1"/>
  <c r="R4022" i="4"/>
  <c r="U4022" i="4" s="1" a="1"/>
  <c r="R7714" i="4"/>
  <c r="U7714" i="4" s="1" a="1"/>
  <c r="R5808" i="4"/>
  <c r="U5808" i="4" s="1" a="1"/>
  <c r="R1664" i="4"/>
  <c r="U1664" i="4" s="1" a="1"/>
  <c r="R5131" i="4"/>
  <c r="U5131" i="4" s="1" a="1"/>
  <c r="R7627" i="4"/>
  <c r="U7627" i="4" s="1" a="1"/>
  <c r="R632" i="4"/>
  <c r="U632" i="4" s="1" a="1"/>
  <c r="R5133" i="4"/>
  <c r="U5133" i="4" s="1" a="1"/>
  <c r="R2506" i="4"/>
  <c r="U2506" i="4" s="1" a="1"/>
  <c r="R4071" i="4"/>
  <c r="U4071" i="4" s="1" a="1"/>
  <c r="R3222" i="4"/>
  <c r="U3222" i="4" s="1" a="1"/>
  <c r="R125" i="4"/>
  <c r="U125" i="4" s="1" a="1"/>
  <c r="R3709" i="4"/>
  <c r="U3709" i="4" s="1" a="1"/>
  <c r="R4745" i="4"/>
  <c r="U4745" i="4" s="1" a="1"/>
  <c r="R3490" i="4"/>
  <c r="U3490" i="4" s="1" a="1"/>
  <c r="R5855" i="4"/>
  <c r="U5855" i="4" s="1" a="1"/>
  <c r="R7241" i="4"/>
  <c r="U7241" i="4" s="1" a="1"/>
  <c r="R6889" i="4"/>
  <c r="U6889" i="4" s="1" a="1"/>
  <c r="R5454" i="4"/>
  <c r="U5454" i="4" s="1" a="1"/>
  <c r="R3183" i="4"/>
  <c r="U3183" i="4" s="1" a="1"/>
  <c r="R6398" i="4"/>
  <c r="U6398" i="4" s="1" a="1"/>
  <c r="R5062" i="4"/>
  <c r="U5062" i="4" s="1" a="1"/>
  <c r="R5382" i="4"/>
  <c r="U5382" i="4" s="1" a="1"/>
  <c r="R1325" i="4"/>
  <c r="U1325" i="4" s="1" a="1"/>
  <c r="R7558" i="4"/>
  <c r="U7558" i="4" s="1" a="1"/>
  <c r="R7378" i="4"/>
  <c r="U7378" i="4" s="1" a="1"/>
  <c r="R7561" i="4"/>
  <c r="U7561" i="4" s="1" a="1"/>
  <c r="R2350" i="4"/>
  <c r="U2350" i="4" s="1" a="1"/>
  <c r="R5458" i="4"/>
  <c r="U5458" i="4" s="1" a="1"/>
  <c r="R3948" i="4"/>
  <c r="U3948" i="4" s="1" a="1"/>
  <c r="R6311" i="4"/>
  <c r="U6311" i="4" s="1" a="1"/>
  <c r="R6064" i="4"/>
  <c r="U6064" i="4" s="1" a="1"/>
  <c r="R3543" i="4"/>
  <c r="U3543" i="4" s="1" a="1"/>
  <c r="R6939" i="4"/>
  <c r="U6939" i="4" s="1" a="1"/>
  <c r="R1697" i="4"/>
  <c r="U1697" i="4" s="1" a="1"/>
  <c r="R3056" i="4"/>
  <c r="U3056" i="4" s="1" a="1"/>
  <c r="R2746" i="4"/>
  <c r="U2746" i="4" s="1" a="1"/>
  <c r="R4465" i="4"/>
  <c r="U4465" i="4" s="1" a="1"/>
  <c r="R6543" i="4"/>
  <c r="U6543" i="4" s="1" a="1"/>
  <c r="R7704" i="4"/>
  <c r="U7704" i="4" s="1" a="1"/>
  <c r="R54" i="4"/>
  <c r="U54" i="4" s="1" a="1"/>
  <c r="R537" i="4"/>
  <c r="U537" i="4" s="1" a="1"/>
  <c r="R942" i="4"/>
  <c r="U942" i="4" s="1" a="1"/>
  <c r="R8308" i="4"/>
  <c r="U8308" i="4" s="1" a="1"/>
  <c r="R2491" i="4"/>
  <c r="U2491" i="4" s="1" a="1"/>
  <c r="R6209" i="4"/>
  <c r="U6209" i="4" s="1" a="1"/>
  <c r="R918" i="4"/>
  <c r="U918" i="4" s="1" a="1"/>
  <c r="R5431" i="4"/>
  <c r="U5431" i="4" s="1" a="1"/>
  <c r="R8169" i="4"/>
  <c r="U8169" i="4" s="1" a="1"/>
  <c r="R5895" i="4"/>
  <c r="U5895" i="4" s="1" a="1"/>
  <c r="R2930" i="4"/>
  <c r="U2930" i="4" s="1" a="1"/>
  <c r="R4631" i="4"/>
  <c r="U4631" i="4" s="1" a="1"/>
  <c r="R6170" i="4"/>
  <c r="U6170" i="4" s="1" a="1"/>
  <c r="R7522" i="4"/>
  <c r="U7522" i="4" s="1" a="1"/>
  <c r="R2065" i="4"/>
  <c r="U2065" i="4" s="1" a="1"/>
  <c r="R1676" i="4"/>
  <c r="U1676" i="4" s="1" a="1"/>
  <c r="R4981" i="4"/>
  <c r="U4981" i="4" s="1" a="1"/>
  <c r="R5324" i="4"/>
  <c r="U5324" i="4" s="1" a="1"/>
  <c r="R7535" i="4"/>
  <c r="U7535" i="4" s="1" a="1"/>
  <c r="R6708" i="4"/>
  <c r="U6708" i="4" s="1" a="1"/>
  <c r="R3298" i="4"/>
  <c r="U3298" i="4" s="1" a="1"/>
  <c r="R7680" i="4"/>
  <c r="U7680" i="4" s="1" a="1"/>
  <c r="R990" i="4"/>
  <c r="U990" i="4" s="1" a="1"/>
  <c r="R7877" i="4"/>
  <c r="U7877" i="4" s="1" a="1"/>
  <c r="R4392" i="4"/>
  <c r="U4392" i="4" s="1" a="1"/>
  <c r="R3851" i="4"/>
  <c r="U3851" i="4" s="1" a="1"/>
  <c r="R2728" i="4"/>
  <c r="U2728" i="4" s="1" a="1"/>
  <c r="R6292" i="4"/>
  <c r="U6292" i="4" s="1" a="1"/>
  <c r="R1669" i="4"/>
  <c r="U1669" i="4" s="1" a="1"/>
  <c r="R6589" i="4"/>
  <c r="U6589" i="4" s="1" a="1"/>
  <c r="R3040" i="4"/>
  <c r="U3040" i="4" s="1" a="1"/>
  <c r="R7791" i="4"/>
  <c r="U7791" i="4" s="1" a="1"/>
  <c r="R6316" i="4"/>
  <c r="U6316" i="4" s="1" a="1"/>
  <c r="R3826" i="4"/>
  <c r="U3826" i="4" s="1" a="1"/>
  <c r="R6670" i="4"/>
  <c r="U6670" i="4" s="1" a="1"/>
  <c r="R5162" i="4"/>
  <c r="U5162" i="4" s="1" a="1"/>
  <c r="R5712" i="4"/>
  <c r="U5712" i="4" s="1" a="1"/>
  <c r="R3253" i="4"/>
  <c r="U3253" i="4" s="1" a="1"/>
  <c r="R1269" i="4"/>
  <c r="U1269" i="4" s="1" a="1"/>
  <c r="R6281" i="4"/>
  <c r="U6281" i="4" s="1" a="1"/>
  <c r="R7100" i="4"/>
  <c r="U7100" i="4" s="1" a="1"/>
  <c r="R2121" i="4"/>
  <c r="U2121" i="4" s="1" a="1"/>
  <c r="R5167" i="4"/>
  <c r="U5167" i="4" s="1" a="1"/>
  <c r="R6526" i="4"/>
  <c r="U6526" i="4" s="1" a="1"/>
  <c r="R6928" i="4"/>
  <c r="U6928" i="4" s="1" a="1"/>
  <c r="R4893" i="4"/>
  <c r="U4893" i="4" s="1" a="1"/>
  <c r="R5216" i="4"/>
  <c r="U5216" i="4" s="1" a="1"/>
  <c r="R4685" i="4"/>
  <c r="U4685" i="4" s="1" a="1"/>
  <c r="R140" i="4"/>
  <c r="U140" i="4" s="1" a="1"/>
  <c r="R3251" i="4"/>
  <c r="U3251" i="4" s="1" a="1"/>
  <c r="R888" i="4"/>
  <c r="U888" i="4" s="1" a="1"/>
  <c r="R5599" i="4"/>
  <c r="U5599" i="4" s="1" a="1"/>
  <c r="R7679" i="4"/>
  <c r="U7679" i="4" s="1" a="1"/>
  <c r="R4636" i="4"/>
  <c r="U4636" i="4" s="1" a="1"/>
  <c r="R7784" i="4"/>
  <c r="U7784" i="4" s="1" a="1"/>
  <c r="R5496" i="4"/>
  <c r="U5496" i="4" s="1" a="1"/>
  <c r="R7491" i="4"/>
  <c r="U7491" i="4" s="1" a="1"/>
  <c r="R2137" i="4"/>
  <c r="U2137" i="4" s="1" a="1"/>
  <c r="R7427" i="4"/>
  <c r="U7427" i="4" s="1" a="1"/>
  <c r="R7792" i="4"/>
  <c r="U7792" i="4" s="1" a="1"/>
  <c r="R2612" i="4"/>
  <c r="U2612" i="4" s="1" a="1"/>
  <c r="R3588" i="4"/>
  <c r="U3588" i="4" s="1" a="1"/>
  <c r="R1086" i="4"/>
  <c r="U1086" i="4" s="1" a="1"/>
  <c r="R4984" i="4"/>
  <c r="U4984" i="4" s="1" a="1"/>
  <c r="R4317" i="4"/>
  <c r="U4317" i="4" s="1" a="1"/>
  <c r="R8136" i="4"/>
  <c r="U8136" i="4" s="1" a="1"/>
  <c r="R1643" i="4"/>
  <c r="U1643" i="4" s="1" a="1"/>
  <c r="R1774" i="4"/>
  <c r="U1774" i="4" s="1" a="1"/>
  <c r="R3872" i="4"/>
  <c r="U3872" i="4" s="1" a="1"/>
  <c r="R2131" i="4"/>
  <c r="U2131" i="4" s="1" a="1"/>
  <c r="R7474" i="4"/>
  <c r="U7474" i="4" s="1" a="1"/>
  <c r="R4262" i="4"/>
  <c r="U4262" i="4" s="1" a="1"/>
  <c r="R5870" i="4"/>
  <c r="U5870" i="4" s="1" a="1"/>
  <c r="R2851" i="4"/>
  <c r="U2851" i="4" s="1" a="1"/>
  <c r="R1648" i="4"/>
  <c r="U1648" i="4" s="1" a="1"/>
  <c r="R3733" i="4"/>
  <c r="U3733" i="4" s="1" a="1"/>
  <c r="R5410" i="4"/>
  <c r="U5410" i="4" s="1" a="1"/>
  <c r="R705" i="4"/>
  <c r="U705" i="4" s="1" a="1"/>
  <c r="R830" i="4"/>
  <c r="U830" i="4" s="1" a="1"/>
  <c r="R497" i="4"/>
  <c r="U497" i="4" s="1" a="1"/>
  <c r="R1776" i="4"/>
  <c r="U1776" i="4" s="1" a="1"/>
  <c r="R7446" i="4"/>
  <c r="U7446" i="4" s="1" a="1"/>
  <c r="R2713" i="4"/>
  <c r="U2713" i="4" s="1" a="1"/>
  <c r="R4721" i="4"/>
  <c r="U4721" i="4" s="1" a="1"/>
  <c r="R7998" i="4"/>
  <c r="U7998" i="4" s="1" a="1"/>
  <c r="R1905" i="4"/>
  <c r="U1905" i="4" s="1" a="1"/>
  <c r="R4136" i="4"/>
  <c r="U4136" i="4" s="1" a="1"/>
  <c r="R6110" i="4"/>
  <c r="U6110" i="4" s="1" a="1"/>
  <c r="R588" i="4"/>
  <c r="U588" i="4" s="1" a="1"/>
  <c r="R3229" i="4"/>
  <c r="U3229" i="4" s="1" a="1"/>
  <c r="R2451" i="4"/>
  <c r="U2451" i="4" s="1" a="1"/>
  <c r="R8305" i="4"/>
  <c r="U8305" i="4" s="1" a="1"/>
  <c r="R3039" i="4"/>
  <c r="U3039" i="4" s="1" a="1"/>
  <c r="R3269" i="4"/>
  <c r="U3269" i="4" s="1" a="1"/>
  <c r="R958" i="4"/>
  <c r="U958" i="4" s="1" a="1"/>
  <c r="R6166" i="4"/>
  <c r="U6166" i="4" s="1" a="1"/>
  <c r="R4699" i="4"/>
  <c r="U4699" i="4" s="1" a="1"/>
  <c r="R3092" i="4"/>
  <c r="U3092" i="4" s="1" a="1"/>
  <c r="R6789" i="4"/>
  <c r="U6789" i="4" s="1" a="1"/>
  <c r="R2191" i="4"/>
  <c r="U2191" i="4" s="1" a="1"/>
  <c r="R6978" i="4"/>
  <c r="U6978" i="4" s="1" a="1"/>
  <c r="R2203" i="4"/>
  <c r="U2203" i="4" s="1" a="1"/>
  <c r="R5943" i="4"/>
  <c r="U5943" i="4" s="1" a="1"/>
  <c r="R5778" i="4"/>
  <c r="U5778" i="4" s="1" a="1"/>
  <c r="R1338" i="4"/>
  <c r="U1338" i="4" s="1" a="1"/>
  <c r="R6050" i="4"/>
  <c r="U6050" i="4" s="1" a="1"/>
  <c r="R8269" i="4"/>
  <c r="U8269" i="4" s="1" a="1"/>
  <c r="R7337" i="4"/>
  <c r="U7337" i="4" s="1" a="1"/>
  <c r="R7494" i="4"/>
  <c r="U7494" i="4" s="1" a="1"/>
  <c r="R4857" i="4"/>
  <c r="U4857" i="4" s="1" a="1"/>
  <c r="R379" i="4"/>
  <c r="U379" i="4" s="1" a="1"/>
  <c r="R8295" i="4"/>
  <c r="U8295" i="4" s="1" a="1"/>
  <c r="R6099" i="4"/>
  <c r="U6099" i="4" s="1" a="1"/>
  <c r="R7326" i="4"/>
  <c r="U7326" i="4" s="1" a="1"/>
  <c r="R7527" i="4"/>
  <c r="U7527" i="4" s="1" a="1"/>
  <c r="R3072" i="4"/>
  <c r="U3072" i="4" s="1" a="1"/>
  <c r="R3404" i="4"/>
  <c r="U3404" i="4" s="1" a="1"/>
  <c r="R2430" i="4"/>
  <c r="U2430" i="4" s="1" a="1"/>
  <c r="R4600" i="4"/>
  <c r="U4600" i="4" s="1" a="1"/>
  <c r="R6258" i="4"/>
  <c r="U6258" i="4" s="1" a="1"/>
  <c r="R3702" i="4"/>
  <c r="U3702" i="4" s="1" a="1"/>
  <c r="R6576" i="4"/>
  <c r="U6576" i="4" s="1" a="1"/>
  <c r="R1708" i="4"/>
  <c r="U1708" i="4" s="1" a="1"/>
  <c r="R2482" i="4"/>
  <c r="U2482" i="4" s="1" a="1"/>
  <c r="R2586" i="4"/>
  <c r="U2586" i="4" s="1" a="1"/>
  <c r="R6334" i="4"/>
  <c r="U6334" i="4" s="1" a="1"/>
  <c r="R456" i="4"/>
  <c r="U456" i="4" s="1" a="1"/>
  <c r="R3462" i="4"/>
  <c r="U3462" i="4" s="1" a="1"/>
  <c r="R6616" i="4"/>
  <c r="U6616" i="4" s="1" a="1"/>
  <c r="R4518" i="4"/>
  <c r="U4518" i="4" s="1" a="1"/>
  <c r="R6659" i="4"/>
  <c r="U6659" i="4" s="1" a="1"/>
  <c r="R8120" i="4"/>
  <c r="U8120" i="4" s="1" a="1"/>
  <c r="R1485" i="4"/>
  <c r="U1485" i="4" s="1" a="1"/>
  <c r="R8220" i="4"/>
  <c r="U8220" i="4" s="1" a="1"/>
  <c r="R3968" i="4"/>
  <c r="U3968" i="4" s="1" a="1"/>
  <c r="R1291" i="4"/>
  <c r="U1291" i="4" s="1" a="1"/>
  <c r="R1475" i="4"/>
  <c r="U1475" i="4" s="1" a="1"/>
  <c r="R6633" i="4"/>
  <c r="U6633" i="4" s="1" a="1"/>
  <c r="R6810" i="4"/>
  <c r="U6810" i="4" s="1" a="1"/>
  <c r="R6021" i="4"/>
  <c r="U6021" i="4" s="1" a="1"/>
  <c r="R1547" i="4"/>
  <c r="U1547" i="4" s="1" a="1"/>
  <c r="R2059" i="4"/>
  <c r="U2059" i="4" s="1" a="1"/>
  <c r="R5043" i="4"/>
  <c r="U5043" i="4" s="1" a="1"/>
  <c r="R5093" i="4"/>
  <c r="R6104" i="4"/>
  <c r="R4228" i="4"/>
  <c r="R1817" i="4"/>
  <c r="R4118" i="4"/>
  <c r="R6385" i="4"/>
  <c r="R6538" i="4"/>
  <c r="R3129" i="4"/>
  <c r="R1989" i="4"/>
  <c r="R3391" i="4"/>
  <c r="R6328" i="4"/>
  <c r="R6271" i="4"/>
  <c r="R4832" i="4"/>
  <c r="R5789" i="4"/>
  <c r="R5122" i="4"/>
  <c r="R5505" i="4"/>
  <c r="R3803" i="4"/>
  <c r="R1204" i="4"/>
  <c r="R620" i="4"/>
  <c r="R6393" i="4"/>
  <c r="R3481" i="4"/>
  <c r="R5971" i="4"/>
  <c r="R208" i="4"/>
  <c r="R2734" i="4"/>
  <c r="R8255" i="4"/>
  <c r="R1387" i="4"/>
  <c r="R5995" i="4"/>
  <c r="R1158" i="4"/>
  <c r="R3294" i="4"/>
  <c r="R7151" i="4"/>
  <c r="R1724" i="4"/>
  <c r="R7662" i="4"/>
  <c r="R6200" i="4"/>
  <c r="R1883" i="4"/>
  <c r="R2576" i="4"/>
  <c r="R1915" i="4"/>
  <c r="R3776" i="4"/>
  <c r="R6953" i="4"/>
  <c r="R2909" i="4"/>
  <c r="R5020" i="4"/>
  <c r="R7712" i="4"/>
  <c r="R4632" i="4"/>
  <c r="R642" i="4"/>
  <c r="R1983" i="4"/>
  <c r="R6946" i="4"/>
  <c r="R4760" i="4"/>
  <c r="R7531" i="4"/>
  <c r="R2673" i="4"/>
  <c r="R3513" i="4"/>
  <c r="R8223" i="4"/>
  <c r="R1499" i="4"/>
  <c r="R5316" i="4"/>
  <c r="R63" i="4"/>
  <c r="R7419" i="4"/>
  <c r="R2564" i="4"/>
  <c r="R6806" i="4"/>
  <c r="R7777" i="4"/>
  <c r="R4515" i="4"/>
  <c r="R1055" i="4"/>
  <c r="R6176" i="4"/>
  <c r="R2913" i="4"/>
  <c r="R5724" i="4"/>
  <c r="R3936" i="4"/>
  <c r="R5340" i="4"/>
  <c r="R789" i="4"/>
  <c r="R7284" i="4"/>
  <c r="R1918" i="4"/>
  <c r="R5617" i="4"/>
  <c r="R3726" i="4"/>
  <c r="R3579" i="4"/>
  <c r="R2699" i="4"/>
  <c r="R6599" i="4"/>
  <c r="R4091" i="4"/>
  <c r="R1859" i="4"/>
  <c r="R5305" i="4"/>
  <c r="R2161" i="4"/>
  <c r="R3291" i="4"/>
  <c r="R7086" i="4"/>
  <c r="R1510" i="4"/>
  <c r="R6134" i="4"/>
  <c r="R1259" i="4"/>
  <c r="R1217" i="4"/>
  <c r="R4376" i="4"/>
  <c r="R4803" i="4"/>
  <c r="R1909" i="4"/>
  <c r="R6098" i="4"/>
  <c r="R3263" i="4"/>
  <c r="R1246" i="4"/>
  <c r="R3344" i="4"/>
  <c r="R5127" i="4"/>
  <c r="R5664" i="4"/>
  <c r="R6536" i="4"/>
  <c r="R5586" i="4"/>
  <c r="R504" i="4"/>
  <c r="R1474" i="4"/>
  <c r="R2832" i="4"/>
  <c r="R2240" i="4"/>
  <c r="R7989" i="4"/>
  <c r="R4047" i="4"/>
  <c r="R1957" i="4"/>
  <c r="R7379" i="4"/>
  <c r="R5548" i="4"/>
  <c r="R5184" i="4"/>
  <c r="R3135" i="4"/>
  <c r="R386" i="4"/>
  <c r="R2270" i="4"/>
  <c r="R1513" i="4"/>
  <c r="R4406" i="4"/>
  <c r="R2908" i="4"/>
  <c r="R4314" i="4"/>
  <c r="R5104" i="4"/>
  <c r="R7333" i="4"/>
  <c r="R3770" i="4"/>
  <c r="R2739" i="4"/>
  <c r="R8017" i="4"/>
  <c r="R3169" i="4"/>
  <c r="R3337" i="4"/>
  <c r="R6541" i="4"/>
  <c r="R6339" i="4"/>
  <c r="R7017" i="4"/>
  <c r="R4387" i="4"/>
  <c r="R8144" i="4"/>
  <c r="R7230" i="4"/>
  <c r="R1861" i="4"/>
  <c r="R6851" i="4"/>
  <c r="R2029" i="4"/>
  <c r="R25" i="4"/>
  <c r="R6868" i="4"/>
  <c r="R6100" i="4"/>
  <c r="R7048" i="4"/>
  <c r="R2827" i="4"/>
  <c r="R8138" i="4"/>
  <c r="R545" i="4"/>
  <c r="R6926" i="4"/>
  <c r="R6695" i="4"/>
  <c r="R4624" i="4"/>
  <c r="R6897" i="4"/>
  <c r="R843" i="4"/>
  <c r="R2744" i="4"/>
  <c r="R4903" i="4"/>
  <c r="R7044" i="4"/>
  <c r="R5892" i="4"/>
  <c r="R6108" i="4"/>
  <c r="R7136" i="4"/>
  <c r="R2986" i="4"/>
  <c r="R8090" i="4"/>
  <c r="R7915" i="4"/>
  <c r="R4611" i="4"/>
  <c r="R410" i="4"/>
  <c r="R5964" i="4"/>
  <c r="R382" i="4"/>
  <c r="R8226" i="4"/>
  <c r="R3660" i="4"/>
  <c r="R4922" i="4"/>
  <c r="R3480" i="4"/>
  <c r="R5164" i="4"/>
  <c r="R6572" i="4"/>
  <c r="R6270" i="4"/>
  <c r="R3673" i="4"/>
  <c r="R6335" i="4"/>
  <c r="R6709" i="4"/>
  <c r="R8187" i="4"/>
  <c r="R2341" i="4"/>
  <c r="R2784" i="4"/>
  <c r="R6162" i="4"/>
  <c r="R1016" i="4"/>
  <c r="R1496" i="4"/>
  <c r="R2455" i="4"/>
  <c r="R5961" i="4"/>
  <c r="R8013" i="4"/>
  <c r="R1132" i="4"/>
  <c r="R4067" i="4"/>
  <c r="R983" i="4"/>
  <c r="R6380" i="4"/>
  <c r="R4129" i="4"/>
  <c r="R5204" i="4"/>
  <c r="R6828" i="4"/>
  <c r="R8152" i="4"/>
  <c r="R2024" i="4"/>
  <c r="R1902" i="4"/>
  <c r="R5446" i="4"/>
  <c r="R6300" i="4"/>
  <c r="R3924" i="4"/>
  <c r="R3424" i="4"/>
  <c r="R8094" i="4"/>
  <c r="R3349" i="4"/>
  <c r="R4285" i="4"/>
  <c r="R3746" i="4"/>
  <c r="R931" i="4"/>
  <c r="R6646" i="4"/>
  <c r="R361" i="4"/>
  <c r="R7099" i="4"/>
  <c r="R5500" i="4"/>
  <c r="R6824" i="4"/>
  <c r="R1119" i="4"/>
  <c r="R5332" i="4"/>
  <c r="R6062" i="4"/>
  <c r="R7918" i="4"/>
  <c r="R6362" i="4"/>
  <c r="R5194" i="4"/>
  <c r="R4362" i="4"/>
  <c r="R5052" i="4"/>
  <c r="R1142" i="4"/>
  <c r="R171" i="4"/>
  <c r="R4775" i="4"/>
  <c r="R4573" i="4"/>
  <c r="R7468" i="4"/>
  <c r="R47" i="4"/>
  <c r="R2815" i="4"/>
  <c r="R1621" i="4"/>
  <c r="R527" i="4"/>
  <c r="R5794" i="4"/>
  <c r="R6408" i="4"/>
  <c r="R5364" i="4"/>
  <c r="R5883" i="4"/>
  <c r="R5060" i="4"/>
  <c r="R5494" i="4"/>
  <c r="R7329" i="4"/>
  <c r="R2310" i="4"/>
  <c r="R6411" i="4"/>
  <c r="R6688" i="4"/>
  <c r="R4866" i="4"/>
  <c r="R8193" i="4"/>
  <c r="R8132" i="4"/>
  <c r="R1928" i="4"/>
  <c r="S656" i="4"/>
  <c r="S7097" i="4"/>
  <c r="S4592" i="4"/>
  <c r="S549" i="4"/>
  <c r="S8030" i="4"/>
  <c r="S7649" i="4"/>
  <c r="S5756" i="4"/>
  <c r="S6190" i="4"/>
  <c r="S7806" i="4"/>
  <c r="S1022" i="4"/>
  <c r="S6917" i="4"/>
  <c r="S1642" i="4"/>
  <c r="S7027" i="4"/>
  <c r="S349" i="4"/>
  <c r="S3813" i="4"/>
  <c r="S6677" i="4"/>
  <c r="S1786" i="4"/>
  <c r="S5858" i="4"/>
  <c r="S1128" i="4"/>
  <c r="S1522" i="4"/>
  <c r="S7071" i="4"/>
  <c r="S6502" i="4"/>
  <c r="S873" i="4"/>
  <c r="S5559" i="4"/>
  <c r="S2976" i="4"/>
  <c r="S3414" i="4"/>
  <c r="S3535" i="4"/>
  <c r="S293" i="4"/>
  <c r="S1840" i="4"/>
  <c r="S129" i="4"/>
  <c r="S5330" i="4"/>
  <c r="S23" i="4"/>
  <c r="S3534" i="4"/>
  <c r="S130" i="4"/>
  <c r="S783" i="4"/>
  <c r="S1653" i="4"/>
  <c r="S7155" i="4"/>
  <c r="S207" i="4"/>
  <c r="S5981" i="4"/>
  <c r="S2393" i="4"/>
  <c r="S4983" i="4"/>
  <c r="S4566" i="4"/>
  <c r="S3852" i="4"/>
  <c r="S1968" i="4"/>
  <c r="S1839" i="4"/>
  <c r="S808" i="4"/>
  <c r="S2379" i="4"/>
  <c r="S4928" i="4"/>
  <c r="S911" i="4"/>
  <c r="S3081" i="4"/>
  <c r="S5487" i="4"/>
  <c r="S4546" i="4"/>
  <c r="S7460" i="4"/>
  <c r="S7693" i="4"/>
  <c r="S1443" i="4"/>
  <c r="S1577" i="4"/>
  <c r="S7355" i="4"/>
  <c r="S4763" i="4"/>
  <c r="S493" i="4"/>
  <c r="S8274" i="4"/>
  <c r="S2160" i="4"/>
  <c r="S3370" i="4"/>
  <c r="S5980" i="4"/>
  <c r="S2648" i="4"/>
  <c r="S2486" i="4"/>
  <c r="S4266" i="4"/>
  <c r="S2195" i="4"/>
  <c r="S7404" i="4"/>
  <c r="S539" i="4"/>
  <c r="S7599" i="4"/>
  <c r="S6654" i="4"/>
  <c r="S2359" i="4"/>
  <c r="S2100" i="4"/>
  <c r="S4850" i="4"/>
  <c r="S5120" i="4"/>
  <c r="S2381" i="4"/>
  <c r="S5198" i="4"/>
  <c r="S4707" i="4"/>
  <c r="S421" i="4"/>
  <c r="S4098" i="4"/>
  <c r="S2849" i="4"/>
  <c r="S371" i="4"/>
  <c r="S7553" i="4"/>
  <c r="S1103" i="4"/>
  <c r="S13" i="4"/>
  <c r="S8131" i="4"/>
  <c r="S1886" i="4"/>
  <c r="S2903" i="4"/>
  <c r="S473" i="4"/>
  <c r="S2265" i="4"/>
  <c r="S727" i="4"/>
  <c r="S2461" i="4"/>
  <c r="S7088" i="4"/>
  <c r="S268" i="4"/>
  <c r="S305" i="4"/>
  <c r="S3308" i="4"/>
  <c r="S1868" i="4"/>
  <c r="S4938" i="4"/>
  <c r="S7114" i="4"/>
  <c r="S7644" i="4"/>
  <c r="S2207" i="4"/>
  <c r="S152" i="4"/>
  <c r="S4749" i="4"/>
  <c r="S3048" i="4"/>
  <c r="S2758" i="4"/>
  <c r="S5711" i="4"/>
  <c r="S3926" i="4"/>
  <c r="S7674" i="4"/>
  <c r="S7536" i="4"/>
  <c r="S4914" i="4"/>
  <c r="S4119" i="4"/>
  <c r="S3816" i="4"/>
  <c r="S7298" i="4"/>
  <c r="S673" i="4"/>
  <c r="S1790" i="4"/>
  <c r="S7847" i="4"/>
  <c r="S4757" i="4"/>
  <c r="S562" i="4"/>
  <c r="S4715" i="4"/>
  <c r="S7741" i="4"/>
  <c r="S5676" i="4"/>
  <c r="S6905" i="4"/>
  <c r="S6035" i="4"/>
  <c r="S3814" i="4"/>
  <c r="S625" i="4"/>
  <c r="S7268" i="4"/>
  <c r="S6628" i="4"/>
  <c r="S6804" i="4"/>
  <c r="S816" i="4"/>
  <c r="S4818" i="4"/>
  <c r="S2874" i="4"/>
  <c r="S7363" i="4"/>
  <c r="S8069" i="4"/>
  <c r="S6072" i="4"/>
  <c r="S3136" i="4"/>
  <c r="S1560" i="4"/>
  <c r="S7049" i="4"/>
  <c r="S5491" i="4"/>
  <c r="S4504" i="4"/>
  <c r="S8294" i="4"/>
  <c r="S6314" i="4"/>
  <c r="S2413" i="4"/>
  <c r="S4466" i="4"/>
  <c r="S5013" i="4"/>
  <c r="S2879" i="4"/>
  <c r="S1800" i="4"/>
  <c r="S43" i="4"/>
  <c r="S3692" i="4"/>
  <c r="S3567" i="4"/>
  <c r="S2139" i="4"/>
  <c r="S5845" i="4"/>
  <c r="S4996" i="4"/>
  <c r="S4845" i="4"/>
  <c r="S2841" i="4"/>
  <c r="S2225" i="4"/>
  <c r="S3348" i="4"/>
  <c r="S2759" i="4"/>
  <c r="S2476" i="4"/>
  <c r="S5873" i="4"/>
  <c r="S4140" i="4"/>
  <c r="S3778" i="4"/>
  <c r="S4291" i="4"/>
  <c r="S5535" i="4"/>
  <c r="S3102" i="4"/>
  <c r="S8323" i="4"/>
  <c r="S8087" i="4"/>
  <c r="S4345" i="4"/>
  <c r="S4644" i="4"/>
  <c r="S5925" i="4"/>
  <c r="S4735" i="4"/>
  <c r="S2499" i="4"/>
  <c r="S8178" i="4"/>
  <c r="S3362" i="4"/>
  <c r="S2019" i="4"/>
  <c r="S5552" i="4"/>
  <c r="S8184" i="4"/>
  <c r="S4505" i="4"/>
  <c r="S6306" i="4"/>
  <c r="S5059" i="4"/>
  <c r="S8247" i="4"/>
  <c r="S7073" i="4"/>
  <c r="S799" i="4"/>
  <c r="S1616" i="4"/>
  <c r="S1293" i="4"/>
  <c r="S2469" i="4"/>
  <c r="S5273" i="4"/>
  <c r="S3316" i="4"/>
  <c r="S1206" i="4"/>
  <c r="S2522" i="4"/>
  <c r="S4561" i="4"/>
  <c r="S1532" i="4"/>
  <c r="S1164" i="4"/>
  <c r="S7638" i="4"/>
  <c r="S8109" i="4"/>
  <c r="S6445" i="4"/>
  <c r="S3119" i="4"/>
  <c r="S3104" i="4"/>
  <c r="S2055" i="4"/>
  <c r="S2391" i="4"/>
  <c r="S7668" i="4"/>
  <c r="S1304" i="4"/>
  <c r="S5433" i="4"/>
  <c r="S7616" i="4"/>
  <c r="S6809" i="4"/>
  <c r="S2765" i="4"/>
  <c r="S4660" i="4"/>
  <c r="S1181" i="4"/>
  <c r="S3900" i="4"/>
  <c r="S6667" i="4"/>
  <c r="S3693" i="4"/>
  <c r="S5213" i="4"/>
  <c r="S503" i="4"/>
  <c r="S2014" i="4"/>
  <c r="S920" i="4"/>
  <c r="S7770" i="4"/>
  <c r="S4641" i="4"/>
  <c r="S149" i="4"/>
  <c r="S908" i="4"/>
  <c r="S5092" i="4"/>
  <c r="S2533" i="4"/>
  <c r="S7808" i="4"/>
  <c r="S5550" i="4"/>
  <c r="S2309" i="4"/>
  <c r="S6168" i="4"/>
  <c r="S2365" i="4"/>
  <c r="S8153" i="4"/>
  <c r="S514" i="4"/>
  <c r="S6119" i="4"/>
  <c r="S707" i="4"/>
  <c r="S901" i="4"/>
  <c r="S4025" i="4"/>
  <c r="S7012" i="4"/>
  <c r="S7281" i="4"/>
  <c r="S4165" i="4"/>
  <c r="S3566" i="4"/>
  <c r="S4246" i="4"/>
  <c r="S5579" i="4"/>
  <c r="S7181" i="4"/>
  <c r="S6025" i="4"/>
  <c r="S6989" i="4"/>
  <c r="S6515" i="4"/>
  <c r="S4855" i="4"/>
  <c r="S3860" i="4"/>
  <c r="S6805" i="4"/>
  <c r="S746" i="4"/>
  <c r="S3959" i="4"/>
  <c r="S2615" i="4"/>
  <c r="S5097" i="4"/>
  <c r="S552" i="4"/>
  <c r="S1031" i="4"/>
  <c r="S336" i="4"/>
  <c r="S7193" i="4"/>
  <c r="S197" i="4"/>
  <c r="S3411" i="4"/>
  <c r="S3787" i="4"/>
  <c r="S4483" i="4"/>
  <c r="S5677" i="4"/>
  <c r="S2807" i="4"/>
  <c r="S8092" i="4"/>
  <c r="S7695" i="4"/>
  <c r="S165" i="4"/>
  <c r="S21" i="4"/>
  <c r="S5064" i="4"/>
  <c r="S7058" i="4"/>
  <c r="S4258" i="4"/>
  <c r="S2601" i="4"/>
  <c r="S5049" i="4"/>
  <c r="S4078" i="4"/>
  <c r="S187" i="4"/>
  <c r="S6467" i="4"/>
  <c r="S4234" i="4"/>
  <c r="S7217" i="4"/>
  <c r="S340" i="4"/>
  <c r="S1872" i="4"/>
  <c r="S3800" i="4"/>
  <c r="S118" i="4"/>
  <c r="S3486" i="4"/>
  <c r="S1297" i="4"/>
  <c r="S3330" i="4"/>
  <c r="S3720" i="4"/>
  <c r="S3005" i="4"/>
  <c r="S2549" i="4"/>
  <c r="S7340" i="4"/>
  <c r="S577" i="4"/>
  <c r="S5826" i="4"/>
  <c r="S2410" i="4"/>
  <c r="S510" i="4"/>
  <c r="S1300" i="4"/>
  <c r="S4243" i="4"/>
  <c r="S2066" i="4"/>
  <c r="S7334" i="4"/>
  <c r="S3525" i="4"/>
  <c r="S6795" i="4"/>
  <c r="S5950" i="4"/>
  <c r="S6233" i="4"/>
  <c r="S3387" i="4"/>
  <c r="S7545" i="4"/>
  <c r="S276" i="4"/>
  <c r="S1233" i="4"/>
  <c r="S4260" i="4"/>
  <c r="S661" i="4"/>
  <c r="S3199" i="4"/>
  <c r="S1177" i="4"/>
  <c r="S5378" i="4"/>
  <c r="S5229" i="4"/>
  <c r="S5526" i="4"/>
  <c r="S5675" i="4"/>
  <c r="S6602" i="4"/>
  <c r="S471" i="4"/>
  <c r="S6494" i="4"/>
  <c r="S7207" i="4"/>
  <c r="S2723" i="4"/>
  <c r="S7692" i="4"/>
  <c r="S6624" i="4"/>
  <c r="S3477" i="4"/>
  <c r="S6585" i="4"/>
  <c r="S6273" i="4"/>
  <c r="S2324" i="4"/>
  <c r="S65" i="4"/>
  <c r="S7032" i="4"/>
  <c r="S3661" i="4"/>
  <c r="S945" i="4"/>
  <c r="S6588" i="4"/>
  <c r="S3258" i="4"/>
  <c r="S1361" i="4"/>
  <c r="S3647" i="4"/>
  <c r="S5680" i="4"/>
  <c r="S5076" i="4"/>
  <c r="S1850" i="4"/>
  <c r="S5802" i="4"/>
  <c r="S3838" i="4"/>
  <c r="S4965" i="4"/>
  <c r="S7318" i="4"/>
  <c r="S8266" i="4"/>
  <c r="S6675" i="4"/>
  <c r="S1099" i="4"/>
  <c r="S1429" i="4"/>
  <c r="S7916" i="4"/>
  <c r="S5404" i="4"/>
  <c r="S6377" i="4"/>
  <c r="S449" i="4"/>
  <c r="S2605" i="4"/>
  <c r="S2409" i="4"/>
  <c r="S2234" i="4"/>
  <c r="S7790" i="4"/>
  <c r="S5942" i="4"/>
  <c r="S6910" i="4"/>
  <c r="S6632" i="4"/>
  <c r="S1326" i="4"/>
  <c r="S2664" i="4"/>
  <c r="S946" i="4"/>
  <c r="S2000" i="4"/>
  <c r="S5542" i="4"/>
  <c r="S2534" i="4"/>
  <c r="S438" i="4"/>
  <c r="S7950" i="4"/>
  <c r="S2276" i="4"/>
  <c r="S7572" i="4"/>
  <c r="S2525" i="4"/>
  <c r="S3562" i="4"/>
  <c r="S6024" i="4"/>
  <c r="S6674" i="4"/>
  <c r="S3101" i="4"/>
  <c r="S1383" i="4"/>
  <c r="S2899" i="4"/>
  <c r="S1847" i="4"/>
  <c r="S3894" i="4"/>
  <c r="S6399" i="4"/>
  <c r="S2459" i="4"/>
  <c r="S2608" i="4"/>
  <c r="S2599" i="4"/>
  <c r="S5503" i="4"/>
  <c r="S2991" i="4"/>
  <c r="S1933" i="4"/>
  <c r="S36" i="4"/>
  <c r="S1018" i="4"/>
  <c r="S5732" i="4"/>
  <c r="S3788" i="4"/>
  <c r="S4773" i="4"/>
  <c r="S2369" i="4"/>
  <c r="S4299" i="4"/>
  <c r="S932" i="4"/>
  <c r="S6489" i="4"/>
  <c r="S1823" i="4"/>
  <c r="S104" i="4"/>
  <c r="S4955" i="4"/>
  <c r="S1649" i="4"/>
  <c r="S2023" i="4"/>
  <c r="S1178" i="4"/>
  <c r="S666" i="4"/>
  <c r="S7074" i="4"/>
  <c r="S6049" i="4"/>
  <c r="S6510" i="4"/>
  <c r="S940" i="4"/>
  <c r="S3249" i="4"/>
  <c r="S6706" i="4"/>
  <c r="S8342" i="4"/>
  <c r="S1624" i="4"/>
  <c r="S2685" i="4"/>
  <c r="S3085" i="4"/>
  <c r="S5442" i="4"/>
  <c r="S3111" i="4"/>
  <c r="S1853" i="4"/>
  <c r="S6390" i="4"/>
  <c r="S2620" i="4"/>
  <c r="S3379" i="4"/>
  <c r="S3747" i="4"/>
  <c r="S986" i="4"/>
  <c r="S7364" i="4"/>
  <c r="S6860" i="4"/>
  <c r="S6185" i="4"/>
  <c r="S2020" i="4"/>
  <c r="S2819" i="4"/>
  <c r="S6940" i="4"/>
  <c r="S4785" i="4"/>
  <c r="S3026" i="4"/>
  <c r="S5244" i="4"/>
  <c r="S4786" i="4"/>
  <c r="S3470" i="4"/>
  <c r="S2871" i="4"/>
  <c r="S864" i="4"/>
  <c r="S4219" i="4"/>
  <c r="S4686" i="4"/>
  <c r="S6368" i="4"/>
  <c r="S134" i="4"/>
  <c r="S3611" i="4"/>
  <c r="S2316" i="4"/>
  <c r="S7853" i="4"/>
  <c r="S3626" i="4"/>
  <c r="S3602" i="4"/>
  <c r="S5012" i="4"/>
  <c r="S1261" i="4"/>
  <c r="S20" i="4"/>
  <c r="S8005" i="4"/>
  <c r="S972" i="4"/>
  <c r="S5300" i="4"/>
  <c r="S5040" i="4"/>
  <c r="S6570" i="4"/>
  <c r="S2594" i="4"/>
  <c r="S7121" i="4"/>
  <c r="S1797" i="4"/>
  <c r="S2284" i="4"/>
  <c r="S7037" i="4"/>
  <c r="S2855" i="4"/>
  <c r="S4598" i="4"/>
  <c r="S365" i="4"/>
  <c r="S831" i="4"/>
  <c r="S3016" i="4"/>
  <c r="S3065" i="4"/>
  <c r="S7509" i="4"/>
  <c r="S8059" i="4"/>
  <c r="S1667" i="4"/>
  <c r="S7822" i="4"/>
  <c r="S1898" i="4"/>
  <c r="S6405" i="4"/>
  <c r="S389" i="4"/>
  <c r="S659" i="4"/>
  <c r="S7287" i="4"/>
  <c r="S6352" i="4"/>
  <c r="S2973" i="4"/>
  <c r="S3180" i="4"/>
  <c r="S1610" i="4"/>
  <c r="S2339" i="4"/>
  <c r="S7079" i="4"/>
  <c r="S3783" i="4"/>
  <c r="S1400" i="4"/>
  <c r="S2794" i="4"/>
  <c r="S7200" i="4"/>
  <c r="S5632" i="4"/>
  <c r="S3598" i="4"/>
  <c r="S8003" i="4"/>
  <c r="S6783" i="4"/>
  <c r="S3209" i="4"/>
  <c r="S6618" i="4"/>
  <c r="S488" i="4"/>
  <c r="S2086" i="4"/>
  <c r="S3277" i="4"/>
  <c r="S4723" i="4"/>
  <c r="S757" i="4"/>
  <c r="S465" i="4"/>
  <c r="S8078" i="4"/>
  <c r="S4430" i="4"/>
  <c r="S7184" i="4"/>
  <c r="S6257" i="4"/>
  <c r="S3061" i="4"/>
  <c r="S8040" i="4"/>
  <c r="S7004" i="4"/>
  <c r="S353" i="4"/>
  <c r="S5927" i="4"/>
  <c r="S2398" i="4"/>
  <c r="S7997" i="4"/>
  <c r="S6305" i="4"/>
  <c r="S162" i="4"/>
  <c r="S7113" i="4"/>
  <c r="S4073" i="4"/>
  <c r="S3020" i="4"/>
  <c r="S863" i="4"/>
  <c r="S6107" i="4"/>
  <c r="S4033" i="4"/>
  <c r="S311" i="4"/>
  <c r="S1530" i="4"/>
  <c r="S686" i="4"/>
  <c r="S4693" i="4"/>
  <c r="S6528" i="4"/>
  <c r="S3932" i="4"/>
  <c r="S3651" i="4"/>
  <c r="S7596" i="4"/>
  <c r="S1914" i="4"/>
  <c r="S4788" i="4"/>
  <c r="S1096" i="4"/>
  <c r="S2008" i="4"/>
  <c r="S883" i="4"/>
  <c r="S8091" i="4"/>
  <c r="S4858" i="4"/>
  <c r="S6230" i="4"/>
  <c r="S1393" i="4"/>
  <c r="S6157" i="4"/>
  <c r="S2001" i="4"/>
  <c r="S7304" i="4"/>
  <c r="S4543" i="4"/>
  <c r="S2948" i="4"/>
  <c r="S1490" i="4"/>
  <c r="S1927" i="4"/>
  <c r="S6995" i="4"/>
  <c r="S1154" i="4"/>
  <c r="S2" i="4"/>
  <c r="S310" i="4"/>
  <c r="S61" i="4"/>
  <c r="S3437" i="4"/>
  <c r="S5165" i="4"/>
  <c r="S6813" i="4"/>
  <c r="S2718" i="4"/>
  <c r="S8018" i="4"/>
  <c r="S7694" i="4"/>
  <c r="S6061" i="4"/>
  <c r="S3715" i="4"/>
  <c r="S2839" i="4"/>
  <c r="S5310" i="4"/>
  <c r="S4744" i="4"/>
  <c r="S7394" i="4"/>
  <c r="S6533" i="4"/>
  <c r="S332" i="4"/>
  <c r="S1601" i="4"/>
  <c r="S4539" i="4"/>
  <c r="S4447" i="4"/>
  <c r="S6582" i="4"/>
  <c r="S3691" i="4"/>
  <c r="S1384" i="4"/>
  <c r="S2541" i="4"/>
  <c r="S5655" i="4"/>
  <c r="S3970" i="4"/>
  <c r="S4960" i="4"/>
  <c r="S5966" i="4"/>
  <c r="S3748" i="4"/>
  <c r="S8209" i="4"/>
  <c r="S1985" i="4"/>
  <c r="S7828" i="4"/>
  <c r="S6138" i="4"/>
  <c r="S4583" i="4"/>
  <c r="S7718" i="4"/>
  <c r="S3618" i="4"/>
  <c r="S111" i="4"/>
  <c r="S5359" i="4"/>
  <c r="S1991" i="4"/>
  <c r="S1454" i="4"/>
  <c r="S4043" i="4"/>
  <c r="S2260" i="4"/>
  <c r="S4768" i="4"/>
  <c r="S3426" i="4"/>
  <c r="S1835" i="4"/>
  <c r="S572" i="4"/>
  <c r="S3448" i="4"/>
  <c r="S6553" i="4"/>
  <c r="S7168" i="4"/>
  <c r="S7487" i="4"/>
  <c r="S6743" i="4"/>
  <c r="S3845" i="4"/>
  <c r="S5155" i="4"/>
  <c r="S2354" i="4"/>
  <c r="S2876" i="4"/>
  <c r="S5573" i="4"/>
  <c r="S1630" i="4"/>
  <c r="S8089" i="4"/>
  <c r="S1076" i="4"/>
  <c r="S3204" i="4"/>
  <c r="S6505" i="4"/>
  <c r="S6948" i="4"/>
  <c r="S11" i="4"/>
  <c r="S1008" i="4"/>
  <c r="S2427" i="4"/>
  <c r="S6837" i="4"/>
  <c r="S1260" i="4"/>
  <c r="S4015" i="4"/>
  <c r="S1360" i="4"/>
  <c r="S1273" i="4"/>
  <c r="S1278" i="4"/>
  <c r="S602" i="4"/>
  <c r="S6661" i="4"/>
  <c r="S1282" i="4"/>
  <c r="S7776" i="4"/>
  <c r="S7910" i="4"/>
  <c r="S399" i="4"/>
  <c r="S5321" i="4"/>
  <c r="S4224" i="4"/>
  <c r="S6080" i="4"/>
  <c r="S1761" i="4"/>
  <c r="S3941" i="4"/>
  <c r="S7245" i="4"/>
  <c r="S7940" i="4"/>
  <c r="S5916" i="4"/>
  <c r="S4603" i="4"/>
  <c r="S4188" i="4"/>
  <c r="S398" i="4"/>
  <c r="S462" i="4"/>
  <c r="S1646" i="4"/>
  <c r="S2626" i="4"/>
  <c r="S1666" i="4"/>
  <c r="S5352" i="4"/>
  <c r="S2589" i="4"/>
  <c r="S4770" i="4"/>
  <c r="S834" i="4"/>
  <c r="S2340" i="4"/>
  <c r="S3637" i="4"/>
  <c r="S1231" i="4"/>
  <c r="S2117" i="4"/>
  <c r="S2990" i="4"/>
  <c r="S2677" i="4"/>
  <c r="S3195" i="4"/>
  <c r="S2425" i="4"/>
  <c r="S1903" i="4"/>
  <c r="S3604" i="4"/>
  <c r="S3170" i="4"/>
  <c r="S3984" i="4"/>
  <c r="S479" i="4"/>
  <c r="S2539" i="4"/>
  <c r="S7727" i="4"/>
  <c r="S423" i="4"/>
  <c r="S4358" i="4"/>
  <c r="S1247" i="4"/>
  <c r="S779" i="4"/>
  <c r="S1494" i="4"/>
  <c r="S6725" i="4"/>
  <c r="S7472" i="4"/>
  <c r="S8337" i="4"/>
  <c r="S5930" i="4"/>
  <c r="S2696" i="4"/>
  <c r="S8304" i="4"/>
  <c r="S4313" i="4"/>
  <c r="S2394" i="4"/>
  <c r="S7102" i="4"/>
  <c r="S2286" i="4"/>
  <c r="S6578" i="4"/>
  <c r="S6213" i="4"/>
  <c r="S764" i="4"/>
  <c r="S3901" i="4"/>
  <c r="S8067" i="4"/>
  <c r="S5707" i="4"/>
  <c r="S3373" i="4"/>
  <c r="S6663" i="4"/>
  <c r="S874" i="4"/>
  <c r="S3639" i="4"/>
  <c r="S7138" i="4"/>
  <c r="S7550" i="4"/>
  <c r="S650" i="4"/>
  <c r="S692" i="4"/>
  <c r="S5704" i="4"/>
  <c r="S3632" i="4"/>
  <c r="S2645" i="4"/>
  <c r="S3115" i="4"/>
  <c r="S4554" i="4"/>
  <c r="S7425" i="4"/>
  <c r="S2964" i="4"/>
  <c r="S7260" i="4"/>
  <c r="S3989" i="4"/>
  <c r="S3944" i="4"/>
  <c r="S1135" i="4"/>
  <c r="S1862" i="4"/>
  <c r="S1889" i="4"/>
  <c r="S3488" i="4"/>
  <c r="S7546" i="4"/>
  <c r="S2749" i="4"/>
  <c r="S5464" i="4"/>
  <c r="S5450" i="4"/>
  <c r="S3035" i="4"/>
  <c r="S4645" i="4"/>
  <c r="S2096" i="4"/>
  <c r="S7440" i="4"/>
  <c r="S7849" i="4"/>
  <c r="S7945" i="4"/>
  <c r="S4261" i="4"/>
  <c r="S7541" i="4"/>
  <c r="S1509" i="4"/>
  <c r="S3847" i="4"/>
  <c r="S8015" i="4"/>
  <c r="S7457" i="4"/>
  <c r="S1715" i="4"/>
  <c r="S2152" i="4"/>
  <c r="S2442" i="4"/>
  <c r="S6370" i="4"/>
  <c r="S1057" i="4"/>
  <c r="S3516" i="4"/>
  <c r="S6304" i="4"/>
  <c r="S1541" i="4"/>
  <c r="S3242" i="4"/>
  <c r="S6757" i="4"/>
  <c r="S4287" i="4"/>
  <c r="S3478" i="4"/>
  <c r="S657" i="4"/>
  <c r="S7968" i="4"/>
  <c r="S1223" i="4"/>
  <c r="S8042" i="4"/>
  <c r="S8196" i="4"/>
  <c r="S6650" i="4"/>
  <c r="S417" i="4"/>
  <c r="S4530" i="4"/>
  <c r="S1537" i="4"/>
  <c r="S8347" i="4"/>
  <c r="S4342" i="4"/>
  <c r="S8240" i="4"/>
  <c r="S3728" i="4"/>
  <c r="S1465" i="4"/>
  <c r="S6400" i="4"/>
  <c r="S2177" i="4"/>
  <c r="S5227" i="4"/>
  <c r="S4221" i="4"/>
  <c r="S1317" i="4"/>
  <c r="S913" i="4"/>
  <c r="S5121" i="4"/>
  <c r="S6319" i="4"/>
  <c r="S8027" i="4"/>
  <c r="S2497" i="4"/>
  <c r="S8282" i="4"/>
  <c r="S5629" i="4"/>
  <c r="S1613" i="4"/>
  <c r="S4367" i="4"/>
  <c r="S5226" i="4"/>
  <c r="S4227" i="4"/>
  <c r="S4930" i="4"/>
  <c r="S5460" i="4"/>
  <c r="S3540" i="4"/>
  <c r="S4064" i="4"/>
  <c r="S6969" i="4"/>
  <c r="S7236" i="4"/>
  <c r="S3325" i="4"/>
  <c r="S4053" i="4"/>
  <c r="S4586" i="4"/>
  <c r="S3284" i="4"/>
  <c r="S7072" i="4"/>
  <c r="S267" i="4"/>
  <c r="S5605" i="4"/>
  <c r="S4344" i="4"/>
  <c r="S3577" i="4"/>
  <c r="S1214" i="4"/>
  <c r="S3804" i="4"/>
  <c r="S5814" i="4"/>
  <c r="S5720" i="4"/>
  <c r="S3739" i="4"/>
  <c r="S4223" i="4"/>
  <c r="S1641" i="4"/>
  <c r="S4133" i="4"/>
  <c r="S2936" i="4"/>
  <c r="S7093" i="4"/>
  <c r="S7689" i="4"/>
  <c r="S7291" i="4"/>
  <c r="S975" i="4"/>
  <c r="S7573" i="4"/>
  <c r="S7813" i="4"/>
  <c r="S3811" i="4"/>
  <c r="S5738" i="4"/>
  <c r="S6082" i="4"/>
  <c r="S3843" i="4"/>
  <c r="S350" i="4"/>
  <c r="S1426" i="4"/>
  <c r="S7250" i="4"/>
  <c r="S224" i="4"/>
  <c r="S3164" i="4"/>
  <c r="S5383" i="4"/>
  <c r="S1658" i="4"/>
  <c r="S5593" i="4"/>
  <c r="S4396" i="4"/>
  <c r="S4666" i="4"/>
  <c r="S5687" i="4"/>
  <c r="S2034" i="4"/>
  <c r="S4469" i="4"/>
  <c r="S7569" i="4"/>
  <c r="S7481" i="4"/>
  <c r="S452" i="4"/>
  <c r="S7888" i="4"/>
  <c r="S7227" i="4"/>
  <c r="S7045" i="4"/>
  <c r="S8127" i="4"/>
  <c r="S110" i="4"/>
  <c r="S7126" i="4"/>
  <c r="S3979" i="4"/>
  <c r="S6597" i="4"/>
  <c r="S6902" i="4"/>
  <c r="S1738" i="4"/>
  <c r="S907" i="4"/>
  <c r="S7490" i="4"/>
  <c r="S1402" i="4"/>
  <c r="S6990" i="4"/>
  <c r="S3871" i="4"/>
  <c r="S505" i="4"/>
  <c r="S924" i="4"/>
  <c r="S5512" i="4"/>
  <c r="S7225" i="4"/>
  <c r="S5954" i="4"/>
  <c r="S3903" i="4"/>
  <c r="S3943" i="4"/>
  <c r="S5293" i="4"/>
  <c r="S2357" i="4"/>
  <c r="S4106" i="4"/>
  <c r="S7542" i="4"/>
  <c r="S6957" i="4"/>
  <c r="S6856" i="4"/>
  <c r="S5835" i="4"/>
  <c r="S4557" i="4"/>
  <c r="S4462" i="4"/>
  <c r="S4970" i="4"/>
  <c r="S884" i="4"/>
  <c r="S1546" i="4"/>
  <c r="S8292" i="4"/>
  <c r="S2857" i="4"/>
  <c r="S2335" i="4"/>
  <c r="S5657" i="4"/>
  <c r="S4964" i="4"/>
  <c r="S6935" i="4"/>
  <c r="S1563" i="4"/>
  <c r="S3010" i="4"/>
  <c r="S2046" i="4"/>
  <c r="S5016" i="4"/>
  <c r="S7188" i="4"/>
  <c r="S4086" i="4"/>
  <c r="S1592" i="4"/>
  <c r="S1296" i="4"/>
  <c r="S6800" i="4"/>
  <c r="S6446" i="4"/>
  <c r="S4790" i="4"/>
  <c r="S7800" i="4"/>
  <c r="S8289" i="4"/>
  <c r="S2079" i="4"/>
  <c r="S1189" i="4"/>
  <c r="S6386" i="4"/>
  <c r="S1007" i="4"/>
  <c r="S8297" i="4"/>
  <c r="S611" i="4"/>
  <c r="S3193" i="4"/>
  <c r="S273" i="4"/>
  <c r="S2239" i="4"/>
  <c r="S8251" i="4"/>
  <c r="S4714" i="4"/>
  <c r="S6641" i="4"/>
  <c r="S3840" i="4"/>
  <c r="S3382" i="4"/>
  <c r="S1210" i="4"/>
  <c r="S5480" i="4"/>
  <c r="S4338" i="4"/>
  <c r="S6462" i="4"/>
  <c r="S1419" i="4"/>
  <c r="S3006" i="4"/>
  <c r="S7176" i="4"/>
  <c r="S3106" i="4"/>
  <c r="S2306" i="4"/>
  <c r="S6449" i="4"/>
  <c r="S1920" i="4"/>
  <c r="S8115" i="4"/>
  <c r="S1160" i="4"/>
  <c r="S3219" i="4"/>
  <c r="S6766" i="4"/>
  <c r="S3679" i="4"/>
  <c r="S2380" i="4"/>
  <c r="S495" i="4"/>
  <c r="S1750" i="4"/>
  <c r="S6987" i="4"/>
  <c r="S8227" i="4"/>
  <c r="S8095" i="4"/>
  <c r="S2249" i="4"/>
  <c r="S7903" i="4"/>
  <c r="S7653" i="4"/>
  <c r="S5142" i="4"/>
  <c r="S7595" i="4"/>
  <c r="S7959" i="4"/>
  <c r="S736" i="4"/>
  <c r="S6071" i="4"/>
  <c r="S672" i="4"/>
  <c r="S6870" i="4"/>
  <c r="S3997" i="4"/>
  <c r="S2186" i="4"/>
  <c r="S676" i="4"/>
  <c r="S7767" i="4"/>
  <c r="S256" i="4"/>
  <c r="S6434" i="4"/>
  <c r="S8006" i="4"/>
  <c r="S3268" i="4"/>
  <c r="S316" i="4"/>
  <c r="S608" i="4"/>
  <c r="S5561" i="4"/>
  <c r="S6076" i="4"/>
  <c r="S711" i="4"/>
  <c r="S4500" i="4"/>
  <c r="S4360" i="4"/>
  <c r="S1794" i="4"/>
  <c r="S4634" i="4"/>
  <c r="S7152" i="4"/>
  <c r="S4998" i="4"/>
  <c r="S6853" i="4"/>
  <c r="S2201" i="4"/>
  <c r="S5303" i="4"/>
  <c r="S1192" i="4"/>
  <c r="S5024" i="4"/>
  <c r="S5153" i="4"/>
  <c r="S5448" i="4"/>
  <c r="S233" i="4"/>
  <c r="S2706" i="4"/>
  <c r="S1416" i="4"/>
  <c r="S5921" i="4"/>
  <c r="S554" i="4"/>
  <c r="S295" i="4"/>
  <c r="S1579" i="4"/>
  <c r="S4481" i="4"/>
  <c r="S2091" i="4"/>
  <c r="S5247" i="4"/>
  <c r="S4217" i="4"/>
  <c r="S3752" i="4"/>
  <c r="S7570" i="4"/>
  <c r="S513" i="4"/>
  <c r="S7933" i="4"/>
  <c r="S285" i="4"/>
  <c r="S6452" i="4"/>
  <c r="S1949" i="4"/>
  <c r="S1763" i="4"/>
  <c r="S3338" i="4"/>
  <c r="S5784" i="4"/>
  <c r="S3798" i="4"/>
  <c r="S6407" i="4"/>
  <c r="S3043" i="4"/>
  <c r="S5669" i="4"/>
  <c r="S5061" i="4"/>
  <c r="S7191" i="4"/>
  <c r="S5589" i="4"/>
  <c r="S6043" i="4"/>
  <c r="S5647" i="4"/>
  <c r="S1143" i="4"/>
  <c r="S5999" i="4"/>
  <c r="S343" i="4"/>
  <c r="S3243" i="4"/>
  <c r="S395" i="4"/>
  <c r="S8039" i="4"/>
  <c r="S160" i="4"/>
  <c r="S8009" i="4"/>
  <c r="S4986" i="4"/>
  <c r="S2825" i="4"/>
  <c r="S1734" i="4"/>
  <c r="S8142" i="4"/>
  <c r="S442" i="4"/>
  <c r="S825" i="4"/>
  <c r="S2764" i="4"/>
  <c r="S3564" i="4"/>
  <c r="S5894" i="4"/>
  <c r="S643" i="4"/>
  <c r="S3817" i="4"/>
  <c r="S1437" i="4"/>
  <c r="S2796" i="4"/>
  <c r="S7271" i="4"/>
  <c r="S2378" i="4"/>
  <c r="S6394" i="4"/>
  <c r="S3827" i="4"/>
  <c r="S6288" i="4"/>
  <c r="S2732" i="4"/>
  <c r="S2996" i="4"/>
  <c r="S3352" i="4"/>
  <c r="S2338" i="4"/>
  <c r="S6919" i="4"/>
  <c r="S5729" i="4"/>
  <c r="S6739" i="4"/>
  <c r="S463" i="4"/>
  <c r="S3433" i="4"/>
  <c r="S3825" i="4"/>
  <c r="S8331" i="4"/>
  <c r="S4127" i="4"/>
  <c r="S3859" i="4"/>
  <c r="S439" i="4"/>
  <c r="S3282" i="4"/>
  <c r="S652" i="4"/>
  <c r="S7883" i="4"/>
  <c r="S3622" i="4"/>
  <c r="S2450" i="4"/>
  <c r="S1420" i="4"/>
  <c r="S1602" i="4"/>
  <c r="S5393" i="4"/>
  <c r="S1727" i="4"/>
  <c r="S6963" i="4"/>
  <c r="S763" i="4"/>
  <c r="S4719" i="4"/>
  <c r="S2542" i="4"/>
  <c r="S7578" i="4"/>
  <c r="S2945" i="4"/>
  <c r="S2487" i="4"/>
  <c r="S7499" i="4"/>
  <c r="S6396" i="4"/>
  <c r="S5635" i="4"/>
  <c r="S547" i="4"/>
  <c r="S3561" i="4"/>
  <c r="S1477" i="4"/>
  <c r="S3616" i="4"/>
  <c r="S3281" i="4"/>
  <c r="S7852" i="4"/>
  <c r="S3331" i="4"/>
  <c r="S5139" i="4"/>
  <c r="S468" i="4"/>
  <c r="S8118" i="4"/>
  <c r="S2214" i="4"/>
  <c r="S1323" i="4"/>
  <c r="S2987" i="4"/>
  <c r="S1253" i="4"/>
  <c r="S3262" i="4"/>
  <c r="S330" i="4"/>
  <c r="S3952" i="4"/>
  <c r="S2071" i="4"/>
  <c r="S5577" i="4"/>
  <c r="S5483" i="4"/>
  <c r="S4512" i="4"/>
  <c r="S3510" i="4"/>
  <c r="S4045" i="4"/>
  <c r="S2285" i="4"/>
  <c r="S4296" i="4"/>
  <c r="S3951" i="4"/>
  <c r="S5792" i="4"/>
  <c r="S5661" i="4"/>
  <c r="S5513" i="4"/>
  <c r="S6979" i="4"/>
  <c r="S7356" i="4"/>
  <c r="S6843" i="4"/>
  <c r="S2970" i="4"/>
  <c r="S2524" i="4"/>
  <c r="S1280" i="4"/>
  <c r="S6604" i="4"/>
  <c r="S7584" i="4"/>
  <c r="S6858" i="4"/>
  <c r="S1574" i="4"/>
  <c r="S7759" i="4"/>
  <c r="S413" i="4"/>
  <c r="S247" i="4"/>
  <c r="S4614" i="4"/>
  <c r="S7838" i="4"/>
  <c r="S5726" i="4"/>
  <c r="S4460" i="4"/>
  <c r="S3190" i="4"/>
  <c r="S4076" i="4"/>
  <c r="S1133" i="4"/>
  <c r="S4380" i="4"/>
  <c r="S1318" i="4"/>
  <c r="S5471" i="4"/>
  <c r="S7178" i="4"/>
  <c r="S7063" i="4"/>
  <c r="S8317" i="4"/>
  <c r="S4023" i="4"/>
  <c r="S3716" i="4"/>
  <c r="S4860" i="4"/>
  <c r="S2009" i="4"/>
  <c r="S6994" i="4"/>
  <c r="S5232" i="4"/>
  <c r="S7697" i="4"/>
  <c r="S403" i="4"/>
  <c r="S7424" i="4"/>
  <c r="S2037" i="4"/>
  <c r="S2559" i="4"/>
  <c r="S2572" i="4"/>
  <c r="S6381" i="4"/>
  <c r="S6490" i="4"/>
  <c r="S1376" i="4"/>
  <c r="S6892" i="4"/>
  <c r="S1812" i="4"/>
  <c r="S4563" i="4"/>
  <c r="S4325" i="4"/>
  <c r="S7232" i="4"/>
  <c r="S8201" i="4"/>
  <c r="S3649" i="4"/>
  <c r="S4977" i="4"/>
  <c r="S4307" i="4"/>
  <c r="S1528" i="4"/>
  <c r="S7677" i="4"/>
  <c r="S1435" i="4"/>
  <c r="S1808" i="4"/>
  <c r="S5963" i="4"/>
  <c r="S6878" i="4"/>
  <c r="S7408" i="4"/>
  <c r="S2982" i="4"/>
  <c r="S5671" i="4"/>
  <c r="S7411" i="4"/>
  <c r="S8218" i="4"/>
  <c r="S756" i="4"/>
  <c r="S7214" i="4"/>
  <c r="S1372" i="4"/>
  <c r="S1173" i="4"/>
  <c r="S3046" i="4"/>
  <c r="S79" i="4"/>
  <c r="S4407" i="4"/>
  <c r="S2392" i="4"/>
  <c r="S3241" i="4"/>
  <c r="S1953" i="4"/>
  <c r="S2101" i="4"/>
  <c r="S7872" i="4"/>
  <c r="S5896" i="4"/>
  <c r="S6388" i="4"/>
  <c r="S4800" i="4"/>
  <c r="S1582" i="4"/>
  <c r="S2671" i="4"/>
  <c r="S791" i="4"/>
  <c r="S7750" i="4"/>
  <c r="S2466" i="4"/>
  <c r="S7376" i="4"/>
  <c r="S2420" i="4"/>
  <c r="S3261" i="4"/>
  <c r="S6052" i="4"/>
  <c r="S4804" i="4"/>
  <c r="S4444" i="4"/>
  <c r="S367" i="4"/>
  <c r="S3221" i="4"/>
  <c r="S7336" i="4"/>
  <c r="S7621" i="4"/>
  <c r="S6849" i="4"/>
  <c r="S4196" i="4"/>
  <c r="S2319" i="4"/>
  <c r="S1647" i="4"/>
  <c r="S82" i="4"/>
  <c r="S5965" i="4"/>
  <c r="S1378" i="4"/>
  <c r="S3267" i="4"/>
  <c r="S3273" i="4"/>
  <c r="S1810" i="4"/>
  <c r="S7830" i="4"/>
  <c r="S607" i="4"/>
  <c r="S5865" i="4"/>
  <c r="S3912" i="4"/>
  <c r="S4764" i="4"/>
  <c r="S928" i="4"/>
  <c r="S4797" i="4"/>
  <c r="S5003" i="4"/>
  <c r="S4837" i="4"/>
  <c r="S7920" i="4"/>
  <c r="S3451" i="4"/>
  <c r="S6933" i="4"/>
  <c r="S6525" i="4"/>
  <c r="S747" i="4"/>
  <c r="S3422" i="4"/>
  <c r="S1276" i="4"/>
  <c r="S610" i="4"/>
  <c r="S2230" i="4"/>
  <c r="S3434" i="4"/>
  <c r="S6507" i="4"/>
  <c r="S6039" i="4"/>
  <c r="S5415" i="4"/>
  <c r="S1924" i="4"/>
  <c r="S7233" i="4"/>
  <c r="S5540" i="4"/>
  <c r="S6733" i="4"/>
  <c r="S3785" i="4"/>
  <c r="S2540" i="4"/>
  <c r="S7384" i="4"/>
  <c r="S7422" i="4"/>
  <c r="S6998" i="4"/>
  <c r="S5114" i="4"/>
  <c r="S66" i="4"/>
  <c r="S6118" i="4"/>
  <c r="S2303" i="4"/>
  <c r="S3784" i="4"/>
  <c r="S4138" i="4"/>
  <c r="S5734" i="4"/>
  <c r="S582" i="4"/>
  <c r="S6732" i="4"/>
  <c r="S6451" i="4"/>
  <c r="S1531" i="4"/>
  <c r="S3064" i="4"/>
  <c r="S683" i="4"/>
  <c r="S8068" i="4"/>
  <c r="S2743" i="4"/>
  <c r="S4013" i="4"/>
  <c r="S3232" i="4"/>
  <c r="S1897" i="4"/>
  <c r="S4908" i="4"/>
  <c r="S1843" i="4"/>
  <c r="S2006" i="4"/>
  <c r="S287" i="4"/>
  <c r="S2474" i="4"/>
  <c r="S2708" i="4"/>
  <c r="S2241" i="4"/>
  <c r="S6290" i="4"/>
  <c r="S4933" i="4"/>
  <c r="S2250" i="4"/>
  <c r="S1746" i="4"/>
  <c r="S2865" i="4"/>
  <c r="S6481" i="4"/>
  <c r="S1731" i="4"/>
  <c r="S6320" i="4"/>
  <c r="S775" i="4"/>
  <c r="S2980" i="4"/>
  <c r="S7185" i="4"/>
  <c r="S3601" i="4"/>
  <c r="S2575" i="4"/>
  <c r="S1623" i="4"/>
  <c r="S5684" i="4"/>
  <c r="S6925" i="4"/>
  <c r="S694" i="4"/>
  <c r="S6787" i="4"/>
  <c r="S2468" i="4"/>
  <c r="S2036" i="4"/>
  <c r="S4273" i="4"/>
  <c r="S77" i="4"/>
  <c r="S5949" i="4"/>
  <c r="S4431" i="4"/>
  <c r="S6353" i="4"/>
  <c r="S3497" i="4"/>
  <c r="S3511" i="4"/>
  <c r="S1870" i="4"/>
  <c r="S178" i="4"/>
  <c r="S3075" i="4"/>
  <c r="S5904" i="4"/>
  <c r="S5735" i="4"/>
  <c r="S248" i="4"/>
  <c r="S6686" i="4"/>
  <c r="S5380" i="4"/>
  <c r="S3621" i="4"/>
  <c r="S2918" i="4"/>
  <c r="S7305" i="4"/>
  <c r="S2386" i="4"/>
  <c r="S1842" i="4"/>
  <c r="S3227" i="4"/>
  <c r="S1151" i="4"/>
  <c r="S3668" i="4"/>
  <c r="S222" i="4"/>
  <c r="S4923" i="4"/>
  <c r="S5773" i="4"/>
  <c r="S3946" i="4"/>
  <c r="S1832" i="4"/>
  <c r="S5933" i="4"/>
  <c r="S1349" i="4"/>
  <c r="S2782" i="4"/>
  <c r="S7463" i="4"/>
  <c r="S1285" i="4"/>
  <c r="S1743" i="4"/>
  <c r="S8242" i="4"/>
  <c r="S4011" i="4"/>
  <c r="S6513" i="4"/>
  <c r="S3116" i="4"/>
  <c r="S137" i="4"/>
  <c r="S2304" i="4"/>
  <c r="S2404" i="4"/>
  <c r="S4552" i="4"/>
  <c r="S1315" i="4"/>
  <c r="S8206" i="4"/>
  <c r="S515" i="4"/>
  <c r="S1348" i="4"/>
  <c r="S3690" i="4"/>
  <c r="S7312" i="4"/>
  <c r="S502" i="4"/>
  <c r="S2254" i="4"/>
  <c r="S4571" i="4"/>
  <c r="S4201" i="4"/>
  <c r="S4582" i="4"/>
  <c r="S2180" i="4"/>
  <c r="S3238" i="4"/>
  <c r="S991" i="4"/>
  <c r="S5638" i="4"/>
  <c r="S765" i="4"/>
  <c r="S3315" i="4"/>
  <c r="S6248" i="4"/>
  <c r="S4887" i="4"/>
  <c r="S4231" i="4"/>
  <c r="S126" i="4"/>
  <c r="S7361" i="4"/>
  <c r="S7029" i="4"/>
  <c r="S4799" i="4"/>
  <c r="S8316" i="4"/>
  <c r="S7851" i="4"/>
  <c r="S2766" i="4"/>
  <c r="S2464" i="4"/>
  <c r="S3719" i="4"/>
  <c r="S2769" i="4"/>
  <c r="S1645" i="4"/>
  <c r="S6242" i="4"/>
  <c r="S5001" i="4"/>
  <c r="S3614" i="4"/>
  <c r="S7880" i="4"/>
  <c r="S3483" i="4"/>
  <c r="S7885" i="4"/>
  <c r="S155" i="4"/>
  <c r="S1757" i="4"/>
  <c r="S2686" i="4"/>
  <c r="S5239" i="4"/>
  <c r="S3581" i="4"/>
  <c r="S5374" i="4"/>
  <c r="S1591" i="4"/>
  <c r="S5288" i="4"/>
  <c r="S3899" i="4"/>
  <c r="S1548" i="4"/>
  <c r="S7426" i="4"/>
  <c r="S5678" i="4"/>
  <c r="S1963" i="4"/>
  <c r="S7064" i="4"/>
  <c r="S1770" i="4"/>
  <c r="S516" i="4"/>
  <c r="S1701" i="4"/>
  <c r="S3573" i="4"/>
  <c r="S2602" i="4"/>
  <c r="S6548" i="4"/>
  <c r="S41" i="4"/>
  <c r="S1053" i="4"/>
  <c r="S2138" i="4"/>
  <c r="S7931" i="4"/>
  <c r="S5558" i="4"/>
  <c r="S6609" i="4"/>
  <c r="S1071" i="4"/>
  <c r="S1316" i="4"/>
  <c r="S6202" i="4"/>
  <c r="S1150" i="4"/>
  <c r="S2661" i="4"/>
  <c r="S3980" i="4"/>
  <c r="S7812" i="4"/>
  <c r="S2087" i="4"/>
  <c r="S3231" i="4"/>
  <c r="S2797" i="4"/>
  <c r="S8301" i="4"/>
  <c r="S2652" i="4"/>
  <c r="S5507" i="4"/>
  <c r="S5493" i="4"/>
  <c r="S3552" i="4"/>
  <c r="S5272" i="4"/>
  <c r="S1028" i="4"/>
  <c r="S6133" i="4"/>
  <c r="S1275" i="4"/>
  <c r="S239" i="4"/>
  <c r="S2805" i="4"/>
  <c r="S1929" i="4"/>
  <c r="S4117" i="4"/>
  <c r="S6059" i="4"/>
  <c r="S1954" i="4"/>
  <c r="S490" i="4"/>
  <c r="S7134" i="4"/>
  <c r="S203" i="4"/>
  <c r="S3918" i="4"/>
  <c r="S5620" i="4"/>
  <c r="S4054" i="4"/>
  <c r="S1596" i="4"/>
  <c r="S6592" i="4"/>
  <c r="S2103" i="4"/>
  <c r="S1931" i="4"/>
  <c r="S982" i="4"/>
  <c r="S7623" i="4"/>
  <c r="S3907" i="4"/>
  <c r="S7397" i="4"/>
  <c r="S147" i="4"/>
  <c r="S2593" i="4"/>
  <c r="S7508" i="4"/>
  <c r="S5673" i="4"/>
  <c r="S5804" i="4"/>
  <c r="S5425" i="4"/>
  <c r="S4280" i="4"/>
  <c r="S1097" i="4"/>
  <c r="S7793" i="4"/>
  <c r="S917" i="4"/>
  <c r="S5763" i="4"/>
  <c r="S4748" i="4"/>
  <c r="S6736" i="4"/>
  <c r="S7354" i="4"/>
  <c r="S7231" i="4"/>
  <c r="S6307" i="4"/>
  <c r="S1789" i="4"/>
  <c r="S2226" i="4"/>
  <c r="S5910" i="4"/>
  <c r="S7690" i="4"/>
  <c r="S4695" i="4"/>
  <c r="S8137" i="4"/>
  <c r="S768" i="4"/>
  <c r="S3654" i="4"/>
  <c r="S6504" i="4"/>
  <c r="S3548" i="4"/>
  <c r="S1545" i="4"/>
  <c r="S2463" i="4"/>
  <c r="S3964" i="4"/>
  <c r="S194" i="4"/>
  <c r="S2423" i="4"/>
  <c r="S457" i="4"/>
  <c r="S407" i="4"/>
  <c r="S8221" i="4"/>
  <c r="S8007" i="4"/>
  <c r="S4271" i="4"/>
  <c r="S6938" i="4"/>
  <c r="S6629" i="4"/>
  <c r="S981" i="4"/>
  <c r="S794" i="4"/>
  <c r="S1512" i="4"/>
  <c r="S5370" i="4"/>
  <c r="S6622" i="4"/>
  <c r="S4484" i="4"/>
  <c r="S5178" i="4"/>
  <c r="S3406" i="4"/>
  <c r="S8230" i="4"/>
  <c r="S7993" i="4"/>
  <c r="S2716" i="4"/>
  <c r="S3372" i="4"/>
  <c r="S432" i="4"/>
  <c r="S8338" i="4"/>
  <c r="S8072" i="4"/>
  <c r="S7967" i="4"/>
  <c r="S1514" i="4"/>
  <c r="S6790" i="4"/>
  <c r="S4197" i="4"/>
  <c r="S1388" i="4"/>
  <c r="S8113" i="4"/>
  <c r="S4276" i="4"/>
  <c r="S5264" i="4"/>
  <c r="S5336" i="4"/>
  <c r="S6097" i="4"/>
  <c r="S4700" i="4"/>
  <c r="S2375" i="4"/>
  <c r="S1011" i="4"/>
  <c r="S3023" i="4"/>
  <c r="S7208" i="4"/>
  <c r="S4549" i="4"/>
  <c r="S8189" i="4"/>
  <c r="S5644" i="4"/>
  <c r="S7090" i="4"/>
  <c r="S3228" i="4"/>
  <c r="S4121" i="4"/>
  <c r="S7043" i="4"/>
  <c r="S1521" i="4"/>
  <c r="S3523" i="4"/>
  <c r="S6096" i="4"/>
  <c r="S6577" i="4"/>
  <c r="S4777" i="4"/>
  <c r="S161" i="4"/>
  <c r="S6301" i="4"/>
  <c r="S2231" i="4"/>
  <c r="S2027" i="4"/>
  <c r="S3571" i="4"/>
  <c r="S1480" i="4"/>
  <c r="S2064" i="4"/>
  <c r="S2397" i="4"/>
  <c r="S1397" i="4"/>
  <c r="S266" i="4"/>
  <c r="S7659" i="4"/>
  <c r="S8166" i="4"/>
  <c r="S6829" i="4"/>
  <c r="S4681" i="4"/>
  <c r="S2878" i="4"/>
  <c r="S1692" i="4"/>
  <c r="S1163" i="4"/>
  <c r="S58" i="4"/>
  <c r="S6997" i="4"/>
  <c r="S2585" i="4"/>
  <c r="S2920" i="4"/>
  <c r="S1394" i="4"/>
  <c r="S1311" i="4"/>
  <c r="S4187" i="4"/>
  <c r="S6215" i="4"/>
  <c r="S7331" i="4"/>
  <c r="S5389" i="4"/>
  <c r="S6275" i="4"/>
  <c r="S3250" i="4"/>
  <c r="S3307" i="4"/>
  <c r="S4218" i="4"/>
  <c r="S8234" i="4"/>
  <c r="S573" i="4"/>
  <c r="S291" i="4"/>
  <c r="S7663" i="4"/>
  <c r="S7367" i="4"/>
  <c r="S7118" i="4"/>
  <c r="S3953" i="4"/>
  <c r="S1551" i="4"/>
  <c r="S5554" i="4"/>
  <c r="S470" i="4"/>
  <c r="S4595" i="4"/>
  <c r="S1787" i="4"/>
  <c r="S5392" i="4"/>
  <c r="S3630" i="4"/>
  <c r="S5831" i="4"/>
  <c r="S1144" i="4"/>
  <c r="S2675" i="4"/>
  <c r="S6457" i="4"/>
  <c r="S4838" i="4"/>
  <c r="S317" i="4"/>
  <c r="S6151" i="4"/>
  <c r="S3574" i="4"/>
  <c r="S306" i="4"/>
  <c r="S3468" i="4"/>
  <c r="S600" i="4"/>
  <c r="S3076" i="4"/>
  <c r="S6046" i="4"/>
  <c r="S4640" i="4"/>
  <c r="S3885" i="4"/>
  <c r="S1833" i="4"/>
  <c r="S7528" i="4"/>
  <c r="S761" i="4"/>
  <c r="S1220" i="4"/>
  <c r="S837" i="4"/>
  <c r="S7248" i="4"/>
  <c r="S2752" i="4"/>
  <c r="S6882" i="4"/>
  <c r="S4235" i="4"/>
  <c r="S5880" i="4"/>
  <c r="S8158" i="4"/>
  <c r="S878" i="4"/>
  <c r="S6836" i="4"/>
  <c r="S1345" i="4"/>
  <c r="S4202" i="4"/>
  <c r="S204" i="4"/>
  <c r="S5470" i="4"/>
  <c r="S7867" i="4"/>
  <c r="S6199" i="4"/>
  <c r="S5362" i="4"/>
  <c r="S8081" i="4"/>
  <c r="S296" i="4"/>
  <c r="S4841" i="4"/>
  <c r="S5787" i="4"/>
  <c r="S3078" i="4"/>
  <c r="S6105" i="4"/>
  <c r="S4978" i="4"/>
  <c r="S1369" i="4"/>
  <c r="S6781" i="4"/>
  <c r="S6595" i="4"/>
  <c r="S7634" i="4"/>
  <c r="S5741" i="4"/>
  <c r="S4293" i="4"/>
  <c r="S3356" i="4"/>
  <c r="S2145" i="4"/>
  <c r="S1336" i="4"/>
  <c r="S2431" i="4"/>
  <c r="S795" i="4"/>
  <c r="S6384" i="4"/>
  <c r="S4498" i="4"/>
  <c r="S2638" i="4"/>
  <c r="S8057" i="4"/>
  <c r="S5818" i="4"/>
  <c r="S8165" i="4"/>
  <c r="S2581" i="4"/>
  <c r="S5645" i="4"/>
  <c r="S5934" i="4"/>
  <c r="S5295" i="4"/>
  <c r="S4208" i="4"/>
  <c r="S5065" i="4"/>
  <c r="S3327" i="4"/>
  <c r="S175" i="4"/>
  <c r="S7844" i="4"/>
  <c r="S8202" i="4"/>
  <c r="S6486" i="4"/>
  <c r="S5795" i="4"/>
  <c r="S4398" i="4"/>
  <c r="S3091" i="4"/>
  <c r="S6331" i="4"/>
  <c r="S5601" i="4"/>
  <c r="S232" i="4"/>
  <c r="S7564" i="4"/>
  <c r="S5817" i="4"/>
  <c r="S3074" i="4"/>
  <c r="S7258" i="4"/>
  <c r="S3603" i="4"/>
  <c r="S3012" i="4"/>
  <c r="S3388" i="4"/>
  <c r="S3623" i="4"/>
  <c r="S4424" i="4"/>
  <c r="S7119" i="4"/>
  <c r="S3822" i="4"/>
  <c r="S567" i="4"/>
  <c r="S5394" i="4"/>
  <c r="S4332" i="4"/>
  <c r="S594" i="4"/>
  <c r="S4282" i="4"/>
  <c r="S3429" i="4"/>
  <c r="S722" i="4"/>
  <c r="S6751" i="4"/>
  <c r="S6361" i="4"/>
  <c r="S1232" i="4"/>
  <c r="S7720" i="4"/>
  <c r="S1788" i="4"/>
  <c r="S5233" i="4"/>
  <c r="S396" i="4"/>
  <c r="S4575" i="4"/>
  <c r="S3656" i="4"/>
  <c r="S3276" i="4"/>
  <c r="S804" i="4"/>
  <c r="S6165" i="4"/>
  <c r="S8319" i="4"/>
  <c r="S6357" i="4"/>
  <c r="S815" i="4"/>
  <c r="S3890" i="4"/>
  <c r="S4997" i="4"/>
  <c r="S6026" i="4"/>
  <c r="S3113" i="4"/>
  <c r="S7729" i="4"/>
  <c r="S4982" i="4"/>
  <c r="S7615" i="4"/>
  <c r="S5652" i="4"/>
  <c r="S6141" i="4"/>
  <c r="S4789" i="4"/>
  <c r="S3650" i="4"/>
  <c r="S7244" i="4"/>
  <c r="S5018" i="4"/>
  <c r="S1626" i="4"/>
  <c r="S7633" i="4"/>
  <c r="S1802" i="4"/>
  <c r="S4849" i="4"/>
  <c r="S898" i="4"/>
  <c r="S1875" i="4"/>
  <c r="S1093" i="4"/>
  <c r="S4934" i="4"/>
  <c r="S7083" i="4"/>
  <c r="S2949" i="4"/>
  <c r="S7060" i="4"/>
  <c r="S6448" i="4"/>
  <c r="S8176" i="4"/>
  <c r="S8008" i="4"/>
  <c r="S7234" i="4"/>
  <c r="S2818" i="4"/>
  <c r="S5917" i="4"/>
  <c r="S559" i="4"/>
  <c r="S6992" i="4"/>
  <c r="S67" i="4"/>
  <c r="S4347" i="4"/>
  <c r="S5761" i="4"/>
  <c r="S3657" i="4"/>
  <c r="S1851" i="4"/>
  <c r="S5616" i="4"/>
  <c r="S2277" i="4"/>
  <c r="S5440" i="4"/>
  <c r="S7095" i="4"/>
  <c r="S6625" i="4"/>
  <c r="S3197" i="4"/>
  <c r="S2793" i="4"/>
  <c r="S956" i="4"/>
  <c r="S209" i="4"/>
  <c r="S4578" i="4"/>
  <c r="S3992" i="4"/>
  <c r="S6070" i="4"/>
  <c r="S8162" i="4"/>
  <c r="S6768" i="4"/>
  <c r="S1994" i="4"/>
  <c r="S767" i="4"/>
  <c r="S1406" i="4"/>
  <c r="S1219" i="4"/>
  <c r="S3662" i="4"/>
  <c r="S6017" i="4"/>
  <c r="S5885" i="4"/>
  <c r="S7581" i="4"/>
  <c r="S2853" i="4"/>
  <c r="S3687" i="4"/>
  <c r="S4242" i="4"/>
  <c r="S6313" i="4"/>
  <c r="S3965" i="4"/>
  <c r="S7678" i="4"/>
  <c r="S4130" i="4"/>
  <c r="S3458" i="4"/>
  <c r="S7140" i="4"/>
  <c r="S50" i="4"/>
  <c r="S2016" i="4"/>
  <c r="S2927" i="4"/>
  <c r="S3052" i="4"/>
  <c r="S3718" i="4"/>
  <c r="S5072" i="4"/>
  <c r="S5066" i="4"/>
  <c r="S2737" i="4"/>
  <c r="S7498" i="4"/>
  <c r="S6204" i="4"/>
  <c r="S2293" i="4"/>
  <c r="S7619" i="4"/>
  <c r="S2639" i="4"/>
  <c r="S5816" i="4"/>
  <c r="S7583" i="4"/>
  <c r="S8208" i="4"/>
  <c r="S5578" i="4"/>
  <c r="S7788" i="4"/>
  <c r="S5225" i="4"/>
  <c r="S6346" i="4"/>
  <c r="S2043" i="4"/>
  <c r="S5397" i="4"/>
  <c r="S2327" i="4"/>
  <c r="S1834" i="4"/>
  <c r="S143" i="4"/>
  <c r="S6378" i="4"/>
  <c r="S5749" i="4"/>
  <c r="S119" i="4"/>
  <c r="S1816" i="4"/>
  <c r="S6308" i="4"/>
  <c r="S5532" i="4"/>
  <c r="S3922" i="4"/>
  <c r="S172" i="4"/>
  <c r="S5206" i="4"/>
  <c r="S1409" i="4"/>
  <c r="S2208" i="4"/>
  <c r="S6441" i="4"/>
  <c r="S3236" i="4"/>
  <c r="S1382" i="4"/>
  <c r="S7630" i="4"/>
  <c r="S4041" i="4"/>
  <c r="S107" i="4"/>
  <c r="S1679" i="4"/>
  <c r="S3487" i="4"/>
  <c r="S7283" i="4"/>
  <c r="S7270" i="4"/>
  <c r="S2211" i="4"/>
  <c r="S3683" i="4"/>
  <c r="S6613" i="4"/>
  <c r="S5126" i="4"/>
  <c r="S1335" i="4"/>
  <c r="S4351" i="4"/>
  <c r="S4166" i="4"/>
  <c r="S7105" i="4"/>
  <c r="S6724" i="4"/>
  <c r="S1573" i="4"/>
  <c r="S5650" i="4"/>
  <c r="S8325" i="4"/>
  <c r="S7778" i="4"/>
  <c r="S8149" i="4"/>
  <c r="S7272" i="4"/>
  <c r="S7407" i="4"/>
  <c r="S5267" i="4"/>
  <c r="S1092" i="4"/>
  <c r="S7082" i="4"/>
  <c r="S2053" i="4"/>
  <c r="S2528" i="4"/>
  <c r="S3887" i="4"/>
  <c r="S7625" i="4"/>
  <c r="S8275" i="4"/>
  <c r="S2552" i="4"/>
  <c r="S7190" i="4"/>
  <c r="S7473" i="4"/>
  <c r="S6503" i="4"/>
  <c r="S732" i="4"/>
  <c r="S4741" i="4"/>
  <c r="S812" i="4"/>
  <c r="S5767" i="4"/>
  <c r="S550" i="4"/>
  <c r="S5945" i="4"/>
  <c r="S7395" i="4"/>
  <c r="S1009" i="4"/>
  <c r="S3700" i="4"/>
  <c r="S7479" i="4"/>
  <c r="S3582" i="4"/>
  <c r="S3849" i="4"/>
  <c r="S7953" i="4"/>
  <c r="S1935" i="4"/>
  <c r="S2411" i="4"/>
  <c r="S6437" i="4"/>
  <c r="S4821" i="4"/>
  <c r="S2141" i="4"/>
  <c r="S138" i="4"/>
  <c r="S2314" i="4"/>
  <c r="S6253" i="4"/>
  <c r="S4000" i="4"/>
  <c r="S5530" i="4"/>
  <c r="S4847" i="4"/>
  <c r="S2033" i="4"/>
  <c r="S3909" i="4"/>
  <c r="S6345" i="4"/>
  <c r="S6365" i="4"/>
  <c r="S1303" i="4"/>
  <c r="S3689" i="4"/>
  <c r="S5368" i="4"/>
  <c r="S5371" i="4"/>
  <c r="S2334" i="4"/>
  <c r="S4495" i="4"/>
  <c r="S4615" i="4"/>
  <c r="S7846" i="4"/>
  <c r="S7420" i="4"/>
  <c r="S735" i="4"/>
  <c r="S1118" i="4"/>
  <c r="S307" i="4"/>
  <c r="S96" i="4"/>
  <c r="S2076" i="4"/>
  <c r="S3438" i="4"/>
  <c r="S7020" i="4"/>
  <c r="S968" i="4"/>
  <c r="S1923" i="4"/>
  <c r="S7549" i="4"/>
  <c r="S4104" i="4"/>
  <c r="S3609" i="4"/>
  <c r="S1571" i="4"/>
  <c r="S7360" i="4"/>
  <c r="S2931" i="4"/>
  <c r="S255" i="4"/>
  <c r="S3933" i="4"/>
  <c r="S356" i="4"/>
  <c r="S2963" i="4"/>
  <c r="S1313" i="4"/>
  <c r="S1880" i="4"/>
  <c r="S5528" i="4"/>
  <c r="S2751" i="4"/>
  <c r="S2051" i="4"/>
  <c r="S787" i="4"/>
  <c r="S4754" i="4"/>
  <c r="S7594" i="4"/>
  <c r="S6895" i="4"/>
  <c r="S517" i="4"/>
  <c r="S7209" i="4"/>
  <c r="S5911" i="4"/>
  <c r="S7987" i="4"/>
  <c r="S2366" i="4"/>
  <c r="S3130" i="4"/>
  <c r="S698" i="4"/>
  <c r="S3908" i="4"/>
  <c r="S6642" i="4"/>
  <c r="S1871" i="4"/>
  <c r="S1742" i="4"/>
  <c r="S5662" i="4"/>
  <c r="S1445" i="4"/>
  <c r="S4315" i="4"/>
  <c r="S2863" i="4"/>
  <c r="S3593" i="4"/>
  <c r="S7902" i="4"/>
  <c r="S1575" i="4"/>
  <c r="S5517" i="4"/>
  <c r="S6475" i="4"/>
  <c r="S6552" i="4"/>
  <c r="S5151" i="4"/>
  <c r="S7215" i="4"/>
  <c r="S3644" i="4"/>
  <c r="S2134" i="4"/>
  <c r="S412" i="4"/>
  <c r="S2722" i="4"/>
  <c r="S1050" i="4"/>
  <c r="S5715" i="4"/>
  <c r="S3538" i="4"/>
  <c r="S6374" i="4"/>
  <c r="S5714" i="4"/>
  <c r="S3058" i="4"/>
  <c r="S5864" i="4"/>
  <c r="S5172" i="4"/>
  <c r="S2777" i="4"/>
  <c r="S927" i="4"/>
  <c r="S7744" i="4"/>
  <c r="S3556" i="4"/>
  <c r="S3828" i="4"/>
  <c r="S300" i="4"/>
  <c r="S4088" i="4"/>
  <c r="S5668" i="4"/>
  <c r="S4734" i="4"/>
  <c r="S5449" i="4"/>
  <c r="S1344" i="4"/>
  <c r="S7588" i="4"/>
  <c r="S578" i="4"/>
  <c r="S7585" i="4"/>
  <c r="S7799" i="4"/>
  <c r="S5628" i="4"/>
  <c r="S4884" i="4"/>
  <c r="S3937" i="4"/>
  <c r="S7436" i="4"/>
  <c r="S6999" i="4"/>
  <c r="S7571" i="4"/>
  <c r="S8097" i="4"/>
  <c r="S3982" i="4"/>
  <c r="S5317" i="4"/>
  <c r="S3122" i="4"/>
  <c r="S3774" i="4"/>
  <c r="S6186" i="4"/>
  <c r="S3237" i="4"/>
  <c r="S1583" i="4"/>
  <c r="S2238" i="4"/>
  <c r="S1147" i="4"/>
  <c r="S6590" i="4"/>
  <c r="S5190" i="4"/>
  <c r="S5191" i="4"/>
  <c r="S7626" i="4"/>
  <c r="S6010" i="4"/>
  <c r="S1711" i="4"/>
  <c r="S5338" i="4"/>
  <c r="S2902" i="4"/>
  <c r="S5447" i="4"/>
  <c r="S1948" i="4"/>
  <c r="S3492" i="4"/>
  <c r="S221" i="4"/>
  <c r="S2090" i="4"/>
  <c r="S3790" i="4"/>
  <c r="S6567" i="4"/>
  <c r="S2133" i="4"/>
  <c r="S1431" i="4"/>
  <c r="S1572" i="4"/>
  <c r="S2919" i="4"/>
  <c r="S5553" i="4"/>
  <c r="S1813" i="4"/>
  <c r="S3724" i="4"/>
  <c r="S6060" i="4"/>
  <c r="S820" i="4"/>
  <c r="S4967" i="4"/>
  <c r="S5547" i="4"/>
  <c r="S5772" i="4"/>
  <c r="S7566" i="4"/>
  <c r="S1139" i="4"/>
  <c r="S2441" i="4"/>
  <c r="S6656" i="4"/>
  <c r="S2322" i="4"/>
  <c r="S595" i="4"/>
  <c r="S4808" i="4"/>
  <c r="S1977" i="4"/>
  <c r="S1182" i="4"/>
  <c r="S4680" i="4"/>
  <c r="S1452" i="4"/>
  <c r="S8143" i="4"/>
  <c r="S6464" i="4"/>
  <c r="S6044" i="4"/>
  <c r="S4449" i="4"/>
  <c r="S4823" i="4"/>
  <c r="S1423" i="4"/>
  <c r="S5920" i="4"/>
  <c r="S3296" i="4"/>
  <c r="S3320" i="4"/>
  <c r="S2233" i="4"/>
  <c r="S7251" i="4"/>
  <c r="S6161" i="4"/>
  <c r="S2368" i="4"/>
  <c r="S5982" i="4"/>
  <c r="S97" i="4"/>
  <c r="S3230" i="4"/>
  <c r="S2098" i="4"/>
  <c r="S6201" i="4"/>
  <c r="S372" i="4"/>
  <c r="S2892" i="4"/>
  <c r="S5350" i="4"/>
  <c r="S7025" i="4"/>
  <c r="S3463" i="4"/>
  <c r="S6469" i="4"/>
  <c r="S2672" i="4"/>
  <c r="S3985" i="4"/>
  <c r="S6180" i="4"/>
  <c r="S49" i="4"/>
  <c r="S733" i="4"/>
  <c r="S6980" i="4"/>
  <c r="S6229" i="4"/>
  <c r="S1718" i="4"/>
  <c r="S6718" i="4"/>
  <c r="S4679" i="4"/>
  <c r="S6073" i="4"/>
  <c r="S6298" i="4"/>
  <c r="S3134" i="4"/>
  <c r="S2279" i="4"/>
  <c r="S3455" i="4"/>
  <c r="S1550" i="4"/>
  <c r="S2042" i="4"/>
  <c r="S635" i="4"/>
  <c r="S723" i="4"/>
  <c r="S3565" i="4"/>
  <c r="S4708" i="4"/>
  <c r="S5723" i="4"/>
  <c r="S1675" i="4"/>
  <c r="S5569" i="4"/>
  <c r="S2862" i="4"/>
  <c r="S3368" i="4"/>
  <c r="S5970" i="4"/>
  <c r="S780" i="4"/>
  <c r="S3313" i="4"/>
  <c r="S1047" i="4"/>
  <c r="S2872" i="4"/>
  <c r="S7345" i="4"/>
  <c r="S4357" i="4"/>
  <c r="S6509" i="4"/>
  <c r="S6089" i="4"/>
  <c r="S8180" i="4"/>
  <c r="S1283" i="4"/>
  <c r="S5128" i="4"/>
  <c r="S4732" i="4"/>
  <c r="S6012" i="4"/>
  <c r="S3295" i="4"/>
  <c r="S5591" i="4"/>
  <c r="S7568" i="4"/>
  <c r="S772" i="4"/>
  <c r="S3721" i="4"/>
  <c r="S4605" i="4"/>
  <c r="S249" i="4"/>
  <c r="S5467" i="4"/>
  <c r="S5514" i="4"/>
  <c r="S7359" i="4"/>
  <c r="S1187" i="4"/>
  <c r="S4538" i="4"/>
  <c r="S275" i="4"/>
  <c r="S6845" i="4"/>
  <c r="S3782" i="4"/>
  <c r="S7170" i="4"/>
  <c r="S2693" i="4"/>
  <c r="S3178" i="4"/>
  <c r="S6888" i="4"/>
  <c r="S242" i="4"/>
  <c r="S6277" i="4"/>
  <c r="S93" i="4"/>
  <c r="S3815" i="4"/>
  <c r="S3737" i="4"/>
  <c r="S7030" i="4"/>
  <c r="S4793" i="4"/>
  <c r="S5992" i="4"/>
  <c r="S8051" i="4"/>
  <c r="S5187" i="4"/>
  <c r="S4593" i="4"/>
  <c r="S7557" i="4"/>
  <c r="S3153" i="4"/>
  <c r="S2119" i="4"/>
  <c r="S1386" i="4"/>
  <c r="S6600" i="4"/>
  <c r="S713" i="4"/>
  <c r="S4935" i="4"/>
  <c r="S5948" i="4"/>
  <c r="S5983" i="4"/>
  <c r="S7183" i="4"/>
  <c r="S7211" i="4"/>
  <c r="S5600" i="4"/>
  <c r="S4968" i="4"/>
  <c r="S4386" i="4"/>
  <c r="S15" i="4"/>
  <c r="S1030" i="4"/>
  <c r="S5688" i="4"/>
  <c r="S428" i="4"/>
  <c r="S260" i="4"/>
  <c r="S7708" i="4"/>
  <c r="S5924" i="4"/>
  <c r="S5932" i="4"/>
  <c r="S7216" i="4"/>
  <c r="S3966" i="4"/>
  <c r="S2640" i="4"/>
  <c r="S6129" i="4"/>
  <c r="S5137" i="4"/>
  <c r="S3996" i="4"/>
  <c r="S7194" i="4"/>
  <c r="S1818" i="4"/>
  <c r="S1034" i="4"/>
  <c r="S1792" i="4"/>
  <c r="S6796" i="4"/>
  <c r="S5284" i="4"/>
  <c r="S4675" i="4"/>
  <c r="S1281" i="4"/>
  <c r="S2543" i="4"/>
  <c r="S4880" i="4"/>
  <c r="S3921" i="4"/>
  <c r="S5705" i="4"/>
  <c r="S286" i="4"/>
  <c r="S3976" i="4"/>
  <c r="S7308" i="4"/>
  <c r="S2105" i="4"/>
  <c r="S708" i="4"/>
  <c r="S4827" i="4"/>
  <c r="S1780" i="4"/>
  <c r="S6198" i="4"/>
  <c r="S7163" i="4"/>
  <c r="S7075" i="4"/>
  <c r="S4210" i="4"/>
  <c r="S4049" i="4"/>
  <c r="S8335" i="4"/>
  <c r="S4897" i="4"/>
  <c r="S4511" i="4"/>
  <c r="S2242" i="4"/>
  <c r="S5462" i="4"/>
  <c r="S4917" i="4"/>
  <c r="S2383" i="4"/>
  <c r="S4302" i="4"/>
  <c r="S2389" i="4"/>
  <c r="S6702" i="4"/>
  <c r="S7544" i="4"/>
  <c r="S6681" i="4"/>
  <c r="S3993" i="4"/>
  <c r="S2479" i="4"/>
  <c r="S6383" i="4"/>
  <c r="S3049" i="4"/>
  <c r="S6439" i="4"/>
  <c r="S597" i="4"/>
  <c r="S8258" i="4"/>
  <c r="S333" i="4"/>
  <c r="S2237" i="4"/>
  <c r="S689" i="4"/>
  <c r="S198" i="4"/>
  <c r="S5830" i="4"/>
  <c r="S6501" i="4"/>
  <c r="S6558" i="4"/>
  <c r="S4638" i="4"/>
  <c r="S655" i="4"/>
  <c r="S1427" i="4"/>
  <c r="S7242" i="4"/>
  <c r="S6508" i="4"/>
  <c r="S7203" i="4"/>
  <c r="S1439" i="4"/>
  <c r="S2299" i="4"/>
  <c r="S7665" i="4"/>
  <c r="S37" i="4"/>
  <c r="S1392" i="4"/>
  <c r="S6833" i="4"/>
  <c r="S4417" i="4"/>
  <c r="S528" i="4"/>
  <c r="S7985" i="4"/>
  <c r="S5096" i="4"/>
  <c r="S3001" i="4"/>
  <c r="S1033" i="4"/>
  <c r="S174" i="4"/>
  <c r="S2005" i="4"/>
  <c r="S2153" i="4"/>
  <c r="S7976" i="4"/>
  <c r="S5595" i="4"/>
  <c r="S8033" i="4"/>
  <c r="S2047" i="4"/>
  <c r="S6815" i="4"/>
  <c r="S6753" i="4"/>
  <c r="S3150" i="4"/>
  <c r="S6793" i="4"/>
  <c r="S5819" i="4"/>
  <c r="S1542" i="4"/>
  <c r="S3009" i="4"/>
  <c r="S5255" i="4"/>
  <c r="S6069" i="4"/>
  <c r="S7911" i="4"/>
  <c r="S5185" i="4"/>
  <c r="S7936" i="4"/>
  <c r="S4473" i="4"/>
  <c r="S937" i="4"/>
  <c r="S2979" i="4"/>
  <c r="S4464" i="4"/>
  <c r="S2219" i="4"/>
  <c r="S8172" i="4"/>
  <c r="S1726" i="4"/>
  <c r="S1198" i="4"/>
  <c r="S99" i="4"/>
  <c r="S477" i="4"/>
  <c r="S3045" i="4"/>
  <c r="S6483" i="4"/>
  <c r="S246" i="4"/>
  <c r="S1723" i="4"/>
  <c r="S5208" i="4"/>
  <c r="S5952" i="4"/>
  <c r="S6395" i="4"/>
  <c r="S6765" i="4"/>
  <c r="S2355" i="4"/>
  <c r="S1805" i="4"/>
  <c r="S5023" i="4"/>
  <c r="S3792" i="4"/>
  <c r="S7444" i="4"/>
  <c r="S7887" i="4"/>
  <c r="S861" i="4"/>
  <c r="S6544" i="4"/>
  <c r="S639" i="4"/>
  <c r="S6620" i="4"/>
  <c r="S6472" i="4"/>
  <c r="S2989" i="4"/>
  <c r="S7643" i="4"/>
  <c r="S5035" i="4"/>
  <c r="S4189" i="4"/>
  <c r="S1910" i="4"/>
  <c r="S6189" i="4"/>
  <c r="S4784" i="4"/>
  <c r="S8133" i="4"/>
  <c r="S8326" i="4"/>
  <c r="S4762" i="4"/>
  <c r="S7610" i="4"/>
  <c r="S4533" i="4"/>
  <c r="S2955" i="4"/>
  <c r="S6429" i="4"/>
  <c r="S216" i="4"/>
  <c r="S5327" i="4"/>
  <c r="S8272" i="4"/>
  <c r="S2719" i="4"/>
  <c r="S3641" i="4"/>
  <c r="S2503" i="4"/>
  <c r="S3371" i="4"/>
  <c r="S7415" i="4"/>
  <c r="S4545" i="4"/>
  <c r="S2736" i="4"/>
  <c r="S3132" i="4"/>
  <c r="S3797" i="4"/>
  <c r="S3069" i="4"/>
  <c r="S3420" i="4"/>
  <c r="S6524" i="4"/>
  <c r="S2981" i="4"/>
  <c r="S6421" i="4"/>
  <c r="S4455" i="4"/>
  <c r="S681" i="4"/>
  <c r="S5417" i="4"/>
  <c r="S1179" i="4"/>
  <c r="S1971" i="4"/>
  <c r="S6149" i="4"/>
  <c r="S229" i="4"/>
  <c r="S7707" i="4"/>
  <c r="S4712" i="4"/>
  <c r="S3299" i="4"/>
  <c r="S4776" i="4"/>
  <c r="S6036" i="4"/>
  <c r="S3383" i="4"/>
  <c r="S7414" i="4"/>
  <c r="S4886" i="4"/>
  <c r="S6684" i="4"/>
  <c r="S105" i="4"/>
  <c r="S2659" i="4"/>
  <c r="S7206" i="4"/>
  <c r="S2773" i="4"/>
  <c r="S4658" i="4"/>
  <c r="S6227" i="4"/>
  <c r="S2122" i="4"/>
  <c r="S6356" i="4"/>
  <c r="S1472" i="4"/>
  <c r="S8310" i="4"/>
  <c r="S6466" i="4"/>
  <c r="S876" i="4"/>
  <c r="S1277" i="4"/>
  <c r="S4359" i="4"/>
  <c r="S4564" i="4"/>
  <c r="S1054" i="4"/>
  <c r="S213" i="4"/>
  <c r="S3239" i="4"/>
  <c r="S2618" i="4"/>
  <c r="S5457" i="4"/>
  <c r="S420" i="4"/>
  <c r="S2962" i="4"/>
  <c r="S810" i="4"/>
  <c r="S2741" i="4"/>
  <c r="S3086" i="4"/>
  <c r="S6430" i="4"/>
  <c r="S2603" i="4"/>
  <c r="S7264" i="4"/>
  <c r="S4892" i="4"/>
  <c r="S6459" i="4"/>
  <c r="S3007" i="4"/>
  <c r="S570" i="4"/>
  <c r="S4535" i="4"/>
  <c r="S2951" i="4"/>
  <c r="S4865" i="4"/>
  <c r="S6299" i="4"/>
  <c r="S3587" i="4"/>
  <c r="S3380" i="4"/>
  <c r="S6468" i="4"/>
  <c r="S2382" i="4"/>
  <c r="S5170" i="4"/>
  <c r="S3482" i="4"/>
  <c r="S4368" i="4"/>
  <c r="S5294" i="4"/>
  <c r="S4147" i="4"/>
  <c r="S6247" i="4"/>
  <c r="S5781" i="4"/>
  <c r="S6332" i="4"/>
  <c r="S5654" i="4"/>
  <c r="S4191" i="4"/>
  <c r="S2570" i="4"/>
  <c r="S381" i="4"/>
  <c r="S6816" i="4"/>
  <c r="S7299" i="4"/>
  <c r="S5395" i="4"/>
  <c r="S3532" i="4"/>
  <c r="S5445" i="4"/>
  <c r="S6680" i="4"/>
  <c r="S1980" i="4"/>
  <c r="S7552" i="4"/>
  <c r="S1301" i="4"/>
  <c r="S4709" i="4"/>
  <c r="S1120" i="4"/>
  <c r="S7421" i="4"/>
  <c r="S90" i="4"/>
  <c r="S7882" i="4"/>
  <c r="S2517" i="4"/>
  <c r="S2688" i="4"/>
  <c r="S348" i="4"/>
  <c r="S5834" i="4"/>
  <c r="S2271" i="4"/>
  <c r="S962" i="4"/>
  <c r="S4404" i="4"/>
  <c r="S27" i="4"/>
  <c r="S710" i="4"/>
  <c r="S8222" i="4"/>
  <c r="S5563" i="4"/>
  <c r="S8270" i="4"/>
  <c r="S2115" i="4"/>
  <c r="S4698" i="4"/>
  <c r="S798" i="4"/>
  <c r="S5824" i="4"/>
  <c r="S7833" i="4"/>
  <c r="S4844" i="4"/>
  <c r="S3003" i="4"/>
  <c r="S254" i="4"/>
  <c r="S7517" i="4"/>
  <c r="S1306" i="4"/>
  <c r="S3967" i="4"/>
  <c r="S7586" i="4"/>
  <c r="S7492" i="4"/>
  <c r="S5807" i="4"/>
  <c r="S2415" i="4"/>
  <c r="S3264" i="4"/>
  <c r="S7478" i="4"/>
  <c r="S2511" i="4"/>
  <c r="S7197" i="4"/>
  <c r="S5692" i="4"/>
  <c r="S4021" i="4"/>
  <c r="S5996" i="4"/>
  <c r="S824" i="4"/>
  <c r="S2670" i="4"/>
  <c r="S5082" i="4"/>
  <c r="S2457" i="4"/>
  <c r="S4453" i="4"/>
  <c r="S8256" i="4"/>
  <c r="S42" i="4"/>
  <c r="S8076" i="4"/>
  <c r="S8322" i="4"/>
  <c r="S4486" i="4"/>
  <c r="S7964" i="4"/>
  <c r="S7664" i="4"/>
  <c r="S6981" i="4"/>
  <c r="S3105" i="4"/>
  <c r="S529" i="4"/>
  <c r="S7990" i="4"/>
  <c r="S4232" i="4"/>
  <c r="S1371" i="4"/>
  <c r="S599" i="4"/>
  <c r="S7174" i="4"/>
  <c r="S1094" i="4"/>
  <c r="S188" i="4"/>
  <c r="S2418" i="4"/>
  <c r="S3697" i="4"/>
  <c r="S6359" i="4"/>
  <c r="S603" i="4"/>
  <c r="S2650" i="4"/>
  <c r="S855" i="4"/>
  <c r="S4910" i="4"/>
  <c r="S2906" i="4"/>
  <c r="S4959" i="4"/>
  <c r="S4244" i="4"/>
  <c r="S5160" i="4"/>
  <c r="S827" i="4"/>
  <c r="S5590" i="4"/>
  <c r="S7417" i="4"/>
  <c r="S1539" i="4"/>
  <c r="S1784" i="4"/>
  <c r="S345" i="4"/>
  <c r="S6931" i="4"/>
  <c r="S5036" i="4"/>
  <c r="S4355" i="4"/>
  <c r="S3753" i="4"/>
  <c r="S2092" i="4"/>
  <c r="S3717" i="4"/>
  <c r="S7814" i="4"/>
  <c r="S5508" i="4"/>
  <c r="S7909" i="4"/>
  <c r="S5259" i="4"/>
  <c r="S7934" i="4"/>
  <c r="S5175" i="4"/>
  <c r="S5405" i="4"/>
  <c r="S4395" i="4"/>
  <c r="S8239" i="4"/>
  <c r="S6218" i="4"/>
  <c r="S5337" i="4"/>
  <c r="S2783" i="4"/>
  <c r="S1286" i="4"/>
  <c r="S3346" i="4"/>
  <c r="S7688" i="4"/>
  <c r="S5068" i="4"/>
  <c r="S4072" i="4"/>
  <c r="S5909" i="4"/>
  <c r="S5201" i="4"/>
  <c r="S1990" i="4"/>
  <c r="S5326" i="4"/>
  <c r="S4819" i="4"/>
  <c r="S4225" i="4"/>
  <c r="S8060" i="4"/>
  <c r="S941" i="4"/>
  <c r="S7199" i="4"/>
  <c r="S4253" i="4"/>
  <c r="S6391" i="4"/>
  <c r="S8171" i="4"/>
  <c r="S3182" i="4"/>
  <c r="S6422" i="4"/>
  <c r="S7761" i="4"/>
  <c r="S709" i="4"/>
  <c r="S1998" i="4"/>
  <c r="S6822" i="4"/>
  <c r="S1825" i="4"/>
  <c r="S4031" i="4"/>
  <c r="S6172" i="4"/>
  <c r="S977" i="4"/>
  <c r="S4441" i="4"/>
  <c r="S5502" i="4"/>
  <c r="S7737" i="4"/>
  <c r="S2182" i="4"/>
  <c r="S5659" i="4"/>
  <c r="S964" i="4"/>
  <c r="S3029" i="4"/>
  <c r="S8010" i="4"/>
  <c r="S7973" i="4"/>
  <c r="S2287" i="4"/>
  <c r="S5568" i="4"/>
  <c r="S3791" i="4"/>
  <c r="S4779" i="4"/>
  <c r="S7153" i="4"/>
  <c r="S591" i="4"/>
  <c r="S2995" i="4"/>
  <c r="S7979" i="4"/>
  <c r="S3875" i="4"/>
  <c r="S6857" i="4"/>
  <c r="S3671" i="4"/>
  <c r="S4717" i="4"/>
  <c r="S5422" i="4"/>
  <c r="S2813" i="4"/>
  <c r="S802" i="4"/>
  <c r="S3472" i="4"/>
  <c r="S818" i="4"/>
  <c r="S6920" i="4"/>
  <c r="S2422" i="4"/>
  <c r="S2403" i="4"/>
  <c r="S2510" i="4"/>
  <c r="S8128" i="4"/>
  <c r="S7805" i="4"/>
  <c r="S7523" i="4"/>
  <c r="S4979" i="4"/>
  <c r="S859" i="4"/>
  <c r="S6927" i="4"/>
  <c r="S1126" i="4"/>
  <c r="S4290" i="4"/>
  <c r="S7701" i="4"/>
  <c r="S3138" i="4"/>
  <c r="S2584" i="4"/>
  <c r="S3405" i="4"/>
  <c r="S2344" i="4"/>
  <c r="S2885" i="4"/>
  <c r="S1014" i="4"/>
  <c r="S1013" i="4"/>
  <c r="S3446" i="4"/>
  <c r="S3392" i="4"/>
  <c r="S987" i="4"/>
  <c r="S4589" i="4"/>
  <c r="S7556" i="4"/>
  <c r="S4277" i="4"/>
  <c r="S3759" i="4"/>
  <c r="S448" i="4"/>
  <c r="S5212" i="4"/>
  <c r="S7146" i="4"/>
  <c r="S3476" i="4"/>
  <c r="S7601" i="4"/>
  <c r="S3332" i="4"/>
  <c r="S3034" i="4"/>
  <c r="S5926" i="4"/>
  <c r="S4448" i="4"/>
  <c r="S2346" i="4"/>
  <c r="S4429" i="4"/>
  <c r="S2854" i="4"/>
  <c r="S2452" i="4"/>
  <c r="S1946" i="4"/>
  <c r="S1874" i="4"/>
  <c r="S6083" i="4"/>
  <c r="S8167" i="4"/>
  <c r="S4778" i="4"/>
  <c r="S1735" i="4"/>
  <c r="S7924" i="4"/>
  <c r="S4859" i="4"/>
  <c r="S5028" i="4"/>
  <c r="S3310" i="4"/>
  <c r="S3340" i="4"/>
  <c r="S487" i="4"/>
  <c r="S7053" i="4"/>
  <c r="S3112" i="4"/>
  <c r="S2358" i="4"/>
  <c r="S7865" i="4"/>
  <c r="S6169" i="4"/>
  <c r="S1638" i="4"/>
  <c r="S1266" i="4"/>
  <c r="S5742" i="4"/>
  <c r="S3080" i="4"/>
  <c r="S326" i="4"/>
  <c r="S3333" i="4"/>
  <c r="S4509" i="4"/>
  <c r="S484" i="4"/>
  <c r="S5180" i="4"/>
  <c r="S3456" i="4"/>
  <c r="S6079" i="4"/>
  <c r="S3904" i="4"/>
  <c r="S4705" i="4"/>
  <c r="S2176" i="4"/>
  <c r="S3036" i="4"/>
  <c r="S2567" i="4"/>
  <c r="S7123" i="4"/>
  <c r="S85" i="4"/>
  <c r="S4932" i="4"/>
  <c r="S8054" i="4"/>
  <c r="S3266" i="4"/>
  <c r="S5583" i="4"/>
  <c r="S17" i="4"/>
  <c r="S1569" i="4"/>
  <c r="S1314" i="4"/>
  <c r="S7036" i="4"/>
  <c r="S1239" i="4"/>
  <c r="S8130" i="4"/>
  <c r="S6414" i="4"/>
  <c r="S6764" i="4"/>
  <c r="S3857" i="4"/>
  <c r="S3960" i="4"/>
  <c r="S7935" i="4"/>
  <c r="S416" i="4"/>
  <c r="S7390" i="4"/>
  <c r="S5111" i="4"/>
  <c r="S4972" i="4"/>
  <c r="S2298" i="4"/>
  <c r="S6401" i="4"/>
  <c r="S8086" i="4"/>
  <c r="S8163" i="4"/>
  <c r="S4663" i="4"/>
  <c r="S6775" i="4"/>
  <c r="S6471" i="4"/>
  <c r="S5757" i="4"/>
  <c r="S999" i="4"/>
  <c r="S7297" i="4"/>
  <c r="S4247" i="4"/>
  <c r="S3428" i="4"/>
  <c r="S3751" i="4"/>
  <c r="S6923" i="4"/>
  <c r="S6542" i="4"/>
  <c r="S993" i="4"/>
  <c r="S3312" i="4"/>
  <c r="S6598" i="4"/>
  <c r="S4862" i="4"/>
  <c r="S354" i="4"/>
  <c r="S2502" i="4"/>
  <c r="S3508" i="4"/>
  <c r="S612" i="4"/>
  <c r="S1651" i="4"/>
  <c r="S3326" i="4"/>
  <c r="S7342" i="4"/>
  <c r="S8321" i="4"/>
  <c r="S777" i="4"/>
  <c r="S1123" i="4"/>
  <c r="S5152" i="4"/>
  <c r="S8071" i="4"/>
  <c r="S4806" i="4"/>
  <c r="S970" i="4"/>
  <c r="S776" i="4"/>
  <c r="S6152" i="4"/>
  <c r="S2228" i="4"/>
  <c r="S623" i="4"/>
  <c r="S947" i="4"/>
  <c r="S2566" i="4"/>
  <c r="S2560" i="4"/>
  <c r="S7221" i="4"/>
  <c r="S1148" i="4"/>
  <c r="S2974" i="4"/>
  <c r="S1699" i="4"/>
  <c r="S324" i="4"/>
  <c r="S555" i="4"/>
  <c r="S2262" i="4"/>
  <c r="S7389" i="4"/>
  <c r="S2561" i="4"/>
  <c r="S7524" i="4"/>
  <c r="S2886" i="4"/>
  <c r="S2554" i="4"/>
  <c r="S3021" i="4"/>
  <c r="S6755" i="4"/>
  <c r="S1819" i="4"/>
  <c r="S1814" i="4"/>
  <c r="S6861" i="4"/>
  <c r="S7089" i="4"/>
  <c r="S7307" i="4"/>
  <c r="S265" i="4"/>
  <c r="S954" i="4"/>
  <c r="S4514" i="4"/>
  <c r="S1064" i="4"/>
  <c r="S6211" i="4"/>
  <c r="S4135" i="4"/>
  <c r="S1391" i="4"/>
  <c r="S8031" i="4"/>
  <c r="S1993" i="4"/>
  <c r="S7448" i="4"/>
  <c r="S1043" i="4"/>
  <c r="S7139" i="4"/>
  <c r="S687" i="4"/>
  <c r="S1200" i="4"/>
  <c r="S1890" i="4"/>
  <c r="S264" i="4"/>
  <c r="S6261" i="4"/>
  <c r="S2514" i="4"/>
  <c r="S803" i="4"/>
  <c r="S3902" i="4"/>
  <c r="S7386" i="4"/>
  <c r="S2607" i="4"/>
  <c r="S6124" i="4"/>
  <c r="S613" i="4"/>
  <c r="S2481" i="4"/>
  <c r="S8298" i="4"/>
  <c r="S4751" i="4"/>
  <c r="S5099" i="4"/>
  <c r="S2172" i="4"/>
  <c r="S1567" i="4"/>
  <c r="S7013" i="4"/>
  <c r="S1744" i="4"/>
  <c r="S6812" i="4"/>
  <c r="S7682" i="4"/>
  <c r="S3521" i="4"/>
  <c r="S4691" i="4"/>
  <c r="S2753" i="4"/>
  <c r="S2669" i="4"/>
  <c r="S3863" i="4"/>
  <c r="S7149" i="4"/>
  <c r="S1019" i="4"/>
  <c r="S1607" i="4"/>
  <c r="S3919" i="4"/>
  <c r="S6876" i="4"/>
  <c r="S3210" i="4"/>
  <c r="S8262" i="4"/>
  <c r="S2217" i="4"/>
  <c r="S1035" i="4"/>
  <c r="S3597" i="4"/>
  <c r="S4303" i="4"/>
  <c r="S8260" i="4"/>
  <c r="S2223" i="4"/>
  <c r="S3259" i="4"/>
  <c r="S8147" i="4"/>
  <c r="S35" i="4"/>
  <c r="S1129" i="4"/>
  <c r="S5872" i="4"/>
  <c r="S4194" i="4"/>
  <c r="S2950" i="4"/>
  <c r="S5313" i="4"/>
  <c r="S14" i="4"/>
  <c r="S5602" i="4"/>
  <c r="S4601" i="4"/>
  <c r="S3837" i="4"/>
  <c r="S1131" i="4"/>
  <c r="S8032" i="4"/>
  <c r="S2282" i="4"/>
  <c r="S453" i="4"/>
  <c r="S847" i="4"/>
  <c r="S4237" i="4"/>
  <c r="S1849" i="4"/>
  <c r="S1374" i="4"/>
  <c r="S7" i="4"/>
  <c r="S1609" i="4"/>
  <c r="S5768" i="4"/>
  <c r="S4364" i="4"/>
  <c r="S6780" i="4"/>
  <c r="S1212" i="4"/>
  <c r="S5695" i="4"/>
  <c r="S7870" i="4"/>
  <c r="S2816" i="4"/>
  <c r="S1350" i="4"/>
  <c r="S7080" i="4"/>
  <c r="S1268" i="4"/>
  <c r="S7994" i="4"/>
  <c r="S1113" i="4"/>
  <c r="S3212" i="4"/>
  <c r="S8302" i="4"/>
  <c r="S7150" i="4"/>
  <c r="S5080" i="4"/>
  <c r="S8225" i="4"/>
  <c r="S5710" i="4"/>
  <c r="S3427" i="4"/>
  <c r="S1262" i="4"/>
  <c r="S5648" i="4"/>
  <c r="S3961" i="4"/>
  <c r="S3220" i="4"/>
  <c r="S5469" i="4"/>
  <c r="S4931" i="4"/>
  <c r="S3186" i="4"/>
  <c r="S8145" i="4"/>
  <c r="S5396" i="4"/>
  <c r="S7092" i="4"/>
  <c r="S4154" i="4"/>
  <c r="S7746" i="4"/>
  <c r="S7001" i="4"/>
  <c r="S6859" i="4"/>
  <c r="S5683" i="4"/>
  <c r="S712" i="4"/>
  <c r="S3469" i="4"/>
  <c r="S4321" i="4"/>
  <c r="S1404" i="4"/>
  <c r="S3037" i="4"/>
  <c r="S7416" i="4"/>
  <c r="S3570" i="4"/>
  <c r="S5812" i="4"/>
  <c r="S6431" i="4"/>
  <c r="S6676" i="4"/>
  <c r="S4588" i="4"/>
  <c r="S2625" i="4"/>
  <c r="S3869" i="4"/>
  <c r="S4936" i="4"/>
  <c r="S5975" i="4"/>
  <c r="S4323" i="4"/>
  <c r="S6160" i="4"/>
  <c r="S3361" i="4"/>
  <c r="S2846" i="4"/>
  <c r="S4278" i="4"/>
  <c r="S320" i="4"/>
  <c r="S2448" i="4"/>
  <c r="S1721" i="4"/>
  <c r="S2202" i="4"/>
  <c r="S1470" i="4"/>
  <c r="S1186" i="4"/>
  <c r="S5642" i="4"/>
  <c r="S5210" i="4"/>
  <c r="S3738" i="4"/>
  <c r="S4109" i="4"/>
  <c r="S7021" i="4"/>
  <c r="S3958" i="4"/>
  <c r="S5113" i="4"/>
  <c r="S5751" i="4"/>
  <c r="S4391" i="4"/>
  <c r="S4954" i="4"/>
  <c r="S7301" i="4"/>
  <c r="S7120" i="4"/>
  <c r="S6869" i="4"/>
  <c r="S4435" i="4"/>
  <c r="S5346" i="4"/>
  <c r="S7559" i="4"/>
  <c r="S3051" i="4"/>
  <c r="S6941" i="4"/>
  <c r="S1771" i="4"/>
  <c r="S5242" i="4"/>
  <c r="S3011" i="4"/>
  <c r="S5571" i="4"/>
  <c r="S675" i="4"/>
  <c r="S5694" i="4"/>
  <c r="S5400" i="4"/>
  <c r="S1159" i="4"/>
  <c r="S7210" i="4"/>
  <c r="S5067" i="4"/>
  <c r="S7288" i="4"/>
  <c r="S8229" i="4"/>
  <c r="S6555" i="4"/>
  <c r="S2107" i="4"/>
  <c r="S3925" i="4"/>
  <c r="S6088" i="4"/>
  <c r="S3418" i="4"/>
  <c r="S6972" i="4"/>
  <c r="S4942" i="4"/>
  <c r="S5095" i="4"/>
  <c r="S6309" i="4"/>
  <c r="S3345" i="4"/>
  <c r="S4403" i="4"/>
  <c r="S3554" i="4"/>
  <c r="S315" i="4"/>
  <c r="S4774" i="4"/>
  <c r="S6416" i="4"/>
  <c r="S3495" i="4"/>
  <c r="S1588" i="4"/>
  <c r="S5752" i="4"/>
  <c r="S7719" i="4"/>
  <c r="S7946" i="4"/>
  <c r="S4074" i="4"/>
  <c r="S3071" i="4"/>
  <c r="S5285" i="4"/>
  <c r="S6639" i="4"/>
  <c r="S6863" i="4"/>
  <c r="S581" i="4"/>
  <c r="S5736" i="4"/>
  <c r="S5304" i="4"/>
  <c r="S4753" i="4"/>
  <c r="S2388" i="4"/>
  <c r="S1080" i="4"/>
  <c r="S434" i="4"/>
  <c r="S5312" i="4"/>
  <c r="S2910" i="4"/>
  <c r="S1937" i="4"/>
  <c r="S703" i="4"/>
  <c r="S4158" i="4"/>
  <c r="S1352" i="4"/>
  <c r="S6951" i="4"/>
  <c r="S4521" i="4"/>
  <c r="S7310" i="4"/>
  <c r="S1224" i="4"/>
  <c r="S3430" i="4"/>
  <c r="S76" i="4"/>
  <c r="S684" i="4"/>
  <c r="S7453" i="4"/>
  <c r="S3971" i="4"/>
  <c r="S6729" i="4"/>
  <c r="S4195" i="4"/>
  <c r="S8205" i="4"/>
  <c r="S2656" i="4"/>
  <c r="S5243" i="4"/>
  <c r="S1190" i="4"/>
  <c r="S4200" i="4"/>
  <c r="S949" i="4"/>
  <c r="S5853" i="4"/>
  <c r="S948" i="4"/>
  <c r="S5268" i="4"/>
  <c r="S2040" i="4"/>
  <c r="S1741" i="4"/>
  <c r="S1519" i="4"/>
  <c r="S443" i="4"/>
  <c r="S5847" i="4"/>
  <c r="S3542" i="4"/>
  <c r="S5376" i="4"/>
  <c r="S2779" i="4"/>
  <c r="S8084" i="4"/>
  <c r="S1795" i="4"/>
  <c r="S7834" i="4"/>
  <c r="S6338" i="4"/>
  <c r="S3374" i="4"/>
  <c r="S1517" i="4"/>
  <c r="S1906" i="4"/>
  <c r="S7465" i="4"/>
  <c r="S5545" i="4"/>
  <c r="S2300" i="4"/>
  <c r="S270" i="4"/>
  <c r="S6173" i="4"/>
  <c r="S4547" i="4"/>
  <c r="S3931" i="4"/>
  <c r="S7154" i="4"/>
  <c r="S8000" i="4"/>
  <c r="S3163" i="4"/>
  <c r="S7685" i="4"/>
  <c r="S3669" i="4"/>
  <c r="S4485" i="4"/>
  <c r="S6103" i="4"/>
  <c r="S892" i="4"/>
  <c r="S2627" i="4"/>
  <c r="S501" i="4"/>
  <c r="S1570" i="4"/>
  <c r="S8110" i="4"/>
  <c r="S1238" i="4"/>
  <c r="S7159" i="4"/>
  <c r="S4222" i="4"/>
  <c r="S4139" i="4"/>
  <c r="S6573" i="4"/>
  <c r="S4672" i="4"/>
  <c r="S5759" i="4"/>
  <c r="S5560" i="4"/>
  <c r="S3868" i="4"/>
  <c r="S3531" i="4"/>
  <c r="S3795" i="4"/>
  <c r="S3829" i="4"/>
  <c r="S5851" i="4"/>
  <c r="S7955" i="4"/>
  <c r="S7760" i="4"/>
  <c r="S3619" i="4"/>
  <c r="S2513" i="4"/>
  <c r="S2332" i="4"/>
  <c r="S7129" i="4"/>
  <c r="S2374" i="4"/>
  <c r="S64" i="4"/>
  <c r="S74" i="4"/>
  <c r="S6333" i="4"/>
  <c r="S8329" i="4"/>
  <c r="S4973" i="4"/>
  <c r="S496" i="4"/>
  <c r="S5079" i="4"/>
  <c r="S7077" i="4"/>
  <c r="S6412" i="4"/>
  <c r="S7608" i="4"/>
  <c r="S1486" i="4"/>
  <c r="S8083" i="4"/>
  <c r="S3658" i="4"/>
  <c r="S969" i="4"/>
  <c r="S5565" i="4"/>
  <c r="S1466" i="4"/>
  <c r="S800" i="4"/>
  <c r="S813" i="4"/>
  <c r="S2123" i="4"/>
  <c r="S4604" i="4"/>
  <c r="S4966" i="4"/>
  <c r="S5000" i="4"/>
  <c r="S997" i="4"/>
  <c r="S2993" i="4"/>
  <c r="S120" i="4"/>
  <c r="S3139" i="4"/>
  <c r="S5733" i="4"/>
  <c r="S4257" i="4"/>
  <c r="S7525" i="4"/>
  <c r="S3179" i="4"/>
  <c r="S7772" i="4"/>
  <c r="S8093" i="4"/>
  <c r="S5800" i="4"/>
  <c r="S1183" i="4"/>
  <c r="S6612" i="4"/>
  <c r="S5217" i="4"/>
  <c r="S5538" i="4"/>
  <c r="S2456" i="4"/>
  <c r="S115" i="4"/>
  <c r="S7275" i="4"/>
  <c r="S5279" i="4"/>
  <c r="S7488" i="4"/>
  <c r="S1002" i="4"/>
  <c r="S2221" i="4"/>
  <c r="S5775" i="4"/>
  <c r="S1413" i="4"/>
  <c r="S4574" i="4"/>
  <c r="S7927" i="4"/>
  <c r="S2735" i="4"/>
  <c r="S4310" i="4"/>
  <c r="S193" i="4"/>
  <c r="S8096" i="4"/>
  <c r="S605" i="4"/>
  <c r="S5990" i="4"/>
  <c r="S2557" i="4"/>
  <c r="S5825" i="4"/>
  <c r="S5057" i="4"/>
  <c r="S7461" i="4"/>
  <c r="S7047" i="4"/>
  <c r="S184" i="4"/>
  <c r="S6635" i="4"/>
  <c r="S660" i="4"/>
  <c r="S535" i="4"/>
  <c r="S2665" i="4"/>
  <c r="S499" i="4"/>
  <c r="S3155" i="4"/>
  <c r="S7458" i="4"/>
  <c r="S1334" i="4"/>
  <c r="S1207" i="4"/>
  <c r="S411" i="4"/>
  <c r="S7014" i="4"/>
  <c r="S1858" i="4"/>
  <c r="S6540" i="4"/>
  <c r="S1483" i="4"/>
  <c r="S1222" i="4"/>
  <c r="S6371" i="4"/>
  <c r="S7739" i="4"/>
  <c r="S2220" i="4"/>
  <c r="S4915" i="4"/>
  <c r="S4414" i="4"/>
  <c r="S7526" i="4"/>
  <c r="S4250" i="4"/>
  <c r="S4184" i="4"/>
  <c r="S3765" i="4"/>
  <c r="S821" i="4"/>
  <c r="S781" i="4"/>
  <c r="S5276" i="4"/>
  <c r="S7868" i="4"/>
  <c r="S5619" i="4"/>
  <c r="S6461" i="4"/>
  <c r="S7618" i="4"/>
  <c r="S4848" i="4"/>
  <c r="S5019" i="4"/>
  <c r="S2897" i="4"/>
  <c r="S7103" i="4"/>
  <c r="S3848" i="4"/>
  <c r="S5245" i="4"/>
  <c r="S5780" i="4"/>
  <c r="S1312" i="4"/>
  <c r="S4463" i="4"/>
  <c r="S4415" i="4"/>
  <c r="S7992" i="4"/>
  <c r="S7514" i="4"/>
  <c r="S133" i="4"/>
  <c r="S390" i="4"/>
  <c r="S7280" i="4"/>
  <c r="S5283" i="4"/>
  <c r="S3544" i="4"/>
  <c r="S4733" i="4"/>
  <c r="S5958" i="4"/>
  <c r="S7656" i="4"/>
  <c r="S62" i="4"/>
  <c r="S745" i="4"/>
  <c r="S4452" i="4"/>
  <c r="S1855" i="4"/>
  <c r="S5427" i="4"/>
  <c r="S2337" i="4"/>
  <c r="S6174" i="4"/>
  <c r="S2072" i="4"/>
  <c r="S18" i="4"/>
  <c r="S589" i="4"/>
  <c r="S1167" i="4"/>
  <c r="S7613" i="4"/>
  <c r="S7540" i="4"/>
  <c r="S2308" i="4"/>
  <c r="S1891" i="4"/>
  <c r="S3431" i="4"/>
  <c r="S5612" i="4"/>
  <c r="S6520" i="4"/>
  <c r="S327" i="4"/>
  <c r="S4438" i="4"/>
  <c r="S1298" i="4"/>
  <c r="S2905" i="4"/>
  <c r="S1487" i="4"/>
  <c r="S2582" i="4"/>
  <c r="S1836" i="4"/>
  <c r="S4901" i="4"/>
  <c r="S5746" i="4"/>
  <c r="S6120" i="4"/>
  <c r="S3033" i="4"/>
  <c r="S7349" i="4"/>
  <c r="S5038" i="4"/>
  <c r="S4671" i="4"/>
  <c r="S4881" i="4"/>
  <c r="S1489" i="4"/>
  <c r="S8315" i="4"/>
  <c r="S6117" i="4"/>
  <c r="S4252" i="4"/>
  <c r="S5566" i="4"/>
  <c r="S4926" i="4"/>
  <c r="S8264" i="4"/>
  <c r="S6617" i="4"/>
  <c r="S7253" i="4"/>
  <c r="S5110" i="4"/>
  <c r="S2197" i="4"/>
  <c r="S7000" i="4"/>
  <c r="S3638" i="4"/>
  <c r="S2022" i="4"/>
  <c r="S4570" i="4"/>
  <c r="S7497" i="4"/>
  <c r="S3216" i="4"/>
  <c r="S100" i="4"/>
  <c r="S5315" i="4"/>
  <c r="S6638" i="4"/>
  <c r="S192" i="4"/>
  <c r="S7736" i="4"/>
  <c r="S4026" i="4"/>
  <c r="S8200" i="4"/>
  <c r="S1504" i="4"/>
  <c r="S5193" i="4"/>
  <c r="S7836" i="4"/>
  <c r="S5805" i="4"/>
  <c r="S4335" i="4"/>
  <c r="S6243" i="4"/>
  <c r="S3533" i="4"/>
  <c r="S3624" i="4"/>
  <c r="S2932" i="4"/>
  <c r="S3300" i="4"/>
  <c r="S7430" i="4"/>
  <c r="S1073" i="4"/>
  <c r="S2519" i="4"/>
  <c r="S7141" i="4"/>
  <c r="S5053" i="4"/>
  <c r="S7502" i="4"/>
  <c r="S1322" i="4"/>
  <c r="S4017" i="4"/>
  <c r="S6139" i="4"/>
  <c r="S3059" i="4"/>
  <c r="S5546" i="4"/>
  <c r="S5430" i="4"/>
  <c r="S944" i="4"/>
  <c r="S3289" i="4"/>
  <c r="S7135" i="4"/>
  <c r="S4565" i="4"/>
  <c r="S5063" i="4"/>
  <c r="S2445" i="4"/>
  <c r="S971" i="4"/>
  <c r="S2562" i="4"/>
  <c r="S6031" i="4"/>
  <c r="S5195" i="4"/>
  <c r="S1627" i="4"/>
  <c r="S5054" i="4"/>
  <c r="S4089" i="4"/>
  <c r="S3244" i="4"/>
  <c r="S1025" i="4"/>
  <c r="S3884" i="4"/>
  <c r="S5862" i="4"/>
  <c r="S7388" i="4"/>
  <c r="S5643" i="4"/>
  <c r="S6671" i="4"/>
  <c r="S6596" i="4"/>
  <c r="S7128" i="4"/>
  <c r="S5725" i="4"/>
  <c r="S592" i="4"/>
  <c r="S7904" i="4"/>
  <c r="S7062" i="4"/>
  <c r="S3174" i="4"/>
  <c r="S7339" i="4"/>
  <c r="S4772" i="4"/>
  <c r="S5874" i="4"/>
  <c r="S7699" i="4"/>
  <c r="S2852" i="4"/>
  <c r="S1039" i="4"/>
  <c r="S6246" i="4"/>
  <c r="S480" i="4"/>
  <c r="S5731" i="4"/>
  <c r="S3118" i="4"/>
  <c r="S6890" i="4"/>
  <c r="S5537" i="4"/>
  <c r="S622" i="4"/>
  <c r="S6191" i="4"/>
  <c r="S5947" i="4"/>
  <c r="S836" i="4"/>
  <c r="S3205" i="4"/>
  <c r="S4958" i="4"/>
  <c r="S5011" i="4"/>
  <c r="S7056" i="4"/>
  <c r="S1950" i="4"/>
  <c r="S5203" i="4"/>
  <c r="S891" i="4"/>
  <c r="S6251" i="4"/>
  <c r="S5202" i="4"/>
  <c r="S8002" i="4"/>
  <c r="S3280" i="4"/>
  <c r="S6040" i="4"/>
  <c r="S7449" i="4"/>
  <c r="S7130" i="4"/>
  <c r="S2662" i="4"/>
  <c r="S455" i="4"/>
  <c r="S1618" i="4"/>
  <c r="S4264" i="4"/>
  <c r="S6865" i="4"/>
  <c r="S1237" i="4"/>
  <c r="S2789" i="4"/>
  <c r="S243" i="4"/>
  <c r="S7582" i="4"/>
  <c r="S6155" i="4"/>
  <c r="S5859" i="4"/>
  <c r="S73" i="4"/>
  <c r="S2326" i="4"/>
  <c r="S6608" i="4"/>
  <c r="S7435" i="4"/>
  <c r="S8198" i="4"/>
  <c r="S6560" i="4"/>
  <c r="S5737" i="4"/>
  <c r="S6051" i="4"/>
  <c r="S7485" i="4"/>
  <c r="S5479" i="4"/>
  <c r="S1974" i="4"/>
  <c r="S637" i="4"/>
  <c r="S1619" i="4"/>
  <c r="S1061" i="4"/>
  <c r="S7858" i="4"/>
  <c r="S2126" i="4"/>
  <c r="S6132" i="4"/>
  <c r="S6934" i="4"/>
  <c r="S6834" i="4"/>
  <c r="S7038" i="4"/>
  <c r="S3594" i="4"/>
  <c r="S6722" i="4"/>
  <c r="S7824" i="4"/>
  <c r="S2372" i="4"/>
  <c r="S2429" i="4"/>
  <c r="S5039" i="4"/>
  <c r="S2573" i="4"/>
  <c r="S1939" i="4"/>
  <c r="S6799" i="4"/>
  <c r="S6930" i="4"/>
  <c r="S211" i="4"/>
  <c r="S3432" i="4"/>
  <c r="S5651" i="4"/>
  <c r="S5641" i="4"/>
  <c r="S3547" i="4"/>
  <c r="S7655" i="4"/>
  <c r="S5919" i="4"/>
  <c r="S6282" i="4"/>
  <c r="S7204" i="4"/>
  <c r="S5937" i="4"/>
  <c r="S7196" i="4"/>
  <c r="S258" i="4"/>
  <c r="S7629" i="4"/>
  <c r="S2446" i="4"/>
  <c r="S875" i="4"/>
  <c r="S6583" i="4"/>
  <c r="S846" i="4"/>
  <c r="S6235" i="4"/>
  <c r="S5575" i="4"/>
  <c r="S1799" i="4"/>
  <c r="S159" i="4"/>
  <c r="S7555" i="4"/>
  <c r="S7273" i="4"/>
  <c r="S963" i="4"/>
  <c r="S7101" i="4"/>
  <c r="S8204" i="4"/>
  <c r="S5341" i="4"/>
  <c r="S7926" i="4"/>
  <c r="S1922" i="4"/>
  <c r="S3143" i="4"/>
  <c r="S8041" i="4"/>
  <c r="S4472" i="4"/>
  <c r="S418" i="4"/>
  <c r="S2707" i="4"/>
  <c r="S3302" i="4"/>
  <c r="S81" i="4"/>
  <c r="S2444" i="4"/>
  <c r="S7147" i="4"/>
  <c r="S4292" i="4"/>
  <c r="S2061" i="4"/>
  <c r="S755" i="4"/>
  <c r="S1720" i="4"/>
  <c r="S4085" i="4"/>
  <c r="S1996" i="4"/>
  <c r="S5143" i="4"/>
  <c r="S627" i="4"/>
  <c r="S7111" i="4"/>
  <c r="S6009" i="4"/>
  <c r="S2261" i="4"/>
  <c r="S4204" i="4"/>
  <c r="S4569" i="4"/>
  <c r="S5918" i="4"/>
  <c r="S2663" i="4"/>
  <c r="S2867" i="4"/>
  <c r="S7529" i="4"/>
  <c r="S475" i="4"/>
  <c r="S5436" i="4"/>
  <c r="S4534" i="4"/>
  <c r="S5609" i="4"/>
  <c r="S6687" i="4"/>
  <c r="S4366" i="4"/>
  <c r="S4058" i="4"/>
  <c r="S5698" i="4"/>
  <c r="S6042" i="4"/>
  <c r="S5260" i="4"/>
  <c r="S7285" i="4"/>
  <c r="S5055" i="4"/>
  <c r="S7661" i="4"/>
  <c r="S3027" i="4"/>
  <c r="S7022" i="4"/>
  <c r="S730" i="4"/>
  <c r="S4626" i="4"/>
  <c r="S2396" i="4"/>
  <c r="S7730" i="4"/>
  <c r="S476" i="4"/>
  <c r="S3586" i="4"/>
  <c r="S4787" i="4"/>
  <c r="S5606" i="4"/>
  <c r="S5241" i="4"/>
  <c r="S5168" i="4"/>
  <c r="S5613" i="4"/>
  <c r="S2917" i="4"/>
  <c r="S2424" i="4"/>
  <c r="S6942" i="4"/>
  <c r="S5640" i="4"/>
  <c r="S6063" i="4"/>
  <c r="S6101" i="4"/>
  <c r="S5088" i="4"/>
  <c r="S3070" i="4"/>
  <c r="S2173" i="4"/>
  <c r="S6691" i="4"/>
  <c r="S3607" i="4"/>
  <c r="S978" i="4"/>
  <c r="S1288" i="4"/>
  <c r="S6603" i="4"/>
  <c r="S8252" i="4"/>
  <c r="S984" i="4"/>
  <c r="S8296" i="4"/>
  <c r="S938" i="4"/>
  <c r="S7249" i="4"/>
  <c r="S405" i="4"/>
  <c r="S1100" i="4"/>
  <c r="S4875" i="4"/>
  <c r="S7381" i="4"/>
  <c r="S5355" i="4"/>
  <c r="S2537" i="4"/>
  <c r="S2695" i="4"/>
  <c r="S8034" i="4"/>
  <c r="S583" i="4"/>
  <c r="S4828" i="4"/>
  <c r="S5499" i="4"/>
  <c r="S498" i="4"/>
  <c r="S3499" i="4"/>
  <c r="S8075" i="4"/>
  <c r="S6127" i="4"/>
  <c r="S4337" i="4"/>
  <c r="S5342" i="4"/>
  <c r="S6208" i="4"/>
  <c r="S6522" i="4"/>
  <c r="S2657" i="4"/>
  <c r="S2959" i="4"/>
  <c r="S5291" i="4"/>
  <c r="S2792" i="4"/>
  <c r="S1782" i="4"/>
  <c r="S6821" i="4"/>
  <c r="S5025" i="4"/>
  <c r="S7537" i="4"/>
  <c r="S4526" i="4"/>
  <c r="S5506" i="4"/>
  <c r="S1000" i="4"/>
  <c r="S259" i="4"/>
  <c r="S1518" i="4"/>
  <c r="S1803" i="4"/>
  <c r="S2048" i="4"/>
  <c r="S2159" i="4"/>
  <c r="S6413" i="4"/>
  <c r="S2856" i="4"/>
  <c r="S8314" i="4"/>
  <c r="S1432" i="4"/>
  <c r="S3652" i="4"/>
  <c r="S5399" i="4"/>
  <c r="S879" i="4"/>
  <c r="S6454" i="4"/>
  <c r="S5325" i="4"/>
  <c r="S6666" i="4"/>
  <c r="S1396" i="4"/>
  <c r="S5438" i="4"/>
  <c r="S7711" i="4"/>
  <c r="S4805" i="4"/>
  <c r="S630" i="4"/>
  <c r="S5349" i="4"/>
  <c r="S2049" i="4"/>
  <c r="S5584" i="4"/>
  <c r="S5033" i="4"/>
  <c r="S4259" i="4"/>
  <c r="S1654" i="4"/>
  <c r="S2063" i="4"/>
  <c r="S1357" i="4"/>
  <c r="S4298" i="4"/>
  <c r="S3452" i="4"/>
  <c r="S6028" i="4"/>
  <c r="S1414" i="4"/>
  <c r="S302" i="4"/>
  <c r="S6358" i="4"/>
  <c r="S1639" i="4"/>
  <c r="S5348" i="4"/>
  <c r="S4186" i="4"/>
  <c r="S7796" i="4"/>
  <c r="S6651" i="4"/>
  <c r="S4725" i="4"/>
  <c r="S2162" i="4"/>
  <c r="S5161" i="4"/>
  <c r="S4075" i="4"/>
  <c r="S1988" i="4"/>
  <c r="S2637" i="4"/>
  <c r="S5598" i="4"/>
  <c r="S1901" i="4"/>
  <c r="S6047" i="4"/>
  <c r="S3853" i="4"/>
  <c r="S5962" i="4"/>
  <c r="S1226" i="4"/>
  <c r="S805" i="4"/>
  <c r="S8300" i="4"/>
  <c r="S2232" i="4"/>
  <c r="S2636" i="4"/>
  <c r="S2190" i="4"/>
  <c r="S5179" i="4"/>
  <c r="S3805" i="4"/>
  <c r="S4927" i="4"/>
  <c r="S793" i="4"/>
  <c r="S6991" i="4"/>
  <c r="S3568" i="4"/>
  <c r="S3663" i="4"/>
  <c r="S6146" i="4"/>
  <c r="S6423" i="4"/>
  <c r="S885" i="4"/>
  <c r="S4062" i="4"/>
  <c r="S1157" i="4"/>
  <c r="S234" i="4"/>
  <c r="S5510" i="4"/>
  <c r="S6480" i="4"/>
  <c r="S4239" i="4"/>
  <c r="S3858" i="4"/>
  <c r="S6205" i="4"/>
  <c r="S2329" i="4"/>
  <c r="S2070" i="4"/>
  <c r="S7947" i="4"/>
  <c r="S5115" i="4"/>
  <c r="S5390" i="4"/>
  <c r="S3760" i="4"/>
  <c r="S2116" i="4"/>
  <c r="S3722" i="4"/>
  <c r="S4678" i="4"/>
  <c r="S6574" i="4"/>
  <c r="S2790" i="4"/>
  <c r="S6354" i="4"/>
  <c r="S6550" i="4"/>
  <c r="S3678" i="4"/>
  <c r="S3297" i="4"/>
  <c r="S7325" i="4"/>
  <c r="S1366" i="4"/>
  <c r="S2294" i="4"/>
  <c r="S5308" i="4"/>
  <c r="S2440" i="4"/>
  <c r="S7195" i="4"/>
  <c r="S2163" i="4"/>
  <c r="S7965" i="4"/>
  <c r="S1305" i="4"/>
  <c r="S2035" i="4"/>
  <c r="S5823" i="4"/>
  <c r="S3202" i="4"/>
  <c r="S5976" i="4"/>
  <c r="S5717" i="4"/>
  <c r="S2883" i="4"/>
  <c r="S1390" i="4"/>
  <c r="S3889" i="4"/>
  <c r="S8073" i="4"/>
  <c r="S4661" i="4"/>
  <c r="S3396" i="4"/>
  <c r="S4824" i="4"/>
  <c r="S3844" i="4"/>
  <c r="S7521" i="4"/>
  <c r="S19" i="4"/>
  <c r="S1507" i="4"/>
  <c r="S644" i="4"/>
  <c r="S5328" i="4"/>
  <c r="S6658" i="4"/>
  <c r="S4780" i="4"/>
  <c r="S1561" i="4"/>
  <c r="S1469" i="4"/>
  <c r="S865" i="4"/>
  <c r="S2946" i="4"/>
  <c r="S895" i="4"/>
  <c r="S4522" i="4"/>
  <c r="S7220" i="4"/>
  <c r="S6803" i="4"/>
  <c r="S2178" i="4"/>
  <c r="S3684" i="4"/>
  <c r="S6566" i="4"/>
  <c r="S3474" i="4"/>
  <c r="S3801" i="4"/>
  <c r="S1180" i="4"/>
  <c r="S5534" i="4"/>
  <c r="S5477" i="4"/>
  <c r="S3311" i="4"/>
  <c r="S2934" i="4"/>
  <c r="S2267" i="4"/>
  <c r="S2275" i="4"/>
  <c r="S3605" i="4"/>
  <c r="S3938" i="4"/>
  <c r="S2762" i="4"/>
  <c r="S1846" i="4"/>
  <c r="S94" i="4"/>
  <c r="S3595" i="4"/>
  <c r="S2569" i="4"/>
  <c r="S5071" i="4"/>
  <c r="S3211" i="4"/>
  <c r="S8154" i="4"/>
  <c r="S3675" i="4"/>
  <c r="S5333" i="4"/>
  <c r="S1169" i="4"/>
  <c r="S301" i="4"/>
  <c r="S6549" i="4"/>
  <c r="S4949" i="4"/>
  <c r="S4162" i="4"/>
  <c r="S7999" i="4"/>
  <c r="S649" i="4"/>
  <c r="S5100" i="4"/>
  <c r="S454" i="4"/>
  <c r="S980" i="4"/>
  <c r="S274" i="4"/>
  <c r="S3714" i="4"/>
  <c r="S7932" i="4"/>
  <c r="S6559" i="4"/>
  <c r="S1242" i="4"/>
  <c r="S5044" i="4"/>
  <c r="S3365" i="4"/>
  <c r="S1796" i="4"/>
  <c r="S7344" i="4"/>
  <c r="S2860" i="4"/>
  <c r="S2606" i="4"/>
  <c r="S5797" i="4"/>
  <c r="S2810" i="4"/>
  <c r="S6665" i="4"/>
  <c r="S5861" i="4"/>
  <c r="S406" i="4"/>
  <c r="S2770" i="4"/>
  <c r="S4020" i="4"/>
  <c r="S2998" i="4"/>
  <c r="S3701" i="4"/>
  <c r="S2399" i="4"/>
  <c r="S5176" i="4"/>
  <c r="S4330" i="4"/>
  <c r="S7957" i="4"/>
  <c r="S4400" i="4"/>
  <c r="S7066" i="4"/>
  <c r="S1272" i="4"/>
  <c r="S1885" i="4"/>
  <c r="S3347" i="4"/>
  <c r="S1995" i="4"/>
  <c r="S6937" i="4"/>
  <c r="S478" i="4"/>
  <c r="S7145" i="4"/>
  <c r="S5587" i="4"/>
  <c r="S2433" i="4"/>
  <c r="S4856" i="4"/>
  <c r="S1907" i="4"/>
  <c r="S7383" i="4"/>
  <c r="S3923" i="4"/>
  <c r="S1319" i="4"/>
  <c r="S1415" i="4"/>
  <c r="S548" i="4"/>
  <c r="S3467" i="4"/>
  <c r="S1172" i="4"/>
  <c r="S7224" i="4"/>
  <c r="S4340" i="4"/>
  <c r="S6164" i="4"/>
  <c r="S6094" i="4"/>
  <c r="S2477" i="4"/>
  <c r="S1004" i="4"/>
  <c r="S3653" i="4"/>
  <c r="S8024" i="4"/>
  <c r="S7700" i="4"/>
  <c r="S5790" i="4"/>
  <c r="S4356" i="4"/>
  <c r="S788" i="4"/>
  <c r="S2164" i="4"/>
  <c r="S7375" i="4"/>
  <c r="S909" i="4"/>
  <c r="S5572" i="4"/>
  <c r="S3412" i="4"/>
  <c r="S5703" i="4"/>
  <c r="S6415" i="4"/>
  <c r="S2985" i="4"/>
  <c r="S227" i="4"/>
  <c r="S7797" i="4"/>
  <c r="S3862" i="4"/>
  <c r="S4992" i="4"/>
  <c r="S2010" i="4"/>
  <c r="S5696" i="4"/>
  <c r="S7734" i="4"/>
  <c r="S734" i="4"/>
  <c r="S4651" i="4"/>
  <c r="S7110" i="4"/>
  <c r="S4874" i="4"/>
  <c r="S3151" i="4"/>
  <c r="S1860" i="4"/>
  <c r="S7913" i="4"/>
  <c r="S4980" i="4"/>
  <c r="S7842" i="4"/>
  <c r="S621" i="4"/>
  <c r="S7434" i="4"/>
  <c r="S7782" i="4"/>
  <c r="S7144" i="4"/>
  <c r="S3443" i="4"/>
  <c r="S2002" i="4"/>
  <c r="S6637" i="4"/>
  <c r="S6512" i="4"/>
  <c r="S135" i="4"/>
  <c r="S952" i="4"/>
  <c r="S7863" i="4"/>
  <c r="S1815" i="4"/>
  <c r="S2889" i="4"/>
  <c r="S590" i="4"/>
  <c r="S814" i="4"/>
  <c r="S989" i="4"/>
  <c r="S1290" i="4"/>
  <c r="S2556" i="4"/>
  <c r="S4870" i="4"/>
  <c r="S2165" i="4"/>
  <c r="S7348" i="4"/>
  <c r="S3975" i="4"/>
  <c r="S8135" i="4"/>
  <c r="S6679" i="4"/>
  <c r="S2733" i="4"/>
  <c r="S7351" i="4"/>
  <c r="S3031" i="4"/>
  <c r="S7666" i="4"/>
  <c r="S7637" i="4"/>
  <c r="S1116" i="4"/>
  <c r="S3377" i="4"/>
  <c r="S6820" i="4"/>
  <c r="S7512" i="4"/>
  <c r="S5372" i="4"/>
  <c r="S6587" i="4"/>
  <c r="S2591" i="4"/>
  <c r="S2108" i="4"/>
  <c r="S31" i="4"/>
  <c r="S8183" i="4"/>
  <c r="S6066" i="4"/>
  <c r="S5745" i="4"/>
  <c r="S2730" i="4"/>
  <c r="S1837" i="4"/>
  <c r="S7554" i="4"/>
  <c r="S139" i="4"/>
  <c r="S7597" i="4"/>
  <c r="S3278" i="4"/>
  <c r="S3498" i="4"/>
  <c r="S3983" i="4"/>
  <c r="S7314" i="4"/>
  <c r="S685" i="4"/>
  <c r="S7632" i="4"/>
  <c r="S4123" i="4"/>
  <c r="S5555" i="4"/>
  <c r="S369" i="4"/>
  <c r="S2129" i="4"/>
  <c r="S1375" i="4"/>
  <c r="S7486" i="4"/>
  <c r="S4114" i="4"/>
  <c r="S2109" i="4"/>
  <c r="S4131" i="4"/>
  <c r="S701" i="4"/>
  <c r="S1049" i="4"/>
  <c r="S4519" i="4"/>
  <c r="S2171" i="4"/>
  <c r="S2643" i="4"/>
  <c r="S6831" i="4"/>
  <c r="S5522" i="4"/>
  <c r="S5603" i="4"/>
  <c r="S6771" i="4"/>
  <c r="S6278" i="4"/>
  <c r="S7749" i="4"/>
  <c r="S3077" i="4"/>
  <c r="S7393" i="4"/>
  <c r="S2432" i="4"/>
  <c r="S695" i="4"/>
  <c r="S7861" i="4"/>
  <c r="S2377" i="4"/>
  <c r="S3524" i="4"/>
  <c r="S1241" i="4"/>
  <c r="S2007" i="4"/>
  <c r="S5936" i="4"/>
  <c r="S1202" i="4"/>
  <c r="S5091" i="4"/>
  <c r="S2243" i="4"/>
  <c r="S7296" i="4"/>
  <c r="S75" i="4"/>
  <c r="S1838" i="4"/>
  <c r="S1587" i="4"/>
  <c r="S6435" i="4"/>
  <c r="S3465" i="4"/>
  <c r="S6586" i="4"/>
  <c r="S7205" i="4"/>
  <c r="S4993" i="4"/>
  <c r="S168" i="4"/>
  <c r="S7641" i="4"/>
  <c r="S4523" i="4"/>
  <c r="S2633" i="4"/>
  <c r="S245" i="4"/>
  <c r="S6986" i="4"/>
  <c r="S2940" i="4"/>
  <c r="S2697" i="4"/>
  <c r="S3772" i="4"/>
  <c r="S8293" i="4"/>
  <c r="S4084" i="4"/>
  <c r="S2216" i="4"/>
  <c r="S3445" i="4"/>
  <c r="S3484" i="4"/>
  <c r="S1729" i="4"/>
  <c r="S5813" i="4"/>
  <c r="S5078" i="4"/>
  <c r="S6518" i="4"/>
  <c r="S1380" i="4"/>
  <c r="S7213" i="4"/>
  <c r="S7873" i="4"/>
  <c r="S4889" i="4"/>
  <c r="S2875" i="4"/>
  <c r="S5116" i="4"/>
  <c r="S1082" i="4"/>
  <c r="S3856" i="4"/>
  <c r="S1505" i="4"/>
  <c r="S4175" i="4"/>
  <c r="S3865" i="4"/>
  <c r="S7652" i="4"/>
  <c r="S4491" i="4"/>
  <c r="S2588" i="4"/>
  <c r="S6627" i="4"/>
  <c r="S284" i="4"/>
  <c r="S7893" i="4"/>
  <c r="S4349" i="4"/>
  <c r="S1424" i="4"/>
  <c r="S2772" i="4"/>
  <c r="S4524" i="4"/>
  <c r="S2967" i="4"/>
  <c r="S2212" i="4"/>
  <c r="S3496" i="4"/>
  <c r="S5719" i="4"/>
  <c r="S923" i="4"/>
  <c r="S682" i="4"/>
  <c r="S2547" i="4"/>
  <c r="S754" i="4"/>
  <c r="S1751" i="4"/>
  <c r="S7286" i="4"/>
  <c r="S290" i="4"/>
  <c r="S3882" i="4"/>
  <c r="S6529" i="4"/>
  <c r="S3246" i="4"/>
  <c r="S753" i="4"/>
  <c r="S2038" i="4"/>
  <c r="S3643" i="4"/>
  <c r="S7019" i="4"/>
  <c r="S6848" i="4"/>
  <c r="S7912" i="4"/>
  <c r="S7279" i="4"/>
  <c r="S7768" i="4"/>
  <c r="S6137" i="4"/>
  <c r="S6022" i="4"/>
  <c r="S2859" i="4"/>
  <c r="S3156" i="4"/>
  <c r="S5159" i="4"/>
  <c r="S4794" i="4"/>
  <c r="S3695" i="4"/>
  <c r="S1502" i="4"/>
  <c r="S2701" i="4"/>
  <c r="S641" i="4"/>
  <c r="S3403" i="4"/>
  <c r="S408" i="4"/>
  <c r="S700" i="4"/>
  <c r="S5915" i="4"/>
  <c r="S979" i="4"/>
  <c r="S7958" i="4"/>
  <c r="S741" i="4"/>
  <c r="S4436" i="4"/>
  <c r="S6081" i="4"/>
  <c r="S3" i="4"/>
  <c r="S3608" i="4"/>
  <c r="S7267" i="4"/>
  <c r="S8181" i="4"/>
  <c r="S4389" i="4"/>
  <c r="S2864" i="4"/>
  <c r="S257" i="4"/>
  <c r="S2414" i="4"/>
  <c r="S1438" i="4"/>
  <c r="S4853" i="4"/>
  <c r="S2641" i="4"/>
  <c r="S6915" i="4"/>
  <c r="S2653" i="4"/>
  <c r="S6194" i="4"/>
  <c r="S3013" i="4"/>
  <c r="S3090" i="4"/>
  <c r="S4279" i="4"/>
  <c r="S6788" i="4"/>
  <c r="S2052" i="4"/>
  <c r="S4950" i="4"/>
  <c r="S4718" i="4"/>
  <c r="S5144" i="4"/>
  <c r="S542" i="4"/>
  <c r="S2550" i="4"/>
  <c r="S8210" i="4"/>
  <c r="S1677" i="4"/>
  <c r="S853" i="4"/>
  <c r="S3766" i="4"/>
  <c r="S1878" i="4"/>
  <c r="S2544" i="4"/>
  <c r="S3292" i="4"/>
  <c r="S3309" i="4"/>
  <c r="S3665" i="4"/>
  <c r="S5401" i="4"/>
  <c r="S7438" i="4"/>
  <c r="S8341" i="4"/>
  <c r="S3757" i="4"/>
  <c r="S3173" i="4"/>
  <c r="S7317" i="4"/>
  <c r="S6909" i="4"/>
  <c r="S7698" i="4"/>
  <c r="S8129" i="4"/>
  <c r="S4623" i="4"/>
  <c r="S7274" i="4"/>
  <c r="S1698" i="4"/>
  <c r="S6786" i="4"/>
  <c r="S3181" i="4"/>
  <c r="S1827" i="4"/>
  <c r="S6956" i="4"/>
  <c r="S3214" i="4"/>
  <c r="S3357" i="4"/>
  <c r="S6894" i="4"/>
  <c r="S4478" i="4"/>
  <c r="S3407" i="4"/>
  <c r="S2901" i="4"/>
  <c r="S5475" i="4"/>
  <c r="S489" i="4"/>
  <c r="S7538" i="4"/>
  <c r="S7982" i="4"/>
  <c r="S1762" i="4"/>
  <c r="S2189" i="4"/>
  <c r="S4346" i="4"/>
  <c r="S5912" i="4"/>
  <c r="S5728" i="4"/>
  <c r="S1140" i="4"/>
  <c r="S4479" i="4"/>
  <c r="S2073" i="4"/>
  <c r="S4835" i="4"/>
  <c r="S1299" i="4"/>
  <c r="S1712" i="4"/>
  <c r="S8019" i="4"/>
  <c r="S145" i="4"/>
  <c r="S1255" i="4"/>
  <c r="S7827" i="4"/>
  <c r="S186" i="4"/>
  <c r="S3880" i="4"/>
  <c r="S634" i="4"/>
  <c r="S7124" i="4"/>
  <c r="S1608" i="4"/>
  <c r="S1755" i="4"/>
  <c r="S2015" i="4"/>
  <c r="S3460" i="4"/>
  <c r="S6272" i="4"/>
  <c r="S2812" i="4"/>
  <c r="S6721" i="4"/>
  <c r="S4263" i="4"/>
  <c r="S1892" i="4"/>
  <c r="S4783" i="4"/>
  <c r="S444" i="4"/>
  <c r="S4503" i="4"/>
  <c r="S8248" i="4"/>
  <c r="S2039" i="4"/>
  <c r="S4537" i="4"/>
  <c r="S7919" i="4"/>
  <c r="S8123" i="4"/>
  <c r="S8048" i="4"/>
  <c r="S8117" i="4"/>
  <c r="S7306" i="4"/>
  <c r="S4883" i="4"/>
  <c r="S8141" i="4"/>
  <c r="S5124" i="4"/>
  <c r="S6409" i="4"/>
  <c r="S1243" i="4"/>
  <c r="S1017" i="4"/>
  <c r="S3103" i="4"/>
  <c r="S2521" i="4"/>
  <c r="S1401" i="4"/>
  <c r="S4676" i="4"/>
  <c r="S4867" i="4"/>
  <c r="S3265" i="4"/>
  <c r="S3144" i="4"/>
  <c r="S4209" i="4"/>
  <c r="S1736" i="4"/>
  <c r="S144" i="4"/>
  <c r="S5069" i="4"/>
  <c r="S3781" i="4"/>
  <c r="S6730" i="4"/>
  <c r="S1501" i="4"/>
  <c r="S2078" i="4"/>
  <c r="S4899" i="4"/>
  <c r="S2198" i="4"/>
  <c r="S5452" i="4"/>
  <c r="S7477" i="4"/>
  <c r="S2822" i="4"/>
  <c r="S5426" i="4"/>
  <c r="S4001" i="4"/>
  <c r="S2281" i="4"/>
  <c r="S5292" i="4"/>
  <c r="S7756" i="4"/>
  <c r="S1882" i="4"/>
  <c r="S362" i="4"/>
  <c r="S1330" i="4"/>
  <c r="S1951" i="4"/>
  <c r="S5042" i="4"/>
  <c r="S131" i="4"/>
  <c r="S3217" i="4"/>
  <c r="S6206" i="4"/>
  <c r="S7189" i="4"/>
  <c r="S7773" i="4"/>
  <c r="S5520" i="4"/>
  <c r="S4945" i="4"/>
  <c r="S8148" i="4"/>
  <c r="S181" i="4"/>
  <c r="S4493" i="4"/>
  <c r="S5856" i="4"/>
  <c r="S5318" i="4"/>
  <c r="S3415" i="4"/>
  <c r="S3447" i="4"/>
  <c r="S8330" i="4"/>
  <c r="S3864" i="4"/>
  <c r="S6517" i="4"/>
  <c r="S4939" i="4"/>
  <c r="S966" i="4"/>
  <c r="S1308" i="4"/>
  <c r="S5" i="4"/>
  <c r="S6175" i="4"/>
  <c r="S1536" i="4"/>
  <c r="S1671" i="4"/>
  <c r="S7428" i="4"/>
  <c r="S4145" i="4"/>
  <c r="S7172" i="4"/>
  <c r="S5108" i="4"/>
  <c r="S6106" i="4"/>
  <c r="S2266" i="4"/>
  <c r="S2200" i="4"/>
  <c r="S3022" i="4"/>
  <c r="S6798" i="4"/>
  <c r="S5953" i="4"/>
  <c r="S6075" i="4"/>
  <c r="S5320" i="4"/>
  <c r="S1149" i="4"/>
  <c r="S4326" i="4"/>
  <c r="S3464" i="4"/>
  <c r="S6565" i="4"/>
  <c r="S6983" i="4"/>
  <c r="S1373" i="4"/>
  <c r="S3126" i="4"/>
  <c r="S5968" i="4"/>
  <c r="S5058" i="4"/>
  <c r="S6704" i="4"/>
  <c r="S3512" i="4"/>
  <c r="S4470" i="4"/>
  <c r="S4940" i="4"/>
  <c r="S6033" i="4"/>
  <c r="S678" i="4"/>
  <c r="S329" i="4"/>
  <c r="S7026" i="4"/>
  <c r="S5938" i="4"/>
  <c r="S3175" i="4"/>
  <c r="S4468" i="4"/>
  <c r="S2804" i="4"/>
  <c r="S3079" i="4"/>
  <c r="S2877" i="4"/>
  <c r="S2969" i="4"/>
  <c r="S3576" i="4"/>
  <c r="S792" i="4"/>
  <c r="S7974" i="4"/>
  <c r="S7565" i="4"/>
  <c r="S2106" i="4"/>
  <c r="S3201" i="4"/>
  <c r="S6875" i="4"/>
  <c r="S1256" i="4"/>
  <c r="S1270" i="4"/>
  <c r="S4963" i="4"/>
  <c r="S2416" i="4"/>
  <c r="S939" i="4"/>
  <c r="S6054" i="4"/>
  <c r="S3712" i="4"/>
  <c r="S1106" i="4"/>
  <c r="S2565" i="4"/>
  <c r="S7673" i="4"/>
  <c r="S1368" i="4"/>
  <c r="S2158" i="4"/>
  <c r="S3796" i="4"/>
  <c r="S8228" i="4"/>
  <c r="S7748" i="4"/>
  <c r="S2222" i="4"/>
  <c r="S3507" i="4"/>
  <c r="S437" i="4"/>
  <c r="S8102" i="4"/>
  <c r="S6323" i="4"/>
  <c r="S7055" i="4"/>
  <c r="S5125" i="4"/>
  <c r="S7031" i="4"/>
  <c r="S1614" i="4"/>
  <c r="S5893" i="4"/>
  <c r="S4009" i="4"/>
  <c r="S5366" i="4"/>
  <c r="S6182" i="4"/>
  <c r="S4872" i="4"/>
  <c r="S1476" i="4"/>
  <c r="S26" i="4"/>
  <c r="S8320" i="4"/>
  <c r="S4211" i="4"/>
  <c r="S796" i="4"/>
  <c r="S7520" i="4"/>
  <c r="S4909" i="4"/>
  <c r="S378" i="4"/>
  <c r="S6231" i="4"/>
  <c r="S663" i="4"/>
  <c r="S4083" i="4"/>
  <c r="S5791" i="4"/>
  <c r="S1904" i="4"/>
  <c r="S2761" i="4"/>
  <c r="S7757" i="4"/>
  <c r="S5562" i="4"/>
  <c r="S7235" i="4"/>
  <c r="S6349" i="4"/>
  <c r="S5623" i="4"/>
  <c r="S5857" i="4"/>
  <c r="S2280" i="4"/>
  <c r="S2817" i="4"/>
  <c r="S6234" i="4"/>
  <c r="S2251" i="4"/>
  <c r="S2623" i="4"/>
  <c r="S2155" i="4"/>
  <c r="S6259" i="4"/>
  <c r="S4943" i="4"/>
  <c r="S4882" i="4"/>
  <c r="S3545" i="4"/>
  <c r="S3386" i="4"/>
  <c r="S1410" i="4"/>
  <c r="S1628" i="4"/>
  <c r="S6372" i="4"/>
  <c r="S3196" i="4"/>
  <c r="S4061" i="4"/>
  <c r="S854" i="4"/>
  <c r="S7042" i="4"/>
  <c r="S3436" i="4"/>
  <c r="S2538" i="4"/>
  <c r="S807" i="4"/>
  <c r="S2721" i="4"/>
  <c r="S4180" i="4"/>
  <c r="S323" i="4"/>
  <c r="S5309" i="4"/>
  <c r="S1114" i="4"/>
  <c r="S6318" i="4"/>
  <c r="S5215" i="4"/>
  <c r="S3461" i="4"/>
  <c r="S4720" i="4"/>
  <c r="S3050" i="4"/>
  <c r="S3208" i="4"/>
  <c r="S2811" i="4"/>
  <c r="S4385" i="4"/>
  <c r="S6697" i="4"/>
  <c r="S56" i="4"/>
  <c r="S1893" i="4"/>
  <c r="S5511" i="4"/>
  <c r="S6004" i="4"/>
  <c r="S7898" i="4"/>
  <c r="S190" i="4"/>
  <c r="S2253" i="4"/>
  <c r="S7039" i="4"/>
  <c r="S785" i="4"/>
  <c r="S8159" i="4"/>
  <c r="S8197" i="4"/>
  <c r="S3252" i="4"/>
  <c r="S1694" i="4"/>
  <c r="S5402" i="4"/>
  <c r="S5132" i="4"/>
  <c r="S218" i="4"/>
  <c r="S7860" i="4"/>
  <c r="S4416" i="4"/>
  <c r="S4027" i="4"/>
  <c r="S3855" i="4"/>
  <c r="S8016" i="4"/>
  <c r="S4528" i="4"/>
  <c r="S3802" i="4"/>
  <c r="S4096" i="4"/>
  <c r="S7493" i="4"/>
  <c r="S6532" i="4"/>
  <c r="S6918" i="4"/>
  <c r="S5627" i="4"/>
  <c r="S3599" i="4"/>
  <c r="S4167" i="4"/>
  <c r="S4888" i="4"/>
  <c r="S4116" i="4"/>
  <c r="S953" i="4"/>
  <c r="S868" i="4"/>
  <c r="S1075" i="4"/>
  <c r="S3215" i="4"/>
  <c r="S2635" i="4"/>
  <c r="S5760" i="4"/>
  <c r="S2881" i="4"/>
  <c r="S5090" i="4"/>
  <c r="S8035" i="4"/>
  <c r="S5585" i="4"/>
  <c r="S2256" i="4"/>
  <c r="S8052" i="4"/>
  <c r="S5269" i="4"/>
  <c r="S114" i="4"/>
  <c r="S823" i="4"/>
  <c r="S7794" i="4"/>
  <c r="S4840" i="4"/>
  <c r="S3224" i="4"/>
  <c r="S2965" i="4"/>
  <c r="S142" i="4"/>
  <c r="S7059" i="4"/>
  <c r="S902" i="4"/>
  <c r="S706" i="4"/>
  <c r="S744" i="4"/>
  <c r="S2185" i="4"/>
  <c r="S7202" i="4"/>
  <c r="S5899" i="4"/>
  <c r="S617" i="4"/>
  <c r="S6701" i="4"/>
  <c r="S3329" i="4"/>
  <c r="S1841" i="4"/>
  <c r="S1824" i="4"/>
  <c r="S1739" i="4"/>
  <c r="S7807" i="4"/>
  <c r="S7261" i="4"/>
  <c r="S7322" i="4"/>
  <c r="S3137" i="4"/>
  <c r="S511" i="4"/>
  <c r="S7783" i="4"/>
  <c r="S5615" i="4"/>
  <c r="S7166" i="4"/>
  <c r="S16" i="4"/>
  <c r="S609" i="4"/>
  <c r="S4580" i="4"/>
  <c r="S6871" i="4"/>
  <c r="S325" i="4"/>
  <c r="S3819" i="4"/>
  <c r="S1981" i="4"/>
  <c r="S7602" i="4"/>
  <c r="S4924" i="4"/>
  <c r="S226" i="4"/>
  <c r="S3082" i="4"/>
  <c r="S3341" i="4"/>
  <c r="S1248" i="4"/>
  <c r="S2094" i="4"/>
  <c r="S3987" i="4"/>
  <c r="S3218" i="4"/>
  <c r="S636" i="4"/>
  <c r="S2577" i="4"/>
  <c r="S7418" i="4"/>
  <c r="S2465" i="4"/>
  <c r="S4094" i="4"/>
  <c r="S7820" i="4"/>
  <c r="S262" i="4"/>
  <c r="S6717" i="4"/>
  <c r="S2705" i="4"/>
  <c r="S6690" i="4"/>
  <c r="S4871" i="4"/>
  <c r="S7429" i="4"/>
  <c r="S1428" i="4"/>
  <c r="S33" i="4"/>
  <c r="S3206" i="4"/>
  <c r="S1691" i="4"/>
  <c r="S7891" i="4"/>
  <c r="S51" i="4"/>
  <c r="S1040" i="4"/>
  <c r="S7859" i="4"/>
  <c r="S3957" i="4"/>
  <c r="S2302" i="4"/>
  <c r="S7373" i="4"/>
  <c r="S7747" i="4"/>
  <c r="S4912" i="4"/>
  <c r="S7763" i="4"/>
  <c r="S8279" i="4"/>
  <c r="S2149" i="4"/>
  <c r="S4255" i="4"/>
  <c r="S2385" i="4"/>
  <c r="S2097" i="4"/>
  <c r="S3425" i="4"/>
  <c r="S3806" i="4"/>
  <c r="S8028" i="4"/>
  <c r="S338" i="4"/>
  <c r="S2702" i="4"/>
  <c r="S7464" i="4"/>
  <c r="S6193" i="4"/>
  <c r="S7238" i="4"/>
  <c r="S1986" i="4"/>
  <c r="S6569" i="4"/>
  <c r="S576" i="4"/>
  <c r="S3888" i="4"/>
  <c r="S6904" i="4"/>
  <c r="S1673" i="4"/>
  <c r="S3906" i="4"/>
  <c r="S1329" i="4"/>
  <c r="S4529" i="4"/>
  <c r="S8280" i="4"/>
  <c r="S28" i="4"/>
  <c r="S2206" i="4"/>
  <c r="S4151" i="4"/>
  <c r="S7743" i="4"/>
  <c r="S8108" i="4"/>
  <c r="S271" i="4"/>
  <c r="S6801" i="4"/>
  <c r="S2471" i="4"/>
  <c r="S5544" i="4"/>
  <c r="S720" i="4"/>
  <c r="S3727" i="4"/>
  <c r="S3821" i="4"/>
  <c r="S359" i="4"/>
  <c r="S7068" i="4"/>
  <c r="S3067" i="4"/>
  <c r="S3171" i="4"/>
  <c r="S385" i="4"/>
  <c r="S897" i="4"/>
  <c r="S6955" i="4"/>
  <c r="S7843" i="4"/>
  <c r="S8121" i="4"/>
  <c r="S5877" i="4"/>
  <c r="S728" i="4"/>
  <c r="S1124" i="4"/>
  <c r="S5944" i="4"/>
  <c r="S5986" i="4"/>
  <c r="S6769" i="4"/>
  <c r="S1865" i="4"/>
  <c r="S3042" i="4"/>
  <c r="S1999" i="4"/>
  <c r="S1900" i="4"/>
  <c r="S518" i="4"/>
  <c r="S4383" i="4"/>
  <c r="S7467" i="4"/>
  <c r="S4655" i="4"/>
  <c r="S5753" i="4"/>
  <c r="S1482" i="4"/>
  <c r="S60" i="4"/>
  <c r="S8185" i="4"/>
  <c r="S1455" i="4"/>
  <c r="S4508" i="4"/>
  <c r="S3831" i="4"/>
  <c r="S5597" i="4"/>
  <c r="S235" i="4"/>
  <c r="S4843" i="4"/>
  <c r="S3517" i="4"/>
  <c r="S5070" i="4"/>
  <c r="S6640" i="4"/>
  <c r="S6563" i="4"/>
  <c r="S584" i="4"/>
  <c r="S6171" i="4"/>
  <c r="S7489" i="4"/>
  <c r="S5476" i="4"/>
  <c r="S1529" i="4"/>
  <c r="S281" i="4"/>
  <c r="S4652" i="4"/>
  <c r="S3148" i="4"/>
  <c r="S4555" i="4"/>
  <c r="S5846" i="4"/>
  <c r="S1117" i="4"/>
  <c r="S5156" i="4"/>
  <c r="S1597" i="4"/>
  <c r="S5238" i="4"/>
  <c r="S5624" i="4"/>
  <c r="S1029" i="4"/>
  <c r="S2847" i="4"/>
  <c r="S5908" i="4"/>
  <c r="S500" i="4"/>
  <c r="S7821" i="4"/>
  <c r="S1162" i="4"/>
  <c r="S6440" i="4"/>
  <c r="S5188" i="4"/>
  <c r="S7923" i="4"/>
  <c r="S6485" i="4"/>
  <c r="S4756" i="4"/>
  <c r="S7500" i="4"/>
  <c r="S3708" i="4"/>
  <c r="S1766" i="4"/>
  <c r="S2704" i="4"/>
  <c r="S3248" i="4"/>
  <c r="S3799" i="4"/>
  <c r="S6221" i="4"/>
  <c r="S522" i="4"/>
  <c r="S2084" i="4"/>
  <c r="S352" i="4"/>
  <c r="S790" i="4"/>
  <c r="S4957" i="4"/>
  <c r="S5891" i="4"/>
  <c r="S4488" i="4"/>
  <c r="S3188" i="4"/>
  <c r="S5022" i="4"/>
  <c r="S4150" i="4"/>
  <c r="S3133" i="4"/>
  <c r="S538" i="4"/>
  <c r="S4443" i="4"/>
  <c r="S4971" i="4"/>
  <c r="S6315" i="4"/>
  <c r="S6183" i="4"/>
  <c r="S5866" i="4"/>
  <c r="S3397" i="4"/>
  <c r="S5670" i="4"/>
  <c r="S7441" i="4"/>
  <c r="S3773" i="4"/>
  <c r="S5421" i="4"/>
  <c r="S3704" i="4"/>
  <c r="S1783" i="4"/>
  <c r="S2144" i="4"/>
  <c r="S921" i="4"/>
  <c r="S7229" i="4"/>
  <c r="S6350" i="4"/>
  <c r="S123" i="4"/>
  <c r="S1107" i="4"/>
  <c r="S3569" i="4"/>
  <c r="S4388" i="4"/>
  <c r="S3125" i="4"/>
  <c r="S5439" i="4"/>
  <c r="S6125" i="4"/>
  <c r="S2941" i="4"/>
  <c r="S3834" i="4"/>
  <c r="S1791" i="4"/>
  <c r="S7848" i="4"/>
  <c r="S2343" i="4"/>
  <c r="S7518" i="4"/>
  <c r="S2568" i="4"/>
  <c r="S2187" i="4"/>
  <c r="S335" i="4"/>
  <c r="S5543" i="4"/>
  <c r="S6093" i="4"/>
  <c r="S4809" i="4"/>
  <c r="S4365" i="4"/>
  <c r="S7164" i="4"/>
  <c r="S2518" i="4"/>
  <c r="S4885" i="4"/>
  <c r="S2370" i="4"/>
  <c r="S6885" i="4"/>
  <c r="S4198" i="4"/>
  <c r="S2632" i="4"/>
  <c r="S8333" i="4"/>
  <c r="S3503" i="4"/>
  <c r="S5821" i="4"/>
  <c r="S6226" i="4"/>
  <c r="S8254" i="4"/>
  <c r="S4622" i="4"/>
  <c r="S1229" i="4"/>
  <c r="S4738" i="4"/>
  <c r="S2781" i="4"/>
  <c r="S6249" i="4"/>
  <c r="S7829" i="4"/>
  <c r="S1552" i="4"/>
  <c r="S670" i="4"/>
  <c r="S6387" i="4"/>
  <c r="S4309" i="4"/>
  <c r="S7219" i="4"/>
  <c r="S4750" i="4"/>
  <c r="S3950" i="4"/>
  <c r="S3631" i="4"/>
  <c r="S2246" i="4"/>
  <c r="S4284" i="4"/>
  <c r="S6011" i="4"/>
  <c r="S2196" i="4"/>
  <c r="S6741" i="4"/>
  <c r="S976" i="4"/>
  <c r="S6324" i="4"/>
  <c r="S48" i="4"/>
  <c r="S2754" i="4"/>
  <c r="S7469" i="4"/>
  <c r="S7182" i="4"/>
  <c r="S7309" i="4"/>
  <c r="S5472" i="4"/>
  <c r="S2089" i="4"/>
  <c r="S5667" i="4"/>
  <c r="S4016" i="4"/>
  <c r="S6403" i="4"/>
  <c r="S601" i="4"/>
  <c r="S108" i="4"/>
  <c r="S4428" i="4"/>
  <c r="S4669" i="4"/>
  <c r="S1227" i="4"/>
  <c r="S5679" i="4"/>
  <c r="S3942" i="4"/>
  <c r="S5277" i="4"/>
  <c r="S4746" i="4"/>
  <c r="S7930" i="4"/>
  <c r="S6949" i="4"/>
  <c r="S699" i="4"/>
  <c r="S4474" i="4"/>
  <c r="S6140" i="4"/>
  <c r="S7532" i="4"/>
  <c r="S6456" i="4"/>
  <c r="S435" i="4"/>
  <c r="S4283" i="4"/>
  <c r="S5631" i="4"/>
  <c r="S4190" i="4"/>
  <c r="S8236" i="4"/>
  <c r="S156" i="4"/>
  <c r="S2958" i="4"/>
  <c r="S4813" i="4"/>
  <c r="S2977" i="4"/>
  <c r="S2947" i="4"/>
  <c r="S7691" i="4"/>
  <c r="S778" i="4"/>
  <c r="S7801" i="4"/>
  <c r="S5951" i="4"/>
  <c r="S1084" i="4"/>
  <c r="S124" i="4"/>
  <c r="S3375" i="4"/>
  <c r="S4937" i="4"/>
  <c r="S6474" i="4"/>
  <c r="S3194" i="4"/>
  <c r="S8246" i="4"/>
  <c r="S2880" i="4"/>
  <c r="S7358" i="4"/>
  <c r="S5634" i="4"/>
  <c r="S2798" i="4"/>
  <c r="S5486" i="4"/>
  <c r="S7589" i="4"/>
  <c r="S1062" i="4"/>
  <c r="S565" i="4"/>
  <c r="S3808" i="4"/>
  <c r="S835" i="4"/>
  <c r="S5385" i="4"/>
  <c r="S4390" i="4"/>
  <c r="S228" i="4"/>
  <c r="S2067" i="4"/>
  <c r="S1399" i="4"/>
  <c r="S1806" i="4"/>
  <c r="S2644" i="4"/>
  <c r="S5205" i="4"/>
  <c r="S2988" i="4"/>
  <c r="S5769" i="4"/>
  <c r="S7900" i="4"/>
  <c r="S4409" i="4"/>
  <c r="S6511" i="4"/>
  <c r="S1960" i="4"/>
  <c r="S4579" i="4"/>
  <c r="S1940" i="4"/>
  <c r="S2709" i="4"/>
  <c r="S3755" i="4"/>
  <c r="S8190" i="4"/>
  <c r="S2786" i="4"/>
  <c r="S6425" i="4"/>
  <c r="S6742" i="4"/>
  <c r="S6239" i="4"/>
  <c r="S8014" i="4"/>
  <c r="S6985" i="4"/>
  <c r="S7133" i="4"/>
  <c r="S1585" i="4"/>
  <c r="S4156" i="4"/>
  <c r="S7483" i="4"/>
  <c r="S2082" i="4"/>
  <c r="S5379" i="4"/>
  <c r="S5524" i="4"/>
  <c r="S1258" i="4"/>
  <c r="S5278" i="4"/>
  <c r="S7988" i="4"/>
  <c r="S6839" i="4"/>
  <c r="S3008" i="4"/>
  <c r="S8345" i="4"/>
  <c r="S4375" i="4"/>
  <c r="S3207" i="4"/>
  <c r="S5474" i="4"/>
  <c r="S6406" i="4"/>
  <c r="S2292" i="4"/>
  <c r="S1121" i="4"/>
  <c r="S2756" i="4"/>
  <c r="S1467" i="4"/>
  <c r="S6276" i="4"/>
  <c r="S1713" i="4"/>
  <c r="S6883" i="4"/>
  <c r="S1719" i="4"/>
  <c r="S2545" i="4"/>
  <c r="S7445" i="4"/>
  <c r="S6944" i="4"/>
  <c r="S5286" i="4"/>
  <c r="S3820" i="4"/>
  <c r="S1896" i="4"/>
  <c r="S4343" i="4"/>
  <c r="S4401" i="4"/>
  <c r="S2711" i="4"/>
  <c r="S1436" i="4"/>
  <c r="S2321" i="4"/>
  <c r="S1576" i="4"/>
  <c r="S5403" i="4"/>
  <c r="S5432" i="4"/>
  <c r="S2110" i="4"/>
  <c r="S8029" i="4"/>
  <c r="S6179" i="4"/>
  <c r="S466" i="4"/>
  <c r="S1695" i="4"/>
  <c r="S2151" i="4"/>
  <c r="S1418" i="4"/>
  <c r="S6495" i="4"/>
  <c r="S3223" i="4"/>
  <c r="S8203" i="4"/>
  <c r="S7218" i="4"/>
  <c r="S2307" i="4"/>
  <c r="S1753" i="4"/>
  <c r="S6402" i="4"/>
  <c r="S8004" i="4"/>
  <c r="S6962" i="4"/>
  <c r="S1012" i="4"/>
  <c r="S7703" i="4"/>
  <c r="S5257" i="4"/>
  <c r="S5527" i="4"/>
  <c r="S6908" i="4"/>
  <c r="S72" i="4"/>
  <c r="S4097" i="4"/>
  <c r="S3279" i="4"/>
  <c r="S6144" i="4"/>
  <c r="S8191" i="4"/>
  <c r="S294" i="4"/>
  <c r="S6450" i="4"/>
  <c r="S6916" i="4"/>
  <c r="S4877" i="4"/>
  <c r="S2435" i="4"/>
  <c r="S4577" i="4"/>
  <c r="S7612" i="4"/>
  <c r="S3271" i="4"/>
  <c r="S5006" i="4"/>
  <c r="S3165" i="4"/>
  <c r="S3956" i="4"/>
  <c r="S4384" i="4"/>
  <c r="S3551" i="4"/>
  <c r="S2085" i="4"/>
  <c r="S1199" i="4"/>
  <c r="S1978" i="4"/>
  <c r="S4069" i="4"/>
  <c r="S1412" i="4"/>
  <c r="S2384" i="4"/>
  <c r="S3706" i="4"/>
  <c r="S933" i="4"/>
  <c r="S3589" i="4"/>
  <c r="S5771" i="4"/>
  <c r="S8276" i="4"/>
  <c r="S1747" i="4"/>
  <c r="S988" i="4"/>
  <c r="S2888" i="4"/>
  <c r="S3756" i="4"/>
  <c r="S2146" i="4"/>
  <c r="S894" i="4"/>
  <c r="S328" i="4"/>
  <c r="S7624" i="4"/>
  <c r="S3580" i="4"/>
  <c r="S3895" i="4"/>
  <c r="S3528" i="4"/>
  <c r="S2634" i="4"/>
  <c r="S7884" i="4"/>
  <c r="S925" i="4"/>
  <c r="S7223" i="4"/>
  <c r="S6197" i="4"/>
  <c r="S4377" i="4"/>
  <c r="S7864" i="4"/>
  <c r="S2532" i="4"/>
  <c r="S1970" i="4"/>
  <c r="S2295" i="4"/>
  <c r="S7899" i="4"/>
  <c r="S215" i="4"/>
  <c r="S4771" i="4"/>
  <c r="S743" i="4"/>
  <c r="S1355" i="4"/>
  <c r="S5026" i="4"/>
  <c r="S8334" i="4"/>
  <c r="S2175" i="4"/>
  <c r="S3539" i="4"/>
  <c r="S1500" i="4"/>
  <c r="S3676" i="4"/>
  <c r="S624" i="4"/>
  <c r="S4625" i="4"/>
  <c r="S7328" i="4"/>
  <c r="S7816" i="4"/>
  <c r="S4334" i="4"/>
  <c r="S5987" i="4"/>
  <c r="S368" i="4"/>
  <c r="S4759" i="4"/>
  <c r="S2684" i="4"/>
  <c r="S3549" i="4"/>
  <c r="S4457" i="4"/>
  <c r="S2624" i="4"/>
  <c r="S6178" i="4"/>
  <c r="S1765" i="4"/>
  <c r="S4029" i="4"/>
  <c r="S7895" i="4"/>
  <c r="S5618" i="4"/>
  <c r="S4496" i="4"/>
  <c r="S402" i="4"/>
  <c r="S3667" i="4"/>
  <c r="S391" i="4"/>
  <c r="S1863" i="4"/>
  <c r="S6547" i="4"/>
  <c r="S7650" i="4"/>
  <c r="S7192" i="4"/>
  <c r="S1491" i="4"/>
  <c r="S6571" i="4"/>
  <c r="S7165" i="4"/>
  <c r="S6302" i="4"/>
  <c r="S7841" i="4"/>
  <c r="S717" i="4"/>
  <c r="S1710" i="4"/>
  <c r="S1448" i="4"/>
  <c r="S7186" i="4"/>
  <c r="S3142" i="4"/>
  <c r="S4220" i="4"/>
  <c r="S4199" i="4"/>
  <c r="S3876" i="4"/>
  <c r="S2301" i="4"/>
  <c r="S664" i="4"/>
  <c r="S1444" i="4"/>
  <c r="S3479" i="4"/>
  <c r="S3087" i="4"/>
  <c r="S1526" i="4"/>
  <c r="S2417" i="4"/>
  <c r="S4829" i="4"/>
  <c r="S1110" i="4"/>
  <c r="S7567" i="4"/>
  <c r="S5974" i="4"/>
  <c r="S1686" i="4"/>
  <c r="S3127" i="4"/>
  <c r="S3328" i="4"/>
  <c r="S680" i="4"/>
  <c r="S3731" i="4"/>
  <c r="S6615" i="4"/>
  <c r="S2390" i="4"/>
  <c r="S4169" i="4"/>
  <c r="S7078" i="4"/>
  <c r="S486" i="4"/>
  <c r="S5815" i="4"/>
  <c r="S3353" i="4"/>
  <c r="S7962" i="4"/>
  <c r="S4650" i="4"/>
  <c r="S2003" i="4"/>
  <c r="S8346" i="4"/>
  <c r="S7303" i="4"/>
  <c r="S6013" i="4"/>
  <c r="S4450" i="4"/>
  <c r="S2828" i="4"/>
  <c r="S532" i="4"/>
  <c r="S2725" i="4"/>
  <c r="S507" i="4"/>
  <c r="S3786" i="4"/>
  <c r="S2712" i="4"/>
  <c r="S4702" i="4"/>
  <c r="S2447" i="4"/>
  <c r="S1492" i="4"/>
  <c r="S4274" i="4"/>
  <c r="S7574" i="4"/>
  <c r="S5531" i="4"/>
  <c r="S5905" i="4"/>
  <c r="S2667" i="4"/>
  <c r="S3685" i="4"/>
  <c r="S6232" i="4"/>
  <c r="S2467" i="4"/>
  <c r="S7609" i="4"/>
  <c r="S6187" i="4"/>
  <c r="S3584" i="4"/>
  <c r="S4251" i="4"/>
  <c r="S738" i="4"/>
  <c r="S7106" i="4"/>
  <c r="S2904" i="4"/>
  <c r="S1758" i="4"/>
  <c r="S1848" i="4"/>
  <c r="S3911" i="4"/>
  <c r="S1464" i="4"/>
  <c r="S7254" i="4"/>
  <c r="S4724" i="4"/>
  <c r="S2460" i="4"/>
  <c r="S6404" i="4"/>
  <c r="S1484" i="4"/>
  <c r="S6785" i="4"/>
  <c r="S4035" i="4"/>
  <c r="S4929" i="4"/>
  <c r="S1690" i="4"/>
  <c r="S6611" i="4"/>
  <c r="S3854" i="4"/>
  <c r="S2978" i="4"/>
  <c r="S8077" i="4"/>
  <c r="S5956" i="4"/>
  <c r="S7187" i="4"/>
  <c r="S4467" i="4"/>
  <c r="S4216" i="4"/>
  <c r="S6740" i="4"/>
  <c r="S7738" i="4"/>
  <c r="S5230" i="4"/>
  <c r="S828" i="4"/>
  <c r="S4426" i="4"/>
  <c r="S2118" i="4"/>
  <c r="S3677" i="4"/>
  <c r="S679" i="4"/>
  <c r="S2111" i="4"/>
  <c r="S4747" i="4"/>
  <c r="S2156" i="4"/>
  <c r="S5844" i="4"/>
  <c r="S8271" i="4"/>
  <c r="S826" i="4"/>
  <c r="S606" i="4"/>
  <c r="S4170" i="4"/>
  <c r="S3421" i="4"/>
  <c r="S7607" i="4"/>
  <c r="S4348" i="4"/>
  <c r="S55" i="4"/>
  <c r="S6840" i="4"/>
  <c r="S4665" i="4"/>
  <c r="S7402" i="4"/>
  <c r="S5793" i="4"/>
  <c r="S1685" i="4"/>
  <c r="S2546" i="4"/>
  <c r="S3955" i="4"/>
  <c r="S5923" i="4"/>
  <c r="S2128" i="4"/>
  <c r="S5881" i="4"/>
  <c r="S1503" i="4"/>
  <c r="S4811" i="4"/>
  <c r="S2296" i="4"/>
  <c r="S4781" i="4"/>
  <c r="S697" i="4"/>
  <c r="S7471" i="4"/>
  <c r="S4008" i="4"/>
  <c r="S3928" i="4"/>
  <c r="S128" i="4"/>
  <c r="S6005" i="4"/>
  <c r="S6881" i="4"/>
  <c r="S520" i="4"/>
  <c r="S5014" i="4"/>
  <c r="S5689" i="4"/>
  <c r="S618" i="4"/>
  <c r="S860" i="4"/>
  <c r="S3160" i="4"/>
  <c r="S3275" i="4"/>
  <c r="S2210" i="4"/>
  <c r="S2480" i="4"/>
  <c r="S3867" i="4"/>
  <c r="S2703" i="4"/>
  <c r="S3769" i="4"/>
  <c r="S5223" i="4"/>
  <c r="S6473" i="4"/>
  <c r="S5282" i="4"/>
  <c r="S6113" i="4"/>
  <c r="S2018" i="4"/>
  <c r="S2484" i="4"/>
  <c r="S2050" i="4"/>
  <c r="S189" i="4"/>
  <c r="S5138" i="4"/>
  <c r="S2475" i="4"/>
  <c r="S5147" i="4"/>
  <c r="S4341" i="4"/>
  <c r="S5929" i="4"/>
  <c r="S261" i="4"/>
  <c r="S4836" i="4"/>
  <c r="S8211" i="4"/>
  <c r="S4905" i="4"/>
  <c r="S3711" i="4"/>
  <c r="S4879" i="4"/>
  <c r="S8155" i="4"/>
  <c r="S8186" i="4"/>
  <c r="S7960" i="4"/>
  <c r="S1693" i="4"/>
  <c r="S481" i="4"/>
  <c r="S5335" i="4"/>
  <c r="S7878" i="4"/>
  <c r="S7018" i="4"/>
  <c r="S2352" i="4"/>
  <c r="S1777" i="4"/>
  <c r="S6196" i="4"/>
  <c r="S6782" i="4"/>
  <c r="S1637" i="4"/>
  <c r="S202" i="4"/>
  <c r="S915" i="4"/>
  <c r="S4657" i="4"/>
  <c r="S6116" i="4"/>
  <c r="S2692" i="4"/>
  <c r="S4815" i="4"/>
  <c r="S1722" i="4"/>
  <c r="S5785" i="4"/>
  <c r="S4014" i="4"/>
  <c r="S397" i="4"/>
  <c r="S7642" i="4"/>
  <c r="S2028" i="4"/>
  <c r="S3905" i="4"/>
  <c r="S3305" i="4"/>
  <c r="S7774" i="4"/>
  <c r="S2848" i="4"/>
  <c r="S7732" i="4"/>
  <c r="S1943" i="4"/>
  <c r="S5451" i="4"/>
  <c r="S629" i="4"/>
  <c r="S1340" i="4"/>
  <c r="S5408" i="4"/>
  <c r="S8212" i="4"/>
  <c r="S4494" i="4"/>
  <c r="S3157" i="4"/>
  <c r="S8340" i="4"/>
  <c r="S491" i="4"/>
  <c r="S2439" i="4"/>
  <c r="S2738" i="4"/>
  <c r="S2750" i="4"/>
  <c r="S1184" i="4"/>
  <c r="S7713" i="4"/>
  <c r="S5914" i="4"/>
  <c r="S4900" i="4"/>
  <c r="S7905" i="4"/>
  <c r="S83" i="4"/>
  <c r="S5482" i="4"/>
  <c r="S6287" i="4"/>
  <c r="S2630" i="4"/>
  <c r="S1130" i="4"/>
  <c r="S8062" i="4"/>
  <c r="S1287" i="4"/>
  <c r="S5747" i="4"/>
  <c r="S4816" i="4"/>
  <c r="S8106" i="4"/>
  <c r="S2837" i="4"/>
  <c r="S6488" i="4"/>
  <c r="S4063" i="4"/>
  <c r="S7330" i="4"/>
  <c r="S1170" i="4"/>
  <c r="S6580" i="4"/>
  <c r="S2943" i="4"/>
  <c r="S4501" i="4"/>
  <c r="S148" i="4"/>
  <c r="S4822" i="4"/>
  <c r="S4527" i="4"/>
  <c r="S2616" i="4"/>
  <c r="S2647" i="4"/>
  <c r="S8268" i="4"/>
  <c r="S7443" i="4"/>
  <c r="S4125" i="4"/>
  <c r="S5419" i="4"/>
  <c r="S7658" i="4"/>
  <c r="S4032" i="4"/>
  <c r="S6369" i="4"/>
  <c r="S8055" i="4"/>
  <c r="S7143" i="4"/>
  <c r="S4674" i="4"/>
  <c r="S3917" i="4"/>
  <c r="S7040" i="4"/>
  <c r="S3699" i="4"/>
  <c r="S4894" i="4"/>
  <c r="S5077" i="4"/>
  <c r="S3055" i="4"/>
  <c r="S1108" i="4"/>
  <c r="S5248" i="4"/>
  <c r="S4048" i="4"/>
  <c r="S2353" i="4"/>
  <c r="S4134" i="4"/>
  <c r="S7925" i="4"/>
  <c r="S7837" i="4"/>
  <c r="S1045" i="4"/>
  <c r="S5525" i="4"/>
  <c r="S2453" i="4"/>
  <c r="S4039" i="4"/>
  <c r="S4551" i="4"/>
  <c r="S4024" i="4"/>
  <c r="S3084" i="4"/>
  <c r="S1625" i="4"/>
  <c r="S3988" i="4"/>
  <c r="S6772" i="4"/>
  <c r="S1146" i="4"/>
  <c r="S7148" i="4"/>
  <c r="S5811" i="4"/>
  <c r="S346" i="4"/>
  <c r="S1635" i="4"/>
  <c r="S1065" i="4"/>
  <c r="S164" i="4"/>
  <c r="S4560" i="4"/>
  <c r="S3659" i="4"/>
  <c r="S1917" i="4"/>
  <c r="S5878" i="4"/>
  <c r="S116" i="4"/>
  <c r="S5871" i="4"/>
  <c r="S6735" i="4"/>
  <c r="S5416" i="4"/>
  <c r="S5686" i="4"/>
  <c r="S4418" i="4"/>
  <c r="S1972" i="4"/>
  <c r="S5256" i="4"/>
  <c r="S6376" i="4"/>
  <c r="S5032" i="4"/>
  <c r="S1773" i="4"/>
  <c r="S985" i="4"/>
  <c r="S6693" i="4"/>
  <c r="S46" i="4"/>
  <c r="S5265" i="4"/>
  <c r="S5509" i="4"/>
  <c r="S2714" i="4"/>
  <c r="S2535" i="4"/>
  <c r="S7256" i="4"/>
  <c r="S6367" i="4"/>
  <c r="S6726" i="4"/>
  <c r="S4812" i="4"/>
  <c r="S645" i="4"/>
  <c r="S1176" i="4"/>
  <c r="S4267" i="4"/>
  <c r="S3730" i="4"/>
  <c r="S8125" i="4"/>
  <c r="S1975" i="4"/>
  <c r="S5630" i="4"/>
  <c r="S4056" i="4"/>
  <c r="S4241" i="4"/>
  <c r="S6945" i="4"/>
  <c r="S1581" i="4"/>
  <c r="S182" i="4"/>
  <c r="S1549" i="4"/>
  <c r="S4179" i="4"/>
  <c r="S400" i="4"/>
  <c r="S1026" i="4"/>
  <c r="S3255" i="4"/>
  <c r="S7810" i="4"/>
  <c r="S2760" i="4"/>
  <c r="S4739" i="4"/>
  <c r="S269" i="4"/>
  <c r="S5977" i="4"/>
  <c r="S3159" i="4"/>
  <c r="S1605" i="4"/>
  <c r="S5228" i="4"/>
  <c r="S5183" i="4"/>
  <c r="S4215" i="4"/>
  <c r="S7011" i="4"/>
  <c r="S7956" i="4"/>
  <c r="S1768" i="4"/>
  <c r="S1674" i="4"/>
  <c r="S544" i="4"/>
  <c r="S3655" i="4"/>
  <c r="S4060" i="4"/>
  <c r="S7963" i="4"/>
  <c r="S4562" i="4"/>
  <c r="S8344" i="4"/>
  <c r="S2099" i="4"/>
  <c r="S1235" i="4"/>
  <c r="S1976" i="4"/>
  <c r="S2244" i="4"/>
  <c r="S7575" i="4"/>
  <c r="S4673" i="4"/>
  <c r="S7943" i="4"/>
  <c r="S4572" i="4"/>
  <c r="S2873" i="4"/>
  <c r="S374" i="4"/>
  <c r="S1468" i="4"/>
  <c r="S6873" i="4"/>
  <c r="S2631" i="4"/>
  <c r="S5030" i="4"/>
  <c r="S6006" i="4"/>
  <c r="S2966" i="4"/>
  <c r="S3025" i="4"/>
  <c r="S8161" i="4"/>
  <c r="S7357" i="4"/>
  <c r="S1617" i="4"/>
  <c r="S201" i="4"/>
  <c r="S3891" i="4"/>
  <c r="S3493" i="4"/>
  <c r="S7579" i="4"/>
  <c r="S1010" i="4"/>
  <c r="S4520" i="4"/>
  <c r="S318" i="4"/>
  <c r="S3705" i="4"/>
  <c r="S1749" i="4"/>
  <c r="S5988" i="4"/>
  <c r="S6220" i="4"/>
  <c r="S4213" i="4"/>
  <c r="S6756" i="4"/>
  <c r="S6030" i="4"/>
  <c r="S7548" i="4"/>
  <c r="S4461" i="4"/>
  <c r="S3515" i="4"/>
  <c r="S6797" i="4"/>
  <c r="S6325" i="4"/>
  <c r="S1559" i="4"/>
  <c r="S5237" i="4"/>
  <c r="S5504" i="4"/>
  <c r="S4102" i="4"/>
  <c r="S8188" i="4"/>
  <c r="S5453" i="4"/>
  <c r="S2104" i="4"/>
  <c r="S7399" i="4"/>
  <c r="S1341" i="4"/>
  <c r="S3213" i="4"/>
  <c r="S8061" i="4"/>
  <c r="S2406" i="4"/>
  <c r="S1696" i="4"/>
  <c r="S170" i="4"/>
  <c r="S5901" i="4"/>
  <c r="S508" i="4"/>
  <c r="S5611" i="4"/>
  <c r="S7696" i="4"/>
  <c r="S4275" i="4"/>
  <c r="S467" i="4"/>
  <c r="S3836" i="4"/>
  <c r="S1185" i="4"/>
  <c r="S4206" i="4"/>
  <c r="S5339" i="4"/>
  <c r="S3874" i="4"/>
  <c r="S1919" i="4"/>
  <c r="S5869" i="4"/>
  <c r="S2320" i="4"/>
  <c r="S4553" i="4"/>
  <c r="S401" i="4"/>
  <c r="S6694" i="4"/>
  <c r="S1997" i="4"/>
  <c r="S231" i="4"/>
  <c r="S1703" i="4"/>
  <c r="S2184" i="4"/>
  <c r="S1479" i="4"/>
  <c r="S889" i="4"/>
  <c r="S2694" i="4"/>
  <c r="S1027" i="4"/>
  <c r="S4248" i="4"/>
  <c r="S4160" i="4"/>
  <c r="S225" i="4"/>
  <c r="S5424" i="4"/>
  <c r="S4306" i="4"/>
  <c r="S6556" i="4"/>
  <c r="S2494" i="4"/>
  <c r="S6478" i="4"/>
  <c r="S1070" i="4"/>
  <c r="S4181" i="4"/>
  <c r="S8080" i="4"/>
  <c r="S8194" i="4"/>
  <c r="S715" i="4"/>
  <c r="S4737" i="4"/>
  <c r="S1440" i="4"/>
  <c r="S214" i="4"/>
  <c r="S3866" i="4"/>
  <c r="S1052" i="4"/>
  <c r="S8216" i="4"/>
  <c r="S5625" i="4"/>
  <c r="S95" i="4"/>
  <c r="S388" i="4"/>
  <c r="S7686" i="4"/>
  <c r="S6379" i="4"/>
  <c r="S1422" i="4"/>
  <c r="S2596" i="4"/>
  <c r="S4373" i="4"/>
  <c r="S2363" i="4"/>
  <c r="S4439" i="4"/>
  <c r="S7409" i="4"/>
  <c r="S7971" i="4"/>
  <c r="S7981" i="4"/>
  <c r="S331" i="4"/>
  <c r="S5189" i="4"/>
  <c r="S3364" i="4"/>
  <c r="S2268" i="4"/>
  <c r="S5967" i="4"/>
  <c r="S6699" i="4"/>
  <c r="S5150" i="4"/>
  <c r="S5822" i="4"/>
  <c r="S6364" i="4"/>
  <c r="S8265" i="4"/>
  <c r="S882" i="4"/>
  <c r="S8111" i="4"/>
  <c r="S22" i="4"/>
  <c r="S7010" i="4"/>
  <c r="S314" i="4"/>
  <c r="S2894" i="4"/>
  <c r="S770" i="4"/>
  <c r="S6770" i="4"/>
  <c r="S1095" i="4"/>
  <c r="S5428" i="4"/>
  <c r="S926" i="4"/>
  <c r="S6150" i="4"/>
  <c r="S6773" i="4"/>
  <c r="S4646" i="4"/>
  <c r="S4648" i="4"/>
  <c r="S3083" i="4"/>
  <c r="S4911" i="4"/>
  <c r="S7320" i="4"/>
  <c r="S2921" i="4"/>
  <c r="S8224" i="4"/>
  <c r="S731" i="4"/>
  <c r="S7922" i="4"/>
  <c r="S4516" i="4"/>
  <c r="S8043" i="4"/>
  <c r="S2649" i="4"/>
  <c r="S4471" i="4"/>
  <c r="S4895" i="4"/>
  <c r="S5387" i="4"/>
  <c r="S4690" i="4"/>
  <c r="S6056" i="4"/>
  <c r="S6500" i="4"/>
  <c r="S3304" i="4"/>
  <c r="S668" i="4"/>
  <c r="S5582" i="4"/>
  <c r="S5214" i="4"/>
  <c r="S6303" i="4"/>
  <c r="S1051" i="4"/>
  <c r="S3440" i="4"/>
  <c r="S3384" i="4"/>
  <c r="S4240" i="4"/>
  <c r="S3256" i="4"/>
  <c r="S5266" i="4"/>
  <c r="S1516" i="4"/>
  <c r="S7385" i="4"/>
  <c r="S1218" i="4"/>
  <c r="S5902" i="4"/>
  <c r="S671" i="4"/>
  <c r="S6564" i="4"/>
  <c r="S6754" i="4"/>
  <c r="S8011" i="4"/>
  <c r="S5027" i="4"/>
  <c r="S758" i="4"/>
  <c r="S7456" i="4"/>
  <c r="S1205" i="4"/>
  <c r="S2850" i="4"/>
  <c r="S4044" i="4"/>
  <c r="S1408" i="4"/>
  <c r="S1451" i="4"/>
  <c r="S2030" i="4"/>
  <c r="S6792" i="4"/>
  <c r="S704" i="4"/>
  <c r="S4792" i="4"/>
  <c r="S2362" i="4"/>
  <c r="S3286" i="4"/>
  <c r="S472" i="4"/>
  <c r="S2068" i="4"/>
  <c r="S7735" i="4"/>
  <c r="S5200" i="4"/>
  <c r="S2887" i="4"/>
  <c r="S7496" i="4"/>
  <c r="S8245" i="4"/>
  <c r="S6581" i="4"/>
  <c r="S929" i="4"/>
  <c r="S2604" i="4"/>
  <c r="S1112" i="4"/>
  <c r="S1111" i="4"/>
  <c r="S7590" i="4"/>
  <c r="S5646" i="4"/>
  <c r="S8058" i="4"/>
  <c r="S3600" i="4"/>
  <c r="S7937" i="4"/>
  <c r="S7787" i="4"/>
  <c r="S2678" i="4"/>
  <c r="S1020" i="4"/>
  <c r="S1562" i="4"/>
  <c r="S1240" i="4"/>
  <c r="S6491" i="4"/>
  <c r="S5148" i="4"/>
  <c r="S7779" i="4"/>
  <c r="S3203" i="4"/>
  <c r="S6238" i="4"/>
  <c r="S4171" i="4"/>
  <c r="S3629" i="4"/>
  <c r="S8046" i="4"/>
  <c r="S3439" i="4"/>
  <c r="S1705" i="4"/>
  <c r="S5056" i="4"/>
  <c r="S6712" i="4"/>
  <c r="S2031" i="4"/>
  <c r="S5107" i="4"/>
  <c r="S2136" i="4"/>
  <c r="S6156" i="4"/>
  <c r="S6903" i="4"/>
  <c r="S842" i="4"/>
  <c r="S1899" i="4"/>
  <c r="S8119" i="4"/>
  <c r="S7466" i="4"/>
  <c r="S3454" i="4"/>
  <c r="S1908" i="4"/>
  <c r="S8235" i="4"/>
  <c r="S5140" i="4"/>
  <c r="S3283" i="4"/>
  <c r="S1969" i="4"/>
  <c r="S6537" i="4"/>
  <c r="S7533" i="4"/>
  <c r="S936" i="4"/>
  <c r="S6148" i="4"/>
  <c r="S2407" i="4"/>
  <c r="S7563" i="4"/>
  <c r="S3350" i="4"/>
  <c r="S4382" i="4"/>
  <c r="S2968" i="4"/>
  <c r="S4985" i="4"/>
  <c r="S6418" i="4"/>
  <c r="S7431" i="4"/>
  <c r="S6700" i="4"/>
  <c r="S2428" i="4"/>
  <c r="S4920" i="4"/>
  <c r="S6057" i="4"/>
  <c r="S3972" i="4"/>
  <c r="S7819" i="4"/>
  <c r="S3306" i="4"/>
  <c r="S6685" i="4"/>
  <c r="S5516" i="4"/>
  <c r="S5852" i="4"/>
  <c r="S6077" i="4"/>
  <c r="S916" i="4"/>
  <c r="S5081" i="4"/>
  <c r="S877" i="4"/>
  <c r="S1339" i="4"/>
  <c r="S1660" i="4"/>
  <c r="S7125" i="4"/>
  <c r="S667" i="4"/>
  <c r="S1081" i="4"/>
  <c r="S3285" i="4"/>
  <c r="S6181" i="4"/>
  <c r="S4682" i="4"/>
  <c r="S1876" i="4"/>
  <c r="S1568" i="4"/>
  <c r="S441" i="4"/>
  <c r="S5610" i="4"/>
  <c r="S4289" i="4"/>
  <c r="S4839" i="4"/>
  <c r="S3818" i="4"/>
  <c r="S665" i="4"/>
  <c r="S3560" i="4"/>
  <c r="S4820" i="4"/>
  <c r="S3994" i="4"/>
  <c r="S2213" i="4"/>
  <c r="S7051" i="4"/>
  <c r="S1102" i="4"/>
  <c r="S725" i="4"/>
  <c r="S7084" i="4"/>
  <c r="S4082" i="4"/>
  <c r="S4120" i="4"/>
  <c r="S4713" i="4"/>
  <c r="S136" i="4"/>
  <c r="S2263" i="4"/>
  <c r="S2274" i="4"/>
  <c r="S6961" i="4"/>
  <c r="S7723" i="4"/>
  <c r="S5444" i="4"/>
  <c r="S6463" i="4"/>
  <c r="S4507" i="4"/>
  <c r="S38" i="4"/>
  <c r="S3459" i="4"/>
  <c r="S7002" i="4"/>
  <c r="S3734" i="4"/>
  <c r="S935" i="4"/>
  <c r="S8085" i="4"/>
  <c r="S896" i="4"/>
  <c r="S220" i="4"/>
  <c r="S2193" i="4"/>
  <c r="S6294" i="4"/>
  <c r="S4010" i="4"/>
  <c r="S5102" i="4"/>
  <c r="S319" i="4"/>
  <c r="S3578" i="4"/>
  <c r="S4989" i="4"/>
  <c r="S4492" i="4"/>
  <c r="S1925" i="4"/>
  <c r="S2999" i="4"/>
  <c r="S4394" i="4"/>
  <c r="S1932" i="4"/>
  <c r="S7365" i="4"/>
  <c r="S1024" i="4"/>
  <c r="S994" i="4"/>
  <c r="S4861" i="4"/>
  <c r="S619" i="4"/>
  <c r="S3062" i="4"/>
  <c r="S2912" i="4"/>
  <c r="S3990" i="4"/>
  <c r="S7815" i="4"/>
  <c r="S4704" i="4"/>
  <c r="S1982" i="4"/>
  <c r="S7392" i="4"/>
  <c r="S3100" i="4"/>
  <c r="S5706" i="4"/>
  <c r="S6723" i="4"/>
  <c r="S4077" i="4"/>
  <c r="S6029" i="4"/>
  <c r="S2619" i="4"/>
  <c r="S6065" i="4"/>
  <c r="S5250" i="4"/>
  <c r="S1042" i="4"/>
  <c r="S3745" i="4"/>
  <c r="S2174" i="4"/>
  <c r="S7439" i="4"/>
  <c r="S3613" i="4"/>
  <c r="S482" i="4"/>
  <c r="S7107" i="4"/>
  <c r="S5323" i="4"/>
  <c r="S150" i="4"/>
  <c r="S1265" i="4"/>
  <c r="S4422" i="4"/>
  <c r="S4412" i="4"/>
  <c r="S2609" i="4"/>
  <c r="S3399" i="4"/>
  <c r="S6683" i="4"/>
  <c r="S6241" i="4"/>
  <c r="S7547" i="4"/>
  <c r="S4432" i="4"/>
  <c r="S7671" i="4"/>
  <c r="S4902" i="4"/>
  <c r="S2720" i="4"/>
  <c r="S6255" i="4"/>
  <c r="S7879" i="4"/>
  <c r="S614" i="4"/>
  <c r="S5498" i="4"/>
  <c r="S4297" i="4"/>
  <c r="S4068" i="4"/>
  <c r="S4095" i="4"/>
  <c r="S4099" i="4"/>
  <c r="S4459" i="4"/>
  <c r="S205" i="4"/>
  <c r="S1534" i="4"/>
  <c r="S4612" i="4"/>
  <c r="S8263" i="4"/>
  <c r="S7353" i="4"/>
  <c r="S6636" i="4"/>
  <c r="S3707" i="4"/>
  <c r="S1138" i="4"/>
  <c r="S1453" i="4"/>
  <c r="S7839" i="4"/>
  <c r="S604" i="4"/>
  <c r="S3177" i="4"/>
  <c r="S5240" i="4"/>
  <c r="S1595" i="4"/>
  <c r="S3109" i="4"/>
  <c r="S2891" i="4"/>
  <c r="S8139" i="4"/>
  <c r="S5329" i="4"/>
  <c r="S2551" i="4"/>
  <c r="S3779" i="4"/>
  <c r="S2056" i="4"/>
  <c r="S4288" i="4"/>
  <c r="S451" i="4"/>
  <c r="S2273" i="4"/>
  <c r="S880" i="4"/>
  <c r="S5649" i="4"/>
  <c r="S3962" i="4"/>
  <c r="S2013" i="4"/>
  <c r="S2181" i="4"/>
  <c r="S1844" i="4"/>
  <c r="S7372" i="4"/>
  <c r="S4446" i="4"/>
  <c r="S1337" i="4"/>
  <c r="S4591" i="4"/>
  <c r="S5196" i="4"/>
  <c r="S5730" i="4"/>
  <c r="S5928" i="4"/>
  <c r="S3973" i="4"/>
  <c r="S4128" i="4"/>
  <c r="S6216" i="4"/>
  <c r="S3915" i="4"/>
  <c r="S1354" i="4"/>
  <c r="S6922" i="4"/>
  <c r="S7676" i="4"/>
  <c r="S6643" i="4"/>
  <c r="S5989" i="4"/>
  <c r="S7635" i="4"/>
  <c r="S163" i="4"/>
  <c r="S8307" i="4"/>
  <c r="S7052" i="4"/>
  <c r="S1449" i="4"/>
  <c r="S7724" i="4"/>
  <c r="S2780" i="4"/>
  <c r="S2866" i="4"/>
  <c r="S7754" i="4"/>
  <c r="S4052" i="4"/>
  <c r="S3473" i="4"/>
  <c r="S5087" i="4"/>
  <c r="S5849" i="4"/>
  <c r="S1327" i="4"/>
  <c r="S459" i="4"/>
  <c r="S2787" i="4"/>
  <c r="S2842" i="4"/>
  <c r="S6499" i="4"/>
  <c r="S1403" i="4"/>
  <c r="S179" i="4"/>
  <c r="S7728" i="4"/>
  <c r="S851" i="4"/>
  <c r="S6960" i="4"/>
  <c r="S3969" i="4"/>
  <c r="S430" i="4"/>
  <c r="S1395" i="4"/>
  <c r="S6988" i="4"/>
  <c r="S3939" i="4"/>
  <c r="S4726" i="4"/>
  <c r="S8343" i="4"/>
  <c r="S6562" i="4"/>
  <c r="S5721" i="4"/>
  <c r="S7731" i="4"/>
  <c r="S4005" i="4"/>
  <c r="S6673" i="4"/>
  <c r="S6130" i="4"/>
  <c r="S2911" i="4"/>
  <c r="S7008" i="4"/>
  <c r="S6373" i="4"/>
  <c r="S6610" i="4"/>
  <c r="S1687" i="4"/>
  <c r="S6880" i="4"/>
  <c r="S6279" i="4"/>
  <c r="S8175" i="4"/>
  <c r="S7672" i="4"/>
  <c r="S1488" i="4"/>
  <c r="S5596" i="4"/>
  <c r="S4801" i="4"/>
  <c r="S2021" i="4"/>
  <c r="S8038" i="4"/>
  <c r="S6970" i="4"/>
  <c r="S8140" i="4"/>
  <c r="S1820" i="4"/>
  <c r="S5224" i="4"/>
  <c r="S647" i="4"/>
  <c r="S6102" i="4"/>
  <c r="S1046" i="4"/>
  <c r="S3809" i="4"/>
  <c r="S6417" i="4"/>
  <c r="S7969" i="4"/>
  <c r="S6269" i="4"/>
  <c r="S7462" i="4"/>
  <c r="S1059" i="4"/>
  <c r="S5037" i="4"/>
  <c r="S1732" i="4"/>
  <c r="S1067" i="4"/>
  <c r="S2830" i="4"/>
  <c r="S3500" i="4"/>
  <c r="S4312" i="4"/>
  <c r="S914" i="4"/>
  <c r="S7845" i="4"/>
  <c r="S5435" i="4"/>
  <c r="S7495" i="4"/>
  <c r="S4825" i="4"/>
  <c r="S3149" i="4"/>
  <c r="S3018" i="4"/>
  <c r="S244" i="4"/>
  <c r="S7740" i="4"/>
  <c r="S4051" i="4"/>
  <c r="S797" i="4"/>
  <c r="S3324" i="4"/>
  <c r="S4142" i="4"/>
  <c r="S1564" i="4"/>
  <c r="S2660" i="4"/>
  <c r="S6678" i="4"/>
  <c r="S347" i="4"/>
  <c r="S5576" i="4"/>
  <c r="S2004" i="4"/>
  <c r="S6296" i="4"/>
  <c r="S2710" i="4"/>
  <c r="S341" i="4"/>
  <c r="S7127" i="4"/>
  <c r="S4696" i="4"/>
  <c r="S6068" i="4"/>
  <c r="S6438" i="4"/>
  <c r="S6530" i="4"/>
  <c r="S223" i="4"/>
  <c r="S1706" i="4"/>
  <c r="S3877" i="4"/>
  <c r="S1069" i="4"/>
  <c r="S5466" i="4"/>
  <c r="S7171" i="4"/>
  <c r="S6410" i="4"/>
  <c r="S2613" i="4"/>
  <c r="S6711" i="4"/>
  <c r="S219" i="4"/>
  <c r="S7560" i="4"/>
  <c r="S5045" i="4"/>
  <c r="S5441" i="4"/>
  <c r="S2799" i="4"/>
  <c r="S3610" i="4"/>
  <c r="S974" i="4"/>
  <c r="S3245" i="4"/>
  <c r="S1450" i="4"/>
  <c r="S7096" i="4"/>
  <c r="S4791" i="4"/>
  <c r="S6053" i="4"/>
  <c r="S7667" i="4"/>
  <c r="S4761" i="4"/>
  <c r="S8232" i="4"/>
  <c r="S5941" i="4"/>
  <c r="S7709" i="4"/>
  <c r="S106" i="4"/>
  <c r="S1023" i="4"/>
  <c r="S2356" i="4"/>
  <c r="S6534" i="4"/>
  <c r="S4143" i="4"/>
  <c r="S4536" i="4"/>
  <c r="S4361" i="4"/>
  <c r="S429" i="4"/>
  <c r="S1036" i="4"/>
  <c r="S3680" i="4"/>
  <c r="S2809" i="4"/>
  <c r="S5221" i="4"/>
  <c r="S4587" i="4"/>
  <c r="S2690" i="4"/>
  <c r="S6360" i="4"/>
  <c r="S593" i="4"/>
  <c r="S5799" i="4"/>
  <c r="S2831" i="4"/>
  <c r="S6342" i="4"/>
  <c r="S6738" i="4"/>
  <c r="S4327" i="4"/>
  <c r="S5112" i="4"/>
  <c r="S1958" i="4"/>
  <c r="S5281" i="4"/>
  <c r="S4034" i="4"/>
  <c r="S7604" i="4"/>
  <c r="S1778" i="4"/>
  <c r="S6078" i="4"/>
  <c r="S6087" i="4"/>
  <c r="S5386" i="4"/>
  <c r="S3089" i="4"/>
  <c r="S8332" i="4"/>
  <c r="S4081" i="4"/>
  <c r="S3442" i="4"/>
  <c r="S2235" i="4"/>
  <c r="S3000" i="4"/>
  <c r="S4921" i="4"/>
  <c r="S3505" i="4"/>
  <c r="S1441" i="4"/>
  <c r="S840" i="4"/>
  <c r="S2492" i="4"/>
  <c r="S2495" i="4"/>
  <c r="S2600" i="4"/>
  <c r="S546" i="4"/>
  <c r="S8287" i="4"/>
  <c r="S1867" i="4"/>
  <c r="S6886" i="4"/>
  <c r="S1145" i="4"/>
  <c r="S2527" i="4"/>
  <c r="S6479" i="4"/>
  <c r="S3057" i="4"/>
  <c r="S2868" i="4"/>
  <c r="S4203" i="4"/>
  <c r="S3409" i="4"/>
  <c r="S4413" i="4"/>
  <c r="S5166" i="4"/>
  <c r="S7513" i="4"/>
  <c r="S8037" i="4"/>
  <c r="S4433" i="4"/>
  <c r="S2726" i="4"/>
  <c r="S1684" i="4"/>
  <c r="S718" i="4"/>
  <c r="S729" i="4"/>
  <c r="S3378" i="4"/>
  <c r="S1535" i="4"/>
  <c r="S5521" i="4"/>
  <c r="S3099" i="4"/>
  <c r="S7269" i="4"/>
  <c r="S5739" i="4"/>
  <c r="S7640" i="4"/>
  <c r="S6263" i="4"/>
  <c r="S6921" i="4"/>
  <c r="S3703" i="4"/>
  <c r="S881" i="4"/>
  <c r="S3612" i="4"/>
  <c r="S4869" i="4"/>
  <c r="S7033" i="4"/>
  <c r="S2351" i="4"/>
  <c r="S3004" i="4"/>
  <c r="S4581" i="4"/>
  <c r="S1161" i="4"/>
  <c r="S7984" i="4"/>
  <c r="S3954" i="4"/>
  <c r="S1195" i="4"/>
  <c r="S57" i="4"/>
  <c r="S6746" i="4"/>
  <c r="S862" i="4"/>
  <c r="S7503" i="4"/>
  <c r="S1533" i="4"/>
  <c r="S7702" i="4"/>
  <c r="S6575" i="4"/>
  <c r="S2501" i="4"/>
  <c r="S4947" i="4"/>
  <c r="S1478" i="4"/>
  <c r="S653" i="4"/>
  <c r="S485" i="4"/>
  <c r="S1152" i="4"/>
  <c r="S1759" i="4"/>
  <c r="S10" i="4"/>
  <c r="S3015" i="4"/>
  <c r="S3167" i="4"/>
  <c r="S7687" i="4"/>
  <c r="S4630" i="4"/>
  <c r="S6607" i="4"/>
  <c r="S3732" i="4"/>
  <c r="S1829" i="4"/>
  <c r="S7519" i="4"/>
  <c r="S1527" i="4"/>
  <c r="S4706" i="4"/>
  <c r="S4040" i="4"/>
  <c r="S6219" i="4"/>
  <c r="S1785" i="4"/>
  <c r="S2283" i="4"/>
  <c r="S1681" i="4"/>
  <c r="S6745" i="4"/>
  <c r="S8192" i="4"/>
  <c r="S7854" i="4"/>
  <c r="S3096" i="4"/>
  <c r="S2215" i="4"/>
  <c r="S6224" i="4"/>
  <c r="S4050" i="4"/>
  <c r="S3257" i="4"/>
  <c r="S1358" i="4"/>
  <c r="S5744" i="4"/>
  <c r="S569" i="4"/>
  <c r="S7156" i="4"/>
  <c r="S6907" i="4"/>
  <c r="S4502" i="4"/>
  <c r="S7762" i="4"/>
  <c r="S1037" i="4"/>
  <c r="S726" i="4"/>
  <c r="S6719" i="4"/>
  <c r="S1945" i="4"/>
  <c r="S1442" i="4"/>
  <c r="S5489" i="4"/>
  <c r="S2229" i="4"/>
  <c r="S2317" i="4"/>
  <c r="S1730" i="4"/>
  <c r="S3274" i="4"/>
  <c r="S5174" i="4"/>
  <c r="S4755" i="4"/>
  <c r="S773" i="4"/>
  <c r="S7041" i="4"/>
  <c r="S5755" i="4"/>
  <c r="S7591" i="4"/>
  <c r="S6252" i="4"/>
  <c r="S4627" i="4"/>
  <c r="S1257" i="4"/>
  <c r="S6973" i="4"/>
  <c r="S2081" i="4"/>
  <c r="S7132" i="4"/>
  <c r="S5842" i="4"/>
  <c r="S3833" i="4"/>
  <c r="S4988" i="4"/>
  <c r="S5666" i="4"/>
  <c r="S6516" i="4"/>
  <c r="S4379" i="4"/>
  <c r="S1912" i="4"/>
  <c r="S5758" i="4"/>
  <c r="S1447" i="4"/>
  <c r="S2011" i="4"/>
  <c r="S2093" i="4"/>
  <c r="S7866" i="4"/>
  <c r="S2590" i="4"/>
  <c r="S5727" i="4"/>
  <c r="S6644" i="4"/>
  <c r="S4065" i="4"/>
  <c r="S2523" i="4"/>
  <c r="S4295" i="4"/>
  <c r="S2835" i="4"/>
  <c r="S196" i="4"/>
  <c r="S7780" i="4"/>
  <c r="S241" i="4"/>
  <c r="S6846" i="4"/>
  <c r="S3893" i="4"/>
  <c r="S4445" i="4"/>
  <c r="S4192" i="4"/>
  <c r="S3583" i="4"/>
  <c r="S7327" i="4"/>
  <c r="S6749" i="4"/>
  <c r="S1733" i="4"/>
  <c r="S4684" i="4"/>
  <c r="S8045" i="4"/>
  <c r="S1058" i="4"/>
  <c r="S7986" i="4"/>
  <c r="S1377" i="4"/>
  <c r="S7856" i="4"/>
  <c r="S3694" i="4"/>
  <c r="S1887" i="4"/>
  <c r="S5375" i="4"/>
  <c r="S6163" i="4"/>
  <c r="S2548" i="4"/>
  <c r="S1155" i="4"/>
  <c r="S283" i="4"/>
  <c r="S6265" i="4"/>
  <c r="S146" i="4"/>
  <c r="S7137" i="4"/>
  <c r="S89" i="4"/>
  <c r="S4100" i="4"/>
  <c r="S6974" i="4"/>
  <c r="S2731" i="4"/>
  <c r="S7293" i="4"/>
  <c r="S3949" i="4"/>
  <c r="S6424" i="4"/>
  <c r="S7115" i="4"/>
  <c r="S7470" i="4"/>
  <c r="S1644" i="4"/>
  <c r="S483" i="4"/>
  <c r="S3381" i="4"/>
  <c r="S5197" i="4"/>
  <c r="S6852" i="4"/>
  <c r="S2530" i="4"/>
  <c r="S3124" i="4"/>
  <c r="S8050" i="4"/>
  <c r="S7005" i="4"/>
  <c r="S5978" i="4"/>
  <c r="S4105" i="4"/>
  <c r="S6058" i="4"/>
  <c r="S5656" i="4"/>
  <c r="S2907" i="4"/>
  <c r="S1523" i="4"/>
  <c r="S3794" i="4"/>
  <c r="S5021" i="4"/>
  <c r="S7980" i="4"/>
  <c r="S3615" i="4"/>
  <c r="S7346" i="4"/>
  <c r="S2135" i="4"/>
  <c r="S357" i="4"/>
  <c r="S3873" i="4"/>
  <c r="S3402" i="4"/>
  <c r="S3095" i="4"/>
  <c r="S6866" i="4"/>
  <c r="S7046" i="4"/>
  <c r="S7710" i="4"/>
  <c r="S3339" i="4"/>
  <c r="S6447" i="4"/>
  <c r="S2345" i="4"/>
  <c r="S1895" i="4"/>
  <c r="S6619" i="4"/>
  <c r="S6519" i="4"/>
  <c r="S1631" i="4"/>
  <c r="S628" i="4"/>
  <c r="S1495" i="4"/>
  <c r="S5051" i="4"/>
  <c r="S3646" i="4"/>
  <c r="S724" i="4"/>
  <c r="S1264" i="4"/>
  <c r="S1193" i="4"/>
  <c r="S8160" i="4"/>
  <c r="S1652" i="4"/>
  <c r="S4055" i="4"/>
  <c r="S6682" i="4"/>
  <c r="S5314" i="4"/>
  <c r="S2954" i="4"/>
  <c r="S2323" i="4"/>
  <c r="S6037" i="4"/>
  <c r="S5946" i="4"/>
  <c r="S5765" i="4"/>
  <c r="S1944" i="4"/>
  <c r="S272" i="4"/>
  <c r="S2361" i="4"/>
  <c r="S4475" i="4"/>
  <c r="S8079" i="4"/>
  <c r="S3541" i="4"/>
  <c r="S1826" i="4"/>
  <c r="S5134" i="4"/>
  <c r="S2642" i="4"/>
  <c r="S4112" i="4"/>
  <c r="S351" i="4"/>
  <c r="S558" i="4"/>
  <c r="S3176" i="4"/>
  <c r="S6777" i="4"/>
  <c r="S7452" i="4"/>
  <c r="S563" i="4"/>
  <c r="S6647" i="4"/>
  <c r="S4868" i="4"/>
  <c r="S5478" i="4"/>
  <c r="S5357" i="4"/>
  <c r="S2890" i="4"/>
  <c r="S5407" i="4"/>
  <c r="S4990" i="4"/>
  <c r="S7890" i="4"/>
  <c r="S7094" i="4"/>
  <c r="S3272" i="4"/>
  <c r="S373" i="4"/>
  <c r="S4286" i="4"/>
  <c r="S8267" i="4"/>
  <c r="S7311" i="4"/>
  <c r="S3120" i="4"/>
  <c r="S1230" i="4"/>
  <c r="S6470" i="4"/>
  <c r="S2984" i="4"/>
  <c r="S2682" i="4"/>
  <c r="S5850" i="4"/>
  <c r="S6214" i="4"/>
  <c r="S7951" i="4"/>
  <c r="S4568" i="4"/>
  <c r="S4434" i="4"/>
  <c r="S2387" i="4"/>
  <c r="S3742" i="4"/>
  <c r="S2408" i="4"/>
  <c r="S899" i="4"/>
  <c r="S6020" i="4"/>
  <c r="S4729" i="4"/>
  <c r="S3744" i="4"/>
  <c r="S2236" i="4"/>
  <c r="S5882" i="4"/>
  <c r="S6085" i="4"/>
  <c r="S6842" i="4"/>
  <c r="S774" i="4"/>
  <c r="S7374" i="4"/>
  <c r="S3441" i="4"/>
  <c r="S6808" i="4"/>
  <c r="S304" i="4"/>
  <c r="S3527" i="4"/>
  <c r="S212" i="4"/>
  <c r="S2629" i="4"/>
  <c r="S2915" i="4"/>
  <c r="S8217" i="4"/>
  <c r="S7717" i="4"/>
  <c r="S2748" i="4"/>
  <c r="S1856" i="4"/>
  <c r="S6847" i="4"/>
  <c r="S5701" i="4"/>
  <c r="S6291" i="4"/>
  <c r="S7501" i="4"/>
  <c r="S2012" i="4"/>
  <c r="S4007" i="4"/>
  <c r="S34" i="4"/>
  <c r="S6896" i="4"/>
  <c r="S6123" i="4"/>
  <c r="S5709" i="4"/>
  <c r="S3585" i="4"/>
  <c r="S5235" i="4"/>
  <c r="S6715" i="4"/>
  <c r="S4" i="4"/>
  <c r="S5900" i="4"/>
  <c r="S494" i="4"/>
  <c r="S1101" i="4"/>
  <c r="S8020" i="4"/>
  <c r="S3645" i="4"/>
  <c r="S1934" i="4"/>
  <c r="S4540" i="4"/>
  <c r="S3187" i="4"/>
  <c r="S4891" i="4"/>
  <c r="S7929" i="4"/>
  <c r="S6867" i="4"/>
  <c r="S445" i="4"/>
  <c r="S4229" i="4"/>
  <c r="S6966" i="4"/>
  <c r="S6814" i="4"/>
  <c r="S3761" i="4"/>
  <c r="S5764" i="4"/>
  <c r="S5991" i="4"/>
  <c r="S4722" i="4"/>
  <c r="S7825" i="4"/>
  <c r="S5157" i="4"/>
  <c r="S426" i="4"/>
  <c r="S6210" i="4"/>
  <c r="S4030" i="4"/>
  <c r="S2401" i="4"/>
  <c r="S252" i="4"/>
  <c r="S526" i="4"/>
  <c r="S3038" i="4"/>
  <c r="S1748" i="4"/>
  <c r="S447" i="4"/>
  <c r="S841" i="4"/>
  <c r="S7966" i="4"/>
  <c r="S2330" i="4"/>
  <c r="S5075" i="4"/>
  <c r="S3506" i="4"/>
  <c r="S4419" i="4"/>
  <c r="S1704" i="4"/>
  <c r="S784" i="4"/>
  <c r="S6426" i="4"/>
  <c r="S1973" i="4"/>
  <c r="S5261" i="4"/>
  <c r="S6121" i="4"/>
  <c r="S6032" i="4"/>
  <c r="S1228" i="4"/>
  <c r="S2488" i="4"/>
  <c r="S4393" i="4"/>
  <c r="S870" i="4"/>
  <c r="S5005" i="4"/>
  <c r="S7432" i="4"/>
  <c r="S2060" i="4"/>
  <c r="S3225" i="4"/>
  <c r="S5220" i="4"/>
  <c r="S3145" i="4"/>
  <c r="S4080" i="4"/>
  <c r="S951" i="4"/>
  <c r="S5135" i="4"/>
  <c r="S4168" i="4"/>
  <c r="S8285" i="4"/>
  <c r="S1331" i="4"/>
  <c r="S3354" i="4"/>
  <c r="S6322" i="4"/>
  <c r="S6877" i="4"/>
  <c r="S691" i="4"/>
  <c r="S690" i="4"/>
  <c r="S658" i="4"/>
  <c r="S1682" i="4"/>
  <c r="S4742" i="4"/>
  <c r="S3369" i="4"/>
  <c r="S5154" i="4"/>
  <c r="S2166" i="4"/>
  <c r="S1156" i="4"/>
  <c r="S7755" i="4"/>
  <c r="S7683" i="4"/>
  <c r="S101" i="4"/>
  <c r="S5181" i="4"/>
  <c r="S4036" i="4"/>
  <c r="S3986" i="4"/>
  <c r="S5246" i="4"/>
  <c r="S3466" i="4"/>
  <c r="S3098" i="4"/>
  <c r="S8231" i="4"/>
  <c r="S8114" i="4"/>
  <c r="S6899" i="4"/>
  <c r="S7034" i="4"/>
  <c r="S1302" i="4"/>
  <c r="S3335" i="4"/>
  <c r="S7551" i="4"/>
  <c r="S4766" i="4"/>
  <c r="S6355" i="4"/>
  <c r="S3024" i="4"/>
  <c r="S4174" i="4"/>
  <c r="S4817" i="4"/>
  <c r="S1822" i="4"/>
  <c r="S7977" i="4"/>
  <c r="S1584" i="4"/>
  <c r="S6737" i="4"/>
  <c r="S3416" i="4"/>
  <c r="S8249" i="4"/>
  <c r="S3688" i="4"/>
  <c r="S995" i="4"/>
  <c r="S2597" i="4"/>
  <c r="S440" i="4"/>
  <c r="S5501" i="4"/>
  <c r="S7081" i="4"/>
  <c r="S4617" i="4"/>
  <c r="S3807" i="4"/>
  <c r="S3896" i="4"/>
  <c r="S5117" i="4"/>
  <c r="S5868" i="4"/>
  <c r="S1821" i="4"/>
  <c r="S3628" i="4"/>
  <c r="S2834" i="4"/>
  <c r="S6734" i="4"/>
  <c r="S5604" i="4"/>
  <c r="S5252" i="4"/>
  <c r="S3146" i="4"/>
  <c r="S3152" i="4"/>
  <c r="S1606" i="4"/>
  <c r="S6906" i="4"/>
  <c r="S7705" i="4"/>
  <c r="S2717" i="4"/>
  <c r="S769" i="4"/>
  <c r="S7752" i="4"/>
  <c r="S5177" i="4"/>
  <c r="S7593" i="4"/>
  <c r="S8124" i="4"/>
  <c r="S5219" i="4"/>
  <c r="S2112" i="4"/>
  <c r="S458" i="4"/>
  <c r="S1407" i="4"/>
  <c r="S8336" i="4"/>
  <c r="S1088" i="4"/>
  <c r="S1098" i="4"/>
  <c r="S3625" i="4"/>
  <c r="S191" i="4"/>
  <c r="S3763" i="4"/>
  <c r="S5556" i="4"/>
  <c r="S3762" i="4"/>
  <c r="S6147" i="4"/>
  <c r="S2972" i="4"/>
  <c r="S5192" i="4"/>
  <c r="S7343" i="4"/>
  <c r="S4656" i="4"/>
  <c r="S1356" i="4"/>
  <c r="S2167" i="4"/>
  <c r="S8023" i="4"/>
  <c r="S4442" i="4"/>
  <c r="S4371" i="4"/>
  <c r="S7795" i="4"/>
  <c r="S363" i="4"/>
  <c r="S3161" i="4"/>
  <c r="S4490" i="4"/>
  <c r="S2058" i="4"/>
  <c r="S2747" i="4"/>
  <c r="S906" i="4"/>
  <c r="S2188" i="4"/>
  <c r="S6593" i="4"/>
  <c r="S6984" i="4"/>
  <c r="S1153" i="4"/>
  <c r="S4423" i="4"/>
  <c r="S6245" i="4"/>
  <c r="S7657" i="4"/>
  <c r="S4497" i="4"/>
  <c r="S7631" i="4"/>
  <c r="S1083" i="4"/>
  <c r="S5770" i="4"/>
  <c r="S288" i="4"/>
  <c r="S2724" i="4"/>
  <c r="S5839" i="4"/>
  <c r="S433" i="4"/>
  <c r="S5639" i="4"/>
  <c r="S7758" i="4"/>
  <c r="S6023" i="4"/>
  <c r="S6862" i="4"/>
  <c r="S1405" i="4"/>
  <c r="S7751" i="4"/>
  <c r="S6523" i="4"/>
  <c r="S7996" i="4"/>
  <c r="S7050" i="4"/>
  <c r="S1328" i="4"/>
  <c r="S5271" i="4"/>
  <c r="S5890" i="4"/>
  <c r="S7347" i="4"/>
  <c r="S3559" i="4"/>
  <c r="S806" i="4"/>
  <c r="S7091" i="4"/>
  <c r="S2900" i="4"/>
  <c r="S1515" i="4"/>
  <c r="S4305" i="4"/>
  <c r="S4322" i="4"/>
  <c r="S4411" i="4"/>
  <c r="S4637" i="4"/>
  <c r="S4003" i="4"/>
  <c r="S4769" i="4"/>
  <c r="S7809" i="4"/>
  <c r="S8025" i="4"/>
  <c r="S2032" i="4"/>
  <c r="S7003" i="4"/>
  <c r="S5461" i="4"/>
  <c r="S6551" i="4"/>
  <c r="S839" i="4"/>
  <c r="S4670" i="4"/>
  <c r="S4480" i="4"/>
  <c r="S8243" i="4"/>
  <c r="S1555" i="4"/>
  <c r="S4212" i="4"/>
  <c r="S5351" i="4"/>
  <c r="S5485" i="4"/>
  <c r="S334" i="4"/>
  <c r="S8309" i="4"/>
  <c r="S2473" i="4"/>
  <c r="S7742" i="4"/>
  <c r="S4946" i="4"/>
  <c r="S6767" i="4"/>
  <c r="S4042" i="4"/>
  <c r="S4172" i="4"/>
  <c r="S5413" i="4"/>
  <c r="S2154" i="4"/>
  <c r="S337" i="4"/>
  <c r="S6891" i="4"/>
  <c r="S370" i="4"/>
  <c r="S2044" i="4"/>
  <c r="S7886" i="4"/>
  <c r="S1267" i="4"/>
  <c r="S7180" i="4"/>
  <c r="S6344" i="4"/>
  <c r="S2412" i="4"/>
  <c r="S7016" i="4"/>
  <c r="S2757" i="4"/>
  <c r="S3343" i="4"/>
  <c r="S4621" i="4"/>
  <c r="S7278" i="4"/>
  <c r="S4618" i="4"/>
  <c r="S3030" i="4"/>
  <c r="S5358" i="4"/>
  <c r="S1137" i="4"/>
  <c r="S2347" i="4"/>
  <c r="S59" i="4"/>
  <c r="S2674" i="4"/>
  <c r="S1966" i="4"/>
  <c r="S8022" i="4"/>
  <c r="S6476" i="4"/>
  <c r="S117" i="4"/>
  <c r="S1589" i="4"/>
  <c r="S366" i="4"/>
  <c r="S6436" i="4"/>
  <c r="S4149" i="4"/>
  <c r="S5536" i="4"/>
  <c r="S6655" i="4"/>
  <c r="S4238" i="4"/>
  <c r="S2928" i="4"/>
  <c r="S2845" i="4"/>
  <c r="S4906" i="4"/>
  <c r="S5141" i="4"/>
  <c r="S1756" i="4"/>
  <c r="S6090" i="4"/>
  <c r="S6254" i="4"/>
  <c r="S8170" i="4"/>
  <c r="S8306" i="4"/>
  <c r="S238" i="4"/>
  <c r="S7818" i="4"/>
  <c r="S4440" i="4"/>
  <c r="S4918" i="4"/>
  <c r="S3723" i="4"/>
  <c r="S869" i="4"/>
  <c r="S616" i="4"/>
  <c r="S5716" i="4"/>
  <c r="S3334" i="4"/>
  <c r="S3501" i="4"/>
  <c r="S7516" i="4"/>
  <c r="S3698" i="4"/>
  <c r="S7831" i="4"/>
  <c r="S7006" i="4"/>
  <c r="S4161" i="4"/>
  <c r="S6924" i="4"/>
  <c r="S4854" i="4"/>
  <c r="S5607" i="4"/>
  <c r="S6802" i="4"/>
  <c r="S7319" i="4"/>
  <c r="S8177" i="4"/>
  <c r="S6274" i="4"/>
  <c r="S6561" i="4"/>
  <c r="S2371" i="4"/>
  <c r="S176" i="4"/>
  <c r="S2083" i="4"/>
  <c r="S6153" i="4"/>
  <c r="S141" i="4"/>
  <c r="S4249" i="4"/>
  <c r="S1063" i="4"/>
  <c r="S6763" i="4"/>
  <c r="S7300" i="4"/>
  <c r="S7785" i="4"/>
  <c r="S7398" i="4"/>
  <c r="S1446" i="4"/>
  <c r="S4925" i="4"/>
  <c r="S1006" i="4"/>
  <c r="S7539" i="4"/>
  <c r="S541" i="4"/>
  <c r="S1353" i="4"/>
  <c r="S4697" i="4"/>
  <c r="S6901" i="4"/>
  <c r="S3892" i="4"/>
  <c r="S1663" i="4"/>
  <c r="S6747" i="4"/>
  <c r="S6000" i="4"/>
  <c r="S5960" i="4"/>
  <c r="S912" i="4"/>
  <c r="S1021" i="4"/>
  <c r="S6264" i="4"/>
  <c r="S4070" i="4"/>
  <c r="S4556" i="4"/>
  <c r="S7939" i="4"/>
  <c r="S6539" i="4"/>
  <c r="S5743" i="4"/>
  <c r="S6158" i="4"/>
  <c r="S2924" i="4"/>
  <c r="S2436" i="4"/>
  <c r="S3846" i="4"/>
  <c r="S2472" i="4"/>
  <c r="S1864" i="4"/>
  <c r="S6968" i="4"/>
  <c r="S4176" i="4"/>
  <c r="S6668" i="4"/>
  <c r="S5682" i="4"/>
  <c r="S7065" i="4"/>
  <c r="S1683" i="4"/>
  <c r="S1772" i="4"/>
  <c r="S6145" i="4"/>
  <c r="S7400" i="4"/>
  <c r="S1236" i="4"/>
  <c r="S7917" i="4"/>
  <c r="S4107" i="4"/>
  <c r="S5373" i="4"/>
  <c r="S7786" i="4"/>
  <c r="S4976" i="4"/>
  <c r="S7906" i="4"/>
  <c r="S6207" i="4"/>
  <c r="S575" i="4"/>
  <c r="S4233" i="4"/>
  <c r="S7530" i="4"/>
  <c r="S1284" i="4"/>
  <c r="S693" i="4"/>
  <c r="S523" i="4"/>
  <c r="S521" i="4"/>
  <c r="S3696" i="4"/>
  <c r="S3168" i="4"/>
  <c r="S8063" i="4"/>
  <c r="S1342" i="4"/>
  <c r="S8277" i="4"/>
  <c r="S1245" i="4"/>
  <c r="S5004" i="4"/>
  <c r="S4408" i="4"/>
  <c r="S7246" i="4"/>
  <c r="S8259" i="4"/>
  <c r="S1769" i="4"/>
  <c r="S3444" i="4"/>
  <c r="S7451" i="4"/>
  <c r="S7454" i="4"/>
  <c r="S3423" i="4"/>
  <c r="S2252" i="4"/>
  <c r="S4610" i="4"/>
  <c r="S6864" i="4"/>
  <c r="S2426" i="4"/>
  <c r="S1857" i="4"/>
  <c r="S6008" i="4"/>
  <c r="S377" i="4"/>
  <c r="S6929" i="4"/>
  <c r="S1578" i="4"/>
  <c r="S3536" i="4"/>
  <c r="S3591" i="4"/>
  <c r="S70" i="4"/>
  <c r="S3154" i="4"/>
  <c r="S4374" i="4"/>
  <c r="S7771" i="4"/>
  <c r="S7706" i="4"/>
  <c r="S7889" i="4"/>
  <c r="S4796" i="4"/>
  <c r="S7781" i="4"/>
  <c r="S850" i="4"/>
  <c r="S1828" i="4"/>
  <c r="S3287" i="4"/>
  <c r="S752" i="4"/>
  <c r="S3764" i="4"/>
  <c r="S890" i="4"/>
  <c r="S7991" i="4"/>
  <c r="S2531" i="4"/>
  <c r="S4635" i="4"/>
  <c r="S2192" i="4"/>
  <c r="S4324" i="4"/>
  <c r="S2621" i="4"/>
  <c r="S2125" i="4"/>
  <c r="S4319" i="4"/>
  <c r="S5588" i="4"/>
  <c r="S2893" i="4"/>
  <c r="S1321" i="4"/>
  <c r="S6203" i="4"/>
  <c r="S3400" i="4"/>
  <c r="S7907" i="4"/>
  <c r="S1554" i="4"/>
  <c r="S4548" i="4"/>
  <c r="S4113" i="4"/>
  <c r="S8348" i="4"/>
  <c r="S4506" i="4"/>
  <c r="S2775" i="4"/>
  <c r="S7252" i="4"/>
  <c r="S4649" i="4"/>
  <c r="S6142" i="4"/>
  <c r="S2419" i="4"/>
  <c r="S6240" i="4"/>
  <c r="S8199" i="4"/>
  <c r="S3935" i="4"/>
  <c r="S2313" i="4"/>
  <c r="S568" i="4"/>
  <c r="S360" i="4"/>
  <c r="S6879" i="4"/>
  <c r="S2923" i="4"/>
  <c r="S7237" i="4"/>
  <c r="S5008" i="4"/>
  <c r="S1320" i="4"/>
  <c r="S5622" i="4"/>
  <c r="S7226" i="4"/>
  <c r="S5551" i="4"/>
  <c r="S2628" i="4"/>
  <c r="S7069" i="4"/>
  <c r="S6497" i="4"/>
  <c r="S6672" i="4"/>
  <c r="S4454" i="4"/>
  <c r="S5708" i="4"/>
  <c r="S1854" i="4"/>
  <c r="S3634" i="4"/>
  <c r="S1680" i="4"/>
  <c r="S5690" i="4"/>
  <c r="S3881" i="4"/>
  <c r="S2654" i="4"/>
  <c r="S2458" i="4"/>
  <c r="S5218" i="4"/>
  <c r="S7475" i="4"/>
  <c r="S7817" i="4"/>
  <c r="S5581" i="4"/>
  <c r="S7212" i="4"/>
  <c r="S1343" i="4"/>
  <c r="S3940" i="4"/>
  <c r="S1655" i="4"/>
  <c r="S3028" i="4"/>
  <c r="S6444" i="4"/>
  <c r="S2142" i="4"/>
  <c r="S5360" i="4"/>
  <c r="S2199" i="4"/>
  <c r="S2017" i="4"/>
  <c r="S7562" i="4"/>
  <c r="S6854" i="4"/>
  <c r="S6136" i="4"/>
  <c r="S7896" i="4"/>
  <c r="S3934" i="4"/>
  <c r="S1134" i="4"/>
  <c r="S905" i="4"/>
  <c r="S3741" i="4"/>
  <c r="S1089" i="4"/>
  <c r="S3121" i="4"/>
  <c r="S8099" i="4"/>
  <c r="S6760" i="4"/>
  <c r="S313" i="4"/>
  <c r="S3725" i="4"/>
  <c r="S8064" i="4"/>
  <c r="S1225" i="4"/>
  <c r="S6268" i="4"/>
  <c r="S1347" i="4"/>
  <c r="S586" i="4"/>
  <c r="S7725" i="4"/>
  <c r="S6975" i="4"/>
  <c r="S2062" i="4"/>
  <c r="S6493" i="4"/>
  <c r="S68" i="4"/>
  <c r="S3502" i="4"/>
  <c r="S7928" i="4"/>
  <c r="S6055" i="4"/>
  <c r="S4363" i="4"/>
  <c r="S3633" i="4"/>
  <c r="S3068" i="4"/>
  <c r="S3140" i="4"/>
  <c r="S5906" i="4"/>
  <c r="S3408" i="4"/>
  <c r="S7410" i="4"/>
  <c r="S5685" i="4"/>
  <c r="S6289" i="4"/>
  <c r="S3664" i="4"/>
  <c r="S6774" i="4"/>
  <c r="S6045" i="4"/>
  <c r="S5827" i="4"/>
  <c r="S1309" i="4"/>
  <c r="S5406" i="4"/>
  <c r="S6453" i="4"/>
  <c r="S2088" i="4"/>
  <c r="S6710" i="4"/>
  <c r="S5298" i="4"/>
  <c r="S2580" i="4"/>
  <c r="S2679" i="4"/>
  <c r="S8250" i="4"/>
  <c r="S4329" i="4"/>
  <c r="S102" i="4"/>
  <c r="S4639" i="4"/>
  <c r="S1364" i="4"/>
  <c r="S7978" i="4"/>
  <c r="S8219" i="4"/>
  <c r="S6689" i="4"/>
  <c r="S6623" i="4"/>
  <c r="S3417" i="4"/>
  <c r="S6830" i="4"/>
  <c r="S2194" i="4"/>
  <c r="S8146" i="4"/>
  <c r="S2140" i="4"/>
  <c r="S1194" i="4"/>
  <c r="S3017" i="4"/>
  <c r="S8001" i="4"/>
  <c r="S5557" i="4"/>
  <c r="S669" i="4"/>
  <c r="S533" i="4"/>
  <c r="S8238" i="4"/>
  <c r="S7803" i="4"/>
  <c r="S3158" i="4"/>
  <c r="S2269" i="4"/>
  <c r="S4230" i="4"/>
  <c r="S3898" i="4"/>
  <c r="S3475" i="4"/>
  <c r="S1600" i="4"/>
  <c r="S7802" i="4"/>
  <c r="S7869" i="4"/>
  <c r="S2806" i="4"/>
  <c r="S7983" i="4"/>
  <c r="S1725" i="4"/>
  <c r="S1700" i="4"/>
  <c r="S7142" i="4"/>
  <c r="S3590" i="4"/>
  <c r="S6825" i="4"/>
  <c r="S5665" i="4"/>
  <c r="S748" i="4"/>
  <c r="S292" i="4"/>
  <c r="S696" i="4"/>
  <c r="S648" i="4"/>
  <c r="S5539" i="4"/>
  <c r="S4647" i="4"/>
  <c r="S4802" i="4"/>
  <c r="S2829" i="4"/>
  <c r="S1215" i="4"/>
  <c r="S7169" i="4"/>
  <c r="S1060" i="4"/>
  <c r="S1174" i="4"/>
  <c r="S4002" i="4"/>
  <c r="S384" i="4"/>
  <c r="S2929" i="4"/>
  <c r="S422" i="4"/>
  <c r="S5301" i="4"/>
  <c r="S1456" i="4"/>
  <c r="S1115" i="4"/>
  <c r="S3449" i="4"/>
  <c r="S7798" i="4"/>
  <c r="S3094" i="4"/>
  <c r="S6662" i="4"/>
  <c r="S2421" i="4"/>
  <c r="S185" i="4"/>
  <c r="S158" i="4"/>
  <c r="S8074" i="4"/>
  <c r="S464" i="4"/>
  <c r="S4703" i="4"/>
  <c r="S540" i="4"/>
  <c r="S3832" i="4"/>
  <c r="S6001" i="4"/>
  <c r="S2360" i="4"/>
  <c r="S6337" i="4"/>
  <c r="S3812" i="4"/>
  <c r="S4692" i="4"/>
  <c r="S4272" i="4"/>
  <c r="S1926" i="4"/>
  <c r="S5993" i="4"/>
  <c r="S6351" i="4"/>
  <c r="S536" i="4"/>
  <c r="S5411" i="4"/>
  <c r="S419" i="4"/>
  <c r="S6976" i="4"/>
  <c r="S1398" i="4"/>
  <c r="S414" i="4"/>
  <c r="S7371" i="4"/>
  <c r="S1845" i="4"/>
  <c r="S344" i="4"/>
  <c r="S2437" i="4"/>
  <c r="S7823" i="4"/>
  <c r="S4728" i="4"/>
  <c r="S299" i="4"/>
  <c r="S7259" i="4"/>
  <c r="S519" i="4"/>
  <c r="S5222" i="4"/>
  <c r="S7648" i="4"/>
  <c r="S7177" i="4"/>
  <c r="S5377" i="4"/>
  <c r="S7874" i="4"/>
  <c r="S5130" i="4"/>
  <c r="S4736" i="4"/>
  <c r="S5972" i="4"/>
  <c r="S339" i="4"/>
  <c r="S3526" i="4"/>
  <c r="S4767" i="4"/>
  <c r="S4207" i="4"/>
  <c r="S6605" i="4"/>
  <c r="S3360" i="4"/>
  <c r="S2454" i="4"/>
  <c r="S8036" i="4"/>
  <c r="S5484" i="4"/>
  <c r="S2935" i="4"/>
  <c r="S8311" i="4"/>
  <c r="S2983" i="4"/>
  <c r="S967" i="4"/>
  <c r="S6154" i="4"/>
  <c r="S5713" i="4"/>
  <c r="S1333" i="4"/>
  <c r="S6965" i="4"/>
  <c r="S959" i="4"/>
  <c r="S6256" i="4"/>
  <c r="S2740" i="4"/>
  <c r="S5103" i="4"/>
  <c r="S2838" i="4"/>
  <c r="S3754" i="4"/>
  <c r="S8214" i="4"/>
  <c r="S6535" i="4"/>
  <c r="S5094" i="4"/>
  <c r="S4111" i="4"/>
  <c r="S3914" i="4"/>
  <c r="S6329" i="4"/>
  <c r="S3777" i="4"/>
  <c r="S4525" i="4"/>
  <c r="S534" i="4"/>
  <c r="S4941" i="4"/>
  <c r="S5299" i="4"/>
  <c r="S427" i="4"/>
  <c r="S506" i="4"/>
  <c r="S3666" i="4"/>
  <c r="S7942" i="4"/>
  <c r="S6460" i="4"/>
  <c r="S3351" i="4"/>
  <c r="S7600" i="4"/>
  <c r="S5653" i="4"/>
  <c r="S6212" i="4"/>
  <c r="S6594" i="4"/>
  <c r="S5515" i="4"/>
  <c r="S5367" i="4"/>
  <c r="S253" i="4"/>
  <c r="S8299" i="4"/>
  <c r="S5319" i="4"/>
  <c r="S654" i="4"/>
  <c r="S8065" i="4"/>
  <c r="S7670" i="4"/>
  <c r="S4510" i="4"/>
  <c r="S2248" i="4"/>
  <c r="S7290" i="4"/>
  <c r="S1074" i="4"/>
  <c r="S5488" i="4"/>
  <c r="S5636" i="4"/>
  <c r="S6568" i="4"/>
  <c r="S7716" i="4"/>
  <c r="S4352" i="4"/>
  <c r="S2578" i="4"/>
  <c r="S3729" i="4"/>
  <c r="S8233" i="4"/>
  <c r="S7850" i="4"/>
  <c r="S7598" i="4"/>
  <c r="S4157" i="4"/>
  <c r="S71" i="4"/>
  <c r="S5984" i="4"/>
  <c r="S716" i="4"/>
  <c r="S5118" i="4"/>
  <c r="S4420" i="4"/>
  <c r="S7941" i="4"/>
  <c r="S2755" i="4"/>
  <c r="S2767" i="4"/>
  <c r="S3385" i="4"/>
  <c r="S3303" i="4"/>
  <c r="S5353" i="4"/>
  <c r="S819" i="4"/>
  <c r="S6971" i="4"/>
  <c r="S2367" i="4"/>
  <c r="S4864" i="4"/>
  <c r="S4405" i="4"/>
  <c r="S5786" i="4"/>
  <c r="S887" i="4"/>
  <c r="S2953" i="4"/>
  <c r="S2824" i="4"/>
  <c r="S3019" i="4"/>
  <c r="S3226" i="4"/>
  <c r="S1295" i="4"/>
  <c r="S3301" i="4"/>
  <c r="S2898" i="4"/>
  <c r="S1077" i="4"/>
  <c r="S4336" i="4"/>
  <c r="S2515" i="4"/>
  <c r="S1168" i="4"/>
  <c r="S742" i="4"/>
  <c r="S7362" i="4"/>
  <c r="S1987" i="4"/>
  <c r="S52" i="4"/>
  <c r="S1557" i="4"/>
  <c r="S358" i="4"/>
  <c r="S6855" i="4"/>
  <c r="S4953" i="4"/>
  <c r="S3835" i="4"/>
  <c r="S2507" i="4"/>
  <c r="S8291" i="4"/>
  <c r="S5306" i="4"/>
  <c r="S1884" i="4"/>
  <c r="S5867" i="4"/>
  <c r="S2438" i="4"/>
  <c r="S1811" i="4"/>
  <c r="S4642" i="4"/>
  <c r="S930" i="4"/>
  <c r="S903" i="4"/>
  <c r="S6714" i="4"/>
  <c r="S3410" i="4"/>
  <c r="S579" i="4"/>
  <c r="S7675" i="4"/>
  <c r="S4606" i="4"/>
  <c r="S7459" i="4"/>
  <c r="S4451" i="4"/>
  <c r="S2290" i="4"/>
  <c r="S973" i="4"/>
  <c r="S1141" i="4"/>
  <c r="S6631" i="4"/>
  <c r="S3518" i="4"/>
  <c r="S3131" i="4"/>
  <c r="S5806" i="4"/>
  <c r="S7243" i="4"/>
  <c r="S5854" i="4"/>
  <c r="S1640" i="4"/>
  <c r="S3824" i="4"/>
  <c r="S6244" i="4"/>
  <c r="S2801" i="4"/>
  <c r="S4531" i="4"/>
  <c r="S4004" i="4"/>
  <c r="S5693" i="4"/>
  <c r="S12" i="4"/>
  <c r="S7576" i="4"/>
  <c r="S7944" i="4"/>
  <c r="S5848" i="4"/>
  <c r="S749" i="4"/>
  <c r="S4300" i="4"/>
  <c r="S7366" i="4"/>
  <c r="S646" i="4"/>
  <c r="S651" i="4"/>
  <c r="S1244" i="4"/>
  <c r="S2666" i="4"/>
  <c r="S8101" i="4"/>
  <c r="S1041" i="4"/>
  <c r="S6014" i="4"/>
  <c r="S3736" i="4"/>
  <c r="S8103" i="4"/>
  <c r="S4477" i="4"/>
  <c r="S1122" i="4"/>
  <c r="S7315" i="4"/>
  <c r="S7722" i="4"/>
  <c r="S309" i="4"/>
  <c r="S4919" i="4"/>
  <c r="S5119" i="4"/>
  <c r="S3192" i="4"/>
  <c r="S714" i="4"/>
  <c r="S7302" i="4"/>
  <c r="S7294" i="4"/>
  <c r="S5762" i="4"/>
  <c r="S5473" i="4"/>
  <c r="S996" i="4"/>
  <c r="S910" i="4"/>
  <c r="S2776" i="4"/>
  <c r="S5456" i="4"/>
  <c r="S4057" i="4"/>
  <c r="S5621" i="4"/>
  <c r="S3929" i="4"/>
  <c r="S3389" i="4"/>
  <c r="S4659" i="4"/>
  <c r="S6327" i="4"/>
  <c r="S5541" i="4"/>
  <c r="S5354" i="4"/>
  <c r="S4558" i="4"/>
  <c r="S7811" i="4"/>
  <c r="S7369" i="4"/>
  <c r="S4281" i="4"/>
  <c r="S2489" i="4"/>
  <c r="S2095" i="4"/>
  <c r="S303" i="4"/>
  <c r="S8244" i="4"/>
  <c r="S4846" i="4"/>
  <c r="S7122" i="4"/>
  <c r="S6514" i="4"/>
  <c r="S7745" i="4"/>
  <c r="S677" i="4"/>
  <c r="S512" i="4"/>
  <c r="S8318" i="4"/>
  <c r="S2272" i="4"/>
  <c r="S1003" i="4"/>
  <c r="S525" i="4"/>
  <c r="S4427" i="4"/>
  <c r="S1662" i="4"/>
  <c r="S2997" i="4"/>
  <c r="S6034" i="4"/>
  <c r="S3974" i="4"/>
  <c r="S1324" i="4"/>
  <c r="S3537" i="4"/>
  <c r="S2592" i="4"/>
  <c r="S3681" i="4"/>
  <c r="S943" i="4"/>
  <c r="S6340" i="4"/>
  <c r="S6492" i="4"/>
  <c r="S4687" i="4"/>
  <c r="S4716" i="4"/>
  <c r="S5884" i="4"/>
  <c r="S3063" i="4"/>
  <c r="S2895" i="4"/>
  <c r="S6716" i="4"/>
  <c r="S289" i="4"/>
  <c r="S6936" i="4"/>
  <c r="S2836" i="4"/>
  <c r="S436" i="4"/>
  <c r="S2727" i="4"/>
  <c r="S6283" i="4"/>
  <c r="S3390" i="4"/>
  <c r="S2844" i="4"/>
  <c r="S2179" i="4"/>
  <c r="S4991" i="4"/>
  <c r="S3032" i="4"/>
  <c r="S40" i="4"/>
  <c r="S786" i="4"/>
  <c r="S1463" i="4"/>
  <c r="S7450" i="4"/>
  <c r="S8179" i="4"/>
  <c r="S2143" i="4"/>
  <c r="S4381" i="4"/>
  <c r="S1781" i="4"/>
  <c r="S852" i="4"/>
  <c r="S9" i="4"/>
  <c r="S7543" i="4"/>
  <c r="S5788" i="4"/>
  <c r="S762" i="4"/>
  <c r="S6310" i="4"/>
  <c r="S5889" i="4"/>
  <c r="S6634" i="4"/>
  <c r="S1877" i="4"/>
  <c r="S2349" i="4"/>
  <c r="S387" i="4"/>
  <c r="S5437" i="4"/>
  <c r="S4814" i="4"/>
  <c r="S2646" i="4"/>
  <c r="S6546" i="4"/>
  <c r="S6135" i="4"/>
  <c r="S5443" i="4"/>
  <c r="S3110" i="4"/>
  <c r="S1965" i="4"/>
  <c r="S7592" i="4"/>
  <c r="S8070" i="4"/>
  <c r="S4101" i="4"/>
  <c r="S6007" i="4"/>
  <c r="S6188" i="4"/>
  <c r="S6389" i="4"/>
  <c r="S7160" i="4"/>
  <c r="S2264" i="4"/>
  <c r="S3489" i="4"/>
  <c r="S2771" i="4"/>
  <c r="S4456" i="4"/>
  <c r="S3066" i="4"/>
  <c r="S3642" i="4"/>
  <c r="S1964" i="4"/>
  <c r="S1090" i="4"/>
  <c r="S2405" i="4"/>
  <c r="S2077" i="4"/>
  <c r="S2247" i="4"/>
  <c r="S5898" i="4"/>
  <c r="S7255" i="4"/>
  <c r="S5564" i="4"/>
  <c r="S2925" i="4"/>
  <c r="S7726" i="4"/>
  <c r="S1171" i="4"/>
  <c r="S6222" i="4"/>
  <c r="S4727" i="4"/>
  <c r="S409" i="4"/>
  <c r="S6420" i="4"/>
  <c r="S3767" i="4"/>
  <c r="S5776" i="4"/>
  <c r="S4664" i="4"/>
  <c r="S4193" i="4"/>
  <c r="S6778" i="4"/>
  <c r="S6841" i="4"/>
  <c r="S5391" i="4"/>
  <c r="S5101" i="4"/>
  <c r="S6280" i="4"/>
  <c r="S3053" i="4"/>
  <c r="S2127" i="4"/>
  <c r="S3775" i="4"/>
  <c r="S4012" i="4"/>
  <c r="S688" i="4"/>
  <c r="S6728" i="4"/>
  <c r="S8241" i="4"/>
  <c r="S580" i="4"/>
  <c r="S7901" i="4"/>
  <c r="S2520" i="4"/>
  <c r="S2348" i="4"/>
  <c r="S109" i="4"/>
  <c r="S7067" i="4"/>
  <c r="S98" i="4"/>
  <c r="S8288" i="4"/>
  <c r="S6727" i="4"/>
  <c r="S5381" i="4"/>
  <c r="S4301" i="4"/>
  <c r="S4372" i="4"/>
  <c r="S1508" i="4"/>
  <c r="S6122" i="4"/>
  <c r="S3674" i="4"/>
  <c r="S7257" i="4"/>
  <c r="S1656" i="4"/>
  <c r="S2939" i="4"/>
  <c r="S893" i="4"/>
  <c r="S5123" i="4"/>
  <c r="S858" i="4"/>
  <c r="S5420" i="4"/>
  <c r="S1087" i="4"/>
  <c r="S3359" i="4"/>
  <c r="S3123" i="4"/>
  <c r="S6159" i="4"/>
  <c r="S553" i="4"/>
  <c r="S8286" i="4"/>
  <c r="S6433" i="4"/>
  <c r="S4178" i="4"/>
  <c r="S3471" i="4"/>
  <c r="S5010" i="4"/>
  <c r="S2971" i="4"/>
  <c r="S6720" i="4"/>
  <c r="S5412" i="4"/>
  <c r="S3234" i="4"/>
  <c r="S7764" i="4"/>
  <c r="S2204" i="4"/>
  <c r="S7035" i="4"/>
  <c r="S7239" i="4"/>
  <c r="S4245" i="4"/>
  <c r="S5594" i="4"/>
  <c r="S3419" i="4"/>
  <c r="S4353" i="4"/>
  <c r="S4517" i="4"/>
  <c r="S45" i="4"/>
  <c r="S8284" i="4"/>
  <c r="S5209" i="4"/>
  <c r="S557" i="4"/>
  <c r="S1707" i="4"/>
  <c r="S4132" i="4"/>
  <c r="S1105" i="4"/>
  <c r="S2563" i="4"/>
  <c r="S3572" i="4"/>
  <c r="S4962" i="4"/>
  <c r="S4961" i="4"/>
  <c r="S4090" i="4"/>
  <c r="S4974" i="4"/>
  <c r="S4668" i="4"/>
  <c r="S4458" i="4"/>
  <c r="S86" i="4"/>
  <c r="S2402" i="4"/>
  <c r="S2508" i="4"/>
  <c r="S4066" i="4"/>
  <c r="S566" i="4"/>
  <c r="S1888" i="4"/>
  <c r="S1764" i="4"/>
  <c r="S7775" i="4"/>
  <c r="S2342" i="4"/>
  <c r="S7733" i="4"/>
  <c r="S1433" i="4"/>
  <c r="S4499" i="4"/>
  <c r="S5888" i="4"/>
  <c r="S5777" i="4"/>
  <c r="S2960" i="4"/>
  <c r="S6521" i="4"/>
  <c r="S833" i="4"/>
  <c r="S2315" i="4"/>
  <c r="S4093" i="4"/>
  <c r="S561" i="4"/>
  <c r="S5592" i="4"/>
  <c r="S7715" i="4"/>
  <c r="S1481" i="4"/>
  <c r="S5369" i="4"/>
  <c r="S6696" i="4"/>
  <c r="S1252" i="4"/>
  <c r="S1657" i="4"/>
  <c r="S6758" i="4"/>
  <c r="S5361" i="4"/>
  <c r="S3991" i="4"/>
  <c r="S7511" i="4"/>
  <c r="S560" i="4"/>
  <c r="S1038" i="4"/>
  <c r="S7507" i="4"/>
  <c r="S1079" i="4"/>
  <c r="S5820" i="4"/>
  <c r="S4608" i="4"/>
  <c r="S297" i="4"/>
  <c r="S7057" i="4"/>
  <c r="S6262" i="4"/>
  <c r="S7338" i="4"/>
  <c r="S7617" i="4"/>
  <c r="S1894" i="4"/>
  <c r="S180" i="4"/>
  <c r="S8021" i="4"/>
  <c r="S2157" i="4"/>
  <c r="S1689" i="4"/>
  <c r="S2080" i="4"/>
  <c r="S8053" i="4"/>
  <c r="S6713" i="4"/>
  <c r="S8207" i="4"/>
  <c r="S740" i="4"/>
  <c r="S8105" i="4"/>
  <c r="S424" i="4"/>
  <c r="S6111" i="4"/>
  <c r="S4177" i="4"/>
  <c r="S1962" i="4"/>
  <c r="S7961" i="4"/>
  <c r="S5492" i="4"/>
  <c r="S4987" i="4"/>
  <c r="S8273" i="4"/>
  <c r="S7606" i="4"/>
  <c r="S5434" i="4"/>
  <c r="S6038" i="4"/>
  <c r="S7892" i="4"/>
  <c r="S6330" i="4"/>
  <c r="S934" i="4"/>
  <c r="S4155" i="4"/>
  <c r="S1310" i="4"/>
  <c r="S2681" i="4"/>
  <c r="S7753" i="4"/>
  <c r="S1411" i="4"/>
  <c r="S5182" i="4"/>
  <c r="S4826" i="4"/>
  <c r="S1745" i="4"/>
  <c r="S5722" i="4"/>
  <c r="S856" i="4"/>
  <c r="S3530" i="4"/>
  <c r="S2668" i="4"/>
  <c r="S4994" i="4"/>
  <c r="S4205" i="4"/>
  <c r="S6074" i="4"/>
  <c r="S6432" i="4"/>
  <c r="S7098" i="4"/>
  <c r="S3771" i="4"/>
  <c r="S5429" i="4"/>
  <c r="S6109" i="4"/>
  <c r="S6554" i="4"/>
  <c r="S6458" i="4"/>
  <c r="S5084" i="4"/>
  <c r="S7396" i="4"/>
  <c r="S4079" i="4"/>
  <c r="S1754" i="4"/>
  <c r="S7324" i="4"/>
  <c r="S1717" i="4"/>
  <c r="S737" i="4"/>
  <c r="S1362" i="4"/>
  <c r="S322" i="4"/>
  <c r="S5549" i="4"/>
  <c r="S217" i="4"/>
  <c r="S4842" i="4"/>
  <c r="S7835" i="4"/>
  <c r="S5347" i="4"/>
  <c r="S7263" i="4"/>
  <c r="S638" i="4"/>
  <c r="S7482" i="4"/>
  <c r="S3147" i="4"/>
  <c r="S1201" i="4"/>
  <c r="S177" i="4"/>
  <c r="S5637" i="4"/>
  <c r="S3879" i="4"/>
  <c r="S2509" i="4"/>
  <c r="S2715" i="4"/>
  <c r="S5263" i="4"/>
  <c r="S3789" i="4"/>
  <c r="S2312" i="4"/>
  <c r="S7505" i="4"/>
  <c r="S5766" i="4"/>
  <c r="S4487" i="4"/>
  <c r="S7175" i="4"/>
  <c r="S78" i="4"/>
  <c r="S6312" i="4"/>
  <c r="S5280" i="4"/>
  <c r="S2258" i="4"/>
  <c r="S6653" i="4"/>
  <c r="S2333" i="4"/>
  <c r="S7914" i="4"/>
  <c r="S5207" i="4"/>
  <c r="S4038" i="4"/>
  <c r="S1807" i="4"/>
  <c r="S122" i="4"/>
  <c r="S2821" i="4"/>
  <c r="S6484" i="4"/>
  <c r="S91" i="4"/>
  <c r="S5931" i="4"/>
  <c r="S4629" i="4"/>
  <c r="S3321" i="4"/>
  <c r="S4567" i="4"/>
  <c r="S8066" i="4"/>
  <c r="S3413" i="4"/>
  <c r="S6084" i="4"/>
  <c r="S5073" i="4"/>
  <c r="S1678" i="4"/>
  <c r="S3141" i="4"/>
  <c r="S2933" i="4"/>
  <c r="S6887" i="4"/>
  <c r="S1793" i="4"/>
  <c r="S1873" i="4"/>
  <c r="S992" i="4"/>
  <c r="S1881" i="4"/>
  <c r="S8253" i="4"/>
  <c r="S3073" i="4"/>
  <c r="S3592" i="4"/>
  <c r="S5674" i="4"/>
  <c r="S3553" i="4"/>
  <c r="S4122" i="4"/>
  <c r="S5109" i="4"/>
  <c r="S3682" i="4"/>
  <c r="S2683" i="4"/>
  <c r="S8156" i="4"/>
  <c r="S4163" i="4"/>
  <c r="S2788" i="4"/>
  <c r="S6664" i="4"/>
  <c r="S4028" i="4"/>
  <c r="S6952" i="4"/>
  <c r="S2843" i="4"/>
  <c r="S5876" i="4"/>
  <c r="S7995" i="4"/>
  <c r="S5940" i="4"/>
  <c r="S3191" i="4"/>
  <c r="S6947" i="4"/>
  <c r="S922" i="4"/>
  <c r="S7577" i="4"/>
  <c r="S904" i="4"/>
  <c r="S5388" i="4"/>
  <c r="S4878" i="4"/>
  <c r="S4975" i="4"/>
  <c r="S1001" i="4"/>
  <c r="S2205" i="4"/>
  <c r="S1032" i="4"/>
  <c r="S1702" i="4"/>
  <c r="S2373" i="4"/>
  <c r="S596" i="4"/>
  <c r="S6626" i="4"/>
  <c r="S4740" i="4"/>
  <c r="S2150" i="4"/>
  <c r="S7681" i="4"/>
  <c r="S5463" i="4"/>
  <c r="S8157" i="4"/>
  <c r="S6048" i="4"/>
  <c r="S3883" i="4"/>
  <c r="S1389" i="4"/>
  <c r="S4103" i="4"/>
  <c r="S7611" i="4"/>
  <c r="S6177" i="4"/>
  <c r="S8195" i="4"/>
  <c r="S3054" i="4"/>
  <c r="S425" i="4"/>
  <c r="S4607" i="4"/>
  <c r="S2803" i="4"/>
  <c r="S4594" i="4"/>
  <c r="S1136" i="4"/>
  <c r="S1612" i="4"/>
  <c r="S8049" i="4"/>
  <c r="S5663" i="4"/>
  <c r="S7789" i="4"/>
  <c r="S393" i="4"/>
  <c r="S1524" i="4"/>
  <c r="S195" i="4"/>
  <c r="S1473" i="4"/>
  <c r="S6267" i="4"/>
  <c r="S6397" i="4"/>
  <c r="S4590" i="4"/>
  <c r="S3363" i="4"/>
  <c r="S2800" i="4"/>
  <c r="S1688" i="4"/>
  <c r="S2120" i="4"/>
  <c r="S6932" i="4"/>
  <c r="S7276" i="4"/>
  <c r="S4370" i="4"/>
  <c r="S1208" i="4"/>
  <c r="S7240" i="4"/>
  <c r="S7646" i="4"/>
  <c r="S2113" i="4"/>
  <c r="S6217" i="4"/>
  <c r="S2470" i="4"/>
  <c r="S1506" i="4"/>
  <c r="S5048" i="4"/>
  <c r="S3198" i="4"/>
  <c r="S5897" i="4"/>
  <c r="S2574" i="4"/>
  <c r="S2558" i="4"/>
  <c r="S4437" i="4"/>
  <c r="S8100" i="4"/>
  <c r="S5296" i="4"/>
  <c r="S4916" i="4"/>
  <c r="S6911" i="4"/>
  <c r="S7173" i="4"/>
  <c r="S4907" i="4"/>
  <c r="S832" i="4"/>
  <c r="S2956" i="4"/>
  <c r="S2992" i="4"/>
  <c r="S7161" i="4"/>
  <c r="S2778" i="4"/>
  <c r="S1558" i="4"/>
  <c r="S4863" i="4"/>
  <c r="S543" i="4"/>
  <c r="S8303" i="4"/>
  <c r="S6884" i="4"/>
  <c r="S7222" i="4"/>
  <c r="S308" i="4"/>
  <c r="S7295" i="4"/>
  <c r="S3981" i="4"/>
  <c r="S7401" i="4"/>
  <c r="S801" i="4"/>
  <c r="S6914" i="4"/>
  <c r="S1659" i="4"/>
  <c r="S4153" i="4"/>
  <c r="S6648" i="4"/>
  <c r="S2952" i="4"/>
  <c r="S5041" i="4"/>
  <c r="S1760" i="4"/>
  <c r="S4146" i="4"/>
  <c r="S7247" i="4"/>
  <c r="S3830" i="4"/>
  <c r="S5838" i="4"/>
  <c r="S2170" i="4"/>
  <c r="S6167" i="4"/>
  <c r="S6649" i="4"/>
  <c r="S4137" i="4"/>
  <c r="S1830" i="4"/>
  <c r="S5029" i="4"/>
  <c r="S2498" i="4"/>
  <c r="S3376" i="4"/>
  <c r="S7669" i="4"/>
  <c r="S2651" i="4"/>
  <c r="S5633" i="4"/>
  <c r="S1979" i="4"/>
  <c r="S1942" i="4"/>
  <c r="S3606" i="4"/>
  <c r="S5939" i="4"/>
  <c r="S4951" i="4"/>
  <c r="S6336" i="4"/>
  <c r="S2791" i="4"/>
  <c r="S1716" i="4"/>
  <c r="S5832" i="4"/>
  <c r="S3750" i="4"/>
  <c r="S626" i="4"/>
  <c r="S3529" i="4"/>
  <c r="S1085" i="4"/>
  <c r="S1197" i="4"/>
  <c r="S4476" i="4"/>
  <c r="S4999" i="4"/>
  <c r="S587" i="4"/>
  <c r="S492" i="4"/>
  <c r="S4182" i="4"/>
  <c r="S5748" i="4"/>
  <c r="S2795" i="4"/>
  <c r="S3504" i="4"/>
  <c r="S4115" i="4"/>
  <c r="S1417" i="4"/>
  <c r="S1752" i="4"/>
  <c r="S5887" i="4"/>
  <c r="S1661" i="4"/>
  <c r="S4339" i="4"/>
  <c r="S1740" i="4"/>
  <c r="S4873" i="4"/>
  <c r="S1879" i="4"/>
  <c r="S4270" i="4"/>
  <c r="S3897" i="4"/>
  <c r="S2870" i="4"/>
  <c r="S571" i="4"/>
  <c r="S5083" i="4"/>
  <c r="S3995" i="4"/>
  <c r="S7949" i="4"/>
  <c r="S5994" i="4"/>
  <c r="S6557" i="4"/>
  <c r="S4765" i="4"/>
  <c r="S3648" i="4"/>
  <c r="S2336" i="4"/>
  <c r="S431" i="4"/>
  <c r="S5702" i="4"/>
  <c r="S6465" i="4"/>
  <c r="S153" i="4"/>
  <c r="S8082" i="4"/>
  <c r="S6967" i="4"/>
  <c r="S7023" i="4"/>
  <c r="S8339" i="4"/>
  <c r="S5414" i="4"/>
  <c r="S6527" i="4"/>
  <c r="S1125" i="4"/>
  <c r="S6794" i="4"/>
  <c r="S2209" i="4"/>
  <c r="S1598" i="4"/>
  <c r="S1611" i="4"/>
  <c r="S392" i="4"/>
  <c r="S1672" i="4"/>
  <c r="S3913" i="4"/>
  <c r="S7908" i="4"/>
  <c r="S80" i="4"/>
  <c r="S1737" i="4"/>
  <c r="S8168" i="4"/>
  <c r="S1556" i="4"/>
  <c r="S7382" i="4"/>
  <c r="S1249" i="4"/>
  <c r="S871" i="4"/>
  <c r="S3260" i="4"/>
  <c r="S4710" i="4"/>
  <c r="S6455" i="4"/>
  <c r="S4831" i="4"/>
  <c r="S4830" i="4"/>
  <c r="S415" i="4"/>
  <c r="S151" i="4"/>
  <c r="S8126" i="4"/>
  <c r="S4152" i="4"/>
  <c r="S7442" i="4"/>
  <c r="S7108" i="4"/>
  <c r="S88" i="4"/>
  <c r="S6601" i="4"/>
  <c r="S4688" i="4"/>
  <c r="S2331" i="4"/>
  <c r="S7350" i="4"/>
  <c r="S279" i="4"/>
  <c r="S3093" i="4"/>
  <c r="S5979" i="4"/>
  <c r="S1213" i="4"/>
  <c r="S5297" i="4"/>
  <c r="S157" i="4"/>
  <c r="S829" i="4"/>
  <c r="S461" i="4"/>
  <c r="S2054" i="4"/>
  <c r="S3314" i="4"/>
  <c r="S3088" i="4"/>
  <c r="S4316" i="4"/>
  <c r="S5750" i="4"/>
  <c r="S3270" i="4"/>
  <c r="S7377" i="4"/>
  <c r="S237" i="4"/>
  <c r="S6844" i="4"/>
  <c r="S5423" i="4"/>
  <c r="S5275" i="4"/>
  <c r="S1525" i="4"/>
  <c r="S5098" i="4"/>
  <c r="S469" i="4"/>
  <c r="S7580" i="4"/>
  <c r="S6657" i="4"/>
  <c r="S8261" i="4"/>
  <c r="S7515" i="4"/>
  <c r="S4108" i="4"/>
  <c r="S6823" i="4"/>
  <c r="S2833" i="4"/>
  <c r="S5829" i="4"/>
  <c r="S4643" i="4"/>
  <c r="S5398" i="4"/>
  <c r="S3841" i="4"/>
  <c r="S4731" i="4"/>
  <c r="S1636" i="4"/>
  <c r="S4898" i="4"/>
  <c r="S3494" i="4"/>
  <c r="S7335" i="4"/>
  <c r="S2500" i="4"/>
  <c r="S2745" i="4"/>
  <c r="S2571" i="4"/>
  <c r="S530" i="4"/>
  <c r="S1359" i="4"/>
  <c r="S1779" i="4"/>
  <c r="S6832" i="4"/>
  <c r="S6762" i="4"/>
  <c r="S6002" i="4"/>
  <c r="S3886" i="4"/>
  <c r="S132" i="4"/>
  <c r="S5274" i="4"/>
  <c r="S5302" i="4"/>
  <c r="S6427" i="4"/>
  <c r="S7766" i="4"/>
  <c r="S7412" i="4"/>
  <c r="S3758" i="4"/>
  <c r="S5086" i="4"/>
  <c r="S957" i="4"/>
  <c r="S1175" i="4"/>
  <c r="S7654" i="4"/>
  <c r="S7282" i="4"/>
  <c r="S4148" i="4"/>
  <c r="S1056" i="4"/>
  <c r="S4059" i="4"/>
  <c r="S5681" i="4"/>
  <c r="S5783" i="4"/>
  <c r="S7076" i="4"/>
  <c r="S4653" i="4"/>
  <c r="S8134" i="4"/>
  <c r="S1632" i="4"/>
  <c r="S1913" i="4"/>
  <c r="S6286" i="4"/>
  <c r="S2617" i="4"/>
  <c r="S1650" i="4"/>
  <c r="S3713" i="4"/>
  <c r="S1580" i="4"/>
  <c r="S2896" i="4"/>
  <c r="S2493" i="4"/>
  <c r="S3978" i="4"/>
  <c r="S3394" i="4"/>
  <c r="S5570" i="4"/>
  <c r="S1941" i="4"/>
  <c r="S5363" i="4"/>
  <c r="S2516" i="4"/>
  <c r="S1078" i="4"/>
  <c r="S6982" i="4"/>
  <c r="S2504" i="4"/>
  <c r="S127" i="4"/>
  <c r="S1955" i="4"/>
  <c r="S7721" i="4"/>
  <c r="S5145" i="4"/>
  <c r="S6343" i="4"/>
  <c r="S7167" i="4"/>
  <c r="S7476" i="4"/>
  <c r="S3546" i="4"/>
  <c r="S5017" i="4"/>
  <c r="S3823" i="4"/>
  <c r="S4087" i="4"/>
  <c r="S312" i="4"/>
  <c r="S1044" i="4"/>
  <c r="S6811" i="4"/>
  <c r="S4542" i="4"/>
  <c r="S2449" i="4"/>
  <c r="S3945" i="4"/>
  <c r="S380" i="4"/>
  <c r="S848" i="4"/>
  <c r="S1767" i="4"/>
  <c r="S5519" i="4"/>
  <c r="S5231" i="4"/>
  <c r="S5409" i="4"/>
  <c r="S2124" i="4"/>
  <c r="S2687" i="4"/>
  <c r="S7289" i="4"/>
  <c r="S7054" i="4"/>
  <c r="S6912" i="4"/>
  <c r="S4559" i="4"/>
  <c r="S4185" i="4"/>
  <c r="S4124" i="4"/>
  <c r="S1967" i="4"/>
  <c r="S7622" i="4"/>
  <c r="S3014" i="4"/>
  <c r="S5886" i="4"/>
  <c r="S298" i="4"/>
  <c r="S4265" i="4"/>
  <c r="S6086" i="4"/>
  <c r="S5311" i="4"/>
  <c r="S7455" i="4"/>
  <c r="S5955" i="4"/>
  <c r="S2555" i="4"/>
  <c r="S2443" i="4"/>
  <c r="S5490" i="4"/>
  <c r="S6126" i="4"/>
  <c r="S4482" i="4"/>
  <c r="S7972" i="4"/>
  <c r="S8283" i="4"/>
  <c r="S4876" i="4"/>
  <c r="S719" i="4"/>
  <c r="S7484" i="4"/>
  <c r="S3200" i="4"/>
  <c r="S2611" i="4"/>
  <c r="S6347" i="4"/>
  <c r="S3810" i="4"/>
  <c r="S2808" i="4"/>
  <c r="S6807" i="4"/>
  <c r="S2763" i="4"/>
  <c r="S5740" i="4"/>
  <c r="S2224" i="4"/>
  <c r="S1520" i="4"/>
  <c r="S2914" i="4"/>
  <c r="S3319" i="4"/>
  <c r="S6584" i="4"/>
  <c r="S3920" i="4"/>
  <c r="S1209" i="4"/>
  <c r="S6482" i="4"/>
  <c r="S2257" i="4"/>
  <c r="S6748" i="4"/>
  <c r="S342" i="4"/>
  <c r="S4126" i="4"/>
  <c r="S5907" i="4"/>
  <c r="S564" i="4"/>
  <c r="S5833" i="4"/>
  <c r="S4320" i="4"/>
  <c r="S3743" i="4"/>
  <c r="S3627" i="4"/>
  <c r="S5809" i="4"/>
  <c r="S1251" i="4"/>
  <c r="S7614" i="4"/>
  <c r="S574" i="4"/>
  <c r="S24" i="4"/>
  <c r="S3117" i="4"/>
  <c r="S5779" i="4"/>
  <c r="S3002" i="4"/>
  <c r="S280" i="4"/>
  <c r="S69" i="4"/>
  <c r="S5345" i="4"/>
  <c r="S7506" i="4"/>
  <c r="S4037" i="4"/>
  <c r="S7765" i="4"/>
  <c r="S1936" i="4"/>
  <c r="S6236" i="4"/>
  <c r="S2325" i="4"/>
  <c r="S5782" i="4"/>
  <c r="S7112" i="4"/>
  <c r="S1351" i="4"/>
  <c r="S6872" i="4"/>
  <c r="S872" i="4"/>
  <c r="S4236" i="4"/>
  <c r="S4677" i="4"/>
  <c r="S7321" i="4"/>
  <c r="S6993" i="4"/>
  <c r="S5270" i="4"/>
  <c r="S955" i="4"/>
  <c r="S5672" i="4"/>
  <c r="S5199" i="4"/>
  <c r="S2994" i="4"/>
  <c r="S4532" i="4"/>
  <c r="S7070" i="4"/>
  <c r="S6819" i="4"/>
  <c r="S1538" i="4"/>
  <c r="S771" i="4"/>
  <c r="S6827" i="4"/>
  <c r="S5973" i="4"/>
  <c r="S7504" i="4"/>
  <c r="S5158" i="4"/>
  <c r="S2598" i="4"/>
  <c r="S5186" i="4"/>
  <c r="S1911" i="4"/>
  <c r="S6131" i="4"/>
  <c r="S6759" i="4"/>
  <c r="S1430" i="4"/>
  <c r="S3367" i="4"/>
  <c r="S7087" i="4"/>
  <c r="S6506" i="4"/>
  <c r="S6266" i="4"/>
  <c r="S1866" i="4"/>
  <c r="S7266" i="4"/>
  <c r="S2529" i="4"/>
  <c r="S6817" i="4"/>
  <c r="S4183" i="4"/>
  <c r="S3323" i="4"/>
  <c r="S2328" i="4"/>
  <c r="S782" i="4"/>
  <c r="S760" i="4"/>
  <c r="S7405" i="4"/>
  <c r="S3235" i="4"/>
  <c r="S3519" i="4"/>
  <c r="S6996" i="4"/>
  <c r="S4596" i="4"/>
  <c r="S551" i="4"/>
  <c r="S2884" i="4"/>
  <c r="S3999" i="4"/>
  <c r="S5798" i="4"/>
  <c r="S6898" i="4"/>
  <c r="S2218" i="4"/>
  <c r="S7391" i="4"/>
  <c r="S2942" i="4"/>
  <c r="S4425" i="4"/>
  <c r="S6114" i="4"/>
  <c r="S524" i="4"/>
  <c r="S1831" i="4"/>
  <c r="S4354" i="4"/>
  <c r="S3355" i="4"/>
  <c r="S1048" i="4"/>
  <c r="S2858" i="4"/>
  <c r="S7647" i="4"/>
  <c r="S2729" i="4"/>
  <c r="S7832" i="4"/>
  <c r="S5969" i="4"/>
  <c r="S3514" i="4"/>
  <c r="S2975" i="4"/>
  <c r="S8328" i="4"/>
  <c r="S2802" i="4"/>
  <c r="S3596" i="4"/>
  <c r="S766" i="4"/>
  <c r="S1511" i="4"/>
  <c r="S1104" i="4"/>
  <c r="S1804" i="4"/>
  <c r="S4350" i="4"/>
  <c r="S5879" i="4"/>
  <c r="S4541" i="4"/>
  <c r="S2882" i="4"/>
  <c r="S3927" i="4"/>
  <c r="S8164" i="4"/>
  <c r="S6652" i="4"/>
  <c r="S5803" i="4"/>
  <c r="S2937" i="4"/>
  <c r="S8278" i="4"/>
  <c r="S2041" i="4"/>
  <c r="S3977" i="4"/>
  <c r="S6015" i="4"/>
  <c r="S3401" i="4"/>
  <c r="S4173" i="4"/>
  <c r="S7876" i="4"/>
  <c r="S6284" i="4"/>
  <c r="S838" i="4"/>
  <c r="S1992" i="4"/>
  <c r="S4833" i="4"/>
  <c r="S5523" i="4"/>
  <c r="S3044" i="4"/>
  <c r="S5136" i="4"/>
  <c r="S6750" i="4"/>
  <c r="S7875" i="4"/>
  <c r="S6900" i="4"/>
  <c r="S1471" i="4"/>
  <c r="S7433" i="4"/>
  <c r="S3435" i="4"/>
  <c r="S7158" i="4"/>
  <c r="S844" i="4"/>
  <c r="S509" i="4"/>
  <c r="S8" i="4"/>
  <c r="S5998" i="4"/>
  <c r="S2689" i="4"/>
  <c r="S6027" i="4"/>
  <c r="S1254" i="4"/>
  <c r="S2102" i="4"/>
  <c r="S8056" i="4"/>
  <c r="S3060" i="4"/>
  <c r="S4304" i="4"/>
  <c r="S4952" i="4"/>
  <c r="S7024" i="4"/>
  <c r="S5774" i="4"/>
  <c r="S1622" i="4"/>
  <c r="S6091" i="4"/>
  <c r="S1566" i="4"/>
  <c r="S4834" i="4"/>
  <c r="S6545" i="4"/>
  <c r="S5836" i="4"/>
  <c r="S2583" i="4"/>
  <c r="S1590" i="4"/>
  <c r="S4851" i="4"/>
  <c r="S6826" i="4"/>
  <c r="S1540" i="4"/>
  <c r="S5837" i="4"/>
  <c r="S1629" i="4"/>
  <c r="S3166" i="4"/>
  <c r="S5253" i="4"/>
  <c r="S355" i="4"/>
  <c r="S2485" i="4"/>
  <c r="S1459" i="4"/>
  <c r="S2311" i="4"/>
  <c r="S2938" i="4"/>
  <c r="S103" i="4"/>
  <c r="S8112" i="4"/>
  <c r="S8237" i="4"/>
  <c r="S5290" i="4"/>
  <c r="S53" i="4"/>
  <c r="S4599" i="4"/>
  <c r="S3550" i="4"/>
  <c r="S200" i="4"/>
  <c r="S6913" i="4"/>
  <c r="S2505" i="4"/>
  <c r="S251" i="4"/>
  <c r="S7510" i="4"/>
  <c r="S6392" i="4"/>
  <c r="S6487" i="4"/>
  <c r="S4782" i="4"/>
  <c r="S6341" i="4"/>
  <c r="S1921" i="4"/>
  <c r="S5843" i="4"/>
  <c r="S556" i="4"/>
  <c r="S6752" i="4"/>
  <c r="S1604" i="4"/>
  <c r="S1599" i="4"/>
  <c r="S5614" i="4"/>
  <c r="S3522" i="4"/>
  <c r="S6703" i="4"/>
  <c r="S5262" i="4"/>
  <c r="S1292" i="4"/>
  <c r="S1633" i="4"/>
  <c r="S6943" i="4"/>
  <c r="S7921" i="4"/>
  <c r="S998" i="4"/>
  <c r="S5860" i="4"/>
  <c r="S2512" i="4"/>
  <c r="S8312" i="4"/>
  <c r="S3457" i="4"/>
  <c r="S7534" i="4"/>
  <c r="S5754" i="4"/>
  <c r="S5344" i="4"/>
  <c r="S811" i="4"/>
  <c r="S1188" i="4"/>
  <c r="S8174" i="4"/>
  <c r="S6363" i="4"/>
  <c r="S1211" i="4"/>
  <c r="S4399" i="4"/>
  <c r="S1385" i="4"/>
  <c r="S1938" i="4"/>
  <c r="S7948" i="4"/>
  <c r="S3293" i="4"/>
  <c r="S4513" i="4"/>
  <c r="S2814" i="4"/>
  <c r="S6850" i="4"/>
  <c r="S8151" i="4"/>
  <c r="S1852" i="4"/>
  <c r="S6591" i="4"/>
  <c r="S282" i="4"/>
  <c r="S5085" i="4"/>
  <c r="S7316" i="4"/>
  <c r="S5234" i="4"/>
  <c r="S4585" i="4"/>
  <c r="S5258" i="4"/>
  <c r="S2869" i="4"/>
  <c r="S4948" i="4"/>
  <c r="S263" i="4"/>
  <c r="S166" i="4"/>
  <c r="S5841" i="4"/>
  <c r="S5699" i="4"/>
  <c r="S2478" i="4"/>
  <c r="S3041" i="4"/>
  <c r="S7645" i="4"/>
  <c r="S8313" i="4"/>
  <c r="S2045" i="4"/>
  <c r="S5089" i="4"/>
  <c r="S5418" i="4"/>
  <c r="S7109" i="4"/>
  <c r="S6092" i="4"/>
  <c r="S5287" i="4"/>
  <c r="S2132" i="4"/>
  <c r="S2496" i="4"/>
  <c r="S2553" i="4"/>
  <c r="S2069" i="4"/>
  <c r="S2288" i="4"/>
  <c r="S6443" i="4"/>
  <c r="S1544" i="4"/>
  <c r="S2742" i="4"/>
  <c r="S6621" i="4"/>
  <c r="S6419" i="4"/>
  <c r="S1191" i="4"/>
  <c r="S4421" i="4"/>
  <c r="S4159" i="4"/>
  <c r="S2861" i="4"/>
  <c r="S7769" i="4"/>
  <c r="S84" i="4"/>
  <c r="S7938" i="4"/>
  <c r="S3189" i="4"/>
  <c r="S3636" i="4"/>
  <c r="S6321" i="4"/>
  <c r="S1365" i="4"/>
  <c r="S3563" i="4"/>
  <c r="S3107" i="4"/>
  <c r="S5046" i="4"/>
  <c r="S6223" i="4"/>
  <c r="S4743" i="4"/>
  <c r="S2278" i="4"/>
  <c r="S3233" i="4"/>
  <c r="S376" i="4"/>
  <c r="S4852" i="4"/>
  <c r="S5840" i="4"/>
  <c r="S1798" i="4"/>
  <c r="S7277" i="4"/>
  <c r="S6348" i="4"/>
  <c r="S5343" i="4"/>
  <c r="S1801" i="4"/>
  <c r="S3558" i="4"/>
  <c r="S1497" i="4"/>
  <c r="S6698" i="4"/>
  <c r="S4214" i="4"/>
  <c r="S474" i="4"/>
  <c r="S4711" i="4"/>
  <c r="S5626" i="4"/>
  <c r="S3366" i="4"/>
  <c r="S3290" i="4"/>
  <c r="S8213" i="4"/>
  <c r="S1005" i="4"/>
  <c r="S3916" i="4"/>
  <c r="S7862" i="4"/>
  <c r="S6705" i="4"/>
  <c r="S2074" i="4"/>
  <c r="S5249" i="4"/>
  <c r="S5251" i="4"/>
  <c r="S5322" i="4"/>
  <c r="S3184" i="4"/>
  <c r="S7480" i="4"/>
  <c r="S7639" i="4"/>
  <c r="S6293" i="4"/>
  <c r="S900" i="4"/>
  <c r="S1553" i="4"/>
  <c r="S3620" i="4"/>
  <c r="S375" i="4"/>
  <c r="S2826" i="4"/>
  <c r="S7894" i="4"/>
  <c r="S4896" i="4"/>
  <c r="S3128" i="4"/>
  <c r="S1460" i="4"/>
  <c r="S2376" i="4"/>
  <c r="S3780" i="4"/>
  <c r="S8012" i="4"/>
  <c r="S6779" i="4"/>
  <c r="S2114" i="4"/>
  <c r="S6579" i="4"/>
  <c r="S3842" i="4"/>
  <c r="S6019" i="4"/>
  <c r="S7007" i="4"/>
  <c r="S1289" i="4"/>
  <c r="S674" i="4"/>
  <c r="S7368" i="4"/>
  <c r="S6784" i="4"/>
  <c r="S4758" i="4"/>
  <c r="S7954" i="4"/>
  <c r="S2698" i="4"/>
  <c r="S615" i="4"/>
  <c r="S4616" i="4"/>
  <c r="S154" i="4"/>
  <c r="S2318" i="4"/>
  <c r="S4110" i="4"/>
  <c r="S7104" i="4"/>
  <c r="S2462" i="4"/>
  <c r="S1809" i="4"/>
  <c r="S8182" i="4"/>
  <c r="S5050" i="4"/>
  <c r="S4654" i="4"/>
  <c r="S631" i="4"/>
  <c r="S4807" i="4"/>
  <c r="S2025" i="4"/>
  <c r="S321" i="4"/>
  <c r="S7341" i="4"/>
  <c r="S7437" i="4"/>
  <c r="S7952" i="4"/>
  <c r="S5331" i="4"/>
  <c r="S5149" i="4"/>
  <c r="S598" i="4"/>
  <c r="S3870" i="4"/>
  <c r="S5658" i="4"/>
  <c r="S585" i="4"/>
  <c r="S5985" i="4"/>
  <c r="S4904" i="4"/>
  <c r="S1593" i="4"/>
  <c r="S4890" i="4"/>
  <c r="S4019" i="4"/>
  <c r="S4689" i="4"/>
  <c r="S6630" i="4"/>
  <c r="S1586" i="4"/>
  <c r="S1250" i="4"/>
  <c r="S1493" i="4"/>
  <c r="S5497" i="4"/>
  <c r="S278" i="4"/>
  <c r="S7804" i="4"/>
  <c r="S6744" i="4"/>
  <c r="S4331" i="4"/>
  <c r="S1367" i="4"/>
  <c r="S2434" i="4"/>
  <c r="S961" i="4"/>
  <c r="S5875" i="4"/>
  <c r="S8257" i="4"/>
  <c r="S4913" i="4"/>
  <c r="S4683" i="4"/>
  <c r="S6776" i="4"/>
  <c r="S5863" i="4"/>
  <c r="S750" i="4"/>
  <c r="S2610" i="4"/>
  <c r="S3878" i="4"/>
  <c r="S3485" i="4"/>
  <c r="S4402" i="4"/>
  <c r="S867" i="4"/>
  <c r="S8104" i="4"/>
  <c r="S2169" i="4"/>
  <c r="S6115" i="4"/>
  <c r="S3450" i="4"/>
  <c r="S3861" i="4"/>
  <c r="S5074" i="4"/>
  <c r="S2922" i="4"/>
  <c r="S3114" i="4"/>
  <c r="S2526" i="4"/>
  <c r="S702" i="4"/>
  <c r="S3322" i="4"/>
  <c r="S6295" i="4"/>
  <c r="S1109" i="4"/>
  <c r="S2614" i="4"/>
  <c r="S1363" i="4"/>
  <c r="S4256" i="4"/>
  <c r="S3963" i="4"/>
  <c r="S5697" i="4"/>
  <c r="S1307" i="4"/>
  <c r="S3557" i="4"/>
  <c r="S6498" i="4"/>
  <c r="S5959" i="4"/>
  <c r="S6950" i="4"/>
  <c r="S2057" i="4"/>
  <c r="S199" i="4"/>
  <c r="S3288" i="4"/>
  <c r="S1565" i="4"/>
  <c r="S2305" i="4"/>
  <c r="S7265" i="4"/>
  <c r="S4633" i="4"/>
  <c r="S4628" i="4"/>
  <c r="S5700" i="4"/>
  <c r="S1615" i="4"/>
  <c r="S6645" i="4"/>
  <c r="S4584" i="4"/>
  <c r="S4397" i="4"/>
  <c r="S1869" i="4"/>
  <c r="S1127" i="4"/>
  <c r="S3850" i="4"/>
  <c r="S4730" i="4"/>
  <c r="S230" i="4"/>
  <c r="S1279" i="4"/>
  <c r="S6195" i="4"/>
  <c r="S4667" i="4"/>
  <c r="S5608" i="4"/>
  <c r="S1916" i="4"/>
  <c r="S1434" i="4"/>
  <c r="S2823" i="4"/>
  <c r="S640" i="4"/>
  <c r="S7605" i="4"/>
  <c r="S7201" i="4"/>
  <c r="S6285" i="4"/>
  <c r="S4752" i="4"/>
  <c r="S1346" i="4"/>
  <c r="S3998" i="4"/>
  <c r="S7423" i="4"/>
  <c r="S3254" i="4"/>
  <c r="S1952" i="4"/>
  <c r="S5465" i="4"/>
  <c r="S4328" i="4"/>
  <c r="S5163" i="4"/>
  <c r="S4144" i="4"/>
  <c r="S6496" i="4"/>
  <c r="S4701" i="4"/>
  <c r="S4046" i="4"/>
  <c r="S6382" i="4"/>
  <c r="S7855" i="4"/>
  <c r="S7970" i="4"/>
  <c r="S5334" i="4"/>
  <c r="S2395" i="4"/>
  <c r="S2676" i="4"/>
  <c r="S7628" i="4"/>
  <c r="S7323" i="4"/>
  <c r="S3839" i="4"/>
  <c r="S817" i="4"/>
  <c r="S5105" i="4"/>
  <c r="S3555" i="4"/>
  <c r="S7117" i="4"/>
  <c r="S5828" i="4"/>
  <c r="S2259" i="4"/>
  <c r="S1332" i="4"/>
  <c r="S6606" i="4"/>
  <c r="S4620" i="4"/>
  <c r="S1221" i="4"/>
  <c r="S7651" i="4"/>
  <c r="S5106" i="4"/>
  <c r="S1425" i="4"/>
  <c r="S2957" i="4"/>
  <c r="S4613" i="4"/>
  <c r="S6531" i="4"/>
  <c r="S5169" i="4"/>
  <c r="S6835" i="4"/>
  <c r="S1457" i="4"/>
  <c r="S1498" i="4"/>
  <c r="S3749" i="4"/>
  <c r="S2075" i="4"/>
  <c r="S7009" i="4"/>
  <c r="S112" i="4"/>
  <c r="S3247" i="4"/>
  <c r="S6442" i="4"/>
  <c r="S3672" i="4"/>
  <c r="S6018" i="4"/>
  <c r="S3162" i="4"/>
  <c r="S4092" i="4"/>
  <c r="S1294" i="4"/>
  <c r="S960" i="4"/>
  <c r="S6791" i="4"/>
  <c r="S3185" i="4"/>
  <c r="S4489" i="4"/>
  <c r="S633" i="4"/>
  <c r="S2587" i="4"/>
  <c r="S4269" i="4"/>
  <c r="S2579" i="4"/>
  <c r="S866" i="4"/>
  <c r="S4544" i="4"/>
  <c r="S39" i="4"/>
  <c r="S8116" i="4"/>
  <c r="S6761" i="4"/>
  <c r="S5356" i="4"/>
  <c r="S7447" i="4"/>
  <c r="S3395" i="4"/>
  <c r="S8107" i="4"/>
  <c r="S32" i="4"/>
  <c r="S1379" i="4"/>
  <c r="S4795" i="4"/>
  <c r="S7332" i="4"/>
  <c r="S4308" i="4"/>
  <c r="S3336" i="4"/>
  <c r="S87" i="4"/>
  <c r="S460" i="4"/>
  <c r="S6228" i="4"/>
  <c r="S6954" i="4"/>
  <c r="S4602" i="4"/>
  <c r="S8047" i="4"/>
  <c r="S3509" i="4"/>
  <c r="S1091" i="4"/>
  <c r="S277" i="4"/>
  <c r="S8324" i="4"/>
  <c r="S5922" i="4"/>
  <c r="S5468" i="4"/>
  <c r="S5574" i="4"/>
  <c r="S7116" i="4"/>
  <c r="S5957" i="4"/>
  <c r="S3947" i="4"/>
  <c r="S3453" i="4"/>
  <c r="S2774" i="4"/>
  <c r="S965" i="4"/>
  <c r="S450" i="4"/>
  <c r="S2168" i="4"/>
  <c r="S8026" i="4"/>
  <c r="S7587" i="4"/>
  <c r="S7131" i="4"/>
  <c r="S1263" i="4"/>
  <c r="S3740" i="4"/>
  <c r="S6818" i="4"/>
  <c r="S169" i="4"/>
  <c r="S1603" i="4"/>
  <c r="S1930" i="4"/>
  <c r="S6067" i="4"/>
  <c r="S1620" i="4"/>
  <c r="S113" i="4"/>
  <c r="S2291" i="4"/>
  <c r="S1066" i="4"/>
  <c r="S30" i="4"/>
  <c r="S7387" i="4"/>
  <c r="S5533" i="4"/>
  <c r="S4550" i="4"/>
  <c r="S3318" i="4"/>
  <c r="S6959" i="4"/>
  <c r="S2820" i="4"/>
  <c r="S4318" i="4"/>
  <c r="S7975" i="4"/>
  <c r="S8150" i="4"/>
  <c r="S2658" i="4"/>
  <c r="S6964" i="4"/>
  <c r="S5254" i="4"/>
  <c r="S6128" i="4"/>
  <c r="S6260" i="4"/>
  <c r="S6669" i="4"/>
  <c r="S5307" i="4"/>
  <c r="S6731" i="4"/>
  <c r="S6477" i="4"/>
  <c r="S2595" i="4"/>
  <c r="S7370" i="4"/>
  <c r="S4164" i="4"/>
  <c r="S1956" i="4"/>
  <c r="S121" i="4"/>
  <c r="S1775" i="4"/>
  <c r="S2245" i="4"/>
  <c r="S1196" i="4"/>
  <c r="S4694" i="4"/>
  <c r="S7413" i="4"/>
  <c r="S919" i="4"/>
  <c r="S3342" i="4"/>
  <c r="S4226" i="4"/>
  <c r="S4006" i="4"/>
  <c r="S250" i="4"/>
  <c r="S886" i="4"/>
  <c r="S3670" i="4"/>
  <c r="S950" i="4"/>
  <c r="S2490" i="4"/>
  <c r="S5171" i="4"/>
  <c r="S5935" i="4"/>
  <c r="S2768" i="4"/>
  <c r="S1543" i="4"/>
  <c r="S4254" i="4"/>
  <c r="S1668" i="4"/>
  <c r="S3768" i="4"/>
  <c r="S1594" i="4"/>
  <c r="S7313" i="4"/>
  <c r="S7292" i="4"/>
  <c r="S5459" i="4"/>
  <c r="S822" i="4"/>
  <c r="S7380" i="4"/>
  <c r="S3617" i="4"/>
  <c r="S6" i="4"/>
  <c r="S5129" i="4"/>
  <c r="S2147" i="4"/>
  <c r="S6893" i="4"/>
  <c r="S8281" i="4"/>
  <c r="S3240" i="4"/>
  <c r="S1274" i="4"/>
  <c r="S2148" i="4"/>
  <c r="S2944" i="4"/>
  <c r="S7857" i="4"/>
  <c r="S8327" i="4"/>
  <c r="S173" i="4"/>
  <c r="S5034" i="4"/>
  <c r="S29" i="4"/>
  <c r="S6326" i="4"/>
  <c r="S4969" i="4"/>
  <c r="S3108" i="4"/>
  <c r="S2297" i="4"/>
  <c r="S44" i="4"/>
  <c r="S2400" i="4"/>
  <c r="S1634" i="4"/>
  <c r="S6874" i="4"/>
  <c r="S4956" i="4"/>
  <c r="S759" i="4"/>
  <c r="S5211" i="4"/>
  <c r="S4619" i="4"/>
  <c r="S2622" i="4"/>
  <c r="S7262" i="4"/>
  <c r="S4597" i="4"/>
  <c r="S3398" i="4"/>
  <c r="S3910" i="4"/>
  <c r="S5567" i="4"/>
  <c r="S3930" i="4"/>
  <c r="S5455" i="4"/>
  <c r="S5384" i="4"/>
  <c r="S4378" i="4"/>
  <c r="S739" i="4"/>
  <c r="S2130" i="4"/>
  <c r="S6297" i="4"/>
  <c r="S6192" i="4"/>
  <c r="S2655" i="4"/>
  <c r="S383" i="4"/>
  <c r="S4369" i="4"/>
  <c r="S206" i="4"/>
  <c r="S6225" i="4"/>
  <c r="S809" i="4"/>
  <c r="S2536" i="4"/>
  <c r="S3793" i="4"/>
  <c r="S5660" i="4"/>
  <c r="S210" i="4"/>
  <c r="S5146" i="4"/>
  <c r="S849" i="4"/>
  <c r="S5236" i="4"/>
  <c r="S5997" i="4"/>
  <c r="S236" i="4"/>
  <c r="S404" i="4"/>
  <c r="S3393" i="4"/>
  <c r="S394" i="4"/>
  <c r="S8088" i="4"/>
  <c r="S6838" i="4"/>
  <c r="S2026" i="4"/>
  <c r="S1015" i="4"/>
  <c r="S3491" i="4"/>
  <c r="S7826" i="4"/>
  <c r="S5289" i="4"/>
  <c r="S8173" i="4"/>
  <c r="S7198" i="4"/>
  <c r="S4410" i="4"/>
  <c r="S5365" i="4"/>
  <c r="S531" i="4"/>
  <c r="S2483" i="4"/>
  <c r="S6977" i="4"/>
  <c r="S4141" i="4"/>
  <c r="S7871" i="4"/>
  <c r="S7897" i="4"/>
  <c r="S183" i="4"/>
  <c r="S1947" i="4"/>
  <c r="S6041" i="4"/>
  <c r="S3358" i="4"/>
  <c r="S3317" i="4"/>
  <c r="S1714" i="4"/>
  <c r="S662" i="4"/>
  <c r="S8044" i="4"/>
  <c r="S6003" i="4"/>
  <c r="S1216" i="4"/>
  <c r="S845" i="4"/>
  <c r="S3097" i="4"/>
  <c r="S7028" i="4"/>
  <c r="S1984" i="4"/>
  <c r="S7162" i="4"/>
  <c r="S6428" i="4"/>
  <c r="S7406" i="4"/>
  <c r="S5691" i="4"/>
  <c r="S6375" i="4"/>
  <c r="S1068" i="4"/>
  <c r="S2926" i="4"/>
  <c r="S2916" i="4"/>
  <c r="S6958" i="4"/>
  <c r="S3047" i="4"/>
  <c r="S5529" i="4"/>
  <c r="S4294" i="4"/>
  <c r="S2840" i="4"/>
  <c r="S6614" i="4"/>
  <c r="S1728" i="4"/>
  <c r="S4798" i="4"/>
  <c r="S4609" i="4"/>
  <c r="S6095" i="4"/>
  <c r="S1665" i="4"/>
  <c r="S7403" i="4"/>
  <c r="S1166" i="4"/>
  <c r="S2785" i="4"/>
  <c r="S5481" i="4"/>
  <c r="S2364" i="4"/>
  <c r="S5047" i="4"/>
  <c r="S2961" i="4"/>
  <c r="S6707" i="4"/>
  <c r="S4662" i="4"/>
  <c r="S5173" i="4"/>
  <c r="S3520" i="4"/>
  <c r="S7179" i="4"/>
  <c r="S6143" i="4"/>
  <c r="S5913" i="4"/>
  <c r="S7881" i="4"/>
  <c r="S5801" i="4"/>
  <c r="S7085" i="4"/>
  <c r="S2680" i="4"/>
  <c r="S1234" i="4"/>
  <c r="S1709" i="4"/>
  <c r="S857" i="4"/>
  <c r="S1670" i="4"/>
  <c r="S1461" i="4"/>
  <c r="S1165" i="4"/>
  <c r="S3172" i="4"/>
  <c r="S6112" i="4"/>
  <c r="S2691" i="4"/>
  <c r="S4810" i="4"/>
  <c r="S5903" i="4"/>
  <c r="S1458" i="4"/>
  <c r="S7620" i="4"/>
  <c r="S446" i="4"/>
  <c r="S3735" i="4"/>
  <c r="S5518" i="4"/>
  <c r="S6366" i="4"/>
  <c r="S5007" i="4"/>
  <c r="S3710" i="4"/>
  <c r="S2227" i="4"/>
  <c r="S751" i="4"/>
  <c r="S8098" i="4"/>
  <c r="S6660" i="4"/>
  <c r="S5718" i="4"/>
  <c r="S364" i="4"/>
  <c r="S4944" i="4"/>
  <c r="S4333" i="4"/>
  <c r="S5002" i="4"/>
  <c r="S7840" i="4"/>
  <c r="S7603" i="4"/>
  <c r="S6317" i="4"/>
  <c r="S1959" i="4"/>
  <c r="S7684" i="4"/>
  <c r="S7228" i="4"/>
  <c r="S6237" i="4"/>
  <c r="S1381" i="4"/>
  <c r="S5580" i="4"/>
  <c r="S7352" i="4"/>
  <c r="S7015" i="4"/>
  <c r="S167" i="4"/>
  <c r="S6692" i="4"/>
  <c r="S5009" i="4"/>
  <c r="S2700" i="4"/>
  <c r="S4311" i="4"/>
  <c r="S5015" i="4"/>
  <c r="S3635" i="4"/>
  <c r="S5796" i="4"/>
  <c r="S5810" i="4"/>
  <c r="S2289" i="4"/>
  <c r="S4576" i="4"/>
  <c r="S6184" i="4"/>
  <c r="S3640" i="4"/>
  <c r="S8290" i="4"/>
  <c r="S5495" i="4"/>
  <c r="S5031" i="4"/>
  <c r="S2183" i="4"/>
  <c r="S7061" i="4"/>
  <c r="S7636" i="4"/>
  <c r="S8215" i="4"/>
  <c r="S1462" i="4"/>
  <c r="S4268" i="4"/>
  <c r="S6016" i="4"/>
  <c r="S1271" i="4"/>
  <c r="S721" i="4"/>
  <c r="S92" i="4"/>
  <c r="S7660" i="4"/>
  <c r="S1072" i="4"/>
  <c r="S1961" i="4"/>
  <c r="S1421" i="4"/>
  <c r="S3575" i="4"/>
  <c r="S1203" i="4"/>
  <c r="S2255" i="4"/>
  <c r="S7157" i="4"/>
  <c r="S6250" i="4"/>
  <c r="S8122" i="4"/>
  <c r="S4995" i="4"/>
  <c r="S3686" i="4"/>
  <c r="S240" i="4"/>
  <c r="S4018" i="4"/>
  <c r="S1370" i="4"/>
  <c r="S4022" i="4"/>
  <c r="S7714" i="4"/>
  <c r="S5808" i="4"/>
  <c r="S1664" i="4"/>
  <c r="S5131" i="4"/>
  <c r="S7627" i="4"/>
  <c r="S632" i="4"/>
  <c r="S5133" i="4"/>
  <c r="S2506" i="4"/>
  <c r="S4071" i="4"/>
  <c r="S3222" i="4"/>
  <c r="S125" i="4"/>
  <c r="S3709" i="4"/>
  <c r="S4745" i="4"/>
  <c r="S3490" i="4"/>
  <c r="S5855" i="4"/>
  <c r="S7241" i="4"/>
  <c r="S6889" i="4"/>
  <c r="S5454" i="4"/>
  <c r="S3183" i="4"/>
  <c r="S6398" i="4"/>
  <c r="S5062" i="4"/>
  <c r="S5382" i="4"/>
  <c r="S1325" i="4"/>
  <c r="S7558" i="4"/>
  <c r="S7378" i="4"/>
  <c r="S7561" i="4"/>
  <c r="S2350" i="4"/>
  <c r="S5458" i="4"/>
  <c r="S3948" i="4"/>
  <c r="S6311" i="4"/>
  <c r="S6064" i="4"/>
  <c r="S3543" i="4"/>
  <c r="S6939" i="4"/>
  <c r="S1697" i="4"/>
  <c r="S3056" i="4"/>
  <c r="S2746" i="4"/>
  <c r="S4465" i="4"/>
  <c r="S6543" i="4"/>
  <c r="S7704" i="4"/>
  <c r="S54" i="4"/>
  <c r="S537" i="4"/>
  <c r="S942" i="4"/>
  <c r="S8308" i="4"/>
  <c r="S2491" i="4"/>
  <c r="S6209" i="4"/>
  <c r="S918" i="4"/>
  <c r="S5431" i="4"/>
  <c r="S8169" i="4"/>
  <c r="S5895" i="4"/>
  <c r="S2930" i="4"/>
  <c r="S4631" i="4"/>
  <c r="S6170" i="4"/>
  <c r="S7522" i="4"/>
  <c r="S2065" i="4"/>
  <c r="S1676" i="4"/>
  <c r="S4981" i="4"/>
  <c r="S5324" i="4"/>
  <c r="S7535" i="4"/>
  <c r="S6708" i="4"/>
  <c r="S3298" i="4"/>
  <c r="S7680" i="4"/>
  <c r="S990" i="4"/>
  <c r="S7877" i="4"/>
  <c r="S4392" i="4"/>
  <c r="S3851" i="4"/>
  <c r="S2728" i="4"/>
  <c r="S6292" i="4"/>
  <c r="S1669" i="4"/>
  <c r="S6589" i="4"/>
  <c r="S3040" i="4"/>
  <c r="S7791" i="4"/>
  <c r="S6316" i="4"/>
  <c r="S3826" i="4"/>
  <c r="S6670" i="4"/>
  <c r="S5162" i="4"/>
  <c r="S5712" i="4"/>
  <c r="S3253" i="4"/>
  <c r="S1269" i="4"/>
  <c r="S6281" i="4"/>
  <c r="S7100" i="4"/>
  <c r="S2121" i="4"/>
  <c r="S5167" i="4"/>
  <c r="S6526" i="4"/>
  <c r="S6928" i="4"/>
  <c r="S4893" i="4"/>
  <c r="S5216" i="4"/>
  <c r="S4685" i="4"/>
  <c r="S140" i="4"/>
  <c r="S3251" i="4"/>
  <c r="S888" i="4"/>
  <c r="S5599" i="4"/>
  <c r="S7679" i="4"/>
  <c r="S4636" i="4"/>
  <c r="S7784" i="4"/>
  <c r="S5496" i="4"/>
  <c r="S7491" i="4"/>
  <c r="S2137" i="4"/>
  <c r="S7427" i="4"/>
  <c r="S7792" i="4"/>
  <c r="S2612" i="4"/>
  <c r="S3588" i="4"/>
  <c r="S1086" i="4"/>
  <c r="S4984" i="4"/>
  <c r="S4317" i="4"/>
  <c r="S8136" i="4"/>
  <c r="S1643" i="4"/>
  <c r="S1774" i="4"/>
  <c r="S3872" i="4"/>
  <c r="S2131" i="4"/>
  <c r="S7474" i="4"/>
  <c r="S4262" i="4"/>
  <c r="S5870" i="4"/>
  <c r="S2851" i="4"/>
  <c r="S1648" i="4"/>
  <c r="S3733" i="4"/>
  <c r="S5410" i="4"/>
  <c r="S705" i="4"/>
  <c r="S830" i="4"/>
  <c r="S497" i="4"/>
  <c r="S1776" i="4"/>
  <c r="S7446" i="4"/>
  <c r="S2713" i="4"/>
  <c r="S4721" i="4"/>
  <c r="S7998" i="4"/>
  <c r="S1905" i="4"/>
  <c r="S4136" i="4"/>
  <c r="S6110" i="4"/>
  <c r="S588" i="4"/>
  <c r="S3229" i="4"/>
  <c r="S2451" i="4"/>
  <c r="S8305" i="4"/>
  <c r="S3039" i="4"/>
  <c r="S3269" i="4"/>
  <c r="S958" i="4"/>
  <c r="S6166" i="4"/>
  <c r="S4699" i="4"/>
  <c r="S3092" i="4"/>
  <c r="S6789" i="4"/>
  <c r="S2191" i="4"/>
  <c r="S6978" i="4"/>
  <c r="S2203" i="4"/>
  <c r="S5943" i="4"/>
  <c r="S5778" i="4"/>
  <c r="S1338" i="4"/>
  <c r="S6050" i="4"/>
  <c r="S8269" i="4"/>
  <c r="S7337" i="4"/>
  <c r="S7494" i="4"/>
  <c r="S4857" i="4"/>
  <c r="S379" i="4"/>
  <c r="S8295" i="4"/>
  <c r="S6099" i="4"/>
  <c r="S7326" i="4"/>
  <c r="S7527" i="4"/>
  <c r="S3072" i="4"/>
  <c r="S3404" i="4"/>
  <c r="S2430" i="4"/>
  <c r="S4600" i="4"/>
  <c r="S6258" i="4"/>
  <c r="S3702" i="4"/>
  <c r="S6576" i="4"/>
  <c r="S1708" i="4"/>
  <c r="S2482" i="4"/>
  <c r="S2586" i="4"/>
  <c r="S6334" i="4"/>
  <c r="S456" i="4"/>
  <c r="S3462" i="4"/>
  <c r="S6616" i="4"/>
  <c r="S4518" i="4"/>
  <c r="S6659" i="4"/>
  <c r="S8120" i="4"/>
  <c r="S1485" i="4"/>
  <c r="S8220" i="4"/>
  <c r="S3968" i="4"/>
  <c r="S1291" i="4"/>
  <c r="S1475" i="4"/>
  <c r="S6633" i="4"/>
  <c r="S6810" i="4"/>
  <c r="S6021" i="4"/>
  <c r="S1547" i="4"/>
  <c r="S2059" i="4"/>
  <c r="S5043" i="4"/>
  <c r="S5093" i="4"/>
  <c r="S6104" i="4"/>
  <c r="S4228" i="4"/>
  <c r="S1817" i="4"/>
  <c r="S4118" i="4"/>
  <c r="S6385" i="4"/>
  <c r="S6538" i="4"/>
  <c r="S3129" i="4"/>
  <c r="S1989" i="4"/>
  <c r="S3391" i="4"/>
  <c r="S6328" i="4"/>
  <c r="S6271" i="4"/>
  <c r="S4832" i="4"/>
  <c r="S5789" i="4"/>
  <c r="S5122" i="4"/>
  <c r="S5505" i="4"/>
  <c r="S3803" i="4"/>
  <c r="S1204" i="4"/>
  <c r="S620" i="4"/>
  <c r="S6393" i="4"/>
  <c r="S3481" i="4"/>
  <c r="S5971" i="4"/>
  <c r="S208" i="4"/>
  <c r="S2734" i="4"/>
  <c r="S8255" i="4"/>
  <c r="S1387" i="4"/>
  <c r="S5995" i="4"/>
  <c r="S1158" i="4"/>
  <c r="S3294" i="4"/>
  <c r="S7151" i="4"/>
  <c r="S1724" i="4"/>
  <c r="S7662" i="4"/>
  <c r="S6200" i="4"/>
  <c r="S1883" i="4"/>
  <c r="S2576" i="4"/>
  <c r="S1915" i="4"/>
  <c r="S3776" i="4"/>
  <c r="S6953" i="4"/>
  <c r="S2909" i="4"/>
  <c r="S5020" i="4"/>
  <c r="S7712" i="4"/>
  <c r="S4632" i="4"/>
  <c r="S642" i="4"/>
  <c r="S1983" i="4"/>
  <c r="S6946" i="4"/>
  <c r="S4760" i="4"/>
  <c r="S7531" i="4"/>
  <c r="S2673" i="4"/>
  <c r="S3513" i="4"/>
  <c r="S8223" i="4"/>
  <c r="S1499" i="4"/>
  <c r="S5316" i="4"/>
  <c r="S63" i="4"/>
  <c r="S7419" i="4"/>
  <c r="S2564" i="4"/>
  <c r="S6806" i="4"/>
  <c r="S7777" i="4"/>
  <c r="S4515" i="4"/>
  <c r="S1055" i="4"/>
  <c r="S6176" i="4"/>
  <c r="S2913" i="4"/>
  <c r="S5724" i="4"/>
  <c r="S3936" i="4"/>
  <c r="S5340" i="4"/>
  <c r="S789" i="4"/>
  <c r="S7284" i="4"/>
  <c r="S1918" i="4"/>
  <c r="S5617" i="4"/>
  <c r="S3726" i="4"/>
  <c r="S3579" i="4"/>
  <c r="S2699" i="4"/>
  <c r="S6599" i="4"/>
  <c r="S4091" i="4"/>
  <c r="S1859" i="4"/>
  <c r="S5305" i="4"/>
  <c r="S2161" i="4"/>
  <c r="S3291" i="4"/>
  <c r="S7086" i="4"/>
  <c r="S1510" i="4"/>
  <c r="S6134" i="4"/>
  <c r="S1259" i="4"/>
  <c r="S1217" i="4"/>
  <c r="S4376" i="4"/>
  <c r="S4803" i="4"/>
  <c r="S1909" i="4"/>
  <c r="S6098" i="4"/>
  <c r="S3263" i="4"/>
  <c r="S1246" i="4"/>
  <c r="S3344" i="4"/>
  <c r="S5127" i="4"/>
  <c r="S5664" i="4"/>
  <c r="S6536" i="4"/>
  <c r="S5586" i="4"/>
  <c r="S504" i="4"/>
  <c r="S1474" i="4"/>
  <c r="S2832" i="4"/>
  <c r="S2240" i="4"/>
  <c r="S7989" i="4"/>
  <c r="S4047" i="4"/>
  <c r="S1957" i="4"/>
  <c r="S7379" i="4"/>
  <c r="S5548" i="4"/>
  <c r="S5184" i="4"/>
  <c r="S3135" i="4"/>
  <c r="S386" i="4"/>
  <c r="S2270" i="4"/>
  <c r="S1513" i="4"/>
  <c r="S4406" i="4"/>
  <c r="S2908" i="4"/>
  <c r="S4314" i="4"/>
  <c r="S5104" i="4"/>
  <c r="S7333" i="4"/>
  <c r="S3770" i="4"/>
  <c r="S2739" i="4"/>
  <c r="S8017" i="4"/>
  <c r="S3169" i="4"/>
  <c r="S3337" i="4"/>
  <c r="S6541" i="4"/>
  <c r="S6339" i="4"/>
  <c r="S7017" i="4"/>
  <c r="S4387" i="4"/>
  <c r="S8144" i="4"/>
  <c r="S7230" i="4"/>
  <c r="S1861" i="4"/>
  <c r="S6851" i="4"/>
  <c r="S2029" i="4"/>
  <c r="S25" i="4"/>
  <c r="S6868" i="4"/>
  <c r="S6100" i="4"/>
  <c r="S7048" i="4"/>
  <c r="S2827" i="4"/>
  <c r="S8138" i="4"/>
  <c r="S545" i="4"/>
  <c r="S6926" i="4"/>
  <c r="S6695" i="4"/>
  <c r="S4624" i="4"/>
  <c r="S6897" i="4"/>
  <c r="S843" i="4"/>
  <c r="S2744" i="4"/>
  <c r="S4903" i="4"/>
  <c r="S7044" i="4"/>
  <c r="S5892" i="4"/>
  <c r="S6108" i="4"/>
  <c r="S7136" i="4"/>
  <c r="S2986" i="4"/>
  <c r="S8090" i="4"/>
  <c r="S7915" i="4"/>
  <c r="S4611" i="4"/>
  <c r="S410" i="4"/>
  <c r="S5964" i="4"/>
  <c r="S382" i="4"/>
  <c r="S8226" i="4"/>
  <c r="S3660" i="4"/>
  <c r="S4922" i="4"/>
  <c r="S3480" i="4"/>
  <c r="S5164" i="4"/>
  <c r="S6572" i="4"/>
  <c r="S6270" i="4"/>
  <c r="S3673" i="4"/>
  <c r="S6335" i="4"/>
  <c r="S6709" i="4"/>
  <c r="S8187" i="4"/>
  <c r="S2341" i="4"/>
  <c r="S2784" i="4"/>
  <c r="S6162" i="4"/>
  <c r="S1016" i="4"/>
  <c r="S1496" i="4"/>
  <c r="S2455" i="4"/>
  <c r="S5961" i="4"/>
  <c r="S8013" i="4"/>
  <c r="S1132" i="4"/>
  <c r="S4067" i="4"/>
  <c r="S983" i="4"/>
  <c r="S6380" i="4"/>
  <c r="S4129" i="4"/>
  <c r="S5204" i="4"/>
  <c r="S6828" i="4"/>
  <c r="S8152" i="4"/>
  <c r="S2024" i="4"/>
  <c r="S1902" i="4"/>
  <c r="S5446" i="4"/>
  <c r="S6300" i="4"/>
  <c r="S3924" i="4"/>
  <c r="S3424" i="4"/>
  <c r="S8094" i="4"/>
  <c r="S3349" i="4"/>
  <c r="S4285" i="4"/>
  <c r="S3746" i="4"/>
  <c r="S931" i="4"/>
  <c r="S6646" i="4"/>
  <c r="S361" i="4"/>
  <c r="S7099" i="4"/>
  <c r="S5500" i="4"/>
  <c r="S6824" i="4"/>
  <c r="S1119" i="4"/>
  <c r="S5332" i="4"/>
  <c r="S6062" i="4"/>
  <c r="S7918" i="4"/>
  <c r="S6362" i="4"/>
  <c r="S5194" i="4"/>
  <c r="S4362" i="4"/>
  <c r="S5052" i="4"/>
  <c r="S1142" i="4"/>
  <c r="S171" i="4"/>
  <c r="S4775" i="4"/>
  <c r="S4573" i="4"/>
  <c r="S7468" i="4"/>
  <c r="S47" i="4"/>
  <c r="S2815" i="4"/>
  <c r="S1621" i="4"/>
  <c r="S527" i="4"/>
  <c r="S5794" i="4"/>
  <c r="S6408" i="4"/>
  <c r="S5364" i="4"/>
  <c r="S5883" i="4"/>
  <c r="S5060" i="4"/>
  <c r="S5494" i="4"/>
  <c r="S7329" i="4"/>
  <c r="S2310" i="4"/>
  <c r="S6411" i="4"/>
  <c r="S6688" i="4"/>
  <c r="S4866" i="4"/>
  <c r="S8193" i="4"/>
  <c r="S8132" i="4"/>
  <c r="S1928" i="4"/>
  <c r="T656" i="4"/>
  <c r="T7097" i="4"/>
  <c r="T4592" i="4"/>
  <c r="T549" i="4"/>
  <c r="T8030" i="4"/>
  <c r="T7649" i="4"/>
  <c r="T5756" i="4"/>
  <c r="T6190" i="4"/>
  <c r="T7806" i="4"/>
  <c r="T1022" i="4"/>
  <c r="T6917" i="4"/>
  <c r="T1642" i="4"/>
  <c r="T7027" i="4"/>
  <c r="T349" i="4"/>
  <c r="T3813" i="4"/>
  <c r="T6677" i="4"/>
  <c r="T1786" i="4"/>
  <c r="T5858" i="4"/>
  <c r="T1128" i="4"/>
  <c r="T1522" i="4"/>
  <c r="T7071" i="4"/>
  <c r="T6502" i="4"/>
  <c r="T873" i="4"/>
  <c r="T5559" i="4"/>
  <c r="T2976" i="4"/>
  <c r="T3414" i="4"/>
  <c r="T3535" i="4"/>
  <c r="T293" i="4"/>
  <c r="T1840" i="4"/>
  <c r="T129" i="4"/>
  <c r="T5330" i="4"/>
  <c r="T23" i="4"/>
  <c r="T3534" i="4"/>
  <c r="T130" i="4"/>
  <c r="T783" i="4"/>
  <c r="T1653" i="4"/>
  <c r="T7155" i="4"/>
  <c r="T207" i="4"/>
  <c r="T5981" i="4"/>
  <c r="T2393" i="4"/>
  <c r="T4983" i="4"/>
  <c r="T4566" i="4"/>
  <c r="T3852" i="4"/>
  <c r="T1968" i="4"/>
  <c r="T1839" i="4"/>
  <c r="T808" i="4"/>
  <c r="T2379" i="4"/>
  <c r="T4928" i="4"/>
  <c r="T911" i="4"/>
  <c r="T3081" i="4"/>
  <c r="T5487" i="4"/>
  <c r="T4546" i="4"/>
  <c r="T7460" i="4"/>
  <c r="T7693" i="4"/>
  <c r="T1443" i="4"/>
  <c r="T1577" i="4"/>
  <c r="T7355" i="4"/>
  <c r="T4763" i="4"/>
  <c r="T493" i="4"/>
  <c r="T8274" i="4"/>
  <c r="T2160" i="4"/>
  <c r="T3370" i="4"/>
  <c r="T5980" i="4"/>
  <c r="T2648" i="4"/>
  <c r="T2486" i="4"/>
  <c r="T4266" i="4"/>
  <c r="T2195" i="4"/>
  <c r="T7404" i="4"/>
  <c r="T539" i="4"/>
  <c r="T7599" i="4"/>
  <c r="T6654" i="4"/>
  <c r="T2359" i="4"/>
  <c r="T2100" i="4"/>
  <c r="T4850" i="4"/>
  <c r="T5120" i="4"/>
  <c r="T2381" i="4"/>
  <c r="T5198" i="4"/>
  <c r="T4707" i="4"/>
  <c r="T421" i="4"/>
  <c r="T4098" i="4"/>
  <c r="T2849" i="4"/>
  <c r="T371" i="4"/>
  <c r="T7553" i="4"/>
  <c r="T1103" i="4"/>
  <c r="T13" i="4"/>
  <c r="T8131" i="4"/>
  <c r="T1886" i="4"/>
  <c r="T2903" i="4"/>
  <c r="T473" i="4"/>
  <c r="T2265" i="4"/>
  <c r="T727" i="4"/>
  <c r="T2461" i="4"/>
  <c r="T7088" i="4"/>
  <c r="T268" i="4"/>
  <c r="T305" i="4"/>
  <c r="T3308" i="4"/>
  <c r="T1868" i="4"/>
  <c r="T4938" i="4"/>
  <c r="T7114" i="4"/>
  <c r="T7644" i="4"/>
  <c r="T2207" i="4"/>
  <c r="T152" i="4"/>
  <c r="T4749" i="4"/>
  <c r="T3048" i="4"/>
  <c r="T2758" i="4"/>
  <c r="T5711" i="4"/>
  <c r="T3926" i="4"/>
  <c r="T7674" i="4"/>
  <c r="T7536" i="4"/>
  <c r="T4914" i="4"/>
  <c r="T4119" i="4"/>
  <c r="T3816" i="4"/>
  <c r="T7298" i="4"/>
  <c r="T673" i="4"/>
  <c r="T1790" i="4"/>
  <c r="T7847" i="4"/>
  <c r="T4757" i="4"/>
  <c r="T562" i="4"/>
  <c r="T4715" i="4"/>
  <c r="T7741" i="4"/>
  <c r="T5676" i="4"/>
  <c r="T6905" i="4"/>
  <c r="T6035" i="4"/>
  <c r="T3814" i="4"/>
  <c r="T625" i="4"/>
  <c r="T7268" i="4"/>
  <c r="T6628" i="4"/>
  <c r="T6804" i="4"/>
  <c r="T816" i="4"/>
  <c r="T4818" i="4"/>
  <c r="T2874" i="4"/>
  <c r="T7363" i="4"/>
  <c r="T8069" i="4"/>
  <c r="T6072" i="4"/>
  <c r="T3136" i="4"/>
  <c r="T1560" i="4"/>
  <c r="T7049" i="4"/>
  <c r="T5491" i="4"/>
  <c r="T4504" i="4"/>
  <c r="T8294" i="4"/>
  <c r="T6314" i="4"/>
  <c r="T2413" i="4"/>
  <c r="T4466" i="4"/>
  <c r="T5013" i="4"/>
  <c r="T2879" i="4"/>
  <c r="T1800" i="4"/>
  <c r="T43" i="4"/>
  <c r="T3692" i="4"/>
  <c r="T3567" i="4"/>
  <c r="T2139" i="4"/>
  <c r="T5845" i="4"/>
  <c r="T4996" i="4"/>
  <c r="T4845" i="4"/>
  <c r="T2841" i="4"/>
  <c r="T2225" i="4"/>
  <c r="T3348" i="4"/>
  <c r="T2759" i="4"/>
  <c r="T2476" i="4"/>
  <c r="T5873" i="4"/>
  <c r="T4140" i="4"/>
  <c r="T3778" i="4"/>
  <c r="T4291" i="4"/>
  <c r="T5535" i="4"/>
  <c r="T3102" i="4"/>
  <c r="T8323" i="4"/>
  <c r="T8087" i="4"/>
  <c r="T4345" i="4"/>
  <c r="T4644" i="4"/>
  <c r="T5925" i="4"/>
  <c r="T4735" i="4"/>
  <c r="T2499" i="4"/>
  <c r="T8178" i="4"/>
  <c r="T3362" i="4"/>
  <c r="T2019" i="4"/>
  <c r="T5552" i="4"/>
  <c r="T8184" i="4"/>
  <c r="T4505" i="4"/>
  <c r="T6306" i="4"/>
  <c r="T5059" i="4"/>
  <c r="T8247" i="4"/>
  <c r="T7073" i="4"/>
  <c r="T799" i="4"/>
  <c r="T1616" i="4"/>
  <c r="T1293" i="4"/>
  <c r="T2469" i="4"/>
  <c r="T5273" i="4"/>
  <c r="T3316" i="4"/>
  <c r="T1206" i="4"/>
  <c r="T2522" i="4"/>
  <c r="T4561" i="4"/>
  <c r="T1532" i="4"/>
  <c r="T1164" i="4"/>
  <c r="T7638" i="4"/>
  <c r="T8109" i="4"/>
  <c r="T6445" i="4"/>
  <c r="T3119" i="4"/>
  <c r="T3104" i="4"/>
  <c r="T2055" i="4"/>
  <c r="T2391" i="4"/>
  <c r="T7668" i="4"/>
  <c r="T1304" i="4"/>
  <c r="T5433" i="4"/>
  <c r="T7616" i="4"/>
  <c r="T6809" i="4"/>
  <c r="T2765" i="4"/>
  <c r="T4660" i="4"/>
  <c r="T1181" i="4"/>
  <c r="T3900" i="4"/>
  <c r="T6667" i="4"/>
  <c r="T3693" i="4"/>
  <c r="T5213" i="4"/>
  <c r="T503" i="4"/>
  <c r="T2014" i="4"/>
  <c r="T920" i="4"/>
  <c r="T7770" i="4"/>
  <c r="T4641" i="4"/>
  <c r="T149" i="4"/>
  <c r="T908" i="4"/>
  <c r="T5092" i="4"/>
  <c r="T2533" i="4"/>
  <c r="T7808" i="4"/>
  <c r="T5550" i="4"/>
  <c r="T2309" i="4"/>
  <c r="T6168" i="4"/>
  <c r="T2365" i="4"/>
  <c r="T8153" i="4"/>
  <c r="T514" i="4"/>
  <c r="T6119" i="4"/>
  <c r="T707" i="4"/>
  <c r="T901" i="4"/>
  <c r="T4025" i="4"/>
  <c r="T7012" i="4"/>
  <c r="T7281" i="4"/>
  <c r="T4165" i="4"/>
  <c r="T3566" i="4"/>
  <c r="T4246" i="4"/>
  <c r="T5579" i="4"/>
  <c r="T7181" i="4"/>
  <c r="T6025" i="4"/>
  <c r="T6989" i="4"/>
  <c r="T6515" i="4"/>
  <c r="T4855" i="4"/>
  <c r="T3860" i="4"/>
  <c r="T6805" i="4"/>
  <c r="T746" i="4"/>
  <c r="T3959" i="4"/>
  <c r="T2615" i="4"/>
  <c r="T5097" i="4"/>
  <c r="T552" i="4"/>
  <c r="T1031" i="4"/>
  <c r="T336" i="4"/>
  <c r="T7193" i="4"/>
  <c r="T197" i="4"/>
  <c r="T3411" i="4"/>
  <c r="T3787" i="4"/>
  <c r="T4483" i="4"/>
  <c r="T5677" i="4"/>
  <c r="T2807" i="4"/>
  <c r="T8092" i="4"/>
  <c r="T7695" i="4"/>
  <c r="T165" i="4"/>
  <c r="T21" i="4"/>
  <c r="T5064" i="4"/>
  <c r="T7058" i="4"/>
  <c r="T4258" i="4"/>
  <c r="T2601" i="4"/>
  <c r="T5049" i="4"/>
  <c r="T4078" i="4"/>
  <c r="T187" i="4"/>
  <c r="T6467" i="4"/>
  <c r="T4234" i="4"/>
  <c r="T7217" i="4"/>
  <c r="T340" i="4"/>
  <c r="T1872" i="4"/>
  <c r="T3800" i="4"/>
  <c r="T118" i="4"/>
  <c r="T3486" i="4"/>
  <c r="T1297" i="4"/>
  <c r="T3330" i="4"/>
  <c r="T3720" i="4"/>
  <c r="T3005" i="4"/>
  <c r="T2549" i="4"/>
  <c r="T7340" i="4"/>
  <c r="T577" i="4"/>
  <c r="T5826" i="4"/>
  <c r="T2410" i="4"/>
  <c r="T510" i="4"/>
  <c r="T1300" i="4"/>
  <c r="T4243" i="4"/>
  <c r="T2066" i="4"/>
  <c r="T7334" i="4"/>
  <c r="T3525" i="4"/>
  <c r="T6795" i="4"/>
  <c r="T5950" i="4"/>
  <c r="T6233" i="4"/>
  <c r="T3387" i="4"/>
  <c r="T7545" i="4"/>
  <c r="T276" i="4"/>
  <c r="T1233" i="4"/>
  <c r="T4260" i="4"/>
  <c r="T661" i="4"/>
  <c r="T3199" i="4"/>
  <c r="T1177" i="4"/>
  <c r="T5378" i="4"/>
  <c r="T5229" i="4"/>
  <c r="T5526" i="4"/>
  <c r="T5675" i="4"/>
  <c r="T6602" i="4"/>
  <c r="T471" i="4"/>
  <c r="T6494" i="4"/>
  <c r="T7207" i="4"/>
  <c r="T2723" i="4"/>
  <c r="T7692" i="4"/>
  <c r="T6624" i="4"/>
  <c r="T3477" i="4"/>
  <c r="T6585" i="4"/>
  <c r="T6273" i="4"/>
  <c r="T2324" i="4"/>
  <c r="T65" i="4"/>
  <c r="T7032" i="4"/>
  <c r="T3661" i="4"/>
  <c r="T945" i="4"/>
  <c r="T6588" i="4"/>
  <c r="T3258" i="4"/>
  <c r="T1361" i="4"/>
  <c r="T3647" i="4"/>
  <c r="T5680" i="4"/>
  <c r="T5076" i="4"/>
  <c r="T1850" i="4"/>
  <c r="T5802" i="4"/>
  <c r="T3838" i="4"/>
  <c r="T4965" i="4"/>
  <c r="T7318" i="4"/>
  <c r="T8266" i="4"/>
  <c r="T6675" i="4"/>
  <c r="T1099" i="4"/>
  <c r="T1429" i="4"/>
  <c r="T7916" i="4"/>
  <c r="T5404" i="4"/>
  <c r="T6377" i="4"/>
  <c r="T449" i="4"/>
  <c r="T2605" i="4"/>
  <c r="T2409" i="4"/>
  <c r="T2234" i="4"/>
  <c r="T7790" i="4"/>
  <c r="T5942" i="4"/>
  <c r="T6910" i="4"/>
  <c r="T6632" i="4"/>
  <c r="T1326" i="4"/>
  <c r="T2664" i="4"/>
  <c r="T946" i="4"/>
  <c r="T2000" i="4"/>
  <c r="T5542" i="4"/>
  <c r="T2534" i="4"/>
  <c r="T438" i="4"/>
  <c r="T7950" i="4"/>
  <c r="T2276" i="4"/>
  <c r="T7572" i="4"/>
  <c r="T2525" i="4"/>
  <c r="T3562" i="4"/>
  <c r="T6024" i="4"/>
  <c r="T6674" i="4"/>
  <c r="T3101" i="4"/>
  <c r="T1383" i="4"/>
  <c r="T2899" i="4"/>
  <c r="T1847" i="4"/>
  <c r="T3894" i="4"/>
  <c r="T6399" i="4"/>
  <c r="T2459" i="4"/>
  <c r="T2608" i="4"/>
  <c r="T2599" i="4"/>
  <c r="T5503" i="4"/>
  <c r="T2991" i="4"/>
  <c r="T1933" i="4"/>
  <c r="T36" i="4"/>
  <c r="T1018" i="4"/>
  <c r="T5732" i="4"/>
  <c r="T3788" i="4"/>
  <c r="T4773" i="4"/>
  <c r="T2369" i="4"/>
  <c r="T4299" i="4"/>
  <c r="T932" i="4"/>
  <c r="T6489" i="4"/>
  <c r="T1823" i="4"/>
  <c r="T104" i="4"/>
  <c r="T4955" i="4"/>
  <c r="T1649" i="4"/>
  <c r="T2023" i="4"/>
  <c r="T1178" i="4"/>
  <c r="T666" i="4"/>
  <c r="T7074" i="4"/>
  <c r="T6049" i="4"/>
  <c r="T6510" i="4"/>
  <c r="T940" i="4"/>
  <c r="T3249" i="4"/>
  <c r="T6706" i="4"/>
  <c r="T8342" i="4"/>
  <c r="T1624" i="4"/>
  <c r="T2685" i="4"/>
  <c r="T3085" i="4"/>
  <c r="T5442" i="4"/>
  <c r="T3111" i="4"/>
  <c r="T1853" i="4"/>
  <c r="T6390" i="4"/>
  <c r="T2620" i="4"/>
  <c r="T3379" i="4"/>
  <c r="T3747" i="4"/>
  <c r="T986" i="4"/>
  <c r="T7364" i="4"/>
  <c r="T6860" i="4"/>
  <c r="T6185" i="4"/>
  <c r="T2020" i="4"/>
  <c r="T2819" i="4"/>
  <c r="T6940" i="4"/>
  <c r="T4785" i="4"/>
  <c r="T3026" i="4"/>
  <c r="T5244" i="4"/>
  <c r="T4786" i="4"/>
  <c r="T3470" i="4"/>
  <c r="T2871" i="4"/>
  <c r="T864" i="4"/>
  <c r="T4219" i="4"/>
  <c r="T4686" i="4"/>
  <c r="T6368" i="4"/>
  <c r="T134" i="4"/>
  <c r="T3611" i="4"/>
  <c r="T2316" i="4"/>
  <c r="T7853" i="4"/>
  <c r="T3626" i="4"/>
  <c r="T3602" i="4"/>
  <c r="T5012" i="4"/>
  <c r="T1261" i="4"/>
  <c r="T20" i="4"/>
  <c r="T8005" i="4"/>
  <c r="T972" i="4"/>
  <c r="T5300" i="4"/>
  <c r="T5040" i="4"/>
  <c r="T6570" i="4"/>
  <c r="T2594" i="4"/>
  <c r="T7121" i="4"/>
  <c r="T1797" i="4"/>
  <c r="T2284" i="4"/>
  <c r="T7037" i="4"/>
  <c r="T2855" i="4"/>
  <c r="T4598" i="4"/>
  <c r="T365" i="4"/>
  <c r="T831" i="4"/>
  <c r="T3016" i="4"/>
  <c r="T3065" i="4"/>
  <c r="T7509" i="4"/>
  <c r="T8059" i="4"/>
  <c r="T1667" i="4"/>
  <c r="T7822" i="4"/>
  <c r="T1898" i="4"/>
  <c r="T6405" i="4"/>
  <c r="T389" i="4"/>
  <c r="T659" i="4"/>
  <c r="T7287" i="4"/>
  <c r="T6352" i="4"/>
  <c r="T2973" i="4"/>
  <c r="T3180" i="4"/>
  <c r="T1610" i="4"/>
  <c r="T2339" i="4"/>
  <c r="T7079" i="4"/>
  <c r="T3783" i="4"/>
  <c r="T1400" i="4"/>
  <c r="T2794" i="4"/>
  <c r="T7200" i="4"/>
  <c r="T5632" i="4"/>
  <c r="T3598" i="4"/>
  <c r="T8003" i="4"/>
  <c r="T6783" i="4"/>
  <c r="T3209" i="4"/>
  <c r="T6618" i="4"/>
  <c r="T488" i="4"/>
  <c r="T2086" i="4"/>
  <c r="T3277" i="4"/>
  <c r="T4723" i="4"/>
  <c r="T757" i="4"/>
  <c r="T465" i="4"/>
  <c r="T8078" i="4"/>
  <c r="T4430" i="4"/>
  <c r="T7184" i="4"/>
  <c r="T6257" i="4"/>
  <c r="T3061" i="4"/>
  <c r="T8040" i="4"/>
  <c r="T7004" i="4"/>
  <c r="T353" i="4"/>
  <c r="T5927" i="4"/>
  <c r="T2398" i="4"/>
  <c r="T7997" i="4"/>
  <c r="T6305" i="4"/>
  <c r="T162" i="4"/>
  <c r="T7113" i="4"/>
  <c r="T4073" i="4"/>
  <c r="T3020" i="4"/>
  <c r="T863" i="4"/>
  <c r="T6107" i="4"/>
  <c r="T4033" i="4"/>
  <c r="T311" i="4"/>
  <c r="T1530" i="4"/>
  <c r="T686" i="4"/>
  <c r="T4693" i="4"/>
  <c r="T6528" i="4"/>
  <c r="T3932" i="4"/>
  <c r="T3651" i="4"/>
  <c r="T7596" i="4"/>
  <c r="T1914" i="4"/>
  <c r="T4788" i="4"/>
  <c r="T1096" i="4"/>
  <c r="T2008" i="4"/>
  <c r="T883" i="4"/>
  <c r="T8091" i="4"/>
  <c r="T4858" i="4"/>
  <c r="T6230" i="4"/>
  <c r="T1393" i="4"/>
  <c r="T6157" i="4"/>
  <c r="T2001" i="4"/>
  <c r="T7304" i="4"/>
  <c r="T4543" i="4"/>
  <c r="T2948" i="4"/>
  <c r="T1490" i="4"/>
  <c r="T1927" i="4"/>
  <c r="T6995" i="4"/>
  <c r="T1154" i="4"/>
  <c r="T2" i="4"/>
  <c r="T310" i="4"/>
  <c r="T61" i="4"/>
  <c r="T3437" i="4"/>
  <c r="T5165" i="4"/>
  <c r="T6813" i="4"/>
  <c r="T2718" i="4"/>
  <c r="T8018" i="4"/>
  <c r="T7694" i="4"/>
  <c r="T6061" i="4"/>
  <c r="T3715" i="4"/>
  <c r="T2839" i="4"/>
  <c r="T5310" i="4"/>
  <c r="T4744" i="4"/>
  <c r="T7394" i="4"/>
  <c r="T6533" i="4"/>
  <c r="T332" i="4"/>
  <c r="T1601" i="4"/>
  <c r="T4539" i="4"/>
  <c r="T4447" i="4"/>
  <c r="T6582" i="4"/>
  <c r="T3691" i="4"/>
  <c r="T1384" i="4"/>
  <c r="T2541" i="4"/>
  <c r="T5655" i="4"/>
  <c r="T3970" i="4"/>
  <c r="T4960" i="4"/>
  <c r="T5966" i="4"/>
  <c r="T3748" i="4"/>
  <c r="T8209" i="4"/>
  <c r="T1985" i="4"/>
  <c r="T7828" i="4"/>
  <c r="T6138" i="4"/>
  <c r="T4583" i="4"/>
  <c r="T7718" i="4"/>
  <c r="T3618" i="4"/>
  <c r="T111" i="4"/>
  <c r="T5359" i="4"/>
  <c r="T1991" i="4"/>
  <c r="T1454" i="4"/>
  <c r="T4043" i="4"/>
  <c r="T2260" i="4"/>
  <c r="T4768" i="4"/>
  <c r="T3426" i="4"/>
  <c r="T1835" i="4"/>
  <c r="T572" i="4"/>
  <c r="T3448" i="4"/>
  <c r="T6553" i="4"/>
  <c r="T7168" i="4"/>
  <c r="T7487" i="4"/>
  <c r="T6743" i="4"/>
  <c r="T3845" i="4"/>
  <c r="T5155" i="4"/>
  <c r="T2354" i="4"/>
  <c r="T2876" i="4"/>
  <c r="T5573" i="4"/>
  <c r="T1630" i="4"/>
  <c r="T8089" i="4"/>
  <c r="T1076" i="4"/>
  <c r="T3204" i="4"/>
  <c r="T6505" i="4"/>
  <c r="T6948" i="4"/>
  <c r="T11" i="4"/>
  <c r="T1008" i="4"/>
  <c r="T2427" i="4"/>
  <c r="T6837" i="4"/>
  <c r="T1260" i="4"/>
  <c r="T4015" i="4"/>
  <c r="T1360" i="4"/>
  <c r="T1273" i="4"/>
  <c r="T1278" i="4"/>
  <c r="T602" i="4"/>
  <c r="T6661" i="4"/>
  <c r="T1282" i="4"/>
  <c r="T7776" i="4"/>
  <c r="T7910" i="4"/>
  <c r="T399" i="4"/>
  <c r="T5321" i="4"/>
  <c r="T4224" i="4"/>
  <c r="T6080" i="4"/>
  <c r="T1761" i="4"/>
  <c r="T3941" i="4"/>
  <c r="T7245" i="4"/>
  <c r="T7940" i="4"/>
  <c r="T5916" i="4"/>
  <c r="T4603" i="4"/>
  <c r="T4188" i="4"/>
  <c r="T398" i="4"/>
  <c r="T462" i="4"/>
  <c r="T1646" i="4"/>
  <c r="T2626" i="4"/>
  <c r="T1666" i="4"/>
  <c r="T5352" i="4"/>
  <c r="T2589" i="4"/>
  <c r="T4770" i="4"/>
  <c r="T834" i="4"/>
  <c r="T2340" i="4"/>
  <c r="T3637" i="4"/>
  <c r="T1231" i="4"/>
  <c r="T2117" i="4"/>
  <c r="T2990" i="4"/>
  <c r="T2677" i="4"/>
  <c r="T3195" i="4"/>
  <c r="T2425" i="4"/>
  <c r="T1903" i="4"/>
  <c r="T3604" i="4"/>
  <c r="T3170" i="4"/>
  <c r="T3984" i="4"/>
  <c r="T479" i="4"/>
  <c r="T2539" i="4"/>
  <c r="T7727" i="4"/>
  <c r="T423" i="4"/>
  <c r="T4358" i="4"/>
  <c r="T1247" i="4"/>
  <c r="T779" i="4"/>
  <c r="T1494" i="4"/>
  <c r="T6725" i="4"/>
  <c r="T7472" i="4"/>
  <c r="T8337" i="4"/>
  <c r="T5930" i="4"/>
  <c r="T2696" i="4"/>
  <c r="T8304" i="4"/>
  <c r="T4313" i="4"/>
  <c r="T2394" i="4"/>
  <c r="T7102" i="4"/>
  <c r="T2286" i="4"/>
  <c r="T6578" i="4"/>
  <c r="T6213" i="4"/>
  <c r="T764" i="4"/>
  <c r="T3901" i="4"/>
  <c r="T8067" i="4"/>
  <c r="T5707" i="4"/>
  <c r="T3373" i="4"/>
  <c r="T6663" i="4"/>
  <c r="T874" i="4"/>
  <c r="T3639" i="4"/>
  <c r="T7138" i="4"/>
  <c r="T7550" i="4"/>
  <c r="T650" i="4"/>
  <c r="T692" i="4"/>
  <c r="T5704" i="4"/>
  <c r="T3632" i="4"/>
  <c r="T2645" i="4"/>
  <c r="T3115" i="4"/>
  <c r="T4554" i="4"/>
  <c r="T7425" i="4"/>
  <c r="T2964" i="4"/>
  <c r="T7260" i="4"/>
  <c r="T3989" i="4"/>
  <c r="T3944" i="4"/>
  <c r="T1135" i="4"/>
  <c r="T1862" i="4"/>
  <c r="T1889" i="4"/>
  <c r="T3488" i="4"/>
  <c r="T7546" i="4"/>
  <c r="T2749" i="4"/>
  <c r="T5464" i="4"/>
  <c r="T5450" i="4"/>
  <c r="T3035" i="4"/>
  <c r="T4645" i="4"/>
  <c r="T2096" i="4"/>
  <c r="T7440" i="4"/>
  <c r="T7849" i="4"/>
  <c r="T7945" i="4"/>
  <c r="T4261" i="4"/>
  <c r="T7541" i="4"/>
  <c r="T1509" i="4"/>
  <c r="T3847" i="4"/>
  <c r="T8015" i="4"/>
  <c r="T7457" i="4"/>
  <c r="T1715" i="4"/>
  <c r="T2152" i="4"/>
  <c r="T2442" i="4"/>
  <c r="T6370" i="4"/>
  <c r="T1057" i="4"/>
  <c r="T3516" i="4"/>
  <c r="T6304" i="4"/>
  <c r="T1541" i="4"/>
  <c r="T3242" i="4"/>
  <c r="T6757" i="4"/>
  <c r="T4287" i="4"/>
  <c r="T3478" i="4"/>
  <c r="T657" i="4"/>
  <c r="T7968" i="4"/>
  <c r="T1223" i="4"/>
  <c r="T8042" i="4"/>
  <c r="T8196" i="4"/>
  <c r="T6650" i="4"/>
  <c r="T417" i="4"/>
  <c r="T4530" i="4"/>
  <c r="T1537" i="4"/>
  <c r="T8347" i="4"/>
  <c r="T4342" i="4"/>
  <c r="T8240" i="4"/>
  <c r="T3728" i="4"/>
  <c r="T1465" i="4"/>
  <c r="T6400" i="4"/>
  <c r="T2177" i="4"/>
  <c r="T5227" i="4"/>
  <c r="T4221" i="4"/>
  <c r="T1317" i="4"/>
  <c r="T913" i="4"/>
  <c r="T5121" i="4"/>
  <c r="T6319" i="4"/>
  <c r="T8027" i="4"/>
  <c r="T2497" i="4"/>
  <c r="T8282" i="4"/>
  <c r="T5629" i="4"/>
  <c r="T1613" i="4"/>
  <c r="T4367" i="4"/>
  <c r="T5226" i="4"/>
  <c r="T4227" i="4"/>
  <c r="T4930" i="4"/>
  <c r="T5460" i="4"/>
  <c r="T3540" i="4"/>
  <c r="T4064" i="4"/>
  <c r="T6969" i="4"/>
  <c r="T7236" i="4"/>
  <c r="T3325" i="4"/>
  <c r="T4053" i="4"/>
  <c r="T4586" i="4"/>
  <c r="T3284" i="4"/>
  <c r="T7072" i="4"/>
  <c r="T267" i="4"/>
  <c r="T5605" i="4"/>
  <c r="T4344" i="4"/>
  <c r="T3577" i="4"/>
  <c r="T1214" i="4"/>
  <c r="T3804" i="4"/>
  <c r="T5814" i="4"/>
  <c r="T5720" i="4"/>
  <c r="T3739" i="4"/>
  <c r="T4223" i="4"/>
  <c r="T1641" i="4"/>
  <c r="T4133" i="4"/>
  <c r="T2936" i="4"/>
  <c r="T7093" i="4"/>
  <c r="T7689" i="4"/>
  <c r="T7291" i="4"/>
  <c r="T975" i="4"/>
  <c r="T7573" i="4"/>
  <c r="T7813" i="4"/>
  <c r="T3811" i="4"/>
  <c r="T5738" i="4"/>
  <c r="T6082" i="4"/>
  <c r="T3843" i="4"/>
  <c r="T350" i="4"/>
  <c r="T1426" i="4"/>
  <c r="T7250" i="4"/>
  <c r="T224" i="4"/>
  <c r="T3164" i="4"/>
  <c r="T5383" i="4"/>
  <c r="T1658" i="4"/>
  <c r="T5593" i="4"/>
  <c r="T4396" i="4"/>
  <c r="T4666" i="4"/>
  <c r="T5687" i="4"/>
  <c r="T2034" i="4"/>
  <c r="T4469" i="4"/>
  <c r="T7569" i="4"/>
  <c r="T7481" i="4"/>
  <c r="T452" i="4"/>
  <c r="T7888" i="4"/>
  <c r="T7227" i="4"/>
  <c r="T7045" i="4"/>
  <c r="T8127" i="4"/>
  <c r="T110" i="4"/>
  <c r="T7126" i="4"/>
  <c r="T3979" i="4"/>
  <c r="T6597" i="4"/>
  <c r="T6902" i="4"/>
  <c r="T1738" i="4"/>
  <c r="T907" i="4"/>
  <c r="T7490" i="4"/>
  <c r="T1402" i="4"/>
  <c r="T6990" i="4"/>
  <c r="T3871" i="4"/>
  <c r="T505" i="4"/>
  <c r="T924" i="4"/>
  <c r="T5512" i="4"/>
  <c r="T7225" i="4"/>
  <c r="T5954" i="4"/>
  <c r="T3903" i="4"/>
  <c r="T3943" i="4"/>
  <c r="T5293" i="4"/>
  <c r="T2357" i="4"/>
  <c r="T4106" i="4"/>
  <c r="T7542" i="4"/>
  <c r="T6957" i="4"/>
  <c r="T6856" i="4"/>
  <c r="T5835" i="4"/>
  <c r="T4557" i="4"/>
  <c r="T4462" i="4"/>
  <c r="T4970" i="4"/>
  <c r="T884" i="4"/>
  <c r="T1546" i="4"/>
  <c r="T8292" i="4"/>
  <c r="T2857" i="4"/>
  <c r="T2335" i="4"/>
  <c r="T5657" i="4"/>
  <c r="T4964" i="4"/>
  <c r="T6935" i="4"/>
  <c r="T1563" i="4"/>
  <c r="T3010" i="4"/>
  <c r="T2046" i="4"/>
  <c r="T5016" i="4"/>
  <c r="T7188" i="4"/>
  <c r="T4086" i="4"/>
  <c r="T1592" i="4"/>
  <c r="T1296" i="4"/>
  <c r="T6800" i="4"/>
  <c r="T6446" i="4"/>
  <c r="T4790" i="4"/>
  <c r="T7800" i="4"/>
  <c r="T8289" i="4"/>
  <c r="T2079" i="4"/>
  <c r="T1189" i="4"/>
  <c r="T6386" i="4"/>
  <c r="T1007" i="4"/>
  <c r="T8297" i="4"/>
  <c r="T611" i="4"/>
  <c r="T3193" i="4"/>
  <c r="T273" i="4"/>
  <c r="T2239" i="4"/>
  <c r="T8251" i="4"/>
  <c r="T4714" i="4"/>
  <c r="T6641" i="4"/>
  <c r="T3840" i="4"/>
  <c r="T3382" i="4"/>
  <c r="T1210" i="4"/>
  <c r="T5480" i="4"/>
  <c r="T4338" i="4"/>
  <c r="T6462" i="4"/>
  <c r="T1419" i="4"/>
  <c r="T3006" i="4"/>
  <c r="T7176" i="4"/>
  <c r="T3106" i="4"/>
  <c r="T2306" i="4"/>
  <c r="T6449" i="4"/>
  <c r="T1920" i="4"/>
  <c r="T8115" i="4"/>
  <c r="T1160" i="4"/>
  <c r="T3219" i="4"/>
  <c r="T6766" i="4"/>
  <c r="T3679" i="4"/>
  <c r="T2380" i="4"/>
  <c r="T495" i="4"/>
  <c r="T1750" i="4"/>
  <c r="T6987" i="4"/>
  <c r="T8227" i="4"/>
  <c r="T8095" i="4"/>
  <c r="T2249" i="4"/>
  <c r="T7903" i="4"/>
  <c r="T7653" i="4"/>
  <c r="T5142" i="4"/>
  <c r="T7595" i="4"/>
  <c r="T7959" i="4"/>
  <c r="T736" i="4"/>
  <c r="T6071" i="4"/>
  <c r="T672" i="4"/>
  <c r="T6870" i="4"/>
  <c r="T3997" i="4"/>
  <c r="T2186" i="4"/>
  <c r="T676" i="4"/>
  <c r="T7767" i="4"/>
  <c r="T256" i="4"/>
  <c r="T6434" i="4"/>
  <c r="T8006" i="4"/>
  <c r="T3268" i="4"/>
  <c r="T316" i="4"/>
  <c r="T608" i="4"/>
  <c r="T5561" i="4"/>
  <c r="T6076" i="4"/>
  <c r="T711" i="4"/>
  <c r="T4500" i="4"/>
  <c r="T4360" i="4"/>
  <c r="T1794" i="4"/>
  <c r="T4634" i="4"/>
  <c r="T7152" i="4"/>
  <c r="T4998" i="4"/>
  <c r="T6853" i="4"/>
  <c r="T2201" i="4"/>
  <c r="T5303" i="4"/>
  <c r="T1192" i="4"/>
  <c r="T5024" i="4"/>
  <c r="T5153" i="4"/>
  <c r="T5448" i="4"/>
  <c r="T233" i="4"/>
  <c r="T2706" i="4"/>
  <c r="T1416" i="4"/>
  <c r="T5921" i="4"/>
  <c r="T554" i="4"/>
  <c r="T295" i="4"/>
  <c r="T1579" i="4"/>
  <c r="T4481" i="4"/>
  <c r="T2091" i="4"/>
  <c r="T5247" i="4"/>
  <c r="T4217" i="4"/>
  <c r="T3752" i="4"/>
  <c r="T7570" i="4"/>
  <c r="T513" i="4"/>
  <c r="T7933" i="4"/>
  <c r="T285" i="4"/>
  <c r="T6452" i="4"/>
  <c r="T1949" i="4"/>
  <c r="T1763" i="4"/>
  <c r="T3338" i="4"/>
  <c r="T5784" i="4"/>
  <c r="T3798" i="4"/>
  <c r="T6407" i="4"/>
  <c r="T3043" i="4"/>
  <c r="T5669" i="4"/>
  <c r="T5061" i="4"/>
  <c r="T7191" i="4"/>
  <c r="T5589" i="4"/>
  <c r="T6043" i="4"/>
  <c r="T5647" i="4"/>
  <c r="T1143" i="4"/>
  <c r="T5999" i="4"/>
  <c r="T343" i="4"/>
  <c r="T3243" i="4"/>
  <c r="T395" i="4"/>
  <c r="T8039" i="4"/>
  <c r="T160" i="4"/>
  <c r="T8009" i="4"/>
  <c r="T4986" i="4"/>
  <c r="T2825" i="4"/>
  <c r="T1734" i="4"/>
  <c r="T8142" i="4"/>
  <c r="T442" i="4"/>
  <c r="T825" i="4"/>
  <c r="T2764" i="4"/>
  <c r="T3564" i="4"/>
  <c r="T5894" i="4"/>
  <c r="T643" i="4"/>
  <c r="T3817" i="4"/>
  <c r="T1437" i="4"/>
  <c r="T2796" i="4"/>
  <c r="T7271" i="4"/>
  <c r="T2378" i="4"/>
  <c r="T6394" i="4"/>
  <c r="T3827" i="4"/>
  <c r="T6288" i="4"/>
  <c r="T2732" i="4"/>
  <c r="T2996" i="4"/>
  <c r="T3352" i="4"/>
  <c r="T2338" i="4"/>
  <c r="T6919" i="4"/>
  <c r="T5729" i="4"/>
  <c r="T6739" i="4"/>
  <c r="T463" i="4"/>
  <c r="T3433" i="4"/>
  <c r="T3825" i="4"/>
  <c r="T8331" i="4"/>
  <c r="T4127" i="4"/>
  <c r="T3859" i="4"/>
  <c r="T439" i="4"/>
  <c r="T3282" i="4"/>
  <c r="T652" i="4"/>
  <c r="T7883" i="4"/>
  <c r="T3622" i="4"/>
  <c r="T2450" i="4"/>
  <c r="T1420" i="4"/>
  <c r="T1602" i="4"/>
  <c r="T5393" i="4"/>
  <c r="T1727" i="4"/>
  <c r="T6963" i="4"/>
  <c r="T763" i="4"/>
  <c r="T4719" i="4"/>
  <c r="T2542" i="4"/>
  <c r="T7578" i="4"/>
  <c r="T2945" i="4"/>
  <c r="T2487" i="4"/>
  <c r="T7499" i="4"/>
  <c r="T6396" i="4"/>
  <c r="T5635" i="4"/>
  <c r="T547" i="4"/>
  <c r="T3561" i="4"/>
  <c r="T1477" i="4"/>
  <c r="T3616" i="4"/>
  <c r="T3281" i="4"/>
  <c r="T7852" i="4"/>
  <c r="T3331" i="4"/>
  <c r="T5139" i="4"/>
  <c r="T468" i="4"/>
  <c r="T8118" i="4"/>
  <c r="T2214" i="4"/>
  <c r="T1323" i="4"/>
  <c r="T2987" i="4"/>
  <c r="T1253" i="4"/>
  <c r="T3262" i="4"/>
  <c r="T330" i="4"/>
  <c r="T3952" i="4"/>
  <c r="T2071" i="4"/>
  <c r="T5577" i="4"/>
  <c r="T5483" i="4"/>
  <c r="T4512" i="4"/>
  <c r="T3510" i="4"/>
  <c r="T4045" i="4"/>
  <c r="T2285" i="4"/>
  <c r="T4296" i="4"/>
  <c r="T3951" i="4"/>
  <c r="T5792" i="4"/>
  <c r="T5661" i="4"/>
  <c r="T5513" i="4"/>
  <c r="T6979" i="4"/>
  <c r="T7356" i="4"/>
  <c r="T6843" i="4"/>
  <c r="T2970" i="4"/>
  <c r="T2524" i="4"/>
  <c r="T1280" i="4"/>
  <c r="T6604" i="4"/>
  <c r="T7584" i="4"/>
  <c r="T6858" i="4"/>
  <c r="T1574" i="4"/>
  <c r="T7759" i="4"/>
  <c r="T413" i="4"/>
  <c r="T247" i="4"/>
  <c r="T4614" i="4"/>
  <c r="T7838" i="4"/>
  <c r="T5726" i="4"/>
  <c r="T4460" i="4"/>
  <c r="T3190" i="4"/>
  <c r="T4076" i="4"/>
  <c r="T1133" i="4"/>
  <c r="T4380" i="4"/>
  <c r="T1318" i="4"/>
  <c r="T5471" i="4"/>
  <c r="T7178" i="4"/>
  <c r="T7063" i="4"/>
  <c r="T8317" i="4"/>
  <c r="T4023" i="4"/>
  <c r="T3716" i="4"/>
  <c r="T4860" i="4"/>
  <c r="T2009" i="4"/>
  <c r="T6994" i="4"/>
  <c r="T5232" i="4"/>
  <c r="T7697" i="4"/>
  <c r="T403" i="4"/>
  <c r="T7424" i="4"/>
  <c r="T2037" i="4"/>
  <c r="T2559" i="4"/>
  <c r="T2572" i="4"/>
  <c r="T6381" i="4"/>
  <c r="T6490" i="4"/>
  <c r="T1376" i="4"/>
  <c r="T6892" i="4"/>
  <c r="T1812" i="4"/>
  <c r="T4563" i="4"/>
  <c r="T4325" i="4"/>
  <c r="T7232" i="4"/>
  <c r="T8201" i="4"/>
  <c r="T3649" i="4"/>
  <c r="T4977" i="4"/>
  <c r="T4307" i="4"/>
  <c r="T1528" i="4"/>
  <c r="T7677" i="4"/>
  <c r="T1435" i="4"/>
  <c r="T1808" i="4"/>
  <c r="T5963" i="4"/>
  <c r="T6878" i="4"/>
  <c r="T7408" i="4"/>
  <c r="T2982" i="4"/>
  <c r="T5671" i="4"/>
  <c r="T7411" i="4"/>
  <c r="T8218" i="4"/>
  <c r="T756" i="4"/>
  <c r="T7214" i="4"/>
  <c r="T1372" i="4"/>
  <c r="T1173" i="4"/>
  <c r="T3046" i="4"/>
  <c r="T79" i="4"/>
  <c r="T4407" i="4"/>
  <c r="T2392" i="4"/>
  <c r="T3241" i="4"/>
  <c r="T1953" i="4"/>
  <c r="T2101" i="4"/>
  <c r="T7872" i="4"/>
  <c r="T5896" i="4"/>
  <c r="T6388" i="4"/>
  <c r="T4800" i="4"/>
  <c r="T1582" i="4"/>
  <c r="T2671" i="4"/>
  <c r="T791" i="4"/>
  <c r="T7750" i="4"/>
  <c r="T2466" i="4"/>
  <c r="T7376" i="4"/>
  <c r="T2420" i="4"/>
  <c r="T3261" i="4"/>
  <c r="T6052" i="4"/>
  <c r="T4804" i="4"/>
  <c r="T4444" i="4"/>
  <c r="T367" i="4"/>
  <c r="T3221" i="4"/>
  <c r="T7336" i="4"/>
  <c r="T7621" i="4"/>
  <c r="T6849" i="4"/>
  <c r="T4196" i="4"/>
  <c r="T2319" i="4"/>
  <c r="T1647" i="4"/>
  <c r="T82" i="4"/>
  <c r="T5965" i="4"/>
  <c r="T1378" i="4"/>
  <c r="T3267" i="4"/>
  <c r="T3273" i="4"/>
  <c r="T1810" i="4"/>
  <c r="T7830" i="4"/>
  <c r="T607" i="4"/>
  <c r="T5865" i="4"/>
  <c r="T3912" i="4"/>
  <c r="T4764" i="4"/>
  <c r="T928" i="4"/>
  <c r="T4797" i="4"/>
  <c r="T5003" i="4"/>
  <c r="T4837" i="4"/>
  <c r="T7920" i="4"/>
  <c r="T3451" i="4"/>
  <c r="T6933" i="4"/>
  <c r="T6525" i="4"/>
  <c r="T747" i="4"/>
  <c r="T3422" i="4"/>
  <c r="T1276" i="4"/>
  <c r="T610" i="4"/>
  <c r="T2230" i="4"/>
  <c r="T3434" i="4"/>
  <c r="T6507" i="4"/>
  <c r="T6039" i="4"/>
  <c r="T5415" i="4"/>
  <c r="T1924" i="4"/>
  <c r="T7233" i="4"/>
  <c r="T5540" i="4"/>
  <c r="T6733" i="4"/>
  <c r="T3785" i="4"/>
  <c r="T2540" i="4"/>
  <c r="T7384" i="4"/>
  <c r="T7422" i="4"/>
  <c r="T6998" i="4"/>
  <c r="T5114" i="4"/>
  <c r="T66" i="4"/>
  <c r="T6118" i="4"/>
  <c r="T2303" i="4"/>
  <c r="T3784" i="4"/>
  <c r="T4138" i="4"/>
  <c r="T5734" i="4"/>
  <c r="T582" i="4"/>
  <c r="T6732" i="4"/>
  <c r="T6451" i="4"/>
  <c r="T1531" i="4"/>
  <c r="T3064" i="4"/>
  <c r="T683" i="4"/>
  <c r="T8068" i="4"/>
  <c r="T2743" i="4"/>
  <c r="T4013" i="4"/>
  <c r="T3232" i="4"/>
  <c r="T1897" i="4"/>
  <c r="T4908" i="4"/>
  <c r="T1843" i="4"/>
  <c r="T2006" i="4"/>
  <c r="T287" i="4"/>
  <c r="T2474" i="4"/>
  <c r="T2708" i="4"/>
  <c r="T2241" i="4"/>
  <c r="T6290" i="4"/>
  <c r="T4933" i="4"/>
  <c r="T2250" i="4"/>
  <c r="T1746" i="4"/>
  <c r="T2865" i="4"/>
  <c r="T6481" i="4"/>
  <c r="T1731" i="4"/>
  <c r="T6320" i="4"/>
  <c r="T775" i="4"/>
  <c r="T2980" i="4"/>
  <c r="T7185" i="4"/>
  <c r="T3601" i="4"/>
  <c r="T2575" i="4"/>
  <c r="T1623" i="4"/>
  <c r="T5684" i="4"/>
  <c r="T6925" i="4"/>
  <c r="T694" i="4"/>
  <c r="T6787" i="4"/>
  <c r="T2468" i="4"/>
  <c r="T2036" i="4"/>
  <c r="T4273" i="4"/>
  <c r="T77" i="4"/>
  <c r="T5949" i="4"/>
  <c r="T4431" i="4"/>
  <c r="T6353" i="4"/>
  <c r="T3497" i="4"/>
  <c r="T3511" i="4"/>
  <c r="T1870" i="4"/>
  <c r="T178" i="4"/>
  <c r="T3075" i="4"/>
  <c r="T5904" i="4"/>
  <c r="T5735" i="4"/>
  <c r="T248" i="4"/>
  <c r="T6686" i="4"/>
  <c r="T5380" i="4"/>
  <c r="T3621" i="4"/>
  <c r="T2918" i="4"/>
  <c r="T7305" i="4"/>
  <c r="T2386" i="4"/>
  <c r="T1842" i="4"/>
  <c r="T3227" i="4"/>
  <c r="T1151" i="4"/>
  <c r="T3668" i="4"/>
  <c r="T222" i="4"/>
  <c r="T4923" i="4"/>
  <c r="T5773" i="4"/>
  <c r="T3946" i="4"/>
  <c r="T1832" i="4"/>
  <c r="T5933" i="4"/>
  <c r="T1349" i="4"/>
  <c r="T2782" i="4"/>
  <c r="T7463" i="4"/>
  <c r="T1285" i="4"/>
  <c r="T1743" i="4"/>
  <c r="T8242" i="4"/>
  <c r="T4011" i="4"/>
  <c r="T6513" i="4"/>
  <c r="T3116" i="4"/>
  <c r="T137" i="4"/>
  <c r="T2304" i="4"/>
  <c r="T2404" i="4"/>
  <c r="T4552" i="4"/>
  <c r="T1315" i="4"/>
  <c r="T8206" i="4"/>
  <c r="T515" i="4"/>
  <c r="T1348" i="4"/>
  <c r="T3690" i="4"/>
  <c r="T7312" i="4"/>
  <c r="T502" i="4"/>
  <c r="T2254" i="4"/>
  <c r="T4571" i="4"/>
  <c r="T4201" i="4"/>
  <c r="T4582" i="4"/>
  <c r="T2180" i="4"/>
  <c r="T3238" i="4"/>
  <c r="T991" i="4"/>
  <c r="T5638" i="4"/>
  <c r="T765" i="4"/>
  <c r="T3315" i="4"/>
  <c r="T6248" i="4"/>
  <c r="T4887" i="4"/>
  <c r="T4231" i="4"/>
  <c r="T126" i="4"/>
  <c r="T7361" i="4"/>
  <c r="T7029" i="4"/>
  <c r="T4799" i="4"/>
  <c r="T8316" i="4"/>
  <c r="T7851" i="4"/>
  <c r="T2766" i="4"/>
  <c r="T2464" i="4"/>
  <c r="T3719" i="4"/>
  <c r="T2769" i="4"/>
  <c r="T1645" i="4"/>
  <c r="T6242" i="4"/>
  <c r="T5001" i="4"/>
  <c r="T3614" i="4"/>
  <c r="T7880" i="4"/>
  <c r="T3483" i="4"/>
  <c r="T7885" i="4"/>
  <c r="T155" i="4"/>
  <c r="T1757" i="4"/>
  <c r="T2686" i="4"/>
  <c r="T5239" i="4"/>
  <c r="T3581" i="4"/>
  <c r="T5374" i="4"/>
  <c r="T1591" i="4"/>
  <c r="T5288" i="4"/>
  <c r="T3899" i="4"/>
  <c r="T1548" i="4"/>
  <c r="T7426" i="4"/>
  <c r="T5678" i="4"/>
  <c r="T1963" i="4"/>
  <c r="T7064" i="4"/>
  <c r="T1770" i="4"/>
  <c r="T516" i="4"/>
  <c r="T1701" i="4"/>
  <c r="T3573" i="4"/>
  <c r="T2602" i="4"/>
  <c r="T6548" i="4"/>
  <c r="T41" i="4"/>
  <c r="T1053" i="4"/>
  <c r="T2138" i="4"/>
  <c r="T7931" i="4"/>
  <c r="T5558" i="4"/>
  <c r="T6609" i="4"/>
  <c r="T1071" i="4"/>
  <c r="T1316" i="4"/>
  <c r="T6202" i="4"/>
  <c r="T1150" i="4"/>
  <c r="T2661" i="4"/>
  <c r="T3980" i="4"/>
  <c r="T7812" i="4"/>
  <c r="T2087" i="4"/>
  <c r="T3231" i="4"/>
  <c r="T2797" i="4"/>
  <c r="T8301" i="4"/>
  <c r="T2652" i="4"/>
  <c r="T5507" i="4"/>
  <c r="T5493" i="4"/>
  <c r="T3552" i="4"/>
  <c r="T5272" i="4"/>
  <c r="T1028" i="4"/>
  <c r="T6133" i="4"/>
  <c r="T1275" i="4"/>
  <c r="T239" i="4"/>
  <c r="T2805" i="4"/>
  <c r="T1929" i="4"/>
  <c r="T4117" i="4"/>
  <c r="T6059" i="4"/>
  <c r="T1954" i="4"/>
  <c r="T490" i="4"/>
  <c r="T7134" i="4"/>
  <c r="T203" i="4"/>
  <c r="T3918" i="4"/>
  <c r="T5620" i="4"/>
  <c r="T4054" i="4"/>
  <c r="T1596" i="4"/>
  <c r="T6592" i="4"/>
  <c r="T2103" i="4"/>
  <c r="T1931" i="4"/>
  <c r="T982" i="4"/>
  <c r="T7623" i="4"/>
  <c r="T3907" i="4"/>
  <c r="T7397" i="4"/>
  <c r="T147" i="4"/>
  <c r="T2593" i="4"/>
  <c r="T7508" i="4"/>
  <c r="T5673" i="4"/>
  <c r="T5804" i="4"/>
  <c r="T5425" i="4"/>
  <c r="T4280" i="4"/>
  <c r="T1097" i="4"/>
  <c r="T7793" i="4"/>
  <c r="T917" i="4"/>
  <c r="T5763" i="4"/>
  <c r="T4748" i="4"/>
  <c r="T6736" i="4"/>
  <c r="T7354" i="4"/>
  <c r="T7231" i="4"/>
  <c r="T6307" i="4"/>
  <c r="T1789" i="4"/>
  <c r="T2226" i="4"/>
  <c r="T5910" i="4"/>
  <c r="T7690" i="4"/>
  <c r="T4695" i="4"/>
  <c r="T8137" i="4"/>
  <c r="T768" i="4"/>
  <c r="T3654" i="4"/>
  <c r="T6504" i="4"/>
  <c r="T3548" i="4"/>
  <c r="T1545" i="4"/>
  <c r="T2463" i="4"/>
  <c r="T3964" i="4"/>
  <c r="T194" i="4"/>
  <c r="T2423" i="4"/>
  <c r="T457" i="4"/>
  <c r="T407" i="4"/>
  <c r="T8221" i="4"/>
  <c r="T8007" i="4"/>
  <c r="T4271" i="4"/>
  <c r="T6938" i="4"/>
  <c r="T6629" i="4"/>
  <c r="T981" i="4"/>
  <c r="T794" i="4"/>
  <c r="T1512" i="4"/>
  <c r="T5370" i="4"/>
  <c r="T6622" i="4"/>
  <c r="T4484" i="4"/>
  <c r="T5178" i="4"/>
  <c r="T3406" i="4"/>
  <c r="T8230" i="4"/>
  <c r="T7993" i="4"/>
  <c r="T2716" i="4"/>
  <c r="T3372" i="4"/>
  <c r="T432" i="4"/>
  <c r="T8338" i="4"/>
  <c r="T8072" i="4"/>
  <c r="T7967" i="4"/>
  <c r="T1514" i="4"/>
  <c r="T6790" i="4"/>
  <c r="T4197" i="4"/>
  <c r="T1388" i="4"/>
  <c r="T8113" i="4"/>
  <c r="T4276" i="4"/>
  <c r="T5264" i="4"/>
  <c r="T5336" i="4"/>
  <c r="T6097" i="4"/>
  <c r="T4700" i="4"/>
  <c r="T2375" i="4"/>
  <c r="T1011" i="4"/>
  <c r="T3023" i="4"/>
  <c r="T7208" i="4"/>
  <c r="T4549" i="4"/>
  <c r="T8189" i="4"/>
  <c r="T5644" i="4"/>
  <c r="T7090" i="4"/>
  <c r="T3228" i="4"/>
  <c r="T4121" i="4"/>
  <c r="T7043" i="4"/>
  <c r="T1521" i="4"/>
  <c r="T3523" i="4"/>
  <c r="T6096" i="4"/>
  <c r="T6577" i="4"/>
  <c r="T4777" i="4"/>
  <c r="T161" i="4"/>
  <c r="T6301" i="4"/>
  <c r="T2231" i="4"/>
  <c r="T2027" i="4"/>
  <c r="T3571" i="4"/>
  <c r="T1480" i="4"/>
  <c r="T2064" i="4"/>
  <c r="T2397" i="4"/>
  <c r="T1397" i="4"/>
  <c r="T266" i="4"/>
  <c r="T7659" i="4"/>
  <c r="T8166" i="4"/>
  <c r="T6829" i="4"/>
  <c r="T4681" i="4"/>
  <c r="T2878" i="4"/>
  <c r="T1692" i="4"/>
  <c r="T1163" i="4"/>
  <c r="T58" i="4"/>
  <c r="T6997" i="4"/>
  <c r="T2585" i="4"/>
  <c r="T2920" i="4"/>
  <c r="T1394" i="4"/>
  <c r="T1311" i="4"/>
  <c r="T4187" i="4"/>
  <c r="T6215" i="4"/>
  <c r="T7331" i="4"/>
  <c r="T5389" i="4"/>
  <c r="T6275" i="4"/>
  <c r="T3250" i="4"/>
  <c r="T3307" i="4"/>
  <c r="T4218" i="4"/>
  <c r="T8234" i="4"/>
  <c r="T573" i="4"/>
  <c r="T291" i="4"/>
  <c r="T7663" i="4"/>
  <c r="T7367" i="4"/>
  <c r="T7118" i="4"/>
  <c r="T3953" i="4"/>
  <c r="T1551" i="4"/>
  <c r="T5554" i="4"/>
  <c r="T470" i="4"/>
  <c r="T4595" i="4"/>
  <c r="T1787" i="4"/>
  <c r="T5392" i="4"/>
  <c r="T3630" i="4"/>
  <c r="T5831" i="4"/>
  <c r="T1144" i="4"/>
  <c r="T2675" i="4"/>
  <c r="T6457" i="4"/>
  <c r="T4838" i="4"/>
  <c r="T317" i="4"/>
  <c r="T6151" i="4"/>
  <c r="T3574" i="4"/>
  <c r="T306" i="4"/>
  <c r="T3468" i="4"/>
  <c r="T600" i="4"/>
  <c r="T3076" i="4"/>
  <c r="T6046" i="4"/>
  <c r="T4640" i="4"/>
  <c r="T3885" i="4"/>
  <c r="T1833" i="4"/>
  <c r="T7528" i="4"/>
  <c r="T761" i="4"/>
  <c r="T1220" i="4"/>
  <c r="T837" i="4"/>
  <c r="T7248" i="4"/>
  <c r="T2752" i="4"/>
  <c r="T6882" i="4"/>
  <c r="T4235" i="4"/>
  <c r="T5880" i="4"/>
  <c r="T8158" i="4"/>
  <c r="T878" i="4"/>
  <c r="T6836" i="4"/>
  <c r="T1345" i="4"/>
  <c r="T4202" i="4"/>
  <c r="T204" i="4"/>
  <c r="T5470" i="4"/>
  <c r="T7867" i="4"/>
  <c r="T6199" i="4"/>
  <c r="T5362" i="4"/>
  <c r="T8081" i="4"/>
  <c r="T296" i="4"/>
  <c r="T4841" i="4"/>
  <c r="T5787" i="4"/>
  <c r="T3078" i="4"/>
  <c r="T6105" i="4"/>
  <c r="T4978" i="4"/>
  <c r="T1369" i="4"/>
  <c r="T6781" i="4"/>
  <c r="T6595" i="4"/>
  <c r="T7634" i="4"/>
  <c r="T5741" i="4"/>
  <c r="T4293" i="4"/>
  <c r="T3356" i="4"/>
  <c r="T2145" i="4"/>
  <c r="T1336" i="4"/>
  <c r="T2431" i="4"/>
  <c r="T795" i="4"/>
  <c r="T6384" i="4"/>
  <c r="T4498" i="4"/>
  <c r="T2638" i="4"/>
  <c r="T8057" i="4"/>
  <c r="T5818" i="4"/>
  <c r="T8165" i="4"/>
  <c r="T2581" i="4"/>
  <c r="T5645" i="4"/>
  <c r="T5934" i="4"/>
  <c r="T5295" i="4"/>
  <c r="T4208" i="4"/>
  <c r="T5065" i="4"/>
  <c r="T3327" i="4"/>
  <c r="T175" i="4"/>
  <c r="T7844" i="4"/>
  <c r="T8202" i="4"/>
  <c r="T6486" i="4"/>
  <c r="T5795" i="4"/>
  <c r="T4398" i="4"/>
  <c r="T3091" i="4"/>
  <c r="T6331" i="4"/>
  <c r="T5601" i="4"/>
  <c r="T232" i="4"/>
  <c r="T7564" i="4"/>
  <c r="T5817" i="4"/>
  <c r="T3074" i="4"/>
  <c r="T7258" i="4"/>
  <c r="T3603" i="4"/>
  <c r="T3012" i="4"/>
  <c r="T3388" i="4"/>
  <c r="T3623" i="4"/>
  <c r="T4424" i="4"/>
  <c r="T7119" i="4"/>
  <c r="T3822" i="4"/>
  <c r="T567" i="4"/>
  <c r="T5394" i="4"/>
  <c r="T4332" i="4"/>
  <c r="T594" i="4"/>
  <c r="T4282" i="4"/>
  <c r="T3429" i="4"/>
  <c r="T722" i="4"/>
  <c r="T6751" i="4"/>
  <c r="T6361" i="4"/>
  <c r="T1232" i="4"/>
  <c r="T7720" i="4"/>
  <c r="T1788" i="4"/>
  <c r="T5233" i="4"/>
  <c r="T396" i="4"/>
  <c r="T4575" i="4"/>
  <c r="T3656" i="4"/>
  <c r="T3276" i="4"/>
  <c r="T804" i="4"/>
  <c r="T6165" i="4"/>
  <c r="T8319" i="4"/>
  <c r="T6357" i="4"/>
  <c r="T815" i="4"/>
  <c r="T3890" i="4"/>
  <c r="T4997" i="4"/>
  <c r="T6026" i="4"/>
  <c r="T3113" i="4"/>
  <c r="T7729" i="4"/>
  <c r="T4982" i="4"/>
  <c r="T7615" i="4"/>
  <c r="T5652" i="4"/>
  <c r="T6141" i="4"/>
  <c r="T4789" i="4"/>
  <c r="T3650" i="4"/>
  <c r="T7244" i="4"/>
  <c r="T5018" i="4"/>
  <c r="T1626" i="4"/>
  <c r="T7633" i="4"/>
  <c r="T1802" i="4"/>
  <c r="T4849" i="4"/>
  <c r="T898" i="4"/>
  <c r="T1875" i="4"/>
  <c r="T1093" i="4"/>
  <c r="T4934" i="4"/>
  <c r="T7083" i="4"/>
  <c r="T2949" i="4"/>
  <c r="T7060" i="4"/>
  <c r="T6448" i="4"/>
  <c r="T8176" i="4"/>
  <c r="T8008" i="4"/>
  <c r="T7234" i="4"/>
  <c r="T2818" i="4"/>
  <c r="T5917" i="4"/>
  <c r="T559" i="4"/>
  <c r="T6992" i="4"/>
  <c r="T67" i="4"/>
  <c r="T4347" i="4"/>
  <c r="T5761" i="4"/>
  <c r="T3657" i="4"/>
  <c r="T1851" i="4"/>
  <c r="T5616" i="4"/>
  <c r="T2277" i="4"/>
  <c r="T5440" i="4"/>
  <c r="T7095" i="4"/>
  <c r="T6625" i="4"/>
  <c r="T3197" i="4"/>
  <c r="T2793" i="4"/>
  <c r="T956" i="4"/>
  <c r="T209" i="4"/>
  <c r="T4578" i="4"/>
  <c r="T3992" i="4"/>
  <c r="T6070" i="4"/>
  <c r="T8162" i="4"/>
  <c r="T6768" i="4"/>
  <c r="T1994" i="4"/>
  <c r="T767" i="4"/>
  <c r="T1406" i="4"/>
  <c r="T1219" i="4"/>
  <c r="T3662" i="4"/>
  <c r="T6017" i="4"/>
  <c r="T5885" i="4"/>
  <c r="T7581" i="4"/>
  <c r="T2853" i="4"/>
  <c r="T3687" i="4"/>
  <c r="T4242" i="4"/>
  <c r="T6313" i="4"/>
  <c r="T3965" i="4"/>
  <c r="T7678" i="4"/>
  <c r="T4130" i="4"/>
  <c r="T3458" i="4"/>
  <c r="T7140" i="4"/>
  <c r="T50" i="4"/>
  <c r="T2016" i="4"/>
  <c r="T2927" i="4"/>
  <c r="T3052" i="4"/>
  <c r="T3718" i="4"/>
  <c r="T5072" i="4"/>
  <c r="T5066" i="4"/>
  <c r="T2737" i="4"/>
  <c r="T7498" i="4"/>
  <c r="T6204" i="4"/>
  <c r="T2293" i="4"/>
  <c r="T7619" i="4"/>
  <c r="T2639" i="4"/>
  <c r="T5816" i="4"/>
  <c r="T7583" i="4"/>
  <c r="T8208" i="4"/>
  <c r="T5578" i="4"/>
  <c r="T7788" i="4"/>
  <c r="T5225" i="4"/>
  <c r="T6346" i="4"/>
  <c r="T2043" i="4"/>
  <c r="T5397" i="4"/>
  <c r="T2327" i="4"/>
  <c r="T1834" i="4"/>
  <c r="T143" i="4"/>
  <c r="T6378" i="4"/>
  <c r="T5749" i="4"/>
  <c r="T119" i="4"/>
  <c r="T1816" i="4"/>
  <c r="T6308" i="4"/>
  <c r="T5532" i="4"/>
  <c r="T3922" i="4"/>
  <c r="T172" i="4"/>
  <c r="T5206" i="4"/>
  <c r="T1409" i="4"/>
  <c r="T2208" i="4"/>
  <c r="T6441" i="4"/>
  <c r="T3236" i="4"/>
  <c r="T1382" i="4"/>
  <c r="T7630" i="4"/>
  <c r="T4041" i="4"/>
  <c r="T107" i="4"/>
  <c r="T1679" i="4"/>
  <c r="T3487" i="4"/>
  <c r="T7283" i="4"/>
  <c r="T7270" i="4"/>
  <c r="T2211" i="4"/>
  <c r="T3683" i="4"/>
  <c r="T6613" i="4"/>
  <c r="T5126" i="4"/>
  <c r="T1335" i="4"/>
  <c r="T4351" i="4"/>
  <c r="T4166" i="4"/>
  <c r="T7105" i="4"/>
  <c r="T6724" i="4"/>
  <c r="T1573" i="4"/>
  <c r="T5650" i="4"/>
  <c r="T8325" i="4"/>
  <c r="T7778" i="4"/>
  <c r="T8149" i="4"/>
  <c r="T7272" i="4"/>
  <c r="T7407" i="4"/>
  <c r="T5267" i="4"/>
  <c r="T1092" i="4"/>
  <c r="T7082" i="4"/>
  <c r="T2053" i="4"/>
  <c r="T2528" i="4"/>
  <c r="T3887" i="4"/>
  <c r="T7625" i="4"/>
  <c r="T8275" i="4"/>
  <c r="T2552" i="4"/>
  <c r="T7190" i="4"/>
  <c r="T7473" i="4"/>
  <c r="T6503" i="4"/>
  <c r="T732" i="4"/>
  <c r="T4741" i="4"/>
  <c r="T812" i="4"/>
  <c r="T5767" i="4"/>
  <c r="T550" i="4"/>
  <c r="T5945" i="4"/>
  <c r="T7395" i="4"/>
  <c r="T1009" i="4"/>
  <c r="T3700" i="4"/>
  <c r="T7479" i="4"/>
  <c r="T3582" i="4"/>
  <c r="T3849" i="4"/>
  <c r="T7953" i="4"/>
  <c r="T1935" i="4"/>
  <c r="T2411" i="4"/>
  <c r="T6437" i="4"/>
  <c r="T4821" i="4"/>
  <c r="T2141" i="4"/>
  <c r="T138" i="4"/>
  <c r="T2314" i="4"/>
  <c r="T6253" i="4"/>
  <c r="T4000" i="4"/>
  <c r="T5530" i="4"/>
  <c r="T4847" i="4"/>
  <c r="T2033" i="4"/>
  <c r="T3909" i="4"/>
  <c r="T6345" i="4"/>
  <c r="T6365" i="4"/>
  <c r="T1303" i="4"/>
  <c r="T3689" i="4"/>
  <c r="T5368" i="4"/>
  <c r="T5371" i="4"/>
  <c r="T2334" i="4"/>
  <c r="T4495" i="4"/>
  <c r="T4615" i="4"/>
  <c r="T7846" i="4"/>
  <c r="T7420" i="4"/>
  <c r="T735" i="4"/>
  <c r="T1118" i="4"/>
  <c r="T307" i="4"/>
  <c r="T96" i="4"/>
  <c r="T2076" i="4"/>
  <c r="T3438" i="4"/>
  <c r="T7020" i="4"/>
  <c r="T968" i="4"/>
  <c r="T1923" i="4"/>
  <c r="T7549" i="4"/>
  <c r="T4104" i="4"/>
  <c r="T3609" i="4"/>
  <c r="T1571" i="4"/>
  <c r="T7360" i="4"/>
  <c r="T2931" i="4"/>
  <c r="T255" i="4"/>
  <c r="T3933" i="4"/>
  <c r="T356" i="4"/>
  <c r="T2963" i="4"/>
  <c r="T1313" i="4"/>
  <c r="T1880" i="4"/>
  <c r="T5528" i="4"/>
  <c r="T2751" i="4"/>
  <c r="T2051" i="4"/>
  <c r="T787" i="4"/>
  <c r="T4754" i="4"/>
  <c r="T7594" i="4"/>
  <c r="T6895" i="4"/>
  <c r="T517" i="4"/>
  <c r="T7209" i="4"/>
  <c r="T5911" i="4"/>
  <c r="T7987" i="4"/>
  <c r="T2366" i="4"/>
  <c r="T3130" i="4"/>
  <c r="T698" i="4"/>
  <c r="T3908" i="4"/>
  <c r="T6642" i="4"/>
  <c r="T1871" i="4"/>
  <c r="T1742" i="4"/>
  <c r="T5662" i="4"/>
  <c r="T1445" i="4"/>
  <c r="T4315" i="4"/>
  <c r="T2863" i="4"/>
  <c r="T3593" i="4"/>
  <c r="T7902" i="4"/>
  <c r="T1575" i="4"/>
  <c r="T5517" i="4"/>
  <c r="T6475" i="4"/>
  <c r="T6552" i="4"/>
  <c r="T5151" i="4"/>
  <c r="T7215" i="4"/>
  <c r="T3644" i="4"/>
  <c r="T2134" i="4"/>
  <c r="T412" i="4"/>
  <c r="T2722" i="4"/>
  <c r="T1050" i="4"/>
  <c r="T5715" i="4"/>
  <c r="T3538" i="4"/>
  <c r="T6374" i="4"/>
  <c r="T5714" i="4"/>
  <c r="T3058" i="4"/>
  <c r="T5864" i="4"/>
  <c r="T5172" i="4"/>
  <c r="T2777" i="4"/>
  <c r="T927" i="4"/>
  <c r="T7744" i="4"/>
  <c r="T3556" i="4"/>
  <c r="T3828" i="4"/>
  <c r="T300" i="4"/>
  <c r="T4088" i="4"/>
  <c r="T5668" i="4"/>
  <c r="T4734" i="4"/>
  <c r="T5449" i="4"/>
  <c r="T1344" i="4"/>
  <c r="T7588" i="4"/>
  <c r="T578" i="4"/>
  <c r="T7585" i="4"/>
  <c r="T7799" i="4"/>
  <c r="T5628" i="4"/>
  <c r="T4884" i="4"/>
  <c r="T3937" i="4"/>
  <c r="T7436" i="4"/>
  <c r="T6999" i="4"/>
  <c r="T7571" i="4"/>
  <c r="T8097" i="4"/>
  <c r="T3982" i="4"/>
  <c r="T5317" i="4"/>
  <c r="T3122" i="4"/>
  <c r="T3774" i="4"/>
  <c r="T6186" i="4"/>
  <c r="T3237" i="4"/>
  <c r="T1583" i="4"/>
  <c r="T2238" i="4"/>
  <c r="T1147" i="4"/>
  <c r="T6590" i="4"/>
  <c r="T5190" i="4"/>
  <c r="T5191" i="4"/>
  <c r="T7626" i="4"/>
  <c r="T6010" i="4"/>
  <c r="T1711" i="4"/>
  <c r="T5338" i="4"/>
  <c r="T2902" i="4"/>
  <c r="T5447" i="4"/>
  <c r="T1948" i="4"/>
  <c r="T3492" i="4"/>
  <c r="T221" i="4"/>
  <c r="T2090" i="4"/>
  <c r="T3790" i="4"/>
  <c r="T6567" i="4"/>
  <c r="T2133" i="4"/>
  <c r="T1431" i="4"/>
  <c r="T1572" i="4"/>
  <c r="T2919" i="4"/>
  <c r="T5553" i="4"/>
  <c r="T1813" i="4"/>
  <c r="T3724" i="4"/>
  <c r="T6060" i="4"/>
  <c r="T820" i="4"/>
  <c r="T4967" i="4"/>
  <c r="T5547" i="4"/>
  <c r="T5772" i="4"/>
  <c r="T7566" i="4"/>
  <c r="T1139" i="4"/>
  <c r="T2441" i="4"/>
  <c r="T6656" i="4"/>
  <c r="T2322" i="4"/>
  <c r="T595" i="4"/>
  <c r="T4808" i="4"/>
  <c r="T1977" i="4"/>
  <c r="T1182" i="4"/>
  <c r="T4680" i="4"/>
  <c r="T1452" i="4"/>
  <c r="T8143" i="4"/>
  <c r="T6464" i="4"/>
  <c r="T6044" i="4"/>
  <c r="T4449" i="4"/>
  <c r="T4823" i="4"/>
  <c r="T1423" i="4"/>
  <c r="T5920" i="4"/>
  <c r="T3296" i="4"/>
  <c r="T3320" i="4"/>
  <c r="T2233" i="4"/>
  <c r="T7251" i="4"/>
  <c r="T6161" i="4"/>
  <c r="T2368" i="4"/>
  <c r="T5982" i="4"/>
  <c r="T97" i="4"/>
  <c r="T3230" i="4"/>
  <c r="T2098" i="4"/>
  <c r="T6201" i="4"/>
  <c r="T372" i="4"/>
  <c r="T2892" i="4"/>
  <c r="T5350" i="4"/>
  <c r="T7025" i="4"/>
  <c r="T3463" i="4"/>
  <c r="T6469" i="4"/>
  <c r="T2672" i="4"/>
  <c r="T3985" i="4"/>
  <c r="T6180" i="4"/>
  <c r="T49" i="4"/>
  <c r="T733" i="4"/>
  <c r="T6980" i="4"/>
  <c r="T6229" i="4"/>
  <c r="T1718" i="4"/>
  <c r="T6718" i="4"/>
  <c r="T4679" i="4"/>
  <c r="T6073" i="4"/>
  <c r="T6298" i="4"/>
  <c r="T3134" i="4"/>
  <c r="T2279" i="4"/>
  <c r="T3455" i="4"/>
  <c r="T1550" i="4"/>
  <c r="T2042" i="4"/>
  <c r="T635" i="4"/>
  <c r="T723" i="4"/>
  <c r="T3565" i="4"/>
  <c r="T4708" i="4"/>
  <c r="T5723" i="4"/>
  <c r="T1675" i="4"/>
  <c r="T5569" i="4"/>
  <c r="T2862" i="4"/>
  <c r="T3368" i="4"/>
  <c r="T5970" i="4"/>
  <c r="T780" i="4"/>
  <c r="T3313" i="4"/>
  <c r="T1047" i="4"/>
  <c r="T2872" i="4"/>
  <c r="T7345" i="4"/>
  <c r="T4357" i="4"/>
  <c r="T6509" i="4"/>
  <c r="T6089" i="4"/>
  <c r="T8180" i="4"/>
  <c r="T1283" i="4"/>
  <c r="T5128" i="4"/>
  <c r="T4732" i="4"/>
  <c r="T6012" i="4"/>
  <c r="T3295" i="4"/>
  <c r="T5591" i="4"/>
  <c r="T7568" i="4"/>
  <c r="T772" i="4"/>
  <c r="T3721" i="4"/>
  <c r="T4605" i="4"/>
  <c r="T249" i="4"/>
  <c r="T5467" i="4"/>
  <c r="T5514" i="4"/>
  <c r="T7359" i="4"/>
  <c r="T1187" i="4"/>
  <c r="T4538" i="4"/>
  <c r="T275" i="4"/>
  <c r="T6845" i="4"/>
  <c r="T3782" i="4"/>
  <c r="T7170" i="4"/>
  <c r="T2693" i="4"/>
  <c r="T3178" i="4"/>
  <c r="T6888" i="4"/>
  <c r="T242" i="4"/>
  <c r="T6277" i="4"/>
  <c r="T93" i="4"/>
  <c r="T3815" i="4"/>
  <c r="T3737" i="4"/>
  <c r="T7030" i="4"/>
  <c r="T4793" i="4"/>
  <c r="T5992" i="4"/>
  <c r="T8051" i="4"/>
  <c r="T5187" i="4"/>
  <c r="T4593" i="4"/>
  <c r="T7557" i="4"/>
  <c r="T3153" i="4"/>
  <c r="T2119" i="4"/>
  <c r="T1386" i="4"/>
  <c r="T6600" i="4"/>
  <c r="T713" i="4"/>
  <c r="T4935" i="4"/>
  <c r="T5948" i="4"/>
  <c r="T5983" i="4"/>
  <c r="T7183" i="4"/>
  <c r="T7211" i="4"/>
  <c r="T5600" i="4"/>
  <c r="T4968" i="4"/>
  <c r="T4386" i="4"/>
  <c r="T15" i="4"/>
  <c r="T1030" i="4"/>
  <c r="T5688" i="4"/>
  <c r="T428" i="4"/>
  <c r="T260" i="4"/>
  <c r="T7708" i="4"/>
  <c r="T5924" i="4"/>
  <c r="T5932" i="4"/>
  <c r="T7216" i="4"/>
  <c r="T3966" i="4"/>
  <c r="T2640" i="4"/>
  <c r="T6129" i="4"/>
  <c r="T5137" i="4"/>
  <c r="T3996" i="4"/>
  <c r="T7194" i="4"/>
  <c r="T1818" i="4"/>
  <c r="T1034" i="4"/>
  <c r="T1792" i="4"/>
  <c r="T6796" i="4"/>
  <c r="T5284" i="4"/>
  <c r="T4675" i="4"/>
  <c r="T1281" i="4"/>
  <c r="T2543" i="4"/>
  <c r="T4880" i="4"/>
  <c r="T3921" i="4"/>
  <c r="T5705" i="4"/>
  <c r="T286" i="4"/>
  <c r="T3976" i="4"/>
  <c r="T7308" i="4"/>
  <c r="T2105" i="4"/>
  <c r="T708" i="4"/>
  <c r="T4827" i="4"/>
  <c r="T1780" i="4"/>
  <c r="T6198" i="4"/>
  <c r="T7163" i="4"/>
  <c r="T7075" i="4"/>
  <c r="T4210" i="4"/>
  <c r="T4049" i="4"/>
  <c r="T8335" i="4"/>
  <c r="T4897" i="4"/>
  <c r="T4511" i="4"/>
  <c r="T2242" i="4"/>
  <c r="T5462" i="4"/>
  <c r="T4917" i="4"/>
  <c r="T2383" i="4"/>
  <c r="T4302" i="4"/>
  <c r="T2389" i="4"/>
  <c r="T6702" i="4"/>
  <c r="T7544" i="4"/>
  <c r="T6681" i="4"/>
  <c r="T3993" i="4"/>
  <c r="T2479" i="4"/>
  <c r="T6383" i="4"/>
  <c r="T3049" i="4"/>
  <c r="T6439" i="4"/>
  <c r="T597" i="4"/>
  <c r="T8258" i="4"/>
  <c r="T333" i="4"/>
  <c r="T2237" i="4"/>
  <c r="T689" i="4"/>
  <c r="T198" i="4"/>
  <c r="T5830" i="4"/>
  <c r="T6501" i="4"/>
  <c r="T6558" i="4"/>
  <c r="T4638" i="4"/>
  <c r="T655" i="4"/>
  <c r="T1427" i="4"/>
  <c r="T7242" i="4"/>
  <c r="T6508" i="4"/>
  <c r="T7203" i="4"/>
  <c r="T1439" i="4"/>
  <c r="T2299" i="4"/>
  <c r="T7665" i="4"/>
  <c r="T37" i="4"/>
  <c r="T1392" i="4"/>
  <c r="T6833" i="4"/>
  <c r="T4417" i="4"/>
  <c r="T528" i="4"/>
  <c r="T7985" i="4"/>
  <c r="T5096" i="4"/>
  <c r="T3001" i="4"/>
  <c r="T1033" i="4"/>
  <c r="T174" i="4"/>
  <c r="T2005" i="4"/>
  <c r="T2153" i="4"/>
  <c r="T7976" i="4"/>
  <c r="T5595" i="4"/>
  <c r="T8033" i="4"/>
  <c r="T2047" i="4"/>
  <c r="T6815" i="4"/>
  <c r="T6753" i="4"/>
  <c r="T3150" i="4"/>
  <c r="T6793" i="4"/>
  <c r="T5819" i="4"/>
  <c r="T1542" i="4"/>
  <c r="T3009" i="4"/>
  <c r="T5255" i="4"/>
  <c r="T6069" i="4"/>
  <c r="T7911" i="4"/>
  <c r="T5185" i="4"/>
  <c r="T7936" i="4"/>
  <c r="T4473" i="4"/>
  <c r="T937" i="4"/>
  <c r="T2979" i="4"/>
  <c r="T4464" i="4"/>
  <c r="T2219" i="4"/>
  <c r="T8172" i="4"/>
  <c r="T1726" i="4"/>
  <c r="T1198" i="4"/>
  <c r="T99" i="4"/>
  <c r="T477" i="4"/>
  <c r="T3045" i="4"/>
  <c r="T6483" i="4"/>
  <c r="T246" i="4"/>
  <c r="T1723" i="4"/>
  <c r="T5208" i="4"/>
  <c r="T5952" i="4"/>
  <c r="T6395" i="4"/>
  <c r="T6765" i="4"/>
  <c r="T2355" i="4"/>
  <c r="T1805" i="4"/>
  <c r="T5023" i="4"/>
  <c r="T3792" i="4"/>
  <c r="T7444" i="4"/>
  <c r="T7887" i="4"/>
  <c r="T861" i="4"/>
  <c r="T6544" i="4"/>
  <c r="T639" i="4"/>
  <c r="T6620" i="4"/>
  <c r="T6472" i="4"/>
  <c r="T2989" i="4"/>
  <c r="T7643" i="4"/>
  <c r="T5035" i="4"/>
  <c r="T4189" i="4"/>
  <c r="T1910" i="4"/>
  <c r="T6189" i="4"/>
  <c r="T4784" i="4"/>
  <c r="T8133" i="4"/>
  <c r="T8326" i="4"/>
  <c r="T4762" i="4"/>
  <c r="T7610" i="4"/>
  <c r="T4533" i="4"/>
  <c r="T2955" i="4"/>
  <c r="T6429" i="4"/>
  <c r="T216" i="4"/>
  <c r="T5327" i="4"/>
  <c r="T8272" i="4"/>
  <c r="T2719" i="4"/>
  <c r="T3641" i="4"/>
  <c r="T2503" i="4"/>
  <c r="T3371" i="4"/>
  <c r="T7415" i="4"/>
  <c r="T4545" i="4"/>
  <c r="T2736" i="4"/>
  <c r="T3132" i="4"/>
  <c r="T3797" i="4"/>
  <c r="T3069" i="4"/>
  <c r="T3420" i="4"/>
  <c r="T6524" i="4"/>
  <c r="T2981" i="4"/>
  <c r="T6421" i="4"/>
  <c r="T4455" i="4"/>
  <c r="T681" i="4"/>
  <c r="T5417" i="4"/>
  <c r="T1179" i="4"/>
  <c r="T1971" i="4"/>
  <c r="T6149" i="4"/>
  <c r="T229" i="4"/>
  <c r="T7707" i="4"/>
  <c r="T4712" i="4"/>
  <c r="T3299" i="4"/>
  <c r="T4776" i="4"/>
  <c r="T6036" i="4"/>
  <c r="T3383" i="4"/>
  <c r="T7414" i="4"/>
  <c r="T4886" i="4"/>
  <c r="T6684" i="4"/>
  <c r="T105" i="4"/>
  <c r="T2659" i="4"/>
  <c r="T7206" i="4"/>
  <c r="T2773" i="4"/>
  <c r="T4658" i="4"/>
  <c r="T6227" i="4"/>
  <c r="T2122" i="4"/>
  <c r="T6356" i="4"/>
  <c r="T1472" i="4"/>
  <c r="T8310" i="4"/>
  <c r="T6466" i="4"/>
  <c r="T876" i="4"/>
  <c r="T1277" i="4"/>
  <c r="T4359" i="4"/>
  <c r="T4564" i="4"/>
  <c r="T1054" i="4"/>
  <c r="T213" i="4"/>
  <c r="T3239" i="4"/>
  <c r="T2618" i="4"/>
  <c r="T5457" i="4"/>
  <c r="T420" i="4"/>
  <c r="T2962" i="4"/>
  <c r="T810" i="4"/>
  <c r="T2741" i="4"/>
  <c r="T3086" i="4"/>
  <c r="T6430" i="4"/>
  <c r="T2603" i="4"/>
  <c r="T7264" i="4"/>
  <c r="T4892" i="4"/>
  <c r="T6459" i="4"/>
  <c r="T3007" i="4"/>
  <c r="T570" i="4"/>
  <c r="T4535" i="4"/>
  <c r="T2951" i="4"/>
  <c r="T4865" i="4"/>
  <c r="T6299" i="4"/>
  <c r="T3587" i="4"/>
  <c r="T3380" i="4"/>
  <c r="T6468" i="4"/>
  <c r="T2382" i="4"/>
  <c r="T5170" i="4"/>
  <c r="T3482" i="4"/>
  <c r="T4368" i="4"/>
  <c r="T5294" i="4"/>
  <c r="T4147" i="4"/>
  <c r="T6247" i="4"/>
  <c r="T5781" i="4"/>
  <c r="T6332" i="4"/>
  <c r="T5654" i="4"/>
  <c r="T4191" i="4"/>
  <c r="T2570" i="4"/>
  <c r="T381" i="4"/>
  <c r="T6816" i="4"/>
  <c r="T7299" i="4"/>
  <c r="T5395" i="4"/>
  <c r="T3532" i="4"/>
  <c r="T5445" i="4"/>
  <c r="T6680" i="4"/>
  <c r="T1980" i="4"/>
  <c r="T7552" i="4"/>
  <c r="T1301" i="4"/>
  <c r="T4709" i="4"/>
  <c r="T1120" i="4"/>
  <c r="T7421" i="4"/>
  <c r="T90" i="4"/>
  <c r="T7882" i="4"/>
  <c r="T2517" i="4"/>
  <c r="T2688" i="4"/>
  <c r="T348" i="4"/>
  <c r="T5834" i="4"/>
  <c r="T2271" i="4"/>
  <c r="T962" i="4"/>
  <c r="T4404" i="4"/>
  <c r="T27" i="4"/>
  <c r="T710" i="4"/>
  <c r="T8222" i="4"/>
  <c r="T5563" i="4"/>
  <c r="T8270" i="4"/>
  <c r="T2115" i="4"/>
  <c r="T4698" i="4"/>
  <c r="T798" i="4"/>
  <c r="T5824" i="4"/>
  <c r="T7833" i="4"/>
  <c r="T4844" i="4"/>
  <c r="T3003" i="4"/>
  <c r="T254" i="4"/>
  <c r="T7517" i="4"/>
  <c r="T1306" i="4"/>
  <c r="T3967" i="4"/>
  <c r="T7586" i="4"/>
  <c r="T7492" i="4"/>
  <c r="T5807" i="4"/>
  <c r="T2415" i="4"/>
  <c r="T3264" i="4"/>
  <c r="T7478" i="4"/>
  <c r="T2511" i="4"/>
  <c r="T7197" i="4"/>
  <c r="T5692" i="4"/>
  <c r="T4021" i="4"/>
  <c r="T5996" i="4"/>
  <c r="T824" i="4"/>
  <c r="T2670" i="4"/>
  <c r="T5082" i="4"/>
  <c r="T2457" i="4"/>
  <c r="T4453" i="4"/>
  <c r="T8256" i="4"/>
  <c r="T42" i="4"/>
  <c r="T8076" i="4"/>
  <c r="T8322" i="4"/>
  <c r="T4486" i="4"/>
  <c r="T7964" i="4"/>
  <c r="T7664" i="4"/>
  <c r="T6981" i="4"/>
  <c r="T3105" i="4"/>
  <c r="T529" i="4"/>
  <c r="T7990" i="4"/>
  <c r="T4232" i="4"/>
  <c r="T1371" i="4"/>
  <c r="T599" i="4"/>
  <c r="T7174" i="4"/>
  <c r="T1094" i="4"/>
  <c r="T188" i="4"/>
  <c r="T2418" i="4"/>
  <c r="T3697" i="4"/>
  <c r="T6359" i="4"/>
  <c r="T603" i="4"/>
  <c r="T2650" i="4"/>
  <c r="T855" i="4"/>
  <c r="T4910" i="4"/>
  <c r="T2906" i="4"/>
  <c r="T4959" i="4"/>
  <c r="T4244" i="4"/>
  <c r="T5160" i="4"/>
  <c r="T827" i="4"/>
  <c r="T5590" i="4"/>
  <c r="T7417" i="4"/>
  <c r="T1539" i="4"/>
  <c r="T1784" i="4"/>
  <c r="T345" i="4"/>
  <c r="T6931" i="4"/>
  <c r="T5036" i="4"/>
  <c r="T4355" i="4"/>
  <c r="T3753" i="4"/>
  <c r="T2092" i="4"/>
  <c r="T3717" i="4"/>
  <c r="T7814" i="4"/>
  <c r="T5508" i="4"/>
  <c r="T7909" i="4"/>
  <c r="T5259" i="4"/>
  <c r="T7934" i="4"/>
  <c r="T5175" i="4"/>
  <c r="T5405" i="4"/>
  <c r="T4395" i="4"/>
  <c r="T8239" i="4"/>
  <c r="T6218" i="4"/>
  <c r="T5337" i="4"/>
  <c r="T2783" i="4"/>
  <c r="T1286" i="4"/>
  <c r="T3346" i="4"/>
  <c r="T7688" i="4"/>
  <c r="T5068" i="4"/>
  <c r="T4072" i="4"/>
  <c r="T5909" i="4"/>
  <c r="T5201" i="4"/>
  <c r="T1990" i="4"/>
  <c r="T5326" i="4"/>
  <c r="T4819" i="4"/>
  <c r="T4225" i="4"/>
  <c r="T8060" i="4"/>
  <c r="T941" i="4"/>
  <c r="T7199" i="4"/>
  <c r="T4253" i="4"/>
  <c r="T6391" i="4"/>
  <c r="T8171" i="4"/>
  <c r="T3182" i="4"/>
  <c r="T6422" i="4"/>
  <c r="T7761" i="4"/>
  <c r="T709" i="4"/>
  <c r="T1998" i="4"/>
  <c r="T6822" i="4"/>
  <c r="T1825" i="4"/>
  <c r="T4031" i="4"/>
  <c r="T6172" i="4"/>
  <c r="T977" i="4"/>
  <c r="T4441" i="4"/>
  <c r="T5502" i="4"/>
  <c r="T7737" i="4"/>
  <c r="T2182" i="4"/>
  <c r="T5659" i="4"/>
  <c r="T964" i="4"/>
  <c r="T3029" i="4"/>
  <c r="T8010" i="4"/>
  <c r="T7973" i="4"/>
  <c r="T2287" i="4"/>
  <c r="T5568" i="4"/>
  <c r="T3791" i="4"/>
  <c r="T4779" i="4"/>
  <c r="T7153" i="4"/>
  <c r="T591" i="4"/>
  <c r="T2995" i="4"/>
  <c r="T7979" i="4"/>
  <c r="T3875" i="4"/>
  <c r="T6857" i="4"/>
  <c r="T3671" i="4"/>
  <c r="T4717" i="4"/>
  <c r="T5422" i="4"/>
  <c r="T2813" i="4"/>
  <c r="T802" i="4"/>
  <c r="T3472" i="4"/>
  <c r="T818" i="4"/>
  <c r="T6920" i="4"/>
  <c r="T2422" i="4"/>
  <c r="T2403" i="4"/>
  <c r="T2510" i="4"/>
  <c r="T8128" i="4"/>
  <c r="T7805" i="4"/>
  <c r="T7523" i="4"/>
  <c r="T4979" i="4"/>
  <c r="T859" i="4"/>
  <c r="T6927" i="4"/>
  <c r="T1126" i="4"/>
  <c r="T4290" i="4"/>
  <c r="T7701" i="4"/>
  <c r="T3138" i="4"/>
  <c r="T2584" i="4"/>
  <c r="T3405" i="4"/>
  <c r="T2344" i="4"/>
  <c r="T2885" i="4"/>
  <c r="T1014" i="4"/>
  <c r="T1013" i="4"/>
  <c r="T3446" i="4"/>
  <c r="T3392" i="4"/>
  <c r="T987" i="4"/>
  <c r="T4589" i="4"/>
  <c r="T7556" i="4"/>
  <c r="T4277" i="4"/>
  <c r="T3759" i="4"/>
  <c r="T448" i="4"/>
  <c r="T5212" i="4"/>
  <c r="T7146" i="4"/>
  <c r="T3476" i="4"/>
  <c r="T7601" i="4"/>
  <c r="T3332" i="4"/>
  <c r="T3034" i="4"/>
  <c r="T5926" i="4"/>
  <c r="T4448" i="4"/>
  <c r="T2346" i="4"/>
  <c r="T4429" i="4"/>
  <c r="T2854" i="4"/>
  <c r="T2452" i="4"/>
  <c r="T1946" i="4"/>
  <c r="T1874" i="4"/>
  <c r="T6083" i="4"/>
  <c r="T8167" i="4"/>
  <c r="T4778" i="4"/>
  <c r="T1735" i="4"/>
  <c r="T7924" i="4"/>
  <c r="T4859" i="4"/>
  <c r="T5028" i="4"/>
  <c r="T3310" i="4"/>
  <c r="T3340" i="4"/>
  <c r="T487" i="4"/>
  <c r="T7053" i="4"/>
  <c r="T3112" i="4"/>
  <c r="T2358" i="4"/>
  <c r="T7865" i="4"/>
  <c r="T6169" i="4"/>
  <c r="T1638" i="4"/>
  <c r="T1266" i="4"/>
  <c r="T5742" i="4"/>
  <c r="T3080" i="4"/>
  <c r="T326" i="4"/>
  <c r="T3333" i="4"/>
  <c r="T4509" i="4"/>
  <c r="T484" i="4"/>
  <c r="T5180" i="4"/>
  <c r="T3456" i="4"/>
  <c r="T6079" i="4"/>
  <c r="T3904" i="4"/>
  <c r="T4705" i="4"/>
  <c r="T2176" i="4"/>
  <c r="T3036" i="4"/>
  <c r="T2567" i="4"/>
  <c r="T7123" i="4"/>
  <c r="T85" i="4"/>
  <c r="T4932" i="4"/>
  <c r="T8054" i="4"/>
  <c r="T3266" i="4"/>
  <c r="T5583" i="4"/>
  <c r="T17" i="4"/>
  <c r="T1569" i="4"/>
  <c r="T1314" i="4"/>
  <c r="T7036" i="4"/>
  <c r="T1239" i="4"/>
  <c r="T8130" i="4"/>
  <c r="T6414" i="4"/>
  <c r="T6764" i="4"/>
  <c r="T3857" i="4"/>
  <c r="T3960" i="4"/>
  <c r="T7935" i="4"/>
  <c r="T416" i="4"/>
  <c r="T7390" i="4"/>
  <c r="T5111" i="4"/>
  <c r="T4972" i="4"/>
  <c r="T2298" i="4"/>
  <c r="T6401" i="4"/>
  <c r="T8086" i="4"/>
  <c r="T8163" i="4"/>
  <c r="T4663" i="4"/>
  <c r="T6775" i="4"/>
  <c r="T6471" i="4"/>
  <c r="T5757" i="4"/>
  <c r="T999" i="4"/>
  <c r="T7297" i="4"/>
  <c r="T4247" i="4"/>
  <c r="T3428" i="4"/>
  <c r="T3751" i="4"/>
  <c r="T6923" i="4"/>
  <c r="T6542" i="4"/>
  <c r="T993" i="4"/>
  <c r="T3312" i="4"/>
  <c r="T6598" i="4"/>
  <c r="T4862" i="4"/>
  <c r="T354" i="4"/>
  <c r="T2502" i="4"/>
  <c r="T3508" i="4"/>
  <c r="T612" i="4"/>
  <c r="T1651" i="4"/>
  <c r="T3326" i="4"/>
  <c r="T7342" i="4"/>
  <c r="T8321" i="4"/>
  <c r="T777" i="4"/>
  <c r="T1123" i="4"/>
  <c r="T5152" i="4"/>
  <c r="T8071" i="4"/>
  <c r="T4806" i="4"/>
  <c r="T970" i="4"/>
  <c r="T776" i="4"/>
  <c r="T6152" i="4"/>
  <c r="T2228" i="4"/>
  <c r="T623" i="4"/>
  <c r="T947" i="4"/>
  <c r="T2566" i="4"/>
  <c r="T2560" i="4"/>
  <c r="T7221" i="4"/>
  <c r="T1148" i="4"/>
  <c r="T2974" i="4"/>
  <c r="T1699" i="4"/>
  <c r="T324" i="4"/>
  <c r="T555" i="4"/>
  <c r="T2262" i="4"/>
  <c r="T7389" i="4"/>
  <c r="T2561" i="4"/>
  <c r="T7524" i="4"/>
  <c r="T2886" i="4"/>
  <c r="T2554" i="4"/>
  <c r="T3021" i="4"/>
  <c r="T6755" i="4"/>
  <c r="T1819" i="4"/>
  <c r="T1814" i="4"/>
  <c r="T6861" i="4"/>
  <c r="T7089" i="4"/>
  <c r="T7307" i="4"/>
  <c r="T265" i="4"/>
  <c r="T954" i="4"/>
  <c r="T4514" i="4"/>
  <c r="T1064" i="4"/>
  <c r="T6211" i="4"/>
  <c r="T4135" i="4"/>
  <c r="T1391" i="4"/>
  <c r="T8031" i="4"/>
  <c r="T1993" i="4"/>
  <c r="T7448" i="4"/>
  <c r="T1043" i="4"/>
  <c r="T7139" i="4"/>
  <c r="T687" i="4"/>
  <c r="T1200" i="4"/>
  <c r="T1890" i="4"/>
  <c r="T264" i="4"/>
  <c r="T6261" i="4"/>
  <c r="T2514" i="4"/>
  <c r="T803" i="4"/>
  <c r="T3902" i="4"/>
  <c r="T7386" i="4"/>
  <c r="T2607" i="4"/>
  <c r="T6124" i="4"/>
  <c r="T613" i="4"/>
  <c r="T2481" i="4"/>
  <c r="T8298" i="4"/>
  <c r="T4751" i="4"/>
  <c r="T5099" i="4"/>
  <c r="T2172" i="4"/>
  <c r="T1567" i="4"/>
  <c r="T7013" i="4"/>
  <c r="T1744" i="4"/>
  <c r="T6812" i="4"/>
  <c r="T7682" i="4"/>
  <c r="T3521" i="4"/>
  <c r="T4691" i="4"/>
  <c r="T2753" i="4"/>
  <c r="T2669" i="4"/>
  <c r="T3863" i="4"/>
  <c r="T7149" i="4"/>
  <c r="T1019" i="4"/>
  <c r="T1607" i="4"/>
  <c r="T3919" i="4"/>
  <c r="T6876" i="4"/>
  <c r="T3210" i="4"/>
  <c r="T8262" i="4"/>
  <c r="T2217" i="4"/>
  <c r="T1035" i="4"/>
  <c r="T3597" i="4"/>
  <c r="T4303" i="4"/>
  <c r="T8260" i="4"/>
  <c r="T2223" i="4"/>
  <c r="T3259" i="4"/>
  <c r="T8147" i="4"/>
  <c r="T35" i="4"/>
  <c r="T1129" i="4"/>
  <c r="T5872" i="4"/>
  <c r="T4194" i="4"/>
  <c r="T2950" i="4"/>
  <c r="T5313" i="4"/>
  <c r="T14" i="4"/>
  <c r="T5602" i="4"/>
  <c r="T4601" i="4"/>
  <c r="T3837" i="4"/>
  <c r="T1131" i="4"/>
  <c r="T8032" i="4"/>
  <c r="T2282" i="4"/>
  <c r="T453" i="4"/>
  <c r="T847" i="4"/>
  <c r="T4237" i="4"/>
  <c r="T1849" i="4"/>
  <c r="T1374" i="4"/>
  <c r="T7" i="4"/>
  <c r="T1609" i="4"/>
  <c r="T5768" i="4"/>
  <c r="T4364" i="4"/>
  <c r="T6780" i="4"/>
  <c r="T1212" i="4"/>
  <c r="T5695" i="4"/>
  <c r="T7870" i="4"/>
  <c r="T2816" i="4"/>
  <c r="T1350" i="4"/>
  <c r="T7080" i="4"/>
  <c r="T1268" i="4"/>
  <c r="T7994" i="4"/>
  <c r="T1113" i="4"/>
  <c r="T3212" i="4"/>
  <c r="T8302" i="4"/>
  <c r="T7150" i="4"/>
  <c r="T5080" i="4"/>
  <c r="T8225" i="4"/>
  <c r="T5710" i="4"/>
  <c r="T3427" i="4"/>
  <c r="T1262" i="4"/>
  <c r="T5648" i="4"/>
  <c r="T3961" i="4"/>
  <c r="T3220" i="4"/>
  <c r="T5469" i="4"/>
  <c r="T4931" i="4"/>
  <c r="T3186" i="4"/>
  <c r="T8145" i="4"/>
  <c r="T5396" i="4"/>
  <c r="T7092" i="4"/>
  <c r="T4154" i="4"/>
  <c r="T7746" i="4"/>
  <c r="T7001" i="4"/>
  <c r="T6859" i="4"/>
  <c r="T5683" i="4"/>
  <c r="T712" i="4"/>
  <c r="T3469" i="4"/>
  <c r="T4321" i="4"/>
  <c r="T1404" i="4"/>
  <c r="T3037" i="4"/>
  <c r="T7416" i="4"/>
  <c r="T3570" i="4"/>
  <c r="T5812" i="4"/>
  <c r="T6431" i="4"/>
  <c r="T6676" i="4"/>
  <c r="T4588" i="4"/>
  <c r="T2625" i="4"/>
  <c r="T3869" i="4"/>
  <c r="T4936" i="4"/>
  <c r="T5975" i="4"/>
  <c r="T4323" i="4"/>
  <c r="T6160" i="4"/>
  <c r="T3361" i="4"/>
  <c r="T2846" i="4"/>
  <c r="T4278" i="4"/>
  <c r="T320" i="4"/>
  <c r="T2448" i="4"/>
  <c r="T1721" i="4"/>
  <c r="T2202" i="4"/>
  <c r="T1470" i="4"/>
  <c r="T1186" i="4"/>
  <c r="T5642" i="4"/>
  <c r="T5210" i="4"/>
  <c r="T3738" i="4"/>
  <c r="T4109" i="4"/>
  <c r="T7021" i="4"/>
  <c r="T3958" i="4"/>
  <c r="T5113" i="4"/>
  <c r="T5751" i="4"/>
  <c r="T4391" i="4"/>
  <c r="T4954" i="4"/>
  <c r="T7301" i="4"/>
  <c r="T7120" i="4"/>
  <c r="T6869" i="4"/>
  <c r="T4435" i="4"/>
  <c r="T5346" i="4"/>
  <c r="T7559" i="4"/>
  <c r="T3051" i="4"/>
  <c r="T6941" i="4"/>
  <c r="T1771" i="4"/>
  <c r="T5242" i="4"/>
  <c r="T3011" i="4"/>
  <c r="T5571" i="4"/>
  <c r="T675" i="4"/>
  <c r="T5694" i="4"/>
  <c r="T5400" i="4"/>
  <c r="T1159" i="4"/>
  <c r="T7210" i="4"/>
  <c r="T5067" i="4"/>
  <c r="T7288" i="4"/>
  <c r="T8229" i="4"/>
  <c r="T6555" i="4"/>
  <c r="T2107" i="4"/>
  <c r="T3925" i="4"/>
  <c r="T6088" i="4"/>
  <c r="T3418" i="4"/>
  <c r="T6972" i="4"/>
  <c r="T4942" i="4"/>
  <c r="T5095" i="4"/>
  <c r="T6309" i="4"/>
  <c r="T3345" i="4"/>
  <c r="T4403" i="4"/>
  <c r="T3554" i="4"/>
  <c r="T315" i="4"/>
  <c r="T4774" i="4"/>
  <c r="T6416" i="4"/>
  <c r="T3495" i="4"/>
  <c r="T1588" i="4"/>
  <c r="T5752" i="4"/>
  <c r="T7719" i="4"/>
  <c r="T7946" i="4"/>
  <c r="T4074" i="4"/>
  <c r="T3071" i="4"/>
  <c r="T5285" i="4"/>
  <c r="T6639" i="4"/>
  <c r="T6863" i="4"/>
  <c r="T581" i="4"/>
  <c r="T5736" i="4"/>
  <c r="T5304" i="4"/>
  <c r="T4753" i="4"/>
  <c r="T2388" i="4"/>
  <c r="T1080" i="4"/>
  <c r="T434" i="4"/>
  <c r="T5312" i="4"/>
  <c r="T2910" i="4"/>
  <c r="T1937" i="4"/>
  <c r="T703" i="4"/>
  <c r="T4158" i="4"/>
  <c r="T1352" i="4"/>
  <c r="T6951" i="4"/>
  <c r="T4521" i="4"/>
  <c r="T7310" i="4"/>
  <c r="T1224" i="4"/>
  <c r="T3430" i="4"/>
  <c r="T76" i="4"/>
  <c r="T684" i="4"/>
  <c r="T7453" i="4"/>
  <c r="T3971" i="4"/>
  <c r="T6729" i="4"/>
  <c r="T4195" i="4"/>
  <c r="T8205" i="4"/>
  <c r="T2656" i="4"/>
  <c r="T5243" i="4"/>
  <c r="T1190" i="4"/>
  <c r="T4200" i="4"/>
  <c r="T949" i="4"/>
  <c r="T5853" i="4"/>
  <c r="T948" i="4"/>
  <c r="T5268" i="4"/>
  <c r="T2040" i="4"/>
  <c r="T1741" i="4"/>
  <c r="T1519" i="4"/>
  <c r="T443" i="4"/>
  <c r="T5847" i="4"/>
  <c r="T3542" i="4"/>
  <c r="T5376" i="4"/>
  <c r="T2779" i="4"/>
  <c r="T8084" i="4"/>
  <c r="T1795" i="4"/>
  <c r="T7834" i="4"/>
  <c r="T6338" i="4"/>
  <c r="T3374" i="4"/>
  <c r="T1517" i="4"/>
  <c r="T1906" i="4"/>
  <c r="T7465" i="4"/>
  <c r="T5545" i="4"/>
  <c r="T2300" i="4"/>
  <c r="T270" i="4"/>
  <c r="T6173" i="4"/>
  <c r="T4547" i="4"/>
  <c r="T3931" i="4"/>
  <c r="T7154" i="4"/>
  <c r="T8000" i="4"/>
  <c r="T3163" i="4"/>
  <c r="T7685" i="4"/>
  <c r="T3669" i="4"/>
  <c r="T4485" i="4"/>
  <c r="T6103" i="4"/>
  <c r="T892" i="4"/>
  <c r="T2627" i="4"/>
  <c r="T501" i="4"/>
  <c r="T1570" i="4"/>
  <c r="T8110" i="4"/>
  <c r="T1238" i="4"/>
  <c r="T7159" i="4"/>
  <c r="T4222" i="4"/>
  <c r="T4139" i="4"/>
  <c r="T6573" i="4"/>
  <c r="T4672" i="4"/>
  <c r="T5759" i="4"/>
  <c r="T5560" i="4"/>
  <c r="T3868" i="4"/>
  <c r="T3531" i="4"/>
  <c r="T3795" i="4"/>
  <c r="T3829" i="4"/>
  <c r="T5851" i="4"/>
  <c r="T7955" i="4"/>
  <c r="T7760" i="4"/>
  <c r="T3619" i="4"/>
  <c r="T2513" i="4"/>
  <c r="T2332" i="4"/>
  <c r="T7129" i="4"/>
  <c r="T2374" i="4"/>
  <c r="T64" i="4"/>
  <c r="T74" i="4"/>
  <c r="T6333" i="4"/>
  <c r="T8329" i="4"/>
  <c r="T4973" i="4"/>
  <c r="T496" i="4"/>
  <c r="T5079" i="4"/>
  <c r="T7077" i="4"/>
  <c r="T6412" i="4"/>
  <c r="T7608" i="4"/>
  <c r="T1486" i="4"/>
  <c r="T8083" i="4"/>
  <c r="T3658" i="4"/>
  <c r="T969" i="4"/>
  <c r="T5565" i="4"/>
  <c r="T1466" i="4"/>
  <c r="T800" i="4"/>
  <c r="T813" i="4"/>
  <c r="T2123" i="4"/>
  <c r="T4604" i="4"/>
  <c r="T4966" i="4"/>
  <c r="T5000" i="4"/>
  <c r="T997" i="4"/>
  <c r="T2993" i="4"/>
  <c r="T120" i="4"/>
  <c r="T3139" i="4"/>
  <c r="T5733" i="4"/>
  <c r="T4257" i="4"/>
  <c r="T7525" i="4"/>
  <c r="T3179" i="4"/>
  <c r="T7772" i="4"/>
  <c r="T8093" i="4"/>
  <c r="T5800" i="4"/>
  <c r="T1183" i="4"/>
  <c r="T6612" i="4"/>
  <c r="T5217" i="4"/>
  <c r="T5538" i="4"/>
  <c r="T2456" i="4"/>
  <c r="T115" i="4"/>
  <c r="T7275" i="4"/>
  <c r="T5279" i="4"/>
  <c r="T7488" i="4"/>
  <c r="T1002" i="4"/>
  <c r="T2221" i="4"/>
  <c r="T5775" i="4"/>
  <c r="T1413" i="4"/>
  <c r="T4574" i="4"/>
  <c r="T7927" i="4"/>
  <c r="T2735" i="4"/>
  <c r="T4310" i="4"/>
  <c r="T193" i="4"/>
  <c r="T8096" i="4"/>
  <c r="T605" i="4"/>
  <c r="T5990" i="4"/>
  <c r="T2557" i="4"/>
  <c r="T5825" i="4"/>
  <c r="T5057" i="4"/>
  <c r="T7461" i="4"/>
  <c r="T7047" i="4"/>
  <c r="T184" i="4"/>
  <c r="T6635" i="4"/>
  <c r="T660" i="4"/>
  <c r="T535" i="4"/>
  <c r="T2665" i="4"/>
  <c r="T499" i="4"/>
  <c r="T3155" i="4"/>
  <c r="T7458" i="4"/>
  <c r="T1334" i="4"/>
  <c r="T1207" i="4"/>
  <c r="T411" i="4"/>
  <c r="T7014" i="4"/>
  <c r="T1858" i="4"/>
  <c r="T6540" i="4"/>
  <c r="T1483" i="4"/>
  <c r="T1222" i="4"/>
  <c r="T6371" i="4"/>
  <c r="T7739" i="4"/>
  <c r="T2220" i="4"/>
  <c r="T4915" i="4"/>
  <c r="T4414" i="4"/>
  <c r="T7526" i="4"/>
  <c r="T4250" i="4"/>
  <c r="T4184" i="4"/>
  <c r="T3765" i="4"/>
  <c r="T821" i="4"/>
  <c r="T781" i="4"/>
  <c r="T5276" i="4"/>
  <c r="T7868" i="4"/>
  <c r="T5619" i="4"/>
  <c r="T6461" i="4"/>
  <c r="T7618" i="4"/>
  <c r="T4848" i="4"/>
  <c r="T5019" i="4"/>
  <c r="T2897" i="4"/>
  <c r="T7103" i="4"/>
  <c r="T3848" i="4"/>
  <c r="T5245" i="4"/>
  <c r="T5780" i="4"/>
  <c r="T1312" i="4"/>
  <c r="T4463" i="4"/>
  <c r="T4415" i="4"/>
  <c r="T7992" i="4"/>
  <c r="T7514" i="4"/>
  <c r="T133" i="4"/>
  <c r="T390" i="4"/>
  <c r="T7280" i="4"/>
  <c r="T5283" i="4"/>
  <c r="T3544" i="4"/>
  <c r="T4733" i="4"/>
  <c r="T5958" i="4"/>
  <c r="T7656" i="4"/>
  <c r="T62" i="4"/>
  <c r="T745" i="4"/>
  <c r="T4452" i="4"/>
  <c r="T1855" i="4"/>
  <c r="T5427" i="4"/>
  <c r="T2337" i="4"/>
  <c r="T6174" i="4"/>
  <c r="T2072" i="4"/>
  <c r="T18" i="4"/>
  <c r="T589" i="4"/>
  <c r="T1167" i="4"/>
  <c r="T7613" i="4"/>
  <c r="T7540" i="4"/>
  <c r="T2308" i="4"/>
  <c r="T1891" i="4"/>
  <c r="T3431" i="4"/>
  <c r="T5612" i="4"/>
  <c r="T6520" i="4"/>
  <c r="T327" i="4"/>
  <c r="T4438" i="4"/>
  <c r="T1298" i="4"/>
  <c r="T2905" i="4"/>
  <c r="T1487" i="4"/>
  <c r="T2582" i="4"/>
  <c r="T1836" i="4"/>
  <c r="T4901" i="4"/>
  <c r="T5746" i="4"/>
  <c r="T6120" i="4"/>
  <c r="T3033" i="4"/>
  <c r="T7349" i="4"/>
  <c r="T5038" i="4"/>
  <c r="T4671" i="4"/>
  <c r="T4881" i="4"/>
  <c r="T1489" i="4"/>
  <c r="T8315" i="4"/>
  <c r="T6117" i="4"/>
  <c r="T4252" i="4"/>
  <c r="T5566" i="4"/>
  <c r="T4926" i="4"/>
  <c r="T8264" i="4"/>
  <c r="T6617" i="4"/>
  <c r="T7253" i="4"/>
  <c r="T5110" i="4"/>
  <c r="T2197" i="4"/>
  <c r="T7000" i="4"/>
  <c r="T3638" i="4"/>
  <c r="T2022" i="4"/>
  <c r="T4570" i="4"/>
  <c r="T7497" i="4"/>
  <c r="T3216" i="4"/>
  <c r="T100" i="4"/>
  <c r="T5315" i="4"/>
  <c r="T6638" i="4"/>
  <c r="T192" i="4"/>
  <c r="T7736" i="4"/>
  <c r="T4026" i="4"/>
  <c r="T8200" i="4"/>
  <c r="T1504" i="4"/>
  <c r="T5193" i="4"/>
  <c r="T7836" i="4"/>
  <c r="T5805" i="4"/>
  <c r="T4335" i="4"/>
  <c r="T6243" i="4"/>
  <c r="T3533" i="4"/>
  <c r="T3624" i="4"/>
  <c r="T2932" i="4"/>
  <c r="T3300" i="4"/>
  <c r="T7430" i="4"/>
  <c r="T1073" i="4"/>
  <c r="T2519" i="4"/>
  <c r="T7141" i="4"/>
  <c r="T5053" i="4"/>
  <c r="T7502" i="4"/>
  <c r="T1322" i="4"/>
  <c r="T4017" i="4"/>
  <c r="T6139" i="4"/>
  <c r="T3059" i="4"/>
  <c r="T5546" i="4"/>
  <c r="T5430" i="4"/>
  <c r="T944" i="4"/>
  <c r="T3289" i="4"/>
  <c r="T7135" i="4"/>
  <c r="T4565" i="4"/>
  <c r="T5063" i="4"/>
  <c r="T2445" i="4"/>
  <c r="T971" i="4"/>
  <c r="T2562" i="4"/>
  <c r="T6031" i="4"/>
  <c r="T5195" i="4"/>
  <c r="T1627" i="4"/>
  <c r="T5054" i="4"/>
  <c r="T4089" i="4"/>
  <c r="T3244" i="4"/>
  <c r="T1025" i="4"/>
  <c r="T3884" i="4"/>
  <c r="T5862" i="4"/>
  <c r="T7388" i="4"/>
  <c r="T5643" i="4"/>
  <c r="T6671" i="4"/>
  <c r="T6596" i="4"/>
  <c r="T7128" i="4"/>
  <c r="T5725" i="4"/>
  <c r="T592" i="4"/>
  <c r="T7904" i="4"/>
  <c r="T7062" i="4"/>
  <c r="T3174" i="4"/>
  <c r="T7339" i="4"/>
  <c r="T4772" i="4"/>
  <c r="T5874" i="4"/>
  <c r="T7699" i="4"/>
  <c r="T2852" i="4"/>
  <c r="T1039" i="4"/>
  <c r="T6246" i="4"/>
  <c r="T480" i="4"/>
  <c r="T5731" i="4"/>
  <c r="T3118" i="4"/>
  <c r="T6890" i="4"/>
  <c r="T5537" i="4"/>
  <c r="T622" i="4"/>
  <c r="T6191" i="4"/>
  <c r="T5947" i="4"/>
  <c r="T836" i="4"/>
  <c r="T3205" i="4"/>
  <c r="T4958" i="4"/>
  <c r="T5011" i="4"/>
  <c r="T7056" i="4"/>
  <c r="T1950" i="4"/>
  <c r="T5203" i="4"/>
  <c r="T891" i="4"/>
  <c r="T6251" i="4"/>
  <c r="T5202" i="4"/>
  <c r="T8002" i="4"/>
  <c r="T3280" i="4"/>
  <c r="T6040" i="4"/>
  <c r="T7449" i="4"/>
  <c r="T7130" i="4"/>
  <c r="T2662" i="4"/>
  <c r="T455" i="4"/>
  <c r="T1618" i="4"/>
  <c r="T4264" i="4"/>
  <c r="T6865" i="4"/>
  <c r="T1237" i="4"/>
  <c r="T2789" i="4"/>
  <c r="T243" i="4"/>
  <c r="T7582" i="4"/>
  <c r="T6155" i="4"/>
  <c r="T5859" i="4"/>
  <c r="T73" i="4"/>
  <c r="T2326" i="4"/>
  <c r="T6608" i="4"/>
  <c r="T7435" i="4"/>
  <c r="T8198" i="4"/>
  <c r="T6560" i="4"/>
  <c r="T5737" i="4"/>
  <c r="T6051" i="4"/>
  <c r="T7485" i="4"/>
  <c r="T5479" i="4"/>
  <c r="T1974" i="4"/>
  <c r="T637" i="4"/>
  <c r="T1619" i="4"/>
  <c r="T1061" i="4"/>
  <c r="T7858" i="4"/>
  <c r="T2126" i="4"/>
  <c r="T6132" i="4"/>
  <c r="T6934" i="4"/>
  <c r="T6834" i="4"/>
  <c r="T7038" i="4"/>
  <c r="T3594" i="4"/>
  <c r="T6722" i="4"/>
  <c r="T7824" i="4"/>
  <c r="T2372" i="4"/>
  <c r="T2429" i="4"/>
  <c r="T5039" i="4"/>
  <c r="T2573" i="4"/>
  <c r="T1939" i="4"/>
  <c r="T6799" i="4"/>
  <c r="T6930" i="4"/>
  <c r="T211" i="4"/>
  <c r="T3432" i="4"/>
  <c r="T5651" i="4"/>
  <c r="T5641" i="4"/>
  <c r="T3547" i="4"/>
  <c r="T7655" i="4"/>
  <c r="T5919" i="4"/>
  <c r="T6282" i="4"/>
  <c r="T7204" i="4"/>
  <c r="T5937" i="4"/>
  <c r="T7196" i="4"/>
  <c r="T258" i="4"/>
  <c r="T7629" i="4"/>
  <c r="T2446" i="4"/>
  <c r="T875" i="4"/>
  <c r="T6583" i="4"/>
  <c r="T846" i="4"/>
  <c r="T6235" i="4"/>
  <c r="T5575" i="4"/>
  <c r="T1799" i="4"/>
  <c r="T159" i="4"/>
  <c r="T7555" i="4"/>
  <c r="T7273" i="4"/>
  <c r="T963" i="4"/>
  <c r="T7101" i="4"/>
  <c r="T8204" i="4"/>
  <c r="T5341" i="4"/>
  <c r="T7926" i="4"/>
  <c r="T1922" i="4"/>
  <c r="T3143" i="4"/>
  <c r="T8041" i="4"/>
  <c r="T4472" i="4"/>
  <c r="T418" i="4"/>
  <c r="T2707" i="4"/>
  <c r="T3302" i="4"/>
  <c r="T81" i="4"/>
  <c r="T2444" i="4"/>
  <c r="T7147" i="4"/>
  <c r="T4292" i="4"/>
  <c r="T2061" i="4"/>
  <c r="T755" i="4"/>
  <c r="T1720" i="4"/>
  <c r="T4085" i="4"/>
  <c r="T1996" i="4"/>
  <c r="T5143" i="4"/>
  <c r="T627" i="4"/>
  <c r="T7111" i="4"/>
  <c r="T6009" i="4"/>
  <c r="T2261" i="4"/>
  <c r="T4204" i="4"/>
  <c r="T4569" i="4"/>
  <c r="T5918" i="4"/>
  <c r="T2663" i="4"/>
  <c r="T2867" i="4"/>
  <c r="T7529" i="4"/>
  <c r="T475" i="4"/>
  <c r="T5436" i="4"/>
  <c r="T4534" i="4"/>
  <c r="T5609" i="4"/>
  <c r="T6687" i="4"/>
  <c r="T4366" i="4"/>
  <c r="T4058" i="4"/>
  <c r="T5698" i="4"/>
  <c r="T6042" i="4"/>
  <c r="T5260" i="4"/>
  <c r="T7285" i="4"/>
  <c r="T5055" i="4"/>
  <c r="T7661" i="4"/>
  <c r="T3027" i="4"/>
  <c r="T7022" i="4"/>
  <c r="T730" i="4"/>
  <c r="T4626" i="4"/>
  <c r="T2396" i="4"/>
  <c r="T7730" i="4"/>
  <c r="T476" i="4"/>
  <c r="T3586" i="4"/>
  <c r="T4787" i="4"/>
  <c r="T5606" i="4"/>
  <c r="T5241" i="4"/>
  <c r="T5168" i="4"/>
  <c r="T5613" i="4"/>
  <c r="T2917" i="4"/>
  <c r="T2424" i="4"/>
  <c r="T6942" i="4"/>
  <c r="T5640" i="4"/>
  <c r="T6063" i="4"/>
  <c r="T6101" i="4"/>
  <c r="T5088" i="4"/>
  <c r="T3070" i="4"/>
  <c r="T2173" i="4"/>
  <c r="T6691" i="4"/>
  <c r="T3607" i="4"/>
  <c r="T978" i="4"/>
  <c r="T1288" i="4"/>
  <c r="T6603" i="4"/>
  <c r="T8252" i="4"/>
  <c r="T984" i="4"/>
  <c r="T8296" i="4"/>
  <c r="T938" i="4"/>
  <c r="T7249" i="4"/>
  <c r="T405" i="4"/>
  <c r="T1100" i="4"/>
  <c r="T4875" i="4"/>
  <c r="T7381" i="4"/>
  <c r="T5355" i="4"/>
  <c r="T2537" i="4"/>
  <c r="T2695" i="4"/>
  <c r="T8034" i="4"/>
  <c r="T583" i="4"/>
  <c r="T4828" i="4"/>
  <c r="T5499" i="4"/>
  <c r="T498" i="4"/>
  <c r="T3499" i="4"/>
  <c r="T8075" i="4"/>
  <c r="T6127" i="4"/>
  <c r="T4337" i="4"/>
  <c r="T5342" i="4"/>
  <c r="T6208" i="4"/>
  <c r="T6522" i="4"/>
  <c r="T2657" i="4"/>
  <c r="T2959" i="4"/>
  <c r="T5291" i="4"/>
  <c r="T2792" i="4"/>
  <c r="T1782" i="4"/>
  <c r="T6821" i="4"/>
  <c r="T5025" i="4"/>
  <c r="T7537" i="4"/>
  <c r="T4526" i="4"/>
  <c r="T5506" i="4"/>
  <c r="T1000" i="4"/>
  <c r="T259" i="4"/>
  <c r="T1518" i="4"/>
  <c r="T1803" i="4"/>
  <c r="T2048" i="4"/>
  <c r="T2159" i="4"/>
  <c r="T6413" i="4"/>
  <c r="T2856" i="4"/>
  <c r="T8314" i="4"/>
  <c r="T1432" i="4"/>
  <c r="T3652" i="4"/>
  <c r="T5399" i="4"/>
  <c r="T879" i="4"/>
  <c r="T6454" i="4"/>
  <c r="T5325" i="4"/>
  <c r="T6666" i="4"/>
  <c r="T1396" i="4"/>
  <c r="T5438" i="4"/>
  <c r="T7711" i="4"/>
  <c r="T4805" i="4"/>
  <c r="T630" i="4"/>
  <c r="T5349" i="4"/>
  <c r="T2049" i="4"/>
  <c r="T5584" i="4"/>
  <c r="T5033" i="4"/>
  <c r="T4259" i="4"/>
  <c r="T1654" i="4"/>
  <c r="T2063" i="4"/>
  <c r="T1357" i="4"/>
  <c r="T4298" i="4"/>
  <c r="T3452" i="4"/>
  <c r="T6028" i="4"/>
  <c r="T1414" i="4"/>
  <c r="T302" i="4"/>
  <c r="T6358" i="4"/>
  <c r="T1639" i="4"/>
  <c r="T5348" i="4"/>
  <c r="T4186" i="4"/>
  <c r="T7796" i="4"/>
  <c r="T6651" i="4"/>
  <c r="T4725" i="4"/>
  <c r="T2162" i="4"/>
  <c r="T5161" i="4"/>
  <c r="T4075" i="4"/>
  <c r="T1988" i="4"/>
  <c r="T2637" i="4"/>
  <c r="T5598" i="4"/>
  <c r="T1901" i="4"/>
  <c r="T6047" i="4"/>
  <c r="T3853" i="4"/>
  <c r="T5962" i="4"/>
  <c r="T1226" i="4"/>
  <c r="T805" i="4"/>
  <c r="T8300" i="4"/>
  <c r="T2232" i="4"/>
  <c r="T2636" i="4"/>
  <c r="T2190" i="4"/>
  <c r="T5179" i="4"/>
  <c r="T3805" i="4"/>
  <c r="T4927" i="4"/>
  <c r="T793" i="4"/>
  <c r="T6991" i="4"/>
  <c r="T3568" i="4"/>
  <c r="T3663" i="4"/>
  <c r="T6146" i="4"/>
  <c r="T6423" i="4"/>
  <c r="T885" i="4"/>
  <c r="T4062" i="4"/>
  <c r="T1157" i="4"/>
  <c r="T234" i="4"/>
  <c r="T5510" i="4"/>
  <c r="T6480" i="4"/>
  <c r="T4239" i="4"/>
  <c r="T3858" i="4"/>
  <c r="T6205" i="4"/>
  <c r="T2329" i="4"/>
  <c r="T2070" i="4"/>
  <c r="T7947" i="4"/>
  <c r="T5115" i="4"/>
  <c r="T5390" i="4"/>
  <c r="T3760" i="4"/>
  <c r="T2116" i="4"/>
  <c r="T3722" i="4"/>
  <c r="T4678" i="4"/>
  <c r="T6574" i="4"/>
  <c r="T2790" i="4"/>
  <c r="T6354" i="4"/>
  <c r="T6550" i="4"/>
  <c r="T3678" i="4"/>
  <c r="T3297" i="4"/>
  <c r="T7325" i="4"/>
  <c r="T1366" i="4"/>
  <c r="T2294" i="4"/>
  <c r="T5308" i="4"/>
  <c r="T2440" i="4"/>
  <c r="T7195" i="4"/>
  <c r="T2163" i="4"/>
  <c r="T7965" i="4"/>
  <c r="T1305" i="4"/>
  <c r="T2035" i="4"/>
  <c r="T5823" i="4"/>
  <c r="T3202" i="4"/>
  <c r="T5976" i="4"/>
  <c r="T5717" i="4"/>
  <c r="T2883" i="4"/>
  <c r="T1390" i="4"/>
  <c r="T3889" i="4"/>
  <c r="T8073" i="4"/>
  <c r="T4661" i="4"/>
  <c r="T3396" i="4"/>
  <c r="T4824" i="4"/>
  <c r="T3844" i="4"/>
  <c r="T7521" i="4"/>
  <c r="T19" i="4"/>
  <c r="T1507" i="4"/>
  <c r="T644" i="4"/>
  <c r="T5328" i="4"/>
  <c r="T6658" i="4"/>
  <c r="T4780" i="4"/>
  <c r="T1561" i="4"/>
  <c r="T1469" i="4"/>
  <c r="T865" i="4"/>
  <c r="T2946" i="4"/>
  <c r="T895" i="4"/>
  <c r="T4522" i="4"/>
  <c r="T7220" i="4"/>
  <c r="T6803" i="4"/>
  <c r="T2178" i="4"/>
  <c r="T3684" i="4"/>
  <c r="T6566" i="4"/>
  <c r="T3474" i="4"/>
  <c r="T3801" i="4"/>
  <c r="T1180" i="4"/>
  <c r="T5534" i="4"/>
  <c r="T5477" i="4"/>
  <c r="T3311" i="4"/>
  <c r="T2934" i="4"/>
  <c r="T2267" i="4"/>
  <c r="T2275" i="4"/>
  <c r="T3605" i="4"/>
  <c r="T3938" i="4"/>
  <c r="T2762" i="4"/>
  <c r="T1846" i="4"/>
  <c r="T94" i="4"/>
  <c r="T3595" i="4"/>
  <c r="T2569" i="4"/>
  <c r="T5071" i="4"/>
  <c r="T3211" i="4"/>
  <c r="T8154" i="4"/>
  <c r="T3675" i="4"/>
  <c r="T5333" i="4"/>
  <c r="T1169" i="4"/>
  <c r="T301" i="4"/>
  <c r="T6549" i="4"/>
  <c r="T4949" i="4"/>
  <c r="T4162" i="4"/>
  <c r="T7999" i="4"/>
  <c r="T649" i="4"/>
  <c r="T5100" i="4"/>
  <c r="T454" i="4"/>
  <c r="T980" i="4"/>
  <c r="T274" i="4"/>
  <c r="T3714" i="4"/>
  <c r="T7932" i="4"/>
  <c r="T6559" i="4"/>
  <c r="T1242" i="4"/>
  <c r="T5044" i="4"/>
  <c r="T3365" i="4"/>
  <c r="T1796" i="4"/>
  <c r="T7344" i="4"/>
  <c r="T2860" i="4"/>
  <c r="T2606" i="4"/>
  <c r="T5797" i="4"/>
  <c r="T2810" i="4"/>
  <c r="T6665" i="4"/>
  <c r="T5861" i="4"/>
  <c r="T406" i="4"/>
  <c r="T2770" i="4"/>
  <c r="T4020" i="4"/>
  <c r="T2998" i="4"/>
  <c r="T3701" i="4"/>
  <c r="T2399" i="4"/>
  <c r="T5176" i="4"/>
  <c r="T4330" i="4"/>
  <c r="T7957" i="4"/>
  <c r="T4400" i="4"/>
  <c r="T7066" i="4"/>
  <c r="T1272" i="4"/>
  <c r="T1885" i="4"/>
  <c r="T3347" i="4"/>
  <c r="T1995" i="4"/>
  <c r="T6937" i="4"/>
  <c r="T478" i="4"/>
  <c r="T7145" i="4"/>
  <c r="T5587" i="4"/>
  <c r="T2433" i="4"/>
  <c r="T4856" i="4"/>
  <c r="T1907" i="4"/>
  <c r="T7383" i="4"/>
  <c r="T3923" i="4"/>
  <c r="T1319" i="4"/>
  <c r="T1415" i="4"/>
  <c r="T548" i="4"/>
  <c r="T3467" i="4"/>
  <c r="T1172" i="4"/>
  <c r="T7224" i="4"/>
  <c r="T4340" i="4"/>
  <c r="T6164" i="4"/>
  <c r="T6094" i="4"/>
  <c r="T2477" i="4"/>
  <c r="T1004" i="4"/>
  <c r="T3653" i="4"/>
  <c r="T8024" i="4"/>
  <c r="T7700" i="4"/>
  <c r="T5790" i="4"/>
  <c r="T4356" i="4"/>
  <c r="T788" i="4"/>
  <c r="T2164" i="4"/>
  <c r="T7375" i="4"/>
  <c r="T909" i="4"/>
  <c r="T5572" i="4"/>
  <c r="T3412" i="4"/>
  <c r="T5703" i="4"/>
  <c r="T6415" i="4"/>
  <c r="T2985" i="4"/>
  <c r="T227" i="4"/>
  <c r="T7797" i="4"/>
  <c r="T3862" i="4"/>
  <c r="T4992" i="4"/>
  <c r="T2010" i="4"/>
  <c r="T5696" i="4"/>
  <c r="T7734" i="4"/>
  <c r="T734" i="4"/>
  <c r="T4651" i="4"/>
  <c r="T7110" i="4"/>
  <c r="T4874" i="4"/>
  <c r="T3151" i="4"/>
  <c r="T1860" i="4"/>
  <c r="T7913" i="4"/>
  <c r="T4980" i="4"/>
  <c r="T7842" i="4"/>
  <c r="T621" i="4"/>
  <c r="T7434" i="4"/>
  <c r="T7782" i="4"/>
  <c r="T7144" i="4"/>
  <c r="T3443" i="4"/>
  <c r="T2002" i="4"/>
  <c r="T6637" i="4"/>
  <c r="T6512" i="4"/>
  <c r="T135" i="4"/>
  <c r="T952" i="4"/>
  <c r="T7863" i="4"/>
  <c r="T1815" i="4"/>
  <c r="T2889" i="4"/>
  <c r="T590" i="4"/>
  <c r="T814" i="4"/>
  <c r="T989" i="4"/>
  <c r="T1290" i="4"/>
  <c r="T2556" i="4"/>
  <c r="T4870" i="4"/>
  <c r="T2165" i="4"/>
  <c r="T7348" i="4"/>
  <c r="T3975" i="4"/>
  <c r="T8135" i="4"/>
  <c r="T6679" i="4"/>
  <c r="T2733" i="4"/>
  <c r="T7351" i="4"/>
  <c r="T3031" i="4"/>
  <c r="T7666" i="4"/>
  <c r="T7637" i="4"/>
  <c r="T1116" i="4"/>
  <c r="T3377" i="4"/>
  <c r="T6820" i="4"/>
  <c r="T7512" i="4"/>
  <c r="T5372" i="4"/>
  <c r="T6587" i="4"/>
  <c r="T2591" i="4"/>
  <c r="T2108" i="4"/>
  <c r="T31" i="4"/>
  <c r="T8183" i="4"/>
  <c r="T6066" i="4"/>
  <c r="T5745" i="4"/>
  <c r="T2730" i="4"/>
  <c r="T1837" i="4"/>
  <c r="T7554" i="4"/>
  <c r="T139" i="4"/>
  <c r="T7597" i="4"/>
  <c r="T3278" i="4"/>
  <c r="T3498" i="4"/>
  <c r="T3983" i="4"/>
  <c r="T7314" i="4"/>
  <c r="T685" i="4"/>
  <c r="T7632" i="4"/>
  <c r="T4123" i="4"/>
  <c r="T5555" i="4"/>
  <c r="T369" i="4"/>
  <c r="T2129" i="4"/>
  <c r="T1375" i="4"/>
  <c r="T7486" i="4"/>
  <c r="T4114" i="4"/>
  <c r="T2109" i="4"/>
  <c r="T4131" i="4"/>
  <c r="T701" i="4"/>
  <c r="T1049" i="4"/>
  <c r="T4519" i="4"/>
  <c r="T2171" i="4"/>
  <c r="T2643" i="4"/>
  <c r="T6831" i="4"/>
  <c r="T5522" i="4"/>
  <c r="T5603" i="4"/>
  <c r="T6771" i="4"/>
  <c r="T6278" i="4"/>
  <c r="T7749" i="4"/>
  <c r="T3077" i="4"/>
  <c r="T7393" i="4"/>
  <c r="T2432" i="4"/>
  <c r="T695" i="4"/>
  <c r="T7861" i="4"/>
  <c r="T2377" i="4"/>
  <c r="T3524" i="4"/>
  <c r="T1241" i="4"/>
  <c r="T2007" i="4"/>
  <c r="T5936" i="4"/>
  <c r="T1202" i="4"/>
  <c r="T5091" i="4"/>
  <c r="T2243" i="4"/>
  <c r="T7296" i="4"/>
  <c r="T75" i="4"/>
  <c r="T1838" i="4"/>
  <c r="T1587" i="4"/>
  <c r="T6435" i="4"/>
  <c r="T3465" i="4"/>
  <c r="T6586" i="4"/>
  <c r="T7205" i="4"/>
  <c r="T4993" i="4"/>
  <c r="T168" i="4"/>
  <c r="T7641" i="4"/>
  <c r="T4523" i="4"/>
  <c r="T2633" i="4"/>
  <c r="T245" i="4"/>
  <c r="T6986" i="4"/>
  <c r="T2940" i="4"/>
  <c r="T2697" i="4"/>
  <c r="T3772" i="4"/>
  <c r="T8293" i="4"/>
  <c r="T4084" i="4"/>
  <c r="T2216" i="4"/>
  <c r="T3445" i="4"/>
  <c r="T3484" i="4"/>
  <c r="T1729" i="4"/>
  <c r="T5813" i="4"/>
  <c r="T5078" i="4"/>
  <c r="T6518" i="4"/>
  <c r="T1380" i="4"/>
  <c r="T7213" i="4"/>
  <c r="T7873" i="4"/>
  <c r="T4889" i="4"/>
  <c r="T2875" i="4"/>
  <c r="T5116" i="4"/>
  <c r="T1082" i="4"/>
  <c r="T3856" i="4"/>
  <c r="T1505" i="4"/>
  <c r="T4175" i="4"/>
  <c r="T3865" i="4"/>
  <c r="T7652" i="4"/>
  <c r="T4491" i="4"/>
  <c r="T2588" i="4"/>
  <c r="T6627" i="4"/>
  <c r="T284" i="4"/>
  <c r="T7893" i="4"/>
  <c r="T4349" i="4"/>
  <c r="T1424" i="4"/>
  <c r="T2772" i="4"/>
  <c r="T4524" i="4"/>
  <c r="T2967" i="4"/>
  <c r="T2212" i="4"/>
  <c r="T3496" i="4"/>
  <c r="T5719" i="4"/>
  <c r="T923" i="4"/>
  <c r="T682" i="4"/>
  <c r="T2547" i="4"/>
  <c r="T754" i="4"/>
  <c r="T1751" i="4"/>
  <c r="T7286" i="4"/>
  <c r="T290" i="4"/>
  <c r="T3882" i="4"/>
  <c r="T6529" i="4"/>
  <c r="T3246" i="4"/>
  <c r="T753" i="4"/>
  <c r="T2038" i="4"/>
  <c r="T3643" i="4"/>
  <c r="T7019" i="4"/>
  <c r="T6848" i="4"/>
  <c r="T7912" i="4"/>
  <c r="T7279" i="4"/>
  <c r="T7768" i="4"/>
  <c r="T6137" i="4"/>
  <c r="T6022" i="4"/>
  <c r="T2859" i="4"/>
  <c r="T3156" i="4"/>
  <c r="T5159" i="4"/>
  <c r="T4794" i="4"/>
  <c r="T3695" i="4"/>
  <c r="T1502" i="4"/>
  <c r="T2701" i="4"/>
  <c r="T641" i="4"/>
  <c r="T3403" i="4"/>
  <c r="T408" i="4"/>
  <c r="T700" i="4"/>
  <c r="T5915" i="4"/>
  <c r="T979" i="4"/>
  <c r="T7958" i="4"/>
  <c r="T741" i="4"/>
  <c r="T4436" i="4"/>
  <c r="T6081" i="4"/>
  <c r="T3" i="4"/>
  <c r="T3608" i="4"/>
  <c r="T7267" i="4"/>
  <c r="T8181" i="4"/>
  <c r="T4389" i="4"/>
  <c r="T2864" i="4"/>
  <c r="T257" i="4"/>
  <c r="T2414" i="4"/>
  <c r="T1438" i="4"/>
  <c r="T4853" i="4"/>
  <c r="T2641" i="4"/>
  <c r="T6915" i="4"/>
  <c r="T2653" i="4"/>
  <c r="T6194" i="4"/>
  <c r="T3013" i="4"/>
  <c r="T3090" i="4"/>
  <c r="T4279" i="4"/>
  <c r="T6788" i="4"/>
  <c r="T2052" i="4"/>
  <c r="T4950" i="4"/>
  <c r="T4718" i="4"/>
  <c r="T5144" i="4"/>
  <c r="T542" i="4"/>
  <c r="T2550" i="4"/>
  <c r="T8210" i="4"/>
  <c r="T1677" i="4"/>
  <c r="T853" i="4"/>
  <c r="T3766" i="4"/>
  <c r="T1878" i="4"/>
  <c r="T2544" i="4"/>
  <c r="T3292" i="4"/>
  <c r="T3309" i="4"/>
  <c r="T3665" i="4"/>
  <c r="T5401" i="4"/>
  <c r="T7438" i="4"/>
  <c r="T8341" i="4"/>
  <c r="T3757" i="4"/>
  <c r="T3173" i="4"/>
  <c r="T7317" i="4"/>
  <c r="T6909" i="4"/>
  <c r="T7698" i="4"/>
  <c r="T8129" i="4"/>
  <c r="T4623" i="4"/>
  <c r="T7274" i="4"/>
  <c r="T1698" i="4"/>
  <c r="T6786" i="4"/>
  <c r="T3181" i="4"/>
  <c r="T1827" i="4"/>
  <c r="T6956" i="4"/>
  <c r="T3214" i="4"/>
  <c r="T3357" i="4"/>
  <c r="T6894" i="4"/>
  <c r="T4478" i="4"/>
  <c r="T3407" i="4"/>
  <c r="T2901" i="4"/>
  <c r="T5475" i="4"/>
  <c r="T489" i="4"/>
  <c r="T7538" i="4"/>
  <c r="T7982" i="4"/>
  <c r="T1762" i="4"/>
  <c r="T2189" i="4"/>
  <c r="T4346" i="4"/>
  <c r="T5912" i="4"/>
  <c r="T5728" i="4"/>
  <c r="T1140" i="4"/>
  <c r="T4479" i="4"/>
  <c r="T2073" i="4"/>
  <c r="T4835" i="4"/>
  <c r="T1299" i="4"/>
  <c r="T1712" i="4"/>
  <c r="T8019" i="4"/>
  <c r="T145" i="4"/>
  <c r="T1255" i="4"/>
  <c r="T7827" i="4"/>
  <c r="T186" i="4"/>
  <c r="T3880" i="4"/>
  <c r="T634" i="4"/>
  <c r="T7124" i="4"/>
  <c r="T1608" i="4"/>
  <c r="T1755" i="4"/>
  <c r="T2015" i="4"/>
  <c r="T3460" i="4"/>
  <c r="T6272" i="4"/>
  <c r="T2812" i="4"/>
  <c r="T6721" i="4"/>
  <c r="T4263" i="4"/>
  <c r="T1892" i="4"/>
  <c r="T4783" i="4"/>
  <c r="T444" i="4"/>
  <c r="T4503" i="4"/>
  <c r="T8248" i="4"/>
  <c r="T2039" i="4"/>
  <c r="T4537" i="4"/>
  <c r="T7919" i="4"/>
  <c r="T8123" i="4"/>
  <c r="T8048" i="4"/>
  <c r="T8117" i="4"/>
  <c r="T7306" i="4"/>
  <c r="T4883" i="4"/>
  <c r="T8141" i="4"/>
  <c r="T5124" i="4"/>
  <c r="T6409" i="4"/>
  <c r="T1243" i="4"/>
  <c r="T1017" i="4"/>
  <c r="T3103" i="4"/>
  <c r="T2521" i="4"/>
  <c r="T1401" i="4"/>
  <c r="T4676" i="4"/>
  <c r="T4867" i="4"/>
  <c r="T3265" i="4"/>
  <c r="T3144" i="4"/>
  <c r="T4209" i="4"/>
  <c r="T1736" i="4"/>
  <c r="T144" i="4"/>
  <c r="T5069" i="4"/>
  <c r="T3781" i="4"/>
  <c r="T6730" i="4"/>
  <c r="T1501" i="4"/>
  <c r="T2078" i="4"/>
  <c r="T4899" i="4"/>
  <c r="T2198" i="4"/>
  <c r="T5452" i="4"/>
  <c r="T7477" i="4"/>
  <c r="T2822" i="4"/>
  <c r="T5426" i="4"/>
  <c r="T4001" i="4"/>
  <c r="T2281" i="4"/>
  <c r="T5292" i="4"/>
  <c r="T7756" i="4"/>
  <c r="T1882" i="4"/>
  <c r="T362" i="4"/>
  <c r="T1330" i="4"/>
  <c r="T1951" i="4"/>
  <c r="T5042" i="4"/>
  <c r="T131" i="4"/>
  <c r="T3217" i="4"/>
  <c r="T6206" i="4"/>
  <c r="T7189" i="4"/>
  <c r="T7773" i="4"/>
  <c r="T5520" i="4"/>
  <c r="T4945" i="4"/>
  <c r="T8148" i="4"/>
  <c r="T181" i="4"/>
  <c r="T4493" i="4"/>
  <c r="T5856" i="4"/>
  <c r="T5318" i="4"/>
  <c r="T3415" i="4"/>
  <c r="T3447" i="4"/>
  <c r="T8330" i="4"/>
  <c r="T3864" i="4"/>
  <c r="T6517" i="4"/>
  <c r="T4939" i="4"/>
  <c r="T966" i="4"/>
  <c r="T1308" i="4"/>
  <c r="T5" i="4"/>
  <c r="T6175" i="4"/>
  <c r="T1536" i="4"/>
  <c r="T1671" i="4"/>
  <c r="T7428" i="4"/>
  <c r="T4145" i="4"/>
  <c r="T7172" i="4"/>
  <c r="T5108" i="4"/>
  <c r="T6106" i="4"/>
  <c r="T2266" i="4"/>
  <c r="T2200" i="4"/>
  <c r="T3022" i="4"/>
  <c r="T6798" i="4"/>
  <c r="T5953" i="4"/>
  <c r="T6075" i="4"/>
  <c r="T5320" i="4"/>
  <c r="T1149" i="4"/>
  <c r="T4326" i="4"/>
  <c r="T3464" i="4"/>
  <c r="T6565" i="4"/>
  <c r="T6983" i="4"/>
  <c r="T1373" i="4"/>
  <c r="T3126" i="4"/>
  <c r="T5968" i="4"/>
  <c r="T5058" i="4"/>
  <c r="T6704" i="4"/>
  <c r="T3512" i="4"/>
  <c r="T4470" i="4"/>
  <c r="T4940" i="4"/>
  <c r="T6033" i="4"/>
  <c r="T678" i="4"/>
  <c r="T329" i="4"/>
  <c r="T7026" i="4"/>
  <c r="T5938" i="4"/>
  <c r="T3175" i="4"/>
  <c r="T4468" i="4"/>
  <c r="T2804" i="4"/>
  <c r="T3079" i="4"/>
  <c r="T2877" i="4"/>
  <c r="T2969" i="4"/>
  <c r="T3576" i="4"/>
  <c r="T792" i="4"/>
  <c r="T7974" i="4"/>
  <c r="T7565" i="4"/>
  <c r="T2106" i="4"/>
  <c r="T3201" i="4"/>
  <c r="T6875" i="4"/>
  <c r="T1256" i="4"/>
  <c r="T1270" i="4"/>
  <c r="T4963" i="4"/>
  <c r="T2416" i="4"/>
  <c r="T939" i="4"/>
  <c r="T6054" i="4"/>
  <c r="T3712" i="4"/>
  <c r="T1106" i="4"/>
  <c r="T2565" i="4"/>
  <c r="T7673" i="4"/>
  <c r="T1368" i="4"/>
  <c r="T2158" i="4"/>
  <c r="T3796" i="4"/>
  <c r="T8228" i="4"/>
  <c r="T7748" i="4"/>
  <c r="T2222" i="4"/>
  <c r="T3507" i="4"/>
  <c r="T437" i="4"/>
  <c r="T8102" i="4"/>
  <c r="T6323" i="4"/>
  <c r="T7055" i="4"/>
  <c r="T5125" i="4"/>
  <c r="T7031" i="4"/>
  <c r="T1614" i="4"/>
  <c r="T5893" i="4"/>
  <c r="T4009" i="4"/>
  <c r="T5366" i="4"/>
  <c r="T6182" i="4"/>
  <c r="T4872" i="4"/>
  <c r="T1476" i="4"/>
  <c r="T26" i="4"/>
  <c r="T8320" i="4"/>
  <c r="T4211" i="4"/>
  <c r="T796" i="4"/>
  <c r="T7520" i="4"/>
  <c r="T4909" i="4"/>
  <c r="T378" i="4"/>
  <c r="T6231" i="4"/>
  <c r="T663" i="4"/>
  <c r="T4083" i="4"/>
  <c r="T5791" i="4"/>
  <c r="T1904" i="4"/>
  <c r="T2761" i="4"/>
  <c r="T7757" i="4"/>
  <c r="T5562" i="4"/>
  <c r="T7235" i="4"/>
  <c r="T6349" i="4"/>
  <c r="T5623" i="4"/>
  <c r="T5857" i="4"/>
  <c r="T2280" i="4"/>
  <c r="T2817" i="4"/>
  <c r="T6234" i="4"/>
  <c r="T2251" i="4"/>
  <c r="T2623" i="4"/>
  <c r="T2155" i="4"/>
  <c r="T6259" i="4"/>
  <c r="T4943" i="4"/>
  <c r="T4882" i="4"/>
  <c r="T3545" i="4"/>
  <c r="T3386" i="4"/>
  <c r="T1410" i="4"/>
  <c r="T1628" i="4"/>
  <c r="T6372" i="4"/>
  <c r="T3196" i="4"/>
  <c r="T4061" i="4"/>
  <c r="T854" i="4"/>
  <c r="T7042" i="4"/>
  <c r="T3436" i="4"/>
  <c r="T2538" i="4"/>
  <c r="T807" i="4"/>
  <c r="T2721" i="4"/>
  <c r="T4180" i="4"/>
  <c r="T323" i="4"/>
  <c r="T5309" i="4"/>
  <c r="T1114" i="4"/>
  <c r="T6318" i="4"/>
  <c r="T5215" i="4"/>
  <c r="T3461" i="4"/>
  <c r="T4720" i="4"/>
  <c r="T3050" i="4"/>
  <c r="T3208" i="4"/>
  <c r="T2811" i="4"/>
  <c r="T4385" i="4"/>
  <c r="T6697" i="4"/>
  <c r="T56" i="4"/>
  <c r="T1893" i="4"/>
  <c r="T5511" i="4"/>
  <c r="T6004" i="4"/>
  <c r="T7898" i="4"/>
  <c r="T190" i="4"/>
  <c r="T2253" i="4"/>
  <c r="T7039" i="4"/>
  <c r="T785" i="4"/>
  <c r="T8159" i="4"/>
  <c r="T8197" i="4"/>
  <c r="T3252" i="4"/>
  <c r="T1694" i="4"/>
  <c r="T5402" i="4"/>
  <c r="T5132" i="4"/>
  <c r="T218" i="4"/>
  <c r="T7860" i="4"/>
  <c r="T4416" i="4"/>
  <c r="T4027" i="4"/>
  <c r="T3855" i="4"/>
  <c r="T8016" i="4"/>
  <c r="T4528" i="4"/>
  <c r="T3802" i="4"/>
  <c r="T4096" i="4"/>
  <c r="T7493" i="4"/>
  <c r="T6532" i="4"/>
  <c r="T6918" i="4"/>
  <c r="T5627" i="4"/>
  <c r="T3599" i="4"/>
  <c r="T4167" i="4"/>
  <c r="T4888" i="4"/>
  <c r="T4116" i="4"/>
  <c r="T953" i="4"/>
  <c r="T868" i="4"/>
  <c r="T1075" i="4"/>
  <c r="T3215" i="4"/>
  <c r="T2635" i="4"/>
  <c r="T5760" i="4"/>
  <c r="T2881" i="4"/>
  <c r="T5090" i="4"/>
  <c r="T8035" i="4"/>
  <c r="T5585" i="4"/>
  <c r="T2256" i="4"/>
  <c r="T8052" i="4"/>
  <c r="T5269" i="4"/>
  <c r="T114" i="4"/>
  <c r="T823" i="4"/>
  <c r="T7794" i="4"/>
  <c r="T4840" i="4"/>
  <c r="T3224" i="4"/>
  <c r="T2965" i="4"/>
  <c r="T142" i="4"/>
  <c r="T7059" i="4"/>
  <c r="T902" i="4"/>
  <c r="T706" i="4"/>
  <c r="T744" i="4"/>
  <c r="T2185" i="4"/>
  <c r="T7202" i="4"/>
  <c r="T5899" i="4"/>
  <c r="T617" i="4"/>
  <c r="T6701" i="4"/>
  <c r="T3329" i="4"/>
  <c r="T1841" i="4"/>
  <c r="T1824" i="4"/>
  <c r="T1739" i="4"/>
  <c r="T7807" i="4"/>
  <c r="T7261" i="4"/>
  <c r="T7322" i="4"/>
  <c r="T3137" i="4"/>
  <c r="T511" i="4"/>
  <c r="T7783" i="4"/>
  <c r="T5615" i="4"/>
  <c r="T7166" i="4"/>
  <c r="T16" i="4"/>
  <c r="T609" i="4"/>
  <c r="T4580" i="4"/>
  <c r="T6871" i="4"/>
  <c r="T325" i="4"/>
  <c r="T3819" i="4"/>
  <c r="T1981" i="4"/>
  <c r="T7602" i="4"/>
  <c r="T4924" i="4"/>
  <c r="T226" i="4"/>
  <c r="T3082" i="4"/>
  <c r="T3341" i="4"/>
  <c r="T1248" i="4"/>
  <c r="T2094" i="4"/>
  <c r="T3987" i="4"/>
  <c r="T3218" i="4"/>
  <c r="T636" i="4"/>
  <c r="T2577" i="4"/>
  <c r="T7418" i="4"/>
  <c r="T2465" i="4"/>
  <c r="T4094" i="4"/>
  <c r="T7820" i="4"/>
  <c r="T262" i="4"/>
  <c r="T6717" i="4"/>
  <c r="T2705" i="4"/>
  <c r="T6690" i="4"/>
  <c r="T4871" i="4"/>
  <c r="T7429" i="4"/>
  <c r="T1428" i="4"/>
  <c r="T33" i="4"/>
  <c r="T3206" i="4"/>
  <c r="T1691" i="4"/>
  <c r="T7891" i="4"/>
  <c r="T51" i="4"/>
  <c r="T1040" i="4"/>
  <c r="T7859" i="4"/>
  <c r="T3957" i="4"/>
  <c r="T2302" i="4"/>
  <c r="T7373" i="4"/>
  <c r="T7747" i="4"/>
  <c r="T4912" i="4"/>
  <c r="T7763" i="4"/>
  <c r="T8279" i="4"/>
  <c r="T2149" i="4"/>
  <c r="T4255" i="4"/>
  <c r="T2385" i="4"/>
  <c r="T2097" i="4"/>
  <c r="T3425" i="4"/>
  <c r="T3806" i="4"/>
  <c r="T8028" i="4"/>
  <c r="T338" i="4"/>
  <c r="T2702" i="4"/>
  <c r="T7464" i="4"/>
  <c r="T6193" i="4"/>
  <c r="T7238" i="4"/>
  <c r="T1986" i="4"/>
  <c r="T6569" i="4"/>
  <c r="T576" i="4"/>
  <c r="T3888" i="4"/>
  <c r="T6904" i="4"/>
  <c r="T1673" i="4"/>
  <c r="T3906" i="4"/>
  <c r="T1329" i="4"/>
  <c r="T4529" i="4"/>
  <c r="T8280" i="4"/>
  <c r="T28" i="4"/>
  <c r="T2206" i="4"/>
  <c r="T4151" i="4"/>
  <c r="T7743" i="4"/>
  <c r="T8108" i="4"/>
  <c r="T271" i="4"/>
  <c r="T6801" i="4"/>
  <c r="T2471" i="4"/>
  <c r="T5544" i="4"/>
  <c r="T720" i="4"/>
  <c r="T3727" i="4"/>
  <c r="T3821" i="4"/>
  <c r="T359" i="4"/>
  <c r="T7068" i="4"/>
  <c r="T3067" i="4"/>
  <c r="T3171" i="4"/>
  <c r="T385" i="4"/>
  <c r="T897" i="4"/>
  <c r="T6955" i="4"/>
  <c r="T7843" i="4"/>
  <c r="T8121" i="4"/>
  <c r="T5877" i="4"/>
  <c r="T728" i="4"/>
  <c r="T1124" i="4"/>
  <c r="T5944" i="4"/>
  <c r="T5986" i="4"/>
  <c r="T6769" i="4"/>
  <c r="T1865" i="4"/>
  <c r="T3042" i="4"/>
  <c r="T1999" i="4"/>
  <c r="T1900" i="4"/>
  <c r="T518" i="4"/>
  <c r="T4383" i="4"/>
  <c r="T7467" i="4"/>
  <c r="T4655" i="4"/>
  <c r="T5753" i="4"/>
  <c r="T1482" i="4"/>
  <c r="T60" i="4"/>
  <c r="T8185" i="4"/>
  <c r="T1455" i="4"/>
  <c r="T4508" i="4"/>
  <c r="T3831" i="4"/>
  <c r="T5597" i="4"/>
  <c r="T235" i="4"/>
  <c r="T4843" i="4"/>
  <c r="T3517" i="4"/>
  <c r="T5070" i="4"/>
  <c r="T6640" i="4"/>
  <c r="T6563" i="4"/>
  <c r="T584" i="4"/>
  <c r="T6171" i="4"/>
  <c r="T7489" i="4"/>
  <c r="T5476" i="4"/>
  <c r="T1529" i="4"/>
  <c r="T281" i="4"/>
  <c r="T4652" i="4"/>
  <c r="T3148" i="4"/>
  <c r="T4555" i="4"/>
  <c r="T5846" i="4"/>
  <c r="T1117" i="4"/>
  <c r="T5156" i="4"/>
  <c r="T1597" i="4"/>
  <c r="T5238" i="4"/>
  <c r="T5624" i="4"/>
  <c r="T1029" i="4"/>
  <c r="T2847" i="4"/>
  <c r="T5908" i="4"/>
  <c r="T500" i="4"/>
  <c r="T7821" i="4"/>
  <c r="T1162" i="4"/>
  <c r="T6440" i="4"/>
  <c r="T5188" i="4"/>
  <c r="T7923" i="4"/>
  <c r="T6485" i="4"/>
  <c r="T4756" i="4"/>
  <c r="T7500" i="4"/>
  <c r="T3708" i="4"/>
  <c r="T1766" i="4"/>
  <c r="T2704" i="4"/>
  <c r="T3248" i="4"/>
  <c r="T3799" i="4"/>
  <c r="T6221" i="4"/>
  <c r="T522" i="4"/>
  <c r="T2084" i="4"/>
  <c r="T352" i="4"/>
  <c r="T790" i="4"/>
  <c r="T4957" i="4"/>
  <c r="T5891" i="4"/>
  <c r="T4488" i="4"/>
  <c r="T3188" i="4"/>
  <c r="T5022" i="4"/>
  <c r="T4150" i="4"/>
  <c r="T3133" i="4"/>
  <c r="T538" i="4"/>
  <c r="T4443" i="4"/>
  <c r="T4971" i="4"/>
  <c r="T6315" i="4"/>
  <c r="T6183" i="4"/>
  <c r="T5866" i="4"/>
  <c r="T3397" i="4"/>
  <c r="T5670" i="4"/>
  <c r="T7441" i="4"/>
  <c r="T3773" i="4"/>
  <c r="T5421" i="4"/>
  <c r="T3704" i="4"/>
  <c r="T1783" i="4"/>
  <c r="T2144" i="4"/>
  <c r="T921" i="4"/>
  <c r="T7229" i="4"/>
  <c r="T6350" i="4"/>
  <c r="T123" i="4"/>
  <c r="T1107" i="4"/>
  <c r="T3569" i="4"/>
  <c r="T4388" i="4"/>
  <c r="T3125" i="4"/>
  <c r="T5439" i="4"/>
  <c r="T6125" i="4"/>
  <c r="T2941" i="4"/>
  <c r="T3834" i="4"/>
  <c r="T1791" i="4"/>
  <c r="T7848" i="4"/>
  <c r="T2343" i="4"/>
  <c r="T7518" i="4"/>
  <c r="T2568" i="4"/>
  <c r="T2187" i="4"/>
  <c r="T335" i="4"/>
  <c r="T5543" i="4"/>
  <c r="T6093" i="4"/>
  <c r="T4809" i="4"/>
  <c r="T4365" i="4"/>
  <c r="T7164" i="4"/>
  <c r="T2518" i="4"/>
  <c r="T4885" i="4"/>
  <c r="T2370" i="4"/>
  <c r="T6885" i="4"/>
  <c r="T4198" i="4"/>
  <c r="T2632" i="4"/>
  <c r="T8333" i="4"/>
  <c r="T3503" i="4"/>
  <c r="T5821" i="4"/>
  <c r="T6226" i="4"/>
  <c r="T8254" i="4"/>
  <c r="T4622" i="4"/>
  <c r="T1229" i="4"/>
  <c r="T4738" i="4"/>
  <c r="T2781" i="4"/>
  <c r="T6249" i="4"/>
  <c r="T7829" i="4"/>
  <c r="T1552" i="4"/>
  <c r="T670" i="4"/>
  <c r="T6387" i="4"/>
  <c r="T4309" i="4"/>
  <c r="T7219" i="4"/>
  <c r="T4750" i="4"/>
  <c r="T3950" i="4"/>
  <c r="T3631" i="4"/>
  <c r="T2246" i="4"/>
  <c r="T4284" i="4"/>
  <c r="T6011" i="4"/>
  <c r="T2196" i="4"/>
  <c r="T6741" i="4"/>
  <c r="T976" i="4"/>
  <c r="T6324" i="4"/>
  <c r="T48" i="4"/>
  <c r="T2754" i="4"/>
  <c r="T7469" i="4"/>
  <c r="T7182" i="4"/>
  <c r="T7309" i="4"/>
  <c r="T5472" i="4"/>
  <c r="T2089" i="4"/>
  <c r="T5667" i="4"/>
  <c r="T4016" i="4"/>
  <c r="T6403" i="4"/>
  <c r="T601" i="4"/>
  <c r="T108" i="4"/>
  <c r="T4428" i="4"/>
  <c r="T4669" i="4"/>
  <c r="T1227" i="4"/>
  <c r="T5679" i="4"/>
  <c r="T3942" i="4"/>
  <c r="T5277" i="4"/>
  <c r="T4746" i="4"/>
  <c r="T7930" i="4"/>
  <c r="T6949" i="4"/>
  <c r="T699" i="4"/>
  <c r="T4474" i="4"/>
  <c r="T6140" i="4"/>
  <c r="T7532" i="4"/>
  <c r="T6456" i="4"/>
  <c r="T435" i="4"/>
  <c r="T4283" i="4"/>
  <c r="T5631" i="4"/>
  <c r="T4190" i="4"/>
  <c r="T8236" i="4"/>
  <c r="T156" i="4"/>
  <c r="T2958" i="4"/>
  <c r="T4813" i="4"/>
  <c r="T2977" i="4"/>
  <c r="T2947" i="4"/>
  <c r="T7691" i="4"/>
  <c r="T778" i="4"/>
  <c r="T7801" i="4"/>
  <c r="T5951" i="4"/>
  <c r="T1084" i="4"/>
  <c r="T124" i="4"/>
  <c r="T3375" i="4"/>
  <c r="T4937" i="4"/>
  <c r="T6474" i="4"/>
  <c r="T3194" i="4"/>
  <c r="T8246" i="4"/>
  <c r="T2880" i="4"/>
  <c r="T7358" i="4"/>
  <c r="T5634" i="4"/>
  <c r="T2798" i="4"/>
  <c r="T5486" i="4"/>
  <c r="T7589" i="4"/>
  <c r="T1062" i="4"/>
  <c r="T565" i="4"/>
  <c r="T3808" i="4"/>
  <c r="T835" i="4"/>
  <c r="T5385" i="4"/>
  <c r="T4390" i="4"/>
  <c r="T228" i="4"/>
  <c r="T2067" i="4"/>
  <c r="T1399" i="4"/>
  <c r="T1806" i="4"/>
  <c r="T2644" i="4"/>
  <c r="T5205" i="4"/>
  <c r="T2988" i="4"/>
  <c r="T5769" i="4"/>
  <c r="T7900" i="4"/>
  <c r="T4409" i="4"/>
  <c r="T6511" i="4"/>
  <c r="T1960" i="4"/>
  <c r="T4579" i="4"/>
  <c r="T1940" i="4"/>
  <c r="T2709" i="4"/>
  <c r="T3755" i="4"/>
  <c r="T8190" i="4"/>
  <c r="T2786" i="4"/>
  <c r="T6425" i="4"/>
  <c r="T6742" i="4"/>
  <c r="T6239" i="4"/>
  <c r="T8014" i="4"/>
  <c r="T6985" i="4"/>
  <c r="T7133" i="4"/>
  <c r="T1585" i="4"/>
  <c r="T4156" i="4"/>
  <c r="T7483" i="4"/>
  <c r="T2082" i="4"/>
  <c r="T5379" i="4"/>
  <c r="T5524" i="4"/>
  <c r="T1258" i="4"/>
  <c r="T5278" i="4"/>
  <c r="T7988" i="4"/>
  <c r="T6839" i="4"/>
  <c r="T3008" i="4"/>
  <c r="T8345" i="4"/>
  <c r="T4375" i="4"/>
  <c r="T3207" i="4"/>
  <c r="T5474" i="4"/>
  <c r="T6406" i="4"/>
  <c r="T2292" i="4"/>
  <c r="T1121" i="4"/>
  <c r="T2756" i="4"/>
  <c r="T1467" i="4"/>
  <c r="T6276" i="4"/>
  <c r="T1713" i="4"/>
  <c r="T6883" i="4"/>
  <c r="T1719" i="4"/>
  <c r="T2545" i="4"/>
  <c r="T7445" i="4"/>
  <c r="T6944" i="4"/>
  <c r="T5286" i="4"/>
  <c r="T3820" i="4"/>
  <c r="T1896" i="4"/>
  <c r="T4343" i="4"/>
  <c r="T4401" i="4"/>
  <c r="T2711" i="4"/>
  <c r="T1436" i="4"/>
  <c r="T2321" i="4"/>
  <c r="T1576" i="4"/>
  <c r="T5403" i="4"/>
  <c r="T5432" i="4"/>
  <c r="T2110" i="4"/>
  <c r="T8029" i="4"/>
  <c r="T6179" i="4"/>
  <c r="T466" i="4"/>
  <c r="T1695" i="4"/>
  <c r="T2151" i="4"/>
  <c r="T1418" i="4"/>
  <c r="T6495" i="4"/>
  <c r="T3223" i="4"/>
  <c r="T8203" i="4"/>
  <c r="T7218" i="4"/>
  <c r="T2307" i="4"/>
  <c r="T1753" i="4"/>
  <c r="T6402" i="4"/>
  <c r="T8004" i="4"/>
  <c r="T6962" i="4"/>
  <c r="T1012" i="4"/>
  <c r="T7703" i="4"/>
  <c r="T5257" i="4"/>
  <c r="T5527" i="4"/>
  <c r="T6908" i="4"/>
  <c r="T72" i="4"/>
  <c r="T4097" i="4"/>
  <c r="T3279" i="4"/>
  <c r="T6144" i="4"/>
  <c r="T8191" i="4"/>
  <c r="T294" i="4"/>
  <c r="T6450" i="4"/>
  <c r="T6916" i="4"/>
  <c r="T4877" i="4"/>
  <c r="T2435" i="4"/>
  <c r="T4577" i="4"/>
  <c r="T7612" i="4"/>
  <c r="T3271" i="4"/>
  <c r="T5006" i="4"/>
  <c r="T3165" i="4"/>
  <c r="T3956" i="4"/>
  <c r="T4384" i="4"/>
  <c r="T3551" i="4"/>
  <c r="T2085" i="4"/>
  <c r="T1199" i="4"/>
  <c r="T1978" i="4"/>
  <c r="T4069" i="4"/>
  <c r="T1412" i="4"/>
  <c r="T2384" i="4"/>
  <c r="T3706" i="4"/>
  <c r="T933" i="4"/>
  <c r="T3589" i="4"/>
  <c r="T5771" i="4"/>
  <c r="T8276" i="4"/>
  <c r="T1747" i="4"/>
  <c r="T988" i="4"/>
  <c r="T2888" i="4"/>
  <c r="T3756" i="4"/>
  <c r="T2146" i="4"/>
  <c r="T894" i="4"/>
  <c r="T328" i="4"/>
  <c r="T7624" i="4"/>
  <c r="T3580" i="4"/>
  <c r="T3895" i="4"/>
  <c r="T3528" i="4"/>
  <c r="T2634" i="4"/>
  <c r="T7884" i="4"/>
  <c r="T925" i="4"/>
  <c r="T7223" i="4"/>
  <c r="T6197" i="4"/>
  <c r="T4377" i="4"/>
  <c r="T7864" i="4"/>
  <c r="T2532" i="4"/>
  <c r="T1970" i="4"/>
  <c r="T2295" i="4"/>
  <c r="T7899" i="4"/>
  <c r="T215" i="4"/>
  <c r="T4771" i="4"/>
  <c r="T743" i="4"/>
  <c r="T1355" i="4"/>
  <c r="T5026" i="4"/>
  <c r="T8334" i="4"/>
  <c r="T2175" i="4"/>
  <c r="T3539" i="4"/>
  <c r="T1500" i="4"/>
  <c r="T3676" i="4"/>
  <c r="T624" i="4"/>
  <c r="T4625" i="4"/>
  <c r="T7328" i="4"/>
  <c r="T7816" i="4"/>
  <c r="T4334" i="4"/>
  <c r="T5987" i="4"/>
  <c r="T368" i="4"/>
  <c r="T4759" i="4"/>
  <c r="T2684" i="4"/>
  <c r="T3549" i="4"/>
  <c r="T4457" i="4"/>
  <c r="T2624" i="4"/>
  <c r="T6178" i="4"/>
  <c r="T1765" i="4"/>
  <c r="T4029" i="4"/>
  <c r="T7895" i="4"/>
  <c r="T5618" i="4"/>
  <c r="T4496" i="4"/>
  <c r="T402" i="4"/>
  <c r="T3667" i="4"/>
  <c r="T391" i="4"/>
  <c r="T1863" i="4"/>
  <c r="T6547" i="4"/>
  <c r="T7650" i="4"/>
  <c r="T7192" i="4"/>
  <c r="T1491" i="4"/>
  <c r="T6571" i="4"/>
  <c r="T7165" i="4"/>
  <c r="T6302" i="4"/>
  <c r="T7841" i="4"/>
  <c r="T717" i="4"/>
  <c r="T1710" i="4"/>
  <c r="T1448" i="4"/>
  <c r="T7186" i="4"/>
  <c r="T3142" i="4"/>
  <c r="T4220" i="4"/>
  <c r="T4199" i="4"/>
  <c r="T3876" i="4"/>
  <c r="T2301" i="4"/>
  <c r="T664" i="4"/>
  <c r="T1444" i="4"/>
  <c r="T3479" i="4"/>
  <c r="T3087" i="4"/>
  <c r="T1526" i="4"/>
  <c r="T2417" i="4"/>
  <c r="T4829" i="4"/>
  <c r="T1110" i="4"/>
  <c r="T7567" i="4"/>
  <c r="T5974" i="4"/>
  <c r="T1686" i="4"/>
  <c r="T3127" i="4"/>
  <c r="T3328" i="4"/>
  <c r="T680" i="4"/>
  <c r="T3731" i="4"/>
  <c r="T6615" i="4"/>
  <c r="T2390" i="4"/>
  <c r="T4169" i="4"/>
  <c r="T7078" i="4"/>
  <c r="T486" i="4"/>
  <c r="T5815" i="4"/>
  <c r="T3353" i="4"/>
  <c r="T7962" i="4"/>
  <c r="T4650" i="4"/>
  <c r="T2003" i="4"/>
  <c r="T8346" i="4"/>
  <c r="T7303" i="4"/>
  <c r="T6013" i="4"/>
  <c r="T4450" i="4"/>
  <c r="T2828" i="4"/>
  <c r="T532" i="4"/>
  <c r="T2725" i="4"/>
  <c r="T507" i="4"/>
  <c r="T3786" i="4"/>
  <c r="T2712" i="4"/>
  <c r="T4702" i="4"/>
  <c r="T2447" i="4"/>
  <c r="T1492" i="4"/>
  <c r="T4274" i="4"/>
  <c r="T7574" i="4"/>
  <c r="T5531" i="4"/>
  <c r="T5905" i="4"/>
  <c r="T2667" i="4"/>
  <c r="T3685" i="4"/>
  <c r="T6232" i="4"/>
  <c r="T2467" i="4"/>
  <c r="T7609" i="4"/>
  <c r="T6187" i="4"/>
  <c r="T3584" i="4"/>
  <c r="T4251" i="4"/>
  <c r="T738" i="4"/>
  <c r="T7106" i="4"/>
  <c r="T2904" i="4"/>
  <c r="T1758" i="4"/>
  <c r="T1848" i="4"/>
  <c r="T3911" i="4"/>
  <c r="T1464" i="4"/>
  <c r="T7254" i="4"/>
  <c r="T4724" i="4"/>
  <c r="T2460" i="4"/>
  <c r="T6404" i="4"/>
  <c r="T1484" i="4"/>
  <c r="T6785" i="4"/>
  <c r="T4035" i="4"/>
  <c r="T4929" i="4"/>
  <c r="T1690" i="4"/>
  <c r="T6611" i="4"/>
  <c r="T3854" i="4"/>
  <c r="T2978" i="4"/>
  <c r="T8077" i="4"/>
  <c r="T5956" i="4"/>
  <c r="T7187" i="4"/>
  <c r="T4467" i="4"/>
  <c r="T4216" i="4"/>
  <c r="T6740" i="4"/>
  <c r="T7738" i="4"/>
  <c r="T5230" i="4"/>
  <c r="T828" i="4"/>
  <c r="T4426" i="4"/>
  <c r="T2118" i="4"/>
  <c r="T3677" i="4"/>
  <c r="T679" i="4"/>
  <c r="T2111" i="4"/>
  <c r="T4747" i="4"/>
  <c r="T2156" i="4"/>
  <c r="T5844" i="4"/>
  <c r="T8271" i="4"/>
  <c r="T826" i="4"/>
  <c r="T606" i="4"/>
  <c r="T4170" i="4"/>
  <c r="T3421" i="4"/>
  <c r="T7607" i="4"/>
  <c r="T4348" i="4"/>
  <c r="T55" i="4"/>
  <c r="T6840" i="4"/>
  <c r="T4665" i="4"/>
  <c r="T7402" i="4"/>
  <c r="T5793" i="4"/>
  <c r="T1685" i="4"/>
  <c r="T2546" i="4"/>
  <c r="T3955" i="4"/>
  <c r="T5923" i="4"/>
  <c r="T2128" i="4"/>
  <c r="T5881" i="4"/>
  <c r="T1503" i="4"/>
  <c r="T4811" i="4"/>
  <c r="T2296" i="4"/>
  <c r="T4781" i="4"/>
  <c r="T697" i="4"/>
  <c r="T7471" i="4"/>
  <c r="T4008" i="4"/>
  <c r="T3928" i="4"/>
  <c r="T128" i="4"/>
  <c r="T6005" i="4"/>
  <c r="T6881" i="4"/>
  <c r="T520" i="4"/>
  <c r="T5014" i="4"/>
  <c r="T5689" i="4"/>
  <c r="T618" i="4"/>
  <c r="T860" i="4"/>
  <c r="T3160" i="4"/>
  <c r="T3275" i="4"/>
  <c r="T2210" i="4"/>
  <c r="T2480" i="4"/>
  <c r="T3867" i="4"/>
  <c r="T2703" i="4"/>
  <c r="T3769" i="4"/>
  <c r="T5223" i="4"/>
  <c r="T6473" i="4"/>
  <c r="T5282" i="4"/>
  <c r="T6113" i="4"/>
  <c r="T2018" i="4"/>
  <c r="T2484" i="4"/>
  <c r="T2050" i="4"/>
  <c r="T189" i="4"/>
  <c r="T5138" i="4"/>
  <c r="T2475" i="4"/>
  <c r="T5147" i="4"/>
  <c r="T4341" i="4"/>
  <c r="T5929" i="4"/>
  <c r="T261" i="4"/>
  <c r="T4836" i="4"/>
  <c r="T8211" i="4"/>
  <c r="T4905" i="4"/>
  <c r="T3711" i="4"/>
  <c r="T4879" i="4"/>
  <c r="T8155" i="4"/>
  <c r="T8186" i="4"/>
  <c r="T7960" i="4"/>
  <c r="T1693" i="4"/>
  <c r="T481" i="4"/>
  <c r="T5335" i="4"/>
  <c r="T7878" i="4"/>
  <c r="T7018" i="4"/>
  <c r="T2352" i="4"/>
  <c r="T1777" i="4"/>
  <c r="T6196" i="4"/>
  <c r="T6782" i="4"/>
  <c r="T1637" i="4"/>
  <c r="T202" i="4"/>
  <c r="T915" i="4"/>
  <c r="T4657" i="4"/>
  <c r="T6116" i="4"/>
  <c r="T2692" i="4"/>
  <c r="T4815" i="4"/>
  <c r="T1722" i="4"/>
  <c r="T5785" i="4"/>
  <c r="T4014" i="4"/>
  <c r="T397" i="4"/>
  <c r="T7642" i="4"/>
  <c r="T2028" i="4"/>
  <c r="T3905" i="4"/>
  <c r="T3305" i="4"/>
  <c r="T7774" i="4"/>
  <c r="T2848" i="4"/>
  <c r="T7732" i="4"/>
  <c r="T1943" i="4"/>
  <c r="T5451" i="4"/>
  <c r="T629" i="4"/>
  <c r="T1340" i="4"/>
  <c r="T5408" i="4"/>
  <c r="T8212" i="4"/>
  <c r="T4494" i="4"/>
  <c r="T3157" i="4"/>
  <c r="T8340" i="4"/>
  <c r="T491" i="4"/>
  <c r="T2439" i="4"/>
  <c r="T2738" i="4"/>
  <c r="T2750" i="4"/>
  <c r="T1184" i="4"/>
  <c r="T7713" i="4"/>
  <c r="T5914" i="4"/>
  <c r="T4900" i="4"/>
  <c r="T7905" i="4"/>
  <c r="T83" i="4"/>
  <c r="T5482" i="4"/>
  <c r="T6287" i="4"/>
  <c r="T2630" i="4"/>
  <c r="T1130" i="4"/>
  <c r="T8062" i="4"/>
  <c r="T1287" i="4"/>
  <c r="T5747" i="4"/>
  <c r="T4816" i="4"/>
  <c r="T8106" i="4"/>
  <c r="T2837" i="4"/>
  <c r="T6488" i="4"/>
  <c r="T4063" i="4"/>
  <c r="T7330" i="4"/>
  <c r="T1170" i="4"/>
  <c r="T6580" i="4"/>
  <c r="T2943" i="4"/>
  <c r="T4501" i="4"/>
  <c r="T148" i="4"/>
  <c r="T4822" i="4"/>
  <c r="T4527" i="4"/>
  <c r="T2616" i="4"/>
  <c r="T2647" i="4"/>
  <c r="T8268" i="4"/>
  <c r="T7443" i="4"/>
  <c r="T4125" i="4"/>
  <c r="T5419" i="4"/>
  <c r="T7658" i="4"/>
  <c r="T4032" i="4"/>
  <c r="T6369" i="4"/>
  <c r="T8055" i="4"/>
  <c r="T7143" i="4"/>
  <c r="T4674" i="4"/>
  <c r="T3917" i="4"/>
  <c r="T7040" i="4"/>
  <c r="T3699" i="4"/>
  <c r="T4894" i="4"/>
  <c r="T5077" i="4"/>
  <c r="T3055" i="4"/>
  <c r="T1108" i="4"/>
  <c r="T5248" i="4"/>
  <c r="T4048" i="4"/>
  <c r="T2353" i="4"/>
  <c r="T4134" i="4"/>
  <c r="T7925" i="4"/>
  <c r="T7837" i="4"/>
  <c r="T1045" i="4"/>
  <c r="T5525" i="4"/>
  <c r="T2453" i="4"/>
  <c r="T4039" i="4"/>
  <c r="T4551" i="4"/>
  <c r="T4024" i="4"/>
  <c r="T3084" i="4"/>
  <c r="T1625" i="4"/>
  <c r="T3988" i="4"/>
  <c r="T6772" i="4"/>
  <c r="T1146" i="4"/>
  <c r="T7148" i="4"/>
  <c r="T5811" i="4"/>
  <c r="T346" i="4"/>
  <c r="T1635" i="4"/>
  <c r="T1065" i="4"/>
  <c r="T164" i="4"/>
  <c r="T4560" i="4"/>
  <c r="T3659" i="4"/>
  <c r="T1917" i="4"/>
  <c r="T5878" i="4"/>
  <c r="T116" i="4"/>
  <c r="T5871" i="4"/>
  <c r="T6735" i="4"/>
  <c r="T5416" i="4"/>
  <c r="T5686" i="4"/>
  <c r="T4418" i="4"/>
  <c r="T1972" i="4"/>
  <c r="T5256" i="4"/>
  <c r="T6376" i="4"/>
  <c r="T5032" i="4"/>
  <c r="T1773" i="4"/>
  <c r="T985" i="4"/>
  <c r="T6693" i="4"/>
  <c r="T46" i="4"/>
  <c r="T5265" i="4"/>
  <c r="T5509" i="4"/>
  <c r="T2714" i="4"/>
  <c r="T2535" i="4"/>
  <c r="T7256" i="4"/>
  <c r="T6367" i="4"/>
  <c r="T6726" i="4"/>
  <c r="T4812" i="4"/>
  <c r="T645" i="4"/>
  <c r="T1176" i="4"/>
  <c r="T4267" i="4"/>
  <c r="T3730" i="4"/>
  <c r="T8125" i="4"/>
  <c r="T1975" i="4"/>
  <c r="T5630" i="4"/>
  <c r="T4056" i="4"/>
  <c r="T4241" i="4"/>
  <c r="T6945" i="4"/>
  <c r="T1581" i="4"/>
  <c r="T182" i="4"/>
  <c r="T1549" i="4"/>
  <c r="T4179" i="4"/>
  <c r="T400" i="4"/>
  <c r="T1026" i="4"/>
  <c r="T3255" i="4"/>
  <c r="T7810" i="4"/>
  <c r="T2760" i="4"/>
  <c r="T4739" i="4"/>
  <c r="T269" i="4"/>
  <c r="T5977" i="4"/>
  <c r="T3159" i="4"/>
  <c r="T1605" i="4"/>
  <c r="T5228" i="4"/>
  <c r="T5183" i="4"/>
  <c r="T4215" i="4"/>
  <c r="T7011" i="4"/>
  <c r="T7956" i="4"/>
  <c r="T1768" i="4"/>
  <c r="T1674" i="4"/>
  <c r="T544" i="4"/>
  <c r="T3655" i="4"/>
  <c r="T4060" i="4"/>
  <c r="T7963" i="4"/>
  <c r="T4562" i="4"/>
  <c r="T8344" i="4"/>
  <c r="T2099" i="4"/>
  <c r="T1235" i="4"/>
  <c r="T1976" i="4"/>
  <c r="T2244" i="4"/>
  <c r="T7575" i="4"/>
  <c r="T4673" i="4"/>
  <c r="T7943" i="4"/>
  <c r="T4572" i="4"/>
  <c r="T2873" i="4"/>
  <c r="T374" i="4"/>
  <c r="T1468" i="4"/>
  <c r="T6873" i="4"/>
  <c r="T2631" i="4"/>
  <c r="T5030" i="4"/>
  <c r="T6006" i="4"/>
  <c r="T2966" i="4"/>
  <c r="T3025" i="4"/>
  <c r="T8161" i="4"/>
  <c r="T7357" i="4"/>
  <c r="T1617" i="4"/>
  <c r="T201" i="4"/>
  <c r="T3891" i="4"/>
  <c r="T3493" i="4"/>
  <c r="T7579" i="4"/>
  <c r="T1010" i="4"/>
  <c r="T4520" i="4"/>
  <c r="T318" i="4"/>
  <c r="T3705" i="4"/>
  <c r="T1749" i="4"/>
  <c r="T5988" i="4"/>
  <c r="T6220" i="4"/>
  <c r="T4213" i="4"/>
  <c r="T6756" i="4"/>
  <c r="T6030" i="4"/>
  <c r="T7548" i="4"/>
  <c r="T4461" i="4"/>
  <c r="T3515" i="4"/>
  <c r="T6797" i="4"/>
  <c r="T6325" i="4"/>
  <c r="T1559" i="4"/>
  <c r="T5237" i="4"/>
  <c r="T5504" i="4"/>
  <c r="T4102" i="4"/>
  <c r="T8188" i="4"/>
  <c r="T5453" i="4"/>
  <c r="T2104" i="4"/>
  <c r="T7399" i="4"/>
  <c r="T1341" i="4"/>
  <c r="T3213" i="4"/>
  <c r="T8061" i="4"/>
  <c r="T2406" i="4"/>
  <c r="T1696" i="4"/>
  <c r="T170" i="4"/>
  <c r="T5901" i="4"/>
  <c r="T508" i="4"/>
  <c r="T5611" i="4"/>
  <c r="T7696" i="4"/>
  <c r="T4275" i="4"/>
  <c r="T467" i="4"/>
  <c r="T3836" i="4"/>
  <c r="T1185" i="4"/>
  <c r="T4206" i="4"/>
  <c r="T5339" i="4"/>
  <c r="T3874" i="4"/>
  <c r="T1919" i="4"/>
  <c r="T5869" i="4"/>
  <c r="T2320" i="4"/>
  <c r="T4553" i="4"/>
  <c r="T401" i="4"/>
  <c r="T6694" i="4"/>
  <c r="T1997" i="4"/>
  <c r="T231" i="4"/>
  <c r="T1703" i="4"/>
  <c r="T2184" i="4"/>
  <c r="T1479" i="4"/>
  <c r="T889" i="4"/>
  <c r="T2694" i="4"/>
  <c r="T1027" i="4"/>
  <c r="T4248" i="4"/>
  <c r="T4160" i="4"/>
  <c r="T225" i="4"/>
  <c r="T5424" i="4"/>
  <c r="T4306" i="4"/>
  <c r="T6556" i="4"/>
  <c r="T2494" i="4"/>
  <c r="T6478" i="4"/>
  <c r="T1070" i="4"/>
  <c r="T4181" i="4"/>
  <c r="T8080" i="4"/>
  <c r="T8194" i="4"/>
  <c r="T715" i="4"/>
  <c r="T4737" i="4"/>
  <c r="T1440" i="4"/>
  <c r="T214" i="4"/>
  <c r="T3866" i="4"/>
  <c r="T1052" i="4"/>
  <c r="T8216" i="4"/>
  <c r="T5625" i="4"/>
  <c r="T95" i="4"/>
  <c r="T388" i="4"/>
  <c r="T7686" i="4"/>
  <c r="T6379" i="4"/>
  <c r="T1422" i="4"/>
  <c r="T2596" i="4"/>
  <c r="T4373" i="4"/>
  <c r="T2363" i="4"/>
  <c r="T4439" i="4"/>
  <c r="T7409" i="4"/>
  <c r="T7971" i="4"/>
  <c r="T7981" i="4"/>
  <c r="T331" i="4"/>
  <c r="T5189" i="4"/>
  <c r="T3364" i="4"/>
  <c r="T2268" i="4"/>
  <c r="T5967" i="4"/>
  <c r="T6699" i="4"/>
  <c r="T5150" i="4"/>
  <c r="T5822" i="4"/>
  <c r="T6364" i="4"/>
  <c r="T8265" i="4"/>
  <c r="T882" i="4"/>
  <c r="T8111" i="4"/>
  <c r="T22" i="4"/>
  <c r="T7010" i="4"/>
  <c r="T314" i="4"/>
  <c r="T2894" i="4"/>
  <c r="T770" i="4"/>
  <c r="T6770" i="4"/>
  <c r="T1095" i="4"/>
  <c r="T5428" i="4"/>
  <c r="T926" i="4"/>
  <c r="T6150" i="4"/>
  <c r="T6773" i="4"/>
  <c r="T4646" i="4"/>
  <c r="T4648" i="4"/>
  <c r="T3083" i="4"/>
  <c r="T4911" i="4"/>
  <c r="T7320" i="4"/>
  <c r="T2921" i="4"/>
  <c r="T8224" i="4"/>
  <c r="T731" i="4"/>
  <c r="T7922" i="4"/>
  <c r="T4516" i="4"/>
  <c r="T8043" i="4"/>
  <c r="T2649" i="4"/>
  <c r="T4471" i="4"/>
  <c r="T4895" i="4"/>
  <c r="T5387" i="4"/>
  <c r="T4690" i="4"/>
  <c r="T6056" i="4"/>
  <c r="T6500" i="4"/>
  <c r="T3304" i="4"/>
  <c r="T668" i="4"/>
  <c r="T5582" i="4"/>
  <c r="T5214" i="4"/>
  <c r="T6303" i="4"/>
  <c r="T1051" i="4"/>
  <c r="T3440" i="4"/>
  <c r="T3384" i="4"/>
  <c r="T4240" i="4"/>
  <c r="T3256" i="4"/>
  <c r="T5266" i="4"/>
  <c r="T1516" i="4"/>
  <c r="T7385" i="4"/>
  <c r="T1218" i="4"/>
  <c r="T5902" i="4"/>
  <c r="T671" i="4"/>
  <c r="T6564" i="4"/>
  <c r="T6754" i="4"/>
  <c r="T8011" i="4"/>
  <c r="T5027" i="4"/>
  <c r="T758" i="4"/>
  <c r="T7456" i="4"/>
  <c r="T1205" i="4"/>
  <c r="T2850" i="4"/>
  <c r="T4044" i="4"/>
  <c r="T1408" i="4"/>
  <c r="T1451" i="4"/>
  <c r="T2030" i="4"/>
  <c r="T6792" i="4"/>
  <c r="T704" i="4"/>
  <c r="T4792" i="4"/>
  <c r="T2362" i="4"/>
  <c r="T3286" i="4"/>
  <c r="T472" i="4"/>
  <c r="T2068" i="4"/>
  <c r="T7735" i="4"/>
  <c r="T5200" i="4"/>
  <c r="T2887" i="4"/>
  <c r="T7496" i="4"/>
  <c r="T8245" i="4"/>
  <c r="T6581" i="4"/>
  <c r="T929" i="4"/>
  <c r="T2604" i="4"/>
  <c r="T1112" i="4"/>
  <c r="T1111" i="4"/>
  <c r="T7590" i="4"/>
  <c r="T5646" i="4"/>
  <c r="T8058" i="4"/>
  <c r="T3600" i="4"/>
  <c r="T7937" i="4"/>
  <c r="T7787" i="4"/>
  <c r="T2678" i="4"/>
  <c r="T1020" i="4"/>
  <c r="T1562" i="4"/>
  <c r="T1240" i="4"/>
  <c r="T6491" i="4"/>
  <c r="T5148" i="4"/>
  <c r="T7779" i="4"/>
  <c r="T3203" i="4"/>
  <c r="T6238" i="4"/>
  <c r="T4171" i="4"/>
  <c r="T3629" i="4"/>
  <c r="T8046" i="4"/>
  <c r="T3439" i="4"/>
  <c r="T1705" i="4"/>
  <c r="T5056" i="4"/>
  <c r="T6712" i="4"/>
  <c r="T2031" i="4"/>
  <c r="T5107" i="4"/>
  <c r="T2136" i="4"/>
  <c r="T6156" i="4"/>
  <c r="T6903" i="4"/>
  <c r="T842" i="4"/>
  <c r="T1899" i="4"/>
  <c r="T8119" i="4"/>
  <c r="T7466" i="4"/>
  <c r="T3454" i="4"/>
  <c r="T1908" i="4"/>
  <c r="T8235" i="4"/>
  <c r="T5140" i="4"/>
  <c r="T3283" i="4"/>
  <c r="T1969" i="4"/>
  <c r="T6537" i="4"/>
  <c r="T7533" i="4"/>
  <c r="T936" i="4"/>
  <c r="T6148" i="4"/>
  <c r="T2407" i="4"/>
  <c r="T7563" i="4"/>
  <c r="T3350" i="4"/>
  <c r="T4382" i="4"/>
  <c r="T2968" i="4"/>
  <c r="T4985" i="4"/>
  <c r="T6418" i="4"/>
  <c r="T7431" i="4"/>
  <c r="T6700" i="4"/>
  <c r="T2428" i="4"/>
  <c r="T4920" i="4"/>
  <c r="T6057" i="4"/>
  <c r="T3972" i="4"/>
  <c r="T7819" i="4"/>
  <c r="T3306" i="4"/>
  <c r="T6685" i="4"/>
  <c r="T5516" i="4"/>
  <c r="T5852" i="4"/>
  <c r="T6077" i="4"/>
  <c r="T916" i="4"/>
  <c r="T5081" i="4"/>
  <c r="T877" i="4"/>
  <c r="T1339" i="4"/>
  <c r="T1660" i="4"/>
  <c r="T7125" i="4"/>
  <c r="T667" i="4"/>
  <c r="T1081" i="4"/>
  <c r="T3285" i="4"/>
  <c r="T6181" i="4"/>
  <c r="T4682" i="4"/>
  <c r="T1876" i="4"/>
  <c r="T1568" i="4"/>
  <c r="T441" i="4"/>
  <c r="T5610" i="4"/>
  <c r="T4289" i="4"/>
  <c r="T4839" i="4"/>
  <c r="T3818" i="4"/>
  <c r="T665" i="4"/>
  <c r="T3560" i="4"/>
  <c r="T4820" i="4"/>
  <c r="T3994" i="4"/>
  <c r="T2213" i="4"/>
  <c r="T7051" i="4"/>
  <c r="T1102" i="4"/>
  <c r="T725" i="4"/>
  <c r="T7084" i="4"/>
  <c r="T4082" i="4"/>
  <c r="T4120" i="4"/>
  <c r="T4713" i="4"/>
  <c r="T136" i="4"/>
  <c r="T2263" i="4"/>
  <c r="T2274" i="4"/>
  <c r="T6961" i="4"/>
  <c r="T7723" i="4"/>
  <c r="T5444" i="4"/>
  <c r="T6463" i="4"/>
  <c r="T4507" i="4"/>
  <c r="T38" i="4"/>
  <c r="T3459" i="4"/>
  <c r="T7002" i="4"/>
  <c r="T3734" i="4"/>
  <c r="T935" i="4"/>
  <c r="T8085" i="4"/>
  <c r="T896" i="4"/>
  <c r="T220" i="4"/>
  <c r="T2193" i="4"/>
  <c r="T6294" i="4"/>
  <c r="T4010" i="4"/>
  <c r="T5102" i="4"/>
  <c r="T319" i="4"/>
  <c r="T3578" i="4"/>
  <c r="T4989" i="4"/>
  <c r="T4492" i="4"/>
  <c r="T1925" i="4"/>
  <c r="T2999" i="4"/>
  <c r="T4394" i="4"/>
  <c r="T1932" i="4"/>
  <c r="T7365" i="4"/>
  <c r="T1024" i="4"/>
  <c r="T994" i="4"/>
  <c r="T4861" i="4"/>
  <c r="T619" i="4"/>
  <c r="T3062" i="4"/>
  <c r="T2912" i="4"/>
  <c r="T3990" i="4"/>
  <c r="T7815" i="4"/>
  <c r="T4704" i="4"/>
  <c r="T1982" i="4"/>
  <c r="T7392" i="4"/>
  <c r="T3100" i="4"/>
  <c r="T5706" i="4"/>
  <c r="T6723" i="4"/>
  <c r="T4077" i="4"/>
  <c r="T6029" i="4"/>
  <c r="T2619" i="4"/>
  <c r="T6065" i="4"/>
  <c r="T5250" i="4"/>
  <c r="T1042" i="4"/>
  <c r="T3745" i="4"/>
  <c r="T2174" i="4"/>
  <c r="T7439" i="4"/>
  <c r="T3613" i="4"/>
  <c r="T482" i="4"/>
  <c r="T7107" i="4"/>
  <c r="T5323" i="4"/>
  <c r="T150" i="4"/>
  <c r="T1265" i="4"/>
  <c r="T4422" i="4"/>
  <c r="T4412" i="4"/>
  <c r="T2609" i="4"/>
  <c r="T3399" i="4"/>
  <c r="T6683" i="4"/>
  <c r="T6241" i="4"/>
  <c r="T7547" i="4"/>
  <c r="T4432" i="4"/>
  <c r="T7671" i="4"/>
  <c r="T4902" i="4"/>
  <c r="T2720" i="4"/>
  <c r="T6255" i="4"/>
  <c r="T7879" i="4"/>
  <c r="T614" i="4"/>
  <c r="T5498" i="4"/>
  <c r="T4297" i="4"/>
  <c r="T4068" i="4"/>
  <c r="T4095" i="4"/>
  <c r="T4099" i="4"/>
  <c r="T4459" i="4"/>
  <c r="T205" i="4"/>
  <c r="T1534" i="4"/>
  <c r="T4612" i="4"/>
  <c r="T8263" i="4"/>
  <c r="T7353" i="4"/>
  <c r="T6636" i="4"/>
  <c r="T3707" i="4"/>
  <c r="T1138" i="4"/>
  <c r="T1453" i="4"/>
  <c r="T7839" i="4"/>
  <c r="T604" i="4"/>
  <c r="T3177" i="4"/>
  <c r="T5240" i="4"/>
  <c r="T1595" i="4"/>
  <c r="T3109" i="4"/>
  <c r="T2891" i="4"/>
  <c r="T8139" i="4"/>
  <c r="T5329" i="4"/>
  <c r="T2551" i="4"/>
  <c r="T3779" i="4"/>
  <c r="T2056" i="4"/>
  <c r="T4288" i="4"/>
  <c r="T451" i="4"/>
  <c r="T2273" i="4"/>
  <c r="T880" i="4"/>
  <c r="T5649" i="4"/>
  <c r="T3962" i="4"/>
  <c r="T2013" i="4"/>
  <c r="T2181" i="4"/>
  <c r="T1844" i="4"/>
  <c r="T7372" i="4"/>
  <c r="T4446" i="4"/>
  <c r="T1337" i="4"/>
  <c r="T4591" i="4"/>
  <c r="T5196" i="4"/>
  <c r="T5730" i="4"/>
  <c r="T5928" i="4"/>
  <c r="T3973" i="4"/>
  <c r="T4128" i="4"/>
  <c r="T6216" i="4"/>
  <c r="T3915" i="4"/>
  <c r="T1354" i="4"/>
  <c r="T6922" i="4"/>
  <c r="T7676" i="4"/>
  <c r="T6643" i="4"/>
  <c r="T5989" i="4"/>
  <c r="T7635" i="4"/>
  <c r="T163" i="4"/>
  <c r="T8307" i="4"/>
  <c r="T7052" i="4"/>
  <c r="T1449" i="4"/>
  <c r="T7724" i="4"/>
  <c r="T2780" i="4"/>
  <c r="T2866" i="4"/>
  <c r="T7754" i="4"/>
  <c r="T4052" i="4"/>
  <c r="T3473" i="4"/>
  <c r="T5087" i="4"/>
  <c r="T5849" i="4"/>
  <c r="T1327" i="4"/>
  <c r="T459" i="4"/>
  <c r="T2787" i="4"/>
  <c r="T2842" i="4"/>
  <c r="T6499" i="4"/>
  <c r="T1403" i="4"/>
  <c r="T179" i="4"/>
  <c r="T7728" i="4"/>
  <c r="T851" i="4"/>
  <c r="T6960" i="4"/>
  <c r="T3969" i="4"/>
  <c r="T430" i="4"/>
  <c r="T1395" i="4"/>
  <c r="T6988" i="4"/>
  <c r="T3939" i="4"/>
  <c r="T4726" i="4"/>
  <c r="T8343" i="4"/>
  <c r="T6562" i="4"/>
  <c r="T5721" i="4"/>
  <c r="T7731" i="4"/>
  <c r="T4005" i="4"/>
  <c r="T6673" i="4"/>
  <c r="T6130" i="4"/>
  <c r="T2911" i="4"/>
  <c r="T7008" i="4"/>
  <c r="T6373" i="4"/>
  <c r="T6610" i="4"/>
  <c r="T1687" i="4"/>
  <c r="T6880" i="4"/>
  <c r="T6279" i="4"/>
  <c r="T8175" i="4"/>
  <c r="T7672" i="4"/>
  <c r="T1488" i="4"/>
  <c r="T5596" i="4"/>
  <c r="T4801" i="4"/>
  <c r="T2021" i="4"/>
  <c r="T8038" i="4"/>
  <c r="T6970" i="4"/>
  <c r="T8140" i="4"/>
  <c r="T1820" i="4"/>
  <c r="T5224" i="4"/>
  <c r="T647" i="4"/>
  <c r="T6102" i="4"/>
  <c r="T1046" i="4"/>
  <c r="T3809" i="4"/>
  <c r="T6417" i="4"/>
  <c r="T7969" i="4"/>
  <c r="T6269" i="4"/>
  <c r="T7462" i="4"/>
  <c r="T1059" i="4"/>
  <c r="T5037" i="4"/>
  <c r="T1732" i="4"/>
  <c r="T1067" i="4"/>
  <c r="T2830" i="4"/>
  <c r="T3500" i="4"/>
  <c r="T4312" i="4"/>
  <c r="T914" i="4"/>
  <c r="T7845" i="4"/>
  <c r="T5435" i="4"/>
  <c r="T7495" i="4"/>
  <c r="T4825" i="4"/>
  <c r="T3149" i="4"/>
  <c r="T3018" i="4"/>
  <c r="T244" i="4"/>
  <c r="T7740" i="4"/>
  <c r="T4051" i="4"/>
  <c r="T797" i="4"/>
  <c r="T3324" i="4"/>
  <c r="T4142" i="4"/>
  <c r="T1564" i="4"/>
  <c r="T2660" i="4"/>
  <c r="T6678" i="4"/>
  <c r="T347" i="4"/>
  <c r="T5576" i="4"/>
  <c r="T2004" i="4"/>
  <c r="T6296" i="4"/>
  <c r="T2710" i="4"/>
  <c r="T341" i="4"/>
  <c r="T7127" i="4"/>
  <c r="T4696" i="4"/>
  <c r="T6068" i="4"/>
  <c r="T6438" i="4"/>
  <c r="T6530" i="4"/>
  <c r="T223" i="4"/>
  <c r="T1706" i="4"/>
  <c r="T3877" i="4"/>
  <c r="T1069" i="4"/>
  <c r="T5466" i="4"/>
  <c r="T7171" i="4"/>
  <c r="T6410" i="4"/>
  <c r="T2613" i="4"/>
  <c r="T6711" i="4"/>
  <c r="T219" i="4"/>
  <c r="T7560" i="4"/>
  <c r="T5045" i="4"/>
  <c r="T5441" i="4"/>
  <c r="T2799" i="4"/>
  <c r="T3610" i="4"/>
  <c r="T974" i="4"/>
  <c r="T3245" i="4"/>
  <c r="T1450" i="4"/>
  <c r="T7096" i="4"/>
  <c r="T4791" i="4"/>
  <c r="T6053" i="4"/>
  <c r="T7667" i="4"/>
  <c r="T4761" i="4"/>
  <c r="T8232" i="4"/>
  <c r="T5941" i="4"/>
  <c r="T7709" i="4"/>
  <c r="T106" i="4"/>
  <c r="T1023" i="4"/>
  <c r="T2356" i="4"/>
  <c r="T6534" i="4"/>
  <c r="T4143" i="4"/>
  <c r="T4536" i="4"/>
  <c r="T4361" i="4"/>
  <c r="T429" i="4"/>
  <c r="T1036" i="4"/>
  <c r="T3680" i="4"/>
  <c r="T2809" i="4"/>
  <c r="T5221" i="4"/>
  <c r="T4587" i="4"/>
  <c r="T2690" i="4"/>
  <c r="T6360" i="4"/>
  <c r="T593" i="4"/>
  <c r="T5799" i="4"/>
  <c r="T2831" i="4"/>
  <c r="T6342" i="4"/>
  <c r="T6738" i="4"/>
  <c r="T4327" i="4"/>
  <c r="T5112" i="4"/>
  <c r="T1958" i="4"/>
  <c r="T5281" i="4"/>
  <c r="T4034" i="4"/>
  <c r="T7604" i="4"/>
  <c r="T1778" i="4"/>
  <c r="T6078" i="4"/>
  <c r="T6087" i="4"/>
  <c r="T5386" i="4"/>
  <c r="T3089" i="4"/>
  <c r="T8332" i="4"/>
  <c r="T4081" i="4"/>
  <c r="T3442" i="4"/>
  <c r="T2235" i="4"/>
  <c r="T3000" i="4"/>
  <c r="T4921" i="4"/>
  <c r="T3505" i="4"/>
  <c r="T1441" i="4"/>
  <c r="T840" i="4"/>
  <c r="T2492" i="4"/>
  <c r="T2495" i="4"/>
  <c r="T2600" i="4"/>
  <c r="T546" i="4"/>
  <c r="T8287" i="4"/>
  <c r="T1867" i="4"/>
  <c r="T6886" i="4"/>
  <c r="T1145" i="4"/>
  <c r="T2527" i="4"/>
  <c r="T6479" i="4"/>
  <c r="T3057" i="4"/>
  <c r="T2868" i="4"/>
  <c r="T4203" i="4"/>
  <c r="T3409" i="4"/>
  <c r="T4413" i="4"/>
  <c r="T5166" i="4"/>
  <c r="T7513" i="4"/>
  <c r="T8037" i="4"/>
  <c r="T4433" i="4"/>
  <c r="T2726" i="4"/>
  <c r="T1684" i="4"/>
  <c r="T718" i="4"/>
  <c r="T729" i="4"/>
  <c r="T3378" i="4"/>
  <c r="T1535" i="4"/>
  <c r="T5521" i="4"/>
  <c r="T3099" i="4"/>
  <c r="T7269" i="4"/>
  <c r="T5739" i="4"/>
  <c r="T7640" i="4"/>
  <c r="T6263" i="4"/>
  <c r="T6921" i="4"/>
  <c r="T3703" i="4"/>
  <c r="T881" i="4"/>
  <c r="T3612" i="4"/>
  <c r="T4869" i="4"/>
  <c r="T7033" i="4"/>
  <c r="T2351" i="4"/>
  <c r="T3004" i="4"/>
  <c r="T4581" i="4"/>
  <c r="T1161" i="4"/>
  <c r="T7984" i="4"/>
  <c r="T3954" i="4"/>
  <c r="T1195" i="4"/>
  <c r="T57" i="4"/>
  <c r="T6746" i="4"/>
  <c r="T862" i="4"/>
  <c r="T7503" i="4"/>
  <c r="T1533" i="4"/>
  <c r="T7702" i="4"/>
  <c r="T6575" i="4"/>
  <c r="T2501" i="4"/>
  <c r="T4947" i="4"/>
  <c r="T1478" i="4"/>
  <c r="T653" i="4"/>
  <c r="T485" i="4"/>
  <c r="T1152" i="4"/>
  <c r="T1759" i="4"/>
  <c r="T10" i="4"/>
  <c r="T3015" i="4"/>
  <c r="T3167" i="4"/>
  <c r="T7687" i="4"/>
  <c r="T4630" i="4"/>
  <c r="T6607" i="4"/>
  <c r="T3732" i="4"/>
  <c r="T1829" i="4"/>
  <c r="T7519" i="4"/>
  <c r="T1527" i="4"/>
  <c r="T4706" i="4"/>
  <c r="T4040" i="4"/>
  <c r="T6219" i="4"/>
  <c r="T1785" i="4"/>
  <c r="T2283" i="4"/>
  <c r="T1681" i="4"/>
  <c r="T6745" i="4"/>
  <c r="T8192" i="4"/>
  <c r="T7854" i="4"/>
  <c r="T3096" i="4"/>
  <c r="T2215" i="4"/>
  <c r="T6224" i="4"/>
  <c r="T4050" i="4"/>
  <c r="T3257" i="4"/>
  <c r="T1358" i="4"/>
  <c r="T5744" i="4"/>
  <c r="T569" i="4"/>
  <c r="T7156" i="4"/>
  <c r="T6907" i="4"/>
  <c r="T4502" i="4"/>
  <c r="T7762" i="4"/>
  <c r="T1037" i="4"/>
  <c r="T726" i="4"/>
  <c r="T6719" i="4"/>
  <c r="T1945" i="4"/>
  <c r="T1442" i="4"/>
  <c r="T5489" i="4"/>
  <c r="T2229" i="4"/>
  <c r="T2317" i="4"/>
  <c r="T1730" i="4"/>
  <c r="T3274" i="4"/>
  <c r="T5174" i="4"/>
  <c r="T4755" i="4"/>
  <c r="T773" i="4"/>
  <c r="T7041" i="4"/>
  <c r="T5755" i="4"/>
  <c r="T7591" i="4"/>
  <c r="T6252" i="4"/>
  <c r="T4627" i="4"/>
  <c r="T1257" i="4"/>
  <c r="T6973" i="4"/>
  <c r="T2081" i="4"/>
  <c r="T7132" i="4"/>
  <c r="T5842" i="4"/>
  <c r="T3833" i="4"/>
  <c r="T4988" i="4"/>
  <c r="T5666" i="4"/>
  <c r="T6516" i="4"/>
  <c r="T4379" i="4"/>
  <c r="T1912" i="4"/>
  <c r="T5758" i="4"/>
  <c r="T1447" i="4"/>
  <c r="T2011" i="4"/>
  <c r="T2093" i="4"/>
  <c r="T7866" i="4"/>
  <c r="T2590" i="4"/>
  <c r="T5727" i="4"/>
  <c r="T6644" i="4"/>
  <c r="T4065" i="4"/>
  <c r="T2523" i="4"/>
  <c r="T4295" i="4"/>
  <c r="T2835" i="4"/>
  <c r="T196" i="4"/>
  <c r="T7780" i="4"/>
  <c r="T241" i="4"/>
  <c r="T6846" i="4"/>
  <c r="T3893" i="4"/>
  <c r="T4445" i="4"/>
  <c r="T4192" i="4"/>
  <c r="T3583" i="4"/>
  <c r="T7327" i="4"/>
  <c r="T6749" i="4"/>
  <c r="T1733" i="4"/>
  <c r="T4684" i="4"/>
  <c r="T8045" i="4"/>
  <c r="T1058" i="4"/>
  <c r="T7986" i="4"/>
  <c r="T1377" i="4"/>
  <c r="T7856" i="4"/>
  <c r="T3694" i="4"/>
  <c r="T1887" i="4"/>
  <c r="T5375" i="4"/>
  <c r="T6163" i="4"/>
  <c r="T2548" i="4"/>
  <c r="T1155" i="4"/>
  <c r="T283" i="4"/>
  <c r="T6265" i="4"/>
  <c r="T146" i="4"/>
  <c r="T7137" i="4"/>
  <c r="T89" i="4"/>
  <c r="T4100" i="4"/>
  <c r="T6974" i="4"/>
  <c r="T2731" i="4"/>
  <c r="T7293" i="4"/>
  <c r="T3949" i="4"/>
  <c r="T6424" i="4"/>
  <c r="T7115" i="4"/>
  <c r="T7470" i="4"/>
  <c r="T1644" i="4"/>
  <c r="T483" i="4"/>
  <c r="T3381" i="4"/>
  <c r="T5197" i="4"/>
  <c r="T6852" i="4"/>
  <c r="T2530" i="4"/>
  <c r="T3124" i="4"/>
  <c r="T8050" i="4"/>
  <c r="T7005" i="4"/>
  <c r="T5978" i="4"/>
  <c r="T4105" i="4"/>
  <c r="T6058" i="4"/>
  <c r="T5656" i="4"/>
  <c r="T2907" i="4"/>
  <c r="T1523" i="4"/>
  <c r="T3794" i="4"/>
  <c r="T5021" i="4"/>
  <c r="T7980" i="4"/>
  <c r="T3615" i="4"/>
  <c r="T7346" i="4"/>
  <c r="T2135" i="4"/>
  <c r="T357" i="4"/>
  <c r="T3873" i="4"/>
  <c r="T3402" i="4"/>
  <c r="T3095" i="4"/>
  <c r="T6866" i="4"/>
  <c r="T7046" i="4"/>
  <c r="T7710" i="4"/>
  <c r="T3339" i="4"/>
  <c r="T6447" i="4"/>
  <c r="T2345" i="4"/>
  <c r="T1895" i="4"/>
  <c r="T6619" i="4"/>
  <c r="T6519" i="4"/>
  <c r="T1631" i="4"/>
  <c r="T628" i="4"/>
  <c r="T1495" i="4"/>
  <c r="T5051" i="4"/>
  <c r="T3646" i="4"/>
  <c r="T724" i="4"/>
  <c r="T1264" i="4"/>
  <c r="T1193" i="4"/>
  <c r="T8160" i="4"/>
  <c r="T1652" i="4"/>
  <c r="T4055" i="4"/>
  <c r="T6682" i="4"/>
  <c r="T5314" i="4"/>
  <c r="T2954" i="4"/>
  <c r="T2323" i="4"/>
  <c r="T6037" i="4"/>
  <c r="T5946" i="4"/>
  <c r="T5765" i="4"/>
  <c r="T1944" i="4"/>
  <c r="T272" i="4"/>
  <c r="T2361" i="4"/>
  <c r="T4475" i="4"/>
  <c r="T8079" i="4"/>
  <c r="T3541" i="4"/>
  <c r="T1826" i="4"/>
  <c r="T5134" i="4"/>
  <c r="T2642" i="4"/>
  <c r="T4112" i="4"/>
  <c r="T351" i="4"/>
  <c r="T558" i="4"/>
  <c r="T3176" i="4"/>
  <c r="T6777" i="4"/>
  <c r="T7452" i="4"/>
  <c r="T563" i="4"/>
  <c r="T6647" i="4"/>
  <c r="T4868" i="4"/>
  <c r="T5478" i="4"/>
  <c r="T5357" i="4"/>
  <c r="T2890" i="4"/>
  <c r="T5407" i="4"/>
  <c r="T4990" i="4"/>
  <c r="T7890" i="4"/>
  <c r="T7094" i="4"/>
  <c r="T3272" i="4"/>
  <c r="T373" i="4"/>
  <c r="T4286" i="4"/>
  <c r="T8267" i="4"/>
  <c r="T7311" i="4"/>
  <c r="T3120" i="4"/>
  <c r="T1230" i="4"/>
  <c r="T6470" i="4"/>
  <c r="T2984" i="4"/>
  <c r="T2682" i="4"/>
  <c r="T5850" i="4"/>
  <c r="T6214" i="4"/>
  <c r="T7951" i="4"/>
  <c r="T4568" i="4"/>
  <c r="T4434" i="4"/>
  <c r="T2387" i="4"/>
  <c r="T3742" i="4"/>
  <c r="T2408" i="4"/>
  <c r="T899" i="4"/>
  <c r="T6020" i="4"/>
  <c r="T4729" i="4"/>
  <c r="T3744" i="4"/>
  <c r="T2236" i="4"/>
  <c r="T5882" i="4"/>
  <c r="T6085" i="4"/>
  <c r="T6842" i="4"/>
  <c r="T774" i="4"/>
  <c r="T7374" i="4"/>
  <c r="T3441" i="4"/>
  <c r="T6808" i="4"/>
  <c r="T304" i="4"/>
  <c r="T3527" i="4"/>
  <c r="T212" i="4"/>
  <c r="T2629" i="4"/>
  <c r="T2915" i="4"/>
  <c r="T8217" i="4"/>
  <c r="T7717" i="4"/>
  <c r="T2748" i="4"/>
  <c r="T1856" i="4"/>
  <c r="T6847" i="4"/>
  <c r="T5701" i="4"/>
  <c r="T6291" i="4"/>
  <c r="T7501" i="4"/>
  <c r="T2012" i="4"/>
  <c r="T4007" i="4"/>
  <c r="T34" i="4"/>
  <c r="T6896" i="4"/>
  <c r="T6123" i="4"/>
  <c r="T5709" i="4"/>
  <c r="T3585" i="4"/>
  <c r="T5235" i="4"/>
  <c r="T6715" i="4"/>
  <c r="T4" i="4"/>
  <c r="T5900" i="4"/>
  <c r="T494" i="4"/>
  <c r="T1101" i="4"/>
  <c r="T8020" i="4"/>
  <c r="T3645" i="4"/>
  <c r="T1934" i="4"/>
  <c r="T4540" i="4"/>
  <c r="T3187" i="4"/>
  <c r="T4891" i="4"/>
  <c r="T7929" i="4"/>
  <c r="T6867" i="4"/>
  <c r="T445" i="4"/>
  <c r="T4229" i="4"/>
  <c r="T6966" i="4"/>
  <c r="T6814" i="4"/>
  <c r="T3761" i="4"/>
  <c r="T5764" i="4"/>
  <c r="T5991" i="4"/>
  <c r="T4722" i="4"/>
  <c r="T7825" i="4"/>
  <c r="T5157" i="4"/>
  <c r="T426" i="4"/>
  <c r="T6210" i="4"/>
  <c r="T4030" i="4"/>
  <c r="T2401" i="4"/>
  <c r="T252" i="4"/>
  <c r="T526" i="4"/>
  <c r="T3038" i="4"/>
  <c r="T1748" i="4"/>
  <c r="T447" i="4"/>
  <c r="T841" i="4"/>
  <c r="T7966" i="4"/>
  <c r="T2330" i="4"/>
  <c r="T5075" i="4"/>
  <c r="T3506" i="4"/>
  <c r="T4419" i="4"/>
  <c r="T1704" i="4"/>
  <c r="T784" i="4"/>
  <c r="T6426" i="4"/>
  <c r="T1973" i="4"/>
  <c r="T5261" i="4"/>
  <c r="T6121" i="4"/>
  <c r="T6032" i="4"/>
  <c r="T1228" i="4"/>
  <c r="T2488" i="4"/>
  <c r="T4393" i="4"/>
  <c r="T870" i="4"/>
  <c r="T5005" i="4"/>
  <c r="T7432" i="4"/>
  <c r="T2060" i="4"/>
  <c r="T3225" i="4"/>
  <c r="T5220" i="4"/>
  <c r="T3145" i="4"/>
  <c r="T4080" i="4"/>
  <c r="T951" i="4"/>
  <c r="T5135" i="4"/>
  <c r="T4168" i="4"/>
  <c r="T8285" i="4"/>
  <c r="T1331" i="4"/>
  <c r="T3354" i="4"/>
  <c r="T6322" i="4"/>
  <c r="T6877" i="4"/>
  <c r="T691" i="4"/>
  <c r="T690" i="4"/>
  <c r="T658" i="4"/>
  <c r="T1682" i="4"/>
  <c r="T4742" i="4"/>
  <c r="T3369" i="4"/>
  <c r="T5154" i="4"/>
  <c r="T2166" i="4"/>
  <c r="T1156" i="4"/>
  <c r="T7755" i="4"/>
  <c r="T7683" i="4"/>
  <c r="T101" i="4"/>
  <c r="T5181" i="4"/>
  <c r="T4036" i="4"/>
  <c r="T3986" i="4"/>
  <c r="T5246" i="4"/>
  <c r="T3466" i="4"/>
  <c r="T3098" i="4"/>
  <c r="T8231" i="4"/>
  <c r="T8114" i="4"/>
  <c r="T6899" i="4"/>
  <c r="T7034" i="4"/>
  <c r="T1302" i="4"/>
  <c r="T3335" i="4"/>
  <c r="T7551" i="4"/>
  <c r="T4766" i="4"/>
  <c r="T6355" i="4"/>
  <c r="T3024" i="4"/>
  <c r="T4174" i="4"/>
  <c r="T4817" i="4"/>
  <c r="T1822" i="4"/>
  <c r="T7977" i="4"/>
  <c r="T1584" i="4"/>
  <c r="T6737" i="4"/>
  <c r="T3416" i="4"/>
  <c r="T8249" i="4"/>
  <c r="T3688" i="4"/>
  <c r="T995" i="4"/>
  <c r="T2597" i="4"/>
  <c r="T440" i="4"/>
  <c r="T5501" i="4"/>
  <c r="T7081" i="4"/>
  <c r="T4617" i="4"/>
  <c r="T3807" i="4"/>
  <c r="T3896" i="4"/>
  <c r="T5117" i="4"/>
  <c r="T5868" i="4"/>
  <c r="T1821" i="4"/>
  <c r="T3628" i="4"/>
  <c r="T2834" i="4"/>
  <c r="T6734" i="4"/>
  <c r="T5604" i="4"/>
  <c r="T5252" i="4"/>
  <c r="T3146" i="4"/>
  <c r="T3152" i="4"/>
  <c r="T1606" i="4"/>
  <c r="T6906" i="4"/>
  <c r="T7705" i="4"/>
  <c r="T2717" i="4"/>
  <c r="T769" i="4"/>
  <c r="T7752" i="4"/>
  <c r="T5177" i="4"/>
  <c r="T7593" i="4"/>
  <c r="T8124" i="4"/>
  <c r="T5219" i="4"/>
  <c r="T2112" i="4"/>
  <c r="T458" i="4"/>
  <c r="T1407" i="4"/>
  <c r="T8336" i="4"/>
  <c r="T1088" i="4"/>
  <c r="T1098" i="4"/>
  <c r="T3625" i="4"/>
  <c r="T191" i="4"/>
  <c r="T3763" i="4"/>
  <c r="T5556" i="4"/>
  <c r="T3762" i="4"/>
  <c r="T6147" i="4"/>
  <c r="T2972" i="4"/>
  <c r="T5192" i="4"/>
  <c r="T7343" i="4"/>
  <c r="T4656" i="4"/>
  <c r="T1356" i="4"/>
  <c r="T2167" i="4"/>
  <c r="T8023" i="4"/>
  <c r="T4442" i="4"/>
  <c r="T4371" i="4"/>
  <c r="T7795" i="4"/>
  <c r="T363" i="4"/>
  <c r="T3161" i="4"/>
  <c r="T4490" i="4"/>
  <c r="T2058" i="4"/>
  <c r="T2747" i="4"/>
  <c r="T906" i="4"/>
  <c r="T2188" i="4"/>
  <c r="T6593" i="4"/>
  <c r="T6984" i="4"/>
  <c r="T1153" i="4"/>
  <c r="T4423" i="4"/>
  <c r="T6245" i="4"/>
  <c r="T7657" i="4"/>
  <c r="T4497" i="4"/>
  <c r="T7631" i="4"/>
  <c r="T1083" i="4"/>
  <c r="T5770" i="4"/>
  <c r="T288" i="4"/>
  <c r="T2724" i="4"/>
  <c r="T5839" i="4"/>
  <c r="T433" i="4"/>
  <c r="T5639" i="4"/>
  <c r="T7758" i="4"/>
  <c r="T6023" i="4"/>
  <c r="T6862" i="4"/>
  <c r="T1405" i="4"/>
  <c r="T7751" i="4"/>
  <c r="T6523" i="4"/>
  <c r="T7996" i="4"/>
  <c r="T7050" i="4"/>
  <c r="T1328" i="4"/>
  <c r="T5271" i="4"/>
  <c r="T5890" i="4"/>
  <c r="T7347" i="4"/>
  <c r="T3559" i="4"/>
  <c r="T806" i="4"/>
  <c r="T7091" i="4"/>
  <c r="T2900" i="4"/>
  <c r="T1515" i="4"/>
  <c r="T4305" i="4"/>
  <c r="T4322" i="4"/>
  <c r="T4411" i="4"/>
  <c r="T4637" i="4"/>
  <c r="T4003" i="4"/>
  <c r="T4769" i="4"/>
  <c r="T7809" i="4"/>
  <c r="T8025" i="4"/>
  <c r="T2032" i="4"/>
  <c r="T7003" i="4"/>
  <c r="T5461" i="4"/>
  <c r="T6551" i="4"/>
  <c r="T839" i="4"/>
  <c r="T4670" i="4"/>
  <c r="T4480" i="4"/>
  <c r="T8243" i="4"/>
  <c r="T1555" i="4"/>
  <c r="T4212" i="4"/>
  <c r="T5351" i="4"/>
  <c r="T5485" i="4"/>
  <c r="T334" i="4"/>
  <c r="T8309" i="4"/>
  <c r="T2473" i="4"/>
  <c r="T7742" i="4"/>
  <c r="T4946" i="4"/>
  <c r="T6767" i="4"/>
  <c r="T4042" i="4"/>
  <c r="T4172" i="4"/>
  <c r="T5413" i="4"/>
  <c r="T2154" i="4"/>
  <c r="T337" i="4"/>
  <c r="T6891" i="4"/>
  <c r="T370" i="4"/>
  <c r="T2044" i="4"/>
  <c r="T7886" i="4"/>
  <c r="T1267" i="4"/>
  <c r="T7180" i="4"/>
  <c r="T6344" i="4"/>
  <c r="T2412" i="4"/>
  <c r="T7016" i="4"/>
  <c r="T2757" i="4"/>
  <c r="T3343" i="4"/>
  <c r="T4621" i="4"/>
  <c r="T7278" i="4"/>
  <c r="T4618" i="4"/>
  <c r="T3030" i="4"/>
  <c r="T5358" i="4"/>
  <c r="T1137" i="4"/>
  <c r="T2347" i="4"/>
  <c r="T59" i="4"/>
  <c r="T2674" i="4"/>
  <c r="T1966" i="4"/>
  <c r="T8022" i="4"/>
  <c r="T6476" i="4"/>
  <c r="T117" i="4"/>
  <c r="T1589" i="4"/>
  <c r="T366" i="4"/>
  <c r="T6436" i="4"/>
  <c r="T4149" i="4"/>
  <c r="T5536" i="4"/>
  <c r="T6655" i="4"/>
  <c r="T4238" i="4"/>
  <c r="T2928" i="4"/>
  <c r="T2845" i="4"/>
  <c r="T4906" i="4"/>
  <c r="T5141" i="4"/>
  <c r="T1756" i="4"/>
  <c r="T6090" i="4"/>
  <c r="T6254" i="4"/>
  <c r="T8170" i="4"/>
  <c r="T8306" i="4"/>
  <c r="T238" i="4"/>
  <c r="T7818" i="4"/>
  <c r="T4440" i="4"/>
  <c r="T4918" i="4"/>
  <c r="T3723" i="4"/>
  <c r="T869" i="4"/>
  <c r="T616" i="4"/>
  <c r="T5716" i="4"/>
  <c r="T3334" i="4"/>
  <c r="T3501" i="4"/>
  <c r="T7516" i="4"/>
  <c r="T3698" i="4"/>
  <c r="T7831" i="4"/>
  <c r="T7006" i="4"/>
  <c r="T4161" i="4"/>
  <c r="T6924" i="4"/>
  <c r="T4854" i="4"/>
  <c r="T5607" i="4"/>
  <c r="T6802" i="4"/>
  <c r="T7319" i="4"/>
  <c r="T8177" i="4"/>
  <c r="T6274" i="4"/>
  <c r="T6561" i="4"/>
  <c r="T2371" i="4"/>
  <c r="T176" i="4"/>
  <c r="T2083" i="4"/>
  <c r="T6153" i="4"/>
  <c r="T141" i="4"/>
  <c r="T4249" i="4"/>
  <c r="T1063" i="4"/>
  <c r="T6763" i="4"/>
  <c r="T7300" i="4"/>
  <c r="T7785" i="4"/>
  <c r="T7398" i="4"/>
  <c r="T1446" i="4"/>
  <c r="T4925" i="4"/>
  <c r="T1006" i="4"/>
  <c r="T7539" i="4"/>
  <c r="T541" i="4"/>
  <c r="T1353" i="4"/>
  <c r="T4697" i="4"/>
  <c r="T6901" i="4"/>
  <c r="T3892" i="4"/>
  <c r="T1663" i="4"/>
  <c r="T6747" i="4"/>
  <c r="T6000" i="4"/>
  <c r="T5960" i="4"/>
  <c r="T912" i="4"/>
  <c r="T1021" i="4"/>
  <c r="T6264" i="4"/>
  <c r="T4070" i="4"/>
  <c r="T4556" i="4"/>
  <c r="T7939" i="4"/>
  <c r="T6539" i="4"/>
  <c r="T5743" i="4"/>
  <c r="T6158" i="4"/>
  <c r="T2924" i="4"/>
  <c r="T2436" i="4"/>
  <c r="T3846" i="4"/>
  <c r="T2472" i="4"/>
  <c r="T1864" i="4"/>
  <c r="T6968" i="4"/>
  <c r="T4176" i="4"/>
  <c r="T6668" i="4"/>
  <c r="T5682" i="4"/>
  <c r="T7065" i="4"/>
  <c r="T1683" i="4"/>
  <c r="T1772" i="4"/>
  <c r="T6145" i="4"/>
  <c r="T7400" i="4"/>
  <c r="T1236" i="4"/>
  <c r="T7917" i="4"/>
  <c r="T4107" i="4"/>
  <c r="T5373" i="4"/>
  <c r="T7786" i="4"/>
  <c r="T4976" i="4"/>
  <c r="T7906" i="4"/>
  <c r="T6207" i="4"/>
  <c r="T575" i="4"/>
  <c r="T4233" i="4"/>
  <c r="T7530" i="4"/>
  <c r="T1284" i="4"/>
  <c r="T693" i="4"/>
  <c r="T523" i="4"/>
  <c r="T521" i="4"/>
  <c r="T3696" i="4"/>
  <c r="T3168" i="4"/>
  <c r="T8063" i="4"/>
  <c r="T1342" i="4"/>
  <c r="T8277" i="4"/>
  <c r="T1245" i="4"/>
  <c r="T5004" i="4"/>
  <c r="T4408" i="4"/>
  <c r="T7246" i="4"/>
  <c r="T8259" i="4"/>
  <c r="T1769" i="4"/>
  <c r="T3444" i="4"/>
  <c r="T7451" i="4"/>
  <c r="T7454" i="4"/>
  <c r="T3423" i="4"/>
  <c r="T2252" i="4"/>
  <c r="T4610" i="4"/>
  <c r="T6864" i="4"/>
  <c r="T2426" i="4"/>
  <c r="T1857" i="4"/>
  <c r="T6008" i="4"/>
  <c r="T377" i="4"/>
  <c r="T6929" i="4"/>
  <c r="T1578" i="4"/>
  <c r="T3536" i="4"/>
  <c r="T3591" i="4"/>
  <c r="T70" i="4"/>
  <c r="T3154" i="4"/>
  <c r="T4374" i="4"/>
  <c r="T7771" i="4"/>
  <c r="T7706" i="4"/>
  <c r="T7889" i="4"/>
  <c r="T4796" i="4"/>
  <c r="T7781" i="4"/>
  <c r="T850" i="4"/>
  <c r="T1828" i="4"/>
  <c r="T3287" i="4"/>
  <c r="T752" i="4"/>
  <c r="T3764" i="4"/>
  <c r="T890" i="4"/>
  <c r="T7991" i="4"/>
  <c r="T2531" i="4"/>
  <c r="T4635" i="4"/>
  <c r="T2192" i="4"/>
  <c r="T4324" i="4"/>
  <c r="T2621" i="4"/>
  <c r="T2125" i="4"/>
  <c r="T4319" i="4"/>
  <c r="T5588" i="4"/>
  <c r="T2893" i="4"/>
  <c r="T1321" i="4"/>
  <c r="T6203" i="4"/>
  <c r="T3400" i="4"/>
  <c r="T7907" i="4"/>
  <c r="T1554" i="4"/>
  <c r="T4548" i="4"/>
  <c r="T4113" i="4"/>
  <c r="T8348" i="4"/>
  <c r="T4506" i="4"/>
  <c r="T2775" i="4"/>
  <c r="T7252" i="4"/>
  <c r="T4649" i="4"/>
  <c r="T6142" i="4"/>
  <c r="T2419" i="4"/>
  <c r="T6240" i="4"/>
  <c r="T8199" i="4"/>
  <c r="T3935" i="4"/>
  <c r="T2313" i="4"/>
  <c r="T568" i="4"/>
  <c r="T360" i="4"/>
  <c r="T6879" i="4"/>
  <c r="T2923" i="4"/>
  <c r="T7237" i="4"/>
  <c r="T5008" i="4"/>
  <c r="T1320" i="4"/>
  <c r="T5622" i="4"/>
  <c r="T7226" i="4"/>
  <c r="T5551" i="4"/>
  <c r="T2628" i="4"/>
  <c r="T7069" i="4"/>
  <c r="T6497" i="4"/>
  <c r="T6672" i="4"/>
  <c r="T4454" i="4"/>
  <c r="T5708" i="4"/>
  <c r="T1854" i="4"/>
  <c r="T3634" i="4"/>
  <c r="T1680" i="4"/>
  <c r="T5690" i="4"/>
  <c r="T3881" i="4"/>
  <c r="T2654" i="4"/>
  <c r="T2458" i="4"/>
  <c r="T5218" i="4"/>
  <c r="T7475" i="4"/>
  <c r="T7817" i="4"/>
  <c r="T5581" i="4"/>
  <c r="T7212" i="4"/>
  <c r="T1343" i="4"/>
  <c r="T3940" i="4"/>
  <c r="T1655" i="4"/>
  <c r="T3028" i="4"/>
  <c r="T6444" i="4"/>
  <c r="T2142" i="4"/>
  <c r="T5360" i="4"/>
  <c r="T2199" i="4"/>
  <c r="T2017" i="4"/>
  <c r="T7562" i="4"/>
  <c r="T6854" i="4"/>
  <c r="T6136" i="4"/>
  <c r="T7896" i="4"/>
  <c r="T3934" i="4"/>
  <c r="T1134" i="4"/>
  <c r="T905" i="4"/>
  <c r="T3741" i="4"/>
  <c r="T1089" i="4"/>
  <c r="T3121" i="4"/>
  <c r="T8099" i="4"/>
  <c r="T6760" i="4"/>
  <c r="T313" i="4"/>
  <c r="T3725" i="4"/>
  <c r="T8064" i="4"/>
  <c r="T1225" i="4"/>
  <c r="T6268" i="4"/>
  <c r="T1347" i="4"/>
  <c r="T586" i="4"/>
  <c r="T7725" i="4"/>
  <c r="T6975" i="4"/>
  <c r="T2062" i="4"/>
  <c r="T6493" i="4"/>
  <c r="T68" i="4"/>
  <c r="T3502" i="4"/>
  <c r="T7928" i="4"/>
  <c r="T6055" i="4"/>
  <c r="T4363" i="4"/>
  <c r="T3633" i="4"/>
  <c r="T3068" i="4"/>
  <c r="T3140" i="4"/>
  <c r="T5906" i="4"/>
  <c r="T3408" i="4"/>
  <c r="T7410" i="4"/>
  <c r="T5685" i="4"/>
  <c r="T6289" i="4"/>
  <c r="T3664" i="4"/>
  <c r="T6774" i="4"/>
  <c r="T6045" i="4"/>
  <c r="T5827" i="4"/>
  <c r="T1309" i="4"/>
  <c r="T5406" i="4"/>
  <c r="T6453" i="4"/>
  <c r="T2088" i="4"/>
  <c r="T6710" i="4"/>
  <c r="T5298" i="4"/>
  <c r="T2580" i="4"/>
  <c r="T2679" i="4"/>
  <c r="T8250" i="4"/>
  <c r="T4329" i="4"/>
  <c r="T102" i="4"/>
  <c r="T4639" i="4"/>
  <c r="T1364" i="4"/>
  <c r="T7978" i="4"/>
  <c r="T8219" i="4"/>
  <c r="T6689" i="4"/>
  <c r="T6623" i="4"/>
  <c r="T3417" i="4"/>
  <c r="T6830" i="4"/>
  <c r="T2194" i="4"/>
  <c r="T8146" i="4"/>
  <c r="T2140" i="4"/>
  <c r="T1194" i="4"/>
  <c r="T3017" i="4"/>
  <c r="T8001" i="4"/>
  <c r="T5557" i="4"/>
  <c r="T669" i="4"/>
  <c r="T533" i="4"/>
  <c r="T8238" i="4"/>
  <c r="T7803" i="4"/>
  <c r="T3158" i="4"/>
  <c r="T2269" i="4"/>
  <c r="T4230" i="4"/>
  <c r="T3898" i="4"/>
  <c r="T3475" i="4"/>
  <c r="T1600" i="4"/>
  <c r="T7802" i="4"/>
  <c r="T7869" i="4"/>
  <c r="T2806" i="4"/>
  <c r="T7983" i="4"/>
  <c r="T1725" i="4"/>
  <c r="T1700" i="4"/>
  <c r="T7142" i="4"/>
  <c r="T3590" i="4"/>
  <c r="T6825" i="4"/>
  <c r="T5665" i="4"/>
  <c r="T748" i="4"/>
  <c r="T292" i="4"/>
  <c r="T696" i="4"/>
  <c r="T648" i="4"/>
  <c r="T5539" i="4"/>
  <c r="T4647" i="4"/>
  <c r="T4802" i="4"/>
  <c r="T2829" i="4"/>
  <c r="T1215" i="4"/>
  <c r="T7169" i="4"/>
  <c r="T1060" i="4"/>
  <c r="T1174" i="4"/>
  <c r="T4002" i="4"/>
  <c r="T384" i="4"/>
  <c r="T2929" i="4"/>
  <c r="T422" i="4"/>
  <c r="T5301" i="4"/>
  <c r="T1456" i="4"/>
  <c r="T1115" i="4"/>
  <c r="T3449" i="4"/>
  <c r="T7798" i="4"/>
  <c r="T3094" i="4"/>
  <c r="T6662" i="4"/>
  <c r="T2421" i="4"/>
  <c r="T185" i="4"/>
  <c r="T158" i="4"/>
  <c r="T8074" i="4"/>
  <c r="T464" i="4"/>
  <c r="T4703" i="4"/>
  <c r="T540" i="4"/>
  <c r="T3832" i="4"/>
  <c r="T6001" i="4"/>
  <c r="T2360" i="4"/>
  <c r="T6337" i="4"/>
  <c r="T3812" i="4"/>
  <c r="T4692" i="4"/>
  <c r="T4272" i="4"/>
  <c r="T1926" i="4"/>
  <c r="T5993" i="4"/>
  <c r="T6351" i="4"/>
  <c r="T536" i="4"/>
  <c r="T5411" i="4"/>
  <c r="T419" i="4"/>
  <c r="T6976" i="4"/>
  <c r="T1398" i="4"/>
  <c r="T414" i="4"/>
  <c r="T7371" i="4"/>
  <c r="T1845" i="4"/>
  <c r="T344" i="4"/>
  <c r="T2437" i="4"/>
  <c r="T7823" i="4"/>
  <c r="T4728" i="4"/>
  <c r="T299" i="4"/>
  <c r="T7259" i="4"/>
  <c r="T519" i="4"/>
  <c r="T5222" i="4"/>
  <c r="T7648" i="4"/>
  <c r="T7177" i="4"/>
  <c r="T5377" i="4"/>
  <c r="T7874" i="4"/>
  <c r="T5130" i="4"/>
  <c r="T4736" i="4"/>
  <c r="T5972" i="4"/>
  <c r="T339" i="4"/>
  <c r="T3526" i="4"/>
  <c r="T4767" i="4"/>
  <c r="T4207" i="4"/>
  <c r="T6605" i="4"/>
  <c r="T3360" i="4"/>
  <c r="T2454" i="4"/>
  <c r="T8036" i="4"/>
  <c r="T5484" i="4"/>
  <c r="T2935" i="4"/>
  <c r="T8311" i="4"/>
  <c r="T2983" i="4"/>
  <c r="T967" i="4"/>
  <c r="T6154" i="4"/>
  <c r="T5713" i="4"/>
  <c r="T1333" i="4"/>
  <c r="T6965" i="4"/>
  <c r="T959" i="4"/>
  <c r="T6256" i="4"/>
  <c r="T2740" i="4"/>
  <c r="T5103" i="4"/>
  <c r="T2838" i="4"/>
  <c r="T3754" i="4"/>
  <c r="T8214" i="4"/>
  <c r="T6535" i="4"/>
  <c r="T5094" i="4"/>
  <c r="T4111" i="4"/>
  <c r="T3914" i="4"/>
  <c r="T6329" i="4"/>
  <c r="T3777" i="4"/>
  <c r="T4525" i="4"/>
  <c r="T534" i="4"/>
  <c r="T4941" i="4"/>
  <c r="T5299" i="4"/>
  <c r="T427" i="4"/>
  <c r="T506" i="4"/>
  <c r="T3666" i="4"/>
  <c r="T7942" i="4"/>
  <c r="T6460" i="4"/>
  <c r="T3351" i="4"/>
  <c r="T7600" i="4"/>
  <c r="T5653" i="4"/>
  <c r="T6212" i="4"/>
  <c r="T6594" i="4"/>
  <c r="T5515" i="4"/>
  <c r="T5367" i="4"/>
  <c r="T253" i="4"/>
  <c r="T8299" i="4"/>
  <c r="T5319" i="4"/>
  <c r="T654" i="4"/>
  <c r="T8065" i="4"/>
  <c r="T7670" i="4"/>
  <c r="T4510" i="4"/>
  <c r="T2248" i="4"/>
  <c r="T7290" i="4"/>
  <c r="T1074" i="4"/>
  <c r="T5488" i="4"/>
  <c r="T5636" i="4"/>
  <c r="T6568" i="4"/>
  <c r="T7716" i="4"/>
  <c r="T4352" i="4"/>
  <c r="T2578" i="4"/>
  <c r="T3729" i="4"/>
  <c r="T8233" i="4"/>
  <c r="T7850" i="4"/>
  <c r="T7598" i="4"/>
  <c r="T4157" i="4"/>
  <c r="T71" i="4"/>
  <c r="T5984" i="4"/>
  <c r="T716" i="4"/>
  <c r="T5118" i="4"/>
  <c r="T4420" i="4"/>
  <c r="T7941" i="4"/>
  <c r="T2755" i="4"/>
  <c r="T2767" i="4"/>
  <c r="T3385" i="4"/>
  <c r="T3303" i="4"/>
  <c r="T5353" i="4"/>
  <c r="T819" i="4"/>
  <c r="T6971" i="4"/>
  <c r="T2367" i="4"/>
  <c r="T4864" i="4"/>
  <c r="T4405" i="4"/>
  <c r="T5786" i="4"/>
  <c r="T887" i="4"/>
  <c r="T2953" i="4"/>
  <c r="T2824" i="4"/>
  <c r="T3019" i="4"/>
  <c r="T3226" i="4"/>
  <c r="T1295" i="4"/>
  <c r="T3301" i="4"/>
  <c r="T2898" i="4"/>
  <c r="T1077" i="4"/>
  <c r="T4336" i="4"/>
  <c r="T2515" i="4"/>
  <c r="T1168" i="4"/>
  <c r="T742" i="4"/>
  <c r="T7362" i="4"/>
  <c r="T1987" i="4"/>
  <c r="T52" i="4"/>
  <c r="T1557" i="4"/>
  <c r="T358" i="4"/>
  <c r="T6855" i="4"/>
  <c r="T4953" i="4"/>
  <c r="T3835" i="4"/>
  <c r="T2507" i="4"/>
  <c r="T8291" i="4"/>
  <c r="T5306" i="4"/>
  <c r="T1884" i="4"/>
  <c r="T5867" i="4"/>
  <c r="T2438" i="4"/>
  <c r="T1811" i="4"/>
  <c r="T4642" i="4"/>
  <c r="T930" i="4"/>
  <c r="T903" i="4"/>
  <c r="T6714" i="4"/>
  <c r="T3410" i="4"/>
  <c r="T579" i="4"/>
  <c r="T7675" i="4"/>
  <c r="T4606" i="4"/>
  <c r="T7459" i="4"/>
  <c r="T4451" i="4"/>
  <c r="T2290" i="4"/>
  <c r="T973" i="4"/>
  <c r="T1141" i="4"/>
  <c r="T6631" i="4"/>
  <c r="T3518" i="4"/>
  <c r="T3131" i="4"/>
  <c r="T5806" i="4"/>
  <c r="T7243" i="4"/>
  <c r="T5854" i="4"/>
  <c r="T1640" i="4"/>
  <c r="T3824" i="4"/>
  <c r="T6244" i="4"/>
  <c r="T2801" i="4"/>
  <c r="T4531" i="4"/>
  <c r="T4004" i="4"/>
  <c r="T5693" i="4"/>
  <c r="T12" i="4"/>
  <c r="T7576" i="4"/>
  <c r="T7944" i="4"/>
  <c r="T5848" i="4"/>
  <c r="T749" i="4"/>
  <c r="T4300" i="4"/>
  <c r="T7366" i="4"/>
  <c r="T646" i="4"/>
  <c r="T651" i="4"/>
  <c r="T1244" i="4"/>
  <c r="T2666" i="4"/>
  <c r="T8101" i="4"/>
  <c r="T1041" i="4"/>
  <c r="T6014" i="4"/>
  <c r="T3736" i="4"/>
  <c r="T8103" i="4"/>
  <c r="T4477" i="4"/>
  <c r="T1122" i="4"/>
  <c r="T7315" i="4"/>
  <c r="T7722" i="4"/>
  <c r="T309" i="4"/>
  <c r="T4919" i="4"/>
  <c r="T5119" i="4"/>
  <c r="T3192" i="4"/>
  <c r="T714" i="4"/>
  <c r="T7302" i="4"/>
  <c r="T7294" i="4"/>
  <c r="T5762" i="4"/>
  <c r="T5473" i="4"/>
  <c r="T996" i="4"/>
  <c r="T910" i="4"/>
  <c r="T2776" i="4"/>
  <c r="T5456" i="4"/>
  <c r="T4057" i="4"/>
  <c r="T5621" i="4"/>
  <c r="T3929" i="4"/>
  <c r="T3389" i="4"/>
  <c r="T4659" i="4"/>
  <c r="T6327" i="4"/>
  <c r="T5541" i="4"/>
  <c r="T5354" i="4"/>
  <c r="T4558" i="4"/>
  <c r="T7811" i="4"/>
  <c r="T7369" i="4"/>
  <c r="T4281" i="4"/>
  <c r="T2489" i="4"/>
  <c r="T2095" i="4"/>
  <c r="T303" i="4"/>
  <c r="T8244" i="4"/>
  <c r="T4846" i="4"/>
  <c r="T7122" i="4"/>
  <c r="T6514" i="4"/>
  <c r="T7745" i="4"/>
  <c r="T677" i="4"/>
  <c r="T512" i="4"/>
  <c r="T8318" i="4"/>
  <c r="T2272" i="4"/>
  <c r="T1003" i="4"/>
  <c r="T525" i="4"/>
  <c r="T4427" i="4"/>
  <c r="T1662" i="4"/>
  <c r="T2997" i="4"/>
  <c r="T6034" i="4"/>
  <c r="T3974" i="4"/>
  <c r="T1324" i="4"/>
  <c r="T3537" i="4"/>
  <c r="T2592" i="4"/>
  <c r="T3681" i="4"/>
  <c r="T943" i="4"/>
  <c r="T6340" i="4"/>
  <c r="T6492" i="4"/>
  <c r="T4687" i="4"/>
  <c r="T4716" i="4"/>
  <c r="T5884" i="4"/>
  <c r="T3063" i="4"/>
  <c r="T2895" i="4"/>
  <c r="T6716" i="4"/>
  <c r="T289" i="4"/>
  <c r="T6936" i="4"/>
  <c r="T2836" i="4"/>
  <c r="T436" i="4"/>
  <c r="T2727" i="4"/>
  <c r="T6283" i="4"/>
  <c r="T3390" i="4"/>
  <c r="T2844" i="4"/>
  <c r="T2179" i="4"/>
  <c r="T4991" i="4"/>
  <c r="T3032" i="4"/>
  <c r="T40" i="4"/>
  <c r="T786" i="4"/>
  <c r="T1463" i="4"/>
  <c r="T7450" i="4"/>
  <c r="T8179" i="4"/>
  <c r="T2143" i="4"/>
  <c r="T4381" i="4"/>
  <c r="T1781" i="4"/>
  <c r="T852" i="4"/>
  <c r="T9" i="4"/>
  <c r="T7543" i="4"/>
  <c r="T5788" i="4"/>
  <c r="T762" i="4"/>
  <c r="T6310" i="4"/>
  <c r="T5889" i="4"/>
  <c r="T6634" i="4"/>
  <c r="T1877" i="4"/>
  <c r="T2349" i="4"/>
  <c r="T387" i="4"/>
  <c r="T5437" i="4"/>
  <c r="T4814" i="4"/>
  <c r="T2646" i="4"/>
  <c r="T6546" i="4"/>
  <c r="T6135" i="4"/>
  <c r="T5443" i="4"/>
  <c r="T3110" i="4"/>
  <c r="T1965" i="4"/>
  <c r="T7592" i="4"/>
  <c r="T8070" i="4"/>
  <c r="T4101" i="4"/>
  <c r="T6007" i="4"/>
  <c r="T6188" i="4"/>
  <c r="T6389" i="4"/>
  <c r="T7160" i="4"/>
  <c r="T2264" i="4"/>
  <c r="T3489" i="4"/>
  <c r="T2771" i="4"/>
  <c r="T4456" i="4"/>
  <c r="T3066" i="4"/>
  <c r="T3642" i="4"/>
  <c r="T1964" i="4"/>
  <c r="T1090" i="4"/>
  <c r="T2405" i="4"/>
  <c r="T2077" i="4"/>
  <c r="T2247" i="4"/>
  <c r="T5898" i="4"/>
  <c r="T7255" i="4"/>
  <c r="T5564" i="4"/>
  <c r="T2925" i="4"/>
  <c r="T7726" i="4"/>
  <c r="T1171" i="4"/>
  <c r="T6222" i="4"/>
  <c r="T4727" i="4"/>
  <c r="T409" i="4"/>
  <c r="T6420" i="4"/>
  <c r="T3767" i="4"/>
  <c r="T5776" i="4"/>
  <c r="T4664" i="4"/>
  <c r="T4193" i="4"/>
  <c r="T6778" i="4"/>
  <c r="T6841" i="4"/>
  <c r="T5391" i="4"/>
  <c r="T5101" i="4"/>
  <c r="T6280" i="4"/>
  <c r="T3053" i="4"/>
  <c r="T2127" i="4"/>
  <c r="T3775" i="4"/>
  <c r="T4012" i="4"/>
  <c r="T688" i="4"/>
  <c r="T6728" i="4"/>
  <c r="T8241" i="4"/>
  <c r="T580" i="4"/>
  <c r="T7901" i="4"/>
  <c r="T2520" i="4"/>
  <c r="T2348" i="4"/>
  <c r="T109" i="4"/>
  <c r="T7067" i="4"/>
  <c r="T98" i="4"/>
  <c r="T8288" i="4"/>
  <c r="T6727" i="4"/>
  <c r="T5381" i="4"/>
  <c r="T4301" i="4"/>
  <c r="T4372" i="4"/>
  <c r="T1508" i="4"/>
  <c r="T6122" i="4"/>
  <c r="T3674" i="4"/>
  <c r="T7257" i="4"/>
  <c r="T1656" i="4"/>
  <c r="T2939" i="4"/>
  <c r="T893" i="4"/>
  <c r="T5123" i="4"/>
  <c r="T858" i="4"/>
  <c r="T5420" i="4"/>
  <c r="T1087" i="4"/>
  <c r="T3359" i="4"/>
  <c r="T3123" i="4"/>
  <c r="T6159" i="4"/>
  <c r="T553" i="4"/>
  <c r="T8286" i="4"/>
  <c r="T6433" i="4"/>
  <c r="T4178" i="4"/>
  <c r="T3471" i="4"/>
  <c r="T5010" i="4"/>
  <c r="T2971" i="4"/>
  <c r="T6720" i="4"/>
  <c r="T5412" i="4"/>
  <c r="T3234" i="4"/>
  <c r="T7764" i="4"/>
  <c r="T2204" i="4"/>
  <c r="T7035" i="4"/>
  <c r="T7239" i="4"/>
  <c r="T4245" i="4"/>
  <c r="T5594" i="4"/>
  <c r="T3419" i="4"/>
  <c r="T4353" i="4"/>
  <c r="T4517" i="4"/>
  <c r="T45" i="4"/>
  <c r="T8284" i="4"/>
  <c r="T5209" i="4"/>
  <c r="T557" i="4"/>
  <c r="T1707" i="4"/>
  <c r="T4132" i="4"/>
  <c r="T1105" i="4"/>
  <c r="T2563" i="4"/>
  <c r="T3572" i="4"/>
  <c r="T4962" i="4"/>
  <c r="T4961" i="4"/>
  <c r="T4090" i="4"/>
  <c r="T4974" i="4"/>
  <c r="T4668" i="4"/>
  <c r="T4458" i="4"/>
  <c r="T86" i="4"/>
  <c r="T2402" i="4"/>
  <c r="T2508" i="4"/>
  <c r="T4066" i="4"/>
  <c r="T566" i="4"/>
  <c r="T1888" i="4"/>
  <c r="T1764" i="4"/>
  <c r="T7775" i="4"/>
  <c r="T2342" i="4"/>
  <c r="T7733" i="4"/>
  <c r="T1433" i="4"/>
  <c r="T4499" i="4"/>
  <c r="T5888" i="4"/>
  <c r="T5777" i="4"/>
  <c r="T2960" i="4"/>
  <c r="T6521" i="4"/>
  <c r="T833" i="4"/>
  <c r="T2315" i="4"/>
  <c r="T4093" i="4"/>
  <c r="T561" i="4"/>
  <c r="T5592" i="4"/>
  <c r="T7715" i="4"/>
  <c r="T1481" i="4"/>
  <c r="T5369" i="4"/>
  <c r="T6696" i="4"/>
  <c r="T1252" i="4"/>
  <c r="T1657" i="4"/>
  <c r="T6758" i="4"/>
  <c r="T5361" i="4"/>
  <c r="T3991" i="4"/>
  <c r="T7511" i="4"/>
  <c r="T560" i="4"/>
  <c r="T1038" i="4"/>
  <c r="T7507" i="4"/>
  <c r="T1079" i="4"/>
  <c r="T5820" i="4"/>
  <c r="T4608" i="4"/>
  <c r="T297" i="4"/>
  <c r="T7057" i="4"/>
  <c r="T6262" i="4"/>
  <c r="T7338" i="4"/>
  <c r="T7617" i="4"/>
  <c r="T1894" i="4"/>
  <c r="T180" i="4"/>
  <c r="T8021" i="4"/>
  <c r="T2157" i="4"/>
  <c r="T1689" i="4"/>
  <c r="T2080" i="4"/>
  <c r="T8053" i="4"/>
  <c r="T6713" i="4"/>
  <c r="T8207" i="4"/>
  <c r="T740" i="4"/>
  <c r="T8105" i="4"/>
  <c r="T424" i="4"/>
  <c r="T6111" i="4"/>
  <c r="T4177" i="4"/>
  <c r="T1962" i="4"/>
  <c r="T7961" i="4"/>
  <c r="T5492" i="4"/>
  <c r="T4987" i="4"/>
  <c r="T8273" i="4"/>
  <c r="T7606" i="4"/>
  <c r="T5434" i="4"/>
  <c r="T6038" i="4"/>
  <c r="T7892" i="4"/>
  <c r="T6330" i="4"/>
  <c r="T934" i="4"/>
  <c r="T4155" i="4"/>
  <c r="T1310" i="4"/>
  <c r="T2681" i="4"/>
  <c r="T7753" i="4"/>
  <c r="T1411" i="4"/>
  <c r="T5182" i="4"/>
  <c r="T4826" i="4"/>
  <c r="T1745" i="4"/>
  <c r="T5722" i="4"/>
  <c r="T856" i="4"/>
  <c r="T3530" i="4"/>
  <c r="T2668" i="4"/>
  <c r="T4994" i="4"/>
  <c r="T4205" i="4"/>
  <c r="T6074" i="4"/>
  <c r="T6432" i="4"/>
  <c r="T7098" i="4"/>
  <c r="T3771" i="4"/>
  <c r="T5429" i="4"/>
  <c r="T6109" i="4"/>
  <c r="T6554" i="4"/>
  <c r="T6458" i="4"/>
  <c r="T5084" i="4"/>
  <c r="T7396" i="4"/>
  <c r="T4079" i="4"/>
  <c r="T1754" i="4"/>
  <c r="T7324" i="4"/>
  <c r="T1717" i="4"/>
  <c r="T737" i="4"/>
  <c r="T1362" i="4"/>
  <c r="T322" i="4"/>
  <c r="T5549" i="4"/>
  <c r="T217" i="4"/>
  <c r="T4842" i="4"/>
  <c r="T7835" i="4"/>
  <c r="T5347" i="4"/>
  <c r="T7263" i="4"/>
  <c r="T638" i="4"/>
  <c r="T7482" i="4"/>
  <c r="T3147" i="4"/>
  <c r="T1201" i="4"/>
  <c r="T177" i="4"/>
  <c r="T5637" i="4"/>
  <c r="T3879" i="4"/>
  <c r="T2509" i="4"/>
  <c r="T2715" i="4"/>
  <c r="T5263" i="4"/>
  <c r="T3789" i="4"/>
  <c r="T2312" i="4"/>
  <c r="T7505" i="4"/>
  <c r="T5766" i="4"/>
  <c r="T4487" i="4"/>
  <c r="T7175" i="4"/>
  <c r="T78" i="4"/>
  <c r="T6312" i="4"/>
  <c r="T5280" i="4"/>
  <c r="T2258" i="4"/>
  <c r="T6653" i="4"/>
  <c r="T2333" i="4"/>
  <c r="T7914" i="4"/>
  <c r="T5207" i="4"/>
  <c r="T4038" i="4"/>
  <c r="T1807" i="4"/>
  <c r="T122" i="4"/>
  <c r="T2821" i="4"/>
  <c r="T6484" i="4"/>
  <c r="T91" i="4"/>
  <c r="T5931" i="4"/>
  <c r="T4629" i="4"/>
  <c r="T3321" i="4"/>
  <c r="T4567" i="4"/>
  <c r="T8066" i="4"/>
  <c r="T3413" i="4"/>
  <c r="T6084" i="4"/>
  <c r="T5073" i="4"/>
  <c r="T1678" i="4"/>
  <c r="T3141" i="4"/>
  <c r="T2933" i="4"/>
  <c r="T6887" i="4"/>
  <c r="T1793" i="4"/>
  <c r="T1873" i="4"/>
  <c r="T992" i="4"/>
  <c r="T1881" i="4"/>
  <c r="T8253" i="4"/>
  <c r="T3073" i="4"/>
  <c r="T3592" i="4"/>
  <c r="T5674" i="4"/>
  <c r="T3553" i="4"/>
  <c r="T4122" i="4"/>
  <c r="T5109" i="4"/>
  <c r="T3682" i="4"/>
  <c r="T2683" i="4"/>
  <c r="T8156" i="4"/>
  <c r="T4163" i="4"/>
  <c r="T2788" i="4"/>
  <c r="T6664" i="4"/>
  <c r="T4028" i="4"/>
  <c r="T6952" i="4"/>
  <c r="T2843" i="4"/>
  <c r="T5876" i="4"/>
  <c r="T7995" i="4"/>
  <c r="T5940" i="4"/>
  <c r="T3191" i="4"/>
  <c r="T6947" i="4"/>
  <c r="T922" i="4"/>
  <c r="T7577" i="4"/>
  <c r="T904" i="4"/>
  <c r="T5388" i="4"/>
  <c r="T4878" i="4"/>
  <c r="T4975" i="4"/>
  <c r="T1001" i="4"/>
  <c r="T2205" i="4"/>
  <c r="T1032" i="4"/>
  <c r="T1702" i="4"/>
  <c r="T2373" i="4"/>
  <c r="T596" i="4"/>
  <c r="T6626" i="4"/>
  <c r="T4740" i="4"/>
  <c r="T2150" i="4"/>
  <c r="T7681" i="4"/>
  <c r="T5463" i="4"/>
  <c r="T8157" i="4"/>
  <c r="T6048" i="4"/>
  <c r="T3883" i="4"/>
  <c r="T1389" i="4"/>
  <c r="T4103" i="4"/>
  <c r="T7611" i="4"/>
  <c r="T6177" i="4"/>
  <c r="T8195" i="4"/>
  <c r="T3054" i="4"/>
  <c r="T425" i="4"/>
  <c r="T4607" i="4"/>
  <c r="T2803" i="4"/>
  <c r="T4594" i="4"/>
  <c r="T1136" i="4"/>
  <c r="T1612" i="4"/>
  <c r="T8049" i="4"/>
  <c r="T5663" i="4"/>
  <c r="T7789" i="4"/>
  <c r="T393" i="4"/>
  <c r="T1524" i="4"/>
  <c r="T195" i="4"/>
  <c r="T1473" i="4"/>
  <c r="T6267" i="4"/>
  <c r="T6397" i="4"/>
  <c r="T4590" i="4"/>
  <c r="T3363" i="4"/>
  <c r="T2800" i="4"/>
  <c r="T1688" i="4"/>
  <c r="T2120" i="4"/>
  <c r="T6932" i="4"/>
  <c r="T7276" i="4"/>
  <c r="T4370" i="4"/>
  <c r="T1208" i="4"/>
  <c r="T7240" i="4"/>
  <c r="T7646" i="4"/>
  <c r="T2113" i="4"/>
  <c r="T6217" i="4"/>
  <c r="T2470" i="4"/>
  <c r="T1506" i="4"/>
  <c r="T5048" i="4"/>
  <c r="T3198" i="4"/>
  <c r="T5897" i="4"/>
  <c r="T2574" i="4"/>
  <c r="T2558" i="4"/>
  <c r="T4437" i="4"/>
  <c r="T8100" i="4"/>
  <c r="T5296" i="4"/>
  <c r="T4916" i="4"/>
  <c r="T6911" i="4"/>
  <c r="T7173" i="4"/>
  <c r="T4907" i="4"/>
  <c r="T832" i="4"/>
  <c r="T2956" i="4"/>
  <c r="T2992" i="4"/>
  <c r="T7161" i="4"/>
  <c r="T2778" i="4"/>
  <c r="T1558" i="4"/>
  <c r="T4863" i="4"/>
  <c r="T543" i="4"/>
  <c r="T8303" i="4"/>
  <c r="T6884" i="4"/>
  <c r="T7222" i="4"/>
  <c r="T308" i="4"/>
  <c r="T7295" i="4"/>
  <c r="T3981" i="4"/>
  <c r="T7401" i="4"/>
  <c r="T801" i="4"/>
  <c r="T6914" i="4"/>
  <c r="T1659" i="4"/>
  <c r="T4153" i="4"/>
  <c r="T6648" i="4"/>
  <c r="T2952" i="4"/>
  <c r="T5041" i="4"/>
  <c r="T1760" i="4"/>
  <c r="T4146" i="4"/>
  <c r="T7247" i="4"/>
  <c r="T3830" i="4"/>
  <c r="T5838" i="4"/>
  <c r="T2170" i="4"/>
  <c r="T6167" i="4"/>
  <c r="T6649" i="4"/>
  <c r="T4137" i="4"/>
  <c r="T1830" i="4"/>
  <c r="T5029" i="4"/>
  <c r="T2498" i="4"/>
  <c r="T3376" i="4"/>
  <c r="T7669" i="4"/>
  <c r="T2651" i="4"/>
  <c r="T5633" i="4"/>
  <c r="T1979" i="4"/>
  <c r="T1942" i="4"/>
  <c r="T3606" i="4"/>
  <c r="T5939" i="4"/>
  <c r="T4951" i="4"/>
  <c r="T6336" i="4"/>
  <c r="T2791" i="4"/>
  <c r="T1716" i="4"/>
  <c r="T5832" i="4"/>
  <c r="T3750" i="4"/>
  <c r="T626" i="4"/>
  <c r="T3529" i="4"/>
  <c r="T1085" i="4"/>
  <c r="T1197" i="4"/>
  <c r="T4476" i="4"/>
  <c r="T4999" i="4"/>
  <c r="T587" i="4"/>
  <c r="T492" i="4"/>
  <c r="T4182" i="4"/>
  <c r="T5748" i="4"/>
  <c r="T2795" i="4"/>
  <c r="T3504" i="4"/>
  <c r="T4115" i="4"/>
  <c r="T1417" i="4"/>
  <c r="T1752" i="4"/>
  <c r="T5887" i="4"/>
  <c r="T1661" i="4"/>
  <c r="T4339" i="4"/>
  <c r="T1740" i="4"/>
  <c r="T4873" i="4"/>
  <c r="T1879" i="4"/>
  <c r="T4270" i="4"/>
  <c r="T3897" i="4"/>
  <c r="T2870" i="4"/>
  <c r="T571" i="4"/>
  <c r="T5083" i="4"/>
  <c r="T3995" i="4"/>
  <c r="T7949" i="4"/>
  <c r="T5994" i="4"/>
  <c r="T6557" i="4"/>
  <c r="T4765" i="4"/>
  <c r="T3648" i="4"/>
  <c r="T2336" i="4"/>
  <c r="T431" i="4"/>
  <c r="T5702" i="4"/>
  <c r="T6465" i="4"/>
  <c r="T153" i="4"/>
  <c r="T8082" i="4"/>
  <c r="T6967" i="4"/>
  <c r="T7023" i="4"/>
  <c r="T8339" i="4"/>
  <c r="T5414" i="4"/>
  <c r="T6527" i="4"/>
  <c r="T1125" i="4"/>
  <c r="T6794" i="4"/>
  <c r="T2209" i="4"/>
  <c r="T1598" i="4"/>
  <c r="T1611" i="4"/>
  <c r="T392" i="4"/>
  <c r="T1672" i="4"/>
  <c r="T3913" i="4"/>
  <c r="T7908" i="4"/>
  <c r="T80" i="4"/>
  <c r="T1737" i="4"/>
  <c r="T8168" i="4"/>
  <c r="T1556" i="4"/>
  <c r="T7382" i="4"/>
  <c r="T1249" i="4"/>
  <c r="T871" i="4"/>
  <c r="T3260" i="4"/>
  <c r="T4710" i="4"/>
  <c r="T6455" i="4"/>
  <c r="T4831" i="4"/>
  <c r="T4830" i="4"/>
  <c r="T415" i="4"/>
  <c r="T151" i="4"/>
  <c r="T8126" i="4"/>
  <c r="T4152" i="4"/>
  <c r="T7442" i="4"/>
  <c r="T7108" i="4"/>
  <c r="T88" i="4"/>
  <c r="T6601" i="4"/>
  <c r="T4688" i="4"/>
  <c r="T2331" i="4"/>
  <c r="T7350" i="4"/>
  <c r="T279" i="4"/>
  <c r="T3093" i="4"/>
  <c r="T5979" i="4"/>
  <c r="T1213" i="4"/>
  <c r="T5297" i="4"/>
  <c r="T157" i="4"/>
  <c r="T829" i="4"/>
  <c r="T461" i="4"/>
  <c r="T2054" i="4"/>
  <c r="T3314" i="4"/>
  <c r="T3088" i="4"/>
  <c r="T4316" i="4"/>
  <c r="T5750" i="4"/>
  <c r="T3270" i="4"/>
  <c r="T7377" i="4"/>
  <c r="T237" i="4"/>
  <c r="T6844" i="4"/>
  <c r="T5423" i="4"/>
  <c r="T5275" i="4"/>
  <c r="T1525" i="4"/>
  <c r="T5098" i="4"/>
  <c r="T469" i="4"/>
  <c r="T7580" i="4"/>
  <c r="T6657" i="4"/>
  <c r="T8261" i="4"/>
  <c r="T7515" i="4"/>
  <c r="T4108" i="4"/>
  <c r="T6823" i="4"/>
  <c r="T2833" i="4"/>
  <c r="T5829" i="4"/>
  <c r="T4643" i="4"/>
  <c r="T5398" i="4"/>
  <c r="T3841" i="4"/>
  <c r="T4731" i="4"/>
  <c r="T1636" i="4"/>
  <c r="T4898" i="4"/>
  <c r="T3494" i="4"/>
  <c r="T7335" i="4"/>
  <c r="T2500" i="4"/>
  <c r="T2745" i="4"/>
  <c r="T2571" i="4"/>
  <c r="T530" i="4"/>
  <c r="T1359" i="4"/>
  <c r="T1779" i="4"/>
  <c r="T6832" i="4"/>
  <c r="T6762" i="4"/>
  <c r="T6002" i="4"/>
  <c r="T3886" i="4"/>
  <c r="T132" i="4"/>
  <c r="T5274" i="4"/>
  <c r="T5302" i="4"/>
  <c r="T6427" i="4"/>
  <c r="T7766" i="4"/>
  <c r="T7412" i="4"/>
  <c r="T3758" i="4"/>
  <c r="T5086" i="4"/>
  <c r="T957" i="4"/>
  <c r="T1175" i="4"/>
  <c r="T7654" i="4"/>
  <c r="T7282" i="4"/>
  <c r="T4148" i="4"/>
  <c r="T1056" i="4"/>
  <c r="T4059" i="4"/>
  <c r="T5681" i="4"/>
  <c r="T5783" i="4"/>
  <c r="T7076" i="4"/>
  <c r="T4653" i="4"/>
  <c r="T8134" i="4"/>
  <c r="T1632" i="4"/>
  <c r="T1913" i="4"/>
  <c r="T6286" i="4"/>
  <c r="T2617" i="4"/>
  <c r="T1650" i="4"/>
  <c r="T3713" i="4"/>
  <c r="T1580" i="4"/>
  <c r="T2896" i="4"/>
  <c r="T2493" i="4"/>
  <c r="T3978" i="4"/>
  <c r="T3394" i="4"/>
  <c r="T5570" i="4"/>
  <c r="T1941" i="4"/>
  <c r="T5363" i="4"/>
  <c r="T2516" i="4"/>
  <c r="T1078" i="4"/>
  <c r="T6982" i="4"/>
  <c r="T2504" i="4"/>
  <c r="T127" i="4"/>
  <c r="T1955" i="4"/>
  <c r="T7721" i="4"/>
  <c r="T5145" i="4"/>
  <c r="T6343" i="4"/>
  <c r="T7167" i="4"/>
  <c r="T7476" i="4"/>
  <c r="T3546" i="4"/>
  <c r="T5017" i="4"/>
  <c r="T3823" i="4"/>
  <c r="T4087" i="4"/>
  <c r="T312" i="4"/>
  <c r="T1044" i="4"/>
  <c r="T6811" i="4"/>
  <c r="T4542" i="4"/>
  <c r="T2449" i="4"/>
  <c r="T3945" i="4"/>
  <c r="T380" i="4"/>
  <c r="T848" i="4"/>
  <c r="T1767" i="4"/>
  <c r="T5519" i="4"/>
  <c r="T5231" i="4"/>
  <c r="T5409" i="4"/>
  <c r="T2124" i="4"/>
  <c r="T2687" i="4"/>
  <c r="T7289" i="4"/>
  <c r="T7054" i="4"/>
  <c r="T6912" i="4"/>
  <c r="T4559" i="4"/>
  <c r="T4185" i="4"/>
  <c r="T4124" i="4"/>
  <c r="T1967" i="4"/>
  <c r="T7622" i="4"/>
  <c r="T3014" i="4"/>
  <c r="T5886" i="4"/>
  <c r="T298" i="4"/>
  <c r="T4265" i="4"/>
  <c r="T6086" i="4"/>
  <c r="T5311" i="4"/>
  <c r="T7455" i="4"/>
  <c r="T5955" i="4"/>
  <c r="T2555" i="4"/>
  <c r="T2443" i="4"/>
  <c r="T5490" i="4"/>
  <c r="T6126" i="4"/>
  <c r="T4482" i="4"/>
  <c r="T7972" i="4"/>
  <c r="T8283" i="4"/>
  <c r="T4876" i="4"/>
  <c r="T719" i="4"/>
  <c r="T7484" i="4"/>
  <c r="T3200" i="4"/>
  <c r="T2611" i="4"/>
  <c r="T6347" i="4"/>
  <c r="T3810" i="4"/>
  <c r="T2808" i="4"/>
  <c r="T6807" i="4"/>
  <c r="T2763" i="4"/>
  <c r="T5740" i="4"/>
  <c r="T2224" i="4"/>
  <c r="T1520" i="4"/>
  <c r="T2914" i="4"/>
  <c r="T3319" i="4"/>
  <c r="T6584" i="4"/>
  <c r="T3920" i="4"/>
  <c r="T1209" i="4"/>
  <c r="T6482" i="4"/>
  <c r="T2257" i="4"/>
  <c r="T6748" i="4"/>
  <c r="T342" i="4"/>
  <c r="T4126" i="4"/>
  <c r="T5907" i="4"/>
  <c r="T564" i="4"/>
  <c r="T5833" i="4"/>
  <c r="T4320" i="4"/>
  <c r="T3743" i="4"/>
  <c r="T3627" i="4"/>
  <c r="T5809" i="4"/>
  <c r="T1251" i="4"/>
  <c r="T7614" i="4"/>
  <c r="T574" i="4"/>
  <c r="T24" i="4"/>
  <c r="T3117" i="4"/>
  <c r="T5779" i="4"/>
  <c r="T3002" i="4"/>
  <c r="T280" i="4"/>
  <c r="T69" i="4"/>
  <c r="T5345" i="4"/>
  <c r="T7506" i="4"/>
  <c r="T4037" i="4"/>
  <c r="T7765" i="4"/>
  <c r="T1936" i="4"/>
  <c r="T6236" i="4"/>
  <c r="T2325" i="4"/>
  <c r="T5782" i="4"/>
  <c r="T7112" i="4"/>
  <c r="T1351" i="4"/>
  <c r="T6872" i="4"/>
  <c r="T872" i="4"/>
  <c r="T4236" i="4"/>
  <c r="T4677" i="4"/>
  <c r="T7321" i="4"/>
  <c r="T6993" i="4"/>
  <c r="T5270" i="4"/>
  <c r="T955" i="4"/>
  <c r="T5672" i="4"/>
  <c r="T5199" i="4"/>
  <c r="T2994" i="4"/>
  <c r="T4532" i="4"/>
  <c r="T7070" i="4"/>
  <c r="T6819" i="4"/>
  <c r="T1538" i="4"/>
  <c r="T771" i="4"/>
  <c r="T6827" i="4"/>
  <c r="T5973" i="4"/>
  <c r="T7504" i="4"/>
  <c r="T5158" i="4"/>
  <c r="T2598" i="4"/>
  <c r="T5186" i="4"/>
  <c r="T1911" i="4"/>
  <c r="T6131" i="4"/>
  <c r="T6759" i="4"/>
  <c r="T1430" i="4"/>
  <c r="T3367" i="4"/>
  <c r="T7087" i="4"/>
  <c r="T6506" i="4"/>
  <c r="T6266" i="4"/>
  <c r="T1866" i="4"/>
  <c r="T7266" i="4"/>
  <c r="T2529" i="4"/>
  <c r="T6817" i="4"/>
  <c r="T4183" i="4"/>
  <c r="T3323" i="4"/>
  <c r="T2328" i="4"/>
  <c r="T782" i="4"/>
  <c r="T760" i="4"/>
  <c r="T7405" i="4"/>
  <c r="T3235" i="4"/>
  <c r="T3519" i="4"/>
  <c r="T6996" i="4"/>
  <c r="T4596" i="4"/>
  <c r="T551" i="4"/>
  <c r="T2884" i="4"/>
  <c r="T3999" i="4"/>
  <c r="T5798" i="4"/>
  <c r="T6898" i="4"/>
  <c r="T2218" i="4"/>
  <c r="T7391" i="4"/>
  <c r="T2942" i="4"/>
  <c r="T4425" i="4"/>
  <c r="T6114" i="4"/>
  <c r="T524" i="4"/>
  <c r="T1831" i="4"/>
  <c r="T4354" i="4"/>
  <c r="T3355" i="4"/>
  <c r="T1048" i="4"/>
  <c r="T2858" i="4"/>
  <c r="T7647" i="4"/>
  <c r="T2729" i="4"/>
  <c r="T7832" i="4"/>
  <c r="T5969" i="4"/>
  <c r="T3514" i="4"/>
  <c r="T2975" i="4"/>
  <c r="T8328" i="4"/>
  <c r="T2802" i="4"/>
  <c r="T3596" i="4"/>
  <c r="T766" i="4"/>
  <c r="T1511" i="4"/>
  <c r="T1104" i="4"/>
  <c r="T1804" i="4"/>
  <c r="T4350" i="4"/>
  <c r="T5879" i="4"/>
  <c r="T4541" i="4"/>
  <c r="T2882" i="4"/>
  <c r="T3927" i="4"/>
  <c r="T8164" i="4"/>
  <c r="T6652" i="4"/>
  <c r="T5803" i="4"/>
  <c r="T2937" i="4"/>
  <c r="T8278" i="4"/>
  <c r="T2041" i="4"/>
  <c r="T3977" i="4"/>
  <c r="T6015" i="4"/>
  <c r="T3401" i="4"/>
  <c r="T4173" i="4"/>
  <c r="T7876" i="4"/>
  <c r="T6284" i="4"/>
  <c r="T838" i="4"/>
  <c r="T1992" i="4"/>
  <c r="T4833" i="4"/>
  <c r="T5523" i="4"/>
  <c r="T3044" i="4"/>
  <c r="T5136" i="4"/>
  <c r="T6750" i="4"/>
  <c r="T7875" i="4"/>
  <c r="T6900" i="4"/>
  <c r="T1471" i="4"/>
  <c r="T7433" i="4"/>
  <c r="T3435" i="4"/>
  <c r="T7158" i="4"/>
  <c r="T844" i="4"/>
  <c r="T509" i="4"/>
  <c r="T8" i="4"/>
  <c r="T5998" i="4"/>
  <c r="T2689" i="4"/>
  <c r="T6027" i="4"/>
  <c r="T1254" i="4"/>
  <c r="T2102" i="4"/>
  <c r="T8056" i="4"/>
  <c r="T3060" i="4"/>
  <c r="T4304" i="4"/>
  <c r="T4952" i="4"/>
  <c r="T7024" i="4"/>
  <c r="T5774" i="4"/>
  <c r="T1622" i="4"/>
  <c r="T6091" i="4"/>
  <c r="T1566" i="4"/>
  <c r="T4834" i="4"/>
  <c r="T6545" i="4"/>
  <c r="T5836" i="4"/>
  <c r="T2583" i="4"/>
  <c r="T1590" i="4"/>
  <c r="T4851" i="4"/>
  <c r="T6826" i="4"/>
  <c r="T1540" i="4"/>
  <c r="T5837" i="4"/>
  <c r="T1629" i="4"/>
  <c r="T3166" i="4"/>
  <c r="T5253" i="4"/>
  <c r="T355" i="4"/>
  <c r="T2485" i="4"/>
  <c r="T1459" i="4"/>
  <c r="T2311" i="4"/>
  <c r="T2938" i="4"/>
  <c r="T103" i="4"/>
  <c r="T8112" i="4"/>
  <c r="T8237" i="4"/>
  <c r="T5290" i="4"/>
  <c r="T53" i="4"/>
  <c r="T4599" i="4"/>
  <c r="T3550" i="4"/>
  <c r="T200" i="4"/>
  <c r="T6913" i="4"/>
  <c r="T2505" i="4"/>
  <c r="T251" i="4"/>
  <c r="T7510" i="4"/>
  <c r="T6392" i="4"/>
  <c r="T6487" i="4"/>
  <c r="T4782" i="4"/>
  <c r="T6341" i="4"/>
  <c r="T1921" i="4"/>
  <c r="T5843" i="4"/>
  <c r="T556" i="4"/>
  <c r="T6752" i="4"/>
  <c r="T1604" i="4"/>
  <c r="T1599" i="4"/>
  <c r="T5614" i="4"/>
  <c r="T3522" i="4"/>
  <c r="T6703" i="4"/>
  <c r="T5262" i="4"/>
  <c r="T1292" i="4"/>
  <c r="T1633" i="4"/>
  <c r="T6943" i="4"/>
  <c r="T7921" i="4"/>
  <c r="T998" i="4"/>
  <c r="T5860" i="4"/>
  <c r="T2512" i="4"/>
  <c r="T8312" i="4"/>
  <c r="T3457" i="4"/>
  <c r="T7534" i="4"/>
  <c r="T5754" i="4"/>
  <c r="T5344" i="4"/>
  <c r="T811" i="4"/>
  <c r="T1188" i="4"/>
  <c r="T8174" i="4"/>
  <c r="T6363" i="4"/>
  <c r="T1211" i="4"/>
  <c r="T4399" i="4"/>
  <c r="T1385" i="4"/>
  <c r="T1938" i="4"/>
  <c r="T7948" i="4"/>
  <c r="T3293" i="4"/>
  <c r="T4513" i="4"/>
  <c r="T2814" i="4"/>
  <c r="T6850" i="4"/>
  <c r="T8151" i="4"/>
  <c r="T1852" i="4"/>
  <c r="T6591" i="4"/>
  <c r="T282" i="4"/>
  <c r="T5085" i="4"/>
  <c r="T7316" i="4"/>
  <c r="T5234" i="4"/>
  <c r="T4585" i="4"/>
  <c r="T5258" i="4"/>
  <c r="T2869" i="4"/>
  <c r="T4948" i="4"/>
  <c r="T263" i="4"/>
  <c r="T166" i="4"/>
  <c r="T5841" i="4"/>
  <c r="T5699" i="4"/>
  <c r="T2478" i="4"/>
  <c r="T3041" i="4"/>
  <c r="T7645" i="4"/>
  <c r="T8313" i="4"/>
  <c r="T2045" i="4"/>
  <c r="T5089" i="4"/>
  <c r="T5418" i="4"/>
  <c r="T7109" i="4"/>
  <c r="T6092" i="4"/>
  <c r="T5287" i="4"/>
  <c r="T2132" i="4"/>
  <c r="T2496" i="4"/>
  <c r="T2553" i="4"/>
  <c r="T2069" i="4"/>
  <c r="T2288" i="4"/>
  <c r="T6443" i="4"/>
  <c r="T1544" i="4"/>
  <c r="T2742" i="4"/>
  <c r="T6621" i="4"/>
  <c r="T6419" i="4"/>
  <c r="T1191" i="4"/>
  <c r="T4421" i="4"/>
  <c r="T4159" i="4"/>
  <c r="T2861" i="4"/>
  <c r="T7769" i="4"/>
  <c r="T84" i="4"/>
  <c r="T7938" i="4"/>
  <c r="T3189" i="4"/>
  <c r="T3636" i="4"/>
  <c r="T6321" i="4"/>
  <c r="T1365" i="4"/>
  <c r="T3563" i="4"/>
  <c r="T3107" i="4"/>
  <c r="T5046" i="4"/>
  <c r="T6223" i="4"/>
  <c r="T4743" i="4"/>
  <c r="T2278" i="4"/>
  <c r="T3233" i="4"/>
  <c r="T376" i="4"/>
  <c r="T4852" i="4"/>
  <c r="T5840" i="4"/>
  <c r="T1798" i="4"/>
  <c r="T7277" i="4"/>
  <c r="T6348" i="4"/>
  <c r="T5343" i="4"/>
  <c r="T1801" i="4"/>
  <c r="T3558" i="4"/>
  <c r="T1497" i="4"/>
  <c r="T6698" i="4"/>
  <c r="T4214" i="4"/>
  <c r="T474" i="4"/>
  <c r="T4711" i="4"/>
  <c r="T5626" i="4"/>
  <c r="T3366" i="4"/>
  <c r="T3290" i="4"/>
  <c r="T8213" i="4"/>
  <c r="T1005" i="4"/>
  <c r="T3916" i="4"/>
  <c r="T7862" i="4"/>
  <c r="T6705" i="4"/>
  <c r="T2074" i="4"/>
  <c r="T5249" i="4"/>
  <c r="T5251" i="4"/>
  <c r="T5322" i="4"/>
  <c r="T3184" i="4"/>
  <c r="T7480" i="4"/>
  <c r="T7639" i="4"/>
  <c r="T6293" i="4"/>
  <c r="T900" i="4"/>
  <c r="T1553" i="4"/>
  <c r="T3620" i="4"/>
  <c r="T375" i="4"/>
  <c r="T2826" i="4"/>
  <c r="T7894" i="4"/>
  <c r="T4896" i="4"/>
  <c r="T3128" i="4"/>
  <c r="T1460" i="4"/>
  <c r="T2376" i="4"/>
  <c r="T3780" i="4"/>
  <c r="T8012" i="4"/>
  <c r="T6779" i="4"/>
  <c r="T2114" i="4"/>
  <c r="T6579" i="4"/>
  <c r="T3842" i="4"/>
  <c r="T6019" i="4"/>
  <c r="T7007" i="4"/>
  <c r="T1289" i="4"/>
  <c r="T674" i="4"/>
  <c r="T7368" i="4"/>
  <c r="T6784" i="4"/>
  <c r="T4758" i="4"/>
  <c r="T7954" i="4"/>
  <c r="T2698" i="4"/>
  <c r="T615" i="4"/>
  <c r="T4616" i="4"/>
  <c r="T154" i="4"/>
  <c r="T2318" i="4"/>
  <c r="T4110" i="4"/>
  <c r="T7104" i="4"/>
  <c r="T2462" i="4"/>
  <c r="T1809" i="4"/>
  <c r="T8182" i="4"/>
  <c r="T5050" i="4"/>
  <c r="T4654" i="4"/>
  <c r="T631" i="4"/>
  <c r="T4807" i="4"/>
  <c r="T2025" i="4"/>
  <c r="T321" i="4"/>
  <c r="T7341" i="4"/>
  <c r="T7437" i="4"/>
  <c r="T7952" i="4"/>
  <c r="T5331" i="4"/>
  <c r="T5149" i="4"/>
  <c r="T598" i="4"/>
  <c r="T3870" i="4"/>
  <c r="T5658" i="4"/>
  <c r="T585" i="4"/>
  <c r="T5985" i="4"/>
  <c r="T4904" i="4"/>
  <c r="T1593" i="4"/>
  <c r="T4890" i="4"/>
  <c r="T4019" i="4"/>
  <c r="T4689" i="4"/>
  <c r="T6630" i="4"/>
  <c r="T1586" i="4"/>
  <c r="T1250" i="4"/>
  <c r="T1493" i="4"/>
  <c r="T5497" i="4"/>
  <c r="T278" i="4"/>
  <c r="T7804" i="4"/>
  <c r="T6744" i="4"/>
  <c r="T4331" i="4"/>
  <c r="T1367" i="4"/>
  <c r="T2434" i="4"/>
  <c r="T961" i="4"/>
  <c r="T5875" i="4"/>
  <c r="T8257" i="4"/>
  <c r="T4913" i="4"/>
  <c r="T4683" i="4"/>
  <c r="T6776" i="4"/>
  <c r="T5863" i="4"/>
  <c r="T750" i="4"/>
  <c r="T2610" i="4"/>
  <c r="T3878" i="4"/>
  <c r="T3485" i="4"/>
  <c r="T4402" i="4"/>
  <c r="T867" i="4"/>
  <c r="T8104" i="4"/>
  <c r="T2169" i="4"/>
  <c r="T6115" i="4"/>
  <c r="T3450" i="4"/>
  <c r="T3861" i="4"/>
  <c r="T5074" i="4"/>
  <c r="T2922" i="4"/>
  <c r="T3114" i="4"/>
  <c r="T2526" i="4"/>
  <c r="T702" i="4"/>
  <c r="T3322" i="4"/>
  <c r="T6295" i="4"/>
  <c r="T1109" i="4"/>
  <c r="T2614" i="4"/>
  <c r="T1363" i="4"/>
  <c r="T4256" i="4"/>
  <c r="T3963" i="4"/>
  <c r="T5697" i="4"/>
  <c r="T1307" i="4"/>
  <c r="T3557" i="4"/>
  <c r="T6498" i="4"/>
  <c r="T5959" i="4"/>
  <c r="T6950" i="4"/>
  <c r="T2057" i="4"/>
  <c r="T199" i="4"/>
  <c r="T3288" i="4"/>
  <c r="T1565" i="4"/>
  <c r="T2305" i="4"/>
  <c r="T7265" i="4"/>
  <c r="T4633" i="4"/>
  <c r="T4628" i="4"/>
  <c r="T5700" i="4"/>
  <c r="T1615" i="4"/>
  <c r="T6645" i="4"/>
  <c r="T4584" i="4"/>
  <c r="T4397" i="4"/>
  <c r="T1869" i="4"/>
  <c r="T1127" i="4"/>
  <c r="T3850" i="4"/>
  <c r="T4730" i="4"/>
  <c r="T230" i="4"/>
  <c r="T1279" i="4"/>
  <c r="T6195" i="4"/>
  <c r="T4667" i="4"/>
  <c r="T5608" i="4"/>
  <c r="T1916" i="4"/>
  <c r="T1434" i="4"/>
  <c r="T2823" i="4"/>
  <c r="T640" i="4"/>
  <c r="T7605" i="4"/>
  <c r="T7201" i="4"/>
  <c r="T6285" i="4"/>
  <c r="T4752" i="4"/>
  <c r="T1346" i="4"/>
  <c r="T3998" i="4"/>
  <c r="T7423" i="4"/>
  <c r="T3254" i="4"/>
  <c r="T1952" i="4"/>
  <c r="T5465" i="4"/>
  <c r="T4328" i="4"/>
  <c r="T5163" i="4"/>
  <c r="T4144" i="4"/>
  <c r="T6496" i="4"/>
  <c r="T4701" i="4"/>
  <c r="T4046" i="4"/>
  <c r="T6382" i="4"/>
  <c r="T7855" i="4"/>
  <c r="T7970" i="4"/>
  <c r="T5334" i="4"/>
  <c r="T2395" i="4"/>
  <c r="T2676" i="4"/>
  <c r="T7628" i="4"/>
  <c r="T7323" i="4"/>
  <c r="T3839" i="4"/>
  <c r="T817" i="4"/>
  <c r="T5105" i="4"/>
  <c r="T3555" i="4"/>
  <c r="T7117" i="4"/>
  <c r="T5828" i="4"/>
  <c r="T2259" i="4"/>
  <c r="T1332" i="4"/>
  <c r="T6606" i="4"/>
  <c r="T4620" i="4"/>
  <c r="T1221" i="4"/>
  <c r="T7651" i="4"/>
  <c r="T5106" i="4"/>
  <c r="T1425" i="4"/>
  <c r="T2957" i="4"/>
  <c r="T4613" i="4"/>
  <c r="T6531" i="4"/>
  <c r="T5169" i="4"/>
  <c r="T6835" i="4"/>
  <c r="T1457" i="4"/>
  <c r="T1498" i="4"/>
  <c r="T3749" i="4"/>
  <c r="T2075" i="4"/>
  <c r="T7009" i="4"/>
  <c r="T112" i="4"/>
  <c r="T3247" i="4"/>
  <c r="T6442" i="4"/>
  <c r="T3672" i="4"/>
  <c r="T6018" i="4"/>
  <c r="T3162" i="4"/>
  <c r="T4092" i="4"/>
  <c r="T1294" i="4"/>
  <c r="T960" i="4"/>
  <c r="T6791" i="4"/>
  <c r="T3185" i="4"/>
  <c r="T4489" i="4"/>
  <c r="T633" i="4"/>
  <c r="T2587" i="4"/>
  <c r="T4269" i="4"/>
  <c r="T2579" i="4"/>
  <c r="T866" i="4"/>
  <c r="T4544" i="4"/>
  <c r="T39" i="4"/>
  <c r="T8116" i="4"/>
  <c r="T6761" i="4"/>
  <c r="T5356" i="4"/>
  <c r="T7447" i="4"/>
  <c r="T3395" i="4"/>
  <c r="T8107" i="4"/>
  <c r="T32" i="4"/>
  <c r="T1379" i="4"/>
  <c r="T4795" i="4"/>
  <c r="T7332" i="4"/>
  <c r="T4308" i="4"/>
  <c r="T3336" i="4"/>
  <c r="T87" i="4"/>
  <c r="T460" i="4"/>
  <c r="T6228" i="4"/>
  <c r="T6954" i="4"/>
  <c r="T4602" i="4"/>
  <c r="T8047" i="4"/>
  <c r="T3509" i="4"/>
  <c r="T1091" i="4"/>
  <c r="T277" i="4"/>
  <c r="T8324" i="4"/>
  <c r="T5922" i="4"/>
  <c r="T5468" i="4"/>
  <c r="T5574" i="4"/>
  <c r="T7116" i="4"/>
  <c r="T5957" i="4"/>
  <c r="T3947" i="4"/>
  <c r="T3453" i="4"/>
  <c r="T2774" i="4"/>
  <c r="T965" i="4"/>
  <c r="T450" i="4"/>
  <c r="T2168" i="4"/>
  <c r="T8026" i="4"/>
  <c r="T7587" i="4"/>
  <c r="T7131" i="4"/>
  <c r="T1263" i="4"/>
  <c r="T3740" i="4"/>
  <c r="T6818" i="4"/>
  <c r="T169" i="4"/>
  <c r="T1603" i="4"/>
  <c r="T1930" i="4"/>
  <c r="T6067" i="4"/>
  <c r="T1620" i="4"/>
  <c r="T113" i="4"/>
  <c r="T2291" i="4"/>
  <c r="T1066" i="4"/>
  <c r="T30" i="4"/>
  <c r="T7387" i="4"/>
  <c r="T5533" i="4"/>
  <c r="T4550" i="4"/>
  <c r="T3318" i="4"/>
  <c r="T6959" i="4"/>
  <c r="T2820" i="4"/>
  <c r="T4318" i="4"/>
  <c r="T7975" i="4"/>
  <c r="T8150" i="4"/>
  <c r="T2658" i="4"/>
  <c r="T6964" i="4"/>
  <c r="T5254" i="4"/>
  <c r="T6128" i="4"/>
  <c r="T6260" i="4"/>
  <c r="T6669" i="4"/>
  <c r="T5307" i="4"/>
  <c r="T6731" i="4"/>
  <c r="T6477" i="4"/>
  <c r="T2595" i="4"/>
  <c r="T7370" i="4"/>
  <c r="T4164" i="4"/>
  <c r="T1956" i="4"/>
  <c r="T121" i="4"/>
  <c r="T1775" i="4"/>
  <c r="T2245" i="4"/>
  <c r="T1196" i="4"/>
  <c r="T4694" i="4"/>
  <c r="T7413" i="4"/>
  <c r="T919" i="4"/>
  <c r="T3342" i="4"/>
  <c r="T4226" i="4"/>
  <c r="T4006" i="4"/>
  <c r="T250" i="4"/>
  <c r="T886" i="4"/>
  <c r="T3670" i="4"/>
  <c r="T950" i="4"/>
  <c r="T2490" i="4"/>
  <c r="T5171" i="4"/>
  <c r="T5935" i="4"/>
  <c r="T2768" i="4"/>
  <c r="T1543" i="4"/>
  <c r="T4254" i="4"/>
  <c r="T1668" i="4"/>
  <c r="T3768" i="4"/>
  <c r="T1594" i="4"/>
  <c r="T7313" i="4"/>
  <c r="T7292" i="4"/>
  <c r="T5459" i="4"/>
  <c r="T822" i="4"/>
  <c r="T7380" i="4"/>
  <c r="T3617" i="4"/>
  <c r="T6" i="4"/>
  <c r="T5129" i="4"/>
  <c r="T2147" i="4"/>
  <c r="T6893" i="4"/>
  <c r="T8281" i="4"/>
  <c r="T3240" i="4"/>
  <c r="T1274" i="4"/>
  <c r="T2148" i="4"/>
  <c r="T2944" i="4"/>
  <c r="T7857" i="4"/>
  <c r="T8327" i="4"/>
  <c r="T173" i="4"/>
  <c r="T5034" i="4"/>
  <c r="T29" i="4"/>
  <c r="T6326" i="4"/>
  <c r="T4969" i="4"/>
  <c r="T3108" i="4"/>
  <c r="T2297" i="4"/>
  <c r="T44" i="4"/>
  <c r="T2400" i="4"/>
  <c r="T1634" i="4"/>
  <c r="T6874" i="4"/>
  <c r="T4956" i="4"/>
  <c r="T759" i="4"/>
  <c r="T5211" i="4"/>
  <c r="T4619" i="4"/>
  <c r="T2622" i="4"/>
  <c r="T7262" i="4"/>
  <c r="T4597" i="4"/>
  <c r="T3398" i="4"/>
  <c r="T3910" i="4"/>
  <c r="T5567" i="4"/>
  <c r="T3930" i="4"/>
  <c r="T5455" i="4"/>
  <c r="T5384" i="4"/>
  <c r="T4378" i="4"/>
  <c r="T739" i="4"/>
  <c r="T2130" i="4"/>
  <c r="T6297" i="4"/>
  <c r="T6192" i="4"/>
  <c r="T2655" i="4"/>
  <c r="T383" i="4"/>
  <c r="T4369" i="4"/>
  <c r="T206" i="4"/>
  <c r="T6225" i="4"/>
  <c r="T809" i="4"/>
  <c r="T2536" i="4"/>
  <c r="T3793" i="4"/>
  <c r="T5660" i="4"/>
  <c r="T210" i="4"/>
  <c r="T5146" i="4"/>
  <c r="T849" i="4"/>
  <c r="T5236" i="4"/>
  <c r="T5997" i="4"/>
  <c r="T236" i="4"/>
  <c r="T404" i="4"/>
  <c r="T3393" i="4"/>
  <c r="T394" i="4"/>
  <c r="T8088" i="4"/>
  <c r="T6838" i="4"/>
  <c r="T2026" i="4"/>
  <c r="T1015" i="4"/>
  <c r="T3491" i="4"/>
  <c r="T7826" i="4"/>
  <c r="T5289" i="4"/>
  <c r="T8173" i="4"/>
  <c r="T7198" i="4"/>
  <c r="T4410" i="4"/>
  <c r="T5365" i="4"/>
  <c r="T531" i="4"/>
  <c r="T2483" i="4"/>
  <c r="T6977" i="4"/>
  <c r="T4141" i="4"/>
  <c r="T7871" i="4"/>
  <c r="T7897" i="4"/>
  <c r="T183" i="4"/>
  <c r="T1947" i="4"/>
  <c r="T6041" i="4"/>
  <c r="T3358" i="4"/>
  <c r="T3317" i="4"/>
  <c r="T1714" i="4"/>
  <c r="T662" i="4"/>
  <c r="T8044" i="4"/>
  <c r="T6003" i="4"/>
  <c r="T1216" i="4"/>
  <c r="T845" i="4"/>
  <c r="T3097" i="4"/>
  <c r="T7028" i="4"/>
  <c r="T1984" i="4"/>
  <c r="T7162" i="4"/>
  <c r="T6428" i="4"/>
  <c r="T7406" i="4"/>
  <c r="T5691" i="4"/>
  <c r="T6375" i="4"/>
  <c r="T1068" i="4"/>
  <c r="T2926" i="4"/>
  <c r="T2916" i="4"/>
  <c r="T6958" i="4"/>
  <c r="T3047" i="4"/>
  <c r="T5529" i="4"/>
  <c r="T4294" i="4"/>
  <c r="T2840" i="4"/>
  <c r="T6614" i="4"/>
  <c r="T1728" i="4"/>
  <c r="T4798" i="4"/>
  <c r="T4609" i="4"/>
  <c r="T6095" i="4"/>
  <c r="T1665" i="4"/>
  <c r="T7403" i="4"/>
  <c r="T1166" i="4"/>
  <c r="T2785" i="4"/>
  <c r="T5481" i="4"/>
  <c r="T2364" i="4"/>
  <c r="T5047" i="4"/>
  <c r="T2961" i="4"/>
  <c r="T6707" i="4"/>
  <c r="T4662" i="4"/>
  <c r="T5173" i="4"/>
  <c r="T3520" i="4"/>
  <c r="T7179" i="4"/>
  <c r="T6143" i="4"/>
  <c r="T5913" i="4"/>
  <c r="T7881" i="4"/>
  <c r="T5801" i="4"/>
  <c r="T7085" i="4"/>
  <c r="T2680" i="4"/>
  <c r="T1234" i="4"/>
  <c r="T1709" i="4"/>
  <c r="T857" i="4"/>
  <c r="T1670" i="4"/>
  <c r="T1461" i="4"/>
  <c r="T1165" i="4"/>
  <c r="T3172" i="4"/>
  <c r="T6112" i="4"/>
  <c r="T2691" i="4"/>
  <c r="T4810" i="4"/>
  <c r="T5903" i="4"/>
  <c r="T1458" i="4"/>
  <c r="T7620" i="4"/>
  <c r="T446" i="4"/>
  <c r="T3735" i="4"/>
  <c r="T5518" i="4"/>
  <c r="T6366" i="4"/>
  <c r="T5007" i="4"/>
  <c r="T3710" i="4"/>
  <c r="T2227" i="4"/>
  <c r="T751" i="4"/>
  <c r="T8098" i="4"/>
  <c r="T6660" i="4"/>
  <c r="T5718" i="4"/>
  <c r="T364" i="4"/>
  <c r="T4944" i="4"/>
  <c r="T4333" i="4"/>
  <c r="T5002" i="4"/>
  <c r="T7840" i="4"/>
  <c r="T7603" i="4"/>
  <c r="T6317" i="4"/>
  <c r="T1959" i="4"/>
  <c r="T7684" i="4"/>
  <c r="T7228" i="4"/>
  <c r="T6237" i="4"/>
  <c r="T1381" i="4"/>
  <c r="T5580" i="4"/>
  <c r="T7352" i="4"/>
  <c r="T7015" i="4"/>
  <c r="T167" i="4"/>
  <c r="T6692" i="4"/>
  <c r="T5009" i="4"/>
  <c r="T2700" i="4"/>
  <c r="T4311" i="4"/>
  <c r="T5015" i="4"/>
  <c r="T3635" i="4"/>
  <c r="T5796" i="4"/>
  <c r="T5810" i="4"/>
  <c r="T2289" i="4"/>
  <c r="T4576" i="4"/>
  <c r="T6184" i="4"/>
  <c r="T3640" i="4"/>
  <c r="T8290" i="4"/>
  <c r="T5495" i="4"/>
  <c r="T5031" i="4"/>
  <c r="T2183" i="4"/>
  <c r="T7061" i="4"/>
  <c r="T7636" i="4"/>
  <c r="T8215" i="4"/>
  <c r="T1462" i="4"/>
  <c r="T4268" i="4"/>
  <c r="T6016" i="4"/>
  <c r="T1271" i="4"/>
  <c r="T721" i="4"/>
  <c r="T92" i="4"/>
  <c r="T7660" i="4"/>
  <c r="T1072" i="4"/>
  <c r="T1961" i="4"/>
  <c r="T1421" i="4"/>
  <c r="T3575" i="4"/>
  <c r="T1203" i="4"/>
  <c r="T2255" i="4"/>
  <c r="T7157" i="4"/>
  <c r="T6250" i="4"/>
  <c r="T8122" i="4"/>
  <c r="T4995" i="4"/>
  <c r="T3686" i="4"/>
  <c r="T240" i="4"/>
  <c r="T4018" i="4"/>
  <c r="T1370" i="4"/>
  <c r="T4022" i="4"/>
  <c r="T7714" i="4"/>
  <c r="T5808" i="4"/>
  <c r="T1664" i="4"/>
  <c r="T5131" i="4"/>
  <c r="T7627" i="4"/>
  <c r="T632" i="4"/>
  <c r="T5133" i="4"/>
  <c r="T2506" i="4"/>
  <c r="T4071" i="4"/>
  <c r="T3222" i="4"/>
  <c r="T125" i="4"/>
  <c r="T3709" i="4"/>
  <c r="T4745" i="4"/>
  <c r="T3490" i="4"/>
  <c r="T5855" i="4"/>
  <c r="T7241" i="4"/>
  <c r="T6889" i="4"/>
  <c r="T5454" i="4"/>
  <c r="T3183" i="4"/>
  <c r="T6398" i="4"/>
  <c r="T5062" i="4"/>
  <c r="T5382" i="4"/>
  <c r="T1325" i="4"/>
  <c r="T7558" i="4"/>
  <c r="T7378" i="4"/>
  <c r="T7561" i="4"/>
  <c r="T2350" i="4"/>
  <c r="T5458" i="4"/>
  <c r="T3948" i="4"/>
  <c r="T6311" i="4"/>
  <c r="T6064" i="4"/>
  <c r="T3543" i="4"/>
  <c r="T6939" i="4"/>
  <c r="T1697" i="4"/>
  <c r="T3056" i="4"/>
  <c r="T2746" i="4"/>
  <c r="T4465" i="4"/>
  <c r="T6543" i="4"/>
  <c r="T7704" i="4"/>
  <c r="T54" i="4"/>
  <c r="T537" i="4"/>
  <c r="T942" i="4"/>
  <c r="T8308" i="4"/>
  <c r="T2491" i="4"/>
  <c r="T6209" i="4"/>
  <c r="T918" i="4"/>
  <c r="T5431" i="4"/>
  <c r="T8169" i="4"/>
  <c r="T5895" i="4"/>
  <c r="T2930" i="4"/>
  <c r="T4631" i="4"/>
  <c r="T6170" i="4"/>
  <c r="T7522" i="4"/>
  <c r="T2065" i="4"/>
  <c r="T1676" i="4"/>
  <c r="T4981" i="4"/>
  <c r="T5324" i="4"/>
  <c r="T7535" i="4"/>
  <c r="T6708" i="4"/>
  <c r="T3298" i="4"/>
  <c r="T7680" i="4"/>
  <c r="T990" i="4"/>
  <c r="T7877" i="4"/>
  <c r="T4392" i="4"/>
  <c r="T3851" i="4"/>
  <c r="T2728" i="4"/>
  <c r="T6292" i="4"/>
  <c r="T1669" i="4"/>
  <c r="T6589" i="4"/>
  <c r="T3040" i="4"/>
  <c r="T7791" i="4"/>
  <c r="T6316" i="4"/>
  <c r="T3826" i="4"/>
  <c r="T6670" i="4"/>
  <c r="T5162" i="4"/>
  <c r="T5712" i="4"/>
  <c r="T3253" i="4"/>
  <c r="T1269" i="4"/>
  <c r="T6281" i="4"/>
  <c r="T7100" i="4"/>
  <c r="T2121" i="4"/>
  <c r="T5167" i="4"/>
  <c r="T6526" i="4"/>
  <c r="T6928" i="4"/>
  <c r="T4893" i="4"/>
  <c r="T5216" i="4"/>
  <c r="T4685" i="4"/>
  <c r="T140" i="4"/>
  <c r="T3251" i="4"/>
  <c r="T888" i="4"/>
  <c r="T5599" i="4"/>
  <c r="T7679" i="4"/>
  <c r="T4636" i="4"/>
  <c r="T7784" i="4"/>
  <c r="T5496" i="4"/>
  <c r="T7491" i="4"/>
  <c r="T2137" i="4"/>
  <c r="T7427" i="4"/>
  <c r="T7792" i="4"/>
  <c r="T2612" i="4"/>
  <c r="T3588" i="4"/>
  <c r="T1086" i="4"/>
  <c r="T4984" i="4"/>
  <c r="T4317" i="4"/>
  <c r="T8136" i="4"/>
  <c r="T1643" i="4"/>
  <c r="T1774" i="4"/>
  <c r="T3872" i="4"/>
  <c r="T2131" i="4"/>
  <c r="T7474" i="4"/>
  <c r="T4262" i="4"/>
  <c r="T5870" i="4"/>
  <c r="T2851" i="4"/>
  <c r="T1648" i="4"/>
  <c r="T3733" i="4"/>
  <c r="T5410" i="4"/>
  <c r="T705" i="4"/>
  <c r="T830" i="4"/>
  <c r="T497" i="4"/>
  <c r="T1776" i="4"/>
  <c r="T7446" i="4"/>
  <c r="T2713" i="4"/>
  <c r="T4721" i="4"/>
  <c r="T7998" i="4"/>
  <c r="T1905" i="4"/>
  <c r="T4136" i="4"/>
  <c r="T6110" i="4"/>
  <c r="T588" i="4"/>
  <c r="T3229" i="4"/>
  <c r="T2451" i="4"/>
  <c r="T8305" i="4"/>
  <c r="T3039" i="4"/>
  <c r="T3269" i="4"/>
  <c r="T958" i="4"/>
  <c r="T6166" i="4"/>
  <c r="T4699" i="4"/>
  <c r="T3092" i="4"/>
  <c r="T6789" i="4"/>
  <c r="T2191" i="4"/>
  <c r="T6978" i="4"/>
  <c r="T2203" i="4"/>
  <c r="T5943" i="4"/>
  <c r="T5778" i="4"/>
  <c r="T1338" i="4"/>
  <c r="T6050" i="4"/>
  <c r="T8269" i="4"/>
  <c r="T7337" i="4"/>
  <c r="T7494" i="4"/>
  <c r="T4857" i="4"/>
  <c r="T379" i="4"/>
  <c r="T8295" i="4"/>
  <c r="T6099" i="4"/>
  <c r="T7326" i="4"/>
  <c r="T7527" i="4"/>
  <c r="T3072" i="4"/>
  <c r="T3404" i="4"/>
  <c r="T2430" i="4"/>
  <c r="T4600" i="4"/>
  <c r="T6258" i="4"/>
  <c r="T3702" i="4"/>
  <c r="T6576" i="4"/>
  <c r="T1708" i="4"/>
  <c r="T2482" i="4"/>
  <c r="T2586" i="4"/>
  <c r="T6334" i="4"/>
  <c r="T456" i="4"/>
  <c r="T3462" i="4"/>
  <c r="T6616" i="4"/>
  <c r="T4518" i="4"/>
  <c r="T6659" i="4"/>
  <c r="T8120" i="4"/>
  <c r="T1485" i="4"/>
  <c r="T8220" i="4"/>
  <c r="T3968" i="4"/>
  <c r="T1291" i="4"/>
  <c r="T1475" i="4"/>
  <c r="T6633" i="4"/>
  <c r="T6810" i="4"/>
  <c r="T6021" i="4"/>
  <c r="T1547" i="4"/>
  <c r="T2059" i="4"/>
  <c r="T5043" i="4"/>
  <c r="T5093" i="4"/>
  <c r="T6104" i="4"/>
  <c r="T4228" i="4"/>
  <c r="T1817" i="4"/>
  <c r="T4118" i="4"/>
  <c r="T6385" i="4"/>
  <c r="T6538" i="4"/>
  <c r="T3129" i="4"/>
  <c r="T1989" i="4"/>
  <c r="T3391" i="4"/>
  <c r="T6328" i="4"/>
  <c r="T6271" i="4"/>
  <c r="T4832" i="4"/>
  <c r="T5789" i="4"/>
  <c r="T5122" i="4"/>
  <c r="T5505" i="4"/>
  <c r="T3803" i="4"/>
  <c r="T1204" i="4"/>
  <c r="T620" i="4"/>
  <c r="T6393" i="4"/>
  <c r="T3481" i="4"/>
  <c r="T5971" i="4"/>
  <c r="T208" i="4"/>
  <c r="T2734" i="4"/>
  <c r="T8255" i="4"/>
  <c r="T1387" i="4"/>
  <c r="T5995" i="4"/>
  <c r="T1158" i="4"/>
  <c r="T3294" i="4"/>
  <c r="T7151" i="4"/>
  <c r="T1724" i="4"/>
  <c r="T7662" i="4"/>
  <c r="T6200" i="4"/>
  <c r="T1883" i="4"/>
  <c r="T2576" i="4"/>
  <c r="T1915" i="4"/>
  <c r="T3776" i="4"/>
  <c r="T6953" i="4"/>
  <c r="T2909" i="4"/>
  <c r="T5020" i="4"/>
  <c r="T7712" i="4"/>
  <c r="T4632" i="4"/>
  <c r="T642" i="4"/>
  <c r="T1983" i="4"/>
  <c r="T6946" i="4"/>
  <c r="T4760" i="4"/>
  <c r="T7531" i="4"/>
  <c r="T2673" i="4"/>
  <c r="T3513" i="4"/>
  <c r="T8223" i="4"/>
  <c r="T1499" i="4"/>
  <c r="T5316" i="4"/>
  <c r="T63" i="4"/>
  <c r="T7419" i="4"/>
  <c r="T2564" i="4"/>
  <c r="T6806" i="4"/>
  <c r="T7777" i="4"/>
  <c r="T4515" i="4"/>
  <c r="T1055" i="4"/>
  <c r="T6176" i="4"/>
  <c r="T2913" i="4"/>
  <c r="T5724" i="4"/>
  <c r="T3936" i="4"/>
  <c r="T5340" i="4"/>
  <c r="T789" i="4"/>
  <c r="T7284" i="4"/>
  <c r="T1918" i="4"/>
  <c r="T5617" i="4"/>
  <c r="T3726" i="4"/>
  <c r="T3579" i="4"/>
  <c r="T2699" i="4"/>
  <c r="T6599" i="4"/>
  <c r="T4091" i="4"/>
  <c r="T1859" i="4"/>
  <c r="T5305" i="4"/>
  <c r="T2161" i="4"/>
  <c r="T3291" i="4"/>
  <c r="T7086" i="4"/>
  <c r="T1510" i="4"/>
  <c r="T6134" i="4"/>
  <c r="T1259" i="4"/>
  <c r="T1217" i="4"/>
  <c r="T4376" i="4"/>
  <c r="T4803" i="4"/>
  <c r="T1909" i="4"/>
  <c r="T6098" i="4"/>
  <c r="T3263" i="4"/>
  <c r="T1246" i="4"/>
  <c r="T3344" i="4"/>
  <c r="T5127" i="4"/>
  <c r="T5664" i="4"/>
  <c r="T6536" i="4"/>
  <c r="T5586" i="4"/>
  <c r="T504" i="4"/>
  <c r="T1474" i="4"/>
  <c r="T2832" i="4"/>
  <c r="T2240" i="4"/>
  <c r="T7989" i="4"/>
  <c r="T4047" i="4"/>
  <c r="T1957" i="4"/>
  <c r="T7379" i="4"/>
  <c r="T5548" i="4"/>
  <c r="T5184" i="4"/>
  <c r="T3135" i="4"/>
  <c r="T386" i="4"/>
  <c r="T2270" i="4"/>
  <c r="T1513" i="4"/>
  <c r="T4406" i="4"/>
  <c r="T2908" i="4"/>
  <c r="T4314" i="4"/>
  <c r="T5104" i="4"/>
  <c r="T7333" i="4"/>
  <c r="T3770" i="4"/>
  <c r="T2739" i="4"/>
  <c r="T8017" i="4"/>
  <c r="T3169" i="4"/>
  <c r="T3337" i="4"/>
  <c r="T6541" i="4"/>
  <c r="T6339" i="4"/>
  <c r="T7017" i="4"/>
  <c r="T4387" i="4"/>
  <c r="T8144" i="4"/>
  <c r="T7230" i="4"/>
  <c r="T1861" i="4"/>
  <c r="T6851" i="4"/>
  <c r="T2029" i="4"/>
  <c r="T25" i="4"/>
  <c r="T6868" i="4"/>
  <c r="T6100" i="4"/>
  <c r="T7048" i="4"/>
  <c r="T2827" i="4"/>
  <c r="T8138" i="4"/>
  <c r="T545" i="4"/>
  <c r="T6926" i="4"/>
  <c r="T6695" i="4"/>
  <c r="T4624" i="4"/>
  <c r="T6897" i="4"/>
  <c r="T843" i="4"/>
  <c r="T2744" i="4"/>
  <c r="T4903" i="4"/>
  <c r="T7044" i="4"/>
  <c r="T5892" i="4"/>
  <c r="T6108" i="4"/>
  <c r="T7136" i="4"/>
  <c r="T2986" i="4"/>
  <c r="T8090" i="4"/>
  <c r="T7915" i="4"/>
  <c r="T4611" i="4"/>
  <c r="T410" i="4"/>
  <c r="T5964" i="4"/>
  <c r="T382" i="4"/>
  <c r="T8226" i="4"/>
  <c r="T3660" i="4"/>
  <c r="T4922" i="4"/>
  <c r="T3480" i="4"/>
  <c r="T5164" i="4"/>
  <c r="T6572" i="4"/>
  <c r="T6270" i="4"/>
  <c r="T3673" i="4"/>
  <c r="T6335" i="4"/>
  <c r="T6709" i="4"/>
  <c r="T8187" i="4"/>
  <c r="T2341" i="4"/>
  <c r="T2784" i="4"/>
  <c r="T6162" i="4"/>
  <c r="T1016" i="4"/>
  <c r="T1496" i="4"/>
  <c r="T2455" i="4"/>
  <c r="T5961" i="4"/>
  <c r="T8013" i="4"/>
  <c r="T1132" i="4"/>
  <c r="T4067" i="4"/>
  <c r="T983" i="4"/>
  <c r="T6380" i="4"/>
  <c r="T4129" i="4"/>
  <c r="T5204" i="4"/>
  <c r="T6828" i="4"/>
  <c r="T8152" i="4"/>
  <c r="T2024" i="4"/>
  <c r="T1902" i="4"/>
  <c r="T5446" i="4"/>
  <c r="T6300" i="4"/>
  <c r="T3924" i="4"/>
  <c r="T3424" i="4"/>
  <c r="T8094" i="4"/>
  <c r="T3349" i="4"/>
  <c r="T4285" i="4"/>
  <c r="T3746" i="4"/>
  <c r="T931" i="4"/>
  <c r="T6646" i="4"/>
  <c r="T361" i="4"/>
  <c r="T7099" i="4"/>
  <c r="T5500" i="4"/>
  <c r="T6824" i="4"/>
  <c r="T1119" i="4"/>
  <c r="T5332" i="4"/>
  <c r="T6062" i="4"/>
  <c r="T7918" i="4"/>
  <c r="T6362" i="4"/>
  <c r="T5194" i="4"/>
  <c r="T4362" i="4"/>
  <c r="T5052" i="4"/>
  <c r="T1142" i="4"/>
  <c r="T171" i="4"/>
  <c r="T4775" i="4"/>
  <c r="T4573" i="4"/>
  <c r="T7468" i="4"/>
  <c r="T47" i="4"/>
  <c r="T2815" i="4"/>
  <c r="T1621" i="4"/>
  <c r="T527" i="4"/>
  <c r="T5794" i="4"/>
  <c r="T6408" i="4"/>
  <c r="T5364" i="4"/>
  <c r="T5883" i="4"/>
  <c r="T5060" i="4"/>
  <c r="T5494" i="4"/>
  <c r="T7329" i="4"/>
  <c r="T2310" i="4"/>
  <c r="T6411" i="4"/>
  <c r="T6688" i="4"/>
  <c r="T4866" i="4"/>
  <c r="T8193" i="4"/>
  <c r="T8132" i="4"/>
  <c r="T1928" i="4"/>
  <c r="U656" i="4" a="1"/>
  <c r="U7097" i="4" a="1"/>
  <c r="U4592" i="4" a="1"/>
  <c r="U549" i="4" a="1"/>
  <c r="U8030" i="4" a="1"/>
  <c r="U7649" i="4" a="1"/>
  <c r="U5756" i="4" a="1"/>
  <c r="U6190" i="4" a="1"/>
  <c r="U7806" i="4" a="1"/>
  <c r="U1022" i="4" a="1"/>
  <c r="U6917" i="4" a="1"/>
  <c r="U1642" i="4" a="1"/>
  <c r="U7027" i="4" a="1"/>
  <c r="U349" i="4" a="1"/>
  <c r="U3813" i="4" a="1"/>
  <c r="U6677" i="4" a="1"/>
  <c r="U1786" i="4" a="1"/>
  <c r="U5858" i="4" a="1"/>
  <c r="U1128" i="4" a="1"/>
  <c r="U1522" i="4" a="1"/>
  <c r="U7071" i="4" a="1"/>
  <c r="U6502" i="4" a="1"/>
  <c r="U873" i="4" a="1"/>
  <c r="U5559" i="4" a="1"/>
  <c r="U2976" i="4" a="1"/>
  <c r="U3414" i="4" a="1"/>
  <c r="U3535" i="4" a="1"/>
  <c r="U293" i="4" a="1"/>
  <c r="U1840" i="4" a="1"/>
  <c r="U129" i="4" a="1"/>
  <c r="U5330" i="4" a="1"/>
  <c r="U23" i="4" a="1"/>
  <c r="U3534" i="4" a="1"/>
  <c r="U130" i="4" a="1"/>
  <c r="U783" i="4" a="1"/>
  <c r="U1653" i="4" a="1"/>
  <c r="U7155" i="4" a="1"/>
  <c r="U207" i="4" a="1"/>
  <c r="U5981" i="4" a="1"/>
  <c r="U2393" i="4" a="1"/>
  <c r="U4983" i="4" a="1"/>
  <c r="U4566" i="4" a="1"/>
  <c r="U3852" i="4" a="1"/>
  <c r="U1968" i="4" a="1"/>
  <c r="U1839" i="4" a="1"/>
  <c r="U808" i="4" a="1"/>
  <c r="U2379" i="4" a="1"/>
  <c r="U4928" i="4" a="1"/>
  <c r="U911" i="4" a="1"/>
  <c r="U3081" i="4" a="1"/>
  <c r="U5487" i="4" a="1"/>
  <c r="U4546" i="4" a="1"/>
  <c r="U7460" i="4" a="1"/>
  <c r="U7693" i="4" a="1"/>
  <c r="U1443" i="4" a="1"/>
  <c r="U1577" i="4" a="1"/>
  <c r="U7355" i="4" a="1"/>
  <c r="U4763" i="4" a="1"/>
  <c r="U493" i="4" a="1"/>
  <c r="U8274" i="4" a="1"/>
  <c r="U2160" i="4" a="1"/>
  <c r="U3370" i="4" a="1"/>
  <c r="U5980" i="4" a="1"/>
  <c r="U2648" i="4" a="1"/>
  <c r="U2486" i="4" a="1"/>
  <c r="U4266" i="4" a="1"/>
  <c r="U2195" i="4" a="1"/>
  <c r="U7404" i="4" a="1"/>
  <c r="U539" i="4" a="1"/>
  <c r="U7599" i="4" a="1"/>
  <c r="U6654" i="4" a="1"/>
  <c r="U2359" i="4" a="1"/>
  <c r="U2100" i="4" a="1"/>
  <c r="U4850" i="4" a="1"/>
  <c r="U5120" i="4" a="1"/>
  <c r="U2381" i="4" a="1"/>
  <c r="U5198" i="4" a="1"/>
  <c r="U4707" i="4" a="1"/>
  <c r="U421" i="4" a="1"/>
  <c r="U4098" i="4" a="1"/>
  <c r="U2849" i="4" a="1"/>
  <c r="U371" i="4" a="1"/>
  <c r="U7553" i="4" a="1"/>
  <c r="U1103" i="4" a="1"/>
  <c r="U13" i="4" a="1"/>
  <c r="U8131" i="4" a="1"/>
  <c r="U1886" i="4" a="1"/>
  <c r="U2903" i="4" a="1"/>
  <c r="U473" i="4" a="1"/>
  <c r="U2265" i="4" a="1"/>
  <c r="U727" i="4" a="1"/>
  <c r="U2461" i="4" a="1"/>
  <c r="U7088" i="4" a="1"/>
  <c r="U268" i="4" a="1"/>
  <c r="U305" i="4" a="1"/>
  <c r="U3308" i="4" a="1"/>
  <c r="U1868" i="4" a="1"/>
  <c r="U4938" i="4" a="1"/>
  <c r="U7114" i="4" a="1"/>
  <c r="U7644" i="4" a="1"/>
  <c r="U2207" i="4" a="1"/>
  <c r="U152" i="4" a="1"/>
  <c r="U4749" i="4" a="1"/>
  <c r="U3048" i="4" a="1"/>
  <c r="U2758" i="4" a="1"/>
  <c r="U5711" i="4" a="1"/>
  <c r="U3926" i="4" a="1"/>
  <c r="U7674" i="4" a="1"/>
  <c r="U7536" i="4" a="1"/>
  <c r="U4914" i="4" a="1"/>
  <c r="U4119" i="4" a="1"/>
  <c r="U3816" i="4" a="1"/>
  <c r="U7298" i="4" a="1"/>
  <c r="U673" i="4" a="1"/>
  <c r="U1790" i="4" a="1"/>
  <c r="U7847" i="4" a="1"/>
  <c r="U4757" i="4" a="1"/>
  <c r="U562" i="4" a="1"/>
  <c r="U4715" i="4" a="1"/>
  <c r="U7741" i="4" a="1"/>
  <c r="U5676" i="4" a="1"/>
  <c r="U6905" i="4" a="1"/>
  <c r="U6035" i="4" a="1"/>
  <c r="U3814" i="4" a="1"/>
  <c r="U625" i="4" a="1"/>
  <c r="U7268" i="4" a="1"/>
  <c r="U6628" i="4" a="1"/>
  <c r="U6804" i="4" a="1"/>
  <c r="U816" i="4" a="1"/>
  <c r="U4818" i="4" a="1"/>
  <c r="U2874" i="4" a="1"/>
  <c r="U7363" i="4" a="1"/>
  <c r="U8069" i="4" a="1"/>
  <c r="U6072" i="4" a="1"/>
  <c r="U3136" i="4" a="1"/>
  <c r="U1560" i="4" a="1"/>
  <c r="U7049" i="4" a="1"/>
  <c r="U5491" i="4" a="1"/>
  <c r="U4504" i="4" a="1"/>
  <c r="U8294" i="4" a="1"/>
  <c r="U6314" i="4" a="1"/>
  <c r="U2413" i="4" a="1"/>
  <c r="U4466" i="4" a="1"/>
  <c r="U5013" i="4" a="1"/>
  <c r="U2879" i="4" a="1"/>
  <c r="U1800" i="4" a="1"/>
  <c r="U43" i="4" a="1"/>
  <c r="U3692" i="4" a="1"/>
  <c r="U3567" i="4" a="1"/>
  <c r="U2139" i="4" a="1"/>
  <c r="U5845" i="4" a="1"/>
  <c r="U4996" i="4" a="1"/>
  <c r="U4845" i="4" a="1"/>
  <c r="U2841" i="4" a="1"/>
  <c r="U2225" i="4" a="1"/>
  <c r="U3348" i="4" a="1"/>
  <c r="U2759" i="4" a="1"/>
  <c r="U2476" i="4" a="1"/>
  <c r="U5873" i="4" a="1"/>
  <c r="U4140" i="4" a="1"/>
  <c r="U3778" i="4" a="1"/>
  <c r="U4291" i="4" a="1"/>
  <c r="U5535" i="4" a="1"/>
  <c r="U3102" i="4" a="1"/>
  <c r="U8323" i="4" a="1"/>
  <c r="U8087" i="4" a="1"/>
  <c r="U4345" i="4" a="1"/>
  <c r="U4644" i="4" a="1"/>
  <c r="U5925" i="4" a="1"/>
  <c r="U4735" i="4" a="1"/>
  <c r="U2499" i="4" a="1"/>
  <c r="U8178" i="4" a="1"/>
  <c r="U3362" i="4" a="1"/>
  <c r="U2019" i="4" a="1"/>
  <c r="U5552" i="4" a="1"/>
  <c r="U8184" i="4" a="1"/>
  <c r="U4505" i="4" a="1"/>
  <c r="U6306" i="4" a="1"/>
  <c r="U5059" i="4" a="1"/>
  <c r="U8247" i="4" a="1"/>
  <c r="U7073" i="4" a="1"/>
  <c r="U799" i="4" a="1"/>
  <c r="U1616" i="4" a="1"/>
  <c r="U1293" i="4" a="1"/>
  <c r="U2469" i="4" a="1"/>
  <c r="U5273" i="4" a="1"/>
  <c r="U3316" i="4" a="1"/>
  <c r="U1206" i="4" a="1"/>
  <c r="U2522" i="4" a="1"/>
  <c r="U4561" i="4" a="1"/>
  <c r="U1532" i="4" a="1"/>
  <c r="U1164" i="4" a="1"/>
  <c r="U7638" i="4" a="1"/>
  <c r="U8109" i="4" a="1"/>
  <c r="U6445" i="4" a="1"/>
  <c r="U3119" i="4" a="1"/>
  <c r="U3104" i="4" a="1"/>
  <c r="U2055" i="4" a="1"/>
  <c r="U2391" i="4" a="1"/>
  <c r="U7668" i="4" a="1"/>
  <c r="U1304" i="4" a="1"/>
  <c r="U5433" i="4" a="1"/>
  <c r="U7616" i="4" a="1"/>
  <c r="U6809" i="4" a="1"/>
  <c r="U2765" i="4" a="1"/>
  <c r="U4660" i="4" a="1"/>
  <c r="U1181" i="4" a="1"/>
  <c r="U3900" i="4" a="1"/>
  <c r="U6667" i="4" a="1"/>
  <c r="U3693" i="4" a="1"/>
  <c r="U5213" i="4" a="1"/>
  <c r="U503" i="4" a="1"/>
  <c r="U2014" i="4" a="1"/>
  <c r="U920" i="4" a="1"/>
  <c r="U7770" i="4" a="1"/>
  <c r="U4641" i="4" a="1"/>
  <c r="U149" i="4" a="1"/>
  <c r="U908" i="4" a="1"/>
  <c r="U5092" i="4" a="1"/>
  <c r="U2533" i="4" a="1"/>
  <c r="U7808" i="4" a="1"/>
  <c r="U5550" i="4" a="1"/>
  <c r="U2309" i="4" a="1"/>
  <c r="U6168" i="4" a="1"/>
  <c r="U2365" i="4" a="1"/>
  <c r="U8153" i="4" a="1"/>
  <c r="U514" i="4" a="1"/>
  <c r="U6119" i="4" a="1"/>
  <c r="V656" i="4"/>
  <c r="V7097" i="4"/>
  <c r="V4592" i="4"/>
  <c r="V549" i="4"/>
  <c r="V8030" i="4"/>
  <c r="V7649" i="4"/>
  <c r="V5756" i="4"/>
  <c r="V6190" i="4"/>
  <c r="V7806" i="4"/>
  <c r="V1022" i="4"/>
  <c r="V6917" i="4"/>
  <c r="V1642" i="4"/>
  <c r="V7027" i="4"/>
  <c r="V349" i="4"/>
  <c r="V3813" i="4"/>
  <c r="V6677" i="4"/>
  <c r="V1786" i="4"/>
  <c r="V5858" i="4"/>
  <c r="V1128" i="4"/>
  <c r="V1522" i="4"/>
  <c r="V7071" i="4"/>
  <c r="V6502" i="4"/>
  <c r="V873" i="4"/>
  <c r="V5559" i="4"/>
  <c r="V2976" i="4"/>
  <c r="V3414" i="4"/>
  <c r="V3535" i="4"/>
  <c r="V293" i="4"/>
  <c r="V1840" i="4"/>
  <c r="V129" i="4"/>
  <c r="V5330" i="4"/>
  <c r="V23" i="4"/>
  <c r="V3534" i="4"/>
  <c r="V130" i="4"/>
  <c r="V783" i="4"/>
  <c r="V1653" i="4"/>
  <c r="V7155" i="4"/>
  <c r="V207" i="4"/>
  <c r="V5981" i="4"/>
  <c r="V2393" i="4"/>
  <c r="V4983" i="4"/>
  <c r="V4566" i="4"/>
  <c r="V3852" i="4"/>
  <c r="V1968" i="4"/>
  <c r="V1839" i="4"/>
  <c r="V808" i="4"/>
  <c r="V2379" i="4"/>
  <c r="V4928" i="4"/>
  <c r="V911" i="4"/>
  <c r="V3081" i="4"/>
  <c r="V5487" i="4"/>
  <c r="V4546" i="4"/>
  <c r="V7460" i="4"/>
  <c r="V7693" i="4"/>
  <c r="V1443" i="4"/>
  <c r="V1577" i="4"/>
  <c r="V7355" i="4"/>
  <c r="V4763" i="4"/>
  <c r="V493" i="4"/>
  <c r="V8274" i="4"/>
  <c r="V2160" i="4"/>
  <c r="V3370" i="4"/>
  <c r="V5980" i="4"/>
  <c r="V2648" i="4"/>
  <c r="V2486" i="4"/>
  <c r="V4266" i="4"/>
  <c r="V2195" i="4"/>
  <c r="V7404" i="4"/>
  <c r="V539" i="4"/>
  <c r="V7599" i="4"/>
  <c r="V6654" i="4"/>
  <c r="V2359" i="4"/>
  <c r="V2100" i="4"/>
  <c r="V4850" i="4"/>
  <c r="V5120" i="4"/>
  <c r="V2381" i="4"/>
  <c r="V5198" i="4"/>
  <c r="V4707" i="4"/>
  <c r="V421" i="4"/>
  <c r="V4098" i="4"/>
  <c r="V2849" i="4"/>
  <c r="V371" i="4"/>
  <c r="V7553" i="4"/>
  <c r="V1103" i="4"/>
  <c r="V13" i="4"/>
  <c r="V8131" i="4"/>
  <c r="V1886" i="4"/>
  <c r="V2903" i="4"/>
  <c r="V473" i="4"/>
  <c r="V2265" i="4"/>
  <c r="V727" i="4"/>
  <c r="V2461" i="4"/>
  <c r="V7088" i="4"/>
  <c r="V268" i="4"/>
  <c r="V305" i="4"/>
  <c r="V3308" i="4"/>
  <c r="V1868" i="4"/>
  <c r="V4938" i="4"/>
  <c r="V7114" i="4"/>
  <c r="V7644" i="4"/>
  <c r="V2207" i="4"/>
  <c r="V152" i="4"/>
  <c r="V4749" i="4"/>
  <c r="V3048" i="4"/>
  <c r="V2758" i="4"/>
  <c r="V5711" i="4"/>
  <c r="V3926" i="4"/>
  <c r="V7674" i="4"/>
  <c r="V7536" i="4"/>
  <c r="V4914" i="4"/>
  <c r="V4119" i="4"/>
  <c r="V3816" i="4"/>
  <c r="V7298" i="4"/>
  <c r="V673" i="4"/>
  <c r="V1790" i="4"/>
  <c r="V7847" i="4"/>
  <c r="V4757" i="4"/>
  <c r="V562" i="4"/>
  <c r="V4715" i="4"/>
  <c r="V7741" i="4"/>
  <c r="V5676" i="4"/>
  <c r="V6905" i="4"/>
  <c r="V6035" i="4"/>
  <c r="V3814" i="4"/>
  <c r="V625" i="4"/>
  <c r="V7268" i="4"/>
  <c r="V6628" i="4"/>
  <c r="V6804" i="4"/>
  <c r="V816" i="4"/>
  <c r="V4818" i="4"/>
  <c r="V2874" i="4"/>
  <c r="V7363" i="4"/>
  <c r="V8069" i="4"/>
  <c r="V6072" i="4"/>
  <c r="V3136" i="4"/>
  <c r="V1560" i="4"/>
  <c r="V7049" i="4"/>
  <c r="V5491" i="4"/>
  <c r="V4504" i="4"/>
  <c r="V8294" i="4"/>
  <c r="V6314" i="4"/>
  <c r="V2413" i="4"/>
  <c r="V4466" i="4"/>
  <c r="V5013" i="4"/>
  <c r="V2879" i="4"/>
  <c r="V1800" i="4"/>
  <c r="V43" i="4"/>
  <c r="V3692" i="4"/>
  <c r="V3567" i="4"/>
  <c r="V2139" i="4"/>
  <c r="V5845" i="4"/>
  <c r="V4996" i="4"/>
  <c r="V4845" i="4"/>
  <c r="V2841" i="4"/>
  <c r="V2225" i="4"/>
  <c r="V3348" i="4"/>
  <c r="V2759" i="4"/>
  <c r="V2476" i="4"/>
  <c r="V5873" i="4"/>
  <c r="V4140" i="4"/>
  <c r="V3778" i="4"/>
  <c r="V4291" i="4"/>
  <c r="V5535" i="4"/>
  <c r="V3102" i="4"/>
  <c r="V8323" i="4"/>
  <c r="V8087" i="4"/>
  <c r="V4345" i="4"/>
  <c r="V4644" i="4"/>
  <c r="V5925" i="4"/>
  <c r="V4735" i="4"/>
  <c r="V2499" i="4"/>
  <c r="V8178" i="4"/>
  <c r="V3362" i="4"/>
  <c r="V2019" i="4"/>
  <c r="V5552" i="4"/>
  <c r="V8184" i="4"/>
  <c r="V4505" i="4"/>
  <c r="V6306" i="4"/>
  <c r="V5059" i="4"/>
  <c r="V8247" i="4"/>
  <c r="V7073" i="4"/>
  <c r="V799" i="4"/>
  <c r="V1616" i="4"/>
  <c r="V1293" i="4"/>
  <c r="V2469" i="4"/>
  <c r="V5273" i="4"/>
  <c r="V3316" i="4"/>
  <c r="V1206" i="4"/>
  <c r="V2522" i="4"/>
  <c r="V4561" i="4"/>
  <c r="V1532" i="4"/>
  <c r="V1164" i="4"/>
  <c r="V7638" i="4"/>
  <c r="V8109" i="4"/>
  <c r="V6445" i="4"/>
  <c r="V3119" i="4"/>
  <c r="V3104" i="4"/>
  <c r="V2055" i="4"/>
  <c r="V2391" i="4"/>
  <c r="V7668" i="4"/>
  <c r="V1304" i="4"/>
  <c r="V5433" i="4"/>
  <c r="V7616" i="4"/>
  <c r="V6809" i="4"/>
  <c r="V2765" i="4"/>
  <c r="V4660" i="4"/>
  <c r="V1181" i="4"/>
  <c r="V3900" i="4"/>
  <c r="V6667" i="4"/>
  <c r="V3693" i="4"/>
  <c r="V5213" i="4"/>
  <c r="V503" i="4"/>
  <c r="V2014" i="4"/>
  <c r="V920" i="4"/>
  <c r="V7770" i="4"/>
  <c r="V4641" i="4"/>
  <c r="V149" i="4"/>
  <c r="V908" i="4"/>
  <c r="V5092" i="4"/>
  <c r="V2533" i="4"/>
  <c r="V7808" i="4"/>
  <c r="V5550" i="4"/>
  <c r="V2309" i="4"/>
  <c r="V6168" i="4"/>
  <c r="V2365" i="4"/>
  <c r="V8153" i="4"/>
  <c r="V514" i="4"/>
  <c r="V6119" i="4"/>
  <c r="V707" i="4"/>
  <c r="V901" i="4"/>
  <c r="V4025" i="4"/>
  <c r="V7012" i="4"/>
  <c r="V7281" i="4"/>
  <c r="V4165" i="4"/>
  <c r="V3566" i="4"/>
  <c r="V4246" i="4"/>
  <c r="V5579" i="4"/>
  <c r="V7181" i="4"/>
  <c r="V6025" i="4"/>
  <c r="V6989" i="4"/>
  <c r="V6515" i="4"/>
  <c r="V4855" i="4"/>
  <c r="V3860" i="4"/>
  <c r="V6805" i="4"/>
  <c r="V746" i="4"/>
  <c r="V3959" i="4"/>
  <c r="V2615" i="4"/>
  <c r="V5097" i="4"/>
  <c r="V552" i="4"/>
  <c r="V1031" i="4"/>
  <c r="V336" i="4"/>
  <c r="V7193" i="4"/>
  <c r="V197" i="4"/>
  <c r="V3411" i="4"/>
  <c r="V3787" i="4"/>
  <c r="V4483" i="4"/>
  <c r="V5677" i="4"/>
  <c r="V2807" i="4"/>
  <c r="V8092" i="4"/>
  <c r="V7695" i="4"/>
  <c r="V165" i="4"/>
  <c r="V21" i="4"/>
  <c r="V5064" i="4"/>
  <c r="V7058" i="4"/>
  <c r="V4258" i="4"/>
  <c r="V2601" i="4"/>
  <c r="V5049" i="4"/>
  <c r="V4078" i="4"/>
  <c r="V187" i="4"/>
  <c r="V6467" i="4"/>
  <c r="V4234" i="4"/>
  <c r="V7217" i="4"/>
  <c r="V340" i="4"/>
  <c r="V1872" i="4"/>
  <c r="V3800" i="4"/>
  <c r="V118" i="4"/>
  <c r="V3486" i="4"/>
  <c r="V1297" i="4"/>
  <c r="V3330" i="4"/>
  <c r="V3720" i="4"/>
  <c r="V3005" i="4"/>
  <c r="V2549" i="4"/>
  <c r="V7340" i="4"/>
  <c r="V577" i="4"/>
  <c r="V5826" i="4"/>
  <c r="V2410" i="4"/>
  <c r="V510" i="4"/>
  <c r="V1300" i="4"/>
  <c r="V4243" i="4"/>
  <c r="V2066" i="4"/>
  <c r="V7334" i="4"/>
  <c r="V3525" i="4"/>
  <c r="V6795" i="4"/>
  <c r="V5950" i="4"/>
  <c r="V6233" i="4"/>
  <c r="V3387" i="4"/>
  <c r="V7545" i="4"/>
  <c r="V276" i="4"/>
  <c r="V1233" i="4"/>
  <c r="V4260" i="4"/>
  <c r="V661" i="4"/>
  <c r="V3199" i="4"/>
  <c r="V1177" i="4"/>
  <c r="V5378" i="4"/>
  <c r="V5229" i="4"/>
  <c r="V5526" i="4"/>
  <c r="V5675" i="4"/>
  <c r="V6602" i="4"/>
  <c r="V471" i="4"/>
  <c r="V6494" i="4"/>
  <c r="V7207" i="4"/>
  <c r="V2723" i="4"/>
  <c r="V7692" i="4"/>
  <c r="V6624" i="4"/>
  <c r="V3477" i="4"/>
  <c r="V6585" i="4"/>
  <c r="V6273" i="4"/>
  <c r="V2324" i="4"/>
  <c r="V65" i="4"/>
  <c r="V7032" i="4"/>
  <c r="V3661" i="4"/>
  <c r="V945" i="4"/>
  <c r="V6588" i="4"/>
  <c r="V3258" i="4"/>
  <c r="V1361" i="4"/>
  <c r="V3647" i="4"/>
  <c r="V5680" i="4"/>
  <c r="V5076" i="4"/>
  <c r="V1850" i="4"/>
  <c r="V5802" i="4"/>
  <c r="V3838" i="4"/>
  <c r="V4965" i="4"/>
  <c r="V7318" i="4"/>
  <c r="V8266" i="4"/>
  <c r="V6675" i="4"/>
  <c r="V1099" i="4"/>
  <c r="V1429" i="4"/>
  <c r="V7916" i="4"/>
  <c r="V5404" i="4"/>
  <c r="V6377" i="4"/>
  <c r="V449" i="4"/>
  <c r="V2605" i="4"/>
  <c r="V2409" i="4"/>
  <c r="V2234" i="4"/>
  <c r="V7790" i="4"/>
  <c r="V5942" i="4"/>
  <c r="V6910" i="4"/>
  <c r="V6632" i="4"/>
  <c r="V1326" i="4"/>
  <c r="V2664" i="4"/>
  <c r="V946" i="4"/>
  <c r="V2000" i="4"/>
  <c r="V5542" i="4"/>
  <c r="V2534" i="4"/>
  <c r="V438" i="4"/>
  <c r="V7950" i="4"/>
  <c r="V2276" i="4"/>
  <c r="V7572" i="4"/>
  <c r="V2525" i="4"/>
  <c r="V3562" i="4"/>
  <c r="V6024" i="4"/>
  <c r="V6674" i="4"/>
  <c r="V3101" i="4"/>
  <c r="V1383" i="4"/>
  <c r="V2899" i="4"/>
  <c r="V1847" i="4"/>
  <c r="V3894" i="4"/>
  <c r="V6399" i="4"/>
  <c r="V2459" i="4"/>
  <c r="V2608" i="4"/>
  <c r="V2599" i="4"/>
  <c r="V5503" i="4"/>
  <c r="V2991" i="4"/>
  <c r="V1933" i="4"/>
  <c r="V36" i="4"/>
  <c r="V1018" i="4"/>
  <c r="V5732" i="4"/>
  <c r="V3788" i="4"/>
  <c r="V4773" i="4"/>
  <c r="V2369" i="4"/>
  <c r="V4299" i="4"/>
  <c r="V932" i="4"/>
  <c r="V6489" i="4"/>
  <c r="V1823" i="4"/>
  <c r="V104" i="4"/>
  <c r="V4955" i="4"/>
  <c r="V1649" i="4"/>
  <c r="V2023" i="4"/>
  <c r="V1178" i="4"/>
  <c r="V666" i="4"/>
  <c r="V7074" i="4"/>
  <c r="V6049" i="4"/>
  <c r="V6510" i="4"/>
  <c r="V940" i="4"/>
  <c r="V3249" i="4"/>
  <c r="V6706" i="4"/>
  <c r="V8342" i="4"/>
  <c r="V1624" i="4"/>
  <c r="V2685" i="4"/>
  <c r="V3085" i="4"/>
  <c r="V5442" i="4"/>
  <c r="V3111" i="4"/>
  <c r="V1853" i="4"/>
  <c r="V6390" i="4"/>
  <c r="V2620" i="4"/>
  <c r="V3379" i="4"/>
  <c r="V3747" i="4"/>
  <c r="V986" i="4"/>
  <c r="V7364" i="4"/>
  <c r="V6860" i="4"/>
  <c r="V6185" i="4"/>
  <c r="V2020" i="4"/>
  <c r="V2819" i="4"/>
  <c r="V6940" i="4"/>
  <c r="V4785" i="4"/>
  <c r="V3026" i="4"/>
  <c r="V5244" i="4"/>
  <c r="V4786" i="4"/>
  <c r="V3470" i="4"/>
  <c r="V2871" i="4"/>
  <c r="V864" i="4"/>
  <c r="V4219" i="4"/>
  <c r="V4686" i="4"/>
  <c r="V6368" i="4"/>
  <c r="V134" i="4"/>
  <c r="V3611" i="4"/>
  <c r="V2316" i="4"/>
  <c r="V7853" i="4"/>
  <c r="V3626" i="4"/>
  <c r="V3602" i="4"/>
  <c r="V5012" i="4"/>
  <c r="V1261" i="4"/>
  <c r="V20" i="4"/>
  <c r="V8005" i="4"/>
  <c r="V972" i="4"/>
  <c r="V5300" i="4"/>
  <c r="V5040" i="4"/>
  <c r="V6570" i="4"/>
  <c r="V2594" i="4"/>
  <c r="V7121" i="4"/>
  <c r="V1797" i="4"/>
  <c r="V2284" i="4"/>
  <c r="V7037" i="4"/>
  <c r="V2855" i="4"/>
  <c r="V4598" i="4"/>
  <c r="V365" i="4"/>
  <c r="V831" i="4"/>
  <c r="V3016" i="4"/>
  <c r="V3065" i="4"/>
  <c r="V7509" i="4"/>
  <c r="V8059" i="4"/>
  <c r="V1667" i="4"/>
  <c r="V7822" i="4"/>
  <c r="V1898" i="4"/>
  <c r="V6405" i="4"/>
  <c r="V389" i="4"/>
  <c r="V659" i="4"/>
  <c r="V7287" i="4"/>
  <c r="V6352" i="4"/>
  <c r="V2973" i="4"/>
  <c r="V3180" i="4"/>
  <c r="V1610" i="4"/>
  <c r="V2339" i="4"/>
  <c r="V7079" i="4"/>
  <c r="V3783" i="4"/>
  <c r="V1400" i="4"/>
  <c r="V2794" i="4"/>
  <c r="V7200" i="4"/>
  <c r="V5632" i="4"/>
  <c r="V3598" i="4"/>
  <c r="V8003" i="4"/>
  <c r="V6783" i="4"/>
  <c r="V3209" i="4"/>
  <c r="V6618" i="4"/>
  <c r="V488" i="4"/>
  <c r="V2086" i="4"/>
  <c r="V3277" i="4"/>
  <c r="V4723" i="4"/>
  <c r="V757" i="4"/>
  <c r="V465" i="4"/>
  <c r="V8078" i="4"/>
  <c r="V4430" i="4"/>
  <c r="V7184" i="4"/>
  <c r="V6257" i="4"/>
  <c r="V3061" i="4"/>
  <c r="V8040" i="4"/>
  <c r="V7004" i="4"/>
  <c r="V353" i="4"/>
  <c r="V5927" i="4"/>
  <c r="V2398" i="4"/>
  <c r="V7997" i="4"/>
  <c r="V6305" i="4"/>
  <c r="V162" i="4"/>
  <c r="V7113" i="4"/>
  <c r="V4073" i="4"/>
  <c r="V3020" i="4"/>
  <c r="V863" i="4"/>
  <c r="V6107" i="4"/>
  <c r="V4033" i="4"/>
  <c r="V311" i="4"/>
  <c r="V1530" i="4"/>
  <c r="V686" i="4"/>
  <c r="V4693" i="4"/>
  <c r="V6528" i="4"/>
  <c r="V3932" i="4"/>
  <c r="V3651" i="4"/>
  <c r="V7596" i="4"/>
  <c r="V1914" i="4"/>
  <c r="V4788" i="4"/>
  <c r="V1096" i="4"/>
  <c r="V2008" i="4"/>
  <c r="V883" i="4"/>
  <c r="V8091" i="4"/>
  <c r="V4858" i="4"/>
  <c r="V6230" i="4"/>
  <c r="V1393" i="4"/>
  <c r="V6157" i="4"/>
  <c r="V2001" i="4"/>
  <c r="V7304" i="4"/>
  <c r="V4543" i="4"/>
  <c r="V2948" i="4"/>
  <c r="V1490" i="4"/>
  <c r="V1927" i="4"/>
  <c r="V6995" i="4"/>
  <c r="V1154" i="4"/>
  <c r="V2" i="4"/>
  <c r="V310" i="4"/>
  <c r="V61" i="4"/>
  <c r="V3437" i="4"/>
  <c r="V5165" i="4"/>
  <c r="V6813" i="4"/>
  <c r="V2718" i="4"/>
  <c r="V8018" i="4"/>
  <c r="V7694" i="4"/>
  <c r="V6061" i="4"/>
  <c r="V3715" i="4"/>
  <c r="V2839" i="4"/>
  <c r="V5310" i="4"/>
  <c r="V4744" i="4"/>
  <c r="V7394" i="4"/>
  <c r="V6533" i="4"/>
  <c r="V332" i="4"/>
  <c r="V1601" i="4"/>
  <c r="V4539" i="4"/>
  <c r="V4447" i="4"/>
  <c r="V6582" i="4"/>
  <c r="V3691" i="4"/>
  <c r="V1384" i="4"/>
  <c r="V2541" i="4"/>
  <c r="V5655" i="4"/>
  <c r="V3970" i="4"/>
  <c r="V4960" i="4"/>
  <c r="V5966" i="4"/>
  <c r="V3748" i="4"/>
  <c r="V8209" i="4"/>
  <c r="V1985" i="4"/>
  <c r="V7828" i="4"/>
  <c r="V6138" i="4"/>
  <c r="V4583" i="4"/>
  <c r="V7718" i="4"/>
  <c r="V3618" i="4"/>
  <c r="V111" i="4"/>
  <c r="V5359" i="4"/>
  <c r="V1991" i="4"/>
  <c r="V1454" i="4"/>
  <c r="V4043" i="4"/>
  <c r="V2260" i="4"/>
  <c r="V4768" i="4"/>
  <c r="V3426" i="4"/>
  <c r="V1835" i="4"/>
  <c r="V572" i="4"/>
  <c r="V3448" i="4"/>
  <c r="V6553" i="4"/>
  <c r="V7168" i="4"/>
  <c r="V7487" i="4"/>
  <c r="V6743" i="4"/>
  <c r="V3845" i="4"/>
  <c r="V5155" i="4"/>
  <c r="V2354" i="4"/>
  <c r="V2876" i="4"/>
  <c r="V5573" i="4"/>
  <c r="V1630" i="4"/>
  <c r="V8089" i="4"/>
  <c r="V1076" i="4"/>
  <c r="V3204" i="4"/>
  <c r="V6505" i="4"/>
  <c r="V6948" i="4"/>
  <c r="V11" i="4"/>
  <c r="V1008" i="4"/>
  <c r="V2427" i="4"/>
  <c r="V6837" i="4"/>
  <c r="V1260" i="4"/>
  <c r="V4015" i="4"/>
  <c r="V1360" i="4"/>
  <c r="V1273" i="4"/>
  <c r="V1278" i="4"/>
  <c r="V602" i="4"/>
  <c r="V6661" i="4"/>
  <c r="V1282" i="4"/>
  <c r="V7776" i="4"/>
  <c r="V7910" i="4"/>
  <c r="V399" i="4"/>
  <c r="V5321" i="4"/>
  <c r="V4224" i="4"/>
  <c r="V6080" i="4"/>
  <c r="V1761" i="4"/>
  <c r="V3941" i="4"/>
  <c r="V7245" i="4"/>
  <c r="V7940" i="4"/>
  <c r="V5916" i="4"/>
  <c r="V4603" i="4"/>
  <c r="V4188" i="4"/>
  <c r="V398" i="4"/>
  <c r="V462" i="4"/>
  <c r="V1646" i="4"/>
  <c r="V2626" i="4"/>
  <c r="V1666" i="4"/>
  <c r="V5352" i="4"/>
  <c r="V2589" i="4"/>
  <c r="V4770" i="4"/>
  <c r="V834" i="4"/>
  <c r="V2340" i="4"/>
  <c r="V3637" i="4"/>
  <c r="V1231" i="4"/>
  <c r="V2117" i="4"/>
  <c r="V2990" i="4"/>
  <c r="V2677" i="4"/>
  <c r="V3195" i="4"/>
  <c r="V2425" i="4"/>
  <c r="V1903" i="4"/>
  <c r="V3604" i="4"/>
  <c r="V3170" i="4"/>
  <c r="V3984" i="4"/>
  <c r="V479" i="4"/>
  <c r="V2539" i="4"/>
  <c r="V7727" i="4"/>
  <c r="V423" i="4"/>
  <c r="V4358" i="4"/>
  <c r="V1247" i="4"/>
  <c r="V779" i="4"/>
  <c r="V1494" i="4"/>
  <c r="V6725" i="4"/>
  <c r="V7472" i="4"/>
  <c r="V8337" i="4"/>
  <c r="V5930" i="4"/>
  <c r="V2696" i="4"/>
  <c r="V8304" i="4"/>
  <c r="V4313" i="4"/>
  <c r="V2394" i="4"/>
  <c r="V7102" i="4"/>
  <c r="V2286" i="4"/>
  <c r="V6578" i="4"/>
  <c r="V6213" i="4"/>
  <c r="V764" i="4"/>
  <c r="V3901" i="4"/>
  <c r="V8067" i="4"/>
  <c r="V5707" i="4"/>
  <c r="V3373" i="4"/>
  <c r="V6663" i="4"/>
  <c r="V874" i="4"/>
  <c r="V3639" i="4"/>
  <c r="V7138" i="4"/>
  <c r="V7550" i="4"/>
  <c r="V650" i="4"/>
  <c r="V692" i="4"/>
  <c r="V5704" i="4"/>
  <c r="V3632" i="4"/>
  <c r="V2645" i="4"/>
  <c r="V3115" i="4"/>
  <c r="V4554" i="4"/>
  <c r="V7425" i="4"/>
  <c r="V2964" i="4"/>
  <c r="V7260" i="4"/>
  <c r="V3989" i="4"/>
  <c r="V3944" i="4"/>
  <c r="V1135" i="4"/>
  <c r="V1862" i="4"/>
  <c r="V1889" i="4"/>
  <c r="V3488" i="4"/>
  <c r="V7546" i="4"/>
  <c r="V2749" i="4"/>
  <c r="V5464" i="4"/>
  <c r="V5450" i="4"/>
  <c r="V3035" i="4"/>
  <c r="V4645" i="4"/>
  <c r="V2096" i="4"/>
  <c r="V7440" i="4"/>
  <c r="V7849" i="4"/>
  <c r="V7945" i="4"/>
  <c r="V4261" i="4"/>
  <c r="V7541" i="4"/>
  <c r="V1509" i="4"/>
  <c r="V3847" i="4"/>
  <c r="V8015" i="4"/>
  <c r="V7457" i="4"/>
  <c r="V1715" i="4"/>
  <c r="V2152" i="4"/>
  <c r="V2442" i="4"/>
  <c r="V6370" i="4"/>
  <c r="V1057" i="4"/>
  <c r="V3516" i="4"/>
  <c r="V6304" i="4"/>
  <c r="V1541" i="4"/>
  <c r="V3242" i="4"/>
  <c r="V6757" i="4"/>
  <c r="V4287" i="4"/>
  <c r="V3478" i="4"/>
  <c r="V657" i="4"/>
  <c r="V7968" i="4"/>
  <c r="V1223" i="4"/>
  <c r="V8042" i="4"/>
  <c r="V8196" i="4"/>
  <c r="V6650" i="4"/>
  <c r="V417" i="4"/>
  <c r="V4530" i="4"/>
  <c r="V1537" i="4"/>
  <c r="V8347" i="4"/>
  <c r="V4342" i="4"/>
  <c r="V8240" i="4"/>
  <c r="V3728" i="4"/>
  <c r="V1465" i="4"/>
  <c r="V6400" i="4"/>
  <c r="V2177" i="4"/>
  <c r="V5227" i="4"/>
  <c r="V4221" i="4"/>
  <c r="V1317" i="4"/>
  <c r="V913" i="4"/>
  <c r="V5121" i="4"/>
  <c r="V6319" i="4"/>
  <c r="V8027" i="4"/>
  <c r="V2497" i="4"/>
  <c r="V8282" i="4"/>
  <c r="V5629" i="4"/>
  <c r="V1613" i="4"/>
  <c r="V4367" i="4"/>
  <c r="V5226" i="4"/>
  <c r="V4227" i="4"/>
  <c r="V4930" i="4"/>
  <c r="V5460" i="4"/>
  <c r="V3540" i="4"/>
  <c r="V4064" i="4"/>
  <c r="V6969" i="4"/>
  <c r="V7236" i="4"/>
  <c r="V3325" i="4"/>
  <c r="V4053" i="4"/>
  <c r="V4586" i="4"/>
  <c r="V3284" i="4"/>
  <c r="V7072" i="4"/>
  <c r="V267" i="4"/>
  <c r="V5605" i="4"/>
  <c r="V4344" i="4"/>
  <c r="V3577" i="4"/>
  <c r="V1214" i="4"/>
  <c r="V3804" i="4"/>
  <c r="V5814" i="4"/>
  <c r="V5720" i="4"/>
  <c r="V3739" i="4"/>
  <c r="V4223" i="4"/>
  <c r="V1641" i="4"/>
  <c r="V4133" i="4"/>
  <c r="V2936" i="4"/>
  <c r="V7093" i="4"/>
  <c r="V7689" i="4"/>
  <c r="V7291" i="4"/>
  <c r="V975" i="4"/>
  <c r="V7573" i="4"/>
  <c r="V7813" i="4"/>
  <c r="V3811" i="4"/>
  <c r="V5738" i="4"/>
  <c r="V6082" i="4"/>
  <c r="V3843" i="4"/>
  <c r="V350" i="4"/>
  <c r="V1426" i="4"/>
  <c r="V7250" i="4"/>
  <c r="V224" i="4"/>
  <c r="V3164" i="4"/>
  <c r="V5383" i="4"/>
  <c r="V1658" i="4"/>
  <c r="V5593" i="4"/>
  <c r="V4396" i="4"/>
  <c r="V4666" i="4"/>
  <c r="V5687" i="4"/>
  <c r="V2034" i="4"/>
  <c r="V4469" i="4"/>
  <c r="V7569" i="4"/>
  <c r="V7481" i="4"/>
  <c r="V452" i="4"/>
  <c r="V7888" i="4"/>
  <c r="V7227" i="4"/>
  <c r="V7045" i="4"/>
  <c r="V8127" i="4"/>
  <c r="V110" i="4"/>
  <c r="V7126" i="4"/>
  <c r="V3979" i="4"/>
  <c r="V6597" i="4"/>
  <c r="V6902" i="4"/>
  <c r="V1738" i="4"/>
  <c r="V907" i="4"/>
  <c r="V7490" i="4"/>
  <c r="V1402" i="4"/>
  <c r="V6990" i="4"/>
  <c r="V3871" i="4"/>
  <c r="V505" i="4"/>
  <c r="V924" i="4"/>
  <c r="V5512" i="4"/>
  <c r="V7225" i="4"/>
  <c r="V5954" i="4"/>
  <c r="V3903" i="4"/>
  <c r="V3943" i="4"/>
  <c r="V5293" i="4"/>
  <c r="V2357" i="4"/>
  <c r="V4106" i="4"/>
  <c r="V7542" i="4"/>
  <c r="V6957" i="4"/>
  <c r="V6856" i="4"/>
  <c r="V5835" i="4"/>
  <c r="V4557" i="4"/>
  <c r="V4462" i="4"/>
  <c r="V4970" i="4"/>
  <c r="V884" i="4"/>
  <c r="V1546" i="4"/>
  <c r="V8292" i="4"/>
  <c r="V2857" i="4"/>
  <c r="V2335" i="4"/>
  <c r="V5657" i="4"/>
  <c r="V4964" i="4"/>
  <c r="V6935" i="4"/>
  <c r="V1563" i="4"/>
  <c r="V3010" i="4"/>
  <c r="V2046" i="4"/>
  <c r="V5016" i="4"/>
  <c r="V7188" i="4"/>
  <c r="V4086" i="4"/>
  <c r="V1592" i="4"/>
  <c r="V1296" i="4"/>
  <c r="V6800" i="4"/>
  <c r="V6446" i="4"/>
  <c r="V4790" i="4"/>
  <c r="V7800" i="4"/>
  <c r="V8289" i="4"/>
  <c r="V2079" i="4"/>
  <c r="V1189" i="4"/>
  <c r="V6386" i="4"/>
  <c r="V1007" i="4"/>
  <c r="V8297" i="4"/>
  <c r="V611" i="4"/>
  <c r="V3193" i="4"/>
  <c r="V273" i="4"/>
  <c r="V2239" i="4"/>
  <c r="V8251" i="4"/>
  <c r="V4714" i="4"/>
  <c r="V6641" i="4"/>
  <c r="V3840" i="4"/>
  <c r="V3382" i="4"/>
  <c r="V1210" i="4"/>
  <c r="V5480" i="4"/>
  <c r="V4338" i="4"/>
  <c r="V6462" i="4"/>
  <c r="V1419" i="4"/>
  <c r="V3006" i="4"/>
  <c r="V7176" i="4"/>
  <c r="V3106" i="4"/>
  <c r="V2306" i="4"/>
  <c r="V6449" i="4"/>
  <c r="V1920" i="4"/>
  <c r="V8115" i="4"/>
  <c r="V1160" i="4"/>
  <c r="V3219" i="4"/>
  <c r="V6766" i="4"/>
  <c r="V3679" i="4"/>
  <c r="V2380" i="4"/>
  <c r="V495" i="4"/>
  <c r="V1750" i="4"/>
  <c r="V6987" i="4"/>
  <c r="V8227" i="4"/>
  <c r="V8095" i="4"/>
  <c r="V2249" i="4"/>
  <c r="V7903" i="4"/>
  <c r="V7653" i="4"/>
  <c r="V5142" i="4"/>
  <c r="V7595" i="4"/>
  <c r="V7959" i="4"/>
  <c r="V736" i="4"/>
  <c r="V6071" i="4"/>
  <c r="V672" i="4"/>
  <c r="V6870" i="4"/>
  <c r="V3997" i="4"/>
  <c r="V2186" i="4"/>
  <c r="V676" i="4"/>
  <c r="V7767" i="4"/>
  <c r="V256" i="4"/>
  <c r="V6434" i="4"/>
  <c r="V8006" i="4"/>
  <c r="V3268" i="4"/>
  <c r="V316" i="4"/>
  <c r="V608" i="4"/>
  <c r="V5561" i="4"/>
  <c r="V6076" i="4"/>
  <c r="V711" i="4"/>
  <c r="V4500" i="4"/>
  <c r="V4360" i="4"/>
  <c r="V1794" i="4"/>
  <c r="V4634" i="4"/>
  <c r="V7152" i="4"/>
  <c r="V4998" i="4"/>
  <c r="V6853" i="4"/>
  <c r="V2201" i="4"/>
  <c r="V5303" i="4"/>
  <c r="V1192" i="4"/>
  <c r="V5024" i="4"/>
  <c r="V5153" i="4"/>
  <c r="V5448" i="4"/>
  <c r="V233" i="4"/>
  <c r="V2706" i="4"/>
  <c r="V1416" i="4"/>
  <c r="V5921" i="4"/>
  <c r="V554" i="4"/>
  <c r="V295" i="4"/>
  <c r="V1579" i="4"/>
  <c r="V4481" i="4"/>
  <c r="V2091" i="4"/>
  <c r="V5247" i="4"/>
  <c r="V4217" i="4"/>
  <c r="V3752" i="4"/>
  <c r="V7570" i="4"/>
  <c r="V513" i="4"/>
  <c r="V7933" i="4"/>
  <c r="V285" i="4"/>
  <c r="V6452" i="4"/>
  <c r="V1949" i="4"/>
  <c r="V1763" i="4"/>
  <c r="V3338" i="4"/>
  <c r="V5784" i="4"/>
  <c r="V3798" i="4"/>
  <c r="V6407" i="4"/>
  <c r="V3043" i="4"/>
  <c r="V5669" i="4"/>
  <c r="V5061" i="4"/>
  <c r="V7191" i="4"/>
  <c r="V5589" i="4"/>
  <c r="V6043" i="4"/>
  <c r="V5647" i="4"/>
  <c r="V1143" i="4"/>
  <c r="V5999" i="4"/>
  <c r="V343" i="4"/>
  <c r="V3243" i="4"/>
  <c r="V395" i="4"/>
  <c r="V8039" i="4"/>
  <c r="V160" i="4"/>
  <c r="V8009" i="4"/>
  <c r="V4986" i="4"/>
  <c r="V2825" i="4"/>
  <c r="V1734" i="4"/>
  <c r="V8142" i="4"/>
  <c r="V442" i="4"/>
  <c r="V825" i="4"/>
  <c r="V2764" i="4"/>
  <c r="V3564" i="4"/>
  <c r="V5894" i="4"/>
  <c r="V643" i="4"/>
  <c r="V3817" i="4"/>
  <c r="V1437" i="4"/>
  <c r="V2796" i="4"/>
  <c r="V7271" i="4"/>
  <c r="V2378" i="4"/>
  <c r="V6394" i="4"/>
  <c r="V3827" i="4"/>
  <c r="V6288" i="4"/>
  <c r="V2732" i="4"/>
  <c r="V2996" i="4"/>
  <c r="V3352" i="4"/>
  <c r="V2338" i="4"/>
  <c r="V6919" i="4"/>
  <c r="V5729" i="4"/>
  <c r="V6739" i="4"/>
  <c r="V463" i="4"/>
  <c r="V3433" i="4"/>
  <c r="V3825" i="4"/>
  <c r="V8331" i="4"/>
  <c r="V4127" i="4"/>
  <c r="V3859" i="4"/>
  <c r="V439" i="4"/>
  <c r="V3282" i="4"/>
  <c r="V652" i="4"/>
  <c r="V7883" i="4"/>
  <c r="V3622" i="4"/>
  <c r="V2450" i="4"/>
  <c r="V1420" i="4"/>
  <c r="V1602" i="4"/>
  <c r="V5393" i="4"/>
  <c r="V1727" i="4"/>
  <c r="V6963" i="4"/>
  <c r="V763" i="4"/>
  <c r="V4719" i="4"/>
  <c r="V2542" i="4"/>
  <c r="V7578" i="4"/>
  <c r="V2945" i="4"/>
  <c r="V2487" i="4"/>
  <c r="V7499" i="4"/>
  <c r="V6396" i="4"/>
  <c r="V5635" i="4"/>
  <c r="V547" i="4"/>
  <c r="V3561" i="4"/>
  <c r="V1477" i="4"/>
  <c r="V3616" i="4"/>
  <c r="V3281" i="4"/>
  <c r="V7852" i="4"/>
  <c r="V3331" i="4"/>
  <c r="V5139" i="4"/>
  <c r="V468" i="4"/>
  <c r="V8118" i="4"/>
  <c r="V2214" i="4"/>
  <c r="V1323" i="4"/>
  <c r="V2987" i="4"/>
  <c r="V1253" i="4"/>
  <c r="V3262" i="4"/>
  <c r="V330" i="4"/>
  <c r="V3952" i="4"/>
  <c r="V2071" i="4"/>
  <c r="V5577" i="4"/>
  <c r="V5483" i="4"/>
  <c r="V4512" i="4"/>
  <c r="V3510" i="4"/>
  <c r="V4045" i="4"/>
  <c r="V2285" i="4"/>
  <c r="V4296" i="4"/>
  <c r="V3951" i="4"/>
  <c r="V5792" i="4"/>
  <c r="V5661" i="4"/>
  <c r="V5513" i="4"/>
  <c r="V6979" i="4"/>
  <c r="V7356" i="4"/>
  <c r="V6843" i="4"/>
  <c r="V2970" i="4"/>
  <c r="V2524" i="4"/>
  <c r="V1280" i="4"/>
  <c r="V6604" i="4"/>
  <c r="V7584" i="4"/>
  <c r="V6858" i="4"/>
  <c r="V1574" i="4"/>
  <c r="V7759" i="4"/>
  <c r="V413" i="4"/>
  <c r="V247" i="4"/>
  <c r="V4614" i="4"/>
  <c r="V7838" i="4"/>
  <c r="V5726" i="4"/>
  <c r="V4460" i="4"/>
  <c r="V3190" i="4"/>
  <c r="V4076" i="4"/>
  <c r="V1133" i="4"/>
  <c r="V4380" i="4"/>
  <c r="V1318" i="4"/>
  <c r="V5471" i="4"/>
  <c r="V7178" i="4"/>
  <c r="V7063" i="4"/>
  <c r="V8317" i="4"/>
  <c r="V4023" i="4"/>
  <c r="V3716" i="4"/>
  <c r="V4860" i="4"/>
  <c r="V2009" i="4"/>
  <c r="V6994" i="4"/>
  <c r="V5232" i="4"/>
  <c r="V7697" i="4"/>
  <c r="V403" i="4"/>
  <c r="V7424" i="4"/>
  <c r="V2037" i="4"/>
  <c r="V2559" i="4"/>
  <c r="V2572" i="4"/>
  <c r="V6381" i="4"/>
  <c r="V6490" i="4"/>
  <c r="V1376" i="4"/>
  <c r="V6892" i="4"/>
  <c r="V1812" i="4"/>
  <c r="V4563" i="4"/>
  <c r="V4325" i="4"/>
  <c r="V7232" i="4"/>
  <c r="V8201" i="4"/>
  <c r="V3649" i="4"/>
  <c r="V4977" i="4"/>
  <c r="V4307" i="4"/>
  <c r="V1528" i="4"/>
  <c r="V7677" i="4"/>
  <c r="V1435" i="4"/>
  <c r="V1808" i="4"/>
  <c r="V5963" i="4"/>
  <c r="V6878" i="4"/>
  <c r="V7408" i="4"/>
  <c r="V2982" i="4"/>
  <c r="V5671" i="4"/>
  <c r="V7411" i="4"/>
  <c r="V8218" i="4"/>
  <c r="V756" i="4"/>
  <c r="V7214" i="4"/>
  <c r="V1372" i="4"/>
  <c r="V1173" i="4"/>
  <c r="V3046" i="4"/>
  <c r="V79" i="4"/>
  <c r="V4407" i="4"/>
  <c r="V2392" i="4"/>
  <c r="V3241" i="4"/>
  <c r="V1953" i="4"/>
  <c r="V2101" i="4"/>
  <c r="V7872" i="4"/>
  <c r="V5896" i="4"/>
  <c r="V6388" i="4"/>
  <c r="V4800" i="4"/>
  <c r="V1582" i="4"/>
  <c r="V2671" i="4"/>
  <c r="V791" i="4"/>
  <c r="V7750" i="4"/>
  <c r="V2466" i="4"/>
  <c r="V7376" i="4"/>
  <c r="V2420" i="4"/>
  <c r="V3261" i="4"/>
  <c r="V6052" i="4"/>
  <c r="V4804" i="4"/>
  <c r="V4444" i="4"/>
  <c r="V367" i="4"/>
  <c r="V3221" i="4"/>
  <c r="V7336" i="4"/>
  <c r="V7621" i="4"/>
  <c r="V6849" i="4"/>
  <c r="V4196" i="4"/>
  <c r="V2319" i="4"/>
  <c r="V1647" i="4"/>
  <c r="V82" i="4"/>
  <c r="V5965" i="4"/>
  <c r="V1378" i="4"/>
  <c r="V3267" i="4"/>
  <c r="V3273" i="4"/>
  <c r="V1810" i="4"/>
  <c r="V7830" i="4"/>
  <c r="V607" i="4"/>
  <c r="V5865" i="4"/>
  <c r="V3912" i="4"/>
  <c r="V4764" i="4"/>
  <c r="V928" i="4"/>
  <c r="V4797" i="4"/>
  <c r="V5003" i="4"/>
  <c r="V4837" i="4"/>
  <c r="V7920" i="4"/>
  <c r="V3451" i="4"/>
  <c r="V6933" i="4"/>
  <c r="V6525" i="4"/>
  <c r="V747" i="4"/>
  <c r="V3422" i="4"/>
  <c r="V1276" i="4"/>
  <c r="V610" i="4"/>
  <c r="V2230" i="4"/>
  <c r="V3434" i="4"/>
  <c r="V6507" i="4"/>
  <c r="V6039" i="4"/>
  <c r="V5415" i="4"/>
  <c r="V1924" i="4"/>
  <c r="V7233" i="4"/>
  <c r="V5540" i="4"/>
  <c r="V6733" i="4"/>
  <c r="V3785" i="4"/>
  <c r="V2540" i="4"/>
  <c r="V7384" i="4"/>
  <c r="V7422" i="4"/>
  <c r="V6998" i="4"/>
  <c r="V5114" i="4"/>
  <c r="V66" i="4"/>
  <c r="V6118" i="4"/>
  <c r="V2303" i="4"/>
  <c r="V3784" i="4"/>
  <c r="V4138" i="4"/>
  <c r="V5734" i="4"/>
  <c r="V582" i="4"/>
  <c r="V6732" i="4"/>
  <c r="V6451" i="4"/>
  <c r="V1531" i="4"/>
  <c r="V3064" i="4"/>
  <c r="V683" i="4"/>
  <c r="V8068" i="4"/>
  <c r="V2743" i="4"/>
  <c r="V4013" i="4"/>
  <c r="V3232" i="4"/>
  <c r="V1897" i="4"/>
  <c r="V4908" i="4"/>
  <c r="V1843" i="4"/>
  <c r="V2006" i="4"/>
  <c r="V287" i="4"/>
  <c r="V2474" i="4"/>
  <c r="V2708" i="4"/>
  <c r="V2241" i="4"/>
  <c r="V6290" i="4"/>
  <c r="V4933" i="4"/>
  <c r="V2250" i="4"/>
  <c r="V1746" i="4"/>
  <c r="V2865" i="4"/>
  <c r="V6481" i="4"/>
  <c r="V1731" i="4"/>
  <c r="V6320" i="4"/>
  <c r="V775" i="4"/>
  <c r="V2980" i="4"/>
  <c r="V7185" i="4"/>
  <c r="V3601" i="4"/>
  <c r="V2575" i="4"/>
  <c r="V1623" i="4"/>
  <c r="V5684" i="4"/>
  <c r="V6925" i="4"/>
  <c r="V694" i="4"/>
  <c r="V6787" i="4"/>
  <c r="V2468" i="4"/>
  <c r="V2036" i="4"/>
  <c r="V4273" i="4"/>
  <c r="V77" i="4"/>
  <c r="V5949" i="4"/>
  <c r="V4431" i="4"/>
  <c r="V6353" i="4"/>
  <c r="V3497" i="4"/>
  <c r="V3511" i="4"/>
  <c r="V1870" i="4"/>
  <c r="V178" i="4"/>
  <c r="V3075" i="4"/>
  <c r="V5904" i="4"/>
  <c r="V5735" i="4"/>
  <c r="V248" i="4"/>
  <c r="V6686" i="4"/>
  <c r="V5380" i="4"/>
  <c r="V3621" i="4"/>
  <c r="V2918" i="4"/>
  <c r="V7305" i="4"/>
  <c r="V2386" i="4"/>
  <c r="V1842" i="4"/>
  <c r="V3227" i="4"/>
  <c r="V1151" i="4"/>
  <c r="V3668" i="4"/>
  <c r="V222" i="4"/>
  <c r="V4923" i="4"/>
  <c r="V5773" i="4"/>
  <c r="V3946" i="4"/>
  <c r="V1832" i="4"/>
  <c r="V5933" i="4"/>
  <c r="V1349" i="4"/>
  <c r="V2782" i="4"/>
  <c r="V7463" i="4"/>
  <c r="V1285" i="4"/>
  <c r="V1743" i="4"/>
  <c r="V8242" i="4"/>
  <c r="V4011" i="4"/>
  <c r="V6513" i="4"/>
  <c r="V3116" i="4"/>
  <c r="V137" i="4"/>
  <c r="V2304" i="4"/>
  <c r="V2404" i="4"/>
  <c r="V4552" i="4"/>
  <c r="V1315" i="4"/>
  <c r="V8206" i="4"/>
  <c r="V515" i="4"/>
  <c r="V1348" i="4"/>
  <c r="V3690" i="4"/>
  <c r="V7312" i="4"/>
  <c r="V502" i="4"/>
  <c r="V2254" i="4"/>
  <c r="V4571" i="4"/>
  <c r="V4201" i="4"/>
  <c r="V4582" i="4"/>
  <c r="V2180" i="4"/>
  <c r="V3238" i="4"/>
  <c r="V991" i="4"/>
  <c r="V5638" i="4"/>
  <c r="V765" i="4"/>
  <c r="V3315" i="4"/>
  <c r="V6248" i="4"/>
  <c r="V4887" i="4"/>
  <c r="V4231" i="4"/>
  <c r="V126" i="4"/>
  <c r="V7361" i="4"/>
  <c r="V7029" i="4"/>
  <c r="V4799" i="4"/>
  <c r="V8316" i="4"/>
  <c r="V7851" i="4"/>
  <c r="V2766" i="4"/>
  <c r="V2464" i="4"/>
  <c r="V3719" i="4"/>
  <c r="V2769" i="4"/>
  <c r="V1645" i="4"/>
  <c r="V6242" i="4"/>
  <c r="V5001" i="4"/>
  <c r="V3614" i="4"/>
  <c r="V7880" i="4"/>
  <c r="V3483" i="4"/>
  <c r="V7885" i="4"/>
  <c r="V155" i="4"/>
  <c r="V1757" i="4"/>
  <c r="V2686" i="4"/>
  <c r="V5239" i="4"/>
  <c r="V3581" i="4"/>
  <c r="V5374" i="4"/>
  <c r="V1591" i="4"/>
  <c r="V5288" i="4"/>
  <c r="V3899" i="4"/>
  <c r="V1548" i="4"/>
  <c r="V7426" i="4"/>
  <c r="V5678" i="4"/>
  <c r="V1963" i="4"/>
  <c r="V7064" i="4"/>
  <c r="V1770" i="4"/>
  <c r="V516" i="4"/>
  <c r="V1701" i="4"/>
  <c r="V3573" i="4"/>
  <c r="V2602" i="4"/>
  <c r="V6548" i="4"/>
  <c r="V41" i="4"/>
  <c r="V1053" i="4"/>
  <c r="V2138" i="4"/>
  <c r="V7931" i="4"/>
  <c r="V5558" i="4"/>
  <c r="V6609" i="4"/>
  <c r="V1071" i="4"/>
  <c r="V1316" i="4"/>
  <c r="V6202" i="4"/>
  <c r="V1150" i="4"/>
  <c r="V2661" i="4"/>
  <c r="V3980" i="4"/>
  <c r="V7812" i="4"/>
  <c r="V2087" i="4"/>
  <c r="V3231" i="4"/>
  <c r="V2797" i="4"/>
  <c r="V8301" i="4"/>
  <c r="V2652" i="4"/>
  <c r="V5507" i="4"/>
  <c r="V5493" i="4"/>
  <c r="V3552" i="4"/>
  <c r="V5272" i="4"/>
  <c r="V1028" i="4"/>
  <c r="V6133" i="4"/>
  <c r="V1275" i="4"/>
  <c r="V239" i="4"/>
  <c r="V2805" i="4"/>
  <c r="V1929" i="4"/>
  <c r="V4117" i="4"/>
  <c r="V6059" i="4"/>
  <c r="V1954" i="4"/>
  <c r="V490" i="4"/>
  <c r="V7134" i="4"/>
  <c r="V203" i="4"/>
  <c r="V3918" i="4"/>
  <c r="V5620" i="4"/>
  <c r="V4054" i="4"/>
  <c r="V1596" i="4"/>
  <c r="V6592" i="4"/>
  <c r="V2103" i="4"/>
  <c r="V1931" i="4"/>
  <c r="V982" i="4"/>
  <c r="V7623" i="4"/>
  <c r="V3907" i="4"/>
  <c r="V7397" i="4"/>
  <c r="V147" i="4"/>
  <c r="V2593" i="4"/>
  <c r="V7508" i="4"/>
  <c r="V5673" i="4"/>
  <c r="V5804" i="4"/>
  <c r="V5425" i="4"/>
  <c r="V4280" i="4"/>
  <c r="V1097" i="4"/>
  <c r="V7793" i="4"/>
  <c r="V917" i="4"/>
  <c r="V5763" i="4"/>
  <c r="V4748" i="4"/>
  <c r="V6736" i="4"/>
  <c r="V7354" i="4"/>
  <c r="V7231" i="4"/>
  <c r="V6307" i="4"/>
  <c r="V1789" i="4"/>
  <c r="V2226" i="4"/>
  <c r="V5910" i="4"/>
  <c r="V7690" i="4"/>
  <c r="V4695" i="4"/>
  <c r="V8137" i="4"/>
  <c r="V768" i="4"/>
  <c r="V3654" i="4"/>
  <c r="V6504" i="4"/>
  <c r="V3548" i="4"/>
  <c r="V1545" i="4"/>
  <c r="V2463" i="4"/>
  <c r="V3964" i="4"/>
  <c r="V194" i="4"/>
  <c r="V2423" i="4"/>
  <c r="V457" i="4"/>
  <c r="V407" i="4"/>
  <c r="V8221" i="4"/>
  <c r="V8007" i="4"/>
  <c r="V4271" i="4"/>
  <c r="V6938" i="4"/>
  <c r="V6629" i="4"/>
  <c r="V981" i="4"/>
  <c r="V794" i="4"/>
  <c r="V1512" i="4"/>
  <c r="V5370" i="4"/>
  <c r="V6622" i="4"/>
  <c r="V4484" i="4"/>
  <c r="V5178" i="4"/>
  <c r="V3406" i="4"/>
  <c r="V8230" i="4"/>
  <c r="V7993" i="4"/>
  <c r="V2716" i="4"/>
  <c r="V3372" i="4"/>
  <c r="V432" i="4"/>
  <c r="V8338" i="4"/>
  <c r="V8072" i="4"/>
  <c r="V7967" i="4"/>
  <c r="V1514" i="4"/>
  <c r="V6790" i="4"/>
  <c r="V4197" i="4"/>
  <c r="V1388" i="4"/>
  <c r="V8113" i="4"/>
  <c r="V4276" i="4"/>
  <c r="V5264" i="4"/>
  <c r="V5336" i="4"/>
  <c r="V6097" i="4"/>
  <c r="V4700" i="4"/>
  <c r="V2375" i="4"/>
  <c r="V1011" i="4"/>
  <c r="V3023" i="4"/>
  <c r="V7208" i="4"/>
  <c r="V4549" i="4"/>
  <c r="V8189" i="4"/>
  <c r="V5644" i="4"/>
  <c r="V7090" i="4"/>
  <c r="V3228" i="4"/>
  <c r="V4121" i="4"/>
  <c r="V7043" i="4"/>
  <c r="V1521" i="4"/>
  <c r="V3523" i="4"/>
  <c r="V6096" i="4"/>
  <c r="V6577" i="4"/>
  <c r="V4777" i="4"/>
  <c r="V161" i="4"/>
  <c r="V6301" i="4"/>
  <c r="V2231" i="4"/>
  <c r="V2027" i="4"/>
  <c r="V3571" i="4"/>
  <c r="V1480" i="4"/>
  <c r="V2064" i="4"/>
  <c r="V2397" i="4"/>
  <c r="V1397" i="4"/>
  <c r="V266" i="4"/>
  <c r="V7659" i="4"/>
  <c r="V8166" i="4"/>
  <c r="V6829" i="4"/>
  <c r="V4681" i="4"/>
  <c r="V2878" i="4"/>
  <c r="V1692" i="4"/>
  <c r="V1163" i="4"/>
  <c r="V58" i="4"/>
  <c r="V6997" i="4"/>
  <c r="V2585" i="4"/>
  <c r="V2920" i="4"/>
  <c r="V1394" i="4"/>
  <c r="V1311" i="4"/>
  <c r="V4187" i="4"/>
  <c r="V6215" i="4"/>
  <c r="V7331" i="4"/>
  <c r="V5389" i="4"/>
  <c r="V6275" i="4"/>
  <c r="V3250" i="4"/>
  <c r="V3307" i="4"/>
  <c r="V4218" i="4"/>
  <c r="V8234" i="4"/>
  <c r="V573" i="4"/>
  <c r="V291" i="4"/>
  <c r="V7663" i="4"/>
  <c r="V7367" i="4"/>
  <c r="V7118" i="4"/>
  <c r="V3953" i="4"/>
  <c r="V1551" i="4"/>
  <c r="V5554" i="4"/>
  <c r="V470" i="4"/>
  <c r="V4595" i="4"/>
  <c r="V1787" i="4"/>
  <c r="V5392" i="4"/>
  <c r="V3630" i="4"/>
  <c r="V5831" i="4"/>
  <c r="V1144" i="4"/>
  <c r="V2675" i="4"/>
  <c r="V6457" i="4"/>
  <c r="V4838" i="4"/>
  <c r="V317" i="4"/>
  <c r="V6151" i="4"/>
  <c r="V3574" i="4"/>
  <c r="V306" i="4"/>
  <c r="V3468" i="4"/>
  <c r="V600" i="4"/>
  <c r="V3076" i="4"/>
  <c r="V6046" i="4"/>
  <c r="V4640" i="4"/>
  <c r="V3885" i="4"/>
  <c r="V1833" i="4"/>
  <c r="V7528" i="4"/>
  <c r="V761" i="4"/>
  <c r="V1220" i="4"/>
  <c r="V837" i="4"/>
  <c r="V7248" i="4"/>
  <c r="V2752" i="4"/>
  <c r="V6882" i="4"/>
  <c r="V4235" i="4"/>
  <c r="V5880" i="4"/>
  <c r="V8158" i="4"/>
  <c r="V878" i="4"/>
  <c r="V6836" i="4"/>
  <c r="V1345" i="4"/>
  <c r="V4202" i="4"/>
  <c r="V204" i="4"/>
  <c r="V5470" i="4"/>
  <c r="V7867" i="4"/>
  <c r="V6199" i="4"/>
  <c r="V5362" i="4"/>
  <c r="V8081" i="4"/>
  <c r="V296" i="4"/>
  <c r="V4841" i="4"/>
  <c r="V5787" i="4"/>
  <c r="V3078" i="4"/>
  <c r="V6105" i="4"/>
  <c r="V4978" i="4"/>
  <c r="V1369" i="4"/>
  <c r="V6781" i="4"/>
  <c r="V6595" i="4"/>
  <c r="V7634" i="4"/>
  <c r="V5741" i="4"/>
  <c r="V4293" i="4"/>
  <c r="V3356" i="4"/>
  <c r="V2145" i="4"/>
  <c r="V1336" i="4"/>
  <c r="V2431" i="4"/>
  <c r="V795" i="4"/>
  <c r="V6384" i="4"/>
  <c r="V4498" i="4"/>
  <c r="V2638" i="4"/>
  <c r="V8057" i="4"/>
  <c r="V5818" i="4"/>
  <c r="V8165" i="4"/>
  <c r="V2581" i="4"/>
  <c r="V5645" i="4"/>
  <c r="V5934" i="4"/>
  <c r="V5295" i="4"/>
  <c r="V4208" i="4"/>
  <c r="V5065" i="4"/>
  <c r="V3327" i="4"/>
  <c r="V175" i="4"/>
  <c r="V7844" i="4"/>
  <c r="V8202" i="4"/>
  <c r="V6486" i="4"/>
  <c r="V5795" i="4"/>
  <c r="V4398" i="4"/>
  <c r="V3091" i="4"/>
  <c r="V6331" i="4"/>
  <c r="V5601" i="4"/>
  <c r="V232" i="4"/>
  <c r="V7564" i="4"/>
  <c r="V5817" i="4"/>
  <c r="V3074" i="4"/>
  <c r="V7258" i="4"/>
  <c r="V3603" i="4"/>
  <c r="V3012" i="4"/>
  <c r="V3388" i="4"/>
  <c r="V3623" i="4"/>
  <c r="V4424" i="4"/>
  <c r="V7119" i="4"/>
  <c r="V3822" i="4"/>
  <c r="V567" i="4"/>
  <c r="V5394" i="4"/>
  <c r="V4332" i="4"/>
  <c r="V594" i="4"/>
  <c r="V4282" i="4"/>
  <c r="V3429" i="4"/>
  <c r="V722" i="4"/>
  <c r="V6751" i="4"/>
  <c r="V6361" i="4"/>
  <c r="V1232" i="4"/>
  <c r="V7720" i="4"/>
  <c r="V1788" i="4"/>
  <c r="V5233" i="4"/>
  <c r="V396" i="4"/>
  <c r="V4575" i="4"/>
  <c r="V3656" i="4"/>
  <c r="V3276" i="4"/>
  <c r="V804" i="4"/>
  <c r="V6165" i="4"/>
  <c r="V8319" i="4"/>
  <c r="V6357" i="4"/>
  <c r="V815" i="4"/>
  <c r="V3890" i="4"/>
  <c r="V4997" i="4"/>
  <c r="V6026" i="4"/>
  <c r="V3113" i="4"/>
  <c r="V7729" i="4"/>
  <c r="V4982" i="4"/>
  <c r="V7615" i="4"/>
  <c r="V5652" i="4"/>
  <c r="V6141" i="4"/>
  <c r="V4789" i="4"/>
  <c r="V3650" i="4"/>
  <c r="V7244" i="4"/>
  <c r="V5018" i="4"/>
  <c r="V1626" i="4"/>
  <c r="V7633" i="4"/>
  <c r="V1802" i="4"/>
  <c r="V4849" i="4"/>
  <c r="V898" i="4"/>
  <c r="V1875" i="4"/>
  <c r="V1093" i="4"/>
  <c r="V4934" i="4"/>
  <c r="V7083" i="4"/>
  <c r="V2949" i="4"/>
  <c r="V7060" i="4"/>
  <c r="V6448" i="4"/>
  <c r="V8176" i="4"/>
  <c r="V8008" i="4"/>
  <c r="V7234" i="4"/>
  <c r="V2818" i="4"/>
  <c r="V5917" i="4"/>
  <c r="V559" i="4"/>
  <c r="V6992" i="4"/>
  <c r="V67" i="4"/>
  <c r="V4347" i="4"/>
  <c r="V5761" i="4"/>
  <c r="V3657" i="4"/>
  <c r="V1851" i="4"/>
  <c r="V5616" i="4"/>
  <c r="V2277" i="4"/>
  <c r="V5440" i="4"/>
  <c r="V7095" i="4"/>
  <c r="V6625" i="4"/>
  <c r="V3197" i="4"/>
  <c r="V2793" i="4"/>
  <c r="V956" i="4"/>
  <c r="V209" i="4"/>
  <c r="V4578" i="4"/>
  <c r="V3992" i="4"/>
  <c r="V6070" i="4"/>
  <c r="V8162" i="4"/>
  <c r="V6768" i="4"/>
  <c r="V1994" i="4"/>
  <c r="V767" i="4"/>
  <c r="V1406" i="4"/>
  <c r="V1219" i="4"/>
  <c r="V3662" i="4"/>
  <c r="V6017" i="4"/>
  <c r="V5885" i="4"/>
  <c r="V7581" i="4"/>
  <c r="V2853" i="4"/>
  <c r="V3687" i="4"/>
  <c r="V4242" i="4"/>
  <c r="V6313" i="4"/>
  <c r="V3965" i="4"/>
  <c r="V7678" i="4"/>
  <c r="V4130" i="4"/>
  <c r="V3458" i="4"/>
  <c r="V7140" i="4"/>
  <c r="V50" i="4"/>
  <c r="V2016" i="4"/>
  <c r="V2927" i="4"/>
  <c r="V3052" i="4"/>
  <c r="V3718" i="4"/>
  <c r="V5072" i="4"/>
  <c r="V5066" i="4"/>
  <c r="V2737" i="4"/>
  <c r="V7498" i="4"/>
  <c r="V6204" i="4"/>
  <c r="V2293" i="4"/>
  <c r="V7619" i="4"/>
  <c r="V2639" i="4"/>
  <c r="V5816" i="4"/>
  <c r="V7583" i="4"/>
  <c r="V8208" i="4"/>
  <c r="V5578" i="4"/>
  <c r="V7788" i="4"/>
  <c r="V5225" i="4"/>
  <c r="V6346" i="4"/>
  <c r="V2043" i="4"/>
  <c r="V5397" i="4"/>
  <c r="V2327" i="4"/>
  <c r="V1834" i="4"/>
  <c r="V143" i="4"/>
  <c r="V6378" i="4"/>
  <c r="V5749" i="4"/>
  <c r="V119" i="4"/>
  <c r="V1816" i="4"/>
  <c r="V6308" i="4"/>
  <c r="V5532" i="4"/>
  <c r="V3922" i="4"/>
  <c r="V172" i="4"/>
  <c r="V5206" i="4"/>
  <c r="V1409" i="4"/>
  <c r="V2208" i="4"/>
  <c r="V6441" i="4"/>
  <c r="V3236" i="4"/>
  <c r="V1382" i="4"/>
  <c r="V7630" i="4"/>
  <c r="V4041" i="4"/>
  <c r="V107" i="4"/>
  <c r="V1679" i="4"/>
  <c r="V3487" i="4"/>
  <c r="V7283" i="4"/>
  <c r="V7270" i="4"/>
  <c r="V2211" i="4"/>
  <c r="V3683" i="4"/>
  <c r="V6613" i="4"/>
  <c r="V5126" i="4"/>
  <c r="V1335" i="4"/>
  <c r="V4351" i="4"/>
  <c r="V4166" i="4"/>
  <c r="V7105" i="4"/>
  <c r="V6724" i="4"/>
  <c r="V1573" i="4"/>
  <c r="V5650" i="4"/>
  <c r="V8325" i="4"/>
  <c r="V7778" i="4"/>
  <c r="V8149" i="4"/>
  <c r="V7272" i="4"/>
  <c r="V7407" i="4"/>
  <c r="V5267" i="4"/>
  <c r="V1092" i="4"/>
  <c r="V7082" i="4"/>
  <c r="V2053" i="4"/>
  <c r="V2528" i="4"/>
  <c r="V3887" i="4"/>
  <c r="V7625" i="4"/>
  <c r="V8275" i="4"/>
  <c r="V2552" i="4"/>
  <c r="V7190" i="4"/>
  <c r="V7473" i="4"/>
  <c r="V6503" i="4"/>
  <c r="V732" i="4"/>
  <c r="V4741" i="4"/>
  <c r="V812" i="4"/>
  <c r="V5767" i="4"/>
  <c r="V550" i="4"/>
  <c r="V5945" i="4"/>
  <c r="V7395" i="4"/>
  <c r="V1009" i="4"/>
  <c r="V3700" i="4"/>
  <c r="V7479" i="4"/>
  <c r="V3582" i="4"/>
  <c r="V3849" i="4"/>
  <c r="V7953" i="4"/>
  <c r="V1935" i="4"/>
  <c r="V2411" i="4"/>
  <c r="V6437" i="4"/>
  <c r="V4821" i="4"/>
  <c r="V2141" i="4"/>
  <c r="V138" i="4"/>
  <c r="V2314" i="4"/>
  <c r="V6253" i="4"/>
  <c r="V4000" i="4"/>
  <c r="V5530" i="4"/>
  <c r="V4847" i="4"/>
  <c r="V2033" i="4"/>
  <c r="V3909" i="4"/>
  <c r="V6345" i="4"/>
  <c r="V6365" i="4"/>
  <c r="V1303" i="4"/>
  <c r="V3689" i="4"/>
  <c r="V5368" i="4"/>
  <c r="V5371" i="4"/>
  <c r="V2334" i="4"/>
  <c r="V4495" i="4"/>
  <c r="V4615" i="4"/>
  <c r="V7846" i="4"/>
  <c r="V7420" i="4"/>
  <c r="V735" i="4"/>
  <c r="V1118" i="4"/>
  <c r="V307" i="4"/>
  <c r="V96" i="4"/>
  <c r="V2076" i="4"/>
  <c r="V3438" i="4"/>
  <c r="V7020" i="4"/>
  <c r="V968" i="4"/>
  <c r="V1923" i="4"/>
  <c r="V7549" i="4"/>
  <c r="V4104" i="4"/>
  <c r="V3609" i="4"/>
  <c r="V1571" i="4"/>
  <c r="V7360" i="4"/>
  <c r="V2931" i="4"/>
  <c r="V255" i="4"/>
  <c r="V3933" i="4"/>
  <c r="V356" i="4"/>
  <c r="V2963" i="4"/>
  <c r="V1313" i="4"/>
  <c r="V1880" i="4"/>
  <c r="V5528" i="4"/>
  <c r="V2751" i="4"/>
  <c r="V2051" i="4"/>
  <c r="V787" i="4"/>
  <c r="V4754" i="4"/>
  <c r="V7594" i="4"/>
  <c r="V6895" i="4"/>
  <c r="V517" i="4"/>
  <c r="V7209" i="4"/>
  <c r="V5911" i="4"/>
  <c r="V7987" i="4"/>
  <c r="V2366" i="4"/>
  <c r="V3130" i="4"/>
  <c r="V698" i="4"/>
  <c r="V3908" i="4"/>
  <c r="V6642" i="4"/>
  <c r="V1871" i="4"/>
  <c r="V1742" i="4"/>
  <c r="V5662" i="4"/>
  <c r="V1445" i="4"/>
  <c r="V4315" i="4"/>
  <c r="V2863" i="4"/>
  <c r="V3593" i="4"/>
  <c r="V7902" i="4"/>
  <c r="V1575" i="4"/>
  <c r="V5517" i="4"/>
  <c r="V6475" i="4"/>
  <c r="V6552" i="4"/>
  <c r="V5151" i="4"/>
  <c r="V7215" i="4"/>
  <c r="V3644" i="4"/>
  <c r="V2134" i="4"/>
  <c r="V412" i="4"/>
  <c r="V2722" i="4"/>
  <c r="V1050" i="4"/>
  <c r="V5715" i="4"/>
  <c r="V3538" i="4"/>
  <c r="V6374" i="4"/>
  <c r="V5714" i="4"/>
  <c r="V3058" i="4"/>
  <c r="V5864" i="4"/>
  <c r="V5172" i="4"/>
  <c r="V2777" i="4"/>
  <c r="V927" i="4"/>
  <c r="V7744" i="4"/>
  <c r="V3556" i="4"/>
  <c r="V3828" i="4"/>
  <c r="V300" i="4"/>
  <c r="V4088" i="4"/>
  <c r="V5668" i="4"/>
  <c r="V4734" i="4"/>
  <c r="V5449" i="4"/>
  <c r="V1344" i="4"/>
  <c r="V7588" i="4"/>
  <c r="V578" i="4"/>
  <c r="V7585" i="4"/>
  <c r="V7799" i="4"/>
  <c r="V5628" i="4"/>
  <c r="V4884" i="4"/>
  <c r="V3937" i="4"/>
  <c r="V7436" i="4"/>
  <c r="V6999" i="4"/>
  <c r="V7571" i="4"/>
  <c r="V8097" i="4"/>
  <c r="V3982" i="4"/>
  <c r="V5317" i="4"/>
  <c r="V3122" i="4"/>
  <c r="V3774" i="4"/>
  <c r="V6186" i="4"/>
  <c r="V3237" i="4"/>
  <c r="V1583" i="4"/>
  <c r="V2238" i="4"/>
  <c r="V1147" i="4"/>
  <c r="V6590" i="4"/>
  <c r="V5190" i="4"/>
  <c r="V5191" i="4"/>
  <c r="V7626" i="4"/>
  <c r="V6010" i="4"/>
  <c r="V1711" i="4"/>
  <c r="V5338" i="4"/>
  <c r="V2902" i="4"/>
  <c r="V5447" i="4"/>
  <c r="V1948" i="4"/>
  <c r="V3492" i="4"/>
  <c r="V221" i="4"/>
  <c r="V2090" i="4"/>
  <c r="V3790" i="4"/>
  <c r="V6567" i="4"/>
  <c r="V2133" i="4"/>
  <c r="V1431" i="4"/>
  <c r="V1572" i="4"/>
  <c r="V2919" i="4"/>
  <c r="V5553" i="4"/>
  <c r="V1813" i="4"/>
  <c r="V3724" i="4"/>
  <c r="V6060" i="4"/>
  <c r="V820" i="4"/>
  <c r="V4967" i="4"/>
  <c r="V5547" i="4"/>
  <c r="V5772" i="4"/>
  <c r="V7566" i="4"/>
  <c r="V1139" i="4"/>
  <c r="V2441" i="4"/>
  <c r="V6656" i="4"/>
  <c r="V2322" i="4"/>
  <c r="V595" i="4"/>
  <c r="V4808" i="4"/>
  <c r="V1977" i="4"/>
  <c r="V1182" i="4"/>
  <c r="V4680" i="4"/>
  <c r="V1452" i="4"/>
  <c r="V8143" i="4"/>
  <c r="V6464" i="4"/>
  <c r="V6044" i="4"/>
  <c r="V4449" i="4"/>
  <c r="V4823" i="4"/>
  <c r="V1423" i="4"/>
  <c r="V5920" i="4"/>
  <c r="V3296" i="4"/>
  <c r="V3320" i="4"/>
  <c r="V2233" i="4"/>
  <c r="V7251" i="4"/>
  <c r="V6161" i="4"/>
  <c r="V2368" i="4"/>
  <c r="V5982" i="4"/>
  <c r="V97" i="4"/>
  <c r="V3230" i="4"/>
  <c r="V2098" i="4"/>
  <c r="V6201" i="4"/>
  <c r="V372" i="4"/>
  <c r="V2892" i="4"/>
  <c r="V5350" i="4"/>
  <c r="V7025" i="4"/>
  <c r="V3463" i="4"/>
  <c r="V6469" i="4"/>
  <c r="V2672" i="4"/>
  <c r="V3985" i="4"/>
  <c r="V6180" i="4"/>
  <c r="V49" i="4"/>
  <c r="V733" i="4"/>
  <c r="V6980" i="4"/>
  <c r="V6229" i="4"/>
  <c r="V1718" i="4"/>
  <c r="V6718" i="4"/>
  <c r="V4679" i="4"/>
  <c r="V6073" i="4"/>
  <c r="V6298" i="4"/>
  <c r="V3134" i="4"/>
  <c r="V2279" i="4"/>
  <c r="V3455" i="4"/>
  <c r="V1550" i="4"/>
  <c r="V2042" i="4"/>
  <c r="V635" i="4"/>
  <c r="V723" i="4"/>
  <c r="V3565" i="4"/>
  <c r="V4708" i="4"/>
  <c r="V5723" i="4"/>
  <c r="V1675" i="4"/>
  <c r="V5569" i="4"/>
  <c r="V2862" i="4"/>
  <c r="V3368" i="4"/>
  <c r="V5970" i="4"/>
  <c r="V780" i="4"/>
  <c r="V3313" i="4"/>
  <c r="V1047" i="4"/>
  <c r="V2872" i="4"/>
  <c r="V7345" i="4"/>
  <c r="V4357" i="4"/>
  <c r="V6509" i="4"/>
  <c r="V6089" i="4"/>
  <c r="V8180" i="4"/>
  <c r="V1283" i="4"/>
  <c r="V5128" i="4"/>
  <c r="V4732" i="4"/>
  <c r="V6012" i="4"/>
  <c r="V3295" i="4"/>
  <c r="V5591" i="4"/>
  <c r="V7568" i="4"/>
  <c r="V772" i="4"/>
  <c r="V3721" i="4"/>
  <c r="V4605" i="4"/>
  <c r="V249" i="4"/>
  <c r="V5467" i="4"/>
  <c r="V5514" i="4"/>
  <c r="V7359" i="4"/>
  <c r="V1187" i="4"/>
  <c r="V4538" i="4"/>
  <c r="V275" i="4"/>
  <c r="V6845" i="4"/>
  <c r="V3782" i="4"/>
  <c r="V7170" i="4"/>
  <c r="V2693" i="4"/>
  <c r="V3178" i="4"/>
  <c r="V6888" i="4"/>
  <c r="V242" i="4"/>
  <c r="V6277" i="4"/>
  <c r="V93" i="4"/>
  <c r="V3815" i="4"/>
  <c r="V3737" i="4"/>
  <c r="V7030" i="4"/>
  <c r="V4793" i="4"/>
  <c r="V5992" i="4"/>
  <c r="V8051" i="4"/>
  <c r="V5187" i="4"/>
  <c r="V4593" i="4"/>
  <c r="V7557" i="4"/>
  <c r="V3153" i="4"/>
  <c r="V2119" i="4"/>
  <c r="V1386" i="4"/>
  <c r="V6600" i="4"/>
  <c r="V713" i="4"/>
  <c r="V4935" i="4"/>
  <c r="V5948" i="4"/>
  <c r="V5983" i="4"/>
  <c r="V7183" i="4"/>
  <c r="V7211" i="4"/>
  <c r="V5600" i="4"/>
  <c r="V4968" i="4"/>
  <c r="V4386" i="4"/>
  <c r="V15" i="4"/>
  <c r="V1030" i="4"/>
  <c r="V5688" i="4"/>
  <c r="V428" i="4"/>
  <c r="V260" i="4"/>
  <c r="V7708" i="4"/>
  <c r="V5924" i="4"/>
  <c r="V5932" i="4"/>
  <c r="V7216" i="4"/>
  <c r="V3966" i="4"/>
  <c r="V2640" i="4"/>
  <c r="V6129" i="4"/>
  <c r="V5137" i="4"/>
  <c r="V3996" i="4"/>
  <c r="V7194" i="4"/>
  <c r="V1818" i="4"/>
  <c r="V1034" i="4"/>
  <c r="V1792" i="4"/>
  <c r="V6796" i="4"/>
  <c r="V5284" i="4"/>
  <c r="V4675" i="4"/>
  <c r="V1281" i="4"/>
  <c r="V2543" i="4"/>
  <c r="V4880" i="4"/>
  <c r="V3921" i="4"/>
  <c r="V5705" i="4"/>
  <c r="V286" i="4"/>
  <c r="V3976" i="4"/>
  <c r="V7308" i="4"/>
  <c r="V2105" i="4"/>
  <c r="V708" i="4"/>
  <c r="V4827" i="4"/>
  <c r="V1780" i="4"/>
  <c r="V6198" i="4"/>
  <c r="V7163" i="4"/>
  <c r="V7075" i="4"/>
  <c r="V4210" i="4"/>
  <c r="V4049" i="4"/>
  <c r="V8335" i="4"/>
  <c r="V4897" i="4"/>
  <c r="V4511" i="4"/>
  <c r="V2242" i="4"/>
  <c r="V5462" i="4"/>
  <c r="V4917" i="4"/>
  <c r="V2383" i="4"/>
  <c r="V4302" i="4"/>
  <c r="V2389" i="4"/>
  <c r="V6702" i="4"/>
  <c r="V7544" i="4"/>
  <c r="V6681" i="4"/>
  <c r="V3993" i="4"/>
  <c r="V2479" i="4"/>
  <c r="V6383" i="4"/>
  <c r="V3049" i="4"/>
  <c r="V6439" i="4"/>
  <c r="V597" i="4"/>
  <c r="V8258" i="4"/>
  <c r="V333" i="4"/>
  <c r="V2237" i="4"/>
  <c r="V689" i="4"/>
  <c r="V198" i="4"/>
  <c r="V5830" i="4"/>
  <c r="V6501" i="4"/>
  <c r="V6558" i="4"/>
  <c r="V4638" i="4"/>
  <c r="V655" i="4"/>
  <c r="V1427" i="4"/>
  <c r="V7242" i="4"/>
  <c r="V6508" i="4"/>
  <c r="V7203" i="4"/>
  <c r="V1439" i="4"/>
  <c r="V2299" i="4"/>
  <c r="V7665" i="4"/>
  <c r="V37" i="4"/>
  <c r="V1392" i="4"/>
  <c r="V6833" i="4"/>
  <c r="V4417" i="4"/>
  <c r="V528" i="4"/>
  <c r="V7985" i="4"/>
  <c r="V5096" i="4"/>
  <c r="V3001" i="4"/>
  <c r="V1033" i="4"/>
  <c r="V174" i="4"/>
  <c r="V2005" i="4"/>
  <c r="V2153" i="4"/>
  <c r="V7976" i="4"/>
  <c r="V5595" i="4"/>
  <c r="V8033" i="4"/>
  <c r="V2047" i="4"/>
  <c r="V6815" i="4"/>
  <c r="V6753" i="4"/>
  <c r="V3150" i="4"/>
  <c r="V6793" i="4"/>
  <c r="V5819" i="4"/>
  <c r="V1542" i="4"/>
  <c r="V3009" i="4"/>
  <c r="V5255" i="4"/>
  <c r="V6069" i="4"/>
  <c r="V7911" i="4"/>
  <c r="V5185" i="4"/>
  <c r="V7936" i="4"/>
  <c r="V4473" i="4"/>
  <c r="V937" i="4"/>
  <c r="V2979" i="4"/>
  <c r="V4464" i="4"/>
  <c r="V2219" i="4"/>
  <c r="V8172" i="4"/>
  <c r="V1726" i="4"/>
  <c r="V1198" i="4"/>
  <c r="V99" i="4"/>
  <c r="V477" i="4"/>
  <c r="V3045" i="4"/>
  <c r="V6483" i="4"/>
  <c r="V246" i="4"/>
  <c r="V1723" i="4"/>
  <c r="V5208" i="4"/>
  <c r="V5952" i="4"/>
  <c r="V6395" i="4"/>
  <c r="V6765" i="4"/>
  <c r="V2355" i="4"/>
  <c r="V1805" i="4"/>
  <c r="V5023" i="4"/>
  <c r="V3792" i="4"/>
  <c r="V7444" i="4"/>
  <c r="V7887" i="4"/>
  <c r="V861" i="4"/>
  <c r="V6544" i="4"/>
  <c r="V639" i="4"/>
  <c r="V6620" i="4"/>
  <c r="V6472" i="4"/>
  <c r="V2989" i="4"/>
  <c r="V7643" i="4"/>
  <c r="V5035" i="4"/>
  <c r="V4189" i="4"/>
  <c r="V1910" i="4"/>
  <c r="V6189" i="4"/>
  <c r="V4784" i="4"/>
  <c r="V8133" i="4"/>
  <c r="V8326" i="4"/>
  <c r="V4762" i="4"/>
  <c r="V7610" i="4"/>
  <c r="V4533" i="4"/>
  <c r="V2955" i="4"/>
  <c r="V6429" i="4"/>
  <c r="V216" i="4"/>
  <c r="V5327" i="4"/>
  <c r="V8272" i="4"/>
  <c r="V2719" i="4"/>
  <c r="V3641" i="4"/>
  <c r="V2503" i="4"/>
  <c r="V3371" i="4"/>
  <c r="V7415" i="4"/>
  <c r="V4545" i="4"/>
  <c r="V2736" i="4"/>
  <c r="V3132" i="4"/>
  <c r="V3797" i="4"/>
  <c r="V3069" i="4"/>
  <c r="V3420" i="4"/>
  <c r="V6524" i="4"/>
  <c r="V2981" i="4"/>
  <c r="V6421" i="4"/>
  <c r="V4455" i="4"/>
  <c r="V681" i="4"/>
  <c r="V5417" i="4"/>
  <c r="V1179" i="4"/>
  <c r="V1971" i="4"/>
  <c r="V6149" i="4"/>
  <c r="V229" i="4"/>
  <c r="V7707" i="4"/>
  <c r="V4712" i="4"/>
  <c r="V3299" i="4"/>
  <c r="V4776" i="4"/>
  <c r="V6036" i="4"/>
  <c r="V3383" i="4"/>
  <c r="V7414" i="4"/>
  <c r="V4886" i="4"/>
  <c r="V6684" i="4"/>
  <c r="V105" i="4"/>
  <c r="V2659" i="4"/>
  <c r="V7206" i="4"/>
  <c r="V2773" i="4"/>
  <c r="V4658" i="4"/>
  <c r="V6227" i="4"/>
  <c r="V2122" i="4"/>
  <c r="V6356" i="4"/>
  <c r="V1472" i="4"/>
  <c r="V8310" i="4"/>
  <c r="V6466" i="4"/>
  <c r="V876" i="4"/>
  <c r="V1277" i="4"/>
  <c r="V4359" i="4"/>
  <c r="V4564" i="4"/>
  <c r="V1054" i="4"/>
  <c r="V213" i="4"/>
  <c r="V3239" i="4"/>
  <c r="V2618" i="4"/>
  <c r="V5457" i="4"/>
  <c r="V420" i="4"/>
  <c r="V2962" i="4"/>
  <c r="V810" i="4"/>
  <c r="V2741" i="4"/>
  <c r="V3086" i="4"/>
  <c r="V6430" i="4"/>
  <c r="V2603" i="4"/>
  <c r="V7264" i="4"/>
  <c r="V4892" i="4"/>
  <c r="V6459" i="4"/>
  <c r="V3007" i="4"/>
  <c r="V570" i="4"/>
  <c r="V4535" i="4"/>
  <c r="V2951" i="4"/>
  <c r="V4865" i="4"/>
  <c r="V6299" i="4"/>
  <c r="V3587" i="4"/>
  <c r="V3380" i="4"/>
  <c r="V6468" i="4"/>
  <c r="V2382" i="4"/>
  <c r="V5170" i="4"/>
  <c r="V3482" i="4"/>
  <c r="V4368" i="4"/>
  <c r="V5294" i="4"/>
  <c r="V4147" i="4"/>
  <c r="V6247" i="4"/>
  <c r="V5781" i="4"/>
  <c r="V6332" i="4"/>
  <c r="V5654" i="4"/>
  <c r="V4191" i="4"/>
  <c r="V2570" i="4"/>
  <c r="V381" i="4"/>
  <c r="V6816" i="4"/>
  <c r="V7299" i="4"/>
  <c r="V5395" i="4"/>
  <c r="V3532" i="4"/>
  <c r="V5445" i="4"/>
  <c r="V6680" i="4"/>
  <c r="V1980" i="4"/>
  <c r="V7552" i="4"/>
  <c r="V1301" i="4"/>
  <c r="V4709" i="4"/>
  <c r="V1120" i="4"/>
  <c r="V7421" i="4"/>
  <c r="V90" i="4"/>
  <c r="V7882" i="4"/>
  <c r="V2517" i="4"/>
  <c r="V2688" i="4"/>
  <c r="V348" i="4"/>
  <c r="V5834" i="4"/>
  <c r="V2271" i="4"/>
  <c r="V962" i="4"/>
  <c r="V4404" i="4"/>
  <c r="V27" i="4"/>
  <c r="V710" i="4"/>
  <c r="V8222" i="4"/>
  <c r="V5563" i="4"/>
  <c r="V8270" i="4"/>
  <c r="V2115" i="4"/>
  <c r="V4698" i="4"/>
  <c r="V798" i="4"/>
  <c r="V5824" i="4"/>
  <c r="V7833" i="4"/>
  <c r="V4844" i="4"/>
  <c r="V3003" i="4"/>
  <c r="V254" i="4"/>
  <c r="V7517" i="4"/>
  <c r="V1306" i="4"/>
  <c r="V3967" i="4"/>
  <c r="V7586" i="4"/>
  <c r="V7492" i="4"/>
  <c r="V5807" i="4"/>
  <c r="V2415" i="4"/>
  <c r="V3264" i="4"/>
  <c r="V7478" i="4"/>
  <c r="V2511" i="4"/>
  <c r="V7197" i="4"/>
  <c r="V5692" i="4"/>
  <c r="V4021" i="4"/>
  <c r="V5996" i="4"/>
  <c r="V824" i="4"/>
  <c r="V2670" i="4"/>
  <c r="V5082" i="4"/>
  <c r="V2457" i="4"/>
  <c r="V4453" i="4"/>
  <c r="V8256" i="4"/>
  <c r="V42" i="4"/>
  <c r="V8076" i="4"/>
  <c r="V8322" i="4"/>
  <c r="V4486" i="4"/>
  <c r="V7964" i="4"/>
  <c r="V7664" i="4"/>
  <c r="V6981" i="4"/>
  <c r="V3105" i="4"/>
  <c r="V529" i="4"/>
  <c r="V7990" i="4"/>
  <c r="V4232" i="4"/>
  <c r="V1371" i="4"/>
  <c r="V599" i="4"/>
  <c r="V7174" i="4"/>
  <c r="V1094" i="4"/>
  <c r="V188" i="4"/>
  <c r="V2418" i="4"/>
  <c r="V3697" i="4"/>
  <c r="V6359" i="4"/>
  <c r="V603" i="4"/>
  <c r="V2650" i="4"/>
  <c r="V855" i="4"/>
  <c r="V4910" i="4"/>
  <c r="V2906" i="4"/>
  <c r="V4959" i="4"/>
  <c r="V4244" i="4"/>
  <c r="V5160" i="4"/>
  <c r="V827" i="4"/>
  <c r="V5590" i="4"/>
  <c r="V7417" i="4"/>
  <c r="V1539" i="4"/>
  <c r="V1784" i="4"/>
  <c r="V345" i="4"/>
  <c r="V6931" i="4"/>
  <c r="V5036" i="4"/>
  <c r="V4355" i="4"/>
  <c r="V3753" i="4"/>
  <c r="V2092" i="4"/>
  <c r="V3717" i="4"/>
  <c r="V7814" i="4"/>
  <c r="V5508" i="4"/>
  <c r="V7909" i="4"/>
  <c r="V5259" i="4"/>
  <c r="V7934" i="4"/>
  <c r="V5175" i="4"/>
  <c r="V5405" i="4"/>
  <c r="V4395" i="4"/>
  <c r="V8239" i="4"/>
  <c r="V6218" i="4"/>
  <c r="V5337" i="4"/>
  <c r="V2783" i="4"/>
  <c r="V1286" i="4"/>
  <c r="V3346" i="4"/>
  <c r="V7688" i="4"/>
  <c r="V5068" i="4"/>
  <c r="V4072" i="4"/>
  <c r="V5909" i="4"/>
  <c r="V5201" i="4"/>
  <c r="V1990" i="4"/>
  <c r="V5326" i="4"/>
  <c r="V4819" i="4"/>
  <c r="V4225" i="4"/>
  <c r="V8060" i="4"/>
  <c r="V941" i="4"/>
  <c r="V7199" i="4"/>
  <c r="V4253" i="4"/>
  <c r="V6391" i="4"/>
  <c r="V8171" i="4"/>
  <c r="V3182" i="4"/>
  <c r="V6422" i="4"/>
  <c r="V7761" i="4"/>
  <c r="V709" i="4"/>
  <c r="V1998" i="4"/>
  <c r="V6822" i="4"/>
  <c r="V1825" i="4"/>
  <c r="V4031" i="4"/>
  <c r="V6172" i="4"/>
  <c r="V977" i="4"/>
  <c r="V4441" i="4"/>
  <c r="V5502" i="4"/>
  <c r="V7737" i="4"/>
  <c r="V2182" i="4"/>
  <c r="V5659" i="4"/>
  <c r="V964" i="4"/>
  <c r="V3029" i="4"/>
  <c r="V8010" i="4"/>
  <c r="V7973" i="4"/>
  <c r="V2287" i="4"/>
  <c r="V5568" i="4"/>
  <c r="V3791" i="4"/>
  <c r="V4779" i="4"/>
  <c r="V7153" i="4"/>
  <c r="V591" i="4"/>
  <c r="V2995" i="4"/>
  <c r="V7979" i="4"/>
  <c r="V3875" i="4"/>
  <c r="V6857" i="4"/>
  <c r="V3671" i="4"/>
  <c r="V4717" i="4"/>
  <c r="V5422" i="4"/>
  <c r="V2813" i="4"/>
  <c r="V802" i="4"/>
  <c r="V3472" i="4"/>
  <c r="V818" i="4"/>
  <c r="V6920" i="4"/>
  <c r="V2422" i="4"/>
  <c r="V2403" i="4"/>
  <c r="V2510" i="4"/>
  <c r="V8128" i="4"/>
  <c r="V7805" i="4"/>
  <c r="V7523" i="4"/>
  <c r="V4979" i="4"/>
  <c r="V859" i="4"/>
  <c r="V6927" i="4"/>
  <c r="V1126" i="4"/>
  <c r="V4290" i="4"/>
  <c r="V7701" i="4"/>
  <c r="V3138" i="4"/>
  <c r="V2584" i="4"/>
  <c r="V3405" i="4"/>
  <c r="V2344" i="4"/>
  <c r="V2885" i="4"/>
  <c r="V1014" i="4"/>
  <c r="V1013" i="4"/>
  <c r="V3446" i="4"/>
  <c r="V3392" i="4"/>
  <c r="V987" i="4"/>
  <c r="V4589" i="4"/>
  <c r="V7556" i="4"/>
  <c r="V4277" i="4"/>
  <c r="V3759" i="4"/>
  <c r="V448" i="4"/>
  <c r="V5212" i="4"/>
  <c r="V7146" i="4"/>
  <c r="V3476" i="4"/>
  <c r="V7601" i="4"/>
  <c r="V3332" i="4"/>
  <c r="V3034" i="4"/>
  <c r="V5926" i="4"/>
  <c r="V4448" i="4"/>
  <c r="V2346" i="4"/>
  <c r="V4429" i="4"/>
  <c r="V2854" i="4"/>
  <c r="V2452" i="4"/>
  <c r="V1946" i="4"/>
  <c r="V1874" i="4"/>
  <c r="V6083" i="4"/>
  <c r="V8167" i="4"/>
  <c r="V4778" i="4"/>
  <c r="V1735" i="4"/>
  <c r="V7924" i="4"/>
  <c r="V4859" i="4"/>
  <c r="V5028" i="4"/>
  <c r="V3310" i="4"/>
  <c r="V3340" i="4"/>
  <c r="V487" i="4"/>
  <c r="V7053" i="4"/>
  <c r="V3112" i="4"/>
  <c r="V2358" i="4"/>
  <c r="V7865" i="4"/>
  <c r="V6169" i="4"/>
  <c r="V1638" i="4"/>
  <c r="V1266" i="4"/>
  <c r="V5742" i="4"/>
  <c r="V3080" i="4"/>
  <c r="V326" i="4"/>
  <c r="V3333" i="4"/>
  <c r="V4509" i="4"/>
  <c r="V484" i="4"/>
  <c r="V5180" i="4"/>
  <c r="V3456" i="4"/>
  <c r="V6079" i="4"/>
  <c r="V3904" i="4"/>
  <c r="V4705" i="4"/>
  <c r="V2176" i="4"/>
  <c r="V3036" i="4"/>
  <c r="V2567" i="4"/>
  <c r="V7123" i="4"/>
  <c r="V85" i="4"/>
  <c r="V4932" i="4"/>
  <c r="V8054" i="4"/>
  <c r="V3266" i="4"/>
  <c r="V5583" i="4"/>
  <c r="V17" i="4"/>
  <c r="V1569" i="4"/>
  <c r="V1314" i="4"/>
  <c r="V7036" i="4"/>
  <c r="V1239" i="4"/>
  <c r="V8130" i="4"/>
  <c r="V6414" i="4"/>
  <c r="V6764" i="4"/>
  <c r="V3857" i="4"/>
  <c r="V3960" i="4"/>
  <c r="V7935" i="4"/>
  <c r="V416" i="4"/>
  <c r="V7390" i="4"/>
  <c r="V5111" i="4"/>
  <c r="V4972" i="4"/>
  <c r="V2298" i="4"/>
  <c r="V6401" i="4"/>
  <c r="V8086" i="4"/>
  <c r="V8163" i="4"/>
  <c r="V4663" i="4"/>
  <c r="V6775" i="4"/>
  <c r="V6471" i="4"/>
  <c r="V5757" i="4"/>
  <c r="V999" i="4"/>
  <c r="V7297" i="4"/>
  <c r="V4247" i="4"/>
  <c r="V3428" i="4"/>
  <c r="V3751" i="4"/>
  <c r="V6923" i="4"/>
  <c r="V6542" i="4"/>
  <c r="V993" i="4"/>
  <c r="V3312" i="4"/>
  <c r="V6598" i="4"/>
  <c r="V4862" i="4"/>
  <c r="V354" i="4"/>
  <c r="V2502" i="4"/>
  <c r="V3508" i="4"/>
  <c r="V612" i="4"/>
  <c r="V1651" i="4"/>
  <c r="V3326" i="4"/>
  <c r="V7342" i="4"/>
  <c r="V8321" i="4"/>
  <c r="V777" i="4"/>
  <c r="V1123" i="4"/>
  <c r="V5152" i="4"/>
  <c r="V8071" i="4"/>
  <c r="V4806" i="4"/>
  <c r="V970" i="4"/>
  <c r="V776" i="4"/>
  <c r="V6152" i="4"/>
  <c r="V2228" i="4"/>
  <c r="V623" i="4"/>
  <c r="V947" i="4"/>
  <c r="V2566" i="4"/>
  <c r="V2560" i="4"/>
  <c r="V7221" i="4"/>
  <c r="V1148" i="4"/>
  <c r="V2974" i="4"/>
  <c r="V1699" i="4"/>
  <c r="V324" i="4"/>
  <c r="V555" i="4"/>
  <c r="V2262" i="4"/>
  <c r="V7389" i="4"/>
  <c r="V2561" i="4"/>
  <c r="V7524" i="4"/>
  <c r="V2886" i="4"/>
  <c r="V2554" i="4"/>
  <c r="V3021" i="4"/>
  <c r="V6755" i="4"/>
  <c r="V1819" i="4"/>
  <c r="V1814" i="4"/>
  <c r="V6861" i="4"/>
  <c r="V7089" i="4"/>
  <c r="V7307" i="4"/>
  <c r="V265" i="4"/>
  <c r="V954" i="4"/>
  <c r="V4514" i="4"/>
  <c r="V1064" i="4"/>
  <c r="V6211" i="4"/>
  <c r="V4135" i="4"/>
  <c r="V1391" i="4"/>
  <c r="V8031" i="4"/>
  <c r="V1993" i="4"/>
  <c r="V7448" i="4"/>
  <c r="V1043" i="4"/>
  <c r="V7139" i="4"/>
  <c r="V687" i="4"/>
  <c r="V1200" i="4"/>
  <c r="V1890" i="4"/>
  <c r="V264" i="4"/>
  <c r="V6261" i="4"/>
  <c r="V2514" i="4"/>
  <c r="V803" i="4"/>
  <c r="V3902" i="4"/>
  <c r="V7386" i="4"/>
  <c r="V2607" i="4"/>
  <c r="V6124" i="4"/>
  <c r="V613" i="4"/>
  <c r="V2481" i="4"/>
  <c r="V8298" i="4"/>
  <c r="V4751" i="4"/>
  <c r="V5099" i="4"/>
  <c r="V2172" i="4"/>
  <c r="V1567" i="4"/>
  <c r="V7013" i="4"/>
  <c r="V1744" i="4"/>
  <c r="V6812" i="4"/>
  <c r="V7682" i="4"/>
  <c r="V3521" i="4"/>
  <c r="V4691" i="4"/>
  <c r="V2753" i="4"/>
  <c r="V2669" i="4"/>
  <c r="V3863" i="4"/>
  <c r="V7149" i="4"/>
  <c r="V1019" i="4"/>
  <c r="V1607" i="4"/>
  <c r="V3919" i="4"/>
  <c r="V6876" i="4"/>
  <c r="V3210" i="4"/>
  <c r="V8262" i="4"/>
  <c r="V2217" i="4"/>
  <c r="V1035" i="4"/>
  <c r="V3597" i="4"/>
  <c r="V4303" i="4"/>
  <c r="V8260" i="4"/>
  <c r="V2223" i="4"/>
  <c r="V3259" i="4"/>
  <c r="V8147" i="4"/>
  <c r="V35" i="4"/>
  <c r="V1129" i="4"/>
  <c r="V5872" i="4"/>
  <c r="V4194" i="4"/>
  <c r="V2950" i="4"/>
  <c r="V5313" i="4"/>
  <c r="V14" i="4"/>
  <c r="V5602" i="4"/>
  <c r="V4601" i="4"/>
  <c r="V3837" i="4"/>
  <c r="V1131" i="4"/>
  <c r="V8032" i="4"/>
  <c r="V2282" i="4"/>
  <c r="V453" i="4"/>
  <c r="V847" i="4"/>
  <c r="V4237" i="4"/>
  <c r="V1849" i="4"/>
  <c r="V1374" i="4"/>
  <c r="V7" i="4"/>
  <c r="V1609" i="4"/>
  <c r="V5768" i="4"/>
  <c r="V4364" i="4"/>
  <c r="V6780" i="4"/>
  <c r="V1212" i="4"/>
  <c r="V5695" i="4"/>
  <c r="V7870" i="4"/>
  <c r="V2816" i="4"/>
  <c r="V1350" i="4"/>
  <c r="V7080" i="4"/>
  <c r="V1268" i="4"/>
  <c r="V7994" i="4"/>
  <c r="V1113" i="4"/>
  <c r="V3212" i="4"/>
  <c r="V8302" i="4"/>
  <c r="V7150" i="4"/>
  <c r="V5080" i="4"/>
  <c r="V8225" i="4"/>
  <c r="V5710" i="4"/>
  <c r="V3427" i="4"/>
  <c r="V1262" i="4"/>
  <c r="V5648" i="4"/>
  <c r="V3961" i="4"/>
  <c r="V3220" i="4"/>
  <c r="V5469" i="4"/>
  <c r="V4931" i="4"/>
  <c r="V3186" i="4"/>
  <c r="V8145" i="4"/>
  <c r="V5396" i="4"/>
  <c r="V7092" i="4"/>
  <c r="V4154" i="4"/>
  <c r="V7746" i="4"/>
  <c r="V7001" i="4"/>
  <c r="V6859" i="4"/>
  <c r="V5683" i="4"/>
  <c r="V712" i="4"/>
  <c r="V3469" i="4"/>
  <c r="V4321" i="4"/>
  <c r="V1404" i="4"/>
  <c r="V3037" i="4"/>
  <c r="V7416" i="4"/>
  <c r="V3570" i="4"/>
  <c r="V5812" i="4"/>
  <c r="V6431" i="4"/>
  <c r="V6676" i="4"/>
  <c r="V4588" i="4"/>
  <c r="V2625" i="4"/>
  <c r="V3869" i="4"/>
  <c r="V4936" i="4"/>
  <c r="V5975" i="4"/>
  <c r="V4323" i="4"/>
  <c r="V6160" i="4"/>
  <c r="V3361" i="4"/>
  <c r="V2846" i="4"/>
  <c r="V4278" i="4"/>
  <c r="V320" i="4"/>
  <c r="V2448" i="4"/>
  <c r="V1721" i="4"/>
  <c r="V2202" i="4"/>
  <c r="V1470" i="4"/>
  <c r="V1186" i="4"/>
  <c r="V5642" i="4"/>
  <c r="V5210" i="4"/>
  <c r="V3738" i="4"/>
  <c r="V4109" i="4"/>
  <c r="V7021" i="4"/>
  <c r="V3958" i="4"/>
  <c r="V5113" i="4"/>
  <c r="V5751" i="4"/>
  <c r="V4391" i="4"/>
  <c r="V4954" i="4"/>
  <c r="V7301" i="4"/>
  <c r="V7120" i="4"/>
  <c r="V6869" i="4"/>
  <c r="V4435" i="4"/>
  <c r="V5346" i="4"/>
  <c r="V7559" i="4"/>
  <c r="V3051" i="4"/>
  <c r="V6941" i="4"/>
  <c r="V1771" i="4"/>
  <c r="V5242" i="4"/>
  <c r="V3011" i="4"/>
  <c r="V5571" i="4"/>
  <c r="V675" i="4"/>
  <c r="V5694" i="4"/>
  <c r="V5400" i="4"/>
  <c r="V1159" i="4"/>
  <c r="V7210" i="4"/>
  <c r="V5067" i="4"/>
  <c r="V7288" i="4"/>
  <c r="V8229" i="4"/>
  <c r="V6555" i="4"/>
  <c r="V2107" i="4"/>
  <c r="V3925" i="4"/>
  <c r="V6088" i="4"/>
  <c r="V3418" i="4"/>
  <c r="V6972" i="4"/>
  <c r="V4942" i="4"/>
  <c r="V5095" i="4"/>
  <c r="V6309" i="4"/>
  <c r="V3345" i="4"/>
  <c r="V4403" i="4"/>
  <c r="V3554" i="4"/>
  <c r="V315" i="4"/>
  <c r="V4774" i="4"/>
  <c r="V6416" i="4"/>
  <c r="V3495" i="4"/>
  <c r="V1588" i="4"/>
  <c r="V5752" i="4"/>
  <c r="V7719" i="4"/>
  <c r="V7946" i="4"/>
  <c r="V4074" i="4"/>
  <c r="V3071" i="4"/>
  <c r="V5285" i="4"/>
  <c r="V6639" i="4"/>
  <c r="V6863" i="4"/>
  <c r="V581" i="4"/>
  <c r="V5736" i="4"/>
  <c r="V5304" i="4"/>
  <c r="V4753" i="4"/>
  <c r="V2388" i="4"/>
  <c r="V1080" i="4"/>
  <c r="V434" i="4"/>
  <c r="V5312" i="4"/>
  <c r="V2910" i="4"/>
  <c r="V1937" i="4"/>
  <c r="V703" i="4"/>
  <c r="V4158" i="4"/>
  <c r="V1352" i="4"/>
  <c r="V6951" i="4"/>
  <c r="V4521" i="4"/>
  <c r="V7310" i="4"/>
  <c r="V1224" i="4"/>
  <c r="V3430" i="4"/>
  <c r="V76" i="4"/>
  <c r="V684" i="4"/>
  <c r="V7453" i="4"/>
  <c r="V3971" i="4"/>
  <c r="V6729" i="4"/>
  <c r="V4195" i="4"/>
  <c r="V8205" i="4"/>
  <c r="V2656" i="4"/>
  <c r="V5243" i="4"/>
  <c r="V1190" i="4"/>
  <c r="V4200" i="4"/>
  <c r="V949" i="4"/>
  <c r="V5853" i="4"/>
  <c r="V948" i="4"/>
  <c r="V5268" i="4"/>
  <c r="V2040" i="4"/>
  <c r="V1741" i="4"/>
  <c r="V1519" i="4"/>
  <c r="V443" i="4"/>
  <c r="V5847" i="4"/>
  <c r="V3542" i="4"/>
  <c r="V5376" i="4"/>
  <c r="V2779" i="4"/>
  <c r="V8084" i="4"/>
  <c r="V1795" i="4"/>
  <c r="V7834" i="4"/>
  <c r="V6338" i="4"/>
  <c r="V3374" i="4"/>
  <c r="V1517" i="4"/>
  <c r="V1906" i="4"/>
  <c r="V7465" i="4"/>
  <c r="V5545" i="4"/>
  <c r="V2300" i="4"/>
  <c r="V270" i="4"/>
  <c r="V6173" i="4"/>
  <c r="V4547" i="4"/>
  <c r="V3931" i="4"/>
  <c r="V7154" i="4"/>
  <c r="V8000" i="4"/>
  <c r="V3163" i="4"/>
  <c r="V7685" i="4"/>
  <c r="V3669" i="4"/>
  <c r="V4485" i="4"/>
  <c r="V6103" i="4"/>
  <c r="V892" i="4"/>
  <c r="V2627" i="4"/>
  <c r="V501" i="4"/>
  <c r="V1570" i="4"/>
  <c r="V8110" i="4"/>
  <c r="V1238" i="4"/>
  <c r="V7159" i="4"/>
  <c r="V4222" i="4"/>
  <c r="V4139" i="4"/>
  <c r="V6573" i="4"/>
  <c r="V4672" i="4"/>
  <c r="V5759" i="4"/>
  <c r="V5560" i="4"/>
  <c r="V3868" i="4"/>
  <c r="V3531" i="4"/>
  <c r="V3795" i="4"/>
  <c r="V3829" i="4"/>
  <c r="V5851" i="4"/>
  <c r="V7955" i="4"/>
  <c r="V7760" i="4"/>
  <c r="V3619" i="4"/>
  <c r="V2513" i="4"/>
  <c r="V2332" i="4"/>
  <c r="V7129" i="4"/>
  <c r="V2374" i="4"/>
  <c r="V64" i="4"/>
  <c r="V74" i="4"/>
  <c r="V6333" i="4"/>
  <c r="V8329" i="4"/>
  <c r="V4973" i="4"/>
  <c r="V496" i="4"/>
  <c r="V5079" i="4"/>
  <c r="V7077" i="4"/>
  <c r="V6412" i="4"/>
  <c r="V7608" i="4"/>
  <c r="V1486" i="4"/>
  <c r="V8083" i="4"/>
  <c r="V3658" i="4"/>
  <c r="V969" i="4"/>
  <c r="V5565" i="4"/>
  <c r="V1466" i="4"/>
  <c r="V800" i="4"/>
  <c r="V813" i="4"/>
  <c r="V2123" i="4"/>
  <c r="V4604" i="4"/>
  <c r="V4966" i="4"/>
  <c r="V5000" i="4"/>
  <c r="V997" i="4"/>
  <c r="V2993" i="4"/>
  <c r="V120" i="4"/>
  <c r="V3139" i="4"/>
  <c r="V5733" i="4"/>
  <c r="V4257" i="4"/>
  <c r="V7525" i="4"/>
  <c r="V3179" i="4"/>
  <c r="V7772" i="4"/>
  <c r="V8093" i="4"/>
  <c r="V5800" i="4"/>
  <c r="V1183" i="4"/>
  <c r="V6612" i="4"/>
  <c r="V5217" i="4"/>
  <c r="V5538" i="4"/>
  <c r="V2456" i="4"/>
  <c r="V115" i="4"/>
  <c r="V7275" i="4"/>
  <c r="V5279" i="4"/>
  <c r="V7488" i="4"/>
  <c r="V1002" i="4"/>
  <c r="V2221" i="4"/>
  <c r="V5775" i="4"/>
  <c r="V1413" i="4"/>
  <c r="V4574" i="4"/>
  <c r="V7927" i="4"/>
  <c r="V2735" i="4"/>
  <c r="V4310" i="4"/>
  <c r="V193" i="4"/>
  <c r="V8096" i="4"/>
  <c r="V605" i="4"/>
  <c r="V5990" i="4"/>
  <c r="V2557" i="4"/>
  <c r="V5825" i="4"/>
  <c r="V5057" i="4"/>
  <c r="V7461" i="4"/>
  <c r="V7047" i="4"/>
  <c r="V184" i="4"/>
  <c r="V6635" i="4"/>
  <c r="V660" i="4"/>
  <c r="V535" i="4"/>
  <c r="V2665" i="4"/>
  <c r="V499" i="4"/>
  <c r="V3155" i="4"/>
  <c r="V7458" i="4"/>
  <c r="V1334" i="4"/>
  <c r="V1207" i="4"/>
  <c r="V411" i="4"/>
  <c r="V7014" i="4"/>
  <c r="V1858" i="4"/>
  <c r="V6540" i="4"/>
  <c r="V1483" i="4"/>
  <c r="V1222" i="4"/>
  <c r="V6371" i="4"/>
  <c r="V7739" i="4"/>
  <c r="V2220" i="4"/>
  <c r="V4915" i="4"/>
  <c r="V4414" i="4"/>
  <c r="V7526" i="4"/>
  <c r="V4250" i="4"/>
  <c r="V4184" i="4"/>
  <c r="V3765" i="4"/>
  <c r="V821" i="4"/>
  <c r="V781" i="4"/>
  <c r="V5276" i="4"/>
  <c r="V7868" i="4"/>
  <c r="V5619" i="4"/>
  <c r="V6461" i="4"/>
  <c r="V7618" i="4"/>
  <c r="V4848" i="4"/>
  <c r="V5019" i="4"/>
  <c r="V2897" i="4"/>
  <c r="V7103" i="4"/>
  <c r="V3848" i="4"/>
  <c r="V5245" i="4"/>
  <c r="V5780" i="4"/>
  <c r="V1312" i="4"/>
  <c r="V4463" i="4"/>
  <c r="V4415" i="4"/>
  <c r="V7992" i="4"/>
  <c r="V7514" i="4"/>
  <c r="V133" i="4"/>
  <c r="V390" i="4"/>
  <c r="V7280" i="4"/>
  <c r="V5283" i="4"/>
  <c r="V3544" i="4"/>
  <c r="V4733" i="4"/>
  <c r="V5958" i="4"/>
  <c r="V7656" i="4"/>
  <c r="V62" i="4"/>
  <c r="V745" i="4"/>
  <c r="V4452" i="4"/>
  <c r="V1855" i="4"/>
  <c r="V5427" i="4"/>
  <c r="V2337" i="4"/>
  <c r="V6174" i="4"/>
  <c r="V2072" i="4"/>
  <c r="V18" i="4"/>
  <c r="V589" i="4"/>
  <c r="V1167" i="4"/>
  <c r="V7613" i="4"/>
  <c r="V7540" i="4"/>
  <c r="V2308" i="4"/>
  <c r="V1891" i="4"/>
  <c r="V3431" i="4"/>
  <c r="V5612" i="4"/>
  <c r="V6520" i="4"/>
  <c r="V327" i="4"/>
  <c r="V4438" i="4"/>
  <c r="V1298" i="4"/>
  <c r="V2905" i="4"/>
  <c r="V1487" i="4"/>
  <c r="V2582" i="4"/>
  <c r="V1836" i="4"/>
  <c r="V4901" i="4"/>
  <c r="V5746" i="4"/>
  <c r="V6120" i="4"/>
  <c r="V3033" i="4"/>
  <c r="V7349" i="4"/>
  <c r="V5038" i="4"/>
  <c r="V4671" i="4"/>
  <c r="V4881" i="4"/>
  <c r="V1489" i="4"/>
  <c r="V8315" i="4"/>
  <c r="V6117" i="4"/>
  <c r="V4252" i="4"/>
  <c r="V5566" i="4"/>
  <c r="V4926" i="4"/>
  <c r="V8264" i="4"/>
  <c r="V6617" i="4"/>
  <c r="V7253" i="4"/>
  <c r="V5110" i="4"/>
  <c r="V2197" i="4"/>
  <c r="V7000" i="4"/>
  <c r="V3638" i="4"/>
  <c r="V2022" i="4"/>
  <c r="V4570" i="4"/>
  <c r="V7497" i="4"/>
  <c r="V3216" i="4"/>
  <c r="V100" i="4"/>
  <c r="V5315" i="4"/>
  <c r="V6638" i="4"/>
  <c r="V192" i="4"/>
  <c r="V7736" i="4"/>
  <c r="V4026" i="4"/>
  <c r="V8200" i="4"/>
  <c r="V1504" i="4"/>
  <c r="V5193" i="4"/>
  <c r="V7836" i="4"/>
  <c r="V5805" i="4"/>
  <c r="V4335" i="4"/>
  <c r="V6243" i="4"/>
  <c r="V3533" i="4"/>
  <c r="V3624" i="4"/>
  <c r="V2932" i="4"/>
  <c r="V3300" i="4"/>
  <c r="V7430" i="4"/>
  <c r="V1073" i="4"/>
  <c r="V2519" i="4"/>
  <c r="V7141" i="4"/>
  <c r="V5053" i="4"/>
  <c r="V7502" i="4"/>
  <c r="V1322" i="4"/>
  <c r="V4017" i="4"/>
  <c r="V6139" i="4"/>
  <c r="V3059" i="4"/>
  <c r="V5546" i="4"/>
  <c r="V5430" i="4"/>
  <c r="V944" i="4"/>
  <c r="V3289" i="4"/>
  <c r="V7135" i="4"/>
  <c r="V4565" i="4"/>
  <c r="V5063" i="4"/>
  <c r="V2445" i="4"/>
  <c r="V971" i="4"/>
  <c r="V2562" i="4"/>
  <c r="V6031" i="4"/>
  <c r="V5195" i="4"/>
  <c r="V1627" i="4"/>
  <c r="V5054" i="4"/>
  <c r="V4089" i="4"/>
  <c r="V3244" i="4"/>
  <c r="V1025" i="4"/>
  <c r="V3884" i="4"/>
  <c r="V5862" i="4"/>
  <c r="V7388" i="4"/>
  <c r="V5643" i="4"/>
  <c r="V6671" i="4"/>
  <c r="V6596" i="4"/>
  <c r="V7128" i="4"/>
  <c r="V5725" i="4"/>
  <c r="V592" i="4"/>
  <c r="V7904" i="4"/>
  <c r="V7062" i="4"/>
  <c r="V3174" i="4"/>
  <c r="V7339" i="4"/>
  <c r="V4772" i="4"/>
  <c r="V5874" i="4"/>
  <c r="V7699" i="4"/>
  <c r="V2852" i="4"/>
  <c r="V1039" i="4"/>
  <c r="V6246" i="4"/>
  <c r="V480" i="4"/>
  <c r="V5731" i="4"/>
  <c r="V3118" i="4"/>
  <c r="V6890" i="4"/>
  <c r="V5537" i="4"/>
  <c r="V622" i="4"/>
  <c r="V6191" i="4"/>
  <c r="V5947" i="4"/>
  <c r="V836" i="4"/>
  <c r="V3205" i="4"/>
  <c r="V4958" i="4"/>
  <c r="V5011" i="4"/>
  <c r="V7056" i="4"/>
  <c r="V1950" i="4"/>
  <c r="V5203" i="4"/>
  <c r="V891" i="4"/>
  <c r="V6251" i="4"/>
  <c r="V5202" i="4"/>
  <c r="V8002" i="4"/>
  <c r="V3280" i="4"/>
  <c r="V6040" i="4"/>
  <c r="V7449" i="4"/>
  <c r="V7130" i="4"/>
  <c r="V2662" i="4"/>
  <c r="V455" i="4"/>
  <c r="V1618" i="4"/>
  <c r="V4264" i="4"/>
  <c r="V6865" i="4"/>
  <c r="V1237" i="4"/>
  <c r="V2789" i="4"/>
  <c r="V243" i="4"/>
  <c r="V7582" i="4"/>
  <c r="V6155" i="4"/>
  <c r="V5859" i="4"/>
  <c r="V73" i="4"/>
  <c r="V2326" i="4"/>
  <c r="V6608" i="4"/>
  <c r="V7435" i="4"/>
  <c r="V8198" i="4"/>
  <c r="V6560" i="4"/>
  <c r="V5737" i="4"/>
  <c r="V6051" i="4"/>
  <c r="V7485" i="4"/>
  <c r="V5479" i="4"/>
  <c r="V1974" i="4"/>
  <c r="V637" i="4"/>
  <c r="V1619" i="4"/>
  <c r="V1061" i="4"/>
  <c r="V7858" i="4"/>
  <c r="V2126" i="4"/>
  <c r="V6132" i="4"/>
  <c r="V6934" i="4"/>
  <c r="V6834" i="4"/>
  <c r="V7038" i="4"/>
  <c r="V3594" i="4"/>
  <c r="V6722" i="4"/>
  <c r="V7824" i="4"/>
  <c r="V2372" i="4"/>
  <c r="V2429" i="4"/>
  <c r="V5039" i="4"/>
  <c r="V2573" i="4"/>
  <c r="V1939" i="4"/>
  <c r="V6799" i="4"/>
  <c r="V6930" i="4"/>
  <c r="V211" i="4"/>
  <c r="V3432" i="4"/>
  <c r="V5651" i="4"/>
  <c r="V5641" i="4"/>
  <c r="V3547" i="4"/>
  <c r="V7655" i="4"/>
  <c r="V5919" i="4"/>
  <c r="V6282" i="4"/>
  <c r="V7204" i="4"/>
  <c r="V5937" i="4"/>
  <c r="V7196" i="4"/>
  <c r="V258" i="4"/>
  <c r="V7629" i="4"/>
  <c r="V2446" i="4"/>
  <c r="V875" i="4"/>
  <c r="V6583" i="4"/>
  <c r="V846" i="4"/>
  <c r="V6235" i="4"/>
  <c r="V5575" i="4"/>
  <c r="V1799" i="4"/>
  <c r="V159" i="4"/>
  <c r="V7555" i="4"/>
  <c r="V7273" i="4"/>
  <c r="V963" i="4"/>
  <c r="V7101" i="4"/>
  <c r="V8204" i="4"/>
  <c r="V5341" i="4"/>
  <c r="V7926" i="4"/>
  <c r="V1922" i="4"/>
  <c r="V3143" i="4"/>
  <c r="V8041" i="4"/>
  <c r="V4472" i="4"/>
  <c r="V418" i="4"/>
  <c r="V2707" i="4"/>
  <c r="V3302" i="4"/>
  <c r="V81" i="4"/>
  <c r="V2444" i="4"/>
  <c r="V7147" i="4"/>
  <c r="V4292" i="4"/>
  <c r="V2061" i="4"/>
  <c r="V755" i="4"/>
  <c r="V1720" i="4"/>
  <c r="V4085" i="4"/>
  <c r="V1996" i="4"/>
  <c r="V5143" i="4"/>
  <c r="V627" i="4"/>
  <c r="V7111" i="4"/>
  <c r="V6009" i="4"/>
  <c r="V2261" i="4"/>
  <c r="V4204" i="4"/>
  <c r="V4569" i="4"/>
  <c r="V5918" i="4"/>
  <c r="V2663" i="4"/>
  <c r="V2867" i="4"/>
  <c r="V7529" i="4"/>
  <c r="V475" i="4"/>
  <c r="V5436" i="4"/>
  <c r="V4534" i="4"/>
  <c r="V5609" i="4"/>
  <c r="V6687" i="4"/>
  <c r="V4366" i="4"/>
  <c r="V4058" i="4"/>
  <c r="V5698" i="4"/>
  <c r="V6042" i="4"/>
  <c r="V5260" i="4"/>
  <c r="V7285" i="4"/>
  <c r="V5055" i="4"/>
  <c r="V7661" i="4"/>
  <c r="V3027" i="4"/>
  <c r="V7022" i="4"/>
  <c r="V730" i="4"/>
  <c r="V4626" i="4"/>
  <c r="V2396" i="4"/>
  <c r="V7730" i="4"/>
  <c r="V476" i="4"/>
  <c r="V3586" i="4"/>
  <c r="V4787" i="4"/>
  <c r="V5606" i="4"/>
  <c r="V5241" i="4"/>
  <c r="V5168" i="4"/>
  <c r="V5613" i="4"/>
  <c r="V2917" i="4"/>
  <c r="V2424" i="4"/>
  <c r="V6942" i="4"/>
  <c r="V5640" i="4"/>
  <c r="V6063" i="4"/>
  <c r="V6101" i="4"/>
  <c r="V5088" i="4"/>
  <c r="V3070" i="4"/>
  <c r="V2173" i="4"/>
  <c r="V6691" i="4"/>
  <c r="V3607" i="4"/>
  <c r="V978" i="4"/>
  <c r="V1288" i="4"/>
  <c r="V6603" i="4"/>
  <c r="V8252" i="4"/>
  <c r="V984" i="4"/>
  <c r="V8296" i="4"/>
  <c r="V938" i="4"/>
  <c r="V7249" i="4"/>
  <c r="V405" i="4"/>
  <c r="V1100" i="4"/>
  <c r="V4875" i="4"/>
  <c r="V7381" i="4"/>
  <c r="V5355" i="4"/>
  <c r="V2537" i="4"/>
  <c r="V2695" i="4"/>
  <c r="V8034" i="4"/>
  <c r="V583" i="4"/>
  <c r="V4828" i="4"/>
  <c r="V5499" i="4"/>
  <c r="V498" i="4"/>
  <c r="V3499" i="4"/>
  <c r="V8075" i="4"/>
  <c r="V6127" i="4"/>
  <c r="V4337" i="4"/>
  <c r="V5342" i="4"/>
  <c r="V6208" i="4"/>
  <c r="V6522" i="4"/>
  <c r="V2657" i="4"/>
  <c r="V2959" i="4"/>
  <c r="V5291" i="4"/>
  <c r="V2792" i="4"/>
  <c r="V1782" i="4"/>
  <c r="V6821" i="4"/>
  <c r="V5025" i="4"/>
  <c r="V7537" i="4"/>
  <c r="V4526" i="4"/>
  <c r="V5506" i="4"/>
  <c r="V1000" i="4"/>
  <c r="V259" i="4"/>
  <c r="V1518" i="4"/>
  <c r="V1803" i="4"/>
  <c r="V2048" i="4"/>
  <c r="V2159" i="4"/>
  <c r="V6413" i="4"/>
  <c r="V2856" i="4"/>
  <c r="V8314" i="4"/>
  <c r="V1432" i="4"/>
  <c r="V3652" i="4"/>
  <c r="V5399" i="4"/>
  <c r="V879" i="4"/>
  <c r="V6454" i="4"/>
  <c r="V5325" i="4"/>
  <c r="V6666" i="4"/>
  <c r="V1396" i="4"/>
  <c r="V5438" i="4"/>
  <c r="V7711" i="4"/>
  <c r="V4805" i="4"/>
  <c r="V630" i="4"/>
  <c r="V5349" i="4"/>
  <c r="V2049" i="4"/>
  <c r="V5584" i="4"/>
  <c r="V5033" i="4"/>
  <c r="V4259" i="4"/>
  <c r="V1654" i="4"/>
  <c r="V2063" i="4"/>
  <c r="V1357" i="4"/>
  <c r="V4298" i="4"/>
  <c r="V3452" i="4"/>
  <c r="V6028" i="4"/>
  <c r="V1414" i="4"/>
  <c r="V302" i="4"/>
  <c r="V6358" i="4"/>
  <c r="V1639" i="4"/>
  <c r="V5348" i="4"/>
  <c r="V4186" i="4"/>
  <c r="V7796" i="4"/>
  <c r="V6651" i="4"/>
  <c r="V4725" i="4"/>
  <c r="V2162" i="4"/>
  <c r="V5161" i="4"/>
  <c r="V4075" i="4"/>
  <c r="V1988" i="4"/>
  <c r="V2637" i="4"/>
  <c r="V5598" i="4"/>
  <c r="V1901" i="4"/>
  <c r="V6047" i="4"/>
  <c r="V3853" i="4"/>
  <c r="V5962" i="4"/>
  <c r="V1226" i="4"/>
  <c r="V805" i="4"/>
  <c r="V8300" i="4"/>
  <c r="V2232" i="4"/>
  <c r="V2636" i="4"/>
  <c r="V2190" i="4"/>
  <c r="V5179" i="4"/>
  <c r="V3805" i="4"/>
  <c r="V4927" i="4"/>
  <c r="V793" i="4"/>
  <c r="V6991" i="4"/>
  <c r="V3568" i="4"/>
  <c r="V3663" i="4"/>
  <c r="V6146" i="4"/>
  <c r="V6423" i="4"/>
  <c r="V885" i="4"/>
  <c r="V4062" i="4"/>
  <c r="V1157" i="4"/>
  <c r="V234" i="4"/>
  <c r="V5510" i="4"/>
  <c r="V6480" i="4"/>
  <c r="V4239" i="4"/>
  <c r="V3858" i="4"/>
  <c r="V6205" i="4"/>
  <c r="V2329" i="4"/>
  <c r="V2070" i="4"/>
  <c r="V7947" i="4"/>
  <c r="V5115" i="4"/>
  <c r="V5390" i="4"/>
  <c r="V3760" i="4"/>
  <c r="V2116" i="4"/>
  <c r="V3722" i="4"/>
  <c r="V4678" i="4"/>
  <c r="V6574" i="4"/>
  <c r="V2790" i="4"/>
  <c r="V6354" i="4"/>
  <c r="V6550" i="4"/>
  <c r="V3678" i="4"/>
  <c r="V3297" i="4"/>
  <c r="V7325" i="4"/>
  <c r="V1366" i="4"/>
  <c r="V2294" i="4"/>
  <c r="V5308" i="4"/>
  <c r="V2440" i="4"/>
  <c r="V7195" i="4"/>
  <c r="V2163" i="4"/>
  <c r="V7965" i="4"/>
  <c r="V1305" i="4"/>
  <c r="V2035" i="4"/>
  <c r="V5823" i="4"/>
  <c r="V3202" i="4"/>
  <c r="V5976" i="4"/>
  <c r="V5717" i="4"/>
  <c r="V2883" i="4"/>
  <c r="V1390" i="4"/>
  <c r="V3889" i="4"/>
  <c r="V8073" i="4"/>
  <c r="V4661" i="4"/>
  <c r="V3396" i="4"/>
  <c r="V4824" i="4"/>
  <c r="V3844" i="4"/>
  <c r="V7521" i="4"/>
  <c r="V19" i="4"/>
  <c r="V1507" i="4"/>
  <c r="V644" i="4"/>
  <c r="V5328" i="4"/>
  <c r="V6658" i="4"/>
  <c r="V4780" i="4"/>
  <c r="V1561" i="4"/>
  <c r="V1469" i="4"/>
  <c r="V865" i="4"/>
  <c r="V2946" i="4"/>
  <c r="V895" i="4"/>
  <c r="V4522" i="4"/>
  <c r="V7220" i="4"/>
  <c r="V6803" i="4"/>
  <c r="V2178" i="4"/>
  <c r="V3684" i="4"/>
  <c r="V6566" i="4"/>
  <c r="V3474" i="4"/>
  <c r="V3801" i="4"/>
  <c r="V1180" i="4"/>
  <c r="V5534" i="4"/>
  <c r="V5477" i="4"/>
  <c r="V3311" i="4"/>
  <c r="V2934" i="4"/>
  <c r="V2267" i="4"/>
  <c r="V2275" i="4"/>
  <c r="V3605" i="4"/>
  <c r="V3938" i="4"/>
  <c r="V2762" i="4"/>
  <c r="V1846" i="4"/>
  <c r="V94" i="4"/>
  <c r="V3595" i="4"/>
  <c r="V2569" i="4"/>
  <c r="V5071" i="4"/>
  <c r="V3211" i="4"/>
  <c r="V8154" i="4"/>
  <c r="V3675" i="4"/>
  <c r="V5333" i="4"/>
  <c r="V1169" i="4"/>
  <c r="V301" i="4"/>
  <c r="V6549" i="4"/>
  <c r="V4949" i="4"/>
  <c r="V4162" i="4"/>
  <c r="V7999" i="4"/>
  <c r="V649" i="4"/>
  <c r="V5100" i="4"/>
  <c r="V454" i="4"/>
  <c r="V980" i="4"/>
  <c r="V274" i="4"/>
  <c r="V3714" i="4"/>
  <c r="V7932" i="4"/>
  <c r="V6559" i="4"/>
  <c r="V1242" i="4"/>
  <c r="V5044" i="4"/>
  <c r="V3365" i="4"/>
  <c r="V1796" i="4"/>
  <c r="V7344" i="4"/>
  <c r="V2860" i="4"/>
  <c r="V2606" i="4"/>
  <c r="V5797" i="4"/>
  <c r="V2810" i="4"/>
  <c r="V6665" i="4"/>
  <c r="V5861" i="4"/>
  <c r="V406" i="4"/>
  <c r="V2770" i="4"/>
  <c r="V4020" i="4"/>
  <c r="V2998" i="4"/>
  <c r="V3701" i="4"/>
  <c r="V2399" i="4"/>
  <c r="V5176" i="4"/>
  <c r="V4330" i="4"/>
  <c r="V7957" i="4"/>
  <c r="V4400" i="4"/>
  <c r="V7066" i="4"/>
  <c r="V1272" i="4"/>
  <c r="V1885" i="4"/>
  <c r="V3347" i="4"/>
  <c r="V1995" i="4"/>
  <c r="V6937" i="4"/>
  <c r="V478" i="4"/>
  <c r="V7145" i="4"/>
  <c r="V5587" i="4"/>
  <c r="V2433" i="4"/>
  <c r="V4856" i="4"/>
  <c r="V1907" i="4"/>
  <c r="V7383" i="4"/>
  <c r="V3923" i="4"/>
  <c r="V1319" i="4"/>
  <c r="V1415" i="4"/>
  <c r="V548" i="4"/>
  <c r="V3467" i="4"/>
  <c r="V1172" i="4"/>
  <c r="V7224" i="4"/>
  <c r="V4340" i="4"/>
  <c r="V6164" i="4"/>
  <c r="V6094" i="4"/>
  <c r="V2477" i="4"/>
  <c r="V1004" i="4"/>
  <c r="V3653" i="4"/>
  <c r="V8024" i="4"/>
  <c r="V7700" i="4"/>
  <c r="V5790" i="4"/>
  <c r="V4356" i="4"/>
  <c r="V788" i="4"/>
  <c r="V2164" i="4"/>
  <c r="V7375" i="4"/>
  <c r="V909" i="4"/>
  <c r="V5572" i="4"/>
  <c r="V3412" i="4"/>
  <c r="V5703" i="4"/>
  <c r="V6415" i="4"/>
  <c r="V2985" i="4"/>
  <c r="V227" i="4"/>
  <c r="V7797" i="4"/>
  <c r="V3862" i="4"/>
  <c r="V4992" i="4"/>
  <c r="V2010" i="4"/>
  <c r="V5696" i="4"/>
  <c r="V7734" i="4"/>
  <c r="V734" i="4"/>
  <c r="V4651" i="4"/>
  <c r="V7110" i="4"/>
  <c r="V4874" i="4"/>
  <c r="V3151" i="4"/>
  <c r="V1860" i="4"/>
  <c r="V7913" i="4"/>
  <c r="V4980" i="4"/>
  <c r="V7842" i="4"/>
  <c r="V621" i="4"/>
  <c r="V7434" i="4"/>
  <c r="V7782" i="4"/>
  <c r="V7144" i="4"/>
  <c r="V3443" i="4"/>
  <c r="V2002" i="4"/>
  <c r="V6637" i="4"/>
  <c r="V6512" i="4"/>
  <c r="V135" i="4"/>
  <c r="V952" i="4"/>
  <c r="V7863" i="4"/>
  <c r="V1815" i="4"/>
  <c r="V2889" i="4"/>
  <c r="V590" i="4"/>
  <c r="V814" i="4"/>
  <c r="V989" i="4"/>
  <c r="V1290" i="4"/>
  <c r="V2556" i="4"/>
  <c r="V4870" i="4"/>
  <c r="V2165" i="4"/>
  <c r="V7348" i="4"/>
  <c r="V3975" i="4"/>
  <c r="V8135" i="4"/>
  <c r="V6679" i="4"/>
  <c r="V2733" i="4"/>
  <c r="V7351" i="4"/>
  <c r="V3031" i="4"/>
  <c r="V7666" i="4"/>
  <c r="V7637" i="4"/>
  <c r="V1116" i="4"/>
  <c r="V3377" i="4"/>
  <c r="V6820" i="4"/>
  <c r="V7512" i="4"/>
  <c r="V5372" i="4"/>
  <c r="V6587" i="4"/>
  <c r="V2591" i="4"/>
  <c r="V2108" i="4"/>
  <c r="V31" i="4"/>
  <c r="V8183" i="4"/>
  <c r="V6066" i="4"/>
  <c r="V5745" i="4"/>
  <c r="V2730" i="4"/>
  <c r="V1837" i="4"/>
  <c r="V7554" i="4"/>
  <c r="V139" i="4"/>
  <c r="V7597" i="4"/>
  <c r="V3278" i="4"/>
  <c r="V3498" i="4"/>
  <c r="V3983" i="4"/>
  <c r="V7314" i="4"/>
  <c r="V685" i="4"/>
  <c r="V7632" i="4"/>
  <c r="V4123" i="4"/>
  <c r="V5555" i="4"/>
  <c r="V369" i="4"/>
  <c r="V2129" i="4"/>
  <c r="V1375" i="4"/>
  <c r="V7486" i="4"/>
  <c r="V4114" i="4"/>
  <c r="V2109" i="4"/>
  <c r="V4131" i="4"/>
  <c r="V701" i="4"/>
  <c r="V1049" i="4"/>
  <c r="V4519" i="4"/>
  <c r="V2171" i="4"/>
  <c r="V2643" i="4"/>
  <c r="V6831" i="4"/>
  <c r="V5522" i="4"/>
  <c r="V5603" i="4"/>
  <c r="V6771" i="4"/>
  <c r="V6278" i="4"/>
  <c r="V7749" i="4"/>
  <c r="V3077" i="4"/>
  <c r="V7393" i="4"/>
  <c r="V2432" i="4"/>
  <c r="V695" i="4"/>
  <c r="V7861" i="4"/>
  <c r="V2377" i="4"/>
  <c r="V3524" i="4"/>
  <c r="V1241" i="4"/>
  <c r="V2007" i="4"/>
  <c r="V5936" i="4"/>
  <c r="V1202" i="4"/>
  <c r="V5091" i="4"/>
  <c r="V2243" i="4"/>
  <c r="V7296" i="4"/>
  <c r="V75" i="4"/>
  <c r="V1838" i="4"/>
  <c r="V1587" i="4"/>
  <c r="V6435" i="4"/>
  <c r="V3465" i="4"/>
  <c r="V6586" i="4"/>
  <c r="V7205" i="4"/>
  <c r="V4993" i="4"/>
  <c r="V168" i="4"/>
  <c r="V7641" i="4"/>
  <c r="V4523" i="4"/>
  <c r="V2633" i="4"/>
  <c r="V245" i="4"/>
  <c r="V6986" i="4"/>
  <c r="V2940" i="4"/>
  <c r="V2697" i="4"/>
  <c r="V3772" i="4"/>
  <c r="V8293" i="4"/>
  <c r="V4084" i="4"/>
  <c r="V2216" i="4"/>
  <c r="V3445" i="4"/>
  <c r="V3484" i="4"/>
  <c r="V1729" i="4"/>
  <c r="V5813" i="4"/>
  <c r="V5078" i="4"/>
  <c r="V6518" i="4"/>
  <c r="V1380" i="4"/>
  <c r="V7213" i="4"/>
  <c r="V7873" i="4"/>
  <c r="V4889" i="4"/>
  <c r="V2875" i="4"/>
  <c r="V5116" i="4"/>
  <c r="V1082" i="4"/>
  <c r="V3856" i="4"/>
  <c r="V1505" i="4"/>
  <c r="V4175" i="4"/>
  <c r="V3865" i="4"/>
  <c r="V7652" i="4"/>
  <c r="V4491" i="4"/>
  <c r="V2588" i="4"/>
  <c r="V6627" i="4"/>
  <c r="V284" i="4"/>
  <c r="V7893" i="4"/>
  <c r="V4349" i="4"/>
  <c r="V1424" i="4"/>
  <c r="V2772" i="4"/>
  <c r="V4524" i="4"/>
  <c r="V2967" i="4"/>
  <c r="V2212" i="4"/>
  <c r="V3496" i="4"/>
  <c r="V5719" i="4"/>
  <c r="V923" i="4"/>
  <c r="V682" i="4"/>
  <c r="V2547" i="4"/>
  <c r="V754" i="4"/>
  <c r="V1751" i="4"/>
  <c r="V7286" i="4"/>
  <c r="V290" i="4"/>
  <c r="V3882" i="4"/>
  <c r="V6529" i="4"/>
  <c r="V3246" i="4"/>
  <c r="V753" i="4"/>
  <c r="V2038" i="4"/>
  <c r="V3643" i="4"/>
  <c r="V7019" i="4"/>
  <c r="V6848" i="4"/>
  <c r="V7912" i="4"/>
  <c r="V7279" i="4"/>
  <c r="V7768" i="4"/>
  <c r="V6137" i="4"/>
  <c r="V6022" i="4"/>
  <c r="V2859" i="4"/>
  <c r="V3156" i="4"/>
  <c r="V5159" i="4"/>
  <c r="V4794" i="4"/>
  <c r="V3695" i="4"/>
  <c r="V1502" i="4"/>
  <c r="V2701" i="4"/>
  <c r="V641" i="4"/>
  <c r="V3403" i="4"/>
  <c r="V408" i="4"/>
  <c r="V700" i="4"/>
  <c r="V5915" i="4"/>
  <c r="V979" i="4"/>
  <c r="V7958" i="4"/>
  <c r="V741" i="4"/>
  <c r="V4436" i="4"/>
  <c r="V6081" i="4"/>
  <c r="V3" i="4"/>
  <c r="V3608" i="4"/>
  <c r="V7267" i="4"/>
  <c r="V8181" i="4"/>
  <c r="V4389" i="4"/>
  <c r="V2864" i="4"/>
  <c r="V257" i="4"/>
  <c r="V2414" i="4"/>
  <c r="V1438" i="4"/>
  <c r="V4853" i="4"/>
  <c r="V2641" i="4"/>
  <c r="V6915" i="4"/>
  <c r="V2653" i="4"/>
  <c r="V6194" i="4"/>
  <c r="V3013" i="4"/>
  <c r="V3090" i="4"/>
  <c r="V4279" i="4"/>
  <c r="V6788" i="4"/>
  <c r="V2052" i="4"/>
  <c r="V4950" i="4"/>
  <c r="V4718" i="4"/>
  <c r="V5144" i="4"/>
  <c r="V542" i="4"/>
  <c r="V2550" i="4"/>
  <c r="V8210" i="4"/>
  <c r="V1677" i="4"/>
  <c r="V853" i="4"/>
  <c r="V3766" i="4"/>
  <c r="V1878" i="4"/>
  <c r="V2544" i="4"/>
  <c r="V3292" i="4"/>
  <c r="V3309" i="4"/>
  <c r="V3665" i="4"/>
  <c r="V5401" i="4"/>
  <c r="V7438" i="4"/>
  <c r="V8341" i="4"/>
  <c r="V3757" i="4"/>
  <c r="V3173" i="4"/>
  <c r="V7317" i="4"/>
  <c r="V6909" i="4"/>
  <c r="V7698" i="4"/>
  <c r="V8129" i="4"/>
  <c r="V4623" i="4"/>
  <c r="V7274" i="4"/>
  <c r="V1698" i="4"/>
  <c r="V6786" i="4"/>
  <c r="V3181" i="4"/>
  <c r="V1827" i="4"/>
  <c r="V6956" i="4"/>
  <c r="V3214" i="4"/>
  <c r="V3357" i="4"/>
  <c r="V6894" i="4"/>
  <c r="V4478" i="4"/>
  <c r="V3407" i="4"/>
  <c r="V2901" i="4"/>
  <c r="V5475" i="4"/>
  <c r="V489" i="4"/>
  <c r="V7538" i="4"/>
  <c r="V7982" i="4"/>
  <c r="V1762" i="4"/>
  <c r="V2189" i="4"/>
  <c r="V4346" i="4"/>
  <c r="V5912" i="4"/>
  <c r="V5728" i="4"/>
  <c r="V1140" i="4"/>
  <c r="V4479" i="4"/>
  <c r="V2073" i="4"/>
  <c r="V4835" i="4"/>
  <c r="V1299" i="4"/>
  <c r="V1712" i="4"/>
  <c r="V8019" i="4"/>
  <c r="V145" i="4"/>
  <c r="V1255" i="4"/>
  <c r="V7827" i="4"/>
  <c r="V186" i="4"/>
  <c r="V3880" i="4"/>
  <c r="V634" i="4"/>
  <c r="V7124" i="4"/>
  <c r="V1608" i="4"/>
  <c r="V1755" i="4"/>
  <c r="V2015" i="4"/>
  <c r="V3460" i="4"/>
  <c r="V6272" i="4"/>
  <c r="V2812" i="4"/>
  <c r="V6721" i="4"/>
  <c r="V4263" i="4"/>
  <c r="V1892" i="4"/>
  <c r="V4783" i="4"/>
  <c r="V444" i="4"/>
  <c r="V4503" i="4"/>
  <c r="V8248" i="4"/>
  <c r="V2039" i="4"/>
  <c r="V4537" i="4"/>
  <c r="V7919" i="4"/>
  <c r="V8123" i="4"/>
  <c r="V8048" i="4"/>
  <c r="V8117" i="4"/>
  <c r="V7306" i="4"/>
  <c r="V4883" i="4"/>
  <c r="V8141" i="4"/>
  <c r="V5124" i="4"/>
  <c r="V6409" i="4"/>
  <c r="V1243" i="4"/>
  <c r="V1017" i="4"/>
  <c r="V3103" i="4"/>
  <c r="V2521" i="4"/>
  <c r="V1401" i="4"/>
  <c r="V4676" i="4"/>
  <c r="V4867" i="4"/>
  <c r="V3265" i="4"/>
  <c r="V3144" i="4"/>
  <c r="V4209" i="4"/>
  <c r="V1736" i="4"/>
  <c r="V144" i="4"/>
  <c r="V5069" i="4"/>
  <c r="V3781" i="4"/>
  <c r="V6730" i="4"/>
  <c r="V1501" i="4"/>
  <c r="V2078" i="4"/>
  <c r="V4899" i="4"/>
  <c r="V2198" i="4"/>
  <c r="V5452" i="4"/>
  <c r="V7477" i="4"/>
  <c r="V2822" i="4"/>
  <c r="V5426" i="4"/>
  <c r="V4001" i="4"/>
  <c r="V2281" i="4"/>
  <c r="V5292" i="4"/>
  <c r="V7756" i="4"/>
  <c r="V1882" i="4"/>
  <c r="V362" i="4"/>
  <c r="V1330" i="4"/>
  <c r="V1951" i="4"/>
  <c r="V5042" i="4"/>
  <c r="V131" i="4"/>
  <c r="V3217" i="4"/>
  <c r="V6206" i="4"/>
  <c r="V7189" i="4"/>
  <c r="V7773" i="4"/>
  <c r="V5520" i="4"/>
  <c r="V4945" i="4"/>
  <c r="V8148" i="4"/>
  <c r="V181" i="4"/>
  <c r="V4493" i="4"/>
  <c r="V5856" i="4"/>
  <c r="V5318" i="4"/>
  <c r="V3415" i="4"/>
  <c r="V3447" i="4"/>
  <c r="V8330" i="4"/>
  <c r="V3864" i="4"/>
  <c r="V6517" i="4"/>
  <c r="V4939" i="4"/>
  <c r="V966" i="4"/>
  <c r="V1308" i="4"/>
  <c r="V5" i="4"/>
  <c r="V6175" i="4"/>
  <c r="V1536" i="4"/>
  <c r="V1671" i="4"/>
  <c r="V7428" i="4"/>
  <c r="V4145" i="4"/>
  <c r="V7172" i="4"/>
  <c r="V5108" i="4"/>
  <c r="V6106" i="4"/>
  <c r="V2266" i="4"/>
  <c r="V2200" i="4"/>
  <c r="V3022" i="4"/>
  <c r="V6798" i="4"/>
  <c r="V5953" i="4"/>
  <c r="V6075" i="4"/>
  <c r="V5320" i="4"/>
  <c r="V1149" i="4"/>
  <c r="V4326" i="4"/>
  <c r="V3464" i="4"/>
  <c r="V6565" i="4"/>
  <c r="V6983" i="4"/>
  <c r="V1373" i="4"/>
  <c r="V3126" i="4"/>
  <c r="V5968" i="4"/>
  <c r="V5058" i="4"/>
  <c r="V6704" i="4"/>
  <c r="V3512" i="4"/>
  <c r="V4470" i="4"/>
  <c r="V4940" i="4"/>
  <c r="V6033" i="4"/>
  <c r="V678" i="4"/>
  <c r="V329" i="4"/>
  <c r="V7026" i="4"/>
  <c r="V5938" i="4"/>
  <c r="V3175" i="4"/>
  <c r="V4468" i="4"/>
  <c r="V2804" i="4"/>
  <c r="V3079" i="4"/>
  <c r="V2877" i="4"/>
  <c r="V2969" i="4"/>
  <c r="V3576" i="4"/>
  <c r="V792" i="4"/>
  <c r="V7974" i="4"/>
  <c r="V7565" i="4"/>
  <c r="V2106" i="4"/>
  <c r="V3201" i="4"/>
  <c r="V6875" i="4"/>
  <c r="V1256" i="4"/>
  <c r="V1270" i="4"/>
  <c r="V4963" i="4"/>
  <c r="V2416" i="4"/>
  <c r="V939" i="4"/>
  <c r="V6054" i="4"/>
  <c r="V3712" i="4"/>
  <c r="V1106" i="4"/>
  <c r="V2565" i="4"/>
  <c r="V7673" i="4"/>
  <c r="V1368" i="4"/>
  <c r="V2158" i="4"/>
  <c r="V3796" i="4"/>
  <c r="V8228" i="4"/>
  <c r="V7748" i="4"/>
  <c r="V2222" i="4"/>
  <c r="V3507" i="4"/>
  <c r="V437" i="4"/>
  <c r="V8102" i="4"/>
  <c r="V6323" i="4"/>
  <c r="V7055" i="4"/>
  <c r="V5125" i="4"/>
  <c r="V7031" i="4"/>
  <c r="V1614" i="4"/>
  <c r="V5893" i="4"/>
  <c r="V4009" i="4"/>
  <c r="V5366" i="4"/>
  <c r="V6182" i="4"/>
  <c r="V4872" i="4"/>
  <c r="V1476" i="4"/>
  <c r="V26" i="4"/>
  <c r="V8320" i="4"/>
  <c r="V4211" i="4"/>
  <c r="V796" i="4"/>
  <c r="V7520" i="4"/>
  <c r="V4909" i="4"/>
  <c r="V378" i="4"/>
  <c r="V6231" i="4"/>
  <c r="V663" i="4"/>
  <c r="V4083" i="4"/>
  <c r="V5791" i="4"/>
  <c r="V1904" i="4"/>
  <c r="V2761" i="4"/>
  <c r="V7757" i="4"/>
  <c r="V5562" i="4"/>
  <c r="V7235" i="4"/>
  <c r="V6349" i="4"/>
  <c r="V5623" i="4"/>
  <c r="V5857" i="4"/>
  <c r="V2280" i="4"/>
  <c r="V2817" i="4"/>
  <c r="V6234" i="4"/>
  <c r="V2251" i="4"/>
  <c r="V2623" i="4"/>
  <c r="V2155" i="4"/>
  <c r="V6259" i="4"/>
  <c r="V4943" i="4"/>
  <c r="V4882" i="4"/>
  <c r="V3545" i="4"/>
  <c r="V3386" i="4"/>
  <c r="V1410" i="4"/>
  <c r="V1628" i="4"/>
  <c r="V6372" i="4"/>
  <c r="V3196" i="4"/>
  <c r="V4061" i="4"/>
  <c r="V854" i="4"/>
  <c r="V7042" i="4"/>
  <c r="V3436" i="4"/>
  <c r="V2538" i="4"/>
  <c r="V807" i="4"/>
  <c r="V2721" i="4"/>
  <c r="V4180" i="4"/>
  <c r="V323" i="4"/>
  <c r="V5309" i="4"/>
  <c r="V1114" i="4"/>
  <c r="V6318" i="4"/>
  <c r="V5215" i="4"/>
  <c r="V3461" i="4"/>
  <c r="V4720" i="4"/>
  <c r="V3050" i="4"/>
  <c r="V3208" i="4"/>
  <c r="V2811" i="4"/>
  <c r="V4385" i="4"/>
  <c r="V6697" i="4"/>
  <c r="V56" i="4"/>
  <c r="V1893" i="4"/>
  <c r="V5511" i="4"/>
  <c r="V6004" i="4"/>
  <c r="V7898" i="4"/>
  <c r="V190" i="4"/>
  <c r="V2253" i="4"/>
  <c r="V7039" i="4"/>
  <c r="V785" i="4"/>
  <c r="V8159" i="4"/>
  <c r="V8197" i="4"/>
  <c r="V3252" i="4"/>
  <c r="V1694" i="4"/>
  <c r="V5402" i="4"/>
  <c r="V5132" i="4"/>
  <c r="V218" i="4"/>
  <c r="V7860" i="4"/>
  <c r="V4416" i="4"/>
  <c r="V4027" i="4"/>
  <c r="V3855" i="4"/>
  <c r="V8016" i="4"/>
  <c r="V4528" i="4"/>
  <c r="V3802" i="4"/>
  <c r="V4096" i="4"/>
  <c r="V7493" i="4"/>
  <c r="V6532" i="4"/>
  <c r="V6918" i="4"/>
  <c r="V5627" i="4"/>
  <c r="V3599" i="4"/>
  <c r="V4167" i="4"/>
  <c r="V4888" i="4"/>
  <c r="V4116" i="4"/>
  <c r="V953" i="4"/>
  <c r="V868" i="4"/>
  <c r="V1075" i="4"/>
  <c r="V3215" i="4"/>
  <c r="V2635" i="4"/>
  <c r="V5760" i="4"/>
  <c r="V2881" i="4"/>
  <c r="V5090" i="4"/>
  <c r="V8035" i="4"/>
  <c r="V5585" i="4"/>
  <c r="V2256" i="4"/>
  <c r="V8052" i="4"/>
  <c r="V5269" i="4"/>
  <c r="V114" i="4"/>
  <c r="V823" i="4"/>
  <c r="V7794" i="4"/>
  <c r="V4840" i="4"/>
  <c r="V3224" i="4"/>
  <c r="V2965" i="4"/>
  <c r="V142" i="4"/>
  <c r="V7059" i="4"/>
  <c r="V902" i="4"/>
  <c r="V706" i="4"/>
  <c r="V744" i="4"/>
  <c r="V2185" i="4"/>
  <c r="V7202" i="4"/>
  <c r="V5899" i="4"/>
  <c r="V617" i="4"/>
  <c r="V6701" i="4"/>
  <c r="V3329" i="4"/>
  <c r="V1841" i="4"/>
  <c r="V1824" i="4"/>
  <c r="V1739" i="4"/>
  <c r="V7807" i="4"/>
  <c r="V7261" i="4"/>
  <c r="V7322" i="4"/>
  <c r="V3137" i="4"/>
  <c r="V511" i="4"/>
  <c r="V7783" i="4"/>
  <c r="V5615" i="4"/>
  <c r="V7166" i="4"/>
  <c r="V16" i="4"/>
  <c r="V609" i="4"/>
  <c r="V4580" i="4"/>
  <c r="V6871" i="4"/>
  <c r="V325" i="4"/>
  <c r="V3819" i="4"/>
  <c r="V1981" i="4"/>
  <c r="V7602" i="4"/>
  <c r="V4924" i="4"/>
  <c r="V226" i="4"/>
  <c r="V3082" i="4"/>
  <c r="V3341" i="4"/>
  <c r="V1248" i="4"/>
  <c r="V2094" i="4"/>
  <c r="V3987" i="4"/>
  <c r="V3218" i="4"/>
  <c r="V636" i="4"/>
  <c r="V2577" i="4"/>
  <c r="V7418" i="4"/>
  <c r="V2465" i="4"/>
  <c r="V4094" i="4"/>
  <c r="V7820" i="4"/>
  <c r="V262" i="4"/>
  <c r="V6717" i="4"/>
  <c r="V2705" i="4"/>
  <c r="V6690" i="4"/>
  <c r="V4871" i="4"/>
  <c r="V7429" i="4"/>
  <c r="V1428" i="4"/>
  <c r="V33" i="4"/>
  <c r="V3206" i="4"/>
  <c r="V1691" i="4"/>
  <c r="V7891" i="4"/>
  <c r="V51" i="4"/>
  <c r="V1040" i="4"/>
  <c r="V7859" i="4"/>
  <c r="V3957" i="4"/>
  <c r="V2302" i="4"/>
  <c r="V7373" i="4"/>
  <c r="V7747" i="4"/>
  <c r="V4912" i="4"/>
  <c r="V7763" i="4"/>
  <c r="V8279" i="4"/>
  <c r="V2149" i="4"/>
  <c r="V4255" i="4"/>
  <c r="V2385" i="4"/>
  <c r="V2097" i="4"/>
  <c r="V3425" i="4"/>
  <c r="V3806" i="4"/>
  <c r="V8028" i="4"/>
  <c r="V338" i="4"/>
  <c r="V2702" i="4"/>
  <c r="V7464" i="4"/>
  <c r="V6193" i="4"/>
  <c r="V7238" i="4"/>
  <c r="V1986" i="4"/>
  <c r="V6569" i="4"/>
  <c r="V576" i="4"/>
  <c r="V3888" i="4"/>
  <c r="V6904" i="4"/>
  <c r="V1673" i="4"/>
  <c r="V3906" i="4"/>
  <c r="V1329" i="4"/>
  <c r="V4529" i="4"/>
  <c r="V8280" i="4"/>
  <c r="V28" i="4"/>
  <c r="V2206" i="4"/>
  <c r="V4151" i="4"/>
  <c r="V7743" i="4"/>
  <c r="V8108" i="4"/>
  <c r="V271" i="4"/>
  <c r="V6801" i="4"/>
  <c r="V2471" i="4"/>
  <c r="V5544" i="4"/>
  <c r="V720" i="4"/>
  <c r="V3727" i="4"/>
  <c r="V3821" i="4"/>
  <c r="V359" i="4"/>
  <c r="V7068" i="4"/>
  <c r="V3067" i="4"/>
  <c r="V3171" i="4"/>
  <c r="V385" i="4"/>
  <c r="V897" i="4"/>
  <c r="V6955" i="4"/>
  <c r="V7843" i="4"/>
  <c r="V8121" i="4"/>
  <c r="V5877" i="4"/>
  <c r="V728" i="4"/>
  <c r="V1124" i="4"/>
  <c r="V5944" i="4"/>
  <c r="V5986" i="4"/>
  <c r="V6769" i="4"/>
  <c r="V1865" i="4"/>
  <c r="V3042" i="4"/>
  <c r="V1999" i="4"/>
  <c r="V1900" i="4"/>
  <c r="V518" i="4"/>
  <c r="V4383" i="4"/>
  <c r="V7467" i="4"/>
  <c r="V4655" i="4"/>
  <c r="V5753" i="4"/>
  <c r="V1482" i="4"/>
  <c r="V60" i="4"/>
  <c r="V8185" i="4"/>
  <c r="V1455" i="4"/>
  <c r="V4508" i="4"/>
  <c r="V3831" i="4"/>
  <c r="V5597" i="4"/>
  <c r="V235" i="4"/>
  <c r="V4843" i="4"/>
  <c r="V3517" i="4"/>
  <c r="V5070" i="4"/>
  <c r="V6640" i="4"/>
  <c r="V6563" i="4"/>
  <c r="V584" i="4"/>
  <c r="V6171" i="4"/>
  <c r="V7489" i="4"/>
  <c r="V5476" i="4"/>
  <c r="V1529" i="4"/>
  <c r="V281" i="4"/>
  <c r="V4652" i="4"/>
  <c r="V3148" i="4"/>
  <c r="V4555" i="4"/>
  <c r="V5846" i="4"/>
  <c r="V1117" i="4"/>
  <c r="V5156" i="4"/>
  <c r="V1597" i="4"/>
  <c r="V5238" i="4"/>
  <c r="V5624" i="4"/>
  <c r="V1029" i="4"/>
  <c r="V2847" i="4"/>
  <c r="V5908" i="4"/>
  <c r="V500" i="4"/>
  <c r="V7821" i="4"/>
  <c r="V1162" i="4"/>
  <c r="V6440" i="4"/>
  <c r="V5188" i="4"/>
  <c r="V7923" i="4"/>
  <c r="V6485" i="4"/>
  <c r="V4756" i="4"/>
  <c r="V7500" i="4"/>
  <c r="V3708" i="4"/>
  <c r="V1766" i="4"/>
  <c r="V2704" i="4"/>
  <c r="V3248" i="4"/>
  <c r="V3799" i="4"/>
  <c r="V6221" i="4"/>
  <c r="V522" i="4"/>
  <c r="V2084" i="4"/>
  <c r="V352" i="4"/>
  <c r="V790" i="4"/>
  <c r="V4957" i="4"/>
  <c r="V5891" i="4"/>
  <c r="V4488" i="4"/>
  <c r="V3188" i="4"/>
  <c r="V5022" i="4"/>
  <c r="V4150" i="4"/>
  <c r="V3133" i="4"/>
  <c r="V538" i="4"/>
  <c r="V4443" i="4"/>
  <c r="V4971" i="4"/>
  <c r="V6315" i="4"/>
  <c r="V6183" i="4"/>
  <c r="V5866" i="4"/>
  <c r="V3397" i="4"/>
  <c r="V5670" i="4"/>
  <c r="V7441" i="4"/>
  <c r="V3773" i="4"/>
  <c r="V5421" i="4"/>
  <c r="V3704" i="4"/>
  <c r="V1783" i="4"/>
  <c r="V2144" i="4"/>
  <c r="V921" i="4"/>
  <c r="V7229" i="4"/>
  <c r="V6350" i="4"/>
  <c r="V123" i="4"/>
  <c r="V1107" i="4"/>
  <c r="V3569" i="4"/>
  <c r="V4388" i="4"/>
  <c r="V3125" i="4"/>
  <c r="V5439" i="4"/>
  <c r="V6125" i="4"/>
  <c r="V2941" i="4"/>
  <c r="V3834" i="4"/>
  <c r="V1791" i="4"/>
  <c r="V7848" i="4"/>
  <c r="V2343" i="4"/>
  <c r="V7518" i="4"/>
  <c r="V2568" i="4"/>
  <c r="V2187" i="4"/>
  <c r="V335" i="4"/>
  <c r="V5543" i="4"/>
  <c r="V6093" i="4"/>
  <c r="V4809" i="4"/>
  <c r="V4365" i="4"/>
  <c r="V7164" i="4"/>
  <c r="V2518" i="4"/>
  <c r="V4885" i="4"/>
  <c r="V2370" i="4"/>
  <c r="V6885" i="4"/>
  <c r="V4198" i="4"/>
  <c r="V2632" i="4"/>
  <c r="V8333" i="4"/>
  <c r="V3503" i="4"/>
  <c r="V5821" i="4"/>
  <c r="V6226" i="4"/>
  <c r="V8254" i="4"/>
  <c r="V4622" i="4"/>
  <c r="V1229" i="4"/>
  <c r="V4738" i="4"/>
  <c r="V2781" i="4"/>
  <c r="V6249" i="4"/>
  <c r="V7829" i="4"/>
  <c r="V1552" i="4"/>
  <c r="V670" i="4"/>
  <c r="V6387" i="4"/>
  <c r="V4309" i="4"/>
  <c r="V7219" i="4"/>
  <c r="V4750" i="4"/>
  <c r="V3950" i="4"/>
  <c r="V3631" i="4"/>
  <c r="V2246" i="4"/>
  <c r="V4284" i="4"/>
  <c r="V6011" i="4"/>
  <c r="V2196" i="4"/>
  <c r="V6741" i="4"/>
  <c r="V976" i="4"/>
  <c r="V6324" i="4"/>
  <c r="V48" i="4"/>
  <c r="V2754" i="4"/>
  <c r="V7469" i="4"/>
  <c r="V7182" i="4"/>
  <c r="V7309" i="4"/>
  <c r="V5472" i="4"/>
  <c r="V2089" i="4"/>
  <c r="V5667" i="4"/>
  <c r="V4016" i="4"/>
  <c r="V6403" i="4"/>
  <c r="V601" i="4"/>
  <c r="V108" i="4"/>
  <c r="V4428" i="4"/>
  <c r="V4669" i="4"/>
  <c r="V1227" i="4"/>
  <c r="V5679" i="4"/>
  <c r="V3942" i="4"/>
  <c r="V5277" i="4"/>
  <c r="V4746" i="4"/>
  <c r="V7930" i="4"/>
  <c r="V6949" i="4"/>
  <c r="V699" i="4"/>
  <c r="V4474" i="4"/>
  <c r="V6140" i="4"/>
  <c r="V7532" i="4"/>
  <c r="V6456" i="4"/>
  <c r="V435" i="4"/>
  <c r="V4283" i="4"/>
  <c r="V5631" i="4"/>
  <c r="V4190" i="4"/>
  <c r="V8236" i="4"/>
  <c r="V156" i="4"/>
  <c r="V2958" i="4"/>
  <c r="V4813" i="4"/>
  <c r="V2977" i="4"/>
  <c r="V2947" i="4"/>
  <c r="V7691" i="4"/>
  <c r="V778" i="4"/>
  <c r="V7801" i="4"/>
  <c r="V5951" i="4"/>
  <c r="V1084" i="4"/>
  <c r="V124" i="4"/>
  <c r="V3375" i="4"/>
  <c r="V4937" i="4"/>
  <c r="V6474" i="4"/>
  <c r="V3194" i="4"/>
  <c r="V8246" i="4"/>
  <c r="V2880" i="4"/>
  <c r="V7358" i="4"/>
  <c r="V5634" i="4"/>
  <c r="V2798" i="4"/>
  <c r="V5486" i="4"/>
  <c r="V7589" i="4"/>
  <c r="V1062" i="4"/>
  <c r="V565" i="4"/>
  <c r="V3808" i="4"/>
  <c r="V835" i="4"/>
  <c r="V5385" i="4"/>
  <c r="V4390" i="4"/>
  <c r="V228" i="4"/>
  <c r="V2067" i="4"/>
  <c r="V1399" i="4"/>
  <c r="V1806" i="4"/>
  <c r="V2644" i="4"/>
  <c r="V5205" i="4"/>
  <c r="V2988" i="4"/>
  <c r="V5769" i="4"/>
  <c r="V7900" i="4"/>
  <c r="V4409" i="4"/>
  <c r="V6511" i="4"/>
  <c r="V1960" i="4"/>
  <c r="V4579" i="4"/>
  <c r="V1940" i="4"/>
  <c r="V2709" i="4"/>
  <c r="V3755" i="4"/>
  <c r="V8190" i="4"/>
  <c r="V2786" i="4"/>
  <c r="V6425" i="4"/>
  <c r="V6742" i="4"/>
  <c r="V6239" i="4"/>
  <c r="V8014" i="4"/>
  <c r="V6985" i="4"/>
  <c r="V7133" i="4"/>
  <c r="V1585" i="4"/>
  <c r="V4156" i="4"/>
  <c r="V7483" i="4"/>
  <c r="V2082" i="4"/>
  <c r="V5379" i="4"/>
  <c r="V5524" i="4"/>
  <c r="V1258" i="4"/>
  <c r="V5278" i="4"/>
  <c r="V7988" i="4"/>
  <c r="V6839" i="4"/>
  <c r="V3008" i="4"/>
  <c r="V8345" i="4"/>
  <c r="V4375" i="4"/>
  <c r="V3207" i="4"/>
  <c r="V5474" i="4"/>
  <c r="V6406" i="4"/>
  <c r="V2292" i="4"/>
  <c r="V1121" i="4"/>
  <c r="V2756" i="4"/>
  <c r="V1467" i="4"/>
  <c r="V6276" i="4"/>
  <c r="V1713" i="4"/>
  <c r="V6883" i="4"/>
  <c r="V1719" i="4"/>
  <c r="V2545" i="4"/>
  <c r="V7445" i="4"/>
  <c r="V6944" i="4"/>
  <c r="V5286" i="4"/>
  <c r="V3820" i="4"/>
  <c r="V1896" i="4"/>
  <c r="V4343" i="4"/>
  <c r="V4401" i="4"/>
  <c r="V2711" i="4"/>
  <c r="V1436" i="4"/>
  <c r="V2321" i="4"/>
  <c r="V1576" i="4"/>
  <c r="V5403" i="4"/>
  <c r="V5432" i="4"/>
  <c r="V2110" i="4"/>
  <c r="V8029" i="4"/>
  <c r="V6179" i="4"/>
  <c r="V466" i="4"/>
  <c r="V1695" i="4"/>
  <c r="V2151" i="4"/>
  <c r="V1418" i="4"/>
  <c r="V6495" i="4"/>
  <c r="V3223" i="4"/>
  <c r="V8203" i="4"/>
  <c r="V7218" i="4"/>
  <c r="V2307" i="4"/>
  <c r="V1753" i="4"/>
  <c r="V6402" i="4"/>
  <c r="V8004" i="4"/>
  <c r="V6962" i="4"/>
  <c r="V1012" i="4"/>
  <c r="V7703" i="4"/>
  <c r="V5257" i="4"/>
  <c r="V5527" i="4"/>
  <c r="V6908" i="4"/>
  <c r="V72" i="4"/>
  <c r="V4097" i="4"/>
  <c r="V3279" i="4"/>
  <c r="V6144" i="4"/>
  <c r="V8191" i="4"/>
  <c r="V294" i="4"/>
  <c r="V6450" i="4"/>
  <c r="V6916" i="4"/>
  <c r="V4877" i="4"/>
  <c r="V2435" i="4"/>
  <c r="V4577" i="4"/>
  <c r="V7612" i="4"/>
  <c r="V3271" i="4"/>
  <c r="V5006" i="4"/>
  <c r="V3165" i="4"/>
  <c r="V3956" i="4"/>
  <c r="V4384" i="4"/>
  <c r="V3551" i="4"/>
  <c r="V2085" i="4"/>
  <c r="V1199" i="4"/>
  <c r="V1978" i="4"/>
  <c r="V4069" i="4"/>
  <c r="V1412" i="4"/>
  <c r="V2384" i="4"/>
  <c r="V3706" i="4"/>
  <c r="V933" i="4"/>
  <c r="V3589" i="4"/>
  <c r="V5771" i="4"/>
  <c r="V8276" i="4"/>
  <c r="V1747" i="4"/>
  <c r="V988" i="4"/>
  <c r="V2888" i="4"/>
  <c r="V3756" i="4"/>
  <c r="V2146" i="4"/>
  <c r="V894" i="4"/>
  <c r="V328" i="4"/>
  <c r="V7624" i="4"/>
  <c r="V3580" i="4"/>
  <c r="V3895" i="4"/>
  <c r="V3528" i="4"/>
  <c r="V2634" i="4"/>
  <c r="V7884" i="4"/>
  <c r="V925" i="4"/>
  <c r="V7223" i="4"/>
  <c r="V6197" i="4"/>
  <c r="V4377" i="4"/>
  <c r="V7864" i="4"/>
  <c r="V2532" i="4"/>
  <c r="V1970" i="4"/>
  <c r="V2295" i="4"/>
  <c r="V7899" i="4"/>
  <c r="V215" i="4"/>
  <c r="V4771" i="4"/>
  <c r="V743" i="4"/>
  <c r="V1355" i="4"/>
  <c r="V5026" i="4"/>
  <c r="V8334" i="4"/>
  <c r="V2175" i="4"/>
  <c r="V3539" i="4"/>
  <c r="V1500" i="4"/>
  <c r="V3676" i="4"/>
  <c r="V624" i="4"/>
  <c r="V4625" i="4"/>
  <c r="V7328" i="4"/>
  <c r="V7816" i="4"/>
  <c r="V4334" i="4"/>
  <c r="V5987" i="4"/>
  <c r="V368" i="4"/>
  <c r="V4759" i="4"/>
  <c r="V2684" i="4"/>
  <c r="V3549" i="4"/>
  <c r="V4457" i="4"/>
  <c r="V2624" i="4"/>
  <c r="V6178" i="4"/>
  <c r="V1765" i="4"/>
  <c r="V4029" i="4"/>
  <c r="V7895" i="4"/>
  <c r="V5618" i="4"/>
  <c r="V4496" i="4"/>
  <c r="V402" i="4"/>
  <c r="V3667" i="4"/>
  <c r="V391" i="4"/>
  <c r="V1863" i="4"/>
  <c r="V6547" i="4"/>
  <c r="V7650" i="4"/>
  <c r="V7192" i="4"/>
  <c r="V1491" i="4"/>
  <c r="V6571" i="4"/>
  <c r="V7165" i="4"/>
  <c r="V6302" i="4"/>
  <c r="V7841" i="4"/>
  <c r="V717" i="4"/>
  <c r="V1710" i="4"/>
  <c r="V1448" i="4"/>
  <c r="V7186" i="4"/>
  <c r="V3142" i="4"/>
  <c r="V4220" i="4"/>
  <c r="V4199" i="4"/>
  <c r="V3876" i="4"/>
  <c r="V2301" i="4"/>
  <c r="V664" i="4"/>
  <c r="V1444" i="4"/>
  <c r="V3479" i="4"/>
  <c r="V3087" i="4"/>
  <c r="V1526" i="4"/>
  <c r="V2417" i="4"/>
  <c r="V4829" i="4"/>
  <c r="V1110" i="4"/>
  <c r="V7567" i="4"/>
  <c r="V5974" i="4"/>
  <c r="V1686" i="4"/>
  <c r="V3127" i="4"/>
  <c r="V3328" i="4"/>
  <c r="V680" i="4"/>
  <c r="V3731" i="4"/>
  <c r="V6615" i="4"/>
  <c r="V2390" i="4"/>
  <c r="V4169" i="4"/>
  <c r="V7078" i="4"/>
  <c r="V486" i="4"/>
  <c r="V5815" i="4"/>
  <c r="V3353" i="4"/>
  <c r="V7962" i="4"/>
  <c r="V4650" i="4"/>
  <c r="V2003" i="4"/>
  <c r="V8346" i="4"/>
  <c r="V7303" i="4"/>
  <c r="V6013" i="4"/>
  <c r="V4450" i="4"/>
  <c r="V2828" i="4"/>
  <c r="V532" i="4"/>
  <c r="V2725" i="4"/>
  <c r="V507" i="4"/>
  <c r="V3786" i="4"/>
  <c r="V2712" i="4"/>
  <c r="V4702" i="4"/>
  <c r="V2447" i="4"/>
  <c r="V1492" i="4"/>
  <c r="V4274" i="4"/>
  <c r="V7574" i="4"/>
  <c r="V5531" i="4"/>
  <c r="V5905" i="4"/>
  <c r="V2667" i="4"/>
  <c r="V3685" i="4"/>
  <c r="V6232" i="4"/>
  <c r="V2467" i="4"/>
  <c r="V7609" i="4"/>
  <c r="V6187" i="4"/>
  <c r="V3584" i="4"/>
  <c r="V4251" i="4"/>
  <c r="V738" i="4"/>
  <c r="V7106" i="4"/>
  <c r="V2904" i="4"/>
  <c r="V1758" i="4"/>
  <c r="V1848" i="4"/>
  <c r="V3911" i="4"/>
  <c r="V1464" i="4"/>
  <c r="V7254" i="4"/>
  <c r="V4724" i="4"/>
  <c r="V2460" i="4"/>
  <c r="V6404" i="4"/>
  <c r="V1484" i="4"/>
  <c r="V6785" i="4"/>
  <c r="V4035" i="4"/>
  <c r="V4929" i="4"/>
  <c r="V1690" i="4"/>
  <c r="V6611" i="4"/>
  <c r="V3854" i="4"/>
  <c r="V2978" i="4"/>
  <c r="V8077" i="4"/>
  <c r="V5956" i="4"/>
  <c r="V7187" i="4"/>
  <c r="V4467" i="4"/>
  <c r="V4216" i="4"/>
  <c r="V6740" i="4"/>
  <c r="V7738" i="4"/>
  <c r="V5230" i="4"/>
  <c r="V828" i="4"/>
  <c r="V4426" i="4"/>
  <c r="V2118" i="4"/>
  <c r="V3677" i="4"/>
  <c r="V679" i="4"/>
  <c r="V2111" i="4"/>
  <c r="V4747" i="4"/>
  <c r="V2156" i="4"/>
  <c r="V5844" i="4"/>
  <c r="V8271" i="4"/>
  <c r="V826" i="4"/>
  <c r="V606" i="4"/>
  <c r="V4170" i="4"/>
  <c r="V3421" i="4"/>
  <c r="V7607" i="4"/>
  <c r="V4348" i="4"/>
  <c r="V55" i="4"/>
  <c r="V6840" i="4"/>
  <c r="V4665" i="4"/>
  <c r="V7402" i="4"/>
  <c r="V5793" i="4"/>
  <c r="V1685" i="4"/>
  <c r="V2546" i="4"/>
  <c r="V3955" i="4"/>
  <c r="V5923" i="4"/>
  <c r="V2128" i="4"/>
  <c r="V5881" i="4"/>
  <c r="V1503" i="4"/>
  <c r="V4811" i="4"/>
  <c r="V2296" i="4"/>
  <c r="V4781" i="4"/>
  <c r="V697" i="4"/>
  <c r="V7471" i="4"/>
  <c r="V4008" i="4"/>
  <c r="V3928" i="4"/>
  <c r="V128" i="4"/>
  <c r="V6005" i="4"/>
  <c r="V6881" i="4"/>
  <c r="V520" i="4"/>
  <c r="V5014" i="4"/>
  <c r="V5689" i="4"/>
  <c r="V618" i="4"/>
  <c r="V860" i="4"/>
  <c r="V3160" i="4"/>
  <c r="V3275" i="4"/>
  <c r="V2210" i="4"/>
  <c r="V2480" i="4"/>
  <c r="V3867" i="4"/>
  <c r="V2703" i="4"/>
  <c r="V3769" i="4"/>
  <c r="V5223" i="4"/>
  <c r="V6473" i="4"/>
  <c r="V5282" i="4"/>
  <c r="V6113" i="4"/>
  <c r="V2018" i="4"/>
  <c r="V2484" i="4"/>
  <c r="V2050" i="4"/>
  <c r="V189" i="4"/>
  <c r="V5138" i="4"/>
  <c r="V2475" i="4"/>
  <c r="V5147" i="4"/>
  <c r="V4341" i="4"/>
  <c r="V5929" i="4"/>
  <c r="V261" i="4"/>
  <c r="V4836" i="4"/>
  <c r="V8211" i="4"/>
  <c r="V4905" i="4"/>
  <c r="V3711" i="4"/>
  <c r="V4879" i="4"/>
  <c r="V8155" i="4"/>
  <c r="V8186" i="4"/>
  <c r="V7960" i="4"/>
  <c r="V1693" i="4"/>
  <c r="V481" i="4"/>
  <c r="V5335" i="4"/>
  <c r="V7878" i="4"/>
  <c r="V7018" i="4"/>
  <c r="V2352" i="4"/>
  <c r="V1777" i="4"/>
  <c r="V6196" i="4"/>
  <c r="V6782" i="4"/>
  <c r="V1637" i="4"/>
  <c r="V202" i="4"/>
  <c r="V915" i="4"/>
  <c r="V4657" i="4"/>
  <c r="V6116" i="4"/>
  <c r="V2692" i="4"/>
  <c r="V4815" i="4"/>
  <c r="V1722" i="4"/>
  <c r="V5785" i="4"/>
  <c r="V4014" i="4"/>
  <c r="V397" i="4"/>
  <c r="V7642" i="4"/>
  <c r="V2028" i="4"/>
  <c r="V3905" i="4"/>
  <c r="V3305" i="4"/>
  <c r="V7774" i="4"/>
  <c r="V2848" i="4"/>
  <c r="V7732" i="4"/>
  <c r="V1943" i="4"/>
  <c r="V5451" i="4"/>
  <c r="V629" i="4"/>
  <c r="V1340" i="4"/>
  <c r="V5408" i="4"/>
  <c r="V8212" i="4"/>
  <c r="V4494" i="4"/>
  <c r="V3157" i="4"/>
  <c r="V8340" i="4"/>
  <c r="V491" i="4"/>
  <c r="V2439" i="4"/>
  <c r="V2738" i="4"/>
  <c r="V2750" i="4"/>
  <c r="V1184" i="4"/>
  <c r="V7713" i="4"/>
  <c r="V5914" i="4"/>
  <c r="V4900" i="4"/>
  <c r="V7905" i="4"/>
  <c r="V83" i="4"/>
  <c r="V5482" i="4"/>
  <c r="V6287" i="4"/>
  <c r="V2630" i="4"/>
  <c r="V1130" i="4"/>
  <c r="V8062" i="4"/>
  <c r="V1287" i="4"/>
  <c r="V5747" i="4"/>
  <c r="V4816" i="4"/>
  <c r="V8106" i="4"/>
  <c r="V2837" i="4"/>
  <c r="V6488" i="4"/>
  <c r="V4063" i="4"/>
  <c r="V7330" i="4"/>
  <c r="V1170" i="4"/>
  <c r="V6580" i="4"/>
  <c r="V2943" i="4"/>
  <c r="V4501" i="4"/>
  <c r="V148" i="4"/>
  <c r="V4822" i="4"/>
  <c r="V4527" i="4"/>
  <c r="V2616" i="4"/>
  <c r="V2647" i="4"/>
  <c r="V8268" i="4"/>
  <c r="V7443" i="4"/>
  <c r="V4125" i="4"/>
  <c r="V5419" i="4"/>
  <c r="V7658" i="4"/>
  <c r="V4032" i="4"/>
  <c r="V6369" i="4"/>
  <c r="V8055" i="4"/>
  <c r="V7143" i="4"/>
  <c r="V4674" i="4"/>
  <c r="V3917" i="4"/>
  <c r="V7040" i="4"/>
  <c r="V3699" i="4"/>
  <c r="V4894" i="4"/>
  <c r="V5077" i="4"/>
  <c r="V3055" i="4"/>
  <c r="V1108" i="4"/>
  <c r="V5248" i="4"/>
  <c r="V4048" i="4"/>
  <c r="V2353" i="4"/>
  <c r="V4134" i="4"/>
  <c r="V7925" i="4"/>
  <c r="V7837" i="4"/>
  <c r="V1045" i="4"/>
  <c r="V5525" i="4"/>
  <c r="V2453" i="4"/>
  <c r="V4039" i="4"/>
  <c r="V4551" i="4"/>
  <c r="V4024" i="4"/>
  <c r="V3084" i="4"/>
  <c r="V1625" i="4"/>
  <c r="V3988" i="4"/>
  <c r="V6772" i="4"/>
  <c r="V1146" i="4"/>
  <c r="V7148" i="4"/>
  <c r="V5811" i="4"/>
  <c r="V346" i="4"/>
  <c r="V1635" i="4"/>
  <c r="V1065" i="4"/>
  <c r="V164" i="4"/>
  <c r="V4560" i="4"/>
  <c r="V3659" i="4"/>
  <c r="V1917" i="4"/>
  <c r="V5878" i="4"/>
  <c r="V116" i="4"/>
  <c r="V5871" i="4"/>
  <c r="V6735" i="4"/>
  <c r="V5416" i="4"/>
  <c r="V5686" i="4"/>
  <c r="V4418" i="4"/>
  <c r="V1972" i="4"/>
  <c r="V5256" i="4"/>
  <c r="V6376" i="4"/>
  <c r="V5032" i="4"/>
  <c r="V1773" i="4"/>
  <c r="V985" i="4"/>
  <c r="V6693" i="4"/>
  <c r="V46" i="4"/>
  <c r="V5265" i="4"/>
  <c r="V5509" i="4"/>
  <c r="V2714" i="4"/>
  <c r="V2535" i="4"/>
  <c r="V7256" i="4"/>
  <c r="V6367" i="4"/>
  <c r="V6726" i="4"/>
  <c r="V4812" i="4"/>
  <c r="V645" i="4"/>
  <c r="V1176" i="4"/>
  <c r="V4267" i="4"/>
  <c r="V3730" i="4"/>
  <c r="V8125" i="4"/>
  <c r="V1975" i="4"/>
  <c r="V5630" i="4"/>
  <c r="V4056" i="4"/>
  <c r="V4241" i="4"/>
  <c r="V6945" i="4"/>
  <c r="V1581" i="4"/>
  <c r="V182" i="4"/>
  <c r="V1549" i="4"/>
  <c r="V4179" i="4"/>
  <c r="V400" i="4"/>
  <c r="V1026" i="4"/>
  <c r="V3255" i="4"/>
  <c r="V7810" i="4"/>
  <c r="V2760" i="4"/>
  <c r="V4739" i="4"/>
  <c r="V269" i="4"/>
  <c r="V5977" i="4"/>
  <c r="V3159" i="4"/>
  <c r="V1605" i="4"/>
  <c r="V5228" i="4"/>
  <c r="V5183" i="4"/>
  <c r="V4215" i="4"/>
  <c r="V7011" i="4"/>
  <c r="V7956" i="4"/>
  <c r="V1768" i="4"/>
  <c r="V1674" i="4"/>
  <c r="V544" i="4"/>
  <c r="V3655" i="4"/>
  <c r="V4060" i="4"/>
  <c r="V7963" i="4"/>
  <c r="V4562" i="4"/>
  <c r="V8344" i="4"/>
  <c r="V2099" i="4"/>
  <c r="V1235" i="4"/>
  <c r="V1976" i="4"/>
  <c r="V2244" i="4"/>
  <c r="V7575" i="4"/>
  <c r="V4673" i="4"/>
  <c r="V7943" i="4"/>
  <c r="V4572" i="4"/>
  <c r="V2873" i="4"/>
  <c r="V374" i="4"/>
  <c r="V1468" i="4"/>
  <c r="V6873" i="4"/>
  <c r="V2631" i="4"/>
  <c r="V5030" i="4"/>
  <c r="V6006" i="4"/>
  <c r="V2966" i="4"/>
  <c r="V3025" i="4"/>
  <c r="V8161" i="4"/>
  <c r="V7357" i="4"/>
  <c r="V1617" i="4"/>
  <c r="V201" i="4"/>
  <c r="V3891" i="4"/>
  <c r="V3493" i="4"/>
  <c r="V7579" i="4"/>
  <c r="V1010" i="4"/>
  <c r="V4520" i="4"/>
  <c r="V318" i="4"/>
  <c r="V3705" i="4"/>
  <c r="V1749" i="4"/>
  <c r="V5988" i="4"/>
  <c r="V6220" i="4"/>
  <c r="V4213" i="4"/>
  <c r="V6756" i="4"/>
  <c r="V6030" i="4"/>
  <c r="V7548" i="4"/>
  <c r="V4461" i="4"/>
  <c r="V3515" i="4"/>
  <c r="V6797" i="4"/>
  <c r="V6325" i="4"/>
  <c r="V1559" i="4"/>
  <c r="V5237" i="4"/>
  <c r="V5504" i="4"/>
  <c r="V4102" i="4"/>
  <c r="V8188" i="4"/>
  <c r="V5453" i="4"/>
  <c r="V2104" i="4"/>
  <c r="V7399" i="4"/>
  <c r="V1341" i="4"/>
  <c r="V3213" i="4"/>
  <c r="V8061" i="4"/>
  <c r="V2406" i="4"/>
  <c r="V1696" i="4"/>
  <c r="V170" i="4"/>
  <c r="V5901" i="4"/>
  <c r="V508" i="4"/>
  <c r="V5611" i="4"/>
  <c r="V7696" i="4"/>
  <c r="V4275" i="4"/>
  <c r="V467" i="4"/>
  <c r="V3836" i="4"/>
  <c r="V1185" i="4"/>
  <c r="V4206" i="4"/>
  <c r="V5339" i="4"/>
  <c r="V3874" i="4"/>
  <c r="V1919" i="4"/>
  <c r="V5869" i="4"/>
  <c r="V2320" i="4"/>
  <c r="V4553" i="4"/>
  <c r="V401" i="4"/>
  <c r="V6694" i="4"/>
  <c r="V1997" i="4"/>
  <c r="V231" i="4"/>
  <c r="V1703" i="4"/>
  <c r="V2184" i="4"/>
  <c r="V1479" i="4"/>
  <c r="V889" i="4"/>
  <c r="V2694" i="4"/>
  <c r="V1027" i="4"/>
  <c r="V4248" i="4"/>
  <c r="V4160" i="4"/>
  <c r="V225" i="4"/>
  <c r="V5424" i="4"/>
  <c r="V4306" i="4"/>
  <c r="V6556" i="4"/>
  <c r="V2494" i="4"/>
  <c r="V6478" i="4"/>
  <c r="V1070" i="4"/>
  <c r="V4181" i="4"/>
  <c r="V8080" i="4"/>
  <c r="V8194" i="4"/>
  <c r="V715" i="4"/>
  <c r="V4737" i="4"/>
  <c r="V1440" i="4"/>
  <c r="V214" i="4"/>
  <c r="V3866" i="4"/>
  <c r="V1052" i="4"/>
  <c r="V8216" i="4"/>
  <c r="V5625" i="4"/>
  <c r="V95" i="4"/>
  <c r="V388" i="4"/>
  <c r="V7686" i="4"/>
  <c r="V6379" i="4"/>
  <c r="V1422" i="4"/>
  <c r="V2596" i="4"/>
  <c r="V4373" i="4"/>
  <c r="V2363" i="4"/>
  <c r="V4439" i="4"/>
  <c r="V7409" i="4"/>
  <c r="V7971" i="4"/>
  <c r="V7981" i="4"/>
  <c r="V331" i="4"/>
  <c r="V5189" i="4"/>
  <c r="V3364" i="4"/>
  <c r="V2268" i="4"/>
  <c r="V5967" i="4"/>
  <c r="V6699" i="4"/>
  <c r="V5150" i="4"/>
  <c r="V5822" i="4"/>
  <c r="V6364" i="4"/>
  <c r="V8265" i="4"/>
  <c r="V882" i="4"/>
  <c r="V8111" i="4"/>
  <c r="V22" i="4"/>
  <c r="V7010" i="4"/>
  <c r="V314" i="4"/>
  <c r="V2894" i="4"/>
  <c r="V770" i="4"/>
  <c r="V6770" i="4"/>
  <c r="V1095" i="4"/>
  <c r="V5428" i="4"/>
  <c r="V926" i="4"/>
  <c r="V6150" i="4"/>
  <c r="V6773" i="4"/>
  <c r="V4646" i="4"/>
  <c r="V4648" i="4"/>
  <c r="V3083" i="4"/>
  <c r="V4911" i="4"/>
  <c r="V7320" i="4"/>
  <c r="V2921" i="4"/>
  <c r="V8224" i="4"/>
  <c r="V731" i="4"/>
  <c r="V7922" i="4"/>
  <c r="V4516" i="4"/>
  <c r="V8043" i="4"/>
  <c r="V2649" i="4"/>
  <c r="V4471" i="4"/>
  <c r="V4895" i="4"/>
  <c r="V5387" i="4"/>
  <c r="V4690" i="4"/>
  <c r="V6056" i="4"/>
  <c r="V6500" i="4"/>
  <c r="V3304" i="4"/>
  <c r="V668" i="4"/>
  <c r="V5582" i="4"/>
  <c r="V5214" i="4"/>
  <c r="V6303" i="4"/>
  <c r="V1051" i="4"/>
  <c r="V3440" i="4"/>
  <c r="V3384" i="4"/>
  <c r="V4240" i="4"/>
  <c r="V3256" i="4"/>
  <c r="V5266" i="4"/>
  <c r="V1516" i="4"/>
  <c r="V7385" i="4"/>
  <c r="V1218" i="4"/>
  <c r="V5902" i="4"/>
  <c r="V671" i="4"/>
  <c r="V6564" i="4"/>
  <c r="V6754" i="4"/>
  <c r="V8011" i="4"/>
  <c r="V5027" i="4"/>
  <c r="V758" i="4"/>
  <c r="V7456" i="4"/>
  <c r="V1205" i="4"/>
  <c r="V2850" i="4"/>
  <c r="V4044" i="4"/>
  <c r="V1408" i="4"/>
  <c r="V1451" i="4"/>
  <c r="V2030" i="4"/>
  <c r="V6792" i="4"/>
  <c r="V704" i="4"/>
  <c r="V4792" i="4"/>
  <c r="V2362" i="4"/>
  <c r="V3286" i="4"/>
  <c r="V472" i="4"/>
  <c r="V2068" i="4"/>
  <c r="V7735" i="4"/>
  <c r="V5200" i="4"/>
  <c r="V2887" i="4"/>
  <c r="V7496" i="4"/>
  <c r="V8245" i="4"/>
  <c r="V6581" i="4"/>
  <c r="V929" i="4"/>
  <c r="V2604" i="4"/>
  <c r="V1112" i="4"/>
  <c r="V1111" i="4"/>
  <c r="V7590" i="4"/>
  <c r="V5646" i="4"/>
  <c r="V8058" i="4"/>
  <c r="V3600" i="4"/>
  <c r="V7937" i="4"/>
  <c r="V7787" i="4"/>
  <c r="V2678" i="4"/>
  <c r="V1020" i="4"/>
  <c r="V1562" i="4"/>
  <c r="V1240" i="4"/>
  <c r="V6491" i="4"/>
  <c r="V5148" i="4"/>
  <c r="V7779" i="4"/>
  <c r="V3203" i="4"/>
  <c r="V6238" i="4"/>
  <c r="V4171" i="4"/>
  <c r="V3629" i="4"/>
  <c r="V8046" i="4"/>
  <c r="V3439" i="4"/>
  <c r="V1705" i="4"/>
  <c r="V5056" i="4"/>
  <c r="V6712" i="4"/>
  <c r="V2031" i="4"/>
  <c r="V5107" i="4"/>
  <c r="V2136" i="4"/>
  <c r="V6156" i="4"/>
  <c r="V6903" i="4"/>
  <c r="V842" i="4"/>
  <c r="V1899" i="4"/>
  <c r="V8119" i="4"/>
  <c r="V7466" i="4"/>
  <c r="V3454" i="4"/>
  <c r="V1908" i="4"/>
  <c r="V8235" i="4"/>
  <c r="V5140" i="4"/>
  <c r="V3283" i="4"/>
  <c r="V1969" i="4"/>
  <c r="V6537" i="4"/>
  <c r="V7533" i="4"/>
  <c r="V936" i="4"/>
  <c r="V6148" i="4"/>
  <c r="V2407" i="4"/>
  <c r="V7563" i="4"/>
  <c r="V3350" i="4"/>
  <c r="V4382" i="4"/>
  <c r="V2968" i="4"/>
  <c r="V4985" i="4"/>
  <c r="V6418" i="4"/>
  <c r="V7431" i="4"/>
  <c r="V6700" i="4"/>
  <c r="V2428" i="4"/>
  <c r="V4920" i="4"/>
  <c r="V6057" i="4"/>
  <c r="V3972" i="4"/>
  <c r="V7819" i="4"/>
  <c r="V3306" i="4"/>
  <c r="V6685" i="4"/>
  <c r="V5516" i="4"/>
  <c r="V5852" i="4"/>
  <c r="V6077" i="4"/>
  <c r="V916" i="4"/>
  <c r="V5081" i="4"/>
  <c r="V877" i="4"/>
  <c r="V1339" i="4"/>
  <c r="V1660" i="4"/>
  <c r="V7125" i="4"/>
  <c r="V667" i="4"/>
  <c r="V1081" i="4"/>
  <c r="V3285" i="4"/>
  <c r="V6181" i="4"/>
  <c r="V4682" i="4"/>
  <c r="V1876" i="4"/>
  <c r="V1568" i="4"/>
  <c r="V441" i="4"/>
  <c r="V5610" i="4"/>
  <c r="V4289" i="4"/>
  <c r="V4839" i="4"/>
  <c r="V3818" i="4"/>
  <c r="V665" i="4"/>
  <c r="V3560" i="4"/>
  <c r="V4820" i="4"/>
  <c r="V3994" i="4"/>
  <c r="V2213" i="4"/>
  <c r="V7051" i="4"/>
  <c r="V1102" i="4"/>
  <c r="V725" i="4"/>
  <c r="V7084" i="4"/>
  <c r="V4082" i="4"/>
  <c r="V4120" i="4"/>
  <c r="V4713" i="4"/>
  <c r="V136" i="4"/>
  <c r="V2263" i="4"/>
  <c r="V2274" i="4"/>
  <c r="V6961" i="4"/>
  <c r="V7723" i="4"/>
  <c r="V5444" i="4"/>
  <c r="V6463" i="4"/>
  <c r="V4507" i="4"/>
  <c r="V38" i="4"/>
  <c r="V3459" i="4"/>
  <c r="V7002" i="4"/>
  <c r="V3734" i="4"/>
  <c r="V935" i="4"/>
  <c r="V8085" i="4"/>
  <c r="V896" i="4"/>
  <c r="V220" i="4"/>
  <c r="V2193" i="4"/>
  <c r="V6294" i="4"/>
  <c r="V4010" i="4"/>
  <c r="V5102" i="4"/>
  <c r="V319" i="4"/>
  <c r="V3578" i="4"/>
  <c r="V4989" i="4"/>
  <c r="V4492" i="4"/>
  <c r="V1925" i="4"/>
  <c r="V2999" i="4"/>
  <c r="V4394" i="4"/>
  <c r="V1932" i="4"/>
  <c r="V7365" i="4"/>
  <c r="V1024" i="4"/>
  <c r="V994" i="4"/>
  <c r="V4861" i="4"/>
  <c r="V619" i="4"/>
  <c r="V3062" i="4"/>
  <c r="V2912" i="4"/>
  <c r="V3990" i="4"/>
  <c r="V7815" i="4"/>
  <c r="V4704" i="4"/>
  <c r="V1982" i="4"/>
  <c r="V7392" i="4"/>
  <c r="V3100" i="4"/>
  <c r="V5706" i="4"/>
  <c r="V6723" i="4"/>
  <c r="V4077" i="4"/>
  <c r="V6029" i="4"/>
  <c r="V2619" i="4"/>
  <c r="V6065" i="4"/>
  <c r="V5250" i="4"/>
  <c r="V1042" i="4"/>
  <c r="V3745" i="4"/>
  <c r="V2174" i="4"/>
  <c r="V7439" i="4"/>
  <c r="V3613" i="4"/>
  <c r="V482" i="4"/>
  <c r="V7107" i="4"/>
  <c r="V5323" i="4"/>
  <c r="V150" i="4"/>
  <c r="V1265" i="4"/>
  <c r="V4422" i="4"/>
  <c r="V4412" i="4"/>
  <c r="V2609" i="4"/>
  <c r="V3399" i="4"/>
  <c r="V6683" i="4"/>
  <c r="V6241" i="4"/>
  <c r="V7547" i="4"/>
  <c r="V4432" i="4"/>
  <c r="V7671" i="4"/>
  <c r="V4902" i="4"/>
  <c r="V2720" i="4"/>
  <c r="V6255" i="4"/>
  <c r="V7879" i="4"/>
  <c r="V614" i="4"/>
  <c r="V5498" i="4"/>
  <c r="V4297" i="4"/>
  <c r="V4068" i="4"/>
  <c r="V4095" i="4"/>
  <c r="V4099" i="4"/>
  <c r="V4459" i="4"/>
  <c r="V205" i="4"/>
  <c r="V1534" i="4"/>
  <c r="V4612" i="4"/>
  <c r="V8263" i="4"/>
  <c r="V7353" i="4"/>
  <c r="V6636" i="4"/>
  <c r="V3707" i="4"/>
  <c r="V1138" i="4"/>
  <c r="V1453" i="4"/>
  <c r="V7839" i="4"/>
  <c r="V604" i="4"/>
  <c r="V3177" i="4"/>
  <c r="V5240" i="4"/>
  <c r="V1595" i="4"/>
  <c r="V3109" i="4"/>
  <c r="V2891" i="4"/>
  <c r="V8139" i="4"/>
  <c r="V5329" i="4"/>
  <c r="V2551" i="4"/>
  <c r="V3779" i="4"/>
  <c r="V2056" i="4"/>
  <c r="V4288" i="4"/>
  <c r="V451" i="4"/>
  <c r="V2273" i="4"/>
  <c r="V880" i="4"/>
  <c r="V5649" i="4"/>
  <c r="V3962" i="4"/>
  <c r="V2013" i="4"/>
  <c r="V2181" i="4"/>
  <c r="V1844" i="4"/>
  <c r="V7372" i="4"/>
  <c r="V4446" i="4"/>
  <c r="V1337" i="4"/>
  <c r="V4591" i="4"/>
  <c r="V5196" i="4"/>
  <c r="V5730" i="4"/>
  <c r="V5928" i="4"/>
  <c r="V3973" i="4"/>
  <c r="V4128" i="4"/>
  <c r="V6216" i="4"/>
  <c r="V3915" i="4"/>
  <c r="V1354" i="4"/>
  <c r="V6922" i="4"/>
  <c r="V7676" i="4"/>
  <c r="V6643" i="4"/>
  <c r="V5989" i="4"/>
  <c r="V7635" i="4"/>
  <c r="V163" i="4"/>
  <c r="V8307" i="4"/>
  <c r="V7052" i="4"/>
  <c r="V1449" i="4"/>
  <c r="V7724" i="4"/>
  <c r="V2780" i="4"/>
  <c r="V2866" i="4"/>
  <c r="V7754" i="4"/>
  <c r="V4052" i="4"/>
  <c r="V3473" i="4"/>
  <c r="V5087" i="4"/>
  <c r="V5849" i="4"/>
  <c r="V1327" i="4"/>
  <c r="V459" i="4"/>
  <c r="V2787" i="4"/>
  <c r="V2842" i="4"/>
  <c r="V6499" i="4"/>
  <c r="V1403" i="4"/>
  <c r="V179" i="4"/>
  <c r="V7728" i="4"/>
  <c r="V851" i="4"/>
  <c r="V6960" i="4"/>
  <c r="V3969" i="4"/>
  <c r="V430" i="4"/>
  <c r="V1395" i="4"/>
  <c r="V6988" i="4"/>
  <c r="V3939" i="4"/>
  <c r="V4726" i="4"/>
  <c r="V8343" i="4"/>
  <c r="V6562" i="4"/>
  <c r="V5721" i="4"/>
  <c r="V7731" i="4"/>
  <c r="V4005" i="4"/>
  <c r="V6673" i="4"/>
  <c r="V6130" i="4"/>
  <c r="V2911" i="4"/>
  <c r="V7008" i="4"/>
  <c r="V6373" i="4"/>
  <c r="V6610" i="4"/>
  <c r="V1687" i="4"/>
  <c r="V6880" i="4"/>
  <c r="V6279" i="4"/>
  <c r="V8175" i="4"/>
  <c r="V7672" i="4"/>
  <c r="V1488" i="4"/>
  <c r="V5596" i="4"/>
  <c r="V4801" i="4"/>
  <c r="V2021" i="4"/>
  <c r="V8038" i="4"/>
  <c r="V6970" i="4"/>
  <c r="V8140" i="4"/>
  <c r="V1820" i="4"/>
  <c r="V5224" i="4"/>
  <c r="V647" i="4"/>
  <c r="V6102" i="4"/>
  <c r="V1046" i="4"/>
  <c r="V3809" i="4"/>
  <c r="V6417" i="4"/>
  <c r="V7969" i="4"/>
  <c r="V6269" i="4"/>
  <c r="V7462" i="4"/>
  <c r="V1059" i="4"/>
  <c r="V5037" i="4"/>
  <c r="V1732" i="4"/>
  <c r="V1067" i="4"/>
  <c r="V2830" i="4"/>
  <c r="V3500" i="4"/>
  <c r="V4312" i="4"/>
  <c r="V914" i="4"/>
  <c r="V7845" i="4"/>
  <c r="V5435" i="4"/>
  <c r="V7495" i="4"/>
  <c r="V4825" i="4"/>
  <c r="V3149" i="4"/>
  <c r="V3018" i="4"/>
  <c r="V244" i="4"/>
  <c r="V7740" i="4"/>
  <c r="V4051" i="4"/>
  <c r="V797" i="4"/>
  <c r="V3324" i="4"/>
  <c r="V4142" i="4"/>
  <c r="V1564" i="4"/>
  <c r="V2660" i="4"/>
  <c r="V6678" i="4"/>
  <c r="V347" i="4"/>
  <c r="V5576" i="4"/>
  <c r="V2004" i="4"/>
  <c r="V6296" i="4"/>
  <c r="V2710" i="4"/>
  <c r="V341" i="4"/>
  <c r="V7127" i="4"/>
  <c r="V4696" i="4"/>
  <c r="V6068" i="4"/>
  <c r="V6438" i="4"/>
  <c r="V6530" i="4"/>
  <c r="V223" i="4"/>
  <c r="V1706" i="4"/>
  <c r="V3877" i="4"/>
  <c r="V1069" i="4"/>
  <c r="V5466" i="4"/>
  <c r="V7171" i="4"/>
  <c r="V6410" i="4"/>
  <c r="V2613" i="4"/>
  <c r="V6711" i="4"/>
  <c r="V219" i="4"/>
  <c r="V7560" i="4"/>
  <c r="V5045" i="4"/>
  <c r="V5441" i="4"/>
  <c r="V2799" i="4"/>
  <c r="V3610" i="4"/>
  <c r="V974" i="4"/>
  <c r="V3245" i="4"/>
  <c r="V1450" i="4"/>
  <c r="V7096" i="4"/>
  <c r="V4791" i="4"/>
  <c r="V6053" i="4"/>
  <c r="V7667" i="4"/>
  <c r="V4761" i="4"/>
  <c r="V8232" i="4"/>
  <c r="V5941" i="4"/>
  <c r="V7709" i="4"/>
  <c r="V106" i="4"/>
  <c r="V1023" i="4"/>
  <c r="V2356" i="4"/>
  <c r="V6534" i="4"/>
  <c r="V4143" i="4"/>
  <c r="V4536" i="4"/>
  <c r="V4361" i="4"/>
  <c r="V429" i="4"/>
  <c r="V1036" i="4"/>
  <c r="V3680" i="4"/>
  <c r="V2809" i="4"/>
  <c r="V5221" i="4"/>
  <c r="V4587" i="4"/>
  <c r="V2690" i="4"/>
  <c r="V6360" i="4"/>
  <c r="V593" i="4"/>
  <c r="V5799" i="4"/>
  <c r="V2831" i="4"/>
  <c r="V6342" i="4"/>
  <c r="V6738" i="4"/>
  <c r="V4327" i="4"/>
  <c r="V5112" i="4"/>
  <c r="V1958" i="4"/>
  <c r="V5281" i="4"/>
  <c r="V4034" i="4"/>
  <c r="V7604" i="4"/>
  <c r="V1778" i="4"/>
  <c r="V6078" i="4"/>
  <c r="V6087" i="4"/>
  <c r="V5386" i="4"/>
  <c r="V3089" i="4"/>
  <c r="V8332" i="4"/>
  <c r="V4081" i="4"/>
  <c r="V3442" i="4"/>
  <c r="V2235" i="4"/>
  <c r="V3000" i="4"/>
  <c r="V4921" i="4"/>
  <c r="V3505" i="4"/>
  <c r="V1441" i="4"/>
  <c r="V840" i="4"/>
  <c r="V2492" i="4"/>
  <c r="V2495" i="4"/>
  <c r="V2600" i="4"/>
  <c r="V546" i="4"/>
  <c r="V8287" i="4"/>
  <c r="V1867" i="4"/>
  <c r="V6886" i="4"/>
  <c r="V1145" i="4"/>
  <c r="V2527" i="4"/>
  <c r="V6479" i="4"/>
  <c r="V3057" i="4"/>
  <c r="V2868" i="4"/>
  <c r="V4203" i="4"/>
  <c r="V3409" i="4"/>
  <c r="V4413" i="4"/>
  <c r="V5166" i="4"/>
  <c r="V7513" i="4"/>
  <c r="V8037" i="4"/>
  <c r="V4433" i="4"/>
  <c r="V2726" i="4"/>
  <c r="V1684" i="4"/>
  <c r="V718" i="4"/>
  <c r="V729" i="4"/>
  <c r="V3378" i="4"/>
  <c r="V1535" i="4"/>
  <c r="V5521" i="4"/>
  <c r="V3099" i="4"/>
  <c r="V7269" i="4"/>
  <c r="V5739" i="4"/>
  <c r="V7640" i="4"/>
  <c r="V6263" i="4"/>
  <c r="V6921" i="4"/>
  <c r="V3703" i="4"/>
  <c r="V881" i="4"/>
  <c r="V3612" i="4"/>
  <c r="V4869" i="4"/>
  <c r="V7033" i="4"/>
  <c r="V2351" i="4"/>
  <c r="V3004" i="4"/>
  <c r="V4581" i="4"/>
  <c r="V1161" i="4"/>
  <c r="V7984" i="4"/>
  <c r="V3954" i="4"/>
  <c r="V1195" i="4"/>
  <c r="V57" i="4"/>
  <c r="V6746" i="4"/>
  <c r="V862" i="4"/>
  <c r="V7503" i="4"/>
  <c r="V1533" i="4"/>
  <c r="V7702" i="4"/>
  <c r="V6575" i="4"/>
  <c r="V2501" i="4"/>
  <c r="V4947" i="4"/>
  <c r="V1478" i="4"/>
  <c r="V653" i="4"/>
  <c r="V485" i="4"/>
  <c r="V1152" i="4"/>
  <c r="V1759" i="4"/>
  <c r="V10" i="4"/>
  <c r="V3015" i="4"/>
  <c r="V3167" i="4"/>
  <c r="V7687" i="4"/>
  <c r="V4630" i="4"/>
  <c r="V6607" i="4"/>
  <c r="V3732" i="4"/>
  <c r="V1829" i="4"/>
  <c r="V7519" i="4"/>
  <c r="V1527" i="4"/>
  <c r="V4706" i="4"/>
  <c r="V4040" i="4"/>
  <c r="V6219" i="4"/>
  <c r="V1785" i="4"/>
  <c r="V2283" i="4"/>
  <c r="V1681" i="4"/>
  <c r="V6745" i="4"/>
  <c r="V8192" i="4"/>
  <c r="V7854" i="4"/>
  <c r="V3096" i="4"/>
  <c r="V2215" i="4"/>
  <c r="V6224" i="4"/>
  <c r="V4050" i="4"/>
  <c r="V3257" i="4"/>
  <c r="V1358" i="4"/>
  <c r="V5744" i="4"/>
  <c r="V569" i="4"/>
  <c r="V7156" i="4"/>
  <c r="V6907" i="4"/>
  <c r="V4502" i="4"/>
  <c r="V7762" i="4"/>
  <c r="V1037" i="4"/>
  <c r="V726" i="4"/>
  <c r="V6719" i="4"/>
  <c r="V1945" i="4"/>
  <c r="V1442" i="4"/>
  <c r="V5489" i="4"/>
  <c r="V2229" i="4"/>
  <c r="V2317" i="4"/>
  <c r="V1730" i="4"/>
  <c r="V3274" i="4"/>
  <c r="V5174" i="4"/>
  <c r="V4755" i="4"/>
  <c r="V773" i="4"/>
  <c r="V7041" i="4"/>
  <c r="V5755" i="4"/>
  <c r="V7591" i="4"/>
  <c r="V6252" i="4"/>
  <c r="V4627" i="4"/>
  <c r="V1257" i="4"/>
  <c r="V6973" i="4"/>
  <c r="V2081" i="4"/>
  <c r="V7132" i="4"/>
  <c r="V5842" i="4"/>
  <c r="V3833" i="4"/>
  <c r="V4988" i="4"/>
  <c r="V5666" i="4"/>
  <c r="V6516" i="4"/>
  <c r="V4379" i="4"/>
  <c r="V1912" i="4"/>
  <c r="V5758" i="4"/>
  <c r="V1447" i="4"/>
  <c r="V2011" i="4"/>
  <c r="V2093" i="4"/>
  <c r="V7866" i="4"/>
  <c r="V2590" i="4"/>
  <c r="V5727" i="4"/>
  <c r="V6644" i="4"/>
  <c r="V4065" i="4"/>
  <c r="V2523" i="4"/>
  <c r="V4295" i="4"/>
  <c r="V2835" i="4"/>
  <c r="V196" i="4"/>
  <c r="V7780" i="4"/>
  <c r="V241" i="4"/>
  <c r="V6846" i="4"/>
  <c r="V3893" i="4"/>
  <c r="V4445" i="4"/>
  <c r="V4192" i="4"/>
  <c r="V3583" i="4"/>
  <c r="V7327" i="4"/>
  <c r="V6749" i="4"/>
  <c r="V1733" i="4"/>
  <c r="V4684" i="4"/>
  <c r="V8045" i="4"/>
  <c r="V1058" i="4"/>
  <c r="V7986" i="4"/>
  <c r="V1377" i="4"/>
  <c r="V7856" i="4"/>
  <c r="V3694" i="4"/>
  <c r="V1887" i="4"/>
  <c r="V5375" i="4"/>
  <c r="V6163" i="4"/>
  <c r="V2548" i="4"/>
  <c r="V1155" i="4"/>
  <c r="V283" i="4"/>
  <c r="V6265" i="4"/>
  <c r="V146" i="4"/>
  <c r="V7137" i="4"/>
  <c r="V89" i="4"/>
  <c r="V4100" i="4"/>
  <c r="V6974" i="4"/>
  <c r="V2731" i="4"/>
  <c r="V7293" i="4"/>
  <c r="V3949" i="4"/>
  <c r="V6424" i="4"/>
  <c r="V7115" i="4"/>
  <c r="V7470" i="4"/>
  <c r="V1644" i="4"/>
  <c r="V483" i="4"/>
  <c r="V3381" i="4"/>
  <c r="V5197" i="4"/>
  <c r="V6852" i="4"/>
  <c r="V2530" i="4"/>
  <c r="V3124" i="4"/>
  <c r="V8050" i="4"/>
  <c r="V7005" i="4"/>
  <c r="V5978" i="4"/>
  <c r="V4105" i="4"/>
  <c r="V6058" i="4"/>
  <c r="V5656" i="4"/>
  <c r="V2907" i="4"/>
  <c r="V1523" i="4"/>
  <c r="V3794" i="4"/>
  <c r="V5021" i="4"/>
  <c r="V7980" i="4"/>
  <c r="V3615" i="4"/>
  <c r="V7346" i="4"/>
  <c r="V2135" i="4"/>
  <c r="V357" i="4"/>
  <c r="V3873" i="4"/>
  <c r="V3402" i="4"/>
  <c r="V3095" i="4"/>
  <c r="V6866" i="4"/>
  <c r="V7046" i="4"/>
  <c r="V7710" i="4"/>
  <c r="V3339" i="4"/>
  <c r="V6447" i="4"/>
  <c r="V2345" i="4"/>
  <c r="V1895" i="4"/>
  <c r="V6619" i="4"/>
  <c r="V6519" i="4"/>
  <c r="V1631" i="4"/>
  <c r="V628" i="4"/>
  <c r="V1495" i="4"/>
  <c r="V5051" i="4"/>
  <c r="V3646" i="4"/>
  <c r="V724" i="4"/>
  <c r="V1264" i="4"/>
  <c r="V1193" i="4"/>
  <c r="V8160" i="4"/>
  <c r="V1652" i="4"/>
  <c r="V4055" i="4"/>
  <c r="V6682" i="4"/>
  <c r="V5314" i="4"/>
  <c r="V2954" i="4"/>
  <c r="V2323" i="4"/>
  <c r="V6037" i="4"/>
  <c r="V5946" i="4"/>
  <c r="V5765" i="4"/>
  <c r="V1944" i="4"/>
  <c r="V272" i="4"/>
  <c r="V2361" i="4"/>
  <c r="V4475" i="4"/>
  <c r="V8079" i="4"/>
  <c r="V3541" i="4"/>
  <c r="V1826" i="4"/>
  <c r="V5134" i="4"/>
  <c r="V2642" i="4"/>
  <c r="V4112" i="4"/>
  <c r="V351" i="4"/>
  <c r="V558" i="4"/>
  <c r="V3176" i="4"/>
  <c r="V6777" i="4"/>
  <c r="V7452" i="4"/>
  <c r="V563" i="4"/>
  <c r="V6647" i="4"/>
  <c r="V4868" i="4"/>
  <c r="V5478" i="4"/>
  <c r="V5357" i="4"/>
  <c r="V2890" i="4"/>
  <c r="V5407" i="4"/>
  <c r="V4990" i="4"/>
  <c r="V7890" i="4"/>
  <c r="V7094" i="4"/>
  <c r="V3272" i="4"/>
  <c r="V373" i="4"/>
  <c r="V4286" i="4"/>
  <c r="V8267" i="4"/>
  <c r="V7311" i="4"/>
  <c r="V3120" i="4"/>
  <c r="V1230" i="4"/>
  <c r="V6470" i="4"/>
  <c r="V2984" i="4"/>
  <c r="V2682" i="4"/>
  <c r="V5850" i="4"/>
  <c r="V6214" i="4"/>
  <c r="V7951" i="4"/>
  <c r="V4568" i="4"/>
  <c r="V4434" i="4"/>
  <c r="V2387" i="4"/>
  <c r="V3742" i="4"/>
  <c r="V2408" i="4"/>
  <c r="V899" i="4"/>
  <c r="V6020" i="4"/>
  <c r="V4729" i="4"/>
  <c r="V3744" i="4"/>
  <c r="V2236" i="4"/>
  <c r="V5882" i="4"/>
  <c r="V6085" i="4"/>
  <c r="V6842" i="4"/>
  <c r="V774" i="4"/>
  <c r="V7374" i="4"/>
  <c r="V3441" i="4"/>
  <c r="V6808" i="4"/>
  <c r="V304" i="4"/>
  <c r="V3527" i="4"/>
  <c r="V212" i="4"/>
  <c r="V2629" i="4"/>
  <c r="V2915" i="4"/>
  <c r="V8217" i="4"/>
  <c r="V7717" i="4"/>
  <c r="V2748" i="4"/>
  <c r="V1856" i="4"/>
  <c r="V6847" i="4"/>
  <c r="V5701" i="4"/>
  <c r="V6291" i="4"/>
  <c r="V7501" i="4"/>
  <c r="V2012" i="4"/>
  <c r="V4007" i="4"/>
  <c r="V34" i="4"/>
  <c r="V6896" i="4"/>
  <c r="V6123" i="4"/>
  <c r="V5709" i="4"/>
  <c r="V3585" i="4"/>
  <c r="V5235" i="4"/>
  <c r="V6715" i="4"/>
  <c r="V4" i="4"/>
  <c r="V5900" i="4"/>
  <c r="V494" i="4"/>
  <c r="V1101" i="4"/>
  <c r="V8020" i="4"/>
  <c r="V3645" i="4"/>
  <c r="V1934" i="4"/>
  <c r="V4540" i="4"/>
  <c r="V3187" i="4"/>
  <c r="V4891" i="4"/>
  <c r="V7929" i="4"/>
  <c r="V6867" i="4"/>
  <c r="V445" i="4"/>
  <c r="V4229" i="4"/>
  <c r="V6966" i="4"/>
  <c r="V6814" i="4"/>
  <c r="V3761" i="4"/>
  <c r="V5764" i="4"/>
  <c r="V5991" i="4"/>
  <c r="V4722" i="4"/>
  <c r="V7825" i="4"/>
  <c r="V5157" i="4"/>
  <c r="V426" i="4"/>
  <c r="V6210" i="4"/>
  <c r="V4030" i="4"/>
  <c r="V2401" i="4"/>
  <c r="V252" i="4"/>
  <c r="V526" i="4"/>
  <c r="V3038" i="4"/>
  <c r="V1748" i="4"/>
  <c r="V447" i="4"/>
  <c r="V841" i="4"/>
  <c r="V7966" i="4"/>
  <c r="V2330" i="4"/>
  <c r="V5075" i="4"/>
  <c r="V3506" i="4"/>
  <c r="V4419" i="4"/>
  <c r="V1704" i="4"/>
  <c r="V784" i="4"/>
  <c r="V6426" i="4"/>
  <c r="V1973" i="4"/>
  <c r="V5261" i="4"/>
  <c r="V6121" i="4"/>
  <c r="V6032" i="4"/>
  <c r="V1228" i="4"/>
  <c r="V2488" i="4"/>
  <c r="V4393" i="4"/>
  <c r="V870" i="4"/>
  <c r="V5005" i="4"/>
  <c r="V7432" i="4"/>
  <c r="V2060" i="4"/>
  <c r="V3225" i="4"/>
  <c r="V5220" i="4"/>
  <c r="V3145" i="4"/>
  <c r="V4080" i="4"/>
  <c r="V951" i="4"/>
  <c r="V5135" i="4"/>
  <c r="V4168" i="4"/>
  <c r="V8285" i="4"/>
  <c r="V1331" i="4"/>
  <c r="V3354" i="4"/>
  <c r="V6322" i="4"/>
  <c r="V6877" i="4"/>
  <c r="V691" i="4"/>
  <c r="V690" i="4"/>
  <c r="V658" i="4"/>
  <c r="V1682" i="4"/>
  <c r="V4742" i="4"/>
  <c r="V3369" i="4"/>
  <c r="V5154" i="4"/>
  <c r="V2166" i="4"/>
  <c r="V1156" i="4"/>
  <c r="V7755" i="4"/>
  <c r="V7683" i="4"/>
  <c r="V101" i="4"/>
  <c r="V5181" i="4"/>
  <c r="V4036" i="4"/>
  <c r="V3986" i="4"/>
  <c r="V5246" i="4"/>
  <c r="V3466" i="4"/>
  <c r="V3098" i="4"/>
  <c r="V8231" i="4"/>
  <c r="V8114" i="4"/>
  <c r="V6899" i="4"/>
  <c r="V7034" i="4"/>
  <c r="V1302" i="4"/>
  <c r="V3335" i="4"/>
  <c r="V7551" i="4"/>
  <c r="V4766" i="4"/>
  <c r="V6355" i="4"/>
  <c r="V3024" i="4"/>
  <c r="V4174" i="4"/>
  <c r="V4817" i="4"/>
  <c r="V1822" i="4"/>
  <c r="V7977" i="4"/>
  <c r="V1584" i="4"/>
  <c r="V6737" i="4"/>
  <c r="V3416" i="4"/>
  <c r="V8249" i="4"/>
  <c r="V3688" i="4"/>
  <c r="V995" i="4"/>
  <c r="V2597" i="4"/>
  <c r="V440" i="4"/>
  <c r="V5501" i="4"/>
  <c r="V7081" i="4"/>
  <c r="V4617" i="4"/>
  <c r="V3807" i="4"/>
  <c r="V3896" i="4"/>
  <c r="V5117" i="4"/>
  <c r="V5868" i="4"/>
  <c r="V1821" i="4"/>
  <c r="V3628" i="4"/>
  <c r="V2834" i="4"/>
  <c r="V6734" i="4"/>
  <c r="V5604" i="4"/>
  <c r="V5252" i="4"/>
  <c r="V3146" i="4"/>
  <c r="V3152" i="4"/>
  <c r="V1606" i="4"/>
  <c r="V6906" i="4"/>
  <c r="V7705" i="4"/>
  <c r="V2717" i="4"/>
  <c r="V769" i="4"/>
  <c r="V7752" i="4"/>
  <c r="V5177" i="4"/>
  <c r="V7593" i="4"/>
  <c r="V8124" i="4"/>
  <c r="V5219" i="4"/>
  <c r="V2112" i="4"/>
  <c r="V458" i="4"/>
  <c r="V1407" i="4"/>
  <c r="V8336" i="4"/>
  <c r="V1088" i="4"/>
  <c r="V1098" i="4"/>
  <c r="V3625" i="4"/>
  <c r="V191" i="4"/>
  <c r="V3763" i="4"/>
  <c r="V5556" i="4"/>
  <c r="V3762" i="4"/>
  <c r="V6147" i="4"/>
  <c r="V2972" i="4"/>
  <c r="V5192" i="4"/>
  <c r="V7343" i="4"/>
  <c r="V4656" i="4"/>
  <c r="V1356" i="4"/>
  <c r="V2167" i="4"/>
  <c r="V8023" i="4"/>
  <c r="V4442" i="4"/>
  <c r="V4371" i="4"/>
  <c r="V7795" i="4"/>
  <c r="V363" i="4"/>
  <c r="V3161" i="4"/>
  <c r="V4490" i="4"/>
  <c r="V2058" i="4"/>
  <c r="V2747" i="4"/>
  <c r="V906" i="4"/>
  <c r="V2188" i="4"/>
  <c r="V6593" i="4"/>
  <c r="V6984" i="4"/>
  <c r="V1153" i="4"/>
  <c r="V4423" i="4"/>
  <c r="V6245" i="4"/>
  <c r="V7657" i="4"/>
  <c r="V4497" i="4"/>
  <c r="V7631" i="4"/>
  <c r="V1083" i="4"/>
  <c r="V5770" i="4"/>
  <c r="V288" i="4"/>
  <c r="V2724" i="4"/>
  <c r="V5839" i="4"/>
  <c r="V433" i="4"/>
  <c r="V5639" i="4"/>
  <c r="V7758" i="4"/>
  <c r="V6023" i="4"/>
  <c r="V6862" i="4"/>
  <c r="V1405" i="4"/>
  <c r="V7751" i="4"/>
  <c r="V6523" i="4"/>
  <c r="V7996" i="4"/>
  <c r="V7050" i="4"/>
  <c r="V1328" i="4"/>
  <c r="V5271" i="4"/>
  <c r="V5890" i="4"/>
  <c r="V7347" i="4"/>
  <c r="V3559" i="4"/>
  <c r="V806" i="4"/>
  <c r="V7091" i="4"/>
  <c r="V2900" i="4"/>
  <c r="V1515" i="4"/>
  <c r="V4305" i="4"/>
  <c r="V4322" i="4"/>
  <c r="V4411" i="4"/>
  <c r="V4637" i="4"/>
  <c r="V4003" i="4"/>
  <c r="V4769" i="4"/>
  <c r="V7809" i="4"/>
  <c r="V8025" i="4"/>
  <c r="V2032" i="4"/>
  <c r="V7003" i="4"/>
  <c r="V5461" i="4"/>
  <c r="V6551" i="4"/>
  <c r="V839" i="4"/>
  <c r="V4670" i="4"/>
  <c r="V4480" i="4"/>
  <c r="V8243" i="4"/>
  <c r="V1555" i="4"/>
  <c r="V4212" i="4"/>
  <c r="V5351" i="4"/>
  <c r="V5485" i="4"/>
  <c r="V334" i="4"/>
  <c r="V8309" i="4"/>
  <c r="V2473" i="4"/>
  <c r="V7742" i="4"/>
  <c r="V4946" i="4"/>
  <c r="V6767" i="4"/>
  <c r="V4042" i="4"/>
  <c r="V4172" i="4"/>
  <c r="V5413" i="4"/>
  <c r="V2154" i="4"/>
  <c r="V337" i="4"/>
  <c r="V6891" i="4"/>
  <c r="V370" i="4"/>
  <c r="V2044" i="4"/>
  <c r="V7886" i="4"/>
  <c r="V1267" i="4"/>
  <c r="V7180" i="4"/>
  <c r="V6344" i="4"/>
  <c r="V2412" i="4"/>
  <c r="V7016" i="4"/>
  <c r="V2757" i="4"/>
  <c r="V3343" i="4"/>
  <c r="V4621" i="4"/>
  <c r="V7278" i="4"/>
  <c r="V4618" i="4"/>
  <c r="V3030" i="4"/>
  <c r="V5358" i="4"/>
  <c r="V1137" i="4"/>
  <c r="V2347" i="4"/>
  <c r="V59" i="4"/>
  <c r="V2674" i="4"/>
  <c r="V1966" i="4"/>
  <c r="V8022" i="4"/>
  <c r="V6476" i="4"/>
  <c r="V117" i="4"/>
  <c r="V1589" i="4"/>
  <c r="V366" i="4"/>
  <c r="V6436" i="4"/>
  <c r="V4149" i="4"/>
  <c r="V5536" i="4"/>
  <c r="V6655" i="4"/>
  <c r="V4238" i="4"/>
  <c r="V2928" i="4"/>
  <c r="V2845" i="4"/>
  <c r="V4906" i="4"/>
  <c r="V5141" i="4"/>
  <c r="V1756" i="4"/>
  <c r="V6090" i="4"/>
  <c r="V6254" i="4"/>
  <c r="V8170" i="4"/>
  <c r="V8306" i="4"/>
  <c r="V238" i="4"/>
  <c r="V7818" i="4"/>
  <c r="V4440" i="4"/>
  <c r="V4918" i="4"/>
  <c r="V3723" i="4"/>
  <c r="V869" i="4"/>
  <c r="V616" i="4"/>
  <c r="V5716" i="4"/>
  <c r="V3334" i="4"/>
  <c r="V3501" i="4"/>
  <c r="V7516" i="4"/>
  <c r="V3698" i="4"/>
  <c r="V7831" i="4"/>
  <c r="V7006" i="4"/>
  <c r="V4161" i="4"/>
  <c r="V6924" i="4"/>
  <c r="V4854" i="4"/>
  <c r="V5607" i="4"/>
  <c r="V6802" i="4"/>
  <c r="V7319" i="4"/>
  <c r="V8177" i="4"/>
  <c r="V6274" i="4"/>
  <c r="V6561" i="4"/>
  <c r="V2371" i="4"/>
  <c r="V176" i="4"/>
  <c r="V2083" i="4"/>
  <c r="V6153" i="4"/>
  <c r="V141" i="4"/>
  <c r="V4249" i="4"/>
  <c r="V1063" i="4"/>
  <c r="V6763" i="4"/>
  <c r="V7300" i="4"/>
  <c r="V7785" i="4"/>
  <c r="V7398" i="4"/>
  <c r="V1446" i="4"/>
  <c r="V4925" i="4"/>
  <c r="V1006" i="4"/>
  <c r="V7539" i="4"/>
  <c r="V541" i="4"/>
  <c r="V1353" i="4"/>
  <c r="V4697" i="4"/>
  <c r="V6901" i="4"/>
  <c r="V3892" i="4"/>
  <c r="V1663" i="4"/>
  <c r="V6747" i="4"/>
  <c r="V6000" i="4"/>
  <c r="V5960" i="4"/>
  <c r="V912" i="4"/>
  <c r="V1021" i="4"/>
  <c r="V6264" i="4"/>
  <c r="V4070" i="4"/>
  <c r="V4556" i="4"/>
  <c r="V7939" i="4"/>
  <c r="V6539" i="4"/>
  <c r="V5743" i="4"/>
  <c r="V6158" i="4"/>
  <c r="V2924" i="4"/>
  <c r="V2436" i="4"/>
  <c r="V3846" i="4"/>
  <c r="V2472" i="4"/>
  <c r="V1864" i="4"/>
  <c r="V6968" i="4"/>
  <c r="V4176" i="4"/>
  <c r="V6668" i="4"/>
  <c r="V5682" i="4"/>
  <c r="V7065" i="4"/>
  <c r="V1683" i="4"/>
  <c r="V1772" i="4"/>
  <c r="V6145" i="4"/>
  <c r="V7400" i="4"/>
  <c r="V1236" i="4"/>
  <c r="V7917" i="4"/>
  <c r="V4107" i="4"/>
  <c r="V5373" i="4"/>
  <c r="V7786" i="4"/>
  <c r="V4976" i="4"/>
  <c r="V7906" i="4"/>
  <c r="V6207" i="4"/>
  <c r="V575" i="4"/>
  <c r="V4233" i="4"/>
  <c r="V7530" i="4"/>
  <c r="V1284" i="4"/>
  <c r="V693" i="4"/>
  <c r="V523" i="4"/>
  <c r="V521" i="4"/>
  <c r="V3696" i="4"/>
  <c r="V3168" i="4"/>
  <c r="V8063" i="4"/>
  <c r="V1342" i="4"/>
  <c r="V8277" i="4"/>
  <c r="V1245" i="4"/>
  <c r="V5004" i="4"/>
  <c r="V4408" i="4"/>
  <c r="V7246" i="4"/>
  <c r="V8259" i="4"/>
  <c r="V1769" i="4"/>
  <c r="V3444" i="4"/>
  <c r="V7451" i="4"/>
  <c r="V7454" i="4"/>
  <c r="V3423" i="4"/>
  <c r="V2252" i="4"/>
  <c r="V4610" i="4"/>
  <c r="V6864" i="4"/>
  <c r="V2426" i="4"/>
  <c r="V1857" i="4"/>
  <c r="V6008" i="4"/>
  <c r="V377" i="4"/>
  <c r="V6929" i="4"/>
  <c r="V1578" i="4"/>
  <c r="V3536" i="4"/>
  <c r="V3591" i="4"/>
  <c r="V70" i="4"/>
  <c r="V3154" i="4"/>
  <c r="V4374" i="4"/>
  <c r="V7771" i="4"/>
  <c r="V7706" i="4"/>
  <c r="V7889" i="4"/>
  <c r="V4796" i="4"/>
  <c r="V7781" i="4"/>
  <c r="V850" i="4"/>
  <c r="V1828" i="4"/>
  <c r="V3287" i="4"/>
  <c r="V752" i="4"/>
  <c r="V3764" i="4"/>
  <c r="V890" i="4"/>
  <c r="V7991" i="4"/>
  <c r="V2531" i="4"/>
  <c r="V4635" i="4"/>
  <c r="V2192" i="4"/>
  <c r="V4324" i="4"/>
  <c r="V2621" i="4"/>
  <c r="V2125" i="4"/>
  <c r="V4319" i="4"/>
  <c r="V5588" i="4"/>
  <c r="V2893" i="4"/>
  <c r="V1321" i="4"/>
  <c r="V6203" i="4"/>
  <c r="V3400" i="4"/>
  <c r="V7907" i="4"/>
  <c r="V1554" i="4"/>
  <c r="V4548" i="4"/>
  <c r="V4113" i="4"/>
  <c r="V8348" i="4"/>
  <c r="V4506" i="4"/>
  <c r="V2775" i="4"/>
  <c r="V7252" i="4"/>
  <c r="V4649" i="4"/>
  <c r="V6142" i="4"/>
  <c r="V2419" i="4"/>
  <c r="V6240" i="4"/>
  <c r="V8199" i="4"/>
  <c r="V3935" i="4"/>
  <c r="V2313" i="4"/>
  <c r="V568" i="4"/>
  <c r="V360" i="4"/>
  <c r="V6879" i="4"/>
  <c r="V2923" i="4"/>
  <c r="V7237" i="4"/>
  <c r="V5008" i="4"/>
  <c r="V1320" i="4"/>
  <c r="V5622" i="4"/>
  <c r="V7226" i="4"/>
  <c r="V5551" i="4"/>
  <c r="V2628" i="4"/>
  <c r="V7069" i="4"/>
  <c r="V6497" i="4"/>
  <c r="V6672" i="4"/>
  <c r="V4454" i="4"/>
  <c r="V5708" i="4"/>
  <c r="V1854" i="4"/>
  <c r="V3634" i="4"/>
  <c r="V1680" i="4"/>
  <c r="V5690" i="4"/>
  <c r="V3881" i="4"/>
  <c r="V2654" i="4"/>
  <c r="V2458" i="4"/>
  <c r="V5218" i="4"/>
  <c r="V7475" i="4"/>
  <c r="V7817" i="4"/>
  <c r="V5581" i="4"/>
  <c r="V7212" i="4"/>
  <c r="V1343" i="4"/>
  <c r="V3940" i="4"/>
  <c r="V1655" i="4"/>
  <c r="V3028" i="4"/>
  <c r="V6444" i="4"/>
  <c r="V2142" i="4"/>
  <c r="V5360" i="4"/>
  <c r="V2199" i="4"/>
  <c r="V2017" i="4"/>
  <c r="V7562" i="4"/>
  <c r="V6854" i="4"/>
  <c r="V6136" i="4"/>
  <c r="V7896" i="4"/>
  <c r="V3934" i="4"/>
  <c r="V1134" i="4"/>
  <c r="V905" i="4"/>
  <c r="V3741" i="4"/>
  <c r="V1089" i="4"/>
  <c r="V3121" i="4"/>
  <c r="V8099" i="4"/>
  <c r="V6760" i="4"/>
  <c r="V313" i="4"/>
  <c r="V3725" i="4"/>
  <c r="V8064" i="4"/>
  <c r="V1225" i="4"/>
  <c r="V6268" i="4"/>
  <c r="V1347" i="4"/>
  <c r="V586" i="4"/>
  <c r="V7725" i="4"/>
  <c r="V6975" i="4"/>
  <c r="V2062" i="4"/>
  <c r="V6493" i="4"/>
  <c r="V68" i="4"/>
  <c r="V3502" i="4"/>
  <c r="V7928" i="4"/>
  <c r="V6055" i="4"/>
  <c r="V4363" i="4"/>
  <c r="V3633" i="4"/>
  <c r="V3068" i="4"/>
  <c r="V3140" i="4"/>
  <c r="V5906" i="4"/>
  <c r="V3408" i="4"/>
  <c r="V7410" i="4"/>
  <c r="V5685" i="4"/>
  <c r="V6289" i="4"/>
  <c r="V3664" i="4"/>
  <c r="V6774" i="4"/>
  <c r="V6045" i="4"/>
  <c r="V5827" i="4"/>
  <c r="V1309" i="4"/>
  <c r="V5406" i="4"/>
  <c r="V6453" i="4"/>
  <c r="V2088" i="4"/>
  <c r="V6710" i="4"/>
  <c r="V5298" i="4"/>
  <c r="V2580" i="4"/>
  <c r="V2679" i="4"/>
  <c r="V8250" i="4"/>
  <c r="V4329" i="4"/>
  <c r="V102" i="4"/>
  <c r="V4639" i="4"/>
  <c r="V1364" i="4"/>
  <c r="V7978" i="4"/>
  <c r="V8219" i="4"/>
  <c r="V6689" i="4"/>
  <c r="V6623" i="4"/>
  <c r="V3417" i="4"/>
  <c r="V6830" i="4"/>
  <c r="V2194" i="4"/>
  <c r="V8146" i="4"/>
  <c r="V2140" i="4"/>
  <c r="V1194" i="4"/>
  <c r="V3017" i="4"/>
  <c r="V8001" i="4"/>
  <c r="V5557" i="4"/>
  <c r="V669" i="4"/>
  <c r="V533" i="4"/>
  <c r="V8238" i="4"/>
  <c r="V7803" i="4"/>
  <c r="V3158" i="4"/>
  <c r="V2269" i="4"/>
  <c r="V4230" i="4"/>
  <c r="V3898" i="4"/>
  <c r="V3475" i="4"/>
  <c r="V1600" i="4"/>
  <c r="V7802" i="4"/>
  <c r="V7869" i="4"/>
  <c r="V2806" i="4"/>
  <c r="V7983" i="4"/>
  <c r="V1725" i="4"/>
  <c r="V1700" i="4"/>
  <c r="V7142" i="4"/>
  <c r="V3590" i="4"/>
  <c r="V6825" i="4"/>
  <c r="V5665" i="4"/>
  <c r="V748" i="4"/>
  <c r="V292" i="4"/>
  <c r="V696" i="4"/>
  <c r="V648" i="4"/>
  <c r="V5539" i="4"/>
  <c r="V4647" i="4"/>
  <c r="V4802" i="4"/>
  <c r="V2829" i="4"/>
  <c r="V1215" i="4"/>
  <c r="V7169" i="4"/>
  <c r="V1060" i="4"/>
  <c r="V1174" i="4"/>
  <c r="V4002" i="4"/>
  <c r="V384" i="4"/>
  <c r="V2929" i="4"/>
  <c r="V422" i="4"/>
  <c r="V5301" i="4"/>
  <c r="V1456" i="4"/>
  <c r="V1115" i="4"/>
  <c r="V3449" i="4"/>
  <c r="V7798" i="4"/>
  <c r="V3094" i="4"/>
  <c r="V6662" i="4"/>
  <c r="V2421" i="4"/>
  <c r="V185" i="4"/>
  <c r="V158" i="4"/>
  <c r="V8074" i="4"/>
  <c r="V464" i="4"/>
  <c r="V4703" i="4"/>
  <c r="V540" i="4"/>
  <c r="V3832" i="4"/>
  <c r="V6001" i="4"/>
  <c r="V2360" i="4"/>
  <c r="V6337" i="4"/>
  <c r="V3812" i="4"/>
  <c r="V4692" i="4"/>
  <c r="V4272" i="4"/>
  <c r="V1926" i="4"/>
  <c r="V5993" i="4"/>
  <c r="V6351" i="4"/>
  <c r="V536" i="4"/>
  <c r="V5411" i="4"/>
  <c r="V419" i="4"/>
  <c r="V6976" i="4"/>
  <c r="V1398" i="4"/>
  <c r="V414" i="4"/>
  <c r="V7371" i="4"/>
  <c r="V1845" i="4"/>
  <c r="V344" i="4"/>
  <c r="V2437" i="4"/>
  <c r="V7823" i="4"/>
  <c r="V4728" i="4"/>
  <c r="V299" i="4"/>
  <c r="V7259" i="4"/>
  <c r="V519" i="4"/>
  <c r="V5222" i="4"/>
  <c r="V7648" i="4"/>
  <c r="V7177" i="4"/>
  <c r="V5377" i="4"/>
  <c r="V7874" i="4"/>
  <c r="V5130" i="4"/>
  <c r="V4736" i="4"/>
  <c r="V5972" i="4"/>
  <c r="V339" i="4"/>
  <c r="V3526" i="4"/>
  <c r="V4767" i="4"/>
  <c r="V4207" i="4"/>
  <c r="V6605" i="4"/>
  <c r="V3360" i="4"/>
  <c r="V2454" i="4"/>
  <c r="V8036" i="4"/>
  <c r="V5484" i="4"/>
  <c r="V2935" i="4"/>
  <c r="V8311" i="4"/>
  <c r="V2983" i="4"/>
  <c r="V967" i="4"/>
  <c r="V6154" i="4"/>
  <c r="V5713" i="4"/>
  <c r="V1333" i="4"/>
  <c r="V6965" i="4"/>
  <c r="V959" i="4"/>
  <c r="V6256" i="4"/>
  <c r="V2740" i="4"/>
  <c r="V5103" i="4"/>
  <c r="V2838" i="4"/>
  <c r="V3754" i="4"/>
  <c r="V8214" i="4"/>
  <c r="V6535" i="4"/>
  <c r="V5094" i="4"/>
  <c r="V4111" i="4"/>
  <c r="V3914" i="4"/>
  <c r="V6329" i="4"/>
  <c r="V3777" i="4"/>
  <c r="V4525" i="4"/>
  <c r="V534" i="4"/>
  <c r="V4941" i="4"/>
  <c r="V5299" i="4"/>
  <c r="V427" i="4"/>
  <c r="V506" i="4"/>
  <c r="V3666" i="4"/>
  <c r="V7942" i="4"/>
  <c r="V6460" i="4"/>
  <c r="V3351" i="4"/>
  <c r="V7600" i="4"/>
  <c r="V5653" i="4"/>
  <c r="V6212" i="4"/>
  <c r="V6594" i="4"/>
  <c r="V5515" i="4"/>
  <c r="V5367" i="4"/>
  <c r="V253" i="4"/>
  <c r="V8299" i="4"/>
  <c r="V5319" i="4"/>
  <c r="V654" i="4"/>
  <c r="V8065" i="4"/>
  <c r="V7670" i="4"/>
  <c r="V4510" i="4"/>
  <c r="V2248" i="4"/>
  <c r="V7290" i="4"/>
  <c r="V1074" i="4"/>
  <c r="V5488" i="4"/>
  <c r="V5636" i="4"/>
  <c r="V6568" i="4"/>
  <c r="V7716" i="4"/>
  <c r="V4352" i="4"/>
  <c r="V2578" i="4"/>
  <c r="V3729" i="4"/>
  <c r="V8233" i="4"/>
  <c r="V7850" i="4"/>
  <c r="V7598" i="4"/>
  <c r="V4157" i="4"/>
  <c r="V71" i="4"/>
  <c r="V5984" i="4"/>
  <c r="V716" i="4"/>
  <c r="V5118" i="4"/>
  <c r="V4420" i="4"/>
  <c r="V7941" i="4"/>
  <c r="V2755" i="4"/>
  <c r="V2767" i="4"/>
  <c r="V3385" i="4"/>
  <c r="V3303" i="4"/>
  <c r="V5353" i="4"/>
  <c r="V819" i="4"/>
  <c r="V6971" i="4"/>
  <c r="V2367" i="4"/>
  <c r="V4864" i="4"/>
  <c r="V4405" i="4"/>
  <c r="V5786" i="4"/>
  <c r="V887" i="4"/>
  <c r="V2953" i="4"/>
  <c r="V2824" i="4"/>
  <c r="V3019" i="4"/>
  <c r="V3226" i="4"/>
  <c r="V1295" i="4"/>
  <c r="V3301" i="4"/>
  <c r="V2898" i="4"/>
  <c r="V1077" i="4"/>
  <c r="V4336" i="4"/>
  <c r="V2515" i="4"/>
  <c r="V1168" i="4"/>
  <c r="V742" i="4"/>
  <c r="V7362" i="4"/>
  <c r="V1987" i="4"/>
  <c r="V52" i="4"/>
  <c r="V1557" i="4"/>
  <c r="V358" i="4"/>
  <c r="V6855" i="4"/>
  <c r="V4953" i="4"/>
  <c r="V3835" i="4"/>
  <c r="V2507" i="4"/>
  <c r="V8291" i="4"/>
  <c r="V5306" i="4"/>
  <c r="V1884" i="4"/>
  <c r="V5867" i="4"/>
  <c r="V2438" i="4"/>
  <c r="V1811" i="4"/>
  <c r="V4642" i="4"/>
  <c r="V930" i="4"/>
  <c r="V903" i="4"/>
  <c r="V6714" i="4"/>
  <c r="V3410" i="4"/>
  <c r="V579" i="4"/>
  <c r="V7675" i="4"/>
  <c r="V4606" i="4"/>
  <c r="V7459" i="4"/>
  <c r="V4451" i="4"/>
  <c r="V2290" i="4"/>
  <c r="V973" i="4"/>
  <c r="V1141" i="4"/>
  <c r="V6631" i="4"/>
  <c r="V3518" i="4"/>
  <c r="V3131" i="4"/>
  <c r="V5806" i="4"/>
  <c r="V7243" i="4"/>
  <c r="V5854" i="4"/>
  <c r="V1640" i="4"/>
  <c r="V3824" i="4"/>
  <c r="V6244" i="4"/>
  <c r="V2801" i="4"/>
  <c r="V4531" i="4"/>
  <c r="V4004" i="4"/>
  <c r="V5693" i="4"/>
  <c r="V12" i="4"/>
  <c r="V7576" i="4"/>
  <c r="V7944" i="4"/>
  <c r="V5848" i="4"/>
  <c r="V749" i="4"/>
  <c r="V4300" i="4"/>
  <c r="V7366" i="4"/>
  <c r="V646" i="4"/>
  <c r="V651" i="4"/>
  <c r="V1244" i="4"/>
  <c r="V2666" i="4"/>
  <c r="V8101" i="4"/>
  <c r="V1041" i="4"/>
  <c r="V6014" i="4"/>
  <c r="V3736" i="4"/>
  <c r="V8103" i="4"/>
  <c r="V4477" i="4"/>
  <c r="V1122" i="4"/>
  <c r="V7315" i="4"/>
  <c r="V7722" i="4"/>
  <c r="V309" i="4"/>
  <c r="V4919" i="4"/>
  <c r="V5119" i="4"/>
  <c r="V3192" i="4"/>
  <c r="V714" i="4"/>
  <c r="V7302" i="4"/>
  <c r="V7294" i="4"/>
  <c r="V5762" i="4"/>
  <c r="V5473" i="4"/>
  <c r="V996" i="4"/>
  <c r="V910" i="4"/>
  <c r="V2776" i="4"/>
  <c r="V5456" i="4"/>
  <c r="V4057" i="4"/>
  <c r="V5621" i="4"/>
  <c r="V3929" i="4"/>
  <c r="V3389" i="4"/>
  <c r="V4659" i="4"/>
  <c r="V6327" i="4"/>
  <c r="V5541" i="4"/>
  <c r="V5354" i="4"/>
  <c r="V4558" i="4"/>
  <c r="V7811" i="4"/>
  <c r="V7369" i="4"/>
  <c r="V4281" i="4"/>
  <c r="V2489" i="4"/>
  <c r="V2095" i="4"/>
  <c r="V303" i="4"/>
  <c r="V8244" i="4"/>
  <c r="V4846" i="4"/>
  <c r="V7122" i="4"/>
  <c r="V6514" i="4"/>
  <c r="V7745" i="4"/>
  <c r="V677" i="4"/>
  <c r="V512" i="4"/>
  <c r="V8318" i="4"/>
  <c r="V2272" i="4"/>
  <c r="V1003" i="4"/>
  <c r="V525" i="4"/>
  <c r="V4427" i="4"/>
  <c r="V1662" i="4"/>
  <c r="V2997" i="4"/>
  <c r="V6034" i="4"/>
  <c r="V3974" i="4"/>
  <c r="V1324" i="4"/>
  <c r="V3537" i="4"/>
  <c r="V2592" i="4"/>
  <c r="V3681" i="4"/>
  <c r="V943" i="4"/>
  <c r="V6340" i="4"/>
  <c r="V6492" i="4"/>
  <c r="V4687" i="4"/>
  <c r="V4716" i="4"/>
  <c r="V5884" i="4"/>
  <c r="V3063" i="4"/>
  <c r="V2895" i="4"/>
  <c r="V6716" i="4"/>
  <c r="V289" i="4"/>
  <c r="V6936" i="4"/>
  <c r="V2836" i="4"/>
  <c r="V436" i="4"/>
  <c r="V2727" i="4"/>
  <c r="V6283" i="4"/>
  <c r="V3390" i="4"/>
  <c r="V2844" i="4"/>
  <c r="V2179" i="4"/>
  <c r="V4991" i="4"/>
  <c r="V3032" i="4"/>
  <c r="V40" i="4"/>
  <c r="V786" i="4"/>
  <c r="V1463" i="4"/>
  <c r="V7450" i="4"/>
  <c r="V8179" i="4"/>
  <c r="V2143" i="4"/>
  <c r="V4381" i="4"/>
  <c r="V1781" i="4"/>
  <c r="V852" i="4"/>
  <c r="V9" i="4"/>
  <c r="V7543" i="4"/>
  <c r="V5788" i="4"/>
  <c r="V762" i="4"/>
  <c r="V6310" i="4"/>
  <c r="V5889" i="4"/>
  <c r="V6634" i="4"/>
  <c r="V1877" i="4"/>
  <c r="V2349" i="4"/>
  <c r="V387" i="4"/>
  <c r="V5437" i="4"/>
  <c r="V4814" i="4"/>
  <c r="V2646" i="4"/>
  <c r="V6546" i="4"/>
  <c r="V6135" i="4"/>
  <c r="V5443" i="4"/>
  <c r="V3110" i="4"/>
  <c r="V1965" i="4"/>
  <c r="V7592" i="4"/>
  <c r="V8070" i="4"/>
  <c r="V4101" i="4"/>
  <c r="V6007" i="4"/>
  <c r="V6188" i="4"/>
  <c r="V6389" i="4"/>
  <c r="V7160" i="4"/>
  <c r="V2264" i="4"/>
  <c r="V3489" i="4"/>
  <c r="V2771" i="4"/>
  <c r="V4456" i="4"/>
  <c r="V3066" i="4"/>
  <c r="V3642" i="4"/>
  <c r="V1964" i="4"/>
  <c r="V1090" i="4"/>
  <c r="V2405" i="4"/>
  <c r="V2077" i="4"/>
  <c r="V2247" i="4"/>
  <c r="V5898" i="4"/>
  <c r="V7255" i="4"/>
  <c r="V5564" i="4"/>
  <c r="V2925" i="4"/>
  <c r="V7726" i="4"/>
  <c r="V1171" i="4"/>
  <c r="V6222" i="4"/>
  <c r="V4727" i="4"/>
  <c r="V409" i="4"/>
  <c r="V6420" i="4"/>
  <c r="V3767" i="4"/>
  <c r="V5776" i="4"/>
  <c r="V4664" i="4"/>
  <c r="V4193" i="4"/>
  <c r="V6778" i="4"/>
  <c r="V6841" i="4"/>
  <c r="V5391" i="4"/>
  <c r="V5101" i="4"/>
  <c r="V6280" i="4"/>
  <c r="V3053" i="4"/>
  <c r="V2127" i="4"/>
  <c r="V3775" i="4"/>
  <c r="V4012" i="4"/>
  <c r="V688" i="4"/>
  <c r="V6728" i="4"/>
  <c r="V8241" i="4"/>
  <c r="V580" i="4"/>
  <c r="V7901" i="4"/>
  <c r="V2520" i="4"/>
  <c r="V2348" i="4"/>
  <c r="V109" i="4"/>
  <c r="V7067" i="4"/>
  <c r="V98" i="4"/>
  <c r="V8288" i="4"/>
  <c r="V6727" i="4"/>
  <c r="V5381" i="4"/>
  <c r="V4301" i="4"/>
  <c r="V4372" i="4"/>
  <c r="V1508" i="4"/>
  <c r="V6122" i="4"/>
  <c r="V3674" i="4"/>
  <c r="V7257" i="4"/>
  <c r="V1656" i="4"/>
  <c r="V2939" i="4"/>
  <c r="V893" i="4"/>
  <c r="V5123" i="4"/>
  <c r="V858" i="4"/>
  <c r="V5420" i="4"/>
  <c r="V1087" i="4"/>
  <c r="V3359" i="4"/>
  <c r="V3123" i="4"/>
  <c r="V6159" i="4"/>
  <c r="V553" i="4"/>
  <c r="V8286" i="4"/>
  <c r="V6433" i="4"/>
  <c r="V4178" i="4"/>
  <c r="V3471" i="4"/>
  <c r="V5010" i="4"/>
  <c r="V2971" i="4"/>
  <c r="V6720" i="4"/>
  <c r="V5412" i="4"/>
  <c r="V3234" i="4"/>
  <c r="V7764" i="4"/>
  <c r="V2204" i="4"/>
  <c r="V7035" i="4"/>
  <c r="V7239" i="4"/>
  <c r="V4245" i="4"/>
  <c r="V5594" i="4"/>
  <c r="V3419" i="4"/>
  <c r="V4353" i="4"/>
  <c r="V4517" i="4"/>
  <c r="V45" i="4"/>
  <c r="V8284" i="4"/>
  <c r="V5209" i="4"/>
  <c r="V557" i="4"/>
  <c r="V1707" i="4"/>
  <c r="V4132" i="4"/>
  <c r="V1105" i="4"/>
  <c r="V2563" i="4"/>
  <c r="V3572" i="4"/>
  <c r="V4962" i="4"/>
  <c r="V4961" i="4"/>
  <c r="V4090" i="4"/>
  <c r="V4974" i="4"/>
  <c r="V4668" i="4"/>
  <c r="V4458" i="4"/>
  <c r="V86" i="4"/>
  <c r="V2402" i="4"/>
  <c r="V2508" i="4"/>
  <c r="V4066" i="4"/>
  <c r="V566" i="4"/>
  <c r="V1888" i="4"/>
  <c r="V1764" i="4"/>
  <c r="V7775" i="4"/>
  <c r="V2342" i="4"/>
  <c r="V7733" i="4"/>
  <c r="V1433" i="4"/>
  <c r="V4499" i="4"/>
  <c r="V5888" i="4"/>
  <c r="V5777" i="4"/>
  <c r="V2960" i="4"/>
  <c r="V6521" i="4"/>
  <c r="V833" i="4"/>
  <c r="V2315" i="4"/>
  <c r="V4093" i="4"/>
  <c r="V561" i="4"/>
  <c r="V5592" i="4"/>
  <c r="V7715" i="4"/>
  <c r="V1481" i="4"/>
  <c r="V5369" i="4"/>
  <c r="V6696" i="4"/>
  <c r="V1252" i="4"/>
  <c r="V1657" i="4"/>
  <c r="V6758" i="4"/>
  <c r="V5361" i="4"/>
  <c r="V3991" i="4"/>
  <c r="V7511" i="4"/>
  <c r="V560" i="4"/>
  <c r="V1038" i="4"/>
  <c r="V7507" i="4"/>
  <c r="V1079" i="4"/>
  <c r="V5820" i="4"/>
  <c r="V4608" i="4"/>
  <c r="V297" i="4"/>
  <c r="V7057" i="4"/>
  <c r="V6262" i="4"/>
  <c r="V7338" i="4"/>
  <c r="V7617" i="4"/>
  <c r="V1894" i="4"/>
  <c r="V180" i="4"/>
  <c r="V8021" i="4"/>
  <c r="V2157" i="4"/>
  <c r="V1689" i="4"/>
  <c r="V2080" i="4"/>
  <c r="V8053" i="4"/>
  <c r="V6713" i="4"/>
  <c r="V8207" i="4"/>
  <c r="V740" i="4"/>
  <c r="V8105" i="4"/>
  <c r="V424" i="4"/>
  <c r="V6111" i="4"/>
  <c r="V4177" i="4"/>
  <c r="V1962" i="4"/>
  <c r="V7961" i="4"/>
  <c r="V5492" i="4"/>
  <c r="V4987" i="4"/>
  <c r="V8273" i="4"/>
  <c r="V7606" i="4"/>
  <c r="V5434" i="4"/>
  <c r="V6038" i="4"/>
  <c r="V7892" i="4"/>
  <c r="V6330" i="4"/>
  <c r="V934" i="4"/>
  <c r="V4155" i="4"/>
  <c r="V1310" i="4"/>
  <c r="V2681" i="4"/>
  <c r="V7753" i="4"/>
  <c r="V1411" i="4"/>
  <c r="V5182" i="4"/>
  <c r="V4826" i="4"/>
  <c r="V1745" i="4"/>
  <c r="V5722" i="4"/>
  <c r="V856" i="4"/>
  <c r="V3530" i="4"/>
  <c r="V2668" i="4"/>
  <c r="V4994" i="4"/>
  <c r="V4205" i="4"/>
  <c r="V6074" i="4"/>
  <c r="V6432" i="4"/>
  <c r="V7098" i="4"/>
  <c r="V3771" i="4"/>
  <c r="V5429" i="4"/>
  <c r="V6109" i="4"/>
  <c r="V6554" i="4"/>
  <c r="V6458" i="4"/>
  <c r="V5084" i="4"/>
  <c r="V7396" i="4"/>
  <c r="V4079" i="4"/>
  <c r="V1754" i="4"/>
  <c r="V7324" i="4"/>
  <c r="V1717" i="4"/>
  <c r="V737" i="4"/>
  <c r="V1362" i="4"/>
  <c r="V322" i="4"/>
  <c r="V5549" i="4"/>
  <c r="V217" i="4"/>
  <c r="V4842" i="4"/>
  <c r="V7835" i="4"/>
  <c r="V5347" i="4"/>
  <c r="V7263" i="4"/>
  <c r="V638" i="4"/>
  <c r="V7482" i="4"/>
  <c r="V3147" i="4"/>
  <c r="V1201" i="4"/>
  <c r="V177" i="4"/>
  <c r="V5637" i="4"/>
  <c r="V3879" i="4"/>
  <c r="V2509" i="4"/>
  <c r="V2715" i="4"/>
  <c r="V5263" i="4"/>
  <c r="V3789" i="4"/>
  <c r="V2312" i="4"/>
  <c r="V7505" i="4"/>
  <c r="V5766" i="4"/>
  <c r="V4487" i="4"/>
  <c r="V7175" i="4"/>
  <c r="V78" i="4"/>
  <c r="V6312" i="4"/>
  <c r="V5280" i="4"/>
  <c r="V2258" i="4"/>
  <c r="V6653" i="4"/>
  <c r="V2333" i="4"/>
  <c r="V7914" i="4"/>
  <c r="V5207" i="4"/>
  <c r="V4038" i="4"/>
  <c r="V1807" i="4"/>
  <c r="V122" i="4"/>
  <c r="V2821" i="4"/>
  <c r="V6484" i="4"/>
  <c r="V91" i="4"/>
  <c r="V5931" i="4"/>
  <c r="V4629" i="4"/>
  <c r="V3321" i="4"/>
  <c r="V4567" i="4"/>
  <c r="V8066" i="4"/>
  <c r="V3413" i="4"/>
  <c r="V6084" i="4"/>
  <c r="V5073" i="4"/>
  <c r="V1678" i="4"/>
  <c r="V3141" i="4"/>
  <c r="V2933" i="4"/>
  <c r="V6887" i="4"/>
  <c r="V1793" i="4"/>
  <c r="V1873" i="4"/>
  <c r="V992" i="4"/>
  <c r="V1881" i="4"/>
  <c r="V8253" i="4"/>
  <c r="V3073" i="4"/>
  <c r="V3592" i="4"/>
  <c r="V5674" i="4"/>
  <c r="V3553" i="4"/>
  <c r="V4122" i="4"/>
  <c r="V5109" i="4"/>
  <c r="V3682" i="4"/>
  <c r="V2683" i="4"/>
  <c r="V8156" i="4"/>
  <c r="V4163" i="4"/>
  <c r="V2788" i="4"/>
  <c r="V6664" i="4"/>
  <c r="V4028" i="4"/>
  <c r="V6952" i="4"/>
  <c r="V2843" i="4"/>
  <c r="V5876" i="4"/>
  <c r="V7995" i="4"/>
  <c r="V5940" i="4"/>
  <c r="V3191" i="4"/>
  <c r="V6947" i="4"/>
  <c r="V922" i="4"/>
  <c r="V7577" i="4"/>
  <c r="V904" i="4"/>
  <c r="V5388" i="4"/>
  <c r="V4878" i="4"/>
  <c r="V4975" i="4"/>
  <c r="V1001" i="4"/>
  <c r="V2205" i="4"/>
  <c r="V1032" i="4"/>
  <c r="V1702" i="4"/>
  <c r="V2373" i="4"/>
  <c r="V596" i="4"/>
  <c r="V6626" i="4"/>
  <c r="V4740" i="4"/>
  <c r="V2150" i="4"/>
  <c r="V7681" i="4"/>
  <c r="V5463" i="4"/>
  <c r="V8157" i="4"/>
  <c r="V6048" i="4"/>
  <c r="V3883" i="4"/>
  <c r="V1389" i="4"/>
  <c r="V4103" i="4"/>
  <c r="V7611" i="4"/>
  <c r="V6177" i="4"/>
  <c r="V8195" i="4"/>
  <c r="V3054" i="4"/>
  <c r="V425" i="4"/>
  <c r="V4607" i="4"/>
  <c r="V2803" i="4"/>
  <c r="V4594" i="4"/>
  <c r="V1136" i="4"/>
  <c r="V1612" i="4"/>
  <c r="V8049" i="4"/>
  <c r="V5663" i="4"/>
  <c r="V7789" i="4"/>
  <c r="V393" i="4"/>
  <c r="V1524" i="4"/>
  <c r="V195" i="4"/>
  <c r="V1473" i="4"/>
  <c r="V6267" i="4"/>
  <c r="V6397" i="4"/>
  <c r="V4590" i="4"/>
  <c r="V3363" i="4"/>
  <c r="V2800" i="4"/>
  <c r="V1688" i="4"/>
  <c r="V2120" i="4"/>
  <c r="V6932" i="4"/>
  <c r="V7276" i="4"/>
  <c r="V4370" i="4"/>
  <c r="V1208" i="4"/>
  <c r="V7240" i="4"/>
  <c r="V7646" i="4"/>
  <c r="V2113" i="4"/>
  <c r="V6217" i="4"/>
  <c r="V2470" i="4"/>
  <c r="V1506" i="4"/>
  <c r="V5048" i="4"/>
  <c r="V3198" i="4"/>
  <c r="V5897" i="4"/>
  <c r="V2574" i="4"/>
  <c r="V2558" i="4"/>
  <c r="V4437" i="4"/>
  <c r="V8100" i="4"/>
  <c r="V5296" i="4"/>
  <c r="V4916" i="4"/>
  <c r="V6911" i="4"/>
  <c r="V7173" i="4"/>
  <c r="V4907" i="4"/>
  <c r="V832" i="4"/>
  <c r="V2956" i="4"/>
  <c r="V2992" i="4"/>
  <c r="V7161" i="4"/>
  <c r="V2778" i="4"/>
  <c r="V1558" i="4"/>
  <c r="V4863" i="4"/>
  <c r="V543" i="4"/>
  <c r="V8303" i="4"/>
  <c r="V6884" i="4"/>
  <c r="V7222" i="4"/>
  <c r="V308" i="4"/>
  <c r="V7295" i="4"/>
  <c r="V3981" i="4"/>
  <c r="V7401" i="4"/>
  <c r="V801" i="4"/>
  <c r="V6914" i="4"/>
  <c r="V1659" i="4"/>
  <c r="V4153" i="4"/>
  <c r="V6648" i="4"/>
  <c r="V2952" i="4"/>
  <c r="V5041" i="4"/>
  <c r="V1760" i="4"/>
  <c r="V4146" i="4"/>
  <c r="V7247" i="4"/>
  <c r="V3830" i="4"/>
  <c r="V5838" i="4"/>
  <c r="V2170" i="4"/>
  <c r="V6167" i="4"/>
  <c r="V6649" i="4"/>
  <c r="V4137" i="4"/>
  <c r="V1830" i="4"/>
  <c r="V5029" i="4"/>
  <c r="V2498" i="4"/>
  <c r="V3376" i="4"/>
  <c r="V7669" i="4"/>
  <c r="V2651" i="4"/>
  <c r="V5633" i="4"/>
  <c r="V1979" i="4"/>
  <c r="V1942" i="4"/>
  <c r="V3606" i="4"/>
  <c r="V5939" i="4"/>
  <c r="V4951" i="4"/>
  <c r="V6336" i="4"/>
  <c r="V2791" i="4"/>
  <c r="V1716" i="4"/>
  <c r="V5832" i="4"/>
  <c r="V3750" i="4"/>
  <c r="V626" i="4"/>
  <c r="V3529" i="4"/>
  <c r="V1085" i="4"/>
  <c r="V1197" i="4"/>
  <c r="V4476" i="4"/>
  <c r="V4999" i="4"/>
  <c r="V587" i="4"/>
  <c r="V492" i="4"/>
  <c r="V4182" i="4"/>
  <c r="V5748" i="4"/>
  <c r="V2795" i="4"/>
  <c r="V3504" i="4"/>
  <c r="V4115" i="4"/>
  <c r="V1417" i="4"/>
  <c r="V1752" i="4"/>
  <c r="V5887" i="4"/>
  <c r="V1661" i="4"/>
  <c r="V4339" i="4"/>
  <c r="V1740" i="4"/>
  <c r="V4873" i="4"/>
  <c r="V1879" i="4"/>
  <c r="V4270" i="4"/>
  <c r="V3897" i="4"/>
  <c r="V2870" i="4"/>
  <c r="V571" i="4"/>
  <c r="V5083" i="4"/>
  <c r="V3995" i="4"/>
  <c r="V7949" i="4"/>
  <c r="V5994" i="4"/>
  <c r="V6557" i="4"/>
  <c r="V4765" i="4"/>
  <c r="V3648" i="4"/>
  <c r="V2336" i="4"/>
  <c r="V431" i="4"/>
  <c r="V5702" i="4"/>
  <c r="V6465" i="4"/>
  <c r="V153" i="4"/>
  <c r="V8082" i="4"/>
  <c r="V6967" i="4"/>
  <c r="V7023" i="4"/>
  <c r="V8339" i="4"/>
  <c r="V5414" i="4"/>
  <c r="V6527" i="4"/>
  <c r="V1125" i="4"/>
  <c r="V6794" i="4"/>
  <c r="V2209" i="4"/>
  <c r="V1598" i="4"/>
  <c r="V1611" i="4"/>
  <c r="V392" i="4"/>
  <c r="V1672" i="4"/>
  <c r="V3913" i="4"/>
  <c r="V7908" i="4"/>
  <c r="V80" i="4"/>
  <c r="V1737" i="4"/>
  <c r="V8168" i="4"/>
  <c r="V1556" i="4"/>
  <c r="V7382" i="4"/>
  <c r="V1249" i="4"/>
  <c r="V871" i="4"/>
  <c r="V3260" i="4"/>
  <c r="V4710" i="4"/>
  <c r="V6455" i="4"/>
  <c r="V4831" i="4"/>
  <c r="V4830" i="4"/>
  <c r="V415" i="4"/>
  <c r="V151" i="4"/>
  <c r="V8126" i="4"/>
  <c r="V4152" i="4"/>
  <c r="V7442" i="4"/>
  <c r="V7108" i="4"/>
  <c r="V88" i="4"/>
  <c r="V6601" i="4"/>
  <c r="V4688" i="4"/>
  <c r="V2331" i="4"/>
  <c r="V7350" i="4"/>
  <c r="V279" i="4"/>
  <c r="V3093" i="4"/>
  <c r="V5979" i="4"/>
  <c r="V1213" i="4"/>
  <c r="V5297" i="4"/>
  <c r="V157" i="4"/>
  <c r="V829" i="4"/>
  <c r="V461" i="4"/>
  <c r="V2054" i="4"/>
  <c r="V3314" i="4"/>
  <c r="V3088" i="4"/>
  <c r="V4316" i="4"/>
  <c r="V5750" i="4"/>
  <c r="V3270" i="4"/>
  <c r="V7377" i="4"/>
  <c r="V237" i="4"/>
  <c r="V6844" i="4"/>
  <c r="V5423" i="4"/>
  <c r="V5275" i="4"/>
  <c r="V1525" i="4"/>
  <c r="V5098" i="4"/>
  <c r="V469" i="4"/>
  <c r="V7580" i="4"/>
  <c r="V6657" i="4"/>
  <c r="V8261" i="4"/>
  <c r="V7515" i="4"/>
  <c r="V4108" i="4"/>
  <c r="V6823" i="4"/>
  <c r="V2833" i="4"/>
  <c r="V5829" i="4"/>
  <c r="V4643" i="4"/>
  <c r="V5398" i="4"/>
  <c r="V3841" i="4"/>
  <c r="V4731" i="4"/>
  <c r="V1636" i="4"/>
  <c r="V4898" i="4"/>
  <c r="V3494" i="4"/>
  <c r="V7335" i="4"/>
  <c r="V2500" i="4"/>
  <c r="V2745" i="4"/>
  <c r="V2571" i="4"/>
  <c r="V530" i="4"/>
  <c r="V1359" i="4"/>
  <c r="V1779" i="4"/>
  <c r="V6832" i="4"/>
  <c r="V6762" i="4"/>
  <c r="V6002" i="4"/>
  <c r="V3886" i="4"/>
  <c r="V132" i="4"/>
  <c r="V5274" i="4"/>
  <c r="V5302" i="4"/>
  <c r="V6427" i="4"/>
  <c r="V7766" i="4"/>
  <c r="V7412" i="4"/>
  <c r="V3758" i="4"/>
  <c r="V5086" i="4"/>
  <c r="V957" i="4"/>
  <c r="V1175" i="4"/>
  <c r="V7654" i="4"/>
  <c r="V7282" i="4"/>
  <c r="V4148" i="4"/>
  <c r="V1056" i="4"/>
  <c r="V4059" i="4"/>
  <c r="V5681" i="4"/>
  <c r="V5783" i="4"/>
  <c r="V7076" i="4"/>
  <c r="V4653" i="4"/>
  <c r="V8134" i="4"/>
  <c r="V1632" i="4"/>
  <c r="V1913" i="4"/>
  <c r="V6286" i="4"/>
  <c r="V2617" i="4"/>
  <c r="V1650" i="4"/>
  <c r="V3713" i="4"/>
  <c r="V1580" i="4"/>
  <c r="V2896" i="4"/>
  <c r="V2493" i="4"/>
  <c r="V3978" i="4"/>
  <c r="V3394" i="4"/>
  <c r="V5570" i="4"/>
  <c r="V1941" i="4"/>
  <c r="V5363" i="4"/>
  <c r="V2516" i="4"/>
  <c r="V1078" i="4"/>
  <c r="V6982" i="4"/>
  <c r="V2504" i="4"/>
  <c r="V127" i="4"/>
  <c r="V1955" i="4"/>
  <c r="V7721" i="4"/>
  <c r="V5145" i="4"/>
  <c r="V6343" i="4"/>
  <c r="V7167" i="4"/>
  <c r="V7476" i="4"/>
  <c r="V3546" i="4"/>
  <c r="V5017" i="4"/>
  <c r="V3823" i="4"/>
  <c r="V4087" i="4"/>
  <c r="V312" i="4"/>
  <c r="V1044" i="4"/>
  <c r="V6811" i="4"/>
  <c r="V4542" i="4"/>
  <c r="V2449" i="4"/>
  <c r="V3945" i="4"/>
  <c r="V380" i="4"/>
  <c r="V848" i="4"/>
  <c r="V1767" i="4"/>
  <c r="V5519" i="4"/>
  <c r="V5231" i="4"/>
  <c r="V5409" i="4"/>
  <c r="V2124" i="4"/>
  <c r="V2687" i="4"/>
  <c r="V7289" i="4"/>
  <c r="V7054" i="4"/>
  <c r="V6912" i="4"/>
  <c r="V4559" i="4"/>
  <c r="V4185" i="4"/>
  <c r="V4124" i="4"/>
  <c r="V1967" i="4"/>
  <c r="V7622" i="4"/>
  <c r="V3014" i="4"/>
  <c r="V5886" i="4"/>
  <c r="V298" i="4"/>
  <c r="V4265" i="4"/>
  <c r="V6086" i="4"/>
  <c r="V5311" i="4"/>
  <c r="V7455" i="4"/>
  <c r="V5955" i="4"/>
  <c r="V2555" i="4"/>
  <c r="V2443" i="4"/>
  <c r="V5490" i="4"/>
  <c r="V6126" i="4"/>
  <c r="V4482" i="4"/>
  <c r="V7972" i="4"/>
  <c r="V8283" i="4"/>
  <c r="V4876" i="4"/>
  <c r="V719" i="4"/>
  <c r="V7484" i="4"/>
  <c r="V3200" i="4"/>
  <c r="V2611" i="4"/>
  <c r="V6347" i="4"/>
  <c r="V3810" i="4"/>
  <c r="V2808" i="4"/>
  <c r="V6807" i="4"/>
  <c r="V2763" i="4"/>
  <c r="V5740" i="4"/>
  <c r="V2224" i="4"/>
  <c r="V1520" i="4"/>
  <c r="V2914" i="4"/>
  <c r="V3319" i="4"/>
  <c r="V6584" i="4"/>
  <c r="V3920" i="4"/>
  <c r="V1209" i="4"/>
  <c r="V6482" i="4"/>
  <c r="V2257" i="4"/>
  <c r="V6748" i="4"/>
  <c r="V342" i="4"/>
  <c r="V4126" i="4"/>
  <c r="V5907" i="4"/>
  <c r="V564" i="4"/>
  <c r="V5833" i="4"/>
  <c r="V4320" i="4"/>
  <c r="V3743" i="4"/>
  <c r="V3627" i="4"/>
  <c r="V5809" i="4"/>
  <c r="V1251" i="4"/>
  <c r="V7614" i="4"/>
  <c r="V574" i="4"/>
  <c r="V24" i="4"/>
  <c r="V3117" i="4"/>
  <c r="V5779" i="4"/>
  <c r="V3002" i="4"/>
  <c r="V280" i="4"/>
  <c r="V69" i="4"/>
  <c r="V5345" i="4"/>
  <c r="V7506" i="4"/>
  <c r="V4037" i="4"/>
  <c r="V7765" i="4"/>
  <c r="V1936" i="4"/>
  <c r="V6236" i="4"/>
  <c r="V2325" i="4"/>
  <c r="V5782" i="4"/>
  <c r="V7112" i="4"/>
  <c r="V1351" i="4"/>
  <c r="V6872" i="4"/>
  <c r="V872" i="4"/>
  <c r="V4236" i="4"/>
  <c r="V4677" i="4"/>
  <c r="V7321" i="4"/>
  <c r="V6993" i="4"/>
  <c r="V5270" i="4"/>
  <c r="V955" i="4"/>
  <c r="V5672" i="4"/>
  <c r="V5199" i="4"/>
  <c r="V2994" i="4"/>
  <c r="V4532" i="4"/>
  <c r="V7070" i="4"/>
  <c r="V6819" i="4"/>
  <c r="V1538" i="4"/>
  <c r="V771" i="4"/>
  <c r="V6827" i="4"/>
  <c r="V5973" i="4"/>
  <c r="V7504" i="4"/>
  <c r="V5158" i="4"/>
  <c r="V2598" i="4"/>
  <c r="V5186" i="4"/>
  <c r="V1911" i="4"/>
  <c r="V6131" i="4"/>
  <c r="V6759" i="4"/>
  <c r="V1430" i="4"/>
  <c r="V3367" i="4"/>
  <c r="V7087" i="4"/>
  <c r="V6506" i="4"/>
  <c r="V6266" i="4"/>
  <c r="V1866" i="4"/>
  <c r="V7266" i="4"/>
  <c r="V2529" i="4"/>
  <c r="V6817" i="4"/>
  <c r="V4183" i="4"/>
  <c r="V3323" i="4"/>
  <c r="V2328" i="4"/>
  <c r="V782" i="4"/>
  <c r="V760" i="4"/>
  <c r="V7405" i="4"/>
  <c r="V3235" i="4"/>
  <c r="V3519" i="4"/>
  <c r="V6996" i="4"/>
  <c r="V4596" i="4"/>
  <c r="V551" i="4"/>
  <c r="V2884" i="4"/>
  <c r="V3999" i="4"/>
  <c r="V5798" i="4"/>
  <c r="V6898" i="4"/>
  <c r="V2218" i="4"/>
  <c r="V7391" i="4"/>
  <c r="V2942" i="4"/>
  <c r="V4425" i="4"/>
  <c r="V6114" i="4"/>
  <c r="V524" i="4"/>
  <c r="V1831" i="4"/>
  <c r="V4354" i="4"/>
  <c r="V3355" i="4"/>
  <c r="V1048" i="4"/>
  <c r="V2858" i="4"/>
  <c r="V7647" i="4"/>
  <c r="V2729" i="4"/>
  <c r="V7832" i="4"/>
  <c r="V5969" i="4"/>
  <c r="V3514" i="4"/>
  <c r="V2975" i="4"/>
  <c r="V8328" i="4"/>
  <c r="V2802" i="4"/>
  <c r="V3596" i="4"/>
  <c r="V766" i="4"/>
  <c r="V1511" i="4"/>
  <c r="V1104" i="4"/>
  <c r="V1804" i="4"/>
  <c r="V4350" i="4"/>
  <c r="V5879" i="4"/>
  <c r="V4541" i="4"/>
  <c r="V2882" i="4"/>
  <c r="V3927" i="4"/>
  <c r="V8164" i="4"/>
  <c r="V6652" i="4"/>
  <c r="V5803" i="4"/>
  <c r="V2937" i="4"/>
  <c r="V8278" i="4"/>
  <c r="V2041" i="4"/>
  <c r="V3977" i="4"/>
  <c r="V6015" i="4"/>
  <c r="V3401" i="4"/>
  <c r="V4173" i="4"/>
  <c r="V7876" i="4"/>
  <c r="V6284" i="4"/>
  <c r="V838" i="4"/>
  <c r="V1992" i="4"/>
  <c r="V4833" i="4"/>
  <c r="V5523" i="4"/>
  <c r="V3044" i="4"/>
  <c r="V5136" i="4"/>
  <c r="V6750" i="4"/>
  <c r="V7875" i="4"/>
  <c r="V6900" i="4"/>
  <c r="V1471" i="4"/>
  <c r="V7433" i="4"/>
  <c r="V3435" i="4"/>
  <c r="V7158" i="4"/>
  <c r="V844" i="4"/>
  <c r="V509" i="4"/>
  <c r="V8" i="4"/>
  <c r="V5998" i="4"/>
  <c r="V2689" i="4"/>
  <c r="V6027" i="4"/>
  <c r="V1254" i="4"/>
  <c r="V2102" i="4"/>
  <c r="V8056" i="4"/>
  <c r="V3060" i="4"/>
  <c r="V4304" i="4"/>
  <c r="V4952" i="4"/>
  <c r="V7024" i="4"/>
  <c r="V5774" i="4"/>
  <c r="V1622" i="4"/>
  <c r="V6091" i="4"/>
  <c r="V1566" i="4"/>
  <c r="V4834" i="4"/>
  <c r="V6545" i="4"/>
  <c r="V5836" i="4"/>
  <c r="V2583" i="4"/>
  <c r="V1590" i="4"/>
  <c r="V4851" i="4"/>
  <c r="V6826" i="4"/>
  <c r="V1540" i="4"/>
  <c r="V5837" i="4"/>
  <c r="V1629" i="4"/>
  <c r="V3166" i="4"/>
  <c r="V5253" i="4"/>
  <c r="V355" i="4"/>
  <c r="V2485" i="4"/>
  <c r="V1459" i="4"/>
  <c r="V2311" i="4"/>
  <c r="V2938" i="4"/>
  <c r="V103" i="4"/>
  <c r="V8112" i="4"/>
  <c r="V8237" i="4"/>
  <c r="V5290" i="4"/>
  <c r="V53" i="4"/>
  <c r="V4599" i="4"/>
  <c r="V3550" i="4"/>
  <c r="V200" i="4"/>
  <c r="V6913" i="4"/>
  <c r="V2505" i="4"/>
  <c r="V251" i="4"/>
  <c r="V7510" i="4"/>
  <c r="V6392" i="4"/>
  <c r="V6487" i="4"/>
  <c r="V4782" i="4"/>
  <c r="V6341" i="4"/>
  <c r="V1921" i="4"/>
  <c r="V5843" i="4"/>
  <c r="V556" i="4"/>
  <c r="V6752" i="4"/>
  <c r="V1604" i="4"/>
  <c r="V1599" i="4"/>
  <c r="V5614" i="4"/>
  <c r="V3522" i="4"/>
  <c r="V6703" i="4"/>
  <c r="V5262" i="4"/>
  <c r="V1292" i="4"/>
  <c r="V1633" i="4"/>
  <c r="V6943" i="4"/>
  <c r="V7921" i="4"/>
  <c r="V998" i="4"/>
  <c r="V5860" i="4"/>
  <c r="V2512" i="4"/>
  <c r="V8312" i="4"/>
  <c r="V3457" i="4"/>
  <c r="V7534" i="4"/>
  <c r="V5754" i="4"/>
  <c r="V5344" i="4"/>
  <c r="V811" i="4"/>
  <c r="V1188" i="4"/>
  <c r="V8174" i="4"/>
  <c r="V6363" i="4"/>
  <c r="V1211" i="4"/>
  <c r="V4399" i="4"/>
  <c r="V1385" i="4"/>
  <c r="V1938" i="4"/>
  <c r="V7948" i="4"/>
  <c r="V3293" i="4"/>
  <c r="V4513" i="4"/>
  <c r="V2814" i="4"/>
  <c r="V6850" i="4"/>
  <c r="V8151" i="4"/>
  <c r="V1852" i="4"/>
  <c r="V6591" i="4"/>
  <c r="V282" i="4"/>
  <c r="V5085" i="4"/>
  <c r="V7316" i="4"/>
  <c r="V5234" i="4"/>
  <c r="V4585" i="4"/>
  <c r="V5258" i="4"/>
  <c r="V2869" i="4"/>
  <c r="V4948" i="4"/>
  <c r="V263" i="4"/>
  <c r="V166" i="4"/>
  <c r="V5841" i="4"/>
  <c r="V5699" i="4"/>
  <c r="V2478" i="4"/>
  <c r="V3041" i="4"/>
  <c r="V7645" i="4"/>
  <c r="V8313" i="4"/>
  <c r="V2045" i="4"/>
  <c r="V5089" i="4"/>
  <c r="V5418" i="4"/>
  <c r="V7109" i="4"/>
  <c r="V6092" i="4"/>
  <c r="V5287" i="4"/>
  <c r="V2132" i="4"/>
  <c r="V2496" i="4"/>
  <c r="V2553" i="4"/>
  <c r="V2069" i="4"/>
  <c r="V2288" i="4"/>
  <c r="V6443" i="4"/>
  <c r="V1544" i="4"/>
  <c r="V2742" i="4"/>
  <c r="V6621" i="4"/>
  <c r="V6419" i="4"/>
  <c r="V1191" i="4"/>
  <c r="V4421" i="4"/>
  <c r="V4159" i="4"/>
  <c r="V2861" i="4"/>
  <c r="V7769" i="4"/>
  <c r="V84" i="4"/>
  <c r="V7938" i="4"/>
  <c r="V3189" i="4"/>
  <c r="V3636" i="4"/>
  <c r="V6321" i="4"/>
  <c r="V1365" i="4"/>
  <c r="V3563" i="4"/>
  <c r="V3107" i="4"/>
  <c r="V5046" i="4"/>
  <c r="V6223" i="4"/>
  <c r="V4743" i="4"/>
  <c r="V2278" i="4"/>
  <c r="V3233" i="4"/>
  <c r="V376" i="4"/>
  <c r="V4852" i="4"/>
  <c r="V5840" i="4"/>
  <c r="V1798" i="4"/>
  <c r="V7277" i="4"/>
  <c r="V6348" i="4"/>
  <c r="V5343" i="4"/>
  <c r="V1801" i="4"/>
  <c r="V3558" i="4"/>
  <c r="V1497" i="4"/>
  <c r="V6698" i="4"/>
  <c r="V4214" i="4"/>
  <c r="V474" i="4"/>
  <c r="V4711" i="4"/>
  <c r="V5626" i="4"/>
  <c r="V3366" i="4"/>
  <c r="V3290" i="4"/>
  <c r="V8213" i="4"/>
  <c r="V1005" i="4"/>
  <c r="V3916" i="4"/>
  <c r="V7862" i="4"/>
  <c r="V6705" i="4"/>
  <c r="V2074" i="4"/>
  <c r="V5249" i="4"/>
  <c r="V5251" i="4"/>
  <c r="V5322" i="4"/>
  <c r="V3184" i="4"/>
  <c r="V7480" i="4"/>
  <c r="V7639" i="4"/>
  <c r="V6293" i="4"/>
  <c r="V900" i="4"/>
  <c r="V1553" i="4"/>
  <c r="V3620" i="4"/>
  <c r="V375" i="4"/>
  <c r="V2826" i="4"/>
  <c r="V7894" i="4"/>
  <c r="V4896" i="4"/>
  <c r="V3128" i="4"/>
  <c r="V1460" i="4"/>
  <c r="V2376" i="4"/>
  <c r="V3780" i="4"/>
  <c r="V8012" i="4"/>
  <c r="V6779" i="4"/>
  <c r="V2114" i="4"/>
  <c r="V6579" i="4"/>
  <c r="V3842" i="4"/>
  <c r="V6019" i="4"/>
  <c r="V7007" i="4"/>
  <c r="V1289" i="4"/>
  <c r="V674" i="4"/>
  <c r="V7368" i="4"/>
  <c r="V6784" i="4"/>
  <c r="V4758" i="4"/>
  <c r="V7954" i="4"/>
  <c r="V2698" i="4"/>
  <c r="V615" i="4"/>
  <c r="V4616" i="4"/>
  <c r="V154" i="4"/>
  <c r="V2318" i="4"/>
  <c r="V4110" i="4"/>
  <c r="V7104" i="4"/>
  <c r="V2462" i="4"/>
  <c r="V1809" i="4"/>
  <c r="V8182" i="4"/>
  <c r="V5050" i="4"/>
  <c r="V4654" i="4"/>
  <c r="V631" i="4"/>
  <c r="V4807" i="4"/>
  <c r="V2025" i="4"/>
  <c r="V321" i="4"/>
  <c r="V7341" i="4"/>
  <c r="V7437" i="4"/>
  <c r="V7952" i="4"/>
  <c r="V5331" i="4"/>
  <c r="V5149" i="4"/>
  <c r="V598" i="4"/>
  <c r="V3870" i="4"/>
  <c r="V5658" i="4"/>
  <c r="V585" i="4"/>
  <c r="V5985" i="4"/>
  <c r="V4904" i="4"/>
  <c r="V1593" i="4"/>
  <c r="V4890" i="4"/>
  <c r="V4019" i="4"/>
  <c r="V4689" i="4"/>
  <c r="V6630" i="4"/>
  <c r="V1586" i="4"/>
  <c r="V1250" i="4"/>
  <c r="V1493" i="4"/>
  <c r="V5497" i="4"/>
  <c r="V278" i="4"/>
  <c r="V7804" i="4"/>
  <c r="V6744" i="4"/>
  <c r="V4331" i="4"/>
  <c r="V1367" i="4"/>
  <c r="V2434" i="4"/>
  <c r="V961" i="4"/>
  <c r="V5875" i="4"/>
  <c r="V8257" i="4"/>
  <c r="V4913" i="4"/>
  <c r="V4683" i="4"/>
  <c r="V6776" i="4"/>
  <c r="V5863" i="4"/>
  <c r="V750" i="4"/>
  <c r="V2610" i="4"/>
  <c r="V3878" i="4"/>
  <c r="V3485" i="4"/>
  <c r="V4402" i="4"/>
  <c r="V867" i="4"/>
  <c r="V8104" i="4"/>
  <c r="V2169" i="4"/>
  <c r="V6115" i="4"/>
  <c r="V3450" i="4"/>
  <c r="V3861" i="4"/>
  <c r="V5074" i="4"/>
  <c r="V2922" i="4"/>
  <c r="V3114" i="4"/>
  <c r="V2526" i="4"/>
  <c r="V702" i="4"/>
  <c r="V3322" i="4"/>
  <c r="V6295" i="4"/>
  <c r="V1109" i="4"/>
  <c r="V2614" i="4"/>
  <c r="V1363" i="4"/>
  <c r="V4256" i="4"/>
  <c r="V3963" i="4"/>
  <c r="V5697" i="4"/>
  <c r="V1307" i="4"/>
  <c r="V3557" i="4"/>
  <c r="V6498" i="4"/>
  <c r="V5959" i="4"/>
  <c r="V6950" i="4"/>
  <c r="V2057" i="4"/>
  <c r="V199" i="4"/>
  <c r="V3288" i="4"/>
  <c r="V1565" i="4"/>
  <c r="V2305" i="4"/>
  <c r="V7265" i="4"/>
  <c r="V4633" i="4"/>
  <c r="V4628" i="4"/>
  <c r="V5700" i="4"/>
  <c r="V1615" i="4"/>
  <c r="V6645" i="4"/>
  <c r="V4584" i="4"/>
  <c r="V4397" i="4"/>
  <c r="V1869" i="4"/>
  <c r="V1127" i="4"/>
  <c r="V3850" i="4"/>
  <c r="V4730" i="4"/>
  <c r="V230" i="4"/>
  <c r="V1279" i="4"/>
  <c r="V6195" i="4"/>
  <c r="V4667" i="4"/>
  <c r="V5608" i="4"/>
  <c r="V1916" i="4"/>
  <c r="V1434" i="4"/>
  <c r="V2823" i="4"/>
  <c r="V640" i="4"/>
  <c r="V7605" i="4"/>
  <c r="V7201" i="4"/>
  <c r="V6285" i="4"/>
  <c r="V4752" i="4"/>
  <c r="V1346" i="4"/>
  <c r="V3998" i="4"/>
  <c r="V7423" i="4"/>
  <c r="V3254" i="4"/>
  <c r="V1952" i="4"/>
  <c r="V5465" i="4"/>
  <c r="V4328" i="4"/>
  <c r="V5163" i="4"/>
  <c r="V4144" i="4"/>
  <c r="V6496" i="4"/>
  <c r="V4701" i="4"/>
  <c r="V4046" i="4"/>
  <c r="V6382" i="4"/>
  <c r="V7855" i="4"/>
  <c r="V7970" i="4"/>
  <c r="V5334" i="4"/>
  <c r="V2395" i="4"/>
  <c r="V2676" i="4"/>
  <c r="V7628" i="4"/>
  <c r="V7323" i="4"/>
  <c r="V3839" i="4"/>
  <c r="V817" i="4"/>
  <c r="V5105" i="4"/>
  <c r="V3555" i="4"/>
  <c r="V7117" i="4"/>
  <c r="V5828" i="4"/>
  <c r="V2259" i="4"/>
  <c r="V1332" i="4"/>
  <c r="V6606" i="4"/>
  <c r="V4620" i="4"/>
  <c r="V1221" i="4"/>
  <c r="V7651" i="4"/>
  <c r="V5106" i="4"/>
  <c r="V1425" i="4"/>
  <c r="V2957" i="4"/>
  <c r="V4613" i="4"/>
  <c r="V6531" i="4"/>
  <c r="V5169" i="4"/>
  <c r="V6835" i="4"/>
  <c r="V1457" i="4"/>
  <c r="V1498" i="4"/>
  <c r="V3749" i="4"/>
  <c r="V2075" i="4"/>
  <c r="V7009" i="4"/>
  <c r="V112" i="4"/>
  <c r="V3247" i="4"/>
  <c r="V6442" i="4"/>
  <c r="V3672" i="4"/>
  <c r="V6018" i="4"/>
  <c r="V3162" i="4"/>
  <c r="V4092" i="4"/>
  <c r="V1294" i="4"/>
  <c r="V960" i="4"/>
  <c r="V6791" i="4"/>
  <c r="V3185" i="4"/>
  <c r="V4489" i="4"/>
  <c r="V633" i="4"/>
  <c r="V2587" i="4"/>
  <c r="V4269" i="4"/>
  <c r="V2579" i="4"/>
  <c r="V866" i="4"/>
  <c r="V4544" i="4"/>
  <c r="V39" i="4"/>
  <c r="V8116" i="4"/>
  <c r="V6761" i="4"/>
  <c r="V5356" i="4"/>
  <c r="V7447" i="4"/>
  <c r="V3395" i="4"/>
  <c r="V8107" i="4"/>
  <c r="V32" i="4"/>
  <c r="V1379" i="4"/>
  <c r="V4795" i="4"/>
  <c r="V7332" i="4"/>
  <c r="V4308" i="4"/>
  <c r="V3336" i="4"/>
  <c r="V87" i="4"/>
  <c r="V460" i="4"/>
  <c r="V6228" i="4"/>
  <c r="V6954" i="4"/>
  <c r="V4602" i="4"/>
  <c r="V8047" i="4"/>
  <c r="V3509" i="4"/>
  <c r="V1091" i="4"/>
  <c r="V277" i="4"/>
  <c r="V8324" i="4"/>
  <c r="V5922" i="4"/>
  <c r="V5468" i="4"/>
  <c r="V5574" i="4"/>
  <c r="V7116" i="4"/>
  <c r="V5957" i="4"/>
  <c r="V3947" i="4"/>
  <c r="V3453" i="4"/>
  <c r="V2774" i="4"/>
  <c r="V965" i="4"/>
  <c r="V450" i="4"/>
  <c r="V2168" i="4"/>
  <c r="V8026" i="4"/>
  <c r="V7587" i="4"/>
  <c r="V7131" i="4"/>
  <c r="V1263" i="4"/>
  <c r="V3740" i="4"/>
  <c r="V6818" i="4"/>
  <c r="V169" i="4"/>
  <c r="V1603" i="4"/>
  <c r="V1930" i="4"/>
  <c r="V6067" i="4"/>
  <c r="V1620" i="4"/>
  <c r="V113" i="4"/>
  <c r="V2291" i="4"/>
  <c r="V1066" i="4"/>
  <c r="V30" i="4"/>
  <c r="V7387" i="4"/>
  <c r="V5533" i="4"/>
  <c r="V4550" i="4"/>
  <c r="V3318" i="4"/>
  <c r="V6959" i="4"/>
  <c r="V2820" i="4"/>
  <c r="V4318" i="4"/>
  <c r="V7975" i="4"/>
  <c r="V8150" i="4"/>
  <c r="V2658" i="4"/>
  <c r="V6964" i="4"/>
  <c r="V5254" i="4"/>
  <c r="V6128" i="4"/>
  <c r="V6260" i="4"/>
  <c r="V6669" i="4"/>
  <c r="V5307" i="4"/>
  <c r="V6731" i="4"/>
  <c r="V6477" i="4"/>
  <c r="V2595" i="4"/>
  <c r="V7370" i="4"/>
  <c r="V4164" i="4"/>
  <c r="V1956" i="4"/>
  <c r="V121" i="4"/>
  <c r="V1775" i="4"/>
  <c r="V2245" i="4"/>
  <c r="V1196" i="4"/>
  <c r="V4694" i="4"/>
  <c r="V7413" i="4"/>
  <c r="V919" i="4"/>
  <c r="V3342" i="4"/>
  <c r="V4226" i="4"/>
  <c r="V4006" i="4"/>
  <c r="V250" i="4"/>
  <c r="V886" i="4"/>
  <c r="V3670" i="4"/>
  <c r="V950" i="4"/>
  <c r="V2490" i="4"/>
  <c r="V5171" i="4"/>
  <c r="V5935" i="4"/>
  <c r="V2768" i="4"/>
  <c r="V1543" i="4"/>
  <c r="V4254" i="4"/>
  <c r="V1668" i="4"/>
  <c r="V3768" i="4"/>
  <c r="V1594" i="4"/>
  <c r="V7313" i="4"/>
  <c r="V7292" i="4"/>
  <c r="V5459" i="4"/>
  <c r="V822" i="4"/>
  <c r="V7380" i="4"/>
  <c r="V3617" i="4"/>
  <c r="V6" i="4"/>
  <c r="V5129" i="4"/>
  <c r="V2147" i="4"/>
  <c r="V6893" i="4"/>
  <c r="V8281" i="4"/>
  <c r="V3240" i="4"/>
  <c r="V1274" i="4"/>
  <c r="V2148" i="4"/>
  <c r="V2944" i="4"/>
  <c r="V7857" i="4"/>
  <c r="V8327" i="4"/>
  <c r="V173" i="4"/>
  <c r="V5034" i="4"/>
  <c r="V29" i="4"/>
  <c r="V6326" i="4"/>
  <c r="V4969" i="4"/>
  <c r="V3108" i="4"/>
  <c r="V2297" i="4"/>
  <c r="V44" i="4"/>
  <c r="V2400" i="4"/>
  <c r="V1634" i="4"/>
  <c r="V6874" i="4"/>
  <c r="V4956" i="4"/>
  <c r="V759" i="4"/>
  <c r="V5211" i="4"/>
  <c r="V4619" i="4"/>
  <c r="V2622" i="4"/>
  <c r="V7262" i="4"/>
  <c r="V4597" i="4"/>
  <c r="V3398" i="4"/>
  <c r="V3910" i="4"/>
  <c r="V5567" i="4"/>
  <c r="V3930" i="4"/>
  <c r="V5455" i="4"/>
  <c r="V5384" i="4"/>
  <c r="V4378" i="4"/>
  <c r="V739" i="4"/>
  <c r="V2130" i="4"/>
  <c r="V6297" i="4"/>
  <c r="V6192" i="4"/>
  <c r="V2655" i="4"/>
  <c r="V383" i="4"/>
  <c r="V4369" i="4"/>
  <c r="V206" i="4"/>
  <c r="V6225" i="4"/>
  <c r="V809" i="4"/>
  <c r="V2536" i="4"/>
  <c r="V3793" i="4"/>
  <c r="V5660" i="4"/>
  <c r="V210" i="4"/>
  <c r="V5146" i="4"/>
  <c r="V849" i="4"/>
  <c r="V5236" i="4"/>
  <c r="V5997" i="4"/>
  <c r="V236" i="4"/>
  <c r="V404" i="4"/>
  <c r="V3393" i="4"/>
  <c r="V394" i="4"/>
  <c r="V8088" i="4"/>
  <c r="V6838" i="4"/>
  <c r="V2026" i="4"/>
  <c r="V1015" i="4"/>
  <c r="V3491" i="4"/>
  <c r="V7826" i="4"/>
  <c r="V5289" i="4"/>
  <c r="V8173" i="4"/>
  <c r="V7198" i="4"/>
  <c r="V4410" i="4"/>
  <c r="V5365" i="4"/>
  <c r="V531" i="4"/>
  <c r="V2483" i="4"/>
  <c r="V6977" i="4"/>
  <c r="V4141" i="4"/>
  <c r="V7871" i="4"/>
  <c r="V7897" i="4"/>
  <c r="V183" i="4"/>
  <c r="V1947" i="4"/>
  <c r="V6041" i="4"/>
  <c r="V3358" i="4"/>
  <c r="V3317" i="4"/>
  <c r="V1714" i="4"/>
  <c r="V662" i="4"/>
  <c r="V8044" i="4"/>
  <c r="V6003" i="4"/>
  <c r="V1216" i="4"/>
  <c r="V845" i="4"/>
  <c r="V3097" i="4"/>
  <c r="V7028" i="4"/>
  <c r="V1984" i="4"/>
  <c r="V7162" i="4"/>
  <c r="V6428" i="4"/>
  <c r="V7406" i="4"/>
  <c r="V5691" i="4"/>
  <c r="V6375" i="4"/>
  <c r="V1068" i="4"/>
  <c r="V2926" i="4"/>
  <c r="V2916" i="4"/>
  <c r="V6958" i="4"/>
  <c r="V3047" i="4"/>
  <c r="V5529" i="4"/>
  <c r="V4294" i="4"/>
  <c r="V2840" i="4"/>
  <c r="V6614" i="4"/>
  <c r="V1728" i="4"/>
  <c r="V4798" i="4"/>
  <c r="V4609" i="4"/>
  <c r="V6095" i="4"/>
  <c r="V1665" i="4"/>
  <c r="V7403" i="4"/>
  <c r="V1166" i="4"/>
  <c r="V2785" i="4"/>
  <c r="V5481" i="4"/>
  <c r="V2364" i="4"/>
  <c r="V5047" i="4"/>
  <c r="V2961" i="4"/>
  <c r="V6707" i="4"/>
  <c r="V4662" i="4"/>
  <c r="V5173" i="4"/>
  <c r="V3520" i="4"/>
  <c r="V7179" i="4"/>
  <c r="V6143" i="4"/>
  <c r="V5913" i="4"/>
  <c r="V7881" i="4"/>
  <c r="V5801" i="4"/>
  <c r="V7085" i="4"/>
  <c r="V2680" i="4"/>
  <c r="V1234" i="4"/>
  <c r="V1709" i="4"/>
  <c r="V857" i="4"/>
  <c r="V1670" i="4"/>
  <c r="V1461" i="4"/>
  <c r="V1165" i="4"/>
  <c r="V3172" i="4"/>
  <c r="V6112" i="4"/>
  <c r="V2691" i="4"/>
  <c r="V4810" i="4"/>
  <c r="V5903" i="4"/>
  <c r="V1458" i="4"/>
  <c r="V7620" i="4"/>
  <c r="V446" i="4"/>
  <c r="V3735" i="4"/>
  <c r="V5518" i="4"/>
  <c r="V6366" i="4"/>
  <c r="V5007" i="4"/>
  <c r="V3710" i="4"/>
  <c r="V2227" i="4"/>
  <c r="V751" i="4"/>
  <c r="V8098" i="4"/>
  <c r="V6660" i="4"/>
  <c r="V5718" i="4"/>
  <c r="V364" i="4"/>
  <c r="V4944" i="4"/>
  <c r="V4333" i="4"/>
  <c r="V5002" i="4"/>
  <c r="V7840" i="4"/>
  <c r="V7603" i="4"/>
  <c r="V6317" i="4"/>
  <c r="V1959" i="4"/>
  <c r="V7684" i="4"/>
  <c r="V7228" i="4"/>
  <c r="V6237" i="4"/>
  <c r="V1381" i="4"/>
  <c r="V5580" i="4"/>
  <c r="V7352" i="4"/>
  <c r="V7015" i="4"/>
  <c r="V167" i="4"/>
  <c r="V6692" i="4"/>
  <c r="V5009" i="4"/>
  <c r="V2700" i="4"/>
  <c r="V4311" i="4"/>
  <c r="V5015" i="4"/>
  <c r="V3635" i="4"/>
  <c r="V5796" i="4"/>
  <c r="V5810" i="4"/>
  <c r="V2289" i="4"/>
  <c r="V4576" i="4"/>
  <c r="V6184" i="4"/>
  <c r="V3640" i="4"/>
  <c r="V8290" i="4"/>
  <c r="V5495" i="4"/>
  <c r="V5031" i="4"/>
  <c r="V2183" i="4"/>
  <c r="V7061" i="4"/>
  <c r="V7636" i="4"/>
  <c r="V8215" i="4"/>
  <c r="V1462" i="4"/>
  <c r="V4268" i="4"/>
  <c r="V6016" i="4"/>
  <c r="V1271" i="4"/>
  <c r="V721" i="4"/>
  <c r="V92" i="4"/>
  <c r="V7660" i="4"/>
  <c r="V1072" i="4"/>
  <c r="V1961" i="4"/>
  <c r="V1421" i="4"/>
  <c r="V3575" i="4"/>
  <c r="V1203" i="4"/>
  <c r="V2255" i="4"/>
  <c r="V7157" i="4"/>
  <c r="V6250" i="4"/>
  <c r="V8122" i="4"/>
  <c r="V4995" i="4"/>
  <c r="V3686" i="4"/>
  <c r="V240" i="4"/>
  <c r="V4018" i="4"/>
  <c r="V1370" i="4"/>
  <c r="V4022" i="4"/>
  <c r="V7714" i="4"/>
  <c r="V5808" i="4"/>
  <c r="V1664" i="4"/>
  <c r="V5131" i="4"/>
  <c r="V7627" i="4"/>
  <c r="V632" i="4"/>
  <c r="V5133" i="4"/>
  <c r="V2506" i="4"/>
  <c r="V4071" i="4"/>
  <c r="V3222" i="4"/>
  <c r="V125" i="4"/>
  <c r="V3709" i="4"/>
  <c r="V4745" i="4"/>
  <c r="V3490" i="4"/>
  <c r="V5855" i="4"/>
  <c r="V7241" i="4"/>
  <c r="V6889" i="4"/>
  <c r="V5454" i="4"/>
  <c r="V3183" i="4"/>
  <c r="V6398" i="4"/>
  <c r="V5062" i="4"/>
  <c r="V5382" i="4"/>
  <c r="V1325" i="4"/>
  <c r="V7558" i="4"/>
  <c r="V7378" i="4"/>
  <c r="V7561" i="4"/>
  <c r="V2350" i="4"/>
  <c r="V5458" i="4"/>
  <c r="V3948" i="4"/>
  <c r="V6311" i="4"/>
  <c r="V6064" i="4"/>
  <c r="V3543" i="4"/>
  <c r="V6939" i="4"/>
  <c r="V1697" i="4"/>
  <c r="V3056" i="4"/>
  <c r="V2746" i="4"/>
  <c r="V4465" i="4"/>
  <c r="V6543" i="4"/>
  <c r="V7704" i="4"/>
  <c r="V54" i="4"/>
  <c r="V537" i="4"/>
  <c r="V942" i="4"/>
  <c r="V8308" i="4"/>
  <c r="V2491" i="4"/>
  <c r="V6209" i="4"/>
  <c r="V918" i="4"/>
  <c r="V5431" i="4"/>
  <c r="V8169" i="4"/>
  <c r="V5895" i="4"/>
  <c r="V2930" i="4"/>
  <c r="V4631" i="4"/>
  <c r="V6170" i="4"/>
  <c r="V7522" i="4"/>
  <c r="V2065" i="4"/>
  <c r="V1676" i="4"/>
  <c r="V4981" i="4"/>
  <c r="V5324" i="4"/>
  <c r="V7535" i="4"/>
  <c r="V6708" i="4"/>
  <c r="V3298" i="4"/>
  <c r="V7680" i="4"/>
  <c r="V990" i="4"/>
  <c r="V7877" i="4"/>
  <c r="V4392" i="4"/>
  <c r="V3851" i="4"/>
  <c r="V2728" i="4"/>
  <c r="V6292" i="4"/>
  <c r="V1669" i="4"/>
  <c r="V6589" i="4"/>
  <c r="V3040" i="4"/>
  <c r="V7791" i="4"/>
  <c r="V6316" i="4"/>
  <c r="V3826" i="4"/>
  <c r="V6670" i="4"/>
  <c r="V5162" i="4"/>
  <c r="V5712" i="4"/>
  <c r="V3253" i="4"/>
  <c r="V1269" i="4"/>
  <c r="V6281" i="4"/>
  <c r="V7100" i="4"/>
  <c r="V2121" i="4"/>
  <c r="V5167" i="4"/>
  <c r="V6526" i="4"/>
  <c r="V6928" i="4"/>
  <c r="V4893" i="4"/>
  <c r="V5216" i="4"/>
  <c r="V4685" i="4"/>
  <c r="V140" i="4"/>
  <c r="V3251" i="4"/>
  <c r="V888" i="4"/>
  <c r="V5599" i="4"/>
  <c r="V7679" i="4"/>
  <c r="V4636" i="4"/>
  <c r="V7784" i="4"/>
  <c r="V5496" i="4"/>
  <c r="V7491" i="4"/>
  <c r="V2137" i="4"/>
  <c r="V7427" i="4"/>
  <c r="V7792" i="4"/>
  <c r="V2612" i="4"/>
  <c r="V3588" i="4"/>
  <c r="V1086" i="4"/>
  <c r="V4984" i="4"/>
  <c r="V4317" i="4"/>
  <c r="V8136" i="4"/>
  <c r="V1643" i="4"/>
  <c r="V1774" i="4"/>
  <c r="V3872" i="4"/>
  <c r="V2131" i="4"/>
  <c r="V7474" i="4"/>
  <c r="V4262" i="4"/>
  <c r="V5870" i="4"/>
  <c r="V2851" i="4"/>
  <c r="V1648" i="4"/>
  <c r="V3733" i="4"/>
  <c r="V5410" i="4"/>
  <c r="V705" i="4"/>
  <c r="V830" i="4"/>
  <c r="V497" i="4"/>
  <c r="V1776" i="4"/>
  <c r="V7446" i="4"/>
  <c r="V2713" i="4"/>
  <c r="V4721" i="4"/>
  <c r="V7998" i="4"/>
  <c r="V1905" i="4"/>
  <c r="V4136" i="4"/>
  <c r="V6110" i="4"/>
  <c r="V588" i="4"/>
  <c r="V3229" i="4"/>
  <c r="V2451" i="4"/>
  <c r="V8305" i="4"/>
  <c r="V3039" i="4"/>
  <c r="V3269" i="4"/>
  <c r="V958" i="4"/>
  <c r="V6166" i="4"/>
  <c r="V4699" i="4"/>
  <c r="V3092" i="4"/>
  <c r="V6789" i="4"/>
  <c r="V2191" i="4"/>
  <c r="V6978" i="4"/>
  <c r="V2203" i="4"/>
  <c r="V5943" i="4"/>
  <c r="V5778" i="4"/>
  <c r="V1338" i="4"/>
  <c r="V6050" i="4"/>
  <c r="V8269" i="4"/>
  <c r="V7337" i="4"/>
  <c r="V7494" i="4"/>
  <c r="V4857" i="4"/>
  <c r="V379" i="4"/>
  <c r="V8295" i="4"/>
  <c r="V6099" i="4"/>
  <c r="V7326" i="4"/>
  <c r="V7527" i="4"/>
  <c r="V3072" i="4"/>
  <c r="V3404" i="4"/>
  <c r="V2430" i="4"/>
  <c r="V4600" i="4"/>
  <c r="V6258" i="4"/>
  <c r="V3702" i="4"/>
  <c r="V6576" i="4"/>
  <c r="V1708" i="4"/>
  <c r="V2482" i="4"/>
  <c r="V2586" i="4"/>
  <c r="V6334" i="4"/>
  <c r="V456" i="4"/>
  <c r="V3462" i="4"/>
  <c r="V6616" i="4"/>
  <c r="V4518" i="4"/>
  <c r="V6659" i="4"/>
  <c r="V8120" i="4"/>
  <c r="V1485" i="4"/>
  <c r="V8220" i="4"/>
  <c r="V3968" i="4"/>
  <c r="V1291" i="4"/>
  <c r="V1475" i="4"/>
  <c r="V6633" i="4"/>
  <c r="V6810" i="4"/>
  <c r="V6021" i="4"/>
  <c r="V1547" i="4"/>
  <c r="V2059" i="4"/>
  <c r="V5043" i="4"/>
  <c r="V5093" i="4"/>
  <c r="V6104" i="4"/>
  <c r="V4228" i="4"/>
  <c r="V1817" i="4"/>
  <c r="V4118" i="4"/>
  <c r="V6385" i="4"/>
  <c r="V6538" i="4"/>
  <c r="V3129" i="4"/>
  <c r="V1989" i="4"/>
  <c r="V3391" i="4"/>
  <c r="V6328" i="4"/>
  <c r="V6271" i="4"/>
  <c r="V4832" i="4"/>
  <c r="V5789" i="4"/>
  <c r="V5122" i="4"/>
  <c r="V5505" i="4"/>
  <c r="V3803" i="4"/>
  <c r="V1204" i="4"/>
  <c r="V620" i="4"/>
  <c r="V6393" i="4"/>
  <c r="V3481" i="4"/>
  <c r="V5971" i="4"/>
  <c r="V208" i="4"/>
  <c r="V2734" i="4"/>
  <c r="V8255" i="4"/>
  <c r="V1387" i="4"/>
  <c r="V5995" i="4"/>
  <c r="V1158" i="4"/>
  <c r="V3294" i="4"/>
  <c r="V7151" i="4"/>
  <c r="V1724" i="4"/>
  <c r="V7662" i="4"/>
  <c r="V6200" i="4"/>
  <c r="V1883" i="4"/>
  <c r="V2576" i="4"/>
  <c r="V1915" i="4"/>
  <c r="V3776" i="4"/>
  <c r="V6953" i="4"/>
  <c r="V2909" i="4"/>
  <c r="V5020" i="4"/>
  <c r="V7712" i="4"/>
  <c r="V4632" i="4"/>
  <c r="V642" i="4"/>
  <c r="V1983" i="4"/>
  <c r="V6946" i="4"/>
  <c r="V4760" i="4"/>
  <c r="V7531" i="4"/>
  <c r="V2673" i="4"/>
  <c r="V3513" i="4"/>
  <c r="V8223" i="4"/>
  <c r="V1499" i="4"/>
  <c r="V5316" i="4"/>
  <c r="V63" i="4"/>
  <c r="V7419" i="4"/>
  <c r="V2564" i="4"/>
  <c r="V6806" i="4"/>
  <c r="V7777" i="4"/>
  <c r="V4515" i="4"/>
  <c r="V1055" i="4"/>
  <c r="V6176" i="4"/>
  <c r="V2913" i="4"/>
  <c r="V5724" i="4"/>
  <c r="V3936" i="4"/>
  <c r="V5340" i="4"/>
  <c r="V789" i="4"/>
  <c r="V7284" i="4"/>
  <c r="V1918" i="4"/>
  <c r="V5617" i="4"/>
  <c r="V3726" i="4"/>
  <c r="V3579" i="4"/>
  <c r="V2699" i="4"/>
  <c r="V6599" i="4"/>
  <c r="V4091" i="4"/>
  <c r="V1859" i="4"/>
  <c r="V5305" i="4"/>
  <c r="V2161" i="4"/>
  <c r="V3291" i="4"/>
  <c r="V7086" i="4"/>
  <c r="V1510" i="4"/>
  <c r="V6134" i="4"/>
  <c r="V1259" i="4"/>
  <c r="V1217" i="4"/>
  <c r="V4376" i="4"/>
  <c r="V4803" i="4"/>
  <c r="V1909" i="4"/>
  <c r="V6098" i="4"/>
  <c r="V3263" i="4"/>
  <c r="V1246" i="4"/>
  <c r="V3344" i="4"/>
  <c r="V5127" i="4"/>
  <c r="V5664" i="4"/>
  <c r="V6536" i="4"/>
  <c r="V5586" i="4"/>
  <c r="V504" i="4"/>
  <c r="V1474" i="4"/>
  <c r="V2832" i="4"/>
  <c r="V2240" i="4"/>
  <c r="V7989" i="4"/>
  <c r="V4047" i="4"/>
  <c r="V1957" i="4"/>
  <c r="V7379" i="4"/>
  <c r="V5548" i="4"/>
  <c r="V5184" i="4"/>
  <c r="V3135" i="4"/>
  <c r="V386" i="4"/>
  <c r="V2270" i="4"/>
  <c r="V1513" i="4"/>
  <c r="V4406" i="4"/>
  <c r="V2908" i="4"/>
  <c r="V4314" i="4"/>
  <c r="V5104" i="4"/>
  <c r="V7333" i="4"/>
  <c r="V3770" i="4"/>
  <c r="V2739" i="4"/>
  <c r="V8017" i="4"/>
  <c r="V3169" i="4"/>
  <c r="V3337" i="4"/>
  <c r="V6541" i="4"/>
  <c r="V6339" i="4"/>
  <c r="V7017" i="4"/>
  <c r="V4387" i="4"/>
  <c r="V8144" i="4"/>
  <c r="V7230" i="4"/>
  <c r="V1861" i="4"/>
  <c r="V6851" i="4"/>
  <c r="V2029" i="4"/>
  <c r="V25" i="4"/>
  <c r="V6868" i="4"/>
  <c r="V6100" i="4"/>
  <c r="V7048" i="4"/>
  <c r="V2827" i="4"/>
  <c r="V8138" i="4"/>
  <c r="V545" i="4"/>
  <c r="V6926" i="4"/>
  <c r="V6695" i="4"/>
  <c r="V4624" i="4"/>
  <c r="V6897" i="4"/>
  <c r="V843" i="4"/>
  <c r="V2744" i="4"/>
  <c r="V4903" i="4"/>
  <c r="V7044" i="4"/>
  <c r="V5892" i="4"/>
  <c r="V6108" i="4"/>
  <c r="V7136" i="4"/>
  <c r="V2986" i="4"/>
  <c r="V8090" i="4"/>
  <c r="V7915" i="4"/>
  <c r="V4611" i="4"/>
  <c r="V410" i="4"/>
  <c r="V5964" i="4"/>
  <c r="V382" i="4"/>
  <c r="V8226" i="4"/>
  <c r="V3660" i="4"/>
  <c r="V4922" i="4"/>
  <c r="V3480" i="4"/>
  <c r="V5164" i="4"/>
  <c r="V6572" i="4"/>
  <c r="V6270" i="4"/>
  <c r="V3673" i="4"/>
  <c r="V6335" i="4"/>
  <c r="V6709" i="4"/>
  <c r="V8187" i="4"/>
  <c r="V2341" i="4"/>
  <c r="V2784" i="4"/>
  <c r="V6162" i="4"/>
  <c r="V1016" i="4"/>
  <c r="V1496" i="4"/>
  <c r="V2455" i="4"/>
  <c r="V5961" i="4"/>
  <c r="V8013" i="4"/>
  <c r="V1132" i="4"/>
  <c r="V4067" i="4"/>
  <c r="V983" i="4"/>
  <c r="V6380" i="4"/>
  <c r="V4129" i="4"/>
  <c r="V5204" i="4"/>
  <c r="V6828" i="4"/>
  <c r="V8152" i="4"/>
  <c r="V2024" i="4"/>
  <c r="V1902" i="4"/>
  <c r="V5446" i="4"/>
  <c r="V6300" i="4"/>
  <c r="V3924" i="4"/>
  <c r="V3424" i="4"/>
  <c r="V8094" i="4"/>
  <c r="V3349" i="4"/>
  <c r="V4285" i="4"/>
  <c r="V3746" i="4"/>
  <c r="V931" i="4"/>
  <c r="V6646" i="4"/>
  <c r="V361" i="4"/>
  <c r="V7099" i="4"/>
  <c r="V5500" i="4"/>
  <c r="V6824" i="4"/>
  <c r="V1119" i="4"/>
  <c r="V5332" i="4"/>
  <c r="V6062" i="4"/>
  <c r="V7918" i="4"/>
  <c r="V6362" i="4"/>
  <c r="V5194" i="4"/>
  <c r="V4362" i="4"/>
  <c r="V5052" i="4"/>
  <c r="V1142" i="4"/>
  <c r="V171" i="4"/>
  <c r="V4775" i="4"/>
  <c r="V4573" i="4"/>
  <c r="V7468" i="4"/>
  <c r="V47" i="4"/>
  <c r="V2815" i="4"/>
  <c r="V1621" i="4"/>
  <c r="V527" i="4"/>
  <c r="V5794" i="4"/>
  <c r="V6408" i="4"/>
  <c r="V5364" i="4"/>
  <c r="V5883" i="4"/>
  <c r="V5060" i="4"/>
  <c r="V5494" i="4"/>
  <c r="V7329" i="4"/>
  <c r="V2310" i="4"/>
  <c r="V6411" i="4"/>
  <c r="V6688" i="4"/>
  <c r="V4866" i="4"/>
  <c r="V8193" i="4"/>
  <c r="V8132" i="4"/>
  <c r="V1928" i="4"/>
  <c r="W656" i="4"/>
  <c r="W7097" i="4"/>
  <c r="W4592" i="4"/>
  <c r="W549" i="4"/>
  <c r="W8030" i="4"/>
  <c r="W7649" i="4"/>
  <c r="W5756" i="4"/>
  <c r="W6190" i="4"/>
  <c r="W7806" i="4"/>
  <c r="W1022" i="4"/>
  <c r="W6917" i="4"/>
  <c r="W1642" i="4"/>
  <c r="W7027" i="4"/>
  <c r="W349" i="4"/>
  <c r="W3813" i="4"/>
  <c r="W6677" i="4"/>
  <c r="W1786" i="4"/>
  <c r="W5858" i="4"/>
  <c r="W1128" i="4"/>
  <c r="W1522" i="4"/>
  <c r="W7071" i="4"/>
  <c r="W6502" i="4"/>
  <c r="W873" i="4"/>
  <c r="W5559" i="4"/>
  <c r="W2976" i="4"/>
  <c r="W3414" i="4"/>
  <c r="W3535" i="4"/>
  <c r="W293" i="4"/>
  <c r="W1840" i="4"/>
  <c r="W129" i="4"/>
  <c r="W5330" i="4"/>
  <c r="W23" i="4"/>
  <c r="W3534" i="4"/>
  <c r="W130" i="4"/>
  <c r="W783" i="4"/>
  <c r="W1653" i="4"/>
  <c r="W7155" i="4"/>
  <c r="W207" i="4"/>
  <c r="W5981" i="4"/>
  <c r="W2393" i="4"/>
  <c r="W4983" i="4"/>
  <c r="W4566" i="4"/>
  <c r="W3852" i="4"/>
  <c r="W1968" i="4"/>
  <c r="W1839" i="4"/>
  <c r="W808" i="4"/>
  <c r="W2379" i="4"/>
  <c r="W4928" i="4"/>
  <c r="W911" i="4"/>
  <c r="W3081" i="4"/>
  <c r="W5487" i="4"/>
  <c r="W4546" i="4"/>
  <c r="W7460" i="4"/>
  <c r="W7693" i="4"/>
  <c r="W1443" i="4"/>
  <c r="W1577" i="4"/>
  <c r="W7355" i="4"/>
  <c r="W4763" i="4"/>
  <c r="W493" i="4"/>
  <c r="W8274" i="4"/>
  <c r="W2160" i="4"/>
  <c r="W3370" i="4"/>
  <c r="W5980" i="4"/>
  <c r="W2648" i="4"/>
  <c r="W2486" i="4"/>
  <c r="W4266" i="4"/>
  <c r="W2195" i="4"/>
  <c r="W7404" i="4"/>
  <c r="W539" i="4"/>
  <c r="W7599" i="4"/>
  <c r="W6654" i="4"/>
  <c r="W2359" i="4"/>
  <c r="W2100" i="4"/>
  <c r="W4850" i="4"/>
  <c r="W5120" i="4"/>
  <c r="W2381" i="4"/>
  <c r="W5198" i="4"/>
  <c r="W4707" i="4"/>
  <c r="W421" i="4"/>
  <c r="W4098" i="4"/>
  <c r="W2849" i="4"/>
  <c r="W371" i="4"/>
  <c r="W7553" i="4"/>
  <c r="W1103" i="4"/>
  <c r="W13" i="4"/>
  <c r="W8131" i="4"/>
  <c r="W1886" i="4"/>
  <c r="W2903" i="4"/>
  <c r="W473" i="4"/>
  <c r="W2265" i="4"/>
  <c r="W727" i="4"/>
  <c r="W2461" i="4"/>
  <c r="W7088" i="4"/>
  <c r="W268" i="4"/>
  <c r="W305" i="4"/>
  <c r="W3308" i="4"/>
  <c r="W1868" i="4"/>
  <c r="W4938" i="4"/>
  <c r="W7114" i="4"/>
  <c r="W7644" i="4"/>
  <c r="W2207" i="4"/>
  <c r="W152" i="4"/>
  <c r="W4749" i="4"/>
  <c r="W3048" i="4"/>
  <c r="W2758" i="4"/>
  <c r="W5711" i="4"/>
  <c r="W3926" i="4"/>
  <c r="W7674" i="4"/>
  <c r="W7536" i="4"/>
  <c r="W4914" i="4"/>
  <c r="W4119" i="4"/>
  <c r="W3816" i="4"/>
  <c r="W7298" i="4"/>
  <c r="W673" i="4"/>
  <c r="W1790" i="4"/>
  <c r="W7847" i="4"/>
  <c r="W4757" i="4"/>
  <c r="W562" i="4"/>
  <c r="W4715" i="4"/>
  <c r="W7741" i="4"/>
  <c r="W5676" i="4"/>
  <c r="W6905" i="4"/>
  <c r="W6035" i="4"/>
  <c r="W3814" i="4"/>
  <c r="W625" i="4"/>
  <c r="W7268" i="4"/>
  <c r="W6628" i="4"/>
  <c r="W6804" i="4"/>
  <c r="W816" i="4"/>
  <c r="W4818" i="4"/>
  <c r="W2874" i="4"/>
  <c r="W7363" i="4"/>
  <c r="W8069" i="4"/>
  <c r="W6072" i="4"/>
  <c r="W3136" i="4"/>
  <c r="W1560" i="4"/>
  <c r="W7049" i="4"/>
  <c r="W5491" i="4"/>
  <c r="W4504" i="4"/>
  <c r="W8294" i="4"/>
  <c r="W6314" i="4"/>
  <c r="W2413" i="4"/>
  <c r="W4466" i="4"/>
  <c r="W5013" i="4"/>
  <c r="W2879" i="4"/>
  <c r="W1800" i="4"/>
  <c r="W43" i="4"/>
  <c r="W3692" i="4"/>
  <c r="W3567" i="4"/>
  <c r="W2139" i="4"/>
  <c r="W5845" i="4"/>
  <c r="W4996" i="4"/>
  <c r="W4845" i="4"/>
  <c r="W2841" i="4"/>
  <c r="W2225" i="4"/>
  <c r="W3348" i="4"/>
  <c r="W2759" i="4"/>
  <c r="W2476" i="4"/>
  <c r="W5873" i="4"/>
  <c r="W4140" i="4"/>
  <c r="W3778" i="4"/>
  <c r="W4291" i="4"/>
  <c r="W5535" i="4"/>
  <c r="W3102" i="4"/>
  <c r="W8323" i="4"/>
  <c r="W8087" i="4"/>
  <c r="W4345" i="4"/>
  <c r="W4644" i="4"/>
  <c r="W5925" i="4"/>
  <c r="W4735" i="4"/>
  <c r="W2499" i="4"/>
  <c r="W8178" i="4"/>
  <c r="W3362" i="4"/>
  <c r="W2019" i="4"/>
  <c r="W5552" i="4"/>
  <c r="W8184" i="4"/>
  <c r="W4505" i="4"/>
  <c r="W6306" i="4"/>
  <c r="W5059" i="4"/>
  <c r="W8247" i="4"/>
  <c r="W7073" i="4"/>
  <c r="W799" i="4"/>
  <c r="W1616" i="4"/>
  <c r="W1293" i="4"/>
  <c r="W2469" i="4"/>
  <c r="W5273" i="4"/>
  <c r="W3316" i="4"/>
  <c r="W1206" i="4"/>
  <c r="W2522" i="4"/>
  <c r="W4561" i="4"/>
  <c r="W1532" i="4"/>
  <c r="W1164" i="4"/>
  <c r="W7638" i="4"/>
  <c r="W8109" i="4"/>
  <c r="W6445" i="4"/>
  <c r="W3119" i="4"/>
  <c r="W3104" i="4"/>
  <c r="W2055" i="4"/>
  <c r="W2391" i="4"/>
  <c r="W7668" i="4"/>
  <c r="W1304" i="4"/>
  <c r="W5433" i="4"/>
  <c r="W7616" i="4"/>
  <c r="W6809" i="4"/>
  <c r="W2765" i="4"/>
  <c r="W4660" i="4"/>
  <c r="W1181" i="4"/>
  <c r="W3900" i="4"/>
  <c r="W6667" i="4"/>
  <c r="W3693" i="4"/>
  <c r="W5213" i="4"/>
  <c r="W503" i="4"/>
  <c r="W2014" i="4"/>
  <c r="W920" i="4"/>
  <c r="W7770" i="4"/>
  <c r="W4641" i="4"/>
  <c r="W149" i="4"/>
  <c r="W908" i="4"/>
  <c r="W5092" i="4"/>
  <c r="W2533" i="4"/>
  <c r="W7808" i="4"/>
  <c r="W5550" i="4"/>
  <c r="W2309" i="4"/>
  <c r="W6168" i="4"/>
  <c r="W2365" i="4"/>
  <c r="W8153" i="4"/>
  <c r="W514" i="4"/>
  <c r="W6119" i="4"/>
  <c r="W707" i="4"/>
  <c r="W901" i="4"/>
  <c r="W4025" i="4"/>
  <c r="W7012" i="4"/>
  <c r="W7281" i="4"/>
  <c r="W4165" i="4"/>
  <c r="W3566" i="4"/>
  <c r="W4246" i="4"/>
  <c r="W5579" i="4"/>
  <c r="W7181" i="4"/>
  <c r="W6025" i="4"/>
  <c r="W6989" i="4"/>
  <c r="W6515" i="4"/>
  <c r="W4855" i="4"/>
  <c r="W3860" i="4"/>
  <c r="W6805" i="4"/>
  <c r="W746" i="4"/>
  <c r="W3959" i="4"/>
  <c r="W2615" i="4"/>
  <c r="W5097" i="4"/>
  <c r="W552" i="4"/>
  <c r="W1031" i="4"/>
  <c r="W336" i="4"/>
  <c r="W7193" i="4"/>
  <c r="W197" i="4"/>
  <c r="W3411" i="4"/>
  <c r="W3787" i="4"/>
  <c r="W4483" i="4"/>
  <c r="W5677" i="4"/>
  <c r="W2807" i="4"/>
  <c r="W8092" i="4"/>
  <c r="W7695" i="4"/>
  <c r="W165" i="4"/>
  <c r="W21" i="4"/>
  <c r="W5064" i="4"/>
  <c r="W7058" i="4"/>
  <c r="W4258" i="4"/>
  <c r="W2601" i="4"/>
  <c r="W5049" i="4"/>
  <c r="W4078" i="4"/>
  <c r="W187" i="4"/>
  <c r="W6467" i="4"/>
  <c r="W4234" i="4"/>
  <c r="W7217" i="4"/>
  <c r="W340" i="4"/>
  <c r="W1872" i="4"/>
  <c r="W3800" i="4"/>
  <c r="W118" i="4"/>
  <c r="W3486" i="4"/>
  <c r="W1297" i="4"/>
  <c r="W3330" i="4"/>
  <c r="W3720" i="4"/>
  <c r="W3005" i="4"/>
  <c r="W2549" i="4"/>
  <c r="W7340" i="4"/>
  <c r="W577" i="4"/>
  <c r="W5826" i="4"/>
  <c r="W2410" i="4"/>
  <c r="W510" i="4"/>
  <c r="W1300" i="4"/>
  <c r="W4243" i="4"/>
  <c r="W2066" i="4"/>
  <c r="W7334" i="4"/>
  <c r="W3525" i="4"/>
  <c r="W6795" i="4"/>
  <c r="W5950" i="4"/>
  <c r="W6233" i="4"/>
  <c r="W3387" i="4"/>
  <c r="W7545" i="4"/>
  <c r="W276" i="4"/>
  <c r="W1233" i="4"/>
  <c r="W4260" i="4"/>
  <c r="W661" i="4"/>
  <c r="W3199" i="4"/>
  <c r="W1177" i="4"/>
  <c r="W5378" i="4"/>
  <c r="W5229" i="4"/>
  <c r="W5526" i="4"/>
  <c r="W5675" i="4"/>
  <c r="W6602" i="4"/>
  <c r="W471" i="4"/>
  <c r="W6494" i="4"/>
  <c r="W7207" i="4"/>
  <c r="W2723" i="4"/>
  <c r="W7692" i="4"/>
  <c r="W6624" i="4"/>
  <c r="W3477" i="4"/>
  <c r="W6585" i="4"/>
  <c r="W6273" i="4"/>
  <c r="W2324" i="4"/>
  <c r="W65" i="4"/>
  <c r="W7032" i="4"/>
  <c r="W3661" i="4"/>
  <c r="W945" i="4"/>
  <c r="W6588" i="4"/>
  <c r="W3258" i="4"/>
  <c r="W1361" i="4"/>
  <c r="W3647" i="4"/>
  <c r="W5680" i="4"/>
  <c r="W5076" i="4"/>
  <c r="W1850" i="4"/>
  <c r="W5802" i="4"/>
  <c r="W3838" i="4"/>
  <c r="W4965" i="4"/>
  <c r="W7318" i="4"/>
  <c r="W8266" i="4"/>
  <c r="W6675" i="4"/>
  <c r="W1099" i="4"/>
  <c r="W1429" i="4"/>
  <c r="W7916" i="4"/>
  <c r="W5404" i="4"/>
  <c r="W6377" i="4"/>
  <c r="W449" i="4"/>
  <c r="W2605" i="4"/>
  <c r="W2409" i="4"/>
  <c r="W2234" i="4"/>
  <c r="W7790" i="4"/>
  <c r="W5942" i="4"/>
  <c r="W6910" i="4"/>
  <c r="W6632" i="4"/>
  <c r="W1326" i="4"/>
  <c r="W2664" i="4"/>
  <c r="W946" i="4"/>
  <c r="W2000" i="4"/>
  <c r="W5542" i="4"/>
  <c r="W2534" i="4"/>
  <c r="W438" i="4"/>
  <c r="W7950" i="4"/>
  <c r="W2276" i="4"/>
  <c r="W7572" i="4"/>
  <c r="W2525" i="4"/>
  <c r="W3562" i="4"/>
  <c r="W6024" i="4"/>
  <c r="W6674" i="4"/>
  <c r="W3101" i="4"/>
  <c r="W1383" i="4"/>
  <c r="W2899" i="4"/>
  <c r="W1847" i="4"/>
  <c r="W3894" i="4"/>
  <c r="W6399" i="4"/>
  <c r="W2459" i="4"/>
  <c r="W2608" i="4"/>
  <c r="W2599" i="4"/>
  <c r="W5503" i="4"/>
  <c r="W2991" i="4"/>
  <c r="W1933" i="4"/>
  <c r="W36" i="4"/>
  <c r="W1018" i="4"/>
  <c r="W5732" i="4"/>
  <c r="W3788" i="4"/>
  <c r="W4773" i="4"/>
  <c r="W2369" i="4"/>
  <c r="W4299" i="4"/>
  <c r="W932" i="4"/>
  <c r="W6489" i="4"/>
  <c r="W1823" i="4"/>
  <c r="W104" i="4"/>
  <c r="W4955" i="4"/>
  <c r="W1649" i="4"/>
  <c r="W2023" i="4"/>
  <c r="W1178" i="4"/>
  <c r="W666" i="4"/>
  <c r="W7074" i="4"/>
  <c r="W6049" i="4"/>
  <c r="W6510" i="4"/>
  <c r="W940" i="4"/>
  <c r="W3249" i="4"/>
  <c r="W6706" i="4"/>
  <c r="W8342" i="4"/>
  <c r="W1624" i="4"/>
  <c r="W2685" i="4"/>
  <c r="W3085" i="4"/>
  <c r="W5442" i="4"/>
  <c r="W3111" i="4"/>
  <c r="W1853" i="4"/>
  <c r="W6390" i="4"/>
  <c r="W2620" i="4"/>
  <c r="W3379" i="4"/>
  <c r="W3747" i="4"/>
  <c r="W986" i="4"/>
  <c r="W7364" i="4"/>
  <c r="W6860" i="4"/>
  <c r="W6185" i="4"/>
  <c r="W2020" i="4"/>
  <c r="W2819" i="4"/>
  <c r="W6940" i="4"/>
  <c r="W4785" i="4"/>
  <c r="W3026" i="4"/>
  <c r="W5244" i="4"/>
  <c r="W4786" i="4"/>
  <c r="W3470" i="4"/>
  <c r="W2871" i="4"/>
  <c r="W864" i="4"/>
  <c r="W4219" i="4"/>
  <c r="W4686" i="4"/>
  <c r="W6368" i="4"/>
  <c r="W134" i="4"/>
  <c r="W3611" i="4"/>
  <c r="W2316" i="4"/>
  <c r="W7853" i="4"/>
  <c r="W3626" i="4"/>
  <c r="W3602" i="4"/>
  <c r="W5012" i="4"/>
  <c r="W1261" i="4"/>
  <c r="W20" i="4"/>
  <c r="W8005" i="4"/>
  <c r="W972" i="4"/>
  <c r="W5300" i="4"/>
  <c r="W5040" i="4"/>
  <c r="W6570" i="4"/>
  <c r="W2594" i="4"/>
  <c r="W7121" i="4"/>
  <c r="W1797" i="4"/>
  <c r="W2284" i="4"/>
  <c r="W7037" i="4"/>
  <c r="W2855" i="4"/>
  <c r="W4598" i="4"/>
  <c r="W365" i="4"/>
  <c r="W831" i="4"/>
  <c r="W3016" i="4"/>
  <c r="W3065" i="4"/>
  <c r="W7509" i="4"/>
  <c r="W8059" i="4"/>
  <c r="W1667" i="4"/>
  <c r="W7822" i="4"/>
  <c r="W1898" i="4"/>
  <c r="W6405" i="4"/>
  <c r="W389" i="4"/>
  <c r="W659" i="4"/>
  <c r="W7287" i="4"/>
  <c r="W6352" i="4"/>
  <c r="W2973" i="4"/>
  <c r="W3180" i="4"/>
  <c r="W1610" i="4"/>
  <c r="W2339" i="4"/>
  <c r="W7079" i="4"/>
  <c r="W3783" i="4"/>
  <c r="W1400" i="4"/>
  <c r="W2794" i="4"/>
  <c r="W7200" i="4"/>
  <c r="W5632" i="4"/>
  <c r="W3598" i="4"/>
  <c r="W8003" i="4"/>
  <c r="W6783" i="4"/>
  <c r="W3209" i="4"/>
  <c r="W6618" i="4"/>
  <c r="W488" i="4"/>
  <c r="W2086" i="4"/>
  <c r="W3277" i="4"/>
  <c r="W4723" i="4"/>
  <c r="W757" i="4"/>
  <c r="W465" i="4"/>
  <c r="W8078" i="4"/>
  <c r="W4430" i="4"/>
  <c r="W7184" i="4"/>
  <c r="W6257" i="4"/>
  <c r="W3061" i="4"/>
  <c r="W8040" i="4"/>
  <c r="W7004" i="4"/>
  <c r="W353" i="4"/>
  <c r="W5927" i="4"/>
  <c r="W2398" i="4"/>
  <c r="W7997" i="4"/>
  <c r="W6305" i="4"/>
  <c r="W162" i="4"/>
  <c r="W7113" i="4"/>
  <c r="W4073" i="4"/>
  <c r="W3020" i="4"/>
  <c r="W863" i="4"/>
  <c r="W6107" i="4"/>
  <c r="W4033" i="4"/>
  <c r="W311" i="4"/>
  <c r="W1530" i="4"/>
  <c r="W686" i="4"/>
  <c r="W4693" i="4"/>
  <c r="W6528" i="4"/>
  <c r="W3932" i="4"/>
  <c r="W3651" i="4"/>
  <c r="W7596" i="4"/>
  <c r="W1914" i="4"/>
  <c r="W4788" i="4"/>
  <c r="W1096" i="4"/>
  <c r="W2008" i="4"/>
  <c r="W883" i="4"/>
  <c r="W8091" i="4"/>
  <c r="W4858" i="4"/>
  <c r="W6230" i="4"/>
  <c r="W1393" i="4"/>
  <c r="W6157" i="4"/>
  <c r="W2001" i="4"/>
  <c r="W7304" i="4"/>
  <c r="W4543" i="4"/>
  <c r="W2948" i="4"/>
  <c r="W1490" i="4"/>
  <c r="W1927" i="4"/>
  <c r="W6995" i="4"/>
  <c r="W1154" i="4"/>
  <c r="W2" i="4"/>
  <c r="W310" i="4"/>
  <c r="W61" i="4"/>
  <c r="W3437" i="4"/>
  <c r="W5165" i="4"/>
  <c r="W6813" i="4"/>
  <c r="W2718" i="4"/>
  <c r="W8018" i="4"/>
  <c r="W7694" i="4"/>
  <c r="W6061" i="4"/>
  <c r="W3715" i="4"/>
  <c r="W2839" i="4"/>
  <c r="W5310" i="4"/>
  <c r="W4744" i="4"/>
  <c r="W7394" i="4"/>
  <c r="W6533" i="4"/>
  <c r="W332" i="4"/>
  <c r="W1601" i="4"/>
  <c r="W4539" i="4"/>
  <c r="W4447" i="4"/>
  <c r="W6582" i="4"/>
  <c r="W3691" i="4"/>
  <c r="W1384" i="4"/>
  <c r="W2541" i="4"/>
  <c r="W5655" i="4"/>
  <c r="W3970" i="4"/>
  <c r="W4960" i="4"/>
  <c r="W5966" i="4"/>
  <c r="W3748" i="4"/>
  <c r="W8209" i="4"/>
  <c r="W1985" i="4"/>
  <c r="W7828" i="4"/>
  <c r="W6138" i="4"/>
  <c r="W4583" i="4"/>
  <c r="W7718" i="4"/>
  <c r="W3618" i="4"/>
  <c r="W111" i="4"/>
  <c r="W5359" i="4"/>
  <c r="W1991" i="4"/>
  <c r="W1454" i="4"/>
  <c r="W4043" i="4"/>
  <c r="W2260" i="4"/>
  <c r="W4768" i="4"/>
  <c r="W3426" i="4"/>
  <c r="W1835" i="4"/>
  <c r="W572" i="4"/>
  <c r="W3448" i="4"/>
  <c r="W6553" i="4"/>
  <c r="W7168" i="4"/>
  <c r="W7487" i="4"/>
  <c r="W6743" i="4"/>
  <c r="W3845" i="4"/>
  <c r="W5155" i="4"/>
  <c r="W2354" i="4"/>
  <c r="W2876" i="4"/>
  <c r="W5573" i="4"/>
  <c r="W1630" i="4"/>
  <c r="W8089" i="4"/>
  <c r="W1076" i="4"/>
  <c r="W3204" i="4"/>
  <c r="W6505" i="4"/>
  <c r="W6948" i="4"/>
  <c r="W11" i="4"/>
  <c r="W1008" i="4"/>
  <c r="W2427" i="4"/>
  <c r="W6837" i="4"/>
  <c r="W1260" i="4"/>
  <c r="W4015" i="4"/>
  <c r="W1360" i="4"/>
  <c r="W1273" i="4"/>
  <c r="W1278" i="4"/>
  <c r="W602" i="4"/>
  <c r="W6661" i="4"/>
  <c r="W1282" i="4"/>
  <c r="W7776" i="4"/>
  <c r="W7910" i="4"/>
  <c r="W399" i="4"/>
  <c r="W5321" i="4"/>
  <c r="W4224" i="4"/>
  <c r="W6080" i="4"/>
  <c r="W1761" i="4"/>
  <c r="W3941" i="4"/>
  <c r="W7245" i="4"/>
  <c r="W7940" i="4"/>
  <c r="W5916" i="4"/>
  <c r="W4603" i="4"/>
  <c r="W4188" i="4"/>
  <c r="W398" i="4"/>
  <c r="W462" i="4"/>
  <c r="W1646" i="4"/>
  <c r="W2626" i="4"/>
  <c r="W1666" i="4"/>
  <c r="W5352" i="4"/>
  <c r="W2589" i="4"/>
  <c r="W4770" i="4"/>
  <c r="W834" i="4"/>
  <c r="W2340" i="4"/>
  <c r="W3637" i="4"/>
  <c r="W1231" i="4"/>
  <c r="W2117" i="4"/>
  <c r="W2990" i="4"/>
  <c r="W2677" i="4"/>
  <c r="W3195" i="4"/>
  <c r="W2425" i="4"/>
  <c r="W1903" i="4"/>
  <c r="W3604" i="4"/>
  <c r="W3170" i="4"/>
  <c r="W3984" i="4"/>
  <c r="W479" i="4"/>
  <c r="W2539" i="4"/>
  <c r="W7727" i="4"/>
  <c r="W423" i="4"/>
  <c r="W4358" i="4"/>
  <c r="W1247" i="4"/>
  <c r="W779" i="4"/>
  <c r="W1494" i="4"/>
  <c r="W6725" i="4"/>
  <c r="W7472" i="4"/>
  <c r="W8337" i="4"/>
  <c r="W5930" i="4"/>
  <c r="W2696" i="4"/>
  <c r="W8304" i="4"/>
  <c r="W4313" i="4"/>
  <c r="W2394" i="4"/>
  <c r="W7102" i="4"/>
  <c r="W2286" i="4"/>
  <c r="W6578" i="4"/>
  <c r="W6213" i="4"/>
  <c r="W764" i="4"/>
  <c r="W3901" i="4"/>
  <c r="W8067" i="4"/>
  <c r="W5707" i="4"/>
  <c r="W3373" i="4"/>
  <c r="W6663" i="4"/>
  <c r="W874" i="4"/>
  <c r="W3639" i="4"/>
  <c r="W7138" i="4"/>
  <c r="W7550" i="4"/>
  <c r="W650" i="4"/>
  <c r="W692" i="4"/>
  <c r="W5704" i="4"/>
  <c r="W3632" i="4"/>
  <c r="W2645" i="4"/>
  <c r="W3115" i="4"/>
  <c r="W4554" i="4"/>
  <c r="W7425" i="4"/>
  <c r="W2964" i="4"/>
  <c r="W7260" i="4"/>
  <c r="W3989" i="4"/>
  <c r="W3944" i="4"/>
  <c r="W1135" i="4"/>
  <c r="W1862" i="4"/>
  <c r="W1889" i="4"/>
  <c r="W3488" i="4"/>
  <c r="W7546" i="4"/>
  <c r="W2749" i="4"/>
  <c r="W5464" i="4"/>
  <c r="W5450" i="4"/>
  <c r="W3035" i="4"/>
  <c r="W4645" i="4"/>
  <c r="W2096" i="4"/>
  <c r="W7440" i="4"/>
  <c r="W7849" i="4"/>
  <c r="W7945" i="4"/>
  <c r="W4261" i="4"/>
  <c r="W7541" i="4"/>
  <c r="W1509" i="4"/>
  <c r="W3847" i="4"/>
  <c r="W8015" i="4"/>
  <c r="W7457" i="4"/>
  <c r="W1715" i="4"/>
  <c r="W2152" i="4"/>
  <c r="W2442" i="4"/>
  <c r="W6370" i="4"/>
  <c r="W1057" i="4"/>
  <c r="W3516" i="4"/>
  <c r="W6304" i="4"/>
  <c r="W1541" i="4"/>
  <c r="W3242" i="4"/>
  <c r="W6757" i="4"/>
  <c r="W4287" i="4"/>
  <c r="W3478" i="4"/>
  <c r="W657" i="4"/>
  <c r="W7968" i="4"/>
  <c r="W1223" i="4"/>
  <c r="W8042" i="4"/>
  <c r="W8196" i="4"/>
  <c r="W6650" i="4"/>
  <c r="W417" i="4"/>
  <c r="W4530" i="4"/>
  <c r="W1537" i="4"/>
  <c r="W8347" i="4"/>
  <c r="W4342" i="4"/>
  <c r="W8240" i="4"/>
  <c r="W3728" i="4"/>
  <c r="W1465" i="4"/>
  <c r="W6400" i="4"/>
  <c r="W2177" i="4"/>
  <c r="W5227" i="4"/>
  <c r="W4221" i="4"/>
  <c r="W1317" i="4"/>
  <c r="W913" i="4"/>
  <c r="W5121" i="4"/>
  <c r="W6319" i="4"/>
  <c r="W8027" i="4"/>
  <c r="W2497" i="4"/>
  <c r="W8282" i="4"/>
  <c r="W5629" i="4"/>
  <c r="W1613" i="4"/>
  <c r="W4367" i="4"/>
  <c r="W5226" i="4"/>
  <c r="W4227" i="4"/>
  <c r="W4930" i="4"/>
  <c r="W5460" i="4"/>
  <c r="W3540" i="4"/>
  <c r="W4064" i="4"/>
  <c r="W6969" i="4"/>
  <c r="W7236" i="4"/>
  <c r="W3325" i="4"/>
  <c r="W4053" i="4"/>
  <c r="W4586" i="4"/>
  <c r="W3284" i="4"/>
  <c r="W7072" i="4"/>
  <c r="W267" i="4"/>
  <c r="W5605" i="4"/>
  <c r="W4344" i="4"/>
  <c r="W3577" i="4"/>
  <c r="W1214" i="4"/>
  <c r="W3804" i="4"/>
  <c r="W5814" i="4"/>
  <c r="W5720" i="4"/>
  <c r="W3739" i="4"/>
  <c r="W4223" i="4"/>
  <c r="W1641" i="4"/>
  <c r="W4133" i="4"/>
  <c r="W2936" i="4"/>
  <c r="W7093" i="4"/>
  <c r="W7689" i="4"/>
  <c r="W7291" i="4"/>
  <c r="W975" i="4"/>
  <c r="W7573" i="4"/>
  <c r="W7813" i="4"/>
  <c r="W3811" i="4"/>
  <c r="W5738" i="4"/>
  <c r="W6082" i="4"/>
  <c r="W3843" i="4"/>
  <c r="W350" i="4"/>
  <c r="W1426" i="4"/>
  <c r="W7250" i="4"/>
  <c r="W224" i="4"/>
  <c r="W3164" i="4"/>
  <c r="W5383" i="4"/>
  <c r="W1658" i="4"/>
  <c r="W5593" i="4"/>
  <c r="W4396" i="4"/>
  <c r="W4666" i="4"/>
  <c r="W5687" i="4"/>
  <c r="W2034" i="4"/>
  <c r="W4469" i="4"/>
  <c r="W7569" i="4"/>
  <c r="W7481" i="4"/>
  <c r="W452" i="4"/>
  <c r="W7888" i="4"/>
  <c r="W7227" i="4"/>
  <c r="W7045" i="4"/>
  <c r="W8127" i="4"/>
  <c r="W110" i="4"/>
  <c r="W7126" i="4"/>
  <c r="W3979" i="4"/>
  <c r="W6597" i="4"/>
  <c r="W6902" i="4"/>
  <c r="W1738" i="4"/>
  <c r="W907" i="4"/>
  <c r="W7490" i="4"/>
  <c r="W1402" i="4"/>
  <c r="W6990" i="4"/>
  <c r="W3871" i="4"/>
  <c r="W505" i="4"/>
  <c r="W924" i="4"/>
  <c r="W5512" i="4"/>
  <c r="W7225" i="4"/>
  <c r="W5954" i="4"/>
  <c r="W3903" i="4"/>
  <c r="W3943" i="4"/>
  <c r="W5293" i="4"/>
  <c r="W2357" i="4"/>
  <c r="W4106" i="4"/>
  <c r="W7542" i="4"/>
  <c r="W6957" i="4"/>
  <c r="W6856" i="4"/>
  <c r="W5835" i="4"/>
  <c r="W4557" i="4"/>
  <c r="W4462" i="4"/>
  <c r="W4970" i="4"/>
  <c r="W884" i="4"/>
  <c r="W1546" i="4"/>
  <c r="W8292" i="4"/>
  <c r="W2857" i="4"/>
  <c r="W2335" i="4"/>
  <c r="W5657" i="4"/>
  <c r="W4964" i="4"/>
  <c r="W6935" i="4"/>
  <c r="W1563" i="4"/>
  <c r="W3010" i="4"/>
  <c r="W2046" i="4"/>
  <c r="W5016" i="4"/>
  <c r="W7188" i="4"/>
  <c r="W4086" i="4"/>
  <c r="W1592" i="4"/>
  <c r="W1296" i="4"/>
  <c r="W6800" i="4"/>
  <c r="W6446" i="4"/>
  <c r="W4790" i="4"/>
  <c r="W7800" i="4"/>
  <c r="W8289" i="4"/>
  <c r="W2079" i="4"/>
  <c r="W1189" i="4"/>
  <c r="W6386" i="4"/>
  <c r="W1007" i="4"/>
  <c r="W8297" i="4"/>
  <c r="W611" i="4"/>
  <c r="W3193" i="4"/>
  <c r="W273" i="4"/>
  <c r="W2239" i="4"/>
  <c r="W8251" i="4"/>
  <c r="W4714" i="4"/>
  <c r="W6641" i="4"/>
  <c r="W3840" i="4"/>
  <c r="W3382" i="4"/>
  <c r="W1210" i="4"/>
  <c r="W5480" i="4"/>
  <c r="W4338" i="4"/>
  <c r="W6462" i="4"/>
  <c r="W1419" i="4"/>
  <c r="W3006" i="4"/>
  <c r="W7176" i="4"/>
  <c r="W3106" i="4"/>
  <c r="W2306" i="4"/>
  <c r="W6449" i="4"/>
  <c r="W1920" i="4"/>
  <c r="W8115" i="4"/>
  <c r="W1160" i="4"/>
  <c r="W3219" i="4"/>
  <c r="W6766" i="4"/>
  <c r="W3679" i="4"/>
  <c r="W2380" i="4"/>
  <c r="W495" i="4"/>
  <c r="W1750" i="4"/>
  <c r="W6987" i="4"/>
  <c r="W8227" i="4"/>
  <c r="W8095" i="4"/>
  <c r="W2249" i="4"/>
  <c r="W7903" i="4"/>
  <c r="W7653" i="4"/>
  <c r="W5142" i="4"/>
  <c r="W7595" i="4"/>
  <c r="W7959" i="4"/>
  <c r="W736" i="4"/>
  <c r="W6071" i="4"/>
  <c r="W672" i="4"/>
  <c r="W6870" i="4"/>
  <c r="W3997" i="4"/>
  <c r="W2186" i="4"/>
  <c r="W676" i="4"/>
  <c r="W7767" i="4"/>
  <c r="W256" i="4"/>
  <c r="W6434" i="4"/>
  <c r="W8006" i="4"/>
  <c r="W3268" i="4"/>
  <c r="W316" i="4"/>
  <c r="W608" i="4"/>
  <c r="W5561" i="4"/>
  <c r="W6076" i="4"/>
  <c r="W711" i="4"/>
  <c r="W4500" i="4"/>
  <c r="W4360" i="4"/>
  <c r="W1794" i="4"/>
  <c r="W4634" i="4"/>
  <c r="W7152" i="4"/>
  <c r="W4998" i="4"/>
  <c r="W6853" i="4"/>
  <c r="W2201" i="4"/>
  <c r="W5303" i="4"/>
  <c r="W1192" i="4"/>
  <c r="W5024" i="4"/>
  <c r="W5153" i="4"/>
  <c r="W5448" i="4"/>
  <c r="W233" i="4"/>
  <c r="W2706" i="4"/>
  <c r="W1416" i="4"/>
  <c r="W5921" i="4"/>
  <c r="W554" i="4"/>
  <c r="W295" i="4"/>
  <c r="W1579" i="4"/>
  <c r="W4481" i="4"/>
  <c r="W2091" i="4"/>
  <c r="W5247" i="4"/>
  <c r="W4217" i="4"/>
  <c r="W3752" i="4"/>
  <c r="W7570" i="4"/>
  <c r="W513" i="4"/>
  <c r="W7933" i="4"/>
  <c r="W285" i="4"/>
  <c r="W6452" i="4"/>
  <c r="W1949" i="4"/>
  <c r="W1763" i="4"/>
  <c r="W3338" i="4"/>
  <c r="W5784" i="4"/>
  <c r="W3798" i="4"/>
  <c r="W6407" i="4"/>
  <c r="W3043" i="4"/>
  <c r="W5669" i="4"/>
  <c r="W5061" i="4"/>
  <c r="W7191" i="4"/>
  <c r="W5589" i="4"/>
  <c r="W6043" i="4"/>
  <c r="W5647" i="4"/>
  <c r="W1143" i="4"/>
  <c r="W5999" i="4"/>
  <c r="W343" i="4"/>
  <c r="W3243" i="4"/>
  <c r="W395" i="4"/>
  <c r="W8039" i="4"/>
  <c r="W160" i="4"/>
  <c r="W8009" i="4"/>
  <c r="W4986" i="4"/>
  <c r="W2825" i="4"/>
  <c r="W1734" i="4"/>
  <c r="W8142" i="4"/>
  <c r="W442" i="4"/>
  <c r="W825" i="4"/>
  <c r="W2764" i="4"/>
  <c r="W3564" i="4"/>
  <c r="W5894" i="4"/>
  <c r="W643" i="4"/>
  <c r="W3817" i="4"/>
  <c r="W1437" i="4"/>
  <c r="W2796" i="4"/>
  <c r="W7271" i="4"/>
  <c r="W2378" i="4"/>
  <c r="W6394" i="4"/>
  <c r="W3827" i="4"/>
  <c r="W6288" i="4"/>
  <c r="W2732" i="4"/>
  <c r="W2996" i="4"/>
  <c r="W3352" i="4"/>
  <c r="W2338" i="4"/>
  <c r="W6919" i="4"/>
  <c r="W5729" i="4"/>
  <c r="W6739" i="4"/>
  <c r="W463" i="4"/>
  <c r="W3433" i="4"/>
  <c r="W3825" i="4"/>
  <c r="W8331" i="4"/>
  <c r="W4127" i="4"/>
  <c r="W3859" i="4"/>
  <c r="W439" i="4"/>
  <c r="W3282" i="4"/>
  <c r="W652" i="4"/>
  <c r="W7883" i="4"/>
  <c r="W3622" i="4"/>
  <c r="W2450" i="4"/>
  <c r="W1420" i="4"/>
  <c r="W1602" i="4"/>
  <c r="W5393" i="4"/>
  <c r="W1727" i="4"/>
  <c r="W6963" i="4"/>
  <c r="W763" i="4"/>
  <c r="W4719" i="4"/>
  <c r="W2542" i="4"/>
  <c r="W7578" i="4"/>
  <c r="W2945" i="4"/>
  <c r="W2487" i="4"/>
  <c r="W7499" i="4"/>
  <c r="W6396" i="4"/>
  <c r="W5635" i="4"/>
  <c r="W547" i="4"/>
  <c r="W3561" i="4"/>
  <c r="W1477" i="4"/>
  <c r="W3616" i="4"/>
  <c r="W3281" i="4"/>
  <c r="W7852" i="4"/>
  <c r="W3331" i="4"/>
  <c r="W5139" i="4"/>
  <c r="W468" i="4"/>
  <c r="W8118" i="4"/>
  <c r="W2214" i="4"/>
  <c r="W1323" i="4"/>
  <c r="W2987" i="4"/>
  <c r="W1253" i="4"/>
  <c r="W3262" i="4"/>
  <c r="W330" i="4"/>
  <c r="W3952" i="4"/>
  <c r="W2071" i="4"/>
  <c r="W5577" i="4"/>
  <c r="W5483" i="4"/>
  <c r="W4512" i="4"/>
  <c r="W3510" i="4"/>
  <c r="W4045" i="4"/>
  <c r="W2285" i="4"/>
  <c r="W4296" i="4"/>
  <c r="W3951" i="4"/>
  <c r="W5792" i="4"/>
  <c r="W5661" i="4"/>
  <c r="W5513" i="4"/>
  <c r="W6979" i="4"/>
  <c r="W7356" i="4"/>
  <c r="W6843" i="4"/>
  <c r="W2970" i="4"/>
  <c r="W2524" i="4"/>
  <c r="W1280" i="4"/>
  <c r="W6604" i="4"/>
  <c r="W7584" i="4"/>
  <c r="W6858" i="4"/>
  <c r="W1574" i="4"/>
  <c r="W7759" i="4"/>
  <c r="W413" i="4"/>
  <c r="W247" i="4"/>
  <c r="W4614" i="4"/>
  <c r="W7838" i="4"/>
  <c r="W5726" i="4"/>
  <c r="W4460" i="4"/>
  <c r="W3190" i="4"/>
  <c r="W4076" i="4"/>
  <c r="W1133" i="4"/>
  <c r="W4380" i="4"/>
  <c r="W1318" i="4"/>
  <c r="W5471" i="4"/>
  <c r="W7178" i="4"/>
  <c r="W7063" i="4"/>
  <c r="W8317" i="4"/>
  <c r="W4023" i="4"/>
  <c r="W3716" i="4"/>
  <c r="W4860" i="4"/>
  <c r="W2009" i="4"/>
  <c r="W6994" i="4"/>
  <c r="W5232" i="4"/>
  <c r="W7697" i="4"/>
  <c r="W403" i="4"/>
  <c r="W7424" i="4"/>
  <c r="W2037" i="4"/>
  <c r="W2559" i="4"/>
  <c r="W2572" i="4"/>
  <c r="W6381" i="4"/>
  <c r="W6490" i="4"/>
  <c r="W1376" i="4"/>
  <c r="W6892" i="4"/>
  <c r="W1812" i="4"/>
  <c r="W4563" i="4"/>
  <c r="W4325" i="4"/>
  <c r="W7232" i="4"/>
  <c r="W8201" i="4"/>
  <c r="W3649" i="4"/>
  <c r="W4977" i="4"/>
  <c r="W4307" i="4"/>
  <c r="W1528" i="4"/>
  <c r="W7677" i="4"/>
  <c r="W1435" i="4"/>
  <c r="W1808" i="4"/>
  <c r="W5963" i="4"/>
  <c r="W6878" i="4"/>
  <c r="W7408" i="4"/>
  <c r="W2982" i="4"/>
  <c r="W5671" i="4"/>
  <c r="W7411" i="4"/>
  <c r="W8218" i="4"/>
  <c r="W756" i="4"/>
  <c r="W7214" i="4"/>
  <c r="W1372" i="4"/>
  <c r="W1173" i="4"/>
  <c r="W3046" i="4"/>
  <c r="W79" i="4"/>
  <c r="W4407" i="4"/>
  <c r="W2392" i="4"/>
  <c r="W3241" i="4"/>
  <c r="W1953" i="4"/>
  <c r="W2101" i="4"/>
  <c r="W7872" i="4"/>
  <c r="W5896" i="4"/>
  <c r="W6388" i="4"/>
  <c r="W4800" i="4"/>
  <c r="W1582" i="4"/>
  <c r="W2671" i="4"/>
  <c r="W791" i="4"/>
  <c r="W7750" i="4"/>
  <c r="W2466" i="4"/>
  <c r="W7376" i="4"/>
  <c r="W2420" i="4"/>
  <c r="W3261" i="4"/>
  <c r="W6052" i="4"/>
  <c r="W4804" i="4"/>
  <c r="W4444" i="4"/>
  <c r="W367" i="4"/>
  <c r="W3221" i="4"/>
  <c r="W7336" i="4"/>
  <c r="W7621" i="4"/>
  <c r="W6849" i="4"/>
  <c r="W4196" i="4"/>
  <c r="W2319" i="4"/>
  <c r="W1647" i="4"/>
  <c r="W82" i="4"/>
  <c r="W5965" i="4"/>
  <c r="W1378" i="4"/>
  <c r="W3267" i="4"/>
  <c r="W3273" i="4"/>
  <c r="W1810" i="4"/>
  <c r="W7830" i="4"/>
  <c r="W607" i="4"/>
  <c r="W5865" i="4"/>
  <c r="W3912" i="4"/>
  <c r="W4764" i="4"/>
  <c r="W928" i="4"/>
  <c r="W4797" i="4"/>
  <c r="W5003" i="4"/>
  <c r="W4837" i="4"/>
  <c r="W7920" i="4"/>
  <c r="W3451" i="4"/>
  <c r="W6933" i="4"/>
  <c r="W6525" i="4"/>
  <c r="W747" i="4"/>
  <c r="W3422" i="4"/>
  <c r="W1276" i="4"/>
  <c r="W610" i="4"/>
  <c r="W2230" i="4"/>
  <c r="W3434" i="4"/>
  <c r="W6507" i="4"/>
  <c r="W6039" i="4"/>
  <c r="W5415" i="4"/>
  <c r="W1924" i="4"/>
  <c r="W7233" i="4"/>
  <c r="W5540" i="4"/>
  <c r="W6733" i="4"/>
  <c r="W3785" i="4"/>
  <c r="W2540" i="4"/>
  <c r="W7384" i="4"/>
  <c r="W7422" i="4"/>
  <c r="W6998" i="4"/>
  <c r="W5114" i="4"/>
  <c r="W66" i="4"/>
  <c r="W6118" i="4"/>
  <c r="W2303" i="4"/>
  <c r="W3784" i="4"/>
  <c r="W4138" i="4"/>
  <c r="W5734" i="4"/>
  <c r="W582" i="4"/>
  <c r="W6732" i="4"/>
  <c r="W6451" i="4"/>
  <c r="W1531" i="4"/>
  <c r="W3064" i="4"/>
  <c r="W683" i="4"/>
  <c r="W8068" i="4"/>
  <c r="W2743" i="4"/>
  <c r="W4013" i="4"/>
  <c r="W3232" i="4"/>
  <c r="W1897" i="4"/>
  <c r="W4908" i="4"/>
  <c r="W1843" i="4"/>
  <c r="W2006" i="4"/>
  <c r="W287" i="4"/>
  <c r="W2474" i="4"/>
  <c r="W2708" i="4"/>
  <c r="W2241" i="4"/>
  <c r="W6290" i="4"/>
  <c r="W4933" i="4"/>
  <c r="W2250" i="4"/>
  <c r="W1746" i="4"/>
  <c r="W2865" i="4"/>
  <c r="W6481" i="4"/>
  <c r="W1731" i="4"/>
  <c r="W6320" i="4"/>
  <c r="W775" i="4"/>
  <c r="W2980" i="4"/>
  <c r="W7185" i="4"/>
  <c r="W3601" i="4"/>
  <c r="W2575" i="4"/>
  <c r="W1623" i="4"/>
  <c r="W5684" i="4"/>
  <c r="W6925" i="4"/>
  <c r="W694" i="4"/>
  <c r="W6787" i="4"/>
  <c r="W2468" i="4"/>
  <c r="W2036" i="4"/>
  <c r="W4273" i="4"/>
  <c r="W77" i="4"/>
  <c r="W5949" i="4"/>
  <c r="W4431" i="4"/>
  <c r="W6353" i="4"/>
  <c r="W3497" i="4"/>
  <c r="W3511" i="4"/>
  <c r="W1870" i="4"/>
  <c r="W178" i="4"/>
  <c r="W3075" i="4"/>
  <c r="W5904" i="4"/>
  <c r="W5735" i="4"/>
  <c r="W248" i="4"/>
  <c r="W6686" i="4"/>
  <c r="W5380" i="4"/>
  <c r="W3621" i="4"/>
  <c r="W2918" i="4"/>
  <c r="W7305" i="4"/>
  <c r="W2386" i="4"/>
  <c r="W1842" i="4"/>
  <c r="W3227" i="4"/>
  <c r="W1151" i="4"/>
  <c r="W3668" i="4"/>
  <c r="W222" i="4"/>
  <c r="W4923" i="4"/>
  <c r="W5773" i="4"/>
  <c r="W3946" i="4"/>
  <c r="W1832" i="4"/>
  <c r="W5933" i="4"/>
  <c r="W1349" i="4"/>
  <c r="W2782" i="4"/>
  <c r="W7463" i="4"/>
  <c r="W1285" i="4"/>
  <c r="W1743" i="4"/>
  <c r="W8242" i="4"/>
  <c r="W4011" i="4"/>
  <c r="W6513" i="4"/>
  <c r="W3116" i="4"/>
  <c r="W137" i="4"/>
  <c r="W2304" i="4"/>
  <c r="W2404" i="4"/>
  <c r="W4552" i="4"/>
  <c r="W1315" i="4"/>
  <c r="W8206" i="4"/>
  <c r="W515" i="4"/>
  <c r="W1348" i="4"/>
  <c r="W3690" i="4"/>
  <c r="W7312" i="4"/>
  <c r="W502" i="4"/>
  <c r="W2254" i="4"/>
  <c r="W4571" i="4"/>
  <c r="W4201" i="4"/>
  <c r="W4582" i="4"/>
  <c r="W2180" i="4"/>
  <c r="W3238" i="4"/>
  <c r="W991" i="4"/>
  <c r="W5638" i="4"/>
  <c r="W765" i="4"/>
  <c r="W3315" i="4"/>
  <c r="W6248" i="4"/>
  <c r="W4887" i="4"/>
  <c r="W4231" i="4"/>
  <c r="W126" i="4"/>
  <c r="W7361" i="4"/>
  <c r="W7029" i="4"/>
  <c r="W4799" i="4"/>
  <c r="W8316" i="4"/>
  <c r="W7851" i="4"/>
  <c r="W2766" i="4"/>
  <c r="W2464" i="4"/>
  <c r="W3719" i="4"/>
  <c r="W2769" i="4"/>
  <c r="W1645" i="4"/>
  <c r="W6242" i="4"/>
  <c r="W5001" i="4"/>
  <c r="W3614" i="4"/>
  <c r="W7880" i="4"/>
  <c r="W3483" i="4"/>
  <c r="W7885" i="4"/>
  <c r="W155" i="4"/>
  <c r="W1757" i="4"/>
  <c r="W2686" i="4"/>
  <c r="W5239" i="4"/>
  <c r="W3581" i="4"/>
  <c r="W5374" i="4"/>
  <c r="W1591" i="4"/>
  <c r="W5288" i="4"/>
  <c r="W3899" i="4"/>
  <c r="W1548" i="4"/>
  <c r="W7426" i="4"/>
  <c r="W5678" i="4"/>
  <c r="W1963" i="4"/>
  <c r="W7064" i="4"/>
  <c r="W1770" i="4"/>
  <c r="W516" i="4"/>
  <c r="W1701" i="4"/>
  <c r="W3573" i="4"/>
  <c r="W2602" i="4"/>
  <c r="W6548" i="4"/>
  <c r="W41" i="4"/>
  <c r="W1053" i="4"/>
  <c r="W2138" i="4"/>
  <c r="W7931" i="4"/>
  <c r="W5558" i="4"/>
  <c r="W6609" i="4"/>
  <c r="W1071" i="4"/>
  <c r="W1316" i="4"/>
  <c r="W6202" i="4"/>
  <c r="W1150" i="4"/>
  <c r="W2661" i="4"/>
  <c r="W3980" i="4"/>
  <c r="W7812" i="4"/>
  <c r="W2087" i="4"/>
  <c r="W3231" i="4"/>
  <c r="W2797" i="4"/>
  <c r="W8301" i="4"/>
  <c r="W2652" i="4"/>
  <c r="W5507" i="4"/>
  <c r="W5493" i="4"/>
  <c r="W3552" i="4"/>
  <c r="W5272" i="4"/>
  <c r="W1028" i="4"/>
  <c r="W6133" i="4"/>
  <c r="W1275" i="4"/>
  <c r="W239" i="4"/>
  <c r="W2805" i="4"/>
  <c r="W1929" i="4"/>
  <c r="W4117" i="4"/>
  <c r="W6059" i="4"/>
  <c r="W1954" i="4"/>
  <c r="W490" i="4"/>
  <c r="W7134" i="4"/>
  <c r="W203" i="4"/>
  <c r="W3918" i="4"/>
  <c r="W5620" i="4"/>
  <c r="W4054" i="4"/>
  <c r="W1596" i="4"/>
  <c r="W6592" i="4"/>
  <c r="W2103" i="4"/>
  <c r="W1931" i="4"/>
  <c r="W982" i="4"/>
  <c r="W7623" i="4"/>
  <c r="W3907" i="4"/>
  <c r="W7397" i="4"/>
  <c r="W147" i="4"/>
  <c r="W2593" i="4"/>
  <c r="W7508" i="4"/>
  <c r="W5673" i="4"/>
  <c r="W5804" i="4"/>
  <c r="W5425" i="4"/>
  <c r="W4280" i="4"/>
  <c r="W1097" i="4"/>
  <c r="W7793" i="4"/>
  <c r="W917" i="4"/>
  <c r="W5763" i="4"/>
  <c r="W4748" i="4"/>
  <c r="W6736" i="4"/>
  <c r="W7354" i="4"/>
  <c r="W7231" i="4"/>
  <c r="W6307" i="4"/>
  <c r="W1789" i="4"/>
  <c r="W2226" i="4"/>
  <c r="W5910" i="4"/>
  <c r="W7690" i="4"/>
  <c r="W4695" i="4"/>
  <c r="W8137" i="4"/>
  <c r="W768" i="4"/>
  <c r="W3654" i="4"/>
  <c r="W6504" i="4"/>
  <c r="W3548" i="4"/>
  <c r="W1545" i="4"/>
  <c r="W2463" i="4"/>
  <c r="W3964" i="4"/>
  <c r="W194" i="4"/>
  <c r="W2423" i="4"/>
  <c r="W457" i="4"/>
  <c r="W407" i="4"/>
  <c r="W8221" i="4"/>
  <c r="W8007" i="4"/>
  <c r="W4271" i="4"/>
  <c r="W6938" i="4"/>
  <c r="W6629" i="4"/>
  <c r="W981" i="4"/>
  <c r="W794" i="4"/>
  <c r="W1512" i="4"/>
  <c r="W5370" i="4"/>
  <c r="W6622" i="4"/>
  <c r="W4484" i="4"/>
  <c r="W5178" i="4"/>
  <c r="W3406" i="4"/>
  <c r="W8230" i="4"/>
  <c r="W7993" i="4"/>
  <c r="W2716" i="4"/>
  <c r="W3372" i="4"/>
  <c r="W432" i="4"/>
  <c r="W8338" i="4"/>
  <c r="W8072" i="4"/>
  <c r="W7967" i="4"/>
  <c r="W1514" i="4"/>
  <c r="W6790" i="4"/>
  <c r="W4197" i="4"/>
  <c r="W1388" i="4"/>
  <c r="W8113" i="4"/>
  <c r="W4276" i="4"/>
  <c r="W5264" i="4"/>
  <c r="W5336" i="4"/>
  <c r="W6097" i="4"/>
  <c r="W4700" i="4"/>
  <c r="W2375" i="4"/>
  <c r="W1011" i="4"/>
  <c r="W3023" i="4"/>
  <c r="W7208" i="4"/>
  <c r="W4549" i="4"/>
  <c r="W8189" i="4"/>
  <c r="W5644" i="4"/>
  <c r="W7090" i="4"/>
  <c r="W3228" i="4"/>
  <c r="W4121" i="4"/>
  <c r="W7043" i="4"/>
  <c r="W1521" i="4"/>
  <c r="W3523" i="4"/>
  <c r="W6096" i="4"/>
  <c r="W6577" i="4"/>
  <c r="W4777" i="4"/>
  <c r="W161" i="4"/>
  <c r="W6301" i="4"/>
  <c r="W2231" i="4"/>
  <c r="W2027" i="4"/>
  <c r="W3571" i="4"/>
  <c r="W1480" i="4"/>
  <c r="W2064" i="4"/>
  <c r="W2397" i="4"/>
  <c r="W1397" i="4"/>
  <c r="W266" i="4"/>
  <c r="W7659" i="4"/>
  <c r="W8166" i="4"/>
  <c r="W6829" i="4"/>
  <c r="W4681" i="4"/>
  <c r="W2878" i="4"/>
  <c r="W1692" i="4"/>
  <c r="W1163" i="4"/>
  <c r="W58" i="4"/>
  <c r="W6997" i="4"/>
  <c r="W2585" i="4"/>
  <c r="W2920" i="4"/>
  <c r="W1394" i="4"/>
  <c r="W1311" i="4"/>
  <c r="W4187" i="4"/>
  <c r="W6215" i="4"/>
  <c r="W7331" i="4"/>
  <c r="W5389" i="4"/>
  <c r="W6275" i="4"/>
  <c r="W3250" i="4"/>
  <c r="W3307" i="4"/>
  <c r="W4218" i="4"/>
  <c r="W8234" i="4"/>
  <c r="W573" i="4"/>
  <c r="W291" i="4"/>
  <c r="W7663" i="4"/>
  <c r="W7367" i="4"/>
  <c r="W7118" i="4"/>
  <c r="W3953" i="4"/>
  <c r="W1551" i="4"/>
  <c r="W5554" i="4"/>
  <c r="W470" i="4"/>
  <c r="W4595" i="4"/>
  <c r="W1787" i="4"/>
  <c r="W5392" i="4"/>
  <c r="W3630" i="4"/>
  <c r="W5831" i="4"/>
  <c r="W1144" i="4"/>
  <c r="W2675" i="4"/>
  <c r="W6457" i="4"/>
  <c r="W4838" i="4"/>
  <c r="W317" i="4"/>
  <c r="W6151" i="4"/>
  <c r="W3574" i="4"/>
  <c r="W306" i="4"/>
  <c r="W3468" i="4"/>
  <c r="W600" i="4"/>
  <c r="W3076" i="4"/>
  <c r="W6046" i="4"/>
  <c r="W4640" i="4"/>
  <c r="W3885" i="4"/>
  <c r="W1833" i="4"/>
  <c r="W7528" i="4"/>
  <c r="W761" i="4"/>
  <c r="W1220" i="4"/>
  <c r="W837" i="4"/>
  <c r="W7248" i="4"/>
  <c r="W2752" i="4"/>
  <c r="W6882" i="4"/>
  <c r="W4235" i="4"/>
  <c r="W5880" i="4"/>
  <c r="W8158" i="4"/>
  <c r="W878" i="4"/>
  <c r="W6836" i="4"/>
  <c r="W1345" i="4"/>
  <c r="W4202" i="4"/>
  <c r="W204" i="4"/>
  <c r="W5470" i="4"/>
  <c r="W7867" i="4"/>
  <c r="W6199" i="4"/>
  <c r="W5362" i="4"/>
  <c r="W8081" i="4"/>
  <c r="W296" i="4"/>
  <c r="W4841" i="4"/>
  <c r="W5787" i="4"/>
  <c r="W3078" i="4"/>
  <c r="W6105" i="4"/>
  <c r="W4978" i="4"/>
  <c r="W1369" i="4"/>
  <c r="W6781" i="4"/>
  <c r="W6595" i="4"/>
  <c r="W7634" i="4"/>
  <c r="W5741" i="4"/>
  <c r="W4293" i="4"/>
  <c r="W3356" i="4"/>
  <c r="W2145" i="4"/>
  <c r="W1336" i="4"/>
  <c r="W2431" i="4"/>
  <c r="W795" i="4"/>
  <c r="W6384" i="4"/>
  <c r="W4498" i="4"/>
  <c r="W2638" i="4"/>
  <c r="W8057" i="4"/>
  <c r="W5818" i="4"/>
  <c r="W8165" i="4"/>
  <c r="W2581" i="4"/>
  <c r="W5645" i="4"/>
  <c r="W5934" i="4"/>
  <c r="W5295" i="4"/>
  <c r="W4208" i="4"/>
  <c r="W5065" i="4"/>
  <c r="W3327" i="4"/>
  <c r="W175" i="4"/>
  <c r="W7844" i="4"/>
  <c r="W8202" i="4"/>
  <c r="W6486" i="4"/>
  <c r="W5795" i="4"/>
  <c r="W4398" i="4"/>
  <c r="W3091" i="4"/>
  <c r="W6331" i="4"/>
  <c r="W5601" i="4"/>
  <c r="W232" i="4"/>
  <c r="W7564" i="4"/>
  <c r="W5817" i="4"/>
  <c r="W3074" i="4"/>
  <c r="W7258" i="4"/>
  <c r="W3603" i="4"/>
  <c r="W3012" i="4"/>
  <c r="W3388" i="4"/>
  <c r="W3623" i="4"/>
  <c r="W4424" i="4"/>
  <c r="W7119" i="4"/>
  <c r="W3822" i="4"/>
  <c r="W567" i="4"/>
  <c r="W5394" i="4"/>
  <c r="W4332" i="4"/>
  <c r="W594" i="4"/>
  <c r="W4282" i="4"/>
  <c r="W3429" i="4"/>
  <c r="W722" i="4"/>
  <c r="W6751" i="4"/>
  <c r="W6361" i="4"/>
  <c r="W1232" i="4"/>
  <c r="W7720" i="4"/>
  <c r="W1788" i="4"/>
  <c r="W5233" i="4"/>
  <c r="W396" i="4"/>
  <c r="W4575" i="4"/>
  <c r="W3656" i="4"/>
  <c r="W3276" i="4"/>
  <c r="W804" i="4"/>
  <c r="W6165" i="4"/>
  <c r="W8319" i="4"/>
  <c r="W6357" i="4"/>
  <c r="W815" i="4"/>
  <c r="W3890" i="4"/>
  <c r="W4997" i="4"/>
  <c r="W6026" i="4"/>
  <c r="W3113" i="4"/>
  <c r="W7729" i="4"/>
  <c r="W4982" i="4"/>
  <c r="W7615" i="4"/>
  <c r="W5652" i="4"/>
  <c r="W6141" i="4"/>
  <c r="W4789" i="4"/>
  <c r="W3650" i="4"/>
  <c r="W7244" i="4"/>
  <c r="W5018" i="4"/>
  <c r="W1626" i="4"/>
  <c r="W7633" i="4"/>
  <c r="W1802" i="4"/>
  <c r="W4849" i="4"/>
  <c r="W898" i="4"/>
  <c r="W1875" i="4"/>
  <c r="W1093" i="4"/>
  <c r="W4934" i="4"/>
  <c r="W7083" i="4"/>
  <c r="W2949" i="4"/>
  <c r="W7060" i="4"/>
  <c r="W6448" i="4"/>
  <c r="W8176" i="4"/>
  <c r="W8008" i="4"/>
  <c r="W7234" i="4"/>
  <c r="W2818" i="4"/>
  <c r="W5917" i="4"/>
  <c r="W559" i="4"/>
  <c r="W6992" i="4"/>
  <c r="W67" i="4"/>
  <c r="W4347" i="4"/>
  <c r="W5761" i="4"/>
  <c r="W3657" i="4"/>
  <c r="W1851" i="4"/>
  <c r="W5616" i="4"/>
  <c r="W2277" i="4"/>
  <c r="W5440" i="4"/>
  <c r="W7095" i="4"/>
  <c r="W6625" i="4"/>
  <c r="W3197" i="4"/>
  <c r="W2793" i="4"/>
  <c r="W956" i="4"/>
  <c r="W209" i="4"/>
  <c r="W4578" i="4"/>
  <c r="W3992" i="4"/>
  <c r="W6070" i="4"/>
  <c r="W8162" i="4"/>
  <c r="W6768" i="4"/>
  <c r="W1994" i="4"/>
  <c r="W767" i="4"/>
  <c r="W1406" i="4"/>
  <c r="W1219" i="4"/>
  <c r="W3662" i="4"/>
  <c r="W6017" i="4"/>
  <c r="W5885" i="4"/>
  <c r="W7581" i="4"/>
  <c r="W2853" i="4"/>
  <c r="W3687" i="4"/>
  <c r="W4242" i="4"/>
  <c r="W6313" i="4"/>
  <c r="W3965" i="4"/>
  <c r="W7678" i="4"/>
  <c r="W4130" i="4"/>
  <c r="W3458" i="4"/>
  <c r="W7140" i="4"/>
  <c r="W50" i="4"/>
  <c r="W2016" i="4"/>
  <c r="W2927" i="4"/>
  <c r="W3052" i="4"/>
  <c r="W3718" i="4"/>
  <c r="W5072" i="4"/>
  <c r="W5066" i="4"/>
  <c r="W2737" i="4"/>
  <c r="W7498" i="4"/>
  <c r="W6204" i="4"/>
  <c r="W2293" i="4"/>
  <c r="W7619" i="4"/>
  <c r="W2639" i="4"/>
  <c r="W5816" i="4"/>
  <c r="W7583" i="4"/>
  <c r="W8208" i="4"/>
  <c r="W5578" i="4"/>
  <c r="W7788" i="4"/>
  <c r="W5225" i="4"/>
  <c r="W6346" i="4"/>
  <c r="W2043" i="4"/>
  <c r="W5397" i="4"/>
  <c r="W2327" i="4"/>
  <c r="W1834" i="4"/>
  <c r="W143" i="4"/>
  <c r="W6378" i="4"/>
  <c r="W5749" i="4"/>
  <c r="W119" i="4"/>
  <c r="W1816" i="4"/>
  <c r="W6308" i="4"/>
  <c r="W5532" i="4"/>
  <c r="W3922" i="4"/>
  <c r="W172" i="4"/>
  <c r="W5206" i="4"/>
  <c r="W1409" i="4"/>
  <c r="W2208" i="4"/>
  <c r="W6441" i="4"/>
  <c r="W3236" i="4"/>
  <c r="W1382" i="4"/>
  <c r="W7630" i="4"/>
  <c r="W4041" i="4"/>
  <c r="W107" i="4"/>
  <c r="W1679" i="4"/>
  <c r="W3487" i="4"/>
  <c r="W7283" i="4"/>
  <c r="W7270" i="4"/>
  <c r="W2211" i="4"/>
  <c r="W3683" i="4"/>
  <c r="W6613" i="4"/>
  <c r="W5126" i="4"/>
  <c r="W1335" i="4"/>
  <c r="W4351" i="4"/>
  <c r="W4166" i="4"/>
  <c r="W7105" i="4"/>
  <c r="W6724" i="4"/>
  <c r="W1573" i="4"/>
  <c r="W5650" i="4"/>
  <c r="W8325" i="4"/>
  <c r="W7778" i="4"/>
  <c r="W8149" i="4"/>
  <c r="W7272" i="4"/>
  <c r="W7407" i="4"/>
  <c r="W5267" i="4"/>
  <c r="W1092" i="4"/>
  <c r="W7082" i="4"/>
  <c r="W2053" i="4"/>
  <c r="W2528" i="4"/>
  <c r="W3887" i="4"/>
  <c r="W7625" i="4"/>
  <c r="W8275" i="4"/>
  <c r="W2552" i="4"/>
  <c r="W7190" i="4"/>
  <c r="W7473" i="4"/>
  <c r="W6503" i="4"/>
  <c r="W732" i="4"/>
  <c r="W4741" i="4"/>
  <c r="W812" i="4"/>
  <c r="W5767" i="4"/>
  <c r="W550" i="4"/>
  <c r="W5945" i="4"/>
  <c r="W7395" i="4"/>
  <c r="W1009" i="4"/>
  <c r="W3700" i="4"/>
  <c r="W7479" i="4"/>
  <c r="W3582" i="4"/>
  <c r="W3849" i="4"/>
  <c r="W7953" i="4"/>
  <c r="W1935" i="4"/>
  <c r="W2411" i="4"/>
  <c r="W6437" i="4"/>
  <c r="W4821" i="4"/>
  <c r="W2141" i="4"/>
  <c r="W138" i="4"/>
  <c r="W2314" i="4"/>
  <c r="W6253" i="4"/>
  <c r="W4000" i="4"/>
  <c r="W5530" i="4"/>
  <c r="W4847" i="4"/>
  <c r="W2033" i="4"/>
  <c r="W3909" i="4"/>
  <c r="W6345" i="4"/>
  <c r="W6365" i="4"/>
  <c r="W1303" i="4"/>
  <c r="W3689" i="4"/>
  <c r="W5368" i="4"/>
  <c r="W5371" i="4"/>
  <c r="W2334" i="4"/>
  <c r="W4495" i="4"/>
  <c r="W4615" i="4"/>
  <c r="W7846" i="4"/>
  <c r="W7420" i="4"/>
  <c r="W735" i="4"/>
  <c r="W1118" i="4"/>
  <c r="W307" i="4"/>
  <c r="W96" i="4"/>
  <c r="W2076" i="4"/>
  <c r="W3438" i="4"/>
  <c r="W7020" i="4"/>
  <c r="W968" i="4"/>
  <c r="W1923" i="4"/>
  <c r="W7549" i="4"/>
  <c r="W4104" i="4"/>
  <c r="W3609" i="4"/>
  <c r="W1571" i="4"/>
  <c r="W7360" i="4"/>
  <c r="W2931" i="4"/>
  <c r="W255" i="4"/>
  <c r="W3933" i="4"/>
  <c r="W356" i="4"/>
  <c r="W2963" i="4"/>
  <c r="W1313" i="4"/>
  <c r="W1880" i="4"/>
  <c r="W5528" i="4"/>
  <c r="W2751" i="4"/>
  <c r="W2051" i="4"/>
  <c r="W787" i="4"/>
  <c r="W4754" i="4"/>
  <c r="W7594" i="4"/>
  <c r="W6895" i="4"/>
  <c r="W517" i="4"/>
  <c r="W7209" i="4"/>
  <c r="W5911" i="4"/>
  <c r="W7987" i="4"/>
  <c r="W2366" i="4"/>
  <c r="W3130" i="4"/>
  <c r="W698" i="4"/>
  <c r="W3908" i="4"/>
  <c r="W6642" i="4"/>
  <c r="W1871" i="4"/>
  <c r="W1742" i="4"/>
  <c r="W5662" i="4"/>
  <c r="W1445" i="4"/>
  <c r="W4315" i="4"/>
  <c r="W2863" i="4"/>
  <c r="W3593" i="4"/>
  <c r="W7902" i="4"/>
  <c r="W1575" i="4"/>
  <c r="W5517" i="4"/>
  <c r="W6475" i="4"/>
  <c r="W6552" i="4"/>
  <c r="W5151" i="4"/>
  <c r="W7215" i="4"/>
  <c r="W3644" i="4"/>
  <c r="W2134" i="4"/>
  <c r="W412" i="4"/>
  <c r="W2722" i="4"/>
  <c r="W1050" i="4"/>
  <c r="W5715" i="4"/>
  <c r="W3538" i="4"/>
  <c r="W6374" i="4"/>
  <c r="W5714" i="4"/>
  <c r="W3058" i="4"/>
  <c r="W5864" i="4"/>
  <c r="W5172" i="4"/>
  <c r="W2777" i="4"/>
  <c r="W927" i="4"/>
  <c r="W7744" i="4"/>
  <c r="W3556" i="4"/>
  <c r="W3828" i="4"/>
  <c r="W300" i="4"/>
  <c r="W4088" i="4"/>
  <c r="W5668" i="4"/>
  <c r="W4734" i="4"/>
  <c r="W5449" i="4"/>
  <c r="W1344" i="4"/>
  <c r="W7588" i="4"/>
  <c r="W578" i="4"/>
  <c r="W7585" i="4"/>
  <c r="W7799" i="4"/>
  <c r="W5628" i="4"/>
  <c r="W4884" i="4"/>
  <c r="W3937" i="4"/>
  <c r="W7436" i="4"/>
  <c r="W6999" i="4"/>
  <c r="W7571" i="4"/>
  <c r="W8097" i="4"/>
  <c r="W3982" i="4"/>
  <c r="W5317" i="4"/>
  <c r="W3122" i="4"/>
  <c r="W3774" i="4"/>
  <c r="W6186" i="4"/>
  <c r="W3237" i="4"/>
  <c r="W1583" i="4"/>
  <c r="W2238" i="4"/>
  <c r="W1147" i="4"/>
  <c r="W6590" i="4"/>
  <c r="W5190" i="4"/>
  <c r="W5191" i="4"/>
  <c r="W7626" i="4"/>
  <c r="W6010" i="4"/>
  <c r="W1711" i="4"/>
  <c r="W5338" i="4"/>
  <c r="W2902" i="4"/>
  <c r="W5447" i="4"/>
  <c r="W1948" i="4"/>
  <c r="W3492" i="4"/>
  <c r="W221" i="4"/>
  <c r="W2090" i="4"/>
  <c r="W3790" i="4"/>
  <c r="W6567" i="4"/>
  <c r="W2133" i="4"/>
  <c r="W1431" i="4"/>
  <c r="W1572" i="4"/>
  <c r="W2919" i="4"/>
  <c r="W5553" i="4"/>
  <c r="W1813" i="4"/>
  <c r="W3724" i="4"/>
  <c r="W6060" i="4"/>
  <c r="W820" i="4"/>
  <c r="W4967" i="4"/>
  <c r="W5547" i="4"/>
  <c r="W5772" i="4"/>
  <c r="W7566" i="4"/>
  <c r="W1139" i="4"/>
  <c r="W2441" i="4"/>
  <c r="W6656" i="4"/>
  <c r="W2322" i="4"/>
  <c r="W595" i="4"/>
  <c r="W4808" i="4"/>
  <c r="W1977" i="4"/>
  <c r="W1182" i="4"/>
  <c r="W4680" i="4"/>
  <c r="W1452" i="4"/>
  <c r="W8143" i="4"/>
  <c r="W6464" i="4"/>
  <c r="W6044" i="4"/>
  <c r="W4449" i="4"/>
  <c r="W4823" i="4"/>
  <c r="W1423" i="4"/>
  <c r="W5920" i="4"/>
  <c r="W3296" i="4"/>
  <c r="W3320" i="4"/>
  <c r="W2233" i="4"/>
  <c r="W7251" i="4"/>
  <c r="W6161" i="4"/>
  <c r="W2368" i="4"/>
  <c r="W5982" i="4"/>
  <c r="W97" i="4"/>
  <c r="W3230" i="4"/>
  <c r="W2098" i="4"/>
  <c r="W6201" i="4"/>
  <c r="W372" i="4"/>
  <c r="W2892" i="4"/>
  <c r="W5350" i="4"/>
  <c r="W7025" i="4"/>
  <c r="W3463" i="4"/>
  <c r="W6469" i="4"/>
  <c r="W2672" i="4"/>
  <c r="W3985" i="4"/>
  <c r="W6180" i="4"/>
  <c r="W49" i="4"/>
  <c r="W733" i="4"/>
  <c r="W6980" i="4"/>
  <c r="W6229" i="4"/>
  <c r="W1718" i="4"/>
  <c r="W6718" i="4"/>
  <c r="W4679" i="4"/>
  <c r="W6073" i="4"/>
  <c r="W6298" i="4"/>
  <c r="W3134" i="4"/>
  <c r="W2279" i="4"/>
  <c r="W3455" i="4"/>
  <c r="W1550" i="4"/>
  <c r="W2042" i="4"/>
  <c r="W635" i="4"/>
  <c r="W723" i="4"/>
  <c r="W3565" i="4"/>
  <c r="W4708" i="4"/>
  <c r="W5723" i="4"/>
  <c r="W1675" i="4"/>
  <c r="W5569" i="4"/>
  <c r="W2862" i="4"/>
  <c r="W3368" i="4"/>
  <c r="W5970" i="4"/>
  <c r="W780" i="4"/>
  <c r="W3313" i="4"/>
  <c r="W1047" i="4"/>
  <c r="W2872" i="4"/>
  <c r="W7345" i="4"/>
  <c r="W4357" i="4"/>
  <c r="W6509" i="4"/>
  <c r="W6089" i="4"/>
  <c r="W8180" i="4"/>
  <c r="W1283" i="4"/>
  <c r="W5128" i="4"/>
  <c r="W4732" i="4"/>
  <c r="W6012" i="4"/>
  <c r="W3295" i="4"/>
  <c r="W5591" i="4"/>
  <c r="W7568" i="4"/>
  <c r="W772" i="4"/>
  <c r="W3721" i="4"/>
  <c r="W4605" i="4"/>
  <c r="W249" i="4"/>
  <c r="W5467" i="4"/>
  <c r="W5514" i="4"/>
  <c r="W7359" i="4"/>
  <c r="W1187" i="4"/>
  <c r="W4538" i="4"/>
  <c r="W275" i="4"/>
  <c r="W6845" i="4"/>
  <c r="W3782" i="4"/>
  <c r="W7170" i="4"/>
  <c r="W2693" i="4"/>
  <c r="W3178" i="4"/>
  <c r="W6888" i="4"/>
  <c r="W242" i="4"/>
  <c r="W6277" i="4"/>
  <c r="W93" i="4"/>
  <c r="W3815" i="4"/>
  <c r="W3737" i="4"/>
  <c r="W7030" i="4"/>
  <c r="W4793" i="4"/>
  <c r="W5992" i="4"/>
  <c r="W8051" i="4"/>
  <c r="W5187" i="4"/>
  <c r="W4593" i="4"/>
  <c r="W7557" i="4"/>
  <c r="W3153" i="4"/>
  <c r="W2119" i="4"/>
  <c r="W1386" i="4"/>
  <c r="W6600" i="4"/>
  <c r="W713" i="4"/>
  <c r="W4935" i="4"/>
  <c r="W5948" i="4"/>
  <c r="W5983" i="4"/>
  <c r="W7183" i="4"/>
  <c r="W7211" i="4"/>
  <c r="W5600" i="4"/>
  <c r="W4968" i="4"/>
  <c r="W4386" i="4"/>
  <c r="W15" i="4"/>
  <c r="W1030" i="4"/>
  <c r="W5688" i="4"/>
  <c r="W428" i="4"/>
  <c r="W260" i="4"/>
  <c r="W7708" i="4"/>
  <c r="W5924" i="4"/>
  <c r="W5932" i="4"/>
  <c r="W7216" i="4"/>
  <c r="W3966" i="4"/>
  <c r="W2640" i="4"/>
  <c r="W6129" i="4"/>
  <c r="W5137" i="4"/>
  <c r="W3996" i="4"/>
  <c r="W7194" i="4"/>
  <c r="W1818" i="4"/>
  <c r="W1034" i="4"/>
  <c r="W1792" i="4"/>
  <c r="W6796" i="4"/>
  <c r="W5284" i="4"/>
  <c r="W4675" i="4"/>
  <c r="W1281" i="4"/>
  <c r="W2543" i="4"/>
  <c r="W4880" i="4"/>
  <c r="W3921" i="4"/>
  <c r="W5705" i="4"/>
  <c r="W286" i="4"/>
  <c r="W3976" i="4"/>
  <c r="W7308" i="4"/>
  <c r="W2105" i="4"/>
  <c r="W708" i="4"/>
  <c r="W4827" i="4"/>
  <c r="W1780" i="4"/>
  <c r="W6198" i="4"/>
  <c r="W7163" i="4"/>
  <c r="W7075" i="4"/>
  <c r="W4210" i="4"/>
  <c r="W4049" i="4"/>
  <c r="W8335" i="4"/>
  <c r="W4897" i="4"/>
  <c r="W4511" i="4"/>
  <c r="W2242" i="4"/>
  <c r="W5462" i="4"/>
  <c r="W4917" i="4"/>
  <c r="W2383" i="4"/>
  <c r="W4302" i="4"/>
  <c r="W2389" i="4"/>
  <c r="W6702" i="4"/>
  <c r="W7544" i="4"/>
  <c r="W6681" i="4"/>
  <c r="W3993" i="4"/>
  <c r="W2479" i="4"/>
  <c r="W6383" i="4"/>
  <c r="W3049" i="4"/>
  <c r="W6439" i="4"/>
  <c r="W597" i="4"/>
  <c r="W8258" i="4"/>
  <c r="W333" i="4"/>
  <c r="W2237" i="4"/>
  <c r="W689" i="4"/>
  <c r="W198" i="4"/>
  <c r="W5830" i="4"/>
  <c r="W6501" i="4"/>
  <c r="W6558" i="4"/>
  <c r="W4638" i="4"/>
  <c r="W655" i="4"/>
  <c r="W1427" i="4"/>
  <c r="W7242" i="4"/>
  <c r="W6508" i="4"/>
  <c r="W7203" i="4"/>
  <c r="W1439" i="4"/>
  <c r="W2299" i="4"/>
  <c r="W7665" i="4"/>
  <c r="W37" i="4"/>
  <c r="W1392" i="4"/>
  <c r="W6833" i="4"/>
  <c r="W4417" i="4"/>
  <c r="W528" i="4"/>
  <c r="W7985" i="4"/>
  <c r="W5096" i="4"/>
  <c r="W3001" i="4"/>
  <c r="W1033" i="4"/>
  <c r="W174" i="4"/>
  <c r="W2005" i="4"/>
  <c r="W2153" i="4"/>
  <c r="W7976" i="4"/>
  <c r="W5595" i="4"/>
  <c r="W8033" i="4"/>
  <c r="W2047" i="4"/>
  <c r="W6815" i="4"/>
  <c r="W6753" i="4"/>
  <c r="W3150" i="4"/>
  <c r="W6793" i="4"/>
  <c r="W5819" i="4"/>
  <c r="W1542" i="4"/>
  <c r="W3009" i="4"/>
  <c r="W5255" i="4"/>
  <c r="W6069" i="4"/>
  <c r="W7911" i="4"/>
  <c r="W5185" i="4"/>
  <c r="W7936" i="4"/>
  <c r="W4473" i="4"/>
  <c r="W937" i="4"/>
  <c r="W2979" i="4"/>
  <c r="W4464" i="4"/>
  <c r="W2219" i="4"/>
  <c r="W8172" i="4"/>
  <c r="W1726" i="4"/>
  <c r="W1198" i="4"/>
  <c r="W99" i="4"/>
  <c r="W477" i="4"/>
  <c r="W3045" i="4"/>
  <c r="W6483" i="4"/>
  <c r="W246" i="4"/>
  <c r="W1723" i="4"/>
  <c r="W5208" i="4"/>
  <c r="W5952" i="4"/>
  <c r="W6395" i="4"/>
  <c r="W6765" i="4"/>
  <c r="W2355" i="4"/>
  <c r="W1805" i="4"/>
  <c r="W5023" i="4"/>
  <c r="W3792" i="4"/>
  <c r="W7444" i="4"/>
  <c r="W7887" i="4"/>
  <c r="W861" i="4"/>
  <c r="W6544" i="4"/>
  <c r="W639" i="4"/>
  <c r="W6620" i="4"/>
  <c r="W6472" i="4"/>
  <c r="W2989" i="4"/>
  <c r="W7643" i="4"/>
  <c r="W5035" i="4"/>
  <c r="W4189" i="4"/>
  <c r="W1910" i="4"/>
  <c r="W6189" i="4"/>
  <c r="W4784" i="4"/>
  <c r="W8133" i="4"/>
  <c r="W8326" i="4"/>
  <c r="W4762" i="4"/>
  <c r="W7610" i="4"/>
  <c r="W4533" i="4"/>
  <c r="W2955" i="4"/>
  <c r="W6429" i="4"/>
  <c r="W216" i="4"/>
  <c r="W5327" i="4"/>
  <c r="W8272" i="4"/>
  <c r="W2719" i="4"/>
  <c r="W3641" i="4"/>
  <c r="W2503" i="4"/>
  <c r="W3371" i="4"/>
  <c r="W7415" i="4"/>
  <c r="W4545" i="4"/>
  <c r="W2736" i="4"/>
  <c r="W3132" i="4"/>
  <c r="W3797" i="4"/>
  <c r="W3069" i="4"/>
  <c r="W3420" i="4"/>
  <c r="W6524" i="4"/>
  <c r="W2981" i="4"/>
  <c r="W6421" i="4"/>
  <c r="W4455" i="4"/>
  <c r="W681" i="4"/>
  <c r="W5417" i="4"/>
  <c r="W1179" i="4"/>
  <c r="W1971" i="4"/>
  <c r="W6149" i="4"/>
  <c r="W229" i="4"/>
  <c r="W7707" i="4"/>
  <c r="W4712" i="4"/>
  <c r="W3299" i="4"/>
  <c r="W4776" i="4"/>
  <c r="W6036" i="4"/>
  <c r="W3383" i="4"/>
  <c r="W7414" i="4"/>
  <c r="W4886" i="4"/>
  <c r="W6684" i="4"/>
  <c r="W105" i="4"/>
  <c r="W2659" i="4"/>
  <c r="W7206" i="4"/>
  <c r="W2773" i="4"/>
  <c r="W4658" i="4"/>
  <c r="W6227" i="4"/>
  <c r="W2122" i="4"/>
  <c r="W6356" i="4"/>
  <c r="W1472" i="4"/>
  <c r="W8310" i="4"/>
  <c r="W6466" i="4"/>
  <c r="W876" i="4"/>
  <c r="W1277" i="4"/>
  <c r="W4359" i="4"/>
  <c r="W4564" i="4"/>
  <c r="W1054" i="4"/>
  <c r="W213" i="4"/>
  <c r="W3239" i="4"/>
  <c r="W2618" i="4"/>
  <c r="W5457" i="4"/>
  <c r="W420" i="4"/>
  <c r="W2962" i="4"/>
  <c r="W810" i="4"/>
  <c r="W2741" i="4"/>
  <c r="W3086" i="4"/>
  <c r="W6430" i="4"/>
  <c r="W2603" i="4"/>
  <c r="W7264" i="4"/>
  <c r="W4892" i="4"/>
  <c r="W6459" i="4"/>
  <c r="W3007" i="4"/>
  <c r="W570" i="4"/>
  <c r="W4535" i="4"/>
  <c r="W2951" i="4"/>
  <c r="W4865" i="4"/>
  <c r="W6299" i="4"/>
  <c r="W3587" i="4"/>
  <c r="W3380" i="4"/>
  <c r="W6468" i="4"/>
  <c r="W2382" i="4"/>
  <c r="W5170" i="4"/>
  <c r="W3482" i="4"/>
  <c r="W4368" i="4"/>
  <c r="W5294" i="4"/>
  <c r="W4147" i="4"/>
  <c r="W6247" i="4"/>
  <c r="W5781" i="4"/>
  <c r="W6332" i="4"/>
  <c r="W5654" i="4"/>
  <c r="W4191" i="4"/>
  <c r="W2570" i="4"/>
  <c r="W381" i="4"/>
  <c r="W6816" i="4"/>
  <c r="W7299" i="4"/>
  <c r="W5395" i="4"/>
  <c r="W3532" i="4"/>
  <c r="W5445" i="4"/>
  <c r="W6680" i="4"/>
  <c r="W1980" i="4"/>
  <c r="W7552" i="4"/>
  <c r="W1301" i="4"/>
  <c r="W4709" i="4"/>
  <c r="W1120" i="4"/>
  <c r="W7421" i="4"/>
  <c r="W90" i="4"/>
  <c r="W7882" i="4"/>
  <c r="W2517" i="4"/>
  <c r="W2688" i="4"/>
  <c r="W348" i="4"/>
  <c r="W5834" i="4"/>
  <c r="W2271" i="4"/>
  <c r="W962" i="4"/>
  <c r="W4404" i="4"/>
  <c r="W27" i="4"/>
  <c r="W710" i="4"/>
  <c r="W8222" i="4"/>
  <c r="W5563" i="4"/>
  <c r="W8270" i="4"/>
  <c r="W2115" i="4"/>
  <c r="W4698" i="4"/>
  <c r="W798" i="4"/>
  <c r="W5824" i="4"/>
  <c r="W7833" i="4"/>
  <c r="W4844" i="4"/>
  <c r="W3003" i="4"/>
  <c r="W254" i="4"/>
  <c r="W7517" i="4"/>
  <c r="W1306" i="4"/>
  <c r="W3967" i="4"/>
  <c r="W7586" i="4"/>
  <c r="W7492" i="4"/>
  <c r="W5807" i="4"/>
  <c r="W2415" i="4"/>
  <c r="W3264" i="4"/>
  <c r="W7478" i="4"/>
  <c r="W2511" i="4"/>
  <c r="W7197" i="4"/>
  <c r="W5692" i="4"/>
  <c r="W4021" i="4"/>
  <c r="W5996" i="4"/>
  <c r="W824" i="4"/>
  <c r="W2670" i="4"/>
  <c r="W5082" i="4"/>
  <c r="W2457" i="4"/>
  <c r="W4453" i="4"/>
  <c r="W8256" i="4"/>
  <c r="W42" i="4"/>
  <c r="W8076" i="4"/>
  <c r="W8322" i="4"/>
  <c r="W4486" i="4"/>
  <c r="W7964" i="4"/>
  <c r="W7664" i="4"/>
  <c r="W6981" i="4"/>
  <c r="W3105" i="4"/>
  <c r="W529" i="4"/>
  <c r="W7990" i="4"/>
  <c r="W4232" i="4"/>
  <c r="W1371" i="4"/>
  <c r="W599" i="4"/>
  <c r="W7174" i="4"/>
  <c r="W1094" i="4"/>
  <c r="W188" i="4"/>
  <c r="W2418" i="4"/>
  <c r="W3697" i="4"/>
  <c r="W6359" i="4"/>
  <c r="W603" i="4"/>
  <c r="W2650" i="4"/>
  <c r="W855" i="4"/>
  <c r="W4910" i="4"/>
  <c r="W2906" i="4"/>
  <c r="W4959" i="4"/>
  <c r="W4244" i="4"/>
  <c r="W5160" i="4"/>
  <c r="W827" i="4"/>
  <c r="W5590" i="4"/>
  <c r="W7417" i="4"/>
  <c r="W1539" i="4"/>
  <c r="W1784" i="4"/>
  <c r="W345" i="4"/>
  <c r="W6931" i="4"/>
  <c r="W5036" i="4"/>
  <c r="W4355" i="4"/>
  <c r="W3753" i="4"/>
  <c r="W2092" i="4"/>
  <c r="W3717" i="4"/>
  <c r="W7814" i="4"/>
  <c r="W5508" i="4"/>
  <c r="W7909" i="4"/>
  <c r="W5259" i="4"/>
  <c r="W7934" i="4"/>
  <c r="W5175" i="4"/>
  <c r="W5405" i="4"/>
  <c r="W4395" i="4"/>
  <c r="W8239" i="4"/>
  <c r="W6218" i="4"/>
  <c r="W5337" i="4"/>
  <c r="W2783" i="4"/>
  <c r="W1286" i="4"/>
  <c r="W3346" i="4"/>
  <c r="W7688" i="4"/>
  <c r="W5068" i="4"/>
  <c r="W4072" i="4"/>
  <c r="W5909" i="4"/>
  <c r="W5201" i="4"/>
  <c r="W1990" i="4"/>
  <c r="W5326" i="4"/>
  <c r="W4819" i="4"/>
  <c r="W4225" i="4"/>
  <c r="W8060" i="4"/>
  <c r="W941" i="4"/>
  <c r="W7199" i="4"/>
  <c r="W4253" i="4"/>
  <c r="W6391" i="4"/>
  <c r="W8171" i="4"/>
  <c r="W3182" i="4"/>
  <c r="W6422" i="4"/>
  <c r="W7761" i="4"/>
  <c r="W709" i="4"/>
  <c r="W1998" i="4"/>
  <c r="W6822" i="4"/>
  <c r="W1825" i="4"/>
  <c r="W4031" i="4"/>
  <c r="W6172" i="4"/>
  <c r="W977" i="4"/>
  <c r="W4441" i="4"/>
  <c r="W5502" i="4"/>
  <c r="W7737" i="4"/>
  <c r="W2182" i="4"/>
  <c r="W5659" i="4"/>
  <c r="W964" i="4"/>
  <c r="W3029" i="4"/>
  <c r="W8010" i="4"/>
  <c r="W7973" i="4"/>
  <c r="W2287" i="4"/>
  <c r="W5568" i="4"/>
  <c r="W3791" i="4"/>
  <c r="W4779" i="4"/>
  <c r="W7153" i="4"/>
  <c r="W591" i="4"/>
  <c r="W2995" i="4"/>
  <c r="W7979" i="4"/>
  <c r="W3875" i="4"/>
  <c r="W6857" i="4"/>
  <c r="W3671" i="4"/>
  <c r="W4717" i="4"/>
  <c r="W5422" i="4"/>
  <c r="W2813" i="4"/>
  <c r="W802" i="4"/>
  <c r="W3472" i="4"/>
  <c r="W818" i="4"/>
  <c r="W6920" i="4"/>
  <c r="W2422" i="4"/>
  <c r="W2403" i="4"/>
  <c r="W2510" i="4"/>
  <c r="W8128" i="4"/>
  <c r="W7805" i="4"/>
  <c r="W7523" i="4"/>
  <c r="W4979" i="4"/>
  <c r="W859" i="4"/>
  <c r="W6927" i="4"/>
  <c r="W1126" i="4"/>
  <c r="W4290" i="4"/>
  <c r="W7701" i="4"/>
  <c r="W3138" i="4"/>
  <c r="W2584" i="4"/>
  <c r="W3405" i="4"/>
  <c r="W2344" i="4"/>
  <c r="W2885" i="4"/>
  <c r="W1014" i="4"/>
  <c r="W1013" i="4"/>
  <c r="W3446" i="4"/>
  <c r="W3392" i="4"/>
  <c r="W987" i="4"/>
  <c r="W4589" i="4"/>
  <c r="W7556" i="4"/>
  <c r="W4277" i="4"/>
  <c r="W3759" i="4"/>
  <c r="W448" i="4"/>
  <c r="W5212" i="4"/>
  <c r="W7146" i="4"/>
  <c r="W3476" i="4"/>
  <c r="W7601" i="4"/>
  <c r="W3332" i="4"/>
  <c r="W3034" i="4"/>
  <c r="W5926" i="4"/>
  <c r="W4448" i="4"/>
  <c r="W2346" i="4"/>
  <c r="W4429" i="4"/>
  <c r="W2854" i="4"/>
  <c r="W2452" i="4"/>
  <c r="W1946" i="4"/>
  <c r="W1874" i="4"/>
  <c r="W6083" i="4"/>
  <c r="W8167" i="4"/>
  <c r="W4778" i="4"/>
  <c r="W1735" i="4"/>
  <c r="W7924" i="4"/>
  <c r="W4859" i="4"/>
  <c r="W5028" i="4"/>
  <c r="W3310" i="4"/>
  <c r="W3340" i="4"/>
  <c r="W487" i="4"/>
  <c r="W7053" i="4"/>
  <c r="W3112" i="4"/>
  <c r="W2358" i="4"/>
  <c r="W7865" i="4"/>
  <c r="W6169" i="4"/>
  <c r="W1638" i="4"/>
  <c r="W1266" i="4"/>
  <c r="W5742" i="4"/>
  <c r="W3080" i="4"/>
  <c r="W326" i="4"/>
  <c r="W3333" i="4"/>
  <c r="W4509" i="4"/>
  <c r="W484" i="4"/>
  <c r="W5180" i="4"/>
  <c r="W3456" i="4"/>
  <c r="W6079" i="4"/>
  <c r="W3904" i="4"/>
  <c r="W4705" i="4"/>
  <c r="W2176" i="4"/>
  <c r="W3036" i="4"/>
  <c r="W2567" i="4"/>
  <c r="W7123" i="4"/>
  <c r="W85" i="4"/>
  <c r="W4932" i="4"/>
  <c r="W8054" i="4"/>
  <c r="W3266" i="4"/>
  <c r="W5583" i="4"/>
  <c r="W17" i="4"/>
  <c r="W1569" i="4"/>
  <c r="W1314" i="4"/>
  <c r="W7036" i="4"/>
  <c r="W1239" i="4"/>
  <c r="W8130" i="4"/>
  <c r="W6414" i="4"/>
  <c r="W6764" i="4"/>
  <c r="W3857" i="4"/>
  <c r="W3960" i="4"/>
  <c r="W7935" i="4"/>
  <c r="W416" i="4"/>
  <c r="W7390" i="4"/>
  <c r="W5111" i="4"/>
  <c r="W4972" i="4"/>
  <c r="W2298" i="4"/>
  <c r="W6401" i="4"/>
  <c r="W8086" i="4"/>
  <c r="W8163" i="4"/>
  <c r="W4663" i="4"/>
  <c r="W6775" i="4"/>
  <c r="W6471" i="4"/>
  <c r="W5757" i="4"/>
  <c r="W999" i="4"/>
  <c r="W7297" i="4"/>
  <c r="W4247" i="4"/>
  <c r="W3428" i="4"/>
  <c r="W3751" i="4"/>
  <c r="W6923" i="4"/>
  <c r="W6542" i="4"/>
  <c r="W993" i="4"/>
  <c r="W3312" i="4"/>
  <c r="W6598" i="4"/>
  <c r="W4862" i="4"/>
  <c r="W354" i="4"/>
  <c r="W2502" i="4"/>
  <c r="W3508" i="4"/>
  <c r="W612" i="4"/>
  <c r="W1651" i="4"/>
  <c r="W3326" i="4"/>
  <c r="W7342" i="4"/>
  <c r="W8321" i="4"/>
  <c r="W777" i="4"/>
  <c r="W1123" i="4"/>
  <c r="W5152" i="4"/>
  <c r="W8071" i="4"/>
  <c r="W4806" i="4"/>
  <c r="W970" i="4"/>
  <c r="W776" i="4"/>
  <c r="W6152" i="4"/>
  <c r="W2228" i="4"/>
  <c r="W623" i="4"/>
  <c r="W947" i="4"/>
  <c r="W2566" i="4"/>
  <c r="W2560" i="4"/>
  <c r="W7221" i="4"/>
  <c r="W1148" i="4"/>
  <c r="W2974" i="4"/>
  <c r="W1699" i="4"/>
  <c r="W324" i="4"/>
  <c r="W555" i="4"/>
  <c r="W2262" i="4"/>
  <c r="W7389" i="4"/>
  <c r="W2561" i="4"/>
  <c r="W7524" i="4"/>
  <c r="W2886" i="4"/>
  <c r="W2554" i="4"/>
  <c r="W3021" i="4"/>
  <c r="W6755" i="4"/>
  <c r="W1819" i="4"/>
  <c r="W1814" i="4"/>
  <c r="W6861" i="4"/>
  <c r="W7089" i="4"/>
  <c r="W7307" i="4"/>
  <c r="W265" i="4"/>
  <c r="W954" i="4"/>
  <c r="W4514" i="4"/>
  <c r="W1064" i="4"/>
  <c r="W6211" i="4"/>
  <c r="W4135" i="4"/>
  <c r="W1391" i="4"/>
  <c r="W8031" i="4"/>
  <c r="W1993" i="4"/>
  <c r="W7448" i="4"/>
  <c r="W1043" i="4"/>
  <c r="W7139" i="4"/>
  <c r="W687" i="4"/>
  <c r="W1200" i="4"/>
  <c r="W1890" i="4"/>
  <c r="W264" i="4"/>
  <c r="W6261" i="4"/>
  <c r="W2514" i="4"/>
  <c r="W803" i="4"/>
  <c r="W3902" i="4"/>
  <c r="W7386" i="4"/>
  <c r="W2607" i="4"/>
  <c r="W6124" i="4"/>
  <c r="W613" i="4"/>
  <c r="W2481" i="4"/>
  <c r="W8298" i="4"/>
  <c r="W4751" i="4"/>
  <c r="W5099" i="4"/>
  <c r="W2172" i="4"/>
  <c r="W1567" i="4"/>
  <c r="W7013" i="4"/>
  <c r="W1744" i="4"/>
  <c r="W6812" i="4"/>
  <c r="W7682" i="4"/>
  <c r="W3521" i="4"/>
  <c r="W4691" i="4"/>
  <c r="W2753" i="4"/>
  <c r="W2669" i="4"/>
  <c r="W3863" i="4"/>
  <c r="W7149" i="4"/>
  <c r="W1019" i="4"/>
  <c r="W1607" i="4"/>
  <c r="W3919" i="4"/>
  <c r="W6876" i="4"/>
  <c r="W3210" i="4"/>
  <c r="W8262" i="4"/>
  <c r="W2217" i="4"/>
  <c r="W1035" i="4"/>
  <c r="W3597" i="4"/>
  <c r="W4303" i="4"/>
  <c r="W8260" i="4"/>
  <c r="W2223" i="4"/>
  <c r="W3259" i="4"/>
  <c r="W8147" i="4"/>
  <c r="W35" i="4"/>
  <c r="W1129" i="4"/>
  <c r="W5872" i="4"/>
  <c r="W4194" i="4"/>
  <c r="W2950" i="4"/>
  <c r="W5313" i="4"/>
  <c r="W14" i="4"/>
  <c r="W5602" i="4"/>
  <c r="W4601" i="4"/>
  <c r="W3837" i="4"/>
  <c r="W1131" i="4"/>
  <c r="W8032" i="4"/>
  <c r="W2282" i="4"/>
  <c r="W453" i="4"/>
  <c r="W847" i="4"/>
  <c r="W4237" i="4"/>
  <c r="W1849" i="4"/>
  <c r="W1374" i="4"/>
  <c r="W7" i="4"/>
  <c r="W1609" i="4"/>
  <c r="W5768" i="4"/>
  <c r="W4364" i="4"/>
  <c r="W6780" i="4"/>
  <c r="W1212" i="4"/>
  <c r="W5695" i="4"/>
  <c r="W7870" i="4"/>
  <c r="W2816" i="4"/>
  <c r="W1350" i="4"/>
  <c r="W7080" i="4"/>
  <c r="W1268" i="4"/>
  <c r="W7994" i="4"/>
  <c r="W1113" i="4"/>
  <c r="W3212" i="4"/>
  <c r="W8302" i="4"/>
  <c r="W7150" i="4"/>
  <c r="W5080" i="4"/>
  <c r="W8225" i="4"/>
  <c r="W5710" i="4"/>
  <c r="W3427" i="4"/>
  <c r="W1262" i="4"/>
  <c r="W5648" i="4"/>
  <c r="W3961" i="4"/>
  <c r="W3220" i="4"/>
  <c r="W5469" i="4"/>
  <c r="W4931" i="4"/>
  <c r="W3186" i="4"/>
  <c r="W8145" i="4"/>
  <c r="W5396" i="4"/>
  <c r="W7092" i="4"/>
  <c r="W4154" i="4"/>
  <c r="W7746" i="4"/>
  <c r="W7001" i="4"/>
  <c r="W6859" i="4"/>
  <c r="W5683" i="4"/>
  <c r="W712" i="4"/>
  <c r="W3469" i="4"/>
  <c r="W4321" i="4"/>
  <c r="W1404" i="4"/>
  <c r="W3037" i="4"/>
  <c r="W7416" i="4"/>
  <c r="W3570" i="4"/>
  <c r="W5812" i="4"/>
  <c r="W6431" i="4"/>
  <c r="W6676" i="4"/>
  <c r="W4588" i="4"/>
  <c r="W2625" i="4"/>
  <c r="W3869" i="4"/>
  <c r="W4936" i="4"/>
  <c r="W5975" i="4"/>
  <c r="W4323" i="4"/>
  <c r="W6160" i="4"/>
  <c r="W3361" i="4"/>
  <c r="W2846" i="4"/>
  <c r="W4278" i="4"/>
  <c r="W320" i="4"/>
  <c r="W2448" i="4"/>
  <c r="W1721" i="4"/>
  <c r="W2202" i="4"/>
  <c r="W1470" i="4"/>
  <c r="W1186" i="4"/>
  <c r="W5642" i="4"/>
  <c r="W5210" i="4"/>
  <c r="W3738" i="4"/>
  <c r="W4109" i="4"/>
  <c r="W7021" i="4"/>
  <c r="W3958" i="4"/>
  <c r="W5113" i="4"/>
  <c r="W5751" i="4"/>
  <c r="W4391" i="4"/>
  <c r="W4954" i="4"/>
  <c r="W7301" i="4"/>
  <c r="W7120" i="4"/>
  <c r="W6869" i="4"/>
  <c r="W4435" i="4"/>
  <c r="W5346" i="4"/>
  <c r="W7559" i="4"/>
  <c r="W3051" i="4"/>
  <c r="W6941" i="4"/>
  <c r="W1771" i="4"/>
  <c r="W5242" i="4"/>
  <c r="W3011" i="4"/>
  <c r="W5571" i="4"/>
  <c r="W675" i="4"/>
  <c r="W5694" i="4"/>
  <c r="W5400" i="4"/>
  <c r="W1159" i="4"/>
  <c r="W7210" i="4"/>
  <c r="W5067" i="4"/>
  <c r="W7288" i="4"/>
  <c r="W8229" i="4"/>
  <c r="W6555" i="4"/>
  <c r="W2107" i="4"/>
  <c r="W3925" i="4"/>
  <c r="W6088" i="4"/>
  <c r="W3418" i="4"/>
  <c r="W6972" i="4"/>
  <c r="W4942" i="4"/>
  <c r="W5095" i="4"/>
  <c r="W6309" i="4"/>
  <c r="W3345" i="4"/>
  <c r="W4403" i="4"/>
  <c r="W3554" i="4"/>
  <c r="W315" i="4"/>
  <c r="W4774" i="4"/>
  <c r="W6416" i="4"/>
  <c r="W3495" i="4"/>
  <c r="W1588" i="4"/>
  <c r="W5752" i="4"/>
  <c r="W7719" i="4"/>
  <c r="W7946" i="4"/>
  <c r="W4074" i="4"/>
  <c r="W3071" i="4"/>
  <c r="W5285" i="4"/>
  <c r="W6639" i="4"/>
  <c r="W6863" i="4"/>
  <c r="W581" i="4"/>
  <c r="W5736" i="4"/>
  <c r="W5304" i="4"/>
  <c r="W4753" i="4"/>
  <c r="W2388" i="4"/>
  <c r="W1080" i="4"/>
  <c r="W434" i="4"/>
  <c r="W5312" i="4"/>
  <c r="W2910" i="4"/>
  <c r="W1937" i="4"/>
  <c r="W703" i="4"/>
  <c r="W4158" i="4"/>
  <c r="W1352" i="4"/>
  <c r="W6951" i="4"/>
  <c r="W4521" i="4"/>
  <c r="W7310" i="4"/>
  <c r="W1224" i="4"/>
  <c r="W3430" i="4"/>
  <c r="W76" i="4"/>
  <c r="W684" i="4"/>
  <c r="W7453" i="4"/>
  <c r="W3971" i="4"/>
  <c r="W6729" i="4"/>
  <c r="W4195" i="4"/>
  <c r="W8205" i="4"/>
  <c r="W2656" i="4"/>
  <c r="W5243" i="4"/>
  <c r="W1190" i="4"/>
  <c r="W4200" i="4"/>
  <c r="W949" i="4"/>
  <c r="W5853" i="4"/>
  <c r="W948" i="4"/>
  <c r="W5268" i="4"/>
  <c r="W2040" i="4"/>
  <c r="W1741" i="4"/>
  <c r="W1519" i="4"/>
  <c r="W443" i="4"/>
  <c r="W5847" i="4"/>
  <c r="W3542" i="4"/>
  <c r="W5376" i="4"/>
  <c r="W2779" i="4"/>
  <c r="W8084" i="4"/>
  <c r="W1795" i="4"/>
  <c r="W7834" i="4"/>
  <c r="W6338" i="4"/>
  <c r="W3374" i="4"/>
  <c r="W1517" i="4"/>
  <c r="W1906" i="4"/>
  <c r="W7465" i="4"/>
  <c r="W5545" i="4"/>
  <c r="W2300" i="4"/>
  <c r="W270" i="4"/>
  <c r="W6173" i="4"/>
  <c r="W4547" i="4"/>
  <c r="W3931" i="4"/>
  <c r="W7154" i="4"/>
  <c r="W8000" i="4"/>
  <c r="W3163" i="4"/>
  <c r="W7685" i="4"/>
  <c r="W3669" i="4"/>
  <c r="W4485" i="4"/>
  <c r="W6103" i="4"/>
  <c r="W892" i="4"/>
  <c r="W2627" i="4"/>
  <c r="W501" i="4"/>
  <c r="W1570" i="4"/>
  <c r="W8110" i="4"/>
  <c r="W1238" i="4"/>
  <c r="W7159" i="4"/>
  <c r="W4222" i="4"/>
  <c r="W4139" i="4"/>
  <c r="W6573" i="4"/>
  <c r="W4672" i="4"/>
  <c r="W5759" i="4"/>
  <c r="W5560" i="4"/>
  <c r="W3868" i="4"/>
  <c r="W3531" i="4"/>
  <c r="W3795" i="4"/>
  <c r="W3829" i="4"/>
  <c r="W5851" i="4"/>
  <c r="W7955" i="4"/>
  <c r="W7760" i="4"/>
  <c r="W3619" i="4"/>
  <c r="W2513" i="4"/>
  <c r="W2332" i="4"/>
  <c r="W7129" i="4"/>
  <c r="W2374" i="4"/>
  <c r="W64" i="4"/>
  <c r="W74" i="4"/>
  <c r="W6333" i="4"/>
  <c r="W8329" i="4"/>
  <c r="W4973" i="4"/>
  <c r="W496" i="4"/>
  <c r="W5079" i="4"/>
  <c r="W7077" i="4"/>
  <c r="W6412" i="4"/>
  <c r="W7608" i="4"/>
  <c r="W1486" i="4"/>
  <c r="W8083" i="4"/>
  <c r="W3658" i="4"/>
  <c r="W969" i="4"/>
  <c r="W5565" i="4"/>
  <c r="W1466" i="4"/>
  <c r="W800" i="4"/>
  <c r="W813" i="4"/>
  <c r="W2123" i="4"/>
  <c r="W4604" i="4"/>
  <c r="W4966" i="4"/>
  <c r="W5000" i="4"/>
  <c r="W997" i="4"/>
  <c r="W2993" i="4"/>
  <c r="W120" i="4"/>
  <c r="W3139" i="4"/>
  <c r="W5733" i="4"/>
  <c r="W4257" i="4"/>
  <c r="W7525" i="4"/>
  <c r="W3179" i="4"/>
  <c r="W7772" i="4"/>
  <c r="W8093" i="4"/>
  <c r="W5800" i="4"/>
  <c r="W1183" i="4"/>
  <c r="W6612" i="4"/>
  <c r="W5217" i="4"/>
  <c r="W5538" i="4"/>
  <c r="W2456" i="4"/>
  <c r="W115" i="4"/>
  <c r="W7275" i="4"/>
  <c r="W5279" i="4"/>
  <c r="W7488" i="4"/>
  <c r="W1002" i="4"/>
  <c r="W2221" i="4"/>
  <c r="W5775" i="4"/>
  <c r="W1413" i="4"/>
  <c r="W4574" i="4"/>
  <c r="W7927" i="4"/>
  <c r="W2735" i="4"/>
  <c r="W4310" i="4"/>
  <c r="W193" i="4"/>
  <c r="W8096" i="4"/>
  <c r="W605" i="4"/>
  <c r="W5990" i="4"/>
  <c r="W2557" i="4"/>
  <c r="W5825" i="4"/>
  <c r="W5057" i="4"/>
  <c r="W7461" i="4"/>
  <c r="W7047" i="4"/>
  <c r="W184" i="4"/>
  <c r="W6635" i="4"/>
  <c r="W660" i="4"/>
  <c r="W535" i="4"/>
  <c r="W2665" i="4"/>
  <c r="W499" i="4"/>
  <c r="W3155" i="4"/>
  <c r="W7458" i="4"/>
  <c r="W1334" i="4"/>
  <c r="W1207" i="4"/>
  <c r="W411" i="4"/>
  <c r="W7014" i="4"/>
  <c r="W1858" i="4"/>
  <c r="W6540" i="4"/>
  <c r="W1483" i="4"/>
  <c r="W1222" i="4"/>
  <c r="W6371" i="4"/>
  <c r="W7739" i="4"/>
  <c r="W2220" i="4"/>
  <c r="W4915" i="4"/>
  <c r="W4414" i="4"/>
  <c r="W7526" i="4"/>
  <c r="W4250" i="4"/>
  <c r="W4184" i="4"/>
  <c r="W3765" i="4"/>
  <c r="W821" i="4"/>
  <c r="W781" i="4"/>
  <c r="W5276" i="4"/>
  <c r="W7868" i="4"/>
  <c r="W5619" i="4"/>
  <c r="W6461" i="4"/>
  <c r="W7618" i="4"/>
  <c r="W4848" i="4"/>
  <c r="W5019" i="4"/>
  <c r="W2897" i="4"/>
  <c r="W7103" i="4"/>
  <c r="W3848" i="4"/>
  <c r="W5245" i="4"/>
  <c r="W5780" i="4"/>
  <c r="W1312" i="4"/>
  <c r="W4463" i="4"/>
  <c r="W4415" i="4"/>
  <c r="W7992" i="4"/>
  <c r="W7514" i="4"/>
  <c r="W133" i="4"/>
  <c r="W390" i="4"/>
  <c r="W7280" i="4"/>
  <c r="W5283" i="4"/>
  <c r="W3544" i="4"/>
  <c r="W4733" i="4"/>
  <c r="W5958" i="4"/>
  <c r="W7656" i="4"/>
  <c r="W62" i="4"/>
  <c r="W745" i="4"/>
  <c r="W4452" i="4"/>
  <c r="W1855" i="4"/>
  <c r="W5427" i="4"/>
  <c r="W2337" i="4"/>
  <c r="W6174" i="4"/>
  <c r="W2072" i="4"/>
  <c r="W18" i="4"/>
  <c r="W589" i="4"/>
  <c r="W1167" i="4"/>
  <c r="W7613" i="4"/>
  <c r="W7540" i="4"/>
  <c r="W2308" i="4"/>
  <c r="W1891" i="4"/>
  <c r="W3431" i="4"/>
  <c r="W5612" i="4"/>
  <c r="W6520" i="4"/>
  <c r="W327" i="4"/>
  <c r="W4438" i="4"/>
  <c r="W1298" i="4"/>
  <c r="W2905" i="4"/>
  <c r="W1487" i="4"/>
  <c r="W2582" i="4"/>
  <c r="W1836" i="4"/>
  <c r="W4901" i="4"/>
  <c r="W5746" i="4"/>
  <c r="W6120" i="4"/>
  <c r="W3033" i="4"/>
  <c r="W7349" i="4"/>
  <c r="W5038" i="4"/>
  <c r="W4671" i="4"/>
  <c r="W4881" i="4"/>
  <c r="W1489" i="4"/>
  <c r="W8315" i="4"/>
  <c r="W6117" i="4"/>
  <c r="W4252" i="4"/>
  <c r="W5566" i="4"/>
  <c r="W4926" i="4"/>
  <c r="W8264" i="4"/>
  <c r="W6617" i="4"/>
  <c r="W7253" i="4"/>
  <c r="W5110" i="4"/>
  <c r="W2197" i="4"/>
  <c r="W7000" i="4"/>
  <c r="W3638" i="4"/>
  <c r="W2022" i="4"/>
  <c r="W4570" i="4"/>
  <c r="W7497" i="4"/>
  <c r="W3216" i="4"/>
  <c r="W100" i="4"/>
  <c r="W5315" i="4"/>
  <c r="W6638" i="4"/>
  <c r="W192" i="4"/>
  <c r="W7736" i="4"/>
  <c r="W4026" i="4"/>
  <c r="W8200" i="4"/>
  <c r="W1504" i="4"/>
  <c r="W5193" i="4"/>
  <c r="W7836" i="4"/>
  <c r="W5805" i="4"/>
  <c r="W4335" i="4"/>
  <c r="W6243" i="4"/>
  <c r="W3533" i="4"/>
  <c r="W3624" i="4"/>
  <c r="W2932" i="4"/>
  <c r="W3300" i="4"/>
  <c r="W7430" i="4"/>
  <c r="W1073" i="4"/>
  <c r="W2519" i="4"/>
  <c r="W7141" i="4"/>
  <c r="W5053" i="4"/>
  <c r="W7502" i="4"/>
  <c r="W1322" i="4"/>
  <c r="W4017" i="4"/>
  <c r="W6139" i="4"/>
  <c r="W3059" i="4"/>
  <c r="W5546" i="4"/>
  <c r="W5430" i="4"/>
  <c r="W944" i="4"/>
  <c r="W3289" i="4"/>
  <c r="W7135" i="4"/>
  <c r="W4565" i="4"/>
  <c r="W5063" i="4"/>
  <c r="W2445" i="4"/>
  <c r="W971" i="4"/>
  <c r="W2562" i="4"/>
  <c r="W6031" i="4"/>
  <c r="W5195" i="4"/>
  <c r="W1627" i="4"/>
  <c r="W5054" i="4"/>
  <c r="W4089" i="4"/>
  <c r="W3244" i="4"/>
  <c r="W1025" i="4"/>
  <c r="W3884" i="4"/>
  <c r="W5862" i="4"/>
  <c r="W7388" i="4"/>
  <c r="W5643" i="4"/>
  <c r="W6671" i="4"/>
  <c r="W6596" i="4"/>
  <c r="W7128" i="4"/>
  <c r="W5725" i="4"/>
  <c r="W592" i="4"/>
  <c r="W7904" i="4"/>
  <c r="W7062" i="4"/>
  <c r="W3174" i="4"/>
  <c r="W7339" i="4"/>
  <c r="W4772" i="4"/>
  <c r="W5874" i="4"/>
  <c r="W7699" i="4"/>
  <c r="W2852" i="4"/>
  <c r="W1039" i="4"/>
  <c r="W6246" i="4"/>
  <c r="W480" i="4"/>
  <c r="W5731" i="4"/>
  <c r="W3118" i="4"/>
  <c r="W6890" i="4"/>
  <c r="W5537" i="4"/>
  <c r="W622" i="4"/>
  <c r="W6191" i="4"/>
  <c r="W5947" i="4"/>
  <c r="W836" i="4"/>
  <c r="W3205" i="4"/>
  <c r="W4958" i="4"/>
  <c r="W5011" i="4"/>
  <c r="W7056" i="4"/>
  <c r="W1950" i="4"/>
  <c r="W5203" i="4"/>
  <c r="W891" i="4"/>
  <c r="W6251" i="4"/>
  <c r="W5202" i="4"/>
  <c r="W8002" i="4"/>
  <c r="W3280" i="4"/>
  <c r="W6040" i="4"/>
  <c r="W7449" i="4"/>
  <c r="W7130" i="4"/>
  <c r="W2662" i="4"/>
  <c r="W455" i="4"/>
  <c r="W1618" i="4"/>
  <c r="W4264" i="4"/>
  <c r="W6865" i="4"/>
  <c r="W1237" i="4"/>
  <c r="W2789" i="4"/>
  <c r="W243" i="4"/>
  <c r="W7582" i="4"/>
  <c r="W6155" i="4"/>
  <c r="W5859" i="4"/>
  <c r="W73" i="4"/>
  <c r="W2326" i="4"/>
  <c r="W6608" i="4"/>
  <c r="W7435" i="4"/>
  <c r="W8198" i="4"/>
  <c r="W6560" i="4"/>
  <c r="W5737" i="4"/>
  <c r="W6051" i="4"/>
  <c r="W7485" i="4"/>
  <c r="W5479" i="4"/>
  <c r="W1974" i="4"/>
  <c r="W637" i="4"/>
  <c r="W1619" i="4"/>
  <c r="W1061" i="4"/>
  <c r="W7858" i="4"/>
  <c r="W2126" i="4"/>
  <c r="W6132" i="4"/>
  <c r="W6934" i="4"/>
  <c r="W6834" i="4"/>
  <c r="W7038" i="4"/>
  <c r="W3594" i="4"/>
  <c r="W6722" i="4"/>
  <c r="W7824" i="4"/>
  <c r="W2372" i="4"/>
  <c r="W2429" i="4"/>
  <c r="W5039" i="4"/>
  <c r="W2573" i="4"/>
  <c r="W1939" i="4"/>
  <c r="W6799" i="4"/>
  <c r="W6930" i="4"/>
  <c r="W211" i="4"/>
  <c r="W3432" i="4"/>
  <c r="W5651" i="4"/>
  <c r="W5641" i="4"/>
  <c r="W3547" i="4"/>
  <c r="W7655" i="4"/>
  <c r="W5919" i="4"/>
  <c r="W6282" i="4"/>
  <c r="W7204" i="4"/>
  <c r="W5937" i="4"/>
  <c r="W7196" i="4"/>
  <c r="W258" i="4"/>
  <c r="W7629" i="4"/>
  <c r="W2446" i="4"/>
  <c r="W875" i="4"/>
  <c r="W6583" i="4"/>
  <c r="W846" i="4"/>
  <c r="W6235" i="4"/>
  <c r="W5575" i="4"/>
  <c r="W1799" i="4"/>
  <c r="W159" i="4"/>
  <c r="W7555" i="4"/>
  <c r="W7273" i="4"/>
  <c r="W963" i="4"/>
  <c r="W7101" i="4"/>
  <c r="W8204" i="4"/>
  <c r="W5341" i="4"/>
  <c r="W7926" i="4"/>
  <c r="W1922" i="4"/>
  <c r="W3143" i="4"/>
  <c r="W8041" i="4"/>
  <c r="W4472" i="4"/>
  <c r="W418" i="4"/>
  <c r="W2707" i="4"/>
  <c r="W3302" i="4"/>
  <c r="W81" i="4"/>
  <c r="W2444" i="4"/>
  <c r="W7147" i="4"/>
  <c r="W4292" i="4"/>
  <c r="W2061" i="4"/>
  <c r="W755" i="4"/>
  <c r="W1720" i="4"/>
  <c r="W4085" i="4"/>
  <c r="W1996" i="4"/>
  <c r="W5143" i="4"/>
  <c r="W627" i="4"/>
  <c r="W7111" i="4"/>
  <c r="W6009" i="4"/>
  <c r="W2261" i="4"/>
  <c r="W4204" i="4"/>
  <c r="W4569" i="4"/>
  <c r="W5918" i="4"/>
  <c r="W2663" i="4"/>
  <c r="W2867" i="4"/>
  <c r="W7529" i="4"/>
  <c r="W475" i="4"/>
  <c r="W5436" i="4"/>
  <c r="W4534" i="4"/>
  <c r="W5609" i="4"/>
  <c r="W6687" i="4"/>
  <c r="W4366" i="4"/>
  <c r="W4058" i="4"/>
  <c r="W5698" i="4"/>
  <c r="W6042" i="4"/>
  <c r="W5260" i="4"/>
  <c r="W7285" i="4"/>
  <c r="W5055" i="4"/>
  <c r="W7661" i="4"/>
  <c r="W3027" i="4"/>
  <c r="W7022" i="4"/>
  <c r="W730" i="4"/>
  <c r="W4626" i="4"/>
  <c r="W2396" i="4"/>
  <c r="W7730" i="4"/>
  <c r="W476" i="4"/>
  <c r="W3586" i="4"/>
  <c r="W4787" i="4"/>
  <c r="W5606" i="4"/>
  <c r="W5241" i="4"/>
  <c r="W5168" i="4"/>
  <c r="W5613" i="4"/>
  <c r="W2917" i="4"/>
  <c r="W2424" i="4"/>
  <c r="W6942" i="4"/>
  <c r="W5640" i="4"/>
  <c r="W6063" i="4"/>
  <c r="W6101" i="4"/>
  <c r="W5088" i="4"/>
  <c r="W3070" i="4"/>
  <c r="W2173" i="4"/>
  <c r="W6691" i="4"/>
  <c r="W3607" i="4"/>
  <c r="W978" i="4"/>
  <c r="W1288" i="4"/>
  <c r="W6603" i="4"/>
  <c r="W8252" i="4"/>
  <c r="W984" i="4"/>
  <c r="W8296" i="4"/>
  <c r="W938" i="4"/>
  <c r="W7249" i="4"/>
  <c r="W405" i="4"/>
  <c r="W1100" i="4"/>
  <c r="W4875" i="4"/>
  <c r="W7381" i="4"/>
  <c r="W5355" i="4"/>
  <c r="W2537" i="4"/>
  <c r="W2695" i="4"/>
  <c r="W8034" i="4"/>
  <c r="W583" i="4"/>
  <c r="W4828" i="4"/>
  <c r="W5499" i="4"/>
  <c r="W498" i="4"/>
  <c r="W3499" i="4"/>
  <c r="W8075" i="4"/>
  <c r="W6127" i="4"/>
  <c r="W4337" i="4"/>
  <c r="W5342" i="4"/>
  <c r="W6208" i="4"/>
  <c r="W6522" i="4"/>
  <c r="W2657" i="4"/>
  <c r="W2959" i="4"/>
  <c r="W5291" i="4"/>
  <c r="W2792" i="4"/>
  <c r="W1782" i="4"/>
  <c r="W6821" i="4"/>
  <c r="W5025" i="4"/>
  <c r="W7537" i="4"/>
  <c r="W4526" i="4"/>
  <c r="W5506" i="4"/>
  <c r="W1000" i="4"/>
  <c r="W259" i="4"/>
  <c r="W1518" i="4"/>
  <c r="W1803" i="4"/>
  <c r="W2048" i="4"/>
  <c r="W2159" i="4"/>
  <c r="W6413" i="4"/>
  <c r="W2856" i="4"/>
  <c r="W8314" i="4"/>
  <c r="W1432" i="4"/>
  <c r="W3652" i="4"/>
  <c r="W5399" i="4"/>
  <c r="W879" i="4"/>
  <c r="W6454" i="4"/>
  <c r="W5325" i="4"/>
  <c r="W6666" i="4"/>
  <c r="W1396" i="4"/>
  <c r="W5438" i="4"/>
  <c r="W7711" i="4"/>
  <c r="W4805" i="4"/>
  <c r="W630" i="4"/>
  <c r="W5349" i="4"/>
  <c r="W2049" i="4"/>
  <c r="W5584" i="4"/>
  <c r="W5033" i="4"/>
  <c r="W4259" i="4"/>
  <c r="W1654" i="4"/>
  <c r="W2063" i="4"/>
  <c r="W1357" i="4"/>
  <c r="W4298" i="4"/>
  <c r="W3452" i="4"/>
  <c r="W6028" i="4"/>
  <c r="W1414" i="4"/>
  <c r="W302" i="4"/>
  <c r="W6358" i="4"/>
  <c r="W1639" i="4"/>
  <c r="W5348" i="4"/>
  <c r="W4186" i="4"/>
  <c r="W7796" i="4"/>
  <c r="W6651" i="4"/>
  <c r="W4725" i="4"/>
  <c r="W2162" i="4"/>
  <c r="W5161" i="4"/>
  <c r="W4075" i="4"/>
  <c r="W1988" i="4"/>
  <c r="W2637" i="4"/>
  <c r="W5598" i="4"/>
  <c r="W1901" i="4"/>
  <c r="W6047" i="4"/>
  <c r="W3853" i="4"/>
  <c r="W5962" i="4"/>
  <c r="W1226" i="4"/>
  <c r="W805" i="4"/>
  <c r="W8300" i="4"/>
  <c r="W2232" i="4"/>
  <c r="W2636" i="4"/>
  <c r="W2190" i="4"/>
  <c r="W5179" i="4"/>
  <c r="W3805" i="4"/>
  <c r="W4927" i="4"/>
  <c r="W793" i="4"/>
  <c r="W6991" i="4"/>
  <c r="W3568" i="4"/>
  <c r="W3663" i="4"/>
  <c r="W6146" i="4"/>
  <c r="W6423" i="4"/>
  <c r="W885" i="4"/>
  <c r="W4062" i="4"/>
  <c r="W1157" i="4"/>
  <c r="W234" i="4"/>
  <c r="W5510" i="4"/>
  <c r="W6480" i="4"/>
  <c r="W4239" i="4"/>
  <c r="W3858" i="4"/>
  <c r="W6205" i="4"/>
  <c r="W2329" i="4"/>
  <c r="W2070" i="4"/>
  <c r="W7947" i="4"/>
  <c r="W5115" i="4"/>
  <c r="W5390" i="4"/>
  <c r="W3760" i="4"/>
  <c r="W2116" i="4"/>
  <c r="W3722" i="4"/>
  <c r="W4678" i="4"/>
  <c r="W6574" i="4"/>
  <c r="W2790" i="4"/>
  <c r="W6354" i="4"/>
  <c r="W6550" i="4"/>
  <c r="W3678" i="4"/>
  <c r="W3297" i="4"/>
  <c r="W7325" i="4"/>
  <c r="W1366" i="4"/>
  <c r="W2294" i="4"/>
  <c r="W5308" i="4"/>
  <c r="W2440" i="4"/>
  <c r="W7195" i="4"/>
  <c r="W2163" i="4"/>
  <c r="W7965" i="4"/>
  <c r="W1305" i="4"/>
  <c r="W2035" i="4"/>
  <c r="W5823" i="4"/>
  <c r="W3202" i="4"/>
  <c r="W5976" i="4"/>
  <c r="W5717" i="4"/>
  <c r="W2883" i="4"/>
  <c r="W1390" i="4"/>
  <c r="W3889" i="4"/>
  <c r="W8073" i="4"/>
  <c r="W4661" i="4"/>
  <c r="W3396" i="4"/>
  <c r="W4824" i="4"/>
  <c r="W3844" i="4"/>
  <c r="W7521" i="4"/>
  <c r="W19" i="4"/>
  <c r="W1507" i="4"/>
  <c r="W644" i="4"/>
  <c r="W5328" i="4"/>
  <c r="W6658" i="4"/>
  <c r="W4780" i="4"/>
  <c r="W1561" i="4"/>
  <c r="W1469" i="4"/>
  <c r="W865" i="4"/>
  <c r="W2946" i="4"/>
  <c r="W895" i="4"/>
  <c r="W4522" i="4"/>
  <c r="W7220" i="4"/>
  <c r="W6803" i="4"/>
  <c r="W2178" i="4"/>
  <c r="W3684" i="4"/>
  <c r="W6566" i="4"/>
  <c r="W3474" i="4"/>
  <c r="W3801" i="4"/>
  <c r="W1180" i="4"/>
  <c r="W5534" i="4"/>
  <c r="W5477" i="4"/>
  <c r="W3311" i="4"/>
  <c r="W2934" i="4"/>
  <c r="W2267" i="4"/>
  <c r="W2275" i="4"/>
  <c r="W3605" i="4"/>
  <c r="W3938" i="4"/>
  <c r="W2762" i="4"/>
  <c r="W1846" i="4"/>
  <c r="W94" i="4"/>
  <c r="W3595" i="4"/>
  <c r="W2569" i="4"/>
  <c r="W5071" i="4"/>
  <c r="W3211" i="4"/>
  <c r="W8154" i="4"/>
  <c r="W3675" i="4"/>
  <c r="W5333" i="4"/>
  <c r="W1169" i="4"/>
  <c r="W301" i="4"/>
  <c r="W6549" i="4"/>
  <c r="W4949" i="4"/>
  <c r="W4162" i="4"/>
  <c r="W7999" i="4"/>
  <c r="W649" i="4"/>
  <c r="W5100" i="4"/>
  <c r="W454" i="4"/>
  <c r="W980" i="4"/>
  <c r="W274" i="4"/>
  <c r="W3714" i="4"/>
  <c r="W7932" i="4"/>
  <c r="W6559" i="4"/>
  <c r="W1242" i="4"/>
  <c r="W5044" i="4"/>
  <c r="W3365" i="4"/>
  <c r="W1796" i="4"/>
  <c r="W7344" i="4"/>
  <c r="W2860" i="4"/>
  <c r="W2606" i="4"/>
  <c r="W5797" i="4"/>
  <c r="W2810" i="4"/>
  <c r="W6665" i="4"/>
  <c r="W5861" i="4"/>
  <c r="W406" i="4"/>
  <c r="W2770" i="4"/>
  <c r="W4020" i="4"/>
  <c r="W2998" i="4"/>
  <c r="W3701" i="4"/>
  <c r="W2399" i="4"/>
  <c r="W5176" i="4"/>
  <c r="W4330" i="4"/>
  <c r="W7957" i="4"/>
  <c r="W4400" i="4"/>
  <c r="W7066" i="4"/>
  <c r="W1272" i="4"/>
  <c r="W1885" i="4"/>
  <c r="W3347" i="4"/>
  <c r="W1995" i="4"/>
  <c r="W6937" i="4"/>
  <c r="W478" i="4"/>
  <c r="W7145" i="4"/>
  <c r="W5587" i="4"/>
  <c r="W2433" i="4"/>
  <c r="W4856" i="4"/>
  <c r="W1907" i="4"/>
  <c r="W7383" i="4"/>
  <c r="W3923" i="4"/>
  <c r="W1319" i="4"/>
  <c r="W1415" i="4"/>
  <c r="W548" i="4"/>
  <c r="W3467" i="4"/>
  <c r="W1172" i="4"/>
  <c r="W7224" i="4"/>
  <c r="W4340" i="4"/>
  <c r="W6164" i="4"/>
  <c r="W6094" i="4"/>
  <c r="W2477" i="4"/>
  <c r="W1004" i="4"/>
  <c r="W3653" i="4"/>
  <c r="W8024" i="4"/>
  <c r="W7700" i="4"/>
  <c r="W5790" i="4"/>
  <c r="W4356" i="4"/>
  <c r="W788" i="4"/>
  <c r="W2164" i="4"/>
  <c r="W7375" i="4"/>
  <c r="W909" i="4"/>
  <c r="W5572" i="4"/>
  <c r="W3412" i="4"/>
  <c r="W5703" i="4"/>
  <c r="W6415" i="4"/>
  <c r="W2985" i="4"/>
  <c r="W227" i="4"/>
  <c r="W7797" i="4"/>
  <c r="W3862" i="4"/>
  <c r="W4992" i="4"/>
  <c r="W2010" i="4"/>
  <c r="W5696" i="4"/>
  <c r="W7734" i="4"/>
  <c r="W734" i="4"/>
  <c r="W4651" i="4"/>
  <c r="W7110" i="4"/>
  <c r="W4874" i="4"/>
  <c r="W3151" i="4"/>
  <c r="W1860" i="4"/>
  <c r="W7913" i="4"/>
  <c r="W4980" i="4"/>
  <c r="W7842" i="4"/>
  <c r="W621" i="4"/>
  <c r="W7434" i="4"/>
  <c r="W7782" i="4"/>
  <c r="W7144" i="4"/>
  <c r="W3443" i="4"/>
  <c r="W2002" i="4"/>
  <c r="W6637" i="4"/>
  <c r="W6512" i="4"/>
  <c r="W135" i="4"/>
  <c r="W952" i="4"/>
  <c r="W7863" i="4"/>
  <c r="W1815" i="4"/>
  <c r="W2889" i="4"/>
  <c r="W590" i="4"/>
  <c r="W814" i="4"/>
  <c r="W989" i="4"/>
  <c r="W1290" i="4"/>
  <c r="W2556" i="4"/>
  <c r="W4870" i="4"/>
  <c r="W2165" i="4"/>
  <c r="W7348" i="4"/>
  <c r="W3975" i="4"/>
  <c r="W8135" i="4"/>
  <c r="W6679" i="4"/>
  <c r="W2733" i="4"/>
  <c r="W7351" i="4"/>
  <c r="W3031" i="4"/>
  <c r="W7666" i="4"/>
  <c r="W7637" i="4"/>
  <c r="W1116" i="4"/>
  <c r="W3377" i="4"/>
  <c r="W6820" i="4"/>
  <c r="W7512" i="4"/>
  <c r="W5372" i="4"/>
  <c r="W6587" i="4"/>
  <c r="W2591" i="4"/>
  <c r="W2108" i="4"/>
  <c r="W31" i="4"/>
  <c r="W8183" i="4"/>
  <c r="W6066" i="4"/>
  <c r="W5745" i="4"/>
  <c r="W2730" i="4"/>
  <c r="W1837" i="4"/>
  <c r="W7554" i="4"/>
  <c r="W139" i="4"/>
  <c r="W7597" i="4"/>
  <c r="W3278" i="4"/>
  <c r="W3498" i="4"/>
  <c r="W3983" i="4"/>
  <c r="W7314" i="4"/>
  <c r="W685" i="4"/>
  <c r="W7632" i="4"/>
  <c r="W4123" i="4"/>
  <c r="W5555" i="4"/>
  <c r="W369" i="4"/>
  <c r="W2129" i="4"/>
  <c r="W1375" i="4"/>
  <c r="W7486" i="4"/>
  <c r="W4114" i="4"/>
  <c r="W2109" i="4"/>
  <c r="W4131" i="4"/>
  <c r="W701" i="4"/>
  <c r="W1049" i="4"/>
  <c r="W4519" i="4"/>
  <c r="W2171" i="4"/>
  <c r="W2643" i="4"/>
  <c r="W6831" i="4"/>
  <c r="W5522" i="4"/>
  <c r="W5603" i="4"/>
  <c r="W6771" i="4"/>
  <c r="W6278" i="4"/>
  <c r="W7749" i="4"/>
  <c r="W3077" i="4"/>
  <c r="W7393" i="4"/>
  <c r="W2432" i="4"/>
  <c r="W695" i="4"/>
  <c r="W7861" i="4"/>
  <c r="W2377" i="4"/>
  <c r="W3524" i="4"/>
  <c r="W1241" i="4"/>
  <c r="W2007" i="4"/>
  <c r="W5936" i="4"/>
  <c r="W1202" i="4"/>
  <c r="W5091" i="4"/>
  <c r="W2243" i="4"/>
  <c r="W7296" i="4"/>
  <c r="W75" i="4"/>
  <c r="W1838" i="4"/>
  <c r="W1587" i="4"/>
  <c r="W6435" i="4"/>
  <c r="W3465" i="4"/>
  <c r="W6586" i="4"/>
  <c r="W7205" i="4"/>
  <c r="W4993" i="4"/>
  <c r="W168" i="4"/>
  <c r="W7641" i="4"/>
  <c r="W4523" i="4"/>
  <c r="W2633" i="4"/>
  <c r="W245" i="4"/>
  <c r="W6986" i="4"/>
  <c r="W2940" i="4"/>
  <c r="W2697" i="4"/>
  <c r="W3772" i="4"/>
  <c r="W8293" i="4"/>
  <c r="W4084" i="4"/>
  <c r="W2216" i="4"/>
  <c r="W3445" i="4"/>
  <c r="W3484" i="4"/>
  <c r="W1729" i="4"/>
  <c r="W5813" i="4"/>
  <c r="W5078" i="4"/>
  <c r="W6518" i="4"/>
  <c r="W1380" i="4"/>
  <c r="W7213" i="4"/>
  <c r="W7873" i="4"/>
  <c r="W4889" i="4"/>
  <c r="W2875" i="4"/>
  <c r="W5116" i="4"/>
  <c r="W1082" i="4"/>
  <c r="W3856" i="4"/>
  <c r="W1505" i="4"/>
  <c r="W4175" i="4"/>
  <c r="W3865" i="4"/>
  <c r="W7652" i="4"/>
  <c r="W4491" i="4"/>
  <c r="W2588" i="4"/>
  <c r="W6627" i="4"/>
  <c r="W284" i="4"/>
  <c r="W7893" i="4"/>
  <c r="W4349" i="4"/>
  <c r="W1424" i="4"/>
  <c r="W2772" i="4"/>
  <c r="W4524" i="4"/>
  <c r="W2967" i="4"/>
  <c r="W2212" i="4"/>
  <c r="W3496" i="4"/>
  <c r="W5719" i="4"/>
  <c r="W923" i="4"/>
  <c r="W682" i="4"/>
  <c r="W2547" i="4"/>
  <c r="W754" i="4"/>
  <c r="W1751" i="4"/>
  <c r="W7286" i="4"/>
  <c r="W290" i="4"/>
  <c r="W3882" i="4"/>
  <c r="W6529" i="4"/>
  <c r="W3246" i="4"/>
  <c r="W753" i="4"/>
  <c r="W2038" i="4"/>
  <c r="W3643" i="4"/>
  <c r="W7019" i="4"/>
  <c r="W6848" i="4"/>
  <c r="W7912" i="4"/>
  <c r="W7279" i="4"/>
  <c r="W7768" i="4"/>
  <c r="W6137" i="4"/>
  <c r="W6022" i="4"/>
  <c r="W2859" i="4"/>
  <c r="W3156" i="4"/>
  <c r="W5159" i="4"/>
  <c r="W4794" i="4"/>
  <c r="W3695" i="4"/>
  <c r="W1502" i="4"/>
  <c r="W2701" i="4"/>
  <c r="W641" i="4"/>
  <c r="W3403" i="4"/>
  <c r="W408" i="4"/>
  <c r="W700" i="4"/>
  <c r="W5915" i="4"/>
  <c r="W979" i="4"/>
  <c r="W7958" i="4"/>
  <c r="W741" i="4"/>
  <c r="W4436" i="4"/>
  <c r="W6081" i="4"/>
  <c r="W3" i="4"/>
  <c r="W3608" i="4"/>
  <c r="W7267" i="4"/>
  <c r="W8181" i="4"/>
  <c r="W4389" i="4"/>
  <c r="W2864" i="4"/>
  <c r="W257" i="4"/>
  <c r="W2414" i="4"/>
  <c r="W1438" i="4"/>
  <c r="W4853" i="4"/>
  <c r="W2641" i="4"/>
  <c r="W6915" i="4"/>
  <c r="W2653" i="4"/>
  <c r="W6194" i="4"/>
  <c r="W3013" i="4"/>
  <c r="W3090" i="4"/>
  <c r="W4279" i="4"/>
  <c r="W6788" i="4"/>
  <c r="W2052" i="4"/>
  <c r="W4950" i="4"/>
  <c r="W4718" i="4"/>
  <c r="W5144" i="4"/>
  <c r="W542" i="4"/>
  <c r="W2550" i="4"/>
  <c r="W8210" i="4"/>
  <c r="W1677" i="4"/>
  <c r="W853" i="4"/>
  <c r="W3766" i="4"/>
  <c r="W1878" i="4"/>
  <c r="W2544" i="4"/>
  <c r="W3292" i="4"/>
  <c r="W3309" i="4"/>
  <c r="W3665" i="4"/>
  <c r="W5401" i="4"/>
  <c r="W7438" i="4"/>
  <c r="W8341" i="4"/>
  <c r="W3757" i="4"/>
  <c r="W3173" i="4"/>
  <c r="W7317" i="4"/>
  <c r="W6909" i="4"/>
  <c r="W7698" i="4"/>
  <c r="W8129" i="4"/>
  <c r="W4623" i="4"/>
  <c r="W7274" i="4"/>
  <c r="W1698" i="4"/>
  <c r="W6786" i="4"/>
  <c r="W3181" i="4"/>
  <c r="W1827" i="4"/>
  <c r="W6956" i="4"/>
  <c r="W3214" i="4"/>
  <c r="W3357" i="4"/>
  <c r="W6894" i="4"/>
  <c r="W4478" i="4"/>
  <c r="W3407" i="4"/>
  <c r="W2901" i="4"/>
  <c r="W5475" i="4"/>
  <c r="W489" i="4"/>
  <c r="W7538" i="4"/>
  <c r="W7982" i="4"/>
  <c r="W1762" i="4"/>
  <c r="W2189" i="4"/>
  <c r="W4346" i="4"/>
  <c r="W5912" i="4"/>
  <c r="W5728" i="4"/>
  <c r="W1140" i="4"/>
  <c r="W4479" i="4"/>
  <c r="W2073" i="4"/>
  <c r="W4835" i="4"/>
  <c r="W1299" i="4"/>
  <c r="W1712" i="4"/>
  <c r="W8019" i="4"/>
  <c r="W145" i="4"/>
  <c r="W1255" i="4"/>
  <c r="W7827" i="4"/>
  <c r="W186" i="4"/>
  <c r="W3880" i="4"/>
  <c r="W634" i="4"/>
  <c r="W7124" i="4"/>
  <c r="W1608" i="4"/>
  <c r="W1755" i="4"/>
  <c r="W2015" i="4"/>
  <c r="W3460" i="4"/>
  <c r="W6272" i="4"/>
  <c r="W2812" i="4"/>
  <c r="W6721" i="4"/>
  <c r="W4263" i="4"/>
  <c r="W1892" i="4"/>
  <c r="W4783" i="4"/>
  <c r="W444" i="4"/>
  <c r="W4503" i="4"/>
  <c r="W8248" i="4"/>
  <c r="W2039" i="4"/>
  <c r="W4537" i="4"/>
  <c r="W7919" i="4"/>
  <c r="W8123" i="4"/>
  <c r="W8048" i="4"/>
  <c r="W8117" i="4"/>
  <c r="W7306" i="4"/>
  <c r="W4883" i="4"/>
  <c r="W8141" i="4"/>
  <c r="W5124" i="4"/>
  <c r="W6409" i="4"/>
  <c r="W1243" i="4"/>
  <c r="W1017" i="4"/>
  <c r="W3103" i="4"/>
  <c r="W2521" i="4"/>
  <c r="W1401" i="4"/>
  <c r="W4676" i="4"/>
  <c r="W4867" i="4"/>
  <c r="W3265" i="4"/>
  <c r="W3144" i="4"/>
  <c r="W4209" i="4"/>
  <c r="W1736" i="4"/>
  <c r="W144" i="4"/>
  <c r="W5069" i="4"/>
  <c r="W3781" i="4"/>
  <c r="W6730" i="4"/>
  <c r="W1501" i="4"/>
  <c r="W2078" i="4"/>
  <c r="W4899" i="4"/>
  <c r="W2198" i="4"/>
  <c r="W5452" i="4"/>
  <c r="W7477" i="4"/>
  <c r="W2822" i="4"/>
  <c r="W5426" i="4"/>
  <c r="W4001" i="4"/>
  <c r="W2281" i="4"/>
  <c r="W5292" i="4"/>
  <c r="W7756" i="4"/>
  <c r="W1882" i="4"/>
  <c r="W362" i="4"/>
  <c r="W1330" i="4"/>
  <c r="W1951" i="4"/>
  <c r="W5042" i="4"/>
  <c r="W131" i="4"/>
  <c r="W3217" i="4"/>
  <c r="W6206" i="4"/>
  <c r="W7189" i="4"/>
  <c r="W7773" i="4"/>
  <c r="W5520" i="4"/>
  <c r="W4945" i="4"/>
  <c r="W8148" i="4"/>
  <c r="W181" i="4"/>
  <c r="W4493" i="4"/>
  <c r="W5856" i="4"/>
  <c r="W5318" i="4"/>
  <c r="W3415" i="4"/>
  <c r="W3447" i="4"/>
  <c r="W8330" i="4"/>
  <c r="W3864" i="4"/>
  <c r="W6517" i="4"/>
  <c r="W4939" i="4"/>
  <c r="W966" i="4"/>
  <c r="W1308" i="4"/>
  <c r="W5" i="4"/>
  <c r="W6175" i="4"/>
  <c r="W1536" i="4"/>
  <c r="W1671" i="4"/>
  <c r="W7428" i="4"/>
  <c r="W4145" i="4"/>
  <c r="W7172" i="4"/>
  <c r="W5108" i="4"/>
  <c r="W6106" i="4"/>
  <c r="W2266" i="4"/>
  <c r="W2200" i="4"/>
  <c r="W3022" i="4"/>
  <c r="W6798" i="4"/>
  <c r="W5953" i="4"/>
  <c r="W6075" i="4"/>
  <c r="W5320" i="4"/>
  <c r="W1149" i="4"/>
  <c r="W4326" i="4"/>
  <c r="W3464" i="4"/>
  <c r="W6565" i="4"/>
  <c r="W6983" i="4"/>
  <c r="W1373" i="4"/>
  <c r="W3126" i="4"/>
  <c r="W5968" i="4"/>
  <c r="W5058" i="4"/>
  <c r="W6704" i="4"/>
  <c r="W3512" i="4"/>
  <c r="W4470" i="4"/>
  <c r="W4940" i="4"/>
  <c r="W6033" i="4"/>
  <c r="W678" i="4"/>
  <c r="W329" i="4"/>
  <c r="W7026" i="4"/>
  <c r="W5938" i="4"/>
  <c r="W3175" i="4"/>
  <c r="W4468" i="4"/>
  <c r="W2804" i="4"/>
  <c r="W3079" i="4"/>
  <c r="W2877" i="4"/>
  <c r="W2969" i="4"/>
  <c r="W3576" i="4"/>
  <c r="W792" i="4"/>
  <c r="W7974" i="4"/>
  <c r="W7565" i="4"/>
  <c r="W2106" i="4"/>
  <c r="W3201" i="4"/>
  <c r="W6875" i="4"/>
  <c r="W1256" i="4"/>
  <c r="W1270" i="4"/>
  <c r="W4963" i="4"/>
  <c r="W2416" i="4"/>
  <c r="W939" i="4"/>
  <c r="W6054" i="4"/>
  <c r="W3712" i="4"/>
  <c r="W1106" i="4"/>
  <c r="W2565" i="4"/>
  <c r="W7673" i="4"/>
  <c r="W1368" i="4"/>
  <c r="W2158" i="4"/>
  <c r="W3796" i="4"/>
  <c r="W8228" i="4"/>
  <c r="W7748" i="4"/>
  <c r="W2222" i="4"/>
  <c r="W3507" i="4"/>
  <c r="W437" i="4"/>
  <c r="W8102" i="4"/>
  <c r="W6323" i="4"/>
  <c r="W7055" i="4"/>
  <c r="W5125" i="4"/>
  <c r="W7031" i="4"/>
  <c r="W1614" i="4"/>
  <c r="W5893" i="4"/>
  <c r="W4009" i="4"/>
  <c r="W5366" i="4"/>
  <c r="W6182" i="4"/>
  <c r="W4872" i="4"/>
  <c r="W1476" i="4"/>
  <c r="W26" i="4"/>
  <c r="W8320" i="4"/>
  <c r="W4211" i="4"/>
  <c r="W796" i="4"/>
  <c r="W7520" i="4"/>
  <c r="W4909" i="4"/>
  <c r="W378" i="4"/>
  <c r="W6231" i="4"/>
  <c r="W663" i="4"/>
  <c r="W4083" i="4"/>
  <c r="W5791" i="4"/>
  <c r="W1904" i="4"/>
  <c r="W2761" i="4"/>
  <c r="W7757" i="4"/>
  <c r="W5562" i="4"/>
  <c r="W7235" i="4"/>
  <c r="W6349" i="4"/>
  <c r="W5623" i="4"/>
  <c r="W5857" i="4"/>
  <c r="W2280" i="4"/>
  <c r="W2817" i="4"/>
  <c r="W6234" i="4"/>
  <c r="W2251" i="4"/>
  <c r="W2623" i="4"/>
  <c r="W2155" i="4"/>
  <c r="W6259" i="4"/>
  <c r="W4943" i="4"/>
  <c r="W4882" i="4"/>
  <c r="W3545" i="4"/>
  <c r="W3386" i="4"/>
  <c r="W1410" i="4"/>
  <c r="W1628" i="4"/>
  <c r="W6372" i="4"/>
  <c r="W3196" i="4"/>
  <c r="W4061" i="4"/>
  <c r="W854" i="4"/>
  <c r="W7042" i="4"/>
  <c r="W3436" i="4"/>
  <c r="W2538" i="4"/>
  <c r="W807" i="4"/>
  <c r="W2721" i="4"/>
  <c r="W4180" i="4"/>
  <c r="W323" i="4"/>
  <c r="W5309" i="4"/>
  <c r="W1114" i="4"/>
  <c r="W6318" i="4"/>
  <c r="W5215" i="4"/>
  <c r="W3461" i="4"/>
  <c r="W4720" i="4"/>
  <c r="W3050" i="4"/>
  <c r="W3208" i="4"/>
  <c r="W2811" i="4"/>
  <c r="W4385" i="4"/>
  <c r="W6697" i="4"/>
  <c r="W56" i="4"/>
  <c r="W1893" i="4"/>
  <c r="W5511" i="4"/>
  <c r="W6004" i="4"/>
  <c r="W7898" i="4"/>
  <c r="W190" i="4"/>
  <c r="W2253" i="4"/>
  <c r="W7039" i="4"/>
  <c r="W785" i="4"/>
  <c r="W8159" i="4"/>
  <c r="W8197" i="4"/>
  <c r="W3252" i="4"/>
  <c r="W1694" i="4"/>
  <c r="W5402" i="4"/>
  <c r="W5132" i="4"/>
  <c r="W218" i="4"/>
  <c r="W7860" i="4"/>
  <c r="W4416" i="4"/>
  <c r="W4027" i="4"/>
  <c r="W3855" i="4"/>
  <c r="W8016" i="4"/>
  <c r="W4528" i="4"/>
  <c r="W3802" i="4"/>
  <c r="W4096" i="4"/>
  <c r="W7493" i="4"/>
  <c r="W6532" i="4"/>
  <c r="W6918" i="4"/>
  <c r="W5627" i="4"/>
  <c r="W3599" i="4"/>
  <c r="W4167" i="4"/>
  <c r="W4888" i="4"/>
  <c r="W4116" i="4"/>
  <c r="W953" i="4"/>
  <c r="W868" i="4"/>
  <c r="W1075" i="4"/>
  <c r="W3215" i="4"/>
  <c r="W2635" i="4"/>
  <c r="W5760" i="4"/>
  <c r="W2881" i="4"/>
  <c r="W5090" i="4"/>
  <c r="W8035" i="4"/>
  <c r="W5585" i="4"/>
  <c r="W2256" i="4"/>
  <c r="W8052" i="4"/>
  <c r="W5269" i="4"/>
  <c r="W114" i="4"/>
  <c r="W823" i="4"/>
  <c r="W7794" i="4"/>
  <c r="W4840" i="4"/>
  <c r="W3224" i="4"/>
  <c r="W2965" i="4"/>
  <c r="W142" i="4"/>
  <c r="W7059" i="4"/>
  <c r="W902" i="4"/>
  <c r="W706" i="4"/>
  <c r="W744" i="4"/>
  <c r="W2185" i="4"/>
  <c r="W7202" i="4"/>
  <c r="W5899" i="4"/>
  <c r="W617" i="4"/>
  <c r="W6701" i="4"/>
  <c r="W3329" i="4"/>
  <c r="W1841" i="4"/>
  <c r="W1824" i="4"/>
  <c r="W1739" i="4"/>
  <c r="W7807" i="4"/>
  <c r="W7261" i="4"/>
  <c r="W7322" i="4"/>
  <c r="W3137" i="4"/>
  <c r="W511" i="4"/>
  <c r="W7783" i="4"/>
  <c r="W5615" i="4"/>
  <c r="W7166" i="4"/>
  <c r="W16" i="4"/>
  <c r="W609" i="4"/>
  <c r="W4580" i="4"/>
  <c r="W6871" i="4"/>
  <c r="W325" i="4"/>
  <c r="W3819" i="4"/>
  <c r="W1981" i="4"/>
  <c r="W7602" i="4"/>
  <c r="W4924" i="4"/>
  <c r="W226" i="4"/>
  <c r="W3082" i="4"/>
  <c r="W3341" i="4"/>
  <c r="W1248" i="4"/>
  <c r="W2094" i="4"/>
  <c r="W3987" i="4"/>
  <c r="W3218" i="4"/>
  <c r="W636" i="4"/>
  <c r="W2577" i="4"/>
  <c r="W7418" i="4"/>
  <c r="W2465" i="4"/>
  <c r="W4094" i="4"/>
  <c r="W7820" i="4"/>
  <c r="W262" i="4"/>
  <c r="W6717" i="4"/>
  <c r="W2705" i="4"/>
  <c r="W6690" i="4"/>
  <c r="W4871" i="4"/>
  <c r="W7429" i="4"/>
  <c r="W1428" i="4"/>
  <c r="W33" i="4"/>
  <c r="W3206" i="4"/>
  <c r="W1691" i="4"/>
  <c r="W7891" i="4"/>
  <c r="W51" i="4"/>
  <c r="W1040" i="4"/>
  <c r="W7859" i="4"/>
  <c r="W3957" i="4"/>
  <c r="W2302" i="4"/>
  <c r="W7373" i="4"/>
  <c r="W7747" i="4"/>
  <c r="W4912" i="4"/>
  <c r="W7763" i="4"/>
  <c r="W8279" i="4"/>
  <c r="W2149" i="4"/>
  <c r="W4255" i="4"/>
  <c r="W2385" i="4"/>
  <c r="W2097" i="4"/>
  <c r="W3425" i="4"/>
  <c r="W3806" i="4"/>
  <c r="W8028" i="4"/>
  <c r="W338" i="4"/>
  <c r="W2702" i="4"/>
  <c r="W7464" i="4"/>
  <c r="W6193" i="4"/>
  <c r="W7238" i="4"/>
  <c r="W1986" i="4"/>
  <c r="W6569" i="4"/>
  <c r="W576" i="4"/>
  <c r="W3888" i="4"/>
  <c r="W6904" i="4"/>
  <c r="W1673" i="4"/>
  <c r="W3906" i="4"/>
  <c r="W1329" i="4"/>
  <c r="W4529" i="4"/>
  <c r="W8280" i="4"/>
  <c r="W28" i="4"/>
  <c r="W2206" i="4"/>
  <c r="W4151" i="4"/>
  <c r="W7743" i="4"/>
  <c r="W8108" i="4"/>
  <c r="W271" i="4"/>
  <c r="W6801" i="4"/>
  <c r="W2471" i="4"/>
  <c r="W5544" i="4"/>
  <c r="W720" i="4"/>
  <c r="W3727" i="4"/>
  <c r="W3821" i="4"/>
  <c r="W359" i="4"/>
  <c r="W7068" i="4"/>
  <c r="W3067" i="4"/>
  <c r="W3171" i="4"/>
  <c r="W385" i="4"/>
  <c r="W897" i="4"/>
  <c r="W6955" i="4"/>
  <c r="W7843" i="4"/>
  <c r="W8121" i="4"/>
  <c r="W5877" i="4"/>
  <c r="W728" i="4"/>
  <c r="W1124" i="4"/>
  <c r="W5944" i="4"/>
  <c r="W5986" i="4"/>
  <c r="W6769" i="4"/>
  <c r="W1865" i="4"/>
  <c r="W3042" i="4"/>
  <c r="W1999" i="4"/>
  <c r="W1900" i="4"/>
  <c r="W518" i="4"/>
  <c r="W4383" i="4"/>
  <c r="W7467" i="4"/>
  <c r="W4655" i="4"/>
  <c r="W5753" i="4"/>
  <c r="W1482" i="4"/>
  <c r="W60" i="4"/>
  <c r="W8185" i="4"/>
  <c r="W1455" i="4"/>
  <c r="W4508" i="4"/>
  <c r="W3831" i="4"/>
  <c r="W5597" i="4"/>
  <c r="W235" i="4"/>
  <c r="W4843" i="4"/>
  <c r="W3517" i="4"/>
  <c r="W5070" i="4"/>
  <c r="W6640" i="4"/>
  <c r="W6563" i="4"/>
  <c r="W584" i="4"/>
  <c r="W6171" i="4"/>
  <c r="W7489" i="4"/>
  <c r="W5476" i="4"/>
  <c r="W1529" i="4"/>
  <c r="W281" i="4"/>
  <c r="W4652" i="4"/>
  <c r="W3148" i="4"/>
  <c r="W4555" i="4"/>
  <c r="W5846" i="4"/>
  <c r="W1117" i="4"/>
  <c r="W5156" i="4"/>
  <c r="W1597" i="4"/>
  <c r="W5238" i="4"/>
  <c r="W5624" i="4"/>
  <c r="W1029" i="4"/>
  <c r="W2847" i="4"/>
  <c r="W5908" i="4"/>
  <c r="W500" i="4"/>
  <c r="W7821" i="4"/>
  <c r="W1162" i="4"/>
  <c r="W6440" i="4"/>
  <c r="W5188" i="4"/>
  <c r="W7923" i="4"/>
  <c r="W6485" i="4"/>
  <c r="W4756" i="4"/>
  <c r="W7500" i="4"/>
  <c r="W3708" i="4"/>
  <c r="W1766" i="4"/>
  <c r="W2704" i="4"/>
  <c r="W3248" i="4"/>
  <c r="W3799" i="4"/>
  <c r="W6221" i="4"/>
  <c r="W522" i="4"/>
  <c r="W2084" i="4"/>
  <c r="W352" i="4"/>
  <c r="W790" i="4"/>
  <c r="W4957" i="4"/>
  <c r="W5891" i="4"/>
  <c r="W4488" i="4"/>
  <c r="W3188" i="4"/>
  <c r="W5022" i="4"/>
  <c r="W4150" i="4"/>
  <c r="W3133" i="4"/>
  <c r="W538" i="4"/>
  <c r="W4443" i="4"/>
  <c r="W4971" i="4"/>
  <c r="W6315" i="4"/>
  <c r="W6183" i="4"/>
  <c r="W5866" i="4"/>
  <c r="W3397" i="4"/>
  <c r="W5670" i="4"/>
  <c r="W7441" i="4"/>
  <c r="W3773" i="4"/>
  <c r="W5421" i="4"/>
  <c r="W3704" i="4"/>
  <c r="W1783" i="4"/>
  <c r="W2144" i="4"/>
  <c r="W921" i="4"/>
  <c r="W7229" i="4"/>
  <c r="W6350" i="4"/>
  <c r="W123" i="4"/>
  <c r="W1107" i="4"/>
  <c r="W3569" i="4"/>
  <c r="W4388" i="4"/>
  <c r="W3125" i="4"/>
  <c r="W5439" i="4"/>
  <c r="W6125" i="4"/>
  <c r="W2941" i="4"/>
  <c r="W3834" i="4"/>
  <c r="W1791" i="4"/>
  <c r="W7848" i="4"/>
  <c r="W2343" i="4"/>
  <c r="W7518" i="4"/>
  <c r="W2568" i="4"/>
  <c r="W2187" i="4"/>
  <c r="W335" i="4"/>
  <c r="W5543" i="4"/>
  <c r="W6093" i="4"/>
  <c r="W4809" i="4"/>
  <c r="W4365" i="4"/>
  <c r="W7164" i="4"/>
  <c r="W2518" i="4"/>
  <c r="W4885" i="4"/>
  <c r="W2370" i="4"/>
  <c r="W6885" i="4"/>
  <c r="W4198" i="4"/>
  <c r="W2632" i="4"/>
  <c r="W8333" i="4"/>
  <c r="W3503" i="4"/>
  <c r="W5821" i="4"/>
  <c r="W6226" i="4"/>
  <c r="W8254" i="4"/>
  <c r="W4622" i="4"/>
  <c r="W1229" i="4"/>
  <c r="W4738" i="4"/>
  <c r="W2781" i="4"/>
  <c r="W6249" i="4"/>
  <c r="W7829" i="4"/>
  <c r="W1552" i="4"/>
  <c r="W670" i="4"/>
  <c r="W6387" i="4"/>
  <c r="W4309" i="4"/>
  <c r="W7219" i="4"/>
  <c r="W4750" i="4"/>
  <c r="W3950" i="4"/>
  <c r="W3631" i="4"/>
  <c r="W2246" i="4"/>
  <c r="W4284" i="4"/>
  <c r="W6011" i="4"/>
  <c r="W2196" i="4"/>
  <c r="W6741" i="4"/>
  <c r="W976" i="4"/>
  <c r="W6324" i="4"/>
  <c r="W48" i="4"/>
  <c r="W2754" i="4"/>
  <c r="W7469" i="4"/>
  <c r="W7182" i="4"/>
  <c r="W7309" i="4"/>
  <c r="W5472" i="4"/>
  <c r="W2089" i="4"/>
  <c r="W5667" i="4"/>
  <c r="W4016" i="4"/>
  <c r="W6403" i="4"/>
  <c r="W601" i="4"/>
  <c r="W108" i="4"/>
  <c r="W4428" i="4"/>
  <c r="W4669" i="4"/>
  <c r="W1227" i="4"/>
  <c r="W5679" i="4"/>
  <c r="W3942" i="4"/>
  <c r="W5277" i="4"/>
  <c r="W4746" i="4"/>
  <c r="W7930" i="4"/>
  <c r="W6949" i="4"/>
  <c r="W699" i="4"/>
  <c r="W4474" i="4"/>
  <c r="W6140" i="4"/>
  <c r="W7532" i="4"/>
  <c r="W6456" i="4"/>
  <c r="W435" i="4"/>
  <c r="W4283" i="4"/>
  <c r="W5631" i="4"/>
  <c r="W4190" i="4"/>
  <c r="W8236" i="4"/>
  <c r="W156" i="4"/>
  <c r="W2958" i="4"/>
  <c r="W4813" i="4"/>
  <c r="W2977" i="4"/>
  <c r="W2947" i="4"/>
  <c r="W7691" i="4"/>
  <c r="W778" i="4"/>
  <c r="W7801" i="4"/>
  <c r="W5951" i="4"/>
  <c r="W1084" i="4"/>
  <c r="W124" i="4"/>
  <c r="W3375" i="4"/>
  <c r="W4937" i="4"/>
  <c r="W6474" i="4"/>
  <c r="W3194" i="4"/>
  <c r="W8246" i="4"/>
  <c r="W2880" i="4"/>
  <c r="W7358" i="4"/>
  <c r="W5634" i="4"/>
  <c r="W2798" i="4"/>
  <c r="W5486" i="4"/>
  <c r="W7589" i="4"/>
  <c r="W1062" i="4"/>
  <c r="W565" i="4"/>
  <c r="W3808" i="4"/>
  <c r="W835" i="4"/>
  <c r="W5385" i="4"/>
  <c r="W4390" i="4"/>
  <c r="W228" i="4"/>
  <c r="W2067" i="4"/>
  <c r="W1399" i="4"/>
  <c r="W1806" i="4"/>
  <c r="W2644" i="4"/>
  <c r="W5205" i="4"/>
  <c r="W2988" i="4"/>
  <c r="W5769" i="4"/>
  <c r="W7900" i="4"/>
  <c r="W4409" i="4"/>
  <c r="W6511" i="4"/>
  <c r="W1960" i="4"/>
  <c r="W4579" i="4"/>
  <c r="W1940" i="4"/>
  <c r="W2709" i="4"/>
  <c r="W3755" i="4"/>
  <c r="W8190" i="4"/>
  <c r="W2786" i="4"/>
  <c r="W6425" i="4"/>
  <c r="W6742" i="4"/>
  <c r="W6239" i="4"/>
  <c r="W8014" i="4"/>
  <c r="W6985" i="4"/>
  <c r="W7133" i="4"/>
  <c r="W1585" i="4"/>
  <c r="W4156" i="4"/>
  <c r="W7483" i="4"/>
  <c r="W2082" i="4"/>
  <c r="W5379" i="4"/>
  <c r="W5524" i="4"/>
  <c r="W1258" i="4"/>
  <c r="W5278" i="4"/>
  <c r="W7988" i="4"/>
  <c r="W6839" i="4"/>
  <c r="W3008" i="4"/>
  <c r="W8345" i="4"/>
  <c r="W4375" i="4"/>
  <c r="W3207" i="4"/>
  <c r="W5474" i="4"/>
  <c r="W6406" i="4"/>
  <c r="W2292" i="4"/>
  <c r="W1121" i="4"/>
  <c r="W2756" i="4"/>
  <c r="W1467" i="4"/>
  <c r="W6276" i="4"/>
  <c r="W1713" i="4"/>
  <c r="W6883" i="4"/>
  <c r="W1719" i="4"/>
  <c r="W2545" i="4"/>
  <c r="W7445" i="4"/>
  <c r="W6944" i="4"/>
  <c r="W5286" i="4"/>
  <c r="W3820" i="4"/>
  <c r="W1896" i="4"/>
  <c r="W4343" i="4"/>
  <c r="W4401" i="4"/>
  <c r="W2711" i="4"/>
  <c r="W1436" i="4"/>
  <c r="W2321" i="4"/>
  <c r="W1576" i="4"/>
  <c r="W5403" i="4"/>
  <c r="W5432" i="4"/>
  <c r="W2110" i="4"/>
  <c r="W8029" i="4"/>
  <c r="W6179" i="4"/>
  <c r="W466" i="4"/>
  <c r="W1695" i="4"/>
  <c r="W2151" i="4"/>
  <c r="W1418" i="4"/>
  <c r="W6495" i="4"/>
  <c r="W3223" i="4"/>
  <c r="W8203" i="4"/>
  <c r="W7218" i="4"/>
  <c r="W2307" i="4"/>
  <c r="W1753" i="4"/>
  <c r="W6402" i="4"/>
  <c r="W8004" i="4"/>
  <c r="W6962" i="4"/>
  <c r="W1012" i="4"/>
  <c r="W7703" i="4"/>
  <c r="W5257" i="4"/>
  <c r="W5527" i="4"/>
  <c r="W6908" i="4"/>
  <c r="W72" i="4"/>
  <c r="W4097" i="4"/>
  <c r="W3279" i="4"/>
  <c r="W6144" i="4"/>
  <c r="W8191" i="4"/>
  <c r="W294" i="4"/>
  <c r="W6450" i="4"/>
  <c r="W6916" i="4"/>
  <c r="W4877" i="4"/>
  <c r="W2435" i="4"/>
  <c r="W4577" i="4"/>
  <c r="W7612" i="4"/>
  <c r="W3271" i="4"/>
  <c r="W5006" i="4"/>
  <c r="W3165" i="4"/>
  <c r="W3956" i="4"/>
  <c r="W4384" i="4"/>
  <c r="W3551" i="4"/>
  <c r="W2085" i="4"/>
  <c r="W1199" i="4"/>
  <c r="W1978" i="4"/>
  <c r="W4069" i="4"/>
  <c r="W1412" i="4"/>
  <c r="W2384" i="4"/>
  <c r="W3706" i="4"/>
  <c r="W933" i="4"/>
  <c r="W3589" i="4"/>
  <c r="W5771" i="4"/>
  <c r="W8276" i="4"/>
  <c r="W1747" i="4"/>
  <c r="W988" i="4"/>
  <c r="W2888" i="4"/>
  <c r="W3756" i="4"/>
  <c r="W2146" i="4"/>
  <c r="W894" i="4"/>
  <c r="W328" i="4"/>
  <c r="W7624" i="4"/>
  <c r="W3580" i="4"/>
  <c r="W3895" i="4"/>
  <c r="W3528" i="4"/>
  <c r="W2634" i="4"/>
  <c r="W7884" i="4"/>
  <c r="W925" i="4"/>
  <c r="W7223" i="4"/>
  <c r="W6197" i="4"/>
  <c r="W4377" i="4"/>
  <c r="W7864" i="4"/>
  <c r="W2532" i="4"/>
  <c r="W1970" i="4"/>
  <c r="W2295" i="4"/>
  <c r="W7899" i="4"/>
  <c r="W215" i="4"/>
  <c r="W4771" i="4"/>
  <c r="W743" i="4"/>
  <c r="W1355" i="4"/>
  <c r="W5026" i="4"/>
  <c r="W8334" i="4"/>
  <c r="W2175" i="4"/>
  <c r="W3539" i="4"/>
  <c r="W1500" i="4"/>
  <c r="W3676" i="4"/>
  <c r="W624" i="4"/>
  <c r="W4625" i="4"/>
  <c r="W7328" i="4"/>
  <c r="W7816" i="4"/>
  <c r="W4334" i="4"/>
  <c r="W5987" i="4"/>
  <c r="W368" i="4"/>
  <c r="W4759" i="4"/>
  <c r="W2684" i="4"/>
  <c r="W3549" i="4"/>
  <c r="W4457" i="4"/>
  <c r="W2624" i="4"/>
  <c r="W6178" i="4"/>
  <c r="W1765" i="4"/>
  <c r="W4029" i="4"/>
  <c r="W7895" i="4"/>
  <c r="W5618" i="4"/>
  <c r="W4496" i="4"/>
  <c r="W402" i="4"/>
  <c r="W3667" i="4"/>
  <c r="W391" i="4"/>
  <c r="W1863" i="4"/>
  <c r="W6547" i="4"/>
  <c r="W7650" i="4"/>
  <c r="W7192" i="4"/>
  <c r="W1491" i="4"/>
  <c r="W6571" i="4"/>
  <c r="W7165" i="4"/>
  <c r="W6302" i="4"/>
  <c r="W7841" i="4"/>
  <c r="W717" i="4"/>
  <c r="W1710" i="4"/>
  <c r="W1448" i="4"/>
  <c r="W7186" i="4"/>
  <c r="W3142" i="4"/>
  <c r="W4220" i="4"/>
  <c r="W4199" i="4"/>
  <c r="W3876" i="4"/>
  <c r="W2301" i="4"/>
  <c r="W664" i="4"/>
  <c r="W1444" i="4"/>
  <c r="W3479" i="4"/>
  <c r="W3087" i="4"/>
  <c r="W1526" i="4"/>
  <c r="W2417" i="4"/>
  <c r="W4829" i="4"/>
  <c r="W1110" i="4"/>
  <c r="W7567" i="4"/>
  <c r="W5974" i="4"/>
  <c r="W1686" i="4"/>
  <c r="W3127" i="4"/>
  <c r="W3328" i="4"/>
  <c r="W680" i="4"/>
  <c r="W3731" i="4"/>
  <c r="W6615" i="4"/>
  <c r="W2390" i="4"/>
  <c r="W4169" i="4"/>
  <c r="W7078" i="4"/>
  <c r="W486" i="4"/>
  <c r="W5815" i="4"/>
  <c r="W3353" i="4"/>
  <c r="W7962" i="4"/>
  <c r="W4650" i="4"/>
  <c r="W2003" i="4"/>
  <c r="W8346" i="4"/>
  <c r="W7303" i="4"/>
  <c r="W6013" i="4"/>
  <c r="W4450" i="4"/>
  <c r="W2828" i="4"/>
  <c r="W532" i="4"/>
  <c r="W2725" i="4"/>
  <c r="W507" i="4"/>
  <c r="W3786" i="4"/>
  <c r="W2712" i="4"/>
  <c r="W4702" i="4"/>
  <c r="W2447" i="4"/>
  <c r="W1492" i="4"/>
  <c r="W4274" i="4"/>
  <c r="W7574" i="4"/>
  <c r="W5531" i="4"/>
  <c r="W5905" i="4"/>
  <c r="W2667" i="4"/>
  <c r="W3685" i="4"/>
  <c r="W6232" i="4"/>
  <c r="W2467" i="4"/>
  <c r="W7609" i="4"/>
  <c r="W6187" i="4"/>
  <c r="W3584" i="4"/>
  <c r="W4251" i="4"/>
  <c r="W738" i="4"/>
  <c r="W7106" i="4"/>
  <c r="W2904" i="4"/>
  <c r="W1758" i="4"/>
  <c r="W1848" i="4"/>
  <c r="W3911" i="4"/>
  <c r="W1464" i="4"/>
  <c r="W7254" i="4"/>
  <c r="W4724" i="4"/>
  <c r="W2460" i="4"/>
  <c r="W6404" i="4"/>
  <c r="W1484" i="4"/>
  <c r="W6785" i="4"/>
  <c r="W4035" i="4"/>
  <c r="W4929" i="4"/>
  <c r="W1690" i="4"/>
  <c r="W6611" i="4"/>
  <c r="W3854" i="4"/>
  <c r="W2978" i="4"/>
  <c r="W8077" i="4"/>
  <c r="W5956" i="4"/>
  <c r="W7187" i="4"/>
  <c r="W4467" i="4"/>
  <c r="W4216" i="4"/>
  <c r="W6740" i="4"/>
  <c r="W7738" i="4"/>
  <c r="W5230" i="4"/>
  <c r="W828" i="4"/>
  <c r="W4426" i="4"/>
  <c r="W2118" i="4"/>
  <c r="W3677" i="4"/>
  <c r="W679" i="4"/>
  <c r="W2111" i="4"/>
  <c r="W4747" i="4"/>
  <c r="W2156" i="4"/>
  <c r="W5844" i="4"/>
  <c r="W8271" i="4"/>
  <c r="W826" i="4"/>
  <c r="W606" i="4"/>
  <c r="W4170" i="4"/>
  <c r="W3421" i="4"/>
  <c r="W7607" i="4"/>
  <c r="W4348" i="4"/>
  <c r="W55" i="4"/>
  <c r="W6840" i="4"/>
  <c r="W4665" i="4"/>
  <c r="W7402" i="4"/>
  <c r="W5793" i="4"/>
  <c r="W1685" i="4"/>
  <c r="W2546" i="4"/>
  <c r="W3955" i="4"/>
  <c r="W5923" i="4"/>
  <c r="W2128" i="4"/>
  <c r="W5881" i="4"/>
  <c r="W1503" i="4"/>
  <c r="W4811" i="4"/>
  <c r="W2296" i="4"/>
  <c r="W4781" i="4"/>
  <c r="W697" i="4"/>
  <c r="W7471" i="4"/>
  <c r="W4008" i="4"/>
  <c r="W3928" i="4"/>
  <c r="W128" i="4"/>
  <c r="W6005" i="4"/>
  <c r="W6881" i="4"/>
  <c r="W520" i="4"/>
  <c r="W5014" i="4"/>
  <c r="W5689" i="4"/>
  <c r="W618" i="4"/>
  <c r="W860" i="4"/>
  <c r="W3160" i="4"/>
  <c r="W3275" i="4"/>
  <c r="W2210" i="4"/>
  <c r="W2480" i="4"/>
  <c r="W3867" i="4"/>
  <c r="W2703" i="4"/>
  <c r="W3769" i="4"/>
  <c r="W5223" i="4"/>
  <c r="W6473" i="4"/>
  <c r="W5282" i="4"/>
  <c r="W6113" i="4"/>
  <c r="W2018" i="4"/>
  <c r="W2484" i="4"/>
  <c r="W2050" i="4"/>
  <c r="W189" i="4"/>
  <c r="W5138" i="4"/>
  <c r="W2475" i="4"/>
  <c r="W5147" i="4"/>
  <c r="W4341" i="4"/>
  <c r="W5929" i="4"/>
  <c r="W261" i="4"/>
  <c r="W4836" i="4"/>
  <c r="W8211" i="4"/>
  <c r="W4905" i="4"/>
  <c r="W3711" i="4"/>
  <c r="W4879" i="4"/>
  <c r="W8155" i="4"/>
  <c r="W8186" i="4"/>
  <c r="W7960" i="4"/>
  <c r="W1693" i="4"/>
  <c r="W481" i="4"/>
  <c r="W5335" i="4"/>
  <c r="W7878" i="4"/>
  <c r="W7018" i="4"/>
  <c r="W2352" i="4"/>
  <c r="W1777" i="4"/>
  <c r="W6196" i="4"/>
  <c r="W6782" i="4"/>
  <c r="W1637" i="4"/>
  <c r="W202" i="4"/>
  <c r="W915" i="4"/>
  <c r="W4657" i="4"/>
  <c r="W6116" i="4"/>
  <c r="W2692" i="4"/>
  <c r="W4815" i="4"/>
  <c r="W1722" i="4"/>
  <c r="W5785" i="4"/>
  <c r="W4014" i="4"/>
  <c r="W397" i="4"/>
  <c r="W7642" i="4"/>
  <c r="W2028" i="4"/>
  <c r="W3905" i="4"/>
  <c r="W3305" i="4"/>
  <c r="W7774" i="4"/>
  <c r="W2848" i="4"/>
  <c r="W7732" i="4"/>
  <c r="W1943" i="4"/>
  <c r="W5451" i="4"/>
  <c r="W629" i="4"/>
  <c r="W1340" i="4"/>
  <c r="W5408" i="4"/>
  <c r="W8212" i="4"/>
  <c r="W4494" i="4"/>
  <c r="W3157" i="4"/>
  <c r="W8340" i="4"/>
  <c r="W491" i="4"/>
  <c r="W2439" i="4"/>
  <c r="W2738" i="4"/>
  <c r="W2750" i="4"/>
  <c r="W1184" i="4"/>
  <c r="W7713" i="4"/>
  <c r="W5914" i="4"/>
  <c r="W4900" i="4"/>
  <c r="W7905" i="4"/>
  <c r="W83" i="4"/>
  <c r="W5482" i="4"/>
  <c r="W6287" i="4"/>
  <c r="W2630" i="4"/>
  <c r="W1130" i="4"/>
  <c r="W8062" i="4"/>
  <c r="W1287" i="4"/>
  <c r="W5747" i="4"/>
  <c r="W4816" i="4"/>
  <c r="W8106" i="4"/>
  <c r="W2837" i="4"/>
  <c r="W6488" i="4"/>
  <c r="W4063" i="4"/>
  <c r="W7330" i="4"/>
  <c r="W1170" i="4"/>
  <c r="W6580" i="4"/>
  <c r="W2943" i="4"/>
  <c r="W4501" i="4"/>
  <c r="W148" i="4"/>
  <c r="W4822" i="4"/>
  <c r="W4527" i="4"/>
  <c r="W2616" i="4"/>
  <c r="W2647" i="4"/>
  <c r="W8268" i="4"/>
  <c r="W7443" i="4"/>
  <c r="W4125" i="4"/>
  <c r="W5419" i="4"/>
  <c r="W7658" i="4"/>
  <c r="W4032" i="4"/>
  <c r="W6369" i="4"/>
  <c r="W8055" i="4"/>
  <c r="W7143" i="4"/>
  <c r="W4674" i="4"/>
  <c r="W3917" i="4"/>
  <c r="W7040" i="4"/>
  <c r="W3699" i="4"/>
  <c r="W4894" i="4"/>
  <c r="W5077" i="4"/>
  <c r="W3055" i="4"/>
  <c r="W1108" i="4"/>
  <c r="W5248" i="4"/>
  <c r="W4048" i="4"/>
  <c r="W2353" i="4"/>
  <c r="W4134" i="4"/>
  <c r="W7925" i="4"/>
  <c r="W7837" i="4"/>
  <c r="W1045" i="4"/>
  <c r="W5525" i="4"/>
  <c r="W2453" i="4"/>
  <c r="W4039" i="4"/>
  <c r="W4551" i="4"/>
  <c r="W4024" i="4"/>
  <c r="W3084" i="4"/>
  <c r="W1625" i="4"/>
  <c r="W3988" i="4"/>
  <c r="W6772" i="4"/>
  <c r="W1146" i="4"/>
  <c r="W7148" i="4"/>
  <c r="W5811" i="4"/>
  <c r="W346" i="4"/>
  <c r="W1635" i="4"/>
  <c r="W1065" i="4"/>
  <c r="W164" i="4"/>
  <c r="W4560" i="4"/>
  <c r="W3659" i="4"/>
  <c r="W1917" i="4"/>
  <c r="W5878" i="4"/>
  <c r="W116" i="4"/>
  <c r="W5871" i="4"/>
  <c r="W6735" i="4"/>
  <c r="W5416" i="4"/>
  <c r="W5686" i="4"/>
  <c r="W4418" i="4"/>
  <c r="W1972" i="4"/>
  <c r="W5256" i="4"/>
  <c r="W6376" i="4"/>
  <c r="W5032" i="4"/>
  <c r="W1773" i="4"/>
  <c r="W985" i="4"/>
  <c r="W6693" i="4"/>
  <c r="W46" i="4"/>
  <c r="W5265" i="4"/>
  <c r="W5509" i="4"/>
  <c r="W2714" i="4"/>
  <c r="W2535" i="4"/>
  <c r="W7256" i="4"/>
  <c r="W6367" i="4"/>
  <c r="W6726" i="4"/>
  <c r="W4812" i="4"/>
  <c r="W645" i="4"/>
  <c r="W1176" i="4"/>
  <c r="W4267" i="4"/>
  <c r="W3730" i="4"/>
  <c r="W8125" i="4"/>
  <c r="W1975" i="4"/>
  <c r="W5630" i="4"/>
  <c r="W4056" i="4"/>
  <c r="W4241" i="4"/>
  <c r="W6945" i="4"/>
  <c r="W1581" i="4"/>
  <c r="W182" i="4"/>
  <c r="W1549" i="4"/>
  <c r="W4179" i="4"/>
  <c r="W400" i="4"/>
  <c r="W1026" i="4"/>
  <c r="W3255" i="4"/>
  <c r="W7810" i="4"/>
  <c r="W2760" i="4"/>
  <c r="W4739" i="4"/>
  <c r="W269" i="4"/>
  <c r="W5977" i="4"/>
  <c r="W3159" i="4"/>
  <c r="W1605" i="4"/>
  <c r="W5228" i="4"/>
  <c r="W5183" i="4"/>
  <c r="W4215" i="4"/>
  <c r="W7011" i="4"/>
  <c r="W7956" i="4"/>
  <c r="W1768" i="4"/>
  <c r="W1674" i="4"/>
  <c r="W544" i="4"/>
  <c r="W3655" i="4"/>
  <c r="W4060" i="4"/>
  <c r="W7963" i="4"/>
  <c r="W4562" i="4"/>
  <c r="W8344" i="4"/>
  <c r="W2099" i="4"/>
  <c r="W1235" i="4"/>
  <c r="W1976" i="4"/>
  <c r="W2244" i="4"/>
  <c r="W7575" i="4"/>
  <c r="W4673" i="4"/>
  <c r="W7943" i="4"/>
  <c r="W4572" i="4"/>
  <c r="W2873" i="4"/>
  <c r="W374" i="4"/>
  <c r="W1468" i="4"/>
  <c r="W6873" i="4"/>
  <c r="W2631" i="4"/>
  <c r="W5030" i="4"/>
  <c r="W6006" i="4"/>
  <c r="W2966" i="4"/>
  <c r="W3025" i="4"/>
  <c r="W8161" i="4"/>
  <c r="W7357" i="4"/>
  <c r="W1617" i="4"/>
  <c r="W201" i="4"/>
  <c r="W3891" i="4"/>
  <c r="W3493" i="4"/>
  <c r="W7579" i="4"/>
  <c r="W1010" i="4"/>
  <c r="W4520" i="4"/>
  <c r="W318" i="4"/>
  <c r="W3705" i="4"/>
  <c r="W1749" i="4"/>
  <c r="W5988" i="4"/>
  <c r="W6220" i="4"/>
  <c r="W4213" i="4"/>
  <c r="W6756" i="4"/>
  <c r="W6030" i="4"/>
  <c r="W7548" i="4"/>
  <c r="W4461" i="4"/>
  <c r="W3515" i="4"/>
  <c r="W6797" i="4"/>
  <c r="W6325" i="4"/>
  <c r="W1559" i="4"/>
  <c r="W5237" i="4"/>
  <c r="W5504" i="4"/>
  <c r="W4102" i="4"/>
  <c r="W8188" i="4"/>
  <c r="W5453" i="4"/>
  <c r="W2104" i="4"/>
  <c r="W7399" i="4"/>
  <c r="W1341" i="4"/>
  <c r="W3213" i="4"/>
  <c r="W8061" i="4"/>
  <c r="W2406" i="4"/>
  <c r="W1696" i="4"/>
  <c r="W170" i="4"/>
  <c r="W5901" i="4"/>
  <c r="W508" i="4"/>
  <c r="W5611" i="4"/>
  <c r="W7696" i="4"/>
  <c r="W4275" i="4"/>
  <c r="W467" i="4"/>
  <c r="W3836" i="4"/>
  <c r="W1185" i="4"/>
  <c r="W4206" i="4"/>
  <c r="W5339" i="4"/>
  <c r="W3874" i="4"/>
  <c r="W1919" i="4"/>
  <c r="W5869" i="4"/>
  <c r="W2320" i="4"/>
  <c r="W4553" i="4"/>
  <c r="W401" i="4"/>
  <c r="W6694" i="4"/>
  <c r="W1997" i="4"/>
  <c r="W231" i="4"/>
  <c r="W1703" i="4"/>
  <c r="W2184" i="4"/>
  <c r="W1479" i="4"/>
  <c r="W889" i="4"/>
  <c r="W2694" i="4"/>
  <c r="W1027" i="4"/>
  <c r="W4248" i="4"/>
  <c r="W4160" i="4"/>
  <c r="W225" i="4"/>
  <c r="W5424" i="4"/>
  <c r="W4306" i="4"/>
  <c r="W6556" i="4"/>
  <c r="W2494" i="4"/>
  <c r="W6478" i="4"/>
  <c r="W1070" i="4"/>
  <c r="W4181" i="4"/>
  <c r="W8080" i="4"/>
  <c r="W8194" i="4"/>
  <c r="W715" i="4"/>
  <c r="W4737" i="4"/>
  <c r="W1440" i="4"/>
  <c r="W214" i="4"/>
  <c r="W3866" i="4"/>
  <c r="W1052" i="4"/>
  <c r="W8216" i="4"/>
  <c r="W5625" i="4"/>
  <c r="W95" i="4"/>
  <c r="W388" i="4"/>
  <c r="W7686" i="4"/>
  <c r="W6379" i="4"/>
  <c r="W1422" i="4"/>
  <c r="W2596" i="4"/>
  <c r="W4373" i="4"/>
  <c r="W2363" i="4"/>
  <c r="W4439" i="4"/>
  <c r="W7409" i="4"/>
  <c r="W7971" i="4"/>
  <c r="W7981" i="4"/>
  <c r="W331" i="4"/>
  <c r="W5189" i="4"/>
  <c r="W3364" i="4"/>
  <c r="W2268" i="4"/>
  <c r="W5967" i="4"/>
  <c r="W6699" i="4"/>
  <c r="W5150" i="4"/>
  <c r="W5822" i="4"/>
  <c r="W6364" i="4"/>
  <c r="W8265" i="4"/>
  <c r="W882" i="4"/>
  <c r="W8111" i="4"/>
  <c r="W22" i="4"/>
  <c r="W7010" i="4"/>
  <c r="W314" i="4"/>
  <c r="W2894" i="4"/>
  <c r="W770" i="4"/>
  <c r="W6770" i="4"/>
  <c r="W1095" i="4"/>
  <c r="W5428" i="4"/>
  <c r="W926" i="4"/>
  <c r="W6150" i="4"/>
  <c r="W6773" i="4"/>
  <c r="W4646" i="4"/>
  <c r="W4648" i="4"/>
  <c r="W3083" i="4"/>
  <c r="W4911" i="4"/>
  <c r="W7320" i="4"/>
  <c r="W2921" i="4"/>
  <c r="W8224" i="4"/>
  <c r="W731" i="4"/>
  <c r="W7922" i="4"/>
  <c r="W4516" i="4"/>
  <c r="W8043" i="4"/>
  <c r="W2649" i="4"/>
  <c r="W4471" i="4"/>
  <c r="W4895" i="4"/>
  <c r="W5387" i="4"/>
  <c r="W4690" i="4"/>
  <c r="W6056" i="4"/>
  <c r="W6500" i="4"/>
  <c r="W3304" i="4"/>
  <c r="W668" i="4"/>
  <c r="W5582" i="4"/>
  <c r="W5214" i="4"/>
  <c r="W6303" i="4"/>
  <c r="W1051" i="4"/>
  <c r="W3440" i="4"/>
  <c r="W3384" i="4"/>
  <c r="W4240" i="4"/>
  <c r="W3256" i="4"/>
  <c r="W5266" i="4"/>
  <c r="W1516" i="4"/>
  <c r="W7385" i="4"/>
  <c r="W1218" i="4"/>
  <c r="W5902" i="4"/>
  <c r="W671" i="4"/>
  <c r="W6564" i="4"/>
  <c r="W6754" i="4"/>
  <c r="W8011" i="4"/>
  <c r="W5027" i="4"/>
  <c r="W758" i="4"/>
  <c r="W7456" i="4"/>
  <c r="W1205" i="4"/>
  <c r="W2850" i="4"/>
  <c r="W4044" i="4"/>
  <c r="W1408" i="4"/>
  <c r="W1451" i="4"/>
  <c r="W2030" i="4"/>
  <c r="W6792" i="4"/>
  <c r="W704" i="4"/>
  <c r="W4792" i="4"/>
  <c r="W2362" i="4"/>
  <c r="W3286" i="4"/>
  <c r="W472" i="4"/>
  <c r="W2068" i="4"/>
  <c r="W7735" i="4"/>
  <c r="W5200" i="4"/>
  <c r="W2887" i="4"/>
  <c r="W7496" i="4"/>
  <c r="W8245" i="4"/>
  <c r="W6581" i="4"/>
  <c r="W929" i="4"/>
  <c r="W2604" i="4"/>
  <c r="W1112" i="4"/>
  <c r="W1111" i="4"/>
  <c r="W7590" i="4"/>
  <c r="W5646" i="4"/>
  <c r="W8058" i="4"/>
  <c r="W3600" i="4"/>
  <c r="W7937" i="4"/>
  <c r="W7787" i="4"/>
  <c r="W2678" i="4"/>
  <c r="W1020" i="4"/>
  <c r="W1562" i="4"/>
  <c r="W1240" i="4"/>
  <c r="W6491" i="4"/>
  <c r="W5148" i="4"/>
  <c r="W7779" i="4"/>
  <c r="W3203" i="4"/>
  <c r="W6238" i="4"/>
  <c r="W4171" i="4"/>
  <c r="W3629" i="4"/>
  <c r="W8046" i="4"/>
  <c r="W3439" i="4"/>
  <c r="W1705" i="4"/>
  <c r="W5056" i="4"/>
  <c r="W6712" i="4"/>
  <c r="W2031" i="4"/>
  <c r="W5107" i="4"/>
  <c r="W2136" i="4"/>
  <c r="W6156" i="4"/>
  <c r="W6903" i="4"/>
  <c r="W842" i="4"/>
  <c r="W1899" i="4"/>
  <c r="W8119" i="4"/>
  <c r="W7466" i="4"/>
  <c r="W3454" i="4"/>
  <c r="W1908" i="4"/>
  <c r="W8235" i="4"/>
  <c r="W5140" i="4"/>
  <c r="W3283" i="4"/>
  <c r="W1969" i="4"/>
  <c r="W6537" i="4"/>
  <c r="W7533" i="4"/>
  <c r="W936" i="4"/>
  <c r="W6148" i="4"/>
  <c r="W2407" i="4"/>
  <c r="W7563" i="4"/>
  <c r="W3350" i="4"/>
  <c r="W4382" i="4"/>
  <c r="W2968" i="4"/>
  <c r="W4985" i="4"/>
  <c r="W6418" i="4"/>
  <c r="W7431" i="4"/>
  <c r="W6700" i="4"/>
  <c r="W2428" i="4"/>
  <c r="W4920" i="4"/>
  <c r="W6057" i="4"/>
  <c r="W3972" i="4"/>
  <c r="W7819" i="4"/>
  <c r="W3306" i="4"/>
  <c r="W6685" i="4"/>
  <c r="W5516" i="4"/>
  <c r="W5852" i="4"/>
  <c r="W6077" i="4"/>
  <c r="W916" i="4"/>
  <c r="W5081" i="4"/>
  <c r="W877" i="4"/>
  <c r="W1339" i="4"/>
  <c r="W1660" i="4"/>
  <c r="W7125" i="4"/>
  <c r="W667" i="4"/>
  <c r="W1081" i="4"/>
  <c r="W3285" i="4"/>
  <c r="W6181" i="4"/>
  <c r="W4682" i="4"/>
  <c r="W1876" i="4"/>
  <c r="W1568" i="4"/>
  <c r="W441" i="4"/>
  <c r="W5610" i="4"/>
  <c r="W4289" i="4"/>
  <c r="W4839" i="4"/>
  <c r="W3818" i="4"/>
  <c r="W665" i="4"/>
  <c r="W3560" i="4"/>
  <c r="W4820" i="4"/>
  <c r="W3994" i="4"/>
  <c r="W2213" i="4"/>
  <c r="W7051" i="4"/>
  <c r="W1102" i="4"/>
  <c r="W725" i="4"/>
  <c r="W7084" i="4"/>
  <c r="W4082" i="4"/>
  <c r="W4120" i="4"/>
  <c r="W4713" i="4"/>
  <c r="W136" i="4"/>
  <c r="W2263" i="4"/>
  <c r="W2274" i="4"/>
  <c r="W6961" i="4"/>
  <c r="W7723" i="4"/>
  <c r="W5444" i="4"/>
  <c r="W6463" i="4"/>
  <c r="W4507" i="4"/>
  <c r="W38" i="4"/>
  <c r="W3459" i="4"/>
  <c r="W7002" i="4"/>
  <c r="W3734" i="4"/>
  <c r="W935" i="4"/>
  <c r="W8085" i="4"/>
  <c r="W896" i="4"/>
  <c r="W220" i="4"/>
  <c r="W2193" i="4"/>
  <c r="W6294" i="4"/>
  <c r="W4010" i="4"/>
  <c r="W5102" i="4"/>
  <c r="W319" i="4"/>
  <c r="W3578" i="4"/>
  <c r="W4989" i="4"/>
  <c r="W4492" i="4"/>
  <c r="W1925" i="4"/>
  <c r="W2999" i="4"/>
  <c r="W4394" i="4"/>
  <c r="W1932" i="4"/>
  <c r="W7365" i="4"/>
  <c r="W1024" i="4"/>
  <c r="W994" i="4"/>
  <c r="W4861" i="4"/>
  <c r="W619" i="4"/>
  <c r="W3062" i="4"/>
  <c r="W2912" i="4"/>
  <c r="W3990" i="4"/>
  <c r="W7815" i="4"/>
  <c r="W4704" i="4"/>
  <c r="W1982" i="4"/>
  <c r="W7392" i="4"/>
  <c r="W3100" i="4"/>
  <c r="W5706" i="4"/>
  <c r="W6723" i="4"/>
  <c r="W4077" i="4"/>
  <c r="W6029" i="4"/>
  <c r="W2619" i="4"/>
  <c r="W6065" i="4"/>
  <c r="W5250" i="4"/>
  <c r="W1042" i="4"/>
  <c r="W3745" i="4"/>
  <c r="W2174" i="4"/>
  <c r="W7439" i="4"/>
  <c r="W3613" i="4"/>
  <c r="W482" i="4"/>
  <c r="W7107" i="4"/>
  <c r="W5323" i="4"/>
  <c r="W150" i="4"/>
  <c r="W1265" i="4"/>
  <c r="W4422" i="4"/>
  <c r="W4412" i="4"/>
  <c r="W2609" i="4"/>
  <c r="W3399" i="4"/>
  <c r="W6683" i="4"/>
  <c r="W6241" i="4"/>
  <c r="W7547" i="4"/>
  <c r="W4432" i="4"/>
  <c r="W7671" i="4"/>
  <c r="W4902" i="4"/>
  <c r="W2720" i="4"/>
  <c r="W6255" i="4"/>
  <c r="W7879" i="4"/>
  <c r="W614" i="4"/>
  <c r="W5498" i="4"/>
  <c r="W4297" i="4"/>
  <c r="W4068" i="4"/>
  <c r="W4095" i="4"/>
  <c r="W4099" i="4"/>
  <c r="W4459" i="4"/>
  <c r="W205" i="4"/>
  <c r="W1534" i="4"/>
  <c r="W4612" i="4"/>
  <c r="W8263" i="4"/>
  <c r="W7353" i="4"/>
  <c r="W6636" i="4"/>
  <c r="W3707" i="4"/>
  <c r="W1138" i="4"/>
  <c r="W1453" i="4"/>
  <c r="W7839" i="4"/>
  <c r="W604" i="4"/>
  <c r="W3177" i="4"/>
  <c r="W5240" i="4"/>
  <c r="W1595" i="4"/>
  <c r="W3109" i="4"/>
  <c r="W2891" i="4"/>
  <c r="W8139" i="4"/>
  <c r="W5329" i="4"/>
  <c r="W2551" i="4"/>
  <c r="W3779" i="4"/>
  <c r="W2056" i="4"/>
  <c r="W4288" i="4"/>
  <c r="W451" i="4"/>
  <c r="W2273" i="4"/>
  <c r="W880" i="4"/>
  <c r="W5649" i="4"/>
  <c r="W3962" i="4"/>
  <c r="W2013" i="4"/>
  <c r="W2181" i="4"/>
  <c r="W1844" i="4"/>
  <c r="W7372" i="4"/>
  <c r="W4446" i="4"/>
  <c r="W1337" i="4"/>
  <c r="W4591" i="4"/>
  <c r="W5196" i="4"/>
  <c r="W5730" i="4"/>
  <c r="W5928" i="4"/>
  <c r="W3973" i="4"/>
  <c r="W4128" i="4"/>
  <c r="W6216" i="4"/>
  <c r="W3915" i="4"/>
  <c r="W1354" i="4"/>
  <c r="W6922" i="4"/>
  <c r="W7676" i="4"/>
  <c r="W6643" i="4"/>
  <c r="W5989" i="4"/>
  <c r="W7635" i="4"/>
  <c r="W163" i="4"/>
  <c r="W8307" i="4"/>
  <c r="W7052" i="4"/>
  <c r="W1449" i="4"/>
  <c r="W7724" i="4"/>
  <c r="W2780" i="4"/>
  <c r="W2866" i="4"/>
  <c r="W7754" i="4"/>
  <c r="W4052" i="4"/>
  <c r="W3473" i="4"/>
  <c r="W5087" i="4"/>
  <c r="W5849" i="4"/>
  <c r="W1327" i="4"/>
  <c r="W459" i="4"/>
  <c r="W2787" i="4"/>
  <c r="W2842" i="4"/>
  <c r="W6499" i="4"/>
  <c r="W1403" i="4"/>
  <c r="W179" i="4"/>
  <c r="W7728" i="4"/>
  <c r="W851" i="4"/>
  <c r="W6960" i="4"/>
  <c r="W3969" i="4"/>
  <c r="W430" i="4"/>
  <c r="W1395" i="4"/>
  <c r="W6988" i="4"/>
  <c r="W3939" i="4"/>
  <c r="W4726" i="4"/>
  <c r="W8343" i="4"/>
  <c r="W6562" i="4"/>
  <c r="W5721" i="4"/>
  <c r="W7731" i="4"/>
  <c r="W4005" i="4"/>
  <c r="W6673" i="4"/>
  <c r="W6130" i="4"/>
  <c r="W2911" i="4"/>
  <c r="W7008" i="4"/>
  <c r="W6373" i="4"/>
  <c r="W6610" i="4"/>
  <c r="W1687" i="4"/>
  <c r="W6880" i="4"/>
  <c r="W6279" i="4"/>
  <c r="W8175" i="4"/>
  <c r="W7672" i="4"/>
  <c r="W1488" i="4"/>
  <c r="W5596" i="4"/>
  <c r="W4801" i="4"/>
  <c r="W2021" i="4"/>
  <c r="W8038" i="4"/>
  <c r="W6970" i="4"/>
  <c r="W8140" i="4"/>
  <c r="W1820" i="4"/>
  <c r="W5224" i="4"/>
  <c r="W647" i="4"/>
  <c r="W6102" i="4"/>
  <c r="W1046" i="4"/>
  <c r="W3809" i="4"/>
  <c r="W6417" i="4"/>
  <c r="W7969" i="4"/>
  <c r="W6269" i="4"/>
  <c r="W7462" i="4"/>
  <c r="W1059" i="4"/>
  <c r="W5037" i="4"/>
  <c r="W1732" i="4"/>
  <c r="W1067" i="4"/>
  <c r="W2830" i="4"/>
  <c r="W3500" i="4"/>
  <c r="W4312" i="4"/>
  <c r="W914" i="4"/>
  <c r="W7845" i="4"/>
  <c r="W5435" i="4"/>
  <c r="W7495" i="4"/>
  <c r="W4825" i="4"/>
  <c r="W3149" i="4"/>
  <c r="W3018" i="4"/>
  <c r="W244" i="4"/>
  <c r="W7740" i="4"/>
  <c r="W4051" i="4"/>
  <c r="W797" i="4"/>
  <c r="W3324" i="4"/>
  <c r="W4142" i="4"/>
  <c r="W1564" i="4"/>
  <c r="W2660" i="4"/>
  <c r="W6678" i="4"/>
  <c r="W347" i="4"/>
  <c r="W5576" i="4"/>
  <c r="W2004" i="4"/>
  <c r="W6296" i="4"/>
  <c r="W2710" i="4"/>
  <c r="W341" i="4"/>
  <c r="W7127" i="4"/>
  <c r="W4696" i="4"/>
  <c r="W6068" i="4"/>
  <c r="W6438" i="4"/>
  <c r="W6530" i="4"/>
  <c r="W223" i="4"/>
  <c r="W1706" i="4"/>
  <c r="W3877" i="4"/>
  <c r="W1069" i="4"/>
  <c r="W5466" i="4"/>
  <c r="W7171" i="4"/>
  <c r="W6410" i="4"/>
  <c r="W2613" i="4"/>
  <c r="W6711" i="4"/>
  <c r="W219" i="4"/>
  <c r="W7560" i="4"/>
  <c r="W5045" i="4"/>
  <c r="W5441" i="4"/>
  <c r="W2799" i="4"/>
  <c r="W3610" i="4"/>
  <c r="W974" i="4"/>
  <c r="W3245" i="4"/>
  <c r="W1450" i="4"/>
  <c r="W7096" i="4"/>
  <c r="W4791" i="4"/>
  <c r="W6053" i="4"/>
  <c r="W7667" i="4"/>
  <c r="W4761" i="4"/>
  <c r="W8232" i="4"/>
  <c r="W5941" i="4"/>
  <c r="W7709" i="4"/>
  <c r="W106" i="4"/>
  <c r="W1023" i="4"/>
  <c r="W2356" i="4"/>
  <c r="W6534" i="4"/>
  <c r="W4143" i="4"/>
  <c r="W4536" i="4"/>
  <c r="W4361" i="4"/>
  <c r="W429" i="4"/>
  <c r="W1036" i="4"/>
  <c r="W3680" i="4"/>
  <c r="W2809" i="4"/>
  <c r="W5221" i="4"/>
  <c r="W4587" i="4"/>
  <c r="W2690" i="4"/>
  <c r="W6360" i="4"/>
  <c r="W593" i="4"/>
  <c r="W5799" i="4"/>
  <c r="W2831" i="4"/>
  <c r="W6342" i="4"/>
  <c r="W6738" i="4"/>
  <c r="W4327" i="4"/>
  <c r="W5112" i="4"/>
  <c r="W1958" i="4"/>
  <c r="W5281" i="4"/>
  <c r="W4034" i="4"/>
  <c r="W7604" i="4"/>
  <c r="W1778" i="4"/>
  <c r="W6078" i="4"/>
  <c r="W6087" i="4"/>
  <c r="W5386" i="4"/>
  <c r="W3089" i="4"/>
  <c r="W8332" i="4"/>
  <c r="W4081" i="4"/>
  <c r="W3442" i="4"/>
  <c r="W2235" i="4"/>
  <c r="W3000" i="4"/>
  <c r="W4921" i="4"/>
  <c r="W3505" i="4"/>
  <c r="W1441" i="4"/>
  <c r="W840" i="4"/>
  <c r="W2492" i="4"/>
  <c r="W2495" i="4"/>
  <c r="W2600" i="4"/>
  <c r="W546" i="4"/>
  <c r="W8287" i="4"/>
  <c r="W1867" i="4"/>
  <c r="W6886" i="4"/>
  <c r="W1145" i="4"/>
  <c r="W2527" i="4"/>
  <c r="W6479" i="4"/>
  <c r="W3057" i="4"/>
  <c r="W2868" i="4"/>
  <c r="W4203" i="4"/>
  <c r="W3409" i="4"/>
  <c r="W4413" i="4"/>
  <c r="W5166" i="4"/>
  <c r="W7513" i="4"/>
  <c r="W8037" i="4"/>
  <c r="W4433" i="4"/>
  <c r="W2726" i="4"/>
  <c r="W1684" i="4"/>
  <c r="W718" i="4"/>
  <c r="W729" i="4"/>
  <c r="W3378" i="4"/>
  <c r="W1535" i="4"/>
  <c r="W5521" i="4"/>
  <c r="W3099" i="4"/>
  <c r="W7269" i="4"/>
  <c r="W5739" i="4"/>
  <c r="W7640" i="4"/>
  <c r="W6263" i="4"/>
  <c r="W6921" i="4"/>
  <c r="W3703" i="4"/>
  <c r="W881" i="4"/>
  <c r="W3612" i="4"/>
  <c r="W4869" i="4"/>
  <c r="W7033" i="4"/>
  <c r="W2351" i="4"/>
  <c r="W3004" i="4"/>
  <c r="W4581" i="4"/>
  <c r="W1161" i="4"/>
  <c r="W7984" i="4"/>
  <c r="W3954" i="4"/>
  <c r="W1195" i="4"/>
  <c r="W57" i="4"/>
  <c r="W6746" i="4"/>
  <c r="W862" i="4"/>
  <c r="W7503" i="4"/>
  <c r="W1533" i="4"/>
  <c r="W7702" i="4"/>
  <c r="W6575" i="4"/>
  <c r="W2501" i="4"/>
  <c r="W4947" i="4"/>
  <c r="W1478" i="4"/>
  <c r="W653" i="4"/>
  <c r="W485" i="4"/>
  <c r="W1152" i="4"/>
  <c r="W1759" i="4"/>
  <c r="W10" i="4"/>
  <c r="W3015" i="4"/>
  <c r="W3167" i="4"/>
  <c r="W7687" i="4"/>
  <c r="W4630" i="4"/>
  <c r="W6607" i="4"/>
  <c r="W3732" i="4"/>
  <c r="W1829" i="4"/>
  <c r="W7519" i="4"/>
  <c r="W1527" i="4"/>
  <c r="W4706" i="4"/>
  <c r="W4040" i="4"/>
  <c r="W6219" i="4"/>
  <c r="W1785" i="4"/>
  <c r="W2283" i="4"/>
  <c r="W1681" i="4"/>
  <c r="W6745" i="4"/>
  <c r="W8192" i="4"/>
  <c r="W7854" i="4"/>
  <c r="W3096" i="4"/>
  <c r="W2215" i="4"/>
  <c r="W6224" i="4"/>
  <c r="W4050" i="4"/>
  <c r="W3257" i="4"/>
  <c r="W1358" i="4"/>
  <c r="W5744" i="4"/>
  <c r="W569" i="4"/>
  <c r="W7156" i="4"/>
  <c r="W6907" i="4"/>
  <c r="W4502" i="4"/>
  <c r="W7762" i="4"/>
  <c r="W1037" i="4"/>
  <c r="W726" i="4"/>
  <c r="W6719" i="4"/>
  <c r="W1945" i="4"/>
  <c r="W1442" i="4"/>
  <c r="W5489" i="4"/>
  <c r="W2229" i="4"/>
  <c r="W2317" i="4"/>
  <c r="W1730" i="4"/>
  <c r="W3274" i="4"/>
  <c r="W5174" i="4"/>
  <c r="W4755" i="4"/>
  <c r="W773" i="4"/>
  <c r="W7041" i="4"/>
  <c r="W5755" i="4"/>
  <c r="W7591" i="4"/>
  <c r="W6252" i="4"/>
  <c r="W4627" i="4"/>
  <c r="W1257" i="4"/>
  <c r="W6973" i="4"/>
  <c r="W2081" i="4"/>
  <c r="W7132" i="4"/>
  <c r="W5842" i="4"/>
  <c r="W3833" i="4"/>
  <c r="W4988" i="4"/>
  <c r="W5666" i="4"/>
  <c r="W6516" i="4"/>
  <c r="W4379" i="4"/>
  <c r="W1912" i="4"/>
  <c r="W5758" i="4"/>
  <c r="W1447" i="4"/>
  <c r="W2011" i="4"/>
  <c r="W2093" i="4"/>
  <c r="W7866" i="4"/>
  <c r="W2590" i="4"/>
  <c r="W5727" i="4"/>
  <c r="W6644" i="4"/>
  <c r="W4065" i="4"/>
  <c r="W2523" i="4"/>
  <c r="W4295" i="4"/>
  <c r="W2835" i="4"/>
  <c r="W196" i="4"/>
  <c r="W7780" i="4"/>
  <c r="W241" i="4"/>
  <c r="W6846" i="4"/>
  <c r="W3893" i="4"/>
  <c r="W4445" i="4"/>
  <c r="W4192" i="4"/>
  <c r="W3583" i="4"/>
  <c r="W7327" i="4"/>
  <c r="W6749" i="4"/>
  <c r="W1733" i="4"/>
  <c r="W4684" i="4"/>
  <c r="W8045" i="4"/>
  <c r="W1058" i="4"/>
  <c r="W7986" i="4"/>
  <c r="W1377" i="4"/>
  <c r="W7856" i="4"/>
  <c r="W3694" i="4"/>
  <c r="W1887" i="4"/>
  <c r="W5375" i="4"/>
  <c r="W6163" i="4"/>
  <c r="W2548" i="4"/>
  <c r="W1155" i="4"/>
  <c r="W283" i="4"/>
  <c r="W6265" i="4"/>
  <c r="W146" i="4"/>
  <c r="W7137" i="4"/>
  <c r="W89" i="4"/>
  <c r="W4100" i="4"/>
  <c r="W6974" i="4"/>
  <c r="W2731" i="4"/>
  <c r="W7293" i="4"/>
  <c r="W3949" i="4"/>
  <c r="W6424" i="4"/>
  <c r="W7115" i="4"/>
  <c r="W7470" i="4"/>
  <c r="W1644" i="4"/>
  <c r="W483" i="4"/>
  <c r="W3381" i="4"/>
  <c r="W5197" i="4"/>
  <c r="W6852" i="4"/>
  <c r="W2530" i="4"/>
  <c r="W3124" i="4"/>
  <c r="W8050" i="4"/>
  <c r="W7005" i="4"/>
  <c r="W5978" i="4"/>
  <c r="W4105" i="4"/>
  <c r="W6058" i="4"/>
  <c r="W5656" i="4"/>
  <c r="W2907" i="4"/>
  <c r="W1523" i="4"/>
  <c r="W3794" i="4"/>
  <c r="W5021" i="4"/>
  <c r="W7980" i="4"/>
  <c r="W3615" i="4"/>
  <c r="W7346" i="4"/>
  <c r="W2135" i="4"/>
  <c r="W357" i="4"/>
  <c r="W3873" i="4"/>
  <c r="W3402" i="4"/>
  <c r="W3095" i="4"/>
  <c r="W6866" i="4"/>
  <c r="W7046" i="4"/>
  <c r="W7710" i="4"/>
  <c r="W3339" i="4"/>
  <c r="W6447" i="4"/>
  <c r="W2345" i="4"/>
  <c r="W1895" i="4"/>
  <c r="W6619" i="4"/>
  <c r="W6519" i="4"/>
  <c r="W1631" i="4"/>
  <c r="W628" i="4"/>
  <c r="W1495" i="4"/>
  <c r="W5051" i="4"/>
  <c r="W3646" i="4"/>
  <c r="W724" i="4"/>
  <c r="W1264" i="4"/>
  <c r="W1193" i="4"/>
  <c r="W8160" i="4"/>
  <c r="W1652" i="4"/>
  <c r="W4055" i="4"/>
  <c r="W6682" i="4"/>
  <c r="W5314" i="4"/>
  <c r="W2954" i="4"/>
  <c r="W2323" i="4"/>
  <c r="W6037" i="4"/>
  <c r="W5946" i="4"/>
  <c r="W5765" i="4"/>
  <c r="W1944" i="4"/>
  <c r="W272" i="4"/>
  <c r="W2361" i="4"/>
  <c r="W4475" i="4"/>
  <c r="W8079" i="4"/>
  <c r="W3541" i="4"/>
  <c r="W1826" i="4"/>
  <c r="W5134" i="4"/>
  <c r="W2642" i="4"/>
  <c r="W4112" i="4"/>
  <c r="W351" i="4"/>
  <c r="W558" i="4"/>
  <c r="W3176" i="4"/>
  <c r="W6777" i="4"/>
  <c r="W7452" i="4"/>
  <c r="W563" i="4"/>
  <c r="W6647" i="4"/>
  <c r="W4868" i="4"/>
  <c r="W5478" i="4"/>
  <c r="W5357" i="4"/>
  <c r="W2890" i="4"/>
  <c r="W5407" i="4"/>
  <c r="W4990" i="4"/>
  <c r="W7890" i="4"/>
  <c r="W7094" i="4"/>
  <c r="W3272" i="4"/>
  <c r="W373" i="4"/>
  <c r="W4286" i="4"/>
  <c r="W8267" i="4"/>
  <c r="W7311" i="4"/>
  <c r="W3120" i="4"/>
  <c r="W1230" i="4"/>
  <c r="W6470" i="4"/>
  <c r="W2984" i="4"/>
  <c r="W2682" i="4"/>
  <c r="W5850" i="4"/>
  <c r="W6214" i="4"/>
  <c r="W7951" i="4"/>
  <c r="W4568" i="4"/>
  <c r="W4434" i="4"/>
  <c r="W2387" i="4"/>
  <c r="W3742" i="4"/>
  <c r="W2408" i="4"/>
  <c r="W899" i="4"/>
  <c r="W6020" i="4"/>
  <c r="W4729" i="4"/>
  <c r="W3744" i="4"/>
  <c r="W2236" i="4"/>
  <c r="W5882" i="4"/>
  <c r="W6085" i="4"/>
  <c r="W6842" i="4"/>
  <c r="W774" i="4"/>
  <c r="W7374" i="4"/>
  <c r="W3441" i="4"/>
  <c r="W6808" i="4"/>
  <c r="W304" i="4"/>
  <c r="W3527" i="4"/>
  <c r="W212" i="4"/>
  <c r="W2629" i="4"/>
  <c r="W2915" i="4"/>
  <c r="W8217" i="4"/>
  <c r="W7717" i="4"/>
  <c r="W2748" i="4"/>
  <c r="W1856" i="4"/>
  <c r="W6847" i="4"/>
  <c r="W5701" i="4"/>
  <c r="W6291" i="4"/>
  <c r="W7501" i="4"/>
  <c r="W2012" i="4"/>
  <c r="W4007" i="4"/>
  <c r="W34" i="4"/>
  <c r="W6896" i="4"/>
  <c r="W6123" i="4"/>
  <c r="W5709" i="4"/>
  <c r="W3585" i="4"/>
  <c r="W5235" i="4"/>
  <c r="W6715" i="4"/>
  <c r="W4" i="4"/>
  <c r="W5900" i="4"/>
  <c r="W494" i="4"/>
  <c r="W1101" i="4"/>
  <c r="W8020" i="4"/>
  <c r="W3645" i="4"/>
  <c r="W1934" i="4"/>
  <c r="W4540" i="4"/>
  <c r="W3187" i="4"/>
  <c r="W4891" i="4"/>
  <c r="W7929" i="4"/>
  <c r="W6867" i="4"/>
  <c r="W445" i="4"/>
  <c r="W4229" i="4"/>
  <c r="W6966" i="4"/>
  <c r="W6814" i="4"/>
  <c r="W3761" i="4"/>
  <c r="W5764" i="4"/>
  <c r="W5991" i="4"/>
  <c r="W4722" i="4"/>
  <c r="W7825" i="4"/>
  <c r="W5157" i="4"/>
  <c r="W426" i="4"/>
  <c r="W6210" i="4"/>
  <c r="W4030" i="4"/>
  <c r="W2401" i="4"/>
  <c r="W252" i="4"/>
  <c r="W526" i="4"/>
  <c r="W3038" i="4"/>
  <c r="W1748" i="4"/>
  <c r="W447" i="4"/>
  <c r="W841" i="4"/>
  <c r="W7966" i="4"/>
  <c r="W2330" i="4"/>
  <c r="W5075" i="4"/>
  <c r="W3506" i="4"/>
  <c r="W4419" i="4"/>
  <c r="W1704" i="4"/>
  <c r="W784" i="4"/>
  <c r="W6426" i="4"/>
  <c r="W1973" i="4"/>
  <c r="W5261" i="4"/>
  <c r="W6121" i="4"/>
  <c r="W6032" i="4"/>
  <c r="W1228" i="4"/>
  <c r="W2488" i="4"/>
  <c r="W4393" i="4"/>
  <c r="W870" i="4"/>
  <c r="W5005" i="4"/>
  <c r="W7432" i="4"/>
  <c r="W2060" i="4"/>
  <c r="W3225" i="4"/>
  <c r="W5220" i="4"/>
  <c r="W3145" i="4"/>
  <c r="W4080" i="4"/>
  <c r="W951" i="4"/>
  <c r="W5135" i="4"/>
  <c r="W4168" i="4"/>
  <c r="W8285" i="4"/>
  <c r="W1331" i="4"/>
  <c r="W3354" i="4"/>
  <c r="W6322" i="4"/>
  <c r="W6877" i="4"/>
  <c r="W691" i="4"/>
  <c r="W690" i="4"/>
  <c r="W658" i="4"/>
  <c r="W1682" i="4"/>
  <c r="W4742" i="4"/>
  <c r="W3369" i="4"/>
  <c r="W5154" i="4"/>
  <c r="W2166" i="4"/>
  <c r="W1156" i="4"/>
  <c r="W7755" i="4"/>
  <c r="W7683" i="4"/>
  <c r="W101" i="4"/>
  <c r="W5181" i="4"/>
  <c r="W4036" i="4"/>
  <c r="W3986" i="4"/>
  <c r="W5246" i="4"/>
  <c r="W3466" i="4"/>
  <c r="W3098" i="4"/>
  <c r="W8231" i="4"/>
  <c r="W8114" i="4"/>
  <c r="W6899" i="4"/>
  <c r="W7034" i="4"/>
  <c r="W1302" i="4"/>
  <c r="W3335" i="4"/>
  <c r="W7551" i="4"/>
  <c r="W4766" i="4"/>
  <c r="W6355" i="4"/>
  <c r="W3024" i="4"/>
  <c r="W4174" i="4"/>
  <c r="W4817" i="4"/>
  <c r="W1822" i="4"/>
  <c r="W7977" i="4"/>
  <c r="W1584" i="4"/>
  <c r="W6737" i="4"/>
  <c r="W3416" i="4"/>
  <c r="W8249" i="4"/>
  <c r="W3688" i="4"/>
  <c r="W995" i="4"/>
  <c r="W2597" i="4"/>
  <c r="W440" i="4"/>
  <c r="W5501" i="4"/>
  <c r="W7081" i="4"/>
  <c r="W4617" i="4"/>
  <c r="W3807" i="4"/>
  <c r="W3896" i="4"/>
  <c r="W5117" i="4"/>
  <c r="W5868" i="4"/>
  <c r="W1821" i="4"/>
  <c r="W3628" i="4"/>
  <c r="W2834" i="4"/>
  <c r="W6734" i="4"/>
  <c r="W5604" i="4"/>
  <c r="W5252" i="4"/>
  <c r="W3146" i="4"/>
  <c r="W3152" i="4"/>
  <c r="W1606" i="4"/>
  <c r="W6906" i="4"/>
  <c r="W7705" i="4"/>
  <c r="W2717" i="4"/>
  <c r="W769" i="4"/>
  <c r="W7752" i="4"/>
  <c r="W5177" i="4"/>
  <c r="W7593" i="4"/>
  <c r="W8124" i="4"/>
  <c r="W5219" i="4"/>
  <c r="W2112" i="4"/>
  <c r="W458" i="4"/>
  <c r="W1407" i="4"/>
  <c r="W8336" i="4"/>
  <c r="W1088" i="4"/>
  <c r="W1098" i="4"/>
  <c r="W3625" i="4"/>
  <c r="W191" i="4"/>
  <c r="W3763" i="4"/>
  <c r="W5556" i="4"/>
  <c r="W3762" i="4"/>
  <c r="W6147" i="4"/>
  <c r="W2972" i="4"/>
  <c r="W5192" i="4"/>
  <c r="W7343" i="4"/>
  <c r="W4656" i="4"/>
  <c r="W1356" i="4"/>
  <c r="W2167" i="4"/>
  <c r="W8023" i="4"/>
  <c r="W4442" i="4"/>
  <c r="W4371" i="4"/>
  <c r="W7795" i="4"/>
  <c r="W363" i="4"/>
  <c r="W3161" i="4"/>
  <c r="W4490" i="4"/>
  <c r="W2058" i="4"/>
  <c r="W2747" i="4"/>
  <c r="W906" i="4"/>
  <c r="W2188" i="4"/>
  <c r="W6593" i="4"/>
  <c r="W6984" i="4"/>
  <c r="W1153" i="4"/>
  <c r="W4423" i="4"/>
  <c r="W6245" i="4"/>
  <c r="W7657" i="4"/>
  <c r="W4497" i="4"/>
  <c r="W7631" i="4"/>
  <c r="W1083" i="4"/>
  <c r="W5770" i="4"/>
  <c r="W288" i="4"/>
  <c r="W2724" i="4"/>
  <c r="W5839" i="4"/>
  <c r="W433" i="4"/>
  <c r="W5639" i="4"/>
  <c r="W7758" i="4"/>
  <c r="W6023" i="4"/>
  <c r="W6862" i="4"/>
  <c r="W1405" i="4"/>
  <c r="W7751" i="4"/>
  <c r="W6523" i="4"/>
  <c r="W7996" i="4"/>
  <c r="W7050" i="4"/>
  <c r="W1328" i="4"/>
  <c r="W5271" i="4"/>
  <c r="W5890" i="4"/>
  <c r="W7347" i="4"/>
  <c r="W3559" i="4"/>
  <c r="W806" i="4"/>
  <c r="W7091" i="4"/>
  <c r="W2900" i="4"/>
  <c r="W1515" i="4"/>
  <c r="W4305" i="4"/>
  <c r="W4322" i="4"/>
  <c r="W4411" i="4"/>
  <c r="W4637" i="4"/>
  <c r="W4003" i="4"/>
  <c r="W4769" i="4"/>
  <c r="W7809" i="4"/>
  <c r="W8025" i="4"/>
  <c r="W2032" i="4"/>
  <c r="W7003" i="4"/>
  <c r="W5461" i="4"/>
  <c r="W6551" i="4"/>
  <c r="W839" i="4"/>
  <c r="W4670" i="4"/>
  <c r="W4480" i="4"/>
  <c r="W8243" i="4"/>
  <c r="W1555" i="4"/>
  <c r="W4212" i="4"/>
  <c r="W5351" i="4"/>
  <c r="W5485" i="4"/>
  <c r="W334" i="4"/>
  <c r="W8309" i="4"/>
  <c r="W2473" i="4"/>
  <c r="W7742" i="4"/>
  <c r="W4946" i="4"/>
  <c r="W6767" i="4"/>
  <c r="W4042" i="4"/>
  <c r="W4172" i="4"/>
  <c r="W5413" i="4"/>
  <c r="W2154" i="4"/>
  <c r="W337" i="4"/>
  <c r="W6891" i="4"/>
  <c r="W370" i="4"/>
  <c r="W2044" i="4"/>
  <c r="W7886" i="4"/>
  <c r="W1267" i="4"/>
  <c r="W7180" i="4"/>
  <c r="W6344" i="4"/>
  <c r="W2412" i="4"/>
  <c r="W7016" i="4"/>
  <c r="W2757" i="4"/>
  <c r="W3343" i="4"/>
  <c r="W4621" i="4"/>
  <c r="W7278" i="4"/>
  <c r="W4618" i="4"/>
  <c r="W3030" i="4"/>
  <c r="W5358" i="4"/>
  <c r="W1137" i="4"/>
  <c r="W2347" i="4"/>
  <c r="W59" i="4"/>
  <c r="W2674" i="4"/>
  <c r="W1966" i="4"/>
  <c r="W8022" i="4"/>
  <c r="W6476" i="4"/>
  <c r="W117" i="4"/>
  <c r="W1589" i="4"/>
  <c r="W366" i="4"/>
  <c r="W6436" i="4"/>
  <c r="W4149" i="4"/>
  <c r="W5536" i="4"/>
  <c r="W6655" i="4"/>
  <c r="W4238" i="4"/>
  <c r="W2928" i="4"/>
  <c r="W2845" i="4"/>
  <c r="W4906" i="4"/>
  <c r="W5141" i="4"/>
  <c r="W1756" i="4"/>
  <c r="W6090" i="4"/>
  <c r="W6254" i="4"/>
  <c r="W8170" i="4"/>
  <c r="W8306" i="4"/>
  <c r="W238" i="4"/>
  <c r="W7818" i="4"/>
  <c r="W4440" i="4"/>
  <c r="W4918" i="4"/>
  <c r="W3723" i="4"/>
  <c r="W869" i="4"/>
  <c r="W616" i="4"/>
  <c r="W5716" i="4"/>
  <c r="W3334" i="4"/>
  <c r="W3501" i="4"/>
  <c r="W7516" i="4"/>
  <c r="W3698" i="4"/>
  <c r="W7831" i="4"/>
  <c r="W7006" i="4"/>
  <c r="W4161" i="4"/>
  <c r="W6924" i="4"/>
  <c r="W4854" i="4"/>
  <c r="W5607" i="4"/>
  <c r="W6802" i="4"/>
  <c r="W7319" i="4"/>
  <c r="W8177" i="4"/>
  <c r="W6274" i="4"/>
  <c r="W6561" i="4"/>
  <c r="W2371" i="4"/>
  <c r="W176" i="4"/>
  <c r="W2083" i="4"/>
  <c r="W6153" i="4"/>
  <c r="W141" i="4"/>
  <c r="W4249" i="4"/>
  <c r="W1063" i="4"/>
  <c r="W6763" i="4"/>
  <c r="W7300" i="4"/>
  <c r="W7785" i="4"/>
  <c r="W7398" i="4"/>
  <c r="W1446" i="4"/>
  <c r="W4925" i="4"/>
  <c r="W1006" i="4"/>
  <c r="W7539" i="4"/>
  <c r="W541" i="4"/>
  <c r="W1353" i="4"/>
  <c r="W4697" i="4"/>
  <c r="W6901" i="4"/>
  <c r="W3892" i="4"/>
  <c r="W1663" i="4"/>
  <c r="W6747" i="4"/>
  <c r="W6000" i="4"/>
  <c r="W5960" i="4"/>
  <c r="W912" i="4"/>
  <c r="W1021" i="4"/>
  <c r="W6264" i="4"/>
  <c r="W4070" i="4"/>
  <c r="W4556" i="4"/>
  <c r="W7939" i="4"/>
  <c r="W6539" i="4"/>
  <c r="W5743" i="4"/>
  <c r="W6158" i="4"/>
  <c r="W2924" i="4"/>
  <c r="W2436" i="4"/>
  <c r="W3846" i="4"/>
  <c r="W2472" i="4"/>
  <c r="W1864" i="4"/>
  <c r="W6968" i="4"/>
  <c r="W4176" i="4"/>
  <c r="W6668" i="4"/>
  <c r="W5682" i="4"/>
  <c r="W7065" i="4"/>
  <c r="W1683" i="4"/>
  <c r="W1772" i="4"/>
  <c r="W6145" i="4"/>
  <c r="W7400" i="4"/>
  <c r="W1236" i="4"/>
  <c r="W7917" i="4"/>
  <c r="W4107" i="4"/>
  <c r="W5373" i="4"/>
  <c r="W7786" i="4"/>
  <c r="W4976" i="4"/>
  <c r="W7906" i="4"/>
  <c r="W6207" i="4"/>
  <c r="W575" i="4"/>
  <c r="W4233" i="4"/>
  <c r="W7530" i="4"/>
  <c r="W1284" i="4"/>
  <c r="W693" i="4"/>
  <c r="W523" i="4"/>
  <c r="W521" i="4"/>
  <c r="W3696" i="4"/>
  <c r="W3168" i="4"/>
  <c r="W8063" i="4"/>
  <c r="W1342" i="4"/>
  <c r="W8277" i="4"/>
  <c r="W1245" i="4"/>
  <c r="W5004" i="4"/>
  <c r="W4408" i="4"/>
  <c r="W7246" i="4"/>
  <c r="W8259" i="4"/>
  <c r="W1769" i="4"/>
  <c r="W3444" i="4"/>
  <c r="W7451" i="4"/>
  <c r="W7454" i="4"/>
  <c r="W3423" i="4"/>
  <c r="W2252" i="4"/>
  <c r="W4610" i="4"/>
  <c r="W6864" i="4"/>
  <c r="W2426" i="4"/>
  <c r="W1857" i="4"/>
  <c r="W6008" i="4"/>
  <c r="W377" i="4"/>
  <c r="W6929" i="4"/>
  <c r="W1578" i="4"/>
  <c r="W3536" i="4"/>
  <c r="W3591" i="4"/>
  <c r="W70" i="4"/>
  <c r="W3154" i="4"/>
  <c r="W4374" i="4"/>
  <c r="W7771" i="4"/>
  <c r="W7706" i="4"/>
  <c r="W7889" i="4"/>
  <c r="W4796" i="4"/>
  <c r="W7781" i="4"/>
  <c r="W850" i="4"/>
  <c r="W1828" i="4"/>
  <c r="W3287" i="4"/>
  <c r="W752" i="4"/>
  <c r="W3764" i="4"/>
  <c r="W890" i="4"/>
  <c r="W7991" i="4"/>
  <c r="W2531" i="4"/>
  <c r="W4635" i="4"/>
  <c r="W2192" i="4"/>
  <c r="W4324" i="4"/>
  <c r="W2621" i="4"/>
  <c r="W2125" i="4"/>
  <c r="W4319" i="4"/>
  <c r="W5588" i="4"/>
  <c r="W2893" i="4"/>
  <c r="W1321" i="4"/>
  <c r="W6203" i="4"/>
  <c r="W3400" i="4"/>
  <c r="W7907" i="4"/>
  <c r="W1554" i="4"/>
  <c r="W4548" i="4"/>
  <c r="W4113" i="4"/>
  <c r="W8348" i="4"/>
  <c r="W4506" i="4"/>
  <c r="W2775" i="4"/>
  <c r="W7252" i="4"/>
  <c r="W4649" i="4"/>
  <c r="W6142" i="4"/>
  <c r="W2419" i="4"/>
  <c r="W6240" i="4"/>
  <c r="W8199" i="4"/>
  <c r="W3935" i="4"/>
  <c r="W2313" i="4"/>
  <c r="W568" i="4"/>
  <c r="W360" i="4"/>
  <c r="W6879" i="4"/>
  <c r="W2923" i="4"/>
  <c r="W7237" i="4"/>
  <c r="W5008" i="4"/>
  <c r="W1320" i="4"/>
  <c r="W5622" i="4"/>
  <c r="W7226" i="4"/>
  <c r="W5551" i="4"/>
  <c r="W2628" i="4"/>
  <c r="W7069" i="4"/>
  <c r="W6497" i="4"/>
  <c r="W6672" i="4"/>
  <c r="W4454" i="4"/>
  <c r="W5708" i="4"/>
  <c r="W1854" i="4"/>
  <c r="W3634" i="4"/>
  <c r="W1680" i="4"/>
  <c r="W5690" i="4"/>
  <c r="W3881" i="4"/>
  <c r="W2654" i="4"/>
  <c r="W2458" i="4"/>
  <c r="W5218" i="4"/>
  <c r="W7475" i="4"/>
  <c r="W7817" i="4"/>
  <c r="W5581" i="4"/>
  <c r="W7212" i="4"/>
  <c r="W1343" i="4"/>
  <c r="W3940" i="4"/>
  <c r="W1655" i="4"/>
  <c r="W3028" i="4"/>
  <c r="W6444" i="4"/>
  <c r="W2142" i="4"/>
  <c r="W5360" i="4"/>
  <c r="W2199" i="4"/>
  <c r="W2017" i="4"/>
  <c r="W7562" i="4"/>
  <c r="W6854" i="4"/>
  <c r="W6136" i="4"/>
  <c r="W7896" i="4"/>
  <c r="W3934" i="4"/>
  <c r="W1134" i="4"/>
  <c r="W905" i="4"/>
  <c r="W3741" i="4"/>
  <c r="W1089" i="4"/>
  <c r="W3121" i="4"/>
  <c r="W8099" i="4"/>
  <c r="W6760" i="4"/>
  <c r="W313" i="4"/>
  <c r="W3725" i="4"/>
  <c r="W8064" i="4"/>
  <c r="W1225" i="4"/>
  <c r="W6268" i="4"/>
  <c r="W1347" i="4"/>
  <c r="W586" i="4"/>
  <c r="W7725" i="4"/>
  <c r="W6975" i="4"/>
  <c r="W2062" i="4"/>
  <c r="W6493" i="4"/>
  <c r="W68" i="4"/>
  <c r="W3502" i="4"/>
  <c r="W7928" i="4"/>
  <c r="W6055" i="4"/>
  <c r="W4363" i="4"/>
  <c r="W3633" i="4"/>
  <c r="W3068" i="4"/>
  <c r="W3140" i="4"/>
  <c r="W5906" i="4"/>
  <c r="W3408" i="4"/>
  <c r="W7410" i="4"/>
  <c r="W5685" i="4"/>
  <c r="W6289" i="4"/>
  <c r="W3664" i="4"/>
  <c r="W6774" i="4"/>
  <c r="W6045" i="4"/>
  <c r="W5827" i="4"/>
  <c r="W1309" i="4"/>
  <c r="W5406" i="4"/>
  <c r="W6453" i="4"/>
  <c r="W2088" i="4"/>
  <c r="W6710" i="4"/>
  <c r="W5298" i="4"/>
  <c r="W2580" i="4"/>
  <c r="W2679" i="4"/>
  <c r="W8250" i="4"/>
  <c r="W4329" i="4"/>
  <c r="W102" i="4"/>
  <c r="W4639" i="4"/>
  <c r="W1364" i="4"/>
  <c r="W7978" i="4"/>
  <c r="W8219" i="4"/>
  <c r="W6689" i="4"/>
  <c r="W6623" i="4"/>
  <c r="W3417" i="4"/>
  <c r="W6830" i="4"/>
  <c r="W2194" i="4"/>
  <c r="W8146" i="4"/>
  <c r="W2140" i="4"/>
  <c r="W1194" i="4"/>
  <c r="W3017" i="4"/>
  <c r="W8001" i="4"/>
  <c r="W5557" i="4"/>
  <c r="W669" i="4"/>
  <c r="W533" i="4"/>
  <c r="W8238" i="4"/>
  <c r="W7803" i="4"/>
  <c r="W3158" i="4"/>
  <c r="W2269" i="4"/>
  <c r="W4230" i="4"/>
  <c r="W3898" i="4"/>
  <c r="W3475" i="4"/>
  <c r="W1600" i="4"/>
  <c r="W7802" i="4"/>
  <c r="W7869" i="4"/>
  <c r="W2806" i="4"/>
  <c r="W7983" i="4"/>
  <c r="W1725" i="4"/>
  <c r="W1700" i="4"/>
  <c r="W7142" i="4"/>
  <c r="W3590" i="4"/>
  <c r="W6825" i="4"/>
  <c r="W5665" i="4"/>
  <c r="W748" i="4"/>
  <c r="W292" i="4"/>
  <c r="W696" i="4"/>
  <c r="W648" i="4"/>
  <c r="W5539" i="4"/>
  <c r="W4647" i="4"/>
  <c r="W4802" i="4"/>
  <c r="W2829" i="4"/>
  <c r="W1215" i="4"/>
  <c r="W7169" i="4"/>
  <c r="W1060" i="4"/>
  <c r="W1174" i="4"/>
  <c r="W4002" i="4"/>
  <c r="W384" i="4"/>
  <c r="W2929" i="4"/>
  <c r="W422" i="4"/>
  <c r="W5301" i="4"/>
  <c r="W1456" i="4"/>
  <c r="W1115" i="4"/>
  <c r="W3449" i="4"/>
  <c r="W7798" i="4"/>
  <c r="W3094" i="4"/>
  <c r="W6662" i="4"/>
  <c r="W2421" i="4"/>
  <c r="W185" i="4"/>
  <c r="W158" i="4"/>
  <c r="W8074" i="4"/>
  <c r="W464" i="4"/>
  <c r="W4703" i="4"/>
  <c r="W540" i="4"/>
  <c r="W3832" i="4"/>
  <c r="W6001" i="4"/>
  <c r="W2360" i="4"/>
  <c r="W6337" i="4"/>
  <c r="W3812" i="4"/>
  <c r="W4692" i="4"/>
  <c r="W4272" i="4"/>
  <c r="W1926" i="4"/>
  <c r="W5993" i="4"/>
  <c r="W6351" i="4"/>
  <c r="W536" i="4"/>
  <c r="W5411" i="4"/>
  <c r="W419" i="4"/>
  <c r="W6976" i="4"/>
  <c r="W1398" i="4"/>
  <c r="W414" i="4"/>
  <c r="W7371" i="4"/>
  <c r="W1845" i="4"/>
  <c r="W344" i="4"/>
  <c r="W2437" i="4"/>
  <c r="W7823" i="4"/>
  <c r="W4728" i="4"/>
  <c r="W299" i="4"/>
  <c r="W7259" i="4"/>
  <c r="W519" i="4"/>
  <c r="W5222" i="4"/>
  <c r="W7648" i="4"/>
  <c r="W7177" i="4"/>
  <c r="W5377" i="4"/>
  <c r="W7874" i="4"/>
  <c r="W5130" i="4"/>
  <c r="W4736" i="4"/>
  <c r="W5972" i="4"/>
  <c r="W339" i="4"/>
  <c r="W3526" i="4"/>
  <c r="W4767" i="4"/>
  <c r="W4207" i="4"/>
  <c r="W6605" i="4"/>
  <c r="W3360" i="4"/>
  <c r="W2454" i="4"/>
  <c r="W8036" i="4"/>
  <c r="W5484" i="4"/>
  <c r="W2935" i="4"/>
  <c r="W8311" i="4"/>
  <c r="W2983" i="4"/>
  <c r="W967" i="4"/>
  <c r="W6154" i="4"/>
  <c r="W5713" i="4"/>
  <c r="W1333" i="4"/>
  <c r="W6965" i="4"/>
  <c r="W959" i="4"/>
  <c r="W6256" i="4"/>
  <c r="W2740" i="4"/>
  <c r="W5103" i="4"/>
  <c r="W2838" i="4"/>
  <c r="W3754" i="4"/>
  <c r="W8214" i="4"/>
  <c r="W6535" i="4"/>
  <c r="W5094" i="4"/>
  <c r="W4111" i="4"/>
  <c r="W3914" i="4"/>
  <c r="W6329" i="4"/>
  <c r="W3777" i="4"/>
  <c r="W4525" i="4"/>
  <c r="W534" i="4"/>
  <c r="W4941" i="4"/>
  <c r="W5299" i="4"/>
  <c r="W427" i="4"/>
  <c r="W506" i="4"/>
  <c r="W3666" i="4"/>
  <c r="W7942" i="4"/>
  <c r="W6460" i="4"/>
  <c r="W3351" i="4"/>
  <c r="W7600" i="4"/>
  <c r="W5653" i="4"/>
  <c r="W6212" i="4"/>
  <c r="W6594" i="4"/>
  <c r="W5515" i="4"/>
  <c r="W5367" i="4"/>
  <c r="W253" i="4"/>
  <c r="W8299" i="4"/>
  <c r="W5319" i="4"/>
  <c r="W654" i="4"/>
  <c r="W8065" i="4"/>
  <c r="W7670" i="4"/>
  <c r="W4510" i="4"/>
  <c r="W2248" i="4"/>
  <c r="W7290" i="4"/>
  <c r="W1074" i="4"/>
  <c r="W5488" i="4"/>
  <c r="W5636" i="4"/>
  <c r="W6568" i="4"/>
  <c r="W7716" i="4"/>
  <c r="W4352" i="4"/>
  <c r="W2578" i="4"/>
  <c r="W3729" i="4"/>
  <c r="W8233" i="4"/>
  <c r="W7850" i="4"/>
  <c r="W7598" i="4"/>
  <c r="W4157" i="4"/>
  <c r="W71" i="4"/>
  <c r="W5984" i="4"/>
  <c r="W716" i="4"/>
  <c r="W5118" i="4"/>
  <c r="W4420" i="4"/>
  <c r="W7941" i="4"/>
  <c r="W2755" i="4"/>
  <c r="W2767" i="4"/>
  <c r="W3385" i="4"/>
  <c r="W3303" i="4"/>
  <c r="W5353" i="4"/>
  <c r="W819" i="4"/>
  <c r="W6971" i="4"/>
  <c r="W2367" i="4"/>
  <c r="W4864" i="4"/>
  <c r="W4405" i="4"/>
  <c r="W5786" i="4"/>
  <c r="W887" i="4"/>
  <c r="W2953" i="4"/>
  <c r="W2824" i="4"/>
  <c r="W3019" i="4"/>
  <c r="W3226" i="4"/>
  <c r="W1295" i="4"/>
  <c r="W3301" i="4"/>
  <c r="W2898" i="4"/>
  <c r="W1077" i="4"/>
  <c r="W4336" i="4"/>
  <c r="W2515" i="4"/>
  <c r="W1168" i="4"/>
  <c r="W742" i="4"/>
  <c r="W7362" i="4"/>
  <c r="W1987" i="4"/>
  <c r="W52" i="4"/>
  <c r="W1557" i="4"/>
  <c r="W358" i="4"/>
  <c r="W6855" i="4"/>
  <c r="W4953" i="4"/>
  <c r="W3835" i="4"/>
  <c r="W2507" i="4"/>
  <c r="W8291" i="4"/>
  <c r="W5306" i="4"/>
  <c r="W1884" i="4"/>
  <c r="W5867" i="4"/>
  <c r="W2438" i="4"/>
  <c r="W1811" i="4"/>
  <c r="W4642" i="4"/>
  <c r="W930" i="4"/>
  <c r="W903" i="4"/>
  <c r="W6714" i="4"/>
  <c r="W3410" i="4"/>
  <c r="W579" i="4"/>
  <c r="W7675" i="4"/>
  <c r="W4606" i="4"/>
  <c r="W7459" i="4"/>
  <c r="W4451" i="4"/>
  <c r="W2290" i="4"/>
  <c r="W973" i="4"/>
  <c r="W1141" i="4"/>
  <c r="W6631" i="4"/>
  <c r="W3518" i="4"/>
  <c r="W3131" i="4"/>
  <c r="W5806" i="4"/>
  <c r="W7243" i="4"/>
  <c r="W5854" i="4"/>
  <c r="W1640" i="4"/>
  <c r="W3824" i="4"/>
  <c r="W6244" i="4"/>
  <c r="W2801" i="4"/>
  <c r="W4531" i="4"/>
  <c r="W4004" i="4"/>
  <c r="W5693" i="4"/>
  <c r="W12" i="4"/>
  <c r="W7576" i="4"/>
  <c r="W7944" i="4"/>
  <c r="W5848" i="4"/>
  <c r="W749" i="4"/>
  <c r="W4300" i="4"/>
  <c r="W7366" i="4"/>
  <c r="W646" i="4"/>
  <c r="W651" i="4"/>
  <c r="W1244" i="4"/>
  <c r="W2666" i="4"/>
  <c r="W8101" i="4"/>
  <c r="W1041" i="4"/>
  <c r="W6014" i="4"/>
  <c r="W3736" i="4"/>
  <c r="W8103" i="4"/>
  <c r="W4477" i="4"/>
  <c r="W1122" i="4"/>
  <c r="W7315" i="4"/>
  <c r="W7722" i="4"/>
  <c r="W309" i="4"/>
  <c r="W4919" i="4"/>
  <c r="W5119" i="4"/>
  <c r="W3192" i="4"/>
  <c r="W714" i="4"/>
  <c r="W7302" i="4"/>
  <c r="W7294" i="4"/>
  <c r="W5762" i="4"/>
  <c r="W5473" i="4"/>
  <c r="W996" i="4"/>
  <c r="W910" i="4"/>
  <c r="W2776" i="4"/>
  <c r="W5456" i="4"/>
  <c r="W4057" i="4"/>
  <c r="W5621" i="4"/>
  <c r="W3929" i="4"/>
  <c r="W3389" i="4"/>
  <c r="W4659" i="4"/>
  <c r="W6327" i="4"/>
  <c r="W5541" i="4"/>
  <c r="W5354" i="4"/>
  <c r="W4558" i="4"/>
  <c r="W7811" i="4"/>
  <c r="W7369" i="4"/>
  <c r="W4281" i="4"/>
  <c r="W2489" i="4"/>
  <c r="W2095" i="4"/>
  <c r="W303" i="4"/>
  <c r="W8244" i="4"/>
  <c r="W4846" i="4"/>
  <c r="W7122" i="4"/>
  <c r="W6514" i="4"/>
  <c r="W7745" i="4"/>
  <c r="W677" i="4"/>
  <c r="W512" i="4"/>
  <c r="W8318" i="4"/>
  <c r="W2272" i="4"/>
  <c r="W1003" i="4"/>
  <c r="W525" i="4"/>
  <c r="W4427" i="4"/>
  <c r="W1662" i="4"/>
  <c r="W2997" i="4"/>
  <c r="W6034" i="4"/>
  <c r="W3974" i="4"/>
  <c r="W1324" i="4"/>
  <c r="W3537" i="4"/>
  <c r="W2592" i="4"/>
  <c r="W3681" i="4"/>
  <c r="W943" i="4"/>
  <c r="W6340" i="4"/>
  <c r="W6492" i="4"/>
  <c r="W4687" i="4"/>
  <c r="W4716" i="4"/>
  <c r="W5884" i="4"/>
  <c r="W3063" i="4"/>
  <c r="W2895" i="4"/>
  <c r="W6716" i="4"/>
  <c r="W289" i="4"/>
  <c r="W6936" i="4"/>
  <c r="W2836" i="4"/>
  <c r="W436" i="4"/>
  <c r="W2727" i="4"/>
  <c r="W6283" i="4"/>
  <c r="W3390" i="4"/>
  <c r="W2844" i="4"/>
  <c r="W2179" i="4"/>
  <c r="W4991" i="4"/>
  <c r="W3032" i="4"/>
  <c r="W40" i="4"/>
  <c r="W786" i="4"/>
  <c r="W1463" i="4"/>
  <c r="W7450" i="4"/>
  <c r="W8179" i="4"/>
  <c r="W2143" i="4"/>
  <c r="W4381" i="4"/>
  <c r="W1781" i="4"/>
  <c r="W852" i="4"/>
  <c r="W9" i="4"/>
  <c r="W7543" i="4"/>
  <c r="W5788" i="4"/>
  <c r="W762" i="4"/>
  <c r="W6310" i="4"/>
  <c r="W5889" i="4"/>
  <c r="W6634" i="4"/>
  <c r="W1877" i="4"/>
  <c r="W2349" i="4"/>
  <c r="W387" i="4"/>
  <c r="W5437" i="4"/>
  <c r="W4814" i="4"/>
  <c r="W2646" i="4"/>
  <c r="W6546" i="4"/>
  <c r="W6135" i="4"/>
  <c r="W5443" i="4"/>
  <c r="W3110" i="4"/>
  <c r="W1965" i="4"/>
  <c r="W7592" i="4"/>
  <c r="W8070" i="4"/>
  <c r="W4101" i="4"/>
  <c r="W6007" i="4"/>
  <c r="W6188" i="4"/>
  <c r="W6389" i="4"/>
  <c r="W7160" i="4"/>
  <c r="W2264" i="4"/>
  <c r="W3489" i="4"/>
  <c r="W2771" i="4"/>
  <c r="W4456" i="4"/>
  <c r="W3066" i="4"/>
  <c r="W3642" i="4"/>
  <c r="W1964" i="4"/>
  <c r="W1090" i="4"/>
  <c r="W2405" i="4"/>
  <c r="W2077" i="4"/>
  <c r="W2247" i="4"/>
  <c r="W5898" i="4"/>
  <c r="W7255" i="4"/>
  <c r="W5564" i="4"/>
  <c r="W2925" i="4"/>
  <c r="W7726" i="4"/>
  <c r="W1171" i="4"/>
  <c r="W6222" i="4"/>
  <c r="W4727" i="4"/>
  <c r="W409" i="4"/>
  <c r="W6420" i="4"/>
  <c r="W3767" i="4"/>
  <c r="W5776" i="4"/>
  <c r="W4664" i="4"/>
  <c r="W4193" i="4"/>
  <c r="W6778" i="4"/>
  <c r="W6841" i="4"/>
  <c r="W5391" i="4"/>
  <c r="W5101" i="4"/>
  <c r="W6280" i="4"/>
  <c r="W3053" i="4"/>
  <c r="W2127" i="4"/>
  <c r="W3775" i="4"/>
  <c r="W4012" i="4"/>
  <c r="W688" i="4"/>
  <c r="W6728" i="4"/>
  <c r="W8241" i="4"/>
  <c r="W580" i="4"/>
  <c r="W7901" i="4"/>
  <c r="W2520" i="4"/>
  <c r="W2348" i="4"/>
  <c r="W109" i="4"/>
  <c r="W7067" i="4"/>
  <c r="W98" i="4"/>
  <c r="W8288" i="4"/>
  <c r="W6727" i="4"/>
  <c r="W5381" i="4"/>
  <c r="W4301" i="4"/>
  <c r="W4372" i="4"/>
  <c r="W1508" i="4"/>
  <c r="W6122" i="4"/>
  <c r="W3674" i="4"/>
  <c r="W7257" i="4"/>
  <c r="W1656" i="4"/>
  <c r="W2939" i="4"/>
  <c r="W893" i="4"/>
  <c r="W5123" i="4"/>
  <c r="W858" i="4"/>
  <c r="W5420" i="4"/>
  <c r="W1087" i="4"/>
  <c r="W3359" i="4"/>
  <c r="W3123" i="4"/>
  <c r="W6159" i="4"/>
  <c r="W553" i="4"/>
  <c r="W8286" i="4"/>
  <c r="W6433" i="4"/>
  <c r="W4178" i="4"/>
  <c r="W3471" i="4"/>
  <c r="W5010" i="4"/>
  <c r="W2971" i="4"/>
  <c r="W6720" i="4"/>
  <c r="W5412" i="4"/>
  <c r="W3234" i="4"/>
  <c r="W7764" i="4"/>
  <c r="W2204" i="4"/>
  <c r="W7035" i="4"/>
  <c r="W7239" i="4"/>
  <c r="W4245" i="4"/>
  <c r="W5594" i="4"/>
  <c r="W3419" i="4"/>
  <c r="W4353" i="4"/>
  <c r="W4517" i="4"/>
  <c r="W45" i="4"/>
  <c r="W8284" i="4"/>
  <c r="W5209" i="4"/>
  <c r="W557" i="4"/>
  <c r="W1707" i="4"/>
  <c r="W4132" i="4"/>
  <c r="W1105" i="4"/>
  <c r="W2563" i="4"/>
  <c r="W3572" i="4"/>
  <c r="W4962" i="4"/>
  <c r="W4961" i="4"/>
  <c r="W4090" i="4"/>
  <c r="W4974" i="4"/>
  <c r="W4668" i="4"/>
  <c r="W4458" i="4"/>
  <c r="W86" i="4"/>
  <c r="W2402" i="4"/>
  <c r="W2508" i="4"/>
  <c r="W4066" i="4"/>
  <c r="W566" i="4"/>
  <c r="W1888" i="4"/>
  <c r="W1764" i="4"/>
  <c r="W7775" i="4"/>
  <c r="W2342" i="4"/>
  <c r="W7733" i="4"/>
  <c r="W1433" i="4"/>
  <c r="W4499" i="4"/>
  <c r="W5888" i="4"/>
  <c r="W5777" i="4"/>
  <c r="W2960" i="4"/>
  <c r="W6521" i="4"/>
  <c r="W833" i="4"/>
  <c r="W2315" i="4"/>
  <c r="W4093" i="4"/>
  <c r="W561" i="4"/>
  <c r="W5592" i="4"/>
  <c r="W7715" i="4"/>
  <c r="W1481" i="4"/>
  <c r="W5369" i="4"/>
  <c r="W6696" i="4"/>
  <c r="W1252" i="4"/>
  <c r="W1657" i="4"/>
  <c r="W6758" i="4"/>
  <c r="W5361" i="4"/>
  <c r="W3991" i="4"/>
  <c r="W7511" i="4"/>
  <c r="W560" i="4"/>
  <c r="W1038" i="4"/>
  <c r="W7507" i="4"/>
  <c r="W1079" i="4"/>
  <c r="W5820" i="4"/>
  <c r="W4608" i="4"/>
  <c r="W297" i="4"/>
  <c r="W7057" i="4"/>
  <c r="W6262" i="4"/>
  <c r="W7338" i="4"/>
  <c r="W7617" i="4"/>
  <c r="W1894" i="4"/>
  <c r="W180" i="4"/>
  <c r="W8021" i="4"/>
  <c r="W2157" i="4"/>
  <c r="W1689" i="4"/>
  <c r="W2080" i="4"/>
  <c r="W8053" i="4"/>
  <c r="W6713" i="4"/>
  <c r="W8207" i="4"/>
  <c r="W740" i="4"/>
  <c r="W8105" i="4"/>
  <c r="W424" i="4"/>
  <c r="W6111" i="4"/>
  <c r="W4177" i="4"/>
  <c r="W1962" i="4"/>
  <c r="W7961" i="4"/>
  <c r="W5492" i="4"/>
  <c r="W4987" i="4"/>
  <c r="W8273" i="4"/>
  <c r="W7606" i="4"/>
  <c r="W5434" i="4"/>
  <c r="W6038" i="4"/>
  <c r="W7892" i="4"/>
  <c r="W6330" i="4"/>
  <c r="W934" i="4"/>
  <c r="W4155" i="4"/>
  <c r="W1310" i="4"/>
  <c r="W2681" i="4"/>
  <c r="W7753" i="4"/>
  <c r="W1411" i="4"/>
  <c r="W5182" i="4"/>
  <c r="W4826" i="4"/>
  <c r="W1745" i="4"/>
  <c r="W5722" i="4"/>
  <c r="W856" i="4"/>
  <c r="W3530" i="4"/>
  <c r="W2668" i="4"/>
  <c r="W4994" i="4"/>
  <c r="W4205" i="4"/>
  <c r="W6074" i="4"/>
  <c r="W6432" i="4"/>
  <c r="W7098" i="4"/>
  <c r="W3771" i="4"/>
  <c r="W5429" i="4"/>
  <c r="W6109" i="4"/>
  <c r="W6554" i="4"/>
  <c r="W6458" i="4"/>
  <c r="W5084" i="4"/>
  <c r="W7396" i="4"/>
  <c r="W4079" i="4"/>
  <c r="W1754" i="4"/>
  <c r="W7324" i="4"/>
  <c r="W1717" i="4"/>
  <c r="W737" i="4"/>
  <c r="W1362" i="4"/>
  <c r="W322" i="4"/>
  <c r="W5549" i="4"/>
  <c r="W217" i="4"/>
  <c r="W4842" i="4"/>
  <c r="W7835" i="4"/>
  <c r="W5347" i="4"/>
  <c r="W7263" i="4"/>
  <c r="W638" i="4"/>
  <c r="W7482" i="4"/>
  <c r="W3147" i="4"/>
  <c r="W1201" i="4"/>
  <c r="W177" i="4"/>
  <c r="W5637" i="4"/>
  <c r="W3879" i="4"/>
  <c r="W2509" i="4"/>
  <c r="W2715" i="4"/>
  <c r="W5263" i="4"/>
  <c r="W3789" i="4"/>
  <c r="W2312" i="4"/>
  <c r="W7505" i="4"/>
  <c r="W5766" i="4"/>
  <c r="W4487" i="4"/>
  <c r="W7175" i="4"/>
  <c r="W78" i="4"/>
  <c r="W6312" i="4"/>
  <c r="W5280" i="4"/>
  <c r="W2258" i="4"/>
  <c r="W6653" i="4"/>
  <c r="W2333" i="4"/>
  <c r="W7914" i="4"/>
  <c r="W5207" i="4"/>
  <c r="W4038" i="4"/>
  <c r="W1807" i="4"/>
  <c r="W122" i="4"/>
  <c r="W2821" i="4"/>
  <c r="W6484" i="4"/>
  <c r="W91" i="4"/>
  <c r="W5931" i="4"/>
  <c r="W4629" i="4"/>
  <c r="W3321" i="4"/>
  <c r="W4567" i="4"/>
  <c r="W8066" i="4"/>
  <c r="W3413" i="4"/>
  <c r="W6084" i="4"/>
  <c r="W5073" i="4"/>
  <c r="W1678" i="4"/>
  <c r="W3141" i="4"/>
  <c r="W2933" i="4"/>
  <c r="W6887" i="4"/>
  <c r="W1793" i="4"/>
  <c r="W1873" i="4"/>
  <c r="W992" i="4"/>
  <c r="W1881" i="4"/>
  <c r="W8253" i="4"/>
  <c r="W3073" i="4"/>
  <c r="W3592" i="4"/>
  <c r="W5674" i="4"/>
  <c r="W3553" i="4"/>
  <c r="W4122" i="4"/>
  <c r="W5109" i="4"/>
  <c r="W3682" i="4"/>
  <c r="W2683" i="4"/>
  <c r="W8156" i="4"/>
  <c r="W4163" i="4"/>
  <c r="W2788" i="4"/>
  <c r="W6664" i="4"/>
  <c r="W4028" i="4"/>
  <c r="W6952" i="4"/>
  <c r="W2843" i="4"/>
  <c r="W5876" i="4"/>
  <c r="W7995" i="4"/>
  <c r="W5940" i="4"/>
  <c r="W3191" i="4"/>
  <c r="W6947" i="4"/>
  <c r="W922" i="4"/>
  <c r="W7577" i="4"/>
  <c r="W904" i="4"/>
  <c r="W5388" i="4"/>
  <c r="W4878" i="4"/>
  <c r="W4975" i="4"/>
  <c r="W1001" i="4"/>
  <c r="W2205" i="4"/>
  <c r="W1032" i="4"/>
  <c r="W1702" i="4"/>
  <c r="W2373" i="4"/>
  <c r="W596" i="4"/>
  <c r="W6626" i="4"/>
  <c r="W4740" i="4"/>
  <c r="W2150" i="4"/>
  <c r="W7681" i="4"/>
  <c r="W5463" i="4"/>
  <c r="W8157" i="4"/>
  <c r="W6048" i="4"/>
  <c r="W3883" i="4"/>
  <c r="W1389" i="4"/>
  <c r="W4103" i="4"/>
  <c r="W7611" i="4"/>
  <c r="W6177" i="4"/>
  <c r="W8195" i="4"/>
  <c r="W3054" i="4"/>
  <c r="W425" i="4"/>
  <c r="W4607" i="4"/>
  <c r="W2803" i="4"/>
  <c r="W4594" i="4"/>
  <c r="W1136" i="4"/>
  <c r="W1612" i="4"/>
  <c r="W8049" i="4"/>
  <c r="W5663" i="4"/>
  <c r="W7789" i="4"/>
  <c r="W393" i="4"/>
  <c r="W1524" i="4"/>
  <c r="W195" i="4"/>
  <c r="W1473" i="4"/>
  <c r="W6267" i="4"/>
  <c r="W6397" i="4"/>
  <c r="W4590" i="4"/>
  <c r="W3363" i="4"/>
  <c r="W2800" i="4"/>
  <c r="W1688" i="4"/>
  <c r="W2120" i="4"/>
  <c r="W6932" i="4"/>
  <c r="W7276" i="4"/>
  <c r="W4370" i="4"/>
  <c r="W1208" i="4"/>
  <c r="W7240" i="4"/>
  <c r="W7646" i="4"/>
  <c r="W2113" i="4"/>
  <c r="W6217" i="4"/>
  <c r="W2470" i="4"/>
  <c r="W1506" i="4"/>
  <c r="W5048" i="4"/>
  <c r="W3198" i="4"/>
  <c r="W5897" i="4"/>
  <c r="W2574" i="4"/>
  <c r="W2558" i="4"/>
  <c r="W4437" i="4"/>
  <c r="W8100" i="4"/>
  <c r="W5296" i="4"/>
  <c r="W4916" i="4"/>
  <c r="W6911" i="4"/>
  <c r="W7173" i="4"/>
  <c r="W4907" i="4"/>
  <c r="W832" i="4"/>
  <c r="W2956" i="4"/>
  <c r="W2992" i="4"/>
  <c r="W7161" i="4"/>
  <c r="W2778" i="4"/>
  <c r="W1558" i="4"/>
  <c r="W4863" i="4"/>
  <c r="W543" i="4"/>
  <c r="W8303" i="4"/>
  <c r="W6884" i="4"/>
  <c r="W7222" i="4"/>
  <c r="W308" i="4"/>
  <c r="W7295" i="4"/>
  <c r="W3981" i="4"/>
  <c r="W7401" i="4"/>
  <c r="W801" i="4"/>
  <c r="W6914" i="4"/>
  <c r="W1659" i="4"/>
  <c r="W4153" i="4"/>
  <c r="W6648" i="4"/>
  <c r="W2952" i="4"/>
  <c r="W5041" i="4"/>
  <c r="W1760" i="4"/>
  <c r="W4146" i="4"/>
  <c r="W7247" i="4"/>
  <c r="W3830" i="4"/>
  <c r="W5838" i="4"/>
  <c r="W2170" i="4"/>
  <c r="W6167" i="4"/>
  <c r="W6649" i="4"/>
  <c r="W4137" i="4"/>
  <c r="W1830" i="4"/>
  <c r="W5029" i="4"/>
  <c r="W2498" i="4"/>
  <c r="W3376" i="4"/>
  <c r="W7669" i="4"/>
  <c r="W2651" i="4"/>
  <c r="W5633" i="4"/>
  <c r="W1979" i="4"/>
  <c r="W1942" i="4"/>
  <c r="W3606" i="4"/>
  <c r="W5939" i="4"/>
  <c r="W4951" i="4"/>
  <c r="W6336" i="4"/>
  <c r="W2791" i="4"/>
  <c r="W1716" i="4"/>
  <c r="W5832" i="4"/>
  <c r="W3750" i="4"/>
  <c r="W626" i="4"/>
  <c r="W3529" i="4"/>
  <c r="W1085" i="4"/>
  <c r="W1197" i="4"/>
  <c r="W4476" i="4"/>
  <c r="W4999" i="4"/>
  <c r="W587" i="4"/>
  <c r="W492" i="4"/>
  <c r="W4182" i="4"/>
  <c r="W5748" i="4"/>
  <c r="W2795" i="4"/>
  <c r="W3504" i="4"/>
  <c r="W4115" i="4"/>
  <c r="W1417" i="4"/>
  <c r="W1752" i="4"/>
  <c r="W5887" i="4"/>
  <c r="W1661" i="4"/>
  <c r="W4339" i="4"/>
  <c r="W1740" i="4"/>
  <c r="W4873" i="4"/>
  <c r="W1879" i="4"/>
  <c r="W4270" i="4"/>
  <c r="W3897" i="4"/>
  <c r="W2870" i="4"/>
  <c r="W571" i="4"/>
  <c r="W5083" i="4"/>
  <c r="W3995" i="4"/>
  <c r="W7949" i="4"/>
  <c r="W5994" i="4"/>
  <c r="W6557" i="4"/>
  <c r="W4765" i="4"/>
  <c r="W3648" i="4"/>
  <c r="W2336" i="4"/>
  <c r="W431" i="4"/>
  <c r="W5702" i="4"/>
  <c r="W6465" i="4"/>
  <c r="W153" i="4"/>
  <c r="W8082" i="4"/>
  <c r="W6967" i="4"/>
  <c r="W7023" i="4"/>
  <c r="W8339" i="4"/>
  <c r="W5414" i="4"/>
  <c r="W6527" i="4"/>
  <c r="W1125" i="4"/>
  <c r="W6794" i="4"/>
  <c r="W2209" i="4"/>
  <c r="W1598" i="4"/>
  <c r="W1611" i="4"/>
  <c r="W392" i="4"/>
  <c r="W1672" i="4"/>
  <c r="W3913" i="4"/>
  <c r="W7908" i="4"/>
  <c r="W80" i="4"/>
  <c r="W1737" i="4"/>
  <c r="W8168" i="4"/>
  <c r="W1556" i="4"/>
  <c r="W7382" i="4"/>
  <c r="W1249" i="4"/>
  <c r="W871" i="4"/>
  <c r="W3260" i="4"/>
  <c r="W4710" i="4"/>
  <c r="W6455" i="4"/>
  <c r="W4831" i="4"/>
  <c r="W4830" i="4"/>
  <c r="W415" i="4"/>
  <c r="W151" i="4"/>
  <c r="W8126" i="4"/>
  <c r="W4152" i="4"/>
  <c r="W7442" i="4"/>
  <c r="W7108" i="4"/>
  <c r="W88" i="4"/>
  <c r="W6601" i="4"/>
  <c r="W4688" i="4"/>
  <c r="W2331" i="4"/>
  <c r="W7350" i="4"/>
  <c r="W279" i="4"/>
  <c r="W3093" i="4"/>
  <c r="W5979" i="4"/>
  <c r="W1213" i="4"/>
  <c r="W5297" i="4"/>
  <c r="W157" i="4"/>
  <c r="W829" i="4"/>
  <c r="W461" i="4"/>
  <c r="W2054" i="4"/>
  <c r="W3314" i="4"/>
  <c r="W3088" i="4"/>
  <c r="W4316" i="4"/>
  <c r="W5750" i="4"/>
  <c r="W3270" i="4"/>
  <c r="W7377" i="4"/>
  <c r="W237" i="4"/>
  <c r="W6844" i="4"/>
  <c r="W5423" i="4"/>
  <c r="W5275" i="4"/>
  <c r="W1525" i="4"/>
  <c r="W5098" i="4"/>
  <c r="W469" i="4"/>
  <c r="W7580" i="4"/>
  <c r="W6657" i="4"/>
  <c r="W8261" i="4"/>
  <c r="W7515" i="4"/>
  <c r="W4108" i="4"/>
  <c r="W6823" i="4"/>
  <c r="W2833" i="4"/>
  <c r="W5829" i="4"/>
  <c r="W4643" i="4"/>
  <c r="W5398" i="4"/>
  <c r="W3841" i="4"/>
  <c r="W4731" i="4"/>
  <c r="W1636" i="4"/>
  <c r="W4898" i="4"/>
  <c r="W3494" i="4"/>
  <c r="W7335" i="4"/>
  <c r="W2500" i="4"/>
  <c r="W2745" i="4"/>
  <c r="W2571" i="4"/>
  <c r="W530" i="4"/>
  <c r="W1359" i="4"/>
  <c r="W1779" i="4"/>
  <c r="W6832" i="4"/>
  <c r="W6762" i="4"/>
  <c r="W6002" i="4"/>
  <c r="W3886" i="4"/>
  <c r="W132" i="4"/>
  <c r="W5274" i="4"/>
  <c r="W5302" i="4"/>
  <c r="W6427" i="4"/>
  <c r="W7766" i="4"/>
  <c r="W7412" i="4"/>
  <c r="W3758" i="4"/>
  <c r="W5086" i="4"/>
  <c r="W957" i="4"/>
  <c r="W1175" i="4"/>
  <c r="W7654" i="4"/>
  <c r="W7282" i="4"/>
  <c r="W4148" i="4"/>
  <c r="W1056" i="4"/>
  <c r="W4059" i="4"/>
  <c r="W5681" i="4"/>
  <c r="W5783" i="4"/>
  <c r="W7076" i="4"/>
  <c r="W4653" i="4"/>
  <c r="W8134" i="4"/>
  <c r="W1632" i="4"/>
  <c r="W1913" i="4"/>
  <c r="W6286" i="4"/>
  <c r="W2617" i="4"/>
  <c r="W1650" i="4"/>
  <c r="W3713" i="4"/>
  <c r="W1580" i="4"/>
  <c r="W2896" i="4"/>
  <c r="W2493" i="4"/>
  <c r="W3978" i="4"/>
  <c r="W3394" i="4"/>
  <c r="W5570" i="4"/>
  <c r="W1941" i="4"/>
  <c r="W5363" i="4"/>
  <c r="W2516" i="4"/>
  <c r="W1078" i="4"/>
  <c r="W6982" i="4"/>
  <c r="W2504" i="4"/>
  <c r="W127" i="4"/>
  <c r="W1955" i="4"/>
  <c r="W7721" i="4"/>
  <c r="W5145" i="4"/>
  <c r="W6343" i="4"/>
  <c r="W7167" i="4"/>
  <c r="W7476" i="4"/>
  <c r="W3546" i="4"/>
  <c r="W5017" i="4"/>
  <c r="W3823" i="4"/>
  <c r="W4087" i="4"/>
  <c r="W312" i="4"/>
  <c r="W1044" i="4"/>
  <c r="W6811" i="4"/>
  <c r="W4542" i="4"/>
  <c r="W2449" i="4"/>
  <c r="W3945" i="4"/>
  <c r="W380" i="4"/>
  <c r="W848" i="4"/>
  <c r="W1767" i="4"/>
  <c r="W5519" i="4"/>
  <c r="W5231" i="4"/>
  <c r="W5409" i="4"/>
  <c r="W2124" i="4"/>
  <c r="W2687" i="4"/>
  <c r="W7289" i="4"/>
  <c r="W7054" i="4"/>
  <c r="W6912" i="4"/>
  <c r="W4559" i="4"/>
  <c r="W4185" i="4"/>
  <c r="W4124" i="4"/>
  <c r="W1967" i="4"/>
  <c r="W7622" i="4"/>
  <c r="W3014" i="4"/>
  <c r="W5886" i="4"/>
  <c r="W298" i="4"/>
  <c r="W4265" i="4"/>
  <c r="W6086" i="4"/>
  <c r="W5311" i="4"/>
  <c r="W7455" i="4"/>
  <c r="W5955" i="4"/>
  <c r="W2555" i="4"/>
  <c r="W2443" i="4"/>
  <c r="W5490" i="4"/>
  <c r="W6126" i="4"/>
  <c r="W4482" i="4"/>
  <c r="W7972" i="4"/>
  <c r="W8283" i="4"/>
  <c r="W4876" i="4"/>
  <c r="W719" i="4"/>
  <c r="W7484" i="4"/>
  <c r="W3200" i="4"/>
  <c r="W2611" i="4"/>
  <c r="W6347" i="4"/>
  <c r="W3810" i="4"/>
  <c r="W2808" i="4"/>
  <c r="W6807" i="4"/>
  <c r="W2763" i="4"/>
  <c r="W5740" i="4"/>
  <c r="W2224" i="4"/>
  <c r="W1520" i="4"/>
  <c r="W2914" i="4"/>
  <c r="W3319" i="4"/>
  <c r="W6584" i="4"/>
  <c r="W3920" i="4"/>
  <c r="W1209" i="4"/>
  <c r="W6482" i="4"/>
  <c r="W2257" i="4"/>
  <c r="W6748" i="4"/>
  <c r="W342" i="4"/>
  <c r="W4126" i="4"/>
  <c r="W5907" i="4"/>
  <c r="W564" i="4"/>
  <c r="W5833" i="4"/>
  <c r="W4320" i="4"/>
  <c r="W3743" i="4"/>
  <c r="W3627" i="4"/>
  <c r="W5809" i="4"/>
  <c r="W1251" i="4"/>
  <c r="W7614" i="4"/>
  <c r="W574" i="4"/>
  <c r="W24" i="4"/>
  <c r="W3117" i="4"/>
  <c r="W5779" i="4"/>
  <c r="W3002" i="4"/>
  <c r="W280" i="4"/>
  <c r="W69" i="4"/>
  <c r="W5345" i="4"/>
  <c r="W7506" i="4"/>
  <c r="W4037" i="4"/>
  <c r="W7765" i="4"/>
  <c r="W1936" i="4"/>
  <c r="W6236" i="4"/>
  <c r="W2325" i="4"/>
  <c r="W5782" i="4"/>
  <c r="W7112" i="4"/>
  <c r="W1351" i="4"/>
  <c r="W6872" i="4"/>
  <c r="W872" i="4"/>
  <c r="W4236" i="4"/>
  <c r="W4677" i="4"/>
  <c r="W7321" i="4"/>
  <c r="W6993" i="4"/>
  <c r="W5270" i="4"/>
  <c r="W955" i="4"/>
  <c r="W5672" i="4"/>
  <c r="W5199" i="4"/>
  <c r="W2994" i="4"/>
  <c r="W4532" i="4"/>
  <c r="W7070" i="4"/>
  <c r="W6819" i="4"/>
  <c r="W1538" i="4"/>
  <c r="W771" i="4"/>
  <c r="W6827" i="4"/>
  <c r="W5973" i="4"/>
  <c r="W7504" i="4"/>
  <c r="W5158" i="4"/>
  <c r="W2598" i="4"/>
  <c r="W5186" i="4"/>
  <c r="W1911" i="4"/>
  <c r="W6131" i="4"/>
  <c r="W6759" i="4"/>
  <c r="W1430" i="4"/>
  <c r="W3367" i="4"/>
  <c r="W7087" i="4"/>
  <c r="W6506" i="4"/>
  <c r="W6266" i="4"/>
  <c r="W1866" i="4"/>
  <c r="W7266" i="4"/>
  <c r="W2529" i="4"/>
  <c r="W6817" i="4"/>
  <c r="W4183" i="4"/>
  <c r="W3323" i="4"/>
  <c r="W2328" i="4"/>
  <c r="W782" i="4"/>
  <c r="W760" i="4"/>
  <c r="W7405" i="4"/>
  <c r="W3235" i="4"/>
  <c r="W3519" i="4"/>
  <c r="W6996" i="4"/>
  <c r="W4596" i="4"/>
  <c r="W551" i="4"/>
  <c r="W2884" i="4"/>
  <c r="W3999" i="4"/>
  <c r="W5798" i="4"/>
  <c r="W6898" i="4"/>
  <c r="W2218" i="4"/>
  <c r="W7391" i="4"/>
  <c r="W2942" i="4"/>
  <c r="W4425" i="4"/>
  <c r="W6114" i="4"/>
  <c r="W524" i="4"/>
  <c r="W1831" i="4"/>
  <c r="W4354" i="4"/>
  <c r="W3355" i="4"/>
  <c r="W1048" i="4"/>
  <c r="W2858" i="4"/>
  <c r="W7647" i="4"/>
  <c r="W2729" i="4"/>
  <c r="W7832" i="4"/>
  <c r="W5969" i="4"/>
  <c r="W3514" i="4"/>
  <c r="W2975" i="4"/>
  <c r="W8328" i="4"/>
  <c r="W2802" i="4"/>
  <c r="W3596" i="4"/>
  <c r="W766" i="4"/>
  <c r="W1511" i="4"/>
  <c r="W1104" i="4"/>
  <c r="W1804" i="4"/>
  <c r="W4350" i="4"/>
  <c r="W5879" i="4"/>
  <c r="W4541" i="4"/>
  <c r="W2882" i="4"/>
  <c r="W3927" i="4"/>
  <c r="W8164" i="4"/>
  <c r="W6652" i="4"/>
  <c r="W5803" i="4"/>
  <c r="W2937" i="4"/>
  <c r="W8278" i="4"/>
  <c r="W2041" i="4"/>
  <c r="W3977" i="4"/>
  <c r="W6015" i="4"/>
  <c r="W3401" i="4"/>
  <c r="W4173" i="4"/>
  <c r="W7876" i="4"/>
  <c r="W6284" i="4"/>
  <c r="W838" i="4"/>
  <c r="W1992" i="4"/>
  <c r="W4833" i="4"/>
  <c r="W5523" i="4"/>
  <c r="W3044" i="4"/>
  <c r="W5136" i="4"/>
  <c r="W6750" i="4"/>
  <c r="W7875" i="4"/>
  <c r="W6900" i="4"/>
  <c r="W1471" i="4"/>
  <c r="W7433" i="4"/>
  <c r="W3435" i="4"/>
  <c r="W7158" i="4"/>
  <c r="W844" i="4"/>
  <c r="W509" i="4"/>
  <c r="W8" i="4"/>
  <c r="W5998" i="4"/>
  <c r="W2689" i="4"/>
  <c r="W6027" i="4"/>
  <c r="W1254" i="4"/>
  <c r="W2102" i="4"/>
  <c r="W8056" i="4"/>
  <c r="W3060" i="4"/>
  <c r="W4304" i="4"/>
  <c r="W4952" i="4"/>
  <c r="W7024" i="4"/>
  <c r="W5774" i="4"/>
  <c r="W1622" i="4"/>
  <c r="W6091" i="4"/>
  <c r="W1566" i="4"/>
  <c r="W4834" i="4"/>
  <c r="W6545" i="4"/>
  <c r="W5836" i="4"/>
  <c r="W2583" i="4"/>
  <c r="W1590" i="4"/>
  <c r="W4851" i="4"/>
  <c r="W6826" i="4"/>
  <c r="W1540" i="4"/>
  <c r="W5837" i="4"/>
  <c r="W1629" i="4"/>
  <c r="W3166" i="4"/>
  <c r="W5253" i="4"/>
  <c r="W355" i="4"/>
  <c r="W2485" i="4"/>
  <c r="W1459" i="4"/>
  <c r="W2311" i="4"/>
  <c r="W2938" i="4"/>
  <c r="W103" i="4"/>
  <c r="W8112" i="4"/>
  <c r="W8237" i="4"/>
  <c r="W5290" i="4"/>
  <c r="W53" i="4"/>
  <c r="W4599" i="4"/>
  <c r="W3550" i="4"/>
  <c r="W200" i="4"/>
  <c r="W6913" i="4"/>
  <c r="W2505" i="4"/>
  <c r="W251" i="4"/>
  <c r="W7510" i="4"/>
  <c r="W6392" i="4"/>
  <c r="W6487" i="4"/>
  <c r="W4782" i="4"/>
  <c r="W6341" i="4"/>
  <c r="W1921" i="4"/>
  <c r="W5843" i="4"/>
  <c r="W556" i="4"/>
  <c r="W6752" i="4"/>
  <c r="W1604" i="4"/>
  <c r="W1599" i="4"/>
  <c r="W5614" i="4"/>
  <c r="W3522" i="4"/>
  <c r="W6703" i="4"/>
  <c r="W5262" i="4"/>
  <c r="W1292" i="4"/>
  <c r="W1633" i="4"/>
  <c r="W6943" i="4"/>
  <c r="W7921" i="4"/>
  <c r="W998" i="4"/>
  <c r="W5860" i="4"/>
  <c r="W2512" i="4"/>
  <c r="W8312" i="4"/>
  <c r="W3457" i="4"/>
  <c r="W7534" i="4"/>
  <c r="W5754" i="4"/>
  <c r="W5344" i="4"/>
  <c r="W811" i="4"/>
  <c r="W1188" i="4"/>
  <c r="W8174" i="4"/>
  <c r="W6363" i="4"/>
  <c r="W1211" i="4"/>
  <c r="W4399" i="4"/>
  <c r="W1385" i="4"/>
  <c r="W1938" i="4"/>
  <c r="W7948" i="4"/>
  <c r="W3293" i="4"/>
  <c r="W4513" i="4"/>
  <c r="W2814" i="4"/>
  <c r="W6850" i="4"/>
  <c r="W8151" i="4"/>
  <c r="W1852" i="4"/>
  <c r="W6591" i="4"/>
  <c r="W282" i="4"/>
  <c r="W5085" i="4"/>
  <c r="W7316" i="4"/>
  <c r="W5234" i="4"/>
  <c r="W4585" i="4"/>
  <c r="W5258" i="4"/>
  <c r="W2869" i="4"/>
  <c r="W4948" i="4"/>
  <c r="W263" i="4"/>
  <c r="W166" i="4"/>
  <c r="W5841" i="4"/>
  <c r="W5699" i="4"/>
  <c r="W2478" i="4"/>
  <c r="W3041" i="4"/>
  <c r="W7645" i="4"/>
  <c r="W8313" i="4"/>
  <c r="W2045" i="4"/>
  <c r="W5089" i="4"/>
  <c r="W5418" i="4"/>
  <c r="W7109" i="4"/>
  <c r="W6092" i="4"/>
  <c r="W5287" i="4"/>
  <c r="W2132" i="4"/>
  <c r="W2496" i="4"/>
  <c r="W2553" i="4"/>
  <c r="W2069" i="4"/>
  <c r="W2288" i="4"/>
  <c r="W6443" i="4"/>
  <c r="W1544" i="4"/>
  <c r="W2742" i="4"/>
  <c r="W6621" i="4"/>
  <c r="W6419" i="4"/>
  <c r="W1191" i="4"/>
  <c r="W4421" i="4"/>
  <c r="W4159" i="4"/>
  <c r="W2861" i="4"/>
  <c r="W7769" i="4"/>
  <c r="W84" i="4"/>
  <c r="W7938" i="4"/>
  <c r="W3189" i="4"/>
  <c r="W3636" i="4"/>
  <c r="W6321" i="4"/>
  <c r="W1365" i="4"/>
  <c r="W3563" i="4"/>
  <c r="W3107" i="4"/>
  <c r="W5046" i="4"/>
  <c r="W6223" i="4"/>
  <c r="W4743" i="4"/>
  <c r="W2278" i="4"/>
  <c r="W3233" i="4"/>
  <c r="W376" i="4"/>
  <c r="W4852" i="4"/>
  <c r="W5840" i="4"/>
  <c r="W1798" i="4"/>
  <c r="W7277" i="4"/>
  <c r="W6348" i="4"/>
  <c r="W5343" i="4"/>
  <c r="W1801" i="4"/>
  <c r="W3558" i="4"/>
  <c r="W1497" i="4"/>
  <c r="W6698" i="4"/>
  <c r="W4214" i="4"/>
  <c r="W474" i="4"/>
  <c r="W4711" i="4"/>
  <c r="W5626" i="4"/>
  <c r="W3366" i="4"/>
  <c r="W3290" i="4"/>
  <c r="W8213" i="4"/>
  <c r="W1005" i="4"/>
  <c r="W3916" i="4"/>
  <c r="W7862" i="4"/>
  <c r="W6705" i="4"/>
  <c r="W2074" i="4"/>
  <c r="W5249" i="4"/>
  <c r="W5251" i="4"/>
  <c r="W5322" i="4"/>
  <c r="W3184" i="4"/>
  <c r="W7480" i="4"/>
  <c r="W7639" i="4"/>
  <c r="W6293" i="4"/>
  <c r="W900" i="4"/>
  <c r="W1553" i="4"/>
  <c r="W3620" i="4"/>
  <c r="W375" i="4"/>
  <c r="W2826" i="4"/>
  <c r="W7894" i="4"/>
  <c r="W4896" i="4"/>
  <c r="W3128" i="4"/>
  <c r="W1460" i="4"/>
  <c r="W2376" i="4"/>
  <c r="W3780" i="4"/>
  <c r="W8012" i="4"/>
  <c r="W6779" i="4"/>
  <c r="W2114" i="4"/>
  <c r="W6579" i="4"/>
  <c r="W3842" i="4"/>
  <c r="W6019" i="4"/>
  <c r="W7007" i="4"/>
  <c r="W1289" i="4"/>
  <c r="W674" i="4"/>
  <c r="W7368" i="4"/>
  <c r="W6784" i="4"/>
  <c r="W4758" i="4"/>
  <c r="W7954" i="4"/>
  <c r="W2698" i="4"/>
  <c r="W615" i="4"/>
  <c r="W4616" i="4"/>
  <c r="W154" i="4"/>
  <c r="W2318" i="4"/>
  <c r="W4110" i="4"/>
  <c r="W7104" i="4"/>
  <c r="W2462" i="4"/>
  <c r="W1809" i="4"/>
  <c r="W8182" i="4"/>
  <c r="W5050" i="4"/>
  <c r="W4654" i="4"/>
  <c r="W631" i="4"/>
  <c r="W4807" i="4"/>
  <c r="W2025" i="4"/>
  <c r="W321" i="4"/>
  <c r="W7341" i="4"/>
  <c r="W7437" i="4"/>
  <c r="W7952" i="4"/>
  <c r="W5331" i="4"/>
  <c r="W5149" i="4"/>
  <c r="W598" i="4"/>
  <c r="W3870" i="4"/>
  <c r="W5658" i="4"/>
  <c r="W585" i="4"/>
  <c r="W5985" i="4"/>
  <c r="W4904" i="4"/>
  <c r="W1593" i="4"/>
  <c r="W4890" i="4"/>
  <c r="W4019" i="4"/>
  <c r="W4689" i="4"/>
  <c r="W6630" i="4"/>
  <c r="W1586" i="4"/>
  <c r="W1250" i="4"/>
  <c r="W1493" i="4"/>
  <c r="W5497" i="4"/>
  <c r="W278" i="4"/>
  <c r="W7804" i="4"/>
  <c r="W6744" i="4"/>
  <c r="W4331" i="4"/>
  <c r="W1367" i="4"/>
  <c r="W2434" i="4"/>
  <c r="W961" i="4"/>
  <c r="W5875" i="4"/>
  <c r="W8257" i="4"/>
  <c r="W4913" i="4"/>
  <c r="W4683" i="4"/>
  <c r="W6776" i="4"/>
  <c r="W5863" i="4"/>
  <c r="W750" i="4"/>
  <c r="W2610" i="4"/>
  <c r="W3878" i="4"/>
  <c r="W3485" i="4"/>
  <c r="W4402" i="4"/>
  <c r="W867" i="4"/>
  <c r="W8104" i="4"/>
  <c r="W2169" i="4"/>
  <c r="W6115" i="4"/>
  <c r="W3450" i="4"/>
  <c r="W3861" i="4"/>
  <c r="W5074" i="4"/>
  <c r="W2922" i="4"/>
  <c r="W3114" i="4"/>
  <c r="W2526" i="4"/>
  <c r="W702" i="4"/>
  <c r="W3322" i="4"/>
  <c r="W6295" i="4"/>
  <c r="W1109" i="4"/>
  <c r="W2614" i="4"/>
  <c r="W1363" i="4"/>
  <c r="W4256" i="4"/>
  <c r="W3963" i="4"/>
  <c r="W5697" i="4"/>
  <c r="W1307" i="4"/>
  <c r="W3557" i="4"/>
  <c r="W6498" i="4"/>
  <c r="W5959" i="4"/>
  <c r="W6950" i="4"/>
  <c r="W2057" i="4"/>
  <c r="W199" i="4"/>
  <c r="W3288" i="4"/>
  <c r="W1565" i="4"/>
  <c r="W2305" i="4"/>
  <c r="W7265" i="4"/>
  <c r="W4633" i="4"/>
  <c r="W4628" i="4"/>
  <c r="W5700" i="4"/>
  <c r="W1615" i="4"/>
  <c r="W6645" i="4"/>
  <c r="W4584" i="4"/>
  <c r="W4397" i="4"/>
  <c r="W1869" i="4"/>
  <c r="W1127" i="4"/>
  <c r="W3850" i="4"/>
  <c r="W4730" i="4"/>
  <c r="W230" i="4"/>
  <c r="W1279" i="4"/>
  <c r="W6195" i="4"/>
  <c r="W4667" i="4"/>
  <c r="W5608" i="4"/>
  <c r="W1916" i="4"/>
  <c r="W1434" i="4"/>
  <c r="W2823" i="4"/>
  <c r="W640" i="4"/>
  <c r="W7605" i="4"/>
  <c r="W7201" i="4"/>
  <c r="W6285" i="4"/>
  <c r="W4752" i="4"/>
  <c r="W1346" i="4"/>
  <c r="W3998" i="4"/>
  <c r="W7423" i="4"/>
  <c r="W3254" i="4"/>
  <c r="W1952" i="4"/>
  <c r="W5465" i="4"/>
  <c r="W4328" i="4"/>
  <c r="W5163" i="4"/>
  <c r="W4144" i="4"/>
  <c r="W6496" i="4"/>
  <c r="W4701" i="4"/>
  <c r="W4046" i="4"/>
  <c r="W6382" i="4"/>
  <c r="W7855" i="4"/>
  <c r="W7970" i="4"/>
  <c r="W5334" i="4"/>
  <c r="W2395" i="4"/>
  <c r="W2676" i="4"/>
  <c r="W7628" i="4"/>
  <c r="W7323" i="4"/>
  <c r="W3839" i="4"/>
  <c r="W817" i="4"/>
  <c r="W5105" i="4"/>
  <c r="W3555" i="4"/>
  <c r="W7117" i="4"/>
  <c r="W5828" i="4"/>
  <c r="W2259" i="4"/>
  <c r="W1332" i="4"/>
  <c r="W6606" i="4"/>
  <c r="W4620" i="4"/>
  <c r="W1221" i="4"/>
  <c r="W7651" i="4"/>
  <c r="W5106" i="4"/>
  <c r="W1425" i="4"/>
  <c r="W2957" i="4"/>
  <c r="W4613" i="4"/>
  <c r="W6531" i="4"/>
  <c r="W5169" i="4"/>
  <c r="W6835" i="4"/>
  <c r="W1457" i="4"/>
  <c r="W1498" i="4"/>
  <c r="W3749" i="4"/>
  <c r="W2075" i="4"/>
  <c r="W7009" i="4"/>
  <c r="W112" i="4"/>
  <c r="W3247" i="4"/>
  <c r="W6442" i="4"/>
  <c r="W3672" i="4"/>
  <c r="W6018" i="4"/>
  <c r="W3162" i="4"/>
  <c r="W4092" i="4"/>
  <c r="W1294" i="4"/>
  <c r="W960" i="4"/>
  <c r="W6791" i="4"/>
  <c r="W3185" i="4"/>
  <c r="W4489" i="4"/>
  <c r="W633" i="4"/>
  <c r="W2587" i="4"/>
  <c r="W4269" i="4"/>
  <c r="W2579" i="4"/>
  <c r="W866" i="4"/>
  <c r="W4544" i="4"/>
  <c r="W39" i="4"/>
  <c r="W8116" i="4"/>
  <c r="W6761" i="4"/>
  <c r="W5356" i="4"/>
  <c r="W7447" i="4"/>
  <c r="W3395" i="4"/>
  <c r="W8107" i="4"/>
  <c r="W32" i="4"/>
  <c r="W1379" i="4"/>
  <c r="W4795" i="4"/>
  <c r="W7332" i="4"/>
  <c r="W4308" i="4"/>
  <c r="W3336" i="4"/>
  <c r="W87" i="4"/>
  <c r="W460" i="4"/>
  <c r="W6228" i="4"/>
  <c r="W6954" i="4"/>
  <c r="W4602" i="4"/>
  <c r="W8047" i="4"/>
  <c r="W3509" i="4"/>
  <c r="W1091" i="4"/>
  <c r="W277" i="4"/>
  <c r="W8324" i="4"/>
  <c r="W5922" i="4"/>
  <c r="W5468" i="4"/>
  <c r="W5574" i="4"/>
  <c r="W7116" i="4"/>
  <c r="W5957" i="4"/>
  <c r="W3947" i="4"/>
  <c r="W3453" i="4"/>
  <c r="W2774" i="4"/>
  <c r="W965" i="4"/>
  <c r="W450" i="4"/>
  <c r="W2168" i="4"/>
  <c r="W8026" i="4"/>
  <c r="W7587" i="4"/>
  <c r="W7131" i="4"/>
  <c r="W1263" i="4"/>
  <c r="W3740" i="4"/>
  <c r="W6818" i="4"/>
  <c r="W169" i="4"/>
  <c r="W1603" i="4"/>
  <c r="W1930" i="4"/>
  <c r="W6067" i="4"/>
  <c r="W1620" i="4"/>
  <c r="W113" i="4"/>
  <c r="W2291" i="4"/>
  <c r="W1066" i="4"/>
  <c r="W30" i="4"/>
  <c r="W7387" i="4"/>
  <c r="W5533" i="4"/>
  <c r="W4550" i="4"/>
  <c r="W3318" i="4"/>
  <c r="W6959" i="4"/>
  <c r="W2820" i="4"/>
  <c r="W4318" i="4"/>
  <c r="W7975" i="4"/>
  <c r="W8150" i="4"/>
  <c r="W2658" i="4"/>
  <c r="W6964" i="4"/>
  <c r="W5254" i="4"/>
  <c r="W6128" i="4"/>
  <c r="W6260" i="4"/>
  <c r="W6669" i="4"/>
  <c r="W5307" i="4"/>
  <c r="W6731" i="4"/>
  <c r="W6477" i="4"/>
  <c r="W2595" i="4"/>
  <c r="W7370" i="4"/>
  <c r="W4164" i="4"/>
  <c r="W1956" i="4"/>
  <c r="W121" i="4"/>
  <c r="W1775" i="4"/>
  <c r="W2245" i="4"/>
  <c r="W1196" i="4"/>
  <c r="W4694" i="4"/>
  <c r="W7413" i="4"/>
  <c r="W919" i="4"/>
  <c r="W3342" i="4"/>
  <c r="W4226" i="4"/>
  <c r="W4006" i="4"/>
  <c r="W250" i="4"/>
  <c r="W886" i="4"/>
  <c r="W3670" i="4"/>
  <c r="W950" i="4"/>
  <c r="W2490" i="4"/>
  <c r="W5171" i="4"/>
  <c r="W5935" i="4"/>
  <c r="W2768" i="4"/>
  <c r="W1543" i="4"/>
  <c r="W4254" i="4"/>
  <c r="W1668" i="4"/>
  <c r="W3768" i="4"/>
  <c r="W1594" i="4"/>
  <c r="W7313" i="4"/>
  <c r="W7292" i="4"/>
  <c r="W5459" i="4"/>
  <c r="W822" i="4"/>
  <c r="W7380" i="4"/>
  <c r="W3617" i="4"/>
  <c r="W6" i="4"/>
  <c r="W5129" i="4"/>
  <c r="W2147" i="4"/>
  <c r="W6893" i="4"/>
  <c r="W8281" i="4"/>
  <c r="W3240" i="4"/>
  <c r="W1274" i="4"/>
  <c r="W2148" i="4"/>
  <c r="W2944" i="4"/>
  <c r="W7857" i="4"/>
  <c r="W8327" i="4"/>
  <c r="W173" i="4"/>
  <c r="W5034" i="4"/>
  <c r="W29" i="4"/>
  <c r="W6326" i="4"/>
  <c r="W4969" i="4"/>
  <c r="W3108" i="4"/>
  <c r="W2297" i="4"/>
  <c r="W44" i="4"/>
  <c r="W2400" i="4"/>
  <c r="W1634" i="4"/>
  <c r="W6874" i="4"/>
  <c r="W4956" i="4"/>
  <c r="W759" i="4"/>
  <c r="W5211" i="4"/>
  <c r="W4619" i="4"/>
  <c r="W2622" i="4"/>
  <c r="W7262" i="4"/>
  <c r="W4597" i="4"/>
  <c r="W3398" i="4"/>
  <c r="W3910" i="4"/>
  <c r="W5567" i="4"/>
  <c r="W3930" i="4"/>
  <c r="W5455" i="4"/>
  <c r="W5384" i="4"/>
  <c r="W4378" i="4"/>
  <c r="W739" i="4"/>
  <c r="W2130" i="4"/>
  <c r="W6297" i="4"/>
  <c r="W6192" i="4"/>
  <c r="W2655" i="4"/>
  <c r="W383" i="4"/>
  <c r="W4369" i="4"/>
  <c r="W206" i="4"/>
  <c r="W6225" i="4"/>
  <c r="W809" i="4"/>
  <c r="W2536" i="4"/>
  <c r="W3793" i="4"/>
  <c r="W5660" i="4"/>
  <c r="W210" i="4"/>
  <c r="W5146" i="4"/>
  <c r="W849" i="4"/>
  <c r="W5236" i="4"/>
  <c r="W5997" i="4"/>
  <c r="W236" i="4"/>
  <c r="W404" i="4"/>
  <c r="W3393" i="4"/>
  <c r="W394" i="4"/>
  <c r="W8088" i="4"/>
  <c r="W6838" i="4"/>
  <c r="W2026" i="4"/>
  <c r="W1015" i="4"/>
  <c r="W3491" i="4"/>
  <c r="W7826" i="4"/>
  <c r="W5289" i="4"/>
  <c r="W8173" i="4"/>
  <c r="W7198" i="4"/>
  <c r="W4410" i="4"/>
  <c r="W5365" i="4"/>
  <c r="W531" i="4"/>
  <c r="W2483" i="4"/>
  <c r="W6977" i="4"/>
  <c r="W4141" i="4"/>
  <c r="W7871" i="4"/>
  <c r="W7897" i="4"/>
  <c r="W183" i="4"/>
  <c r="W1947" i="4"/>
  <c r="W6041" i="4"/>
  <c r="W3358" i="4"/>
  <c r="W3317" i="4"/>
  <c r="W1714" i="4"/>
  <c r="W662" i="4"/>
  <c r="W8044" i="4"/>
  <c r="W6003" i="4"/>
  <c r="W1216" i="4"/>
  <c r="W845" i="4"/>
  <c r="W3097" i="4"/>
  <c r="W7028" i="4"/>
  <c r="W1984" i="4"/>
  <c r="W7162" i="4"/>
  <c r="W6428" i="4"/>
  <c r="W7406" i="4"/>
  <c r="W5691" i="4"/>
  <c r="W6375" i="4"/>
  <c r="W1068" i="4"/>
  <c r="W2926" i="4"/>
  <c r="W2916" i="4"/>
  <c r="W6958" i="4"/>
  <c r="W3047" i="4"/>
  <c r="W5529" i="4"/>
  <c r="W4294" i="4"/>
  <c r="W2840" i="4"/>
  <c r="W6614" i="4"/>
  <c r="W1728" i="4"/>
  <c r="W4798" i="4"/>
  <c r="W4609" i="4"/>
  <c r="W6095" i="4"/>
  <c r="W1665" i="4"/>
  <c r="W7403" i="4"/>
  <c r="W1166" i="4"/>
  <c r="W2785" i="4"/>
  <c r="W5481" i="4"/>
  <c r="W2364" i="4"/>
  <c r="W5047" i="4"/>
  <c r="W2961" i="4"/>
  <c r="W6707" i="4"/>
  <c r="W4662" i="4"/>
  <c r="W5173" i="4"/>
  <c r="W3520" i="4"/>
  <c r="W7179" i="4"/>
  <c r="W6143" i="4"/>
  <c r="W5913" i="4"/>
  <c r="W7881" i="4"/>
  <c r="W5801" i="4"/>
  <c r="W7085" i="4"/>
  <c r="W2680" i="4"/>
  <c r="W1234" i="4"/>
  <c r="W1709" i="4"/>
  <c r="W857" i="4"/>
  <c r="W1670" i="4"/>
  <c r="W1461" i="4"/>
  <c r="W1165" i="4"/>
  <c r="W3172" i="4"/>
  <c r="W6112" i="4"/>
  <c r="W2691" i="4"/>
  <c r="W4810" i="4"/>
  <c r="W5903" i="4"/>
  <c r="W1458" i="4"/>
  <c r="W7620" i="4"/>
  <c r="W446" i="4"/>
  <c r="W3735" i="4"/>
  <c r="W5518" i="4"/>
  <c r="W6366" i="4"/>
  <c r="W5007" i="4"/>
  <c r="W3710" i="4"/>
  <c r="W2227" i="4"/>
  <c r="W751" i="4"/>
  <c r="W8098" i="4"/>
  <c r="W6660" i="4"/>
  <c r="W5718" i="4"/>
  <c r="W364" i="4"/>
  <c r="W4944" i="4"/>
  <c r="W4333" i="4"/>
  <c r="W5002" i="4"/>
  <c r="W7840" i="4"/>
  <c r="W7603" i="4"/>
  <c r="W6317" i="4"/>
  <c r="W1959" i="4"/>
  <c r="W7684" i="4"/>
  <c r="W7228" i="4"/>
  <c r="W6237" i="4"/>
  <c r="W1381" i="4"/>
  <c r="W5580" i="4"/>
  <c r="W7352" i="4"/>
  <c r="W7015" i="4"/>
  <c r="W167" i="4"/>
  <c r="W6692" i="4"/>
  <c r="W5009" i="4"/>
  <c r="W2700" i="4"/>
  <c r="W4311" i="4"/>
  <c r="W5015" i="4"/>
  <c r="W3635" i="4"/>
  <c r="W5796" i="4"/>
  <c r="W5810" i="4"/>
  <c r="W2289" i="4"/>
  <c r="W4576" i="4"/>
  <c r="W6184" i="4"/>
  <c r="W3640" i="4"/>
  <c r="W8290" i="4"/>
  <c r="W5495" i="4"/>
  <c r="W5031" i="4"/>
  <c r="W2183" i="4"/>
  <c r="W7061" i="4"/>
  <c r="W7636" i="4"/>
  <c r="W8215" i="4"/>
  <c r="W1462" i="4"/>
  <c r="W4268" i="4"/>
  <c r="W6016" i="4"/>
  <c r="W1271" i="4"/>
  <c r="W721" i="4"/>
  <c r="W92" i="4"/>
  <c r="W7660" i="4"/>
  <c r="W1072" i="4"/>
  <c r="W1961" i="4"/>
  <c r="W1421" i="4"/>
  <c r="W3575" i="4"/>
  <c r="W1203" i="4"/>
  <c r="W2255" i="4"/>
  <c r="W7157" i="4"/>
  <c r="W6250" i="4"/>
  <c r="W8122" i="4"/>
  <c r="W4995" i="4"/>
  <c r="W3686" i="4"/>
  <c r="W240" i="4"/>
  <c r="W4018" i="4"/>
  <c r="W1370" i="4"/>
  <c r="W4022" i="4"/>
  <c r="W7714" i="4"/>
  <c r="W5808" i="4"/>
  <c r="W1664" i="4"/>
  <c r="W5131" i="4"/>
  <c r="W7627" i="4"/>
  <c r="W632" i="4"/>
  <c r="W5133" i="4"/>
  <c r="W2506" i="4"/>
  <c r="W4071" i="4"/>
  <c r="W3222" i="4"/>
  <c r="W125" i="4"/>
  <c r="W3709" i="4"/>
  <c r="W4745" i="4"/>
  <c r="W3490" i="4"/>
  <c r="W5855" i="4"/>
  <c r="W7241" i="4"/>
  <c r="W6889" i="4"/>
  <c r="W5454" i="4"/>
  <c r="W3183" i="4"/>
  <c r="W6398" i="4"/>
  <c r="W5062" i="4"/>
  <c r="W5382" i="4"/>
  <c r="W1325" i="4"/>
  <c r="W7558" i="4"/>
  <c r="W7378" i="4"/>
  <c r="W7561" i="4"/>
  <c r="W2350" i="4"/>
  <c r="W5458" i="4"/>
  <c r="W3948" i="4"/>
  <c r="W6311" i="4"/>
  <c r="W6064" i="4"/>
  <c r="W3543" i="4"/>
  <c r="W6939" i="4"/>
  <c r="W1697" i="4"/>
  <c r="W3056" i="4"/>
  <c r="W2746" i="4"/>
  <c r="W4465" i="4"/>
  <c r="W6543" i="4"/>
  <c r="W7704" i="4"/>
  <c r="W54" i="4"/>
  <c r="W537" i="4"/>
  <c r="W942" i="4"/>
  <c r="W8308" i="4"/>
  <c r="W2491" i="4"/>
  <c r="W6209" i="4"/>
  <c r="W918" i="4"/>
  <c r="W5431" i="4"/>
  <c r="W8169" i="4"/>
  <c r="W5895" i="4"/>
  <c r="W2930" i="4"/>
  <c r="W4631" i="4"/>
  <c r="W6170" i="4"/>
  <c r="W7522" i="4"/>
  <c r="W2065" i="4"/>
  <c r="W1676" i="4"/>
  <c r="W4981" i="4"/>
  <c r="W5324" i="4"/>
  <c r="W7535" i="4"/>
  <c r="W6708" i="4"/>
  <c r="W3298" i="4"/>
  <c r="W7680" i="4"/>
  <c r="W990" i="4"/>
  <c r="W7877" i="4"/>
  <c r="W4392" i="4"/>
  <c r="W3851" i="4"/>
  <c r="W2728" i="4"/>
  <c r="W6292" i="4"/>
  <c r="W1669" i="4"/>
  <c r="W6589" i="4"/>
  <c r="W3040" i="4"/>
  <c r="W7791" i="4"/>
  <c r="W6316" i="4"/>
  <c r="W3826" i="4"/>
  <c r="W6670" i="4"/>
  <c r="W5162" i="4"/>
  <c r="W5712" i="4"/>
  <c r="W3253" i="4"/>
  <c r="W1269" i="4"/>
  <c r="W6281" i="4"/>
  <c r="W7100" i="4"/>
  <c r="W2121" i="4"/>
  <c r="W5167" i="4"/>
  <c r="W6526" i="4"/>
  <c r="W6928" i="4"/>
  <c r="W4893" i="4"/>
  <c r="W5216" i="4"/>
  <c r="W4685" i="4"/>
  <c r="W140" i="4"/>
  <c r="W3251" i="4"/>
  <c r="W888" i="4"/>
  <c r="W5599" i="4"/>
  <c r="W7679" i="4"/>
  <c r="W4636" i="4"/>
  <c r="W7784" i="4"/>
  <c r="W5496" i="4"/>
  <c r="W7491" i="4"/>
  <c r="W2137" i="4"/>
  <c r="W7427" i="4"/>
  <c r="W7792" i="4"/>
  <c r="W2612" i="4"/>
  <c r="W3588" i="4"/>
  <c r="W1086" i="4"/>
  <c r="W4984" i="4"/>
  <c r="W4317" i="4"/>
  <c r="W8136" i="4"/>
  <c r="W1643" i="4"/>
  <c r="W1774" i="4"/>
  <c r="W3872" i="4"/>
  <c r="W2131" i="4"/>
  <c r="W7474" i="4"/>
  <c r="W4262" i="4"/>
  <c r="W5870" i="4"/>
  <c r="W2851" i="4"/>
  <c r="W1648" i="4"/>
  <c r="W3733" i="4"/>
  <c r="W5410" i="4"/>
  <c r="W705" i="4"/>
  <c r="W830" i="4"/>
  <c r="W497" i="4"/>
  <c r="W1776" i="4"/>
  <c r="W7446" i="4"/>
  <c r="W2713" i="4"/>
  <c r="W4721" i="4"/>
  <c r="W7998" i="4"/>
  <c r="W1905" i="4"/>
  <c r="W4136" i="4"/>
  <c r="W6110" i="4"/>
  <c r="W588" i="4"/>
  <c r="W3229" i="4"/>
  <c r="W2451" i="4"/>
  <c r="W8305" i="4"/>
  <c r="W3039" i="4"/>
  <c r="W3269" i="4"/>
  <c r="W958" i="4"/>
  <c r="W6166" i="4"/>
  <c r="W4699" i="4"/>
  <c r="W3092" i="4"/>
  <c r="W6789" i="4"/>
  <c r="W2191" i="4"/>
  <c r="W6978" i="4"/>
  <c r="W2203" i="4"/>
  <c r="W5943" i="4"/>
  <c r="W5778" i="4"/>
  <c r="W1338" i="4"/>
  <c r="W6050" i="4"/>
  <c r="W8269" i="4"/>
  <c r="W7337" i="4"/>
  <c r="W7494" i="4"/>
  <c r="W4857" i="4"/>
  <c r="W379" i="4"/>
  <c r="W8295" i="4"/>
  <c r="W6099" i="4"/>
  <c r="W7326" i="4"/>
  <c r="W7527" i="4"/>
  <c r="W3072" i="4"/>
  <c r="W3404" i="4"/>
  <c r="W2430" i="4"/>
  <c r="W4600" i="4"/>
  <c r="W6258" i="4"/>
  <c r="W3702" i="4"/>
  <c r="W6576" i="4"/>
  <c r="W1708" i="4"/>
  <c r="W2482" i="4"/>
  <c r="W2586" i="4"/>
  <c r="W6334" i="4"/>
  <c r="W456" i="4"/>
  <c r="W3462" i="4"/>
  <c r="W6616" i="4"/>
  <c r="W4518" i="4"/>
  <c r="W6659" i="4"/>
  <c r="W8120" i="4"/>
  <c r="W1485" i="4"/>
  <c r="W8220" i="4"/>
  <c r="W3968" i="4"/>
  <c r="W1291" i="4"/>
  <c r="W1475" i="4"/>
  <c r="W6633" i="4"/>
  <c r="W6810" i="4"/>
  <c r="W6021" i="4"/>
  <c r="W1547" i="4"/>
  <c r="W2059" i="4"/>
  <c r="W5043" i="4"/>
  <c r="W5093" i="4"/>
  <c r="W6104" i="4"/>
  <c r="W4228" i="4"/>
  <c r="W1817" i="4"/>
  <c r="W4118" i="4"/>
  <c r="W6385" i="4"/>
  <c r="W6538" i="4"/>
  <c r="W3129" i="4"/>
  <c r="W1989" i="4"/>
  <c r="W3391" i="4"/>
  <c r="W6328" i="4"/>
  <c r="W6271" i="4"/>
  <c r="W4832" i="4"/>
  <c r="W5789" i="4"/>
  <c r="W5122" i="4"/>
  <c r="W5505" i="4"/>
  <c r="W3803" i="4"/>
  <c r="W1204" i="4"/>
  <c r="W620" i="4"/>
  <c r="W6393" i="4"/>
  <c r="W3481" i="4"/>
  <c r="W5971" i="4"/>
  <c r="W208" i="4"/>
  <c r="W2734" i="4"/>
  <c r="W8255" i="4"/>
  <c r="W1387" i="4"/>
  <c r="W5995" i="4"/>
  <c r="W1158" i="4"/>
  <c r="W3294" i="4"/>
  <c r="W7151" i="4"/>
  <c r="W1724" i="4"/>
  <c r="W7662" i="4"/>
  <c r="W6200" i="4"/>
  <c r="W1883" i="4"/>
  <c r="W2576" i="4"/>
  <c r="W1915" i="4"/>
  <c r="W3776" i="4"/>
  <c r="W6953" i="4"/>
  <c r="W2909" i="4"/>
  <c r="W5020" i="4"/>
  <c r="W7712" i="4"/>
  <c r="W4632" i="4"/>
  <c r="W642" i="4"/>
  <c r="W1983" i="4"/>
  <c r="W6946" i="4"/>
  <c r="W4760" i="4"/>
  <c r="W7531" i="4"/>
  <c r="W2673" i="4"/>
  <c r="W3513" i="4"/>
  <c r="W8223" i="4"/>
  <c r="W1499" i="4"/>
  <c r="W5316" i="4"/>
  <c r="W63" i="4"/>
  <c r="W7419" i="4"/>
  <c r="W2564" i="4"/>
  <c r="W6806" i="4"/>
  <c r="W7777" i="4"/>
  <c r="W4515" i="4"/>
  <c r="W1055" i="4"/>
  <c r="W6176" i="4"/>
  <c r="W2913" i="4"/>
  <c r="W5724" i="4"/>
  <c r="W3936" i="4"/>
  <c r="W5340" i="4"/>
  <c r="W789" i="4"/>
  <c r="W7284" i="4"/>
  <c r="W1918" i="4"/>
  <c r="W5617" i="4"/>
  <c r="W3726" i="4"/>
  <c r="W3579" i="4"/>
  <c r="W2699" i="4"/>
  <c r="W6599" i="4"/>
  <c r="W4091" i="4"/>
  <c r="W1859" i="4"/>
  <c r="W5305" i="4"/>
  <c r="W2161" i="4"/>
  <c r="W3291" i="4"/>
  <c r="W7086" i="4"/>
  <c r="W1510" i="4"/>
  <c r="W6134" i="4"/>
  <c r="W1259" i="4"/>
  <c r="W1217" i="4"/>
  <c r="W4376" i="4"/>
  <c r="W4803" i="4"/>
  <c r="W1909" i="4"/>
  <c r="W6098" i="4"/>
  <c r="W3263" i="4"/>
  <c r="W1246" i="4"/>
  <c r="W3344" i="4"/>
  <c r="W5127" i="4"/>
  <c r="W5664" i="4"/>
  <c r="W6536" i="4"/>
  <c r="W5586" i="4"/>
  <c r="W504" i="4"/>
  <c r="W1474" i="4"/>
  <c r="W2832" i="4"/>
  <c r="W2240" i="4"/>
  <c r="W7989" i="4"/>
  <c r="W4047" i="4"/>
  <c r="W1957" i="4"/>
  <c r="W7379" i="4"/>
  <c r="W5548" i="4"/>
  <c r="W5184" i="4"/>
  <c r="W3135" i="4"/>
  <c r="W386" i="4"/>
  <c r="W2270" i="4"/>
  <c r="W1513" i="4"/>
  <c r="W4406" i="4"/>
  <c r="W2908" i="4"/>
  <c r="W4314" i="4"/>
  <c r="W5104" i="4"/>
  <c r="W7333" i="4"/>
  <c r="W3770" i="4"/>
  <c r="W2739" i="4"/>
  <c r="W8017" i="4"/>
  <c r="W3169" i="4"/>
  <c r="W3337" i="4"/>
  <c r="W6541" i="4"/>
  <c r="W6339" i="4"/>
  <c r="W7017" i="4"/>
  <c r="W4387" i="4"/>
  <c r="W8144" i="4"/>
  <c r="W7230" i="4"/>
  <c r="W1861" i="4"/>
  <c r="W6851" i="4"/>
  <c r="W2029" i="4"/>
  <c r="W25" i="4"/>
  <c r="W6868" i="4"/>
  <c r="W6100" i="4"/>
  <c r="W7048" i="4"/>
  <c r="W2827" i="4"/>
  <c r="W8138" i="4"/>
  <c r="W545" i="4"/>
  <c r="W6926" i="4"/>
  <c r="W6695" i="4"/>
  <c r="W4624" i="4"/>
  <c r="W6897" i="4"/>
  <c r="W843" i="4"/>
  <c r="W2744" i="4"/>
  <c r="W4903" i="4"/>
  <c r="W7044" i="4"/>
  <c r="W5892" i="4"/>
  <c r="W6108" i="4"/>
  <c r="W7136" i="4"/>
  <c r="W2986" i="4"/>
  <c r="W8090" i="4"/>
  <c r="W7915" i="4"/>
  <c r="W4611" i="4"/>
  <c r="W410" i="4"/>
  <c r="W5964" i="4"/>
  <c r="W382" i="4"/>
  <c r="W8226" i="4"/>
  <c r="W3660" i="4"/>
  <c r="W4922" i="4"/>
  <c r="W3480" i="4"/>
  <c r="W5164" i="4"/>
  <c r="W6572" i="4"/>
  <c r="W6270" i="4"/>
  <c r="W3673" i="4"/>
  <c r="W6335" i="4"/>
  <c r="W6709" i="4"/>
  <c r="W8187" i="4"/>
  <c r="W2341" i="4"/>
  <c r="W2784" i="4"/>
  <c r="W6162" i="4"/>
  <c r="W1016" i="4"/>
  <c r="W1496" i="4"/>
  <c r="W2455" i="4"/>
  <c r="W5961" i="4"/>
  <c r="W8013" i="4"/>
  <c r="W1132" i="4"/>
  <c r="W4067" i="4"/>
  <c r="W983" i="4"/>
  <c r="W6380" i="4"/>
  <c r="W4129" i="4"/>
  <c r="W5204" i="4"/>
  <c r="W6828" i="4"/>
  <c r="W8152" i="4"/>
  <c r="W2024" i="4"/>
  <c r="W1902" i="4"/>
  <c r="W5446" i="4"/>
  <c r="W6300" i="4"/>
  <c r="W3924" i="4"/>
  <c r="W3424" i="4"/>
  <c r="W8094" i="4"/>
  <c r="W3349" i="4"/>
  <c r="W4285" i="4"/>
  <c r="W3746" i="4"/>
  <c r="W931" i="4"/>
  <c r="W6646" i="4"/>
  <c r="W361" i="4"/>
  <c r="W7099" i="4"/>
  <c r="W5500" i="4"/>
  <c r="W6824" i="4"/>
  <c r="W1119" i="4"/>
  <c r="W5332" i="4"/>
  <c r="W6062" i="4"/>
  <c r="W7918" i="4"/>
  <c r="W6362" i="4"/>
  <c r="W5194" i="4"/>
  <c r="W4362" i="4"/>
  <c r="W5052" i="4"/>
  <c r="W1142" i="4"/>
  <c r="W171" i="4"/>
  <c r="W4775" i="4"/>
  <c r="W4573" i="4"/>
  <c r="W7468" i="4"/>
  <c r="W47" i="4"/>
  <c r="W2815" i="4"/>
  <c r="W1621" i="4"/>
  <c r="W527" i="4"/>
  <c r="W5794" i="4"/>
  <c r="W6408" i="4"/>
  <c r="W5364" i="4"/>
  <c r="W5883" i="4"/>
  <c r="W5060" i="4"/>
  <c r="W5494" i="4"/>
  <c r="W7329" i="4"/>
  <c r="W2310" i="4"/>
  <c r="W6411" i="4"/>
  <c r="W6688" i="4"/>
  <c r="W4866" i="4"/>
  <c r="W8193" i="4"/>
  <c r="W8132" i="4"/>
  <c r="W1928" i="4"/>
  <c r="X656" i="4"/>
  <c r="X7097" i="4"/>
  <c r="X4592" i="4"/>
  <c r="X549" i="4"/>
  <c r="X8030" i="4"/>
  <c r="X7649" i="4"/>
  <c r="X5756" i="4"/>
  <c r="X6190" i="4"/>
  <c r="X7806" i="4"/>
  <c r="X1022" i="4"/>
  <c r="X6917" i="4"/>
  <c r="X1642" i="4"/>
  <c r="X7027" i="4"/>
  <c r="X349" i="4"/>
  <c r="X3813" i="4"/>
  <c r="X6677" i="4"/>
  <c r="X1786" i="4"/>
  <c r="X5858" i="4"/>
  <c r="X1128" i="4"/>
  <c r="X1522" i="4"/>
  <c r="X7071" i="4"/>
  <c r="X6502" i="4"/>
  <c r="X873" i="4"/>
  <c r="X5559" i="4"/>
  <c r="X2976" i="4"/>
  <c r="X3414" i="4"/>
  <c r="X3535" i="4"/>
  <c r="X293" i="4"/>
  <c r="X1840" i="4"/>
  <c r="X129" i="4"/>
  <c r="X5330" i="4"/>
  <c r="X23" i="4"/>
  <c r="X3534" i="4"/>
  <c r="X130" i="4"/>
  <c r="X783" i="4"/>
  <c r="X1653" i="4"/>
  <c r="X7155" i="4"/>
  <c r="X207" i="4"/>
  <c r="X5981" i="4"/>
  <c r="X2393" i="4"/>
  <c r="X4983" i="4"/>
  <c r="X4566" i="4"/>
  <c r="X3852" i="4"/>
  <c r="Y656" i="4"/>
  <c r="Y7097" i="4"/>
  <c r="Y4592" i="4"/>
  <c r="Y549" i="4"/>
  <c r="Y8030" i="4"/>
  <c r="Y7649" i="4"/>
  <c r="Y5756" i="4"/>
  <c r="Y6190" i="4"/>
  <c r="Y7806" i="4"/>
  <c r="Y1022" i="4"/>
  <c r="Y6917" i="4"/>
  <c r="Y1642" i="4"/>
  <c r="Y7027" i="4"/>
  <c r="Y349" i="4"/>
  <c r="Y3813" i="4"/>
  <c r="Y6677" i="4"/>
  <c r="Y1786" i="4"/>
  <c r="Y5858" i="4"/>
  <c r="Y1128" i="4"/>
  <c r="Y1522" i="4"/>
  <c r="Y7071" i="4"/>
  <c r="Y6502" i="4"/>
  <c r="Y873" i="4"/>
  <c r="Y5559" i="4"/>
  <c r="Y2976" i="4"/>
  <c r="Y3414" i="4"/>
  <c r="Y3535" i="4"/>
  <c r="Y293" i="4"/>
  <c r="Y1840" i="4"/>
  <c r="Y129" i="4"/>
  <c r="Y5330" i="4"/>
  <c r="Y23" i="4"/>
  <c r="Y3534" i="4"/>
  <c r="Y130" i="4"/>
  <c r="Y783" i="4"/>
  <c r="Y1653" i="4"/>
  <c r="Y7155" i="4"/>
  <c r="Y207" i="4"/>
  <c r="Y5981" i="4"/>
  <c r="Y2393" i="4"/>
  <c r="Y4983" i="4"/>
  <c r="Y4566" i="4"/>
  <c r="Y3852" i="4"/>
  <c r="Y1968" i="4"/>
  <c r="Y1839" i="4"/>
  <c r="Y808" i="4"/>
  <c r="Y2379" i="4"/>
  <c r="Y4928" i="4"/>
  <c r="Y911" i="4"/>
  <c r="Y3081" i="4"/>
  <c r="Y5487" i="4"/>
  <c r="Y4546" i="4"/>
  <c r="Y7460" i="4"/>
  <c r="Y7693" i="4"/>
  <c r="Y1443" i="4"/>
  <c r="Y1577" i="4"/>
  <c r="Y7355" i="4"/>
  <c r="Y4763" i="4"/>
  <c r="Y493" i="4"/>
  <c r="Y8274" i="4"/>
  <c r="Y2160" i="4"/>
  <c r="Y3370" i="4"/>
  <c r="Y5980" i="4"/>
  <c r="Y2648" i="4"/>
  <c r="Y2486" i="4"/>
  <c r="Y4266" i="4"/>
  <c r="Y2195" i="4"/>
  <c r="Y7404" i="4"/>
  <c r="Y539" i="4"/>
  <c r="Y7599" i="4"/>
  <c r="Y6654" i="4"/>
  <c r="Y2359" i="4"/>
  <c r="Y2100" i="4"/>
  <c r="Y4850" i="4"/>
  <c r="Y5120" i="4"/>
  <c r="Y2381" i="4"/>
  <c r="Y5198" i="4"/>
  <c r="Y4707" i="4"/>
  <c r="Y421" i="4"/>
  <c r="Y4098" i="4"/>
  <c r="Y2849" i="4"/>
  <c r="Y371" i="4"/>
  <c r="Y7553" i="4"/>
  <c r="Y1103" i="4"/>
  <c r="Y13" i="4"/>
  <c r="Y8131" i="4"/>
  <c r="Y1886" i="4"/>
  <c r="Y2903" i="4"/>
  <c r="Y473" i="4"/>
  <c r="Y2265" i="4"/>
  <c r="Y727" i="4"/>
  <c r="Y2461" i="4"/>
  <c r="Y7088" i="4"/>
  <c r="Y268" i="4"/>
  <c r="Y305" i="4"/>
  <c r="Y3308" i="4"/>
  <c r="Y1868" i="4"/>
  <c r="Y4938" i="4"/>
  <c r="Y7114" i="4"/>
  <c r="Y7644" i="4"/>
  <c r="Y2207" i="4"/>
  <c r="Y152" i="4"/>
  <c r="Y4749" i="4"/>
  <c r="Y3048" i="4"/>
  <c r="Y2758" i="4"/>
  <c r="Y5711" i="4"/>
  <c r="Y3926" i="4"/>
  <c r="Y7674" i="4"/>
  <c r="Y7536" i="4"/>
  <c r="Y4914" i="4"/>
  <c r="Y4119" i="4"/>
  <c r="Y3816" i="4"/>
  <c r="Y7298" i="4"/>
  <c r="Y673" i="4"/>
  <c r="Y1790" i="4"/>
  <c r="Y7847" i="4"/>
  <c r="Y4757" i="4"/>
  <c r="Y562" i="4"/>
  <c r="Y4715" i="4"/>
  <c r="Y7741" i="4"/>
  <c r="Y5676" i="4"/>
  <c r="Y6905" i="4"/>
  <c r="Y6035" i="4"/>
  <c r="Y3814" i="4"/>
  <c r="Y625" i="4"/>
  <c r="Y7268" i="4"/>
  <c r="Y6628" i="4"/>
  <c r="Y6804" i="4"/>
  <c r="Y816" i="4"/>
  <c r="Y4818" i="4"/>
  <c r="Y2874" i="4"/>
  <c r="Y7363" i="4"/>
  <c r="Y8069" i="4"/>
  <c r="Y6072" i="4"/>
  <c r="Y3136" i="4"/>
  <c r="Y1560" i="4"/>
  <c r="Y7049" i="4"/>
  <c r="Y5491" i="4"/>
  <c r="Y4504" i="4"/>
  <c r="Y8294" i="4"/>
  <c r="Y6314" i="4"/>
  <c r="Y2413" i="4"/>
  <c r="Y4466" i="4"/>
  <c r="Y5013" i="4"/>
  <c r="Y2879" i="4"/>
  <c r="Y1800" i="4"/>
  <c r="Y43" i="4"/>
  <c r="Y3692" i="4"/>
  <c r="Y3567" i="4"/>
  <c r="Y2139" i="4"/>
  <c r="Y5845" i="4"/>
  <c r="Y4996" i="4"/>
  <c r="Y4845" i="4"/>
  <c r="Y2841" i="4"/>
  <c r="Y2225" i="4"/>
  <c r="Y3348" i="4"/>
  <c r="Y2759" i="4"/>
  <c r="Y2476" i="4"/>
  <c r="Y5873" i="4"/>
  <c r="Y4140" i="4"/>
  <c r="Y3778" i="4"/>
  <c r="Y4291" i="4"/>
  <c r="Y5535" i="4"/>
  <c r="Y3102" i="4"/>
  <c r="Y8323" i="4"/>
  <c r="Y8087" i="4"/>
  <c r="Y4345" i="4"/>
  <c r="Y4644" i="4"/>
  <c r="Y5925" i="4"/>
  <c r="Y4735" i="4"/>
  <c r="Y2499" i="4"/>
  <c r="Y8178" i="4"/>
  <c r="Y3362" i="4"/>
  <c r="Y2019" i="4"/>
  <c r="Y5552" i="4"/>
  <c r="Y8184" i="4"/>
  <c r="Y4505" i="4"/>
  <c r="Y6306" i="4"/>
  <c r="Y5059" i="4"/>
  <c r="Y8247" i="4"/>
  <c r="Y7073" i="4"/>
  <c r="Y799" i="4"/>
  <c r="Y1616" i="4"/>
  <c r="Y1293" i="4"/>
  <c r="Y2469" i="4"/>
  <c r="Y5273" i="4"/>
  <c r="Y3316" i="4"/>
  <c r="Y1206" i="4"/>
  <c r="Y2522" i="4"/>
  <c r="Y4561" i="4"/>
  <c r="Y1532" i="4"/>
  <c r="Y1164" i="4"/>
  <c r="Y7638" i="4"/>
  <c r="Y8109" i="4"/>
  <c r="Y6445" i="4"/>
  <c r="Y3119" i="4"/>
  <c r="Y3104" i="4"/>
  <c r="Y2055" i="4"/>
  <c r="Y2391" i="4"/>
  <c r="Y7668" i="4"/>
  <c r="Y1304" i="4"/>
  <c r="Y5433" i="4"/>
  <c r="Y7616" i="4"/>
  <c r="Y6809" i="4"/>
  <c r="Y2765" i="4"/>
  <c r="Y4660" i="4"/>
  <c r="Y1181" i="4"/>
  <c r="Y3900" i="4"/>
  <c r="Y6667" i="4"/>
  <c r="Y3693" i="4"/>
  <c r="Y5213" i="4"/>
  <c r="Y503" i="4"/>
  <c r="Y2014" i="4"/>
  <c r="Y920" i="4"/>
  <c r="Y7770" i="4"/>
  <c r="Y4641" i="4"/>
  <c r="Y149" i="4"/>
  <c r="Y908" i="4"/>
  <c r="Y5092" i="4"/>
  <c r="Y2533" i="4"/>
  <c r="Y7808" i="4"/>
  <c r="Y5550" i="4"/>
  <c r="Y2309" i="4"/>
  <c r="Y6168" i="4"/>
  <c r="Y2365" i="4"/>
  <c r="Y8153" i="4"/>
  <c r="Y514" i="4"/>
  <c r="Y6119" i="4"/>
  <c r="Y707" i="4"/>
  <c r="Y901" i="4"/>
  <c r="Y4025" i="4"/>
  <c r="Y7012" i="4"/>
  <c r="Y7281" i="4"/>
  <c r="Y4165" i="4"/>
  <c r="Y3566" i="4"/>
  <c r="Y4246" i="4"/>
  <c r="Y5579" i="4"/>
  <c r="Y7181" i="4"/>
  <c r="Y6025" i="4"/>
  <c r="Y6989" i="4"/>
  <c r="Y6515" i="4"/>
  <c r="Y4855" i="4"/>
  <c r="Y3860" i="4"/>
  <c r="Y6805" i="4"/>
  <c r="Y746" i="4"/>
  <c r="Y3959" i="4"/>
  <c r="Y2615" i="4"/>
  <c r="Y5097" i="4"/>
  <c r="Y552" i="4"/>
  <c r="Y1031" i="4"/>
  <c r="Y336" i="4"/>
  <c r="Y7193" i="4"/>
  <c r="Y197" i="4"/>
  <c r="Y3411" i="4"/>
  <c r="Y3787" i="4"/>
  <c r="Y4483" i="4"/>
  <c r="Y5677" i="4"/>
  <c r="Y2807" i="4"/>
  <c r="Y8092" i="4"/>
  <c r="Y7695" i="4"/>
  <c r="Y165" i="4"/>
  <c r="Y21" i="4"/>
  <c r="Y5064" i="4"/>
  <c r="Y7058" i="4"/>
  <c r="Y4258" i="4"/>
  <c r="Y2601" i="4"/>
  <c r="Y5049" i="4"/>
  <c r="Y4078" i="4"/>
  <c r="Y187" i="4"/>
  <c r="Y6467" i="4"/>
  <c r="Y4234" i="4"/>
  <c r="Y7217" i="4"/>
  <c r="Y340" i="4"/>
  <c r="Y1872" i="4"/>
  <c r="Y3800" i="4"/>
  <c r="Y118" i="4"/>
  <c r="Y3486" i="4"/>
  <c r="Y1297" i="4"/>
  <c r="Y3330" i="4"/>
  <c r="Y3720" i="4"/>
  <c r="Y3005" i="4"/>
  <c r="Y2549" i="4"/>
  <c r="Y7340" i="4"/>
  <c r="Y577" i="4"/>
  <c r="Y5826" i="4"/>
  <c r="Y2410" i="4"/>
  <c r="Y510" i="4"/>
  <c r="Y1300" i="4"/>
  <c r="Y4243" i="4"/>
  <c r="Y2066" i="4"/>
  <c r="Y7334" i="4"/>
  <c r="Y3525" i="4"/>
  <c r="Y6795" i="4"/>
  <c r="Y5950" i="4"/>
  <c r="Y6233" i="4"/>
  <c r="Y3387" i="4"/>
  <c r="Y7545" i="4"/>
  <c r="Y276" i="4"/>
  <c r="Y1233" i="4"/>
  <c r="Y4260" i="4"/>
  <c r="Y661" i="4"/>
  <c r="Y3199" i="4"/>
  <c r="Y1177" i="4"/>
  <c r="Y5378" i="4"/>
  <c r="Y5229" i="4"/>
  <c r="Y5526" i="4"/>
  <c r="Y5675" i="4"/>
  <c r="Y6602" i="4"/>
  <c r="Y471" i="4"/>
  <c r="Y6494" i="4"/>
  <c r="Y7207" i="4"/>
  <c r="Y2723" i="4"/>
  <c r="Y7692" i="4"/>
  <c r="Y6624" i="4"/>
  <c r="Y3477" i="4"/>
  <c r="Y6585" i="4"/>
  <c r="Y6273" i="4"/>
  <c r="Y2324" i="4"/>
  <c r="Y65" i="4"/>
  <c r="Y7032" i="4"/>
  <c r="Y3661" i="4"/>
  <c r="Y945" i="4"/>
  <c r="Y6588" i="4"/>
  <c r="Y3258" i="4"/>
  <c r="Y1361" i="4"/>
  <c r="Y3647" i="4"/>
  <c r="Y5680" i="4"/>
  <c r="Y5076" i="4"/>
  <c r="Y1850" i="4"/>
  <c r="Y5802" i="4"/>
  <c r="Y3838" i="4"/>
  <c r="Y4965" i="4"/>
  <c r="Y7318" i="4"/>
  <c r="Y8266" i="4"/>
  <c r="Y6675" i="4"/>
  <c r="Y1099" i="4"/>
  <c r="Y1429" i="4"/>
  <c r="Y7916" i="4"/>
  <c r="Y5404" i="4"/>
  <c r="Y6377" i="4"/>
  <c r="Y449" i="4"/>
  <c r="Y2605" i="4"/>
  <c r="Y2409" i="4"/>
  <c r="Y2234" i="4"/>
  <c r="Y7790" i="4"/>
  <c r="Y5942" i="4"/>
  <c r="Y6910" i="4"/>
  <c r="Y6632" i="4"/>
  <c r="Y1326" i="4"/>
  <c r="Y2664" i="4"/>
  <c r="Y946" i="4"/>
  <c r="Y2000" i="4"/>
  <c r="Y5542" i="4"/>
  <c r="Y2534" i="4"/>
  <c r="Y438" i="4"/>
  <c r="Y7950" i="4"/>
  <c r="Y2276" i="4"/>
  <c r="Y7572" i="4"/>
  <c r="Y2525" i="4"/>
  <c r="Y3562" i="4"/>
  <c r="Y6024" i="4"/>
  <c r="Y6674" i="4"/>
  <c r="Y3101" i="4"/>
  <c r="Y1383" i="4"/>
  <c r="Y2899" i="4"/>
  <c r="Y1847" i="4"/>
  <c r="Y3894" i="4"/>
  <c r="Y6399" i="4"/>
  <c r="Y2459" i="4"/>
  <c r="Y2608" i="4"/>
  <c r="Y2599" i="4"/>
  <c r="Y5503" i="4"/>
  <c r="Y2991" i="4"/>
  <c r="Y1933" i="4"/>
  <c r="Y36" i="4"/>
  <c r="Y1018" i="4"/>
  <c r="Y5732" i="4"/>
  <c r="Y3788" i="4"/>
  <c r="Y4773" i="4"/>
  <c r="Y2369" i="4"/>
  <c r="Y4299" i="4"/>
  <c r="Y932" i="4"/>
  <c r="Y6489" i="4"/>
  <c r="Y1823" i="4"/>
  <c r="Y104" i="4"/>
  <c r="Y4955" i="4"/>
  <c r="Y1649" i="4"/>
  <c r="Y2023" i="4"/>
  <c r="Y1178" i="4"/>
  <c r="Y666" i="4"/>
  <c r="Y7074" i="4"/>
  <c r="Y6049" i="4"/>
  <c r="Y6510" i="4"/>
  <c r="Y940" i="4"/>
  <c r="Y3249" i="4"/>
  <c r="Y6706" i="4"/>
  <c r="Y8342" i="4"/>
  <c r="Y1624" i="4"/>
  <c r="Y2685" i="4"/>
  <c r="Y3085" i="4"/>
  <c r="Y5442" i="4"/>
  <c r="Y3111" i="4"/>
  <c r="Y1853" i="4"/>
  <c r="Y6390" i="4"/>
  <c r="Y2620" i="4"/>
  <c r="Y3379" i="4"/>
  <c r="Y3747" i="4"/>
  <c r="Y986" i="4"/>
  <c r="Y7364" i="4"/>
  <c r="Y6860" i="4"/>
  <c r="Y6185" i="4"/>
  <c r="Y2020" i="4"/>
  <c r="Y2819" i="4"/>
  <c r="Y6940" i="4"/>
  <c r="Y4785" i="4"/>
  <c r="Y3026" i="4"/>
  <c r="Y5244" i="4"/>
  <c r="Y4786" i="4"/>
  <c r="Y3470" i="4"/>
  <c r="Y2871" i="4"/>
  <c r="Y864" i="4"/>
  <c r="Y4219" i="4"/>
  <c r="Y4686" i="4"/>
  <c r="Y6368" i="4"/>
  <c r="Y134" i="4"/>
  <c r="Y3611" i="4"/>
  <c r="Y2316" i="4"/>
  <c r="Y7853" i="4"/>
  <c r="Y3626" i="4"/>
  <c r="Y3602" i="4"/>
  <c r="Y5012" i="4"/>
  <c r="Y1261" i="4"/>
  <c r="Y20" i="4"/>
  <c r="Y8005" i="4"/>
  <c r="Y972" i="4"/>
  <c r="Y5300" i="4"/>
  <c r="Y5040" i="4"/>
  <c r="Y6570" i="4"/>
  <c r="Y2594" i="4"/>
  <c r="Y7121" i="4"/>
  <c r="Y1797" i="4"/>
  <c r="Y2284" i="4"/>
  <c r="Y7037" i="4"/>
  <c r="Y2855" i="4"/>
  <c r="Y4598" i="4"/>
  <c r="Y365" i="4"/>
  <c r="Y831" i="4"/>
  <c r="Y3016" i="4"/>
  <c r="Y3065" i="4"/>
  <c r="Y7509" i="4"/>
  <c r="Y8059" i="4"/>
  <c r="Y1667" i="4"/>
  <c r="Y7822" i="4"/>
  <c r="Y1898" i="4"/>
  <c r="Y6405" i="4"/>
  <c r="Y389" i="4"/>
  <c r="Y659" i="4"/>
  <c r="Y7287" i="4"/>
  <c r="Y6352" i="4"/>
  <c r="Y2973" i="4"/>
  <c r="Y3180" i="4"/>
  <c r="Y1610" i="4"/>
  <c r="Y2339" i="4"/>
  <c r="Y7079" i="4"/>
  <c r="Y3783" i="4"/>
  <c r="Y1400" i="4"/>
  <c r="Y2794" i="4"/>
  <c r="Y7200" i="4"/>
  <c r="Y5632" i="4"/>
  <c r="Y3598" i="4"/>
  <c r="Y8003" i="4"/>
  <c r="Y6783" i="4"/>
  <c r="Y3209" i="4"/>
  <c r="Y6618" i="4"/>
  <c r="Y488" i="4"/>
  <c r="Y2086" i="4"/>
  <c r="Y3277" i="4"/>
  <c r="Y4723" i="4"/>
  <c r="Y757" i="4"/>
  <c r="Y465" i="4"/>
  <c r="Y8078" i="4"/>
  <c r="Y4430" i="4"/>
  <c r="Y7184" i="4"/>
  <c r="Y6257" i="4"/>
  <c r="Y3061" i="4"/>
  <c r="Y8040" i="4"/>
  <c r="Y7004" i="4"/>
  <c r="Y353" i="4"/>
  <c r="Y5927" i="4"/>
  <c r="Y2398" i="4"/>
  <c r="Y7997" i="4"/>
  <c r="Y6305" i="4"/>
  <c r="Y162" i="4"/>
  <c r="Y7113" i="4"/>
  <c r="Y4073" i="4"/>
  <c r="Y3020" i="4"/>
  <c r="Y863" i="4"/>
  <c r="Y6107" i="4"/>
  <c r="Y4033" i="4"/>
  <c r="Y311" i="4"/>
  <c r="Y1530" i="4"/>
  <c r="Y686" i="4"/>
  <c r="Y4693" i="4"/>
  <c r="Y6528" i="4"/>
  <c r="Y3932" i="4"/>
  <c r="Y3651" i="4"/>
  <c r="Y7596" i="4"/>
  <c r="Y1914" i="4"/>
  <c r="Y4788" i="4"/>
  <c r="Y1096" i="4"/>
  <c r="Y2008" i="4"/>
  <c r="Y883" i="4"/>
  <c r="Y8091" i="4"/>
  <c r="Y4858" i="4"/>
  <c r="Y6230" i="4"/>
  <c r="Y1393" i="4"/>
  <c r="Y6157" i="4"/>
  <c r="Y2001" i="4"/>
  <c r="Y7304" i="4"/>
  <c r="Y4543" i="4"/>
  <c r="Y2948" i="4"/>
  <c r="Y1490" i="4"/>
  <c r="Y1927" i="4"/>
  <c r="Y6995" i="4"/>
  <c r="Y1154" i="4"/>
  <c r="Y2" i="4"/>
  <c r="Y310" i="4"/>
  <c r="Y61" i="4"/>
  <c r="Y3437" i="4"/>
  <c r="Y5165" i="4"/>
  <c r="Y6813" i="4"/>
  <c r="Y2718" i="4"/>
  <c r="Y8018" i="4"/>
  <c r="Y7694" i="4"/>
  <c r="Y6061" i="4"/>
  <c r="Y3715" i="4"/>
  <c r="Y2839" i="4"/>
  <c r="Y5310" i="4"/>
  <c r="Y4744" i="4"/>
  <c r="Y7394" i="4"/>
  <c r="Y6533" i="4"/>
  <c r="Y332" i="4"/>
  <c r="Y1601" i="4"/>
  <c r="Y4539" i="4"/>
  <c r="Y4447" i="4"/>
  <c r="Y6582" i="4"/>
  <c r="Y3691" i="4"/>
  <c r="Y1384" i="4"/>
  <c r="Y2541" i="4"/>
  <c r="Y5655" i="4"/>
  <c r="Y3970" i="4"/>
  <c r="Y4960" i="4"/>
  <c r="Y5966" i="4"/>
  <c r="Y3748" i="4"/>
  <c r="Y8209" i="4"/>
  <c r="Y1985" i="4"/>
  <c r="Y7828" i="4"/>
  <c r="Y6138" i="4"/>
  <c r="Y4583" i="4"/>
  <c r="Y7718" i="4"/>
  <c r="Y3618" i="4"/>
  <c r="Y111" i="4"/>
  <c r="Y5359" i="4"/>
  <c r="Y1991" i="4"/>
  <c r="Y1454" i="4"/>
  <c r="Y4043" i="4"/>
  <c r="Y2260" i="4"/>
  <c r="Y4768" i="4"/>
  <c r="Y3426" i="4"/>
  <c r="Y1835" i="4"/>
  <c r="Y572" i="4"/>
  <c r="Y3448" i="4"/>
  <c r="Y6553" i="4"/>
  <c r="Y7168" i="4"/>
  <c r="Y7487" i="4"/>
  <c r="Y6743" i="4"/>
  <c r="Y3845" i="4"/>
  <c r="Y5155" i="4"/>
  <c r="Y2354" i="4"/>
  <c r="Y2876" i="4"/>
  <c r="Y5573" i="4"/>
  <c r="Y1630" i="4"/>
  <c r="Y8089" i="4"/>
  <c r="Y1076" i="4"/>
  <c r="Y3204" i="4"/>
  <c r="Y6505" i="4"/>
  <c r="Y6948" i="4"/>
  <c r="Y11" i="4"/>
  <c r="Y1008" i="4"/>
  <c r="Y2427" i="4"/>
  <c r="Y6837" i="4"/>
  <c r="Y1260" i="4"/>
  <c r="Y4015" i="4"/>
  <c r="Y1360" i="4"/>
  <c r="Y1273" i="4"/>
  <c r="Y1278" i="4"/>
  <c r="Y602" i="4"/>
  <c r="Y6661" i="4"/>
  <c r="Y1282" i="4"/>
  <c r="Y7776" i="4"/>
  <c r="Y7910" i="4"/>
  <c r="Y399" i="4"/>
  <c r="Y5321" i="4"/>
  <c r="Y4224" i="4"/>
  <c r="Y6080" i="4"/>
  <c r="Y1761" i="4"/>
  <c r="Y3941" i="4"/>
  <c r="Y7245" i="4"/>
  <c r="Y7940" i="4"/>
  <c r="Y5916" i="4"/>
  <c r="Y4603" i="4"/>
  <c r="Y4188" i="4"/>
  <c r="Y398" i="4"/>
  <c r="Y462" i="4"/>
  <c r="Y1646" i="4"/>
  <c r="Y2626" i="4"/>
  <c r="Y1666" i="4"/>
  <c r="Y5352" i="4"/>
  <c r="Y2589" i="4"/>
  <c r="Y4770" i="4"/>
  <c r="Y834" i="4"/>
  <c r="Y2340" i="4"/>
  <c r="Y3637" i="4"/>
  <c r="Y1231" i="4"/>
  <c r="Y2117" i="4"/>
  <c r="Y2990" i="4"/>
  <c r="Y2677" i="4"/>
  <c r="Y3195" i="4"/>
  <c r="Y2425" i="4"/>
  <c r="Y1903" i="4"/>
  <c r="Y3604" i="4"/>
  <c r="Y3170" i="4"/>
  <c r="Y3984" i="4"/>
  <c r="Y479" i="4"/>
  <c r="Y2539" i="4"/>
  <c r="Y7727" i="4"/>
  <c r="Y423" i="4"/>
  <c r="Y4358" i="4"/>
  <c r="Y1247" i="4"/>
  <c r="Y779" i="4"/>
  <c r="Y1494" i="4"/>
  <c r="Y6725" i="4"/>
  <c r="Y7472" i="4"/>
  <c r="Y8337" i="4"/>
  <c r="Y5930" i="4"/>
  <c r="Y2696" i="4"/>
  <c r="Y8304" i="4"/>
  <c r="Y4313" i="4"/>
  <c r="Y2394" i="4"/>
  <c r="Y7102" i="4"/>
  <c r="Y2286" i="4"/>
  <c r="Y6578" i="4"/>
  <c r="Y6213" i="4"/>
  <c r="Y764" i="4"/>
  <c r="Y3901" i="4"/>
  <c r="Y8067" i="4"/>
  <c r="Y5707" i="4"/>
  <c r="Y3373" i="4"/>
  <c r="Y6663" i="4"/>
  <c r="Y874" i="4"/>
  <c r="Y3639" i="4"/>
  <c r="Y7138" i="4"/>
  <c r="Y7550" i="4"/>
  <c r="Y650" i="4"/>
  <c r="Y692" i="4"/>
  <c r="Y5704" i="4"/>
  <c r="Y3632" i="4"/>
  <c r="Y2645" i="4"/>
  <c r="Y3115" i="4"/>
  <c r="Y4554" i="4"/>
  <c r="Y7425" i="4"/>
  <c r="Y2964" i="4"/>
  <c r="Y7260" i="4"/>
  <c r="Y3989" i="4"/>
  <c r="Y3944" i="4"/>
  <c r="Y1135" i="4"/>
  <c r="Y1862" i="4"/>
  <c r="Y1889" i="4"/>
  <c r="Y3488" i="4"/>
  <c r="Y7546" i="4"/>
  <c r="Y2749" i="4"/>
  <c r="Y5464" i="4"/>
  <c r="Y5450" i="4"/>
  <c r="Y3035" i="4"/>
  <c r="Y4645" i="4"/>
  <c r="Y2096" i="4"/>
  <c r="Y7440" i="4"/>
  <c r="Y7849" i="4"/>
  <c r="Y7945" i="4"/>
  <c r="Y4261" i="4"/>
  <c r="Y7541" i="4"/>
  <c r="Y1509" i="4"/>
  <c r="Y3847" i="4"/>
  <c r="Y8015" i="4"/>
  <c r="Y7457" i="4"/>
  <c r="Y1715" i="4"/>
  <c r="Y2152" i="4"/>
  <c r="Y2442" i="4"/>
  <c r="Y6370" i="4"/>
  <c r="Y1057" i="4"/>
  <c r="Y3516" i="4"/>
  <c r="Y6304" i="4"/>
  <c r="Y1541" i="4"/>
  <c r="Y3242" i="4"/>
  <c r="Y6757" i="4"/>
  <c r="Y4287" i="4"/>
  <c r="Y3478" i="4"/>
  <c r="Y657" i="4"/>
  <c r="Y7968" i="4"/>
  <c r="Y1223" i="4"/>
  <c r="Y8042" i="4"/>
  <c r="Y8196" i="4"/>
  <c r="Y6650" i="4"/>
  <c r="Y417" i="4"/>
  <c r="Y4530" i="4"/>
  <c r="Y1537" i="4"/>
  <c r="Y8347" i="4"/>
  <c r="Y4342" i="4"/>
  <c r="Y8240" i="4"/>
  <c r="Y3728" i="4"/>
  <c r="Y1465" i="4"/>
  <c r="Y6400" i="4"/>
  <c r="Y2177" i="4"/>
  <c r="Y5227" i="4"/>
  <c r="Y4221" i="4"/>
  <c r="Y1317" i="4"/>
  <c r="Y913" i="4"/>
  <c r="Y5121" i="4"/>
  <c r="Y6319" i="4"/>
  <c r="Y8027" i="4"/>
  <c r="Y2497" i="4"/>
  <c r="Y8282" i="4"/>
  <c r="Y5629" i="4"/>
  <c r="Y1613" i="4"/>
  <c r="Y4367" i="4"/>
  <c r="Y5226" i="4"/>
  <c r="Y4227" i="4"/>
  <c r="Y4930" i="4"/>
  <c r="Y5460" i="4"/>
  <c r="Y3540" i="4"/>
  <c r="Y4064" i="4"/>
  <c r="Y6969" i="4"/>
  <c r="Y7236" i="4"/>
  <c r="Y3325" i="4"/>
  <c r="Y4053" i="4"/>
  <c r="Y4586" i="4"/>
  <c r="Y3284" i="4"/>
  <c r="Y7072" i="4"/>
  <c r="Y267" i="4"/>
  <c r="Y5605" i="4"/>
  <c r="Y4344" i="4"/>
  <c r="Y3577" i="4"/>
  <c r="Y1214" i="4"/>
  <c r="Y3804" i="4"/>
  <c r="Y5814" i="4"/>
  <c r="Y5720" i="4"/>
  <c r="Y3739" i="4"/>
  <c r="Y4223" i="4"/>
  <c r="Y1641" i="4"/>
  <c r="Y4133" i="4"/>
  <c r="Y2936" i="4"/>
  <c r="Y7093" i="4"/>
  <c r="Y7689" i="4"/>
  <c r="Y7291" i="4"/>
  <c r="Y975" i="4"/>
  <c r="Y7573" i="4"/>
  <c r="Y7813" i="4"/>
  <c r="Y3811" i="4"/>
  <c r="Y5738" i="4"/>
  <c r="Y6082" i="4"/>
  <c r="Y3843" i="4"/>
  <c r="Y350" i="4"/>
  <c r="Y1426" i="4"/>
  <c r="Y7250" i="4"/>
  <c r="Y224" i="4"/>
  <c r="Y3164" i="4"/>
  <c r="Y5383" i="4"/>
  <c r="Y1658" i="4"/>
  <c r="Y5593" i="4"/>
  <c r="Y4396" i="4"/>
  <c r="Y4666" i="4"/>
  <c r="Y5687" i="4"/>
  <c r="Y2034" i="4"/>
  <c r="Y4469" i="4"/>
  <c r="Y7569" i="4"/>
  <c r="Y7481" i="4"/>
  <c r="Y452" i="4"/>
  <c r="Y7888" i="4"/>
  <c r="Y7227" i="4"/>
  <c r="Y7045" i="4"/>
  <c r="Y8127" i="4"/>
  <c r="Y110" i="4"/>
  <c r="Y7126" i="4"/>
  <c r="Y3979" i="4"/>
  <c r="Y6597" i="4"/>
  <c r="Y6902" i="4"/>
  <c r="Y1738" i="4"/>
  <c r="Y907" i="4"/>
  <c r="Y7490" i="4"/>
  <c r="Y1402" i="4"/>
  <c r="Y6990" i="4"/>
  <c r="Y3871" i="4"/>
  <c r="Y505" i="4"/>
  <c r="Y924" i="4"/>
  <c r="Y5512" i="4"/>
  <c r="Y7225" i="4"/>
  <c r="Y5954" i="4"/>
  <c r="Y3903" i="4"/>
  <c r="Y3943" i="4"/>
  <c r="Y5293" i="4"/>
  <c r="Y2357" i="4"/>
  <c r="Y4106" i="4"/>
  <c r="Y7542" i="4"/>
  <c r="Y6957" i="4"/>
  <c r="Y6856" i="4"/>
  <c r="Y5835" i="4"/>
  <c r="Y4557" i="4"/>
  <c r="Y4462" i="4"/>
  <c r="Y4970" i="4"/>
  <c r="Y884" i="4"/>
  <c r="Y1546" i="4"/>
  <c r="Y8292" i="4"/>
  <c r="Y2857" i="4"/>
  <c r="Y2335" i="4"/>
  <c r="Y5657" i="4"/>
  <c r="Y4964" i="4"/>
  <c r="Y6935" i="4"/>
  <c r="Y1563" i="4"/>
  <c r="Y3010" i="4"/>
  <c r="Y2046" i="4"/>
  <c r="Y5016" i="4"/>
  <c r="Y7188" i="4"/>
  <c r="Y4086" i="4"/>
  <c r="Y1592" i="4"/>
  <c r="Y1296" i="4"/>
  <c r="Y6800" i="4"/>
  <c r="Y6446" i="4"/>
  <c r="Y4790" i="4"/>
  <c r="Y7800" i="4"/>
  <c r="Y8289" i="4"/>
  <c r="Y2079" i="4"/>
  <c r="Y1189" i="4"/>
  <c r="Y6386" i="4"/>
  <c r="Y1007" i="4"/>
  <c r="Y8297" i="4"/>
  <c r="Y611" i="4"/>
  <c r="Y3193" i="4"/>
  <c r="Y273" i="4"/>
  <c r="Y2239" i="4"/>
  <c r="Y8251" i="4"/>
  <c r="Y4714" i="4"/>
  <c r="Y6641" i="4"/>
  <c r="Y3840" i="4"/>
  <c r="Y3382" i="4"/>
  <c r="Y1210" i="4"/>
  <c r="Y5480" i="4"/>
  <c r="Y4338" i="4"/>
  <c r="Y6462" i="4"/>
  <c r="Y1419" i="4"/>
  <c r="Y3006" i="4"/>
  <c r="Y7176" i="4"/>
  <c r="Y3106" i="4"/>
  <c r="Y2306" i="4"/>
  <c r="Y6449" i="4"/>
  <c r="Y1920" i="4"/>
  <c r="Y8115" i="4"/>
  <c r="Y1160" i="4"/>
  <c r="Y3219" i="4"/>
  <c r="Y6766" i="4"/>
  <c r="Y3679" i="4"/>
  <c r="Y2380" i="4"/>
  <c r="Y495" i="4"/>
  <c r="Y1750" i="4"/>
  <c r="Y6987" i="4"/>
  <c r="Y8227" i="4"/>
  <c r="Y8095" i="4"/>
  <c r="Y2249" i="4"/>
  <c r="Y7903" i="4"/>
  <c r="Y7653" i="4"/>
  <c r="Y5142" i="4"/>
  <c r="Y7595" i="4"/>
  <c r="Y7959" i="4"/>
  <c r="Y736" i="4"/>
  <c r="Y6071" i="4"/>
  <c r="Y672" i="4"/>
  <c r="Y6870" i="4"/>
  <c r="Y3997" i="4"/>
  <c r="Y2186" i="4"/>
  <c r="Y676" i="4"/>
  <c r="Y7767" i="4"/>
  <c r="Y256" i="4"/>
  <c r="Y6434" i="4"/>
  <c r="Y8006" i="4"/>
  <c r="Y3268" i="4"/>
  <c r="Y316" i="4"/>
  <c r="Y608" i="4"/>
  <c r="Y5561" i="4"/>
  <c r="Y6076" i="4"/>
  <c r="Y711" i="4"/>
  <c r="Y4500" i="4"/>
  <c r="Y4360" i="4"/>
  <c r="Y1794" i="4"/>
  <c r="Y4634" i="4"/>
  <c r="Y7152" i="4"/>
  <c r="Y4998" i="4"/>
  <c r="Y6853" i="4"/>
  <c r="Y2201" i="4"/>
  <c r="Y5303" i="4"/>
  <c r="Y1192" i="4"/>
  <c r="Y5024" i="4"/>
  <c r="Y5153" i="4"/>
  <c r="Y5448" i="4"/>
  <c r="Y233" i="4"/>
  <c r="Y2706" i="4"/>
  <c r="Y1416" i="4"/>
  <c r="Y5921" i="4"/>
  <c r="Y554" i="4"/>
  <c r="Y295" i="4"/>
  <c r="Y1579" i="4"/>
  <c r="Y4481" i="4"/>
  <c r="Y2091" i="4"/>
  <c r="Y5247" i="4"/>
  <c r="Y4217" i="4"/>
  <c r="Y3752" i="4"/>
  <c r="Y7570" i="4"/>
  <c r="Y513" i="4"/>
  <c r="Y7933" i="4"/>
  <c r="Y285" i="4"/>
  <c r="Y6452" i="4"/>
  <c r="Y1949" i="4"/>
  <c r="Y1763" i="4"/>
  <c r="Y3338" i="4"/>
  <c r="Y5784" i="4"/>
  <c r="Y3798" i="4"/>
  <c r="Y6407" i="4"/>
  <c r="Y3043" i="4"/>
  <c r="Y5669" i="4"/>
  <c r="Y5061" i="4"/>
  <c r="Y7191" i="4"/>
  <c r="Y5589" i="4"/>
  <c r="Y6043" i="4"/>
  <c r="Y5647" i="4"/>
  <c r="Y1143" i="4"/>
  <c r="Y5999" i="4"/>
  <c r="Y343" i="4"/>
  <c r="Y3243" i="4"/>
  <c r="Y395" i="4"/>
  <c r="Y8039" i="4"/>
  <c r="Y160" i="4"/>
  <c r="Y8009" i="4"/>
  <c r="Y4986" i="4"/>
  <c r="Y2825" i="4"/>
  <c r="Y1734" i="4"/>
  <c r="Y8142" i="4"/>
  <c r="Y442" i="4"/>
  <c r="Y825" i="4"/>
  <c r="Y2764" i="4"/>
  <c r="Y3564" i="4"/>
  <c r="Y5894" i="4"/>
  <c r="Y643" i="4"/>
  <c r="Y3817" i="4"/>
  <c r="Y1437" i="4"/>
  <c r="Y2796" i="4"/>
  <c r="Y7271" i="4"/>
  <c r="Y2378" i="4"/>
  <c r="Y6394" i="4"/>
  <c r="Y3827" i="4"/>
  <c r="Y6288" i="4"/>
  <c r="Y2732" i="4"/>
  <c r="Y2996" i="4"/>
  <c r="Y3352" i="4"/>
  <c r="Y2338" i="4"/>
  <c r="Y6919" i="4"/>
  <c r="Y5729" i="4"/>
  <c r="Y6739" i="4"/>
  <c r="Y463" i="4"/>
  <c r="Y3433" i="4"/>
  <c r="Y3825" i="4"/>
  <c r="Y8331" i="4"/>
  <c r="Y4127" i="4"/>
  <c r="Y3859" i="4"/>
  <c r="Y439" i="4"/>
  <c r="Y3282" i="4"/>
  <c r="Y652" i="4"/>
  <c r="Y7883" i="4"/>
  <c r="Y3622" i="4"/>
  <c r="Y2450" i="4"/>
  <c r="Y1420" i="4"/>
  <c r="Y1602" i="4"/>
  <c r="Y5393" i="4"/>
  <c r="Y1727" i="4"/>
  <c r="Y6963" i="4"/>
  <c r="Y763" i="4"/>
  <c r="Y4719" i="4"/>
  <c r="Y2542" i="4"/>
  <c r="Y7578" i="4"/>
  <c r="Y2945" i="4"/>
  <c r="Y2487" i="4"/>
  <c r="Y7499" i="4"/>
  <c r="Y6396" i="4"/>
  <c r="Y5635" i="4"/>
  <c r="Y547" i="4"/>
  <c r="Y3561" i="4"/>
  <c r="Y1477" i="4"/>
  <c r="Y3616" i="4"/>
  <c r="Y3281" i="4"/>
  <c r="Y7852" i="4"/>
  <c r="Y3331" i="4"/>
  <c r="Y5139" i="4"/>
  <c r="Y468" i="4"/>
  <c r="Y8118" i="4"/>
  <c r="Y2214" i="4"/>
  <c r="Y1323" i="4"/>
  <c r="Y2987" i="4"/>
  <c r="Y1253" i="4"/>
  <c r="Y3262" i="4"/>
  <c r="Y330" i="4"/>
  <c r="Y3952" i="4"/>
  <c r="Y2071" i="4"/>
  <c r="Y5577" i="4"/>
  <c r="Y5483" i="4"/>
  <c r="Y4512" i="4"/>
  <c r="Y3510" i="4"/>
  <c r="Y4045" i="4"/>
  <c r="Y2285" i="4"/>
  <c r="Y4296" i="4"/>
  <c r="Y3951" i="4"/>
  <c r="Y5792" i="4"/>
  <c r="Y5661" i="4"/>
  <c r="Y5513" i="4"/>
  <c r="Y6979" i="4"/>
  <c r="Y7356" i="4"/>
  <c r="Y6843" i="4"/>
  <c r="Y2970" i="4"/>
  <c r="Y2524" i="4"/>
  <c r="Y1280" i="4"/>
  <c r="Y6604" i="4"/>
  <c r="Y7584" i="4"/>
  <c r="Y6858" i="4"/>
  <c r="Y1574" i="4"/>
  <c r="Y7759" i="4"/>
  <c r="Y413" i="4"/>
  <c r="Y247" i="4"/>
  <c r="Y4614" i="4"/>
  <c r="Y7838" i="4"/>
  <c r="Y5726" i="4"/>
  <c r="Y4460" i="4"/>
  <c r="Y3190" i="4"/>
  <c r="Y4076" i="4"/>
  <c r="Y1133" i="4"/>
  <c r="Y4380" i="4"/>
  <c r="Y1318" i="4"/>
  <c r="Y5471" i="4"/>
  <c r="Y7178" i="4"/>
  <c r="Y7063" i="4"/>
  <c r="Y8317" i="4"/>
  <c r="Y4023" i="4"/>
  <c r="Y3716" i="4"/>
  <c r="Y4860" i="4"/>
  <c r="Y2009" i="4"/>
  <c r="Y6994" i="4"/>
  <c r="Y5232" i="4"/>
  <c r="Y7697" i="4"/>
  <c r="Y403" i="4"/>
  <c r="Y7424" i="4"/>
  <c r="Y2037" i="4"/>
  <c r="Y2559" i="4"/>
  <c r="Y2572" i="4"/>
  <c r="Y6381" i="4"/>
  <c r="Y6490" i="4"/>
  <c r="Y1376" i="4"/>
  <c r="Y6892" i="4"/>
  <c r="Y1812" i="4"/>
  <c r="Y4563" i="4"/>
  <c r="Y4325" i="4"/>
  <c r="Y7232" i="4"/>
  <c r="Y8201" i="4"/>
  <c r="Y3649" i="4"/>
  <c r="Y4977" i="4"/>
  <c r="Y4307" i="4"/>
  <c r="Y1528" i="4"/>
  <c r="Y7677" i="4"/>
  <c r="Y1435" i="4"/>
  <c r="Y1808" i="4"/>
  <c r="Y5963" i="4"/>
  <c r="Y6878" i="4"/>
  <c r="Y7408" i="4"/>
  <c r="Y2982" i="4"/>
  <c r="Y5671" i="4"/>
  <c r="Y7411" i="4"/>
  <c r="Y8218" i="4"/>
  <c r="Y756" i="4"/>
  <c r="Y7214" i="4"/>
  <c r="Y1372" i="4"/>
  <c r="Y1173" i="4"/>
  <c r="Y3046" i="4"/>
  <c r="Y79" i="4"/>
  <c r="Y4407" i="4"/>
  <c r="Y2392" i="4"/>
  <c r="Y3241" i="4"/>
  <c r="Y1953" i="4"/>
  <c r="Y2101" i="4"/>
  <c r="Y7872" i="4"/>
  <c r="Y5896" i="4"/>
  <c r="Y6388" i="4"/>
  <c r="Y4800" i="4"/>
  <c r="Y1582" i="4"/>
  <c r="Y2671" i="4"/>
  <c r="Y791" i="4"/>
  <c r="Y7750" i="4"/>
  <c r="Y2466" i="4"/>
  <c r="Y7376" i="4"/>
  <c r="Y2420" i="4"/>
  <c r="Y3261" i="4"/>
  <c r="Y6052" i="4"/>
  <c r="Y4804" i="4"/>
  <c r="Y4444" i="4"/>
  <c r="Y367" i="4"/>
  <c r="Y3221" i="4"/>
  <c r="Y7336" i="4"/>
  <c r="Y7621" i="4"/>
  <c r="Y6849" i="4"/>
  <c r="Y4196" i="4"/>
  <c r="Y2319" i="4"/>
  <c r="Y1647" i="4"/>
  <c r="Y82" i="4"/>
  <c r="Y5965" i="4"/>
  <c r="Y1378" i="4"/>
  <c r="Y3267" i="4"/>
  <c r="Y3273" i="4"/>
  <c r="Y1810" i="4"/>
  <c r="Y7830" i="4"/>
  <c r="Y607" i="4"/>
  <c r="Y5865" i="4"/>
  <c r="Y3912" i="4"/>
  <c r="Y4764" i="4"/>
  <c r="Y928" i="4"/>
  <c r="Y4797" i="4"/>
  <c r="Y5003" i="4"/>
  <c r="Y4837" i="4"/>
  <c r="Y7920" i="4"/>
  <c r="Y3451" i="4"/>
  <c r="Y6933" i="4"/>
  <c r="Y6525" i="4"/>
  <c r="Y747" i="4"/>
  <c r="Y3422" i="4"/>
  <c r="Y1276" i="4"/>
  <c r="Y610" i="4"/>
  <c r="Y2230" i="4"/>
  <c r="Y3434" i="4"/>
  <c r="Y6507" i="4"/>
  <c r="Y6039" i="4"/>
  <c r="Y5415" i="4"/>
  <c r="Y1924" i="4"/>
  <c r="Y7233" i="4"/>
  <c r="Y5540" i="4"/>
  <c r="Y6733" i="4"/>
  <c r="Y3785" i="4"/>
  <c r="Y2540" i="4"/>
  <c r="Y7384" i="4"/>
  <c r="Y7422" i="4"/>
  <c r="Y6998" i="4"/>
  <c r="Y5114" i="4"/>
  <c r="Y66" i="4"/>
  <c r="Y6118" i="4"/>
  <c r="Y2303" i="4"/>
  <c r="Y3784" i="4"/>
  <c r="Y4138" i="4"/>
  <c r="Y5734" i="4"/>
  <c r="Y582" i="4"/>
  <c r="Y6732" i="4"/>
  <c r="Y6451" i="4"/>
  <c r="Y1531" i="4"/>
  <c r="Y3064" i="4"/>
  <c r="Y683" i="4"/>
  <c r="Y8068" i="4"/>
  <c r="Y2743" i="4"/>
  <c r="Y4013" i="4"/>
  <c r="Y3232" i="4"/>
  <c r="Y1897" i="4"/>
  <c r="Y4908" i="4"/>
  <c r="Y1843" i="4"/>
  <c r="Y2006" i="4"/>
  <c r="Y287" i="4"/>
  <c r="Y2474" i="4"/>
  <c r="Y2708" i="4"/>
  <c r="Y2241" i="4"/>
  <c r="Y6290" i="4"/>
  <c r="Y4933" i="4"/>
  <c r="Y2250" i="4"/>
  <c r="Y1746" i="4"/>
  <c r="Y2865" i="4"/>
  <c r="Y6481" i="4"/>
  <c r="Y1731" i="4"/>
  <c r="Y6320" i="4"/>
  <c r="Y775" i="4"/>
  <c r="Y2980" i="4"/>
  <c r="Y7185" i="4"/>
  <c r="Y3601" i="4"/>
  <c r="Y2575" i="4"/>
  <c r="Y1623" i="4"/>
  <c r="Y5684" i="4"/>
  <c r="Y6925" i="4"/>
  <c r="Y694" i="4"/>
  <c r="Y6787" i="4"/>
  <c r="Y2468" i="4"/>
  <c r="Y2036" i="4"/>
  <c r="Y4273" i="4"/>
  <c r="Y77" i="4"/>
  <c r="Y5949" i="4"/>
  <c r="Y4431" i="4"/>
  <c r="Y6353" i="4"/>
  <c r="Y3497" i="4"/>
  <c r="Y3511" i="4"/>
  <c r="Y1870" i="4"/>
  <c r="Y178" i="4"/>
  <c r="Y3075" i="4"/>
  <c r="Y5904" i="4"/>
  <c r="Y5735" i="4"/>
  <c r="Y248" i="4"/>
  <c r="Y6686" i="4"/>
  <c r="Y5380" i="4"/>
  <c r="Y3621" i="4"/>
  <c r="Y2918" i="4"/>
  <c r="Y7305" i="4"/>
  <c r="Y2386" i="4"/>
  <c r="Y1842" i="4"/>
  <c r="Y3227" i="4"/>
  <c r="Y1151" i="4"/>
  <c r="Y3668" i="4"/>
  <c r="Y222" i="4"/>
  <c r="Y4923" i="4"/>
  <c r="Y5773" i="4"/>
  <c r="Y3946" i="4"/>
  <c r="Y1832" i="4"/>
  <c r="Y5933" i="4"/>
  <c r="Y1349" i="4"/>
  <c r="Y2782" i="4"/>
  <c r="Y7463" i="4"/>
  <c r="Y1285" i="4"/>
  <c r="Y1743" i="4"/>
  <c r="Y8242" i="4"/>
  <c r="Y4011" i="4"/>
  <c r="Y6513" i="4"/>
  <c r="Y3116" i="4"/>
  <c r="Y137" i="4"/>
  <c r="Y2304" i="4"/>
  <c r="Y2404" i="4"/>
  <c r="Y4552" i="4"/>
  <c r="Y1315" i="4"/>
  <c r="Y8206" i="4"/>
  <c r="Y515" i="4"/>
  <c r="Y1348" i="4"/>
  <c r="Y3690" i="4"/>
  <c r="Y7312" i="4"/>
  <c r="Y502" i="4"/>
  <c r="Y2254" i="4"/>
  <c r="Y4571" i="4"/>
  <c r="Y4201" i="4"/>
  <c r="Y4582" i="4"/>
  <c r="Y2180" i="4"/>
  <c r="Y3238" i="4"/>
  <c r="Y991" i="4"/>
  <c r="Y5638" i="4"/>
  <c r="Y765" i="4"/>
  <c r="Y3315" i="4"/>
  <c r="Y6248" i="4"/>
  <c r="Y4887" i="4"/>
  <c r="Y4231" i="4"/>
  <c r="Y126" i="4"/>
  <c r="Y7361" i="4"/>
  <c r="Y7029" i="4"/>
  <c r="Y4799" i="4"/>
  <c r="Y8316" i="4"/>
  <c r="Y7851" i="4"/>
  <c r="Y2766" i="4"/>
  <c r="Y2464" i="4"/>
  <c r="Y3719" i="4"/>
  <c r="Y2769" i="4"/>
  <c r="Y1645" i="4"/>
  <c r="Y6242" i="4"/>
  <c r="Y5001" i="4"/>
  <c r="Y3614" i="4"/>
  <c r="Y7880" i="4"/>
  <c r="Y3483" i="4"/>
  <c r="Y7885" i="4"/>
  <c r="Y155" i="4"/>
  <c r="Y1757" i="4"/>
  <c r="Y2686" i="4"/>
  <c r="Y5239" i="4"/>
  <c r="Y3581" i="4"/>
  <c r="Y5374" i="4"/>
  <c r="Y1591" i="4"/>
  <c r="Y5288" i="4"/>
  <c r="Y3899" i="4"/>
  <c r="Y1548" i="4"/>
  <c r="Y7426" i="4"/>
  <c r="Y5678" i="4"/>
  <c r="Y1963" i="4"/>
  <c r="Y7064" i="4"/>
  <c r="Y1770" i="4"/>
  <c r="Y516" i="4"/>
  <c r="Y1701" i="4"/>
  <c r="Y3573" i="4"/>
  <c r="Y2602" i="4"/>
  <c r="Y6548" i="4"/>
  <c r="Y41" i="4"/>
  <c r="Y1053" i="4"/>
  <c r="Y2138" i="4"/>
  <c r="Y7931" i="4"/>
  <c r="Y5558" i="4"/>
  <c r="Y6609" i="4"/>
  <c r="Y1071" i="4"/>
  <c r="Y1316" i="4"/>
  <c r="Y6202" i="4"/>
  <c r="Y1150" i="4"/>
  <c r="Y2661" i="4"/>
  <c r="Y3980" i="4"/>
  <c r="Y7812" i="4"/>
  <c r="Y2087" i="4"/>
  <c r="Y3231" i="4"/>
  <c r="Y2797" i="4"/>
  <c r="Y8301" i="4"/>
  <c r="Y2652" i="4"/>
  <c r="Y5507" i="4"/>
  <c r="Y5493" i="4"/>
  <c r="Y3552" i="4"/>
  <c r="Y5272" i="4"/>
  <c r="Y1028" i="4"/>
  <c r="Y6133" i="4"/>
  <c r="Y1275" i="4"/>
  <c r="Y239" i="4"/>
  <c r="Y2805" i="4"/>
  <c r="Y1929" i="4"/>
  <c r="Y4117" i="4"/>
  <c r="Y6059" i="4"/>
  <c r="Y1954" i="4"/>
  <c r="Y490" i="4"/>
  <c r="Y7134" i="4"/>
  <c r="Y203" i="4"/>
  <c r="Y3918" i="4"/>
  <c r="Y5620" i="4"/>
  <c r="Y4054" i="4"/>
  <c r="Y1596" i="4"/>
  <c r="Y6592" i="4"/>
  <c r="Y2103" i="4"/>
  <c r="Y1931" i="4"/>
  <c r="Y982" i="4"/>
  <c r="Y7623" i="4"/>
  <c r="Y3907" i="4"/>
  <c r="Y7397" i="4"/>
  <c r="Y147" i="4"/>
  <c r="Y2593" i="4"/>
  <c r="Y7508" i="4"/>
  <c r="Y5673" i="4"/>
  <c r="Y5804" i="4"/>
  <c r="Y5425" i="4"/>
  <c r="Y4280" i="4"/>
  <c r="Y1097" i="4"/>
  <c r="Y7793" i="4"/>
  <c r="Y917" i="4"/>
  <c r="Y5763" i="4"/>
  <c r="Y4748" i="4"/>
  <c r="Y6736" i="4"/>
  <c r="Y7354" i="4"/>
  <c r="Y7231" i="4"/>
  <c r="Y6307" i="4"/>
  <c r="Y1789" i="4"/>
  <c r="Y2226" i="4"/>
  <c r="Y5910" i="4"/>
  <c r="Y7690" i="4"/>
  <c r="Y4695" i="4"/>
  <c r="Y8137" i="4"/>
  <c r="Y768" i="4"/>
  <c r="Y3654" i="4"/>
  <c r="Y6504" i="4"/>
  <c r="Y3548" i="4"/>
  <c r="Y1545" i="4"/>
  <c r="Y2463" i="4"/>
  <c r="Y3964" i="4"/>
  <c r="Y194" i="4"/>
  <c r="Y2423" i="4"/>
  <c r="Y457" i="4"/>
  <c r="Y407" i="4"/>
  <c r="Y8221" i="4"/>
  <c r="Y8007" i="4"/>
  <c r="Y4271" i="4"/>
  <c r="Y6938" i="4"/>
  <c r="Y6629" i="4"/>
  <c r="Y981" i="4"/>
  <c r="Y794" i="4"/>
  <c r="Y1512" i="4"/>
  <c r="Y5370" i="4"/>
  <c r="Y6622" i="4"/>
  <c r="Y4484" i="4"/>
  <c r="Y5178" i="4"/>
  <c r="Y3406" i="4"/>
  <c r="Y8230" i="4"/>
  <c r="Y7993" i="4"/>
  <c r="Y2716" i="4"/>
  <c r="Y3372" i="4"/>
  <c r="Y432" i="4"/>
  <c r="Y8338" i="4"/>
  <c r="Y8072" i="4"/>
  <c r="Y7967" i="4"/>
  <c r="Y1514" i="4"/>
  <c r="Y6790" i="4"/>
  <c r="Y4197" i="4"/>
  <c r="Y1388" i="4"/>
  <c r="Y8113" i="4"/>
  <c r="Y4276" i="4"/>
  <c r="Y5264" i="4"/>
  <c r="Y5336" i="4"/>
  <c r="Y6097" i="4"/>
  <c r="Y4700" i="4"/>
  <c r="Y2375" i="4"/>
  <c r="Y1011" i="4"/>
  <c r="Y3023" i="4"/>
  <c r="Y7208" i="4"/>
  <c r="Y4549" i="4"/>
  <c r="Y8189" i="4"/>
  <c r="Y5644" i="4"/>
  <c r="Y7090" i="4"/>
  <c r="Y3228" i="4"/>
  <c r="Y4121" i="4"/>
  <c r="Y7043" i="4"/>
  <c r="Y1521" i="4"/>
  <c r="Y3523" i="4"/>
  <c r="Y6096" i="4"/>
  <c r="Y6577" i="4"/>
  <c r="Y4777" i="4"/>
  <c r="Y161" i="4"/>
  <c r="Y6301" i="4"/>
  <c r="Y2231" i="4"/>
  <c r="Y2027" i="4"/>
  <c r="Y3571" i="4"/>
  <c r="Y1480" i="4"/>
  <c r="Y2064" i="4"/>
  <c r="Y2397" i="4"/>
  <c r="Y1397" i="4"/>
  <c r="Y266" i="4"/>
  <c r="Y7659" i="4"/>
  <c r="Y8166" i="4"/>
  <c r="Y6829" i="4"/>
  <c r="Y4681" i="4"/>
  <c r="Y2878" i="4"/>
  <c r="Y1692" i="4"/>
  <c r="Y1163" i="4"/>
  <c r="Y58" i="4"/>
  <c r="Y6997" i="4"/>
  <c r="Y2585" i="4"/>
  <c r="Y2920" i="4"/>
  <c r="Y1394" i="4"/>
  <c r="Y1311" i="4"/>
  <c r="Y4187" i="4"/>
  <c r="Y6215" i="4"/>
  <c r="Y7331" i="4"/>
  <c r="Y5389" i="4"/>
  <c r="Y6275" i="4"/>
  <c r="Y3250" i="4"/>
  <c r="Y3307" i="4"/>
  <c r="Y4218" i="4"/>
  <c r="Y8234" i="4"/>
  <c r="Y573" i="4"/>
  <c r="Y291" i="4"/>
  <c r="Y7663" i="4"/>
  <c r="Y7367" i="4"/>
  <c r="Y7118" i="4"/>
  <c r="Y3953" i="4"/>
  <c r="Y1551" i="4"/>
  <c r="Y5554" i="4"/>
  <c r="Y470" i="4"/>
  <c r="Y4595" i="4"/>
  <c r="Y1787" i="4"/>
  <c r="Y5392" i="4"/>
  <c r="Y3630" i="4"/>
  <c r="Y5831" i="4"/>
  <c r="Y1144" i="4"/>
  <c r="Y2675" i="4"/>
  <c r="Y6457" i="4"/>
  <c r="Y4838" i="4"/>
  <c r="Y317" i="4"/>
  <c r="Y6151" i="4"/>
  <c r="Y3574" i="4"/>
  <c r="Y306" i="4"/>
  <c r="Y3468" i="4"/>
  <c r="Y600" i="4"/>
  <c r="Y3076" i="4"/>
  <c r="Y6046" i="4"/>
  <c r="Y4640" i="4"/>
  <c r="Y3885" i="4"/>
  <c r="Y1833" i="4"/>
  <c r="Y7528" i="4"/>
  <c r="Y761" i="4"/>
  <c r="Y1220" i="4"/>
  <c r="Y837" i="4"/>
  <c r="Y7248" i="4"/>
  <c r="Y2752" i="4"/>
  <c r="Y6882" i="4"/>
  <c r="Y4235" i="4"/>
  <c r="Y5880" i="4"/>
  <c r="Y8158" i="4"/>
  <c r="Y878" i="4"/>
  <c r="Y6836" i="4"/>
  <c r="Y1345" i="4"/>
  <c r="Y4202" i="4"/>
  <c r="Y204" i="4"/>
  <c r="Y5470" i="4"/>
  <c r="Y7867" i="4"/>
  <c r="Y6199" i="4"/>
  <c r="Y5362" i="4"/>
  <c r="Y8081" i="4"/>
  <c r="Y296" i="4"/>
  <c r="Y4841" i="4"/>
  <c r="Y5787" i="4"/>
  <c r="Y3078" i="4"/>
  <c r="Y6105" i="4"/>
  <c r="Y4978" i="4"/>
  <c r="Y1369" i="4"/>
  <c r="Y6781" i="4"/>
  <c r="Y6595" i="4"/>
  <c r="Y7634" i="4"/>
  <c r="Y5741" i="4"/>
  <c r="Y4293" i="4"/>
  <c r="Y3356" i="4"/>
  <c r="Y2145" i="4"/>
  <c r="Y1336" i="4"/>
  <c r="Y2431" i="4"/>
  <c r="Y795" i="4"/>
  <c r="Y6384" i="4"/>
  <c r="Y4498" i="4"/>
  <c r="Y2638" i="4"/>
  <c r="Y8057" i="4"/>
  <c r="Y5818" i="4"/>
  <c r="Y8165" i="4"/>
  <c r="Y2581" i="4"/>
  <c r="Y5645" i="4"/>
  <c r="Y5934" i="4"/>
  <c r="Y5295" i="4"/>
  <c r="Y4208" i="4"/>
  <c r="Y5065" i="4"/>
  <c r="Y3327" i="4"/>
  <c r="Y175" i="4"/>
  <c r="Y7844" i="4"/>
  <c r="Y8202" i="4"/>
  <c r="Y6486" i="4"/>
  <c r="Y5795" i="4"/>
  <c r="Y4398" i="4"/>
  <c r="Y3091" i="4"/>
  <c r="Y6331" i="4"/>
  <c r="Y5601" i="4"/>
  <c r="Y232" i="4"/>
  <c r="Y7564" i="4"/>
  <c r="Y5817" i="4"/>
  <c r="Y3074" i="4"/>
  <c r="Y7258" i="4"/>
  <c r="Y3603" i="4"/>
  <c r="Y3012" i="4"/>
  <c r="Y3388" i="4"/>
  <c r="Y3623" i="4"/>
  <c r="Y4424" i="4"/>
  <c r="Y7119" i="4"/>
  <c r="Y3822" i="4"/>
  <c r="Y567" i="4"/>
  <c r="Y5394" i="4"/>
  <c r="Y4332" i="4"/>
  <c r="Y594" i="4"/>
  <c r="Y4282" i="4"/>
  <c r="Y3429" i="4"/>
  <c r="Y722" i="4"/>
  <c r="Y6751" i="4"/>
  <c r="Y6361" i="4"/>
  <c r="Y1232" i="4"/>
  <c r="Y7720" i="4"/>
  <c r="Y1788" i="4"/>
  <c r="Y5233" i="4"/>
  <c r="Y396" i="4"/>
  <c r="Y4575" i="4"/>
  <c r="Y3656" i="4"/>
  <c r="Y3276" i="4"/>
  <c r="Y804" i="4"/>
  <c r="Y6165" i="4"/>
  <c r="Y8319" i="4"/>
  <c r="Y6357" i="4"/>
  <c r="Y815" i="4"/>
  <c r="Y3890" i="4"/>
  <c r="Y4997" i="4"/>
  <c r="Y6026" i="4"/>
  <c r="Y3113" i="4"/>
  <c r="Y7729" i="4"/>
  <c r="Y4982" i="4"/>
  <c r="Y7615" i="4"/>
  <c r="Y5652" i="4"/>
  <c r="Y6141" i="4"/>
  <c r="Y4789" i="4"/>
  <c r="Y3650" i="4"/>
  <c r="Y7244" i="4"/>
  <c r="Y5018" i="4"/>
  <c r="Y1626" i="4"/>
  <c r="Y7633" i="4"/>
  <c r="Y1802" i="4"/>
  <c r="Y4849" i="4"/>
  <c r="Y898" i="4"/>
  <c r="Y1875" i="4"/>
  <c r="Y1093" i="4"/>
  <c r="Y4934" i="4"/>
  <c r="Y7083" i="4"/>
  <c r="Y2949" i="4"/>
  <c r="Y7060" i="4"/>
  <c r="Y6448" i="4"/>
  <c r="Y8176" i="4"/>
  <c r="Y8008" i="4"/>
  <c r="Y7234" i="4"/>
  <c r="Y2818" i="4"/>
  <c r="Y5917" i="4"/>
  <c r="Y559" i="4"/>
  <c r="Y6992" i="4"/>
  <c r="Y67" i="4"/>
  <c r="Y4347" i="4"/>
  <c r="Y5761" i="4"/>
  <c r="Y3657" i="4"/>
  <c r="Y1851" i="4"/>
  <c r="Y5616" i="4"/>
  <c r="Y2277" i="4"/>
  <c r="Y5440" i="4"/>
  <c r="Y7095" i="4"/>
  <c r="Y6625" i="4"/>
  <c r="Y3197" i="4"/>
  <c r="Y2793" i="4"/>
  <c r="Y956" i="4"/>
  <c r="Y209" i="4"/>
  <c r="Y4578" i="4"/>
  <c r="Y3992" i="4"/>
  <c r="Y6070" i="4"/>
  <c r="Y8162" i="4"/>
  <c r="Y6768" i="4"/>
  <c r="Y1994" i="4"/>
  <c r="Y767" i="4"/>
  <c r="Y1406" i="4"/>
  <c r="Y1219" i="4"/>
  <c r="Y3662" i="4"/>
  <c r="Y6017" i="4"/>
  <c r="Y5885" i="4"/>
  <c r="Y7581" i="4"/>
  <c r="Y2853" i="4"/>
  <c r="Y3687" i="4"/>
  <c r="Y4242" i="4"/>
  <c r="Y6313" i="4"/>
  <c r="Y3965" i="4"/>
  <c r="Y7678" i="4"/>
  <c r="Y4130" i="4"/>
  <c r="Y3458" i="4"/>
  <c r="Y7140" i="4"/>
  <c r="Y50" i="4"/>
  <c r="Y2016" i="4"/>
  <c r="Y2927" i="4"/>
  <c r="Y3052" i="4"/>
  <c r="Y3718" i="4"/>
  <c r="Y5072" i="4"/>
  <c r="Y5066" i="4"/>
  <c r="Y2737" i="4"/>
  <c r="Y7498" i="4"/>
  <c r="Y6204" i="4"/>
  <c r="Y2293" i="4"/>
  <c r="Y7619" i="4"/>
  <c r="Y2639" i="4"/>
  <c r="Y5816" i="4"/>
  <c r="Y7583" i="4"/>
  <c r="Y8208" i="4"/>
  <c r="Y5578" i="4"/>
  <c r="Y7788" i="4"/>
  <c r="Y5225" i="4"/>
  <c r="Y6346" i="4"/>
  <c r="Y2043" i="4"/>
  <c r="Y5397" i="4"/>
  <c r="Y2327" i="4"/>
  <c r="Y1834" i="4"/>
  <c r="Y143" i="4"/>
  <c r="Y6378" i="4"/>
  <c r="Y5749" i="4"/>
  <c r="Y119" i="4"/>
  <c r="Y1816" i="4"/>
  <c r="Y6308" i="4"/>
  <c r="Y5532" i="4"/>
  <c r="Y3922" i="4"/>
  <c r="Y172" i="4"/>
  <c r="Y5206" i="4"/>
  <c r="Y1409" i="4"/>
  <c r="Y2208" i="4"/>
  <c r="Y6441" i="4"/>
  <c r="Y3236" i="4"/>
  <c r="Y1382" i="4"/>
  <c r="Y7630" i="4"/>
  <c r="Y4041" i="4"/>
  <c r="Y107" i="4"/>
  <c r="Y1679" i="4"/>
  <c r="Y3487" i="4"/>
  <c r="Y7283" i="4"/>
  <c r="Y7270" i="4"/>
  <c r="Y2211" i="4"/>
  <c r="Y3683" i="4"/>
  <c r="Y6613" i="4"/>
  <c r="Y5126" i="4"/>
  <c r="Y1335" i="4"/>
  <c r="Y4351" i="4"/>
  <c r="Y4166" i="4"/>
  <c r="Y7105" i="4"/>
  <c r="Y6724" i="4"/>
  <c r="Y1573" i="4"/>
  <c r="Y5650" i="4"/>
  <c r="Y8325" i="4"/>
  <c r="Y7778" i="4"/>
  <c r="Y8149" i="4"/>
  <c r="Y7272" i="4"/>
  <c r="Y7407" i="4"/>
  <c r="Y5267" i="4"/>
  <c r="Y1092" i="4"/>
  <c r="Y7082" i="4"/>
  <c r="Y2053" i="4"/>
  <c r="Y2528" i="4"/>
  <c r="Y3887" i="4"/>
  <c r="Y7625" i="4"/>
  <c r="Y8275" i="4"/>
  <c r="Y2552" i="4"/>
  <c r="Y7190" i="4"/>
  <c r="Y7473" i="4"/>
  <c r="Y6503" i="4"/>
  <c r="Y732" i="4"/>
  <c r="Y4741" i="4"/>
  <c r="Y812" i="4"/>
  <c r="Y5767" i="4"/>
  <c r="Y550" i="4"/>
  <c r="Y5945" i="4"/>
  <c r="Y7395" i="4"/>
  <c r="Y1009" i="4"/>
  <c r="Y3700" i="4"/>
  <c r="Y7479" i="4"/>
  <c r="Y3582" i="4"/>
  <c r="Y3849" i="4"/>
  <c r="Y7953" i="4"/>
  <c r="Y1935" i="4"/>
  <c r="Y2411" i="4"/>
  <c r="Y6437" i="4"/>
  <c r="Y4821" i="4"/>
  <c r="Y2141" i="4"/>
  <c r="Y138" i="4"/>
  <c r="Y2314" i="4"/>
  <c r="Y6253" i="4"/>
  <c r="Y4000" i="4"/>
  <c r="Y5530" i="4"/>
  <c r="Y4847" i="4"/>
  <c r="Y2033" i="4"/>
  <c r="Y3909" i="4"/>
  <c r="Y6345" i="4"/>
  <c r="Y6365" i="4"/>
  <c r="Y1303" i="4"/>
  <c r="Y3689" i="4"/>
  <c r="Y5368" i="4"/>
  <c r="Y5371" i="4"/>
  <c r="Y2334" i="4"/>
  <c r="Y4495" i="4"/>
  <c r="Y4615" i="4"/>
  <c r="Y7846" i="4"/>
  <c r="Y7420" i="4"/>
  <c r="Y735" i="4"/>
  <c r="Y1118" i="4"/>
  <c r="Y307" i="4"/>
  <c r="Y96" i="4"/>
  <c r="Y2076" i="4"/>
  <c r="Y3438" i="4"/>
  <c r="Y7020" i="4"/>
  <c r="Y968" i="4"/>
  <c r="Y1923" i="4"/>
  <c r="Y7549" i="4"/>
  <c r="Y4104" i="4"/>
  <c r="Y3609" i="4"/>
  <c r="Y1571" i="4"/>
  <c r="Y7360" i="4"/>
  <c r="Y2931" i="4"/>
  <c r="Y255" i="4"/>
  <c r="Y3933" i="4"/>
  <c r="Y356" i="4"/>
  <c r="Y2963" i="4"/>
  <c r="Y1313" i="4"/>
  <c r="Y1880" i="4"/>
  <c r="Y5528" i="4"/>
  <c r="Y2751" i="4"/>
  <c r="Y2051" i="4"/>
  <c r="Y787" i="4"/>
  <c r="Y4754" i="4"/>
  <c r="Y7594" i="4"/>
  <c r="Y6895" i="4"/>
  <c r="Y517" i="4"/>
  <c r="Y7209" i="4"/>
  <c r="Y5911" i="4"/>
  <c r="Y7987" i="4"/>
  <c r="Y2366" i="4"/>
  <c r="Y3130" i="4"/>
  <c r="Y698" i="4"/>
  <c r="Y3908" i="4"/>
  <c r="Y6642" i="4"/>
  <c r="Y1871" i="4"/>
  <c r="Y1742" i="4"/>
  <c r="Y5662" i="4"/>
  <c r="Y1445" i="4"/>
  <c r="Y4315" i="4"/>
  <c r="Y2863" i="4"/>
  <c r="Y3593" i="4"/>
  <c r="Y7902" i="4"/>
  <c r="Y1575" i="4"/>
  <c r="Y5517" i="4"/>
  <c r="Y6475" i="4"/>
  <c r="Y6552" i="4"/>
  <c r="Y5151" i="4"/>
  <c r="Y7215" i="4"/>
  <c r="Y3644" i="4"/>
  <c r="Y2134" i="4"/>
  <c r="Y412" i="4"/>
  <c r="Y2722" i="4"/>
  <c r="Y1050" i="4"/>
  <c r="Y5715" i="4"/>
  <c r="Y3538" i="4"/>
  <c r="Y6374" i="4"/>
  <c r="Y5714" i="4"/>
  <c r="Y3058" i="4"/>
  <c r="Y5864" i="4"/>
  <c r="Y5172" i="4"/>
  <c r="Y2777" i="4"/>
  <c r="Y927" i="4"/>
  <c r="Y7744" i="4"/>
  <c r="Y3556" i="4"/>
  <c r="Y3828" i="4"/>
  <c r="Y300" i="4"/>
  <c r="Y4088" i="4"/>
  <c r="Y5668" i="4"/>
  <c r="Y4734" i="4"/>
  <c r="Y5449" i="4"/>
  <c r="Y1344" i="4"/>
  <c r="Y7588" i="4"/>
  <c r="Y578" i="4"/>
  <c r="Y7585" i="4"/>
  <c r="Y7799" i="4"/>
  <c r="Y5628" i="4"/>
  <c r="Y4884" i="4"/>
  <c r="Y3937" i="4"/>
  <c r="Y7436" i="4"/>
  <c r="Y6999" i="4"/>
  <c r="Y7571" i="4"/>
  <c r="Y8097" i="4"/>
  <c r="Y3982" i="4"/>
  <c r="Y5317" i="4"/>
  <c r="Y3122" i="4"/>
  <c r="Y3774" i="4"/>
  <c r="Y6186" i="4"/>
  <c r="Y3237" i="4"/>
  <c r="Y1583" i="4"/>
  <c r="Y2238" i="4"/>
  <c r="Y1147" i="4"/>
  <c r="Y6590" i="4"/>
  <c r="Y5190" i="4"/>
  <c r="Y5191" i="4"/>
  <c r="Y7626" i="4"/>
  <c r="Y6010" i="4"/>
  <c r="Y1711" i="4"/>
  <c r="Y5338" i="4"/>
  <c r="Y2902" i="4"/>
  <c r="Y5447" i="4"/>
  <c r="Y1948" i="4"/>
  <c r="Y3492" i="4"/>
  <c r="Y221" i="4"/>
  <c r="Y2090" i="4"/>
  <c r="Y3790" i="4"/>
  <c r="Y6567" i="4"/>
  <c r="Y2133" i="4"/>
  <c r="Y1431" i="4"/>
  <c r="Y1572" i="4"/>
  <c r="Y2919" i="4"/>
  <c r="Y5553" i="4"/>
  <c r="Y1813" i="4"/>
  <c r="Y3724" i="4"/>
  <c r="Y6060" i="4"/>
  <c r="Y820" i="4"/>
  <c r="Y4967" i="4"/>
  <c r="Y5547" i="4"/>
  <c r="Y5772" i="4"/>
  <c r="Y7566" i="4"/>
  <c r="Y1139" i="4"/>
  <c r="Y2441" i="4"/>
  <c r="Y6656" i="4"/>
  <c r="Y2322" i="4"/>
  <c r="Y595" i="4"/>
  <c r="Y4808" i="4"/>
  <c r="Y1977" i="4"/>
  <c r="Y1182" i="4"/>
  <c r="Y4680" i="4"/>
  <c r="Y1452" i="4"/>
  <c r="Y8143" i="4"/>
  <c r="Y6464" i="4"/>
  <c r="Y6044" i="4"/>
  <c r="Y4449" i="4"/>
  <c r="Y4823" i="4"/>
  <c r="Y1423" i="4"/>
  <c r="Y5920" i="4"/>
  <c r="Y3296" i="4"/>
  <c r="Y3320" i="4"/>
  <c r="Y2233" i="4"/>
  <c r="Y7251" i="4"/>
  <c r="Y6161" i="4"/>
  <c r="Y2368" i="4"/>
  <c r="Y5982" i="4"/>
  <c r="Y97" i="4"/>
  <c r="Y3230" i="4"/>
  <c r="Y2098" i="4"/>
  <c r="Y6201" i="4"/>
  <c r="Y372" i="4"/>
  <c r="Y2892" i="4"/>
  <c r="Y5350" i="4"/>
  <c r="Y7025" i="4"/>
  <c r="Y3463" i="4"/>
  <c r="Y6469" i="4"/>
  <c r="Y2672" i="4"/>
  <c r="Y3985" i="4"/>
  <c r="Y6180" i="4"/>
  <c r="Y49" i="4"/>
  <c r="Y733" i="4"/>
  <c r="Y6980" i="4"/>
  <c r="Y6229" i="4"/>
  <c r="Y1718" i="4"/>
  <c r="Y6718" i="4"/>
  <c r="Y4679" i="4"/>
  <c r="Y6073" i="4"/>
  <c r="Y6298" i="4"/>
  <c r="Y3134" i="4"/>
  <c r="Y2279" i="4"/>
  <c r="Y3455" i="4"/>
  <c r="Y1550" i="4"/>
  <c r="Y2042" i="4"/>
  <c r="Y635" i="4"/>
  <c r="Y723" i="4"/>
  <c r="Y3565" i="4"/>
  <c r="Y4708" i="4"/>
  <c r="Y5723" i="4"/>
  <c r="Y1675" i="4"/>
  <c r="Y5569" i="4"/>
  <c r="Y2862" i="4"/>
  <c r="Y3368" i="4"/>
  <c r="Y5970" i="4"/>
  <c r="Y780" i="4"/>
  <c r="Y3313" i="4"/>
  <c r="Y1047" i="4"/>
  <c r="Y2872" i="4"/>
  <c r="Y7345" i="4"/>
  <c r="Y4357" i="4"/>
  <c r="Y6509" i="4"/>
  <c r="Y6089" i="4"/>
  <c r="Y8180" i="4"/>
  <c r="Y1283" i="4"/>
  <c r="Y5128" i="4"/>
  <c r="Y4732" i="4"/>
  <c r="Y6012" i="4"/>
  <c r="Y3295" i="4"/>
  <c r="Y5591" i="4"/>
  <c r="Y7568" i="4"/>
  <c r="Y772" i="4"/>
  <c r="Y3721" i="4"/>
  <c r="Y4605" i="4"/>
  <c r="Y249" i="4"/>
  <c r="Y5467" i="4"/>
  <c r="Y5514" i="4"/>
  <c r="Y7359" i="4"/>
  <c r="Y1187" i="4"/>
  <c r="Y4538" i="4"/>
  <c r="Y275" i="4"/>
  <c r="Y6845" i="4"/>
  <c r="Y3782" i="4"/>
  <c r="Y7170" i="4"/>
  <c r="Y2693" i="4"/>
  <c r="Y3178" i="4"/>
  <c r="Y6888" i="4"/>
  <c r="Y242" i="4"/>
  <c r="Y6277" i="4"/>
  <c r="Y93" i="4"/>
  <c r="Y3815" i="4"/>
  <c r="Y3737" i="4"/>
  <c r="Y7030" i="4"/>
  <c r="Y4793" i="4"/>
  <c r="Y5992" i="4"/>
  <c r="Y8051" i="4"/>
  <c r="Y5187" i="4"/>
  <c r="Y4593" i="4"/>
  <c r="Y7557" i="4"/>
  <c r="Y3153" i="4"/>
  <c r="Y2119" i="4"/>
  <c r="Y1386" i="4"/>
  <c r="Y6600" i="4"/>
  <c r="Y713" i="4"/>
  <c r="Y4935" i="4"/>
  <c r="Y5948" i="4"/>
  <c r="Y5983" i="4"/>
  <c r="Y7183" i="4"/>
  <c r="Y7211" i="4"/>
  <c r="Y5600" i="4"/>
  <c r="Y4968" i="4"/>
  <c r="Y4386" i="4"/>
  <c r="Y15" i="4"/>
  <c r="Y1030" i="4"/>
  <c r="Y5688" i="4"/>
  <c r="Y428" i="4"/>
  <c r="Y260" i="4"/>
  <c r="Y7708" i="4"/>
  <c r="Y5924" i="4"/>
  <c r="Y5932" i="4"/>
  <c r="Y7216" i="4"/>
  <c r="Y3966" i="4"/>
  <c r="Y2640" i="4"/>
  <c r="Y6129" i="4"/>
  <c r="Y5137" i="4"/>
  <c r="Y3996" i="4"/>
  <c r="Y7194" i="4"/>
  <c r="Y1818" i="4"/>
  <c r="Y1034" i="4"/>
  <c r="Y1792" i="4"/>
  <c r="Y6796" i="4"/>
  <c r="Y5284" i="4"/>
  <c r="Y4675" i="4"/>
  <c r="Y1281" i="4"/>
  <c r="Y2543" i="4"/>
  <c r="Y4880" i="4"/>
  <c r="Y3921" i="4"/>
  <c r="Y5705" i="4"/>
  <c r="Y286" i="4"/>
  <c r="Y3976" i="4"/>
  <c r="Y7308" i="4"/>
  <c r="Y2105" i="4"/>
  <c r="Y708" i="4"/>
  <c r="Y4827" i="4"/>
  <c r="Y1780" i="4"/>
  <c r="Y6198" i="4"/>
  <c r="Y7163" i="4"/>
  <c r="Y7075" i="4"/>
  <c r="Y4210" i="4"/>
  <c r="Y4049" i="4"/>
  <c r="Y8335" i="4"/>
  <c r="Y4897" i="4"/>
  <c r="Y4511" i="4"/>
  <c r="Y2242" i="4"/>
  <c r="Y5462" i="4"/>
  <c r="Y4917" i="4"/>
  <c r="Y2383" i="4"/>
  <c r="Y4302" i="4"/>
  <c r="Y2389" i="4"/>
  <c r="Y6702" i="4"/>
  <c r="Y7544" i="4"/>
  <c r="Y6681" i="4"/>
  <c r="Y3993" i="4"/>
  <c r="Y2479" i="4"/>
  <c r="Y6383" i="4"/>
  <c r="Y3049" i="4"/>
  <c r="Y6439" i="4"/>
  <c r="Y597" i="4"/>
  <c r="Y8258" i="4"/>
  <c r="Y333" i="4"/>
  <c r="Y2237" i="4"/>
  <c r="Y689" i="4"/>
  <c r="Y198" i="4"/>
  <c r="Y5830" i="4"/>
  <c r="Y6501" i="4"/>
  <c r="Y6558" i="4"/>
  <c r="Y4638" i="4"/>
  <c r="Y655" i="4"/>
  <c r="Y1427" i="4"/>
  <c r="Y7242" i="4"/>
  <c r="Y6508" i="4"/>
  <c r="Y7203" i="4"/>
  <c r="Y1439" i="4"/>
  <c r="Y2299" i="4"/>
  <c r="Y7665" i="4"/>
  <c r="Y37" i="4"/>
  <c r="Y1392" i="4"/>
  <c r="Y6833" i="4"/>
  <c r="Y4417" i="4"/>
  <c r="Y528" i="4"/>
  <c r="Y7985" i="4"/>
  <c r="Y5096" i="4"/>
  <c r="Y3001" i="4"/>
  <c r="Y1033" i="4"/>
  <c r="Y174" i="4"/>
  <c r="Y2005" i="4"/>
  <c r="Y2153" i="4"/>
  <c r="Y7976" i="4"/>
  <c r="Y5595" i="4"/>
  <c r="Y8033" i="4"/>
  <c r="Y2047" i="4"/>
  <c r="Y6815" i="4"/>
  <c r="Y6753" i="4"/>
  <c r="Y3150" i="4"/>
  <c r="Y6793" i="4"/>
  <c r="Y5819" i="4"/>
  <c r="Y1542" i="4"/>
  <c r="Y3009" i="4"/>
  <c r="Y5255" i="4"/>
  <c r="Y6069" i="4"/>
  <c r="Y7911" i="4"/>
  <c r="Y5185" i="4"/>
  <c r="Y7936" i="4"/>
  <c r="Y4473" i="4"/>
  <c r="Y937" i="4"/>
  <c r="Y2979" i="4"/>
  <c r="Y4464" i="4"/>
  <c r="Y2219" i="4"/>
  <c r="Y8172" i="4"/>
  <c r="Y1726" i="4"/>
  <c r="Y1198" i="4"/>
  <c r="Y99" i="4"/>
  <c r="Y477" i="4"/>
  <c r="Y3045" i="4"/>
  <c r="Y6483" i="4"/>
  <c r="Y246" i="4"/>
  <c r="Y1723" i="4"/>
  <c r="Y5208" i="4"/>
  <c r="Y5952" i="4"/>
  <c r="Y6395" i="4"/>
  <c r="Y6765" i="4"/>
  <c r="Y2355" i="4"/>
  <c r="Y1805" i="4"/>
  <c r="Y5023" i="4"/>
  <c r="Y3792" i="4"/>
  <c r="Y7444" i="4"/>
  <c r="Y7887" i="4"/>
  <c r="Y861" i="4"/>
  <c r="Y6544" i="4"/>
  <c r="Y639" i="4"/>
  <c r="Y6620" i="4"/>
  <c r="Y6472" i="4"/>
  <c r="Y2989" i="4"/>
  <c r="Y7643" i="4"/>
  <c r="Y5035" i="4"/>
  <c r="Y4189" i="4"/>
  <c r="Y1910" i="4"/>
  <c r="Y6189" i="4"/>
  <c r="Y4784" i="4"/>
  <c r="Y8133" i="4"/>
  <c r="Y8326" i="4"/>
  <c r="Y4762" i="4"/>
  <c r="Y7610" i="4"/>
  <c r="Y4533" i="4"/>
  <c r="Y2955" i="4"/>
  <c r="Y6429" i="4"/>
  <c r="Y216" i="4"/>
  <c r="Y5327" i="4"/>
  <c r="Y8272" i="4"/>
  <c r="Y2719" i="4"/>
  <c r="Y3641" i="4"/>
  <c r="Y2503" i="4"/>
  <c r="Y3371" i="4"/>
  <c r="Y7415" i="4"/>
  <c r="Y4545" i="4"/>
  <c r="Y2736" i="4"/>
  <c r="Y3132" i="4"/>
  <c r="Y3797" i="4"/>
  <c r="Y3069" i="4"/>
  <c r="Y3420" i="4"/>
  <c r="Y6524" i="4"/>
  <c r="Y2981" i="4"/>
  <c r="Y6421" i="4"/>
  <c r="Y4455" i="4"/>
  <c r="Y681" i="4"/>
  <c r="Y5417" i="4"/>
  <c r="Y1179" i="4"/>
  <c r="Y1971" i="4"/>
  <c r="Y6149" i="4"/>
  <c r="Y229" i="4"/>
  <c r="Y7707" i="4"/>
  <c r="Y4712" i="4"/>
  <c r="Y3299" i="4"/>
  <c r="Y4776" i="4"/>
  <c r="Y6036" i="4"/>
  <c r="Y3383" i="4"/>
  <c r="Y7414" i="4"/>
  <c r="Y4886" i="4"/>
  <c r="Y6684" i="4"/>
  <c r="Y105" i="4"/>
  <c r="Y2659" i="4"/>
  <c r="Y7206" i="4"/>
  <c r="Y2773" i="4"/>
  <c r="Y4658" i="4"/>
  <c r="Y6227" i="4"/>
  <c r="Y2122" i="4"/>
  <c r="Y6356" i="4"/>
  <c r="Y1472" i="4"/>
  <c r="Y8310" i="4"/>
  <c r="Y6466" i="4"/>
  <c r="Y876" i="4"/>
  <c r="Y1277" i="4"/>
  <c r="Y4359" i="4"/>
  <c r="Y4564" i="4"/>
  <c r="Y1054" i="4"/>
  <c r="Y213" i="4"/>
  <c r="Y3239" i="4"/>
  <c r="Y2618" i="4"/>
  <c r="Y5457" i="4"/>
  <c r="Y420" i="4"/>
  <c r="Y2962" i="4"/>
  <c r="Y810" i="4"/>
  <c r="Y2741" i="4"/>
  <c r="Y3086" i="4"/>
  <c r="Y6430" i="4"/>
  <c r="Y2603" i="4"/>
  <c r="Y7264" i="4"/>
  <c r="Y4892" i="4"/>
  <c r="Y6459" i="4"/>
  <c r="Y3007" i="4"/>
  <c r="Y570" i="4"/>
  <c r="Y4535" i="4"/>
  <c r="Y2951" i="4"/>
  <c r="Y4865" i="4"/>
  <c r="Y6299" i="4"/>
  <c r="Y3587" i="4"/>
  <c r="Y3380" i="4"/>
  <c r="Y6468" i="4"/>
  <c r="Y2382" i="4"/>
  <c r="Y5170" i="4"/>
  <c r="Y3482" i="4"/>
  <c r="Y4368" i="4"/>
  <c r="Y5294" i="4"/>
  <c r="Y4147" i="4"/>
  <c r="Y6247" i="4"/>
  <c r="Y5781" i="4"/>
  <c r="Y6332" i="4"/>
  <c r="Y5654" i="4"/>
  <c r="Y4191" i="4"/>
  <c r="Y2570" i="4"/>
  <c r="Y381" i="4"/>
  <c r="Y6816" i="4"/>
  <c r="Y7299" i="4"/>
  <c r="Y5395" i="4"/>
  <c r="Y3532" i="4"/>
  <c r="Y5445" i="4"/>
  <c r="Y6680" i="4"/>
  <c r="Y1980" i="4"/>
  <c r="Y7552" i="4"/>
  <c r="Y1301" i="4"/>
  <c r="Y4709" i="4"/>
  <c r="Y1120" i="4"/>
  <c r="Y7421" i="4"/>
  <c r="Y90" i="4"/>
  <c r="Y7882" i="4"/>
  <c r="Y2517" i="4"/>
  <c r="Y2688" i="4"/>
  <c r="Y348" i="4"/>
  <c r="Y5834" i="4"/>
  <c r="Y2271" i="4"/>
  <c r="Y962" i="4"/>
  <c r="Y4404" i="4"/>
  <c r="Y27" i="4"/>
  <c r="Y710" i="4"/>
  <c r="Y8222" i="4"/>
  <c r="Y5563" i="4"/>
  <c r="Y8270" i="4"/>
  <c r="Y2115" i="4"/>
  <c r="Y4698" i="4"/>
  <c r="Y798" i="4"/>
  <c r="Y5824" i="4"/>
  <c r="Y7833" i="4"/>
  <c r="Y4844" i="4"/>
  <c r="Y3003" i="4"/>
  <c r="Y254" i="4"/>
  <c r="Y7517" i="4"/>
  <c r="Y1306" i="4"/>
  <c r="Y3967" i="4"/>
  <c r="Y7586" i="4"/>
  <c r="Y7492" i="4"/>
  <c r="Y5807" i="4"/>
  <c r="Y2415" i="4"/>
  <c r="Y3264" i="4"/>
  <c r="Y7478" i="4"/>
  <c r="Y2511" i="4"/>
  <c r="Y7197" i="4"/>
  <c r="Y5692" i="4"/>
  <c r="Y4021" i="4"/>
  <c r="Y5996" i="4"/>
  <c r="Y824" i="4"/>
  <c r="Y2670" i="4"/>
  <c r="Y5082" i="4"/>
  <c r="Y2457" i="4"/>
  <c r="Y4453" i="4"/>
  <c r="Y8256" i="4"/>
  <c r="Y42" i="4"/>
  <c r="Y8076" i="4"/>
  <c r="Y8322" i="4"/>
  <c r="Y4486" i="4"/>
  <c r="Y7964" i="4"/>
  <c r="Y7664" i="4"/>
  <c r="Y6981" i="4"/>
  <c r="Y3105" i="4"/>
  <c r="Y529" i="4"/>
  <c r="Y7990" i="4"/>
  <c r="Y4232" i="4"/>
  <c r="Y1371" i="4"/>
  <c r="Y599" i="4"/>
  <c r="Y7174" i="4"/>
  <c r="Y1094" i="4"/>
  <c r="Y188" i="4"/>
  <c r="Y2418" i="4"/>
  <c r="Y3697" i="4"/>
  <c r="Y6359" i="4"/>
  <c r="Y603" i="4"/>
  <c r="Y2650" i="4"/>
  <c r="Y855" i="4"/>
  <c r="Y4910" i="4"/>
  <c r="Y2906" i="4"/>
  <c r="Y4959" i="4"/>
  <c r="Y4244" i="4"/>
  <c r="Y5160" i="4"/>
  <c r="Y827" i="4"/>
  <c r="Y5590" i="4"/>
  <c r="Y7417" i="4"/>
  <c r="Y1539" i="4"/>
  <c r="Y1784" i="4"/>
  <c r="Y345" i="4"/>
  <c r="Y6931" i="4"/>
  <c r="Y5036" i="4"/>
  <c r="Y4355" i="4"/>
  <c r="Y3753" i="4"/>
  <c r="Y2092" i="4"/>
  <c r="Y3717" i="4"/>
  <c r="Y7814" i="4"/>
  <c r="Y5508" i="4"/>
  <c r="Y7909" i="4"/>
  <c r="Y5259" i="4"/>
  <c r="Y7934" i="4"/>
  <c r="Y5175" i="4"/>
  <c r="Y5405" i="4"/>
  <c r="Y4395" i="4"/>
  <c r="Y8239" i="4"/>
  <c r="Y6218" i="4"/>
  <c r="Y5337" i="4"/>
  <c r="Y2783" i="4"/>
  <c r="Y1286" i="4"/>
  <c r="Y3346" i="4"/>
  <c r="Y7688" i="4"/>
  <c r="Y5068" i="4"/>
  <c r="Y4072" i="4"/>
  <c r="Y5909" i="4"/>
  <c r="Y5201" i="4"/>
  <c r="Y1990" i="4"/>
  <c r="Y5326" i="4"/>
  <c r="Y4819" i="4"/>
  <c r="Y4225" i="4"/>
  <c r="Y8060" i="4"/>
  <c r="Y941" i="4"/>
  <c r="Y7199" i="4"/>
  <c r="Y4253" i="4"/>
  <c r="Y6391" i="4"/>
  <c r="Y8171" i="4"/>
  <c r="Y3182" i="4"/>
  <c r="Y6422" i="4"/>
  <c r="Y7761" i="4"/>
  <c r="Y709" i="4"/>
  <c r="Y1998" i="4"/>
  <c r="Y6822" i="4"/>
  <c r="Y1825" i="4"/>
  <c r="Y4031" i="4"/>
  <c r="Y6172" i="4"/>
  <c r="Y977" i="4"/>
  <c r="Y4441" i="4"/>
  <c r="Y5502" i="4"/>
  <c r="Y7737" i="4"/>
  <c r="Y2182" i="4"/>
  <c r="Y5659" i="4"/>
  <c r="Y964" i="4"/>
  <c r="Y3029" i="4"/>
  <c r="Y8010" i="4"/>
  <c r="Y7973" i="4"/>
  <c r="Y2287" i="4"/>
  <c r="Y5568" i="4"/>
  <c r="Y3791" i="4"/>
  <c r="Y4779" i="4"/>
  <c r="Y7153" i="4"/>
  <c r="Y591" i="4"/>
  <c r="Y2995" i="4"/>
  <c r="Y7979" i="4"/>
  <c r="Y3875" i="4"/>
  <c r="Y6857" i="4"/>
  <c r="Y3671" i="4"/>
  <c r="Y4717" i="4"/>
  <c r="Y5422" i="4"/>
  <c r="Y2813" i="4"/>
  <c r="Y802" i="4"/>
  <c r="Y3472" i="4"/>
  <c r="Y818" i="4"/>
  <c r="Y6920" i="4"/>
  <c r="Y2422" i="4"/>
  <c r="Y2403" i="4"/>
  <c r="Y2510" i="4"/>
  <c r="Y8128" i="4"/>
  <c r="Y7805" i="4"/>
  <c r="Y7523" i="4"/>
  <c r="Y4979" i="4"/>
  <c r="Y859" i="4"/>
  <c r="Y6927" i="4"/>
  <c r="Y1126" i="4"/>
  <c r="Y4290" i="4"/>
  <c r="Y7701" i="4"/>
  <c r="Y3138" i="4"/>
  <c r="Y2584" i="4"/>
  <c r="Y3405" i="4"/>
  <c r="Y2344" i="4"/>
  <c r="Y2885" i="4"/>
  <c r="Y1014" i="4"/>
  <c r="Y1013" i="4"/>
  <c r="Y3446" i="4"/>
  <c r="Y3392" i="4"/>
  <c r="Y987" i="4"/>
  <c r="Y4589" i="4"/>
  <c r="Y7556" i="4"/>
  <c r="Y4277" i="4"/>
  <c r="Y3759" i="4"/>
  <c r="Y448" i="4"/>
  <c r="Y5212" i="4"/>
  <c r="Y7146" i="4"/>
  <c r="Y3476" i="4"/>
  <c r="Y7601" i="4"/>
  <c r="Y3332" i="4"/>
  <c r="Y3034" i="4"/>
  <c r="Y5926" i="4"/>
  <c r="Y4448" i="4"/>
  <c r="Y2346" i="4"/>
  <c r="Y4429" i="4"/>
  <c r="Y2854" i="4"/>
  <c r="Y2452" i="4"/>
  <c r="Y1946" i="4"/>
  <c r="Y1874" i="4"/>
  <c r="Y6083" i="4"/>
  <c r="Y8167" i="4"/>
  <c r="Y4778" i="4"/>
  <c r="Y1735" i="4"/>
  <c r="Y7924" i="4"/>
  <c r="Y4859" i="4"/>
  <c r="Y5028" i="4"/>
  <c r="Y3310" i="4"/>
  <c r="Y3340" i="4"/>
  <c r="Y487" i="4"/>
  <c r="Y7053" i="4"/>
  <c r="Y3112" i="4"/>
  <c r="Y2358" i="4"/>
  <c r="Y7865" i="4"/>
  <c r="Y6169" i="4"/>
  <c r="Y1638" i="4"/>
  <c r="Y1266" i="4"/>
  <c r="Y5742" i="4"/>
  <c r="Y3080" i="4"/>
  <c r="Y326" i="4"/>
  <c r="Y3333" i="4"/>
  <c r="Y4509" i="4"/>
  <c r="Y484" i="4"/>
  <c r="Y5180" i="4"/>
  <c r="Y3456" i="4"/>
  <c r="Y6079" i="4"/>
  <c r="Y3904" i="4"/>
  <c r="Y4705" i="4"/>
  <c r="Y2176" i="4"/>
  <c r="Y3036" i="4"/>
  <c r="Y2567" i="4"/>
  <c r="Y7123" i="4"/>
  <c r="Y85" i="4"/>
  <c r="Y4932" i="4"/>
  <c r="Y8054" i="4"/>
  <c r="Y3266" i="4"/>
  <c r="Y5583" i="4"/>
  <c r="Y17" i="4"/>
  <c r="Y1569" i="4"/>
  <c r="Y1314" i="4"/>
  <c r="Y7036" i="4"/>
  <c r="Y1239" i="4"/>
  <c r="Y8130" i="4"/>
  <c r="Y6414" i="4"/>
  <c r="Y6764" i="4"/>
  <c r="Y3857" i="4"/>
  <c r="Y3960" i="4"/>
  <c r="Y7935" i="4"/>
  <c r="Y416" i="4"/>
  <c r="Y7390" i="4"/>
  <c r="Y5111" i="4"/>
  <c r="Y4972" i="4"/>
  <c r="Y2298" i="4"/>
  <c r="Y6401" i="4"/>
  <c r="Y8086" i="4"/>
  <c r="Y8163" i="4"/>
  <c r="Y4663" i="4"/>
  <c r="Y6775" i="4"/>
  <c r="Y6471" i="4"/>
  <c r="Y5757" i="4"/>
  <c r="Y999" i="4"/>
  <c r="Y7297" i="4"/>
  <c r="Y4247" i="4"/>
  <c r="Y3428" i="4"/>
  <c r="Y3751" i="4"/>
  <c r="Y6923" i="4"/>
  <c r="Y6542" i="4"/>
  <c r="Y993" i="4"/>
  <c r="Y3312" i="4"/>
  <c r="Y6598" i="4"/>
  <c r="Y4862" i="4"/>
  <c r="Y354" i="4"/>
  <c r="Y2502" i="4"/>
  <c r="Y3508" i="4"/>
  <c r="Y612" i="4"/>
  <c r="Y1651" i="4"/>
  <c r="Y3326" i="4"/>
  <c r="Y7342" i="4"/>
  <c r="Y8321" i="4"/>
  <c r="Y777" i="4"/>
  <c r="Y1123" i="4"/>
  <c r="Y5152" i="4"/>
  <c r="Y8071" i="4"/>
  <c r="Y4806" i="4"/>
  <c r="Y970" i="4"/>
  <c r="Y776" i="4"/>
  <c r="Y6152" i="4"/>
  <c r="Y2228" i="4"/>
  <c r="Y623" i="4"/>
  <c r="Y947" i="4"/>
  <c r="Y2566" i="4"/>
  <c r="Y2560" i="4"/>
  <c r="Y7221" i="4"/>
  <c r="Y1148" i="4"/>
  <c r="Y2974" i="4"/>
  <c r="Y1699" i="4"/>
  <c r="Y324" i="4"/>
  <c r="Y555" i="4"/>
  <c r="Y2262" i="4"/>
  <c r="Y7389" i="4"/>
  <c r="Y2561" i="4"/>
  <c r="Y7524" i="4"/>
  <c r="Y2886" i="4"/>
  <c r="Y2554" i="4"/>
  <c r="Y3021" i="4"/>
  <c r="Y6755" i="4"/>
  <c r="Y1819" i="4"/>
  <c r="Y1814" i="4"/>
  <c r="Y6861" i="4"/>
  <c r="Y7089" i="4"/>
  <c r="Y7307" i="4"/>
  <c r="Y265" i="4"/>
  <c r="Y954" i="4"/>
  <c r="Y4514" i="4"/>
  <c r="Y1064" i="4"/>
  <c r="Y6211" i="4"/>
  <c r="Y4135" i="4"/>
  <c r="Y1391" i="4"/>
  <c r="Y8031" i="4"/>
  <c r="Y1993" i="4"/>
  <c r="Y7448" i="4"/>
  <c r="Y1043" i="4"/>
  <c r="Y7139" i="4"/>
  <c r="Y687" i="4"/>
  <c r="Y1200" i="4"/>
  <c r="Y1890" i="4"/>
  <c r="Y264" i="4"/>
  <c r="Y6261" i="4"/>
  <c r="Y2514" i="4"/>
  <c r="Y803" i="4"/>
  <c r="Y3902" i="4"/>
  <c r="Y7386" i="4"/>
  <c r="Y2607" i="4"/>
  <c r="Y6124" i="4"/>
  <c r="Y613" i="4"/>
  <c r="Y2481" i="4"/>
  <c r="Y8298" i="4"/>
  <c r="Y4751" i="4"/>
  <c r="Y5099" i="4"/>
  <c r="Y2172" i="4"/>
  <c r="Y1567" i="4"/>
  <c r="Y7013" i="4"/>
  <c r="Y1744" i="4"/>
  <c r="Y6812" i="4"/>
  <c r="Y7682" i="4"/>
  <c r="Y3521" i="4"/>
  <c r="Y4691" i="4"/>
  <c r="Y2753" i="4"/>
  <c r="Y2669" i="4"/>
  <c r="Y3863" i="4"/>
  <c r="Y7149" i="4"/>
  <c r="Y1019" i="4"/>
  <c r="Y1607" i="4"/>
  <c r="Y3919" i="4"/>
  <c r="Y6876" i="4"/>
  <c r="Y3210" i="4"/>
  <c r="Y8262" i="4"/>
  <c r="Y2217" i="4"/>
  <c r="Y1035" i="4"/>
  <c r="Y3597" i="4"/>
  <c r="Y4303" i="4"/>
  <c r="Y8260" i="4"/>
  <c r="Y2223" i="4"/>
  <c r="Y3259" i="4"/>
  <c r="Y8147" i="4"/>
  <c r="Y35" i="4"/>
  <c r="Y1129" i="4"/>
  <c r="Y5872" i="4"/>
  <c r="Y4194" i="4"/>
  <c r="Y2950" i="4"/>
  <c r="Y5313" i="4"/>
  <c r="Y14" i="4"/>
  <c r="Y5602" i="4"/>
  <c r="Y4601" i="4"/>
  <c r="Y3837" i="4"/>
  <c r="Y1131" i="4"/>
  <c r="Y8032" i="4"/>
  <c r="Y2282" i="4"/>
  <c r="Y453" i="4"/>
  <c r="Y847" i="4"/>
  <c r="Y4237" i="4"/>
  <c r="Y1849" i="4"/>
  <c r="Y1374" i="4"/>
  <c r="Y7" i="4"/>
  <c r="Y1609" i="4"/>
  <c r="Y5768" i="4"/>
  <c r="Y4364" i="4"/>
  <c r="Y6780" i="4"/>
  <c r="Y1212" i="4"/>
  <c r="Y5695" i="4"/>
  <c r="Y7870" i="4"/>
  <c r="Y2816" i="4"/>
  <c r="Y1350" i="4"/>
  <c r="Y7080" i="4"/>
  <c r="Y1268" i="4"/>
  <c r="Y7994" i="4"/>
  <c r="Y1113" i="4"/>
  <c r="Y3212" i="4"/>
  <c r="Y8302" i="4"/>
  <c r="Y7150" i="4"/>
  <c r="Y5080" i="4"/>
  <c r="Y8225" i="4"/>
  <c r="Y5710" i="4"/>
  <c r="Y3427" i="4"/>
  <c r="Y1262" i="4"/>
  <c r="Y5648" i="4"/>
  <c r="Y3961" i="4"/>
  <c r="Y3220" i="4"/>
  <c r="Y5469" i="4"/>
  <c r="Y4931" i="4"/>
  <c r="Y3186" i="4"/>
  <c r="Y8145" i="4"/>
  <c r="Y5396" i="4"/>
  <c r="Y7092" i="4"/>
  <c r="Y4154" i="4"/>
  <c r="Y7746" i="4"/>
  <c r="Y7001" i="4"/>
  <c r="Y6859" i="4"/>
  <c r="Y5683" i="4"/>
  <c r="Y712" i="4"/>
  <c r="Y3469" i="4"/>
  <c r="Y4321" i="4"/>
  <c r="Y1404" i="4"/>
  <c r="Y3037" i="4"/>
  <c r="Y7416" i="4"/>
  <c r="Y3570" i="4"/>
  <c r="Y5812" i="4"/>
  <c r="Y6431" i="4"/>
  <c r="Y6676" i="4"/>
  <c r="Y4588" i="4"/>
  <c r="Y2625" i="4"/>
  <c r="Y3869" i="4"/>
  <c r="Y4936" i="4"/>
  <c r="Y5975" i="4"/>
  <c r="Y4323" i="4"/>
  <c r="Y6160" i="4"/>
  <c r="Y3361" i="4"/>
  <c r="Y2846" i="4"/>
  <c r="Y4278" i="4"/>
  <c r="Y320" i="4"/>
  <c r="Y2448" i="4"/>
  <c r="Y1721" i="4"/>
  <c r="Y2202" i="4"/>
  <c r="Y1470" i="4"/>
  <c r="Y1186" i="4"/>
  <c r="Y5642" i="4"/>
  <c r="Y5210" i="4"/>
  <c r="Y3738" i="4"/>
  <c r="Y4109" i="4"/>
  <c r="Y7021" i="4"/>
  <c r="Y3958" i="4"/>
  <c r="Y5113" i="4"/>
  <c r="Y5751" i="4"/>
  <c r="Y4391" i="4"/>
  <c r="Y4954" i="4"/>
  <c r="Y7301" i="4"/>
  <c r="Y7120" i="4"/>
  <c r="Y6869" i="4"/>
  <c r="Y4435" i="4"/>
  <c r="Y5346" i="4"/>
  <c r="Y7559" i="4"/>
  <c r="Y3051" i="4"/>
  <c r="Y6941" i="4"/>
  <c r="Y1771" i="4"/>
  <c r="Y5242" i="4"/>
  <c r="Y3011" i="4"/>
  <c r="Y5571" i="4"/>
  <c r="Y675" i="4"/>
  <c r="Y5694" i="4"/>
  <c r="Y5400" i="4"/>
  <c r="Y1159" i="4"/>
  <c r="Y7210" i="4"/>
  <c r="Y5067" i="4"/>
  <c r="Y7288" i="4"/>
  <c r="Y8229" i="4"/>
  <c r="Y6555" i="4"/>
  <c r="Y2107" i="4"/>
  <c r="Y3925" i="4"/>
  <c r="Y6088" i="4"/>
  <c r="Y3418" i="4"/>
  <c r="Y6972" i="4"/>
  <c r="Y4942" i="4"/>
  <c r="Y5095" i="4"/>
  <c r="Y6309" i="4"/>
  <c r="Y3345" i="4"/>
  <c r="Y4403" i="4"/>
  <c r="Y3554" i="4"/>
  <c r="Y315" i="4"/>
  <c r="Y4774" i="4"/>
  <c r="Y6416" i="4"/>
  <c r="Y3495" i="4"/>
  <c r="Y1588" i="4"/>
  <c r="Y5752" i="4"/>
  <c r="Y7719" i="4"/>
  <c r="Y7946" i="4"/>
  <c r="Y4074" i="4"/>
  <c r="Y3071" i="4"/>
  <c r="Y5285" i="4"/>
  <c r="Y6639" i="4"/>
  <c r="Y6863" i="4"/>
  <c r="Y581" i="4"/>
  <c r="Y5736" i="4"/>
  <c r="Y5304" i="4"/>
  <c r="Y4753" i="4"/>
  <c r="Y2388" i="4"/>
  <c r="Y1080" i="4"/>
  <c r="Y434" i="4"/>
  <c r="Y5312" i="4"/>
  <c r="Y2910" i="4"/>
  <c r="Y1937" i="4"/>
  <c r="Y703" i="4"/>
  <c r="Y4158" i="4"/>
  <c r="Y1352" i="4"/>
  <c r="Y6951" i="4"/>
  <c r="Y4521" i="4"/>
  <c r="Y7310" i="4"/>
  <c r="Y1224" i="4"/>
  <c r="Y3430" i="4"/>
  <c r="Y76" i="4"/>
  <c r="Y684" i="4"/>
  <c r="Y7453" i="4"/>
  <c r="Y3971" i="4"/>
  <c r="Y6729" i="4"/>
  <c r="Y4195" i="4"/>
  <c r="Y8205" i="4"/>
  <c r="Y2656" i="4"/>
  <c r="Y5243" i="4"/>
  <c r="Y1190" i="4"/>
  <c r="Y4200" i="4"/>
  <c r="Y949" i="4"/>
  <c r="Y5853" i="4"/>
  <c r="Y948" i="4"/>
  <c r="Y5268" i="4"/>
  <c r="Y2040" i="4"/>
  <c r="Y1741" i="4"/>
  <c r="Y1519" i="4"/>
  <c r="Y443" i="4"/>
  <c r="Y5847" i="4"/>
  <c r="Y3542" i="4"/>
  <c r="Y5376" i="4"/>
  <c r="Y2779" i="4"/>
  <c r="Y8084" i="4"/>
  <c r="Y1795" i="4"/>
  <c r="Y7834" i="4"/>
  <c r="Y6338" i="4"/>
  <c r="Y3374" i="4"/>
  <c r="Y1517" i="4"/>
  <c r="Y1906" i="4"/>
  <c r="Y7465" i="4"/>
  <c r="Y5545" i="4"/>
  <c r="Y2300" i="4"/>
  <c r="Y270" i="4"/>
  <c r="Y6173" i="4"/>
  <c r="Y4547" i="4"/>
  <c r="Y3931" i="4"/>
  <c r="Y7154" i="4"/>
  <c r="Y8000" i="4"/>
  <c r="Y3163" i="4"/>
  <c r="Y7685" i="4"/>
  <c r="Y3669" i="4"/>
  <c r="Y4485" i="4"/>
  <c r="Y6103" i="4"/>
  <c r="Y892" i="4"/>
  <c r="Y2627" i="4"/>
  <c r="Y501" i="4"/>
  <c r="Y1570" i="4"/>
  <c r="Y8110" i="4"/>
  <c r="Y1238" i="4"/>
  <c r="Y7159" i="4"/>
  <c r="Y4222" i="4"/>
  <c r="Y4139" i="4"/>
  <c r="Y6573" i="4"/>
  <c r="Y4672" i="4"/>
  <c r="Y5759" i="4"/>
  <c r="Y5560" i="4"/>
  <c r="Y3868" i="4"/>
  <c r="Y3531" i="4"/>
  <c r="Y3795" i="4"/>
  <c r="Y3829" i="4"/>
  <c r="Y5851" i="4"/>
  <c r="Y7955" i="4"/>
  <c r="Y7760" i="4"/>
  <c r="Y3619" i="4"/>
  <c r="Y2513" i="4"/>
  <c r="Y2332" i="4"/>
  <c r="Y7129" i="4"/>
  <c r="Y2374" i="4"/>
  <c r="Y64" i="4"/>
  <c r="Y74" i="4"/>
  <c r="Y6333" i="4"/>
  <c r="Y8329" i="4"/>
  <c r="Y4973" i="4"/>
  <c r="Y496" i="4"/>
  <c r="Y5079" i="4"/>
  <c r="Y7077" i="4"/>
  <c r="Y6412" i="4"/>
  <c r="Y7608" i="4"/>
  <c r="Y1486" i="4"/>
  <c r="Y8083" i="4"/>
  <c r="Y3658" i="4"/>
  <c r="Y969" i="4"/>
  <c r="Y5565" i="4"/>
  <c r="Y1466" i="4"/>
  <c r="Y800" i="4"/>
  <c r="Y813" i="4"/>
  <c r="Y2123" i="4"/>
  <c r="Y4604" i="4"/>
  <c r="Y4966" i="4"/>
  <c r="Y5000" i="4"/>
  <c r="Y997" i="4"/>
  <c r="Y2993" i="4"/>
  <c r="Y120" i="4"/>
  <c r="Y3139" i="4"/>
  <c r="Y5733" i="4"/>
  <c r="Y4257" i="4"/>
  <c r="Y7525" i="4"/>
  <c r="Y3179" i="4"/>
  <c r="Y7772" i="4"/>
  <c r="Y8093" i="4"/>
  <c r="Y5800" i="4"/>
  <c r="Y1183" i="4"/>
  <c r="Y6612" i="4"/>
  <c r="Y5217" i="4"/>
  <c r="Y5538" i="4"/>
  <c r="Y2456" i="4"/>
  <c r="Y115" i="4"/>
  <c r="Y7275" i="4"/>
  <c r="Y5279" i="4"/>
  <c r="Y7488" i="4"/>
  <c r="Y1002" i="4"/>
  <c r="Y2221" i="4"/>
  <c r="Y5775" i="4"/>
  <c r="Y1413" i="4"/>
  <c r="Y4574" i="4"/>
  <c r="Y7927" i="4"/>
  <c r="Y2735" i="4"/>
  <c r="Y4310" i="4"/>
  <c r="Y193" i="4"/>
  <c r="Y8096" i="4"/>
  <c r="Y605" i="4"/>
  <c r="Y5990" i="4"/>
  <c r="Y2557" i="4"/>
  <c r="Y5825" i="4"/>
  <c r="Y5057" i="4"/>
  <c r="Y7461" i="4"/>
  <c r="Y7047" i="4"/>
  <c r="Y184" i="4"/>
  <c r="Y6635" i="4"/>
  <c r="Y660" i="4"/>
  <c r="Y535" i="4"/>
  <c r="Y2665" i="4"/>
  <c r="Y499" i="4"/>
  <c r="Y3155" i="4"/>
  <c r="Y7458" i="4"/>
  <c r="Y1334" i="4"/>
  <c r="Y1207" i="4"/>
  <c r="Y411" i="4"/>
  <c r="Y7014" i="4"/>
  <c r="Y1858" i="4"/>
  <c r="Y6540" i="4"/>
  <c r="Y1483" i="4"/>
  <c r="Y1222" i="4"/>
  <c r="Y6371" i="4"/>
  <c r="Y7739" i="4"/>
  <c r="Y2220" i="4"/>
  <c r="Y4915" i="4"/>
  <c r="Y4414" i="4"/>
  <c r="Y7526" i="4"/>
  <c r="Y4250" i="4"/>
  <c r="Y4184" i="4"/>
  <c r="Y3765" i="4"/>
  <c r="Y821" i="4"/>
  <c r="Y781" i="4"/>
  <c r="Y5276" i="4"/>
  <c r="Y7868" i="4"/>
  <c r="Y5619" i="4"/>
  <c r="Y6461" i="4"/>
  <c r="Y7618" i="4"/>
  <c r="Y4848" i="4"/>
  <c r="Y5019" i="4"/>
  <c r="Y2897" i="4"/>
  <c r="Y7103" i="4"/>
  <c r="Y3848" i="4"/>
  <c r="Y5245" i="4"/>
  <c r="Y5780" i="4"/>
  <c r="Y1312" i="4"/>
  <c r="Y4463" i="4"/>
  <c r="Y4415" i="4"/>
  <c r="Y7992" i="4"/>
  <c r="Y7514" i="4"/>
  <c r="Y133" i="4"/>
  <c r="Y390" i="4"/>
  <c r="Y7280" i="4"/>
  <c r="Y5283" i="4"/>
  <c r="Y3544" i="4"/>
  <c r="Y4733" i="4"/>
  <c r="Y5958" i="4"/>
  <c r="Y7656" i="4"/>
  <c r="Y62" i="4"/>
  <c r="Y745" i="4"/>
  <c r="Y4452" i="4"/>
  <c r="Y1855" i="4"/>
  <c r="Y5427" i="4"/>
  <c r="Y2337" i="4"/>
  <c r="Y6174" i="4"/>
  <c r="Y2072" i="4"/>
  <c r="Y18" i="4"/>
  <c r="Y589" i="4"/>
  <c r="Y1167" i="4"/>
  <c r="Y7613" i="4"/>
  <c r="Y7540" i="4"/>
  <c r="Y2308" i="4"/>
  <c r="Y1891" i="4"/>
  <c r="Y3431" i="4"/>
  <c r="Y5612" i="4"/>
  <c r="Y6520" i="4"/>
  <c r="Y327" i="4"/>
  <c r="Y4438" i="4"/>
  <c r="Y1298" i="4"/>
  <c r="Y2905" i="4"/>
  <c r="Y1487" i="4"/>
  <c r="Y2582" i="4"/>
  <c r="Y1836" i="4"/>
  <c r="Y4901" i="4"/>
  <c r="Y5746" i="4"/>
  <c r="Y6120" i="4"/>
  <c r="Y3033" i="4"/>
  <c r="Y7349" i="4"/>
  <c r="Y5038" i="4"/>
  <c r="Y4671" i="4"/>
  <c r="Y4881" i="4"/>
  <c r="Y1489" i="4"/>
  <c r="Y8315" i="4"/>
  <c r="Y6117" i="4"/>
  <c r="Y4252" i="4"/>
  <c r="Y5566" i="4"/>
  <c r="Y4926" i="4"/>
  <c r="Y8264" i="4"/>
  <c r="Y6617" i="4"/>
  <c r="Y7253" i="4"/>
  <c r="Y5110" i="4"/>
  <c r="Y2197" i="4"/>
  <c r="Y7000" i="4"/>
  <c r="Y3638" i="4"/>
  <c r="Y2022" i="4"/>
  <c r="Y4570" i="4"/>
  <c r="Y7497" i="4"/>
  <c r="Y3216" i="4"/>
  <c r="Y100" i="4"/>
  <c r="Y5315" i="4"/>
  <c r="Y6638" i="4"/>
  <c r="Y192" i="4"/>
  <c r="Y7736" i="4"/>
  <c r="Y4026" i="4"/>
  <c r="Y8200" i="4"/>
  <c r="Y1504" i="4"/>
  <c r="Y5193" i="4"/>
  <c r="Y7836" i="4"/>
  <c r="Y5805" i="4"/>
  <c r="Y4335" i="4"/>
  <c r="Y6243" i="4"/>
  <c r="Y3533" i="4"/>
  <c r="Y3624" i="4"/>
  <c r="Y2932" i="4"/>
  <c r="Y3300" i="4"/>
  <c r="Y7430" i="4"/>
  <c r="Y1073" i="4"/>
  <c r="Y2519" i="4"/>
  <c r="Y7141" i="4"/>
  <c r="Y5053" i="4"/>
  <c r="Y7502" i="4"/>
  <c r="Y1322" i="4"/>
  <c r="Y4017" i="4"/>
  <c r="Y6139" i="4"/>
  <c r="Y3059" i="4"/>
  <c r="Y5546" i="4"/>
  <c r="Y5430" i="4"/>
  <c r="Y944" i="4"/>
  <c r="Y3289" i="4"/>
  <c r="Y7135" i="4"/>
  <c r="Y4565" i="4"/>
  <c r="Y5063" i="4"/>
  <c r="Y2445" i="4"/>
  <c r="Y971" i="4"/>
  <c r="Y2562" i="4"/>
  <c r="Y6031" i="4"/>
  <c r="Y5195" i="4"/>
  <c r="Y1627" i="4"/>
  <c r="Y5054" i="4"/>
  <c r="Y4089" i="4"/>
  <c r="Y3244" i="4"/>
  <c r="Y1025" i="4"/>
  <c r="Y3884" i="4"/>
  <c r="Y5862" i="4"/>
  <c r="Y7388" i="4"/>
  <c r="Y5643" i="4"/>
  <c r="Y6671" i="4"/>
  <c r="Y6596" i="4"/>
  <c r="Y7128" i="4"/>
  <c r="Y5725" i="4"/>
  <c r="Y592" i="4"/>
  <c r="Y7904" i="4"/>
  <c r="Y7062" i="4"/>
  <c r="Y3174" i="4"/>
  <c r="Y7339" i="4"/>
  <c r="Y4772" i="4"/>
  <c r="Y5874" i="4"/>
  <c r="Y7699" i="4"/>
  <c r="Y2852" i="4"/>
  <c r="Y1039" i="4"/>
  <c r="Y6246" i="4"/>
  <c r="Y480" i="4"/>
  <c r="Y5731" i="4"/>
  <c r="Y3118" i="4"/>
  <c r="Y6890" i="4"/>
  <c r="Y5537" i="4"/>
  <c r="Y622" i="4"/>
  <c r="Y6191" i="4"/>
  <c r="Y5947" i="4"/>
  <c r="Y836" i="4"/>
  <c r="Y3205" i="4"/>
  <c r="Y4958" i="4"/>
  <c r="Y5011" i="4"/>
  <c r="Y7056" i="4"/>
  <c r="Y1950" i="4"/>
  <c r="Y5203" i="4"/>
  <c r="Y891" i="4"/>
  <c r="Y6251" i="4"/>
  <c r="Y5202" i="4"/>
  <c r="Y8002" i="4"/>
  <c r="Y3280" i="4"/>
  <c r="Y6040" i="4"/>
  <c r="Y7449" i="4"/>
  <c r="Y7130" i="4"/>
  <c r="Y2662" i="4"/>
  <c r="Y455" i="4"/>
  <c r="Y1618" i="4"/>
  <c r="Y4264" i="4"/>
  <c r="Y6865" i="4"/>
  <c r="Y1237" i="4"/>
  <c r="Y2789" i="4"/>
  <c r="Y243" i="4"/>
  <c r="Y7582" i="4"/>
  <c r="Y6155" i="4"/>
  <c r="Y5859" i="4"/>
  <c r="Y73" i="4"/>
  <c r="Y2326" i="4"/>
  <c r="Y6608" i="4"/>
  <c r="Y7435" i="4"/>
  <c r="Y8198" i="4"/>
  <c r="Y6560" i="4"/>
  <c r="Y5737" i="4"/>
  <c r="Y6051" i="4"/>
  <c r="Y7485" i="4"/>
  <c r="Y5479" i="4"/>
  <c r="Y1974" i="4"/>
  <c r="Y637" i="4"/>
  <c r="Y1619" i="4"/>
  <c r="Y1061" i="4"/>
  <c r="Y7858" i="4"/>
  <c r="Y2126" i="4"/>
  <c r="Y6132" i="4"/>
  <c r="Y6934" i="4"/>
  <c r="Y6834" i="4"/>
  <c r="Y7038" i="4"/>
  <c r="Y3594" i="4"/>
  <c r="Y6722" i="4"/>
  <c r="Y7824" i="4"/>
  <c r="Y2372" i="4"/>
  <c r="Y2429" i="4"/>
  <c r="Y5039" i="4"/>
  <c r="Y2573" i="4"/>
  <c r="Y1939" i="4"/>
  <c r="Y6799" i="4"/>
  <c r="Y6930" i="4"/>
  <c r="Y211" i="4"/>
  <c r="Y3432" i="4"/>
  <c r="Y5651" i="4"/>
  <c r="Y5641" i="4"/>
  <c r="Y3547" i="4"/>
  <c r="Y7655" i="4"/>
  <c r="Y5919" i="4"/>
  <c r="Y6282" i="4"/>
  <c r="Y7204" i="4"/>
  <c r="Y5937" i="4"/>
  <c r="Y7196" i="4"/>
  <c r="Y258" i="4"/>
  <c r="Y7629" i="4"/>
  <c r="Y2446" i="4"/>
  <c r="Y875" i="4"/>
  <c r="Y6583" i="4"/>
  <c r="Y846" i="4"/>
  <c r="Y6235" i="4"/>
  <c r="Y5575" i="4"/>
  <c r="Y1799" i="4"/>
  <c r="Y159" i="4"/>
  <c r="Y7555" i="4"/>
  <c r="Y7273" i="4"/>
  <c r="Y963" i="4"/>
  <c r="Y7101" i="4"/>
  <c r="Y8204" i="4"/>
  <c r="Y5341" i="4"/>
  <c r="Y7926" i="4"/>
  <c r="Y1922" i="4"/>
  <c r="Y3143" i="4"/>
  <c r="Y8041" i="4"/>
  <c r="Y4472" i="4"/>
  <c r="Y418" i="4"/>
  <c r="Y2707" i="4"/>
  <c r="Y3302" i="4"/>
  <c r="Y81" i="4"/>
  <c r="Y2444" i="4"/>
  <c r="Y7147" i="4"/>
  <c r="Y4292" i="4"/>
  <c r="Y2061" i="4"/>
  <c r="Y755" i="4"/>
  <c r="Y1720" i="4"/>
  <c r="Y4085" i="4"/>
  <c r="Y1996" i="4"/>
  <c r="Y5143" i="4"/>
  <c r="Y627" i="4"/>
  <c r="Y7111" i="4"/>
  <c r="Y6009" i="4"/>
  <c r="Y2261" i="4"/>
  <c r="Y4204" i="4"/>
  <c r="Y4569" i="4"/>
  <c r="Y5918" i="4"/>
  <c r="Y2663" i="4"/>
  <c r="Y2867" i="4"/>
  <c r="Y7529" i="4"/>
  <c r="Y475" i="4"/>
  <c r="Y5436" i="4"/>
  <c r="Y4534" i="4"/>
  <c r="Y5609" i="4"/>
  <c r="Y6687" i="4"/>
  <c r="Y4366" i="4"/>
  <c r="Y4058" i="4"/>
  <c r="Y5698" i="4"/>
  <c r="Y6042" i="4"/>
  <c r="Y5260" i="4"/>
  <c r="Y7285" i="4"/>
  <c r="Y5055" i="4"/>
  <c r="Y7661" i="4"/>
  <c r="Y3027" i="4"/>
  <c r="Y7022" i="4"/>
  <c r="Y730" i="4"/>
  <c r="Y4626" i="4"/>
  <c r="Y2396" i="4"/>
  <c r="Y7730" i="4"/>
  <c r="Y476" i="4"/>
  <c r="Y3586" i="4"/>
  <c r="Y4787" i="4"/>
  <c r="Y5606" i="4"/>
  <c r="Y5241" i="4"/>
  <c r="Y5168" i="4"/>
  <c r="Y5613" i="4"/>
  <c r="Y2917" i="4"/>
  <c r="Y2424" i="4"/>
  <c r="Y6942" i="4"/>
  <c r="Y5640" i="4"/>
  <c r="Y6063" i="4"/>
  <c r="Y6101" i="4"/>
  <c r="Y5088" i="4"/>
  <c r="Y3070" i="4"/>
  <c r="Y2173" i="4"/>
  <c r="Y6691" i="4"/>
  <c r="Y3607" i="4"/>
  <c r="Y978" i="4"/>
  <c r="Y1288" i="4"/>
  <c r="Y6603" i="4"/>
  <c r="Y8252" i="4"/>
  <c r="Y984" i="4"/>
  <c r="Y8296" i="4"/>
  <c r="Y938" i="4"/>
  <c r="Y7249" i="4"/>
  <c r="Y405" i="4"/>
  <c r="Y1100" i="4"/>
  <c r="Y4875" i="4"/>
  <c r="Y7381" i="4"/>
  <c r="Y5355" i="4"/>
  <c r="Y2537" i="4"/>
  <c r="Y2695" i="4"/>
  <c r="Y8034" i="4"/>
  <c r="Y583" i="4"/>
  <c r="Y4828" i="4"/>
  <c r="Y5499" i="4"/>
  <c r="Y498" i="4"/>
  <c r="Y3499" i="4"/>
  <c r="Y8075" i="4"/>
  <c r="Y6127" i="4"/>
  <c r="Y4337" i="4"/>
  <c r="Y5342" i="4"/>
  <c r="Y6208" i="4"/>
  <c r="Y6522" i="4"/>
  <c r="Y2657" i="4"/>
  <c r="Y2959" i="4"/>
  <c r="Y5291" i="4"/>
  <c r="Y2792" i="4"/>
  <c r="Y1782" i="4"/>
  <c r="Y6821" i="4"/>
  <c r="Y5025" i="4"/>
  <c r="Y7537" i="4"/>
  <c r="Y4526" i="4"/>
  <c r="Y5506" i="4"/>
  <c r="Y1000" i="4"/>
  <c r="Y259" i="4"/>
  <c r="Y1518" i="4"/>
  <c r="Y1803" i="4"/>
  <c r="Y2048" i="4"/>
  <c r="Y2159" i="4"/>
  <c r="Y6413" i="4"/>
  <c r="Y2856" i="4"/>
  <c r="Y8314" i="4"/>
  <c r="Y1432" i="4"/>
  <c r="Y3652" i="4"/>
  <c r="Y5399" i="4"/>
  <c r="Y879" i="4"/>
  <c r="Y6454" i="4"/>
  <c r="Y5325" i="4"/>
  <c r="Y6666" i="4"/>
  <c r="Y1396" i="4"/>
  <c r="Y5438" i="4"/>
  <c r="Y7711" i="4"/>
  <c r="Y4805" i="4"/>
  <c r="Y630" i="4"/>
  <c r="Y5349" i="4"/>
  <c r="Y2049" i="4"/>
  <c r="Y5584" i="4"/>
  <c r="Y5033" i="4"/>
  <c r="Y4259" i="4"/>
  <c r="Y1654" i="4"/>
  <c r="Y2063" i="4"/>
  <c r="Y1357" i="4"/>
  <c r="Y4298" i="4"/>
  <c r="Y3452" i="4"/>
  <c r="Y6028" i="4"/>
  <c r="Y1414" i="4"/>
  <c r="Y302" i="4"/>
  <c r="Y6358" i="4"/>
  <c r="Y1639" i="4"/>
  <c r="Y5348" i="4"/>
  <c r="Y4186" i="4"/>
  <c r="Y7796" i="4"/>
  <c r="Y6651" i="4"/>
  <c r="Y4725" i="4"/>
  <c r="Y2162" i="4"/>
  <c r="Y5161" i="4"/>
  <c r="Y4075" i="4"/>
  <c r="Y1988" i="4"/>
  <c r="Y2637" i="4"/>
  <c r="Y5598" i="4"/>
  <c r="Y1901" i="4"/>
  <c r="Y6047" i="4"/>
  <c r="Y3853" i="4"/>
  <c r="Y5962" i="4"/>
  <c r="Y1226" i="4"/>
  <c r="Y805" i="4"/>
  <c r="Y8300" i="4"/>
  <c r="Y2232" i="4"/>
  <c r="Y2636" i="4"/>
  <c r="Y2190" i="4"/>
  <c r="Y5179" i="4"/>
  <c r="Y3805" i="4"/>
  <c r="Y4927" i="4"/>
  <c r="Y793" i="4"/>
  <c r="Y6991" i="4"/>
  <c r="Y3568" i="4"/>
  <c r="Y3663" i="4"/>
  <c r="Y6146" i="4"/>
  <c r="Y6423" i="4"/>
  <c r="Y885" i="4"/>
  <c r="Y4062" i="4"/>
  <c r="Y1157" i="4"/>
  <c r="Y234" i="4"/>
  <c r="Y5510" i="4"/>
  <c r="Y6480" i="4"/>
  <c r="Y4239" i="4"/>
  <c r="Y3858" i="4"/>
  <c r="Y6205" i="4"/>
  <c r="Y2329" i="4"/>
  <c r="Y2070" i="4"/>
  <c r="Y7947" i="4"/>
  <c r="Y5115" i="4"/>
  <c r="Y5390" i="4"/>
  <c r="Y3760" i="4"/>
  <c r="Y2116" i="4"/>
  <c r="Y3722" i="4"/>
  <c r="Y4678" i="4"/>
  <c r="Y6574" i="4"/>
  <c r="Y2790" i="4"/>
  <c r="Y6354" i="4"/>
  <c r="Y6550" i="4"/>
  <c r="Y3678" i="4"/>
  <c r="Y3297" i="4"/>
  <c r="Y7325" i="4"/>
  <c r="Y1366" i="4"/>
  <c r="Y2294" i="4"/>
  <c r="Y5308" i="4"/>
  <c r="Y2440" i="4"/>
  <c r="Y7195" i="4"/>
  <c r="Y2163" i="4"/>
  <c r="Y7965" i="4"/>
  <c r="Y1305" i="4"/>
  <c r="Y2035" i="4"/>
  <c r="Y5823" i="4"/>
  <c r="Y3202" i="4"/>
  <c r="Y5976" i="4"/>
  <c r="Y5717" i="4"/>
  <c r="Y2883" i="4"/>
  <c r="Y1390" i="4"/>
  <c r="Y3889" i="4"/>
  <c r="Y8073" i="4"/>
  <c r="Y4661" i="4"/>
  <c r="Y3396" i="4"/>
  <c r="Y4824" i="4"/>
  <c r="Y3844" i="4"/>
  <c r="Y7521" i="4"/>
  <c r="Y19" i="4"/>
  <c r="Y1507" i="4"/>
  <c r="Y644" i="4"/>
  <c r="Y5328" i="4"/>
  <c r="Y6658" i="4"/>
  <c r="Y4780" i="4"/>
  <c r="Y1561" i="4"/>
  <c r="Y1469" i="4"/>
  <c r="Y865" i="4"/>
  <c r="Y2946" i="4"/>
  <c r="Y895" i="4"/>
  <c r="Y4522" i="4"/>
  <c r="Y7220" i="4"/>
  <c r="Y6803" i="4"/>
  <c r="Y2178" i="4"/>
  <c r="Y3684" i="4"/>
  <c r="Y6566" i="4"/>
  <c r="Y3474" i="4"/>
  <c r="Y3801" i="4"/>
  <c r="Y1180" i="4"/>
  <c r="Y5534" i="4"/>
  <c r="Y5477" i="4"/>
  <c r="Y3311" i="4"/>
  <c r="Y2934" i="4"/>
  <c r="Y2267" i="4"/>
  <c r="Y2275" i="4"/>
  <c r="Y3605" i="4"/>
  <c r="Y3938" i="4"/>
  <c r="Y2762" i="4"/>
  <c r="Y1846" i="4"/>
  <c r="Y94" i="4"/>
  <c r="Y3595" i="4"/>
  <c r="Y2569" i="4"/>
  <c r="Y5071" i="4"/>
  <c r="Y3211" i="4"/>
  <c r="Y8154" i="4"/>
  <c r="Y3675" i="4"/>
  <c r="Y5333" i="4"/>
  <c r="Y1169" i="4"/>
  <c r="Y301" i="4"/>
  <c r="Y6549" i="4"/>
  <c r="Y4949" i="4"/>
  <c r="Y4162" i="4"/>
  <c r="Y7999" i="4"/>
  <c r="Y649" i="4"/>
  <c r="Y5100" i="4"/>
  <c r="Y454" i="4"/>
  <c r="Y980" i="4"/>
  <c r="Y274" i="4"/>
  <c r="Y3714" i="4"/>
  <c r="Y7932" i="4"/>
  <c r="Y6559" i="4"/>
  <c r="Y1242" i="4"/>
  <c r="Y5044" i="4"/>
  <c r="Y3365" i="4"/>
  <c r="Y1796" i="4"/>
  <c r="Y7344" i="4"/>
  <c r="Y2860" i="4"/>
  <c r="Y2606" i="4"/>
  <c r="Y5797" i="4"/>
  <c r="Y2810" i="4"/>
  <c r="Y6665" i="4"/>
  <c r="Y5861" i="4"/>
  <c r="Y406" i="4"/>
  <c r="Y2770" i="4"/>
  <c r="Y4020" i="4"/>
  <c r="Y2998" i="4"/>
  <c r="Y3701" i="4"/>
  <c r="Y2399" i="4"/>
  <c r="Y5176" i="4"/>
  <c r="Y4330" i="4"/>
  <c r="Y7957" i="4"/>
  <c r="Y4400" i="4"/>
  <c r="Y7066" i="4"/>
  <c r="Y1272" i="4"/>
  <c r="Y1885" i="4"/>
  <c r="Y3347" i="4"/>
  <c r="Y1995" i="4"/>
  <c r="Y6937" i="4"/>
  <c r="Y478" i="4"/>
  <c r="Y7145" i="4"/>
  <c r="Y5587" i="4"/>
  <c r="Y2433" i="4"/>
  <c r="Y4856" i="4"/>
  <c r="Y1907" i="4"/>
  <c r="Y7383" i="4"/>
  <c r="Y3923" i="4"/>
  <c r="Y1319" i="4"/>
  <c r="Y1415" i="4"/>
  <c r="Y548" i="4"/>
  <c r="Y3467" i="4"/>
  <c r="Y1172" i="4"/>
  <c r="Y7224" i="4"/>
  <c r="Y4340" i="4"/>
  <c r="Y6164" i="4"/>
  <c r="Y6094" i="4"/>
  <c r="Y2477" i="4"/>
  <c r="Y1004" i="4"/>
  <c r="Y3653" i="4"/>
  <c r="Y8024" i="4"/>
  <c r="Y7700" i="4"/>
  <c r="Y5790" i="4"/>
  <c r="Y4356" i="4"/>
  <c r="Y788" i="4"/>
  <c r="Y2164" i="4"/>
  <c r="Y7375" i="4"/>
  <c r="Y909" i="4"/>
  <c r="Y5572" i="4"/>
  <c r="Y3412" i="4"/>
  <c r="Y5703" i="4"/>
  <c r="Y6415" i="4"/>
  <c r="Y2985" i="4"/>
  <c r="Y227" i="4"/>
  <c r="Y7797" i="4"/>
  <c r="Y3862" i="4"/>
  <c r="Y4992" i="4"/>
  <c r="Y2010" i="4"/>
  <c r="Y5696" i="4"/>
  <c r="Y7734" i="4"/>
  <c r="Y734" i="4"/>
  <c r="Y4651" i="4"/>
  <c r="Y7110" i="4"/>
  <c r="Y4874" i="4"/>
  <c r="Y3151" i="4"/>
  <c r="Y1860" i="4"/>
  <c r="Y7913" i="4"/>
  <c r="Y4980" i="4"/>
  <c r="Y7842" i="4"/>
  <c r="Y621" i="4"/>
  <c r="Y7434" i="4"/>
  <c r="Y7782" i="4"/>
  <c r="Y7144" i="4"/>
  <c r="Y3443" i="4"/>
  <c r="Y2002" i="4"/>
  <c r="Y6637" i="4"/>
  <c r="Y6512" i="4"/>
  <c r="Y135" i="4"/>
  <c r="Y952" i="4"/>
  <c r="Y7863" i="4"/>
  <c r="Y1815" i="4"/>
  <c r="Y2889" i="4"/>
  <c r="Y590" i="4"/>
  <c r="Y814" i="4"/>
  <c r="Y989" i="4"/>
  <c r="Y1290" i="4"/>
  <c r="Y2556" i="4"/>
  <c r="Y4870" i="4"/>
  <c r="Y2165" i="4"/>
  <c r="Y7348" i="4"/>
  <c r="Y3975" i="4"/>
  <c r="Y8135" i="4"/>
  <c r="Y6679" i="4"/>
  <c r="Y2733" i="4"/>
  <c r="Y7351" i="4"/>
  <c r="Y3031" i="4"/>
  <c r="Y7666" i="4"/>
  <c r="Y7637" i="4"/>
  <c r="Y1116" i="4"/>
  <c r="Y3377" i="4"/>
  <c r="Y6820" i="4"/>
  <c r="Y7512" i="4"/>
  <c r="Y5372" i="4"/>
  <c r="Y6587" i="4"/>
  <c r="Y2591" i="4"/>
  <c r="Y2108" i="4"/>
  <c r="Y31" i="4"/>
  <c r="Y8183" i="4"/>
  <c r="Y6066" i="4"/>
  <c r="Y5745" i="4"/>
  <c r="Y2730" i="4"/>
  <c r="Y1837" i="4"/>
  <c r="Y7554" i="4"/>
  <c r="Y139" i="4"/>
  <c r="Y7597" i="4"/>
  <c r="Y3278" i="4"/>
  <c r="Y3498" i="4"/>
  <c r="Y3983" i="4"/>
  <c r="Y7314" i="4"/>
  <c r="Y685" i="4"/>
  <c r="Y7632" i="4"/>
  <c r="Y4123" i="4"/>
  <c r="Y5555" i="4"/>
  <c r="Y369" i="4"/>
  <c r="Y2129" i="4"/>
  <c r="Y1375" i="4"/>
  <c r="Y7486" i="4"/>
  <c r="Y4114" i="4"/>
  <c r="Y2109" i="4"/>
  <c r="Y4131" i="4"/>
  <c r="Y701" i="4"/>
  <c r="Y1049" i="4"/>
  <c r="Y4519" i="4"/>
  <c r="Y2171" i="4"/>
  <c r="Y2643" i="4"/>
  <c r="Y6831" i="4"/>
  <c r="Y5522" i="4"/>
  <c r="Y5603" i="4"/>
  <c r="Y6771" i="4"/>
  <c r="Y6278" i="4"/>
  <c r="Y7749" i="4"/>
  <c r="Y3077" i="4"/>
  <c r="Y7393" i="4"/>
  <c r="Y2432" i="4"/>
  <c r="Y695" i="4"/>
  <c r="Y7861" i="4"/>
  <c r="Y2377" i="4"/>
  <c r="Y3524" i="4"/>
  <c r="Y1241" i="4"/>
  <c r="Y2007" i="4"/>
  <c r="Y5936" i="4"/>
  <c r="Y1202" i="4"/>
  <c r="Y5091" i="4"/>
  <c r="Y2243" i="4"/>
  <c r="Y7296" i="4"/>
  <c r="Y75" i="4"/>
  <c r="Y1838" i="4"/>
  <c r="Y1587" i="4"/>
  <c r="Y6435" i="4"/>
  <c r="Y3465" i="4"/>
  <c r="Y6586" i="4"/>
  <c r="Y7205" i="4"/>
  <c r="Y4993" i="4"/>
  <c r="Y168" i="4"/>
  <c r="Y7641" i="4"/>
  <c r="Y4523" i="4"/>
  <c r="Y2633" i="4"/>
  <c r="Y245" i="4"/>
  <c r="Y6986" i="4"/>
  <c r="Y2940" i="4"/>
  <c r="Y2697" i="4"/>
  <c r="Y3772" i="4"/>
  <c r="Y8293" i="4"/>
  <c r="Y4084" i="4"/>
  <c r="Y2216" i="4"/>
  <c r="Y3445" i="4"/>
  <c r="Y3484" i="4"/>
  <c r="Y1729" i="4"/>
  <c r="Y5813" i="4"/>
  <c r="Y5078" i="4"/>
  <c r="Y6518" i="4"/>
  <c r="Y1380" i="4"/>
  <c r="Y7213" i="4"/>
  <c r="Y7873" i="4"/>
  <c r="Y4889" i="4"/>
  <c r="Y2875" i="4"/>
  <c r="Y5116" i="4"/>
  <c r="Y1082" i="4"/>
  <c r="Y3856" i="4"/>
  <c r="Y1505" i="4"/>
  <c r="Y4175" i="4"/>
  <c r="Y3865" i="4"/>
  <c r="Y7652" i="4"/>
  <c r="Y4491" i="4"/>
  <c r="Y2588" i="4"/>
  <c r="Y6627" i="4"/>
  <c r="Y284" i="4"/>
  <c r="Y7893" i="4"/>
  <c r="Y4349" i="4"/>
  <c r="Y1424" i="4"/>
  <c r="Y2772" i="4"/>
  <c r="Y4524" i="4"/>
  <c r="Y2967" i="4"/>
  <c r="Y2212" i="4"/>
  <c r="Y3496" i="4"/>
  <c r="Y5719" i="4"/>
  <c r="Y923" i="4"/>
  <c r="Y682" i="4"/>
  <c r="Y2547" i="4"/>
  <c r="Y754" i="4"/>
  <c r="Y1751" i="4"/>
  <c r="Y7286" i="4"/>
  <c r="Y290" i="4"/>
  <c r="Y3882" i="4"/>
  <c r="Y6529" i="4"/>
  <c r="Y3246" i="4"/>
  <c r="Y753" i="4"/>
  <c r="Y2038" i="4"/>
  <c r="Y3643" i="4"/>
  <c r="Y7019" i="4"/>
  <c r="Y6848" i="4"/>
  <c r="Y7912" i="4"/>
  <c r="Y7279" i="4"/>
  <c r="Y7768" i="4"/>
  <c r="Y6137" i="4"/>
  <c r="Y6022" i="4"/>
  <c r="Y2859" i="4"/>
  <c r="Y3156" i="4"/>
  <c r="Y5159" i="4"/>
  <c r="Y4794" i="4"/>
  <c r="Y3695" i="4"/>
  <c r="Y1502" i="4"/>
  <c r="Y2701" i="4"/>
  <c r="Y641" i="4"/>
  <c r="Y3403" i="4"/>
  <c r="Y408" i="4"/>
  <c r="Y700" i="4"/>
  <c r="Y5915" i="4"/>
  <c r="Y979" i="4"/>
  <c r="Y7958" i="4"/>
  <c r="Y741" i="4"/>
  <c r="Y4436" i="4"/>
  <c r="Y6081" i="4"/>
  <c r="Y3" i="4"/>
  <c r="Y3608" i="4"/>
  <c r="Y7267" i="4"/>
  <c r="Y8181" i="4"/>
  <c r="Y4389" i="4"/>
  <c r="Y2864" i="4"/>
  <c r="Y257" i="4"/>
  <c r="Y2414" i="4"/>
  <c r="Y1438" i="4"/>
  <c r="Y4853" i="4"/>
  <c r="Y2641" i="4"/>
  <c r="Y6915" i="4"/>
  <c r="Y2653" i="4"/>
  <c r="Y6194" i="4"/>
  <c r="Y3013" i="4"/>
  <c r="Y3090" i="4"/>
  <c r="Y4279" i="4"/>
  <c r="Y6788" i="4"/>
  <c r="Y2052" i="4"/>
  <c r="Y4950" i="4"/>
  <c r="Y4718" i="4"/>
  <c r="Y5144" i="4"/>
  <c r="Y542" i="4"/>
  <c r="Y2550" i="4"/>
  <c r="Y8210" i="4"/>
  <c r="Y1677" i="4"/>
  <c r="Y853" i="4"/>
  <c r="Y3766" i="4"/>
  <c r="Y1878" i="4"/>
  <c r="Y2544" i="4"/>
  <c r="Y3292" i="4"/>
  <c r="Y3309" i="4"/>
  <c r="Y3665" i="4"/>
  <c r="Y5401" i="4"/>
  <c r="Y7438" i="4"/>
  <c r="Y8341" i="4"/>
  <c r="Y3757" i="4"/>
  <c r="Y3173" i="4"/>
  <c r="Y7317" i="4"/>
  <c r="Y6909" i="4"/>
  <c r="Y7698" i="4"/>
  <c r="Y8129" i="4"/>
  <c r="Y4623" i="4"/>
  <c r="Y7274" i="4"/>
  <c r="Y1698" i="4"/>
  <c r="Y6786" i="4"/>
  <c r="Y3181" i="4"/>
  <c r="Y1827" i="4"/>
  <c r="Y6956" i="4"/>
  <c r="Y3214" i="4"/>
  <c r="Y3357" i="4"/>
  <c r="Y6894" i="4"/>
  <c r="Y4478" i="4"/>
  <c r="Y3407" i="4"/>
  <c r="Y2901" i="4"/>
  <c r="Y5475" i="4"/>
  <c r="Y489" i="4"/>
  <c r="Y7538" i="4"/>
  <c r="Y7982" i="4"/>
  <c r="Y1762" i="4"/>
  <c r="Y2189" i="4"/>
  <c r="Y4346" i="4"/>
  <c r="Y5912" i="4"/>
  <c r="Y5728" i="4"/>
  <c r="Y1140" i="4"/>
  <c r="Y4479" i="4"/>
  <c r="Y2073" i="4"/>
  <c r="Y4835" i="4"/>
  <c r="Y1299" i="4"/>
  <c r="Y1712" i="4"/>
  <c r="Y8019" i="4"/>
  <c r="Y145" i="4"/>
  <c r="Y1255" i="4"/>
  <c r="Y7827" i="4"/>
  <c r="Y186" i="4"/>
  <c r="Y3880" i="4"/>
  <c r="Y634" i="4"/>
  <c r="Y7124" i="4"/>
  <c r="Y1608" i="4"/>
  <c r="Y1755" i="4"/>
  <c r="Y2015" i="4"/>
  <c r="Y3460" i="4"/>
  <c r="Y6272" i="4"/>
  <c r="Y2812" i="4"/>
  <c r="Y6721" i="4"/>
  <c r="Y4263" i="4"/>
  <c r="Y1892" i="4"/>
  <c r="Y4783" i="4"/>
  <c r="Y444" i="4"/>
  <c r="Y4503" i="4"/>
  <c r="Y8248" i="4"/>
  <c r="Y2039" i="4"/>
  <c r="Y4537" i="4"/>
  <c r="Y7919" i="4"/>
  <c r="Y8123" i="4"/>
  <c r="Y8048" i="4"/>
  <c r="Y8117" i="4"/>
  <c r="Y7306" i="4"/>
  <c r="Y4883" i="4"/>
  <c r="Y8141" i="4"/>
  <c r="Y5124" i="4"/>
  <c r="Y6409" i="4"/>
  <c r="Y1243" i="4"/>
  <c r="Y1017" i="4"/>
  <c r="Y3103" i="4"/>
  <c r="Y2521" i="4"/>
  <c r="Y1401" i="4"/>
  <c r="Y4676" i="4"/>
  <c r="Y4867" i="4"/>
  <c r="Y3265" i="4"/>
  <c r="Y3144" i="4"/>
  <c r="Y4209" i="4"/>
  <c r="Y1736" i="4"/>
  <c r="Y144" i="4"/>
  <c r="Y5069" i="4"/>
  <c r="Y3781" i="4"/>
  <c r="Y6730" i="4"/>
  <c r="Y1501" i="4"/>
  <c r="Y2078" i="4"/>
  <c r="Y4899" i="4"/>
  <c r="Y2198" i="4"/>
  <c r="Y5452" i="4"/>
  <c r="Y7477" i="4"/>
  <c r="Y2822" i="4"/>
  <c r="Y5426" i="4"/>
  <c r="Y4001" i="4"/>
  <c r="Y2281" i="4"/>
  <c r="Y5292" i="4"/>
  <c r="Y7756" i="4"/>
  <c r="Y1882" i="4"/>
  <c r="Y362" i="4"/>
  <c r="Y1330" i="4"/>
  <c r="Y1951" i="4"/>
  <c r="Y5042" i="4"/>
  <c r="Y131" i="4"/>
  <c r="Y3217" i="4"/>
  <c r="Y6206" i="4"/>
  <c r="Y7189" i="4"/>
  <c r="Y7773" i="4"/>
  <c r="Y5520" i="4"/>
  <c r="Y4945" i="4"/>
  <c r="Y8148" i="4"/>
  <c r="Y181" i="4"/>
  <c r="Y4493" i="4"/>
  <c r="Y5856" i="4"/>
  <c r="Y5318" i="4"/>
  <c r="Y3415" i="4"/>
  <c r="Y3447" i="4"/>
  <c r="Y8330" i="4"/>
  <c r="Y3864" i="4"/>
  <c r="Y6517" i="4"/>
  <c r="Y4939" i="4"/>
  <c r="Y966" i="4"/>
  <c r="Y1308" i="4"/>
  <c r="Y5" i="4"/>
  <c r="Y6175" i="4"/>
  <c r="Y1536" i="4"/>
  <c r="Y1671" i="4"/>
  <c r="Y7428" i="4"/>
  <c r="Y4145" i="4"/>
  <c r="Y7172" i="4"/>
  <c r="Y5108" i="4"/>
  <c r="Y6106" i="4"/>
  <c r="Y2266" i="4"/>
  <c r="Y2200" i="4"/>
  <c r="Y3022" i="4"/>
  <c r="Y6798" i="4"/>
  <c r="Y5953" i="4"/>
  <c r="Y6075" i="4"/>
  <c r="Y5320" i="4"/>
  <c r="Y1149" i="4"/>
  <c r="Y4326" i="4"/>
  <c r="Y3464" i="4"/>
  <c r="Y6565" i="4"/>
  <c r="Y6983" i="4"/>
  <c r="Y1373" i="4"/>
  <c r="Y3126" i="4"/>
  <c r="Y5968" i="4"/>
  <c r="Y5058" i="4"/>
  <c r="Y6704" i="4"/>
  <c r="Y3512" i="4"/>
  <c r="Y4470" i="4"/>
  <c r="Y4940" i="4"/>
  <c r="Y6033" i="4"/>
  <c r="Y678" i="4"/>
  <c r="Y329" i="4"/>
  <c r="Y7026" i="4"/>
  <c r="Y5938" i="4"/>
  <c r="Y3175" i="4"/>
  <c r="Y4468" i="4"/>
  <c r="Y2804" i="4"/>
  <c r="Y3079" i="4"/>
  <c r="Y2877" i="4"/>
  <c r="Y2969" i="4"/>
  <c r="Y3576" i="4"/>
  <c r="Y792" i="4"/>
  <c r="Y7974" i="4"/>
  <c r="Y7565" i="4"/>
  <c r="Y2106" i="4"/>
  <c r="Y3201" i="4"/>
  <c r="Y6875" i="4"/>
  <c r="Y1256" i="4"/>
  <c r="Y1270" i="4"/>
  <c r="Y4963" i="4"/>
  <c r="Y2416" i="4"/>
  <c r="Y939" i="4"/>
  <c r="Y6054" i="4"/>
  <c r="Y3712" i="4"/>
  <c r="Y1106" i="4"/>
  <c r="Y2565" i="4"/>
  <c r="Y7673" i="4"/>
  <c r="Y1368" i="4"/>
  <c r="Y2158" i="4"/>
  <c r="Y3796" i="4"/>
  <c r="Y8228" i="4"/>
  <c r="Y7748" i="4"/>
  <c r="Y2222" i="4"/>
  <c r="Y3507" i="4"/>
  <c r="Y437" i="4"/>
  <c r="Y8102" i="4"/>
  <c r="Y6323" i="4"/>
  <c r="Y7055" i="4"/>
  <c r="Y5125" i="4"/>
  <c r="Y7031" i="4"/>
  <c r="Y1614" i="4"/>
  <c r="Y5893" i="4"/>
  <c r="Y4009" i="4"/>
  <c r="Y5366" i="4"/>
  <c r="Y6182" i="4"/>
  <c r="Y4872" i="4"/>
  <c r="Y1476" i="4"/>
  <c r="Y26" i="4"/>
  <c r="Y8320" i="4"/>
  <c r="Y4211" i="4"/>
  <c r="Y796" i="4"/>
  <c r="Y7520" i="4"/>
  <c r="Y4909" i="4"/>
  <c r="Y378" i="4"/>
  <c r="Y6231" i="4"/>
  <c r="Y663" i="4"/>
  <c r="Y4083" i="4"/>
  <c r="Y5791" i="4"/>
  <c r="Y1904" i="4"/>
  <c r="Y2761" i="4"/>
  <c r="Y7757" i="4"/>
  <c r="Y5562" i="4"/>
  <c r="Y7235" i="4"/>
  <c r="Y6349" i="4"/>
  <c r="Y5623" i="4"/>
  <c r="Y5857" i="4"/>
  <c r="Y2280" i="4"/>
  <c r="Y2817" i="4"/>
  <c r="Y6234" i="4"/>
  <c r="Y2251" i="4"/>
  <c r="Y2623" i="4"/>
  <c r="Y2155" i="4"/>
  <c r="Y6259" i="4"/>
  <c r="Y4943" i="4"/>
  <c r="Y4882" i="4"/>
  <c r="Y3545" i="4"/>
  <c r="Y3386" i="4"/>
  <c r="Y1410" i="4"/>
  <c r="Y1628" i="4"/>
  <c r="Y6372" i="4"/>
  <c r="Y3196" i="4"/>
  <c r="Y4061" i="4"/>
  <c r="Y854" i="4"/>
  <c r="Y7042" i="4"/>
  <c r="Y3436" i="4"/>
  <c r="Y2538" i="4"/>
  <c r="Y807" i="4"/>
  <c r="Y2721" i="4"/>
  <c r="Y4180" i="4"/>
  <c r="Y323" i="4"/>
  <c r="Y5309" i="4"/>
  <c r="Y1114" i="4"/>
  <c r="Y6318" i="4"/>
  <c r="Y5215" i="4"/>
  <c r="Y3461" i="4"/>
  <c r="Y4720" i="4"/>
  <c r="Y3050" i="4"/>
  <c r="Y3208" i="4"/>
  <c r="Y2811" i="4"/>
  <c r="Y4385" i="4"/>
  <c r="Y6697" i="4"/>
  <c r="Y56" i="4"/>
  <c r="Y1893" i="4"/>
  <c r="Y5511" i="4"/>
  <c r="Y6004" i="4"/>
  <c r="Y7898" i="4"/>
  <c r="Y190" i="4"/>
  <c r="Y2253" i="4"/>
  <c r="Y7039" i="4"/>
  <c r="Y785" i="4"/>
  <c r="Y8159" i="4"/>
  <c r="Y8197" i="4"/>
  <c r="Y3252" i="4"/>
  <c r="Y1694" i="4"/>
  <c r="Y5402" i="4"/>
  <c r="Y5132" i="4"/>
  <c r="Y218" i="4"/>
  <c r="Y7860" i="4"/>
  <c r="Y4416" i="4"/>
  <c r="Y4027" i="4"/>
  <c r="Y3855" i="4"/>
  <c r="Y8016" i="4"/>
  <c r="Y4528" i="4"/>
  <c r="Y3802" i="4"/>
  <c r="Y4096" i="4"/>
  <c r="Y7493" i="4"/>
  <c r="Y6532" i="4"/>
  <c r="Y6918" i="4"/>
  <c r="Y5627" i="4"/>
  <c r="Y3599" i="4"/>
  <c r="Y4167" i="4"/>
  <c r="Y4888" i="4"/>
  <c r="Y4116" i="4"/>
  <c r="Y953" i="4"/>
  <c r="Y868" i="4"/>
  <c r="Y1075" i="4"/>
  <c r="Y3215" i="4"/>
  <c r="Y2635" i="4"/>
  <c r="Y5760" i="4"/>
  <c r="Y2881" i="4"/>
  <c r="Y5090" i="4"/>
  <c r="Y8035" i="4"/>
  <c r="Y5585" i="4"/>
  <c r="Y2256" i="4"/>
  <c r="Y8052" i="4"/>
  <c r="Y5269" i="4"/>
  <c r="Y114" i="4"/>
  <c r="Y823" i="4"/>
  <c r="Y7794" i="4"/>
  <c r="Y4840" i="4"/>
  <c r="Y3224" i="4"/>
  <c r="Y2965" i="4"/>
  <c r="Y142" i="4"/>
  <c r="Y7059" i="4"/>
  <c r="Y902" i="4"/>
  <c r="Y706" i="4"/>
  <c r="Y744" i="4"/>
  <c r="Y2185" i="4"/>
  <c r="Y7202" i="4"/>
  <c r="Y5899" i="4"/>
  <c r="Y617" i="4"/>
  <c r="Y6701" i="4"/>
  <c r="Y3329" i="4"/>
  <c r="Y1841" i="4"/>
  <c r="Y1824" i="4"/>
  <c r="Y1739" i="4"/>
  <c r="Y7807" i="4"/>
  <c r="Y7261" i="4"/>
  <c r="Y7322" i="4"/>
  <c r="Y3137" i="4"/>
  <c r="Y511" i="4"/>
  <c r="Y7783" i="4"/>
  <c r="Y5615" i="4"/>
  <c r="Y7166" i="4"/>
  <c r="Y16" i="4"/>
  <c r="Y609" i="4"/>
  <c r="Y4580" i="4"/>
  <c r="Y6871" i="4"/>
  <c r="Y325" i="4"/>
  <c r="Y3819" i="4"/>
  <c r="Y1981" i="4"/>
  <c r="Y7602" i="4"/>
  <c r="Y4924" i="4"/>
  <c r="Y226" i="4"/>
  <c r="Y3082" i="4"/>
  <c r="Y3341" i="4"/>
  <c r="Y1248" i="4"/>
  <c r="Y2094" i="4"/>
  <c r="Y3987" i="4"/>
  <c r="Y3218" i="4"/>
  <c r="Y636" i="4"/>
  <c r="Y2577" i="4"/>
  <c r="Y7418" i="4"/>
  <c r="Y2465" i="4"/>
  <c r="Y4094" i="4"/>
  <c r="Y7820" i="4"/>
  <c r="Y262" i="4"/>
  <c r="Y6717" i="4"/>
  <c r="Y2705" i="4"/>
  <c r="Y6690" i="4"/>
  <c r="Y4871" i="4"/>
  <c r="Y7429" i="4"/>
  <c r="Y1428" i="4"/>
  <c r="Y33" i="4"/>
  <c r="Y3206" i="4"/>
  <c r="Y1691" i="4"/>
  <c r="Y7891" i="4"/>
  <c r="Y51" i="4"/>
  <c r="Y1040" i="4"/>
  <c r="Y7859" i="4"/>
  <c r="Y3957" i="4"/>
  <c r="Y2302" i="4"/>
  <c r="Y7373" i="4"/>
  <c r="Y7747" i="4"/>
  <c r="Y4912" i="4"/>
  <c r="Y7763" i="4"/>
  <c r="Y8279" i="4"/>
  <c r="Y2149" i="4"/>
  <c r="Y4255" i="4"/>
  <c r="Y2385" i="4"/>
  <c r="Y2097" i="4"/>
  <c r="Y3425" i="4"/>
  <c r="Y3806" i="4"/>
  <c r="Y8028" i="4"/>
  <c r="Y338" i="4"/>
  <c r="Y2702" i="4"/>
  <c r="Y7464" i="4"/>
  <c r="Y6193" i="4"/>
  <c r="Y7238" i="4"/>
  <c r="Y1986" i="4"/>
  <c r="Y6569" i="4"/>
  <c r="Y576" i="4"/>
  <c r="Y3888" i="4"/>
  <c r="Y6904" i="4"/>
  <c r="Y1673" i="4"/>
  <c r="Y3906" i="4"/>
  <c r="Y1329" i="4"/>
  <c r="Y4529" i="4"/>
  <c r="Y8280" i="4"/>
  <c r="Y28" i="4"/>
  <c r="Y2206" i="4"/>
  <c r="Y4151" i="4"/>
  <c r="Y7743" i="4"/>
  <c r="Y8108" i="4"/>
  <c r="Y271" i="4"/>
  <c r="Y6801" i="4"/>
  <c r="Y2471" i="4"/>
  <c r="Y5544" i="4"/>
  <c r="Y720" i="4"/>
  <c r="Y3727" i="4"/>
  <c r="Y3821" i="4"/>
  <c r="Y359" i="4"/>
  <c r="Y7068" i="4"/>
  <c r="Y3067" i="4"/>
  <c r="Y3171" i="4"/>
  <c r="Y385" i="4"/>
  <c r="Y897" i="4"/>
  <c r="Y6955" i="4"/>
  <c r="Y7843" i="4"/>
  <c r="Y8121" i="4"/>
  <c r="Y5877" i="4"/>
  <c r="Y728" i="4"/>
  <c r="Y1124" i="4"/>
  <c r="Y5944" i="4"/>
  <c r="Y5986" i="4"/>
  <c r="Y6769" i="4"/>
  <c r="Y1865" i="4"/>
  <c r="Y3042" i="4"/>
  <c r="Y1999" i="4"/>
  <c r="Y1900" i="4"/>
  <c r="Y518" i="4"/>
  <c r="Y4383" i="4"/>
  <c r="Y7467" i="4"/>
  <c r="Y4655" i="4"/>
  <c r="Y5753" i="4"/>
  <c r="Y1482" i="4"/>
  <c r="Y60" i="4"/>
  <c r="Y8185" i="4"/>
  <c r="Y1455" i="4"/>
  <c r="Y4508" i="4"/>
  <c r="Y3831" i="4"/>
  <c r="Y5597" i="4"/>
  <c r="Y235" i="4"/>
  <c r="Y4843" i="4"/>
  <c r="Y3517" i="4"/>
  <c r="Y5070" i="4"/>
  <c r="Y6640" i="4"/>
  <c r="Y6563" i="4"/>
  <c r="Y584" i="4"/>
  <c r="Y6171" i="4"/>
  <c r="Y7489" i="4"/>
  <c r="Y5476" i="4"/>
  <c r="Y1529" i="4"/>
  <c r="Y281" i="4"/>
  <c r="Y4652" i="4"/>
  <c r="Y3148" i="4"/>
  <c r="Y4555" i="4"/>
  <c r="Y5846" i="4"/>
  <c r="Y1117" i="4"/>
  <c r="Y5156" i="4"/>
  <c r="Y1597" i="4"/>
  <c r="Y5238" i="4"/>
  <c r="Y5624" i="4"/>
  <c r="Y1029" i="4"/>
  <c r="Y2847" i="4"/>
  <c r="Y5908" i="4"/>
  <c r="Y500" i="4"/>
  <c r="Y7821" i="4"/>
  <c r="Y1162" i="4"/>
  <c r="Y6440" i="4"/>
  <c r="Y5188" i="4"/>
  <c r="Y7923" i="4"/>
  <c r="Y6485" i="4"/>
  <c r="Y4756" i="4"/>
  <c r="Y7500" i="4"/>
  <c r="Y3708" i="4"/>
  <c r="Y1766" i="4"/>
  <c r="Y2704" i="4"/>
  <c r="Y3248" i="4"/>
  <c r="Y3799" i="4"/>
  <c r="Y6221" i="4"/>
  <c r="Y522" i="4"/>
  <c r="Y2084" i="4"/>
  <c r="Y352" i="4"/>
  <c r="Y790" i="4"/>
  <c r="Y4957" i="4"/>
  <c r="Y5891" i="4"/>
  <c r="Y4488" i="4"/>
  <c r="Y3188" i="4"/>
  <c r="Y5022" i="4"/>
  <c r="Y4150" i="4"/>
  <c r="Y3133" i="4"/>
  <c r="Y538" i="4"/>
  <c r="Y4443" i="4"/>
  <c r="Y4971" i="4"/>
  <c r="Y6315" i="4"/>
  <c r="Y6183" i="4"/>
  <c r="Y5866" i="4"/>
  <c r="Y3397" i="4"/>
  <c r="Y5670" i="4"/>
  <c r="Y7441" i="4"/>
  <c r="Y3773" i="4"/>
  <c r="Y5421" i="4"/>
  <c r="Y3704" i="4"/>
  <c r="Y1783" i="4"/>
  <c r="Y2144" i="4"/>
  <c r="Y921" i="4"/>
  <c r="Y7229" i="4"/>
  <c r="Y6350" i="4"/>
  <c r="Y123" i="4"/>
  <c r="Y1107" i="4"/>
  <c r="Y3569" i="4"/>
  <c r="Y4388" i="4"/>
  <c r="Y3125" i="4"/>
  <c r="Y5439" i="4"/>
  <c r="Y6125" i="4"/>
  <c r="Y2941" i="4"/>
  <c r="Y3834" i="4"/>
  <c r="Y1791" i="4"/>
  <c r="Y7848" i="4"/>
  <c r="Y2343" i="4"/>
  <c r="Y7518" i="4"/>
  <c r="Y2568" i="4"/>
  <c r="Y2187" i="4"/>
  <c r="Y335" i="4"/>
  <c r="Y5543" i="4"/>
  <c r="Y6093" i="4"/>
  <c r="Y4809" i="4"/>
  <c r="Y4365" i="4"/>
  <c r="Y7164" i="4"/>
  <c r="Y2518" i="4"/>
  <c r="Y4885" i="4"/>
  <c r="Y2370" i="4"/>
  <c r="Y6885" i="4"/>
  <c r="Y4198" i="4"/>
  <c r="Y2632" i="4"/>
  <c r="Y8333" i="4"/>
  <c r="Y3503" i="4"/>
  <c r="Y5821" i="4"/>
  <c r="Y6226" i="4"/>
  <c r="Y8254" i="4"/>
  <c r="Y4622" i="4"/>
  <c r="Y1229" i="4"/>
  <c r="Y4738" i="4"/>
  <c r="Y2781" i="4"/>
  <c r="Y6249" i="4"/>
  <c r="Y7829" i="4"/>
  <c r="Y1552" i="4"/>
  <c r="Y670" i="4"/>
  <c r="Y6387" i="4"/>
  <c r="Y4309" i="4"/>
  <c r="Y7219" i="4"/>
  <c r="Y4750" i="4"/>
  <c r="Y3950" i="4"/>
  <c r="Y3631" i="4"/>
  <c r="Y2246" i="4"/>
  <c r="Y4284" i="4"/>
  <c r="Y6011" i="4"/>
  <c r="Y2196" i="4"/>
  <c r="Y6741" i="4"/>
  <c r="Y976" i="4"/>
  <c r="Y6324" i="4"/>
  <c r="Y48" i="4"/>
  <c r="Y2754" i="4"/>
  <c r="Y7469" i="4"/>
  <c r="Y7182" i="4"/>
  <c r="Y7309" i="4"/>
  <c r="Y5472" i="4"/>
  <c r="Y2089" i="4"/>
  <c r="Y5667" i="4"/>
  <c r="Y4016" i="4"/>
  <c r="Y6403" i="4"/>
  <c r="Y601" i="4"/>
  <c r="Y108" i="4"/>
  <c r="Y4428" i="4"/>
  <c r="Y4669" i="4"/>
  <c r="Y1227" i="4"/>
  <c r="Y5679" i="4"/>
  <c r="Y3942" i="4"/>
  <c r="Y5277" i="4"/>
  <c r="Y4746" i="4"/>
  <c r="Y7930" i="4"/>
  <c r="Y6949" i="4"/>
  <c r="Y699" i="4"/>
  <c r="Y4474" i="4"/>
  <c r="Y6140" i="4"/>
  <c r="Y7532" i="4"/>
  <c r="Y6456" i="4"/>
  <c r="Y435" i="4"/>
  <c r="Y4283" i="4"/>
  <c r="Y5631" i="4"/>
  <c r="Y4190" i="4"/>
  <c r="Y8236" i="4"/>
  <c r="Y156" i="4"/>
  <c r="Y2958" i="4"/>
  <c r="Y4813" i="4"/>
  <c r="Y2977" i="4"/>
  <c r="Y2947" i="4"/>
  <c r="Y7691" i="4"/>
  <c r="Y778" i="4"/>
  <c r="Y7801" i="4"/>
  <c r="Y5951" i="4"/>
  <c r="Y1084" i="4"/>
  <c r="Y124" i="4"/>
  <c r="Y3375" i="4"/>
  <c r="Y4937" i="4"/>
  <c r="Y6474" i="4"/>
  <c r="Y3194" i="4"/>
  <c r="Y8246" i="4"/>
  <c r="Y2880" i="4"/>
  <c r="Y7358" i="4"/>
  <c r="Y5634" i="4"/>
  <c r="Y2798" i="4"/>
  <c r="Y5486" i="4"/>
  <c r="Y7589" i="4"/>
  <c r="Y1062" i="4"/>
  <c r="Y565" i="4"/>
  <c r="Y3808" i="4"/>
  <c r="Y835" i="4"/>
  <c r="Y5385" i="4"/>
  <c r="Y4390" i="4"/>
  <c r="Y228" i="4"/>
  <c r="Y2067" i="4"/>
  <c r="Y1399" i="4"/>
  <c r="Y1806" i="4"/>
  <c r="Y2644" i="4"/>
  <c r="Y5205" i="4"/>
  <c r="Y2988" i="4"/>
  <c r="Y5769" i="4"/>
  <c r="Y7900" i="4"/>
  <c r="Y4409" i="4"/>
  <c r="Y6511" i="4"/>
  <c r="Y1960" i="4"/>
  <c r="Y4579" i="4"/>
  <c r="Y1940" i="4"/>
  <c r="Y2709" i="4"/>
  <c r="Y3755" i="4"/>
  <c r="Y8190" i="4"/>
  <c r="Y2786" i="4"/>
  <c r="Y6425" i="4"/>
  <c r="Y6742" i="4"/>
  <c r="Y6239" i="4"/>
  <c r="Y8014" i="4"/>
  <c r="Y6985" i="4"/>
  <c r="Y7133" i="4"/>
  <c r="Y1585" i="4"/>
  <c r="Y4156" i="4"/>
  <c r="Y7483" i="4"/>
  <c r="Y2082" i="4"/>
  <c r="Y5379" i="4"/>
  <c r="Y5524" i="4"/>
  <c r="Y1258" i="4"/>
  <c r="Y5278" i="4"/>
  <c r="Y7988" i="4"/>
  <c r="Y6839" i="4"/>
  <c r="Y3008" i="4"/>
  <c r="Y8345" i="4"/>
  <c r="Y4375" i="4"/>
  <c r="Y3207" i="4"/>
  <c r="Y5474" i="4"/>
  <c r="Y6406" i="4"/>
  <c r="Y2292" i="4"/>
  <c r="Y1121" i="4"/>
  <c r="Y2756" i="4"/>
  <c r="Y1467" i="4"/>
  <c r="Y6276" i="4"/>
  <c r="Y1713" i="4"/>
  <c r="Y6883" i="4"/>
  <c r="Y1719" i="4"/>
  <c r="Y2545" i="4"/>
  <c r="Y7445" i="4"/>
  <c r="Y6944" i="4"/>
  <c r="Y5286" i="4"/>
  <c r="Y3820" i="4"/>
  <c r="Y1896" i="4"/>
  <c r="Y4343" i="4"/>
  <c r="Y4401" i="4"/>
  <c r="Y2711" i="4"/>
  <c r="Y1436" i="4"/>
  <c r="Y2321" i="4"/>
  <c r="Y1576" i="4"/>
  <c r="Y5403" i="4"/>
  <c r="Y5432" i="4"/>
  <c r="Y2110" i="4"/>
  <c r="Y8029" i="4"/>
  <c r="Y6179" i="4"/>
  <c r="Y466" i="4"/>
  <c r="Y1695" i="4"/>
  <c r="Y2151" i="4"/>
  <c r="Y1418" i="4"/>
  <c r="Y6495" i="4"/>
  <c r="Y3223" i="4"/>
  <c r="Y8203" i="4"/>
  <c r="Y7218" i="4"/>
  <c r="Y2307" i="4"/>
  <c r="Y1753" i="4"/>
  <c r="Y6402" i="4"/>
  <c r="Y8004" i="4"/>
  <c r="Y6962" i="4"/>
  <c r="Y1012" i="4"/>
  <c r="Y7703" i="4"/>
  <c r="Y5257" i="4"/>
  <c r="Y5527" i="4"/>
  <c r="Y6908" i="4"/>
  <c r="Y72" i="4"/>
  <c r="Y4097" i="4"/>
  <c r="Y3279" i="4"/>
  <c r="Y6144" i="4"/>
  <c r="Y8191" i="4"/>
  <c r="Y294" i="4"/>
  <c r="Y6450" i="4"/>
  <c r="Y6916" i="4"/>
  <c r="Y4877" i="4"/>
  <c r="Y2435" i="4"/>
  <c r="Y4577" i="4"/>
  <c r="Y7612" i="4"/>
  <c r="Y3271" i="4"/>
  <c r="Y5006" i="4"/>
  <c r="Y3165" i="4"/>
  <c r="Y3956" i="4"/>
  <c r="Y4384" i="4"/>
  <c r="Y3551" i="4"/>
  <c r="Y2085" i="4"/>
  <c r="Y1199" i="4"/>
  <c r="Y1978" i="4"/>
  <c r="Y4069" i="4"/>
  <c r="Y1412" i="4"/>
  <c r="Y2384" i="4"/>
  <c r="Y3706" i="4"/>
  <c r="Y933" i="4"/>
  <c r="Y3589" i="4"/>
  <c r="Y5771" i="4"/>
  <c r="Y8276" i="4"/>
  <c r="Y1747" i="4"/>
  <c r="Y988" i="4"/>
  <c r="Y2888" i="4"/>
  <c r="Y3756" i="4"/>
  <c r="Y2146" i="4"/>
  <c r="Y894" i="4"/>
  <c r="Y328" i="4"/>
  <c r="Y7624" i="4"/>
  <c r="Y3580" i="4"/>
  <c r="Y3895" i="4"/>
  <c r="Y3528" i="4"/>
  <c r="Y2634" i="4"/>
  <c r="Y7884" i="4"/>
  <c r="Y925" i="4"/>
  <c r="Y7223" i="4"/>
  <c r="Y6197" i="4"/>
  <c r="Y4377" i="4"/>
  <c r="Y7864" i="4"/>
  <c r="Y2532" i="4"/>
  <c r="Y1970" i="4"/>
  <c r="Y2295" i="4"/>
  <c r="Y7899" i="4"/>
  <c r="Y215" i="4"/>
  <c r="Y4771" i="4"/>
  <c r="Y743" i="4"/>
  <c r="Y1355" i="4"/>
  <c r="Y5026" i="4"/>
  <c r="Y8334" i="4"/>
  <c r="Y2175" i="4"/>
  <c r="Y3539" i="4"/>
  <c r="Y1500" i="4"/>
  <c r="Y3676" i="4"/>
  <c r="Y624" i="4"/>
  <c r="Y4625" i="4"/>
  <c r="Y7328" i="4"/>
  <c r="Y7816" i="4"/>
  <c r="Y4334" i="4"/>
  <c r="Y5987" i="4"/>
  <c r="Y368" i="4"/>
  <c r="Y4759" i="4"/>
  <c r="Y2684" i="4"/>
  <c r="Y3549" i="4"/>
  <c r="Y4457" i="4"/>
  <c r="Y2624" i="4"/>
  <c r="Y6178" i="4"/>
  <c r="Y1765" i="4"/>
  <c r="Y4029" i="4"/>
  <c r="Y7895" i="4"/>
  <c r="Y5618" i="4"/>
  <c r="Y4496" i="4"/>
  <c r="Y402" i="4"/>
  <c r="Y3667" i="4"/>
  <c r="Y391" i="4"/>
  <c r="Y1863" i="4"/>
  <c r="Y6547" i="4"/>
  <c r="Y7650" i="4"/>
  <c r="Y7192" i="4"/>
  <c r="Y1491" i="4"/>
  <c r="Y6571" i="4"/>
  <c r="Y7165" i="4"/>
  <c r="Y6302" i="4"/>
  <c r="Y7841" i="4"/>
  <c r="Y717" i="4"/>
  <c r="Y1710" i="4"/>
  <c r="Y1448" i="4"/>
  <c r="Y7186" i="4"/>
  <c r="Y3142" i="4"/>
  <c r="Y4220" i="4"/>
  <c r="Y4199" i="4"/>
  <c r="Y3876" i="4"/>
  <c r="Y2301" i="4"/>
  <c r="Y664" i="4"/>
  <c r="Y1444" i="4"/>
  <c r="Y3479" i="4"/>
  <c r="Y3087" i="4"/>
  <c r="Y1526" i="4"/>
  <c r="Y2417" i="4"/>
  <c r="Y4829" i="4"/>
  <c r="Y1110" i="4"/>
  <c r="Y7567" i="4"/>
  <c r="Y5974" i="4"/>
  <c r="Y1686" i="4"/>
  <c r="Y3127" i="4"/>
  <c r="Y3328" i="4"/>
  <c r="Y680" i="4"/>
  <c r="Y3731" i="4"/>
  <c r="Y6615" i="4"/>
  <c r="Y2390" i="4"/>
  <c r="Y4169" i="4"/>
  <c r="Y7078" i="4"/>
  <c r="Y486" i="4"/>
  <c r="Y5815" i="4"/>
  <c r="Y3353" i="4"/>
  <c r="Y7962" i="4"/>
  <c r="Y4650" i="4"/>
  <c r="Y2003" i="4"/>
  <c r="Y8346" i="4"/>
  <c r="Y7303" i="4"/>
  <c r="Y6013" i="4"/>
  <c r="Y4450" i="4"/>
  <c r="Y2828" i="4"/>
  <c r="Y532" i="4"/>
  <c r="Y2725" i="4"/>
  <c r="Y507" i="4"/>
  <c r="Y3786" i="4"/>
  <c r="Y2712" i="4"/>
  <c r="Y4702" i="4"/>
  <c r="Y2447" i="4"/>
  <c r="Y1492" i="4"/>
  <c r="Y4274" i="4"/>
  <c r="Y7574" i="4"/>
  <c r="Y5531" i="4"/>
  <c r="Y5905" i="4"/>
  <c r="Y2667" i="4"/>
  <c r="Y3685" i="4"/>
  <c r="Y6232" i="4"/>
  <c r="Y2467" i="4"/>
  <c r="Y7609" i="4"/>
  <c r="Y6187" i="4"/>
  <c r="Y3584" i="4"/>
  <c r="Y4251" i="4"/>
  <c r="Y738" i="4"/>
  <c r="Y7106" i="4"/>
  <c r="Y2904" i="4"/>
  <c r="Y1758" i="4"/>
  <c r="Y1848" i="4"/>
  <c r="Y3911" i="4"/>
  <c r="Y1464" i="4"/>
  <c r="Y7254" i="4"/>
  <c r="Y4724" i="4"/>
  <c r="Y2460" i="4"/>
  <c r="Y6404" i="4"/>
  <c r="Y1484" i="4"/>
  <c r="Y6785" i="4"/>
  <c r="Y4035" i="4"/>
  <c r="Y4929" i="4"/>
  <c r="Y1690" i="4"/>
  <c r="Y6611" i="4"/>
  <c r="Y3854" i="4"/>
  <c r="Y2978" i="4"/>
  <c r="Y8077" i="4"/>
  <c r="Y5956" i="4"/>
  <c r="Y7187" i="4"/>
  <c r="Y4467" i="4"/>
  <c r="Y4216" i="4"/>
  <c r="Y6740" i="4"/>
  <c r="Y7738" i="4"/>
  <c r="Y5230" i="4"/>
  <c r="Y828" i="4"/>
  <c r="Y4426" i="4"/>
  <c r="Y2118" i="4"/>
  <c r="Y3677" i="4"/>
  <c r="Y679" i="4"/>
  <c r="Y2111" i="4"/>
  <c r="Y4747" i="4"/>
  <c r="Y2156" i="4"/>
  <c r="Y5844" i="4"/>
  <c r="Y8271" i="4"/>
  <c r="Y826" i="4"/>
  <c r="Y606" i="4"/>
  <c r="Y4170" i="4"/>
  <c r="Y3421" i="4"/>
  <c r="Y7607" i="4"/>
  <c r="Y4348" i="4"/>
  <c r="Y55" i="4"/>
  <c r="Y6840" i="4"/>
  <c r="Y4665" i="4"/>
  <c r="Y7402" i="4"/>
  <c r="Y5793" i="4"/>
  <c r="Y1685" i="4"/>
  <c r="Y2546" i="4"/>
  <c r="Y3955" i="4"/>
  <c r="Y5923" i="4"/>
  <c r="Y2128" i="4"/>
  <c r="Y5881" i="4"/>
  <c r="Y1503" i="4"/>
  <c r="Y4811" i="4"/>
  <c r="Y2296" i="4"/>
  <c r="Y4781" i="4"/>
  <c r="Y697" i="4"/>
  <c r="Y7471" i="4"/>
  <c r="Y4008" i="4"/>
  <c r="Y3928" i="4"/>
  <c r="Y128" i="4"/>
  <c r="Y6005" i="4"/>
  <c r="Y6881" i="4"/>
  <c r="Y520" i="4"/>
  <c r="Y5014" i="4"/>
  <c r="Y5689" i="4"/>
  <c r="Y618" i="4"/>
  <c r="Y860" i="4"/>
  <c r="Y3160" i="4"/>
  <c r="Y3275" i="4"/>
  <c r="Y2210" i="4"/>
  <c r="Y2480" i="4"/>
  <c r="Y3867" i="4"/>
  <c r="Y2703" i="4"/>
  <c r="Y3769" i="4"/>
  <c r="Y5223" i="4"/>
  <c r="Y6473" i="4"/>
  <c r="Y5282" i="4"/>
  <c r="Y6113" i="4"/>
  <c r="Y2018" i="4"/>
  <c r="Y2484" i="4"/>
  <c r="Y2050" i="4"/>
  <c r="Y189" i="4"/>
  <c r="Y5138" i="4"/>
  <c r="Y2475" i="4"/>
  <c r="Y5147" i="4"/>
  <c r="Y4341" i="4"/>
  <c r="Y5929" i="4"/>
  <c r="Y261" i="4"/>
  <c r="Y4836" i="4"/>
  <c r="Y8211" i="4"/>
  <c r="Y4905" i="4"/>
  <c r="Y3711" i="4"/>
  <c r="Y4879" i="4"/>
  <c r="Y8155" i="4"/>
  <c r="Y8186" i="4"/>
  <c r="Y7960" i="4"/>
  <c r="Y1693" i="4"/>
  <c r="Y481" i="4"/>
  <c r="Y5335" i="4"/>
  <c r="Y7878" i="4"/>
  <c r="Y7018" i="4"/>
  <c r="Y2352" i="4"/>
  <c r="Y1777" i="4"/>
  <c r="Y6196" i="4"/>
  <c r="Y6782" i="4"/>
  <c r="Y1637" i="4"/>
  <c r="Y202" i="4"/>
  <c r="Y915" i="4"/>
  <c r="Y4657" i="4"/>
  <c r="Y6116" i="4"/>
  <c r="Y2692" i="4"/>
  <c r="Y4815" i="4"/>
  <c r="Y1722" i="4"/>
  <c r="Y5785" i="4"/>
  <c r="Y4014" i="4"/>
  <c r="Y397" i="4"/>
  <c r="Y7642" i="4"/>
  <c r="Y2028" i="4"/>
  <c r="Y3905" i="4"/>
  <c r="Y3305" i="4"/>
  <c r="Y7774" i="4"/>
  <c r="Y2848" i="4"/>
  <c r="Y7732" i="4"/>
  <c r="Y1943" i="4"/>
  <c r="Y5451" i="4"/>
  <c r="Y629" i="4"/>
  <c r="Y1340" i="4"/>
  <c r="Y5408" i="4"/>
  <c r="Y8212" i="4"/>
  <c r="Y4494" i="4"/>
  <c r="Y3157" i="4"/>
  <c r="Y8340" i="4"/>
  <c r="Y491" i="4"/>
  <c r="Y2439" i="4"/>
  <c r="Y2738" i="4"/>
  <c r="Y2750" i="4"/>
  <c r="Y1184" i="4"/>
  <c r="Y7713" i="4"/>
  <c r="Y5914" i="4"/>
  <c r="Y4900" i="4"/>
  <c r="Y7905" i="4"/>
  <c r="Y83" i="4"/>
  <c r="Y5482" i="4"/>
  <c r="Y6287" i="4"/>
  <c r="Y2630" i="4"/>
  <c r="Y1130" i="4"/>
  <c r="Y8062" i="4"/>
  <c r="Y1287" i="4"/>
  <c r="Y5747" i="4"/>
  <c r="Y4816" i="4"/>
  <c r="Y8106" i="4"/>
  <c r="Y2837" i="4"/>
  <c r="Y6488" i="4"/>
  <c r="Y4063" i="4"/>
  <c r="Y7330" i="4"/>
  <c r="Y1170" i="4"/>
  <c r="Y6580" i="4"/>
  <c r="Y2943" i="4"/>
  <c r="Y4501" i="4"/>
  <c r="Y148" i="4"/>
  <c r="Y4822" i="4"/>
  <c r="Y4527" i="4"/>
  <c r="Y2616" i="4"/>
  <c r="Y2647" i="4"/>
  <c r="Y8268" i="4"/>
  <c r="Y7443" i="4"/>
  <c r="Y4125" i="4"/>
  <c r="Y5419" i="4"/>
  <c r="Y7658" i="4"/>
  <c r="Y4032" i="4"/>
  <c r="Y6369" i="4"/>
  <c r="Y8055" i="4"/>
  <c r="Y7143" i="4"/>
  <c r="Y4674" i="4"/>
  <c r="Y3917" i="4"/>
  <c r="Y7040" i="4"/>
  <c r="Y3699" i="4"/>
  <c r="Y4894" i="4"/>
  <c r="Y5077" i="4"/>
  <c r="Y3055" i="4"/>
  <c r="Y1108" i="4"/>
  <c r="Y5248" i="4"/>
  <c r="Y4048" i="4"/>
  <c r="Y2353" i="4"/>
  <c r="Y4134" i="4"/>
  <c r="Y7925" i="4"/>
  <c r="Y7837" i="4"/>
  <c r="Y1045" i="4"/>
  <c r="Y5525" i="4"/>
  <c r="Y2453" i="4"/>
  <c r="Y4039" i="4"/>
  <c r="Y4551" i="4"/>
  <c r="Y4024" i="4"/>
  <c r="Y3084" i="4"/>
  <c r="Y1625" i="4"/>
  <c r="Y3988" i="4"/>
  <c r="Y6772" i="4"/>
  <c r="Y1146" i="4"/>
  <c r="Y7148" i="4"/>
  <c r="Y5811" i="4"/>
  <c r="Y346" i="4"/>
  <c r="Y1635" i="4"/>
  <c r="Y1065" i="4"/>
  <c r="Y164" i="4"/>
  <c r="Y4560" i="4"/>
  <c r="Y3659" i="4"/>
  <c r="Y1917" i="4"/>
  <c r="Y5878" i="4"/>
  <c r="Y116" i="4"/>
  <c r="Y5871" i="4"/>
  <c r="Y6735" i="4"/>
  <c r="Y5416" i="4"/>
  <c r="Y5686" i="4"/>
  <c r="Y4418" i="4"/>
  <c r="Y1972" i="4"/>
  <c r="Y5256" i="4"/>
  <c r="Y6376" i="4"/>
  <c r="Y5032" i="4"/>
  <c r="Y1773" i="4"/>
  <c r="Y985" i="4"/>
  <c r="Y6693" i="4"/>
  <c r="Y46" i="4"/>
  <c r="Y5265" i="4"/>
  <c r="Y5509" i="4"/>
  <c r="Y2714" i="4"/>
  <c r="Y2535" i="4"/>
  <c r="Y7256" i="4"/>
  <c r="Y6367" i="4"/>
  <c r="Y6726" i="4"/>
  <c r="Y4812" i="4"/>
  <c r="Y645" i="4"/>
  <c r="Y1176" i="4"/>
  <c r="Y4267" i="4"/>
  <c r="Y3730" i="4"/>
  <c r="Y8125" i="4"/>
  <c r="Y1975" i="4"/>
  <c r="Y5630" i="4"/>
  <c r="Y4056" i="4"/>
  <c r="Y4241" i="4"/>
  <c r="Y6945" i="4"/>
  <c r="Y1581" i="4"/>
  <c r="Y182" i="4"/>
  <c r="Y1549" i="4"/>
  <c r="Y4179" i="4"/>
  <c r="Y400" i="4"/>
  <c r="Y1026" i="4"/>
  <c r="Y3255" i="4"/>
  <c r="Y7810" i="4"/>
  <c r="Y2760" i="4"/>
  <c r="Y4739" i="4"/>
  <c r="Y269" i="4"/>
  <c r="Y5977" i="4"/>
  <c r="Y3159" i="4"/>
  <c r="Y1605" i="4"/>
  <c r="Y5228" i="4"/>
  <c r="Y5183" i="4"/>
  <c r="Y4215" i="4"/>
  <c r="Y7011" i="4"/>
  <c r="Y7956" i="4"/>
  <c r="Y1768" i="4"/>
  <c r="Y1674" i="4"/>
  <c r="Y544" i="4"/>
  <c r="Y3655" i="4"/>
  <c r="Y4060" i="4"/>
  <c r="Y7963" i="4"/>
  <c r="Y4562" i="4"/>
  <c r="Y8344" i="4"/>
  <c r="Y2099" i="4"/>
  <c r="Y1235" i="4"/>
  <c r="Y1976" i="4"/>
  <c r="Y2244" i="4"/>
  <c r="Y7575" i="4"/>
  <c r="Y4673" i="4"/>
  <c r="Y7943" i="4"/>
  <c r="Y4572" i="4"/>
  <c r="Y2873" i="4"/>
  <c r="Y374" i="4"/>
  <c r="Y1468" i="4"/>
  <c r="Y6873" i="4"/>
  <c r="Y2631" i="4"/>
  <c r="Y5030" i="4"/>
  <c r="Y6006" i="4"/>
  <c r="Y2966" i="4"/>
  <c r="Y3025" i="4"/>
  <c r="Y8161" i="4"/>
  <c r="Y7357" i="4"/>
  <c r="Y1617" i="4"/>
  <c r="Y201" i="4"/>
  <c r="Y3891" i="4"/>
  <c r="Y3493" i="4"/>
  <c r="Y7579" i="4"/>
  <c r="Y1010" i="4"/>
  <c r="Y4520" i="4"/>
  <c r="Y318" i="4"/>
  <c r="Y3705" i="4"/>
  <c r="Y1749" i="4"/>
  <c r="Y5988" i="4"/>
  <c r="Y6220" i="4"/>
  <c r="Y4213" i="4"/>
  <c r="Y6756" i="4"/>
  <c r="Y6030" i="4"/>
  <c r="Y7548" i="4"/>
  <c r="Y4461" i="4"/>
  <c r="Y3515" i="4"/>
  <c r="Y6797" i="4"/>
  <c r="Y6325" i="4"/>
  <c r="Y1559" i="4"/>
  <c r="Y5237" i="4"/>
  <c r="Y5504" i="4"/>
  <c r="Y4102" i="4"/>
  <c r="Y8188" i="4"/>
  <c r="Y5453" i="4"/>
  <c r="Y2104" i="4"/>
  <c r="Y7399" i="4"/>
  <c r="Y1341" i="4"/>
  <c r="Y3213" i="4"/>
  <c r="Y8061" i="4"/>
  <c r="Y2406" i="4"/>
  <c r="Y1696" i="4"/>
  <c r="Y170" i="4"/>
  <c r="Y5901" i="4"/>
  <c r="Y508" i="4"/>
  <c r="Y5611" i="4"/>
  <c r="Y7696" i="4"/>
  <c r="Y4275" i="4"/>
  <c r="Y467" i="4"/>
  <c r="Y3836" i="4"/>
  <c r="Y1185" i="4"/>
  <c r="Y4206" i="4"/>
  <c r="Y5339" i="4"/>
  <c r="Y3874" i="4"/>
  <c r="Y1919" i="4"/>
  <c r="Y5869" i="4"/>
  <c r="Y2320" i="4"/>
  <c r="Y4553" i="4"/>
  <c r="Y401" i="4"/>
  <c r="Y6694" i="4"/>
  <c r="Y1997" i="4"/>
  <c r="Y231" i="4"/>
  <c r="Y1703" i="4"/>
  <c r="Y2184" i="4"/>
  <c r="Y1479" i="4"/>
  <c r="Y889" i="4"/>
  <c r="Y2694" i="4"/>
  <c r="Y1027" i="4"/>
  <c r="Y4248" i="4"/>
  <c r="Y4160" i="4"/>
  <c r="Y225" i="4"/>
  <c r="Y5424" i="4"/>
  <c r="Y4306" i="4"/>
  <c r="Y6556" i="4"/>
  <c r="Y2494" i="4"/>
  <c r="Y6478" i="4"/>
  <c r="Y1070" i="4"/>
  <c r="Y4181" i="4"/>
  <c r="Y8080" i="4"/>
  <c r="Y8194" i="4"/>
  <c r="Y715" i="4"/>
  <c r="Y4737" i="4"/>
  <c r="Y1440" i="4"/>
  <c r="Y214" i="4"/>
  <c r="Y3866" i="4"/>
  <c r="Y1052" i="4"/>
  <c r="Y8216" i="4"/>
  <c r="Y5625" i="4"/>
  <c r="Y95" i="4"/>
  <c r="Y388" i="4"/>
  <c r="Y7686" i="4"/>
  <c r="Y6379" i="4"/>
  <c r="Y1422" i="4"/>
  <c r="Y2596" i="4"/>
  <c r="Y4373" i="4"/>
  <c r="Y2363" i="4"/>
  <c r="Y4439" i="4"/>
  <c r="Y7409" i="4"/>
  <c r="Y7971" i="4"/>
  <c r="Y7981" i="4"/>
  <c r="Y331" i="4"/>
  <c r="Y5189" i="4"/>
  <c r="Y3364" i="4"/>
  <c r="Y2268" i="4"/>
  <c r="Y5967" i="4"/>
  <c r="Y6699" i="4"/>
  <c r="Y5150" i="4"/>
  <c r="Y5822" i="4"/>
  <c r="Y6364" i="4"/>
  <c r="Y8265" i="4"/>
  <c r="Y882" i="4"/>
  <c r="Y8111" i="4"/>
  <c r="Y22" i="4"/>
  <c r="Y7010" i="4"/>
  <c r="Y314" i="4"/>
  <c r="Y2894" i="4"/>
  <c r="Y770" i="4"/>
  <c r="Y6770" i="4"/>
  <c r="Y1095" i="4"/>
  <c r="Y5428" i="4"/>
  <c r="Y926" i="4"/>
  <c r="Y6150" i="4"/>
  <c r="Y6773" i="4"/>
  <c r="Y4646" i="4"/>
  <c r="Y4648" i="4"/>
  <c r="Y3083" i="4"/>
  <c r="Y4911" i="4"/>
  <c r="Y7320" i="4"/>
  <c r="Y2921" i="4"/>
  <c r="Y8224" i="4"/>
  <c r="Y731" i="4"/>
  <c r="Y7922" i="4"/>
  <c r="Y4516" i="4"/>
  <c r="Y8043" i="4"/>
  <c r="Y2649" i="4"/>
  <c r="Y4471" i="4"/>
  <c r="Y4895" i="4"/>
  <c r="Y5387" i="4"/>
  <c r="Y4690" i="4"/>
  <c r="Y6056" i="4"/>
  <c r="Y6500" i="4"/>
  <c r="Y3304" i="4"/>
  <c r="Y668" i="4"/>
  <c r="Y5582" i="4"/>
  <c r="Y5214" i="4"/>
  <c r="Y6303" i="4"/>
  <c r="Y1051" i="4"/>
  <c r="Y3440" i="4"/>
  <c r="Y3384" i="4"/>
  <c r="Y4240" i="4"/>
  <c r="Y3256" i="4"/>
  <c r="Y5266" i="4"/>
  <c r="Y1516" i="4"/>
  <c r="Y7385" i="4"/>
  <c r="Y1218" i="4"/>
  <c r="Y5902" i="4"/>
  <c r="Y671" i="4"/>
  <c r="Y6564" i="4"/>
  <c r="Y6754" i="4"/>
  <c r="Y8011" i="4"/>
  <c r="Y5027" i="4"/>
  <c r="Y758" i="4"/>
  <c r="Y7456" i="4"/>
  <c r="Y1205" i="4"/>
  <c r="Y2850" i="4"/>
  <c r="Y4044" i="4"/>
  <c r="Y1408" i="4"/>
  <c r="Y1451" i="4"/>
  <c r="Y2030" i="4"/>
  <c r="Y6792" i="4"/>
  <c r="Y704" i="4"/>
  <c r="Y4792" i="4"/>
  <c r="Y2362" i="4"/>
  <c r="Y3286" i="4"/>
  <c r="Y472" i="4"/>
  <c r="Y2068" i="4"/>
  <c r="Y7735" i="4"/>
  <c r="Y5200" i="4"/>
  <c r="Y2887" i="4"/>
  <c r="Y7496" i="4"/>
  <c r="Y8245" i="4"/>
  <c r="Y6581" i="4"/>
  <c r="Y929" i="4"/>
  <c r="Y2604" i="4"/>
  <c r="Y1112" i="4"/>
  <c r="Y1111" i="4"/>
  <c r="Y7590" i="4"/>
  <c r="Y5646" i="4"/>
  <c r="Y8058" i="4"/>
  <c r="Y3600" i="4"/>
  <c r="Y7937" i="4"/>
  <c r="Y7787" i="4"/>
  <c r="Y2678" i="4"/>
  <c r="Y1020" i="4"/>
  <c r="Y1562" i="4"/>
  <c r="Y1240" i="4"/>
  <c r="Y6491" i="4"/>
  <c r="Y5148" i="4"/>
  <c r="Y7779" i="4"/>
  <c r="Y3203" i="4"/>
  <c r="Y6238" i="4"/>
  <c r="Y4171" i="4"/>
  <c r="Y3629" i="4"/>
  <c r="Y8046" i="4"/>
  <c r="Y3439" i="4"/>
  <c r="Y1705" i="4"/>
  <c r="Y5056" i="4"/>
  <c r="Y6712" i="4"/>
  <c r="Y2031" i="4"/>
  <c r="Y5107" i="4"/>
  <c r="Y2136" i="4"/>
  <c r="Y6156" i="4"/>
  <c r="Y6903" i="4"/>
  <c r="Y842" i="4"/>
  <c r="Y1899" i="4"/>
  <c r="Y8119" i="4"/>
  <c r="Y7466" i="4"/>
  <c r="Y3454" i="4"/>
  <c r="Y1908" i="4"/>
  <c r="Y8235" i="4"/>
  <c r="Y5140" i="4"/>
  <c r="Y3283" i="4"/>
  <c r="Y1969" i="4"/>
  <c r="Y6537" i="4"/>
  <c r="Y7533" i="4"/>
  <c r="Y936" i="4"/>
  <c r="Y6148" i="4"/>
  <c r="Y2407" i="4"/>
  <c r="Y7563" i="4"/>
  <c r="Y3350" i="4"/>
  <c r="Y4382" i="4"/>
  <c r="Y2968" i="4"/>
  <c r="Y4985" i="4"/>
  <c r="Y6418" i="4"/>
  <c r="Y7431" i="4"/>
  <c r="Y6700" i="4"/>
  <c r="Y2428" i="4"/>
  <c r="Y4920" i="4"/>
  <c r="Y6057" i="4"/>
  <c r="Y3972" i="4"/>
  <c r="Y7819" i="4"/>
  <c r="Y3306" i="4"/>
  <c r="Y6685" i="4"/>
  <c r="Y5516" i="4"/>
  <c r="Y5852" i="4"/>
  <c r="Y6077" i="4"/>
  <c r="Y916" i="4"/>
  <c r="Y5081" i="4"/>
  <c r="Y877" i="4"/>
  <c r="Y1339" i="4"/>
  <c r="Y1660" i="4"/>
  <c r="Y7125" i="4"/>
  <c r="Y667" i="4"/>
  <c r="Y1081" i="4"/>
  <c r="Y3285" i="4"/>
  <c r="Y6181" i="4"/>
  <c r="Y4682" i="4"/>
  <c r="Y1876" i="4"/>
  <c r="Y1568" i="4"/>
  <c r="Y441" i="4"/>
  <c r="Y5610" i="4"/>
  <c r="Y4289" i="4"/>
  <c r="Y4839" i="4"/>
  <c r="Y3818" i="4"/>
  <c r="Y665" i="4"/>
  <c r="Y3560" i="4"/>
  <c r="Y4820" i="4"/>
  <c r="Y3994" i="4"/>
  <c r="Y2213" i="4"/>
  <c r="Y7051" i="4"/>
  <c r="Y1102" i="4"/>
  <c r="Y725" i="4"/>
  <c r="Y7084" i="4"/>
  <c r="Y4082" i="4"/>
  <c r="Y4120" i="4"/>
  <c r="Y4713" i="4"/>
  <c r="Y136" i="4"/>
  <c r="Y2263" i="4"/>
  <c r="Y2274" i="4"/>
  <c r="Y6961" i="4"/>
  <c r="Y7723" i="4"/>
  <c r="Y5444" i="4"/>
  <c r="Y6463" i="4"/>
  <c r="Y4507" i="4"/>
  <c r="Y38" i="4"/>
  <c r="Y3459" i="4"/>
  <c r="Y7002" i="4"/>
  <c r="Y3734" i="4"/>
  <c r="Y935" i="4"/>
  <c r="Y8085" i="4"/>
  <c r="Y896" i="4"/>
  <c r="Y220" i="4"/>
  <c r="Y2193" i="4"/>
  <c r="Y6294" i="4"/>
  <c r="Y4010" i="4"/>
  <c r="Y5102" i="4"/>
  <c r="Y319" i="4"/>
  <c r="Y3578" i="4"/>
  <c r="Y4989" i="4"/>
  <c r="Y4492" i="4"/>
  <c r="Y1925" i="4"/>
  <c r="Y2999" i="4"/>
  <c r="Y4394" i="4"/>
  <c r="Y1932" i="4"/>
  <c r="Y7365" i="4"/>
  <c r="Y1024" i="4"/>
  <c r="Y994" i="4"/>
  <c r="Y4861" i="4"/>
  <c r="Y619" i="4"/>
  <c r="Y3062" i="4"/>
  <c r="Y2912" i="4"/>
  <c r="Y3990" i="4"/>
  <c r="Y7815" i="4"/>
  <c r="Y4704" i="4"/>
  <c r="Y1982" i="4"/>
  <c r="Y7392" i="4"/>
  <c r="Y3100" i="4"/>
  <c r="Y5706" i="4"/>
  <c r="Y6723" i="4"/>
  <c r="Y4077" i="4"/>
  <c r="Y6029" i="4"/>
  <c r="Y2619" i="4"/>
  <c r="Y6065" i="4"/>
  <c r="Y5250" i="4"/>
  <c r="Y1042" i="4"/>
  <c r="Y3745" i="4"/>
  <c r="Y2174" i="4"/>
  <c r="Y7439" i="4"/>
  <c r="Y3613" i="4"/>
  <c r="Y482" i="4"/>
  <c r="Y7107" i="4"/>
  <c r="Y5323" i="4"/>
  <c r="Y150" i="4"/>
  <c r="Y1265" i="4"/>
  <c r="Y4422" i="4"/>
  <c r="Y4412" i="4"/>
  <c r="Y2609" i="4"/>
  <c r="Y3399" i="4"/>
  <c r="Y6683" i="4"/>
  <c r="Y6241" i="4"/>
  <c r="Y7547" i="4"/>
  <c r="Y4432" i="4"/>
  <c r="Y7671" i="4"/>
  <c r="Y4902" i="4"/>
  <c r="Y2720" i="4"/>
  <c r="Y6255" i="4"/>
  <c r="Y7879" i="4"/>
  <c r="Y614" i="4"/>
  <c r="Y5498" i="4"/>
  <c r="Y4297" i="4"/>
  <c r="Y4068" i="4"/>
  <c r="Y4095" i="4"/>
  <c r="Y4099" i="4"/>
  <c r="Y4459" i="4"/>
  <c r="Y205" i="4"/>
  <c r="Y1534" i="4"/>
  <c r="Y4612" i="4"/>
  <c r="Y8263" i="4"/>
  <c r="Y7353" i="4"/>
  <c r="Y6636" i="4"/>
  <c r="Y3707" i="4"/>
  <c r="Y1138" i="4"/>
  <c r="Y1453" i="4"/>
  <c r="Y7839" i="4"/>
  <c r="Y604" i="4"/>
  <c r="Y3177" i="4"/>
  <c r="Y5240" i="4"/>
  <c r="Y1595" i="4"/>
  <c r="Y3109" i="4"/>
  <c r="Y2891" i="4"/>
  <c r="Y8139" i="4"/>
  <c r="Y5329" i="4"/>
  <c r="Y2551" i="4"/>
  <c r="Y3779" i="4"/>
  <c r="Y2056" i="4"/>
  <c r="Y4288" i="4"/>
  <c r="Y451" i="4"/>
  <c r="Y2273" i="4"/>
  <c r="Y880" i="4"/>
  <c r="Y5649" i="4"/>
  <c r="Y3962" i="4"/>
  <c r="Y2013" i="4"/>
  <c r="Y2181" i="4"/>
  <c r="Y1844" i="4"/>
  <c r="Y7372" i="4"/>
  <c r="Y4446" i="4"/>
  <c r="Y1337" i="4"/>
  <c r="Y4591" i="4"/>
  <c r="Y5196" i="4"/>
  <c r="Y5730" i="4"/>
  <c r="Y5928" i="4"/>
  <c r="Y3973" i="4"/>
  <c r="Y4128" i="4"/>
  <c r="Y6216" i="4"/>
  <c r="Y3915" i="4"/>
  <c r="Y1354" i="4"/>
  <c r="Y6922" i="4"/>
  <c r="Y7676" i="4"/>
  <c r="Y6643" i="4"/>
  <c r="Y5989" i="4"/>
  <c r="Y7635" i="4"/>
  <c r="Y163" i="4"/>
  <c r="Y8307" i="4"/>
  <c r="Y7052" i="4"/>
  <c r="Y1449" i="4"/>
  <c r="Y7724" i="4"/>
  <c r="Y2780" i="4"/>
  <c r="Y2866" i="4"/>
  <c r="Y7754" i="4"/>
  <c r="Y4052" i="4"/>
  <c r="Y3473" i="4"/>
  <c r="Y5087" i="4"/>
  <c r="Y5849" i="4"/>
  <c r="Y1327" i="4"/>
  <c r="Y459" i="4"/>
  <c r="Y2787" i="4"/>
  <c r="Y2842" i="4"/>
  <c r="Y6499" i="4"/>
  <c r="Y1403" i="4"/>
  <c r="Y179" i="4"/>
  <c r="Y7728" i="4"/>
  <c r="Y851" i="4"/>
  <c r="Y6960" i="4"/>
  <c r="Y3969" i="4"/>
  <c r="Y430" i="4"/>
  <c r="Y1395" i="4"/>
  <c r="Y6988" i="4"/>
  <c r="Y3939" i="4"/>
  <c r="Y4726" i="4"/>
  <c r="Y8343" i="4"/>
  <c r="Y6562" i="4"/>
  <c r="Y5721" i="4"/>
  <c r="Y7731" i="4"/>
  <c r="Y4005" i="4"/>
  <c r="Y6673" i="4"/>
  <c r="Y6130" i="4"/>
  <c r="Y2911" i="4"/>
  <c r="Y7008" i="4"/>
  <c r="Y6373" i="4"/>
  <c r="Y6610" i="4"/>
  <c r="Y1687" i="4"/>
  <c r="Y6880" i="4"/>
  <c r="Y6279" i="4"/>
  <c r="Y8175" i="4"/>
  <c r="Y7672" i="4"/>
  <c r="Y1488" i="4"/>
  <c r="Y5596" i="4"/>
  <c r="Y4801" i="4"/>
  <c r="Y2021" i="4"/>
  <c r="Y8038" i="4"/>
  <c r="Y6970" i="4"/>
  <c r="Y8140" i="4"/>
  <c r="Y1820" i="4"/>
  <c r="Y5224" i="4"/>
  <c r="Y647" i="4"/>
  <c r="Y6102" i="4"/>
  <c r="Y1046" i="4"/>
  <c r="Y3809" i="4"/>
  <c r="Y6417" i="4"/>
  <c r="Y7969" i="4"/>
  <c r="Y6269" i="4"/>
  <c r="Y7462" i="4"/>
  <c r="Y1059" i="4"/>
  <c r="Y5037" i="4"/>
  <c r="Y1732" i="4"/>
  <c r="Y1067" i="4"/>
  <c r="Y2830" i="4"/>
  <c r="Y3500" i="4"/>
  <c r="Y4312" i="4"/>
  <c r="Y914" i="4"/>
  <c r="Y7845" i="4"/>
  <c r="Y5435" i="4"/>
  <c r="Y7495" i="4"/>
  <c r="Y4825" i="4"/>
  <c r="Y3149" i="4"/>
  <c r="Y3018" i="4"/>
  <c r="Y244" i="4"/>
  <c r="Y7740" i="4"/>
  <c r="Y4051" i="4"/>
  <c r="Y797" i="4"/>
  <c r="Y3324" i="4"/>
  <c r="Y4142" i="4"/>
  <c r="Y1564" i="4"/>
  <c r="Y2660" i="4"/>
  <c r="Y6678" i="4"/>
  <c r="Y347" i="4"/>
  <c r="Y5576" i="4"/>
  <c r="Y2004" i="4"/>
  <c r="Y6296" i="4"/>
  <c r="Y2710" i="4"/>
  <c r="Y341" i="4"/>
  <c r="Y7127" i="4"/>
  <c r="Y4696" i="4"/>
  <c r="Y6068" i="4"/>
  <c r="Y6438" i="4"/>
  <c r="Y6530" i="4"/>
  <c r="Y223" i="4"/>
  <c r="Y1706" i="4"/>
  <c r="Y3877" i="4"/>
  <c r="Y1069" i="4"/>
  <c r="Y5466" i="4"/>
  <c r="Y7171" i="4"/>
  <c r="Y6410" i="4"/>
  <c r="Y2613" i="4"/>
  <c r="Y6711" i="4"/>
  <c r="Y219" i="4"/>
  <c r="Y7560" i="4"/>
  <c r="Y5045" i="4"/>
  <c r="Y5441" i="4"/>
  <c r="Y2799" i="4"/>
  <c r="Y3610" i="4"/>
  <c r="Y974" i="4"/>
  <c r="Y3245" i="4"/>
  <c r="Y1450" i="4"/>
  <c r="Y7096" i="4"/>
  <c r="Y4791" i="4"/>
  <c r="Y6053" i="4"/>
  <c r="Y7667" i="4"/>
  <c r="Y4761" i="4"/>
  <c r="Y8232" i="4"/>
  <c r="Y5941" i="4"/>
  <c r="Y7709" i="4"/>
  <c r="Y106" i="4"/>
  <c r="Y1023" i="4"/>
  <c r="Y2356" i="4"/>
  <c r="Y6534" i="4"/>
  <c r="Y4143" i="4"/>
  <c r="Y4536" i="4"/>
  <c r="Y4361" i="4"/>
  <c r="Y429" i="4"/>
  <c r="Y1036" i="4"/>
  <c r="Y3680" i="4"/>
  <c r="Y2809" i="4"/>
  <c r="Y5221" i="4"/>
  <c r="Y4587" i="4"/>
  <c r="Y2690" i="4"/>
  <c r="Y6360" i="4"/>
  <c r="Y593" i="4"/>
  <c r="Y5799" i="4"/>
  <c r="Y2831" i="4"/>
  <c r="Y6342" i="4"/>
  <c r="Y6738" i="4"/>
  <c r="Y4327" i="4"/>
  <c r="Y5112" i="4"/>
  <c r="Y1958" i="4"/>
  <c r="Y5281" i="4"/>
  <c r="Y4034" i="4"/>
  <c r="Y7604" i="4"/>
  <c r="Y1778" i="4"/>
  <c r="Y6078" i="4"/>
  <c r="Y6087" i="4"/>
  <c r="Y5386" i="4"/>
  <c r="Y3089" i="4"/>
  <c r="Y8332" i="4"/>
  <c r="Y4081" i="4"/>
  <c r="Y3442" i="4"/>
  <c r="Y2235" i="4"/>
  <c r="Y3000" i="4"/>
  <c r="Y4921" i="4"/>
  <c r="Y3505" i="4"/>
  <c r="Y1441" i="4"/>
  <c r="Y840" i="4"/>
  <c r="Y2492" i="4"/>
  <c r="Y2495" i="4"/>
  <c r="Y2600" i="4"/>
  <c r="Y546" i="4"/>
  <c r="Y8287" i="4"/>
  <c r="Y1867" i="4"/>
  <c r="Y6886" i="4"/>
  <c r="Y1145" i="4"/>
  <c r="Y2527" i="4"/>
  <c r="Y6479" i="4"/>
  <c r="Y3057" i="4"/>
  <c r="Y2868" i="4"/>
  <c r="Y4203" i="4"/>
  <c r="Y3409" i="4"/>
  <c r="Y4413" i="4"/>
  <c r="Y5166" i="4"/>
  <c r="Y7513" i="4"/>
  <c r="Y8037" i="4"/>
  <c r="Y4433" i="4"/>
  <c r="Y2726" i="4"/>
  <c r="Y1684" i="4"/>
  <c r="Y718" i="4"/>
  <c r="Y729" i="4"/>
  <c r="Y3378" i="4"/>
  <c r="Y1535" i="4"/>
  <c r="Y5521" i="4"/>
  <c r="Y3099" i="4"/>
  <c r="Y7269" i="4"/>
  <c r="Y5739" i="4"/>
  <c r="Y7640" i="4"/>
  <c r="Y6263" i="4"/>
  <c r="Y6921" i="4"/>
  <c r="Y3703" i="4"/>
  <c r="Y881" i="4"/>
  <c r="Y3612" i="4"/>
  <c r="Y4869" i="4"/>
  <c r="Y7033" i="4"/>
  <c r="Y2351" i="4"/>
  <c r="Y3004" i="4"/>
  <c r="Y4581" i="4"/>
  <c r="Y1161" i="4"/>
  <c r="Y7984" i="4"/>
  <c r="Y3954" i="4"/>
  <c r="Y1195" i="4"/>
  <c r="Y57" i="4"/>
  <c r="Y6746" i="4"/>
  <c r="Y862" i="4"/>
  <c r="Y7503" i="4"/>
  <c r="Y1533" i="4"/>
  <c r="Y7702" i="4"/>
  <c r="Y6575" i="4"/>
  <c r="Y2501" i="4"/>
  <c r="Y4947" i="4"/>
  <c r="Y1478" i="4"/>
  <c r="Y653" i="4"/>
  <c r="Y485" i="4"/>
  <c r="Y1152" i="4"/>
  <c r="Y1759" i="4"/>
  <c r="Y10" i="4"/>
  <c r="Y3015" i="4"/>
  <c r="Y3167" i="4"/>
  <c r="Y7687" i="4"/>
  <c r="Y4630" i="4"/>
  <c r="Y6607" i="4"/>
  <c r="Y3732" i="4"/>
  <c r="Y1829" i="4"/>
  <c r="Y7519" i="4"/>
  <c r="Y1527" i="4"/>
  <c r="Y4706" i="4"/>
  <c r="Y4040" i="4"/>
  <c r="Y6219" i="4"/>
  <c r="Y1785" i="4"/>
  <c r="Y2283" i="4"/>
  <c r="Y1681" i="4"/>
  <c r="Y6745" i="4"/>
  <c r="Y8192" i="4"/>
  <c r="Y7854" i="4"/>
  <c r="Y3096" i="4"/>
  <c r="Y2215" i="4"/>
  <c r="Y6224" i="4"/>
  <c r="Y4050" i="4"/>
  <c r="Y3257" i="4"/>
  <c r="Y1358" i="4"/>
  <c r="Y5744" i="4"/>
  <c r="Y569" i="4"/>
  <c r="Y7156" i="4"/>
  <c r="Y6907" i="4"/>
  <c r="Y4502" i="4"/>
  <c r="Y7762" i="4"/>
  <c r="Y1037" i="4"/>
  <c r="Y726" i="4"/>
  <c r="Y6719" i="4"/>
  <c r="Y1945" i="4"/>
  <c r="Y1442" i="4"/>
  <c r="Y5489" i="4"/>
  <c r="Y2229" i="4"/>
  <c r="Y2317" i="4"/>
  <c r="Y1730" i="4"/>
  <c r="Y3274" i="4"/>
  <c r="Y5174" i="4"/>
  <c r="Y4755" i="4"/>
  <c r="Y773" i="4"/>
  <c r="Y7041" i="4"/>
  <c r="Y5755" i="4"/>
  <c r="Y7591" i="4"/>
  <c r="Y6252" i="4"/>
  <c r="Y4627" i="4"/>
  <c r="Y1257" i="4"/>
  <c r="Y6973" i="4"/>
  <c r="Y2081" i="4"/>
  <c r="Y7132" i="4"/>
  <c r="Y5842" i="4"/>
  <c r="Y3833" i="4"/>
  <c r="Y4988" i="4"/>
  <c r="Y5666" i="4"/>
  <c r="Y6516" i="4"/>
  <c r="Y4379" i="4"/>
  <c r="Y1912" i="4"/>
  <c r="Y5758" i="4"/>
  <c r="Y1447" i="4"/>
  <c r="Y2011" i="4"/>
  <c r="Y2093" i="4"/>
  <c r="Y7866" i="4"/>
  <c r="Y2590" i="4"/>
  <c r="Y5727" i="4"/>
  <c r="Y6644" i="4"/>
  <c r="Y4065" i="4"/>
  <c r="Y2523" i="4"/>
  <c r="Y4295" i="4"/>
  <c r="Y2835" i="4"/>
  <c r="Y196" i="4"/>
  <c r="Y7780" i="4"/>
  <c r="Y241" i="4"/>
  <c r="Y6846" i="4"/>
  <c r="Y3893" i="4"/>
  <c r="Y4445" i="4"/>
  <c r="Y4192" i="4"/>
  <c r="Y3583" i="4"/>
  <c r="Y7327" i="4"/>
  <c r="Y6749" i="4"/>
  <c r="Y1733" i="4"/>
  <c r="Y4684" i="4"/>
  <c r="Y8045" i="4"/>
  <c r="Y1058" i="4"/>
  <c r="Y7986" i="4"/>
  <c r="Y1377" i="4"/>
  <c r="Y7856" i="4"/>
  <c r="Y3694" i="4"/>
  <c r="Y1887" i="4"/>
  <c r="Y5375" i="4"/>
  <c r="Y6163" i="4"/>
  <c r="Y2548" i="4"/>
  <c r="Y1155" i="4"/>
  <c r="Y283" i="4"/>
  <c r="Y6265" i="4"/>
  <c r="Y146" i="4"/>
  <c r="Y7137" i="4"/>
  <c r="Y89" i="4"/>
  <c r="Y4100" i="4"/>
  <c r="Y6974" i="4"/>
  <c r="Y2731" i="4"/>
  <c r="Y7293" i="4"/>
  <c r="Y3949" i="4"/>
  <c r="Y6424" i="4"/>
  <c r="Y7115" i="4"/>
  <c r="Y7470" i="4"/>
  <c r="Y1644" i="4"/>
  <c r="Y483" i="4"/>
  <c r="Y3381" i="4"/>
  <c r="Y5197" i="4"/>
  <c r="Y6852" i="4"/>
  <c r="Y2530" i="4"/>
  <c r="Y3124" i="4"/>
  <c r="Y8050" i="4"/>
  <c r="Y7005" i="4"/>
  <c r="Y5978" i="4"/>
  <c r="Y4105" i="4"/>
  <c r="Y6058" i="4"/>
  <c r="Y5656" i="4"/>
  <c r="Y2907" i="4"/>
  <c r="Y1523" i="4"/>
  <c r="Y3794" i="4"/>
  <c r="Y5021" i="4"/>
  <c r="Y7980" i="4"/>
  <c r="Y3615" i="4"/>
  <c r="Y7346" i="4"/>
  <c r="Y2135" i="4"/>
  <c r="Y357" i="4"/>
  <c r="Y3873" i="4"/>
  <c r="Y3402" i="4"/>
  <c r="Y3095" i="4"/>
  <c r="Y6866" i="4"/>
  <c r="Y7046" i="4"/>
  <c r="Y7710" i="4"/>
  <c r="Y3339" i="4"/>
  <c r="Y6447" i="4"/>
  <c r="Y2345" i="4"/>
  <c r="Y1895" i="4"/>
  <c r="Y6619" i="4"/>
  <c r="Y6519" i="4"/>
  <c r="Y1631" i="4"/>
  <c r="Y628" i="4"/>
  <c r="Y1495" i="4"/>
  <c r="Y5051" i="4"/>
  <c r="Y3646" i="4"/>
  <c r="Y724" i="4"/>
  <c r="Y1264" i="4"/>
  <c r="Y1193" i="4"/>
  <c r="Y8160" i="4"/>
  <c r="Y1652" i="4"/>
  <c r="Y4055" i="4"/>
  <c r="Y6682" i="4"/>
  <c r="Y5314" i="4"/>
  <c r="Y2954" i="4"/>
  <c r="Y2323" i="4"/>
  <c r="Y6037" i="4"/>
  <c r="Y5946" i="4"/>
  <c r="Y5765" i="4"/>
  <c r="Y1944" i="4"/>
  <c r="Y272" i="4"/>
  <c r="Y2361" i="4"/>
  <c r="Y4475" i="4"/>
  <c r="Y8079" i="4"/>
  <c r="Y3541" i="4"/>
  <c r="Y1826" i="4"/>
  <c r="Y5134" i="4"/>
  <c r="Y2642" i="4"/>
  <c r="Y4112" i="4"/>
  <c r="Y351" i="4"/>
  <c r="Y558" i="4"/>
  <c r="Y3176" i="4"/>
  <c r="Y6777" i="4"/>
  <c r="Y7452" i="4"/>
  <c r="Y563" i="4"/>
  <c r="Y6647" i="4"/>
  <c r="Y4868" i="4"/>
  <c r="Y5478" i="4"/>
  <c r="Y5357" i="4"/>
  <c r="Y2890" i="4"/>
  <c r="Y5407" i="4"/>
  <c r="Y4990" i="4"/>
  <c r="Y7890" i="4"/>
  <c r="Y7094" i="4"/>
  <c r="Y3272" i="4"/>
  <c r="Y373" i="4"/>
  <c r="Y4286" i="4"/>
  <c r="Y8267" i="4"/>
  <c r="Y7311" i="4"/>
  <c r="Y3120" i="4"/>
  <c r="Y1230" i="4"/>
  <c r="Y6470" i="4"/>
  <c r="Y2984" i="4"/>
  <c r="Y2682" i="4"/>
  <c r="Y5850" i="4"/>
  <c r="Y6214" i="4"/>
  <c r="Y7951" i="4"/>
  <c r="Y4568" i="4"/>
  <c r="Y4434" i="4"/>
  <c r="Y2387" i="4"/>
  <c r="Y3742" i="4"/>
  <c r="Y2408" i="4"/>
  <c r="Y899" i="4"/>
  <c r="Y6020" i="4"/>
  <c r="Y4729" i="4"/>
  <c r="Y3744" i="4"/>
  <c r="Y2236" i="4"/>
  <c r="Y5882" i="4"/>
  <c r="Y6085" i="4"/>
  <c r="Y6842" i="4"/>
  <c r="Y774" i="4"/>
  <c r="Y7374" i="4"/>
  <c r="Y3441" i="4"/>
  <c r="Y6808" i="4"/>
  <c r="Y304" i="4"/>
  <c r="Y3527" i="4"/>
  <c r="Y212" i="4"/>
  <c r="Y2629" i="4"/>
  <c r="Y2915" i="4"/>
  <c r="Y8217" i="4"/>
  <c r="Y7717" i="4"/>
  <c r="Y2748" i="4"/>
  <c r="Y1856" i="4"/>
  <c r="Y6847" i="4"/>
  <c r="Y5701" i="4"/>
  <c r="Y6291" i="4"/>
  <c r="Y7501" i="4"/>
  <c r="Y2012" i="4"/>
  <c r="Y4007" i="4"/>
  <c r="Y34" i="4"/>
  <c r="Y6896" i="4"/>
  <c r="Y6123" i="4"/>
  <c r="Y5709" i="4"/>
  <c r="Y3585" i="4"/>
  <c r="Y5235" i="4"/>
  <c r="Y6715" i="4"/>
  <c r="Y4" i="4"/>
  <c r="Y5900" i="4"/>
  <c r="Y494" i="4"/>
  <c r="Y1101" i="4"/>
  <c r="Y8020" i="4"/>
  <c r="Y3645" i="4"/>
  <c r="Y1934" i="4"/>
  <c r="Y4540" i="4"/>
  <c r="Y3187" i="4"/>
  <c r="Y4891" i="4"/>
  <c r="Y7929" i="4"/>
  <c r="Y6867" i="4"/>
  <c r="Y445" i="4"/>
  <c r="Y4229" i="4"/>
  <c r="Y6966" i="4"/>
  <c r="Y6814" i="4"/>
  <c r="Y3761" i="4"/>
  <c r="Y5764" i="4"/>
  <c r="Y5991" i="4"/>
  <c r="Y4722" i="4"/>
  <c r="Y7825" i="4"/>
  <c r="Y5157" i="4"/>
  <c r="Y426" i="4"/>
  <c r="Y6210" i="4"/>
  <c r="Y4030" i="4"/>
  <c r="Y2401" i="4"/>
  <c r="Y252" i="4"/>
  <c r="Y526" i="4"/>
  <c r="Y3038" i="4"/>
  <c r="Y1748" i="4"/>
  <c r="Y447" i="4"/>
  <c r="Y841" i="4"/>
  <c r="Y7966" i="4"/>
  <c r="Y2330" i="4"/>
  <c r="Y5075" i="4"/>
  <c r="Y3506" i="4"/>
  <c r="Y4419" i="4"/>
  <c r="Y1704" i="4"/>
  <c r="Y784" i="4"/>
  <c r="Y6426" i="4"/>
  <c r="Y1973" i="4"/>
  <c r="Y5261" i="4"/>
  <c r="Y6121" i="4"/>
  <c r="Y6032" i="4"/>
  <c r="Y1228" i="4"/>
  <c r="Y2488" i="4"/>
  <c r="Y4393" i="4"/>
  <c r="Y870" i="4"/>
  <c r="Y5005" i="4"/>
  <c r="Y7432" i="4"/>
  <c r="Y2060" i="4"/>
  <c r="Y3225" i="4"/>
  <c r="Y5220" i="4"/>
  <c r="Y3145" i="4"/>
  <c r="Y4080" i="4"/>
  <c r="Y951" i="4"/>
  <c r="Y5135" i="4"/>
  <c r="Y4168" i="4"/>
  <c r="Y8285" i="4"/>
  <c r="Y1331" i="4"/>
  <c r="Y3354" i="4"/>
  <c r="Y6322" i="4"/>
  <c r="Y6877" i="4"/>
  <c r="Y691" i="4"/>
  <c r="Y690" i="4"/>
  <c r="Y658" i="4"/>
  <c r="Y1682" i="4"/>
  <c r="Y4742" i="4"/>
  <c r="Y3369" i="4"/>
  <c r="Y5154" i="4"/>
  <c r="Y2166" i="4"/>
  <c r="Y1156" i="4"/>
  <c r="Y7755" i="4"/>
  <c r="Y7683" i="4"/>
  <c r="Y101" i="4"/>
  <c r="Y5181" i="4"/>
  <c r="Y4036" i="4"/>
  <c r="Y3986" i="4"/>
  <c r="Y5246" i="4"/>
  <c r="Y3466" i="4"/>
  <c r="Y3098" i="4"/>
  <c r="Y8231" i="4"/>
  <c r="Y8114" i="4"/>
  <c r="Y6899" i="4"/>
  <c r="Y7034" i="4"/>
  <c r="Y1302" i="4"/>
  <c r="Y3335" i="4"/>
  <c r="Y7551" i="4"/>
  <c r="Y4766" i="4"/>
  <c r="Y6355" i="4"/>
  <c r="Y3024" i="4"/>
  <c r="Y4174" i="4"/>
  <c r="Y4817" i="4"/>
  <c r="Y1822" i="4"/>
  <c r="Y7977" i="4"/>
  <c r="Y1584" i="4"/>
  <c r="Y6737" i="4"/>
  <c r="Y3416" i="4"/>
  <c r="Y8249" i="4"/>
  <c r="Y3688" i="4"/>
  <c r="Y995" i="4"/>
  <c r="Y2597" i="4"/>
  <c r="Y440" i="4"/>
  <c r="Y5501" i="4"/>
  <c r="Y7081" i="4"/>
  <c r="Y4617" i="4"/>
  <c r="Y3807" i="4"/>
  <c r="Y3896" i="4"/>
  <c r="Y5117" i="4"/>
  <c r="Y5868" i="4"/>
  <c r="Y1821" i="4"/>
  <c r="Y3628" i="4"/>
  <c r="Y2834" i="4"/>
  <c r="Y6734" i="4"/>
  <c r="Y5604" i="4"/>
  <c r="Y5252" i="4"/>
  <c r="Y3146" i="4"/>
  <c r="Y3152" i="4"/>
  <c r="Y1606" i="4"/>
  <c r="Y6906" i="4"/>
  <c r="Y7705" i="4"/>
  <c r="Y2717" i="4"/>
  <c r="Y769" i="4"/>
  <c r="Y7752" i="4"/>
  <c r="Y5177" i="4"/>
  <c r="Y7593" i="4"/>
  <c r="Y8124" i="4"/>
  <c r="Y5219" i="4"/>
  <c r="Y2112" i="4"/>
  <c r="Y458" i="4"/>
  <c r="Y1407" i="4"/>
  <c r="Y8336" i="4"/>
  <c r="Y1088" i="4"/>
  <c r="Y1098" i="4"/>
  <c r="Y3625" i="4"/>
  <c r="Y191" i="4"/>
  <c r="Y3763" i="4"/>
  <c r="Y5556" i="4"/>
  <c r="Y3762" i="4"/>
  <c r="Y6147" i="4"/>
  <c r="Y2972" i="4"/>
  <c r="Y5192" i="4"/>
  <c r="Y7343" i="4"/>
  <c r="Y4656" i="4"/>
  <c r="Y1356" i="4"/>
  <c r="Y2167" i="4"/>
  <c r="Y8023" i="4"/>
  <c r="Y4442" i="4"/>
  <c r="Y4371" i="4"/>
  <c r="Y7795" i="4"/>
  <c r="Y363" i="4"/>
  <c r="Y3161" i="4"/>
  <c r="Y4490" i="4"/>
  <c r="Y2058" i="4"/>
  <c r="Y2747" i="4"/>
  <c r="Y906" i="4"/>
  <c r="Y2188" i="4"/>
  <c r="Y6593" i="4"/>
  <c r="Y6984" i="4"/>
  <c r="Y1153" i="4"/>
  <c r="Y4423" i="4"/>
  <c r="Y6245" i="4"/>
  <c r="Y7657" i="4"/>
  <c r="Y4497" i="4"/>
  <c r="Y7631" i="4"/>
  <c r="Y1083" i="4"/>
  <c r="Y5770" i="4"/>
  <c r="Y288" i="4"/>
  <c r="Y2724" i="4"/>
  <c r="Y5839" i="4"/>
  <c r="Y433" i="4"/>
  <c r="Y5639" i="4"/>
  <c r="Y7758" i="4"/>
  <c r="Y6023" i="4"/>
  <c r="Y6862" i="4"/>
  <c r="Y1405" i="4"/>
  <c r="Y7751" i="4"/>
  <c r="Y6523" i="4"/>
  <c r="Y7996" i="4"/>
  <c r="Y7050" i="4"/>
  <c r="Y1328" i="4"/>
  <c r="Y5271" i="4"/>
  <c r="Y5890" i="4"/>
  <c r="Y7347" i="4"/>
  <c r="Y3559" i="4"/>
  <c r="Y806" i="4"/>
  <c r="Y7091" i="4"/>
  <c r="Y2900" i="4"/>
  <c r="Y1515" i="4"/>
  <c r="Y4305" i="4"/>
  <c r="Y4322" i="4"/>
  <c r="Y4411" i="4"/>
  <c r="Y4637" i="4"/>
  <c r="Y4003" i="4"/>
  <c r="Y4769" i="4"/>
  <c r="Y7809" i="4"/>
  <c r="Y8025" i="4"/>
  <c r="Y2032" i="4"/>
  <c r="Y7003" i="4"/>
  <c r="Y5461" i="4"/>
  <c r="Y6551" i="4"/>
  <c r="Y839" i="4"/>
  <c r="Y4670" i="4"/>
  <c r="Y4480" i="4"/>
  <c r="Y8243" i="4"/>
  <c r="Y1555" i="4"/>
  <c r="Y4212" i="4"/>
  <c r="Y5351" i="4"/>
  <c r="Y5485" i="4"/>
  <c r="Y334" i="4"/>
  <c r="Y8309" i="4"/>
  <c r="Y2473" i="4"/>
  <c r="Y7742" i="4"/>
  <c r="Y4946" i="4"/>
  <c r="Y6767" i="4"/>
  <c r="Y4042" i="4"/>
  <c r="Y4172" i="4"/>
  <c r="Y5413" i="4"/>
  <c r="Y2154" i="4"/>
  <c r="Y337" i="4"/>
  <c r="Y6891" i="4"/>
  <c r="Y370" i="4"/>
  <c r="Y2044" i="4"/>
  <c r="Y7886" i="4"/>
  <c r="Y1267" i="4"/>
  <c r="Y7180" i="4"/>
  <c r="Y6344" i="4"/>
  <c r="Y2412" i="4"/>
  <c r="Y7016" i="4"/>
  <c r="Y2757" i="4"/>
  <c r="Y3343" i="4"/>
  <c r="Y4621" i="4"/>
  <c r="Y7278" i="4"/>
  <c r="Y4618" i="4"/>
  <c r="Y3030" i="4"/>
  <c r="Y5358" i="4"/>
  <c r="Y1137" i="4"/>
  <c r="Y2347" i="4"/>
  <c r="Y59" i="4"/>
  <c r="Y2674" i="4"/>
  <c r="Y1966" i="4"/>
  <c r="Y8022" i="4"/>
  <c r="Y6476" i="4"/>
  <c r="Y117" i="4"/>
  <c r="Y1589" i="4"/>
  <c r="Y366" i="4"/>
  <c r="Y6436" i="4"/>
  <c r="Y4149" i="4"/>
  <c r="Y5536" i="4"/>
  <c r="Y6655" i="4"/>
  <c r="Y4238" i="4"/>
  <c r="Y2928" i="4"/>
  <c r="Y2845" i="4"/>
  <c r="Y4906" i="4"/>
  <c r="Y5141" i="4"/>
  <c r="Y1756" i="4"/>
  <c r="Y6090" i="4"/>
  <c r="Y6254" i="4"/>
  <c r="Y8170" i="4"/>
  <c r="Y8306" i="4"/>
  <c r="Y238" i="4"/>
  <c r="Y7818" i="4"/>
  <c r="Y4440" i="4"/>
  <c r="Y4918" i="4"/>
  <c r="Y3723" i="4"/>
  <c r="Y869" i="4"/>
  <c r="Y616" i="4"/>
  <c r="Y5716" i="4"/>
  <c r="Y3334" i="4"/>
  <c r="Y3501" i="4"/>
  <c r="Y7516" i="4"/>
  <c r="Y3698" i="4"/>
  <c r="Y7831" i="4"/>
  <c r="Y7006" i="4"/>
  <c r="Y4161" i="4"/>
  <c r="Y6924" i="4"/>
  <c r="Y4854" i="4"/>
  <c r="Y5607" i="4"/>
  <c r="Y6802" i="4"/>
  <c r="Y7319" i="4"/>
  <c r="Y8177" i="4"/>
  <c r="Y6274" i="4"/>
  <c r="Y6561" i="4"/>
  <c r="Y2371" i="4"/>
  <c r="Y176" i="4"/>
  <c r="Y2083" i="4"/>
  <c r="Y6153" i="4"/>
  <c r="Y141" i="4"/>
  <c r="Y4249" i="4"/>
  <c r="Y1063" i="4"/>
  <c r="Y6763" i="4"/>
  <c r="Y7300" i="4"/>
  <c r="Y7785" i="4"/>
  <c r="Y7398" i="4"/>
  <c r="Y1446" i="4"/>
  <c r="Y4925" i="4"/>
  <c r="Y1006" i="4"/>
  <c r="Y7539" i="4"/>
  <c r="Y541" i="4"/>
  <c r="Y1353" i="4"/>
  <c r="Y4697" i="4"/>
  <c r="Y6901" i="4"/>
  <c r="Y3892" i="4"/>
  <c r="Y1663" i="4"/>
  <c r="Y6747" i="4"/>
  <c r="Y6000" i="4"/>
  <c r="Y5960" i="4"/>
  <c r="Y912" i="4"/>
  <c r="Y1021" i="4"/>
  <c r="Y6264" i="4"/>
  <c r="Y4070" i="4"/>
  <c r="Y4556" i="4"/>
  <c r="Y7939" i="4"/>
  <c r="Y6539" i="4"/>
  <c r="Y5743" i="4"/>
  <c r="Y6158" i="4"/>
  <c r="Y2924" i="4"/>
  <c r="Y2436" i="4"/>
  <c r="Y3846" i="4"/>
  <c r="Y2472" i="4"/>
  <c r="Y1864" i="4"/>
  <c r="Y6968" i="4"/>
  <c r="Y4176" i="4"/>
  <c r="Y6668" i="4"/>
  <c r="Y5682" i="4"/>
  <c r="Y7065" i="4"/>
  <c r="Y1683" i="4"/>
  <c r="Y1772" i="4"/>
  <c r="Y6145" i="4"/>
  <c r="Y7400" i="4"/>
  <c r="Y1236" i="4"/>
  <c r="Y7917" i="4"/>
  <c r="Y4107" i="4"/>
  <c r="Y5373" i="4"/>
  <c r="Y7786" i="4"/>
  <c r="Y4976" i="4"/>
  <c r="Y7906" i="4"/>
  <c r="Y6207" i="4"/>
  <c r="Y575" i="4"/>
  <c r="Y4233" i="4"/>
  <c r="Y7530" i="4"/>
  <c r="Y1284" i="4"/>
  <c r="Y693" i="4"/>
  <c r="Y523" i="4"/>
  <c r="Y521" i="4"/>
  <c r="Y3696" i="4"/>
  <c r="Y3168" i="4"/>
  <c r="Y8063" i="4"/>
  <c r="Y1342" i="4"/>
  <c r="Y8277" i="4"/>
  <c r="Y1245" i="4"/>
  <c r="Y5004" i="4"/>
  <c r="Y4408" i="4"/>
  <c r="Y7246" i="4"/>
  <c r="Y8259" i="4"/>
  <c r="Y1769" i="4"/>
  <c r="Y3444" i="4"/>
  <c r="Y7451" i="4"/>
  <c r="Y7454" i="4"/>
  <c r="Y3423" i="4"/>
  <c r="Y2252" i="4"/>
  <c r="Y4610" i="4"/>
  <c r="Y6864" i="4"/>
  <c r="Y2426" i="4"/>
  <c r="Y1857" i="4"/>
  <c r="Y6008" i="4"/>
  <c r="Y377" i="4"/>
  <c r="Y6929" i="4"/>
  <c r="Y1578" i="4"/>
  <c r="Y3536" i="4"/>
  <c r="Y3591" i="4"/>
  <c r="Y70" i="4"/>
  <c r="Y3154" i="4"/>
  <c r="Y4374" i="4"/>
  <c r="Y7771" i="4"/>
  <c r="Y7706" i="4"/>
  <c r="Y7889" i="4"/>
  <c r="Y4796" i="4"/>
  <c r="Y7781" i="4"/>
  <c r="Y850" i="4"/>
  <c r="Y1828" i="4"/>
  <c r="Y3287" i="4"/>
  <c r="Y752" i="4"/>
  <c r="Y3764" i="4"/>
  <c r="Y890" i="4"/>
  <c r="Y7991" i="4"/>
  <c r="Y2531" i="4"/>
  <c r="Y4635" i="4"/>
  <c r="Y2192" i="4"/>
  <c r="Y4324" i="4"/>
  <c r="Y2621" i="4"/>
  <c r="Y2125" i="4"/>
  <c r="Y4319" i="4"/>
  <c r="Y5588" i="4"/>
  <c r="Y2893" i="4"/>
  <c r="Y1321" i="4"/>
  <c r="Y6203" i="4"/>
  <c r="Y3400" i="4"/>
  <c r="Y7907" i="4"/>
  <c r="Y1554" i="4"/>
  <c r="Y4548" i="4"/>
  <c r="Y4113" i="4"/>
  <c r="Y8348" i="4"/>
  <c r="Y4506" i="4"/>
  <c r="Y2775" i="4"/>
  <c r="Y7252" i="4"/>
  <c r="Y4649" i="4"/>
  <c r="Y6142" i="4"/>
  <c r="Y2419" i="4"/>
  <c r="Y6240" i="4"/>
  <c r="Y8199" i="4"/>
  <c r="Y3935" i="4"/>
  <c r="Y2313" i="4"/>
  <c r="Y568" i="4"/>
  <c r="Y360" i="4"/>
  <c r="Y6879" i="4"/>
  <c r="Y2923" i="4"/>
  <c r="Y7237" i="4"/>
  <c r="Y5008" i="4"/>
  <c r="Y1320" i="4"/>
  <c r="Y5622" i="4"/>
  <c r="Y7226" i="4"/>
  <c r="Y5551" i="4"/>
  <c r="Y2628" i="4"/>
  <c r="Y7069" i="4"/>
  <c r="Y6497" i="4"/>
  <c r="Y6672" i="4"/>
  <c r="Y4454" i="4"/>
  <c r="Y5708" i="4"/>
  <c r="Y1854" i="4"/>
  <c r="Y3634" i="4"/>
  <c r="Y1680" i="4"/>
  <c r="Y5690" i="4"/>
  <c r="Y3881" i="4"/>
  <c r="Y2654" i="4"/>
  <c r="Y2458" i="4"/>
  <c r="Y5218" i="4"/>
  <c r="Y7475" i="4"/>
  <c r="Y7817" i="4"/>
  <c r="Y5581" i="4"/>
  <c r="Y7212" i="4"/>
  <c r="Y1343" i="4"/>
  <c r="Y3940" i="4"/>
  <c r="Y1655" i="4"/>
  <c r="Y3028" i="4"/>
  <c r="Y6444" i="4"/>
  <c r="Y2142" i="4"/>
  <c r="Y5360" i="4"/>
  <c r="Y2199" i="4"/>
  <c r="Y2017" i="4"/>
  <c r="Y7562" i="4"/>
  <c r="Y6854" i="4"/>
  <c r="Y6136" i="4"/>
  <c r="Y7896" i="4"/>
  <c r="Y3934" i="4"/>
  <c r="Y1134" i="4"/>
  <c r="Y905" i="4"/>
  <c r="Y3741" i="4"/>
  <c r="Y1089" i="4"/>
  <c r="Y3121" i="4"/>
  <c r="Y8099" i="4"/>
  <c r="Y6760" i="4"/>
  <c r="Y313" i="4"/>
  <c r="Y3725" i="4"/>
  <c r="Y8064" i="4"/>
  <c r="Y1225" i="4"/>
  <c r="Y6268" i="4"/>
  <c r="Y1347" i="4"/>
  <c r="Y586" i="4"/>
  <c r="Y7725" i="4"/>
  <c r="Y6975" i="4"/>
  <c r="Y2062" i="4"/>
  <c r="Y6493" i="4"/>
  <c r="Y68" i="4"/>
  <c r="Y3502" i="4"/>
  <c r="Y7928" i="4"/>
  <c r="Y6055" i="4"/>
  <c r="Y4363" i="4"/>
  <c r="Y3633" i="4"/>
  <c r="Y3068" i="4"/>
  <c r="Y3140" i="4"/>
  <c r="Y5906" i="4"/>
  <c r="Y3408" i="4"/>
  <c r="Y7410" i="4"/>
  <c r="Y5685" i="4"/>
  <c r="Y6289" i="4"/>
  <c r="Y3664" i="4"/>
  <c r="Y6774" i="4"/>
  <c r="Y6045" i="4"/>
  <c r="Y5827" i="4"/>
  <c r="Y1309" i="4"/>
  <c r="Y5406" i="4"/>
  <c r="Y6453" i="4"/>
  <c r="Y2088" i="4"/>
  <c r="Y6710" i="4"/>
  <c r="Y5298" i="4"/>
  <c r="Y2580" i="4"/>
  <c r="Y2679" i="4"/>
  <c r="Y8250" i="4"/>
  <c r="Y4329" i="4"/>
  <c r="Y102" i="4"/>
  <c r="Y4639" i="4"/>
  <c r="Y1364" i="4"/>
  <c r="Y7978" i="4"/>
  <c r="Y8219" i="4"/>
  <c r="Y6689" i="4"/>
  <c r="Y6623" i="4"/>
  <c r="Y3417" i="4"/>
  <c r="Y6830" i="4"/>
  <c r="Y2194" i="4"/>
  <c r="Y8146" i="4"/>
  <c r="Y2140" i="4"/>
  <c r="Y1194" i="4"/>
  <c r="Y3017" i="4"/>
  <c r="Y8001" i="4"/>
  <c r="Y5557" i="4"/>
  <c r="Y669" i="4"/>
  <c r="Y533" i="4"/>
  <c r="Y8238" i="4"/>
  <c r="Y7803" i="4"/>
  <c r="Y3158" i="4"/>
  <c r="Y2269" i="4"/>
  <c r="Y4230" i="4"/>
  <c r="Y3898" i="4"/>
  <c r="Y3475" i="4"/>
  <c r="Y1600" i="4"/>
  <c r="Y7802" i="4"/>
  <c r="Y7869" i="4"/>
  <c r="Y2806" i="4"/>
  <c r="Y7983" i="4"/>
  <c r="Y1725" i="4"/>
  <c r="Y1700" i="4"/>
  <c r="Y7142" i="4"/>
  <c r="Y3590" i="4"/>
  <c r="Y6825" i="4"/>
  <c r="Y5665" i="4"/>
  <c r="Y748" i="4"/>
  <c r="Y292" i="4"/>
  <c r="Y696" i="4"/>
  <c r="Y648" i="4"/>
  <c r="Y5539" i="4"/>
  <c r="Y4647" i="4"/>
  <c r="Y4802" i="4"/>
  <c r="Y2829" i="4"/>
  <c r="Y1215" i="4"/>
  <c r="Y7169" i="4"/>
  <c r="Y1060" i="4"/>
  <c r="Y1174" i="4"/>
  <c r="Y4002" i="4"/>
  <c r="Y384" i="4"/>
  <c r="Y2929" i="4"/>
  <c r="Y422" i="4"/>
  <c r="Y5301" i="4"/>
  <c r="Y1456" i="4"/>
  <c r="Y1115" i="4"/>
  <c r="Y3449" i="4"/>
  <c r="Y7798" i="4"/>
  <c r="Y3094" i="4"/>
  <c r="Y6662" i="4"/>
  <c r="Y2421" i="4"/>
  <c r="Y185" i="4"/>
  <c r="Y158" i="4"/>
  <c r="Y8074" i="4"/>
  <c r="Y464" i="4"/>
  <c r="Y4703" i="4"/>
  <c r="Y540" i="4"/>
  <c r="Y3832" i="4"/>
  <c r="Y6001" i="4"/>
  <c r="Y2360" i="4"/>
  <c r="Y6337" i="4"/>
  <c r="Y3812" i="4"/>
  <c r="Y4692" i="4"/>
  <c r="Y4272" i="4"/>
  <c r="Y1926" i="4"/>
  <c r="Y5993" i="4"/>
  <c r="Y6351" i="4"/>
  <c r="Y536" i="4"/>
  <c r="Y5411" i="4"/>
  <c r="Y419" i="4"/>
  <c r="Y6976" i="4"/>
  <c r="Y1398" i="4"/>
  <c r="Y414" i="4"/>
  <c r="Y7371" i="4"/>
  <c r="Y1845" i="4"/>
  <c r="Y344" i="4"/>
  <c r="Y2437" i="4"/>
  <c r="Y7823" i="4"/>
  <c r="Y4728" i="4"/>
  <c r="Y299" i="4"/>
  <c r="Y7259" i="4"/>
  <c r="Y519" i="4"/>
  <c r="Y5222" i="4"/>
  <c r="Y7648" i="4"/>
  <c r="Y7177" i="4"/>
  <c r="Y5377" i="4"/>
  <c r="Y7874" i="4"/>
  <c r="Y5130" i="4"/>
  <c r="Y4736" i="4"/>
  <c r="Y5972" i="4"/>
  <c r="Y339" i="4"/>
  <c r="Y3526" i="4"/>
  <c r="Y4767" i="4"/>
  <c r="Y4207" i="4"/>
  <c r="Y6605" i="4"/>
  <c r="Y3360" i="4"/>
  <c r="Y2454" i="4"/>
  <c r="Y8036" i="4"/>
  <c r="Y5484" i="4"/>
  <c r="Y2935" i="4"/>
  <c r="Y8311" i="4"/>
  <c r="Y2983" i="4"/>
  <c r="Y967" i="4"/>
  <c r="Y6154" i="4"/>
  <c r="Y5713" i="4"/>
  <c r="Y1333" i="4"/>
  <c r="Y6965" i="4"/>
  <c r="Y959" i="4"/>
  <c r="Y6256" i="4"/>
  <c r="Y2740" i="4"/>
  <c r="Y5103" i="4"/>
  <c r="Y2838" i="4"/>
  <c r="Y3754" i="4"/>
  <c r="Y8214" i="4"/>
  <c r="Y6535" i="4"/>
  <c r="Y5094" i="4"/>
  <c r="Y4111" i="4"/>
  <c r="Y3914" i="4"/>
  <c r="Y6329" i="4"/>
  <c r="Y3777" i="4"/>
  <c r="Y4525" i="4"/>
  <c r="Y534" i="4"/>
  <c r="Y4941" i="4"/>
  <c r="Y5299" i="4"/>
  <c r="Y427" i="4"/>
  <c r="Y506" i="4"/>
  <c r="Y3666" i="4"/>
  <c r="Y7942" i="4"/>
  <c r="Y6460" i="4"/>
  <c r="Y3351" i="4"/>
  <c r="Y7600" i="4"/>
  <c r="Y5653" i="4"/>
  <c r="Y6212" i="4"/>
  <c r="Y6594" i="4"/>
  <c r="Y5515" i="4"/>
  <c r="Y5367" i="4"/>
  <c r="Y253" i="4"/>
  <c r="Y8299" i="4"/>
  <c r="Y5319" i="4"/>
  <c r="Y654" i="4"/>
  <c r="Y8065" i="4"/>
  <c r="Y7670" i="4"/>
  <c r="Y4510" i="4"/>
  <c r="Y2248" i="4"/>
  <c r="Y7290" i="4"/>
  <c r="Y1074" i="4"/>
  <c r="Y5488" i="4"/>
  <c r="Y5636" i="4"/>
  <c r="Y6568" i="4"/>
  <c r="Y7716" i="4"/>
  <c r="Y4352" i="4"/>
  <c r="Y2578" i="4"/>
  <c r="Y3729" i="4"/>
  <c r="Y8233" i="4"/>
  <c r="Y7850" i="4"/>
  <c r="Y7598" i="4"/>
  <c r="Y4157" i="4"/>
  <c r="Y71" i="4"/>
  <c r="Y5984" i="4"/>
  <c r="Y716" i="4"/>
  <c r="Y5118" i="4"/>
  <c r="Y4420" i="4"/>
  <c r="Y7941" i="4"/>
  <c r="Y2755" i="4"/>
  <c r="Y2767" i="4"/>
  <c r="Y3385" i="4"/>
  <c r="Y3303" i="4"/>
  <c r="Y5353" i="4"/>
  <c r="Y819" i="4"/>
  <c r="Y6971" i="4"/>
  <c r="Y2367" i="4"/>
  <c r="Y4864" i="4"/>
  <c r="Y4405" i="4"/>
  <c r="Y5786" i="4"/>
  <c r="Y887" i="4"/>
  <c r="Y2953" i="4"/>
  <c r="Y2824" i="4"/>
  <c r="Y3019" i="4"/>
  <c r="Y3226" i="4"/>
  <c r="Y1295" i="4"/>
  <c r="Y3301" i="4"/>
  <c r="Y2898" i="4"/>
  <c r="Y1077" i="4"/>
  <c r="Y4336" i="4"/>
  <c r="Y2515" i="4"/>
  <c r="Y1168" i="4"/>
  <c r="Y742" i="4"/>
  <c r="Y7362" i="4"/>
  <c r="Y1987" i="4"/>
  <c r="Y52" i="4"/>
  <c r="Y1557" i="4"/>
  <c r="Y358" i="4"/>
  <c r="Y6855" i="4"/>
  <c r="Y4953" i="4"/>
  <c r="Y3835" i="4"/>
  <c r="Y2507" i="4"/>
  <c r="Y8291" i="4"/>
  <c r="Y5306" i="4"/>
  <c r="Y1884" i="4"/>
  <c r="Y5867" i="4"/>
  <c r="Y2438" i="4"/>
  <c r="Y1811" i="4"/>
  <c r="Y4642" i="4"/>
  <c r="Y930" i="4"/>
  <c r="Y903" i="4"/>
  <c r="Y6714" i="4"/>
  <c r="Y3410" i="4"/>
  <c r="Y579" i="4"/>
  <c r="Y7675" i="4"/>
  <c r="Y4606" i="4"/>
  <c r="Y7459" i="4"/>
  <c r="Y4451" i="4"/>
  <c r="Y2290" i="4"/>
  <c r="Y973" i="4"/>
  <c r="Y1141" i="4"/>
  <c r="Y6631" i="4"/>
  <c r="Y3518" i="4"/>
  <c r="Y3131" i="4"/>
  <c r="Y5806" i="4"/>
  <c r="Y7243" i="4"/>
  <c r="Y5854" i="4"/>
  <c r="Y1640" i="4"/>
  <c r="Y3824" i="4"/>
  <c r="Y6244" i="4"/>
  <c r="Y2801" i="4"/>
  <c r="Y4531" i="4"/>
  <c r="Y4004" i="4"/>
  <c r="Y5693" i="4"/>
  <c r="Y12" i="4"/>
  <c r="Y7576" i="4"/>
  <c r="Y7944" i="4"/>
  <c r="Y5848" i="4"/>
  <c r="Y749" i="4"/>
  <c r="Y4300" i="4"/>
  <c r="Y7366" i="4"/>
  <c r="Y646" i="4"/>
  <c r="Y651" i="4"/>
  <c r="Y1244" i="4"/>
  <c r="Y2666" i="4"/>
  <c r="Y8101" i="4"/>
  <c r="Y1041" i="4"/>
  <c r="Y6014" i="4"/>
  <c r="Y3736" i="4"/>
  <c r="Y8103" i="4"/>
  <c r="Y4477" i="4"/>
  <c r="Y1122" i="4"/>
  <c r="Y7315" i="4"/>
  <c r="Y7722" i="4"/>
  <c r="Y309" i="4"/>
  <c r="Y4919" i="4"/>
  <c r="Y5119" i="4"/>
  <c r="Y3192" i="4"/>
  <c r="Y714" i="4"/>
  <c r="Y7302" i="4"/>
  <c r="Y7294" i="4"/>
  <c r="Y5762" i="4"/>
  <c r="Y5473" i="4"/>
  <c r="Y996" i="4"/>
  <c r="Y910" i="4"/>
  <c r="Y2776" i="4"/>
  <c r="Y5456" i="4"/>
  <c r="Y4057" i="4"/>
  <c r="Y5621" i="4"/>
  <c r="Y3929" i="4"/>
  <c r="Y3389" i="4"/>
  <c r="Y4659" i="4"/>
  <c r="Y6327" i="4"/>
  <c r="Y5541" i="4"/>
  <c r="Y5354" i="4"/>
  <c r="Y4558" i="4"/>
  <c r="Y7811" i="4"/>
  <c r="Y7369" i="4"/>
  <c r="Y4281" i="4"/>
  <c r="Y2489" i="4"/>
  <c r="Y2095" i="4"/>
  <c r="Y303" i="4"/>
  <c r="Y8244" i="4"/>
  <c r="Y4846" i="4"/>
  <c r="Y7122" i="4"/>
  <c r="Y6514" i="4"/>
  <c r="Y7745" i="4"/>
  <c r="Y677" i="4"/>
  <c r="Y512" i="4"/>
  <c r="Y8318" i="4"/>
  <c r="Y2272" i="4"/>
  <c r="Y1003" i="4"/>
  <c r="Y525" i="4"/>
  <c r="Y4427" i="4"/>
  <c r="Y1662" i="4"/>
  <c r="Y2997" i="4"/>
  <c r="Y6034" i="4"/>
  <c r="Y3974" i="4"/>
  <c r="Y1324" i="4"/>
  <c r="Y3537" i="4"/>
  <c r="Y2592" i="4"/>
  <c r="Y3681" i="4"/>
  <c r="Y943" i="4"/>
  <c r="Y6340" i="4"/>
  <c r="Y6492" i="4"/>
  <c r="Y4687" i="4"/>
  <c r="Y4716" i="4"/>
  <c r="Y5884" i="4"/>
  <c r="Y3063" i="4"/>
  <c r="Y2895" i="4"/>
  <c r="Y6716" i="4"/>
  <c r="Y289" i="4"/>
  <c r="Y6936" i="4"/>
  <c r="Y2836" i="4"/>
  <c r="Y436" i="4"/>
  <c r="Y2727" i="4"/>
  <c r="Y6283" i="4"/>
  <c r="Y3390" i="4"/>
  <c r="Y2844" i="4"/>
  <c r="Y2179" i="4"/>
  <c r="Y4991" i="4"/>
  <c r="Y3032" i="4"/>
  <c r="Y40" i="4"/>
  <c r="Y786" i="4"/>
  <c r="Y1463" i="4"/>
  <c r="Y7450" i="4"/>
  <c r="Y8179" i="4"/>
  <c r="Y2143" i="4"/>
  <c r="Y4381" i="4"/>
  <c r="Y1781" i="4"/>
  <c r="Y852" i="4"/>
  <c r="Y9" i="4"/>
  <c r="Y7543" i="4"/>
  <c r="Y5788" i="4"/>
  <c r="Y762" i="4"/>
  <c r="Y6310" i="4"/>
  <c r="Y5889" i="4"/>
  <c r="Y6634" i="4"/>
  <c r="Y1877" i="4"/>
  <c r="Y2349" i="4"/>
  <c r="Y387" i="4"/>
  <c r="Y5437" i="4"/>
  <c r="Y4814" i="4"/>
  <c r="Y2646" i="4"/>
  <c r="Y6546" i="4"/>
  <c r="Y6135" i="4"/>
  <c r="Y5443" i="4"/>
  <c r="Y3110" i="4"/>
  <c r="Y1965" i="4"/>
  <c r="Y7592" i="4"/>
  <c r="Y8070" i="4"/>
  <c r="Y4101" i="4"/>
  <c r="Y6007" i="4"/>
  <c r="Y6188" i="4"/>
  <c r="Y6389" i="4"/>
  <c r="Y7160" i="4"/>
  <c r="Y2264" i="4"/>
  <c r="Y3489" i="4"/>
  <c r="Y2771" i="4"/>
  <c r="Y4456" i="4"/>
  <c r="Y3066" i="4"/>
  <c r="Y3642" i="4"/>
  <c r="Y1964" i="4"/>
  <c r="Y1090" i="4"/>
  <c r="Y2405" i="4"/>
  <c r="Y2077" i="4"/>
  <c r="Y2247" i="4"/>
  <c r="Y5898" i="4"/>
  <c r="Y7255" i="4"/>
  <c r="Y5564" i="4"/>
  <c r="Y2925" i="4"/>
  <c r="Y7726" i="4"/>
  <c r="Y1171" i="4"/>
  <c r="Y6222" i="4"/>
  <c r="Y4727" i="4"/>
  <c r="Y409" i="4"/>
  <c r="Y6420" i="4"/>
  <c r="Y3767" i="4"/>
  <c r="Y5776" i="4"/>
  <c r="Y4664" i="4"/>
  <c r="Y4193" i="4"/>
  <c r="Y6778" i="4"/>
  <c r="Y6841" i="4"/>
  <c r="Y5391" i="4"/>
  <c r="Y5101" i="4"/>
  <c r="Y6280" i="4"/>
  <c r="Y3053" i="4"/>
  <c r="Y2127" i="4"/>
  <c r="Y3775" i="4"/>
  <c r="Y4012" i="4"/>
  <c r="Y688" i="4"/>
  <c r="Y6728" i="4"/>
  <c r="Y8241" i="4"/>
  <c r="Y580" i="4"/>
  <c r="Y7901" i="4"/>
  <c r="Y2520" i="4"/>
  <c r="Y2348" i="4"/>
  <c r="Y109" i="4"/>
  <c r="Y7067" i="4"/>
  <c r="Y98" i="4"/>
  <c r="Y8288" i="4"/>
  <c r="Y6727" i="4"/>
  <c r="Y5381" i="4"/>
  <c r="Y4301" i="4"/>
  <c r="Y4372" i="4"/>
  <c r="Y1508" i="4"/>
  <c r="Y6122" i="4"/>
  <c r="Y3674" i="4"/>
  <c r="Y7257" i="4"/>
  <c r="Y1656" i="4"/>
  <c r="Y2939" i="4"/>
  <c r="Y893" i="4"/>
  <c r="Y5123" i="4"/>
  <c r="Y858" i="4"/>
  <c r="Y5420" i="4"/>
  <c r="Y1087" i="4"/>
  <c r="Y3359" i="4"/>
  <c r="Y3123" i="4"/>
  <c r="Y6159" i="4"/>
  <c r="Y553" i="4"/>
  <c r="Y8286" i="4"/>
  <c r="Y6433" i="4"/>
  <c r="Y4178" i="4"/>
  <c r="Y3471" i="4"/>
  <c r="Y5010" i="4"/>
  <c r="Y2971" i="4"/>
  <c r="Y6720" i="4"/>
  <c r="Y5412" i="4"/>
  <c r="Y3234" i="4"/>
  <c r="Y7764" i="4"/>
  <c r="Y2204" i="4"/>
  <c r="Y7035" i="4"/>
  <c r="Y7239" i="4"/>
  <c r="Y4245" i="4"/>
  <c r="Y5594" i="4"/>
  <c r="Y3419" i="4"/>
  <c r="Y4353" i="4"/>
  <c r="Y4517" i="4"/>
  <c r="Y45" i="4"/>
  <c r="Y8284" i="4"/>
  <c r="Y5209" i="4"/>
  <c r="Y557" i="4"/>
  <c r="Y1707" i="4"/>
  <c r="Y4132" i="4"/>
  <c r="Y1105" i="4"/>
  <c r="Y2563" i="4"/>
  <c r="Y3572" i="4"/>
  <c r="Y4962" i="4"/>
  <c r="Y4961" i="4"/>
  <c r="Y4090" i="4"/>
  <c r="Y4974" i="4"/>
  <c r="Y4668" i="4"/>
  <c r="Y4458" i="4"/>
  <c r="Y86" i="4"/>
  <c r="Y2402" i="4"/>
  <c r="Y2508" i="4"/>
  <c r="Y4066" i="4"/>
  <c r="Y566" i="4"/>
  <c r="Y1888" i="4"/>
  <c r="Y1764" i="4"/>
  <c r="Y7775" i="4"/>
  <c r="Y2342" i="4"/>
  <c r="Y7733" i="4"/>
  <c r="Y1433" i="4"/>
  <c r="Y4499" i="4"/>
  <c r="Y5888" i="4"/>
  <c r="Y5777" i="4"/>
  <c r="Y2960" i="4"/>
  <c r="Y6521" i="4"/>
  <c r="Y833" i="4"/>
  <c r="Y2315" i="4"/>
  <c r="Y4093" i="4"/>
  <c r="Y561" i="4"/>
  <c r="Y5592" i="4"/>
  <c r="Y7715" i="4"/>
  <c r="Y1481" i="4"/>
  <c r="Y5369" i="4"/>
  <c r="Y6696" i="4"/>
  <c r="Y1252" i="4"/>
  <c r="Y1657" i="4"/>
  <c r="Y6758" i="4"/>
  <c r="Y5361" i="4"/>
  <c r="Y3991" i="4"/>
  <c r="Y7511" i="4"/>
  <c r="Y560" i="4"/>
  <c r="Y1038" i="4"/>
  <c r="Y7507" i="4"/>
  <c r="Y1079" i="4"/>
  <c r="Y5820" i="4"/>
  <c r="Y4608" i="4"/>
  <c r="Y297" i="4"/>
  <c r="Y7057" i="4"/>
  <c r="Y6262" i="4"/>
  <c r="Y7338" i="4"/>
  <c r="Y7617" i="4"/>
  <c r="Y1894" i="4"/>
  <c r="Y180" i="4"/>
  <c r="Y8021" i="4"/>
  <c r="Y2157" i="4"/>
  <c r="Y1689" i="4"/>
  <c r="Y2080" i="4"/>
  <c r="Y8053" i="4"/>
  <c r="Y6713" i="4"/>
  <c r="Y8207" i="4"/>
  <c r="Y740" i="4"/>
  <c r="Y8105" i="4"/>
  <c r="Y424" i="4"/>
  <c r="Y6111" i="4"/>
  <c r="Y4177" i="4"/>
  <c r="Y1962" i="4"/>
  <c r="Y7961" i="4"/>
  <c r="Y5492" i="4"/>
  <c r="Y4987" i="4"/>
  <c r="Y8273" i="4"/>
  <c r="Y7606" i="4"/>
  <c r="Y5434" i="4"/>
  <c r="Y6038" i="4"/>
  <c r="Y7892" i="4"/>
  <c r="Y6330" i="4"/>
  <c r="Y934" i="4"/>
  <c r="Y4155" i="4"/>
  <c r="Y1310" i="4"/>
  <c r="Y2681" i="4"/>
  <c r="Y7753" i="4"/>
  <c r="Y1411" i="4"/>
  <c r="Y5182" i="4"/>
  <c r="Y4826" i="4"/>
  <c r="Y1745" i="4"/>
  <c r="Y5722" i="4"/>
  <c r="Y856" i="4"/>
  <c r="Y3530" i="4"/>
  <c r="Y2668" i="4"/>
  <c r="Y4994" i="4"/>
  <c r="Y4205" i="4"/>
  <c r="Y6074" i="4"/>
  <c r="Y6432" i="4"/>
  <c r="Y7098" i="4"/>
  <c r="Y3771" i="4"/>
  <c r="Y5429" i="4"/>
  <c r="Y6109" i="4"/>
  <c r="Y6554" i="4"/>
  <c r="Y6458" i="4"/>
  <c r="Y5084" i="4"/>
  <c r="Y7396" i="4"/>
  <c r="Y4079" i="4"/>
  <c r="Y1754" i="4"/>
  <c r="Y7324" i="4"/>
  <c r="Y1717" i="4"/>
  <c r="Y737" i="4"/>
  <c r="Y1362" i="4"/>
  <c r="Y322" i="4"/>
  <c r="Y5549" i="4"/>
  <c r="Y217" i="4"/>
  <c r="Y4842" i="4"/>
  <c r="Y7835" i="4"/>
  <c r="Y5347" i="4"/>
  <c r="Y7263" i="4"/>
  <c r="Y638" i="4"/>
  <c r="Y7482" i="4"/>
  <c r="Y3147" i="4"/>
  <c r="Y1201" i="4"/>
  <c r="Y177" i="4"/>
  <c r="Y5637" i="4"/>
  <c r="Y3879" i="4"/>
  <c r="Y2509" i="4"/>
  <c r="Y2715" i="4"/>
  <c r="Y5263" i="4"/>
  <c r="Y3789" i="4"/>
  <c r="Y2312" i="4"/>
  <c r="Y7505" i="4"/>
  <c r="Y5766" i="4"/>
  <c r="Y4487" i="4"/>
  <c r="Y7175" i="4"/>
  <c r="Y78" i="4"/>
  <c r="Y6312" i="4"/>
  <c r="Y5280" i="4"/>
  <c r="Y2258" i="4"/>
  <c r="Y6653" i="4"/>
  <c r="Y2333" i="4"/>
  <c r="Y7914" i="4"/>
  <c r="Y5207" i="4"/>
  <c r="Y4038" i="4"/>
  <c r="Y1807" i="4"/>
  <c r="Y122" i="4"/>
  <c r="Y2821" i="4"/>
  <c r="Y6484" i="4"/>
  <c r="Y91" i="4"/>
  <c r="Y5931" i="4"/>
  <c r="Y4629" i="4"/>
  <c r="Y3321" i="4"/>
  <c r="Y4567" i="4"/>
  <c r="Y8066" i="4"/>
  <c r="Y3413" i="4"/>
  <c r="Y6084" i="4"/>
  <c r="Y5073" i="4"/>
  <c r="Y1678" i="4"/>
  <c r="Y3141" i="4"/>
  <c r="Y2933" i="4"/>
  <c r="Y6887" i="4"/>
  <c r="Y1793" i="4"/>
  <c r="Y1873" i="4"/>
  <c r="Y992" i="4"/>
  <c r="Y1881" i="4"/>
  <c r="Y8253" i="4"/>
  <c r="Y3073" i="4"/>
  <c r="Y3592" i="4"/>
  <c r="Y5674" i="4"/>
  <c r="Y3553" i="4"/>
  <c r="Y4122" i="4"/>
  <c r="Y5109" i="4"/>
  <c r="Y3682" i="4"/>
  <c r="Y2683" i="4"/>
  <c r="Y8156" i="4"/>
  <c r="Y4163" i="4"/>
  <c r="Y2788" i="4"/>
  <c r="Y6664" i="4"/>
  <c r="Y4028" i="4"/>
  <c r="Y6952" i="4"/>
  <c r="Y2843" i="4"/>
  <c r="Y5876" i="4"/>
  <c r="Y7995" i="4"/>
  <c r="Y5940" i="4"/>
  <c r="Y3191" i="4"/>
  <c r="Y6947" i="4"/>
  <c r="Y922" i="4"/>
  <c r="Y7577" i="4"/>
  <c r="Y904" i="4"/>
  <c r="Y5388" i="4"/>
  <c r="Y4878" i="4"/>
  <c r="Y4975" i="4"/>
  <c r="Y1001" i="4"/>
  <c r="Y2205" i="4"/>
  <c r="Y1032" i="4"/>
  <c r="Y1702" i="4"/>
  <c r="Y2373" i="4"/>
  <c r="Y596" i="4"/>
  <c r="Y6626" i="4"/>
  <c r="Y4740" i="4"/>
  <c r="Y2150" i="4"/>
  <c r="Y7681" i="4"/>
  <c r="Y5463" i="4"/>
  <c r="Y8157" i="4"/>
  <c r="Y6048" i="4"/>
  <c r="Y3883" i="4"/>
  <c r="Y1389" i="4"/>
  <c r="Y4103" i="4"/>
  <c r="Y7611" i="4"/>
  <c r="Y6177" i="4"/>
  <c r="Y8195" i="4"/>
  <c r="Y3054" i="4"/>
  <c r="Y425" i="4"/>
  <c r="Y4607" i="4"/>
  <c r="Y2803" i="4"/>
  <c r="Y4594" i="4"/>
  <c r="Y1136" i="4"/>
  <c r="Y1612" i="4"/>
  <c r="Y8049" i="4"/>
  <c r="Y5663" i="4"/>
  <c r="Y7789" i="4"/>
  <c r="Y393" i="4"/>
  <c r="Y1524" i="4"/>
  <c r="Y195" i="4"/>
  <c r="Y1473" i="4"/>
  <c r="Y6267" i="4"/>
  <c r="Y6397" i="4"/>
  <c r="Y4590" i="4"/>
  <c r="Y3363" i="4"/>
  <c r="Y2800" i="4"/>
  <c r="Y1688" i="4"/>
  <c r="Y2120" i="4"/>
  <c r="Y6932" i="4"/>
  <c r="Y7276" i="4"/>
  <c r="Y4370" i="4"/>
  <c r="Y1208" i="4"/>
  <c r="Y7240" i="4"/>
  <c r="Y7646" i="4"/>
  <c r="Y2113" i="4"/>
  <c r="Y6217" i="4"/>
  <c r="Y2470" i="4"/>
  <c r="Y1506" i="4"/>
  <c r="Y5048" i="4"/>
  <c r="Y3198" i="4"/>
  <c r="Y5897" i="4"/>
  <c r="Y2574" i="4"/>
  <c r="Y2558" i="4"/>
  <c r="Y4437" i="4"/>
  <c r="Y8100" i="4"/>
  <c r="Y5296" i="4"/>
  <c r="Y4916" i="4"/>
  <c r="Y6911" i="4"/>
  <c r="Y7173" i="4"/>
  <c r="Y4907" i="4"/>
  <c r="Y832" i="4"/>
  <c r="Y2956" i="4"/>
  <c r="Y2992" i="4"/>
  <c r="Y7161" i="4"/>
  <c r="Y2778" i="4"/>
  <c r="Y1558" i="4"/>
  <c r="Y4863" i="4"/>
  <c r="Y543" i="4"/>
  <c r="Y8303" i="4"/>
  <c r="Y6884" i="4"/>
  <c r="Y7222" i="4"/>
  <c r="Y308" i="4"/>
  <c r="Y7295" i="4"/>
  <c r="Y3981" i="4"/>
  <c r="Y7401" i="4"/>
  <c r="Y801" i="4"/>
  <c r="Y6914" i="4"/>
  <c r="Y1659" i="4"/>
  <c r="Y4153" i="4"/>
  <c r="Y6648" i="4"/>
  <c r="Y2952" i="4"/>
  <c r="Y5041" i="4"/>
  <c r="Y1760" i="4"/>
  <c r="Y4146" i="4"/>
  <c r="Y7247" i="4"/>
  <c r="Y3830" i="4"/>
  <c r="Y5838" i="4"/>
  <c r="Y2170" i="4"/>
  <c r="Y6167" i="4"/>
  <c r="Y6649" i="4"/>
  <c r="Y4137" i="4"/>
  <c r="Y1830" i="4"/>
  <c r="Y5029" i="4"/>
  <c r="Y2498" i="4"/>
  <c r="Y3376" i="4"/>
  <c r="Y7669" i="4"/>
  <c r="Y2651" i="4"/>
  <c r="Y5633" i="4"/>
  <c r="Y1979" i="4"/>
  <c r="Y1942" i="4"/>
  <c r="Y3606" i="4"/>
  <c r="Y5939" i="4"/>
  <c r="Y4951" i="4"/>
  <c r="Y6336" i="4"/>
  <c r="Y2791" i="4"/>
  <c r="Y1716" i="4"/>
  <c r="Y5832" i="4"/>
  <c r="Y3750" i="4"/>
  <c r="Y626" i="4"/>
  <c r="Y3529" i="4"/>
  <c r="Y1085" i="4"/>
  <c r="Y1197" i="4"/>
  <c r="Y4476" i="4"/>
  <c r="Y4999" i="4"/>
  <c r="Y587" i="4"/>
  <c r="Y492" i="4"/>
  <c r="Y4182" i="4"/>
  <c r="Y5748" i="4"/>
  <c r="Y2795" i="4"/>
  <c r="Y3504" i="4"/>
  <c r="Y4115" i="4"/>
  <c r="Y1417" i="4"/>
  <c r="Y1752" i="4"/>
  <c r="Y5887" i="4"/>
  <c r="Y1661" i="4"/>
  <c r="Y4339" i="4"/>
  <c r="Y1740" i="4"/>
  <c r="Y4873" i="4"/>
  <c r="Y1879" i="4"/>
  <c r="Y4270" i="4"/>
  <c r="Y3897" i="4"/>
  <c r="Y2870" i="4"/>
  <c r="Y571" i="4"/>
  <c r="Y5083" i="4"/>
  <c r="Y3995" i="4"/>
  <c r="Y7949" i="4"/>
  <c r="Y5994" i="4"/>
  <c r="Y6557" i="4"/>
  <c r="Y4765" i="4"/>
  <c r="Y3648" i="4"/>
  <c r="Y2336" i="4"/>
  <c r="Y431" i="4"/>
  <c r="Y5702" i="4"/>
  <c r="Y6465" i="4"/>
  <c r="Y153" i="4"/>
  <c r="Y8082" i="4"/>
  <c r="Y6967" i="4"/>
  <c r="Y7023" i="4"/>
  <c r="Y8339" i="4"/>
  <c r="Y5414" i="4"/>
  <c r="Y6527" i="4"/>
  <c r="Y1125" i="4"/>
  <c r="Y6794" i="4"/>
  <c r="Y2209" i="4"/>
  <c r="Y1598" i="4"/>
  <c r="Y1611" i="4"/>
  <c r="Y392" i="4"/>
  <c r="Y1672" i="4"/>
  <c r="Y3913" i="4"/>
  <c r="Y7908" i="4"/>
  <c r="Y80" i="4"/>
  <c r="Y1737" i="4"/>
  <c r="Y8168" i="4"/>
  <c r="Y1556" i="4"/>
  <c r="Y7382" i="4"/>
  <c r="Y1249" i="4"/>
  <c r="Y871" i="4"/>
  <c r="Y3260" i="4"/>
  <c r="Y4710" i="4"/>
  <c r="Y6455" i="4"/>
  <c r="Y4831" i="4"/>
  <c r="Y4830" i="4"/>
  <c r="Y415" i="4"/>
  <c r="Y151" i="4"/>
  <c r="Y8126" i="4"/>
  <c r="Y4152" i="4"/>
  <c r="Y7442" i="4"/>
  <c r="Y7108" i="4"/>
  <c r="Y88" i="4"/>
  <c r="Y6601" i="4"/>
  <c r="Y4688" i="4"/>
  <c r="Y2331" i="4"/>
  <c r="Y7350" i="4"/>
  <c r="Y279" i="4"/>
  <c r="Y3093" i="4"/>
  <c r="Y5979" i="4"/>
  <c r="Y1213" i="4"/>
  <c r="Y5297" i="4"/>
  <c r="Y157" i="4"/>
  <c r="Y829" i="4"/>
  <c r="Y461" i="4"/>
  <c r="Y2054" i="4"/>
  <c r="Y3314" i="4"/>
  <c r="Y3088" i="4"/>
  <c r="Y4316" i="4"/>
  <c r="Y5750" i="4"/>
  <c r="Y3270" i="4"/>
  <c r="Y7377" i="4"/>
  <c r="Y237" i="4"/>
  <c r="Y6844" i="4"/>
  <c r="Y5423" i="4"/>
  <c r="Y5275" i="4"/>
  <c r="Y1525" i="4"/>
  <c r="Y5098" i="4"/>
  <c r="Y469" i="4"/>
  <c r="Y7580" i="4"/>
  <c r="Y6657" i="4"/>
  <c r="Y8261" i="4"/>
  <c r="Y7515" i="4"/>
  <c r="Y4108" i="4"/>
  <c r="Y6823" i="4"/>
  <c r="Y2833" i="4"/>
  <c r="Y5829" i="4"/>
  <c r="Y4643" i="4"/>
  <c r="Y5398" i="4"/>
  <c r="Y3841" i="4"/>
  <c r="Y4731" i="4"/>
  <c r="Y1636" i="4"/>
  <c r="Y4898" i="4"/>
  <c r="Y3494" i="4"/>
  <c r="Y7335" i="4"/>
  <c r="Y2500" i="4"/>
  <c r="Y2745" i="4"/>
  <c r="Y2571" i="4"/>
  <c r="Y530" i="4"/>
  <c r="Y1359" i="4"/>
  <c r="Y1779" i="4"/>
  <c r="Y6832" i="4"/>
  <c r="Y6762" i="4"/>
  <c r="Y6002" i="4"/>
  <c r="Y3886" i="4"/>
  <c r="Y132" i="4"/>
  <c r="Y5274" i="4"/>
  <c r="Y5302" i="4"/>
  <c r="Y6427" i="4"/>
  <c r="Y7766" i="4"/>
  <c r="Y7412" i="4"/>
  <c r="Y3758" i="4"/>
  <c r="Y5086" i="4"/>
  <c r="Y957" i="4"/>
  <c r="Y1175" i="4"/>
  <c r="Y7654" i="4"/>
  <c r="Y7282" i="4"/>
  <c r="Y4148" i="4"/>
  <c r="Y1056" i="4"/>
  <c r="Y4059" i="4"/>
  <c r="Y5681" i="4"/>
  <c r="Y5783" i="4"/>
  <c r="Y7076" i="4"/>
  <c r="Y4653" i="4"/>
  <c r="Y8134" i="4"/>
  <c r="Y1632" i="4"/>
  <c r="Y1913" i="4"/>
  <c r="Y6286" i="4"/>
  <c r="Y2617" i="4"/>
  <c r="Y1650" i="4"/>
  <c r="Y3713" i="4"/>
  <c r="Y1580" i="4"/>
  <c r="Y2896" i="4"/>
  <c r="Y2493" i="4"/>
  <c r="Y3978" i="4"/>
  <c r="Y3394" i="4"/>
  <c r="Y5570" i="4"/>
  <c r="Y1941" i="4"/>
  <c r="Y5363" i="4"/>
  <c r="Y2516" i="4"/>
  <c r="Y1078" i="4"/>
  <c r="Y6982" i="4"/>
  <c r="Y2504" i="4"/>
  <c r="Y127" i="4"/>
  <c r="Y1955" i="4"/>
  <c r="Y7721" i="4"/>
  <c r="Y5145" i="4"/>
  <c r="Y6343" i="4"/>
  <c r="Y7167" i="4"/>
  <c r="Y7476" i="4"/>
  <c r="Y3546" i="4"/>
  <c r="Y5017" i="4"/>
  <c r="Y3823" i="4"/>
  <c r="Y4087" i="4"/>
  <c r="Y312" i="4"/>
  <c r="Y1044" i="4"/>
  <c r="Y6811" i="4"/>
  <c r="Y4542" i="4"/>
  <c r="Y2449" i="4"/>
  <c r="Y3945" i="4"/>
  <c r="Y380" i="4"/>
  <c r="Y848" i="4"/>
  <c r="Y1767" i="4"/>
  <c r="Y5519" i="4"/>
  <c r="Y5231" i="4"/>
  <c r="Y5409" i="4"/>
  <c r="Y2124" i="4"/>
  <c r="Y2687" i="4"/>
  <c r="Y7289" i="4"/>
  <c r="Y7054" i="4"/>
  <c r="Y6912" i="4"/>
  <c r="Y4559" i="4"/>
  <c r="Y4185" i="4"/>
  <c r="Y4124" i="4"/>
  <c r="Y1967" i="4"/>
  <c r="Y7622" i="4"/>
  <c r="Y3014" i="4"/>
  <c r="Y5886" i="4"/>
  <c r="Y298" i="4"/>
  <c r="Y4265" i="4"/>
  <c r="Y6086" i="4"/>
  <c r="Y5311" i="4"/>
  <c r="Y7455" i="4"/>
  <c r="Y5955" i="4"/>
  <c r="Y2555" i="4"/>
  <c r="Y2443" i="4"/>
  <c r="Y5490" i="4"/>
  <c r="Y6126" i="4"/>
  <c r="Y4482" i="4"/>
  <c r="Y7972" i="4"/>
  <c r="Y8283" i="4"/>
  <c r="Y4876" i="4"/>
  <c r="Y719" i="4"/>
  <c r="Y7484" i="4"/>
  <c r="Y3200" i="4"/>
  <c r="Y2611" i="4"/>
  <c r="Y6347" i="4"/>
  <c r="Y3810" i="4"/>
  <c r="Y2808" i="4"/>
  <c r="Y6807" i="4"/>
  <c r="Y2763" i="4"/>
  <c r="Y5740" i="4"/>
  <c r="Y2224" i="4"/>
  <c r="Y1520" i="4"/>
  <c r="Y2914" i="4"/>
  <c r="Y3319" i="4"/>
  <c r="Y6584" i="4"/>
  <c r="Y3920" i="4"/>
  <c r="Y1209" i="4"/>
  <c r="Y6482" i="4"/>
  <c r="Y2257" i="4"/>
  <c r="Y6748" i="4"/>
  <c r="Y342" i="4"/>
  <c r="Y4126" i="4"/>
  <c r="Y5907" i="4"/>
  <c r="Y564" i="4"/>
  <c r="Y5833" i="4"/>
  <c r="Y4320" i="4"/>
  <c r="Y3743" i="4"/>
  <c r="Y3627" i="4"/>
  <c r="Y5809" i="4"/>
  <c r="Y1251" i="4"/>
  <c r="Y7614" i="4"/>
  <c r="Y574" i="4"/>
  <c r="Y24" i="4"/>
  <c r="Y3117" i="4"/>
  <c r="Y5779" i="4"/>
  <c r="Y3002" i="4"/>
  <c r="Y280" i="4"/>
  <c r="Y69" i="4"/>
  <c r="Y5345" i="4"/>
  <c r="Y7506" i="4"/>
  <c r="Y4037" i="4"/>
  <c r="Y7765" i="4"/>
  <c r="Y1936" i="4"/>
  <c r="Y6236" i="4"/>
  <c r="Y2325" i="4"/>
  <c r="Y5782" i="4"/>
  <c r="Y7112" i="4"/>
  <c r="Y1351" i="4"/>
  <c r="Y6872" i="4"/>
  <c r="Y872" i="4"/>
  <c r="Y4236" i="4"/>
  <c r="Y4677" i="4"/>
  <c r="Y7321" i="4"/>
  <c r="Y6993" i="4"/>
  <c r="Y5270" i="4"/>
  <c r="Y955" i="4"/>
  <c r="Y5672" i="4"/>
  <c r="Y5199" i="4"/>
  <c r="Y2994" i="4"/>
  <c r="Y4532" i="4"/>
  <c r="Y7070" i="4"/>
  <c r="Y6819" i="4"/>
  <c r="Y1538" i="4"/>
  <c r="Y771" i="4"/>
  <c r="Y6827" i="4"/>
  <c r="Y5973" i="4"/>
  <c r="Y7504" i="4"/>
  <c r="Y5158" i="4"/>
  <c r="Y2598" i="4"/>
  <c r="Y5186" i="4"/>
  <c r="Y1911" i="4"/>
  <c r="Y6131" i="4"/>
  <c r="Y6759" i="4"/>
  <c r="Y1430" i="4"/>
  <c r="Y3367" i="4"/>
  <c r="Y7087" i="4"/>
  <c r="Y6506" i="4"/>
  <c r="Y6266" i="4"/>
  <c r="Y1866" i="4"/>
  <c r="Y7266" i="4"/>
  <c r="Y2529" i="4"/>
  <c r="Y6817" i="4"/>
  <c r="Y4183" i="4"/>
  <c r="Y3323" i="4"/>
  <c r="Y2328" i="4"/>
  <c r="Y782" i="4"/>
  <c r="Y760" i="4"/>
  <c r="Y7405" i="4"/>
  <c r="Y3235" i="4"/>
  <c r="Y3519" i="4"/>
  <c r="Y6996" i="4"/>
  <c r="Y4596" i="4"/>
  <c r="Y551" i="4"/>
  <c r="Y2884" i="4"/>
  <c r="Y3999" i="4"/>
  <c r="Y5798" i="4"/>
  <c r="Y6898" i="4"/>
  <c r="Y2218" i="4"/>
  <c r="Y7391" i="4"/>
  <c r="Y2942" i="4"/>
  <c r="Y4425" i="4"/>
  <c r="Y6114" i="4"/>
  <c r="Y524" i="4"/>
  <c r="Y1831" i="4"/>
  <c r="Y4354" i="4"/>
  <c r="Y3355" i="4"/>
  <c r="Y1048" i="4"/>
  <c r="Y2858" i="4"/>
  <c r="Y7647" i="4"/>
  <c r="Y2729" i="4"/>
  <c r="Y7832" i="4"/>
  <c r="Y5969" i="4"/>
  <c r="Y3514" i="4"/>
  <c r="Y2975" i="4"/>
  <c r="Y8328" i="4"/>
  <c r="Y2802" i="4"/>
  <c r="Y3596" i="4"/>
  <c r="Y766" i="4"/>
  <c r="Y1511" i="4"/>
  <c r="Y1104" i="4"/>
  <c r="Y1804" i="4"/>
  <c r="Y4350" i="4"/>
  <c r="Y5879" i="4"/>
  <c r="Y4541" i="4"/>
  <c r="Y2882" i="4"/>
  <c r="Y3927" i="4"/>
  <c r="Y8164" i="4"/>
  <c r="Y6652" i="4"/>
  <c r="Y5803" i="4"/>
  <c r="Y2937" i="4"/>
  <c r="Y8278" i="4"/>
  <c r="Y2041" i="4"/>
  <c r="Y3977" i="4"/>
  <c r="Y6015" i="4"/>
  <c r="Y3401" i="4"/>
  <c r="Y4173" i="4"/>
  <c r="Y7876" i="4"/>
  <c r="Y6284" i="4"/>
  <c r="Y838" i="4"/>
  <c r="Y1992" i="4"/>
  <c r="Y4833" i="4"/>
  <c r="Y5523" i="4"/>
  <c r="Y3044" i="4"/>
  <c r="Y5136" i="4"/>
  <c r="Y6750" i="4"/>
  <c r="Y7875" i="4"/>
  <c r="Y6900" i="4"/>
  <c r="Y1471" i="4"/>
  <c r="Y7433" i="4"/>
  <c r="Y3435" i="4"/>
  <c r="Y7158" i="4"/>
  <c r="Y844" i="4"/>
  <c r="Y509" i="4"/>
  <c r="Y8" i="4"/>
  <c r="Y5998" i="4"/>
  <c r="Y2689" i="4"/>
  <c r="Y6027" i="4"/>
  <c r="Y1254" i="4"/>
  <c r="Y2102" i="4"/>
  <c r="Y8056" i="4"/>
  <c r="Y3060" i="4"/>
  <c r="Y4304" i="4"/>
  <c r="Y4952" i="4"/>
  <c r="Y7024" i="4"/>
  <c r="Y5774" i="4"/>
  <c r="Y1622" i="4"/>
  <c r="Y6091" i="4"/>
  <c r="Y1566" i="4"/>
  <c r="Y4834" i="4"/>
  <c r="Y6545" i="4"/>
  <c r="Y5836" i="4"/>
  <c r="Y2583" i="4"/>
  <c r="Y1590" i="4"/>
  <c r="Y4851" i="4"/>
  <c r="Y6826" i="4"/>
  <c r="Y1540" i="4"/>
  <c r="Y5837" i="4"/>
  <c r="Y1629" i="4"/>
  <c r="Y3166" i="4"/>
  <c r="Y5253" i="4"/>
  <c r="Y355" i="4"/>
  <c r="Y2485" i="4"/>
  <c r="Y1459" i="4"/>
  <c r="Y2311" i="4"/>
  <c r="Y2938" i="4"/>
  <c r="Y103" i="4"/>
  <c r="Y8112" i="4"/>
  <c r="Y8237" i="4"/>
  <c r="Y5290" i="4"/>
  <c r="Y53" i="4"/>
  <c r="Y4599" i="4"/>
  <c r="Y3550" i="4"/>
  <c r="Y200" i="4"/>
  <c r="Y6913" i="4"/>
  <c r="Y2505" i="4"/>
  <c r="Y251" i="4"/>
  <c r="Y7510" i="4"/>
  <c r="Y6392" i="4"/>
  <c r="Y6487" i="4"/>
  <c r="Y4782" i="4"/>
  <c r="Y6341" i="4"/>
  <c r="Y1921" i="4"/>
  <c r="Y5843" i="4"/>
  <c r="Y556" i="4"/>
  <c r="Y6752" i="4"/>
  <c r="Y1604" i="4"/>
  <c r="Y1599" i="4"/>
  <c r="Y5614" i="4"/>
  <c r="Y3522" i="4"/>
  <c r="Y6703" i="4"/>
  <c r="Y5262" i="4"/>
  <c r="Y1292" i="4"/>
  <c r="Y1633" i="4"/>
  <c r="Y6943" i="4"/>
  <c r="Y7921" i="4"/>
  <c r="Y998" i="4"/>
  <c r="Y5860" i="4"/>
  <c r="Y2512" i="4"/>
  <c r="Y8312" i="4"/>
  <c r="Y3457" i="4"/>
  <c r="Y7534" i="4"/>
  <c r="Y5754" i="4"/>
  <c r="Y5344" i="4"/>
  <c r="Y811" i="4"/>
  <c r="Y1188" i="4"/>
  <c r="Y8174" i="4"/>
  <c r="Y6363" i="4"/>
  <c r="Y1211" i="4"/>
  <c r="Y4399" i="4"/>
  <c r="Y1385" i="4"/>
  <c r="Y1938" i="4"/>
  <c r="Y7948" i="4"/>
  <c r="Y3293" i="4"/>
  <c r="Y4513" i="4"/>
  <c r="Y2814" i="4"/>
  <c r="Y6850" i="4"/>
  <c r="Y8151" i="4"/>
  <c r="Y1852" i="4"/>
  <c r="Y6591" i="4"/>
  <c r="Y282" i="4"/>
  <c r="Y5085" i="4"/>
  <c r="Y7316" i="4"/>
  <c r="Y5234" i="4"/>
  <c r="Y4585" i="4"/>
  <c r="Y5258" i="4"/>
  <c r="Y2869" i="4"/>
  <c r="Y4948" i="4"/>
  <c r="Y263" i="4"/>
  <c r="Y166" i="4"/>
  <c r="Y5841" i="4"/>
  <c r="Y5699" i="4"/>
  <c r="Y2478" i="4"/>
  <c r="Y3041" i="4"/>
  <c r="Y7645" i="4"/>
  <c r="Y8313" i="4"/>
  <c r="Y2045" i="4"/>
  <c r="Y5089" i="4"/>
  <c r="Y5418" i="4"/>
  <c r="Y7109" i="4"/>
  <c r="Y6092" i="4"/>
  <c r="Y5287" i="4"/>
  <c r="Y2132" i="4"/>
  <c r="Y2496" i="4"/>
  <c r="Y2553" i="4"/>
  <c r="Y2069" i="4"/>
  <c r="Y2288" i="4"/>
  <c r="Y6443" i="4"/>
  <c r="Y1544" i="4"/>
  <c r="Y2742" i="4"/>
  <c r="Y6621" i="4"/>
  <c r="Y6419" i="4"/>
  <c r="Y1191" i="4"/>
  <c r="Y4421" i="4"/>
  <c r="Y4159" i="4"/>
  <c r="Y2861" i="4"/>
  <c r="Y7769" i="4"/>
  <c r="Y84" i="4"/>
  <c r="Y7938" i="4"/>
  <c r="Y3189" i="4"/>
  <c r="Y3636" i="4"/>
  <c r="Y6321" i="4"/>
  <c r="Y1365" i="4"/>
  <c r="Y3563" i="4"/>
  <c r="Y3107" i="4"/>
  <c r="Y5046" i="4"/>
  <c r="Y6223" i="4"/>
  <c r="Y4743" i="4"/>
  <c r="Y2278" i="4"/>
  <c r="Y3233" i="4"/>
  <c r="Y376" i="4"/>
  <c r="Y4852" i="4"/>
  <c r="Y5840" i="4"/>
  <c r="Y1798" i="4"/>
  <c r="Y7277" i="4"/>
  <c r="Y6348" i="4"/>
  <c r="Y5343" i="4"/>
  <c r="Y1801" i="4"/>
  <c r="Y3558" i="4"/>
  <c r="Y1497" i="4"/>
  <c r="Y6698" i="4"/>
  <c r="Y4214" i="4"/>
  <c r="Y474" i="4"/>
  <c r="Y4711" i="4"/>
  <c r="Y5626" i="4"/>
  <c r="Y3366" i="4"/>
  <c r="Y3290" i="4"/>
  <c r="Y8213" i="4"/>
  <c r="Y1005" i="4"/>
  <c r="Y3916" i="4"/>
  <c r="Y7862" i="4"/>
  <c r="Y6705" i="4"/>
  <c r="Y2074" i="4"/>
  <c r="Y5249" i="4"/>
  <c r="Y5251" i="4"/>
  <c r="Y5322" i="4"/>
  <c r="Y3184" i="4"/>
  <c r="Y7480" i="4"/>
  <c r="Y7639" i="4"/>
  <c r="Y6293" i="4"/>
  <c r="Y900" i="4"/>
  <c r="Y1553" i="4"/>
  <c r="Y3620" i="4"/>
  <c r="Y375" i="4"/>
  <c r="Y2826" i="4"/>
  <c r="Y7894" i="4"/>
  <c r="Y4896" i="4"/>
  <c r="Y3128" i="4"/>
  <c r="Y1460" i="4"/>
  <c r="Y2376" i="4"/>
  <c r="Y3780" i="4"/>
  <c r="Y8012" i="4"/>
  <c r="Y6779" i="4"/>
  <c r="Y2114" i="4"/>
  <c r="Y6579" i="4"/>
  <c r="Y3842" i="4"/>
  <c r="Y6019" i="4"/>
  <c r="Y7007" i="4"/>
  <c r="Y1289" i="4"/>
  <c r="Y674" i="4"/>
  <c r="Y7368" i="4"/>
  <c r="Y6784" i="4"/>
  <c r="Y4758" i="4"/>
  <c r="Y7954" i="4"/>
  <c r="Y2698" i="4"/>
  <c r="Y615" i="4"/>
  <c r="Y4616" i="4"/>
  <c r="Y154" i="4"/>
  <c r="Y2318" i="4"/>
  <c r="Y4110" i="4"/>
  <c r="Y7104" i="4"/>
  <c r="Y2462" i="4"/>
  <c r="Y1809" i="4"/>
  <c r="Y8182" i="4"/>
  <c r="Y5050" i="4"/>
  <c r="Y4654" i="4"/>
  <c r="Y631" i="4"/>
  <c r="Y4807" i="4"/>
  <c r="Y2025" i="4"/>
  <c r="Y321" i="4"/>
  <c r="Y7341" i="4"/>
  <c r="Y7437" i="4"/>
  <c r="Y7952" i="4"/>
  <c r="Y5331" i="4"/>
  <c r="Y5149" i="4"/>
  <c r="Y598" i="4"/>
  <c r="Y3870" i="4"/>
  <c r="Y5658" i="4"/>
  <c r="Y585" i="4"/>
  <c r="Y5985" i="4"/>
  <c r="Y4904" i="4"/>
  <c r="Y1593" i="4"/>
  <c r="Y4890" i="4"/>
  <c r="Y4019" i="4"/>
  <c r="Y4689" i="4"/>
  <c r="Y6630" i="4"/>
  <c r="Y1586" i="4"/>
  <c r="Y1250" i="4"/>
  <c r="Y1493" i="4"/>
  <c r="Y5497" i="4"/>
  <c r="Y278" i="4"/>
  <c r="Y7804" i="4"/>
  <c r="Y6744" i="4"/>
  <c r="Y4331" i="4"/>
  <c r="Y1367" i="4"/>
  <c r="Y2434" i="4"/>
  <c r="Y961" i="4"/>
  <c r="Y5875" i="4"/>
  <c r="Y8257" i="4"/>
  <c r="Y4913" i="4"/>
  <c r="Y4683" i="4"/>
  <c r="Y6776" i="4"/>
  <c r="Y5863" i="4"/>
  <c r="Y750" i="4"/>
  <c r="Y2610" i="4"/>
  <c r="Y3878" i="4"/>
  <c r="Y3485" i="4"/>
  <c r="Y4402" i="4"/>
  <c r="Y867" i="4"/>
  <c r="Y8104" i="4"/>
  <c r="Y2169" i="4"/>
  <c r="Y6115" i="4"/>
  <c r="Y3450" i="4"/>
  <c r="Y3861" i="4"/>
  <c r="Y5074" i="4"/>
  <c r="Y2922" i="4"/>
  <c r="Y3114" i="4"/>
  <c r="Y2526" i="4"/>
  <c r="Y702" i="4"/>
  <c r="Y3322" i="4"/>
  <c r="Y6295" i="4"/>
  <c r="Y1109" i="4"/>
  <c r="Y2614" i="4"/>
  <c r="Y1363" i="4"/>
  <c r="Y4256" i="4"/>
  <c r="Y3963" i="4"/>
  <c r="Y5697" i="4"/>
  <c r="Y1307" i="4"/>
  <c r="Y3557" i="4"/>
  <c r="Y6498" i="4"/>
  <c r="Y5959" i="4"/>
  <c r="Y6950" i="4"/>
  <c r="Y2057" i="4"/>
  <c r="Y199" i="4"/>
  <c r="Y3288" i="4"/>
  <c r="Y1565" i="4"/>
  <c r="Y2305" i="4"/>
  <c r="Y7265" i="4"/>
  <c r="Y4633" i="4"/>
  <c r="Y4628" i="4"/>
  <c r="Y5700" i="4"/>
  <c r="Y1615" i="4"/>
  <c r="Y6645" i="4"/>
  <c r="Y4584" i="4"/>
  <c r="Y4397" i="4"/>
  <c r="Y1869" i="4"/>
  <c r="Y1127" i="4"/>
  <c r="Y3850" i="4"/>
  <c r="Y4730" i="4"/>
  <c r="Y230" i="4"/>
  <c r="Y1279" i="4"/>
  <c r="Y6195" i="4"/>
  <c r="Y4667" i="4"/>
  <c r="Y5608" i="4"/>
  <c r="Y1916" i="4"/>
  <c r="Y1434" i="4"/>
  <c r="Y2823" i="4"/>
  <c r="Y640" i="4"/>
  <c r="Y7605" i="4"/>
  <c r="Y7201" i="4"/>
  <c r="Y6285" i="4"/>
  <c r="Y4752" i="4"/>
  <c r="Y1346" i="4"/>
  <c r="Y3998" i="4"/>
  <c r="Y7423" i="4"/>
  <c r="Y3254" i="4"/>
  <c r="Y1952" i="4"/>
  <c r="Y5465" i="4"/>
  <c r="Y4328" i="4"/>
  <c r="Y5163" i="4"/>
  <c r="Y4144" i="4"/>
  <c r="Y6496" i="4"/>
  <c r="Y4701" i="4"/>
  <c r="Y4046" i="4"/>
  <c r="Y6382" i="4"/>
  <c r="Y7855" i="4"/>
  <c r="Y7970" i="4"/>
  <c r="Y5334" i="4"/>
  <c r="Y2395" i="4"/>
  <c r="Y2676" i="4"/>
  <c r="Y7628" i="4"/>
  <c r="Y7323" i="4"/>
  <c r="Y3839" i="4"/>
  <c r="Y817" i="4"/>
  <c r="Y5105" i="4"/>
  <c r="Y3555" i="4"/>
  <c r="Y7117" i="4"/>
  <c r="Y5828" i="4"/>
  <c r="Y2259" i="4"/>
  <c r="Y1332" i="4"/>
  <c r="Y6606" i="4"/>
  <c r="Y4620" i="4"/>
  <c r="Y1221" i="4"/>
  <c r="Y7651" i="4"/>
  <c r="Y5106" i="4"/>
  <c r="Y1425" i="4"/>
  <c r="Y2957" i="4"/>
  <c r="Y4613" i="4"/>
  <c r="Y6531" i="4"/>
  <c r="Y5169" i="4"/>
  <c r="Y6835" i="4"/>
  <c r="Y1457" i="4"/>
  <c r="Y1498" i="4"/>
  <c r="Y3749" i="4"/>
  <c r="Y2075" i="4"/>
  <c r="Y7009" i="4"/>
  <c r="Y112" i="4"/>
  <c r="Y3247" i="4"/>
  <c r="Y6442" i="4"/>
  <c r="Y3672" i="4"/>
  <c r="Y6018" i="4"/>
  <c r="Y3162" i="4"/>
  <c r="Y4092" i="4"/>
  <c r="Y1294" i="4"/>
  <c r="Y960" i="4"/>
  <c r="Y6791" i="4"/>
  <c r="Y3185" i="4"/>
  <c r="Y4489" i="4"/>
  <c r="Y633" i="4"/>
  <c r="Y2587" i="4"/>
  <c r="Y4269" i="4"/>
  <c r="Y2579" i="4"/>
  <c r="Y866" i="4"/>
  <c r="Y4544" i="4"/>
  <c r="Y39" i="4"/>
  <c r="Y8116" i="4"/>
  <c r="Y6761" i="4"/>
  <c r="Y5356" i="4"/>
  <c r="Y7447" i="4"/>
  <c r="Y3395" i="4"/>
  <c r="Y8107" i="4"/>
  <c r="Y32" i="4"/>
  <c r="Y1379" i="4"/>
  <c r="Y4795" i="4"/>
  <c r="Y7332" i="4"/>
  <c r="Y4308" i="4"/>
  <c r="Y3336" i="4"/>
  <c r="Y87" i="4"/>
  <c r="Y460" i="4"/>
  <c r="Y6228" i="4"/>
  <c r="Y6954" i="4"/>
  <c r="Y4602" i="4"/>
  <c r="Y8047" i="4"/>
  <c r="Y3509" i="4"/>
  <c r="Y1091" i="4"/>
  <c r="Y277" i="4"/>
  <c r="Y8324" i="4"/>
  <c r="Y5922" i="4"/>
  <c r="Y5468" i="4"/>
  <c r="Y5574" i="4"/>
  <c r="Y7116" i="4"/>
  <c r="Y5957" i="4"/>
  <c r="Y3947" i="4"/>
  <c r="Y3453" i="4"/>
  <c r="Y2774" i="4"/>
  <c r="Y965" i="4"/>
  <c r="Y450" i="4"/>
  <c r="Y2168" i="4"/>
  <c r="Y8026" i="4"/>
  <c r="Y7587" i="4"/>
  <c r="Y7131" i="4"/>
  <c r="Y1263" i="4"/>
  <c r="Y3740" i="4"/>
  <c r="Y6818" i="4"/>
  <c r="Y169" i="4"/>
  <c r="Y1603" i="4"/>
  <c r="Y1930" i="4"/>
  <c r="Y6067" i="4"/>
  <c r="Y1620" i="4"/>
  <c r="Y113" i="4"/>
  <c r="Y2291" i="4"/>
  <c r="Y1066" i="4"/>
  <c r="Y30" i="4"/>
  <c r="Y7387" i="4"/>
  <c r="Y5533" i="4"/>
  <c r="Y4550" i="4"/>
  <c r="Y3318" i="4"/>
  <c r="Y6959" i="4"/>
  <c r="Y2820" i="4"/>
  <c r="Y4318" i="4"/>
  <c r="Y7975" i="4"/>
  <c r="Y8150" i="4"/>
  <c r="Y2658" i="4"/>
  <c r="Y6964" i="4"/>
  <c r="Y5254" i="4"/>
  <c r="Y6128" i="4"/>
  <c r="Y6260" i="4"/>
  <c r="Y6669" i="4"/>
  <c r="Y5307" i="4"/>
  <c r="Y6731" i="4"/>
  <c r="Y6477" i="4"/>
  <c r="Y2595" i="4"/>
  <c r="Y7370" i="4"/>
  <c r="Y4164" i="4"/>
  <c r="Y1956" i="4"/>
  <c r="Y121" i="4"/>
  <c r="Y1775" i="4"/>
  <c r="Y2245" i="4"/>
  <c r="Y1196" i="4"/>
  <c r="Y4694" i="4"/>
  <c r="Y7413" i="4"/>
  <c r="Y919" i="4"/>
  <c r="Y3342" i="4"/>
  <c r="Y4226" i="4"/>
  <c r="Y4006" i="4"/>
  <c r="Y250" i="4"/>
  <c r="Y886" i="4"/>
  <c r="Y3670" i="4"/>
  <c r="Y950" i="4"/>
  <c r="Y2490" i="4"/>
  <c r="Y5171" i="4"/>
  <c r="Y5935" i="4"/>
  <c r="Y2768" i="4"/>
  <c r="Y1543" i="4"/>
  <c r="Y4254" i="4"/>
  <c r="Y1668" i="4"/>
  <c r="Y3768" i="4"/>
  <c r="Y1594" i="4"/>
  <c r="Y7313" i="4"/>
  <c r="Y7292" i="4"/>
  <c r="Y5459" i="4"/>
  <c r="Y822" i="4"/>
  <c r="Y7380" i="4"/>
  <c r="Y3617" i="4"/>
  <c r="Y6" i="4"/>
  <c r="Y5129" i="4"/>
  <c r="Y2147" i="4"/>
  <c r="Y6893" i="4"/>
  <c r="Y8281" i="4"/>
  <c r="Y3240" i="4"/>
  <c r="Y1274" i="4"/>
  <c r="Y2148" i="4"/>
  <c r="Y2944" i="4"/>
  <c r="Y7857" i="4"/>
  <c r="Y8327" i="4"/>
  <c r="Y173" i="4"/>
  <c r="Y5034" i="4"/>
  <c r="Y29" i="4"/>
  <c r="Y6326" i="4"/>
  <c r="Y4969" i="4"/>
  <c r="Y3108" i="4"/>
  <c r="Y2297" i="4"/>
  <c r="Y44" i="4"/>
  <c r="Y2400" i="4"/>
  <c r="Y1634" i="4"/>
  <c r="Y6874" i="4"/>
  <c r="Y4956" i="4"/>
  <c r="Y759" i="4"/>
  <c r="Y5211" i="4"/>
  <c r="Y4619" i="4"/>
  <c r="Y2622" i="4"/>
  <c r="Y7262" i="4"/>
  <c r="Y4597" i="4"/>
  <c r="Y3398" i="4"/>
  <c r="Y3910" i="4"/>
  <c r="Y5567" i="4"/>
  <c r="Y3930" i="4"/>
  <c r="Y5455" i="4"/>
  <c r="Y5384" i="4"/>
  <c r="Y4378" i="4"/>
  <c r="Y739" i="4"/>
  <c r="Y2130" i="4"/>
  <c r="Y6297" i="4"/>
  <c r="Y6192" i="4"/>
  <c r="Y2655" i="4"/>
  <c r="Y383" i="4"/>
  <c r="Y4369" i="4"/>
  <c r="Y206" i="4"/>
  <c r="Y6225" i="4"/>
  <c r="Y809" i="4"/>
  <c r="Y2536" i="4"/>
  <c r="Y3793" i="4"/>
  <c r="Y5660" i="4"/>
  <c r="Y210" i="4"/>
  <c r="Y5146" i="4"/>
  <c r="Y849" i="4"/>
  <c r="Y5236" i="4"/>
  <c r="Y5997" i="4"/>
  <c r="Y236" i="4"/>
  <c r="Y404" i="4"/>
  <c r="Y3393" i="4"/>
  <c r="Y394" i="4"/>
  <c r="Y8088" i="4"/>
  <c r="Y6838" i="4"/>
  <c r="Y2026" i="4"/>
  <c r="Y1015" i="4"/>
  <c r="Y3491" i="4"/>
  <c r="Y7826" i="4"/>
  <c r="Y5289" i="4"/>
  <c r="Y8173" i="4"/>
  <c r="Y7198" i="4"/>
  <c r="Y4410" i="4"/>
  <c r="Y5365" i="4"/>
  <c r="Y531" i="4"/>
  <c r="Y2483" i="4"/>
  <c r="Y6977" i="4"/>
  <c r="Y4141" i="4"/>
  <c r="Y7871" i="4"/>
  <c r="Y7897" i="4"/>
  <c r="Y183" i="4"/>
  <c r="Y1947" i="4"/>
  <c r="Y6041" i="4"/>
  <c r="Y3358" i="4"/>
  <c r="Y3317" i="4"/>
  <c r="Y1714" i="4"/>
  <c r="Y662" i="4"/>
  <c r="Y8044" i="4"/>
  <c r="Y6003" i="4"/>
  <c r="Y1216" i="4"/>
  <c r="Y845" i="4"/>
  <c r="Y3097" i="4"/>
  <c r="Y7028" i="4"/>
  <c r="Y1984" i="4"/>
  <c r="Y7162" i="4"/>
  <c r="Y6428" i="4"/>
  <c r="Y7406" i="4"/>
  <c r="Y5691" i="4"/>
  <c r="Y6375" i="4"/>
  <c r="Y1068" i="4"/>
  <c r="Y2926" i="4"/>
  <c r="Y2916" i="4"/>
  <c r="Y6958" i="4"/>
  <c r="Y3047" i="4"/>
  <c r="Y5529" i="4"/>
  <c r="Y4294" i="4"/>
  <c r="Y2840" i="4"/>
  <c r="Y6614" i="4"/>
  <c r="Y1728" i="4"/>
  <c r="Y4798" i="4"/>
  <c r="Y4609" i="4"/>
  <c r="Y6095" i="4"/>
  <c r="Y1665" i="4"/>
  <c r="Y7403" i="4"/>
  <c r="Y1166" i="4"/>
  <c r="Y2785" i="4"/>
  <c r="Y5481" i="4"/>
  <c r="Y2364" i="4"/>
  <c r="Y5047" i="4"/>
  <c r="Y2961" i="4"/>
  <c r="Y6707" i="4"/>
  <c r="Y4662" i="4"/>
  <c r="Y5173" i="4"/>
  <c r="Y3520" i="4"/>
  <c r="Y7179" i="4"/>
  <c r="Y6143" i="4"/>
  <c r="Y5913" i="4"/>
  <c r="Y7881" i="4"/>
  <c r="Y5801" i="4"/>
  <c r="Y7085" i="4"/>
  <c r="Y2680" i="4"/>
  <c r="Y1234" i="4"/>
  <c r="Y1709" i="4"/>
  <c r="Y857" i="4"/>
  <c r="Y1670" i="4"/>
  <c r="Y1461" i="4"/>
  <c r="Y1165" i="4"/>
  <c r="Y3172" i="4"/>
  <c r="Y6112" i="4"/>
  <c r="Y2691" i="4"/>
  <c r="Y4810" i="4"/>
  <c r="Y5903" i="4"/>
  <c r="Y1458" i="4"/>
  <c r="Y7620" i="4"/>
  <c r="Y446" i="4"/>
  <c r="Y3735" i="4"/>
  <c r="Y5518" i="4"/>
  <c r="Y6366" i="4"/>
  <c r="Y5007" i="4"/>
  <c r="Y3710" i="4"/>
  <c r="Y2227" i="4"/>
  <c r="Y751" i="4"/>
  <c r="Y8098" i="4"/>
  <c r="Y6660" i="4"/>
  <c r="Y5718" i="4"/>
  <c r="Y364" i="4"/>
  <c r="Y4944" i="4"/>
  <c r="Y4333" i="4"/>
  <c r="Y5002" i="4"/>
  <c r="Y7840" i="4"/>
  <c r="Y7603" i="4"/>
  <c r="Y6317" i="4"/>
  <c r="Y1959" i="4"/>
  <c r="Y7684" i="4"/>
  <c r="Y7228" i="4"/>
  <c r="Y6237" i="4"/>
  <c r="Y1381" i="4"/>
  <c r="Y5580" i="4"/>
  <c r="Y7352" i="4"/>
  <c r="Y7015" i="4"/>
  <c r="Y167" i="4"/>
  <c r="Y6692" i="4"/>
  <c r="Y5009" i="4"/>
  <c r="Y2700" i="4"/>
  <c r="Y4311" i="4"/>
  <c r="Y5015" i="4"/>
  <c r="Y3635" i="4"/>
  <c r="Y5796" i="4"/>
  <c r="Y5810" i="4"/>
  <c r="Y2289" i="4"/>
  <c r="Y4576" i="4"/>
  <c r="Y6184" i="4"/>
  <c r="Y3640" i="4"/>
  <c r="Y8290" i="4"/>
  <c r="Y5495" i="4"/>
  <c r="Y5031" i="4"/>
  <c r="Y2183" i="4"/>
  <c r="Y7061" i="4"/>
  <c r="Y7636" i="4"/>
  <c r="Y8215" i="4"/>
  <c r="Y1462" i="4"/>
  <c r="Y4268" i="4"/>
  <c r="Y6016" i="4"/>
  <c r="Y1271" i="4"/>
  <c r="Y721" i="4"/>
  <c r="Y92" i="4"/>
  <c r="Y7660" i="4"/>
  <c r="Y1072" i="4"/>
  <c r="Y1961" i="4"/>
  <c r="Y1421" i="4"/>
  <c r="Y3575" i="4"/>
  <c r="Y1203" i="4"/>
  <c r="Y2255" i="4"/>
  <c r="Y7157" i="4"/>
  <c r="Y6250" i="4"/>
  <c r="Y8122" i="4"/>
  <c r="Y4995" i="4"/>
  <c r="Y3686" i="4"/>
  <c r="Y240" i="4"/>
  <c r="Y4018" i="4"/>
  <c r="Y1370" i="4"/>
  <c r="Y4022" i="4"/>
  <c r="Y7714" i="4"/>
  <c r="Y5808" i="4"/>
  <c r="Y1664" i="4"/>
  <c r="Y5131" i="4"/>
  <c r="Y7627" i="4"/>
  <c r="Y632" i="4"/>
  <c r="Y5133" i="4"/>
  <c r="Y2506" i="4"/>
  <c r="Y4071" i="4"/>
  <c r="Y3222" i="4"/>
  <c r="Y125" i="4"/>
  <c r="Y3709" i="4"/>
  <c r="Y4745" i="4"/>
  <c r="Y3490" i="4"/>
  <c r="Y5855" i="4"/>
  <c r="Y7241" i="4"/>
  <c r="Y6889" i="4"/>
  <c r="Y5454" i="4"/>
  <c r="Y3183" i="4"/>
  <c r="Y6398" i="4"/>
  <c r="Y5062" i="4"/>
  <c r="Y5382" i="4"/>
  <c r="Y1325" i="4"/>
  <c r="Y7558" i="4"/>
  <c r="Y7378" i="4"/>
  <c r="Y7561" i="4"/>
  <c r="Y2350" i="4"/>
  <c r="Y5458" i="4"/>
  <c r="Y3948" i="4"/>
  <c r="Y6311" i="4"/>
  <c r="Y6064" i="4"/>
  <c r="Y3543" i="4"/>
  <c r="Y6939" i="4"/>
  <c r="Y1697" i="4"/>
  <c r="Y3056" i="4"/>
  <c r="Y2746" i="4"/>
  <c r="Y4465" i="4"/>
  <c r="Y6543" i="4"/>
  <c r="Y7704" i="4"/>
  <c r="Y54" i="4"/>
  <c r="Y537" i="4"/>
  <c r="Y942" i="4"/>
  <c r="Y8308" i="4"/>
  <c r="Y2491" i="4"/>
  <c r="Y6209" i="4"/>
  <c r="Y918" i="4"/>
  <c r="Y5431" i="4"/>
  <c r="Y8169" i="4"/>
  <c r="Y5895" i="4"/>
  <c r="Y2930" i="4"/>
  <c r="Y4631" i="4"/>
  <c r="Y6170" i="4"/>
  <c r="Y7522" i="4"/>
  <c r="Y2065" i="4"/>
  <c r="Y1676" i="4"/>
  <c r="Y4981" i="4"/>
  <c r="Y5324" i="4"/>
  <c r="Y7535" i="4"/>
  <c r="Y6708" i="4"/>
  <c r="Y3298" i="4"/>
  <c r="Y7680" i="4"/>
  <c r="Y990" i="4"/>
  <c r="Y7877" i="4"/>
  <c r="Y4392" i="4"/>
  <c r="Y3851" i="4"/>
  <c r="Y2728" i="4"/>
  <c r="Y6292" i="4"/>
  <c r="Y1669" i="4"/>
  <c r="Y6589" i="4"/>
  <c r="Y3040" i="4"/>
  <c r="Y7791" i="4"/>
  <c r="Y6316" i="4"/>
  <c r="Y3826" i="4"/>
  <c r="Y6670" i="4"/>
  <c r="Y5162" i="4"/>
  <c r="Y5712" i="4"/>
  <c r="Y3253" i="4"/>
  <c r="Y1269" i="4"/>
  <c r="Y6281" i="4"/>
  <c r="Y7100" i="4"/>
  <c r="Y2121" i="4"/>
  <c r="Y5167" i="4"/>
  <c r="Y6526" i="4"/>
  <c r="Y6928" i="4"/>
  <c r="Y4893" i="4"/>
  <c r="Y5216" i="4"/>
  <c r="Y4685" i="4"/>
  <c r="Y140" i="4"/>
  <c r="Y3251" i="4"/>
  <c r="Y888" i="4"/>
  <c r="Y5599" i="4"/>
  <c r="Y7679" i="4"/>
  <c r="Y4636" i="4"/>
  <c r="Y7784" i="4"/>
  <c r="Y5496" i="4"/>
  <c r="Y7491" i="4"/>
  <c r="Y2137" i="4"/>
  <c r="Y7427" i="4"/>
  <c r="Y7792" i="4"/>
  <c r="Y2612" i="4"/>
  <c r="Y3588" i="4"/>
  <c r="Y1086" i="4"/>
  <c r="Y4984" i="4"/>
  <c r="Y4317" i="4"/>
  <c r="Y8136" i="4"/>
  <c r="Y1643" i="4"/>
  <c r="Y1774" i="4"/>
  <c r="Y3872" i="4"/>
  <c r="Y2131" i="4"/>
  <c r="Y7474" i="4"/>
  <c r="Y4262" i="4"/>
  <c r="Y5870" i="4"/>
  <c r="Y2851" i="4"/>
  <c r="Y1648" i="4"/>
  <c r="Y3733" i="4"/>
  <c r="Y5410" i="4"/>
  <c r="Y705" i="4"/>
  <c r="Y830" i="4"/>
  <c r="Y497" i="4"/>
  <c r="Y1776" i="4"/>
  <c r="Y7446" i="4"/>
  <c r="Y2713" i="4"/>
  <c r="Y4721" i="4"/>
  <c r="Y7998" i="4"/>
  <c r="Y1905" i="4"/>
  <c r="Y4136" i="4"/>
  <c r="Y6110" i="4"/>
  <c r="Y588" i="4"/>
  <c r="Y3229" i="4"/>
  <c r="Y2451" i="4"/>
  <c r="Y8305" i="4"/>
  <c r="Y3039" i="4"/>
  <c r="Y3269" i="4"/>
  <c r="Y958" i="4"/>
  <c r="Y6166" i="4"/>
  <c r="Y4699" i="4"/>
  <c r="Y3092" i="4"/>
  <c r="Y6789" i="4"/>
  <c r="Y2191" i="4"/>
  <c r="Y6978" i="4"/>
  <c r="Y2203" i="4"/>
  <c r="Y5943" i="4"/>
  <c r="Y5778" i="4"/>
  <c r="Y1338" i="4"/>
  <c r="Y6050" i="4"/>
  <c r="Y8269" i="4"/>
  <c r="Y7337" i="4"/>
  <c r="Y7494" i="4"/>
  <c r="Y4857" i="4"/>
  <c r="Y379" i="4"/>
  <c r="Y8295" i="4"/>
  <c r="Y6099" i="4"/>
  <c r="Y7326" i="4"/>
  <c r="Y7527" i="4"/>
  <c r="Y3072" i="4"/>
  <c r="Y3404" i="4"/>
  <c r="Y2430" i="4"/>
  <c r="Y4600" i="4"/>
  <c r="Y6258" i="4"/>
  <c r="Y3702" i="4"/>
  <c r="Y6576" i="4"/>
  <c r="Y1708" i="4"/>
  <c r="Y2482" i="4"/>
  <c r="Y2586" i="4"/>
  <c r="Y6334" i="4"/>
  <c r="Y456" i="4"/>
  <c r="Y3462" i="4"/>
  <c r="Y6616" i="4"/>
  <c r="Y4518" i="4"/>
  <c r="Y6659" i="4"/>
  <c r="Y8120" i="4"/>
  <c r="Y1485" i="4"/>
  <c r="Y8220" i="4"/>
  <c r="Y3968" i="4"/>
  <c r="Y1291" i="4"/>
  <c r="Y1475" i="4"/>
  <c r="Y6633" i="4"/>
  <c r="Y6810" i="4"/>
  <c r="Y6021" i="4"/>
  <c r="Y1547" i="4"/>
  <c r="Y2059" i="4"/>
  <c r="Y5043" i="4"/>
  <c r="Y5093" i="4"/>
  <c r="Y6104" i="4"/>
  <c r="Y4228" i="4"/>
  <c r="Y1817" i="4"/>
  <c r="Y4118" i="4"/>
  <c r="Y6385" i="4"/>
  <c r="Y6538" i="4"/>
  <c r="Y3129" i="4"/>
  <c r="Y1989" i="4"/>
  <c r="Y3391" i="4"/>
  <c r="Y6328" i="4"/>
  <c r="Y6271" i="4"/>
  <c r="Y4832" i="4"/>
  <c r="Y5789" i="4"/>
  <c r="Y5122" i="4"/>
  <c r="Y5505" i="4"/>
  <c r="Y3803" i="4"/>
  <c r="Y1204" i="4"/>
  <c r="Y620" i="4"/>
  <c r="Y6393" i="4"/>
  <c r="Y3481" i="4"/>
  <c r="Y5971" i="4"/>
  <c r="Y208" i="4"/>
  <c r="Y2734" i="4"/>
  <c r="Y8255" i="4"/>
  <c r="Y1387" i="4"/>
  <c r="Y5995" i="4"/>
  <c r="Y1158" i="4"/>
  <c r="Y3294" i="4"/>
  <c r="Y7151" i="4"/>
  <c r="Y1724" i="4"/>
  <c r="Y7662" i="4"/>
  <c r="Y6200" i="4"/>
  <c r="Y1883" i="4"/>
  <c r="Y2576" i="4"/>
  <c r="Y1915" i="4"/>
  <c r="Y3776" i="4"/>
  <c r="Y6953" i="4"/>
  <c r="Y2909" i="4"/>
  <c r="Y5020" i="4"/>
  <c r="Y7712" i="4"/>
  <c r="Y4632" i="4"/>
  <c r="Y642" i="4"/>
  <c r="Y1983" i="4"/>
  <c r="Y6946" i="4"/>
  <c r="Y4760" i="4"/>
  <c r="Y7531" i="4"/>
  <c r="Y2673" i="4"/>
  <c r="Y3513" i="4"/>
  <c r="Y8223" i="4"/>
  <c r="Y1499" i="4"/>
  <c r="Y5316" i="4"/>
  <c r="Y63" i="4"/>
  <c r="Y7419" i="4"/>
  <c r="Y2564" i="4"/>
  <c r="Y6806" i="4"/>
  <c r="Y7777" i="4"/>
  <c r="Y4515" i="4"/>
  <c r="Y1055" i="4"/>
  <c r="Y6176" i="4"/>
  <c r="Y2913" i="4"/>
  <c r="Y5724" i="4"/>
  <c r="Y3936" i="4"/>
  <c r="Y5340" i="4"/>
  <c r="Y789" i="4"/>
  <c r="Y7284" i="4"/>
  <c r="Y1918" i="4"/>
  <c r="Y5617" i="4"/>
  <c r="Y3726" i="4"/>
  <c r="Y3579" i="4"/>
  <c r="Y2699" i="4"/>
  <c r="Y6599" i="4"/>
  <c r="Y4091" i="4"/>
  <c r="Y1859" i="4"/>
  <c r="Y5305" i="4"/>
  <c r="Y2161" i="4"/>
  <c r="Y3291" i="4"/>
  <c r="Y7086" i="4"/>
  <c r="Y1510" i="4"/>
  <c r="Y6134" i="4"/>
  <c r="Y1259" i="4"/>
  <c r="Y1217" i="4"/>
  <c r="Y4376" i="4"/>
  <c r="Y4803" i="4"/>
  <c r="Y1909" i="4"/>
  <c r="Y6098" i="4"/>
  <c r="Y3263" i="4"/>
  <c r="Y1246" i="4"/>
  <c r="Y3344" i="4"/>
  <c r="Y5127" i="4"/>
  <c r="Y5664" i="4"/>
  <c r="Y6536" i="4"/>
  <c r="Y5586" i="4"/>
  <c r="Y504" i="4"/>
  <c r="Y1474" i="4"/>
  <c r="Y2832" i="4"/>
  <c r="Y2240" i="4"/>
  <c r="Y7989" i="4"/>
  <c r="Y4047" i="4"/>
  <c r="Y1957" i="4"/>
  <c r="Y7379" i="4"/>
  <c r="Y5548" i="4"/>
  <c r="Y5184" i="4"/>
  <c r="Y3135" i="4"/>
  <c r="Y386" i="4"/>
  <c r="Y2270" i="4"/>
  <c r="Y1513" i="4"/>
  <c r="Y4406" i="4"/>
  <c r="Y2908" i="4"/>
  <c r="Y4314" i="4"/>
  <c r="Y5104" i="4"/>
  <c r="Y7333" i="4"/>
  <c r="Y3770" i="4"/>
  <c r="Y2739" i="4"/>
  <c r="Y8017" i="4"/>
  <c r="Y3169" i="4"/>
  <c r="Y3337" i="4"/>
  <c r="Y6541" i="4"/>
  <c r="Y6339" i="4"/>
  <c r="Y7017" i="4"/>
  <c r="Y4387" i="4"/>
  <c r="Y8144" i="4"/>
  <c r="Y7230" i="4"/>
  <c r="Y1861" i="4"/>
  <c r="Y6851" i="4"/>
  <c r="Y2029" i="4"/>
  <c r="Y25" i="4"/>
  <c r="Y6868" i="4"/>
  <c r="Y6100" i="4"/>
  <c r="Y7048" i="4"/>
  <c r="Y2827" i="4"/>
  <c r="Y8138" i="4"/>
  <c r="Y545" i="4"/>
  <c r="Y6926" i="4"/>
  <c r="Y6695" i="4"/>
  <c r="Y4624" i="4"/>
  <c r="Y6897" i="4"/>
  <c r="Y843" i="4"/>
  <c r="Y2744" i="4"/>
  <c r="Y4903" i="4"/>
  <c r="Y7044" i="4"/>
  <c r="Y5892" i="4"/>
  <c r="Y6108" i="4"/>
  <c r="Y7136" i="4"/>
  <c r="Y2986" i="4"/>
  <c r="Y8090" i="4"/>
  <c r="Y7915" i="4"/>
  <c r="Y4611" i="4"/>
  <c r="Y410" i="4"/>
  <c r="Y5964" i="4"/>
  <c r="Y382" i="4"/>
  <c r="Y8226" i="4"/>
  <c r="Y3660" i="4"/>
  <c r="Y4922" i="4"/>
  <c r="Y3480" i="4"/>
  <c r="Y5164" i="4"/>
  <c r="Y6572" i="4"/>
  <c r="Y6270" i="4"/>
  <c r="Y3673" i="4"/>
  <c r="Y6335" i="4"/>
  <c r="Y6709" i="4"/>
  <c r="Y8187" i="4"/>
  <c r="Y2341" i="4"/>
  <c r="Y2784" i="4"/>
  <c r="Y6162" i="4"/>
  <c r="Y1016" i="4"/>
  <c r="Y1496" i="4"/>
  <c r="Y2455" i="4"/>
  <c r="Y5961" i="4"/>
  <c r="Y8013" i="4"/>
  <c r="Y1132" i="4"/>
  <c r="Y4067" i="4"/>
  <c r="Y983" i="4"/>
  <c r="Y6380" i="4"/>
  <c r="Y4129" i="4"/>
  <c r="Y5204" i="4"/>
  <c r="Y6828" i="4"/>
  <c r="Y8152" i="4"/>
  <c r="Y2024" i="4"/>
  <c r="Y1902" i="4"/>
  <c r="Y5446" i="4"/>
  <c r="Y6300" i="4"/>
  <c r="Y3924" i="4"/>
  <c r="Y3424" i="4"/>
  <c r="Y8094" i="4"/>
  <c r="Y3349" i="4"/>
  <c r="Y4285" i="4"/>
  <c r="Y3746" i="4"/>
  <c r="Y931" i="4"/>
  <c r="Y6646" i="4"/>
  <c r="Y361" i="4"/>
  <c r="Y7099" i="4"/>
  <c r="Y5500" i="4"/>
  <c r="Y6824" i="4"/>
  <c r="Y1119" i="4"/>
  <c r="Y5332" i="4"/>
  <c r="Y6062" i="4"/>
  <c r="Y7918" i="4"/>
  <c r="Y6362" i="4"/>
  <c r="Y5194" i="4"/>
  <c r="Y4362" i="4"/>
  <c r="Y5052" i="4"/>
  <c r="Y1142" i="4"/>
  <c r="Y171" i="4"/>
  <c r="Y4775" i="4"/>
  <c r="Y4573" i="4"/>
  <c r="Y7468" i="4"/>
  <c r="Y47" i="4"/>
  <c r="Y2815" i="4"/>
  <c r="Y1621" i="4"/>
  <c r="Y527" i="4"/>
  <c r="Y5794" i="4"/>
  <c r="Y6408" i="4"/>
  <c r="Y5364" i="4"/>
  <c r="Y5883" i="4"/>
  <c r="Y5060" i="4"/>
  <c r="Y5494" i="4"/>
  <c r="Y7329" i="4"/>
  <c r="Y2310" i="4"/>
  <c r="Y6411" i="4"/>
  <c r="Y6688" i="4"/>
  <c r="Y4866" i="4"/>
  <c r="Y8193" i="4"/>
  <c r="Y8132" i="4"/>
  <c r="Y1928" i="4"/>
  <c r="Z656" i="4"/>
  <c r="Z7097" i="4"/>
  <c r="Z4592" i="4"/>
  <c r="Z549" i="4"/>
  <c r="Z8030" i="4"/>
  <c r="Z7649" i="4"/>
  <c r="Z5756" i="4"/>
  <c r="Z6190" i="4"/>
  <c r="Z7806" i="4"/>
  <c r="Z1022" i="4"/>
  <c r="Z6917" i="4"/>
  <c r="Z1642" i="4"/>
  <c r="Z7027" i="4"/>
  <c r="Z349" i="4"/>
  <c r="Z3813" i="4"/>
  <c r="Z6677" i="4"/>
  <c r="Z1786" i="4"/>
  <c r="Z5858" i="4"/>
  <c r="Z1128" i="4"/>
  <c r="Z1522" i="4"/>
  <c r="Z7071" i="4"/>
  <c r="Z6502" i="4"/>
  <c r="Z873" i="4"/>
  <c r="Z5559" i="4"/>
  <c r="Z2976" i="4"/>
  <c r="Z3414" i="4"/>
  <c r="Z3535" i="4"/>
  <c r="Z293" i="4"/>
  <c r="Z1840" i="4"/>
  <c r="Z129" i="4"/>
  <c r="Z5330" i="4"/>
  <c r="Z23" i="4"/>
  <c r="Z3534" i="4"/>
  <c r="Z130" i="4"/>
  <c r="Z783" i="4"/>
  <c r="Z1653" i="4"/>
  <c r="Z7155" i="4"/>
  <c r="Z207" i="4"/>
  <c r="Z5981" i="4"/>
  <c r="Z2393" i="4"/>
  <c r="Z4983" i="4"/>
  <c r="Z4566" i="4"/>
  <c r="Z3852" i="4"/>
  <c r="Z1968" i="4"/>
  <c r="Z1839" i="4"/>
  <c r="Z808" i="4"/>
  <c r="Z2379" i="4"/>
  <c r="Z4928" i="4"/>
  <c r="Z911" i="4"/>
  <c r="Z3081" i="4"/>
  <c r="Z5487" i="4"/>
  <c r="Z4546" i="4"/>
  <c r="Z7460" i="4"/>
  <c r="Z7693" i="4"/>
  <c r="Z1443" i="4"/>
  <c r="Z1577" i="4"/>
  <c r="Z7355" i="4"/>
  <c r="Z4763" i="4"/>
  <c r="Z493" i="4"/>
  <c r="Z8274" i="4"/>
  <c r="Z2160" i="4"/>
  <c r="Z3370" i="4"/>
  <c r="Z5980" i="4"/>
  <c r="Z2648" i="4"/>
  <c r="Z2486" i="4"/>
  <c r="Z4266" i="4"/>
  <c r="Z2195" i="4"/>
  <c r="Z7404" i="4"/>
  <c r="Z539" i="4"/>
  <c r="Z7599" i="4"/>
  <c r="Z6654" i="4"/>
  <c r="Z2359" i="4"/>
  <c r="Z2100" i="4"/>
  <c r="Z4850" i="4"/>
  <c r="Z5120" i="4"/>
  <c r="Z2381" i="4"/>
  <c r="Z5198" i="4"/>
  <c r="Z4707" i="4"/>
  <c r="Z421" i="4"/>
  <c r="Z4098" i="4"/>
  <c r="Z2849" i="4"/>
  <c r="Z371" i="4"/>
  <c r="Z7553" i="4"/>
  <c r="Z1103" i="4"/>
  <c r="Z13" i="4"/>
  <c r="Z8131" i="4"/>
  <c r="Z1886" i="4"/>
  <c r="Z2903" i="4"/>
  <c r="Z473" i="4"/>
  <c r="Z2265" i="4"/>
  <c r="Z727" i="4"/>
  <c r="Z2461" i="4"/>
  <c r="Z7088" i="4"/>
  <c r="Z268" i="4"/>
  <c r="Z305" i="4"/>
  <c r="Z3308" i="4"/>
  <c r="Z1868" i="4"/>
  <c r="Z4938" i="4"/>
  <c r="Z7114" i="4"/>
  <c r="Z7644" i="4"/>
  <c r="Z2207" i="4"/>
  <c r="Z152" i="4"/>
  <c r="Z4749" i="4"/>
  <c r="Z3048" i="4"/>
  <c r="Z2758" i="4"/>
  <c r="Z5711" i="4"/>
  <c r="Z3926" i="4"/>
  <c r="Z7674" i="4"/>
  <c r="Z7536" i="4"/>
  <c r="Z4914" i="4"/>
  <c r="Z4119" i="4"/>
  <c r="Z3816" i="4"/>
  <c r="Z7298" i="4"/>
  <c r="Z673" i="4"/>
  <c r="Z1790" i="4"/>
  <c r="Z7847" i="4"/>
  <c r="Z4757" i="4"/>
  <c r="Z562" i="4"/>
  <c r="Z4715" i="4"/>
  <c r="Z7741" i="4"/>
  <c r="Z5676" i="4"/>
  <c r="Z6905" i="4"/>
  <c r="Z6035" i="4"/>
  <c r="Z3814" i="4"/>
  <c r="Z625" i="4"/>
  <c r="Z7268" i="4"/>
  <c r="Z6628" i="4"/>
  <c r="Z6804" i="4"/>
  <c r="Z816" i="4"/>
  <c r="Z4818" i="4"/>
  <c r="Z2874" i="4"/>
  <c r="Z7363" i="4"/>
  <c r="Z8069" i="4"/>
  <c r="Z6072" i="4"/>
  <c r="Z3136" i="4"/>
  <c r="Z1560" i="4"/>
  <c r="Z7049" i="4"/>
  <c r="Z5491" i="4"/>
  <c r="Z4504" i="4"/>
  <c r="Z8294" i="4"/>
  <c r="Z6314" i="4"/>
  <c r="Z2413" i="4"/>
  <c r="Z4466" i="4"/>
  <c r="Z5013" i="4"/>
  <c r="Z2879" i="4"/>
  <c r="Z1800" i="4"/>
  <c r="Z43" i="4"/>
  <c r="Z3692" i="4"/>
  <c r="Z3567" i="4"/>
  <c r="Z2139" i="4"/>
  <c r="Z5845" i="4"/>
  <c r="Z4996" i="4"/>
  <c r="Z4845" i="4"/>
  <c r="Z2841" i="4"/>
  <c r="Z2225" i="4"/>
  <c r="Z3348" i="4"/>
  <c r="Z2759" i="4"/>
  <c r="Z2476" i="4"/>
  <c r="Z5873" i="4"/>
  <c r="Z4140" i="4"/>
  <c r="Z3778" i="4"/>
  <c r="Z4291" i="4"/>
  <c r="Z5535" i="4"/>
  <c r="Z3102" i="4"/>
  <c r="Z8323" i="4"/>
  <c r="Z8087" i="4"/>
  <c r="Z4345" i="4"/>
  <c r="Z4644" i="4"/>
  <c r="Z5925" i="4"/>
  <c r="Z4735" i="4"/>
  <c r="Z2499" i="4"/>
  <c r="Z8178" i="4"/>
  <c r="Z3362" i="4"/>
  <c r="Z2019" i="4"/>
  <c r="Z5552" i="4"/>
  <c r="Z8184" i="4"/>
  <c r="Z4505" i="4"/>
  <c r="Z6306" i="4"/>
  <c r="Z5059" i="4"/>
  <c r="Z8247" i="4"/>
  <c r="Z7073" i="4"/>
  <c r="Z799" i="4"/>
  <c r="Z1616" i="4"/>
  <c r="Z1293" i="4"/>
  <c r="Z2469" i="4"/>
  <c r="Z5273" i="4"/>
  <c r="Z3316" i="4"/>
  <c r="Z1206" i="4"/>
  <c r="Z2522" i="4"/>
  <c r="Z4561" i="4"/>
  <c r="Z1532" i="4"/>
  <c r="Z1164" i="4"/>
  <c r="Z7638" i="4"/>
  <c r="Z8109" i="4"/>
  <c r="Z6445" i="4"/>
  <c r="Z3119" i="4"/>
  <c r="Z3104" i="4"/>
  <c r="Z2055" i="4"/>
  <c r="Z2391" i="4"/>
  <c r="Z7668" i="4"/>
  <c r="Z1304" i="4"/>
  <c r="Z5433" i="4"/>
  <c r="Z7616" i="4"/>
  <c r="Z6809" i="4"/>
  <c r="Z2765" i="4"/>
  <c r="Z4660" i="4"/>
  <c r="Z1181" i="4"/>
  <c r="Z3900" i="4"/>
  <c r="Z6667" i="4"/>
  <c r="Z3693" i="4"/>
  <c r="Z5213" i="4"/>
  <c r="Z503" i="4"/>
  <c r="Z2014" i="4"/>
  <c r="Z920" i="4"/>
  <c r="Z7770" i="4"/>
  <c r="Z4641" i="4"/>
  <c r="Z149" i="4"/>
  <c r="Z908" i="4"/>
  <c r="Z5092" i="4"/>
  <c r="Z2533" i="4"/>
  <c r="Z7808" i="4"/>
  <c r="Z5550" i="4"/>
  <c r="Z2309" i="4"/>
  <c r="Z6168" i="4"/>
  <c r="Z2365" i="4"/>
  <c r="Z8153" i="4"/>
  <c r="Z514" i="4"/>
  <c r="Z6119" i="4"/>
  <c r="Z707" i="4"/>
  <c r="Z901" i="4"/>
  <c r="Z4025" i="4"/>
  <c r="Z7012" i="4"/>
  <c r="Z7281" i="4"/>
  <c r="Z4165" i="4"/>
  <c r="Z3566" i="4"/>
  <c r="Z4246" i="4"/>
  <c r="Z5579" i="4"/>
  <c r="Z7181" i="4"/>
  <c r="Z6025" i="4"/>
  <c r="Z6989" i="4"/>
  <c r="Z6515" i="4"/>
  <c r="Z4855" i="4"/>
  <c r="Z3860" i="4"/>
  <c r="Z6805" i="4"/>
  <c r="Z746" i="4"/>
  <c r="Z3959" i="4"/>
  <c r="Z2615" i="4"/>
  <c r="Z5097" i="4"/>
  <c r="Z552" i="4"/>
  <c r="Z1031" i="4"/>
  <c r="Z336" i="4"/>
  <c r="Z7193" i="4"/>
  <c r="Z197" i="4"/>
  <c r="Z3411" i="4"/>
  <c r="Z3787" i="4"/>
  <c r="Z4483" i="4"/>
  <c r="Z5677" i="4"/>
  <c r="Z2807" i="4"/>
  <c r="Z8092" i="4"/>
  <c r="Z7695" i="4"/>
  <c r="Z165" i="4"/>
  <c r="Z21" i="4"/>
  <c r="Z5064" i="4"/>
  <c r="Z7058" i="4"/>
  <c r="Z4258" i="4"/>
  <c r="Z2601" i="4"/>
  <c r="Z5049" i="4"/>
  <c r="Z4078" i="4"/>
  <c r="Z187" i="4"/>
  <c r="Z6467" i="4"/>
  <c r="Z4234" i="4"/>
  <c r="Z7217" i="4"/>
  <c r="Z340" i="4"/>
  <c r="Z1872" i="4"/>
  <c r="Z3800" i="4"/>
  <c r="Z118" i="4"/>
  <c r="Z3486" i="4"/>
  <c r="Z1297" i="4"/>
  <c r="Z3330" i="4"/>
  <c r="Z3720" i="4"/>
  <c r="Z3005" i="4"/>
  <c r="Z2549" i="4"/>
  <c r="Z7340" i="4"/>
  <c r="Z577" i="4"/>
  <c r="Z5826" i="4"/>
  <c r="Z2410" i="4"/>
  <c r="Z510" i="4"/>
  <c r="Z1300" i="4"/>
  <c r="Z4243" i="4"/>
  <c r="Z2066" i="4"/>
  <c r="Z7334" i="4"/>
  <c r="Z3525" i="4"/>
  <c r="Z6795" i="4"/>
  <c r="Z5950" i="4"/>
  <c r="Z6233" i="4"/>
  <c r="Z3387" i="4"/>
  <c r="Z7545" i="4"/>
  <c r="Z276" i="4"/>
  <c r="Z1233" i="4"/>
  <c r="Z4260" i="4"/>
  <c r="Z661" i="4"/>
  <c r="Z3199" i="4"/>
  <c r="Z1177" i="4"/>
  <c r="Z5378" i="4"/>
  <c r="Z5229" i="4"/>
  <c r="Z5526" i="4"/>
  <c r="Z5675" i="4"/>
  <c r="Z6602" i="4"/>
  <c r="Z471" i="4"/>
  <c r="Z6494" i="4"/>
  <c r="Z7207" i="4"/>
  <c r="Z2723" i="4"/>
  <c r="Z7692" i="4"/>
  <c r="Z6624" i="4"/>
  <c r="Z3477" i="4"/>
  <c r="Z6585" i="4"/>
  <c r="Z6273" i="4"/>
  <c r="Z2324" i="4"/>
  <c r="Z65" i="4"/>
  <c r="Z7032" i="4"/>
  <c r="Z3661" i="4"/>
  <c r="Z945" i="4"/>
  <c r="Z6588" i="4"/>
  <c r="Z3258" i="4"/>
  <c r="Z1361" i="4"/>
  <c r="Z3647" i="4"/>
  <c r="Z5680" i="4"/>
  <c r="Z5076" i="4"/>
  <c r="Z1850" i="4"/>
  <c r="Z5802" i="4"/>
  <c r="Z3838" i="4"/>
  <c r="Z4965" i="4"/>
  <c r="Z7318" i="4"/>
  <c r="Z8266" i="4"/>
  <c r="Z6675" i="4"/>
  <c r="Z1099" i="4"/>
  <c r="Z1429" i="4"/>
  <c r="Z7916" i="4"/>
  <c r="Z5404" i="4"/>
  <c r="Z6377" i="4"/>
  <c r="Z449" i="4"/>
  <c r="Z2605" i="4"/>
  <c r="Z2409" i="4"/>
  <c r="Z2234" i="4"/>
  <c r="Z7790" i="4"/>
  <c r="Z5942" i="4"/>
  <c r="Z6910" i="4"/>
  <c r="Z6632" i="4"/>
  <c r="Z1326" i="4"/>
  <c r="Z2664" i="4"/>
  <c r="Z946" i="4"/>
  <c r="Z2000" i="4"/>
  <c r="Z5542" i="4"/>
  <c r="Z2534" i="4"/>
  <c r="Z438" i="4"/>
  <c r="Z7950" i="4"/>
  <c r="Z2276" i="4"/>
  <c r="Z7572" i="4"/>
  <c r="Z2525" i="4"/>
  <c r="Z3562" i="4"/>
  <c r="Z6024" i="4"/>
  <c r="Z6674" i="4"/>
  <c r="Z3101" i="4"/>
  <c r="Z1383" i="4"/>
  <c r="Z2899" i="4"/>
  <c r="Z1847" i="4"/>
  <c r="Z3894" i="4"/>
  <c r="Z6399" i="4"/>
  <c r="Z2459" i="4"/>
  <c r="Z2608" i="4"/>
  <c r="Z2599" i="4"/>
  <c r="Z5503" i="4"/>
  <c r="Z2991" i="4"/>
  <c r="Z1933" i="4"/>
  <c r="Z36" i="4"/>
  <c r="Z1018" i="4"/>
  <c r="Z5732" i="4"/>
  <c r="Z3788" i="4"/>
  <c r="Z4773" i="4"/>
  <c r="Z2369" i="4"/>
  <c r="Z4299" i="4"/>
  <c r="Z932" i="4"/>
  <c r="Z6489" i="4"/>
  <c r="Z1823" i="4"/>
  <c r="Z104" i="4"/>
  <c r="Z4955" i="4"/>
  <c r="Z1649" i="4"/>
  <c r="Z2023" i="4"/>
  <c r="Z1178" i="4"/>
  <c r="Z666" i="4"/>
  <c r="Z7074" i="4"/>
  <c r="Z6049" i="4"/>
  <c r="Z6510" i="4"/>
  <c r="Z940" i="4"/>
  <c r="Z3249" i="4"/>
  <c r="Z6706" i="4"/>
  <c r="Z8342" i="4"/>
  <c r="Z1624" i="4"/>
  <c r="Z2685" i="4"/>
  <c r="Z3085" i="4"/>
  <c r="Z5442" i="4"/>
  <c r="Z3111" i="4"/>
  <c r="Z1853" i="4"/>
  <c r="Z6390" i="4"/>
  <c r="Z2620" i="4"/>
  <c r="Z3379" i="4"/>
  <c r="Z3747" i="4"/>
  <c r="Z986" i="4"/>
  <c r="Z7364" i="4"/>
  <c r="Z6860" i="4"/>
  <c r="Z6185" i="4"/>
  <c r="Z2020" i="4"/>
  <c r="Z2819" i="4"/>
  <c r="Z6940" i="4"/>
  <c r="Z4785" i="4"/>
  <c r="Z3026" i="4"/>
  <c r="Z5244" i="4"/>
  <c r="Z4786" i="4"/>
  <c r="Z3470" i="4"/>
  <c r="Z2871" i="4"/>
  <c r="Z864" i="4"/>
  <c r="Z4219" i="4"/>
  <c r="Z4686" i="4"/>
  <c r="Z6368" i="4"/>
  <c r="Z134" i="4"/>
  <c r="Z3611" i="4"/>
  <c r="Z2316" i="4"/>
  <c r="Z7853" i="4"/>
  <c r="Z3626" i="4"/>
  <c r="Z3602" i="4"/>
  <c r="Z5012" i="4"/>
  <c r="Z1261" i="4"/>
  <c r="Z20" i="4"/>
  <c r="Z8005" i="4"/>
  <c r="Z972" i="4"/>
  <c r="Z5300" i="4"/>
  <c r="Z5040" i="4"/>
  <c r="Z6570" i="4"/>
  <c r="Z2594" i="4"/>
  <c r="Z7121" i="4"/>
  <c r="Z1797" i="4"/>
  <c r="Z2284" i="4"/>
  <c r="Z7037" i="4"/>
  <c r="Z2855" i="4"/>
  <c r="Z4598" i="4"/>
  <c r="Z365" i="4"/>
  <c r="Z831" i="4"/>
  <c r="Z3016" i="4"/>
  <c r="Z3065" i="4"/>
  <c r="Z7509" i="4"/>
  <c r="Z8059" i="4"/>
  <c r="Z1667" i="4"/>
  <c r="Z7822" i="4"/>
  <c r="Z1898" i="4"/>
  <c r="Z6405" i="4"/>
  <c r="Z389" i="4"/>
  <c r="Z659" i="4"/>
  <c r="AA656" i="4"/>
  <c r="AA7097" i="4"/>
  <c r="AA4592" i="4"/>
  <c r="AA549" i="4"/>
  <c r="AA8030" i="4"/>
  <c r="AA7649" i="4"/>
  <c r="AA5756" i="4"/>
  <c r="AA6190" i="4"/>
  <c r="AA7806" i="4"/>
  <c r="AA1022" i="4"/>
  <c r="AA6917" i="4"/>
  <c r="AA1642" i="4"/>
  <c r="AA7027" i="4"/>
  <c r="AA349" i="4"/>
  <c r="AA3813" i="4"/>
  <c r="AA6677" i="4"/>
  <c r="AA1786" i="4"/>
  <c r="AA5858" i="4"/>
  <c r="AA1128" i="4"/>
  <c r="AA1522" i="4"/>
  <c r="AA7071" i="4"/>
  <c r="AA6502" i="4"/>
  <c r="AA873" i="4"/>
  <c r="AA5559" i="4"/>
  <c r="AA2976" i="4"/>
  <c r="AA3414" i="4"/>
  <c r="AA3535" i="4"/>
  <c r="AA293" i="4"/>
  <c r="AA1840" i="4"/>
  <c r="AA129" i="4"/>
  <c r="AA5330" i="4"/>
  <c r="AA23" i="4"/>
  <c r="AA3534" i="4"/>
  <c r="AA130" i="4"/>
  <c r="AA783" i="4"/>
  <c r="AA1653" i="4"/>
  <c r="AA7155" i="4"/>
  <c r="AA207" i="4"/>
  <c r="AA5981" i="4"/>
  <c r="AA2393" i="4"/>
  <c r="AA4983" i="4"/>
  <c r="AA4566" i="4"/>
  <c r="AA3852" i="4"/>
  <c r="AA1968" i="4"/>
  <c r="AA1839" i="4"/>
  <c r="AA808" i="4"/>
  <c r="AA2379" i="4"/>
  <c r="AA4928" i="4"/>
  <c r="AA911" i="4"/>
  <c r="AA3081" i="4"/>
  <c r="AA5487" i="4"/>
  <c r="AA4546" i="4"/>
  <c r="AA7460" i="4"/>
  <c r="AA7693" i="4"/>
  <c r="AA1443" i="4"/>
  <c r="AA1577" i="4"/>
  <c r="AA7355" i="4"/>
  <c r="AA4763" i="4"/>
  <c r="AA493" i="4"/>
  <c r="AA8274" i="4"/>
  <c r="AA2160" i="4"/>
  <c r="AA3370" i="4"/>
  <c r="AA5980" i="4"/>
  <c r="AA2648" i="4"/>
  <c r="AA2486" i="4"/>
  <c r="AA4266" i="4"/>
  <c r="AA2195" i="4"/>
  <c r="AA7404" i="4"/>
  <c r="AA539" i="4"/>
  <c r="AA7599" i="4"/>
  <c r="AA6654" i="4"/>
  <c r="AA2359" i="4"/>
  <c r="AA2100" i="4"/>
  <c r="AA4850" i="4"/>
  <c r="AA5120" i="4"/>
  <c r="AA2381" i="4"/>
  <c r="AA5198" i="4"/>
  <c r="AA4707" i="4"/>
  <c r="AA421" i="4"/>
  <c r="AA4098" i="4"/>
  <c r="AA2849" i="4"/>
  <c r="AA371" i="4"/>
  <c r="AA7553" i="4"/>
  <c r="AA1103" i="4"/>
  <c r="AA13" i="4"/>
  <c r="AA8131" i="4"/>
  <c r="AA1886" i="4"/>
  <c r="AA2903" i="4"/>
  <c r="AA473" i="4"/>
  <c r="AA2265" i="4"/>
  <c r="AA727" i="4"/>
  <c r="AA2461" i="4"/>
  <c r="AA7088" i="4"/>
  <c r="AA268" i="4"/>
  <c r="AA305" i="4"/>
  <c r="AA3308" i="4"/>
  <c r="AA1868" i="4"/>
  <c r="AA4938" i="4"/>
  <c r="AA7114" i="4"/>
  <c r="AA7644" i="4"/>
  <c r="AA2207" i="4"/>
  <c r="AA152" i="4"/>
  <c r="AA4749" i="4"/>
  <c r="AA3048" i="4"/>
  <c r="AA2758" i="4"/>
  <c r="AA5711" i="4"/>
  <c r="AA3926" i="4"/>
  <c r="AA7674" i="4"/>
  <c r="AA7536" i="4"/>
  <c r="AA4914" i="4"/>
  <c r="AA4119" i="4"/>
  <c r="AA3816" i="4"/>
  <c r="AA7298" i="4"/>
  <c r="AA673" i="4"/>
  <c r="AA1790" i="4"/>
  <c r="AA7847" i="4"/>
  <c r="AA4757" i="4"/>
  <c r="AA562" i="4"/>
  <c r="AA4715" i="4"/>
  <c r="AA7741" i="4"/>
  <c r="AA5676" i="4"/>
  <c r="AA6905" i="4"/>
  <c r="AA6035" i="4"/>
  <c r="AA3814" i="4"/>
  <c r="AA625" i="4"/>
  <c r="AA7268" i="4"/>
  <c r="AA6628" i="4"/>
  <c r="AA6804" i="4"/>
  <c r="AA816" i="4"/>
  <c r="AA4818" i="4"/>
  <c r="AA2874" i="4"/>
  <c r="AA7363" i="4"/>
  <c r="AA8069" i="4"/>
  <c r="AA6072" i="4"/>
  <c r="AA3136" i="4"/>
  <c r="AA1560" i="4"/>
  <c r="AA7049" i="4"/>
  <c r="AA5491" i="4"/>
  <c r="AA4504" i="4"/>
  <c r="AA8294" i="4"/>
  <c r="AA6314" i="4"/>
  <c r="AA2413" i="4"/>
  <c r="AA4466" i="4"/>
  <c r="AA5013" i="4"/>
  <c r="AA2879" i="4"/>
  <c r="AA1800" i="4"/>
  <c r="AA43" i="4"/>
  <c r="AA3692" i="4"/>
  <c r="AA3567" i="4"/>
  <c r="AA2139" i="4"/>
  <c r="AA5845" i="4"/>
  <c r="AA4996" i="4"/>
  <c r="AA4845" i="4"/>
  <c r="AA2841" i="4"/>
  <c r="AA2225" i="4"/>
  <c r="AA3348" i="4"/>
  <c r="AA2759" i="4"/>
  <c r="AA2476" i="4"/>
  <c r="AA5873" i="4"/>
  <c r="AA4140" i="4"/>
  <c r="AA3778" i="4"/>
  <c r="AA4291" i="4"/>
  <c r="AA5535" i="4"/>
  <c r="AA3102" i="4"/>
  <c r="AA8323" i="4"/>
  <c r="AA8087" i="4"/>
  <c r="AA4345" i="4"/>
  <c r="AA4644" i="4"/>
  <c r="AA5925" i="4"/>
  <c r="AA4735" i="4"/>
  <c r="AA2499" i="4"/>
  <c r="AA8178" i="4"/>
  <c r="AA3362" i="4"/>
  <c r="AA2019" i="4"/>
  <c r="AA5552" i="4"/>
  <c r="AA8184" i="4"/>
  <c r="AA4505" i="4"/>
  <c r="AA6306" i="4"/>
  <c r="AA5059" i="4"/>
  <c r="AA8247" i="4"/>
  <c r="AA7073" i="4"/>
  <c r="AA799" i="4"/>
  <c r="AA1616" i="4"/>
  <c r="AA1293" i="4"/>
  <c r="AA2469" i="4"/>
  <c r="AA5273" i="4"/>
  <c r="AA3316" i="4"/>
  <c r="AA1206" i="4"/>
  <c r="AA2522" i="4"/>
  <c r="AA4561" i="4"/>
  <c r="AA1532" i="4"/>
  <c r="AA1164" i="4"/>
  <c r="AA7638" i="4"/>
  <c r="AA8109" i="4"/>
  <c r="AA6445" i="4"/>
  <c r="AA3119" i="4"/>
  <c r="AA3104" i="4"/>
  <c r="AA2055" i="4"/>
  <c r="AA2391" i="4"/>
  <c r="AA7668" i="4"/>
  <c r="AA1304" i="4"/>
  <c r="AA5433" i="4"/>
  <c r="AA7616" i="4"/>
  <c r="AA6809" i="4"/>
  <c r="AA2765" i="4"/>
  <c r="AA4660" i="4"/>
  <c r="AA1181" i="4"/>
  <c r="AA3900" i="4"/>
  <c r="AA6667" i="4"/>
  <c r="AA3693" i="4"/>
  <c r="AA5213" i="4"/>
  <c r="AA503" i="4"/>
  <c r="AA2014" i="4"/>
  <c r="AA920" i="4"/>
  <c r="AA7770" i="4"/>
  <c r="AA4641" i="4"/>
  <c r="AA149" i="4"/>
  <c r="AA908" i="4"/>
  <c r="AA5092" i="4"/>
  <c r="AA2533" i="4"/>
  <c r="AA7808" i="4"/>
  <c r="AA5550" i="4"/>
  <c r="AA2309" i="4"/>
  <c r="AA6168" i="4"/>
  <c r="AA2365" i="4"/>
  <c r="AA8153" i="4"/>
  <c r="AA514" i="4"/>
  <c r="AA6119" i="4"/>
  <c r="AA707" i="4"/>
  <c r="AA901" i="4"/>
  <c r="AA4025" i="4"/>
  <c r="AA7012" i="4"/>
  <c r="AA7281" i="4"/>
  <c r="AA4165" i="4"/>
  <c r="AA3566" i="4"/>
  <c r="AA4246" i="4"/>
  <c r="AA5579" i="4"/>
  <c r="AA7181" i="4"/>
  <c r="AA6025" i="4"/>
  <c r="AA6989" i="4"/>
  <c r="AA6515" i="4"/>
  <c r="AA4855" i="4"/>
  <c r="AA3860" i="4"/>
  <c r="AA6805" i="4"/>
  <c r="AA746" i="4"/>
  <c r="AA3959" i="4"/>
  <c r="AA2615" i="4"/>
  <c r="AA5097" i="4"/>
  <c r="AA552" i="4"/>
  <c r="AA1031" i="4"/>
  <c r="AA336" i="4"/>
  <c r="AA7193" i="4"/>
  <c r="AA197" i="4"/>
  <c r="AA3411" i="4"/>
  <c r="AA3787" i="4"/>
  <c r="AA4483" i="4"/>
  <c r="AA5677" i="4"/>
  <c r="AA2807" i="4"/>
  <c r="AA8092" i="4"/>
  <c r="AA7695" i="4"/>
  <c r="AA165" i="4"/>
  <c r="AA21" i="4"/>
  <c r="AA5064" i="4"/>
  <c r="AA7058" i="4"/>
  <c r="AA4258" i="4"/>
  <c r="AA2601" i="4"/>
  <c r="AA5049" i="4"/>
  <c r="AA4078" i="4"/>
  <c r="AA187" i="4"/>
  <c r="AA6467" i="4"/>
  <c r="AA4234" i="4"/>
  <c r="AA7217" i="4"/>
  <c r="AA340" i="4"/>
  <c r="AA1872" i="4"/>
  <c r="AA3800" i="4"/>
  <c r="AA118" i="4"/>
  <c r="AA3486" i="4"/>
  <c r="AA1297" i="4"/>
  <c r="AA3330" i="4"/>
  <c r="AA3720" i="4"/>
  <c r="AA3005" i="4"/>
  <c r="AA2549" i="4"/>
  <c r="AA7340" i="4"/>
  <c r="AA577" i="4"/>
  <c r="AA5826" i="4"/>
  <c r="AA2410" i="4"/>
  <c r="AA510" i="4"/>
  <c r="AA1300" i="4"/>
  <c r="AA4243" i="4"/>
  <c r="AA2066" i="4"/>
  <c r="AA7334" i="4"/>
  <c r="AA3525" i="4"/>
  <c r="AA6795" i="4"/>
  <c r="AA5950" i="4"/>
  <c r="AA6233" i="4"/>
  <c r="AA3387" i="4"/>
  <c r="AA7545" i="4"/>
  <c r="AA276" i="4"/>
  <c r="AA1233" i="4"/>
  <c r="AA4260" i="4"/>
  <c r="AA661" i="4"/>
  <c r="AA3199" i="4"/>
  <c r="AA1177" i="4"/>
  <c r="AA5378" i="4"/>
  <c r="AA5229" i="4"/>
  <c r="AA5526" i="4"/>
  <c r="AA5675" i="4"/>
  <c r="AA6602" i="4"/>
  <c r="AA471" i="4"/>
  <c r="AA6494" i="4"/>
  <c r="AA7207" i="4"/>
  <c r="AA2723" i="4"/>
  <c r="AA7692" i="4"/>
  <c r="AA6624" i="4"/>
  <c r="AA3477" i="4"/>
  <c r="AA6585" i="4"/>
  <c r="AA6273" i="4"/>
  <c r="AA2324" i="4"/>
  <c r="AA65" i="4"/>
  <c r="AA7032" i="4"/>
  <c r="AA3661" i="4"/>
  <c r="AA945" i="4"/>
  <c r="AA6588" i="4"/>
  <c r="AA3258" i="4"/>
  <c r="AA1361" i="4"/>
  <c r="AA3647" i="4"/>
  <c r="AA5680" i="4"/>
  <c r="AA5076" i="4"/>
  <c r="AA1850" i="4"/>
  <c r="AA5802" i="4"/>
  <c r="AA3838" i="4"/>
  <c r="AA4965" i="4"/>
  <c r="AA7318" i="4"/>
  <c r="AA8266" i="4"/>
  <c r="AA6675" i="4"/>
  <c r="AA1099" i="4"/>
  <c r="AA1429" i="4"/>
  <c r="AA7916" i="4"/>
  <c r="AA5404" i="4"/>
  <c r="AA6377" i="4"/>
  <c r="AA449" i="4"/>
  <c r="AA2605" i="4"/>
  <c r="AA2409" i="4"/>
  <c r="AA2234" i="4"/>
  <c r="AA7790" i="4"/>
  <c r="AA5942" i="4"/>
  <c r="AA6910" i="4"/>
  <c r="AA6632" i="4"/>
  <c r="AA1326" i="4"/>
  <c r="AA2664" i="4"/>
  <c r="AA946" i="4"/>
  <c r="AA2000" i="4"/>
  <c r="AA5542" i="4"/>
  <c r="AA2534" i="4"/>
  <c r="AA438" i="4"/>
  <c r="AA7950" i="4"/>
  <c r="AA2276" i="4"/>
  <c r="AA7572" i="4"/>
  <c r="AA2525" i="4"/>
  <c r="AA3562" i="4"/>
  <c r="AA6024" i="4"/>
  <c r="AA6674" i="4"/>
  <c r="AA3101" i="4"/>
  <c r="AA1383" i="4"/>
  <c r="AA2899" i="4"/>
  <c r="AA1847" i="4"/>
  <c r="AA3894" i="4"/>
  <c r="AA6399" i="4"/>
  <c r="AA2459" i="4"/>
  <c r="AA2608" i="4"/>
  <c r="AA2599" i="4"/>
  <c r="AA5503" i="4"/>
  <c r="AA2991" i="4"/>
  <c r="AA1933" i="4"/>
  <c r="AA36" i="4"/>
  <c r="AA1018" i="4"/>
  <c r="AA5732" i="4"/>
  <c r="AA3788" i="4"/>
  <c r="AA4773" i="4"/>
  <c r="AA2369" i="4"/>
  <c r="AA4299" i="4"/>
  <c r="AA932" i="4"/>
  <c r="AA6489" i="4"/>
  <c r="AA1823" i="4"/>
  <c r="AA104" i="4"/>
  <c r="AA4955" i="4"/>
  <c r="AA1649" i="4"/>
  <c r="AA2023" i="4"/>
  <c r="AA1178" i="4"/>
  <c r="AA666" i="4"/>
  <c r="AA7074" i="4"/>
  <c r="AA6049" i="4"/>
  <c r="AA6510" i="4"/>
  <c r="AA940" i="4"/>
  <c r="AA3249" i="4"/>
  <c r="AA6706" i="4"/>
  <c r="AA8342" i="4"/>
  <c r="AA1624" i="4"/>
  <c r="AA2685" i="4"/>
  <c r="AA3085" i="4"/>
  <c r="AA5442" i="4"/>
  <c r="AA3111" i="4"/>
  <c r="AA1853" i="4"/>
  <c r="AA6390" i="4"/>
  <c r="AA2620" i="4"/>
  <c r="AA3379" i="4"/>
  <c r="AA3747" i="4"/>
  <c r="AA986" i="4"/>
  <c r="AA7364" i="4"/>
  <c r="AA6860" i="4"/>
  <c r="AA6185" i="4"/>
  <c r="AA2020" i="4"/>
  <c r="AA2819" i="4"/>
  <c r="AA6940" i="4"/>
  <c r="AA4785" i="4"/>
  <c r="AA3026" i="4"/>
  <c r="AA5244" i="4"/>
  <c r="AA4786" i="4"/>
  <c r="AA3470" i="4"/>
  <c r="AA2871" i="4"/>
  <c r="AA864" i="4"/>
  <c r="AA4219" i="4"/>
  <c r="AA4686" i="4"/>
  <c r="AA6368" i="4"/>
  <c r="AA134" i="4"/>
  <c r="AA3611" i="4"/>
  <c r="AA2316" i="4"/>
  <c r="AA7853" i="4"/>
  <c r="AA3626" i="4"/>
  <c r="AA3602" i="4"/>
  <c r="AA5012" i="4"/>
  <c r="AA1261" i="4"/>
  <c r="AA20" i="4"/>
  <c r="AA8005" i="4"/>
  <c r="AA972" i="4"/>
  <c r="AA5300" i="4"/>
  <c r="AA5040" i="4"/>
  <c r="AA6570" i="4"/>
  <c r="AA2594" i="4"/>
  <c r="AA7121" i="4"/>
  <c r="AA1797" i="4"/>
  <c r="AA2284" i="4"/>
  <c r="AA7037" i="4"/>
  <c r="AA2855" i="4"/>
  <c r="AA4598" i="4"/>
  <c r="AA365" i="4"/>
  <c r="AA831" i="4"/>
  <c r="AA3016" i="4"/>
  <c r="AA3065" i="4"/>
  <c r="AA7509" i="4"/>
  <c r="AA8059" i="4"/>
  <c r="AA1667" i="4"/>
  <c r="AA7822" i="4"/>
  <c r="AA1898" i="4"/>
  <c r="AA6405" i="4"/>
  <c r="AA389" i="4"/>
  <c r="AA659" i="4"/>
  <c r="AA7287" i="4"/>
  <c r="AA6352" i="4"/>
  <c r="AA2973" i="4"/>
  <c r="AA3180" i="4"/>
  <c r="AA1610" i="4"/>
  <c r="AA2339" i="4"/>
  <c r="AA7079" i="4"/>
  <c r="AA3783" i="4"/>
  <c r="AA1400" i="4"/>
  <c r="AA2794" i="4"/>
  <c r="AA7200" i="4"/>
  <c r="AA5632" i="4"/>
  <c r="AA3598" i="4"/>
  <c r="AA8003" i="4"/>
  <c r="AA6783" i="4"/>
  <c r="AA3209" i="4"/>
  <c r="AA6618" i="4"/>
  <c r="AA488" i="4"/>
  <c r="AA2086" i="4"/>
  <c r="AA3277" i="4"/>
  <c r="AA4723" i="4"/>
  <c r="AA757" i="4"/>
  <c r="AA465" i="4"/>
  <c r="AA8078" i="4"/>
  <c r="AA4430" i="4"/>
  <c r="AA7184" i="4"/>
  <c r="AA6257" i="4"/>
  <c r="AA3061" i="4"/>
  <c r="AA8040" i="4"/>
  <c r="AA7004" i="4"/>
  <c r="AA353" i="4"/>
  <c r="AA5927" i="4"/>
  <c r="AA2398" i="4"/>
  <c r="AA7997" i="4"/>
  <c r="AA6305" i="4"/>
  <c r="AA162" i="4"/>
  <c r="AA7113" i="4"/>
  <c r="AA4073" i="4"/>
  <c r="AA3020" i="4"/>
  <c r="AA863" i="4"/>
  <c r="AA6107" i="4"/>
  <c r="AA4033" i="4"/>
  <c r="AA311" i="4"/>
  <c r="AA1530" i="4"/>
  <c r="AA686" i="4"/>
  <c r="AA4693" i="4"/>
  <c r="AA6528" i="4"/>
  <c r="AA3932" i="4"/>
  <c r="AA3651" i="4"/>
  <c r="AA7596" i="4"/>
  <c r="AA1914" i="4"/>
  <c r="AA4788" i="4"/>
  <c r="AA1096" i="4"/>
  <c r="AA2008" i="4"/>
  <c r="AA883" i="4"/>
  <c r="AA8091" i="4"/>
  <c r="M7" i="9"/>
  <c r="F6" i="11" s="1"/>
  <c r="E6" i="9"/>
  <c r="B6" i="11" s="1"/>
  <c r="E42" i="9"/>
  <c r="E43" i="9" s="1"/>
  <c r="B3" i="12"/>
  <c r="B4" i="12"/>
  <c r="B5" i="12"/>
  <c r="B6" i="12"/>
  <c r="B7" i="12"/>
  <c r="B8" i="12"/>
  <c r="B9" i="12"/>
  <c r="B10" i="12"/>
  <c r="B2" i="12"/>
  <c r="J6" i="9"/>
  <c r="H7" i="10" s="1"/>
  <c r="H6" i="9"/>
  <c r="K7" i="10" s="1"/>
  <c r="A6" i="9"/>
  <c r="C7" i="10" s="1"/>
  <c r="C6" i="9"/>
  <c r="F7" i="10" s="1"/>
  <c r="X707" i="4" l="1"/>
  <c r="U707" i="4" a="1"/>
  <c r="X901" i="4"/>
  <c r="U901" i="4" a="1"/>
  <c r="X4025" i="4"/>
  <c r="U4025" i="4" a="1"/>
  <c r="X7012" i="4"/>
  <c r="U7012" i="4" a="1"/>
  <c r="X7281" i="4"/>
  <c r="U7281" i="4" a="1"/>
  <c r="X4165" i="4"/>
  <c r="U4165" i="4" a="1"/>
  <c r="X3566" i="4"/>
  <c r="U3566" i="4" a="1"/>
  <c r="X4246" i="4"/>
  <c r="U4246" i="4" a="1"/>
  <c r="X5579" i="4"/>
  <c r="U5579" i="4" a="1"/>
  <c r="X7181" i="4"/>
  <c r="U7181" i="4" a="1"/>
  <c r="X6025" i="4"/>
  <c r="U6025" i="4" a="1"/>
  <c r="X6989" i="4"/>
  <c r="U6989" i="4" a="1"/>
  <c r="X6515" i="4"/>
  <c r="U6515" i="4" a="1"/>
  <c r="X4855" i="4"/>
  <c r="U4855" i="4" a="1"/>
  <c r="X3860" i="4"/>
  <c r="U3860" i="4" a="1"/>
  <c r="X6805" i="4"/>
  <c r="U6805" i="4" a="1"/>
  <c r="X746" i="4"/>
  <c r="U746" i="4" a="1"/>
  <c r="X3959" i="4"/>
  <c r="U3959" i="4" a="1"/>
  <c r="X2615" i="4"/>
  <c r="U2615" i="4" a="1"/>
  <c r="X5097" i="4"/>
  <c r="U5097" i="4" a="1"/>
  <c r="X552" i="4"/>
  <c r="U552" i="4" a="1"/>
  <c r="X1031" i="4"/>
  <c r="U1031" i="4" a="1"/>
  <c r="X336" i="4"/>
  <c r="U336" i="4" a="1"/>
  <c r="X7193" i="4"/>
  <c r="U7193" i="4" a="1"/>
  <c r="X197" i="4"/>
  <c r="U197" i="4" a="1"/>
  <c r="X3411" i="4"/>
  <c r="U3411" i="4" a="1"/>
  <c r="X3787" i="4"/>
  <c r="U3787" i="4" a="1"/>
  <c r="X4483" i="4"/>
  <c r="U4483" i="4" a="1"/>
  <c r="X5677" i="4"/>
  <c r="U5677" i="4" a="1"/>
  <c r="X2807" i="4"/>
  <c r="U2807" i="4" a="1"/>
  <c r="X8092" i="4"/>
  <c r="U8092" i="4" a="1"/>
  <c r="X7695" i="4"/>
  <c r="U7695" i="4" a="1"/>
  <c r="X165" i="4"/>
  <c r="U165" i="4" a="1"/>
  <c r="X21" i="4"/>
  <c r="U21" i="4" a="1"/>
  <c r="X5064" i="4"/>
  <c r="U5064" i="4" a="1"/>
  <c r="X7058" i="4"/>
  <c r="U7058" i="4" a="1"/>
  <c r="X4258" i="4"/>
  <c r="U4258" i="4" a="1"/>
  <c r="X2601" i="4"/>
  <c r="U2601" i="4" a="1"/>
  <c r="X5049" i="4"/>
  <c r="U5049" i="4" a="1"/>
  <c r="X4078" i="4"/>
  <c r="U4078" i="4" a="1"/>
  <c r="X187" i="4"/>
  <c r="U187" i="4" a="1"/>
  <c r="X6467" i="4"/>
  <c r="U6467" i="4" a="1"/>
  <c r="X4234" i="4"/>
  <c r="U4234" i="4" a="1"/>
  <c r="X7217" i="4"/>
  <c r="U7217" i="4" a="1"/>
  <c r="X340" i="4"/>
  <c r="U340" i="4" a="1"/>
  <c r="X1872" i="4"/>
  <c r="U1872" i="4" a="1"/>
  <c r="X3800" i="4"/>
  <c r="U3800" i="4" a="1"/>
  <c r="X118" i="4"/>
  <c r="U118" i="4" a="1"/>
  <c r="X3486" i="4"/>
  <c r="U3486" i="4" a="1"/>
  <c r="X1297" i="4"/>
  <c r="U1297" i="4" a="1"/>
  <c r="X3330" i="4"/>
  <c r="U3330" i="4" a="1"/>
  <c r="X3720" i="4"/>
  <c r="U3720" i="4" a="1"/>
  <c r="X3005" i="4"/>
  <c r="U3005" i="4" a="1"/>
  <c r="X2549" i="4"/>
  <c r="U2549" i="4" a="1"/>
  <c r="X7340" i="4"/>
  <c r="U7340" i="4" a="1"/>
  <c r="X577" i="4"/>
  <c r="U577" i="4" a="1"/>
  <c r="X5826" i="4"/>
  <c r="U5826" i="4" a="1"/>
  <c r="X2410" i="4"/>
  <c r="U2410" i="4" a="1"/>
  <c r="X510" i="4"/>
  <c r="U510" i="4" a="1"/>
  <c r="X1300" i="4"/>
  <c r="U1300" i="4" a="1"/>
  <c r="X4243" i="4"/>
  <c r="U4243" i="4" a="1"/>
  <c r="X2066" i="4"/>
  <c r="U2066" i="4" a="1"/>
  <c r="X7334" i="4"/>
  <c r="U7334" i="4" a="1"/>
  <c r="X3525" i="4"/>
  <c r="U3525" i="4" a="1"/>
  <c r="X6795" i="4"/>
  <c r="U6795" i="4" a="1"/>
  <c r="X5950" i="4"/>
  <c r="U5950" i="4" a="1"/>
  <c r="X6233" i="4"/>
  <c r="U6233" i="4" a="1"/>
  <c r="X3387" i="4"/>
  <c r="U3387" i="4" a="1"/>
  <c r="X7545" i="4"/>
  <c r="U7545" i="4" a="1"/>
  <c r="X276" i="4"/>
  <c r="U276" i="4" a="1"/>
  <c r="X1233" i="4"/>
  <c r="U1233" i="4" a="1"/>
  <c r="X4260" i="4"/>
  <c r="U4260" i="4" a="1"/>
  <c r="X661" i="4"/>
  <c r="U661" i="4" a="1"/>
  <c r="X3199" i="4"/>
  <c r="U3199" i="4" a="1"/>
  <c r="X1177" i="4"/>
  <c r="U1177" i="4" a="1"/>
  <c r="X5378" i="4"/>
  <c r="U5378" i="4" a="1"/>
  <c r="X5229" i="4"/>
  <c r="U5229" i="4" a="1"/>
  <c r="X5526" i="4"/>
  <c r="U5526" i="4" a="1"/>
  <c r="X5675" i="4"/>
  <c r="U5675" i="4" a="1"/>
  <c r="X6602" i="4"/>
  <c r="U6602" i="4" a="1"/>
  <c r="X471" i="4"/>
  <c r="U471" i="4" a="1"/>
  <c r="X6494" i="4"/>
  <c r="U6494" i="4" a="1"/>
  <c r="X7207" i="4"/>
  <c r="U7207" i="4" a="1"/>
  <c r="X2723" i="4"/>
  <c r="U2723" i="4" a="1"/>
  <c r="X7692" i="4"/>
  <c r="U7692" i="4" a="1"/>
  <c r="X6624" i="4"/>
  <c r="U6624" i="4" a="1"/>
  <c r="X3477" i="4"/>
  <c r="U3477" i="4" a="1"/>
  <c r="X6585" i="4"/>
  <c r="U6585" i="4" a="1"/>
  <c r="X6273" i="4"/>
  <c r="U6273" i="4" a="1"/>
  <c r="X2324" i="4"/>
  <c r="U2324" i="4" a="1"/>
  <c r="X65" i="4"/>
  <c r="U65" i="4" a="1"/>
  <c r="X7032" i="4"/>
  <c r="U7032" i="4" a="1"/>
  <c r="X3661" i="4"/>
  <c r="U3661" i="4" a="1"/>
  <c r="X945" i="4"/>
  <c r="U945" i="4" a="1"/>
  <c r="X6588" i="4"/>
  <c r="U6588" i="4" a="1"/>
  <c r="X3258" i="4"/>
  <c r="U3258" i="4" a="1"/>
  <c r="X1361" i="4"/>
  <c r="U1361" i="4" a="1"/>
  <c r="X3647" i="4"/>
  <c r="U3647" i="4" a="1"/>
  <c r="X5680" i="4"/>
  <c r="U5680" i="4" a="1"/>
  <c r="X5076" i="4"/>
  <c r="U5076" i="4" a="1"/>
  <c r="X1850" i="4"/>
  <c r="U1850" i="4" a="1"/>
  <c r="X5802" i="4"/>
  <c r="U5802" i="4" a="1"/>
  <c r="X3838" i="4"/>
  <c r="U3838" i="4" a="1"/>
  <c r="X4965" i="4"/>
  <c r="U4965" i="4" a="1"/>
  <c r="X7318" i="4"/>
  <c r="U7318" i="4" a="1"/>
  <c r="X8266" i="4"/>
  <c r="U8266" i="4" a="1"/>
  <c r="X6675" i="4"/>
  <c r="U6675" i="4" a="1"/>
  <c r="X1099" i="4"/>
  <c r="U1099" i="4" a="1"/>
  <c r="X1429" i="4"/>
  <c r="U1429" i="4" a="1"/>
  <c r="X7916" i="4"/>
  <c r="U7916" i="4" a="1"/>
  <c r="X5404" i="4"/>
  <c r="U5404" i="4" a="1"/>
  <c r="X6377" i="4"/>
  <c r="U6377" i="4" a="1"/>
  <c r="X449" i="4"/>
  <c r="U449" i="4" a="1"/>
  <c r="X2605" i="4"/>
  <c r="U2605" i="4" a="1"/>
  <c r="X2409" i="4"/>
  <c r="U2409" i="4" a="1"/>
  <c r="X2234" i="4"/>
  <c r="U2234" i="4" a="1"/>
  <c r="X7790" i="4"/>
  <c r="U7790" i="4" a="1"/>
  <c r="X5942" i="4"/>
  <c r="U5942" i="4" a="1"/>
  <c r="X6910" i="4"/>
  <c r="U6910" i="4" a="1"/>
  <c r="X6632" i="4"/>
  <c r="U6632" i="4" a="1"/>
  <c r="X1326" i="4"/>
  <c r="U1326" i="4" a="1"/>
  <c r="X2664" i="4"/>
  <c r="U2664" i="4" a="1"/>
  <c r="X946" i="4"/>
  <c r="U946" i="4" a="1"/>
  <c r="X2000" i="4"/>
  <c r="U2000" i="4" a="1"/>
  <c r="X5542" i="4"/>
  <c r="U5542" i="4" a="1"/>
  <c r="X2534" i="4"/>
  <c r="U2534" i="4" a="1"/>
  <c r="X438" i="4"/>
  <c r="U438" i="4" a="1"/>
  <c r="X7950" i="4"/>
  <c r="U7950" i="4" a="1"/>
  <c r="X2276" i="4"/>
  <c r="U2276" i="4" a="1"/>
  <c r="X7572" i="4"/>
  <c r="U7572" i="4" a="1"/>
  <c r="X2525" i="4"/>
  <c r="U2525" i="4" a="1"/>
  <c r="X3562" i="4"/>
  <c r="U3562" i="4" a="1"/>
  <c r="X6024" i="4"/>
  <c r="U6024" i="4" a="1"/>
  <c r="X6674" i="4"/>
  <c r="U6674" i="4" a="1"/>
  <c r="X3101" i="4"/>
  <c r="U3101" i="4" a="1"/>
  <c r="X1383" i="4"/>
  <c r="U1383" i="4" a="1"/>
  <c r="X2899" i="4"/>
  <c r="U2899" i="4" a="1"/>
  <c r="X1847" i="4"/>
  <c r="U1847" i="4" a="1"/>
  <c r="X3894" i="4"/>
  <c r="U3894" i="4" a="1"/>
  <c r="X6399" i="4"/>
  <c r="U6399" i="4" a="1"/>
  <c r="X2459" i="4"/>
  <c r="U2459" i="4" a="1"/>
  <c r="X2608" i="4"/>
  <c r="U2608" i="4" a="1"/>
  <c r="X2599" i="4"/>
  <c r="U2599" i="4" a="1"/>
  <c r="X5503" i="4"/>
  <c r="U5503" i="4" a="1"/>
  <c r="X2991" i="4"/>
  <c r="U2991" i="4" a="1"/>
  <c r="X1933" i="4"/>
  <c r="U1933" i="4" a="1"/>
  <c r="X36" i="4"/>
  <c r="U36" i="4" a="1"/>
  <c r="X1018" i="4"/>
  <c r="U1018" i="4" a="1"/>
  <c r="X5732" i="4"/>
  <c r="U5732" i="4" a="1"/>
  <c r="X3788" i="4"/>
  <c r="U3788" i="4" a="1"/>
  <c r="X4773" i="4"/>
  <c r="U4773" i="4" a="1"/>
  <c r="X2369" i="4"/>
  <c r="U2369" i="4" a="1"/>
  <c r="X4299" i="4"/>
  <c r="U4299" i="4" a="1"/>
  <c r="X932" i="4"/>
  <c r="U932" i="4" a="1"/>
  <c r="X6489" i="4"/>
  <c r="U6489" i="4" a="1"/>
  <c r="X1823" i="4"/>
  <c r="U1823" i="4" a="1"/>
  <c r="X104" i="4"/>
  <c r="U104" i="4" a="1"/>
  <c r="X4955" i="4"/>
  <c r="U4955" i="4" a="1"/>
  <c r="X1649" i="4"/>
  <c r="U1649" i="4" a="1"/>
  <c r="X2023" i="4"/>
  <c r="U2023" i="4" a="1"/>
  <c r="X1178" i="4"/>
  <c r="U1178" i="4" a="1"/>
  <c r="X666" i="4"/>
  <c r="U666" i="4" a="1"/>
  <c r="X7074" i="4"/>
  <c r="U7074" i="4" a="1"/>
  <c r="X6049" i="4"/>
  <c r="U6049" i="4" a="1"/>
  <c r="X6510" i="4"/>
  <c r="U6510" i="4" a="1"/>
  <c r="X940" i="4"/>
  <c r="U940" i="4" a="1"/>
  <c r="X3249" i="4"/>
  <c r="U3249" i="4" a="1"/>
  <c r="X6706" i="4"/>
  <c r="U6706" i="4" a="1"/>
  <c r="X8342" i="4"/>
  <c r="U8342" i="4" a="1"/>
  <c r="X1624" i="4"/>
  <c r="U1624" i="4" a="1"/>
  <c r="X2685" i="4"/>
  <c r="U2685" i="4" a="1"/>
  <c r="X3085" i="4"/>
  <c r="U3085" i="4" a="1"/>
  <c r="X5442" i="4"/>
  <c r="U5442" i="4" a="1"/>
  <c r="X3111" i="4"/>
  <c r="U3111" i="4" a="1"/>
  <c r="X1853" i="4"/>
  <c r="U1853" i="4" a="1"/>
  <c r="X6390" i="4"/>
  <c r="U6390" i="4" a="1"/>
  <c r="X2620" i="4"/>
  <c r="U2620" i="4" a="1"/>
  <c r="X3379" i="4"/>
  <c r="U3379" i="4" a="1"/>
  <c r="X3747" i="4"/>
  <c r="U3747" i="4" a="1"/>
  <c r="X986" i="4"/>
  <c r="U986" i="4" a="1"/>
  <c r="X7364" i="4"/>
  <c r="U7364" i="4" a="1"/>
  <c r="X6860" i="4"/>
  <c r="U6860" i="4" a="1"/>
  <c r="X6185" i="4"/>
  <c r="U6185" i="4" a="1"/>
  <c r="X2020" i="4"/>
  <c r="U2020" i="4" a="1"/>
  <c r="X2819" i="4"/>
  <c r="U2819" i="4" a="1"/>
  <c r="X6940" i="4"/>
  <c r="U6940" i="4" a="1"/>
  <c r="X4785" i="4"/>
  <c r="U4785" i="4" a="1"/>
  <c r="X3026" i="4"/>
  <c r="U3026" i="4" a="1"/>
  <c r="X5244" i="4"/>
  <c r="U5244" i="4" a="1"/>
  <c r="X4786" i="4"/>
  <c r="U4786" i="4" a="1"/>
  <c r="X3470" i="4"/>
  <c r="U3470" i="4" a="1"/>
  <c r="X2871" i="4"/>
  <c r="U2871" i="4" a="1"/>
  <c r="X864" i="4"/>
  <c r="U864" i="4" a="1"/>
  <c r="X4219" i="4"/>
  <c r="U4219" i="4" a="1"/>
  <c r="X4686" i="4"/>
  <c r="U4686" i="4" a="1"/>
  <c r="X6368" i="4"/>
  <c r="U6368" i="4" a="1"/>
  <c r="X134" i="4"/>
  <c r="U134" i="4" a="1"/>
  <c r="X3611" i="4"/>
  <c r="U3611" i="4" a="1"/>
  <c r="X2316" i="4"/>
  <c r="U2316" i="4" a="1"/>
  <c r="X7853" i="4"/>
  <c r="U7853" i="4" a="1"/>
  <c r="X3626" i="4"/>
  <c r="U3626" i="4" a="1"/>
  <c r="X3602" i="4"/>
  <c r="U3602" i="4" a="1"/>
  <c r="X5012" i="4"/>
  <c r="U5012" i="4" a="1"/>
  <c r="X1261" i="4"/>
  <c r="U1261" i="4" a="1"/>
  <c r="X20" i="4"/>
  <c r="U20" i="4" a="1"/>
  <c r="X8005" i="4"/>
  <c r="U8005" i="4" a="1"/>
  <c r="X972" i="4"/>
  <c r="U972" i="4" a="1"/>
  <c r="X5300" i="4"/>
  <c r="U5300" i="4" a="1"/>
  <c r="X5040" i="4"/>
  <c r="U5040" i="4" a="1"/>
  <c r="X6570" i="4"/>
  <c r="U6570" i="4" a="1"/>
  <c r="X2594" i="4"/>
  <c r="U2594" i="4" a="1"/>
  <c r="X7121" i="4"/>
  <c r="U7121" i="4" a="1"/>
  <c r="X1797" i="4"/>
  <c r="U1797" i="4" a="1"/>
  <c r="X2284" i="4"/>
  <c r="U2284" i="4" a="1"/>
  <c r="X7037" i="4"/>
  <c r="U7037" i="4" a="1"/>
  <c r="X2855" i="4"/>
  <c r="U2855" i="4" a="1"/>
  <c r="X4598" i="4"/>
  <c r="U4598" i="4" a="1"/>
  <c r="X365" i="4"/>
  <c r="U365" i="4" a="1"/>
  <c r="X831" i="4"/>
  <c r="U831" i="4" a="1"/>
  <c r="X3016" i="4"/>
  <c r="U3016" i="4" a="1"/>
  <c r="X3065" i="4"/>
  <c r="U3065" i="4" a="1"/>
  <c r="X7509" i="4"/>
  <c r="U7509" i="4" a="1"/>
  <c r="X8059" i="4"/>
  <c r="U8059" i="4" a="1"/>
  <c r="X1667" i="4"/>
  <c r="U1667" i="4" a="1"/>
  <c r="X7822" i="4"/>
  <c r="U7822" i="4" a="1"/>
  <c r="X1898" i="4"/>
  <c r="U1898" i="4" a="1"/>
  <c r="X6405" i="4"/>
  <c r="U6405" i="4" a="1"/>
  <c r="X389" i="4"/>
  <c r="U389" i="4" a="1"/>
  <c r="X659" i="4"/>
  <c r="U659" i="4" a="1"/>
  <c r="X7287" i="4"/>
  <c r="Z7287" i="4"/>
  <c r="X6352" i="4"/>
  <c r="Z6352" i="4"/>
  <c r="X2973" i="4"/>
  <c r="Z2973" i="4"/>
  <c r="X3180" i="4"/>
  <c r="Z3180" i="4"/>
  <c r="Z1610" i="4"/>
  <c r="X1610" i="4"/>
  <c r="X2339" i="4"/>
  <c r="Z2339" i="4"/>
  <c r="Z7079" i="4"/>
  <c r="X7079" i="4"/>
  <c r="X3783" i="4"/>
  <c r="Z3783" i="4"/>
  <c r="Z1400" i="4"/>
  <c r="X1400" i="4"/>
  <c r="X2794" i="4"/>
  <c r="Z2794" i="4"/>
  <c r="Z7200" i="4"/>
  <c r="X7200" i="4"/>
  <c r="X5632" i="4"/>
  <c r="Z5632" i="4"/>
  <c r="Z3598" i="4"/>
  <c r="X3598" i="4"/>
  <c r="Z8003" i="4"/>
  <c r="X8003" i="4"/>
  <c r="X6783" i="4"/>
  <c r="Z6783" i="4"/>
  <c r="Z3209" i="4"/>
  <c r="X3209" i="4"/>
  <c r="Z6618" i="4"/>
  <c r="X6618" i="4"/>
  <c r="X488" i="4"/>
  <c r="Z488" i="4"/>
  <c r="X2086" i="4"/>
  <c r="Z2086" i="4"/>
  <c r="Z3277" i="4"/>
  <c r="X3277" i="4"/>
  <c r="Z4723" i="4"/>
  <c r="X4723" i="4"/>
  <c r="X757" i="4"/>
  <c r="Z757" i="4"/>
  <c r="X465" i="4"/>
  <c r="Z465" i="4"/>
  <c r="X8078" i="4"/>
  <c r="Z8078" i="4"/>
  <c r="X4430" i="4"/>
  <c r="Z4430" i="4"/>
  <c r="X7184" i="4"/>
  <c r="Z7184" i="4"/>
  <c r="X6257" i="4"/>
  <c r="Z6257" i="4"/>
  <c r="X3061" i="4"/>
  <c r="Z3061" i="4"/>
  <c r="X8040" i="4"/>
  <c r="Z8040" i="4"/>
  <c r="Z7004" i="4"/>
  <c r="X7004" i="4"/>
  <c r="Z353" i="4"/>
  <c r="X353" i="4"/>
  <c r="Z5927" i="4"/>
  <c r="X5927" i="4"/>
  <c r="Z2398" i="4"/>
  <c r="X2398" i="4"/>
  <c r="Z7997" i="4"/>
  <c r="X7997" i="4"/>
  <c r="Z6305" i="4"/>
  <c r="X6305" i="4"/>
  <c r="Z162" i="4"/>
  <c r="X162" i="4"/>
  <c r="Z7113" i="4"/>
  <c r="X7113" i="4"/>
  <c r="X4073" i="4"/>
  <c r="Z4073" i="4"/>
  <c r="Z3020" i="4"/>
  <c r="X3020" i="4"/>
  <c r="Z863" i="4"/>
  <c r="X863" i="4"/>
  <c r="Z6107" i="4"/>
  <c r="X6107" i="4"/>
  <c r="Z4033" i="4"/>
  <c r="X4033" i="4"/>
  <c r="Z311" i="4"/>
  <c r="X311" i="4"/>
  <c r="Z1530" i="4"/>
  <c r="X1530" i="4"/>
  <c r="Z686" i="4"/>
  <c r="X686" i="4"/>
  <c r="X4693" i="4"/>
  <c r="Z4693" i="4"/>
  <c r="Z6528" i="4"/>
  <c r="X6528" i="4"/>
  <c r="Z3932" i="4"/>
  <c r="X3932" i="4"/>
  <c r="Z3651" i="4"/>
  <c r="X3651" i="4"/>
  <c r="Z7596" i="4"/>
  <c r="X7596" i="4"/>
  <c r="X1914" i="4"/>
  <c r="Z1914" i="4"/>
  <c r="Z4788" i="4"/>
  <c r="X4788" i="4"/>
  <c r="X1096" i="4"/>
  <c r="Z1096" i="4"/>
  <c r="Z2008" i="4"/>
  <c r="X2008" i="4"/>
  <c r="X883" i="4"/>
  <c r="Z883" i="4"/>
  <c r="X8091" i="4"/>
  <c r="Z8091" i="4"/>
  <c r="X4858" i="4"/>
  <c r="AA4858" i="4"/>
  <c r="Z4858" i="4"/>
  <c r="X6230" i="4"/>
  <c r="AA6230" i="4"/>
  <c r="Z6230" i="4"/>
  <c r="X1393" i="4"/>
  <c r="AA1393" i="4"/>
  <c r="Z1393" i="4"/>
  <c r="X6157" i="4"/>
  <c r="AA6157" i="4"/>
  <c r="Z6157" i="4"/>
  <c r="X2001" i="4"/>
  <c r="AA2001" i="4"/>
  <c r="Z2001" i="4"/>
  <c r="AA7304" i="4"/>
  <c r="X7304" i="4"/>
  <c r="Z7304" i="4"/>
  <c r="X4543" i="4"/>
  <c r="Z4543" i="4"/>
  <c r="AA4543" i="4"/>
  <c r="X2948" i="4"/>
  <c r="Z2948" i="4"/>
  <c r="AA2948" i="4"/>
  <c r="X1490" i="4"/>
  <c r="AA1490" i="4"/>
  <c r="Z1490" i="4"/>
  <c r="AA1927" i="4"/>
  <c r="Z1927" i="4"/>
  <c r="X1927" i="4"/>
  <c r="AA6995" i="4"/>
  <c r="Z6995" i="4"/>
  <c r="X6995" i="4"/>
  <c r="Z1154" i="4"/>
  <c r="AA1154" i="4"/>
  <c r="X1154" i="4"/>
  <c r="AA2" i="4"/>
  <c r="Z2" i="4"/>
  <c r="X2" i="4"/>
  <c r="AA310" i="4"/>
  <c r="X310" i="4"/>
  <c r="Z310" i="4"/>
  <c r="Z61" i="4"/>
  <c r="X61" i="4"/>
  <c r="AA61" i="4"/>
  <c r="U61" i="4" a="1"/>
  <c r="X3437" i="4"/>
  <c r="Z3437" i="4"/>
  <c r="AA3437" i="4"/>
  <c r="U3437" i="4" a="1"/>
  <c r="U5165" i="4" a="1"/>
  <c r="Z5165" i="4"/>
  <c r="X5165" i="4"/>
  <c r="AA5165" i="4"/>
  <c r="U6813" i="4" a="1"/>
  <c r="AA6813" i="4"/>
  <c r="Z6813" i="4"/>
  <c r="X6813" i="4"/>
  <c r="U2718" i="4" a="1"/>
  <c r="AA2718" i="4"/>
  <c r="X2718" i="4"/>
  <c r="Z2718" i="4"/>
  <c r="U8018" i="4" a="1"/>
  <c r="X8018" i="4"/>
  <c r="AA8018" i="4"/>
  <c r="Z8018" i="4"/>
  <c r="U7694" i="4" a="1"/>
  <c r="AA7694" i="4"/>
  <c r="X7694" i="4"/>
  <c r="Z7694" i="4"/>
  <c r="U6061" i="4" a="1"/>
  <c r="AA6061" i="4"/>
  <c r="Z6061" i="4"/>
  <c r="X6061" i="4"/>
  <c r="AA3715" i="4"/>
  <c r="U3715" i="4" a="1"/>
  <c r="X3715" i="4"/>
  <c r="Z3715" i="4"/>
  <c r="X2839" i="4"/>
  <c r="U2839" i="4" a="1"/>
  <c r="AA2839" i="4"/>
  <c r="Z2839" i="4"/>
  <c r="U5310" i="4" a="1"/>
  <c r="AA5310" i="4"/>
  <c r="X5310" i="4"/>
  <c r="Z5310" i="4"/>
  <c r="U4744" i="4" a="1"/>
  <c r="AA4744" i="4"/>
  <c r="Z4744" i="4"/>
  <c r="X4744" i="4"/>
  <c r="U7394" i="4" a="1"/>
  <c r="X7394" i="4"/>
  <c r="AA7394" i="4"/>
  <c r="Z7394" i="4"/>
  <c r="AA6533" i="4"/>
  <c r="X6533" i="4"/>
  <c r="Z6533" i="4"/>
  <c r="U6533" i="4" a="1"/>
  <c r="X332" i="4"/>
  <c r="U332" i="4" a="1"/>
  <c r="AA332" i="4"/>
  <c r="Z332" i="4"/>
  <c r="U1601" i="4" a="1"/>
  <c r="Z1601" i="4"/>
  <c r="AA1601" i="4"/>
  <c r="X1601" i="4"/>
  <c r="AA4539" i="4"/>
  <c r="X4539" i="4"/>
  <c r="U4539" i="4" a="1"/>
  <c r="Z4539" i="4"/>
  <c r="X4447" i="4"/>
  <c r="Z4447" i="4"/>
  <c r="AA4447" i="4"/>
  <c r="U4447" i="4" a="1"/>
  <c r="X6582" i="4"/>
  <c r="AA6582" i="4"/>
  <c r="U6582" i="4" a="1"/>
  <c r="Z6582" i="4"/>
  <c r="U3691" i="4" a="1"/>
  <c r="AA3691" i="4"/>
  <c r="X3691" i="4"/>
  <c r="Z3691" i="4"/>
  <c r="U1384" i="4" a="1"/>
  <c r="AA1384" i="4"/>
  <c r="X1384" i="4"/>
  <c r="Z1384" i="4"/>
  <c r="AA2541" i="4"/>
  <c r="U2541" i="4" a="1"/>
  <c r="X2541" i="4"/>
  <c r="Z2541" i="4"/>
  <c r="Z5655" i="4"/>
  <c r="AA5655" i="4"/>
  <c r="X5655" i="4"/>
  <c r="U5655" i="4" a="1"/>
  <c r="AA3970" i="4"/>
  <c r="Z3970" i="4"/>
  <c r="U3970" i="4" a="1"/>
  <c r="X3970" i="4"/>
  <c r="Z4960" i="4"/>
  <c r="U4960" i="4" a="1"/>
  <c r="X4960" i="4"/>
  <c r="AA4960" i="4"/>
  <c r="AA5966" i="4"/>
  <c r="U5966" i="4" a="1"/>
  <c r="Z5966" i="4"/>
  <c r="X5966" i="4"/>
  <c r="Z3748" i="4"/>
  <c r="U3748" i="4" a="1"/>
  <c r="AA3748" i="4"/>
  <c r="X3748" i="4"/>
  <c r="AA8209" i="4"/>
  <c r="U8209" i="4" a="1"/>
  <c r="X8209" i="4"/>
  <c r="Z8209" i="4"/>
  <c r="Z1985" i="4"/>
  <c r="AA1985" i="4"/>
  <c r="U1985" i="4" a="1"/>
  <c r="X1985" i="4"/>
  <c r="AA7828" i="4"/>
  <c r="Z7828" i="4"/>
  <c r="X7828" i="4"/>
  <c r="U7828" i="4" a="1"/>
  <c r="U6138" i="4" a="1"/>
  <c r="AA6138" i="4"/>
  <c r="Z6138" i="4"/>
  <c r="X6138" i="4"/>
  <c r="X4583" i="4"/>
  <c r="AA4583" i="4"/>
  <c r="U4583" i="4" a="1"/>
  <c r="Z4583" i="4"/>
  <c r="U7718" i="4" a="1"/>
  <c r="AA7718" i="4"/>
  <c r="Z7718" i="4"/>
  <c r="X7718" i="4"/>
  <c r="AA3618" i="4"/>
  <c r="U3618" i="4" a="1"/>
  <c r="Z3618" i="4"/>
  <c r="X3618" i="4"/>
  <c r="AA111" i="4"/>
  <c r="U111" i="4" a="1"/>
  <c r="Z111" i="4"/>
  <c r="X111" i="4"/>
  <c r="U5359" i="4" a="1"/>
  <c r="AA5359" i="4"/>
  <c r="Z5359" i="4"/>
  <c r="X5359" i="4"/>
  <c r="Z1991" i="4"/>
  <c r="AA1991" i="4"/>
  <c r="U1991" i="4" a="1"/>
  <c r="X1991" i="4"/>
  <c r="U1454" i="4" a="1"/>
  <c r="Z1454" i="4"/>
  <c r="AA1454" i="4"/>
  <c r="X1454" i="4"/>
  <c r="AA4043" i="4"/>
  <c r="Z4043" i="4"/>
  <c r="X4043" i="4"/>
  <c r="U4043" i="4" a="1"/>
  <c r="U2260" i="4" a="1"/>
  <c r="AA2260" i="4"/>
  <c r="X2260" i="4"/>
  <c r="Z2260" i="4"/>
  <c r="AA4768" i="4"/>
  <c r="U4768" i="4" a="1"/>
  <c r="X4768" i="4"/>
  <c r="Z4768" i="4"/>
  <c r="U3426" i="4" a="1"/>
  <c r="Z3426" i="4"/>
  <c r="AA3426" i="4"/>
  <c r="X3426" i="4"/>
  <c r="AA1835" i="4"/>
  <c r="U1835" i="4" a="1"/>
  <c r="X1835" i="4"/>
  <c r="Z1835" i="4"/>
  <c r="U572" i="4" a="1"/>
  <c r="Z572" i="4"/>
  <c r="AA572" i="4"/>
  <c r="X572" i="4"/>
  <c r="AA3448" i="4"/>
  <c r="U3448" i="4" a="1"/>
  <c r="X3448" i="4"/>
  <c r="Z3448" i="4"/>
  <c r="AA6553" i="4"/>
  <c r="X6553" i="4"/>
  <c r="U6553" i="4" a="1"/>
  <c r="Z6553" i="4"/>
  <c r="Z7168" i="4"/>
  <c r="AA7168" i="4"/>
  <c r="X7168" i="4"/>
  <c r="U7168" i="4" a="1"/>
  <c r="AA7487" i="4"/>
  <c r="U7487" i="4" a="1"/>
  <c r="Z7487" i="4"/>
  <c r="X7487" i="4"/>
  <c r="X6743" i="4"/>
  <c r="U6743" i="4" a="1"/>
  <c r="Z6743" i="4"/>
  <c r="AA6743" i="4"/>
  <c r="AA3845" i="4"/>
  <c r="X3845" i="4"/>
  <c r="U3845" i="4" a="1"/>
  <c r="Z3845" i="4"/>
  <c r="U5155" i="4" a="1"/>
  <c r="X5155" i="4"/>
  <c r="Z5155" i="4"/>
  <c r="AA5155" i="4"/>
  <c r="Z2354" i="4"/>
  <c r="U2354" i="4" a="1"/>
  <c r="X2354" i="4"/>
  <c r="AA2354" i="4"/>
  <c r="U2876" i="4" a="1"/>
  <c r="X2876" i="4"/>
  <c r="Z2876" i="4"/>
  <c r="AA2876" i="4"/>
  <c r="Z5573" i="4"/>
  <c r="U5573" i="4" a="1"/>
  <c r="X5573" i="4"/>
  <c r="AA5573" i="4"/>
  <c r="U1630" i="4" a="1"/>
  <c r="AA1630" i="4"/>
  <c r="Z1630" i="4"/>
  <c r="X1630" i="4"/>
  <c r="Z8089" i="4"/>
  <c r="U8089" i="4" a="1"/>
  <c r="X8089" i="4"/>
  <c r="AA8089" i="4"/>
  <c r="AA1076" i="4"/>
  <c r="U1076" i="4" a="1"/>
  <c r="Z1076" i="4"/>
  <c r="X1076" i="4"/>
  <c r="U3204" i="4" a="1"/>
  <c r="Z3204" i="4"/>
  <c r="X3204" i="4"/>
  <c r="AA3204" i="4"/>
  <c r="AA6505" i="4"/>
  <c r="Z6505" i="4"/>
  <c r="X6505" i="4"/>
  <c r="U6505" i="4" a="1"/>
  <c r="U6948" i="4" a="1"/>
  <c r="X6948" i="4"/>
  <c r="Z6948" i="4"/>
  <c r="AA6948" i="4"/>
  <c r="Z11" i="4"/>
  <c r="X11" i="4"/>
  <c r="U11" i="4" a="1"/>
  <c r="AA11" i="4"/>
  <c r="X1008" i="4"/>
  <c r="AA1008" i="4"/>
  <c r="Z1008" i="4"/>
  <c r="U1008" i="4" a="1"/>
  <c r="Z2427" i="4"/>
  <c r="X2427" i="4"/>
  <c r="AA2427" i="4"/>
  <c r="U2427" i="4" a="1"/>
  <c r="U6837" i="4" a="1"/>
  <c r="AA6837" i="4"/>
  <c r="Z6837" i="4"/>
  <c r="X6837" i="4"/>
  <c r="U1260" i="4" a="1"/>
  <c r="AA1260" i="4"/>
  <c r="X1260" i="4"/>
  <c r="Z1260" i="4"/>
  <c r="U4015" i="4" a="1"/>
  <c r="X4015" i="4"/>
  <c r="AA4015" i="4"/>
  <c r="Z4015" i="4"/>
  <c r="U1360" i="4" a="1"/>
  <c r="X1360" i="4"/>
  <c r="Z1360" i="4"/>
  <c r="AA1360" i="4"/>
  <c r="U1273" i="4" a="1"/>
  <c r="Z1273" i="4"/>
  <c r="X1273" i="4"/>
  <c r="AA1273" i="4"/>
  <c r="U1278" i="4" a="1"/>
  <c r="X1278" i="4"/>
  <c r="AA1278" i="4"/>
  <c r="Z1278" i="4"/>
  <c r="U602" i="4" a="1"/>
  <c r="Z602" i="4"/>
  <c r="X602" i="4"/>
  <c r="AA602" i="4"/>
  <c r="U6661" i="4" a="1"/>
  <c r="Z6661" i="4"/>
  <c r="X6661" i="4"/>
  <c r="AA6661" i="4"/>
  <c r="U1282" i="4" a="1"/>
  <c r="Z1282" i="4"/>
  <c r="X1282" i="4"/>
  <c r="AA1282" i="4"/>
  <c r="U7776" i="4" a="1"/>
  <c r="Z7776" i="4"/>
  <c r="X7776" i="4"/>
  <c r="AA7776" i="4"/>
  <c r="U7910" i="4" a="1"/>
  <c r="AA7910" i="4"/>
  <c r="Z7910" i="4"/>
  <c r="X7910" i="4"/>
  <c r="U399" i="4" a="1"/>
  <c r="AA399" i="4"/>
  <c r="Z399" i="4"/>
  <c r="X399" i="4"/>
  <c r="U5321" i="4" a="1"/>
  <c r="Z5321" i="4"/>
  <c r="AA5321" i="4"/>
  <c r="X5321" i="4"/>
  <c r="U4224" i="4" a="1"/>
  <c r="X4224" i="4"/>
  <c r="Z4224" i="4"/>
  <c r="AA4224" i="4"/>
  <c r="U6080" i="4" a="1"/>
  <c r="Z6080" i="4"/>
  <c r="AA6080" i="4"/>
  <c r="X6080" i="4"/>
  <c r="U1761" i="4" a="1"/>
  <c r="Z1761" i="4"/>
  <c r="X1761" i="4"/>
  <c r="AA1761" i="4"/>
  <c r="U3941" i="4" a="1"/>
  <c r="AA3941" i="4"/>
  <c r="X3941" i="4"/>
  <c r="Z3941" i="4"/>
  <c r="AA7245" i="4"/>
  <c r="X7245" i="4"/>
  <c r="Z7245" i="4"/>
  <c r="U7245" i="4" a="1"/>
  <c r="Z7940" i="4"/>
  <c r="X7940" i="4"/>
  <c r="AA7940" i="4"/>
  <c r="U7940" i="4" a="1"/>
  <c r="AA5916" i="4"/>
  <c r="X5916" i="4"/>
  <c r="Z5916" i="4"/>
  <c r="U5916" i="4" a="1"/>
  <c r="AA4603" i="4"/>
  <c r="Z4603" i="4"/>
  <c r="X4603" i="4"/>
  <c r="U4603" i="4" a="1"/>
  <c r="AA4188" i="4"/>
  <c r="X4188" i="4"/>
  <c r="Z4188" i="4"/>
  <c r="U4188" i="4" a="1"/>
  <c r="U398" i="4" a="1"/>
  <c r="Z398" i="4"/>
  <c r="AA398" i="4"/>
  <c r="X398" i="4"/>
  <c r="U462" i="4" a="1"/>
  <c r="Z462" i="4"/>
  <c r="X462" i="4"/>
  <c r="AA462" i="4"/>
  <c r="AA1646" i="4"/>
  <c r="X1646" i="4"/>
  <c r="Z1646" i="4"/>
  <c r="U1646" i="4" a="1"/>
  <c r="U2626" i="4" a="1"/>
  <c r="Z2626" i="4"/>
  <c r="X2626" i="4"/>
  <c r="AA2626" i="4"/>
  <c r="U1666" i="4" a="1"/>
  <c r="Z1666" i="4"/>
  <c r="X1666" i="4"/>
  <c r="AA1666" i="4"/>
  <c r="U5352" i="4" a="1"/>
  <c r="Z5352" i="4"/>
  <c r="X5352" i="4"/>
  <c r="AA5352" i="4"/>
  <c r="Z2589" i="4"/>
  <c r="AA2589" i="4"/>
  <c r="X2589" i="4"/>
  <c r="U2589" i="4" a="1"/>
  <c r="AA4770" i="4"/>
  <c r="Z4770" i="4"/>
  <c r="U4770" i="4" a="1"/>
  <c r="X4770" i="4"/>
  <c r="AA834" i="4"/>
  <c r="Z834" i="4"/>
  <c r="U834" i="4" a="1"/>
  <c r="X834" i="4"/>
  <c r="AA2340" i="4"/>
  <c r="U2340" i="4" a="1"/>
  <c r="Z2340" i="4"/>
  <c r="X2340" i="4"/>
  <c r="AA3637" i="4"/>
  <c r="Z3637" i="4"/>
  <c r="U3637" i="4" a="1"/>
  <c r="X3637" i="4"/>
  <c r="U1231" i="4" a="1"/>
  <c r="X1231" i="4"/>
  <c r="Z1231" i="4"/>
  <c r="AA1231" i="4"/>
  <c r="X2117" i="4"/>
  <c r="U2117" i="4" a="1"/>
  <c r="Z2117" i="4"/>
  <c r="AA2117" i="4"/>
  <c r="AA2990" i="4"/>
  <c r="Z2990" i="4"/>
  <c r="U2990" i="4" a="1"/>
  <c r="X2990" i="4"/>
  <c r="Z2677" i="4"/>
  <c r="X2677" i="4"/>
  <c r="U2677" i="4" a="1"/>
  <c r="AA2677" i="4"/>
  <c r="AA3195" i="4"/>
  <c r="X3195" i="4"/>
  <c r="U3195" i="4" a="1"/>
  <c r="Z3195" i="4"/>
  <c r="Z2425" i="4"/>
  <c r="U2425" i="4" a="1"/>
  <c r="X2425" i="4"/>
  <c r="AA2425" i="4"/>
  <c r="X1903" i="4"/>
  <c r="AA1903" i="4"/>
  <c r="U1903" i="4" a="1"/>
  <c r="Z1903" i="4"/>
  <c r="U3604" i="4" a="1"/>
  <c r="AA3604" i="4"/>
  <c r="X3604" i="4"/>
  <c r="Z3604" i="4"/>
  <c r="AA3170" i="4"/>
  <c r="X3170" i="4"/>
  <c r="Z3170" i="4"/>
  <c r="U3170" i="4" a="1"/>
  <c r="Z3984" i="4"/>
  <c r="AA3984" i="4"/>
  <c r="U3984" i="4" a="1"/>
  <c r="X3984" i="4"/>
  <c r="AA479" i="4"/>
  <c r="Z479" i="4"/>
  <c r="U479" i="4" a="1"/>
  <c r="X479" i="4"/>
  <c r="AA2539" i="4"/>
  <c r="Z2539" i="4"/>
  <c r="X2539" i="4"/>
  <c r="U2539" i="4" a="1"/>
  <c r="X7727" i="4"/>
  <c r="AA7727" i="4"/>
  <c r="U7727" i="4" a="1"/>
  <c r="Z7727" i="4"/>
  <c r="Z423" i="4"/>
  <c r="X423" i="4"/>
  <c r="AA423" i="4"/>
  <c r="U423" i="4" a="1"/>
  <c r="Z4358" i="4"/>
  <c r="X4358" i="4"/>
  <c r="U4358" i="4" a="1"/>
  <c r="AA4358" i="4"/>
  <c r="U1247" i="4" a="1"/>
  <c r="AA1247" i="4"/>
  <c r="Z1247" i="4"/>
  <c r="X1247" i="4"/>
  <c r="U779" i="4" a="1"/>
  <c r="AA779" i="4"/>
  <c r="Z779" i="4"/>
  <c r="X779" i="4"/>
  <c r="U1494" i="4" a="1"/>
  <c r="AA1494" i="4"/>
  <c r="Z1494" i="4"/>
  <c r="X1494" i="4"/>
  <c r="U6725" i="4" a="1"/>
  <c r="AA6725" i="4"/>
  <c r="X6725" i="4"/>
  <c r="Z6725" i="4"/>
  <c r="U7472" i="4" a="1"/>
  <c r="AA7472" i="4"/>
  <c r="Z7472" i="4"/>
  <c r="X7472" i="4"/>
  <c r="U8337" i="4" a="1"/>
  <c r="AA8337" i="4"/>
  <c r="X8337" i="4"/>
  <c r="Z8337" i="4"/>
  <c r="U5930" i="4" a="1"/>
  <c r="AA5930" i="4"/>
  <c r="Z5930" i="4"/>
  <c r="X5930" i="4"/>
  <c r="U2696" i="4" a="1"/>
  <c r="Z2696" i="4"/>
  <c r="X2696" i="4"/>
  <c r="AA2696" i="4"/>
  <c r="U8304" i="4" a="1"/>
  <c r="AA8304" i="4"/>
  <c r="Z8304" i="4"/>
  <c r="X8304" i="4"/>
  <c r="U4313" i="4" a="1"/>
  <c r="X4313" i="4"/>
  <c r="Z4313" i="4"/>
  <c r="AA4313" i="4"/>
  <c r="U2394" i="4" a="1"/>
  <c r="AA2394" i="4"/>
  <c r="X2394" i="4"/>
  <c r="Z2394" i="4"/>
  <c r="U7102" i="4" a="1"/>
  <c r="AA7102" i="4"/>
  <c r="X7102" i="4"/>
  <c r="Z7102" i="4"/>
  <c r="U2286" i="4" a="1"/>
  <c r="AA2286" i="4"/>
  <c r="X2286" i="4"/>
  <c r="Z2286" i="4"/>
  <c r="U6578" i="4" a="1"/>
  <c r="AA6578" i="4"/>
  <c r="Z6578" i="4"/>
  <c r="X6578" i="4"/>
  <c r="U6213" i="4" a="1"/>
  <c r="AA6213" i="4"/>
  <c r="Z6213" i="4"/>
  <c r="X6213" i="4"/>
  <c r="U764" i="4" a="1"/>
  <c r="AA764" i="4"/>
  <c r="Z764" i="4"/>
  <c r="X764" i="4"/>
  <c r="X3901" i="4"/>
  <c r="AA3901" i="4"/>
  <c r="U3901" i="4" a="1"/>
  <c r="Z3901" i="4"/>
  <c r="U8067" i="4" a="1"/>
  <c r="Z8067" i="4"/>
  <c r="AA8067" i="4"/>
  <c r="X8067" i="4"/>
  <c r="U5707" i="4" a="1"/>
  <c r="Z5707" i="4"/>
  <c r="AA5707" i="4"/>
  <c r="X5707" i="4"/>
  <c r="AA3373" i="4"/>
  <c r="X3373" i="4"/>
  <c r="U3373" i="4" a="1"/>
  <c r="Z3373" i="4"/>
  <c r="X6663" i="4"/>
  <c r="AA6663" i="4"/>
  <c r="Z6663" i="4"/>
  <c r="U6663" i="4" a="1"/>
  <c r="X874" i="4"/>
  <c r="AA874" i="4"/>
  <c r="U874" i="4" a="1"/>
  <c r="Z874" i="4"/>
  <c r="X3639" i="4"/>
  <c r="Z3639" i="4"/>
  <c r="U3639" i="4" a="1"/>
  <c r="AA3639" i="4"/>
  <c r="X7138" i="4"/>
  <c r="U7138" i="4" a="1"/>
  <c r="AA7138" i="4"/>
  <c r="Z7138" i="4"/>
  <c r="Z7550" i="4"/>
  <c r="X7550" i="4"/>
  <c r="AA7550" i="4"/>
  <c r="U7550" i="4" a="1"/>
  <c r="X650" i="4"/>
  <c r="AA650" i="4"/>
  <c r="Z650" i="4"/>
  <c r="U650" i="4" a="1"/>
  <c r="Z692" i="4"/>
  <c r="X692" i="4"/>
  <c r="AA692" i="4"/>
  <c r="U692" i="4" a="1"/>
  <c r="U5704" i="4" a="1"/>
  <c r="X5704" i="4"/>
  <c r="Z5704" i="4"/>
  <c r="AA5704" i="4"/>
  <c r="X3632" i="4"/>
  <c r="U3632" i="4" a="1"/>
  <c r="Z3632" i="4"/>
  <c r="AA3632" i="4"/>
  <c r="AA2645" i="4"/>
  <c r="X2645" i="4"/>
  <c r="Z2645" i="4"/>
  <c r="U2645" i="4" a="1"/>
  <c r="Z3115" i="4"/>
  <c r="X3115" i="4"/>
  <c r="U3115" i="4" a="1"/>
  <c r="AA3115" i="4"/>
  <c r="X4554" i="4"/>
  <c r="U4554" i="4" a="1"/>
  <c r="Z4554" i="4"/>
  <c r="AA4554" i="4"/>
  <c r="X7425" i="4"/>
  <c r="AA7425" i="4"/>
  <c r="U7425" i="4" a="1"/>
  <c r="Z7425" i="4"/>
  <c r="X2964" i="4"/>
  <c r="U2964" i="4" a="1"/>
  <c r="AA2964" i="4"/>
  <c r="Z2964" i="4"/>
  <c r="X7260" i="4"/>
  <c r="U7260" i="4" a="1"/>
  <c r="Z7260" i="4"/>
  <c r="AA7260" i="4"/>
  <c r="X3989" i="4"/>
  <c r="AA3989" i="4"/>
  <c r="U3989" i="4" a="1"/>
  <c r="Z3989" i="4"/>
  <c r="X3944" i="4"/>
  <c r="U3944" i="4" a="1"/>
  <c r="AA3944" i="4"/>
  <c r="Z3944" i="4"/>
  <c r="X1135" i="4"/>
  <c r="U1135" i="4" a="1"/>
  <c r="AA1135" i="4"/>
  <c r="Z1135" i="4"/>
  <c r="X1862" i="4"/>
  <c r="U1862" i="4" a="1"/>
  <c r="AA1862" i="4"/>
  <c r="Z1862" i="4"/>
  <c r="X1889" i="4"/>
  <c r="U1889" i="4" a="1"/>
  <c r="AA1889" i="4"/>
  <c r="Z1889" i="4"/>
  <c r="Z3488" i="4"/>
  <c r="X3488" i="4"/>
  <c r="U3488" i="4" a="1"/>
  <c r="AA3488" i="4"/>
  <c r="X7546" i="4"/>
  <c r="Z7546" i="4"/>
  <c r="AA7546" i="4"/>
  <c r="U7546" i="4" a="1"/>
  <c r="AA2749" i="4"/>
  <c r="Z2749" i="4"/>
  <c r="X2749" i="4"/>
  <c r="U2749" i="4" a="1"/>
  <c r="AA5464" i="4"/>
  <c r="Z5464" i="4"/>
  <c r="U5464" i="4" a="1"/>
  <c r="X5464" i="4"/>
  <c r="X5450" i="4"/>
  <c r="AA5450" i="4"/>
  <c r="U5450" i="4" a="1"/>
  <c r="Z5450" i="4"/>
  <c r="U3035" i="4" a="1"/>
  <c r="AA3035" i="4"/>
  <c r="X3035" i="4"/>
  <c r="Z3035" i="4"/>
  <c r="X4645" i="4"/>
  <c r="Z4645" i="4"/>
  <c r="U4645" i="4" a="1"/>
  <c r="AA4645" i="4"/>
  <c r="AA2096" i="4"/>
  <c r="Z2096" i="4"/>
  <c r="X2096" i="4"/>
  <c r="U2096" i="4" a="1"/>
  <c r="AA7440" i="4"/>
  <c r="Z7440" i="4"/>
  <c r="U7440" i="4" a="1"/>
  <c r="X7440" i="4"/>
  <c r="AA7849" i="4"/>
  <c r="U7849" i="4" a="1"/>
  <c r="Z7849" i="4"/>
  <c r="X7849" i="4"/>
  <c r="Z7945" i="4"/>
  <c r="U7945" i="4" a="1"/>
  <c r="X7945" i="4"/>
  <c r="AA7945" i="4"/>
  <c r="U4261" i="4" a="1"/>
  <c r="X4261" i="4"/>
  <c r="Z4261" i="4"/>
  <c r="AA4261" i="4"/>
  <c r="U7541" i="4" a="1"/>
  <c r="X7541" i="4"/>
  <c r="AA7541" i="4"/>
  <c r="Z7541" i="4"/>
  <c r="X1509" i="4"/>
  <c r="U1509" i="4" a="1"/>
  <c r="AA1509" i="4"/>
  <c r="Z1509" i="4"/>
  <c r="U3847" i="4" a="1"/>
  <c r="Z3847" i="4"/>
  <c r="X3847" i="4"/>
  <c r="AA3847" i="4"/>
  <c r="Z8015" i="4"/>
  <c r="AA8015" i="4"/>
  <c r="X8015" i="4"/>
  <c r="U8015" i="4" a="1"/>
  <c r="X7457" i="4"/>
  <c r="Z7457" i="4"/>
  <c r="AA7457" i="4"/>
  <c r="U7457" i="4" a="1"/>
  <c r="U1715" i="4" a="1"/>
  <c r="X1715" i="4"/>
  <c r="Z1715" i="4"/>
  <c r="AA1715" i="4"/>
  <c r="X2152" i="4"/>
  <c r="AA2152" i="4"/>
  <c r="U2152" i="4" a="1"/>
  <c r="Z2152" i="4"/>
  <c r="X2442" i="4"/>
  <c r="U2442" i="4" a="1"/>
  <c r="AA2442" i="4"/>
  <c r="Z2442" i="4"/>
  <c r="U6370" i="4" a="1"/>
  <c r="Z6370" i="4"/>
  <c r="X6370" i="4"/>
  <c r="AA6370" i="4"/>
  <c r="U1057" i="4" a="1"/>
  <c r="X1057" i="4"/>
  <c r="AA1057" i="4"/>
  <c r="Z1057" i="4"/>
  <c r="U3516" i="4" a="1"/>
  <c r="X3516" i="4"/>
  <c r="Z3516" i="4"/>
  <c r="AA3516" i="4"/>
  <c r="U6304" i="4" a="1"/>
  <c r="AA6304" i="4"/>
  <c r="X6304" i="4"/>
  <c r="Z6304" i="4"/>
  <c r="AA1541" i="4"/>
  <c r="X1541" i="4"/>
  <c r="U1541" i="4" a="1"/>
  <c r="Z1541" i="4"/>
  <c r="U3242" i="4" a="1"/>
  <c r="Z3242" i="4"/>
  <c r="X3242" i="4"/>
  <c r="AA3242" i="4"/>
  <c r="U6757" i="4" a="1"/>
  <c r="X6757" i="4"/>
  <c r="Z6757" i="4"/>
  <c r="AA6757" i="4"/>
  <c r="Z4287" i="4"/>
  <c r="X4287" i="4"/>
  <c r="U4287" i="4" a="1"/>
  <c r="AA4287" i="4"/>
  <c r="Z3478" i="4"/>
  <c r="X3478" i="4"/>
  <c r="U3478" i="4" a="1"/>
  <c r="AA3478" i="4"/>
  <c r="AA657" i="4"/>
  <c r="U657" i="4" a="1"/>
  <c r="X657" i="4"/>
  <c r="Z657" i="4"/>
  <c r="X7968" i="4"/>
  <c r="U7968" i="4" a="1"/>
  <c r="Z7968" i="4"/>
  <c r="AA7968" i="4"/>
  <c r="Z1223" i="4"/>
  <c r="AA1223" i="4"/>
  <c r="X1223" i="4"/>
  <c r="U1223" i="4" a="1"/>
  <c r="Z8042" i="4"/>
  <c r="X8042" i="4"/>
  <c r="U8042" i="4" a="1"/>
  <c r="AA8042" i="4"/>
  <c r="AA8196" i="4"/>
  <c r="U8196" i="4" a="1"/>
  <c r="Z8196" i="4"/>
  <c r="X8196" i="4"/>
  <c r="Z6650" i="4"/>
  <c r="U6650" i="4" a="1"/>
  <c r="AA6650" i="4"/>
  <c r="X6650" i="4"/>
  <c r="AA417" i="4"/>
  <c r="U417" i="4" a="1"/>
  <c r="Z417" i="4"/>
  <c r="X417" i="4"/>
  <c r="U4530" i="4" a="1"/>
  <c r="Z4530" i="4"/>
  <c r="AA4530" i="4"/>
  <c r="X4530" i="4"/>
  <c r="AA1537" i="4"/>
  <c r="Z1537" i="4"/>
  <c r="X1537" i="4"/>
  <c r="U1537" i="4" a="1"/>
  <c r="AA8347" i="4"/>
  <c r="Z8347" i="4"/>
  <c r="U8347" i="4" a="1"/>
  <c r="X8347" i="4"/>
  <c r="AA4342" i="4"/>
  <c r="Z4342" i="4"/>
  <c r="X4342" i="4"/>
  <c r="U4342" i="4" a="1"/>
  <c r="AA8240" i="4"/>
  <c r="Z8240" i="4"/>
  <c r="X8240" i="4"/>
  <c r="U8240" i="4" a="1"/>
  <c r="AA3728" i="4"/>
  <c r="Z3728" i="4"/>
  <c r="X3728" i="4"/>
  <c r="U3728" i="4" a="1"/>
  <c r="AA1465" i="4"/>
  <c r="Z1465" i="4"/>
  <c r="U1465" i="4" a="1"/>
  <c r="X1465" i="4"/>
  <c r="Z6400" i="4"/>
  <c r="X6400" i="4"/>
  <c r="U6400" i="4" a="1"/>
  <c r="AA6400" i="4"/>
  <c r="AA2177" i="4"/>
  <c r="Z2177" i="4"/>
  <c r="X2177" i="4"/>
  <c r="U2177" i="4" a="1"/>
  <c r="U5227" i="4" a="1"/>
  <c r="Z5227" i="4"/>
  <c r="X5227" i="4"/>
  <c r="AA5227" i="4"/>
  <c r="U4221" i="4" a="1"/>
  <c r="X4221" i="4"/>
  <c r="AA4221" i="4"/>
  <c r="Z4221" i="4"/>
  <c r="U1317" i="4" a="1"/>
  <c r="AA1317" i="4"/>
  <c r="Z1317" i="4"/>
  <c r="X1317" i="4"/>
  <c r="Z913" i="4"/>
  <c r="AA913" i="4"/>
  <c r="X913" i="4"/>
  <c r="U913" i="4" a="1"/>
  <c r="AA5121" i="4"/>
  <c r="U5121" i="4" a="1"/>
  <c r="Z5121" i="4"/>
  <c r="X5121" i="4"/>
  <c r="AA6319" i="4"/>
  <c r="X6319" i="4"/>
  <c r="Z6319" i="4"/>
  <c r="U6319" i="4" a="1"/>
  <c r="U8027" i="4" a="1"/>
  <c r="Z8027" i="4"/>
  <c r="X8027" i="4"/>
  <c r="AA8027" i="4"/>
  <c r="U2497" i="4" a="1"/>
  <c r="AA2497" i="4"/>
  <c r="X2497" i="4"/>
  <c r="Z2497" i="4"/>
  <c r="Z8282" i="4"/>
  <c r="U8282" i="4" a="1"/>
  <c r="X8282" i="4"/>
  <c r="AA8282" i="4"/>
  <c r="U5629" i="4" a="1"/>
  <c r="X5629" i="4"/>
  <c r="AA5629" i="4"/>
  <c r="Z5629" i="4"/>
  <c r="U1613" i="4" a="1"/>
  <c r="AA1613" i="4"/>
  <c r="X1613" i="4"/>
  <c r="Z1613" i="4"/>
  <c r="U4367" i="4" a="1"/>
  <c r="Z4367" i="4"/>
  <c r="X4367" i="4"/>
  <c r="AA4367" i="4"/>
  <c r="Z5226" i="4"/>
  <c r="U5226" i="4" a="1"/>
  <c r="AA5226" i="4"/>
  <c r="X5226" i="4"/>
  <c r="U4227" i="4" a="1"/>
  <c r="Z4227" i="4"/>
  <c r="X4227" i="4"/>
  <c r="AA4227" i="4"/>
  <c r="Z4930" i="4"/>
  <c r="AA4930" i="4"/>
  <c r="U4930" i="4" a="1"/>
  <c r="X4930" i="4"/>
  <c r="X5460" i="4"/>
  <c r="Z5460" i="4"/>
  <c r="U5460" i="4" a="1"/>
  <c r="AA5460" i="4"/>
  <c r="Z3540" i="4"/>
  <c r="AA3540" i="4"/>
  <c r="X3540" i="4"/>
  <c r="U3540" i="4" a="1"/>
  <c r="Z4064" i="4"/>
  <c r="X4064" i="4"/>
  <c r="U4064" i="4" a="1"/>
  <c r="AA4064" i="4"/>
  <c r="AA6969" i="4"/>
  <c r="Z6969" i="4"/>
  <c r="U6969" i="4" a="1"/>
  <c r="X6969" i="4"/>
  <c r="AA7236" i="4"/>
  <c r="Z7236" i="4"/>
  <c r="X7236" i="4"/>
  <c r="U7236" i="4" a="1"/>
  <c r="Z3325" i="4"/>
  <c r="U3325" i="4" a="1"/>
  <c r="AA3325" i="4"/>
  <c r="X3325" i="4"/>
  <c r="Z4053" i="4"/>
  <c r="AA4053" i="4"/>
  <c r="X4053" i="4"/>
  <c r="U4053" i="4" a="1"/>
  <c r="Z4586" i="4"/>
  <c r="AA4586" i="4"/>
  <c r="X4586" i="4"/>
  <c r="U4586" i="4" a="1"/>
  <c r="Z3284" i="4"/>
  <c r="X3284" i="4"/>
  <c r="AA3284" i="4"/>
  <c r="U3284" i="4" a="1"/>
  <c r="Z7072" i="4"/>
  <c r="X7072" i="4"/>
  <c r="AA7072" i="4"/>
  <c r="U7072" i="4" a="1"/>
  <c r="Z267" i="4"/>
  <c r="U267" i="4" a="1"/>
  <c r="X267" i="4"/>
  <c r="AA267" i="4"/>
  <c r="Z5605" i="4"/>
  <c r="U5605" i="4" a="1"/>
  <c r="X5605" i="4"/>
  <c r="AA5605" i="4"/>
  <c r="Z4344" i="4"/>
  <c r="AA4344" i="4"/>
  <c r="X4344" i="4"/>
  <c r="U4344" i="4" a="1"/>
  <c r="Z3577" i="4"/>
  <c r="X3577" i="4"/>
  <c r="U3577" i="4" a="1"/>
  <c r="AA3577" i="4"/>
  <c r="Z1214" i="4"/>
  <c r="AA1214" i="4"/>
  <c r="X1214" i="4"/>
  <c r="U1214" i="4" a="1"/>
  <c r="Z3804" i="4"/>
  <c r="AA3804" i="4"/>
  <c r="X3804" i="4"/>
  <c r="U3804" i="4" a="1"/>
  <c r="Z5814" i="4"/>
  <c r="AA5814" i="4"/>
  <c r="X5814" i="4"/>
  <c r="U5814" i="4" a="1"/>
  <c r="Z5720" i="4"/>
  <c r="AA5720" i="4"/>
  <c r="X5720" i="4"/>
  <c r="U5720" i="4" a="1"/>
  <c r="Z3739" i="4"/>
  <c r="AA3739" i="4"/>
  <c r="X3739" i="4"/>
  <c r="U3739" i="4" a="1"/>
  <c r="Z4223" i="4"/>
  <c r="X4223" i="4"/>
  <c r="AA4223" i="4"/>
  <c r="U4223" i="4" a="1"/>
  <c r="Z1641" i="4"/>
  <c r="AA1641" i="4"/>
  <c r="X1641" i="4"/>
  <c r="U1641" i="4" a="1"/>
  <c r="Z4133" i="4"/>
  <c r="X4133" i="4"/>
  <c r="U4133" i="4" a="1"/>
  <c r="AA4133" i="4"/>
  <c r="Z2936" i="4"/>
  <c r="AA2936" i="4"/>
  <c r="U2936" i="4" a="1"/>
  <c r="X2936" i="4"/>
  <c r="Z7093" i="4"/>
  <c r="AA7093" i="4"/>
  <c r="X7093" i="4"/>
  <c r="U7093" i="4" a="1"/>
  <c r="Z7689" i="4"/>
  <c r="AA7689" i="4"/>
  <c r="U7689" i="4" a="1"/>
  <c r="X7689" i="4"/>
  <c r="Z7291" i="4"/>
  <c r="AA7291" i="4"/>
  <c r="U7291" i="4" a="1"/>
  <c r="X7291" i="4"/>
  <c r="Z975" i="4"/>
  <c r="U975" i="4" a="1"/>
  <c r="AA975" i="4"/>
  <c r="X975" i="4"/>
  <c r="Z7573" i="4"/>
  <c r="AA7573" i="4"/>
  <c r="U7573" i="4" a="1"/>
  <c r="X7573" i="4"/>
  <c r="Z7813" i="4"/>
  <c r="AA7813" i="4"/>
  <c r="X7813" i="4"/>
  <c r="U7813" i="4" a="1"/>
  <c r="Z3811" i="4"/>
  <c r="X3811" i="4"/>
  <c r="AA3811" i="4"/>
  <c r="U3811" i="4" a="1"/>
  <c r="Z5738" i="4"/>
  <c r="AA5738" i="4"/>
  <c r="X5738" i="4"/>
  <c r="U5738" i="4" a="1"/>
  <c r="Z6082" i="4"/>
  <c r="AA6082" i="4"/>
  <c r="X6082" i="4"/>
  <c r="U6082" i="4" a="1"/>
  <c r="Z3843" i="4"/>
  <c r="U3843" i="4" a="1"/>
  <c r="X3843" i="4"/>
  <c r="AA3843" i="4"/>
  <c r="Z350" i="4"/>
  <c r="U350" i="4" a="1"/>
  <c r="AA350" i="4"/>
  <c r="X350" i="4"/>
  <c r="Z1426" i="4"/>
  <c r="AA1426" i="4"/>
  <c r="U1426" i="4" a="1"/>
  <c r="X1426" i="4"/>
  <c r="Z7250" i="4"/>
  <c r="U7250" i="4" a="1"/>
  <c r="AA7250" i="4"/>
  <c r="X7250" i="4"/>
  <c r="Z224" i="4"/>
  <c r="U224" i="4" a="1"/>
  <c r="X224" i="4"/>
  <c r="AA224" i="4"/>
  <c r="Z3164" i="4"/>
  <c r="X3164" i="4"/>
  <c r="U3164" i="4" a="1"/>
  <c r="AA3164" i="4"/>
  <c r="Z5383" i="4"/>
  <c r="X5383" i="4"/>
  <c r="U5383" i="4" a="1"/>
  <c r="AA5383" i="4"/>
  <c r="Z1658" i="4"/>
  <c r="U1658" i="4" a="1"/>
  <c r="X1658" i="4"/>
  <c r="AA1658" i="4"/>
  <c r="Z5593" i="4"/>
  <c r="U5593" i="4" a="1"/>
  <c r="X5593" i="4"/>
  <c r="AA5593" i="4"/>
  <c r="Z4396" i="4"/>
  <c r="X4396" i="4"/>
  <c r="AA4396" i="4"/>
  <c r="U4396" i="4" a="1"/>
  <c r="Z4666" i="4"/>
  <c r="AA4666" i="4"/>
  <c r="X4666" i="4"/>
  <c r="U4666" i="4" a="1"/>
  <c r="Z5687" i="4"/>
  <c r="AA5687" i="4"/>
  <c r="X5687" i="4"/>
  <c r="U5687" i="4" a="1"/>
  <c r="Z2034" i="4"/>
  <c r="X2034" i="4"/>
  <c r="U2034" i="4" a="1"/>
  <c r="AA2034" i="4"/>
  <c r="Z4469" i="4"/>
  <c r="AA4469" i="4"/>
  <c r="X4469" i="4"/>
  <c r="U4469" i="4" a="1"/>
  <c r="Z7569" i="4"/>
  <c r="AA7569" i="4"/>
  <c r="X7569" i="4"/>
  <c r="U7569" i="4" a="1"/>
  <c r="Z7481" i="4"/>
  <c r="AA7481" i="4"/>
  <c r="U7481" i="4" a="1"/>
  <c r="X7481" i="4"/>
  <c r="Z452" i="4"/>
  <c r="AA452" i="4"/>
  <c r="X452" i="4"/>
  <c r="U452" i="4" a="1"/>
  <c r="Z7888" i="4"/>
  <c r="U7888" i="4" a="1"/>
  <c r="AA7888" i="4"/>
  <c r="X7888" i="4"/>
  <c r="Z7227" i="4"/>
  <c r="X7227" i="4"/>
  <c r="AA7227" i="4"/>
  <c r="U7227" i="4" a="1"/>
  <c r="Z7045" i="4"/>
  <c r="X7045" i="4"/>
  <c r="U7045" i="4" a="1"/>
  <c r="AA7045" i="4"/>
  <c r="Z8127" i="4"/>
  <c r="AA8127" i="4"/>
  <c r="U8127" i="4" a="1"/>
  <c r="X8127" i="4"/>
  <c r="Z110" i="4"/>
  <c r="U110" i="4" a="1"/>
  <c r="AA110" i="4"/>
  <c r="X110" i="4"/>
  <c r="Z7126" i="4"/>
  <c r="U7126" i="4" a="1"/>
  <c r="X7126" i="4"/>
  <c r="AA7126" i="4"/>
  <c r="Z3979" i="4"/>
  <c r="X3979" i="4"/>
  <c r="AA3979" i="4"/>
  <c r="U3979" i="4" a="1"/>
  <c r="Z6597" i="4"/>
  <c r="AA6597" i="4"/>
  <c r="X6597" i="4"/>
  <c r="U6597" i="4" a="1"/>
  <c r="Z6902" i="4"/>
  <c r="X6902" i="4"/>
  <c r="AA6902" i="4"/>
  <c r="U6902" i="4" a="1"/>
  <c r="Z1738" i="4"/>
  <c r="AA1738" i="4"/>
  <c r="X1738" i="4"/>
  <c r="U1738" i="4" a="1"/>
  <c r="Z907" i="4"/>
  <c r="AA907" i="4"/>
  <c r="X907" i="4"/>
  <c r="U907" i="4" a="1"/>
  <c r="Z7490" i="4"/>
  <c r="AA7490" i="4"/>
  <c r="X7490" i="4"/>
  <c r="U7490" i="4" a="1"/>
  <c r="Z1402" i="4"/>
  <c r="X1402" i="4"/>
  <c r="AA1402" i="4"/>
  <c r="U1402" i="4" a="1"/>
  <c r="Z6990" i="4"/>
  <c r="AA6990" i="4"/>
  <c r="X6990" i="4"/>
  <c r="U6990" i="4" a="1"/>
  <c r="Z3871" i="4"/>
  <c r="U3871" i="4" a="1"/>
  <c r="X3871" i="4"/>
  <c r="AA3871" i="4"/>
  <c r="Z505" i="4"/>
  <c r="AA505" i="4"/>
  <c r="U505" i="4" a="1"/>
  <c r="X505" i="4"/>
  <c r="Z924" i="4"/>
  <c r="U924" i="4" a="1"/>
  <c r="AA924" i="4"/>
  <c r="X924" i="4"/>
  <c r="Z5512" i="4"/>
  <c r="AA5512" i="4"/>
  <c r="U5512" i="4" a="1"/>
  <c r="X5512" i="4"/>
  <c r="Z7225" i="4"/>
  <c r="AA7225" i="4"/>
  <c r="U7225" i="4" a="1"/>
  <c r="X7225" i="4"/>
  <c r="Z5954" i="4"/>
  <c r="AA5954" i="4"/>
  <c r="X5954" i="4"/>
  <c r="U5954" i="4" a="1"/>
  <c r="Z3903" i="4"/>
  <c r="AA3903" i="4"/>
  <c r="U3903" i="4" a="1"/>
  <c r="X3903" i="4"/>
  <c r="AA3943" i="4"/>
  <c r="X3943" i="4"/>
  <c r="AA5293" i="4"/>
  <c r="X5293" i="4"/>
  <c r="AA2357" i="4"/>
  <c r="X2357" i="4"/>
  <c r="X4106" i="4"/>
  <c r="AA4106" i="4"/>
  <c r="AA7542" i="4"/>
  <c r="X7542" i="4"/>
  <c r="AA6957" i="4"/>
  <c r="X6957" i="4"/>
  <c r="X6856" i="4"/>
  <c r="AA6856" i="4"/>
  <c r="X5835" i="4"/>
  <c r="AA5835" i="4"/>
  <c r="X4557" i="4"/>
  <c r="AA4557" i="4"/>
  <c r="X4462" i="4"/>
  <c r="AA4462" i="4"/>
  <c r="X4970" i="4"/>
  <c r="AA4970" i="4"/>
  <c r="AA884" i="4"/>
  <c r="X884" i="4"/>
  <c r="X1546" i="4"/>
  <c r="AA1546" i="4"/>
  <c r="AA8292" i="4"/>
  <c r="X8292" i="4"/>
  <c r="AA2857" i="4"/>
  <c r="X2857" i="4"/>
  <c r="AA2335" i="4"/>
  <c r="X2335" i="4"/>
  <c r="AA5657" i="4"/>
  <c r="X5657" i="4"/>
  <c r="AA4964" i="4"/>
  <c r="X4964" i="4"/>
  <c r="AA6935" i="4"/>
  <c r="X6935" i="4"/>
  <c r="AA1563" i="4"/>
  <c r="X1563" i="4"/>
  <c r="AA3010" i="4"/>
  <c r="X3010" i="4"/>
  <c r="AA2046" i="4"/>
  <c r="X2046" i="4"/>
  <c r="AA5016" i="4"/>
  <c r="X5016" i="4"/>
  <c r="AA7188" i="4"/>
  <c r="X7188" i="4"/>
  <c r="AA4086" i="4"/>
  <c r="X4086" i="4"/>
  <c r="AA1592" i="4"/>
  <c r="X1592" i="4"/>
  <c r="AA1296" i="4"/>
  <c r="X1296" i="4"/>
  <c r="AA6800" i="4"/>
  <c r="X6800" i="4"/>
  <c r="AA6446" i="4"/>
  <c r="X6446" i="4"/>
  <c r="AA4790" i="4"/>
  <c r="X4790" i="4"/>
  <c r="AA7800" i="4"/>
  <c r="X7800" i="4"/>
  <c r="AA8289" i="4"/>
  <c r="X8289" i="4"/>
  <c r="AA2079" i="4"/>
  <c r="X2079" i="4"/>
  <c r="AA1189" i="4"/>
  <c r="X1189" i="4"/>
  <c r="AA6386" i="4"/>
  <c r="X6386" i="4"/>
  <c r="AA1007" i="4"/>
  <c r="X1007" i="4"/>
  <c r="AA8297" i="4"/>
  <c r="X8297" i="4"/>
  <c r="AA611" i="4"/>
  <c r="X611" i="4"/>
  <c r="X3193" i="4"/>
  <c r="AA3193" i="4"/>
  <c r="X273" i="4"/>
  <c r="AA273" i="4"/>
  <c r="AA2239" i="4"/>
  <c r="X2239" i="4"/>
  <c r="X8251" i="4"/>
  <c r="AA8251" i="4"/>
  <c r="AA4714" i="4"/>
  <c r="X4714" i="4"/>
  <c r="AA6641" i="4"/>
  <c r="X6641" i="4"/>
  <c r="AA3840" i="4"/>
  <c r="X3840" i="4"/>
  <c r="AA3382" i="4"/>
  <c r="X3382" i="4"/>
  <c r="Z1611" i="4"/>
  <c r="AA1611" i="4"/>
  <c r="U1611" i="4" a="1"/>
  <c r="X1611" i="4"/>
  <c r="U392" i="4" a="1"/>
  <c r="X392" i="4"/>
  <c r="Z392" i="4"/>
  <c r="AA392" i="4"/>
  <c r="AA1672" i="4"/>
  <c r="X1672" i="4"/>
  <c r="Z1672" i="4"/>
  <c r="U1672" i="4" a="1"/>
  <c r="U3913" i="4" a="1"/>
  <c r="Z3913" i="4"/>
  <c r="AA3913" i="4"/>
  <c r="X3913" i="4"/>
  <c r="X7908" i="4"/>
  <c r="U7908" i="4" a="1"/>
  <c r="Z7908" i="4"/>
  <c r="AA7908" i="4"/>
  <c r="X80" i="4"/>
  <c r="Z80" i="4"/>
  <c r="AA80" i="4"/>
  <c r="U80" i="4" a="1"/>
  <c r="AA1737" i="4"/>
  <c r="U1737" i="4" a="1"/>
  <c r="X1737" i="4"/>
  <c r="Z1737" i="4"/>
  <c r="Z8168" i="4"/>
  <c r="X8168" i="4"/>
  <c r="AA8168" i="4"/>
  <c r="U8168" i="4" a="1"/>
  <c r="Z1556" i="4"/>
  <c r="X1556" i="4"/>
  <c r="U1556" i="4" a="1"/>
  <c r="AA1556" i="4"/>
  <c r="U7382" i="4" a="1"/>
  <c r="X7382" i="4"/>
  <c r="Z7382" i="4"/>
  <c r="AA7382" i="4"/>
  <c r="U1249" i="4" a="1"/>
  <c r="X1249" i="4"/>
  <c r="AA1249" i="4"/>
  <c r="Z1249" i="4"/>
  <c r="X871" i="4"/>
  <c r="AA871" i="4"/>
  <c r="U871" i="4" a="1"/>
  <c r="Z871" i="4"/>
  <c r="Z3260" i="4"/>
  <c r="AA3260" i="4"/>
  <c r="X3260" i="4"/>
  <c r="U3260" i="4" a="1"/>
  <c r="U4710" i="4" a="1"/>
  <c r="Z4710" i="4"/>
  <c r="AA4710" i="4"/>
  <c r="X4710" i="4"/>
  <c r="U6455" i="4" a="1"/>
  <c r="Z6455" i="4"/>
  <c r="X6455" i="4"/>
  <c r="AA6455" i="4"/>
  <c r="U4831" i="4" a="1"/>
  <c r="Z4831" i="4"/>
  <c r="X4831" i="4"/>
  <c r="AA4831" i="4"/>
  <c r="U4830" i="4" a="1"/>
  <c r="AA4830" i="4"/>
  <c r="X4830" i="4"/>
  <c r="Z4830" i="4"/>
  <c r="U415" i="4" a="1"/>
  <c r="AA415" i="4"/>
  <c r="Z415" i="4"/>
  <c r="X415" i="4"/>
  <c r="U151" i="4" a="1"/>
  <c r="AA151" i="4"/>
  <c r="X151" i="4"/>
  <c r="Z151" i="4"/>
  <c r="U8126" i="4" a="1"/>
  <c r="AA8126" i="4"/>
  <c r="X8126" i="4"/>
  <c r="Z8126" i="4"/>
  <c r="U4152" i="4" a="1"/>
  <c r="X4152" i="4"/>
  <c r="AA4152" i="4"/>
  <c r="Z4152" i="4"/>
  <c r="AA7442" i="4"/>
  <c r="Z7442" i="4"/>
  <c r="U7442" i="4" a="1"/>
  <c r="X7442" i="4"/>
  <c r="X7108" i="4"/>
  <c r="AA7108" i="4"/>
  <c r="Z7108" i="4"/>
  <c r="U7108" i="4" a="1"/>
  <c r="AA88" i="4"/>
  <c r="X88" i="4"/>
  <c r="U88" i="4" a="1"/>
  <c r="Z88" i="4"/>
  <c r="U6601" i="4" a="1"/>
  <c r="AA6601" i="4"/>
  <c r="Z6601" i="4"/>
  <c r="X6601" i="4"/>
  <c r="U4688" i="4" a="1"/>
  <c r="AA4688" i="4"/>
  <c r="X4688" i="4"/>
  <c r="Z4688" i="4"/>
  <c r="U2331" i="4" a="1"/>
  <c r="Z2331" i="4"/>
  <c r="AA2331" i="4"/>
  <c r="X2331" i="4"/>
  <c r="AA7350" i="4"/>
  <c r="X7350" i="4"/>
  <c r="U7350" i="4" a="1"/>
  <c r="Z7350" i="4"/>
  <c r="U279" i="4" a="1"/>
  <c r="AA279" i="4"/>
  <c r="Z279" i="4"/>
  <c r="X279" i="4"/>
  <c r="U3093" i="4" a="1"/>
  <c r="AA3093" i="4"/>
  <c r="X3093" i="4"/>
  <c r="Z3093" i="4"/>
  <c r="U5979" i="4" a="1"/>
  <c r="X5979" i="4"/>
  <c r="AA5979" i="4"/>
  <c r="Z5979" i="4"/>
  <c r="AA1213" i="4"/>
  <c r="X1213" i="4"/>
  <c r="U1213" i="4" a="1"/>
  <c r="Z1213" i="4"/>
  <c r="U5297" i="4" a="1"/>
  <c r="Z5297" i="4"/>
  <c r="AA5297" i="4"/>
  <c r="X5297" i="4"/>
  <c r="X157" i="4"/>
  <c r="U157" i="4" a="1"/>
  <c r="AA157" i="4"/>
  <c r="Z157" i="4"/>
  <c r="Z829" i="4"/>
  <c r="U829" i="4" a="1"/>
  <c r="X829" i="4"/>
  <c r="AA829" i="4"/>
  <c r="AA461" i="4"/>
  <c r="U461" i="4" a="1"/>
  <c r="X461" i="4"/>
  <c r="Z461" i="4"/>
  <c r="AA2054" i="4"/>
  <c r="U2054" i="4" a="1"/>
  <c r="X2054" i="4"/>
  <c r="Z2054" i="4"/>
  <c r="U3314" i="4" a="1"/>
  <c r="Z3314" i="4"/>
  <c r="AA3314" i="4"/>
  <c r="X3314" i="4"/>
  <c r="AA3088" i="4"/>
  <c r="X3088" i="4"/>
  <c r="U3088" i="4" a="1"/>
  <c r="Z3088" i="4"/>
  <c r="Z4316" i="4"/>
  <c r="AA4316" i="4"/>
  <c r="U4316" i="4" a="1"/>
  <c r="X4316" i="4"/>
  <c r="U5750" i="4" a="1"/>
  <c r="AA5750" i="4"/>
  <c r="X5750" i="4"/>
  <c r="Z5750" i="4"/>
  <c r="U3270" i="4" a="1"/>
  <c r="X3270" i="4"/>
  <c r="AA3270" i="4"/>
  <c r="Z3270" i="4"/>
  <c r="U7377" i="4" a="1"/>
  <c r="X7377" i="4"/>
  <c r="AA7377" i="4"/>
  <c r="Z7377" i="4"/>
  <c r="U237" i="4" a="1"/>
  <c r="Z237" i="4"/>
  <c r="X237" i="4"/>
  <c r="AA237" i="4"/>
  <c r="X6844" i="4"/>
  <c r="AA6844" i="4"/>
  <c r="U6844" i="4" a="1"/>
  <c r="Z6844" i="4"/>
  <c r="Z5423" i="4"/>
  <c r="X5423" i="4"/>
  <c r="U5423" i="4" a="1"/>
  <c r="AA5423" i="4"/>
  <c r="X5275" i="4"/>
  <c r="AA5275" i="4"/>
  <c r="U5275" i="4" a="1"/>
  <c r="Z5275" i="4"/>
  <c r="Z1525" i="4"/>
  <c r="X1525" i="4"/>
  <c r="AA1525" i="4"/>
  <c r="U1525" i="4" a="1"/>
  <c r="AA5098" i="4"/>
  <c r="U5098" i="4" a="1"/>
  <c r="X5098" i="4"/>
  <c r="Z5098" i="4"/>
  <c r="AA469" i="4"/>
  <c r="X469" i="4"/>
  <c r="U469" i="4" a="1"/>
  <c r="Z469" i="4"/>
  <c r="AA7580" i="4"/>
  <c r="X7580" i="4"/>
  <c r="U7580" i="4" a="1"/>
  <c r="Z7580" i="4"/>
  <c r="AA6657" i="4"/>
  <c r="X6657" i="4"/>
  <c r="Z6657" i="4"/>
  <c r="U6657" i="4" a="1"/>
  <c r="X8261" i="4"/>
  <c r="AA8261" i="4"/>
  <c r="U8261" i="4" a="1"/>
  <c r="Z8261" i="4"/>
  <c r="Z7515" i="4"/>
  <c r="AA7515" i="4"/>
  <c r="X7515" i="4"/>
  <c r="U7515" i="4" a="1"/>
  <c r="X4108" i="4"/>
  <c r="U4108" i="4" a="1"/>
  <c r="AA4108" i="4"/>
  <c r="Z4108" i="4"/>
  <c r="U6823" i="4" a="1"/>
  <c r="Z6823" i="4"/>
  <c r="X6823" i="4"/>
  <c r="AA6823" i="4"/>
  <c r="X2833" i="4"/>
  <c r="Z2833" i="4"/>
  <c r="AA2833" i="4"/>
  <c r="U2833" i="4" a="1"/>
  <c r="U5829" i="4" a="1"/>
  <c r="X5829" i="4"/>
  <c r="Z5829" i="4"/>
  <c r="AA5829" i="4"/>
  <c r="U4643" i="4" a="1"/>
  <c r="X4643" i="4"/>
  <c r="Z4643" i="4"/>
  <c r="AA4643" i="4"/>
  <c r="X5398" i="4"/>
  <c r="Z5398" i="4"/>
  <c r="AA5398" i="4"/>
  <c r="U5398" i="4" a="1"/>
  <c r="X3841" i="4"/>
  <c r="Z3841" i="4"/>
  <c r="U3841" i="4" a="1"/>
  <c r="AA3841" i="4"/>
  <c r="U4731" i="4" a="1"/>
  <c r="Z4731" i="4"/>
  <c r="X4731" i="4"/>
  <c r="AA4731" i="4"/>
  <c r="X1636" i="4"/>
  <c r="Z1636" i="4"/>
  <c r="AA1636" i="4"/>
  <c r="U1636" i="4" a="1"/>
  <c r="X4898" i="4"/>
  <c r="Z4898" i="4"/>
  <c r="AA4898" i="4"/>
  <c r="U4898" i="4" a="1"/>
  <c r="X3494" i="4"/>
  <c r="U3494" i="4" a="1"/>
  <c r="Z3494" i="4"/>
  <c r="AA3494" i="4"/>
  <c r="Z7335" i="4"/>
  <c r="U7335" i="4" a="1"/>
  <c r="X7335" i="4"/>
  <c r="AA7335" i="4"/>
  <c r="Z2500" i="4"/>
  <c r="U2500" i="4" a="1"/>
  <c r="X2500" i="4"/>
  <c r="AA2500" i="4"/>
  <c r="AA2745" i="4"/>
  <c r="X2745" i="4"/>
  <c r="Z2745" i="4"/>
  <c r="U2745" i="4" a="1"/>
  <c r="AA2571" i="4"/>
  <c r="U2571" i="4" a="1"/>
  <c r="Z2571" i="4"/>
  <c r="X2571" i="4"/>
  <c r="Z530" i="4"/>
  <c r="AA530" i="4"/>
  <c r="X530" i="4"/>
  <c r="U530" i="4" a="1"/>
  <c r="U1359" i="4" a="1"/>
  <c r="Z1359" i="4"/>
  <c r="AA1359" i="4"/>
  <c r="X1359" i="4"/>
  <c r="U1779" i="4" a="1"/>
  <c r="Z1779" i="4"/>
  <c r="AA1779" i="4"/>
  <c r="X1779" i="4"/>
  <c r="U6832" i="4" a="1"/>
  <c r="AA6832" i="4"/>
  <c r="Z6832" i="4"/>
  <c r="X6832" i="4"/>
  <c r="AA6762" i="4"/>
  <c r="U6762" i="4" a="1"/>
  <c r="X6762" i="4"/>
  <c r="Z6762" i="4"/>
  <c r="Z6002" i="4"/>
  <c r="X6002" i="4"/>
  <c r="U6002" i="4" a="1"/>
  <c r="AA6002" i="4"/>
  <c r="Z3886" i="4"/>
  <c r="X3886" i="4"/>
  <c r="AA3886" i="4"/>
  <c r="U3886" i="4" a="1"/>
  <c r="X132" i="4"/>
  <c r="AA132" i="4"/>
  <c r="U132" i="4" a="1"/>
  <c r="Z132" i="4"/>
  <c r="Z5274" i="4"/>
  <c r="X5274" i="4"/>
  <c r="AA5274" i="4"/>
  <c r="U5274" i="4" a="1"/>
  <c r="Z5302" i="4"/>
  <c r="X5302" i="4"/>
  <c r="AA5302" i="4"/>
  <c r="U5302" i="4" a="1"/>
  <c r="AA6427" i="4"/>
  <c r="Z6427" i="4"/>
  <c r="X6427" i="4"/>
  <c r="U6427" i="4" a="1"/>
  <c r="U7766" i="4" a="1"/>
  <c r="Z7766" i="4"/>
  <c r="X7766" i="4"/>
  <c r="AA7766" i="4"/>
  <c r="U7412" i="4" a="1"/>
  <c r="AA7412" i="4"/>
  <c r="Z7412" i="4"/>
  <c r="X7412" i="4"/>
  <c r="X3758" i="4"/>
  <c r="Z3758" i="4"/>
  <c r="AA3758" i="4"/>
  <c r="U3758" i="4" a="1"/>
  <c r="X5086" i="4"/>
  <c r="Z5086" i="4"/>
  <c r="AA5086" i="4"/>
  <c r="U5086" i="4" a="1"/>
  <c r="Z957" i="4"/>
  <c r="U957" i="4" a="1"/>
  <c r="AA957" i="4"/>
  <c r="X957" i="4"/>
  <c r="Z1175" i="4"/>
  <c r="AA1175" i="4"/>
  <c r="U1175" i="4" a="1"/>
  <c r="X1175" i="4"/>
  <c r="X7654" i="4"/>
  <c r="AA7654" i="4"/>
  <c r="U7654" i="4" a="1"/>
  <c r="Z7654" i="4"/>
  <c r="Z7282" i="4"/>
  <c r="X7282" i="4"/>
  <c r="U7282" i="4" a="1"/>
  <c r="AA7282" i="4"/>
  <c r="X4148" i="4"/>
  <c r="U4148" i="4" a="1"/>
  <c r="Z4148" i="4"/>
  <c r="AA4148" i="4"/>
  <c r="Z1056" i="4"/>
  <c r="X1056" i="4"/>
  <c r="U1056" i="4" a="1"/>
  <c r="AA1056" i="4"/>
  <c r="X4059" i="4"/>
  <c r="Z4059" i="4"/>
  <c r="U4059" i="4" a="1"/>
  <c r="AA4059" i="4"/>
  <c r="Z5681" i="4"/>
  <c r="X5681" i="4"/>
  <c r="U5681" i="4" a="1"/>
  <c r="AA5681" i="4"/>
  <c r="U5783" i="4" a="1"/>
  <c r="AA5783" i="4"/>
  <c r="X5783" i="4"/>
  <c r="Z5783" i="4"/>
  <c r="Z7076" i="4"/>
  <c r="X7076" i="4"/>
  <c r="U7076" i="4" a="1"/>
  <c r="AA7076" i="4"/>
  <c r="X4653" i="4"/>
  <c r="AA4653" i="4"/>
  <c r="Z4653" i="4"/>
  <c r="U4653" i="4" a="1"/>
  <c r="U8134" i="4" a="1"/>
  <c r="AA8134" i="4"/>
  <c r="Z8134" i="4"/>
  <c r="X8134" i="4"/>
  <c r="AA1632" i="4"/>
  <c r="X1632" i="4"/>
  <c r="Z1632" i="4"/>
  <c r="U1632" i="4" a="1"/>
  <c r="U1913" i="4" a="1"/>
  <c r="X1913" i="4"/>
  <c r="Z1913" i="4"/>
  <c r="AA1913" i="4"/>
  <c r="Z6286" i="4"/>
  <c r="X6286" i="4"/>
  <c r="AA6286" i="4"/>
  <c r="U6286" i="4" a="1"/>
  <c r="X2617" i="4"/>
  <c r="AA2617" i="4"/>
  <c r="Z2617" i="4"/>
  <c r="U2617" i="4" a="1"/>
  <c r="X1650" i="4"/>
  <c r="AA1650" i="4"/>
  <c r="U1650" i="4" a="1"/>
  <c r="Z1650" i="4"/>
  <c r="X3713" i="4"/>
  <c r="Z3713" i="4"/>
  <c r="AA3713" i="4"/>
  <c r="U3713" i="4" a="1"/>
  <c r="X1580" i="4"/>
  <c r="AA1580" i="4"/>
  <c r="U1580" i="4" a="1"/>
  <c r="Z1580" i="4"/>
  <c r="X2896" i="4"/>
  <c r="AA2896" i="4"/>
  <c r="U2896" i="4" a="1"/>
  <c r="Z2896" i="4"/>
  <c r="X2493" i="4"/>
  <c r="AA2493" i="4"/>
  <c r="U2493" i="4" a="1"/>
  <c r="Z2493" i="4"/>
  <c r="X3978" i="4"/>
  <c r="Z3978" i="4"/>
  <c r="AA3978" i="4"/>
  <c r="U3978" i="4" a="1"/>
  <c r="X3394" i="4"/>
  <c r="AA3394" i="4"/>
  <c r="Z3394" i="4"/>
  <c r="U3394" i="4" a="1"/>
  <c r="X5570" i="4"/>
  <c r="U5570" i="4" a="1"/>
  <c r="AA5570" i="4"/>
  <c r="Z5570" i="4"/>
  <c r="U1941" i="4" a="1"/>
  <c r="AA1941" i="4"/>
  <c r="X1941" i="4"/>
  <c r="Z1941" i="4"/>
  <c r="U5363" i="4" a="1"/>
  <c r="Z5363" i="4"/>
  <c r="X5363" i="4"/>
  <c r="AA5363" i="4"/>
  <c r="U2516" i="4" a="1"/>
  <c r="Z2516" i="4"/>
  <c r="AA2516" i="4"/>
  <c r="X2516" i="4"/>
  <c r="AA1078" i="4"/>
  <c r="U1078" i="4" a="1"/>
  <c r="Z1078" i="4"/>
  <c r="X1078" i="4"/>
  <c r="Z6982" i="4"/>
  <c r="U6982" i="4" a="1"/>
  <c r="AA6982" i="4"/>
  <c r="X6982" i="4"/>
  <c r="U2504" i="4" a="1"/>
  <c r="Z2504" i="4"/>
  <c r="AA2504" i="4"/>
  <c r="X2504" i="4"/>
  <c r="U127" i="4" a="1"/>
  <c r="Z127" i="4"/>
  <c r="X127" i="4"/>
  <c r="AA127" i="4"/>
  <c r="U1955" i="4" a="1"/>
  <c r="AA1955" i="4"/>
  <c r="X1955" i="4"/>
  <c r="Z1955" i="4"/>
  <c r="U7721" i="4" a="1"/>
  <c r="AA7721" i="4"/>
  <c r="Z7721" i="4"/>
  <c r="X7721" i="4"/>
  <c r="U5145" i="4" a="1"/>
  <c r="X5145" i="4"/>
  <c r="AA5145" i="4"/>
  <c r="Z5145" i="4"/>
  <c r="U6343" i="4" a="1"/>
  <c r="AA6343" i="4"/>
  <c r="Z6343" i="4"/>
  <c r="X6343" i="4"/>
  <c r="U7167" i="4" a="1"/>
  <c r="Z7167" i="4"/>
  <c r="AA7167" i="4"/>
  <c r="X7167" i="4"/>
  <c r="U7476" i="4" a="1"/>
  <c r="Z7476" i="4"/>
  <c r="AA7476" i="4"/>
  <c r="X7476" i="4"/>
  <c r="U3546" i="4" a="1"/>
  <c r="X3546" i="4"/>
  <c r="Z3546" i="4"/>
  <c r="AA3546" i="4"/>
  <c r="X5017" i="4"/>
  <c r="U5017" i="4" a="1"/>
  <c r="Z5017" i="4"/>
  <c r="AA5017" i="4"/>
  <c r="Z3823" i="4"/>
  <c r="U3823" i="4" a="1"/>
  <c r="X3823" i="4"/>
  <c r="AA3823" i="4"/>
  <c r="AA4087" i="4"/>
  <c r="X4087" i="4"/>
  <c r="Z4087" i="4"/>
  <c r="U4087" i="4" a="1"/>
  <c r="X312" i="4"/>
  <c r="AA312" i="4"/>
  <c r="Z312" i="4"/>
  <c r="U312" i="4" a="1"/>
  <c r="AA1044" i="4"/>
  <c r="X1044" i="4"/>
  <c r="Z1044" i="4"/>
  <c r="U1044" i="4" a="1"/>
  <c r="Z6811" i="4"/>
  <c r="AA6811" i="4"/>
  <c r="X6811" i="4"/>
  <c r="U6811" i="4" a="1"/>
  <c r="AA4542" i="4"/>
  <c r="X4542" i="4"/>
  <c r="Z4542" i="4"/>
  <c r="U4542" i="4" a="1"/>
  <c r="X2449" i="4"/>
  <c r="Z2449" i="4"/>
  <c r="U2449" i="4" a="1"/>
  <c r="AA2449" i="4"/>
  <c r="U3945" i="4" a="1"/>
  <c r="Z3945" i="4"/>
  <c r="X3945" i="4"/>
  <c r="AA3945" i="4"/>
  <c r="AA380" i="4"/>
  <c r="U380" i="4" a="1"/>
  <c r="X380" i="4"/>
  <c r="Z380" i="4"/>
  <c r="AA848" i="4"/>
  <c r="U848" i="4" a="1"/>
  <c r="Z848" i="4"/>
  <c r="X848" i="4"/>
  <c r="X1767" i="4"/>
  <c r="Z1767" i="4"/>
  <c r="U1767" i="4" a="1"/>
  <c r="AA1767" i="4"/>
  <c r="X5519" i="4"/>
  <c r="U5519" i="4" a="1"/>
  <c r="AA5519" i="4"/>
  <c r="Z5519" i="4"/>
  <c r="AA5231" i="4"/>
  <c r="U5231" i="4" a="1"/>
  <c r="X5231" i="4"/>
  <c r="Z5231" i="4"/>
  <c r="Z5409" i="4"/>
  <c r="X5409" i="4"/>
  <c r="U5409" i="4" a="1"/>
  <c r="AA5409" i="4"/>
  <c r="AA2124" i="4"/>
  <c r="X2124" i="4"/>
  <c r="Z2124" i="4"/>
  <c r="U2124" i="4" a="1"/>
  <c r="Z2687" i="4"/>
  <c r="X2687" i="4"/>
  <c r="AA2687" i="4"/>
  <c r="U2687" i="4" a="1"/>
  <c r="Z7289" i="4"/>
  <c r="AA7289" i="4"/>
  <c r="X7289" i="4"/>
  <c r="U7289" i="4" a="1"/>
  <c r="X7054" i="4"/>
  <c r="Z7054" i="4"/>
  <c r="U7054" i="4" a="1"/>
  <c r="AA7054" i="4"/>
  <c r="Z6912" i="4"/>
  <c r="AA6912" i="4"/>
  <c r="X6912" i="4"/>
  <c r="U6912" i="4" a="1"/>
  <c r="Z4559" i="4"/>
  <c r="X4559" i="4"/>
  <c r="U4559" i="4" a="1"/>
  <c r="AA4559" i="4"/>
  <c r="AA4185" i="4"/>
  <c r="X4185" i="4"/>
  <c r="U4185" i="4" a="1"/>
  <c r="Z4185" i="4"/>
  <c r="X4124" i="4"/>
  <c r="Z4124" i="4"/>
  <c r="U4124" i="4" a="1"/>
  <c r="AA4124" i="4"/>
  <c r="X1967" i="4"/>
  <c r="AA1967" i="4"/>
  <c r="Z1967" i="4"/>
  <c r="U1967" i="4" a="1"/>
  <c r="X7622" i="4"/>
  <c r="Z7622" i="4"/>
  <c r="U7622" i="4" a="1"/>
  <c r="AA7622" i="4"/>
  <c r="X3014" i="4"/>
  <c r="AA3014" i="4"/>
  <c r="Z3014" i="4"/>
  <c r="U3014" i="4" a="1"/>
  <c r="X5886" i="4"/>
  <c r="Z5886" i="4"/>
  <c r="AA5886" i="4"/>
  <c r="U5886" i="4" a="1"/>
  <c r="X298" i="4"/>
  <c r="Z298" i="4"/>
  <c r="U298" i="4" a="1"/>
  <c r="AA298" i="4"/>
  <c r="X4265" i="4"/>
  <c r="Z4265" i="4"/>
  <c r="U4265" i="4" a="1"/>
  <c r="AA4265" i="4"/>
  <c r="X6086" i="4"/>
  <c r="U6086" i="4" a="1"/>
  <c r="Z6086" i="4"/>
  <c r="AA6086" i="4"/>
  <c r="X5311" i="4"/>
  <c r="AA5311" i="4"/>
  <c r="Z5311" i="4"/>
  <c r="U5311" i="4" a="1"/>
  <c r="X7455" i="4"/>
  <c r="Z7455" i="4"/>
  <c r="AA7455" i="4"/>
  <c r="U7455" i="4" a="1"/>
  <c r="X5955" i="4"/>
  <c r="Z5955" i="4"/>
  <c r="AA5955" i="4"/>
  <c r="U5955" i="4" a="1"/>
  <c r="X2555" i="4"/>
  <c r="U2555" i="4" a="1"/>
  <c r="Z2555" i="4"/>
  <c r="AA2555" i="4"/>
  <c r="X2443" i="4"/>
  <c r="Z2443" i="4"/>
  <c r="AA2443" i="4"/>
  <c r="U2443" i="4" a="1"/>
  <c r="X5490" i="4"/>
  <c r="Z5490" i="4"/>
  <c r="U5490" i="4" a="1"/>
  <c r="AA5490" i="4"/>
  <c r="X6126" i="4"/>
  <c r="U6126" i="4" a="1"/>
  <c r="AA6126" i="4"/>
  <c r="Z6126" i="4"/>
  <c r="X4482" i="4"/>
  <c r="U4482" i="4" a="1"/>
  <c r="Z4482" i="4"/>
  <c r="AA4482" i="4"/>
  <c r="Z7972" i="4"/>
  <c r="AA7972" i="4"/>
  <c r="U7972" i="4" a="1"/>
  <c r="X7972" i="4"/>
  <c r="Z8283" i="4"/>
  <c r="U8283" i="4" a="1"/>
  <c r="X8283" i="4"/>
  <c r="AA8283" i="4"/>
  <c r="X4876" i="4"/>
  <c r="AA4876" i="4"/>
  <c r="U4876" i="4" a="1"/>
  <c r="Z4876" i="4"/>
  <c r="U719" i="4" a="1"/>
  <c r="AA719" i="4"/>
  <c r="X719" i="4"/>
  <c r="Z719" i="4"/>
  <c r="Z7484" i="4"/>
  <c r="X7484" i="4"/>
  <c r="AA7484" i="4"/>
  <c r="U7484" i="4" a="1"/>
  <c r="X3200" i="4"/>
  <c r="Z3200" i="4"/>
  <c r="AA3200" i="4"/>
  <c r="U3200" i="4" a="1"/>
  <c r="AA2611" i="4"/>
  <c r="X2611" i="4"/>
  <c r="Z2611" i="4"/>
  <c r="U2611" i="4" a="1"/>
  <c r="Z6347" i="4"/>
  <c r="AA6347" i="4"/>
  <c r="U6347" i="4" a="1"/>
  <c r="X6347" i="4"/>
  <c r="X3810" i="4"/>
  <c r="AA3810" i="4"/>
  <c r="U3810" i="4" a="1"/>
  <c r="Z3810" i="4"/>
  <c r="Z2808" i="4"/>
  <c r="AA2808" i="4"/>
  <c r="X2808" i="4"/>
  <c r="U2808" i="4" a="1"/>
  <c r="X6807" i="4"/>
  <c r="AA6807" i="4"/>
  <c r="Z6807" i="4"/>
  <c r="U6807" i="4" a="1"/>
  <c r="X2763" i="4"/>
  <c r="Z2763" i="4"/>
  <c r="AA2763" i="4"/>
  <c r="U2763" i="4" a="1"/>
  <c r="X5740" i="4"/>
  <c r="AA5740" i="4"/>
  <c r="Z5740" i="4"/>
  <c r="U5740" i="4" a="1"/>
  <c r="X2224" i="4"/>
  <c r="Z2224" i="4"/>
  <c r="AA2224" i="4"/>
  <c r="U2224" i="4" a="1"/>
  <c r="U1520" i="4" a="1"/>
  <c r="X1520" i="4"/>
  <c r="AA1520" i="4"/>
  <c r="Z1520" i="4"/>
  <c r="U2914" i="4" a="1"/>
  <c r="X2914" i="4"/>
  <c r="Z2914" i="4"/>
  <c r="AA2914" i="4"/>
  <c r="AA3319" i="4"/>
  <c r="U3319" i="4" a="1"/>
  <c r="X3319" i="4"/>
  <c r="Z3319" i="4"/>
  <c r="X6584" i="4"/>
  <c r="U6584" i="4" a="1"/>
  <c r="Z6584" i="4"/>
  <c r="AA6584" i="4"/>
  <c r="X3920" i="4"/>
  <c r="AA3920" i="4"/>
  <c r="U3920" i="4" a="1"/>
  <c r="Z3920" i="4"/>
  <c r="U1209" i="4" a="1"/>
  <c r="AA1209" i="4"/>
  <c r="X1209" i="4"/>
  <c r="Z1209" i="4"/>
  <c r="U6482" i="4" a="1"/>
  <c r="AA6482" i="4"/>
  <c r="Z6482" i="4"/>
  <c r="X6482" i="4"/>
  <c r="Z2257" i="4"/>
  <c r="U2257" i="4" a="1"/>
  <c r="AA2257" i="4"/>
  <c r="X2257" i="4"/>
  <c r="U6748" i="4" a="1"/>
  <c r="Z6748" i="4"/>
  <c r="AA6748" i="4"/>
  <c r="X6748" i="4"/>
  <c r="Z342" i="4"/>
  <c r="U342" i="4" a="1"/>
  <c r="X342" i="4"/>
  <c r="AA342" i="4"/>
  <c r="U4126" i="4" a="1"/>
  <c r="Z4126" i="4"/>
  <c r="AA4126" i="4"/>
  <c r="X4126" i="4"/>
  <c r="U5907" i="4" a="1"/>
  <c r="Z5907" i="4"/>
  <c r="AA5907" i="4"/>
  <c r="X5907" i="4"/>
  <c r="U564" i="4" a="1"/>
  <c r="Z564" i="4"/>
  <c r="AA564" i="4"/>
  <c r="X564" i="4"/>
  <c r="X5833" i="4"/>
  <c r="U5833" i="4" a="1"/>
  <c r="Z5833" i="4"/>
  <c r="AA5833" i="4"/>
  <c r="AA4320" i="4"/>
  <c r="Z4320" i="4"/>
  <c r="X4320" i="4"/>
  <c r="U4320" i="4" a="1"/>
  <c r="AA3743" i="4"/>
  <c r="U3743" i="4" a="1"/>
  <c r="X3743" i="4"/>
  <c r="Z3743" i="4"/>
  <c r="Z3627" i="4"/>
  <c r="X3627" i="4"/>
  <c r="AA3627" i="4"/>
  <c r="U3627" i="4" a="1"/>
  <c r="U5809" i="4" a="1"/>
  <c r="Z5809" i="4"/>
  <c r="X5809" i="4"/>
  <c r="AA5809" i="4"/>
  <c r="X1251" i="4"/>
  <c r="AA1251" i="4"/>
  <c r="U1251" i="4" a="1"/>
  <c r="Z1251" i="4"/>
  <c r="Z7614" i="4"/>
  <c r="X7614" i="4"/>
  <c r="U7614" i="4" a="1"/>
  <c r="AA7614" i="4"/>
  <c r="X574" i="4"/>
  <c r="Z574" i="4"/>
  <c r="AA574" i="4"/>
  <c r="U574" i="4" a="1"/>
  <c r="Z24" i="4"/>
  <c r="X24" i="4"/>
  <c r="U24" i="4" a="1"/>
  <c r="AA24" i="4"/>
  <c r="Z3117" i="4"/>
  <c r="AA3117" i="4"/>
  <c r="X3117" i="4"/>
  <c r="U3117" i="4" a="1"/>
  <c r="X5779" i="4"/>
  <c r="U5779" i="4" a="1"/>
  <c r="AA5779" i="4"/>
  <c r="Z5779" i="4"/>
  <c r="Z3002" i="4"/>
  <c r="X3002" i="4"/>
  <c r="U3002" i="4" a="1"/>
  <c r="AA3002" i="4"/>
  <c r="X280" i="4"/>
  <c r="Z280" i="4"/>
  <c r="AA280" i="4"/>
  <c r="U280" i="4" a="1"/>
  <c r="Z69" i="4"/>
  <c r="X69" i="4"/>
  <c r="AA69" i="4"/>
  <c r="U69" i="4" a="1"/>
  <c r="X5345" i="4"/>
  <c r="Z5345" i="4"/>
  <c r="AA5345" i="4"/>
  <c r="U5345" i="4" a="1"/>
  <c r="X7506" i="4"/>
  <c r="Z7506" i="4"/>
  <c r="AA7506" i="4"/>
  <c r="U7506" i="4" a="1"/>
  <c r="X4037" i="4"/>
  <c r="AA4037" i="4"/>
  <c r="Z4037" i="4"/>
  <c r="U4037" i="4" a="1"/>
  <c r="AA7765" i="4"/>
  <c r="Z7765" i="4"/>
  <c r="X7765" i="4"/>
  <c r="U7765" i="4" a="1"/>
  <c r="AA1936" i="4"/>
  <c r="X1936" i="4"/>
  <c r="U1936" i="4" a="1"/>
  <c r="Z1936" i="4"/>
  <c r="Z6236" i="4"/>
  <c r="X6236" i="4"/>
  <c r="AA6236" i="4"/>
  <c r="U6236" i="4" a="1"/>
  <c r="X2325" i="4"/>
  <c r="U2325" i="4" a="1"/>
  <c r="AA2325" i="4"/>
  <c r="Z2325" i="4"/>
  <c r="X5782" i="4"/>
  <c r="Z5782" i="4"/>
  <c r="U5782" i="4" a="1"/>
  <c r="AA5782" i="4"/>
  <c r="X7112" i="4"/>
  <c r="AA7112" i="4"/>
  <c r="Z7112" i="4"/>
  <c r="U7112" i="4" a="1"/>
  <c r="X1351" i="4"/>
  <c r="Z1351" i="4"/>
  <c r="U1351" i="4" a="1"/>
  <c r="AA1351" i="4"/>
  <c r="X6872" i="4"/>
  <c r="U6872" i="4" a="1"/>
  <c r="Z6872" i="4"/>
  <c r="AA6872" i="4"/>
  <c r="X872" i="4"/>
  <c r="U872" i="4" a="1"/>
  <c r="Z872" i="4"/>
  <c r="AA872" i="4"/>
  <c r="X4236" i="4"/>
  <c r="U4236" i="4" a="1"/>
  <c r="AA4236" i="4"/>
  <c r="Z4236" i="4"/>
  <c r="U4677" i="4" a="1"/>
  <c r="Z4677" i="4"/>
  <c r="X4677" i="4"/>
  <c r="AA4677" i="4"/>
  <c r="AA7321" i="4"/>
  <c r="X7321" i="4"/>
  <c r="U7321" i="4" a="1"/>
  <c r="Z7321" i="4"/>
  <c r="U6993" i="4" a="1"/>
  <c r="Z6993" i="4"/>
  <c r="X6993" i="4"/>
  <c r="AA6993" i="4"/>
  <c r="AA5270" i="4"/>
  <c r="U5270" i="4" a="1"/>
  <c r="X5270" i="4"/>
  <c r="Z5270" i="4"/>
  <c r="Z955" i="4"/>
  <c r="U955" i="4" a="1"/>
  <c r="X955" i="4"/>
  <c r="AA955" i="4"/>
  <c r="U5672" i="4" a="1"/>
  <c r="AA5672" i="4"/>
  <c r="X5672" i="4"/>
  <c r="Z5672" i="4"/>
  <c r="X5199" i="4"/>
  <c r="U5199" i="4" a="1"/>
  <c r="Z5199" i="4"/>
  <c r="AA5199" i="4"/>
  <c r="X2994" i="4"/>
  <c r="AA2994" i="4"/>
  <c r="Z2994" i="4"/>
  <c r="U2994" i="4" a="1"/>
  <c r="Z4532" i="4"/>
  <c r="U4532" i="4" a="1"/>
  <c r="X4532" i="4"/>
  <c r="AA4532" i="4"/>
  <c r="U7070" i="4" a="1"/>
  <c r="Z7070" i="4"/>
  <c r="AA7070" i="4"/>
  <c r="X7070" i="4"/>
  <c r="Z6819" i="4"/>
  <c r="X6819" i="4"/>
  <c r="U6819" i="4" a="1"/>
  <c r="AA6819" i="4"/>
  <c r="AA1538" i="4"/>
  <c r="Z1538" i="4"/>
  <c r="U1538" i="4" a="1"/>
  <c r="X1538" i="4"/>
  <c r="Z771" i="4"/>
  <c r="U771" i="4" a="1"/>
  <c r="X771" i="4"/>
  <c r="AA771" i="4"/>
  <c r="Z6827" i="4"/>
  <c r="X6827" i="4"/>
  <c r="AA6827" i="4"/>
  <c r="U6827" i="4" a="1"/>
  <c r="X5973" i="4"/>
  <c r="U5973" i="4" a="1"/>
  <c r="Z5973" i="4"/>
  <c r="AA5973" i="4"/>
  <c r="X7504" i="4"/>
  <c r="Z7504" i="4"/>
  <c r="U7504" i="4" a="1"/>
  <c r="AA7504" i="4"/>
  <c r="U5158" i="4" a="1"/>
  <c r="X5158" i="4"/>
  <c r="Z5158" i="4"/>
  <c r="AA5158" i="4"/>
  <c r="X2598" i="4"/>
  <c r="U2598" i="4" a="1"/>
  <c r="Z2598" i="4"/>
  <c r="AA2598" i="4"/>
  <c r="U5186" i="4" a="1"/>
  <c r="X5186" i="4"/>
  <c r="Z5186" i="4"/>
  <c r="AA5186" i="4"/>
  <c r="Z1911" i="4"/>
  <c r="U1911" i="4" a="1"/>
  <c r="X1911" i="4"/>
  <c r="AA1911" i="4"/>
  <c r="U6131" i="4" a="1"/>
  <c r="X6131" i="4"/>
  <c r="Z6131" i="4"/>
  <c r="AA6131" i="4"/>
  <c r="X6759" i="4"/>
  <c r="AA6759" i="4"/>
  <c r="U6759" i="4" a="1"/>
  <c r="Z6759" i="4"/>
  <c r="X1430" i="4"/>
  <c r="U1430" i="4" a="1"/>
  <c r="Z1430" i="4"/>
  <c r="AA1430" i="4"/>
  <c r="X3367" i="4"/>
  <c r="AA3367" i="4"/>
  <c r="Z3367" i="4"/>
  <c r="U3367" i="4" a="1"/>
  <c r="X7087" i="4"/>
  <c r="U7087" i="4" a="1"/>
  <c r="Z7087" i="4"/>
  <c r="AA7087" i="4"/>
  <c r="X6506" i="4"/>
  <c r="AA6506" i="4"/>
  <c r="U6506" i="4" a="1"/>
  <c r="Z6506" i="4"/>
  <c r="U6266" i="4" a="1"/>
  <c r="X6266" i="4"/>
  <c r="Z6266" i="4"/>
  <c r="AA6266" i="4"/>
  <c r="AA1866" i="4"/>
  <c r="X1866" i="4"/>
  <c r="Z1866" i="4"/>
  <c r="U1866" i="4" a="1"/>
  <c r="U7266" i="4" a="1"/>
  <c r="Z7266" i="4"/>
  <c r="AA7266" i="4"/>
  <c r="X7266" i="4"/>
  <c r="U2529" i="4" a="1"/>
  <c r="AA2529" i="4"/>
  <c r="Z2529" i="4"/>
  <c r="X2529" i="4"/>
  <c r="AA6817" i="4"/>
  <c r="Z6817" i="4"/>
  <c r="X6817" i="4"/>
  <c r="U6817" i="4" a="1"/>
  <c r="AA4183" i="4"/>
  <c r="Z4183" i="4"/>
  <c r="U4183" i="4" a="1"/>
  <c r="X4183" i="4"/>
  <c r="Z3323" i="4"/>
  <c r="X3323" i="4"/>
  <c r="U3323" i="4" a="1"/>
  <c r="AA3323" i="4"/>
  <c r="Z2328" i="4"/>
  <c r="AA2328" i="4"/>
  <c r="X2328" i="4"/>
  <c r="U2328" i="4" a="1"/>
  <c r="Z782" i="4"/>
  <c r="U782" i="4" a="1"/>
  <c r="X782" i="4"/>
  <c r="AA782" i="4"/>
  <c r="AA760" i="4"/>
  <c r="U760" i="4" a="1"/>
  <c r="Z760" i="4"/>
  <c r="X760" i="4"/>
  <c r="U7405" i="4" a="1"/>
  <c r="Z7405" i="4"/>
  <c r="X7405" i="4"/>
  <c r="AA7405" i="4"/>
  <c r="Z3235" i="4"/>
  <c r="U3235" i="4" a="1"/>
  <c r="X3235" i="4"/>
  <c r="AA3235" i="4"/>
  <c r="X3519" i="4"/>
  <c r="Z3519" i="4"/>
  <c r="U3519" i="4" a="1"/>
  <c r="AA3519" i="4"/>
  <c r="AA6996" i="4"/>
  <c r="Z6996" i="4"/>
  <c r="X6996" i="4"/>
  <c r="U6996" i="4" a="1"/>
  <c r="U4596" i="4" a="1"/>
  <c r="X4596" i="4"/>
  <c r="Z4596" i="4"/>
  <c r="AA4596" i="4"/>
  <c r="U551" i="4" a="1"/>
  <c r="AA551" i="4"/>
  <c r="X551" i="4"/>
  <c r="Z551" i="4"/>
  <c r="U2884" i="4" a="1"/>
  <c r="X2884" i="4"/>
  <c r="Z2884" i="4"/>
  <c r="AA2884" i="4"/>
  <c r="U3999" i="4" a="1"/>
  <c r="AA3999" i="4"/>
  <c r="X3999" i="4"/>
  <c r="Z3999" i="4"/>
  <c r="U5798" i="4" a="1"/>
  <c r="X5798" i="4"/>
  <c r="Z5798" i="4"/>
  <c r="AA5798" i="4"/>
  <c r="U6898" i="4" a="1"/>
  <c r="AA6898" i="4"/>
  <c r="Z6898" i="4"/>
  <c r="X6898" i="4"/>
  <c r="Z2218" i="4"/>
  <c r="AA2218" i="4"/>
  <c r="U2218" i="4" a="1"/>
  <c r="X2218" i="4"/>
  <c r="Z7391" i="4"/>
  <c r="U7391" i="4" a="1"/>
  <c r="X7391" i="4"/>
  <c r="AA7391" i="4"/>
  <c r="AA2942" i="4"/>
  <c r="X2942" i="4"/>
  <c r="Z2942" i="4"/>
  <c r="U2942" i="4" a="1"/>
  <c r="Z4425" i="4"/>
  <c r="X4425" i="4"/>
  <c r="U4425" i="4" a="1"/>
  <c r="AA4425" i="4"/>
  <c r="X6114" i="4"/>
  <c r="Z6114" i="4"/>
  <c r="AA6114" i="4"/>
  <c r="U6114" i="4" a="1"/>
  <c r="Z524" i="4"/>
  <c r="X524" i="4"/>
  <c r="AA524" i="4"/>
  <c r="U524" i="4" a="1"/>
  <c r="AA1831" i="4"/>
  <c r="Z1831" i="4"/>
  <c r="U1831" i="4" a="1"/>
  <c r="X1831" i="4"/>
  <c r="Z4354" i="4"/>
  <c r="X4354" i="4"/>
  <c r="U4354" i="4" a="1"/>
  <c r="AA4354" i="4"/>
  <c r="Z3355" i="4"/>
  <c r="AA3355" i="4"/>
  <c r="X3355" i="4"/>
  <c r="U3355" i="4" a="1"/>
  <c r="Z1048" i="4"/>
  <c r="U1048" i="4" a="1"/>
  <c r="AA1048" i="4"/>
  <c r="X1048" i="4"/>
  <c r="AA2858" i="4"/>
  <c r="U2858" i="4" a="1"/>
  <c r="Z2858" i="4"/>
  <c r="X2858" i="4"/>
  <c r="Z7647" i="4"/>
  <c r="U7647" i="4" a="1"/>
  <c r="X7647" i="4"/>
  <c r="AA7647" i="4"/>
  <c r="Z2729" i="4"/>
  <c r="AA2729" i="4"/>
  <c r="X2729" i="4"/>
  <c r="U2729" i="4" a="1"/>
  <c r="X7832" i="4"/>
  <c r="U7832" i="4" a="1"/>
  <c r="AA7832" i="4"/>
  <c r="Z7832" i="4"/>
  <c r="Z5969" i="4"/>
  <c r="X5969" i="4"/>
  <c r="U5969" i="4" a="1"/>
  <c r="AA5969" i="4"/>
  <c r="U3514" i="4" a="1"/>
  <c r="X3514" i="4"/>
  <c r="Z3514" i="4"/>
  <c r="AA3514" i="4"/>
  <c r="Z2975" i="4"/>
  <c r="U2975" i="4" a="1"/>
  <c r="AA2975" i="4"/>
  <c r="X2975" i="4"/>
  <c r="U8328" i="4" a="1"/>
  <c r="AA8328" i="4"/>
  <c r="X8328" i="4"/>
  <c r="Z8328" i="4"/>
  <c r="Z2802" i="4"/>
  <c r="U2802" i="4" a="1"/>
  <c r="AA2802" i="4"/>
  <c r="X2802" i="4"/>
  <c r="U3596" i="4" a="1"/>
  <c r="AA3596" i="4"/>
  <c r="X3596" i="4"/>
  <c r="Z3596" i="4"/>
  <c r="Z766" i="4"/>
  <c r="U766" i="4" a="1"/>
  <c r="AA766" i="4"/>
  <c r="X766" i="4"/>
  <c r="Z1511" i="4"/>
  <c r="AA1511" i="4"/>
  <c r="X1511" i="4"/>
  <c r="U1511" i="4" a="1"/>
  <c r="X1104" i="4"/>
  <c r="AA1104" i="4"/>
  <c r="Z1104" i="4"/>
  <c r="U1104" i="4" a="1"/>
  <c r="X1804" i="4"/>
  <c r="U1804" i="4" a="1"/>
  <c r="AA1804" i="4"/>
  <c r="Z1804" i="4"/>
  <c r="X4350" i="4"/>
  <c r="Z4350" i="4"/>
  <c r="U4350" i="4" a="1"/>
  <c r="AA4350" i="4"/>
  <c r="X5879" i="4"/>
  <c r="Z5879" i="4"/>
  <c r="AA5879" i="4"/>
  <c r="U5879" i="4" a="1"/>
  <c r="X4541" i="4"/>
  <c r="Z4541" i="4"/>
  <c r="U4541" i="4" a="1"/>
  <c r="AA4541" i="4"/>
  <c r="X2882" i="4"/>
  <c r="Z2882" i="4"/>
  <c r="AA2882" i="4"/>
  <c r="U2882" i="4" a="1"/>
  <c r="X3927" i="4"/>
  <c r="Z3927" i="4"/>
  <c r="U3927" i="4" a="1"/>
  <c r="AA3927" i="4"/>
  <c r="X8164" i="4"/>
  <c r="Z8164" i="4"/>
  <c r="U8164" i="4" a="1"/>
  <c r="AA8164" i="4"/>
  <c r="X6652" i="4"/>
  <c r="U6652" i="4" a="1"/>
  <c r="AA6652" i="4"/>
  <c r="Z6652" i="4"/>
  <c r="U5803" i="4" a="1"/>
  <c r="Z5803" i="4"/>
  <c r="AA5803" i="4"/>
  <c r="X5803" i="4"/>
  <c r="AA2937" i="4"/>
  <c r="X2937" i="4"/>
  <c r="Z2937" i="4"/>
  <c r="U2937" i="4" a="1"/>
  <c r="U8278" i="4" a="1"/>
  <c r="Z8278" i="4"/>
  <c r="AA8278" i="4"/>
  <c r="X8278" i="4"/>
  <c r="AA2041" i="4"/>
  <c r="X2041" i="4"/>
  <c r="Z2041" i="4"/>
  <c r="U2041" i="4" a="1"/>
  <c r="Z3977" i="4"/>
  <c r="X3977" i="4"/>
  <c r="U3977" i="4" a="1"/>
  <c r="AA3977" i="4"/>
  <c r="Z6015" i="4"/>
  <c r="AA6015" i="4"/>
  <c r="U6015" i="4" a="1"/>
  <c r="X6015" i="4"/>
  <c r="AA3401" i="4"/>
  <c r="U3401" i="4" a="1"/>
  <c r="Z3401" i="4"/>
  <c r="X3401" i="4"/>
  <c r="AA4173" i="4"/>
  <c r="X4173" i="4"/>
  <c r="Z4173" i="4"/>
  <c r="U4173" i="4" a="1"/>
  <c r="U7876" i="4" a="1"/>
  <c r="Z7876" i="4"/>
  <c r="X7876" i="4"/>
  <c r="AA7876" i="4"/>
  <c r="U6284" i="4" a="1"/>
  <c r="X6284" i="4"/>
  <c r="AA6284" i="4"/>
  <c r="Z6284" i="4"/>
  <c r="AA838" i="4"/>
  <c r="U838" i="4" a="1"/>
  <c r="X838" i="4"/>
  <c r="Z838" i="4"/>
  <c r="U1992" i="4" a="1"/>
  <c r="X1992" i="4"/>
  <c r="Z1992" i="4"/>
  <c r="AA1992" i="4"/>
  <c r="AA4833" i="4"/>
  <c r="U4833" i="4" a="1"/>
  <c r="X4833" i="4"/>
  <c r="Z4833" i="4"/>
  <c r="AA5523" i="4"/>
  <c r="U5523" i="4" a="1"/>
  <c r="X5523" i="4"/>
  <c r="Z5523" i="4"/>
  <c r="AA3044" i="4"/>
  <c r="Z3044" i="4"/>
  <c r="U3044" i="4" a="1"/>
  <c r="X3044" i="4"/>
  <c r="X5136" i="4"/>
  <c r="Z5136" i="4"/>
  <c r="U5136" i="4" a="1"/>
  <c r="AA5136" i="4"/>
  <c r="X6750" i="4"/>
  <c r="AA6750" i="4"/>
  <c r="Z6750" i="4"/>
  <c r="U6750" i="4" a="1"/>
  <c r="X7875" i="4"/>
  <c r="U7875" i="4" a="1"/>
  <c r="AA7875" i="4"/>
  <c r="Z7875" i="4"/>
  <c r="AA6900" i="4"/>
  <c r="Z6900" i="4"/>
  <c r="U6900" i="4" a="1"/>
  <c r="X6900" i="4"/>
  <c r="Z1471" i="4"/>
  <c r="AA1471" i="4"/>
  <c r="U1471" i="4" a="1"/>
  <c r="X1471" i="4"/>
  <c r="AA7433" i="4"/>
  <c r="U7433" i="4" a="1"/>
  <c r="X7433" i="4"/>
  <c r="Z7433" i="4"/>
  <c r="AA3435" i="4"/>
  <c r="X3435" i="4"/>
  <c r="U3435" i="4" a="1"/>
  <c r="Z3435" i="4"/>
  <c r="Z7158" i="4"/>
  <c r="U7158" i="4" a="1"/>
  <c r="X7158" i="4"/>
  <c r="AA7158" i="4"/>
  <c r="U844" i="4" a="1"/>
  <c r="AA844" i="4"/>
  <c r="Z844" i="4"/>
  <c r="X844" i="4"/>
  <c r="U509" i="4" a="1"/>
  <c r="X509" i="4"/>
  <c r="Z509" i="4"/>
  <c r="AA509" i="4"/>
  <c r="AA8" i="4"/>
  <c r="U8" i="4" a="1"/>
  <c r="X8" i="4"/>
  <c r="Z8" i="4"/>
  <c r="Z5998" i="4"/>
  <c r="U5998" i="4" a="1"/>
  <c r="X5998" i="4"/>
  <c r="AA5998" i="4"/>
  <c r="AA2689" i="4"/>
  <c r="U2689" i="4" a="1"/>
  <c r="X2689" i="4"/>
  <c r="Z2689" i="4"/>
  <c r="U6027" i="4" a="1"/>
  <c r="X6027" i="4"/>
  <c r="AA6027" i="4"/>
  <c r="Z6027" i="4"/>
  <c r="Z1254" i="4"/>
  <c r="U1254" i="4" a="1"/>
  <c r="X1254" i="4"/>
  <c r="AA1254" i="4"/>
  <c r="U2102" i="4" a="1"/>
  <c r="X2102" i="4"/>
  <c r="AA2102" i="4"/>
  <c r="Z2102" i="4"/>
  <c r="Z8056" i="4"/>
  <c r="U8056" i="4" a="1"/>
  <c r="X8056" i="4"/>
  <c r="AA8056" i="4"/>
  <c r="X3060" i="4"/>
  <c r="Z3060" i="4"/>
  <c r="U3060" i="4" a="1"/>
  <c r="AA3060" i="4"/>
  <c r="U4304" i="4" a="1"/>
  <c r="Z4304" i="4"/>
  <c r="X4304" i="4"/>
  <c r="AA4304" i="4"/>
  <c r="AA4952" i="4"/>
  <c r="U4952" i="4" a="1"/>
  <c r="X4952" i="4"/>
  <c r="Z4952" i="4"/>
  <c r="U7024" i="4" a="1"/>
  <c r="X7024" i="4"/>
  <c r="Z7024" i="4"/>
  <c r="AA7024" i="4"/>
  <c r="AA5774" i="4"/>
  <c r="X5774" i="4"/>
  <c r="U5774" i="4" a="1"/>
  <c r="Z5774" i="4"/>
  <c r="U1622" i="4" a="1"/>
  <c r="X1622" i="4"/>
  <c r="Z1622" i="4"/>
  <c r="AA1622" i="4"/>
  <c r="U6091" i="4" a="1"/>
  <c r="X6091" i="4"/>
  <c r="Z6091" i="4"/>
  <c r="AA6091" i="4"/>
  <c r="U1566" i="4" a="1"/>
  <c r="X1566" i="4"/>
  <c r="Z1566" i="4"/>
  <c r="AA1566" i="4"/>
  <c r="X4834" i="4"/>
  <c r="U4834" i="4" a="1"/>
  <c r="Z4834" i="4"/>
  <c r="AA4834" i="4"/>
  <c r="U6545" i="4" a="1"/>
  <c r="Z6545" i="4"/>
  <c r="X6545" i="4"/>
  <c r="AA6545" i="4"/>
  <c r="U5836" i="4" a="1"/>
  <c r="Z5836" i="4"/>
  <c r="AA5836" i="4"/>
  <c r="X5836" i="4"/>
  <c r="Z2583" i="4"/>
  <c r="U2583" i="4" a="1"/>
  <c r="X2583" i="4"/>
  <c r="AA2583" i="4"/>
  <c r="AA1590" i="4"/>
  <c r="U1590" i="4" a="1"/>
  <c r="Z1590" i="4"/>
  <c r="X1590" i="4"/>
  <c r="Z4851" i="4"/>
  <c r="U4851" i="4" a="1"/>
  <c r="X4851" i="4"/>
  <c r="AA4851" i="4"/>
  <c r="X6826" i="4"/>
  <c r="U6826" i="4" a="1"/>
  <c r="Z6826" i="4"/>
  <c r="AA6826" i="4"/>
  <c r="U1540" i="4" a="1"/>
  <c r="Z1540" i="4"/>
  <c r="X1540" i="4"/>
  <c r="AA1540" i="4"/>
  <c r="X5837" i="4"/>
  <c r="Z5837" i="4"/>
  <c r="U5837" i="4" a="1"/>
  <c r="AA5837" i="4"/>
  <c r="X1629" i="4"/>
  <c r="U1629" i="4" a="1"/>
  <c r="Z1629" i="4"/>
  <c r="AA1629" i="4"/>
  <c r="X3166" i="4"/>
  <c r="U3166" i="4" a="1"/>
  <c r="AA3166" i="4"/>
  <c r="Z3166" i="4"/>
  <c r="Z5253" i="4"/>
  <c r="X5253" i="4"/>
  <c r="AA5253" i="4"/>
  <c r="U5253" i="4" a="1"/>
  <c r="AA355" i="4"/>
  <c r="X355" i="4"/>
  <c r="U355" i="4" a="1"/>
  <c r="Z355" i="4"/>
  <c r="Z2485" i="4"/>
  <c r="AA2485" i="4"/>
  <c r="X2485" i="4"/>
  <c r="U2485" i="4" a="1"/>
  <c r="Z1459" i="4"/>
  <c r="X1459" i="4"/>
  <c r="U1459" i="4" a="1"/>
  <c r="AA1459" i="4"/>
  <c r="Z2311" i="4"/>
  <c r="AA2311" i="4"/>
  <c r="U2311" i="4" a="1"/>
  <c r="X2311" i="4"/>
  <c r="X2938" i="4"/>
  <c r="Z2938" i="4"/>
  <c r="U2938" i="4" a="1"/>
  <c r="AA2938" i="4"/>
  <c r="Z103" i="4"/>
  <c r="X103" i="4"/>
  <c r="AA103" i="4"/>
  <c r="U103" i="4" a="1"/>
  <c r="Z8112" i="4"/>
  <c r="X8112" i="4"/>
  <c r="U8112" i="4" a="1"/>
  <c r="AA8112" i="4"/>
  <c r="AA8237" i="4"/>
  <c r="X8237" i="4"/>
  <c r="U8237" i="4" a="1"/>
  <c r="Z8237" i="4"/>
  <c r="U5290" i="4" a="1"/>
  <c r="X5290" i="4"/>
  <c r="Z5290" i="4"/>
  <c r="AA5290" i="4"/>
  <c r="Z53" i="4"/>
  <c r="AA53" i="4"/>
  <c r="X53" i="4"/>
  <c r="U53" i="4" a="1"/>
  <c r="Z4599" i="4"/>
  <c r="X4599" i="4"/>
  <c r="AA4599" i="4"/>
  <c r="U4599" i="4" a="1"/>
  <c r="U3550" i="4" a="1"/>
  <c r="Z3550" i="4"/>
  <c r="X3550" i="4"/>
  <c r="AA3550" i="4"/>
  <c r="Z200" i="4"/>
  <c r="AA200" i="4"/>
  <c r="U200" i="4" a="1"/>
  <c r="X200" i="4"/>
  <c r="U6913" i="4" a="1"/>
  <c r="AA6913" i="4"/>
  <c r="Z6913" i="4"/>
  <c r="X6913" i="4"/>
  <c r="AA2505" i="4"/>
  <c r="Z2505" i="4"/>
  <c r="X2505" i="4"/>
  <c r="U2505" i="4" a="1"/>
  <c r="Z251" i="4"/>
  <c r="AA251" i="4"/>
  <c r="U251" i="4" a="1"/>
  <c r="X251" i="4"/>
  <c r="Z7510" i="4"/>
  <c r="U7510" i="4" a="1"/>
  <c r="AA7510" i="4"/>
  <c r="X7510" i="4"/>
  <c r="AA6392" i="4"/>
  <c r="U6392" i="4" a="1"/>
  <c r="Z6392" i="4"/>
  <c r="X6392" i="4"/>
  <c r="AA6487" i="4"/>
  <c r="U6487" i="4" a="1"/>
  <c r="Z6487" i="4"/>
  <c r="X6487" i="4"/>
  <c r="X4782" i="4"/>
  <c r="U4782" i="4" a="1"/>
  <c r="Z4782" i="4"/>
  <c r="AA4782" i="4"/>
  <c r="X6341" i="4"/>
  <c r="Z6341" i="4"/>
  <c r="U6341" i="4" a="1"/>
  <c r="AA6341" i="4"/>
  <c r="Z1921" i="4"/>
  <c r="U1921" i="4" a="1"/>
  <c r="X1921" i="4"/>
  <c r="AA1921" i="4"/>
  <c r="AA5843" i="4"/>
  <c r="U5843" i="4" a="1"/>
  <c r="Z5843" i="4"/>
  <c r="X5843" i="4"/>
  <c r="U556" i="4" a="1"/>
  <c r="X556" i="4"/>
  <c r="Z556" i="4"/>
  <c r="AA556" i="4"/>
  <c r="Z6752" i="4"/>
  <c r="X6752" i="4"/>
  <c r="AA6752" i="4"/>
  <c r="U6752" i="4" a="1"/>
  <c r="AA1604" i="4"/>
  <c r="X1604" i="4"/>
  <c r="U1604" i="4" a="1"/>
  <c r="Z1604" i="4"/>
  <c r="U1599" i="4" a="1"/>
  <c r="X1599" i="4"/>
  <c r="AA1599" i="4"/>
  <c r="Z1599" i="4"/>
  <c r="X5614" i="4"/>
  <c r="AA5614" i="4"/>
  <c r="U5614" i="4" a="1"/>
  <c r="Z5614" i="4"/>
  <c r="U3522" i="4" a="1"/>
  <c r="X3522" i="4"/>
  <c r="AA3522" i="4"/>
  <c r="Z3522" i="4"/>
  <c r="U6703" i="4" a="1"/>
  <c r="X6703" i="4"/>
  <c r="AA6703" i="4"/>
  <c r="Z6703" i="4"/>
  <c r="U5262" i="4" a="1"/>
  <c r="X5262" i="4"/>
  <c r="AA5262" i="4"/>
  <c r="Z5262" i="4"/>
  <c r="X1292" i="4"/>
  <c r="Z1292" i="4"/>
  <c r="AA1292" i="4"/>
  <c r="U1292" i="4" a="1"/>
  <c r="X1633" i="4"/>
  <c r="AA1633" i="4"/>
  <c r="Z1633" i="4"/>
  <c r="U1633" i="4" a="1"/>
  <c r="Z6943" i="4"/>
  <c r="X6943" i="4"/>
  <c r="AA6943" i="4"/>
  <c r="U6943" i="4" a="1"/>
  <c r="X7921" i="4"/>
  <c r="AA7921" i="4"/>
  <c r="Z7921" i="4"/>
  <c r="U7921" i="4" a="1"/>
  <c r="X998" i="4"/>
  <c r="AA998" i="4"/>
  <c r="U998" i="4" a="1"/>
  <c r="Z998" i="4"/>
  <c r="X5860" i="4"/>
  <c r="Z5860" i="4"/>
  <c r="AA5860" i="4"/>
  <c r="U5860" i="4" a="1"/>
  <c r="X2512" i="4"/>
  <c r="Z2512" i="4"/>
  <c r="U2512" i="4" a="1"/>
  <c r="AA2512" i="4"/>
  <c r="U8312" i="4" a="1"/>
  <c r="Z8312" i="4"/>
  <c r="AA8312" i="4"/>
  <c r="X8312" i="4"/>
  <c r="U3457" i="4" a="1"/>
  <c r="X3457" i="4"/>
  <c r="Z3457" i="4"/>
  <c r="AA3457" i="4"/>
  <c r="X7534" i="4"/>
  <c r="U7534" i="4" a="1"/>
  <c r="AA7534" i="4"/>
  <c r="Z7534" i="4"/>
  <c r="X5754" i="4"/>
  <c r="U5754" i="4" a="1"/>
  <c r="Z5754" i="4"/>
  <c r="AA5754" i="4"/>
  <c r="X5344" i="4"/>
  <c r="Z5344" i="4"/>
  <c r="U5344" i="4" a="1"/>
  <c r="AA5344" i="4"/>
  <c r="Z811" i="4"/>
  <c r="U811" i="4" a="1"/>
  <c r="AA811" i="4"/>
  <c r="X811" i="4"/>
  <c r="AA1188" i="4"/>
  <c r="Z1188" i="4"/>
  <c r="X1188" i="4"/>
  <c r="U1188" i="4" a="1"/>
  <c r="AA8174" i="4"/>
  <c r="Z8174" i="4"/>
  <c r="X8174" i="4"/>
  <c r="U8174" i="4" a="1"/>
  <c r="Z6363" i="4"/>
  <c r="AA6363" i="4"/>
  <c r="U6363" i="4" a="1"/>
  <c r="X6363" i="4"/>
  <c r="AA1211" i="4"/>
  <c r="Z1211" i="4"/>
  <c r="X1211" i="4"/>
  <c r="U1211" i="4" a="1"/>
  <c r="X4399" i="4"/>
  <c r="Z4399" i="4"/>
  <c r="AA4399" i="4"/>
  <c r="U4399" i="4" a="1"/>
  <c r="U1385" i="4" a="1"/>
  <c r="AA1385" i="4"/>
  <c r="X1385" i="4"/>
  <c r="Z1385" i="4"/>
  <c r="AA1938" i="4"/>
  <c r="Z1938" i="4"/>
  <c r="X1938" i="4"/>
  <c r="U1938" i="4" a="1"/>
  <c r="U7948" i="4" a="1"/>
  <c r="Z7948" i="4"/>
  <c r="X7948" i="4"/>
  <c r="AA7948" i="4"/>
  <c r="AA3293" i="4"/>
  <c r="U3293" i="4" a="1"/>
  <c r="X3293" i="4"/>
  <c r="Z3293" i="4"/>
  <c r="U4513" i="4" a="1"/>
  <c r="Z4513" i="4"/>
  <c r="X4513" i="4"/>
  <c r="AA4513" i="4"/>
  <c r="AA2814" i="4"/>
  <c r="Z2814" i="4"/>
  <c r="U2814" i="4" a="1"/>
  <c r="X2814" i="4"/>
  <c r="U6850" i="4" a="1"/>
  <c r="Z6850" i="4"/>
  <c r="X6850" i="4"/>
  <c r="AA6850" i="4"/>
  <c r="U8151" i="4" a="1"/>
  <c r="Z8151" i="4"/>
  <c r="X8151" i="4"/>
  <c r="AA8151" i="4"/>
  <c r="U1852" i="4" a="1"/>
  <c r="Z1852" i="4"/>
  <c r="X1852" i="4"/>
  <c r="AA1852" i="4"/>
  <c r="U6591" i="4" a="1"/>
  <c r="Z6591" i="4"/>
  <c r="X6591" i="4"/>
  <c r="AA6591" i="4"/>
  <c r="Z282" i="4"/>
  <c r="U282" i="4" a="1"/>
  <c r="X282" i="4"/>
  <c r="AA282" i="4"/>
  <c r="U5085" i="4" a="1"/>
  <c r="Z5085" i="4"/>
  <c r="AA5085" i="4"/>
  <c r="X5085" i="4"/>
  <c r="U7316" i="4" a="1"/>
  <c r="Z7316" i="4"/>
  <c r="AA7316" i="4"/>
  <c r="X7316" i="4"/>
  <c r="X5234" i="4"/>
  <c r="U5234" i="4" a="1"/>
  <c r="Z5234" i="4"/>
  <c r="AA5234" i="4"/>
  <c r="X4585" i="4"/>
  <c r="U4585" i="4" a="1"/>
  <c r="Z4585" i="4"/>
  <c r="AA4585" i="4"/>
  <c r="X5258" i="4"/>
  <c r="U5258" i="4" a="1"/>
  <c r="Z5258" i="4"/>
  <c r="AA5258" i="4"/>
  <c r="X2869" i="4"/>
  <c r="U2869" i="4" a="1"/>
  <c r="Z2869" i="4"/>
  <c r="AA2869" i="4"/>
  <c r="Z4948" i="4"/>
  <c r="X4948" i="4"/>
  <c r="AA4948" i="4"/>
  <c r="U4948" i="4" a="1"/>
  <c r="X263" i="4"/>
  <c r="AA263" i="4"/>
  <c r="U263" i="4" a="1"/>
  <c r="Z263" i="4"/>
  <c r="AA166" i="4"/>
  <c r="U166" i="4" a="1"/>
  <c r="X166" i="4"/>
  <c r="Z166" i="4"/>
  <c r="Z5841" i="4"/>
  <c r="AA5841" i="4"/>
  <c r="U5841" i="4" a="1"/>
  <c r="X5841" i="4"/>
  <c r="AA5699" i="4"/>
  <c r="U5699" i="4" a="1"/>
  <c r="Z5699" i="4"/>
  <c r="X5699" i="4"/>
  <c r="Z2478" i="4"/>
  <c r="U2478" i="4" a="1"/>
  <c r="AA2478" i="4"/>
  <c r="X2478" i="4"/>
  <c r="X3041" i="4"/>
  <c r="Z3041" i="4"/>
  <c r="U3041" i="4" a="1"/>
  <c r="AA3041" i="4"/>
  <c r="U7645" i="4" a="1"/>
  <c r="X7645" i="4"/>
  <c r="Z7645" i="4"/>
  <c r="AA7645" i="4"/>
  <c r="Z8313" i="4"/>
  <c r="X8313" i="4"/>
  <c r="U8313" i="4" a="1"/>
  <c r="AA8313" i="4"/>
  <c r="X2045" i="4"/>
  <c r="Z2045" i="4"/>
  <c r="U2045" i="4" a="1"/>
  <c r="AA2045" i="4"/>
  <c r="Z5089" i="4"/>
  <c r="U5089" i="4" a="1"/>
  <c r="X5089" i="4"/>
  <c r="AA5089" i="4"/>
  <c r="Z5418" i="4"/>
  <c r="U5418" i="4" a="1"/>
  <c r="X5418" i="4"/>
  <c r="AA5418" i="4"/>
  <c r="Z7109" i="4"/>
  <c r="U7109" i="4" a="1"/>
  <c r="X7109" i="4"/>
  <c r="AA7109" i="4"/>
  <c r="U6092" i="4" a="1"/>
  <c r="Z6092" i="4"/>
  <c r="X6092" i="4"/>
  <c r="AA6092" i="4"/>
  <c r="Z5287" i="4"/>
  <c r="U5287" i="4" a="1"/>
  <c r="AA5287" i="4"/>
  <c r="X5287" i="4"/>
  <c r="U2132" i="4" a="1"/>
  <c r="Z2132" i="4"/>
  <c r="X2132" i="4"/>
  <c r="AA2132" i="4"/>
  <c r="AA2496" i="4"/>
  <c r="U2496" i="4" a="1"/>
  <c r="Z2496" i="4"/>
  <c r="X2496" i="4"/>
  <c r="AA2553" i="4"/>
  <c r="Z2553" i="4"/>
  <c r="U2553" i="4" a="1"/>
  <c r="X2553" i="4"/>
  <c r="Z2069" i="4"/>
  <c r="AA2069" i="4"/>
  <c r="U2069" i="4" a="1"/>
  <c r="X2069" i="4"/>
  <c r="U2288" i="4" a="1"/>
  <c r="AA2288" i="4"/>
  <c r="Z2288" i="4"/>
  <c r="X2288" i="4"/>
  <c r="AA6443" i="4"/>
  <c r="Z6443" i="4"/>
  <c r="X6443" i="4"/>
  <c r="U6443" i="4" a="1"/>
  <c r="Z1544" i="4"/>
  <c r="X1544" i="4"/>
  <c r="U1544" i="4" a="1"/>
  <c r="AA1544" i="4"/>
  <c r="X2742" i="4"/>
  <c r="Z2742" i="4"/>
  <c r="U2742" i="4" a="1"/>
  <c r="AA2742" i="4"/>
  <c r="X6621" i="4"/>
  <c r="Z6621" i="4"/>
  <c r="AA6621" i="4"/>
  <c r="U6621" i="4" a="1"/>
  <c r="X6419" i="4"/>
  <c r="Z6419" i="4"/>
  <c r="U6419" i="4" a="1"/>
  <c r="AA6419" i="4"/>
  <c r="AA1191" i="4"/>
  <c r="U1191" i="4" a="1"/>
  <c r="Z1191" i="4"/>
  <c r="X1191" i="4"/>
  <c r="Z4421" i="4"/>
  <c r="U4421" i="4" a="1"/>
  <c r="X4421" i="4"/>
  <c r="AA4421" i="4"/>
  <c r="U4159" i="4" a="1"/>
  <c r="AA4159" i="4"/>
  <c r="Z4159" i="4"/>
  <c r="X4159" i="4"/>
  <c r="U2861" i="4" a="1"/>
  <c r="AA2861" i="4"/>
  <c r="X2861" i="4"/>
  <c r="Z2861" i="4"/>
  <c r="U7769" i="4" a="1"/>
  <c r="AA7769" i="4"/>
  <c r="Z7769" i="4"/>
  <c r="X7769" i="4"/>
  <c r="Z84" i="4"/>
  <c r="U84" i="4" a="1"/>
  <c r="AA84" i="4"/>
  <c r="X84" i="4"/>
  <c r="Z7938" i="4"/>
  <c r="AA7938" i="4"/>
  <c r="U7938" i="4" a="1"/>
  <c r="X7938" i="4"/>
  <c r="AA3189" i="4"/>
  <c r="X3189" i="4"/>
  <c r="U3189" i="4" a="1"/>
  <c r="Z3189" i="4"/>
  <c r="X3636" i="4"/>
  <c r="AA3636" i="4"/>
  <c r="U3636" i="4" a="1"/>
  <c r="Z3636" i="4"/>
  <c r="X6321" i="4"/>
  <c r="Z6321" i="4"/>
  <c r="U6321" i="4" a="1"/>
  <c r="AA6321" i="4"/>
  <c r="Z1365" i="4"/>
  <c r="AA1365" i="4"/>
  <c r="U1365" i="4" a="1"/>
  <c r="X1365" i="4"/>
  <c r="AA3563" i="4"/>
  <c r="U3563" i="4" a="1"/>
  <c r="X3563" i="4"/>
  <c r="Z3563" i="4"/>
  <c r="AA3107" i="4"/>
  <c r="X3107" i="4"/>
  <c r="U3107" i="4" a="1"/>
  <c r="Z3107" i="4"/>
  <c r="X5046" i="4"/>
  <c r="AA5046" i="4"/>
  <c r="Z5046" i="4"/>
  <c r="U5046" i="4" a="1"/>
  <c r="AA6223" i="4"/>
  <c r="X6223" i="4"/>
  <c r="Z6223" i="4"/>
  <c r="U6223" i="4" a="1"/>
  <c r="X4743" i="4"/>
  <c r="AA4743" i="4"/>
  <c r="Z4743" i="4"/>
  <c r="U4743" i="4" a="1"/>
  <c r="AA2278" i="4"/>
  <c r="X2278" i="4"/>
  <c r="U2278" i="4" a="1"/>
  <c r="Z2278" i="4"/>
  <c r="X3233" i="4"/>
  <c r="AA3233" i="4"/>
  <c r="U3233" i="4" a="1"/>
  <c r="Z3233" i="4"/>
  <c r="Z376" i="4"/>
  <c r="U376" i="4" a="1"/>
  <c r="AA376" i="4"/>
  <c r="X376" i="4"/>
  <c r="AA4852" i="4"/>
  <c r="Z4852" i="4"/>
  <c r="X4852" i="4"/>
  <c r="U4852" i="4" a="1"/>
  <c r="X5840" i="4"/>
  <c r="AA5840" i="4"/>
  <c r="Z5840" i="4"/>
  <c r="U5840" i="4" a="1"/>
  <c r="AA1798" i="4"/>
  <c r="X1798" i="4"/>
  <c r="U1798" i="4" a="1"/>
  <c r="Z1798" i="4"/>
  <c r="AA7277" i="4"/>
  <c r="Z7277" i="4"/>
  <c r="U7277" i="4" a="1"/>
  <c r="X7277" i="4"/>
  <c r="U6348" i="4" a="1"/>
  <c r="X6348" i="4"/>
  <c r="Z6348" i="4"/>
  <c r="AA6348" i="4"/>
  <c r="X5343" i="4"/>
  <c r="Z5343" i="4"/>
  <c r="AA5343" i="4"/>
  <c r="U5343" i="4" a="1"/>
  <c r="X1801" i="4"/>
  <c r="AA1801" i="4"/>
  <c r="Z1801" i="4"/>
  <c r="U1801" i="4" a="1"/>
  <c r="Z3558" i="4"/>
  <c r="AA3558" i="4"/>
  <c r="U3558" i="4" a="1"/>
  <c r="X3558" i="4"/>
  <c r="Z1497" i="4"/>
  <c r="AA1497" i="4"/>
  <c r="X1497" i="4"/>
  <c r="U1497" i="4" a="1"/>
  <c r="Z6698" i="4"/>
  <c r="AA6698" i="4"/>
  <c r="X6698" i="4"/>
  <c r="U6698" i="4" a="1"/>
  <c r="Z4214" i="4"/>
  <c r="AA4214" i="4"/>
  <c r="X4214" i="4"/>
  <c r="U4214" i="4" a="1"/>
  <c r="Z474" i="4"/>
  <c r="X474" i="4"/>
  <c r="AA474" i="4"/>
  <c r="U474" i="4" a="1"/>
  <c r="AA4711" i="4"/>
  <c r="X4711" i="4"/>
  <c r="Z4711" i="4"/>
  <c r="U4711" i="4" a="1"/>
  <c r="X5626" i="4"/>
  <c r="Z5626" i="4"/>
  <c r="AA5626" i="4"/>
  <c r="U5626" i="4" a="1"/>
  <c r="AA3366" i="4"/>
  <c r="Z3366" i="4"/>
  <c r="X3366" i="4"/>
  <c r="U3366" i="4" a="1"/>
  <c r="Z3290" i="4"/>
  <c r="X3290" i="4"/>
  <c r="AA3290" i="4"/>
  <c r="U3290" i="4" a="1"/>
  <c r="Z8213" i="4"/>
  <c r="AA8213" i="4"/>
  <c r="X8213" i="4"/>
  <c r="U8213" i="4" a="1"/>
  <c r="Z1005" i="4"/>
  <c r="X1005" i="4"/>
  <c r="AA1005" i="4"/>
  <c r="U1005" i="4" a="1"/>
  <c r="Z3916" i="4"/>
  <c r="AA3916" i="4"/>
  <c r="X3916" i="4"/>
  <c r="U3916" i="4" a="1"/>
  <c r="X7862" i="4"/>
  <c r="AA7862" i="4"/>
  <c r="Z7862" i="4"/>
  <c r="U7862" i="4" a="1"/>
  <c r="X6705" i="4"/>
  <c r="AA6705" i="4"/>
  <c r="Z6705" i="4"/>
  <c r="U6705" i="4" a="1"/>
  <c r="U2074" i="4" a="1"/>
  <c r="AA2074" i="4"/>
  <c r="X2074" i="4"/>
  <c r="Z2074" i="4"/>
  <c r="U5249" i="4" a="1"/>
  <c r="X5249" i="4"/>
  <c r="AA5249" i="4"/>
  <c r="Z5249" i="4"/>
  <c r="X5251" i="4"/>
  <c r="AA5251" i="4"/>
  <c r="U5251" i="4" a="1"/>
  <c r="Z5251" i="4"/>
  <c r="AA5322" i="4"/>
  <c r="U5322" i="4" a="1"/>
  <c r="X5322" i="4"/>
  <c r="Z5322" i="4"/>
  <c r="U3184" i="4" a="1"/>
  <c r="X3184" i="4"/>
  <c r="AA3184" i="4"/>
  <c r="Z3184" i="4"/>
  <c r="AA7480" i="4"/>
  <c r="Z7480" i="4"/>
  <c r="X7480" i="4"/>
  <c r="U7480" i="4" a="1"/>
  <c r="AA7639" i="4"/>
  <c r="Z7639" i="4"/>
  <c r="U7639" i="4" a="1"/>
  <c r="X7639" i="4"/>
  <c r="Z6293" i="4"/>
  <c r="U6293" i="4" a="1"/>
  <c r="AA6293" i="4"/>
  <c r="X6293" i="4"/>
  <c r="Z900" i="4"/>
  <c r="AA900" i="4"/>
  <c r="U900" i="4" a="1"/>
  <c r="X900" i="4"/>
  <c r="Z1553" i="4"/>
  <c r="U1553" i="4" a="1"/>
  <c r="X1553" i="4"/>
  <c r="AA1553" i="4"/>
  <c r="Z3620" i="4"/>
  <c r="X3620" i="4"/>
  <c r="U3620" i="4" a="1"/>
  <c r="AA3620" i="4"/>
  <c r="Z375" i="4"/>
  <c r="U375" i="4" a="1"/>
  <c r="X375" i="4"/>
  <c r="AA375" i="4"/>
  <c r="Z2826" i="4"/>
  <c r="AA2826" i="4"/>
  <c r="U2826" i="4" a="1"/>
  <c r="X2826" i="4"/>
  <c r="Z7894" i="4"/>
  <c r="X7894" i="4"/>
  <c r="U7894" i="4" a="1"/>
  <c r="AA7894" i="4"/>
  <c r="X4896" i="4"/>
  <c r="U4896" i="4" a="1"/>
  <c r="Z4896" i="4"/>
  <c r="AA4896" i="4"/>
  <c r="Z3128" i="4"/>
  <c r="X3128" i="4"/>
  <c r="AA3128" i="4"/>
  <c r="U3128" i="4" a="1"/>
  <c r="Z1460" i="4"/>
  <c r="AA1460" i="4"/>
  <c r="X1460" i="4"/>
  <c r="U1460" i="4" a="1"/>
  <c r="Z2376" i="4"/>
  <c r="X2376" i="4"/>
  <c r="AA2376" i="4"/>
  <c r="U2376" i="4" a="1"/>
  <c r="Z3780" i="4"/>
  <c r="X3780" i="4"/>
  <c r="AA3780" i="4"/>
  <c r="U3780" i="4" a="1"/>
  <c r="AA8012" i="4"/>
  <c r="Z8012" i="4"/>
  <c r="X8012" i="4"/>
  <c r="U8012" i="4" a="1"/>
  <c r="X6779" i="4"/>
  <c r="Z6779" i="4"/>
  <c r="AA6779" i="4"/>
  <c r="U6779" i="4" a="1"/>
  <c r="AA2114" i="4"/>
  <c r="X2114" i="4"/>
  <c r="Z2114" i="4"/>
  <c r="U2114" i="4" a="1"/>
  <c r="Z6579" i="4"/>
  <c r="X6579" i="4"/>
  <c r="AA6579" i="4"/>
  <c r="U6579" i="4" a="1"/>
  <c r="AA3842" i="4"/>
  <c r="X3842" i="4"/>
  <c r="U3842" i="4" a="1"/>
  <c r="Z3842" i="4"/>
  <c r="Z6019" i="4"/>
  <c r="AA6019" i="4"/>
  <c r="X6019" i="4"/>
  <c r="U6019" i="4" a="1"/>
  <c r="X7007" i="4"/>
  <c r="Z7007" i="4"/>
  <c r="AA7007" i="4"/>
  <c r="U7007" i="4" a="1"/>
  <c r="X1289" i="4"/>
  <c r="AA1289" i="4"/>
  <c r="Z1289" i="4"/>
  <c r="U1289" i="4" a="1"/>
  <c r="AA674" i="4"/>
  <c r="Z674" i="4"/>
  <c r="X674" i="4"/>
  <c r="U674" i="4" a="1"/>
  <c r="Z7368" i="4"/>
  <c r="X7368" i="4"/>
  <c r="AA7368" i="4"/>
  <c r="U7368" i="4" a="1"/>
  <c r="AA6784" i="4"/>
  <c r="Z6784" i="4"/>
  <c r="X6784" i="4"/>
  <c r="U6784" i="4" a="1"/>
  <c r="Z4758" i="4"/>
  <c r="X4758" i="4"/>
  <c r="AA4758" i="4"/>
  <c r="U4758" i="4" a="1"/>
  <c r="X7954" i="4"/>
  <c r="Z7954" i="4"/>
  <c r="AA7954" i="4"/>
  <c r="U7954" i="4" a="1"/>
  <c r="AA2698" i="4"/>
  <c r="Z2698" i="4"/>
  <c r="X2698" i="4"/>
  <c r="U2698" i="4" a="1"/>
  <c r="AA615" i="4"/>
  <c r="Z615" i="4"/>
  <c r="X615" i="4"/>
  <c r="U615" i="4" a="1"/>
  <c r="U4616" i="4" a="1"/>
  <c r="Z4616" i="4"/>
  <c r="X4616" i="4"/>
  <c r="AA4616" i="4"/>
  <c r="Z154" i="4"/>
  <c r="AA154" i="4"/>
  <c r="X154" i="4"/>
  <c r="U154" i="4" a="1"/>
  <c r="Z2318" i="4"/>
  <c r="X2318" i="4"/>
  <c r="U2318" i="4" a="1"/>
  <c r="AA2318" i="4"/>
  <c r="Z4110" i="4"/>
  <c r="U4110" i="4" a="1"/>
  <c r="X4110" i="4"/>
  <c r="AA4110" i="4"/>
  <c r="U7104" i="4" a="1"/>
  <c r="Z7104" i="4"/>
  <c r="X7104" i="4"/>
  <c r="AA7104" i="4"/>
  <c r="U2462" i="4" a="1"/>
  <c r="Z2462" i="4"/>
  <c r="X2462" i="4"/>
  <c r="AA2462" i="4"/>
  <c r="U1809" i="4" a="1"/>
  <c r="X1809" i="4"/>
  <c r="Z1809" i="4"/>
  <c r="AA1809" i="4"/>
  <c r="U8182" i="4" a="1"/>
  <c r="Z8182" i="4"/>
  <c r="AA8182" i="4"/>
  <c r="X8182" i="4"/>
  <c r="Z5050" i="4"/>
  <c r="U5050" i="4" a="1"/>
  <c r="AA5050" i="4"/>
  <c r="X5050" i="4"/>
  <c r="U4654" i="4" a="1"/>
  <c r="AA4654" i="4"/>
  <c r="X4654" i="4"/>
  <c r="Z4654" i="4"/>
  <c r="Z631" i="4"/>
  <c r="X631" i="4"/>
  <c r="AA631" i="4"/>
  <c r="U631" i="4" a="1"/>
  <c r="AA4807" i="4"/>
  <c r="U4807" i="4" a="1"/>
  <c r="X4807" i="4"/>
  <c r="Z4807" i="4"/>
  <c r="U2025" i="4" a="1"/>
  <c r="X2025" i="4"/>
  <c r="AA2025" i="4"/>
  <c r="Z2025" i="4"/>
  <c r="AA321" i="4"/>
  <c r="X321" i="4"/>
  <c r="Z321" i="4"/>
  <c r="U321" i="4" a="1"/>
  <c r="X7341" i="4"/>
  <c r="AA7341" i="4"/>
  <c r="Z7341" i="4"/>
  <c r="U7341" i="4" a="1"/>
  <c r="AA7437" i="4"/>
  <c r="X7437" i="4"/>
  <c r="Z7437" i="4"/>
  <c r="U7437" i="4" a="1"/>
  <c r="X7952" i="4"/>
  <c r="Z7952" i="4"/>
  <c r="AA7952" i="4"/>
  <c r="U7952" i="4" a="1"/>
  <c r="AA5331" i="4"/>
  <c r="X5331" i="4"/>
  <c r="Z5331" i="4"/>
  <c r="U5331" i="4" a="1"/>
  <c r="Z5149" i="4"/>
  <c r="X5149" i="4"/>
  <c r="AA5149" i="4"/>
  <c r="U5149" i="4" a="1"/>
  <c r="X598" i="4"/>
  <c r="Z598" i="4"/>
  <c r="AA598" i="4"/>
  <c r="U598" i="4" a="1"/>
  <c r="U3870" i="4" a="1"/>
  <c r="AA3870" i="4"/>
  <c r="X3870" i="4"/>
  <c r="Z3870" i="4"/>
  <c r="Z5658" i="4"/>
  <c r="U5658" i="4" a="1"/>
  <c r="X5658" i="4"/>
  <c r="AA5658" i="4"/>
  <c r="AA585" i="4"/>
  <c r="U585" i="4" a="1"/>
  <c r="Z585" i="4"/>
  <c r="X585" i="4"/>
  <c r="Z5985" i="4"/>
  <c r="U5985" i="4" a="1"/>
  <c r="AA5985" i="4"/>
  <c r="X5985" i="4"/>
  <c r="X4904" i="4"/>
  <c r="U4904" i="4" a="1"/>
  <c r="AA4904" i="4"/>
  <c r="Z4904" i="4"/>
  <c r="X1593" i="4"/>
  <c r="AA1593" i="4"/>
  <c r="U1593" i="4" a="1"/>
  <c r="Z1593" i="4"/>
  <c r="AA4890" i="4"/>
  <c r="X4890" i="4"/>
  <c r="U4890" i="4" a="1"/>
  <c r="Z4890" i="4"/>
  <c r="X4019" i="4"/>
  <c r="Z4019" i="4"/>
  <c r="AA4019" i="4"/>
  <c r="U4019" i="4" a="1"/>
  <c r="AA4689" i="4"/>
  <c r="U4689" i="4" a="1"/>
  <c r="X4689" i="4"/>
  <c r="Z4689" i="4"/>
  <c r="Z6630" i="4"/>
  <c r="AA6630" i="4"/>
  <c r="U6630" i="4" a="1"/>
  <c r="X6630" i="4"/>
  <c r="X1586" i="4"/>
  <c r="AA1586" i="4"/>
  <c r="U1586" i="4" a="1"/>
  <c r="Z1586" i="4"/>
  <c r="Z1250" i="4"/>
  <c r="AA1250" i="4"/>
  <c r="U1250" i="4" a="1"/>
  <c r="X1250" i="4"/>
  <c r="Z1493" i="4"/>
  <c r="AA1493" i="4"/>
  <c r="U1493" i="4" a="1"/>
  <c r="X1493" i="4"/>
  <c r="U5497" i="4" a="1"/>
  <c r="Z5497" i="4"/>
  <c r="AA5497" i="4"/>
  <c r="X5497" i="4"/>
  <c r="U278" i="4" a="1"/>
  <c r="Z278" i="4"/>
  <c r="AA278" i="4"/>
  <c r="X278" i="4"/>
  <c r="Z7804" i="4"/>
  <c r="U7804" i="4" a="1"/>
  <c r="X7804" i="4"/>
  <c r="AA7804" i="4"/>
  <c r="X6744" i="4"/>
  <c r="U6744" i="4" a="1"/>
  <c r="Z6744" i="4"/>
  <c r="AA6744" i="4"/>
  <c r="Z4331" i="4"/>
  <c r="U4331" i="4" a="1"/>
  <c r="X4331" i="4"/>
  <c r="AA4331" i="4"/>
  <c r="U1367" i="4" a="1"/>
  <c r="X1367" i="4"/>
  <c r="AA1367" i="4"/>
  <c r="Z1367" i="4"/>
  <c r="X2434" i="4"/>
  <c r="AA2434" i="4"/>
  <c r="Z2434" i="4"/>
  <c r="U2434" i="4" a="1"/>
  <c r="Z961" i="4"/>
  <c r="AA961" i="4"/>
  <c r="X961" i="4"/>
  <c r="U961" i="4" a="1"/>
  <c r="X5875" i="4"/>
  <c r="U5875" i="4" a="1"/>
  <c r="AA5875" i="4"/>
  <c r="Z5875" i="4"/>
  <c r="Z8257" i="4"/>
  <c r="AA8257" i="4"/>
  <c r="X8257" i="4"/>
  <c r="U8257" i="4" a="1"/>
  <c r="AA4913" i="4"/>
  <c r="X4913" i="4"/>
  <c r="U4913" i="4" a="1"/>
  <c r="Z4913" i="4"/>
  <c r="AA4683" i="4"/>
  <c r="X4683" i="4"/>
  <c r="U4683" i="4" a="1"/>
  <c r="Z4683" i="4"/>
  <c r="AA6776" i="4"/>
  <c r="X6776" i="4"/>
  <c r="Z6776" i="4"/>
  <c r="U6776" i="4" a="1"/>
  <c r="AA5863" i="4"/>
  <c r="X5863" i="4"/>
  <c r="U5863" i="4" a="1"/>
  <c r="Z5863" i="4"/>
  <c r="X750" i="4"/>
  <c r="AA750" i="4"/>
  <c r="Z750" i="4"/>
  <c r="U750" i="4" a="1"/>
  <c r="AA2610" i="4"/>
  <c r="U2610" i="4" a="1"/>
  <c r="X2610" i="4"/>
  <c r="Z2610" i="4"/>
  <c r="Z3878" i="4"/>
  <c r="AA3878" i="4"/>
  <c r="U3878" i="4" a="1"/>
  <c r="X3878" i="4"/>
  <c r="AA3485" i="4"/>
  <c r="U3485" i="4" a="1"/>
  <c r="Z3485" i="4"/>
  <c r="X3485" i="4"/>
  <c r="X4402" i="4"/>
  <c r="AA4402" i="4"/>
  <c r="U4402" i="4" a="1"/>
  <c r="Z4402" i="4"/>
  <c r="U867" i="4" a="1"/>
  <c r="Z867" i="4"/>
  <c r="AA867" i="4"/>
  <c r="X867" i="4"/>
  <c r="U8104" i="4" a="1"/>
  <c r="AA8104" i="4"/>
  <c r="X8104" i="4"/>
  <c r="Z8104" i="4"/>
  <c r="U2169" i="4" a="1"/>
  <c r="AA2169" i="4"/>
  <c r="Z2169" i="4"/>
  <c r="X2169" i="4"/>
  <c r="U6115" i="4" a="1"/>
  <c r="Z6115" i="4"/>
  <c r="AA6115" i="4"/>
  <c r="X6115" i="4"/>
  <c r="U3450" i="4" a="1"/>
  <c r="AA3450" i="4"/>
  <c r="Z3450" i="4"/>
  <c r="X3450" i="4"/>
  <c r="X3861" i="4"/>
  <c r="U3861" i="4" a="1"/>
  <c r="Z3861" i="4"/>
  <c r="AA3861" i="4"/>
  <c r="AA5074" i="4"/>
  <c r="U5074" i="4" a="1"/>
  <c r="X5074" i="4"/>
  <c r="Z5074" i="4"/>
  <c r="U2922" i="4" a="1"/>
  <c r="X2922" i="4"/>
  <c r="Z2922" i="4"/>
  <c r="AA2922" i="4"/>
  <c r="U3114" i="4" a="1"/>
  <c r="X3114" i="4"/>
  <c r="AA3114" i="4"/>
  <c r="Z3114" i="4"/>
  <c r="Z2526" i="4"/>
  <c r="AA2526" i="4"/>
  <c r="U2526" i="4" a="1"/>
  <c r="X2526" i="4"/>
  <c r="U702" i="4" a="1"/>
  <c r="Z702" i="4"/>
  <c r="X702" i="4"/>
  <c r="AA702" i="4"/>
  <c r="X3322" i="4"/>
  <c r="U3322" i="4" a="1"/>
  <c r="Z3322" i="4"/>
  <c r="AA3322" i="4"/>
  <c r="X6295" i="4"/>
  <c r="U6295" i="4" a="1"/>
  <c r="Z6295" i="4"/>
  <c r="AA6295" i="4"/>
  <c r="U1109" i="4" a="1"/>
  <c r="Z1109" i="4"/>
  <c r="AA1109" i="4"/>
  <c r="X1109" i="4"/>
  <c r="U2614" i="4" a="1"/>
  <c r="Z2614" i="4"/>
  <c r="AA2614" i="4"/>
  <c r="X2614" i="4"/>
  <c r="U1363" i="4" a="1"/>
  <c r="Z1363" i="4"/>
  <c r="AA1363" i="4"/>
  <c r="X1363" i="4"/>
  <c r="AA4256" i="4"/>
  <c r="X4256" i="4"/>
  <c r="U4256" i="4" a="1"/>
  <c r="Z4256" i="4"/>
  <c r="U3963" i="4" a="1"/>
  <c r="X3963" i="4"/>
  <c r="AA3963" i="4"/>
  <c r="Z3963" i="4"/>
  <c r="U5697" i="4" a="1"/>
  <c r="Z5697" i="4"/>
  <c r="X5697" i="4"/>
  <c r="AA5697" i="4"/>
  <c r="AA1307" i="4"/>
  <c r="X1307" i="4"/>
  <c r="U1307" i="4" a="1"/>
  <c r="Z1307" i="4"/>
  <c r="Z3557" i="4"/>
  <c r="U3557" i="4" a="1"/>
  <c r="X3557" i="4"/>
  <c r="AA3557" i="4"/>
  <c r="U6498" i="4" a="1"/>
  <c r="AA6498" i="4"/>
  <c r="X6498" i="4"/>
  <c r="Z6498" i="4"/>
  <c r="Z5959" i="4"/>
  <c r="U5959" i="4" a="1"/>
  <c r="X5959" i="4"/>
  <c r="AA5959" i="4"/>
  <c r="AA6950" i="4"/>
  <c r="X6950" i="4"/>
  <c r="U6950" i="4" a="1"/>
  <c r="Z6950" i="4"/>
  <c r="Z2057" i="4"/>
  <c r="U2057" i="4" a="1"/>
  <c r="X2057" i="4"/>
  <c r="AA2057" i="4"/>
  <c r="Z199" i="4"/>
  <c r="X199" i="4"/>
  <c r="U199" i="4" a="1"/>
  <c r="AA199" i="4"/>
  <c r="X3288" i="4"/>
  <c r="Z3288" i="4"/>
  <c r="U3288" i="4" a="1"/>
  <c r="AA3288" i="4"/>
  <c r="X1565" i="4"/>
  <c r="AA1565" i="4"/>
  <c r="Z1565" i="4"/>
  <c r="U1565" i="4" a="1"/>
  <c r="X2305" i="4"/>
  <c r="Z2305" i="4"/>
  <c r="AA2305" i="4"/>
  <c r="U2305" i="4" a="1"/>
  <c r="X7265" i="4"/>
  <c r="Z7265" i="4"/>
  <c r="U7265" i="4" a="1"/>
  <c r="AA7265" i="4"/>
  <c r="X4633" i="4"/>
  <c r="U4633" i="4" a="1"/>
  <c r="AA4633" i="4"/>
  <c r="Z4633" i="4"/>
  <c r="X4628" i="4"/>
  <c r="U4628" i="4" a="1"/>
  <c r="Z4628" i="4"/>
  <c r="AA4628" i="4"/>
  <c r="X5700" i="4"/>
  <c r="AA5700" i="4"/>
  <c r="U5700" i="4" a="1"/>
  <c r="Z5700" i="4"/>
  <c r="X1615" i="4"/>
  <c r="Z1615" i="4"/>
  <c r="U1615" i="4" a="1"/>
  <c r="AA1615" i="4"/>
  <c r="X6645" i="4"/>
  <c r="AA6645" i="4"/>
  <c r="U6645" i="4" a="1"/>
  <c r="Z6645" i="4"/>
  <c r="X4584" i="4"/>
  <c r="Z4584" i="4"/>
  <c r="AA4584" i="4"/>
  <c r="U4584" i="4" a="1"/>
  <c r="X4397" i="4"/>
  <c r="U4397" i="4" a="1"/>
  <c r="AA4397" i="4"/>
  <c r="Z4397" i="4"/>
  <c r="X1869" i="4"/>
  <c r="Z1869" i="4"/>
  <c r="U1869" i="4" a="1"/>
  <c r="AA1869" i="4"/>
  <c r="X1127" i="4"/>
  <c r="Z1127" i="4"/>
  <c r="U1127" i="4" a="1"/>
  <c r="AA1127" i="4"/>
  <c r="X3850" i="4"/>
  <c r="Z3850" i="4"/>
  <c r="U3850" i="4" a="1"/>
  <c r="AA3850" i="4"/>
  <c r="X4730" i="4"/>
  <c r="U4730" i="4" a="1"/>
  <c r="Z4730" i="4"/>
  <c r="AA4730" i="4"/>
  <c r="X230" i="4"/>
  <c r="Z230" i="4"/>
  <c r="U230" i="4" a="1"/>
  <c r="AA230" i="4"/>
  <c r="X1279" i="4"/>
  <c r="AA1279" i="4"/>
  <c r="U1279" i="4" a="1"/>
  <c r="Z1279" i="4"/>
  <c r="X6195" i="4"/>
  <c r="Z6195" i="4"/>
  <c r="U6195" i="4" a="1"/>
  <c r="AA6195" i="4"/>
  <c r="X4667" i="4"/>
  <c r="AA4667" i="4"/>
  <c r="U4667" i="4" a="1"/>
  <c r="Z4667" i="4"/>
  <c r="X5608" i="4"/>
  <c r="Z5608" i="4"/>
  <c r="AA5608" i="4"/>
  <c r="U5608" i="4" a="1"/>
  <c r="X1916" i="4"/>
  <c r="Z1916" i="4"/>
  <c r="U1916" i="4" a="1"/>
  <c r="AA1916" i="4"/>
  <c r="X1434" i="4"/>
  <c r="Z1434" i="4"/>
  <c r="AA1434" i="4"/>
  <c r="U1434" i="4" a="1"/>
  <c r="X2823" i="4"/>
  <c r="Z2823" i="4"/>
  <c r="AA2823" i="4"/>
  <c r="U2823" i="4" a="1"/>
  <c r="X640" i="4"/>
  <c r="Z640" i="4"/>
  <c r="U640" i="4" a="1"/>
  <c r="AA640" i="4"/>
  <c r="X7605" i="4"/>
  <c r="Z7605" i="4"/>
  <c r="AA7605" i="4"/>
  <c r="U7605" i="4" a="1"/>
  <c r="X7201" i="4"/>
  <c r="AA7201" i="4"/>
  <c r="Z7201" i="4"/>
  <c r="U7201" i="4" a="1"/>
  <c r="X6285" i="4"/>
  <c r="Z6285" i="4"/>
  <c r="AA6285" i="4"/>
  <c r="U6285" i="4" a="1"/>
  <c r="X4752" i="4"/>
  <c r="AA4752" i="4"/>
  <c r="U4752" i="4" a="1"/>
  <c r="Z4752" i="4"/>
  <c r="X1346" i="4"/>
  <c r="AA1346" i="4"/>
  <c r="U1346" i="4" a="1"/>
  <c r="Z1346" i="4"/>
  <c r="X3998" i="4"/>
  <c r="U3998" i="4" a="1"/>
  <c r="AA3998" i="4"/>
  <c r="Z3998" i="4"/>
  <c r="X7423" i="4"/>
  <c r="U7423" i="4" a="1"/>
  <c r="AA7423" i="4"/>
  <c r="Z7423" i="4"/>
  <c r="X3254" i="4"/>
  <c r="U3254" i="4" a="1"/>
  <c r="Z3254" i="4"/>
  <c r="AA3254" i="4"/>
  <c r="X1952" i="4"/>
  <c r="Z1952" i="4"/>
  <c r="U1952" i="4" a="1"/>
  <c r="AA1952" i="4"/>
  <c r="X5465" i="4"/>
  <c r="Z5465" i="4"/>
  <c r="AA5465" i="4"/>
  <c r="U5465" i="4" a="1"/>
  <c r="X4328" i="4"/>
  <c r="AA4328" i="4"/>
  <c r="U4328" i="4" a="1"/>
  <c r="Z4328" i="4"/>
  <c r="X5163" i="4"/>
  <c r="Z5163" i="4"/>
  <c r="U5163" i="4" a="1"/>
  <c r="AA5163" i="4"/>
  <c r="X4144" i="4"/>
  <c r="U4144" i="4" a="1"/>
  <c r="AA4144" i="4"/>
  <c r="Z4144" i="4"/>
  <c r="X6496" i="4"/>
  <c r="U6496" i="4" a="1"/>
  <c r="Z6496" i="4"/>
  <c r="AA6496" i="4"/>
  <c r="X4701" i="4"/>
  <c r="U4701" i="4" a="1"/>
  <c r="Z4701" i="4"/>
  <c r="AA4701" i="4"/>
  <c r="X4046" i="4"/>
  <c r="Z4046" i="4"/>
  <c r="AA4046" i="4"/>
  <c r="U4046" i="4" a="1"/>
  <c r="X6382" i="4"/>
  <c r="Z6382" i="4"/>
  <c r="AA6382" i="4"/>
  <c r="U6382" i="4" a="1"/>
  <c r="X7855" i="4"/>
  <c r="Z7855" i="4"/>
  <c r="AA7855" i="4"/>
  <c r="U7855" i="4" a="1"/>
  <c r="X7970" i="4"/>
  <c r="Z7970" i="4"/>
  <c r="U7970" i="4" a="1"/>
  <c r="AA7970" i="4"/>
  <c r="X5334" i="4"/>
  <c r="U5334" i="4" a="1"/>
  <c r="AA5334" i="4"/>
  <c r="Z5334" i="4"/>
  <c r="X2395" i="4"/>
  <c r="U2395" i="4" a="1"/>
  <c r="Z2395" i="4"/>
  <c r="AA2395" i="4"/>
  <c r="X2676" i="4"/>
  <c r="U2676" i="4" a="1"/>
  <c r="AA2676" i="4"/>
  <c r="Z2676" i="4"/>
  <c r="X7628" i="4"/>
  <c r="U7628" i="4" a="1"/>
  <c r="AA7628" i="4"/>
  <c r="Z7628" i="4"/>
  <c r="X7323" i="4"/>
  <c r="AA7323" i="4"/>
  <c r="U7323" i="4" a="1"/>
  <c r="Z7323" i="4"/>
  <c r="X3839" i="4"/>
  <c r="U3839" i="4" a="1"/>
  <c r="AA3839" i="4"/>
  <c r="Z3839" i="4"/>
  <c r="X817" i="4"/>
  <c r="Z817" i="4"/>
  <c r="U817" i="4" a="1"/>
  <c r="AA817" i="4"/>
  <c r="X5105" i="4"/>
  <c r="AA5105" i="4"/>
  <c r="U5105" i="4" a="1"/>
  <c r="Z5105" i="4"/>
  <c r="X3555" i="4"/>
  <c r="Z3555" i="4"/>
  <c r="U3555" i="4" a="1"/>
  <c r="AA3555" i="4"/>
  <c r="X7117" i="4"/>
  <c r="AA7117" i="4"/>
  <c r="U7117" i="4" a="1"/>
  <c r="Z7117" i="4"/>
  <c r="X5828" i="4"/>
  <c r="AA5828" i="4"/>
  <c r="U5828" i="4" a="1"/>
  <c r="Z5828" i="4"/>
  <c r="X2259" i="4"/>
  <c r="Z2259" i="4"/>
  <c r="AA2259" i="4"/>
  <c r="U2259" i="4" a="1"/>
  <c r="X1332" i="4"/>
  <c r="Z1332" i="4"/>
  <c r="U1332" i="4" a="1"/>
  <c r="AA1332" i="4"/>
  <c r="X6606" i="4"/>
  <c r="U6606" i="4" a="1"/>
  <c r="Z6606" i="4"/>
  <c r="AA6606" i="4"/>
  <c r="X4620" i="4"/>
  <c r="U4620" i="4" a="1"/>
  <c r="Z4620" i="4"/>
  <c r="AA4620" i="4"/>
  <c r="X1221" i="4"/>
  <c r="U1221" i="4" a="1"/>
  <c r="AA1221" i="4"/>
  <c r="Z1221" i="4"/>
  <c r="X7651" i="4"/>
  <c r="Z7651" i="4"/>
  <c r="AA7651" i="4"/>
  <c r="U7651" i="4" a="1"/>
  <c r="X5106" i="4"/>
  <c r="AA5106" i="4"/>
  <c r="U5106" i="4" a="1"/>
  <c r="Z5106" i="4"/>
  <c r="X1425" i="4"/>
  <c r="Z1425" i="4"/>
  <c r="AA1425" i="4"/>
  <c r="U1425" i="4" a="1"/>
  <c r="X2957" i="4"/>
  <c r="Z2957" i="4"/>
  <c r="AA2957" i="4"/>
  <c r="U2957" i="4" a="1"/>
  <c r="X4613" i="4"/>
  <c r="Z4613" i="4"/>
  <c r="AA4613" i="4"/>
  <c r="U4613" i="4" a="1"/>
  <c r="X6531" i="4"/>
  <c r="AA6531" i="4"/>
  <c r="U6531" i="4" a="1"/>
  <c r="Z6531" i="4"/>
  <c r="X5169" i="4"/>
  <c r="Z5169" i="4"/>
  <c r="AA5169" i="4"/>
  <c r="U5169" i="4" a="1"/>
  <c r="X6835" i="4"/>
  <c r="U6835" i="4" a="1"/>
  <c r="Z6835" i="4"/>
  <c r="AA6835" i="4"/>
  <c r="X1457" i="4"/>
  <c r="Z1457" i="4"/>
  <c r="AA1457" i="4"/>
  <c r="U1457" i="4" a="1"/>
  <c r="X1498" i="4"/>
  <c r="AA1498" i="4"/>
  <c r="U1498" i="4" a="1"/>
  <c r="Z1498" i="4"/>
  <c r="X3749" i="4"/>
  <c r="Z3749" i="4"/>
  <c r="AA3749" i="4"/>
  <c r="U3749" i="4" a="1"/>
  <c r="X2075" i="4"/>
  <c r="Z2075" i="4"/>
  <c r="U2075" i="4" a="1"/>
  <c r="AA2075" i="4"/>
  <c r="X7009" i="4"/>
  <c r="Z7009" i="4"/>
  <c r="U7009" i="4" a="1"/>
  <c r="AA7009" i="4"/>
  <c r="X112" i="4"/>
  <c r="AA112" i="4"/>
  <c r="U112" i="4" a="1"/>
  <c r="Z112" i="4"/>
  <c r="X3247" i="4"/>
  <c r="Z3247" i="4"/>
  <c r="U3247" i="4" a="1"/>
  <c r="AA3247" i="4"/>
  <c r="X6442" i="4"/>
  <c r="AA6442" i="4"/>
  <c r="U6442" i="4" a="1"/>
  <c r="Z6442" i="4"/>
  <c r="X3672" i="4"/>
  <c r="U3672" i="4" a="1"/>
  <c r="Z3672" i="4"/>
  <c r="AA3672" i="4"/>
  <c r="X6018" i="4"/>
  <c r="AA6018" i="4"/>
  <c r="U6018" i="4" a="1"/>
  <c r="Z6018" i="4"/>
  <c r="X3162" i="4"/>
  <c r="Z3162" i="4"/>
  <c r="U3162" i="4" a="1"/>
  <c r="AA3162" i="4"/>
  <c r="X4092" i="4"/>
  <c r="U4092" i="4" a="1"/>
  <c r="Z4092" i="4"/>
  <c r="AA4092" i="4"/>
  <c r="X1294" i="4"/>
  <c r="AA1294" i="4"/>
  <c r="U1294" i="4" a="1"/>
  <c r="Z1294" i="4"/>
  <c r="X960" i="4"/>
  <c r="U960" i="4" a="1"/>
  <c r="AA960" i="4"/>
  <c r="Z960" i="4"/>
  <c r="X6791" i="4"/>
  <c r="Z6791" i="4"/>
  <c r="AA6791" i="4"/>
  <c r="U6791" i="4" a="1"/>
  <c r="X3185" i="4"/>
  <c r="U3185" i="4" a="1"/>
  <c r="Z3185" i="4"/>
  <c r="AA3185" i="4"/>
  <c r="X4489" i="4"/>
  <c r="Z4489" i="4"/>
  <c r="U4489" i="4" a="1"/>
  <c r="AA4489" i="4"/>
  <c r="X633" i="4"/>
  <c r="U633" i="4" a="1"/>
  <c r="Z633" i="4"/>
  <c r="AA633" i="4"/>
  <c r="X2587" i="4"/>
  <c r="Z2587" i="4"/>
  <c r="AA2587" i="4"/>
  <c r="U2587" i="4" a="1"/>
  <c r="X4269" i="4"/>
  <c r="Z4269" i="4"/>
  <c r="AA4269" i="4"/>
  <c r="U4269" i="4" a="1"/>
  <c r="X2579" i="4"/>
  <c r="Z2579" i="4"/>
  <c r="AA2579" i="4"/>
  <c r="U2579" i="4" a="1"/>
  <c r="X866" i="4"/>
  <c r="AA866" i="4"/>
  <c r="Z866" i="4"/>
  <c r="U866" i="4" a="1"/>
  <c r="X4544" i="4"/>
  <c r="Z4544" i="4"/>
  <c r="U4544" i="4" a="1"/>
  <c r="AA4544" i="4"/>
  <c r="X39" i="4"/>
  <c r="AA39" i="4"/>
  <c r="Z39" i="4"/>
  <c r="U39" i="4" a="1"/>
  <c r="X8116" i="4"/>
  <c r="Z8116" i="4"/>
  <c r="U8116" i="4" a="1"/>
  <c r="AA8116" i="4"/>
  <c r="X6761" i="4"/>
  <c r="Z6761" i="4"/>
  <c r="AA6761" i="4"/>
  <c r="U6761" i="4" a="1"/>
  <c r="X5356" i="4"/>
  <c r="AA5356" i="4"/>
  <c r="Z5356" i="4"/>
  <c r="U5356" i="4" a="1"/>
  <c r="X7447" i="4"/>
  <c r="Z7447" i="4"/>
  <c r="AA7447" i="4"/>
  <c r="U7447" i="4" a="1"/>
  <c r="X3395" i="4"/>
  <c r="U3395" i="4" a="1"/>
  <c r="Z3395" i="4"/>
  <c r="AA3395" i="4"/>
  <c r="X8107" i="4"/>
  <c r="Z8107" i="4"/>
  <c r="U8107" i="4" a="1"/>
  <c r="AA8107" i="4"/>
  <c r="X32" i="4"/>
  <c r="AA32" i="4"/>
  <c r="U32" i="4" a="1"/>
  <c r="Z32" i="4"/>
  <c r="X1379" i="4"/>
  <c r="Z1379" i="4"/>
  <c r="U1379" i="4" a="1"/>
  <c r="AA1379" i="4"/>
  <c r="X4795" i="4"/>
  <c r="AA4795" i="4"/>
  <c r="Z4795" i="4"/>
  <c r="U4795" i="4" a="1"/>
  <c r="X7332" i="4"/>
  <c r="Z7332" i="4"/>
  <c r="U7332" i="4" a="1"/>
  <c r="AA7332" i="4"/>
  <c r="X4308" i="4"/>
  <c r="U4308" i="4" a="1"/>
  <c r="Z4308" i="4"/>
  <c r="AA4308" i="4"/>
  <c r="X3336" i="4"/>
  <c r="Z3336" i="4"/>
  <c r="U3336" i="4" a="1"/>
  <c r="AA3336" i="4"/>
  <c r="X87" i="4"/>
  <c r="AA87" i="4"/>
  <c r="U87" i="4" a="1"/>
  <c r="Z87" i="4"/>
  <c r="X460" i="4"/>
  <c r="Z460" i="4"/>
  <c r="U460" i="4" a="1"/>
  <c r="AA460" i="4"/>
  <c r="X6228" i="4"/>
  <c r="AA6228" i="4"/>
  <c r="U6228" i="4" a="1"/>
  <c r="Z6228" i="4"/>
  <c r="X6954" i="4"/>
  <c r="Z6954" i="4"/>
  <c r="U6954" i="4" a="1"/>
  <c r="AA6954" i="4"/>
  <c r="X4602" i="4"/>
  <c r="U4602" i="4" a="1"/>
  <c r="Z4602" i="4"/>
  <c r="AA4602" i="4"/>
  <c r="X8047" i="4"/>
  <c r="Z8047" i="4"/>
  <c r="AA8047" i="4"/>
  <c r="U8047" i="4" a="1"/>
  <c r="X3509" i="4"/>
  <c r="U3509" i="4" a="1"/>
  <c r="Z3509" i="4"/>
  <c r="AA3509" i="4"/>
  <c r="X1091" i="4"/>
  <c r="AA1091" i="4"/>
  <c r="Z1091" i="4"/>
  <c r="U1091" i="4" a="1"/>
  <c r="X277" i="4"/>
  <c r="Z277" i="4"/>
  <c r="AA277" i="4"/>
  <c r="U277" i="4" a="1"/>
  <c r="X8324" i="4"/>
  <c r="U8324" i="4" a="1"/>
  <c r="AA8324" i="4"/>
  <c r="Z8324" i="4"/>
  <c r="X5922" i="4"/>
  <c r="U5922" i="4" a="1"/>
  <c r="Z5922" i="4"/>
  <c r="AA5922" i="4"/>
  <c r="X5468" i="4"/>
  <c r="U5468" i="4" a="1"/>
  <c r="AA5468" i="4"/>
  <c r="Z5468" i="4"/>
  <c r="X5574" i="4"/>
  <c r="U5574" i="4" a="1"/>
  <c r="AA5574" i="4"/>
  <c r="Z5574" i="4"/>
  <c r="X7116" i="4"/>
  <c r="U7116" i="4" a="1"/>
  <c r="AA7116" i="4"/>
  <c r="Z7116" i="4"/>
  <c r="X5957" i="4"/>
  <c r="U5957" i="4" a="1"/>
  <c r="Z5957" i="4"/>
  <c r="AA5957" i="4"/>
  <c r="X3947" i="4"/>
  <c r="Z3947" i="4"/>
  <c r="U3947" i="4" a="1"/>
  <c r="AA3947" i="4"/>
  <c r="X3453" i="4"/>
  <c r="Z3453" i="4"/>
  <c r="U3453" i="4" a="1"/>
  <c r="AA3453" i="4"/>
  <c r="X2774" i="4"/>
  <c r="U2774" i="4" a="1"/>
  <c r="Z2774" i="4"/>
  <c r="AA2774" i="4"/>
  <c r="X965" i="4"/>
  <c r="Z965" i="4"/>
  <c r="AA965" i="4"/>
  <c r="U965" i="4" a="1"/>
  <c r="X450" i="4"/>
  <c r="AA450" i="4"/>
  <c r="U450" i="4" a="1"/>
  <c r="Z450" i="4"/>
  <c r="X2168" i="4"/>
  <c r="U2168" i="4" a="1"/>
  <c r="AA2168" i="4"/>
  <c r="Z2168" i="4"/>
  <c r="X8026" i="4"/>
  <c r="AA8026" i="4"/>
  <c r="U8026" i="4" a="1"/>
  <c r="Z8026" i="4"/>
  <c r="X7587" i="4"/>
  <c r="Z7587" i="4"/>
  <c r="AA7587" i="4"/>
  <c r="U7587" i="4" a="1"/>
  <c r="X7131" i="4"/>
  <c r="AA7131" i="4"/>
  <c r="U7131" i="4" a="1"/>
  <c r="Z7131" i="4"/>
  <c r="X1263" i="4"/>
  <c r="Z1263" i="4"/>
  <c r="U1263" i="4" a="1"/>
  <c r="AA1263" i="4"/>
  <c r="X3740" i="4"/>
  <c r="AA3740" i="4"/>
  <c r="Z3740" i="4"/>
  <c r="U3740" i="4" a="1"/>
  <c r="X6818" i="4"/>
  <c r="AA6818" i="4"/>
  <c r="U6818" i="4" a="1"/>
  <c r="Z6818" i="4"/>
  <c r="X169" i="4"/>
  <c r="U169" i="4" a="1"/>
  <c r="AA169" i="4"/>
  <c r="Z169" i="4"/>
  <c r="X1603" i="4"/>
  <c r="U1603" i="4" a="1"/>
  <c r="AA1603" i="4"/>
  <c r="Z1603" i="4"/>
  <c r="X1930" i="4"/>
  <c r="Z1930" i="4"/>
  <c r="U1930" i="4" a="1"/>
  <c r="AA1930" i="4"/>
  <c r="X6067" i="4"/>
  <c r="AA6067" i="4"/>
  <c r="U6067" i="4" a="1"/>
  <c r="Z6067" i="4"/>
  <c r="X1620" i="4"/>
  <c r="Z1620" i="4"/>
  <c r="U1620" i="4" a="1"/>
  <c r="AA1620" i="4"/>
  <c r="X113" i="4"/>
  <c r="AA113" i="4"/>
  <c r="Z113" i="4"/>
  <c r="U113" i="4" a="1"/>
  <c r="X2291" i="4"/>
  <c r="Z2291" i="4"/>
  <c r="AA2291" i="4"/>
  <c r="U2291" i="4" a="1"/>
  <c r="X1066" i="4"/>
  <c r="Z1066" i="4"/>
  <c r="U1066" i="4" a="1"/>
  <c r="AA1066" i="4"/>
  <c r="X30" i="4"/>
  <c r="U30" i="4" a="1"/>
  <c r="AA30" i="4"/>
  <c r="Z30" i="4"/>
  <c r="X7387" i="4"/>
  <c r="Z7387" i="4"/>
  <c r="U7387" i="4" a="1"/>
  <c r="AA7387" i="4"/>
  <c r="X5533" i="4"/>
  <c r="Z5533" i="4"/>
  <c r="AA5533" i="4"/>
  <c r="U5533" i="4" a="1"/>
  <c r="X4550" i="4"/>
  <c r="U4550" i="4" a="1"/>
  <c r="Z4550" i="4"/>
  <c r="AA4550" i="4"/>
  <c r="X3318" i="4"/>
  <c r="U3318" i="4" a="1"/>
  <c r="AA3318" i="4"/>
  <c r="Z3318" i="4"/>
  <c r="X6959" i="4"/>
  <c r="U6959" i="4" a="1"/>
  <c r="Z6959" i="4"/>
  <c r="AA6959" i="4"/>
  <c r="X2820" i="4"/>
  <c r="U2820" i="4" a="1"/>
  <c r="AA2820" i="4"/>
  <c r="Z2820" i="4"/>
  <c r="X4318" i="4"/>
  <c r="U4318" i="4" a="1"/>
  <c r="Z4318" i="4"/>
  <c r="AA4318" i="4"/>
  <c r="X7975" i="4"/>
  <c r="U7975" i="4" a="1"/>
  <c r="Z7975" i="4"/>
  <c r="AA7975" i="4"/>
  <c r="X8150" i="4"/>
  <c r="U8150" i="4" a="1"/>
  <c r="Z8150" i="4"/>
  <c r="AA8150" i="4"/>
  <c r="X2658" i="4"/>
  <c r="Z2658" i="4"/>
  <c r="U2658" i="4" a="1"/>
  <c r="AA2658" i="4"/>
  <c r="X6964" i="4"/>
  <c r="U6964" i="4" a="1"/>
  <c r="Z6964" i="4"/>
  <c r="AA6964" i="4"/>
  <c r="X5254" i="4"/>
  <c r="U5254" i="4" a="1"/>
  <c r="Z5254" i="4"/>
  <c r="AA5254" i="4"/>
  <c r="X6128" i="4"/>
  <c r="U6128" i="4" a="1"/>
  <c r="AA6128" i="4"/>
  <c r="Z6128" i="4"/>
  <c r="X6260" i="4"/>
  <c r="Z6260" i="4"/>
  <c r="AA6260" i="4"/>
  <c r="U6260" i="4" a="1"/>
  <c r="X6669" i="4"/>
  <c r="AA6669" i="4"/>
  <c r="Z6669" i="4"/>
  <c r="U6669" i="4" a="1"/>
  <c r="X5307" i="4"/>
  <c r="Z5307" i="4"/>
  <c r="U5307" i="4" a="1"/>
  <c r="AA5307" i="4"/>
  <c r="X6731" i="4"/>
  <c r="U6731" i="4" a="1"/>
  <c r="AA6731" i="4"/>
  <c r="Z6731" i="4"/>
  <c r="X6477" i="4"/>
  <c r="U6477" i="4" a="1"/>
  <c r="Z6477" i="4"/>
  <c r="AA6477" i="4"/>
  <c r="X2595" i="4"/>
  <c r="AA2595" i="4"/>
  <c r="Z2595" i="4"/>
  <c r="U2595" i="4" a="1"/>
  <c r="X7370" i="4"/>
  <c r="Z7370" i="4"/>
  <c r="U7370" i="4" a="1"/>
  <c r="AA7370" i="4"/>
  <c r="X4164" i="4"/>
  <c r="AA4164" i="4"/>
  <c r="U4164" i="4" a="1"/>
  <c r="Z4164" i="4"/>
  <c r="X1956" i="4"/>
  <c r="AA1956" i="4"/>
  <c r="Z1956" i="4"/>
  <c r="U1956" i="4" a="1"/>
  <c r="X121" i="4"/>
  <c r="U121" i="4" a="1"/>
  <c r="Z121" i="4"/>
  <c r="AA121" i="4"/>
  <c r="X1775" i="4"/>
  <c r="U1775" i="4" a="1"/>
  <c r="AA1775" i="4"/>
  <c r="Z1775" i="4"/>
  <c r="X2245" i="4"/>
  <c r="Z2245" i="4"/>
  <c r="AA2245" i="4"/>
  <c r="U2245" i="4" a="1"/>
  <c r="X1196" i="4"/>
  <c r="Z1196" i="4"/>
  <c r="AA1196" i="4"/>
  <c r="U1196" i="4" a="1"/>
  <c r="X4694" i="4"/>
  <c r="U4694" i="4" a="1"/>
  <c r="AA4694" i="4"/>
  <c r="Z4694" i="4"/>
  <c r="X7413" i="4"/>
  <c r="U7413" i="4" a="1"/>
  <c r="Z7413" i="4"/>
  <c r="AA7413" i="4"/>
  <c r="X919" i="4"/>
  <c r="Z919" i="4"/>
  <c r="AA919" i="4"/>
  <c r="U919" i="4" a="1"/>
  <c r="X3342" i="4"/>
  <c r="AA3342" i="4"/>
  <c r="U3342" i="4" a="1"/>
  <c r="Z3342" i="4"/>
  <c r="X4226" i="4"/>
  <c r="AA4226" i="4"/>
  <c r="Z4226" i="4"/>
  <c r="U4226" i="4" a="1"/>
  <c r="X4006" i="4"/>
  <c r="AA4006" i="4"/>
  <c r="U4006" i="4" a="1"/>
  <c r="Z4006" i="4"/>
  <c r="X250" i="4"/>
  <c r="Z250" i="4"/>
  <c r="AA250" i="4"/>
  <c r="U250" i="4" a="1"/>
  <c r="X886" i="4"/>
  <c r="U886" i="4" a="1"/>
  <c r="AA886" i="4"/>
  <c r="Z886" i="4"/>
  <c r="X3670" i="4"/>
  <c r="AA3670" i="4"/>
  <c r="Z3670" i="4"/>
  <c r="U3670" i="4" a="1"/>
  <c r="X950" i="4"/>
  <c r="U950" i="4" a="1"/>
  <c r="Z950" i="4"/>
  <c r="AA950" i="4"/>
  <c r="X2490" i="4"/>
  <c r="AA2490" i="4"/>
  <c r="Z2490" i="4"/>
  <c r="U2490" i="4" a="1"/>
  <c r="X5171" i="4"/>
  <c r="U5171" i="4" a="1"/>
  <c r="Z5171" i="4"/>
  <c r="AA5171" i="4"/>
  <c r="X5935" i="4"/>
  <c r="U5935" i="4" a="1"/>
  <c r="AA5935" i="4"/>
  <c r="Z5935" i="4"/>
  <c r="X2768" i="4"/>
  <c r="AA2768" i="4"/>
  <c r="U2768" i="4" a="1"/>
  <c r="Z2768" i="4"/>
  <c r="X1543" i="4"/>
  <c r="Z1543" i="4"/>
  <c r="U1543" i="4" a="1"/>
  <c r="AA1543" i="4"/>
  <c r="X4254" i="4"/>
  <c r="U4254" i="4" a="1"/>
  <c r="Z4254" i="4"/>
  <c r="AA4254" i="4"/>
  <c r="U1668" i="4" a="1"/>
  <c r="AA1668" i="4"/>
  <c r="U3768" i="4" a="1"/>
  <c r="AA3768" i="4"/>
  <c r="U1594" i="4" a="1"/>
  <c r="AA1594" i="4"/>
  <c r="U7313" i="4" a="1"/>
  <c r="AA7313" i="4"/>
  <c r="U7292" i="4" a="1"/>
  <c r="AA7292" i="4"/>
  <c r="AA5459" i="4"/>
  <c r="U5459" i="4" a="1"/>
  <c r="U822" i="4" a="1"/>
  <c r="AA822" i="4"/>
  <c r="AA7380" i="4"/>
  <c r="U7380" i="4" a="1"/>
  <c r="U3617" i="4" a="1"/>
  <c r="AA3617" i="4"/>
  <c r="U6" i="4" a="1"/>
  <c r="AA6" i="4"/>
  <c r="U5129" i="4" a="1"/>
  <c r="AA5129" i="4"/>
  <c r="AA2147" i="4"/>
  <c r="U2147" i="4" a="1"/>
  <c r="U6893" i="4" a="1"/>
  <c r="AA6893" i="4"/>
  <c r="AA8281" i="4"/>
  <c r="U8281" i="4" a="1"/>
  <c r="U3240" i="4" a="1"/>
  <c r="AA3240" i="4"/>
  <c r="AA1274" i="4"/>
  <c r="U1274" i="4" a="1"/>
  <c r="U2148" i="4" a="1"/>
  <c r="AA2148" i="4"/>
  <c r="AA2944" i="4"/>
  <c r="U2944" i="4" a="1"/>
  <c r="AA7857" i="4"/>
  <c r="U7857" i="4" a="1"/>
  <c r="AA8327" i="4"/>
  <c r="U8327" i="4" a="1"/>
  <c r="AA173" i="4"/>
  <c r="U173" i="4" a="1"/>
  <c r="U5034" i="4" a="1"/>
  <c r="AA5034" i="4"/>
  <c r="AA29" i="4"/>
  <c r="U29" i="4" a="1"/>
  <c r="AA6326" i="4"/>
  <c r="U6326" i="4" a="1"/>
  <c r="U4969" i="4" a="1"/>
  <c r="AA4969" i="4"/>
  <c r="U3108" i="4" a="1"/>
  <c r="AA3108" i="4"/>
  <c r="U2297" i="4" a="1"/>
  <c r="AA2297" i="4"/>
  <c r="U44" i="4" a="1"/>
  <c r="AA44" i="4"/>
  <c r="AA2400" i="4"/>
  <c r="U2400" i="4" a="1"/>
  <c r="U1634" i="4" a="1"/>
  <c r="AA1634" i="4"/>
  <c r="AA6874" i="4"/>
  <c r="U6874" i="4" a="1"/>
  <c r="AA4956" i="4"/>
  <c r="U4956" i="4" a="1"/>
  <c r="AA759" i="4"/>
  <c r="U759" i="4" a="1"/>
  <c r="AA5211" i="4"/>
  <c r="U5211" i="4" a="1"/>
  <c r="U4619" i="4" a="1"/>
  <c r="AA4619" i="4"/>
  <c r="U2622" i="4" a="1"/>
  <c r="AA2622" i="4"/>
  <c r="U7262" i="4" a="1"/>
  <c r="AA7262" i="4"/>
  <c r="AA4597" i="4"/>
  <c r="U4597" i="4" a="1"/>
  <c r="U3398" i="4" a="1"/>
  <c r="AA3398" i="4"/>
  <c r="U3910" i="4" a="1"/>
  <c r="AA3910" i="4"/>
  <c r="U5567" i="4" a="1"/>
  <c r="AA5567" i="4"/>
  <c r="U3930" i="4" a="1"/>
  <c r="AA3930" i="4"/>
  <c r="U5455" i="4" a="1"/>
  <c r="AA5455" i="4"/>
  <c r="U5384" i="4" a="1"/>
  <c r="AA5384" i="4"/>
  <c r="U4378" i="4" a="1"/>
  <c r="AA4378" i="4"/>
  <c r="U739" i="4" a="1"/>
  <c r="AA739" i="4"/>
  <c r="U2130" i="4" a="1"/>
  <c r="AA2130" i="4"/>
  <c r="U6297" i="4" a="1"/>
  <c r="AA6297" i="4"/>
  <c r="U6192" i="4" a="1"/>
  <c r="AA6192" i="4"/>
  <c r="AA2655" i="4"/>
  <c r="U2655" i="4" a="1"/>
  <c r="U383" i="4" a="1"/>
  <c r="AA383" i="4"/>
  <c r="U4369" i="4" a="1"/>
  <c r="AA4369" i="4"/>
  <c r="AA206" i="4"/>
  <c r="U206" i="4" a="1"/>
  <c r="U6225" i="4" a="1"/>
  <c r="AA6225" i="4"/>
  <c r="AA809" i="4"/>
  <c r="U809" i="4" a="1"/>
  <c r="U2536" i="4" a="1"/>
  <c r="AA2536" i="4"/>
  <c r="U3793" i="4" a="1"/>
  <c r="AA3793" i="4"/>
  <c r="U5660" i="4" a="1"/>
  <c r="AA5660" i="4"/>
  <c r="AA210" i="4"/>
  <c r="U210" i="4" a="1"/>
  <c r="U5146" i="4" a="1"/>
  <c r="AA5146" i="4"/>
  <c r="AA849" i="4"/>
  <c r="U849" i="4" a="1"/>
  <c r="U5236" i="4" a="1"/>
  <c r="AA5236" i="4"/>
  <c r="U5997" i="4" a="1"/>
  <c r="AA5997" i="4"/>
  <c r="U236" i="4" a="1"/>
  <c r="AA236" i="4"/>
  <c r="U404" i="4" a="1"/>
  <c r="AA404" i="4"/>
  <c r="U3393" i="4" a="1"/>
  <c r="AA3393" i="4"/>
  <c r="U394" i="4" a="1"/>
  <c r="AA394" i="4"/>
  <c r="U8088" i="4" a="1"/>
  <c r="AA8088" i="4"/>
  <c r="U6838" i="4" a="1"/>
  <c r="AA6838" i="4"/>
  <c r="U2026" i="4" a="1"/>
  <c r="AA2026" i="4"/>
  <c r="U1015" i="4" a="1"/>
  <c r="AA1015" i="4"/>
  <c r="AA3491" i="4"/>
  <c r="U3491" i="4" a="1"/>
  <c r="AA7826" i="4"/>
  <c r="U7826" i="4" a="1"/>
  <c r="AA5289" i="4"/>
  <c r="U5289" i="4" a="1"/>
  <c r="AA8173" i="4"/>
  <c r="U8173" i="4" a="1"/>
  <c r="AA7198" i="4"/>
  <c r="U7198" i="4" a="1"/>
  <c r="AA4410" i="4"/>
  <c r="U4410" i="4" a="1"/>
  <c r="AA5365" i="4"/>
  <c r="U5365" i="4" a="1"/>
  <c r="U531" i="4" a="1"/>
  <c r="AA531" i="4"/>
  <c r="U2483" i="4" a="1"/>
  <c r="AA2483" i="4"/>
  <c r="U6977" i="4" a="1"/>
  <c r="AA6977" i="4"/>
  <c r="U4141" i="4" a="1"/>
  <c r="AA4141" i="4"/>
  <c r="U7871" i="4" a="1"/>
  <c r="AA7871" i="4"/>
  <c r="AA7897" i="4"/>
  <c r="U7897" i="4" a="1"/>
  <c r="U183" i="4" a="1"/>
  <c r="AA183" i="4"/>
  <c r="AA1947" i="4"/>
  <c r="U1947" i="4" a="1"/>
  <c r="U6041" i="4" a="1"/>
  <c r="AA6041" i="4"/>
  <c r="U3358" i="4" a="1"/>
  <c r="AA3358" i="4"/>
  <c r="U3317" i="4" a="1"/>
  <c r="AA3317" i="4"/>
  <c r="U1714" i="4" a="1"/>
  <c r="AA1714" i="4"/>
  <c r="U662" i="4" a="1"/>
  <c r="AA662" i="4"/>
  <c r="U8044" i="4" a="1"/>
  <c r="AA8044" i="4"/>
  <c r="U6003" i="4" a="1"/>
  <c r="AA6003" i="4"/>
  <c r="U1216" i="4" a="1"/>
  <c r="AA1216" i="4"/>
  <c r="U845" i="4" a="1"/>
  <c r="AA845" i="4"/>
  <c r="U3097" i="4" a="1"/>
  <c r="AA3097" i="4"/>
  <c r="U7028" i="4" a="1"/>
  <c r="AA7028" i="4"/>
  <c r="U1984" i="4" a="1"/>
  <c r="AA1984" i="4"/>
  <c r="AA7162" i="4"/>
  <c r="U7162" i="4" a="1"/>
  <c r="U6428" i="4" a="1"/>
  <c r="AA6428" i="4"/>
  <c r="U7406" i="4" a="1"/>
  <c r="AA7406" i="4"/>
  <c r="AA5691" i="4"/>
  <c r="U5691" i="4" a="1"/>
  <c r="AA6375" i="4"/>
  <c r="U6375" i="4" a="1"/>
  <c r="AA1068" i="4"/>
  <c r="U1068" i="4" a="1"/>
  <c r="AA2926" i="4"/>
  <c r="U2926" i="4" a="1"/>
  <c r="AA2916" i="4"/>
  <c r="U2916" i="4" a="1"/>
  <c r="AA6958" i="4"/>
  <c r="U6958" i="4" a="1"/>
  <c r="U3047" i="4" a="1"/>
  <c r="AA3047" i="4"/>
  <c r="AA5529" i="4"/>
  <c r="U5529" i="4" a="1"/>
  <c r="U4294" i="4" a="1"/>
  <c r="AA4294" i="4"/>
  <c r="AA2840" i="4"/>
  <c r="U2840" i="4" a="1"/>
  <c r="AA6614" i="4"/>
  <c r="U6614" i="4" a="1"/>
  <c r="U1728" i="4" a="1"/>
  <c r="AA1728" i="4"/>
  <c r="AA4798" i="4"/>
  <c r="U4798" i="4" a="1"/>
  <c r="U4609" i="4" a="1"/>
  <c r="AA4609" i="4"/>
  <c r="AA6095" i="4"/>
  <c r="U6095" i="4" a="1"/>
  <c r="U1665" i="4" a="1"/>
  <c r="AA1665" i="4"/>
  <c r="U7403" i="4" a="1"/>
  <c r="AA7403" i="4"/>
  <c r="U1166" i="4" a="1"/>
  <c r="AA1166" i="4"/>
  <c r="AA2785" i="4"/>
  <c r="U2785" i="4" a="1"/>
  <c r="AA5481" i="4"/>
  <c r="U5481" i="4" a="1"/>
  <c r="AA2364" i="4"/>
  <c r="U2364" i="4" a="1"/>
  <c r="U3943" i="4" a="1"/>
  <c r="Z3943" i="4"/>
  <c r="U5293" i="4" a="1"/>
  <c r="Z5293" i="4"/>
  <c r="Z2357" i="4"/>
  <c r="U2357" i="4" a="1"/>
  <c r="Z4106" i="4"/>
  <c r="U4106" i="4" a="1"/>
  <c r="U7542" i="4" a="1"/>
  <c r="Z7542" i="4"/>
  <c r="Z6957" i="4"/>
  <c r="U6957" i="4" a="1"/>
  <c r="U6856" i="4" a="1"/>
  <c r="Z6856" i="4"/>
  <c r="Z5835" i="4"/>
  <c r="U5835" i="4" a="1"/>
  <c r="U4557" i="4" a="1"/>
  <c r="Z4557" i="4"/>
  <c r="Z4462" i="4"/>
  <c r="U4462" i="4" a="1"/>
  <c r="Z4970" i="4"/>
  <c r="U4970" i="4" a="1"/>
  <c r="Z884" i="4"/>
  <c r="U884" i="4" a="1"/>
  <c r="Z1546" i="4"/>
  <c r="U1546" i="4" a="1"/>
  <c r="Z8292" i="4"/>
  <c r="U8292" i="4" a="1"/>
  <c r="U2857" i="4" a="1"/>
  <c r="Z2857" i="4"/>
  <c r="U2335" i="4" a="1"/>
  <c r="Z2335" i="4"/>
  <c r="U5657" i="4" a="1"/>
  <c r="Z5657" i="4"/>
  <c r="Z4964" i="4"/>
  <c r="U4964" i="4" a="1"/>
  <c r="Z6935" i="4"/>
  <c r="U6935" i="4" a="1"/>
  <c r="Z1563" i="4"/>
  <c r="U1563" i="4" a="1"/>
  <c r="Z3010" i="4"/>
  <c r="U3010" i="4" a="1"/>
  <c r="U2046" i="4" a="1"/>
  <c r="Z2046" i="4"/>
  <c r="Z5016" i="4"/>
  <c r="U5016" i="4" a="1"/>
  <c r="U7188" i="4" a="1"/>
  <c r="Z7188" i="4"/>
  <c r="U4086" i="4" a="1"/>
  <c r="Z4086" i="4"/>
  <c r="U1592" i="4" a="1"/>
  <c r="Z1592" i="4"/>
  <c r="U1296" i="4" a="1"/>
  <c r="Z1296" i="4"/>
  <c r="U6800" i="4" a="1"/>
  <c r="Z6800" i="4"/>
  <c r="Z6446" i="4"/>
  <c r="U6446" i="4" a="1"/>
  <c r="U4790" i="4" a="1"/>
  <c r="Z4790" i="4"/>
  <c r="Z7800" i="4"/>
  <c r="U7800" i="4" a="1"/>
  <c r="Z8289" i="4"/>
  <c r="U8289" i="4" a="1"/>
  <c r="Z2079" i="4"/>
  <c r="U2079" i="4" a="1"/>
  <c r="Z1189" i="4"/>
  <c r="U1189" i="4" a="1"/>
  <c r="Z6386" i="4"/>
  <c r="U6386" i="4" a="1"/>
  <c r="Z1007" i="4"/>
  <c r="U1007" i="4" a="1"/>
  <c r="Z8297" i="4"/>
  <c r="U8297" i="4" a="1"/>
  <c r="Z611" i="4"/>
  <c r="U611" i="4" a="1"/>
  <c r="Z3193" i="4"/>
  <c r="U3193" i="4" a="1"/>
  <c r="Z273" i="4"/>
  <c r="U273" i="4" a="1"/>
  <c r="U2239" i="4" a="1"/>
  <c r="Z2239" i="4"/>
  <c r="U8251" i="4" a="1"/>
  <c r="Z8251" i="4"/>
  <c r="U4714" i="4" a="1"/>
  <c r="Z4714" i="4"/>
  <c r="Z6641" i="4"/>
  <c r="U6641" i="4" a="1"/>
  <c r="U3840" i="4" a="1"/>
  <c r="Z3840" i="4"/>
  <c r="U3382" i="4" a="1"/>
  <c r="Z3382" i="4"/>
  <c r="U1210" i="4" a="1"/>
  <c r="Z1210" i="4"/>
  <c r="AA1210" i="4"/>
  <c r="U5480" i="4" a="1"/>
  <c r="AA5480" i="4"/>
  <c r="Z5480" i="4"/>
  <c r="U4338" i="4" a="1"/>
  <c r="AA4338" i="4"/>
  <c r="Z4338" i="4"/>
  <c r="Z6462" i="4"/>
  <c r="AA6462" i="4"/>
  <c r="U6462" i="4" a="1"/>
  <c r="AA1419" i="4"/>
  <c r="Z1419" i="4"/>
  <c r="U1419" i="4" a="1"/>
  <c r="Z3006" i="4"/>
  <c r="AA3006" i="4"/>
  <c r="U3006" i="4" a="1"/>
  <c r="U7176" i="4" a="1"/>
  <c r="Z7176" i="4"/>
  <c r="AA7176" i="4"/>
  <c r="U3106" i="4" a="1"/>
  <c r="AA3106" i="4"/>
  <c r="Z3106" i="4"/>
  <c r="AA2306" i="4"/>
  <c r="U2306" i="4" a="1"/>
  <c r="Z2306" i="4"/>
  <c r="AA6449" i="4"/>
  <c r="U6449" i="4" a="1"/>
  <c r="Z6449" i="4"/>
  <c r="U1920" i="4" a="1"/>
  <c r="Z1920" i="4"/>
  <c r="AA1920" i="4"/>
  <c r="U8115" i="4" a="1"/>
  <c r="AA8115" i="4"/>
  <c r="Z8115" i="4"/>
  <c r="U1160" i="4" a="1"/>
  <c r="AA1160" i="4"/>
  <c r="Z1160" i="4"/>
  <c r="Z3219" i="4"/>
  <c r="U3219" i="4" a="1"/>
  <c r="AA3219" i="4"/>
  <c r="Z6766" i="4"/>
  <c r="U6766" i="4" a="1"/>
  <c r="AA6766" i="4"/>
  <c r="U3679" i="4" a="1"/>
  <c r="Z3679" i="4"/>
  <c r="AA3679" i="4"/>
  <c r="Z2380" i="4"/>
  <c r="U2380" i="4" a="1"/>
  <c r="AA2380" i="4"/>
  <c r="Z495" i="4"/>
  <c r="U495" i="4" a="1"/>
  <c r="AA495" i="4"/>
  <c r="Z1750" i="4"/>
  <c r="U1750" i="4" a="1"/>
  <c r="AA1750" i="4"/>
  <c r="Z6987" i="4"/>
  <c r="U6987" i="4" a="1"/>
  <c r="AA6987" i="4"/>
  <c r="Z8227" i="4"/>
  <c r="AA8227" i="4"/>
  <c r="U8227" i="4" a="1"/>
  <c r="AA8095" i="4"/>
  <c r="Z8095" i="4"/>
  <c r="U8095" i="4" a="1"/>
  <c r="AA2249" i="4"/>
  <c r="U2249" i="4" a="1"/>
  <c r="Z2249" i="4"/>
  <c r="AA7903" i="4"/>
  <c r="U7903" i="4" a="1"/>
  <c r="Z7903" i="4"/>
  <c r="AA7653" i="4"/>
  <c r="Z7653" i="4"/>
  <c r="U7653" i="4" a="1"/>
  <c r="U5142" i="4" a="1"/>
  <c r="Z5142" i="4"/>
  <c r="AA5142" i="4"/>
  <c r="U7595" i="4" a="1"/>
  <c r="AA7595" i="4"/>
  <c r="Z7595" i="4"/>
  <c r="Z7959" i="4"/>
  <c r="AA7959" i="4"/>
  <c r="U7959" i="4" a="1"/>
  <c r="Z736" i="4"/>
  <c r="AA736" i="4"/>
  <c r="U736" i="4" a="1"/>
  <c r="Z6071" i="4"/>
  <c r="AA6071" i="4"/>
  <c r="U6071" i="4" a="1"/>
  <c r="AA672" i="4"/>
  <c r="U672" i="4" a="1"/>
  <c r="Z672" i="4"/>
  <c r="AA6870" i="4"/>
  <c r="Z6870" i="4"/>
  <c r="U6870" i="4" a="1"/>
  <c r="AA3997" i="4"/>
  <c r="Z3997" i="4"/>
  <c r="U3997" i="4" a="1"/>
  <c r="Z2186" i="4"/>
  <c r="AA2186" i="4"/>
  <c r="U2186" i="4" a="1"/>
  <c r="Z676" i="4"/>
  <c r="AA676" i="4"/>
  <c r="U676" i="4" a="1"/>
  <c r="U7767" i="4" a="1"/>
  <c r="Z7767" i="4"/>
  <c r="AA7767" i="4"/>
  <c r="Z256" i="4"/>
  <c r="U256" i="4" a="1"/>
  <c r="AA256" i="4"/>
  <c r="Z6434" i="4"/>
  <c r="U6434" i="4" a="1"/>
  <c r="AA6434" i="4"/>
  <c r="Z8006" i="4"/>
  <c r="U8006" i="4" a="1"/>
  <c r="AA8006" i="4"/>
  <c r="U3268" i="4" a="1"/>
  <c r="Z3268" i="4"/>
  <c r="AA3268" i="4"/>
  <c r="AA316" i="4"/>
  <c r="U316" i="4" a="1"/>
  <c r="Z316" i="4"/>
  <c r="U608" i="4" a="1"/>
  <c r="AA608" i="4"/>
  <c r="Z608" i="4"/>
  <c r="U5561" i="4" a="1"/>
  <c r="AA5561" i="4"/>
  <c r="Z5561" i="4"/>
  <c r="U6076" i="4" a="1"/>
  <c r="Z6076" i="4"/>
  <c r="AA6076" i="4"/>
  <c r="U711" i="4" a="1"/>
  <c r="Z711" i="4"/>
  <c r="AA711" i="4"/>
  <c r="U4500" i="4" a="1"/>
  <c r="Z4500" i="4"/>
  <c r="AA4500" i="4"/>
  <c r="U4360" i="4" a="1"/>
  <c r="Z4360" i="4"/>
  <c r="AA4360" i="4"/>
  <c r="U1794" i="4" a="1"/>
  <c r="Z1794" i="4"/>
  <c r="AA1794" i="4"/>
  <c r="U4634" i="4" a="1"/>
  <c r="Z4634" i="4"/>
  <c r="AA4634" i="4"/>
  <c r="U7152" i="4" a="1"/>
  <c r="Z7152" i="4"/>
  <c r="AA7152" i="4"/>
  <c r="U4998" i="4" a="1"/>
  <c r="AA4998" i="4"/>
  <c r="Z4998" i="4"/>
  <c r="U6853" i="4" a="1"/>
  <c r="AA6853" i="4"/>
  <c r="Z6853" i="4"/>
  <c r="U2201" i="4" a="1"/>
  <c r="AA2201" i="4"/>
  <c r="Z2201" i="4"/>
  <c r="U5303" i="4" a="1"/>
  <c r="AA5303" i="4"/>
  <c r="Z5303" i="4"/>
  <c r="U1192" i="4" a="1"/>
  <c r="Z1192" i="4"/>
  <c r="AA1192" i="4"/>
  <c r="U5024" i="4" a="1"/>
  <c r="AA5024" i="4"/>
  <c r="Z5024" i="4"/>
  <c r="U5153" i="4" a="1"/>
  <c r="Z5153" i="4"/>
  <c r="AA5153" i="4"/>
  <c r="U5448" i="4" a="1"/>
  <c r="Z5448" i="4"/>
  <c r="AA5448" i="4"/>
  <c r="U233" i="4" a="1"/>
  <c r="AA233" i="4"/>
  <c r="Z233" i="4"/>
  <c r="U2706" i="4" a="1"/>
  <c r="Z2706" i="4"/>
  <c r="AA2706" i="4"/>
  <c r="U1416" i="4" a="1"/>
  <c r="Z1416" i="4"/>
  <c r="AA1416" i="4"/>
  <c r="U5921" i="4" a="1"/>
  <c r="Z5921" i="4"/>
  <c r="AA5921" i="4"/>
  <c r="Z554" i="4"/>
  <c r="U554" i="4" a="1"/>
  <c r="AA554" i="4"/>
  <c r="Z295" i="4"/>
  <c r="U295" i="4" a="1"/>
  <c r="AA295" i="4"/>
  <c r="U1579" i="4" a="1"/>
  <c r="AA1579" i="4"/>
  <c r="Z1579" i="4"/>
  <c r="U4481" i="4" a="1"/>
  <c r="Z4481" i="4"/>
  <c r="AA4481" i="4"/>
  <c r="U2091" i="4" a="1"/>
  <c r="AA2091" i="4"/>
  <c r="Z2091" i="4"/>
  <c r="U5247" i="4" a="1"/>
  <c r="AA5247" i="4"/>
  <c r="Z5247" i="4"/>
  <c r="U4217" i="4" a="1"/>
  <c r="AA4217" i="4"/>
  <c r="Z4217" i="4"/>
  <c r="U3752" i="4" a="1"/>
  <c r="Z3752" i="4"/>
  <c r="AA3752" i="4"/>
  <c r="U7570" i="4" a="1"/>
  <c r="Z7570" i="4"/>
  <c r="AA7570" i="4"/>
  <c r="U513" i="4" a="1"/>
  <c r="Z513" i="4"/>
  <c r="AA513" i="4"/>
  <c r="U7933" i="4" a="1"/>
  <c r="AA7933" i="4"/>
  <c r="Z7933" i="4"/>
  <c r="U285" i="4" a="1"/>
  <c r="Z285" i="4"/>
  <c r="AA285" i="4"/>
  <c r="Z6452" i="4"/>
  <c r="U6452" i="4" a="1"/>
  <c r="AA6452" i="4"/>
  <c r="U1949" i="4" a="1"/>
  <c r="AA1949" i="4"/>
  <c r="Z1949" i="4"/>
  <c r="U1763" i="4" a="1"/>
  <c r="AA1763" i="4"/>
  <c r="Z1763" i="4"/>
  <c r="U3338" i="4" a="1"/>
  <c r="AA3338" i="4"/>
  <c r="Z3338" i="4"/>
  <c r="AA5784" i="4"/>
  <c r="U5784" i="4" a="1"/>
  <c r="Z5784" i="4"/>
  <c r="U3798" i="4" a="1"/>
  <c r="Z3798" i="4"/>
  <c r="AA3798" i="4"/>
  <c r="U6407" i="4" a="1"/>
  <c r="AA6407" i="4"/>
  <c r="Z6407" i="4"/>
  <c r="U3043" i="4" a="1"/>
  <c r="AA3043" i="4"/>
  <c r="Z3043" i="4"/>
  <c r="U5669" i="4" a="1"/>
  <c r="AA5669" i="4"/>
  <c r="Z5669" i="4"/>
  <c r="U5061" i="4" a="1"/>
  <c r="Z5061" i="4"/>
  <c r="AA5061" i="4"/>
  <c r="AA7191" i="4"/>
  <c r="Z7191" i="4"/>
  <c r="U7191" i="4" a="1"/>
  <c r="AA5589" i="4"/>
  <c r="U5589" i="4" a="1"/>
  <c r="Z5589" i="4"/>
  <c r="Z6043" i="4"/>
  <c r="AA6043" i="4"/>
  <c r="U6043" i="4" a="1"/>
  <c r="Z5647" i="4"/>
  <c r="U5647" i="4" a="1"/>
  <c r="AA5647" i="4"/>
  <c r="Z1143" i="4"/>
  <c r="U1143" i="4" a="1"/>
  <c r="AA1143" i="4"/>
  <c r="Z5999" i="4"/>
  <c r="AA5999" i="4"/>
  <c r="U5999" i="4" a="1"/>
  <c r="AA343" i="4"/>
  <c r="U343" i="4" a="1"/>
  <c r="Z343" i="4"/>
  <c r="AA3243" i="4"/>
  <c r="Z3243" i="4"/>
  <c r="U3243" i="4" a="1"/>
  <c r="U395" i="4" a="1"/>
  <c r="Z395" i="4"/>
  <c r="AA395" i="4"/>
  <c r="AA8039" i="4"/>
  <c r="U8039" i="4" a="1"/>
  <c r="Z8039" i="4"/>
  <c r="U160" i="4" a="1"/>
  <c r="Z160" i="4"/>
  <c r="AA160" i="4"/>
  <c r="U8009" i="4" a="1"/>
  <c r="Z8009" i="4"/>
  <c r="AA8009" i="4"/>
  <c r="Z4986" i="4"/>
  <c r="U4986" i="4" a="1"/>
  <c r="AA4986" i="4"/>
  <c r="U2825" i="4" a="1"/>
  <c r="Z2825" i="4"/>
  <c r="AA2825" i="4"/>
  <c r="U1734" i="4" a="1"/>
  <c r="Z1734" i="4"/>
  <c r="AA1734" i="4"/>
  <c r="U8142" i="4" a="1"/>
  <c r="Z8142" i="4"/>
  <c r="AA8142" i="4"/>
  <c r="U442" i="4" a="1"/>
  <c r="Z442" i="4"/>
  <c r="AA442" i="4"/>
  <c r="U825" i="4" a="1"/>
  <c r="Z825" i="4"/>
  <c r="AA825" i="4"/>
  <c r="U2764" i="4" a="1"/>
  <c r="AA2764" i="4"/>
  <c r="Z2764" i="4"/>
  <c r="U3564" i="4" a="1"/>
  <c r="Z3564" i="4"/>
  <c r="AA3564" i="4"/>
  <c r="U5894" i="4" a="1"/>
  <c r="AA5894" i="4"/>
  <c r="Z5894" i="4"/>
  <c r="U643" i="4" a="1"/>
  <c r="Z643" i="4"/>
  <c r="AA643" i="4"/>
  <c r="U3817" i="4" a="1"/>
  <c r="Z3817" i="4"/>
  <c r="AA3817" i="4"/>
  <c r="U1437" i="4" a="1"/>
  <c r="Z1437" i="4"/>
  <c r="AA1437" i="4"/>
  <c r="U2796" i="4" a="1"/>
  <c r="AA2796" i="4"/>
  <c r="Z2796" i="4"/>
  <c r="U7271" i="4" a="1"/>
  <c r="Z7271" i="4"/>
  <c r="AA7271" i="4"/>
  <c r="U2378" i="4" a="1"/>
  <c r="AA2378" i="4"/>
  <c r="Z2378" i="4"/>
  <c r="U6394" i="4" a="1"/>
  <c r="Z6394" i="4"/>
  <c r="AA6394" i="4"/>
  <c r="U3827" i="4" a="1"/>
  <c r="Z3827" i="4"/>
  <c r="AA3827" i="4"/>
  <c r="U6288" i="4" a="1"/>
  <c r="AA6288" i="4"/>
  <c r="Z6288" i="4"/>
  <c r="U2732" i="4" a="1"/>
  <c r="AA2732" i="4"/>
  <c r="Z2732" i="4"/>
  <c r="Z2996" i="4"/>
  <c r="U2996" i="4" a="1"/>
  <c r="AA2996" i="4"/>
  <c r="U3352" i="4" a="1"/>
  <c r="Z3352" i="4"/>
  <c r="AA3352" i="4"/>
  <c r="Z2338" i="4"/>
  <c r="AA2338" i="4"/>
  <c r="U2338" i="4" a="1"/>
  <c r="Z6919" i="4"/>
  <c r="AA6919" i="4"/>
  <c r="U6919" i="4" a="1"/>
  <c r="Z5729" i="4"/>
  <c r="U5729" i="4" a="1"/>
  <c r="AA5729" i="4"/>
  <c r="Z6739" i="4"/>
  <c r="U6739" i="4" a="1"/>
  <c r="AA6739" i="4"/>
  <c r="Z463" i="4"/>
  <c r="AA463" i="4"/>
  <c r="U463" i="4" a="1"/>
  <c r="Z3433" i="4"/>
  <c r="U3433" i="4" a="1"/>
  <c r="AA3433" i="4"/>
  <c r="AA3825" i="4"/>
  <c r="Z3825" i="4"/>
  <c r="U3825" i="4" a="1"/>
  <c r="U8331" i="4" a="1"/>
  <c r="AA8331" i="4"/>
  <c r="Z8331" i="4"/>
  <c r="AA4127" i="4"/>
  <c r="U4127" i="4" a="1"/>
  <c r="Z4127" i="4"/>
  <c r="AA3859" i="4"/>
  <c r="U3859" i="4" a="1"/>
  <c r="Z3859" i="4"/>
  <c r="AA439" i="4"/>
  <c r="Z439" i="4"/>
  <c r="U439" i="4" a="1"/>
  <c r="Z3282" i="4"/>
  <c r="AA3282" i="4"/>
  <c r="U3282" i="4" a="1"/>
  <c r="U652" i="4" a="1"/>
  <c r="Z652" i="4"/>
  <c r="AA652" i="4"/>
  <c r="Z7883" i="4"/>
  <c r="U7883" i="4" a="1"/>
  <c r="AA7883" i="4"/>
  <c r="U3622" i="4" a="1"/>
  <c r="Z3622" i="4"/>
  <c r="AA3622" i="4"/>
  <c r="AA2450" i="4"/>
  <c r="Z2450" i="4"/>
  <c r="U2450" i="4" a="1"/>
  <c r="AA1420" i="4"/>
  <c r="U1420" i="4" a="1"/>
  <c r="Z1420" i="4"/>
  <c r="U1602" i="4" a="1"/>
  <c r="AA1602" i="4"/>
  <c r="Z1602" i="4"/>
  <c r="AA5393" i="4"/>
  <c r="U5393" i="4" a="1"/>
  <c r="Z5393" i="4"/>
  <c r="AA1727" i="4"/>
  <c r="Z1727" i="4"/>
  <c r="U1727" i="4" a="1"/>
  <c r="AA6963" i="4"/>
  <c r="U6963" i="4" a="1"/>
  <c r="Z6963" i="4"/>
  <c r="AA763" i="4"/>
  <c r="Z763" i="4"/>
  <c r="U763" i="4" a="1"/>
  <c r="AA4719" i="4"/>
  <c r="Z4719" i="4"/>
  <c r="U4719" i="4" a="1"/>
  <c r="Z2542" i="4"/>
  <c r="AA2542" i="4"/>
  <c r="U2542" i="4" a="1"/>
  <c r="AA7578" i="4"/>
  <c r="Z7578" i="4"/>
  <c r="U7578" i="4" a="1"/>
  <c r="Z2945" i="4"/>
  <c r="AA2945" i="4"/>
  <c r="U2945" i="4" a="1"/>
  <c r="Z2487" i="4"/>
  <c r="U2487" i="4" a="1"/>
  <c r="AA2487" i="4"/>
  <c r="U7499" i="4" a="1"/>
  <c r="Z7499" i="4"/>
  <c r="AA7499" i="4"/>
  <c r="U6396" i="4" a="1"/>
  <c r="AA6396" i="4"/>
  <c r="Z6396" i="4"/>
  <c r="Z5635" i="4"/>
  <c r="AA5635" i="4"/>
  <c r="U5635" i="4" a="1"/>
  <c r="Z547" i="4"/>
  <c r="U547" i="4" a="1"/>
  <c r="AA547" i="4"/>
  <c r="Z3561" i="4"/>
  <c r="U3561" i="4" a="1"/>
  <c r="AA3561" i="4"/>
  <c r="Z1477" i="4"/>
  <c r="U1477" i="4" a="1"/>
  <c r="AA1477" i="4"/>
  <c r="Z3616" i="4"/>
  <c r="U3616" i="4" a="1"/>
  <c r="AA3616" i="4"/>
  <c r="U3281" i="4" a="1"/>
  <c r="Z3281" i="4"/>
  <c r="AA3281" i="4"/>
  <c r="Z7852" i="4"/>
  <c r="U7852" i="4" a="1"/>
  <c r="AA7852" i="4"/>
  <c r="U3331" i="4" a="1"/>
  <c r="Z3331" i="4"/>
  <c r="AA3331" i="4"/>
  <c r="Z5139" i="4"/>
  <c r="U5139" i="4" a="1"/>
  <c r="AA5139" i="4"/>
  <c r="Z468" i="4"/>
  <c r="U468" i="4" a="1"/>
  <c r="AA468" i="4"/>
  <c r="U8118" i="4" a="1"/>
  <c r="AA8118" i="4"/>
  <c r="Z8118" i="4"/>
  <c r="AA2214" i="4"/>
  <c r="U2214" i="4" a="1"/>
  <c r="Z2214" i="4"/>
  <c r="Z1323" i="4"/>
  <c r="U1323" i="4" a="1"/>
  <c r="AA1323" i="4"/>
  <c r="U2987" i="4" a="1"/>
  <c r="Z2987" i="4"/>
  <c r="AA2987" i="4"/>
  <c r="Z1253" i="4"/>
  <c r="U1253" i="4" a="1"/>
  <c r="AA1253" i="4"/>
  <c r="Z3262" i="4"/>
  <c r="U3262" i="4" a="1"/>
  <c r="AA3262" i="4"/>
  <c r="Z330" i="4"/>
  <c r="U330" i="4" a="1"/>
  <c r="AA330" i="4"/>
  <c r="U3952" i="4" a="1"/>
  <c r="AA3952" i="4"/>
  <c r="Z3952" i="4"/>
  <c r="Z2071" i="4"/>
  <c r="AA2071" i="4"/>
  <c r="U2071" i="4" a="1"/>
  <c r="U5577" i="4" a="1"/>
  <c r="Z5577" i="4"/>
  <c r="AA5577" i="4"/>
  <c r="AA5483" i="4"/>
  <c r="U5483" i="4" a="1"/>
  <c r="Z5483" i="4"/>
  <c r="U4512" i="4" a="1"/>
  <c r="AA4512" i="4"/>
  <c r="Z4512" i="4"/>
  <c r="U3510" i="4" a="1"/>
  <c r="AA3510" i="4"/>
  <c r="Z3510" i="4"/>
  <c r="Z4045" i="4"/>
  <c r="U4045" i="4" a="1"/>
  <c r="AA4045" i="4"/>
  <c r="U2285" i="4" a="1"/>
  <c r="Z2285" i="4"/>
  <c r="AA2285" i="4"/>
  <c r="Z4296" i="4"/>
  <c r="U4296" i="4" a="1"/>
  <c r="AA4296" i="4"/>
  <c r="Z3951" i="4"/>
  <c r="AA3951" i="4"/>
  <c r="U3951" i="4" a="1"/>
  <c r="U5792" i="4" a="1"/>
  <c r="AA5792" i="4"/>
  <c r="Z5792" i="4"/>
  <c r="U5661" i="4" a="1"/>
  <c r="Z5661" i="4"/>
  <c r="AA5661" i="4"/>
  <c r="AA5513" i="4"/>
  <c r="U5513" i="4" a="1"/>
  <c r="Z5513" i="4"/>
  <c r="U6979" i="4" a="1"/>
  <c r="Z6979" i="4"/>
  <c r="AA6979" i="4"/>
  <c r="U7356" i="4" a="1"/>
  <c r="AA7356" i="4"/>
  <c r="Z7356" i="4"/>
  <c r="Z6843" i="4"/>
  <c r="AA6843" i="4"/>
  <c r="U6843" i="4" a="1"/>
  <c r="U2970" i="4" a="1"/>
  <c r="Z2970" i="4"/>
  <c r="AA2970" i="4"/>
  <c r="Z2524" i="4"/>
  <c r="U2524" i="4" a="1"/>
  <c r="AA2524" i="4"/>
  <c r="U1280" i="4" a="1"/>
  <c r="AA1280" i="4"/>
  <c r="Z1280" i="4"/>
  <c r="Z6604" i="4"/>
  <c r="AA6604" i="4"/>
  <c r="U6604" i="4" a="1"/>
  <c r="AA7584" i="4"/>
  <c r="Z7584" i="4"/>
  <c r="U7584" i="4" a="1"/>
  <c r="AA6858" i="4"/>
  <c r="U6858" i="4" a="1"/>
  <c r="Z6858" i="4"/>
  <c r="U1574" i="4" a="1"/>
  <c r="Z1574" i="4"/>
  <c r="AA1574" i="4"/>
  <c r="Z7759" i="4"/>
  <c r="AA7759" i="4"/>
  <c r="U7759" i="4" a="1"/>
  <c r="U413" i="4" a="1"/>
  <c r="Z413" i="4"/>
  <c r="AA413" i="4"/>
  <c r="Z247" i="4"/>
  <c r="U247" i="4" a="1"/>
  <c r="AA247" i="4"/>
  <c r="AA4614" i="4"/>
  <c r="U4614" i="4" a="1"/>
  <c r="Z4614" i="4"/>
  <c r="U7838" i="4" a="1"/>
  <c r="AA7838" i="4"/>
  <c r="Z7838" i="4"/>
  <c r="U5726" i="4" a="1"/>
  <c r="AA5726" i="4"/>
  <c r="Z5726" i="4"/>
  <c r="U4460" i="4" a="1"/>
  <c r="AA4460" i="4"/>
  <c r="Z4460" i="4"/>
  <c r="U3190" i="4" a="1"/>
  <c r="AA3190" i="4"/>
  <c r="Z3190" i="4"/>
  <c r="AA4076" i="4"/>
  <c r="U4076" i="4" a="1"/>
  <c r="Z4076" i="4"/>
  <c r="AA1133" i="4"/>
  <c r="U1133" i="4" a="1"/>
  <c r="Z1133" i="4"/>
  <c r="AA4380" i="4"/>
  <c r="U4380" i="4" a="1"/>
  <c r="Z4380" i="4"/>
  <c r="AA1318" i="4"/>
  <c r="U1318" i="4" a="1"/>
  <c r="Z1318" i="4"/>
  <c r="AA5471" i="4"/>
  <c r="Z5471" i="4"/>
  <c r="U5471" i="4" a="1"/>
  <c r="AA7178" i="4"/>
  <c r="Z7178" i="4"/>
  <c r="U7178" i="4" a="1"/>
  <c r="Z7063" i="4"/>
  <c r="AA7063" i="4"/>
  <c r="U7063" i="4" a="1"/>
  <c r="AA8317" i="4"/>
  <c r="U8317" i="4" a="1"/>
  <c r="Z8317" i="4"/>
  <c r="AA4023" i="4"/>
  <c r="U4023" i="4" a="1"/>
  <c r="Z4023" i="4"/>
  <c r="U3716" i="4" a="1"/>
  <c r="Z3716" i="4"/>
  <c r="AA3716" i="4"/>
  <c r="U4860" i="4" a="1"/>
  <c r="Z4860" i="4"/>
  <c r="AA4860" i="4"/>
  <c r="U2009" i="4" a="1"/>
  <c r="Z2009" i="4"/>
  <c r="AA2009" i="4"/>
  <c r="U6994" i="4" a="1"/>
  <c r="AA6994" i="4"/>
  <c r="Z6994" i="4"/>
  <c r="U5232" i="4" a="1"/>
  <c r="Z5232" i="4"/>
  <c r="AA5232" i="4"/>
  <c r="Z7697" i="4"/>
  <c r="U7697" i="4" a="1"/>
  <c r="AA7697" i="4"/>
  <c r="Z403" i="4"/>
  <c r="U403" i="4" a="1"/>
  <c r="AA403" i="4"/>
  <c r="U7424" i="4" a="1"/>
  <c r="Z7424" i="4"/>
  <c r="AA7424" i="4"/>
  <c r="AA2037" i="4"/>
  <c r="Z2037" i="4"/>
  <c r="U2037" i="4" a="1"/>
  <c r="Z2559" i="4"/>
  <c r="U2559" i="4" a="1"/>
  <c r="AA2559" i="4"/>
  <c r="U2572" i="4" a="1"/>
  <c r="Z2572" i="4"/>
  <c r="AA2572" i="4"/>
  <c r="U6381" i="4" a="1"/>
  <c r="Z6381" i="4"/>
  <c r="AA6381" i="4"/>
  <c r="U6490" i="4" a="1"/>
  <c r="Z6490" i="4"/>
  <c r="AA6490" i="4"/>
  <c r="U1376" i="4" a="1"/>
  <c r="Z1376" i="4"/>
  <c r="AA1376" i="4"/>
  <c r="U6892" i="4" a="1"/>
  <c r="Z6892" i="4"/>
  <c r="AA6892" i="4"/>
  <c r="U1812" i="4" a="1"/>
  <c r="Z1812" i="4"/>
  <c r="AA1812" i="4"/>
  <c r="Z4563" i="4"/>
  <c r="U4563" i="4" a="1"/>
  <c r="AA4563" i="4"/>
  <c r="AA4325" i="4"/>
  <c r="U4325" i="4" a="1"/>
  <c r="Z4325" i="4"/>
  <c r="AA7232" i="4"/>
  <c r="U7232" i="4" a="1"/>
  <c r="Z7232" i="4"/>
  <c r="AA8201" i="4"/>
  <c r="U8201" i="4" a="1"/>
  <c r="Z8201" i="4"/>
  <c r="U3649" i="4" a="1"/>
  <c r="Z3649" i="4"/>
  <c r="AA3649" i="4"/>
  <c r="Z4977" i="4"/>
  <c r="U4977" i="4" a="1"/>
  <c r="AA4977" i="4"/>
  <c r="U4307" i="4" a="1"/>
  <c r="Z4307" i="4"/>
  <c r="AA4307" i="4"/>
  <c r="AA1528" i="4"/>
  <c r="U1528" i="4" a="1"/>
  <c r="Z1528" i="4"/>
  <c r="U7677" i="4" a="1"/>
  <c r="AA7677" i="4"/>
  <c r="Z7677" i="4"/>
  <c r="U1435" i="4" a="1"/>
  <c r="AA1435" i="4"/>
  <c r="Z1435" i="4"/>
  <c r="U1808" i="4" a="1"/>
  <c r="Z1808" i="4"/>
  <c r="AA1808" i="4"/>
  <c r="U5963" i="4" a="1"/>
  <c r="Z5963" i="4"/>
  <c r="AA5963" i="4"/>
  <c r="Z6878" i="4"/>
  <c r="U6878" i="4" a="1"/>
  <c r="AA6878" i="4"/>
  <c r="U7408" i="4" a="1"/>
  <c r="Z7408" i="4"/>
  <c r="AA7408" i="4"/>
  <c r="Z2982" i="4"/>
  <c r="U2982" i="4" a="1"/>
  <c r="AA2982" i="4"/>
  <c r="Z5671" i="4"/>
  <c r="U5671" i="4" a="1"/>
  <c r="AA5671" i="4"/>
  <c r="Z7411" i="4"/>
  <c r="U7411" i="4" a="1"/>
  <c r="AA7411" i="4"/>
  <c r="U8218" i="4" a="1"/>
  <c r="Z8218" i="4"/>
  <c r="AA8218" i="4"/>
  <c r="U756" i="4" a="1"/>
  <c r="Z756" i="4"/>
  <c r="AA756" i="4"/>
  <c r="U7214" i="4" a="1"/>
  <c r="Z7214" i="4"/>
  <c r="AA7214" i="4"/>
  <c r="Z1372" i="4"/>
  <c r="U1372" i="4" a="1"/>
  <c r="AA1372" i="4"/>
  <c r="U1173" i="4" a="1"/>
  <c r="Z1173" i="4"/>
  <c r="AA1173" i="4"/>
  <c r="U3046" i="4" a="1"/>
  <c r="Z3046" i="4"/>
  <c r="AA3046" i="4"/>
  <c r="Z79" i="4"/>
  <c r="U79" i="4" a="1"/>
  <c r="AA79" i="4"/>
  <c r="AA4407" i="4"/>
  <c r="U4407" i="4" a="1"/>
  <c r="Z4407" i="4"/>
  <c r="U2392" i="4" a="1"/>
  <c r="AA2392" i="4"/>
  <c r="Z2392" i="4"/>
  <c r="U3241" i="4" a="1"/>
  <c r="AA3241" i="4"/>
  <c r="Z3241" i="4"/>
  <c r="U1953" i="4" a="1"/>
  <c r="AA1953" i="4"/>
  <c r="Z1953" i="4"/>
  <c r="AA2101" i="4"/>
  <c r="U2101" i="4" a="1"/>
  <c r="Z2101" i="4"/>
  <c r="AA7872" i="4"/>
  <c r="U7872" i="4" a="1"/>
  <c r="Z7872" i="4"/>
  <c r="AA5896" i="4"/>
  <c r="U5896" i="4" a="1"/>
  <c r="Z5896" i="4"/>
  <c r="AA6388" i="4"/>
  <c r="U6388" i="4" a="1"/>
  <c r="Z6388" i="4"/>
  <c r="AA4800" i="4"/>
  <c r="U4800" i="4" a="1"/>
  <c r="Z4800" i="4"/>
  <c r="AA1582" i="4"/>
  <c r="Z1582" i="4"/>
  <c r="U1582" i="4" a="1"/>
  <c r="Z2671" i="4"/>
  <c r="U2671" i="4" a="1"/>
  <c r="AA2671" i="4"/>
  <c r="U791" i="4" a="1"/>
  <c r="Z791" i="4"/>
  <c r="AA791" i="4"/>
  <c r="U7750" i="4" a="1"/>
  <c r="Z7750" i="4"/>
  <c r="AA7750" i="4"/>
  <c r="U2466" i="4" a="1"/>
  <c r="Z2466" i="4"/>
  <c r="AA2466" i="4"/>
  <c r="U7376" i="4" a="1"/>
  <c r="Z7376" i="4"/>
  <c r="AA7376" i="4"/>
  <c r="U2420" i="4" a="1"/>
  <c r="Z2420" i="4"/>
  <c r="AA2420" i="4"/>
  <c r="U3261" i="4" a="1"/>
  <c r="Z3261" i="4"/>
  <c r="AA3261" i="4"/>
  <c r="U6052" i="4" a="1"/>
  <c r="Z6052" i="4"/>
  <c r="AA6052" i="4"/>
  <c r="Z4804" i="4"/>
  <c r="U4804" i="4" a="1"/>
  <c r="AA4804" i="4"/>
  <c r="U4444" i="4" a="1"/>
  <c r="AA4444" i="4"/>
  <c r="Z4444" i="4"/>
  <c r="Z367" i="4"/>
  <c r="U367" i="4" a="1"/>
  <c r="AA367" i="4"/>
  <c r="Z3221" i="4"/>
  <c r="U3221" i="4" a="1"/>
  <c r="AA3221" i="4"/>
  <c r="Z7336" i="4"/>
  <c r="U7336" i="4" a="1"/>
  <c r="AA7336" i="4"/>
  <c r="Z7621" i="4"/>
  <c r="AA7621" i="4"/>
  <c r="U7621" i="4" a="1"/>
  <c r="Z6849" i="4"/>
  <c r="AA6849" i="4"/>
  <c r="U6849" i="4" a="1"/>
  <c r="Z4196" i="4"/>
  <c r="AA4196" i="4"/>
  <c r="U4196" i="4" a="1"/>
  <c r="Z2319" i="4"/>
  <c r="U2319" i="4" a="1"/>
  <c r="AA2319" i="4"/>
  <c r="AA1647" i="4"/>
  <c r="Z1647" i="4"/>
  <c r="U1647" i="4" a="1"/>
  <c r="Z82" i="4"/>
  <c r="AA82" i="4"/>
  <c r="U82" i="4" a="1"/>
  <c r="Z5965" i="4"/>
  <c r="AA5965" i="4"/>
  <c r="U5965" i="4" a="1"/>
  <c r="Z1378" i="4"/>
  <c r="AA1378" i="4"/>
  <c r="U1378" i="4" a="1"/>
  <c r="Z3267" i="4"/>
  <c r="AA3267" i="4"/>
  <c r="U3267" i="4" a="1"/>
  <c r="Z3273" i="4"/>
  <c r="AA3273" i="4"/>
  <c r="U3273" i="4" a="1"/>
  <c r="AA1810" i="4"/>
  <c r="U1810" i="4" a="1"/>
  <c r="Z1810" i="4"/>
  <c r="U7830" i="4" a="1"/>
  <c r="Z7830" i="4"/>
  <c r="AA7830" i="4"/>
  <c r="AA607" i="4"/>
  <c r="Z607" i="4"/>
  <c r="U607" i="4" a="1"/>
  <c r="AA5865" i="4"/>
  <c r="Z5865" i="4"/>
  <c r="U5865" i="4" a="1"/>
  <c r="AA3912" i="4"/>
  <c r="Z3912" i="4"/>
  <c r="U3912" i="4" a="1"/>
  <c r="AA4764" i="4"/>
  <c r="Z4764" i="4"/>
  <c r="U4764" i="4" a="1"/>
  <c r="AA928" i="4"/>
  <c r="Z928" i="4"/>
  <c r="U928" i="4" a="1"/>
  <c r="U4797" i="4" a="1"/>
  <c r="Z4797" i="4"/>
  <c r="AA4797" i="4"/>
  <c r="Z5003" i="4"/>
  <c r="U5003" i="4" a="1"/>
  <c r="AA5003" i="4"/>
  <c r="Z4837" i="4"/>
  <c r="U4837" i="4" a="1"/>
  <c r="AA4837" i="4"/>
  <c r="Z7920" i="4"/>
  <c r="AA7920" i="4"/>
  <c r="U7920" i="4" a="1"/>
  <c r="Z3451" i="4"/>
  <c r="AA3451" i="4"/>
  <c r="U3451" i="4" a="1"/>
  <c r="Z6933" i="4"/>
  <c r="AA6933" i="4"/>
  <c r="U6933" i="4" a="1"/>
  <c r="Z6525" i="4"/>
  <c r="U6525" i="4" a="1"/>
  <c r="AA6525" i="4"/>
  <c r="Z747" i="4"/>
  <c r="U747" i="4" a="1"/>
  <c r="AA747" i="4"/>
  <c r="Z3422" i="4"/>
  <c r="AA3422" i="4"/>
  <c r="U3422" i="4" a="1"/>
  <c r="Z1276" i="4"/>
  <c r="AA1276" i="4"/>
  <c r="U1276" i="4" a="1"/>
  <c r="Z610" i="4"/>
  <c r="AA610" i="4"/>
  <c r="U610" i="4" a="1"/>
  <c r="Z2230" i="4"/>
  <c r="AA2230" i="4"/>
  <c r="U2230" i="4" a="1"/>
  <c r="Z3434" i="4"/>
  <c r="AA3434" i="4"/>
  <c r="U3434" i="4" a="1"/>
  <c r="Z6507" i="4"/>
  <c r="AA6507" i="4"/>
  <c r="U6507" i="4" a="1"/>
  <c r="AA6039" i="4"/>
  <c r="U6039" i="4" a="1"/>
  <c r="Z6039" i="4"/>
  <c r="U5415" i="4" a="1"/>
  <c r="AA5415" i="4"/>
  <c r="Z5415" i="4"/>
  <c r="Z1924" i="4"/>
  <c r="U1924" i="4" a="1"/>
  <c r="AA1924" i="4"/>
  <c r="Z7233" i="4"/>
  <c r="U7233" i="4" a="1"/>
  <c r="AA7233" i="4"/>
  <c r="U5540" i="4" a="1"/>
  <c r="Z5540" i="4"/>
  <c r="AA5540" i="4"/>
  <c r="U6733" i="4" a="1"/>
  <c r="Z6733" i="4"/>
  <c r="AA6733" i="4"/>
  <c r="U3785" i="4" a="1"/>
  <c r="Z3785" i="4"/>
  <c r="AA3785" i="4"/>
  <c r="U2540" i="4" a="1"/>
  <c r="Z2540" i="4"/>
  <c r="AA2540" i="4"/>
  <c r="U7384" i="4" a="1"/>
  <c r="Z7384" i="4"/>
  <c r="AA7384" i="4"/>
  <c r="U7422" i="4" a="1"/>
  <c r="AA7422" i="4"/>
  <c r="Z7422" i="4"/>
  <c r="AA6998" i="4"/>
  <c r="U6998" i="4" a="1"/>
  <c r="Z6998" i="4"/>
  <c r="U5114" i="4" a="1"/>
  <c r="AA5114" i="4"/>
  <c r="Z5114" i="4"/>
  <c r="AA66" i="4"/>
  <c r="Z66" i="4"/>
  <c r="U66" i="4" a="1"/>
  <c r="AA6118" i="4"/>
  <c r="Z6118" i="4"/>
  <c r="U6118" i="4" a="1"/>
  <c r="AA2303" i="4"/>
  <c r="U2303" i="4" a="1"/>
  <c r="Z2303" i="4"/>
  <c r="AA3784" i="4"/>
  <c r="U3784" i="4" a="1"/>
  <c r="Z3784" i="4"/>
  <c r="AA4138" i="4"/>
  <c r="U4138" i="4" a="1"/>
  <c r="Z4138" i="4"/>
  <c r="AA5734" i="4"/>
  <c r="Z5734" i="4"/>
  <c r="U5734" i="4" a="1"/>
  <c r="U582" i="4" a="1"/>
  <c r="AA582" i="4"/>
  <c r="Z582" i="4"/>
  <c r="Z6732" i="4"/>
  <c r="AA6732" i="4"/>
  <c r="U6732" i="4" a="1"/>
  <c r="U6451" i="4" a="1"/>
  <c r="Z6451" i="4"/>
  <c r="AA6451" i="4"/>
  <c r="AA1531" i="4"/>
  <c r="Z1531" i="4"/>
  <c r="U1531" i="4" a="1"/>
  <c r="Z3064" i="4"/>
  <c r="U3064" i="4" a="1"/>
  <c r="AA3064" i="4"/>
  <c r="AA683" i="4"/>
  <c r="Z683" i="4"/>
  <c r="U683" i="4" a="1"/>
  <c r="AA8068" i="4"/>
  <c r="Z8068" i="4"/>
  <c r="U8068" i="4" a="1"/>
  <c r="AA2743" i="4"/>
  <c r="Z2743" i="4"/>
  <c r="U2743" i="4" a="1"/>
  <c r="AA4013" i="4"/>
  <c r="Z4013" i="4"/>
  <c r="U4013" i="4" a="1"/>
  <c r="AA3232" i="4"/>
  <c r="U3232" i="4" a="1"/>
  <c r="Z3232" i="4"/>
  <c r="AA1897" i="4"/>
  <c r="Z1897" i="4"/>
  <c r="U1897" i="4" a="1"/>
  <c r="Z4908" i="4"/>
  <c r="AA4908" i="4"/>
  <c r="U4908" i="4" a="1"/>
  <c r="Z1843" i="4"/>
  <c r="AA1843" i="4"/>
  <c r="U1843" i="4" a="1"/>
  <c r="Z2006" i="4"/>
  <c r="AA2006" i="4"/>
  <c r="U2006" i="4" a="1"/>
  <c r="Z287" i="4"/>
  <c r="AA287" i="4"/>
  <c r="U287" i="4" a="1"/>
  <c r="AA2474" i="4"/>
  <c r="U2474" i="4" a="1"/>
  <c r="Z2474" i="4"/>
  <c r="AA2708" i="4"/>
  <c r="U2708" i="4" a="1"/>
  <c r="Z2708" i="4"/>
  <c r="U2241" i="4" a="1"/>
  <c r="AA2241" i="4"/>
  <c r="Z2241" i="4"/>
  <c r="U6290" i="4" a="1"/>
  <c r="AA6290" i="4"/>
  <c r="Z6290" i="4"/>
  <c r="U4933" i="4" a="1"/>
  <c r="Z4933" i="4"/>
  <c r="AA4933" i="4"/>
  <c r="U2250" i="4" a="1"/>
  <c r="AA2250" i="4"/>
  <c r="Z2250" i="4"/>
  <c r="U1746" i="4" a="1"/>
  <c r="Z1746" i="4"/>
  <c r="AA1746" i="4"/>
  <c r="U2865" i="4" a="1"/>
  <c r="AA2865" i="4"/>
  <c r="Z2865" i="4"/>
  <c r="U6481" i="4" a="1"/>
  <c r="Z6481" i="4"/>
  <c r="AA6481" i="4"/>
  <c r="U1731" i="4" a="1"/>
  <c r="AA1731" i="4"/>
  <c r="Z1731" i="4"/>
  <c r="U6320" i="4" a="1"/>
  <c r="AA6320" i="4"/>
  <c r="Z6320" i="4"/>
  <c r="U775" i="4" a="1"/>
  <c r="AA775" i="4"/>
  <c r="Z775" i="4"/>
  <c r="U2980" i="4" a="1"/>
  <c r="Z2980" i="4"/>
  <c r="AA2980" i="4"/>
  <c r="AA7185" i="4"/>
  <c r="Z7185" i="4"/>
  <c r="U7185" i="4" a="1"/>
  <c r="AA3601" i="4"/>
  <c r="Z3601" i="4"/>
  <c r="U3601" i="4" a="1"/>
  <c r="U2575" i="4" a="1"/>
  <c r="Z2575" i="4"/>
  <c r="AA2575" i="4"/>
  <c r="U1623" i="4" a="1"/>
  <c r="Z1623" i="4"/>
  <c r="AA1623" i="4"/>
  <c r="U5684" i="4" a="1"/>
  <c r="Z5684" i="4"/>
  <c r="AA5684" i="4"/>
  <c r="AA6925" i="4"/>
  <c r="U6925" i="4" a="1"/>
  <c r="Z6925" i="4"/>
  <c r="Z694" i="4"/>
  <c r="U694" i="4" a="1"/>
  <c r="AA694" i="4"/>
  <c r="U6787" i="4" a="1"/>
  <c r="Z6787" i="4"/>
  <c r="AA6787" i="4"/>
  <c r="AA2468" i="4"/>
  <c r="U2468" i="4" a="1"/>
  <c r="Z2468" i="4"/>
  <c r="Z2036" i="4"/>
  <c r="U2036" i="4" a="1"/>
  <c r="AA2036" i="4"/>
  <c r="U4273" i="4" a="1"/>
  <c r="Z4273" i="4"/>
  <c r="AA4273" i="4"/>
  <c r="Z77" i="4"/>
  <c r="U77" i="4" a="1"/>
  <c r="AA77" i="4"/>
  <c r="U5949" i="4" a="1"/>
  <c r="AA5949" i="4"/>
  <c r="Z5949" i="4"/>
  <c r="Z4431" i="4"/>
  <c r="AA4431" i="4"/>
  <c r="U4431" i="4" a="1"/>
  <c r="U6353" i="4" a="1"/>
  <c r="AA6353" i="4"/>
  <c r="Z6353" i="4"/>
  <c r="U3497" i="4" a="1"/>
  <c r="AA3497" i="4"/>
  <c r="Z3497" i="4"/>
  <c r="U3511" i="4" a="1"/>
  <c r="Z3511" i="4"/>
  <c r="AA3511" i="4"/>
  <c r="AA1870" i="4"/>
  <c r="U1870" i="4" a="1"/>
  <c r="Z1870" i="4"/>
  <c r="U178" i="4" a="1"/>
  <c r="AA178" i="4"/>
  <c r="Z178" i="4"/>
  <c r="U3075" i="4" a="1"/>
  <c r="AA3075" i="4"/>
  <c r="Z3075" i="4"/>
  <c r="AA5904" i="4"/>
  <c r="U5904" i="4" a="1"/>
  <c r="Z5904" i="4"/>
  <c r="U5735" i="4" a="1"/>
  <c r="Z5735" i="4"/>
  <c r="AA5735" i="4"/>
  <c r="U248" i="4" a="1"/>
  <c r="AA248" i="4"/>
  <c r="Z248" i="4"/>
  <c r="U6686" i="4" a="1"/>
  <c r="AA6686" i="4"/>
  <c r="Z6686" i="4"/>
  <c r="U5380" i="4" a="1"/>
  <c r="AA5380" i="4"/>
  <c r="Z5380" i="4"/>
  <c r="U3621" i="4" a="1"/>
  <c r="Z3621" i="4"/>
  <c r="AA3621" i="4"/>
  <c r="U2918" i="4" a="1"/>
  <c r="AA2918" i="4"/>
  <c r="Z2918" i="4"/>
  <c r="U7305" i="4" a="1"/>
  <c r="AA7305" i="4"/>
  <c r="Z7305" i="4"/>
  <c r="U2386" i="4" a="1"/>
  <c r="AA2386" i="4"/>
  <c r="Z2386" i="4"/>
  <c r="U1842" i="4" a="1"/>
  <c r="AA1842" i="4"/>
  <c r="Z1842" i="4"/>
  <c r="Z3227" i="4"/>
  <c r="U3227" i="4" a="1"/>
  <c r="AA3227" i="4"/>
  <c r="Z1151" i="4"/>
  <c r="AA1151" i="4"/>
  <c r="U1151" i="4" a="1"/>
  <c r="U3668" i="4" a="1"/>
  <c r="AA3668" i="4"/>
  <c r="Z3668" i="4"/>
  <c r="U222" i="4" a="1"/>
  <c r="Z222" i="4"/>
  <c r="AA222" i="4"/>
  <c r="U4923" i="4" a="1"/>
  <c r="AA4923" i="4"/>
  <c r="Z4923" i="4"/>
  <c r="Z5773" i="4"/>
  <c r="U5773" i="4" a="1"/>
  <c r="AA5773" i="4"/>
  <c r="U3946" i="4" a="1"/>
  <c r="AA3946" i="4"/>
  <c r="Z3946" i="4"/>
  <c r="U1832" i="4" a="1"/>
  <c r="Z1832" i="4"/>
  <c r="AA1832" i="4"/>
  <c r="U5933" i="4" a="1"/>
  <c r="AA5933" i="4"/>
  <c r="Z5933" i="4"/>
  <c r="U1349" i="4" a="1"/>
  <c r="AA1349" i="4"/>
  <c r="Z1349" i="4"/>
  <c r="U2782" i="4" a="1"/>
  <c r="Z2782" i="4"/>
  <c r="AA2782" i="4"/>
  <c r="U7463" i="4" a="1"/>
  <c r="Z7463" i="4"/>
  <c r="AA7463" i="4"/>
  <c r="U1285" i="4" a="1"/>
  <c r="AA1285" i="4"/>
  <c r="Z1285" i="4"/>
  <c r="U1743" i="4" a="1"/>
  <c r="Z1743" i="4"/>
  <c r="AA1743" i="4"/>
  <c r="U8242" i="4" a="1"/>
  <c r="AA8242" i="4"/>
  <c r="Z8242" i="4"/>
  <c r="U4011" i="4" a="1"/>
  <c r="AA4011" i="4"/>
  <c r="Z4011" i="4"/>
  <c r="U6513" i="4" a="1"/>
  <c r="AA6513" i="4"/>
  <c r="Z6513" i="4"/>
  <c r="U3116" i="4" a="1"/>
  <c r="AA3116" i="4"/>
  <c r="Z3116" i="4"/>
  <c r="AA137" i="4"/>
  <c r="Z137" i="4"/>
  <c r="U137" i="4" a="1"/>
  <c r="Z2304" i="4"/>
  <c r="AA2304" i="4"/>
  <c r="U2304" i="4" a="1"/>
  <c r="Z2404" i="4"/>
  <c r="AA2404" i="4"/>
  <c r="U2404" i="4" a="1"/>
  <c r="Z4552" i="4"/>
  <c r="AA4552" i="4"/>
  <c r="U4552" i="4" a="1"/>
  <c r="AA1315" i="4"/>
  <c r="Z1315" i="4"/>
  <c r="U1315" i="4" a="1"/>
  <c r="AA8206" i="4"/>
  <c r="Z8206" i="4"/>
  <c r="U8206" i="4" a="1"/>
  <c r="AA515" i="4"/>
  <c r="Z515" i="4"/>
  <c r="U515" i="4" a="1"/>
  <c r="U1348" i="4" a="1"/>
  <c r="Z1348" i="4"/>
  <c r="AA1348" i="4"/>
  <c r="Z3690" i="4"/>
  <c r="U3690" i="4" a="1"/>
  <c r="AA3690" i="4"/>
  <c r="U7312" i="4" a="1"/>
  <c r="Z7312" i="4"/>
  <c r="AA7312" i="4"/>
  <c r="AA502" i="4"/>
  <c r="Z502" i="4"/>
  <c r="U502" i="4" a="1"/>
  <c r="U2254" i="4" a="1"/>
  <c r="AA2254" i="4"/>
  <c r="Z2254" i="4"/>
  <c r="U4571" i="4" a="1"/>
  <c r="Z4571" i="4"/>
  <c r="AA4571" i="4"/>
  <c r="AA4201" i="4"/>
  <c r="Z4201" i="4"/>
  <c r="U4201" i="4" a="1"/>
  <c r="AA4582" i="4"/>
  <c r="Z4582" i="4"/>
  <c r="U4582" i="4" a="1"/>
  <c r="U2180" i="4" a="1"/>
  <c r="AA2180" i="4"/>
  <c r="Z2180" i="4"/>
  <c r="U3238" i="4" a="1"/>
  <c r="AA3238" i="4"/>
  <c r="Z3238" i="4"/>
  <c r="U991" i="4" a="1"/>
  <c r="AA991" i="4"/>
  <c r="Z991" i="4"/>
  <c r="U5638" i="4" a="1"/>
  <c r="Z5638" i="4"/>
  <c r="AA5638" i="4"/>
  <c r="U765" i="4" a="1"/>
  <c r="AA765" i="4"/>
  <c r="Z765" i="4"/>
  <c r="U3315" i="4" a="1"/>
  <c r="Z3315" i="4"/>
  <c r="AA3315" i="4"/>
  <c r="U6248" i="4" a="1"/>
  <c r="Z6248" i="4"/>
  <c r="AA6248" i="4"/>
  <c r="Z4887" i="4"/>
  <c r="AA4887" i="4"/>
  <c r="U4887" i="4" a="1"/>
  <c r="U4231" i="4" a="1"/>
  <c r="Z4231" i="4"/>
  <c r="AA4231" i="4"/>
  <c r="AA126" i="4"/>
  <c r="U126" i="4" a="1"/>
  <c r="Z126" i="4"/>
  <c r="U7361" i="4" a="1"/>
  <c r="AA7361" i="4"/>
  <c r="Z7361" i="4"/>
  <c r="U7029" i="4" a="1"/>
  <c r="AA7029" i="4"/>
  <c r="Z7029" i="4"/>
  <c r="U4799" i="4" a="1"/>
  <c r="Z4799" i="4"/>
  <c r="AA4799" i="4"/>
  <c r="U8316" i="4" a="1"/>
  <c r="AA8316" i="4"/>
  <c r="Z8316" i="4"/>
  <c r="Z7851" i="4"/>
  <c r="AA7851" i="4"/>
  <c r="U7851" i="4" a="1"/>
  <c r="Z2766" i="4"/>
  <c r="AA2766" i="4"/>
  <c r="U2766" i="4" a="1"/>
  <c r="Z2464" i="4"/>
  <c r="U2464" i="4" a="1"/>
  <c r="AA2464" i="4"/>
  <c r="AA3719" i="4"/>
  <c r="U3719" i="4" a="1"/>
  <c r="Z3719" i="4"/>
  <c r="Z2769" i="4"/>
  <c r="U2769" i="4" a="1"/>
  <c r="AA2769" i="4"/>
  <c r="AA1645" i="4"/>
  <c r="Z1645" i="4"/>
  <c r="U1645" i="4" a="1"/>
  <c r="Z6242" i="4"/>
  <c r="AA6242" i="4"/>
  <c r="U6242" i="4" a="1"/>
  <c r="U5001" i="4" a="1"/>
  <c r="AA5001" i="4"/>
  <c r="Z5001" i="4"/>
  <c r="AA3614" i="4"/>
  <c r="U3614" i="4" a="1"/>
  <c r="Z3614" i="4"/>
  <c r="AA7880" i="4"/>
  <c r="U7880" i="4" a="1"/>
  <c r="Z7880" i="4"/>
  <c r="AA3483" i="4"/>
  <c r="Z3483" i="4"/>
  <c r="U3483" i="4" a="1"/>
  <c r="AA7885" i="4"/>
  <c r="U7885" i="4" a="1"/>
  <c r="Z7885" i="4"/>
  <c r="Z155" i="4"/>
  <c r="AA155" i="4"/>
  <c r="U155" i="4" a="1"/>
  <c r="AA1757" i="4"/>
  <c r="Z1757" i="4"/>
  <c r="U1757" i="4" a="1"/>
  <c r="U2686" i="4" a="1"/>
  <c r="AA2686" i="4"/>
  <c r="Z2686" i="4"/>
  <c r="AA5239" i="4"/>
  <c r="U5239" i="4" a="1"/>
  <c r="Z5239" i="4"/>
  <c r="Z3581" i="4"/>
  <c r="AA3581" i="4"/>
  <c r="U3581" i="4" a="1"/>
  <c r="U5374" i="4" a="1"/>
  <c r="Z5374" i="4"/>
  <c r="AA5374" i="4"/>
  <c r="Z1591" i="4"/>
  <c r="U1591" i="4" a="1"/>
  <c r="AA1591" i="4"/>
  <c r="U5288" i="4" a="1"/>
  <c r="Z5288" i="4"/>
  <c r="AA5288" i="4"/>
  <c r="AA3899" i="4"/>
  <c r="Z3899" i="4"/>
  <c r="U3899" i="4" a="1"/>
  <c r="U1548" i="4" a="1"/>
  <c r="AA1548" i="4"/>
  <c r="Z1548" i="4"/>
  <c r="U7426" i="4" a="1"/>
  <c r="AA7426" i="4"/>
  <c r="Z7426" i="4"/>
  <c r="Z5678" i="4"/>
  <c r="U5678" i="4" a="1"/>
  <c r="AA5678" i="4"/>
  <c r="Z1963" i="4"/>
  <c r="U1963" i="4" a="1"/>
  <c r="AA1963" i="4"/>
  <c r="Z7064" i="4"/>
  <c r="U7064" i="4" a="1"/>
  <c r="AA7064" i="4"/>
  <c r="AA1770" i="4"/>
  <c r="Z1770" i="4"/>
  <c r="U1770" i="4" a="1"/>
  <c r="U516" i="4" a="1"/>
  <c r="AA516" i="4"/>
  <c r="Z516" i="4"/>
  <c r="U1701" i="4" a="1"/>
  <c r="AA1701" i="4"/>
  <c r="Z1701" i="4"/>
  <c r="U3573" i="4" a="1"/>
  <c r="AA3573" i="4"/>
  <c r="Z3573" i="4"/>
  <c r="AA2602" i="4"/>
  <c r="U2602" i="4" a="1"/>
  <c r="Z2602" i="4"/>
  <c r="U6548" i="4" a="1"/>
  <c r="AA6548" i="4"/>
  <c r="Z6548" i="4"/>
  <c r="Z41" i="4"/>
  <c r="U41" i="4" a="1"/>
  <c r="AA41" i="4"/>
  <c r="AA1053" i="4"/>
  <c r="Z1053" i="4"/>
  <c r="U1053" i="4" a="1"/>
  <c r="AA2138" i="4"/>
  <c r="Z2138" i="4"/>
  <c r="U2138" i="4" a="1"/>
  <c r="U7931" i="4" a="1"/>
  <c r="AA7931" i="4"/>
  <c r="Z7931" i="4"/>
  <c r="U5558" i="4" a="1"/>
  <c r="Z5558" i="4"/>
  <c r="AA5558" i="4"/>
  <c r="U6609" i="4" a="1"/>
  <c r="AA6609" i="4"/>
  <c r="Z6609" i="4"/>
  <c r="Z1071" i="4"/>
  <c r="AA1071" i="4"/>
  <c r="U1071" i="4" a="1"/>
  <c r="Z1316" i="4"/>
  <c r="U1316" i="4" a="1"/>
  <c r="AA1316" i="4"/>
  <c r="U6202" i="4" a="1"/>
  <c r="AA6202" i="4"/>
  <c r="Z6202" i="4"/>
  <c r="Z1150" i="4"/>
  <c r="AA1150" i="4"/>
  <c r="U1150" i="4" a="1"/>
  <c r="Z2661" i="4"/>
  <c r="AA2661" i="4"/>
  <c r="U2661" i="4" a="1"/>
  <c r="Z3980" i="4"/>
  <c r="U3980" i="4" a="1"/>
  <c r="AA3980" i="4"/>
  <c r="Z7812" i="4"/>
  <c r="U7812" i="4" a="1"/>
  <c r="AA7812" i="4"/>
  <c r="Z2087" i="4"/>
  <c r="U2087" i="4" a="1"/>
  <c r="AA2087" i="4"/>
  <c r="Z3231" i="4"/>
  <c r="U3231" i="4" a="1"/>
  <c r="AA3231" i="4"/>
  <c r="AA2797" i="4"/>
  <c r="Z2797" i="4"/>
  <c r="U2797" i="4" a="1"/>
  <c r="Z8301" i="4"/>
  <c r="AA8301" i="4"/>
  <c r="U8301" i="4" a="1"/>
  <c r="Z2652" i="4"/>
  <c r="U2652" i="4" a="1"/>
  <c r="AA2652" i="4"/>
  <c r="U5507" i="4" a="1"/>
  <c r="Z5507" i="4"/>
  <c r="AA5507" i="4"/>
  <c r="Z5493" i="4"/>
  <c r="U5493" i="4" a="1"/>
  <c r="AA5493" i="4"/>
  <c r="Z3552" i="4"/>
  <c r="U3552" i="4" a="1"/>
  <c r="AA3552" i="4"/>
  <c r="U5272" i="4" a="1"/>
  <c r="Z5272" i="4"/>
  <c r="AA5272" i="4"/>
  <c r="Z1028" i="4"/>
  <c r="U1028" i="4" a="1"/>
  <c r="AA1028" i="4"/>
  <c r="Z6133" i="4"/>
  <c r="AA6133" i="4"/>
  <c r="U6133" i="4" a="1"/>
  <c r="Z1275" i="4"/>
  <c r="U1275" i="4" a="1"/>
  <c r="AA1275" i="4"/>
  <c r="Z239" i="4"/>
  <c r="AA239" i="4"/>
  <c r="U239" i="4" a="1"/>
  <c r="Z2805" i="4"/>
  <c r="AA2805" i="4"/>
  <c r="U2805" i="4" a="1"/>
  <c r="Z1929" i="4"/>
  <c r="AA1929" i="4"/>
  <c r="U1929" i="4" a="1"/>
  <c r="AA4117" i="4"/>
  <c r="U4117" i="4" a="1"/>
  <c r="Z4117" i="4"/>
  <c r="U6059" i="4" a="1"/>
  <c r="AA6059" i="4"/>
  <c r="Z6059" i="4"/>
  <c r="Z1954" i="4"/>
  <c r="AA1954" i="4"/>
  <c r="U1954" i="4" a="1"/>
  <c r="AA490" i="4"/>
  <c r="U490" i="4" a="1"/>
  <c r="Z490" i="4"/>
  <c r="U7134" i="4" a="1"/>
  <c r="AA7134" i="4"/>
  <c r="Z7134" i="4"/>
  <c r="AA203" i="4"/>
  <c r="U203" i="4" a="1"/>
  <c r="Z203" i="4"/>
  <c r="AA3918" i="4"/>
  <c r="U3918" i="4" a="1"/>
  <c r="Z3918" i="4"/>
  <c r="U5620" i="4" a="1"/>
  <c r="AA5620" i="4"/>
  <c r="Z5620" i="4"/>
  <c r="AA4054" i="4"/>
  <c r="U4054" i="4" a="1"/>
  <c r="Z4054" i="4"/>
  <c r="U1596" i="4" a="1"/>
  <c r="AA1596" i="4"/>
  <c r="Z1596" i="4"/>
  <c r="U6592" i="4" a="1"/>
  <c r="AA6592" i="4"/>
  <c r="Z6592" i="4"/>
  <c r="U2103" i="4" a="1"/>
  <c r="AA2103" i="4"/>
  <c r="Z2103" i="4"/>
  <c r="U1931" i="4" a="1"/>
  <c r="Z1931" i="4"/>
  <c r="AA1931" i="4"/>
  <c r="U982" i="4" a="1"/>
  <c r="Z982" i="4"/>
  <c r="AA982" i="4"/>
  <c r="U7623" i="4" a="1"/>
  <c r="Z7623" i="4"/>
  <c r="AA7623" i="4"/>
  <c r="Z3907" i="4"/>
  <c r="U3907" i="4" a="1"/>
  <c r="AA3907" i="4"/>
  <c r="Z7397" i="4"/>
  <c r="U7397" i="4" a="1"/>
  <c r="AA7397" i="4"/>
  <c r="Z147" i="4"/>
  <c r="U147" i="4" a="1"/>
  <c r="AA147" i="4"/>
  <c r="Z2593" i="4"/>
  <c r="U2593" i="4" a="1"/>
  <c r="AA2593" i="4"/>
  <c r="U7508" i="4" a="1"/>
  <c r="AA7508" i="4"/>
  <c r="Z7508" i="4"/>
  <c r="U5673" i="4" a="1"/>
  <c r="AA5673" i="4"/>
  <c r="Z5673" i="4"/>
  <c r="U5804" i="4" a="1"/>
  <c r="AA5804" i="4"/>
  <c r="Z5804" i="4"/>
  <c r="AA5425" i="4"/>
  <c r="Z5425" i="4"/>
  <c r="U5425" i="4" a="1"/>
  <c r="U4280" i="4" a="1"/>
  <c r="AA4280" i="4"/>
  <c r="Z4280" i="4"/>
  <c r="U1097" i="4" a="1"/>
  <c r="AA1097" i="4"/>
  <c r="Z1097" i="4"/>
  <c r="AA7793" i="4"/>
  <c r="U7793" i="4" a="1"/>
  <c r="Z7793" i="4"/>
  <c r="AA917" i="4"/>
  <c r="U917" i="4" a="1"/>
  <c r="Z917" i="4"/>
  <c r="Z5763" i="4"/>
  <c r="AA5763" i="4"/>
  <c r="U5763" i="4" a="1"/>
  <c r="U4748" i="4" a="1"/>
  <c r="AA4748" i="4"/>
  <c r="Z4748" i="4"/>
  <c r="U6736" i="4" a="1"/>
  <c r="AA6736" i="4"/>
  <c r="Z6736" i="4"/>
  <c r="U7354" i="4" a="1"/>
  <c r="AA7354" i="4"/>
  <c r="Z7354" i="4"/>
  <c r="AA7231" i="4"/>
  <c r="Z7231" i="4"/>
  <c r="U7231" i="4" a="1"/>
  <c r="Z6307" i="4"/>
  <c r="U6307" i="4" a="1"/>
  <c r="AA6307" i="4"/>
  <c r="Z1789" i="4"/>
  <c r="U1789" i="4" a="1"/>
  <c r="AA1789" i="4"/>
  <c r="U2226" i="4" a="1"/>
  <c r="AA2226" i="4"/>
  <c r="Z2226" i="4"/>
  <c r="U5910" i="4" a="1"/>
  <c r="AA5910" i="4"/>
  <c r="Z5910" i="4"/>
  <c r="U7690" i="4" a="1"/>
  <c r="Z7690" i="4"/>
  <c r="AA7690" i="4"/>
  <c r="U4695" i="4" a="1"/>
  <c r="AA4695" i="4"/>
  <c r="Z4695" i="4"/>
  <c r="Z8137" i="4"/>
  <c r="U8137" i="4" a="1"/>
  <c r="AA8137" i="4"/>
  <c r="AA768" i="4"/>
  <c r="Z768" i="4"/>
  <c r="U768" i="4" a="1"/>
  <c r="U3654" i="4" a="1"/>
  <c r="Z3654" i="4"/>
  <c r="AA3654" i="4"/>
  <c r="U6504" i="4" a="1"/>
  <c r="AA6504" i="4"/>
  <c r="Z6504" i="4"/>
  <c r="AA3548" i="4"/>
  <c r="Z3548" i="4"/>
  <c r="U3548" i="4" a="1"/>
  <c r="Z1545" i="4"/>
  <c r="AA1545" i="4"/>
  <c r="U1545" i="4" a="1"/>
  <c r="AA2463" i="4"/>
  <c r="U2463" i="4" a="1"/>
  <c r="Z2463" i="4"/>
  <c r="Z3964" i="4"/>
  <c r="AA3964" i="4"/>
  <c r="U3964" i="4" a="1"/>
  <c r="AA194" i="4"/>
  <c r="Z194" i="4"/>
  <c r="U194" i="4" a="1"/>
  <c r="U2423" i="4" a="1"/>
  <c r="Z2423" i="4"/>
  <c r="AA2423" i="4"/>
  <c r="U457" i="4" a="1"/>
  <c r="Z457" i="4"/>
  <c r="AA457" i="4"/>
  <c r="U407" i="4" a="1"/>
  <c r="Z407" i="4"/>
  <c r="AA407" i="4"/>
  <c r="AA8221" i="4"/>
  <c r="Z8221" i="4"/>
  <c r="U8221" i="4" a="1"/>
  <c r="U8007" i="4" a="1"/>
  <c r="Z8007" i="4"/>
  <c r="AA8007" i="4"/>
  <c r="U4271" i="4" a="1"/>
  <c r="Z4271" i="4"/>
  <c r="AA4271" i="4"/>
  <c r="Z6938" i="4"/>
  <c r="U6938" i="4" a="1"/>
  <c r="AA6938" i="4"/>
  <c r="AA6629" i="4"/>
  <c r="U6629" i="4" a="1"/>
  <c r="Z6629" i="4"/>
  <c r="U981" i="4" a="1"/>
  <c r="AA981" i="4"/>
  <c r="Z981" i="4"/>
  <c r="U794" i="4" a="1"/>
  <c r="Z794" i="4"/>
  <c r="AA794" i="4"/>
  <c r="U1512" i="4" a="1"/>
  <c r="Z1512" i="4"/>
  <c r="AA1512" i="4"/>
  <c r="U5370" i="4" a="1"/>
  <c r="Z5370" i="4"/>
  <c r="AA5370" i="4"/>
  <c r="U6622" i="4" a="1"/>
  <c r="Z6622" i="4"/>
  <c r="AA6622" i="4"/>
  <c r="U4484" i="4" a="1"/>
  <c r="AA4484" i="4"/>
  <c r="Z4484" i="4"/>
  <c r="U5178" i="4" a="1"/>
  <c r="Z5178" i="4"/>
  <c r="AA5178" i="4"/>
  <c r="U3406" i="4" a="1"/>
  <c r="AA3406" i="4"/>
  <c r="Z3406" i="4"/>
  <c r="U8230" i="4" a="1"/>
  <c r="Z8230" i="4"/>
  <c r="AA8230" i="4"/>
  <c r="U7993" i="4" a="1"/>
  <c r="AA7993" i="4"/>
  <c r="Z7993" i="4"/>
  <c r="Z2716" i="4"/>
  <c r="AA2716" i="4"/>
  <c r="U2716" i="4" a="1"/>
  <c r="U3372" i="4" a="1"/>
  <c r="AA3372" i="4"/>
  <c r="Z3372" i="4"/>
  <c r="U432" i="4" a="1"/>
  <c r="AA432" i="4"/>
  <c r="Z432" i="4"/>
  <c r="U8338" i="4" a="1"/>
  <c r="Z8338" i="4"/>
  <c r="AA8338" i="4"/>
  <c r="Z8072" i="4"/>
  <c r="AA8072" i="4"/>
  <c r="U8072" i="4" a="1"/>
  <c r="U7967" i="4" a="1"/>
  <c r="Z7967" i="4"/>
  <c r="AA7967" i="4"/>
  <c r="AA1514" i="4"/>
  <c r="U1514" i="4" a="1"/>
  <c r="Z1514" i="4"/>
  <c r="AA6790" i="4"/>
  <c r="U6790" i="4" a="1"/>
  <c r="Z6790" i="4"/>
  <c r="U4197" i="4" a="1"/>
  <c r="AA4197" i="4"/>
  <c r="Z4197" i="4"/>
  <c r="AA1388" i="4"/>
  <c r="U1388" i="4" a="1"/>
  <c r="Z1388" i="4"/>
  <c r="AA8113" i="4"/>
  <c r="Z8113" i="4"/>
  <c r="U8113" i="4" a="1"/>
  <c r="AA4276" i="4"/>
  <c r="Z4276" i="4"/>
  <c r="U4276" i="4" a="1"/>
  <c r="Z5264" i="4"/>
  <c r="U5264" i="4" a="1"/>
  <c r="AA5264" i="4"/>
  <c r="U5336" i="4" a="1"/>
  <c r="Z5336" i="4"/>
  <c r="AA5336" i="4"/>
  <c r="Z6097" i="4"/>
  <c r="AA6097" i="4"/>
  <c r="U6097" i="4" a="1"/>
  <c r="U4700" i="4" a="1"/>
  <c r="Z4700" i="4"/>
  <c r="AA4700" i="4"/>
  <c r="AA2375" i="4"/>
  <c r="U2375" i="4" a="1"/>
  <c r="Z2375" i="4"/>
  <c r="Z1011" i="4"/>
  <c r="U1011" i="4" a="1"/>
  <c r="AA1011" i="4"/>
  <c r="AA3023" i="4"/>
  <c r="U3023" i="4" a="1"/>
  <c r="Z3023" i="4"/>
  <c r="U7208" i="4" a="1"/>
  <c r="AA7208" i="4"/>
  <c r="Z7208" i="4"/>
  <c r="Z4549" i="4"/>
  <c r="U4549" i="4" a="1"/>
  <c r="AA4549" i="4"/>
  <c r="Z8189" i="4"/>
  <c r="U8189" i="4" a="1"/>
  <c r="AA8189" i="4"/>
  <c r="Z5644" i="4"/>
  <c r="U5644" i="4" a="1"/>
  <c r="AA5644" i="4"/>
  <c r="Z7090" i="4"/>
  <c r="U7090" i="4" a="1"/>
  <c r="AA7090" i="4"/>
  <c r="Z3228" i="4"/>
  <c r="AA3228" i="4"/>
  <c r="U3228" i="4" a="1"/>
  <c r="AA4121" i="4"/>
  <c r="U4121" i="4" a="1"/>
  <c r="Z4121" i="4"/>
  <c r="U7043" i="4" a="1"/>
  <c r="Z7043" i="4"/>
  <c r="AA7043" i="4"/>
  <c r="U1521" i="4" a="1"/>
  <c r="Z1521" i="4"/>
  <c r="AA1521" i="4"/>
  <c r="U3523" i="4" a="1"/>
  <c r="Z3523" i="4"/>
  <c r="AA3523" i="4"/>
  <c r="U6096" i="4" a="1"/>
  <c r="Z6096" i="4"/>
  <c r="AA6096" i="4"/>
  <c r="Z6577" i="4"/>
  <c r="U6577" i="4" a="1"/>
  <c r="AA6577" i="4"/>
  <c r="Z4777" i="4"/>
  <c r="U4777" i="4" a="1"/>
  <c r="AA4777" i="4"/>
  <c r="U161" i="4" a="1"/>
  <c r="AA161" i="4"/>
  <c r="Z161" i="4"/>
  <c r="AA6301" i="4"/>
  <c r="Z6301" i="4"/>
  <c r="U6301" i="4" a="1"/>
  <c r="Z2231" i="4"/>
  <c r="U2231" i="4" a="1"/>
  <c r="AA2231" i="4"/>
  <c r="Z2027" i="4"/>
  <c r="U2027" i="4" a="1"/>
  <c r="AA2027" i="4"/>
  <c r="Z3571" i="4"/>
  <c r="AA3571" i="4"/>
  <c r="U3571" i="4" a="1"/>
  <c r="AA1480" i="4"/>
  <c r="U1480" i="4" a="1"/>
  <c r="Z1480" i="4"/>
  <c r="AA2064" i="4"/>
  <c r="Z2064" i="4"/>
  <c r="U2064" i="4" a="1"/>
  <c r="U2397" i="4" a="1"/>
  <c r="Z2397" i="4"/>
  <c r="AA2397" i="4"/>
  <c r="U1397" i="4" a="1"/>
  <c r="AA1397" i="4"/>
  <c r="Z1397" i="4"/>
  <c r="Z266" i="4"/>
  <c r="AA266" i="4"/>
  <c r="U266" i="4" a="1"/>
  <c r="Z7659" i="4"/>
  <c r="AA7659" i="4"/>
  <c r="U7659" i="4" a="1"/>
  <c r="Z8166" i="4"/>
  <c r="AA8166" i="4"/>
  <c r="U8166" i="4" a="1"/>
  <c r="U6829" i="4" a="1"/>
  <c r="AA6829" i="4"/>
  <c r="Z6829" i="4"/>
  <c r="Z4681" i="4"/>
  <c r="AA4681" i="4"/>
  <c r="U4681" i="4" a="1"/>
  <c r="AA2878" i="4"/>
  <c r="Z2878" i="4"/>
  <c r="U2878" i="4" a="1"/>
  <c r="Z1692" i="4"/>
  <c r="AA1692" i="4"/>
  <c r="U1692" i="4" a="1"/>
  <c r="U1163" i="4" a="1"/>
  <c r="AA1163" i="4"/>
  <c r="Z1163" i="4"/>
  <c r="Z58" i="4"/>
  <c r="AA58" i="4"/>
  <c r="U58" i="4" a="1"/>
  <c r="AA6997" i="4"/>
  <c r="U6997" i="4" a="1"/>
  <c r="Z6997" i="4"/>
  <c r="AA2585" i="4"/>
  <c r="U2585" i="4" a="1"/>
  <c r="Z2585" i="4"/>
  <c r="AA2920" i="4"/>
  <c r="U2920" i="4" a="1"/>
  <c r="Z2920" i="4"/>
  <c r="Z1394" i="4"/>
  <c r="AA1394" i="4"/>
  <c r="U1394" i="4" a="1"/>
  <c r="Z1311" i="4"/>
  <c r="AA1311" i="4"/>
  <c r="U1311" i="4" a="1"/>
  <c r="AA4187" i="4"/>
  <c r="Z4187" i="4"/>
  <c r="U4187" i="4" a="1"/>
  <c r="Z6215" i="4"/>
  <c r="U6215" i="4" a="1"/>
  <c r="AA6215" i="4"/>
  <c r="U7331" i="4" a="1"/>
  <c r="Z7331" i="4"/>
  <c r="AA7331" i="4"/>
  <c r="Z5389" i="4"/>
  <c r="U5389" i="4" a="1"/>
  <c r="AA5389" i="4"/>
  <c r="Z6275" i="4"/>
  <c r="AA6275" i="4"/>
  <c r="U6275" i="4" a="1"/>
  <c r="AA3250" i="4"/>
  <c r="Z3250" i="4"/>
  <c r="U3250" i="4" a="1"/>
  <c r="U3307" i="4" a="1"/>
  <c r="Z3307" i="4"/>
  <c r="AA3307" i="4"/>
  <c r="Z4218" i="4"/>
  <c r="U4218" i="4" a="1"/>
  <c r="AA4218" i="4"/>
  <c r="U8234" i="4" a="1"/>
  <c r="Z8234" i="4"/>
  <c r="AA8234" i="4"/>
  <c r="AA573" i="4"/>
  <c r="U573" i="4" a="1"/>
  <c r="Z573" i="4"/>
  <c r="U291" i="4" a="1"/>
  <c r="Z291" i="4"/>
  <c r="AA291" i="4"/>
  <c r="U7663" i="4" a="1"/>
  <c r="Z7663" i="4"/>
  <c r="AA7663" i="4"/>
  <c r="U7367" i="4" a="1"/>
  <c r="AA7367" i="4"/>
  <c r="Z7367" i="4"/>
  <c r="Z7118" i="4"/>
  <c r="AA7118" i="4"/>
  <c r="U7118" i="4" a="1"/>
  <c r="Z3953" i="4"/>
  <c r="AA3953" i="4"/>
  <c r="U3953" i="4" a="1"/>
  <c r="Z1551" i="4"/>
  <c r="AA1551" i="4"/>
  <c r="U1551" i="4" a="1"/>
  <c r="Z5554" i="4"/>
  <c r="AA5554" i="4"/>
  <c r="U5554" i="4" a="1"/>
  <c r="Z470" i="4"/>
  <c r="AA470" i="4"/>
  <c r="U470" i="4" a="1"/>
  <c r="Z4595" i="4"/>
  <c r="AA4595" i="4"/>
  <c r="U4595" i="4" a="1"/>
  <c r="Z1787" i="4"/>
  <c r="AA1787" i="4"/>
  <c r="U1787" i="4" a="1"/>
  <c r="Z5392" i="4"/>
  <c r="AA5392" i="4"/>
  <c r="U5392" i="4" a="1"/>
  <c r="Z3630" i="4"/>
  <c r="AA3630" i="4"/>
  <c r="U3630" i="4" a="1"/>
  <c r="AA5831" i="4"/>
  <c r="U5831" i="4" a="1"/>
  <c r="Z5831" i="4"/>
  <c r="U1144" i="4" a="1"/>
  <c r="AA1144" i="4"/>
  <c r="Z1144" i="4"/>
  <c r="U2675" i="4" a="1"/>
  <c r="AA2675" i="4"/>
  <c r="Z2675" i="4"/>
  <c r="U6457" i="4" a="1"/>
  <c r="AA6457" i="4"/>
  <c r="Z6457" i="4"/>
  <c r="U4838" i="4" a="1"/>
  <c r="AA4838" i="4"/>
  <c r="Z4838" i="4"/>
  <c r="AA317" i="4"/>
  <c r="U317" i="4" a="1"/>
  <c r="Z317" i="4"/>
  <c r="AA6151" i="4"/>
  <c r="Z6151" i="4"/>
  <c r="U6151" i="4" a="1"/>
  <c r="AA3574" i="4"/>
  <c r="U3574" i="4" a="1"/>
  <c r="Z3574" i="4"/>
  <c r="U306" i="4" a="1"/>
  <c r="Z306" i="4"/>
  <c r="AA306" i="4"/>
  <c r="U3468" i="4" a="1"/>
  <c r="Z3468" i="4"/>
  <c r="AA3468" i="4"/>
  <c r="U600" i="4" a="1"/>
  <c r="Z600" i="4"/>
  <c r="AA600" i="4"/>
  <c r="U3076" i="4" a="1"/>
  <c r="Z3076" i="4"/>
  <c r="AA3076" i="4"/>
  <c r="AA6046" i="4"/>
  <c r="U6046" i="4" a="1"/>
  <c r="Z6046" i="4"/>
  <c r="Z4640" i="4"/>
  <c r="AA4640" i="4"/>
  <c r="U4640" i="4" a="1"/>
  <c r="Z3885" i="4"/>
  <c r="U3885" i="4" a="1"/>
  <c r="AA3885" i="4"/>
  <c r="Z1833" i="4"/>
  <c r="AA1833" i="4"/>
  <c r="U1833" i="4" a="1"/>
  <c r="AA7528" i="4"/>
  <c r="Z7528" i="4"/>
  <c r="U7528" i="4" a="1"/>
  <c r="AA761" i="4"/>
  <c r="U761" i="4" a="1"/>
  <c r="Z761" i="4"/>
  <c r="AA1220" i="4"/>
  <c r="Z1220" i="4"/>
  <c r="U1220" i="4" a="1"/>
  <c r="AA837" i="4"/>
  <c r="Z837" i="4"/>
  <c r="U837" i="4" a="1"/>
  <c r="AA7248" i="4"/>
  <c r="U7248" i="4" a="1"/>
  <c r="Z7248" i="4"/>
  <c r="AA2752" i="4"/>
  <c r="U2752" i="4" a="1"/>
  <c r="Z2752" i="4"/>
  <c r="AA6882" i="4"/>
  <c r="U6882" i="4" a="1"/>
  <c r="Z6882" i="4"/>
  <c r="AA4235" i="4"/>
  <c r="U4235" i="4" a="1"/>
  <c r="Z4235" i="4"/>
  <c r="AA5880" i="4"/>
  <c r="U5880" i="4" a="1"/>
  <c r="Z5880" i="4"/>
  <c r="AA8158" i="4"/>
  <c r="U8158" i="4" a="1"/>
  <c r="Z8158" i="4"/>
  <c r="AA878" i="4"/>
  <c r="U878" i="4" a="1"/>
  <c r="Z878" i="4"/>
  <c r="U6836" i="4" a="1"/>
  <c r="Z6836" i="4"/>
  <c r="AA6836" i="4"/>
  <c r="AA1345" i="4"/>
  <c r="Z1345" i="4"/>
  <c r="U1345" i="4" a="1"/>
  <c r="AA4202" i="4"/>
  <c r="Z4202" i="4"/>
  <c r="U4202" i="4" a="1"/>
  <c r="AA204" i="4"/>
  <c r="Z204" i="4"/>
  <c r="U204" i="4" a="1"/>
  <c r="AA5470" i="4"/>
  <c r="U5470" i="4" a="1"/>
  <c r="Z5470" i="4"/>
  <c r="AA7867" i="4"/>
  <c r="Z7867" i="4"/>
  <c r="U7867" i="4" a="1"/>
  <c r="AA6199" i="4"/>
  <c r="Z6199" i="4"/>
  <c r="U6199" i="4" a="1"/>
  <c r="AA5362" i="4"/>
  <c r="Z5362" i="4"/>
  <c r="U5362" i="4" a="1"/>
  <c r="U8081" i="4" a="1"/>
  <c r="AA8081" i="4"/>
  <c r="Z8081" i="4"/>
  <c r="Z296" i="4"/>
  <c r="U296" i="4" a="1"/>
  <c r="AA296" i="4"/>
  <c r="U4841" i="4" a="1"/>
  <c r="Z4841" i="4"/>
  <c r="AA4841" i="4"/>
  <c r="Z5787" i="4"/>
  <c r="AA5787" i="4"/>
  <c r="U5787" i="4" a="1"/>
  <c r="U3078" i="4" a="1"/>
  <c r="AA3078" i="4"/>
  <c r="Z3078" i="4"/>
  <c r="U6105" i="4" a="1"/>
  <c r="AA6105" i="4"/>
  <c r="Z6105" i="4"/>
  <c r="U4978" i="4" a="1"/>
  <c r="Z4978" i="4"/>
  <c r="AA4978" i="4"/>
  <c r="U1369" i="4" a="1"/>
  <c r="AA1369" i="4"/>
  <c r="Z1369" i="4"/>
  <c r="AA6781" i="4"/>
  <c r="U6781" i="4" a="1"/>
  <c r="Z6781" i="4"/>
  <c r="AA6595" i="4"/>
  <c r="U6595" i="4" a="1"/>
  <c r="Z6595" i="4"/>
  <c r="AA7634" i="4"/>
  <c r="U7634" i="4" a="1"/>
  <c r="Z7634" i="4"/>
  <c r="AA5741" i="4"/>
  <c r="Z5741" i="4"/>
  <c r="U5741" i="4" a="1"/>
  <c r="AA4293" i="4"/>
  <c r="Z4293" i="4"/>
  <c r="U4293" i="4" a="1"/>
  <c r="AA3356" i="4"/>
  <c r="Z3356" i="4"/>
  <c r="U3356" i="4" a="1"/>
  <c r="AA2145" i="4"/>
  <c r="Z2145" i="4"/>
  <c r="U2145" i="4" a="1"/>
  <c r="AA1336" i="4"/>
  <c r="Z1336" i="4"/>
  <c r="U1336" i="4" a="1"/>
  <c r="AA2431" i="4"/>
  <c r="U2431" i="4" a="1"/>
  <c r="Z2431" i="4"/>
  <c r="Z795" i="4"/>
  <c r="U795" i="4" a="1"/>
  <c r="AA795" i="4"/>
  <c r="AA6384" i="4"/>
  <c r="U6384" i="4" a="1"/>
  <c r="Z6384" i="4"/>
  <c r="AA4498" i="4"/>
  <c r="Z4498" i="4"/>
  <c r="U4498" i="4" a="1"/>
  <c r="AA2638" i="4"/>
  <c r="Z2638" i="4"/>
  <c r="U2638" i="4" a="1"/>
  <c r="AA8057" i="4"/>
  <c r="Z8057" i="4"/>
  <c r="U8057" i="4" a="1"/>
  <c r="Z5818" i="4"/>
  <c r="AA5818" i="4"/>
  <c r="U5818" i="4" a="1"/>
  <c r="Z8165" i="4"/>
  <c r="AA8165" i="4"/>
  <c r="U8165" i="4" a="1"/>
  <c r="Z2581" i="4"/>
  <c r="AA2581" i="4"/>
  <c r="U2581" i="4" a="1"/>
  <c r="Z5645" i="4"/>
  <c r="AA5645" i="4"/>
  <c r="U5645" i="4" a="1"/>
  <c r="Z5934" i="4"/>
  <c r="AA5934" i="4"/>
  <c r="U5934" i="4" a="1"/>
  <c r="AA5295" i="4"/>
  <c r="U5295" i="4" a="1"/>
  <c r="Z5295" i="4"/>
  <c r="AA4208" i="4"/>
  <c r="Z4208" i="4"/>
  <c r="U4208" i="4" a="1"/>
  <c r="AA5065" i="4"/>
  <c r="U5065" i="4" a="1"/>
  <c r="Z5065" i="4"/>
  <c r="AA3327" i="4"/>
  <c r="Z3327" i="4"/>
  <c r="U3327" i="4" a="1"/>
  <c r="AA175" i="4"/>
  <c r="Z175" i="4"/>
  <c r="U175" i="4" a="1"/>
  <c r="Z7844" i="4"/>
  <c r="U7844" i="4" a="1"/>
  <c r="AA7844" i="4"/>
  <c r="U8202" i="4" a="1"/>
  <c r="Z8202" i="4"/>
  <c r="AA8202" i="4"/>
  <c r="AA6486" i="4"/>
  <c r="Z6486" i="4"/>
  <c r="U6486" i="4" a="1"/>
  <c r="AA5795" i="4"/>
  <c r="U5795" i="4" a="1"/>
  <c r="Z5795" i="4"/>
  <c r="U4398" i="4" a="1"/>
  <c r="Z4398" i="4"/>
  <c r="AA4398" i="4"/>
  <c r="Z3091" i="4"/>
  <c r="U3091" i="4" a="1"/>
  <c r="AA3091" i="4"/>
  <c r="U6331" i="4" a="1"/>
  <c r="Z6331" i="4"/>
  <c r="AA6331" i="4"/>
  <c r="Z5601" i="4"/>
  <c r="U5601" i="4" a="1"/>
  <c r="AA5601" i="4"/>
  <c r="Z232" i="4"/>
  <c r="AA232" i="4"/>
  <c r="U232" i="4" a="1"/>
  <c r="AA7564" i="4"/>
  <c r="U7564" i="4" a="1"/>
  <c r="Z7564" i="4"/>
  <c r="U5817" i="4" a="1"/>
  <c r="AA5817" i="4"/>
  <c r="Z5817" i="4"/>
  <c r="Z3074" i="4"/>
  <c r="AA3074" i="4"/>
  <c r="U3074" i="4" a="1"/>
  <c r="Z7258" i="4"/>
  <c r="AA7258" i="4"/>
  <c r="U7258" i="4" a="1"/>
  <c r="AA3603" i="4"/>
  <c r="U3603" i="4" a="1"/>
  <c r="Z3603" i="4"/>
  <c r="U3012" i="4" a="1"/>
  <c r="AA3012" i="4"/>
  <c r="Z3012" i="4"/>
  <c r="AA3388" i="4"/>
  <c r="U3388" i="4" a="1"/>
  <c r="Z3388" i="4"/>
  <c r="U3623" i="4" a="1"/>
  <c r="AA3623" i="4"/>
  <c r="Z3623" i="4"/>
  <c r="AA4424" i="4"/>
  <c r="U4424" i="4" a="1"/>
  <c r="Z4424" i="4"/>
  <c r="AA7119" i="4"/>
  <c r="Z7119" i="4"/>
  <c r="U7119" i="4" a="1"/>
  <c r="U3822" i="4" a="1"/>
  <c r="Z3822" i="4"/>
  <c r="AA3822" i="4"/>
  <c r="AA567" i="4"/>
  <c r="Z567" i="4"/>
  <c r="U567" i="4" a="1"/>
  <c r="Z5394" i="4"/>
  <c r="U5394" i="4" a="1"/>
  <c r="AA5394" i="4"/>
  <c r="Z4332" i="4"/>
  <c r="U4332" i="4" a="1"/>
  <c r="AA4332" i="4"/>
  <c r="AA594" i="4"/>
  <c r="U594" i="4" a="1"/>
  <c r="Z594" i="4"/>
  <c r="AA4282" i="4"/>
  <c r="U4282" i="4" a="1"/>
  <c r="Z4282" i="4"/>
  <c r="U3429" i="4" a="1"/>
  <c r="AA3429" i="4"/>
  <c r="Z3429" i="4"/>
  <c r="AA722" i="4"/>
  <c r="U722" i="4" a="1"/>
  <c r="Z722" i="4"/>
  <c r="U6751" i="4" a="1"/>
  <c r="AA6751" i="4"/>
  <c r="Z6751" i="4"/>
  <c r="Z6361" i="4"/>
  <c r="AA6361" i="4"/>
  <c r="U6361" i="4" a="1"/>
  <c r="Z1232" i="4"/>
  <c r="AA1232" i="4"/>
  <c r="U1232" i="4" a="1"/>
  <c r="Z7720" i="4"/>
  <c r="AA7720" i="4"/>
  <c r="U7720" i="4" a="1"/>
  <c r="AA1788" i="4"/>
  <c r="Z1788" i="4"/>
  <c r="U1788" i="4" a="1"/>
  <c r="Z5233" i="4"/>
  <c r="AA5233" i="4"/>
  <c r="U5233" i="4" a="1"/>
  <c r="Z396" i="4"/>
  <c r="U396" i="4" a="1"/>
  <c r="AA396" i="4"/>
  <c r="Z4575" i="4"/>
  <c r="U4575" i="4" a="1"/>
  <c r="AA4575" i="4"/>
  <c r="Z3656" i="4"/>
  <c r="AA3656" i="4"/>
  <c r="U3656" i="4" a="1"/>
  <c r="Z3276" i="4"/>
  <c r="AA3276" i="4"/>
  <c r="U3276" i="4" a="1"/>
  <c r="U804" i="4" a="1"/>
  <c r="AA804" i="4"/>
  <c r="Z804" i="4"/>
  <c r="Z6165" i="4"/>
  <c r="U6165" i="4" a="1"/>
  <c r="AA6165" i="4"/>
  <c r="Z8319" i="4"/>
  <c r="U8319" i="4" a="1"/>
  <c r="AA8319" i="4"/>
  <c r="U6357" i="4" a="1"/>
  <c r="Z6357" i="4"/>
  <c r="AA6357" i="4"/>
  <c r="Z815" i="4"/>
  <c r="U815" i="4" a="1"/>
  <c r="AA815" i="4"/>
  <c r="Z3890" i="4"/>
  <c r="AA3890" i="4"/>
  <c r="U3890" i="4" a="1"/>
  <c r="Z4997" i="4"/>
  <c r="AA4997" i="4"/>
  <c r="U4997" i="4" a="1"/>
  <c r="AA6026" i="4"/>
  <c r="U6026" i="4" a="1"/>
  <c r="Z6026" i="4"/>
  <c r="Z3113" i="4"/>
  <c r="U3113" i="4" a="1"/>
  <c r="AA3113" i="4"/>
  <c r="Z7729" i="4"/>
  <c r="AA7729" i="4"/>
  <c r="U7729" i="4" a="1"/>
  <c r="U4982" i="4" a="1"/>
  <c r="AA4982" i="4"/>
  <c r="Z4982" i="4"/>
  <c r="U7615" i="4" a="1"/>
  <c r="Z7615" i="4"/>
  <c r="AA7615" i="4"/>
  <c r="U5652" i="4" a="1"/>
  <c r="AA5652" i="4"/>
  <c r="Z5652" i="4"/>
  <c r="U6141" i="4" a="1"/>
  <c r="Z6141" i="4"/>
  <c r="AA6141" i="4"/>
  <c r="U4789" i="4" a="1"/>
  <c r="Z4789" i="4"/>
  <c r="AA4789" i="4"/>
  <c r="U3650" i="4" a="1"/>
  <c r="Z3650" i="4"/>
  <c r="AA3650" i="4"/>
  <c r="U7244" i="4" a="1"/>
  <c r="AA7244" i="4"/>
  <c r="Z7244" i="4"/>
  <c r="AA5018" i="4"/>
  <c r="Z5018" i="4"/>
  <c r="U5018" i="4" a="1"/>
  <c r="Z1626" i="4"/>
  <c r="AA1626" i="4"/>
  <c r="U1626" i="4" a="1"/>
  <c r="AA7633" i="4"/>
  <c r="Z7633" i="4"/>
  <c r="U7633" i="4" a="1"/>
  <c r="Z1802" i="4"/>
  <c r="AA1802" i="4"/>
  <c r="U1802" i="4" a="1"/>
  <c r="Z4849" i="4"/>
  <c r="AA4849" i="4"/>
  <c r="U4849" i="4" a="1"/>
  <c r="Z898" i="4"/>
  <c r="AA898" i="4"/>
  <c r="U898" i="4" a="1"/>
  <c r="U1875" i="4" a="1"/>
  <c r="AA1875" i="4"/>
  <c r="Z1875" i="4"/>
  <c r="AA1093" i="4"/>
  <c r="U1093" i="4" a="1"/>
  <c r="Z1093" i="4"/>
  <c r="U4934" i="4" a="1"/>
  <c r="AA4934" i="4"/>
  <c r="Z4934" i="4"/>
  <c r="U7083" i="4" a="1"/>
  <c r="AA7083" i="4"/>
  <c r="Z7083" i="4"/>
  <c r="AA2949" i="4"/>
  <c r="U2949" i="4" a="1"/>
  <c r="Z2949" i="4"/>
  <c r="U7060" i="4" a="1"/>
  <c r="AA7060" i="4"/>
  <c r="Z7060" i="4"/>
  <c r="AA6448" i="4"/>
  <c r="Z6448" i="4"/>
  <c r="U6448" i="4" a="1"/>
  <c r="AA8176" i="4"/>
  <c r="U8176" i="4" a="1"/>
  <c r="Z8176" i="4"/>
  <c r="AA8008" i="4"/>
  <c r="U8008" i="4" a="1"/>
  <c r="Z8008" i="4"/>
  <c r="U7234" i="4" a="1"/>
  <c r="AA7234" i="4"/>
  <c r="Z7234" i="4"/>
  <c r="AA2818" i="4"/>
  <c r="U2818" i="4" a="1"/>
  <c r="Z2818" i="4"/>
  <c r="AA5917" i="4"/>
  <c r="U5917" i="4" a="1"/>
  <c r="Z5917" i="4"/>
  <c r="Z559" i="4"/>
  <c r="U559" i="4" a="1"/>
  <c r="AA559" i="4"/>
  <c r="AA6992" i="4"/>
  <c r="U6992" i="4" a="1"/>
  <c r="Z6992" i="4"/>
  <c r="Z67" i="4"/>
  <c r="AA67" i="4"/>
  <c r="U67" i="4" a="1"/>
  <c r="U4347" i="4" a="1"/>
  <c r="AA4347" i="4"/>
  <c r="Z4347" i="4"/>
  <c r="U5761" i="4" a="1"/>
  <c r="AA5761" i="4"/>
  <c r="Z5761" i="4"/>
  <c r="AA3657" i="4"/>
  <c r="Z3657" i="4"/>
  <c r="U3657" i="4" a="1"/>
  <c r="AA1851" i="4"/>
  <c r="Z1851" i="4"/>
  <c r="U1851" i="4" a="1"/>
  <c r="AA5616" i="4"/>
  <c r="Z5616" i="4"/>
  <c r="U5616" i="4" a="1"/>
  <c r="Z2277" i="4"/>
  <c r="AA2277" i="4"/>
  <c r="U2277" i="4" a="1"/>
  <c r="AA5440" i="4"/>
  <c r="U5440" i="4" a="1"/>
  <c r="Z5440" i="4"/>
  <c r="AA7095" i="4"/>
  <c r="Z7095" i="4"/>
  <c r="U7095" i="4" a="1"/>
  <c r="AA6625" i="4"/>
  <c r="Z6625" i="4"/>
  <c r="U6625" i="4" a="1"/>
  <c r="U3197" i="4" a="1"/>
  <c r="AA3197" i="4"/>
  <c r="Z3197" i="4"/>
  <c r="AA2793" i="4"/>
  <c r="U2793" i="4" a="1"/>
  <c r="Z2793" i="4"/>
  <c r="AA956" i="4"/>
  <c r="U956" i="4" a="1"/>
  <c r="Z956" i="4"/>
  <c r="Z209" i="4"/>
  <c r="AA209" i="4"/>
  <c r="U209" i="4" a="1"/>
  <c r="Z4578" i="4"/>
  <c r="AA4578" i="4"/>
  <c r="U4578" i="4" a="1"/>
  <c r="AA3992" i="4"/>
  <c r="Z3992" i="4"/>
  <c r="U3992" i="4" a="1"/>
  <c r="AA6070" i="4"/>
  <c r="Z6070" i="4"/>
  <c r="U6070" i="4" a="1"/>
  <c r="AA8162" i="4"/>
  <c r="Z8162" i="4"/>
  <c r="U8162" i="4" a="1"/>
  <c r="Z6768" i="4"/>
  <c r="U6768" i="4" a="1"/>
  <c r="AA6768" i="4"/>
  <c r="AA1994" i="4"/>
  <c r="Z1994" i="4"/>
  <c r="U1994" i="4" a="1"/>
  <c r="U767" i="4" a="1"/>
  <c r="AA767" i="4"/>
  <c r="Z767" i="4"/>
  <c r="U1406" i="4" a="1"/>
  <c r="Z1406" i="4"/>
  <c r="AA1406" i="4"/>
  <c r="U1219" i="4" a="1"/>
  <c r="Z1219" i="4"/>
  <c r="AA1219" i="4"/>
  <c r="U3662" i="4" a="1"/>
  <c r="Z3662" i="4"/>
  <c r="AA3662" i="4"/>
  <c r="U6017" i="4" a="1"/>
  <c r="Z6017" i="4"/>
  <c r="AA6017" i="4"/>
  <c r="U5885" i="4" a="1"/>
  <c r="AA5885" i="4"/>
  <c r="Z5885" i="4"/>
  <c r="Z7581" i="4"/>
  <c r="U7581" i="4" a="1"/>
  <c r="AA7581" i="4"/>
  <c r="AA2853" i="4"/>
  <c r="Z2853" i="4"/>
  <c r="U2853" i="4" a="1"/>
  <c r="AA3687" i="4"/>
  <c r="Z3687" i="4"/>
  <c r="U3687" i="4" a="1"/>
  <c r="AA4242" i="4"/>
  <c r="Z4242" i="4"/>
  <c r="U4242" i="4" a="1"/>
  <c r="AA6313" i="4"/>
  <c r="Z6313" i="4"/>
  <c r="U6313" i="4" a="1"/>
  <c r="AA3965" i="4"/>
  <c r="Z3965" i="4"/>
  <c r="U3965" i="4" a="1"/>
  <c r="AA7678" i="4"/>
  <c r="U7678" i="4" a="1"/>
  <c r="Z7678" i="4"/>
  <c r="AA4130" i="4"/>
  <c r="U4130" i="4" a="1"/>
  <c r="Z4130" i="4"/>
  <c r="AA3458" i="4"/>
  <c r="Z3458" i="4"/>
  <c r="U3458" i="4" a="1"/>
  <c r="AA7140" i="4"/>
  <c r="Z7140" i="4"/>
  <c r="U7140" i="4" a="1"/>
  <c r="AA50" i="4"/>
  <c r="Z50" i="4"/>
  <c r="U50" i="4" a="1"/>
  <c r="AA2016" i="4"/>
  <c r="Z2016" i="4"/>
  <c r="U2016" i="4" a="1"/>
  <c r="U2927" i="4" a="1"/>
  <c r="AA2927" i="4"/>
  <c r="Z2927" i="4"/>
  <c r="AA3052" i="4"/>
  <c r="Z3052" i="4"/>
  <c r="U3052" i="4" a="1"/>
  <c r="AA3718" i="4"/>
  <c r="Z3718" i="4"/>
  <c r="U3718" i="4" a="1"/>
  <c r="Z5072" i="4"/>
  <c r="U5072" i="4" a="1"/>
  <c r="AA5072" i="4"/>
  <c r="U5066" i="4" a="1"/>
  <c r="Z5066" i="4"/>
  <c r="AA5066" i="4"/>
  <c r="AA2737" i="4"/>
  <c r="Z2737" i="4"/>
  <c r="U2737" i="4" a="1"/>
  <c r="AA7498" i="4"/>
  <c r="Z7498" i="4"/>
  <c r="U7498" i="4" a="1"/>
  <c r="AA6204" i="4"/>
  <c r="Z6204" i="4"/>
  <c r="U6204" i="4" a="1"/>
  <c r="Z2293" i="4"/>
  <c r="AA2293" i="4"/>
  <c r="U2293" i="4" a="1"/>
  <c r="AA7619" i="4"/>
  <c r="U7619" i="4" a="1"/>
  <c r="Z7619" i="4"/>
  <c r="Z2639" i="4"/>
  <c r="AA2639" i="4"/>
  <c r="U2639" i="4" a="1"/>
  <c r="Z5816" i="4"/>
  <c r="AA5816" i="4"/>
  <c r="U5816" i="4" a="1"/>
  <c r="AA7583" i="4"/>
  <c r="U7583" i="4" a="1"/>
  <c r="Z7583" i="4"/>
  <c r="AA8208" i="4"/>
  <c r="Z8208" i="4"/>
  <c r="U8208" i="4" a="1"/>
  <c r="U5578" i="4" a="1"/>
  <c r="AA5578" i="4"/>
  <c r="Z5578" i="4"/>
  <c r="AA7788" i="4"/>
  <c r="U7788" i="4" a="1"/>
  <c r="Z7788" i="4"/>
  <c r="AA5225" i="4"/>
  <c r="U5225" i="4" a="1"/>
  <c r="Z5225" i="4"/>
  <c r="AA6346" i="4"/>
  <c r="U6346" i="4" a="1"/>
  <c r="Z6346" i="4"/>
  <c r="AA2043" i="4"/>
  <c r="Z2043" i="4"/>
  <c r="U2043" i="4" a="1"/>
  <c r="AA5397" i="4"/>
  <c r="Z5397" i="4"/>
  <c r="U5397" i="4" a="1"/>
  <c r="AA2327" i="4"/>
  <c r="Z2327" i="4"/>
  <c r="U2327" i="4" a="1"/>
  <c r="AA1834" i="4"/>
  <c r="U1834" i="4" a="1"/>
  <c r="Z1834" i="4"/>
  <c r="Z143" i="4"/>
  <c r="AA143" i="4"/>
  <c r="U143" i="4" a="1"/>
  <c r="Z6378" i="4"/>
  <c r="U6378" i="4" a="1"/>
  <c r="AA6378" i="4"/>
  <c r="Z5749" i="4"/>
  <c r="AA5749" i="4"/>
  <c r="U5749" i="4" a="1"/>
  <c r="Z119" i="4"/>
  <c r="AA119" i="4"/>
  <c r="U119" i="4" a="1"/>
  <c r="Z1816" i="4"/>
  <c r="AA1816" i="4"/>
  <c r="U1816" i="4" a="1"/>
  <c r="Z6308" i="4"/>
  <c r="U6308" i="4" a="1"/>
  <c r="AA6308" i="4"/>
  <c r="Z5532" i="4"/>
  <c r="AA5532" i="4"/>
  <c r="U5532" i="4" a="1"/>
  <c r="AA3922" i="4"/>
  <c r="Z3922" i="4"/>
  <c r="U3922" i="4" a="1"/>
  <c r="Z172" i="4"/>
  <c r="U172" i="4" a="1"/>
  <c r="AA172" i="4"/>
  <c r="Z5206" i="4"/>
  <c r="U5206" i="4" a="1"/>
  <c r="AA5206" i="4"/>
  <c r="Z1409" i="4"/>
  <c r="U1409" i="4" a="1"/>
  <c r="AA1409" i="4"/>
  <c r="Z2208" i="4"/>
  <c r="U2208" i="4" a="1"/>
  <c r="AA2208" i="4"/>
  <c r="Z6441" i="4"/>
  <c r="AA6441" i="4"/>
  <c r="U6441" i="4" a="1"/>
  <c r="Z3236" i="4"/>
  <c r="U3236" i="4" a="1"/>
  <c r="AA3236" i="4"/>
  <c r="AA1382" i="4"/>
  <c r="Z1382" i="4"/>
  <c r="U1382" i="4" a="1"/>
  <c r="AA7630" i="4"/>
  <c r="Z7630" i="4"/>
  <c r="U7630" i="4" a="1"/>
  <c r="Z4041" i="4"/>
  <c r="AA4041" i="4"/>
  <c r="U4041" i="4" a="1"/>
  <c r="Z107" i="4"/>
  <c r="AA107" i="4"/>
  <c r="U107" i="4" a="1"/>
  <c r="Z1679" i="4"/>
  <c r="U1679" i="4" a="1"/>
  <c r="AA1679" i="4"/>
  <c r="Z3487" i="4"/>
  <c r="U3487" i="4" a="1"/>
  <c r="AA3487" i="4"/>
  <c r="U7283" i="4" a="1"/>
  <c r="AA7283" i="4"/>
  <c r="Z7283" i="4"/>
  <c r="Z7270" i="4"/>
  <c r="U7270" i="4" a="1"/>
  <c r="AA7270" i="4"/>
  <c r="Z2211" i="4"/>
  <c r="U2211" i="4" a="1"/>
  <c r="AA2211" i="4"/>
  <c r="Z3683" i="4"/>
  <c r="U3683" i="4" a="1"/>
  <c r="AA3683" i="4"/>
  <c r="Z6613" i="4"/>
  <c r="AA6613" i="4"/>
  <c r="U6613" i="4" a="1"/>
  <c r="Z5126" i="4"/>
  <c r="U5126" i="4" a="1"/>
  <c r="AA5126" i="4"/>
  <c r="U1335" i="4" a="1"/>
  <c r="AA1335" i="4"/>
  <c r="Z1335" i="4"/>
  <c r="AA4351" i="4"/>
  <c r="U4351" i="4" a="1"/>
  <c r="Z4351" i="4"/>
  <c r="U4166" i="4" a="1"/>
  <c r="Z4166" i="4"/>
  <c r="AA4166" i="4"/>
  <c r="U7105" i="4" a="1"/>
  <c r="AA7105" i="4"/>
  <c r="Z7105" i="4"/>
  <c r="U6724" i="4" a="1"/>
  <c r="AA6724" i="4"/>
  <c r="Z6724" i="4"/>
  <c r="AA1573" i="4"/>
  <c r="U1573" i="4" a="1"/>
  <c r="Z1573" i="4"/>
  <c r="U5650" i="4" a="1"/>
  <c r="Z5650" i="4"/>
  <c r="AA5650" i="4"/>
  <c r="U8325" i="4" a="1"/>
  <c r="AA8325" i="4"/>
  <c r="Z8325" i="4"/>
  <c r="U7778" i="4" a="1"/>
  <c r="AA7778" i="4"/>
  <c r="Z7778" i="4"/>
  <c r="U8149" i="4" a="1"/>
  <c r="AA8149" i="4"/>
  <c r="Z8149" i="4"/>
  <c r="AA7272" i="4"/>
  <c r="U7272" i="4" a="1"/>
  <c r="Z7272" i="4"/>
  <c r="U7407" i="4" a="1"/>
  <c r="AA7407" i="4"/>
  <c r="Z7407" i="4"/>
  <c r="U5267" i="4" a="1"/>
  <c r="AA5267" i="4"/>
  <c r="Z5267" i="4"/>
  <c r="U1092" i="4" a="1"/>
  <c r="AA1092" i="4"/>
  <c r="Z1092" i="4"/>
  <c r="Z7082" i="4"/>
  <c r="U7082" i="4" a="1"/>
  <c r="AA7082" i="4"/>
  <c r="AA2053" i="4"/>
  <c r="U2053" i="4" a="1"/>
  <c r="Z2053" i="4"/>
  <c r="U2528" i="4" a="1"/>
  <c r="AA2528" i="4"/>
  <c r="Z2528" i="4"/>
  <c r="U3887" i="4" a="1"/>
  <c r="AA3887" i="4"/>
  <c r="Z3887" i="4"/>
  <c r="U7625" i="4" a="1"/>
  <c r="AA7625" i="4"/>
  <c r="Z7625" i="4"/>
  <c r="AA8275" i="4"/>
  <c r="U8275" i="4" a="1"/>
  <c r="Z8275" i="4"/>
  <c r="AA2552" i="4"/>
  <c r="U2552" i="4" a="1"/>
  <c r="Z2552" i="4"/>
  <c r="Z7190" i="4"/>
  <c r="U7190" i="4" a="1"/>
  <c r="AA7190" i="4"/>
  <c r="U7473" i="4" a="1"/>
  <c r="AA7473" i="4"/>
  <c r="Z7473" i="4"/>
  <c r="U6503" i="4" a="1"/>
  <c r="AA6503" i="4"/>
  <c r="Z6503" i="4"/>
  <c r="Z732" i="4"/>
  <c r="U732" i="4" a="1"/>
  <c r="AA732" i="4"/>
  <c r="AA4741" i="4"/>
  <c r="Z4741" i="4"/>
  <c r="U4741" i="4" a="1"/>
  <c r="AA812" i="4"/>
  <c r="U812" i="4" a="1"/>
  <c r="Z812" i="4"/>
  <c r="AA5767" i="4"/>
  <c r="Z5767" i="4"/>
  <c r="U5767" i="4" a="1"/>
  <c r="AA550" i="4"/>
  <c r="U550" i="4" a="1"/>
  <c r="Z550" i="4"/>
  <c r="AA5945" i="4"/>
  <c r="U5945" i="4" a="1"/>
  <c r="Z5945" i="4"/>
  <c r="AA7395" i="4"/>
  <c r="U7395" i="4" a="1"/>
  <c r="Z7395" i="4"/>
  <c r="AA1009" i="4"/>
  <c r="U1009" i="4" a="1"/>
  <c r="Z1009" i="4"/>
  <c r="U3700" i="4" a="1"/>
  <c r="AA3700" i="4"/>
  <c r="Z3700" i="4"/>
  <c r="U7479" i="4" a="1"/>
  <c r="Z7479" i="4"/>
  <c r="AA7479" i="4"/>
  <c r="U3582" i="4" a="1"/>
  <c r="AA3582" i="4"/>
  <c r="Z3582" i="4"/>
  <c r="U3849" i="4" a="1"/>
  <c r="AA3849" i="4"/>
  <c r="Z3849" i="4"/>
  <c r="U7953" i="4" a="1"/>
  <c r="AA7953" i="4"/>
  <c r="Z7953" i="4"/>
  <c r="AA1935" i="4"/>
  <c r="Z1935" i="4"/>
  <c r="U1935" i="4" a="1"/>
  <c r="AA2411" i="4"/>
  <c r="Z2411" i="4"/>
  <c r="U2411" i="4" a="1"/>
  <c r="U6437" i="4" a="1"/>
  <c r="Z6437" i="4"/>
  <c r="AA6437" i="4"/>
  <c r="Z4821" i="4"/>
  <c r="U4821" i="4" a="1"/>
  <c r="AA4821" i="4"/>
  <c r="AA2141" i="4"/>
  <c r="U2141" i="4" a="1"/>
  <c r="Z2141" i="4"/>
  <c r="Z138" i="4"/>
  <c r="U138" i="4" a="1"/>
  <c r="AA138" i="4"/>
  <c r="Z2314" i="4"/>
  <c r="U2314" i="4" a="1"/>
  <c r="AA2314" i="4"/>
  <c r="Z6253" i="4"/>
  <c r="U6253" i="4" a="1"/>
  <c r="AA6253" i="4"/>
  <c r="Z4000" i="4"/>
  <c r="U4000" i="4" a="1"/>
  <c r="AA4000" i="4"/>
  <c r="Z5530" i="4"/>
  <c r="AA5530" i="4"/>
  <c r="U5530" i="4" a="1"/>
  <c r="Z4847" i="4"/>
  <c r="U4847" i="4" a="1"/>
  <c r="AA4847" i="4"/>
  <c r="Z2033" i="4"/>
  <c r="U2033" i="4" a="1"/>
  <c r="AA2033" i="4"/>
  <c r="Z3909" i="4"/>
  <c r="U3909" i="4" a="1"/>
  <c r="AA3909" i="4"/>
  <c r="AA6345" i="4"/>
  <c r="U6345" i="4" a="1"/>
  <c r="Z6345" i="4"/>
  <c r="AA6365" i="4"/>
  <c r="U6365" i="4" a="1"/>
  <c r="Z6365" i="4"/>
  <c r="U1303" i="4" a="1"/>
  <c r="AA1303" i="4"/>
  <c r="Z1303" i="4"/>
  <c r="U3689" i="4" a="1"/>
  <c r="Z3689" i="4"/>
  <c r="AA3689" i="4"/>
  <c r="U5368" i="4" a="1"/>
  <c r="AA5368" i="4"/>
  <c r="Z5368" i="4"/>
  <c r="U5371" i="4" a="1"/>
  <c r="AA5371" i="4"/>
  <c r="Z5371" i="4"/>
  <c r="U2334" i="4" a="1"/>
  <c r="Z2334" i="4"/>
  <c r="AA2334" i="4"/>
  <c r="U4495" i="4" a="1"/>
  <c r="Z4495" i="4"/>
  <c r="AA4495" i="4"/>
  <c r="Z4615" i="4"/>
  <c r="U4615" i="4" a="1"/>
  <c r="AA4615" i="4"/>
  <c r="U7846" i="4" a="1"/>
  <c r="Z7846" i="4"/>
  <c r="AA7846" i="4"/>
  <c r="AA7420" i="4"/>
  <c r="U7420" i="4" a="1"/>
  <c r="Z7420" i="4"/>
  <c r="U735" i="4" a="1"/>
  <c r="AA735" i="4"/>
  <c r="Z735" i="4"/>
  <c r="AA1118" i="4"/>
  <c r="U1118" i="4" a="1"/>
  <c r="Z1118" i="4"/>
  <c r="U307" i="4" a="1"/>
  <c r="Z307" i="4"/>
  <c r="AA307" i="4"/>
  <c r="U96" i="4" a="1"/>
  <c r="AA96" i="4"/>
  <c r="Z96" i="4"/>
  <c r="U2076" i="4" a="1"/>
  <c r="AA2076" i="4"/>
  <c r="Z2076" i="4"/>
  <c r="U3438" i="4" a="1"/>
  <c r="AA3438" i="4"/>
  <c r="Z3438" i="4"/>
  <c r="AA7020" i="4"/>
  <c r="Z7020" i="4"/>
  <c r="U7020" i="4" a="1"/>
  <c r="U968" i="4" a="1"/>
  <c r="AA968" i="4"/>
  <c r="Z968" i="4"/>
  <c r="U1923" i="4" a="1"/>
  <c r="AA1923" i="4"/>
  <c r="Z1923" i="4"/>
  <c r="AA7549" i="4"/>
  <c r="U7549" i="4" a="1"/>
  <c r="Z7549" i="4"/>
  <c r="U4104" i="4" a="1"/>
  <c r="AA4104" i="4"/>
  <c r="Z4104" i="4"/>
  <c r="AA3609" i="4"/>
  <c r="Z3609" i="4"/>
  <c r="U3609" i="4" a="1"/>
  <c r="AA1571" i="4"/>
  <c r="Z1571" i="4"/>
  <c r="U1571" i="4" a="1"/>
  <c r="AA7360" i="4"/>
  <c r="Z7360" i="4"/>
  <c r="U7360" i="4" a="1"/>
  <c r="AA2931" i="4"/>
  <c r="Z2931" i="4"/>
  <c r="U2931" i="4" a="1"/>
  <c r="AA255" i="4"/>
  <c r="Z255" i="4"/>
  <c r="U255" i="4" a="1"/>
  <c r="AA3933" i="4"/>
  <c r="Z3933" i="4"/>
  <c r="U3933" i="4" a="1"/>
  <c r="Z356" i="4"/>
  <c r="AA356" i="4"/>
  <c r="U356" i="4" a="1"/>
  <c r="AA2963" i="4"/>
  <c r="Z2963" i="4"/>
  <c r="U2963" i="4" a="1"/>
  <c r="AA1313" i="4"/>
  <c r="Z1313" i="4"/>
  <c r="U1313" i="4" a="1"/>
  <c r="AA1880" i="4"/>
  <c r="Z1880" i="4"/>
  <c r="U1880" i="4" a="1"/>
  <c r="AA5528" i="4"/>
  <c r="Z5528" i="4"/>
  <c r="U5528" i="4" a="1"/>
  <c r="Z2751" i="4"/>
  <c r="U2751" i="4" a="1"/>
  <c r="AA2751" i="4"/>
  <c r="Z2051" i="4"/>
  <c r="U2051" i="4" a="1"/>
  <c r="AA2051" i="4"/>
  <c r="Z787" i="4"/>
  <c r="AA787" i="4"/>
  <c r="U787" i="4" a="1"/>
  <c r="AA4754" i="4"/>
  <c r="U4754" i="4" a="1"/>
  <c r="Z4754" i="4"/>
  <c r="Z7594" i="4"/>
  <c r="U7594" i="4" a="1"/>
  <c r="AA7594" i="4"/>
  <c r="Z6895" i="4"/>
  <c r="U6895" i="4" a="1"/>
  <c r="AA6895" i="4"/>
  <c r="U517" i="4" a="1"/>
  <c r="AA517" i="4"/>
  <c r="Z517" i="4"/>
  <c r="Z7209" i="4"/>
  <c r="AA7209" i="4"/>
  <c r="U7209" i="4" a="1"/>
  <c r="Z5911" i="4"/>
  <c r="U5911" i="4" a="1"/>
  <c r="AA5911" i="4"/>
  <c r="U7987" i="4" a="1"/>
  <c r="Z7987" i="4"/>
  <c r="AA7987" i="4"/>
  <c r="U2366" i="4" a="1"/>
  <c r="AA2366" i="4"/>
  <c r="Z2366" i="4"/>
  <c r="U3130" i="4" a="1"/>
  <c r="Z3130" i="4"/>
  <c r="AA3130" i="4"/>
  <c r="AA698" i="4"/>
  <c r="Z698" i="4"/>
  <c r="U698" i="4" a="1"/>
  <c r="AA3908" i="4"/>
  <c r="Z3908" i="4"/>
  <c r="U3908" i="4" a="1"/>
  <c r="Z6642" i="4"/>
  <c r="U6642" i="4" a="1"/>
  <c r="AA6642" i="4"/>
  <c r="AA1871" i="4"/>
  <c r="U1871" i="4" a="1"/>
  <c r="Z1871" i="4"/>
  <c r="U1742" i="4" a="1"/>
  <c r="Z1742" i="4"/>
  <c r="AA1742" i="4"/>
  <c r="U5662" i="4" a="1"/>
  <c r="Z5662" i="4"/>
  <c r="AA5662" i="4"/>
  <c r="U1445" i="4" a="1"/>
  <c r="Z1445" i="4"/>
  <c r="AA1445" i="4"/>
  <c r="Z4315" i="4"/>
  <c r="U4315" i="4" a="1"/>
  <c r="AA4315" i="4"/>
  <c r="U2863" i="4" a="1"/>
  <c r="AA2863" i="4"/>
  <c r="Z2863" i="4"/>
  <c r="U3593" i="4" a="1"/>
  <c r="Z3593" i="4"/>
  <c r="AA3593" i="4"/>
  <c r="AA7902" i="4"/>
  <c r="U7902" i="4" a="1"/>
  <c r="Z7902" i="4"/>
  <c r="AA1575" i="4"/>
  <c r="U1575" i="4" a="1"/>
  <c r="Z1575" i="4"/>
  <c r="AA5517" i="4"/>
  <c r="U5517" i="4" a="1"/>
  <c r="Z5517" i="4"/>
  <c r="AA6475" i="4"/>
  <c r="Z6475" i="4"/>
  <c r="U6475" i="4" a="1"/>
  <c r="AA6552" i="4"/>
  <c r="Z6552" i="4"/>
  <c r="U6552" i="4" a="1"/>
  <c r="AA5151" i="4"/>
  <c r="Z5151" i="4"/>
  <c r="U5151" i="4" a="1"/>
  <c r="Z7215" i="4"/>
  <c r="AA7215" i="4"/>
  <c r="U7215" i="4" a="1"/>
  <c r="Z3644" i="4"/>
  <c r="U3644" i="4" a="1"/>
  <c r="AA3644" i="4"/>
  <c r="Z2134" i="4"/>
  <c r="U2134" i="4" a="1"/>
  <c r="AA2134" i="4"/>
  <c r="AA412" i="4"/>
  <c r="Z412" i="4"/>
  <c r="U412" i="4" a="1"/>
  <c r="Z2722" i="4"/>
  <c r="AA2722" i="4"/>
  <c r="U2722" i="4" a="1"/>
  <c r="U1050" i="4" a="1"/>
  <c r="AA1050" i="4"/>
  <c r="Z1050" i="4"/>
  <c r="AA5715" i="4"/>
  <c r="U5715" i="4" a="1"/>
  <c r="Z5715" i="4"/>
  <c r="AA3538" i="4"/>
  <c r="Z3538" i="4"/>
  <c r="U3538" i="4" a="1"/>
  <c r="Z6374" i="4"/>
  <c r="U6374" i="4" a="1"/>
  <c r="AA6374" i="4"/>
  <c r="Z5714" i="4"/>
  <c r="U5714" i="4" a="1"/>
  <c r="AA5714" i="4"/>
  <c r="Z3058" i="4"/>
  <c r="U3058" i="4" a="1"/>
  <c r="AA3058" i="4"/>
  <c r="Z5864" i="4"/>
  <c r="U5864" i="4" a="1"/>
  <c r="AA5864" i="4"/>
  <c r="AA5172" i="4"/>
  <c r="U5172" i="4" a="1"/>
  <c r="Z5172" i="4"/>
  <c r="AA2777" i="4"/>
  <c r="U2777" i="4" a="1"/>
  <c r="Z2777" i="4"/>
  <c r="AA927" i="4"/>
  <c r="U927" i="4" a="1"/>
  <c r="Z927" i="4"/>
  <c r="AA7744" i="4"/>
  <c r="U7744" i="4" a="1"/>
  <c r="Z7744" i="4"/>
  <c r="AA3556" i="4"/>
  <c r="U3556" i="4" a="1"/>
  <c r="Z3556" i="4"/>
  <c r="U3828" i="4" a="1"/>
  <c r="AA3828" i="4"/>
  <c r="Z3828" i="4"/>
  <c r="U300" i="4" a="1"/>
  <c r="Z300" i="4"/>
  <c r="AA300" i="4"/>
  <c r="U4088" i="4" a="1"/>
  <c r="Z4088" i="4"/>
  <c r="AA4088" i="4"/>
  <c r="AA5668" i="4"/>
  <c r="U5668" i="4" a="1"/>
  <c r="Z5668" i="4"/>
  <c r="U4734" i="4" a="1"/>
  <c r="AA4734" i="4"/>
  <c r="Z4734" i="4"/>
  <c r="Z5449" i="4"/>
  <c r="AA5449" i="4"/>
  <c r="U5449" i="4" a="1"/>
  <c r="Z1344" i="4"/>
  <c r="U1344" i="4" a="1"/>
  <c r="AA1344" i="4"/>
  <c r="Z7588" i="4"/>
  <c r="U7588" i="4" a="1"/>
  <c r="AA7588" i="4"/>
  <c r="AA578" i="4"/>
  <c r="U578" i="4" a="1"/>
  <c r="Z578" i="4"/>
  <c r="AA7585" i="4"/>
  <c r="U7585" i="4" a="1"/>
  <c r="Z7585" i="4"/>
  <c r="AA7799" i="4"/>
  <c r="U7799" i="4" a="1"/>
  <c r="Z7799" i="4"/>
  <c r="AA5628" i="4"/>
  <c r="U5628" i="4" a="1"/>
  <c r="Z5628" i="4"/>
  <c r="U4884" i="4" a="1"/>
  <c r="Z4884" i="4"/>
  <c r="AA4884" i="4"/>
  <c r="U3937" i="4" a="1"/>
  <c r="Z3937" i="4"/>
  <c r="AA3937" i="4"/>
  <c r="U7436" i="4" a="1"/>
  <c r="AA7436" i="4"/>
  <c r="Z7436" i="4"/>
  <c r="U6999" i="4" a="1"/>
  <c r="Z6999" i="4"/>
  <c r="AA6999" i="4"/>
  <c r="U7571" i="4" a="1"/>
  <c r="Z7571" i="4"/>
  <c r="AA7571" i="4"/>
  <c r="Z8097" i="4"/>
  <c r="U8097" i="4" a="1"/>
  <c r="AA8097" i="4"/>
  <c r="Z3982" i="4"/>
  <c r="U3982" i="4" a="1"/>
  <c r="AA3982" i="4"/>
  <c r="Z5317" i="4"/>
  <c r="U5317" i="4" a="1"/>
  <c r="AA5317" i="4"/>
  <c r="U3122" i="4" a="1"/>
  <c r="Z3122" i="4"/>
  <c r="AA3122" i="4"/>
  <c r="Z3774" i="4"/>
  <c r="AA3774" i="4"/>
  <c r="U3774" i="4" a="1"/>
  <c r="Z6186" i="4"/>
  <c r="AA6186" i="4"/>
  <c r="U6186" i="4" a="1"/>
  <c r="AA3237" i="4"/>
  <c r="Z3237" i="4"/>
  <c r="U3237" i="4" a="1"/>
  <c r="Z1583" i="4"/>
  <c r="AA1583" i="4"/>
  <c r="U1583" i="4" a="1"/>
  <c r="U2238" i="4" a="1"/>
  <c r="Z2238" i="4"/>
  <c r="AA2238" i="4"/>
  <c r="U1147" i="4" a="1"/>
  <c r="AA1147" i="4"/>
  <c r="Z1147" i="4"/>
  <c r="U6590" i="4" a="1"/>
  <c r="AA6590" i="4"/>
  <c r="Z6590" i="4"/>
  <c r="Z5190" i="4"/>
  <c r="U5190" i="4" a="1"/>
  <c r="AA5190" i="4"/>
  <c r="Z5191" i="4"/>
  <c r="U5191" i="4" a="1"/>
  <c r="AA5191" i="4"/>
  <c r="Z7626" i="4"/>
  <c r="U7626" i="4" a="1"/>
  <c r="AA7626" i="4"/>
  <c r="U6010" i="4" a="1"/>
  <c r="AA6010" i="4"/>
  <c r="Z6010" i="4"/>
  <c r="Z1711" i="4"/>
  <c r="U1711" i="4" a="1"/>
  <c r="AA1711" i="4"/>
  <c r="AA5338" i="4"/>
  <c r="Z5338" i="4"/>
  <c r="U5338" i="4" a="1"/>
  <c r="Z2902" i="4"/>
  <c r="U2902" i="4" a="1"/>
  <c r="AA2902" i="4"/>
  <c r="Z5447" i="4"/>
  <c r="U5447" i="4" a="1"/>
  <c r="AA5447" i="4"/>
  <c r="AA1948" i="4"/>
  <c r="U1948" i="4" a="1"/>
  <c r="Z1948" i="4"/>
  <c r="AA3492" i="4"/>
  <c r="U3492" i="4" a="1"/>
  <c r="Z3492" i="4"/>
  <c r="U221" i="4" a="1"/>
  <c r="Z221" i="4"/>
  <c r="AA221" i="4"/>
  <c r="AA2090" i="4"/>
  <c r="U2090" i="4" a="1"/>
  <c r="Z2090" i="4"/>
  <c r="AA3790" i="4"/>
  <c r="Z3790" i="4"/>
  <c r="U3790" i="4" a="1"/>
  <c r="U6567" i="4" a="1"/>
  <c r="Z6567" i="4"/>
  <c r="AA6567" i="4"/>
  <c r="U2133" i="4" a="1"/>
  <c r="Z2133" i="4"/>
  <c r="AA2133" i="4"/>
  <c r="AA1431" i="4"/>
  <c r="U1431" i="4" a="1"/>
  <c r="Z1431" i="4"/>
  <c r="U1572" i="4" a="1"/>
  <c r="AA1572" i="4"/>
  <c r="Z1572" i="4"/>
  <c r="U2919" i="4" a="1"/>
  <c r="Z2919" i="4"/>
  <c r="AA2919" i="4"/>
  <c r="U5553" i="4" a="1"/>
  <c r="AA5553" i="4"/>
  <c r="Z5553" i="4"/>
  <c r="U1813" i="4" a="1"/>
  <c r="AA1813" i="4"/>
  <c r="Z1813" i="4"/>
  <c r="U3724" i="4" a="1"/>
  <c r="AA3724" i="4"/>
  <c r="Z3724" i="4"/>
  <c r="U6060" i="4" a="1"/>
  <c r="AA6060" i="4"/>
  <c r="Z6060" i="4"/>
  <c r="AA820" i="4"/>
  <c r="Z820" i="4"/>
  <c r="U820" i="4" a="1"/>
  <c r="AA4967" i="4"/>
  <c r="Z4967" i="4"/>
  <c r="U4967" i="4" a="1"/>
  <c r="Z5547" i="4"/>
  <c r="AA5547" i="4"/>
  <c r="U5547" i="4" a="1"/>
  <c r="Z5772" i="4"/>
  <c r="AA5772" i="4"/>
  <c r="U5772" i="4" a="1"/>
  <c r="U7566" i="4" a="1"/>
  <c r="Z7566" i="4"/>
  <c r="AA7566" i="4"/>
  <c r="Z1139" i="4"/>
  <c r="U1139" i="4" a="1"/>
  <c r="AA1139" i="4"/>
  <c r="AA2441" i="4"/>
  <c r="U2441" i="4" a="1"/>
  <c r="Z2441" i="4"/>
  <c r="AA6656" i="4"/>
  <c r="U6656" i="4" a="1"/>
  <c r="Z6656" i="4"/>
  <c r="Z2322" i="4"/>
  <c r="AA2322" i="4"/>
  <c r="U2322" i="4" a="1"/>
  <c r="AA595" i="4"/>
  <c r="U595" i="4" a="1"/>
  <c r="Z595" i="4"/>
  <c r="AA4808" i="4"/>
  <c r="U4808" i="4" a="1"/>
  <c r="Z4808" i="4"/>
  <c r="U1977" i="4" a="1"/>
  <c r="Z1977" i="4"/>
  <c r="AA1977" i="4"/>
  <c r="U1182" i="4" a="1"/>
  <c r="AA1182" i="4"/>
  <c r="Z1182" i="4"/>
  <c r="Z4680" i="4"/>
  <c r="U4680" i="4" a="1"/>
  <c r="AA4680" i="4"/>
  <c r="U1452" i="4" a="1"/>
  <c r="AA1452" i="4"/>
  <c r="Z1452" i="4"/>
  <c r="U8143" i="4" a="1"/>
  <c r="AA8143" i="4"/>
  <c r="Z8143" i="4"/>
  <c r="Z6464" i="4"/>
  <c r="AA6464" i="4"/>
  <c r="U6464" i="4" a="1"/>
  <c r="AA6044" i="4"/>
  <c r="U6044" i="4" a="1"/>
  <c r="Z6044" i="4"/>
  <c r="Z4449" i="4"/>
  <c r="U4449" i="4" a="1"/>
  <c r="AA4449" i="4"/>
  <c r="U4823" i="4" a="1"/>
  <c r="Z4823" i="4"/>
  <c r="AA4823" i="4"/>
  <c r="U1423" i="4" a="1"/>
  <c r="Z1423" i="4"/>
  <c r="AA1423" i="4"/>
  <c r="U5920" i="4" a="1"/>
  <c r="Z5920" i="4"/>
  <c r="AA5920" i="4"/>
  <c r="U3296" i="4" a="1"/>
  <c r="Z3296" i="4"/>
  <c r="AA3296" i="4"/>
  <c r="U3320" i="4" a="1"/>
  <c r="Z3320" i="4"/>
  <c r="AA3320" i="4"/>
  <c r="U2233" i="4" a="1"/>
  <c r="Z2233" i="4"/>
  <c r="AA2233" i="4"/>
  <c r="Z7251" i="4"/>
  <c r="U7251" i="4" a="1"/>
  <c r="AA7251" i="4"/>
  <c r="Z6161" i="4"/>
  <c r="AA6161" i="4"/>
  <c r="U6161" i="4" a="1"/>
  <c r="Z2368" i="4"/>
  <c r="AA2368" i="4"/>
  <c r="U2368" i="4" a="1"/>
  <c r="U5982" i="4" a="1"/>
  <c r="AA5982" i="4"/>
  <c r="Z5982" i="4"/>
  <c r="U97" i="4" a="1"/>
  <c r="AA97" i="4"/>
  <c r="Z97" i="4"/>
  <c r="U3230" i="4" a="1"/>
  <c r="AA3230" i="4"/>
  <c r="Z3230" i="4"/>
  <c r="Z2098" i="4"/>
  <c r="AA2098" i="4"/>
  <c r="U2098" i="4" a="1"/>
  <c r="AA6201" i="4"/>
  <c r="Z6201" i="4"/>
  <c r="U6201" i="4" a="1"/>
  <c r="AA372" i="4"/>
  <c r="U372" i="4" a="1"/>
  <c r="Z372" i="4"/>
  <c r="AA2892" i="4"/>
  <c r="Z2892" i="4"/>
  <c r="U2892" i="4" a="1"/>
  <c r="AA5350" i="4"/>
  <c r="U5350" i="4" a="1"/>
  <c r="Z5350" i="4"/>
  <c r="AA7025" i="4"/>
  <c r="U7025" i="4" a="1"/>
  <c r="Z7025" i="4"/>
  <c r="U3463" i="4" a="1"/>
  <c r="Z3463" i="4"/>
  <c r="AA3463" i="4"/>
  <c r="U6469" i="4" a="1"/>
  <c r="Z6469" i="4"/>
  <c r="AA6469" i="4"/>
  <c r="U2672" i="4" a="1"/>
  <c r="Z2672" i="4"/>
  <c r="AA2672" i="4"/>
  <c r="Z3985" i="4"/>
  <c r="AA3985" i="4"/>
  <c r="U3985" i="4" a="1"/>
  <c r="Z6180" i="4"/>
  <c r="AA6180" i="4"/>
  <c r="U6180" i="4" a="1"/>
  <c r="AA49" i="4"/>
  <c r="U49" i="4" a="1"/>
  <c r="Z49" i="4"/>
  <c r="U733" i="4" a="1"/>
  <c r="Z733" i="4"/>
  <c r="AA733" i="4"/>
  <c r="U6980" i="4" a="1"/>
  <c r="AA6980" i="4"/>
  <c r="Z6980" i="4"/>
  <c r="AA6229" i="4"/>
  <c r="U6229" i="4" a="1"/>
  <c r="Z6229" i="4"/>
  <c r="AA1718" i="4"/>
  <c r="Z1718" i="4"/>
  <c r="U1718" i="4" a="1"/>
  <c r="U6718" i="4" a="1"/>
  <c r="Z6718" i="4"/>
  <c r="AA6718" i="4"/>
  <c r="U4679" i="4" a="1"/>
  <c r="Z4679" i="4"/>
  <c r="AA4679" i="4"/>
  <c r="U6073" i="4" a="1"/>
  <c r="AA6073" i="4"/>
  <c r="Z6073" i="4"/>
  <c r="Z6298" i="4"/>
  <c r="AA6298" i="4"/>
  <c r="U6298" i="4" a="1"/>
  <c r="Z3134" i="4"/>
  <c r="AA3134" i="4"/>
  <c r="U3134" i="4" a="1"/>
  <c r="Z2279" i="4"/>
  <c r="AA2279" i="4"/>
  <c r="U2279" i="4" a="1"/>
  <c r="Z3455" i="4"/>
  <c r="U3455" i="4" a="1"/>
  <c r="AA3455" i="4"/>
  <c r="AA1550" i="4"/>
  <c r="Z1550" i="4"/>
  <c r="U1550" i="4" a="1"/>
  <c r="AA2042" i="4"/>
  <c r="Z2042" i="4"/>
  <c r="U2042" i="4" a="1"/>
  <c r="AA635" i="4"/>
  <c r="Z635" i="4"/>
  <c r="U635" i="4" a="1"/>
  <c r="AA723" i="4"/>
  <c r="Z723" i="4"/>
  <c r="U723" i="4" a="1"/>
  <c r="Z3565" i="4"/>
  <c r="U3565" i="4" a="1"/>
  <c r="AA3565" i="4"/>
  <c r="Z4708" i="4"/>
  <c r="U4708" i="4" a="1"/>
  <c r="AA4708" i="4"/>
  <c r="Z5723" i="4"/>
  <c r="U5723" i="4" a="1"/>
  <c r="AA5723" i="4"/>
  <c r="Z1675" i="4"/>
  <c r="U1675" i="4" a="1"/>
  <c r="AA1675" i="4"/>
  <c r="Z5569" i="4"/>
  <c r="U5569" i="4" a="1"/>
  <c r="AA5569" i="4"/>
  <c r="AA2862" i="4"/>
  <c r="U2862" i="4" a="1"/>
  <c r="Z2862" i="4"/>
  <c r="Z3368" i="4"/>
  <c r="AA3368" i="4"/>
  <c r="U3368" i="4" a="1"/>
  <c r="U5970" i="4" a="1"/>
  <c r="AA5970" i="4"/>
  <c r="Z5970" i="4"/>
  <c r="Z780" i="4"/>
  <c r="U780" i="4" a="1"/>
  <c r="AA780" i="4"/>
  <c r="Z3313" i="4"/>
  <c r="U3313" i="4" a="1"/>
  <c r="AA3313" i="4"/>
  <c r="U1047" i="4" a="1"/>
  <c r="Z1047" i="4"/>
  <c r="AA1047" i="4"/>
  <c r="Z2872" i="4"/>
  <c r="U2872" i="4" a="1"/>
  <c r="AA2872" i="4"/>
  <c r="AA7345" i="4"/>
  <c r="Z7345" i="4"/>
  <c r="U7345" i="4" a="1"/>
  <c r="AA4357" i="4"/>
  <c r="U4357" i="4" a="1"/>
  <c r="Z4357" i="4"/>
  <c r="AA6509" i="4"/>
  <c r="U6509" i="4" a="1"/>
  <c r="Z6509" i="4"/>
  <c r="AA6089" i="4"/>
  <c r="U6089" i="4" a="1"/>
  <c r="Z6089" i="4"/>
  <c r="U8180" i="4" a="1"/>
  <c r="Z8180" i="4"/>
  <c r="AA8180" i="4"/>
  <c r="U1283" i="4" a="1"/>
  <c r="Z1283" i="4"/>
  <c r="AA1283" i="4"/>
  <c r="Z5128" i="4"/>
  <c r="AA5128" i="4"/>
  <c r="U5128" i="4" a="1"/>
  <c r="Z4732" i="4"/>
  <c r="U4732" i="4" a="1"/>
  <c r="AA4732" i="4"/>
  <c r="U6012" i="4" a="1"/>
  <c r="Z6012" i="4"/>
  <c r="AA6012" i="4"/>
  <c r="Z3295" i="4"/>
  <c r="U3295" i="4" a="1"/>
  <c r="AA3295" i="4"/>
  <c r="Z5591" i="4"/>
  <c r="U5591" i="4" a="1"/>
  <c r="AA5591" i="4"/>
  <c r="Z7568" i="4"/>
  <c r="U7568" i="4" a="1"/>
  <c r="AA7568" i="4"/>
  <c r="Z772" i="4"/>
  <c r="U772" i="4" a="1"/>
  <c r="AA772" i="4"/>
  <c r="Z3721" i="4"/>
  <c r="U3721" i="4" a="1"/>
  <c r="AA3721" i="4"/>
  <c r="U4605" i="4" a="1"/>
  <c r="AA4605" i="4"/>
  <c r="Z4605" i="4"/>
  <c r="U249" i="4" a="1"/>
  <c r="AA249" i="4"/>
  <c r="Z249" i="4"/>
  <c r="U5467" i="4" a="1"/>
  <c r="Z5467" i="4"/>
  <c r="AA5467" i="4"/>
  <c r="U5514" i="4" a="1"/>
  <c r="Z5514" i="4"/>
  <c r="AA5514" i="4"/>
  <c r="Z7359" i="4"/>
  <c r="U7359" i="4" a="1"/>
  <c r="AA7359" i="4"/>
  <c r="U1187" i="4" a="1"/>
  <c r="Z1187" i="4"/>
  <c r="AA1187" i="4"/>
  <c r="U4538" i="4" a="1"/>
  <c r="Z4538" i="4"/>
  <c r="AA4538" i="4"/>
  <c r="Z275" i="4"/>
  <c r="U275" i="4" a="1"/>
  <c r="AA275" i="4"/>
  <c r="Z6845" i="4"/>
  <c r="U6845" i="4" a="1"/>
  <c r="AA6845" i="4"/>
  <c r="U3782" i="4" a="1"/>
  <c r="Z3782" i="4"/>
  <c r="AA3782" i="4"/>
  <c r="U7170" i="4" a="1"/>
  <c r="Z7170" i="4"/>
  <c r="AA7170" i="4"/>
  <c r="Z2693" i="4"/>
  <c r="U2693" i="4" a="1"/>
  <c r="AA2693" i="4"/>
  <c r="AA3178" i="4"/>
  <c r="Z3178" i="4"/>
  <c r="U3178" i="4" a="1"/>
  <c r="U6888" i="4" a="1"/>
  <c r="AA6888" i="4"/>
  <c r="Z6888" i="4"/>
  <c r="U242" i="4" a="1"/>
  <c r="AA242" i="4"/>
  <c r="Z242" i="4"/>
  <c r="U6277" i="4" a="1"/>
  <c r="AA6277" i="4"/>
  <c r="Z6277" i="4"/>
  <c r="AA93" i="4"/>
  <c r="U93" i="4" a="1"/>
  <c r="Z93" i="4"/>
  <c r="U3815" i="4" a="1"/>
  <c r="AA3815" i="4"/>
  <c r="Z3815" i="4"/>
  <c r="U3737" i="4" a="1"/>
  <c r="AA3737" i="4"/>
  <c r="Z3737" i="4"/>
  <c r="U7030" i="4" a="1"/>
  <c r="AA7030" i="4"/>
  <c r="Z7030" i="4"/>
  <c r="U4793" i="4" a="1"/>
  <c r="Z4793" i="4"/>
  <c r="AA4793" i="4"/>
  <c r="Z5992" i="4"/>
  <c r="AA5992" i="4"/>
  <c r="U5992" i="4" a="1"/>
  <c r="Z8051" i="4"/>
  <c r="AA8051" i="4"/>
  <c r="U8051" i="4" a="1"/>
  <c r="AA5187" i="4"/>
  <c r="Z5187" i="4"/>
  <c r="U5187" i="4" a="1"/>
  <c r="AA4593" i="4"/>
  <c r="U4593" i="4" a="1"/>
  <c r="Z4593" i="4"/>
  <c r="AA7557" i="4"/>
  <c r="U7557" i="4" a="1"/>
  <c r="Z7557" i="4"/>
  <c r="AA3153" i="4"/>
  <c r="U3153" i="4" a="1"/>
  <c r="Z3153" i="4"/>
  <c r="U2119" i="4" a="1"/>
  <c r="AA2119" i="4"/>
  <c r="Z2119" i="4"/>
  <c r="AA1386" i="4"/>
  <c r="U1386" i="4" a="1"/>
  <c r="Z1386" i="4"/>
  <c r="Z6600" i="4"/>
  <c r="U6600" i="4" a="1"/>
  <c r="AA6600" i="4"/>
  <c r="U713" i="4" a="1"/>
  <c r="AA713" i="4"/>
  <c r="Z713" i="4"/>
  <c r="AA4935" i="4"/>
  <c r="Z4935" i="4"/>
  <c r="U4935" i="4" a="1"/>
  <c r="AA5948" i="4"/>
  <c r="Z5948" i="4"/>
  <c r="U5948" i="4" a="1"/>
  <c r="Z5983" i="4"/>
  <c r="U5983" i="4" a="1"/>
  <c r="AA5983" i="4"/>
  <c r="Z7183" i="4"/>
  <c r="U7183" i="4" a="1"/>
  <c r="AA7183" i="4"/>
  <c r="Z7211" i="4"/>
  <c r="U7211" i="4" a="1"/>
  <c r="AA7211" i="4"/>
  <c r="Z5600" i="4"/>
  <c r="U5600" i="4" a="1"/>
  <c r="AA5600" i="4"/>
  <c r="AA4968" i="4"/>
  <c r="Z4968" i="4"/>
  <c r="U4968" i="4" a="1"/>
  <c r="AA4386" i="4"/>
  <c r="Z4386" i="4"/>
  <c r="U4386" i="4" a="1"/>
  <c r="AA15" i="4"/>
  <c r="Z15" i="4"/>
  <c r="U15" i="4" a="1"/>
  <c r="Z1030" i="4"/>
  <c r="AA1030" i="4"/>
  <c r="U1030" i="4" a="1"/>
  <c r="U5688" i="4" a="1"/>
  <c r="Z5688" i="4"/>
  <c r="AA5688" i="4"/>
  <c r="AA428" i="4"/>
  <c r="U428" i="4" a="1"/>
  <c r="Z428" i="4"/>
  <c r="Z260" i="4"/>
  <c r="U260" i="4" a="1"/>
  <c r="AA260" i="4"/>
  <c r="U7708" i="4" a="1"/>
  <c r="AA7708" i="4"/>
  <c r="Z7708" i="4"/>
  <c r="AA5924" i="4"/>
  <c r="U5924" i="4" a="1"/>
  <c r="Z5924" i="4"/>
  <c r="AA5932" i="4"/>
  <c r="U5932" i="4" a="1"/>
  <c r="Z5932" i="4"/>
  <c r="AA7216" i="4"/>
  <c r="Z7216" i="4"/>
  <c r="U7216" i="4" a="1"/>
  <c r="AA3966" i="4"/>
  <c r="Z3966" i="4"/>
  <c r="U3966" i="4" a="1"/>
  <c r="AA2640" i="4"/>
  <c r="U2640" i="4" a="1"/>
  <c r="Z2640" i="4"/>
  <c r="AA6129" i="4"/>
  <c r="Z6129" i="4"/>
  <c r="U6129" i="4" a="1"/>
  <c r="Z5137" i="4"/>
  <c r="U5137" i="4" a="1"/>
  <c r="AA5137" i="4"/>
  <c r="AA3996" i="4"/>
  <c r="U3996" i="4" a="1"/>
  <c r="Z3996" i="4"/>
  <c r="U7194" i="4" a="1"/>
  <c r="AA7194" i="4"/>
  <c r="Z7194" i="4"/>
  <c r="AA1818" i="4"/>
  <c r="U1818" i="4" a="1"/>
  <c r="Z1818" i="4"/>
  <c r="Z1034" i="4"/>
  <c r="U1034" i="4" a="1"/>
  <c r="AA1034" i="4"/>
  <c r="AA1792" i="4"/>
  <c r="Z1792" i="4"/>
  <c r="U1792" i="4" a="1"/>
  <c r="Z6796" i="4"/>
  <c r="U6796" i="4" a="1"/>
  <c r="AA6796" i="4"/>
  <c r="Z5284" i="4"/>
  <c r="AA5284" i="4"/>
  <c r="U5284" i="4" a="1"/>
  <c r="Z4675" i="4"/>
  <c r="AA4675" i="4"/>
  <c r="U4675" i="4" a="1"/>
  <c r="Z1281" i="4"/>
  <c r="AA1281" i="4"/>
  <c r="U1281" i="4" a="1"/>
  <c r="U2543" i="4" a="1"/>
  <c r="Z2543" i="4"/>
  <c r="AA2543" i="4"/>
  <c r="AA4880" i="4"/>
  <c r="Z4880" i="4"/>
  <c r="U4880" i="4" a="1"/>
  <c r="AA3921" i="4"/>
  <c r="Z3921" i="4"/>
  <c r="U3921" i="4" a="1"/>
  <c r="AA5705" i="4"/>
  <c r="Z5705" i="4"/>
  <c r="U5705" i="4" a="1"/>
  <c r="U286" i="4" a="1"/>
  <c r="AA286" i="4"/>
  <c r="Z286" i="4"/>
  <c r="AA3976" i="4"/>
  <c r="Z3976" i="4"/>
  <c r="U3976" i="4" a="1"/>
  <c r="U7308" i="4" a="1"/>
  <c r="AA7308" i="4"/>
  <c r="Z7308" i="4"/>
  <c r="U2105" i="4" a="1"/>
  <c r="Z2105" i="4"/>
  <c r="AA2105" i="4"/>
  <c r="U708" i="4" a="1"/>
  <c r="Z708" i="4"/>
  <c r="AA708" i="4"/>
  <c r="U4827" i="4" a="1"/>
  <c r="Z4827" i="4"/>
  <c r="AA4827" i="4"/>
  <c r="Z1780" i="4"/>
  <c r="U1780" i="4" a="1"/>
  <c r="AA1780" i="4"/>
  <c r="Z6198" i="4"/>
  <c r="U6198" i="4" a="1"/>
  <c r="AA6198" i="4"/>
  <c r="U7163" i="4" a="1"/>
  <c r="Z7163" i="4"/>
  <c r="AA7163" i="4"/>
  <c r="Z7075" i="4"/>
  <c r="U7075" i="4" a="1"/>
  <c r="AA7075" i="4"/>
  <c r="U4210" i="4" a="1"/>
  <c r="Z4210" i="4"/>
  <c r="AA4210" i="4"/>
  <c r="U4049" i="4" a="1"/>
  <c r="AA4049" i="4"/>
  <c r="Z4049" i="4"/>
  <c r="U8335" i="4" a="1"/>
  <c r="AA8335" i="4"/>
  <c r="Z8335" i="4"/>
  <c r="U4897" i="4" a="1"/>
  <c r="AA4897" i="4"/>
  <c r="Z4897" i="4"/>
  <c r="U4511" i="4" a="1"/>
  <c r="AA4511" i="4"/>
  <c r="Z4511" i="4"/>
  <c r="U2242" i="4" a="1"/>
  <c r="AA2242" i="4"/>
  <c r="Z2242" i="4"/>
  <c r="U5462" i="4" a="1"/>
  <c r="Z5462" i="4"/>
  <c r="AA5462" i="4"/>
  <c r="U4917" i="4" a="1"/>
  <c r="AA4917" i="4"/>
  <c r="Z4917" i="4"/>
  <c r="U2383" i="4" a="1"/>
  <c r="AA2383" i="4"/>
  <c r="Z2383" i="4"/>
  <c r="U4302" i="4" a="1"/>
  <c r="AA4302" i="4"/>
  <c r="Z4302" i="4"/>
  <c r="AA2389" i="4"/>
  <c r="U2389" i="4" a="1"/>
  <c r="Z2389" i="4"/>
  <c r="U6702" i="4" a="1"/>
  <c r="AA6702" i="4"/>
  <c r="Z6702" i="4"/>
  <c r="AA7544" i="4"/>
  <c r="U7544" i="4" a="1"/>
  <c r="Z7544" i="4"/>
  <c r="AA6681" i="4"/>
  <c r="U6681" i="4" a="1"/>
  <c r="Z6681" i="4"/>
  <c r="AA3993" i="4"/>
  <c r="U3993" i="4" a="1"/>
  <c r="Z3993" i="4"/>
  <c r="Z2479" i="4"/>
  <c r="AA2479" i="4"/>
  <c r="U2479" i="4" a="1"/>
  <c r="Z6383" i="4"/>
  <c r="U6383" i="4" a="1"/>
  <c r="AA6383" i="4"/>
  <c r="Z3049" i="4"/>
  <c r="AA3049" i="4"/>
  <c r="U3049" i="4" a="1"/>
  <c r="Z6439" i="4"/>
  <c r="U6439" i="4" a="1"/>
  <c r="AA6439" i="4"/>
  <c r="AA597" i="4"/>
  <c r="Z597" i="4"/>
  <c r="U597" i="4" a="1"/>
  <c r="AA8258" i="4"/>
  <c r="Z8258" i="4"/>
  <c r="U8258" i="4" a="1"/>
  <c r="AA333" i="4"/>
  <c r="Z333" i="4"/>
  <c r="U333" i="4" a="1"/>
  <c r="Z2237" i="4"/>
  <c r="U2237" i="4" a="1"/>
  <c r="AA2237" i="4"/>
  <c r="Z689" i="4"/>
  <c r="U689" i="4" a="1"/>
  <c r="AA689" i="4"/>
  <c r="Z198" i="4"/>
  <c r="U198" i="4" a="1"/>
  <c r="AA198" i="4"/>
  <c r="AA5830" i="4"/>
  <c r="U5830" i="4" a="1"/>
  <c r="Z5830" i="4"/>
  <c r="AA6501" i="4"/>
  <c r="U6501" i="4" a="1"/>
  <c r="Z6501" i="4"/>
  <c r="Z6558" i="4"/>
  <c r="U6558" i="4" a="1"/>
  <c r="AA6558" i="4"/>
  <c r="AA4638" i="4"/>
  <c r="U4638" i="4" a="1"/>
  <c r="Z4638" i="4"/>
  <c r="U655" i="4" a="1"/>
  <c r="Z655" i="4"/>
  <c r="AA655" i="4"/>
  <c r="U1427" i="4" a="1"/>
  <c r="Z1427" i="4"/>
  <c r="AA1427" i="4"/>
  <c r="U7242" i="4" a="1"/>
  <c r="Z7242" i="4"/>
  <c r="AA7242" i="4"/>
  <c r="U6508" i="4" a="1"/>
  <c r="Z6508" i="4"/>
  <c r="AA6508" i="4"/>
  <c r="U7203" i="4" a="1"/>
  <c r="Z7203" i="4"/>
  <c r="AA7203" i="4"/>
  <c r="AA1439" i="4"/>
  <c r="U1439" i="4" a="1"/>
  <c r="Z1439" i="4"/>
  <c r="Z2299" i="4"/>
  <c r="U2299" i="4" a="1"/>
  <c r="AA2299" i="4"/>
  <c r="AA7665" i="4"/>
  <c r="U7665" i="4" a="1"/>
  <c r="Z7665" i="4"/>
  <c r="AA37" i="4"/>
  <c r="Z37" i="4"/>
  <c r="U37" i="4" a="1"/>
  <c r="U1392" i="4" a="1"/>
  <c r="Z1392" i="4"/>
  <c r="AA1392" i="4"/>
  <c r="U6833" i="4" a="1"/>
  <c r="Z6833" i="4"/>
  <c r="AA6833" i="4"/>
  <c r="U4417" i="4" a="1"/>
  <c r="AA4417" i="4"/>
  <c r="Z4417" i="4"/>
  <c r="Z528" i="4"/>
  <c r="AA528" i="4"/>
  <c r="U528" i="4" a="1"/>
  <c r="Z7985" i="4"/>
  <c r="U7985" i="4" a="1"/>
  <c r="AA7985" i="4"/>
  <c r="Z5096" i="4"/>
  <c r="U5096" i="4" a="1"/>
  <c r="AA5096" i="4"/>
  <c r="Z3001" i="4"/>
  <c r="AA3001" i="4"/>
  <c r="U3001" i="4" a="1"/>
  <c r="Z1033" i="4"/>
  <c r="AA1033" i="4"/>
  <c r="U1033" i="4" a="1"/>
  <c r="Z174" i="4"/>
  <c r="AA174" i="4"/>
  <c r="U174" i="4" a="1"/>
  <c r="Z2005" i="4"/>
  <c r="AA2005" i="4"/>
  <c r="U2005" i="4" a="1"/>
  <c r="Z2153" i="4"/>
  <c r="AA2153" i="4"/>
  <c r="U2153" i="4" a="1"/>
  <c r="Z7976" i="4"/>
  <c r="AA7976" i="4"/>
  <c r="U7976" i="4" a="1"/>
  <c r="Z5595" i="4"/>
  <c r="U5595" i="4" a="1"/>
  <c r="AA5595" i="4"/>
  <c r="Z8033" i="4"/>
  <c r="U8033" i="4" a="1"/>
  <c r="AA8033" i="4"/>
  <c r="Z2047" i="4"/>
  <c r="AA2047" i="4"/>
  <c r="U2047" i="4" a="1"/>
  <c r="Z6815" i="4"/>
  <c r="AA6815" i="4"/>
  <c r="U6815" i="4" a="1"/>
  <c r="Z6753" i="4"/>
  <c r="AA6753" i="4"/>
  <c r="U6753" i="4" a="1"/>
  <c r="Z3150" i="4"/>
  <c r="U3150" i="4" a="1"/>
  <c r="AA3150" i="4"/>
  <c r="Z6793" i="4"/>
  <c r="U6793" i="4" a="1"/>
  <c r="AA6793" i="4"/>
  <c r="Z5819" i="4"/>
  <c r="U5819" i="4" a="1"/>
  <c r="AA5819" i="4"/>
  <c r="Z1542" i="4"/>
  <c r="AA1542" i="4"/>
  <c r="U1542" i="4" a="1"/>
  <c r="U3009" i="4" a="1"/>
  <c r="Z3009" i="4"/>
  <c r="AA3009" i="4"/>
  <c r="AA5255" i="4"/>
  <c r="U5255" i="4" a="1"/>
  <c r="Z5255" i="4"/>
  <c r="AA6069" i="4"/>
  <c r="U6069" i="4" a="1"/>
  <c r="Z6069" i="4"/>
  <c r="U7911" i="4" a="1"/>
  <c r="AA7911" i="4"/>
  <c r="Z7911" i="4"/>
  <c r="U5185" i="4" a="1"/>
  <c r="AA5185" i="4"/>
  <c r="Z5185" i="4"/>
  <c r="AA7936" i="4"/>
  <c r="U7936" i="4" a="1"/>
  <c r="Z7936" i="4"/>
  <c r="Z4473" i="4"/>
  <c r="U4473" i="4" a="1"/>
  <c r="AA4473" i="4"/>
  <c r="Z937" i="4"/>
  <c r="U937" i="4" a="1"/>
  <c r="AA937" i="4"/>
  <c r="Z2979" i="4"/>
  <c r="U2979" i="4" a="1"/>
  <c r="AA2979" i="4"/>
  <c r="Z4464" i="4"/>
  <c r="U4464" i="4" a="1"/>
  <c r="AA4464" i="4"/>
  <c r="Z2219" i="4"/>
  <c r="U2219" i="4" a="1"/>
  <c r="AA2219" i="4"/>
  <c r="Z8172" i="4"/>
  <c r="AA8172" i="4"/>
  <c r="U8172" i="4" a="1"/>
  <c r="Z1726" i="4"/>
  <c r="AA1726" i="4"/>
  <c r="U1726" i="4" a="1"/>
  <c r="Z1198" i="4"/>
  <c r="U1198" i="4" a="1"/>
  <c r="AA1198" i="4"/>
  <c r="Z99" i="4"/>
  <c r="AA99" i="4"/>
  <c r="U99" i="4" a="1"/>
  <c r="Z477" i="4"/>
  <c r="AA477" i="4"/>
  <c r="U477" i="4" a="1"/>
  <c r="Z3045" i="4"/>
  <c r="U3045" i="4" a="1"/>
  <c r="AA3045" i="4"/>
  <c r="Z6483" i="4"/>
  <c r="U6483" i="4" a="1"/>
  <c r="AA6483" i="4"/>
  <c r="Z246" i="4"/>
  <c r="U246" i="4" a="1"/>
  <c r="AA246" i="4"/>
  <c r="Z1723" i="4"/>
  <c r="AA1723" i="4"/>
  <c r="U1723" i="4" a="1"/>
  <c r="Z5208" i="4"/>
  <c r="U5208" i="4" a="1"/>
  <c r="AA5208" i="4"/>
  <c r="AA5952" i="4"/>
  <c r="Z5952" i="4"/>
  <c r="U5952" i="4" a="1"/>
  <c r="U6395" i="4" a="1"/>
  <c r="AA6395" i="4"/>
  <c r="Z6395" i="4"/>
  <c r="U6765" i="4" a="1"/>
  <c r="Z6765" i="4"/>
  <c r="AA6765" i="4"/>
  <c r="U2355" i="4" a="1"/>
  <c r="AA2355" i="4"/>
  <c r="Z2355" i="4"/>
  <c r="U1805" i="4" a="1"/>
  <c r="Z1805" i="4"/>
  <c r="AA1805" i="4"/>
  <c r="U5023" i="4" a="1"/>
  <c r="Z5023" i="4"/>
  <c r="AA5023" i="4"/>
  <c r="U3792" i="4" a="1"/>
  <c r="Z3792" i="4"/>
  <c r="AA3792" i="4"/>
  <c r="Z7444" i="4"/>
  <c r="U7444" i="4" a="1"/>
  <c r="AA7444" i="4"/>
  <c r="Z7887" i="4"/>
  <c r="U7887" i="4" a="1"/>
  <c r="AA7887" i="4"/>
  <c r="Z861" i="4"/>
  <c r="U861" i="4" a="1"/>
  <c r="AA861" i="4"/>
  <c r="AA6544" i="4"/>
  <c r="Z6544" i="4"/>
  <c r="U6544" i="4" a="1"/>
  <c r="Z639" i="4"/>
  <c r="U639" i="4" a="1"/>
  <c r="AA639" i="4"/>
  <c r="U6620" i="4" a="1"/>
  <c r="Z6620" i="4"/>
  <c r="AA6620" i="4"/>
  <c r="Z6472" i="4"/>
  <c r="U6472" i="4" a="1"/>
  <c r="AA6472" i="4"/>
  <c r="AA2989" i="4"/>
  <c r="Z2989" i="4"/>
  <c r="U2989" i="4" a="1"/>
  <c r="AA7643" i="4"/>
  <c r="Z7643" i="4"/>
  <c r="U7643" i="4" a="1"/>
  <c r="AA5035" i="4"/>
  <c r="Z5035" i="4"/>
  <c r="U5035" i="4" a="1"/>
  <c r="Z4189" i="4"/>
  <c r="AA4189" i="4"/>
  <c r="U4189" i="4" a="1"/>
  <c r="AA1910" i="4"/>
  <c r="Z1910" i="4"/>
  <c r="U1910" i="4" a="1"/>
  <c r="AA6189" i="4"/>
  <c r="Z6189" i="4"/>
  <c r="U6189" i="4" a="1"/>
  <c r="Z4784" i="4"/>
  <c r="U4784" i="4" a="1"/>
  <c r="AA4784" i="4"/>
  <c r="U8133" i="4" a="1"/>
  <c r="Z8133" i="4"/>
  <c r="AA8133" i="4"/>
  <c r="U8326" i="4" a="1"/>
  <c r="Z8326" i="4"/>
  <c r="AA8326" i="4"/>
  <c r="Z4762" i="4"/>
  <c r="AA4762" i="4"/>
  <c r="U4762" i="4" a="1"/>
  <c r="AA7610" i="4"/>
  <c r="U7610" i="4" a="1"/>
  <c r="Z7610" i="4"/>
  <c r="AA4533" i="4"/>
  <c r="U4533" i="4" a="1"/>
  <c r="Z4533" i="4"/>
  <c r="U2955" i="4" a="1"/>
  <c r="AA2955" i="4"/>
  <c r="Z2955" i="4"/>
  <c r="U6429" i="4" a="1"/>
  <c r="AA6429" i="4"/>
  <c r="Z6429" i="4"/>
  <c r="U216" i="4" a="1"/>
  <c r="AA216" i="4"/>
  <c r="Z216" i="4"/>
  <c r="U5327" i="4" a="1"/>
  <c r="AA5327" i="4"/>
  <c r="Z5327" i="4"/>
  <c r="U8272" i="4" a="1"/>
  <c r="AA8272" i="4"/>
  <c r="Z8272" i="4"/>
  <c r="Z2719" i="4"/>
  <c r="AA2719" i="4"/>
  <c r="U2719" i="4" a="1"/>
  <c r="U3641" i="4" a="1"/>
  <c r="Z3641" i="4"/>
  <c r="AA3641" i="4"/>
  <c r="Z2503" i="4"/>
  <c r="U2503" i="4" a="1"/>
  <c r="AA2503" i="4"/>
  <c r="U3371" i="4" a="1"/>
  <c r="AA3371" i="4"/>
  <c r="Z3371" i="4"/>
  <c r="AA7415" i="4"/>
  <c r="U7415" i="4" a="1"/>
  <c r="Z7415" i="4"/>
  <c r="U4545" i="4" a="1"/>
  <c r="AA4545" i="4"/>
  <c r="Z4545" i="4"/>
  <c r="AA2736" i="4"/>
  <c r="Z2736" i="4"/>
  <c r="U2736" i="4" a="1"/>
  <c r="AA3132" i="4"/>
  <c r="U3132" i="4" a="1"/>
  <c r="Z3132" i="4"/>
  <c r="AA3797" i="4"/>
  <c r="U3797" i="4" a="1"/>
  <c r="Z3797" i="4"/>
  <c r="U3069" i="4" a="1"/>
  <c r="Z3069" i="4"/>
  <c r="AA3069" i="4"/>
  <c r="AA3420" i="4"/>
  <c r="U3420" i="4" a="1"/>
  <c r="Z3420" i="4"/>
  <c r="AA6524" i="4"/>
  <c r="U6524" i="4" a="1"/>
  <c r="Z6524" i="4"/>
  <c r="AA2981" i="4"/>
  <c r="Z2981" i="4"/>
  <c r="U2981" i="4" a="1"/>
  <c r="Z6421" i="4"/>
  <c r="AA6421" i="4"/>
  <c r="U6421" i="4" a="1"/>
  <c r="U4455" i="4" a="1"/>
  <c r="Z4455" i="4"/>
  <c r="AA4455" i="4"/>
  <c r="Z681" i="4"/>
  <c r="U681" i="4" a="1"/>
  <c r="AA681" i="4"/>
  <c r="Z5417" i="4"/>
  <c r="U5417" i="4" a="1"/>
  <c r="AA5417" i="4"/>
  <c r="U1179" i="4" a="1"/>
  <c r="AA1179" i="4"/>
  <c r="Z1179" i="4"/>
  <c r="Z1971" i="4"/>
  <c r="U1971" i="4" a="1"/>
  <c r="AA1971" i="4"/>
  <c r="Z6149" i="4"/>
  <c r="AA6149" i="4"/>
  <c r="U6149" i="4" a="1"/>
  <c r="Z229" i="4"/>
  <c r="U229" i="4" a="1"/>
  <c r="AA229" i="4"/>
  <c r="Z7707" i="4"/>
  <c r="U7707" i="4" a="1"/>
  <c r="AA7707" i="4"/>
  <c r="U4712" i="4" a="1"/>
  <c r="Z4712" i="4"/>
  <c r="AA4712" i="4"/>
  <c r="Z3299" i="4"/>
  <c r="U3299" i="4" a="1"/>
  <c r="AA3299" i="4"/>
  <c r="U4776" i="4" a="1"/>
  <c r="Z4776" i="4"/>
  <c r="AA4776" i="4"/>
  <c r="U6036" i="4" a="1"/>
  <c r="Z6036" i="4"/>
  <c r="AA6036" i="4"/>
  <c r="U3383" i="4" a="1"/>
  <c r="AA3383" i="4"/>
  <c r="Z3383" i="4"/>
  <c r="U7414" i="4" a="1"/>
  <c r="Z7414" i="4"/>
  <c r="AA7414" i="4"/>
  <c r="U4886" i="4" a="1"/>
  <c r="Z4886" i="4"/>
  <c r="AA4886" i="4"/>
  <c r="U6684" i="4" a="1"/>
  <c r="AA6684" i="4"/>
  <c r="Z6684" i="4"/>
  <c r="AA105" i="4"/>
  <c r="Z105" i="4"/>
  <c r="U105" i="4" a="1"/>
  <c r="AA2659" i="4"/>
  <c r="Z2659" i="4"/>
  <c r="U2659" i="4" a="1"/>
  <c r="Z7206" i="4"/>
  <c r="U7206" i="4" a="1"/>
  <c r="AA7206" i="4"/>
  <c r="U2773" i="4" a="1"/>
  <c r="AA2773" i="4"/>
  <c r="Z2773" i="4"/>
  <c r="Z4658" i="4"/>
  <c r="AA4658" i="4"/>
  <c r="U4658" i="4" a="1"/>
  <c r="AA6227" i="4"/>
  <c r="Z6227" i="4"/>
  <c r="U6227" i="4" a="1"/>
  <c r="AA2122" i="4"/>
  <c r="U2122" i="4" a="1"/>
  <c r="Z2122" i="4"/>
  <c r="Z6356" i="4"/>
  <c r="AA6356" i="4"/>
  <c r="U6356" i="4" a="1"/>
  <c r="U1472" i="4" a="1"/>
  <c r="AA1472" i="4"/>
  <c r="Z1472" i="4"/>
  <c r="AA8310" i="4"/>
  <c r="U8310" i="4" a="1"/>
  <c r="Z8310" i="4"/>
  <c r="AA6466" i="4"/>
  <c r="Z6466" i="4"/>
  <c r="U6466" i="4" a="1"/>
  <c r="AA876" i="4"/>
  <c r="Z876" i="4"/>
  <c r="U876" i="4" a="1"/>
  <c r="AA1277" i="4"/>
  <c r="Z1277" i="4"/>
  <c r="U1277" i="4" a="1"/>
  <c r="AA4359" i="4"/>
  <c r="Z4359" i="4"/>
  <c r="U4359" i="4" a="1"/>
  <c r="Z4564" i="4"/>
  <c r="AA4564" i="4"/>
  <c r="U4564" i="4" a="1"/>
  <c r="AA1054" i="4"/>
  <c r="U1054" i="4" a="1"/>
  <c r="Z1054" i="4"/>
  <c r="AA213" i="4"/>
  <c r="U213" i="4" a="1"/>
  <c r="Z213" i="4"/>
  <c r="AA3239" i="4"/>
  <c r="U3239" i="4" a="1"/>
  <c r="Z3239" i="4"/>
  <c r="U2618" i="4" a="1"/>
  <c r="AA2618" i="4"/>
  <c r="Z2618" i="4"/>
  <c r="Z5457" i="4"/>
  <c r="AA5457" i="4"/>
  <c r="U5457" i="4" a="1"/>
  <c r="AA420" i="4"/>
  <c r="Z420" i="4"/>
  <c r="U420" i="4" a="1"/>
  <c r="AA2962" i="4"/>
  <c r="U2962" i="4" a="1"/>
  <c r="Z2962" i="4"/>
  <c r="AA810" i="4"/>
  <c r="Z810" i="4"/>
  <c r="U810" i="4" a="1"/>
  <c r="Z2741" i="4"/>
  <c r="U2741" i="4" a="1"/>
  <c r="AA2741" i="4"/>
  <c r="AA3086" i="4"/>
  <c r="U3086" i="4" a="1"/>
  <c r="Z3086" i="4"/>
  <c r="U6430" i="4" a="1"/>
  <c r="AA6430" i="4"/>
  <c r="Z6430" i="4"/>
  <c r="U2603" i="4" a="1"/>
  <c r="AA2603" i="4"/>
  <c r="Z2603" i="4"/>
  <c r="AA7264" i="4"/>
  <c r="Z7264" i="4"/>
  <c r="U7264" i="4" a="1"/>
  <c r="U4892" i="4" a="1"/>
  <c r="Z4892" i="4"/>
  <c r="AA4892" i="4"/>
  <c r="AA6459" i="4"/>
  <c r="Z6459" i="4"/>
  <c r="U6459" i="4" a="1"/>
  <c r="Z3007" i="4"/>
  <c r="AA3007" i="4"/>
  <c r="U3007" i="4" a="1"/>
  <c r="AA570" i="4"/>
  <c r="U570" i="4" a="1"/>
  <c r="Z570" i="4"/>
  <c r="AA4535" i="4"/>
  <c r="U4535" i="4" a="1"/>
  <c r="Z4535" i="4"/>
  <c r="Z2951" i="4"/>
  <c r="AA2951" i="4"/>
  <c r="U2951" i="4" a="1"/>
  <c r="AA4865" i="4"/>
  <c r="Z4865" i="4"/>
  <c r="U4865" i="4" a="1"/>
  <c r="AA6299" i="4"/>
  <c r="Z6299" i="4"/>
  <c r="U6299" i="4" a="1"/>
  <c r="AA3587" i="4"/>
  <c r="Z3587" i="4"/>
  <c r="U3587" i="4" a="1"/>
  <c r="U3380" i="4" a="1"/>
  <c r="AA3380" i="4"/>
  <c r="Z3380" i="4"/>
  <c r="U6468" i="4" a="1"/>
  <c r="Z6468" i="4"/>
  <c r="AA6468" i="4"/>
  <c r="AA2382" i="4"/>
  <c r="U2382" i="4" a="1"/>
  <c r="Z2382" i="4"/>
  <c r="AA5170" i="4"/>
  <c r="Z5170" i="4"/>
  <c r="U5170" i="4" a="1"/>
  <c r="AA3482" i="4"/>
  <c r="U3482" i="4" a="1"/>
  <c r="Z3482" i="4"/>
  <c r="AA4368" i="4"/>
  <c r="Z4368" i="4"/>
  <c r="U4368" i="4" a="1"/>
  <c r="Z5294" i="4"/>
  <c r="U5294" i="4" a="1"/>
  <c r="AA5294" i="4"/>
  <c r="Z4147" i="4"/>
  <c r="AA4147" i="4"/>
  <c r="U4147" i="4" a="1"/>
  <c r="AA6247" i="4"/>
  <c r="U6247" i="4" a="1"/>
  <c r="Z6247" i="4"/>
  <c r="U5781" i="4" a="1"/>
  <c r="Z5781" i="4"/>
  <c r="AA5781" i="4"/>
  <c r="U6332" i="4" a="1"/>
  <c r="Z6332" i="4"/>
  <c r="AA6332" i="4"/>
  <c r="U5654" i="4" a="1"/>
  <c r="Z5654" i="4"/>
  <c r="AA5654" i="4"/>
  <c r="U4191" i="4" a="1"/>
  <c r="AA4191" i="4"/>
  <c r="Z4191" i="4"/>
  <c r="U2570" i="4" a="1"/>
  <c r="AA2570" i="4"/>
  <c r="Z2570" i="4"/>
  <c r="U381" i="4" a="1"/>
  <c r="AA381" i="4"/>
  <c r="Z381" i="4"/>
  <c r="U6816" i="4" a="1"/>
  <c r="AA6816" i="4"/>
  <c r="Z6816" i="4"/>
  <c r="U7299" i="4" a="1"/>
  <c r="AA7299" i="4"/>
  <c r="Z7299" i="4"/>
  <c r="Z5395" i="4"/>
  <c r="AA5395" i="4"/>
  <c r="U5395" i="4" a="1"/>
  <c r="U3532" i="4" a="1"/>
  <c r="Z3532" i="4"/>
  <c r="AA3532" i="4"/>
  <c r="AA5445" i="4"/>
  <c r="U5445" i="4" a="1"/>
  <c r="Z5445" i="4"/>
  <c r="U6680" i="4" a="1"/>
  <c r="Z6680" i="4"/>
  <c r="AA6680" i="4"/>
  <c r="U1980" i="4" a="1"/>
  <c r="AA1980" i="4"/>
  <c r="Z1980" i="4"/>
  <c r="U7552" i="4" a="1"/>
  <c r="Z7552" i="4"/>
  <c r="AA7552" i="4"/>
  <c r="U1301" i="4" a="1"/>
  <c r="AA1301" i="4"/>
  <c r="Z1301" i="4"/>
  <c r="U4709" i="4" a="1"/>
  <c r="AA4709" i="4"/>
  <c r="Z4709" i="4"/>
  <c r="U1120" i="4" a="1"/>
  <c r="Z1120" i="4"/>
  <c r="AA1120" i="4"/>
  <c r="U7421" i="4" a="1"/>
  <c r="AA7421" i="4"/>
  <c r="Z7421" i="4"/>
  <c r="U90" i="4" a="1"/>
  <c r="AA90" i="4"/>
  <c r="Z90" i="4"/>
  <c r="U7882" i="4" a="1"/>
  <c r="Z7882" i="4"/>
  <c r="AA7882" i="4"/>
  <c r="U2517" i="4" a="1"/>
  <c r="Z2517" i="4"/>
  <c r="AA2517" i="4"/>
  <c r="U2688" i="4" a="1"/>
  <c r="AA2688" i="4"/>
  <c r="Z2688" i="4"/>
  <c r="U348" i="4" a="1"/>
  <c r="AA348" i="4"/>
  <c r="Z348" i="4"/>
  <c r="U5834" i="4" a="1"/>
  <c r="AA5834" i="4"/>
  <c r="Z5834" i="4"/>
  <c r="U2271" i="4" a="1"/>
  <c r="Z2271" i="4"/>
  <c r="AA2271" i="4"/>
  <c r="U962" i="4" a="1"/>
  <c r="Z962" i="4"/>
  <c r="AA962" i="4"/>
  <c r="U4404" i="4" a="1"/>
  <c r="Z4404" i="4"/>
  <c r="AA4404" i="4"/>
  <c r="U27" i="4" a="1"/>
  <c r="Z27" i="4"/>
  <c r="AA27" i="4"/>
  <c r="U710" i="4" a="1"/>
  <c r="Z710" i="4"/>
  <c r="AA710" i="4"/>
  <c r="Z8222" i="4"/>
  <c r="U8222" i="4" a="1"/>
  <c r="AA8222" i="4"/>
  <c r="Z5563" i="4"/>
  <c r="AA5563" i="4"/>
  <c r="U5563" i="4" a="1"/>
  <c r="Z8270" i="4"/>
  <c r="AA8270" i="4"/>
  <c r="U8270" i="4" a="1"/>
  <c r="Z2115" i="4"/>
  <c r="AA2115" i="4"/>
  <c r="U2115" i="4" a="1"/>
  <c r="U4698" i="4" a="1"/>
  <c r="Z4698" i="4"/>
  <c r="AA4698" i="4"/>
  <c r="U798" i="4" a="1"/>
  <c r="Z798" i="4"/>
  <c r="AA798" i="4"/>
  <c r="AA5824" i="4"/>
  <c r="U5824" i="4" a="1"/>
  <c r="Z5824" i="4"/>
  <c r="U7833" i="4" a="1"/>
  <c r="Z7833" i="4"/>
  <c r="AA7833" i="4"/>
  <c r="U4844" i="4" a="1"/>
  <c r="AA4844" i="4"/>
  <c r="Z4844" i="4"/>
  <c r="U3003" i="4" a="1"/>
  <c r="AA3003" i="4"/>
  <c r="Z3003" i="4"/>
  <c r="U254" i="4" a="1"/>
  <c r="AA254" i="4"/>
  <c r="Z254" i="4"/>
  <c r="U7517" i="4" a="1"/>
  <c r="AA7517" i="4"/>
  <c r="Z7517" i="4"/>
  <c r="U1306" i="4" a="1"/>
  <c r="Z1306" i="4"/>
  <c r="AA1306" i="4"/>
  <c r="U3967" i="4" a="1"/>
  <c r="Z3967" i="4"/>
  <c r="AA3967" i="4"/>
  <c r="U7586" i="4" a="1"/>
  <c r="AA7586" i="4"/>
  <c r="Z7586" i="4"/>
  <c r="U7492" i="4" a="1"/>
  <c r="Z7492" i="4"/>
  <c r="AA7492" i="4"/>
  <c r="U5807" i="4" a="1"/>
  <c r="Z5807" i="4"/>
  <c r="AA5807" i="4"/>
  <c r="U2415" i="4" a="1"/>
  <c r="Z2415" i="4"/>
  <c r="AA2415" i="4"/>
  <c r="U3264" i="4" a="1"/>
  <c r="AA3264" i="4"/>
  <c r="Z3264" i="4"/>
  <c r="U7478" i="4" a="1"/>
  <c r="AA7478" i="4"/>
  <c r="Z7478" i="4"/>
  <c r="U2511" i="4" a="1"/>
  <c r="Z2511" i="4"/>
  <c r="AA2511" i="4"/>
  <c r="Z7197" i="4"/>
  <c r="AA7197" i="4"/>
  <c r="U7197" i="4" a="1"/>
  <c r="Z5692" i="4"/>
  <c r="U5692" i="4" a="1"/>
  <c r="AA5692" i="4"/>
  <c r="U4021" i="4" a="1"/>
  <c r="Z4021" i="4"/>
  <c r="AA4021" i="4"/>
  <c r="U5996" i="4" a="1"/>
  <c r="Z5996" i="4"/>
  <c r="AA5996" i="4"/>
  <c r="Z824" i="4"/>
  <c r="U824" i="4" a="1"/>
  <c r="AA824" i="4"/>
  <c r="Z2670" i="4"/>
  <c r="U2670" i="4" a="1"/>
  <c r="AA2670" i="4"/>
  <c r="Z5082" i="4"/>
  <c r="U5082" i="4" a="1"/>
  <c r="AA5082" i="4"/>
  <c r="U2457" i="4" a="1"/>
  <c r="Z2457" i="4"/>
  <c r="AA2457" i="4"/>
  <c r="U4453" i="4" a="1"/>
  <c r="Z4453" i="4"/>
  <c r="AA4453" i="4"/>
  <c r="U8256" i="4" a="1"/>
  <c r="Z8256" i="4"/>
  <c r="AA8256" i="4"/>
  <c r="U42" i="4" a="1"/>
  <c r="Z42" i="4"/>
  <c r="AA42" i="4"/>
  <c r="U8076" i="4" a="1"/>
  <c r="AA8076" i="4"/>
  <c r="Z8076" i="4"/>
  <c r="U8322" i="4" a="1"/>
  <c r="AA8322" i="4"/>
  <c r="Z8322" i="4"/>
  <c r="U4486" i="4" a="1"/>
  <c r="Z4486" i="4"/>
  <c r="AA4486" i="4"/>
  <c r="U7964" i="4" a="1"/>
  <c r="AA7964" i="4"/>
  <c r="Z7964" i="4"/>
  <c r="U7664" i="4" a="1"/>
  <c r="Z7664" i="4"/>
  <c r="AA7664" i="4"/>
  <c r="U6981" i="4" a="1"/>
  <c r="AA6981" i="4"/>
  <c r="Z6981" i="4"/>
  <c r="U3105" i="4" a="1"/>
  <c r="Z3105" i="4"/>
  <c r="AA3105" i="4"/>
  <c r="U529" i="4" a="1"/>
  <c r="AA529" i="4"/>
  <c r="Z529" i="4"/>
  <c r="U7990" i="4" a="1"/>
  <c r="Z7990" i="4"/>
  <c r="AA7990" i="4"/>
  <c r="U4232" i="4" a="1"/>
  <c r="Z4232" i="4"/>
  <c r="AA4232" i="4"/>
  <c r="U1371" i="4" a="1"/>
  <c r="Z1371" i="4"/>
  <c r="AA1371" i="4"/>
  <c r="U599" i="4" a="1"/>
  <c r="Z599" i="4"/>
  <c r="AA599" i="4"/>
  <c r="U7174" i="4" a="1"/>
  <c r="Z7174" i="4"/>
  <c r="AA7174" i="4"/>
  <c r="AA1094" i="4"/>
  <c r="Z1094" i="4"/>
  <c r="U1094" i="4" a="1"/>
  <c r="U188" i="4" a="1"/>
  <c r="AA188" i="4"/>
  <c r="Z188" i="4"/>
  <c r="Z2418" i="4"/>
  <c r="U2418" i="4" a="1"/>
  <c r="AA2418" i="4"/>
  <c r="U3697" i="4" a="1"/>
  <c r="Z3697" i="4"/>
  <c r="AA3697" i="4"/>
  <c r="U6359" i="4" a="1"/>
  <c r="Z6359" i="4"/>
  <c r="AA6359" i="4"/>
  <c r="U603" i="4" a="1"/>
  <c r="Z603" i="4"/>
  <c r="AA603" i="4"/>
  <c r="Z2650" i="4"/>
  <c r="U2650" i="4" a="1"/>
  <c r="AA2650" i="4"/>
  <c r="U855" i="4" a="1"/>
  <c r="Z855" i="4"/>
  <c r="AA855" i="4"/>
  <c r="U4910" i="4" a="1"/>
  <c r="Z4910" i="4"/>
  <c r="AA4910" i="4"/>
  <c r="Z2906" i="4"/>
  <c r="U2906" i="4" a="1"/>
  <c r="AA2906" i="4"/>
  <c r="U4959" i="4" a="1"/>
  <c r="AA4959" i="4"/>
  <c r="Z4959" i="4"/>
  <c r="U4244" i="4" a="1"/>
  <c r="Z4244" i="4"/>
  <c r="AA4244" i="4"/>
  <c r="Z5160" i="4"/>
  <c r="AA5160" i="4"/>
  <c r="U5160" i="4" a="1"/>
  <c r="Z827" i="4"/>
  <c r="U827" i="4" a="1"/>
  <c r="AA827" i="4"/>
  <c r="Z5590" i="4"/>
  <c r="AA5590" i="4"/>
  <c r="U5590" i="4" a="1"/>
  <c r="U7417" i="4" a="1"/>
  <c r="Z7417" i="4"/>
  <c r="AA7417" i="4"/>
  <c r="Z1539" i="4"/>
  <c r="AA1539" i="4"/>
  <c r="U1539" i="4" a="1"/>
  <c r="Z1784" i="4"/>
  <c r="AA1784" i="4"/>
  <c r="U1784" i="4" a="1"/>
  <c r="AA345" i="4"/>
  <c r="U345" i="4" a="1"/>
  <c r="Z345" i="4"/>
  <c r="U6931" i="4" a="1"/>
  <c r="Z6931" i="4"/>
  <c r="AA6931" i="4"/>
  <c r="AA5036" i="4"/>
  <c r="U5036" i="4" a="1"/>
  <c r="Z5036" i="4"/>
  <c r="AA4355" i="4"/>
  <c r="Z4355" i="4"/>
  <c r="U4355" i="4" a="1"/>
  <c r="AA3753" i="4"/>
  <c r="Z3753" i="4"/>
  <c r="U3753" i="4" a="1"/>
  <c r="U2092" i="4" a="1"/>
  <c r="Z2092" i="4"/>
  <c r="AA2092" i="4"/>
  <c r="U3717" i="4" a="1"/>
  <c r="Z3717" i="4"/>
  <c r="AA3717" i="4"/>
  <c r="U7814" i="4" a="1"/>
  <c r="AA7814" i="4"/>
  <c r="Z7814" i="4"/>
  <c r="AA5508" i="4"/>
  <c r="U5508" i="4" a="1"/>
  <c r="Z5508" i="4"/>
  <c r="Z7909" i="4"/>
  <c r="AA7909" i="4"/>
  <c r="U7909" i="4" a="1"/>
  <c r="Z5259" i="4"/>
  <c r="AA5259" i="4"/>
  <c r="U5259" i="4" a="1"/>
  <c r="AA7934" i="4"/>
  <c r="U7934" i="4" a="1"/>
  <c r="Z7934" i="4"/>
  <c r="AA5175" i="4"/>
  <c r="U5175" i="4" a="1"/>
  <c r="Z5175" i="4"/>
  <c r="AA5405" i="4"/>
  <c r="U5405" i="4" a="1"/>
  <c r="Z5405" i="4"/>
  <c r="U4395" i="4" a="1"/>
  <c r="Z4395" i="4"/>
  <c r="AA4395" i="4"/>
  <c r="Z8239" i="4"/>
  <c r="U8239" i="4" a="1"/>
  <c r="AA8239" i="4"/>
  <c r="U6218" i="4" a="1"/>
  <c r="Z6218" i="4"/>
  <c r="AA6218" i="4"/>
  <c r="U5337" i="4" a="1"/>
  <c r="Z5337" i="4"/>
  <c r="AA5337" i="4"/>
  <c r="U2783" i="4" a="1"/>
  <c r="Z2783" i="4"/>
  <c r="AA2783" i="4"/>
  <c r="U1286" i="4" a="1"/>
  <c r="Z1286" i="4"/>
  <c r="AA1286" i="4"/>
  <c r="U3346" i="4" a="1"/>
  <c r="AA3346" i="4"/>
  <c r="Z3346" i="4"/>
  <c r="Z7688" i="4"/>
  <c r="AA7688" i="4"/>
  <c r="U7688" i="4" a="1"/>
  <c r="AA5068" i="4"/>
  <c r="U5068" i="4" a="1"/>
  <c r="Z5068" i="4"/>
  <c r="Z4072" i="4"/>
  <c r="AA4072" i="4"/>
  <c r="U4072" i="4" a="1"/>
  <c r="Z5909" i="4"/>
  <c r="AA5909" i="4"/>
  <c r="U5909" i="4" a="1"/>
  <c r="Z5201" i="4"/>
  <c r="AA5201" i="4"/>
  <c r="U5201" i="4" a="1"/>
  <c r="Z1990" i="4"/>
  <c r="AA1990" i="4"/>
  <c r="U1990" i="4" a="1"/>
  <c r="Z5326" i="4"/>
  <c r="AA5326" i="4"/>
  <c r="U5326" i="4" a="1"/>
  <c r="Z4819" i="4"/>
  <c r="U4819" i="4" a="1"/>
  <c r="AA4819" i="4"/>
  <c r="Z4225" i="4"/>
  <c r="AA4225" i="4"/>
  <c r="U4225" i="4" a="1"/>
  <c r="Z8060" i="4"/>
  <c r="U8060" i="4" a="1"/>
  <c r="AA8060" i="4"/>
  <c r="Z941" i="4"/>
  <c r="AA941" i="4"/>
  <c r="U941" i="4" a="1"/>
  <c r="AA7199" i="4"/>
  <c r="U7199" i="4" a="1"/>
  <c r="Z7199" i="4"/>
  <c r="Z4253" i="4"/>
  <c r="AA4253" i="4"/>
  <c r="U4253" i="4" a="1"/>
  <c r="U6391" i="4" a="1"/>
  <c r="AA6391" i="4"/>
  <c r="Z6391" i="4"/>
  <c r="U8171" i="4" a="1"/>
  <c r="AA8171" i="4"/>
  <c r="Z8171" i="4"/>
  <c r="AA3182" i="4"/>
  <c r="U3182" i="4" a="1"/>
  <c r="Z3182" i="4"/>
  <c r="AA6422" i="4"/>
  <c r="U6422" i="4" a="1"/>
  <c r="Z6422" i="4"/>
  <c r="AA7761" i="4"/>
  <c r="U7761" i="4" a="1"/>
  <c r="Z7761" i="4"/>
  <c r="AA709" i="4"/>
  <c r="Z709" i="4"/>
  <c r="U709" i="4" a="1"/>
  <c r="U1998" i="4" a="1"/>
  <c r="Z1998" i="4"/>
  <c r="AA1998" i="4"/>
  <c r="AA6822" i="4"/>
  <c r="U6822" i="4" a="1"/>
  <c r="Z6822" i="4"/>
  <c r="AA1825" i="4"/>
  <c r="U1825" i="4" a="1"/>
  <c r="Z1825" i="4"/>
  <c r="AA4031" i="4"/>
  <c r="U4031" i="4" a="1"/>
  <c r="Z4031" i="4"/>
  <c r="AA6172" i="4"/>
  <c r="U6172" i="4" a="1"/>
  <c r="Z6172" i="4"/>
  <c r="AA977" i="4"/>
  <c r="U977" i="4" a="1"/>
  <c r="Z977" i="4"/>
  <c r="AA4441" i="4"/>
  <c r="U4441" i="4" a="1"/>
  <c r="Z4441" i="4"/>
  <c r="AA5502" i="4"/>
  <c r="U5502" i="4" a="1"/>
  <c r="Z5502" i="4"/>
  <c r="AA7737" i="4"/>
  <c r="U7737" i="4" a="1"/>
  <c r="Z7737" i="4"/>
  <c r="U2182" i="4" a="1"/>
  <c r="AA2182" i="4"/>
  <c r="Z2182" i="4"/>
  <c r="U5659" i="4" a="1"/>
  <c r="Z5659" i="4"/>
  <c r="AA5659" i="4"/>
  <c r="U964" i="4" a="1"/>
  <c r="AA964" i="4"/>
  <c r="Z964" i="4"/>
  <c r="U3029" i="4" a="1"/>
  <c r="AA3029" i="4"/>
  <c r="Z3029" i="4"/>
  <c r="U8010" i="4" a="1"/>
  <c r="AA8010" i="4"/>
  <c r="Z8010" i="4"/>
  <c r="Z7973" i="4"/>
  <c r="U7973" i="4" a="1"/>
  <c r="AA7973" i="4"/>
  <c r="U2287" i="4" a="1"/>
  <c r="AA2287" i="4"/>
  <c r="Z2287" i="4"/>
  <c r="AA5568" i="4"/>
  <c r="U5568" i="4" a="1"/>
  <c r="Z5568" i="4"/>
  <c r="AA3791" i="4"/>
  <c r="U3791" i="4" a="1"/>
  <c r="Z3791" i="4"/>
  <c r="Z4779" i="4"/>
  <c r="U4779" i="4" a="1"/>
  <c r="AA4779" i="4"/>
  <c r="Z7153" i="4"/>
  <c r="U7153" i="4" a="1"/>
  <c r="AA7153" i="4"/>
  <c r="Z591" i="4"/>
  <c r="U591" i="4" a="1"/>
  <c r="AA591" i="4"/>
  <c r="AA2995" i="4"/>
  <c r="Z2995" i="4"/>
  <c r="U2995" i="4" a="1"/>
  <c r="AA7979" i="4"/>
  <c r="U7979" i="4" a="1"/>
  <c r="Z7979" i="4"/>
  <c r="AA3875" i="4"/>
  <c r="U3875" i="4" a="1"/>
  <c r="Z3875" i="4"/>
  <c r="U6857" i="4" a="1"/>
  <c r="AA6857" i="4"/>
  <c r="Z6857" i="4"/>
  <c r="U3671" i="4" a="1"/>
  <c r="AA3671" i="4"/>
  <c r="Z3671" i="4"/>
  <c r="AA4717" i="4"/>
  <c r="U4717" i="4" a="1"/>
  <c r="Z4717" i="4"/>
  <c r="U5422" i="4" a="1"/>
  <c r="AA5422" i="4"/>
  <c r="Z5422" i="4"/>
  <c r="AA2813" i="4"/>
  <c r="U2813" i="4" a="1"/>
  <c r="Z2813" i="4"/>
  <c r="AA802" i="4"/>
  <c r="Z802" i="4"/>
  <c r="U802" i="4" a="1"/>
  <c r="AA3472" i="4"/>
  <c r="Z3472" i="4"/>
  <c r="U3472" i="4" a="1"/>
  <c r="U818" i="4" a="1"/>
  <c r="Z818" i="4"/>
  <c r="AA818" i="4"/>
  <c r="U6920" i="4" a="1"/>
  <c r="AA6920" i="4"/>
  <c r="Z6920" i="4"/>
  <c r="AA2422" i="4"/>
  <c r="U2422" i="4" a="1"/>
  <c r="Z2422" i="4"/>
  <c r="AA2403" i="4"/>
  <c r="U2403" i="4" a="1"/>
  <c r="Z2403" i="4"/>
  <c r="U2510" i="4" a="1"/>
  <c r="AA2510" i="4"/>
  <c r="Z2510" i="4"/>
  <c r="U8128" i="4" a="1"/>
  <c r="AA8128" i="4"/>
  <c r="Z8128" i="4"/>
  <c r="U7805" i="4" a="1"/>
  <c r="AA7805" i="4"/>
  <c r="Z7805" i="4"/>
  <c r="U7523" i="4" a="1"/>
  <c r="X7523" i="4"/>
  <c r="AA7523" i="4"/>
  <c r="Z7523" i="4"/>
  <c r="AA4979" i="4"/>
  <c r="U4979" i="4" a="1"/>
  <c r="Z4979" i="4"/>
  <c r="Z859" i="4"/>
  <c r="U859" i="4" a="1"/>
  <c r="AA859" i="4"/>
  <c r="Z6927" i="4"/>
  <c r="U6927" i="4" a="1"/>
  <c r="AA6927" i="4"/>
  <c r="U1126" i="4" a="1"/>
  <c r="Z1126" i="4"/>
  <c r="X1126" i="4"/>
  <c r="AA1126" i="4"/>
  <c r="AA4290" i="4"/>
  <c r="U4290" i="4" a="1"/>
  <c r="Z4290" i="4"/>
  <c r="AA7701" i="4"/>
  <c r="U7701" i="4" a="1"/>
  <c r="Z7701" i="4"/>
  <c r="X7701" i="4"/>
  <c r="AA3138" i="4"/>
  <c r="U3138" i="4" a="1"/>
  <c r="Z3138" i="4"/>
  <c r="Z2584" i="4"/>
  <c r="X2584" i="4"/>
  <c r="U2584" i="4" a="1"/>
  <c r="AA2584" i="4"/>
  <c r="U3405" i="4" a="1"/>
  <c r="X3405" i="4"/>
  <c r="Z3405" i="4"/>
  <c r="AA3405" i="4"/>
  <c r="AA2344" i="4"/>
  <c r="U2344" i="4" a="1"/>
  <c r="Z2344" i="4"/>
  <c r="X2344" i="4"/>
  <c r="Z2885" i="4"/>
  <c r="AA2885" i="4"/>
  <c r="U2885" i="4" a="1"/>
  <c r="X2885" i="4"/>
  <c r="Z1014" i="4"/>
  <c r="X1014" i="4"/>
  <c r="AA1014" i="4"/>
  <c r="U1014" i="4" a="1"/>
  <c r="Z1013" i="4"/>
  <c r="AA1013" i="4"/>
  <c r="X1013" i="4"/>
  <c r="U1013" i="4" a="1"/>
  <c r="Z3446" i="4"/>
  <c r="AA3446" i="4"/>
  <c r="U3446" i="4" a="1"/>
  <c r="X3446" i="4"/>
  <c r="Z3392" i="4"/>
  <c r="AA3392" i="4"/>
  <c r="X3392" i="4"/>
  <c r="U3392" i="4" a="1"/>
  <c r="Z987" i="4"/>
  <c r="AA987" i="4"/>
  <c r="X987" i="4"/>
  <c r="U987" i="4" a="1"/>
  <c r="U4589" i="4" a="1"/>
  <c r="Z4589" i="4"/>
  <c r="X4589" i="4"/>
  <c r="AA4589" i="4"/>
  <c r="U7556" i="4" a="1"/>
  <c r="AA7556" i="4"/>
  <c r="X7556" i="4"/>
  <c r="Z7556" i="4"/>
  <c r="X4277" i="4"/>
  <c r="AA4277" i="4"/>
  <c r="Z4277" i="4"/>
  <c r="U4277" i="4" a="1"/>
  <c r="Z3759" i="4"/>
  <c r="AA3759" i="4"/>
  <c r="X3759" i="4"/>
  <c r="U3759" i="4" a="1"/>
  <c r="AA448" i="4"/>
  <c r="X448" i="4"/>
  <c r="Z448" i="4"/>
  <c r="U448" i="4" a="1"/>
  <c r="AA5212" i="4"/>
  <c r="U5212" i="4" a="1"/>
  <c r="X5212" i="4"/>
  <c r="Z5212" i="4"/>
  <c r="AA7146" i="4"/>
  <c r="U7146" i="4" a="1"/>
  <c r="Z7146" i="4"/>
  <c r="X7146" i="4"/>
  <c r="AA3476" i="4"/>
  <c r="U3476" i="4" a="1"/>
  <c r="Z3476" i="4"/>
  <c r="X3476" i="4"/>
  <c r="Z7601" i="4"/>
  <c r="X7601" i="4"/>
  <c r="AA7601" i="4"/>
  <c r="U7601" i="4" a="1"/>
  <c r="Z3332" i="4"/>
  <c r="U3332" i="4" a="1"/>
  <c r="X3332" i="4"/>
  <c r="AA3332" i="4"/>
  <c r="Z3034" i="4"/>
  <c r="U3034" i="4" a="1"/>
  <c r="AA3034" i="4"/>
  <c r="X3034" i="4"/>
  <c r="U5926" i="4" a="1"/>
  <c r="Z5926" i="4"/>
  <c r="AA5926" i="4"/>
  <c r="X5926" i="4"/>
  <c r="X4448" i="4"/>
  <c r="Z4448" i="4"/>
  <c r="AA4448" i="4"/>
  <c r="U4448" i="4" a="1"/>
  <c r="AA2346" i="4"/>
  <c r="X2346" i="4"/>
  <c r="Z2346" i="4"/>
  <c r="U2346" i="4" a="1"/>
  <c r="Z4429" i="4"/>
  <c r="X4429" i="4"/>
  <c r="U4429" i="4" a="1"/>
  <c r="AA4429" i="4"/>
  <c r="X2854" i="4"/>
  <c r="AA2854" i="4"/>
  <c r="Z2854" i="4"/>
  <c r="U2854" i="4" a="1"/>
  <c r="X2452" i="4"/>
  <c r="AA2452" i="4"/>
  <c r="Z2452" i="4"/>
  <c r="U2452" i="4" a="1"/>
  <c r="U1946" i="4" a="1"/>
  <c r="X1946" i="4"/>
  <c r="Z1946" i="4"/>
  <c r="AA1946" i="4"/>
  <c r="AA1874" i="4"/>
  <c r="Z1874" i="4"/>
  <c r="U1874" i="4" a="1"/>
  <c r="X1874" i="4"/>
  <c r="AA6083" i="4"/>
  <c r="Z6083" i="4"/>
  <c r="X6083" i="4"/>
  <c r="U6083" i="4" a="1"/>
  <c r="AA8167" i="4"/>
  <c r="U8167" i="4" a="1"/>
  <c r="Z8167" i="4"/>
  <c r="X8167" i="4"/>
  <c r="U4778" i="4" a="1"/>
  <c r="AA4778" i="4"/>
  <c r="X4778" i="4"/>
  <c r="Z4778" i="4"/>
  <c r="U1735" i="4" a="1"/>
  <c r="Z1735" i="4"/>
  <c r="X1735" i="4"/>
  <c r="AA1735" i="4"/>
  <c r="U7924" i="4" a="1"/>
  <c r="Z7924" i="4"/>
  <c r="X7924" i="4"/>
  <c r="AA7924" i="4"/>
  <c r="Z4859" i="4"/>
  <c r="X4859" i="4"/>
  <c r="AA4859" i="4"/>
  <c r="U4859" i="4" a="1"/>
  <c r="X5028" i="4"/>
  <c r="Z5028" i="4"/>
  <c r="U5028" i="4" a="1"/>
  <c r="AA5028" i="4"/>
  <c r="AA3310" i="4"/>
  <c r="U3310" i="4" a="1"/>
  <c r="X3310" i="4"/>
  <c r="Z3310" i="4"/>
  <c r="AA3340" i="4"/>
  <c r="Z3340" i="4"/>
  <c r="X3340" i="4"/>
  <c r="U3340" i="4" a="1"/>
  <c r="AA487" i="4"/>
  <c r="U487" i="4" a="1"/>
  <c r="Z487" i="4"/>
  <c r="X487" i="4"/>
  <c r="AA7053" i="4"/>
  <c r="U7053" i="4" a="1"/>
  <c r="Z7053" i="4"/>
  <c r="X7053" i="4"/>
  <c r="Z3112" i="4"/>
  <c r="AA3112" i="4"/>
  <c r="U3112" i="4" a="1"/>
  <c r="X3112" i="4"/>
  <c r="AA2358" i="4"/>
  <c r="Z2358" i="4"/>
  <c r="U2358" i="4" a="1"/>
  <c r="X2358" i="4"/>
  <c r="Z7865" i="4"/>
  <c r="X7865" i="4"/>
  <c r="AA7865" i="4"/>
  <c r="U7865" i="4" a="1"/>
  <c r="X6169" i="4"/>
  <c r="AA6169" i="4"/>
  <c r="Z6169" i="4"/>
  <c r="U6169" i="4" a="1"/>
  <c r="U1638" i="4" a="1"/>
  <c r="Z1638" i="4"/>
  <c r="AA1638" i="4"/>
  <c r="X1638" i="4"/>
  <c r="X1266" i="4"/>
  <c r="U1266" i="4" a="1"/>
  <c r="Z1266" i="4"/>
  <c r="AA1266" i="4"/>
  <c r="U5742" i="4" a="1"/>
  <c r="Z5742" i="4"/>
  <c r="X5742" i="4"/>
  <c r="AA5742" i="4"/>
  <c r="U3080" i="4" a="1"/>
  <c r="Z3080" i="4"/>
  <c r="X3080" i="4"/>
  <c r="AA3080" i="4"/>
  <c r="AA326" i="4"/>
  <c r="X326" i="4"/>
  <c r="U326" i="4" a="1"/>
  <c r="Z326" i="4"/>
  <c r="AA3333" i="4"/>
  <c r="U3333" i="4" a="1"/>
  <c r="X3333" i="4"/>
  <c r="Z3333" i="4"/>
  <c r="AA4509" i="4"/>
  <c r="X4509" i="4"/>
  <c r="U4509" i="4" a="1"/>
  <c r="Z4509" i="4"/>
  <c r="Z484" i="4"/>
  <c r="AA484" i="4"/>
  <c r="X484" i="4"/>
  <c r="U484" i="4" a="1"/>
  <c r="X5180" i="4"/>
  <c r="Z5180" i="4"/>
  <c r="U5180" i="4" a="1"/>
  <c r="AA5180" i="4"/>
  <c r="X3456" i="4"/>
  <c r="Z3456" i="4"/>
  <c r="U3456" i="4" a="1"/>
  <c r="AA3456" i="4"/>
  <c r="X6079" i="4"/>
  <c r="Z6079" i="4"/>
  <c r="U6079" i="4" a="1"/>
  <c r="AA6079" i="4"/>
  <c r="X3904" i="4"/>
  <c r="Z3904" i="4"/>
  <c r="U3904" i="4" a="1"/>
  <c r="AA3904" i="4"/>
  <c r="Z4705" i="4"/>
  <c r="U4705" i="4" a="1"/>
  <c r="X4705" i="4"/>
  <c r="AA4705" i="4"/>
  <c r="U2176" i="4" a="1"/>
  <c r="X2176" i="4"/>
  <c r="Z2176" i="4"/>
  <c r="AA2176" i="4"/>
  <c r="U3036" i="4" a="1"/>
  <c r="X3036" i="4"/>
  <c r="Z3036" i="4"/>
  <c r="AA3036" i="4"/>
  <c r="Z2567" i="4"/>
  <c r="U2567" i="4" a="1"/>
  <c r="X2567" i="4"/>
  <c r="AA2567" i="4"/>
  <c r="Z7123" i="4"/>
  <c r="X7123" i="4"/>
  <c r="AA7123" i="4"/>
  <c r="U7123" i="4" a="1"/>
  <c r="Z85" i="4"/>
  <c r="AA85" i="4"/>
  <c r="U85" i="4" a="1"/>
  <c r="X85" i="4"/>
  <c r="Z4932" i="4"/>
  <c r="U4932" i="4" a="1"/>
  <c r="X4932" i="4"/>
  <c r="AA4932" i="4"/>
  <c r="X8054" i="4"/>
  <c r="AA8054" i="4"/>
  <c r="U8054" i="4" a="1"/>
  <c r="Z8054" i="4"/>
  <c r="X3266" i="4"/>
  <c r="AA3266" i="4"/>
  <c r="Z3266" i="4"/>
  <c r="U3266" i="4" a="1"/>
  <c r="AA5583" i="4"/>
  <c r="X5583" i="4"/>
  <c r="U5583" i="4" a="1"/>
  <c r="Z5583" i="4"/>
  <c r="X17" i="4"/>
  <c r="AA17" i="4"/>
  <c r="U17" i="4" a="1"/>
  <c r="Z17" i="4"/>
  <c r="X1569" i="4"/>
  <c r="AA1569" i="4"/>
  <c r="U1569" i="4" a="1"/>
  <c r="Z1569" i="4"/>
  <c r="X1314" i="4"/>
  <c r="AA1314" i="4"/>
  <c r="U1314" i="4" a="1"/>
  <c r="Z1314" i="4"/>
  <c r="AA7036" i="4"/>
  <c r="Z7036" i="4"/>
  <c r="X7036" i="4"/>
  <c r="U7036" i="4" a="1"/>
  <c r="X1239" i="4"/>
  <c r="U1239" i="4" a="1"/>
  <c r="AA1239" i="4"/>
  <c r="Z1239" i="4"/>
  <c r="Z8130" i="4"/>
  <c r="X8130" i="4"/>
  <c r="AA8130" i="4"/>
  <c r="U8130" i="4" a="1"/>
  <c r="Z6414" i="4"/>
  <c r="X6414" i="4"/>
  <c r="AA6414" i="4"/>
  <c r="U6414" i="4" a="1"/>
  <c r="Z6764" i="4"/>
  <c r="X6764" i="4"/>
  <c r="U6764" i="4" a="1"/>
  <c r="AA6764" i="4"/>
  <c r="Z3857" i="4"/>
  <c r="X3857" i="4"/>
  <c r="U3857" i="4" a="1"/>
  <c r="AA3857" i="4"/>
  <c r="Z3960" i="4"/>
  <c r="X3960" i="4"/>
  <c r="U3960" i="4" a="1"/>
  <c r="AA3960" i="4"/>
  <c r="Z7935" i="4"/>
  <c r="X7935" i="4"/>
  <c r="U7935" i="4" a="1"/>
  <c r="AA7935" i="4"/>
  <c r="Z416" i="4"/>
  <c r="X416" i="4"/>
  <c r="U416" i="4" a="1"/>
  <c r="AA416" i="4"/>
  <c r="Z7390" i="4"/>
  <c r="U7390" i="4" a="1"/>
  <c r="X7390" i="4"/>
  <c r="AA7390" i="4"/>
  <c r="X5111" i="4"/>
  <c r="U5111" i="4" a="1"/>
  <c r="Z5111" i="4"/>
  <c r="AA5111" i="4"/>
  <c r="U4972" i="4" a="1"/>
  <c r="AA4972" i="4"/>
  <c r="Z4972" i="4"/>
  <c r="X4972" i="4"/>
  <c r="U2298" i="4" a="1"/>
  <c r="Z2298" i="4"/>
  <c r="AA2298" i="4"/>
  <c r="X2298" i="4"/>
  <c r="Z6401" i="4"/>
  <c r="U6401" i="4" a="1"/>
  <c r="AA6401" i="4"/>
  <c r="X6401" i="4"/>
  <c r="Z8086" i="4"/>
  <c r="U8086" i="4" a="1"/>
  <c r="X8086" i="4"/>
  <c r="AA8086" i="4"/>
  <c r="X8163" i="4"/>
  <c r="Z8163" i="4"/>
  <c r="AA8163" i="4"/>
  <c r="U8163" i="4" a="1"/>
  <c r="AA4663" i="4"/>
  <c r="Z4663" i="4"/>
  <c r="U4663" i="4" a="1"/>
  <c r="X4663" i="4"/>
  <c r="X6775" i="4"/>
  <c r="AA6775" i="4"/>
  <c r="U6775" i="4" a="1"/>
  <c r="Z6775" i="4"/>
  <c r="U6471" i="4" a="1"/>
  <c r="X6471" i="4"/>
  <c r="Z6471" i="4"/>
  <c r="AA6471" i="4"/>
  <c r="X5757" i="4"/>
  <c r="Z5757" i="4"/>
  <c r="AA5757" i="4"/>
  <c r="U5757" i="4" a="1"/>
  <c r="X999" i="4"/>
  <c r="Z999" i="4"/>
  <c r="AA999" i="4"/>
  <c r="U999" i="4" a="1"/>
  <c r="X7297" i="4"/>
  <c r="Z7297" i="4"/>
  <c r="AA7297" i="4"/>
  <c r="U7297" i="4" a="1"/>
  <c r="Z4247" i="4"/>
  <c r="AA4247" i="4"/>
  <c r="X4247" i="4"/>
  <c r="U4247" i="4" a="1"/>
  <c r="X3428" i="4"/>
  <c r="Z3428" i="4"/>
  <c r="AA3428" i="4"/>
  <c r="U3428" i="4" a="1"/>
  <c r="Z3751" i="4"/>
  <c r="AA3751" i="4"/>
  <c r="X3751" i="4"/>
  <c r="U3751" i="4" a="1"/>
  <c r="X6923" i="4"/>
  <c r="Z6923" i="4"/>
  <c r="AA6923" i="4"/>
  <c r="U6923" i="4" a="1"/>
  <c r="X6542" i="4"/>
  <c r="Z6542" i="4"/>
  <c r="AA6542" i="4"/>
  <c r="U6542" i="4" a="1"/>
  <c r="Z993" i="4"/>
  <c r="AA993" i="4"/>
  <c r="U993" i="4" a="1"/>
  <c r="X993" i="4"/>
  <c r="AA3312" i="4"/>
  <c r="U3312" i="4" a="1"/>
  <c r="Z3312" i="4"/>
  <c r="X3312" i="4"/>
  <c r="AA6598" i="4"/>
  <c r="X6598" i="4"/>
  <c r="U6598" i="4" a="1"/>
  <c r="Z6598" i="4"/>
  <c r="AA4862" i="4"/>
  <c r="U4862" i="4" a="1"/>
  <c r="X4862" i="4"/>
  <c r="Z4862" i="4"/>
  <c r="Z354" i="4"/>
  <c r="AA354" i="4"/>
  <c r="U354" i="4" a="1"/>
  <c r="X354" i="4"/>
  <c r="Z2502" i="4"/>
  <c r="X2502" i="4"/>
  <c r="AA2502" i="4"/>
  <c r="U2502" i="4" a="1"/>
  <c r="X3508" i="4"/>
  <c r="U3508" i="4" a="1"/>
  <c r="AA3508" i="4"/>
  <c r="Z3508" i="4"/>
  <c r="Z612" i="4"/>
  <c r="X612" i="4"/>
  <c r="U612" i="4" a="1"/>
  <c r="AA612" i="4"/>
  <c r="U1651" i="4" a="1"/>
  <c r="AA1651" i="4"/>
  <c r="Z1651" i="4"/>
  <c r="X1651" i="4"/>
  <c r="AA3326" i="4"/>
  <c r="X3326" i="4"/>
  <c r="U3326" i="4" a="1"/>
  <c r="Z3326" i="4"/>
  <c r="AA7342" i="4"/>
  <c r="X7342" i="4"/>
  <c r="Z7342" i="4"/>
  <c r="U7342" i="4" a="1"/>
  <c r="U8321" i="4" a="1"/>
  <c r="X8321" i="4"/>
  <c r="AA8321" i="4"/>
  <c r="Z8321" i="4"/>
  <c r="U777" i="4" a="1"/>
  <c r="X777" i="4"/>
  <c r="AA777" i="4"/>
  <c r="Z777" i="4"/>
  <c r="U1123" i="4" a="1"/>
  <c r="AA1123" i="4"/>
  <c r="X1123" i="4"/>
  <c r="Z1123" i="4"/>
  <c r="U5152" i="4" a="1"/>
  <c r="AA5152" i="4"/>
  <c r="X5152" i="4"/>
  <c r="Z5152" i="4"/>
  <c r="U8071" i="4" a="1"/>
  <c r="AA8071" i="4"/>
  <c r="X8071" i="4"/>
  <c r="Z8071" i="4"/>
  <c r="U4806" i="4" a="1"/>
  <c r="X4806" i="4"/>
  <c r="Z4806" i="4"/>
  <c r="AA4806" i="4"/>
  <c r="AA970" i="4"/>
  <c r="X970" i="4"/>
  <c r="Z970" i="4"/>
  <c r="U970" i="4" a="1"/>
  <c r="U776" i="4" a="1"/>
  <c r="Z776" i="4"/>
  <c r="AA776" i="4"/>
  <c r="X776" i="4"/>
  <c r="Z6152" i="4"/>
  <c r="X6152" i="4"/>
  <c r="U6152" i="4" a="1"/>
  <c r="AA6152" i="4"/>
  <c r="X2228" i="4"/>
  <c r="Z2228" i="4"/>
  <c r="U2228" i="4" a="1"/>
  <c r="AA2228" i="4"/>
  <c r="U623" i="4" a="1"/>
  <c r="Z623" i="4"/>
  <c r="AA623" i="4"/>
  <c r="X623" i="4"/>
  <c r="U947" i="4" a="1"/>
  <c r="Z947" i="4"/>
  <c r="AA947" i="4"/>
  <c r="X947" i="4"/>
  <c r="Z2566" i="4"/>
  <c r="AA2566" i="4"/>
  <c r="X2566" i="4"/>
  <c r="U2566" i="4" a="1"/>
  <c r="AA2560" i="4"/>
  <c r="Z2560" i="4"/>
  <c r="X2560" i="4"/>
  <c r="U2560" i="4" a="1"/>
  <c r="X7221" i="4"/>
  <c r="Z7221" i="4"/>
  <c r="AA7221" i="4"/>
  <c r="U7221" i="4" a="1"/>
  <c r="AA1148" i="4"/>
  <c r="X1148" i="4"/>
  <c r="Z1148" i="4"/>
  <c r="U1148" i="4" a="1"/>
  <c r="AA2974" i="4"/>
  <c r="U2974" i="4" a="1"/>
  <c r="X2974" i="4"/>
  <c r="Z2974" i="4"/>
  <c r="AA1699" i="4"/>
  <c r="X1699" i="4"/>
  <c r="U1699" i="4" a="1"/>
  <c r="Z1699" i="4"/>
  <c r="AA324" i="4"/>
  <c r="U324" i="4" a="1"/>
  <c r="X324" i="4"/>
  <c r="Z324" i="4"/>
  <c r="AA555" i="4"/>
  <c r="U555" i="4" a="1"/>
  <c r="Z555" i="4"/>
  <c r="X555" i="4"/>
  <c r="AA2262" i="4"/>
  <c r="U2262" i="4" a="1"/>
  <c r="X2262" i="4"/>
  <c r="Z2262" i="4"/>
  <c r="U7389" i="4" a="1"/>
  <c r="Z7389" i="4"/>
  <c r="X7389" i="4"/>
  <c r="AA7389" i="4"/>
  <c r="AA2561" i="4"/>
  <c r="Z2561" i="4"/>
  <c r="U2561" i="4" a="1"/>
  <c r="X2561" i="4"/>
  <c r="Z7524" i="4"/>
  <c r="AA7524" i="4"/>
  <c r="U7524" i="4" a="1"/>
  <c r="X7524" i="4"/>
  <c r="Z2886" i="4"/>
  <c r="AA2886" i="4"/>
  <c r="U2886" i="4" a="1"/>
  <c r="X2886" i="4"/>
  <c r="Z2554" i="4"/>
  <c r="AA2554" i="4"/>
  <c r="X2554" i="4"/>
  <c r="U2554" i="4" a="1"/>
  <c r="Z3021" i="4"/>
  <c r="AA3021" i="4"/>
  <c r="X3021" i="4"/>
  <c r="U3021" i="4" a="1"/>
  <c r="Z6755" i="4"/>
  <c r="U6755" i="4" a="1"/>
  <c r="X6755" i="4"/>
  <c r="AA6755" i="4"/>
  <c r="Z1819" i="4"/>
  <c r="U1819" i="4" a="1"/>
  <c r="X1819" i="4"/>
  <c r="AA1819" i="4"/>
  <c r="AA1814" i="4"/>
  <c r="U1814" i="4" a="1"/>
  <c r="X1814" i="4"/>
  <c r="Z1814" i="4"/>
  <c r="X6861" i="4"/>
  <c r="AA6861" i="4"/>
  <c r="Z6861" i="4"/>
  <c r="U6861" i="4" a="1"/>
  <c r="AA7089" i="4"/>
  <c r="Z7089" i="4"/>
  <c r="U7089" i="4" a="1"/>
  <c r="X7089" i="4"/>
  <c r="X7307" i="4"/>
  <c r="U7307" i="4" a="1"/>
  <c r="Z7307" i="4"/>
  <c r="AA7307" i="4"/>
  <c r="X265" i="4"/>
  <c r="Z265" i="4"/>
  <c r="U265" i="4" a="1"/>
  <c r="AA265" i="4"/>
  <c r="X954" i="4"/>
  <c r="U954" i="4" a="1"/>
  <c r="Z954" i="4"/>
  <c r="AA954" i="4"/>
  <c r="Z4514" i="4"/>
  <c r="U4514" i="4" a="1"/>
  <c r="X4514" i="4"/>
  <c r="AA4514" i="4"/>
  <c r="Z1064" i="4"/>
  <c r="U1064" i="4" a="1"/>
  <c r="X1064" i="4"/>
  <c r="AA1064" i="4"/>
  <c r="X6211" i="4"/>
  <c r="Z6211" i="4"/>
  <c r="U6211" i="4" a="1"/>
  <c r="AA6211" i="4"/>
  <c r="AA4135" i="4"/>
  <c r="Z4135" i="4"/>
  <c r="X4135" i="4"/>
  <c r="U4135" i="4" a="1"/>
  <c r="U1391" i="4" a="1"/>
  <c r="AA1391" i="4"/>
  <c r="Z1391" i="4"/>
  <c r="X1391" i="4"/>
  <c r="X8031" i="4"/>
  <c r="Z8031" i="4"/>
  <c r="U8031" i="4" a="1"/>
  <c r="AA8031" i="4"/>
  <c r="Z1993" i="4"/>
  <c r="U1993" i="4" a="1"/>
  <c r="AA1993" i="4"/>
  <c r="X1993" i="4"/>
  <c r="X7448" i="4"/>
  <c r="AA7448" i="4"/>
  <c r="U7448" i="4" a="1"/>
  <c r="Z7448" i="4"/>
  <c r="AA1043" i="4"/>
  <c r="Z1043" i="4"/>
  <c r="U1043" i="4" a="1"/>
  <c r="X1043" i="4"/>
  <c r="AA7139" i="4"/>
  <c r="X7139" i="4"/>
  <c r="U7139" i="4" a="1"/>
  <c r="Z7139" i="4"/>
  <c r="AA687" i="4"/>
  <c r="X687" i="4"/>
  <c r="Z687" i="4"/>
  <c r="U687" i="4" a="1"/>
  <c r="X1200" i="4"/>
  <c r="Z1200" i="4"/>
  <c r="U1200" i="4" a="1"/>
  <c r="AA1200" i="4"/>
  <c r="AA1890" i="4"/>
  <c r="Z1890" i="4"/>
  <c r="U1890" i="4" a="1"/>
  <c r="X1890" i="4"/>
  <c r="U264" i="4" a="1"/>
  <c r="Z264" i="4"/>
  <c r="X264" i="4"/>
  <c r="AA264" i="4"/>
  <c r="X6261" i="4"/>
  <c r="U6261" i="4" a="1"/>
  <c r="AA6261" i="4"/>
  <c r="Z6261" i="4"/>
  <c r="Z2514" i="4"/>
  <c r="U2514" i="4" a="1"/>
  <c r="X2514" i="4"/>
  <c r="AA2514" i="4"/>
  <c r="Z803" i="4"/>
  <c r="X803" i="4"/>
  <c r="AA803" i="4"/>
  <c r="U803" i="4" a="1"/>
  <c r="Z3902" i="4"/>
  <c r="U3902" i="4" a="1"/>
  <c r="X3902" i="4"/>
  <c r="AA3902" i="4"/>
  <c r="Z7386" i="4"/>
  <c r="X7386" i="4"/>
  <c r="AA7386" i="4"/>
  <c r="U7386" i="4" a="1"/>
  <c r="X2607" i="4"/>
  <c r="AA2607" i="4"/>
  <c r="Z2607" i="4"/>
  <c r="U2607" i="4" a="1"/>
  <c r="AA6124" i="4"/>
  <c r="X6124" i="4"/>
  <c r="U6124" i="4" a="1"/>
  <c r="Z6124" i="4"/>
  <c r="AA613" i="4"/>
  <c r="X613" i="4"/>
  <c r="U613" i="4" a="1"/>
  <c r="Z613" i="4"/>
  <c r="U2481" i="4" a="1"/>
  <c r="AA2481" i="4"/>
  <c r="Z2481" i="4"/>
  <c r="X2481" i="4"/>
  <c r="X8298" i="4"/>
  <c r="AA8298" i="4"/>
  <c r="U8298" i="4" a="1"/>
  <c r="Z8298" i="4"/>
  <c r="U4751" i="4" a="1"/>
  <c r="AA4751" i="4"/>
  <c r="X4751" i="4"/>
  <c r="Z4751" i="4"/>
  <c r="AA5099" i="4"/>
  <c r="U5099" i="4" a="1"/>
  <c r="X5099" i="4"/>
  <c r="Z5099" i="4"/>
  <c r="AA2172" i="4"/>
  <c r="U2172" i="4" a="1"/>
  <c r="Z2172" i="4"/>
  <c r="X2172" i="4"/>
  <c r="X1567" i="4"/>
  <c r="AA1567" i="4"/>
  <c r="Z1567" i="4"/>
  <c r="U1567" i="4" a="1"/>
  <c r="AA7013" i="4"/>
  <c r="Z7013" i="4"/>
  <c r="U7013" i="4" a="1"/>
  <c r="X7013" i="4"/>
  <c r="AA1744" i="4"/>
  <c r="X1744" i="4"/>
  <c r="Z1744" i="4"/>
  <c r="U1744" i="4" a="1"/>
  <c r="AA6812" i="4"/>
  <c r="U6812" i="4" a="1"/>
  <c r="Z6812" i="4"/>
  <c r="X6812" i="4"/>
  <c r="AA7682" i="4"/>
  <c r="X7682" i="4"/>
  <c r="U7682" i="4" a="1"/>
  <c r="Z7682" i="4"/>
  <c r="Z3521" i="4"/>
  <c r="U3521" i="4" a="1"/>
  <c r="X3521" i="4"/>
  <c r="AA3521" i="4"/>
  <c r="Z4691" i="4"/>
  <c r="U4691" i="4" a="1"/>
  <c r="X4691" i="4"/>
  <c r="AA4691" i="4"/>
  <c r="Z2753" i="4"/>
  <c r="X2753" i="4"/>
  <c r="U2753" i="4" a="1"/>
  <c r="AA2753" i="4"/>
  <c r="Z2669" i="4"/>
  <c r="X2669" i="4"/>
  <c r="U2669" i="4" a="1"/>
  <c r="AA2669" i="4"/>
  <c r="Z3863" i="4"/>
  <c r="X3863" i="4"/>
  <c r="U3863" i="4" a="1"/>
  <c r="AA3863" i="4"/>
  <c r="X7149" i="4"/>
  <c r="Z7149" i="4"/>
  <c r="U7149" i="4" a="1"/>
  <c r="AA7149" i="4"/>
  <c r="X1019" i="4"/>
  <c r="U1019" i="4" a="1"/>
  <c r="AA1019" i="4"/>
  <c r="Z1019" i="4"/>
  <c r="X1607" i="4"/>
  <c r="AA1607" i="4"/>
  <c r="U1607" i="4" a="1"/>
  <c r="Z1607" i="4"/>
  <c r="AA3919" i="4"/>
  <c r="U3919" i="4" a="1"/>
  <c r="Z3919" i="4"/>
  <c r="X3919" i="4"/>
  <c r="U6876" i="4" a="1"/>
  <c r="AA6876" i="4"/>
  <c r="Z6876" i="4"/>
  <c r="X6876" i="4"/>
  <c r="X3210" i="4"/>
  <c r="Z3210" i="4"/>
  <c r="AA3210" i="4"/>
  <c r="U3210" i="4" a="1"/>
  <c r="Z8262" i="4"/>
  <c r="U8262" i="4" a="1"/>
  <c r="X8262" i="4"/>
  <c r="AA8262" i="4"/>
  <c r="U2217" i="4" a="1"/>
  <c r="Z2217" i="4"/>
  <c r="X2217" i="4"/>
  <c r="AA2217" i="4"/>
  <c r="U1035" i="4" a="1"/>
  <c r="Z1035" i="4"/>
  <c r="X1035" i="4"/>
  <c r="AA1035" i="4"/>
  <c r="U3597" i="4" a="1"/>
  <c r="Z3597" i="4"/>
  <c r="X3597" i="4"/>
  <c r="AA3597" i="4"/>
  <c r="U4303" i="4" a="1"/>
  <c r="Z4303" i="4"/>
  <c r="AA4303" i="4"/>
  <c r="X4303" i="4"/>
  <c r="X8260" i="4"/>
  <c r="U8260" i="4" a="1"/>
  <c r="AA8260" i="4"/>
  <c r="Z8260" i="4"/>
  <c r="U2223" i="4" a="1"/>
  <c r="Z2223" i="4"/>
  <c r="X2223" i="4"/>
  <c r="AA2223" i="4"/>
  <c r="U3259" i="4" a="1"/>
  <c r="AA3259" i="4"/>
  <c r="Z3259" i="4"/>
  <c r="X3259" i="4"/>
  <c r="AA8147" i="4"/>
  <c r="X8147" i="4"/>
  <c r="U8147" i="4" a="1"/>
  <c r="Z8147" i="4"/>
  <c r="AA35" i="4"/>
  <c r="X35" i="4"/>
  <c r="U35" i="4" a="1"/>
  <c r="Z35" i="4"/>
  <c r="Z1129" i="4"/>
  <c r="X1129" i="4"/>
  <c r="U1129" i="4" a="1"/>
  <c r="AA1129" i="4"/>
  <c r="X5872" i="4"/>
  <c r="Z5872" i="4"/>
  <c r="U5872" i="4" a="1"/>
  <c r="AA5872" i="4"/>
  <c r="U4194" i="4" a="1"/>
  <c r="AA4194" i="4"/>
  <c r="X4194" i="4"/>
  <c r="Z4194" i="4"/>
  <c r="U2950" i="4" a="1"/>
  <c r="Z2950" i="4"/>
  <c r="AA2950" i="4"/>
  <c r="X2950" i="4"/>
  <c r="AA5313" i="4"/>
  <c r="X5313" i="4"/>
  <c r="U5313" i="4" a="1"/>
  <c r="Z5313" i="4"/>
  <c r="AA14" i="4"/>
  <c r="U14" i="4" a="1"/>
  <c r="Z14" i="4"/>
  <c r="X14" i="4"/>
  <c r="X5602" i="4"/>
  <c r="AA5602" i="4"/>
  <c r="Z5602" i="4"/>
  <c r="U5602" i="4" a="1"/>
  <c r="AA4601" i="4"/>
  <c r="Z4601" i="4"/>
  <c r="U4601" i="4" a="1"/>
  <c r="X4601" i="4"/>
  <c r="AA3837" i="4"/>
  <c r="X3837" i="4"/>
  <c r="Z3837" i="4"/>
  <c r="U3837" i="4" a="1"/>
  <c r="X1131" i="4"/>
  <c r="Z1131" i="4"/>
  <c r="AA1131" i="4"/>
  <c r="U1131" i="4" a="1"/>
  <c r="AA8032" i="4"/>
  <c r="X8032" i="4"/>
  <c r="Z8032" i="4"/>
  <c r="U8032" i="4" a="1"/>
  <c r="U2282" i="4" a="1"/>
  <c r="Z2282" i="4"/>
  <c r="X2282" i="4"/>
  <c r="AA2282" i="4"/>
  <c r="X453" i="4"/>
  <c r="AA453" i="4"/>
  <c r="U453" i="4" a="1"/>
  <c r="Z453" i="4"/>
  <c r="X847" i="4"/>
  <c r="Z847" i="4"/>
  <c r="AA847" i="4"/>
  <c r="U847" i="4" a="1"/>
  <c r="X4237" i="4"/>
  <c r="AA4237" i="4"/>
  <c r="Z4237" i="4"/>
  <c r="U4237" i="4" a="1"/>
  <c r="X1849" i="4"/>
  <c r="AA1849" i="4"/>
  <c r="U1849" i="4" a="1"/>
  <c r="Z1849" i="4"/>
  <c r="X1374" i="4"/>
  <c r="AA1374" i="4"/>
  <c r="U1374" i="4" a="1"/>
  <c r="Z1374" i="4"/>
  <c r="X7" i="4"/>
  <c r="AA7" i="4"/>
  <c r="U7" i="4" a="1"/>
  <c r="Z7" i="4"/>
  <c r="AA1609" i="4"/>
  <c r="U1609" i="4" a="1"/>
  <c r="X1609" i="4"/>
  <c r="Z1609" i="4"/>
  <c r="X5768" i="4"/>
  <c r="AA5768" i="4"/>
  <c r="Z5768" i="4"/>
  <c r="U5768" i="4" a="1"/>
  <c r="AA4364" i="4"/>
  <c r="U4364" i="4" a="1"/>
  <c r="X4364" i="4"/>
  <c r="Z4364" i="4"/>
  <c r="U6780" i="4" a="1"/>
  <c r="AA6780" i="4"/>
  <c r="X6780" i="4"/>
  <c r="Z6780" i="4"/>
  <c r="AA1212" i="4"/>
  <c r="U1212" i="4" a="1"/>
  <c r="X1212" i="4"/>
  <c r="Z1212" i="4"/>
  <c r="U5695" i="4" a="1"/>
  <c r="AA5695" i="4"/>
  <c r="X5695" i="4"/>
  <c r="Z5695" i="4"/>
  <c r="AA7870" i="4"/>
  <c r="X7870" i="4"/>
  <c r="U7870" i="4" a="1"/>
  <c r="Z7870" i="4"/>
  <c r="AA2816" i="4"/>
  <c r="U2816" i="4" a="1"/>
  <c r="X2816" i="4"/>
  <c r="Z2816" i="4"/>
  <c r="U1350" i="4" a="1"/>
  <c r="Z1350" i="4"/>
  <c r="X1350" i="4"/>
  <c r="AA1350" i="4"/>
  <c r="U7080" i="4" a="1"/>
  <c r="X7080" i="4"/>
  <c r="AA7080" i="4"/>
  <c r="Z7080" i="4"/>
  <c r="U1268" i="4" a="1"/>
  <c r="Z1268" i="4"/>
  <c r="X1268" i="4"/>
  <c r="AA1268" i="4"/>
  <c r="U7994" i="4" a="1"/>
  <c r="Z7994" i="4"/>
  <c r="X7994" i="4"/>
  <c r="AA7994" i="4"/>
  <c r="U1113" i="4" a="1"/>
  <c r="AA1113" i="4"/>
  <c r="Z1113" i="4"/>
  <c r="X1113" i="4"/>
  <c r="X3212" i="4"/>
  <c r="Z3212" i="4"/>
  <c r="U3212" i="4" a="1"/>
  <c r="AA3212" i="4"/>
  <c r="U8302" i="4" a="1"/>
  <c r="AA8302" i="4"/>
  <c r="Z8302" i="4"/>
  <c r="X8302" i="4"/>
  <c r="U7150" i="4" a="1"/>
  <c r="AA7150" i="4"/>
  <c r="Z7150" i="4"/>
  <c r="X7150" i="4"/>
  <c r="U5080" i="4" a="1"/>
  <c r="Z5080" i="4"/>
  <c r="AA5080" i="4"/>
  <c r="X5080" i="4"/>
  <c r="AA8225" i="4"/>
  <c r="Z8225" i="4"/>
  <c r="X8225" i="4"/>
  <c r="U8225" i="4" a="1"/>
  <c r="AA5710" i="4"/>
  <c r="Z5710" i="4"/>
  <c r="X5710" i="4"/>
  <c r="U5710" i="4" a="1"/>
  <c r="AA3427" i="4"/>
  <c r="Z3427" i="4"/>
  <c r="U3427" i="4" a="1"/>
  <c r="X3427" i="4"/>
  <c r="X1262" i="4"/>
  <c r="Z1262" i="4"/>
  <c r="U1262" i="4" a="1"/>
  <c r="AA1262" i="4"/>
  <c r="X5648" i="4"/>
  <c r="U5648" i="4" a="1"/>
  <c r="AA5648" i="4"/>
  <c r="Z5648" i="4"/>
  <c r="X3961" i="4"/>
  <c r="AA3961" i="4"/>
  <c r="Z3961" i="4"/>
  <c r="U3961" i="4" a="1"/>
  <c r="X3220" i="4"/>
  <c r="U3220" i="4" a="1"/>
  <c r="Z3220" i="4"/>
  <c r="AA3220" i="4"/>
  <c r="X5469" i="4"/>
  <c r="Z5469" i="4"/>
  <c r="U5469" i="4" a="1"/>
  <c r="AA5469" i="4"/>
  <c r="Z4931" i="4"/>
  <c r="X4931" i="4"/>
  <c r="U4931" i="4" a="1"/>
  <c r="AA4931" i="4"/>
  <c r="X3186" i="4"/>
  <c r="U3186" i="4" a="1"/>
  <c r="AA3186" i="4"/>
  <c r="Z3186" i="4"/>
  <c r="AA8145" i="4"/>
  <c r="X8145" i="4"/>
  <c r="U8145" i="4" a="1"/>
  <c r="Z8145" i="4"/>
  <c r="X5396" i="4"/>
  <c r="Z5396" i="4"/>
  <c r="U5396" i="4" a="1"/>
  <c r="AA5396" i="4"/>
  <c r="X7092" i="4"/>
  <c r="Z7092" i="4"/>
  <c r="AA7092" i="4"/>
  <c r="U7092" i="4" a="1"/>
  <c r="X4154" i="4"/>
  <c r="AA4154" i="4"/>
  <c r="U4154" i="4" a="1"/>
  <c r="Z4154" i="4"/>
  <c r="U7746" i="4" a="1"/>
  <c r="X7746" i="4"/>
  <c r="AA7746" i="4"/>
  <c r="Z7746" i="4"/>
  <c r="X7001" i="4"/>
  <c r="U7001" i="4" a="1"/>
  <c r="Z7001" i="4"/>
  <c r="AA7001" i="4"/>
  <c r="X6859" i="4"/>
  <c r="AA6859" i="4"/>
  <c r="Z6859" i="4"/>
  <c r="U6859" i="4" a="1"/>
  <c r="Z5683" i="4"/>
  <c r="AA5683" i="4"/>
  <c r="X5683" i="4"/>
  <c r="U5683" i="4" a="1"/>
  <c r="X712" i="4"/>
  <c r="AA712" i="4"/>
  <c r="U712" i="4" a="1"/>
  <c r="Z712" i="4"/>
  <c r="X3469" i="4"/>
  <c r="Z3469" i="4"/>
  <c r="AA3469" i="4"/>
  <c r="U3469" i="4" a="1"/>
  <c r="U4321" i="4" a="1"/>
  <c r="X4321" i="4"/>
  <c r="AA4321" i="4"/>
  <c r="Z4321" i="4"/>
  <c r="Z1404" i="4"/>
  <c r="AA1404" i="4"/>
  <c r="X1404" i="4"/>
  <c r="U1404" i="4" a="1"/>
  <c r="Z3037" i="4"/>
  <c r="AA3037" i="4"/>
  <c r="X3037" i="4"/>
  <c r="U3037" i="4" a="1"/>
  <c r="Z7416" i="4"/>
  <c r="AA7416" i="4"/>
  <c r="X7416" i="4"/>
  <c r="U7416" i="4" a="1"/>
  <c r="AA3570" i="4"/>
  <c r="X3570" i="4"/>
  <c r="U3570" i="4" a="1"/>
  <c r="Z3570" i="4"/>
  <c r="Z5812" i="4"/>
  <c r="AA5812" i="4"/>
  <c r="X5812" i="4"/>
  <c r="U5812" i="4" a="1"/>
  <c r="X6431" i="4"/>
  <c r="U6431" i="4" a="1"/>
  <c r="AA6431" i="4"/>
  <c r="Z6431" i="4"/>
  <c r="U6676" i="4" a="1"/>
  <c r="Z6676" i="4"/>
  <c r="X6676" i="4"/>
  <c r="AA6676" i="4"/>
  <c r="U4588" i="4" a="1"/>
  <c r="X4588" i="4"/>
  <c r="Z4588" i="4"/>
  <c r="AA4588" i="4"/>
  <c r="U2625" i="4" a="1"/>
  <c r="X2625" i="4"/>
  <c r="Z2625" i="4"/>
  <c r="AA2625" i="4"/>
  <c r="U3869" i="4" a="1"/>
  <c r="X3869" i="4"/>
  <c r="Z3869" i="4"/>
  <c r="AA3869" i="4"/>
  <c r="X4936" i="4"/>
  <c r="U4936" i="4" a="1"/>
  <c r="Z4936" i="4"/>
  <c r="AA4936" i="4"/>
  <c r="U5975" i="4" a="1"/>
  <c r="X5975" i="4"/>
  <c r="Z5975" i="4"/>
  <c r="AA5975" i="4"/>
  <c r="X4323" i="4"/>
  <c r="Z4323" i="4"/>
  <c r="AA4323" i="4"/>
  <c r="U4323" i="4" a="1"/>
  <c r="Z6160" i="4"/>
  <c r="X6160" i="4"/>
  <c r="U6160" i="4" a="1"/>
  <c r="AA6160" i="4"/>
  <c r="Z3361" i="4"/>
  <c r="AA3361" i="4"/>
  <c r="X3361" i="4"/>
  <c r="U3361" i="4" a="1"/>
  <c r="X2846" i="4"/>
  <c r="Z2846" i="4"/>
  <c r="AA2846" i="4"/>
  <c r="U2846" i="4" a="1"/>
  <c r="X4278" i="4"/>
  <c r="AA4278" i="4"/>
  <c r="Z4278" i="4"/>
  <c r="U4278" i="4" a="1"/>
  <c r="X320" i="4"/>
  <c r="AA320" i="4"/>
  <c r="U320" i="4" a="1"/>
  <c r="Z320" i="4"/>
  <c r="Z2448" i="4"/>
  <c r="X2448" i="4"/>
  <c r="AA2448" i="4"/>
  <c r="U2448" i="4" a="1"/>
  <c r="Z1721" i="4"/>
  <c r="X1721" i="4"/>
  <c r="AA1721" i="4"/>
  <c r="U1721" i="4" a="1"/>
  <c r="Z2202" i="4"/>
  <c r="X2202" i="4"/>
  <c r="AA2202" i="4"/>
  <c r="U2202" i="4" a="1"/>
  <c r="Z1470" i="4"/>
  <c r="X1470" i="4"/>
  <c r="U1470" i="4" a="1"/>
  <c r="AA1470" i="4"/>
  <c r="X1186" i="4"/>
  <c r="Z1186" i="4"/>
  <c r="U1186" i="4" a="1"/>
  <c r="AA1186" i="4"/>
  <c r="U5642" i="4" a="1"/>
  <c r="X5642" i="4"/>
  <c r="Z5642" i="4"/>
  <c r="AA5642" i="4"/>
  <c r="U5210" i="4" a="1"/>
  <c r="X5210" i="4"/>
  <c r="Z5210" i="4"/>
  <c r="AA5210" i="4"/>
  <c r="AA3738" i="4"/>
  <c r="Z3738" i="4"/>
  <c r="U3738" i="4" a="1"/>
  <c r="X3738" i="4"/>
  <c r="U4109" i="4" a="1"/>
  <c r="Z4109" i="4"/>
  <c r="X4109" i="4"/>
  <c r="AA4109" i="4"/>
  <c r="X7021" i="4"/>
  <c r="U7021" i="4" a="1"/>
  <c r="AA7021" i="4"/>
  <c r="Z7021" i="4"/>
  <c r="Z3958" i="4"/>
  <c r="X3958" i="4"/>
  <c r="AA3958" i="4"/>
  <c r="U3958" i="4" a="1"/>
  <c r="AA5113" i="4"/>
  <c r="U5113" i="4" a="1"/>
  <c r="X5113" i="4"/>
  <c r="Z5113" i="4"/>
  <c r="Z5751" i="4"/>
  <c r="AA5751" i="4"/>
  <c r="X5751" i="4"/>
  <c r="U5751" i="4" a="1"/>
  <c r="Z4391" i="4"/>
  <c r="AA4391" i="4"/>
  <c r="U4391" i="4" a="1"/>
  <c r="X4391" i="4"/>
  <c r="Z4954" i="4"/>
  <c r="AA4954" i="4"/>
  <c r="U4954" i="4" a="1"/>
  <c r="X4954" i="4"/>
  <c r="Z7301" i="4"/>
  <c r="X7301" i="4"/>
  <c r="U7301" i="4" a="1"/>
  <c r="AA7301" i="4"/>
  <c r="Z7120" i="4"/>
  <c r="X7120" i="4"/>
  <c r="AA7120" i="4"/>
  <c r="U7120" i="4" a="1"/>
  <c r="Z6869" i="4"/>
  <c r="X6869" i="4"/>
  <c r="U6869" i="4" a="1"/>
  <c r="AA6869" i="4"/>
  <c r="AA4435" i="4"/>
  <c r="X4435" i="4"/>
  <c r="Z4435" i="4"/>
  <c r="U4435" i="4" a="1"/>
  <c r="U5346" i="4" a="1"/>
  <c r="X5346" i="4"/>
  <c r="Z5346" i="4"/>
  <c r="AA5346" i="4"/>
  <c r="U7559" i="4" a="1"/>
  <c r="X7559" i="4"/>
  <c r="Z7559" i="4"/>
  <c r="AA7559" i="4"/>
  <c r="Z3051" i="4"/>
  <c r="U3051" i="4" a="1"/>
  <c r="X3051" i="4"/>
  <c r="AA3051" i="4"/>
  <c r="AA6941" i="4"/>
  <c r="U6941" i="4" a="1"/>
  <c r="X6941" i="4"/>
  <c r="Z6941" i="4"/>
  <c r="AA1771" i="4"/>
  <c r="U1771" i="4" a="1"/>
  <c r="Z1771" i="4"/>
  <c r="X1771" i="4"/>
  <c r="AA5242" i="4"/>
  <c r="Z5242" i="4"/>
  <c r="U5242" i="4" a="1"/>
  <c r="X5242" i="4"/>
  <c r="AA3011" i="4"/>
  <c r="U3011" i="4" a="1"/>
  <c r="Z3011" i="4"/>
  <c r="X3011" i="4"/>
  <c r="AA5571" i="4"/>
  <c r="U5571" i="4" a="1"/>
  <c r="Z5571" i="4"/>
  <c r="X5571" i="4"/>
  <c r="AA675" i="4"/>
  <c r="U675" i="4" a="1"/>
  <c r="Z675" i="4"/>
  <c r="X675" i="4"/>
  <c r="U5694" i="4" a="1"/>
  <c r="AA5694" i="4"/>
  <c r="X5694" i="4"/>
  <c r="Z5694" i="4"/>
  <c r="AA5400" i="4"/>
  <c r="U5400" i="4" a="1"/>
  <c r="X5400" i="4"/>
  <c r="Z5400" i="4"/>
  <c r="X1159" i="4"/>
  <c r="AA1159" i="4"/>
  <c r="U1159" i="4" a="1"/>
  <c r="Z1159" i="4"/>
  <c r="AA7210" i="4"/>
  <c r="U7210" i="4" a="1"/>
  <c r="X7210" i="4"/>
  <c r="Z7210" i="4"/>
  <c r="U5067" i="4" a="1"/>
  <c r="X5067" i="4"/>
  <c r="AA5067" i="4"/>
  <c r="Z5067" i="4"/>
  <c r="Z7288" i="4"/>
  <c r="AA7288" i="4"/>
  <c r="U7288" i="4" a="1"/>
  <c r="X7288" i="4"/>
  <c r="U8229" i="4" a="1"/>
  <c r="X8229" i="4"/>
  <c r="Z8229" i="4"/>
  <c r="AA8229" i="4"/>
  <c r="X6555" i="4"/>
  <c r="U6555" i="4" a="1"/>
  <c r="AA6555" i="4"/>
  <c r="Z6555" i="4"/>
  <c r="U2107" i="4" a="1"/>
  <c r="X2107" i="4"/>
  <c r="Z2107" i="4"/>
  <c r="AA2107" i="4"/>
  <c r="Z3925" i="4"/>
  <c r="AA3925" i="4"/>
  <c r="X3925" i="4"/>
  <c r="U3925" i="4" a="1"/>
  <c r="U6088" i="4" a="1"/>
  <c r="X6088" i="4"/>
  <c r="Z6088" i="4"/>
  <c r="AA6088" i="4"/>
  <c r="U3418" i="4" a="1"/>
  <c r="X3418" i="4"/>
  <c r="Z3418" i="4"/>
  <c r="AA3418" i="4"/>
  <c r="U6972" i="4" a="1"/>
  <c r="X6972" i="4"/>
  <c r="Z6972" i="4"/>
  <c r="AA6972" i="4"/>
  <c r="U4942" i="4" a="1"/>
  <c r="X4942" i="4"/>
  <c r="Z4942" i="4"/>
  <c r="AA4942" i="4"/>
  <c r="U5095" i="4" a="1"/>
  <c r="X5095" i="4"/>
  <c r="Z5095" i="4"/>
  <c r="AA5095" i="4"/>
  <c r="U6309" i="4" a="1"/>
  <c r="Z6309" i="4"/>
  <c r="AA6309" i="4"/>
  <c r="X6309" i="4"/>
  <c r="AA3345" i="4"/>
  <c r="U3345" i="4" a="1"/>
  <c r="X3345" i="4"/>
  <c r="Z3345" i="4"/>
  <c r="X4403" i="4"/>
  <c r="Z4403" i="4"/>
  <c r="U4403" i="4" a="1"/>
  <c r="AA4403" i="4"/>
  <c r="U3554" i="4" a="1"/>
  <c r="X3554" i="4"/>
  <c r="Z3554" i="4"/>
  <c r="AA3554" i="4"/>
  <c r="X315" i="4"/>
  <c r="AA315" i="4"/>
  <c r="Z315" i="4"/>
  <c r="U315" i="4" a="1"/>
  <c r="X4774" i="4"/>
  <c r="U4774" i="4" a="1"/>
  <c r="Z4774" i="4"/>
  <c r="AA4774" i="4"/>
  <c r="X6416" i="4"/>
  <c r="U6416" i="4" a="1"/>
  <c r="Z6416" i="4"/>
  <c r="AA6416" i="4"/>
  <c r="X3495" i="4"/>
  <c r="U3495" i="4" a="1"/>
  <c r="Z3495" i="4"/>
  <c r="AA3495" i="4"/>
  <c r="X1588" i="4"/>
  <c r="AA1588" i="4"/>
  <c r="U1588" i="4" a="1"/>
  <c r="Z1588" i="4"/>
  <c r="X5752" i="4"/>
  <c r="AA5752" i="4"/>
  <c r="U5752" i="4" a="1"/>
  <c r="Z5752" i="4"/>
  <c r="AA7719" i="4"/>
  <c r="Z7719" i="4"/>
  <c r="X7719" i="4"/>
  <c r="U7719" i="4" a="1"/>
  <c r="X7946" i="4"/>
  <c r="AA7946" i="4"/>
  <c r="U7946" i="4" a="1"/>
  <c r="Z7946" i="4"/>
  <c r="X4074" i="4"/>
  <c r="Z4074" i="4"/>
  <c r="U4074" i="4" a="1"/>
  <c r="AA4074" i="4"/>
  <c r="AA3071" i="4"/>
  <c r="X3071" i="4"/>
  <c r="Z3071" i="4"/>
  <c r="U3071" i="4" a="1"/>
  <c r="X5285" i="4"/>
  <c r="Z5285" i="4"/>
  <c r="U5285" i="4" a="1"/>
  <c r="AA5285" i="4"/>
  <c r="AA6639" i="4"/>
  <c r="Z6639" i="4"/>
  <c r="X6639" i="4"/>
  <c r="U6639" i="4" a="1"/>
  <c r="AA6863" i="4"/>
  <c r="X6863" i="4"/>
  <c r="U6863" i="4" a="1"/>
  <c r="Z6863" i="4"/>
  <c r="AA581" i="4"/>
  <c r="X581" i="4"/>
  <c r="U581" i="4" a="1"/>
  <c r="Z581" i="4"/>
  <c r="Z5736" i="4"/>
  <c r="AA5736" i="4"/>
  <c r="X5736" i="4"/>
  <c r="U5736" i="4" a="1"/>
  <c r="Z5304" i="4"/>
  <c r="U5304" i="4" a="1"/>
  <c r="AA5304" i="4"/>
  <c r="X5304" i="4"/>
  <c r="AA4753" i="4"/>
  <c r="U4753" i="4" a="1"/>
  <c r="X4753" i="4"/>
  <c r="Z4753" i="4"/>
  <c r="Z2388" i="4"/>
  <c r="U2388" i="4" a="1"/>
  <c r="X2388" i="4"/>
  <c r="AA2388" i="4"/>
  <c r="X1080" i="4"/>
  <c r="U1080" i="4" a="1"/>
  <c r="Z1080" i="4"/>
  <c r="AA1080" i="4"/>
  <c r="X434" i="4"/>
  <c r="Z434" i="4"/>
  <c r="U434" i="4" a="1"/>
  <c r="AA434" i="4"/>
  <c r="X5312" i="4"/>
  <c r="U5312" i="4" a="1"/>
  <c r="Z5312" i="4"/>
  <c r="AA5312" i="4"/>
  <c r="U2910" i="4" a="1"/>
  <c r="Z2910" i="4"/>
  <c r="AA2910" i="4"/>
  <c r="X2910" i="4"/>
  <c r="U1937" i="4" a="1"/>
  <c r="AA1937" i="4"/>
  <c r="X1937" i="4"/>
  <c r="Z1937" i="4"/>
  <c r="U703" i="4" a="1"/>
  <c r="Z703" i="4"/>
  <c r="X703" i="4"/>
  <c r="AA703" i="4"/>
  <c r="AA4158" i="4"/>
  <c r="U4158" i="4" a="1"/>
  <c r="X4158" i="4"/>
  <c r="Z4158" i="4"/>
  <c r="AA1352" i="4"/>
  <c r="X1352" i="4"/>
  <c r="Z1352" i="4"/>
  <c r="U1352" i="4" a="1"/>
  <c r="AA6951" i="4"/>
  <c r="Z6951" i="4"/>
  <c r="X6951" i="4"/>
  <c r="U6951" i="4" a="1"/>
  <c r="U4521" i="4" a="1"/>
  <c r="AA4521" i="4"/>
  <c r="X4521" i="4"/>
  <c r="Z4521" i="4"/>
  <c r="U7310" i="4" a="1"/>
  <c r="Z7310" i="4"/>
  <c r="X7310" i="4"/>
  <c r="AA7310" i="4"/>
  <c r="U1224" i="4" a="1"/>
  <c r="AA1224" i="4"/>
  <c r="X1224" i="4"/>
  <c r="Z1224" i="4"/>
  <c r="Z3430" i="4"/>
  <c r="U3430" i="4" a="1"/>
  <c r="X3430" i="4"/>
  <c r="AA3430" i="4"/>
  <c r="Z76" i="4"/>
  <c r="X76" i="4"/>
  <c r="AA76" i="4"/>
  <c r="U76" i="4" a="1"/>
  <c r="AA684" i="4"/>
  <c r="Z684" i="4"/>
  <c r="U684" i="4" a="1"/>
  <c r="X684" i="4"/>
  <c r="AA7453" i="4"/>
  <c r="Z7453" i="4"/>
  <c r="U7453" i="4" a="1"/>
  <c r="X7453" i="4"/>
  <c r="Z3971" i="4"/>
  <c r="X3971" i="4"/>
  <c r="AA3971" i="4"/>
  <c r="U3971" i="4" a="1"/>
  <c r="Z6729" i="4"/>
  <c r="X6729" i="4"/>
  <c r="AA6729" i="4"/>
  <c r="U6729" i="4" a="1"/>
  <c r="U4195" i="4" a="1"/>
  <c r="Z4195" i="4"/>
  <c r="X4195" i="4"/>
  <c r="AA4195" i="4"/>
  <c r="U8205" i="4" a="1"/>
  <c r="Z8205" i="4"/>
  <c r="X8205" i="4"/>
  <c r="AA8205" i="4"/>
  <c r="X2656" i="4"/>
  <c r="AA2656" i="4"/>
  <c r="U2656" i="4" a="1"/>
  <c r="Z2656" i="4"/>
  <c r="X5243" i="4"/>
  <c r="AA5243" i="4"/>
  <c r="U5243" i="4" a="1"/>
  <c r="Z5243" i="4"/>
  <c r="AA1190" i="4"/>
  <c r="X1190" i="4"/>
  <c r="U1190" i="4" a="1"/>
  <c r="Z1190" i="4"/>
  <c r="U4200" i="4" a="1"/>
  <c r="Z4200" i="4"/>
  <c r="X4200" i="4"/>
  <c r="AA4200" i="4"/>
  <c r="U949" i="4" a="1"/>
  <c r="X949" i="4"/>
  <c r="Z949" i="4"/>
  <c r="AA949" i="4"/>
  <c r="U5853" i="4" a="1"/>
  <c r="X5853" i="4"/>
  <c r="Z5853" i="4"/>
  <c r="AA5853" i="4"/>
  <c r="U948" i="4" a="1"/>
  <c r="X948" i="4"/>
  <c r="Z948" i="4"/>
  <c r="AA948" i="4"/>
  <c r="U5268" i="4" a="1"/>
  <c r="X5268" i="4"/>
  <c r="Z5268" i="4"/>
  <c r="AA5268" i="4"/>
  <c r="X2040" i="4"/>
  <c r="Z2040" i="4"/>
  <c r="AA2040" i="4"/>
  <c r="U2040" i="4" a="1"/>
  <c r="U1741" i="4" a="1"/>
  <c r="X1741" i="4"/>
  <c r="Z1741" i="4"/>
  <c r="AA1741" i="4"/>
  <c r="X1519" i="4"/>
  <c r="Z1519" i="4"/>
  <c r="AA1519" i="4"/>
  <c r="U1519" i="4" a="1"/>
  <c r="U443" i="4" a="1"/>
  <c r="Z443" i="4"/>
  <c r="X443" i="4"/>
  <c r="AA443" i="4"/>
  <c r="U5847" i="4" a="1"/>
  <c r="Z5847" i="4"/>
  <c r="AA5847" i="4"/>
  <c r="X5847" i="4"/>
  <c r="U3542" i="4" a="1"/>
  <c r="Z3542" i="4"/>
  <c r="X3542" i="4"/>
  <c r="AA3542" i="4"/>
  <c r="AA5376" i="4"/>
  <c r="X5376" i="4"/>
  <c r="Z5376" i="4"/>
  <c r="U5376" i="4" a="1"/>
  <c r="AA2779" i="4"/>
  <c r="X2779" i="4"/>
  <c r="U2779" i="4" a="1"/>
  <c r="Z2779" i="4"/>
  <c r="AA8084" i="4"/>
  <c r="U8084" i="4" a="1"/>
  <c r="X8084" i="4"/>
  <c r="Z8084" i="4"/>
  <c r="U1795" i="4" a="1"/>
  <c r="X1795" i="4"/>
  <c r="Z1795" i="4"/>
  <c r="AA1795" i="4"/>
  <c r="AA7834" i="4"/>
  <c r="U7834" i="4" a="1"/>
  <c r="Z7834" i="4"/>
  <c r="X7834" i="4"/>
  <c r="AA6338" i="4"/>
  <c r="U6338" i="4" a="1"/>
  <c r="X6338" i="4"/>
  <c r="Z6338" i="4"/>
  <c r="AA3374" i="4"/>
  <c r="X3374" i="4"/>
  <c r="U3374" i="4" a="1"/>
  <c r="Z3374" i="4"/>
  <c r="Z1517" i="4"/>
  <c r="U1517" i="4" a="1"/>
  <c r="X1517" i="4"/>
  <c r="AA1517" i="4"/>
  <c r="Z1906" i="4"/>
  <c r="U1906" i="4" a="1"/>
  <c r="X1906" i="4"/>
  <c r="AA1906" i="4"/>
  <c r="Z7465" i="4"/>
  <c r="U7465" i="4" a="1"/>
  <c r="X7465" i="4"/>
  <c r="AA7465" i="4"/>
  <c r="U5545" i="4" a="1"/>
  <c r="X5545" i="4"/>
  <c r="Z5545" i="4"/>
  <c r="AA5545" i="4"/>
  <c r="X2300" i="4"/>
  <c r="U2300" i="4" a="1"/>
  <c r="Z2300" i="4"/>
  <c r="AA2300" i="4"/>
  <c r="U270" i="4" a="1"/>
  <c r="AA270" i="4"/>
  <c r="Z270" i="4"/>
  <c r="X270" i="4"/>
  <c r="U6173" i="4" a="1"/>
  <c r="Z6173" i="4"/>
  <c r="AA6173" i="4"/>
  <c r="X6173" i="4"/>
  <c r="Z4547" i="4"/>
  <c r="U4547" i="4" a="1"/>
  <c r="X4547" i="4"/>
  <c r="AA4547" i="4"/>
  <c r="Z3931" i="4"/>
  <c r="X3931" i="4"/>
  <c r="AA3931" i="4"/>
  <c r="U3931" i="4" a="1"/>
  <c r="X7154" i="4"/>
  <c r="Z7154" i="4"/>
  <c r="AA7154" i="4"/>
  <c r="U7154" i="4" a="1"/>
  <c r="AA8000" i="4"/>
  <c r="Z8000" i="4"/>
  <c r="U8000" i="4" a="1"/>
  <c r="X8000" i="4"/>
  <c r="Z3163" i="4"/>
  <c r="AA3163" i="4"/>
  <c r="U3163" i="4" a="1"/>
  <c r="X3163" i="4"/>
  <c r="Z7685" i="4"/>
  <c r="AA7685" i="4"/>
  <c r="U7685" i="4" a="1"/>
  <c r="X7685" i="4"/>
  <c r="Z3669" i="4"/>
  <c r="AA3669" i="4"/>
  <c r="U3669" i="4" a="1"/>
  <c r="X3669" i="4"/>
  <c r="AA4485" i="4"/>
  <c r="U4485" i="4" a="1"/>
  <c r="Z4485" i="4"/>
  <c r="X4485" i="4"/>
  <c r="U6103" i="4" a="1"/>
  <c r="Z6103" i="4"/>
  <c r="X6103" i="4"/>
  <c r="AA6103" i="4"/>
  <c r="AA892" i="4"/>
  <c r="U892" i="4" a="1"/>
  <c r="Z892" i="4"/>
  <c r="X892" i="4"/>
  <c r="U2627" i="4" a="1"/>
  <c r="Z2627" i="4"/>
  <c r="X2627" i="4"/>
  <c r="AA2627" i="4"/>
  <c r="AA501" i="4"/>
  <c r="U501" i="4" a="1"/>
  <c r="X501" i="4"/>
  <c r="Z501" i="4"/>
  <c r="AA1570" i="4"/>
  <c r="U1570" i="4" a="1"/>
  <c r="Z1570" i="4"/>
  <c r="X1570" i="4"/>
  <c r="Z8110" i="4"/>
  <c r="AA8110" i="4"/>
  <c r="U8110" i="4" a="1"/>
  <c r="X8110" i="4"/>
  <c r="AA1238" i="4"/>
  <c r="Z1238" i="4"/>
  <c r="U1238" i="4" a="1"/>
  <c r="X1238" i="4"/>
  <c r="AA7159" i="4"/>
  <c r="U7159" i="4" a="1"/>
  <c r="X7159" i="4"/>
  <c r="Z7159" i="4"/>
  <c r="X4222" i="4"/>
  <c r="AA4222" i="4"/>
  <c r="U4222" i="4" a="1"/>
  <c r="Z4222" i="4"/>
  <c r="X4139" i="4"/>
  <c r="AA4139" i="4"/>
  <c r="U4139" i="4" a="1"/>
  <c r="Z4139" i="4"/>
  <c r="AA6573" i="4"/>
  <c r="X6573" i="4"/>
  <c r="U6573" i="4" a="1"/>
  <c r="Z6573" i="4"/>
  <c r="U4672" i="4" a="1"/>
  <c r="AA4672" i="4"/>
  <c r="X4672" i="4"/>
  <c r="Z4672" i="4"/>
  <c r="X5759" i="4"/>
  <c r="U5759" i="4" a="1"/>
  <c r="Z5759" i="4"/>
  <c r="AA5759" i="4"/>
  <c r="X5560" i="4"/>
  <c r="U5560" i="4" a="1"/>
  <c r="Z5560" i="4"/>
  <c r="AA5560" i="4"/>
  <c r="Z3868" i="4"/>
  <c r="U3868" i="4" a="1"/>
  <c r="AA3868" i="4"/>
  <c r="X3868" i="4"/>
  <c r="U3531" i="4" a="1"/>
  <c r="X3531" i="4"/>
  <c r="AA3531" i="4"/>
  <c r="Z3531" i="4"/>
  <c r="X3795" i="4"/>
  <c r="U3795" i="4" a="1"/>
  <c r="AA3795" i="4"/>
  <c r="Z3795" i="4"/>
  <c r="Z3829" i="4"/>
  <c r="U3829" i="4" a="1"/>
  <c r="AA3829" i="4"/>
  <c r="X3829" i="4"/>
  <c r="AA5851" i="4"/>
  <c r="Z5851" i="4"/>
  <c r="U5851" i="4" a="1"/>
  <c r="X5851" i="4"/>
  <c r="U7955" i="4" a="1"/>
  <c r="AA7955" i="4"/>
  <c r="Z7955" i="4"/>
  <c r="X7955" i="4"/>
  <c r="AA7760" i="4"/>
  <c r="X7760" i="4"/>
  <c r="Z7760" i="4"/>
  <c r="U7760" i="4" a="1"/>
  <c r="X3619" i="4"/>
  <c r="U3619" i="4" a="1"/>
  <c r="AA3619" i="4"/>
  <c r="Z3619" i="4"/>
  <c r="Z2513" i="4"/>
  <c r="U2513" i="4" a="1"/>
  <c r="X2513" i="4"/>
  <c r="AA2513" i="4"/>
  <c r="U2332" i="4" a="1"/>
  <c r="Z2332" i="4"/>
  <c r="AA2332" i="4"/>
  <c r="X2332" i="4"/>
  <c r="Z7129" i="4"/>
  <c r="U7129" i="4" a="1"/>
  <c r="X7129" i="4"/>
  <c r="AA7129" i="4"/>
  <c r="Z2374" i="4"/>
  <c r="U2374" i="4" a="1"/>
  <c r="X2374" i="4"/>
  <c r="AA2374" i="4"/>
  <c r="X64" i="4"/>
  <c r="Z64" i="4"/>
  <c r="U64" i="4" a="1"/>
  <c r="AA64" i="4"/>
  <c r="AA74" i="4"/>
  <c r="X74" i="4"/>
  <c r="U74" i="4" a="1"/>
  <c r="Z74" i="4"/>
  <c r="AA6333" i="4"/>
  <c r="Z6333" i="4"/>
  <c r="U6333" i="4" a="1"/>
  <c r="X6333" i="4"/>
  <c r="U8329" i="4" a="1"/>
  <c r="X8329" i="4"/>
  <c r="Z8329" i="4"/>
  <c r="AA8329" i="4"/>
  <c r="X4973" i="4"/>
  <c r="U4973" i="4" a="1"/>
  <c r="AA4973" i="4"/>
  <c r="Z4973" i="4"/>
  <c r="X496" i="4"/>
  <c r="U496" i="4" a="1"/>
  <c r="AA496" i="4"/>
  <c r="Z496" i="4"/>
  <c r="U5079" i="4" a="1"/>
  <c r="X5079" i="4"/>
  <c r="AA5079" i="4"/>
  <c r="Z5079" i="4"/>
  <c r="X7077" i="4"/>
  <c r="Z7077" i="4"/>
  <c r="U7077" i="4" a="1"/>
  <c r="AA7077" i="4"/>
  <c r="X6412" i="4"/>
  <c r="U6412" i="4" a="1"/>
  <c r="Z6412" i="4"/>
  <c r="AA6412" i="4"/>
  <c r="X7608" i="4"/>
  <c r="U7608" i="4" a="1"/>
  <c r="Z7608" i="4"/>
  <c r="AA7608" i="4"/>
  <c r="X1486" i="4"/>
  <c r="Z1486" i="4"/>
  <c r="AA1486" i="4"/>
  <c r="U1486" i="4" a="1"/>
  <c r="X8083" i="4"/>
  <c r="Z8083" i="4"/>
  <c r="AA8083" i="4"/>
  <c r="U8083" i="4" a="1"/>
  <c r="Z3658" i="4"/>
  <c r="X3658" i="4"/>
  <c r="AA3658" i="4"/>
  <c r="U3658" i="4" a="1"/>
  <c r="Z969" i="4"/>
  <c r="AA969" i="4"/>
  <c r="U969" i="4" a="1"/>
  <c r="X969" i="4"/>
  <c r="AA5565" i="4"/>
  <c r="Z5565" i="4"/>
  <c r="X5565" i="4"/>
  <c r="U5565" i="4" a="1"/>
  <c r="Z1466" i="4"/>
  <c r="X1466" i="4"/>
  <c r="AA1466" i="4"/>
  <c r="U1466" i="4" a="1"/>
  <c r="X800" i="4"/>
  <c r="Z800" i="4"/>
  <c r="AA800" i="4"/>
  <c r="U800" i="4" a="1"/>
  <c r="U813" i="4" a="1"/>
  <c r="Z813" i="4"/>
  <c r="AA813" i="4"/>
  <c r="X813" i="4"/>
  <c r="U2123" i="4" a="1"/>
  <c r="Z2123" i="4"/>
  <c r="AA2123" i="4"/>
  <c r="X2123" i="4"/>
  <c r="U4604" i="4" a="1"/>
  <c r="Z4604" i="4"/>
  <c r="AA4604" i="4"/>
  <c r="X4604" i="4"/>
  <c r="U4966" i="4" a="1"/>
  <c r="Z4966" i="4"/>
  <c r="AA4966" i="4"/>
  <c r="X4966" i="4"/>
  <c r="U5000" i="4" a="1"/>
  <c r="Z5000" i="4"/>
  <c r="AA5000" i="4"/>
  <c r="X5000" i="4"/>
  <c r="U997" i="4" a="1"/>
  <c r="Z997" i="4"/>
  <c r="X997" i="4"/>
  <c r="AA997" i="4"/>
  <c r="U2993" i="4" a="1"/>
  <c r="Z2993" i="4"/>
  <c r="AA2993" i="4"/>
  <c r="X2993" i="4"/>
  <c r="U120" i="4" a="1"/>
  <c r="AA120" i="4"/>
  <c r="Z120" i="4"/>
  <c r="X120" i="4"/>
  <c r="U3139" i="4" a="1"/>
  <c r="X3139" i="4"/>
  <c r="Z3139" i="4"/>
  <c r="AA3139" i="4"/>
  <c r="AA5733" i="4"/>
  <c r="X5733" i="4"/>
  <c r="U5733" i="4" a="1"/>
  <c r="Z5733" i="4"/>
  <c r="AA4257" i="4"/>
  <c r="X4257" i="4"/>
  <c r="U4257" i="4" a="1"/>
  <c r="Z4257" i="4"/>
  <c r="AA7525" i="4"/>
  <c r="X7525" i="4"/>
  <c r="U7525" i="4" a="1"/>
  <c r="Z7525" i="4"/>
  <c r="AA3179" i="4"/>
  <c r="X3179" i="4"/>
  <c r="U3179" i="4" a="1"/>
  <c r="Z3179" i="4"/>
  <c r="U7772" i="4" a="1"/>
  <c r="X7772" i="4"/>
  <c r="AA7772" i="4"/>
  <c r="Z7772" i="4"/>
  <c r="Z8093" i="4"/>
  <c r="X8093" i="4"/>
  <c r="AA8093" i="4"/>
  <c r="U8093" i="4" a="1"/>
  <c r="Z5800" i="4"/>
  <c r="AA5800" i="4"/>
  <c r="U5800" i="4" a="1"/>
  <c r="X5800" i="4"/>
  <c r="U1183" i="4" a="1"/>
  <c r="AA1183" i="4"/>
  <c r="X1183" i="4"/>
  <c r="Z1183" i="4"/>
  <c r="U6612" i="4" a="1"/>
  <c r="Z6612" i="4"/>
  <c r="AA6612" i="4"/>
  <c r="X6612" i="4"/>
  <c r="Z5217" i="4"/>
  <c r="AA5217" i="4"/>
  <c r="U5217" i="4" a="1"/>
  <c r="X5217" i="4"/>
  <c r="Z5538" i="4"/>
  <c r="AA5538" i="4"/>
  <c r="U5538" i="4" a="1"/>
  <c r="X5538" i="4"/>
  <c r="Z2456" i="4"/>
  <c r="U2456" i="4" a="1"/>
  <c r="AA2456" i="4"/>
  <c r="X2456" i="4"/>
  <c r="Z115" i="4"/>
  <c r="AA115" i="4"/>
  <c r="X115" i="4"/>
  <c r="U115" i="4" a="1"/>
  <c r="X7275" i="4"/>
  <c r="Z7275" i="4"/>
  <c r="AA7275" i="4"/>
  <c r="U7275" i="4" a="1"/>
  <c r="Z5279" i="4"/>
  <c r="AA5279" i="4"/>
  <c r="U5279" i="4" a="1"/>
  <c r="X5279" i="4"/>
  <c r="X7488" i="4"/>
  <c r="Z7488" i="4"/>
  <c r="AA7488" i="4"/>
  <c r="U7488" i="4" a="1"/>
  <c r="Z1002" i="4"/>
  <c r="X1002" i="4"/>
  <c r="AA1002" i="4"/>
  <c r="U1002" i="4" a="1"/>
  <c r="U2221" i="4" a="1"/>
  <c r="Z2221" i="4"/>
  <c r="X2221" i="4"/>
  <c r="AA2221" i="4"/>
  <c r="X5775" i="4"/>
  <c r="Z5775" i="4"/>
  <c r="U5775" i="4" a="1"/>
  <c r="AA5775" i="4"/>
  <c r="X1413" i="4"/>
  <c r="AA1413" i="4"/>
  <c r="U1413" i="4" a="1"/>
  <c r="Z1413" i="4"/>
  <c r="Z4574" i="4"/>
  <c r="AA4574" i="4"/>
  <c r="U4574" i="4" a="1"/>
  <c r="X4574" i="4"/>
  <c r="AA7927" i="4"/>
  <c r="U7927" i="4" a="1"/>
  <c r="Z7927" i="4"/>
  <c r="X7927" i="4"/>
  <c r="U2735" i="4" a="1"/>
  <c r="Z2735" i="4"/>
  <c r="AA2735" i="4"/>
  <c r="X2735" i="4"/>
  <c r="X4310" i="4"/>
  <c r="Z4310" i="4"/>
  <c r="U4310" i="4" a="1"/>
  <c r="AA4310" i="4"/>
  <c r="AA193" i="4"/>
  <c r="Z193" i="4"/>
  <c r="U193" i="4" a="1"/>
  <c r="X193" i="4"/>
  <c r="U8096" i="4" a="1"/>
  <c r="Z8096" i="4"/>
  <c r="X8096" i="4"/>
  <c r="AA8096" i="4"/>
  <c r="U605" i="4" a="1"/>
  <c r="Z605" i="4"/>
  <c r="X605" i="4"/>
  <c r="AA605" i="4"/>
  <c r="X5990" i="4"/>
  <c r="U5990" i="4" a="1"/>
  <c r="Z5990" i="4"/>
  <c r="AA5990" i="4"/>
  <c r="Z2557" i="4"/>
  <c r="X2557" i="4"/>
  <c r="U2557" i="4" a="1"/>
  <c r="AA2557" i="4"/>
  <c r="U5825" i="4" a="1"/>
  <c r="Z5825" i="4"/>
  <c r="X5825" i="4"/>
  <c r="AA5825" i="4"/>
  <c r="AA5057" i="4"/>
  <c r="Z5057" i="4"/>
  <c r="U5057" i="4" a="1"/>
  <c r="X5057" i="4"/>
  <c r="AA7461" i="4"/>
  <c r="Z7461" i="4"/>
  <c r="U7461" i="4" a="1"/>
  <c r="X7461" i="4"/>
  <c r="AA7047" i="4"/>
  <c r="Z7047" i="4"/>
  <c r="X7047" i="4"/>
  <c r="U7047" i="4" a="1"/>
  <c r="X184" i="4"/>
  <c r="AA184" i="4"/>
  <c r="Z184" i="4"/>
  <c r="U184" i="4" a="1"/>
  <c r="Z6635" i="4"/>
  <c r="AA6635" i="4"/>
  <c r="X6635" i="4"/>
  <c r="U6635" i="4" a="1"/>
  <c r="Z660" i="4"/>
  <c r="AA660" i="4"/>
  <c r="X660" i="4"/>
  <c r="U660" i="4" a="1"/>
  <c r="Z535" i="4"/>
  <c r="X535" i="4"/>
  <c r="AA535" i="4"/>
  <c r="U535" i="4" a="1"/>
  <c r="AA2665" i="4"/>
  <c r="Z2665" i="4"/>
  <c r="X2665" i="4"/>
  <c r="U2665" i="4" a="1"/>
  <c r="Z499" i="4"/>
  <c r="X499" i="4"/>
  <c r="U499" i="4" a="1"/>
  <c r="AA499" i="4"/>
  <c r="X3155" i="4"/>
  <c r="Z3155" i="4"/>
  <c r="U3155" i="4" a="1"/>
  <c r="AA3155" i="4"/>
  <c r="U7458" i="4" a="1"/>
  <c r="Z7458" i="4"/>
  <c r="AA7458" i="4"/>
  <c r="X7458" i="4"/>
  <c r="X1334" i="4"/>
  <c r="U1334" i="4" a="1"/>
  <c r="AA1334" i="4"/>
  <c r="Z1334" i="4"/>
  <c r="X1207" i="4"/>
  <c r="AA1207" i="4"/>
  <c r="U1207" i="4" a="1"/>
  <c r="Z1207" i="4"/>
  <c r="AA411" i="4"/>
  <c r="U411" i="4" a="1"/>
  <c r="X411" i="4"/>
  <c r="Z411" i="4"/>
  <c r="AA7014" i="4"/>
  <c r="U7014" i="4" a="1"/>
  <c r="Z7014" i="4"/>
  <c r="X7014" i="4"/>
  <c r="X1858" i="4"/>
  <c r="AA1858" i="4"/>
  <c r="Z1858" i="4"/>
  <c r="U1858" i="4" a="1"/>
  <c r="Z6540" i="4"/>
  <c r="X6540" i="4"/>
  <c r="AA6540" i="4"/>
  <c r="U6540" i="4" a="1"/>
  <c r="U1483" i="4" a="1"/>
  <c r="X1483" i="4"/>
  <c r="Z1483" i="4"/>
  <c r="AA1483" i="4"/>
  <c r="X1222" i="4"/>
  <c r="U1222" i="4" a="1"/>
  <c r="AA1222" i="4"/>
  <c r="Z1222" i="4"/>
  <c r="X6371" i="4"/>
  <c r="U6371" i="4" a="1"/>
  <c r="Z6371" i="4"/>
  <c r="AA6371" i="4"/>
  <c r="Z7739" i="4"/>
  <c r="X7739" i="4"/>
  <c r="AA7739" i="4"/>
  <c r="U7739" i="4" a="1"/>
  <c r="X2220" i="4"/>
  <c r="Z2220" i="4"/>
  <c r="U2220" i="4" a="1"/>
  <c r="AA2220" i="4"/>
  <c r="AA4915" i="4"/>
  <c r="Z4915" i="4"/>
  <c r="U4915" i="4" a="1"/>
  <c r="X4915" i="4"/>
  <c r="Z4414" i="4"/>
  <c r="U4414" i="4" a="1"/>
  <c r="X4414" i="4"/>
  <c r="AA4414" i="4"/>
  <c r="U7526" i="4" a="1"/>
  <c r="AA7526" i="4"/>
  <c r="X7526" i="4"/>
  <c r="Z7526" i="4"/>
  <c r="U4250" i="4" a="1"/>
  <c r="AA4250" i="4"/>
  <c r="X4250" i="4"/>
  <c r="Z4250" i="4"/>
  <c r="U4184" i="4" a="1"/>
  <c r="AA4184" i="4"/>
  <c r="X4184" i="4"/>
  <c r="Z4184" i="4"/>
  <c r="U3765" i="4" a="1"/>
  <c r="X3765" i="4"/>
  <c r="AA3765" i="4"/>
  <c r="Z3765" i="4"/>
  <c r="U821" i="4" a="1"/>
  <c r="X821" i="4"/>
  <c r="Z821" i="4"/>
  <c r="AA821" i="4"/>
  <c r="AA781" i="4"/>
  <c r="Z781" i="4"/>
  <c r="U781" i="4" a="1"/>
  <c r="X781" i="4"/>
  <c r="X5276" i="4"/>
  <c r="AA5276" i="4"/>
  <c r="U5276" i="4" a="1"/>
  <c r="Z5276" i="4"/>
  <c r="AA7868" i="4"/>
  <c r="U7868" i="4" a="1"/>
  <c r="Z7868" i="4"/>
  <c r="X7868" i="4"/>
  <c r="X5619" i="4"/>
  <c r="AA5619" i="4"/>
  <c r="Z5619" i="4"/>
  <c r="U5619" i="4" a="1"/>
  <c r="Z6461" i="4"/>
  <c r="AA6461" i="4"/>
  <c r="X6461" i="4"/>
  <c r="U6461" i="4" a="1"/>
  <c r="X7618" i="4"/>
  <c r="U7618" i="4" a="1"/>
  <c r="AA7618" i="4"/>
  <c r="Z7618" i="4"/>
  <c r="X4848" i="4"/>
  <c r="AA4848" i="4"/>
  <c r="U4848" i="4" a="1"/>
  <c r="Z4848" i="4"/>
  <c r="AA5019" i="4"/>
  <c r="Z5019" i="4"/>
  <c r="U5019" i="4" a="1"/>
  <c r="X5019" i="4"/>
  <c r="Z2897" i="4"/>
  <c r="U2897" i="4" a="1"/>
  <c r="AA2897" i="4"/>
  <c r="X2897" i="4"/>
  <c r="Z7103" i="4"/>
  <c r="AA7103" i="4"/>
  <c r="X7103" i="4"/>
  <c r="U7103" i="4" a="1"/>
  <c r="Z3848" i="4"/>
  <c r="U3848" i="4" a="1"/>
  <c r="AA3848" i="4"/>
  <c r="X3848" i="4"/>
  <c r="AA5245" i="4"/>
  <c r="X5245" i="4"/>
  <c r="U5245" i="4" a="1"/>
  <c r="Z5245" i="4"/>
  <c r="U5780" i="4" a="1"/>
  <c r="X5780" i="4"/>
  <c r="Z5780" i="4"/>
  <c r="AA5780" i="4"/>
  <c r="Z1312" i="4"/>
  <c r="X1312" i="4"/>
  <c r="U1312" i="4" a="1"/>
  <c r="AA1312" i="4"/>
  <c r="U4463" i="4" a="1"/>
  <c r="Z4463" i="4"/>
  <c r="X4463" i="4"/>
  <c r="AA4463" i="4"/>
  <c r="X4415" i="4"/>
  <c r="U4415" i="4" a="1"/>
  <c r="AA4415" i="4"/>
  <c r="Z4415" i="4"/>
  <c r="Z7992" i="4"/>
  <c r="U7992" i="4" a="1"/>
  <c r="X7992" i="4"/>
  <c r="AA7992" i="4"/>
  <c r="Z7514" i="4"/>
  <c r="U7514" i="4" a="1"/>
  <c r="X7514" i="4"/>
  <c r="AA7514" i="4"/>
  <c r="Z133" i="4"/>
  <c r="U133" i="4" a="1"/>
  <c r="AA133" i="4"/>
  <c r="X133" i="4"/>
  <c r="U390" i="4" a="1"/>
  <c r="X390" i="4"/>
  <c r="Z390" i="4"/>
  <c r="AA390" i="4"/>
  <c r="AA7280" i="4"/>
  <c r="Z7280" i="4"/>
  <c r="U7280" i="4" a="1"/>
  <c r="X7280" i="4"/>
  <c r="AA5283" i="4"/>
  <c r="U5283" i="4" a="1"/>
  <c r="X5283" i="4"/>
  <c r="Z5283" i="4"/>
  <c r="U3544" i="4" a="1"/>
  <c r="AA3544" i="4"/>
  <c r="Z3544" i="4"/>
  <c r="X3544" i="4"/>
  <c r="U4733" i="4" a="1"/>
  <c r="AA4733" i="4"/>
  <c r="Z4733" i="4"/>
  <c r="X4733" i="4"/>
  <c r="X5958" i="4"/>
  <c r="U5958" i="4" a="1"/>
  <c r="AA5958" i="4"/>
  <c r="Z5958" i="4"/>
  <c r="X7656" i="4"/>
  <c r="Z7656" i="4"/>
  <c r="AA7656" i="4"/>
  <c r="U7656" i="4" a="1"/>
  <c r="U62" i="4" a="1"/>
  <c r="Z62" i="4"/>
  <c r="AA62" i="4"/>
  <c r="X62" i="4"/>
  <c r="Z745" i="4"/>
  <c r="U745" i="4" a="1"/>
  <c r="AA745" i="4"/>
  <c r="X745" i="4"/>
  <c r="Z4452" i="4"/>
  <c r="U4452" i="4" a="1"/>
  <c r="AA4452" i="4"/>
  <c r="X4452" i="4"/>
  <c r="Z1855" i="4"/>
  <c r="X1855" i="4"/>
  <c r="U1855" i="4" a="1"/>
  <c r="AA1855" i="4"/>
  <c r="Z5427" i="4"/>
  <c r="AA5427" i="4"/>
  <c r="U5427" i="4" a="1"/>
  <c r="X5427" i="4"/>
  <c r="U2337" i="4" a="1"/>
  <c r="AA2337" i="4"/>
  <c r="Z2337" i="4"/>
  <c r="X2337" i="4"/>
  <c r="AA6174" i="4"/>
  <c r="Z6174" i="4"/>
  <c r="X6174" i="4"/>
  <c r="U6174" i="4" a="1"/>
  <c r="AA2072" i="4"/>
  <c r="X2072" i="4"/>
  <c r="Z2072" i="4"/>
  <c r="U2072" i="4" a="1"/>
  <c r="X18" i="4"/>
  <c r="Z18" i="4"/>
  <c r="U18" i="4" a="1"/>
  <c r="AA18" i="4"/>
  <c r="X589" i="4"/>
  <c r="Z589" i="4"/>
  <c r="U589" i="4" a="1"/>
  <c r="AA589" i="4"/>
  <c r="X1167" i="4"/>
  <c r="U1167" i="4" a="1"/>
  <c r="Z1167" i="4"/>
  <c r="AA1167" i="4"/>
  <c r="U7613" i="4" a="1"/>
  <c r="X7613" i="4"/>
  <c r="Z7613" i="4"/>
  <c r="AA7613" i="4"/>
  <c r="AA7540" i="4"/>
  <c r="X7540" i="4"/>
  <c r="U7540" i="4" a="1"/>
  <c r="Z7540" i="4"/>
  <c r="U2308" i="4" a="1"/>
  <c r="X2308" i="4"/>
  <c r="Z2308" i="4"/>
  <c r="AA2308" i="4"/>
  <c r="Z1891" i="4"/>
  <c r="X1891" i="4"/>
  <c r="U1891" i="4" a="1"/>
  <c r="AA1891" i="4"/>
  <c r="X3431" i="4"/>
  <c r="U3431" i="4" a="1"/>
  <c r="Z3431" i="4"/>
  <c r="AA3431" i="4"/>
  <c r="Z5612" i="4"/>
  <c r="U5612" i="4" a="1"/>
  <c r="X5612" i="4"/>
  <c r="AA5612" i="4"/>
  <c r="Z6520" i="4"/>
  <c r="U6520" i="4" a="1"/>
  <c r="X6520" i="4"/>
  <c r="AA6520" i="4"/>
  <c r="U327" i="4" a="1"/>
  <c r="X327" i="4"/>
  <c r="Z327" i="4"/>
  <c r="AA327" i="4"/>
  <c r="U4438" i="4" a="1"/>
  <c r="X4438" i="4"/>
  <c r="Z4438" i="4"/>
  <c r="AA4438" i="4"/>
  <c r="Z1298" i="4"/>
  <c r="U1298" i="4" a="1"/>
  <c r="X1298" i="4"/>
  <c r="AA1298" i="4"/>
  <c r="Z2905" i="4"/>
  <c r="U2905" i="4" a="1"/>
  <c r="X2905" i="4"/>
  <c r="AA2905" i="4"/>
  <c r="X1487" i="4"/>
  <c r="U1487" i="4" a="1"/>
  <c r="Z1487" i="4"/>
  <c r="AA1487" i="4"/>
  <c r="Z2582" i="4"/>
  <c r="X2582" i="4"/>
  <c r="U2582" i="4" a="1"/>
  <c r="AA2582" i="4"/>
  <c r="Z1836" i="4"/>
  <c r="X1836" i="4"/>
  <c r="U1836" i="4" a="1"/>
  <c r="AA1836" i="4"/>
  <c r="Z4901" i="4"/>
  <c r="U4901" i="4" a="1"/>
  <c r="X4901" i="4"/>
  <c r="AA4901" i="4"/>
  <c r="U5746" i="4" a="1"/>
  <c r="X5746" i="4"/>
  <c r="Z5746" i="4"/>
  <c r="AA5746" i="4"/>
  <c r="U6120" i="4" a="1"/>
  <c r="X6120" i="4"/>
  <c r="Z6120" i="4"/>
  <c r="AA6120" i="4"/>
  <c r="Z3033" i="4"/>
  <c r="AA3033" i="4"/>
  <c r="U3033" i="4" a="1"/>
  <c r="X3033" i="4"/>
  <c r="Z7349" i="4"/>
  <c r="AA7349" i="4"/>
  <c r="X7349" i="4"/>
  <c r="U7349" i="4" a="1"/>
  <c r="AA5038" i="4"/>
  <c r="X5038" i="4"/>
  <c r="U5038" i="4" a="1"/>
  <c r="Z5038" i="4"/>
  <c r="AA4671" i="4"/>
  <c r="X4671" i="4"/>
  <c r="U4671" i="4" a="1"/>
  <c r="Z4671" i="4"/>
  <c r="X4881" i="4"/>
  <c r="U4881" i="4" a="1"/>
  <c r="Z4881" i="4"/>
  <c r="AA4881" i="4"/>
  <c r="X1489" i="4"/>
  <c r="Z1489" i="4"/>
  <c r="U1489" i="4" a="1"/>
  <c r="AA1489" i="4"/>
  <c r="X8315" i="4"/>
  <c r="U8315" i="4" a="1"/>
  <c r="Z8315" i="4"/>
  <c r="AA8315" i="4"/>
  <c r="X6117" i="4"/>
  <c r="U6117" i="4" a="1"/>
  <c r="AA6117" i="4"/>
  <c r="Z6117" i="4"/>
  <c r="X4252" i="4"/>
  <c r="Z4252" i="4"/>
  <c r="AA4252" i="4"/>
  <c r="U4252" i="4" a="1"/>
  <c r="X5566" i="4"/>
  <c r="AA5566" i="4"/>
  <c r="Z5566" i="4"/>
  <c r="U5566" i="4" a="1"/>
  <c r="Z4926" i="4"/>
  <c r="AA4926" i="4"/>
  <c r="U4926" i="4" a="1"/>
  <c r="X4926" i="4"/>
  <c r="AA8264" i="4"/>
  <c r="Z8264" i="4"/>
  <c r="U8264" i="4" a="1"/>
  <c r="X8264" i="4"/>
  <c r="U6617" i="4" a="1"/>
  <c r="AA6617" i="4"/>
  <c r="X6617" i="4"/>
  <c r="Z6617" i="4"/>
  <c r="Z7253" i="4"/>
  <c r="X7253" i="4"/>
  <c r="U7253" i="4" a="1"/>
  <c r="AA7253" i="4"/>
  <c r="Z5110" i="4"/>
  <c r="U5110" i="4" a="1"/>
  <c r="AA5110" i="4"/>
  <c r="X5110" i="4"/>
  <c r="Z2197" i="4"/>
  <c r="U2197" i="4" a="1"/>
  <c r="AA2197" i="4"/>
  <c r="X2197" i="4"/>
  <c r="Z7000" i="4"/>
  <c r="U7000" i="4" a="1"/>
  <c r="AA7000" i="4"/>
  <c r="X7000" i="4"/>
  <c r="Z3638" i="4"/>
  <c r="U3638" i="4" a="1"/>
  <c r="AA3638" i="4"/>
  <c r="X3638" i="4"/>
  <c r="AA2022" i="4"/>
  <c r="Z2022" i="4"/>
  <c r="U2022" i="4" a="1"/>
  <c r="X2022" i="4"/>
  <c r="Z4570" i="4"/>
  <c r="U4570" i="4" a="1"/>
  <c r="AA4570" i="4"/>
  <c r="X4570" i="4"/>
  <c r="Z7497" i="4"/>
  <c r="X7497" i="4"/>
  <c r="AA7497" i="4"/>
  <c r="U7497" i="4" a="1"/>
  <c r="X3216" i="4"/>
  <c r="U3216" i="4" a="1"/>
  <c r="AA3216" i="4"/>
  <c r="Z3216" i="4"/>
  <c r="U100" i="4" a="1"/>
  <c r="AA100" i="4"/>
  <c r="X100" i="4"/>
  <c r="Z100" i="4"/>
  <c r="U5315" i="4" a="1"/>
  <c r="AA5315" i="4"/>
  <c r="X5315" i="4"/>
  <c r="Z5315" i="4"/>
  <c r="X6638" i="4"/>
  <c r="AA6638" i="4"/>
  <c r="U6638" i="4" a="1"/>
  <c r="Z6638" i="4"/>
  <c r="X192" i="4"/>
  <c r="U192" i="4" a="1"/>
  <c r="AA192" i="4"/>
  <c r="Z192" i="4"/>
  <c r="X7736" i="4"/>
  <c r="U7736" i="4" a="1"/>
  <c r="Z7736" i="4"/>
  <c r="AA7736" i="4"/>
  <c r="Z4026" i="4"/>
  <c r="AA4026" i="4"/>
  <c r="U4026" i="4" a="1"/>
  <c r="X4026" i="4"/>
  <c r="X8200" i="4"/>
  <c r="U8200" i="4" a="1"/>
  <c r="AA8200" i="4"/>
  <c r="Z8200" i="4"/>
  <c r="U1504" i="4" a="1"/>
  <c r="Z1504" i="4"/>
  <c r="X1504" i="4"/>
  <c r="AA1504" i="4"/>
  <c r="U5193" i="4" a="1"/>
  <c r="X5193" i="4"/>
  <c r="Z5193" i="4"/>
  <c r="AA5193" i="4"/>
  <c r="AA7836" i="4"/>
  <c r="X7836" i="4"/>
  <c r="U7836" i="4" a="1"/>
  <c r="Z7836" i="4"/>
  <c r="U5805" i="4" a="1"/>
  <c r="X5805" i="4"/>
  <c r="Z5805" i="4"/>
  <c r="AA5805" i="4"/>
  <c r="U4335" i="4" a="1"/>
  <c r="X4335" i="4"/>
  <c r="Z4335" i="4"/>
  <c r="AA4335" i="4"/>
  <c r="U6243" i="4" a="1"/>
  <c r="X6243" i="4"/>
  <c r="AA6243" i="4"/>
  <c r="Z6243" i="4"/>
  <c r="AA3533" i="4"/>
  <c r="U3533" i="4" a="1"/>
  <c r="X3533" i="4"/>
  <c r="Z3533" i="4"/>
  <c r="X3624" i="4"/>
  <c r="U3624" i="4" a="1"/>
  <c r="AA3624" i="4"/>
  <c r="Z3624" i="4"/>
  <c r="U2932" i="4" a="1"/>
  <c r="AA2932" i="4"/>
  <c r="Z2932" i="4"/>
  <c r="X2932" i="4"/>
  <c r="X3300" i="4"/>
  <c r="AA3300" i="4"/>
  <c r="U3300" i="4" a="1"/>
  <c r="Z3300" i="4"/>
  <c r="X7430" i="4"/>
  <c r="U7430" i="4" a="1"/>
  <c r="AA7430" i="4"/>
  <c r="Z7430" i="4"/>
  <c r="X1073" i="4"/>
  <c r="U1073" i="4" a="1"/>
  <c r="AA1073" i="4"/>
  <c r="Z1073" i="4"/>
  <c r="X2519" i="4"/>
  <c r="U2519" i="4" a="1"/>
  <c r="AA2519" i="4"/>
  <c r="Z2519" i="4"/>
  <c r="X7141" i="4"/>
  <c r="U7141" i="4" a="1"/>
  <c r="AA7141" i="4"/>
  <c r="Z7141" i="4"/>
  <c r="X5053" i="4"/>
  <c r="U5053" i="4" a="1"/>
  <c r="Z5053" i="4"/>
  <c r="AA5053" i="4"/>
  <c r="X7502" i="4"/>
  <c r="Z7502" i="4"/>
  <c r="U7502" i="4" a="1"/>
  <c r="AA7502" i="4"/>
  <c r="X1322" i="4"/>
  <c r="AA1322" i="4"/>
  <c r="Z1322" i="4"/>
  <c r="U1322" i="4" a="1"/>
  <c r="X4017" i="4"/>
  <c r="U4017" i="4" a="1"/>
  <c r="Z4017" i="4"/>
  <c r="AA4017" i="4"/>
  <c r="U6139" i="4" a="1"/>
  <c r="X6139" i="4"/>
  <c r="AA6139" i="4"/>
  <c r="Z6139" i="4"/>
  <c r="X3059" i="4"/>
  <c r="U3059" i="4" a="1"/>
  <c r="AA3059" i="4"/>
  <c r="Z3059" i="4"/>
  <c r="Z5546" i="4"/>
  <c r="U5546" i="4" a="1"/>
  <c r="AA5546" i="4"/>
  <c r="X5546" i="4"/>
  <c r="AA5430" i="4"/>
  <c r="U5430" i="4" a="1"/>
  <c r="X5430" i="4"/>
  <c r="Z5430" i="4"/>
  <c r="AA944" i="4"/>
  <c r="X944" i="4"/>
  <c r="U944" i="4" a="1"/>
  <c r="Z944" i="4"/>
  <c r="Z3289" i="4"/>
  <c r="AA3289" i="4"/>
  <c r="U3289" i="4" a="1"/>
  <c r="X3289" i="4"/>
  <c r="Z7135" i="4"/>
  <c r="AA7135" i="4"/>
  <c r="X7135" i="4"/>
  <c r="U7135" i="4" a="1"/>
  <c r="X4565" i="4"/>
  <c r="Z4565" i="4"/>
  <c r="AA4565" i="4"/>
  <c r="U4565" i="4" a="1"/>
  <c r="U5063" i="4" a="1"/>
  <c r="Z5063" i="4"/>
  <c r="X5063" i="4"/>
  <c r="AA5063" i="4"/>
  <c r="Z2445" i="4"/>
  <c r="X2445" i="4"/>
  <c r="AA2445" i="4"/>
  <c r="U2445" i="4" a="1"/>
  <c r="X971" i="4"/>
  <c r="U971" i="4" a="1"/>
  <c r="Z971" i="4"/>
  <c r="AA971" i="4"/>
  <c r="X2562" i="4"/>
  <c r="AA2562" i="4"/>
  <c r="Z2562" i="4"/>
  <c r="U2562" i="4" a="1"/>
  <c r="X6031" i="4"/>
  <c r="AA6031" i="4"/>
  <c r="U6031" i="4" a="1"/>
  <c r="Z6031" i="4"/>
  <c r="X5195" i="4"/>
  <c r="AA5195" i="4"/>
  <c r="Z5195" i="4"/>
  <c r="U5195" i="4" a="1"/>
  <c r="X1627" i="4"/>
  <c r="AA1627" i="4"/>
  <c r="Z1627" i="4"/>
  <c r="U1627" i="4" a="1"/>
  <c r="X5054" i="4"/>
  <c r="Z5054" i="4"/>
  <c r="U5054" i="4" a="1"/>
  <c r="AA5054" i="4"/>
  <c r="X4089" i="4"/>
  <c r="Z4089" i="4"/>
  <c r="U4089" i="4" a="1"/>
  <c r="AA4089" i="4"/>
  <c r="X3244" i="4"/>
  <c r="Z3244" i="4"/>
  <c r="AA3244" i="4"/>
  <c r="U3244" i="4" a="1"/>
  <c r="U1025" i="4" a="1"/>
  <c r="AA1025" i="4"/>
  <c r="Z1025" i="4"/>
  <c r="X1025" i="4"/>
  <c r="AA3884" i="4"/>
  <c r="Z3884" i="4"/>
  <c r="X3884" i="4"/>
  <c r="U3884" i="4" a="1"/>
  <c r="Z5862" i="4"/>
  <c r="AA5862" i="4"/>
  <c r="X5862" i="4"/>
  <c r="U5862" i="4" a="1"/>
  <c r="Z7388" i="4"/>
  <c r="X7388" i="4"/>
  <c r="U7388" i="4" a="1"/>
  <c r="AA7388" i="4"/>
  <c r="X5643" i="4"/>
  <c r="Z5643" i="4"/>
  <c r="AA5643" i="4"/>
  <c r="U5643" i="4" a="1"/>
  <c r="X6671" i="4"/>
  <c r="Z6671" i="4"/>
  <c r="AA6671" i="4"/>
  <c r="U6671" i="4" a="1"/>
  <c r="X6596" i="4"/>
  <c r="Z6596" i="4"/>
  <c r="AA6596" i="4"/>
  <c r="U6596" i="4" a="1"/>
  <c r="U7128" i="4" a="1"/>
  <c r="X7128" i="4"/>
  <c r="Z7128" i="4"/>
  <c r="AA7128" i="4"/>
  <c r="X5725" i="4"/>
  <c r="Z5725" i="4"/>
  <c r="U5725" i="4" a="1"/>
  <c r="AA5725" i="4"/>
  <c r="X592" i="4"/>
  <c r="Z592" i="4"/>
  <c r="U592" i="4" a="1"/>
  <c r="AA592" i="4"/>
  <c r="U7904" i="4" a="1"/>
  <c r="Z7904" i="4"/>
  <c r="X7904" i="4"/>
  <c r="AA7904" i="4"/>
  <c r="U7062" i="4" a="1"/>
  <c r="AA7062" i="4"/>
  <c r="Z7062" i="4"/>
  <c r="X7062" i="4"/>
  <c r="U3174" i="4" a="1"/>
  <c r="AA3174" i="4"/>
  <c r="Z3174" i="4"/>
  <c r="X3174" i="4"/>
  <c r="U7339" i="4" a="1"/>
  <c r="Z7339" i="4"/>
  <c r="AA7339" i="4"/>
  <c r="X7339" i="4"/>
  <c r="U4772" i="4" a="1"/>
  <c r="Z4772" i="4"/>
  <c r="AA4772" i="4"/>
  <c r="X4772" i="4"/>
  <c r="U5874" i="4" a="1"/>
  <c r="Z5874" i="4"/>
  <c r="AA5874" i="4"/>
  <c r="X5874" i="4"/>
  <c r="Z7699" i="4"/>
  <c r="AA7699" i="4"/>
  <c r="X7699" i="4"/>
  <c r="U7699" i="4" a="1"/>
  <c r="X2852" i="4"/>
  <c r="Z2852" i="4"/>
  <c r="AA2852" i="4"/>
  <c r="U2852" i="4" a="1"/>
  <c r="AA1039" i="4"/>
  <c r="X1039" i="4"/>
  <c r="U1039" i="4" a="1"/>
  <c r="Z1039" i="4"/>
  <c r="AA6246" i="4"/>
  <c r="Z6246" i="4"/>
  <c r="U6246" i="4" a="1"/>
  <c r="X6246" i="4"/>
  <c r="X480" i="4"/>
  <c r="Z480" i="4"/>
  <c r="U480" i="4" a="1"/>
  <c r="AA480" i="4"/>
  <c r="X5731" i="4"/>
  <c r="Z5731" i="4"/>
  <c r="U5731" i="4" a="1"/>
  <c r="AA5731" i="4"/>
  <c r="Z3118" i="4"/>
  <c r="U3118" i="4" a="1"/>
  <c r="X3118" i="4"/>
  <c r="AA3118" i="4"/>
  <c r="Z6890" i="4"/>
  <c r="U6890" i="4" a="1"/>
  <c r="X6890" i="4"/>
  <c r="AA6890" i="4"/>
  <c r="AA5537" i="4"/>
  <c r="Z5537" i="4"/>
  <c r="U5537" i="4" a="1"/>
  <c r="X5537" i="4"/>
  <c r="AA622" i="4"/>
  <c r="Z622" i="4"/>
  <c r="U622" i="4" a="1"/>
  <c r="X622" i="4"/>
  <c r="AA6191" i="4"/>
  <c r="U6191" i="4" a="1"/>
  <c r="Z6191" i="4"/>
  <c r="X6191" i="4"/>
  <c r="U5947" i="4" a="1"/>
  <c r="X5947" i="4"/>
  <c r="Z5947" i="4"/>
  <c r="AA5947" i="4"/>
  <c r="AA836" i="4"/>
  <c r="Z836" i="4"/>
  <c r="X836" i="4"/>
  <c r="U836" i="4" a="1"/>
  <c r="AA3205" i="4"/>
  <c r="X3205" i="4"/>
  <c r="Z3205" i="4"/>
  <c r="U3205" i="4" a="1"/>
  <c r="X4958" i="4"/>
  <c r="AA4958" i="4"/>
  <c r="Z4958" i="4"/>
  <c r="U4958" i="4" a="1"/>
  <c r="AA5011" i="4"/>
  <c r="X5011" i="4"/>
  <c r="Z5011" i="4"/>
  <c r="U5011" i="4" a="1"/>
  <c r="Z7056" i="4"/>
  <c r="X7056" i="4"/>
  <c r="AA7056" i="4"/>
  <c r="U7056" i="4" a="1"/>
  <c r="X1950" i="4"/>
  <c r="U1950" i="4" a="1"/>
  <c r="Z1950" i="4"/>
  <c r="AA1950" i="4"/>
  <c r="X5203" i="4"/>
  <c r="Z5203" i="4"/>
  <c r="U5203" i="4" a="1"/>
  <c r="AA5203" i="4"/>
  <c r="X891" i="4"/>
  <c r="Z891" i="4"/>
  <c r="U891" i="4" a="1"/>
  <c r="AA891" i="4"/>
  <c r="AA6251" i="4"/>
  <c r="U6251" i="4" a="1"/>
  <c r="X6251" i="4"/>
  <c r="Z6251" i="4"/>
  <c r="AA5202" i="4"/>
  <c r="U5202" i="4" a="1"/>
  <c r="Z5202" i="4"/>
  <c r="X5202" i="4"/>
  <c r="AA8002" i="4"/>
  <c r="U8002" i="4" a="1"/>
  <c r="Z8002" i="4"/>
  <c r="X8002" i="4"/>
  <c r="AA3280" i="4"/>
  <c r="U3280" i="4" a="1"/>
  <c r="Z3280" i="4"/>
  <c r="X3280" i="4"/>
  <c r="AA6040" i="4"/>
  <c r="X6040" i="4"/>
  <c r="U6040" i="4" a="1"/>
  <c r="Z6040" i="4"/>
  <c r="U7449" i="4" a="1"/>
  <c r="X7449" i="4"/>
  <c r="AA7449" i="4"/>
  <c r="Z7449" i="4"/>
  <c r="AA7130" i="4"/>
  <c r="X7130" i="4"/>
  <c r="U7130" i="4" a="1"/>
  <c r="Z7130" i="4"/>
  <c r="U2662" i="4" a="1"/>
  <c r="X2662" i="4"/>
  <c r="AA2662" i="4"/>
  <c r="Z2662" i="4"/>
  <c r="U455" i="4" a="1"/>
  <c r="X455" i="4"/>
  <c r="AA455" i="4"/>
  <c r="Z455" i="4"/>
  <c r="U1618" i="4" a="1"/>
  <c r="X1618" i="4"/>
  <c r="Z1618" i="4"/>
  <c r="AA1618" i="4"/>
  <c r="U4264" i="4" a="1"/>
  <c r="Z4264" i="4"/>
  <c r="X4264" i="4"/>
  <c r="AA4264" i="4"/>
  <c r="Z6865" i="4"/>
  <c r="U6865" i="4" a="1"/>
  <c r="X6865" i="4"/>
  <c r="AA6865" i="4"/>
  <c r="U1237" i="4" a="1"/>
  <c r="X1237" i="4"/>
  <c r="AA1237" i="4"/>
  <c r="Z1237" i="4"/>
  <c r="U2789" i="4" a="1"/>
  <c r="X2789" i="4"/>
  <c r="Z2789" i="4"/>
  <c r="AA2789" i="4"/>
  <c r="X243" i="4"/>
  <c r="U243" i="4" a="1"/>
  <c r="Z243" i="4"/>
  <c r="AA243" i="4"/>
  <c r="X7582" i="4"/>
  <c r="Z7582" i="4"/>
  <c r="U7582" i="4" a="1"/>
  <c r="AA7582" i="4"/>
  <c r="U6155" i="4" a="1"/>
  <c r="AA6155" i="4"/>
  <c r="X6155" i="4"/>
  <c r="Z6155" i="4"/>
  <c r="X5859" i="4"/>
  <c r="Z5859" i="4"/>
  <c r="AA5859" i="4"/>
  <c r="U5859" i="4" a="1"/>
  <c r="X73" i="4"/>
  <c r="U73" i="4" a="1"/>
  <c r="Z73" i="4"/>
  <c r="AA73" i="4"/>
  <c r="X2326" i="4"/>
  <c r="Z2326" i="4"/>
  <c r="U2326" i="4" a="1"/>
  <c r="AA2326" i="4"/>
  <c r="X6608" i="4"/>
  <c r="U6608" i="4" a="1"/>
  <c r="Z6608" i="4"/>
  <c r="AA6608" i="4"/>
  <c r="X7435" i="4"/>
  <c r="AA7435" i="4"/>
  <c r="Z7435" i="4"/>
  <c r="U7435" i="4" a="1"/>
  <c r="U8198" i="4" a="1"/>
  <c r="X8198" i="4"/>
  <c r="AA8198" i="4"/>
  <c r="Z8198" i="4"/>
  <c r="Z6560" i="4"/>
  <c r="U6560" i="4" a="1"/>
  <c r="X6560" i="4"/>
  <c r="AA6560" i="4"/>
  <c r="Z5737" i="4"/>
  <c r="AA5737" i="4"/>
  <c r="X5737" i="4"/>
  <c r="U5737" i="4" a="1"/>
  <c r="Z6051" i="4"/>
  <c r="U6051" i="4" a="1"/>
  <c r="X6051" i="4"/>
  <c r="AA6051" i="4"/>
  <c r="X7485" i="4"/>
  <c r="Z7485" i="4"/>
  <c r="U7485" i="4" a="1"/>
  <c r="AA7485" i="4"/>
  <c r="AA5479" i="4"/>
  <c r="Z5479" i="4"/>
  <c r="U5479" i="4" a="1"/>
  <c r="X5479" i="4"/>
  <c r="Z1974" i="4"/>
  <c r="AA1974" i="4"/>
  <c r="X1974" i="4"/>
  <c r="U1974" i="4" a="1"/>
  <c r="AA637" i="4"/>
  <c r="X637" i="4"/>
  <c r="U637" i="4" a="1"/>
  <c r="Z637" i="4"/>
  <c r="AA1619" i="4"/>
  <c r="Z1619" i="4"/>
  <c r="U1619" i="4" a="1"/>
  <c r="X1619" i="4"/>
  <c r="AA1061" i="4"/>
  <c r="Z1061" i="4"/>
  <c r="U1061" i="4" a="1"/>
  <c r="X1061" i="4"/>
  <c r="AA7858" i="4"/>
  <c r="Z7858" i="4"/>
  <c r="U7858" i="4" a="1"/>
  <c r="X7858" i="4"/>
  <c r="AA2126" i="4"/>
  <c r="Z2126" i="4"/>
  <c r="U2126" i="4" a="1"/>
  <c r="X2126" i="4"/>
  <c r="U6132" i="4" a="1"/>
  <c r="AA6132" i="4"/>
  <c r="Z6132" i="4"/>
  <c r="X6132" i="4"/>
  <c r="AA6934" i="4"/>
  <c r="U6934" i="4" a="1"/>
  <c r="Z6934" i="4"/>
  <c r="X6934" i="4"/>
  <c r="Z6834" i="4"/>
  <c r="AA6834" i="4"/>
  <c r="U6834" i="4" a="1"/>
  <c r="X6834" i="4"/>
  <c r="Z7038" i="4"/>
  <c r="AA7038" i="4"/>
  <c r="U7038" i="4" a="1"/>
  <c r="X7038" i="4"/>
  <c r="U3594" i="4" a="1"/>
  <c r="Z3594" i="4"/>
  <c r="AA3594" i="4"/>
  <c r="X3594" i="4"/>
  <c r="Z6722" i="4"/>
  <c r="U6722" i="4" a="1"/>
  <c r="AA6722" i="4"/>
  <c r="X6722" i="4"/>
  <c r="Z7824" i="4"/>
  <c r="U7824" i="4" a="1"/>
  <c r="AA7824" i="4"/>
  <c r="X7824" i="4"/>
  <c r="Z2372" i="4"/>
  <c r="U2372" i="4" a="1"/>
  <c r="X2372" i="4"/>
  <c r="AA2372" i="4"/>
  <c r="Z2429" i="4"/>
  <c r="U2429" i="4" a="1"/>
  <c r="X2429" i="4"/>
  <c r="AA2429" i="4"/>
  <c r="X5039" i="4"/>
  <c r="AA5039" i="4"/>
  <c r="U5039" i="4" a="1"/>
  <c r="Z5039" i="4"/>
  <c r="U2573" i="4" a="1"/>
  <c r="X2573" i="4"/>
  <c r="AA2573" i="4"/>
  <c r="Z2573" i="4"/>
  <c r="U1939" i="4" a="1"/>
  <c r="X1939" i="4"/>
  <c r="AA1939" i="4"/>
  <c r="Z1939" i="4"/>
  <c r="U6799" i="4" a="1"/>
  <c r="X6799" i="4"/>
  <c r="AA6799" i="4"/>
  <c r="Z6799" i="4"/>
  <c r="Z6930" i="4"/>
  <c r="U6930" i="4" a="1"/>
  <c r="X6930" i="4"/>
  <c r="AA6930" i="4"/>
  <c r="U211" i="4" a="1"/>
  <c r="Z211" i="4"/>
  <c r="X211" i="4"/>
  <c r="AA211" i="4"/>
  <c r="U3432" i="4" a="1"/>
  <c r="X3432" i="4"/>
  <c r="AA3432" i="4"/>
  <c r="Z3432" i="4"/>
  <c r="Z5651" i="4"/>
  <c r="U5651" i="4" a="1"/>
  <c r="X5651" i="4"/>
  <c r="AA5651" i="4"/>
  <c r="Z5641" i="4"/>
  <c r="U5641" i="4" a="1"/>
  <c r="X5641" i="4"/>
  <c r="AA5641" i="4"/>
  <c r="U3547" i="4" a="1"/>
  <c r="AA3547" i="4"/>
  <c r="X3547" i="4"/>
  <c r="Z3547" i="4"/>
  <c r="U7655" i="4" a="1"/>
  <c r="AA7655" i="4"/>
  <c r="Z7655" i="4"/>
  <c r="X7655" i="4"/>
  <c r="X5919" i="4"/>
  <c r="U5919" i="4" a="1"/>
  <c r="AA5919" i="4"/>
  <c r="Z5919" i="4"/>
  <c r="U6282" i="4" a="1"/>
  <c r="Z6282" i="4"/>
  <c r="X6282" i="4"/>
  <c r="AA6282" i="4"/>
  <c r="U7204" i="4" a="1"/>
  <c r="Z7204" i="4"/>
  <c r="X7204" i="4"/>
  <c r="AA7204" i="4"/>
  <c r="AA5937" i="4"/>
  <c r="U5937" i="4" a="1"/>
  <c r="Z5937" i="4"/>
  <c r="X5937" i="4"/>
  <c r="X7196" i="4"/>
  <c r="U7196" i="4" a="1"/>
  <c r="Z7196" i="4"/>
  <c r="AA7196" i="4"/>
  <c r="U258" i="4" a="1"/>
  <c r="Z258" i="4"/>
  <c r="X258" i="4"/>
  <c r="AA258" i="4"/>
  <c r="Z7629" i="4"/>
  <c r="X7629" i="4"/>
  <c r="U7629" i="4" a="1"/>
  <c r="AA7629" i="4"/>
  <c r="X2446" i="4"/>
  <c r="Z2446" i="4"/>
  <c r="U2446" i="4" a="1"/>
  <c r="AA2446" i="4"/>
  <c r="Z875" i="4"/>
  <c r="X875" i="4"/>
  <c r="U875" i="4" a="1"/>
  <c r="AA875" i="4"/>
  <c r="Z6583" i="4"/>
  <c r="U6583" i="4" a="1"/>
  <c r="AA6583" i="4"/>
  <c r="X6583" i="4"/>
  <c r="Z846" i="4"/>
  <c r="AA846" i="4"/>
  <c r="U846" i="4" a="1"/>
  <c r="X846" i="4"/>
  <c r="X6235" i="4"/>
  <c r="Z6235" i="4"/>
  <c r="U6235" i="4" a="1"/>
  <c r="AA6235" i="4"/>
  <c r="U5575" i="4" a="1"/>
  <c r="AA5575" i="4"/>
  <c r="Z5575" i="4"/>
  <c r="X5575" i="4"/>
  <c r="U1799" i="4" a="1"/>
  <c r="AA1799" i="4"/>
  <c r="Z1799" i="4"/>
  <c r="X1799" i="4"/>
  <c r="U159" i="4" a="1"/>
  <c r="Z159" i="4"/>
  <c r="AA159" i="4"/>
  <c r="X159" i="4"/>
  <c r="U7555" i="4" a="1"/>
  <c r="Z7555" i="4"/>
  <c r="AA7555" i="4"/>
  <c r="X7555" i="4"/>
  <c r="U7273" i="4" a="1"/>
  <c r="Z7273" i="4"/>
  <c r="AA7273" i="4"/>
  <c r="X7273" i="4"/>
  <c r="U963" i="4" a="1"/>
  <c r="AA963" i="4"/>
  <c r="Z963" i="4"/>
  <c r="X963" i="4"/>
  <c r="U7101" i="4" a="1"/>
  <c r="AA7101" i="4"/>
  <c r="Z7101" i="4"/>
  <c r="X7101" i="4"/>
  <c r="U8204" i="4" a="1"/>
  <c r="X8204" i="4"/>
  <c r="AA8204" i="4"/>
  <c r="Z8204" i="4"/>
  <c r="AA5341" i="4"/>
  <c r="Z5341" i="4"/>
  <c r="X5341" i="4"/>
  <c r="U5341" i="4" a="1"/>
  <c r="AA7926" i="4"/>
  <c r="X7926" i="4"/>
  <c r="Z7926" i="4"/>
  <c r="U7926" i="4" a="1"/>
  <c r="AA1922" i="4"/>
  <c r="X1922" i="4"/>
  <c r="Z1922" i="4"/>
  <c r="U1922" i="4" a="1"/>
  <c r="AA3143" i="4"/>
  <c r="Z3143" i="4"/>
  <c r="X3143" i="4"/>
  <c r="U3143" i="4" a="1"/>
  <c r="AA8041" i="4"/>
  <c r="X8041" i="4"/>
  <c r="U8041" i="4" a="1"/>
  <c r="Z8041" i="4"/>
  <c r="AA4472" i="4"/>
  <c r="Z4472" i="4"/>
  <c r="U4472" i="4" a="1"/>
  <c r="X4472" i="4"/>
  <c r="U418" i="4" a="1"/>
  <c r="Z418" i="4"/>
  <c r="X418" i="4"/>
  <c r="AA418" i="4"/>
  <c r="AA2707" i="4"/>
  <c r="U2707" i="4" a="1"/>
  <c r="Z2707" i="4"/>
  <c r="X2707" i="4"/>
  <c r="AA3302" i="4"/>
  <c r="Z3302" i="4"/>
  <c r="X3302" i="4"/>
  <c r="U3302" i="4" a="1"/>
  <c r="U81" i="4" a="1"/>
  <c r="AA81" i="4"/>
  <c r="X81" i="4"/>
  <c r="Z81" i="4"/>
  <c r="AA2444" i="4"/>
  <c r="Z2444" i="4"/>
  <c r="X2444" i="4"/>
  <c r="U2444" i="4" a="1"/>
  <c r="AA7147" i="4"/>
  <c r="Z7147" i="4"/>
  <c r="X7147" i="4"/>
  <c r="U7147" i="4" a="1"/>
  <c r="X4292" i="4"/>
  <c r="AA4292" i="4"/>
  <c r="U4292" i="4" a="1"/>
  <c r="Z4292" i="4"/>
  <c r="U2061" i="4" a="1"/>
  <c r="AA2061" i="4"/>
  <c r="Z2061" i="4"/>
  <c r="X2061" i="4"/>
  <c r="AA755" i="4"/>
  <c r="Z755" i="4"/>
  <c r="U755" i="4" a="1"/>
  <c r="X755" i="4"/>
  <c r="X1720" i="4"/>
  <c r="U1720" i="4" a="1"/>
  <c r="AA1720" i="4"/>
  <c r="Z1720" i="4"/>
  <c r="Z4085" i="4"/>
  <c r="X4085" i="4"/>
  <c r="U4085" i="4" a="1"/>
  <c r="AA4085" i="4"/>
  <c r="Z1996" i="4"/>
  <c r="X1996" i="4"/>
  <c r="U1996" i="4" a="1"/>
  <c r="AA1996" i="4"/>
  <c r="U5143" i="4" a="1"/>
  <c r="X5143" i="4"/>
  <c r="AA5143" i="4"/>
  <c r="Z5143" i="4"/>
  <c r="X627" i="4"/>
  <c r="U627" i="4" a="1"/>
  <c r="Z627" i="4"/>
  <c r="AA627" i="4"/>
  <c r="AA7111" i="4"/>
  <c r="Z7111" i="4"/>
  <c r="X7111" i="4"/>
  <c r="U7111" i="4" a="1"/>
  <c r="U6009" i="4" a="1"/>
  <c r="AA6009" i="4"/>
  <c r="X6009" i="4"/>
  <c r="Z6009" i="4"/>
  <c r="Z2261" i="4"/>
  <c r="U2261" i="4" a="1"/>
  <c r="X2261" i="4"/>
  <c r="AA2261" i="4"/>
  <c r="U4204" i="4" a="1"/>
  <c r="X4204" i="4"/>
  <c r="Z4204" i="4"/>
  <c r="AA4204" i="4"/>
  <c r="Z4569" i="4"/>
  <c r="U4569" i="4" a="1"/>
  <c r="AA4569" i="4"/>
  <c r="X4569" i="4"/>
  <c r="AA5918" i="4"/>
  <c r="U5918" i="4" a="1"/>
  <c r="Z5918" i="4"/>
  <c r="X5918" i="4"/>
  <c r="U2663" i="4" a="1"/>
  <c r="Z2663" i="4"/>
  <c r="X2663" i="4"/>
  <c r="AA2663" i="4"/>
  <c r="X2867" i="4"/>
  <c r="U2867" i="4" a="1"/>
  <c r="AA2867" i="4"/>
  <c r="Z2867" i="4"/>
  <c r="U7529" i="4" a="1"/>
  <c r="AA7529" i="4"/>
  <c r="X7529" i="4"/>
  <c r="Z7529" i="4"/>
  <c r="U475" i="4" a="1"/>
  <c r="AA475" i="4"/>
  <c r="X475" i="4"/>
  <c r="Z475" i="4"/>
  <c r="X5436" i="4"/>
  <c r="U5436" i="4" a="1"/>
  <c r="Z5436" i="4"/>
  <c r="AA5436" i="4"/>
  <c r="AA4534" i="4"/>
  <c r="X4534" i="4"/>
  <c r="Z4534" i="4"/>
  <c r="U4534" i="4" a="1"/>
  <c r="X5609" i="4"/>
  <c r="Z5609" i="4"/>
  <c r="U5609" i="4" a="1"/>
  <c r="AA5609" i="4"/>
  <c r="Z6687" i="4"/>
  <c r="X6687" i="4"/>
  <c r="AA6687" i="4"/>
  <c r="U6687" i="4" a="1"/>
  <c r="Z4366" i="4"/>
  <c r="X4366" i="4"/>
  <c r="AA4366" i="4"/>
  <c r="U4366" i="4" a="1"/>
  <c r="Z4058" i="4"/>
  <c r="X4058" i="4"/>
  <c r="AA4058" i="4"/>
  <c r="U4058" i="4" a="1"/>
  <c r="Z5698" i="4"/>
  <c r="X5698" i="4"/>
  <c r="AA5698" i="4"/>
  <c r="U5698" i="4" a="1"/>
  <c r="Z6042" i="4"/>
  <c r="AA6042" i="4"/>
  <c r="X6042" i="4"/>
  <c r="U6042" i="4" a="1"/>
  <c r="X5260" i="4"/>
  <c r="Z5260" i="4"/>
  <c r="AA5260" i="4"/>
  <c r="U5260" i="4" a="1"/>
  <c r="AA7285" i="4"/>
  <c r="Z7285" i="4"/>
  <c r="X7285" i="4"/>
  <c r="U7285" i="4" a="1"/>
  <c r="U5055" i="4" a="1"/>
  <c r="X5055" i="4"/>
  <c r="AA5055" i="4"/>
  <c r="Z5055" i="4"/>
  <c r="U7661" i="4" a="1"/>
  <c r="Z7661" i="4"/>
  <c r="X7661" i="4"/>
  <c r="AA7661" i="4"/>
  <c r="AA3027" i="4"/>
  <c r="X3027" i="4"/>
  <c r="U3027" i="4" a="1"/>
  <c r="Z3027" i="4"/>
  <c r="Z7022" i="4"/>
  <c r="U7022" i="4" a="1"/>
  <c r="X7022" i="4"/>
  <c r="AA7022" i="4"/>
  <c r="Z730" i="4"/>
  <c r="U730" i="4" a="1"/>
  <c r="AA730" i="4"/>
  <c r="X730" i="4"/>
  <c r="U4626" i="4" a="1"/>
  <c r="Z4626" i="4"/>
  <c r="AA4626" i="4"/>
  <c r="X4626" i="4"/>
  <c r="X2396" i="4"/>
  <c r="U2396" i="4" a="1"/>
  <c r="Z2396" i="4"/>
  <c r="AA2396" i="4"/>
  <c r="X7730" i="4"/>
  <c r="U7730" i="4" a="1"/>
  <c r="Z7730" i="4"/>
  <c r="AA7730" i="4"/>
  <c r="U476" i="4" a="1"/>
  <c r="X476" i="4"/>
  <c r="Z476" i="4"/>
  <c r="AA476" i="4"/>
  <c r="X3586" i="4"/>
  <c r="U3586" i="4" a="1"/>
  <c r="Z3586" i="4"/>
  <c r="AA3586" i="4"/>
  <c r="U4787" i="4" a="1"/>
  <c r="Z4787" i="4"/>
  <c r="X4787" i="4"/>
  <c r="AA4787" i="4"/>
  <c r="Z5606" i="4"/>
  <c r="X5606" i="4"/>
  <c r="AA5606" i="4"/>
  <c r="U5606" i="4" a="1"/>
  <c r="AA5241" i="4"/>
  <c r="Z5241" i="4"/>
  <c r="X5241" i="4"/>
  <c r="U5241" i="4" a="1"/>
  <c r="X5168" i="4"/>
  <c r="AA5168" i="4"/>
  <c r="Z5168" i="4"/>
  <c r="U5168" i="4" a="1"/>
  <c r="U5613" i="4" a="1"/>
  <c r="X5613" i="4"/>
  <c r="Z5613" i="4"/>
  <c r="AA5613" i="4"/>
  <c r="U2917" i="4" a="1"/>
  <c r="X2917" i="4"/>
  <c r="Z2917" i="4"/>
  <c r="AA2917" i="4"/>
  <c r="U2424" i="4" a="1"/>
  <c r="X2424" i="4"/>
  <c r="Z2424" i="4"/>
  <c r="AA2424" i="4"/>
  <c r="X6942" i="4"/>
  <c r="Z6942" i="4"/>
  <c r="AA6942" i="4"/>
  <c r="U6942" i="4" a="1"/>
  <c r="Z5640" i="4"/>
  <c r="AA5640" i="4"/>
  <c r="U5640" i="4" a="1"/>
  <c r="X5640" i="4"/>
  <c r="U6063" i="4" a="1"/>
  <c r="Z6063" i="4"/>
  <c r="AA6063" i="4"/>
  <c r="X6063" i="4"/>
  <c r="Z6101" i="4"/>
  <c r="X6101" i="4"/>
  <c r="U6101" i="4" a="1"/>
  <c r="AA6101" i="4"/>
  <c r="U5088" i="4" a="1"/>
  <c r="X5088" i="4"/>
  <c r="Z5088" i="4"/>
  <c r="AA5088" i="4"/>
  <c r="U3070" i="4" a="1"/>
  <c r="X3070" i="4"/>
  <c r="AA3070" i="4"/>
  <c r="Z3070" i="4"/>
  <c r="X2173" i="4"/>
  <c r="AA2173" i="4"/>
  <c r="U2173" i="4" a="1"/>
  <c r="Z2173" i="4"/>
  <c r="U6691" i="4" a="1"/>
  <c r="X6691" i="4"/>
  <c r="Z6691" i="4"/>
  <c r="AA6691" i="4"/>
  <c r="AA3607" i="4"/>
  <c r="U3607" i="4" a="1"/>
  <c r="Z3607" i="4"/>
  <c r="X3607" i="4"/>
  <c r="U978" i="4" a="1"/>
  <c r="AA978" i="4"/>
  <c r="Z978" i="4"/>
  <c r="X978" i="4"/>
  <c r="U1288" i="4" a="1"/>
  <c r="Z1288" i="4"/>
  <c r="X1288" i="4"/>
  <c r="AA1288" i="4"/>
  <c r="U6603" i="4" a="1"/>
  <c r="Z6603" i="4"/>
  <c r="X6603" i="4"/>
  <c r="AA6603" i="4"/>
  <c r="Z8252" i="4"/>
  <c r="U8252" i="4" a="1"/>
  <c r="X8252" i="4"/>
  <c r="AA8252" i="4"/>
  <c r="U984" i="4" a="1"/>
  <c r="X984" i="4"/>
  <c r="Z984" i="4"/>
  <c r="AA984" i="4"/>
  <c r="U8296" i="4" a="1"/>
  <c r="Z8296" i="4"/>
  <c r="X8296" i="4"/>
  <c r="AA8296" i="4"/>
  <c r="U938" i="4" a="1"/>
  <c r="Z938" i="4"/>
  <c r="AA938" i="4"/>
  <c r="X938" i="4"/>
  <c r="U7249" i="4" a="1"/>
  <c r="X7249" i="4"/>
  <c r="AA7249" i="4"/>
  <c r="Z7249" i="4"/>
  <c r="X405" i="4"/>
  <c r="U405" i="4" a="1"/>
  <c r="AA405" i="4"/>
  <c r="Z405" i="4"/>
  <c r="X1100" i="4"/>
  <c r="Z1100" i="4"/>
  <c r="AA1100" i="4"/>
  <c r="U1100" i="4" a="1"/>
  <c r="X4875" i="4"/>
  <c r="AA4875" i="4"/>
  <c r="Z4875" i="4"/>
  <c r="U4875" i="4" a="1"/>
  <c r="X7381" i="4"/>
  <c r="AA7381" i="4"/>
  <c r="Z7381" i="4"/>
  <c r="U7381" i="4" a="1"/>
  <c r="X5355" i="4"/>
  <c r="AA5355" i="4"/>
  <c r="Z5355" i="4"/>
  <c r="U5355" i="4" a="1"/>
  <c r="Z2537" i="4"/>
  <c r="AA2537" i="4"/>
  <c r="U2537" i="4" a="1"/>
  <c r="X2537" i="4"/>
  <c r="AA2695" i="4"/>
  <c r="Z2695" i="4"/>
  <c r="U2695" i="4" a="1"/>
  <c r="X2695" i="4"/>
  <c r="AA8034" i="4"/>
  <c r="U8034" i="4" a="1"/>
  <c r="Z8034" i="4"/>
  <c r="X8034" i="4"/>
  <c r="X583" i="4"/>
  <c r="AA583" i="4"/>
  <c r="Z583" i="4"/>
  <c r="U583" i="4" a="1"/>
  <c r="U4828" i="4" a="1"/>
  <c r="Z4828" i="4"/>
  <c r="X4828" i="4"/>
  <c r="AA4828" i="4"/>
  <c r="Z5499" i="4"/>
  <c r="AA5499" i="4"/>
  <c r="X5499" i="4"/>
  <c r="U5499" i="4" a="1"/>
  <c r="Z498" i="4"/>
  <c r="AA498" i="4"/>
  <c r="X498" i="4"/>
  <c r="U498" i="4" a="1"/>
  <c r="Z3499" i="4"/>
  <c r="AA3499" i="4"/>
  <c r="X3499" i="4"/>
  <c r="U3499" i="4" a="1"/>
  <c r="Z8075" i="4"/>
  <c r="AA8075" i="4"/>
  <c r="U8075" i="4" a="1"/>
  <c r="X8075" i="4"/>
  <c r="AA6127" i="4"/>
  <c r="U6127" i="4" a="1"/>
  <c r="Z6127" i="4"/>
  <c r="X6127" i="4"/>
  <c r="X4337" i="4"/>
  <c r="Z4337" i="4"/>
  <c r="AA4337" i="4"/>
  <c r="U4337" i="4" a="1"/>
  <c r="X5342" i="4"/>
  <c r="U5342" i="4" a="1"/>
  <c r="AA5342" i="4"/>
  <c r="Z5342" i="4"/>
  <c r="U6208" i="4" a="1"/>
  <c r="AA6208" i="4"/>
  <c r="X6208" i="4"/>
  <c r="Z6208" i="4"/>
  <c r="U6522" i="4" a="1"/>
  <c r="AA6522" i="4"/>
  <c r="X6522" i="4"/>
  <c r="Z6522" i="4"/>
  <c r="X2657" i="4"/>
  <c r="U2657" i="4" a="1"/>
  <c r="AA2657" i="4"/>
  <c r="Z2657" i="4"/>
  <c r="Z2959" i="4"/>
  <c r="X2959" i="4"/>
  <c r="AA2959" i="4"/>
  <c r="U2959" i="4" a="1"/>
  <c r="Z5291" i="4"/>
  <c r="AA5291" i="4"/>
  <c r="X5291" i="4"/>
  <c r="U5291" i="4" a="1"/>
  <c r="Z2792" i="4"/>
  <c r="X2792" i="4"/>
  <c r="AA2792" i="4"/>
  <c r="U2792" i="4" a="1"/>
  <c r="Z1782" i="4"/>
  <c r="X1782" i="4"/>
  <c r="AA1782" i="4"/>
  <c r="U1782" i="4" a="1"/>
  <c r="X6821" i="4"/>
  <c r="AA6821" i="4"/>
  <c r="Z6821" i="4"/>
  <c r="U6821" i="4" a="1"/>
  <c r="Z5025" i="4"/>
  <c r="U5025" i="4" a="1"/>
  <c r="X5025" i="4"/>
  <c r="AA5025" i="4"/>
  <c r="Z7537" i="4"/>
  <c r="X7537" i="4"/>
  <c r="U7537" i="4" a="1"/>
  <c r="AA7537" i="4"/>
  <c r="X4526" i="4"/>
  <c r="U4526" i="4" a="1"/>
  <c r="Z4526" i="4"/>
  <c r="AA4526" i="4"/>
  <c r="Z5506" i="4"/>
  <c r="U5506" i="4" a="1"/>
  <c r="AA5506" i="4"/>
  <c r="X5506" i="4"/>
  <c r="X1000" i="4"/>
  <c r="Z1000" i="4"/>
  <c r="U1000" i="4" a="1"/>
  <c r="AA1000" i="4"/>
  <c r="AA259" i="4"/>
  <c r="Z259" i="4"/>
  <c r="X259" i="4"/>
  <c r="U259" i="4" a="1"/>
  <c r="X1518" i="4"/>
  <c r="U1518" i="4" a="1"/>
  <c r="AA1518" i="4"/>
  <c r="Z1518" i="4"/>
  <c r="U1803" i="4" a="1"/>
  <c r="Z1803" i="4"/>
  <c r="AA1803" i="4"/>
  <c r="X1803" i="4"/>
  <c r="U2048" i="4" a="1"/>
  <c r="Z2048" i="4"/>
  <c r="AA2048" i="4"/>
  <c r="X2048" i="4"/>
  <c r="U2159" i="4" a="1"/>
  <c r="AA2159" i="4"/>
  <c r="X2159" i="4"/>
  <c r="Z2159" i="4"/>
  <c r="Z6413" i="4"/>
  <c r="U6413" i="4" a="1"/>
  <c r="X6413" i="4"/>
  <c r="AA6413" i="4"/>
  <c r="Z2856" i="4"/>
  <c r="X2856" i="4"/>
  <c r="AA2856" i="4"/>
  <c r="U2856" i="4" a="1"/>
  <c r="U8314" i="4" a="1"/>
  <c r="Z8314" i="4"/>
  <c r="AA8314" i="4"/>
  <c r="X8314" i="4"/>
  <c r="X1432" i="4"/>
  <c r="AA1432" i="4"/>
  <c r="U1432" i="4" a="1"/>
  <c r="Z1432" i="4"/>
  <c r="X3652" i="4"/>
  <c r="U3652" i="4" a="1"/>
  <c r="AA3652" i="4"/>
  <c r="Z3652" i="4"/>
  <c r="U5399" i="4" a="1"/>
  <c r="X5399" i="4"/>
  <c r="AA5399" i="4"/>
  <c r="Z5399" i="4"/>
  <c r="U879" i="4" a="1"/>
  <c r="X879" i="4"/>
  <c r="AA879" i="4"/>
  <c r="Z879" i="4"/>
  <c r="AA6454" i="4"/>
  <c r="X6454" i="4"/>
  <c r="U6454" i="4" a="1"/>
  <c r="Z6454" i="4"/>
  <c r="X5325" i="4"/>
  <c r="AA5325" i="4"/>
  <c r="U5325" i="4" a="1"/>
  <c r="Z5325" i="4"/>
  <c r="X6666" i="4"/>
  <c r="AA6666" i="4"/>
  <c r="U6666" i="4" a="1"/>
  <c r="Z6666" i="4"/>
  <c r="U1396" i="4" a="1"/>
  <c r="X1396" i="4"/>
  <c r="AA1396" i="4"/>
  <c r="Z1396" i="4"/>
  <c r="U5438" i="4" a="1"/>
  <c r="X5438" i="4"/>
  <c r="AA5438" i="4"/>
  <c r="Z5438" i="4"/>
  <c r="U7711" i="4" a="1"/>
  <c r="AA7711" i="4"/>
  <c r="Z7711" i="4"/>
  <c r="X7711" i="4"/>
  <c r="AA4805" i="4"/>
  <c r="U4805" i="4" a="1"/>
  <c r="X4805" i="4"/>
  <c r="Z4805" i="4"/>
  <c r="AA630" i="4"/>
  <c r="U630" i="4" a="1"/>
  <c r="X630" i="4"/>
  <c r="Z630" i="4"/>
  <c r="U5349" i="4" a="1"/>
  <c r="AA5349" i="4"/>
  <c r="Z5349" i="4"/>
  <c r="X5349" i="4"/>
  <c r="X2049" i="4"/>
  <c r="AA2049" i="4"/>
  <c r="Z2049" i="4"/>
  <c r="U2049" i="4" a="1"/>
  <c r="AA5584" i="4"/>
  <c r="Z5584" i="4"/>
  <c r="U5584" i="4" a="1"/>
  <c r="X5584" i="4"/>
  <c r="Z5033" i="4"/>
  <c r="U5033" i="4" a="1"/>
  <c r="X5033" i="4"/>
  <c r="AA5033" i="4"/>
  <c r="U4259" i="4" a="1"/>
  <c r="X4259" i="4"/>
  <c r="AA4259" i="4"/>
  <c r="Z4259" i="4"/>
  <c r="U1654" i="4" a="1"/>
  <c r="X1654" i="4"/>
  <c r="Z1654" i="4"/>
  <c r="AA1654" i="4"/>
  <c r="X2063" i="4"/>
  <c r="U2063" i="4" a="1"/>
  <c r="Z2063" i="4"/>
  <c r="AA2063" i="4"/>
  <c r="X1357" i="4"/>
  <c r="U1357" i="4" a="1"/>
  <c r="Z1357" i="4"/>
  <c r="AA1357" i="4"/>
  <c r="X4298" i="4"/>
  <c r="U4298" i="4" a="1"/>
  <c r="Z4298" i="4"/>
  <c r="AA4298" i="4"/>
  <c r="X3452" i="4"/>
  <c r="U3452" i="4" a="1"/>
  <c r="Z3452" i="4"/>
  <c r="AA3452" i="4"/>
  <c r="X6028" i="4"/>
  <c r="Z6028" i="4"/>
  <c r="AA6028" i="4"/>
  <c r="U6028" i="4" a="1"/>
  <c r="AA1414" i="4"/>
  <c r="X1414" i="4"/>
  <c r="Z1414" i="4"/>
  <c r="U1414" i="4" a="1"/>
  <c r="Z302" i="4"/>
  <c r="X302" i="4"/>
  <c r="AA302" i="4"/>
  <c r="U302" i="4" a="1"/>
  <c r="X6358" i="4"/>
  <c r="Z6358" i="4"/>
  <c r="AA6358" i="4"/>
  <c r="U6358" i="4" a="1"/>
  <c r="Z1639" i="4"/>
  <c r="AA1639" i="4"/>
  <c r="U1639" i="4" a="1"/>
  <c r="X1639" i="4"/>
  <c r="X5348" i="4"/>
  <c r="AA5348" i="4"/>
  <c r="Z5348" i="4"/>
  <c r="U5348" i="4" a="1"/>
  <c r="U4186" i="4" a="1"/>
  <c r="AA4186" i="4"/>
  <c r="Z4186" i="4"/>
  <c r="X4186" i="4"/>
  <c r="X7796" i="4"/>
  <c r="U7796" i="4" a="1"/>
  <c r="AA7796" i="4"/>
  <c r="Z7796" i="4"/>
  <c r="Z6651" i="4"/>
  <c r="AA6651" i="4"/>
  <c r="X6651" i="4"/>
  <c r="U6651" i="4" a="1"/>
  <c r="U4725" i="4" a="1"/>
  <c r="Z4725" i="4"/>
  <c r="X4725" i="4"/>
  <c r="AA4725" i="4"/>
  <c r="Z2162" i="4"/>
  <c r="AA2162" i="4"/>
  <c r="U2162" i="4" a="1"/>
  <c r="X2162" i="4"/>
  <c r="U5161" i="4" a="1"/>
  <c r="Z5161" i="4"/>
  <c r="AA5161" i="4"/>
  <c r="X5161" i="4"/>
  <c r="U4075" i="4" a="1"/>
  <c r="Z4075" i="4"/>
  <c r="AA4075" i="4"/>
  <c r="X4075" i="4"/>
  <c r="AA1988" i="4"/>
  <c r="X1988" i="4"/>
  <c r="U1988" i="4" a="1"/>
  <c r="Z1988" i="4"/>
  <c r="AA2637" i="4"/>
  <c r="U2637" i="4" a="1"/>
  <c r="X2637" i="4"/>
  <c r="Z2637" i="4"/>
  <c r="AA5598" i="4"/>
  <c r="U5598" i="4" a="1"/>
  <c r="X5598" i="4"/>
  <c r="Z5598" i="4"/>
  <c r="AA1901" i="4"/>
  <c r="U1901" i="4" a="1"/>
  <c r="X1901" i="4"/>
  <c r="Z1901" i="4"/>
  <c r="AA6047" i="4"/>
  <c r="U6047" i="4" a="1"/>
  <c r="X6047" i="4"/>
  <c r="Z6047" i="4"/>
  <c r="U3853" i="4" a="1"/>
  <c r="X3853" i="4"/>
  <c r="AA3853" i="4"/>
  <c r="Z3853" i="4"/>
  <c r="U5962" i="4" a="1"/>
  <c r="AA5962" i="4"/>
  <c r="X5962" i="4"/>
  <c r="Z5962" i="4"/>
  <c r="Z1226" i="4"/>
  <c r="AA1226" i="4"/>
  <c r="X1226" i="4"/>
  <c r="U1226" i="4" a="1"/>
  <c r="Z805" i="4"/>
  <c r="U805" i="4" a="1"/>
  <c r="AA805" i="4"/>
  <c r="X805" i="4"/>
  <c r="AA8300" i="4"/>
  <c r="Z8300" i="4"/>
  <c r="X8300" i="4"/>
  <c r="U8300" i="4" a="1"/>
  <c r="Z2232" i="4"/>
  <c r="AA2232" i="4"/>
  <c r="X2232" i="4"/>
  <c r="U2232" i="4" a="1"/>
  <c r="Z2636" i="4"/>
  <c r="U2636" i="4" a="1"/>
  <c r="AA2636" i="4"/>
  <c r="X2636" i="4"/>
  <c r="X2190" i="4"/>
  <c r="Z2190" i="4"/>
  <c r="U2190" i="4" a="1"/>
  <c r="AA2190" i="4"/>
  <c r="X5179" i="4"/>
  <c r="Z5179" i="4"/>
  <c r="AA5179" i="4"/>
  <c r="U5179" i="4" a="1"/>
  <c r="X3805" i="4"/>
  <c r="AA3805" i="4"/>
  <c r="Z3805" i="4"/>
  <c r="U3805" i="4" a="1"/>
  <c r="X4927" i="4"/>
  <c r="Z4927" i="4"/>
  <c r="AA4927" i="4"/>
  <c r="U4927" i="4" a="1"/>
  <c r="AA793" i="4"/>
  <c r="X793" i="4"/>
  <c r="Z793" i="4"/>
  <c r="U793" i="4" a="1"/>
  <c r="X6991" i="4"/>
  <c r="Z6991" i="4"/>
  <c r="AA6991" i="4"/>
  <c r="U6991" i="4" a="1"/>
  <c r="X3568" i="4"/>
  <c r="Z3568" i="4"/>
  <c r="AA3568" i="4"/>
  <c r="U3568" i="4" a="1"/>
  <c r="X3663" i="4"/>
  <c r="AA3663" i="4"/>
  <c r="Z3663" i="4"/>
  <c r="U3663" i="4" a="1"/>
  <c r="X6146" i="4"/>
  <c r="Z6146" i="4"/>
  <c r="AA6146" i="4"/>
  <c r="U6146" i="4" a="1"/>
  <c r="X6423" i="4"/>
  <c r="AA6423" i="4"/>
  <c r="Z6423" i="4"/>
  <c r="U6423" i="4" a="1"/>
  <c r="X885" i="4"/>
  <c r="AA885" i="4"/>
  <c r="Z885" i="4"/>
  <c r="U885" i="4" a="1"/>
  <c r="X4062" i="4"/>
  <c r="AA4062" i="4"/>
  <c r="Z4062" i="4"/>
  <c r="U4062" i="4" a="1"/>
  <c r="X1157" i="4"/>
  <c r="AA1157" i="4"/>
  <c r="U1157" i="4" a="1"/>
  <c r="Z1157" i="4"/>
  <c r="X234" i="4"/>
  <c r="AA234" i="4"/>
  <c r="Z234" i="4"/>
  <c r="U234" i="4" a="1"/>
  <c r="AA5510" i="4"/>
  <c r="U5510" i="4" a="1"/>
  <c r="X5510" i="4"/>
  <c r="Z5510" i="4"/>
  <c r="AA6480" i="4"/>
  <c r="X6480" i="4"/>
  <c r="U6480" i="4" a="1"/>
  <c r="Z6480" i="4"/>
  <c r="AA4239" i="4"/>
  <c r="X4239" i="4"/>
  <c r="U4239" i="4" a="1"/>
  <c r="Z4239" i="4"/>
  <c r="AA3858" i="4"/>
  <c r="X3858" i="4"/>
  <c r="U3858" i="4" a="1"/>
  <c r="Z3858" i="4"/>
  <c r="X6205" i="4"/>
  <c r="U6205" i="4" a="1"/>
  <c r="Z6205" i="4"/>
  <c r="AA6205" i="4"/>
  <c r="X2329" i="4"/>
  <c r="U2329" i="4" a="1"/>
  <c r="Z2329" i="4"/>
  <c r="AA2329" i="4"/>
  <c r="X2070" i="4"/>
  <c r="U2070" i="4" a="1"/>
  <c r="Z2070" i="4"/>
  <c r="AA2070" i="4"/>
  <c r="X7947" i="4"/>
  <c r="U7947" i="4" a="1"/>
  <c r="Z7947" i="4"/>
  <c r="AA7947" i="4"/>
  <c r="U5115" i="4" a="1"/>
  <c r="X5115" i="4"/>
  <c r="Z5115" i="4"/>
  <c r="AA5115" i="4"/>
  <c r="X5390" i="4"/>
  <c r="U5390" i="4" a="1"/>
  <c r="AA5390" i="4"/>
  <c r="Z5390" i="4"/>
  <c r="X3760" i="4"/>
  <c r="U3760" i="4" a="1"/>
  <c r="AA3760" i="4"/>
  <c r="Z3760" i="4"/>
  <c r="U2116" i="4" a="1"/>
  <c r="Z2116" i="4"/>
  <c r="X2116" i="4"/>
  <c r="AA2116" i="4"/>
  <c r="Z3722" i="4"/>
  <c r="AA3722" i="4"/>
  <c r="X3722" i="4"/>
  <c r="U3722" i="4" a="1"/>
  <c r="AA4678" i="4"/>
  <c r="Z4678" i="4"/>
  <c r="X4678" i="4"/>
  <c r="U4678" i="4" a="1"/>
  <c r="Z6574" i="4"/>
  <c r="U6574" i="4" a="1"/>
  <c r="AA6574" i="4"/>
  <c r="X6574" i="4"/>
  <c r="Z2790" i="4"/>
  <c r="AA2790" i="4"/>
  <c r="X2790" i="4"/>
  <c r="U2790" i="4" a="1"/>
  <c r="Z6354" i="4"/>
  <c r="X6354" i="4"/>
  <c r="AA6354" i="4"/>
  <c r="U6354" i="4" a="1"/>
  <c r="X6550" i="4"/>
  <c r="U6550" i="4" a="1"/>
  <c r="AA6550" i="4"/>
  <c r="Z6550" i="4"/>
  <c r="Z3678" i="4"/>
  <c r="X3678" i="4"/>
  <c r="U3678" i="4" a="1"/>
  <c r="AA3678" i="4"/>
  <c r="Z3297" i="4"/>
  <c r="X3297" i="4"/>
  <c r="U3297" i="4" a="1"/>
  <c r="AA3297" i="4"/>
  <c r="Z7325" i="4"/>
  <c r="X7325" i="4"/>
  <c r="U7325" i="4" a="1"/>
  <c r="AA7325" i="4"/>
  <c r="Z1366" i="4"/>
  <c r="U1366" i="4" a="1"/>
  <c r="X1366" i="4"/>
  <c r="AA1366" i="4"/>
  <c r="Z2294" i="4"/>
  <c r="AA2294" i="4"/>
  <c r="U2294" i="4" a="1"/>
  <c r="X2294" i="4"/>
  <c r="X5308" i="4"/>
  <c r="U5308" i="4" a="1"/>
  <c r="Z5308" i="4"/>
  <c r="AA5308" i="4"/>
  <c r="X2440" i="4"/>
  <c r="Z2440" i="4"/>
  <c r="AA2440" i="4"/>
  <c r="U2440" i="4" a="1"/>
  <c r="X7195" i="4"/>
  <c r="Z7195" i="4"/>
  <c r="AA7195" i="4"/>
  <c r="U7195" i="4" a="1"/>
  <c r="X2163" i="4"/>
  <c r="Z2163" i="4"/>
  <c r="AA2163" i="4"/>
  <c r="U2163" i="4" a="1"/>
  <c r="AA7965" i="4"/>
  <c r="Z7965" i="4"/>
  <c r="X7965" i="4"/>
  <c r="U7965" i="4" a="1"/>
  <c r="Z1305" i="4"/>
  <c r="AA1305" i="4"/>
  <c r="X1305" i="4"/>
  <c r="U1305" i="4" a="1"/>
  <c r="Z2035" i="4"/>
  <c r="AA2035" i="4"/>
  <c r="U2035" i="4" a="1"/>
  <c r="X2035" i="4"/>
  <c r="U5823" i="4" a="1"/>
  <c r="Z5823" i="4"/>
  <c r="AA5823" i="4"/>
  <c r="X5823" i="4"/>
  <c r="AA3202" i="4"/>
  <c r="Z3202" i="4"/>
  <c r="U3202" i="4" a="1"/>
  <c r="X3202" i="4"/>
  <c r="AA5976" i="4"/>
  <c r="Z5976" i="4"/>
  <c r="U5976" i="4" a="1"/>
  <c r="X5976" i="4"/>
  <c r="Z5717" i="4"/>
  <c r="AA5717" i="4"/>
  <c r="X5717" i="4"/>
  <c r="U5717" i="4" a="1"/>
  <c r="AA2883" i="4"/>
  <c r="U2883" i="4" a="1"/>
  <c r="X2883" i="4"/>
  <c r="Z2883" i="4"/>
  <c r="Z1390" i="4"/>
  <c r="AA1390" i="4"/>
  <c r="X1390" i="4"/>
  <c r="U1390" i="4" a="1"/>
  <c r="Z3889" i="4"/>
  <c r="U3889" i="4" a="1"/>
  <c r="X3889" i="4"/>
  <c r="AA3889" i="4"/>
  <c r="Z8073" i="4"/>
  <c r="U8073" i="4" a="1"/>
  <c r="X8073" i="4"/>
  <c r="AA8073" i="4"/>
  <c r="Z4661" i="4"/>
  <c r="U4661" i="4" a="1"/>
  <c r="X4661" i="4"/>
  <c r="AA4661" i="4"/>
  <c r="X3396" i="4"/>
  <c r="Z3396" i="4"/>
  <c r="U3396" i="4" a="1"/>
  <c r="AA3396" i="4"/>
  <c r="AA4824" i="4"/>
  <c r="U4824" i="4" a="1"/>
  <c r="Z4824" i="4"/>
  <c r="X4824" i="4"/>
  <c r="Z3844" i="4"/>
  <c r="U3844" i="4" a="1"/>
  <c r="AA3844" i="4"/>
  <c r="X3844" i="4"/>
  <c r="U7521" i="4" a="1"/>
  <c r="AA7521" i="4"/>
  <c r="Z7521" i="4"/>
  <c r="X7521" i="4"/>
  <c r="U19" i="4" a="1"/>
  <c r="Z19" i="4"/>
  <c r="X19" i="4"/>
  <c r="AA19" i="4"/>
  <c r="Z1507" i="4"/>
  <c r="X1507" i="4"/>
  <c r="AA1507" i="4"/>
  <c r="U1507" i="4" a="1"/>
  <c r="AA644" i="4"/>
  <c r="Z644" i="4"/>
  <c r="X644" i="4"/>
  <c r="U644" i="4" a="1"/>
  <c r="AA5328" i="4"/>
  <c r="Z5328" i="4"/>
  <c r="U5328" i="4" a="1"/>
  <c r="X5328" i="4"/>
  <c r="U6658" i="4" a="1"/>
  <c r="AA6658" i="4"/>
  <c r="Z6658" i="4"/>
  <c r="X6658" i="4"/>
  <c r="Z4780" i="4"/>
  <c r="X4780" i="4"/>
  <c r="U4780" i="4" a="1"/>
  <c r="AA4780" i="4"/>
  <c r="Z1561" i="4"/>
  <c r="U1561" i="4" a="1"/>
  <c r="X1561" i="4"/>
  <c r="AA1561" i="4"/>
  <c r="U1469" i="4" a="1"/>
  <c r="X1469" i="4"/>
  <c r="Z1469" i="4"/>
  <c r="AA1469" i="4"/>
  <c r="X865" i="4"/>
  <c r="AA865" i="4"/>
  <c r="U865" i="4" a="1"/>
  <c r="Z865" i="4"/>
  <c r="X2946" i="4"/>
  <c r="U2946" i="4" a="1"/>
  <c r="AA2946" i="4"/>
  <c r="Z2946" i="4"/>
  <c r="U895" i="4" a="1"/>
  <c r="X895" i="4"/>
  <c r="AA895" i="4"/>
  <c r="Z895" i="4"/>
  <c r="U4522" i="4" a="1"/>
  <c r="X4522" i="4"/>
  <c r="AA4522" i="4"/>
  <c r="Z4522" i="4"/>
  <c r="U7220" i="4" a="1"/>
  <c r="X7220" i="4"/>
  <c r="AA7220" i="4"/>
  <c r="Z7220" i="4"/>
  <c r="Z6803" i="4"/>
  <c r="AA6803" i="4"/>
  <c r="X6803" i="4"/>
  <c r="U6803" i="4" a="1"/>
  <c r="Z2178" i="4"/>
  <c r="AA2178" i="4"/>
  <c r="U2178" i="4" a="1"/>
  <c r="X2178" i="4"/>
  <c r="U3684" i="4" a="1"/>
  <c r="X3684" i="4"/>
  <c r="AA3684" i="4"/>
  <c r="Z3684" i="4"/>
  <c r="U6566" i="4" a="1"/>
  <c r="AA6566" i="4"/>
  <c r="Z6566" i="4"/>
  <c r="X6566" i="4"/>
  <c r="U3474" i="4" a="1"/>
  <c r="X3474" i="4"/>
  <c r="AA3474" i="4"/>
  <c r="Z3474" i="4"/>
  <c r="U3801" i="4" a="1"/>
  <c r="X3801" i="4"/>
  <c r="Z3801" i="4"/>
  <c r="AA3801" i="4"/>
  <c r="U1180" i="4" a="1"/>
  <c r="Z1180" i="4"/>
  <c r="X1180" i="4"/>
  <c r="AA1180" i="4"/>
  <c r="U5534" i="4" a="1"/>
  <c r="X5534" i="4"/>
  <c r="Z5534" i="4"/>
  <c r="AA5534" i="4"/>
  <c r="U5477" i="4" a="1"/>
  <c r="AA5477" i="4"/>
  <c r="X5477" i="4"/>
  <c r="Z5477" i="4"/>
  <c r="AA3311" i="4"/>
  <c r="Z3311" i="4"/>
  <c r="U3311" i="4" a="1"/>
  <c r="X3311" i="4"/>
  <c r="U2934" i="4" a="1"/>
  <c r="AA2934" i="4"/>
  <c r="Z2934" i="4"/>
  <c r="X2934" i="4"/>
  <c r="AA2267" i="4"/>
  <c r="Z2267" i="4"/>
  <c r="X2267" i="4"/>
  <c r="U2267" i="4" a="1"/>
  <c r="U2275" i="4" a="1"/>
  <c r="AA2275" i="4"/>
  <c r="Z2275" i="4"/>
  <c r="X2275" i="4"/>
  <c r="AA3605" i="4"/>
  <c r="U3605" i="4" a="1"/>
  <c r="X3605" i="4"/>
  <c r="Z3605" i="4"/>
  <c r="AA3938" i="4"/>
  <c r="Z3938" i="4"/>
  <c r="X3938" i="4"/>
  <c r="U3938" i="4" a="1"/>
  <c r="U2762" i="4" a="1"/>
  <c r="AA2762" i="4"/>
  <c r="Z2762" i="4"/>
  <c r="X2762" i="4"/>
  <c r="U1846" i="4" a="1"/>
  <c r="AA1846" i="4"/>
  <c r="Z1846" i="4"/>
  <c r="X1846" i="4"/>
  <c r="AA94" i="4"/>
  <c r="X94" i="4"/>
  <c r="U94" i="4" a="1"/>
  <c r="Z94" i="4"/>
  <c r="U3595" i="4" a="1"/>
  <c r="Z3595" i="4"/>
  <c r="X3595" i="4"/>
  <c r="AA3595" i="4"/>
  <c r="X2569" i="4"/>
  <c r="Z2569" i="4"/>
  <c r="U2569" i="4" a="1"/>
  <c r="AA2569" i="4"/>
  <c r="U5071" i="4" a="1"/>
  <c r="Z5071" i="4"/>
  <c r="X5071" i="4"/>
  <c r="AA5071" i="4"/>
  <c r="U3211" i="4" a="1"/>
  <c r="AA3211" i="4"/>
  <c r="Z3211" i="4"/>
  <c r="X3211" i="4"/>
  <c r="Z8154" i="4"/>
  <c r="U8154" i="4" a="1"/>
  <c r="X8154" i="4"/>
  <c r="AA8154" i="4"/>
  <c r="X3675" i="4"/>
  <c r="AA3675" i="4"/>
  <c r="Z3675" i="4"/>
  <c r="U3675" i="4" a="1"/>
  <c r="AA5333" i="4"/>
  <c r="Z5333" i="4"/>
  <c r="X5333" i="4"/>
  <c r="U5333" i="4" a="1"/>
  <c r="AA1169" i="4"/>
  <c r="X1169" i="4"/>
  <c r="Z1169" i="4"/>
  <c r="U1169" i="4" a="1"/>
  <c r="X301" i="4"/>
  <c r="Z301" i="4"/>
  <c r="U301" i="4" a="1"/>
  <c r="AA301" i="4"/>
  <c r="AA6549" i="4"/>
  <c r="Z6549" i="4"/>
  <c r="U6549" i="4" a="1"/>
  <c r="X6549" i="4"/>
  <c r="AA4949" i="4"/>
  <c r="X4949" i="4"/>
  <c r="U4949" i="4" a="1"/>
  <c r="Z4949" i="4"/>
  <c r="AA4162" i="4"/>
  <c r="U4162" i="4" a="1"/>
  <c r="Z4162" i="4"/>
  <c r="X4162" i="4"/>
  <c r="U7999" i="4" a="1"/>
  <c r="AA7999" i="4"/>
  <c r="X7999" i="4"/>
  <c r="Z7999" i="4"/>
  <c r="Z649" i="4"/>
  <c r="X649" i="4"/>
  <c r="AA649" i="4"/>
  <c r="U649" i="4" a="1"/>
  <c r="U5100" i="4" a="1"/>
  <c r="Z5100" i="4"/>
  <c r="AA5100" i="4"/>
  <c r="X5100" i="4"/>
  <c r="Z454" i="4"/>
  <c r="X454" i="4"/>
  <c r="AA454" i="4"/>
  <c r="U454" i="4" a="1"/>
  <c r="X980" i="4"/>
  <c r="U980" i="4" a="1"/>
  <c r="Z980" i="4"/>
  <c r="AA980" i="4"/>
  <c r="AA274" i="4"/>
  <c r="U274" i="4" a="1"/>
  <c r="X274" i="4"/>
  <c r="Z274" i="4"/>
  <c r="U3714" i="4" a="1"/>
  <c r="X3714" i="4"/>
  <c r="AA3714" i="4"/>
  <c r="Z3714" i="4"/>
  <c r="AA7932" i="4"/>
  <c r="U7932" i="4" a="1"/>
  <c r="Z7932" i="4"/>
  <c r="X7932" i="4"/>
  <c r="U6559" i="4" a="1"/>
  <c r="X6559" i="4"/>
  <c r="Z6559" i="4"/>
  <c r="AA6559" i="4"/>
  <c r="U1242" i="4" a="1"/>
  <c r="X1242" i="4"/>
  <c r="AA1242" i="4"/>
  <c r="Z1242" i="4"/>
  <c r="U5044" i="4" a="1"/>
  <c r="AA5044" i="4"/>
  <c r="X5044" i="4"/>
  <c r="Z5044" i="4"/>
  <c r="AA3365" i="4"/>
  <c r="X3365" i="4"/>
  <c r="Z3365" i="4"/>
  <c r="U3365" i="4" a="1"/>
  <c r="U1796" i="4" a="1"/>
  <c r="AA1796" i="4"/>
  <c r="X1796" i="4"/>
  <c r="Z1796" i="4"/>
  <c r="AA7344" i="4"/>
  <c r="Z7344" i="4"/>
  <c r="U7344" i="4" a="1"/>
  <c r="X7344" i="4"/>
  <c r="X2860" i="4"/>
  <c r="Z2860" i="4"/>
  <c r="AA2860" i="4"/>
  <c r="U2860" i="4" a="1"/>
  <c r="X2606" i="4"/>
  <c r="AA2606" i="4"/>
  <c r="U2606" i="4" a="1"/>
  <c r="Z2606" i="4"/>
  <c r="X5797" i="4"/>
  <c r="AA5797" i="4"/>
  <c r="Z5797" i="4"/>
  <c r="U5797" i="4" a="1"/>
  <c r="X2810" i="4"/>
  <c r="AA2810" i="4"/>
  <c r="Z2810" i="4"/>
  <c r="U2810" i="4" a="1"/>
  <c r="X6665" i="4"/>
  <c r="AA6665" i="4"/>
  <c r="Z6665" i="4"/>
  <c r="U6665" i="4" a="1"/>
  <c r="X5861" i="4"/>
  <c r="AA5861" i="4"/>
  <c r="U5861" i="4" a="1"/>
  <c r="Z5861" i="4"/>
  <c r="X406" i="4"/>
  <c r="Z406" i="4"/>
  <c r="U406" i="4" a="1"/>
  <c r="AA406" i="4"/>
  <c r="Z2770" i="4"/>
  <c r="X2770" i="4"/>
  <c r="AA2770" i="4"/>
  <c r="U2770" i="4" a="1"/>
  <c r="Z4020" i="4"/>
  <c r="U4020" i="4" a="1"/>
  <c r="X4020" i="4"/>
  <c r="AA4020" i="4"/>
  <c r="Z2998" i="4"/>
  <c r="X2998" i="4"/>
  <c r="AA2998" i="4"/>
  <c r="U2998" i="4" a="1"/>
  <c r="AA3701" i="4"/>
  <c r="Z3701" i="4"/>
  <c r="X3701" i="4"/>
  <c r="U3701" i="4" a="1"/>
  <c r="X2399" i="4"/>
  <c r="Z2399" i="4"/>
  <c r="AA2399" i="4"/>
  <c r="U2399" i="4" a="1"/>
  <c r="Z5176" i="4"/>
  <c r="U5176" i="4" a="1"/>
  <c r="X5176" i="4"/>
  <c r="AA5176" i="4"/>
  <c r="Z4330" i="4"/>
  <c r="AA4330" i="4"/>
  <c r="X4330" i="4"/>
  <c r="U4330" i="4" a="1"/>
  <c r="X7957" i="4"/>
  <c r="AA7957" i="4"/>
  <c r="U7957" i="4" a="1"/>
  <c r="Z7957" i="4"/>
  <c r="X4400" i="4"/>
  <c r="AA4400" i="4"/>
  <c r="Z4400" i="4"/>
  <c r="U4400" i="4" a="1"/>
  <c r="U7066" i="4" a="1"/>
  <c r="X7066" i="4"/>
  <c r="AA7066" i="4"/>
  <c r="Z7066" i="4"/>
  <c r="U1272" i="4" a="1"/>
  <c r="X1272" i="4"/>
  <c r="AA1272" i="4"/>
  <c r="Z1272" i="4"/>
  <c r="U1885" i="4" a="1"/>
  <c r="X1885" i="4"/>
  <c r="AA1885" i="4"/>
  <c r="Z1885" i="4"/>
  <c r="U3347" i="4" a="1"/>
  <c r="Z3347" i="4"/>
  <c r="X3347" i="4"/>
  <c r="AA3347" i="4"/>
  <c r="U1995" i="4" a="1"/>
  <c r="X1995" i="4"/>
  <c r="Z1995" i="4"/>
  <c r="AA1995" i="4"/>
  <c r="U6937" i="4" a="1"/>
  <c r="Z6937" i="4"/>
  <c r="AA6937" i="4"/>
  <c r="X6937" i="4"/>
  <c r="U478" i="4" a="1"/>
  <c r="AA478" i="4"/>
  <c r="X478" i="4"/>
  <c r="Z478" i="4"/>
  <c r="U7145" i="4" a="1"/>
  <c r="Z7145" i="4"/>
  <c r="AA7145" i="4"/>
  <c r="X7145" i="4"/>
  <c r="AA5587" i="4"/>
  <c r="X5587" i="4"/>
  <c r="U5587" i="4" a="1"/>
  <c r="Z5587" i="4"/>
  <c r="AA2433" i="4"/>
  <c r="X2433" i="4"/>
  <c r="U2433" i="4" a="1"/>
  <c r="Z2433" i="4"/>
  <c r="X4856" i="4"/>
  <c r="U4856" i="4" a="1"/>
  <c r="Z4856" i="4"/>
  <c r="AA4856" i="4"/>
  <c r="X1907" i="4"/>
  <c r="U1907" i="4" a="1"/>
  <c r="Z1907" i="4"/>
  <c r="AA1907" i="4"/>
  <c r="X7383" i="4"/>
  <c r="AA7383" i="4"/>
  <c r="U7383" i="4" a="1"/>
  <c r="Z7383" i="4"/>
  <c r="X3923" i="4"/>
  <c r="U3923" i="4" a="1"/>
  <c r="AA3923" i="4"/>
  <c r="Z3923" i="4"/>
  <c r="X1319" i="4"/>
  <c r="AA1319" i="4"/>
  <c r="U1319" i="4" a="1"/>
  <c r="Z1319" i="4"/>
  <c r="U1415" i="4" a="1"/>
  <c r="AA1415" i="4"/>
  <c r="Z1415" i="4"/>
  <c r="X1415" i="4"/>
  <c r="AA548" i="4"/>
  <c r="X548" i="4"/>
  <c r="U548" i="4" a="1"/>
  <c r="Z548" i="4"/>
  <c r="X3467" i="4"/>
  <c r="Z3467" i="4"/>
  <c r="U3467" i="4" a="1"/>
  <c r="AA3467" i="4"/>
  <c r="X1172" i="4"/>
  <c r="U1172" i="4" a="1"/>
  <c r="Z1172" i="4"/>
  <c r="AA1172" i="4"/>
  <c r="U7224" i="4" a="1"/>
  <c r="X7224" i="4"/>
  <c r="Z7224" i="4"/>
  <c r="AA7224" i="4"/>
  <c r="X4340" i="4"/>
  <c r="AA4340" i="4"/>
  <c r="U4340" i="4" a="1"/>
  <c r="Z4340" i="4"/>
  <c r="X6164" i="4"/>
  <c r="AA6164" i="4"/>
  <c r="U6164" i="4" a="1"/>
  <c r="Z6164" i="4"/>
  <c r="AA6094" i="4"/>
  <c r="X6094" i="4"/>
  <c r="U6094" i="4" a="1"/>
  <c r="Z6094" i="4"/>
  <c r="X2477" i="4"/>
  <c r="U2477" i="4" a="1"/>
  <c r="AA2477" i="4"/>
  <c r="Z2477" i="4"/>
  <c r="Z1004" i="4"/>
  <c r="AA1004" i="4"/>
  <c r="X1004" i="4"/>
  <c r="U1004" i="4" a="1"/>
  <c r="Z3653" i="4"/>
  <c r="U3653" i="4" a="1"/>
  <c r="X3653" i="4"/>
  <c r="AA3653" i="4"/>
  <c r="Z8024" i="4"/>
  <c r="X8024" i="4"/>
  <c r="U8024" i="4" a="1"/>
  <c r="AA8024" i="4"/>
  <c r="AA7700" i="4"/>
  <c r="U7700" i="4" a="1"/>
  <c r="X7700" i="4"/>
  <c r="Z7700" i="4"/>
  <c r="Z5790" i="4"/>
  <c r="U5790" i="4" a="1"/>
  <c r="X5790" i="4"/>
  <c r="AA5790" i="4"/>
  <c r="U4356" i="4" a="1"/>
  <c r="Z4356" i="4"/>
  <c r="X4356" i="4"/>
  <c r="AA4356" i="4"/>
  <c r="U788" i="4" a="1"/>
  <c r="X788" i="4"/>
  <c r="Z788" i="4"/>
  <c r="AA788" i="4"/>
  <c r="U2164" i="4" a="1"/>
  <c r="Z2164" i="4"/>
  <c r="X2164" i="4"/>
  <c r="AA2164" i="4"/>
  <c r="U7375" i="4" a="1"/>
  <c r="X7375" i="4"/>
  <c r="Z7375" i="4"/>
  <c r="AA7375" i="4"/>
  <c r="U909" i="4" a="1"/>
  <c r="X909" i="4"/>
  <c r="Z909" i="4"/>
  <c r="AA909" i="4"/>
  <c r="U5572" i="4" a="1"/>
  <c r="X5572" i="4"/>
  <c r="Z5572" i="4"/>
  <c r="AA5572" i="4"/>
  <c r="X3412" i="4"/>
  <c r="Z3412" i="4"/>
  <c r="U3412" i="4" a="1"/>
  <c r="AA3412" i="4"/>
  <c r="AA5703" i="4"/>
  <c r="Z5703" i="4"/>
  <c r="U5703" i="4" a="1"/>
  <c r="X5703" i="4"/>
  <c r="AA6415" i="4"/>
  <c r="U6415" i="4" a="1"/>
  <c r="Z6415" i="4"/>
  <c r="X6415" i="4"/>
  <c r="U2985" i="4" a="1"/>
  <c r="AA2985" i="4"/>
  <c r="Z2985" i="4"/>
  <c r="X2985" i="4"/>
  <c r="U227" i="4" a="1"/>
  <c r="X227" i="4"/>
  <c r="AA227" i="4"/>
  <c r="Z227" i="4"/>
  <c r="U7797" i="4" a="1"/>
  <c r="X7797" i="4"/>
  <c r="AA7797" i="4"/>
  <c r="Z7797" i="4"/>
  <c r="U3862" i="4" a="1"/>
  <c r="X3862" i="4"/>
  <c r="AA3862" i="4"/>
  <c r="Z3862" i="4"/>
  <c r="U4992" i="4" a="1"/>
  <c r="AA4992" i="4"/>
  <c r="Z4992" i="4"/>
  <c r="X4992" i="4"/>
  <c r="U2010" i="4" a="1"/>
  <c r="Z2010" i="4"/>
  <c r="X2010" i="4"/>
  <c r="AA2010" i="4"/>
  <c r="X5696" i="4"/>
  <c r="Z5696" i="4"/>
  <c r="U5696" i="4" a="1"/>
  <c r="AA5696" i="4"/>
  <c r="X7734" i="4"/>
  <c r="Z7734" i="4"/>
  <c r="U7734" i="4" a="1"/>
  <c r="AA7734" i="4"/>
  <c r="X734" i="4"/>
  <c r="Z734" i="4"/>
  <c r="U734" i="4" a="1"/>
  <c r="AA734" i="4"/>
  <c r="U4651" i="4" a="1"/>
  <c r="X4651" i="4"/>
  <c r="Z4651" i="4"/>
  <c r="AA4651" i="4"/>
  <c r="X7110" i="4"/>
  <c r="Z7110" i="4"/>
  <c r="U7110" i="4" a="1"/>
  <c r="AA7110" i="4"/>
  <c r="U4874" i="4" a="1"/>
  <c r="Z4874" i="4"/>
  <c r="X4874" i="4"/>
  <c r="AA4874" i="4"/>
  <c r="U3151" i="4" a="1"/>
  <c r="X3151" i="4"/>
  <c r="Z3151" i="4"/>
  <c r="AA3151" i="4"/>
  <c r="U1860" i="4" a="1"/>
  <c r="Z1860" i="4"/>
  <c r="AA1860" i="4"/>
  <c r="X1860" i="4"/>
  <c r="U7913" i="4" a="1"/>
  <c r="AA7913" i="4"/>
  <c r="Z7913" i="4"/>
  <c r="X7913" i="4"/>
  <c r="U4980" i="4" a="1"/>
  <c r="AA4980" i="4"/>
  <c r="Z4980" i="4"/>
  <c r="X4980" i="4"/>
  <c r="AA7842" i="4"/>
  <c r="Z7842" i="4"/>
  <c r="U7842" i="4" a="1"/>
  <c r="X7842" i="4"/>
  <c r="AA621" i="4"/>
  <c r="Z621" i="4"/>
  <c r="U621" i="4" a="1"/>
  <c r="X621" i="4"/>
  <c r="Z7434" i="4"/>
  <c r="X7434" i="4"/>
  <c r="U7434" i="4" a="1"/>
  <c r="AA7434" i="4"/>
  <c r="Z7782" i="4"/>
  <c r="U7782" i="4" a="1"/>
  <c r="X7782" i="4"/>
  <c r="AA7782" i="4"/>
  <c r="AA7144" i="4"/>
  <c r="U7144" i="4" a="1"/>
  <c r="X7144" i="4"/>
  <c r="Z7144" i="4"/>
  <c r="U3443" i="4" a="1"/>
  <c r="Z3443" i="4"/>
  <c r="AA3443" i="4"/>
  <c r="X3443" i="4"/>
  <c r="AA2002" i="4"/>
  <c r="U2002" i="4" a="1"/>
  <c r="Z2002" i="4"/>
  <c r="X2002" i="4"/>
  <c r="Z6637" i="4"/>
  <c r="AA6637" i="4"/>
  <c r="X6637" i="4"/>
  <c r="U6637" i="4" a="1"/>
  <c r="X6512" i="4"/>
  <c r="AA6512" i="4"/>
  <c r="Z6512" i="4"/>
  <c r="U6512" i="4" a="1"/>
  <c r="X135" i="4"/>
  <c r="Z135" i="4"/>
  <c r="U135" i="4" a="1"/>
  <c r="AA135" i="4"/>
  <c r="X952" i="4"/>
  <c r="AA952" i="4"/>
  <c r="Z952" i="4"/>
  <c r="U952" i="4" a="1"/>
  <c r="U7863" i="4" a="1"/>
  <c r="X7863" i="4"/>
  <c r="AA7863" i="4"/>
  <c r="Z7863" i="4"/>
  <c r="X1815" i="4"/>
  <c r="U1815" i="4" a="1"/>
  <c r="Z1815" i="4"/>
  <c r="AA1815" i="4"/>
  <c r="X2889" i="4"/>
  <c r="AA2889" i="4"/>
  <c r="Z2889" i="4"/>
  <c r="U2889" i="4" a="1"/>
  <c r="Z590" i="4"/>
  <c r="X590" i="4"/>
  <c r="U590" i="4" a="1"/>
  <c r="AA590" i="4"/>
  <c r="U814" i="4" a="1"/>
  <c r="Z814" i="4"/>
  <c r="X814" i="4"/>
  <c r="AA814" i="4"/>
  <c r="Z989" i="4"/>
  <c r="X989" i="4"/>
  <c r="U989" i="4" a="1"/>
  <c r="AA989" i="4"/>
  <c r="U1290" i="4" a="1"/>
  <c r="AA1290" i="4"/>
  <c r="X1290" i="4"/>
  <c r="Z1290" i="4"/>
  <c r="AA2556" i="4"/>
  <c r="Z2556" i="4"/>
  <c r="X2556" i="4"/>
  <c r="U2556" i="4" a="1"/>
  <c r="AA4870" i="4"/>
  <c r="Z4870" i="4"/>
  <c r="X4870" i="4"/>
  <c r="U4870" i="4" a="1"/>
  <c r="AA2165" i="4"/>
  <c r="Z2165" i="4"/>
  <c r="X2165" i="4"/>
  <c r="U2165" i="4" a="1"/>
  <c r="X7348" i="4"/>
  <c r="Z7348" i="4"/>
  <c r="AA7348" i="4"/>
  <c r="U7348" i="4" a="1"/>
  <c r="U3975" i="4" a="1"/>
  <c r="Z3975" i="4"/>
  <c r="X3975" i="4"/>
  <c r="AA3975" i="4"/>
  <c r="X8135" i="4"/>
  <c r="AA8135" i="4"/>
  <c r="Z8135" i="4"/>
  <c r="U8135" i="4" a="1"/>
  <c r="U6679" i="4" a="1"/>
  <c r="X6679" i="4"/>
  <c r="AA6679" i="4"/>
  <c r="Z6679" i="4"/>
  <c r="Z2733" i="4"/>
  <c r="U2733" i="4" a="1"/>
  <c r="AA2733" i="4"/>
  <c r="X2733" i="4"/>
  <c r="Z7351" i="4"/>
  <c r="AA7351" i="4"/>
  <c r="U7351" i="4" a="1"/>
  <c r="X7351" i="4"/>
  <c r="AA3031" i="4"/>
  <c r="X3031" i="4"/>
  <c r="U3031" i="4" a="1"/>
  <c r="Z3031" i="4"/>
  <c r="AA7666" i="4"/>
  <c r="U7666" i="4" a="1"/>
  <c r="Z7666" i="4"/>
  <c r="X7666" i="4"/>
  <c r="AA7637" i="4"/>
  <c r="X7637" i="4"/>
  <c r="U7637" i="4" a="1"/>
  <c r="Z7637" i="4"/>
  <c r="AA1116" i="4"/>
  <c r="X1116" i="4"/>
  <c r="U1116" i="4" a="1"/>
  <c r="Z1116" i="4"/>
  <c r="X3377" i="4"/>
  <c r="Z3377" i="4"/>
  <c r="U3377" i="4" a="1"/>
  <c r="AA3377" i="4"/>
  <c r="AA6820" i="4"/>
  <c r="X6820" i="4"/>
  <c r="U6820" i="4" a="1"/>
  <c r="Z6820" i="4"/>
  <c r="AA7512" i="4"/>
  <c r="X7512" i="4"/>
  <c r="U7512" i="4" a="1"/>
  <c r="Z7512" i="4"/>
  <c r="X5372" i="4"/>
  <c r="U5372" i="4" a="1"/>
  <c r="AA5372" i="4"/>
  <c r="Z5372" i="4"/>
  <c r="X6587" i="4"/>
  <c r="U6587" i="4" a="1"/>
  <c r="AA6587" i="4"/>
  <c r="Z6587" i="4"/>
  <c r="X2591" i="4"/>
  <c r="U2591" i="4" a="1"/>
  <c r="Z2591" i="4"/>
  <c r="AA2591" i="4"/>
  <c r="Z2108" i="4"/>
  <c r="U2108" i="4" a="1"/>
  <c r="AA2108" i="4"/>
  <c r="X2108" i="4"/>
  <c r="Z31" i="4"/>
  <c r="U31" i="4" a="1"/>
  <c r="X31" i="4"/>
  <c r="AA31" i="4"/>
  <c r="Z8183" i="4"/>
  <c r="U8183" i="4" a="1"/>
  <c r="AA8183" i="4"/>
  <c r="X8183" i="4"/>
  <c r="Z6066" i="4"/>
  <c r="U6066" i="4" a="1"/>
  <c r="AA6066" i="4"/>
  <c r="X6066" i="4"/>
  <c r="Z5745" i="4"/>
  <c r="U5745" i="4" a="1"/>
  <c r="AA5745" i="4"/>
  <c r="X5745" i="4"/>
  <c r="U2730" i="4" a="1"/>
  <c r="AA2730" i="4"/>
  <c r="Z2730" i="4"/>
  <c r="X2730" i="4"/>
  <c r="U1837" i="4" a="1"/>
  <c r="AA1837" i="4"/>
  <c r="Z1837" i="4"/>
  <c r="X1837" i="4"/>
  <c r="AA7554" i="4"/>
  <c r="X7554" i="4"/>
  <c r="U7554" i="4" a="1"/>
  <c r="Z7554" i="4"/>
  <c r="AA139" i="4"/>
  <c r="U139" i="4" a="1"/>
  <c r="Z139" i="4"/>
  <c r="X139" i="4"/>
  <c r="AA7597" i="4"/>
  <c r="U7597" i="4" a="1"/>
  <c r="Z7597" i="4"/>
  <c r="X7597" i="4"/>
  <c r="U3278" i="4" a="1"/>
  <c r="Z3278" i="4"/>
  <c r="AA3278" i="4"/>
  <c r="X3278" i="4"/>
  <c r="U3498" i="4" a="1"/>
  <c r="AA3498" i="4"/>
  <c r="X3498" i="4"/>
  <c r="Z3498" i="4"/>
  <c r="AA3983" i="4"/>
  <c r="U3983" i="4" a="1"/>
  <c r="X3983" i="4"/>
  <c r="Z3983" i="4"/>
  <c r="AA7314" i="4"/>
  <c r="U7314" i="4" a="1"/>
  <c r="X7314" i="4"/>
  <c r="Z7314" i="4"/>
  <c r="AA685" i="4"/>
  <c r="U685" i="4" a="1"/>
  <c r="Z685" i="4"/>
  <c r="X685" i="4"/>
  <c r="Z7632" i="4"/>
  <c r="U7632" i="4" a="1"/>
  <c r="AA7632" i="4"/>
  <c r="X7632" i="4"/>
  <c r="Z4123" i="4"/>
  <c r="X4123" i="4"/>
  <c r="U4123" i="4" a="1"/>
  <c r="AA4123" i="4"/>
  <c r="X5555" i="4"/>
  <c r="Z5555" i="4"/>
  <c r="AA5555" i="4"/>
  <c r="U5555" i="4" a="1"/>
  <c r="Z369" i="4"/>
  <c r="U369" i="4" a="1"/>
  <c r="X369" i="4"/>
  <c r="AA369" i="4"/>
  <c r="U2129" i="4" a="1"/>
  <c r="X2129" i="4"/>
  <c r="Z2129" i="4"/>
  <c r="AA2129" i="4"/>
  <c r="X1375" i="4"/>
  <c r="Z1375" i="4"/>
  <c r="U1375" i="4" a="1"/>
  <c r="AA1375" i="4"/>
  <c r="AA7486" i="4"/>
  <c r="X7486" i="4"/>
  <c r="U7486" i="4" a="1"/>
  <c r="Z7486" i="4"/>
  <c r="Z4114" i="4"/>
  <c r="U4114" i="4" a="1"/>
  <c r="AA4114" i="4"/>
  <c r="X4114" i="4"/>
  <c r="AA2109" i="4"/>
  <c r="U2109" i="4" a="1"/>
  <c r="X2109" i="4"/>
  <c r="Z2109" i="4"/>
  <c r="U4131" i="4" a="1"/>
  <c r="X4131" i="4"/>
  <c r="AA4131" i="4"/>
  <c r="Z4131" i="4"/>
  <c r="U701" i="4" a="1"/>
  <c r="X701" i="4"/>
  <c r="AA701" i="4"/>
  <c r="Z701" i="4"/>
  <c r="AA1049" i="4"/>
  <c r="X1049" i="4"/>
  <c r="U1049" i="4" a="1"/>
  <c r="Z1049" i="4"/>
  <c r="X4519" i="4"/>
  <c r="U4519" i="4" a="1"/>
  <c r="AA4519" i="4"/>
  <c r="Z4519" i="4"/>
  <c r="U2171" i="4" a="1"/>
  <c r="X2171" i="4"/>
  <c r="AA2171" i="4"/>
  <c r="Z2171" i="4"/>
  <c r="AA2643" i="4"/>
  <c r="X2643" i="4"/>
  <c r="U2643" i="4" a="1"/>
  <c r="Z2643" i="4"/>
  <c r="Z6831" i="4"/>
  <c r="AA6831" i="4"/>
  <c r="U6831" i="4" a="1"/>
  <c r="X6831" i="4"/>
  <c r="Z5522" i="4"/>
  <c r="U5522" i="4" a="1"/>
  <c r="AA5522" i="4"/>
  <c r="X5522" i="4"/>
  <c r="X5603" i="4"/>
  <c r="U5603" i="4" a="1"/>
  <c r="AA5603" i="4"/>
  <c r="Z5603" i="4"/>
  <c r="Z6771" i="4"/>
  <c r="X6771" i="4"/>
  <c r="U6771" i="4" a="1"/>
  <c r="AA6771" i="4"/>
  <c r="X6278" i="4"/>
  <c r="AA6278" i="4"/>
  <c r="U6278" i="4" a="1"/>
  <c r="Z6278" i="4"/>
  <c r="X7749" i="4"/>
  <c r="Z7749" i="4"/>
  <c r="U7749" i="4" a="1"/>
  <c r="AA7749" i="4"/>
  <c r="U3077" i="4" a="1"/>
  <c r="AA3077" i="4"/>
  <c r="X3077" i="4"/>
  <c r="Z3077" i="4"/>
  <c r="AA7393" i="4"/>
  <c r="Z7393" i="4"/>
  <c r="U7393" i="4" a="1"/>
  <c r="X7393" i="4"/>
  <c r="AA2432" i="4"/>
  <c r="U2432" i="4" a="1"/>
  <c r="Z2432" i="4"/>
  <c r="X2432" i="4"/>
  <c r="Z695" i="4"/>
  <c r="X695" i="4"/>
  <c r="AA695" i="4"/>
  <c r="U695" i="4" a="1"/>
  <c r="U7861" i="4" a="1"/>
  <c r="X7861" i="4"/>
  <c r="Z7861" i="4"/>
  <c r="AA7861" i="4"/>
  <c r="U2377" i="4" a="1"/>
  <c r="X2377" i="4"/>
  <c r="AA2377" i="4"/>
  <c r="Z2377" i="4"/>
  <c r="U3524" i="4" a="1"/>
  <c r="X3524" i="4"/>
  <c r="AA3524" i="4"/>
  <c r="Z3524" i="4"/>
  <c r="Z1241" i="4"/>
  <c r="X1241" i="4"/>
  <c r="U1241" i="4" a="1"/>
  <c r="AA1241" i="4"/>
  <c r="AA2007" i="4"/>
  <c r="Z2007" i="4"/>
  <c r="X2007" i="4"/>
  <c r="U2007" i="4" a="1"/>
  <c r="AA5936" i="4"/>
  <c r="Z5936" i="4"/>
  <c r="X5936" i="4"/>
  <c r="U5936" i="4" a="1"/>
  <c r="AA1202" i="4"/>
  <c r="Z1202" i="4"/>
  <c r="X1202" i="4"/>
  <c r="U1202" i="4" a="1"/>
  <c r="AA5091" i="4"/>
  <c r="X5091" i="4"/>
  <c r="Z5091" i="4"/>
  <c r="U5091" i="4" a="1"/>
  <c r="AA2243" i="4"/>
  <c r="X2243" i="4"/>
  <c r="U2243" i="4" a="1"/>
  <c r="Z2243" i="4"/>
  <c r="AA7296" i="4"/>
  <c r="X7296" i="4"/>
  <c r="U7296" i="4" a="1"/>
  <c r="Z7296" i="4"/>
  <c r="AA75" i="4"/>
  <c r="X75" i="4"/>
  <c r="U75" i="4" a="1"/>
  <c r="Z75" i="4"/>
  <c r="AA1838" i="4"/>
  <c r="U1838" i="4" a="1"/>
  <c r="X1838" i="4"/>
  <c r="Z1838" i="4"/>
  <c r="AA1587" i="4"/>
  <c r="U1587" i="4" a="1"/>
  <c r="X1587" i="4"/>
  <c r="Z1587" i="4"/>
  <c r="X6435" i="4"/>
  <c r="U6435" i="4" a="1"/>
  <c r="AA6435" i="4"/>
  <c r="Z6435" i="4"/>
  <c r="X3465" i="4"/>
  <c r="AA3465" i="4"/>
  <c r="U3465" i="4" a="1"/>
  <c r="Z3465" i="4"/>
  <c r="AA6586" i="4"/>
  <c r="U6586" i="4" a="1"/>
  <c r="X6586" i="4"/>
  <c r="Z6586" i="4"/>
  <c r="AA7205" i="4"/>
  <c r="X7205" i="4"/>
  <c r="Z7205" i="4"/>
  <c r="U7205" i="4" a="1"/>
  <c r="AA4993" i="4"/>
  <c r="X4993" i="4"/>
  <c r="Z4993" i="4"/>
  <c r="U4993" i="4" a="1"/>
  <c r="AA168" i="4"/>
  <c r="X168" i="4"/>
  <c r="Z168" i="4"/>
  <c r="U168" i="4" a="1"/>
  <c r="AA7641" i="4"/>
  <c r="X7641" i="4"/>
  <c r="Z7641" i="4"/>
  <c r="U7641" i="4" a="1"/>
  <c r="X4523" i="4"/>
  <c r="AA4523" i="4"/>
  <c r="Z4523" i="4"/>
  <c r="U4523" i="4" a="1"/>
  <c r="AA2633" i="4"/>
  <c r="X2633" i="4"/>
  <c r="Z2633" i="4"/>
  <c r="U2633" i="4" a="1"/>
  <c r="Z245" i="4"/>
  <c r="X245" i="4"/>
  <c r="AA245" i="4"/>
  <c r="U245" i="4" a="1"/>
  <c r="Z6986" i="4"/>
  <c r="X6986" i="4"/>
  <c r="U6986" i="4" a="1"/>
  <c r="AA6986" i="4"/>
  <c r="X2940" i="4"/>
  <c r="Z2940" i="4"/>
  <c r="U2940" i="4" a="1"/>
  <c r="AA2940" i="4"/>
  <c r="X2697" i="4"/>
  <c r="Z2697" i="4"/>
  <c r="U2697" i="4" a="1"/>
  <c r="AA2697" i="4"/>
  <c r="Z3772" i="4"/>
  <c r="U3772" i="4" a="1"/>
  <c r="AA3772" i="4"/>
  <c r="X3772" i="4"/>
  <c r="Z8293" i="4"/>
  <c r="X8293" i="4"/>
  <c r="U8293" i="4" a="1"/>
  <c r="AA8293" i="4"/>
  <c r="Z4084" i="4"/>
  <c r="U4084" i="4" a="1"/>
  <c r="AA4084" i="4"/>
  <c r="X4084" i="4"/>
  <c r="X2216" i="4"/>
  <c r="Z2216" i="4"/>
  <c r="AA2216" i="4"/>
  <c r="U2216" i="4" a="1"/>
  <c r="U3445" i="4" a="1"/>
  <c r="X3445" i="4"/>
  <c r="AA3445" i="4"/>
  <c r="Z3445" i="4"/>
  <c r="X3484" i="4"/>
  <c r="U3484" i="4" a="1"/>
  <c r="AA3484" i="4"/>
  <c r="Z3484" i="4"/>
  <c r="U1729" i="4" a="1"/>
  <c r="X1729" i="4"/>
  <c r="AA1729" i="4"/>
  <c r="Z1729" i="4"/>
  <c r="AA5813" i="4"/>
  <c r="U5813" i="4" a="1"/>
  <c r="X5813" i="4"/>
  <c r="Z5813" i="4"/>
  <c r="AA5078" i="4"/>
  <c r="U5078" i="4" a="1"/>
  <c r="X5078" i="4"/>
  <c r="Z5078" i="4"/>
  <c r="AA6518" i="4"/>
  <c r="Z6518" i="4"/>
  <c r="U6518" i="4" a="1"/>
  <c r="X6518" i="4"/>
  <c r="X1380" i="4"/>
  <c r="U1380" i="4" a="1"/>
  <c r="AA1380" i="4"/>
  <c r="Z1380" i="4"/>
  <c r="X7213" i="4"/>
  <c r="U7213" i="4" a="1"/>
  <c r="Z7213" i="4"/>
  <c r="AA7213" i="4"/>
  <c r="AA7873" i="4"/>
  <c r="U7873" i="4" a="1"/>
  <c r="X7873" i="4"/>
  <c r="Z7873" i="4"/>
  <c r="U4889" i="4" a="1"/>
  <c r="X4889" i="4"/>
  <c r="AA4889" i="4"/>
  <c r="Z4889" i="4"/>
  <c r="U2875" i="4" a="1"/>
  <c r="Z2875" i="4"/>
  <c r="X2875" i="4"/>
  <c r="AA2875" i="4"/>
  <c r="U5116" i="4" a="1"/>
  <c r="X5116" i="4"/>
  <c r="AA5116" i="4"/>
  <c r="Z5116" i="4"/>
  <c r="U1082" i="4" a="1"/>
  <c r="X1082" i="4"/>
  <c r="AA1082" i="4"/>
  <c r="Z1082" i="4"/>
  <c r="U3856" i="4" a="1"/>
  <c r="X3856" i="4"/>
  <c r="AA3856" i="4"/>
  <c r="Z3856" i="4"/>
  <c r="U1505" i="4" a="1"/>
  <c r="X1505" i="4"/>
  <c r="AA1505" i="4"/>
  <c r="Z1505" i="4"/>
  <c r="Z4175" i="4"/>
  <c r="X4175" i="4"/>
  <c r="U4175" i="4" a="1"/>
  <c r="AA4175" i="4"/>
  <c r="X3865" i="4"/>
  <c r="AA3865" i="4"/>
  <c r="Z3865" i="4"/>
  <c r="U3865" i="4" a="1"/>
  <c r="AA7652" i="4"/>
  <c r="Z7652" i="4"/>
  <c r="X7652" i="4"/>
  <c r="U7652" i="4" a="1"/>
  <c r="AA4491" i="4"/>
  <c r="Z4491" i="4"/>
  <c r="X4491" i="4"/>
  <c r="U4491" i="4" a="1"/>
  <c r="U2588" i="4" a="1"/>
  <c r="Z2588" i="4"/>
  <c r="AA2588" i="4"/>
  <c r="X2588" i="4"/>
  <c r="AA6627" i="4"/>
  <c r="U6627" i="4" a="1"/>
  <c r="Z6627" i="4"/>
  <c r="X6627" i="4"/>
  <c r="AA284" i="4"/>
  <c r="U284" i="4" a="1"/>
  <c r="Z284" i="4"/>
  <c r="X284" i="4"/>
  <c r="AA7893" i="4"/>
  <c r="Z7893" i="4"/>
  <c r="U7893" i="4" a="1"/>
  <c r="X7893" i="4"/>
  <c r="AA4349" i="4"/>
  <c r="Z4349" i="4"/>
  <c r="X4349" i="4"/>
  <c r="U4349" i="4" a="1"/>
  <c r="AA1424" i="4"/>
  <c r="Z1424" i="4"/>
  <c r="X1424" i="4"/>
  <c r="U1424" i="4" a="1"/>
  <c r="X2772" i="4"/>
  <c r="AA2772" i="4"/>
  <c r="Z2772" i="4"/>
  <c r="U2772" i="4" a="1"/>
  <c r="AA4524" i="4"/>
  <c r="X4524" i="4"/>
  <c r="U4524" i="4" a="1"/>
  <c r="Z4524" i="4"/>
  <c r="Z2967" i="4"/>
  <c r="AA2967" i="4"/>
  <c r="X2967" i="4"/>
  <c r="U2967" i="4" a="1"/>
  <c r="Z2212" i="4"/>
  <c r="AA2212" i="4"/>
  <c r="U2212" i="4" a="1"/>
  <c r="X2212" i="4"/>
  <c r="Z3496" i="4"/>
  <c r="U3496" i="4" a="1"/>
  <c r="AA3496" i="4"/>
  <c r="X3496" i="4"/>
  <c r="Z5719" i="4"/>
  <c r="AA5719" i="4"/>
  <c r="U5719" i="4" a="1"/>
  <c r="X5719" i="4"/>
  <c r="X923" i="4"/>
  <c r="AA923" i="4"/>
  <c r="U923" i="4" a="1"/>
  <c r="Z923" i="4"/>
  <c r="U682" i="4" a="1"/>
  <c r="X682" i="4"/>
  <c r="Z682" i="4"/>
  <c r="AA682" i="4"/>
  <c r="X2547" i="4"/>
  <c r="U2547" i="4" a="1"/>
  <c r="Z2547" i="4"/>
  <c r="AA2547" i="4"/>
  <c r="X754" i="4"/>
  <c r="AA754" i="4"/>
  <c r="U754" i="4" a="1"/>
  <c r="Z754" i="4"/>
  <c r="X1751" i="4"/>
  <c r="AA1751" i="4"/>
  <c r="U1751" i="4" a="1"/>
  <c r="Z1751" i="4"/>
  <c r="X7286" i="4"/>
  <c r="AA7286" i="4"/>
  <c r="U7286" i="4" a="1"/>
  <c r="Z7286" i="4"/>
  <c r="X290" i="4"/>
  <c r="AA290" i="4"/>
  <c r="U290" i="4" a="1"/>
  <c r="Z290" i="4"/>
  <c r="X3882" i="4"/>
  <c r="AA3882" i="4"/>
  <c r="U3882" i="4" a="1"/>
  <c r="Z3882" i="4"/>
  <c r="X6529" i="4"/>
  <c r="AA6529" i="4"/>
  <c r="U6529" i="4" a="1"/>
  <c r="Z6529" i="4"/>
  <c r="X3246" i="4"/>
  <c r="Z3246" i="4"/>
  <c r="AA3246" i="4"/>
  <c r="U3246" i="4" a="1"/>
  <c r="X753" i="4"/>
  <c r="Z753" i="4"/>
  <c r="U753" i="4" a="1"/>
  <c r="AA753" i="4"/>
  <c r="X2038" i="4"/>
  <c r="Z2038" i="4"/>
  <c r="U2038" i="4" a="1"/>
  <c r="AA2038" i="4"/>
  <c r="X3643" i="4"/>
  <c r="AA3643" i="4"/>
  <c r="U3643" i="4" a="1"/>
  <c r="Z3643" i="4"/>
  <c r="X7019" i="4"/>
  <c r="AA7019" i="4"/>
  <c r="U7019" i="4" a="1"/>
  <c r="Z7019" i="4"/>
  <c r="X6848" i="4"/>
  <c r="U6848" i="4" a="1"/>
  <c r="AA6848" i="4"/>
  <c r="Z6848" i="4"/>
  <c r="X7912" i="4"/>
  <c r="AA7912" i="4"/>
  <c r="Z7912" i="4"/>
  <c r="U7912" i="4" a="1"/>
  <c r="X7279" i="4"/>
  <c r="Z7279" i="4"/>
  <c r="U7279" i="4" a="1"/>
  <c r="AA7279" i="4"/>
  <c r="X7768" i="4"/>
  <c r="Z7768" i="4"/>
  <c r="AA7768" i="4"/>
  <c r="U7768" i="4" a="1"/>
  <c r="AA6137" i="4"/>
  <c r="Z6137" i="4"/>
  <c r="X6137" i="4"/>
  <c r="U6137" i="4" a="1"/>
  <c r="X6022" i="4"/>
  <c r="U6022" i="4" a="1"/>
  <c r="Z6022" i="4"/>
  <c r="AA6022" i="4"/>
  <c r="Z2859" i="4"/>
  <c r="U2859" i="4" a="1"/>
  <c r="X2859" i="4"/>
  <c r="AA2859" i="4"/>
  <c r="Z3156" i="4"/>
  <c r="U3156" i="4" a="1"/>
  <c r="X3156" i="4"/>
  <c r="AA3156" i="4"/>
  <c r="Z5159" i="4"/>
  <c r="U5159" i="4" a="1"/>
  <c r="X5159" i="4"/>
  <c r="AA5159" i="4"/>
  <c r="Z4794" i="4"/>
  <c r="X4794" i="4"/>
  <c r="AA4794" i="4"/>
  <c r="U4794" i="4" a="1"/>
  <c r="AA3695" i="4"/>
  <c r="Z3695" i="4"/>
  <c r="U3695" i="4" a="1"/>
  <c r="X3695" i="4"/>
  <c r="U1502" i="4" a="1"/>
  <c r="Z1502" i="4"/>
  <c r="AA1502" i="4"/>
  <c r="X1502" i="4"/>
  <c r="U2701" i="4" a="1"/>
  <c r="Z2701" i="4"/>
  <c r="AA2701" i="4"/>
  <c r="X2701" i="4"/>
  <c r="X641" i="4"/>
  <c r="AA641" i="4"/>
  <c r="Z641" i="4"/>
  <c r="U641" i="4" a="1"/>
  <c r="Z3403" i="4"/>
  <c r="X3403" i="4"/>
  <c r="AA3403" i="4"/>
  <c r="U3403" i="4" a="1"/>
  <c r="AA408" i="4"/>
  <c r="Z408" i="4"/>
  <c r="X408" i="4"/>
  <c r="U408" i="4" a="1"/>
  <c r="AA700" i="4"/>
  <c r="Z700" i="4"/>
  <c r="X700" i="4"/>
  <c r="U700" i="4" a="1"/>
  <c r="AA5915" i="4"/>
  <c r="X5915" i="4"/>
  <c r="Z5915" i="4"/>
  <c r="U5915" i="4" a="1"/>
  <c r="X979" i="4"/>
  <c r="Z979" i="4"/>
  <c r="AA979" i="4"/>
  <c r="U979" i="4" a="1"/>
  <c r="X7958" i="4"/>
  <c r="Z7958" i="4"/>
  <c r="AA7958" i="4"/>
  <c r="U7958" i="4" a="1"/>
  <c r="X741" i="4"/>
  <c r="Z741" i="4"/>
  <c r="AA741" i="4"/>
  <c r="U741" i="4" a="1"/>
  <c r="Z4436" i="4"/>
  <c r="AA4436" i="4"/>
  <c r="X4436" i="4"/>
  <c r="U4436" i="4" a="1"/>
  <c r="U6081" i="4" a="1"/>
  <c r="AA6081" i="4"/>
  <c r="X6081" i="4"/>
  <c r="Z6081" i="4"/>
  <c r="AA3" i="4"/>
  <c r="Z3" i="4"/>
  <c r="X3" i="4"/>
  <c r="U3" i="4" a="1"/>
  <c r="AA3608" i="4"/>
  <c r="X3608" i="4"/>
  <c r="Z3608" i="4"/>
  <c r="U3608" i="4" a="1"/>
  <c r="Z7267" i="4"/>
  <c r="X7267" i="4"/>
  <c r="AA7267" i="4"/>
  <c r="U7267" i="4" a="1"/>
  <c r="Z8181" i="4"/>
  <c r="X8181" i="4"/>
  <c r="AA8181" i="4"/>
  <c r="U8181" i="4" a="1"/>
  <c r="Z4389" i="4"/>
  <c r="X4389" i="4"/>
  <c r="AA4389" i="4"/>
  <c r="U4389" i="4" a="1"/>
  <c r="Z2864" i="4"/>
  <c r="X2864" i="4"/>
  <c r="AA2864" i="4"/>
  <c r="U2864" i="4" a="1"/>
  <c r="X257" i="4"/>
  <c r="AA257" i="4"/>
  <c r="U257" i="4" a="1"/>
  <c r="Z257" i="4"/>
  <c r="AA2414" i="4"/>
  <c r="U2414" i="4" a="1"/>
  <c r="X2414" i="4"/>
  <c r="Z2414" i="4"/>
  <c r="X1438" i="4"/>
  <c r="U1438" i="4" a="1"/>
  <c r="AA1438" i="4"/>
  <c r="Z1438" i="4"/>
  <c r="AA4853" i="4"/>
  <c r="U4853" i="4" a="1"/>
  <c r="X4853" i="4"/>
  <c r="Z4853" i="4"/>
  <c r="Z2641" i="4"/>
  <c r="X2641" i="4"/>
  <c r="U2641" i="4" a="1"/>
  <c r="AA2641" i="4"/>
  <c r="Z6915" i="4"/>
  <c r="AA6915" i="4"/>
  <c r="X6915" i="4"/>
  <c r="U6915" i="4" a="1"/>
  <c r="X2653" i="4"/>
  <c r="AA2653" i="4"/>
  <c r="Z2653" i="4"/>
  <c r="U2653" i="4" a="1"/>
  <c r="Z6194" i="4"/>
  <c r="AA6194" i="4"/>
  <c r="X6194" i="4"/>
  <c r="U6194" i="4" a="1"/>
  <c r="Z3013" i="4"/>
  <c r="U3013" i="4" a="1"/>
  <c r="X3013" i="4"/>
  <c r="AA3013" i="4"/>
  <c r="X3090" i="4"/>
  <c r="Z3090" i="4"/>
  <c r="AA3090" i="4"/>
  <c r="U3090" i="4" a="1"/>
  <c r="X4279" i="4"/>
  <c r="Z4279" i="4"/>
  <c r="U4279" i="4" a="1"/>
  <c r="AA4279" i="4"/>
  <c r="AA6788" i="4"/>
  <c r="Z6788" i="4"/>
  <c r="X6788" i="4"/>
  <c r="U6788" i="4" a="1"/>
  <c r="Z2052" i="4"/>
  <c r="X2052" i="4"/>
  <c r="AA2052" i="4"/>
  <c r="U2052" i="4" a="1"/>
  <c r="X4950" i="4"/>
  <c r="AA4950" i="4"/>
  <c r="Z4950" i="4"/>
  <c r="U4950" i="4" a="1"/>
  <c r="AA4718" i="4"/>
  <c r="Z4718" i="4"/>
  <c r="X4718" i="4"/>
  <c r="U4718" i="4" a="1"/>
  <c r="AA5144" i="4"/>
  <c r="Z5144" i="4"/>
  <c r="X5144" i="4"/>
  <c r="U5144" i="4" a="1"/>
  <c r="X542" i="4"/>
  <c r="Z542" i="4"/>
  <c r="AA542" i="4"/>
  <c r="U542" i="4" a="1"/>
  <c r="X2550" i="4"/>
  <c r="U2550" i="4" a="1"/>
  <c r="AA2550" i="4"/>
  <c r="Z2550" i="4"/>
  <c r="X8210" i="4"/>
  <c r="AA8210" i="4"/>
  <c r="U8210" i="4" a="1"/>
  <c r="Z8210" i="4"/>
  <c r="Z1677" i="4"/>
  <c r="AA1677" i="4"/>
  <c r="X1677" i="4"/>
  <c r="U1677" i="4" a="1"/>
  <c r="Z853" i="4"/>
  <c r="X853" i="4"/>
  <c r="AA853" i="4"/>
  <c r="U853" i="4" a="1"/>
  <c r="Z3766" i="4"/>
  <c r="X3766" i="4"/>
  <c r="AA3766" i="4"/>
  <c r="U3766" i="4" a="1"/>
  <c r="Z1878" i="4"/>
  <c r="AA1878" i="4"/>
  <c r="X1878" i="4"/>
  <c r="U1878" i="4" a="1"/>
  <c r="AA2544" i="4"/>
  <c r="Z2544" i="4"/>
  <c r="X2544" i="4"/>
  <c r="U2544" i="4" a="1"/>
  <c r="AA3292" i="4"/>
  <c r="X3292" i="4"/>
  <c r="Z3292" i="4"/>
  <c r="U3292" i="4" a="1"/>
  <c r="Z3309" i="4"/>
  <c r="AA3309" i="4"/>
  <c r="X3309" i="4"/>
  <c r="U3309" i="4" a="1"/>
  <c r="AA3665" i="4"/>
  <c r="U3665" i="4" a="1"/>
  <c r="Z3665" i="4"/>
  <c r="X3665" i="4"/>
  <c r="X5401" i="4"/>
  <c r="AA5401" i="4"/>
  <c r="Z5401" i="4"/>
  <c r="U5401" i="4" a="1"/>
  <c r="Z7438" i="4"/>
  <c r="X7438" i="4"/>
  <c r="AA7438" i="4"/>
  <c r="U7438" i="4" a="1"/>
  <c r="Z8341" i="4"/>
  <c r="X8341" i="4"/>
  <c r="AA8341" i="4"/>
  <c r="U8341" i="4" a="1"/>
  <c r="X3757" i="4"/>
  <c r="Z3757" i="4"/>
  <c r="AA3757" i="4"/>
  <c r="U3757" i="4" a="1"/>
  <c r="X3173" i="4"/>
  <c r="AA3173" i="4"/>
  <c r="Z3173" i="4"/>
  <c r="U3173" i="4" a="1"/>
  <c r="AA7317" i="4"/>
  <c r="Z7317" i="4"/>
  <c r="X7317" i="4"/>
  <c r="U7317" i="4" a="1"/>
  <c r="Z6909" i="4"/>
  <c r="X6909" i="4"/>
  <c r="AA6909" i="4"/>
  <c r="U6909" i="4" a="1"/>
  <c r="X7698" i="4"/>
  <c r="AA7698" i="4"/>
  <c r="Z7698" i="4"/>
  <c r="U7698" i="4" a="1"/>
  <c r="Z8129" i="4"/>
  <c r="AA8129" i="4"/>
  <c r="X8129" i="4"/>
  <c r="U8129" i="4" a="1"/>
  <c r="Z4623" i="4"/>
  <c r="X4623" i="4"/>
  <c r="AA4623" i="4"/>
  <c r="U4623" i="4" a="1"/>
  <c r="Z7274" i="4"/>
  <c r="X7274" i="4"/>
  <c r="AA7274" i="4"/>
  <c r="U7274" i="4" a="1"/>
  <c r="Z1698" i="4"/>
  <c r="AA1698" i="4"/>
  <c r="X1698" i="4"/>
  <c r="U1698" i="4" a="1"/>
  <c r="Z6786" i="4"/>
  <c r="U6786" i="4" a="1"/>
  <c r="AA6786" i="4"/>
  <c r="X6786" i="4"/>
  <c r="Z3181" i="4"/>
  <c r="X3181" i="4"/>
  <c r="U3181" i="4" a="1"/>
  <c r="AA3181" i="4"/>
  <c r="AA1827" i="4"/>
  <c r="Z1827" i="4"/>
  <c r="X1827" i="4"/>
  <c r="U1827" i="4" a="1"/>
  <c r="X6956" i="4"/>
  <c r="Z6956" i="4"/>
  <c r="U6956" i="4" a="1"/>
  <c r="AA6956" i="4"/>
  <c r="AA3214" i="4"/>
  <c r="U3214" i="4" a="1"/>
  <c r="X3214" i="4"/>
  <c r="Z3214" i="4"/>
  <c r="U3357" i="4" a="1"/>
  <c r="X3357" i="4"/>
  <c r="AA3357" i="4"/>
  <c r="Z3357" i="4"/>
  <c r="AA6894" i="4"/>
  <c r="U6894" i="4" a="1"/>
  <c r="X6894" i="4"/>
  <c r="Z6894" i="4"/>
  <c r="AA4478" i="4"/>
  <c r="X4478" i="4"/>
  <c r="Z4478" i="4"/>
  <c r="U4478" i="4" a="1"/>
  <c r="AA3407" i="4"/>
  <c r="Z3407" i="4"/>
  <c r="X3407" i="4"/>
  <c r="U3407" i="4" a="1"/>
  <c r="AA2901" i="4"/>
  <c r="X2901" i="4"/>
  <c r="Z2901" i="4"/>
  <c r="U2901" i="4" a="1"/>
  <c r="AA5475" i="4"/>
  <c r="X5475" i="4"/>
  <c r="Z5475" i="4"/>
  <c r="U5475" i="4" a="1"/>
  <c r="Z489" i="4"/>
  <c r="X489" i="4"/>
  <c r="U489" i="4" a="1"/>
  <c r="AA489" i="4"/>
  <c r="Z7538" i="4"/>
  <c r="X7538" i="4"/>
  <c r="AA7538" i="4"/>
  <c r="U7538" i="4" a="1"/>
  <c r="Z7982" i="4"/>
  <c r="X7982" i="4"/>
  <c r="U7982" i="4" a="1"/>
  <c r="AA7982" i="4"/>
  <c r="Z1762" i="4"/>
  <c r="X1762" i="4"/>
  <c r="AA1762" i="4"/>
  <c r="U1762" i="4" a="1"/>
  <c r="Z2189" i="4"/>
  <c r="X2189" i="4"/>
  <c r="AA2189" i="4"/>
  <c r="U2189" i="4" a="1"/>
  <c r="Z4346" i="4"/>
  <c r="X4346" i="4"/>
  <c r="U4346" i="4" a="1"/>
  <c r="AA4346" i="4"/>
  <c r="X5912" i="4"/>
  <c r="U5912" i="4" a="1"/>
  <c r="AA5912" i="4"/>
  <c r="Z5912" i="4"/>
  <c r="X5728" i="4"/>
  <c r="U5728" i="4" a="1"/>
  <c r="AA5728" i="4"/>
  <c r="Z5728" i="4"/>
  <c r="AA1140" i="4"/>
  <c r="U1140" i="4" a="1"/>
  <c r="Z1140" i="4"/>
  <c r="X1140" i="4"/>
  <c r="AA4479" i="4"/>
  <c r="U4479" i="4" a="1"/>
  <c r="X4479" i="4"/>
  <c r="Z4479" i="4"/>
  <c r="U2073" i="4" a="1"/>
  <c r="X2073" i="4"/>
  <c r="AA2073" i="4"/>
  <c r="Z2073" i="4"/>
  <c r="Z4835" i="4"/>
  <c r="U4835" i="4" a="1"/>
  <c r="X4835" i="4"/>
  <c r="AA4835" i="4"/>
  <c r="Z1299" i="4"/>
  <c r="U1299" i="4" a="1"/>
  <c r="X1299" i="4"/>
  <c r="AA1299" i="4"/>
  <c r="AA1712" i="4"/>
  <c r="Z1712" i="4"/>
  <c r="U1712" i="4" a="1"/>
  <c r="X1712" i="4"/>
  <c r="Z8019" i="4"/>
  <c r="U8019" i="4" a="1"/>
  <c r="X8019" i="4"/>
  <c r="AA8019" i="4"/>
  <c r="Z145" i="4"/>
  <c r="U145" i="4" a="1"/>
  <c r="X145" i="4"/>
  <c r="AA145" i="4"/>
  <c r="X1255" i="4"/>
  <c r="Z1255" i="4"/>
  <c r="U1255" i="4" a="1"/>
  <c r="AA1255" i="4"/>
  <c r="X7827" i="4"/>
  <c r="U7827" i="4" a="1"/>
  <c r="Z7827" i="4"/>
  <c r="AA7827" i="4"/>
  <c r="X186" i="4"/>
  <c r="U186" i="4" a="1"/>
  <c r="Z186" i="4"/>
  <c r="AA186" i="4"/>
  <c r="X3880" i="4"/>
  <c r="AA3880" i="4"/>
  <c r="Z3880" i="4"/>
  <c r="U3880" i="4" a="1"/>
  <c r="X634" i="4"/>
  <c r="U634" i="4" a="1"/>
  <c r="AA634" i="4"/>
  <c r="Z634" i="4"/>
  <c r="Z7124" i="4"/>
  <c r="U7124" i="4" a="1"/>
  <c r="X7124" i="4"/>
  <c r="AA7124" i="4"/>
  <c r="X1608" i="4"/>
  <c r="Z1608" i="4"/>
  <c r="AA1608" i="4"/>
  <c r="U1608" i="4" a="1"/>
  <c r="U1755" i="4" a="1"/>
  <c r="X1755" i="4"/>
  <c r="Z1755" i="4"/>
  <c r="AA1755" i="4"/>
  <c r="U2015" i="4" a="1"/>
  <c r="Z2015" i="4"/>
  <c r="X2015" i="4"/>
  <c r="AA2015" i="4"/>
  <c r="U3460" i="4" a="1"/>
  <c r="X3460" i="4"/>
  <c r="AA3460" i="4"/>
  <c r="Z3460" i="4"/>
  <c r="U6272" i="4" a="1"/>
  <c r="Z6272" i="4"/>
  <c r="X6272" i="4"/>
  <c r="AA6272" i="4"/>
  <c r="U2812" i="4" a="1"/>
  <c r="Z2812" i="4"/>
  <c r="AA2812" i="4"/>
  <c r="X2812" i="4"/>
  <c r="U6721" i="4" a="1"/>
  <c r="Z6721" i="4"/>
  <c r="X6721" i="4"/>
  <c r="AA6721" i="4"/>
  <c r="AA4263" i="4"/>
  <c r="U4263" i="4" a="1"/>
  <c r="Z4263" i="4"/>
  <c r="X4263" i="4"/>
  <c r="U1892" i="4" a="1"/>
  <c r="AA1892" i="4"/>
  <c r="Z1892" i="4"/>
  <c r="X1892" i="4"/>
  <c r="U4783" i="4" a="1"/>
  <c r="AA4783" i="4"/>
  <c r="X4783" i="4"/>
  <c r="Z4783" i="4"/>
  <c r="X444" i="4"/>
  <c r="U444" i="4" a="1"/>
  <c r="AA444" i="4"/>
  <c r="Z444" i="4"/>
  <c r="AA4503" i="4"/>
  <c r="X4503" i="4"/>
  <c r="U4503" i="4" a="1"/>
  <c r="Z4503" i="4"/>
  <c r="U8248" i="4" a="1"/>
  <c r="X8248" i="4"/>
  <c r="AA8248" i="4"/>
  <c r="Z8248" i="4"/>
  <c r="AA2039" i="4"/>
  <c r="X2039" i="4"/>
  <c r="U2039" i="4" a="1"/>
  <c r="Z2039" i="4"/>
  <c r="Z4537" i="4"/>
  <c r="X4537" i="4"/>
  <c r="AA4537" i="4"/>
  <c r="U4537" i="4" a="1"/>
  <c r="Z7919" i="4"/>
  <c r="X7919" i="4"/>
  <c r="U7919" i="4" a="1"/>
  <c r="AA7919" i="4"/>
  <c r="Z8123" i="4"/>
  <c r="X8123" i="4"/>
  <c r="AA8123" i="4"/>
  <c r="U8123" i="4" a="1"/>
  <c r="AA8048" i="4"/>
  <c r="X8048" i="4"/>
  <c r="Z8048" i="4"/>
  <c r="U8048" i="4" a="1"/>
  <c r="U8117" i="4" a="1"/>
  <c r="Z8117" i="4"/>
  <c r="X8117" i="4"/>
  <c r="AA8117" i="4"/>
  <c r="X7306" i="4"/>
  <c r="U7306" i="4" a="1"/>
  <c r="AA7306" i="4"/>
  <c r="Z7306" i="4"/>
  <c r="AA4883" i="4"/>
  <c r="Z4883" i="4"/>
  <c r="X4883" i="4"/>
  <c r="U4883" i="4" a="1"/>
  <c r="Z8141" i="4"/>
  <c r="AA8141" i="4"/>
  <c r="X8141" i="4"/>
  <c r="U8141" i="4" a="1"/>
  <c r="X5124" i="4"/>
  <c r="Z5124" i="4"/>
  <c r="AA5124" i="4"/>
  <c r="U5124" i="4" a="1"/>
  <c r="X6409" i="4"/>
  <c r="Z6409" i="4"/>
  <c r="AA6409" i="4"/>
  <c r="U6409" i="4" a="1"/>
  <c r="X1243" i="4"/>
  <c r="AA1243" i="4"/>
  <c r="U1243" i="4" a="1"/>
  <c r="Z1243" i="4"/>
  <c r="X1017" i="4"/>
  <c r="AA1017" i="4"/>
  <c r="U1017" i="4" a="1"/>
  <c r="Z1017" i="4"/>
  <c r="X3103" i="4"/>
  <c r="AA3103" i="4"/>
  <c r="U3103" i="4" a="1"/>
  <c r="Z3103" i="4"/>
  <c r="U2521" i="4" a="1"/>
  <c r="AA2521" i="4"/>
  <c r="Z2521" i="4"/>
  <c r="X2521" i="4"/>
  <c r="U1401" i="4" a="1"/>
  <c r="AA1401" i="4"/>
  <c r="X1401" i="4"/>
  <c r="Z1401" i="4"/>
  <c r="X4676" i="4"/>
  <c r="U4676" i="4" a="1"/>
  <c r="AA4676" i="4"/>
  <c r="Z4676" i="4"/>
  <c r="U4867" i="4" a="1"/>
  <c r="AA4867" i="4"/>
  <c r="Z4867" i="4"/>
  <c r="X4867" i="4"/>
  <c r="Z3265" i="4"/>
  <c r="U3265" i="4" a="1"/>
  <c r="AA3265" i="4"/>
  <c r="X3265" i="4"/>
  <c r="X3144" i="4"/>
  <c r="Z3144" i="4"/>
  <c r="U3144" i="4" a="1"/>
  <c r="AA3144" i="4"/>
  <c r="U4209" i="4" a="1"/>
  <c r="Z4209" i="4"/>
  <c r="AA4209" i="4"/>
  <c r="X4209" i="4"/>
  <c r="AA1736" i="4"/>
  <c r="Z1736" i="4"/>
  <c r="U1736" i="4" a="1"/>
  <c r="X1736" i="4"/>
  <c r="AA144" i="4"/>
  <c r="X144" i="4"/>
  <c r="Z144" i="4"/>
  <c r="U144" i="4" a="1"/>
  <c r="Z5069" i="4"/>
  <c r="U5069" i="4" a="1"/>
  <c r="AA5069" i="4"/>
  <c r="X5069" i="4"/>
  <c r="X3781" i="4"/>
  <c r="AA3781" i="4"/>
  <c r="Z3781" i="4"/>
  <c r="U3781" i="4" a="1"/>
  <c r="Z6730" i="4"/>
  <c r="X6730" i="4"/>
  <c r="AA6730" i="4"/>
  <c r="U6730" i="4" a="1"/>
  <c r="X1501" i="4"/>
  <c r="AA1501" i="4"/>
  <c r="Z1501" i="4"/>
  <c r="U1501" i="4" a="1"/>
  <c r="X2078" i="4"/>
  <c r="Z2078" i="4"/>
  <c r="AA2078" i="4"/>
  <c r="U2078" i="4" a="1"/>
  <c r="X4899" i="4"/>
  <c r="AA4899" i="4"/>
  <c r="U4899" i="4" a="1"/>
  <c r="Z4899" i="4"/>
  <c r="X2198" i="4"/>
  <c r="AA2198" i="4"/>
  <c r="Z2198" i="4"/>
  <c r="U2198" i="4" a="1"/>
  <c r="X5452" i="4"/>
  <c r="Z5452" i="4"/>
  <c r="U5452" i="4" a="1"/>
  <c r="AA5452" i="4"/>
  <c r="U7477" i="4" a="1"/>
  <c r="AA7477" i="4"/>
  <c r="X7477" i="4"/>
  <c r="Z7477" i="4"/>
  <c r="Z2822" i="4"/>
  <c r="X2822" i="4"/>
  <c r="AA2822" i="4"/>
  <c r="U2822" i="4" a="1"/>
  <c r="U5426" i="4" a="1"/>
  <c r="Z5426" i="4"/>
  <c r="AA5426" i="4"/>
  <c r="X5426" i="4"/>
  <c r="Z4001" i="4"/>
  <c r="X4001" i="4"/>
  <c r="U4001" i="4" a="1"/>
  <c r="AA4001" i="4"/>
  <c r="Z2281" i="4"/>
  <c r="U2281" i="4" a="1"/>
  <c r="X2281" i="4"/>
  <c r="AA2281" i="4"/>
  <c r="U5292" i="4" a="1"/>
  <c r="Z5292" i="4"/>
  <c r="AA5292" i="4"/>
  <c r="X5292" i="4"/>
  <c r="Z7756" i="4"/>
  <c r="AA7756" i="4"/>
  <c r="X7756" i="4"/>
  <c r="U7756" i="4" a="1"/>
  <c r="Z1882" i="4"/>
  <c r="AA1882" i="4"/>
  <c r="X1882" i="4"/>
  <c r="U1882" i="4" a="1"/>
  <c r="Z362" i="4"/>
  <c r="X362" i="4"/>
  <c r="AA362" i="4"/>
  <c r="U362" i="4" a="1"/>
  <c r="X1330" i="4"/>
  <c r="U1330" i="4" a="1"/>
  <c r="Z1330" i="4"/>
  <c r="AA1330" i="4"/>
  <c r="AA1951" i="4"/>
  <c r="Z1951" i="4"/>
  <c r="X1951" i="4"/>
  <c r="U1951" i="4" a="1"/>
  <c r="X5042" i="4"/>
  <c r="Z5042" i="4"/>
  <c r="AA5042" i="4"/>
  <c r="U5042" i="4" a="1"/>
  <c r="X131" i="4"/>
  <c r="AA131" i="4"/>
  <c r="Z131" i="4"/>
  <c r="U131" i="4" a="1"/>
  <c r="Z3217" i="4"/>
  <c r="U3217" i="4" a="1"/>
  <c r="AA3217" i="4"/>
  <c r="X3217" i="4"/>
  <c r="U6206" i="4" a="1"/>
  <c r="AA6206" i="4"/>
  <c r="X6206" i="4"/>
  <c r="Z6206" i="4"/>
  <c r="U7189" i="4" a="1"/>
  <c r="AA7189" i="4"/>
  <c r="X7189" i="4"/>
  <c r="Z7189" i="4"/>
  <c r="U7773" i="4" a="1"/>
  <c r="Z7773" i="4"/>
  <c r="X7773" i="4"/>
  <c r="AA7773" i="4"/>
  <c r="Z5520" i="4"/>
  <c r="U5520" i="4" a="1"/>
  <c r="X5520" i="4"/>
  <c r="AA5520" i="4"/>
  <c r="Z4945" i="4"/>
  <c r="X4945" i="4"/>
  <c r="U4945" i="4" a="1"/>
  <c r="AA4945" i="4"/>
  <c r="Z8148" i="4"/>
  <c r="AA8148" i="4"/>
  <c r="U8148" i="4" a="1"/>
  <c r="X8148" i="4"/>
  <c r="AA181" i="4"/>
  <c r="X181" i="4"/>
  <c r="Z181" i="4"/>
  <c r="U181" i="4" a="1"/>
  <c r="AA4493" i="4"/>
  <c r="U4493" i="4" a="1"/>
  <c r="X4493" i="4"/>
  <c r="Z4493" i="4"/>
  <c r="AA5856" i="4"/>
  <c r="Z5856" i="4"/>
  <c r="U5856" i="4" a="1"/>
  <c r="X5856" i="4"/>
  <c r="AA5318" i="4"/>
  <c r="U5318" i="4" a="1"/>
  <c r="Z5318" i="4"/>
  <c r="X5318" i="4"/>
  <c r="Z3415" i="4"/>
  <c r="AA3415" i="4"/>
  <c r="U3415" i="4" a="1"/>
  <c r="X3415" i="4"/>
  <c r="U3447" i="4" a="1"/>
  <c r="X3447" i="4"/>
  <c r="Z3447" i="4"/>
  <c r="AA3447" i="4"/>
  <c r="Z8330" i="4"/>
  <c r="AA8330" i="4"/>
  <c r="X8330" i="4"/>
  <c r="U8330" i="4" a="1"/>
  <c r="U3864" i="4" a="1"/>
  <c r="AA3864" i="4"/>
  <c r="X3864" i="4"/>
  <c r="Z3864" i="4"/>
  <c r="AA6517" i="4"/>
  <c r="X6517" i="4"/>
  <c r="Z6517" i="4"/>
  <c r="U6517" i="4" a="1"/>
  <c r="X4939" i="4"/>
  <c r="Z4939" i="4"/>
  <c r="AA4939" i="4"/>
  <c r="U4939" i="4" a="1"/>
  <c r="AA966" i="4"/>
  <c r="X966" i="4"/>
  <c r="U966" i="4" a="1"/>
  <c r="Z966" i="4"/>
  <c r="X1308" i="4"/>
  <c r="U1308" i="4" a="1"/>
  <c r="Z1308" i="4"/>
  <c r="AA1308" i="4"/>
  <c r="U5" i="4" a="1"/>
  <c r="AA5" i="4"/>
  <c r="Z5" i="4"/>
  <c r="X5" i="4"/>
  <c r="Z6175" i="4"/>
  <c r="X6175" i="4"/>
  <c r="AA6175" i="4"/>
  <c r="U6175" i="4" a="1"/>
  <c r="U1536" i="4" a="1"/>
  <c r="Z1536" i="4"/>
  <c r="X1536" i="4"/>
  <c r="AA1536" i="4"/>
  <c r="X1671" i="4"/>
  <c r="U1671" i="4" a="1"/>
  <c r="AA1671" i="4"/>
  <c r="Z1671" i="4"/>
  <c r="U7428" i="4" a="1"/>
  <c r="X7428" i="4"/>
  <c r="AA7428" i="4"/>
  <c r="Z7428" i="4"/>
  <c r="AA4145" i="4"/>
  <c r="U4145" i="4" a="1"/>
  <c r="Z4145" i="4"/>
  <c r="X4145" i="4"/>
  <c r="AA7172" i="4"/>
  <c r="U7172" i="4" a="1"/>
  <c r="X7172" i="4"/>
  <c r="Z7172" i="4"/>
  <c r="Z5108" i="4"/>
  <c r="X5108" i="4"/>
  <c r="AA5108" i="4"/>
  <c r="U5108" i="4" a="1"/>
  <c r="AA6106" i="4"/>
  <c r="U6106" i="4" a="1"/>
  <c r="X6106" i="4"/>
  <c r="Z6106" i="4"/>
  <c r="AA2266" i="4"/>
  <c r="U2266" i="4" a="1"/>
  <c r="Z2266" i="4"/>
  <c r="X2266" i="4"/>
  <c r="AA2200" i="4"/>
  <c r="U2200" i="4" a="1"/>
  <c r="Z2200" i="4"/>
  <c r="X2200" i="4"/>
  <c r="AA3022" i="4"/>
  <c r="Z3022" i="4"/>
  <c r="U3022" i="4" a="1"/>
  <c r="X3022" i="4"/>
  <c r="X6798" i="4"/>
  <c r="U6798" i="4" a="1"/>
  <c r="AA6798" i="4"/>
  <c r="Z6798" i="4"/>
  <c r="X5953" i="4"/>
  <c r="AA5953" i="4"/>
  <c r="Z5953" i="4"/>
  <c r="U5953" i="4" a="1"/>
  <c r="X6075" i="4"/>
  <c r="AA6075" i="4"/>
  <c r="U6075" i="4" a="1"/>
  <c r="Z6075" i="4"/>
  <c r="X5320" i="4"/>
  <c r="AA5320" i="4"/>
  <c r="Z5320" i="4"/>
  <c r="U5320" i="4" a="1"/>
  <c r="X1149" i="4"/>
  <c r="AA1149" i="4"/>
  <c r="Z1149" i="4"/>
  <c r="U1149" i="4" a="1"/>
  <c r="X4326" i="4"/>
  <c r="AA4326" i="4"/>
  <c r="Z4326" i="4"/>
  <c r="U4326" i="4" a="1"/>
  <c r="AA3464" i="4"/>
  <c r="X3464" i="4"/>
  <c r="Z3464" i="4"/>
  <c r="U3464" i="4" a="1"/>
  <c r="AA6565" i="4"/>
  <c r="X6565" i="4"/>
  <c r="Z6565" i="4"/>
  <c r="U6565" i="4" a="1"/>
  <c r="U6983" i="4" a="1"/>
  <c r="Z6983" i="4"/>
  <c r="X6983" i="4"/>
  <c r="AA6983" i="4"/>
  <c r="X1373" i="4"/>
  <c r="AA1373" i="4"/>
  <c r="U1373" i="4" a="1"/>
  <c r="Z1373" i="4"/>
  <c r="U3126" i="4" a="1"/>
  <c r="AA3126" i="4"/>
  <c r="X3126" i="4"/>
  <c r="Z3126" i="4"/>
  <c r="AA5968" i="4"/>
  <c r="X5968" i="4"/>
  <c r="U5968" i="4" a="1"/>
  <c r="Z5968" i="4"/>
  <c r="AA5058" i="4"/>
  <c r="U5058" i="4" a="1"/>
  <c r="Z5058" i="4"/>
  <c r="X5058" i="4"/>
  <c r="X6704" i="4"/>
  <c r="Z6704" i="4"/>
  <c r="AA6704" i="4"/>
  <c r="U6704" i="4" a="1"/>
  <c r="AA3512" i="4"/>
  <c r="U3512" i="4" a="1"/>
  <c r="X3512" i="4"/>
  <c r="Z3512" i="4"/>
  <c r="X4470" i="4"/>
  <c r="U4470" i="4" a="1"/>
  <c r="AA4470" i="4"/>
  <c r="Z4470" i="4"/>
  <c r="Z4940" i="4"/>
  <c r="X4940" i="4"/>
  <c r="AA4940" i="4"/>
  <c r="U4940" i="4" a="1"/>
  <c r="X6033" i="4"/>
  <c r="U6033" i="4" a="1"/>
  <c r="AA6033" i="4"/>
  <c r="Z6033" i="4"/>
  <c r="Z678" i="4"/>
  <c r="U678" i="4" a="1"/>
  <c r="X678" i="4"/>
  <c r="AA678" i="4"/>
  <c r="U329" i="4" a="1"/>
  <c r="AA329" i="4"/>
  <c r="X329" i="4"/>
  <c r="Z329" i="4"/>
  <c r="U7026" i="4" a="1"/>
  <c r="AA7026" i="4"/>
  <c r="Z7026" i="4"/>
  <c r="X7026" i="4"/>
  <c r="X5938" i="4"/>
  <c r="AA5938" i="4"/>
  <c r="U5938" i="4" a="1"/>
  <c r="Z5938" i="4"/>
  <c r="AA3175" i="4"/>
  <c r="X3175" i="4"/>
  <c r="U3175" i="4" a="1"/>
  <c r="Z3175" i="4"/>
  <c r="AA4468" i="4"/>
  <c r="X4468" i="4"/>
  <c r="U4468" i="4" a="1"/>
  <c r="Z4468" i="4"/>
  <c r="AA2804" i="4"/>
  <c r="X2804" i="4"/>
  <c r="U2804" i="4" a="1"/>
  <c r="Z2804" i="4"/>
  <c r="AA3079" i="4"/>
  <c r="X3079" i="4"/>
  <c r="Z3079" i="4"/>
  <c r="U3079" i="4" a="1"/>
  <c r="X2877" i="4"/>
  <c r="AA2877" i="4"/>
  <c r="Z2877" i="4"/>
  <c r="U2877" i="4" a="1"/>
  <c r="X2969" i="4"/>
  <c r="U2969" i="4" a="1"/>
  <c r="AA2969" i="4"/>
  <c r="Z2969" i="4"/>
  <c r="Z3576" i="4"/>
  <c r="AA3576" i="4"/>
  <c r="U3576" i="4" a="1"/>
  <c r="X3576" i="4"/>
  <c r="Z792" i="4"/>
  <c r="AA792" i="4"/>
  <c r="U792" i="4" a="1"/>
  <c r="X792" i="4"/>
  <c r="Z7974" i="4"/>
  <c r="U7974" i="4" a="1"/>
  <c r="AA7974" i="4"/>
  <c r="X7974" i="4"/>
  <c r="Z7565" i="4"/>
  <c r="AA7565" i="4"/>
  <c r="U7565" i="4" a="1"/>
  <c r="X7565" i="4"/>
  <c r="Z2106" i="4"/>
  <c r="AA2106" i="4"/>
  <c r="U2106" i="4" a="1"/>
  <c r="X2106" i="4"/>
  <c r="AA3201" i="4"/>
  <c r="Z3201" i="4"/>
  <c r="U3201" i="4" a="1"/>
  <c r="X3201" i="4"/>
  <c r="Z6875" i="4"/>
  <c r="AA6875" i="4"/>
  <c r="U6875" i="4" a="1"/>
  <c r="X6875" i="4"/>
  <c r="AA1256" i="4"/>
  <c r="Z1256" i="4"/>
  <c r="X1256" i="4"/>
  <c r="U1256" i="4" a="1"/>
  <c r="AA1270" i="4"/>
  <c r="Z1270" i="4"/>
  <c r="U1270" i="4" a="1"/>
  <c r="X1270" i="4"/>
  <c r="U4963" i="4" a="1"/>
  <c r="Z4963" i="4"/>
  <c r="AA4963" i="4"/>
  <c r="X4963" i="4"/>
  <c r="AA2416" i="4"/>
  <c r="Z2416" i="4"/>
  <c r="U2416" i="4" a="1"/>
  <c r="X2416" i="4"/>
  <c r="X939" i="4"/>
  <c r="AA939" i="4"/>
  <c r="Z939" i="4"/>
  <c r="U939" i="4" a="1"/>
  <c r="AA6054" i="4"/>
  <c r="Z6054" i="4"/>
  <c r="U6054" i="4" a="1"/>
  <c r="X6054" i="4"/>
  <c r="X3712" i="4"/>
  <c r="AA3712" i="4"/>
  <c r="U3712" i="4" a="1"/>
  <c r="Z3712" i="4"/>
  <c r="U1106" i="4" a="1"/>
  <c r="Z1106" i="4"/>
  <c r="X1106" i="4"/>
  <c r="AA1106" i="4"/>
  <c r="X2565" i="4"/>
  <c r="AA2565" i="4"/>
  <c r="Z2565" i="4"/>
  <c r="U2565" i="4" a="1"/>
  <c r="AA7673" i="4"/>
  <c r="X7673" i="4"/>
  <c r="Z7673" i="4"/>
  <c r="U7673" i="4" a="1"/>
  <c r="AA1368" i="4"/>
  <c r="X1368" i="4"/>
  <c r="U1368" i="4" a="1"/>
  <c r="Z1368" i="4"/>
  <c r="AA2158" i="4"/>
  <c r="X2158" i="4"/>
  <c r="Z2158" i="4"/>
  <c r="U2158" i="4" a="1"/>
  <c r="AA3796" i="4"/>
  <c r="X3796" i="4"/>
  <c r="Z3796" i="4"/>
  <c r="U3796" i="4" a="1"/>
  <c r="AA8228" i="4"/>
  <c r="Z8228" i="4"/>
  <c r="X8228" i="4"/>
  <c r="U8228" i="4" a="1"/>
  <c r="AA7748" i="4"/>
  <c r="X7748" i="4"/>
  <c r="Z7748" i="4"/>
  <c r="U7748" i="4" a="1"/>
  <c r="X2222" i="4"/>
  <c r="AA2222" i="4"/>
  <c r="U2222" i="4" a="1"/>
  <c r="Z2222" i="4"/>
  <c r="AA3507" i="4"/>
  <c r="X3507" i="4"/>
  <c r="U3507" i="4" a="1"/>
  <c r="Z3507" i="4"/>
  <c r="AA437" i="4"/>
  <c r="U437" i="4" a="1"/>
  <c r="X437" i="4"/>
  <c r="Z437" i="4"/>
  <c r="AA8102" i="4"/>
  <c r="U8102" i="4" a="1"/>
  <c r="X8102" i="4"/>
  <c r="Z8102" i="4"/>
  <c r="AA6323" i="4"/>
  <c r="U6323" i="4" a="1"/>
  <c r="X6323" i="4"/>
  <c r="Z6323" i="4"/>
  <c r="AA7055" i="4"/>
  <c r="X7055" i="4"/>
  <c r="U7055" i="4" a="1"/>
  <c r="Z7055" i="4"/>
  <c r="AA5125" i="4"/>
  <c r="U5125" i="4" a="1"/>
  <c r="Z5125" i="4"/>
  <c r="X5125" i="4"/>
  <c r="AA7031" i="4"/>
  <c r="Z7031" i="4"/>
  <c r="U7031" i="4" a="1"/>
  <c r="X7031" i="4"/>
  <c r="X1614" i="4"/>
  <c r="AA1614" i="4"/>
  <c r="U1614" i="4" a="1"/>
  <c r="Z1614" i="4"/>
  <c r="U5893" i="4" a="1"/>
  <c r="Z5893" i="4"/>
  <c r="X5893" i="4"/>
  <c r="AA5893" i="4"/>
  <c r="Z4009" i="4"/>
  <c r="X4009" i="4"/>
  <c r="U4009" i="4" a="1"/>
  <c r="AA4009" i="4"/>
  <c r="X5366" i="4"/>
  <c r="Z5366" i="4"/>
  <c r="U5366" i="4" a="1"/>
  <c r="AA5366" i="4"/>
  <c r="Z6182" i="4"/>
  <c r="X6182" i="4"/>
  <c r="U6182" i="4" a="1"/>
  <c r="AA6182" i="4"/>
  <c r="U4872" i="4" a="1"/>
  <c r="AA4872" i="4"/>
  <c r="Z4872" i="4"/>
  <c r="X4872" i="4"/>
  <c r="U1476" i="4" a="1"/>
  <c r="Z1476" i="4"/>
  <c r="X1476" i="4"/>
  <c r="AA1476" i="4"/>
  <c r="Z26" i="4"/>
  <c r="X26" i="4"/>
  <c r="U26" i="4" a="1"/>
  <c r="AA26" i="4"/>
  <c r="X8320" i="4"/>
  <c r="U8320" i="4" a="1"/>
  <c r="Z8320" i="4"/>
  <c r="AA8320" i="4"/>
  <c r="U4211" i="4" a="1"/>
  <c r="Z4211" i="4"/>
  <c r="X4211" i="4"/>
  <c r="AA4211" i="4"/>
  <c r="U796" i="4" a="1"/>
  <c r="Z796" i="4"/>
  <c r="X796" i="4"/>
  <c r="AA796" i="4"/>
  <c r="U7520" i="4" a="1"/>
  <c r="X7520" i="4"/>
  <c r="AA7520" i="4"/>
  <c r="Z7520" i="4"/>
  <c r="Z4909" i="4"/>
  <c r="U4909" i="4" a="1"/>
  <c r="AA4909" i="4"/>
  <c r="X4909" i="4"/>
  <c r="Z378" i="4"/>
  <c r="U378" i="4" a="1"/>
  <c r="AA378" i="4"/>
  <c r="X378" i="4"/>
  <c r="Z6231" i="4"/>
  <c r="AA6231" i="4"/>
  <c r="U6231" i="4" a="1"/>
  <c r="X6231" i="4"/>
  <c r="Z663" i="4"/>
  <c r="U663" i="4" a="1"/>
  <c r="AA663" i="4"/>
  <c r="X663" i="4"/>
  <c r="X4083" i="4"/>
  <c r="AA4083" i="4"/>
  <c r="Z4083" i="4"/>
  <c r="U4083" i="4" a="1"/>
  <c r="AA5791" i="4"/>
  <c r="U5791" i="4" a="1"/>
  <c r="Z5791" i="4"/>
  <c r="X5791" i="4"/>
  <c r="AA1904" i="4"/>
  <c r="U1904" i="4" a="1"/>
  <c r="Z1904" i="4"/>
  <c r="X1904" i="4"/>
  <c r="AA2761" i="4"/>
  <c r="U2761" i="4" a="1"/>
  <c r="X2761" i="4"/>
  <c r="Z2761" i="4"/>
  <c r="X7757" i="4"/>
  <c r="U7757" i="4" a="1"/>
  <c r="AA7757" i="4"/>
  <c r="Z7757" i="4"/>
  <c r="AA5562" i="4"/>
  <c r="X5562" i="4"/>
  <c r="U5562" i="4" a="1"/>
  <c r="Z5562" i="4"/>
  <c r="AA7235" i="4"/>
  <c r="X7235" i="4"/>
  <c r="U7235" i="4" a="1"/>
  <c r="Z7235" i="4"/>
  <c r="U6349" i="4" a="1"/>
  <c r="X6349" i="4"/>
  <c r="AA6349" i="4"/>
  <c r="Z6349" i="4"/>
  <c r="U5623" i="4" a="1"/>
  <c r="X5623" i="4"/>
  <c r="AA5623" i="4"/>
  <c r="Z5623" i="4"/>
  <c r="U5857" i="4" a="1"/>
  <c r="X5857" i="4"/>
  <c r="AA5857" i="4"/>
  <c r="Z5857" i="4"/>
  <c r="X2280" i="4"/>
  <c r="AA2280" i="4"/>
  <c r="U2280" i="4" a="1"/>
  <c r="Z2280" i="4"/>
  <c r="Z2817" i="4"/>
  <c r="U2817" i="4" a="1"/>
  <c r="AA2817" i="4"/>
  <c r="X2817" i="4"/>
  <c r="AA6234" i="4"/>
  <c r="X6234" i="4"/>
  <c r="U6234" i="4" a="1"/>
  <c r="Z6234" i="4"/>
  <c r="AA2251" i="4"/>
  <c r="Z2251" i="4"/>
  <c r="X2251" i="4"/>
  <c r="U2251" i="4" a="1"/>
  <c r="Z2623" i="4"/>
  <c r="X2623" i="4"/>
  <c r="AA2623" i="4"/>
  <c r="U2623" i="4" a="1"/>
  <c r="X2155" i="4"/>
  <c r="AA2155" i="4"/>
  <c r="Z2155" i="4"/>
  <c r="U2155" i="4" a="1"/>
  <c r="Z6259" i="4"/>
  <c r="AA6259" i="4"/>
  <c r="X6259" i="4"/>
  <c r="U6259" i="4" a="1"/>
  <c r="X4943" i="4"/>
  <c r="Z4943" i="4"/>
  <c r="AA4943" i="4"/>
  <c r="U4943" i="4" a="1"/>
  <c r="U4882" i="4" a="1"/>
  <c r="Z4882" i="4"/>
  <c r="AA4882" i="4"/>
  <c r="X4882" i="4"/>
  <c r="X3545" i="4"/>
  <c r="U3545" i="4" a="1"/>
  <c r="Z3545" i="4"/>
  <c r="AA3545" i="4"/>
  <c r="X3386" i="4"/>
  <c r="Z3386" i="4"/>
  <c r="U3386" i="4" a="1"/>
  <c r="AA3386" i="4"/>
  <c r="AA1410" i="4"/>
  <c r="Z1410" i="4"/>
  <c r="U1410" i="4" a="1"/>
  <c r="X1410" i="4"/>
  <c r="X1628" i="4"/>
  <c r="Z1628" i="4"/>
  <c r="U1628" i="4" a="1"/>
  <c r="AA1628" i="4"/>
  <c r="Z6372" i="4"/>
  <c r="AA6372" i="4"/>
  <c r="X6372" i="4"/>
  <c r="U6372" i="4" a="1"/>
  <c r="AA3196" i="4"/>
  <c r="X3196" i="4"/>
  <c r="U3196" i="4" a="1"/>
  <c r="Z3196" i="4"/>
  <c r="U4061" i="4" a="1"/>
  <c r="AA4061" i="4"/>
  <c r="X4061" i="4"/>
  <c r="Z4061" i="4"/>
  <c r="AA854" i="4"/>
  <c r="U854" i="4" a="1"/>
  <c r="X854" i="4"/>
  <c r="Z854" i="4"/>
  <c r="AA7042" i="4"/>
  <c r="U7042" i="4" a="1"/>
  <c r="X7042" i="4"/>
  <c r="Z7042" i="4"/>
  <c r="U3436" i="4" a="1"/>
  <c r="Z3436" i="4"/>
  <c r="X3436" i="4"/>
  <c r="AA3436" i="4"/>
  <c r="AA2538" i="4"/>
  <c r="U2538" i="4" a="1"/>
  <c r="X2538" i="4"/>
  <c r="Z2538" i="4"/>
  <c r="U807" i="4" a="1"/>
  <c r="AA807" i="4"/>
  <c r="Z807" i="4"/>
  <c r="X807" i="4"/>
  <c r="AA2721" i="4"/>
  <c r="Z2721" i="4"/>
  <c r="U2721" i="4" a="1"/>
  <c r="X2721" i="4"/>
  <c r="AA4180" i="4"/>
  <c r="Z4180" i="4"/>
  <c r="U4180" i="4" a="1"/>
  <c r="X4180" i="4"/>
  <c r="AA323" i="4"/>
  <c r="Z323" i="4"/>
  <c r="U323" i="4" a="1"/>
  <c r="X323" i="4"/>
  <c r="AA5309" i="4"/>
  <c r="U5309" i="4" a="1"/>
  <c r="Z5309" i="4"/>
  <c r="X5309" i="4"/>
  <c r="AA1114" i="4"/>
  <c r="U1114" i="4" a="1"/>
  <c r="Z1114" i="4"/>
  <c r="X1114" i="4"/>
  <c r="U6318" i="4" a="1"/>
  <c r="AA6318" i="4"/>
  <c r="Z6318" i="4"/>
  <c r="X6318" i="4"/>
  <c r="AA5215" i="4"/>
  <c r="U5215" i="4" a="1"/>
  <c r="X5215" i="4"/>
  <c r="Z5215" i="4"/>
  <c r="AA3461" i="4"/>
  <c r="U3461" i="4" a="1"/>
  <c r="X3461" i="4"/>
  <c r="Z3461" i="4"/>
  <c r="AA4720" i="4"/>
  <c r="U4720" i="4" a="1"/>
  <c r="X4720" i="4"/>
  <c r="Z4720" i="4"/>
  <c r="X3050" i="4"/>
  <c r="U3050" i="4" a="1"/>
  <c r="Z3050" i="4"/>
  <c r="AA3050" i="4"/>
  <c r="AA3208" i="4"/>
  <c r="U3208" i="4" a="1"/>
  <c r="X3208" i="4"/>
  <c r="Z3208" i="4"/>
  <c r="X2811" i="4"/>
  <c r="U2811" i="4" a="1"/>
  <c r="AA2811" i="4"/>
  <c r="Z2811" i="4"/>
  <c r="U4385" i="4" a="1"/>
  <c r="X4385" i="4"/>
  <c r="Z4385" i="4"/>
  <c r="AA4385" i="4"/>
  <c r="U6697" i="4" a="1"/>
  <c r="X6697" i="4"/>
  <c r="AA6697" i="4"/>
  <c r="Z6697" i="4"/>
  <c r="U56" i="4" a="1"/>
  <c r="X56" i="4"/>
  <c r="AA56" i="4"/>
  <c r="Z56" i="4"/>
  <c r="Z1893" i="4"/>
  <c r="X1893" i="4"/>
  <c r="U1893" i="4" a="1"/>
  <c r="AA1893" i="4"/>
  <c r="X5511" i="4"/>
  <c r="Z5511" i="4"/>
  <c r="AA5511" i="4"/>
  <c r="U5511" i="4" a="1"/>
  <c r="AA6004" i="4"/>
  <c r="U6004" i="4" a="1"/>
  <c r="X6004" i="4"/>
  <c r="Z6004" i="4"/>
  <c r="U7898" i="4" a="1"/>
  <c r="AA7898" i="4"/>
  <c r="X7898" i="4"/>
  <c r="Z7898" i="4"/>
  <c r="AA190" i="4"/>
  <c r="U190" i="4" a="1"/>
  <c r="Z190" i="4"/>
  <c r="X190" i="4"/>
  <c r="AA2253" i="4"/>
  <c r="X2253" i="4"/>
  <c r="U2253" i="4" a="1"/>
  <c r="Z2253" i="4"/>
  <c r="U7039" i="4" a="1"/>
  <c r="Z7039" i="4"/>
  <c r="AA7039" i="4"/>
  <c r="X7039" i="4"/>
  <c r="X785" i="4"/>
  <c r="AA785" i="4"/>
  <c r="Z785" i="4"/>
  <c r="U785" i="4" a="1"/>
  <c r="U8159" i="4" a="1"/>
  <c r="X8159" i="4"/>
  <c r="Z8159" i="4"/>
  <c r="AA8159" i="4"/>
  <c r="Z8197" i="4"/>
  <c r="U8197" i="4" a="1"/>
  <c r="X8197" i="4"/>
  <c r="AA8197" i="4"/>
  <c r="X3252" i="4"/>
  <c r="U3252" i="4" a="1"/>
  <c r="Z3252" i="4"/>
  <c r="AA3252" i="4"/>
  <c r="Z1694" i="4"/>
  <c r="U1694" i="4" a="1"/>
  <c r="X1694" i="4"/>
  <c r="AA1694" i="4"/>
  <c r="U5402" i="4" a="1"/>
  <c r="AA5402" i="4"/>
  <c r="X5402" i="4"/>
  <c r="Z5402" i="4"/>
  <c r="U5132" i="4" a="1"/>
  <c r="AA5132" i="4"/>
  <c r="Z5132" i="4"/>
  <c r="X5132" i="4"/>
  <c r="U218" i="4" a="1"/>
  <c r="AA218" i="4"/>
  <c r="Z218" i="4"/>
  <c r="X218" i="4"/>
  <c r="Z7860" i="4"/>
  <c r="U7860" i="4" a="1"/>
  <c r="AA7860" i="4"/>
  <c r="X7860" i="4"/>
  <c r="Z4416" i="4"/>
  <c r="AA4416" i="4"/>
  <c r="U4416" i="4" a="1"/>
  <c r="X4416" i="4"/>
  <c r="U4027" i="4" a="1"/>
  <c r="AA4027" i="4"/>
  <c r="Z4027" i="4"/>
  <c r="X4027" i="4"/>
  <c r="Z3855" i="4"/>
  <c r="U3855" i="4" a="1"/>
  <c r="AA3855" i="4"/>
  <c r="X3855" i="4"/>
  <c r="AA8016" i="4"/>
  <c r="U8016" i="4" a="1"/>
  <c r="Z8016" i="4"/>
  <c r="X8016" i="4"/>
  <c r="AA4528" i="4"/>
  <c r="Z4528" i="4"/>
  <c r="U4528" i="4" a="1"/>
  <c r="X4528" i="4"/>
  <c r="AA3802" i="4"/>
  <c r="Z3802" i="4"/>
  <c r="U3802" i="4" a="1"/>
  <c r="X3802" i="4"/>
  <c r="AA4096" i="4"/>
  <c r="X4096" i="4"/>
  <c r="U4096" i="4" a="1"/>
  <c r="Z4096" i="4"/>
  <c r="AA7493" i="4"/>
  <c r="U7493" i="4" a="1"/>
  <c r="Z7493" i="4"/>
  <c r="X7493" i="4"/>
  <c r="AA6532" i="4"/>
  <c r="X6532" i="4"/>
  <c r="Z6532" i="4"/>
  <c r="U6532" i="4" a="1"/>
  <c r="AA6918" i="4"/>
  <c r="U6918" i="4" a="1"/>
  <c r="Z6918" i="4"/>
  <c r="X6918" i="4"/>
  <c r="U5627" i="4" a="1"/>
  <c r="AA5627" i="4"/>
  <c r="Z5627" i="4"/>
  <c r="X5627" i="4"/>
  <c r="Z3599" i="4"/>
  <c r="U3599" i="4" a="1"/>
  <c r="AA3599" i="4"/>
  <c r="X3599" i="4"/>
  <c r="Z4167" i="4"/>
  <c r="AA4167" i="4"/>
  <c r="U4167" i="4" a="1"/>
  <c r="X4167" i="4"/>
  <c r="Z4888" i="4"/>
  <c r="AA4888" i="4"/>
  <c r="U4888" i="4" a="1"/>
  <c r="X4888" i="4"/>
  <c r="Z4116" i="4"/>
  <c r="X4116" i="4"/>
  <c r="U4116" i="4" a="1"/>
  <c r="AA4116" i="4"/>
  <c r="Z953" i="4"/>
  <c r="X953" i="4"/>
  <c r="U953" i="4" a="1"/>
  <c r="AA953" i="4"/>
  <c r="U868" i="4" a="1"/>
  <c r="X868" i="4"/>
  <c r="Z868" i="4"/>
  <c r="AA868" i="4"/>
  <c r="AA1075" i="4"/>
  <c r="X1075" i="4"/>
  <c r="Z1075" i="4"/>
  <c r="U1075" i="4" a="1"/>
  <c r="AA3215" i="4"/>
  <c r="X3215" i="4"/>
  <c r="Z3215" i="4"/>
  <c r="U3215" i="4" a="1"/>
  <c r="X2635" i="4"/>
  <c r="Z2635" i="4"/>
  <c r="U2635" i="4" a="1"/>
  <c r="AA2635" i="4"/>
  <c r="Z5760" i="4"/>
  <c r="X5760" i="4"/>
  <c r="U5760" i="4" a="1"/>
  <c r="AA5760" i="4"/>
  <c r="AA2881" i="4"/>
  <c r="Z2881" i="4"/>
  <c r="X2881" i="4"/>
  <c r="U2881" i="4" a="1"/>
  <c r="X5090" i="4"/>
  <c r="Z5090" i="4"/>
  <c r="AA5090" i="4"/>
  <c r="U5090" i="4" a="1"/>
  <c r="Z8035" i="4"/>
  <c r="X8035" i="4"/>
  <c r="AA8035" i="4"/>
  <c r="U8035" i="4" a="1"/>
  <c r="U5585" i="4" a="1"/>
  <c r="Z5585" i="4"/>
  <c r="X5585" i="4"/>
  <c r="AA5585" i="4"/>
  <c r="U2256" i="4" a="1"/>
  <c r="X2256" i="4"/>
  <c r="AA2256" i="4"/>
  <c r="Z2256" i="4"/>
  <c r="U8052" i="4" a="1"/>
  <c r="AA8052" i="4"/>
  <c r="X8052" i="4"/>
  <c r="Z8052" i="4"/>
  <c r="U5269" i="4" a="1"/>
  <c r="Z5269" i="4"/>
  <c r="X5269" i="4"/>
  <c r="AA5269" i="4"/>
  <c r="U114" i="4" a="1"/>
  <c r="X114" i="4"/>
  <c r="AA114" i="4"/>
  <c r="Z114" i="4"/>
  <c r="U823" i="4" a="1"/>
  <c r="X823" i="4"/>
  <c r="AA823" i="4"/>
  <c r="Z823" i="4"/>
  <c r="U7794" i="4" a="1"/>
  <c r="AA7794" i="4"/>
  <c r="Z7794" i="4"/>
  <c r="X7794" i="4"/>
  <c r="U4840" i="4" a="1"/>
  <c r="AA4840" i="4"/>
  <c r="Z4840" i="4"/>
  <c r="X4840" i="4"/>
  <c r="U3224" i="4" a="1"/>
  <c r="Z3224" i="4"/>
  <c r="X3224" i="4"/>
  <c r="AA3224" i="4"/>
  <c r="Z2965" i="4"/>
  <c r="AA2965" i="4"/>
  <c r="U2965" i="4" a="1"/>
  <c r="X2965" i="4"/>
  <c r="Z142" i="4"/>
  <c r="U142" i="4" a="1"/>
  <c r="AA142" i="4"/>
  <c r="X142" i="4"/>
  <c r="U7059" i="4" a="1"/>
  <c r="AA7059" i="4"/>
  <c r="Z7059" i="4"/>
  <c r="X7059" i="4"/>
  <c r="U902" i="4" a="1"/>
  <c r="AA902" i="4"/>
  <c r="X902" i="4"/>
  <c r="Z902" i="4"/>
  <c r="X706" i="4"/>
  <c r="U706" i="4" a="1"/>
  <c r="AA706" i="4"/>
  <c r="Z706" i="4"/>
  <c r="Z744" i="4"/>
  <c r="AA744" i="4"/>
  <c r="U744" i="4" a="1"/>
  <c r="X744" i="4"/>
  <c r="U2185" i="4" a="1"/>
  <c r="AA2185" i="4"/>
  <c r="Z2185" i="4"/>
  <c r="X2185" i="4"/>
  <c r="X7202" i="4"/>
  <c r="Z7202" i="4"/>
  <c r="U7202" i="4" a="1"/>
  <c r="AA7202" i="4"/>
  <c r="U5899" i="4" a="1"/>
  <c r="X5899" i="4"/>
  <c r="Z5899" i="4"/>
  <c r="AA5899" i="4"/>
  <c r="U617" i="4" a="1"/>
  <c r="X617" i="4"/>
  <c r="Z617" i="4"/>
  <c r="AA617" i="4"/>
  <c r="X6701" i="4"/>
  <c r="U6701" i="4" a="1"/>
  <c r="Z6701" i="4"/>
  <c r="AA6701" i="4"/>
  <c r="AA3329" i="4"/>
  <c r="Z3329" i="4"/>
  <c r="U3329" i="4" a="1"/>
  <c r="X3329" i="4"/>
  <c r="X1841" i="4"/>
  <c r="AA1841" i="4"/>
  <c r="U1841" i="4" a="1"/>
  <c r="Z1841" i="4"/>
  <c r="X1824" i="4"/>
  <c r="AA1824" i="4"/>
  <c r="U1824" i="4" a="1"/>
  <c r="Z1824" i="4"/>
  <c r="X1739" i="4"/>
  <c r="U1739" i="4" a="1"/>
  <c r="Z1739" i="4"/>
  <c r="AA1739" i="4"/>
  <c r="AA7807" i="4"/>
  <c r="U7807" i="4" a="1"/>
  <c r="Z7807" i="4"/>
  <c r="X7807" i="4"/>
  <c r="X7261" i="4"/>
  <c r="U7261" i="4" a="1"/>
  <c r="AA7261" i="4"/>
  <c r="Z7261" i="4"/>
  <c r="X7322" i="4"/>
  <c r="U7322" i="4" a="1"/>
  <c r="Z7322" i="4"/>
  <c r="AA7322" i="4"/>
  <c r="U3137" i="4" a="1"/>
  <c r="AA3137" i="4"/>
  <c r="Z3137" i="4"/>
  <c r="X3137" i="4"/>
  <c r="Z511" i="4"/>
  <c r="AA511" i="4"/>
  <c r="U511" i="4" a="1"/>
  <c r="X511" i="4"/>
  <c r="U7783" i="4" a="1"/>
  <c r="AA7783" i="4"/>
  <c r="X7783" i="4"/>
  <c r="Z7783" i="4"/>
  <c r="AA5615" i="4"/>
  <c r="X5615" i="4"/>
  <c r="U5615" i="4" a="1"/>
  <c r="Z5615" i="4"/>
  <c r="AA7166" i="4"/>
  <c r="X7166" i="4"/>
  <c r="Z7166" i="4"/>
  <c r="U7166" i="4" a="1"/>
  <c r="AA16" i="4"/>
  <c r="U16" i="4" a="1"/>
  <c r="X16" i="4"/>
  <c r="Z16" i="4"/>
  <c r="AA609" i="4"/>
  <c r="U609" i="4" a="1"/>
  <c r="Z609" i="4"/>
  <c r="X609" i="4"/>
  <c r="U4580" i="4" a="1"/>
  <c r="AA4580" i="4"/>
  <c r="X4580" i="4"/>
  <c r="Z4580" i="4"/>
  <c r="Z6871" i="4"/>
  <c r="AA6871" i="4"/>
  <c r="U6871" i="4" a="1"/>
  <c r="X6871" i="4"/>
  <c r="Z325" i="4"/>
  <c r="AA325" i="4"/>
  <c r="U325" i="4" a="1"/>
  <c r="X325" i="4"/>
  <c r="Z3819" i="4"/>
  <c r="AA3819" i="4"/>
  <c r="X3819" i="4"/>
  <c r="U3819" i="4" a="1"/>
  <c r="U1981" i="4" a="1"/>
  <c r="AA1981" i="4"/>
  <c r="X1981" i="4"/>
  <c r="Z1981" i="4"/>
  <c r="AA7602" i="4"/>
  <c r="Z7602" i="4"/>
  <c r="U7602" i="4" a="1"/>
  <c r="X7602" i="4"/>
  <c r="X4924" i="4"/>
  <c r="AA4924" i="4"/>
  <c r="Z4924" i="4"/>
  <c r="U4924" i="4" a="1"/>
  <c r="AA226" i="4"/>
  <c r="X226" i="4"/>
  <c r="Z226" i="4"/>
  <c r="U226" i="4" a="1"/>
  <c r="X3082" i="4"/>
  <c r="U3082" i="4" a="1"/>
  <c r="Z3082" i="4"/>
  <c r="AA3082" i="4"/>
  <c r="X3341" i="4"/>
  <c r="Z3341" i="4"/>
  <c r="U3341" i="4" a="1"/>
  <c r="AA3341" i="4"/>
  <c r="U1248" i="4" a="1"/>
  <c r="X1248" i="4"/>
  <c r="Z1248" i="4"/>
  <c r="AA1248" i="4"/>
  <c r="U2094" i="4" a="1"/>
  <c r="X2094" i="4"/>
  <c r="Z2094" i="4"/>
  <c r="AA2094" i="4"/>
  <c r="U3987" i="4" a="1"/>
  <c r="Z3987" i="4"/>
  <c r="X3987" i="4"/>
  <c r="AA3987" i="4"/>
  <c r="U3218" i="4" a="1"/>
  <c r="X3218" i="4"/>
  <c r="AA3218" i="4"/>
  <c r="Z3218" i="4"/>
  <c r="U636" i="4" a="1"/>
  <c r="X636" i="4"/>
  <c r="AA636" i="4"/>
  <c r="Z636" i="4"/>
  <c r="U2577" i="4" a="1"/>
  <c r="X2577" i="4"/>
  <c r="AA2577" i="4"/>
  <c r="Z2577" i="4"/>
  <c r="U7418" i="4" a="1"/>
  <c r="Z7418" i="4"/>
  <c r="X7418" i="4"/>
  <c r="AA7418" i="4"/>
  <c r="AA2465" i="4"/>
  <c r="X2465" i="4"/>
  <c r="Z2465" i="4"/>
  <c r="U2465" i="4" a="1"/>
  <c r="X4094" i="4"/>
  <c r="Z4094" i="4"/>
  <c r="AA4094" i="4"/>
  <c r="U4094" i="4" a="1"/>
  <c r="X7820" i="4"/>
  <c r="Z7820" i="4"/>
  <c r="AA7820" i="4"/>
  <c r="U7820" i="4" a="1"/>
  <c r="X262" i="4"/>
  <c r="U262" i="4" a="1"/>
  <c r="Z262" i="4"/>
  <c r="AA262" i="4"/>
  <c r="AA6717" i="4"/>
  <c r="Z6717" i="4"/>
  <c r="U6717" i="4" a="1"/>
  <c r="X6717" i="4"/>
  <c r="U2705" i="4" a="1"/>
  <c r="Z2705" i="4"/>
  <c r="AA2705" i="4"/>
  <c r="X2705" i="4"/>
  <c r="U6690" i="4" a="1"/>
  <c r="AA6690" i="4"/>
  <c r="X6690" i="4"/>
  <c r="Z6690" i="4"/>
  <c r="U4871" i="4" a="1"/>
  <c r="AA4871" i="4"/>
  <c r="Z4871" i="4"/>
  <c r="X4871" i="4"/>
  <c r="U7429" i="4" a="1"/>
  <c r="AA7429" i="4"/>
  <c r="Z7429" i="4"/>
  <c r="X7429" i="4"/>
  <c r="U1428" i="4" a="1"/>
  <c r="AA1428" i="4"/>
  <c r="X1428" i="4"/>
  <c r="Z1428" i="4"/>
  <c r="U33" i="4" a="1"/>
  <c r="AA33" i="4"/>
  <c r="Z33" i="4"/>
  <c r="X33" i="4"/>
  <c r="U3206" i="4" a="1"/>
  <c r="AA3206" i="4"/>
  <c r="Z3206" i="4"/>
  <c r="X3206" i="4"/>
  <c r="U1691" i="4" a="1"/>
  <c r="AA1691" i="4"/>
  <c r="Z1691" i="4"/>
  <c r="X1691" i="4"/>
  <c r="X7891" i="4"/>
  <c r="U7891" i="4" a="1"/>
  <c r="AA7891" i="4"/>
  <c r="Z7891" i="4"/>
  <c r="Z51" i="4"/>
  <c r="X51" i="4"/>
  <c r="U51" i="4" a="1"/>
  <c r="AA51" i="4"/>
  <c r="U1040" i="4" a="1"/>
  <c r="Z1040" i="4"/>
  <c r="X1040" i="4"/>
  <c r="AA1040" i="4"/>
  <c r="Z7859" i="4"/>
  <c r="X7859" i="4"/>
  <c r="AA7859" i="4"/>
  <c r="U7859" i="4" a="1"/>
  <c r="Z3957" i="4"/>
  <c r="X3957" i="4"/>
  <c r="AA3957" i="4"/>
  <c r="U3957" i="4" a="1"/>
  <c r="U2302" i="4" a="1"/>
  <c r="AA2302" i="4"/>
  <c r="Z2302" i="4"/>
  <c r="X2302" i="4"/>
  <c r="U7373" i="4" a="1"/>
  <c r="X7373" i="4"/>
  <c r="Z7373" i="4"/>
  <c r="AA7373" i="4"/>
  <c r="U7747" i="4" a="1"/>
  <c r="AA7747" i="4"/>
  <c r="X7747" i="4"/>
  <c r="Z7747" i="4"/>
  <c r="U4912" i="4" a="1"/>
  <c r="Z4912" i="4"/>
  <c r="AA4912" i="4"/>
  <c r="X4912" i="4"/>
  <c r="U7763" i="4" a="1"/>
  <c r="AA7763" i="4"/>
  <c r="X7763" i="4"/>
  <c r="Z7763" i="4"/>
  <c r="U8279" i="4" a="1"/>
  <c r="AA8279" i="4"/>
  <c r="Z8279" i="4"/>
  <c r="X8279" i="4"/>
  <c r="U2149" i="4" a="1"/>
  <c r="Z2149" i="4"/>
  <c r="X2149" i="4"/>
  <c r="AA2149" i="4"/>
  <c r="AA4255" i="4"/>
  <c r="X4255" i="4"/>
  <c r="Z4255" i="4"/>
  <c r="U4255" i="4" a="1"/>
  <c r="U2385" i="4" a="1"/>
  <c r="AA2385" i="4"/>
  <c r="Z2385" i="4"/>
  <c r="X2385" i="4"/>
  <c r="AA2097" i="4"/>
  <c r="U2097" i="4" a="1"/>
  <c r="X2097" i="4"/>
  <c r="Z2097" i="4"/>
  <c r="U3425" i="4" a="1"/>
  <c r="X3425" i="4"/>
  <c r="Z3425" i="4"/>
  <c r="AA3425" i="4"/>
  <c r="AA3806" i="4"/>
  <c r="U3806" i="4" a="1"/>
  <c r="Z3806" i="4"/>
  <c r="X3806" i="4"/>
  <c r="AA8028" i="4"/>
  <c r="X8028" i="4"/>
  <c r="Z8028" i="4"/>
  <c r="U8028" i="4" a="1"/>
  <c r="AA338" i="4"/>
  <c r="X338" i="4"/>
  <c r="U338" i="4" a="1"/>
  <c r="Z338" i="4"/>
  <c r="AA2702" i="4"/>
  <c r="U2702" i="4" a="1"/>
  <c r="X2702" i="4"/>
  <c r="Z2702" i="4"/>
  <c r="U7464" i="4" a="1"/>
  <c r="AA7464" i="4"/>
  <c r="X7464" i="4"/>
  <c r="Z7464" i="4"/>
  <c r="U6193" i="4" a="1"/>
  <c r="X6193" i="4"/>
  <c r="AA6193" i="4"/>
  <c r="Z6193" i="4"/>
  <c r="U7238" i="4" a="1"/>
  <c r="X7238" i="4"/>
  <c r="AA7238" i="4"/>
  <c r="Z7238" i="4"/>
  <c r="U1986" i="4" a="1"/>
  <c r="Z1986" i="4"/>
  <c r="X1986" i="4"/>
  <c r="AA1986" i="4"/>
  <c r="X6569" i="4"/>
  <c r="AA6569" i="4"/>
  <c r="U6569" i="4" a="1"/>
  <c r="Z6569" i="4"/>
  <c r="X576" i="4"/>
  <c r="Z576" i="4"/>
  <c r="U576" i="4" a="1"/>
  <c r="AA576" i="4"/>
  <c r="Z3888" i="4"/>
  <c r="AA3888" i="4"/>
  <c r="U3888" i="4" a="1"/>
  <c r="X3888" i="4"/>
  <c r="AA6904" i="4"/>
  <c r="U6904" i="4" a="1"/>
  <c r="X6904" i="4"/>
  <c r="Z6904" i="4"/>
  <c r="AA1673" i="4"/>
  <c r="U1673" i="4" a="1"/>
  <c r="X1673" i="4"/>
  <c r="Z1673" i="4"/>
  <c r="Z3906" i="4"/>
  <c r="AA3906" i="4"/>
  <c r="U3906" i="4" a="1"/>
  <c r="X3906" i="4"/>
  <c r="Z1329" i="4"/>
  <c r="AA1329" i="4"/>
  <c r="X1329" i="4"/>
  <c r="U1329" i="4" a="1"/>
  <c r="Z4529" i="4"/>
  <c r="AA4529" i="4"/>
  <c r="X4529" i="4"/>
  <c r="U4529" i="4" a="1"/>
  <c r="AA8280" i="4"/>
  <c r="Z8280" i="4"/>
  <c r="U8280" i="4" a="1"/>
  <c r="X8280" i="4"/>
  <c r="AA28" i="4"/>
  <c r="U28" i="4" a="1"/>
  <c r="X28" i="4"/>
  <c r="Z28" i="4"/>
  <c r="U2206" i="4" a="1"/>
  <c r="AA2206" i="4"/>
  <c r="Z2206" i="4"/>
  <c r="X2206" i="4"/>
  <c r="U4151" i="4" a="1"/>
  <c r="AA4151" i="4"/>
  <c r="Z4151" i="4"/>
  <c r="X4151" i="4"/>
  <c r="U7743" i="4" a="1"/>
  <c r="AA7743" i="4"/>
  <c r="Z7743" i="4"/>
  <c r="X7743" i="4"/>
  <c r="U8108" i="4" a="1"/>
  <c r="AA8108" i="4"/>
  <c r="X8108" i="4"/>
  <c r="Z8108" i="4"/>
  <c r="AA271" i="4"/>
  <c r="U271" i="4" a="1"/>
  <c r="Z271" i="4"/>
  <c r="X271" i="4"/>
  <c r="Z6801" i="4"/>
  <c r="AA6801" i="4"/>
  <c r="X6801" i="4"/>
  <c r="U6801" i="4" a="1"/>
  <c r="Z2471" i="4"/>
  <c r="AA2471" i="4"/>
  <c r="U2471" i="4" a="1"/>
  <c r="X2471" i="4"/>
  <c r="Z5544" i="4"/>
  <c r="X5544" i="4"/>
  <c r="U5544" i="4" a="1"/>
  <c r="AA5544" i="4"/>
  <c r="U720" i="4" a="1"/>
  <c r="X720" i="4"/>
  <c r="AA720" i="4"/>
  <c r="Z720" i="4"/>
  <c r="AA3727" i="4"/>
  <c r="U3727" i="4" a="1"/>
  <c r="Z3727" i="4"/>
  <c r="X3727" i="4"/>
  <c r="U3821" i="4" a="1"/>
  <c r="AA3821" i="4"/>
  <c r="X3821" i="4"/>
  <c r="Z3821" i="4"/>
  <c r="U359" i="4" a="1"/>
  <c r="X359" i="4"/>
  <c r="Z359" i="4"/>
  <c r="AA359" i="4"/>
  <c r="U7068" i="4" a="1"/>
  <c r="X7068" i="4"/>
  <c r="AA7068" i="4"/>
  <c r="Z7068" i="4"/>
  <c r="X3067" i="4"/>
  <c r="AA3067" i="4"/>
  <c r="U3067" i="4" a="1"/>
  <c r="Z3067" i="4"/>
  <c r="U3171" i="4" a="1"/>
  <c r="Z3171" i="4"/>
  <c r="AA3171" i="4"/>
  <c r="X3171" i="4"/>
  <c r="U385" i="4" a="1"/>
  <c r="Z385" i="4"/>
  <c r="X385" i="4"/>
  <c r="AA385" i="4"/>
  <c r="AA897" i="4"/>
  <c r="U897" i="4" a="1"/>
  <c r="X897" i="4"/>
  <c r="Z897" i="4"/>
  <c r="AA6955" i="4"/>
  <c r="X6955" i="4"/>
  <c r="U6955" i="4" a="1"/>
  <c r="Z6955" i="4"/>
  <c r="AA7843" i="4"/>
  <c r="X7843" i="4"/>
  <c r="U7843" i="4" a="1"/>
  <c r="Z7843" i="4"/>
  <c r="AA8121" i="4"/>
  <c r="X8121" i="4"/>
  <c r="Z8121" i="4"/>
  <c r="U8121" i="4" a="1"/>
  <c r="AA5877" i="4"/>
  <c r="X5877" i="4"/>
  <c r="Z5877" i="4"/>
  <c r="U5877" i="4" a="1"/>
  <c r="AA728" i="4"/>
  <c r="X728" i="4"/>
  <c r="Z728" i="4"/>
  <c r="U728" i="4" a="1"/>
  <c r="X1124" i="4"/>
  <c r="U1124" i="4" a="1"/>
  <c r="AA1124" i="4"/>
  <c r="Z1124" i="4"/>
  <c r="Z5944" i="4"/>
  <c r="U5944" i="4" a="1"/>
  <c r="AA5944" i="4"/>
  <c r="X5944" i="4"/>
  <c r="U5986" i="4" a="1"/>
  <c r="X5986" i="4"/>
  <c r="AA5986" i="4"/>
  <c r="Z5986" i="4"/>
  <c r="U6769" i="4" a="1"/>
  <c r="X6769" i="4"/>
  <c r="AA6769" i="4"/>
  <c r="Z6769" i="4"/>
  <c r="X1865" i="4"/>
  <c r="AA1865" i="4"/>
  <c r="Z1865" i="4"/>
  <c r="U1865" i="4" a="1"/>
  <c r="X3042" i="4"/>
  <c r="Z3042" i="4"/>
  <c r="AA3042" i="4"/>
  <c r="U3042" i="4" a="1"/>
  <c r="X1999" i="4"/>
  <c r="AA1999" i="4"/>
  <c r="Z1999" i="4"/>
  <c r="U1999" i="4" a="1"/>
  <c r="X1900" i="4"/>
  <c r="AA1900" i="4"/>
  <c r="Z1900" i="4"/>
  <c r="U1900" i="4" a="1"/>
  <c r="X518" i="4"/>
  <c r="U518" i="4" a="1"/>
  <c r="AA518" i="4"/>
  <c r="Z518" i="4"/>
  <c r="U4383" i="4" a="1"/>
  <c r="X4383" i="4"/>
  <c r="AA4383" i="4"/>
  <c r="Z4383" i="4"/>
  <c r="U7467" i="4" a="1"/>
  <c r="X7467" i="4"/>
  <c r="AA7467" i="4"/>
  <c r="Z7467" i="4"/>
  <c r="U4655" i="4" a="1"/>
  <c r="X4655" i="4"/>
  <c r="AA4655" i="4"/>
  <c r="Z4655" i="4"/>
  <c r="X5753" i="4"/>
  <c r="U5753" i="4" a="1"/>
  <c r="AA5753" i="4"/>
  <c r="Z5753" i="4"/>
  <c r="X1482" i="4"/>
  <c r="U1482" i="4" a="1"/>
  <c r="Z1482" i="4"/>
  <c r="AA1482" i="4"/>
  <c r="X60" i="4"/>
  <c r="Z60" i="4"/>
  <c r="AA60" i="4"/>
  <c r="U60" i="4" a="1"/>
  <c r="AA8185" i="4"/>
  <c r="Z8185" i="4"/>
  <c r="U8185" i="4" a="1"/>
  <c r="X8185" i="4"/>
  <c r="AA1455" i="4"/>
  <c r="Z1455" i="4"/>
  <c r="U1455" i="4" a="1"/>
  <c r="X1455" i="4"/>
  <c r="AA4508" i="4"/>
  <c r="X4508" i="4"/>
  <c r="Z4508" i="4"/>
  <c r="U4508" i="4" a="1"/>
  <c r="AA3831" i="4"/>
  <c r="Z3831" i="4"/>
  <c r="U3831" i="4" a="1"/>
  <c r="X3831" i="4"/>
  <c r="Z5597" i="4"/>
  <c r="U5597" i="4" a="1"/>
  <c r="AA5597" i="4"/>
  <c r="X5597" i="4"/>
  <c r="AA235" i="4"/>
  <c r="Z235" i="4"/>
  <c r="U235" i="4" a="1"/>
  <c r="X235" i="4"/>
  <c r="Z4843" i="4"/>
  <c r="AA4843" i="4"/>
  <c r="U4843" i="4" a="1"/>
  <c r="X4843" i="4"/>
  <c r="U3517" i="4" a="1"/>
  <c r="X3517" i="4"/>
  <c r="AA3517" i="4"/>
  <c r="Z3517" i="4"/>
  <c r="U5070" i="4" a="1"/>
  <c r="X5070" i="4"/>
  <c r="AA5070" i="4"/>
  <c r="Z5070" i="4"/>
  <c r="U6640" i="4" a="1"/>
  <c r="X6640" i="4"/>
  <c r="AA6640" i="4"/>
  <c r="Z6640" i="4"/>
  <c r="Z6563" i="4"/>
  <c r="U6563" i="4" a="1"/>
  <c r="AA6563" i="4"/>
  <c r="X6563" i="4"/>
  <c r="Z584" i="4"/>
  <c r="X584" i="4"/>
  <c r="AA584" i="4"/>
  <c r="U584" i="4" a="1"/>
  <c r="Z6171" i="4"/>
  <c r="X6171" i="4"/>
  <c r="AA6171" i="4"/>
  <c r="U6171" i="4" a="1"/>
  <c r="Z7489" i="4"/>
  <c r="X7489" i="4"/>
  <c r="AA7489" i="4"/>
  <c r="U7489" i="4" a="1"/>
  <c r="Z5476" i="4"/>
  <c r="AA5476" i="4"/>
  <c r="X5476" i="4"/>
  <c r="U5476" i="4" a="1"/>
  <c r="AA1529" i="4"/>
  <c r="Z1529" i="4"/>
  <c r="U1529" i="4" a="1"/>
  <c r="X1529" i="4"/>
  <c r="Z281" i="4"/>
  <c r="U281" i="4" a="1"/>
  <c r="AA281" i="4"/>
  <c r="X281" i="4"/>
  <c r="U4652" i="4" a="1"/>
  <c r="AA4652" i="4"/>
  <c r="Z4652" i="4"/>
  <c r="X4652" i="4"/>
  <c r="U3148" i="4" a="1"/>
  <c r="AA3148" i="4"/>
  <c r="Z3148" i="4"/>
  <c r="X3148" i="4"/>
  <c r="U4555" i="4" a="1"/>
  <c r="AA4555" i="4"/>
  <c r="Z4555" i="4"/>
  <c r="X4555" i="4"/>
  <c r="U5846" i="4" a="1"/>
  <c r="Z5846" i="4"/>
  <c r="AA5846" i="4"/>
  <c r="X5846" i="4"/>
  <c r="U1117" i="4" a="1"/>
  <c r="AA1117" i="4"/>
  <c r="Z1117" i="4"/>
  <c r="X1117" i="4"/>
  <c r="Z5156" i="4"/>
  <c r="AA5156" i="4"/>
  <c r="U5156" i="4" a="1"/>
  <c r="X5156" i="4"/>
  <c r="Z1597" i="4"/>
  <c r="U1597" i="4" a="1"/>
  <c r="AA1597" i="4"/>
  <c r="X1597" i="4"/>
  <c r="Z5238" i="4"/>
  <c r="U5238" i="4" a="1"/>
  <c r="AA5238" i="4"/>
  <c r="X5238" i="4"/>
  <c r="X5624" i="4"/>
  <c r="U5624" i="4" a="1"/>
  <c r="AA5624" i="4"/>
  <c r="Z5624" i="4"/>
  <c r="U1029" i="4" a="1"/>
  <c r="AA1029" i="4"/>
  <c r="X1029" i="4"/>
  <c r="Z1029" i="4"/>
  <c r="U2847" i="4" a="1"/>
  <c r="AA2847" i="4"/>
  <c r="X2847" i="4"/>
  <c r="Z2847" i="4"/>
  <c r="U5908" i="4" a="1"/>
  <c r="AA5908" i="4"/>
  <c r="X5908" i="4"/>
  <c r="Z5908" i="4"/>
  <c r="U500" i="4" a="1"/>
  <c r="AA500" i="4"/>
  <c r="X500" i="4"/>
  <c r="Z500" i="4"/>
  <c r="U7821" i="4" a="1"/>
  <c r="AA7821" i="4"/>
  <c r="X7821" i="4"/>
  <c r="Z7821" i="4"/>
  <c r="U1162" i="4" a="1"/>
  <c r="AA1162" i="4"/>
  <c r="X1162" i="4"/>
  <c r="Z1162" i="4"/>
  <c r="U6440" i="4" a="1"/>
  <c r="AA6440" i="4"/>
  <c r="X6440" i="4"/>
  <c r="Z6440" i="4"/>
  <c r="X5188" i="4"/>
  <c r="U5188" i="4" a="1"/>
  <c r="AA5188" i="4"/>
  <c r="Z5188" i="4"/>
  <c r="X7923" i="4"/>
  <c r="AA7923" i="4"/>
  <c r="U7923" i="4" a="1"/>
  <c r="Z7923" i="4"/>
  <c r="Z6485" i="4"/>
  <c r="X6485" i="4"/>
  <c r="AA6485" i="4"/>
  <c r="U6485" i="4" a="1"/>
  <c r="U4756" i="4" a="1"/>
  <c r="Z4756" i="4"/>
  <c r="X4756" i="4"/>
  <c r="AA4756" i="4"/>
  <c r="AA7500" i="4"/>
  <c r="U7500" i="4" a="1"/>
  <c r="X7500" i="4"/>
  <c r="Z7500" i="4"/>
  <c r="Z3708" i="4"/>
  <c r="U3708" i="4" a="1"/>
  <c r="AA3708" i="4"/>
  <c r="X3708" i="4"/>
  <c r="Z1766" i="4"/>
  <c r="X1766" i="4"/>
  <c r="AA1766" i="4"/>
  <c r="U1766" i="4" a="1"/>
  <c r="AA2704" i="4"/>
  <c r="Z2704" i="4"/>
  <c r="U2704" i="4" a="1"/>
  <c r="X2704" i="4"/>
  <c r="AA3248" i="4"/>
  <c r="Z3248" i="4"/>
  <c r="X3248" i="4"/>
  <c r="U3248" i="4" a="1"/>
  <c r="AA3799" i="4"/>
  <c r="Z3799" i="4"/>
  <c r="X3799" i="4"/>
  <c r="U3799" i="4" a="1"/>
  <c r="Z6221" i="4"/>
  <c r="AA6221" i="4"/>
  <c r="X6221" i="4"/>
  <c r="U6221" i="4" a="1"/>
  <c r="Z522" i="4"/>
  <c r="AA522" i="4"/>
  <c r="X522" i="4"/>
  <c r="U522" i="4" a="1"/>
  <c r="U2084" i="4" a="1"/>
  <c r="X2084" i="4"/>
  <c r="Z2084" i="4"/>
  <c r="AA2084" i="4"/>
  <c r="Z352" i="4"/>
  <c r="U352" i="4" a="1"/>
  <c r="X352" i="4"/>
  <c r="AA352" i="4"/>
  <c r="AA790" i="4"/>
  <c r="U790" i="4" a="1"/>
  <c r="X790" i="4"/>
  <c r="Z790" i="4"/>
  <c r="U4957" i="4" a="1"/>
  <c r="AA4957" i="4"/>
  <c r="X4957" i="4"/>
  <c r="Z4957" i="4"/>
  <c r="AA5891" i="4"/>
  <c r="X5891" i="4"/>
  <c r="U5891" i="4" a="1"/>
  <c r="Z5891" i="4"/>
  <c r="X4488" i="4"/>
  <c r="AA4488" i="4"/>
  <c r="U4488" i="4" a="1"/>
  <c r="Z4488" i="4"/>
  <c r="X3188" i="4"/>
  <c r="AA3188" i="4"/>
  <c r="U3188" i="4" a="1"/>
  <c r="Z3188" i="4"/>
  <c r="X5022" i="4"/>
  <c r="U5022" i="4" a="1"/>
  <c r="Z5022" i="4"/>
  <c r="AA5022" i="4"/>
  <c r="X4150" i="4"/>
  <c r="AA4150" i="4"/>
  <c r="U4150" i="4" a="1"/>
  <c r="Z4150" i="4"/>
  <c r="X3133" i="4"/>
  <c r="U3133" i="4" a="1"/>
  <c r="Z3133" i="4"/>
  <c r="AA3133" i="4"/>
  <c r="Z538" i="4"/>
  <c r="U538" i="4" a="1"/>
  <c r="AA538" i="4"/>
  <c r="X538" i="4"/>
  <c r="Z4443" i="4"/>
  <c r="U4443" i="4" a="1"/>
  <c r="X4443" i="4"/>
  <c r="AA4443" i="4"/>
  <c r="X4971" i="4"/>
  <c r="AA4971" i="4"/>
  <c r="Z4971" i="4"/>
  <c r="U4971" i="4" a="1"/>
  <c r="X6315" i="4"/>
  <c r="AA6315" i="4"/>
  <c r="U6315" i="4" a="1"/>
  <c r="Z6315" i="4"/>
  <c r="X6183" i="4"/>
  <c r="AA6183" i="4"/>
  <c r="U6183" i="4" a="1"/>
  <c r="Z6183" i="4"/>
  <c r="X5866" i="4"/>
  <c r="Z5866" i="4"/>
  <c r="U5866" i="4" a="1"/>
  <c r="AA5866" i="4"/>
  <c r="X3397" i="4"/>
  <c r="Z3397" i="4"/>
  <c r="AA3397" i="4"/>
  <c r="U3397" i="4" a="1"/>
  <c r="X5670" i="4"/>
  <c r="Z5670" i="4"/>
  <c r="U5670" i="4" a="1"/>
  <c r="AA5670" i="4"/>
  <c r="X7441" i="4"/>
  <c r="AA7441" i="4"/>
  <c r="U7441" i="4" a="1"/>
  <c r="Z7441" i="4"/>
  <c r="AA3773" i="4"/>
  <c r="U3773" i="4" a="1"/>
  <c r="Z3773" i="4"/>
  <c r="X3773" i="4"/>
  <c r="X5421" i="4"/>
  <c r="U5421" i="4" a="1"/>
  <c r="AA5421" i="4"/>
  <c r="Z5421" i="4"/>
  <c r="X3704" i="4"/>
  <c r="AA3704" i="4"/>
  <c r="Z3704" i="4"/>
  <c r="U3704" i="4" a="1"/>
  <c r="X1783" i="4"/>
  <c r="Z1783" i="4"/>
  <c r="AA1783" i="4"/>
  <c r="U1783" i="4" a="1"/>
  <c r="X2144" i="4"/>
  <c r="Z2144" i="4"/>
  <c r="AA2144" i="4"/>
  <c r="U2144" i="4" a="1"/>
  <c r="X921" i="4"/>
  <c r="Z921" i="4"/>
  <c r="U921" i="4" a="1"/>
  <c r="AA921" i="4"/>
  <c r="X7229" i="4"/>
  <c r="U7229" i="4" a="1"/>
  <c r="Z7229" i="4"/>
  <c r="AA7229" i="4"/>
  <c r="Z6350" i="4"/>
  <c r="U6350" i="4" a="1"/>
  <c r="X6350" i="4"/>
  <c r="AA6350" i="4"/>
  <c r="X123" i="4"/>
  <c r="Z123" i="4"/>
  <c r="AA123" i="4"/>
  <c r="U123" i="4" a="1"/>
  <c r="Z1107" i="4"/>
  <c r="U1107" i="4" a="1"/>
  <c r="AA1107" i="4"/>
  <c r="X1107" i="4"/>
  <c r="Z3569" i="4"/>
  <c r="AA3569" i="4"/>
  <c r="U3569" i="4" a="1"/>
  <c r="X3569" i="4"/>
  <c r="Z4388" i="4"/>
  <c r="AA4388" i="4"/>
  <c r="U4388" i="4" a="1"/>
  <c r="X4388" i="4"/>
  <c r="Z3125" i="4"/>
  <c r="AA3125" i="4"/>
  <c r="U3125" i="4" a="1"/>
  <c r="X3125" i="4"/>
  <c r="U5439" i="4" a="1"/>
  <c r="AA5439" i="4"/>
  <c r="Z5439" i="4"/>
  <c r="X5439" i="4"/>
  <c r="AA6125" i="4"/>
  <c r="U6125" i="4" a="1"/>
  <c r="Z6125" i="4"/>
  <c r="X6125" i="4"/>
  <c r="X2941" i="4"/>
  <c r="U2941" i="4" a="1"/>
  <c r="AA2941" i="4"/>
  <c r="Z2941" i="4"/>
  <c r="Z3834" i="4"/>
  <c r="U3834" i="4" a="1"/>
  <c r="X3834" i="4"/>
  <c r="AA3834" i="4"/>
  <c r="AA1791" i="4"/>
  <c r="Z1791" i="4"/>
  <c r="U1791" i="4" a="1"/>
  <c r="X1791" i="4"/>
  <c r="AA7848" i="4"/>
  <c r="U7848" i="4" a="1"/>
  <c r="X7848" i="4"/>
  <c r="Z7848" i="4"/>
  <c r="AA2343" i="4"/>
  <c r="X2343" i="4"/>
  <c r="Z2343" i="4"/>
  <c r="U2343" i="4" a="1"/>
  <c r="X7518" i="4"/>
  <c r="AA7518" i="4"/>
  <c r="U7518" i="4" a="1"/>
  <c r="Z7518" i="4"/>
  <c r="X2568" i="4"/>
  <c r="U2568" i="4" a="1"/>
  <c r="Z2568" i="4"/>
  <c r="AA2568" i="4"/>
  <c r="X2187" i="4"/>
  <c r="U2187" i="4" a="1"/>
  <c r="Z2187" i="4"/>
  <c r="AA2187" i="4"/>
  <c r="U335" i="4" a="1"/>
  <c r="Z335" i="4"/>
  <c r="AA335" i="4"/>
  <c r="X335" i="4"/>
  <c r="U5543" i="4" a="1"/>
  <c r="X5543" i="4"/>
  <c r="AA5543" i="4"/>
  <c r="Z5543" i="4"/>
  <c r="U6093" i="4" a="1"/>
  <c r="AA6093" i="4"/>
  <c r="X6093" i="4"/>
  <c r="Z6093" i="4"/>
  <c r="U4809" i="4" a="1"/>
  <c r="X4809" i="4"/>
  <c r="AA4809" i="4"/>
  <c r="Z4809" i="4"/>
  <c r="U4365" i="4" a="1"/>
  <c r="X4365" i="4"/>
  <c r="AA4365" i="4"/>
  <c r="Z4365" i="4"/>
  <c r="U7164" i="4" a="1"/>
  <c r="X7164" i="4"/>
  <c r="Z7164" i="4"/>
  <c r="AA7164" i="4"/>
  <c r="U2518" i="4" a="1"/>
  <c r="AA2518" i="4"/>
  <c r="X2518" i="4"/>
  <c r="Z2518" i="4"/>
  <c r="U4885" i="4" a="1"/>
  <c r="AA4885" i="4"/>
  <c r="X4885" i="4"/>
  <c r="Z4885" i="4"/>
  <c r="U2370" i="4" a="1"/>
  <c r="AA2370" i="4"/>
  <c r="X2370" i="4"/>
  <c r="Z2370" i="4"/>
  <c r="U6885" i="4" a="1"/>
  <c r="Z6885" i="4"/>
  <c r="AA6885" i="4"/>
  <c r="X6885" i="4"/>
  <c r="AA4198" i="4"/>
  <c r="X4198" i="4"/>
  <c r="Z4198" i="4"/>
  <c r="U4198" i="4" a="1"/>
  <c r="X2632" i="4"/>
  <c r="Z2632" i="4"/>
  <c r="U2632" i="4" a="1"/>
  <c r="AA2632" i="4"/>
  <c r="U8333" i="4" a="1"/>
  <c r="X8333" i="4"/>
  <c r="Z8333" i="4"/>
  <c r="AA8333" i="4"/>
  <c r="U3503" i="4" a="1"/>
  <c r="X3503" i="4"/>
  <c r="Z3503" i="4"/>
  <c r="AA3503" i="4"/>
  <c r="X5821" i="4"/>
  <c r="Z5821" i="4"/>
  <c r="AA5821" i="4"/>
  <c r="U5821" i="4" a="1"/>
  <c r="Z6226" i="4"/>
  <c r="AA6226" i="4"/>
  <c r="U6226" i="4" a="1"/>
  <c r="X6226" i="4"/>
  <c r="X8254" i="4"/>
  <c r="Z8254" i="4"/>
  <c r="AA8254" i="4"/>
  <c r="U8254" i="4" a="1"/>
  <c r="Z4622" i="4"/>
  <c r="X4622" i="4"/>
  <c r="U4622" i="4" a="1"/>
  <c r="AA4622" i="4"/>
  <c r="X1229" i="4"/>
  <c r="U1229" i="4" a="1"/>
  <c r="AA1229" i="4"/>
  <c r="Z1229" i="4"/>
  <c r="U4738" i="4" a="1"/>
  <c r="AA4738" i="4"/>
  <c r="X4738" i="4"/>
  <c r="Z4738" i="4"/>
  <c r="AA2781" i="4"/>
  <c r="X2781" i="4"/>
  <c r="U2781" i="4" a="1"/>
  <c r="Z2781" i="4"/>
  <c r="Z6249" i="4"/>
  <c r="U6249" i="4" a="1"/>
  <c r="AA6249" i="4"/>
  <c r="X6249" i="4"/>
  <c r="X7829" i="4"/>
  <c r="Z7829" i="4"/>
  <c r="AA7829" i="4"/>
  <c r="U7829" i="4" a="1"/>
  <c r="X1552" i="4"/>
  <c r="U1552" i="4" a="1"/>
  <c r="Z1552" i="4"/>
  <c r="AA1552" i="4"/>
  <c r="AA670" i="4"/>
  <c r="X670" i="4"/>
  <c r="U670" i="4" a="1"/>
  <c r="Z670" i="4"/>
  <c r="Z6387" i="4"/>
  <c r="U6387" i="4" a="1"/>
  <c r="X6387" i="4"/>
  <c r="AA6387" i="4"/>
  <c r="Z4309" i="4"/>
  <c r="U4309" i="4" a="1"/>
  <c r="X4309" i="4"/>
  <c r="AA4309" i="4"/>
  <c r="X7219" i="4"/>
  <c r="U7219" i="4" a="1"/>
  <c r="Z7219" i="4"/>
  <c r="AA7219" i="4"/>
  <c r="U4750" i="4" a="1"/>
  <c r="Z4750" i="4"/>
  <c r="X4750" i="4"/>
  <c r="AA4750" i="4"/>
  <c r="U3950" i="4" a="1"/>
  <c r="Z3950" i="4"/>
  <c r="X3950" i="4"/>
  <c r="AA3950" i="4"/>
  <c r="U3631" i="4" a="1"/>
  <c r="Z3631" i="4"/>
  <c r="X3631" i="4"/>
  <c r="AA3631" i="4"/>
  <c r="X2246" i="4"/>
  <c r="U2246" i="4" a="1"/>
  <c r="AA2246" i="4"/>
  <c r="Z2246" i="4"/>
  <c r="Z4284" i="4"/>
  <c r="AA4284" i="4"/>
  <c r="X4284" i="4"/>
  <c r="U4284" i="4" a="1"/>
  <c r="AA6011" i="4"/>
  <c r="Z6011" i="4"/>
  <c r="U6011" i="4" a="1"/>
  <c r="X6011" i="4"/>
  <c r="X2196" i="4"/>
  <c r="AA2196" i="4"/>
  <c r="Z2196" i="4"/>
  <c r="U2196" i="4" a="1"/>
  <c r="U6741" i="4" a="1"/>
  <c r="X6741" i="4"/>
  <c r="Z6741" i="4"/>
  <c r="AA6741" i="4"/>
  <c r="U976" i="4" a="1"/>
  <c r="Z976" i="4"/>
  <c r="X976" i="4"/>
  <c r="AA976" i="4"/>
  <c r="U6324" i="4" a="1"/>
  <c r="Z6324" i="4"/>
  <c r="X6324" i="4"/>
  <c r="AA6324" i="4"/>
  <c r="U48" i="4" a="1"/>
  <c r="Z48" i="4"/>
  <c r="AA48" i="4"/>
  <c r="X48" i="4"/>
  <c r="U2754" i="4" a="1"/>
  <c r="Z2754" i="4"/>
  <c r="X2754" i="4"/>
  <c r="AA2754" i="4"/>
  <c r="Z7469" i="4"/>
  <c r="U7469" i="4" a="1"/>
  <c r="AA7469" i="4"/>
  <c r="X7469" i="4"/>
  <c r="Z7182" i="4"/>
  <c r="U7182" i="4" a="1"/>
  <c r="X7182" i="4"/>
  <c r="AA7182" i="4"/>
  <c r="Z7309" i="4"/>
  <c r="U7309" i="4" a="1"/>
  <c r="X7309" i="4"/>
  <c r="AA7309" i="4"/>
  <c r="Z5472" i="4"/>
  <c r="X5472" i="4"/>
  <c r="AA5472" i="4"/>
  <c r="U5472" i="4" a="1"/>
  <c r="Z2089" i="4"/>
  <c r="U2089" i="4" a="1"/>
  <c r="X2089" i="4"/>
  <c r="AA2089" i="4"/>
  <c r="Z5667" i="4"/>
  <c r="X5667" i="4"/>
  <c r="U5667" i="4" a="1"/>
  <c r="AA5667" i="4"/>
  <c r="Z4016" i="4"/>
  <c r="X4016" i="4"/>
  <c r="AA4016" i="4"/>
  <c r="U4016" i="4" a="1"/>
  <c r="AA6403" i="4"/>
  <c r="Z6403" i="4"/>
  <c r="X6403" i="4"/>
  <c r="U6403" i="4" a="1"/>
  <c r="Z601" i="4"/>
  <c r="X601" i="4"/>
  <c r="AA601" i="4"/>
  <c r="U601" i="4" a="1"/>
  <c r="Z108" i="4"/>
  <c r="AA108" i="4"/>
  <c r="X108" i="4"/>
  <c r="U108" i="4" a="1"/>
  <c r="Z4428" i="4"/>
  <c r="X4428" i="4"/>
  <c r="AA4428" i="4"/>
  <c r="U4428" i="4" a="1"/>
  <c r="AA4669" i="4"/>
  <c r="X4669" i="4"/>
  <c r="Z4669" i="4"/>
  <c r="U4669" i="4" a="1"/>
  <c r="U1227" i="4" a="1"/>
  <c r="Z1227" i="4"/>
  <c r="AA1227" i="4"/>
  <c r="X1227" i="4"/>
  <c r="Z5679" i="4"/>
  <c r="AA5679" i="4"/>
  <c r="U5679" i="4" a="1"/>
  <c r="X5679" i="4"/>
  <c r="AA3942" i="4"/>
  <c r="X3942" i="4"/>
  <c r="U3942" i="4" a="1"/>
  <c r="Z3942" i="4"/>
  <c r="X5277" i="4"/>
  <c r="AA5277" i="4"/>
  <c r="U5277" i="4" a="1"/>
  <c r="Z5277" i="4"/>
  <c r="X4746" i="4"/>
  <c r="Z4746" i="4"/>
  <c r="AA4746" i="4"/>
  <c r="U4746" i="4" a="1"/>
  <c r="X7930" i="4"/>
  <c r="Z7930" i="4"/>
  <c r="U7930" i="4" a="1"/>
  <c r="AA7930" i="4"/>
  <c r="AA6949" i="4"/>
  <c r="X6949" i="4"/>
  <c r="U6949" i="4" a="1"/>
  <c r="Z6949" i="4"/>
  <c r="U699" i="4" a="1"/>
  <c r="AA699" i="4"/>
  <c r="X699" i="4"/>
  <c r="Z699" i="4"/>
  <c r="AA4474" i="4"/>
  <c r="U4474" i="4" a="1"/>
  <c r="Z4474" i="4"/>
  <c r="X4474" i="4"/>
  <c r="X6140" i="4"/>
  <c r="AA6140" i="4"/>
  <c r="U6140" i="4" a="1"/>
  <c r="Z6140" i="4"/>
  <c r="X7532" i="4"/>
  <c r="Z7532" i="4"/>
  <c r="AA7532" i="4"/>
  <c r="U7532" i="4" a="1"/>
  <c r="AA6456" i="4"/>
  <c r="Z6456" i="4"/>
  <c r="U6456" i="4" a="1"/>
  <c r="X6456" i="4"/>
  <c r="AA435" i="4"/>
  <c r="X435" i="4"/>
  <c r="Z435" i="4"/>
  <c r="U435" i="4" a="1"/>
  <c r="U4283" i="4" a="1"/>
  <c r="Z4283" i="4"/>
  <c r="AA4283" i="4"/>
  <c r="X4283" i="4"/>
  <c r="U5631" i="4" a="1"/>
  <c r="Z5631" i="4"/>
  <c r="X5631" i="4"/>
  <c r="AA5631" i="4"/>
  <c r="U4190" i="4" a="1"/>
  <c r="AA4190" i="4"/>
  <c r="Z4190" i="4"/>
  <c r="X4190" i="4"/>
  <c r="U8236" i="4" a="1"/>
  <c r="Z8236" i="4"/>
  <c r="AA8236" i="4"/>
  <c r="X8236" i="4"/>
  <c r="U156" i="4" a="1"/>
  <c r="Z156" i="4"/>
  <c r="X156" i="4"/>
  <c r="AA156" i="4"/>
  <c r="U2958" i="4" a="1"/>
  <c r="X2958" i="4"/>
  <c r="Z2958" i="4"/>
  <c r="AA2958" i="4"/>
  <c r="X4813" i="4"/>
  <c r="U4813" i="4" a="1"/>
  <c r="Z4813" i="4"/>
  <c r="AA4813" i="4"/>
  <c r="AA2977" i="4"/>
  <c r="X2977" i="4"/>
  <c r="U2977" i="4" a="1"/>
  <c r="Z2977" i="4"/>
  <c r="X2947" i="4"/>
  <c r="AA2947" i="4"/>
  <c r="U2947" i="4" a="1"/>
  <c r="Z2947" i="4"/>
  <c r="X7691" i="4"/>
  <c r="AA7691" i="4"/>
  <c r="U7691" i="4" a="1"/>
  <c r="Z7691" i="4"/>
  <c r="X778" i="4"/>
  <c r="AA778" i="4"/>
  <c r="Z778" i="4"/>
  <c r="U778" i="4" a="1"/>
  <c r="Z7801" i="4"/>
  <c r="U7801" i="4" a="1"/>
  <c r="AA7801" i="4"/>
  <c r="X7801" i="4"/>
  <c r="Z5951" i="4"/>
  <c r="AA5951" i="4"/>
  <c r="U5951" i="4" a="1"/>
  <c r="X5951" i="4"/>
  <c r="Z1084" i="4"/>
  <c r="AA1084" i="4"/>
  <c r="X1084" i="4"/>
  <c r="U1084" i="4" a="1"/>
  <c r="AA124" i="4"/>
  <c r="X124" i="4"/>
  <c r="U124" i="4" a="1"/>
  <c r="Z124" i="4"/>
  <c r="Z3375" i="4"/>
  <c r="X3375" i="4"/>
  <c r="U3375" i="4" a="1"/>
  <c r="AA3375" i="4"/>
  <c r="Z4937" i="4"/>
  <c r="X4937" i="4"/>
  <c r="U4937" i="4" a="1"/>
  <c r="AA4937" i="4"/>
  <c r="Z6474" i="4"/>
  <c r="X6474" i="4"/>
  <c r="U6474" i="4" a="1"/>
  <c r="AA6474" i="4"/>
  <c r="Z3194" i="4"/>
  <c r="U3194" i="4" a="1"/>
  <c r="X3194" i="4"/>
  <c r="AA3194" i="4"/>
  <c r="Z8246" i="4"/>
  <c r="X8246" i="4"/>
  <c r="AA8246" i="4"/>
  <c r="U8246" i="4" a="1"/>
  <c r="Z2880" i="4"/>
  <c r="AA2880" i="4"/>
  <c r="X2880" i="4"/>
  <c r="U2880" i="4" a="1"/>
  <c r="Z7358" i="4"/>
  <c r="U7358" i="4" a="1"/>
  <c r="AA7358" i="4"/>
  <c r="X7358" i="4"/>
  <c r="Z5634" i="4"/>
  <c r="U5634" i="4" a="1"/>
  <c r="X5634" i="4"/>
  <c r="AA5634" i="4"/>
  <c r="Z2798" i="4"/>
  <c r="U2798" i="4" a="1"/>
  <c r="AA2798" i="4"/>
  <c r="X2798" i="4"/>
  <c r="Z5486" i="4"/>
  <c r="U5486" i="4" a="1"/>
  <c r="X5486" i="4"/>
  <c r="AA5486" i="4"/>
  <c r="Z7589" i="4"/>
  <c r="U7589" i="4" a="1"/>
  <c r="X7589" i="4"/>
  <c r="AA7589" i="4"/>
  <c r="Z1062" i="4"/>
  <c r="X1062" i="4"/>
  <c r="AA1062" i="4"/>
  <c r="U1062" i="4" a="1"/>
  <c r="X565" i="4"/>
  <c r="AA565" i="4"/>
  <c r="U565" i="4" a="1"/>
  <c r="Z565" i="4"/>
  <c r="AA3808" i="4"/>
  <c r="X3808" i="4"/>
  <c r="U3808" i="4" a="1"/>
  <c r="Z3808" i="4"/>
  <c r="AA835" i="4"/>
  <c r="X835" i="4"/>
  <c r="U835" i="4" a="1"/>
  <c r="Z835" i="4"/>
  <c r="AA5385" i="4"/>
  <c r="X5385" i="4"/>
  <c r="U5385" i="4" a="1"/>
  <c r="Z5385" i="4"/>
  <c r="Z4390" i="4"/>
  <c r="X4390" i="4"/>
  <c r="U4390" i="4" a="1"/>
  <c r="AA4390" i="4"/>
  <c r="Z228" i="4"/>
  <c r="X228" i="4"/>
  <c r="AA228" i="4"/>
  <c r="U228" i="4" a="1"/>
  <c r="Z2067" i="4"/>
  <c r="U2067" i="4" a="1"/>
  <c r="AA2067" i="4"/>
  <c r="X2067" i="4"/>
  <c r="Z1399" i="4"/>
  <c r="X1399" i="4"/>
  <c r="U1399" i="4" a="1"/>
  <c r="AA1399" i="4"/>
  <c r="Z1806" i="4"/>
  <c r="X1806" i="4"/>
  <c r="U1806" i="4" a="1"/>
  <c r="AA1806" i="4"/>
  <c r="Z2644" i="4"/>
  <c r="X2644" i="4"/>
  <c r="U2644" i="4" a="1"/>
  <c r="AA2644" i="4"/>
  <c r="Z5205" i="4"/>
  <c r="X5205" i="4"/>
  <c r="U5205" i="4" a="1"/>
  <c r="AA5205" i="4"/>
  <c r="X2988" i="4"/>
  <c r="U2988" i="4" a="1"/>
  <c r="Z2988" i="4"/>
  <c r="AA2988" i="4"/>
  <c r="Z5769" i="4"/>
  <c r="X5769" i="4"/>
  <c r="U5769" i="4" a="1"/>
  <c r="AA5769" i="4"/>
  <c r="Z7900" i="4"/>
  <c r="X7900" i="4"/>
  <c r="AA7900" i="4"/>
  <c r="U7900" i="4" a="1"/>
  <c r="Z4409" i="4"/>
  <c r="U4409" i="4" a="1"/>
  <c r="AA4409" i="4"/>
  <c r="X4409" i="4"/>
  <c r="Z6511" i="4"/>
  <c r="X6511" i="4"/>
  <c r="AA6511" i="4"/>
  <c r="U6511" i="4" a="1"/>
  <c r="Z1960" i="4"/>
  <c r="X1960" i="4"/>
  <c r="U1960" i="4" a="1"/>
  <c r="AA1960" i="4"/>
  <c r="Z4579" i="4"/>
  <c r="X4579" i="4"/>
  <c r="U4579" i="4" a="1"/>
  <c r="AA4579" i="4"/>
  <c r="X1940" i="4"/>
  <c r="Z1940" i="4"/>
  <c r="U1940" i="4" a="1"/>
  <c r="AA1940" i="4"/>
  <c r="Z2709" i="4"/>
  <c r="X2709" i="4"/>
  <c r="AA2709" i="4"/>
  <c r="U2709" i="4" a="1"/>
  <c r="Z3755" i="4"/>
  <c r="X3755" i="4"/>
  <c r="AA3755" i="4"/>
  <c r="U3755" i="4" a="1"/>
  <c r="Z8190" i="4"/>
  <c r="X8190" i="4"/>
  <c r="U8190" i="4" a="1"/>
  <c r="AA8190" i="4"/>
  <c r="X2786" i="4"/>
  <c r="Z2786" i="4"/>
  <c r="AA2786" i="4"/>
  <c r="U2786" i="4" a="1"/>
  <c r="X6425" i="4"/>
  <c r="U6425" i="4" a="1"/>
  <c r="Z6425" i="4"/>
  <c r="AA6425" i="4"/>
  <c r="AA6742" i="4"/>
  <c r="U6742" i="4" a="1"/>
  <c r="X6742" i="4"/>
  <c r="Z6742" i="4"/>
  <c r="AA6239" i="4"/>
  <c r="U6239" i="4" a="1"/>
  <c r="X6239" i="4"/>
  <c r="Z6239" i="4"/>
  <c r="AA8014" i="4"/>
  <c r="U8014" i="4" a="1"/>
  <c r="Z8014" i="4"/>
  <c r="X8014" i="4"/>
  <c r="AA6985" i="4"/>
  <c r="X6985" i="4"/>
  <c r="Z6985" i="4"/>
  <c r="U6985" i="4" a="1"/>
  <c r="AA7133" i="4"/>
  <c r="X7133" i="4"/>
  <c r="Z7133" i="4"/>
  <c r="U7133" i="4" a="1"/>
  <c r="Z1585" i="4"/>
  <c r="U1585" i="4" a="1"/>
  <c r="X1585" i="4"/>
  <c r="AA1585" i="4"/>
  <c r="Z4156" i="4"/>
  <c r="AA4156" i="4"/>
  <c r="X4156" i="4"/>
  <c r="U4156" i="4" a="1"/>
  <c r="Z7483" i="4"/>
  <c r="X7483" i="4"/>
  <c r="U7483" i="4" a="1"/>
  <c r="AA7483" i="4"/>
  <c r="Z2082" i="4"/>
  <c r="AA2082" i="4"/>
  <c r="X2082" i="4"/>
  <c r="U2082" i="4" a="1"/>
  <c r="Z5379" i="4"/>
  <c r="X5379" i="4"/>
  <c r="U5379" i="4" a="1"/>
  <c r="AA5379" i="4"/>
  <c r="Z5524" i="4"/>
  <c r="U5524" i="4" a="1"/>
  <c r="X5524" i="4"/>
  <c r="AA5524" i="4"/>
  <c r="AA1258" i="4"/>
  <c r="X1258" i="4"/>
  <c r="Z1258" i="4"/>
  <c r="U1258" i="4" a="1"/>
  <c r="Z5278" i="4"/>
  <c r="U5278" i="4" a="1"/>
  <c r="AA5278" i="4"/>
  <c r="X5278" i="4"/>
  <c r="Z7988" i="4"/>
  <c r="AA7988" i="4"/>
  <c r="X7988" i="4"/>
  <c r="U7988" i="4" a="1"/>
  <c r="AA6839" i="4"/>
  <c r="X6839" i="4"/>
  <c r="U6839" i="4" a="1"/>
  <c r="Z6839" i="4"/>
  <c r="AA3008" i="4"/>
  <c r="U3008" i="4" a="1"/>
  <c r="X3008" i="4"/>
  <c r="Z3008" i="4"/>
  <c r="U8345" i="4" a="1"/>
  <c r="AA8345" i="4"/>
  <c r="X8345" i="4"/>
  <c r="Z8345" i="4"/>
  <c r="AA4375" i="4"/>
  <c r="X4375" i="4"/>
  <c r="Z4375" i="4"/>
  <c r="U4375" i="4" a="1"/>
  <c r="Z3207" i="4"/>
  <c r="AA3207" i="4"/>
  <c r="X3207" i="4"/>
  <c r="U3207" i="4" a="1"/>
  <c r="X5474" i="4"/>
  <c r="AA5474" i="4"/>
  <c r="Z5474" i="4"/>
  <c r="U5474" i="4" a="1"/>
  <c r="X6406" i="4"/>
  <c r="Z6406" i="4"/>
  <c r="U6406" i="4" a="1"/>
  <c r="AA6406" i="4"/>
  <c r="X2292" i="4"/>
  <c r="AA2292" i="4"/>
  <c r="Z2292" i="4"/>
  <c r="U2292" i="4" a="1"/>
  <c r="X1121" i="4"/>
  <c r="U1121" i="4" a="1"/>
  <c r="Z1121" i="4"/>
  <c r="AA1121" i="4"/>
  <c r="X2756" i="4"/>
  <c r="U2756" i="4" a="1"/>
  <c r="Z2756" i="4"/>
  <c r="AA2756" i="4"/>
  <c r="Z1467" i="4"/>
  <c r="X1467" i="4"/>
  <c r="U1467" i="4" a="1"/>
  <c r="AA1467" i="4"/>
  <c r="U6276" i="4" a="1"/>
  <c r="X6276" i="4"/>
  <c r="Z6276" i="4"/>
  <c r="AA6276" i="4"/>
  <c r="U1713" i="4" a="1"/>
  <c r="X1713" i="4"/>
  <c r="Z1713" i="4"/>
  <c r="AA1713" i="4"/>
  <c r="Z6883" i="4"/>
  <c r="AA6883" i="4"/>
  <c r="X6883" i="4"/>
  <c r="U6883" i="4" a="1"/>
  <c r="Z1719" i="4"/>
  <c r="X1719" i="4"/>
  <c r="U1719" i="4" a="1"/>
  <c r="AA1719" i="4"/>
  <c r="X2545" i="4"/>
  <c r="U2545" i="4" a="1"/>
  <c r="Z2545" i="4"/>
  <c r="AA2545" i="4"/>
  <c r="Z7445" i="4"/>
  <c r="X7445" i="4"/>
  <c r="AA7445" i="4"/>
  <c r="U7445" i="4" a="1"/>
  <c r="Z6944" i="4"/>
  <c r="X6944" i="4"/>
  <c r="U6944" i="4" a="1"/>
  <c r="AA6944" i="4"/>
  <c r="AA5286" i="4"/>
  <c r="U5286" i="4" a="1"/>
  <c r="Z5286" i="4"/>
  <c r="X5286" i="4"/>
  <c r="Z3820" i="4"/>
  <c r="X3820" i="4"/>
  <c r="AA3820" i="4"/>
  <c r="U3820" i="4" a="1"/>
  <c r="X1896" i="4"/>
  <c r="Z1896" i="4"/>
  <c r="AA1896" i="4"/>
  <c r="U1896" i="4" a="1"/>
  <c r="Z4343" i="4"/>
  <c r="AA4343" i="4"/>
  <c r="X4343" i="4"/>
  <c r="U4343" i="4" a="1"/>
  <c r="Z4401" i="4"/>
  <c r="AA4401" i="4"/>
  <c r="X4401" i="4"/>
  <c r="U4401" i="4" a="1"/>
  <c r="U2711" i="4" a="1"/>
  <c r="X2711" i="4"/>
  <c r="Z2711" i="4"/>
  <c r="AA2711" i="4"/>
  <c r="X1436" i="4"/>
  <c r="U1436" i="4" a="1"/>
  <c r="Z1436" i="4"/>
  <c r="AA1436" i="4"/>
  <c r="U2321" i="4" a="1"/>
  <c r="Z2321" i="4"/>
  <c r="AA2321" i="4"/>
  <c r="X2321" i="4"/>
  <c r="AA1576" i="4"/>
  <c r="X1576" i="4"/>
  <c r="Z1576" i="4"/>
  <c r="U1576" i="4" a="1"/>
  <c r="Z5403" i="4"/>
  <c r="AA5403" i="4"/>
  <c r="U5403" i="4" a="1"/>
  <c r="X5403" i="4"/>
  <c r="AA5432" i="4"/>
  <c r="Z5432" i="4"/>
  <c r="X5432" i="4"/>
  <c r="U5432" i="4" a="1"/>
  <c r="X2110" i="4"/>
  <c r="Z2110" i="4"/>
  <c r="U2110" i="4" a="1"/>
  <c r="AA2110" i="4"/>
  <c r="X8029" i="4"/>
  <c r="U8029" i="4" a="1"/>
  <c r="Z8029" i="4"/>
  <c r="AA8029" i="4"/>
  <c r="X6179" i="4"/>
  <c r="U6179" i="4" a="1"/>
  <c r="Z6179" i="4"/>
  <c r="AA6179" i="4"/>
  <c r="AA466" i="4"/>
  <c r="U466" i="4" a="1"/>
  <c r="X466" i="4"/>
  <c r="Z466" i="4"/>
  <c r="Z1695" i="4"/>
  <c r="X1695" i="4"/>
  <c r="AA1695" i="4"/>
  <c r="U1695" i="4" a="1"/>
  <c r="U2151" i="4" a="1"/>
  <c r="X2151" i="4"/>
  <c r="Z2151" i="4"/>
  <c r="AA2151" i="4"/>
  <c r="X1418" i="4"/>
  <c r="Z1418" i="4"/>
  <c r="U1418" i="4" a="1"/>
  <c r="AA1418" i="4"/>
  <c r="X6495" i="4"/>
  <c r="U6495" i="4" a="1"/>
  <c r="Z6495" i="4"/>
  <c r="AA6495" i="4"/>
  <c r="X3223" i="4"/>
  <c r="Z3223" i="4"/>
  <c r="U3223" i="4" a="1"/>
  <c r="AA3223" i="4"/>
  <c r="AA8203" i="4"/>
  <c r="Z8203" i="4"/>
  <c r="U8203" i="4" a="1"/>
  <c r="X8203" i="4"/>
  <c r="Z7218" i="4"/>
  <c r="AA7218" i="4"/>
  <c r="U7218" i="4" a="1"/>
  <c r="X7218" i="4"/>
  <c r="Z2307" i="4"/>
  <c r="U2307" i="4" a="1"/>
  <c r="AA2307" i="4"/>
  <c r="X2307" i="4"/>
  <c r="Z1753" i="4"/>
  <c r="X1753" i="4"/>
  <c r="U1753" i="4" a="1"/>
  <c r="AA1753" i="4"/>
  <c r="Z6402" i="4"/>
  <c r="AA6402" i="4"/>
  <c r="X6402" i="4"/>
  <c r="U6402" i="4" a="1"/>
  <c r="Z8004" i="4"/>
  <c r="X8004" i="4"/>
  <c r="AA8004" i="4"/>
  <c r="U8004" i="4" a="1"/>
  <c r="Z6962" i="4"/>
  <c r="X6962" i="4"/>
  <c r="AA6962" i="4"/>
  <c r="U6962" i="4" a="1"/>
  <c r="Z1012" i="4"/>
  <c r="X1012" i="4"/>
  <c r="U1012" i="4" a="1"/>
  <c r="AA1012" i="4"/>
  <c r="X7703" i="4"/>
  <c r="U7703" i="4" a="1"/>
  <c r="Z7703" i="4"/>
  <c r="AA7703" i="4"/>
  <c r="AA5257" i="4"/>
  <c r="X5257" i="4"/>
  <c r="U5257" i="4" a="1"/>
  <c r="Z5257" i="4"/>
  <c r="U5527" i="4" a="1"/>
  <c r="X5527" i="4"/>
  <c r="AA5527" i="4"/>
  <c r="Z5527" i="4"/>
  <c r="AA6908" i="4"/>
  <c r="X6908" i="4"/>
  <c r="U6908" i="4" a="1"/>
  <c r="Z6908" i="4"/>
  <c r="AA72" i="4"/>
  <c r="U72" i="4" a="1"/>
  <c r="Z72" i="4"/>
  <c r="X72" i="4"/>
  <c r="AA4097" i="4"/>
  <c r="U4097" i="4" a="1"/>
  <c r="Z4097" i="4"/>
  <c r="X4097" i="4"/>
  <c r="Z3279" i="4"/>
  <c r="AA3279" i="4"/>
  <c r="U3279" i="4" a="1"/>
  <c r="X3279" i="4"/>
  <c r="Z6144" i="4"/>
  <c r="U6144" i="4" a="1"/>
  <c r="X6144" i="4"/>
  <c r="AA6144" i="4"/>
  <c r="X8191" i="4"/>
  <c r="U8191" i="4" a="1"/>
  <c r="AA8191" i="4"/>
  <c r="Z8191" i="4"/>
  <c r="AA294" i="4"/>
  <c r="U294" i="4" a="1"/>
  <c r="X294" i="4"/>
  <c r="Z294" i="4"/>
  <c r="U6450" i="4" a="1"/>
  <c r="X6450" i="4"/>
  <c r="Z6450" i="4"/>
  <c r="AA6450" i="4"/>
  <c r="U6916" i="4" a="1"/>
  <c r="Z6916" i="4"/>
  <c r="X6916" i="4"/>
  <c r="AA6916" i="4"/>
  <c r="U4877" i="4" a="1"/>
  <c r="Z4877" i="4"/>
  <c r="X4877" i="4"/>
  <c r="AA4877" i="4"/>
  <c r="Z2435" i="4"/>
  <c r="U2435" i="4" a="1"/>
  <c r="X2435" i="4"/>
  <c r="AA2435" i="4"/>
  <c r="Z4577" i="4"/>
  <c r="U4577" i="4" a="1"/>
  <c r="X4577" i="4"/>
  <c r="AA4577" i="4"/>
  <c r="AA7612" i="4"/>
  <c r="Z7612" i="4"/>
  <c r="U7612" i="4" a="1"/>
  <c r="X7612" i="4"/>
  <c r="Z3271" i="4"/>
  <c r="AA3271" i="4"/>
  <c r="X3271" i="4"/>
  <c r="U3271" i="4" a="1"/>
  <c r="Z5006" i="4"/>
  <c r="AA5006" i="4"/>
  <c r="X5006" i="4"/>
  <c r="U5006" i="4" a="1"/>
  <c r="Z3165" i="4"/>
  <c r="U3165" i="4" a="1"/>
  <c r="AA3165" i="4"/>
  <c r="X3165" i="4"/>
  <c r="Z3956" i="4"/>
  <c r="U3956" i="4" a="1"/>
  <c r="AA3956" i="4"/>
  <c r="X3956" i="4"/>
  <c r="Z4384" i="4"/>
  <c r="U4384" i="4" a="1"/>
  <c r="AA4384" i="4"/>
  <c r="X4384" i="4"/>
  <c r="Z3551" i="4"/>
  <c r="U3551" i="4" a="1"/>
  <c r="AA3551" i="4"/>
  <c r="X3551" i="4"/>
  <c r="Z2085" i="4"/>
  <c r="AA2085" i="4"/>
  <c r="X2085" i="4"/>
  <c r="U2085" i="4" a="1"/>
  <c r="Z1199" i="4"/>
  <c r="AA1199" i="4"/>
  <c r="X1199" i="4"/>
  <c r="U1199" i="4" a="1"/>
  <c r="AA1978" i="4"/>
  <c r="X1978" i="4"/>
  <c r="Z1978" i="4"/>
  <c r="U1978" i="4" a="1"/>
  <c r="Z4069" i="4"/>
  <c r="U4069" i="4" a="1"/>
  <c r="AA4069" i="4"/>
  <c r="X4069" i="4"/>
  <c r="Z1412" i="4"/>
  <c r="AA1412" i="4"/>
  <c r="U1412" i="4" a="1"/>
  <c r="X1412" i="4"/>
  <c r="X2384" i="4"/>
  <c r="AA2384" i="4"/>
  <c r="Z2384" i="4"/>
  <c r="U2384" i="4" a="1"/>
  <c r="AA3706" i="4"/>
  <c r="X3706" i="4"/>
  <c r="U3706" i="4" a="1"/>
  <c r="Z3706" i="4"/>
  <c r="AA933" i="4"/>
  <c r="U933" i="4" a="1"/>
  <c r="Z933" i="4"/>
  <c r="X933" i="4"/>
  <c r="Z3589" i="4"/>
  <c r="U3589" i="4" a="1"/>
  <c r="AA3589" i="4"/>
  <c r="X3589" i="4"/>
  <c r="Z5771" i="4"/>
  <c r="X5771" i="4"/>
  <c r="U5771" i="4" a="1"/>
  <c r="AA5771" i="4"/>
  <c r="Z8276" i="4"/>
  <c r="X8276" i="4"/>
  <c r="U8276" i="4" a="1"/>
  <c r="AA8276" i="4"/>
  <c r="Z1747" i="4"/>
  <c r="X1747" i="4"/>
  <c r="AA1747" i="4"/>
  <c r="U1747" i="4" a="1"/>
  <c r="Z988" i="4"/>
  <c r="X988" i="4"/>
  <c r="AA988" i="4"/>
  <c r="U988" i="4" a="1"/>
  <c r="Z2888" i="4"/>
  <c r="X2888" i="4"/>
  <c r="U2888" i="4" a="1"/>
  <c r="AA2888" i="4"/>
  <c r="X3756" i="4"/>
  <c r="AA3756" i="4"/>
  <c r="Z3756" i="4"/>
  <c r="U3756" i="4" a="1"/>
  <c r="Z2146" i="4"/>
  <c r="U2146" i="4" a="1"/>
  <c r="X2146" i="4"/>
  <c r="AA2146" i="4"/>
  <c r="Z894" i="4"/>
  <c r="U894" i="4" a="1"/>
  <c r="AA894" i="4"/>
  <c r="X894" i="4"/>
  <c r="U328" i="4" a="1"/>
  <c r="AA328" i="4"/>
  <c r="Z328" i="4"/>
  <c r="X328" i="4"/>
  <c r="U7624" i="4" a="1"/>
  <c r="AA7624" i="4"/>
  <c r="Z7624" i="4"/>
  <c r="X7624" i="4"/>
  <c r="U3580" i="4" a="1"/>
  <c r="AA3580" i="4"/>
  <c r="Z3580" i="4"/>
  <c r="X3580" i="4"/>
  <c r="Z3895" i="4"/>
  <c r="X3895" i="4"/>
  <c r="AA3895" i="4"/>
  <c r="U3895" i="4" a="1"/>
  <c r="Z3528" i="4"/>
  <c r="X3528" i="4"/>
  <c r="U3528" i="4" a="1"/>
  <c r="AA3528" i="4"/>
  <c r="Z2634" i="4"/>
  <c r="X2634" i="4"/>
  <c r="U2634" i="4" a="1"/>
  <c r="AA2634" i="4"/>
  <c r="Z7884" i="4"/>
  <c r="X7884" i="4"/>
  <c r="AA7884" i="4"/>
  <c r="U7884" i="4" a="1"/>
  <c r="Z925" i="4"/>
  <c r="X925" i="4"/>
  <c r="AA925" i="4"/>
  <c r="U925" i="4" a="1"/>
  <c r="Z7223" i="4"/>
  <c r="AA7223" i="4"/>
  <c r="X7223" i="4"/>
  <c r="U7223" i="4" a="1"/>
  <c r="AA6197" i="4"/>
  <c r="X6197" i="4"/>
  <c r="Z6197" i="4"/>
  <c r="U6197" i="4" a="1"/>
  <c r="Z4377" i="4"/>
  <c r="AA4377" i="4"/>
  <c r="U4377" i="4" a="1"/>
  <c r="X4377" i="4"/>
  <c r="AA7864" i="4"/>
  <c r="U7864" i="4" a="1"/>
  <c r="Z7864" i="4"/>
  <c r="X7864" i="4"/>
  <c r="AA2532" i="4"/>
  <c r="U2532" i="4" a="1"/>
  <c r="Z2532" i="4"/>
  <c r="X2532" i="4"/>
  <c r="X1970" i="4"/>
  <c r="AA1970" i="4"/>
  <c r="Z1970" i="4"/>
  <c r="U1970" i="4" a="1"/>
  <c r="Z2295" i="4"/>
  <c r="U2295" i="4" a="1"/>
  <c r="X2295" i="4"/>
  <c r="AA2295" i="4"/>
  <c r="AA7899" i="4"/>
  <c r="Z7899" i="4"/>
  <c r="U7899" i="4" a="1"/>
  <c r="X7899" i="4"/>
  <c r="Z215" i="4"/>
  <c r="U215" i="4" a="1"/>
  <c r="X215" i="4"/>
  <c r="AA215" i="4"/>
  <c r="U4771" i="4" a="1"/>
  <c r="Z4771" i="4"/>
  <c r="X4771" i="4"/>
  <c r="AA4771" i="4"/>
  <c r="X743" i="4"/>
  <c r="U743" i="4" a="1"/>
  <c r="Z743" i="4"/>
  <c r="AA743" i="4"/>
  <c r="U1355" i="4" a="1"/>
  <c r="Z1355" i="4"/>
  <c r="AA1355" i="4"/>
  <c r="X1355" i="4"/>
  <c r="U5026" i="4" a="1"/>
  <c r="X5026" i="4"/>
  <c r="Z5026" i="4"/>
  <c r="AA5026" i="4"/>
  <c r="U8334" i="4" a="1"/>
  <c r="X8334" i="4"/>
  <c r="Z8334" i="4"/>
  <c r="AA8334" i="4"/>
  <c r="X2175" i="4"/>
  <c r="Z2175" i="4"/>
  <c r="U2175" i="4" a="1"/>
  <c r="AA2175" i="4"/>
  <c r="Z3539" i="4"/>
  <c r="U3539" i="4" a="1"/>
  <c r="AA3539" i="4"/>
  <c r="X3539" i="4"/>
  <c r="Z1500" i="4"/>
  <c r="U1500" i="4" a="1"/>
  <c r="X1500" i="4"/>
  <c r="AA1500" i="4"/>
  <c r="U3676" i="4" a="1"/>
  <c r="X3676" i="4"/>
  <c r="Z3676" i="4"/>
  <c r="AA3676" i="4"/>
  <c r="U624" i="4" a="1"/>
  <c r="AA624" i="4"/>
  <c r="Z624" i="4"/>
  <c r="X624" i="4"/>
  <c r="Z4625" i="4"/>
  <c r="U4625" i="4" a="1"/>
  <c r="AA4625" i="4"/>
  <c r="X4625" i="4"/>
  <c r="U7328" i="4" a="1"/>
  <c r="Z7328" i="4"/>
  <c r="AA7328" i="4"/>
  <c r="X7328" i="4"/>
  <c r="U7816" i="4" a="1"/>
  <c r="AA7816" i="4"/>
  <c r="X7816" i="4"/>
  <c r="Z7816" i="4"/>
  <c r="U4334" i="4" a="1"/>
  <c r="AA4334" i="4"/>
  <c r="X4334" i="4"/>
  <c r="Z4334" i="4"/>
  <c r="U5987" i="4" a="1"/>
  <c r="Z5987" i="4"/>
  <c r="AA5987" i="4"/>
  <c r="X5987" i="4"/>
  <c r="AA368" i="4"/>
  <c r="U368" i="4" a="1"/>
  <c r="X368" i="4"/>
  <c r="Z368" i="4"/>
  <c r="U4759" i="4" a="1"/>
  <c r="X4759" i="4"/>
  <c r="AA4759" i="4"/>
  <c r="Z4759" i="4"/>
  <c r="U2684" i="4" a="1"/>
  <c r="X2684" i="4"/>
  <c r="AA2684" i="4"/>
  <c r="Z2684" i="4"/>
  <c r="X3549" i="4"/>
  <c r="U3549" i="4" a="1"/>
  <c r="AA3549" i="4"/>
  <c r="Z3549" i="4"/>
  <c r="X4457" i="4"/>
  <c r="Z4457" i="4"/>
  <c r="U4457" i="4" a="1"/>
  <c r="AA4457" i="4"/>
  <c r="X2624" i="4"/>
  <c r="U2624" i="4" a="1"/>
  <c r="AA2624" i="4"/>
  <c r="Z2624" i="4"/>
  <c r="X6178" i="4"/>
  <c r="AA6178" i="4"/>
  <c r="U6178" i="4" a="1"/>
  <c r="Z6178" i="4"/>
  <c r="U1765" i="4" a="1"/>
  <c r="AA1765" i="4"/>
  <c r="X1765" i="4"/>
  <c r="Z1765" i="4"/>
  <c r="U4029" i="4" a="1"/>
  <c r="Z4029" i="4"/>
  <c r="AA4029" i="4"/>
  <c r="X4029" i="4"/>
  <c r="X7895" i="4"/>
  <c r="U7895" i="4" a="1"/>
  <c r="AA7895" i="4"/>
  <c r="Z7895" i="4"/>
  <c r="X5618" i="4"/>
  <c r="AA5618" i="4"/>
  <c r="U5618" i="4" a="1"/>
  <c r="Z5618" i="4"/>
  <c r="X4496" i="4"/>
  <c r="AA4496" i="4"/>
  <c r="U4496" i="4" a="1"/>
  <c r="Z4496" i="4"/>
  <c r="X402" i="4"/>
  <c r="U402" i="4" a="1"/>
  <c r="AA402" i="4"/>
  <c r="Z402" i="4"/>
  <c r="X3667" i="4"/>
  <c r="AA3667" i="4"/>
  <c r="U3667" i="4" a="1"/>
  <c r="Z3667" i="4"/>
  <c r="X391" i="4"/>
  <c r="AA391" i="4"/>
  <c r="U391" i="4" a="1"/>
  <c r="Z391" i="4"/>
  <c r="X1863" i="4"/>
  <c r="AA1863" i="4"/>
  <c r="U1863" i="4" a="1"/>
  <c r="Z1863" i="4"/>
  <c r="X6547" i="4"/>
  <c r="AA6547" i="4"/>
  <c r="Z6547" i="4"/>
  <c r="U6547" i="4" a="1"/>
  <c r="AA7650" i="4"/>
  <c r="Z7650" i="4"/>
  <c r="X7650" i="4"/>
  <c r="U7650" i="4" a="1"/>
  <c r="X7192" i="4"/>
  <c r="AA7192" i="4"/>
  <c r="Z7192" i="4"/>
  <c r="U7192" i="4" a="1"/>
  <c r="X1491" i="4"/>
  <c r="Z1491" i="4"/>
  <c r="AA1491" i="4"/>
  <c r="U1491" i="4" a="1"/>
  <c r="Z6571" i="4"/>
  <c r="AA6571" i="4"/>
  <c r="X6571" i="4"/>
  <c r="U6571" i="4" a="1"/>
  <c r="X7165" i="4"/>
  <c r="AA7165" i="4"/>
  <c r="U7165" i="4" a="1"/>
  <c r="Z7165" i="4"/>
  <c r="X6302" i="4"/>
  <c r="Z6302" i="4"/>
  <c r="U6302" i="4" a="1"/>
  <c r="AA6302" i="4"/>
  <c r="Z7841" i="4"/>
  <c r="U7841" i="4" a="1"/>
  <c r="X7841" i="4"/>
  <c r="AA7841" i="4"/>
  <c r="Z717" i="4"/>
  <c r="U717" i="4" a="1"/>
  <c r="AA717" i="4"/>
  <c r="X717" i="4"/>
  <c r="U1710" i="4" a="1"/>
  <c r="Z1710" i="4"/>
  <c r="X1710" i="4"/>
  <c r="AA1710" i="4"/>
  <c r="X1448" i="4"/>
  <c r="Z1448" i="4"/>
  <c r="AA1448" i="4"/>
  <c r="U1448" i="4" a="1"/>
  <c r="X7186" i="4"/>
  <c r="Z7186" i="4"/>
  <c r="AA7186" i="4"/>
  <c r="U7186" i="4" a="1"/>
  <c r="AA3142" i="4"/>
  <c r="Z3142" i="4"/>
  <c r="U3142" i="4" a="1"/>
  <c r="X3142" i="4"/>
  <c r="U4220" i="4" a="1"/>
  <c r="Z4220" i="4"/>
  <c r="X4220" i="4"/>
  <c r="AA4220" i="4"/>
  <c r="X4199" i="4"/>
  <c r="AA4199" i="4"/>
  <c r="U4199" i="4" a="1"/>
  <c r="Z4199" i="4"/>
  <c r="U3876" i="4" a="1"/>
  <c r="AA3876" i="4"/>
  <c r="X3876" i="4"/>
  <c r="Z3876" i="4"/>
  <c r="AA2301" i="4"/>
  <c r="Z2301" i="4"/>
  <c r="U2301" i="4" a="1"/>
  <c r="X2301" i="4"/>
  <c r="AA664" i="4"/>
  <c r="Z664" i="4"/>
  <c r="U664" i="4" a="1"/>
  <c r="X664" i="4"/>
  <c r="Z1444" i="4"/>
  <c r="AA1444" i="4"/>
  <c r="X1444" i="4"/>
  <c r="U1444" i="4" a="1"/>
  <c r="X3479" i="4"/>
  <c r="Z3479" i="4"/>
  <c r="AA3479" i="4"/>
  <c r="U3479" i="4" a="1"/>
  <c r="Z3087" i="4"/>
  <c r="AA3087" i="4"/>
  <c r="X3087" i="4"/>
  <c r="U3087" i="4" a="1"/>
  <c r="U1526" i="4" a="1"/>
  <c r="Z1526" i="4"/>
  <c r="AA1526" i="4"/>
  <c r="X1526" i="4"/>
  <c r="AA2417" i="4"/>
  <c r="U2417" i="4" a="1"/>
  <c r="Z2417" i="4"/>
  <c r="X2417" i="4"/>
  <c r="AA4829" i="4"/>
  <c r="Z4829" i="4"/>
  <c r="X4829" i="4"/>
  <c r="U4829" i="4" a="1"/>
  <c r="Z1110" i="4"/>
  <c r="X1110" i="4"/>
  <c r="AA1110" i="4"/>
  <c r="U1110" i="4" a="1"/>
  <c r="Z7567" i="4"/>
  <c r="X7567" i="4"/>
  <c r="AA7567" i="4"/>
  <c r="U7567" i="4" a="1"/>
  <c r="U5974" i="4" a="1"/>
  <c r="Z5974" i="4"/>
  <c r="X5974" i="4"/>
  <c r="AA5974" i="4"/>
  <c r="X1686" i="4"/>
  <c r="AA1686" i="4"/>
  <c r="U1686" i="4" a="1"/>
  <c r="Z1686" i="4"/>
  <c r="AA3127" i="4"/>
  <c r="X3127" i="4"/>
  <c r="Z3127" i="4"/>
  <c r="U3127" i="4" a="1"/>
  <c r="AA3328" i="4"/>
  <c r="X3328" i="4"/>
  <c r="U3328" i="4" a="1"/>
  <c r="Z3328" i="4"/>
  <c r="AA680" i="4"/>
  <c r="X680" i="4"/>
  <c r="U680" i="4" a="1"/>
  <c r="Z680" i="4"/>
  <c r="AA3731" i="4"/>
  <c r="X3731" i="4"/>
  <c r="U3731" i="4" a="1"/>
  <c r="Z3731" i="4"/>
  <c r="AA6615" i="4"/>
  <c r="Z6615" i="4"/>
  <c r="U6615" i="4" a="1"/>
  <c r="X6615" i="4"/>
  <c r="AA2390" i="4"/>
  <c r="Z2390" i="4"/>
  <c r="X2390" i="4"/>
  <c r="U2390" i="4" a="1"/>
  <c r="Z4169" i="4"/>
  <c r="X4169" i="4"/>
  <c r="U4169" i="4" a="1"/>
  <c r="AA4169" i="4"/>
  <c r="X7078" i="4"/>
  <c r="Z7078" i="4"/>
  <c r="U7078" i="4" a="1"/>
  <c r="AA7078" i="4"/>
  <c r="X486" i="4"/>
  <c r="U486" i="4" a="1"/>
  <c r="Z486" i="4"/>
  <c r="AA486" i="4"/>
  <c r="AA5815" i="4"/>
  <c r="X5815" i="4"/>
  <c r="U5815" i="4" a="1"/>
  <c r="Z5815" i="4"/>
  <c r="X3353" i="4"/>
  <c r="Z3353" i="4"/>
  <c r="U3353" i="4" a="1"/>
  <c r="AA3353" i="4"/>
  <c r="U7962" i="4" a="1"/>
  <c r="Z7962" i="4"/>
  <c r="X7962" i="4"/>
  <c r="AA7962" i="4"/>
  <c r="U4650" i="4" a="1"/>
  <c r="Z4650" i="4"/>
  <c r="AA4650" i="4"/>
  <c r="X4650" i="4"/>
  <c r="U2003" i="4" a="1"/>
  <c r="AA2003" i="4"/>
  <c r="X2003" i="4"/>
  <c r="Z2003" i="4"/>
  <c r="Z8346" i="4"/>
  <c r="AA8346" i="4"/>
  <c r="U8346" i="4" a="1"/>
  <c r="X8346" i="4"/>
  <c r="U7303" i="4" a="1"/>
  <c r="AA7303" i="4"/>
  <c r="X7303" i="4"/>
  <c r="Z7303" i="4"/>
  <c r="U6013" i="4" a="1"/>
  <c r="AA6013" i="4"/>
  <c r="X6013" i="4"/>
  <c r="Z6013" i="4"/>
  <c r="AA4450" i="4"/>
  <c r="X4450" i="4"/>
  <c r="U4450" i="4" a="1"/>
  <c r="Z4450" i="4"/>
  <c r="U2828" i="4" a="1"/>
  <c r="X2828" i="4"/>
  <c r="AA2828" i="4"/>
  <c r="Z2828" i="4"/>
  <c r="X532" i="4"/>
  <c r="U532" i="4" a="1"/>
  <c r="AA532" i="4"/>
  <c r="Z532" i="4"/>
  <c r="AA2725" i="4"/>
  <c r="U2725" i="4" a="1"/>
  <c r="X2725" i="4"/>
  <c r="Z2725" i="4"/>
  <c r="AA507" i="4"/>
  <c r="U507" i="4" a="1"/>
  <c r="X507" i="4"/>
  <c r="Z507" i="4"/>
  <c r="X3786" i="4"/>
  <c r="U3786" i="4" a="1"/>
  <c r="Z3786" i="4"/>
  <c r="AA3786" i="4"/>
  <c r="U2712" i="4" a="1"/>
  <c r="Z2712" i="4"/>
  <c r="AA2712" i="4"/>
  <c r="X2712" i="4"/>
  <c r="Z4702" i="4"/>
  <c r="X4702" i="4"/>
  <c r="U4702" i="4" a="1"/>
  <c r="AA4702" i="4"/>
  <c r="Z2447" i="4"/>
  <c r="X2447" i="4"/>
  <c r="AA2447" i="4"/>
  <c r="U2447" i="4" a="1"/>
  <c r="AA1492" i="4"/>
  <c r="Z1492" i="4"/>
  <c r="X1492" i="4"/>
  <c r="U1492" i="4" a="1"/>
  <c r="Z4274" i="4"/>
  <c r="X4274" i="4"/>
  <c r="U4274" i="4" a="1"/>
  <c r="AA4274" i="4"/>
  <c r="Z7574" i="4"/>
  <c r="U7574" i="4" a="1"/>
  <c r="X7574" i="4"/>
  <c r="AA7574" i="4"/>
  <c r="Z5531" i="4"/>
  <c r="X5531" i="4"/>
  <c r="U5531" i="4" a="1"/>
  <c r="AA5531" i="4"/>
  <c r="X5905" i="4"/>
  <c r="U5905" i="4" a="1"/>
  <c r="AA5905" i="4"/>
  <c r="Z5905" i="4"/>
  <c r="X2667" i="4"/>
  <c r="AA2667" i="4"/>
  <c r="Z2667" i="4"/>
  <c r="U2667" i="4" a="1"/>
  <c r="AA3685" i="4"/>
  <c r="Z3685" i="4"/>
  <c r="X3685" i="4"/>
  <c r="U3685" i="4" a="1"/>
  <c r="X6232" i="4"/>
  <c r="AA6232" i="4"/>
  <c r="U6232" i="4" a="1"/>
  <c r="Z6232" i="4"/>
  <c r="AA2467" i="4"/>
  <c r="X2467" i="4"/>
  <c r="U2467" i="4" a="1"/>
  <c r="Z2467" i="4"/>
  <c r="X7609" i="4"/>
  <c r="Z7609" i="4"/>
  <c r="U7609" i="4" a="1"/>
  <c r="AA7609" i="4"/>
  <c r="X6187" i="4"/>
  <c r="Z6187" i="4"/>
  <c r="AA6187" i="4"/>
  <c r="U6187" i="4" a="1"/>
  <c r="X3584" i="4"/>
  <c r="Z3584" i="4"/>
  <c r="U3584" i="4" a="1"/>
  <c r="AA3584" i="4"/>
  <c r="X4251" i="4"/>
  <c r="Z4251" i="4"/>
  <c r="U4251" i="4" a="1"/>
  <c r="AA4251" i="4"/>
  <c r="X738" i="4"/>
  <c r="AA738" i="4"/>
  <c r="U738" i="4" a="1"/>
  <c r="Z738" i="4"/>
  <c r="X7106" i="4"/>
  <c r="U7106" i="4" a="1"/>
  <c r="AA7106" i="4"/>
  <c r="Z7106" i="4"/>
  <c r="Z2904" i="4"/>
  <c r="U2904" i="4" a="1"/>
  <c r="AA2904" i="4"/>
  <c r="X2904" i="4"/>
  <c r="X1758" i="4"/>
  <c r="U1758" i="4" a="1"/>
  <c r="AA1758" i="4"/>
  <c r="Z1758" i="4"/>
  <c r="U1848" i="4" a="1"/>
  <c r="AA1848" i="4"/>
  <c r="Z1848" i="4"/>
  <c r="X1848" i="4"/>
  <c r="AA3911" i="4"/>
  <c r="U3911" i="4" a="1"/>
  <c r="Z3911" i="4"/>
  <c r="X3911" i="4"/>
  <c r="U1464" i="4" a="1"/>
  <c r="AA1464" i="4"/>
  <c r="Z1464" i="4"/>
  <c r="X1464" i="4"/>
  <c r="U7254" i="4" a="1"/>
  <c r="AA7254" i="4"/>
  <c r="Z7254" i="4"/>
  <c r="X7254" i="4"/>
  <c r="AA4724" i="4"/>
  <c r="U4724" i="4" a="1"/>
  <c r="Z4724" i="4"/>
  <c r="X4724" i="4"/>
  <c r="AA2460" i="4"/>
  <c r="U2460" i="4" a="1"/>
  <c r="Z2460" i="4"/>
  <c r="X2460" i="4"/>
  <c r="Z6404" i="4"/>
  <c r="U6404" i="4" a="1"/>
  <c r="X6404" i="4"/>
  <c r="AA6404" i="4"/>
  <c r="AA1484" i="4"/>
  <c r="Z1484" i="4"/>
  <c r="U1484" i="4" a="1"/>
  <c r="X1484" i="4"/>
  <c r="Z6785" i="4"/>
  <c r="U6785" i="4" a="1"/>
  <c r="X6785" i="4"/>
  <c r="AA6785" i="4"/>
  <c r="X4035" i="4"/>
  <c r="U4035" i="4" a="1"/>
  <c r="Z4035" i="4"/>
  <c r="AA4035" i="4"/>
  <c r="AA4929" i="4"/>
  <c r="Z4929" i="4"/>
  <c r="U4929" i="4" a="1"/>
  <c r="X4929" i="4"/>
  <c r="U1690" i="4" a="1"/>
  <c r="AA1690" i="4"/>
  <c r="Z1690" i="4"/>
  <c r="X1690" i="4"/>
  <c r="X6611" i="4"/>
  <c r="AA6611" i="4"/>
  <c r="Z6611" i="4"/>
  <c r="U6611" i="4" a="1"/>
  <c r="X3854" i="4"/>
  <c r="AA3854" i="4"/>
  <c r="Z3854" i="4"/>
  <c r="U3854" i="4" a="1"/>
  <c r="AA2978" i="4"/>
  <c r="Z2978" i="4"/>
  <c r="X2978" i="4"/>
  <c r="U2978" i="4" a="1"/>
  <c r="X8077" i="4"/>
  <c r="AA8077" i="4"/>
  <c r="Z8077" i="4"/>
  <c r="U8077" i="4" a="1"/>
  <c r="Z5956" i="4"/>
  <c r="AA5956" i="4"/>
  <c r="X5956" i="4"/>
  <c r="U5956" i="4" a="1"/>
  <c r="Z7187" i="4"/>
  <c r="AA7187" i="4"/>
  <c r="U7187" i="4" a="1"/>
  <c r="X7187" i="4"/>
  <c r="AA4467" i="4"/>
  <c r="X4467" i="4"/>
  <c r="Z4467" i="4"/>
  <c r="U4467" i="4" a="1"/>
  <c r="Z4216" i="4"/>
  <c r="U4216" i="4" a="1"/>
  <c r="AA4216" i="4"/>
  <c r="X4216" i="4"/>
  <c r="Z6740" i="4"/>
  <c r="U6740" i="4" a="1"/>
  <c r="AA6740" i="4"/>
  <c r="X6740" i="4"/>
  <c r="Z7738" i="4"/>
  <c r="U7738" i="4" a="1"/>
  <c r="AA7738" i="4"/>
  <c r="X7738" i="4"/>
  <c r="Z5230" i="4"/>
  <c r="AA5230" i="4"/>
  <c r="U5230" i="4" a="1"/>
  <c r="X5230" i="4"/>
  <c r="Z828" i="4"/>
  <c r="U828" i="4" a="1"/>
  <c r="X828" i="4"/>
  <c r="AA828" i="4"/>
  <c r="X4426" i="4"/>
  <c r="AA4426" i="4"/>
  <c r="U4426" i="4" a="1"/>
  <c r="Z4426" i="4"/>
  <c r="AA2118" i="4"/>
  <c r="U2118" i="4" a="1"/>
  <c r="X2118" i="4"/>
  <c r="Z2118" i="4"/>
  <c r="U3677" i="4" a="1"/>
  <c r="AA3677" i="4"/>
  <c r="X3677" i="4"/>
  <c r="Z3677" i="4"/>
  <c r="U679" i="4" a="1"/>
  <c r="X679" i="4"/>
  <c r="AA679" i="4"/>
  <c r="Z679" i="4"/>
  <c r="U2111" i="4" a="1"/>
  <c r="Z2111" i="4"/>
  <c r="X2111" i="4"/>
  <c r="AA2111" i="4"/>
  <c r="AA4747" i="4"/>
  <c r="U4747" i="4" a="1"/>
  <c r="Z4747" i="4"/>
  <c r="X4747" i="4"/>
  <c r="X2156" i="4"/>
  <c r="U2156" i="4" a="1"/>
  <c r="Z2156" i="4"/>
  <c r="AA2156" i="4"/>
  <c r="X5844" i="4"/>
  <c r="Z5844" i="4"/>
  <c r="U5844" i="4" a="1"/>
  <c r="AA5844" i="4"/>
  <c r="AA8271" i="4"/>
  <c r="U8271" i="4" a="1"/>
  <c r="Z8271" i="4"/>
  <c r="X8271" i="4"/>
  <c r="AA826" i="4"/>
  <c r="U826" i="4" a="1"/>
  <c r="X826" i="4"/>
  <c r="Z826" i="4"/>
  <c r="AA606" i="4"/>
  <c r="U606" i="4" a="1"/>
  <c r="Z606" i="4"/>
  <c r="X606" i="4"/>
  <c r="AA4170" i="4"/>
  <c r="U4170" i="4" a="1"/>
  <c r="Z4170" i="4"/>
  <c r="X4170" i="4"/>
  <c r="Z3421" i="4"/>
  <c r="AA3421" i="4"/>
  <c r="X3421" i="4"/>
  <c r="U3421" i="4" a="1"/>
  <c r="Z7607" i="4"/>
  <c r="X7607" i="4"/>
  <c r="AA7607" i="4"/>
  <c r="U7607" i="4" a="1"/>
  <c r="U4348" i="4" a="1"/>
  <c r="Z4348" i="4"/>
  <c r="AA4348" i="4"/>
  <c r="X4348" i="4"/>
  <c r="Z55" i="4"/>
  <c r="AA55" i="4"/>
  <c r="U55" i="4" a="1"/>
  <c r="X55" i="4"/>
  <c r="U6840" i="4" a="1"/>
  <c r="Z6840" i="4"/>
  <c r="X6840" i="4"/>
  <c r="AA6840" i="4"/>
  <c r="Z4665" i="4"/>
  <c r="AA4665" i="4"/>
  <c r="X4665" i="4"/>
  <c r="U4665" i="4" a="1"/>
  <c r="AA7402" i="4"/>
  <c r="U7402" i="4" a="1"/>
  <c r="X7402" i="4"/>
  <c r="Z7402" i="4"/>
  <c r="AA5793" i="4"/>
  <c r="U5793" i="4" a="1"/>
  <c r="X5793" i="4"/>
  <c r="Z5793" i="4"/>
  <c r="U1685" i="4" a="1"/>
  <c r="AA1685" i="4"/>
  <c r="X1685" i="4"/>
  <c r="Z1685" i="4"/>
  <c r="X2546" i="4"/>
  <c r="U2546" i="4" a="1"/>
  <c r="Z2546" i="4"/>
  <c r="AA2546" i="4"/>
  <c r="Z3955" i="4"/>
  <c r="AA3955" i="4"/>
  <c r="X3955" i="4"/>
  <c r="U3955" i="4" a="1"/>
  <c r="U5923" i="4" a="1"/>
  <c r="X5923" i="4"/>
  <c r="AA5923" i="4"/>
  <c r="Z5923" i="4"/>
  <c r="AA2128" i="4"/>
  <c r="U2128" i="4" a="1"/>
  <c r="X2128" i="4"/>
  <c r="Z2128" i="4"/>
  <c r="X5881" i="4"/>
  <c r="AA5881" i="4"/>
  <c r="Z5881" i="4"/>
  <c r="U5881" i="4" a="1"/>
  <c r="U1503" i="4" a="1"/>
  <c r="Z1503" i="4"/>
  <c r="AA1503" i="4"/>
  <c r="X1503" i="4"/>
  <c r="AA4811" i="4"/>
  <c r="Z4811" i="4"/>
  <c r="X4811" i="4"/>
  <c r="U4811" i="4" a="1"/>
  <c r="AA2296" i="4"/>
  <c r="X2296" i="4"/>
  <c r="Z2296" i="4"/>
  <c r="U2296" i="4" a="1"/>
  <c r="AA4781" i="4"/>
  <c r="Z4781" i="4"/>
  <c r="U4781" i="4" a="1"/>
  <c r="X4781" i="4"/>
  <c r="AA697" i="4"/>
  <c r="Z697" i="4"/>
  <c r="U697" i="4" a="1"/>
  <c r="X697" i="4"/>
  <c r="AA7471" i="4"/>
  <c r="X7471" i="4"/>
  <c r="Z7471" i="4"/>
  <c r="U7471" i="4" a="1"/>
  <c r="AA4008" i="4"/>
  <c r="Z4008" i="4"/>
  <c r="U4008" i="4" a="1"/>
  <c r="X4008" i="4"/>
  <c r="U3928" i="4" a="1"/>
  <c r="Z3928" i="4"/>
  <c r="X3928" i="4"/>
  <c r="AA3928" i="4"/>
  <c r="U128" i="4" a="1"/>
  <c r="X128" i="4"/>
  <c r="AA128" i="4"/>
  <c r="Z128" i="4"/>
  <c r="X6005" i="4"/>
  <c r="U6005" i="4" a="1"/>
  <c r="AA6005" i="4"/>
  <c r="Z6005" i="4"/>
  <c r="U6881" i="4" a="1"/>
  <c r="AA6881" i="4"/>
  <c r="X6881" i="4"/>
  <c r="Z6881" i="4"/>
  <c r="U520" i="4" a="1"/>
  <c r="AA520" i="4"/>
  <c r="X520" i="4"/>
  <c r="Z520" i="4"/>
  <c r="U5014" i="4" a="1"/>
  <c r="AA5014" i="4"/>
  <c r="X5014" i="4"/>
  <c r="Z5014" i="4"/>
  <c r="U5689" i="4" a="1"/>
  <c r="AA5689" i="4"/>
  <c r="X5689" i="4"/>
  <c r="Z5689" i="4"/>
  <c r="X618" i="4"/>
  <c r="U618" i="4" a="1"/>
  <c r="AA618" i="4"/>
  <c r="Z618" i="4"/>
  <c r="U860" i="4" a="1"/>
  <c r="AA860" i="4"/>
  <c r="X860" i="4"/>
  <c r="Z860" i="4"/>
  <c r="X3160" i="4"/>
  <c r="U3160" i="4" a="1"/>
  <c r="AA3160" i="4"/>
  <c r="Z3160" i="4"/>
  <c r="X3275" i="4"/>
  <c r="AA3275" i="4"/>
  <c r="U3275" i="4" a="1"/>
  <c r="Z3275" i="4"/>
  <c r="AA2210" i="4"/>
  <c r="U2210" i="4" a="1"/>
  <c r="X2210" i="4"/>
  <c r="Z2210" i="4"/>
  <c r="X2480" i="4"/>
  <c r="Z2480" i="4"/>
  <c r="U2480" i="4" a="1"/>
  <c r="AA2480" i="4"/>
  <c r="U3867" i="4" a="1"/>
  <c r="Z3867" i="4"/>
  <c r="AA3867" i="4"/>
  <c r="X3867" i="4"/>
  <c r="Z2703" i="4"/>
  <c r="AA2703" i="4"/>
  <c r="U2703" i="4" a="1"/>
  <c r="X2703" i="4"/>
  <c r="Z3769" i="4"/>
  <c r="AA3769" i="4"/>
  <c r="U3769" i="4" a="1"/>
  <c r="X3769" i="4"/>
  <c r="Z5223" i="4"/>
  <c r="AA5223" i="4"/>
  <c r="X5223" i="4"/>
  <c r="U5223" i="4" a="1"/>
  <c r="Z6473" i="4"/>
  <c r="X6473" i="4"/>
  <c r="AA6473" i="4"/>
  <c r="U6473" i="4" a="1"/>
  <c r="U5282" i="4" a="1"/>
  <c r="Z5282" i="4"/>
  <c r="X5282" i="4"/>
  <c r="AA5282" i="4"/>
  <c r="U6113" i="4" a="1"/>
  <c r="Z6113" i="4"/>
  <c r="AA6113" i="4"/>
  <c r="X6113" i="4"/>
  <c r="AA2018" i="4"/>
  <c r="U2018" i="4" a="1"/>
  <c r="Z2018" i="4"/>
  <c r="X2018" i="4"/>
  <c r="X2484" i="4"/>
  <c r="Z2484" i="4"/>
  <c r="AA2484" i="4"/>
  <c r="U2484" i="4" a="1"/>
  <c r="AA2050" i="4"/>
  <c r="X2050" i="4"/>
  <c r="Z2050" i="4"/>
  <c r="U2050" i="4" a="1"/>
  <c r="X189" i="4"/>
  <c r="Z189" i="4"/>
  <c r="U189" i="4" a="1"/>
  <c r="AA189" i="4"/>
  <c r="Z5138" i="4"/>
  <c r="U5138" i="4" a="1"/>
  <c r="AA5138" i="4"/>
  <c r="X5138" i="4"/>
  <c r="Z2475" i="4"/>
  <c r="U2475" i="4" a="1"/>
  <c r="AA2475" i="4"/>
  <c r="X2475" i="4"/>
  <c r="Z5147" i="4"/>
  <c r="AA5147" i="4"/>
  <c r="U5147" i="4" a="1"/>
  <c r="X5147" i="4"/>
  <c r="Z4341" i="4"/>
  <c r="U4341" i="4" a="1"/>
  <c r="AA4341" i="4"/>
  <c r="X4341" i="4"/>
  <c r="U5929" i="4" a="1"/>
  <c r="Z5929" i="4"/>
  <c r="AA5929" i="4"/>
  <c r="X5929" i="4"/>
  <c r="Z261" i="4"/>
  <c r="U261" i="4" a="1"/>
  <c r="AA261" i="4"/>
  <c r="X261" i="4"/>
  <c r="Z4836" i="4"/>
  <c r="U4836" i="4" a="1"/>
  <c r="X4836" i="4"/>
  <c r="AA4836" i="4"/>
  <c r="Z8211" i="4"/>
  <c r="AA8211" i="4"/>
  <c r="U8211" i="4" a="1"/>
  <c r="X8211" i="4"/>
  <c r="Z4905" i="4"/>
  <c r="U4905" i="4" a="1"/>
  <c r="AA4905" i="4"/>
  <c r="X4905" i="4"/>
  <c r="X3711" i="4"/>
  <c r="Z3711" i="4"/>
  <c r="U3711" i="4" a="1"/>
  <c r="AA3711" i="4"/>
  <c r="X4879" i="4"/>
  <c r="Z4879" i="4"/>
  <c r="U4879" i="4" a="1"/>
  <c r="AA4879" i="4"/>
  <c r="X8155" i="4"/>
  <c r="AA8155" i="4"/>
  <c r="U8155" i="4" a="1"/>
  <c r="Z8155" i="4"/>
  <c r="X8186" i="4"/>
  <c r="AA8186" i="4"/>
  <c r="Z8186" i="4"/>
  <c r="U8186" i="4" a="1"/>
  <c r="X7960" i="4"/>
  <c r="U7960" i="4" a="1"/>
  <c r="AA7960" i="4"/>
  <c r="Z7960" i="4"/>
  <c r="X1693" i="4"/>
  <c r="U1693" i="4" a="1"/>
  <c r="AA1693" i="4"/>
  <c r="Z1693" i="4"/>
  <c r="AA481" i="4"/>
  <c r="X481" i="4"/>
  <c r="U481" i="4" a="1"/>
  <c r="Z481" i="4"/>
  <c r="X5335" i="4"/>
  <c r="AA5335" i="4"/>
  <c r="U5335" i="4" a="1"/>
  <c r="Z5335" i="4"/>
  <c r="U7878" i="4" a="1"/>
  <c r="X7878" i="4"/>
  <c r="AA7878" i="4"/>
  <c r="Z7878" i="4"/>
  <c r="Z7018" i="4"/>
  <c r="X7018" i="4"/>
  <c r="AA7018" i="4"/>
  <c r="U7018" i="4" a="1"/>
  <c r="Z2352" i="4"/>
  <c r="AA2352" i="4"/>
  <c r="X2352" i="4"/>
  <c r="U2352" i="4" a="1"/>
  <c r="U1777" i="4" a="1"/>
  <c r="Z1777" i="4"/>
  <c r="AA1777" i="4"/>
  <c r="X1777" i="4"/>
  <c r="U6196" i="4" a="1"/>
  <c r="Z6196" i="4"/>
  <c r="X6196" i="4"/>
  <c r="AA6196" i="4"/>
  <c r="U6782" i="4" a="1"/>
  <c r="Z6782" i="4"/>
  <c r="AA6782" i="4"/>
  <c r="X6782" i="4"/>
  <c r="Z1637" i="4"/>
  <c r="U1637" i="4" a="1"/>
  <c r="AA1637" i="4"/>
  <c r="X1637" i="4"/>
  <c r="Z202" i="4"/>
  <c r="X202" i="4"/>
  <c r="AA202" i="4"/>
  <c r="U202" i="4" a="1"/>
  <c r="Z915" i="4"/>
  <c r="AA915" i="4"/>
  <c r="U915" i="4" a="1"/>
  <c r="X915" i="4"/>
  <c r="Z4657" i="4"/>
  <c r="U4657" i="4" a="1"/>
  <c r="AA4657" i="4"/>
  <c r="X4657" i="4"/>
  <c r="U6116" i="4" a="1"/>
  <c r="Z6116" i="4"/>
  <c r="AA6116" i="4"/>
  <c r="X6116" i="4"/>
  <c r="U2692" i="4" a="1"/>
  <c r="X2692" i="4"/>
  <c r="AA2692" i="4"/>
  <c r="Z2692" i="4"/>
  <c r="U4815" i="4" a="1"/>
  <c r="AA4815" i="4"/>
  <c r="X4815" i="4"/>
  <c r="Z4815" i="4"/>
  <c r="U1722" i="4" a="1"/>
  <c r="AA1722" i="4"/>
  <c r="X1722" i="4"/>
  <c r="Z1722" i="4"/>
  <c r="U5785" i="4" a="1"/>
  <c r="AA5785" i="4"/>
  <c r="X5785" i="4"/>
  <c r="Z5785" i="4"/>
  <c r="U4014" i="4" a="1"/>
  <c r="AA4014" i="4"/>
  <c r="X4014" i="4"/>
  <c r="Z4014" i="4"/>
  <c r="U397" i="4" a="1"/>
  <c r="AA397" i="4"/>
  <c r="X397" i="4"/>
  <c r="Z397" i="4"/>
  <c r="U7642" i="4" a="1"/>
  <c r="Z7642" i="4"/>
  <c r="X7642" i="4"/>
  <c r="AA7642" i="4"/>
  <c r="AA2028" i="4"/>
  <c r="Z2028" i="4"/>
  <c r="X2028" i="4"/>
  <c r="U2028" i="4" a="1"/>
  <c r="U3905" i="4" a="1"/>
  <c r="Z3905" i="4"/>
  <c r="X3905" i="4"/>
  <c r="AA3905" i="4"/>
  <c r="AA3305" i="4"/>
  <c r="X3305" i="4"/>
  <c r="U3305" i="4" a="1"/>
  <c r="Z3305" i="4"/>
  <c r="AA7774" i="4"/>
  <c r="X7774" i="4"/>
  <c r="U7774" i="4" a="1"/>
  <c r="Z7774" i="4"/>
  <c r="AA2848" i="4"/>
  <c r="X2848" i="4"/>
  <c r="U2848" i="4" a="1"/>
  <c r="Z2848" i="4"/>
  <c r="AA7732" i="4"/>
  <c r="X7732" i="4"/>
  <c r="U7732" i="4" a="1"/>
  <c r="Z7732" i="4"/>
  <c r="AA1943" i="4"/>
  <c r="Z1943" i="4"/>
  <c r="U1943" i="4" a="1"/>
  <c r="X1943" i="4"/>
  <c r="U5451" i="4" a="1"/>
  <c r="Z5451" i="4"/>
  <c r="X5451" i="4"/>
  <c r="AA5451" i="4"/>
  <c r="Z629" i="4"/>
  <c r="U629" i="4" a="1"/>
  <c r="AA629" i="4"/>
  <c r="X629" i="4"/>
  <c r="U1340" i="4" a="1"/>
  <c r="Z1340" i="4"/>
  <c r="AA1340" i="4"/>
  <c r="X1340" i="4"/>
  <c r="Z5408" i="4"/>
  <c r="AA5408" i="4"/>
  <c r="U5408" i="4" a="1"/>
  <c r="X5408" i="4"/>
  <c r="U8212" i="4" a="1"/>
  <c r="Z8212" i="4"/>
  <c r="X8212" i="4"/>
  <c r="AA8212" i="4"/>
  <c r="AA4494" i="4"/>
  <c r="U4494" i="4" a="1"/>
  <c r="X4494" i="4"/>
  <c r="Z4494" i="4"/>
  <c r="Z3157" i="4"/>
  <c r="U3157" i="4" a="1"/>
  <c r="AA3157" i="4"/>
  <c r="X3157" i="4"/>
  <c r="X8340" i="4"/>
  <c r="U8340" i="4" a="1"/>
  <c r="AA8340" i="4"/>
  <c r="Z8340" i="4"/>
  <c r="Z491" i="4"/>
  <c r="U491" i="4" a="1"/>
  <c r="X491" i="4"/>
  <c r="AA491" i="4"/>
  <c r="U2439" i="4" a="1"/>
  <c r="X2439" i="4"/>
  <c r="AA2439" i="4"/>
  <c r="Z2439" i="4"/>
  <c r="AA2738" i="4"/>
  <c r="U2738" i="4" a="1"/>
  <c r="X2738" i="4"/>
  <c r="Z2738" i="4"/>
  <c r="U2750" i="4" a="1"/>
  <c r="AA2750" i="4"/>
  <c r="X2750" i="4"/>
  <c r="Z2750" i="4"/>
  <c r="AA1184" i="4"/>
  <c r="X1184" i="4"/>
  <c r="U1184" i="4" a="1"/>
  <c r="Z1184" i="4"/>
  <c r="X7713" i="4"/>
  <c r="AA7713" i="4"/>
  <c r="U7713" i="4" a="1"/>
  <c r="Z7713" i="4"/>
  <c r="AA5914" i="4"/>
  <c r="Z5914" i="4"/>
  <c r="U5914" i="4" a="1"/>
  <c r="X5914" i="4"/>
  <c r="X4900" i="4"/>
  <c r="Z4900" i="4"/>
  <c r="AA4900" i="4"/>
  <c r="U4900" i="4" a="1"/>
  <c r="X7905" i="4"/>
  <c r="AA7905" i="4"/>
  <c r="U7905" i="4" a="1"/>
  <c r="Z7905" i="4"/>
  <c r="Z83" i="4"/>
  <c r="AA83" i="4"/>
  <c r="U83" i="4" a="1"/>
  <c r="X83" i="4"/>
  <c r="X5482" i="4"/>
  <c r="Z5482" i="4"/>
  <c r="U5482" i="4" a="1"/>
  <c r="AA5482" i="4"/>
  <c r="X6287" i="4"/>
  <c r="Z6287" i="4"/>
  <c r="U6287" i="4" a="1"/>
  <c r="AA6287" i="4"/>
  <c r="Z2630" i="4"/>
  <c r="U2630" i="4" a="1"/>
  <c r="AA2630" i="4"/>
  <c r="X2630" i="4"/>
  <c r="Z1130" i="4"/>
  <c r="AA1130" i="4"/>
  <c r="X1130" i="4"/>
  <c r="U1130" i="4" a="1"/>
  <c r="Z8062" i="4"/>
  <c r="X8062" i="4"/>
  <c r="AA8062" i="4"/>
  <c r="U8062" i="4" a="1"/>
  <c r="Z1287" i="4"/>
  <c r="X1287" i="4"/>
  <c r="AA1287" i="4"/>
  <c r="U1287" i="4" a="1"/>
  <c r="AA5747" i="4"/>
  <c r="X5747" i="4"/>
  <c r="Z5747" i="4"/>
  <c r="U5747" i="4" a="1"/>
  <c r="AA4816" i="4"/>
  <c r="Z4816" i="4"/>
  <c r="X4816" i="4"/>
  <c r="U4816" i="4" a="1"/>
  <c r="AA8106" i="4"/>
  <c r="Z8106" i="4"/>
  <c r="X8106" i="4"/>
  <c r="U8106" i="4" a="1"/>
  <c r="U2837" i="4" a="1"/>
  <c r="Z2837" i="4"/>
  <c r="AA2837" i="4"/>
  <c r="X2837" i="4"/>
  <c r="Z6488" i="4"/>
  <c r="U6488" i="4" a="1"/>
  <c r="X6488" i="4"/>
  <c r="AA6488" i="4"/>
  <c r="Z4063" i="4"/>
  <c r="U4063" i="4" a="1"/>
  <c r="X4063" i="4"/>
  <c r="AA4063" i="4"/>
  <c r="Z7330" i="4"/>
  <c r="U7330" i="4" a="1"/>
  <c r="AA7330" i="4"/>
  <c r="X7330" i="4"/>
  <c r="Z1170" i="4"/>
  <c r="U1170" i="4" a="1"/>
  <c r="AA1170" i="4"/>
  <c r="X1170" i="4"/>
  <c r="Z6580" i="4"/>
  <c r="AA6580" i="4"/>
  <c r="X6580" i="4"/>
  <c r="U6580" i="4" a="1"/>
  <c r="Z2943" i="4"/>
  <c r="X2943" i="4"/>
  <c r="AA2943" i="4"/>
  <c r="U2943" i="4" a="1"/>
  <c r="Z4501" i="4"/>
  <c r="X4501" i="4"/>
  <c r="U4501" i="4" a="1"/>
  <c r="AA4501" i="4"/>
  <c r="X148" i="4"/>
  <c r="AA148" i="4"/>
  <c r="Z148" i="4"/>
  <c r="U148" i="4" a="1"/>
  <c r="X4822" i="4"/>
  <c r="Z4822" i="4"/>
  <c r="U4822" i="4" a="1"/>
  <c r="AA4822" i="4"/>
  <c r="X4527" i="4"/>
  <c r="Z4527" i="4"/>
  <c r="U4527" i="4" a="1"/>
  <c r="AA4527" i="4"/>
  <c r="X2616" i="4"/>
  <c r="Z2616" i="4"/>
  <c r="U2616" i="4" a="1"/>
  <c r="AA2616" i="4"/>
  <c r="Z2647" i="4"/>
  <c r="X2647" i="4"/>
  <c r="U2647" i="4" a="1"/>
  <c r="AA2647" i="4"/>
  <c r="X8268" i="4"/>
  <c r="Z8268" i="4"/>
  <c r="AA8268" i="4"/>
  <c r="U8268" i="4" a="1"/>
  <c r="Z7443" i="4"/>
  <c r="AA7443" i="4"/>
  <c r="X7443" i="4"/>
  <c r="U7443" i="4" a="1"/>
  <c r="X4125" i="4"/>
  <c r="Z4125" i="4"/>
  <c r="AA4125" i="4"/>
  <c r="U4125" i="4" a="1"/>
  <c r="U5419" i="4" a="1"/>
  <c r="AA5419" i="4"/>
  <c r="Z5419" i="4"/>
  <c r="X5419" i="4"/>
  <c r="U7658" i="4" a="1"/>
  <c r="AA7658" i="4"/>
  <c r="X7658" i="4"/>
  <c r="Z7658" i="4"/>
  <c r="X4032" i="4"/>
  <c r="AA4032" i="4"/>
  <c r="U4032" i="4" a="1"/>
  <c r="Z4032" i="4"/>
  <c r="X6369" i="4"/>
  <c r="AA6369" i="4"/>
  <c r="Z6369" i="4"/>
  <c r="U6369" i="4" a="1"/>
  <c r="U8055" i="4" a="1"/>
  <c r="X8055" i="4"/>
  <c r="AA8055" i="4"/>
  <c r="Z8055" i="4"/>
  <c r="U7143" i="4" a="1"/>
  <c r="AA7143" i="4"/>
  <c r="X7143" i="4"/>
  <c r="Z7143" i="4"/>
  <c r="U4674" i="4" a="1"/>
  <c r="Z4674" i="4"/>
  <c r="X4674" i="4"/>
  <c r="AA4674" i="4"/>
  <c r="Z3917" i="4"/>
  <c r="AA3917" i="4"/>
  <c r="U3917" i="4" a="1"/>
  <c r="X3917" i="4"/>
  <c r="U7040" i="4" a="1"/>
  <c r="AA7040" i="4"/>
  <c r="X7040" i="4"/>
  <c r="Z7040" i="4"/>
  <c r="U3699" i="4" a="1"/>
  <c r="AA3699" i="4"/>
  <c r="X3699" i="4"/>
  <c r="Z3699" i="4"/>
  <c r="U4894" i="4" a="1"/>
  <c r="AA4894" i="4"/>
  <c r="X4894" i="4"/>
  <c r="Z4894" i="4"/>
  <c r="U5077" i="4" a="1"/>
  <c r="AA5077" i="4"/>
  <c r="X5077" i="4"/>
  <c r="Z5077" i="4"/>
  <c r="U3055" i="4" a="1"/>
  <c r="X3055" i="4"/>
  <c r="AA3055" i="4"/>
  <c r="Z3055" i="4"/>
  <c r="U1108" i="4" a="1"/>
  <c r="X1108" i="4"/>
  <c r="AA1108" i="4"/>
  <c r="Z1108" i="4"/>
  <c r="U5248" i="4" a="1"/>
  <c r="X5248" i="4"/>
  <c r="AA5248" i="4"/>
  <c r="Z5248" i="4"/>
  <c r="AA4048" i="4"/>
  <c r="Z4048" i="4"/>
  <c r="U4048" i="4" a="1"/>
  <c r="X4048" i="4"/>
  <c r="AA2353" i="4"/>
  <c r="U2353" i="4" a="1"/>
  <c r="Z2353" i="4"/>
  <c r="X2353" i="4"/>
  <c r="U4134" i="4" a="1"/>
  <c r="X4134" i="4"/>
  <c r="Z4134" i="4"/>
  <c r="AA4134" i="4"/>
  <c r="U7925" i="4" a="1"/>
  <c r="X7925" i="4"/>
  <c r="AA7925" i="4"/>
  <c r="Z7925" i="4"/>
  <c r="Z7837" i="4"/>
  <c r="AA7837" i="4"/>
  <c r="U7837" i="4" a="1"/>
  <c r="X7837" i="4"/>
  <c r="U1045" i="4" a="1"/>
  <c r="AA1045" i="4"/>
  <c r="Z1045" i="4"/>
  <c r="X1045" i="4"/>
  <c r="Z5525" i="4"/>
  <c r="U5525" i="4" a="1"/>
  <c r="X5525" i="4"/>
  <c r="AA5525" i="4"/>
  <c r="Z2453" i="4"/>
  <c r="U2453" i="4" a="1"/>
  <c r="X2453" i="4"/>
  <c r="AA2453" i="4"/>
  <c r="Z4039" i="4"/>
  <c r="U4039" i="4" a="1"/>
  <c r="X4039" i="4"/>
  <c r="AA4039" i="4"/>
  <c r="Z4551" i="4"/>
  <c r="X4551" i="4"/>
  <c r="AA4551" i="4"/>
  <c r="U4551" i="4" a="1"/>
  <c r="X4024" i="4"/>
  <c r="AA4024" i="4"/>
  <c r="Z4024" i="4"/>
  <c r="U4024" i="4" a="1"/>
  <c r="AA3084" i="4"/>
  <c r="Z3084" i="4"/>
  <c r="U3084" i="4" a="1"/>
  <c r="X3084" i="4"/>
  <c r="X1625" i="4"/>
  <c r="Z1625" i="4"/>
  <c r="AA1625" i="4"/>
  <c r="U1625" i="4" a="1"/>
  <c r="X3988" i="4"/>
  <c r="Z3988" i="4"/>
  <c r="AA3988" i="4"/>
  <c r="U3988" i="4" a="1"/>
  <c r="Z6772" i="4"/>
  <c r="X6772" i="4"/>
  <c r="U6772" i="4" a="1"/>
  <c r="AA6772" i="4"/>
  <c r="X1146" i="4"/>
  <c r="Z1146" i="4"/>
  <c r="U1146" i="4" a="1"/>
  <c r="AA1146" i="4"/>
  <c r="X7148" i="4"/>
  <c r="Z7148" i="4"/>
  <c r="U7148" i="4" a="1"/>
  <c r="AA7148" i="4"/>
  <c r="X5811" i="4"/>
  <c r="Z5811" i="4"/>
  <c r="U5811" i="4" a="1"/>
  <c r="AA5811" i="4"/>
  <c r="Z346" i="4"/>
  <c r="X346" i="4"/>
  <c r="U346" i="4" a="1"/>
  <c r="AA346" i="4"/>
  <c r="Z1635" i="4"/>
  <c r="X1635" i="4"/>
  <c r="U1635" i="4" a="1"/>
  <c r="AA1635" i="4"/>
  <c r="X1065" i="4"/>
  <c r="Z1065" i="4"/>
  <c r="U1065" i="4" a="1"/>
  <c r="AA1065" i="4"/>
  <c r="X164" i="4"/>
  <c r="AA164" i="4"/>
  <c r="Z164" i="4"/>
  <c r="U164" i="4" a="1"/>
  <c r="X4560" i="4"/>
  <c r="Z4560" i="4"/>
  <c r="AA4560" i="4"/>
  <c r="U4560" i="4" a="1"/>
  <c r="U3659" i="4" a="1"/>
  <c r="Z3659" i="4"/>
  <c r="AA3659" i="4"/>
  <c r="X3659" i="4"/>
  <c r="Z1917" i="4"/>
  <c r="U1917" i="4" a="1"/>
  <c r="AA1917" i="4"/>
  <c r="X1917" i="4"/>
  <c r="AA5878" i="4"/>
  <c r="Z5878" i="4"/>
  <c r="U5878" i="4" a="1"/>
  <c r="X5878" i="4"/>
  <c r="AA116" i="4"/>
  <c r="Z116" i="4"/>
  <c r="U116" i="4" a="1"/>
  <c r="X116" i="4"/>
  <c r="AA5871" i="4"/>
  <c r="Z5871" i="4"/>
  <c r="X5871" i="4"/>
  <c r="U5871" i="4" a="1"/>
  <c r="AA6735" i="4"/>
  <c r="X6735" i="4"/>
  <c r="Z6735" i="4"/>
  <c r="U6735" i="4" a="1"/>
  <c r="U5416" i="4" a="1"/>
  <c r="X5416" i="4"/>
  <c r="Z5416" i="4"/>
  <c r="AA5416" i="4"/>
  <c r="U5686" i="4" a="1"/>
  <c r="Z5686" i="4"/>
  <c r="X5686" i="4"/>
  <c r="AA5686" i="4"/>
  <c r="U4418" i="4" a="1"/>
  <c r="Z4418" i="4"/>
  <c r="AA4418" i="4"/>
  <c r="X4418" i="4"/>
  <c r="Z1972" i="4"/>
  <c r="AA1972" i="4"/>
  <c r="U1972" i="4" a="1"/>
  <c r="X1972" i="4"/>
  <c r="Z5256" i="4"/>
  <c r="X5256" i="4"/>
  <c r="U5256" i="4" a="1"/>
  <c r="AA5256" i="4"/>
  <c r="X6376" i="4"/>
  <c r="U6376" i="4" a="1"/>
  <c r="Z6376" i="4"/>
  <c r="AA6376" i="4"/>
  <c r="X5032" i="4"/>
  <c r="U5032" i="4" a="1"/>
  <c r="Z5032" i="4"/>
  <c r="AA5032" i="4"/>
  <c r="X1773" i="4"/>
  <c r="U1773" i="4" a="1"/>
  <c r="Z1773" i="4"/>
  <c r="AA1773" i="4"/>
  <c r="X985" i="4"/>
  <c r="U985" i="4" a="1"/>
  <c r="AA985" i="4"/>
  <c r="Z985" i="4"/>
  <c r="X6693" i="4"/>
  <c r="U6693" i="4" a="1"/>
  <c r="AA6693" i="4"/>
  <c r="Z6693" i="4"/>
  <c r="X46" i="4"/>
  <c r="Z46" i="4"/>
  <c r="U46" i="4" a="1"/>
  <c r="AA46" i="4"/>
  <c r="X5265" i="4"/>
  <c r="U5265" i="4" a="1"/>
  <c r="Z5265" i="4"/>
  <c r="AA5265" i="4"/>
  <c r="X5509" i="4"/>
  <c r="AA5509" i="4"/>
  <c r="Z5509" i="4"/>
  <c r="U5509" i="4" a="1"/>
  <c r="Z2714" i="4"/>
  <c r="AA2714" i="4"/>
  <c r="X2714" i="4"/>
  <c r="U2714" i="4" a="1"/>
  <c r="Z2535" i="4"/>
  <c r="AA2535" i="4"/>
  <c r="X2535" i="4"/>
  <c r="U2535" i="4" a="1"/>
  <c r="Z7256" i="4"/>
  <c r="AA7256" i="4"/>
  <c r="X7256" i="4"/>
  <c r="U7256" i="4" a="1"/>
  <c r="Z6367" i="4"/>
  <c r="AA6367" i="4"/>
  <c r="X6367" i="4"/>
  <c r="U6367" i="4" a="1"/>
  <c r="Z6726" i="4"/>
  <c r="AA6726" i="4"/>
  <c r="X6726" i="4"/>
  <c r="U6726" i="4" a="1"/>
  <c r="Z4812" i="4"/>
  <c r="AA4812" i="4"/>
  <c r="X4812" i="4"/>
  <c r="U4812" i="4" a="1"/>
  <c r="AA645" i="4"/>
  <c r="X645" i="4"/>
  <c r="Z645" i="4"/>
  <c r="U645" i="4" a="1"/>
  <c r="Z1176" i="4"/>
  <c r="AA1176" i="4"/>
  <c r="X1176" i="4"/>
  <c r="U1176" i="4" a="1"/>
  <c r="Z4267" i="4"/>
  <c r="X4267" i="4"/>
  <c r="AA4267" i="4"/>
  <c r="U4267" i="4" a="1"/>
  <c r="U3730" i="4" a="1"/>
  <c r="AA3730" i="4"/>
  <c r="Z3730" i="4"/>
  <c r="X3730" i="4"/>
  <c r="X8125" i="4"/>
  <c r="U8125" i="4" a="1"/>
  <c r="Z8125" i="4"/>
  <c r="AA8125" i="4"/>
  <c r="Z1975" i="4"/>
  <c r="X1975" i="4"/>
  <c r="U1975" i="4" a="1"/>
  <c r="AA1975" i="4"/>
  <c r="AA5630" i="4"/>
  <c r="Z5630" i="4"/>
  <c r="U5630" i="4" a="1"/>
  <c r="X5630" i="4"/>
  <c r="AA4056" i="4"/>
  <c r="X4056" i="4"/>
  <c r="U4056" i="4" a="1"/>
  <c r="Z4056" i="4"/>
  <c r="Z4241" i="4"/>
  <c r="U4241" i="4" a="1"/>
  <c r="X4241" i="4"/>
  <c r="AA4241" i="4"/>
  <c r="U6945" i="4" a="1"/>
  <c r="Z6945" i="4"/>
  <c r="X6945" i="4"/>
  <c r="AA6945" i="4"/>
  <c r="U1581" i="4" a="1"/>
  <c r="Z1581" i="4"/>
  <c r="X1581" i="4"/>
  <c r="AA1581" i="4"/>
  <c r="U182" i="4" a="1"/>
  <c r="Z182" i="4"/>
  <c r="X182" i="4"/>
  <c r="AA182" i="4"/>
  <c r="AA1549" i="4"/>
  <c r="Z1549" i="4"/>
  <c r="X1549" i="4"/>
  <c r="U1549" i="4" a="1"/>
  <c r="X4179" i="4"/>
  <c r="Z4179" i="4"/>
  <c r="AA4179" i="4"/>
  <c r="U4179" i="4" a="1"/>
  <c r="X400" i="4"/>
  <c r="AA400" i="4"/>
  <c r="Z400" i="4"/>
  <c r="U400" i="4" a="1"/>
  <c r="Z1026" i="4"/>
  <c r="X1026" i="4"/>
  <c r="U1026" i="4" a="1"/>
  <c r="AA1026" i="4"/>
  <c r="X3255" i="4"/>
  <c r="U3255" i="4" a="1"/>
  <c r="Z3255" i="4"/>
  <c r="AA3255" i="4"/>
  <c r="U7810" i="4" a="1"/>
  <c r="X7810" i="4"/>
  <c r="Z7810" i="4"/>
  <c r="AA7810" i="4"/>
  <c r="U2760" i="4" a="1"/>
  <c r="AA2760" i="4"/>
  <c r="X2760" i="4"/>
  <c r="Z2760" i="4"/>
  <c r="U4739" i="4" a="1"/>
  <c r="X4739" i="4"/>
  <c r="Z4739" i="4"/>
  <c r="AA4739" i="4"/>
  <c r="Z269" i="4"/>
  <c r="U269" i="4" a="1"/>
  <c r="X269" i="4"/>
  <c r="AA269" i="4"/>
  <c r="U5977" i="4" a="1"/>
  <c r="X5977" i="4"/>
  <c r="Z5977" i="4"/>
  <c r="AA5977" i="4"/>
  <c r="U3159" i="4" a="1"/>
  <c r="Z3159" i="4"/>
  <c r="X3159" i="4"/>
  <c r="AA3159" i="4"/>
  <c r="X1605" i="4"/>
  <c r="U1605" i="4" a="1"/>
  <c r="Z1605" i="4"/>
  <c r="AA1605" i="4"/>
  <c r="X5228" i="4"/>
  <c r="U5228" i="4" a="1"/>
  <c r="Z5228" i="4"/>
  <c r="AA5228" i="4"/>
  <c r="X5183" i="4"/>
  <c r="Z5183" i="4"/>
  <c r="U5183" i="4" a="1"/>
  <c r="AA5183" i="4"/>
  <c r="X4215" i="4"/>
  <c r="U4215" i="4" a="1"/>
  <c r="Z4215" i="4"/>
  <c r="AA4215" i="4"/>
  <c r="U7011" i="4" a="1"/>
  <c r="Z7011" i="4"/>
  <c r="X7011" i="4"/>
  <c r="AA7011" i="4"/>
  <c r="X7956" i="4"/>
  <c r="Z7956" i="4"/>
  <c r="AA7956" i="4"/>
  <c r="U7956" i="4" a="1"/>
  <c r="U1768" i="4" a="1"/>
  <c r="X1768" i="4"/>
  <c r="Z1768" i="4"/>
  <c r="AA1768" i="4"/>
  <c r="AA1674" i="4"/>
  <c r="X1674" i="4"/>
  <c r="Z1674" i="4"/>
  <c r="U1674" i="4" a="1"/>
  <c r="X544" i="4"/>
  <c r="Z544" i="4"/>
  <c r="AA544" i="4"/>
  <c r="U544" i="4" a="1"/>
  <c r="X3655" i="4"/>
  <c r="Z3655" i="4"/>
  <c r="AA3655" i="4"/>
  <c r="U3655" i="4" a="1"/>
  <c r="X4060" i="4"/>
  <c r="Z4060" i="4"/>
  <c r="AA4060" i="4"/>
  <c r="U4060" i="4" a="1"/>
  <c r="U7963" i="4" a="1"/>
  <c r="X7963" i="4"/>
  <c r="AA7963" i="4"/>
  <c r="Z7963" i="4"/>
  <c r="U4562" i="4" a="1"/>
  <c r="X4562" i="4"/>
  <c r="AA4562" i="4"/>
  <c r="Z4562" i="4"/>
  <c r="AA8344" i="4"/>
  <c r="Z8344" i="4"/>
  <c r="X8344" i="4"/>
  <c r="U8344" i="4" a="1"/>
  <c r="X2099" i="4"/>
  <c r="Z2099" i="4"/>
  <c r="U2099" i="4" a="1"/>
  <c r="AA2099" i="4"/>
  <c r="X1235" i="4"/>
  <c r="U1235" i="4" a="1"/>
  <c r="Z1235" i="4"/>
  <c r="AA1235" i="4"/>
  <c r="U1976" i="4" a="1"/>
  <c r="X1976" i="4"/>
  <c r="Z1976" i="4"/>
  <c r="AA1976" i="4"/>
  <c r="U2244" i="4" a="1"/>
  <c r="Z2244" i="4"/>
  <c r="X2244" i="4"/>
  <c r="AA2244" i="4"/>
  <c r="AA7575" i="4"/>
  <c r="U7575" i="4" a="1"/>
  <c r="X7575" i="4"/>
  <c r="Z7575" i="4"/>
  <c r="AA4673" i="4"/>
  <c r="Z4673" i="4"/>
  <c r="X4673" i="4"/>
  <c r="U4673" i="4" a="1"/>
  <c r="AA7943" i="4"/>
  <c r="X7943" i="4"/>
  <c r="U7943" i="4" a="1"/>
  <c r="Z7943" i="4"/>
  <c r="AA4572" i="4"/>
  <c r="U4572" i="4" a="1"/>
  <c r="Z4572" i="4"/>
  <c r="X4572" i="4"/>
  <c r="X2873" i="4"/>
  <c r="U2873" i="4" a="1"/>
  <c r="Z2873" i="4"/>
  <c r="AA2873" i="4"/>
  <c r="AA374" i="4"/>
  <c r="X374" i="4"/>
  <c r="U374" i="4" a="1"/>
  <c r="Z374" i="4"/>
  <c r="Z1468" i="4"/>
  <c r="U1468" i="4" a="1"/>
  <c r="X1468" i="4"/>
  <c r="AA1468" i="4"/>
  <c r="AA6873" i="4"/>
  <c r="X6873" i="4"/>
  <c r="U6873" i="4" a="1"/>
  <c r="Z6873" i="4"/>
  <c r="AA2631" i="4"/>
  <c r="U2631" i="4" a="1"/>
  <c r="X2631" i="4"/>
  <c r="Z2631" i="4"/>
  <c r="AA5030" i="4"/>
  <c r="X5030" i="4"/>
  <c r="U5030" i="4" a="1"/>
  <c r="Z5030" i="4"/>
  <c r="X6006" i="4"/>
  <c r="AA6006" i="4"/>
  <c r="U6006" i="4" a="1"/>
  <c r="Z6006" i="4"/>
  <c r="AA2966" i="4"/>
  <c r="U2966" i="4" a="1"/>
  <c r="X2966" i="4"/>
  <c r="Z2966" i="4"/>
  <c r="Z3025" i="4"/>
  <c r="AA3025" i="4"/>
  <c r="U3025" i="4" a="1"/>
  <c r="X3025" i="4"/>
  <c r="Z8161" i="4"/>
  <c r="U8161" i="4" a="1"/>
  <c r="X8161" i="4"/>
  <c r="AA8161" i="4"/>
  <c r="AA7357" i="4"/>
  <c r="Z7357" i="4"/>
  <c r="X7357" i="4"/>
  <c r="U7357" i="4" a="1"/>
  <c r="AA1617" i="4"/>
  <c r="U1617" i="4" a="1"/>
  <c r="X1617" i="4"/>
  <c r="Z1617" i="4"/>
  <c r="AA201" i="4"/>
  <c r="X201" i="4"/>
  <c r="Z201" i="4"/>
  <c r="U201" i="4" a="1"/>
  <c r="AA3891" i="4"/>
  <c r="X3891" i="4"/>
  <c r="Z3891" i="4"/>
  <c r="U3891" i="4" a="1"/>
  <c r="X3493" i="4"/>
  <c r="Z3493" i="4"/>
  <c r="U3493" i="4" a="1"/>
  <c r="AA3493" i="4"/>
  <c r="X7579" i="4"/>
  <c r="AA7579" i="4"/>
  <c r="U7579" i="4" a="1"/>
  <c r="Z7579" i="4"/>
  <c r="X1010" i="4"/>
  <c r="U1010" i="4" a="1"/>
  <c r="Z1010" i="4"/>
  <c r="AA1010" i="4"/>
  <c r="U4520" i="4" a="1"/>
  <c r="Z4520" i="4"/>
  <c r="X4520" i="4"/>
  <c r="AA4520" i="4"/>
  <c r="U318" i="4" a="1"/>
  <c r="X318" i="4"/>
  <c r="Z318" i="4"/>
  <c r="AA318" i="4"/>
  <c r="X3705" i="4"/>
  <c r="AA3705" i="4"/>
  <c r="U3705" i="4" a="1"/>
  <c r="Z3705" i="4"/>
  <c r="U1749" i="4" a="1"/>
  <c r="Z1749" i="4"/>
  <c r="X1749" i="4"/>
  <c r="AA1749" i="4"/>
  <c r="U5988" i="4" a="1"/>
  <c r="AA5988" i="4"/>
  <c r="X5988" i="4"/>
  <c r="Z5988" i="4"/>
  <c r="U6220" i="4" a="1"/>
  <c r="AA6220" i="4"/>
  <c r="X6220" i="4"/>
  <c r="Z6220" i="4"/>
  <c r="AA4213" i="4"/>
  <c r="X4213" i="4"/>
  <c r="Z4213" i="4"/>
  <c r="U4213" i="4" a="1"/>
  <c r="U6756" i="4" a="1"/>
  <c r="AA6756" i="4"/>
  <c r="X6756" i="4"/>
  <c r="Z6756" i="4"/>
  <c r="U6030" i="4" a="1"/>
  <c r="X6030" i="4"/>
  <c r="AA6030" i="4"/>
  <c r="Z6030" i="4"/>
  <c r="U7548" i="4" a="1"/>
  <c r="Z7548" i="4"/>
  <c r="X7548" i="4"/>
  <c r="AA7548" i="4"/>
  <c r="U4461" i="4" a="1"/>
  <c r="AA4461" i="4"/>
  <c r="Z4461" i="4"/>
  <c r="X4461" i="4"/>
  <c r="AA3515" i="4"/>
  <c r="Z3515" i="4"/>
  <c r="U3515" i="4" a="1"/>
  <c r="X3515" i="4"/>
  <c r="U6797" i="4" a="1"/>
  <c r="X6797" i="4"/>
  <c r="AA6797" i="4"/>
  <c r="Z6797" i="4"/>
  <c r="Z6325" i="4"/>
  <c r="AA6325" i="4"/>
  <c r="X6325" i="4"/>
  <c r="U6325" i="4" a="1"/>
  <c r="AA1559" i="4"/>
  <c r="X1559" i="4"/>
  <c r="Z1559" i="4"/>
  <c r="U1559" i="4" a="1"/>
  <c r="X5237" i="4"/>
  <c r="Z5237" i="4"/>
  <c r="U5237" i="4" a="1"/>
  <c r="AA5237" i="4"/>
  <c r="Z5504" i="4"/>
  <c r="X5504" i="4"/>
  <c r="U5504" i="4" a="1"/>
  <c r="AA5504" i="4"/>
  <c r="Z4102" i="4"/>
  <c r="U4102" i="4" a="1"/>
  <c r="X4102" i="4"/>
  <c r="AA4102" i="4"/>
  <c r="X8188" i="4"/>
  <c r="U8188" i="4" a="1"/>
  <c r="AA8188" i="4"/>
  <c r="Z8188" i="4"/>
  <c r="AA5453" i="4"/>
  <c r="X5453" i="4"/>
  <c r="U5453" i="4" a="1"/>
  <c r="Z5453" i="4"/>
  <c r="U2104" i="4" a="1"/>
  <c r="AA2104" i="4"/>
  <c r="X2104" i="4"/>
  <c r="Z2104" i="4"/>
  <c r="X7399" i="4"/>
  <c r="AA7399" i="4"/>
  <c r="Z7399" i="4"/>
  <c r="U7399" i="4" a="1"/>
  <c r="AA1341" i="4"/>
  <c r="U1341" i="4" a="1"/>
  <c r="Z1341" i="4"/>
  <c r="X1341" i="4"/>
  <c r="AA3213" i="4"/>
  <c r="X3213" i="4"/>
  <c r="U3213" i="4" a="1"/>
  <c r="Z3213" i="4"/>
  <c r="X8061" i="4"/>
  <c r="Z8061" i="4"/>
  <c r="U8061" i="4" a="1"/>
  <c r="AA8061" i="4"/>
  <c r="X2406" i="4"/>
  <c r="U2406" i="4" a="1"/>
  <c r="AA2406" i="4"/>
  <c r="Z2406" i="4"/>
  <c r="X1696" i="4"/>
  <c r="U1696" i="4" a="1"/>
  <c r="AA1696" i="4"/>
  <c r="Z1696" i="4"/>
  <c r="X170" i="4"/>
  <c r="U170" i="4" a="1"/>
  <c r="AA170" i="4"/>
  <c r="Z170" i="4"/>
  <c r="X5901" i="4"/>
  <c r="U5901" i="4" a="1"/>
  <c r="Z5901" i="4"/>
  <c r="AA5901" i="4"/>
  <c r="X508" i="4"/>
  <c r="AA508" i="4"/>
  <c r="Z508" i="4"/>
  <c r="U508" i="4" a="1"/>
  <c r="X5611" i="4"/>
  <c r="AA5611" i="4"/>
  <c r="Z5611" i="4"/>
  <c r="U5611" i="4" a="1"/>
  <c r="AA7696" i="4"/>
  <c r="X7696" i="4"/>
  <c r="Z7696" i="4"/>
  <c r="U7696" i="4" a="1"/>
  <c r="X4275" i="4"/>
  <c r="U4275" i="4" a="1"/>
  <c r="AA4275" i="4"/>
  <c r="Z4275" i="4"/>
  <c r="Z467" i="4"/>
  <c r="X467" i="4"/>
  <c r="AA467" i="4"/>
  <c r="U467" i="4" a="1"/>
  <c r="U3836" i="4" a="1"/>
  <c r="Z3836" i="4"/>
  <c r="AA3836" i="4"/>
  <c r="X3836" i="4"/>
  <c r="AA1185" i="4"/>
  <c r="U1185" i="4" a="1"/>
  <c r="X1185" i="4"/>
  <c r="Z1185" i="4"/>
  <c r="AA4206" i="4"/>
  <c r="Z4206" i="4"/>
  <c r="U4206" i="4" a="1"/>
  <c r="X4206" i="4"/>
  <c r="Z5339" i="4"/>
  <c r="U5339" i="4" a="1"/>
  <c r="AA5339" i="4"/>
  <c r="X5339" i="4"/>
  <c r="AA3874" i="4"/>
  <c r="Z3874" i="4"/>
  <c r="U3874" i="4" a="1"/>
  <c r="X3874" i="4"/>
  <c r="X1919" i="4"/>
  <c r="AA1919" i="4"/>
  <c r="Z1919" i="4"/>
  <c r="U1919" i="4" a="1"/>
  <c r="X5869" i="4"/>
  <c r="AA5869" i="4"/>
  <c r="Z5869" i="4"/>
  <c r="U5869" i="4" a="1"/>
  <c r="X2320" i="4"/>
  <c r="AA2320" i="4"/>
  <c r="Z2320" i="4"/>
  <c r="U2320" i="4" a="1"/>
  <c r="Z4553" i="4"/>
  <c r="X4553" i="4"/>
  <c r="AA4553" i="4"/>
  <c r="U4553" i="4" a="1"/>
  <c r="Z401" i="4"/>
  <c r="U401" i="4" a="1"/>
  <c r="X401" i="4"/>
  <c r="AA401" i="4"/>
  <c r="Z6694" i="4"/>
  <c r="X6694" i="4"/>
  <c r="U6694" i="4" a="1"/>
  <c r="AA6694" i="4"/>
  <c r="X1997" i="4"/>
  <c r="U1997" i="4" a="1"/>
  <c r="Z1997" i="4"/>
  <c r="AA1997" i="4"/>
  <c r="X231" i="4"/>
  <c r="U231" i="4" a="1"/>
  <c r="Z231" i="4"/>
  <c r="AA231" i="4"/>
  <c r="X1703" i="4"/>
  <c r="U1703" i="4" a="1"/>
  <c r="Z1703" i="4"/>
  <c r="AA1703" i="4"/>
  <c r="X2184" i="4"/>
  <c r="Z2184" i="4"/>
  <c r="U2184" i="4" a="1"/>
  <c r="AA2184" i="4"/>
  <c r="X1479" i="4"/>
  <c r="Z1479" i="4"/>
  <c r="U1479" i="4" a="1"/>
  <c r="AA1479" i="4"/>
  <c r="U889" i="4" a="1"/>
  <c r="Z889" i="4"/>
  <c r="X889" i="4"/>
  <c r="AA889" i="4"/>
  <c r="Z2694" i="4"/>
  <c r="U2694" i="4" a="1"/>
  <c r="X2694" i="4"/>
  <c r="AA2694" i="4"/>
  <c r="X1027" i="4"/>
  <c r="Z1027" i="4"/>
  <c r="U1027" i="4" a="1"/>
  <c r="AA1027" i="4"/>
  <c r="U4248" i="4" a="1"/>
  <c r="X4248" i="4"/>
  <c r="Z4248" i="4"/>
  <c r="AA4248" i="4"/>
  <c r="Z4160" i="4"/>
  <c r="X4160" i="4"/>
  <c r="AA4160" i="4"/>
  <c r="U4160" i="4" a="1"/>
  <c r="AA225" i="4"/>
  <c r="X225" i="4"/>
  <c r="U225" i="4" a="1"/>
  <c r="Z225" i="4"/>
  <c r="U5424" i="4" a="1"/>
  <c r="X5424" i="4"/>
  <c r="Z5424" i="4"/>
  <c r="AA5424" i="4"/>
  <c r="X4306" i="4"/>
  <c r="U4306" i="4" a="1"/>
  <c r="Z4306" i="4"/>
  <c r="AA4306" i="4"/>
  <c r="U6556" i="4" a="1"/>
  <c r="X6556" i="4"/>
  <c r="Z6556" i="4"/>
  <c r="AA6556" i="4"/>
  <c r="U2494" i="4" a="1"/>
  <c r="Z2494" i="4"/>
  <c r="X2494" i="4"/>
  <c r="AA2494" i="4"/>
  <c r="Z6478" i="4"/>
  <c r="U6478" i="4" a="1"/>
  <c r="X6478" i="4"/>
  <c r="AA6478" i="4"/>
  <c r="Z1070" i="4"/>
  <c r="U1070" i="4" a="1"/>
  <c r="X1070" i="4"/>
  <c r="AA1070" i="4"/>
  <c r="U4181" i="4" a="1"/>
  <c r="X4181" i="4"/>
  <c r="Z4181" i="4"/>
  <c r="AA4181" i="4"/>
  <c r="U8080" i="4" a="1"/>
  <c r="Z8080" i="4"/>
  <c r="X8080" i="4"/>
  <c r="AA8080" i="4"/>
  <c r="Z8194" i="4"/>
  <c r="X8194" i="4"/>
  <c r="AA8194" i="4"/>
  <c r="U8194" i="4" a="1"/>
  <c r="X715" i="4"/>
  <c r="Z715" i="4"/>
  <c r="AA715" i="4"/>
  <c r="U715" i="4" a="1"/>
  <c r="X4737" i="4"/>
  <c r="Z4737" i="4"/>
  <c r="AA4737" i="4"/>
  <c r="U4737" i="4" a="1"/>
  <c r="X1440" i="4"/>
  <c r="Z1440" i="4"/>
  <c r="AA1440" i="4"/>
  <c r="U1440" i="4" a="1"/>
  <c r="AA214" i="4"/>
  <c r="X214" i="4"/>
  <c r="Z214" i="4"/>
  <c r="U214" i="4" a="1"/>
  <c r="AA3866" i="4"/>
  <c r="Z3866" i="4"/>
  <c r="X3866" i="4"/>
  <c r="U3866" i="4" a="1"/>
  <c r="Z1052" i="4"/>
  <c r="X1052" i="4"/>
  <c r="U1052" i="4" a="1"/>
  <c r="AA1052" i="4"/>
  <c r="U8216" i="4" a="1"/>
  <c r="X8216" i="4"/>
  <c r="Z8216" i="4"/>
  <c r="AA8216" i="4"/>
  <c r="U5625" i="4" a="1"/>
  <c r="X5625" i="4"/>
  <c r="Z5625" i="4"/>
  <c r="AA5625" i="4"/>
  <c r="X95" i="4"/>
  <c r="Z95" i="4"/>
  <c r="U95" i="4" a="1"/>
  <c r="AA95" i="4"/>
  <c r="AA388" i="4"/>
  <c r="Z388" i="4"/>
  <c r="X388" i="4"/>
  <c r="U388" i="4" a="1"/>
  <c r="U7686" i="4" a="1"/>
  <c r="AA7686" i="4"/>
  <c r="Z7686" i="4"/>
  <c r="X7686" i="4"/>
  <c r="AA6379" i="4"/>
  <c r="Z6379" i="4"/>
  <c r="X6379" i="4"/>
  <c r="U6379" i="4" a="1"/>
  <c r="Z1422" i="4"/>
  <c r="U1422" i="4" a="1"/>
  <c r="AA1422" i="4"/>
  <c r="X1422" i="4"/>
  <c r="X2596" i="4"/>
  <c r="AA2596" i="4"/>
  <c r="U2596" i="4" a="1"/>
  <c r="Z2596" i="4"/>
  <c r="U4373" i="4" a="1"/>
  <c r="X4373" i="4"/>
  <c r="AA4373" i="4"/>
  <c r="Z4373" i="4"/>
  <c r="U2363" i="4" a="1"/>
  <c r="X2363" i="4"/>
  <c r="AA2363" i="4"/>
  <c r="Z2363" i="4"/>
  <c r="X4439" i="4"/>
  <c r="AA4439" i="4"/>
  <c r="Z4439" i="4"/>
  <c r="U4439" i="4" a="1"/>
  <c r="AA7409" i="4"/>
  <c r="X7409" i="4"/>
  <c r="Z7409" i="4"/>
  <c r="U7409" i="4" a="1"/>
  <c r="AA7971" i="4"/>
  <c r="X7971" i="4"/>
  <c r="Z7971" i="4"/>
  <c r="U7971" i="4" a="1"/>
  <c r="Z7981" i="4"/>
  <c r="U7981" i="4" a="1"/>
  <c r="AA7981" i="4"/>
  <c r="X7981" i="4"/>
  <c r="U331" i="4" a="1"/>
  <c r="Z331" i="4"/>
  <c r="AA331" i="4"/>
  <c r="X331" i="4"/>
  <c r="U5189" i="4" a="1"/>
  <c r="AA5189" i="4"/>
  <c r="Z5189" i="4"/>
  <c r="X5189" i="4"/>
  <c r="AA3364" i="4"/>
  <c r="U3364" i="4" a="1"/>
  <c r="X3364" i="4"/>
  <c r="Z3364" i="4"/>
  <c r="AA2268" i="4"/>
  <c r="X2268" i="4"/>
  <c r="U2268" i="4" a="1"/>
  <c r="Z2268" i="4"/>
  <c r="X5967" i="4"/>
  <c r="AA5967" i="4"/>
  <c r="U5967" i="4" a="1"/>
  <c r="Z5967" i="4"/>
  <c r="X6699" i="4"/>
  <c r="AA6699" i="4"/>
  <c r="U6699" i="4" a="1"/>
  <c r="Z6699" i="4"/>
  <c r="Z5150" i="4"/>
  <c r="X5150" i="4"/>
  <c r="AA5150" i="4"/>
  <c r="U5150" i="4" a="1"/>
  <c r="Z5822" i="4"/>
  <c r="U5822" i="4" a="1"/>
  <c r="X5822" i="4"/>
  <c r="AA5822" i="4"/>
  <c r="U6364" i="4" a="1"/>
  <c r="Z6364" i="4"/>
  <c r="X6364" i="4"/>
  <c r="AA6364" i="4"/>
  <c r="Z8265" i="4"/>
  <c r="X8265" i="4"/>
  <c r="AA8265" i="4"/>
  <c r="U8265" i="4" a="1"/>
  <c r="X882" i="4"/>
  <c r="Z882" i="4"/>
  <c r="AA882" i="4"/>
  <c r="U882" i="4" a="1"/>
  <c r="X8111" i="4"/>
  <c r="AA8111" i="4"/>
  <c r="Z8111" i="4"/>
  <c r="U8111" i="4" a="1"/>
  <c r="X22" i="4"/>
  <c r="U22" i="4" a="1"/>
  <c r="AA22" i="4"/>
  <c r="Z22" i="4"/>
  <c r="X7010" i="4"/>
  <c r="Z7010" i="4"/>
  <c r="AA7010" i="4"/>
  <c r="U7010" i="4" a="1"/>
  <c r="X314" i="4"/>
  <c r="U314" i="4" a="1"/>
  <c r="AA314" i="4"/>
  <c r="Z314" i="4"/>
  <c r="X2894" i="4"/>
  <c r="U2894" i="4" a="1"/>
  <c r="Z2894" i="4"/>
  <c r="AA2894" i="4"/>
  <c r="X770" i="4"/>
  <c r="U770" i="4" a="1"/>
  <c r="Z770" i="4"/>
  <c r="AA770" i="4"/>
  <c r="Z6770" i="4"/>
  <c r="U6770" i="4" a="1"/>
  <c r="AA6770" i="4"/>
  <c r="X6770" i="4"/>
  <c r="U1095" i="4" a="1"/>
  <c r="Z1095" i="4"/>
  <c r="AA1095" i="4"/>
  <c r="X1095" i="4"/>
  <c r="U5428" i="4" a="1"/>
  <c r="AA5428" i="4"/>
  <c r="X5428" i="4"/>
  <c r="Z5428" i="4"/>
  <c r="U926" i="4" a="1"/>
  <c r="Z926" i="4"/>
  <c r="AA926" i="4"/>
  <c r="X926" i="4"/>
  <c r="U6150" i="4" a="1"/>
  <c r="Z6150" i="4"/>
  <c r="AA6150" i="4"/>
  <c r="X6150" i="4"/>
  <c r="AA6773" i="4"/>
  <c r="Z6773" i="4"/>
  <c r="U6773" i="4" a="1"/>
  <c r="X6773" i="4"/>
  <c r="AA4646" i="4"/>
  <c r="U4646" i="4" a="1"/>
  <c r="Z4646" i="4"/>
  <c r="X4646" i="4"/>
  <c r="Z4648" i="4"/>
  <c r="AA4648" i="4"/>
  <c r="U4648" i="4" a="1"/>
  <c r="X4648" i="4"/>
  <c r="AA3083" i="4"/>
  <c r="U3083" i="4" a="1"/>
  <c r="Z3083" i="4"/>
  <c r="X3083" i="4"/>
  <c r="Z4911" i="4"/>
  <c r="U4911" i="4" a="1"/>
  <c r="AA4911" i="4"/>
  <c r="X4911" i="4"/>
  <c r="AA7320" i="4"/>
  <c r="U7320" i="4" a="1"/>
  <c r="Z7320" i="4"/>
  <c r="X7320" i="4"/>
  <c r="AA2921" i="4"/>
  <c r="Z2921" i="4"/>
  <c r="U2921" i="4" a="1"/>
  <c r="X2921" i="4"/>
  <c r="AA8224" i="4"/>
  <c r="U8224" i="4" a="1"/>
  <c r="X8224" i="4"/>
  <c r="Z8224" i="4"/>
  <c r="Z731" i="4"/>
  <c r="X731" i="4"/>
  <c r="AA731" i="4"/>
  <c r="U731" i="4" a="1"/>
  <c r="Z7922" i="4"/>
  <c r="U7922" i="4" a="1"/>
  <c r="X7922" i="4"/>
  <c r="AA7922" i="4"/>
  <c r="AA4516" i="4"/>
  <c r="U4516" i="4" a="1"/>
  <c r="Z4516" i="4"/>
  <c r="X4516" i="4"/>
  <c r="Z8043" i="4"/>
  <c r="U8043" i="4" a="1"/>
  <c r="AA8043" i="4"/>
  <c r="X8043" i="4"/>
  <c r="Z2649" i="4"/>
  <c r="U2649" i="4" a="1"/>
  <c r="AA2649" i="4"/>
  <c r="X2649" i="4"/>
  <c r="Z4471" i="4"/>
  <c r="U4471" i="4" a="1"/>
  <c r="AA4471" i="4"/>
  <c r="X4471" i="4"/>
  <c r="Z4895" i="4"/>
  <c r="U4895" i="4" a="1"/>
  <c r="AA4895" i="4"/>
  <c r="X4895" i="4"/>
  <c r="Z5387" i="4"/>
  <c r="U5387" i="4" a="1"/>
  <c r="AA5387" i="4"/>
  <c r="X5387" i="4"/>
  <c r="Z4690" i="4"/>
  <c r="AA4690" i="4"/>
  <c r="X4690" i="4"/>
  <c r="U4690" i="4" a="1"/>
  <c r="X6056" i="4"/>
  <c r="Z6056" i="4"/>
  <c r="AA6056" i="4"/>
  <c r="U6056" i="4" a="1"/>
  <c r="U6500" i="4" a="1"/>
  <c r="Z6500" i="4"/>
  <c r="X6500" i="4"/>
  <c r="AA6500" i="4"/>
  <c r="U3304" i="4" a="1"/>
  <c r="Z3304" i="4"/>
  <c r="AA3304" i="4"/>
  <c r="X3304" i="4"/>
  <c r="X668" i="4"/>
  <c r="Z668" i="4"/>
  <c r="U668" i="4" a="1"/>
  <c r="AA668" i="4"/>
  <c r="Z5582" i="4"/>
  <c r="AA5582" i="4"/>
  <c r="U5582" i="4" a="1"/>
  <c r="X5582" i="4"/>
  <c r="Z5214" i="4"/>
  <c r="AA5214" i="4"/>
  <c r="U5214" i="4" a="1"/>
  <c r="X5214" i="4"/>
  <c r="AA6303" i="4"/>
  <c r="U6303" i="4" a="1"/>
  <c r="X6303" i="4"/>
  <c r="Z6303" i="4"/>
  <c r="Z1051" i="4"/>
  <c r="X1051" i="4"/>
  <c r="AA1051" i="4"/>
  <c r="U1051" i="4" a="1"/>
  <c r="Z3440" i="4"/>
  <c r="X3440" i="4"/>
  <c r="U3440" i="4" a="1"/>
  <c r="AA3440" i="4"/>
  <c r="Z3384" i="4"/>
  <c r="X3384" i="4"/>
  <c r="AA3384" i="4"/>
  <c r="U3384" i="4" a="1"/>
  <c r="Z4240" i="4"/>
  <c r="X4240" i="4"/>
  <c r="AA4240" i="4"/>
  <c r="U4240" i="4" a="1"/>
  <c r="Z3256" i="4"/>
  <c r="AA3256" i="4"/>
  <c r="X3256" i="4"/>
  <c r="U3256" i="4" a="1"/>
  <c r="Z5266" i="4"/>
  <c r="X5266" i="4"/>
  <c r="U5266" i="4" a="1"/>
  <c r="AA5266" i="4"/>
  <c r="Z1516" i="4"/>
  <c r="U1516" i="4" a="1"/>
  <c r="AA1516" i="4"/>
  <c r="X1516" i="4"/>
  <c r="AA7385" i="4"/>
  <c r="U7385" i="4" a="1"/>
  <c r="X7385" i="4"/>
  <c r="Z7385" i="4"/>
  <c r="U1218" i="4" a="1"/>
  <c r="X1218" i="4"/>
  <c r="Z1218" i="4"/>
  <c r="AA1218" i="4"/>
  <c r="U5902" i="4" a="1"/>
  <c r="X5902" i="4"/>
  <c r="AA5902" i="4"/>
  <c r="Z5902" i="4"/>
  <c r="AA671" i="4"/>
  <c r="X671" i="4"/>
  <c r="U671" i="4" a="1"/>
  <c r="Z671" i="4"/>
  <c r="AA6564" i="4"/>
  <c r="X6564" i="4"/>
  <c r="Z6564" i="4"/>
  <c r="U6564" i="4" a="1"/>
  <c r="AA6754" i="4"/>
  <c r="Z6754" i="4"/>
  <c r="U6754" i="4" a="1"/>
  <c r="X6754" i="4"/>
  <c r="AA8011" i="4"/>
  <c r="Z8011" i="4"/>
  <c r="X8011" i="4"/>
  <c r="U8011" i="4" a="1"/>
  <c r="U5027" i="4" a="1"/>
  <c r="Z5027" i="4"/>
  <c r="X5027" i="4"/>
  <c r="AA5027" i="4"/>
  <c r="Z758" i="4"/>
  <c r="X758" i="4"/>
  <c r="AA758" i="4"/>
  <c r="U758" i="4" a="1"/>
  <c r="AA7456" i="4"/>
  <c r="X7456" i="4"/>
  <c r="Z7456" i="4"/>
  <c r="U7456" i="4" a="1"/>
  <c r="X1205" i="4"/>
  <c r="Z1205" i="4"/>
  <c r="AA1205" i="4"/>
  <c r="U1205" i="4" a="1"/>
  <c r="X2850" i="4"/>
  <c r="U2850" i="4" a="1"/>
  <c r="Z2850" i="4"/>
  <c r="AA2850" i="4"/>
  <c r="Z4044" i="4"/>
  <c r="AA4044" i="4"/>
  <c r="U4044" i="4" a="1"/>
  <c r="X4044" i="4"/>
  <c r="X1408" i="4"/>
  <c r="Z1408" i="4"/>
  <c r="U1408" i="4" a="1"/>
  <c r="AA1408" i="4"/>
  <c r="Z1451" i="4"/>
  <c r="AA1451" i="4"/>
  <c r="U1451" i="4" a="1"/>
  <c r="X1451" i="4"/>
  <c r="X2030" i="4"/>
  <c r="Z2030" i="4"/>
  <c r="U2030" i="4" a="1"/>
  <c r="AA2030" i="4"/>
  <c r="Z6792" i="4"/>
  <c r="X6792" i="4"/>
  <c r="U6792" i="4" a="1"/>
  <c r="AA6792" i="4"/>
  <c r="Z704" i="4"/>
  <c r="X704" i="4"/>
  <c r="U704" i="4" a="1"/>
  <c r="AA704" i="4"/>
  <c r="Z4792" i="4"/>
  <c r="U4792" i="4" a="1"/>
  <c r="X4792" i="4"/>
  <c r="AA4792" i="4"/>
  <c r="U2362" i="4" a="1"/>
  <c r="Z2362" i="4"/>
  <c r="X2362" i="4"/>
  <c r="AA2362" i="4"/>
  <c r="AA3286" i="4"/>
  <c r="U3286" i="4" a="1"/>
  <c r="X3286" i="4"/>
  <c r="Z3286" i="4"/>
  <c r="AA472" i="4"/>
  <c r="U472" i="4" a="1"/>
  <c r="X472" i="4"/>
  <c r="Z472" i="4"/>
  <c r="AA2068" i="4"/>
  <c r="U2068" i="4" a="1"/>
  <c r="X2068" i="4"/>
  <c r="Z2068" i="4"/>
  <c r="AA7735" i="4"/>
  <c r="U7735" i="4" a="1"/>
  <c r="Z7735" i="4"/>
  <c r="X7735" i="4"/>
  <c r="AA5200" i="4"/>
  <c r="U5200" i="4" a="1"/>
  <c r="Z5200" i="4"/>
  <c r="X5200" i="4"/>
  <c r="AA2887" i="4"/>
  <c r="X2887" i="4"/>
  <c r="U2887" i="4" a="1"/>
  <c r="Z2887" i="4"/>
  <c r="Z7496" i="4"/>
  <c r="AA7496" i="4"/>
  <c r="X7496" i="4"/>
  <c r="U7496" i="4" a="1"/>
  <c r="U8245" i="4" a="1"/>
  <c r="AA8245" i="4"/>
  <c r="X8245" i="4"/>
  <c r="Z8245" i="4"/>
  <c r="AA6581" i="4"/>
  <c r="X6581" i="4"/>
  <c r="U6581" i="4" a="1"/>
  <c r="Z6581" i="4"/>
  <c r="U929" i="4" a="1"/>
  <c r="X929" i="4"/>
  <c r="AA929" i="4"/>
  <c r="Z929" i="4"/>
  <c r="U2604" i="4" a="1"/>
  <c r="AA2604" i="4"/>
  <c r="X2604" i="4"/>
  <c r="Z2604" i="4"/>
  <c r="X1112" i="4"/>
  <c r="U1112" i="4" a="1"/>
  <c r="AA1112" i="4"/>
  <c r="Z1112" i="4"/>
  <c r="U1111" i="4" a="1"/>
  <c r="AA1111" i="4"/>
  <c r="X1111" i="4"/>
  <c r="Z1111" i="4"/>
  <c r="U7590" i="4" a="1"/>
  <c r="Z7590" i="4"/>
  <c r="X7590" i="4"/>
  <c r="AA7590" i="4"/>
  <c r="U5646" i="4" a="1"/>
  <c r="AA5646" i="4"/>
  <c r="X5646" i="4"/>
  <c r="Z5646" i="4"/>
  <c r="AA8058" i="4"/>
  <c r="Z8058" i="4"/>
  <c r="U8058" i="4" a="1"/>
  <c r="X8058" i="4"/>
  <c r="AA3600" i="4"/>
  <c r="X3600" i="4"/>
  <c r="Z3600" i="4"/>
  <c r="U3600" i="4" a="1"/>
  <c r="AA7937" i="4"/>
  <c r="X7937" i="4"/>
  <c r="U7937" i="4" a="1"/>
  <c r="Z7937" i="4"/>
  <c r="X7787" i="4"/>
  <c r="U7787" i="4" a="1"/>
  <c r="Z7787" i="4"/>
  <c r="AA7787" i="4"/>
  <c r="Z2678" i="4"/>
  <c r="X2678" i="4"/>
  <c r="U2678" i="4" a="1"/>
  <c r="AA2678" i="4"/>
  <c r="X1020" i="4"/>
  <c r="U1020" i="4" a="1"/>
  <c r="Z1020" i="4"/>
  <c r="AA1020" i="4"/>
  <c r="X1562" i="4"/>
  <c r="AA1562" i="4"/>
  <c r="Z1562" i="4"/>
  <c r="U1562" i="4" a="1"/>
  <c r="X1240" i="4"/>
  <c r="AA1240" i="4"/>
  <c r="Z1240" i="4"/>
  <c r="U1240" i="4" a="1"/>
  <c r="X6491" i="4"/>
  <c r="Z6491" i="4"/>
  <c r="AA6491" i="4"/>
  <c r="U6491" i="4" a="1"/>
  <c r="X5148" i="4"/>
  <c r="Z5148" i="4"/>
  <c r="AA5148" i="4"/>
  <c r="U5148" i="4" a="1"/>
  <c r="X7779" i="4"/>
  <c r="Z7779" i="4"/>
  <c r="AA7779" i="4"/>
  <c r="U7779" i="4" a="1"/>
  <c r="X3203" i="4"/>
  <c r="AA3203" i="4"/>
  <c r="Z3203" i="4"/>
  <c r="U3203" i="4" a="1"/>
  <c r="X6238" i="4"/>
  <c r="Z6238" i="4"/>
  <c r="AA6238" i="4"/>
  <c r="U6238" i="4" a="1"/>
  <c r="Z4171" i="4"/>
  <c r="AA4171" i="4"/>
  <c r="X4171" i="4"/>
  <c r="U4171" i="4" a="1"/>
  <c r="AA3629" i="4"/>
  <c r="Z3629" i="4"/>
  <c r="X3629" i="4"/>
  <c r="U3629" i="4" a="1"/>
  <c r="Z8046" i="4"/>
  <c r="AA8046" i="4"/>
  <c r="X8046" i="4"/>
  <c r="U8046" i="4" a="1"/>
  <c r="AA3439" i="4"/>
  <c r="U3439" i="4" a="1"/>
  <c r="Z3439" i="4"/>
  <c r="X3439" i="4"/>
  <c r="U1705" i="4" a="1"/>
  <c r="Z1705" i="4"/>
  <c r="AA1705" i="4"/>
  <c r="X1705" i="4"/>
  <c r="U5056" i="4" a="1"/>
  <c r="Z5056" i="4"/>
  <c r="AA5056" i="4"/>
  <c r="X5056" i="4"/>
  <c r="U6712" i="4" a="1"/>
  <c r="Z6712" i="4"/>
  <c r="X6712" i="4"/>
  <c r="AA6712" i="4"/>
  <c r="U2031" i="4" a="1"/>
  <c r="Z2031" i="4"/>
  <c r="AA2031" i="4"/>
  <c r="X2031" i="4"/>
  <c r="U5107" i="4" a="1"/>
  <c r="Z5107" i="4"/>
  <c r="AA5107" i="4"/>
  <c r="X5107" i="4"/>
  <c r="Z2136" i="4"/>
  <c r="AA2136" i="4"/>
  <c r="X2136" i="4"/>
  <c r="U2136" i="4" a="1"/>
  <c r="AA6156" i="4"/>
  <c r="U6156" i="4" a="1"/>
  <c r="X6156" i="4"/>
  <c r="Z6156" i="4"/>
  <c r="AA6903" i="4"/>
  <c r="X6903" i="4"/>
  <c r="U6903" i="4" a="1"/>
  <c r="Z6903" i="4"/>
  <c r="AA842" i="4"/>
  <c r="X842" i="4"/>
  <c r="U842" i="4" a="1"/>
  <c r="Z842" i="4"/>
  <c r="AA1899" i="4"/>
  <c r="U1899" i="4" a="1"/>
  <c r="X1899" i="4"/>
  <c r="Z1899" i="4"/>
  <c r="X8119" i="4"/>
  <c r="U8119" i="4" a="1"/>
  <c r="AA8119" i="4"/>
  <c r="Z8119" i="4"/>
  <c r="U7466" i="4" a="1"/>
  <c r="AA7466" i="4"/>
  <c r="X7466" i="4"/>
  <c r="Z7466" i="4"/>
  <c r="Z3454" i="4"/>
  <c r="U3454" i="4" a="1"/>
  <c r="AA3454" i="4"/>
  <c r="X3454" i="4"/>
  <c r="X1908" i="4"/>
  <c r="U1908" i="4" a="1"/>
  <c r="Z1908" i="4"/>
  <c r="AA1908" i="4"/>
  <c r="U8235" i="4" a="1"/>
  <c r="Z8235" i="4"/>
  <c r="AA8235" i="4"/>
  <c r="X8235" i="4"/>
  <c r="AA5140" i="4"/>
  <c r="X5140" i="4"/>
  <c r="Z5140" i="4"/>
  <c r="U5140" i="4" a="1"/>
  <c r="Z3283" i="4"/>
  <c r="AA3283" i="4"/>
  <c r="X3283" i="4"/>
  <c r="U3283" i="4" a="1"/>
  <c r="AA1969" i="4"/>
  <c r="Z1969" i="4"/>
  <c r="X1969" i="4"/>
  <c r="U1969" i="4" a="1"/>
  <c r="AA6537" i="4"/>
  <c r="Z6537" i="4"/>
  <c r="X6537" i="4"/>
  <c r="U6537" i="4" a="1"/>
  <c r="U7533" i="4" a="1"/>
  <c r="Z7533" i="4"/>
  <c r="AA7533" i="4"/>
  <c r="X7533" i="4"/>
  <c r="U936" i="4" a="1"/>
  <c r="X936" i="4"/>
  <c r="AA936" i="4"/>
  <c r="Z936" i="4"/>
  <c r="AA6148" i="4"/>
  <c r="X6148" i="4"/>
  <c r="Z6148" i="4"/>
  <c r="U6148" i="4" a="1"/>
  <c r="AA2407" i="4"/>
  <c r="U2407" i="4" a="1"/>
  <c r="Z2407" i="4"/>
  <c r="X2407" i="4"/>
  <c r="AA7563" i="4"/>
  <c r="X7563" i="4"/>
  <c r="Z7563" i="4"/>
  <c r="U7563" i="4" a="1"/>
  <c r="AA3350" i="4"/>
  <c r="U3350" i="4" a="1"/>
  <c r="Z3350" i="4"/>
  <c r="X3350" i="4"/>
  <c r="Z4382" i="4"/>
  <c r="AA4382" i="4"/>
  <c r="U4382" i="4" a="1"/>
  <c r="X4382" i="4"/>
  <c r="Z2968" i="4"/>
  <c r="AA2968" i="4"/>
  <c r="X2968" i="4"/>
  <c r="U2968" i="4" a="1"/>
  <c r="Z4985" i="4"/>
  <c r="AA4985" i="4"/>
  <c r="U4985" i="4" a="1"/>
  <c r="X4985" i="4"/>
  <c r="AA6418" i="4"/>
  <c r="Z6418" i="4"/>
  <c r="X6418" i="4"/>
  <c r="U6418" i="4" a="1"/>
  <c r="Z7431" i="4"/>
  <c r="X7431" i="4"/>
  <c r="U7431" i="4" a="1"/>
  <c r="AA7431" i="4"/>
  <c r="Z6700" i="4"/>
  <c r="AA6700" i="4"/>
  <c r="X6700" i="4"/>
  <c r="U6700" i="4" a="1"/>
  <c r="X2428" i="4"/>
  <c r="Z2428" i="4"/>
  <c r="AA2428" i="4"/>
  <c r="U2428" i="4" a="1"/>
  <c r="Z4920" i="4"/>
  <c r="AA4920" i="4"/>
  <c r="X4920" i="4"/>
  <c r="U4920" i="4" a="1"/>
  <c r="Z6057" i="4"/>
  <c r="X6057" i="4"/>
  <c r="U6057" i="4" a="1"/>
  <c r="AA6057" i="4"/>
  <c r="AA3972" i="4"/>
  <c r="U3972" i="4" a="1"/>
  <c r="Z3972" i="4"/>
  <c r="X3972" i="4"/>
  <c r="AA7819" i="4"/>
  <c r="U7819" i="4" a="1"/>
  <c r="X7819" i="4"/>
  <c r="Z7819" i="4"/>
  <c r="AA3306" i="4"/>
  <c r="X3306" i="4"/>
  <c r="Z3306" i="4"/>
  <c r="U3306" i="4" a="1"/>
  <c r="U6685" i="4" a="1"/>
  <c r="X6685" i="4"/>
  <c r="Z6685" i="4"/>
  <c r="AA6685" i="4"/>
  <c r="U5516" i="4" a="1"/>
  <c r="Z5516" i="4"/>
  <c r="AA5516" i="4"/>
  <c r="X5516" i="4"/>
  <c r="Z5852" i="4"/>
  <c r="X5852" i="4"/>
  <c r="U5852" i="4" a="1"/>
  <c r="AA5852" i="4"/>
  <c r="Z6077" i="4"/>
  <c r="X6077" i="4"/>
  <c r="U6077" i="4" a="1"/>
  <c r="AA6077" i="4"/>
  <c r="X916" i="4"/>
  <c r="U916" i="4" a="1"/>
  <c r="Z916" i="4"/>
  <c r="AA916" i="4"/>
  <c r="U5081" i="4" a="1"/>
  <c r="X5081" i="4"/>
  <c r="Z5081" i="4"/>
  <c r="AA5081" i="4"/>
  <c r="Z877" i="4"/>
  <c r="U877" i="4" a="1"/>
  <c r="X877" i="4"/>
  <c r="AA877" i="4"/>
  <c r="Z1339" i="4"/>
  <c r="U1339" i="4" a="1"/>
  <c r="X1339" i="4"/>
  <c r="AA1339" i="4"/>
  <c r="Z1660" i="4"/>
  <c r="U1660" i="4" a="1"/>
  <c r="X1660" i="4"/>
  <c r="AA1660" i="4"/>
  <c r="Z7125" i="4"/>
  <c r="U7125" i="4" a="1"/>
  <c r="X7125" i="4"/>
  <c r="AA7125" i="4"/>
  <c r="Z667" i="4"/>
  <c r="U667" i="4" a="1"/>
  <c r="X667" i="4"/>
  <c r="AA667" i="4"/>
  <c r="X1081" i="4"/>
  <c r="Z1081" i="4"/>
  <c r="U1081" i="4" a="1"/>
  <c r="AA1081" i="4"/>
  <c r="X3285" i="4"/>
  <c r="U3285" i="4" a="1"/>
  <c r="AA3285" i="4"/>
  <c r="Z3285" i="4"/>
  <c r="U6181" i="4" a="1"/>
  <c r="X6181" i="4"/>
  <c r="AA6181" i="4"/>
  <c r="Z6181" i="4"/>
  <c r="U4682" i="4" a="1"/>
  <c r="X4682" i="4"/>
  <c r="AA4682" i="4"/>
  <c r="Z4682" i="4"/>
  <c r="U1876" i="4" a="1"/>
  <c r="AA1876" i="4"/>
  <c r="X1876" i="4"/>
  <c r="Z1876" i="4"/>
  <c r="U1568" i="4" a="1"/>
  <c r="Z1568" i="4"/>
  <c r="X1568" i="4"/>
  <c r="AA1568" i="4"/>
  <c r="AA441" i="4"/>
  <c r="Z441" i="4"/>
  <c r="X441" i="4"/>
  <c r="U441" i="4" a="1"/>
  <c r="AA5610" i="4"/>
  <c r="X5610" i="4"/>
  <c r="U5610" i="4" a="1"/>
  <c r="Z5610" i="4"/>
  <c r="AA4289" i="4"/>
  <c r="Z4289" i="4"/>
  <c r="X4289" i="4"/>
  <c r="U4289" i="4" a="1"/>
  <c r="AA4839" i="4"/>
  <c r="Z4839" i="4"/>
  <c r="U4839" i="4" a="1"/>
  <c r="X4839" i="4"/>
  <c r="U3818" i="4" a="1"/>
  <c r="X3818" i="4"/>
  <c r="Z3818" i="4"/>
  <c r="AA3818" i="4"/>
  <c r="U665" i="4" a="1"/>
  <c r="X665" i="4"/>
  <c r="Z665" i="4"/>
  <c r="AA665" i="4"/>
  <c r="X3560" i="4"/>
  <c r="U3560" i="4" a="1"/>
  <c r="Z3560" i="4"/>
  <c r="AA3560" i="4"/>
  <c r="X4820" i="4"/>
  <c r="U4820" i="4" a="1"/>
  <c r="Z4820" i="4"/>
  <c r="AA4820" i="4"/>
  <c r="AA3994" i="4"/>
  <c r="Z3994" i="4"/>
  <c r="X3994" i="4"/>
  <c r="U3994" i="4" a="1"/>
  <c r="X2213" i="4"/>
  <c r="Z2213" i="4"/>
  <c r="U2213" i="4" a="1"/>
  <c r="AA2213" i="4"/>
  <c r="AA7051" i="4"/>
  <c r="U7051" i="4" a="1"/>
  <c r="Z7051" i="4"/>
  <c r="X7051" i="4"/>
  <c r="X1102" i="4"/>
  <c r="AA1102" i="4"/>
  <c r="U1102" i="4" a="1"/>
  <c r="Z1102" i="4"/>
  <c r="U725" i="4" a="1"/>
  <c r="X725" i="4"/>
  <c r="Z725" i="4"/>
  <c r="AA725" i="4"/>
  <c r="AA7084" i="4"/>
  <c r="Z7084" i="4"/>
  <c r="U7084" i="4" a="1"/>
  <c r="X7084" i="4"/>
  <c r="Z4082" i="4"/>
  <c r="X4082" i="4"/>
  <c r="U4082" i="4" a="1"/>
  <c r="AA4082" i="4"/>
  <c r="X4120" i="4"/>
  <c r="U4120" i="4" a="1"/>
  <c r="Z4120" i="4"/>
  <c r="AA4120" i="4"/>
  <c r="AA4713" i="4"/>
  <c r="Z4713" i="4"/>
  <c r="U4713" i="4" a="1"/>
  <c r="X4713" i="4"/>
  <c r="AA136" i="4"/>
  <c r="Z136" i="4"/>
  <c r="X136" i="4"/>
  <c r="U136" i="4" a="1"/>
  <c r="Z2263" i="4"/>
  <c r="U2263" i="4" a="1"/>
  <c r="X2263" i="4"/>
  <c r="AA2263" i="4"/>
  <c r="Z2274" i="4"/>
  <c r="X2274" i="4"/>
  <c r="AA2274" i="4"/>
  <c r="U2274" i="4" a="1"/>
  <c r="U6961" i="4" a="1"/>
  <c r="Z6961" i="4"/>
  <c r="X6961" i="4"/>
  <c r="AA6961" i="4"/>
  <c r="Z7723" i="4"/>
  <c r="U7723" i="4" a="1"/>
  <c r="X7723" i="4"/>
  <c r="AA7723" i="4"/>
  <c r="Z5444" i="4"/>
  <c r="U5444" i="4" a="1"/>
  <c r="AA5444" i="4"/>
  <c r="X5444" i="4"/>
  <c r="Z6463" i="4"/>
  <c r="AA6463" i="4"/>
  <c r="X6463" i="4"/>
  <c r="U6463" i="4" a="1"/>
  <c r="Z4507" i="4"/>
  <c r="X4507" i="4"/>
  <c r="AA4507" i="4"/>
  <c r="U4507" i="4" a="1"/>
  <c r="Z38" i="4"/>
  <c r="X38" i="4"/>
  <c r="U38" i="4" a="1"/>
  <c r="AA38" i="4"/>
  <c r="X3459" i="4"/>
  <c r="Z3459" i="4"/>
  <c r="U3459" i="4" a="1"/>
  <c r="AA3459" i="4"/>
  <c r="X7002" i="4"/>
  <c r="U7002" i="4" a="1"/>
  <c r="Z7002" i="4"/>
  <c r="AA7002" i="4"/>
  <c r="AA3734" i="4"/>
  <c r="X3734" i="4"/>
  <c r="U3734" i="4" a="1"/>
  <c r="Z3734" i="4"/>
  <c r="X935" i="4"/>
  <c r="AA935" i="4"/>
  <c r="U935" i="4" a="1"/>
  <c r="Z935" i="4"/>
  <c r="AA8085" i="4"/>
  <c r="X8085" i="4"/>
  <c r="Z8085" i="4"/>
  <c r="U8085" i="4" a="1"/>
  <c r="X896" i="4"/>
  <c r="AA896" i="4"/>
  <c r="U896" i="4" a="1"/>
  <c r="Z896" i="4"/>
  <c r="X220" i="4"/>
  <c r="AA220" i="4"/>
  <c r="U220" i="4" a="1"/>
  <c r="Z220" i="4"/>
  <c r="AA2193" i="4"/>
  <c r="X2193" i="4"/>
  <c r="U2193" i="4" a="1"/>
  <c r="Z2193" i="4"/>
  <c r="AA6294" i="4"/>
  <c r="Z6294" i="4"/>
  <c r="X6294" i="4"/>
  <c r="U6294" i="4" a="1"/>
  <c r="AA4010" i="4"/>
  <c r="Z4010" i="4"/>
  <c r="U4010" i="4" a="1"/>
  <c r="X4010" i="4"/>
  <c r="AA5102" i="4"/>
  <c r="Z5102" i="4"/>
  <c r="U5102" i="4" a="1"/>
  <c r="X5102" i="4"/>
  <c r="AA319" i="4"/>
  <c r="Z319" i="4"/>
  <c r="X319" i="4"/>
  <c r="U319" i="4" a="1"/>
  <c r="AA3578" i="4"/>
  <c r="Z3578" i="4"/>
  <c r="X3578" i="4"/>
  <c r="U3578" i="4" a="1"/>
  <c r="U4989" i="4" a="1"/>
  <c r="AA4989" i="4"/>
  <c r="Z4989" i="4"/>
  <c r="X4989" i="4"/>
  <c r="Z4492" i="4"/>
  <c r="X4492" i="4"/>
  <c r="AA4492" i="4"/>
  <c r="U4492" i="4" a="1"/>
  <c r="Z1925" i="4"/>
  <c r="X1925" i="4"/>
  <c r="U1925" i="4" a="1"/>
  <c r="AA1925" i="4"/>
  <c r="Z2999" i="4"/>
  <c r="AA2999" i="4"/>
  <c r="U2999" i="4" a="1"/>
  <c r="X2999" i="4"/>
  <c r="Z4394" i="4"/>
  <c r="AA4394" i="4"/>
  <c r="U4394" i="4" a="1"/>
  <c r="X4394" i="4"/>
  <c r="Z1932" i="4"/>
  <c r="AA1932" i="4"/>
  <c r="U1932" i="4" a="1"/>
  <c r="X1932" i="4"/>
  <c r="Z7365" i="4"/>
  <c r="U7365" i="4" a="1"/>
  <c r="X7365" i="4"/>
  <c r="AA7365" i="4"/>
  <c r="AA1024" i="4"/>
  <c r="X1024" i="4"/>
  <c r="Z1024" i="4"/>
  <c r="U1024" i="4" a="1"/>
  <c r="U994" i="4" a="1"/>
  <c r="Z994" i="4"/>
  <c r="X994" i="4"/>
  <c r="AA994" i="4"/>
  <c r="U4861" i="4" a="1"/>
  <c r="AA4861" i="4"/>
  <c r="X4861" i="4"/>
  <c r="Z4861" i="4"/>
  <c r="U619" i="4" a="1"/>
  <c r="X619" i="4"/>
  <c r="Z619" i="4"/>
  <c r="AA619" i="4"/>
  <c r="U3062" i="4" a="1"/>
  <c r="AA3062" i="4"/>
  <c r="X3062" i="4"/>
  <c r="Z3062" i="4"/>
  <c r="X2912" i="4"/>
  <c r="U2912" i="4" a="1"/>
  <c r="AA2912" i="4"/>
  <c r="Z2912" i="4"/>
  <c r="U3990" i="4" a="1"/>
  <c r="Z3990" i="4"/>
  <c r="X3990" i="4"/>
  <c r="AA3990" i="4"/>
  <c r="U7815" i="4" a="1"/>
  <c r="X7815" i="4"/>
  <c r="Z7815" i="4"/>
  <c r="AA7815" i="4"/>
  <c r="Z4704" i="4"/>
  <c r="U4704" i="4" a="1"/>
  <c r="X4704" i="4"/>
  <c r="AA4704" i="4"/>
  <c r="Z1982" i="4"/>
  <c r="U1982" i="4" a="1"/>
  <c r="X1982" i="4"/>
  <c r="AA1982" i="4"/>
  <c r="Z7392" i="4"/>
  <c r="U7392" i="4" a="1"/>
  <c r="X7392" i="4"/>
  <c r="AA7392" i="4"/>
  <c r="Z3100" i="4"/>
  <c r="U3100" i="4" a="1"/>
  <c r="X3100" i="4"/>
  <c r="AA3100" i="4"/>
  <c r="AA5706" i="4"/>
  <c r="U5706" i="4" a="1"/>
  <c r="Z5706" i="4"/>
  <c r="X5706" i="4"/>
  <c r="U6723" i="4" a="1"/>
  <c r="X6723" i="4"/>
  <c r="Z6723" i="4"/>
  <c r="AA6723" i="4"/>
  <c r="X4077" i="4"/>
  <c r="U4077" i="4" a="1"/>
  <c r="Z4077" i="4"/>
  <c r="AA4077" i="4"/>
  <c r="X6029" i="4"/>
  <c r="U6029" i="4" a="1"/>
  <c r="Z6029" i="4"/>
  <c r="AA6029" i="4"/>
  <c r="X2619" i="4"/>
  <c r="Z2619" i="4"/>
  <c r="U2619" i="4" a="1"/>
  <c r="AA2619" i="4"/>
  <c r="Z6065" i="4"/>
  <c r="X6065" i="4"/>
  <c r="U6065" i="4" a="1"/>
  <c r="AA6065" i="4"/>
  <c r="X5250" i="4"/>
  <c r="U5250" i="4" a="1"/>
  <c r="AA5250" i="4"/>
  <c r="Z5250" i="4"/>
  <c r="AA1042" i="4"/>
  <c r="X1042" i="4"/>
  <c r="Z1042" i="4"/>
  <c r="U1042" i="4" a="1"/>
  <c r="AA3745" i="4"/>
  <c r="Z3745" i="4"/>
  <c r="U3745" i="4" a="1"/>
  <c r="X3745" i="4"/>
  <c r="AA2174" i="4"/>
  <c r="Z2174" i="4"/>
  <c r="X2174" i="4"/>
  <c r="U2174" i="4" a="1"/>
  <c r="AA7439" i="4"/>
  <c r="Z7439" i="4"/>
  <c r="U7439" i="4" a="1"/>
  <c r="X7439" i="4"/>
  <c r="Z3613" i="4"/>
  <c r="AA3613" i="4"/>
  <c r="U3613" i="4" a="1"/>
  <c r="X3613" i="4"/>
  <c r="AA482" i="4"/>
  <c r="Z482" i="4"/>
  <c r="U482" i="4" a="1"/>
  <c r="X482" i="4"/>
  <c r="AA7107" i="4"/>
  <c r="X7107" i="4"/>
  <c r="Z7107" i="4"/>
  <c r="U7107" i="4" a="1"/>
  <c r="Z5323" i="4"/>
  <c r="U5323" i="4" a="1"/>
  <c r="AA5323" i="4"/>
  <c r="X5323" i="4"/>
  <c r="AA150" i="4"/>
  <c r="X150" i="4"/>
  <c r="U150" i="4" a="1"/>
  <c r="Z150" i="4"/>
  <c r="AA1265" i="4"/>
  <c r="X1265" i="4"/>
  <c r="U1265" i="4" a="1"/>
  <c r="Z1265" i="4"/>
  <c r="AA4422" i="4"/>
  <c r="X4422" i="4"/>
  <c r="Z4422" i="4"/>
  <c r="U4422" i="4" a="1"/>
  <c r="AA4412" i="4"/>
  <c r="X4412" i="4"/>
  <c r="Z4412" i="4"/>
  <c r="U4412" i="4" a="1"/>
  <c r="X2609" i="4"/>
  <c r="U2609" i="4" a="1"/>
  <c r="AA2609" i="4"/>
  <c r="Z2609" i="4"/>
  <c r="AA3399" i="4"/>
  <c r="X3399" i="4"/>
  <c r="Z3399" i="4"/>
  <c r="U3399" i="4" a="1"/>
  <c r="Z6683" i="4"/>
  <c r="U6683" i="4" a="1"/>
  <c r="AA6683" i="4"/>
  <c r="X6683" i="4"/>
  <c r="U6241" i="4" a="1"/>
  <c r="X6241" i="4"/>
  <c r="AA6241" i="4"/>
  <c r="Z6241" i="4"/>
  <c r="Z7547" i="4"/>
  <c r="X7547" i="4"/>
  <c r="U7547" i="4" a="1"/>
  <c r="AA7547" i="4"/>
  <c r="X4432" i="4"/>
  <c r="U4432" i="4" a="1"/>
  <c r="Z4432" i="4"/>
  <c r="AA4432" i="4"/>
  <c r="AA7671" i="4"/>
  <c r="U7671" i="4" a="1"/>
  <c r="X7671" i="4"/>
  <c r="Z7671" i="4"/>
  <c r="U4902" i="4" a="1"/>
  <c r="X4902" i="4"/>
  <c r="AA4902" i="4"/>
  <c r="Z4902" i="4"/>
  <c r="U2720" i="4" a="1"/>
  <c r="AA2720" i="4"/>
  <c r="Z2720" i="4"/>
  <c r="X2720" i="4"/>
  <c r="AA6255" i="4"/>
  <c r="U6255" i="4" a="1"/>
  <c r="X6255" i="4"/>
  <c r="Z6255" i="4"/>
  <c r="AA7879" i="4"/>
  <c r="U7879" i="4" a="1"/>
  <c r="X7879" i="4"/>
  <c r="Z7879" i="4"/>
  <c r="X614" i="4"/>
  <c r="AA614" i="4"/>
  <c r="Z614" i="4"/>
  <c r="U614" i="4" a="1"/>
  <c r="U5498" i="4" a="1"/>
  <c r="X5498" i="4"/>
  <c r="Z5498" i="4"/>
  <c r="AA5498" i="4"/>
  <c r="U4297" i="4" a="1"/>
  <c r="X4297" i="4"/>
  <c r="Z4297" i="4"/>
  <c r="AA4297" i="4"/>
  <c r="X4068" i="4"/>
  <c r="AA4068" i="4"/>
  <c r="U4068" i="4" a="1"/>
  <c r="Z4068" i="4"/>
  <c r="X4095" i="4"/>
  <c r="AA4095" i="4"/>
  <c r="U4095" i="4" a="1"/>
  <c r="Z4095" i="4"/>
  <c r="U4099" i="4" a="1"/>
  <c r="AA4099" i="4"/>
  <c r="X4099" i="4"/>
  <c r="Z4099" i="4"/>
  <c r="U4459" i="4" a="1"/>
  <c r="AA4459" i="4"/>
  <c r="X4459" i="4"/>
  <c r="Z4459" i="4"/>
  <c r="AA205" i="4"/>
  <c r="X205" i="4"/>
  <c r="U205" i="4" a="1"/>
  <c r="Z205" i="4"/>
  <c r="X1534" i="4"/>
  <c r="U1534" i="4" a="1"/>
  <c r="AA1534" i="4"/>
  <c r="Z1534" i="4"/>
  <c r="X4612" i="4"/>
  <c r="U4612" i="4" a="1"/>
  <c r="AA4612" i="4"/>
  <c r="Z4612" i="4"/>
  <c r="AA8263" i="4"/>
  <c r="X8263" i="4"/>
  <c r="U8263" i="4" a="1"/>
  <c r="Z8263" i="4"/>
  <c r="X7353" i="4"/>
  <c r="U7353" i="4" a="1"/>
  <c r="AA7353" i="4"/>
  <c r="Z7353" i="4"/>
  <c r="X6636" i="4"/>
  <c r="AA6636" i="4"/>
  <c r="U6636" i="4" a="1"/>
  <c r="Z6636" i="4"/>
  <c r="AA3707" i="4"/>
  <c r="X3707" i="4"/>
  <c r="U3707" i="4" a="1"/>
  <c r="Z3707" i="4"/>
  <c r="X1138" i="4"/>
  <c r="Z1138" i="4"/>
  <c r="U1138" i="4" a="1"/>
  <c r="AA1138" i="4"/>
  <c r="X1453" i="4"/>
  <c r="Z1453" i="4"/>
  <c r="U1453" i="4" a="1"/>
  <c r="AA1453" i="4"/>
  <c r="Z7839" i="4"/>
  <c r="X7839" i="4"/>
  <c r="U7839" i="4" a="1"/>
  <c r="AA7839" i="4"/>
  <c r="Z604" i="4"/>
  <c r="X604" i="4"/>
  <c r="U604" i="4" a="1"/>
  <c r="AA604" i="4"/>
  <c r="Z3177" i="4"/>
  <c r="U3177" i="4" a="1"/>
  <c r="X3177" i="4"/>
  <c r="AA3177" i="4"/>
  <c r="Z5240" i="4"/>
  <c r="AA5240" i="4"/>
  <c r="U5240" i="4" a="1"/>
  <c r="X5240" i="4"/>
  <c r="Z1595" i="4"/>
  <c r="AA1595" i="4"/>
  <c r="U1595" i="4" a="1"/>
  <c r="X1595" i="4"/>
  <c r="Z3109" i="4"/>
  <c r="AA3109" i="4"/>
  <c r="U3109" i="4" a="1"/>
  <c r="X3109" i="4"/>
  <c r="U2891" i="4" a="1"/>
  <c r="Z2891" i="4"/>
  <c r="AA2891" i="4"/>
  <c r="X2891" i="4"/>
  <c r="Z8139" i="4"/>
  <c r="U8139" i="4" a="1"/>
  <c r="AA8139" i="4"/>
  <c r="X8139" i="4"/>
  <c r="U5329" i="4" a="1"/>
  <c r="Z5329" i="4"/>
  <c r="AA5329" i="4"/>
  <c r="X5329" i="4"/>
  <c r="Z2551" i="4"/>
  <c r="AA2551" i="4"/>
  <c r="X2551" i="4"/>
  <c r="U2551" i="4" a="1"/>
  <c r="Z3779" i="4"/>
  <c r="AA3779" i="4"/>
  <c r="X3779" i="4"/>
  <c r="U3779" i="4" a="1"/>
  <c r="X2056" i="4"/>
  <c r="AA2056" i="4"/>
  <c r="Z2056" i="4"/>
  <c r="U2056" i="4" a="1"/>
  <c r="Z4288" i="4"/>
  <c r="X4288" i="4"/>
  <c r="AA4288" i="4"/>
  <c r="U4288" i="4" a="1"/>
  <c r="U451" i="4" a="1"/>
  <c r="X451" i="4"/>
  <c r="AA451" i="4"/>
  <c r="Z451" i="4"/>
  <c r="X2273" i="4"/>
  <c r="U2273" i="4" a="1"/>
  <c r="AA2273" i="4"/>
  <c r="Z2273" i="4"/>
  <c r="X880" i="4"/>
  <c r="U880" i="4" a="1"/>
  <c r="AA880" i="4"/>
  <c r="Z880" i="4"/>
  <c r="X5649" i="4"/>
  <c r="U5649" i="4" a="1"/>
  <c r="AA5649" i="4"/>
  <c r="Z5649" i="4"/>
  <c r="X3962" i="4"/>
  <c r="AA3962" i="4"/>
  <c r="Z3962" i="4"/>
  <c r="U3962" i="4" a="1"/>
  <c r="X2013" i="4"/>
  <c r="AA2013" i="4"/>
  <c r="Z2013" i="4"/>
  <c r="U2013" i="4" a="1"/>
  <c r="X2181" i="4"/>
  <c r="AA2181" i="4"/>
  <c r="Z2181" i="4"/>
  <c r="U2181" i="4" a="1"/>
  <c r="X1844" i="4"/>
  <c r="AA1844" i="4"/>
  <c r="U1844" i="4" a="1"/>
  <c r="Z1844" i="4"/>
  <c r="X7372" i="4"/>
  <c r="AA7372" i="4"/>
  <c r="Z7372" i="4"/>
  <c r="U7372" i="4" a="1"/>
  <c r="X4446" i="4"/>
  <c r="U4446" i="4" a="1"/>
  <c r="Z4446" i="4"/>
  <c r="AA4446" i="4"/>
  <c r="X1337" i="4"/>
  <c r="U1337" i="4" a="1"/>
  <c r="Z1337" i="4"/>
  <c r="AA1337" i="4"/>
  <c r="X4591" i="4"/>
  <c r="U4591" i="4" a="1"/>
  <c r="Z4591" i="4"/>
  <c r="AA4591" i="4"/>
  <c r="X5196" i="4"/>
  <c r="U5196" i="4" a="1"/>
  <c r="Z5196" i="4"/>
  <c r="AA5196" i="4"/>
  <c r="AA5730" i="4"/>
  <c r="U5730" i="4" a="1"/>
  <c r="X5730" i="4"/>
  <c r="Z5730" i="4"/>
  <c r="X5928" i="4"/>
  <c r="U5928" i="4" a="1"/>
  <c r="Z5928" i="4"/>
  <c r="AA5928" i="4"/>
  <c r="X3973" i="4"/>
  <c r="Z3973" i="4"/>
  <c r="U3973" i="4" a="1"/>
  <c r="AA3973" i="4"/>
  <c r="Z4128" i="4"/>
  <c r="X4128" i="4"/>
  <c r="U4128" i="4" a="1"/>
  <c r="AA4128" i="4"/>
  <c r="U6216" i="4" a="1"/>
  <c r="AA6216" i="4"/>
  <c r="X6216" i="4"/>
  <c r="Z6216" i="4"/>
  <c r="AA3915" i="4"/>
  <c r="X3915" i="4"/>
  <c r="Z3915" i="4"/>
  <c r="U3915" i="4" a="1"/>
  <c r="U1354" i="4" a="1"/>
  <c r="Z1354" i="4"/>
  <c r="X1354" i="4"/>
  <c r="AA1354" i="4"/>
  <c r="Z6922" i="4"/>
  <c r="X6922" i="4"/>
  <c r="U6922" i="4" a="1"/>
  <c r="AA6922" i="4"/>
  <c r="X7676" i="4"/>
  <c r="Z7676" i="4"/>
  <c r="U7676" i="4" a="1"/>
  <c r="AA7676" i="4"/>
  <c r="Z6643" i="4"/>
  <c r="U6643" i="4" a="1"/>
  <c r="X6643" i="4"/>
  <c r="AA6643" i="4"/>
  <c r="Z5989" i="4"/>
  <c r="U5989" i="4" a="1"/>
  <c r="AA5989" i="4"/>
  <c r="X5989" i="4"/>
  <c r="X7635" i="4"/>
  <c r="Z7635" i="4"/>
  <c r="U7635" i="4" a="1"/>
  <c r="AA7635" i="4"/>
  <c r="AA163" i="4"/>
  <c r="Z163" i="4"/>
  <c r="U163" i="4" a="1"/>
  <c r="X163" i="4"/>
  <c r="X8307" i="4"/>
  <c r="AA8307" i="4"/>
  <c r="U8307" i="4" a="1"/>
  <c r="Z8307" i="4"/>
  <c r="X7052" i="4"/>
  <c r="U7052" i="4" a="1"/>
  <c r="AA7052" i="4"/>
  <c r="Z7052" i="4"/>
  <c r="AA1449" i="4"/>
  <c r="Z1449" i="4"/>
  <c r="U1449" i="4" a="1"/>
  <c r="X1449" i="4"/>
  <c r="Z7724" i="4"/>
  <c r="X7724" i="4"/>
  <c r="AA7724" i="4"/>
  <c r="U7724" i="4" a="1"/>
  <c r="AA2780" i="4"/>
  <c r="X2780" i="4"/>
  <c r="Z2780" i="4"/>
  <c r="U2780" i="4" a="1"/>
  <c r="X2866" i="4"/>
  <c r="U2866" i="4" a="1"/>
  <c r="Z2866" i="4"/>
  <c r="AA2866" i="4"/>
  <c r="AA7754" i="4"/>
  <c r="U7754" i="4" a="1"/>
  <c r="X7754" i="4"/>
  <c r="Z7754" i="4"/>
  <c r="AA4052" i="4"/>
  <c r="U4052" i="4" a="1"/>
  <c r="X4052" i="4"/>
  <c r="Z4052" i="4"/>
  <c r="X3473" i="4"/>
  <c r="AA3473" i="4"/>
  <c r="U3473" i="4" a="1"/>
  <c r="Z3473" i="4"/>
  <c r="AA5087" i="4"/>
  <c r="X5087" i="4"/>
  <c r="U5087" i="4" a="1"/>
  <c r="Z5087" i="4"/>
  <c r="X5849" i="4"/>
  <c r="U5849" i="4" a="1"/>
  <c r="Z5849" i="4"/>
  <c r="AA5849" i="4"/>
  <c r="X1327" i="4"/>
  <c r="U1327" i="4" a="1"/>
  <c r="Z1327" i="4"/>
  <c r="AA1327" i="4"/>
  <c r="U459" i="4" a="1"/>
  <c r="Z459" i="4"/>
  <c r="AA459" i="4"/>
  <c r="X459" i="4"/>
  <c r="Z2787" i="4"/>
  <c r="X2787" i="4"/>
  <c r="U2787" i="4" a="1"/>
  <c r="AA2787" i="4"/>
  <c r="Z2842" i="4"/>
  <c r="U2842" i="4" a="1"/>
  <c r="AA2842" i="4"/>
  <c r="X2842" i="4"/>
  <c r="AA6499" i="4"/>
  <c r="U6499" i="4" a="1"/>
  <c r="X6499" i="4"/>
  <c r="Z6499" i="4"/>
  <c r="Z1403" i="4"/>
  <c r="AA1403" i="4"/>
  <c r="U1403" i="4" a="1"/>
  <c r="X1403" i="4"/>
  <c r="U179" i="4" a="1"/>
  <c r="X179" i="4"/>
  <c r="Z179" i="4"/>
  <c r="AA179" i="4"/>
  <c r="X7728" i="4"/>
  <c r="AA7728" i="4"/>
  <c r="Z7728" i="4"/>
  <c r="U7728" i="4" a="1"/>
  <c r="X851" i="4"/>
  <c r="U851" i="4" a="1"/>
  <c r="AA851" i="4"/>
  <c r="Z851" i="4"/>
  <c r="X6960" i="4"/>
  <c r="AA6960" i="4"/>
  <c r="Z6960" i="4"/>
  <c r="U6960" i="4" a="1"/>
  <c r="X3969" i="4"/>
  <c r="AA3969" i="4"/>
  <c r="Z3969" i="4"/>
  <c r="U3969" i="4" a="1"/>
  <c r="U430" i="4" a="1"/>
  <c r="AA430" i="4"/>
  <c r="Z430" i="4"/>
  <c r="X430" i="4"/>
  <c r="U1395" i="4" a="1"/>
  <c r="Z1395" i="4"/>
  <c r="X1395" i="4"/>
  <c r="AA1395" i="4"/>
  <c r="AA6988" i="4"/>
  <c r="Z6988" i="4"/>
  <c r="U6988" i="4" a="1"/>
  <c r="X6988" i="4"/>
  <c r="Z3939" i="4"/>
  <c r="U3939" i="4" a="1"/>
  <c r="AA3939" i="4"/>
  <c r="X3939" i="4"/>
  <c r="X4726" i="4"/>
  <c r="Z4726" i="4"/>
  <c r="U4726" i="4" a="1"/>
  <c r="AA4726" i="4"/>
  <c r="Z8343" i="4"/>
  <c r="U8343" i="4" a="1"/>
  <c r="X8343" i="4"/>
  <c r="AA8343" i="4"/>
  <c r="Z6562" i="4"/>
  <c r="AA6562" i="4"/>
  <c r="X6562" i="4"/>
  <c r="U6562" i="4" a="1"/>
  <c r="Z5721" i="4"/>
  <c r="AA5721" i="4"/>
  <c r="X5721" i="4"/>
  <c r="U5721" i="4" a="1"/>
  <c r="AA7731" i="4"/>
  <c r="U7731" i="4" a="1"/>
  <c r="X7731" i="4"/>
  <c r="Z7731" i="4"/>
  <c r="Z4005" i="4"/>
  <c r="X4005" i="4"/>
  <c r="AA4005" i="4"/>
  <c r="U4005" i="4" a="1"/>
  <c r="AA6673" i="4"/>
  <c r="Z6673" i="4"/>
  <c r="X6673" i="4"/>
  <c r="U6673" i="4" a="1"/>
  <c r="AA6130" i="4"/>
  <c r="X6130" i="4"/>
  <c r="Z6130" i="4"/>
  <c r="U6130" i="4" a="1"/>
  <c r="X2911" i="4"/>
  <c r="AA2911" i="4"/>
  <c r="Z2911" i="4"/>
  <c r="U2911" i="4" a="1"/>
  <c r="X7008" i="4"/>
  <c r="AA7008" i="4"/>
  <c r="Z7008" i="4"/>
  <c r="U7008" i="4" a="1"/>
  <c r="X6373" i="4"/>
  <c r="Z6373" i="4"/>
  <c r="AA6373" i="4"/>
  <c r="U6373" i="4" a="1"/>
  <c r="Z6610" i="4"/>
  <c r="X6610" i="4"/>
  <c r="AA6610" i="4"/>
  <c r="U6610" i="4" a="1"/>
  <c r="X1687" i="4"/>
  <c r="AA1687" i="4"/>
  <c r="U1687" i="4" a="1"/>
  <c r="Z1687" i="4"/>
  <c r="X6880" i="4"/>
  <c r="AA6880" i="4"/>
  <c r="Z6880" i="4"/>
  <c r="U6880" i="4" a="1"/>
  <c r="U6279" i="4" a="1"/>
  <c r="Z6279" i="4"/>
  <c r="X6279" i="4"/>
  <c r="AA6279" i="4"/>
  <c r="X8175" i="4"/>
  <c r="Z8175" i="4"/>
  <c r="U8175" i="4" a="1"/>
  <c r="AA8175" i="4"/>
  <c r="X7672" i="4"/>
  <c r="Z7672" i="4"/>
  <c r="U7672" i="4" a="1"/>
  <c r="AA7672" i="4"/>
  <c r="X1488" i="4"/>
  <c r="Z1488" i="4"/>
  <c r="AA1488" i="4"/>
  <c r="U1488" i="4" a="1"/>
  <c r="X5596" i="4"/>
  <c r="AA5596" i="4"/>
  <c r="Z5596" i="4"/>
  <c r="U5596" i="4" a="1"/>
  <c r="X4801" i="4"/>
  <c r="Z4801" i="4"/>
  <c r="AA4801" i="4"/>
  <c r="U4801" i="4" a="1"/>
  <c r="X2021" i="4"/>
  <c r="Z2021" i="4"/>
  <c r="AA2021" i="4"/>
  <c r="U2021" i="4" a="1"/>
  <c r="Z8038" i="4"/>
  <c r="X8038" i="4"/>
  <c r="AA8038" i="4"/>
  <c r="U8038" i="4" a="1"/>
  <c r="U6970" i="4" a="1"/>
  <c r="AA6970" i="4"/>
  <c r="Z6970" i="4"/>
  <c r="X6970" i="4"/>
  <c r="AA8140" i="4"/>
  <c r="Z8140" i="4"/>
  <c r="X8140" i="4"/>
  <c r="U8140" i="4" a="1"/>
  <c r="Z1820" i="4"/>
  <c r="U1820" i="4" a="1"/>
  <c r="AA1820" i="4"/>
  <c r="X1820" i="4"/>
  <c r="Z5224" i="4"/>
  <c r="U5224" i="4" a="1"/>
  <c r="AA5224" i="4"/>
  <c r="X5224" i="4"/>
  <c r="Z647" i="4"/>
  <c r="AA647" i="4"/>
  <c r="U647" i="4" a="1"/>
  <c r="X647" i="4"/>
  <c r="X6102" i="4"/>
  <c r="Z6102" i="4"/>
  <c r="AA6102" i="4"/>
  <c r="U6102" i="4" a="1"/>
  <c r="U1046" i="4" a="1"/>
  <c r="AA1046" i="4"/>
  <c r="Z1046" i="4"/>
  <c r="X1046" i="4"/>
  <c r="U3809" i="4" a="1"/>
  <c r="X3809" i="4"/>
  <c r="AA3809" i="4"/>
  <c r="Z3809" i="4"/>
  <c r="X6417" i="4"/>
  <c r="Z6417" i="4"/>
  <c r="U6417" i="4" a="1"/>
  <c r="AA6417" i="4"/>
  <c r="U7969" i="4" a="1"/>
  <c r="X7969" i="4"/>
  <c r="AA7969" i="4"/>
  <c r="Z7969" i="4"/>
  <c r="X6269" i="4"/>
  <c r="Z6269" i="4"/>
  <c r="AA6269" i="4"/>
  <c r="U6269" i="4" a="1"/>
  <c r="X7462" i="4"/>
  <c r="Z7462" i="4"/>
  <c r="U7462" i="4" a="1"/>
  <c r="AA7462" i="4"/>
  <c r="U1059" i="4" a="1"/>
  <c r="Z1059" i="4"/>
  <c r="X1059" i="4"/>
  <c r="AA1059" i="4"/>
  <c r="Z5037" i="4"/>
  <c r="X5037" i="4"/>
  <c r="AA5037" i="4"/>
  <c r="U5037" i="4" a="1"/>
  <c r="U1732" i="4" a="1"/>
  <c r="X1732" i="4"/>
  <c r="Z1732" i="4"/>
  <c r="AA1732" i="4"/>
  <c r="U1067" i="4" a="1"/>
  <c r="AA1067" i="4"/>
  <c r="X1067" i="4"/>
  <c r="Z1067" i="4"/>
  <c r="U2830" i="4" a="1"/>
  <c r="Z2830" i="4"/>
  <c r="AA2830" i="4"/>
  <c r="X2830" i="4"/>
  <c r="U3500" i="4" a="1"/>
  <c r="Z3500" i="4"/>
  <c r="AA3500" i="4"/>
  <c r="X3500" i="4"/>
  <c r="AA4312" i="4"/>
  <c r="Z4312" i="4"/>
  <c r="X4312" i="4"/>
  <c r="U4312" i="4" a="1"/>
  <c r="Z914" i="4"/>
  <c r="AA914" i="4"/>
  <c r="U914" i="4" a="1"/>
  <c r="X914" i="4"/>
  <c r="Z7845" i="4"/>
  <c r="X7845" i="4"/>
  <c r="U7845" i="4" a="1"/>
  <c r="AA7845" i="4"/>
  <c r="Z5435" i="4"/>
  <c r="U5435" i="4" a="1"/>
  <c r="X5435" i="4"/>
  <c r="AA5435" i="4"/>
  <c r="U7495" i="4" a="1"/>
  <c r="Z7495" i="4"/>
  <c r="AA7495" i="4"/>
  <c r="X7495" i="4"/>
  <c r="AA4825" i="4"/>
  <c r="U4825" i="4" a="1"/>
  <c r="Z4825" i="4"/>
  <c r="X4825" i="4"/>
  <c r="Z3149" i="4"/>
  <c r="X3149" i="4"/>
  <c r="AA3149" i="4"/>
  <c r="U3149" i="4" a="1"/>
  <c r="Z3018" i="4"/>
  <c r="U3018" i="4" a="1"/>
  <c r="AA3018" i="4"/>
  <c r="X3018" i="4"/>
  <c r="U244" i="4" a="1"/>
  <c r="Z244" i="4"/>
  <c r="AA244" i="4"/>
  <c r="X244" i="4"/>
  <c r="U7740" i="4" a="1"/>
  <c r="Z7740" i="4"/>
  <c r="AA7740" i="4"/>
  <c r="X7740" i="4"/>
  <c r="AA4051" i="4"/>
  <c r="U4051" i="4" a="1"/>
  <c r="Z4051" i="4"/>
  <c r="X4051" i="4"/>
  <c r="AA797" i="4"/>
  <c r="U797" i="4" a="1"/>
  <c r="Z797" i="4"/>
  <c r="X797" i="4"/>
  <c r="AA3324" i="4"/>
  <c r="Z3324" i="4"/>
  <c r="U3324" i="4" a="1"/>
  <c r="X3324" i="4"/>
  <c r="Z4142" i="4"/>
  <c r="AA4142" i="4"/>
  <c r="U4142" i="4" a="1"/>
  <c r="X4142" i="4"/>
  <c r="Z1564" i="4"/>
  <c r="X1564" i="4"/>
  <c r="AA1564" i="4"/>
  <c r="U1564" i="4" a="1"/>
  <c r="Z2660" i="4"/>
  <c r="AA2660" i="4"/>
  <c r="X2660" i="4"/>
  <c r="U2660" i="4" a="1"/>
  <c r="U6678" i="4" a="1"/>
  <c r="Z6678" i="4"/>
  <c r="AA6678" i="4"/>
  <c r="X6678" i="4"/>
  <c r="Z347" i="4"/>
  <c r="U347" i="4" a="1"/>
  <c r="X347" i="4"/>
  <c r="AA347" i="4"/>
  <c r="Z5576" i="4"/>
  <c r="X5576" i="4"/>
  <c r="U5576" i="4" a="1"/>
  <c r="AA5576" i="4"/>
  <c r="Z2004" i="4"/>
  <c r="X2004" i="4"/>
  <c r="U2004" i="4" a="1"/>
  <c r="AA2004" i="4"/>
  <c r="AA6296" i="4"/>
  <c r="X6296" i="4"/>
  <c r="U6296" i="4" a="1"/>
  <c r="Z6296" i="4"/>
  <c r="AA2710" i="4"/>
  <c r="X2710" i="4"/>
  <c r="U2710" i="4" a="1"/>
  <c r="Z2710" i="4"/>
  <c r="X341" i="4"/>
  <c r="Z341" i="4"/>
  <c r="AA341" i="4"/>
  <c r="U341" i="4" a="1"/>
  <c r="X7127" i="4"/>
  <c r="Z7127" i="4"/>
  <c r="AA7127" i="4"/>
  <c r="U7127" i="4" a="1"/>
  <c r="X4696" i="4"/>
  <c r="Z4696" i="4"/>
  <c r="AA4696" i="4"/>
  <c r="U4696" i="4" a="1"/>
  <c r="Z6068" i="4"/>
  <c r="AA6068" i="4"/>
  <c r="U6068" i="4" a="1"/>
  <c r="X6068" i="4"/>
  <c r="Z6438" i="4"/>
  <c r="AA6438" i="4"/>
  <c r="U6438" i="4" a="1"/>
  <c r="X6438" i="4"/>
  <c r="X6530" i="4"/>
  <c r="AA6530" i="4"/>
  <c r="Z6530" i="4"/>
  <c r="U6530" i="4" a="1"/>
  <c r="U223" i="4" a="1"/>
  <c r="X223" i="4"/>
  <c r="AA223" i="4"/>
  <c r="Z223" i="4"/>
  <c r="AA1706" i="4"/>
  <c r="X1706" i="4"/>
  <c r="Z1706" i="4"/>
  <c r="U1706" i="4" a="1"/>
  <c r="X3877" i="4"/>
  <c r="Z3877" i="4"/>
  <c r="U3877" i="4" a="1"/>
  <c r="AA3877" i="4"/>
  <c r="X1069" i="4"/>
  <c r="Z1069" i="4"/>
  <c r="AA1069" i="4"/>
  <c r="U1069" i="4" a="1"/>
  <c r="Z5466" i="4"/>
  <c r="U5466" i="4" a="1"/>
  <c r="AA5466" i="4"/>
  <c r="X5466" i="4"/>
  <c r="Z7171" i="4"/>
  <c r="X7171" i="4"/>
  <c r="U7171" i="4" a="1"/>
  <c r="AA7171" i="4"/>
  <c r="Z6410" i="4"/>
  <c r="U6410" i="4" a="1"/>
  <c r="AA6410" i="4"/>
  <c r="X6410" i="4"/>
  <c r="Z2613" i="4"/>
  <c r="AA2613" i="4"/>
  <c r="U2613" i="4" a="1"/>
  <c r="X2613" i="4"/>
  <c r="X6711" i="4"/>
  <c r="Z6711" i="4"/>
  <c r="AA6711" i="4"/>
  <c r="U6711" i="4" a="1"/>
  <c r="X219" i="4"/>
  <c r="U219" i="4" a="1"/>
  <c r="Z219" i="4"/>
  <c r="AA219" i="4"/>
  <c r="X7560" i="4"/>
  <c r="Z7560" i="4"/>
  <c r="AA7560" i="4"/>
  <c r="U7560" i="4" a="1"/>
  <c r="AA5045" i="4"/>
  <c r="Z5045" i="4"/>
  <c r="U5045" i="4" a="1"/>
  <c r="X5045" i="4"/>
  <c r="X5441" i="4"/>
  <c r="U5441" i="4" a="1"/>
  <c r="AA5441" i="4"/>
  <c r="Z5441" i="4"/>
  <c r="U2799" i="4" a="1"/>
  <c r="AA2799" i="4"/>
  <c r="Z2799" i="4"/>
  <c r="X2799" i="4"/>
  <c r="Z3610" i="4"/>
  <c r="U3610" i="4" a="1"/>
  <c r="AA3610" i="4"/>
  <c r="X3610" i="4"/>
  <c r="X974" i="4"/>
  <c r="U974" i="4" a="1"/>
  <c r="AA974" i="4"/>
  <c r="Z974" i="4"/>
  <c r="X3245" i="4"/>
  <c r="U3245" i="4" a="1"/>
  <c r="AA3245" i="4"/>
  <c r="Z3245" i="4"/>
  <c r="X1450" i="4"/>
  <c r="U1450" i="4" a="1"/>
  <c r="AA1450" i="4"/>
  <c r="Z1450" i="4"/>
  <c r="X7096" i="4"/>
  <c r="Z7096" i="4"/>
  <c r="AA7096" i="4"/>
  <c r="U7096" i="4" a="1"/>
  <c r="Z4791" i="4"/>
  <c r="X4791" i="4"/>
  <c r="U4791" i="4" a="1"/>
  <c r="AA4791" i="4"/>
  <c r="AA6053" i="4"/>
  <c r="Z6053" i="4"/>
  <c r="U6053" i="4" a="1"/>
  <c r="X6053" i="4"/>
  <c r="AA7667" i="4"/>
  <c r="X7667" i="4"/>
  <c r="Z7667" i="4"/>
  <c r="U7667" i="4" a="1"/>
  <c r="X4761" i="4"/>
  <c r="AA4761" i="4"/>
  <c r="U4761" i="4" a="1"/>
  <c r="Z4761" i="4"/>
  <c r="AA8232" i="4"/>
  <c r="X8232" i="4"/>
  <c r="U8232" i="4" a="1"/>
  <c r="Z8232" i="4"/>
  <c r="U5941" i="4" a="1"/>
  <c r="AA5941" i="4"/>
  <c r="X5941" i="4"/>
  <c r="Z5941" i="4"/>
  <c r="X7709" i="4"/>
  <c r="AA7709" i="4"/>
  <c r="U7709" i="4" a="1"/>
  <c r="Z7709" i="4"/>
  <c r="X106" i="4"/>
  <c r="U106" i="4" a="1"/>
  <c r="Z106" i="4"/>
  <c r="AA106" i="4"/>
  <c r="U1023" i="4" a="1"/>
  <c r="Z1023" i="4"/>
  <c r="AA1023" i="4"/>
  <c r="X1023" i="4"/>
  <c r="U2356" i="4" a="1"/>
  <c r="Z2356" i="4"/>
  <c r="X2356" i="4"/>
  <c r="AA2356" i="4"/>
  <c r="AA6534" i="4"/>
  <c r="Z6534" i="4"/>
  <c r="U6534" i="4" a="1"/>
  <c r="X6534" i="4"/>
  <c r="Z4143" i="4"/>
  <c r="U4143" i="4" a="1"/>
  <c r="X4143" i="4"/>
  <c r="AA4143" i="4"/>
  <c r="Z4536" i="4"/>
  <c r="U4536" i="4" a="1"/>
  <c r="AA4536" i="4"/>
  <c r="X4536" i="4"/>
  <c r="Z4361" i="4"/>
  <c r="U4361" i="4" a="1"/>
  <c r="AA4361" i="4"/>
  <c r="X4361" i="4"/>
  <c r="X429" i="4"/>
  <c r="AA429" i="4"/>
  <c r="Z429" i="4"/>
  <c r="U429" i="4" a="1"/>
  <c r="AA1036" i="4"/>
  <c r="U1036" i="4" a="1"/>
  <c r="Z1036" i="4"/>
  <c r="X1036" i="4"/>
  <c r="AA3680" i="4"/>
  <c r="X3680" i="4"/>
  <c r="U3680" i="4" a="1"/>
  <c r="Z3680" i="4"/>
  <c r="AA2809" i="4"/>
  <c r="X2809" i="4"/>
  <c r="U2809" i="4" a="1"/>
  <c r="Z2809" i="4"/>
  <c r="Z5221" i="4"/>
  <c r="AA5221" i="4"/>
  <c r="X5221" i="4"/>
  <c r="U5221" i="4" a="1"/>
  <c r="U4587" i="4" a="1"/>
  <c r="X4587" i="4"/>
  <c r="AA4587" i="4"/>
  <c r="Z4587" i="4"/>
  <c r="Z2690" i="4"/>
  <c r="U2690" i="4" a="1"/>
  <c r="X2690" i="4"/>
  <c r="AA2690" i="4"/>
  <c r="AA6360" i="4"/>
  <c r="X6360" i="4"/>
  <c r="U6360" i="4" a="1"/>
  <c r="Z6360" i="4"/>
  <c r="AA593" i="4"/>
  <c r="X593" i="4"/>
  <c r="U593" i="4" a="1"/>
  <c r="Z593" i="4"/>
  <c r="AA5799" i="4"/>
  <c r="X5799" i="4"/>
  <c r="U5799" i="4" a="1"/>
  <c r="Z5799" i="4"/>
  <c r="X2831" i="4"/>
  <c r="AA2831" i="4"/>
  <c r="U2831" i="4" a="1"/>
  <c r="Z2831" i="4"/>
  <c r="X6342" i="4"/>
  <c r="U6342" i="4" a="1"/>
  <c r="AA6342" i="4"/>
  <c r="Z6342" i="4"/>
  <c r="U6738" i="4" a="1"/>
  <c r="X6738" i="4"/>
  <c r="AA6738" i="4"/>
  <c r="Z6738" i="4"/>
  <c r="U4327" i="4" a="1"/>
  <c r="Z4327" i="4"/>
  <c r="AA4327" i="4"/>
  <c r="X4327" i="4"/>
  <c r="U5112" i="4" a="1"/>
  <c r="Z5112" i="4"/>
  <c r="X5112" i="4"/>
  <c r="AA5112" i="4"/>
  <c r="U1958" i="4" a="1"/>
  <c r="Z1958" i="4"/>
  <c r="X1958" i="4"/>
  <c r="AA1958" i="4"/>
  <c r="U5281" i="4" a="1"/>
  <c r="X5281" i="4"/>
  <c r="Z5281" i="4"/>
  <c r="AA5281" i="4"/>
  <c r="Z4034" i="4"/>
  <c r="X4034" i="4"/>
  <c r="U4034" i="4" a="1"/>
  <c r="AA4034" i="4"/>
  <c r="X7604" i="4"/>
  <c r="U7604" i="4" a="1"/>
  <c r="Z7604" i="4"/>
  <c r="AA7604" i="4"/>
  <c r="X1778" i="4"/>
  <c r="U1778" i="4" a="1"/>
  <c r="Z1778" i="4"/>
  <c r="AA1778" i="4"/>
  <c r="Z6078" i="4"/>
  <c r="X6078" i="4"/>
  <c r="U6078" i="4" a="1"/>
  <c r="AA6078" i="4"/>
  <c r="AA6087" i="4"/>
  <c r="U6087" i="4" a="1"/>
  <c r="X6087" i="4"/>
  <c r="Z6087" i="4"/>
  <c r="AA5386" i="4"/>
  <c r="U5386" i="4" a="1"/>
  <c r="X5386" i="4"/>
  <c r="Z5386" i="4"/>
  <c r="AA3089" i="4"/>
  <c r="U3089" i="4" a="1"/>
  <c r="X3089" i="4"/>
  <c r="Z3089" i="4"/>
  <c r="AA8332" i="4"/>
  <c r="U8332" i="4" a="1"/>
  <c r="Z8332" i="4"/>
  <c r="X8332" i="4"/>
  <c r="U4081" i="4" a="1"/>
  <c r="Z4081" i="4"/>
  <c r="AA4081" i="4"/>
  <c r="X4081" i="4"/>
  <c r="AA3442" i="4"/>
  <c r="X3442" i="4"/>
  <c r="U3442" i="4" a="1"/>
  <c r="Z3442" i="4"/>
  <c r="X2235" i="4"/>
  <c r="Z2235" i="4"/>
  <c r="AA2235" i="4"/>
  <c r="U2235" i="4" a="1"/>
  <c r="AA3000" i="4"/>
  <c r="X3000" i="4"/>
  <c r="U3000" i="4" a="1"/>
  <c r="Z3000" i="4"/>
  <c r="AA4921" i="4"/>
  <c r="X4921" i="4"/>
  <c r="Z4921" i="4"/>
  <c r="U4921" i="4" a="1"/>
  <c r="Z3505" i="4"/>
  <c r="X3505" i="4"/>
  <c r="AA3505" i="4"/>
  <c r="U3505" i="4" a="1"/>
  <c r="AA1441" i="4"/>
  <c r="Z1441" i="4"/>
  <c r="X1441" i="4"/>
  <c r="U1441" i="4" a="1"/>
  <c r="AA840" i="4"/>
  <c r="Z840" i="4"/>
  <c r="X840" i="4"/>
  <c r="U840" i="4" a="1"/>
  <c r="AA2492" i="4"/>
  <c r="X2492" i="4"/>
  <c r="U2492" i="4" a="1"/>
  <c r="Z2492" i="4"/>
  <c r="X2495" i="4"/>
  <c r="U2495" i="4" a="1"/>
  <c r="AA2495" i="4"/>
  <c r="Z2495" i="4"/>
  <c r="Z2600" i="4"/>
  <c r="AA2600" i="4"/>
  <c r="U2600" i="4" a="1"/>
  <c r="X2600" i="4"/>
  <c r="AA546" i="4"/>
  <c r="Z546" i="4"/>
  <c r="U546" i="4" a="1"/>
  <c r="X546" i="4"/>
  <c r="AA8287" i="4"/>
  <c r="Z8287" i="4"/>
  <c r="X8287" i="4"/>
  <c r="U8287" i="4" a="1"/>
  <c r="AA1867" i="4"/>
  <c r="U1867" i="4" a="1"/>
  <c r="Z1867" i="4"/>
  <c r="X1867" i="4"/>
  <c r="U6886" i="4" a="1"/>
  <c r="AA6886" i="4"/>
  <c r="Z6886" i="4"/>
  <c r="X6886" i="4"/>
  <c r="U1145" i="4" a="1"/>
  <c r="Z1145" i="4"/>
  <c r="X1145" i="4"/>
  <c r="AA1145" i="4"/>
  <c r="U2527" i="4" a="1"/>
  <c r="Z2527" i="4"/>
  <c r="AA2527" i="4"/>
  <c r="X2527" i="4"/>
  <c r="X6479" i="4"/>
  <c r="AA6479" i="4"/>
  <c r="Z6479" i="4"/>
  <c r="U6479" i="4" a="1"/>
  <c r="X3057" i="4"/>
  <c r="Z3057" i="4"/>
  <c r="U3057" i="4" a="1"/>
  <c r="AA3057" i="4"/>
  <c r="X2868" i="4"/>
  <c r="Z2868" i="4"/>
  <c r="U2868" i="4" a="1"/>
  <c r="AA2868" i="4"/>
  <c r="X4203" i="4"/>
  <c r="Z4203" i="4"/>
  <c r="U4203" i="4" a="1"/>
  <c r="AA4203" i="4"/>
  <c r="AA3409" i="4"/>
  <c r="Z3409" i="4"/>
  <c r="X3409" i="4"/>
  <c r="U3409" i="4" a="1"/>
  <c r="X4413" i="4"/>
  <c r="Z4413" i="4"/>
  <c r="U4413" i="4" a="1"/>
  <c r="AA4413" i="4"/>
  <c r="Z5166" i="4"/>
  <c r="AA5166" i="4"/>
  <c r="X5166" i="4"/>
  <c r="U5166" i="4" a="1"/>
  <c r="X7513" i="4"/>
  <c r="AA7513" i="4"/>
  <c r="Z7513" i="4"/>
  <c r="U7513" i="4" a="1"/>
  <c r="AA8037" i="4"/>
  <c r="Z8037" i="4"/>
  <c r="X8037" i="4"/>
  <c r="U8037" i="4" a="1"/>
  <c r="AA4433" i="4"/>
  <c r="Z4433" i="4"/>
  <c r="U4433" i="4" a="1"/>
  <c r="X4433" i="4"/>
  <c r="X2726" i="4"/>
  <c r="Z2726" i="4"/>
  <c r="AA2726" i="4"/>
  <c r="U2726" i="4" a="1"/>
  <c r="X1684" i="4"/>
  <c r="Z1684" i="4"/>
  <c r="AA1684" i="4"/>
  <c r="U1684" i="4" a="1"/>
  <c r="X718" i="4"/>
  <c r="AA718" i="4"/>
  <c r="Z718" i="4"/>
  <c r="U718" i="4" a="1"/>
  <c r="AA729" i="4"/>
  <c r="Z729" i="4"/>
  <c r="X729" i="4"/>
  <c r="U729" i="4" a="1"/>
  <c r="Z3378" i="4"/>
  <c r="AA3378" i="4"/>
  <c r="U3378" i="4" a="1"/>
  <c r="X3378" i="4"/>
  <c r="X1535" i="4"/>
  <c r="AA1535" i="4"/>
  <c r="Z1535" i="4"/>
  <c r="U1535" i="4" a="1"/>
  <c r="AA5521" i="4"/>
  <c r="X5521" i="4"/>
  <c r="U5521" i="4" a="1"/>
  <c r="Z5521" i="4"/>
  <c r="U3099" i="4" a="1"/>
  <c r="AA3099" i="4"/>
  <c r="X3099" i="4"/>
  <c r="Z3099" i="4"/>
  <c r="AA7269" i="4"/>
  <c r="Z7269" i="4"/>
  <c r="X7269" i="4"/>
  <c r="U7269" i="4" a="1"/>
  <c r="Z5739" i="4"/>
  <c r="X5739" i="4"/>
  <c r="U5739" i="4" a="1"/>
  <c r="AA5739" i="4"/>
  <c r="AA7640" i="4"/>
  <c r="Z7640" i="4"/>
  <c r="X7640" i="4"/>
  <c r="U7640" i="4" a="1"/>
  <c r="AA6263" i="4"/>
  <c r="Z6263" i="4"/>
  <c r="X6263" i="4"/>
  <c r="U6263" i="4" a="1"/>
  <c r="AA6921" i="4"/>
  <c r="Z6921" i="4"/>
  <c r="X6921" i="4"/>
  <c r="U6921" i="4" a="1"/>
  <c r="Z3703" i="4"/>
  <c r="AA3703" i="4"/>
  <c r="X3703" i="4"/>
  <c r="U3703" i="4" a="1"/>
  <c r="X881" i="4"/>
  <c r="Z881" i="4"/>
  <c r="AA881" i="4"/>
  <c r="U881" i="4" a="1"/>
  <c r="X3612" i="4"/>
  <c r="AA3612" i="4"/>
  <c r="Z3612" i="4"/>
  <c r="U3612" i="4" a="1"/>
  <c r="AA4869" i="4"/>
  <c r="X4869" i="4"/>
  <c r="Z4869" i="4"/>
  <c r="U4869" i="4" a="1"/>
  <c r="Z7033" i="4"/>
  <c r="AA7033" i="4"/>
  <c r="U7033" i="4" a="1"/>
  <c r="X7033" i="4"/>
  <c r="AA2351" i="4"/>
  <c r="U2351" i="4" a="1"/>
  <c r="Z2351" i="4"/>
  <c r="X2351" i="4"/>
  <c r="X3004" i="4"/>
  <c r="Z3004" i="4"/>
  <c r="AA3004" i="4"/>
  <c r="U3004" i="4" a="1"/>
  <c r="X4581" i="4"/>
  <c r="U4581" i="4" a="1"/>
  <c r="AA4581" i="4"/>
  <c r="Z4581" i="4"/>
  <c r="X1161" i="4"/>
  <c r="U1161" i="4" a="1"/>
  <c r="AA1161" i="4"/>
  <c r="Z1161" i="4"/>
  <c r="Z7984" i="4"/>
  <c r="U7984" i="4" a="1"/>
  <c r="X7984" i="4"/>
  <c r="AA7984" i="4"/>
  <c r="AA3954" i="4"/>
  <c r="U3954" i="4" a="1"/>
  <c r="X3954" i="4"/>
  <c r="Z3954" i="4"/>
  <c r="X1195" i="4"/>
  <c r="Z1195" i="4"/>
  <c r="AA1195" i="4"/>
  <c r="U1195" i="4" a="1"/>
  <c r="Z57" i="4"/>
  <c r="X57" i="4"/>
  <c r="U57" i="4" a="1"/>
  <c r="AA57" i="4"/>
  <c r="AA6746" i="4"/>
  <c r="Z6746" i="4"/>
  <c r="X6746" i="4"/>
  <c r="U6746" i="4" a="1"/>
  <c r="AA862" i="4"/>
  <c r="U862" i="4" a="1"/>
  <c r="X862" i="4"/>
  <c r="Z862" i="4"/>
  <c r="AA7503" i="4"/>
  <c r="Z7503" i="4"/>
  <c r="X7503" i="4"/>
  <c r="U7503" i="4" a="1"/>
  <c r="AA1533" i="4"/>
  <c r="X1533" i="4"/>
  <c r="Z1533" i="4"/>
  <c r="U1533" i="4" a="1"/>
  <c r="AA7702" i="4"/>
  <c r="X7702" i="4"/>
  <c r="Z7702" i="4"/>
  <c r="U7702" i="4" a="1"/>
  <c r="AA6575" i="4"/>
  <c r="X6575" i="4"/>
  <c r="Z6575" i="4"/>
  <c r="U6575" i="4" a="1"/>
  <c r="Z2501" i="4"/>
  <c r="AA2501" i="4"/>
  <c r="U2501" i="4" a="1"/>
  <c r="X2501" i="4"/>
  <c r="AA4947" i="4"/>
  <c r="Z4947" i="4"/>
  <c r="U4947" i="4" a="1"/>
  <c r="X4947" i="4"/>
  <c r="AA1478" i="4"/>
  <c r="U1478" i="4" a="1"/>
  <c r="X1478" i="4"/>
  <c r="Z1478" i="4"/>
  <c r="U653" i="4" a="1"/>
  <c r="X653" i="4"/>
  <c r="Z653" i="4"/>
  <c r="AA653" i="4"/>
  <c r="AA485" i="4"/>
  <c r="U485" i="4" a="1"/>
  <c r="X485" i="4"/>
  <c r="Z485" i="4"/>
  <c r="Z1152" i="4"/>
  <c r="X1152" i="4"/>
  <c r="AA1152" i="4"/>
  <c r="U1152" i="4" a="1"/>
  <c r="Z1759" i="4"/>
  <c r="AA1759" i="4"/>
  <c r="X1759" i="4"/>
  <c r="U1759" i="4" a="1"/>
  <c r="Z10" i="4"/>
  <c r="U10" i="4" a="1"/>
  <c r="X10" i="4"/>
  <c r="AA10" i="4"/>
  <c r="Z3015" i="4"/>
  <c r="U3015" i="4" a="1"/>
  <c r="X3015" i="4"/>
  <c r="AA3015" i="4"/>
  <c r="Z3167" i="4"/>
  <c r="U3167" i="4" a="1"/>
  <c r="X3167" i="4"/>
  <c r="AA3167" i="4"/>
  <c r="Z7687" i="4"/>
  <c r="X7687" i="4"/>
  <c r="AA7687" i="4"/>
  <c r="U7687" i="4" a="1"/>
  <c r="Z4630" i="4"/>
  <c r="X4630" i="4"/>
  <c r="AA4630" i="4"/>
  <c r="U4630" i="4" a="1"/>
  <c r="X6607" i="4"/>
  <c r="Z6607" i="4"/>
  <c r="U6607" i="4" a="1"/>
  <c r="AA6607" i="4"/>
  <c r="Z3732" i="4"/>
  <c r="U3732" i="4" a="1"/>
  <c r="X3732" i="4"/>
  <c r="AA3732" i="4"/>
  <c r="Z1829" i="4"/>
  <c r="U1829" i="4" a="1"/>
  <c r="X1829" i="4"/>
  <c r="AA1829" i="4"/>
  <c r="U7519" i="4" a="1"/>
  <c r="X7519" i="4"/>
  <c r="AA7519" i="4"/>
  <c r="Z7519" i="4"/>
  <c r="U1527" i="4" a="1"/>
  <c r="X1527" i="4"/>
  <c r="Z1527" i="4"/>
  <c r="AA1527" i="4"/>
  <c r="U4706" i="4" a="1"/>
  <c r="AA4706" i="4"/>
  <c r="X4706" i="4"/>
  <c r="Z4706" i="4"/>
  <c r="Z4040" i="4"/>
  <c r="U4040" i="4" a="1"/>
  <c r="AA4040" i="4"/>
  <c r="X4040" i="4"/>
  <c r="X6219" i="4"/>
  <c r="U6219" i="4" a="1"/>
  <c r="Z6219" i="4"/>
  <c r="AA6219" i="4"/>
  <c r="AA1785" i="4"/>
  <c r="Z1785" i="4"/>
  <c r="X1785" i="4"/>
  <c r="U1785" i="4" a="1"/>
  <c r="Z2283" i="4"/>
  <c r="AA2283" i="4"/>
  <c r="X2283" i="4"/>
  <c r="U2283" i="4" a="1"/>
  <c r="Z1681" i="4"/>
  <c r="AA1681" i="4"/>
  <c r="X1681" i="4"/>
  <c r="U1681" i="4" a="1"/>
  <c r="Z6745" i="4"/>
  <c r="X6745" i="4"/>
  <c r="U6745" i="4" a="1"/>
  <c r="AA6745" i="4"/>
  <c r="U8192" i="4" a="1"/>
  <c r="X8192" i="4"/>
  <c r="Z8192" i="4"/>
  <c r="AA8192" i="4"/>
  <c r="Z7854" i="4"/>
  <c r="U7854" i="4" a="1"/>
  <c r="X7854" i="4"/>
  <c r="AA7854" i="4"/>
  <c r="X3096" i="4"/>
  <c r="Z3096" i="4"/>
  <c r="AA3096" i="4"/>
  <c r="U3096" i="4" a="1"/>
  <c r="Z2215" i="4"/>
  <c r="AA2215" i="4"/>
  <c r="X2215" i="4"/>
  <c r="U2215" i="4" a="1"/>
  <c r="Z6224" i="4"/>
  <c r="AA6224" i="4"/>
  <c r="X6224" i="4"/>
  <c r="U6224" i="4" a="1"/>
  <c r="Z4050" i="4"/>
  <c r="AA4050" i="4"/>
  <c r="X4050" i="4"/>
  <c r="U4050" i="4" a="1"/>
  <c r="U3257" i="4" a="1"/>
  <c r="Z3257" i="4"/>
  <c r="AA3257" i="4"/>
  <c r="X3257" i="4"/>
  <c r="AA1358" i="4"/>
  <c r="U1358" i="4" a="1"/>
  <c r="X1358" i="4"/>
  <c r="Z1358" i="4"/>
  <c r="AA5744" i="4"/>
  <c r="Z5744" i="4"/>
  <c r="U5744" i="4" a="1"/>
  <c r="X5744" i="4"/>
  <c r="Z569" i="4"/>
  <c r="U569" i="4" a="1"/>
  <c r="AA569" i="4"/>
  <c r="X569" i="4"/>
  <c r="U7156" i="4" a="1"/>
  <c r="X7156" i="4"/>
  <c r="AA7156" i="4"/>
  <c r="Z7156" i="4"/>
  <c r="U6907" i="4" a="1"/>
  <c r="Z6907" i="4"/>
  <c r="X6907" i="4"/>
  <c r="AA6907" i="4"/>
  <c r="AA4502" i="4"/>
  <c r="Z4502" i="4"/>
  <c r="X4502" i="4"/>
  <c r="U4502" i="4" a="1"/>
  <c r="AA7762" i="4"/>
  <c r="U7762" i="4" a="1"/>
  <c r="Z7762" i="4"/>
  <c r="X7762" i="4"/>
  <c r="AA1037" i="4"/>
  <c r="U1037" i="4" a="1"/>
  <c r="Z1037" i="4"/>
  <c r="X1037" i="4"/>
  <c r="Z726" i="4"/>
  <c r="AA726" i="4"/>
  <c r="X726" i="4"/>
  <c r="U726" i="4" a="1"/>
  <c r="Z6719" i="4"/>
  <c r="AA6719" i="4"/>
  <c r="X6719" i="4"/>
  <c r="U6719" i="4" a="1"/>
  <c r="Z1945" i="4"/>
  <c r="AA1945" i="4"/>
  <c r="X1945" i="4"/>
  <c r="U1945" i="4" a="1"/>
  <c r="X1442" i="4"/>
  <c r="Z1442" i="4"/>
  <c r="U1442" i="4" a="1"/>
  <c r="AA1442" i="4"/>
  <c r="AA5489" i="4"/>
  <c r="X5489" i="4"/>
  <c r="U5489" i="4" a="1"/>
  <c r="Z5489" i="4"/>
  <c r="X2229" i="4"/>
  <c r="Z2229" i="4"/>
  <c r="AA2229" i="4"/>
  <c r="U2229" i="4" a="1"/>
  <c r="AA2317" i="4"/>
  <c r="Z2317" i="4"/>
  <c r="X2317" i="4"/>
  <c r="U2317" i="4" a="1"/>
  <c r="X1730" i="4"/>
  <c r="AA1730" i="4"/>
  <c r="Z1730" i="4"/>
  <c r="U1730" i="4" a="1"/>
  <c r="X3274" i="4"/>
  <c r="Z3274" i="4"/>
  <c r="AA3274" i="4"/>
  <c r="U3274" i="4" a="1"/>
  <c r="X5174" i="4"/>
  <c r="Z5174" i="4"/>
  <c r="AA5174" i="4"/>
  <c r="U5174" i="4" a="1"/>
  <c r="U4755" i="4" a="1"/>
  <c r="X4755" i="4"/>
  <c r="AA4755" i="4"/>
  <c r="Z4755" i="4"/>
  <c r="X773" i="4"/>
  <c r="Z773" i="4"/>
  <c r="U773" i="4" a="1"/>
  <c r="AA773" i="4"/>
  <c r="X7041" i="4"/>
  <c r="U7041" i="4" a="1"/>
  <c r="AA7041" i="4"/>
  <c r="Z7041" i="4"/>
  <c r="AA5755" i="4"/>
  <c r="X5755" i="4"/>
  <c r="U5755" i="4" a="1"/>
  <c r="Z5755" i="4"/>
  <c r="X7591" i="4"/>
  <c r="U7591" i="4" a="1"/>
  <c r="AA7591" i="4"/>
  <c r="Z7591" i="4"/>
  <c r="X6252" i="4"/>
  <c r="U6252" i="4" a="1"/>
  <c r="AA6252" i="4"/>
  <c r="Z6252" i="4"/>
  <c r="X4627" i="4"/>
  <c r="U4627" i="4" a="1"/>
  <c r="AA4627" i="4"/>
  <c r="Z4627" i="4"/>
  <c r="X1257" i="4"/>
  <c r="U1257" i="4" a="1"/>
  <c r="AA1257" i="4"/>
  <c r="Z1257" i="4"/>
  <c r="X6973" i="4"/>
  <c r="AA6973" i="4"/>
  <c r="U6973" i="4" a="1"/>
  <c r="Z6973" i="4"/>
  <c r="U2081" i="4" a="1"/>
  <c r="AA2081" i="4"/>
  <c r="Z2081" i="4"/>
  <c r="X2081" i="4"/>
  <c r="AA7132" i="4"/>
  <c r="X7132" i="4"/>
  <c r="U7132" i="4" a="1"/>
  <c r="Z7132" i="4"/>
  <c r="Z5842" i="4"/>
  <c r="AA5842" i="4"/>
  <c r="X5842" i="4"/>
  <c r="U5842" i="4" a="1"/>
  <c r="Z3833" i="4"/>
  <c r="AA3833" i="4"/>
  <c r="X3833" i="4"/>
  <c r="U3833" i="4" a="1"/>
  <c r="Z4988" i="4"/>
  <c r="X4988" i="4"/>
  <c r="AA4988" i="4"/>
  <c r="U4988" i="4" a="1"/>
  <c r="Z5666" i="4"/>
  <c r="U5666" i="4" a="1"/>
  <c r="X5666" i="4"/>
  <c r="AA5666" i="4"/>
  <c r="Z6516" i="4"/>
  <c r="X6516" i="4"/>
  <c r="U6516" i="4" a="1"/>
  <c r="AA6516" i="4"/>
  <c r="Z4379" i="4"/>
  <c r="U4379" i="4" a="1"/>
  <c r="X4379" i="4"/>
  <c r="AA4379" i="4"/>
  <c r="Z1912" i="4"/>
  <c r="AA1912" i="4"/>
  <c r="X1912" i="4"/>
  <c r="U1912" i="4" a="1"/>
  <c r="Z5758" i="4"/>
  <c r="X5758" i="4"/>
  <c r="AA5758" i="4"/>
  <c r="U5758" i="4" a="1"/>
  <c r="Z1447" i="4"/>
  <c r="AA1447" i="4"/>
  <c r="U1447" i="4" a="1"/>
  <c r="X1447" i="4"/>
  <c r="X2011" i="4"/>
  <c r="AA2011" i="4"/>
  <c r="U2011" i="4" a="1"/>
  <c r="Z2011" i="4"/>
  <c r="Z2093" i="4"/>
  <c r="U2093" i="4" a="1"/>
  <c r="AA2093" i="4"/>
  <c r="X2093" i="4"/>
  <c r="Z7866" i="4"/>
  <c r="AA7866" i="4"/>
  <c r="U7866" i="4" a="1"/>
  <c r="X7866" i="4"/>
  <c r="Z2590" i="4"/>
  <c r="U2590" i="4" a="1"/>
  <c r="X2590" i="4"/>
  <c r="AA2590" i="4"/>
  <c r="U5727" i="4" a="1"/>
  <c r="X5727" i="4"/>
  <c r="AA5727" i="4"/>
  <c r="Z5727" i="4"/>
  <c r="AA6644" i="4"/>
  <c r="U6644" i="4" a="1"/>
  <c r="X6644" i="4"/>
  <c r="Z6644" i="4"/>
  <c r="AA4065" i="4"/>
  <c r="U4065" i="4" a="1"/>
  <c r="X4065" i="4"/>
  <c r="Z4065" i="4"/>
  <c r="U2523" i="4" a="1"/>
  <c r="X2523" i="4"/>
  <c r="Z2523" i="4"/>
  <c r="AA2523" i="4"/>
  <c r="X4295" i="4"/>
  <c r="Z4295" i="4"/>
  <c r="U4295" i="4" a="1"/>
  <c r="AA4295" i="4"/>
  <c r="X2835" i="4"/>
  <c r="Z2835" i="4"/>
  <c r="AA2835" i="4"/>
  <c r="U2835" i="4" a="1"/>
  <c r="X196" i="4"/>
  <c r="Z196" i="4"/>
  <c r="AA196" i="4"/>
  <c r="U196" i="4" a="1"/>
  <c r="Z7780" i="4"/>
  <c r="AA7780" i="4"/>
  <c r="U7780" i="4" a="1"/>
  <c r="X7780" i="4"/>
  <c r="X241" i="4"/>
  <c r="AA241" i="4"/>
  <c r="U241" i="4" a="1"/>
  <c r="Z241" i="4"/>
  <c r="X6846" i="4"/>
  <c r="AA6846" i="4"/>
  <c r="U6846" i="4" a="1"/>
  <c r="Z6846" i="4"/>
  <c r="X3893" i="4"/>
  <c r="AA3893" i="4"/>
  <c r="U3893" i="4" a="1"/>
  <c r="Z3893" i="4"/>
  <c r="X4445" i="4"/>
  <c r="U4445" i="4" a="1"/>
  <c r="AA4445" i="4"/>
  <c r="Z4445" i="4"/>
  <c r="AA4192" i="4"/>
  <c r="U4192" i="4" a="1"/>
  <c r="X4192" i="4"/>
  <c r="Z4192" i="4"/>
  <c r="U3583" i="4" a="1"/>
  <c r="AA3583" i="4"/>
  <c r="Z3583" i="4"/>
  <c r="X3583" i="4"/>
  <c r="AA7327" i="4"/>
  <c r="Z7327" i="4"/>
  <c r="U7327" i="4" a="1"/>
  <c r="X7327" i="4"/>
  <c r="AA6749" i="4"/>
  <c r="U6749" i="4" a="1"/>
  <c r="Z6749" i="4"/>
  <c r="X6749" i="4"/>
  <c r="U1733" i="4" a="1"/>
  <c r="X1733" i="4"/>
  <c r="AA1733" i="4"/>
  <c r="Z1733" i="4"/>
  <c r="U4684" i="4" a="1"/>
  <c r="Z4684" i="4"/>
  <c r="AA4684" i="4"/>
  <c r="X4684" i="4"/>
  <c r="AA8045" i="4"/>
  <c r="X8045" i="4"/>
  <c r="U8045" i="4" a="1"/>
  <c r="Z8045" i="4"/>
  <c r="AA1058" i="4"/>
  <c r="U1058" i="4" a="1"/>
  <c r="Z1058" i="4"/>
  <c r="X1058" i="4"/>
  <c r="AA7986" i="4"/>
  <c r="U7986" i="4" a="1"/>
  <c r="Z7986" i="4"/>
  <c r="X7986" i="4"/>
  <c r="AA1377" i="4"/>
  <c r="U1377" i="4" a="1"/>
  <c r="Z1377" i="4"/>
  <c r="X1377" i="4"/>
  <c r="X7856" i="4"/>
  <c r="AA7856" i="4"/>
  <c r="Z7856" i="4"/>
  <c r="U7856" i="4" a="1"/>
  <c r="Z3694" i="4"/>
  <c r="U3694" i="4" a="1"/>
  <c r="AA3694" i="4"/>
  <c r="X3694" i="4"/>
  <c r="Z1887" i="4"/>
  <c r="AA1887" i="4"/>
  <c r="X1887" i="4"/>
  <c r="U1887" i="4" a="1"/>
  <c r="Z5375" i="4"/>
  <c r="U5375" i="4" a="1"/>
  <c r="X5375" i="4"/>
  <c r="AA5375" i="4"/>
  <c r="U6163" i="4" a="1"/>
  <c r="Z6163" i="4"/>
  <c r="X6163" i="4"/>
  <c r="AA6163" i="4"/>
  <c r="Z2548" i="4"/>
  <c r="U2548" i="4" a="1"/>
  <c r="X2548" i="4"/>
  <c r="AA2548" i="4"/>
  <c r="Z1155" i="4"/>
  <c r="X1155" i="4"/>
  <c r="U1155" i="4" a="1"/>
  <c r="AA1155" i="4"/>
  <c r="Z283" i="4"/>
  <c r="X283" i="4"/>
  <c r="AA283" i="4"/>
  <c r="U283" i="4" a="1"/>
  <c r="U6265" i="4" a="1"/>
  <c r="AA6265" i="4"/>
  <c r="Z6265" i="4"/>
  <c r="X6265" i="4"/>
  <c r="U146" i="4" a="1"/>
  <c r="AA146" i="4"/>
  <c r="Z146" i="4"/>
  <c r="X146" i="4"/>
  <c r="Z7137" i="4"/>
  <c r="U7137" i="4" a="1"/>
  <c r="X7137" i="4"/>
  <c r="AA7137" i="4"/>
  <c r="Z89" i="4"/>
  <c r="U89" i="4" a="1"/>
  <c r="X89" i="4"/>
  <c r="AA89" i="4"/>
  <c r="Z4100" i="4"/>
  <c r="U4100" i="4" a="1"/>
  <c r="AA4100" i="4"/>
  <c r="X4100" i="4"/>
  <c r="U6974" i="4" a="1"/>
  <c r="Z6974" i="4"/>
  <c r="AA6974" i="4"/>
  <c r="X6974" i="4"/>
  <c r="X2731" i="4"/>
  <c r="U2731" i="4" a="1"/>
  <c r="Z2731" i="4"/>
  <c r="AA2731" i="4"/>
  <c r="X7293" i="4"/>
  <c r="U7293" i="4" a="1"/>
  <c r="AA7293" i="4"/>
  <c r="Z7293" i="4"/>
  <c r="AA3949" i="4"/>
  <c r="Z3949" i="4"/>
  <c r="U3949" i="4" a="1"/>
  <c r="X3949" i="4"/>
  <c r="Z6424" i="4"/>
  <c r="AA6424" i="4"/>
  <c r="X6424" i="4"/>
  <c r="U6424" i="4" a="1"/>
  <c r="AA7115" i="4"/>
  <c r="Z7115" i="4"/>
  <c r="X7115" i="4"/>
  <c r="U7115" i="4" a="1"/>
  <c r="AA7470" i="4"/>
  <c r="Z7470" i="4"/>
  <c r="X7470" i="4"/>
  <c r="U7470" i="4" a="1"/>
  <c r="AA1644" i="4"/>
  <c r="X1644" i="4"/>
  <c r="Z1644" i="4"/>
  <c r="U1644" i="4" a="1"/>
  <c r="AA483" i="4"/>
  <c r="X483" i="4"/>
  <c r="Z483" i="4"/>
  <c r="U483" i="4" a="1"/>
  <c r="AA3381" i="4"/>
  <c r="X3381" i="4"/>
  <c r="Z3381" i="4"/>
  <c r="U3381" i="4" a="1"/>
  <c r="AA5197" i="4"/>
  <c r="X5197" i="4"/>
  <c r="Z5197" i="4"/>
  <c r="U5197" i="4" a="1"/>
  <c r="AA6852" i="4"/>
  <c r="Z6852" i="4"/>
  <c r="X6852" i="4"/>
  <c r="U6852" i="4" a="1"/>
  <c r="AA2530" i="4"/>
  <c r="X2530" i="4"/>
  <c r="Z2530" i="4"/>
  <c r="U2530" i="4" a="1"/>
  <c r="Z3124" i="4"/>
  <c r="X3124" i="4"/>
  <c r="AA3124" i="4"/>
  <c r="U3124" i="4" a="1"/>
  <c r="Z8050" i="4"/>
  <c r="U8050" i="4" a="1"/>
  <c r="X8050" i="4"/>
  <c r="AA8050" i="4"/>
  <c r="Z7005" i="4"/>
  <c r="X7005" i="4"/>
  <c r="AA7005" i="4"/>
  <c r="U7005" i="4" a="1"/>
  <c r="Z5978" i="4"/>
  <c r="U5978" i="4" a="1"/>
  <c r="X5978" i="4"/>
  <c r="AA5978" i="4"/>
  <c r="Z4105" i="4"/>
  <c r="U4105" i="4" a="1"/>
  <c r="X4105" i="4"/>
  <c r="AA4105" i="4"/>
  <c r="Z6058" i="4"/>
  <c r="X6058" i="4"/>
  <c r="U6058" i="4" a="1"/>
  <c r="AA6058" i="4"/>
  <c r="Z5656" i="4"/>
  <c r="X5656" i="4"/>
  <c r="U5656" i="4" a="1"/>
  <c r="AA5656" i="4"/>
  <c r="Z2907" i="4"/>
  <c r="X2907" i="4"/>
  <c r="AA2907" i="4"/>
  <c r="U2907" i="4" a="1"/>
  <c r="Z1523" i="4"/>
  <c r="X1523" i="4"/>
  <c r="AA1523" i="4"/>
  <c r="U1523" i="4" a="1"/>
  <c r="Z3794" i="4"/>
  <c r="AA3794" i="4"/>
  <c r="X3794" i="4"/>
  <c r="U3794" i="4" a="1"/>
  <c r="AA5021" i="4"/>
  <c r="Z5021" i="4"/>
  <c r="X5021" i="4"/>
  <c r="U5021" i="4" a="1"/>
  <c r="AA7980" i="4"/>
  <c r="Z7980" i="4"/>
  <c r="U7980" i="4" a="1"/>
  <c r="X7980" i="4"/>
  <c r="Z3615" i="4"/>
  <c r="X3615" i="4"/>
  <c r="U3615" i="4" a="1"/>
  <c r="AA3615" i="4"/>
  <c r="Z7346" i="4"/>
  <c r="X7346" i="4"/>
  <c r="AA7346" i="4"/>
  <c r="U7346" i="4" a="1"/>
  <c r="Z2135" i="4"/>
  <c r="X2135" i="4"/>
  <c r="AA2135" i="4"/>
  <c r="U2135" i="4" a="1"/>
  <c r="X357" i="4"/>
  <c r="U357" i="4" a="1"/>
  <c r="AA357" i="4"/>
  <c r="Z357" i="4"/>
  <c r="X3873" i="4"/>
  <c r="U3873" i="4" a="1"/>
  <c r="AA3873" i="4"/>
  <c r="Z3873" i="4"/>
  <c r="X3402" i="4"/>
  <c r="U3402" i="4" a="1"/>
  <c r="Z3402" i="4"/>
  <c r="AA3402" i="4"/>
  <c r="X3095" i="4"/>
  <c r="AA3095" i="4"/>
  <c r="Z3095" i="4"/>
  <c r="U3095" i="4" a="1"/>
  <c r="U6866" i="4" a="1"/>
  <c r="AA6866" i="4"/>
  <c r="Z6866" i="4"/>
  <c r="X6866" i="4"/>
  <c r="Z7046" i="4"/>
  <c r="X7046" i="4"/>
  <c r="AA7046" i="4"/>
  <c r="U7046" i="4" a="1"/>
  <c r="AA7710" i="4"/>
  <c r="X7710" i="4"/>
  <c r="U7710" i="4" a="1"/>
  <c r="Z7710" i="4"/>
  <c r="Z3339" i="4"/>
  <c r="AA3339" i="4"/>
  <c r="X3339" i="4"/>
  <c r="U3339" i="4" a="1"/>
  <c r="Z6447" i="4"/>
  <c r="AA6447" i="4"/>
  <c r="U6447" i="4" a="1"/>
  <c r="X6447" i="4"/>
  <c r="X2345" i="4"/>
  <c r="Z2345" i="4"/>
  <c r="AA2345" i="4"/>
  <c r="U2345" i="4" a="1"/>
  <c r="Z1895" i="4"/>
  <c r="X1895" i="4"/>
  <c r="AA1895" i="4"/>
  <c r="U1895" i="4" a="1"/>
  <c r="X6619" i="4"/>
  <c r="Z6619" i="4"/>
  <c r="AA6619" i="4"/>
  <c r="U6619" i="4" a="1"/>
  <c r="AA6519" i="4"/>
  <c r="X6519" i="4"/>
  <c r="Z6519" i="4"/>
  <c r="U6519" i="4" a="1"/>
  <c r="Z1631" i="4"/>
  <c r="AA1631" i="4"/>
  <c r="X1631" i="4"/>
  <c r="U1631" i="4" a="1"/>
  <c r="AA628" i="4"/>
  <c r="X628" i="4"/>
  <c r="Z628" i="4"/>
  <c r="U628" i="4" a="1"/>
  <c r="AA1495" i="4"/>
  <c r="X1495" i="4"/>
  <c r="Z1495" i="4"/>
  <c r="U1495" i="4" a="1"/>
  <c r="X5051" i="4"/>
  <c r="Z5051" i="4"/>
  <c r="AA5051" i="4"/>
  <c r="U5051" i="4" a="1"/>
  <c r="Z3646" i="4"/>
  <c r="AA3646" i="4"/>
  <c r="X3646" i="4"/>
  <c r="U3646" i="4" a="1"/>
  <c r="Z724" i="4"/>
  <c r="AA724" i="4"/>
  <c r="X724" i="4"/>
  <c r="U724" i="4" a="1"/>
  <c r="X1264" i="4"/>
  <c r="AA1264" i="4"/>
  <c r="Z1264" i="4"/>
  <c r="U1264" i="4" a="1"/>
  <c r="U1193" i="4" a="1"/>
  <c r="AA1193" i="4"/>
  <c r="Z1193" i="4"/>
  <c r="X1193" i="4"/>
  <c r="AA8160" i="4"/>
  <c r="U8160" i="4" a="1"/>
  <c r="Z8160" i="4"/>
  <c r="X8160" i="4"/>
  <c r="AA1652" i="4"/>
  <c r="X1652" i="4"/>
  <c r="Z1652" i="4"/>
  <c r="U1652" i="4" a="1"/>
  <c r="Z4055" i="4"/>
  <c r="X4055" i="4"/>
  <c r="AA4055" i="4"/>
  <c r="U4055" i="4" a="1"/>
  <c r="Z6682" i="4"/>
  <c r="X6682" i="4"/>
  <c r="AA6682" i="4"/>
  <c r="U6682" i="4" a="1"/>
  <c r="AA5314" i="4"/>
  <c r="Z5314" i="4"/>
  <c r="X5314" i="4"/>
  <c r="U5314" i="4" a="1"/>
  <c r="AA2954" i="4"/>
  <c r="Z2954" i="4"/>
  <c r="U2954" i="4" a="1"/>
  <c r="X2954" i="4"/>
  <c r="AA2323" i="4"/>
  <c r="Z2323" i="4"/>
  <c r="X2323" i="4"/>
  <c r="U2323" i="4" a="1"/>
  <c r="AA6037" i="4"/>
  <c r="Z6037" i="4"/>
  <c r="X6037" i="4"/>
  <c r="U6037" i="4" a="1"/>
  <c r="Z5946" i="4"/>
  <c r="X5946" i="4"/>
  <c r="U5946" i="4" a="1"/>
  <c r="AA5946" i="4"/>
  <c r="Z5765" i="4"/>
  <c r="X5765" i="4"/>
  <c r="U5765" i="4" a="1"/>
  <c r="AA5765" i="4"/>
  <c r="AA1944" i="4"/>
  <c r="X1944" i="4"/>
  <c r="Z1944" i="4"/>
  <c r="U1944" i="4" a="1"/>
  <c r="Z272" i="4"/>
  <c r="U272" i="4" a="1"/>
  <c r="AA272" i="4"/>
  <c r="X272" i="4"/>
  <c r="U2361" i="4" a="1"/>
  <c r="X2361" i="4"/>
  <c r="AA2361" i="4"/>
  <c r="Z2361" i="4"/>
  <c r="U4475" i="4" a="1"/>
  <c r="X4475" i="4"/>
  <c r="Z4475" i="4"/>
  <c r="AA4475" i="4"/>
  <c r="U8079" i="4" a="1"/>
  <c r="X8079" i="4"/>
  <c r="Z8079" i="4"/>
  <c r="AA8079" i="4"/>
  <c r="X3541" i="4"/>
  <c r="U3541" i="4" a="1"/>
  <c r="AA3541" i="4"/>
  <c r="Z3541" i="4"/>
  <c r="X1826" i="4"/>
  <c r="U1826" i="4" a="1"/>
  <c r="AA1826" i="4"/>
  <c r="Z1826" i="4"/>
  <c r="Z5134" i="4"/>
  <c r="AA5134" i="4"/>
  <c r="X5134" i="4"/>
  <c r="U5134" i="4" a="1"/>
  <c r="Z2642" i="4"/>
  <c r="X2642" i="4"/>
  <c r="U2642" i="4" a="1"/>
  <c r="AA2642" i="4"/>
  <c r="X4112" i="4"/>
  <c r="AA4112" i="4"/>
  <c r="U4112" i="4" a="1"/>
  <c r="Z4112" i="4"/>
  <c r="X351" i="4"/>
  <c r="AA351" i="4"/>
  <c r="U351" i="4" a="1"/>
  <c r="Z351" i="4"/>
  <c r="U558" i="4" a="1"/>
  <c r="AA558" i="4"/>
  <c r="X558" i="4"/>
  <c r="Z558" i="4"/>
  <c r="AA3176" i="4"/>
  <c r="Z3176" i="4"/>
  <c r="U3176" i="4" a="1"/>
  <c r="X3176" i="4"/>
  <c r="Z6777" i="4"/>
  <c r="AA6777" i="4"/>
  <c r="X6777" i="4"/>
  <c r="U6777" i="4" a="1"/>
  <c r="AA7452" i="4"/>
  <c r="Z7452" i="4"/>
  <c r="X7452" i="4"/>
  <c r="U7452" i="4" a="1"/>
  <c r="X563" i="4"/>
  <c r="AA563" i="4"/>
  <c r="Z563" i="4"/>
  <c r="U563" i="4" a="1"/>
  <c r="AA6647" i="4"/>
  <c r="X6647" i="4"/>
  <c r="Z6647" i="4"/>
  <c r="U6647" i="4" a="1"/>
  <c r="X4868" i="4"/>
  <c r="U4868" i="4" a="1"/>
  <c r="Z4868" i="4"/>
  <c r="AA4868" i="4"/>
  <c r="X5478" i="4"/>
  <c r="AA5478" i="4"/>
  <c r="U5478" i="4" a="1"/>
  <c r="Z5478" i="4"/>
  <c r="X5357" i="4"/>
  <c r="Z5357" i="4"/>
  <c r="U5357" i="4" a="1"/>
  <c r="AA5357" i="4"/>
  <c r="X2890" i="4"/>
  <c r="Z2890" i="4"/>
  <c r="AA2890" i="4"/>
  <c r="U2890" i="4" a="1"/>
  <c r="Z5407" i="4"/>
  <c r="U5407" i="4" a="1"/>
  <c r="AA5407" i="4"/>
  <c r="X5407" i="4"/>
  <c r="Z4990" i="4"/>
  <c r="AA4990" i="4"/>
  <c r="U4990" i="4" a="1"/>
  <c r="X4990" i="4"/>
  <c r="Z7890" i="4"/>
  <c r="U7890" i="4" a="1"/>
  <c r="AA7890" i="4"/>
  <c r="X7890" i="4"/>
  <c r="U7094" i="4" a="1"/>
  <c r="Z7094" i="4"/>
  <c r="AA7094" i="4"/>
  <c r="X7094" i="4"/>
  <c r="Z3272" i="4"/>
  <c r="AA3272" i="4"/>
  <c r="U3272" i="4" a="1"/>
  <c r="X3272" i="4"/>
  <c r="U373" i="4" a="1"/>
  <c r="AA373" i="4"/>
  <c r="X373" i="4"/>
  <c r="Z373" i="4"/>
  <c r="Z4286" i="4"/>
  <c r="X4286" i="4"/>
  <c r="U4286" i="4" a="1"/>
  <c r="AA4286" i="4"/>
  <c r="AA8267" i="4"/>
  <c r="U8267" i="4" a="1"/>
  <c r="X8267" i="4"/>
  <c r="Z8267" i="4"/>
  <c r="AA7311" i="4"/>
  <c r="U7311" i="4" a="1"/>
  <c r="Z7311" i="4"/>
  <c r="X7311" i="4"/>
  <c r="AA3120" i="4"/>
  <c r="U3120" i="4" a="1"/>
  <c r="Z3120" i="4"/>
  <c r="X3120" i="4"/>
  <c r="AA1230" i="4"/>
  <c r="U1230" i="4" a="1"/>
  <c r="Z1230" i="4"/>
  <c r="X1230" i="4"/>
  <c r="AA6470" i="4"/>
  <c r="U6470" i="4" a="1"/>
  <c r="Z6470" i="4"/>
  <c r="X6470" i="4"/>
  <c r="AA2984" i="4"/>
  <c r="U2984" i="4" a="1"/>
  <c r="Z2984" i="4"/>
  <c r="X2984" i="4"/>
  <c r="AA2682" i="4"/>
  <c r="Z2682" i="4"/>
  <c r="U2682" i="4" a="1"/>
  <c r="X2682" i="4"/>
  <c r="AA5850" i="4"/>
  <c r="Z5850" i="4"/>
  <c r="U5850" i="4" a="1"/>
  <c r="X5850" i="4"/>
  <c r="Z6214" i="4"/>
  <c r="X6214" i="4"/>
  <c r="AA6214" i="4"/>
  <c r="U6214" i="4" a="1"/>
  <c r="X7951" i="4"/>
  <c r="U7951" i="4" a="1"/>
  <c r="Z7951" i="4"/>
  <c r="AA7951" i="4"/>
  <c r="X4568" i="4"/>
  <c r="AA4568" i="4"/>
  <c r="U4568" i="4" a="1"/>
  <c r="Z4568" i="4"/>
  <c r="X4434" i="4"/>
  <c r="AA4434" i="4"/>
  <c r="U4434" i="4" a="1"/>
  <c r="Z4434" i="4"/>
  <c r="Z2387" i="4"/>
  <c r="AA2387" i="4"/>
  <c r="X2387" i="4"/>
  <c r="U2387" i="4" a="1"/>
  <c r="Z3742" i="4"/>
  <c r="AA3742" i="4"/>
  <c r="U3742" i="4" a="1"/>
  <c r="X3742" i="4"/>
  <c r="Z2408" i="4"/>
  <c r="AA2408" i="4"/>
  <c r="U2408" i="4" a="1"/>
  <c r="X2408" i="4"/>
  <c r="Z899" i="4"/>
  <c r="AA899" i="4"/>
  <c r="U899" i="4" a="1"/>
  <c r="X899" i="4"/>
  <c r="Z6020" i="4"/>
  <c r="AA6020" i="4"/>
  <c r="X6020" i="4"/>
  <c r="U6020" i="4" a="1"/>
  <c r="Z4729" i="4"/>
  <c r="U4729" i="4" a="1"/>
  <c r="AA4729" i="4"/>
  <c r="X4729" i="4"/>
  <c r="AA3744" i="4"/>
  <c r="U3744" i="4" a="1"/>
  <c r="Z3744" i="4"/>
  <c r="X3744" i="4"/>
  <c r="U2236" i="4" a="1"/>
  <c r="AA2236" i="4"/>
  <c r="Z2236" i="4"/>
  <c r="X2236" i="4"/>
  <c r="U5882" i="4" a="1"/>
  <c r="Z5882" i="4"/>
  <c r="AA5882" i="4"/>
  <c r="X5882" i="4"/>
  <c r="U6085" i="4" a="1"/>
  <c r="Z6085" i="4"/>
  <c r="AA6085" i="4"/>
  <c r="X6085" i="4"/>
  <c r="U6842" i="4" a="1"/>
  <c r="Z6842" i="4"/>
  <c r="AA6842" i="4"/>
  <c r="X6842" i="4"/>
  <c r="AA774" i="4"/>
  <c r="Z774" i="4"/>
  <c r="X774" i="4"/>
  <c r="U774" i="4" a="1"/>
  <c r="Z7374" i="4"/>
  <c r="U7374" i="4" a="1"/>
  <c r="AA7374" i="4"/>
  <c r="X7374" i="4"/>
  <c r="U3441" i="4" a="1"/>
  <c r="X3441" i="4"/>
  <c r="Z3441" i="4"/>
  <c r="AA3441" i="4"/>
  <c r="Z6808" i="4"/>
  <c r="AA6808" i="4"/>
  <c r="U6808" i="4" a="1"/>
  <c r="X6808" i="4"/>
  <c r="U304" i="4" a="1"/>
  <c r="AA304" i="4"/>
  <c r="X304" i="4"/>
  <c r="Z304" i="4"/>
  <c r="U3527" i="4" a="1"/>
  <c r="AA3527" i="4"/>
  <c r="Z3527" i="4"/>
  <c r="X3527" i="4"/>
  <c r="X212" i="4"/>
  <c r="AA212" i="4"/>
  <c r="U212" i="4" a="1"/>
  <c r="Z212" i="4"/>
  <c r="AA2629" i="4"/>
  <c r="U2629" i="4" a="1"/>
  <c r="X2629" i="4"/>
  <c r="Z2629" i="4"/>
  <c r="AA2915" i="4"/>
  <c r="U2915" i="4" a="1"/>
  <c r="X2915" i="4"/>
  <c r="Z2915" i="4"/>
  <c r="AA8217" i="4"/>
  <c r="U8217" i="4" a="1"/>
  <c r="Z8217" i="4"/>
  <c r="X8217" i="4"/>
  <c r="U7717" i="4" a="1"/>
  <c r="AA7717" i="4"/>
  <c r="X7717" i="4"/>
  <c r="Z7717" i="4"/>
  <c r="Z2748" i="4"/>
  <c r="U2748" i="4" a="1"/>
  <c r="AA2748" i="4"/>
  <c r="X2748" i="4"/>
  <c r="AA1856" i="4"/>
  <c r="Z1856" i="4"/>
  <c r="U1856" i="4" a="1"/>
  <c r="X1856" i="4"/>
  <c r="U6847" i="4" a="1"/>
  <c r="AA6847" i="4"/>
  <c r="X6847" i="4"/>
  <c r="Z6847" i="4"/>
  <c r="X5701" i="4"/>
  <c r="AA5701" i="4"/>
  <c r="Z5701" i="4"/>
  <c r="U5701" i="4" a="1"/>
  <c r="AA6291" i="4"/>
  <c r="X6291" i="4"/>
  <c r="Z6291" i="4"/>
  <c r="U6291" i="4" a="1"/>
  <c r="AA7501" i="4"/>
  <c r="X7501" i="4"/>
  <c r="Z7501" i="4"/>
  <c r="U7501" i="4" a="1"/>
  <c r="AA2012" i="4"/>
  <c r="X2012" i="4"/>
  <c r="U2012" i="4" a="1"/>
  <c r="Z2012" i="4"/>
  <c r="AA4007" i="4"/>
  <c r="X4007" i="4"/>
  <c r="U4007" i="4" a="1"/>
  <c r="Z4007" i="4"/>
  <c r="Z34" i="4"/>
  <c r="AA34" i="4"/>
  <c r="U34" i="4" a="1"/>
  <c r="X34" i="4"/>
  <c r="U6896" i="4" a="1"/>
  <c r="AA6896" i="4"/>
  <c r="Z6896" i="4"/>
  <c r="X6896" i="4"/>
  <c r="AA6123" i="4"/>
  <c r="X6123" i="4"/>
  <c r="Z6123" i="4"/>
  <c r="U6123" i="4" a="1"/>
  <c r="U5709" i="4" a="1"/>
  <c r="Z5709" i="4"/>
  <c r="X5709" i="4"/>
  <c r="AA5709" i="4"/>
  <c r="X3585" i="4"/>
  <c r="AA3585" i="4"/>
  <c r="U3585" i="4" a="1"/>
  <c r="Z3585" i="4"/>
  <c r="X5235" i="4"/>
  <c r="AA5235" i="4"/>
  <c r="U5235" i="4" a="1"/>
  <c r="Z5235" i="4"/>
  <c r="Z6715" i="4"/>
  <c r="X6715" i="4"/>
  <c r="AA6715" i="4"/>
  <c r="U6715" i="4" a="1"/>
  <c r="Z4" i="4"/>
  <c r="X4" i="4"/>
  <c r="AA4" i="4"/>
  <c r="U4" i="4" a="1"/>
  <c r="Z5900" i="4"/>
  <c r="X5900" i="4"/>
  <c r="AA5900" i="4"/>
  <c r="U5900" i="4" a="1"/>
  <c r="AA494" i="4"/>
  <c r="X494" i="4"/>
  <c r="U494" i="4" a="1"/>
  <c r="Z494" i="4"/>
  <c r="U1101" i="4" a="1"/>
  <c r="Z1101" i="4"/>
  <c r="AA1101" i="4"/>
  <c r="X1101" i="4"/>
  <c r="X8020" i="4"/>
  <c r="U8020" i="4" a="1"/>
  <c r="Z8020" i="4"/>
  <c r="AA8020" i="4"/>
  <c r="X3645" i="4"/>
  <c r="Z3645" i="4"/>
  <c r="AA3645" i="4"/>
  <c r="U3645" i="4" a="1"/>
  <c r="U1934" i="4" a="1"/>
  <c r="Z1934" i="4"/>
  <c r="AA1934" i="4"/>
  <c r="X1934" i="4"/>
  <c r="AA4540" i="4"/>
  <c r="Z4540" i="4"/>
  <c r="X4540" i="4"/>
  <c r="U4540" i="4" a="1"/>
  <c r="Z3187" i="4"/>
  <c r="AA3187" i="4"/>
  <c r="X3187" i="4"/>
  <c r="U3187" i="4" a="1"/>
  <c r="U4891" i="4" a="1"/>
  <c r="Z4891" i="4"/>
  <c r="AA4891" i="4"/>
  <c r="X4891" i="4"/>
  <c r="U7929" i="4" a="1"/>
  <c r="Z7929" i="4"/>
  <c r="AA7929" i="4"/>
  <c r="X7929" i="4"/>
  <c r="U6867" i="4" a="1"/>
  <c r="AA6867" i="4"/>
  <c r="X6867" i="4"/>
  <c r="Z6867" i="4"/>
  <c r="U445" i="4" a="1"/>
  <c r="Z445" i="4"/>
  <c r="AA445" i="4"/>
  <c r="X445" i="4"/>
  <c r="X4229" i="4"/>
  <c r="Z4229" i="4"/>
  <c r="U4229" i="4" a="1"/>
  <c r="AA4229" i="4"/>
  <c r="Z6966" i="4"/>
  <c r="AA6966" i="4"/>
  <c r="X6966" i="4"/>
  <c r="U6966" i="4" a="1"/>
  <c r="X6814" i="4"/>
  <c r="Z6814" i="4"/>
  <c r="U6814" i="4" a="1"/>
  <c r="AA6814" i="4"/>
  <c r="X3761" i="4"/>
  <c r="U3761" i="4" a="1"/>
  <c r="Z3761" i="4"/>
  <c r="AA3761" i="4"/>
  <c r="X5764" i="4"/>
  <c r="Z5764" i="4"/>
  <c r="U5764" i="4" a="1"/>
  <c r="AA5764" i="4"/>
  <c r="X5991" i="4"/>
  <c r="Z5991" i="4"/>
  <c r="U5991" i="4" a="1"/>
  <c r="AA5991" i="4"/>
  <c r="X4722" i="4"/>
  <c r="AA4722" i="4"/>
  <c r="U4722" i="4" a="1"/>
  <c r="Z4722" i="4"/>
  <c r="X7825" i="4"/>
  <c r="U7825" i="4" a="1"/>
  <c r="Z7825" i="4"/>
  <c r="AA7825" i="4"/>
  <c r="X5157" i="4"/>
  <c r="U5157" i="4" a="1"/>
  <c r="Z5157" i="4"/>
  <c r="AA5157" i="4"/>
  <c r="X426" i="4"/>
  <c r="U426" i="4" a="1"/>
  <c r="AA426" i="4"/>
  <c r="Z426" i="4"/>
  <c r="X6210" i="4"/>
  <c r="U6210" i="4" a="1"/>
  <c r="AA6210" i="4"/>
  <c r="Z6210" i="4"/>
  <c r="U4030" i="4" a="1"/>
  <c r="AA4030" i="4"/>
  <c r="X4030" i="4"/>
  <c r="Z4030" i="4"/>
  <c r="X2401" i="4"/>
  <c r="AA2401" i="4"/>
  <c r="Z2401" i="4"/>
  <c r="U2401" i="4" a="1"/>
  <c r="AA252" i="4"/>
  <c r="X252" i="4"/>
  <c r="Z252" i="4"/>
  <c r="U252" i="4" a="1"/>
  <c r="X526" i="4"/>
  <c r="U526" i="4" a="1"/>
  <c r="AA526" i="4"/>
  <c r="Z526" i="4"/>
  <c r="U3038" i="4" a="1"/>
  <c r="Z3038" i="4"/>
  <c r="AA3038" i="4"/>
  <c r="X3038" i="4"/>
  <c r="U1748" i="4" a="1"/>
  <c r="X1748" i="4"/>
  <c r="Z1748" i="4"/>
  <c r="AA1748" i="4"/>
  <c r="U447" i="4" a="1"/>
  <c r="Z447" i="4"/>
  <c r="X447" i="4"/>
  <c r="AA447" i="4"/>
  <c r="U841" i="4" a="1"/>
  <c r="X841" i="4"/>
  <c r="Z841" i="4"/>
  <c r="AA841" i="4"/>
  <c r="U7966" i="4" a="1"/>
  <c r="AA7966" i="4"/>
  <c r="X7966" i="4"/>
  <c r="Z7966" i="4"/>
  <c r="U2330" i="4" a="1"/>
  <c r="AA2330" i="4"/>
  <c r="X2330" i="4"/>
  <c r="Z2330" i="4"/>
  <c r="Z5075" i="4"/>
  <c r="AA5075" i="4"/>
  <c r="X5075" i="4"/>
  <c r="U5075" i="4" a="1"/>
  <c r="AA3506" i="4"/>
  <c r="Z3506" i="4"/>
  <c r="U3506" i="4" a="1"/>
  <c r="X3506" i="4"/>
  <c r="Z4419" i="4"/>
  <c r="X4419" i="4"/>
  <c r="AA4419" i="4"/>
  <c r="U4419" i="4" a="1"/>
  <c r="AA1704" i="4"/>
  <c r="Z1704" i="4"/>
  <c r="U1704" i="4" a="1"/>
  <c r="X1704" i="4"/>
  <c r="U784" i="4" a="1"/>
  <c r="X784" i="4"/>
  <c r="AA784" i="4"/>
  <c r="Z784" i="4"/>
  <c r="U6426" i="4" a="1"/>
  <c r="X6426" i="4"/>
  <c r="AA6426" i="4"/>
  <c r="Z6426" i="4"/>
  <c r="U1973" i="4" a="1"/>
  <c r="Z1973" i="4"/>
  <c r="AA1973" i="4"/>
  <c r="X1973" i="4"/>
  <c r="U5261" i="4" a="1"/>
  <c r="X5261" i="4"/>
  <c r="AA5261" i="4"/>
  <c r="Z5261" i="4"/>
  <c r="U6121" i="4" a="1"/>
  <c r="AA6121" i="4"/>
  <c r="X6121" i="4"/>
  <c r="Z6121" i="4"/>
  <c r="U6032" i="4" a="1"/>
  <c r="AA6032" i="4"/>
  <c r="X6032" i="4"/>
  <c r="Z6032" i="4"/>
  <c r="U1228" i="4" a="1"/>
  <c r="AA1228" i="4"/>
  <c r="X1228" i="4"/>
  <c r="Z1228" i="4"/>
  <c r="U2488" i="4" a="1"/>
  <c r="Z2488" i="4"/>
  <c r="AA2488" i="4"/>
  <c r="X2488" i="4"/>
  <c r="X4393" i="4"/>
  <c r="Z4393" i="4"/>
  <c r="U4393" i="4" a="1"/>
  <c r="AA4393" i="4"/>
  <c r="X870" i="4"/>
  <c r="Z870" i="4"/>
  <c r="U870" i="4" a="1"/>
  <c r="AA870" i="4"/>
  <c r="X5005" i="4"/>
  <c r="U5005" i="4" a="1"/>
  <c r="AA5005" i="4"/>
  <c r="Z5005" i="4"/>
  <c r="U7432" i="4" a="1"/>
  <c r="X7432" i="4"/>
  <c r="AA7432" i="4"/>
  <c r="Z7432" i="4"/>
  <c r="AA2060" i="4"/>
  <c r="X2060" i="4"/>
  <c r="U2060" i="4" a="1"/>
  <c r="Z2060" i="4"/>
  <c r="Z3225" i="4"/>
  <c r="AA3225" i="4"/>
  <c r="X3225" i="4"/>
  <c r="U3225" i="4" a="1"/>
  <c r="X5220" i="4"/>
  <c r="U5220" i="4" a="1"/>
  <c r="AA5220" i="4"/>
  <c r="Z5220" i="4"/>
  <c r="X3145" i="4"/>
  <c r="U3145" i="4" a="1"/>
  <c r="Z3145" i="4"/>
  <c r="AA3145" i="4"/>
  <c r="X4080" i="4"/>
  <c r="Z4080" i="4"/>
  <c r="AA4080" i="4"/>
  <c r="U4080" i="4" a="1"/>
  <c r="X951" i="4"/>
  <c r="Z951" i="4"/>
  <c r="AA951" i="4"/>
  <c r="U951" i="4" a="1"/>
  <c r="AA5135" i="4"/>
  <c r="X5135" i="4"/>
  <c r="Z5135" i="4"/>
  <c r="U5135" i="4" a="1"/>
  <c r="X4168" i="4"/>
  <c r="U4168" i="4" a="1"/>
  <c r="AA4168" i="4"/>
  <c r="Z4168" i="4"/>
  <c r="AA8285" i="4"/>
  <c r="U8285" i="4" a="1"/>
  <c r="X8285" i="4"/>
  <c r="Z8285" i="4"/>
  <c r="AA1331" i="4"/>
  <c r="X1331" i="4"/>
  <c r="U1331" i="4" a="1"/>
  <c r="Z1331" i="4"/>
  <c r="AA3354" i="4"/>
  <c r="U3354" i="4" a="1"/>
  <c r="X3354" i="4"/>
  <c r="Z3354" i="4"/>
  <c r="AA6322" i="4"/>
  <c r="U6322" i="4" a="1"/>
  <c r="X6322" i="4"/>
  <c r="Z6322" i="4"/>
  <c r="X6877" i="4"/>
  <c r="AA6877" i="4"/>
  <c r="U6877" i="4" a="1"/>
  <c r="Z6877" i="4"/>
  <c r="AA691" i="4"/>
  <c r="X691" i="4"/>
  <c r="U691" i="4" a="1"/>
  <c r="Z691" i="4"/>
  <c r="AA690" i="4"/>
  <c r="U690" i="4" a="1"/>
  <c r="X690" i="4"/>
  <c r="Z690" i="4"/>
  <c r="U658" i="4" a="1"/>
  <c r="X658" i="4"/>
  <c r="AA658" i="4"/>
  <c r="Z658" i="4"/>
  <c r="X1682" i="4"/>
  <c r="AA1682" i="4"/>
  <c r="U1682" i="4" a="1"/>
  <c r="Z1682" i="4"/>
  <c r="AA4742" i="4"/>
  <c r="X4742" i="4"/>
  <c r="U4742" i="4" a="1"/>
  <c r="Z4742" i="4"/>
  <c r="AA3369" i="4"/>
  <c r="X3369" i="4"/>
  <c r="U3369" i="4" a="1"/>
  <c r="Z3369" i="4"/>
  <c r="X5154" i="4"/>
  <c r="AA5154" i="4"/>
  <c r="U5154" i="4" a="1"/>
  <c r="Z5154" i="4"/>
  <c r="AA2166" i="4"/>
  <c r="X2166" i="4"/>
  <c r="Z2166" i="4"/>
  <c r="U2166" i="4" a="1"/>
  <c r="Z1156" i="4"/>
  <c r="X1156" i="4"/>
  <c r="AA1156" i="4"/>
  <c r="U1156" i="4" a="1"/>
  <c r="X7755" i="4"/>
  <c r="AA7755" i="4"/>
  <c r="Z7755" i="4"/>
  <c r="U7755" i="4" a="1"/>
  <c r="U7683" i="4" a="1"/>
  <c r="Z7683" i="4"/>
  <c r="X7683" i="4"/>
  <c r="AA7683" i="4"/>
  <c r="Z101" i="4"/>
  <c r="AA101" i="4"/>
  <c r="U101" i="4" a="1"/>
  <c r="X101" i="4"/>
  <c r="AA5181" i="4"/>
  <c r="X5181" i="4"/>
  <c r="Z5181" i="4"/>
  <c r="U5181" i="4" a="1"/>
  <c r="U4036" i="4" a="1"/>
  <c r="AA4036" i="4"/>
  <c r="Z4036" i="4"/>
  <c r="X4036" i="4"/>
  <c r="AA3986" i="4"/>
  <c r="U3986" i="4" a="1"/>
  <c r="X3986" i="4"/>
  <c r="Z3986" i="4"/>
  <c r="AA5246" i="4"/>
  <c r="X5246" i="4"/>
  <c r="Z5246" i="4"/>
  <c r="U5246" i="4" a="1"/>
  <c r="AA3466" i="4"/>
  <c r="X3466" i="4"/>
  <c r="Z3466" i="4"/>
  <c r="U3466" i="4" a="1"/>
  <c r="X3098" i="4"/>
  <c r="AA3098" i="4"/>
  <c r="Z3098" i="4"/>
  <c r="U3098" i="4" a="1"/>
  <c r="X8231" i="4"/>
  <c r="AA8231" i="4"/>
  <c r="Z8231" i="4"/>
  <c r="U8231" i="4" a="1"/>
  <c r="AA8114" i="4"/>
  <c r="Z8114" i="4"/>
  <c r="X8114" i="4"/>
  <c r="U8114" i="4" a="1"/>
  <c r="AA6899" i="4"/>
  <c r="U6899" i="4" a="1"/>
  <c r="Z6899" i="4"/>
  <c r="X6899" i="4"/>
  <c r="X7034" i="4"/>
  <c r="Z7034" i="4"/>
  <c r="U7034" i="4" a="1"/>
  <c r="AA7034" i="4"/>
  <c r="U1302" i="4" a="1"/>
  <c r="AA1302" i="4"/>
  <c r="X1302" i="4"/>
  <c r="Z1302" i="4"/>
  <c r="U3335" i="4" a="1"/>
  <c r="Z3335" i="4"/>
  <c r="X3335" i="4"/>
  <c r="AA3335" i="4"/>
  <c r="U7551" i="4" a="1"/>
  <c r="X7551" i="4"/>
  <c r="Z7551" i="4"/>
  <c r="AA7551" i="4"/>
  <c r="X4766" i="4"/>
  <c r="U4766" i="4" a="1"/>
  <c r="Z4766" i="4"/>
  <c r="AA4766" i="4"/>
  <c r="Z6355" i="4"/>
  <c r="U6355" i="4" a="1"/>
  <c r="X6355" i="4"/>
  <c r="AA6355" i="4"/>
  <c r="Z3024" i="4"/>
  <c r="U3024" i="4" a="1"/>
  <c r="X3024" i="4"/>
  <c r="AA3024" i="4"/>
  <c r="X4174" i="4"/>
  <c r="AA4174" i="4"/>
  <c r="Z4174" i="4"/>
  <c r="U4174" i="4" a="1"/>
  <c r="X4817" i="4"/>
  <c r="Z4817" i="4"/>
  <c r="U4817" i="4" a="1"/>
  <c r="AA4817" i="4"/>
  <c r="Z1822" i="4"/>
  <c r="U1822" i="4" a="1"/>
  <c r="X1822" i="4"/>
  <c r="AA1822" i="4"/>
  <c r="X7977" i="4"/>
  <c r="Z7977" i="4"/>
  <c r="U7977" i="4" a="1"/>
  <c r="AA7977" i="4"/>
  <c r="U1584" i="4" a="1"/>
  <c r="Z1584" i="4"/>
  <c r="X1584" i="4"/>
  <c r="AA1584" i="4"/>
  <c r="U6737" i="4" a="1"/>
  <c r="Z6737" i="4"/>
  <c r="X6737" i="4"/>
  <c r="AA6737" i="4"/>
  <c r="Z3416" i="4"/>
  <c r="X3416" i="4"/>
  <c r="AA3416" i="4"/>
  <c r="U3416" i="4" a="1"/>
  <c r="Z8249" i="4"/>
  <c r="X8249" i="4"/>
  <c r="AA8249" i="4"/>
  <c r="U8249" i="4" a="1"/>
  <c r="U3688" i="4" a="1"/>
  <c r="X3688" i="4"/>
  <c r="Z3688" i="4"/>
  <c r="AA3688" i="4"/>
  <c r="U995" i="4" a="1"/>
  <c r="Z995" i="4"/>
  <c r="X995" i="4"/>
  <c r="AA995" i="4"/>
  <c r="U2597" i="4" a="1"/>
  <c r="Z2597" i="4"/>
  <c r="AA2597" i="4"/>
  <c r="X2597" i="4"/>
  <c r="U440" i="4" a="1"/>
  <c r="Z440" i="4"/>
  <c r="AA440" i="4"/>
  <c r="X440" i="4"/>
  <c r="Z5501" i="4"/>
  <c r="U5501" i="4" a="1"/>
  <c r="AA5501" i="4"/>
  <c r="X5501" i="4"/>
  <c r="U7081" i="4" a="1"/>
  <c r="Z7081" i="4"/>
  <c r="X7081" i="4"/>
  <c r="AA7081" i="4"/>
  <c r="Z4617" i="4"/>
  <c r="X4617" i="4"/>
  <c r="AA4617" i="4"/>
  <c r="U4617" i="4" a="1"/>
  <c r="U3807" i="4" a="1"/>
  <c r="X3807" i="4"/>
  <c r="Z3807" i="4"/>
  <c r="AA3807" i="4"/>
  <c r="X3896" i="4"/>
  <c r="U3896" i="4" a="1"/>
  <c r="Z3896" i="4"/>
  <c r="AA3896" i="4"/>
  <c r="X5117" i="4"/>
  <c r="U5117" i="4" a="1"/>
  <c r="Z5117" i="4"/>
  <c r="AA5117" i="4"/>
  <c r="X5868" i="4"/>
  <c r="U5868" i="4" a="1"/>
  <c r="AA5868" i="4"/>
  <c r="Z5868" i="4"/>
  <c r="X1821" i="4"/>
  <c r="U1821" i="4" a="1"/>
  <c r="AA1821" i="4"/>
  <c r="Z1821" i="4"/>
  <c r="X3628" i="4"/>
  <c r="AA3628" i="4"/>
  <c r="Z3628" i="4"/>
  <c r="U3628" i="4" a="1"/>
  <c r="U2834" i="4" a="1"/>
  <c r="X2834" i="4"/>
  <c r="Z2834" i="4"/>
  <c r="AA2834" i="4"/>
  <c r="U6734" i="4" a="1"/>
  <c r="AA6734" i="4"/>
  <c r="Z6734" i="4"/>
  <c r="X6734" i="4"/>
  <c r="Z5604" i="4"/>
  <c r="X5604" i="4"/>
  <c r="U5604" i="4" a="1"/>
  <c r="AA5604" i="4"/>
  <c r="U5252" i="4" a="1"/>
  <c r="X5252" i="4"/>
  <c r="Z5252" i="4"/>
  <c r="AA5252" i="4"/>
  <c r="Z3146" i="4"/>
  <c r="AA3146" i="4"/>
  <c r="U3146" i="4" a="1"/>
  <c r="X3146" i="4"/>
  <c r="AA3152" i="4"/>
  <c r="U3152" i="4" a="1"/>
  <c r="X3152" i="4"/>
  <c r="Z3152" i="4"/>
  <c r="U1606" i="4" a="1"/>
  <c r="Z1606" i="4"/>
  <c r="X1606" i="4"/>
  <c r="AA1606" i="4"/>
  <c r="U6906" i="4" a="1"/>
  <c r="Z6906" i="4"/>
  <c r="AA6906" i="4"/>
  <c r="X6906" i="4"/>
  <c r="AA7705" i="4"/>
  <c r="Z7705" i="4"/>
  <c r="U7705" i="4" a="1"/>
  <c r="X7705" i="4"/>
  <c r="Z2717" i="4"/>
  <c r="AA2717" i="4"/>
  <c r="X2717" i="4"/>
  <c r="U2717" i="4" a="1"/>
  <c r="Z769" i="4"/>
  <c r="U769" i="4" a="1"/>
  <c r="AA769" i="4"/>
  <c r="X769" i="4"/>
  <c r="U7752" i="4" a="1"/>
  <c r="Z7752" i="4"/>
  <c r="X7752" i="4"/>
  <c r="AA7752" i="4"/>
  <c r="Z5177" i="4"/>
  <c r="AA5177" i="4"/>
  <c r="X5177" i="4"/>
  <c r="U5177" i="4" a="1"/>
  <c r="Z7593" i="4"/>
  <c r="X7593" i="4"/>
  <c r="AA7593" i="4"/>
  <c r="U7593" i="4" a="1"/>
  <c r="Z8124" i="4"/>
  <c r="U8124" i="4" a="1"/>
  <c r="X8124" i="4"/>
  <c r="AA8124" i="4"/>
  <c r="X5219" i="4"/>
  <c r="U5219" i="4" a="1"/>
  <c r="Z5219" i="4"/>
  <c r="AA5219" i="4"/>
  <c r="AA2112" i="4"/>
  <c r="U2112" i="4" a="1"/>
  <c r="X2112" i="4"/>
  <c r="Z2112" i="4"/>
  <c r="Z458" i="4"/>
  <c r="U458" i="4" a="1"/>
  <c r="X458" i="4"/>
  <c r="AA458" i="4"/>
  <c r="X1407" i="4"/>
  <c r="U1407" i="4" a="1"/>
  <c r="Z1407" i="4"/>
  <c r="AA1407" i="4"/>
  <c r="Z8336" i="4"/>
  <c r="X8336" i="4"/>
  <c r="U8336" i="4" a="1"/>
  <c r="AA8336" i="4"/>
  <c r="X1088" i="4"/>
  <c r="Z1088" i="4"/>
  <c r="AA1088" i="4"/>
  <c r="U1088" i="4" a="1"/>
  <c r="Z1098" i="4"/>
  <c r="U1098" i="4" a="1"/>
  <c r="AA1098" i="4"/>
  <c r="X1098" i="4"/>
  <c r="Z3625" i="4"/>
  <c r="U3625" i="4" a="1"/>
  <c r="AA3625" i="4"/>
  <c r="X3625" i="4"/>
  <c r="Z191" i="4"/>
  <c r="AA191" i="4"/>
  <c r="X191" i="4"/>
  <c r="U191" i="4" a="1"/>
  <c r="Z3763" i="4"/>
  <c r="AA3763" i="4"/>
  <c r="X3763" i="4"/>
  <c r="U3763" i="4" a="1"/>
  <c r="AA5556" i="4"/>
  <c r="X5556" i="4"/>
  <c r="Z5556" i="4"/>
  <c r="U5556" i="4" a="1"/>
  <c r="AA3762" i="4"/>
  <c r="X3762" i="4"/>
  <c r="Z3762" i="4"/>
  <c r="U3762" i="4" a="1"/>
  <c r="AA6147" i="4"/>
  <c r="X6147" i="4"/>
  <c r="Z6147" i="4"/>
  <c r="U6147" i="4" a="1"/>
  <c r="X2972" i="4"/>
  <c r="U2972" i="4" a="1"/>
  <c r="AA2972" i="4"/>
  <c r="Z2972" i="4"/>
  <c r="U5192" i="4" a="1"/>
  <c r="X5192" i="4"/>
  <c r="Z5192" i="4"/>
  <c r="AA5192" i="4"/>
  <c r="AA7343" i="4"/>
  <c r="U7343" i="4" a="1"/>
  <c r="Z7343" i="4"/>
  <c r="X7343" i="4"/>
  <c r="AA4656" i="4"/>
  <c r="U4656" i="4" a="1"/>
  <c r="X4656" i="4"/>
  <c r="Z4656" i="4"/>
  <c r="U1356" i="4" a="1"/>
  <c r="AA1356" i="4"/>
  <c r="X1356" i="4"/>
  <c r="Z1356" i="4"/>
  <c r="X2167" i="4"/>
  <c r="U2167" i="4" a="1"/>
  <c r="Z2167" i="4"/>
  <c r="AA2167" i="4"/>
  <c r="U8023" i="4" a="1"/>
  <c r="Z8023" i="4"/>
  <c r="AA8023" i="4"/>
  <c r="X8023" i="4"/>
  <c r="U4442" i="4" a="1"/>
  <c r="Z4442" i="4"/>
  <c r="AA4442" i="4"/>
  <c r="X4442" i="4"/>
  <c r="U4371" i="4" a="1"/>
  <c r="X4371" i="4"/>
  <c r="AA4371" i="4"/>
  <c r="Z4371" i="4"/>
  <c r="U7795" i="4" a="1"/>
  <c r="X7795" i="4"/>
  <c r="AA7795" i="4"/>
  <c r="Z7795" i="4"/>
  <c r="U363" i="4" a="1"/>
  <c r="X363" i="4"/>
  <c r="AA363" i="4"/>
  <c r="Z363" i="4"/>
  <c r="U3161" i="4" a="1"/>
  <c r="AA3161" i="4"/>
  <c r="Z3161" i="4"/>
  <c r="X3161" i="4"/>
  <c r="U4490" i="4" a="1"/>
  <c r="AA4490" i="4"/>
  <c r="Z4490" i="4"/>
  <c r="X4490" i="4"/>
  <c r="U2058" i="4" a="1"/>
  <c r="AA2058" i="4"/>
  <c r="X2058" i="4"/>
  <c r="Z2058" i="4"/>
  <c r="X2747" i="4"/>
  <c r="U2747" i="4" a="1"/>
  <c r="Z2747" i="4"/>
  <c r="AA2747" i="4"/>
  <c r="X906" i="4"/>
  <c r="U906" i="4" a="1"/>
  <c r="Z906" i="4"/>
  <c r="AA906" i="4"/>
  <c r="Z2188" i="4"/>
  <c r="X2188" i="4"/>
  <c r="U2188" i="4" a="1"/>
  <c r="AA2188" i="4"/>
  <c r="X6593" i="4"/>
  <c r="Z6593" i="4"/>
  <c r="U6593" i="4" a="1"/>
  <c r="AA6593" i="4"/>
  <c r="Z6984" i="4"/>
  <c r="X6984" i="4"/>
  <c r="U6984" i="4" a="1"/>
  <c r="AA6984" i="4"/>
  <c r="U1153" i="4" a="1"/>
  <c r="X1153" i="4"/>
  <c r="Z1153" i="4"/>
  <c r="AA1153" i="4"/>
  <c r="U4423" i="4" a="1"/>
  <c r="Z4423" i="4"/>
  <c r="X4423" i="4"/>
  <c r="AA4423" i="4"/>
  <c r="X6245" i="4"/>
  <c r="Z6245" i="4"/>
  <c r="U6245" i="4" a="1"/>
  <c r="AA6245" i="4"/>
  <c r="AA7657" i="4"/>
  <c r="U7657" i="4" a="1"/>
  <c r="X7657" i="4"/>
  <c r="Z7657" i="4"/>
  <c r="AA4497" i="4"/>
  <c r="U4497" i="4" a="1"/>
  <c r="Z4497" i="4"/>
  <c r="X4497" i="4"/>
  <c r="Z7631" i="4"/>
  <c r="U7631" i="4" a="1"/>
  <c r="X7631" i="4"/>
  <c r="AA7631" i="4"/>
  <c r="X1083" i="4"/>
  <c r="U1083" i="4" a="1"/>
  <c r="Z1083" i="4"/>
  <c r="AA1083" i="4"/>
  <c r="AA5770" i="4"/>
  <c r="U5770" i="4" a="1"/>
  <c r="X5770" i="4"/>
  <c r="Z5770" i="4"/>
  <c r="X288" i="4"/>
  <c r="AA288" i="4"/>
  <c r="U288" i="4" a="1"/>
  <c r="Z288" i="4"/>
  <c r="X2724" i="4"/>
  <c r="U2724" i="4" a="1"/>
  <c r="Z2724" i="4"/>
  <c r="AA2724" i="4"/>
  <c r="X5839" i="4"/>
  <c r="U5839" i="4" a="1"/>
  <c r="Z5839" i="4"/>
  <c r="AA5839" i="4"/>
  <c r="Z433" i="4"/>
  <c r="X433" i="4"/>
  <c r="U433" i="4" a="1"/>
  <c r="AA433" i="4"/>
  <c r="U5639" i="4" a="1"/>
  <c r="Z5639" i="4"/>
  <c r="X5639" i="4"/>
  <c r="AA5639" i="4"/>
  <c r="AA7758" i="4"/>
  <c r="U7758" i="4" a="1"/>
  <c r="Z7758" i="4"/>
  <c r="X7758" i="4"/>
  <c r="AA6023" i="4"/>
  <c r="X6023" i="4"/>
  <c r="Z6023" i="4"/>
  <c r="U6023" i="4" a="1"/>
  <c r="AA6862" i="4"/>
  <c r="X6862" i="4"/>
  <c r="U6862" i="4" a="1"/>
  <c r="Z6862" i="4"/>
  <c r="Z1405" i="4"/>
  <c r="AA1405" i="4"/>
  <c r="X1405" i="4"/>
  <c r="U1405" i="4" a="1"/>
  <c r="Z7751" i="4"/>
  <c r="X7751" i="4"/>
  <c r="AA7751" i="4"/>
  <c r="U7751" i="4" a="1"/>
  <c r="AA6523" i="4"/>
  <c r="U6523" i="4" a="1"/>
  <c r="X6523" i="4"/>
  <c r="Z6523" i="4"/>
  <c r="U7996" i="4" a="1"/>
  <c r="Z7996" i="4"/>
  <c r="X7996" i="4"/>
  <c r="AA7996" i="4"/>
  <c r="AA7050" i="4"/>
  <c r="U7050" i="4" a="1"/>
  <c r="X7050" i="4"/>
  <c r="Z7050" i="4"/>
  <c r="X1328" i="4"/>
  <c r="AA1328" i="4"/>
  <c r="Z1328" i="4"/>
  <c r="U1328" i="4" a="1"/>
  <c r="X5271" i="4"/>
  <c r="AA5271" i="4"/>
  <c r="Z5271" i="4"/>
  <c r="U5271" i="4" a="1"/>
  <c r="X5890" i="4"/>
  <c r="Z5890" i="4"/>
  <c r="AA5890" i="4"/>
  <c r="U5890" i="4" a="1"/>
  <c r="X7347" i="4"/>
  <c r="Z7347" i="4"/>
  <c r="AA7347" i="4"/>
  <c r="U7347" i="4" a="1"/>
  <c r="X3559" i="4"/>
  <c r="Z3559" i="4"/>
  <c r="U3559" i="4" a="1"/>
  <c r="AA3559" i="4"/>
  <c r="X806" i="4"/>
  <c r="U806" i="4" a="1"/>
  <c r="Z806" i="4"/>
  <c r="AA806" i="4"/>
  <c r="X7091" i="4"/>
  <c r="U7091" i="4" a="1"/>
  <c r="Z7091" i="4"/>
  <c r="AA7091" i="4"/>
  <c r="Z2900" i="4"/>
  <c r="U2900" i="4" a="1"/>
  <c r="AA2900" i="4"/>
  <c r="X2900" i="4"/>
  <c r="Z1515" i="4"/>
  <c r="U1515" i="4" a="1"/>
  <c r="X1515" i="4"/>
  <c r="AA1515" i="4"/>
  <c r="AA4305" i="4"/>
  <c r="Z4305" i="4"/>
  <c r="U4305" i="4" a="1"/>
  <c r="X4305" i="4"/>
  <c r="Z4322" i="4"/>
  <c r="U4322" i="4" a="1"/>
  <c r="AA4322" i="4"/>
  <c r="X4322" i="4"/>
  <c r="Z4411" i="4"/>
  <c r="U4411" i="4" a="1"/>
  <c r="AA4411" i="4"/>
  <c r="X4411" i="4"/>
  <c r="U4637" i="4" a="1"/>
  <c r="X4637" i="4"/>
  <c r="AA4637" i="4"/>
  <c r="Z4637" i="4"/>
  <c r="AA4003" i="4"/>
  <c r="X4003" i="4"/>
  <c r="U4003" i="4" a="1"/>
  <c r="Z4003" i="4"/>
  <c r="U4769" i="4" a="1"/>
  <c r="Z4769" i="4"/>
  <c r="X4769" i="4"/>
  <c r="AA4769" i="4"/>
  <c r="X7809" i="4"/>
  <c r="U7809" i="4" a="1"/>
  <c r="Z7809" i="4"/>
  <c r="AA7809" i="4"/>
  <c r="Z8025" i="4"/>
  <c r="U8025" i="4" a="1"/>
  <c r="X8025" i="4"/>
  <c r="AA8025" i="4"/>
  <c r="Z2032" i="4"/>
  <c r="U2032" i="4" a="1"/>
  <c r="X2032" i="4"/>
  <c r="AA2032" i="4"/>
  <c r="Z7003" i="4"/>
  <c r="U7003" i="4" a="1"/>
  <c r="X7003" i="4"/>
  <c r="AA7003" i="4"/>
  <c r="Z5461" i="4"/>
  <c r="X5461" i="4"/>
  <c r="U5461" i="4" a="1"/>
  <c r="AA5461" i="4"/>
  <c r="Z6551" i="4"/>
  <c r="X6551" i="4"/>
  <c r="AA6551" i="4"/>
  <c r="U6551" i="4" a="1"/>
  <c r="Z839" i="4"/>
  <c r="X839" i="4"/>
  <c r="U839" i="4" a="1"/>
  <c r="AA839" i="4"/>
  <c r="Z4670" i="4"/>
  <c r="AA4670" i="4"/>
  <c r="X4670" i="4"/>
  <c r="U4670" i="4" a="1"/>
  <c r="X4480" i="4"/>
  <c r="Z4480" i="4"/>
  <c r="AA4480" i="4"/>
  <c r="U4480" i="4" a="1"/>
  <c r="X8243" i="4"/>
  <c r="U8243" i="4" a="1"/>
  <c r="AA8243" i="4"/>
  <c r="Z8243" i="4"/>
  <c r="AA1555" i="4"/>
  <c r="U1555" i="4" a="1"/>
  <c r="Z1555" i="4"/>
  <c r="X1555" i="4"/>
  <c r="AA4212" i="4"/>
  <c r="U4212" i="4" a="1"/>
  <c r="X4212" i="4"/>
  <c r="Z4212" i="4"/>
  <c r="U5351" i="4" a="1"/>
  <c r="AA5351" i="4"/>
  <c r="X5351" i="4"/>
  <c r="Z5351" i="4"/>
  <c r="AA5485" i="4"/>
  <c r="U5485" i="4" a="1"/>
  <c r="X5485" i="4"/>
  <c r="Z5485" i="4"/>
  <c r="AA334" i="4"/>
  <c r="U334" i="4" a="1"/>
  <c r="X334" i="4"/>
  <c r="Z334" i="4"/>
  <c r="AA8309" i="4"/>
  <c r="U8309" i="4" a="1"/>
  <c r="X8309" i="4"/>
  <c r="Z8309" i="4"/>
  <c r="AA2473" i="4"/>
  <c r="U2473" i="4" a="1"/>
  <c r="X2473" i="4"/>
  <c r="Z2473" i="4"/>
  <c r="AA7742" i="4"/>
  <c r="U7742" i="4" a="1"/>
  <c r="X7742" i="4"/>
  <c r="Z7742" i="4"/>
  <c r="AA4946" i="4"/>
  <c r="U4946" i="4" a="1"/>
  <c r="X4946" i="4"/>
  <c r="Z4946" i="4"/>
  <c r="AA6767" i="4"/>
  <c r="X6767" i="4"/>
  <c r="U6767" i="4" a="1"/>
  <c r="Z6767" i="4"/>
  <c r="AA4042" i="4"/>
  <c r="X4042" i="4"/>
  <c r="U4042" i="4" a="1"/>
  <c r="Z4042" i="4"/>
  <c r="X4172" i="4"/>
  <c r="AA4172" i="4"/>
  <c r="U4172" i="4" a="1"/>
  <c r="Z4172" i="4"/>
  <c r="X5413" i="4"/>
  <c r="AA5413" i="4"/>
  <c r="Z5413" i="4"/>
  <c r="U5413" i="4" a="1"/>
  <c r="Z2154" i="4"/>
  <c r="AA2154" i="4"/>
  <c r="X2154" i="4"/>
  <c r="U2154" i="4" a="1"/>
  <c r="U337" i="4" a="1"/>
  <c r="Z337" i="4"/>
  <c r="X337" i="4"/>
  <c r="AA337" i="4"/>
  <c r="U6891" i="4" a="1"/>
  <c r="Z6891" i="4"/>
  <c r="X6891" i="4"/>
  <c r="AA6891" i="4"/>
  <c r="U370" i="4" a="1"/>
  <c r="X370" i="4"/>
  <c r="Z370" i="4"/>
  <c r="AA370" i="4"/>
  <c r="U2044" i="4" a="1"/>
  <c r="Z2044" i="4"/>
  <c r="AA2044" i="4"/>
  <c r="X2044" i="4"/>
  <c r="Z7886" i="4"/>
  <c r="X7886" i="4"/>
  <c r="AA7886" i="4"/>
  <c r="U7886" i="4" a="1"/>
  <c r="AA1267" i="4"/>
  <c r="Z1267" i="4"/>
  <c r="X1267" i="4"/>
  <c r="U1267" i="4" a="1"/>
  <c r="Z7180" i="4"/>
  <c r="U7180" i="4" a="1"/>
  <c r="X7180" i="4"/>
  <c r="AA7180" i="4"/>
  <c r="X6344" i="4"/>
  <c r="Z6344" i="4"/>
  <c r="U6344" i="4" a="1"/>
  <c r="AA6344" i="4"/>
  <c r="X2412" i="4"/>
  <c r="Z2412" i="4"/>
  <c r="AA2412" i="4"/>
  <c r="U2412" i="4" a="1"/>
  <c r="X7016" i="4"/>
  <c r="Z7016" i="4"/>
  <c r="AA7016" i="4"/>
  <c r="U7016" i="4" a="1"/>
  <c r="U2757" i="4" a="1"/>
  <c r="Z2757" i="4"/>
  <c r="AA2757" i="4"/>
  <c r="X2757" i="4"/>
  <c r="Z3343" i="4"/>
  <c r="AA3343" i="4"/>
  <c r="X3343" i="4"/>
  <c r="U3343" i="4" a="1"/>
  <c r="AA4621" i="4"/>
  <c r="X4621" i="4"/>
  <c r="U4621" i="4" a="1"/>
  <c r="Z4621" i="4"/>
  <c r="X7278" i="4"/>
  <c r="AA7278" i="4"/>
  <c r="U7278" i="4" a="1"/>
  <c r="Z7278" i="4"/>
  <c r="U4618" i="4" a="1"/>
  <c r="AA4618" i="4"/>
  <c r="Z4618" i="4"/>
  <c r="X4618" i="4"/>
  <c r="AA3030" i="4"/>
  <c r="U3030" i="4" a="1"/>
  <c r="X3030" i="4"/>
  <c r="Z3030" i="4"/>
  <c r="Z5358" i="4"/>
  <c r="X5358" i="4"/>
  <c r="U5358" i="4" a="1"/>
  <c r="AA5358" i="4"/>
  <c r="Z1137" i="4"/>
  <c r="X1137" i="4"/>
  <c r="U1137" i="4" a="1"/>
  <c r="AA1137" i="4"/>
  <c r="Z2347" i="4"/>
  <c r="AA2347" i="4"/>
  <c r="X2347" i="4"/>
  <c r="U2347" i="4" a="1"/>
  <c r="Z59" i="4"/>
  <c r="X59" i="4"/>
  <c r="U59" i="4" a="1"/>
  <c r="AA59" i="4"/>
  <c r="Z2674" i="4"/>
  <c r="AA2674" i="4"/>
  <c r="X2674" i="4"/>
  <c r="U2674" i="4" a="1"/>
  <c r="Z1966" i="4"/>
  <c r="AA1966" i="4"/>
  <c r="U1966" i="4" a="1"/>
  <c r="X1966" i="4"/>
  <c r="Z8022" i="4"/>
  <c r="AA8022" i="4"/>
  <c r="X8022" i="4"/>
  <c r="U8022" i="4" a="1"/>
  <c r="Z6476" i="4"/>
  <c r="X6476" i="4"/>
  <c r="U6476" i="4" a="1"/>
  <c r="AA6476" i="4"/>
  <c r="Z117" i="4"/>
  <c r="X117" i="4"/>
  <c r="AA117" i="4"/>
  <c r="U117" i="4" a="1"/>
  <c r="Z1589" i="4"/>
  <c r="AA1589" i="4"/>
  <c r="X1589" i="4"/>
  <c r="U1589" i="4" a="1"/>
  <c r="U366" i="4" a="1"/>
  <c r="X366" i="4"/>
  <c r="Z366" i="4"/>
  <c r="AA366" i="4"/>
  <c r="X6436" i="4"/>
  <c r="Z6436" i="4"/>
  <c r="AA6436" i="4"/>
  <c r="U6436" i="4" a="1"/>
  <c r="X4149" i="4"/>
  <c r="U4149" i="4" a="1"/>
  <c r="AA4149" i="4"/>
  <c r="Z4149" i="4"/>
  <c r="U5536" i="4" a="1"/>
  <c r="X5536" i="4"/>
  <c r="AA5536" i="4"/>
  <c r="Z5536" i="4"/>
  <c r="X6655" i="4"/>
  <c r="AA6655" i="4"/>
  <c r="U6655" i="4" a="1"/>
  <c r="Z6655" i="4"/>
  <c r="U4238" i="4" a="1"/>
  <c r="X4238" i="4"/>
  <c r="AA4238" i="4"/>
  <c r="Z4238" i="4"/>
  <c r="U2928" i="4" a="1"/>
  <c r="X2928" i="4"/>
  <c r="Z2928" i="4"/>
  <c r="AA2928" i="4"/>
  <c r="U2845" i="4" a="1"/>
  <c r="X2845" i="4"/>
  <c r="Z2845" i="4"/>
  <c r="AA2845" i="4"/>
  <c r="U4906" i="4" a="1"/>
  <c r="Z4906" i="4"/>
  <c r="X4906" i="4"/>
  <c r="AA4906" i="4"/>
  <c r="Z5141" i="4"/>
  <c r="U5141" i="4" a="1"/>
  <c r="AA5141" i="4"/>
  <c r="X5141" i="4"/>
  <c r="Z1756" i="4"/>
  <c r="X1756" i="4"/>
  <c r="AA1756" i="4"/>
  <c r="U1756" i="4" a="1"/>
  <c r="Z6090" i="4"/>
  <c r="X6090" i="4"/>
  <c r="U6090" i="4" a="1"/>
  <c r="AA6090" i="4"/>
  <c r="Z6254" i="4"/>
  <c r="U6254" i="4" a="1"/>
  <c r="X6254" i="4"/>
  <c r="AA6254" i="4"/>
  <c r="Z8170" i="4"/>
  <c r="X8170" i="4"/>
  <c r="U8170" i="4" a="1"/>
  <c r="AA8170" i="4"/>
  <c r="Z8306" i="4"/>
  <c r="X8306" i="4"/>
  <c r="AA8306" i="4"/>
  <c r="U8306" i="4" a="1"/>
  <c r="U238" i="4" a="1"/>
  <c r="X238" i="4"/>
  <c r="Z238" i="4"/>
  <c r="AA238" i="4"/>
  <c r="Z7818" i="4"/>
  <c r="AA7818" i="4"/>
  <c r="U7818" i="4" a="1"/>
  <c r="X7818" i="4"/>
  <c r="X4440" i="4"/>
  <c r="AA4440" i="4"/>
  <c r="U4440" i="4" a="1"/>
  <c r="Z4440" i="4"/>
  <c r="U4918" i="4" a="1"/>
  <c r="AA4918" i="4"/>
  <c r="Z4918" i="4"/>
  <c r="X4918" i="4"/>
  <c r="U3723" i="4" a="1"/>
  <c r="AA3723" i="4"/>
  <c r="Z3723" i="4"/>
  <c r="X3723" i="4"/>
  <c r="AA869" i="4"/>
  <c r="X869" i="4"/>
  <c r="Z869" i="4"/>
  <c r="U869" i="4" a="1"/>
  <c r="AA616" i="4"/>
  <c r="X616" i="4"/>
  <c r="U616" i="4" a="1"/>
  <c r="Z616" i="4"/>
  <c r="AA5716" i="4"/>
  <c r="U5716" i="4" a="1"/>
  <c r="Z5716" i="4"/>
  <c r="X5716" i="4"/>
  <c r="Z3334" i="4"/>
  <c r="AA3334" i="4"/>
  <c r="U3334" i="4" a="1"/>
  <c r="X3334" i="4"/>
  <c r="Z3501" i="4"/>
  <c r="AA3501" i="4"/>
  <c r="U3501" i="4" a="1"/>
  <c r="X3501" i="4"/>
  <c r="Z7516" i="4"/>
  <c r="X7516" i="4"/>
  <c r="AA7516" i="4"/>
  <c r="U7516" i="4" a="1"/>
  <c r="X3698" i="4"/>
  <c r="U3698" i="4" a="1"/>
  <c r="Z3698" i="4"/>
  <c r="AA3698" i="4"/>
  <c r="U7831" i="4" a="1"/>
  <c r="X7831" i="4"/>
  <c r="Z7831" i="4"/>
  <c r="AA7831" i="4"/>
  <c r="AA7006" i="4"/>
  <c r="X7006" i="4"/>
  <c r="Z7006" i="4"/>
  <c r="U7006" i="4" a="1"/>
  <c r="AA4161" i="4"/>
  <c r="X4161" i="4"/>
  <c r="Z4161" i="4"/>
  <c r="U4161" i="4" a="1"/>
  <c r="AA6924" i="4"/>
  <c r="U6924" i="4" a="1"/>
  <c r="Z6924" i="4"/>
  <c r="X6924" i="4"/>
  <c r="Z4854" i="4"/>
  <c r="X4854" i="4"/>
  <c r="AA4854" i="4"/>
  <c r="U4854" i="4" a="1"/>
  <c r="Z5607" i="4"/>
  <c r="AA5607" i="4"/>
  <c r="X5607" i="4"/>
  <c r="U5607" i="4" a="1"/>
  <c r="AA6802" i="4"/>
  <c r="U6802" i="4" a="1"/>
  <c r="Z6802" i="4"/>
  <c r="X6802" i="4"/>
  <c r="Z7319" i="4"/>
  <c r="AA7319" i="4"/>
  <c r="U7319" i="4" a="1"/>
  <c r="X7319" i="4"/>
  <c r="AA8177" i="4"/>
  <c r="U8177" i="4" a="1"/>
  <c r="X8177" i="4"/>
  <c r="Z8177" i="4"/>
  <c r="Z6274" i="4"/>
  <c r="AA6274" i="4"/>
  <c r="X6274" i="4"/>
  <c r="U6274" i="4" a="1"/>
  <c r="X6561" i="4"/>
  <c r="AA6561" i="4"/>
  <c r="U6561" i="4" a="1"/>
  <c r="Z6561" i="4"/>
  <c r="X2371" i="4"/>
  <c r="U2371" i="4" a="1"/>
  <c r="Z2371" i="4"/>
  <c r="AA2371" i="4"/>
  <c r="X176" i="4"/>
  <c r="AA176" i="4"/>
  <c r="U176" i="4" a="1"/>
  <c r="Z176" i="4"/>
  <c r="X2083" i="4"/>
  <c r="Z2083" i="4"/>
  <c r="U2083" i="4" a="1"/>
  <c r="AA2083" i="4"/>
  <c r="X6153" i="4"/>
  <c r="U6153" i="4" a="1"/>
  <c r="AA6153" i="4"/>
  <c r="Z6153" i="4"/>
  <c r="Z141" i="4"/>
  <c r="U141" i="4" a="1"/>
  <c r="X141" i="4"/>
  <c r="AA141" i="4"/>
  <c r="Z4249" i="4"/>
  <c r="X4249" i="4"/>
  <c r="AA4249" i="4"/>
  <c r="U4249" i="4" a="1"/>
  <c r="Z1063" i="4"/>
  <c r="X1063" i="4"/>
  <c r="AA1063" i="4"/>
  <c r="U1063" i="4" a="1"/>
  <c r="AA6763" i="4"/>
  <c r="U6763" i="4" a="1"/>
  <c r="Z6763" i="4"/>
  <c r="X6763" i="4"/>
  <c r="Z7300" i="4"/>
  <c r="U7300" i="4" a="1"/>
  <c r="X7300" i="4"/>
  <c r="AA7300" i="4"/>
  <c r="Z7785" i="4"/>
  <c r="X7785" i="4"/>
  <c r="U7785" i="4" a="1"/>
  <c r="AA7785" i="4"/>
  <c r="Z7398" i="4"/>
  <c r="AA7398" i="4"/>
  <c r="U7398" i="4" a="1"/>
  <c r="X7398" i="4"/>
  <c r="Z1446" i="4"/>
  <c r="U1446" i="4" a="1"/>
  <c r="AA1446" i="4"/>
  <c r="X1446" i="4"/>
  <c r="U4925" i="4" a="1"/>
  <c r="AA4925" i="4"/>
  <c r="Z4925" i="4"/>
  <c r="X4925" i="4"/>
  <c r="AA1006" i="4"/>
  <c r="X1006" i="4"/>
  <c r="U1006" i="4" a="1"/>
  <c r="Z1006" i="4"/>
  <c r="X7539" i="4"/>
  <c r="U7539" i="4" a="1"/>
  <c r="Z7539" i="4"/>
  <c r="AA7539" i="4"/>
  <c r="X541" i="4"/>
  <c r="U541" i="4" a="1"/>
  <c r="Z541" i="4"/>
  <c r="AA541" i="4"/>
  <c r="AA1353" i="4"/>
  <c r="X1353" i="4"/>
  <c r="U1353" i="4" a="1"/>
  <c r="Z1353" i="4"/>
  <c r="AA4697" i="4"/>
  <c r="X4697" i="4"/>
  <c r="U4697" i="4" a="1"/>
  <c r="Z4697" i="4"/>
  <c r="AA6901" i="4"/>
  <c r="U6901" i="4" a="1"/>
  <c r="X6901" i="4"/>
  <c r="Z6901" i="4"/>
  <c r="AA3892" i="4"/>
  <c r="X3892" i="4"/>
  <c r="Z3892" i="4"/>
  <c r="U3892" i="4" a="1"/>
  <c r="AA1663" i="4"/>
  <c r="U1663" i="4" a="1"/>
  <c r="X1663" i="4"/>
  <c r="Z1663" i="4"/>
  <c r="X6747" i="4"/>
  <c r="U6747" i="4" a="1"/>
  <c r="Z6747" i="4"/>
  <c r="AA6747" i="4"/>
  <c r="X6000" i="4"/>
  <c r="Z6000" i="4"/>
  <c r="U6000" i="4" a="1"/>
  <c r="AA6000" i="4"/>
  <c r="X5960" i="4"/>
  <c r="U5960" i="4" a="1"/>
  <c r="Z5960" i="4"/>
  <c r="AA5960" i="4"/>
  <c r="X912" i="4"/>
  <c r="U912" i="4" a="1"/>
  <c r="Z912" i="4"/>
  <c r="AA912" i="4"/>
  <c r="X1021" i="4"/>
  <c r="Z1021" i="4"/>
  <c r="U1021" i="4" a="1"/>
  <c r="AA1021" i="4"/>
  <c r="Z6264" i="4"/>
  <c r="AA6264" i="4"/>
  <c r="X6264" i="4"/>
  <c r="U6264" i="4" a="1"/>
  <c r="AA4070" i="4"/>
  <c r="Z4070" i="4"/>
  <c r="U4070" i="4" a="1"/>
  <c r="X4070" i="4"/>
  <c r="AA4556" i="4"/>
  <c r="U4556" i="4" a="1"/>
  <c r="X4556" i="4"/>
  <c r="Z4556" i="4"/>
  <c r="AA7939" i="4"/>
  <c r="Z7939" i="4"/>
  <c r="X7939" i="4"/>
  <c r="U7939" i="4" a="1"/>
  <c r="Z6539" i="4"/>
  <c r="X6539" i="4"/>
  <c r="U6539" i="4" a="1"/>
  <c r="AA6539" i="4"/>
  <c r="AA5743" i="4"/>
  <c r="U5743" i="4" a="1"/>
  <c r="Z5743" i="4"/>
  <c r="X5743" i="4"/>
  <c r="X6158" i="4"/>
  <c r="U6158" i="4" a="1"/>
  <c r="AA6158" i="4"/>
  <c r="Z6158" i="4"/>
  <c r="X2924" i="4"/>
  <c r="U2924" i="4" a="1"/>
  <c r="AA2924" i="4"/>
  <c r="Z2924" i="4"/>
  <c r="AA2436" i="4"/>
  <c r="Z2436" i="4"/>
  <c r="U2436" i="4" a="1"/>
  <c r="X2436" i="4"/>
  <c r="U3846" i="4" a="1"/>
  <c r="Z3846" i="4"/>
  <c r="AA3846" i="4"/>
  <c r="X3846" i="4"/>
  <c r="U2472" i="4" a="1"/>
  <c r="X2472" i="4"/>
  <c r="AA2472" i="4"/>
  <c r="Z2472" i="4"/>
  <c r="U1864" i="4" a="1"/>
  <c r="AA1864" i="4"/>
  <c r="X1864" i="4"/>
  <c r="Z1864" i="4"/>
  <c r="U6968" i="4" a="1"/>
  <c r="X6968" i="4"/>
  <c r="AA6968" i="4"/>
  <c r="Z6968" i="4"/>
  <c r="U4176" i="4" a="1"/>
  <c r="AA4176" i="4"/>
  <c r="X4176" i="4"/>
  <c r="Z4176" i="4"/>
  <c r="U6668" i="4" a="1"/>
  <c r="AA6668" i="4"/>
  <c r="Z6668" i="4"/>
  <c r="X6668" i="4"/>
  <c r="AA5682" i="4"/>
  <c r="X5682" i="4"/>
  <c r="Z5682" i="4"/>
  <c r="U5682" i="4" a="1"/>
  <c r="Z7065" i="4"/>
  <c r="AA7065" i="4"/>
  <c r="U7065" i="4" a="1"/>
  <c r="X7065" i="4"/>
  <c r="X1683" i="4"/>
  <c r="Z1683" i="4"/>
  <c r="AA1683" i="4"/>
  <c r="U1683" i="4" a="1"/>
  <c r="Z1772" i="4"/>
  <c r="X1772" i="4"/>
  <c r="U1772" i="4" a="1"/>
  <c r="AA1772" i="4"/>
  <c r="Z6145" i="4"/>
  <c r="X6145" i="4"/>
  <c r="U6145" i="4" a="1"/>
  <c r="AA6145" i="4"/>
  <c r="Z7400" i="4"/>
  <c r="U7400" i="4" a="1"/>
  <c r="X7400" i="4"/>
  <c r="AA7400" i="4"/>
  <c r="U1236" i="4" a="1"/>
  <c r="Z1236" i="4"/>
  <c r="AA1236" i="4"/>
  <c r="X1236" i="4"/>
  <c r="U7917" i="4" a="1"/>
  <c r="AA7917" i="4"/>
  <c r="Z7917" i="4"/>
  <c r="X7917" i="4"/>
  <c r="AA4107" i="4"/>
  <c r="U4107" i="4" a="1"/>
  <c r="Z4107" i="4"/>
  <c r="X4107" i="4"/>
  <c r="AA5373" i="4"/>
  <c r="Z5373" i="4"/>
  <c r="X5373" i="4"/>
  <c r="U5373" i="4" a="1"/>
  <c r="AA7786" i="4"/>
  <c r="Z7786" i="4"/>
  <c r="X7786" i="4"/>
  <c r="U7786" i="4" a="1"/>
  <c r="U4976" i="4" a="1"/>
  <c r="Z4976" i="4"/>
  <c r="AA4976" i="4"/>
  <c r="X4976" i="4"/>
  <c r="U7906" i="4" a="1"/>
  <c r="AA7906" i="4"/>
  <c r="X7906" i="4"/>
  <c r="Z7906" i="4"/>
  <c r="AA6207" i="4"/>
  <c r="Z6207" i="4"/>
  <c r="U6207" i="4" a="1"/>
  <c r="X6207" i="4"/>
  <c r="AA575" i="4"/>
  <c r="Z575" i="4"/>
  <c r="U575" i="4" a="1"/>
  <c r="X575" i="4"/>
  <c r="X4233" i="4"/>
  <c r="Z4233" i="4"/>
  <c r="AA4233" i="4"/>
  <c r="U4233" i="4" a="1"/>
  <c r="Z7530" i="4"/>
  <c r="X7530" i="4"/>
  <c r="AA7530" i="4"/>
  <c r="U7530" i="4" a="1"/>
  <c r="Z1284" i="4"/>
  <c r="X1284" i="4"/>
  <c r="AA1284" i="4"/>
  <c r="U1284" i="4" a="1"/>
  <c r="AA693" i="4"/>
  <c r="U693" i="4" a="1"/>
  <c r="X693" i="4"/>
  <c r="Z693" i="4"/>
  <c r="AA523" i="4"/>
  <c r="Z523" i="4"/>
  <c r="X523" i="4"/>
  <c r="U523" i="4" a="1"/>
  <c r="Z521" i="4"/>
  <c r="AA521" i="4"/>
  <c r="X521" i="4"/>
  <c r="U521" i="4" a="1"/>
  <c r="Z3696" i="4"/>
  <c r="AA3696" i="4"/>
  <c r="X3696" i="4"/>
  <c r="U3696" i="4" a="1"/>
  <c r="AA3168" i="4"/>
  <c r="X3168" i="4"/>
  <c r="Z3168" i="4"/>
  <c r="U3168" i="4" a="1"/>
  <c r="AA8063" i="4"/>
  <c r="X8063" i="4"/>
  <c r="Z8063" i="4"/>
  <c r="U8063" i="4" a="1"/>
  <c r="U1342" i="4" a="1"/>
  <c r="AA1342" i="4"/>
  <c r="Z1342" i="4"/>
  <c r="X1342" i="4"/>
  <c r="X8277" i="4"/>
  <c r="Z8277" i="4"/>
  <c r="U8277" i="4" a="1"/>
  <c r="AA8277" i="4"/>
  <c r="X1245" i="4"/>
  <c r="AA1245" i="4"/>
  <c r="U1245" i="4" a="1"/>
  <c r="Z1245" i="4"/>
  <c r="AA5004" i="4"/>
  <c r="U5004" i="4" a="1"/>
  <c r="Z5004" i="4"/>
  <c r="X5004" i="4"/>
  <c r="X4408" i="4"/>
  <c r="AA4408" i="4"/>
  <c r="Z4408" i="4"/>
  <c r="U4408" i="4" a="1"/>
  <c r="AA7246" i="4"/>
  <c r="X7246" i="4"/>
  <c r="Z7246" i="4"/>
  <c r="U7246" i="4" a="1"/>
  <c r="X8259" i="4"/>
  <c r="AA8259" i="4"/>
  <c r="U8259" i="4" a="1"/>
  <c r="Z8259" i="4"/>
  <c r="U1769" i="4" a="1"/>
  <c r="X1769" i="4"/>
  <c r="AA1769" i="4"/>
  <c r="Z1769" i="4"/>
  <c r="Z3444" i="4"/>
  <c r="U3444" i="4" a="1"/>
  <c r="X3444" i="4"/>
  <c r="AA3444" i="4"/>
  <c r="X7451" i="4"/>
  <c r="U7451" i="4" a="1"/>
  <c r="AA7451" i="4"/>
  <c r="Z7451" i="4"/>
  <c r="U7454" i="4" a="1"/>
  <c r="AA7454" i="4"/>
  <c r="Z7454" i="4"/>
  <c r="X7454" i="4"/>
  <c r="X3423" i="4"/>
  <c r="AA3423" i="4"/>
  <c r="U3423" i="4" a="1"/>
  <c r="Z3423" i="4"/>
  <c r="U2252" i="4" a="1"/>
  <c r="AA2252" i="4"/>
  <c r="X2252" i="4"/>
  <c r="Z2252" i="4"/>
  <c r="AA4610" i="4"/>
  <c r="Z4610" i="4"/>
  <c r="U4610" i="4" a="1"/>
  <c r="X4610" i="4"/>
  <c r="AA6864" i="4"/>
  <c r="X6864" i="4"/>
  <c r="Z6864" i="4"/>
  <c r="U6864" i="4" a="1"/>
  <c r="AA2426" i="4"/>
  <c r="U2426" i="4" a="1"/>
  <c r="X2426" i="4"/>
  <c r="Z2426" i="4"/>
  <c r="AA1857" i="4"/>
  <c r="X1857" i="4"/>
  <c r="Z1857" i="4"/>
  <c r="U1857" i="4" a="1"/>
  <c r="AA6008" i="4"/>
  <c r="U6008" i="4" a="1"/>
  <c r="X6008" i="4"/>
  <c r="Z6008" i="4"/>
  <c r="U377" i="4" a="1"/>
  <c r="Z377" i="4"/>
  <c r="AA377" i="4"/>
  <c r="X377" i="4"/>
  <c r="X6929" i="4"/>
  <c r="U6929" i="4" a="1"/>
  <c r="Z6929" i="4"/>
  <c r="AA6929" i="4"/>
  <c r="AA1578" i="4"/>
  <c r="X1578" i="4"/>
  <c r="Z1578" i="4"/>
  <c r="U1578" i="4" a="1"/>
  <c r="X3536" i="4"/>
  <c r="AA3536" i="4"/>
  <c r="Z3536" i="4"/>
  <c r="U3536" i="4" a="1"/>
  <c r="U3591" i="4" a="1"/>
  <c r="Z3591" i="4"/>
  <c r="X3591" i="4"/>
  <c r="AA3591" i="4"/>
  <c r="U70" i="4" a="1"/>
  <c r="X70" i="4"/>
  <c r="Z70" i="4"/>
  <c r="AA70" i="4"/>
  <c r="Z3154" i="4"/>
  <c r="U3154" i="4" a="1"/>
  <c r="X3154" i="4"/>
  <c r="AA3154" i="4"/>
  <c r="X4374" i="4"/>
  <c r="U4374" i="4" a="1"/>
  <c r="Z4374" i="4"/>
  <c r="AA4374" i="4"/>
  <c r="X7771" i="4"/>
  <c r="U7771" i="4" a="1"/>
  <c r="Z7771" i="4"/>
  <c r="AA7771" i="4"/>
  <c r="AA7706" i="4"/>
  <c r="U7706" i="4" a="1"/>
  <c r="X7706" i="4"/>
  <c r="Z7706" i="4"/>
  <c r="U7889" i="4" a="1"/>
  <c r="X7889" i="4"/>
  <c r="Z7889" i="4"/>
  <c r="AA7889" i="4"/>
  <c r="X4796" i="4"/>
  <c r="AA4796" i="4"/>
  <c r="U4796" i="4" a="1"/>
  <c r="Z4796" i="4"/>
  <c r="U7781" i="4" a="1"/>
  <c r="X7781" i="4"/>
  <c r="AA7781" i="4"/>
  <c r="Z7781" i="4"/>
  <c r="U850" i="4" a="1"/>
  <c r="AA850" i="4"/>
  <c r="X850" i="4"/>
  <c r="Z850" i="4"/>
  <c r="X1828" i="4"/>
  <c r="AA1828" i="4"/>
  <c r="Z1828" i="4"/>
  <c r="U1828" i="4" a="1"/>
  <c r="X3287" i="4"/>
  <c r="Z3287" i="4"/>
  <c r="U3287" i="4" a="1"/>
  <c r="AA3287" i="4"/>
  <c r="X752" i="4"/>
  <c r="U752" i="4" a="1"/>
  <c r="AA752" i="4"/>
  <c r="Z752" i="4"/>
  <c r="Z3764" i="4"/>
  <c r="AA3764" i="4"/>
  <c r="U3764" i="4" a="1"/>
  <c r="X3764" i="4"/>
  <c r="X890" i="4"/>
  <c r="AA890" i="4"/>
  <c r="Z890" i="4"/>
  <c r="U890" i="4" a="1"/>
  <c r="X7991" i="4"/>
  <c r="U7991" i="4" a="1"/>
  <c r="AA7991" i="4"/>
  <c r="Z7991" i="4"/>
  <c r="U2531" i="4" a="1"/>
  <c r="AA2531" i="4"/>
  <c r="Z2531" i="4"/>
  <c r="X2531" i="4"/>
  <c r="X4635" i="4"/>
  <c r="Z4635" i="4"/>
  <c r="U4635" i="4" a="1"/>
  <c r="AA4635" i="4"/>
  <c r="X2192" i="4"/>
  <c r="U2192" i="4" a="1"/>
  <c r="Z2192" i="4"/>
  <c r="AA2192" i="4"/>
  <c r="X4324" i="4"/>
  <c r="Z4324" i="4"/>
  <c r="U4324" i="4" a="1"/>
  <c r="AA4324" i="4"/>
  <c r="X2621" i="4"/>
  <c r="AA2621" i="4"/>
  <c r="Z2621" i="4"/>
  <c r="U2621" i="4" a="1"/>
  <c r="X2125" i="4"/>
  <c r="AA2125" i="4"/>
  <c r="U2125" i="4" a="1"/>
  <c r="Z2125" i="4"/>
  <c r="Z4319" i="4"/>
  <c r="X4319" i="4"/>
  <c r="AA4319" i="4"/>
  <c r="U4319" i="4" a="1"/>
  <c r="X5588" i="4"/>
  <c r="Z5588" i="4"/>
  <c r="U5588" i="4" a="1"/>
  <c r="AA5588" i="4"/>
  <c r="Z2893" i="4"/>
  <c r="AA2893" i="4"/>
  <c r="X2893" i="4"/>
  <c r="U2893" i="4" a="1"/>
  <c r="Z1321" i="4"/>
  <c r="AA1321" i="4"/>
  <c r="U1321" i="4" a="1"/>
  <c r="X1321" i="4"/>
  <c r="Z6203" i="4"/>
  <c r="U6203" i="4" a="1"/>
  <c r="X6203" i="4"/>
  <c r="AA6203" i="4"/>
  <c r="X3400" i="4"/>
  <c r="AA3400" i="4"/>
  <c r="U3400" i="4" a="1"/>
  <c r="Z3400" i="4"/>
  <c r="U7907" i="4" a="1"/>
  <c r="X7907" i="4"/>
  <c r="AA7907" i="4"/>
  <c r="Z7907" i="4"/>
  <c r="X1554" i="4"/>
  <c r="AA1554" i="4"/>
  <c r="Z1554" i="4"/>
  <c r="U1554" i="4" a="1"/>
  <c r="X4548" i="4"/>
  <c r="AA4548" i="4"/>
  <c r="U4548" i="4" a="1"/>
  <c r="Z4548" i="4"/>
  <c r="U4113" i="4" a="1"/>
  <c r="AA4113" i="4"/>
  <c r="Z4113" i="4"/>
  <c r="X4113" i="4"/>
  <c r="X8348" i="4"/>
  <c r="Z8348" i="4"/>
  <c r="U8348" i="4" a="1"/>
  <c r="AA8348" i="4"/>
  <c r="U4506" i="4" a="1"/>
  <c r="AA4506" i="4"/>
  <c r="Z4506" i="4"/>
  <c r="X4506" i="4"/>
  <c r="U2775" i="4" a="1"/>
  <c r="Z2775" i="4"/>
  <c r="X2775" i="4"/>
  <c r="AA2775" i="4"/>
  <c r="U7252" i="4" a="1"/>
  <c r="X7252" i="4"/>
  <c r="AA7252" i="4"/>
  <c r="Z7252" i="4"/>
  <c r="U4649" i="4" a="1"/>
  <c r="Z4649" i="4"/>
  <c r="X4649" i="4"/>
  <c r="AA4649" i="4"/>
  <c r="U6142" i="4" a="1"/>
  <c r="Z6142" i="4"/>
  <c r="X6142" i="4"/>
  <c r="AA6142" i="4"/>
  <c r="AA2419" i="4"/>
  <c r="Z2419" i="4"/>
  <c r="U2419" i="4" a="1"/>
  <c r="X2419" i="4"/>
  <c r="Z6240" i="4"/>
  <c r="X6240" i="4"/>
  <c r="AA6240" i="4"/>
  <c r="U6240" i="4" a="1"/>
  <c r="U8199" i="4" a="1"/>
  <c r="Z8199" i="4"/>
  <c r="X8199" i="4"/>
  <c r="AA8199" i="4"/>
  <c r="Z3935" i="4"/>
  <c r="U3935" i="4" a="1"/>
  <c r="X3935" i="4"/>
  <c r="AA3935" i="4"/>
  <c r="Z2313" i="4"/>
  <c r="AA2313" i="4"/>
  <c r="U2313" i="4" a="1"/>
  <c r="X2313" i="4"/>
  <c r="Z568" i="4"/>
  <c r="U568" i="4" a="1"/>
  <c r="AA568" i="4"/>
  <c r="X568" i="4"/>
  <c r="Z360" i="4"/>
  <c r="AA360" i="4"/>
  <c r="U360" i="4" a="1"/>
  <c r="X360" i="4"/>
  <c r="AA6879" i="4"/>
  <c r="U6879" i="4" a="1"/>
  <c r="X6879" i="4"/>
  <c r="Z6879" i="4"/>
  <c r="U2923" i="4" a="1"/>
  <c r="AA2923" i="4"/>
  <c r="X2923" i="4"/>
  <c r="Z2923" i="4"/>
  <c r="U7237" i="4" a="1"/>
  <c r="AA7237" i="4"/>
  <c r="X7237" i="4"/>
  <c r="Z7237" i="4"/>
  <c r="Z5008" i="4"/>
  <c r="X5008" i="4"/>
  <c r="U5008" i="4" a="1"/>
  <c r="AA5008" i="4"/>
  <c r="Z1320" i="4"/>
  <c r="AA1320" i="4"/>
  <c r="U1320" i="4" a="1"/>
  <c r="X1320" i="4"/>
  <c r="Z5622" i="4"/>
  <c r="AA5622" i="4"/>
  <c r="X5622" i="4"/>
  <c r="U5622" i="4" a="1"/>
  <c r="Z7226" i="4"/>
  <c r="AA7226" i="4"/>
  <c r="X7226" i="4"/>
  <c r="U7226" i="4" a="1"/>
  <c r="Z5551" i="4"/>
  <c r="AA5551" i="4"/>
  <c r="X5551" i="4"/>
  <c r="U5551" i="4" a="1"/>
  <c r="AA2628" i="4"/>
  <c r="U2628" i="4" a="1"/>
  <c r="Z2628" i="4"/>
  <c r="X2628" i="4"/>
  <c r="U7069" i="4" a="1"/>
  <c r="AA7069" i="4"/>
  <c r="Z7069" i="4"/>
  <c r="X7069" i="4"/>
  <c r="X6497" i="4"/>
  <c r="Z6497" i="4"/>
  <c r="U6497" i="4" a="1"/>
  <c r="AA6497" i="4"/>
  <c r="U6672" i="4" a="1"/>
  <c r="Z6672" i="4"/>
  <c r="AA6672" i="4"/>
  <c r="X6672" i="4"/>
  <c r="X4454" i="4"/>
  <c r="Z4454" i="4"/>
  <c r="U4454" i="4" a="1"/>
  <c r="AA4454" i="4"/>
  <c r="X5708" i="4"/>
  <c r="U5708" i="4" a="1"/>
  <c r="Z5708" i="4"/>
  <c r="AA5708" i="4"/>
  <c r="X1854" i="4"/>
  <c r="Z1854" i="4"/>
  <c r="U1854" i="4" a="1"/>
  <c r="AA1854" i="4"/>
  <c r="X3634" i="4"/>
  <c r="U3634" i="4" a="1"/>
  <c r="Z3634" i="4"/>
  <c r="AA3634" i="4"/>
  <c r="X1680" i="4"/>
  <c r="U1680" i="4" a="1"/>
  <c r="AA1680" i="4"/>
  <c r="Z1680" i="4"/>
  <c r="X5690" i="4"/>
  <c r="U5690" i="4" a="1"/>
  <c r="AA5690" i="4"/>
  <c r="Z5690" i="4"/>
  <c r="X3881" i="4"/>
  <c r="U3881" i="4" a="1"/>
  <c r="AA3881" i="4"/>
  <c r="Z3881" i="4"/>
  <c r="Z2654" i="4"/>
  <c r="X2654" i="4"/>
  <c r="U2654" i="4" a="1"/>
  <c r="AA2654" i="4"/>
  <c r="U2458" i="4" a="1"/>
  <c r="X2458" i="4"/>
  <c r="Z2458" i="4"/>
  <c r="AA2458" i="4"/>
  <c r="Z5218" i="4"/>
  <c r="U5218" i="4" a="1"/>
  <c r="X5218" i="4"/>
  <c r="AA5218" i="4"/>
  <c r="Z7475" i="4"/>
  <c r="X7475" i="4"/>
  <c r="AA7475" i="4"/>
  <c r="U7475" i="4" a="1"/>
  <c r="Z7817" i="4"/>
  <c r="X7817" i="4"/>
  <c r="U7817" i="4" a="1"/>
  <c r="AA7817" i="4"/>
  <c r="U5581" i="4" a="1"/>
  <c r="Z5581" i="4"/>
  <c r="X5581" i="4"/>
  <c r="AA5581" i="4"/>
  <c r="Z7212" i="4"/>
  <c r="AA7212" i="4"/>
  <c r="U7212" i="4" a="1"/>
  <c r="X7212" i="4"/>
  <c r="X1343" i="4"/>
  <c r="Z1343" i="4"/>
  <c r="AA1343" i="4"/>
  <c r="U1343" i="4" a="1"/>
  <c r="X3940" i="4"/>
  <c r="Z3940" i="4"/>
  <c r="AA3940" i="4"/>
  <c r="U3940" i="4" a="1"/>
  <c r="Z1655" i="4"/>
  <c r="X1655" i="4"/>
  <c r="AA1655" i="4"/>
  <c r="U1655" i="4" a="1"/>
  <c r="Z3028" i="4"/>
  <c r="X3028" i="4"/>
  <c r="AA3028" i="4"/>
  <c r="U3028" i="4" a="1"/>
  <c r="Z6444" i="4"/>
  <c r="AA6444" i="4"/>
  <c r="U6444" i="4" a="1"/>
  <c r="X6444" i="4"/>
  <c r="Z2142" i="4"/>
  <c r="AA2142" i="4"/>
  <c r="U2142" i="4" a="1"/>
  <c r="X2142" i="4"/>
  <c r="Z5360" i="4"/>
  <c r="U5360" i="4" a="1"/>
  <c r="AA5360" i="4"/>
  <c r="X5360" i="4"/>
  <c r="AA2199" i="4"/>
  <c r="U2199" i="4" a="1"/>
  <c r="X2199" i="4"/>
  <c r="Z2199" i="4"/>
  <c r="Z2017" i="4"/>
  <c r="U2017" i="4" a="1"/>
  <c r="AA2017" i="4"/>
  <c r="X2017" i="4"/>
  <c r="AA7562" i="4"/>
  <c r="X7562" i="4"/>
  <c r="Z7562" i="4"/>
  <c r="U7562" i="4" a="1"/>
  <c r="AA6854" i="4"/>
  <c r="U6854" i="4" a="1"/>
  <c r="Z6854" i="4"/>
  <c r="X6854" i="4"/>
  <c r="Z6136" i="4"/>
  <c r="AA6136" i="4"/>
  <c r="X6136" i="4"/>
  <c r="U6136" i="4" a="1"/>
  <c r="U7896" i="4" a="1"/>
  <c r="Z7896" i="4"/>
  <c r="AA7896" i="4"/>
  <c r="X7896" i="4"/>
  <c r="Z3934" i="4"/>
  <c r="AA3934" i="4"/>
  <c r="X3934" i="4"/>
  <c r="U3934" i="4" a="1"/>
  <c r="X1134" i="4"/>
  <c r="Z1134" i="4"/>
  <c r="AA1134" i="4"/>
  <c r="U1134" i="4" a="1"/>
  <c r="Z905" i="4"/>
  <c r="AA905" i="4"/>
  <c r="X905" i="4"/>
  <c r="U905" i="4" a="1"/>
  <c r="AA3741" i="4"/>
  <c r="X3741" i="4"/>
  <c r="Z3741" i="4"/>
  <c r="U3741" i="4" a="1"/>
  <c r="AA1089" i="4"/>
  <c r="U1089" i="4" a="1"/>
  <c r="X1089" i="4"/>
  <c r="Z1089" i="4"/>
  <c r="Z3121" i="4"/>
  <c r="AA3121" i="4"/>
  <c r="U3121" i="4" a="1"/>
  <c r="X3121" i="4"/>
  <c r="Z8099" i="4"/>
  <c r="X8099" i="4"/>
  <c r="U8099" i="4" a="1"/>
  <c r="AA8099" i="4"/>
  <c r="Z6760" i="4"/>
  <c r="X6760" i="4"/>
  <c r="U6760" i="4" a="1"/>
  <c r="AA6760" i="4"/>
  <c r="AA313" i="4"/>
  <c r="Z313" i="4"/>
  <c r="X313" i="4"/>
  <c r="U313" i="4" a="1"/>
  <c r="X3725" i="4"/>
  <c r="U3725" i="4" a="1"/>
  <c r="AA3725" i="4"/>
  <c r="Z3725" i="4"/>
  <c r="X8064" i="4"/>
  <c r="Z8064" i="4"/>
  <c r="U8064" i="4" a="1"/>
  <c r="AA8064" i="4"/>
  <c r="Z1225" i="4"/>
  <c r="U1225" i="4" a="1"/>
  <c r="AA1225" i="4"/>
  <c r="X1225" i="4"/>
  <c r="X6268" i="4"/>
  <c r="Z6268" i="4"/>
  <c r="U6268" i="4" a="1"/>
  <c r="AA6268" i="4"/>
  <c r="X1347" i="4"/>
  <c r="U1347" i="4" a="1"/>
  <c r="Z1347" i="4"/>
  <c r="AA1347" i="4"/>
  <c r="X586" i="4"/>
  <c r="U586" i="4" a="1"/>
  <c r="Z586" i="4"/>
  <c r="AA586" i="4"/>
  <c r="AA7725" i="4"/>
  <c r="Z7725" i="4"/>
  <c r="U7725" i="4" a="1"/>
  <c r="X7725" i="4"/>
  <c r="Z6975" i="4"/>
  <c r="AA6975" i="4"/>
  <c r="U6975" i="4" a="1"/>
  <c r="X6975" i="4"/>
  <c r="U2062" i="4" a="1"/>
  <c r="Z2062" i="4"/>
  <c r="AA2062" i="4"/>
  <c r="X2062" i="4"/>
  <c r="U6493" i="4" a="1"/>
  <c r="Z6493" i="4"/>
  <c r="AA6493" i="4"/>
  <c r="X6493" i="4"/>
  <c r="U68" i="4" a="1"/>
  <c r="Z68" i="4"/>
  <c r="AA68" i="4"/>
  <c r="X68" i="4"/>
  <c r="Z3502" i="4"/>
  <c r="U3502" i="4" a="1"/>
  <c r="X3502" i="4"/>
  <c r="AA3502" i="4"/>
  <c r="Z7928" i="4"/>
  <c r="U7928" i="4" a="1"/>
  <c r="X7928" i="4"/>
  <c r="AA7928" i="4"/>
  <c r="AA6055" i="4"/>
  <c r="Z6055" i="4"/>
  <c r="U6055" i="4" a="1"/>
  <c r="X6055" i="4"/>
  <c r="U4363" i="4" a="1"/>
  <c r="AA4363" i="4"/>
  <c r="X4363" i="4"/>
  <c r="Z4363" i="4"/>
  <c r="X3633" i="4"/>
  <c r="Z3633" i="4"/>
  <c r="U3633" i="4" a="1"/>
  <c r="AA3633" i="4"/>
  <c r="AA3068" i="4"/>
  <c r="Z3068" i="4"/>
  <c r="X3068" i="4"/>
  <c r="U3068" i="4" a="1"/>
  <c r="X3140" i="4"/>
  <c r="AA3140" i="4"/>
  <c r="Z3140" i="4"/>
  <c r="U3140" i="4" a="1"/>
  <c r="X5906" i="4"/>
  <c r="AA5906" i="4"/>
  <c r="Z5906" i="4"/>
  <c r="U5906" i="4" a="1"/>
  <c r="Z3408" i="4"/>
  <c r="X3408" i="4"/>
  <c r="AA3408" i="4"/>
  <c r="U3408" i="4" a="1"/>
  <c r="X7410" i="4"/>
  <c r="Z7410" i="4"/>
  <c r="U7410" i="4" a="1"/>
  <c r="AA7410" i="4"/>
  <c r="U5685" i="4" a="1"/>
  <c r="AA5685" i="4"/>
  <c r="Z5685" i="4"/>
  <c r="X5685" i="4"/>
  <c r="X6289" i="4"/>
  <c r="AA6289" i="4"/>
  <c r="U6289" i="4" a="1"/>
  <c r="Z6289" i="4"/>
  <c r="X3664" i="4"/>
  <c r="AA3664" i="4"/>
  <c r="U3664" i="4" a="1"/>
  <c r="Z3664" i="4"/>
  <c r="X6774" i="4"/>
  <c r="U6774" i="4" a="1"/>
  <c r="Z6774" i="4"/>
  <c r="AA6774" i="4"/>
  <c r="X6045" i="4"/>
  <c r="Z6045" i="4"/>
  <c r="AA6045" i="4"/>
  <c r="U6045" i="4" a="1"/>
  <c r="U5827" i="4" a="1"/>
  <c r="AA5827" i="4"/>
  <c r="Z5827" i="4"/>
  <c r="X5827" i="4"/>
  <c r="X1309" i="4"/>
  <c r="AA1309" i="4"/>
  <c r="U1309" i="4" a="1"/>
  <c r="Z1309" i="4"/>
  <c r="AA5406" i="4"/>
  <c r="U5406" i="4" a="1"/>
  <c r="Z5406" i="4"/>
  <c r="X5406" i="4"/>
  <c r="U6453" i="4" a="1"/>
  <c r="Z6453" i="4"/>
  <c r="X6453" i="4"/>
  <c r="AA6453" i="4"/>
  <c r="U2088" i="4" a="1"/>
  <c r="Z2088" i="4"/>
  <c r="X2088" i="4"/>
  <c r="AA2088" i="4"/>
  <c r="U6710" i="4" a="1"/>
  <c r="AA6710" i="4"/>
  <c r="Z6710" i="4"/>
  <c r="X6710" i="4"/>
  <c r="U5298" i="4" a="1"/>
  <c r="AA5298" i="4"/>
  <c r="Z5298" i="4"/>
  <c r="X5298" i="4"/>
  <c r="AA2580" i="4"/>
  <c r="Z2580" i="4"/>
  <c r="U2580" i="4" a="1"/>
  <c r="X2580" i="4"/>
  <c r="Z2679" i="4"/>
  <c r="AA2679" i="4"/>
  <c r="X2679" i="4"/>
  <c r="U2679" i="4" a="1"/>
  <c r="U8250" i="4" a="1"/>
  <c r="AA8250" i="4"/>
  <c r="Z8250" i="4"/>
  <c r="X8250" i="4"/>
  <c r="Z4329" i="4"/>
  <c r="U4329" i="4" a="1"/>
  <c r="X4329" i="4"/>
  <c r="AA4329" i="4"/>
  <c r="Z102" i="4"/>
  <c r="U102" i="4" a="1"/>
  <c r="X102" i="4"/>
  <c r="AA102" i="4"/>
  <c r="AA4639" i="4"/>
  <c r="Z4639" i="4"/>
  <c r="X4639" i="4"/>
  <c r="U4639" i="4" a="1"/>
  <c r="U1364" i="4" a="1"/>
  <c r="Z1364" i="4"/>
  <c r="AA1364" i="4"/>
  <c r="X1364" i="4"/>
  <c r="U7978" i="4" a="1"/>
  <c r="Z7978" i="4"/>
  <c r="X7978" i="4"/>
  <c r="AA7978" i="4"/>
  <c r="Z8219" i="4"/>
  <c r="AA8219" i="4"/>
  <c r="U8219" i="4" a="1"/>
  <c r="X8219" i="4"/>
  <c r="Z6689" i="4"/>
  <c r="U6689" i="4" a="1"/>
  <c r="AA6689" i="4"/>
  <c r="X6689" i="4"/>
  <c r="AA6623" i="4"/>
  <c r="X6623" i="4"/>
  <c r="Z6623" i="4"/>
  <c r="U6623" i="4" a="1"/>
  <c r="Z3417" i="4"/>
  <c r="AA3417" i="4"/>
  <c r="X3417" i="4"/>
  <c r="U3417" i="4" a="1"/>
  <c r="AA6830" i="4"/>
  <c r="Z6830" i="4"/>
  <c r="X6830" i="4"/>
  <c r="U6830" i="4" a="1"/>
  <c r="AA2194" i="4"/>
  <c r="Z2194" i="4"/>
  <c r="X2194" i="4"/>
  <c r="U2194" i="4" a="1"/>
  <c r="Z8146" i="4"/>
  <c r="X8146" i="4"/>
  <c r="AA8146" i="4"/>
  <c r="U8146" i="4" a="1"/>
  <c r="AA2140" i="4"/>
  <c r="Z2140" i="4"/>
  <c r="X2140" i="4"/>
  <c r="U2140" i="4" a="1"/>
  <c r="U1194" i="4" a="1"/>
  <c r="AA1194" i="4"/>
  <c r="Z1194" i="4"/>
  <c r="X1194" i="4"/>
  <c r="U3017" i="4" a="1"/>
  <c r="Z3017" i="4"/>
  <c r="X3017" i="4"/>
  <c r="AA3017" i="4"/>
  <c r="U8001" i="4" a="1"/>
  <c r="Z8001" i="4"/>
  <c r="X8001" i="4"/>
  <c r="AA8001" i="4"/>
  <c r="U5557" i="4" a="1"/>
  <c r="Z5557" i="4"/>
  <c r="X5557" i="4"/>
  <c r="AA5557" i="4"/>
  <c r="Z669" i="4"/>
  <c r="U669" i="4" a="1"/>
  <c r="X669" i="4"/>
  <c r="AA669" i="4"/>
  <c r="AA533" i="4"/>
  <c r="U533" i="4" a="1"/>
  <c r="Z533" i="4"/>
  <c r="X533" i="4"/>
  <c r="U8238" i="4" a="1"/>
  <c r="AA8238" i="4"/>
  <c r="Z8238" i="4"/>
  <c r="X8238" i="4"/>
  <c r="U7803" i="4" a="1"/>
  <c r="Z7803" i="4"/>
  <c r="AA7803" i="4"/>
  <c r="X7803" i="4"/>
  <c r="X3158" i="4"/>
  <c r="Z3158" i="4"/>
  <c r="U3158" i="4" a="1"/>
  <c r="AA3158" i="4"/>
  <c r="X2269" i="4"/>
  <c r="AA2269" i="4"/>
  <c r="Z2269" i="4"/>
  <c r="U2269" i="4" a="1"/>
  <c r="AA4230" i="4"/>
  <c r="X4230" i="4"/>
  <c r="Z4230" i="4"/>
  <c r="U4230" i="4" a="1"/>
  <c r="AA3898" i="4"/>
  <c r="X3898" i="4"/>
  <c r="Z3898" i="4"/>
  <c r="U3898" i="4" a="1"/>
  <c r="AA3475" i="4"/>
  <c r="X3475" i="4"/>
  <c r="Z3475" i="4"/>
  <c r="U3475" i="4" a="1"/>
  <c r="AA1600" i="4"/>
  <c r="X1600" i="4"/>
  <c r="Z1600" i="4"/>
  <c r="U1600" i="4" a="1"/>
  <c r="AA7802" i="4"/>
  <c r="Z7802" i="4"/>
  <c r="X7802" i="4"/>
  <c r="U7802" i="4" a="1"/>
  <c r="Z7869" i="4"/>
  <c r="AA7869" i="4"/>
  <c r="X7869" i="4"/>
  <c r="U7869" i="4" a="1"/>
  <c r="AA2806" i="4"/>
  <c r="Z2806" i="4"/>
  <c r="X2806" i="4"/>
  <c r="U2806" i="4" a="1"/>
  <c r="X7983" i="4"/>
  <c r="U7983" i="4" a="1"/>
  <c r="Z7983" i="4"/>
  <c r="AA7983" i="4"/>
  <c r="X1725" i="4"/>
  <c r="Z1725" i="4"/>
  <c r="AA1725" i="4"/>
  <c r="U1725" i="4" a="1"/>
  <c r="Z1700" i="4"/>
  <c r="X1700" i="4"/>
  <c r="AA1700" i="4"/>
  <c r="U1700" i="4" a="1"/>
  <c r="Z7142" i="4"/>
  <c r="AA7142" i="4"/>
  <c r="X7142" i="4"/>
  <c r="U7142" i="4" a="1"/>
  <c r="Z3590" i="4"/>
  <c r="X3590" i="4"/>
  <c r="AA3590" i="4"/>
  <c r="U3590" i="4" a="1"/>
  <c r="U6825" i="4" a="1"/>
  <c r="Z6825" i="4"/>
  <c r="X6825" i="4"/>
  <c r="AA6825" i="4"/>
  <c r="U5665" i="4" a="1"/>
  <c r="AA5665" i="4"/>
  <c r="X5665" i="4"/>
  <c r="Z5665" i="4"/>
  <c r="X748" i="4"/>
  <c r="U748" i="4" a="1"/>
  <c r="Z748" i="4"/>
  <c r="AA748" i="4"/>
  <c r="AA292" i="4"/>
  <c r="U292" i="4" a="1"/>
  <c r="Z292" i="4"/>
  <c r="X292" i="4"/>
  <c r="U696" i="4" a="1"/>
  <c r="AA696" i="4"/>
  <c r="X696" i="4"/>
  <c r="Z696" i="4"/>
  <c r="AA648" i="4"/>
  <c r="U648" i="4" a="1"/>
  <c r="X648" i="4"/>
  <c r="Z648" i="4"/>
  <c r="X5539" i="4"/>
  <c r="AA5539" i="4"/>
  <c r="Z5539" i="4"/>
  <c r="U5539" i="4" a="1"/>
  <c r="X4647" i="4"/>
  <c r="U4647" i="4" a="1"/>
  <c r="Z4647" i="4"/>
  <c r="AA4647" i="4"/>
  <c r="X4802" i="4"/>
  <c r="U4802" i="4" a="1"/>
  <c r="AA4802" i="4"/>
  <c r="Z4802" i="4"/>
  <c r="AA2829" i="4"/>
  <c r="U2829" i="4" a="1"/>
  <c r="X2829" i="4"/>
  <c r="Z2829" i="4"/>
  <c r="X1215" i="4"/>
  <c r="Z1215" i="4"/>
  <c r="AA1215" i="4"/>
  <c r="U1215" i="4" a="1"/>
  <c r="X7169" i="4"/>
  <c r="AA7169" i="4"/>
  <c r="Z7169" i="4"/>
  <c r="U7169" i="4" a="1"/>
  <c r="Z1060" i="4"/>
  <c r="X1060" i="4"/>
  <c r="AA1060" i="4"/>
  <c r="U1060" i="4" a="1"/>
  <c r="Z1174" i="4"/>
  <c r="AA1174" i="4"/>
  <c r="U1174" i="4" a="1"/>
  <c r="X1174" i="4"/>
  <c r="X4002" i="4"/>
  <c r="U4002" i="4" a="1"/>
  <c r="Z4002" i="4"/>
  <c r="AA4002" i="4"/>
  <c r="U384" i="4" a="1"/>
  <c r="Z384" i="4"/>
  <c r="AA384" i="4"/>
  <c r="X384" i="4"/>
  <c r="U2929" i="4" a="1"/>
  <c r="Z2929" i="4"/>
  <c r="X2929" i="4"/>
  <c r="AA2929" i="4"/>
  <c r="U422" i="4" a="1"/>
  <c r="Z422" i="4"/>
  <c r="X422" i="4"/>
  <c r="AA422" i="4"/>
  <c r="AA5301" i="4"/>
  <c r="Z5301" i="4"/>
  <c r="U5301" i="4" a="1"/>
  <c r="X5301" i="4"/>
  <c r="U1456" i="4" a="1"/>
  <c r="AA1456" i="4"/>
  <c r="X1456" i="4"/>
  <c r="Z1456" i="4"/>
  <c r="U1115" i="4" a="1"/>
  <c r="X1115" i="4"/>
  <c r="AA1115" i="4"/>
  <c r="Z1115" i="4"/>
  <c r="X3449" i="4"/>
  <c r="U3449" i="4" a="1"/>
  <c r="Z3449" i="4"/>
  <c r="AA3449" i="4"/>
  <c r="AA7798" i="4"/>
  <c r="Z7798" i="4"/>
  <c r="X7798" i="4"/>
  <c r="U7798" i="4" a="1"/>
  <c r="X3094" i="4"/>
  <c r="Z3094" i="4"/>
  <c r="U3094" i="4" a="1"/>
  <c r="AA3094" i="4"/>
  <c r="AA6662" i="4"/>
  <c r="X6662" i="4"/>
  <c r="Z6662" i="4"/>
  <c r="U6662" i="4" a="1"/>
  <c r="X2421" i="4"/>
  <c r="Z2421" i="4"/>
  <c r="U2421" i="4" a="1"/>
  <c r="AA2421" i="4"/>
  <c r="AA185" i="4"/>
  <c r="U185" i="4" a="1"/>
  <c r="Z185" i="4"/>
  <c r="X185" i="4"/>
  <c r="AA158" i="4"/>
  <c r="Z158" i="4"/>
  <c r="U158" i="4" a="1"/>
  <c r="X158" i="4"/>
  <c r="AA8074" i="4"/>
  <c r="X8074" i="4"/>
  <c r="U8074" i="4" a="1"/>
  <c r="Z8074" i="4"/>
  <c r="AA464" i="4"/>
  <c r="U464" i="4" a="1"/>
  <c r="X464" i="4"/>
  <c r="Z464" i="4"/>
  <c r="AA4703" i="4"/>
  <c r="X4703" i="4"/>
  <c r="U4703" i="4" a="1"/>
  <c r="Z4703" i="4"/>
  <c r="AA540" i="4"/>
  <c r="X540" i="4"/>
  <c r="U540" i="4" a="1"/>
  <c r="Z540" i="4"/>
  <c r="AA3832" i="4"/>
  <c r="X3832" i="4"/>
  <c r="U3832" i="4" a="1"/>
  <c r="Z3832" i="4"/>
  <c r="AA6001" i="4"/>
  <c r="U6001" i="4" a="1"/>
  <c r="Z6001" i="4"/>
  <c r="X6001" i="4"/>
  <c r="X2360" i="4"/>
  <c r="Z2360" i="4"/>
  <c r="AA2360" i="4"/>
  <c r="U2360" i="4" a="1"/>
  <c r="AA6337" i="4"/>
  <c r="Z6337" i="4"/>
  <c r="X6337" i="4"/>
  <c r="U6337" i="4" a="1"/>
  <c r="Z3812" i="4"/>
  <c r="U3812" i="4" a="1"/>
  <c r="AA3812" i="4"/>
  <c r="X3812" i="4"/>
  <c r="Z4692" i="4"/>
  <c r="X4692" i="4"/>
  <c r="AA4692" i="4"/>
  <c r="U4692" i="4" a="1"/>
  <c r="AA4272" i="4"/>
  <c r="U4272" i="4" a="1"/>
  <c r="X4272" i="4"/>
  <c r="Z4272" i="4"/>
  <c r="U1926" i="4" a="1"/>
  <c r="AA1926" i="4"/>
  <c r="X1926" i="4"/>
  <c r="Z1926" i="4"/>
  <c r="Z5993" i="4"/>
  <c r="U5993" i="4" a="1"/>
  <c r="X5993" i="4"/>
  <c r="AA5993" i="4"/>
  <c r="Z6351" i="4"/>
  <c r="U6351" i="4" a="1"/>
  <c r="AA6351" i="4"/>
  <c r="X6351" i="4"/>
  <c r="Z536" i="4"/>
  <c r="U536" i="4" a="1"/>
  <c r="AA536" i="4"/>
  <c r="X536" i="4"/>
  <c r="X5411" i="4"/>
  <c r="U5411" i="4" a="1"/>
  <c r="Z5411" i="4"/>
  <c r="AA5411" i="4"/>
  <c r="U419" i="4" a="1"/>
  <c r="Z419" i="4"/>
  <c r="X419" i="4"/>
  <c r="AA419" i="4"/>
  <c r="U6976" i="4" a="1"/>
  <c r="AA6976" i="4"/>
  <c r="Z6976" i="4"/>
  <c r="X6976" i="4"/>
  <c r="U1398" i="4" a="1"/>
  <c r="X1398" i="4"/>
  <c r="Z1398" i="4"/>
  <c r="AA1398" i="4"/>
  <c r="U414" i="4" a="1"/>
  <c r="Z414" i="4"/>
  <c r="X414" i="4"/>
  <c r="AA414" i="4"/>
  <c r="U7371" i="4" a="1"/>
  <c r="Z7371" i="4"/>
  <c r="X7371" i="4"/>
  <c r="AA7371" i="4"/>
  <c r="U1845" i="4" a="1"/>
  <c r="Z1845" i="4"/>
  <c r="X1845" i="4"/>
  <c r="AA1845" i="4"/>
  <c r="U344" i="4" a="1"/>
  <c r="Z344" i="4"/>
  <c r="X344" i="4"/>
  <c r="AA344" i="4"/>
  <c r="Z2437" i="4"/>
  <c r="U2437" i="4" a="1"/>
  <c r="X2437" i="4"/>
  <c r="AA2437" i="4"/>
  <c r="Z7823" i="4"/>
  <c r="X7823" i="4"/>
  <c r="U7823" i="4" a="1"/>
  <c r="AA7823" i="4"/>
  <c r="Z4728" i="4"/>
  <c r="AA4728" i="4"/>
  <c r="X4728" i="4"/>
  <c r="U4728" i="4" a="1"/>
  <c r="AA299" i="4"/>
  <c r="X299" i="4"/>
  <c r="Z299" i="4"/>
  <c r="U299" i="4" a="1"/>
  <c r="Z7259" i="4"/>
  <c r="X7259" i="4"/>
  <c r="AA7259" i="4"/>
  <c r="U7259" i="4" a="1"/>
  <c r="AA519" i="4"/>
  <c r="Z519" i="4"/>
  <c r="U519" i="4" a="1"/>
  <c r="X519" i="4"/>
  <c r="AA5222" i="4"/>
  <c r="Z5222" i="4"/>
  <c r="U5222" i="4" a="1"/>
  <c r="X5222" i="4"/>
  <c r="Z7648" i="4"/>
  <c r="AA7648" i="4"/>
  <c r="U7648" i="4" a="1"/>
  <c r="X7648" i="4"/>
  <c r="U7177" i="4" a="1"/>
  <c r="Z7177" i="4"/>
  <c r="AA7177" i="4"/>
  <c r="X7177" i="4"/>
  <c r="Z5377" i="4"/>
  <c r="AA5377" i="4"/>
  <c r="U5377" i="4" a="1"/>
  <c r="X5377" i="4"/>
  <c r="U7874" i="4" a="1"/>
  <c r="AA7874" i="4"/>
  <c r="Z7874" i="4"/>
  <c r="X7874" i="4"/>
  <c r="AA5130" i="4"/>
  <c r="U5130" i="4" a="1"/>
  <c r="Z5130" i="4"/>
  <c r="X5130" i="4"/>
  <c r="AA4736" i="4"/>
  <c r="U4736" i="4" a="1"/>
  <c r="Z4736" i="4"/>
  <c r="X4736" i="4"/>
  <c r="Z5972" i="4"/>
  <c r="AA5972" i="4"/>
  <c r="U5972" i="4" a="1"/>
  <c r="X5972" i="4"/>
  <c r="AA339" i="4"/>
  <c r="U339" i="4" a="1"/>
  <c r="X339" i="4"/>
  <c r="Z339" i="4"/>
  <c r="AA3526" i="4"/>
  <c r="X3526" i="4"/>
  <c r="U3526" i="4" a="1"/>
  <c r="Z3526" i="4"/>
  <c r="AA4767" i="4"/>
  <c r="X4767" i="4"/>
  <c r="U4767" i="4" a="1"/>
  <c r="Z4767" i="4"/>
  <c r="AA4207" i="4"/>
  <c r="X4207" i="4"/>
  <c r="U4207" i="4" a="1"/>
  <c r="Z4207" i="4"/>
  <c r="AA6605" i="4"/>
  <c r="U6605" i="4" a="1"/>
  <c r="X6605" i="4"/>
  <c r="Z6605" i="4"/>
  <c r="U3360" i="4" a="1"/>
  <c r="Z3360" i="4"/>
  <c r="X3360" i="4"/>
  <c r="AA3360" i="4"/>
  <c r="Z2454" i="4"/>
  <c r="U2454" i="4" a="1"/>
  <c r="AA2454" i="4"/>
  <c r="X2454" i="4"/>
  <c r="U8036" i="4" a="1"/>
  <c r="X8036" i="4"/>
  <c r="AA8036" i="4"/>
  <c r="Z8036" i="4"/>
  <c r="X5484" i="4"/>
  <c r="Z5484" i="4"/>
  <c r="U5484" i="4" a="1"/>
  <c r="AA5484" i="4"/>
  <c r="X2935" i="4"/>
  <c r="Z2935" i="4"/>
  <c r="U2935" i="4" a="1"/>
  <c r="AA2935" i="4"/>
  <c r="AA8311" i="4"/>
  <c r="Z8311" i="4"/>
  <c r="X8311" i="4"/>
  <c r="U8311" i="4" a="1"/>
  <c r="AA2983" i="4"/>
  <c r="Z2983" i="4"/>
  <c r="X2983" i="4"/>
  <c r="U2983" i="4" a="1"/>
  <c r="U967" i="4" a="1"/>
  <c r="AA967" i="4"/>
  <c r="Z967" i="4"/>
  <c r="X967" i="4"/>
  <c r="AA6154" i="4"/>
  <c r="U6154" i="4" a="1"/>
  <c r="Z6154" i="4"/>
  <c r="X6154" i="4"/>
  <c r="X5713" i="4"/>
  <c r="Z5713" i="4"/>
  <c r="U5713" i="4" a="1"/>
  <c r="AA5713" i="4"/>
  <c r="U1333" i="4" a="1"/>
  <c r="AA1333" i="4"/>
  <c r="X1333" i="4"/>
  <c r="Z1333" i="4"/>
  <c r="X6965" i="4"/>
  <c r="Z6965" i="4"/>
  <c r="U6965" i="4" a="1"/>
  <c r="AA6965" i="4"/>
  <c r="U959" i="4" a="1"/>
  <c r="AA959" i="4"/>
  <c r="Z959" i="4"/>
  <c r="X959" i="4"/>
  <c r="AA6256" i="4"/>
  <c r="U6256" i="4" a="1"/>
  <c r="Z6256" i="4"/>
  <c r="X6256" i="4"/>
  <c r="Z2740" i="4"/>
  <c r="AA2740" i="4"/>
  <c r="U2740" i="4" a="1"/>
  <c r="X2740" i="4"/>
  <c r="Z5103" i="4"/>
  <c r="AA5103" i="4"/>
  <c r="U5103" i="4" a="1"/>
  <c r="X5103" i="4"/>
  <c r="Z2838" i="4"/>
  <c r="AA2838" i="4"/>
  <c r="U2838" i="4" a="1"/>
  <c r="X2838" i="4"/>
  <c r="Z3754" i="4"/>
  <c r="U3754" i="4" a="1"/>
  <c r="AA3754" i="4"/>
  <c r="X3754" i="4"/>
  <c r="U8214" i="4" a="1"/>
  <c r="AA8214" i="4"/>
  <c r="Z8214" i="4"/>
  <c r="X8214" i="4"/>
  <c r="AA6535" i="4"/>
  <c r="U6535" i="4" a="1"/>
  <c r="Z6535" i="4"/>
  <c r="X6535" i="4"/>
  <c r="U5094" i="4" a="1"/>
  <c r="AA5094" i="4"/>
  <c r="Z5094" i="4"/>
  <c r="X5094" i="4"/>
  <c r="Z4111" i="4"/>
  <c r="U4111" i="4" a="1"/>
  <c r="X4111" i="4"/>
  <c r="AA4111" i="4"/>
  <c r="X3914" i="4"/>
  <c r="Z3914" i="4"/>
  <c r="AA3914" i="4"/>
  <c r="U3914" i="4" a="1"/>
  <c r="U6329" i="4" a="1"/>
  <c r="X6329" i="4"/>
  <c r="AA6329" i="4"/>
  <c r="Z6329" i="4"/>
  <c r="X3777" i="4"/>
  <c r="U3777" i="4" a="1"/>
  <c r="AA3777" i="4"/>
  <c r="Z3777" i="4"/>
  <c r="U4525" i="4" a="1"/>
  <c r="X4525" i="4"/>
  <c r="AA4525" i="4"/>
  <c r="Z4525" i="4"/>
  <c r="AA534" i="4"/>
  <c r="X534" i="4"/>
  <c r="Z534" i="4"/>
  <c r="U534" i="4" a="1"/>
  <c r="AA4941" i="4"/>
  <c r="X4941" i="4"/>
  <c r="Z4941" i="4"/>
  <c r="U4941" i="4" a="1"/>
  <c r="AA5299" i="4"/>
  <c r="X5299" i="4"/>
  <c r="Z5299" i="4"/>
  <c r="U5299" i="4" a="1"/>
  <c r="U427" i="4" a="1"/>
  <c r="X427" i="4"/>
  <c r="Z427" i="4"/>
  <c r="AA427" i="4"/>
  <c r="AA506" i="4"/>
  <c r="Z506" i="4"/>
  <c r="X506" i="4"/>
  <c r="U506" i="4" a="1"/>
  <c r="U3666" i="4" a="1"/>
  <c r="AA3666" i="4"/>
  <c r="Z3666" i="4"/>
  <c r="X3666" i="4"/>
  <c r="AA7942" i="4"/>
  <c r="X7942" i="4"/>
  <c r="U7942" i="4" a="1"/>
  <c r="Z7942" i="4"/>
  <c r="X6460" i="4"/>
  <c r="Z6460" i="4"/>
  <c r="U6460" i="4" a="1"/>
  <c r="AA6460" i="4"/>
  <c r="X3351" i="4"/>
  <c r="Z3351" i="4"/>
  <c r="U3351" i="4" a="1"/>
  <c r="AA3351" i="4"/>
  <c r="X7600" i="4"/>
  <c r="U7600" i="4" a="1"/>
  <c r="Z7600" i="4"/>
  <c r="AA7600" i="4"/>
  <c r="U5653" i="4" a="1"/>
  <c r="AA5653" i="4"/>
  <c r="Z5653" i="4"/>
  <c r="X5653" i="4"/>
  <c r="U6212" i="4" a="1"/>
  <c r="Z6212" i="4"/>
  <c r="AA6212" i="4"/>
  <c r="X6212" i="4"/>
  <c r="U6594" i="4" a="1"/>
  <c r="AA6594" i="4"/>
  <c r="Z6594" i="4"/>
  <c r="X6594" i="4"/>
  <c r="U5515" i="4" a="1"/>
  <c r="AA5515" i="4"/>
  <c r="Z5515" i="4"/>
  <c r="X5515" i="4"/>
  <c r="U5367" i="4" a="1"/>
  <c r="X5367" i="4"/>
  <c r="AA5367" i="4"/>
  <c r="Z5367" i="4"/>
  <c r="U253" i="4" a="1"/>
  <c r="Z253" i="4"/>
  <c r="AA253" i="4"/>
  <c r="X253" i="4"/>
  <c r="U8299" i="4" a="1"/>
  <c r="Z8299" i="4"/>
  <c r="X8299" i="4"/>
  <c r="AA8299" i="4"/>
  <c r="Z5319" i="4"/>
  <c r="U5319" i="4" a="1"/>
  <c r="AA5319" i="4"/>
  <c r="X5319" i="4"/>
  <c r="Z654" i="4"/>
  <c r="U654" i="4" a="1"/>
  <c r="AA654" i="4"/>
  <c r="X654" i="4"/>
  <c r="Z8065" i="4"/>
  <c r="AA8065" i="4"/>
  <c r="X8065" i="4"/>
  <c r="U8065" i="4" a="1"/>
  <c r="Z7670" i="4"/>
  <c r="AA7670" i="4"/>
  <c r="X7670" i="4"/>
  <c r="U7670" i="4" a="1"/>
  <c r="X4510" i="4"/>
  <c r="Z4510" i="4"/>
  <c r="AA4510" i="4"/>
  <c r="U4510" i="4" a="1"/>
  <c r="Z2248" i="4"/>
  <c r="X2248" i="4"/>
  <c r="AA2248" i="4"/>
  <c r="U2248" i="4" a="1"/>
  <c r="X7290" i="4"/>
  <c r="AA7290" i="4"/>
  <c r="U7290" i="4" a="1"/>
  <c r="Z7290" i="4"/>
  <c r="X1074" i="4"/>
  <c r="AA1074" i="4"/>
  <c r="U1074" i="4" a="1"/>
  <c r="Z1074" i="4"/>
  <c r="X5488" i="4"/>
  <c r="AA5488" i="4"/>
  <c r="U5488" i="4" a="1"/>
  <c r="Z5488" i="4"/>
  <c r="X5636" i="4"/>
  <c r="AA5636" i="4"/>
  <c r="U5636" i="4" a="1"/>
  <c r="Z5636" i="4"/>
  <c r="X6568" i="4"/>
  <c r="U6568" i="4" a="1"/>
  <c r="AA6568" i="4"/>
  <c r="Z6568" i="4"/>
  <c r="AA7716" i="4"/>
  <c r="X7716" i="4"/>
  <c r="Z7716" i="4"/>
  <c r="U7716" i="4" a="1"/>
  <c r="AA4352" i="4"/>
  <c r="U4352" i="4" a="1"/>
  <c r="Z4352" i="4"/>
  <c r="X4352" i="4"/>
  <c r="AA2578" i="4"/>
  <c r="Z2578" i="4"/>
  <c r="U2578" i="4" a="1"/>
  <c r="X2578" i="4"/>
  <c r="AA3729" i="4"/>
  <c r="U3729" i="4" a="1"/>
  <c r="Z3729" i="4"/>
  <c r="X3729" i="4"/>
  <c r="Z8233" i="4"/>
  <c r="AA8233" i="4"/>
  <c r="U8233" i="4" a="1"/>
  <c r="X8233" i="4"/>
  <c r="X7850" i="4"/>
  <c r="U7850" i="4" a="1"/>
  <c r="Z7850" i="4"/>
  <c r="AA7850" i="4"/>
  <c r="U7598" i="4" a="1"/>
  <c r="AA7598" i="4"/>
  <c r="Z7598" i="4"/>
  <c r="X7598" i="4"/>
  <c r="Z4157" i="4"/>
  <c r="AA4157" i="4"/>
  <c r="X4157" i="4"/>
  <c r="U4157" i="4" a="1"/>
  <c r="Z71" i="4"/>
  <c r="X71" i="4"/>
  <c r="AA71" i="4"/>
  <c r="U71" i="4" a="1"/>
  <c r="Z5984" i="4"/>
  <c r="AA5984" i="4"/>
  <c r="X5984" i="4"/>
  <c r="U5984" i="4" a="1"/>
  <c r="Z716" i="4"/>
  <c r="AA716" i="4"/>
  <c r="U716" i="4" a="1"/>
  <c r="X716" i="4"/>
  <c r="Z5118" i="4"/>
  <c r="AA5118" i="4"/>
  <c r="U5118" i="4" a="1"/>
  <c r="X5118" i="4"/>
  <c r="AA4420" i="4"/>
  <c r="X4420" i="4"/>
  <c r="U4420" i="4" a="1"/>
  <c r="Z4420" i="4"/>
  <c r="AA7941" i="4"/>
  <c r="X7941" i="4"/>
  <c r="U7941" i="4" a="1"/>
  <c r="Z7941" i="4"/>
  <c r="AA2755" i="4"/>
  <c r="U2755" i="4" a="1"/>
  <c r="X2755" i="4"/>
  <c r="Z2755" i="4"/>
  <c r="Z2767" i="4"/>
  <c r="U2767" i="4" a="1"/>
  <c r="X2767" i="4"/>
  <c r="AA2767" i="4"/>
  <c r="Z3385" i="4"/>
  <c r="U3385" i="4" a="1"/>
  <c r="AA3385" i="4"/>
  <c r="X3385" i="4"/>
  <c r="Z3303" i="4"/>
  <c r="AA3303" i="4"/>
  <c r="X3303" i="4"/>
  <c r="U3303" i="4" a="1"/>
  <c r="Z5353" i="4"/>
  <c r="X5353" i="4"/>
  <c r="AA5353" i="4"/>
  <c r="U5353" i="4" a="1"/>
  <c r="Z819" i="4"/>
  <c r="X819" i="4"/>
  <c r="AA819" i="4"/>
  <c r="U819" i="4" a="1"/>
  <c r="Z6971" i="4"/>
  <c r="U6971" i="4" a="1"/>
  <c r="X6971" i="4"/>
  <c r="AA6971" i="4"/>
  <c r="Z2367" i="4"/>
  <c r="AA2367" i="4"/>
  <c r="U2367" i="4" a="1"/>
  <c r="X2367" i="4"/>
  <c r="Z4864" i="4"/>
  <c r="U4864" i="4" a="1"/>
  <c r="X4864" i="4"/>
  <c r="AA4864" i="4"/>
  <c r="Z4405" i="4"/>
  <c r="X4405" i="4"/>
  <c r="U4405" i="4" a="1"/>
  <c r="AA4405" i="4"/>
  <c r="U5786" i="4" a="1"/>
  <c r="Z5786" i="4"/>
  <c r="X5786" i="4"/>
  <c r="AA5786" i="4"/>
  <c r="U887" i="4" a="1"/>
  <c r="Z887" i="4"/>
  <c r="X887" i="4"/>
  <c r="AA887" i="4"/>
  <c r="X2953" i="4"/>
  <c r="Z2953" i="4"/>
  <c r="AA2953" i="4"/>
  <c r="U2953" i="4" a="1"/>
  <c r="Z2824" i="4"/>
  <c r="U2824" i="4" a="1"/>
  <c r="X2824" i="4"/>
  <c r="AA2824" i="4"/>
  <c r="Z3019" i="4"/>
  <c r="X3019" i="4"/>
  <c r="U3019" i="4" a="1"/>
  <c r="AA3019" i="4"/>
  <c r="Z3226" i="4"/>
  <c r="U3226" i="4" a="1"/>
  <c r="X3226" i="4"/>
  <c r="AA3226" i="4"/>
  <c r="Z1295" i="4"/>
  <c r="X1295" i="4"/>
  <c r="AA1295" i="4"/>
  <c r="U1295" i="4" a="1"/>
  <c r="AA3301" i="4"/>
  <c r="Z3301" i="4"/>
  <c r="X3301" i="4"/>
  <c r="U3301" i="4" a="1"/>
  <c r="X2898" i="4"/>
  <c r="Z2898" i="4"/>
  <c r="AA2898" i="4"/>
  <c r="U2898" i="4" a="1"/>
  <c r="Z1077" i="4"/>
  <c r="X1077" i="4"/>
  <c r="AA1077" i="4"/>
  <c r="U1077" i="4" a="1"/>
  <c r="U4336" i="4" a="1"/>
  <c r="Z4336" i="4"/>
  <c r="AA4336" i="4"/>
  <c r="X4336" i="4"/>
  <c r="X2515" i="4"/>
  <c r="Z2515" i="4"/>
  <c r="AA2515" i="4"/>
  <c r="U2515" i="4" a="1"/>
  <c r="X1168" i="4"/>
  <c r="AA1168" i="4"/>
  <c r="Z1168" i="4"/>
  <c r="U1168" i="4" a="1"/>
  <c r="X742" i="4"/>
  <c r="Z742" i="4"/>
  <c r="AA742" i="4"/>
  <c r="U742" i="4" a="1"/>
  <c r="U7362" i="4" a="1"/>
  <c r="X7362" i="4"/>
  <c r="AA7362" i="4"/>
  <c r="Z7362" i="4"/>
  <c r="X1987" i="4"/>
  <c r="AA1987" i="4"/>
  <c r="Z1987" i="4"/>
  <c r="U1987" i="4" a="1"/>
  <c r="X52" i="4"/>
  <c r="Z52" i="4"/>
  <c r="AA52" i="4"/>
  <c r="U52" i="4" a="1"/>
  <c r="X1557" i="4"/>
  <c r="Z1557" i="4"/>
  <c r="AA1557" i="4"/>
  <c r="U1557" i="4" a="1"/>
  <c r="Z358" i="4"/>
  <c r="X358" i="4"/>
  <c r="AA358" i="4"/>
  <c r="U358" i="4" a="1"/>
  <c r="U6855" i="4" a="1"/>
  <c r="X6855" i="4"/>
  <c r="Z6855" i="4"/>
  <c r="AA6855" i="4"/>
  <c r="AA4953" i="4"/>
  <c r="Z4953" i="4"/>
  <c r="X4953" i="4"/>
  <c r="U4953" i="4" a="1"/>
  <c r="Z3835" i="4"/>
  <c r="X3835" i="4"/>
  <c r="AA3835" i="4"/>
  <c r="U3835" i="4" a="1"/>
  <c r="X2507" i="4"/>
  <c r="Z2507" i="4"/>
  <c r="AA2507" i="4"/>
  <c r="U2507" i="4" a="1"/>
  <c r="X8291" i="4"/>
  <c r="Z8291" i="4"/>
  <c r="AA8291" i="4"/>
  <c r="U8291" i="4" a="1"/>
  <c r="Z5306" i="4"/>
  <c r="X5306" i="4"/>
  <c r="AA5306" i="4"/>
  <c r="U5306" i="4" a="1"/>
  <c r="X1884" i="4"/>
  <c r="Z1884" i="4"/>
  <c r="AA1884" i="4"/>
  <c r="U1884" i="4" a="1"/>
  <c r="X5867" i="4"/>
  <c r="Z5867" i="4"/>
  <c r="AA5867" i="4"/>
  <c r="U5867" i="4" a="1"/>
  <c r="Z2438" i="4"/>
  <c r="U2438" i="4" a="1"/>
  <c r="AA2438" i="4"/>
  <c r="X2438" i="4"/>
  <c r="U1811" i="4" a="1"/>
  <c r="AA1811" i="4"/>
  <c r="X1811" i="4"/>
  <c r="Z1811" i="4"/>
  <c r="U4642" i="4" a="1"/>
  <c r="X4642" i="4"/>
  <c r="AA4642" i="4"/>
  <c r="Z4642" i="4"/>
  <c r="U930" i="4" a="1"/>
  <c r="AA930" i="4"/>
  <c r="X930" i="4"/>
  <c r="Z930" i="4"/>
  <c r="X903" i="4"/>
  <c r="Z903" i="4"/>
  <c r="U903" i="4" a="1"/>
  <c r="AA903" i="4"/>
  <c r="Z6714" i="4"/>
  <c r="AA6714" i="4"/>
  <c r="U6714" i="4" a="1"/>
  <c r="X6714" i="4"/>
  <c r="X3410" i="4"/>
  <c r="Z3410" i="4"/>
  <c r="AA3410" i="4"/>
  <c r="U3410" i="4" a="1"/>
  <c r="Z579" i="4"/>
  <c r="U579" i="4" a="1"/>
  <c r="AA579" i="4"/>
  <c r="X579" i="4"/>
  <c r="U7675" i="4" a="1"/>
  <c r="AA7675" i="4"/>
  <c r="Z7675" i="4"/>
  <c r="X7675" i="4"/>
  <c r="AA4606" i="4"/>
  <c r="X4606" i="4"/>
  <c r="U4606" i="4" a="1"/>
  <c r="Z4606" i="4"/>
  <c r="AA7459" i="4"/>
  <c r="U7459" i="4" a="1"/>
  <c r="Z7459" i="4"/>
  <c r="X7459" i="4"/>
  <c r="Z4451" i="4"/>
  <c r="U4451" i="4" a="1"/>
  <c r="AA4451" i="4"/>
  <c r="X4451" i="4"/>
  <c r="U2290" i="4" a="1"/>
  <c r="Z2290" i="4"/>
  <c r="X2290" i="4"/>
  <c r="AA2290" i="4"/>
  <c r="Z973" i="4"/>
  <c r="AA973" i="4"/>
  <c r="U973" i="4" a="1"/>
  <c r="X973" i="4"/>
  <c r="AA1141" i="4"/>
  <c r="X1141" i="4"/>
  <c r="U1141" i="4" a="1"/>
  <c r="Z1141" i="4"/>
  <c r="Z6631" i="4"/>
  <c r="U6631" i="4" a="1"/>
  <c r="AA6631" i="4"/>
  <c r="X6631" i="4"/>
  <c r="U3518" i="4" a="1"/>
  <c r="AA3518" i="4"/>
  <c r="Z3518" i="4"/>
  <c r="X3518" i="4"/>
  <c r="Z3131" i="4"/>
  <c r="AA3131" i="4"/>
  <c r="U3131" i="4" a="1"/>
  <c r="X3131" i="4"/>
  <c r="AA5806" i="4"/>
  <c r="Z5806" i="4"/>
  <c r="U5806" i="4" a="1"/>
  <c r="X5806" i="4"/>
  <c r="AA7243" i="4"/>
  <c r="Z7243" i="4"/>
  <c r="X7243" i="4"/>
  <c r="U7243" i="4" a="1"/>
  <c r="U5854" i="4" a="1"/>
  <c r="AA5854" i="4"/>
  <c r="Z5854" i="4"/>
  <c r="X5854" i="4"/>
  <c r="U1640" i="4" a="1"/>
  <c r="AA1640" i="4"/>
  <c r="X1640" i="4"/>
  <c r="Z1640" i="4"/>
  <c r="U3824" i="4" a="1"/>
  <c r="X3824" i="4"/>
  <c r="Z3824" i="4"/>
  <c r="AA3824" i="4"/>
  <c r="X6244" i="4"/>
  <c r="AA6244" i="4"/>
  <c r="Z6244" i="4"/>
  <c r="U6244" i="4" a="1"/>
  <c r="U2801" i="4" a="1"/>
  <c r="AA2801" i="4"/>
  <c r="X2801" i="4"/>
  <c r="Z2801" i="4"/>
  <c r="AA4531" i="4"/>
  <c r="U4531" i="4" a="1"/>
  <c r="X4531" i="4"/>
  <c r="Z4531" i="4"/>
  <c r="X4004" i="4"/>
  <c r="Z4004" i="4"/>
  <c r="AA4004" i="4"/>
  <c r="U4004" i="4" a="1"/>
  <c r="AA5693" i="4"/>
  <c r="Z5693" i="4"/>
  <c r="U5693" i="4" a="1"/>
  <c r="X5693" i="4"/>
  <c r="AA12" i="4"/>
  <c r="U12" i="4" a="1"/>
  <c r="Z12" i="4"/>
  <c r="X12" i="4"/>
  <c r="AA7576" i="4"/>
  <c r="X7576" i="4"/>
  <c r="Z7576" i="4"/>
  <c r="U7576" i="4" a="1"/>
  <c r="AA7944" i="4"/>
  <c r="X7944" i="4"/>
  <c r="Z7944" i="4"/>
  <c r="U7944" i="4" a="1"/>
  <c r="AA5848" i="4"/>
  <c r="Z5848" i="4"/>
  <c r="U5848" i="4" a="1"/>
  <c r="X5848" i="4"/>
  <c r="AA749" i="4"/>
  <c r="Z749" i="4"/>
  <c r="U749" i="4" a="1"/>
  <c r="X749" i="4"/>
  <c r="Z4300" i="4"/>
  <c r="U4300" i="4" a="1"/>
  <c r="AA4300" i="4"/>
  <c r="X4300" i="4"/>
  <c r="Z7366" i="4"/>
  <c r="AA7366" i="4"/>
  <c r="U7366" i="4" a="1"/>
  <c r="X7366" i="4"/>
  <c r="Z646" i="4"/>
  <c r="U646" i="4" a="1"/>
  <c r="AA646" i="4"/>
  <c r="X646" i="4"/>
  <c r="AA651" i="4"/>
  <c r="X651" i="4"/>
  <c r="U651" i="4" a="1"/>
  <c r="Z651" i="4"/>
  <c r="U1244" i="4" a="1"/>
  <c r="Z1244" i="4"/>
  <c r="X1244" i="4"/>
  <c r="AA1244" i="4"/>
  <c r="AA2666" i="4"/>
  <c r="Z2666" i="4"/>
  <c r="X2666" i="4"/>
  <c r="U2666" i="4" a="1"/>
  <c r="AA8101" i="4"/>
  <c r="Z8101" i="4"/>
  <c r="X8101" i="4"/>
  <c r="U8101" i="4" a="1"/>
  <c r="AA1041" i="4"/>
  <c r="Z1041" i="4"/>
  <c r="U1041" i="4" a="1"/>
  <c r="X1041" i="4"/>
  <c r="X6014" i="4"/>
  <c r="U6014" i="4" a="1"/>
  <c r="Z6014" i="4"/>
  <c r="AA6014" i="4"/>
  <c r="Z3736" i="4"/>
  <c r="U3736" i="4" a="1"/>
  <c r="X3736" i="4"/>
  <c r="AA3736" i="4"/>
  <c r="X8103" i="4"/>
  <c r="AA8103" i="4"/>
  <c r="U8103" i="4" a="1"/>
  <c r="Z8103" i="4"/>
  <c r="X4477" i="4"/>
  <c r="AA4477" i="4"/>
  <c r="U4477" i="4" a="1"/>
  <c r="Z4477" i="4"/>
  <c r="X1122" i="4"/>
  <c r="U1122" i="4" a="1"/>
  <c r="AA1122" i="4"/>
  <c r="Z1122" i="4"/>
  <c r="X7315" i="4"/>
  <c r="AA7315" i="4"/>
  <c r="U7315" i="4" a="1"/>
  <c r="Z7315" i="4"/>
  <c r="AA7722" i="4"/>
  <c r="U7722" i="4" a="1"/>
  <c r="X7722" i="4"/>
  <c r="Z7722" i="4"/>
  <c r="Z309" i="4"/>
  <c r="X309" i="4"/>
  <c r="AA309" i="4"/>
  <c r="U309" i="4" a="1"/>
  <c r="AA4919" i="4"/>
  <c r="Z4919" i="4"/>
  <c r="X4919" i="4"/>
  <c r="U4919" i="4" a="1"/>
  <c r="U5119" i="4" a="1"/>
  <c r="AA5119" i="4"/>
  <c r="Z5119" i="4"/>
  <c r="X5119" i="4"/>
  <c r="Z3192" i="4"/>
  <c r="AA3192" i="4"/>
  <c r="X3192" i="4"/>
  <c r="U3192" i="4" a="1"/>
  <c r="X714" i="4"/>
  <c r="AA714" i="4"/>
  <c r="Z714" i="4"/>
  <c r="U714" i="4" a="1"/>
  <c r="AA7302" i="4"/>
  <c r="Z7302" i="4"/>
  <c r="U7302" i="4" a="1"/>
  <c r="X7302" i="4"/>
  <c r="AA7294" i="4"/>
  <c r="Z7294" i="4"/>
  <c r="X7294" i="4"/>
  <c r="U7294" i="4" a="1"/>
  <c r="Z5762" i="4"/>
  <c r="AA5762" i="4"/>
  <c r="X5762" i="4"/>
  <c r="U5762" i="4" a="1"/>
  <c r="Z5473" i="4"/>
  <c r="AA5473" i="4"/>
  <c r="U5473" i="4" a="1"/>
  <c r="X5473" i="4"/>
  <c r="Z996" i="4"/>
  <c r="AA996" i="4"/>
  <c r="U996" i="4" a="1"/>
  <c r="X996" i="4"/>
  <c r="U910" i="4" a="1"/>
  <c r="AA910" i="4"/>
  <c r="X910" i="4"/>
  <c r="Z910" i="4"/>
  <c r="AA2776" i="4"/>
  <c r="X2776" i="4"/>
  <c r="Z2776" i="4"/>
  <c r="U2776" i="4" a="1"/>
  <c r="AA5456" i="4"/>
  <c r="Z5456" i="4"/>
  <c r="U5456" i="4" a="1"/>
  <c r="X5456" i="4"/>
  <c r="AA4057" i="4"/>
  <c r="U4057" i="4" a="1"/>
  <c r="Z4057" i="4"/>
  <c r="X4057" i="4"/>
  <c r="AA5621" i="4"/>
  <c r="X5621" i="4"/>
  <c r="Z5621" i="4"/>
  <c r="U5621" i="4" a="1"/>
  <c r="AA3929" i="4"/>
  <c r="X3929" i="4"/>
  <c r="Z3929" i="4"/>
  <c r="U3929" i="4" a="1"/>
  <c r="U3389" i="4" a="1"/>
  <c r="Z3389" i="4"/>
  <c r="AA3389" i="4"/>
  <c r="X3389" i="4"/>
  <c r="AA4659" i="4"/>
  <c r="Z4659" i="4"/>
  <c r="U4659" i="4" a="1"/>
  <c r="X4659" i="4"/>
  <c r="AA6327" i="4"/>
  <c r="Z6327" i="4"/>
  <c r="U6327" i="4" a="1"/>
  <c r="X6327" i="4"/>
  <c r="AA5541" i="4"/>
  <c r="U5541" i="4" a="1"/>
  <c r="Z5541" i="4"/>
  <c r="X5541" i="4"/>
  <c r="AA5354" i="4"/>
  <c r="U5354" i="4" a="1"/>
  <c r="X5354" i="4"/>
  <c r="Z5354" i="4"/>
  <c r="AA4558" i="4"/>
  <c r="U4558" i="4" a="1"/>
  <c r="Z4558" i="4"/>
  <c r="X4558" i="4"/>
  <c r="AA7811" i="4"/>
  <c r="U7811" i="4" a="1"/>
  <c r="Z7811" i="4"/>
  <c r="X7811" i="4"/>
  <c r="AA7369" i="4"/>
  <c r="X7369" i="4"/>
  <c r="U7369" i="4" a="1"/>
  <c r="Z7369" i="4"/>
  <c r="AA4281" i="4"/>
  <c r="U4281" i="4" a="1"/>
  <c r="Z4281" i="4"/>
  <c r="X4281" i="4"/>
  <c r="AA2489" i="4"/>
  <c r="Z2489" i="4"/>
  <c r="U2489" i="4" a="1"/>
  <c r="X2489" i="4"/>
  <c r="AA2095" i="4"/>
  <c r="U2095" i="4" a="1"/>
  <c r="Z2095" i="4"/>
  <c r="X2095" i="4"/>
  <c r="X303" i="4"/>
  <c r="Z303" i="4"/>
  <c r="AA303" i="4"/>
  <c r="U303" i="4" a="1"/>
  <c r="AA8244" i="4"/>
  <c r="U8244" i="4" a="1"/>
  <c r="Z8244" i="4"/>
  <c r="X8244" i="4"/>
  <c r="Z4846" i="4"/>
  <c r="U4846" i="4" a="1"/>
  <c r="X4846" i="4"/>
  <c r="AA4846" i="4"/>
  <c r="U7122" i="4" a="1"/>
  <c r="Z7122" i="4"/>
  <c r="AA7122" i="4"/>
  <c r="X7122" i="4"/>
  <c r="AA6514" i="4"/>
  <c r="U6514" i="4" a="1"/>
  <c r="Z6514" i="4"/>
  <c r="X6514" i="4"/>
  <c r="U7745" i="4" a="1"/>
  <c r="Z7745" i="4"/>
  <c r="X7745" i="4"/>
  <c r="AA7745" i="4"/>
  <c r="U677" i="4" a="1"/>
  <c r="AA677" i="4"/>
  <c r="X677" i="4"/>
  <c r="Z677" i="4"/>
  <c r="U512" i="4" a="1"/>
  <c r="AA512" i="4"/>
  <c r="Z512" i="4"/>
  <c r="X512" i="4"/>
  <c r="Z8318" i="4"/>
  <c r="U8318" i="4" a="1"/>
  <c r="AA8318" i="4"/>
  <c r="X8318" i="4"/>
  <c r="Z2272" i="4"/>
  <c r="AA2272" i="4"/>
  <c r="X2272" i="4"/>
  <c r="U2272" i="4" a="1"/>
  <c r="Z1003" i="4"/>
  <c r="X1003" i="4"/>
  <c r="AA1003" i="4"/>
  <c r="U1003" i="4" a="1"/>
  <c r="X525" i="4"/>
  <c r="AA525" i="4"/>
  <c r="Z525" i="4"/>
  <c r="U525" i="4" a="1"/>
  <c r="X4427" i="4"/>
  <c r="AA4427" i="4"/>
  <c r="U4427" i="4" a="1"/>
  <c r="Z4427" i="4"/>
  <c r="AA1662" i="4"/>
  <c r="X1662" i="4"/>
  <c r="U1662" i="4" a="1"/>
  <c r="Z1662" i="4"/>
  <c r="AA2997" i="4"/>
  <c r="X2997" i="4"/>
  <c r="U2997" i="4" a="1"/>
  <c r="Z2997" i="4"/>
  <c r="Z6034" i="4"/>
  <c r="X6034" i="4"/>
  <c r="AA6034" i="4"/>
  <c r="U6034" i="4" a="1"/>
  <c r="X3974" i="4"/>
  <c r="U3974" i="4" a="1"/>
  <c r="Z3974" i="4"/>
  <c r="AA3974" i="4"/>
  <c r="U1324" i="4" a="1"/>
  <c r="X1324" i="4"/>
  <c r="AA1324" i="4"/>
  <c r="Z1324" i="4"/>
  <c r="X3537" i="4"/>
  <c r="Z3537" i="4"/>
  <c r="AA3537" i="4"/>
  <c r="U3537" i="4" a="1"/>
  <c r="U2592" i="4" a="1"/>
  <c r="X2592" i="4"/>
  <c r="AA2592" i="4"/>
  <c r="Z2592" i="4"/>
  <c r="X3681" i="4"/>
  <c r="U3681" i="4" a="1"/>
  <c r="Z3681" i="4"/>
  <c r="AA3681" i="4"/>
  <c r="U943" i="4" a="1"/>
  <c r="X943" i="4"/>
  <c r="Z943" i="4"/>
  <c r="AA943" i="4"/>
  <c r="X6340" i="4"/>
  <c r="U6340" i="4" a="1"/>
  <c r="Z6340" i="4"/>
  <c r="AA6340" i="4"/>
  <c r="AA6492" i="4"/>
  <c r="Z6492" i="4"/>
  <c r="U6492" i="4" a="1"/>
  <c r="X6492" i="4"/>
  <c r="X4687" i="4"/>
  <c r="U4687" i="4" a="1"/>
  <c r="Z4687" i="4"/>
  <c r="AA4687" i="4"/>
  <c r="X4716" i="4"/>
  <c r="U4716" i="4" a="1"/>
  <c r="Z4716" i="4"/>
  <c r="AA4716" i="4"/>
  <c r="Z5884" i="4"/>
  <c r="U5884" i="4" a="1"/>
  <c r="AA5884" i="4"/>
  <c r="X5884" i="4"/>
  <c r="U3063" i="4" a="1"/>
  <c r="Z3063" i="4"/>
  <c r="AA3063" i="4"/>
  <c r="X3063" i="4"/>
  <c r="U2895" i="4" a="1"/>
  <c r="Z2895" i="4"/>
  <c r="AA2895" i="4"/>
  <c r="X2895" i="4"/>
  <c r="U6716" i="4" a="1"/>
  <c r="Z6716" i="4"/>
  <c r="AA6716" i="4"/>
  <c r="X6716" i="4"/>
  <c r="U289" i="4" a="1"/>
  <c r="Z289" i="4"/>
  <c r="AA289" i="4"/>
  <c r="X289" i="4"/>
  <c r="AA6936" i="4"/>
  <c r="U6936" i="4" a="1"/>
  <c r="Z6936" i="4"/>
  <c r="X6936" i="4"/>
  <c r="Z2836" i="4"/>
  <c r="X2836" i="4"/>
  <c r="AA2836" i="4"/>
  <c r="U2836" i="4" a="1"/>
  <c r="X436" i="4"/>
  <c r="Z436" i="4"/>
  <c r="U436" i="4" a="1"/>
  <c r="AA436" i="4"/>
  <c r="Z2727" i="4"/>
  <c r="X2727" i="4"/>
  <c r="U2727" i="4" a="1"/>
  <c r="AA2727" i="4"/>
  <c r="Z6283" i="4"/>
  <c r="X6283" i="4"/>
  <c r="U6283" i="4" a="1"/>
  <c r="AA6283" i="4"/>
  <c r="X3390" i="4"/>
  <c r="Z3390" i="4"/>
  <c r="U3390" i="4" a="1"/>
  <c r="AA3390" i="4"/>
  <c r="X2844" i="4"/>
  <c r="Z2844" i="4"/>
  <c r="U2844" i="4" a="1"/>
  <c r="AA2844" i="4"/>
  <c r="Z2179" i="4"/>
  <c r="U2179" i="4" a="1"/>
  <c r="X2179" i="4"/>
  <c r="AA2179" i="4"/>
  <c r="Z4991" i="4"/>
  <c r="U4991" i="4" a="1"/>
  <c r="AA4991" i="4"/>
  <c r="X4991" i="4"/>
  <c r="X3032" i="4"/>
  <c r="U3032" i="4" a="1"/>
  <c r="AA3032" i="4"/>
  <c r="Z3032" i="4"/>
  <c r="U40" i="4" a="1"/>
  <c r="AA40" i="4"/>
  <c r="X40" i="4"/>
  <c r="Z40" i="4"/>
  <c r="AA786" i="4"/>
  <c r="X786" i="4"/>
  <c r="Z786" i="4"/>
  <c r="U786" i="4" a="1"/>
  <c r="Z1463" i="4"/>
  <c r="X1463" i="4"/>
  <c r="AA1463" i="4"/>
  <c r="U1463" i="4" a="1"/>
  <c r="X7450" i="4"/>
  <c r="AA7450" i="4"/>
  <c r="Z7450" i="4"/>
  <c r="U7450" i="4" a="1"/>
  <c r="X8179" i="4"/>
  <c r="AA8179" i="4"/>
  <c r="Z8179" i="4"/>
  <c r="U8179" i="4" a="1"/>
  <c r="AA2143" i="4"/>
  <c r="X2143" i="4"/>
  <c r="Z2143" i="4"/>
  <c r="U2143" i="4" a="1"/>
  <c r="AA4381" i="4"/>
  <c r="U4381" i="4" a="1"/>
  <c r="Z4381" i="4"/>
  <c r="X4381" i="4"/>
  <c r="AA1781" i="4"/>
  <c r="U1781" i="4" a="1"/>
  <c r="Z1781" i="4"/>
  <c r="X1781" i="4"/>
  <c r="AA852" i="4"/>
  <c r="U852" i="4" a="1"/>
  <c r="X852" i="4"/>
  <c r="Z852" i="4"/>
  <c r="AA9" i="4"/>
  <c r="Z9" i="4"/>
  <c r="X9" i="4"/>
  <c r="U9" i="4" a="1"/>
  <c r="AA7543" i="4"/>
  <c r="Z7543" i="4"/>
  <c r="X7543" i="4"/>
  <c r="U7543" i="4" a="1"/>
  <c r="AA5788" i="4"/>
  <c r="Z5788" i="4"/>
  <c r="X5788" i="4"/>
  <c r="U5788" i="4" a="1"/>
  <c r="AA762" i="4"/>
  <c r="X762" i="4"/>
  <c r="Z762" i="4"/>
  <c r="U762" i="4" a="1"/>
  <c r="X6310" i="4"/>
  <c r="Z6310" i="4"/>
  <c r="U6310" i="4" a="1"/>
  <c r="AA6310" i="4"/>
  <c r="X5889" i="4"/>
  <c r="AA5889" i="4"/>
  <c r="Z5889" i="4"/>
  <c r="U5889" i="4" a="1"/>
  <c r="X6634" i="4"/>
  <c r="Z6634" i="4"/>
  <c r="AA6634" i="4"/>
  <c r="U6634" i="4" a="1"/>
  <c r="Z1877" i="4"/>
  <c r="AA1877" i="4"/>
  <c r="U1877" i="4" a="1"/>
  <c r="X1877" i="4"/>
  <c r="Z2349" i="4"/>
  <c r="X2349" i="4"/>
  <c r="AA2349" i="4"/>
  <c r="U2349" i="4" a="1"/>
  <c r="Z387" i="4"/>
  <c r="X387" i="4"/>
  <c r="U387" i="4" a="1"/>
  <c r="AA387" i="4"/>
  <c r="AA5437" i="4"/>
  <c r="Z5437" i="4"/>
  <c r="X5437" i="4"/>
  <c r="U5437" i="4" a="1"/>
  <c r="U4814" i="4" a="1"/>
  <c r="Z4814" i="4"/>
  <c r="X4814" i="4"/>
  <c r="AA4814" i="4"/>
  <c r="X2646" i="4"/>
  <c r="U2646" i="4" a="1"/>
  <c r="AA2646" i="4"/>
  <c r="Z2646" i="4"/>
  <c r="X6546" i="4"/>
  <c r="AA6546" i="4"/>
  <c r="U6546" i="4" a="1"/>
  <c r="Z6546" i="4"/>
  <c r="Z6135" i="4"/>
  <c r="X6135" i="4"/>
  <c r="U6135" i="4" a="1"/>
  <c r="AA6135" i="4"/>
  <c r="X5443" i="4"/>
  <c r="U5443" i="4" a="1"/>
  <c r="Z5443" i="4"/>
  <c r="AA5443" i="4"/>
  <c r="AA3110" i="4"/>
  <c r="U3110" i="4" a="1"/>
  <c r="Z3110" i="4"/>
  <c r="X3110" i="4"/>
  <c r="U1965" i="4" a="1"/>
  <c r="Z1965" i="4"/>
  <c r="AA1965" i="4"/>
  <c r="X1965" i="4"/>
  <c r="U7592" i="4" a="1"/>
  <c r="Z7592" i="4"/>
  <c r="AA7592" i="4"/>
  <c r="X7592" i="4"/>
  <c r="AA8070" i="4"/>
  <c r="Z8070" i="4"/>
  <c r="U8070" i="4" a="1"/>
  <c r="X8070" i="4"/>
  <c r="U4101" i="4" a="1"/>
  <c r="Z4101" i="4"/>
  <c r="AA4101" i="4"/>
  <c r="X4101" i="4"/>
  <c r="AA6007" i="4"/>
  <c r="Z6007" i="4"/>
  <c r="U6007" i="4" a="1"/>
  <c r="X6007" i="4"/>
  <c r="AA6188" i="4"/>
  <c r="U6188" i="4" a="1"/>
  <c r="Z6188" i="4"/>
  <c r="X6188" i="4"/>
  <c r="Z6389" i="4"/>
  <c r="X6389" i="4"/>
  <c r="AA6389" i="4"/>
  <c r="U6389" i="4" a="1"/>
  <c r="Z7160" i="4"/>
  <c r="X7160" i="4"/>
  <c r="U7160" i="4" a="1"/>
  <c r="AA7160" i="4"/>
  <c r="Z2264" i="4"/>
  <c r="X2264" i="4"/>
  <c r="U2264" i="4" a="1"/>
  <c r="AA2264" i="4"/>
  <c r="Z3489" i="4"/>
  <c r="X3489" i="4"/>
  <c r="AA3489" i="4"/>
  <c r="U3489" i="4" a="1"/>
  <c r="Z2771" i="4"/>
  <c r="X2771" i="4"/>
  <c r="U2771" i="4" a="1"/>
  <c r="AA2771" i="4"/>
  <c r="Z4456" i="4"/>
  <c r="X4456" i="4"/>
  <c r="AA4456" i="4"/>
  <c r="U4456" i="4" a="1"/>
  <c r="Z3066" i="4"/>
  <c r="U3066" i="4" a="1"/>
  <c r="AA3066" i="4"/>
  <c r="X3066" i="4"/>
  <c r="Z3642" i="4"/>
  <c r="U3642" i="4" a="1"/>
  <c r="AA3642" i="4"/>
  <c r="X3642" i="4"/>
  <c r="Z1964" i="4"/>
  <c r="U1964" i="4" a="1"/>
  <c r="AA1964" i="4"/>
  <c r="X1964" i="4"/>
  <c r="Z1090" i="4"/>
  <c r="U1090" i="4" a="1"/>
  <c r="AA1090" i="4"/>
  <c r="X1090" i="4"/>
  <c r="U2405" i="4" a="1"/>
  <c r="X2405" i="4"/>
  <c r="Z2405" i="4"/>
  <c r="AA2405" i="4"/>
  <c r="Z2077" i="4"/>
  <c r="X2077" i="4"/>
  <c r="U2077" i="4" a="1"/>
  <c r="AA2077" i="4"/>
  <c r="Z2247" i="4"/>
  <c r="AA2247" i="4"/>
  <c r="U2247" i="4" a="1"/>
  <c r="X2247" i="4"/>
  <c r="Z5898" i="4"/>
  <c r="U5898" i="4" a="1"/>
  <c r="AA5898" i="4"/>
  <c r="X5898" i="4"/>
  <c r="Z7255" i="4"/>
  <c r="U7255" i="4" a="1"/>
  <c r="AA7255" i="4"/>
  <c r="X7255" i="4"/>
  <c r="U5564" i="4" a="1"/>
  <c r="AA5564" i="4"/>
  <c r="Z5564" i="4"/>
  <c r="X5564" i="4"/>
  <c r="AA2925" i="4"/>
  <c r="U2925" i="4" a="1"/>
  <c r="Z2925" i="4"/>
  <c r="X2925" i="4"/>
  <c r="AA7726" i="4"/>
  <c r="U7726" i="4" a="1"/>
  <c r="Z7726" i="4"/>
  <c r="X7726" i="4"/>
  <c r="AA1171" i="4"/>
  <c r="Z1171" i="4"/>
  <c r="U1171" i="4" a="1"/>
  <c r="X1171" i="4"/>
  <c r="AA6222" i="4"/>
  <c r="Z6222" i="4"/>
  <c r="U6222" i="4" a="1"/>
  <c r="X6222" i="4"/>
  <c r="U4727" i="4" a="1"/>
  <c r="Z4727" i="4"/>
  <c r="X4727" i="4"/>
  <c r="AA4727" i="4"/>
  <c r="U409" i="4" a="1"/>
  <c r="AA409" i="4"/>
  <c r="Z409" i="4"/>
  <c r="X409" i="4"/>
  <c r="U6420" i="4" a="1"/>
  <c r="Z6420" i="4"/>
  <c r="AA6420" i="4"/>
  <c r="X6420" i="4"/>
  <c r="Z3767" i="4"/>
  <c r="AA3767" i="4"/>
  <c r="U3767" i="4" a="1"/>
  <c r="X3767" i="4"/>
  <c r="AA5776" i="4"/>
  <c r="Z5776" i="4"/>
  <c r="X5776" i="4"/>
  <c r="U5776" i="4" a="1"/>
  <c r="U4664" i="4" a="1"/>
  <c r="AA4664" i="4"/>
  <c r="Z4664" i="4"/>
  <c r="X4664" i="4"/>
  <c r="X4193" i="4"/>
  <c r="AA4193" i="4"/>
  <c r="U4193" i="4" a="1"/>
  <c r="Z4193" i="4"/>
  <c r="X6778" i="4"/>
  <c r="AA6778" i="4"/>
  <c r="Z6778" i="4"/>
  <c r="U6778" i="4" a="1"/>
  <c r="X6841" i="4"/>
  <c r="U6841" i="4" a="1"/>
  <c r="Z6841" i="4"/>
  <c r="AA6841" i="4"/>
  <c r="X5391" i="4"/>
  <c r="U5391" i="4" a="1"/>
  <c r="AA5391" i="4"/>
  <c r="Z5391" i="4"/>
  <c r="X5101" i="4"/>
  <c r="AA5101" i="4"/>
  <c r="Z5101" i="4"/>
  <c r="U5101" i="4" a="1"/>
  <c r="X6280" i="4"/>
  <c r="AA6280" i="4"/>
  <c r="Z6280" i="4"/>
  <c r="U6280" i="4" a="1"/>
  <c r="X3053" i="4"/>
  <c r="AA3053" i="4"/>
  <c r="U3053" i="4" a="1"/>
  <c r="Z3053" i="4"/>
  <c r="AA2127" i="4"/>
  <c r="U2127" i="4" a="1"/>
  <c r="X2127" i="4"/>
  <c r="Z2127" i="4"/>
  <c r="AA3775" i="4"/>
  <c r="U3775" i="4" a="1"/>
  <c r="X3775" i="4"/>
  <c r="Z3775" i="4"/>
  <c r="Z4012" i="4"/>
  <c r="AA4012" i="4"/>
  <c r="X4012" i="4"/>
  <c r="U4012" i="4" a="1"/>
  <c r="AA688" i="4"/>
  <c r="X688" i="4"/>
  <c r="U688" i="4" a="1"/>
  <c r="Z688" i="4"/>
  <c r="AA6728" i="4"/>
  <c r="X6728" i="4"/>
  <c r="U6728" i="4" a="1"/>
  <c r="Z6728" i="4"/>
  <c r="X8241" i="4"/>
  <c r="AA8241" i="4"/>
  <c r="U8241" i="4" a="1"/>
  <c r="Z8241" i="4"/>
  <c r="X580" i="4"/>
  <c r="U580" i="4" a="1"/>
  <c r="AA580" i="4"/>
  <c r="Z580" i="4"/>
  <c r="X7901" i="4"/>
  <c r="U7901" i="4" a="1"/>
  <c r="AA7901" i="4"/>
  <c r="Z7901" i="4"/>
  <c r="X2520" i="4"/>
  <c r="AA2520" i="4"/>
  <c r="U2520" i="4" a="1"/>
  <c r="Z2520" i="4"/>
  <c r="X2348" i="4"/>
  <c r="Z2348" i="4"/>
  <c r="U2348" i="4" a="1"/>
  <c r="AA2348" i="4"/>
  <c r="Z109" i="4"/>
  <c r="X109" i="4"/>
  <c r="U109" i="4" a="1"/>
  <c r="AA109" i="4"/>
  <c r="Z7067" i="4"/>
  <c r="X7067" i="4"/>
  <c r="U7067" i="4" a="1"/>
  <c r="AA7067" i="4"/>
  <c r="U98" i="4" a="1"/>
  <c r="X98" i="4"/>
  <c r="AA98" i="4"/>
  <c r="Z98" i="4"/>
  <c r="Z8288" i="4"/>
  <c r="X8288" i="4"/>
  <c r="U8288" i="4" a="1"/>
  <c r="AA8288" i="4"/>
  <c r="AA6727" i="4"/>
  <c r="X6727" i="4"/>
  <c r="U6727" i="4" a="1"/>
  <c r="Z6727" i="4"/>
  <c r="X5381" i="4"/>
  <c r="U5381" i="4" a="1"/>
  <c r="Z5381" i="4"/>
  <c r="AA5381" i="4"/>
  <c r="U4301" i="4" a="1"/>
  <c r="AA4301" i="4"/>
  <c r="X4301" i="4"/>
  <c r="Z4301" i="4"/>
  <c r="U4372" i="4" a="1"/>
  <c r="X4372" i="4"/>
  <c r="AA4372" i="4"/>
  <c r="Z4372" i="4"/>
  <c r="U1508" i="4" a="1"/>
  <c r="AA1508" i="4"/>
  <c r="X1508" i="4"/>
  <c r="Z1508" i="4"/>
  <c r="U6122" i="4" a="1"/>
  <c r="X6122" i="4"/>
  <c r="AA6122" i="4"/>
  <c r="Z6122" i="4"/>
  <c r="AA3674" i="4"/>
  <c r="X3674" i="4"/>
  <c r="U3674" i="4" a="1"/>
  <c r="Z3674" i="4"/>
  <c r="U7257" i="4" a="1"/>
  <c r="X7257" i="4"/>
  <c r="AA7257" i="4"/>
  <c r="Z7257" i="4"/>
  <c r="U1656" i="4" a="1"/>
  <c r="Z1656" i="4"/>
  <c r="X1656" i="4"/>
  <c r="AA1656" i="4"/>
  <c r="U2939" i="4" a="1"/>
  <c r="X2939" i="4"/>
  <c r="Z2939" i="4"/>
  <c r="AA2939" i="4"/>
  <c r="Z893" i="4"/>
  <c r="U893" i="4" a="1"/>
  <c r="X893" i="4"/>
  <c r="AA893" i="4"/>
  <c r="AA5123" i="4"/>
  <c r="X5123" i="4"/>
  <c r="U5123" i="4" a="1"/>
  <c r="Z5123" i="4"/>
  <c r="X858" i="4"/>
  <c r="Z858" i="4"/>
  <c r="AA858" i="4"/>
  <c r="U858" i="4" a="1"/>
  <c r="U5420" i="4" a="1"/>
  <c r="AA5420" i="4"/>
  <c r="X5420" i="4"/>
  <c r="Z5420" i="4"/>
  <c r="Z1087" i="4"/>
  <c r="U1087" i="4" a="1"/>
  <c r="AA1087" i="4"/>
  <c r="X1087" i="4"/>
  <c r="Z3359" i="4"/>
  <c r="AA3359" i="4"/>
  <c r="X3359" i="4"/>
  <c r="U3359" i="4" a="1"/>
  <c r="Z3123" i="4"/>
  <c r="AA3123" i="4"/>
  <c r="U3123" i="4" a="1"/>
  <c r="X3123" i="4"/>
  <c r="Z6159" i="4"/>
  <c r="AA6159" i="4"/>
  <c r="U6159" i="4" a="1"/>
  <c r="X6159" i="4"/>
  <c r="Z553" i="4"/>
  <c r="AA553" i="4"/>
  <c r="U553" i="4" a="1"/>
  <c r="X553" i="4"/>
  <c r="U8286" i="4" a="1"/>
  <c r="AA8286" i="4"/>
  <c r="Z8286" i="4"/>
  <c r="X8286" i="4"/>
  <c r="Z6433" i="4"/>
  <c r="X6433" i="4"/>
  <c r="AA6433" i="4"/>
  <c r="U6433" i="4" a="1"/>
  <c r="X4178" i="4"/>
  <c r="Z4178" i="4"/>
  <c r="AA4178" i="4"/>
  <c r="U4178" i="4" a="1"/>
  <c r="X3471" i="4"/>
  <c r="Z3471" i="4"/>
  <c r="AA3471" i="4"/>
  <c r="U3471" i="4" a="1"/>
  <c r="X5010" i="4"/>
  <c r="Z5010" i="4"/>
  <c r="AA5010" i="4"/>
  <c r="U5010" i="4" a="1"/>
  <c r="Z2971" i="4"/>
  <c r="X2971" i="4"/>
  <c r="AA2971" i="4"/>
  <c r="U2971" i="4" a="1"/>
  <c r="AA6720" i="4"/>
  <c r="X6720" i="4"/>
  <c r="Z6720" i="4"/>
  <c r="U6720" i="4" a="1"/>
  <c r="X5412" i="4"/>
  <c r="U5412" i="4" a="1"/>
  <c r="AA5412" i="4"/>
  <c r="Z5412" i="4"/>
  <c r="U3234" i="4" a="1"/>
  <c r="AA3234" i="4"/>
  <c r="X3234" i="4"/>
  <c r="Z3234" i="4"/>
  <c r="U7764" i="4" a="1"/>
  <c r="AA7764" i="4"/>
  <c r="X7764" i="4"/>
  <c r="Z7764" i="4"/>
  <c r="U2204" i="4" a="1"/>
  <c r="X2204" i="4"/>
  <c r="AA2204" i="4"/>
  <c r="Z2204" i="4"/>
  <c r="U7035" i="4" a="1"/>
  <c r="X7035" i="4"/>
  <c r="AA7035" i="4"/>
  <c r="Z7035" i="4"/>
  <c r="Z7239" i="4"/>
  <c r="AA7239" i="4"/>
  <c r="X7239" i="4"/>
  <c r="U7239" i="4" a="1"/>
  <c r="X4245" i="4"/>
  <c r="Z4245" i="4"/>
  <c r="U4245" i="4" a="1"/>
  <c r="AA4245" i="4"/>
  <c r="Z5594" i="4"/>
  <c r="U5594" i="4" a="1"/>
  <c r="X5594" i="4"/>
  <c r="AA5594" i="4"/>
  <c r="Z3419" i="4"/>
  <c r="U3419" i="4" a="1"/>
  <c r="X3419" i="4"/>
  <c r="AA3419" i="4"/>
  <c r="Z4353" i="4"/>
  <c r="AA4353" i="4"/>
  <c r="U4353" i="4" a="1"/>
  <c r="X4353" i="4"/>
  <c r="Z4517" i="4"/>
  <c r="AA4517" i="4"/>
  <c r="U4517" i="4" a="1"/>
  <c r="X4517" i="4"/>
  <c r="X45" i="4"/>
  <c r="U45" i="4" a="1"/>
  <c r="AA45" i="4"/>
  <c r="Z45" i="4"/>
  <c r="U8284" i="4" a="1"/>
  <c r="AA8284" i="4"/>
  <c r="X8284" i="4"/>
  <c r="Z8284" i="4"/>
  <c r="X5209" i="4"/>
  <c r="AA5209" i="4"/>
  <c r="U5209" i="4" a="1"/>
  <c r="Z5209" i="4"/>
  <c r="X557" i="4"/>
  <c r="Z557" i="4"/>
  <c r="U557" i="4" a="1"/>
  <c r="AA557" i="4"/>
  <c r="Z1707" i="4"/>
  <c r="X1707" i="4"/>
  <c r="U1707" i="4" a="1"/>
  <c r="AA1707" i="4"/>
  <c r="Z4132" i="4"/>
  <c r="AA4132" i="4"/>
  <c r="U4132" i="4" a="1"/>
  <c r="X4132" i="4"/>
  <c r="Z1105" i="4"/>
  <c r="AA1105" i="4"/>
  <c r="U1105" i="4" a="1"/>
  <c r="X1105" i="4"/>
  <c r="Z2563" i="4"/>
  <c r="U2563" i="4" a="1"/>
  <c r="X2563" i="4"/>
  <c r="AA2563" i="4"/>
  <c r="Z3572" i="4"/>
  <c r="U3572" i="4" a="1"/>
  <c r="X3572" i="4"/>
  <c r="AA3572" i="4"/>
  <c r="Z4962" i="4"/>
  <c r="X4962" i="4"/>
  <c r="U4962" i="4" a="1"/>
  <c r="AA4962" i="4"/>
  <c r="AA4961" i="4"/>
  <c r="X4961" i="4"/>
  <c r="Z4961" i="4"/>
  <c r="U4961" i="4" a="1"/>
  <c r="Z4090" i="4"/>
  <c r="X4090" i="4"/>
  <c r="AA4090" i="4"/>
  <c r="U4090" i="4" a="1"/>
  <c r="X4974" i="4"/>
  <c r="AA4974" i="4"/>
  <c r="U4974" i="4" a="1"/>
  <c r="Z4974" i="4"/>
  <c r="X4668" i="4"/>
  <c r="Z4668" i="4"/>
  <c r="AA4668" i="4"/>
  <c r="U4668" i="4" a="1"/>
  <c r="Z4458" i="4"/>
  <c r="X4458" i="4"/>
  <c r="U4458" i="4" a="1"/>
  <c r="AA4458" i="4"/>
  <c r="X86" i="4"/>
  <c r="Z86" i="4"/>
  <c r="U86" i="4" a="1"/>
  <c r="AA86" i="4"/>
  <c r="X2402" i="4"/>
  <c r="U2402" i="4" a="1"/>
  <c r="AA2402" i="4"/>
  <c r="Z2402" i="4"/>
  <c r="X2508" i="4"/>
  <c r="U2508" i="4" a="1"/>
  <c r="AA2508" i="4"/>
  <c r="Z2508" i="4"/>
  <c r="Z4066" i="4"/>
  <c r="U4066" i="4" a="1"/>
  <c r="X4066" i="4"/>
  <c r="AA4066" i="4"/>
  <c r="X566" i="4"/>
  <c r="Z566" i="4"/>
  <c r="U566" i="4" a="1"/>
  <c r="AA566" i="4"/>
  <c r="X1888" i="4"/>
  <c r="Z1888" i="4"/>
  <c r="U1888" i="4" a="1"/>
  <c r="AA1888" i="4"/>
  <c r="X1764" i="4"/>
  <c r="Z1764" i="4"/>
  <c r="U1764" i="4" a="1"/>
  <c r="AA1764" i="4"/>
  <c r="Z7775" i="4"/>
  <c r="U7775" i="4" a="1"/>
  <c r="X7775" i="4"/>
  <c r="AA7775" i="4"/>
  <c r="AA2342" i="4"/>
  <c r="Z2342" i="4"/>
  <c r="U2342" i="4" a="1"/>
  <c r="X2342" i="4"/>
  <c r="Z7733" i="4"/>
  <c r="X7733" i="4"/>
  <c r="AA7733" i="4"/>
  <c r="U7733" i="4" a="1"/>
  <c r="X1433" i="4"/>
  <c r="U1433" i="4" a="1"/>
  <c r="AA1433" i="4"/>
  <c r="Z1433" i="4"/>
  <c r="X4499" i="4"/>
  <c r="AA4499" i="4"/>
  <c r="U4499" i="4" a="1"/>
  <c r="Z4499" i="4"/>
  <c r="U5888" i="4" a="1"/>
  <c r="X5888" i="4"/>
  <c r="AA5888" i="4"/>
  <c r="Z5888" i="4"/>
  <c r="U5777" i="4" a="1"/>
  <c r="X5777" i="4"/>
  <c r="AA5777" i="4"/>
  <c r="Z5777" i="4"/>
  <c r="AA2960" i="4"/>
  <c r="X2960" i="4"/>
  <c r="Z2960" i="4"/>
  <c r="U2960" i="4" a="1"/>
  <c r="X6521" i="4"/>
  <c r="U6521" i="4" a="1"/>
  <c r="Z6521" i="4"/>
  <c r="AA6521" i="4"/>
  <c r="AA833" i="4"/>
  <c r="X833" i="4"/>
  <c r="U833" i="4" a="1"/>
  <c r="Z833" i="4"/>
  <c r="X2315" i="4"/>
  <c r="AA2315" i="4"/>
  <c r="U2315" i="4" a="1"/>
  <c r="Z2315" i="4"/>
  <c r="Z4093" i="4"/>
  <c r="AA4093" i="4"/>
  <c r="X4093" i="4"/>
  <c r="U4093" i="4" a="1"/>
  <c r="AA561" i="4"/>
  <c r="Z561" i="4"/>
  <c r="X561" i="4"/>
  <c r="U561" i="4" a="1"/>
  <c r="X5592" i="4"/>
  <c r="AA5592" i="4"/>
  <c r="Z5592" i="4"/>
  <c r="U5592" i="4" a="1"/>
  <c r="Z7715" i="4"/>
  <c r="AA7715" i="4"/>
  <c r="X7715" i="4"/>
  <c r="U7715" i="4" a="1"/>
  <c r="U1481" i="4" a="1"/>
  <c r="Z1481" i="4"/>
  <c r="AA1481" i="4"/>
  <c r="X1481" i="4"/>
  <c r="X5369" i="4"/>
  <c r="Z5369" i="4"/>
  <c r="U5369" i="4" a="1"/>
  <c r="AA5369" i="4"/>
  <c r="U6696" i="4" a="1"/>
  <c r="Z6696" i="4"/>
  <c r="AA6696" i="4"/>
  <c r="X6696" i="4"/>
  <c r="U1252" i="4" a="1"/>
  <c r="X1252" i="4"/>
  <c r="AA1252" i="4"/>
  <c r="Z1252" i="4"/>
  <c r="U1657" i="4" a="1"/>
  <c r="Z1657" i="4"/>
  <c r="AA1657" i="4"/>
  <c r="X1657" i="4"/>
  <c r="U6758" i="4" a="1"/>
  <c r="AA6758" i="4"/>
  <c r="X6758" i="4"/>
  <c r="Z6758" i="4"/>
  <c r="U5361" i="4" a="1"/>
  <c r="X5361" i="4"/>
  <c r="AA5361" i="4"/>
  <c r="Z5361" i="4"/>
  <c r="Z3991" i="4"/>
  <c r="U3991" i="4" a="1"/>
  <c r="AA3991" i="4"/>
  <c r="X3991" i="4"/>
  <c r="Z7511" i="4"/>
  <c r="U7511" i="4" a="1"/>
  <c r="AA7511" i="4"/>
  <c r="X7511" i="4"/>
  <c r="U560" i="4" a="1"/>
  <c r="AA560" i="4"/>
  <c r="Z560" i="4"/>
  <c r="X560" i="4"/>
  <c r="X1038" i="4"/>
  <c r="AA1038" i="4"/>
  <c r="U1038" i="4" a="1"/>
  <c r="Z1038" i="4"/>
  <c r="X7507" i="4"/>
  <c r="U7507" i="4" a="1"/>
  <c r="AA7507" i="4"/>
  <c r="Z7507" i="4"/>
  <c r="Z1079" i="4"/>
  <c r="AA1079" i="4"/>
  <c r="U1079" i="4" a="1"/>
  <c r="X1079" i="4"/>
  <c r="X5820" i="4"/>
  <c r="AA5820" i="4"/>
  <c r="Z5820" i="4"/>
  <c r="U5820" i="4" a="1"/>
  <c r="X4608" i="4"/>
  <c r="AA4608" i="4"/>
  <c r="U4608" i="4" a="1"/>
  <c r="Z4608" i="4"/>
  <c r="X297" i="4"/>
  <c r="Z297" i="4"/>
  <c r="U297" i="4" a="1"/>
  <c r="AA297" i="4"/>
  <c r="X7057" i="4"/>
  <c r="AA7057" i="4"/>
  <c r="Z7057" i="4"/>
  <c r="U7057" i="4" a="1"/>
  <c r="X6262" i="4"/>
  <c r="AA6262" i="4"/>
  <c r="Z6262" i="4"/>
  <c r="U6262" i="4" a="1"/>
  <c r="U7338" i="4" a="1"/>
  <c r="Z7338" i="4"/>
  <c r="X7338" i="4"/>
  <c r="AA7338" i="4"/>
  <c r="Z7617" i="4"/>
  <c r="U7617" i="4" a="1"/>
  <c r="X7617" i="4"/>
  <c r="AA7617" i="4"/>
  <c r="U1894" i="4" a="1"/>
  <c r="Z1894" i="4"/>
  <c r="X1894" i="4"/>
  <c r="AA1894" i="4"/>
  <c r="Z180" i="4"/>
  <c r="AA180" i="4"/>
  <c r="U180" i="4" a="1"/>
  <c r="X180" i="4"/>
  <c r="Z8021" i="4"/>
  <c r="X8021" i="4"/>
  <c r="AA8021" i="4"/>
  <c r="U8021" i="4" a="1"/>
  <c r="Z2157" i="4"/>
  <c r="U2157" i="4" a="1"/>
  <c r="X2157" i="4"/>
  <c r="AA2157" i="4"/>
  <c r="Z1689" i="4"/>
  <c r="U1689" i="4" a="1"/>
  <c r="X1689" i="4"/>
  <c r="AA1689" i="4"/>
  <c r="Z2080" i="4"/>
  <c r="X2080" i="4"/>
  <c r="U2080" i="4" a="1"/>
  <c r="AA2080" i="4"/>
  <c r="X8053" i="4"/>
  <c r="Z8053" i="4"/>
  <c r="AA8053" i="4"/>
  <c r="U8053" i="4" a="1"/>
  <c r="AA6713" i="4"/>
  <c r="Z6713" i="4"/>
  <c r="U6713" i="4" a="1"/>
  <c r="X6713" i="4"/>
  <c r="Z8207" i="4"/>
  <c r="U8207" i="4" a="1"/>
  <c r="AA8207" i="4"/>
  <c r="X8207" i="4"/>
  <c r="Z740" i="4"/>
  <c r="AA740" i="4"/>
  <c r="U740" i="4" a="1"/>
  <c r="X740" i="4"/>
  <c r="X8105" i="4"/>
  <c r="U8105" i="4" a="1"/>
  <c r="Z8105" i="4"/>
  <c r="AA8105" i="4"/>
  <c r="U424" i="4" a="1"/>
  <c r="Z424" i="4"/>
  <c r="AA424" i="4"/>
  <c r="X424" i="4"/>
  <c r="U6111" i="4" a="1"/>
  <c r="AA6111" i="4"/>
  <c r="X6111" i="4"/>
  <c r="Z6111" i="4"/>
  <c r="U4177" i="4" a="1"/>
  <c r="Z4177" i="4"/>
  <c r="AA4177" i="4"/>
  <c r="X4177" i="4"/>
  <c r="U1962" i="4" a="1"/>
  <c r="Z1962" i="4"/>
  <c r="AA1962" i="4"/>
  <c r="X1962" i="4"/>
  <c r="U7961" i="4" a="1"/>
  <c r="AA7961" i="4"/>
  <c r="X7961" i="4"/>
  <c r="Z7961" i="4"/>
  <c r="U5492" i="4" a="1"/>
  <c r="X5492" i="4"/>
  <c r="AA5492" i="4"/>
  <c r="Z5492" i="4"/>
  <c r="AA4987" i="4"/>
  <c r="U4987" i="4" a="1"/>
  <c r="X4987" i="4"/>
  <c r="Z4987" i="4"/>
  <c r="X8273" i="4"/>
  <c r="U8273" i="4" a="1"/>
  <c r="AA8273" i="4"/>
  <c r="Z8273" i="4"/>
  <c r="X7606" i="4"/>
  <c r="U7606" i="4" a="1"/>
  <c r="AA7606" i="4"/>
  <c r="Z7606" i="4"/>
  <c r="AA5434" i="4"/>
  <c r="U5434" i="4" a="1"/>
  <c r="Z5434" i="4"/>
  <c r="X5434" i="4"/>
  <c r="U6038" i="4" a="1"/>
  <c r="Z6038" i="4"/>
  <c r="X6038" i="4"/>
  <c r="AA6038" i="4"/>
  <c r="U7892" i="4" a="1"/>
  <c r="Z7892" i="4"/>
  <c r="X7892" i="4"/>
  <c r="AA7892" i="4"/>
  <c r="U6330" i="4" a="1"/>
  <c r="X6330" i="4"/>
  <c r="AA6330" i="4"/>
  <c r="Z6330" i="4"/>
  <c r="U934" i="4" a="1"/>
  <c r="X934" i="4"/>
  <c r="AA934" i="4"/>
  <c r="Z934" i="4"/>
  <c r="U4155" i="4" a="1"/>
  <c r="AA4155" i="4"/>
  <c r="X4155" i="4"/>
  <c r="Z4155" i="4"/>
  <c r="U1310" i="4" a="1"/>
  <c r="AA1310" i="4"/>
  <c r="X1310" i="4"/>
  <c r="Z1310" i="4"/>
  <c r="U2681" i="4" a="1"/>
  <c r="AA2681" i="4"/>
  <c r="X2681" i="4"/>
  <c r="Z2681" i="4"/>
  <c r="AA7753" i="4"/>
  <c r="U7753" i="4" a="1"/>
  <c r="X7753" i="4"/>
  <c r="Z7753" i="4"/>
  <c r="AA1411" i="4"/>
  <c r="Z1411" i="4"/>
  <c r="X1411" i="4"/>
  <c r="U1411" i="4" a="1"/>
  <c r="U5182" i="4" a="1"/>
  <c r="X5182" i="4"/>
  <c r="AA5182" i="4"/>
  <c r="Z5182" i="4"/>
  <c r="X4826" i="4"/>
  <c r="U4826" i="4" a="1"/>
  <c r="AA4826" i="4"/>
  <c r="Z4826" i="4"/>
  <c r="X1745" i="4"/>
  <c r="AA1745" i="4"/>
  <c r="Z1745" i="4"/>
  <c r="U1745" i="4" a="1"/>
  <c r="X5722" i="4"/>
  <c r="AA5722" i="4"/>
  <c r="Z5722" i="4"/>
  <c r="U5722" i="4" a="1"/>
  <c r="X856" i="4"/>
  <c r="Z856" i="4"/>
  <c r="U856" i="4" a="1"/>
  <c r="AA856" i="4"/>
  <c r="X3530" i="4"/>
  <c r="AA3530" i="4"/>
  <c r="Z3530" i="4"/>
  <c r="U3530" i="4" a="1"/>
  <c r="X2668" i="4"/>
  <c r="Z2668" i="4"/>
  <c r="AA2668" i="4"/>
  <c r="U2668" i="4" a="1"/>
  <c r="X4994" i="4"/>
  <c r="Z4994" i="4"/>
  <c r="AA4994" i="4"/>
  <c r="U4994" i="4" a="1"/>
  <c r="AA4205" i="4"/>
  <c r="X4205" i="4"/>
  <c r="U4205" i="4" a="1"/>
  <c r="Z4205" i="4"/>
  <c r="Z6074" i="4"/>
  <c r="AA6074" i="4"/>
  <c r="U6074" i="4" a="1"/>
  <c r="X6074" i="4"/>
  <c r="U6432" i="4" a="1"/>
  <c r="AA6432" i="4"/>
  <c r="Z6432" i="4"/>
  <c r="X6432" i="4"/>
  <c r="U7098" i="4" a="1"/>
  <c r="X7098" i="4"/>
  <c r="AA7098" i="4"/>
  <c r="Z7098" i="4"/>
  <c r="X3771" i="4"/>
  <c r="AA3771" i="4"/>
  <c r="U3771" i="4" a="1"/>
  <c r="Z3771" i="4"/>
  <c r="U5429" i="4" a="1"/>
  <c r="AA5429" i="4"/>
  <c r="Z5429" i="4"/>
  <c r="X5429" i="4"/>
  <c r="U6109" i="4" a="1"/>
  <c r="AA6109" i="4"/>
  <c r="Z6109" i="4"/>
  <c r="X6109" i="4"/>
  <c r="U6554" i="4" a="1"/>
  <c r="AA6554" i="4"/>
  <c r="Z6554" i="4"/>
  <c r="X6554" i="4"/>
  <c r="Z6458" i="4"/>
  <c r="AA6458" i="4"/>
  <c r="U6458" i="4" a="1"/>
  <c r="X6458" i="4"/>
  <c r="X5084" i="4"/>
  <c r="AA5084" i="4"/>
  <c r="U5084" i="4" a="1"/>
  <c r="Z5084" i="4"/>
  <c r="X7396" i="4"/>
  <c r="AA7396" i="4"/>
  <c r="U7396" i="4" a="1"/>
  <c r="Z7396" i="4"/>
  <c r="X4079" i="4"/>
  <c r="U4079" i="4" a="1"/>
  <c r="AA4079" i="4"/>
  <c r="Z4079" i="4"/>
  <c r="X1754" i="4"/>
  <c r="AA1754" i="4"/>
  <c r="U1754" i="4" a="1"/>
  <c r="Z1754" i="4"/>
  <c r="AA7324" i="4"/>
  <c r="U7324" i="4" a="1"/>
  <c r="X7324" i="4"/>
  <c r="Z7324" i="4"/>
  <c r="U1717" i="4" a="1"/>
  <c r="AA1717" i="4"/>
  <c r="X1717" i="4"/>
  <c r="Z1717" i="4"/>
  <c r="X737" i="4"/>
  <c r="U737" i="4" a="1"/>
  <c r="AA737" i="4"/>
  <c r="Z737" i="4"/>
  <c r="X1362" i="4"/>
  <c r="U1362" i="4" a="1"/>
  <c r="Z1362" i="4"/>
  <c r="AA1362" i="4"/>
  <c r="X322" i="4"/>
  <c r="Z322" i="4"/>
  <c r="U322" i="4" a="1"/>
  <c r="AA322" i="4"/>
  <c r="X5549" i="4"/>
  <c r="U5549" i="4" a="1"/>
  <c r="Z5549" i="4"/>
  <c r="AA5549" i="4"/>
  <c r="X217" i="4"/>
  <c r="Z217" i="4"/>
  <c r="U217" i="4" a="1"/>
  <c r="AA217" i="4"/>
  <c r="AA4842" i="4"/>
  <c r="U4842" i="4" a="1"/>
  <c r="Z4842" i="4"/>
  <c r="X4842" i="4"/>
  <c r="AA7835" i="4"/>
  <c r="U7835" i="4" a="1"/>
  <c r="Z7835" i="4"/>
  <c r="X7835" i="4"/>
  <c r="U5347" i="4" a="1"/>
  <c r="Z5347" i="4"/>
  <c r="AA5347" i="4"/>
  <c r="X5347" i="4"/>
  <c r="U7263" i="4" a="1"/>
  <c r="AA7263" i="4"/>
  <c r="Z7263" i="4"/>
  <c r="X7263" i="4"/>
  <c r="U638" i="4" a="1"/>
  <c r="Z638" i="4"/>
  <c r="X638" i="4"/>
  <c r="AA638" i="4"/>
  <c r="Z7482" i="4"/>
  <c r="U7482" i="4" a="1"/>
  <c r="X7482" i="4"/>
  <c r="AA7482" i="4"/>
  <c r="U3147" i="4" a="1"/>
  <c r="Z3147" i="4"/>
  <c r="X3147" i="4"/>
  <c r="AA3147" i="4"/>
  <c r="Z1201" i="4"/>
  <c r="U1201" i="4" a="1"/>
  <c r="X1201" i="4"/>
  <c r="AA1201" i="4"/>
  <c r="Z177" i="4"/>
  <c r="X177" i="4"/>
  <c r="AA177" i="4"/>
  <c r="U177" i="4" a="1"/>
  <c r="Z5637" i="4"/>
  <c r="AA5637" i="4"/>
  <c r="X5637" i="4"/>
  <c r="U5637" i="4" a="1"/>
  <c r="Z3879" i="4"/>
  <c r="AA3879" i="4"/>
  <c r="X3879" i="4"/>
  <c r="U3879" i="4" a="1"/>
  <c r="Z2509" i="4"/>
  <c r="AA2509" i="4"/>
  <c r="X2509" i="4"/>
  <c r="U2509" i="4" a="1"/>
  <c r="AA2715" i="4"/>
  <c r="Z2715" i="4"/>
  <c r="U2715" i="4" a="1"/>
  <c r="X2715" i="4"/>
  <c r="X5263" i="4"/>
  <c r="AA5263" i="4"/>
  <c r="U5263" i="4" a="1"/>
  <c r="Z5263" i="4"/>
  <c r="AA3789" i="4"/>
  <c r="U3789" i="4" a="1"/>
  <c r="Z3789" i="4"/>
  <c r="X3789" i="4"/>
  <c r="AA2312" i="4"/>
  <c r="U2312" i="4" a="1"/>
  <c r="X2312" i="4"/>
  <c r="Z2312" i="4"/>
  <c r="X7505" i="4"/>
  <c r="AA7505" i="4"/>
  <c r="U7505" i="4" a="1"/>
  <c r="Z7505" i="4"/>
  <c r="X5766" i="4"/>
  <c r="AA5766" i="4"/>
  <c r="U5766" i="4" a="1"/>
  <c r="Z5766" i="4"/>
  <c r="Z4487" i="4"/>
  <c r="AA4487" i="4"/>
  <c r="U4487" i="4" a="1"/>
  <c r="X4487" i="4"/>
  <c r="X7175" i="4"/>
  <c r="U7175" i="4" a="1"/>
  <c r="AA7175" i="4"/>
  <c r="Z7175" i="4"/>
  <c r="Z78" i="4"/>
  <c r="X78" i="4"/>
  <c r="U78" i="4" a="1"/>
  <c r="AA78" i="4"/>
  <c r="X6312" i="4"/>
  <c r="U6312" i="4" a="1"/>
  <c r="AA6312" i="4"/>
  <c r="Z6312" i="4"/>
  <c r="X5280" i="4"/>
  <c r="U5280" i="4" a="1"/>
  <c r="AA5280" i="4"/>
  <c r="Z5280" i="4"/>
  <c r="AA2258" i="4"/>
  <c r="Z2258" i="4"/>
  <c r="U2258" i="4" a="1"/>
  <c r="X2258" i="4"/>
  <c r="AA6653" i="4"/>
  <c r="U6653" i="4" a="1"/>
  <c r="Z6653" i="4"/>
  <c r="X6653" i="4"/>
  <c r="X2333" i="4"/>
  <c r="AA2333" i="4"/>
  <c r="U2333" i="4" a="1"/>
  <c r="Z2333" i="4"/>
  <c r="X7914" i="4"/>
  <c r="U7914" i="4" a="1"/>
  <c r="AA7914" i="4"/>
  <c r="Z7914" i="4"/>
  <c r="X5207" i="4"/>
  <c r="Z5207" i="4"/>
  <c r="AA5207" i="4"/>
  <c r="U5207" i="4" a="1"/>
  <c r="X4038" i="4"/>
  <c r="AA4038" i="4"/>
  <c r="U4038" i="4" a="1"/>
  <c r="Z4038" i="4"/>
  <c r="X1807" i="4"/>
  <c r="AA1807" i="4"/>
  <c r="U1807" i="4" a="1"/>
  <c r="Z1807" i="4"/>
  <c r="X122" i="4"/>
  <c r="Z122" i="4"/>
  <c r="AA122" i="4"/>
  <c r="U122" i="4" a="1"/>
  <c r="AA2821" i="4"/>
  <c r="X2821" i="4"/>
  <c r="U2821" i="4" a="1"/>
  <c r="Z2821" i="4"/>
  <c r="AA6484" i="4"/>
  <c r="Z6484" i="4"/>
  <c r="X6484" i="4"/>
  <c r="U6484" i="4" a="1"/>
  <c r="AA91" i="4"/>
  <c r="Z91" i="4"/>
  <c r="X91" i="4"/>
  <c r="U91" i="4" a="1"/>
  <c r="X5931" i="4"/>
  <c r="AA5931" i="4"/>
  <c r="Z5931" i="4"/>
  <c r="U5931" i="4" a="1"/>
  <c r="AA4629" i="4"/>
  <c r="U4629" i="4" a="1"/>
  <c r="Z4629" i="4"/>
  <c r="X4629" i="4"/>
  <c r="X3321" i="4"/>
  <c r="Z3321" i="4"/>
  <c r="AA3321" i="4"/>
  <c r="U3321" i="4" a="1"/>
  <c r="Z4567" i="4"/>
  <c r="AA4567" i="4"/>
  <c r="X4567" i="4"/>
  <c r="U4567" i="4" a="1"/>
  <c r="X8066" i="4"/>
  <c r="Z8066" i="4"/>
  <c r="AA8066" i="4"/>
  <c r="U8066" i="4" a="1"/>
  <c r="X3413" i="4"/>
  <c r="AA3413" i="4"/>
  <c r="Z3413" i="4"/>
  <c r="U3413" i="4" a="1"/>
  <c r="X6084" i="4"/>
  <c r="AA6084" i="4"/>
  <c r="U6084" i="4" a="1"/>
  <c r="Z6084" i="4"/>
  <c r="Z5073" i="4"/>
  <c r="U5073" i="4" a="1"/>
  <c r="AA5073" i="4"/>
  <c r="X5073" i="4"/>
  <c r="AA1678" i="4"/>
  <c r="Z1678" i="4"/>
  <c r="U1678" i="4" a="1"/>
  <c r="X1678" i="4"/>
  <c r="X3141" i="4"/>
  <c r="AA3141" i="4"/>
  <c r="Z3141" i="4"/>
  <c r="U3141" i="4" a="1"/>
  <c r="U2933" i="4" a="1"/>
  <c r="Z2933" i="4"/>
  <c r="X2933" i="4"/>
  <c r="AA2933" i="4"/>
  <c r="Z6887" i="4"/>
  <c r="X6887" i="4"/>
  <c r="U6887" i="4" a="1"/>
  <c r="AA6887" i="4"/>
  <c r="Z1793" i="4"/>
  <c r="X1793" i="4"/>
  <c r="U1793" i="4" a="1"/>
  <c r="AA1793" i="4"/>
  <c r="U1873" i="4" a="1"/>
  <c r="Z1873" i="4"/>
  <c r="X1873" i="4"/>
  <c r="AA1873" i="4"/>
  <c r="Z992" i="4"/>
  <c r="U992" i="4" a="1"/>
  <c r="X992" i="4"/>
  <c r="AA992" i="4"/>
  <c r="X1881" i="4"/>
  <c r="Z1881" i="4"/>
  <c r="U1881" i="4" a="1"/>
  <c r="AA1881" i="4"/>
  <c r="U8253" i="4" a="1"/>
  <c r="X8253" i="4"/>
  <c r="Z8253" i="4"/>
  <c r="AA8253" i="4"/>
  <c r="Z3073" i="4"/>
  <c r="X3073" i="4"/>
  <c r="U3073" i="4" a="1"/>
  <c r="AA3073" i="4"/>
  <c r="Z3592" i="4"/>
  <c r="AA3592" i="4"/>
  <c r="X3592" i="4"/>
  <c r="U3592" i="4" a="1"/>
  <c r="AA5674" i="4"/>
  <c r="U5674" i="4" a="1"/>
  <c r="X5674" i="4"/>
  <c r="Z5674" i="4"/>
  <c r="Z3553" i="4"/>
  <c r="X3553" i="4"/>
  <c r="AA3553" i="4"/>
  <c r="U3553" i="4" a="1"/>
  <c r="Z4122" i="4"/>
  <c r="X4122" i="4"/>
  <c r="U4122" i="4" a="1"/>
  <c r="AA4122" i="4"/>
  <c r="AA5109" i="4"/>
  <c r="U5109" i="4" a="1"/>
  <c r="X5109" i="4"/>
  <c r="Z5109" i="4"/>
  <c r="AA3682" i="4"/>
  <c r="U3682" i="4" a="1"/>
  <c r="X3682" i="4"/>
  <c r="Z3682" i="4"/>
  <c r="AA2683" i="4"/>
  <c r="Z2683" i="4"/>
  <c r="X2683" i="4"/>
  <c r="U2683" i="4" a="1"/>
  <c r="Z8156" i="4"/>
  <c r="X8156" i="4"/>
  <c r="U8156" i="4" a="1"/>
  <c r="AA8156" i="4"/>
  <c r="AA4163" i="4"/>
  <c r="X4163" i="4"/>
  <c r="Z4163" i="4"/>
  <c r="U4163" i="4" a="1"/>
  <c r="Z2788" i="4"/>
  <c r="X2788" i="4"/>
  <c r="U2788" i="4" a="1"/>
  <c r="AA2788" i="4"/>
  <c r="X6664" i="4"/>
  <c r="Z6664" i="4"/>
  <c r="U6664" i="4" a="1"/>
  <c r="AA6664" i="4"/>
  <c r="X4028" i="4"/>
  <c r="AA4028" i="4"/>
  <c r="U4028" i="4" a="1"/>
  <c r="Z4028" i="4"/>
  <c r="X6952" i="4"/>
  <c r="U6952" i="4" a="1"/>
  <c r="AA6952" i="4"/>
  <c r="Z6952" i="4"/>
  <c r="X2843" i="4"/>
  <c r="U2843" i="4" a="1"/>
  <c r="AA2843" i="4"/>
  <c r="Z2843" i="4"/>
  <c r="X5876" i="4"/>
  <c r="AA5876" i="4"/>
  <c r="U5876" i="4" a="1"/>
  <c r="Z5876" i="4"/>
  <c r="X7995" i="4"/>
  <c r="AA7995" i="4"/>
  <c r="U7995" i="4" a="1"/>
  <c r="Z7995" i="4"/>
  <c r="AA5940" i="4"/>
  <c r="Z5940" i="4"/>
  <c r="X5940" i="4"/>
  <c r="U5940" i="4" a="1"/>
  <c r="X3191" i="4"/>
  <c r="AA3191" i="4"/>
  <c r="U3191" i="4" a="1"/>
  <c r="Z3191" i="4"/>
  <c r="AA6947" i="4"/>
  <c r="U6947" i="4" a="1"/>
  <c r="Z6947" i="4"/>
  <c r="X6947" i="4"/>
  <c r="Z922" i="4"/>
  <c r="X922" i="4"/>
  <c r="AA922" i="4"/>
  <c r="U922" i="4" a="1"/>
  <c r="AA7577" i="4"/>
  <c r="X7577" i="4"/>
  <c r="Z7577" i="4"/>
  <c r="U7577" i="4" a="1"/>
  <c r="AA904" i="4"/>
  <c r="X904" i="4"/>
  <c r="U904" i="4" a="1"/>
  <c r="Z904" i="4"/>
  <c r="AA5388" i="4"/>
  <c r="X5388" i="4"/>
  <c r="Z5388" i="4"/>
  <c r="U5388" i="4" a="1"/>
  <c r="AA4878" i="4"/>
  <c r="X4878" i="4"/>
  <c r="Z4878" i="4"/>
  <c r="U4878" i="4" a="1"/>
  <c r="AA4975" i="4"/>
  <c r="U4975" i="4" a="1"/>
  <c r="X4975" i="4"/>
  <c r="Z4975" i="4"/>
  <c r="AA1001" i="4"/>
  <c r="X1001" i="4"/>
  <c r="U1001" i="4" a="1"/>
  <c r="Z1001" i="4"/>
  <c r="U2205" i="4" a="1"/>
  <c r="Z2205" i="4"/>
  <c r="AA2205" i="4"/>
  <c r="X2205" i="4"/>
  <c r="X1032" i="4"/>
  <c r="U1032" i="4" a="1"/>
  <c r="Z1032" i="4"/>
  <c r="AA1032" i="4"/>
  <c r="AA1702" i="4"/>
  <c r="X1702" i="4"/>
  <c r="U1702" i="4" a="1"/>
  <c r="Z1702" i="4"/>
  <c r="Z2373" i="4"/>
  <c r="U2373" i="4" a="1"/>
  <c r="AA2373" i="4"/>
  <c r="X2373" i="4"/>
  <c r="U596" i="4" a="1"/>
  <c r="X596" i="4"/>
  <c r="Z596" i="4"/>
  <c r="AA596" i="4"/>
  <c r="Z6626" i="4"/>
  <c r="AA6626" i="4"/>
  <c r="U6626" i="4" a="1"/>
  <c r="X6626" i="4"/>
  <c r="AA4740" i="4"/>
  <c r="U4740" i="4" a="1"/>
  <c r="Z4740" i="4"/>
  <c r="X4740" i="4"/>
  <c r="X2150" i="4"/>
  <c r="Z2150" i="4"/>
  <c r="AA2150" i="4"/>
  <c r="U2150" i="4" a="1"/>
  <c r="Z7681" i="4"/>
  <c r="U7681" i="4" a="1"/>
  <c r="X7681" i="4"/>
  <c r="AA7681" i="4"/>
  <c r="Z5463" i="4"/>
  <c r="X5463" i="4"/>
  <c r="AA5463" i="4"/>
  <c r="U5463" i="4" a="1"/>
  <c r="Z8157" i="4"/>
  <c r="X8157" i="4"/>
  <c r="AA8157" i="4"/>
  <c r="U8157" i="4" a="1"/>
  <c r="Z6048" i="4"/>
  <c r="X6048" i="4"/>
  <c r="AA6048" i="4"/>
  <c r="U6048" i="4" a="1"/>
  <c r="X3883" i="4"/>
  <c r="Z3883" i="4"/>
  <c r="AA3883" i="4"/>
  <c r="U3883" i="4" a="1"/>
  <c r="Z1389" i="4"/>
  <c r="AA1389" i="4"/>
  <c r="X1389" i="4"/>
  <c r="U1389" i="4" a="1"/>
  <c r="Z4103" i="4"/>
  <c r="AA4103" i="4"/>
  <c r="X4103" i="4"/>
  <c r="U4103" i="4" a="1"/>
  <c r="AA7611" i="4"/>
  <c r="Z7611" i="4"/>
  <c r="X7611" i="4"/>
  <c r="U7611" i="4" a="1"/>
  <c r="X6177" i="4"/>
  <c r="AA6177" i="4"/>
  <c r="Z6177" i="4"/>
  <c r="U6177" i="4" a="1"/>
  <c r="X8195" i="4"/>
  <c r="Z8195" i="4"/>
  <c r="AA8195" i="4"/>
  <c r="U8195" i="4" a="1"/>
  <c r="X3054" i="4"/>
  <c r="Z3054" i="4"/>
  <c r="U3054" i="4" a="1"/>
  <c r="AA3054" i="4"/>
  <c r="X425" i="4"/>
  <c r="Z425" i="4"/>
  <c r="U425" i="4" a="1"/>
  <c r="AA425" i="4"/>
  <c r="X4607" i="4"/>
  <c r="Z4607" i="4"/>
  <c r="AA4607" i="4"/>
  <c r="U4607" i="4" a="1"/>
  <c r="X2803" i="4"/>
  <c r="Z2803" i="4"/>
  <c r="U2803" i="4" a="1"/>
  <c r="AA2803" i="4"/>
  <c r="Z4594" i="4"/>
  <c r="U4594" i="4" a="1"/>
  <c r="AA4594" i="4"/>
  <c r="X4594" i="4"/>
  <c r="Z1136" i="4"/>
  <c r="AA1136" i="4"/>
  <c r="X1136" i="4"/>
  <c r="U1136" i="4" a="1"/>
  <c r="AA1612" i="4"/>
  <c r="X1612" i="4"/>
  <c r="Z1612" i="4"/>
  <c r="U1612" i="4" a="1"/>
  <c r="Z8049" i="4"/>
  <c r="AA8049" i="4"/>
  <c r="X8049" i="4"/>
  <c r="U8049" i="4" a="1"/>
  <c r="X5663" i="4"/>
  <c r="Z5663" i="4"/>
  <c r="AA5663" i="4"/>
  <c r="U5663" i="4" a="1"/>
  <c r="U7789" i="4" a="1"/>
  <c r="X7789" i="4"/>
  <c r="AA7789" i="4"/>
  <c r="Z7789" i="4"/>
  <c r="Z393" i="4"/>
  <c r="U393" i="4" a="1"/>
  <c r="X393" i="4"/>
  <c r="AA393" i="4"/>
  <c r="U1524" i="4" a="1"/>
  <c r="AA1524" i="4"/>
  <c r="X1524" i="4"/>
  <c r="Z1524" i="4"/>
  <c r="Z195" i="4"/>
  <c r="U195" i="4" a="1"/>
  <c r="X195" i="4"/>
  <c r="AA195" i="4"/>
  <c r="Z1473" i="4"/>
  <c r="U1473" i="4" a="1"/>
  <c r="AA1473" i="4"/>
  <c r="X1473" i="4"/>
  <c r="Z6267" i="4"/>
  <c r="U6267" i="4" a="1"/>
  <c r="AA6267" i="4"/>
  <c r="X6267" i="4"/>
  <c r="Z6397" i="4"/>
  <c r="U6397" i="4" a="1"/>
  <c r="AA6397" i="4"/>
  <c r="X6397" i="4"/>
  <c r="U4590" i="4" a="1"/>
  <c r="AA4590" i="4"/>
  <c r="Z4590" i="4"/>
  <c r="X4590" i="4"/>
  <c r="AA3363" i="4"/>
  <c r="U3363" i="4" a="1"/>
  <c r="Z3363" i="4"/>
  <c r="X3363" i="4"/>
  <c r="AA2800" i="4"/>
  <c r="Z2800" i="4"/>
  <c r="U2800" i="4" a="1"/>
  <c r="X2800" i="4"/>
  <c r="AA1688" i="4"/>
  <c r="X1688" i="4"/>
  <c r="Z1688" i="4"/>
  <c r="U1688" i="4" a="1"/>
  <c r="AA2120" i="4"/>
  <c r="U2120" i="4" a="1"/>
  <c r="X2120" i="4"/>
  <c r="Z2120" i="4"/>
  <c r="Z6932" i="4"/>
  <c r="X6932" i="4"/>
  <c r="U6932" i="4" a="1"/>
  <c r="AA6932" i="4"/>
  <c r="Z7276" i="4"/>
  <c r="X7276" i="4"/>
  <c r="AA7276" i="4"/>
  <c r="U7276" i="4" a="1"/>
  <c r="Z4370" i="4"/>
  <c r="X4370" i="4"/>
  <c r="AA4370" i="4"/>
  <c r="U4370" i="4" a="1"/>
  <c r="Z1208" i="4"/>
  <c r="X1208" i="4"/>
  <c r="AA1208" i="4"/>
  <c r="U1208" i="4" a="1"/>
  <c r="Z7240" i="4"/>
  <c r="X7240" i="4"/>
  <c r="AA7240" i="4"/>
  <c r="U7240" i="4" a="1"/>
  <c r="Z7646" i="4"/>
  <c r="X7646" i="4"/>
  <c r="U7646" i="4" a="1"/>
  <c r="AA7646" i="4"/>
  <c r="AA2113" i="4"/>
  <c r="X2113" i="4"/>
  <c r="Z2113" i="4"/>
  <c r="U2113" i="4" a="1"/>
  <c r="Z6217" i="4"/>
  <c r="AA6217" i="4"/>
  <c r="X6217" i="4"/>
  <c r="U6217" i="4" a="1"/>
  <c r="X2470" i="4"/>
  <c r="AA2470" i="4"/>
  <c r="Z2470" i="4"/>
  <c r="U2470" i="4" a="1"/>
  <c r="Z1506" i="4"/>
  <c r="X1506" i="4"/>
  <c r="AA1506" i="4"/>
  <c r="U1506" i="4" a="1"/>
  <c r="U5048" i="4" a="1"/>
  <c r="AA5048" i="4"/>
  <c r="X5048" i="4"/>
  <c r="Z5048" i="4"/>
  <c r="X3198" i="4"/>
  <c r="U3198" i="4" a="1"/>
  <c r="Z3198" i="4"/>
  <c r="AA3198" i="4"/>
  <c r="U5897" i="4" a="1"/>
  <c r="X5897" i="4"/>
  <c r="Z5897" i="4"/>
  <c r="AA5897" i="4"/>
  <c r="Z2574" i="4"/>
  <c r="U2574" i="4" a="1"/>
  <c r="AA2574" i="4"/>
  <c r="X2574" i="4"/>
  <c r="AA2558" i="4"/>
  <c r="U2558" i="4" a="1"/>
  <c r="Z2558" i="4"/>
  <c r="X2558" i="4"/>
  <c r="X4437" i="4"/>
  <c r="AA4437" i="4"/>
  <c r="U4437" i="4" a="1"/>
  <c r="Z4437" i="4"/>
  <c r="X8100" i="4"/>
  <c r="U8100" i="4" a="1"/>
  <c r="AA8100" i="4"/>
  <c r="Z8100" i="4"/>
  <c r="X5296" i="4"/>
  <c r="U5296" i="4" a="1"/>
  <c r="Z5296" i="4"/>
  <c r="AA5296" i="4"/>
  <c r="U4916" i="4" a="1"/>
  <c r="AA4916" i="4"/>
  <c r="Z4916" i="4"/>
  <c r="X4916" i="4"/>
  <c r="U6911" i="4" a="1"/>
  <c r="Z6911" i="4"/>
  <c r="AA6911" i="4"/>
  <c r="X6911" i="4"/>
  <c r="X7173" i="4"/>
  <c r="Z7173" i="4"/>
  <c r="AA7173" i="4"/>
  <c r="U7173" i="4" a="1"/>
  <c r="X4907" i="4"/>
  <c r="AA4907" i="4"/>
  <c r="Z4907" i="4"/>
  <c r="U4907" i="4" a="1"/>
  <c r="AA832" i="4"/>
  <c r="U832" i="4" a="1"/>
  <c r="X832" i="4"/>
  <c r="Z832" i="4"/>
  <c r="U2956" i="4" a="1"/>
  <c r="X2956" i="4"/>
  <c r="AA2956" i="4"/>
  <c r="Z2956" i="4"/>
  <c r="X2992" i="4"/>
  <c r="U2992" i="4" a="1"/>
  <c r="AA2992" i="4"/>
  <c r="Z2992" i="4"/>
  <c r="X7161" i="4"/>
  <c r="U7161" i="4" a="1"/>
  <c r="AA7161" i="4"/>
  <c r="Z7161" i="4"/>
  <c r="U2778" i="4" a="1"/>
  <c r="X2778" i="4"/>
  <c r="Z2778" i="4"/>
  <c r="AA2778" i="4"/>
  <c r="AA1558" i="4"/>
  <c r="Z1558" i="4"/>
  <c r="U1558" i="4" a="1"/>
  <c r="X1558" i="4"/>
  <c r="U4863" i="4" a="1"/>
  <c r="AA4863" i="4"/>
  <c r="Z4863" i="4"/>
  <c r="X4863" i="4"/>
  <c r="Z543" i="4"/>
  <c r="U543" i="4" a="1"/>
  <c r="X543" i="4"/>
  <c r="AA543" i="4"/>
  <c r="Z8303" i="4"/>
  <c r="AA8303" i="4"/>
  <c r="X8303" i="4"/>
  <c r="U8303" i="4" a="1"/>
  <c r="AA6884" i="4"/>
  <c r="U6884" i="4" a="1"/>
  <c r="X6884" i="4"/>
  <c r="Z6884" i="4"/>
  <c r="X7222" i="4"/>
  <c r="U7222" i="4" a="1"/>
  <c r="AA7222" i="4"/>
  <c r="Z7222" i="4"/>
  <c r="AA308" i="4"/>
  <c r="U308" i="4" a="1"/>
  <c r="X308" i="4"/>
  <c r="Z308" i="4"/>
  <c r="AA7295" i="4"/>
  <c r="U7295" i="4" a="1"/>
  <c r="X7295" i="4"/>
  <c r="Z7295" i="4"/>
  <c r="AA3981" i="4"/>
  <c r="U3981" i="4" a="1"/>
  <c r="X3981" i="4"/>
  <c r="Z3981" i="4"/>
  <c r="Z7401" i="4"/>
  <c r="AA7401" i="4"/>
  <c r="U7401" i="4" a="1"/>
  <c r="X7401" i="4"/>
  <c r="AA801" i="4"/>
  <c r="U801" i="4" a="1"/>
  <c r="Z801" i="4"/>
  <c r="X801" i="4"/>
  <c r="AA6914" i="4"/>
  <c r="X6914" i="4"/>
  <c r="U6914" i="4" a="1"/>
  <c r="Z6914" i="4"/>
  <c r="X1659" i="4"/>
  <c r="AA1659" i="4"/>
  <c r="U1659" i="4" a="1"/>
  <c r="Z1659" i="4"/>
  <c r="AA4153" i="4"/>
  <c r="X4153" i="4"/>
  <c r="U4153" i="4" a="1"/>
  <c r="Z4153" i="4"/>
  <c r="U6648" i="4" a="1"/>
  <c r="X6648" i="4"/>
  <c r="Z6648" i="4"/>
  <c r="AA6648" i="4"/>
  <c r="U2952" i="4" a="1"/>
  <c r="Z2952" i="4"/>
  <c r="X2952" i="4"/>
  <c r="AA2952" i="4"/>
  <c r="Z5041" i="4"/>
  <c r="U5041" i="4" a="1"/>
  <c r="X5041" i="4"/>
  <c r="AA5041" i="4"/>
  <c r="X1760" i="4"/>
  <c r="U1760" i="4" a="1"/>
  <c r="Z1760" i="4"/>
  <c r="AA1760" i="4"/>
  <c r="U4146" i="4" a="1"/>
  <c r="Z4146" i="4"/>
  <c r="X4146" i="4"/>
  <c r="AA4146" i="4"/>
  <c r="Z7247" i="4"/>
  <c r="U7247" i="4" a="1"/>
  <c r="X7247" i="4"/>
  <c r="AA7247" i="4"/>
  <c r="U3830" i="4" a="1"/>
  <c r="X3830" i="4"/>
  <c r="Z3830" i="4"/>
  <c r="AA3830" i="4"/>
  <c r="Z5838" i="4"/>
  <c r="U5838" i="4" a="1"/>
  <c r="X5838" i="4"/>
  <c r="AA5838" i="4"/>
  <c r="Z2170" i="4"/>
  <c r="U2170" i="4" a="1"/>
  <c r="X2170" i="4"/>
  <c r="AA2170" i="4"/>
  <c r="X6167" i="4"/>
  <c r="U6167" i="4" a="1"/>
  <c r="AA6167" i="4"/>
  <c r="Z6167" i="4"/>
  <c r="U6649" i="4" a="1"/>
  <c r="Z6649" i="4"/>
  <c r="X6649" i="4"/>
  <c r="AA6649" i="4"/>
  <c r="Z4137" i="4"/>
  <c r="X4137" i="4"/>
  <c r="U4137" i="4" a="1"/>
  <c r="AA4137" i="4"/>
  <c r="X1830" i="4"/>
  <c r="Z1830" i="4"/>
  <c r="U1830" i="4" a="1"/>
  <c r="AA1830" i="4"/>
  <c r="X5029" i="4"/>
  <c r="Z5029" i="4"/>
  <c r="U5029" i="4" a="1"/>
  <c r="AA5029" i="4"/>
  <c r="X2498" i="4"/>
  <c r="Z2498" i="4"/>
  <c r="U2498" i="4" a="1"/>
  <c r="AA2498" i="4"/>
  <c r="X3376" i="4"/>
  <c r="Z3376" i="4"/>
  <c r="AA3376" i="4"/>
  <c r="U3376" i="4" a="1"/>
  <c r="Z7669" i="4"/>
  <c r="U7669" i="4" a="1"/>
  <c r="AA7669" i="4"/>
  <c r="X7669" i="4"/>
  <c r="Z2651" i="4"/>
  <c r="U2651" i="4" a="1"/>
  <c r="AA2651" i="4"/>
  <c r="X2651" i="4"/>
  <c r="Z5633" i="4"/>
  <c r="U5633" i="4" a="1"/>
  <c r="AA5633" i="4"/>
  <c r="X5633" i="4"/>
  <c r="Z1979" i="4"/>
  <c r="AA1979" i="4"/>
  <c r="X1979" i="4"/>
  <c r="U1979" i="4" a="1"/>
  <c r="U1942" i="4" a="1"/>
  <c r="Z1942" i="4"/>
  <c r="AA1942" i="4"/>
  <c r="X1942" i="4"/>
  <c r="AA3606" i="4"/>
  <c r="Z3606" i="4"/>
  <c r="U3606" i="4" a="1"/>
  <c r="X3606" i="4"/>
  <c r="AA5939" i="4"/>
  <c r="Z5939" i="4"/>
  <c r="X5939" i="4"/>
  <c r="U5939" i="4" a="1"/>
  <c r="Z4951" i="4"/>
  <c r="X4951" i="4"/>
  <c r="U4951" i="4" a="1"/>
  <c r="AA4951" i="4"/>
  <c r="Z6336" i="4"/>
  <c r="X6336" i="4"/>
  <c r="AA6336" i="4"/>
  <c r="U6336" i="4" a="1"/>
  <c r="AA2791" i="4"/>
  <c r="X2791" i="4"/>
  <c r="U2791" i="4" a="1"/>
  <c r="Z2791" i="4"/>
  <c r="Z1716" i="4"/>
  <c r="AA1716" i="4"/>
  <c r="X1716" i="4"/>
  <c r="U1716" i="4" a="1"/>
  <c r="AA5832" i="4"/>
  <c r="U5832" i="4" a="1"/>
  <c r="X5832" i="4"/>
  <c r="Z5832" i="4"/>
  <c r="AA3750" i="4"/>
  <c r="X3750" i="4"/>
  <c r="Z3750" i="4"/>
  <c r="U3750" i="4" a="1"/>
  <c r="AA626" i="4"/>
  <c r="Z626" i="4"/>
  <c r="U626" i="4" a="1"/>
  <c r="X626" i="4"/>
  <c r="AA3529" i="4"/>
  <c r="Z3529" i="4"/>
  <c r="U3529" i="4" a="1"/>
  <c r="X3529" i="4"/>
  <c r="X1085" i="4"/>
  <c r="AA1085" i="4"/>
  <c r="Z1085" i="4"/>
  <c r="U1085" i="4" a="1"/>
  <c r="AA1197" i="4"/>
  <c r="Z1197" i="4"/>
  <c r="U1197" i="4" a="1"/>
  <c r="X1197" i="4"/>
  <c r="Z4476" i="4"/>
  <c r="X4476" i="4"/>
  <c r="U4476" i="4" a="1"/>
  <c r="AA4476" i="4"/>
  <c r="U4999" i="4" a="1"/>
  <c r="X4999" i="4"/>
  <c r="Z4999" i="4"/>
  <c r="AA4999" i="4"/>
  <c r="X587" i="4"/>
  <c r="Z587" i="4"/>
  <c r="U587" i="4" a="1"/>
  <c r="AA587" i="4"/>
  <c r="U492" i="4" a="1"/>
  <c r="X492" i="4"/>
  <c r="Z492" i="4"/>
  <c r="AA492" i="4"/>
  <c r="U4182" i="4" a="1"/>
  <c r="X4182" i="4"/>
  <c r="Z4182" i="4"/>
  <c r="AA4182" i="4"/>
  <c r="U5748" i="4" a="1"/>
  <c r="X5748" i="4"/>
  <c r="Z5748" i="4"/>
  <c r="AA5748" i="4"/>
  <c r="U2795" i="4" a="1"/>
  <c r="X2795" i="4"/>
  <c r="Z2795" i="4"/>
  <c r="AA2795" i="4"/>
  <c r="U3504" i="4" a="1"/>
  <c r="X3504" i="4"/>
  <c r="Z3504" i="4"/>
  <c r="AA3504" i="4"/>
  <c r="U4115" i="4" a="1"/>
  <c r="X4115" i="4"/>
  <c r="Z4115" i="4"/>
  <c r="AA4115" i="4"/>
  <c r="AA1417" i="4"/>
  <c r="U1417" i="4" a="1"/>
  <c r="Z1417" i="4"/>
  <c r="X1417" i="4"/>
  <c r="AA1752" i="4"/>
  <c r="X1752" i="4"/>
  <c r="Z1752" i="4"/>
  <c r="U1752" i="4" a="1"/>
  <c r="Z5887" i="4"/>
  <c r="AA5887" i="4"/>
  <c r="X5887" i="4"/>
  <c r="U5887" i="4" a="1"/>
  <c r="AA1661" i="4"/>
  <c r="Z1661" i="4"/>
  <c r="U1661" i="4" a="1"/>
  <c r="X1661" i="4"/>
  <c r="AA4339" i="4"/>
  <c r="X4339" i="4"/>
  <c r="Z4339" i="4"/>
  <c r="U4339" i="4" a="1"/>
  <c r="U1740" i="4" a="1"/>
  <c r="Z1740" i="4"/>
  <c r="AA1740" i="4"/>
  <c r="X1740" i="4"/>
  <c r="AA4873" i="4"/>
  <c r="Z4873" i="4"/>
  <c r="U4873" i="4" a="1"/>
  <c r="X4873" i="4"/>
  <c r="U1879" i="4" a="1"/>
  <c r="X1879" i="4"/>
  <c r="Z1879" i="4"/>
  <c r="AA1879" i="4"/>
  <c r="X4270" i="4"/>
  <c r="U4270" i="4" a="1"/>
  <c r="Z4270" i="4"/>
  <c r="AA4270" i="4"/>
  <c r="X3897" i="4"/>
  <c r="U3897" i="4" a="1"/>
  <c r="Z3897" i="4"/>
  <c r="AA3897" i="4"/>
  <c r="Z2870" i="4"/>
  <c r="X2870" i="4"/>
  <c r="AA2870" i="4"/>
  <c r="U2870" i="4" a="1"/>
  <c r="X571" i="4"/>
  <c r="U571" i="4" a="1"/>
  <c r="AA571" i="4"/>
  <c r="Z571" i="4"/>
  <c r="X5083" i="4"/>
  <c r="U5083" i="4" a="1"/>
  <c r="AA5083" i="4"/>
  <c r="Z5083" i="4"/>
  <c r="U3995" i="4" a="1"/>
  <c r="Z3995" i="4"/>
  <c r="X3995" i="4"/>
  <c r="AA3995" i="4"/>
  <c r="Z7949" i="4"/>
  <c r="U7949" i="4" a="1"/>
  <c r="AA7949" i="4"/>
  <c r="X7949" i="4"/>
  <c r="AA5994" i="4"/>
  <c r="U5994" i="4" a="1"/>
  <c r="X5994" i="4"/>
  <c r="Z5994" i="4"/>
  <c r="AA6557" i="4"/>
  <c r="U6557" i="4" a="1"/>
  <c r="X6557" i="4"/>
  <c r="Z6557" i="4"/>
  <c r="AA4765" i="4"/>
  <c r="Z4765" i="4"/>
  <c r="U4765" i="4" a="1"/>
  <c r="X4765" i="4"/>
  <c r="AA3648" i="4"/>
  <c r="Z3648" i="4"/>
  <c r="U3648" i="4" a="1"/>
  <c r="X3648" i="4"/>
  <c r="AA2336" i="4"/>
  <c r="Z2336" i="4"/>
  <c r="X2336" i="4"/>
  <c r="U2336" i="4" a="1"/>
  <c r="AA431" i="4"/>
  <c r="X431" i="4"/>
  <c r="U431" i="4" a="1"/>
  <c r="Z431" i="4"/>
  <c r="AA5702" i="4"/>
  <c r="Z5702" i="4"/>
  <c r="X5702" i="4"/>
  <c r="U5702" i="4" a="1"/>
  <c r="U6465" i="4" a="1"/>
  <c r="AA6465" i="4"/>
  <c r="X6465" i="4"/>
  <c r="Z6465" i="4"/>
  <c r="U153" i="4" a="1"/>
  <c r="Z153" i="4"/>
  <c r="X153" i="4"/>
  <c r="AA153" i="4"/>
  <c r="Z8082" i="4"/>
  <c r="U8082" i="4" a="1"/>
  <c r="AA8082" i="4"/>
  <c r="X8082" i="4"/>
  <c r="U6967" i="4" a="1"/>
  <c r="Z6967" i="4"/>
  <c r="AA6967" i="4"/>
  <c r="X6967" i="4"/>
  <c r="U7023" i="4" a="1"/>
  <c r="AA7023" i="4"/>
  <c r="X7023" i="4"/>
  <c r="Z7023" i="4"/>
  <c r="X8339" i="4"/>
  <c r="U8339" i="4" a="1"/>
  <c r="AA8339" i="4"/>
  <c r="Z8339" i="4"/>
  <c r="Z5414" i="4"/>
  <c r="U5414" i="4" a="1"/>
  <c r="AA5414" i="4"/>
  <c r="X5414" i="4"/>
  <c r="X6527" i="4"/>
  <c r="U6527" i="4" a="1"/>
  <c r="Z6527" i="4"/>
  <c r="AA6527" i="4"/>
  <c r="AA1125" i="4"/>
  <c r="X1125" i="4"/>
  <c r="Z1125" i="4"/>
  <c r="U1125" i="4" a="1"/>
  <c r="AA6794" i="4"/>
  <c r="X6794" i="4"/>
  <c r="Z6794" i="4"/>
  <c r="U6794" i="4" a="1"/>
  <c r="X2209" i="4"/>
  <c r="AA2209" i="4"/>
  <c r="U2209" i="4" a="1"/>
  <c r="Z2209" i="4"/>
  <c r="X1598" i="4"/>
  <c r="Z1598" i="4"/>
  <c r="U1598" i="4" a="1"/>
  <c r="AA1598" i="4"/>
  <c r="Z1668" i="4"/>
  <c r="X1668" i="4"/>
  <c r="X3768" i="4"/>
  <c r="Z3768" i="4"/>
  <c r="Z1594" i="4"/>
  <c r="X1594" i="4"/>
  <c r="Z7313" i="4"/>
  <c r="X7313" i="4"/>
  <c r="Z7292" i="4"/>
  <c r="X7292" i="4"/>
  <c r="Z5459" i="4"/>
  <c r="X5459" i="4"/>
  <c r="Z822" i="4"/>
  <c r="X822" i="4"/>
  <c r="X7380" i="4"/>
  <c r="Z7380" i="4"/>
  <c r="X3617" i="4"/>
  <c r="Z3617" i="4"/>
  <c r="Z6" i="4"/>
  <c r="X6" i="4"/>
  <c r="X5129" i="4"/>
  <c r="Z5129" i="4"/>
  <c r="Z2147" i="4"/>
  <c r="X2147" i="4"/>
  <c r="X6893" i="4"/>
  <c r="Z6893" i="4"/>
  <c r="X8281" i="4"/>
  <c r="Z8281" i="4"/>
  <c r="X3240" i="4"/>
  <c r="Z3240" i="4"/>
  <c r="X1274" i="4"/>
  <c r="Z1274" i="4"/>
  <c r="X2148" i="4"/>
  <c r="Z2148" i="4"/>
  <c r="X2944" i="4"/>
  <c r="Z2944" i="4"/>
  <c r="X7857" i="4"/>
  <c r="Z7857" i="4"/>
  <c r="X8327" i="4"/>
  <c r="Z8327" i="4"/>
  <c r="X173" i="4"/>
  <c r="Z173" i="4"/>
  <c r="X5034" i="4"/>
  <c r="Z5034" i="4"/>
  <c r="X29" i="4"/>
  <c r="Z29" i="4"/>
  <c r="X6326" i="4"/>
  <c r="Z6326" i="4"/>
  <c r="X4969" i="4"/>
  <c r="Z4969" i="4"/>
  <c r="X3108" i="4"/>
  <c r="Z3108" i="4"/>
  <c r="Z2297" i="4"/>
  <c r="X2297" i="4"/>
  <c r="X44" i="4"/>
  <c r="Z44" i="4"/>
  <c r="X2400" i="4"/>
  <c r="Z2400" i="4"/>
  <c r="X1634" i="4"/>
  <c r="Z1634" i="4"/>
  <c r="X6874" i="4"/>
  <c r="Z6874" i="4"/>
  <c r="Z4956" i="4"/>
  <c r="X4956" i="4"/>
  <c r="Z759" i="4"/>
  <c r="X759" i="4"/>
  <c r="Z5211" i="4"/>
  <c r="X5211" i="4"/>
  <c r="Z4619" i="4"/>
  <c r="X4619" i="4"/>
  <c r="Z2622" i="4"/>
  <c r="X2622" i="4"/>
  <c r="Z7262" i="4"/>
  <c r="X7262" i="4"/>
  <c r="Z4597" i="4"/>
  <c r="X4597" i="4"/>
  <c r="Z3398" i="4"/>
  <c r="X3398" i="4"/>
  <c r="Z3910" i="4"/>
  <c r="X3910" i="4"/>
  <c r="Z5567" i="4"/>
  <c r="X5567" i="4"/>
  <c r="Z3930" i="4"/>
  <c r="X3930" i="4"/>
  <c r="Z5455" i="4"/>
  <c r="X5455" i="4"/>
  <c r="Z5384" i="4"/>
  <c r="X5384" i="4"/>
  <c r="Z4378" i="4"/>
  <c r="X4378" i="4"/>
  <c r="X739" i="4"/>
  <c r="Z739" i="4"/>
  <c r="X2130" i="4"/>
  <c r="Z2130" i="4"/>
  <c r="X6297" i="4"/>
  <c r="Z6297" i="4"/>
  <c r="X6192" i="4"/>
  <c r="Z6192" i="4"/>
  <c r="X2655" i="4"/>
  <c r="Z2655" i="4"/>
  <c r="X383" i="4"/>
  <c r="Z383" i="4"/>
  <c r="Z4369" i="4"/>
  <c r="X4369" i="4"/>
  <c r="Z206" i="4"/>
  <c r="X206" i="4"/>
  <c r="X6225" i="4"/>
  <c r="Z6225" i="4"/>
  <c r="Z809" i="4"/>
  <c r="X809" i="4"/>
  <c r="X2536" i="4"/>
  <c r="Z2536" i="4"/>
  <c r="X3793" i="4"/>
  <c r="Z3793" i="4"/>
  <c r="X5660" i="4"/>
  <c r="Z5660" i="4"/>
  <c r="Z210" i="4"/>
  <c r="X210" i="4"/>
  <c r="X5146" i="4"/>
  <c r="Z5146" i="4"/>
  <c r="X849" i="4"/>
  <c r="Z849" i="4"/>
  <c r="X5236" i="4"/>
  <c r="Z5236" i="4"/>
  <c r="X5997" i="4"/>
  <c r="Z5997" i="4"/>
  <c r="X236" i="4"/>
  <c r="Z236" i="4"/>
  <c r="X404" i="4"/>
  <c r="Z404" i="4"/>
  <c r="X3393" i="4"/>
  <c r="Z3393" i="4"/>
  <c r="X394" i="4"/>
  <c r="Z394" i="4"/>
  <c r="X8088" i="4"/>
  <c r="Z8088" i="4"/>
  <c r="Z6838" i="4"/>
  <c r="X6838" i="4"/>
  <c r="X2026" i="4"/>
  <c r="Z2026" i="4"/>
  <c r="Z1015" i="4"/>
  <c r="X1015" i="4"/>
  <c r="Z3491" i="4"/>
  <c r="X3491" i="4"/>
  <c r="Z7826" i="4"/>
  <c r="X7826" i="4"/>
  <c r="Z5289" i="4"/>
  <c r="X5289" i="4"/>
  <c r="Z8173" i="4"/>
  <c r="X8173" i="4"/>
  <c r="Z7198" i="4"/>
  <c r="X7198" i="4"/>
  <c r="Z4410" i="4"/>
  <c r="X4410" i="4"/>
  <c r="Z5365" i="4"/>
  <c r="X5365" i="4"/>
  <c r="X531" i="4"/>
  <c r="Z531" i="4"/>
  <c r="X2483" i="4"/>
  <c r="Z2483" i="4"/>
  <c r="X6977" i="4"/>
  <c r="Z6977" i="4"/>
  <c r="Z4141" i="4"/>
  <c r="X4141" i="4"/>
  <c r="Z7871" i="4"/>
  <c r="X7871" i="4"/>
  <c r="X7897" i="4"/>
  <c r="Z7897" i="4"/>
  <c r="Z183" i="4"/>
  <c r="X183" i="4"/>
  <c r="Z1947" i="4"/>
  <c r="X1947" i="4"/>
  <c r="Z6041" i="4"/>
  <c r="X6041" i="4"/>
  <c r="Z3358" i="4"/>
  <c r="X3358" i="4"/>
  <c r="X3317" i="4"/>
  <c r="Z3317" i="4"/>
  <c r="X1714" i="4"/>
  <c r="Z1714" i="4"/>
  <c r="X662" i="4"/>
  <c r="Z662" i="4"/>
  <c r="X8044" i="4"/>
  <c r="Z8044" i="4"/>
  <c r="Z6003" i="4"/>
  <c r="X6003" i="4"/>
  <c r="X1216" i="4"/>
  <c r="Z1216" i="4"/>
  <c r="X845" i="4"/>
  <c r="Z845" i="4"/>
  <c r="X3097" i="4"/>
  <c r="Z3097" i="4"/>
  <c r="X7028" i="4"/>
  <c r="Z7028" i="4"/>
  <c r="Z1984" i="4"/>
  <c r="X1984" i="4"/>
  <c r="Z7162" i="4"/>
  <c r="X7162" i="4"/>
  <c r="Z6428" i="4"/>
  <c r="X6428" i="4"/>
  <c r="Z7406" i="4"/>
  <c r="X7406" i="4"/>
  <c r="Z5691" i="4"/>
  <c r="X5691" i="4"/>
  <c r="Z6375" i="4"/>
  <c r="X6375" i="4"/>
  <c r="Z1068" i="4"/>
  <c r="X1068" i="4"/>
  <c r="Z2926" i="4"/>
  <c r="X2926" i="4"/>
  <c r="X2916" i="4"/>
  <c r="Z2916" i="4"/>
  <c r="X6958" i="4"/>
  <c r="Z6958" i="4"/>
  <c r="Z3047" i="4"/>
  <c r="X3047" i="4"/>
  <c r="Z5529" i="4"/>
  <c r="X5529" i="4"/>
  <c r="Z4294" i="4"/>
  <c r="X4294" i="4"/>
  <c r="Z2840" i="4"/>
  <c r="X2840" i="4"/>
  <c r="Z6614" i="4"/>
  <c r="X6614" i="4"/>
  <c r="Z1728" i="4"/>
  <c r="X1728" i="4"/>
  <c r="X4798" i="4"/>
  <c r="Z4798" i="4"/>
  <c r="X4609" i="4"/>
  <c r="Z4609" i="4"/>
  <c r="X6095" i="4"/>
  <c r="Z6095" i="4"/>
  <c r="X1665" i="4"/>
  <c r="Z1665" i="4"/>
  <c r="X7403" i="4"/>
  <c r="Z7403" i="4"/>
  <c r="Z1166" i="4"/>
  <c r="X1166" i="4"/>
  <c r="Z2785" i="4"/>
  <c r="X2785" i="4"/>
  <c r="Z5481" i="4"/>
  <c r="X5481" i="4"/>
  <c r="Z2364" i="4"/>
  <c r="X2364" i="4"/>
  <c r="Z5047" i="4"/>
  <c r="X5047" i="4"/>
  <c r="AA5047" i="4"/>
  <c r="Z2961" i="4"/>
  <c r="X2961" i="4"/>
  <c r="AA2961" i="4"/>
  <c r="Z6707" i="4"/>
  <c r="X6707" i="4"/>
  <c r="AA6707" i="4"/>
  <c r="Z4662" i="4"/>
  <c r="AA4662" i="4"/>
  <c r="X4662" i="4"/>
  <c r="Z5173" i="4"/>
  <c r="AA5173" i="4"/>
  <c r="X5173" i="4"/>
  <c r="X3520" i="4"/>
  <c r="AA3520" i="4"/>
  <c r="Z3520" i="4"/>
  <c r="X7179" i="4"/>
  <c r="Z7179" i="4"/>
  <c r="AA7179" i="4"/>
  <c r="Z6143" i="4"/>
  <c r="X6143" i="4"/>
  <c r="AA6143" i="4"/>
  <c r="Z5913" i="4"/>
  <c r="X5913" i="4"/>
  <c r="AA5913" i="4"/>
  <c r="X7881" i="4"/>
  <c r="Z7881" i="4"/>
  <c r="AA7881" i="4"/>
  <c r="Z5801" i="4"/>
  <c r="AA5801" i="4"/>
  <c r="X5801" i="4"/>
  <c r="Z7085" i="4"/>
  <c r="AA7085" i="4"/>
  <c r="X7085" i="4"/>
  <c r="X2680" i="4"/>
  <c r="Z2680" i="4"/>
  <c r="AA2680" i="4"/>
  <c r="X1234" i="4"/>
  <c r="Z1234" i="4"/>
  <c r="AA1234" i="4"/>
  <c r="Z1709" i="4"/>
  <c r="X1709" i="4"/>
  <c r="AA1709" i="4"/>
  <c r="X857" i="4"/>
  <c r="AA857" i="4"/>
  <c r="Z857" i="4"/>
  <c r="AA1670" i="4"/>
  <c r="Z1670" i="4"/>
  <c r="X1670" i="4"/>
  <c r="Z1461" i="4"/>
  <c r="AA1461" i="4"/>
  <c r="X1461" i="4"/>
  <c r="Z1165" i="4"/>
  <c r="X1165" i="4"/>
  <c r="AA1165" i="4"/>
  <c r="X3172" i="4"/>
  <c r="Z3172" i="4"/>
  <c r="AA3172" i="4"/>
  <c r="AA6112" i="4"/>
  <c r="X6112" i="4"/>
  <c r="Z6112" i="4"/>
  <c r="X2691" i="4"/>
  <c r="Z2691" i="4"/>
  <c r="AA2691" i="4"/>
  <c r="AA4810" i="4"/>
  <c r="X4810" i="4"/>
  <c r="Z4810" i="4"/>
  <c r="AA5903" i="4"/>
  <c r="Z5903" i="4"/>
  <c r="X5903" i="4"/>
  <c r="X1458" i="4"/>
  <c r="Z1458" i="4"/>
  <c r="AA1458" i="4"/>
  <c r="AA7620" i="4"/>
  <c r="X7620" i="4"/>
  <c r="Z7620" i="4"/>
  <c r="Z446" i="4"/>
  <c r="AA446" i="4"/>
  <c r="X446" i="4"/>
  <c r="X3735" i="4"/>
  <c r="Z3735" i="4"/>
  <c r="AA3735" i="4"/>
  <c r="AA5518" i="4"/>
  <c r="X5518" i="4"/>
  <c r="Z5518" i="4"/>
  <c r="X6366" i="4"/>
  <c r="AA6366" i="4"/>
  <c r="Z6366" i="4"/>
  <c r="X5007" i="4"/>
  <c r="Z5007" i="4"/>
  <c r="AA5007" i="4"/>
  <c r="AA3710" i="4"/>
  <c r="X3710" i="4"/>
  <c r="Z3710" i="4"/>
  <c r="Z2227" i="4"/>
  <c r="X2227" i="4"/>
  <c r="AA2227" i="4"/>
  <c r="Z751" i="4"/>
  <c r="AA751" i="4"/>
  <c r="X751" i="4"/>
  <c r="AA8098" i="4"/>
  <c r="X8098" i="4"/>
  <c r="Z8098" i="4"/>
  <c r="AA6660" i="4"/>
  <c r="X6660" i="4"/>
  <c r="Z6660" i="4"/>
  <c r="X5718" i="4"/>
  <c r="AA5718" i="4"/>
  <c r="Z5718" i="4"/>
  <c r="AA364" i="4"/>
  <c r="X364" i="4"/>
  <c r="Z364" i="4"/>
  <c r="Z4944" i="4"/>
  <c r="X4944" i="4"/>
  <c r="AA4944" i="4"/>
  <c r="Z4333" i="4"/>
  <c r="AA4333" i="4"/>
  <c r="X4333" i="4"/>
  <c r="AA5002" i="4"/>
  <c r="Z5002" i="4"/>
  <c r="X5002" i="4"/>
  <c r="X7840" i="4"/>
  <c r="Z7840" i="4"/>
  <c r="AA7840" i="4"/>
  <c r="AA7603" i="4"/>
  <c r="Z7603" i="4"/>
  <c r="X7603" i="4"/>
  <c r="Z6317" i="4"/>
  <c r="AA6317" i="4"/>
  <c r="X6317" i="4"/>
  <c r="Z1959" i="4"/>
  <c r="AA1959" i="4"/>
  <c r="X1959" i="4"/>
  <c r="Z7684" i="4"/>
  <c r="AA7684" i="4"/>
  <c r="X7684" i="4"/>
  <c r="Z7228" i="4"/>
  <c r="AA7228" i="4"/>
  <c r="X7228" i="4"/>
  <c r="Z6237" i="4"/>
  <c r="AA6237" i="4"/>
  <c r="X6237" i="4"/>
  <c r="AA1381" i="4"/>
  <c r="X1381" i="4"/>
  <c r="Z1381" i="4"/>
  <c r="X5580" i="4"/>
  <c r="Z5580" i="4"/>
  <c r="AA5580" i="4"/>
  <c r="Z7352" i="4"/>
  <c r="AA7352" i="4"/>
  <c r="X7352" i="4"/>
  <c r="Z7015" i="4"/>
  <c r="X7015" i="4"/>
  <c r="AA7015" i="4"/>
  <c r="Z167" i="4"/>
  <c r="X167" i="4"/>
  <c r="AA167" i="4"/>
  <c r="Z6692" i="4"/>
  <c r="AA6692" i="4"/>
  <c r="X6692" i="4"/>
  <c r="Z5009" i="4"/>
  <c r="X5009" i="4"/>
  <c r="AA5009" i="4"/>
  <c r="X2700" i="4"/>
  <c r="Z2700" i="4"/>
  <c r="AA2700" i="4"/>
  <c r="Z4311" i="4"/>
  <c r="X4311" i="4"/>
  <c r="AA4311" i="4"/>
  <c r="Z5015" i="4"/>
  <c r="X5015" i="4"/>
  <c r="AA5015" i="4"/>
  <c r="AA3635" i="4"/>
  <c r="Z3635" i="4"/>
  <c r="X3635" i="4"/>
  <c r="Z5796" i="4"/>
  <c r="AA5796" i="4"/>
  <c r="X5796" i="4"/>
  <c r="Z5810" i="4"/>
  <c r="X5810" i="4"/>
  <c r="AA5810" i="4"/>
  <c r="X2289" i="4"/>
  <c r="AA2289" i="4"/>
  <c r="Z2289" i="4"/>
  <c r="AA4576" i="4"/>
  <c r="Z4576" i="4"/>
  <c r="X4576" i="4"/>
  <c r="X6184" i="4"/>
  <c r="Z6184" i="4"/>
  <c r="AA6184" i="4"/>
  <c r="AA3640" i="4"/>
  <c r="X3640" i="4"/>
  <c r="Z3640" i="4"/>
  <c r="X8290" i="4"/>
  <c r="AA8290" i="4"/>
  <c r="Z8290" i="4"/>
  <c r="AA5495" i="4"/>
  <c r="X5495" i="4"/>
  <c r="Z5495" i="4"/>
  <c r="X5031" i="4"/>
  <c r="AA5031" i="4"/>
  <c r="Z5031" i="4"/>
  <c r="X2183" i="4"/>
  <c r="AA2183" i="4"/>
  <c r="Z2183" i="4"/>
  <c r="Z7061" i="4"/>
  <c r="AA7061" i="4"/>
  <c r="X7061" i="4"/>
  <c r="AA7636" i="4"/>
  <c r="Z7636" i="4"/>
  <c r="X7636" i="4"/>
  <c r="Z8215" i="4"/>
  <c r="X8215" i="4"/>
  <c r="AA8215" i="4"/>
  <c r="Z1462" i="4"/>
  <c r="X1462" i="4"/>
  <c r="AA1462" i="4"/>
  <c r="AA4268" i="4"/>
  <c r="Z4268" i="4"/>
  <c r="X4268" i="4"/>
  <c r="Z6016" i="4"/>
  <c r="X6016" i="4"/>
  <c r="AA6016" i="4"/>
  <c r="Z1271" i="4"/>
  <c r="X1271" i="4"/>
  <c r="AA1271" i="4"/>
  <c r="Z721" i="4"/>
  <c r="X721" i="4"/>
  <c r="AA721" i="4"/>
  <c r="Z92" i="4"/>
  <c r="X92" i="4"/>
  <c r="AA92" i="4"/>
  <c r="X7660" i="4"/>
  <c r="Z7660" i="4"/>
  <c r="AA7660" i="4"/>
  <c r="AA1072" i="4"/>
  <c r="X1072" i="4"/>
  <c r="Z1072" i="4"/>
  <c r="X1961" i="4"/>
  <c r="AA1961" i="4"/>
  <c r="Z1961" i="4"/>
  <c r="AA1421" i="4"/>
  <c r="X1421" i="4"/>
  <c r="Z1421" i="4"/>
  <c r="AA3575" i="4"/>
  <c r="X3575" i="4"/>
  <c r="Z3575" i="4"/>
  <c r="AA1203" i="4"/>
  <c r="Z1203" i="4"/>
  <c r="X1203" i="4"/>
  <c r="AA2255" i="4"/>
  <c r="Z2255" i="4"/>
  <c r="X2255" i="4"/>
  <c r="Z7157" i="4"/>
  <c r="AA7157" i="4"/>
  <c r="X7157" i="4"/>
  <c r="AA6250" i="4"/>
  <c r="Z6250" i="4"/>
  <c r="X6250" i="4"/>
  <c r="AA8122" i="4"/>
  <c r="Z8122" i="4"/>
  <c r="X8122" i="4"/>
  <c r="X4995" i="4"/>
  <c r="Z4995" i="4"/>
  <c r="AA4995" i="4"/>
  <c r="AA3686" i="4"/>
  <c r="Z3686" i="4"/>
  <c r="X3686" i="4"/>
  <c r="Z240" i="4"/>
  <c r="X240" i="4"/>
  <c r="AA240" i="4"/>
  <c r="AA4018" i="4"/>
  <c r="Z4018" i="4"/>
  <c r="X4018" i="4"/>
  <c r="X1370" i="4"/>
  <c r="Z1370" i="4"/>
  <c r="AA1370" i="4"/>
  <c r="Z4022" i="4"/>
  <c r="X4022" i="4"/>
  <c r="AA4022" i="4"/>
  <c r="Z7714" i="4"/>
  <c r="AA7714" i="4"/>
  <c r="X7714" i="4"/>
  <c r="AA5808" i="4"/>
  <c r="Z5808" i="4"/>
  <c r="X5808" i="4"/>
  <c r="Z1664" i="4"/>
  <c r="AA1664" i="4"/>
  <c r="X1664" i="4"/>
  <c r="Z5131" i="4"/>
  <c r="AA5131" i="4"/>
  <c r="X5131" i="4"/>
  <c r="AA7627" i="4"/>
  <c r="X7627" i="4"/>
  <c r="Z7627" i="4"/>
  <c r="AA632" i="4"/>
  <c r="Z632" i="4"/>
  <c r="X632" i="4"/>
  <c r="X5133" i="4"/>
  <c r="Z5133" i="4"/>
  <c r="AA5133" i="4"/>
  <c r="AA2506" i="4"/>
  <c r="X2506" i="4"/>
  <c r="Z2506" i="4"/>
  <c r="Z4071" i="4"/>
  <c r="AA4071" i="4"/>
  <c r="X4071" i="4"/>
  <c r="Z3222" i="4"/>
  <c r="X3222" i="4"/>
  <c r="AA3222" i="4"/>
  <c r="X125" i="4"/>
  <c r="AA125" i="4"/>
  <c r="Z125" i="4"/>
  <c r="AA3709" i="4"/>
  <c r="X3709" i="4"/>
  <c r="Z3709" i="4"/>
  <c r="X4745" i="4"/>
  <c r="AA4745" i="4"/>
  <c r="Z4745" i="4"/>
  <c r="Z3490" i="4"/>
  <c r="AA3490" i="4"/>
  <c r="X3490" i="4"/>
  <c r="AA5855" i="4"/>
  <c r="X5855" i="4"/>
  <c r="Z5855" i="4"/>
  <c r="Z7241" i="4"/>
  <c r="AA7241" i="4"/>
  <c r="X7241" i="4"/>
  <c r="AA6889" i="4"/>
  <c r="X6889" i="4"/>
  <c r="Z6889" i="4"/>
  <c r="AA5454" i="4"/>
  <c r="Z5454" i="4"/>
  <c r="X5454" i="4"/>
  <c r="X3183" i="4"/>
  <c r="AA3183" i="4"/>
  <c r="Z3183" i="4"/>
  <c r="AA6398" i="4"/>
  <c r="X6398" i="4"/>
  <c r="Z6398" i="4"/>
  <c r="X5062" i="4"/>
  <c r="Z5062" i="4"/>
  <c r="AA5062" i="4"/>
  <c r="AA5382" i="4"/>
  <c r="X5382" i="4"/>
  <c r="Z5382" i="4"/>
  <c r="AA1325" i="4"/>
  <c r="X1325" i="4"/>
  <c r="Z1325" i="4"/>
  <c r="X7558" i="4"/>
  <c r="AA7558" i="4"/>
  <c r="Z7558" i="4"/>
  <c r="X7378" i="4"/>
  <c r="AA7378" i="4"/>
  <c r="Z7378" i="4"/>
  <c r="AA7561" i="4"/>
  <c r="X7561" i="4"/>
  <c r="Z7561" i="4"/>
  <c r="X2350" i="4"/>
  <c r="Z2350" i="4"/>
  <c r="AA2350" i="4"/>
  <c r="AA5458" i="4"/>
  <c r="X5458" i="4"/>
  <c r="Z5458" i="4"/>
  <c r="AA3948" i="4"/>
  <c r="Z3948" i="4"/>
  <c r="X3948" i="4"/>
  <c r="X6311" i="4"/>
  <c r="Z6311" i="4"/>
  <c r="AA6311" i="4"/>
  <c r="X6064" i="4"/>
  <c r="Z6064" i="4"/>
  <c r="AA6064" i="4"/>
  <c r="AA3543" i="4"/>
  <c r="X3543" i="4"/>
  <c r="Z3543" i="4"/>
  <c r="X6939" i="4"/>
  <c r="Z6939" i="4"/>
  <c r="AA6939" i="4"/>
  <c r="Z1697" i="4"/>
  <c r="AA1697" i="4"/>
  <c r="X1697" i="4"/>
  <c r="AA3056" i="4"/>
  <c r="X3056" i="4"/>
  <c r="Z3056" i="4"/>
  <c r="X2746" i="4"/>
  <c r="Z2746" i="4"/>
  <c r="AA2746" i="4"/>
  <c r="AA4465" i="4"/>
  <c r="Z4465" i="4"/>
  <c r="X4465" i="4"/>
  <c r="AA6543" i="4"/>
  <c r="Z6543" i="4"/>
  <c r="X6543" i="4"/>
  <c r="Z7704" i="4"/>
  <c r="X7704" i="4"/>
  <c r="AA7704" i="4"/>
  <c r="X54" i="4"/>
  <c r="AA54" i="4"/>
  <c r="Z54" i="4"/>
  <c r="AA537" i="4"/>
  <c r="X537" i="4"/>
  <c r="Z537" i="4"/>
  <c r="Z942" i="4"/>
  <c r="X942" i="4"/>
  <c r="AA942" i="4"/>
  <c r="X8308" i="4"/>
  <c r="AA8308" i="4"/>
  <c r="Z8308" i="4"/>
  <c r="X2491" i="4"/>
  <c r="AA2491" i="4"/>
  <c r="Z2491" i="4"/>
  <c r="X6209" i="4"/>
  <c r="Z6209" i="4"/>
  <c r="AA6209" i="4"/>
  <c r="X918" i="4"/>
  <c r="AA918" i="4"/>
  <c r="Z918" i="4"/>
  <c r="AA5431" i="4"/>
  <c r="X5431" i="4"/>
  <c r="Z5431" i="4"/>
  <c r="Z8169" i="4"/>
  <c r="X8169" i="4"/>
  <c r="AA8169" i="4"/>
  <c r="AA5895" i="4"/>
  <c r="Z5895" i="4"/>
  <c r="X5895" i="4"/>
  <c r="AA2930" i="4"/>
  <c r="X2930" i="4"/>
  <c r="Z2930" i="4"/>
  <c r="Z4631" i="4"/>
  <c r="AA4631" i="4"/>
  <c r="X4631" i="4"/>
  <c r="Z6170" i="4"/>
  <c r="AA6170" i="4"/>
  <c r="X6170" i="4"/>
  <c r="Z7522" i="4"/>
  <c r="AA7522" i="4"/>
  <c r="X7522" i="4"/>
  <c r="Z2065" i="4"/>
  <c r="AA2065" i="4"/>
  <c r="X2065" i="4"/>
  <c r="Z1676" i="4"/>
  <c r="AA1676" i="4"/>
  <c r="X1676" i="4"/>
  <c r="AA4981" i="4"/>
  <c r="Z4981" i="4"/>
  <c r="X4981" i="4"/>
  <c r="Z5324" i="4"/>
  <c r="X5324" i="4"/>
  <c r="AA5324" i="4"/>
  <c r="Z7535" i="4"/>
  <c r="X7535" i="4"/>
  <c r="AA7535" i="4"/>
  <c r="Z6708" i="4"/>
  <c r="X6708" i="4"/>
  <c r="AA6708" i="4"/>
  <c r="Z3298" i="4"/>
  <c r="X3298" i="4"/>
  <c r="AA3298" i="4"/>
  <c r="Z7680" i="4"/>
  <c r="AA7680" i="4"/>
  <c r="X7680" i="4"/>
  <c r="AA990" i="4"/>
  <c r="X990" i="4"/>
  <c r="Z990" i="4"/>
  <c r="Z7877" i="4"/>
  <c r="X7877" i="4"/>
  <c r="AA7877" i="4"/>
  <c r="Z4392" i="4"/>
  <c r="X4392" i="4"/>
  <c r="AA4392" i="4"/>
  <c r="AA3851" i="4"/>
  <c r="X3851" i="4"/>
  <c r="Z3851" i="4"/>
  <c r="X2728" i="4"/>
  <c r="AA2728" i="4"/>
  <c r="Z2728" i="4"/>
  <c r="AA6292" i="4"/>
  <c r="X6292" i="4"/>
  <c r="Z6292" i="4"/>
  <c r="X1669" i="4"/>
  <c r="Z1669" i="4"/>
  <c r="AA1669" i="4"/>
  <c r="AA6589" i="4"/>
  <c r="X6589" i="4"/>
  <c r="Z6589" i="4"/>
  <c r="AA3040" i="4"/>
  <c r="X3040" i="4"/>
  <c r="Z3040" i="4"/>
  <c r="X7791" i="4"/>
  <c r="AA7791" i="4"/>
  <c r="Z7791" i="4"/>
  <c r="X6316" i="4"/>
  <c r="Z6316" i="4"/>
  <c r="AA6316" i="4"/>
  <c r="Z3826" i="4"/>
  <c r="AA3826" i="4"/>
  <c r="X3826" i="4"/>
  <c r="Z6670" i="4"/>
  <c r="AA6670" i="4"/>
  <c r="X6670" i="4"/>
  <c r="Z5162" i="4"/>
  <c r="AA5162" i="4"/>
  <c r="X5162" i="4"/>
  <c r="Z5712" i="4"/>
  <c r="AA5712" i="4"/>
  <c r="X5712" i="4"/>
  <c r="Z3253" i="4"/>
  <c r="AA3253" i="4"/>
  <c r="X3253" i="4"/>
  <c r="AA1269" i="4"/>
  <c r="Z1269" i="4"/>
  <c r="X1269" i="4"/>
  <c r="AA6281" i="4"/>
  <c r="Z6281" i="4"/>
  <c r="X6281" i="4"/>
  <c r="X7100" i="4"/>
  <c r="AA7100" i="4"/>
  <c r="Z7100" i="4"/>
  <c r="AA2121" i="4"/>
  <c r="Z2121" i="4"/>
  <c r="X2121" i="4"/>
  <c r="AA5167" i="4"/>
  <c r="X5167" i="4"/>
  <c r="Z5167" i="4"/>
  <c r="X6526" i="4"/>
  <c r="Z6526" i="4"/>
  <c r="AA6526" i="4"/>
  <c r="AA6928" i="4"/>
  <c r="X6928" i="4"/>
  <c r="Z6928" i="4"/>
  <c r="AA4893" i="4"/>
  <c r="X4893" i="4"/>
  <c r="Z4893" i="4"/>
  <c r="AA5216" i="4"/>
  <c r="X5216" i="4"/>
  <c r="Z5216" i="4"/>
  <c r="X4685" i="4"/>
  <c r="AA4685" i="4"/>
  <c r="Z4685" i="4"/>
  <c r="AA140" i="4"/>
  <c r="X140" i="4"/>
  <c r="Z140" i="4"/>
  <c r="AA3251" i="4"/>
  <c r="X3251" i="4"/>
  <c r="Z3251" i="4"/>
  <c r="AA888" i="4"/>
  <c r="X888" i="4"/>
  <c r="Z888" i="4"/>
  <c r="AA5599" i="4"/>
  <c r="X5599" i="4"/>
  <c r="Z5599" i="4"/>
  <c r="X7679" i="4"/>
  <c r="AA7679" i="4"/>
  <c r="Z7679" i="4"/>
  <c r="X4636" i="4"/>
  <c r="Z4636" i="4"/>
  <c r="AA4636" i="4"/>
  <c r="Z7784" i="4"/>
  <c r="AA7784" i="4"/>
  <c r="X7784" i="4"/>
  <c r="AA5496" i="4"/>
  <c r="Z5496" i="4"/>
  <c r="X5496" i="4"/>
  <c r="X7491" i="4"/>
  <c r="Z7491" i="4"/>
  <c r="AA7491" i="4"/>
  <c r="X2137" i="4"/>
  <c r="Z2137" i="4"/>
  <c r="AA2137" i="4"/>
  <c r="X7427" i="4"/>
  <c r="Z7427" i="4"/>
  <c r="AA7427" i="4"/>
  <c r="X7792" i="4"/>
  <c r="AA7792" i="4"/>
  <c r="Z7792" i="4"/>
  <c r="X2612" i="4"/>
  <c r="Z2612" i="4"/>
  <c r="AA2612" i="4"/>
  <c r="X3588" i="4"/>
  <c r="Z3588" i="4"/>
  <c r="AA3588" i="4"/>
  <c r="X1086" i="4"/>
  <c r="AA1086" i="4"/>
  <c r="Z1086" i="4"/>
  <c r="AA4984" i="4"/>
  <c r="Z4984" i="4"/>
  <c r="X4984" i="4"/>
  <c r="X4317" i="4"/>
  <c r="Z4317" i="4"/>
  <c r="AA4317" i="4"/>
  <c r="X8136" i="4"/>
  <c r="AA8136" i="4"/>
  <c r="Z8136" i="4"/>
  <c r="AA1643" i="4"/>
  <c r="Z1643" i="4"/>
  <c r="X1643" i="4"/>
  <c r="Z1774" i="4"/>
  <c r="X1774" i="4"/>
  <c r="AA1774" i="4"/>
  <c r="Z3872" i="4"/>
  <c r="X3872" i="4"/>
  <c r="AA3872" i="4"/>
  <c r="Z2131" i="4"/>
  <c r="X2131" i="4"/>
  <c r="AA2131" i="4"/>
  <c r="AA7474" i="4"/>
  <c r="Z7474" i="4"/>
  <c r="X7474" i="4"/>
  <c r="X4262" i="4"/>
  <c r="Z4262" i="4"/>
  <c r="AA4262" i="4"/>
  <c r="X5870" i="4"/>
  <c r="AA5870" i="4"/>
  <c r="Z5870" i="4"/>
  <c r="AA2851" i="4"/>
  <c r="X2851" i="4"/>
  <c r="Z2851" i="4"/>
  <c r="Z1648" i="4"/>
  <c r="X1648" i="4"/>
  <c r="AA1648" i="4"/>
  <c r="AA3733" i="4"/>
  <c r="X3733" i="4"/>
  <c r="Z3733" i="4"/>
  <c r="AA5410" i="4"/>
  <c r="X5410" i="4"/>
  <c r="Z5410" i="4"/>
  <c r="X705" i="4"/>
  <c r="AA705" i="4"/>
  <c r="Z705" i="4"/>
  <c r="AA830" i="4"/>
  <c r="Z830" i="4"/>
  <c r="X830" i="4"/>
  <c r="AA497" i="4"/>
  <c r="Z497" i="4"/>
  <c r="X497" i="4"/>
  <c r="AA1776" i="4"/>
  <c r="X1776" i="4"/>
  <c r="Z1776" i="4"/>
  <c r="X7446" i="4"/>
  <c r="AA7446" i="4"/>
  <c r="Z7446" i="4"/>
  <c r="Z2713" i="4"/>
  <c r="AA2713" i="4"/>
  <c r="X2713" i="4"/>
  <c r="AA4721" i="4"/>
  <c r="Z4721" i="4"/>
  <c r="X4721" i="4"/>
  <c r="X7998" i="4"/>
  <c r="Z7998" i="4"/>
  <c r="AA7998" i="4"/>
  <c r="X1905" i="4"/>
  <c r="Z1905" i="4"/>
  <c r="AA1905" i="4"/>
  <c r="X4136" i="4"/>
  <c r="Z4136" i="4"/>
  <c r="AA4136" i="4"/>
  <c r="X6110" i="4"/>
  <c r="Z6110" i="4"/>
  <c r="AA6110" i="4"/>
  <c r="AA588" i="4"/>
  <c r="X588" i="4"/>
  <c r="Z588" i="4"/>
  <c r="X3229" i="4"/>
  <c r="Z3229" i="4"/>
  <c r="AA3229" i="4"/>
  <c r="AA2451" i="4"/>
  <c r="Z2451" i="4"/>
  <c r="X2451" i="4"/>
  <c r="Z8305" i="4"/>
  <c r="AA8305" i="4"/>
  <c r="X8305" i="4"/>
  <c r="Z3039" i="4"/>
  <c r="AA3039" i="4"/>
  <c r="X3039" i="4"/>
  <c r="AA3269" i="4"/>
  <c r="Z3269" i="4"/>
  <c r="X3269" i="4"/>
  <c r="Z958" i="4"/>
  <c r="AA958" i="4"/>
  <c r="X958" i="4"/>
  <c r="X6166" i="4"/>
  <c r="Z6166" i="4"/>
  <c r="AA6166" i="4"/>
  <c r="AA4699" i="4"/>
  <c r="Z4699" i="4"/>
  <c r="X4699" i="4"/>
  <c r="X3092" i="4"/>
  <c r="Z3092" i="4"/>
  <c r="AA3092" i="4"/>
  <c r="Z6789" i="4"/>
  <c r="X6789" i="4"/>
  <c r="AA6789" i="4"/>
  <c r="Z2191" i="4"/>
  <c r="AA2191" i="4"/>
  <c r="X2191" i="4"/>
  <c r="AA6978" i="4"/>
  <c r="Z6978" i="4"/>
  <c r="X6978" i="4"/>
  <c r="Z2203" i="4"/>
  <c r="AA2203" i="4"/>
  <c r="X2203" i="4"/>
  <c r="X5943" i="4"/>
  <c r="Z5943" i="4"/>
  <c r="AA5943" i="4"/>
  <c r="Z5778" i="4"/>
  <c r="AA5778" i="4"/>
  <c r="X5778" i="4"/>
  <c r="X1338" i="4"/>
  <c r="AA1338" i="4"/>
  <c r="Z1338" i="4"/>
  <c r="Z6050" i="4"/>
  <c r="X6050" i="4"/>
  <c r="AA6050" i="4"/>
  <c r="Z8269" i="4"/>
  <c r="AA8269" i="4"/>
  <c r="X8269" i="4"/>
  <c r="Z7337" i="4"/>
  <c r="X7337" i="4"/>
  <c r="AA7337" i="4"/>
  <c r="Z7494" i="4"/>
  <c r="AA7494" i="4"/>
  <c r="X7494" i="4"/>
  <c r="Z4857" i="4"/>
  <c r="X4857" i="4"/>
  <c r="AA4857" i="4"/>
  <c r="X379" i="4"/>
  <c r="Z379" i="4"/>
  <c r="AA379" i="4"/>
  <c r="X8295" i="4"/>
  <c r="Z8295" i="4"/>
  <c r="AA8295" i="4"/>
  <c r="AA6099" i="4"/>
  <c r="Z6099" i="4"/>
  <c r="X6099" i="4"/>
  <c r="X7326" i="4"/>
  <c r="Z7326" i="4"/>
  <c r="AA7326" i="4"/>
  <c r="X7527" i="4"/>
  <c r="AA7527" i="4"/>
  <c r="Z7527" i="4"/>
  <c r="X3072" i="4"/>
  <c r="Z3072" i="4"/>
  <c r="AA3072" i="4"/>
  <c r="X3404" i="4"/>
  <c r="AA3404" i="4"/>
  <c r="Z3404" i="4"/>
  <c r="AA2430" i="4"/>
  <c r="Z2430" i="4"/>
  <c r="X2430" i="4"/>
  <c r="AA4600" i="4"/>
  <c r="Z4600" i="4"/>
  <c r="X4600" i="4"/>
  <c r="AA6258" i="4"/>
  <c r="Z6258" i="4"/>
  <c r="X6258" i="4"/>
  <c r="Z3702" i="4"/>
  <c r="AA3702" i="4"/>
  <c r="X3702" i="4"/>
  <c r="Z6576" i="4"/>
  <c r="X6576" i="4"/>
  <c r="AA6576" i="4"/>
  <c r="Z1708" i="4"/>
  <c r="X1708" i="4"/>
  <c r="AA1708" i="4"/>
  <c r="Z2482" i="4"/>
  <c r="X2482" i="4"/>
  <c r="AA2482" i="4"/>
  <c r="Z2586" i="4"/>
  <c r="AA2586" i="4"/>
  <c r="X2586" i="4"/>
  <c r="Z6334" i="4"/>
  <c r="AA6334" i="4"/>
  <c r="X6334" i="4"/>
  <c r="Z456" i="4"/>
  <c r="X456" i="4"/>
  <c r="AA456" i="4"/>
  <c r="AA3462" i="4"/>
  <c r="X3462" i="4"/>
  <c r="Z3462" i="4"/>
  <c r="AA6616" i="4"/>
  <c r="X6616" i="4"/>
  <c r="Z6616" i="4"/>
  <c r="AA4518" i="4"/>
  <c r="X4518" i="4"/>
  <c r="Z4518" i="4"/>
  <c r="AA6659" i="4"/>
  <c r="X6659" i="4"/>
  <c r="Z6659" i="4"/>
  <c r="X8120" i="4"/>
  <c r="AA8120" i="4"/>
  <c r="Z8120" i="4"/>
  <c r="AA1485" i="4"/>
  <c r="X1485" i="4"/>
  <c r="Z1485" i="4"/>
  <c r="X8220" i="4"/>
  <c r="AA8220" i="4"/>
  <c r="Z8220" i="4"/>
  <c r="X3968" i="4"/>
  <c r="AA3968" i="4"/>
  <c r="Z3968" i="4"/>
  <c r="X1291" i="4"/>
  <c r="Z1291" i="4"/>
  <c r="AA1291" i="4"/>
  <c r="AA1475" i="4"/>
  <c r="Z1475" i="4"/>
  <c r="X1475" i="4"/>
  <c r="Z6633" i="4"/>
  <c r="X6633" i="4"/>
  <c r="AA6633" i="4"/>
  <c r="Z6810" i="4"/>
  <c r="X6810" i="4"/>
  <c r="AA6810" i="4"/>
  <c r="AA6021" i="4"/>
  <c r="Z6021" i="4"/>
  <c r="X6021" i="4"/>
  <c r="AA1547" i="4"/>
  <c r="Z1547" i="4"/>
  <c r="X1547" i="4"/>
  <c r="Z2059" i="4"/>
  <c r="AA2059" i="4"/>
  <c r="X2059" i="4"/>
  <c r="AA5043" i="4"/>
  <c r="Z5043" i="4"/>
  <c r="X5043" i="4"/>
  <c r="X5093" i="4"/>
  <c r="U5093" i="4" a="1"/>
  <c r="AA5093" i="4"/>
  <c r="Z5093" i="4"/>
  <c r="U6104" i="4" a="1"/>
  <c r="X6104" i="4"/>
  <c r="AA6104" i="4"/>
  <c r="Z6104" i="4"/>
  <c r="AA4228" i="4"/>
  <c r="Z4228" i="4"/>
  <c r="U4228" i="4" a="1"/>
  <c r="X4228" i="4"/>
  <c r="AA1817" i="4"/>
  <c r="U1817" i="4" a="1"/>
  <c r="Z1817" i="4"/>
  <c r="X1817" i="4"/>
  <c r="U4118" i="4" a="1"/>
  <c r="Z4118" i="4"/>
  <c r="AA4118" i="4"/>
  <c r="X4118" i="4"/>
  <c r="Z6385" i="4"/>
  <c r="AA6385" i="4"/>
  <c r="U6385" i="4" a="1"/>
  <c r="X6385" i="4"/>
  <c r="Z6538" i="4"/>
  <c r="AA6538" i="4"/>
  <c r="U6538" i="4" a="1"/>
  <c r="X6538" i="4"/>
  <c r="Z3129" i="4"/>
  <c r="U3129" i="4" a="1"/>
  <c r="AA3129" i="4"/>
  <c r="X3129" i="4"/>
  <c r="Z1989" i="4"/>
  <c r="U1989" i="4" a="1"/>
  <c r="AA1989" i="4"/>
  <c r="X1989" i="4"/>
  <c r="Z3391" i="4"/>
  <c r="AA3391" i="4"/>
  <c r="U3391" i="4" a="1"/>
  <c r="X3391" i="4"/>
  <c r="Z6328" i="4"/>
  <c r="U6328" i="4" a="1"/>
  <c r="AA6328" i="4"/>
  <c r="X6328" i="4"/>
  <c r="Z6271" i="4"/>
  <c r="U6271" i="4" a="1"/>
  <c r="AA6271" i="4"/>
  <c r="X6271" i="4"/>
  <c r="Z4832" i="4"/>
  <c r="AA4832" i="4"/>
  <c r="U4832" i="4" a="1"/>
  <c r="X4832" i="4"/>
  <c r="Z5789" i="4"/>
  <c r="U5789" i="4" a="1"/>
  <c r="AA5789" i="4"/>
  <c r="X5789" i="4"/>
  <c r="AA5122" i="4"/>
  <c r="Z5122" i="4"/>
  <c r="U5122" i="4" a="1"/>
  <c r="X5122" i="4"/>
  <c r="X5505" i="4"/>
  <c r="U5505" i="4" a="1"/>
  <c r="Z5505" i="4"/>
  <c r="AA5505" i="4"/>
  <c r="X3803" i="4"/>
  <c r="U3803" i="4" a="1"/>
  <c r="Z3803" i="4"/>
  <c r="AA3803" i="4"/>
  <c r="Z1204" i="4"/>
  <c r="U1204" i="4" a="1"/>
  <c r="AA1204" i="4"/>
  <c r="X1204" i="4"/>
  <c r="U620" i="4" a="1"/>
  <c r="Z620" i="4"/>
  <c r="X620" i="4"/>
  <c r="AA620" i="4"/>
  <c r="Z6393" i="4"/>
  <c r="X6393" i="4"/>
  <c r="U6393" i="4" a="1"/>
  <c r="AA6393" i="4"/>
  <c r="AA3481" i="4"/>
  <c r="U3481" i="4" a="1"/>
  <c r="X3481" i="4"/>
  <c r="Z3481" i="4"/>
  <c r="U5971" i="4" a="1"/>
  <c r="X5971" i="4"/>
  <c r="Z5971" i="4"/>
  <c r="AA5971" i="4"/>
  <c r="X208" i="4"/>
  <c r="AA208" i="4"/>
  <c r="Z208" i="4"/>
  <c r="U208" i="4" a="1"/>
  <c r="U2734" i="4" a="1"/>
  <c r="AA2734" i="4"/>
  <c r="X2734" i="4"/>
  <c r="Z2734" i="4"/>
  <c r="AA8255" i="4"/>
  <c r="Z8255" i="4"/>
  <c r="X8255" i="4"/>
  <c r="U8255" i="4" a="1"/>
  <c r="AA1387" i="4"/>
  <c r="U1387" i="4" a="1"/>
  <c r="Z1387" i="4"/>
  <c r="X1387" i="4"/>
  <c r="AA5995" i="4"/>
  <c r="Z5995" i="4"/>
  <c r="X5995" i="4"/>
  <c r="U5995" i="4" a="1"/>
  <c r="U1158" i="4" a="1"/>
  <c r="AA1158" i="4"/>
  <c r="X1158" i="4"/>
  <c r="Z1158" i="4"/>
  <c r="X3294" i="4"/>
  <c r="U3294" i="4" a="1"/>
  <c r="AA3294" i="4"/>
  <c r="Z3294" i="4"/>
  <c r="Z7151" i="4"/>
  <c r="U7151" i="4" a="1"/>
  <c r="AA7151" i="4"/>
  <c r="X7151" i="4"/>
  <c r="X1724" i="4"/>
  <c r="U1724" i="4" a="1"/>
  <c r="Z1724" i="4"/>
  <c r="AA1724" i="4"/>
  <c r="X7662" i="4"/>
  <c r="AA7662" i="4"/>
  <c r="U7662" i="4" a="1"/>
  <c r="Z7662" i="4"/>
  <c r="Z6200" i="4"/>
  <c r="AA6200" i="4"/>
  <c r="U6200" i="4" a="1"/>
  <c r="X6200" i="4"/>
  <c r="Z1883" i="4"/>
  <c r="AA1883" i="4"/>
  <c r="U1883" i="4" a="1"/>
  <c r="X1883" i="4"/>
  <c r="Z2576" i="4"/>
  <c r="AA2576" i="4"/>
  <c r="U2576" i="4" a="1"/>
  <c r="X2576" i="4"/>
  <c r="AA1915" i="4"/>
  <c r="U1915" i="4" a="1"/>
  <c r="Z1915" i="4"/>
  <c r="X1915" i="4"/>
  <c r="X3776" i="4"/>
  <c r="AA3776" i="4"/>
  <c r="U3776" i="4" a="1"/>
  <c r="Z3776" i="4"/>
  <c r="AA6953" i="4"/>
  <c r="Z6953" i="4"/>
  <c r="U6953" i="4" a="1"/>
  <c r="X6953" i="4"/>
  <c r="Z2909" i="4"/>
  <c r="AA2909" i="4"/>
  <c r="U2909" i="4" a="1"/>
  <c r="X2909" i="4"/>
  <c r="U5020" i="4" a="1"/>
  <c r="AA5020" i="4"/>
  <c r="Z5020" i="4"/>
  <c r="X5020" i="4"/>
  <c r="U7712" i="4" a="1"/>
  <c r="AA7712" i="4"/>
  <c r="Z7712" i="4"/>
  <c r="X7712" i="4"/>
  <c r="U4632" i="4" a="1"/>
  <c r="AA4632" i="4"/>
  <c r="Z4632" i="4"/>
  <c r="X4632" i="4"/>
  <c r="AA642" i="4"/>
  <c r="U642" i="4" a="1"/>
  <c r="Z642" i="4"/>
  <c r="X642" i="4"/>
  <c r="Z1983" i="4"/>
  <c r="AA1983" i="4"/>
  <c r="U1983" i="4" a="1"/>
  <c r="X1983" i="4"/>
  <c r="Z6946" i="4"/>
  <c r="AA6946" i="4"/>
  <c r="U6946" i="4" a="1"/>
  <c r="X6946" i="4"/>
  <c r="X4760" i="4"/>
  <c r="AA4760" i="4"/>
  <c r="U4760" i="4" a="1"/>
  <c r="Z4760" i="4"/>
  <c r="AA7531" i="4"/>
  <c r="X7531" i="4"/>
  <c r="U7531" i="4" a="1"/>
  <c r="Z7531" i="4"/>
  <c r="X2673" i="4"/>
  <c r="U2673" i="4" a="1"/>
  <c r="AA2673" i="4"/>
  <c r="Z2673" i="4"/>
  <c r="AA3513" i="4"/>
  <c r="X3513" i="4"/>
  <c r="Z3513" i="4"/>
  <c r="U3513" i="4" a="1"/>
  <c r="X8223" i="4"/>
  <c r="Z8223" i="4"/>
  <c r="U8223" i="4" a="1"/>
  <c r="AA8223" i="4"/>
  <c r="U1499" i="4" a="1"/>
  <c r="Z1499" i="4"/>
  <c r="AA1499" i="4"/>
  <c r="X1499" i="4"/>
  <c r="U5316" i="4" a="1"/>
  <c r="Z5316" i="4"/>
  <c r="AA5316" i="4"/>
  <c r="X5316" i="4"/>
  <c r="U63" i="4" a="1"/>
  <c r="X63" i="4"/>
  <c r="Z63" i="4"/>
  <c r="AA63" i="4"/>
  <c r="U7419" i="4" a="1"/>
  <c r="X7419" i="4"/>
  <c r="Z7419" i="4"/>
  <c r="AA7419" i="4"/>
  <c r="AA2564" i="4"/>
  <c r="U2564" i="4" a="1"/>
  <c r="Z2564" i="4"/>
  <c r="X2564" i="4"/>
  <c r="U6806" i="4" a="1"/>
  <c r="X6806" i="4"/>
  <c r="Z6806" i="4"/>
  <c r="AA6806" i="4"/>
  <c r="AA7777" i="4"/>
  <c r="U7777" i="4" a="1"/>
  <c r="X7777" i="4"/>
  <c r="Z7777" i="4"/>
  <c r="X4515" i="4"/>
  <c r="AA4515" i="4"/>
  <c r="U4515" i="4" a="1"/>
  <c r="Z4515" i="4"/>
  <c r="AA1055" i="4"/>
  <c r="X1055" i="4"/>
  <c r="U1055" i="4" a="1"/>
  <c r="Z1055" i="4"/>
  <c r="Z6176" i="4"/>
  <c r="X6176" i="4"/>
  <c r="AA6176" i="4"/>
  <c r="U6176" i="4" a="1"/>
  <c r="U2913" i="4" a="1"/>
  <c r="X2913" i="4"/>
  <c r="Z2913" i="4"/>
  <c r="AA2913" i="4"/>
  <c r="U5724" i="4" a="1"/>
  <c r="AA5724" i="4"/>
  <c r="X5724" i="4"/>
  <c r="Z5724" i="4"/>
  <c r="U3936" i="4" a="1"/>
  <c r="X3936" i="4"/>
  <c r="AA3936" i="4"/>
  <c r="Z3936" i="4"/>
  <c r="U5340" i="4" a="1"/>
  <c r="X5340" i="4"/>
  <c r="Z5340" i="4"/>
  <c r="AA5340" i="4"/>
  <c r="U789" i="4" a="1"/>
  <c r="X789" i="4"/>
  <c r="Z789" i="4"/>
  <c r="AA789" i="4"/>
  <c r="U7284" i="4" a="1"/>
  <c r="X7284" i="4"/>
  <c r="AA7284" i="4"/>
  <c r="Z7284" i="4"/>
  <c r="U1918" i="4" a="1"/>
  <c r="X1918" i="4"/>
  <c r="Z1918" i="4"/>
  <c r="AA1918" i="4"/>
  <c r="U5617" i="4" a="1"/>
  <c r="X5617" i="4"/>
  <c r="Z5617" i="4"/>
  <c r="AA5617" i="4"/>
  <c r="U3726" i="4" a="1"/>
  <c r="Z3726" i="4"/>
  <c r="AA3726" i="4"/>
  <c r="X3726" i="4"/>
  <c r="U3579" i="4" a="1"/>
  <c r="Z3579" i="4"/>
  <c r="X3579" i="4"/>
  <c r="AA3579" i="4"/>
  <c r="AA2699" i="4"/>
  <c r="U2699" i="4" a="1"/>
  <c r="X2699" i="4"/>
  <c r="Z2699" i="4"/>
  <c r="X6599" i="4"/>
  <c r="Z6599" i="4"/>
  <c r="U6599" i="4" a="1"/>
  <c r="AA6599" i="4"/>
  <c r="X4091" i="4"/>
  <c r="Z4091" i="4"/>
  <c r="AA4091" i="4"/>
  <c r="U4091" i="4" a="1"/>
  <c r="X1859" i="4"/>
  <c r="U1859" i="4" a="1"/>
  <c r="AA1859" i="4"/>
  <c r="Z1859" i="4"/>
  <c r="X5305" i="4"/>
  <c r="AA5305" i="4"/>
  <c r="U5305" i="4" a="1"/>
  <c r="Z5305" i="4"/>
  <c r="X2161" i="4"/>
  <c r="AA2161" i="4"/>
  <c r="Z2161" i="4"/>
  <c r="U2161" i="4" a="1"/>
  <c r="X3291" i="4"/>
  <c r="Z3291" i="4"/>
  <c r="AA3291" i="4"/>
  <c r="U3291" i="4" a="1"/>
  <c r="Z7086" i="4"/>
  <c r="U7086" i="4" a="1"/>
  <c r="X7086" i="4"/>
  <c r="AA7086" i="4"/>
  <c r="X1510" i="4"/>
  <c r="U1510" i="4" a="1"/>
  <c r="Z1510" i="4"/>
  <c r="AA1510" i="4"/>
  <c r="X6134" i="4"/>
  <c r="U6134" i="4" a="1"/>
  <c r="AA6134" i="4"/>
  <c r="Z6134" i="4"/>
  <c r="X1259" i="4"/>
  <c r="U1259" i="4" a="1"/>
  <c r="Z1259" i="4"/>
  <c r="AA1259" i="4"/>
  <c r="U1217" i="4" a="1"/>
  <c r="Z1217" i="4"/>
  <c r="X1217" i="4"/>
  <c r="AA1217" i="4"/>
  <c r="AA4376" i="4"/>
  <c r="Z4376" i="4"/>
  <c r="U4376" i="4" a="1"/>
  <c r="X4376" i="4"/>
  <c r="Z4803" i="4"/>
  <c r="U4803" i="4" a="1"/>
  <c r="AA4803" i="4"/>
  <c r="X4803" i="4"/>
  <c r="X1909" i="4"/>
  <c r="Z1909" i="4"/>
  <c r="U1909" i="4" a="1"/>
  <c r="AA1909" i="4"/>
  <c r="AA6098" i="4"/>
  <c r="Z6098" i="4"/>
  <c r="U6098" i="4" a="1"/>
  <c r="X6098" i="4"/>
  <c r="X3263" i="4"/>
  <c r="U3263" i="4" a="1"/>
  <c r="AA3263" i="4"/>
  <c r="Z3263" i="4"/>
  <c r="X1246" i="4"/>
  <c r="U1246" i="4" a="1"/>
  <c r="Z1246" i="4"/>
  <c r="AA1246" i="4"/>
  <c r="X3344" i="4"/>
  <c r="U3344" i="4" a="1"/>
  <c r="AA3344" i="4"/>
  <c r="Z3344" i="4"/>
  <c r="X5127" i="4"/>
  <c r="Z5127" i="4"/>
  <c r="AA5127" i="4"/>
  <c r="U5127" i="4" a="1"/>
  <c r="X5664" i="4"/>
  <c r="U5664" i="4" a="1"/>
  <c r="Z5664" i="4"/>
  <c r="AA5664" i="4"/>
  <c r="X6536" i="4"/>
  <c r="Z6536" i="4"/>
  <c r="AA6536" i="4"/>
  <c r="U6536" i="4" a="1"/>
  <c r="X5586" i="4"/>
  <c r="Z5586" i="4"/>
  <c r="U5586" i="4" a="1"/>
  <c r="AA5586" i="4"/>
  <c r="X504" i="4"/>
  <c r="U504" i="4" a="1"/>
  <c r="Z504" i="4"/>
  <c r="AA504" i="4"/>
  <c r="Z1474" i="4"/>
  <c r="AA1474" i="4"/>
  <c r="X1474" i="4"/>
  <c r="U1474" i="4" a="1"/>
  <c r="X2832" i="4"/>
  <c r="U2832" i="4" a="1"/>
  <c r="Z2832" i="4"/>
  <c r="AA2832" i="4"/>
  <c r="X2240" i="4"/>
  <c r="AA2240" i="4"/>
  <c r="Z2240" i="4"/>
  <c r="U2240" i="4" a="1"/>
  <c r="X7989" i="4"/>
  <c r="AA7989" i="4"/>
  <c r="Z7989" i="4"/>
  <c r="U7989" i="4" a="1"/>
  <c r="X4047" i="4"/>
  <c r="AA4047" i="4"/>
  <c r="U4047" i="4" a="1"/>
  <c r="Z4047" i="4"/>
  <c r="X1957" i="4"/>
  <c r="AA1957" i="4"/>
  <c r="U1957" i="4" a="1"/>
  <c r="Z1957" i="4"/>
  <c r="X7379" i="4"/>
  <c r="U7379" i="4" a="1"/>
  <c r="AA7379" i="4"/>
  <c r="Z7379" i="4"/>
  <c r="X5548" i="4"/>
  <c r="AA5548" i="4"/>
  <c r="U5548" i="4" a="1"/>
  <c r="Z5548" i="4"/>
  <c r="X5184" i="4"/>
  <c r="Z5184" i="4"/>
  <c r="AA5184" i="4"/>
  <c r="U5184" i="4" a="1"/>
  <c r="Z3135" i="4"/>
  <c r="U3135" i="4" a="1"/>
  <c r="AA3135" i="4"/>
  <c r="X3135" i="4"/>
  <c r="Z386" i="4"/>
  <c r="U386" i="4" a="1"/>
  <c r="X386" i="4"/>
  <c r="AA386" i="4"/>
  <c r="Z2270" i="4"/>
  <c r="U2270" i="4" a="1"/>
  <c r="AA2270" i="4"/>
  <c r="X2270" i="4"/>
  <c r="U1513" i="4" a="1"/>
  <c r="Z1513" i="4"/>
  <c r="X1513" i="4"/>
  <c r="AA1513" i="4"/>
  <c r="AA4406" i="4"/>
  <c r="U4406" i="4" a="1"/>
  <c r="Z4406" i="4"/>
  <c r="X4406" i="4"/>
  <c r="U2908" i="4" a="1"/>
  <c r="AA2908" i="4"/>
  <c r="X2908" i="4"/>
  <c r="Z2908" i="4"/>
  <c r="U4314" i="4" a="1"/>
  <c r="X4314" i="4"/>
  <c r="Z4314" i="4"/>
  <c r="AA4314" i="4"/>
  <c r="X5104" i="4"/>
  <c r="U5104" i="4" a="1"/>
  <c r="AA5104" i="4"/>
  <c r="Z5104" i="4"/>
  <c r="Z7333" i="4"/>
  <c r="AA7333" i="4"/>
  <c r="U7333" i="4" a="1"/>
  <c r="X7333" i="4"/>
  <c r="Z3770" i="4"/>
  <c r="U3770" i="4" a="1"/>
  <c r="AA3770" i="4"/>
  <c r="X3770" i="4"/>
  <c r="AA2739" i="4"/>
  <c r="U2739" i="4" a="1"/>
  <c r="X2739" i="4"/>
  <c r="Z2739" i="4"/>
  <c r="U8017" i="4" a="1"/>
  <c r="X8017" i="4"/>
  <c r="AA8017" i="4"/>
  <c r="Z8017" i="4"/>
  <c r="X3169" i="4"/>
  <c r="U3169" i="4" a="1"/>
  <c r="AA3169" i="4"/>
  <c r="Z3169" i="4"/>
  <c r="X3337" i="4"/>
  <c r="U3337" i="4" a="1"/>
  <c r="AA3337" i="4"/>
  <c r="Z3337" i="4"/>
  <c r="Z6541" i="4"/>
  <c r="U6541" i="4" a="1"/>
  <c r="X6541" i="4"/>
  <c r="AA6541" i="4"/>
  <c r="U6339" i="4" a="1"/>
  <c r="X6339" i="4"/>
  <c r="Z6339" i="4"/>
  <c r="AA6339" i="4"/>
  <c r="X7017" i="4"/>
  <c r="AA7017" i="4"/>
  <c r="U7017" i="4" a="1"/>
  <c r="Z7017" i="4"/>
  <c r="X4387" i="4"/>
  <c r="U4387" i="4" a="1"/>
  <c r="AA4387" i="4"/>
  <c r="Z4387" i="4"/>
  <c r="AA8144" i="4"/>
  <c r="X8144" i="4"/>
  <c r="Z8144" i="4"/>
  <c r="U8144" i="4" a="1"/>
  <c r="X7230" i="4"/>
  <c r="Z7230" i="4"/>
  <c r="U7230" i="4" a="1"/>
  <c r="AA7230" i="4"/>
  <c r="AA1861" i="4"/>
  <c r="Z1861" i="4"/>
  <c r="U1861" i="4" a="1"/>
  <c r="X1861" i="4"/>
  <c r="AA6851" i="4"/>
  <c r="Z6851" i="4"/>
  <c r="U6851" i="4" a="1"/>
  <c r="X6851" i="4"/>
  <c r="Z2029" i="4"/>
  <c r="X2029" i="4"/>
  <c r="AA2029" i="4"/>
  <c r="U2029" i="4" a="1"/>
  <c r="Z25" i="4"/>
  <c r="X25" i="4"/>
  <c r="U25" i="4" a="1"/>
  <c r="AA25" i="4"/>
  <c r="Z6868" i="4"/>
  <c r="X6868" i="4"/>
  <c r="AA6868" i="4"/>
  <c r="U6868" i="4" a="1"/>
  <c r="AA6100" i="4"/>
  <c r="X6100" i="4"/>
  <c r="Z6100" i="4"/>
  <c r="U6100" i="4" a="1"/>
  <c r="X7048" i="4"/>
  <c r="Z7048" i="4"/>
  <c r="U7048" i="4" a="1"/>
  <c r="AA7048" i="4"/>
  <c r="X2827" i="4"/>
  <c r="Z2827" i="4"/>
  <c r="U2827" i="4" a="1"/>
  <c r="AA2827" i="4"/>
  <c r="AA8138" i="4"/>
  <c r="X8138" i="4"/>
  <c r="Z8138" i="4"/>
  <c r="U8138" i="4" a="1"/>
  <c r="X545" i="4"/>
  <c r="Z545" i="4"/>
  <c r="U545" i="4" a="1"/>
  <c r="AA545" i="4"/>
  <c r="Z6926" i="4"/>
  <c r="X6926" i="4"/>
  <c r="U6926" i="4" a="1"/>
  <c r="AA6926" i="4"/>
  <c r="AA6695" i="4"/>
  <c r="X6695" i="4"/>
  <c r="U6695" i="4" a="1"/>
  <c r="Z6695" i="4"/>
  <c r="U4624" i="4" a="1"/>
  <c r="X4624" i="4"/>
  <c r="Z4624" i="4"/>
  <c r="AA4624" i="4"/>
  <c r="U6897" i="4" a="1"/>
  <c r="AA6897" i="4"/>
  <c r="X6897" i="4"/>
  <c r="Z6897" i="4"/>
  <c r="X843" i="4"/>
  <c r="Z843" i="4"/>
  <c r="AA843" i="4"/>
  <c r="U843" i="4" a="1"/>
  <c r="U2744" i="4" a="1"/>
  <c r="X2744" i="4"/>
  <c r="Z2744" i="4"/>
  <c r="AA2744" i="4"/>
  <c r="AA4903" i="4"/>
  <c r="U4903" i="4" a="1"/>
  <c r="Z4903" i="4"/>
  <c r="X4903" i="4"/>
  <c r="U7044" i="4" a="1"/>
  <c r="X7044" i="4"/>
  <c r="AA7044" i="4"/>
  <c r="Z7044" i="4"/>
  <c r="U5892" i="4" a="1"/>
  <c r="Z5892" i="4"/>
  <c r="X5892" i="4"/>
  <c r="AA5892" i="4"/>
  <c r="U6108" i="4" a="1"/>
  <c r="X6108" i="4"/>
  <c r="Z6108" i="4"/>
  <c r="AA6108" i="4"/>
  <c r="AA7136" i="4"/>
  <c r="Z7136" i="4"/>
  <c r="U7136" i="4" a="1"/>
  <c r="X7136" i="4"/>
  <c r="AA2986" i="4"/>
  <c r="U2986" i="4" a="1"/>
  <c r="Z2986" i="4"/>
  <c r="X2986" i="4"/>
  <c r="X8090" i="4"/>
  <c r="U8090" i="4" a="1"/>
  <c r="AA8090" i="4"/>
  <c r="Z8090" i="4"/>
  <c r="X7915" i="4"/>
  <c r="AA7915" i="4"/>
  <c r="U7915" i="4" a="1"/>
  <c r="Z7915" i="4"/>
  <c r="Z4611" i="4"/>
  <c r="AA4611" i="4"/>
  <c r="X4611" i="4"/>
  <c r="U4611" i="4" a="1"/>
  <c r="AA410" i="4"/>
  <c r="U410" i="4" a="1"/>
  <c r="Z410" i="4"/>
  <c r="X410" i="4"/>
  <c r="AA5964" i="4"/>
  <c r="Z5964" i="4"/>
  <c r="X5964" i="4"/>
  <c r="U5964" i="4" a="1"/>
  <c r="AA382" i="4"/>
  <c r="Z382" i="4"/>
  <c r="U382" i="4" a="1"/>
  <c r="X382" i="4"/>
  <c r="U8226" i="4" a="1"/>
  <c r="AA8226" i="4"/>
  <c r="Z8226" i="4"/>
  <c r="X8226" i="4"/>
  <c r="U3660" i="4" a="1"/>
  <c r="X3660" i="4"/>
  <c r="AA3660" i="4"/>
  <c r="Z3660" i="4"/>
  <c r="Z4922" i="4"/>
  <c r="X4922" i="4"/>
  <c r="AA4922" i="4"/>
  <c r="U4922" i="4" a="1"/>
  <c r="Z3480" i="4"/>
  <c r="X3480" i="4"/>
  <c r="AA3480" i="4"/>
  <c r="U3480" i="4" a="1"/>
  <c r="U5164" i="4" a="1"/>
  <c r="AA5164" i="4"/>
  <c r="Z5164" i="4"/>
  <c r="X5164" i="4"/>
  <c r="Z6572" i="4"/>
  <c r="X6572" i="4"/>
  <c r="U6572" i="4" a="1"/>
  <c r="AA6572" i="4"/>
  <c r="Z6270" i="4"/>
  <c r="U6270" i="4" a="1"/>
  <c r="AA6270" i="4"/>
  <c r="X6270" i="4"/>
  <c r="AA3673" i="4"/>
  <c r="Z3673" i="4"/>
  <c r="U3673" i="4" a="1"/>
  <c r="X3673" i="4"/>
  <c r="Z6335" i="4"/>
  <c r="U6335" i="4" a="1"/>
  <c r="X6335" i="4"/>
  <c r="AA6335" i="4"/>
  <c r="Z6709" i="4"/>
  <c r="U6709" i="4" a="1"/>
  <c r="X6709" i="4"/>
  <c r="AA6709" i="4"/>
  <c r="AA8187" i="4"/>
  <c r="Z8187" i="4"/>
  <c r="U8187" i="4" a="1"/>
  <c r="X8187" i="4"/>
  <c r="Z2341" i="4"/>
  <c r="X2341" i="4"/>
  <c r="AA2341" i="4"/>
  <c r="U2341" i="4" a="1"/>
  <c r="AA2784" i="4"/>
  <c r="X2784" i="4"/>
  <c r="Z2784" i="4"/>
  <c r="U2784" i="4" a="1"/>
  <c r="Z6162" i="4"/>
  <c r="AA6162" i="4"/>
  <c r="X6162" i="4"/>
  <c r="U6162" i="4" a="1"/>
  <c r="Z1016" i="4"/>
  <c r="AA1016" i="4"/>
  <c r="X1016" i="4"/>
  <c r="U1016" i="4" a="1"/>
  <c r="X1496" i="4"/>
  <c r="AA1496" i="4"/>
  <c r="Z1496" i="4"/>
  <c r="U1496" i="4" a="1"/>
  <c r="AA2455" i="4"/>
  <c r="U2455" i="4" a="1"/>
  <c r="X2455" i="4"/>
  <c r="Z2455" i="4"/>
  <c r="AA5961" i="4"/>
  <c r="U5961" i="4" a="1"/>
  <c r="X5961" i="4"/>
  <c r="Z5961" i="4"/>
  <c r="AA8013" i="4"/>
  <c r="X8013" i="4"/>
  <c r="U8013" i="4" a="1"/>
  <c r="Z8013" i="4"/>
  <c r="AA1132" i="4"/>
  <c r="X1132" i="4"/>
  <c r="Z1132" i="4"/>
  <c r="U1132" i="4" a="1"/>
  <c r="X4067" i="4"/>
  <c r="Z4067" i="4"/>
  <c r="U4067" i="4" a="1"/>
  <c r="AA4067" i="4"/>
  <c r="U983" i="4" a="1"/>
  <c r="X983" i="4"/>
  <c r="Z983" i="4"/>
  <c r="AA983" i="4"/>
  <c r="U6380" i="4" a="1"/>
  <c r="X6380" i="4"/>
  <c r="Z6380" i="4"/>
  <c r="AA6380" i="4"/>
  <c r="U4129" i="4" a="1"/>
  <c r="Z4129" i="4"/>
  <c r="X4129" i="4"/>
  <c r="AA4129" i="4"/>
  <c r="X5204" i="4"/>
  <c r="Z5204" i="4"/>
  <c r="U5204" i="4" a="1"/>
  <c r="AA5204" i="4"/>
  <c r="Z6828" i="4"/>
  <c r="X6828" i="4"/>
  <c r="U6828" i="4" a="1"/>
  <c r="AA6828" i="4"/>
  <c r="X8152" i="4"/>
  <c r="Z8152" i="4"/>
  <c r="U8152" i="4" a="1"/>
  <c r="AA8152" i="4"/>
  <c r="X2024" i="4"/>
  <c r="Z2024" i="4"/>
  <c r="U2024" i="4" a="1"/>
  <c r="AA2024" i="4"/>
  <c r="X1902" i="4"/>
  <c r="AA1902" i="4"/>
  <c r="Z1902" i="4"/>
  <c r="U1902" i="4" a="1"/>
  <c r="X5446" i="4"/>
  <c r="Z5446" i="4"/>
  <c r="U5446" i="4" a="1"/>
  <c r="AA5446" i="4"/>
  <c r="Z6300" i="4"/>
  <c r="AA6300" i="4"/>
  <c r="U6300" i="4" a="1"/>
  <c r="X6300" i="4"/>
  <c r="X3924" i="4"/>
  <c r="Z3924" i="4"/>
  <c r="AA3924" i="4"/>
  <c r="U3924" i="4" a="1"/>
  <c r="Z3424" i="4"/>
  <c r="X3424" i="4"/>
  <c r="AA3424" i="4"/>
  <c r="U3424" i="4" a="1"/>
  <c r="Z8094" i="4"/>
  <c r="X8094" i="4"/>
  <c r="U8094" i="4" a="1"/>
  <c r="AA8094" i="4"/>
  <c r="X3349" i="4"/>
  <c r="Z3349" i="4"/>
  <c r="AA3349" i="4"/>
  <c r="U3349" i="4" a="1"/>
  <c r="U4285" i="4" a="1"/>
  <c r="Z4285" i="4"/>
  <c r="X4285" i="4"/>
  <c r="AA4285" i="4"/>
  <c r="X3746" i="4"/>
  <c r="AA3746" i="4"/>
  <c r="U3746" i="4" a="1"/>
  <c r="Z3746" i="4"/>
  <c r="AA931" i="4"/>
  <c r="X931" i="4"/>
  <c r="U931" i="4" a="1"/>
  <c r="Z931" i="4"/>
  <c r="X6646" i="4"/>
  <c r="U6646" i="4" a="1"/>
  <c r="AA6646" i="4"/>
  <c r="Z6646" i="4"/>
  <c r="Z361" i="4"/>
  <c r="X361" i="4"/>
  <c r="AA361" i="4"/>
  <c r="U361" i="4" a="1"/>
  <c r="AA7099" i="4"/>
  <c r="U7099" i="4" a="1"/>
  <c r="X7099" i="4"/>
  <c r="Z7099" i="4"/>
  <c r="AA5500" i="4"/>
  <c r="X5500" i="4"/>
  <c r="U5500" i="4" a="1"/>
  <c r="Z5500" i="4"/>
  <c r="AA6824" i="4"/>
  <c r="Z6824" i="4"/>
  <c r="U6824" i="4" a="1"/>
  <c r="X6824" i="4"/>
  <c r="X1119" i="4"/>
  <c r="Z1119" i="4"/>
  <c r="U1119" i="4" a="1"/>
  <c r="AA1119" i="4"/>
  <c r="Z5332" i="4"/>
  <c r="X5332" i="4"/>
  <c r="AA5332" i="4"/>
  <c r="U5332" i="4" a="1"/>
  <c r="AA6062" i="4"/>
  <c r="X6062" i="4"/>
  <c r="U6062" i="4" a="1"/>
  <c r="Z6062" i="4"/>
  <c r="U7918" i="4" a="1"/>
  <c r="X7918" i="4"/>
  <c r="Z7918" i="4"/>
  <c r="AA7918" i="4"/>
  <c r="U6362" i="4" a="1"/>
  <c r="Z6362" i="4"/>
  <c r="X6362" i="4"/>
  <c r="AA6362" i="4"/>
  <c r="U5194" i="4" a="1"/>
  <c r="AA5194" i="4"/>
  <c r="Z5194" i="4"/>
  <c r="X5194" i="4"/>
  <c r="U4362" i="4" a="1"/>
  <c r="X4362" i="4"/>
  <c r="Z4362" i="4"/>
  <c r="AA4362" i="4"/>
  <c r="AA5052" i="4"/>
  <c r="Z5052" i="4"/>
  <c r="U5052" i="4" a="1"/>
  <c r="X5052" i="4"/>
  <c r="U1142" i="4" a="1"/>
  <c r="X1142" i="4"/>
  <c r="AA1142" i="4"/>
  <c r="Z1142" i="4"/>
  <c r="U171" i="4" a="1"/>
  <c r="X171" i="4"/>
  <c r="Z171" i="4"/>
  <c r="AA171" i="4"/>
  <c r="U4775" i="4" a="1"/>
  <c r="AA4775" i="4"/>
  <c r="X4775" i="4"/>
  <c r="Z4775" i="4"/>
  <c r="U4573" i="4" a="1"/>
  <c r="AA4573" i="4"/>
  <c r="X4573" i="4"/>
  <c r="Z4573" i="4"/>
  <c r="X7468" i="4"/>
  <c r="U7468" i="4" a="1"/>
  <c r="Z7468" i="4"/>
  <c r="AA7468" i="4"/>
  <c r="Z47" i="4"/>
  <c r="U47" i="4" a="1"/>
  <c r="X47" i="4"/>
  <c r="AA47" i="4"/>
  <c r="X2815" i="4"/>
  <c r="AA2815" i="4"/>
  <c r="Z2815" i="4"/>
  <c r="U2815" i="4" a="1"/>
  <c r="Z1621" i="4"/>
  <c r="X1621" i="4"/>
  <c r="AA1621" i="4"/>
  <c r="U1621" i="4" a="1"/>
  <c r="X527" i="4"/>
  <c r="Z527" i="4"/>
  <c r="U527" i="4" a="1"/>
  <c r="AA527" i="4"/>
  <c r="Z5794" i="4"/>
  <c r="AA5794" i="4"/>
  <c r="U5794" i="4" a="1"/>
  <c r="X5794" i="4"/>
  <c r="X6408" i="4"/>
  <c r="U6408" i="4" a="1"/>
  <c r="Z6408" i="4"/>
  <c r="AA6408" i="4"/>
  <c r="X5364" i="4"/>
  <c r="AA5364" i="4"/>
  <c r="U5364" i="4" a="1"/>
  <c r="Z5364" i="4"/>
  <c r="X5883" i="4"/>
  <c r="AA5883" i="4"/>
  <c r="U5883" i="4" a="1"/>
  <c r="Z5883" i="4"/>
  <c r="X5060" i="4"/>
  <c r="U5060" i="4" a="1"/>
  <c r="Z5060" i="4"/>
  <c r="AA5060" i="4"/>
  <c r="X5494" i="4"/>
  <c r="AA5494" i="4"/>
  <c r="U5494" i="4" a="1"/>
  <c r="Z5494" i="4"/>
  <c r="U7329" i="4" a="1"/>
  <c r="X7329" i="4"/>
  <c r="AA7329" i="4"/>
  <c r="Z7329" i="4"/>
  <c r="Z2310" i="4"/>
  <c r="X2310" i="4"/>
  <c r="U2310" i="4" a="1"/>
  <c r="AA2310" i="4"/>
  <c r="U6411" i="4" a="1"/>
  <c r="Z6411" i="4"/>
  <c r="X6411" i="4"/>
  <c r="AA6411" i="4"/>
  <c r="X6688" i="4"/>
  <c r="U6688" i="4" a="1"/>
  <c r="Z6688" i="4"/>
  <c r="AA6688" i="4"/>
  <c r="U4866" i="4" a="1"/>
  <c r="Z4866" i="4"/>
  <c r="X4866" i="4"/>
  <c r="AA4866" i="4"/>
  <c r="Z8193" i="4"/>
  <c r="U8193" i="4" a="1"/>
  <c r="AA8193" i="4"/>
  <c r="X8193" i="4"/>
  <c r="X8132" i="4"/>
  <c r="Z8132" i="4"/>
  <c r="U8132" i="4" a="1"/>
  <c r="AA8132" i="4"/>
  <c r="Z1928" i="4"/>
  <c r="U1928" i="4" a="1"/>
  <c r="X1928" i="4"/>
  <c r="AA192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2BDE3E-6009-42E6-A43F-DD50BACBBA13}" keepAlive="1" name="Query - Comment_List" description="Connection to the 'Comment_List' query in the workbook." type="5" refreshedVersion="8" background="1" saveData="1">
    <dbPr connection="Provider=Microsoft.Mashup.OleDb.1;Data Source=$Workbook$;Location=Comment_List;Extended Properties=&quot;&quot;" command="SELECT * FROM [Comment_List]"/>
  </connection>
  <connection id="2" xr16:uid="{F4178415-CF38-4A41-80E4-463E3075F13F}" keepAlive="1" name="Query - Customer_Satisfaction_Sheet" description="Connection to the 'Customer_Satisfaction_Sheet' query in the workbook." type="5" refreshedVersion="8" background="1" saveData="1">
    <dbPr connection="Provider=Microsoft.Mashup.OleDb.1;Data Source=$Workbook$;Location=Customer_Satisfaction_Sheet;Extended Properties=&quot;&quot;" command="SELECT * FROM [Customer_Satisfaction_Sheet]"/>
  </connection>
  <connection id="3" xr16:uid="{DFC8E8F4-6F8F-42E3-9A57-A979B918E520}" keepAlive="1" name="Query - pProjectFolder" description="Connection to the 'pProjectFolder' query in the workbook." type="5" refreshedVersion="0" background="1">
    <dbPr connection="Provider=Microsoft.Mashup.OleDb.1;Data Source=$Workbook$;Location=pProjectFolder;Extended Properties=&quot;&quot;" command="SELECT * FROM [pProjectFolder]"/>
  </connection>
  <connection id="4" xr16:uid="{E245F4DD-3935-45D0-84A1-9B58501C1418}" keepAlive="1" name="Query - SentimentMap" description="Connection to the 'SentimentMap' query in the workbook." type="5" refreshedVersion="8" background="1" saveData="1">
    <dbPr connection="Provider=Microsoft.Mashup.OleDb.1;Data Source=$Workbook$;Location=SentimentMap;Extended Properties=&quot;&quot;" command="SELECT * FROM [SentimentMap]"/>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<sst xmlns="http://schemas.openxmlformats.org/spreadsheetml/2006/main" count="108700" uniqueCount="8660">
  <si>
    <t>Customer Satisfaction Analysis Dashboard</t>
  </si>
  <si>
    <t>Link</t>
  </si>
  <si>
    <t>Topic</t>
  </si>
  <si>
    <t>01_Cleaned_Data</t>
  </si>
  <si>
    <t>The resulting table from the data cleaning process of the raw data in Power Query.</t>
  </si>
  <si>
    <t>02_Lookup_Tables</t>
  </si>
  <si>
    <t>The tables to showcase my expertise with XLOOKUP and VLOOKUP formulas. The results are found in the columns to the right of Power Query results in the 01_Cleaned_Data Excel table.</t>
  </si>
  <si>
    <t>The Pivot Tables that form the foundation of the Dashboard and the resulting KPI calculations (formulas) from the initial KPI Pivot Tables.</t>
  </si>
  <si>
    <t>The Excel Table that feeds the Average Satisfaction by Province map chart in the Dashboard</t>
  </si>
  <si>
    <t xml:space="preserve">Key KPIs,customer satisfaction, revenue and performance insights </t>
  </si>
  <si>
    <t>Detailed customer satisfaction trends and supporting insights.</t>
  </si>
  <si>
    <t>Index</t>
  </si>
  <si>
    <t>RespondentID</t>
  </si>
  <si>
    <t>Date</t>
  </si>
  <si>
    <t>Age</t>
  </si>
  <si>
    <t>Gender</t>
  </si>
  <si>
    <t>Province</t>
  </si>
  <si>
    <t>Product</t>
  </si>
  <si>
    <t>Satisfaction</t>
  </si>
  <si>
    <t>Recommend</t>
  </si>
  <si>
    <t>Payment Method</t>
  </si>
  <si>
    <t>Delivery Type</t>
  </si>
  <si>
    <t>Loyalty Member</t>
  </si>
  <si>
    <t>Comments</t>
  </si>
  <si>
    <t>Satisfaction Category</t>
  </si>
  <si>
    <t>Sentiment</t>
  </si>
  <si>
    <t>Match/Mismatch</t>
  </si>
  <si>
    <t>Age Group</t>
  </si>
  <si>
    <t>Purchase Amount</t>
  </si>
  <si>
    <t>Department</t>
  </si>
  <si>
    <t>Region</t>
  </si>
  <si>
    <t>Purchase Band</t>
  </si>
  <si>
    <t>Month</t>
  </si>
  <si>
    <t>Quarter</t>
  </si>
  <si>
    <t>High Value Purchase</t>
  </si>
  <si>
    <t>Recommendation Score</t>
  </si>
  <si>
    <t>VAT Amount</t>
  </si>
  <si>
    <t>Purchase Amount incl. VAT</t>
  </si>
  <si>
    <t>R00622</t>
  </si>
  <si>
    <t>Other</t>
  </si>
  <si>
    <t>Mpumalanga</t>
  </si>
  <si>
    <t>Laptop Backpack</t>
  </si>
  <si>
    <t>No</t>
  </si>
  <si>
    <t>Cash</t>
  </si>
  <si>
    <t>Click &amp; Collect</t>
  </si>
  <si>
    <t>Yes</t>
  </si>
  <si>
    <t>Very fast delivery</t>
  </si>
  <si>
    <t>Dissatisfied</t>
  </si>
  <si>
    <t>Neutral</t>
  </si>
  <si>
    <t>Mismatch</t>
  </si>
  <si>
    <t>55–64</t>
  </si>
  <si>
    <t>R04386</t>
  </si>
  <si>
    <t>Male</t>
  </si>
  <si>
    <t>Facial Cleanser</t>
  </si>
  <si>
    <t>Mobile Payment</t>
  </si>
  <si>
    <t>Home Delivery</t>
  </si>
  <si>
    <t>Arrived damaged</t>
  </si>
  <si>
    <t>Very Satisfied</t>
  </si>
  <si>
    <t>25–34</t>
  </si>
  <si>
    <t>R06795</t>
  </si>
  <si>
    <t>Female</t>
  </si>
  <si>
    <t>Eastern Cape</t>
  </si>
  <si>
    <t>Skipping Rope</t>
  </si>
  <si>
    <t>Debit Card</t>
  </si>
  <si>
    <t>In Store</t>
  </si>
  <si>
    <t>Easy to assemble</t>
  </si>
  <si>
    <t>18–24</t>
  </si>
  <si>
    <t>R04563</t>
  </si>
  <si>
    <t>Limpopo</t>
  </si>
  <si>
    <t>EFT</t>
  </si>
  <si>
    <t>Match</t>
  </si>
  <si>
    <t>R09265</t>
  </si>
  <si>
    <t>North West</t>
  </si>
  <si>
    <t>Breakfast Cereal</t>
  </si>
  <si>
    <t>Credit Card</t>
  </si>
  <si>
    <t>Exactly as advertised</t>
  </si>
  <si>
    <t>R03133</t>
  </si>
  <si>
    <t>Free State</t>
  </si>
  <si>
    <t>Wireless Earbuds</t>
  </si>
  <si>
    <t>Would definitely buy again</t>
  </si>
  <si>
    <t>Very Dissatisfied</t>
  </si>
  <si>
    <t>35–44</t>
  </si>
  <si>
    <t>R08711</t>
  </si>
  <si>
    <t>Western Cape</t>
  </si>
  <si>
    <t>Toy Train Set</t>
  </si>
  <si>
    <t>Packaging could improve</t>
  </si>
  <si>
    <t>R07783</t>
  </si>
  <si>
    <t>Toaster</t>
  </si>
  <si>
    <t>Excellent product</t>
  </si>
  <si>
    <t>Positive</t>
  </si>
  <si>
    <t>R06504</t>
  </si>
  <si>
    <t>Logitech Mechanical Keyboard</t>
  </si>
  <si>
    <t>Great customer service</t>
  </si>
  <si>
    <t>45–54</t>
  </si>
  <si>
    <t>R00705</t>
  </si>
  <si>
    <t>Apple AirPods Pro</t>
  </si>
  <si>
    <t>Satisfied</t>
  </si>
  <si>
    <t>65+</t>
  </si>
  <si>
    <t>R07667</t>
  </si>
  <si>
    <t>Energy Drink</t>
  </si>
  <si>
    <t>Instructions unclear</t>
  </si>
  <si>
    <t>R00097</t>
  </si>
  <si>
    <t>Throw Pillow</t>
  </si>
  <si>
    <t>R03119</t>
  </si>
  <si>
    <t>R02389</t>
  </si>
  <si>
    <t>Sunscreen</t>
  </si>
  <si>
    <t>Item missing accessories</t>
  </si>
  <si>
    <t>R04813</t>
  </si>
  <si>
    <t>Gauteng</t>
  </si>
  <si>
    <t>Men's T-Shirt</t>
  </si>
  <si>
    <t>R02955</t>
  </si>
  <si>
    <t>Coffee Machine</t>
  </si>
  <si>
    <t>Average quality</t>
  </si>
  <si>
    <t>R03528</t>
  </si>
  <si>
    <t>Hair Straightener</t>
  </si>
  <si>
    <t>R04023</t>
  </si>
  <si>
    <t>Plush Teddy Bear</t>
  </si>
  <si>
    <t>R00511</t>
  </si>
  <si>
    <t>Watch Strap</t>
  </si>
  <si>
    <t>R00305</t>
  </si>
  <si>
    <t>Face Moisturizer</t>
  </si>
  <si>
    <t>R05897</t>
  </si>
  <si>
    <t>Bookshelf</t>
  </si>
  <si>
    <t>Product exceeded expectations</t>
  </si>
  <si>
    <t>R00034</t>
  </si>
  <si>
    <t>Northern Cape</t>
  </si>
  <si>
    <t>Organic Coffee Beans</t>
  </si>
  <si>
    <t>R08570</t>
  </si>
  <si>
    <t>Winter Jacket</t>
  </si>
  <si>
    <t>R09881</t>
  </si>
  <si>
    <t>Kwazulu-Natal</t>
  </si>
  <si>
    <t>Phone Charger</t>
  </si>
  <si>
    <t>R04658</t>
  </si>
  <si>
    <t>Bed Linen Set</t>
  </si>
  <si>
    <t>No Comment</t>
  </si>
  <si>
    <t>R02692</t>
  </si>
  <si>
    <t>Highly recommend</t>
  </si>
  <si>
    <t>R04890</t>
  </si>
  <si>
    <t>R09279</t>
  </si>
  <si>
    <t>Running Shoes</t>
  </si>
  <si>
    <t>Product was disappointing</t>
  </si>
  <si>
    <t>R09198</t>
  </si>
  <si>
    <t>Nikon Mirrorless Camera</t>
  </si>
  <si>
    <t>R04218</t>
  </si>
  <si>
    <t>Hiking Backpack</t>
  </si>
  <si>
    <t>R09153</t>
  </si>
  <si>
    <t>Apple iPad</t>
  </si>
  <si>
    <t>Poor packaging</t>
  </si>
  <si>
    <t>Negative</t>
  </si>
  <si>
    <t>R04844</t>
  </si>
  <si>
    <t>Samsung 55-inch Smart TV</t>
  </si>
  <si>
    <t>Helpful staff</t>
  </si>
  <si>
    <t>R06787</t>
  </si>
  <si>
    <t>Leather Wallet</t>
  </si>
  <si>
    <t>R03111</t>
  </si>
  <si>
    <t>Camping Chair</t>
  </si>
  <si>
    <t>Delivery delayed</t>
  </si>
  <si>
    <t>R00440</t>
  </si>
  <si>
    <t>Tennis Racket</t>
  </si>
  <si>
    <t>R02474</t>
  </si>
  <si>
    <t>Puzzle 1000 Pieces</t>
  </si>
  <si>
    <t>R06096</t>
  </si>
  <si>
    <t>Curtains</t>
  </si>
  <si>
    <t>R09146</t>
  </si>
  <si>
    <t>Storage Basket</t>
  </si>
  <si>
    <t>Excellent value</t>
  </si>
  <si>
    <t>Unknown</t>
  </si>
  <si>
    <t>R07774</t>
  </si>
  <si>
    <t>Samsung Galaxy Tablet</t>
  </si>
  <si>
    <t>R01569</t>
  </si>
  <si>
    <t>R02733</t>
  </si>
  <si>
    <t>Vacuum Cleaner</t>
  </si>
  <si>
    <t>R00170</t>
  </si>
  <si>
    <t>Bose Soundbar</t>
  </si>
  <si>
    <t>R09284</t>
  </si>
  <si>
    <t>Easy online ordering</t>
  </si>
  <si>
    <t>R07916</t>
  </si>
  <si>
    <t>R05685</t>
  </si>
  <si>
    <t>R09981</t>
  </si>
  <si>
    <t>Fruit Juice</t>
  </si>
  <si>
    <t>Fits perfectly</t>
  </si>
  <si>
    <t>R05082</t>
  </si>
  <si>
    <t>Ceiling Fan</t>
  </si>
  <si>
    <t>R02288</t>
  </si>
  <si>
    <t>Long waiting time</t>
  </si>
  <si>
    <t>R01982</t>
  </si>
  <si>
    <t>R04848</t>
  </si>
  <si>
    <t>Dell Inspiron Laptop</t>
  </si>
  <si>
    <t>R07620</t>
  </si>
  <si>
    <t>Floor Lamp</t>
  </si>
  <si>
    <t>Very comfortable</t>
  </si>
  <si>
    <t>R08758</t>
  </si>
  <si>
    <t>Canon EOS DSLR Camera</t>
  </si>
  <si>
    <t>R09552</t>
  </si>
  <si>
    <t>R05472</t>
  </si>
  <si>
    <t>R04726</t>
  </si>
  <si>
    <t>Worth the money</t>
  </si>
  <si>
    <t>R06488</t>
  </si>
  <si>
    <t>Bicycle Helmet</t>
  </si>
  <si>
    <t>R01742</t>
  </si>
  <si>
    <t>R07077</t>
  </si>
  <si>
    <t>Laundry Hamper</t>
  </si>
  <si>
    <t>R04931</t>
  </si>
  <si>
    <t>Kitchen Knife Set</t>
  </si>
  <si>
    <t>R00625</t>
  </si>
  <si>
    <t>Shampoo</t>
  </si>
  <si>
    <t>R03519</t>
  </si>
  <si>
    <t>Dumbbell Set</t>
  </si>
  <si>
    <t>Fantastic experience</t>
  </si>
  <si>
    <t>R09794</t>
  </si>
  <si>
    <t>Xbox Series X</t>
  </si>
  <si>
    <t>R03383</t>
  </si>
  <si>
    <t>Conditioner</t>
  </si>
  <si>
    <t>R00374</t>
  </si>
  <si>
    <t>Trail Mix</t>
  </si>
  <si>
    <t>R01394</t>
  </si>
  <si>
    <t>Bluetooth Tracker</t>
  </si>
  <si>
    <t>R01942</t>
  </si>
  <si>
    <t>R07356</t>
  </si>
  <si>
    <t>R08576</t>
  </si>
  <si>
    <t>R07237</t>
  </si>
  <si>
    <t>R07581</t>
  </si>
  <si>
    <t>R05246</t>
  </si>
  <si>
    <t>Mixed Nuts</t>
  </si>
  <si>
    <t>R03693</t>
  </si>
  <si>
    <t>Hoodie</t>
  </si>
  <si>
    <t>R03384</t>
  </si>
  <si>
    <t>Lenovo ThinkPad Laptop</t>
  </si>
  <si>
    <t>R04280</t>
  </si>
  <si>
    <t>R03298</t>
  </si>
  <si>
    <t>Chess Set</t>
  </si>
  <si>
    <t>Customer support was excellent</t>
  </si>
  <si>
    <t>R01447</t>
  </si>
  <si>
    <t>Sandals</t>
  </si>
  <si>
    <t>R08075</t>
  </si>
  <si>
    <t>Barbie Doll</t>
  </si>
  <si>
    <t>Looks premium</t>
  </si>
  <si>
    <t>R01319</t>
  </si>
  <si>
    <t>R08337</t>
  </si>
  <si>
    <t>R03777</t>
  </si>
  <si>
    <t>R01348</t>
  </si>
  <si>
    <t>R05590</t>
  </si>
  <si>
    <t>R08867</t>
  </si>
  <si>
    <t>Phone Case</t>
  </si>
  <si>
    <t>R02949</t>
  </si>
  <si>
    <t>R07932</t>
  </si>
  <si>
    <t>Travel Backpack</t>
  </si>
  <si>
    <t>R09159</t>
  </si>
  <si>
    <t>Remote Control Drone</t>
  </si>
  <si>
    <t>R08359</t>
  </si>
  <si>
    <t>R06637</t>
  </si>
  <si>
    <t>Fishing Rod</t>
  </si>
  <si>
    <t>R02681</t>
  </si>
  <si>
    <t>R08092</t>
  </si>
  <si>
    <t>R09481</t>
  </si>
  <si>
    <t>R02363</t>
  </si>
  <si>
    <t>R04056</t>
  </si>
  <si>
    <t>R05869</t>
  </si>
  <si>
    <t>Wall Clock</t>
  </si>
  <si>
    <t>R02111</t>
  </si>
  <si>
    <t>R02271</t>
  </si>
  <si>
    <t>R07869</t>
  </si>
  <si>
    <t>R02517</t>
  </si>
  <si>
    <t>R03575</t>
  </si>
  <si>
    <t>R06884</t>
  </si>
  <si>
    <t>R07388</t>
  </si>
  <si>
    <t>Electric Toothbrush</t>
  </si>
  <si>
    <t>R08754</t>
  </si>
  <si>
    <t>R00451</t>
  </si>
  <si>
    <t>Power Bank</t>
  </si>
  <si>
    <t>R02603</t>
  </si>
  <si>
    <t>Frozen Pizza</t>
  </si>
  <si>
    <t>R06378</t>
  </si>
  <si>
    <t>R02030</t>
  </si>
  <si>
    <t>R05096</t>
  </si>
  <si>
    <t>R07866</t>
  </si>
  <si>
    <t>R00959</t>
  </si>
  <si>
    <t>R00674</t>
  </si>
  <si>
    <t>Protein Bars</t>
  </si>
  <si>
    <t>R09126</t>
  </si>
  <si>
    <t>Rain Jacket</t>
  </si>
  <si>
    <t>R09195</t>
  </si>
  <si>
    <t>Microwave Oven</t>
  </si>
  <si>
    <t>R04783</t>
  </si>
  <si>
    <t>Garmin Smartwatch</t>
  </si>
  <si>
    <t>R03430</t>
  </si>
  <si>
    <t>Sunglasses</t>
  </si>
  <si>
    <t>R05670</t>
  </si>
  <si>
    <t>Baseball Cap</t>
  </si>
  <si>
    <t>R07082</t>
  </si>
  <si>
    <t>R00322</t>
  </si>
  <si>
    <t>Nerf Blaster</t>
  </si>
  <si>
    <t>R02013</t>
  </si>
  <si>
    <t>R03413</t>
  </si>
  <si>
    <t>Robot Vacuum</t>
  </si>
  <si>
    <t>R09226</t>
  </si>
  <si>
    <t>Electric Kettle</t>
  </si>
  <si>
    <t>R08089</t>
  </si>
  <si>
    <t>R05019</t>
  </si>
  <si>
    <t>R05130</t>
  </si>
  <si>
    <t>R09514</t>
  </si>
  <si>
    <t>Board Game</t>
  </si>
  <si>
    <t>R01524</t>
  </si>
  <si>
    <t>Coffee Table</t>
  </si>
  <si>
    <t>R08471</t>
  </si>
  <si>
    <t>R05494</t>
  </si>
  <si>
    <t>R00032</t>
  </si>
  <si>
    <t>Women's Jeans</t>
  </si>
  <si>
    <t>R00036</t>
  </si>
  <si>
    <t>Chocolate Gift Box</t>
  </si>
  <si>
    <t>R04540</t>
  </si>
  <si>
    <t>Dress Shirt</t>
  </si>
  <si>
    <t>R08423</t>
  </si>
  <si>
    <t>USB-C Cable</t>
  </si>
  <si>
    <t>R03509</t>
  </si>
  <si>
    <t>R00501</t>
  </si>
  <si>
    <t>R04185</t>
  </si>
  <si>
    <t>Washing Machine</t>
  </si>
  <si>
    <t>R06087</t>
  </si>
  <si>
    <t>R01489</t>
  </si>
  <si>
    <t>LEGO Building Set</t>
  </si>
  <si>
    <t>R02089</t>
  </si>
  <si>
    <t>R04227</t>
  </si>
  <si>
    <t>Logitech Wireless Mouse</t>
  </si>
  <si>
    <t>R09620</t>
  </si>
  <si>
    <t>R07135</t>
  </si>
  <si>
    <t>R04790</t>
  </si>
  <si>
    <t>R02010</t>
  </si>
  <si>
    <t>Air Fryer</t>
  </si>
  <si>
    <t>R04515</t>
  </si>
  <si>
    <t>R04467</t>
  </si>
  <si>
    <t>Instant Noodles</t>
  </si>
  <si>
    <t>R06635</t>
  </si>
  <si>
    <t>R01624</t>
  </si>
  <si>
    <t>R05611</t>
  </si>
  <si>
    <t>R00252</t>
  </si>
  <si>
    <t>Soccer Ball</t>
  </si>
  <si>
    <t>R06157</t>
  </si>
  <si>
    <t>Camping Tent</t>
  </si>
  <si>
    <t>R08351</t>
  </si>
  <si>
    <t>Portable Heater</t>
  </si>
  <si>
    <t>R00120</t>
  </si>
  <si>
    <t>Duffel Bag</t>
  </si>
  <si>
    <t>R08319</t>
  </si>
  <si>
    <t>R08951</t>
  </si>
  <si>
    <t>Toy Dinosaur</t>
  </si>
  <si>
    <t>R01544</t>
  </si>
  <si>
    <t>HP Pavilion Laptop</t>
  </si>
  <si>
    <t>R05118</t>
  </si>
  <si>
    <t>Pasta</t>
  </si>
  <si>
    <t>R08370</t>
  </si>
  <si>
    <t>R07455</t>
  </si>
  <si>
    <t>Sneakers</t>
  </si>
  <si>
    <t>R03756</t>
  </si>
  <si>
    <t>R01150</t>
  </si>
  <si>
    <t>R01719</t>
  </si>
  <si>
    <t>R00583</t>
  </si>
  <si>
    <t>R06235</t>
  </si>
  <si>
    <t>R05665</t>
  </si>
  <si>
    <t>Bottled Water</t>
  </si>
  <si>
    <t>R00304</t>
  </si>
  <si>
    <t>R08832</t>
  </si>
  <si>
    <t>Blender</t>
  </si>
  <si>
    <t>R09454</t>
  </si>
  <si>
    <t>R04289</t>
  </si>
  <si>
    <t>Body Wash</t>
  </si>
  <si>
    <t>R09190</t>
  </si>
  <si>
    <t>R05806</t>
  </si>
  <si>
    <t>R09977</t>
  </si>
  <si>
    <t>R02019</t>
  </si>
  <si>
    <t>R09276</t>
  </si>
  <si>
    <t>R02485</t>
  </si>
  <si>
    <t>JBL Bluetooth Speaker</t>
  </si>
  <si>
    <t>R01852</t>
  </si>
  <si>
    <t>Cookware Set</t>
  </si>
  <si>
    <t>R07131</t>
  </si>
  <si>
    <t>R08062</t>
  </si>
  <si>
    <t>R01454</t>
  </si>
  <si>
    <t>Potato Chips</t>
  </si>
  <si>
    <t>R06254</t>
  </si>
  <si>
    <t>R07987</t>
  </si>
  <si>
    <t>Polo Shirt</t>
  </si>
  <si>
    <t>R04550</t>
  </si>
  <si>
    <t>R05707</t>
  </si>
  <si>
    <t>R09350</t>
  </si>
  <si>
    <t>R03456</t>
  </si>
  <si>
    <t>R07454</t>
  </si>
  <si>
    <t>R04470</t>
  </si>
  <si>
    <t>R00312</t>
  </si>
  <si>
    <t>Water Purifier</t>
  </si>
  <si>
    <t>R02755</t>
  </si>
  <si>
    <t>Beard Trimmer</t>
  </si>
  <si>
    <t>R05519</t>
  </si>
  <si>
    <t>R04731</t>
  </si>
  <si>
    <t>R06954</t>
  </si>
  <si>
    <t>R03579</t>
  </si>
  <si>
    <t>R03444</t>
  </si>
  <si>
    <t>R01659</t>
  </si>
  <si>
    <t>R08180</t>
  </si>
  <si>
    <t>R06600</t>
  </si>
  <si>
    <t>R00296</t>
  </si>
  <si>
    <t>R02459</t>
  </si>
  <si>
    <t>R09035</t>
  </si>
  <si>
    <t>R08762</t>
  </si>
  <si>
    <t>R05763</t>
  </si>
  <si>
    <t>R05551</t>
  </si>
  <si>
    <t>Yoga Mat</t>
  </si>
  <si>
    <t>R01609</t>
  </si>
  <si>
    <t>R01808</t>
  </si>
  <si>
    <t>R06181</t>
  </si>
  <si>
    <t>R09313</t>
  </si>
  <si>
    <t>Peanut Butter</t>
  </si>
  <si>
    <t>R00040</t>
  </si>
  <si>
    <t>R09761</t>
  </si>
  <si>
    <t>R01955</t>
  </si>
  <si>
    <t>R09321</t>
  </si>
  <si>
    <t>R03729</t>
  </si>
  <si>
    <t>Body Lotion</t>
  </si>
  <si>
    <t>R06774</t>
  </si>
  <si>
    <t>Socks</t>
  </si>
  <si>
    <t>R02621</t>
  </si>
  <si>
    <t>R05862</t>
  </si>
  <si>
    <t>R05307</t>
  </si>
  <si>
    <t>R02565</t>
  </si>
  <si>
    <t>R08052</t>
  </si>
  <si>
    <t>R04748</t>
  </si>
  <si>
    <t>R06359</t>
  </si>
  <si>
    <t>R06105</t>
  </si>
  <si>
    <t>R02228</t>
  </si>
  <si>
    <t>R01473</t>
  </si>
  <si>
    <t>R06348</t>
  </si>
  <si>
    <t>R00938</t>
  </si>
  <si>
    <t>R05842</t>
  </si>
  <si>
    <t>R04823</t>
  </si>
  <si>
    <t>R04158</t>
  </si>
  <si>
    <t>R05152</t>
  </si>
  <si>
    <t>R02593</t>
  </si>
  <si>
    <t>R09054</t>
  </si>
  <si>
    <t>R05831</t>
  </si>
  <si>
    <t>R01865</t>
  </si>
  <si>
    <t>R01108</t>
  </si>
  <si>
    <t>R03965</t>
  </si>
  <si>
    <t>R04937</t>
  </si>
  <si>
    <t>R09328</t>
  </si>
  <si>
    <t>R08380</t>
  </si>
  <si>
    <t>R07101</t>
  </si>
  <si>
    <t>R01598</t>
  </si>
  <si>
    <t>R09497</t>
  </si>
  <si>
    <t>R06602</t>
  </si>
  <si>
    <t>R02361</t>
  </si>
  <si>
    <t>Green Tea</t>
  </si>
  <si>
    <t>R03687</t>
  </si>
  <si>
    <t>R06327</t>
  </si>
  <si>
    <t>R04293</t>
  </si>
  <si>
    <t>Fitbit Fitness Tracker</t>
  </si>
  <si>
    <t>R02523</t>
  </si>
  <si>
    <t>R01255</t>
  </si>
  <si>
    <t>R01459</t>
  </si>
  <si>
    <t>R02341</t>
  </si>
  <si>
    <t>R09242</t>
  </si>
  <si>
    <t>Steam Iron</t>
  </si>
  <si>
    <t>R08765</t>
  </si>
  <si>
    <t>R06827</t>
  </si>
  <si>
    <t>Jigsaw Puzzle</t>
  </si>
  <si>
    <t>R07554</t>
  </si>
  <si>
    <t>R02708</t>
  </si>
  <si>
    <t>R02123</t>
  </si>
  <si>
    <t>R01079</t>
  </si>
  <si>
    <t>R04394</t>
  </si>
  <si>
    <t>R03743</t>
  </si>
  <si>
    <t>R03884</t>
  </si>
  <si>
    <t>R02393</t>
  </si>
  <si>
    <t>Hair Dryer</t>
  </si>
  <si>
    <t>R05528</t>
  </si>
  <si>
    <t>R04837</t>
  </si>
  <si>
    <t>R08830</t>
  </si>
  <si>
    <t>R03061</t>
  </si>
  <si>
    <t>R03044</t>
  </si>
  <si>
    <t>Fitness Tracker</t>
  </si>
  <si>
    <t>R01733</t>
  </si>
  <si>
    <t>R00901</t>
  </si>
  <si>
    <t>R00107</t>
  </si>
  <si>
    <t>R05717</t>
  </si>
  <si>
    <t>R03339</t>
  </si>
  <si>
    <t>R04895</t>
  </si>
  <si>
    <t>R06707</t>
  </si>
  <si>
    <t>R01027</t>
  </si>
  <si>
    <t>R04077</t>
  </si>
  <si>
    <t>R02349</t>
  </si>
  <si>
    <t>R00347</t>
  </si>
  <si>
    <t>R09167</t>
  </si>
  <si>
    <t>R08989</t>
  </si>
  <si>
    <t>R08365</t>
  </si>
  <si>
    <t>R08575</t>
  </si>
  <si>
    <t>R04951</t>
  </si>
  <si>
    <t>R08819</t>
  </si>
  <si>
    <t>R06633</t>
  </si>
  <si>
    <t>R04329</t>
  </si>
  <si>
    <t>R01124</t>
  </si>
  <si>
    <t>R02418</t>
  </si>
  <si>
    <t>R01419</t>
  </si>
  <si>
    <t>Rice Cooker</t>
  </si>
  <si>
    <t>R06992</t>
  </si>
  <si>
    <t>R07761</t>
  </si>
  <si>
    <t>R04348</t>
  </si>
  <si>
    <t>Ceramic Dinner Set</t>
  </si>
  <si>
    <t>R01761</t>
  </si>
  <si>
    <t>R07430</t>
  </si>
  <si>
    <t>R00030</t>
  </si>
  <si>
    <t>R05251</t>
  </si>
  <si>
    <t>R01113</t>
  </si>
  <si>
    <t>R01818</t>
  </si>
  <si>
    <t>R07979</t>
  </si>
  <si>
    <t>R08516</t>
  </si>
  <si>
    <t>R07486</t>
  </si>
  <si>
    <t>R02185</t>
  </si>
  <si>
    <t>R04066</t>
  </si>
  <si>
    <t>R03920</t>
  </si>
  <si>
    <t>R07721</t>
  </si>
  <si>
    <t>Screen Protector</t>
  </si>
  <si>
    <t>R06772</t>
  </si>
  <si>
    <t>R00109</t>
  </si>
  <si>
    <t>R01784</t>
  </si>
  <si>
    <t>R02110</t>
  </si>
  <si>
    <t>R08230</t>
  </si>
  <si>
    <t>R07689</t>
  </si>
  <si>
    <t>R00624</t>
  </si>
  <si>
    <t>R00591</t>
  </si>
  <si>
    <t>R08484</t>
  </si>
  <si>
    <t>R07342</t>
  </si>
  <si>
    <t>R05899</t>
  </si>
  <si>
    <t>R03258</t>
  </si>
  <si>
    <t>R01085</t>
  </si>
  <si>
    <t>R01781</t>
  </si>
  <si>
    <t>R05769</t>
  </si>
  <si>
    <t>R06110</t>
  </si>
  <si>
    <t>R03205</t>
  </si>
  <si>
    <t>R08965</t>
  </si>
  <si>
    <t>R08049</t>
  </si>
  <si>
    <t>R04711</t>
  </si>
  <si>
    <t>R03025</t>
  </si>
  <si>
    <t>R04818</t>
  </si>
  <si>
    <t>R02933</t>
  </si>
  <si>
    <t>R03539</t>
  </si>
  <si>
    <t>R05287</t>
  </si>
  <si>
    <t>R04599</t>
  </si>
  <si>
    <t>RC Car</t>
  </si>
  <si>
    <t>R01225</t>
  </si>
  <si>
    <t>R05883</t>
  </si>
  <si>
    <t>R00648</t>
  </si>
  <si>
    <t>R02456</t>
  </si>
  <si>
    <t>R07041</t>
  </si>
  <si>
    <t>R05036</t>
  </si>
  <si>
    <t>R00294</t>
  </si>
  <si>
    <t>R07052</t>
  </si>
  <si>
    <t>R04871</t>
  </si>
  <si>
    <t>R07500</t>
  </si>
  <si>
    <t>R00319</t>
  </si>
  <si>
    <t>R06342</t>
  </si>
  <si>
    <t>R08556</t>
  </si>
  <si>
    <t>R01146</t>
  </si>
  <si>
    <t>R07482</t>
  </si>
  <si>
    <t>R02772</t>
  </si>
  <si>
    <t>Sony PlayStation 5</t>
  </si>
  <si>
    <t>R05661</t>
  </si>
  <si>
    <t>R06337</t>
  </si>
  <si>
    <t>R02685</t>
  </si>
  <si>
    <t>R00015</t>
  </si>
  <si>
    <t>R00933</t>
  </si>
  <si>
    <t>R06719</t>
  </si>
  <si>
    <t>R04985</t>
  </si>
  <si>
    <t>R00577</t>
  </si>
  <si>
    <t>R02997</t>
  </si>
  <si>
    <t>R08748</t>
  </si>
  <si>
    <t>R02125</t>
  </si>
  <si>
    <t>R06671</t>
  </si>
  <si>
    <t>R07622</t>
  </si>
  <si>
    <t>R04904</t>
  </si>
  <si>
    <t>R07285</t>
  </si>
  <si>
    <t>R09960</t>
  </si>
  <si>
    <t>R04534</t>
  </si>
  <si>
    <t>R06973</t>
  </si>
  <si>
    <t>R09439</t>
  </si>
  <si>
    <t>R00533</t>
  </si>
  <si>
    <t>R07085</t>
  </si>
  <si>
    <t>R01340</t>
  </si>
  <si>
    <t>R05324</t>
  </si>
  <si>
    <t>R04238</t>
  </si>
  <si>
    <t>R07055</t>
  </si>
  <si>
    <t>R00093</t>
  </si>
  <si>
    <t>R02276</t>
  </si>
  <si>
    <t>R06735</t>
  </si>
  <si>
    <t>R05749</t>
  </si>
  <si>
    <t>R08922</t>
  </si>
  <si>
    <t>R08885</t>
  </si>
  <si>
    <t>R07232</t>
  </si>
  <si>
    <t>R04666</t>
  </si>
  <si>
    <t>R09692</t>
  </si>
  <si>
    <t>R08491</t>
  </si>
  <si>
    <t>R02665</t>
  </si>
  <si>
    <t>R09913</t>
  </si>
  <si>
    <t>R09311</t>
  </si>
  <si>
    <t>R07442</t>
  </si>
  <si>
    <t>R04908</t>
  </si>
  <si>
    <t>R09857</t>
  </si>
  <si>
    <t>R07795</t>
  </si>
  <si>
    <t>R05870</t>
  </si>
  <si>
    <t>R00543</t>
  </si>
  <si>
    <t>R03510</t>
  </si>
  <si>
    <t>R05340</t>
  </si>
  <si>
    <t>R08332</t>
  </si>
  <si>
    <t>R08177</t>
  </si>
  <si>
    <t>R09331</t>
  </si>
  <si>
    <t>R01148</t>
  </si>
  <si>
    <t>R01892</t>
  </si>
  <si>
    <t>R05560</t>
  </si>
  <si>
    <t>R00734</t>
  </si>
  <si>
    <t>R00719</t>
  </si>
  <si>
    <t>R05711</t>
  </si>
  <si>
    <t>R05827</t>
  </si>
  <si>
    <t>R05338</t>
  </si>
  <si>
    <t>R01278</t>
  </si>
  <si>
    <t>R09329</t>
  </si>
  <si>
    <t>R03847</t>
  </si>
  <si>
    <t>R04098</t>
  </si>
  <si>
    <t>R01663</t>
  </si>
  <si>
    <t>R04377</t>
  </si>
  <si>
    <t>R07837</t>
  </si>
  <si>
    <t>R09910</t>
  </si>
  <si>
    <t>R03466</t>
  </si>
  <si>
    <t>R02166</t>
  </si>
  <si>
    <t>R01254</t>
  </si>
  <si>
    <t>R07477</t>
  </si>
  <si>
    <t>R08350</t>
  </si>
  <si>
    <t>R02969</t>
  </si>
  <si>
    <t>R00857</t>
  </si>
  <si>
    <t>Nintendo Switch OLED</t>
  </si>
  <si>
    <t>R03773</t>
  </si>
  <si>
    <t>R07473</t>
  </si>
  <si>
    <t>R02626</t>
  </si>
  <si>
    <t>R00089</t>
  </si>
  <si>
    <t>R07444</t>
  </si>
  <si>
    <t>R00762</t>
  </si>
  <si>
    <t>R07998</t>
  </si>
  <si>
    <t>R08167</t>
  </si>
  <si>
    <t>R06822</t>
  </si>
  <si>
    <t>R07541</t>
  </si>
  <si>
    <t>R02392</t>
  </si>
  <si>
    <t>R06388</t>
  </si>
  <si>
    <t>R06261</t>
  </si>
  <si>
    <t>R08315</t>
  </si>
  <si>
    <t>R01685</t>
  </si>
  <si>
    <t>R06995</t>
  </si>
  <si>
    <t>R03283</t>
  </si>
  <si>
    <t>R05112</t>
  </si>
  <si>
    <t>R07764</t>
  </si>
  <si>
    <t>R04641</t>
  </si>
  <si>
    <t>R00417</t>
  </si>
  <si>
    <t>R01189</t>
  </si>
  <si>
    <t>R06915</t>
  </si>
  <si>
    <t>R06068</t>
  </si>
  <si>
    <t>R01156</t>
  </si>
  <si>
    <t>R03321</t>
  </si>
  <si>
    <t>R04487</t>
  </si>
  <si>
    <t>R06809</t>
  </si>
  <si>
    <t>R09428</t>
  </si>
  <si>
    <t>R06832</t>
  </si>
  <si>
    <t>R02895</t>
  </si>
  <si>
    <t>Olive Oil</t>
  </si>
  <si>
    <t>R00400</t>
  </si>
  <si>
    <t>R09182</t>
  </si>
  <si>
    <t>R06204</t>
  </si>
  <si>
    <t>R00953</t>
  </si>
  <si>
    <t>R03128</t>
  </si>
  <si>
    <t>R04075</t>
  </si>
  <si>
    <t>R03680</t>
  </si>
  <si>
    <t>R09710</t>
  </si>
  <si>
    <t>R01661</t>
  </si>
  <si>
    <t>R06948</t>
  </si>
  <si>
    <t>R06249</t>
  </si>
  <si>
    <t>R09160</t>
  </si>
  <si>
    <t>R08372</t>
  </si>
  <si>
    <t>R00736</t>
  </si>
  <si>
    <t>R01181</t>
  </si>
  <si>
    <t>R07457</t>
  </si>
  <si>
    <t>R00569</t>
  </si>
  <si>
    <t>R05225</t>
  </si>
  <si>
    <t>R05814</t>
  </si>
  <si>
    <t>R01218</t>
  </si>
  <si>
    <t>R08389</t>
  </si>
  <si>
    <t>R01769</t>
  </si>
  <si>
    <t>R00361</t>
  </si>
  <si>
    <t>R05970</t>
  </si>
  <si>
    <t>Resistance Bands</t>
  </si>
  <si>
    <t>R00102</t>
  </si>
  <si>
    <t>R08897</t>
  </si>
  <si>
    <t>Perfume</t>
  </si>
  <si>
    <t>R03799</t>
  </si>
  <si>
    <t>R03820</t>
  </si>
  <si>
    <t>R02518</t>
  </si>
  <si>
    <t>R04116</t>
  </si>
  <si>
    <t>R00759</t>
  </si>
  <si>
    <t>R03650</t>
  </si>
  <si>
    <t>R05539</t>
  </si>
  <si>
    <t>R06153</t>
  </si>
  <si>
    <t>R06649</t>
  </si>
  <si>
    <t>R02936</t>
  </si>
  <si>
    <t>R06500</t>
  </si>
  <si>
    <t>R05385</t>
  </si>
  <si>
    <t>R02920</t>
  </si>
  <si>
    <t>R00564</t>
  </si>
  <si>
    <t>R04451</t>
  </si>
  <si>
    <t>R01607</t>
  </si>
  <si>
    <t>R05581</t>
  </si>
  <si>
    <t>R08283</t>
  </si>
  <si>
    <t>R00064</t>
  </si>
  <si>
    <t>R06798</t>
  </si>
  <si>
    <t>R01057</t>
  </si>
  <si>
    <t>R03388</t>
  </si>
  <si>
    <t>R09656</t>
  </si>
  <si>
    <t>R03860</t>
  </si>
  <si>
    <t>R03461</t>
  </si>
  <si>
    <t>R04964</t>
  </si>
  <si>
    <t>R03353</t>
  </si>
  <si>
    <t>R01502</t>
  </si>
  <si>
    <t>R00246</t>
  </si>
  <si>
    <t>R09845</t>
  </si>
  <si>
    <t>R00971</t>
  </si>
  <si>
    <t>R07542</t>
  </si>
  <si>
    <t>R05401</t>
  </si>
  <si>
    <t>R05810</t>
  </si>
  <si>
    <t>R08710</t>
  </si>
  <si>
    <t>R00334</t>
  </si>
  <si>
    <t>R04809</t>
  </si>
  <si>
    <t>R07733</t>
  </si>
  <si>
    <t>R01122</t>
  </si>
  <si>
    <t>R00264</t>
  </si>
  <si>
    <t>R01497</t>
  </si>
  <si>
    <t>R01563</t>
  </si>
  <si>
    <t>R02139</t>
  </si>
  <si>
    <t>R04925</t>
  </si>
  <si>
    <t>R07488</t>
  </si>
  <si>
    <t>R05497</t>
  </si>
  <si>
    <t>R07202</t>
  </si>
  <si>
    <t>R04983</t>
  </si>
  <si>
    <t>R07200</t>
  </si>
  <si>
    <t>R08653</t>
  </si>
  <si>
    <t>R07738</t>
  </si>
  <si>
    <t>R06828</t>
  </si>
  <si>
    <t>R09984</t>
  </si>
  <si>
    <t>R02479</t>
  </si>
  <si>
    <t>R02743</t>
  </si>
  <si>
    <t>R08412</t>
  </si>
  <si>
    <t>R09344</t>
  </si>
  <si>
    <t>R05399</t>
  </si>
  <si>
    <t>R07408</t>
  </si>
  <si>
    <t>R07538</t>
  </si>
  <si>
    <t>R03459</t>
  </si>
  <si>
    <t>R07471</t>
  </si>
  <si>
    <t>R09553</t>
  </si>
  <si>
    <t>R04996</t>
  </si>
  <si>
    <t>R00077</t>
  </si>
  <si>
    <t>R07459</t>
  </si>
  <si>
    <t>R07149</t>
  </si>
  <si>
    <t>R04412</t>
  </si>
  <si>
    <t>R08225</t>
  </si>
  <si>
    <t>R05730</t>
  </si>
  <si>
    <t>R09891</t>
  </si>
  <si>
    <t>R06439</t>
  </si>
  <si>
    <t>R01209</t>
  </si>
  <si>
    <t>R04130</t>
  </si>
  <si>
    <t>R00004</t>
  </si>
  <si>
    <t>R02073</t>
  </si>
  <si>
    <t>R08640</t>
  </si>
  <si>
    <t>R00291</t>
  </si>
  <si>
    <t>R07891</t>
  </si>
  <si>
    <t>R01112</t>
  </si>
  <si>
    <t>R03026</t>
  </si>
  <si>
    <t>R08774</t>
  </si>
  <si>
    <t>R07919</t>
  </si>
  <si>
    <t>R06720</t>
  </si>
  <si>
    <t>R01938</t>
  </si>
  <si>
    <t>R07972</t>
  </si>
  <si>
    <t>R07955</t>
  </si>
  <si>
    <t>R00136</t>
  </si>
  <si>
    <t>R06724</t>
  </si>
  <si>
    <t>R08559</t>
  </si>
  <si>
    <t>R05145</t>
  </si>
  <si>
    <t>R07937</t>
  </si>
  <si>
    <t>R01878</t>
  </si>
  <si>
    <t>R07284</t>
  </si>
  <si>
    <t>R06540</t>
  </si>
  <si>
    <t>R02639</t>
  </si>
  <si>
    <t>R08304</t>
  </si>
  <si>
    <t>R00684</t>
  </si>
  <si>
    <t>R01759</t>
  </si>
  <si>
    <t>R08569</t>
  </si>
  <si>
    <t>R07195</t>
  </si>
  <si>
    <t>R04880</t>
  </si>
  <si>
    <t>R00331</t>
  </si>
  <si>
    <t>R02192</t>
  </si>
  <si>
    <t>R07641</t>
  </si>
  <si>
    <t>R07860</t>
  </si>
  <si>
    <t>R03275</t>
  </si>
  <si>
    <t>R01403</t>
  </si>
  <si>
    <t>R03856</t>
  </si>
  <si>
    <t>R04943</t>
  </si>
  <si>
    <t>R08975</t>
  </si>
  <si>
    <t>R07349</t>
  </si>
  <si>
    <t>R08282</t>
  </si>
  <si>
    <t>R09668</t>
  </si>
  <si>
    <t>R03529</t>
  </si>
  <si>
    <t>R04191</t>
  </si>
  <si>
    <t>R02847</t>
  </si>
  <si>
    <t>R03636</t>
  </si>
  <si>
    <t>R06399</t>
  </si>
  <si>
    <t>R01881</t>
  </si>
  <si>
    <t>R02250</t>
  </si>
  <si>
    <t>R08146</t>
  </si>
  <si>
    <t>R02454</t>
  </si>
  <si>
    <t>R08972</t>
  </si>
  <si>
    <t>R02752</t>
  </si>
  <si>
    <t>R01786</t>
  </si>
  <si>
    <t>R05095</t>
  </si>
  <si>
    <t>R00714</t>
  </si>
  <si>
    <t>R02759</t>
  </si>
  <si>
    <t>R06192</t>
  </si>
  <si>
    <t>R03446</t>
  </si>
  <si>
    <t>R05466</t>
  </si>
  <si>
    <t>R01356</t>
  </si>
  <si>
    <t>R01088</t>
  </si>
  <si>
    <t>R04814</t>
  </si>
  <si>
    <t>R01374</t>
  </si>
  <si>
    <t>R01023</t>
  </si>
  <si>
    <t>R03001</t>
  </si>
  <si>
    <t>R03071</t>
  </si>
  <si>
    <t>R06174</t>
  </si>
  <si>
    <t>R08948</t>
  </si>
  <si>
    <t>R07109</t>
  </si>
  <si>
    <t>R04798</t>
  </si>
  <si>
    <t>R05501</t>
  </si>
  <si>
    <t>R06129</t>
  </si>
  <si>
    <t>R09756</t>
  </si>
  <si>
    <t>R04177</t>
  </si>
  <si>
    <t>R03657</t>
  </si>
  <si>
    <t>R03017</t>
  </si>
  <si>
    <t>R05318</t>
  </si>
  <si>
    <t>R00145</t>
  </si>
  <si>
    <t>R08276</t>
  </si>
  <si>
    <t>R03788</t>
  </si>
  <si>
    <t>R06687</t>
  </si>
  <si>
    <t>R05573</t>
  </si>
  <si>
    <t>R03903</t>
  </si>
  <si>
    <t>R08962</t>
  </si>
  <si>
    <t>R09508</t>
  </si>
  <si>
    <t>R09138</t>
  </si>
  <si>
    <t>R04473</t>
  </si>
  <si>
    <t>R02304</t>
  </si>
  <si>
    <t>R04830</t>
  </si>
  <si>
    <t>R03705</t>
  </si>
  <si>
    <t>R08058</t>
  </si>
  <si>
    <t>R02546</t>
  </si>
  <si>
    <t>R09064</t>
  </si>
  <si>
    <t>R04375</t>
  </si>
  <si>
    <t>R09783</t>
  </si>
  <si>
    <t>R01161</t>
  </si>
  <si>
    <t>R04025</t>
  </si>
  <si>
    <t>R05696</t>
  </si>
  <si>
    <t>R07676</t>
  </si>
  <si>
    <t>R06299</t>
  </si>
  <si>
    <t>R07432</t>
  </si>
  <si>
    <t>R04072</t>
  </si>
  <si>
    <t>R00795</t>
  </si>
  <si>
    <t>R07677</t>
  </si>
  <si>
    <t>R01191</t>
  </si>
  <si>
    <t>R06499</t>
  </si>
  <si>
    <t>R07560</t>
  </si>
  <si>
    <t>R02465</t>
  </si>
  <si>
    <t>R00001</t>
  </si>
  <si>
    <t>R00851</t>
  </si>
  <si>
    <t>R06875</t>
  </si>
  <si>
    <t>R00544</t>
  </si>
  <si>
    <t>R03458</t>
  </si>
  <si>
    <t>R00350</t>
  </si>
  <si>
    <t>R09358</t>
  </si>
  <si>
    <t>R04668</t>
  </si>
  <si>
    <t>R05361</t>
  </si>
  <si>
    <t>R06073</t>
  </si>
  <si>
    <t>R00458</t>
  </si>
  <si>
    <t>R06061</t>
  </si>
  <si>
    <t>R05929</t>
  </si>
  <si>
    <t>R07407</t>
  </si>
  <si>
    <t>R05066</t>
  </si>
  <si>
    <t>R05945</t>
  </si>
  <si>
    <t>R01072</t>
  </si>
  <si>
    <t>R00132</t>
  </si>
  <si>
    <t>R08942</t>
  </si>
  <si>
    <t>R03236</t>
  </si>
  <si>
    <t>R01077</t>
  </si>
  <si>
    <t>R07732</t>
  </si>
  <si>
    <t>R04598</t>
  </si>
  <si>
    <t>R05459</t>
  </si>
  <si>
    <t>R05379</t>
  </si>
  <si>
    <t>R02587</t>
  </si>
  <si>
    <t>R04343</t>
  </si>
  <si>
    <t>R01409</t>
  </si>
  <si>
    <t>R03300</t>
  </si>
  <si>
    <t>R04234</t>
  </si>
  <si>
    <t>R00593</t>
  </si>
  <si>
    <t>R03058</t>
  </si>
  <si>
    <t>R07856</t>
  </si>
  <si>
    <t>R02458</t>
  </si>
  <si>
    <t>R06872</t>
  </si>
  <si>
    <t>R06871</t>
  </si>
  <si>
    <t>R00796</t>
  </si>
  <si>
    <t>R07199</t>
  </si>
  <si>
    <t>R01442</t>
  </si>
  <si>
    <t>R04266</t>
  </si>
  <si>
    <t>R07431</t>
  </si>
  <si>
    <t>R05490</t>
  </si>
  <si>
    <t>R02146</t>
  </si>
  <si>
    <t>R05107</t>
  </si>
  <si>
    <t>R04378</t>
  </si>
  <si>
    <t>R04249</t>
  </si>
  <si>
    <t>R09017</t>
  </si>
  <si>
    <t>R03289</t>
  </si>
  <si>
    <t>R05964</t>
  </si>
  <si>
    <t>R09653</t>
  </si>
  <si>
    <t>R04793</t>
  </si>
  <si>
    <t>R00266</t>
  </si>
  <si>
    <t>R02424</t>
  </si>
  <si>
    <t>R02816</t>
  </si>
  <si>
    <t>R02693</t>
  </si>
  <si>
    <t>R01091</t>
  </si>
  <si>
    <t>R03182</t>
  </si>
  <si>
    <t>R02378</t>
  </si>
  <si>
    <t>R07693</t>
  </si>
  <si>
    <t>R05859</t>
  </si>
  <si>
    <t>R07585</t>
  </si>
  <si>
    <t>R05350</t>
  </si>
  <si>
    <t>R06462</t>
  </si>
  <si>
    <t>R08533</t>
  </si>
  <si>
    <t>R04899</t>
  </si>
  <si>
    <t>R09480</t>
  </si>
  <si>
    <t>R01884</t>
  </si>
  <si>
    <t>R02305</t>
  </si>
  <si>
    <t>R06692</t>
  </si>
  <si>
    <t>R06082</t>
  </si>
  <si>
    <t>R06548</t>
  </si>
  <si>
    <t>R00104</t>
  </si>
  <si>
    <t>Lip Balm</t>
  </si>
  <si>
    <t>R04914</t>
  </si>
  <si>
    <t>R06463</t>
  </si>
  <si>
    <t>R03816</t>
  </si>
  <si>
    <t>R05917</t>
  </si>
  <si>
    <t>R02068</t>
  </si>
  <si>
    <t>R02289</t>
  </si>
  <si>
    <t>R04166</t>
  </si>
  <si>
    <t>R02108</t>
  </si>
  <si>
    <t>R01069</t>
  </si>
  <si>
    <t>R08047</t>
  </si>
  <si>
    <t>R05420</t>
  </si>
  <si>
    <t>R09303</t>
  </si>
  <si>
    <t>R07996</t>
  </si>
  <si>
    <t>R04382</t>
  </si>
  <si>
    <t>R07617</t>
  </si>
  <si>
    <t>R05309</t>
  </si>
  <si>
    <t>R04794</t>
  </si>
  <si>
    <t>R03521</t>
  </si>
  <si>
    <t>R00287</t>
  </si>
  <si>
    <t>R01370</t>
  </si>
  <si>
    <t>R07429</t>
  </si>
  <si>
    <t>R07671</t>
  </si>
  <si>
    <t>R09002</t>
  </si>
  <si>
    <t>R09435</t>
  </si>
  <si>
    <t>R07251</t>
  </si>
  <si>
    <t>Sports Shorts</t>
  </si>
  <si>
    <t>R04354</t>
  </si>
  <si>
    <t>R04345</t>
  </si>
  <si>
    <t>R03782</t>
  </si>
  <si>
    <t>R01311</t>
  </si>
  <si>
    <t>R00568</t>
  </si>
  <si>
    <t>R05954</t>
  </si>
  <si>
    <t>R09290</t>
  </si>
  <si>
    <t>R08633</t>
  </si>
  <si>
    <t>R01794</t>
  </si>
  <si>
    <t>R07786</t>
  </si>
  <si>
    <t>R01200</t>
  </si>
  <si>
    <t>R00783</t>
  </si>
  <si>
    <t>R01513</t>
  </si>
  <si>
    <t>R08671</t>
  </si>
  <si>
    <t>R01964</t>
  </si>
  <si>
    <t>R01651</t>
  </si>
  <si>
    <t>R06941</t>
  </si>
  <si>
    <t>R05901</t>
  </si>
  <si>
    <t>R08605</t>
  </si>
  <si>
    <t>R02338</t>
  </si>
  <si>
    <t>R06563</t>
  </si>
  <si>
    <t>R06766</t>
  </si>
  <si>
    <t>R01433</t>
  </si>
  <si>
    <t>R03013</t>
  </si>
  <si>
    <t>R03007</t>
  </si>
  <si>
    <t>R05124</t>
  </si>
  <si>
    <t>R00765</t>
  </si>
  <si>
    <t>R02317</t>
  </si>
  <si>
    <t>R03483</t>
  </si>
  <si>
    <t>R08632</t>
  </si>
  <si>
    <t>R00037</t>
  </si>
  <si>
    <t>R06841</t>
  </si>
  <si>
    <t>R04735</t>
  </si>
  <si>
    <t>R07775</t>
  </si>
  <si>
    <t>R02134</t>
  </si>
  <si>
    <t>R04148</t>
  </si>
  <si>
    <t>R09809</t>
  </si>
  <si>
    <t>R04986</t>
  </si>
  <si>
    <t>R01331</t>
  </si>
  <si>
    <t>R04611</t>
  </si>
  <si>
    <t>R03953</t>
  </si>
  <si>
    <t>R01671</t>
  </si>
  <si>
    <t>R01836</t>
  </si>
  <si>
    <t>R04662</t>
  </si>
  <si>
    <t>R06330</t>
  </si>
  <si>
    <t>R02702</t>
  </si>
  <si>
    <t>R00211</t>
  </si>
  <si>
    <t>R03401</t>
  </si>
  <si>
    <t>R08234</t>
  </si>
  <si>
    <t>R02860</t>
  </si>
  <si>
    <t>R03066</t>
  </si>
  <si>
    <t>R01898</t>
  </si>
  <si>
    <t>R03943</t>
  </si>
  <si>
    <t>R07014</t>
  </si>
  <si>
    <t>R04707</t>
  </si>
  <si>
    <t>R00048</t>
  </si>
  <si>
    <t>R09316</t>
  </si>
  <si>
    <t>R02628</t>
  </si>
  <si>
    <t>R08799</t>
  </si>
  <si>
    <t>R02070</t>
  </si>
  <si>
    <t>R03402</t>
  </si>
  <si>
    <t>R04192</t>
  </si>
  <si>
    <t>R01902</t>
  </si>
  <si>
    <t>R00150</t>
  </si>
  <si>
    <t>R09097</t>
  </si>
  <si>
    <t>R02863</t>
  </si>
  <si>
    <t>R07595</t>
  </si>
  <si>
    <t>R02240</t>
  </si>
  <si>
    <t>R03482</t>
  </si>
  <si>
    <t>R09262</t>
  </si>
  <si>
    <t>R04784</t>
  </si>
  <si>
    <t>R02725</t>
  </si>
  <si>
    <t>R01157</t>
  </si>
  <si>
    <t>R05465</t>
  </si>
  <si>
    <t>R02767</t>
  </si>
  <si>
    <t>R05453</t>
  </si>
  <si>
    <t>R08371</t>
  </si>
  <si>
    <t>R09655</t>
  </si>
  <si>
    <t>R00534</t>
  </si>
  <si>
    <t>R08216</t>
  </si>
  <si>
    <t>R07951</t>
  </si>
  <si>
    <t>R00743</t>
  </si>
  <si>
    <t>R05147</t>
  </si>
  <si>
    <t>R03661</t>
  </si>
  <si>
    <t>R01796</t>
  </si>
  <si>
    <t>R08695</t>
  </si>
  <si>
    <t>R07033</t>
  </si>
  <si>
    <t>R06433</t>
  </si>
  <si>
    <t>R06833</t>
  </si>
  <si>
    <t>R06014</t>
  </si>
  <si>
    <t>R09899</t>
  </si>
  <si>
    <t>R08709</t>
  </si>
  <si>
    <t>R09365</t>
  </si>
  <si>
    <t>R03750</t>
  </si>
  <si>
    <t>R03129</t>
  </si>
  <si>
    <t>R08492</t>
  </si>
  <si>
    <t>R09323</t>
  </si>
  <si>
    <t>R07247</t>
  </si>
  <si>
    <t>R06256</t>
  </si>
  <si>
    <t>R07782</t>
  </si>
  <si>
    <t>R04416</t>
  </si>
  <si>
    <t>R04703</t>
  </si>
  <si>
    <t>R02761</t>
  </si>
  <si>
    <t>R08026</t>
  </si>
  <si>
    <t>R09417</t>
  </si>
  <si>
    <t>R07885</t>
  </si>
  <si>
    <t>R02875</t>
  </si>
  <si>
    <t>R05502</t>
  </si>
  <si>
    <t>R02543</t>
  </si>
  <si>
    <t>R06490</t>
  </si>
  <si>
    <t>R00587</t>
  </si>
  <si>
    <t>R00497</t>
  </si>
  <si>
    <t>R04031</t>
  </si>
  <si>
    <t>R09144</t>
  </si>
  <si>
    <t>R09007</t>
  </si>
  <si>
    <t>R04769</t>
  </si>
  <si>
    <t>R07108</t>
  </si>
  <si>
    <t>R06850</t>
  </si>
  <si>
    <t>R08343</t>
  </si>
  <si>
    <t>R08590</t>
  </si>
  <si>
    <t>R00024</t>
  </si>
  <si>
    <t>R00790</t>
  </si>
  <si>
    <t>R03747</t>
  </si>
  <si>
    <t>R02615</t>
  </si>
  <si>
    <t>R06055</t>
  </si>
  <si>
    <t>R01804</t>
  </si>
  <si>
    <t>R03895</t>
  </si>
  <si>
    <t>R06207</t>
  </si>
  <si>
    <t>R06475</t>
  </si>
  <si>
    <t>R05894</t>
  </si>
  <si>
    <t>R00606</t>
  </si>
  <si>
    <t>R00994</t>
  </si>
  <si>
    <t>R03961</t>
  </si>
  <si>
    <t>R09243</t>
  </si>
  <si>
    <t>R07601</t>
  </si>
  <si>
    <t>R09622</t>
  </si>
  <si>
    <t>R05837</t>
  </si>
  <si>
    <t>R07253</t>
  </si>
  <si>
    <t>R03669</t>
  </si>
  <si>
    <t>R03351</t>
  </si>
  <si>
    <t>R07883</t>
  </si>
  <si>
    <t>R05285</t>
  </si>
  <si>
    <t>R04033</t>
  </si>
  <si>
    <t>R06104</t>
  </si>
  <si>
    <t>R04909</t>
  </si>
  <si>
    <t>R01922</t>
  </si>
  <si>
    <t>R06756</t>
  </si>
  <si>
    <t>R08918</t>
  </si>
  <si>
    <t>R00268</t>
  </si>
  <si>
    <t>R04792</t>
  </si>
  <si>
    <t>R07638</t>
  </si>
  <si>
    <t>R08137</t>
  </si>
  <si>
    <t>R07334</t>
  </si>
  <si>
    <t>R06978</t>
  </si>
  <si>
    <t>R00966</t>
  </si>
  <si>
    <t>R00253</t>
  </si>
  <si>
    <t>R04152</t>
  </si>
  <si>
    <t>R07701</t>
  </si>
  <si>
    <t>R00051</t>
  </si>
  <si>
    <t>R07158</t>
  </si>
  <si>
    <t>R00873</t>
  </si>
  <si>
    <t>R06316</t>
  </si>
  <si>
    <t>Dining Chair</t>
  </si>
  <si>
    <t>R05552</t>
  </si>
  <si>
    <t>R06051</t>
  </si>
  <si>
    <t>R01635</t>
  </si>
  <si>
    <t>R09559</t>
  </si>
  <si>
    <t>R09237</t>
  </si>
  <si>
    <t>R00249</t>
  </si>
  <si>
    <t>R05015</t>
  </si>
  <si>
    <t>R08135</t>
  </si>
  <si>
    <t>R04342</t>
  </si>
  <si>
    <t>R00972</t>
  </si>
  <si>
    <t>R05295</t>
  </si>
  <si>
    <t>R05906</t>
  </si>
  <si>
    <t>R02179</t>
  </si>
  <si>
    <t>R01361</t>
  </si>
  <si>
    <t>R05980</t>
  </si>
  <si>
    <t>R07637</t>
  </si>
  <si>
    <t>R09956</t>
  </si>
  <si>
    <t>R00448</t>
  </si>
  <si>
    <t>R05274</t>
  </si>
  <si>
    <t>R08013</t>
  </si>
  <si>
    <t>R06102</t>
  </si>
  <si>
    <t>R06026</t>
  </si>
  <si>
    <t>R02508</t>
  </si>
  <si>
    <t>R03845</t>
  </si>
  <si>
    <t>R04627</t>
  </si>
  <si>
    <t>R00462</t>
  </si>
  <si>
    <t>R02808</t>
  </si>
  <si>
    <t>R09555</t>
  </si>
  <si>
    <t>R07749</t>
  </si>
  <si>
    <t>R03609</t>
  </si>
  <si>
    <t>R00377</t>
  </si>
  <si>
    <t>R00411</t>
  </si>
  <si>
    <t>R03018</t>
  </si>
  <si>
    <t>R03313</t>
  </si>
  <si>
    <t>R03310</t>
  </si>
  <si>
    <t>R09245</t>
  </si>
  <si>
    <t>R06861</t>
  </si>
  <si>
    <t>R04186</t>
  </si>
  <si>
    <t>R04767</t>
  </si>
  <si>
    <t>R03046</t>
  </si>
  <si>
    <t>R08597</t>
  </si>
  <si>
    <t>R01954</t>
  </si>
  <si>
    <t>R08432</t>
  </si>
  <si>
    <t>R09674</t>
  </si>
  <si>
    <t>R07521</t>
  </si>
  <si>
    <t>R09134</t>
  </si>
  <si>
    <t>R08995</t>
  </si>
  <si>
    <t>R02690</t>
  </si>
  <si>
    <t>R03762</t>
  </si>
  <si>
    <t>R02836</t>
  </si>
  <si>
    <t>R09180</t>
  </si>
  <si>
    <t>R04561</t>
  </si>
  <si>
    <t>R07516</t>
  </si>
  <si>
    <t>R02115</t>
  </si>
  <si>
    <t>R03398</t>
  </si>
  <si>
    <t>R03012</t>
  </si>
  <si>
    <t>R03616</t>
  </si>
  <si>
    <t>R00514</t>
  </si>
  <si>
    <t>R07647</t>
  </si>
  <si>
    <t>R06366</t>
  </si>
  <si>
    <t>R00922</t>
  </si>
  <si>
    <t>R05080</t>
  </si>
  <si>
    <t>R02824</t>
  </si>
  <si>
    <t>R03838</t>
  </si>
  <si>
    <t>R04380</t>
  </si>
  <si>
    <t>R04076</t>
  </si>
  <si>
    <t>R01670</t>
  </si>
  <si>
    <t>R01617</t>
  </si>
  <si>
    <t>R09939</t>
  </si>
  <si>
    <t>R03843</t>
  </si>
  <si>
    <t>R05683</t>
  </si>
  <si>
    <t>R00481</t>
  </si>
  <si>
    <t>R02890</t>
  </si>
  <si>
    <t>R05279</t>
  </si>
  <si>
    <t>R04193</t>
  </si>
  <si>
    <t>R09580</t>
  </si>
  <si>
    <t>R01510</t>
  </si>
  <si>
    <t>R08109</t>
  </si>
  <si>
    <t>R02992</t>
  </si>
  <si>
    <t>R06126</t>
  </si>
  <si>
    <t>R06913</t>
  </si>
  <si>
    <t>R07700</t>
  </si>
  <si>
    <t>R03411</t>
  </si>
  <si>
    <t>R08789</t>
  </si>
  <si>
    <t>R02983</t>
  </si>
  <si>
    <t>R03882</t>
  </si>
  <si>
    <t>R08141</t>
  </si>
  <si>
    <t>R03434</t>
  </si>
  <si>
    <t>R07737</t>
  </si>
  <si>
    <t>R04141</t>
  </si>
  <si>
    <t>R08903</t>
  </si>
  <si>
    <t>R07147</t>
  </si>
  <si>
    <t>R01021</t>
  </si>
  <si>
    <t>R00706</t>
  </si>
  <si>
    <t>R02076</t>
  </si>
  <si>
    <t>R05767</t>
  </si>
  <si>
    <t>R01703</t>
  </si>
  <si>
    <t>R05240</t>
  </si>
  <si>
    <t>R02886</t>
  </si>
  <si>
    <t>R02885</t>
  </si>
  <si>
    <t>R09335</t>
  </si>
  <si>
    <t>R09931</t>
  </si>
  <si>
    <t>R04504</t>
  </si>
  <si>
    <t>R00441</t>
  </si>
  <si>
    <t>R03095</t>
  </si>
  <si>
    <t>R05993</t>
  </si>
  <si>
    <t>R07160</t>
  </si>
  <si>
    <t>R00011</t>
  </si>
  <si>
    <t>R06379</t>
  </si>
  <si>
    <t>R06124</t>
  </si>
  <si>
    <t>R03626</t>
  </si>
  <si>
    <t>R05712</t>
  </si>
  <si>
    <t>R05839</t>
  </si>
  <si>
    <t>R01594</t>
  </si>
  <si>
    <t>R04961</t>
  </si>
  <si>
    <t>R02390</t>
  </si>
  <si>
    <t>R00293</t>
  </si>
  <si>
    <t>R08143</t>
  </si>
  <si>
    <t>R02484</t>
  </si>
  <si>
    <t>R02407</t>
  </si>
  <si>
    <t>R03102</t>
  </si>
  <si>
    <t>R06389</t>
  </si>
  <si>
    <t>R06546</t>
  </si>
  <si>
    <t>R07973</t>
  </si>
  <si>
    <t>R03648</t>
  </si>
  <si>
    <t>R04849</t>
  </si>
  <si>
    <t>R07681</t>
  </si>
  <si>
    <t>R06148</t>
  </si>
  <si>
    <t>R03056</t>
  </si>
  <si>
    <t>R08485</t>
  </si>
  <si>
    <t>R05647</t>
  </si>
  <si>
    <t>R06301</t>
  </si>
  <si>
    <t>R02320</t>
  </si>
  <si>
    <t>R08658</t>
  </si>
  <si>
    <t>R04251</t>
  </si>
  <si>
    <t>R02168</t>
  </si>
  <si>
    <t>R05934</t>
  </si>
  <si>
    <t>R05864</t>
  </si>
  <si>
    <t>R01570</t>
  </si>
  <si>
    <t>R02620</t>
  </si>
  <si>
    <t>R09801</t>
  </si>
  <si>
    <t>R08439</t>
  </si>
  <si>
    <t>R00838</t>
  </si>
  <si>
    <t>R06616</t>
  </si>
  <si>
    <t>R06307</t>
  </si>
  <si>
    <t>R07439</t>
  </si>
  <si>
    <t>R03709</t>
  </si>
  <si>
    <t>R05144</t>
  </si>
  <si>
    <t>R07137</t>
  </si>
  <si>
    <t>R03048</t>
  </si>
  <si>
    <t>R05664</t>
  </si>
  <si>
    <t>R09197</t>
  </si>
  <si>
    <t>R06310</t>
  </si>
  <si>
    <t>R09374</t>
  </si>
  <si>
    <t>R06352</t>
  </si>
  <si>
    <t>R05852</t>
  </si>
  <si>
    <t>R01576</t>
  </si>
  <si>
    <t>R09484</t>
  </si>
  <si>
    <t>R03596</t>
  </si>
  <si>
    <t>R07566</t>
  </si>
  <si>
    <t>R04771</t>
  </si>
  <si>
    <t>R00701</t>
  </si>
  <si>
    <t>R07613</t>
  </si>
  <si>
    <t>R08467</t>
  </si>
  <si>
    <t>R07975</t>
  </si>
  <si>
    <t>R03282</t>
  </si>
  <si>
    <t>R06062</t>
  </si>
  <si>
    <t>R04318</t>
  </si>
  <si>
    <t>R06990</t>
  </si>
  <si>
    <t>R05129</t>
  </si>
  <si>
    <t>R08278</t>
  </si>
  <si>
    <t>R09635</t>
  </si>
  <si>
    <t>R07887</t>
  </si>
  <si>
    <t>R06951</t>
  </si>
  <si>
    <t>R07337</t>
  </si>
  <si>
    <t>R07823</t>
  </si>
  <si>
    <t>R09166</t>
  </si>
  <si>
    <t>R02056</t>
  </si>
  <si>
    <t>R01924</t>
  </si>
  <si>
    <t>R02754</t>
  </si>
  <si>
    <t>R05904</t>
  </si>
  <si>
    <t>R00604</t>
  </si>
  <si>
    <t>R01632</t>
  </si>
  <si>
    <t>R06952</t>
  </si>
  <si>
    <t>R00394</t>
  </si>
  <si>
    <t>R03849</t>
  </si>
  <si>
    <t>R06799</t>
  </si>
  <si>
    <t>R06081</t>
  </si>
  <si>
    <t>R00096</t>
  </si>
  <si>
    <t>R08674</t>
  </si>
  <si>
    <t>R07922</t>
  </si>
  <si>
    <t>R04631</t>
  </si>
  <si>
    <t>R05020</t>
  </si>
  <si>
    <t>R05637</t>
  </si>
  <si>
    <t>R09020</t>
  </si>
  <si>
    <t>R05369</t>
  </si>
  <si>
    <t>R05984</t>
  </si>
  <si>
    <t>R05982</t>
  </si>
  <si>
    <t>R03149</t>
  </si>
  <si>
    <t>R04713</t>
  </si>
  <si>
    <t>R07448</t>
  </si>
  <si>
    <t>R04210</t>
  </si>
  <si>
    <t>R04956</t>
  </si>
  <si>
    <t>R02109</t>
  </si>
  <si>
    <t>R09966</t>
  </si>
  <si>
    <t>R02679</t>
  </si>
  <si>
    <t>R05198</t>
  </si>
  <si>
    <t>R07686</t>
  </si>
  <si>
    <t>R03008</t>
  </si>
  <si>
    <t>R04915</t>
  </si>
  <si>
    <t>R08327</t>
  </si>
  <si>
    <t>R02877</t>
  </si>
  <si>
    <t>R09050</t>
  </si>
  <si>
    <t>R00020</t>
  </si>
  <si>
    <t>R03112</t>
  </si>
  <si>
    <t>R05595</t>
  </si>
  <si>
    <t>R03124</t>
  </si>
  <si>
    <t>R09937</t>
  </si>
  <si>
    <t>R01262</t>
  </si>
  <si>
    <t>R07333</t>
  </si>
  <si>
    <t>R00810</t>
  </si>
  <si>
    <t>R08171</t>
  </si>
  <si>
    <t>R07075</t>
  </si>
  <si>
    <t>R06189</t>
  </si>
  <si>
    <t>R02246</t>
  </si>
  <si>
    <t>R04460</t>
  </si>
  <si>
    <t>R07650</t>
  </si>
  <si>
    <t>R09976</t>
  </si>
  <si>
    <t>R01143</t>
  </si>
  <si>
    <t>R01776</t>
  </si>
  <si>
    <t>R06443</t>
  </si>
  <si>
    <t>R05658</t>
  </si>
  <si>
    <t>R02216</t>
  </si>
  <si>
    <t>R03022</t>
  </si>
  <si>
    <t>R04581</t>
  </si>
  <si>
    <t>R01579</t>
  </si>
  <si>
    <t>R01471</t>
  </si>
  <si>
    <t>R06501</t>
  </si>
  <si>
    <t>R06983</t>
  </si>
  <si>
    <t>R00621</t>
  </si>
  <si>
    <t>R06632</t>
  </si>
  <si>
    <t>R06881</t>
  </si>
  <si>
    <t>R03964</t>
  </si>
  <si>
    <t>R09766</t>
  </si>
  <si>
    <t>R03239</t>
  </si>
  <si>
    <t>R01047</t>
  </si>
  <si>
    <t>R06482</t>
  </si>
  <si>
    <t>R04966</t>
  </si>
  <si>
    <t>R01741</t>
  </si>
  <si>
    <t>R00223</t>
  </si>
  <si>
    <t>R09420</t>
  </si>
  <si>
    <t>R09395</t>
  </si>
  <si>
    <t>R03530</t>
  </si>
  <si>
    <t>R07616</t>
  </si>
  <si>
    <t>R04065</t>
  </si>
  <si>
    <t>R05607</t>
  </si>
  <si>
    <t>R07832</t>
  </si>
  <si>
    <t>R04133</t>
  </si>
  <si>
    <t>R01316</t>
  </si>
  <si>
    <t>R07440</t>
  </si>
  <si>
    <t>R08433</t>
  </si>
  <si>
    <t>R05697</t>
  </si>
  <si>
    <t>R00354</t>
  </si>
  <si>
    <t>R00457</t>
  </si>
  <si>
    <t>R02589</t>
  </si>
  <si>
    <t>R04044</t>
  </si>
  <si>
    <t>R00240</t>
  </si>
  <si>
    <t>R02253</t>
  </si>
  <si>
    <t>R03423</t>
  </si>
  <si>
    <t>R05585</t>
  </si>
  <si>
    <t>R05817</t>
  </si>
  <si>
    <t>R03211</t>
  </si>
  <si>
    <t>R02345</t>
  </si>
  <si>
    <t>R08800</t>
  </si>
  <si>
    <t>R01019</t>
  </si>
  <si>
    <t>R03308</t>
  </si>
  <si>
    <t>R08860</t>
  </si>
  <si>
    <t>R01104</t>
  </si>
  <si>
    <t>R06694</t>
  </si>
  <si>
    <t>R07403</t>
  </si>
  <si>
    <t>R06487</t>
  </si>
  <si>
    <t>R09230</t>
  </si>
  <si>
    <t>R08279</t>
  </si>
  <si>
    <t>R02516</t>
  </si>
  <si>
    <t>R05267</t>
  </si>
  <si>
    <t>R03059</t>
  </si>
  <si>
    <t>R08061</t>
  </si>
  <si>
    <t>R04276</t>
  </si>
  <si>
    <t>R09488</t>
  </si>
  <si>
    <t>R09755</t>
  </si>
  <si>
    <t>R05956</t>
  </si>
  <si>
    <t>R00218</t>
  </si>
  <si>
    <t>R03465</t>
  </si>
  <si>
    <t>R08193</t>
  </si>
  <si>
    <t>R08551</t>
  </si>
  <si>
    <t>R01035</t>
  </si>
  <si>
    <t>R08804</t>
  </si>
  <si>
    <t>R03140</t>
  </si>
  <si>
    <t>R08368</t>
  </si>
  <si>
    <t>R00907</t>
  </si>
  <si>
    <t>R07437</t>
  </si>
  <si>
    <t>R09363</t>
  </si>
  <si>
    <t>R09831</t>
  </si>
  <si>
    <t>R05943</t>
  </si>
  <si>
    <t>R01966</t>
  </si>
  <si>
    <t>R01795</t>
  </si>
  <si>
    <t>R09111</t>
  </si>
  <si>
    <t>R03471</t>
  </si>
  <si>
    <t>R00853</t>
  </si>
  <si>
    <t>R03296</t>
  </si>
  <si>
    <t>R07345</t>
  </si>
  <si>
    <t>R03942</t>
  </si>
  <si>
    <t>R05099</t>
  </si>
  <si>
    <t>R06847</t>
  </si>
  <si>
    <t>R05059</t>
  </si>
  <si>
    <t>R06741</t>
  </si>
  <si>
    <t>R00748</t>
  </si>
  <si>
    <t>R01887</t>
  </si>
  <si>
    <t>R00348</t>
  </si>
  <si>
    <t>R09414</t>
  </si>
  <si>
    <t>R05737</t>
  </si>
  <si>
    <t>R07186</t>
  </si>
  <si>
    <t>R03685</t>
  </si>
  <si>
    <t>R03356</t>
  </si>
  <si>
    <t>R02961</t>
  </si>
  <si>
    <t>R05995</t>
  </si>
  <si>
    <t>R04272</t>
  </si>
  <si>
    <t>R04085</t>
  </si>
  <si>
    <t>R04503</t>
  </si>
  <si>
    <t>R07678</t>
  </si>
  <si>
    <t>R07210</t>
  </si>
  <si>
    <t>R09838</t>
  </si>
  <si>
    <t>R00764</t>
  </si>
  <si>
    <t>R04826</t>
  </si>
  <si>
    <t>R08342</t>
  </si>
  <si>
    <t>R08986</t>
  </si>
  <si>
    <t>R08566</t>
  </si>
  <si>
    <t>R07965</t>
  </si>
  <si>
    <t>R01223</t>
  </si>
  <si>
    <t>R08715</t>
  </si>
  <si>
    <t>R04468</t>
  </si>
  <si>
    <t>R04618</t>
  </si>
  <si>
    <t>R06570</t>
  </si>
  <si>
    <t>R05187</t>
  </si>
  <si>
    <t>R09830</t>
  </si>
  <si>
    <t>R00709</t>
  </si>
  <si>
    <t>R00510</t>
  </si>
  <si>
    <t>R03161</t>
  </si>
  <si>
    <t>R09187</t>
  </si>
  <si>
    <t>R06693</t>
  </si>
  <si>
    <t>R06158</t>
  </si>
  <si>
    <t>R02928</t>
  </si>
  <si>
    <t>R07059</t>
  </si>
  <si>
    <t>R03147</t>
  </si>
  <si>
    <t>R09606</t>
  </si>
  <si>
    <t>R04620</t>
  </si>
  <si>
    <t>R09479</t>
  </si>
  <si>
    <t>R04111</t>
  </si>
  <si>
    <t>R00712</t>
  </si>
  <si>
    <t>R09271</t>
  </si>
  <si>
    <t>R01596</t>
  </si>
  <si>
    <t>R01373</t>
  </si>
  <si>
    <t>R02616</t>
  </si>
  <si>
    <t>R00713</t>
  </si>
  <si>
    <t>R09055</t>
  </si>
  <si>
    <t>R01246</t>
  </si>
  <si>
    <t>R02413</t>
  </si>
  <si>
    <t>R00716</t>
  </si>
  <si>
    <t>R02329</t>
  </si>
  <si>
    <t>R07198</t>
  </si>
  <si>
    <t>R01483</t>
  </si>
  <si>
    <t>R02795</t>
  </si>
  <si>
    <t>R05598</t>
  </si>
  <si>
    <t>R03839</t>
  </si>
  <si>
    <t>R08941</t>
  </si>
  <si>
    <t>R04194</t>
  </si>
  <si>
    <t>R09725</t>
  </si>
  <si>
    <t>R08783</t>
  </si>
  <si>
    <t>R00213</t>
  </si>
  <si>
    <t>R09133</t>
  </si>
  <si>
    <t>R07609</t>
  </si>
  <si>
    <t>R01011</t>
  </si>
  <si>
    <t>R00324</t>
  </si>
  <si>
    <t>R03541</t>
  </si>
  <si>
    <t>R04464</t>
  </si>
  <si>
    <t>R00335</t>
  </si>
  <si>
    <t>R02677</t>
  </si>
  <si>
    <t>R06897</t>
  </si>
  <si>
    <t>R02099</t>
  </si>
  <si>
    <t>R00234</t>
  </si>
  <si>
    <t>R04003</t>
  </si>
  <si>
    <t>R02710</t>
  </si>
  <si>
    <t>R09029</t>
  </si>
  <si>
    <t>R04562</t>
  </si>
  <si>
    <t>R07377</t>
  </si>
  <si>
    <t>R08016</t>
  </si>
  <si>
    <t>R01748</t>
  </si>
  <si>
    <t>R03502</t>
  </si>
  <si>
    <t>R02128</t>
  </si>
  <si>
    <t>R02958</t>
  </si>
  <si>
    <t>R01495</t>
  </si>
  <si>
    <t>R01577</t>
  </si>
  <si>
    <t>R00872</t>
  </si>
  <si>
    <t>R01264</t>
  </si>
  <si>
    <t>R04128</t>
  </si>
  <si>
    <t>R07290</t>
  </si>
  <si>
    <t>R07264</t>
  </si>
  <si>
    <t>R03603</t>
  </si>
  <si>
    <t>R01221</t>
  </si>
  <si>
    <t>R07744</t>
  </si>
  <si>
    <t>R09528</t>
  </si>
  <si>
    <t>R00409</t>
  </si>
  <si>
    <t>R06248</t>
  </si>
  <si>
    <t>R07007</t>
  </si>
  <si>
    <t>R04886</t>
  </si>
  <si>
    <t>R04535</t>
  </si>
  <si>
    <t>R06866</t>
  </si>
  <si>
    <t>R09107</t>
  </si>
  <si>
    <t>R07519</t>
  </si>
  <si>
    <t>R03464</t>
  </si>
  <si>
    <t>R02040</t>
  </si>
  <si>
    <t>R01834</t>
  </si>
  <si>
    <t>R06215</t>
  </si>
  <si>
    <t>R09685</t>
  </si>
  <si>
    <t>R06058</t>
  </si>
  <si>
    <t>R05574</t>
  </si>
  <si>
    <t>R05799</t>
  </si>
  <si>
    <t>R07208</t>
  </si>
  <si>
    <t>R07316</t>
  </si>
  <si>
    <t>R02190</t>
  </si>
  <si>
    <t>R01806</t>
  </si>
  <si>
    <t>R09069</t>
  </si>
  <si>
    <t>R07347</t>
  </si>
  <si>
    <t>R01499</t>
  </si>
  <si>
    <t>R01480</t>
  </si>
  <si>
    <t>R03144</t>
  </si>
  <si>
    <t>R08588</t>
  </si>
  <si>
    <t>R03291</t>
  </si>
  <si>
    <t>R07150</t>
  </si>
  <si>
    <t>R06228</t>
  </si>
  <si>
    <t>R05310</t>
  </si>
  <si>
    <t>R06965</t>
  </si>
  <si>
    <t>R03915</t>
  </si>
  <si>
    <t>R06538</t>
  </si>
  <si>
    <t>R08413</t>
  </si>
  <si>
    <t>R00711</t>
  </si>
  <si>
    <t>R00380</t>
  </si>
  <si>
    <t>R08048</t>
  </si>
  <si>
    <t>R09023</t>
  </si>
  <si>
    <t>R07390</t>
  </si>
  <si>
    <t>R08875</t>
  </si>
  <si>
    <t>R03995</t>
  </si>
  <si>
    <t>R08993</t>
  </si>
  <si>
    <t>R04634</t>
  </si>
  <si>
    <t>R01826</t>
  </si>
  <si>
    <t>R09499</t>
  </si>
  <si>
    <t>R02751</t>
  </si>
  <si>
    <t>R01314</t>
  </si>
  <si>
    <t>R04588</t>
  </si>
  <si>
    <t>R03132</t>
  </si>
  <si>
    <t>R04242</t>
  </si>
  <si>
    <t>R01286</t>
  </si>
  <si>
    <t>R06619</t>
  </si>
  <si>
    <t>R01350</t>
  </si>
  <si>
    <t>R09154</t>
  </si>
  <si>
    <t>R04310</t>
  </si>
  <si>
    <t>R09450</t>
  </si>
  <si>
    <t>R02026</t>
  </si>
  <si>
    <t>R00428</t>
  </si>
  <si>
    <t>R00654</t>
  </si>
  <si>
    <t>R08806</t>
  </si>
  <si>
    <t>R02376</t>
  </si>
  <si>
    <t>R09764</t>
  </si>
  <si>
    <t>R01693</t>
  </si>
  <si>
    <t>R08160</t>
  </si>
  <si>
    <t>R04013</t>
  </si>
  <si>
    <t>R03051</t>
  </si>
  <si>
    <t>R02475</t>
  </si>
  <si>
    <t>R00612</t>
  </si>
  <si>
    <t>R01747</t>
  </si>
  <si>
    <t>R06262</t>
  </si>
  <si>
    <t>R03899</t>
  </si>
  <si>
    <t>R01731</t>
  </si>
  <si>
    <t>R07475</t>
  </si>
  <si>
    <t>R05156</t>
  </si>
  <si>
    <t>R00555</t>
  </si>
  <si>
    <t>R04507</t>
  </si>
  <si>
    <t>R00968</t>
  </si>
  <si>
    <t>R06253</t>
  </si>
  <si>
    <t>R03185</t>
  </si>
  <si>
    <t>R07002</t>
  </si>
  <si>
    <t>R01965</t>
  </si>
  <si>
    <t>R06949</t>
  </si>
  <si>
    <t>R05959</t>
  </si>
  <si>
    <t>R02021</t>
  </si>
  <si>
    <t>R04696</t>
  </si>
  <si>
    <t>R08019</t>
  </si>
  <si>
    <t>R05270</t>
  </si>
  <si>
    <t>R03438</t>
  </si>
  <si>
    <t>R03919</t>
  </si>
  <si>
    <t>R04129</t>
  </si>
  <si>
    <t>R01110</t>
  </si>
  <si>
    <t>R08291</t>
  </si>
  <si>
    <t>R05229</t>
  </si>
  <si>
    <t>R01039</t>
  </si>
  <si>
    <t>R01195</t>
  </si>
  <si>
    <t>R09486</t>
  </si>
  <si>
    <t>R05873</t>
  </si>
  <si>
    <t>R02261</t>
  </si>
  <si>
    <t>R04333</t>
  </si>
  <si>
    <t>R09114</t>
  </si>
  <si>
    <t>R00935</t>
  </si>
  <si>
    <t>R02466</t>
  </si>
  <si>
    <t>R04843</t>
  </si>
  <si>
    <t>R00395</t>
  </si>
  <si>
    <t>R08617</t>
  </si>
  <si>
    <t>R02233</t>
  </si>
  <si>
    <t>R03892</t>
  </si>
  <si>
    <t>R07943</t>
  </si>
  <si>
    <t>R09061</t>
  </si>
  <si>
    <t>R01298</t>
  </si>
  <si>
    <t>R05216</t>
  </si>
  <si>
    <t>R01163</t>
  </si>
  <si>
    <t>R04396</t>
  </si>
  <si>
    <t>R02471</t>
  </si>
  <si>
    <t>R05861</t>
  </si>
  <si>
    <t>R06432</t>
  </si>
  <si>
    <t>R06555</t>
  </si>
  <si>
    <t>R00059</t>
  </si>
  <si>
    <t>R05362</t>
  </si>
  <si>
    <t>R02153</t>
  </si>
  <si>
    <t>R07144</t>
  </si>
  <si>
    <t>R06585</t>
  </si>
  <si>
    <t>R05352</t>
  </si>
  <si>
    <t>R06238</t>
  </si>
  <si>
    <t>R06368</t>
  </si>
  <si>
    <t>R05961</t>
  </si>
  <si>
    <t>R02255</t>
  </si>
  <si>
    <t>R06190</t>
  </si>
  <si>
    <t>R00677</t>
  </si>
  <si>
    <t>R04933</t>
  </si>
  <si>
    <t>R07446</t>
  </si>
  <si>
    <t>R09120</t>
  </si>
  <si>
    <t>R09426</t>
  </si>
  <si>
    <t>R08750</t>
  </si>
  <si>
    <t>R08928</t>
  </si>
  <si>
    <t>R09419</t>
  </si>
  <si>
    <t>R09476</t>
  </si>
  <si>
    <t>R07776</t>
  </si>
  <si>
    <t>R05429</t>
  </si>
  <si>
    <t>R00867</t>
  </si>
  <si>
    <t>R03400</t>
  </si>
  <si>
    <t>R05200</t>
  </si>
  <si>
    <t>R05750</t>
  </si>
  <si>
    <t>R04030</t>
  </si>
  <si>
    <t>R03210</t>
  </si>
  <si>
    <t>R08705</t>
  </si>
  <si>
    <t>R02612</t>
  </si>
  <si>
    <t>R08181</t>
  </si>
  <si>
    <t>R09846</t>
  </si>
  <si>
    <t>R09728</t>
  </si>
  <si>
    <t>R04657</t>
  </si>
  <si>
    <t>R01211</t>
  </si>
  <si>
    <t>R06498</t>
  </si>
  <si>
    <t>R05835</t>
  </si>
  <si>
    <t>R01727</t>
  </si>
  <si>
    <t>R07959</t>
  </si>
  <si>
    <t>R04930</t>
  </si>
  <si>
    <t>R03470</t>
  </si>
  <si>
    <t>R05435</t>
  </si>
  <si>
    <t>R09721</t>
  </si>
  <si>
    <t>R03394</t>
  </si>
  <si>
    <t>R03543</t>
  </si>
  <si>
    <t>R06290</t>
  </si>
  <si>
    <t>R03556</t>
  </si>
  <si>
    <t>R00618</t>
  </si>
  <si>
    <t>R05345</t>
  </si>
  <si>
    <t>R05407</t>
  </si>
  <si>
    <t>R08987</t>
  </si>
  <si>
    <t>R00767</t>
  </si>
  <si>
    <t>R06688</t>
  </si>
  <si>
    <t>R09932</t>
  </si>
  <si>
    <t>R08894</t>
  </si>
  <si>
    <t>R09121</t>
  </si>
  <si>
    <t>R09791</t>
  </si>
  <si>
    <t>R05315</t>
  </si>
  <si>
    <t>R04519</t>
  </si>
  <si>
    <t>R04373</t>
  </si>
  <si>
    <t>R05485</t>
  </si>
  <si>
    <t>R03583</t>
  </si>
  <si>
    <t>R04322</t>
  </si>
  <si>
    <t>R08200</t>
  </si>
  <si>
    <t>R04024</t>
  </si>
  <si>
    <t>R07875</t>
  </si>
  <si>
    <t>R00829</t>
  </si>
  <si>
    <t>R09827</t>
  </si>
  <si>
    <t>R08673</t>
  </si>
  <si>
    <t>R01673</t>
  </si>
  <si>
    <t>R09859</t>
  </si>
  <si>
    <t>R01689</t>
  </si>
  <si>
    <t>R07017</t>
  </si>
  <si>
    <t>R05941</t>
  </si>
  <si>
    <t>R03334</t>
  </si>
  <si>
    <t>R03885</t>
  </si>
  <si>
    <t>R03318</t>
  </si>
  <si>
    <t>R08544</t>
  </si>
  <si>
    <t>R01714</t>
  </si>
  <si>
    <t>R00021</t>
  </si>
  <si>
    <t>R06663</t>
  </si>
  <si>
    <t>R08179</t>
  </si>
  <si>
    <t>R08386</t>
  </si>
  <si>
    <t>R05365</t>
  </si>
  <si>
    <t>R06516</t>
  </si>
  <si>
    <t>R01296</t>
  </si>
  <si>
    <t>R04950</t>
  </si>
  <si>
    <t>R00592</t>
  </si>
  <si>
    <t>R01407</t>
  </si>
  <si>
    <t>R00222</t>
  </si>
  <si>
    <t>R06492</t>
  </si>
  <si>
    <t>R06182</t>
  </si>
  <si>
    <t>R06465</t>
  </si>
  <si>
    <t>R04565</t>
  </si>
  <si>
    <t>R00859</t>
  </si>
  <si>
    <t>R08604</t>
  </si>
  <si>
    <t>R02770</t>
  </si>
  <si>
    <t>R08741</t>
  </si>
  <si>
    <t>R00842</t>
  </si>
  <si>
    <t>R02499</t>
  </si>
  <si>
    <t>R09254</t>
  </si>
  <si>
    <t>R08855</t>
  </si>
  <si>
    <t>R01656</t>
  </si>
  <si>
    <t>R00995</t>
  </si>
  <si>
    <t>R09732</t>
  </si>
  <si>
    <t>R01555</t>
  </si>
  <si>
    <t>R05708</t>
  </si>
  <si>
    <t>R02302</t>
  </si>
  <si>
    <t>R01767</t>
  </si>
  <si>
    <t>R05065</t>
  </si>
  <si>
    <t>R08919</t>
  </si>
  <si>
    <t>R07268</t>
  </si>
  <si>
    <t>R07037</t>
  </si>
  <si>
    <t>R08340</t>
  </si>
  <si>
    <t>R07621</t>
  </si>
  <si>
    <t>R08223</t>
  </si>
  <si>
    <t>R05786</t>
  </si>
  <si>
    <t>R00158</t>
  </si>
  <si>
    <t>R04029</t>
  </si>
  <si>
    <t>R05994</t>
  </si>
  <si>
    <t>R01003</t>
  </si>
  <si>
    <t>R06334</t>
  </si>
  <si>
    <t>R09037</t>
  </si>
  <si>
    <t>R08728</t>
  </si>
  <si>
    <t>R03081</t>
  </si>
  <si>
    <t>R06067</t>
  </si>
  <si>
    <t>R02956</t>
  </si>
  <si>
    <t>R03354</t>
  </si>
  <si>
    <t>R02120</t>
  </si>
  <si>
    <t>R02234</t>
  </si>
  <si>
    <t>R02046</t>
  </si>
  <si>
    <t>R01251</t>
  </si>
  <si>
    <t>R02158</t>
  </si>
  <si>
    <t>R05219</t>
  </si>
  <si>
    <t>R00060</t>
  </si>
  <si>
    <t>R07234</t>
  </si>
  <si>
    <t>R01114</t>
  </si>
  <si>
    <t>R08456</t>
  </si>
  <si>
    <t>R05706</t>
  </si>
  <si>
    <t>R01329</t>
  </si>
  <si>
    <t>R02214</t>
  </si>
  <si>
    <t>R06907</t>
  </si>
  <si>
    <t>R05181</t>
  </si>
  <si>
    <t>R08984</t>
  </si>
  <si>
    <t>R04282</t>
  </si>
  <si>
    <t>R03264</t>
  </si>
  <si>
    <t>R07083</t>
  </si>
  <si>
    <t>R08735</t>
  </si>
  <si>
    <t>R01551</t>
  </si>
  <si>
    <t>R01010</t>
  </si>
  <si>
    <t>R08979</t>
  </si>
  <si>
    <t>R09258</t>
  </si>
  <si>
    <t>R06195</t>
  </si>
  <si>
    <t>R01613</t>
  </si>
  <si>
    <t>R04958</t>
  </si>
  <si>
    <t>R08330</t>
  </si>
  <si>
    <t>R08777</t>
  </si>
  <si>
    <t>R07418</t>
  </si>
  <si>
    <t>R00649</t>
  </si>
  <si>
    <t>R01196</t>
  </si>
  <si>
    <t>R09191</t>
  </si>
  <si>
    <t>R08776</t>
  </si>
  <si>
    <t>R05720</t>
  </si>
  <si>
    <t>R06936</t>
  </si>
  <si>
    <t>R03096</t>
  </si>
  <si>
    <t>R04475</t>
  </si>
  <si>
    <t>R03134</t>
  </si>
  <si>
    <t>R00551</t>
  </si>
  <si>
    <t>R08331</t>
  </si>
  <si>
    <t>R08172</t>
  </si>
  <si>
    <t>R00884</t>
  </si>
  <si>
    <t>R04650</t>
  </si>
  <si>
    <t>R09045</t>
  </si>
  <si>
    <t>R00212</t>
  </si>
  <si>
    <t>R05762</t>
  </si>
  <si>
    <t>R03681</t>
  </si>
  <si>
    <t>R03707</t>
  </si>
  <si>
    <t>R09194</t>
  </si>
  <si>
    <t>R09983</t>
  </si>
  <si>
    <t>R08726</t>
  </si>
  <si>
    <t>R01439</t>
  </si>
  <si>
    <t>R00468</t>
  </si>
  <si>
    <t>R05654</t>
  </si>
  <si>
    <t>R01916</t>
  </si>
  <si>
    <t>R03621</t>
  </si>
  <si>
    <t>R04697</t>
  </si>
  <si>
    <t>R08743</t>
  </si>
  <si>
    <t>R00697</t>
  </si>
  <si>
    <t>R06686</t>
  </si>
  <si>
    <t>R08448</t>
  </si>
  <si>
    <t>R08784</t>
  </si>
  <si>
    <t>R09286</t>
  </si>
  <si>
    <t>R05663</t>
  </si>
  <si>
    <t>R08405</t>
  </si>
  <si>
    <t>R05550</t>
  </si>
  <si>
    <t>R02927</t>
  </si>
  <si>
    <t>R03922</t>
  </si>
  <si>
    <t>R07660</t>
  </si>
  <si>
    <t>R00915</t>
  </si>
  <si>
    <t>R00013</t>
  </si>
  <si>
    <t>R09639</t>
  </si>
  <si>
    <t>R06647</t>
  </si>
  <si>
    <t>R01537</t>
  </si>
  <si>
    <t>R00737</t>
  </si>
  <si>
    <t>R01347</t>
  </si>
  <si>
    <t>R09650</t>
  </si>
  <si>
    <t>R00454</t>
  </si>
  <si>
    <t>R08454</t>
  </si>
  <si>
    <t>R03003</t>
  </si>
  <si>
    <t>R06696</t>
  </si>
  <si>
    <t>R00038</t>
  </si>
  <si>
    <t>R03910</t>
  </si>
  <si>
    <t>R07319</t>
  </si>
  <si>
    <t>R07880</t>
  </si>
  <si>
    <t>R07967</t>
  </si>
  <si>
    <t>R00941</t>
  </si>
  <si>
    <t>R08236</t>
  </si>
  <si>
    <t>R06059</t>
  </si>
  <si>
    <t>R08295</t>
  </si>
  <si>
    <t>R07740</t>
  </si>
  <si>
    <t>R07154</t>
  </si>
  <si>
    <t>R09505</t>
  </si>
  <si>
    <t>R09391</t>
  </si>
  <si>
    <t>R00739</t>
  </si>
  <si>
    <t>R00539</t>
  </si>
  <si>
    <t>R09256</t>
  </si>
  <si>
    <t>R09588</t>
  </si>
  <si>
    <t>R09418</t>
  </si>
  <si>
    <t>R04566</t>
  </si>
  <si>
    <t>R08333</t>
  </si>
  <si>
    <t>R04884</t>
  </si>
  <si>
    <t>R05729</t>
  </si>
  <si>
    <t>R02311</t>
  </si>
  <si>
    <t>R09571</t>
  </si>
  <si>
    <t>R04415</t>
  </si>
  <si>
    <t>R08102</t>
  </si>
  <si>
    <t>R02031</t>
  </si>
  <si>
    <t>R07305</t>
  </si>
  <si>
    <t>R06525</t>
  </si>
  <si>
    <t>R06876</t>
  </si>
  <si>
    <t>R07182</t>
  </si>
  <si>
    <t>R06461</t>
  </si>
  <si>
    <t>R05478</t>
  </si>
  <si>
    <t>R05376</t>
  </si>
  <si>
    <t>R06283</t>
  </si>
  <si>
    <t>R08187</t>
  </si>
  <si>
    <t>R07991</t>
  </si>
  <si>
    <t>R05439</t>
  </si>
  <si>
    <t>R04846</t>
  </si>
  <si>
    <t>R01740</t>
  </si>
  <si>
    <t>R05538</t>
  </si>
  <si>
    <t>R04741</t>
  </si>
  <si>
    <t>R05227</t>
  </si>
  <si>
    <t>R05805</t>
  </si>
  <si>
    <t>R09542</t>
  </si>
  <si>
    <t>R04437</t>
  </si>
  <si>
    <t>R03024</t>
  </si>
  <si>
    <t>R07424</t>
  </si>
  <si>
    <t>R01564</t>
  </si>
  <si>
    <t>R08144</t>
  </si>
  <si>
    <t>R05832</t>
  </si>
  <si>
    <t>R06840</t>
  </si>
  <si>
    <t>R06005</t>
  </si>
  <si>
    <t>R06349</t>
  </si>
  <si>
    <t>R07920</t>
  </si>
  <si>
    <t>R09706</t>
  </si>
  <si>
    <t>R09416</t>
  </si>
  <si>
    <t>R05351</t>
  </si>
  <si>
    <t>R02222</t>
  </si>
  <si>
    <t>R04465</t>
  </si>
  <si>
    <t>R05203</t>
  </si>
  <si>
    <t>R09356</t>
  </si>
  <si>
    <t>R00834</t>
  </si>
  <si>
    <t>R08273</t>
  </si>
  <si>
    <t>R08046</t>
  </si>
  <si>
    <t>R02292</t>
  </si>
  <si>
    <t>R05205</t>
  </si>
  <si>
    <t>R03783</t>
  </si>
  <si>
    <t>R03208</t>
  </si>
  <si>
    <t>R05557</t>
  </si>
  <si>
    <t>R02524</t>
  </si>
  <si>
    <t>R09769</t>
  </si>
  <si>
    <t>R07423</t>
  </si>
  <si>
    <t>R02514</t>
  </si>
  <si>
    <t>R01198</t>
  </si>
  <si>
    <t>R09386</t>
  </si>
  <si>
    <t>R04305</t>
  </si>
  <si>
    <t>R06559</t>
  </si>
  <si>
    <t>R01430</t>
  </si>
  <si>
    <t>R06309</t>
  </si>
  <si>
    <t>R06612</t>
  </si>
  <si>
    <t>R01154</t>
  </si>
  <si>
    <t>R02914</t>
  </si>
  <si>
    <t>R04514</t>
  </si>
  <si>
    <t>R08338</t>
  </si>
  <si>
    <t>R00965</t>
  </si>
  <si>
    <t>R04804</t>
  </si>
  <si>
    <t>R08297</t>
  </si>
  <si>
    <t>R03317</t>
  </si>
  <si>
    <t>R02151</t>
  </si>
  <si>
    <t>R01484</t>
  </si>
  <si>
    <t>R03083</t>
  </si>
  <si>
    <t>R08024</t>
  </si>
  <si>
    <t>R01427</t>
  </si>
  <si>
    <t>R05278</t>
  </si>
  <si>
    <t>R06831</t>
  </si>
  <si>
    <t>R05771</t>
  </si>
  <si>
    <t>R01058</t>
  </si>
  <si>
    <t>R04346</t>
  </si>
  <si>
    <t>R08292</t>
  </si>
  <si>
    <t>R05236</t>
  </si>
  <si>
    <t>R08044</t>
  </si>
  <si>
    <t>R04476</t>
  </si>
  <si>
    <t>R07096</t>
  </si>
  <si>
    <t>R01545</t>
  </si>
  <si>
    <t>R05425</t>
  </si>
  <si>
    <t>R06502</t>
  </si>
  <si>
    <t>R08244</t>
  </si>
  <si>
    <t>R00725</t>
  </si>
  <si>
    <t>R04454</t>
  </si>
  <si>
    <t>R01128</t>
  </si>
  <si>
    <t>R07939</t>
  </si>
  <si>
    <t>R05332</t>
  </si>
  <si>
    <t>R04975</t>
  </si>
  <si>
    <t>R08493</t>
  </si>
  <si>
    <t>R05728</t>
  </si>
  <si>
    <t>R07217</t>
  </si>
  <si>
    <t>R01562</t>
  </si>
  <si>
    <t>R03232</t>
  </si>
  <si>
    <t>R07183</t>
  </si>
  <si>
    <t>R05682</t>
  </si>
  <si>
    <t>R09640</t>
  </si>
  <si>
    <t>R09227</t>
  </si>
  <si>
    <t>R09658</t>
  </si>
  <si>
    <t>R05546</t>
  </si>
  <si>
    <t>R06415</t>
  </si>
  <si>
    <t>R08414</t>
  </si>
  <si>
    <t>R02426</t>
  </si>
  <si>
    <t>R07781</t>
  </si>
  <si>
    <t>R03874</t>
  </si>
  <si>
    <t>R05012</t>
  </si>
  <si>
    <t>R02771</t>
  </si>
  <si>
    <t>R06521</t>
  </si>
  <si>
    <t>R00018</t>
  </si>
  <si>
    <t>R01771</t>
  </si>
  <si>
    <t>R01889</t>
  </si>
  <si>
    <t>R01643</t>
  </si>
  <si>
    <t>R00133</t>
  </si>
  <si>
    <t>R05029</t>
  </si>
  <si>
    <t>R02408</t>
  </si>
  <si>
    <t>R08107</t>
  </si>
  <si>
    <t>R01096</t>
  </si>
  <si>
    <t>R03329</t>
  </si>
  <si>
    <t>R04090</t>
  </si>
  <si>
    <t>R00528</t>
  </si>
  <si>
    <t>R08888</t>
  </si>
  <si>
    <t>R03754</t>
  </si>
  <si>
    <t>R00169</t>
  </si>
  <si>
    <t>R08892</t>
  </si>
  <si>
    <t>R01920</t>
  </si>
  <si>
    <t>R03886</t>
  </si>
  <si>
    <t>R08675</t>
  </si>
  <si>
    <t>R02535</t>
  </si>
  <si>
    <t>R05157</t>
  </si>
  <si>
    <t>R08088</t>
  </si>
  <si>
    <t>R01299</t>
  </si>
  <si>
    <t>R08958</t>
  </si>
  <si>
    <t>R01353</t>
  </si>
  <si>
    <t>R07635</t>
  </si>
  <si>
    <t>R01288</t>
  </si>
  <si>
    <t>R02237</t>
  </si>
  <si>
    <t>R03040</t>
  </si>
  <si>
    <t>R04188</t>
  </si>
  <si>
    <t>R02014</t>
  </si>
  <si>
    <t>R09739</t>
  </si>
  <si>
    <t>R02406</t>
  </si>
  <si>
    <t>R03038</t>
  </si>
  <si>
    <t>R06297</t>
  </si>
  <si>
    <t>R06924</t>
  </si>
  <si>
    <t>R06905</t>
  </si>
  <si>
    <t>R00450</t>
  </si>
  <si>
    <t>R04803</t>
  </si>
  <si>
    <t>R02819</t>
  </si>
  <si>
    <t>R06714</t>
  </si>
  <si>
    <t>R04440</t>
  </si>
  <si>
    <t>R07249</t>
  </si>
  <si>
    <t>R06514</t>
  </si>
  <si>
    <t>R08255</t>
  </si>
  <si>
    <t>R08654</t>
  </si>
  <si>
    <t>R01478</t>
  </si>
  <si>
    <t>R01791</t>
  </si>
  <si>
    <t>R02009</t>
  </si>
  <si>
    <t>R00683</t>
  </si>
  <si>
    <t>R03545</t>
  </si>
  <si>
    <t>R04225</t>
  </si>
  <si>
    <t>R04281</t>
  </si>
  <si>
    <t>R00047</t>
  </si>
  <si>
    <t>R00031</t>
  </si>
  <si>
    <t>R04802</t>
  </si>
  <si>
    <t>R01469</t>
  </si>
  <si>
    <t>R01417</t>
  </si>
  <si>
    <t>R06212</t>
  </si>
  <si>
    <t>R07481</t>
  </si>
  <si>
    <t>R04054</t>
  </si>
  <si>
    <t>R00430</t>
  </si>
  <si>
    <t>R05427</t>
  </si>
  <si>
    <t>R03131</t>
  </si>
  <si>
    <t>R00386</t>
  </si>
  <si>
    <t>R01946</t>
  </si>
  <si>
    <t>R08817</t>
  </si>
  <si>
    <t>R00474</t>
  </si>
  <si>
    <t>R07303</t>
  </si>
  <si>
    <t>R03523</t>
  </si>
  <si>
    <t>R06780</t>
  </si>
  <si>
    <t>R07230</t>
  </si>
  <si>
    <t>R03468</t>
  </si>
  <si>
    <t>R09820</t>
  </si>
  <si>
    <t>R04171</t>
  </si>
  <si>
    <t>R09877</t>
  </si>
  <si>
    <t>R00812</t>
  </si>
  <si>
    <t>R05341</t>
  </si>
  <si>
    <t>R07175</t>
  </si>
  <si>
    <t>R04919</t>
  </si>
  <si>
    <t>R08623</t>
  </si>
  <si>
    <t>R06441</t>
  </si>
  <si>
    <t>R00112</t>
  </si>
  <si>
    <t>R09049</t>
  </si>
  <si>
    <t>R01453</t>
  </si>
  <si>
    <t>R02150</t>
  </si>
  <si>
    <t>R00320</t>
  </si>
  <si>
    <t>R08108</t>
  </si>
  <si>
    <t>R02909</t>
  </si>
  <si>
    <t>R01923</t>
  </si>
  <si>
    <t>R06066</t>
  </si>
  <si>
    <t>R07790</t>
  </si>
  <si>
    <t>R04418</t>
  </si>
  <si>
    <t>R08299</t>
  </si>
  <si>
    <t>R02130</t>
  </si>
  <si>
    <t>R08110</t>
  </si>
  <si>
    <t>R04533</t>
  </si>
  <si>
    <t>R09772</t>
  </si>
  <si>
    <t>R07632</t>
  </si>
  <si>
    <t>R04112</t>
  </si>
  <si>
    <t>R00100</t>
  </si>
  <si>
    <t>R06624</t>
  </si>
  <si>
    <t>R07938</t>
  </si>
  <si>
    <t>R00813</t>
  </si>
  <si>
    <t>R03060</t>
  </si>
  <si>
    <t>R03534</t>
  </si>
  <si>
    <t>R04484</t>
  </si>
  <si>
    <t>R04727</t>
  </si>
  <si>
    <t>R07986</t>
  </si>
  <si>
    <t>R06683</t>
  </si>
  <si>
    <t>R05212</t>
  </si>
  <si>
    <t>R01415</t>
  </si>
  <si>
    <t>R00541</t>
  </si>
  <si>
    <t>R06015</t>
  </si>
  <si>
    <t>R04924</t>
  </si>
  <si>
    <t>R03937</t>
  </si>
  <si>
    <t>R09947</t>
  </si>
  <si>
    <t>R00755</t>
  </si>
  <si>
    <t>R04672</t>
  </si>
  <si>
    <t>R09664</t>
  </si>
  <si>
    <t>R03335</t>
  </si>
  <si>
    <t>R04123</t>
  </si>
  <si>
    <t>R06019</t>
  </si>
  <si>
    <t>R09835</t>
  </si>
  <si>
    <t>R02555</t>
  </si>
  <si>
    <t>R08614</t>
  </si>
  <si>
    <t>R06583</t>
  </si>
  <si>
    <t>R08449</t>
  </si>
  <si>
    <t>R00602</t>
  </si>
  <si>
    <t>R09775</t>
  </si>
  <si>
    <t>R09059</t>
  </si>
  <si>
    <t>R05668</t>
  </si>
  <si>
    <t>R09811</t>
  </si>
  <si>
    <t>R05821</t>
  </si>
  <si>
    <t>R01045</t>
  </si>
  <si>
    <t>R08772</t>
  </si>
  <si>
    <t>R03768</t>
  </si>
  <si>
    <t>R02116</t>
  </si>
  <si>
    <t>R01380</t>
  </si>
  <si>
    <t>R06118</t>
  </si>
  <si>
    <t>R07468</t>
  </si>
  <si>
    <t>R00619</t>
  </si>
  <si>
    <t>R10000</t>
  </si>
  <si>
    <t>R01601</t>
  </si>
  <si>
    <t>R09192</t>
  </si>
  <si>
    <t>R01616</t>
  </si>
  <si>
    <t>R06122</t>
  </si>
  <si>
    <t>R00439</t>
  </si>
  <si>
    <t>R06803</t>
  </si>
  <si>
    <t>R02084</t>
  </si>
  <si>
    <t>R08582</t>
  </si>
  <si>
    <t>R03288</t>
  </si>
  <si>
    <t>R08807</t>
  </si>
  <si>
    <t>R03725</t>
  </si>
  <si>
    <t>R05170</t>
  </si>
  <si>
    <t>R08463</t>
  </si>
  <si>
    <t>R08264</t>
  </si>
  <si>
    <t>R05571</t>
  </si>
  <si>
    <t>R06706</t>
  </si>
  <si>
    <t>R06553</t>
  </si>
  <si>
    <t>R02908</t>
  </si>
  <si>
    <t>R09351</t>
  </si>
  <si>
    <t>R02226</t>
  </si>
  <si>
    <t>R01127</t>
  </si>
  <si>
    <t>R03667</t>
  </si>
  <si>
    <t>R04538</t>
  </si>
  <si>
    <t>R09074</t>
  </si>
  <si>
    <t>R01323</t>
  </si>
  <si>
    <t>R01604</t>
  </si>
  <si>
    <t>R08472</t>
  </si>
  <si>
    <t>R09225</t>
  </si>
  <si>
    <t>R09852</t>
  </si>
  <si>
    <t>R06410</t>
  </si>
  <si>
    <t>R09446</t>
  </si>
  <si>
    <t>R05166</t>
  </si>
  <si>
    <t>R09485</t>
  </si>
  <si>
    <t>R08002</t>
  </si>
  <si>
    <t>R01560</t>
  </si>
  <si>
    <t>R07821</t>
  </si>
  <si>
    <t>R07804</t>
  </si>
  <si>
    <t>R07079</t>
  </si>
  <si>
    <t>R08512</t>
  </si>
  <si>
    <t>R00046</t>
  </si>
  <si>
    <t>R06023</t>
  </si>
  <si>
    <t>R05304</t>
  </si>
  <si>
    <t>R02590</t>
  </si>
  <si>
    <t>R05677</t>
  </si>
  <si>
    <t>R06843</t>
  </si>
  <si>
    <t>R03704</t>
  </si>
  <si>
    <t>R05701</t>
  </si>
  <si>
    <t>R05740</t>
  </si>
  <si>
    <t>R02252</t>
  </si>
  <si>
    <t>R05268</t>
  </si>
  <si>
    <t>R08262</t>
  </si>
  <si>
    <t>R02674</t>
  </si>
  <si>
    <t>R04820</t>
  </si>
  <si>
    <t>R06136</t>
  </si>
  <si>
    <t>R09784</t>
  </si>
  <si>
    <t>R09368</t>
  </si>
  <si>
    <t>R00665</t>
  </si>
  <si>
    <t>R04878</t>
  </si>
  <si>
    <t>R07619</t>
  </si>
  <si>
    <t>R03934</t>
  </si>
  <si>
    <t>R09745</t>
  </si>
  <si>
    <t>R02803</t>
  </si>
  <si>
    <t>R00676</t>
  </si>
  <si>
    <t>R08697</t>
  </si>
  <si>
    <t>R03054</t>
  </si>
  <si>
    <t>R01963</t>
  </si>
  <si>
    <t>R04114</t>
  </si>
  <si>
    <t>R03785</t>
  </si>
  <si>
    <t>R05830</t>
  </si>
  <si>
    <t>R02817</t>
  </si>
  <si>
    <t>R04923</t>
  </si>
  <si>
    <t>R00412</t>
  </si>
  <si>
    <t>R00614</t>
  </si>
  <si>
    <t>R04182</t>
  </si>
  <si>
    <t>R05390</t>
  </si>
  <si>
    <t>R06339</t>
  </si>
  <si>
    <t>R02486</t>
  </si>
  <si>
    <t>R01418</t>
  </si>
  <si>
    <t>R04274</t>
  </si>
  <si>
    <t>R00605</t>
  </si>
  <si>
    <t>R01273</t>
  </si>
  <si>
    <t>R04163</t>
  </si>
  <si>
    <t>R06587</t>
  </si>
  <si>
    <t>R06785</t>
  </si>
  <si>
    <t>R06210</t>
  </si>
  <si>
    <t>R00248</t>
  </si>
  <si>
    <t>R04477</t>
  </si>
  <si>
    <t>R01983</t>
  </si>
  <si>
    <t>R07326</t>
  </si>
  <si>
    <t>R05516</t>
  </si>
  <si>
    <t>R00200</t>
  </si>
  <si>
    <t>R00486</t>
  </si>
  <si>
    <t>R06293</t>
  </si>
  <si>
    <t>R03571</t>
  </si>
  <si>
    <t>R00456</t>
  </si>
  <si>
    <t>R09946</t>
  </si>
  <si>
    <t>R08964</t>
  </si>
  <si>
    <t>R09334</t>
  </si>
  <si>
    <t>R01722</t>
  </si>
  <si>
    <t>R05562</t>
  </si>
  <si>
    <t>R09879</t>
  </si>
  <si>
    <t>R05962</t>
  </si>
  <si>
    <t>R06009</t>
  </si>
  <si>
    <t>R07029</t>
  </si>
  <si>
    <t>R02095</t>
  </si>
  <si>
    <t>R00948</t>
  </si>
  <si>
    <t>R04004</t>
  </si>
  <si>
    <t>R01445</t>
  </si>
  <si>
    <t>R01281</t>
  </si>
  <si>
    <t>R04355</t>
  </si>
  <si>
    <t>R04490</t>
  </si>
  <si>
    <t>R03316</t>
  </si>
  <si>
    <t>R08686</t>
  </si>
  <si>
    <t>R02303</t>
  </si>
  <si>
    <t>R02005</t>
  </si>
  <si>
    <t>R07056</t>
  </si>
  <si>
    <t>R08840</t>
  </si>
  <si>
    <t>R01006</t>
  </si>
  <si>
    <t>R02493</t>
  </si>
  <si>
    <t>R03887</t>
  </si>
  <si>
    <t>R03906</t>
  </si>
  <si>
    <t>R05518</t>
  </si>
  <si>
    <t>R02133</t>
  </si>
  <si>
    <t>R04408</t>
  </si>
  <si>
    <t>R02058</t>
  </si>
  <si>
    <t>R08373</t>
  </si>
  <si>
    <t>R00230</t>
  </si>
  <si>
    <t>R06202</t>
  </si>
  <si>
    <t>R09034</t>
  </si>
  <si>
    <t>R06976</t>
  </si>
  <si>
    <t>R09733</t>
  </si>
  <si>
    <t>R06855</t>
  </si>
  <si>
    <t>R03781</t>
  </si>
  <si>
    <t>R07353</t>
  </si>
  <si>
    <t>R03913</t>
  </si>
  <si>
    <t>R01729</t>
  </si>
  <si>
    <t>R09569</t>
  </si>
  <si>
    <t>R00338</t>
  </si>
  <si>
    <t>R05153</t>
  </si>
  <si>
    <t>R05971</t>
  </si>
  <si>
    <t>R08851</t>
  </si>
  <si>
    <t>R03974</t>
  </si>
  <si>
    <t>R01227</t>
  </si>
  <si>
    <t>R03527</t>
  </si>
  <si>
    <t>R04462</t>
  </si>
  <si>
    <t>R08909</t>
  </si>
  <si>
    <t>R09124</t>
  </si>
  <si>
    <t>R02112</t>
  </si>
  <si>
    <t>R07825</t>
  </si>
  <si>
    <t>R04520</t>
  </si>
  <si>
    <t>R01018</t>
  </si>
  <si>
    <t>R07992</t>
  </si>
  <si>
    <t>R06572</t>
  </si>
  <si>
    <t>R05184</t>
  </si>
  <si>
    <t>R07132</t>
  </si>
  <si>
    <t>R04984</t>
  </si>
  <si>
    <t>R05266</t>
  </si>
  <si>
    <t>R00565</t>
  </si>
  <si>
    <t>R01583</t>
  </si>
  <si>
    <t>R07380</t>
  </si>
  <si>
    <t>R05091</t>
  </si>
  <si>
    <t>R02229</t>
  </si>
  <si>
    <t>R01116</t>
  </si>
  <si>
    <t>R02778</t>
  </si>
  <si>
    <t>R06588</t>
  </si>
  <si>
    <t>R04827</t>
  </si>
  <si>
    <t>R07720</t>
  </si>
  <si>
    <t>R00822</t>
  </si>
  <si>
    <t>R04865</t>
  </si>
  <si>
    <t>R02273</t>
  </si>
  <si>
    <t>R05736</t>
  </si>
  <si>
    <t>R00082</t>
  </si>
  <si>
    <t>R01324</t>
  </si>
  <si>
    <t>R08716</t>
  </si>
  <si>
    <t>R01615</t>
  </si>
  <si>
    <t>R05795</t>
  </si>
  <si>
    <t>R02421</t>
  </si>
  <si>
    <t>R04614</t>
  </si>
  <si>
    <t>R03245</t>
  </si>
  <si>
    <t>R04217</t>
  </si>
  <si>
    <t>R04246</t>
  </si>
  <si>
    <t>R05222</t>
  </si>
  <si>
    <t>R05460</t>
  </si>
  <si>
    <t>R06947</t>
  </si>
  <si>
    <t>R08197</t>
  </si>
  <si>
    <t>R08935</t>
  </si>
  <si>
    <t>R02699</t>
  </si>
  <si>
    <t>R03980</t>
  </si>
  <si>
    <t>R00750</t>
  </si>
  <si>
    <t>R05455</t>
  </si>
  <si>
    <t>R02374</t>
  </si>
  <si>
    <t>R08188</t>
  </si>
  <si>
    <t>R09611</t>
  </si>
  <si>
    <t>R02610</t>
  </si>
  <si>
    <t>R03406</t>
  </si>
  <si>
    <t>R08499</t>
  </si>
  <si>
    <t>R07260</t>
  </si>
  <si>
    <t>R03711</t>
  </si>
  <si>
    <t>R07852</t>
  </si>
  <si>
    <t>R05482</t>
  </si>
  <si>
    <t>R04239</t>
  </si>
  <si>
    <t>R09304</t>
  </si>
  <si>
    <t>R09642</t>
  </si>
  <si>
    <t>R08848</t>
  </si>
  <si>
    <t>R02232</t>
  </si>
  <si>
    <t>R02165</t>
  </si>
  <si>
    <t>R06670</t>
  </si>
  <si>
    <t>R06011</t>
  </si>
  <si>
    <t>R09630</t>
  </si>
  <si>
    <t>R01571</t>
  </si>
  <si>
    <t>R00173</t>
  </si>
  <si>
    <t>R07402</t>
  </si>
  <si>
    <t>R02088</t>
  </si>
  <si>
    <t>R07323</t>
  </si>
  <si>
    <t>R07779</t>
  </si>
  <si>
    <t>R05014</t>
  </si>
  <si>
    <t>R01833</t>
  </si>
  <si>
    <t>R05283</t>
  </si>
  <si>
    <t>R09267</t>
  </si>
  <si>
    <t>R09272</t>
  </si>
  <si>
    <t>R04861</t>
  </si>
  <si>
    <t>R08149</t>
  </si>
  <si>
    <t>R05228</t>
  </si>
  <si>
    <t>R00835</t>
  </si>
  <si>
    <t>R02487</t>
  </si>
  <si>
    <t>R07050</t>
  </si>
  <si>
    <t>R04688</t>
  </si>
  <si>
    <t>R05462</t>
  </si>
  <si>
    <t>R07989</t>
  </si>
  <si>
    <t>R04635</t>
  </si>
  <si>
    <t>R03888</t>
  </si>
  <si>
    <t>R00066</t>
  </si>
  <si>
    <t>R09822</t>
  </si>
  <si>
    <t>R03929</t>
  </si>
  <si>
    <t>R04000</t>
  </si>
  <si>
    <t>R04150</t>
  </si>
  <si>
    <t>R04197</t>
  </si>
  <si>
    <t>R06880</t>
  </si>
  <si>
    <t>R06966</t>
  </si>
  <si>
    <t>R09183</t>
  </si>
  <si>
    <t>R09009</t>
  </si>
  <si>
    <t>R08249</t>
  </si>
  <si>
    <t>R04253</t>
  </si>
  <si>
    <t>R03080</t>
  </si>
  <si>
    <t>R03835</t>
  </si>
  <si>
    <t>R06150</t>
  </si>
  <si>
    <t>R05313</t>
  </si>
  <si>
    <t>R02944</t>
  </si>
  <si>
    <t>R00869</t>
  </si>
  <si>
    <t>R04039</t>
  </si>
  <si>
    <t>R07771</t>
  </si>
  <si>
    <t>R01507</t>
  </si>
  <si>
    <t>R06211</t>
  </si>
  <si>
    <t>R02834</t>
  </si>
  <si>
    <t>R09472</t>
  </si>
  <si>
    <t>R05834</t>
  </si>
  <si>
    <t>R04795</t>
  </si>
  <si>
    <t>R01076</t>
  </si>
  <si>
    <t>R05035</t>
  </si>
  <si>
    <t>R06979</t>
  </si>
  <si>
    <t>R04455</t>
  </si>
  <si>
    <t>R03947</t>
  </si>
  <si>
    <t>R09679</t>
  </si>
  <si>
    <t>R07257</t>
  </si>
  <si>
    <t>R06106</t>
  </si>
  <si>
    <t>R07400</t>
  </si>
  <si>
    <t>R00074</t>
  </si>
  <si>
    <t>R05077</t>
  </si>
  <si>
    <t>R03567</t>
  </si>
  <si>
    <t>R04522</t>
  </si>
  <si>
    <t>R07325</t>
  </si>
  <si>
    <t>R04575</t>
  </si>
  <si>
    <t>R01102</t>
  </si>
  <si>
    <t>R03209</t>
  </si>
  <si>
    <t>R09682</t>
  </si>
  <si>
    <t>R07904</t>
  </si>
  <si>
    <t>R08142</t>
  </si>
  <si>
    <t>R04891</t>
  </si>
  <si>
    <t>R00119</t>
  </si>
  <si>
    <t>R02023</t>
  </si>
  <si>
    <t>R08329</t>
  </si>
  <si>
    <t>R05505</t>
  </si>
  <si>
    <t>R02035</t>
  </si>
  <si>
    <t>R04337</t>
  </si>
  <si>
    <t>R06078</t>
  </si>
  <si>
    <t>R01220</t>
  </si>
  <si>
    <t>R06534</t>
  </si>
  <si>
    <t>R04302</t>
  </si>
  <si>
    <t>R03101</t>
  </si>
  <si>
    <t>R08645</t>
  </si>
  <si>
    <t>R02511</t>
  </si>
  <si>
    <t>R03474</t>
  </si>
  <si>
    <t>R03435</t>
  </si>
  <si>
    <t>R04639</t>
  </si>
  <si>
    <t>R03106</t>
  </si>
  <si>
    <t>R08543</t>
  </si>
  <si>
    <t>R00178</t>
  </si>
  <si>
    <t>R01644</t>
  </si>
  <si>
    <t>R09434</t>
  </si>
  <si>
    <t>R03016</t>
  </si>
  <si>
    <t>R06557</t>
  </si>
  <si>
    <t>R01375</t>
  </si>
  <si>
    <t>R01721</t>
  </si>
  <si>
    <t>R03945</t>
  </si>
  <si>
    <t>R02265</t>
  </si>
  <si>
    <t>R00404</t>
  </si>
  <si>
    <t>R06425</t>
  </si>
  <si>
    <t>R06761</t>
  </si>
  <si>
    <t>R02457</t>
  </si>
  <si>
    <t>R02215</t>
  </si>
  <si>
    <t>R01028</t>
  </si>
  <si>
    <t>R09849</t>
  </si>
  <si>
    <t>R01422</t>
  </si>
  <si>
    <t>R02437</t>
  </si>
  <si>
    <t>R04278</t>
  </si>
  <si>
    <t>R05741</t>
  </si>
  <si>
    <t>R09228</t>
  </si>
  <si>
    <t>R05073</t>
  </si>
  <si>
    <t>R07826</t>
  </si>
  <si>
    <t>R07564</t>
  </si>
  <si>
    <t>R01062</t>
  </si>
  <si>
    <t>R01426</t>
  </si>
  <si>
    <t>R04685</t>
  </si>
  <si>
    <t>R07225</t>
  </si>
  <si>
    <t>R04732</t>
  </si>
  <si>
    <t>R01503</t>
  </si>
  <si>
    <t>R09489</t>
  </si>
  <si>
    <t>R04780</t>
  </si>
  <si>
    <t>R08553</t>
  </si>
  <si>
    <t>R08080</t>
  </si>
  <si>
    <t>R09102</t>
  </si>
  <si>
    <t>R00679</t>
  </si>
  <si>
    <t>R03791</t>
  </si>
  <si>
    <t>R03027</t>
  </si>
  <si>
    <t>R06088</t>
  </si>
  <si>
    <t>R07815</t>
  </si>
  <si>
    <t>R00103</t>
  </si>
  <si>
    <t>R04573</t>
  </si>
  <si>
    <t>R04049</t>
  </si>
  <si>
    <t>R05886</t>
  </si>
  <si>
    <t>R07412</t>
  </si>
  <si>
    <t>R09858</t>
  </si>
  <si>
    <t>R02689</t>
  </si>
  <si>
    <t>R07736</t>
  </si>
  <si>
    <t>R06206</t>
  </si>
  <si>
    <t>R06089</t>
  </si>
  <si>
    <t>R04050</t>
  </si>
  <si>
    <t>R00419</t>
  </si>
  <si>
    <t>R01948</t>
  </si>
  <si>
    <t>R08881</t>
  </si>
  <si>
    <t>R02300</t>
  </si>
  <si>
    <t>R04681</t>
  </si>
  <si>
    <t>R04529</t>
  </si>
  <si>
    <t>R03127</t>
  </si>
  <si>
    <t>R06523</t>
  </si>
  <si>
    <t>R00529</t>
  </si>
  <si>
    <t>R01234</t>
  </si>
  <si>
    <t>R00780</t>
  </si>
  <si>
    <t>R02841</t>
  </si>
  <si>
    <t>R08853</t>
  </si>
  <si>
    <t>R09464</t>
  </si>
  <si>
    <t>R07646</t>
  </si>
  <si>
    <t>R09196</t>
  </si>
  <si>
    <t>R05197</t>
  </si>
  <si>
    <t>R01993</t>
  </si>
  <si>
    <t>R03996</t>
  </si>
  <si>
    <t>R05305</t>
  </si>
  <si>
    <t>R05488</t>
  </si>
  <si>
    <t>R09283</t>
  </si>
  <si>
    <t>R02974</t>
  </si>
  <si>
    <t>R02472</t>
  </si>
  <si>
    <t>R03338</t>
  </si>
  <si>
    <t>R05360</t>
  </si>
  <si>
    <t>R04853</t>
  </si>
  <si>
    <t>R01397</t>
  </si>
  <si>
    <t>R01490</t>
  </si>
  <si>
    <t>R09038</t>
  </si>
  <si>
    <t>R01043</t>
  </si>
  <si>
    <t>R05235</t>
  </si>
  <si>
    <t>R03533</t>
  </si>
  <si>
    <t>R00258</t>
  </si>
  <si>
    <t>R09992</t>
  </si>
  <si>
    <t>R08752</t>
  </si>
  <si>
    <t>R08070</t>
  </si>
  <si>
    <t>R07283</t>
  </si>
  <si>
    <t>R02090</t>
  </si>
  <si>
    <t>R07952</t>
  </si>
  <si>
    <t>R00504</t>
  </si>
  <si>
    <t>R06558</t>
  </si>
  <si>
    <t>R08952</t>
  </si>
  <si>
    <t>R01346</t>
  </si>
  <si>
    <t>R05825</t>
  </si>
  <si>
    <t>R05218</t>
  </si>
  <si>
    <t>R02249</t>
  </si>
  <si>
    <t>R06701</t>
  </si>
  <si>
    <t>R00373</t>
  </si>
  <si>
    <t>R08584</t>
  </si>
  <si>
    <t>R03694</t>
  </si>
  <si>
    <t>R02007</t>
  </si>
  <si>
    <t>R08631</t>
  </si>
  <si>
    <t>R03972</t>
  </si>
  <si>
    <t>R06836</t>
  </si>
  <si>
    <t>R08363</t>
  </si>
  <si>
    <t>R03380</t>
  </si>
  <si>
    <t>R08082</t>
  </si>
  <si>
    <t>R02103</t>
  </si>
  <si>
    <t>R00998</t>
  </si>
  <si>
    <t>R08314</t>
  </si>
  <si>
    <t>R03525</t>
  </si>
  <si>
    <t>R01177</t>
  </si>
  <si>
    <t>R00552</t>
  </si>
  <si>
    <t>R00745</t>
  </si>
  <si>
    <t>R09927</t>
  </si>
  <si>
    <t>R07941</t>
  </si>
  <si>
    <t>R05031</t>
  </si>
  <si>
    <t>R02883</t>
  </si>
  <si>
    <t>R06682</t>
  </si>
  <si>
    <t>R02904</t>
  </si>
  <si>
    <t>R07076</t>
  </si>
  <si>
    <t>R07863</t>
  </si>
  <si>
    <t>R07794</t>
  </si>
  <si>
    <t>R09533</t>
  </si>
  <si>
    <t>R06479</t>
  </si>
  <si>
    <t>R05545</t>
  </si>
  <si>
    <t>R05641</t>
  </si>
  <si>
    <t>R00694</t>
  </si>
  <si>
    <t>R02534</t>
  </si>
  <si>
    <t>R06381</t>
  </si>
  <si>
    <t>R00983</t>
  </si>
  <si>
    <t>R02923</t>
  </si>
  <si>
    <t>R00080</t>
  </si>
  <si>
    <t>R07462</t>
  </si>
  <si>
    <t>R06708</t>
  </si>
  <si>
    <t>R05966</t>
  </si>
  <si>
    <t>R05876</t>
  </si>
  <si>
    <t>R09399</t>
  </si>
  <si>
    <t>R00262</t>
  </si>
  <si>
    <t>R02143</t>
  </si>
  <si>
    <t>R07597</t>
  </si>
  <si>
    <t>R02269</t>
  </si>
  <si>
    <t>R00446</t>
  </si>
  <si>
    <t>R05047</t>
  </si>
  <si>
    <t>R07130</t>
  </si>
  <si>
    <t>R03721</t>
  </si>
  <si>
    <t>R08145</t>
  </si>
  <si>
    <t>R03382</t>
  </si>
  <si>
    <t>R01702</t>
  </si>
  <si>
    <t>R08931</t>
  </si>
  <si>
    <t>R04270</t>
  </si>
  <si>
    <t>R01169</t>
  </si>
  <si>
    <t>R00049</t>
  </si>
  <si>
    <t>R01054</t>
  </si>
  <si>
    <t>R00085</t>
  </si>
  <si>
    <t>R02652</t>
  </si>
  <si>
    <t>R02440</t>
  </si>
  <si>
    <t>R05272</t>
  </si>
  <si>
    <t>R04864</t>
  </si>
  <si>
    <t>R01468</t>
  </si>
  <si>
    <t>R06753</t>
  </si>
  <si>
    <t>R03280</t>
  </si>
  <si>
    <t>R02442</t>
  </si>
  <si>
    <t>R05382</t>
  </si>
  <si>
    <t>R00231</t>
  </si>
  <si>
    <t>R01321</t>
  </si>
  <si>
    <t>R00042</t>
  </si>
  <si>
    <t>R00778</t>
  </si>
  <si>
    <t>R09091</t>
  </si>
  <si>
    <t>R03818</t>
  </si>
  <si>
    <t>R01730</t>
  </si>
  <si>
    <t>R00580</t>
  </si>
  <si>
    <t>R04105</t>
  </si>
  <si>
    <t>R09285</t>
  </si>
  <si>
    <t>R06826</t>
  </si>
  <si>
    <t>R07933</t>
  </si>
  <si>
    <t>R02868</t>
  </si>
  <si>
    <t>R01492</t>
  </si>
  <si>
    <t>R07824</t>
  </si>
  <si>
    <t>R05804</t>
  </si>
  <si>
    <t>R06028</t>
  </si>
  <si>
    <t>R06755</t>
  </si>
  <si>
    <t>R00403</t>
  </si>
  <si>
    <t>R00333</t>
  </si>
  <si>
    <t>R02085</t>
  </si>
  <si>
    <t>R07062</t>
  </si>
  <si>
    <t>R00165</t>
  </si>
  <si>
    <t>R04395</t>
  </si>
  <si>
    <t>R02716</t>
  </si>
  <si>
    <t>R04626</t>
  </si>
  <si>
    <t>R05366</t>
  </si>
  <si>
    <t>R02756</t>
  </si>
  <si>
    <t>R07279</t>
  </si>
  <si>
    <t>R01335</t>
  </si>
  <si>
    <t>R07453</t>
  </si>
  <si>
    <t>R02865</t>
  </si>
  <si>
    <t>R01660</t>
  </si>
  <si>
    <t>R03828</t>
  </si>
  <si>
    <t>R00754</t>
  </si>
  <si>
    <t>R07229</t>
  </si>
  <si>
    <t>R00707</t>
  </si>
  <si>
    <t>R06038</t>
  </si>
  <si>
    <t>R03722</t>
  </si>
  <si>
    <t>R09701</t>
  </si>
  <si>
    <t>R01835</t>
  </si>
  <si>
    <t>R04265</t>
  </si>
  <si>
    <t>R04120</t>
  </si>
  <si>
    <t>R08994</t>
  </si>
  <si>
    <t>R05255</t>
  </si>
  <si>
    <t>R07172</t>
  </si>
  <si>
    <t>R07483</t>
  </si>
  <si>
    <t>R07634</t>
  </si>
  <si>
    <t>R05582</t>
  </si>
  <si>
    <t>R03998</t>
  </si>
  <si>
    <t>R02247</t>
  </si>
  <si>
    <t>R00836</t>
  </si>
  <si>
    <t>R08524</t>
  </si>
  <si>
    <t>R03778</t>
  </si>
  <si>
    <t>R03615</t>
  </si>
  <si>
    <t>R03746</t>
  </si>
  <si>
    <t>R05406</t>
  </si>
  <si>
    <t>R03207</t>
  </si>
  <si>
    <t>R08489</t>
  </si>
  <si>
    <t>R01194</t>
  </si>
  <si>
    <t>R09670</t>
  </si>
  <si>
    <t>R02907</t>
  </si>
  <si>
    <t>R05649</t>
  </si>
  <si>
    <t>R07509</t>
  </si>
  <si>
    <t>R09933</t>
  </si>
  <si>
    <t>R03429</t>
  </si>
  <si>
    <t>R02730</t>
  </si>
  <si>
    <t>R07310</t>
  </si>
  <si>
    <t>R00434</t>
  </si>
  <si>
    <t>R05432</t>
  </si>
  <si>
    <t>R00105</t>
  </si>
  <si>
    <t>R08956</t>
  </si>
  <si>
    <t>R01657</t>
  </si>
  <si>
    <t>R01534</t>
  </si>
  <si>
    <t>R04834</t>
  </si>
  <si>
    <t>R01333</t>
  </si>
  <si>
    <t>R05415</t>
  </si>
  <si>
    <t>R01444</t>
  </si>
  <si>
    <t>R00215</t>
  </si>
  <si>
    <t>R08199</t>
  </si>
  <si>
    <t>R04897</t>
  </si>
  <si>
    <t>R07174</t>
  </si>
  <si>
    <t>R07043</t>
  </si>
  <si>
    <t>R01420</t>
  </si>
  <si>
    <t>R05522</t>
  </si>
  <si>
    <t>R00182</t>
  </si>
  <si>
    <t>R04140</t>
  </si>
  <si>
    <t>R08836</t>
  </si>
  <si>
    <t>R02447</t>
  </si>
  <si>
    <t>R05506</t>
  </si>
  <si>
    <t>R03072</t>
  </si>
  <si>
    <t>R09707</t>
  </si>
  <si>
    <t>R09345</t>
  </si>
  <si>
    <t>R05517</t>
  </si>
  <si>
    <t>R08749</t>
  </si>
  <si>
    <t>R00071</t>
  </si>
  <si>
    <t>R01205</t>
  </si>
  <si>
    <t>R06848</t>
  </si>
  <si>
    <t>R07718</t>
  </si>
  <si>
    <t>R09248</t>
  </si>
  <si>
    <t>R09557</t>
  </si>
  <si>
    <t>R06436</t>
  </si>
  <si>
    <t>R08458</t>
  </si>
  <si>
    <t>R05849</t>
  </si>
  <si>
    <t>R06437</t>
  </si>
  <si>
    <t>R08849</t>
  </si>
  <si>
    <t>R00878</t>
  </si>
  <si>
    <t>R08257</t>
  </si>
  <si>
    <t>R00197</t>
  </si>
  <si>
    <t>R08409</t>
  </si>
  <si>
    <t>R06496</t>
  </si>
  <si>
    <t>R02998</t>
  </si>
  <si>
    <t>R02572</t>
  </si>
  <si>
    <t>R08469</t>
  </si>
  <si>
    <t>R08764</t>
  </si>
  <si>
    <t>R09510</t>
  </si>
  <si>
    <t>R07628</t>
  </si>
  <si>
    <t>R07934</t>
  </si>
  <si>
    <t>R08065</t>
  </si>
  <si>
    <t>R02869</t>
  </si>
  <si>
    <t>R02719</t>
  </si>
  <si>
    <t>R08791</t>
  </si>
  <si>
    <t>R03379</t>
  </si>
  <si>
    <t>R03064</t>
  </si>
  <si>
    <t>R07615</t>
  </si>
  <si>
    <t>R08465</t>
  </si>
  <si>
    <t>R02683</t>
  </si>
  <si>
    <t>R05045</t>
  </si>
  <si>
    <t>R03598</t>
  </si>
  <si>
    <t>R07862</t>
  </si>
  <si>
    <t>R04506</t>
  </si>
  <si>
    <t>R00219</t>
  </si>
  <si>
    <t>R06596</t>
  </si>
  <si>
    <t>R01245</t>
  </si>
  <si>
    <t>R00421</t>
  </si>
  <si>
    <t>R09016</t>
  </si>
  <si>
    <t>R06444</t>
  </si>
  <si>
    <t>R02059</t>
  </si>
  <si>
    <t>R08625</t>
  </si>
  <si>
    <t>R06654</t>
  </si>
  <si>
    <t>R07255</t>
  </si>
  <si>
    <t>R05303</t>
  </si>
  <si>
    <t>R00255</t>
  </si>
  <si>
    <t>R00416</t>
  </si>
  <si>
    <t>R05689</t>
  </si>
  <si>
    <t>R09317</t>
  </si>
  <si>
    <t>R03853</t>
  </si>
  <si>
    <t>R04706</t>
  </si>
  <si>
    <t>R00760</t>
  </si>
  <si>
    <t>R01386</t>
  </si>
  <si>
    <t>R00655</t>
  </si>
  <si>
    <t>R01202</t>
  </si>
  <si>
    <t>R02414</t>
  </si>
  <si>
    <t>R04419</t>
  </si>
  <si>
    <t>R05206</t>
  </si>
  <si>
    <t>R05479</t>
  </si>
  <si>
    <t>R04344</t>
  </si>
  <si>
    <t>R06631</t>
  </si>
  <si>
    <t>R00329</t>
  </si>
  <si>
    <t>R04413</t>
  </si>
  <si>
    <t>R06200</t>
  </si>
  <si>
    <t>R02064</t>
  </si>
  <si>
    <t>R08850</t>
  </si>
  <si>
    <t>R03034</t>
  </si>
  <si>
    <t>R08523</t>
  </si>
  <si>
    <t>R04195</t>
  </si>
  <si>
    <t>R03449</t>
  </si>
  <si>
    <t>R08207</t>
  </si>
  <si>
    <t>R01282</t>
  </si>
  <si>
    <t>R03020</t>
  </si>
  <si>
    <t>R03030</t>
  </si>
  <si>
    <t>R03618</t>
  </si>
  <si>
    <t>R07923</t>
  </si>
  <si>
    <t>R09796</t>
  </si>
  <si>
    <t>R04632</t>
  </si>
  <si>
    <t>R03019</t>
  </si>
  <si>
    <t>R02946</t>
  </si>
  <si>
    <t>R05033</t>
  </si>
  <si>
    <t>R04059</t>
  </si>
  <si>
    <t>R02664</t>
  </si>
  <si>
    <t>R08411</t>
  </si>
  <si>
    <t>R01283</t>
  </si>
  <si>
    <t>R03724</t>
  </si>
  <si>
    <t>R08205</t>
  </si>
  <si>
    <t>R01438</t>
  </si>
  <si>
    <t>R09774</t>
  </si>
  <si>
    <t>R04831</t>
  </si>
  <si>
    <t>R07573</t>
  </si>
  <si>
    <t>R09142</t>
  </si>
  <si>
    <t>R07384</t>
  </si>
  <si>
    <t>R01845</t>
  </si>
  <si>
    <t>R03544</t>
  </si>
  <si>
    <t>R08733</t>
  </si>
  <si>
    <t>R02881</t>
  </si>
  <si>
    <t>R01744</t>
  </si>
  <si>
    <t>R09708</t>
  </si>
  <si>
    <t>R09140</t>
  </si>
  <si>
    <t>R04327</t>
  </si>
  <si>
    <t>R00741</t>
  </si>
  <si>
    <t>R06591</t>
  </si>
  <si>
    <t>R04216</t>
  </si>
  <si>
    <t>R07747</t>
  </si>
  <si>
    <t>R01625</t>
  </si>
  <si>
    <t>R00525</t>
  </si>
  <si>
    <t>R09221</t>
  </si>
  <si>
    <t>R05874</t>
  </si>
  <si>
    <t>R06914</t>
  </si>
  <si>
    <t>R08612</t>
  </si>
  <si>
    <t>R00436</t>
  </si>
  <si>
    <t>R06438</t>
  </si>
  <si>
    <t>R00309</t>
  </si>
  <si>
    <t>R01566</t>
  </si>
  <si>
    <t>R02632</t>
  </si>
  <si>
    <t>R05981</t>
  </si>
  <si>
    <t>R00402</t>
  </si>
  <si>
    <t>R04093</t>
  </si>
  <si>
    <t>R03069</t>
  </si>
  <si>
    <t>R00435</t>
  </si>
  <si>
    <t>R06163</t>
  </si>
  <si>
    <t>R09003</t>
  </si>
  <si>
    <t>R08536</t>
  </si>
  <si>
    <t>R09633</t>
  </si>
  <si>
    <t>R06356</t>
  </si>
  <si>
    <t>R09021</t>
  </si>
  <si>
    <t>R00289</t>
  </si>
  <si>
    <t>R05617</t>
  </si>
  <si>
    <t>R08453</t>
  </si>
  <si>
    <t>R02624</t>
  </si>
  <si>
    <t>R06144</t>
  </si>
  <si>
    <t>R00477</t>
  </si>
  <si>
    <t>R07259</t>
  </si>
  <si>
    <t>R09293</t>
  </si>
  <si>
    <t>R04686</t>
  </si>
  <si>
    <t>R05329</t>
  </si>
  <si>
    <t>R03195</t>
  </si>
  <si>
    <t>R00738</t>
  </si>
  <si>
    <t>R03352</t>
  </si>
  <si>
    <t>R07294</t>
  </si>
  <si>
    <t>R06775</t>
  </si>
  <si>
    <t>R05594</t>
  </si>
  <si>
    <t>R05754</t>
  </si>
  <si>
    <t>R05050</t>
  </si>
  <si>
    <t>R04292</t>
  </si>
  <si>
    <t>R05293</t>
  </si>
  <si>
    <t>R04773</t>
  </si>
  <si>
    <t>R03946</t>
  </si>
  <si>
    <t>R03935</t>
  </si>
  <si>
    <t>R01840</t>
  </si>
  <si>
    <t>R01996</t>
  </si>
  <si>
    <t>R02400</t>
  </si>
  <si>
    <t>R04399</t>
  </si>
  <si>
    <t>R06716</t>
  </si>
  <si>
    <t>R04255</t>
  </si>
  <si>
    <t>R05158</t>
  </si>
  <si>
    <t>R00801</t>
  </si>
  <si>
    <t>R07798</t>
  </si>
  <si>
    <t>R05618</t>
  </si>
  <si>
    <t>R00070</t>
  </si>
  <si>
    <t>R05921</t>
  </si>
  <si>
    <t>R02760</t>
  </si>
  <si>
    <t>R08260</t>
  </si>
  <si>
    <t>R01587</t>
  </si>
  <si>
    <t>R04402</t>
  </si>
  <si>
    <t>R07309</t>
  </si>
  <si>
    <t>R09309</t>
  </si>
  <si>
    <t>R03306</t>
  </si>
  <si>
    <t>R03870</t>
  </si>
  <si>
    <t>R09210</t>
  </si>
  <si>
    <t>R02604</t>
  </si>
  <si>
    <t>R06335</t>
  </si>
  <si>
    <t>R01580</t>
  </si>
  <si>
    <t>R03678</t>
  </si>
  <si>
    <t>R03795</t>
  </si>
  <si>
    <t>R00410</t>
  </si>
  <si>
    <t>R03460</t>
  </si>
  <si>
    <t>R07679</t>
  </si>
  <si>
    <t>R05412</t>
  </si>
  <si>
    <t>R08028</t>
  </si>
  <si>
    <t>R03092</t>
  </si>
  <si>
    <t>R02727</t>
  </si>
  <si>
    <t>R01330</t>
  </si>
  <si>
    <t>R02284</t>
  </si>
  <si>
    <t>R09788</t>
  </si>
  <si>
    <t>R07078</t>
  </si>
  <si>
    <t>R01778</t>
  </si>
  <si>
    <t>R09093</t>
  </si>
  <si>
    <t>R00752</t>
  </si>
  <si>
    <t>R05992</t>
  </si>
  <si>
    <t>R07385</t>
  </si>
  <si>
    <t>R09413</t>
  </si>
  <si>
    <t>R08017</t>
  </si>
  <si>
    <t>R06744</t>
  </si>
  <si>
    <t>R08120</t>
  </si>
  <si>
    <t>R05326</t>
  </si>
  <si>
    <t>R00469</t>
  </si>
  <si>
    <t>R01546</t>
  </si>
  <si>
    <t>R08501</t>
  </si>
  <si>
    <t>R02684</t>
  </si>
  <si>
    <t>R08713</t>
  </si>
  <si>
    <t>R06396</t>
  </si>
  <si>
    <t>R09423</t>
  </si>
  <si>
    <t>R05555</t>
  </si>
  <si>
    <t>R02355</t>
  </si>
  <si>
    <t>R05838</t>
  </si>
  <si>
    <t>R03854</t>
  </si>
  <si>
    <t>R00774</t>
  </si>
  <si>
    <t>R04296</t>
  </si>
  <si>
    <t>R08947</t>
  </si>
  <si>
    <t>R09817</t>
  </si>
  <si>
    <t>R09458</t>
  </si>
  <si>
    <t>R04374</t>
  </si>
  <si>
    <t>R04873</t>
  </si>
  <si>
    <t>R05508</t>
  </si>
  <si>
    <t>R04976</t>
  </si>
  <si>
    <t>R04839</t>
  </si>
  <si>
    <t>R01109</t>
  </si>
  <si>
    <t>R03774</t>
  </si>
  <si>
    <t>R01421</t>
  </si>
  <si>
    <t>R05171</t>
  </si>
  <si>
    <t>R06341</t>
  </si>
  <si>
    <t>R05215</t>
  </si>
  <si>
    <t>R05404</t>
  </si>
  <si>
    <t>R09660</t>
  </si>
  <si>
    <t>R05688</t>
  </si>
  <si>
    <t>R08066</t>
  </si>
  <si>
    <t>R01681</t>
  </si>
  <si>
    <t>R06940</t>
  </si>
  <si>
    <t>R00634</t>
  </si>
  <si>
    <t>R02570</t>
  </si>
  <si>
    <t>R06171</t>
  </si>
  <si>
    <t>R04708</t>
  </si>
  <si>
    <t>R02167</t>
  </si>
  <si>
    <t>R00364</t>
  </si>
  <si>
    <t>R06993</t>
  </si>
  <si>
    <t>R05400</t>
  </si>
  <si>
    <t>R06460</t>
  </si>
  <si>
    <t>R07766</t>
  </si>
  <si>
    <t>R09586</t>
  </si>
  <si>
    <t>R08662</t>
  </si>
  <si>
    <t>R04223</t>
  </si>
  <si>
    <t>R06640</t>
  </si>
  <si>
    <t>R01173</t>
  </si>
  <si>
    <t>R04203</t>
  </si>
  <si>
    <t>R09762</t>
  </si>
  <si>
    <t>R03442</t>
  </si>
  <si>
    <t>R02577</t>
  </si>
  <si>
    <t>R01990</t>
  </si>
  <si>
    <t>R05583</t>
  </si>
  <si>
    <t>R09866</t>
  </si>
  <si>
    <t>R07523</t>
  </si>
  <si>
    <t>R02629</t>
  </si>
  <si>
    <t>R08856</t>
  </si>
  <si>
    <t>R01411</t>
  </si>
  <si>
    <t>R09900</t>
  </si>
  <si>
    <t>R08410</t>
  </si>
  <si>
    <t>R09545</t>
  </si>
  <si>
    <t>R06977</t>
  </si>
  <si>
    <t>R06779</t>
  </si>
  <si>
    <t>R00816</t>
  </si>
  <si>
    <t>R05584</t>
  </si>
  <si>
    <t>R02132</t>
  </si>
  <si>
    <t>R01798</t>
  </si>
  <si>
    <t>R03091</t>
  </si>
  <si>
    <t>R05083</t>
  </si>
  <si>
    <t>R07589</t>
  </si>
  <si>
    <t>R05199</t>
  </si>
  <si>
    <t>R07066</t>
  </si>
  <si>
    <t>R00123</t>
  </si>
  <si>
    <t>R00180</t>
  </si>
  <si>
    <t>R05715</t>
  </si>
  <si>
    <t>R04673</t>
  </si>
  <si>
    <t>R04053</t>
  </si>
  <si>
    <t>R08541</t>
  </si>
  <si>
    <t>R01158</t>
  </si>
  <si>
    <t>R00238</t>
  </si>
  <si>
    <t>R01533</t>
  </si>
  <si>
    <t>R07591</t>
  </si>
  <si>
    <t>R09252</t>
  </si>
  <si>
    <t>R01536</t>
  </si>
  <si>
    <t>R04100</t>
  </si>
  <si>
    <t>R07817</t>
  </si>
  <si>
    <t>R04334</t>
  </si>
  <si>
    <t>R02606</t>
  </si>
  <si>
    <t>R09179</t>
  </si>
  <si>
    <t>R07274</t>
  </si>
  <si>
    <t>R07702</t>
  </si>
  <si>
    <t>R02178</t>
  </si>
  <si>
    <t>R08222</t>
  </si>
  <si>
    <t>R03326</t>
  </si>
  <si>
    <t>R06240</t>
  </si>
  <si>
    <t>R05061</t>
  </si>
  <si>
    <t>R01481</t>
  </si>
  <si>
    <t>R02794</t>
  </si>
  <si>
    <t>R09928</t>
  </si>
  <si>
    <t>R09397</t>
  </si>
  <si>
    <t>R05174</t>
  </si>
  <si>
    <t>R06250</t>
  </si>
  <si>
    <t>R08123</t>
  </si>
  <si>
    <t>R03686</t>
  </si>
  <si>
    <t>R03985</t>
  </si>
  <si>
    <t>R08271</t>
  </si>
  <si>
    <t>R03873</t>
  </si>
  <si>
    <t>R01953</t>
  </si>
  <si>
    <t>R00556</t>
  </si>
  <si>
    <t>R08286</t>
  </si>
  <si>
    <t>R01164</t>
  </si>
  <si>
    <t>R01585</t>
  </si>
  <si>
    <t>R05141</t>
  </si>
  <si>
    <t>R06364</t>
  </si>
  <si>
    <t>R08186</t>
  </si>
  <si>
    <t>R07663</t>
  </si>
  <si>
    <t>R08668</t>
  </si>
  <si>
    <t>R08169</t>
  </si>
  <si>
    <t>R04605</t>
  </si>
  <si>
    <t>R01599</t>
  </si>
  <si>
    <t>R07421</t>
  </si>
  <si>
    <t>R00301</t>
  </si>
  <si>
    <t>R08539</t>
  </si>
  <si>
    <t>R06391</t>
  </si>
  <si>
    <t>R04095</t>
  </si>
  <si>
    <t>R04723</t>
  </si>
  <si>
    <t>R04481</t>
  </si>
  <si>
    <t>R02859</t>
  </si>
  <si>
    <t>R08814</t>
  </si>
  <si>
    <t>R09982</t>
  </si>
  <si>
    <t>R03143</t>
  </si>
  <si>
    <t>R04683</t>
  </si>
  <si>
    <t>R01936</t>
  </si>
  <si>
    <t>R00487</t>
  </si>
  <si>
    <t>R09204</t>
  </si>
  <si>
    <t>R08090</t>
  </si>
  <si>
    <t>R04526</t>
  </si>
  <si>
    <t>R09062</t>
  </si>
  <si>
    <t>R07604</t>
  </si>
  <si>
    <t>R01153</t>
  </si>
  <si>
    <t>R08923</t>
  </si>
  <si>
    <t>R09887</t>
  </si>
  <si>
    <t>R05398</t>
  </si>
  <si>
    <t>R07436</t>
  </si>
  <si>
    <t>R06312</t>
  </si>
  <si>
    <t>R06404</t>
  </si>
  <si>
    <t>R09848</t>
  </si>
  <si>
    <t>R08398</t>
  </si>
  <si>
    <t>R06928</t>
  </si>
  <si>
    <t>R06599</t>
  </si>
  <si>
    <t>R07763</t>
  </si>
  <si>
    <t>R05602</t>
  </si>
  <si>
    <t>R07525</t>
  </si>
  <si>
    <t>R00643</t>
  </si>
  <si>
    <t>R09384</t>
  </si>
  <si>
    <t>R00177</t>
  </si>
  <si>
    <t>R06251</t>
  </si>
  <si>
    <t>R08127</t>
  </si>
  <si>
    <t>R07769</t>
  </si>
  <si>
    <t>R07093</t>
  </si>
  <si>
    <t>R03203</t>
  </si>
  <si>
    <t>R04962</t>
  </si>
  <si>
    <t>R05567</t>
  </si>
  <si>
    <t>R00092</t>
  </si>
  <si>
    <t>R05957</t>
  </si>
  <si>
    <t>R09649</t>
  </si>
  <si>
    <t>R03647</t>
  </si>
  <si>
    <t>R01972</t>
  </si>
  <si>
    <t>R02906</t>
  </si>
  <si>
    <t>R00531</t>
  </si>
  <si>
    <t>R03890</t>
  </si>
  <si>
    <t>R00997</t>
  </si>
  <si>
    <t>R08659</t>
  </si>
  <si>
    <t>R04367</t>
  </si>
  <si>
    <t>R04092</t>
  </si>
  <si>
    <t>R08864</t>
  </si>
  <si>
    <t>R02313</t>
  </si>
  <si>
    <t>R02155</t>
  </si>
  <si>
    <t>R04393</t>
  </si>
  <si>
    <t>R01428</t>
  </si>
  <si>
    <t>R06241</t>
  </si>
  <si>
    <t>R03796</t>
  </si>
  <si>
    <t>R06450</t>
  </si>
  <si>
    <t>R08827</t>
  </si>
  <si>
    <t>R08302</t>
  </si>
  <si>
    <t>R00496</t>
  </si>
  <si>
    <t>R02322</t>
  </si>
  <si>
    <t>R05748</t>
  </si>
  <si>
    <t>R00152</t>
  </si>
  <si>
    <t>R04316</t>
  </si>
  <si>
    <t>R00695</t>
  </si>
  <si>
    <t>R04607</t>
  </si>
  <si>
    <t>R01739</t>
  </si>
  <si>
    <t>R00168</t>
  </si>
  <si>
    <t>R05136</t>
  </si>
  <si>
    <t>R04776</t>
  </si>
  <si>
    <t>R08679</t>
  </si>
  <si>
    <t>R04011</t>
  </si>
  <si>
    <t>R08641</t>
  </si>
  <si>
    <t>R02884</t>
  </si>
  <si>
    <t>R03032</t>
  </si>
  <si>
    <t>R05975</t>
  </si>
  <si>
    <t>R05280</t>
  </si>
  <si>
    <t>R04190</t>
  </si>
  <si>
    <t>R06729</t>
  </si>
  <si>
    <t>R06197</t>
  </si>
  <si>
    <t>R02277</t>
  </si>
  <si>
    <t>R07263</t>
  </si>
  <si>
    <t>R05900</t>
  </si>
  <si>
    <t>R07758</t>
  </si>
  <si>
    <t>R08457</t>
  </si>
  <si>
    <t>R03496</t>
  </si>
  <si>
    <t>R07612</t>
  </si>
  <si>
    <t>R00429</t>
  </si>
  <si>
    <t>R07016</t>
  </si>
  <si>
    <t>R04449</t>
  </si>
  <si>
    <t>R02224</t>
  </si>
  <si>
    <t>R00101</t>
  </si>
  <si>
    <t>R05422</t>
  </si>
  <si>
    <t>R03542</t>
  </si>
  <si>
    <t>R02763</t>
  </si>
  <si>
    <t>R06662</t>
  </si>
  <si>
    <t>R09861</t>
  </si>
  <si>
    <t>R09778</t>
  </si>
  <si>
    <t>R03287</t>
  </si>
  <si>
    <t>R06276</t>
  </si>
  <si>
    <t>R06131</t>
  </si>
  <si>
    <t>R09803</t>
  </si>
  <si>
    <t>R08546</t>
  </si>
  <si>
    <t>R06776</t>
  </si>
  <si>
    <t>R09377</t>
  </si>
  <si>
    <t>R03827</t>
  </si>
  <si>
    <t>R01466</t>
  </si>
  <si>
    <t>R02235</t>
  </si>
  <si>
    <t>R01745</t>
  </si>
  <si>
    <t>R05915</t>
  </si>
  <si>
    <t>R09014</t>
  </si>
  <si>
    <t>R07287</t>
  </si>
  <si>
    <t>R07171</t>
  </si>
  <si>
    <t>R07830</t>
  </si>
  <si>
    <t>R09376</t>
  </si>
  <si>
    <t>R01984</t>
  </si>
  <si>
    <t>R07092</t>
  </si>
  <si>
    <t>R07443</t>
  </si>
  <si>
    <t>R09565</t>
  </si>
  <si>
    <t>R02122</t>
  </si>
  <si>
    <t>R03593</t>
  </si>
  <si>
    <t>R08105</t>
  </si>
  <si>
    <t>R04048</t>
  </si>
  <si>
    <t>R07513</t>
  </si>
  <si>
    <t>R00917</t>
  </si>
  <si>
    <t>R08684</t>
  </si>
  <si>
    <t>R08753</t>
  </si>
  <si>
    <t>R07881</t>
  </si>
  <si>
    <t>R04295</t>
  </si>
  <si>
    <t>R05027</t>
  </si>
  <si>
    <t>R08649</t>
  </si>
  <si>
    <t>R05609</t>
  </si>
  <si>
    <t>R09273</t>
  </si>
  <si>
    <t>R01204</t>
  </si>
  <si>
    <t>R04032</t>
  </si>
  <si>
    <t>R05122</t>
  </si>
  <si>
    <t>R00617</t>
  </si>
  <si>
    <t>R01927</t>
  </si>
  <si>
    <t>R03115</t>
  </si>
  <si>
    <t>R02642</t>
  </si>
  <si>
    <t>R08241</t>
  </si>
  <si>
    <t>R07602</t>
  </si>
  <si>
    <t>R06700</t>
  </si>
  <si>
    <t>R02563</t>
  </si>
  <si>
    <t>R08217</t>
  </si>
  <si>
    <t>R09115</t>
  </si>
  <si>
    <t>R05119</t>
  </si>
  <si>
    <t>R03871</t>
  </si>
  <si>
    <t>R07948</t>
  </si>
  <si>
    <t>R09402</t>
  </si>
  <si>
    <t>R02627</t>
  </si>
  <si>
    <t>R02127</t>
  </si>
  <si>
    <t>R00806</t>
  </si>
  <si>
    <t>R04788</t>
  </si>
  <si>
    <t>R05757</t>
  </si>
  <si>
    <t>R04336</t>
  </si>
  <si>
    <t>R06033</t>
  </si>
  <si>
    <t>R04608</t>
  </si>
  <si>
    <t>R01243</t>
  </si>
  <si>
    <t>R07898</t>
  </si>
  <si>
    <t>R06959</t>
  </si>
  <si>
    <t>R00548</t>
  </si>
  <si>
    <t>R03023</t>
  </si>
  <si>
    <t>R08666</t>
  </si>
  <si>
    <t>R00027</t>
  </si>
  <si>
    <t>R05121</t>
  </si>
  <si>
    <t>R05442</t>
  </si>
  <si>
    <t>R02509</t>
  </si>
  <si>
    <t>R01434</t>
  </si>
  <si>
    <t>R02583</t>
  </si>
  <si>
    <t>R01303</t>
  </si>
  <si>
    <t>R07515</t>
  </si>
  <si>
    <t>R06743</t>
  </si>
  <si>
    <t>R04157</t>
  </si>
  <si>
    <t>R09906</t>
  </si>
  <si>
    <t>R01222</t>
  </si>
  <si>
    <t>R05160</t>
  </si>
  <si>
    <t>R02549</t>
  </si>
  <si>
    <t>R00751</t>
  </si>
  <si>
    <t>R00438</t>
  </si>
  <si>
    <t>R08219</t>
  </si>
  <si>
    <t>R03412</t>
  </si>
  <si>
    <t>R08600</t>
  </si>
  <si>
    <t>R02848</t>
  </si>
  <si>
    <t>R01174</t>
  </si>
  <si>
    <t>R07741</t>
  </si>
  <si>
    <t>R04103</t>
  </si>
  <si>
    <t>R06119</t>
  </si>
  <si>
    <t>R06426</t>
  </si>
  <si>
    <t>R02482</t>
  </si>
  <si>
    <t>R08574</t>
  </si>
  <si>
    <t>R02707</t>
  </si>
  <si>
    <t>R06480</t>
  </si>
  <si>
    <t>R00327</t>
  </si>
  <si>
    <t>R01040</t>
  </si>
  <si>
    <t>R02638</t>
  </si>
  <si>
    <t>R05191</t>
  </si>
  <si>
    <t>R02500</t>
  </si>
  <si>
    <t>R01005</t>
  </si>
  <si>
    <t>R03234</t>
  </si>
  <si>
    <t>R01871</t>
  </si>
  <si>
    <t>R04404</t>
  </si>
  <si>
    <t>R08514</t>
  </si>
  <si>
    <t>R06505</t>
  </si>
  <si>
    <t>R00535</t>
  </si>
  <si>
    <t>R07404</t>
  </si>
  <si>
    <t>R06325</t>
  </si>
  <si>
    <t>R07607</t>
  </si>
  <si>
    <t>R00586</t>
  </si>
  <si>
    <t>R03036</t>
  </si>
  <si>
    <t>R04576</t>
  </si>
  <si>
    <t>R01704</t>
  </si>
  <si>
    <t>R06902</t>
  </si>
  <si>
    <t>R05759</t>
  </si>
  <si>
    <t>R00492</t>
  </si>
  <si>
    <t>R03814</t>
  </si>
  <si>
    <t>R07320</t>
  </si>
  <si>
    <t>R02837</t>
  </si>
  <si>
    <t>R07073</t>
  </si>
  <si>
    <t>R04206</t>
  </si>
  <si>
    <t>R07773</t>
  </si>
  <si>
    <t>R03549</t>
  </si>
  <si>
    <t>R02901</t>
  </si>
  <si>
    <t>R00820</t>
  </si>
  <si>
    <t>R02945</t>
  </si>
  <si>
    <t>R03186</t>
  </si>
  <si>
    <t>R06829</t>
  </si>
  <si>
    <t>R09672</t>
  </si>
  <si>
    <t>R09591</t>
  </si>
  <si>
    <t>R08837</t>
  </si>
  <si>
    <t>R04920</t>
  </si>
  <si>
    <t>R01134</t>
  </si>
  <si>
    <t>R08700</t>
  </si>
  <si>
    <t>R02519</t>
  </si>
  <si>
    <t>R01318</t>
  </si>
  <si>
    <t>R09381</t>
  </si>
  <si>
    <t>R00122</t>
  </si>
  <si>
    <t>R02450</t>
  </si>
  <si>
    <t>R04719</t>
  </si>
  <si>
    <t>R03230</t>
  </si>
  <si>
    <t>R01985</t>
  </si>
  <si>
    <t>R07851</t>
  </si>
  <si>
    <t>R08166</t>
  </si>
  <si>
    <t>R05636</t>
  </si>
  <si>
    <t>R09544</t>
  </si>
  <si>
    <t>R06449</t>
  </si>
  <si>
    <t>R02174</t>
  </si>
  <si>
    <t>R03606</t>
  </si>
  <si>
    <t>R08719</t>
  </si>
  <si>
    <t>R00574</t>
  </si>
  <si>
    <t>R06130</t>
  </si>
  <si>
    <t>R07757</t>
  </si>
  <si>
    <t>R01408</t>
  </si>
  <si>
    <t>R00536</t>
  </si>
  <si>
    <t>R07819</t>
  </si>
  <si>
    <t>R04906</t>
  </si>
  <si>
    <t>R07363</t>
  </si>
  <si>
    <t>R02580</t>
  </si>
  <si>
    <t>R03834</t>
  </si>
  <si>
    <t>R03270</t>
  </si>
  <si>
    <t>R09698</t>
  </si>
  <si>
    <t>R08112</t>
  </si>
  <si>
    <t>R01868</t>
  </si>
  <si>
    <t>R01455</t>
  </si>
  <si>
    <t>R01787</t>
  </si>
  <si>
    <t>R04263</t>
  </si>
  <si>
    <t>R01821</t>
  </si>
  <si>
    <t>R04606</t>
  </si>
  <si>
    <t>R02930</t>
  </si>
  <si>
    <t>R00052</t>
  </si>
  <si>
    <t>R04824</t>
  </si>
  <si>
    <t>R05911</t>
  </si>
  <si>
    <t>R05653</t>
  </si>
  <si>
    <t>R00470</t>
  </si>
  <si>
    <t>R02630</t>
  </si>
  <si>
    <t>R05364</t>
  </si>
  <si>
    <t>R08375</t>
  </si>
  <si>
    <t>R06420</t>
  </si>
  <si>
    <t>R04405</t>
  </si>
  <si>
    <t>R01859</t>
  </si>
  <si>
    <t>R09677</t>
  </si>
  <si>
    <t>R08366</t>
  </si>
  <si>
    <t>R07451</t>
  </si>
  <si>
    <t>R06674</t>
  </si>
  <si>
    <t>R06532</t>
  </si>
  <si>
    <t>R09366</t>
  </si>
  <si>
    <t>R06891</t>
  </si>
  <si>
    <t>R06467</t>
  </si>
  <si>
    <t>R06139</t>
  </si>
  <si>
    <t>R00426</t>
  </si>
  <si>
    <t>R00189</t>
  </si>
  <si>
    <t>R04505</t>
  </si>
  <si>
    <t>R00229</t>
  </si>
  <si>
    <t>R02742</t>
  </si>
  <si>
    <t>R01042</t>
  </si>
  <si>
    <t>R08877</t>
  </si>
  <si>
    <t>R09282</t>
  </si>
  <si>
    <t>R06196</t>
  </si>
  <si>
    <t>R07803</t>
  </si>
  <si>
    <t>R00472</t>
  </si>
  <si>
    <t>R02922</t>
  </si>
  <si>
    <t>R01906</t>
  </si>
  <si>
    <t>R09015</t>
  </si>
  <si>
    <t>R00802</t>
  </si>
  <si>
    <t>R01488</t>
  </si>
  <si>
    <t>R08571</t>
  </si>
  <si>
    <t>R03654</t>
  </si>
  <si>
    <t>R00228</t>
  </si>
  <si>
    <t>R06740</t>
  </si>
  <si>
    <t>R07338</t>
  </si>
  <si>
    <t>R02209</t>
  </si>
  <si>
    <t>R07889</t>
  </si>
  <si>
    <t>R06655</t>
  </si>
  <si>
    <t>R05023</t>
  </si>
  <si>
    <t>R04589</t>
  </si>
  <si>
    <t>R05377</t>
  </si>
  <si>
    <t>R08927</t>
  </si>
  <si>
    <t>R09744</t>
  </si>
  <si>
    <t>R02145</t>
  </si>
  <si>
    <t>R07654</t>
  </si>
  <si>
    <t>R02578</t>
  </si>
  <si>
    <t>R04994</t>
  </si>
  <si>
    <t>R02299</t>
  </si>
  <si>
    <t>R09856</t>
  </si>
  <si>
    <t>R00157</t>
  </si>
  <si>
    <t>R04808</t>
  </si>
  <si>
    <t>R02880</t>
  </si>
  <si>
    <t>R03414</t>
  </si>
  <si>
    <t>R07365</t>
  </si>
  <si>
    <t>R08104</t>
  </si>
  <si>
    <t>R05355</t>
  </si>
  <si>
    <t>R03769</t>
  </si>
  <si>
    <t>R04511</t>
  </si>
  <si>
    <t>R06859</t>
  </si>
  <si>
    <t>R06934</t>
  </si>
  <si>
    <t>R08060</t>
  </si>
  <si>
    <t>R04953</t>
  </si>
  <si>
    <t>R06324</t>
  </si>
  <si>
    <t>R02496</t>
  </si>
  <si>
    <t>R04170</t>
  </si>
  <si>
    <t>R06935</t>
  </si>
  <si>
    <t>R02373</t>
  </si>
  <si>
    <t>R07238</t>
  </si>
  <si>
    <t>R03462</t>
  </si>
  <si>
    <t>R04368</t>
  </si>
  <si>
    <t>R05578</t>
  </si>
  <si>
    <t>R07411</t>
  </si>
  <si>
    <t>R05719</t>
  </si>
  <si>
    <t>R05503</t>
  </si>
  <si>
    <t>R06974</t>
  </si>
  <si>
    <t>R09131</t>
  </si>
  <si>
    <t>R03345</t>
  </si>
  <si>
    <t>R00939</t>
  </si>
  <si>
    <t>R05262</t>
  </si>
  <si>
    <t>R08746</t>
  </si>
  <si>
    <t>R06506</t>
  </si>
  <si>
    <t>R07206</t>
  </si>
  <si>
    <t>R09869</t>
  </si>
  <si>
    <t>R00757</t>
  </si>
  <si>
    <t>R04907</t>
  </si>
  <si>
    <t>R09421</t>
  </si>
  <si>
    <t>R04429</t>
  </si>
  <si>
    <t>R03640</t>
  </si>
  <si>
    <t>R04603</t>
  </si>
  <si>
    <t>R06721</t>
  </si>
  <si>
    <t>R06193</t>
  </si>
  <si>
    <t>R02358</t>
  </si>
  <si>
    <t>R03419</t>
  </si>
  <si>
    <t>R00550</t>
  </si>
  <si>
    <t>R04439</t>
  </si>
  <si>
    <t>R02813</t>
  </si>
  <si>
    <t>R09524</t>
  </si>
  <si>
    <t>R08913</t>
  </si>
  <si>
    <t>R09136</t>
  </si>
  <si>
    <t>R03170</t>
  </si>
  <si>
    <t>R06805</t>
  </si>
  <si>
    <t>R04990</t>
  </si>
  <si>
    <t>R08870</t>
  </si>
  <si>
    <t>R01260</t>
  </si>
  <si>
    <t>R08133</t>
  </si>
  <si>
    <t>R07692</t>
  </si>
  <si>
    <t>R01025</t>
  </si>
  <si>
    <t>R05134</t>
  </si>
  <si>
    <t>R00753</t>
  </si>
  <si>
    <t>R04701</t>
  </si>
  <si>
    <t>R01952</t>
  </si>
  <si>
    <t>R08202</t>
  </si>
  <si>
    <t>R00352</t>
  </si>
  <si>
    <t>R08535</t>
  </si>
  <si>
    <t>R04615</t>
  </si>
  <si>
    <t>R04008</t>
  </si>
  <si>
    <t>R05999</t>
  </si>
  <si>
    <t>R00702</t>
  </si>
  <si>
    <t>R03663</t>
  </si>
  <si>
    <t>R04845</t>
  </si>
  <si>
    <t>R05194</t>
  </si>
  <si>
    <t>R04722</t>
  </si>
  <si>
    <t>R00562</t>
  </si>
  <si>
    <t>R03099</t>
  </si>
  <si>
    <t>R04061</t>
  </si>
  <si>
    <t>R03151</t>
  </si>
  <si>
    <t>R05800</t>
  </si>
  <si>
    <t>R04442</t>
  </si>
  <si>
    <t>R04772</t>
  </si>
  <si>
    <t>R03574</t>
  </si>
  <si>
    <t>R04542</t>
  </si>
  <si>
    <t>R04829</t>
  </si>
  <si>
    <t>R01048</t>
  </si>
  <si>
    <t>R03167</t>
  </si>
  <si>
    <t>R01341</t>
  </si>
  <si>
    <t>R09513</t>
  </si>
  <si>
    <t>R05232</t>
  </si>
  <si>
    <t>R04787</t>
  </si>
  <si>
    <t>R06856</t>
  </si>
  <si>
    <t>R07608</t>
  </si>
  <si>
    <t>R01470</t>
  </si>
  <si>
    <t>R01711</t>
  </si>
  <si>
    <t>R09669</t>
  </si>
  <si>
    <t>R02272</t>
  </si>
  <si>
    <t>R01584</t>
  </si>
  <si>
    <t>R01413</t>
  </si>
  <si>
    <t>R08882</t>
  </si>
  <si>
    <t>R07901</t>
  </si>
  <si>
    <t>R08635</t>
  </si>
  <si>
    <t>R02025</t>
  </si>
  <si>
    <t>R02213</t>
  </si>
  <si>
    <t>R01508</t>
  </si>
  <si>
    <t>R02623</t>
  </si>
  <si>
    <t>R09270</t>
  </si>
  <si>
    <t>R01322</t>
  </si>
  <si>
    <t>R00843</t>
  </si>
  <si>
    <t>R01147</t>
  </si>
  <si>
    <t>R03625</t>
  </si>
  <si>
    <t>R06367</t>
  </si>
  <si>
    <t>R04353</t>
  </si>
  <si>
    <t>R09127</t>
  </si>
  <si>
    <t>R04978</t>
  </si>
  <si>
    <t>R00464</t>
  </si>
  <si>
    <t>R01755</t>
  </si>
  <si>
    <t>R09621</t>
  </si>
  <si>
    <t>R04739</t>
  </si>
  <si>
    <t>R09605</t>
  </si>
  <si>
    <t>R09073</t>
  </si>
  <si>
    <t>R05713</t>
  </si>
  <si>
    <t>R05939</t>
  </si>
  <si>
    <t>R06537</t>
  </si>
  <si>
    <t>R00379</t>
  </si>
  <si>
    <t>R03107</t>
  </si>
  <si>
    <t>R08344</t>
  </si>
  <si>
    <t>R01336</t>
  </si>
  <si>
    <t>R01224</t>
  </si>
  <si>
    <t>R09837</t>
  </si>
  <si>
    <t>R02717</t>
  </si>
  <si>
    <t>R04510</t>
  </si>
  <si>
    <t>R02953</t>
  </si>
  <si>
    <t>R01351</t>
  </si>
  <si>
    <t>R01083</t>
  </si>
  <si>
    <t>R09673</t>
  </si>
  <si>
    <t>R08378</t>
  </si>
  <si>
    <t>R05260</t>
  </si>
  <si>
    <t>R06734</t>
  </si>
  <si>
    <t>R01352</t>
  </si>
  <si>
    <t>R06560</t>
  </si>
  <si>
    <t>R05504</t>
  </si>
  <si>
    <t>R01895</t>
  </si>
  <si>
    <t>R00566</t>
  </si>
  <si>
    <t>R04229</t>
  </si>
  <si>
    <t>R05248</t>
  </si>
  <si>
    <t>R03674</t>
  </si>
  <si>
    <t>R01213</t>
  </si>
  <si>
    <t>R01190</t>
  </si>
  <si>
    <t>R06022</t>
  </si>
  <si>
    <t>R00899</t>
  </si>
  <si>
    <t>R06063</t>
  </si>
  <si>
    <t>R05968</t>
  </si>
  <si>
    <t>R07250</t>
  </si>
  <si>
    <t>R09036</t>
  </si>
  <si>
    <t>R03610</t>
  </si>
  <si>
    <t>R08901</t>
  </si>
  <si>
    <t>R09823</t>
  </si>
  <si>
    <t>R04421</t>
  </si>
  <si>
    <t>R08810</t>
  </si>
  <si>
    <t>R09767</t>
  </si>
  <si>
    <t>R02333</t>
  </si>
  <si>
    <t>R02263</t>
  </si>
  <si>
    <t>R03992</t>
  </si>
  <si>
    <t>R09578</t>
  </si>
  <si>
    <t>R02596</t>
  </si>
  <si>
    <t>R03594</t>
  </si>
  <si>
    <t>R07611</t>
  </si>
  <si>
    <t>R03775</t>
  </si>
  <si>
    <t>R07593</t>
  </si>
  <si>
    <t>R05928</t>
  </si>
  <si>
    <t>R05565</t>
  </si>
  <si>
    <t>R06044</t>
  </si>
  <si>
    <t>R01756</t>
  </si>
  <si>
    <t>R00111</t>
  </si>
  <si>
    <t>R04422</t>
  </si>
  <si>
    <t>R02918</t>
  </si>
  <si>
    <t>R04047</t>
  </si>
  <si>
    <t>R02993</t>
  </si>
  <si>
    <t>R02318</t>
  </si>
  <si>
    <t>R08374</t>
  </si>
  <si>
    <t>R01516</t>
  </si>
  <si>
    <t>R00217</t>
  </si>
  <si>
    <t>R09355</t>
  </si>
  <si>
    <t>R09202</t>
  </si>
  <si>
    <t>R08547</t>
  </si>
  <si>
    <t>R02264</t>
  </si>
  <si>
    <t>R08095</t>
  </si>
  <si>
    <t>R09018</t>
  </si>
  <si>
    <t>R08630</t>
  </si>
  <si>
    <t>R06331</t>
  </si>
  <si>
    <t>R00894</t>
  </si>
  <si>
    <t>R03004</t>
  </si>
  <si>
    <t>R01851</t>
  </si>
  <si>
    <t>R05378</t>
  </si>
  <si>
    <t>R04801</t>
  </si>
  <si>
    <t>R00325</t>
  </si>
  <si>
    <t>R01216</t>
  </si>
  <si>
    <t>R02900</t>
  </si>
  <si>
    <t>R02934</t>
  </si>
  <si>
    <t>R07111</t>
  </si>
  <si>
    <t>R06898</t>
  </si>
  <si>
    <t>R09158</t>
  </si>
  <si>
    <t>R09870</t>
  </si>
  <si>
    <t>R01130</t>
  </si>
  <si>
    <t>R06679</t>
  </si>
  <si>
    <t>R02919</t>
  </si>
  <si>
    <t>R04825</t>
  </si>
  <si>
    <t>R09238</t>
  </si>
  <si>
    <t>R07067</t>
  </si>
  <si>
    <t>R09839</t>
  </si>
  <si>
    <t>R03255</t>
  </si>
  <si>
    <t>R02796</t>
  </si>
  <si>
    <t>R04113</t>
  </si>
  <si>
    <t>R00179</t>
  </si>
  <si>
    <t>R09953</t>
  </si>
  <si>
    <t>R06030</t>
  </si>
  <si>
    <t>R07546</t>
  </si>
  <si>
    <t>R01175</t>
  </si>
  <si>
    <t>R05387</t>
  </si>
  <si>
    <t>R06867</t>
  </si>
  <si>
    <t>R08657</t>
  </si>
  <si>
    <t>R01832</t>
  </si>
  <si>
    <t>R04443</t>
  </si>
  <si>
    <t>R09354</t>
  </si>
  <si>
    <t>R07888</t>
  </si>
  <si>
    <t>R07507</t>
  </si>
  <si>
    <t>R03202</t>
  </si>
  <si>
    <t>R00199</t>
  </si>
  <si>
    <t>R08185</t>
  </si>
  <si>
    <t>R05885</t>
  </si>
  <si>
    <t>R04088</t>
  </si>
  <si>
    <t>R08900</t>
  </si>
  <si>
    <t>R08619</t>
  </si>
  <si>
    <t>R02315</t>
  </si>
  <si>
    <t>R06878</t>
  </si>
  <si>
    <t>R00067</t>
  </si>
  <si>
    <t>R02573</t>
  </si>
  <si>
    <t>R01682</t>
  </si>
  <si>
    <t>R00788</t>
  </si>
  <si>
    <t>R03333</t>
  </si>
  <si>
    <t>R05131</t>
  </si>
  <si>
    <t>R08258</t>
  </si>
  <si>
    <t>R04211</t>
  </si>
  <si>
    <t>R06464</t>
  </si>
  <si>
    <t>R00479</t>
  </si>
  <si>
    <t>R02648</t>
  </si>
  <si>
    <t>R06650</t>
  </si>
  <si>
    <t>R01034</t>
  </si>
  <si>
    <t>R02599</t>
  </si>
  <si>
    <t>R05937</t>
  </si>
  <si>
    <t>R07592</t>
  </si>
  <si>
    <t>R04695</t>
  </si>
  <si>
    <t>R00345</t>
  </si>
  <si>
    <t>R01872</t>
  </si>
  <si>
    <t>R07708</t>
  </si>
  <si>
    <t>R07768</t>
  </si>
  <si>
    <t>R09746</t>
  </si>
  <si>
    <t>R02889</t>
  </si>
  <si>
    <t>R09330</t>
  </si>
  <si>
    <t>R08461</t>
  </si>
  <si>
    <t>R09151</t>
  </si>
  <si>
    <t>R04017</t>
  </si>
  <si>
    <t>R05004</t>
  </si>
  <si>
    <t>R09296</t>
  </si>
  <si>
    <t>R06164</t>
  </si>
  <si>
    <t>R07266</t>
  </si>
  <si>
    <t>R08690</t>
  </si>
  <si>
    <t>R06673</t>
  </si>
  <si>
    <t>R04376</t>
  </si>
  <si>
    <t>R09699</t>
  </si>
  <si>
    <t>R02882</t>
  </si>
  <si>
    <t>R01678</t>
  </si>
  <si>
    <t>R04448</t>
  </si>
  <si>
    <t>R07367</t>
  </si>
  <si>
    <t>R06454</t>
  </si>
  <si>
    <t>R07640</t>
  </si>
  <si>
    <t>R00297</t>
  </si>
  <si>
    <t>R04154</t>
  </si>
  <si>
    <t>R08098</t>
  </si>
  <si>
    <t>R00028</t>
  </si>
  <si>
    <t>R04554</t>
  </si>
  <si>
    <t>R06909</t>
  </si>
  <si>
    <t>R07397</t>
  </si>
  <si>
    <t>R03249</t>
  </si>
  <si>
    <t>R07912</t>
  </si>
  <si>
    <t>R02581</t>
  </si>
  <si>
    <t>R05468</t>
  </si>
  <si>
    <t>R01371</t>
  </si>
  <si>
    <t>R07224</t>
  </si>
  <si>
    <t>R09951</t>
  </si>
  <si>
    <t>R04868</t>
  </si>
  <si>
    <t>R00682</t>
  </si>
  <si>
    <t>R03160</t>
  </si>
  <si>
    <t>R02988</t>
  </si>
  <si>
    <t>R01883</t>
  </si>
  <si>
    <t>R03297</t>
  </si>
  <si>
    <t>R03535</t>
  </si>
  <si>
    <t>R03730</t>
  </si>
  <si>
    <t>R01182</t>
  </si>
  <si>
    <t>R01376</t>
  </si>
  <si>
    <t>R08707</t>
  </si>
  <si>
    <t>R04705</t>
  </si>
  <si>
    <t>R00627</t>
  </si>
  <si>
    <t>R02113</t>
  </si>
  <si>
    <t>R06004</t>
  </si>
  <si>
    <t>R05936</t>
  </si>
  <si>
    <t>R06769</t>
  </si>
  <si>
    <t>R06424</t>
  </si>
  <si>
    <t>R04181</t>
  </si>
  <si>
    <t>R07218</t>
  </si>
  <si>
    <t>R04303</t>
  </si>
  <si>
    <t>R02888</t>
  </si>
  <si>
    <t>R04555</t>
  </si>
  <si>
    <t>R00685</t>
  </si>
  <si>
    <t>R07449</t>
  </si>
  <si>
    <t>R09011</t>
  </si>
  <si>
    <t>R01367</t>
  </si>
  <si>
    <t>R03917</t>
  </si>
  <si>
    <t>R09178</t>
  </si>
  <si>
    <t>R06018</t>
  </si>
  <si>
    <t>R02301</t>
  </si>
  <si>
    <t>R02939</t>
  </si>
  <si>
    <t>R08794</t>
  </si>
  <si>
    <t>R01980</t>
  </si>
  <si>
    <t>R06097</t>
  </si>
  <si>
    <t>R04478</t>
  </si>
  <si>
    <t>R04717</t>
  </si>
  <si>
    <t>R09712</t>
  </si>
  <si>
    <t>R02281</t>
  </si>
  <si>
    <t>R04583</t>
  </si>
  <si>
    <t>R04285</t>
  </si>
  <si>
    <t>R06890</t>
  </si>
  <si>
    <t>R04131</t>
  </si>
  <si>
    <t>R01785</t>
  </si>
  <si>
    <t>R03183</t>
  </si>
  <si>
    <t>R00495</t>
  </si>
  <si>
    <t>R07896</t>
  </si>
  <si>
    <t>R02861</t>
  </si>
  <si>
    <t>R06245</t>
  </si>
  <si>
    <t>R04042</t>
  </si>
  <si>
    <t>R07417</t>
  </si>
  <si>
    <t>R02898</t>
  </si>
  <si>
    <t>R00367</t>
  </si>
  <si>
    <t>R00850</t>
  </si>
  <si>
    <t>R05363</t>
  </si>
  <si>
    <t>R09919</t>
  </si>
  <si>
    <t>R09758</t>
  </si>
  <si>
    <t>R02654</t>
  </si>
  <si>
    <t>R01542</t>
  </si>
  <si>
    <t>R04304</t>
  </si>
  <si>
    <t>R09005</t>
  </si>
  <si>
    <t>R00323</t>
  </si>
  <si>
    <t>R02032</t>
  </si>
  <si>
    <t>R00814</t>
  </si>
  <si>
    <t>R07816</t>
  </si>
  <si>
    <t>R09517</t>
  </si>
  <si>
    <t>R09337</t>
  </si>
  <si>
    <t>R02227</t>
  </si>
  <si>
    <t>R05765</t>
  </si>
  <si>
    <t>R08407</t>
  </si>
  <si>
    <t>R03262</t>
  </si>
  <si>
    <t>R04339</t>
  </si>
  <si>
    <t>R01451</t>
  </si>
  <si>
    <t>R04230</t>
  </si>
  <si>
    <t>R03863</t>
  </si>
  <si>
    <t>R06313</t>
  </si>
  <si>
    <t>R07112</t>
  </si>
  <si>
    <t>R07357</t>
  </si>
  <si>
    <t>R05054</t>
  </si>
  <si>
    <t>R08288</t>
  </si>
  <si>
    <t>R06430</t>
  </si>
  <si>
    <t>R06838</t>
  </si>
  <si>
    <t>R04640</t>
  </si>
  <si>
    <t>R03000</t>
  </si>
  <si>
    <t>R09165</t>
  </si>
  <si>
    <t>R01232</t>
  </si>
  <si>
    <t>R01452</t>
  </si>
  <si>
    <t>R04594</t>
  </si>
  <si>
    <t>R09789</t>
  </si>
  <si>
    <t>R08665</t>
  </si>
  <si>
    <t>R05782</t>
  </si>
  <si>
    <t>R00839</t>
  </si>
  <si>
    <t>R04939</t>
  </si>
  <si>
    <t>R07653</t>
  </si>
  <si>
    <t>R08636</t>
  </si>
  <si>
    <t>R09406</t>
  </si>
  <si>
    <t>R03088</t>
  </si>
  <si>
    <t>R08779</t>
  </si>
  <si>
    <t>R01715</t>
  </si>
  <si>
    <t>R04271</t>
  </si>
  <si>
    <t>R00340</t>
  </si>
  <si>
    <t>R07501</t>
  </si>
  <si>
    <t>R06773</t>
  </si>
  <si>
    <t>R05291</t>
  </si>
  <si>
    <t>R08277</t>
  </si>
  <si>
    <t>R08027</t>
  </si>
  <si>
    <t>R03366</t>
  </si>
  <si>
    <t>R02671</t>
  </si>
  <si>
    <t>R03590</t>
  </si>
  <si>
    <t>R00035</t>
  </si>
  <si>
    <t>R00029</t>
  </si>
  <si>
    <t>R07235</t>
  </si>
  <si>
    <t>R07745</t>
  </si>
  <si>
    <t>R02171</t>
  </si>
  <si>
    <t>R05314</t>
  </si>
  <si>
    <t>R00890</t>
  </si>
  <si>
    <t>R06713</t>
  </si>
  <si>
    <t>R03323</t>
  </si>
  <si>
    <t>R09538</t>
  </si>
  <si>
    <t>R03515</t>
  </si>
  <si>
    <t>R04693</t>
  </si>
  <si>
    <t>R08480</t>
  </si>
  <si>
    <t>R03734</t>
  </si>
  <si>
    <t>R01655</t>
  </si>
  <si>
    <t>R05327</t>
  </si>
  <si>
    <t>R08761</t>
  </si>
  <si>
    <t>R05265</t>
  </si>
  <si>
    <t>R01591</t>
  </si>
  <si>
    <t>R08115</t>
  </si>
  <si>
    <t>R03257</t>
  </si>
  <si>
    <t>R09099</t>
  </si>
  <si>
    <t>R02182</t>
  </si>
  <si>
    <t>R09030</t>
  </si>
  <si>
    <t>R08893</t>
  </si>
  <si>
    <t>R07013</t>
  </si>
  <si>
    <t>R06074</t>
  </si>
  <si>
    <t>R01210</t>
  </si>
  <si>
    <t>R00422</t>
  </si>
  <si>
    <t>R08876</t>
  </si>
  <si>
    <t>R01159</t>
  </si>
  <si>
    <t>R02307</t>
  </si>
  <si>
    <t>R00274</t>
  </si>
  <si>
    <t>R00172</t>
  </si>
  <si>
    <t>R03957</t>
  </si>
  <si>
    <t>R05021</t>
  </si>
  <si>
    <t>R03189</t>
  </si>
  <si>
    <t>R01726</t>
  </si>
  <si>
    <t>R07924</t>
  </si>
  <si>
    <t>R01565</t>
  </si>
  <si>
    <t>R01783</t>
  </si>
  <si>
    <t>R09487</t>
  </si>
  <si>
    <t>R04610</t>
  </si>
  <si>
    <t>R00905</t>
  </si>
  <si>
    <t>R06113</t>
  </si>
  <si>
    <t>R09816</t>
  </si>
  <si>
    <t>R05289</t>
  </si>
  <si>
    <t>R01548</t>
  </si>
  <si>
    <t>R02081</t>
  </si>
  <si>
    <t>R06609</t>
  </si>
  <si>
    <t>R05418</t>
  </si>
  <si>
    <t>R06791</t>
  </si>
  <si>
    <t>R03821</t>
  </si>
  <si>
    <t>R02647</t>
  </si>
  <si>
    <t>R09634</t>
  </si>
  <si>
    <t>R05275</t>
  </si>
  <si>
    <t>R07426</t>
  </si>
  <si>
    <t>R07236</t>
  </si>
  <si>
    <t>R08113</t>
  </si>
  <si>
    <t>R02156</t>
  </si>
  <si>
    <t>R03716</t>
  </si>
  <si>
    <t>R04058</t>
  </si>
  <si>
    <t>R08669</t>
  </si>
  <si>
    <t>R03103</t>
  </si>
  <si>
    <t>R00559</t>
  </si>
  <si>
    <t>R04763</t>
  </si>
  <si>
    <t>R05988</t>
  </si>
  <si>
    <t>R01437</t>
  </si>
  <si>
    <t>R00508</t>
  </si>
  <si>
    <t>R01870</t>
  </si>
  <si>
    <t>R00756</t>
  </si>
  <si>
    <t>R04051</t>
  </si>
  <si>
    <t>R08266</t>
  </si>
  <si>
    <t>R03837</t>
  </si>
  <si>
    <t>R04387</t>
  </si>
  <si>
    <t>R02119</t>
  </si>
  <si>
    <t>R06365</t>
  </si>
  <si>
    <t>R00502</t>
  </si>
  <si>
    <t>R06476</t>
  </si>
  <si>
    <t>R06152</t>
  </si>
  <si>
    <t>R01540</t>
  </si>
  <si>
    <t>R06667</t>
  </si>
  <si>
    <t>R01212</t>
  </si>
  <si>
    <t>R09264</t>
  </si>
  <si>
    <t>R00673</t>
  </si>
  <si>
    <t>R03378</t>
  </si>
  <si>
    <t>R08920</t>
  </si>
  <si>
    <t>R01465</t>
  </si>
  <si>
    <t>R01193</t>
  </si>
  <si>
    <t>R01873</t>
  </si>
  <si>
    <t>R03591</t>
  </si>
  <si>
    <t>R06953</t>
  </si>
  <si>
    <t>R00506</t>
  </si>
  <si>
    <t>R08564</t>
  </si>
  <si>
    <t>R06926</t>
  </si>
  <si>
    <t>R06002</t>
  </si>
  <si>
    <t>R01774</t>
  </si>
  <si>
    <t>R05072</t>
  </si>
  <si>
    <t>R00798</t>
  </si>
  <si>
    <t>R07361</t>
  </si>
  <si>
    <t>R07304</t>
  </si>
  <si>
    <t>R09461</t>
  </si>
  <si>
    <t>R08873</t>
  </si>
  <si>
    <t>R00747</t>
  </si>
  <si>
    <t>R03570</t>
  </si>
  <si>
    <t>R00791</t>
  </si>
  <si>
    <t>R09467</t>
  </si>
  <si>
    <t>R02571</t>
  </si>
  <si>
    <t>R07820</t>
  </si>
  <si>
    <t>R04356</t>
  </si>
  <si>
    <t>R02164</t>
  </si>
  <si>
    <t>R06801</t>
  </si>
  <si>
    <t>R06690</t>
  </si>
  <si>
    <t>R00381</t>
  </si>
  <si>
    <t>R08313</t>
  </si>
  <si>
    <t>R01293</t>
  </si>
  <si>
    <t>R01913</t>
  </si>
  <si>
    <t>R00600</t>
  </si>
  <si>
    <t>R03893</t>
  </si>
  <si>
    <t>R04142</t>
  </si>
  <si>
    <t>R01653</t>
  </si>
  <si>
    <t>R05731</t>
  </si>
  <si>
    <t>R01894</t>
  </si>
  <si>
    <t>R01945</t>
  </si>
  <si>
    <t>R03396</t>
  </si>
  <si>
    <t>R05667</t>
  </si>
  <si>
    <t>R09917</t>
  </si>
  <si>
    <t>R00376</t>
  </si>
  <si>
    <t>R01967</t>
  </si>
  <si>
    <t>R03958</t>
  </si>
  <si>
    <t>R07372</t>
  </si>
  <si>
    <t>R04424</t>
  </si>
  <si>
    <t>R07543</t>
  </si>
  <si>
    <t>R05339</t>
  </si>
  <si>
    <t>R01472</t>
  </si>
  <si>
    <t>R03347</t>
  </si>
  <si>
    <t>R09244</t>
  </si>
  <si>
    <t>R02854</t>
  </si>
  <si>
    <t>R09129</t>
  </si>
  <si>
    <t>R09923</t>
  </si>
  <si>
    <t>R07878</t>
  </si>
  <si>
    <t>R04063</t>
  </si>
  <si>
    <t>R05317</t>
  </si>
  <si>
    <t>R05457</t>
  </si>
  <si>
    <t>R03991</t>
  </si>
  <si>
    <t>R01050</t>
  </si>
  <si>
    <t>R06390</t>
  </si>
  <si>
    <t>R07748</t>
  </si>
  <si>
    <t>R08118</t>
  </si>
  <si>
    <t>R02036</t>
  </si>
  <si>
    <t>R04040</t>
  </si>
  <si>
    <t>R05413</t>
  </si>
  <si>
    <t>R09496</t>
  </si>
  <si>
    <t>R01973</t>
  </si>
  <si>
    <t>R06912</t>
  </si>
  <si>
    <t>R02100</t>
  </si>
  <si>
    <t>R01500</t>
  </si>
  <si>
    <t>R00653</t>
  </si>
  <si>
    <t>R00171</t>
  </si>
  <si>
    <t>R00243</t>
  </si>
  <si>
    <t>R06621</t>
  </si>
  <si>
    <t>R04372</t>
  </si>
  <si>
    <t>R07204</t>
  </si>
  <si>
    <t>R02757</t>
  </si>
  <si>
    <t>R07114</t>
  </si>
  <si>
    <t>R05633</t>
  </si>
  <si>
    <t>R02077</t>
  </si>
  <si>
    <t>R04104</t>
  </si>
  <si>
    <t>R09704</t>
  </si>
  <si>
    <t>R06473</t>
  </si>
  <si>
    <t>R05010</t>
  </si>
  <si>
    <t>R05770</t>
  </si>
  <si>
    <t>R05273</t>
  </si>
  <si>
    <t>R06188</t>
  </si>
  <si>
    <t>R04973</t>
  </si>
  <si>
    <t>R09515</t>
  </si>
  <si>
    <t>R09433</t>
  </si>
  <si>
    <t>R05533</t>
  </si>
  <si>
    <t>R04630</t>
  </si>
  <si>
    <t>R08455</t>
  </si>
  <si>
    <t>R04079</t>
  </si>
  <si>
    <t>R00641</t>
  </si>
  <si>
    <t>R01271</t>
  </si>
  <si>
    <t>R02779</t>
  </si>
  <si>
    <t>R01986</t>
  </si>
  <si>
    <t>R01535</t>
  </si>
  <si>
    <t>R00326</t>
  </si>
  <si>
    <t>R02339</t>
  </si>
  <si>
    <t>R03981</t>
  </si>
  <si>
    <t>R07107</t>
  </si>
  <si>
    <t>R02238</t>
  </si>
  <si>
    <t>R07343</t>
  </si>
  <si>
    <t>R09814</t>
  </si>
  <si>
    <t>R04901</t>
  </si>
  <si>
    <t>R00865</t>
  </si>
  <si>
    <t>R07574</t>
  </si>
  <si>
    <t>R05699</t>
  </si>
  <si>
    <t>R05380</t>
  </si>
  <si>
    <t>R06513</t>
  </si>
  <si>
    <t>R09651</t>
  </si>
  <si>
    <t>R06101</t>
  </si>
  <si>
    <t>R09429</t>
  </si>
  <si>
    <t>R07683</t>
  </si>
  <si>
    <t>R02365</t>
  </si>
  <si>
    <t>R03214</t>
  </si>
  <si>
    <t>R00912</t>
  </si>
  <si>
    <t>R09188</t>
  </si>
  <si>
    <t>R07335</t>
  </si>
  <si>
    <t>R06754</t>
  </si>
  <si>
    <t>R08563</t>
  </si>
  <si>
    <t>R06760</t>
  </si>
  <si>
    <t>R06149</t>
  </si>
  <si>
    <t>R09955</t>
  </si>
  <si>
    <t>R00480</t>
  </si>
  <si>
    <t>R00663</t>
  </si>
  <si>
    <t>R09123</t>
  </si>
  <si>
    <t>R08275</t>
  </si>
  <si>
    <t>R02989</t>
  </si>
  <si>
    <t>R01120</t>
  </si>
  <si>
    <t>R02777</t>
  </si>
  <si>
    <t>R07526</t>
  </si>
  <si>
    <t>R05172</t>
  </si>
  <si>
    <t>R05282</t>
  </si>
  <si>
    <t>R04428</t>
  </si>
  <si>
    <t>R08430</t>
  </si>
  <si>
    <t>R02894</t>
  </si>
  <si>
    <t>R03978</t>
  </si>
  <si>
    <t>R06815</t>
  </si>
  <si>
    <t>R06957</t>
  </si>
  <si>
    <t>R06955</t>
  </si>
  <si>
    <t>R07252</t>
  </si>
  <si>
    <t>R03480</t>
  </si>
  <si>
    <t>R04417</t>
  </si>
  <si>
    <t>R07839</t>
  </si>
  <si>
    <t>R09257</t>
  </si>
  <si>
    <t>R05509</t>
  </si>
  <si>
    <t>R09865</t>
  </si>
  <si>
    <t>R08034</t>
  </si>
  <si>
    <t>R04297</t>
  </si>
  <si>
    <t>R05008</t>
  </si>
  <si>
    <t>R02210</t>
  </si>
  <si>
    <t>R07853</t>
  </si>
  <si>
    <t>R09776</t>
  </si>
  <si>
    <t>R07536</t>
  </si>
  <si>
    <t>R00185</t>
  </si>
  <si>
    <t>R06201</t>
  </si>
  <si>
    <t>R08932</t>
  </si>
  <si>
    <t>R04517</t>
  </si>
  <si>
    <t>R02351</t>
  </si>
  <si>
    <t>R00554</t>
  </si>
  <si>
    <t>R01398</t>
  </si>
  <si>
    <t>R01385</t>
  </si>
  <si>
    <t>R05403</t>
  </si>
  <si>
    <t>R00298</t>
  </si>
  <si>
    <t>R00444</t>
  </si>
  <si>
    <t>R08069</t>
  </si>
  <si>
    <t>R02230</t>
  </si>
  <si>
    <t>R02843</t>
  </si>
  <si>
    <t>R02538</t>
  </si>
  <si>
    <t>R09319</t>
  </si>
  <si>
    <t>R06664</t>
  </si>
  <si>
    <t>R03368</t>
  </si>
  <si>
    <t>R04636</t>
  </si>
  <si>
    <t>R02579</t>
  </si>
  <si>
    <t>R01132</t>
  </si>
  <si>
    <t>R04979</t>
  </si>
  <si>
    <t>R00321</t>
  </si>
  <si>
    <t>R04043</t>
  </si>
  <si>
    <t>R04756</t>
  </si>
  <si>
    <t>R09754</t>
  </si>
  <si>
    <t>R00908</t>
  </si>
  <si>
    <t>R03951</t>
  </si>
  <si>
    <t>R04869</t>
  </si>
  <si>
    <t>R06920</t>
  </si>
  <si>
    <t>R05146</t>
  </si>
  <si>
    <t>R06302</t>
  </si>
  <si>
    <t>R08538</t>
  </si>
  <si>
    <t>R00927</t>
  </si>
  <si>
    <t>R07464</t>
  </si>
  <si>
    <t>R00016</t>
  </si>
  <si>
    <t>R00144</t>
  </si>
  <si>
    <t>R02364</t>
  </si>
  <si>
    <t>R00130</t>
  </si>
  <si>
    <t>R01162</t>
  </si>
  <si>
    <t>R06072</t>
  </si>
  <si>
    <t>R04819</t>
  </si>
  <si>
    <t>R05211</t>
  </si>
  <si>
    <t>R04902</t>
  </si>
  <si>
    <t>R01877</t>
  </si>
  <si>
    <t>R08482</t>
  </si>
  <si>
    <t>R07661</t>
  </si>
  <si>
    <t>R01183</t>
  </si>
  <si>
    <t>R09596</t>
  </si>
  <si>
    <t>R01171</t>
  </si>
  <si>
    <t>R02183</t>
  </si>
  <si>
    <t>R03372</t>
  </si>
  <si>
    <t>R08247</t>
  </si>
  <si>
    <t>R04935</t>
  </si>
  <si>
    <t>R07460</t>
  </si>
  <si>
    <t>R06576</t>
  </si>
  <si>
    <t>R05028</t>
  </si>
  <si>
    <t>R07627</t>
  </si>
  <si>
    <t>R05815</t>
  </si>
  <si>
    <t>R03122</t>
  </si>
  <si>
    <t>R00388</t>
  </si>
  <si>
    <t>R09096</t>
  </si>
  <si>
    <t>R01033</t>
  </si>
  <si>
    <t>R08403</t>
  </si>
  <si>
    <t>R08937</t>
  </si>
  <si>
    <t>R00932</t>
  </si>
  <si>
    <t>R04020</t>
  </si>
  <si>
    <t>R00692</t>
  </si>
  <si>
    <t>R07173</t>
  </si>
  <si>
    <t>R00830</t>
  </si>
  <si>
    <t>R03499</t>
  </si>
  <si>
    <t>R02082</t>
  </si>
  <si>
    <t>R09051</t>
  </si>
  <si>
    <t>R09584</t>
  </si>
  <si>
    <t>R00045</t>
  </si>
  <si>
    <t>R03940</t>
  </si>
  <si>
    <t>R05441</t>
  </si>
  <si>
    <t>R04752</t>
  </si>
  <si>
    <t>R04320</t>
  </si>
  <si>
    <t>R02966</t>
  </si>
  <si>
    <t>R03970</t>
  </si>
  <si>
    <t>R01188</t>
  </si>
  <si>
    <t>R00285</t>
  </si>
  <si>
    <t>R09012</t>
  </si>
  <si>
    <t>R04160</t>
  </si>
  <si>
    <t>R03093</t>
  </si>
  <si>
    <t>R04557</t>
  </si>
  <si>
    <t>R04324</t>
  </si>
  <si>
    <t>R05863</t>
  </si>
  <si>
    <t>R05507</t>
  </si>
  <si>
    <t>R03365</t>
  </si>
  <si>
    <t>R03196</t>
  </si>
  <si>
    <t>R08973</t>
  </si>
  <si>
    <t>R00970</t>
  </si>
  <si>
    <t>R09641</t>
  </si>
  <si>
    <t>R06672</t>
  </si>
  <si>
    <t>R05820</t>
  </si>
  <si>
    <t>R02852</t>
  </si>
  <si>
    <t>R05359</t>
  </si>
  <si>
    <t>R06351</t>
  </si>
  <si>
    <t>R09004</t>
  </si>
  <si>
    <t>R08064</t>
  </si>
  <si>
    <t>R04472</t>
  </si>
  <si>
    <t>R07308</t>
  </si>
  <si>
    <t>R04349</t>
  </si>
  <si>
    <t>R08159</t>
  </si>
  <si>
    <t>R03627</t>
  </si>
  <si>
    <t>R01790</t>
  </si>
  <si>
    <t>R08422</t>
  </si>
  <si>
    <t>R02060</t>
  </si>
  <si>
    <t>R04881</t>
  </si>
  <si>
    <t>R04014</t>
  </si>
  <si>
    <t>R01903</t>
  </si>
  <si>
    <t>R05764</t>
  </si>
  <si>
    <t>R07153</t>
  </si>
  <si>
    <t>R06604</t>
  </si>
  <si>
    <t>R00431</t>
  </si>
  <si>
    <t>R05290</t>
  </si>
  <si>
    <t>R06921</t>
  </si>
  <si>
    <t>R08301</t>
  </si>
  <si>
    <t>R07416</t>
  </si>
  <si>
    <t>R01554</t>
  </si>
  <si>
    <t>R00241</t>
  </si>
  <si>
    <t>R00784</t>
  </si>
  <si>
    <t>R03067</t>
  </si>
  <si>
    <t>R00978</t>
  </si>
  <si>
    <t>R02942</t>
  </si>
  <si>
    <t>R05564</t>
  </si>
  <si>
    <t>R04885</t>
  </si>
  <si>
    <t>R01621</t>
  </si>
  <si>
    <t>R02147</t>
  </si>
  <si>
    <t>R02096</t>
  </si>
  <si>
    <t>R09297</t>
  </si>
  <si>
    <t>R05428</t>
  </si>
  <si>
    <t>R01358</t>
  </si>
  <si>
    <t>R08334</t>
  </si>
  <si>
    <t>R07531</t>
  </si>
  <si>
    <t>R06226</t>
  </si>
  <si>
    <t>R08905</t>
  </si>
  <si>
    <t>R05630</t>
  </si>
  <si>
    <t>R01610</t>
  </si>
  <si>
    <t>R03097</t>
  </si>
  <si>
    <t>R08549</t>
  </si>
  <si>
    <t>R02416</t>
  </si>
  <si>
    <t>R02018</t>
  </si>
  <si>
    <t>R04126</t>
  </si>
  <si>
    <t>R09950</t>
  </si>
  <si>
    <t>R03247</t>
  </si>
  <si>
    <t>R00125</t>
  </si>
  <si>
    <t>R08680</t>
  </si>
  <si>
    <t>R05493</t>
  </si>
  <si>
    <t>R07707</t>
  </si>
  <si>
    <t>R09299</t>
  </si>
  <si>
    <t>R03342</t>
  </si>
  <si>
    <t>R00599</t>
  </si>
  <si>
    <t>R02124</t>
  </si>
  <si>
    <t>R07332</t>
  </si>
  <si>
    <t>R07282</t>
  </si>
  <si>
    <t>R09807</t>
  </si>
  <si>
    <t>R02198</t>
  </si>
  <si>
    <t>R04052</t>
  </si>
  <si>
    <t>R06264</t>
  </si>
  <si>
    <t>R07318</t>
  </si>
  <si>
    <t>R00726</t>
  </si>
  <si>
    <t>R05101</t>
  </si>
  <si>
    <t>R00979</t>
  </si>
  <si>
    <t>R00809</t>
  </si>
  <si>
    <t>R08490</t>
  </si>
  <si>
    <t>R01476</t>
  </si>
  <si>
    <t>R09177</t>
  </si>
  <si>
    <t>R09535</t>
  </si>
  <si>
    <t>R06642</t>
  </si>
  <si>
    <t>R05071</t>
  </si>
  <si>
    <t>R01236</t>
  </si>
  <si>
    <t>R01226</t>
  </si>
  <si>
    <t>R01765</t>
  </si>
  <si>
    <t>R06486</t>
  </si>
  <si>
    <t>R05480</t>
  </si>
  <si>
    <t>R05263</t>
  </si>
  <si>
    <t>R04851</t>
  </si>
  <si>
    <t>R03218</t>
  </si>
  <si>
    <t>R00288</t>
  </si>
  <si>
    <t>R02967</t>
  </si>
  <si>
    <t>R03165</t>
  </si>
  <si>
    <t>R06209</t>
  </si>
  <si>
    <t>R09027</t>
  </si>
  <si>
    <t>R01658</t>
  </si>
  <si>
    <t>R01976</t>
  </si>
  <si>
    <t>R02398</t>
  </si>
  <si>
    <t>R02711</t>
  </si>
  <si>
    <t>R09723</t>
  </si>
  <si>
    <t>R06259</t>
  </si>
  <si>
    <t>R00658</t>
  </si>
  <si>
    <t>R03302</t>
  </si>
  <si>
    <t>R06042</t>
  </si>
  <si>
    <t>R06221</t>
  </si>
  <si>
    <t>R07743</t>
  </si>
  <si>
    <t>R04199</t>
  </si>
  <si>
    <t>R02419</t>
  </si>
  <si>
    <t>R08688</t>
  </si>
  <si>
    <t>R08460</t>
  </si>
  <si>
    <t>R00962</t>
  </si>
  <si>
    <t>R01581</t>
  </si>
  <si>
    <t>R08232</t>
  </si>
  <si>
    <t>R02207</t>
  </si>
  <si>
    <t>R04232</t>
  </si>
  <si>
    <t>R00758</t>
  </si>
  <si>
    <t>R02285</t>
  </si>
  <si>
    <t>R06888</t>
  </si>
  <si>
    <t>R04828</t>
  </si>
  <si>
    <t>R05655</t>
  </si>
  <si>
    <t>R00808</t>
  </si>
  <si>
    <t>R06132</t>
  </si>
  <si>
    <t>R07970</t>
  </si>
  <si>
    <t>R01957</t>
  </si>
  <si>
    <t>R02446</t>
  </si>
  <si>
    <t>R06077</t>
  </si>
  <si>
    <t>R08306</t>
  </si>
  <si>
    <t>R02403</t>
  </si>
  <si>
    <t>R01074</t>
  </si>
  <si>
    <t>R09071</t>
  </si>
  <si>
    <t>R08642</t>
  </si>
  <si>
    <t>R02092</t>
  </si>
  <si>
    <t>R04528</t>
  </si>
  <si>
    <t>R07441</t>
  </si>
  <si>
    <t>R07022</t>
  </si>
  <si>
    <t>R07665</t>
  </si>
  <si>
    <t>R06271</t>
  </si>
  <si>
    <t>R09241</t>
  </si>
  <si>
    <t>R06786</t>
  </si>
  <si>
    <t>R05492</t>
  </si>
  <si>
    <t>R04652</t>
  </si>
  <si>
    <t>R06108</t>
  </si>
  <si>
    <t>R01486</t>
  </si>
  <si>
    <t>R07855</t>
  </si>
  <si>
    <t>R01412</t>
  </si>
  <si>
    <t>R05559</t>
  </si>
  <si>
    <t>R00710</t>
  </si>
  <si>
    <t>R05093</t>
  </si>
  <si>
    <t>R03604</t>
  </si>
  <si>
    <t>R09498</t>
  </si>
  <si>
    <t>R08981</t>
  </si>
  <si>
    <t>R04102</t>
  </si>
  <si>
    <t>R02723</t>
  </si>
  <si>
    <t>R09501</t>
  </si>
  <si>
    <t>R01269</t>
  </si>
  <si>
    <t>R05652</t>
  </si>
  <si>
    <t>R00269</t>
  </si>
  <si>
    <t>R03581</t>
  </si>
  <si>
    <t>R04751</t>
  </si>
  <si>
    <t>R08125</t>
  </si>
  <si>
    <t>R05334</t>
  </si>
  <si>
    <t>R06825</t>
  </si>
  <si>
    <t>R02822</t>
  </si>
  <si>
    <t>R05624</t>
  </si>
  <si>
    <t>R00590</t>
  </si>
  <si>
    <t>R06413</t>
  </si>
  <si>
    <t>R05437</t>
  </si>
  <si>
    <t>R06886</t>
  </si>
  <si>
    <t>R08579</t>
  </si>
  <si>
    <t>R08086</t>
  </si>
  <si>
    <t>R05650</t>
  </si>
  <si>
    <t>R06519</t>
  </si>
  <si>
    <t>R02029</t>
  </si>
  <si>
    <t>R07047</t>
  </si>
  <si>
    <t>R00678</t>
  </si>
  <si>
    <t>R05958</t>
  </si>
  <si>
    <t>R01233</t>
  </si>
  <si>
    <t>R09085</t>
  </si>
  <si>
    <t>R09851</t>
  </si>
  <si>
    <t>R05639</t>
  </si>
  <si>
    <t>R02433</t>
  </si>
  <si>
    <t>R06536</t>
  </si>
  <si>
    <t>R06329</t>
  </si>
  <si>
    <t>R06244</t>
  </si>
  <si>
    <t>R00897</t>
  </si>
  <si>
    <t>R01612</t>
  </si>
  <si>
    <t>R06697</t>
  </si>
  <si>
    <t>R05703</t>
  </si>
  <si>
    <t>R07704</t>
  </si>
  <si>
    <t>R03807</t>
  </si>
  <si>
    <t>R08440</t>
  </si>
  <si>
    <t>R05732</t>
  </si>
  <si>
    <t>R04702</t>
  </si>
  <si>
    <t>R03962</t>
  </si>
  <si>
    <t>R05604</t>
  </si>
  <si>
    <t>R00891</t>
  </si>
  <si>
    <t>R06594</t>
  </si>
  <si>
    <t>R07935</t>
  </si>
  <si>
    <t>R09938</t>
  </si>
  <si>
    <t>R06177</t>
  </si>
  <si>
    <t>R05269</t>
  </si>
  <si>
    <t>R07163</t>
  </si>
  <si>
    <t>R09511</t>
  </si>
  <si>
    <t>R02800</t>
  </si>
  <si>
    <t>R00585</t>
  </si>
  <si>
    <t>R03269</t>
  </si>
  <si>
    <t>R03933</t>
  </si>
  <si>
    <t>R01261</t>
  </si>
  <si>
    <t>R06142</t>
  </si>
  <si>
    <t>R00311</t>
  </si>
  <si>
    <t>R08043</t>
  </si>
  <si>
    <t>R06860</t>
  </si>
  <si>
    <t>R06422</t>
  </si>
  <si>
    <t>R06084</t>
  </si>
  <si>
    <t>R04669</t>
  </si>
  <si>
    <t>R04299</t>
  </si>
  <si>
    <t>R03784</t>
  </si>
  <si>
    <t>R01009</t>
  </si>
  <si>
    <t>R08483</t>
  </si>
  <si>
    <t>R02186</t>
  </si>
  <si>
    <t>R03624</t>
  </si>
  <si>
    <t>R07928</t>
  </si>
  <si>
    <t>R09819</t>
  </si>
  <si>
    <t>R09132</t>
  </si>
  <si>
    <t>R07953</t>
  </si>
  <si>
    <t>R04835</t>
  </si>
  <si>
    <t>R06178</t>
  </si>
  <si>
    <t>R04757</t>
  </si>
  <si>
    <t>R05247</t>
  </si>
  <si>
    <t>R00091</t>
  </si>
  <si>
    <t>R06179</t>
  </si>
  <si>
    <t>R06638</t>
  </si>
  <si>
    <t>R07808</t>
  </si>
  <si>
    <t>R05791</t>
  </si>
  <si>
    <t>R08162</t>
  </si>
  <si>
    <t>R02118</t>
  </si>
  <si>
    <t>R06659</t>
  </si>
  <si>
    <t>R00984</t>
  </si>
  <si>
    <t>R07189</t>
  </si>
  <si>
    <t>R08396</t>
  </si>
  <si>
    <t>R03215</t>
  </si>
  <si>
    <t>R08953</t>
  </si>
  <si>
    <t>R07530</t>
  </si>
  <si>
    <t>R06718</t>
  </si>
  <si>
    <t>R07270</t>
  </si>
  <si>
    <t>R04245</t>
  </si>
  <si>
    <t>R08290</t>
  </si>
  <si>
    <t>R04766</t>
  </si>
  <si>
    <t>R01602</t>
  </si>
  <si>
    <t>R09740</t>
  </si>
  <si>
    <t>R00129</t>
  </si>
  <si>
    <t>R06085</t>
  </si>
  <si>
    <t>R01712</t>
  </si>
  <si>
    <t>R08116</t>
  </si>
  <si>
    <t>R04236</t>
  </si>
  <si>
    <t>R08511</t>
  </si>
  <si>
    <t>R05621</t>
  </si>
  <si>
    <t>R08557</t>
  </si>
  <si>
    <t>R01187</t>
  </si>
  <si>
    <t>R06222</t>
  </si>
  <si>
    <t>R09941</t>
  </si>
  <si>
    <t>R01978</t>
  </si>
  <si>
    <t>R04248</t>
  </si>
  <si>
    <t>R07921</t>
  </si>
  <si>
    <t>R00916</t>
  </si>
  <si>
    <t>R05642</t>
  </si>
  <si>
    <t>R03050</t>
  </si>
  <si>
    <t>R09666</t>
  </si>
  <si>
    <t>R08253</t>
  </si>
  <si>
    <t>R01399</t>
  </si>
  <si>
    <t>R03359</t>
  </si>
  <si>
    <t>R00184</t>
  </si>
  <si>
    <t>R09347</t>
  </si>
  <si>
    <t>R06333</t>
  </si>
  <si>
    <t>R06384</t>
  </si>
  <si>
    <t>R09081</t>
  </si>
  <si>
    <t>R04568</t>
  </si>
  <si>
    <t>R08245</t>
  </si>
  <si>
    <t>R02657</t>
  </si>
  <si>
    <t>R08438</t>
  </si>
  <si>
    <t>R07087</t>
  </si>
  <si>
    <t>R04993</t>
  </si>
  <si>
    <t>R04892</t>
  </si>
  <si>
    <t>R08356</t>
  </si>
  <si>
    <t>R08238</t>
  </si>
  <si>
    <t>R03177</t>
  </si>
  <si>
    <t>R08014</t>
  </si>
  <si>
    <t>R05182</t>
  </si>
  <si>
    <t>R07580</t>
  </si>
  <si>
    <t>R03290</t>
  </si>
  <si>
    <t>R08862</t>
  </si>
  <si>
    <t>R05841</t>
  </si>
  <si>
    <t>R07117</t>
  </si>
  <si>
    <t>R04070</t>
  </si>
  <si>
    <t>R08122</t>
  </si>
  <si>
    <t>R09224</t>
  </si>
  <si>
    <t>R00273</t>
  </si>
  <si>
    <t>R02043</t>
  </si>
  <si>
    <t>R04764</t>
  </si>
  <si>
    <t>R06863</t>
  </si>
  <si>
    <t>R05383</t>
  </si>
  <si>
    <t>R05467</t>
  </si>
  <si>
    <t>R06001</t>
  </si>
  <si>
    <t>R07048</t>
  </si>
  <si>
    <t>R08691</t>
  </si>
  <si>
    <t>R06903</t>
  </si>
  <si>
    <t>R04323</t>
  </si>
  <si>
    <t>R07177</t>
  </si>
  <si>
    <t>R08000</t>
  </si>
  <si>
    <t>R07895</t>
  </si>
  <si>
    <t>R05709</t>
  </si>
  <si>
    <t>R04710</t>
  </si>
  <si>
    <t>R05854</t>
  </si>
  <si>
    <t>R08284</t>
  </si>
  <si>
    <t>R08629</t>
  </si>
  <si>
    <t>R03479</t>
  </si>
  <si>
    <t>R08507</t>
  </si>
  <si>
    <t>R03925</t>
  </si>
  <si>
    <t>R01749</t>
  </si>
  <si>
    <t>R00733</t>
  </si>
  <si>
    <t>R02554</t>
  </si>
  <si>
    <t>R05115</t>
  </si>
  <si>
    <t>R02663</t>
  </si>
  <si>
    <t>R06608</t>
  </si>
  <si>
    <t>R07842</t>
  </si>
  <si>
    <t>R03114</t>
  </si>
  <si>
    <t>R03304</t>
  </si>
  <si>
    <t>R01345</t>
  </si>
  <si>
    <t>R01691</t>
  </si>
  <si>
    <t>R05049</t>
  </si>
  <si>
    <t>R05358</t>
  </si>
  <si>
    <t>R03309</t>
  </si>
  <si>
    <t>R01505</t>
  </si>
  <si>
    <t>R01807</t>
  </si>
  <si>
    <t>R06453</t>
  </si>
  <si>
    <t>R03792</t>
  </si>
  <si>
    <t>R08030</t>
  </si>
  <si>
    <t>R05818</t>
  </si>
  <si>
    <t>R07504</t>
  </si>
  <si>
    <t>R01849</t>
  </si>
  <si>
    <t>R04513</t>
  </si>
  <si>
    <t>R02432</t>
  </si>
  <si>
    <t>R04661</t>
  </si>
  <si>
    <t>R07038</t>
  </si>
  <si>
    <t>R05776</t>
  </si>
  <si>
    <t>R08896</t>
  </si>
  <si>
    <t>R05724</t>
  </si>
  <si>
    <t>R05448</t>
  </si>
  <si>
    <t>R01118</t>
  </si>
  <si>
    <t>R01757</t>
  </si>
  <si>
    <t>R00498</t>
  </si>
  <si>
    <t>R05357</t>
  </si>
  <si>
    <t>R00871</t>
  </si>
  <si>
    <t>R03358</t>
  </si>
  <si>
    <t>R00913</t>
  </si>
  <si>
    <t>R00722</t>
  </si>
  <si>
    <t>R02806</t>
  </si>
  <si>
    <t>R09239</t>
  </si>
  <si>
    <t>R00887</t>
  </si>
  <si>
    <t>R09738</t>
  </si>
  <si>
    <t>R06811</t>
  </si>
  <si>
    <t>R07413</t>
  </si>
  <si>
    <t>R01521</t>
  </si>
  <si>
    <t>R02747</t>
  </si>
  <si>
    <t>R07196</t>
  </si>
  <si>
    <t>R00315</t>
  </si>
  <si>
    <t>R01800</t>
  </si>
  <si>
    <t>R08591</t>
  </si>
  <si>
    <t>R03130</t>
  </si>
  <si>
    <t>R07090</t>
  </si>
  <si>
    <t>R03969</t>
  </si>
  <si>
    <t>R05938</t>
  </si>
  <si>
    <t>R05704</t>
  </si>
  <si>
    <t>R01974</t>
  </si>
  <si>
    <t>R00337</t>
  </si>
  <si>
    <t>R02765</t>
  </si>
  <si>
    <t>R07909</t>
  </si>
  <si>
    <t>R00276</t>
  </si>
  <si>
    <t>R02986</t>
  </si>
  <si>
    <t>R05840</t>
  </si>
  <si>
    <t>R07136</t>
  </si>
  <si>
    <t>R03478</t>
  </si>
  <si>
    <t>R05419</t>
  </si>
  <si>
    <t>R03559</t>
  </si>
  <si>
    <t>R02810</t>
  </si>
  <si>
    <t>R09255</t>
  </si>
  <si>
    <t>R04862</t>
  </si>
  <si>
    <t>R09025</t>
  </si>
  <si>
    <t>R03417</t>
  </si>
  <si>
    <t>R00308</t>
  </si>
  <si>
    <t>R03909</t>
  </si>
  <si>
    <t>R00349</t>
  </si>
  <si>
    <t>R00827</t>
  </si>
  <si>
    <t>R09646</t>
  </si>
  <si>
    <t>R04483</t>
  </si>
  <si>
    <t>R03683</t>
  </si>
  <si>
    <t>R08517</t>
  </si>
  <si>
    <t>R00072</t>
  </si>
  <si>
    <t>R05698</t>
  </si>
  <si>
    <t>R09477</t>
  </si>
  <si>
    <t>R09141</t>
  </si>
  <si>
    <t>R08300</t>
  </si>
  <si>
    <t>R01667</t>
  </si>
  <si>
    <t>R07466</t>
  </si>
  <si>
    <t>R01446</t>
  </si>
  <si>
    <t>R05408</t>
  </si>
  <si>
    <t>R05813</t>
  </si>
  <si>
    <t>R01696</t>
  </si>
  <si>
    <t>R02893</t>
  </si>
  <si>
    <t>R03204</t>
  </si>
  <si>
    <t>R04406</t>
  </si>
  <si>
    <t>R01631</t>
  </si>
  <si>
    <t>R07717</t>
  </si>
  <si>
    <t>R01882</t>
  </si>
  <si>
    <t>R05113</t>
  </si>
  <si>
    <t>R05075</t>
  </si>
  <si>
    <t>R09954</t>
  </si>
  <si>
    <t>R06736</t>
  </si>
  <si>
    <t>R00849</t>
  </si>
  <si>
    <t>R06203</t>
  </si>
  <si>
    <t>R06070</t>
  </si>
  <si>
    <t>R02878</t>
  </si>
  <si>
    <t>R00187</t>
  </si>
  <si>
    <t>R03780</t>
  </si>
  <si>
    <t>R01831</t>
  </si>
  <si>
    <t>R09383</t>
  </si>
  <si>
    <t>R06598</t>
  </si>
  <si>
    <t>R01235</t>
  </si>
  <si>
    <t>R06176</t>
  </si>
  <si>
    <t>R03916</t>
  </si>
  <si>
    <t>R00447</t>
  </si>
  <si>
    <t>R07672</t>
  </si>
  <si>
    <t>R07873</t>
  </si>
  <si>
    <t>R02441</t>
  </si>
  <si>
    <t>R03104</t>
  </si>
  <si>
    <t>R08720</t>
  </si>
  <si>
    <t>R07018</t>
  </si>
  <si>
    <t>R05844</t>
  </si>
  <si>
    <t>R01295</t>
  </si>
  <si>
    <t>R09157</t>
  </si>
  <si>
    <t>R05068</t>
  </si>
  <si>
    <t>R03443</t>
  </si>
  <si>
    <t>R09459</t>
  </si>
  <si>
    <t>R06315</t>
  </si>
  <si>
    <t>R00777</t>
  </si>
  <si>
    <t>R09862</t>
  </si>
  <si>
    <t>R02154</t>
  </si>
  <si>
    <t>R08376</t>
  </si>
  <si>
    <t>R09637</t>
  </si>
  <si>
    <t>R09207</t>
  </si>
  <si>
    <t>R07261</t>
  </si>
  <si>
    <t>R08562</t>
  </si>
  <si>
    <t>R03184</t>
  </si>
  <si>
    <t>R07019</t>
  </si>
  <si>
    <t>R03200</t>
  </si>
  <si>
    <t>R07258</t>
  </si>
  <si>
    <t>R01290</t>
  </si>
  <si>
    <t>R04582</t>
  </si>
  <si>
    <t>R06408</t>
  </si>
  <si>
    <t>R09076</t>
  </si>
  <si>
    <t>R07387</t>
  </si>
  <si>
    <t>R04107</t>
  </si>
  <si>
    <t>R08992</t>
  </si>
  <si>
    <t>R01880</t>
  </si>
  <si>
    <t>R09441</t>
  </si>
  <si>
    <t>R05322</t>
  </si>
  <si>
    <t>R03588</t>
  </si>
  <si>
    <t>R07614</t>
  </si>
  <si>
    <t>R03866</t>
  </si>
  <si>
    <t>R01037</t>
  </si>
  <si>
    <t>R08296</t>
  </si>
  <si>
    <t>R04135</t>
  </si>
  <si>
    <t>R05525</t>
  </si>
  <si>
    <t>R00862</t>
  </si>
  <si>
    <t>R05213</t>
  </si>
  <si>
    <t>R00904</t>
  </si>
  <si>
    <t>R00192</t>
  </si>
  <si>
    <t>R04456</t>
  </si>
  <si>
    <t>R01943</t>
  </si>
  <si>
    <t>R05471</t>
  </si>
  <si>
    <t>R04332</t>
  </si>
  <si>
    <t>R08676</t>
  </si>
  <si>
    <t>R02041</t>
  </si>
  <si>
    <t>R07572</t>
  </si>
  <si>
    <t>R07913</t>
  </si>
  <si>
    <t>R08656</t>
  </si>
  <si>
    <t>R02776</t>
  </si>
  <si>
    <t>R04146</t>
  </si>
  <si>
    <t>R02324</t>
  </si>
  <si>
    <t>R00763</t>
  </si>
  <si>
    <t>R02618</t>
  </si>
  <si>
    <t>R01095</t>
  </si>
  <si>
    <t>R06387</t>
  </si>
  <si>
    <t>R09974</t>
  </si>
  <si>
    <t>R07360</t>
  </si>
  <si>
    <t>R03136</t>
  </si>
  <si>
    <t>R05041</t>
  </si>
  <si>
    <t>R03806</t>
  </si>
  <si>
    <t>R00885</t>
  </si>
  <si>
    <t>R02655</t>
  </si>
  <si>
    <t>R09312</t>
  </si>
  <si>
    <t>R08192</t>
  </si>
  <si>
    <t>R06969</t>
  </si>
  <si>
    <t>R07874</t>
  </si>
  <si>
    <t>R05875</t>
  </si>
  <si>
    <t>R07239</t>
  </si>
  <si>
    <t>R05193</t>
  </si>
  <si>
    <t>R09832</t>
  </si>
  <si>
    <t>R05301</t>
  </si>
  <si>
    <t>R09302</t>
  </si>
  <si>
    <t>R06581</t>
  </si>
  <si>
    <t>R01263</t>
  </si>
  <si>
    <t>R07780</t>
  </si>
  <si>
    <t>R06031</t>
  </si>
  <si>
    <t>R04926</t>
  </si>
  <si>
    <t>R05264</t>
  </si>
  <si>
    <t>R04724</t>
  </si>
  <si>
    <t>R02388</t>
  </si>
  <si>
    <t>R09874</t>
  </si>
  <si>
    <t>R05022</t>
  </si>
  <si>
    <t>R04392</t>
  </si>
  <si>
    <t>R05149</t>
  </si>
  <si>
    <t>R03222</t>
  </si>
  <si>
    <t>R09582</t>
  </si>
  <si>
    <t>R06849</t>
  </si>
  <si>
    <t>R06120</t>
  </si>
  <si>
    <t>R02790</t>
  </si>
  <si>
    <t>R00945</t>
  </si>
  <si>
    <t>R09048</t>
  </si>
  <si>
    <t>R01858</t>
  </si>
  <si>
    <t>R08805</t>
  </si>
  <si>
    <t>R04109</t>
  </si>
  <si>
    <t>R05214</t>
  </si>
  <si>
    <t>R09006</t>
  </si>
  <si>
    <t>R03256</t>
  </si>
  <si>
    <t>R02691</t>
  </si>
  <si>
    <t>R07599</t>
  </si>
  <si>
    <t>R09860</t>
  </si>
  <si>
    <t>R01320</t>
  </si>
  <si>
    <t>R07213</t>
  </si>
  <si>
    <t>R05163</t>
  </si>
  <si>
    <t>R09342</t>
  </si>
  <si>
    <t>R07020</t>
  </si>
  <si>
    <t>R06162</t>
  </si>
  <si>
    <t>R06455</t>
  </si>
  <si>
    <t>R03476</t>
  </si>
  <si>
    <t>R03506</t>
  </si>
  <si>
    <t>R04750</t>
  </si>
  <si>
    <t>R02478</t>
  </si>
  <si>
    <t>R05675</t>
  </si>
  <si>
    <t>R06839</t>
  </si>
  <si>
    <t>R07587</t>
  </si>
  <si>
    <t>R08861</t>
  </si>
  <si>
    <t>R06161</t>
  </si>
  <si>
    <t>R06984</t>
  </si>
  <si>
    <t>R01875</t>
  </si>
  <si>
    <t>R08650</t>
  </si>
  <si>
    <t>R05454</t>
  </si>
  <si>
    <t>R07739</t>
  </si>
  <si>
    <t>R05097</t>
  </si>
  <si>
    <t>R02905</t>
  </si>
  <si>
    <t>R00571</t>
  </si>
  <si>
    <t>R01449</t>
  </si>
  <si>
    <t>R06168</t>
  </si>
  <si>
    <t>R06459</t>
  </si>
  <si>
    <t>R06752</t>
  </si>
  <si>
    <t>R03227</t>
  </si>
  <si>
    <t>R04384</t>
  </si>
  <si>
    <t>R08208</t>
  </si>
  <si>
    <t>R03540</t>
  </si>
  <si>
    <t>R05877</t>
  </si>
  <si>
    <t>R07105</t>
  </si>
  <si>
    <t>R02828</t>
  </si>
  <si>
    <t>R06968</t>
  </si>
  <si>
    <t>R04997</t>
  </si>
  <si>
    <t>R01339</t>
  </si>
  <si>
    <t>R06606</t>
  </si>
  <si>
    <t>R06214</t>
  </si>
  <si>
    <t>R00651</t>
  </si>
  <si>
    <t>R02903</t>
  </si>
  <si>
    <t>R02259</t>
  </si>
  <si>
    <t>R05396</t>
  </si>
  <si>
    <t>R07645</t>
  </si>
  <si>
    <t>R03522</t>
  </si>
  <si>
    <t>R02731</t>
  </si>
  <si>
    <t>R07300</t>
  </si>
  <si>
    <t>R02585</t>
  </si>
  <si>
    <t>R07818</t>
  </si>
  <si>
    <t>R05328</t>
  </si>
  <si>
    <t>R07931</t>
  </si>
  <si>
    <t>R06180</t>
  </si>
  <si>
    <t>R01259</t>
  </si>
  <si>
    <t>R05781</t>
  </si>
  <si>
    <t>R00992</t>
  </si>
  <si>
    <t>R03505</t>
  </si>
  <si>
    <t>R02510</t>
  </si>
  <si>
    <t>R09546</t>
  </si>
  <si>
    <t>R00166</t>
  </si>
  <si>
    <t>R05447</t>
  </si>
  <si>
    <t>R04604</t>
  </si>
  <si>
    <t>R00950</t>
  </si>
  <si>
    <t>R04595</t>
  </si>
  <si>
    <t>R05922</t>
  </si>
  <si>
    <t>R03771</t>
  </si>
  <si>
    <t>R02507</t>
  </si>
  <si>
    <t>R05108</t>
  </si>
  <si>
    <t>R06709</t>
  </si>
  <si>
    <t>R08280</t>
  </si>
  <si>
    <t>R07685</t>
  </si>
  <si>
    <t>R04447</t>
  </si>
  <si>
    <t>R04461</t>
  </si>
  <si>
    <t>R07035</t>
  </si>
  <si>
    <t>R01115</t>
  </si>
  <si>
    <t>R08527</t>
  </si>
  <si>
    <t>R00299</t>
  </si>
  <si>
    <t>R01676</t>
  </si>
  <si>
    <t>R03348</t>
  </si>
  <si>
    <t>R02736</t>
  </si>
  <si>
    <t>R08073</t>
  </si>
  <si>
    <t>R04989</t>
  </si>
  <si>
    <t>R09137</t>
  </si>
  <si>
    <t>R06975</t>
  </si>
  <si>
    <t>R04326</t>
  </si>
  <si>
    <t>R06115</t>
  </si>
  <si>
    <t>R04551</t>
  </si>
  <si>
    <t>R05577</t>
  </si>
  <si>
    <t>R02104</t>
  </si>
  <si>
    <t>R05337</t>
  </si>
  <si>
    <t>R06988</t>
  </si>
  <si>
    <t>R01838</t>
  </si>
  <si>
    <t>R07945</t>
  </si>
  <si>
    <t>R01094</t>
  </si>
  <si>
    <t>R05610</t>
  </si>
  <si>
    <t>R06544</t>
  </si>
  <si>
    <t>R04488</t>
  </si>
  <si>
    <t>R00161</t>
  </si>
  <si>
    <t>R00204</t>
  </si>
  <si>
    <t>R07273</t>
  </si>
  <si>
    <t>R06095</t>
  </si>
  <si>
    <t>R04934</t>
  </si>
  <si>
    <t>R02935</t>
  </si>
  <si>
    <t>R07563</t>
  </si>
  <si>
    <t>R02436</t>
  </si>
  <si>
    <t>R01231</t>
  </si>
  <si>
    <t>R08811</t>
  </si>
  <si>
    <t>R03047</t>
  </si>
  <si>
    <t>R09800</t>
  </si>
  <si>
    <t>R05919</t>
  </si>
  <si>
    <t>R07915</t>
  </si>
  <si>
    <t>R09714</t>
  </si>
  <si>
    <t>R04252</t>
  </si>
  <si>
    <t>R05768</t>
  </si>
  <si>
    <t>R03294</t>
  </si>
  <si>
    <t>R04035</t>
  </si>
  <si>
    <t>R04291</t>
  </si>
  <si>
    <t>R04335</t>
  </si>
  <si>
    <t>R07537</t>
  </si>
  <si>
    <t>R03878</t>
  </si>
  <si>
    <t>R05615</t>
  </si>
  <si>
    <t>R04754</t>
  </si>
  <si>
    <t>R04887</t>
  </si>
  <si>
    <t>R00858</t>
  </si>
  <si>
    <t>R07664</t>
  </si>
  <si>
    <t>R08601</t>
  </si>
  <si>
    <t>R02562</t>
  </si>
  <si>
    <t>R03802</t>
  </si>
  <si>
    <t>R02641</t>
  </si>
  <si>
    <t>R06385</t>
  </si>
  <si>
    <t>R04491</t>
  </si>
  <si>
    <t>R02348</t>
  </si>
  <si>
    <t>R00650</t>
  </si>
  <si>
    <t>R06804</t>
  </si>
  <si>
    <t>R08678</t>
  </si>
  <si>
    <t>R08487</t>
  </si>
  <si>
    <t>R00616</t>
  </si>
  <si>
    <t>R09145</t>
  </si>
  <si>
    <t>R02576</t>
  </si>
  <si>
    <t>R00054</t>
  </si>
  <si>
    <t>R03341</t>
  </si>
  <si>
    <t>R07269</t>
  </si>
  <si>
    <t>R01706</t>
  </si>
  <si>
    <t>R09201</t>
  </si>
  <si>
    <t>R05651</t>
  </si>
  <si>
    <t>R01494</t>
  </si>
  <si>
    <t>R05826</t>
  </si>
  <si>
    <t>R00804</t>
  </si>
  <si>
    <t>R04954</t>
  </si>
  <si>
    <t>R07164</t>
  </si>
  <si>
    <t>R00991</t>
  </si>
  <si>
    <t>R07714</t>
  </si>
  <si>
    <t>R08506</t>
  </si>
  <si>
    <t>R05666</t>
  </si>
  <si>
    <t>R00220</t>
  </si>
  <si>
    <t>R05734</t>
  </si>
  <si>
    <t>R01289</t>
  </si>
  <si>
    <t>R02619</t>
  </si>
  <si>
    <t>R03613</t>
  </si>
  <si>
    <t>R00044</t>
  </si>
  <si>
    <t>R08096</t>
  </si>
  <si>
    <t>R06751</t>
  </si>
  <si>
    <t>R03793</t>
  </si>
  <si>
    <t>R03572</t>
  </si>
  <si>
    <t>R01504</t>
  </si>
  <si>
    <t>R05747</t>
  </si>
  <si>
    <t>R09979</t>
  </si>
  <si>
    <t>R03440</t>
  </si>
  <si>
    <t>R01893</t>
  </si>
  <si>
    <t>R09465</t>
  </si>
  <si>
    <t>R05256</t>
  </si>
  <si>
    <t>R01956</t>
  </si>
  <si>
    <t>R05168</t>
  </si>
  <si>
    <t>R04815</t>
  </si>
  <si>
    <t>R06481</t>
  </si>
  <si>
    <t>R01506</t>
  </si>
  <si>
    <t>R00671</t>
  </si>
  <si>
    <t>R09047</t>
  </si>
  <si>
    <t>R08824</t>
  </si>
  <si>
    <t>R00898</t>
  </si>
  <si>
    <t>R06393</t>
  </si>
  <si>
    <t>R03194</t>
  </si>
  <si>
    <t>R02891</t>
  </si>
  <si>
    <t>R08184</t>
  </si>
  <si>
    <t>R06216</t>
  </si>
  <si>
    <t>R00003</t>
  </si>
  <si>
    <t>R02371</t>
  </si>
  <si>
    <t>R08170</t>
  </si>
  <si>
    <t>R01770</t>
  </si>
  <si>
    <t>R08638</t>
  </si>
  <si>
    <t>R09295</t>
  </si>
  <si>
    <t>R00532</t>
  </si>
  <si>
    <t>R08759</t>
  </si>
  <si>
    <t>R09702</t>
  </si>
  <si>
    <t>R03121</t>
  </si>
  <si>
    <t>R09163</t>
  </si>
  <si>
    <t>R00732</t>
  </si>
  <si>
    <t>R03407</t>
  </si>
  <si>
    <t>R02340</t>
  </si>
  <si>
    <t>R07643</t>
  </si>
  <si>
    <t>R08168</t>
  </si>
  <si>
    <t>R07978</t>
  </si>
  <si>
    <t>R09388</t>
  </si>
  <si>
    <t>R07227</t>
  </si>
  <si>
    <t>R09909</t>
  </si>
  <si>
    <t>R06183</t>
  </si>
  <si>
    <t>R09116</t>
  </si>
  <si>
    <t>R01256</t>
  </si>
  <si>
    <t>R02105</t>
  </si>
  <si>
    <t>R08950</t>
  </si>
  <si>
    <t>R06919</t>
  </si>
  <si>
    <t>R07071</t>
  </si>
  <si>
    <t>R09292</t>
  </si>
  <si>
    <t>R09110</t>
  </si>
  <si>
    <t>R07068</t>
  </si>
  <si>
    <t>R05058</t>
  </si>
  <si>
    <t>R04435</t>
  </si>
  <si>
    <t>R09897</t>
  </si>
  <si>
    <t>R05319</t>
  </si>
  <si>
    <t>R03817</t>
  </si>
  <si>
    <t>R06569</t>
  </si>
  <si>
    <t>R09043</t>
  </si>
  <si>
    <t>R08094</t>
  </si>
  <si>
    <t>R06511</t>
  </si>
  <si>
    <t>R09566</t>
  </si>
  <si>
    <t>R09782</t>
  </si>
  <si>
    <t>R09042</t>
  </si>
  <si>
    <t>R01097</t>
  </si>
  <si>
    <t>R07256</t>
  </si>
  <si>
    <t>R09626</t>
  </si>
  <si>
    <t>R07021</t>
  </si>
  <si>
    <t>R02464</t>
  </si>
  <si>
    <t>R07389</t>
  </si>
  <si>
    <t>R01789</t>
  </si>
  <si>
    <t>R00251</t>
  </si>
  <si>
    <t>R07636</t>
  </si>
  <si>
    <t>R08400</t>
  </si>
  <si>
    <t>R00193</t>
  </si>
  <si>
    <t>R00821</t>
  </si>
  <si>
    <t>R05909</t>
  </si>
  <si>
    <t>R07434</t>
  </si>
  <si>
    <t>R05910</t>
  </si>
  <si>
    <t>R07276</t>
  </si>
  <si>
    <t>R05389</t>
  </si>
  <si>
    <t>R04167</t>
  </si>
  <si>
    <t>R04952</t>
  </si>
  <si>
    <t>R08444</t>
  </si>
  <si>
    <t>R08961</t>
  </si>
  <si>
    <t>R04928</t>
  </si>
  <si>
    <t>R06962</t>
  </si>
  <si>
    <t>R05553</t>
  </si>
  <si>
    <t>R02608</t>
  </si>
  <si>
    <t>R07710</t>
  </si>
  <si>
    <t>R00239</t>
  </si>
  <si>
    <t>R04016</t>
  </si>
  <si>
    <t>R09404</t>
  </si>
  <si>
    <t>R02978</t>
  </si>
  <si>
    <t>R07841</t>
  </si>
  <si>
    <t>R05474</t>
  </si>
  <si>
    <t>R00946</t>
  </si>
  <si>
    <t>R09057</t>
  </si>
  <si>
    <t>R07930</t>
  </si>
  <si>
    <t>R05098</t>
  </si>
  <si>
    <t>R07034</t>
  </si>
  <si>
    <t>R03553</t>
  </si>
  <si>
    <t>R03361</t>
  </si>
  <si>
    <t>R05744</t>
  </si>
  <si>
    <t>R05629</t>
  </si>
  <si>
    <t>R02411</t>
  </si>
  <si>
    <t>R04508</t>
  </si>
  <si>
    <t>R08592</t>
  </si>
  <si>
    <t>R03983</t>
  </si>
  <si>
    <t>R02295</t>
  </si>
  <si>
    <t>R02254</t>
  </si>
  <si>
    <t>R01737</t>
  </si>
  <si>
    <t>R06065</t>
  </si>
  <si>
    <t>R08999</t>
  </si>
  <si>
    <t>R06614</t>
  </si>
  <si>
    <t>R09619</t>
  </si>
  <si>
    <t>R00499</t>
  </si>
  <si>
    <t>R07753</t>
  </si>
  <si>
    <t>R08362</t>
  </si>
  <si>
    <t>R08982</t>
  </si>
  <si>
    <t>R05925</t>
  </si>
  <si>
    <t>R03090</t>
  </si>
  <si>
    <t>R07465</t>
  </si>
  <si>
    <t>R00597</t>
  </si>
  <si>
    <t>R09233</t>
  </si>
  <si>
    <t>R01648</t>
  </si>
  <si>
    <t>R06344</t>
  </si>
  <si>
    <t>R07151</t>
  </si>
  <si>
    <t>R02701</t>
  </si>
  <si>
    <t>R09676</t>
  </si>
  <si>
    <t>R01701</t>
  </si>
  <si>
    <t>R09084</t>
  </si>
  <si>
    <t>R05405</t>
  </si>
  <si>
    <t>R07458</t>
  </si>
  <si>
    <t>R06135</t>
  </si>
  <si>
    <t>R02943</t>
  </si>
  <si>
    <t>R06518</t>
  </si>
  <si>
    <t>R00087</t>
  </si>
  <si>
    <t>R02309</t>
  </si>
  <si>
    <t>R02678</t>
  </si>
  <si>
    <t>R08345</t>
  </si>
  <si>
    <t>R08898</t>
  </si>
  <si>
    <t>R02595</t>
  </si>
  <si>
    <t>R06086</t>
  </si>
  <si>
    <t>R01030</t>
  </si>
  <si>
    <t>R00137</t>
  </si>
  <si>
    <t>R07755</t>
  </si>
  <si>
    <t>R02855</t>
  </si>
  <si>
    <t>R04410</t>
  </si>
  <si>
    <t>R01201</t>
  </si>
  <si>
    <t>R04718</t>
  </si>
  <si>
    <t>R09662</t>
  </si>
  <si>
    <t>R06818</t>
  </si>
  <si>
    <t>R00567</t>
  </si>
  <si>
    <t>R05431</t>
  </si>
  <si>
    <t>R03928</t>
  </si>
  <si>
    <t>R06265</t>
  </si>
  <si>
    <t>R07836</t>
  </si>
  <si>
    <t>R07485</t>
  </si>
  <si>
    <t>R06759</t>
  </si>
  <si>
    <t>R09053</t>
  </si>
  <si>
    <t>R08404</t>
  </si>
  <si>
    <t>R02331</t>
  </si>
  <si>
    <t>R03516</t>
  </si>
  <si>
    <t>R02188</t>
  </si>
  <si>
    <t>R00196</t>
  </si>
  <si>
    <t>R07498</t>
  </si>
  <si>
    <t>R05860</t>
  </si>
  <si>
    <t>R05060</t>
  </si>
  <si>
    <t>R05716</t>
  </si>
  <si>
    <t>R08148</t>
  </si>
  <si>
    <t>R02069</t>
  </si>
  <si>
    <t>R06877</t>
  </si>
  <si>
    <t>R08880</t>
  </si>
  <si>
    <t>R00645</t>
  </si>
  <si>
    <t>R09516</t>
  </si>
  <si>
    <t>R05104</t>
  </si>
  <si>
    <t>R05461</t>
  </si>
  <si>
    <t>R01638</t>
  </si>
  <si>
    <t>R00121</t>
  </si>
  <si>
    <t>R05070</t>
  </si>
  <si>
    <t>R03075</t>
  </si>
  <si>
    <t>R09068</t>
  </si>
  <si>
    <t>R03279</t>
  </si>
  <si>
    <t>R02136</t>
  </si>
  <si>
    <t>R06562</t>
  </si>
  <si>
    <t>R04971</t>
  </si>
  <si>
    <t>R00135</t>
  </si>
  <si>
    <t>R08945</t>
  </si>
  <si>
    <t>R05325</t>
  </si>
  <si>
    <t>R09786</t>
  </si>
  <si>
    <t>R06374</t>
  </si>
  <si>
    <t>R02560</t>
  </si>
  <si>
    <t>R00063</t>
  </si>
  <si>
    <t>R01359</t>
  </si>
  <si>
    <t>R08311</t>
  </si>
  <si>
    <t>R06900</t>
  </si>
  <si>
    <t>R07502</t>
  </si>
  <si>
    <t>R00680</t>
  </si>
  <si>
    <t>R07024</t>
  </si>
  <si>
    <t>R00742</t>
  </si>
  <si>
    <t>R05308</t>
  </si>
  <si>
    <t>R03642</t>
  </si>
  <si>
    <t>R00445</t>
  </si>
  <si>
    <t>R03259</t>
  </si>
  <si>
    <t>R09978</t>
  </si>
  <si>
    <t>R02597</t>
  </si>
  <si>
    <t>R01718</t>
  </si>
  <si>
    <t>R02913</t>
  </si>
  <si>
    <t>R02844</t>
  </si>
  <si>
    <t>R04028</t>
  </si>
  <si>
    <t>R05489</t>
  </si>
  <si>
    <t>R08770</t>
  </si>
  <si>
    <t>R04486</t>
  </si>
  <si>
    <t>R02557</t>
  </si>
  <si>
    <t>R00490</t>
  </si>
  <si>
    <t>R00494</t>
  </si>
  <si>
    <t>R03822</t>
  </si>
  <si>
    <t>R00603</t>
  </si>
  <si>
    <t>R01912</t>
  </si>
  <si>
    <t>R01015</t>
  </si>
  <si>
    <t>R06370</t>
  </si>
  <si>
    <t>R05965</t>
  </si>
  <si>
    <t>R02367</t>
  </si>
  <si>
    <t>R04371</t>
  </si>
  <si>
    <t>R09155</t>
  </si>
  <si>
    <t>R07243</t>
  </si>
  <si>
    <t>R01362</t>
  </si>
  <si>
    <t>R09387</t>
  </si>
  <si>
    <t>R01527</t>
  </si>
  <si>
    <t>R01328</t>
  </si>
  <si>
    <t>R06292</t>
  </si>
  <si>
    <t>R07435</t>
  </si>
  <si>
    <t>R09833</t>
  </si>
  <si>
    <t>R01338</t>
  </si>
  <si>
    <t>R03902</t>
  </si>
  <si>
    <t>R03011</t>
  </si>
  <si>
    <t>R08963</t>
  </si>
  <si>
    <t>R02251</t>
  </si>
  <si>
    <t>R05040</t>
  </si>
  <si>
    <t>R09424</t>
  </si>
  <si>
    <t>R05486</t>
  </si>
  <si>
    <t>R05695</t>
  </si>
  <si>
    <t>R05120</t>
  </si>
  <si>
    <t>R07797</t>
  </si>
  <si>
    <t>R05556</t>
  </si>
  <si>
    <t>R05600</t>
  </si>
  <si>
    <t>R06904</t>
  </si>
  <si>
    <t>R00151</t>
  </si>
  <si>
    <t>R02805</t>
  </si>
  <si>
    <t>R06075</t>
  </si>
  <si>
    <t>R02087</t>
  </si>
  <si>
    <t>R05613</t>
  </si>
  <si>
    <t>R02260</t>
  </si>
  <si>
    <t>R04018</t>
  </si>
  <si>
    <t>R06323</t>
  </si>
  <si>
    <t>R08023</t>
  </si>
  <si>
    <t>R02425</t>
  </si>
  <si>
    <t>R03857</t>
  </si>
  <si>
    <t>R05368</t>
  </si>
  <si>
    <t>R08349</t>
  </si>
  <si>
    <t>R08348</t>
  </si>
  <si>
    <t>R09749</t>
  </si>
  <si>
    <t>R08698</t>
  </si>
  <si>
    <t>R08729</t>
  </si>
  <si>
    <t>R04463</t>
  </si>
  <si>
    <t>R05529</t>
  </si>
  <si>
    <t>R01365</t>
  </si>
  <si>
    <t>R01780</t>
  </si>
  <si>
    <t>R06071</t>
  </si>
  <si>
    <t>R04786</t>
  </si>
  <si>
    <t>R01819</t>
  </si>
  <si>
    <t>R08053</t>
  </si>
  <si>
    <t>R04938</t>
  </si>
  <si>
    <t>R02705</t>
  </si>
  <si>
    <t>R00176</t>
  </si>
  <si>
    <t>R07725</t>
  </si>
  <si>
    <t>R02094</t>
  </si>
  <si>
    <t>R03492</t>
  </si>
  <si>
    <t>R01921</t>
  </si>
  <si>
    <t>R00083</t>
  </si>
  <si>
    <t>R08737</t>
  </si>
  <si>
    <t>R08886</t>
  </si>
  <si>
    <t>R04397</t>
  </si>
  <si>
    <t>R07119</t>
  </si>
  <si>
    <t>R00284</t>
  </si>
  <si>
    <t>R04121</t>
  </si>
  <si>
    <t>R09691</t>
  </si>
  <si>
    <t>R00610</t>
  </si>
  <si>
    <t>R02916</t>
  </si>
  <si>
    <t>R01272</t>
  </si>
  <si>
    <t>R06127</t>
  </si>
  <si>
    <t>R02995</t>
  </si>
  <si>
    <t>R08224</t>
  </si>
  <si>
    <t>R07598</t>
  </si>
  <si>
    <t>R02643</t>
  </si>
  <si>
    <t>R09995</t>
  </si>
  <si>
    <t>R04509</t>
  </si>
  <si>
    <t>R06726</t>
  </si>
  <si>
    <t>R06477</t>
  </si>
  <si>
    <t>R04196</t>
  </si>
  <si>
    <t>R04841</t>
  </si>
  <si>
    <t>R04656</t>
  </si>
  <si>
    <t>R08298</t>
  </si>
  <si>
    <t>R04169</t>
  </si>
  <si>
    <t>R03850</t>
  </si>
  <si>
    <t>R08531</t>
  </si>
  <si>
    <t>R05254</t>
  </si>
  <si>
    <t>R08139</t>
  </si>
  <si>
    <t>R05534</t>
  </si>
  <si>
    <t>R02415</t>
  </si>
  <si>
    <t>R03555</t>
  </si>
  <si>
    <t>R04692</t>
  </si>
  <si>
    <t>R04499</t>
  </si>
  <si>
    <t>R02196</t>
  </si>
  <si>
    <t>R05046</t>
  </si>
  <si>
    <t>R02601</t>
  </si>
  <si>
    <t>R01519</t>
  </si>
  <si>
    <t>R04765</t>
  </si>
  <si>
    <t>R04315</t>
  </si>
  <si>
    <t>R08980</t>
  </si>
  <si>
    <t>R06806</t>
  </si>
  <si>
    <t>R02634</t>
  </si>
  <si>
    <t>R09617</t>
  </si>
  <si>
    <t>R05634</t>
  </si>
  <si>
    <t>R05923</t>
  </si>
  <si>
    <t>R08926</t>
  </si>
  <si>
    <t>R02435</t>
  </si>
  <si>
    <t>R08406</t>
  </si>
  <si>
    <t>R04521</t>
  </si>
  <si>
    <t>R05588</t>
  </si>
  <si>
    <t>R03546</t>
  </si>
  <si>
    <t>R06170</t>
  </si>
  <si>
    <t>R09901</t>
  </si>
  <si>
    <t>R08977</t>
  </si>
  <si>
    <t>R05532</t>
  </si>
  <si>
    <t>R07094</t>
  </si>
  <si>
    <t>R08215</t>
  </si>
  <si>
    <t>R01416</t>
  </si>
  <si>
    <t>R04665</t>
  </si>
  <si>
    <t>R02762</t>
  </si>
  <si>
    <t>R05912</t>
  </si>
  <si>
    <t>R04856</t>
  </si>
  <si>
    <t>R08998</t>
  </si>
  <si>
    <t>R00128</t>
  </si>
  <si>
    <t>R03475</t>
  </si>
  <si>
    <t>R08212</t>
  </si>
  <si>
    <t>R02439</t>
  </si>
  <si>
    <t>R07106</t>
  </si>
  <si>
    <t>R07690</t>
  </si>
  <si>
    <t>R06040</t>
  </si>
  <si>
    <t>R06428</t>
  </si>
  <si>
    <t>R09918</t>
  </si>
  <si>
    <t>R01474</t>
  </si>
  <si>
    <t>R04822</t>
  </si>
  <si>
    <t>R07146</t>
  </si>
  <si>
    <t>R03561</t>
  </si>
  <si>
    <t>R03952</t>
  </si>
  <si>
    <t>R00050</t>
  </si>
  <si>
    <t>R05438</t>
  </si>
  <si>
    <t>R00888</t>
  </si>
  <si>
    <t>R03169</t>
  </si>
  <si>
    <t>R02950</t>
  </si>
  <si>
    <t>R01425</t>
  </si>
  <si>
    <t>R01925</t>
  </si>
  <si>
    <t>R02379</t>
  </si>
  <si>
    <t>R03198</t>
  </si>
  <si>
    <t>R05132</t>
  </si>
  <si>
    <t>R00113</t>
  </si>
  <si>
    <t>R04560</t>
  </si>
  <si>
    <t>R04596</t>
  </si>
  <si>
    <t>R07539</t>
  </si>
  <si>
    <t>R03251</t>
  </si>
  <si>
    <t>R04691</t>
  </si>
  <si>
    <t>R09440</t>
  </si>
  <si>
    <t>R04547</t>
  </si>
  <si>
    <t>R07045</t>
  </si>
  <si>
    <t>R06497</t>
  </si>
  <si>
    <t>R08828</t>
  </si>
  <si>
    <t>R04069</t>
  </si>
  <si>
    <t>R04409</t>
  </si>
  <si>
    <t>R08269</t>
  </si>
  <si>
    <t>R08723</t>
  </si>
  <si>
    <t>R07626</t>
  </si>
  <si>
    <t>R03223</t>
  </si>
  <si>
    <t>R00452</t>
  </si>
  <si>
    <t>R09288</t>
  </si>
  <si>
    <t>R04987</t>
  </si>
  <si>
    <t>R03664</t>
  </si>
  <si>
    <t>R02764</t>
  </si>
  <si>
    <t>R00659</t>
  </si>
  <si>
    <t>R07927</t>
  </si>
  <si>
    <t>R07925</t>
  </si>
  <si>
    <t>R04621</t>
  </si>
  <si>
    <t>R01000</t>
  </si>
  <si>
    <t>R00390</t>
  </si>
  <si>
    <t>R03408</t>
  </si>
  <si>
    <t>R02241</t>
  </si>
  <si>
    <t>R02387</t>
  </si>
  <si>
    <t>R09281</t>
  </si>
  <si>
    <t>R00993</t>
  </si>
  <si>
    <t>R04998</t>
  </si>
  <si>
    <t>R02973</t>
  </si>
  <si>
    <t>R03387</t>
  </si>
  <si>
    <t>R07929</t>
  </si>
  <si>
    <t>R08140</t>
  </si>
  <si>
    <t>R07192</t>
  </si>
  <si>
    <t>R01294</t>
  </si>
  <si>
    <t>R01825</t>
  </si>
  <si>
    <t>R02874</t>
  </si>
  <si>
    <t>R04174</t>
  </si>
  <si>
    <t>R09572</t>
  </si>
  <si>
    <t>R01908</t>
  </si>
  <si>
    <t>R00043</t>
  </si>
  <si>
    <t>R09636</t>
  </si>
  <si>
    <t>R06034</t>
  </si>
  <si>
    <t>R01152</t>
  </si>
  <si>
    <t>R08006</t>
  </si>
  <si>
    <t>R06578</t>
  </si>
  <si>
    <t>R06114</t>
  </si>
  <si>
    <t>R06731</t>
  </si>
  <si>
    <t>R07772</t>
  </si>
  <si>
    <t>R04161</t>
  </si>
  <si>
    <t>R04288</t>
  </si>
  <si>
    <t>R08029</t>
  </si>
  <si>
    <t>R09494</t>
  </si>
  <si>
    <t>R00175</t>
  </si>
  <si>
    <t>R01904</t>
  </si>
  <si>
    <t>R01100</t>
  </si>
  <si>
    <t>R08281</t>
  </si>
  <si>
    <t>R03409</t>
  </si>
  <si>
    <t>R01539</t>
  </si>
  <si>
    <t>R09442</t>
  </si>
  <si>
    <t>R01364</t>
  </si>
  <si>
    <t>R07212</t>
  </si>
  <si>
    <t>R06852</t>
  </si>
  <si>
    <t>R05261</t>
  </si>
  <si>
    <t>R09432</t>
  </si>
  <si>
    <t>R07289</t>
  </si>
  <si>
    <t>R09457</t>
  </si>
  <si>
    <t>R07897</t>
  </si>
  <si>
    <t>R03665</t>
  </si>
  <si>
    <t>R00509</t>
  </si>
  <si>
    <t>R00167</t>
  </si>
  <si>
    <t>R05498</t>
  </si>
  <si>
    <t>R09460</t>
  </si>
  <si>
    <t>R01007</t>
  </si>
  <si>
    <t>R08481</t>
  </si>
  <si>
    <t>R01915</t>
  </si>
  <si>
    <t>R03495</t>
  </si>
  <si>
    <t>R09779</t>
  </si>
  <si>
    <t>R06665</t>
  </si>
  <si>
    <t>R04991</t>
  </si>
  <si>
    <t>R02537</t>
  </si>
  <si>
    <t>R01105</t>
  </si>
  <si>
    <t>R03876</t>
  </si>
  <si>
    <t>R05311</t>
  </si>
  <si>
    <t>R05953</t>
  </si>
  <si>
    <t>R02917</t>
  </si>
  <si>
    <t>R08256</t>
  </si>
  <si>
    <t>R05755</t>
  </si>
  <si>
    <t>R09471</t>
  </si>
  <si>
    <t>R05680</t>
  </si>
  <si>
    <t>R03908</t>
  </si>
  <si>
    <t>R09277</t>
  </si>
  <si>
    <t>R02553</t>
  </si>
  <si>
    <t>R02774</t>
  </si>
  <si>
    <t>R06308</t>
  </si>
  <si>
    <t>R03552</t>
  </si>
  <si>
    <t>R03723</t>
  </si>
  <si>
    <t>R00521</t>
  </si>
  <si>
    <t>R08242</t>
  </si>
  <si>
    <t>R04539</t>
  </si>
  <si>
    <t>R09734</t>
  </si>
  <si>
    <t>R04087</t>
  </si>
  <si>
    <t>R06361</t>
  </si>
  <si>
    <t>R08878</t>
  </si>
  <si>
    <t>R09401</t>
  </si>
  <si>
    <t>R08201</t>
  </si>
  <si>
    <t>R00310</t>
  </si>
  <si>
    <t>R08960</t>
  </si>
  <si>
    <t>R06689</t>
  </si>
  <si>
    <t>R09975</t>
  </si>
  <si>
    <t>R03600</t>
  </si>
  <si>
    <t>R03623</t>
  </si>
  <si>
    <t>R03812</t>
  </si>
  <si>
    <t>R06006</t>
  </si>
  <si>
    <t>R03451</t>
  </si>
  <si>
    <t>R04592</t>
  </si>
  <si>
    <t>R00206</t>
  </si>
  <si>
    <t>R09989</t>
  </si>
  <si>
    <t>R01136</t>
  </si>
  <si>
    <t>R09526</t>
  </si>
  <si>
    <t>R03614</t>
  </si>
  <si>
    <t>R00306</t>
  </si>
  <si>
    <t>R01850</t>
  </si>
  <si>
    <t>R01989</t>
  </si>
  <si>
    <t>R03241</t>
  </si>
  <si>
    <t>R02799</t>
  </si>
  <si>
    <t>R04516</t>
  </si>
  <si>
    <t>R04940</t>
  </si>
  <si>
    <t>R04060</t>
  </si>
  <si>
    <t>R01988</t>
  </si>
  <si>
    <t>R08100</t>
  </si>
  <si>
    <t>R09013</t>
  </si>
  <si>
    <t>R06837</t>
  </si>
  <si>
    <t>R00384</t>
  </si>
  <si>
    <t>R05635</t>
  </si>
  <si>
    <t>R04308</t>
  </si>
  <si>
    <t>R03389</t>
  </si>
  <si>
    <t>R03157</t>
  </si>
  <si>
    <t>R06054</t>
  </si>
  <si>
    <t>R02728</t>
  </si>
  <si>
    <t>R08305</t>
  </si>
  <si>
    <t>R08041</t>
  </si>
  <si>
    <t>R08820</t>
  </si>
  <si>
    <t>R08431</t>
  </si>
  <si>
    <t>R06246</t>
  </si>
  <si>
    <t>R03833</t>
  </si>
  <si>
    <t>R08841</t>
  </si>
  <si>
    <t>R04777</t>
  </si>
  <si>
    <t>R04277</t>
  </si>
  <si>
    <t>R00254</t>
  </si>
  <si>
    <t>R09735</t>
  </si>
  <si>
    <t>R07529</t>
  </si>
  <si>
    <t>R03253</t>
  </si>
  <si>
    <t>R02481</t>
  </si>
  <si>
    <t>R00290</t>
  </si>
  <si>
    <t>R08387</t>
  </si>
  <si>
    <t>R03076</t>
  </si>
  <si>
    <t>R04074</t>
  </si>
  <si>
    <t>R07846</t>
  </si>
  <si>
    <t>R06109</t>
  </si>
  <si>
    <t>R07524</t>
  </si>
  <si>
    <t>R09863</t>
  </si>
  <si>
    <t>R09098</t>
  </si>
  <si>
    <t>R09113</t>
  </si>
  <si>
    <t>R06010</t>
  </si>
  <si>
    <t>R04571</t>
  </si>
  <si>
    <t>R08117</t>
  </si>
  <si>
    <t>R03566</t>
  </si>
  <si>
    <t>R02972</t>
  </si>
  <si>
    <t>R06409</t>
  </si>
  <si>
    <t>R03219</t>
  </si>
  <si>
    <t>R01392</t>
  </si>
  <si>
    <t>R03976</t>
  </si>
  <si>
    <t>R04317</t>
  </si>
  <si>
    <t>R06922</t>
  </si>
  <si>
    <t>R07586</t>
  </si>
  <si>
    <t>R07691</t>
  </si>
  <si>
    <t>R00084</t>
  </si>
  <si>
    <t>R00874</t>
  </si>
  <si>
    <t>R09751</t>
  </si>
  <si>
    <t>R07884</t>
  </si>
  <si>
    <t>R04501</t>
  </si>
  <si>
    <t>R04648</t>
  </si>
  <si>
    <t>R02039</t>
  </si>
  <si>
    <t>R09840</t>
  </si>
  <si>
    <t>R02330</t>
  </si>
  <si>
    <t>R09266</t>
  </si>
  <si>
    <t>R07496</t>
  </si>
  <si>
    <t>R09506</t>
  </si>
  <si>
    <t>R04747</t>
  </si>
  <si>
    <t>R09509</t>
  </si>
  <si>
    <t>R06715</t>
  </si>
  <si>
    <t>R06862</t>
  </si>
  <si>
    <t>R08701</t>
  </si>
  <si>
    <t>R02402</t>
  </si>
  <si>
    <t>R05521</t>
  </si>
  <si>
    <t>R01217</t>
  </si>
  <si>
    <t>R06021</t>
  </si>
  <si>
    <t>R07095</t>
  </si>
  <si>
    <t>R01065</t>
  </si>
  <si>
    <t>R03787</t>
  </si>
  <si>
    <t>R04411</t>
  </si>
  <si>
    <t>R08474</t>
  </si>
  <si>
    <t>R09322</t>
  </si>
  <si>
    <t>R05524</t>
  </si>
  <si>
    <t>R05997</t>
  </si>
  <si>
    <t>R08971</t>
  </si>
  <si>
    <t>R05889</t>
  </si>
  <si>
    <t>R02162</t>
  </si>
  <si>
    <t>R03009</t>
  </si>
  <si>
    <t>R01106</t>
  </si>
  <si>
    <t>R06879</t>
  </si>
  <si>
    <t>R00693</t>
  </si>
  <si>
    <t>R04957</t>
  </si>
  <si>
    <t>R06821</t>
  </si>
  <si>
    <t>R08611</t>
  </si>
  <si>
    <t>R04370</t>
  </si>
  <si>
    <t>R02766</t>
  </si>
  <si>
    <t>R03930</t>
  </si>
  <si>
    <t>R09599</t>
  </si>
  <si>
    <t>R09080</t>
  </si>
  <si>
    <t>R09920</t>
  </si>
  <si>
    <t>R00629</t>
  </si>
  <si>
    <t>R06456</t>
  </si>
  <si>
    <t>R09612</t>
  </si>
  <si>
    <t>R03825</t>
  </si>
  <si>
    <t>R09118</t>
  </si>
  <si>
    <t>R02653</t>
  </si>
  <si>
    <t>R09249</t>
  </si>
  <si>
    <t>R02177</t>
  </si>
  <si>
    <t>R09405</t>
  </si>
  <si>
    <t>R06561</t>
  </si>
  <si>
    <t>R02788</t>
  </si>
  <si>
    <t>R04106</t>
  </si>
  <si>
    <t>R06943</t>
  </si>
  <si>
    <t>R01677</t>
  </si>
  <si>
    <t>R03948</t>
  </si>
  <si>
    <t>R02937</t>
  </si>
  <si>
    <t>R06885</t>
  </si>
  <si>
    <t>R08020</t>
  </si>
  <si>
    <t>R05723</t>
  </si>
  <si>
    <t>R09855</t>
  </si>
  <si>
    <t>R02504</t>
  </si>
  <si>
    <t>R08613</t>
  </si>
  <si>
    <t>R02370</t>
  </si>
  <si>
    <t>R04968</t>
  </si>
  <si>
    <t>R05884</t>
  </si>
  <si>
    <t>R02218</t>
  </si>
  <si>
    <t>R02219</t>
  </si>
  <si>
    <t>R06960</t>
  </si>
  <si>
    <t>R03584</t>
  </si>
  <si>
    <t>R09973</t>
  </si>
  <si>
    <t>R03620</t>
  </si>
  <si>
    <t>R06218</t>
  </si>
  <si>
    <t>R06652</t>
  </si>
  <si>
    <t>R00086</t>
  </si>
  <si>
    <t>R08599</t>
  </si>
  <si>
    <t>R05974</t>
  </si>
  <si>
    <t>R02802</t>
  </si>
  <si>
    <t>R03672</t>
  </si>
  <si>
    <t>R03668</t>
  </si>
  <si>
    <t>R09942</t>
  </si>
  <si>
    <t>R05159</t>
  </si>
  <si>
    <t>R02020</t>
  </si>
  <si>
    <t>R08085</t>
  </si>
  <si>
    <t>R02526</t>
  </si>
  <si>
    <t>R07918</t>
  </si>
  <si>
    <t>R03213</t>
  </si>
  <si>
    <t>R09291</t>
  </si>
  <si>
    <t>R02896</t>
  </si>
  <si>
    <t>R00245</t>
  </si>
  <si>
    <t>R05931</t>
  </si>
  <si>
    <t>R04715</t>
  </si>
  <si>
    <t>R09618</t>
  </si>
  <si>
    <t>R03426</t>
  </si>
  <si>
    <t>R07311</t>
  </si>
  <si>
    <t>R06946</t>
  </si>
  <si>
    <t>R06858</t>
  </si>
  <si>
    <t>R06392</t>
  </si>
  <si>
    <t>R07489</t>
  </si>
  <si>
    <t>R05510</t>
  </si>
  <si>
    <t>R06298</t>
  </si>
  <si>
    <t>R02002</t>
  </si>
  <si>
    <t>R00886</t>
  </si>
  <si>
    <t>R00870</t>
  </si>
  <si>
    <t>R05721</t>
  </si>
  <si>
    <t>R00357</t>
  </si>
  <si>
    <t>R05452</t>
  </si>
  <si>
    <t>R08495</t>
  </si>
  <si>
    <t>R01276</t>
  </si>
  <si>
    <t>R01891</t>
  </si>
  <si>
    <t>R08822</t>
  </si>
  <si>
    <t>R06792</t>
  </si>
  <si>
    <t>R09325</t>
  </si>
  <si>
    <t>R05788</t>
  </si>
  <si>
    <t>R04959</t>
  </si>
  <si>
    <t>R01547</t>
  </si>
  <si>
    <t>R06194</t>
  </si>
  <si>
    <t>R03824</t>
  </si>
  <si>
    <t>R03233</t>
  </si>
  <si>
    <t>R03307</t>
  </si>
  <si>
    <t>R00493</t>
  </si>
  <si>
    <t>R03500</t>
  </si>
  <si>
    <t>R06889</t>
  </si>
  <si>
    <t>R01117</t>
  </si>
  <si>
    <t>R05638</t>
  </si>
  <si>
    <t>R08910</t>
  </si>
  <si>
    <t>R06147</t>
  </si>
  <si>
    <t>R08911</t>
  </si>
  <si>
    <t>R06932</t>
  </si>
  <si>
    <t>R08747</t>
  </si>
  <si>
    <t>R09212</t>
  </si>
  <si>
    <t>R02501</t>
  </si>
  <si>
    <t>R05678</t>
  </si>
  <si>
    <t>R05242</t>
  </si>
  <si>
    <t>R08826</t>
  </si>
  <si>
    <t>R02784</t>
  </si>
  <si>
    <t>R03810</t>
  </si>
  <si>
    <t>R06844</t>
  </si>
  <si>
    <t>R08782</t>
  </si>
  <si>
    <t>R08067</t>
  </si>
  <si>
    <t>R01697</t>
  </si>
  <si>
    <t>R05686</t>
  </si>
  <si>
    <t>R05940</t>
  </si>
  <si>
    <t>R02053</t>
  </si>
  <si>
    <t>R03314</t>
  </si>
  <si>
    <t>R04782</t>
  </si>
  <si>
    <t>R08595</t>
  </si>
  <si>
    <t>R07008</t>
  </si>
  <si>
    <t>R01593</t>
  </si>
  <si>
    <t>R00216</t>
  </si>
  <si>
    <t>R08425</t>
  </si>
  <si>
    <t>R08385</t>
  </si>
  <si>
    <t>R03484</t>
  </si>
  <si>
    <t>R05103</t>
  </si>
  <si>
    <t>R05188</t>
  </si>
  <si>
    <t>R03432</t>
  </si>
  <si>
    <t>R08078</t>
  </si>
  <si>
    <t>R06411</t>
  </si>
  <si>
    <t>R05514</t>
  </si>
  <si>
    <t>R03513</t>
  </si>
  <si>
    <t>R02410</t>
  </si>
  <si>
    <t>R03271</t>
  </si>
  <si>
    <t>R05210</t>
  </si>
  <si>
    <t>R08847</t>
  </si>
  <si>
    <t>R01553</t>
  </si>
  <si>
    <t>R09339</t>
  </si>
  <si>
    <t>R08757</t>
  </si>
  <si>
    <t>R03872</t>
  </si>
  <si>
    <t>R04530</t>
  </si>
  <si>
    <t>R00980</t>
  </si>
  <si>
    <t>R02656</t>
  </si>
  <si>
    <t>R01848</t>
  </si>
  <si>
    <t>R08210</t>
  </si>
  <si>
    <t>R08369</t>
  </si>
  <si>
    <t>R07383</t>
  </si>
  <si>
    <t>R07540</t>
  </si>
  <si>
    <t>R00516</t>
  </si>
  <si>
    <t>R07445</t>
  </si>
  <si>
    <t>R08426</t>
  </si>
  <si>
    <t>R01103</t>
  </si>
  <si>
    <t>R03277</t>
  </si>
  <si>
    <t>R09821</t>
  </si>
  <si>
    <t>R07631</t>
  </si>
  <si>
    <t>R09218</t>
  </si>
  <si>
    <t>R03997</t>
  </si>
  <si>
    <t>R04712</t>
  </si>
  <si>
    <t>R00644</t>
  </si>
  <si>
    <t>R08519</t>
  </si>
  <si>
    <t>R03286</t>
  </si>
  <si>
    <t>R03117</t>
  </si>
  <si>
    <t>R06699</t>
  </si>
  <si>
    <t>R03576</t>
  </si>
  <si>
    <t>R09793</t>
  </si>
  <si>
    <t>R02208</t>
  </si>
  <si>
    <t>R04553</t>
  </si>
  <si>
    <t>R07557</t>
  </si>
  <si>
    <t>R04580</t>
  </si>
  <si>
    <t>R00720</t>
  </si>
  <si>
    <t>R08912</t>
  </si>
  <si>
    <t>R06156</t>
  </si>
  <si>
    <t>R09573</t>
  </si>
  <si>
    <t>R03897</t>
  </si>
  <si>
    <t>R02804</t>
  </si>
  <si>
    <t>R02567</t>
  </si>
  <si>
    <t>R04026</t>
  </si>
  <si>
    <t>R06199</t>
  </si>
  <si>
    <t>R00033</t>
  </si>
  <si>
    <t>R08969</t>
  </si>
  <si>
    <t>R09967</t>
  </si>
  <si>
    <t>R04064</t>
  </si>
  <si>
    <t>R09089</t>
  </si>
  <si>
    <t>R05541</t>
  </si>
  <si>
    <t>R01698</t>
  </si>
  <si>
    <t>R02793</t>
  </si>
  <si>
    <t>R02223</t>
  </si>
  <si>
    <t>R05819</t>
  </si>
  <si>
    <t>R09808</t>
  </si>
  <si>
    <t>R03765</t>
  </si>
  <si>
    <t>R03867</t>
  </si>
  <si>
    <t>R08891</t>
  </si>
  <si>
    <t>R08798</t>
  </si>
  <si>
    <t>R08577</t>
  </si>
  <si>
    <t>R03228</t>
  </si>
  <si>
    <t>R08056</t>
  </si>
  <si>
    <t>R03924</t>
  </si>
  <si>
    <t>R03905</t>
  </si>
  <si>
    <t>R02278</t>
  </si>
  <si>
    <t>R07039</t>
  </si>
  <si>
    <t>R00740</t>
  </si>
  <si>
    <t>R07594</t>
  </si>
  <si>
    <t>R07713</t>
  </si>
  <si>
    <t>R03852</t>
  </si>
  <si>
    <t>R09149</t>
  </si>
  <si>
    <t>R06728</t>
  </si>
  <si>
    <t>R07074</t>
  </si>
  <si>
    <t>R00675</t>
  </si>
  <si>
    <t>R07324</t>
  </si>
  <si>
    <t>R07969</t>
  </si>
  <si>
    <t>R01816</t>
  </si>
  <si>
    <t>R08464</t>
  </si>
  <si>
    <t>R09987</t>
  </si>
  <si>
    <t>R09343</t>
  </si>
  <si>
    <t>R04654</t>
  </si>
  <si>
    <t>R07553</t>
  </si>
  <si>
    <t>R02101</t>
  </si>
  <si>
    <t>R07961</t>
  </si>
  <si>
    <t>R01674</t>
  </si>
  <si>
    <t>R02102</t>
  </si>
  <si>
    <t>R04214</t>
  </si>
  <si>
    <t>R07190</t>
  </si>
  <si>
    <t>R01549</t>
  </si>
  <si>
    <t>R06626</t>
  </si>
  <si>
    <t>R03324</t>
  </si>
  <si>
    <t>R07493</t>
  </si>
  <si>
    <t>R00356</t>
  </si>
  <si>
    <t>R05185</t>
  </si>
  <si>
    <t>R01462</t>
  </si>
  <si>
    <t>R07872</t>
  </si>
  <si>
    <t>R09527</t>
  </si>
  <si>
    <t>R00940</t>
  </si>
  <si>
    <t>R09301</t>
  </si>
  <si>
    <t>R05148</t>
  </si>
  <si>
    <t>R06418</t>
  </si>
  <si>
    <t>R05924</t>
  </si>
  <si>
    <t>R08138</t>
  </si>
  <si>
    <t>R01752</t>
  </si>
  <si>
    <t>R03977</t>
  </si>
  <si>
    <t>R07845</t>
  </si>
  <si>
    <t>R01773</t>
  </si>
  <si>
    <t>R01197</t>
  </si>
  <si>
    <t>R01879</t>
  </si>
  <si>
    <t>R02669</t>
  </si>
  <si>
    <t>R03172</t>
  </si>
  <si>
    <t>R02006</t>
  </si>
  <si>
    <t>R08401</t>
  </si>
  <si>
    <t>R03894</t>
  </si>
  <si>
    <t>R03238</t>
  </si>
  <si>
    <t>R04425</t>
  </si>
  <si>
    <t>R04745</t>
  </si>
  <si>
    <t>R05220</t>
  </si>
  <si>
    <t>R00397</t>
  </si>
  <si>
    <t>R02789</t>
  </si>
  <si>
    <t>R07378</t>
  </si>
  <si>
    <t>R06730</t>
  </si>
  <si>
    <t>R05575</t>
  </si>
  <si>
    <t>R08498</t>
  </si>
  <si>
    <t>R09652</t>
  </si>
  <si>
    <t>R07472</t>
  </si>
  <si>
    <t>R07900</t>
  </si>
  <si>
    <t>R07049</t>
  </si>
  <si>
    <t>R08324</t>
  </si>
  <si>
    <t>R01379</t>
  </si>
  <si>
    <t>R05673</t>
  </si>
  <si>
    <t>R02588</t>
  </si>
  <si>
    <t>R08842</t>
  </si>
  <si>
    <t>R05622</t>
  </si>
  <si>
    <t>R07886</t>
  </si>
  <si>
    <t>R05009</t>
  </si>
  <si>
    <t>R02858</t>
  </si>
  <si>
    <t>R08383</t>
  </si>
  <si>
    <t>R05843</t>
  </si>
  <si>
    <t>R01630</t>
  </si>
  <si>
    <t>R04527</t>
  </si>
  <si>
    <t>R03524</t>
  </si>
  <si>
    <t>R05905</t>
  </si>
  <si>
    <t>R08035</t>
  </si>
  <si>
    <t>R03608</t>
  </si>
  <si>
    <t>R09561</t>
  </si>
  <si>
    <t>R05221</t>
  </si>
  <si>
    <t>R00235</t>
  </si>
  <si>
    <t>R08009</t>
  </si>
  <si>
    <t>R06319</t>
  </si>
  <si>
    <t>R03801</t>
  </si>
  <si>
    <t>R07796</t>
  </si>
  <si>
    <t>R03900</t>
  </si>
  <si>
    <t>R05025</t>
  </si>
  <si>
    <t>R01949</t>
  </si>
  <si>
    <t>R06362</t>
  </si>
  <si>
    <t>R00471</t>
  </si>
  <si>
    <t>R07802</t>
  </si>
  <si>
    <t>R06092</t>
  </si>
  <si>
    <t>R02672</t>
  </si>
  <si>
    <t>R09948</t>
  </si>
  <si>
    <t>R02225</t>
  </si>
  <si>
    <t>R01107</t>
  </si>
  <si>
    <t>R02189</t>
  </si>
  <si>
    <t>R00819</t>
  </si>
  <si>
    <t>R05572</t>
  </si>
  <si>
    <t>R04524</t>
  </si>
  <si>
    <t>R05794</t>
  </si>
  <si>
    <t>R09523</t>
  </si>
  <si>
    <t>R09300</t>
  </si>
  <si>
    <t>R07703</t>
  </si>
  <si>
    <t>R02625</t>
  </si>
  <si>
    <t>R09534</t>
  </si>
  <si>
    <t>R09261</t>
  </si>
  <si>
    <t>R00889</t>
  </si>
  <si>
    <t>R07031</t>
  </si>
  <si>
    <t>R02438</t>
  </si>
  <si>
    <t>R08154</t>
  </si>
  <si>
    <t>R00818</t>
  </si>
  <si>
    <t>R09075</t>
  </si>
  <si>
    <t>R06353</t>
  </si>
  <si>
    <t>R02342</t>
  </si>
  <si>
    <t>R09170</t>
  </si>
  <si>
    <t>R03168</t>
  </si>
  <si>
    <t>R01810</t>
  </si>
  <si>
    <t>R01265</t>
  </si>
  <si>
    <t>R05087</t>
  </si>
  <si>
    <t>R07699</t>
  </si>
  <si>
    <t>R05195</t>
  </si>
  <si>
    <t>R04450</t>
  </si>
  <si>
    <t>R04946</t>
  </si>
  <si>
    <t>R04046</t>
  </si>
  <si>
    <t>R06727</t>
  </si>
  <si>
    <t>R03703</t>
  </si>
  <si>
    <t>R01036</t>
  </si>
  <si>
    <t>R09398</t>
  </si>
  <si>
    <t>R05591</t>
  </si>
  <si>
    <t>R01229</t>
  </si>
  <si>
    <t>R07511</t>
  </si>
  <si>
    <t>R07040</t>
  </si>
  <si>
    <t>R05142</t>
  </si>
  <si>
    <t>R00053</t>
  </si>
  <si>
    <t>R07567</t>
  </si>
  <si>
    <t>R06556</t>
  </si>
  <si>
    <t>R08525</t>
  </si>
  <si>
    <t>R00160</t>
  </si>
  <si>
    <t>R08004</t>
  </si>
  <si>
    <t>R01590</t>
  </si>
  <si>
    <t>R09990</t>
  </si>
  <si>
    <t>R09470</t>
  </si>
  <si>
    <t>R09628</t>
  </si>
  <si>
    <t>R08988</t>
  </si>
  <si>
    <t>R06175</t>
  </si>
  <si>
    <t>R03859</t>
  </si>
  <si>
    <t>R09963</t>
  </si>
  <si>
    <t>R06916</t>
  </si>
  <si>
    <t>R02829</t>
  </si>
  <si>
    <t>R00437</t>
  </si>
  <si>
    <t>R05790</t>
  </si>
  <si>
    <t>R09753</t>
  </si>
  <si>
    <t>R03879</t>
  </si>
  <si>
    <t>R01589</t>
  </si>
  <si>
    <t>R02781</t>
  </si>
  <si>
    <t>R05687</t>
  </si>
  <si>
    <t>R03966</t>
  </si>
  <si>
    <t>R04728</t>
  </si>
  <si>
    <t>R00974</t>
  </si>
  <si>
    <t>R01239</t>
  </si>
  <si>
    <t>R02343</t>
  </si>
  <si>
    <t>R07551</t>
  </si>
  <si>
    <t>R06047</t>
  </si>
  <si>
    <t>R02159</t>
  </si>
  <si>
    <t>R09430</t>
  </si>
  <si>
    <t>R08494</t>
  </si>
  <si>
    <t>R04546</t>
  </si>
  <si>
    <t>R06466</t>
  </si>
  <si>
    <t>R04258</t>
  </si>
  <si>
    <t>R08699</t>
  </si>
  <si>
    <t>R05186</t>
  </si>
  <si>
    <t>R05648</t>
  </si>
  <si>
    <t>R00358</t>
  </si>
  <si>
    <t>R05243</t>
  </si>
  <si>
    <t>R02131</t>
  </si>
  <si>
    <t>R09382</t>
  </si>
  <si>
    <t>R02093</t>
  </si>
  <si>
    <t>R05410</t>
  </si>
  <si>
    <t>R02016</t>
  </si>
  <si>
    <t>R09200</t>
  </si>
  <si>
    <t>R04045</t>
  </si>
  <si>
    <t>R00188</t>
  </si>
  <si>
    <t>R07088</t>
  </si>
  <si>
    <t>R03656</t>
  </si>
  <si>
    <t>R03427</t>
  </si>
  <si>
    <t>R07433</t>
  </si>
  <si>
    <t>R01382</t>
  </si>
  <si>
    <t>R07712</t>
  </si>
  <si>
    <t>R00414</t>
  </si>
  <si>
    <t>R05038</t>
  </si>
  <si>
    <t>R04898</t>
  </si>
  <si>
    <t>R03337</t>
  </si>
  <si>
    <t>R03607</t>
  </si>
  <si>
    <t>R02242</t>
  </si>
  <si>
    <t>R09854</t>
  </si>
  <si>
    <t>R08050</t>
  </si>
  <si>
    <t>R00257</t>
  </si>
  <si>
    <t>R07293</t>
  </si>
  <si>
    <t>R00201</t>
  </si>
  <si>
    <t>R02236</t>
  </si>
  <si>
    <t>R01768</t>
  </si>
  <si>
    <t>R04237</t>
  </si>
  <si>
    <t>R06956</t>
  </si>
  <si>
    <t>R07406</t>
  </si>
  <si>
    <t>R01573</t>
  </si>
  <si>
    <t>R00025</t>
  </si>
  <si>
    <t>R03364</t>
  </si>
  <si>
    <t>R01089</t>
  </si>
  <si>
    <t>R04675</t>
  </si>
  <si>
    <t>R02695</t>
  </si>
  <si>
    <t>R07829</t>
  </si>
  <si>
    <t>R03399</t>
  </si>
  <si>
    <t>R03560</t>
  </si>
  <si>
    <t>R09298</t>
  </si>
  <si>
    <t>R02842</t>
  </si>
  <si>
    <t>R02312</t>
  </si>
  <si>
    <t>R08462</t>
  </si>
  <si>
    <t>R03235</t>
  </si>
  <si>
    <t>R04153</t>
  </si>
  <si>
    <t>R00696</t>
  </si>
  <si>
    <t>R09172</t>
  </si>
  <si>
    <t>R03753</t>
  </si>
  <si>
    <t>R06338</t>
  </si>
  <si>
    <t>R01228</t>
  </si>
  <si>
    <t>R02000</t>
  </si>
  <si>
    <t>R00277</t>
  </si>
  <si>
    <t>R09451</t>
  </si>
  <si>
    <t>R07314</t>
  </si>
  <si>
    <t>R05930</t>
  </si>
  <si>
    <t>R02954</t>
  </si>
  <si>
    <t>R03907</t>
  </si>
  <si>
    <t>R04779</t>
  </si>
  <si>
    <t>R09844</t>
  </si>
  <si>
    <t>R04118</t>
  </si>
  <si>
    <t>R07262</t>
  </si>
  <si>
    <t>R01138</t>
  </si>
  <si>
    <t>R02768</t>
  </si>
  <si>
    <t>R02335</t>
  </si>
  <si>
    <t>R07956</t>
  </si>
  <si>
    <t>R00943</t>
  </si>
  <si>
    <t>R07911</t>
  </si>
  <si>
    <t>R02491</t>
  </si>
  <si>
    <t>R06291</t>
  </si>
  <si>
    <t>R04936</t>
  </si>
  <si>
    <t>R03936</t>
  </si>
  <si>
    <t>R09623</t>
  </si>
  <si>
    <t>R02385</t>
  </si>
  <si>
    <t>R01864</t>
  </si>
  <si>
    <t>R03120</t>
  </si>
  <si>
    <t>R04259</t>
  </si>
  <si>
    <t>R06930</t>
  </si>
  <si>
    <t>R00903</t>
  </si>
  <si>
    <t>R03823</t>
  </si>
  <si>
    <t>R07121</t>
  </si>
  <si>
    <t>R09058</t>
  </si>
  <si>
    <t>R03803</t>
  </si>
  <si>
    <t>R06069</t>
  </si>
  <si>
    <t>R05811</t>
  </si>
  <si>
    <t>R03537</t>
  </si>
  <si>
    <t>R03826</t>
  </si>
  <si>
    <t>R08778</t>
  </si>
  <si>
    <t>R04811</t>
  </si>
  <si>
    <t>R01947</t>
  </si>
  <si>
    <t>R09813</t>
  </si>
  <si>
    <t>R05336</t>
  </si>
  <si>
    <t>R03489</t>
  </si>
  <si>
    <t>R01611</t>
  </si>
  <si>
    <t>R07705</t>
  </si>
  <si>
    <t>R07291</t>
  </si>
  <si>
    <t>R04678</t>
  </si>
  <si>
    <t>R04960</t>
  </si>
  <si>
    <t>R05868</t>
  </si>
  <si>
    <t>R08899</t>
  </si>
  <si>
    <t>R04762</t>
  </si>
  <si>
    <t>R02195</t>
  </si>
  <si>
    <t>R00883</t>
  </si>
  <si>
    <t>R05702</t>
  </si>
  <si>
    <t>R05114</t>
  </si>
  <si>
    <t>R00558</t>
  </si>
  <si>
    <t>R08261</t>
  </si>
  <si>
    <t>R05140</t>
  </si>
  <si>
    <t>R01208</t>
  </si>
  <si>
    <t>R07569</t>
  </si>
  <si>
    <t>R08063</t>
  </si>
  <si>
    <t>R01511</t>
  </si>
  <si>
    <t>R06996</t>
  </si>
  <si>
    <t>R03830</t>
  </si>
  <si>
    <t>R03733</t>
  </si>
  <si>
    <t>R03212</t>
  </si>
  <si>
    <t>R03631</t>
  </si>
  <si>
    <t>R01709</t>
  </si>
  <si>
    <t>R01846</t>
  </si>
  <si>
    <t>R05986</t>
  </si>
  <si>
    <t>R01141</t>
  </si>
  <si>
    <t>R03163</t>
  </si>
  <si>
    <t>R06208</t>
  </si>
  <si>
    <t>R02047</t>
  </si>
  <si>
    <t>R03731</t>
  </si>
  <si>
    <t>R01910</t>
  </si>
  <si>
    <t>R07548</t>
  </si>
  <si>
    <t>R02661</t>
  </si>
  <si>
    <t>R00657</t>
  </si>
  <si>
    <t>R06661</t>
  </si>
  <si>
    <t>R00999</t>
  </si>
  <si>
    <t>R08974</t>
  </si>
  <si>
    <t>R02835</t>
  </si>
  <si>
    <t>R09320</t>
  </si>
  <si>
    <t>R01238</t>
  </si>
  <si>
    <t>R02152</t>
  </si>
  <si>
    <t>R08175</t>
  </si>
  <si>
    <t>R09841</t>
  </si>
  <si>
    <t>R07428</t>
  </si>
  <si>
    <t>R06579</t>
  </si>
  <si>
    <t>R05092</t>
  </si>
  <si>
    <t>R02187</t>
  </si>
  <si>
    <t>R01135</t>
  </si>
  <si>
    <t>R05005</t>
  </si>
  <si>
    <t>R01304</t>
  </si>
  <si>
    <t>R08598</t>
  </si>
  <si>
    <t>R01628</t>
  </si>
  <si>
    <t>R08114</t>
  </si>
  <si>
    <t>R00359</t>
  </si>
  <si>
    <t>R00139</t>
  </si>
  <si>
    <t>R00300</t>
  </si>
  <si>
    <t>R01557</t>
  </si>
  <si>
    <t>R05100</t>
  </si>
  <si>
    <t>R00383</t>
  </si>
  <si>
    <t>R08441</t>
  </si>
  <si>
    <t>R07179</t>
  </si>
  <si>
    <t>R03181</t>
  </si>
  <si>
    <t>R01440</t>
  </si>
  <si>
    <t>R07370</t>
  </si>
  <si>
    <t>R05674</t>
  </si>
  <si>
    <t>R00947</t>
  </si>
  <si>
    <t>R02391</t>
  </si>
  <si>
    <t>R05499</t>
  </si>
  <si>
    <t>R07307</t>
  </si>
  <si>
    <t>R09372</t>
  </si>
  <si>
    <t>R02722</t>
  </si>
  <si>
    <t>R07666</t>
  </si>
  <si>
    <t>R03237</t>
  </si>
  <si>
    <t>R03141</t>
  </si>
  <si>
    <t>R04164</t>
  </si>
  <si>
    <t>R09028</t>
  </si>
  <si>
    <t>R03808</t>
  </si>
  <si>
    <t>R08834</t>
  </si>
  <si>
    <t>R09044</t>
  </si>
  <si>
    <t>R06782</t>
  </si>
  <si>
    <t>R08316</t>
  </si>
  <si>
    <t>R04155</t>
  </si>
  <si>
    <t>R00797</t>
  </si>
  <si>
    <t>R02417</t>
  </si>
  <si>
    <t>R06140</t>
  </si>
  <si>
    <t>R00786</t>
  </si>
  <si>
    <t>R07301</t>
  </si>
  <si>
    <t>R06790</t>
  </si>
  <si>
    <t>R03159</t>
  </si>
  <si>
    <t>R00124</t>
  </si>
  <si>
    <t>R09602</t>
  </si>
  <si>
    <t>R07518</t>
  </si>
  <si>
    <t>R02173</t>
  </si>
  <si>
    <t>R02170</t>
  </si>
  <si>
    <t>R07110</t>
  </si>
  <si>
    <t>R04010</t>
  </si>
  <si>
    <t>R09438</t>
  </si>
  <si>
    <t>R04341</t>
  </si>
  <si>
    <t>R00911</t>
  </si>
  <si>
    <t>R06269</t>
  </si>
  <si>
    <t>R08025</t>
  </si>
  <si>
    <t>R02310</t>
  </si>
  <si>
    <t>R09804</t>
  </si>
  <si>
    <t>R03635</t>
  </si>
  <si>
    <t>R01258</t>
  </si>
  <si>
    <t>R06592</t>
  </si>
  <si>
    <t>R04459</t>
  </si>
  <si>
    <t>R01179</t>
  </si>
  <si>
    <t>R06219</t>
  </si>
  <si>
    <t>R03651</t>
  </si>
  <si>
    <t>R00443</t>
  </si>
  <si>
    <t>R03416</t>
  </si>
  <si>
    <t>R01400</t>
  </si>
  <si>
    <t>R01458</t>
  </si>
  <si>
    <t>R03276</t>
  </si>
  <si>
    <t>R03700</t>
  </si>
  <si>
    <t>R00930</t>
  </si>
  <si>
    <t>R06469</t>
  </si>
  <si>
    <t>R08542</t>
  </si>
  <si>
    <t>R01830</t>
  </si>
  <si>
    <t>R02929</t>
  </si>
  <si>
    <t>R07167</t>
  </si>
  <si>
    <t>R06539</t>
  </si>
  <si>
    <t>R04222</t>
  </si>
  <si>
    <t>R03547</t>
  </si>
  <si>
    <t>R05599</t>
  </si>
  <si>
    <t>R08285</t>
  </si>
  <si>
    <t>R02012</t>
  </si>
  <si>
    <t>R08377</t>
  </si>
  <si>
    <t>R03220</t>
  </si>
  <si>
    <t>R03265</t>
  </si>
  <si>
    <t>R04929</t>
  </si>
  <si>
    <t>R08797</t>
  </si>
  <si>
    <t>R06565</t>
  </si>
  <si>
    <t>R00007</t>
  </si>
  <si>
    <t>R02981</t>
  </si>
  <si>
    <t>R06584</t>
  </si>
  <si>
    <t>R03362</t>
  </si>
  <si>
    <t>R04775</t>
  </si>
  <si>
    <t>R01944</t>
  </si>
  <si>
    <t>R07696</t>
  </si>
  <si>
    <t>R01636</t>
  </si>
  <si>
    <t>R06816</t>
  </si>
  <si>
    <t>R06704</t>
  </si>
  <si>
    <t>R08072</t>
  </si>
  <si>
    <t>R02071</t>
  </si>
  <si>
    <t>R03135</t>
  </si>
  <si>
    <t>R05161</t>
  </si>
  <si>
    <t>R06991</t>
  </si>
  <si>
    <t>R05276</t>
  </si>
  <si>
    <t>R02243</t>
  </si>
  <si>
    <t>R01475</t>
  </si>
  <si>
    <t>R08725</t>
  </si>
  <si>
    <t>R03436</t>
  </si>
  <si>
    <t>R07840</t>
  </si>
  <si>
    <t>R07947</t>
  </si>
  <si>
    <t>R09684</t>
  </si>
  <si>
    <t>R08573</t>
  </si>
  <si>
    <t>R03501</t>
  </si>
  <si>
    <t>R02659</t>
  </si>
  <si>
    <t>R08586</t>
  </si>
  <si>
    <t>R08442</t>
  </si>
  <si>
    <t>R01131</t>
  </si>
  <si>
    <t>R05558</t>
  </si>
  <si>
    <t>R07600</t>
  </si>
  <si>
    <t>R01820</t>
  </si>
  <si>
    <t>R07785</t>
  </si>
  <si>
    <t>R09750</t>
  </si>
  <si>
    <t>R04145</t>
  </si>
  <si>
    <t>R04670</t>
  </si>
  <si>
    <t>R01237</t>
  </si>
  <si>
    <t>R05477</t>
  </si>
  <si>
    <t>R09985</t>
  </si>
  <si>
    <t>R01857</t>
  </si>
  <si>
    <t>R09462</t>
  </si>
  <si>
    <t>R04094</t>
  </si>
  <si>
    <t>R08643</t>
  </si>
  <si>
    <t>R06402</t>
  </si>
  <si>
    <t>R03422</t>
  </si>
  <si>
    <t>R09411</t>
  </si>
  <si>
    <t>R00387</t>
  </si>
  <si>
    <t>R08683</t>
  </si>
  <si>
    <t>R01629</t>
  </si>
  <si>
    <t>R03586</t>
  </si>
  <si>
    <t>R07655</t>
  </si>
  <si>
    <t>R02715</t>
  </si>
  <si>
    <t>R09504</t>
  </si>
  <si>
    <t>R08565</t>
  </si>
  <si>
    <t>R09463</t>
  </si>
  <si>
    <t>R05660</t>
  </si>
  <si>
    <t>R03190</t>
  </si>
  <si>
    <t>R04306</t>
  </si>
  <si>
    <t>R00910</t>
  </si>
  <si>
    <t>R05386</t>
  </si>
  <si>
    <t>R01997</t>
  </si>
  <si>
    <t>R01867</t>
  </si>
  <si>
    <t>R01843</t>
  </si>
  <si>
    <t>R02498</t>
  </si>
  <si>
    <t>R07976</t>
  </si>
  <si>
    <t>R05055</t>
  </si>
  <si>
    <t>R05890</t>
  </si>
  <si>
    <t>R04007</t>
  </si>
  <si>
    <t>R02703</t>
  </si>
  <si>
    <t>R03450</t>
  </si>
  <si>
    <t>R00332</t>
  </si>
  <si>
    <t>R07376</t>
  </si>
  <si>
    <t>R09101</t>
  </si>
  <si>
    <t>R08399</t>
  </si>
  <si>
    <t>R02460</t>
  </si>
  <si>
    <t>R01775</t>
  </si>
  <si>
    <t>R08274</t>
  </si>
  <si>
    <t>R08561</t>
  </si>
  <si>
    <t>R02687</t>
  </si>
  <si>
    <t>R00990</t>
  </si>
  <si>
    <t>R08732</t>
  </si>
  <si>
    <t>R08742</t>
  </si>
  <si>
    <t>R08248</t>
  </si>
  <si>
    <t>R06994</t>
  </si>
  <si>
    <t>R08887</t>
  </si>
  <si>
    <t>R08833</t>
  </si>
  <si>
    <t>R06575</t>
  </si>
  <si>
    <t>R08773</t>
  </si>
  <si>
    <t>R05463</t>
  </si>
  <si>
    <t>R00174</t>
  </si>
  <si>
    <t>R04955</t>
  </si>
  <si>
    <t>R03322</t>
  </si>
  <si>
    <t>R07670</t>
  </si>
  <si>
    <t>R06247</t>
  </si>
  <si>
    <t>R06746</t>
  </si>
  <si>
    <t>R03373</t>
  </si>
  <si>
    <t>R06049</t>
  </si>
  <si>
    <t>R03312</t>
  </si>
  <si>
    <t>R07659</t>
  </si>
  <si>
    <t>R09519</t>
  </si>
  <si>
    <t>R04552</t>
  </si>
  <si>
    <t>R04680</t>
  </si>
  <si>
    <t>R00019</t>
  </si>
  <si>
    <t>R03692</t>
  </si>
  <si>
    <t>R08790</t>
  </si>
  <si>
    <t>R04097</t>
  </si>
  <si>
    <t>R03629</t>
  </si>
  <si>
    <t>R09001</t>
  </si>
  <si>
    <t>R02175</t>
  </si>
  <si>
    <t>R01357</t>
  </si>
  <si>
    <t>R05003</t>
  </si>
  <si>
    <t>R07633</t>
  </si>
  <si>
    <t>R06923</t>
  </si>
  <si>
    <t>R05824</t>
  </si>
  <si>
    <t>R09647</t>
  </si>
  <si>
    <t>R05671</t>
  </si>
  <si>
    <t>R03113</t>
  </si>
  <si>
    <t>R00183</t>
  </si>
  <si>
    <t>R03643</t>
  </si>
  <si>
    <t>R08996</t>
  </si>
  <si>
    <t>R08129</t>
  </si>
  <si>
    <t>R04913</t>
  </si>
  <si>
    <t>R05669</t>
  </si>
  <si>
    <t>R08677</t>
  </si>
  <si>
    <t>R01801</t>
  </si>
  <si>
    <t>R05483</t>
  </si>
  <si>
    <t>R06762</t>
  </si>
  <si>
    <t>R09988</t>
  </si>
  <si>
    <t>R07756</t>
  </si>
  <si>
    <t>R01969</t>
  </si>
  <si>
    <t>R08515</t>
  </si>
  <si>
    <t>R08294</t>
  </si>
  <si>
    <t>R07946</t>
  </si>
  <si>
    <t>R07788</t>
  </si>
  <si>
    <t>R07009</t>
  </si>
  <si>
    <t>R04988</t>
  </si>
  <si>
    <t>R09903</t>
  </si>
  <si>
    <t>R04651</t>
  </si>
  <si>
    <t>R01160</t>
  </si>
  <si>
    <t>R09563</t>
  </si>
  <si>
    <t>R01326</t>
  </si>
  <si>
    <t>R08204</t>
  </si>
  <si>
    <t>R07827</t>
  </si>
  <si>
    <t>R04797</t>
  </si>
  <si>
    <t>R06797</t>
  </si>
  <si>
    <t>R05809</t>
  </si>
  <si>
    <t>R05944</t>
  </si>
  <si>
    <t>R09425</t>
  </si>
  <si>
    <t>R01456</t>
  </si>
  <si>
    <t>R05411</t>
  </si>
  <si>
    <t>R07366</t>
  </si>
  <si>
    <t>R08558</t>
  </si>
  <si>
    <t>R04963</t>
  </si>
  <si>
    <t>R02801</t>
  </si>
  <si>
    <t>R01645</t>
  </si>
  <si>
    <t>R02141</t>
  </si>
  <si>
    <t>R04458</t>
  </si>
  <si>
    <t>R09409</t>
  </si>
  <si>
    <t>R05587</t>
  </si>
  <si>
    <t>R04379</t>
  </si>
  <si>
    <t>R00730</t>
  </si>
  <si>
    <t>R01937</t>
  </si>
  <si>
    <t>R03794</t>
  </si>
  <si>
    <t>R03737</t>
  </si>
  <si>
    <t>R02262</t>
  </si>
  <si>
    <t>R01111</t>
  </si>
  <si>
    <t>R09169</t>
  </si>
  <si>
    <t>R05481</t>
  </si>
  <si>
    <t>R02395</t>
  </si>
  <si>
    <t>R00194</t>
  </si>
  <si>
    <t>R02902</t>
  </si>
  <si>
    <t>R00579</t>
  </si>
  <si>
    <t>R06220</t>
  </si>
  <si>
    <t>R05526</t>
  </si>
  <si>
    <t>R00772</t>
  </si>
  <si>
    <t>R08093</t>
  </si>
  <si>
    <t>R02396</t>
  </si>
  <si>
    <t>R01479</t>
  </si>
  <si>
    <t>R01847</t>
  </si>
  <si>
    <t>R09250</t>
  </si>
  <si>
    <t>R04275</t>
  </si>
  <si>
    <t>R03741</t>
  </si>
  <si>
    <t>R04601</t>
  </si>
  <si>
    <t>R08268</t>
  </si>
  <si>
    <t>R08132</t>
  </si>
  <si>
    <t>R06376</t>
  </si>
  <si>
    <t>R00406</t>
  </si>
  <si>
    <t>R09683</t>
  </si>
  <si>
    <t>R04916</t>
  </si>
  <si>
    <t>R02074</t>
  </si>
  <si>
    <t>R06703</t>
  </si>
  <si>
    <t>R03660</t>
  </si>
  <si>
    <t>R02380</t>
  </si>
  <si>
    <t>R01448</t>
  </si>
  <si>
    <t>R00343</t>
  </si>
  <si>
    <t>R05128</t>
  </si>
  <si>
    <t>R02528</t>
  </si>
  <si>
    <t>R04578</t>
  </si>
  <si>
    <t>R00977</t>
  </si>
  <si>
    <t>R08521</t>
  </si>
  <si>
    <t>R05444</t>
  </si>
  <si>
    <t>R09175</t>
  </si>
  <si>
    <t>R03517</t>
  </si>
  <si>
    <t>R09032</t>
  </si>
  <si>
    <t>R07157</t>
  </si>
  <si>
    <t>R09935</t>
  </si>
  <si>
    <t>R03941</t>
  </si>
  <si>
    <t>R01300</t>
  </si>
  <si>
    <t>R09912</t>
  </si>
  <si>
    <t>R01349</t>
  </si>
  <si>
    <t>R00661</t>
  </si>
  <si>
    <t>R05887</t>
  </si>
  <si>
    <t>R04590</t>
  </si>
  <si>
    <t>R08664</t>
  </si>
  <si>
    <t>R02316</t>
  </si>
  <si>
    <t>R09760</t>
  </si>
  <si>
    <t>R07499</t>
  </si>
  <si>
    <t>R08608</t>
  </si>
  <si>
    <t>R05375</t>
  </si>
  <si>
    <t>R03199</t>
  </si>
  <si>
    <t>R04009</t>
  </si>
  <si>
    <t>R05718</t>
  </si>
  <si>
    <t>R06658</t>
  </si>
  <si>
    <t>R08367</t>
  </si>
  <si>
    <t>R00068</t>
  </si>
  <si>
    <t>R00041</t>
  </si>
  <si>
    <t>R02270</t>
  </si>
  <si>
    <t>R02382</t>
  </si>
  <si>
    <t>R07582</t>
  </si>
  <si>
    <t>R08976</t>
  </si>
  <si>
    <t>R04917</t>
  </si>
  <si>
    <t>R05323</t>
  </si>
  <si>
    <t>R05774</t>
  </si>
  <si>
    <t>R06233</t>
  </si>
  <si>
    <t>R03448</t>
  </si>
  <si>
    <t>R06817</t>
  </si>
  <si>
    <t>R02368</t>
  </si>
  <si>
    <t>R07469</t>
  </si>
  <si>
    <t>R08308</t>
  </si>
  <si>
    <t>R09765</t>
  </si>
  <si>
    <t>R02724</t>
  </si>
  <si>
    <t>R09327</t>
  </si>
  <si>
    <t>R08712</t>
  </si>
  <si>
    <t>R01144</t>
  </si>
  <si>
    <t>R07156</t>
  </si>
  <si>
    <t>R07461</t>
  </si>
  <si>
    <t>R08421</t>
  </si>
  <si>
    <t>R09362</t>
  </si>
  <si>
    <t>R04729</t>
  </si>
  <si>
    <t>R05495</t>
  </si>
  <si>
    <t>R05756</t>
  </si>
  <si>
    <t>R07809</t>
  </si>
  <si>
    <t>R07231</t>
  </si>
  <si>
    <t>R03790</t>
  </si>
  <si>
    <t>R02221</t>
  </si>
  <si>
    <t>R05076</t>
  </si>
  <si>
    <t>R02332</t>
  </si>
  <si>
    <t>R05395</t>
  </si>
  <si>
    <t>R07682</t>
  </si>
  <si>
    <t>R08689</t>
  </si>
  <si>
    <t>R09478</t>
  </si>
  <si>
    <t>R01968</t>
  </si>
  <si>
    <t>R09130</t>
  </si>
  <si>
    <t>R08938</t>
  </si>
  <si>
    <t>R06758</t>
  </si>
  <si>
    <t>R09731</t>
  </si>
  <si>
    <t>R04366</t>
  </si>
  <si>
    <t>R07000</t>
  </si>
  <si>
    <t>R00424</t>
  </si>
  <si>
    <t>R00281</t>
  </si>
  <si>
    <t>R01905</t>
  </si>
  <si>
    <t>R08714</t>
  </si>
  <si>
    <t>R03918</t>
  </si>
  <si>
    <t>R06143</t>
  </si>
  <si>
    <t>R05779</t>
  </si>
  <si>
    <t>R03619</t>
  </si>
  <si>
    <t>R06846</t>
  </si>
  <si>
    <t>R04597</t>
  </si>
  <si>
    <t>R07742</t>
  </si>
  <si>
    <t>R00142</t>
  </si>
  <si>
    <t>R02598</t>
  </si>
  <si>
    <t>R06702</t>
  </si>
  <si>
    <t>R08010</t>
  </si>
  <si>
    <t>R01378</t>
  </si>
  <si>
    <t>R03675</t>
  </si>
  <si>
    <t>R09352</t>
  </si>
  <si>
    <t>R03809</t>
  </si>
  <si>
    <t>R01139</t>
  </si>
  <si>
    <t>R02258</t>
  </si>
  <si>
    <t>R07375</t>
  </si>
  <si>
    <t>R01788</t>
  </si>
  <si>
    <t>R03939</t>
  </si>
  <si>
    <t>R08157</t>
  </si>
  <si>
    <t>R00460</t>
  </si>
  <si>
    <t>R09687</t>
  </si>
  <si>
    <t>R03701</t>
  </si>
  <si>
    <t>R01337</t>
  </si>
  <si>
    <t>R06371</t>
  </si>
  <si>
    <t>R04629</t>
  </si>
  <si>
    <t>R07359</t>
  </si>
  <si>
    <t>R05926</t>
  </si>
  <si>
    <t>R06041</t>
  </si>
  <si>
    <t>R06660</t>
  </si>
  <si>
    <t>R01603</t>
  </si>
  <si>
    <t>R02239</t>
  </si>
  <si>
    <t>R00640</t>
  </si>
  <si>
    <t>R09969</t>
  </si>
  <si>
    <t>R03831</t>
  </si>
  <si>
    <t>R09537</t>
  </si>
  <si>
    <t>R06145</t>
  </si>
  <si>
    <t>R04220</t>
  </si>
  <si>
    <t>R09193</t>
  </si>
  <si>
    <t>R06345</t>
  </si>
  <si>
    <t>R02502</t>
  </si>
  <si>
    <t>R01959</t>
  </si>
  <si>
    <t>R01071</t>
  </si>
  <si>
    <t>R00156</t>
  </si>
  <si>
    <t>R02296</t>
  </si>
  <si>
    <t>R08031</t>
  </si>
  <si>
    <t>R04579</t>
  </si>
  <si>
    <t>R01090</t>
  </si>
  <si>
    <t>R06050</t>
  </si>
  <si>
    <t>R06416</t>
  </si>
  <si>
    <t>R02941</t>
  </si>
  <si>
    <t>R00724</t>
  </si>
  <si>
    <t>R04385</t>
  </si>
  <si>
    <t>R00931</t>
  </si>
  <si>
    <t>R02910</t>
  </si>
  <si>
    <t>R08099</t>
  </si>
  <si>
    <t>R06764</t>
  </si>
  <si>
    <t>R08518</t>
  </si>
  <si>
    <t>R06417</t>
  </si>
  <si>
    <t>R03248</t>
  </si>
  <si>
    <t>R02327</t>
  </si>
  <si>
    <t>R07097</t>
  </si>
  <si>
    <t>R08727</t>
  </si>
  <si>
    <t>R08846</t>
  </si>
  <si>
    <t>R05039</t>
  </si>
  <si>
    <t>R04137</t>
  </si>
  <si>
    <t>R09390</t>
  </si>
  <si>
    <t>R01716</t>
  </si>
  <si>
    <t>R01699</t>
  </si>
  <si>
    <t>R09836</t>
  </si>
  <si>
    <t>R09694</t>
  </si>
  <si>
    <t>R09885</t>
  </si>
  <si>
    <t>R03832</t>
  </si>
  <si>
    <t>R06300</t>
  </si>
  <si>
    <t>R03349</t>
  </si>
  <si>
    <t>R09736</t>
  </si>
  <si>
    <t>R01822</t>
  </si>
  <si>
    <t>R04572</t>
  </si>
  <si>
    <t>R00588</t>
  </si>
  <si>
    <t>R09904</t>
  </si>
  <si>
    <t>R08036</t>
  </si>
  <si>
    <t>R09667</t>
  </si>
  <si>
    <t>R07999</t>
  </si>
  <si>
    <t>R09422</t>
  </si>
  <si>
    <t>R05515</t>
  </si>
  <si>
    <t>R08651</t>
  </si>
  <si>
    <t>R09010</t>
  </si>
  <si>
    <t>R05554</t>
  </si>
  <si>
    <t>R03558</t>
  </si>
  <si>
    <t>R01396</t>
  </si>
  <si>
    <t>R00265</t>
  </si>
  <si>
    <t>R03548</t>
  </si>
  <si>
    <t>R06845</t>
  </si>
  <si>
    <t>R07876</t>
  </si>
  <si>
    <t>R06789</t>
  </si>
  <si>
    <t>R03070</t>
  </si>
  <si>
    <t>R05026</t>
  </si>
  <si>
    <t>R08526</t>
  </si>
  <si>
    <t>R03865</t>
  </si>
  <si>
    <t>R09213</t>
  </si>
  <si>
    <t>R02401</t>
  </si>
  <si>
    <t>R06275</t>
  </si>
  <si>
    <t>R08615</t>
  </si>
  <si>
    <t>R03712</t>
  </si>
  <si>
    <t>R01595</t>
  </si>
  <si>
    <t>R09828</t>
  </si>
  <si>
    <t>R07800</t>
  </si>
  <si>
    <t>R07330</t>
  </si>
  <si>
    <t>R04365</t>
  </si>
  <si>
    <t>R00670</t>
  </si>
  <si>
    <t>R03605</t>
  </si>
  <si>
    <t>R05109</t>
  </si>
  <si>
    <t>R01911</t>
  </si>
  <si>
    <t>R07277</t>
  </si>
  <si>
    <t>R09408</t>
  </si>
  <si>
    <t>R05249</t>
  </si>
  <si>
    <t>R07184</t>
  </si>
  <si>
    <t>R03959</t>
  </si>
  <si>
    <t>R06958</t>
  </si>
  <si>
    <t>R06027</t>
  </si>
  <si>
    <t>R02592</t>
  </si>
  <si>
    <t>R05907</t>
  </si>
  <si>
    <t>R01782</t>
  </si>
  <si>
    <t>R03014</t>
  </si>
  <si>
    <t>R07134</t>
  </si>
  <si>
    <t>R07517</t>
  </si>
  <si>
    <t>R03691</t>
  </si>
  <si>
    <t>R06012</t>
  </si>
  <si>
    <t>R00613</t>
  </si>
  <si>
    <t>R07168</t>
  </si>
  <si>
    <t>R07890</t>
  </si>
  <si>
    <t>R03201</t>
  </si>
  <si>
    <t>R02268</t>
  </si>
  <si>
    <t>R09929</t>
  </si>
  <si>
    <t>R06630</t>
  </si>
  <si>
    <t>R04136</t>
  </si>
  <si>
    <t>R01899</t>
  </si>
  <si>
    <t>R09675</t>
  </si>
  <si>
    <t>R08250</t>
  </si>
  <si>
    <t>R00259</t>
  </si>
  <si>
    <t>R02925</t>
  </si>
  <si>
    <t>R09567</t>
  </si>
  <si>
    <t>R04944</t>
  </si>
  <si>
    <t>R02823</t>
  </si>
  <si>
    <t>R03340</t>
  </si>
  <si>
    <t>R03526</t>
  </si>
  <si>
    <t>R04564</t>
  </si>
  <si>
    <t>R09802</t>
  </si>
  <si>
    <t>R08164</t>
  </si>
  <si>
    <t>R05330</t>
  </si>
  <si>
    <t>R05224</t>
  </si>
  <si>
    <t>R02286</t>
  </si>
  <si>
    <t>R06064</t>
  </si>
  <si>
    <t>R04655</t>
  </si>
  <si>
    <t>R05001</t>
  </si>
  <si>
    <t>R09466</t>
  </si>
  <si>
    <t>R00485</t>
  </si>
  <si>
    <t>R02212</t>
  </si>
  <si>
    <t>R05417</t>
  </si>
  <si>
    <t>R07810</t>
  </si>
  <si>
    <t>R02556</t>
  </si>
  <si>
    <t>R00008</t>
  </si>
  <si>
    <t>R03658</t>
  </si>
  <si>
    <t>R09306</t>
  </si>
  <si>
    <t>R04875</t>
  </si>
  <si>
    <t>R04403</t>
  </si>
  <si>
    <t>R09056</t>
  </si>
  <si>
    <t>R05547</t>
  </si>
  <si>
    <t>R05298</t>
  </si>
  <si>
    <t>R02427</t>
  </si>
  <si>
    <t>R01815</t>
  </si>
  <si>
    <t>R09771</t>
  </si>
  <si>
    <t>R02275</t>
  </si>
  <si>
    <t>R01578</t>
  </si>
  <si>
    <t>R07265</t>
  </si>
  <si>
    <t>R01992</t>
  </si>
  <si>
    <t>R03971</t>
  </si>
  <si>
    <t>R04543</t>
  </si>
  <si>
    <t>R07194</t>
  </si>
  <si>
    <t>R03868</t>
  </si>
  <si>
    <t>R09558</t>
  </si>
  <si>
    <t>R06824</t>
  </si>
  <si>
    <t>R03049</t>
  </si>
  <si>
    <t>R07549</t>
  </si>
  <si>
    <t>R00782</t>
  </si>
  <si>
    <t>R06748</t>
  </si>
  <si>
    <t>R01750</t>
  </si>
  <si>
    <t>R06223</t>
  </si>
  <si>
    <t>R08198</t>
  </si>
  <si>
    <t>R02792</t>
  </si>
  <si>
    <t>R06520</t>
  </si>
  <si>
    <t>R05775</t>
  </si>
  <si>
    <t>R04980</t>
  </si>
  <si>
    <t>R07835</t>
  </si>
  <si>
    <t>R08879</t>
  </si>
  <si>
    <t>R06535</t>
  </si>
  <si>
    <t>R09315</t>
  </si>
  <si>
    <t>R05056</t>
  </si>
  <si>
    <t>R02609</t>
  </si>
  <si>
    <t>R09161</t>
  </si>
  <si>
    <t>R02291</t>
  </si>
  <si>
    <t>R00611</t>
  </si>
  <si>
    <t>R04667</t>
  </si>
  <si>
    <t>R05414</t>
  </si>
  <si>
    <t>R00344</t>
  </si>
  <si>
    <t>R04684</t>
  </si>
  <si>
    <t>R03751</t>
  </si>
  <si>
    <t>R08583</t>
  </si>
  <si>
    <t>R09449</t>
  </si>
  <si>
    <t>R06000</t>
  </si>
  <si>
    <t>R05177</t>
  </si>
  <si>
    <t>R07280</t>
  </si>
  <si>
    <t>R06166</t>
  </si>
  <si>
    <t>R01538</t>
  </si>
  <si>
    <t>R03589</t>
  </si>
  <si>
    <t>R07662</t>
  </si>
  <si>
    <t>R06986</t>
  </si>
  <si>
    <t>R03649</t>
  </si>
  <si>
    <t>R02658</t>
  </si>
  <si>
    <t>R01518</t>
  </si>
  <si>
    <t>R05062</t>
  </si>
  <si>
    <t>R09491</t>
  </si>
  <si>
    <t>R03670</t>
  </si>
  <si>
    <t>R06567</t>
  </si>
  <si>
    <t>R02091</t>
  </si>
  <si>
    <t>R07098</t>
  </si>
  <si>
    <t>R06172</t>
  </si>
  <si>
    <t>R07522</t>
  </si>
  <si>
    <t>R00573</t>
  </si>
  <si>
    <t>R09703</t>
  </si>
  <si>
    <t>R04689</t>
  </si>
  <si>
    <t>R09215</t>
  </si>
  <si>
    <t>R03063</t>
  </si>
  <si>
    <t>R07982</t>
  </si>
  <si>
    <t>R06471</t>
  </si>
  <si>
    <t>R07161</t>
  </si>
  <si>
    <t>R06634</t>
  </si>
  <si>
    <t>R08622</t>
  </si>
  <si>
    <t>R08182</t>
  </si>
  <si>
    <t>R07346</t>
  </si>
  <si>
    <t>R06305</t>
  </si>
  <si>
    <t>R09922</t>
  </si>
  <si>
    <t>R09748</t>
  </si>
  <si>
    <t>R04480</t>
  </si>
  <si>
    <t>R00371</t>
  </si>
  <si>
    <t>R07128</t>
  </si>
  <si>
    <t>R01754</t>
  </si>
  <si>
    <t>R05202</t>
  </si>
  <si>
    <t>R02362</t>
  </si>
  <si>
    <t>R04261</t>
  </si>
  <si>
    <t>R06286</t>
  </si>
  <si>
    <t>R07848</t>
  </si>
  <si>
    <t>R09607</t>
  </si>
  <si>
    <t>R03738</t>
  </si>
  <si>
    <t>R07767</t>
  </si>
  <si>
    <t>R08694</t>
  </si>
  <si>
    <t>R09067</t>
  </si>
  <si>
    <t>R08451</t>
  </si>
  <si>
    <t>R05592</t>
  </si>
  <si>
    <t>R01172</t>
  </si>
  <si>
    <t>R07371</t>
  </si>
  <si>
    <t>R01423</t>
  </si>
  <si>
    <t>R06783</t>
  </si>
  <si>
    <t>R09587</t>
  </si>
  <si>
    <t>R08917</t>
  </si>
  <si>
    <t>R06107</t>
  </si>
  <si>
    <t>R09019</t>
  </si>
  <si>
    <t>R06340</t>
  </si>
  <si>
    <t>R09305</t>
  </si>
  <si>
    <t>R02298</t>
  </si>
  <si>
    <t>R02644</t>
  </si>
  <si>
    <t>R09949</t>
  </si>
  <si>
    <t>R01720</t>
  </si>
  <si>
    <t>R05348</t>
  </si>
  <si>
    <t>R05933</t>
  </si>
  <si>
    <t>R00841</t>
  </si>
  <si>
    <t>R00582</t>
  </si>
  <si>
    <t>R00205</t>
  </si>
  <si>
    <t>R01642</t>
  </si>
  <si>
    <t>R02015</t>
  </si>
  <si>
    <t>R03254</t>
  </si>
  <si>
    <t>R07787</t>
  </si>
  <si>
    <t>R09536</t>
  </si>
  <si>
    <t>R08077</t>
  </si>
  <si>
    <t>R01975</t>
  </si>
  <si>
    <t>R00163</t>
  </si>
  <si>
    <t>R04999</t>
  </si>
  <si>
    <t>R09594</t>
  </si>
  <si>
    <t>R09445</t>
  </si>
  <si>
    <t>R04714</t>
  </si>
  <si>
    <t>R00876</t>
  </si>
  <si>
    <t>R01432</t>
  </si>
  <si>
    <t>R08874</t>
  </si>
  <si>
    <t>R06869</t>
  </si>
  <si>
    <t>R04644</t>
  </si>
  <si>
    <t>R05081</t>
  </si>
  <si>
    <t>R05784</t>
  </si>
  <si>
    <t>R09280</t>
  </si>
  <si>
    <t>R07711</t>
  </si>
  <si>
    <t>R09747</t>
  </si>
  <si>
    <t>R07532</t>
  </si>
  <si>
    <t>R08012</t>
  </si>
  <si>
    <t>R01862</t>
  </si>
  <si>
    <t>R02660</t>
  </si>
  <si>
    <t>R03385</t>
  </si>
  <si>
    <t>R09709</t>
  </si>
  <si>
    <t>R09924</t>
  </si>
  <si>
    <t>R08270</t>
  </si>
  <si>
    <t>R07463</t>
  </si>
  <si>
    <t>R03332</t>
  </si>
  <si>
    <t>R09872</t>
  </si>
  <si>
    <t>R07750</t>
  </si>
  <si>
    <t>R08771</t>
  </si>
  <si>
    <t>R06405</t>
  </si>
  <si>
    <t>R08475</t>
  </si>
  <si>
    <t>R07061</t>
  </si>
  <si>
    <t>R02097</t>
  </si>
  <si>
    <t>R02004</t>
  </si>
  <si>
    <t>R08537</t>
  </si>
  <si>
    <t>R08890</t>
  </si>
  <si>
    <t>R04677</t>
  </si>
  <si>
    <t>R05018</t>
  </si>
  <si>
    <t>R07470</t>
  </si>
  <si>
    <t>R00547</t>
  </si>
  <si>
    <t>R01450</t>
  </si>
  <si>
    <t>R03987</t>
  </si>
  <si>
    <t>R06901</t>
  </si>
  <si>
    <t>R02611</t>
  </si>
  <si>
    <t>R01901</t>
  </si>
  <si>
    <t>R03921</t>
  </si>
  <si>
    <t>R02758</t>
  </si>
  <si>
    <t>R06398</t>
  </si>
  <si>
    <t>R01886</t>
  </si>
  <si>
    <t>R09972</t>
  </si>
  <si>
    <t>R08803</t>
  </si>
  <si>
    <t>R05891</t>
  </si>
  <si>
    <t>R02098</t>
  </si>
  <si>
    <t>R09431</t>
  </si>
  <si>
    <t>R05693</t>
  </si>
  <si>
    <t>R00500</t>
  </si>
  <si>
    <t>R05625</t>
  </si>
  <si>
    <t>R00837</t>
  </si>
  <si>
    <t>R03472</t>
  </si>
  <si>
    <t>R04698</t>
  </si>
  <si>
    <t>R06281</t>
  </si>
  <si>
    <t>R02172</t>
  </si>
  <si>
    <t>R09373</t>
  </si>
  <si>
    <t>R05679</t>
  </si>
  <si>
    <t>R00399</t>
  </si>
  <si>
    <t>R02011</t>
  </si>
  <si>
    <t>R05872</t>
  </si>
  <si>
    <t>R09940</t>
  </si>
  <si>
    <t>R01284</t>
  </si>
  <si>
    <t>R09086</t>
  </si>
  <si>
    <t>R02449</t>
  </si>
  <si>
    <t>R01837</t>
  </si>
  <si>
    <t>R09742</t>
  </si>
  <si>
    <t>R01020</t>
  </si>
  <si>
    <t>R05067</t>
  </si>
  <si>
    <t>R01327</t>
  </si>
  <si>
    <t>R07811</t>
  </si>
  <si>
    <t>R00476</t>
  </si>
  <si>
    <t>R02811</t>
  </si>
  <si>
    <t>R08768</t>
  </si>
  <si>
    <t>R09757</t>
  </si>
  <si>
    <t>R01170</t>
  </si>
  <si>
    <t>R02529</t>
  </si>
  <si>
    <t>R01207</t>
  </si>
  <si>
    <t>R08183</t>
  </si>
  <si>
    <t>R09525</t>
  </si>
  <si>
    <t>R00432</t>
  </si>
  <si>
    <t>R00868</t>
  </si>
  <si>
    <t>R02975</t>
  </si>
  <si>
    <t>R05237</t>
  </si>
  <si>
    <t>R05094</t>
  </si>
  <si>
    <t>R05434</t>
  </si>
  <si>
    <t>R00542</t>
  </si>
  <si>
    <t>R05196</t>
  </si>
  <si>
    <t>R01133</t>
  </si>
  <si>
    <t>R09986</t>
  </si>
  <si>
    <t>R04502</t>
  </si>
  <si>
    <t>R06355</t>
  </si>
  <si>
    <t>R09993</t>
  </si>
  <si>
    <t>R03391</t>
  </si>
  <si>
    <t>R03889</t>
  </si>
  <si>
    <t>R02963</t>
  </si>
  <si>
    <t>R04156</t>
  </si>
  <si>
    <t>R03260</t>
  </si>
  <si>
    <t>R06303</t>
  </si>
  <si>
    <t>R06035</t>
  </si>
  <si>
    <t>R08859</t>
  </si>
  <si>
    <t>R07838</t>
  </si>
  <si>
    <t>R02584</t>
  </si>
  <si>
    <t>R02814</t>
  </si>
  <si>
    <t>R03960</t>
  </si>
  <si>
    <t>R06644</t>
  </si>
  <si>
    <t>R05175</t>
  </si>
  <si>
    <t>R06842</t>
  </si>
  <si>
    <t>R08427</t>
  </si>
  <si>
    <t>R09370</t>
  </si>
  <si>
    <t>R02564</t>
  </si>
  <si>
    <t>R02631</t>
  </si>
  <si>
    <t>R03191</t>
  </si>
  <si>
    <t>R08032</t>
  </si>
  <si>
    <t>R07894</t>
  </si>
  <si>
    <t>R01081</t>
  </si>
  <si>
    <t>R04284</t>
  </si>
  <si>
    <t>R07086</t>
  </si>
  <si>
    <t>R02086</t>
  </si>
  <si>
    <t>R06346</t>
  </si>
  <si>
    <t>R02453</t>
  </si>
  <si>
    <t>R04967</t>
  </si>
  <si>
    <t>R02024</t>
  </si>
  <si>
    <t>R09128</t>
  </si>
  <si>
    <t>R08854</t>
  </si>
  <si>
    <t>R07322</t>
  </si>
  <si>
    <t>R00227</t>
  </si>
  <si>
    <t>R01014</t>
  </si>
  <si>
    <t>R06680</t>
  </si>
  <si>
    <t>R01930</t>
  </si>
  <si>
    <t>R01044</t>
  </si>
  <si>
    <t>R05252</t>
  </si>
  <si>
    <t>R01405</t>
  </si>
  <si>
    <t>R01125</t>
  </si>
  <si>
    <t>R07379</t>
  </si>
  <si>
    <t>R03896</t>
  </si>
  <si>
    <t>R08346</t>
  </si>
  <si>
    <t>R05111</t>
  </si>
  <si>
    <t>R01779</t>
  </si>
  <si>
    <t>R08040</t>
  </si>
  <si>
    <t>R02635</t>
  </si>
  <si>
    <t>R07545</t>
  </si>
  <si>
    <t>R03490</t>
  </si>
  <si>
    <t>R01038</t>
  </si>
  <si>
    <t>R06094</t>
  </si>
  <si>
    <t>R02257</t>
  </si>
  <si>
    <t>R08318</t>
  </si>
  <si>
    <t>R02614</t>
  </si>
  <si>
    <t>R00314</t>
  </si>
  <si>
    <t>R02650</t>
  </si>
  <si>
    <t>R02282</t>
  </si>
  <si>
    <t>R06742</t>
  </si>
  <si>
    <t>R02980</t>
  </si>
  <si>
    <t>R02548</t>
  </si>
  <si>
    <t>R05513</t>
  </si>
  <si>
    <t>R05133</t>
  </si>
  <si>
    <t>R02160</t>
  </si>
  <si>
    <t>R07081</t>
  </si>
  <si>
    <t>R09220</t>
  </si>
  <si>
    <t>R05851</t>
  </si>
  <si>
    <t>R06446</t>
  </si>
  <si>
    <t>R03968</t>
  </si>
  <si>
    <t>R01429</t>
  </si>
  <si>
    <t>R08552</t>
  </si>
  <si>
    <t>R02521</t>
  </si>
  <si>
    <t>R08091</t>
  </si>
  <si>
    <t>R04970</t>
  </si>
  <si>
    <t>R01856</t>
  </si>
  <si>
    <t>R08769</t>
  </si>
  <si>
    <t>R05603</t>
  </si>
  <si>
    <t>R00449</t>
  </si>
  <si>
    <t>R01285</t>
  </si>
  <si>
    <t>R05996</t>
  </si>
  <si>
    <t>R07752</t>
  </si>
  <si>
    <t>R07354</t>
  </si>
  <si>
    <t>R00362</t>
  </si>
  <si>
    <t>R05231</t>
  </si>
  <si>
    <t>R09083</t>
  </si>
  <si>
    <t>R07296</t>
  </si>
  <si>
    <t>R09031</t>
  </si>
  <si>
    <t>R06252</t>
  </si>
  <si>
    <t>R05927</t>
  </si>
  <si>
    <t>R02461</t>
  </si>
  <si>
    <t>R00023</t>
  </si>
  <si>
    <t>R02067</t>
  </si>
  <si>
    <t>R01654</t>
  </si>
  <si>
    <t>R00703</t>
  </si>
  <si>
    <t>R08621</t>
  </si>
  <si>
    <t>R01377</t>
  </si>
  <si>
    <t>R02469</t>
  </si>
  <si>
    <t>R02326</t>
  </si>
  <si>
    <t>R00461</t>
  </si>
  <si>
    <t>R05164</t>
  </si>
  <si>
    <t>R04184</t>
  </si>
  <si>
    <t>R01487</t>
  </si>
  <si>
    <t>R07730</t>
  </si>
  <si>
    <t>R00283</t>
  </si>
  <si>
    <t>R06580</t>
  </si>
  <si>
    <t>R04559</t>
  </si>
  <si>
    <t>R04309</t>
  </si>
  <si>
    <t>R06685</t>
  </si>
  <si>
    <t>R03538</t>
  </si>
  <si>
    <t>R07949</t>
  </si>
  <si>
    <t>R03869</t>
  </si>
  <si>
    <t>R07004</t>
  </si>
  <si>
    <t>R02582</t>
  </si>
  <si>
    <t>R01369</t>
  </si>
  <si>
    <t>R09614</t>
  </si>
  <si>
    <t>R08325</t>
  </si>
  <si>
    <t>R00598</t>
  </si>
  <si>
    <t>R04352</t>
  </si>
  <si>
    <t>R06347</t>
  </si>
  <si>
    <t>R09117</t>
  </si>
  <si>
    <t>R04759</t>
  </si>
  <si>
    <t>R00647</t>
  </si>
  <si>
    <t>R06382</t>
  </si>
  <si>
    <t>R07528</t>
  </si>
  <si>
    <t>R09843</t>
  </si>
  <si>
    <t>R06024</t>
  </si>
  <si>
    <t>R09743</t>
  </si>
  <si>
    <t>R07166</t>
  </si>
  <si>
    <t>R03469</t>
  </si>
  <si>
    <t>R09871</t>
  </si>
  <si>
    <t>R02991</t>
  </si>
  <si>
    <t>R09549</t>
  </si>
  <si>
    <t>R02545</t>
  </si>
  <si>
    <t>R08730</t>
  </si>
  <si>
    <t>R07799</t>
  </si>
  <si>
    <t>R05342</t>
  </si>
  <si>
    <t>R01568</t>
  </si>
  <si>
    <t>R04067</t>
  </si>
  <si>
    <t>R03989</t>
  </si>
  <si>
    <t>R07032</t>
  </si>
  <si>
    <t>R02161</t>
  </si>
  <si>
    <t>R00686</t>
  </si>
  <si>
    <t>R08038</t>
  </si>
  <si>
    <t>R03244</t>
  </si>
  <si>
    <t>R05845</t>
  </si>
  <si>
    <t>R08310</t>
  </si>
  <si>
    <t>R02462</t>
  </si>
  <si>
    <t>R04084</t>
  </si>
  <si>
    <t>R03698</t>
  </si>
  <si>
    <t>R07129</t>
  </si>
  <si>
    <t>R06268</t>
  </si>
  <si>
    <t>R04942</t>
  </si>
  <si>
    <t>R05947</t>
  </si>
  <si>
    <t>R04584</t>
  </si>
  <si>
    <t>R04041</t>
  </si>
  <si>
    <t>R02231</t>
  </si>
  <si>
    <t>R07570</t>
  </si>
  <si>
    <t>R04879</t>
  </si>
  <si>
    <t>R00523</t>
  </si>
  <si>
    <t>R05346</t>
  </si>
  <si>
    <t>R09921</t>
  </si>
  <si>
    <t>R03360</t>
  </si>
  <si>
    <t>R03984</t>
  </si>
  <si>
    <t>R06495</t>
  </si>
  <si>
    <t>R09705</t>
  </si>
  <si>
    <t>R01717</t>
  </si>
  <si>
    <t>R00781</t>
  </si>
  <si>
    <t>R08936</t>
  </si>
  <si>
    <t>R05608</t>
  </si>
  <si>
    <t>R05979</t>
  </si>
  <si>
    <t>R00652</t>
  </si>
  <si>
    <t>R03748</t>
  </si>
  <si>
    <t>R08548</t>
  </si>
  <si>
    <t>R00370</t>
  </si>
  <si>
    <t>R04286</t>
  </si>
  <si>
    <t>R04215</t>
  </si>
  <si>
    <t>R00378</t>
  </si>
  <si>
    <t>R09590</t>
  </si>
  <si>
    <t>R02217</t>
  </si>
  <si>
    <t>R08818</t>
  </si>
  <si>
    <t>R01614</t>
  </si>
  <si>
    <t>R06980</t>
  </si>
  <si>
    <t>R07550</t>
  </si>
  <si>
    <t>R01828</t>
  </si>
  <si>
    <t>R03633</t>
  </si>
  <si>
    <t>R00963</t>
  </si>
  <si>
    <t>R02994</t>
  </si>
  <si>
    <t>R09818</t>
  </si>
  <si>
    <t>R02377</t>
  </si>
  <si>
    <t>R08361</t>
  </si>
  <si>
    <t>R00360</t>
  </si>
  <si>
    <t>R03840</t>
  </si>
  <si>
    <t>R01247</t>
  </si>
  <si>
    <t>R07505</t>
  </si>
  <si>
    <t>R09109</t>
  </si>
  <si>
    <t>R06512</t>
  </si>
  <si>
    <t>R03695</t>
  </si>
  <si>
    <t>R01574</t>
  </si>
  <si>
    <t>R06282</t>
  </si>
  <si>
    <t>R05440</t>
  </si>
  <si>
    <t>R03424</t>
  </si>
  <si>
    <t>R02038</t>
  </si>
  <si>
    <t>R09385</t>
  </si>
  <si>
    <t>R05381</t>
  </si>
  <si>
    <t>R09713</t>
  </si>
  <si>
    <t>R03563</t>
  </si>
  <si>
    <t>R00563</t>
  </si>
  <si>
    <t>R06684</t>
  </si>
  <si>
    <t>R02547</t>
  </si>
  <si>
    <t>R08857</t>
  </si>
  <si>
    <t>R01675</t>
  </si>
  <si>
    <t>R07396</t>
  </si>
  <si>
    <t>R00366</t>
  </si>
  <si>
    <t>R01951</t>
  </si>
  <si>
    <t>R08147</t>
  </si>
  <si>
    <t>R04328</t>
  </si>
  <si>
    <t>R00148</t>
  </si>
  <si>
    <t>R01669</t>
  </si>
  <si>
    <t>R08983</t>
  </si>
  <si>
    <t>R07651</t>
  </si>
  <si>
    <t>R00408</t>
  </si>
  <si>
    <t>R09729</t>
  </si>
  <si>
    <t>R07789</t>
  </si>
  <si>
    <t>R03457</t>
  </si>
  <si>
    <t>R06187</t>
  </si>
  <si>
    <t>R04183</t>
  </si>
  <si>
    <t>R03577</t>
  </si>
  <si>
    <t>R03272</t>
  </si>
  <si>
    <t>R04941</t>
  </si>
  <si>
    <t>R01032</t>
  </si>
  <si>
    <t>R02149</t>
  </si>
  <si>
    <t>R06231</t>
  </si>
  <si>
    <t>R06593</t>
  </si>
  <si>
    <t>R09046</t>
  </si>
  <si>
    <t>R09959</t>
  </si>
  <si>
    <t>R06725</t>
  </si>
  <si>
    <t>R08240</t>
  </si>
  <si>
    <t>R08252</t>
  </si>
  <si>
    <t>R00856</t>
  </si>
  <si>
    <t>R03927</t>
  </si>
  <si>
    <t>R08682</t>
  </si>
  <si>
    <t>R08081</t>
  </si>
  <si>
    <t>R00079</t>
  </si>
  <si>
    <t>R07089</t>
  </si>
  <si>
    <t>R02248</t>
  </si>
  <si>
    <t>R08392</t>
  </si>
  <si>
    <t>R04027</t>
  </si>
  <si>
    <t>R09716</t>
  </si>
  <si>
    <t>R09437</t>
  </si>
  <si>
    <t>R00715</t>
  </si>
  <si>
    <t>R07452</t>
  </si>
  <si>
    <t>R00789</t>
  </si>
  <si>
    <t>R08124</t>
  </si>
  <si>
    <t>R04096</t>
  </si>
  <si>
    <t>R03898</t>
  </si>
  <si>
    <t>R00242</t>
  </si>
  <si>
    <t>R07178</t>
  </si>
  <si>
    <t>R09217</t>
  </si>
  <si>
    <t>R09597</t>
  </si>
  <si>
    <t>R03632</t>
  </si>
  <si>
    <t>R07298</t>
  </si>
  <si>
    <t>R06273</t>
  </si>
  <si>
    <t>R00425</t>
  </si>
  <si>
    <t>R00393</t>
  </si>
  <si>
    <t>R03192</t>
  </si>
  <si>
    <t>R00017</t>
  </si>
  <si>
    <t>R06336</t>
  </si>
  <si>
    <t>R04201</t>
  </si>
  <si>
    <t>R02673</t>
  </si>
  <si>
    <t>R02445</t>
  </si>
  <si>
    <t>R06698</t>
  </si>
  <si>
    <t>R06165</t>
  </si>
  <si>
    <t>R02602</t>
  </si>
  <si>
    <t>R06045</t>
  </si>
  <si>
    <t>R01460</t>
  </si>
  <si>
    <t>R03805</t>
  </si>
  <si>
    <t>R09994</t>
  </si>
  <si>
    <t>R07395</t>
  </si>
  <si>
    <t>R04840</t>
  </si>
  <si>
    <t>R03836</t>
  </si>
  <si>
    <t>R09455</t>
  </si>
  <si>
    <t>R05684</t>
  </si>
  <si>
    <t>R05828</t>
  </si>
  <si>
    <t>R09894</t>
  </si>
  <si>
    <t>R07962</t>
  </si>
  <si>
    <t>R04725</t>
  </si>
  <si>
    <t>R08895</t>
  </si>
  <si>
    <t>R05888</t>
  </si>
  <si>
    <t>R06037</t>
  </si>
  <si>
    <t>R04799</t>
  </si>
  <si>
    <t>R02443</t>
  </si>
  <si>
    <t>R08781</t>
  </si>
  <si>
    <t>R04593</t>
  </si>
  <si>
    <t>R08908</t>
  </si>
  <si>
    <t>R00465</t>
  </si>
  <si>
    <t>R09403</t>
  </si>
  <si>
    <t>R09577</t>
  </si>
  <si>
    <t>R09925</t>
  </si>
  <si>
    <t>R07381</t>
  </si>
  <si>
    <t>R06357</t>
  </si>
  <si>
    <t>R06008</t>
  </si>
  <si>
    <t>R07994</t>
  </si>
  <si>
    <t>R07639</t>
  </si>
  <si>
    <t>R06794</t>
  </si>
  <si>
    <t>R07759</t>
  </si>
  <si>
    <t>R04838</t>
  </si>
  <si>
    <t>R02294</t>
  </si>
  <si>
    <t>R06549</t>
  </si>
  <si>
    <t>R07899</t>
  </si>
  <si>
    <t>R04482</t>
  </si>
  <si>
    <t>R03717</t>
  </si>
  <si>
    <t>R06141</t>
  </si>
  <si>
    <t>R02045</t>
  </si>
  <si>
    <t>R00768</t>
  </si>
  <si>
    <t>R05694</t>
  </si>
  <si>
    <t>R07871</t>
  </si>
  <si>
    <t>R07858</t>
  </si>
  <si>
    <t>R03303</t>
  </si>
  <si>
    <t>R04518</t>
  </si>
  <si>
    <t>R09219</t>
  </si>
  <si>
    <t>R01404</t>
  </si>
  <si>
    <t>R01383</t>
  </si>
  <si>
    <t>R06929</t>
  </si>
  <si>
    <t>R05672</t>
  </si>
  <si>
    <t>R01639</t>
  </si>
  <si>
    <t>R06908</t>
  </si>
  <si>
    <t>R06407</t>
  </si>
  <si>
    <t>R01180</t>
  </si>
  <si>
    <t>R05449</t>
  </si>
  <si>
    <t>R05079</t>
  </si>
  <si>
    <t>R05176</t>
  </si>
  <si>
    <t>R00690</t>
  </si>
  <si>
    <t>R08991</t>
  </si>
  <si>
    <t>R06526</t>
  </si>
  <si>
    <t>R06489</t>
  </si>
  <si>
    <t>R07155</t>
  </si>
  <si>
    <t>R08554</t>
  </si>
  <si>
    <t>R06611</t>
  </si>
  <si>
    <t>R08702</t>
  </si>
  <si>
    <t>R01885</t>
  </si>
  <si>
    <t>R08775</t>
  </si>
  <si>
    <t>R02495</t>
  </si>
  <si>
    <t>R05948</t>
  </si>
  <si>
    <t>R03037</t>
  </si>
  <si>
    <t>R05778</t>
  </si>
  <si>
    <t>R00846</t>
  </si>
  <si>
    <t>R07968</t>
  </si>
  <si>
    <t>R08616</t>
  </si>
  <si>
    <t>R07341</t>
  </si>
  <si>
    <t>R09148</t>
  </si>
  <si>
    <t>R08419</t>
  </si>
  <si>
    <t>R07138</t>
  </si>
  <si>
    <t>R02965</t>
  </si>
  <si>
    <t>R02530</t>
  </si>
  <si>
    <t>R01049</t>
  </si>
  <si>
    <t>R07046</t>
  </si>
  <si>
    <t>R01961</t>
  </si>
  <si>
    <t>R04918</t>
  </si>
  <si>
    <t>R05902</t>
  </si>
  <si>
    <t>R04260</t>
  </si>
  <si>
    <t>R05657</t>
  </si>
  <si>
    <t>R05908</t>
  </si>
  <si>
    <t>R07374</t>
  </si>
  <si>
    <t>R02979</t>
  </si>
  <si>
    <t>R09000</t>
  </si>
  <si>
    <t>R06722</t>
  </si>
  <si>
    <t>R07843</t>
  </si>
  <si>
    <t>R08934</t>
  </si>
  <si>
    <t>R03139</t>
  </si>
  <si>
    <t>R01827</t>
  </si>
  <si>
    <t>R05549</t>
  </si>
  <si>
    <t>R00561</t>
  </si>
  <si>
    <t>R08944</t>
  </si>
  <si>
    <t>R05436</t>
  </si>
  <si>
    <t>R04438</t>
  </si>
  <si>
    <t>R01443</t>
  </si>
  <si>
    <t>R04407</t>
  </si>
  <si>
    <t>R09678</t>
  </si>
  <si>
    <t>R01690</t>
  </si>
  <si>
    <t>R09135</t>
  </si>
  <si>
    <t>R05963</t>
  </si>
  <si>
    <t>R02497</t>
  </si>
  <si>
    <t>R08328</t>
  </si>
  <si>
    <t>R00341</t>
  </si>
  <si>
    <t>R02409</t>
  </si>
  <si>
    <t>R05783</t>
  </si>
  <si>
    <t>R04577</t>
  </si>
  <si>
    <t>R03726</t>
  </si>
  <si>
    <t>R01013</t>
  </si>
  <si>
    <t>R04896</t>
  </si>
  <si>
    <t>R07122</t>
  </si>
  <si>
    <t>R04038</t>
  </si>
  <si>
    <t>R00149</t>
  </si>
  <si>
    <t>R00286</t>
  </si>
  <si>
    <t>R09797</t>
  </si>
  <si>
    <t>R08540</t>
  </si>
  <si>
    <t>R06771</t>
  </si>
  <si>
    <t>R00237</t>
  </si>
  <si>
    <t>R09730</t>
  </si>
  <si>
    <t>R08486</t>
  </si>
  <si>
    <t>R03084</t>
  </si>
  <si>
    <t>R00633</t>
  </si>
  <si>
    <t>R06814</t>
  </si>
  <si>
    <t>R02494</t>
  </si>
  <si>
    <t>R02666</t>
  </si>
  <si>
    <t>R08626</t>
  </si>
  <si>
    <t>R09189</t>
  </si>
  <si>
    <t>R08603</t>
  </si>
  <si>
    <t>R04212</t>
  </si>
  <si>
    <t>R03875</t>
  </si>
  <si>
    <t>R02818</t>
  </si>
  <si>
    <t>R08397</t>
  </si>
  <si>
    <t>R09964</t>
  </si>
  <si>
    <t>R07427</t>
  </si>
  <si>
    <t>R08738</t>
  </si>
  <si>
    <t>R08606</t>
  </si>
  <si>
    <t>R09943</t>
  </si>
  <si>
    <t>R01736</t>
  </si>
  <si>
    <t>R07398</t>
  </si>
  <si>
    <t>R04256</t>
  </si>
  <si>
    <t>R08417</t>
  </si>
  <si>
    <t>R02476</t>
  </si>
  <si>
    <t>R03714</t>
  </si>
  <si>
    <t>R09119</t>
  </si>
  <si>
    <t>R01805</t>
  </si>
  <si>
    <t>R00708</t>
  </si>
  <si>
    <t>R09333</t>
  </si>
  <si>
    <t>R05190</t>
  </si>
  <si>
    <t>R05473</t>
  </si>
  <si>
    <t>R07844</t>
  </si>
  <si>
    <t>R06765</t>
  </si>
  <si>
    <t>R01242</t>
  </si>
  <si>
    <t>R08382</t>
  </si>
  <si>
    <t>R02350</t>
  </si>
  <si>
    <t>R06603</t>
  </si>
  <si>
    <t>R06781</t>
  </si>
  <si>
    <t>R04359</t>
  </si>
  <si>
    <t>R01344</t>
  </si>
  <si>
    <t>R08815</t>
  </si>
  <si>
    <t>R09878</t>
  </si>
  <si>
    <t>R06653</t>
  </si>
  <si>
    <t>R01101</t>
  </si>
  <si>
    <t>R07328</t>
  </si>
  <si>
    <t>R07623</t>
  </si>
  <si>
    <t>R00988</t>
  </si>
  <si>
    <t>R02853</t>
  </si>
  <si>
    <t>R01250</t>
  </si>
  <si>
    <t>R03180</t>
  </si>
  <si>
    <t>R00483</t>
  </si>
  <si>
    <t>R03041</t>
  </si>
  <si>
    <t>R07001</t>
  </si>
  <si>
    <t>R03274</t>
  </si>
  <si>
    <t>R07228</t>
  </si>
  <si>
    <t>R03684</t>
  </si>
  <si>
    <t>R06675</t>
  </si>
  <si>
    <t>R06808</t>
  </si>
  <si>
    <t>R09884</t>
  </si>
  <si>
    <t>R03226</t>
  </si>
  <si>
    <t>R01073</t>
  </si>
  <si>
    <t>R04816</t>
  </si>
  <si>
    <t>R08589</t>
  </si>
  <si>
    <t>R05753</t>
  </si>
  <si>
    <t>R09287</t>
  </si>
  <si>
    <t>R04617</t>
  </si>
  <si>
    <t>R03098</t>
  </si>
  <si>
    <t>R06870</t>
  </si>
  <si>
    <t>R01301</t>
  </si>
  <si>
    <t>R07286</t>
  </si>
  <si>
    <t>R06285</t>
  </si>
  <si>
    <t>R05496</t>
  </si>
  <si>
    <t>R01799</t>
  </si>
  <si>
    <t>R05204</t>
  </si>
  <si>
    <t>R08228</t>
  </si>
  <si>
    <t>R05048</t>
  </si>
  <si>
    <t>R06442</t>
  </si>
  <si>
    <t>R08106</t>
  </si>
  <si>
    <t>R02360</t>
  </si>
  <si>
    <t>R09522</t>
  </si>
  <si>
    <t>R03655</t>
  </si>
  <si>
    <t>R07053</t>
  </si>
  <si>
    <t>R01287</t>
  </si>
  <si>
    <t>R09268</t>
  </si>
  <si>
    <t>R04446</t>
  </si>
  <si>
    <t>R02138</t>
  </si>
  <si>
    <t>R06788</t>
  </si>
  <si>
    <t>R09898</t>
  </si>
  <si>
    <t>R08644</t>
  </si>
  <si>
    <t>R06895</t>
  </si>
  <si>
    <t>R08704</t>
  </si>
  <si>
    <t>R07152</t>
  </si>
  <si>
    <t>R00964</t>
  </si>
  <si>
    <t>R06013</t>
  </si>
  <si>
    <t>R04883</t>
  </si>
  <si>
    <t>R00141</t>
  </si>
  <si>
    <t>R06937</t>
  </si>
  <si>
    <t>R06543</t>
  </si>
  <si>
    <t>R05244</t>
  </si>
  <si>
    <t>R04432</t>
  </si>
  <si>
    <t>R00407</t>
  </si>
  <si>
    <t>R08213</t>
  </si>
  <si>
    <t>R08505</t>
  </si>
  <si>
    <t>R08763</t>
  </si>
  <si>
    <t>R08235</t>
  </si>
  <si>
    <t>R04400</t>
  </si>
  <si>
    <t>R05253</t>
  </si>
  <si>
    <t>R00012</t>
  </si>
  <si>
    <t>R04761</t>
  </si>
  <si>
    <t>R01178</t>
  </si>
  <si>
    <t>R02864</t>
  </si>
  <si>
    <t>R06472</t>
  </si>
  <si>
    <t>R06229</t>
  </si>
  <si>
    <t>R02990</t>
  </si>
  <si>
    <t>R07118</t>
  </si>
  <si>
    <t>R01441</t>
  </si>
  <si>
    <t>R09893</t>
  </si>
  <si>
    <t>R02876</t>
  </si>
  <si>
    <t>R09615</t>
  </si>
  <si>
    <t>R07233</t>
  </si>
  <si>
    <t>R03727</t>
  </si>
  <si>
    <t>R02773</t>
  </si>
  <si>
    <t>R08190</t>
  </si>
  <si>
    <t>R01368</t>
  </si>
  <si>
    <t>R03713</t>
  </si>
  <si>
    <t>R01001</t>
  </si>
  <si>
    <t>R07762</t>
  </si>
  <si>
    <t>R04115</t>
  </si>
  <si>
    <t>R01668</t>
  </si>
  <si>
    <t>R09539</t>
  </si>
  <si>
    <t>R00489</t>
  </si>
  <si>
    <t>R03231</t>
  </si>
  <si>
    <t>R03829</t>
  </si>
  <si>
    <t>R08787</t>
  </si>
  <si>
    <t>R05209</t>
  </si>
  <si>
    <t>R05705</t>
  </si>
  <si>
    <t>R09785</t>
  </si>
  <si>
    <t>R08134</t>
  </si>
  <si>
    <t>R00704</t>
  </si>
  <si>
    <t>R05106</t>
  </si>
  <si>
    <t>R09033</t>
  </si>
  <si>
    <t>R03292</t>
  </si>
  <si>
    <t>R08126</t>
  </si>
  <si>
    <t>R09777</t>
  </si>
  <si>
    <t>R09162</t>
  </si>
  <si>
    <t>R04910</t>
  </si>
  <si>
    <t>R04441</t>
  </si>
  <si>
    <t>R00987</t>
  </si>
  <si>
    <t>R09378</t>
  </si>
  <si>
    <t>R09203</t>
  </si>
  <si>
    <t>R06258</t>
  </si>
  <si>
    <t>R06090</t>
  </si>
  <si>
    <t>R05239</t>
  </si>
  <si>
    <t>R01199</t>
  </si>
  <si>
    <t>R09211</t>
  </si>
  <si>
    <t>R07520</t>
  </si>
  <si>
    <t>R06813</t>
  </si>
  <si>
    <t>R08321</t>
  </si>
  <si>
    <t>R07176</t>
  </si>
  <si>
    <t>R00892</t>
  </si>
  <si>
    <t>R06295</t>
  </si>
  <si>
    <t>R07596</t>
  </si>
  <si>
    <t>R03250</t>
  </si>
  <si>
    <t>R06571</t>
  </si>
  <si>
    <t>R06639</t>
  </si>
  <si>
    <t>R07352</t>
  </si>
  <si>
    <t>R07474</t>
  </si>
  <si>
    <t>R09346</t>
  </si>
  <si>
    <t>R09680</t>
  </si>
  <si>
    <t>R01240</t>
  </si>
  <si>
    <t>R02290</t>
  </si>
  <si>
    <t>R02741</t>
  </si>
  <si>
    <t>R08468</t>
  </si>
  <si>
    <t>R04586</t>
  </si>
  <si>
    <t>R06981</t>
  </si>
  <si>
    <t>R05179</t>
  </si>
  <si>
    <t>R04294</t>
  </si>
  <si>
    <t>R01059</t>
  </si>
  <si>
    <t>R06263</t>
  </si>
  <si>
    <t>R00282</t>
  </si>
  <si>
    <t>R00969</t>
  </si>
  <si>
    <t>R03954</t>
  </si>
  <si>
    <t>R01940</t>
  </si>
  <si>
    <t>R08594</t>
  </si>
  <si>
    <t>R01275</t>
  </si>
  <si>
    <t>R00620</t>
  </si>
  <si>
    <t>R08637</t>
  </si>
  <si>
    <t>R01743</t>
  </si>
  <si>
    <t>R01391</t>
  </si>
  <si>
    <t>R02204</t>
  </si>
  <si>
    <t>R03569</t>
  </si>
  <si>
    <t>R03179</t>
  </si>
  <si>
    <t>R06100</t>
  </si>
  <si>
    <t>R07030</t>
  </si>
  <si>
    <t>R00576</t>
  </si>
  <si>
    <t>R06657</t>
  </si>
  <si>
    <t>R07116</t>
  </si>
  <si>
    <t>R08940</t>
  </si>
  <si>
    <t>R06277</t>
  </si>
  <si>
    <t>R09125</t>
  </si>
  <si>
    <t>R05898</t>
  </si>
  <si>
    <t>R05725</t>
  </si>
  <si>
    <t>R00270</t>
  </si>
  <si>
    <t>R03082</t>
  </si>
  <si>
    <t>R03467</t>
  </si>
  <si>
    <t>R09453</t>
  </si>
  <si>
    <t>R07063</t>
  </si>
  <si>
    <t>R09873</t>
  </si>
  <si>
    <t>R05544</t>
  </si>
  <si>
    <t>R04357</t>
  </si>
  <si>
    <t>R02114</t>
  </si>
  <si>
    <t>R03217</t>
  </si>
  <si>
    <t>R03815</t>
  </si>
  <si>
    <t>R08322</t>
  </si>
  <si>
    <t>R08724</t>
  </si>
  <si>
    <t>R02279</t>
  </si>
  <si>
    <t>R04600</t>
  </si>
  <si>
    <t>R00014</t>
  </si>
  <si>
    <t>R09367</t>
  </si>
  <si>
    <t>R01526</t>
  </si>
  <si>
    <t>R02366</t>
  </si>
  <si>
    <t>R04649</t>
  </si>
  <si>
    <t>R00375</t>
  </si>
  <si>
    <t>R06478</t>
  </si>
  <si>
    <t>R06896</t>
  </si>
  <si>
    <t>R07905</t>
  </si>
  <si>
    <t>R02959</t>
  </si>
  <si>
    <t>R00530</t>
  </si>
  <si>
    <t>R03715</t>
  </si>
  <si>
    <t>R04733</t>
  </si>
  <si>
    <t>R05632</t>
  </si>
  <si>
    <t>R06564</t>
  </si>
  <si>
    <t>R04704</t>
  </si>
  <si>
    <t>R01713</t>
  </si>
  <si>
    <t>R09902</t>
  </si>
  <si>
    <t>R00956</t>
  </si>
  <si>
    <t>R06676</t>
  </si>
  <si>
    <t>R03454</t>
  </si>
  <si>
    <t>R09886</t>
  </si>
  <si>
    <t>R00159</t>
  </si>
  <si>
    <t>R07006</t>
  </si>
  <si>
    <t>R06079</t>
  </si>
  <si>
    <t>R06237</t>
  </si>
  <si>
    <t>R02921</t>
  </si>
  <si>
    <t>R08504</t>
  </si>
  <si>
    <t>R04645</t>
  </si>
  <si>
    <t>R03666</t>
  </si>
  <si>
    <t>R07980</t>
  </si>
  <si>
    <t>R00307</t>
  </si>
  <si>
    <t>R04791</t>
  </si>
  <si>
    <t>R01928</t>
  </si>
  <si>
    <t>R09473</t>
  </si>
  <si>
    <t>R03639</t>
  </si>
  <si>
    <t>R01267</t>
  </si>
  <si>
    <t>R01561</t>
  </si>
  <si>
    <t>R07180</t>
  </si>
  <si>
    <t>R04110</t>
  </si>
  <si>
    <t>R07868</t>
  </si>
  <si>
    <t>R04905</t>
  </si>
  <si>
    <t>R07295</t>
  </si>
  <si>
    <t>R08602</t>
  </si>
  <si>
    <t>R00022</t>
  </si>
  <si>
    <t>R00900</t>
  </si>
  <si>
    <t>R00208</t>
  </si>
  <si>
    <t>R00459</t>
  </si>
  <si>
    <t>R02431</t>
  </si>
  <si>
    <t>R08443</t>
  </si>
  <si>
    <t>R03390</t>
  </si>
  <si>
    <t>R05384</t>
  </si>
  <si>
    <t>R00553</t>
  </si>
  <si>
    <t>R03145</t>
  </si>
  <si>
    <t>R06918</t>
  </si>
  <si>
    <t>R02057</t>
  </si>
  <si>
    <t>R01926</t>
  </si>
  <si>
    <t>R06083</t>
  </si>
  <si>
    <t>R09412</t>
  </si>
  <si>
    <t>R09824</t>
  </si>
  <si>
    <t>R08620</t>
  </si>
  <si>
    <t>R00106</t>
  </si>
  <si>
    <t>R03042</t>
  </si>
  <si>
    <t>R01710</t>
  </si>
  <si>
    <t>R07015</t>
  </si>
  <si>
    <t>R03175</t>
  </si>
  <si>
    <t>R00918</t>
  </si>
  <si>
    <t>R06733</t>
  </si>
  <si>
    <t>R01950</t>
  </si>
  <si>
    <t>R06369</t>
  </si>
  <si>
    <t>R00002</t>
  </si>
  <si>
    <t>R08033</t>
  </si>
  <si>
    <t>R09961</t>
  </si>
  <si>
    <t>R09610</t>
  </si>
  <si>
    <t>R03763</t>
  </si>
  <si>
    <t>R00779</t>
  </si>
  <si>
    <t>R03497</t>
  </si>
  <si>
    <t>R08955</t>
  </si>
  <si>
    <t>R02044</t>
  </si>
  <si>
    <t>R05421</t>
  </si>
  <si>
    <t>R06155</t>
  </si>
  <si>
    <t>R08358</t>
  </si>
  <si>
    <t>R08843</t>
  </si>
  <si>
    <t>R04168</t>
  </si>
  <si>
    <t>R03789</t>
  </si>
  <si>
    <t>R08587</t>
  </si>
  <si>
    <t>R00584</t>
  </si>
  <si>
    <t>R00117</t>
  </si>
  <si>
    <t>R06645</t>
  </si>
  <si>
    <t>R09174</t>
  </si>
  <si>
    <t>R09100</t>
  </si>
  <si>
    <t>R01764</t>
  </si>
  <si>
    <t>R01876</t>
  </si>
  <si>
    <t>R03225</t>
  </si>
  <si>
    <t>R00527</t>
  </si>
  <si>
    <t>R07726</t>
  </si>
  <si>
    <t>R02947</t>
  </si>
  <si>
    <t>R04474</t>
  </si>
  <si>
    <t>R06060</t>
  </si>
  <si>
    <t>R00960</t>
  </si>
  <si>
    <t>R06343</t>
  </si>
  <si>
    <t>R03634</t>
  </si>
  <si>
    <t>R03381</t>
  </si>
  <si>
    <t>R03677</t>
  </si>
  <si>
    <t>R09186</t>
  </si>
  <si>
    <t>R06574</t>
  </si>
  <si>
    <t>R05180</t>
  </si>
  <si>
    <t>R01608</t>
  </si>
  <si>
    <t>R03611</t>
  </si>
  <si>
    <t>R09905</t>
  </si>
  <si>
    <t>R06636</t>
  </si>
  <si>
    <t>R00792</t>
  </si>
  <si>
    <t>R03057</t>
  </si>
  <si>
    <t>R01981</t>
  </si>
  <si>
    <t>R03599</t>
  </si>
  <si>
    <t>R07425</t>
  </si>
  <si>
    <t>R05627</t>
  </si>
  <si>
    <t>R04180</t>
  </si>
  <si>
    <t>R04117</t>
  </si>
  <si>
    <t>R02897</t>
  </si>
  <si>
    <t>R03779</t>
  </si>
  <si>
    <t>R05659</t>
  </si>
  <si>
    <t>R03094</t>
  </si>
  <si>
    <t>R03156</t>
  </si>
  <si>
    <t>R09768</t>
  </si>
  <si>
    <t>R01099</t>
  </si>
  <si>
    <t>R02845</t>
  </si>
  <si>
    <t>R03343</t>
  </si>
  <si>
    <t>R00039</t>
  </si>
  <si>
    <t>R06541</t>
  </si>
  <si>
    <t>R09490</t>
  </si>
  <si>
    <t>R08708</t>
  </si>
  <si>
    <t>R03357</t>
  </si>
  <si>
    <t>R07814</t>
  </si>
  <si>
    <t>R08221</t>
  </si>
  <si>
    <t>R09369</t>
  </si>
  <si>
    <t>R02429</t>
  </si>
  <si>
    <t>R05044</t>
  </si>
  <si>
    <t>R05347</t>
  </si>
  <si>
    <t>R04812</t>
  </si>
  <si>
    <t>R08477</t>
  </si>
  <si>
    <t>R00687</t>
  </si>
  <si>
    <t>R07438</t>
  </si>
  <si>
    <t>R02354</t>
  </si>
  <si>
    <t>R06354</t>
  </si>
  <si>
    <t>R04570</t>
  </si>
  <si>
    <t>R08214</t>
  </si>
  <si>
    <t>R02753</t>
  </si>
  <si>
    <t>R08074</t>
  </si>
  <si>
    <t>R01041</t>
  </si>
  <si>
    <t>R07492</t>
  </si>
  <si>
    <t>R01266</t>
  </si>
  <si>
    <t>R09407</t>
  </si>
  <si>
    <t>R07060</t>
  </si>
  <si>
    <t>R00278</t>
  </si>
  <si>
    <t>R05085</t>
  </si>
  <si>
    <t>R02383</t>
  </si>
  <si>
    <t>R00572</t>
  </si>
  <si>
    <t>R01436</t>
  </si>
  <si>
    <t>R05353</t>
  </si>
  <si>
    <t>R05446</t>
  </si>
  <si>
    <t>R01008</t>
  </si>
  <si>
    <t>R04544</t>
  </si>
  <si>
    <t>R02065</t>
  </si>
  <si>
    <t>R01137</t>
  </si>
  <si>
    <t>R05344</t>
  </si>
  <si>
    <t>R00295</t>
  </si>
  <si>
    <t>R02404</t>
  </si>
  <si>
    <t>R03999</t>
  </si>
  <si>
    <t>R03742</t>
  </si>
  <si>
    <t>R02720</t>
  </si>
  <si>
    <t>R09341</t>
  </si>
  <si>
    <t>R02809</t>
  </si>
  <si>
    <t>R00557</t>
  </si>
  <si>
    <t>R09066</t>
  </si>
  <si>
    <t>R04796</t>
  </si>
  <si>
    <t>R02470</t>
  </si>
  <si>
    <t>R03739</t>
  </si>
  <si>
    <t>R04287</t>
  </si>
  <si>
    <t>R02605</t>
  </si>
  <si>
    <t>R00363</t>
  </si>
  <si>
    <t>R01705</t>
  </si>
  <si>
    <t>R02140</t>
  </si>
  <si>
    <t>R03240</t>
  </si>
  <si>
    <t>R02384</t>
  </si>
  <si>
    <t>R07315</t>
  </si>
  <si>
    <t>R04312</t>
  </si>
  <si>
    <t>R01313</t>
  </si>
  <si>
    <t>R02163</t>
  </si>
  <si>
    <t>R02397</t>
  </si>
  <si>
    <t>R00318</t>
  </si>
  <si>
    <t>R05234</t>
  </si>
  <si>
    <t>R05069</t>
  </si>
  <si>
    <t>R04037</t>
  </si>
  <si>
    <t>R03021</t>
  </si>
  <si>
    <t>R08229</t>
  </si>
  <si>
    <t>R05296</t>
  </si>
  <si>
    <t>R04134</t>
  </si>
  <si>
    <t>R00975</t>
  </si>
  <si>
    <t>R07292</t>
  </si>
  <si>
    <t>R00955</t>
  </si>
  <si>
    <t>R09448</t>
  </si>
  <si>
    <t>R05017</t>
  </si>
  <si>
    <t>R09876</t>
  </si>
  <si>
    <t>R01641</t>
  </si>
  <si>
    <t>R01291</t>
  </si>
  <si>
    <t>R01381</t>
  </si>
  <si>
    <t>R01934</t>
  </si>
  <si>
    <t>R04676</t>
  </si>
  <si>
    <t>R00893</t>
  </si>
  <si>
    <t>R07288</t>
  </si>
  <si>
    <t>R04877</t>
  </si>
  <si>
    <t>R07907</t>
  </si>
  <si>
    <t>R08195</t>
  </si>
  <si>
    <t>R09521</t>
  </si>
  <si>
    <t>R02467</t>
  </si>
  <si>
    <t>R07658</t>
  </si>
  <si>
    <t>R01914</t>
  </si>
  <si>
    <t>R00727</t>
  </si>
  <si>
    <t>R07215</t>
  </si>
  <si>
    <t>R08246</t>
  </si>
  <si>
    <t>R01797</t>
  </si>
  <si>
    <t>R03846</t>
  </si>
  <si>
    <t>R00937</t>
  </si>
  <si>
    <t>R02266</t>
  </si>
  <si>
    <t>R07275</t>
  </si>
  <si>
    <t>R03565</t>
  </si>
  <si>
    <t>R05430</t>
  </si>
  <si>
    <t>R07828</t>
  </si>
  <si>
    <t>R05691</t>
  </si>
  <si>
    <t>R07879</t>
  </si>
  <si>
    <t>R01869</t>
  </si>
  <si>
    <t>R07487</t>
  </si>
  <si>
    <t>R00807</t>
  </si>
  <si>
    <t>R04806</t>
  </si>
  <si>
    <t>R09294</t>
  </si>
  <si>
    <t>R08057</t>
  </si>
  <si>
    <t>R02633</t>
  </si>
  <si>
    <t>R09040</t>
  </si>
  <si>
    <t>R08624</t>
  </si>
  <si>
    <t>R04389</t>
  </si>
  <si>
    <t>R00146</t>
  </si>
  <si>
    <t>R06468</t>
  </si>
  <si>
    <t>R02034</t>
  </si>
  <si>
    <t>R01166</t>
  </si>
  <si>
    <t>R02051</t>
  </si>
  <si>
    <t>R03761</t>
  </si>
  <si>
    <t>R04436</t>
  </si>
  <si>
    <t>R03431</t>
  </si>
  <si>
    <t>R08191</t>
  </si>
  <si>
    <t>R08889</t>
  </si>
  <si>
    <t>R07070</t>
  </si>
  <si>
    <t>R04362</t>
  </si>
  <si>
    <t>R03512</t>
  </si>
  <si>
    <t>R00272</t>
  </si>
  <si>
    <t>R08437</t>
  </si>
  <si>
    <t>R02033</t>
  </si>
  <si>
    <t>R09810</t>
  </si>
  <si>
    <t>R03811</t>
  </si>
  <si>
    <t>R04347</t>
  </si>
  <si>
    <t>R00546</t>
  </si>
  <si>
    <t>R03242</t>
  </si>
  <si>
    <t>R08503</t>
  </si>
  <si>
    <t>R07565</t>
  </si>
  <si>
    <t>R00921</t>
  </si>
  <si>
    <t>R09260</t>
  </si>
  <si>
    <t>R06641</t>
  </si>
  <si>
    <t>R07695</t>
  </si>
  <si>
    <t>R08231</t>
  </si>
  <si>
    <t>R04279</t>
  </si>
  <si>
    <t>R02984</t>
  </si>
  <si>
    <t>R00131</t>
  </si>
  <si>
    <t>R02668</t>
  </si>
  <si>
    <t>R07139</t>
  </si>
  <si>
    <t>R03224</t>
  </si>
  <si>
    <t>R07694</t>
  </si>
  <si>
    <t>R05393</t>
  </si>
  <si>
    <t>R00615</t>
  </si>
  <si>
    <t>R01467</t>
  </si>
  <si>
    <t>R04498</t>
  </si>
  <si>
    <t>R03043</t>
  </si>
  <si>
    <t>R02420</t>
  </si>
  <si>
    <t>R05086</t>
  </si>
  <si>
    <t>R03295</t>
  </si>
  <si>
    <t>R06738</t>
  </si>
  <si>
    <t>R01501</t>
  </si>
  <si>
    <t>R09259</t>
  </si>
  <si>
    <t>R04233</t>
  </si>
  <si>
    <t>R07687</t>
  </si>
  <si>
    <t>R08821</t>
  </si>
  <si>
    <t>R04431</t>
  </si>
  <si>
    <t>R00391</t>
  </si>
  <si>
    <t>R07125</t>
  </si>
  <si>
    <t>R05914</t>
  </si>
  <si>
    <t>R08593</t>
  </si>
  <si>
    <t>R04807</t>
  </si>
  <si>
    <t>R09095</t>
  </si>
  <si>
    <t>R08045</t>
  </si>
  <si>
    <t>R03994</t>
  </si>
  <si>
    <t>R09696</t>
  </si>
  <si>
    <t>R06610</t>
  </si>
  <si>
    <t>R05320</t>
  </si>
  <si>
    <t>R09991</t>
  </si>
  <si>
    <t>R05605</t>
  </si>
  <si>
    <t>R01751</t>
  </si>
  <si>
    <t>R09156</t>
  </si>
  <si>
    <t>R09864</t>
  </si>
  <si>
    <t>R00339</t>
  </si>
  <si>
    <t>R08408</t>
  </si>
  <si>
    <t>R01342</t>
  </si>
  <si>
    <t>R09689</t>
  </si>
  <si>
    <t>R07983</t>
  </si>
  <si>
    <t>R03641</t>
  </si>
  <si>
    <t>R00330</t>
  </si>
  <si>
    <t>R08966</t>
  </si>
  <si>
    <t>R03005</t>
  </si>
  <si>
    <t>R06961</t>
  </si>
  <si>
    <t>R04091</t>
  </si>
  <si>
    <t>R02323</t>
  </si>
  <si>
    <t>R06668</t>
  </si>
  <si>
    <t>R07010</t>
  </si>
  <si>
    <t>R04198</t>
  </si>
  <si>
    <t>R03550</t>
  </si>
  <si>
    <t>R08364</t>
  </si>
  <si>
    <t>R04204</t>
  </si>
  <si>
    <t>R09452</t>
  </si>
  <si>
    <t>R06186</t>
  </si>
  <si>
    <t>R01640</t>
  </si>
  <si>
    <t>R00061</t>
  </si>
  <si>
    <t>R01241</t>
  </si>
  <si>
    <t>R05761</t>
  </si>
  <si>
    <t>R05137</t>
  </si>
  <si>
    <t>R02344</t>
  </si>
  <si>
    <t>R02121</t>
  </si>
  <si>
    <t>R01525</t>
  </si>
  <si>
    <t>R07618</t>
  </si>
  <si>
    <t>R00154</t>
  </si>
  <si>
    <t>R00482</t>
  </si>
  <si>
    <t>R06123</t>
  </si>
  <si>
    <t>R07675</t>
  </si>
  <si>
    <t>R01763</t>
  </si>
  <si>
    <t>R08943</t>
  </si>
  <si>
    <t>R07716</t>
  </si>
  <si>
    <t>R09222</t>
  </si>
  <si>
    <t>R07480</t>
  </si>
  <si>
    <t>R06213</t>
  </si>
  <si>
    <t>R04854</t>
  </si>
  <si>
    <t>R06767</t>
  </si>
  <si>
    <t>R04151</t>
  </si>
  <si>
    <t>R01334</t>
  </si>
  <si>
    <t>R08379</t>
  </si>
  <si>
    <t>R09531</t>
  </si>
  <si>
    <t>R09853</t>
  </si>
  <si>
    <t>R09263</t>
  </si>
  <si>
    <t>R03851</t>
  </si>
  <si>
    <t>R08341</t>
  </si>
  <si>
    <t>R04125</t>
  </si>
  <si>
    <t>R01387</t>
  </si>
  <si>
    <t>R05942</t>
  </si>
  <si>
    <t>R03068</t>
  </si>
  <si>
    <t>R09199</t>
  </si>
  <si>
    <t>R03630</t>
  </si>
  <si>
    <t>R03029</t>
  </si>
  <si>
    <t>R02970</t>
  </si>
  <si>
    <t>R08647</t>
  </si>
  <si>
    <t>R06137</t>
  </si>
  <si>
    <t>R04264</t>
  </si>
  <si>
    <t>R00646</t>
  </si>
  <si>
    <t>R02075</t>
  </si>
  <si>
    <t>R08042</t>
  </si>
  <si>
    <t>R01623</t>
  </si>
  <si>
    <t>R07142</t>
  </si>
  <si>
    <t>R05797</t>
  </si>
  <si>
    <t>R07185</t>
  </si>
  <si>
    <t>R08233</t>
  </si>
  <si>
    <t>R05476</t>
  </si>
  <si>
    <t>R09394</t>
  </si>
  <si>
    <t>R00075</t>
  </si>
  <si>
    <t>R08634</t>
  </si>
  <si>
    <t>R09371</t>
  </si>
  <si>
    <t>R02052</t>
  </si>
  <si>
    <t>R01302</t>
  </si>
  <si>
    <t>R05878</t>
  </si>
  <si>
    <t>R07369</t>
  </si>
  <si>
    <t>R01305</t>
  </si>
  <si>
    <t>R08429</t>
  </si>
  <si>
    <t>R09235</t>
  </si>
  <si>
    <t>R02600</t>
  </si>
  <si>
    <t>R02574</t>
  </si>
  <si>
    <t>R03187</t>
  </si>
  <si>
    <t>R02769</t>
  </si>
  <si>
    <t>R04832</t>
  </si>
  <si>
    <t>R09795</t>
  </si>
  <si>
    <t>R02107</t>
  </si>
  <si>
    <t>R02680</t>
  </si>
  <si>
    <t>R01388</t>
  </si>
  <si>
    <t>R09072</t>
  </si>
  <si>
    <t>R01280</t>
  </si>
  <si>
    <t>R00805</t>
  </si>
  <si>
    <t>R01556</t>
  </si>
  <si>
    <t>R09631</t>
  </si>
  <si>
    <t>R04567</t>
  </si>
  <si>
    <t>R04842</t>
  </si>
  <si>
    <t>R03595</t>
  </si>
  <si>
    <t>R06036</t>
  </si>
  <si>
    <t>R06853</t>
  </si>
  <si>
    <t>R08706</t>
  </si>
  <si>
    <t>R04178</t>
  </si>
  <si>
    <t>R03696</t>
  </si>
  <si>
    <t>R02199</t>
  </si>
  <si>
    <t>R08967</t>
  </si>
  <si>
    <t>R04426</t>
  </si>
  <si>
    <t>R06151</t>
  </si>
  <si>
    <t>R00823</t>
  </si>
  <si>
    <t>R05006</t>
  </si>
  <si>
    <t>R08357</t>
  </si>
  <si>
    <t>R05620</t>
  </si>
  <si>
    <t>R02539</t>
  </si>
  <si>
    <t>R05208</t>
  </si>
  <si>
    <t>R09659</t>
  </si>
  <si>
    <t>R09150</t>
  </si>
  <si>
    <t>R03055</t>
  </si>
  <si>
    <t>R03676</t>
  </si>
  <si>
    <t>R07777</t>
  </si>
  <si>
    <t>R07219</t>
  </si>
  <si>
    <t>R06723</t>
  </si>
  <si>
    <t>R03301</t>
  </si>
  <si>
    <t>R07222</t>
  </si>
  <si>
    <t>R08520</t>
  </si>
  <si>
    <t>R05955</t>
  </si>
  <si>
    <t>R00833</t>
  </si>
  <si>
    <t>R03463</t>
  </si>
  <si>
    <t>R07644</t>
  </si>
  <si>
    <t>R00055</t>
  </si>
  <si>
    <t>R03452</t>
  </si>
  <si>
    <t>R06306</t>
  </si>
  <si>
    <t>R01482</t>
  </si>
  <si>
    <t>R04874</t>
  </si>
  <si>
    <t>R03336</t>
  </si>
  <si>
    <t>R06017</t>
  </si>
  <si>
    <t>R04927</t>
  </si>
  <si>
    <t>R09980</t>
  </si>
  <si>
    <t>R05084</t>
  </si>
  <si>
    <t>R06646</t>
  </si>
  <si>
    <t>R05491</t>
  </si>
  <si>
    <t>R00769</t>
  </si>
  <si>
    <t>R02066</t>
  </si>
  <si>
    <t>R09645</t>
  </si>
  <si>
    <t>R07312</t>
  </si>
  <si>
    <t>R08478</t>
  </si>
  <si>
    <t>R04525</t>
  </si>
  <si>
    <t>R02718</t>
  </si>
  <si>
    <t>R02080</t>
  </si>
  <si>
    <t>R08915</t>
  </si>
  <si>
    <t>R00952</t>
  </si>
  <si>
    <t>R08059</t>
  </si>
  <si>
    <t>R05183</t>
  </si>
  <si>
    <t>R08534</t>
  </si>
  <si>
    <t>R03702</t>
  </si>
  <si>
    <t>R04244</t>
  </si>
  <si>
    <t>R00689</t>
  </si>
  <si>
    <t>R03433</t>
  </si>
  <si>
    <t>R04945</t>
  </si>
  <si>
    <t>R00967</t>
  </si>
  <si>
    <t>R09629</t>
  </si>
  <si>
    <t>R02714</t>
  </si>
  <si>
    <t>R04758</t>
  </si>
  <si>
    <t>R09690</t>
  </si>
  <si>
    <t>R06321</t>
  </si>
  <si>
    <t>R05976</t>
  </si>
  <si>
    <t>R03573</t>
  </si>
  <si>
    <t>R01991</t>
  </si>
  <si>
    <t>R01206</t>
  </si>
  <si>
    <t>R04972</t>
  </si>
  <si>
    <t>R06784</t>
  </si>
  <si>
    <t>R03601</t>
  </si>
  <si>
    <t>R06491</t>
  </si>
  <si>
    <t>R08610</t>
  </si>
  <si>
    <t>R08071</t>
  </si>
  <si>
    <t>R08578</t>
  </si>
  <si>
    <t>R07974</t>
  </si>
  <si>
    <t>R01626</t>
  </si>
  <si>
    <t>R00537</t>
  </si>
  <si>
    <t>R08767</t>
  </si>
  <si>
    <t>R07971</t>
  </si>
  <si>
    <t>R04213</t>
  </si>
  <si>
    <t>R06457</t>
  </si>
  <si>
    <t>R03508</t>
  </si>
  <si>
    <t>R08394</t>
  </si>
  <si>
    <t>R07113</t>
  </si>
  <si>
    <t>R02709</t>
  </si>
  <si>
    <t>R05032</t>
  </si>
  <si>
    <t>R06515</t>
  </si>
  <si>
    <t>R04663</t>
  </si>
  <si>
    <t>R04022</t>
  </si>
  <si>
    <t>R09568</t>
  </si>
  <si>
    <t>R02873</t>
  </si>
  <si>
    <t>R03031</t>
  </si>
  <si>
    <t>R03418</t>
  </si>
  <si>
    <t>R03477</t>
  </si>
  <si>
    <t>R09697</t>
  </si>
  <si>
    <t>R01793</t>
  </si>
  <si>
    <t>R03798</t>
  </si>
  <si>
    <t>R07197</t>
  </si>
  <si>
    <t>R09787</t>
  </si>
  <si>
    <t>R05110</t>
  </si>
  <si>
    <t>R06025</t>
  </si>
  <si>
    <t>R08796</t>
  </si>
  <si>
    <t>R09574</t>
  </si>
  <si>
    <t>R00127</t>
  </si>
  <si>
    <t>R03877</t>
  </si>
  <si>
    <t>R04452</t>
  </si>
  <si>
    <t>R07148</t>
  </si>
  <si>
    <t>R03532</t>
  </si>
  <si>
    <t>R00828</t>
  </si>
  <si>
    <t>R00985</t>
  </si>
  <si>
    <t>R07784</t>
  </si>
  <si>
    <t>R02444</t>
  </si>
  <si>
    <t>R00346</t>
  </si>
  <si>
    <t>R00815</t>
  </si>
  <si>
    <t>R06167</t>
  </si>
  <si>
    <t>R05780</t>
  </si>
  <si>
    <t>R02117</t>
  </si>
  <si>
    <t>R00794</t>
  </si>
  <si>
    <t>R06899</t>
  </si>
  <si>
    <t>R02675</t>
  </si>
  <si>
    <t>R00095</t>
  </si>
  <si>
    <t>R04226</t>
  </si>
  <si>
    <t>R03757</t>
  </si>
  <si>
    <t>R02892</t>
  </si>
  <si>
    <t>R02372</t>
  </si>
  <si>
    <t>R09530</t>
  </si>
  <si>
    <t>R03229</t>
  </si>
  <si>
    <t>R06360</t>
  </si>
  <si>
    <t>R09532</t>
  </si>
  <si>
    <t>R07327</t>
  </si>
  <si>
    <t>R06029</t>
  </si>
  <si>
    <t>R01866</t>
  </si>
  <si>
    <t>R04613</t>
  </si>
  <si>
    <t>R02244</t>
  </si>
  <si>
    <t>R05374</t>
  </si>
  <si>
    <t>R02337</t>
  </si>
  <si>
    <t>R00951</t>
  </si>
  <si>
    <t>R01121</t>
  </si>
  <si>
    <t>R02205</t>
  </si>
  <si>
    <t>R00420</t>
  </si>
  <si>
    <t>R00923</t>
  </si>
  <si>
    <t>R05409</t>
  </si>
  <si>
    <t>R05743</t>
  </si>
  <si>
    <t>R07668</t>
  </si>
  <si>
    <t>R08136</t>
  </si>
  <si>
    <t>R01203</t>
  </si>
  <si>
    <t>R05766</t>
  </si>
  <si>
    <t>R08390</t>
  </si>
  <si>
    <t>R01971</t>
  </si>
  <si>
    <t>R03688</t>
  </si>
  <si>
    <t>R01998</t>
  </si>
  <si>
    <t>R01249</t>
  </si>
  <si>
    <t>R02193</t>
  </si>
  <si>
    <t>R02713</t>
  </si>
  <si>
    <t>R09185</t>
  </si>
  <si>
    <t>R02191</t>
  </si>
  <si>
    <t>R05143</t>
  </si>
  <si>
    <t>R05985</t>
  </si>
  <si>
    <t>R06566</t>
  </si>
  <si>
    <t>R07805</t>
  </si>
  <si>
    <t>R06944</t>
  </si>
  <si>
    <t>R02137</t>
  </si>
  <si>
    <t>R01066</t>
  </si>
  <si>
    <t>R00601</t>
  </si>
  <si>
    <t>R04228</t>
  </si>
  <si>
    <t>R07578</t>
  </si>
  <si>
    <t>R00078</t>
  </si>
  <si>
    <t>R07547</t>
  </si>
  <si>
    <t>R02899</t>
  </si>
  <si>
    <t>R04821</t>
  </si>
  <si>
    <t>R09444</t>
  </si>
  <si>
    <t>R06414</t>
  </si>
  <si>
    <t>R09065</t>
  </si>
  <si>
    <t>R08008</t>
  </si>
  <si>
    <t>R05469</t>
  </si>
  <si>
    <t>R03392</t>
  </si>
  <si>
    <t>R05416</t>
  </si>
  <si>
    <t>R02561</t>
  </si>
  <si>
    <t>R08163</t>
  </si>
  <si>
    <t>R05257</t>
  </si>
  <si>
    <t>R03531</t>
  </si>
  <si>
    <t>R08568</t>
  </si>
  <si>
    <t>R01909</t>
  </si>
  <si>
    <t>R00236</t>
  </si>
  <si>
    <t>R07985</t>
  </si>
  <si>
    <t>R03491</t>
  </si>
  <si>
    <t>R01995</t>
  </si>
  <si>
    <t>R09427</t>
  </si>
  <si>
    <t>R01343</t>
  </si>
  <si>
    <t>R08513</t>
  </si>
  <si>
    <t>R01620</t>
  </si>
  <si>
    <t>R05288</t>
  </si>
  <si>
    <t>R02061</t>
  </si>
  <si>
    <t>R02220</t>
  </si>
  <si>
    <t>R09507</t>
  </si>
  <si>
    <t>R09094</t>
  </si>
  <si>
    <t>R03745</t>
  </si>
  <si>
    <t>R02027</t>
  </si>
  <si>
    <t>R06989</t>
  </si>
  <si>
    <t>R04235</t>
  </si>
  <si>
    <t>R01918</t>
  </si>
  <si>
    <t>R01829</t>
  </si>
  <si>
    <t>R06234</t>
  </si>
  <si>
    <t>R09474</t>
  </si>
  <si>
    <t>R04209</t>
  </si>
  <si>
    <t>R00225</t>
  </si>
  <si>
    <t>R08916</t>
  </si>
  <si>
    <t>R06470</t>
  </si>
  <si>
    <t>R04290</t>
  </si>
  <si>
    <t>R05561</t>
  </si>
  <si>
    <t>R02552</t>
  </si>
  <si>
    <t>R00118</t>
  </si>
  <si>
    <t>R08838</t>
  </si>
  <si>
    <t>R08196</t>
  </si>
  <si>
    <t>R08660</t>
  </si>
  <si>
    <t>R07490</t>
  </si>
  <si>
    <t>R00006</t>
  </si>
  <si>
    <t>R05343</t>
  </si>
  <si>
    <t>R09112</t>
  </si>
  <si>
    <t>R04325</t>
  </si>
  <si>
    <t>R01064</t>
  </si>
  <si>
    <t>R08435</t>
  </si>
  <si>
    <t>R03736</t>
  </si>
  <si>
    <t>R03518</t>
  </si>
  <si>
    <t>R06987</t>
  </si>
  <si>
    <t>R05623</t>
  </si>
  <si>
    <t>R01734</t>
  </si>
  <si>
    <t>R09483</t>
  </si>
  <si>
    <t>R03813</t>
  </si>
  <si>
    <t>R09770</t>
  </si>
  <si>
    <t>R01762</t>
  </si>
  <si>
    <t>R02740</t>
  </si>
  <si>
    <t>R02473</t>
  </si>
  <si>
    <t>R04207</t>
  </si>
  <si>
    <t>R06372</t>
  </si>
  <si>
    <t>R00233</t>
  </si>
  <si>
    <t>R08259</t>
  </si>
  <si>
    <t>R07562</t>
  </si>
  <si>
    <t>R06169</t>
  </si>
  <si>
    <t>R06289</t>
  </si>
  <si>
    <t>R04633</t>
  </si>
  <si>
    <t>R00126</t>
  </si>
  <si>
    <t>R07642</t>
  </si>
  <si>
    <t>R06230</t>
  </si>
  <si>
    <t>R01297</t>
  </si>
  <si>
    <t>R01977</t>
  </si>
  <si>
    <t>R09625</t>
  </si>
  <si>
    <t>R09579</t>
  </si>
  <si>
    <t>R08153</t>
  </si>
  <si>
    <t>R03087</t>
  </si>
  <si>
    <t>R06883</t>
  </si>
  <si>
    <t>R09447</t>
  </si>
  <si>
    <t>R03346</t>
  </si>
  <si>
    <t>R05871</t>
  </si>
  <si>
    <t>R06507</t>
  </si>
  <si>
    <t>R02798</t>
  </si>
  <si>
    <t>R00919</t>
  </si>
  <si>
    <t>R01647</t>
  </si>
  <si>
    <t>R05123</t>
  </si>
  <si>
    <t>R00365</t>
  </si>
  <si>
    <t>R00056</t>
  </si>
  <si>
    <t>R00639</t>
  </si>
  <si>
    <t>R00303</t>
  </si>
  <si>
    <t>R05812</t>
  </si>
  <si>
    <t>R01277</t>
  </si>
  <si>
    <t>R04433</t>
  </si>
  <si>
    <t>R03645</t>
  </si>
  <si>
    <t>R04144</t>
  </si>
  <si>
    <t>R02879</t>
  </si>
  <si>
    <t>R06494</t>
  </si>
  <si>
    <t>R05241</t>
  </si>
  <si>
    <t>R09550</t>
  </si>
  <si>
    <t>R06938</t>
  </si>
  <si>
    <t>R07241</t>
  </si>
  <si>
    <t>R02594</t>
  </si>
  <si>
    <t>R02394</t>
  </si>
  <si>
    <t>R06377</t>
  </si>
  <si>
    <t>R06678</t>
  </si>
  <si>
    <t>R03901</t>
  </si>
  <si>
    <t>R09780</t>
  </si>
  <si>
    <t>R05586</t>
  </si>
  <si>
    <t>R09502</t>
  </si>
  <si>
    <t>R07957</t>
  </si>
  <si>
    <t>R07571</t>
  </si>
  <si>
    <t>R06778</t>
  </si>
  <si>
    <t>R00672</t>
  </si>
  <si>
    <t>R03267</t>
  </si>
  <si>
    <t>R01888</t>
  </si>
  <si>
    <t>R08473</t>
  </si>
  <si>
    <t>R07688</t>
  </si>
  <si>
    <t>R06091</t>
  </si>
  <si>
    <t>R06239</t>
  </si>
  <si>
    <t>R07351</t>
  </si>
  <si>
    <t>R07831</t>
  </si>
  <si>
    <t>R00761</t>
  </si>
  <si>
    <t>R06255</t>
  </si>
  <si>
    <t>R01907</t>
  </si>
  <si>
    <t>R03819</t>
  </si>
  <si>
    <t>R06270</t>
  </si>
  <si>
    <t>R05570</t>
  </si>
  <si>
    <t>R07942</t>
  </si>
  <si>
    <t>R04165</t>
  </si>
  <si>
    <t>R05972</t>
  </si>
  <si>
    <t>R03580</t>
  </si>
  <si>
    <t>R02833</t>
  </si>
  <si>
    <t>R05450</t>
  </si>
  <si>
    <t>R03473</t>
  </si>
  <si>
    <t>R06328</t>
  </si>
  <si>
    <t>R00138</t>
  </si>
  <si>
    <t>R07044</t>
  </si>
  <si>
    <t>R04893</t>
  </si>
  <si>
    <t>R02181</t>
  </si>
  <si>
    <t>R07731</t>
  </si>
  <si>
    <t>R03178</t>
  </si>
  <si>
    <t>R04855</t>
  </si>
  <si>
    <t>R04638</t>
  </si>
  <si>
    <t>R04262</t>
  </si>
  <si>
    <t>R01332</t>
  </si>
  <si>
    <t>R07003</t>
  </si>
  <si>
    <t>R06942</t>
  </si>
  <si>
    <t>R08018</t>
  </si>
  <si>
    <t>R06242</t>
  </si>
  <si>
    <t>R06882</t>
  </si>
  <si>
    <t>R04531</t>
  </si>
  <si>
    <t>R04674</t>
  </si>
  <si>
    <t>R06997</t>
  </si>
  <si>
    <t>R01253</t>
  </si>
  <si>
    <t>R03375</t>
  </si>
  <si>
    <t>R02815</t>
  </si>
  <si>
    <t>R06545</t>
  </si>
  <si>
    <t>R04859</t>
  </si>
  <si>
    <t>R07902</t>
  </si>
  <si>
    <t>R08581</t>
  </si>
  <si>
    <t>R08428</t>
  </si>
  <si>
    <t>R01078</t>
  </si>
  <si>
    <t>R04364</t>
  </si>
  <si>
    <t>R08866</t>
  </si>
  <si>
    <t>R00250</t>
  </si>
  <si>
    <t>R07240</t>
  </si>
  <si>
    <t>R03420</t>
  </si>
  <si>
    <t>R04545</t>
  </si>
  <si>
    <t>R05566</t>
  </si>
  <si>
    <t>R07940</t>
  </si>
  <si>
    <t>R00717</t>
  </si>
  <si>
    <t>R09798</t>
  </si>
  <si>
    <t>R02049</t>
  </si>
  <si>
    <t>R05998</t>
  </si>
  <si>
    <t>R06601</t>
  </si>
  <si>
    <t>R07246</t>
  </si>
  <si>
    <t>R04179</t>
  </si>
  <si>
    <t>R04810</t>
  </si>
  <si>
    <t>R09627</t>
  </si>
  <si>
    <t>R07141</t>
  </si>
  <si>
    <t>R07191</t>
  </si>
  <si>
    <t>R05990</t>
  </si>
  <si>
    <t>R02001</t>
  </si>
  <si>
    <t>R08176</t>
  </si>
  <si>
    <t>R00405</t>
  </si>
  <si>
    <t>R09592</t>
  </si>
  <si>
    <t>R09632</t>
  </si>
  <si>
    <t>R01634</t>
  </si>
  <si>
    <t>R04785</t>
  </si>
  <si>
    <t>R06971</t>
  </si>
  <si>
    <t>R03926</t>
  </si>
  <si>
    <t>R04159</t>
  </si>
  <si>
    <t>R07450</t>
  </si>
  <si>
    <t>R02194</t>
  </si>
  <si>
    <t>R01016</t>
  </si>
  <si>
    <t>R05125</t>
  </si>
  <si>
    <t>R07419</t>
  </si>
  <si>
    <t>R07410</t>
  </si>
  <si>
    <t>R08990</t>
  </si>
  <si>
    <t>R02872</t>
  </si>
  <si>
    <t>R00010</t>
  </si>
  <si>
    <t>R04805</t>
  </si>
  <si>
    <t>R00256</t>
  </si>
  <si>
    <t>R07027</t>
  </si>
  <si>
    <t>R05714</t>
  </si>
  <si>
    <t>R07715</t>
  </si>
  <si>
    <t>R01582</t>
  </si>
  <si>
    <t>R00925</t>
  </si>
  <si>
    <t>R02780</t>
  </si>
  <si>
    <t>R06133</t>
  </si>
  <si>
    <t>R05321</t>
  </si>
  <si>
    <t>R07313</t>
  </si>
  <si>
    <t>R07103</t>
  </si>
  <si>
    <t>R06043</t>
  </si>
  <si>
    <t>R04836</t>
  </si>
  <si>
    <t>R04965</t>
  </si>
  <si>
    <t>R00540</t>
  </si>
  <si>
    <t>R07484</t>
  </si>
  <si>
    <t>R03720</t>
  </si>
  <si>
    <t>R06820</t>
  </si>
  <si>
    <t>R09338</t>
  </si>
  <si>
    <t>R04469</t>
  </si>
  <si>
    <t>R00668</t>
  </si>
  <si>
    <t>R05064</t>
  </si>
  <si>
    <t>R01354</t>
  </si>
  <si>
    <t>R07115</t>
  </si>
  <si>
    <t>R08663</t>
  </si>
  <si>
    <t>R02704</t>
  </si>
  <si>
    <t>R03331</t>
  </si>
  <si>
    <t>R08054</t>
  </si>
  <si>
    <t>R03585</t>
  </si>
  <si>
    <t>R05646</t>
  </si>
  <si>
    <t>R01257</t>
  </si>
  <si>
    <t>R06191</t>
  </si>
  <si>
    <t>R09443</t>
  </si>
  <si>
    <t>R05349</t>
  </si>
  <si>
    <t>R04176</t>
  </si>
  <si>
    <t>R04911</t>
  </si>
  <si>
    <t>R01853</t>
  </si>
  <si>
    <t>R06317</t>
  </si>
  <si>
    <t>R02106</t>
  </si>
  <si>
    <t>R00134</t>
  </si>
  <si>
    <t>R05030</t>
  </si>
  <si>
    <t>R00824</t>
  </si>
  <si>
    <t>R07577</t>
  </si>
  <si>
    <t>R01532</t>
  </si>
  <si>
    <t>R01215</t>
  </si>
  <si>
    <t>R00505</t>
  </si>
  <si>
    <t>R06531</t>
  </si>
  <si>
    <t>R09087</t>
  </si>
  <si>
    <t>R06620</t>
  </si>
  <si>
    <t>R09274</t>
  </si>
  <si>
    <t>R03710</t>
  </si>
  <si>
    <t>R04850</t>
  </si>
  <si>
    <t>R04749</t>
  </si>
  <si>
    <t>R04269</t>
  </si>
  <si>
    <t>R08906</t>
  </si>
  <si>
    <t>R04187</t>
  </si>
  <si>
    <t>R05302</t>
  </si>
  <si>
    <t>R02924</t>
  </si>
  <si>
    <t>R06589</t>
  </si>
  <si>
    <t>R01811</t>
  </si>
  <si>
    <t>R03487</t>
  </si>
  <si>
    <t>R07420</t>
  </si>
  <si>
    <t>R03142</t>
  </si>
  <si>
    <t>R09348</t>
  </si>
  <si>
    <t>R01325</t>
  </si>
  <si>
    <t>R04313</t>
  </si>
  <si>
    <t>R07495</t>
  </si>
  <si>
    <t>R08703</t>
  </si>
  <si>
    <t>R08692</t>
  </si>
  <si>
    <t>R09581</t>
  </si>
  <si>
    <t>R05542</t>
  </si>
  <si>
    <t>R06173</t>
  </si>
  <si>
    <t>R01541</t>
  </si>
  <si>
    <t>R09410</t>
  </si>
  <si>
    <t>R02682</t>
  </si>
  <si>
    <t>R01192</t>
  </si>
  <si>
    <t>R05294</t>
  </si>
  <si>
    <t>R01543</t>
  </si>
  <si>
    <t>R07057</t>
  </si>
  <si>
    <t>R02540</t>
  </si>
  <si>
    <t>R00954</t>
  </si>
  <si>
    <t>R07242</t>
  </si>
  <si>
    <t>R06732</t>
  </si>
  <si>
    <t>R04847</t>
  </si>
  <si>
    <t>R08011</t>
  </si>
  <si>
    <t>R04331</t>
  </si>
  <si>
    <t>R08925</t>
  </si>
  <si>
    <t>R05335</t>
  </si>
  <si>
    <t>R07331</t>
  </si>
  <si>
    <t>R09349</t>
  </si>
  <si>
    <t>R04730</t>
  </si>
  <si>
    <t>R05306</t>
  </si>
  <si>
    <t>R05162</t>
  </si>
  <si>
    <t>R07861</t>
  </si>
  <si>
    <t>R02157</t>
  </si>
  <si>
    <t>R01063</t>
  </si>
  <si>
    <t>R03637</t>
  </si>
  <si>
    <t>R05589</t>
  </si>
  <si>
    <t>R07193</t>
  </si>
  <si>
    <t>R07267</t>
  </si>
  <si>
    <t>R08336</t>
  </si>
  <si>
    <t>R02783</t>
  </si>
  <si>
    <t>R00718</t>
  </si>
  <si>
    <t>R02503</t>
  </si>
  <si>
    <t>R04361</t>
  </si>
  <si>
    <t>R04172</t>
  </si>
  <si>
    <t>R08083</t>
  </si>
  <si>
    <t>R09908</t>
  </si>
  <si>
    <t>R00396</t>
  </si>
  <si>
    <t>R07187</t>
  </si>
  <si>
    <t>R09971</t>
  </si>
  <si>
    <t>R04493</t>
  </si>
  <si>
    <t>R01366</t>
  </si>
  <si>
    <t>R08788</t>
  </si>
  <si>
    <t>R05918</t>
  </si>
  <si>
    <t>R04969</t>
  </si>
  <si>
    <t>R02915</t>
  </si>
  <si>
    <t>R05645</t>
  </si>
  <si>
    <t>R03767</t>
  </si>
  <si>
    <t>R03441</t>
  </si>
  <si>
    <t>R07358</t>
  </si>
  <si>
    <t>R06807</t>
  </si>
  <si>
    <t>R05105</t>
  </si>
  <si>
    <t>R01572</t>
  </si>
  <si>
    <t>R04080</t>
  </si>
  <si>
    <t>R01123</t>
  </si>
  <si>
    <t>R02787</t>
  </si>
  <si>
    <t>R02968</t>
  </si>
  <si>
    <t>R02505</t>
  </si>
  <si>
    <t>R05989</t>
  </si>
  <si>
    <t>R08868</t>
  </si>
  <si>
    <t>R07165</t>
  </si>
  <si>
    <t>R00729</t>
  </si>
  <si>
    <t>R07588</t>
  </si>
  <si>
    <t>R07544</t>
  </si>
  <si>
    <t>R05746</t>
  </si>
  <si>
    <t>R07669</t>
  </si>
  <si>
    <t>R00826</t>
  </si>
  <si>
    <t>R03268</t>
  </si>
  <si>
    <t>R03975</t>
  </si>
  <si>
    <t>R08809</t>
  </si>
  <si>
    <t>R08307</t>
  </si>
  <si>
    <t>R00418</t>
  </si>
  <si>
    <t>R06749</t>
  </si>
  <si>
    <t>R08968</t>
  </si>
  <si>
    <t>R02083</t>
  </si>
  <si>
    <t>R08946</t>
  </si>
  <si>
    <t>R03374</t>
  </si>
  <si>
    <t>R05727</t>
  </si>
  <si>
    <t>R04108</t>
  </si>
  <si>
    <t>R04381</t>
  </si>
  <si>
    <t>R01067</t>
  </si>
  <si>
    <t>R05537</t>
  </si>
  <si>
    <t>R08003</t>
  </si>
  <si>
    <t>R05388</t>
  </si>
  <si>
    <t>R05733</t>
  </si>
  <si>
    <t>R02739</t>
  </si>
  <si>
    <t>R04001</t>
  </si>
  <si>
    <t>R06834</t>
  </si>
  <si>
    <t>R01688</t>
  </si>
  <si>
    <t>R00852</t>
  </si>
  <si>
    <t>R06304</t>
  </si>
  <si>
    <t>R09088</t>
  </si>
  <si>
    <t>R05879</t>
  </si>
  <si>
    <t>R08528</t>
  </si>
  <si>
    <t>R02840</t>
  </si>
  <si>
    <t>R04612</t>
  </si>
  <si>
    <t>R09208</t>
  </si>
  <si>
    <t>R02490</t>
  </si>
  <si>
    <t>R06906</t>
  </si>
  <si>
    <t>R07391</t>
  </si>
  <si>
    <t>R02850</t>
  </si>
  <si>
    <t>R06666</t>
  </si>
  <si>
    <t>R05882</t>
  </si>
  <si>
    <t>R04453</t>
  </si>
  <si>
    <t>R07422</t>
  </si>
  <si>
    <t>R06485</t>
  </si>
  <si>
    <t>R02480</t>
  </si>
  <si>
    <t>R06618</t>
  </si>
  <si>
    <t>R02142</t>
  </si>
  <si>
    <t>R05189</t>
  </si>
  <si>
    <t>R09850</t>
  </si>
  <si>
    <t>R02745</t>
  </si>
  <si>
    <t>R07254</t>
  </si>
  <si>
    <t>R03507</t>
  </si>
  <si>
    <t>R01680</t>
  </si>
  <si>
    <t>R03148</t>
  </si>
  <si>
    <t>R08131</t>
  </si>
  <si>
    <t>R07005</t>
  </si>
  <si>
    <t>R00581</t>
  </si>
  <si>
    <t>R09663</t>
  </si>
  <si>
    <t>R04071</t>
  </si>
  <si>
    <t>R03344</t>
  </si>
  <si>
    <t>R07405</t>
  </si>
  <si>
    <t>R03673</t>
  </si>
  <si>
    <t>R00560</t>
  </si>
  <si>
    <t>R05238</t>
  </si>
  <si>
    <t>R00513</t>
  </si>
  <si>
    <t>R01082</t>
  </si>
  <si>
    <t>R01665</t>
  </si>
  <si>
    <t>R01932</t>
  </si>
  <si>
    <t>R01151</t>
  </si>
  <si>
    <t>R02839</t>
  </si>
  <si>
    <t>R05950</t>
  </si>
  <si>
    <t>R08933</t>
  </si>
  <si>
    <t>R09936</t>
  </si>
  <si>
    <t>R05178</t>
  </si>
  <si>
    <t>R00831</t>
  </si>
  <si>
    <t>R04753</t>
  </si>
  <si>
    <t>R09867</t>
  </si>
  <si>
    <t>R00636</t>
  </si>
  <si>
    <t>R04466</t>
  </si>
  <si>
    <t>R06800</t>
  </si>
  <si>
    <t>R07988</t>
  </si>
  <si>
    <t>R07080</t>
  </si>
  <si>
    <t>R06967</t>
  </si>
  <si>
    <t>R04143</t>
  </si>
  <si>
    <t>R07028</t>
  </si>
  <si>
    <t>R09184</t>
  </si>
  <si>
    <t>R00877</t>
  </si>
  <si>
    <t>R04870</t>
  </si>
  <si>
    <t>R05223</t>
  </si>
  <si>
    <t>R00005</t>
  </si>
  <si>
    <t>R03052</t>
  </si>
  <si>
    <t>R03125</t>
  </si>
  <si>
    <t>R02492</t>
  </si>
  <si>
    <t>R03855</t>
  </si>
  <si>
    <t>R04778</t>
  </si>
  <si>
    <t>R07510</t>
  </si>
  <si>
    <t>R06458</t>
  </si>
  <si>
    <t>R06294</t>
  </si>
  <si>
    <t>R01149</t>
  </si>
  <si>
    <t>R00575</t>
  </si>
  <si>
    <t>R03770</t>
  </si>
  <si>
    <t>R00854</t>
  </si>
  <si>
    <t>R05920</t>
  </si>
  <si>
    <t>R09359</t>
  </si>
  <si>
    <t>R06615</t>
  </si>
  <si>
    <t>R06003</t>
  </si>
  <si>
    <t>R09164</t>
  </si>
  <si>
    <t>R04496</t>
  </si>
  <si>
    <t>R08174</t>
  </si>
  <si>
    <t>R06656</t>
  </si>
  <si>
    <t>R02369</t>
  </si>
  <si>
    <t>R04781</t>
  </si>
  <si>
    <t>R07993</t>
  </si>
  <si>
    <t>R02951</t>
  </si>
  <si>
    <t>R05626</t>
  </si>
  <si>
    <t>R08717</t>
  </si>
  <si>
    <t>R01842</t>
  </si>
  <si>
    <t>R05987</t>
  </si>
  <si>
    <t>R00538</t>
  </si>
  <si>
    <t>R02807</t>
  </si>
  <si>
    <t>R05802</t>
  </si>
  <si>
    <t>R05597</t>
  </si>
  <si>
    <t>R07207</t>
  </si>
  <si>
    <t>R07344</t>
  </si>
  <si>
    <t>R07561</t>
  </si>
  <si>
    <t>R08097</t>
  </si>
  <si>
    <t>R00785</t>
  </si>
  <si>
    <t>R01410</t>
  </si>
  <si>
    <t>R00155</t>
  </si>
  <si>
    <t>R07807</t>
  </si>
  <si>
    <t>R03010</t>
  </si>
  <si>
    <t>R01687</t>
  </si>
  <si>
    <t>R04015</t>
  </si>
  <si>
    <t>R07456</t>
  </si>
  <si>
    <t>R03864</t>
  </si>
  <si>
    <t>R02734</t>
  </si>
  <si>
    <t>R05443</t>
  </si>
  <si>
    <t>R00570</t>
  </si>
  <si>
    <t>R06710</t>
  </si>
  <si>
    <t>R05855</t>
  </si>
  <si>
    <t>R01817</t>
  </si>
  <si>
    <t>R08320</t>
  </si>
  <si>
    <t>R03395</t>
  </si>
  <si>
    <t>R03328</t>
  </si>
  <si>
    <t>R06103</t>
  </si>
  <si>
    <t>R02976</t>
  </si>
  <si>
    <t>R00191</t>
  </si>
  <si>
    <t>R09332</t>
  </si>
  <si>
    <t>R00700</t>
  </si>
  <si>
    <t>R09907</t>
  </si>
  <si>
    <t>R00607</t>
  </si>
  <si>
    <t>R00302</t>
  </si>
  <si>
    <t>R03421</t>
  </si>
  <si>
    <t>R09952</t>
  </si>
  <si>
    <t>R01061</t>
  </si>
  <si>
    <t>R03445</t>
  </si>
  <si>
    <t>R02206</t>
  </si>
  <si>
    <t>R09436</t>
  </si>
  <si>
    <t>R07340</t>
  </si>
  <si>
    <t>R08209</t>
  </si>
  <si>
    <t>R07680</t>
  </si>
  <si>
    <t>R04643</t>
  </si>
  <si>
    <t>R07684</t>
  </si>
  <si>
    <t>R09008</t>
  </si>
  <si>
    <t>R07997</t>
  </si>
  <si>
    <t>R05601</t>
  </si>
  <si>
    <t>R09152</t>
  </si>
  <si>
    <t>R04894</t>
  </si>
  <si>
    <t>R00226</t>
  </si>
  <si>
    <t>R03355</t>
  </si>
  <si>
    <t>R05896</t>
  </si>
  <si>
    <t>R08755</t>
  </si>
  <si>
    <t>R01694</t>
  </si>
  <si>
    <t>R06894</t>
  </si>
  <si>
    <t>R01046</t>
  </si>
  <si>
    <t>R09147</t>
  </si>
  <si>
    <t>R04497</t>
  </si>
  <si>
    <t>R01219</t>
  </si>
  <si>
    <t>R06016</t>
  </si>
  <si>
    <t>R09720</t>
  </si>
  <si>
    <t>R04912</t>
  </si>
  <si>
    <t>R09493</t>
  </si>
  <si>
    <t>R04494</t>
  </si>
  <si>
    <t>R06945</t>
  </si>
  <si>
    <t>R05700</t>
  </si>
  <si>
    <t>R08353</t>
  </si>
  <si>
    <t>R00957</t>
  </si>
  <si>
    <t>R02870</t>
  </si>
  <si>
    <t>R04434</t>
  </si>
  <si>
    <t>R02962</t>
  </si>
  <si>
    <t>R00099</t>
  </si>
  <si>
    <t>R09998</t>
  </si>
  <si>
    <t>R02558</t>
  </si>
  <si>
    <t>R08446</t>
  </si>
  <si>
    <t>R04200</t>
  </si>
  <si>
    <t>R09638</t>
  </si>
  <si>
    <t>R01649</t>
  </si>
  <si>
    <t>R09889</t>
  </si>
  <si>
    <t>R06198</t>
  </si>
  <si>
    <t>R06296</t>
  </si>
  <si>
    <t>R04500</t>
  </si>
  <si>
    <t>R01155</t>
  </si>
  <si>
    <t>R02256</t>
  </si>
  <si>
    <t>R09875</t>
  </si>
  <si>
    <t>R03171</t>
  </si>
  <si>
    <t>R07401</t>
  </si>
  <si>
    <t>R03109</t>
  </si>
  <si>
    <t>R04549</t>
  </si>
  <si>
    <t>R02050</t>
  </si>
  <si>
    <t>R09209</t>
  </si>
  <si>
    <t>R08816</t>
  </si>
  <si>
    <t>R09945</t>
  </si>
  <si>
    <t>R00263</t>
  </si>
  <si>
    <t>R04062</t>
  </si>
  <si>
    <t>R05535</t>
  </si>
  <si>
    <t>R08121</t>
  </si>
  <si>
    <t>R08156</t>
  </si>
  <si>
    <t>R01803</t>
  </si>
  <si>
    <t>R04737</t>
  </si>
  <si>
    <t>R06695</t>
  </si>
  <si>
    <t>R05760</t>
  </si>
  <si>
    <t>R01960</t>
  </si>
  <si>
    <t>R02977</t>
  </si>
  <si>
    <t>R08681</t>
  </si>
  <si>
    <t>R01844</t>
  </si>
  <si>
    <t>R01735</t>
  </si>
  <si>
    <t>R02912</t>
  </si>
  <si>
    <t>R08339</t>
  </si>
  <si>
    <t>R09562</t>
  </si>
  <si>
    <t>R07099</t>
  </si>
  <si>
    <t>R02812</t>
  </si>
  <si>
    <t>R02512</t>
  </si>
  <si>
    <t>R09340</t>
  </si>
  <si>
    <t>R08801</t>
  </si>
  <si>
    <t>R06288</t>
  </si>
  <si>
    <t>R01931</t>
  </si>
  <si>
    <t>R07126</t>
  </si>
  <si>
    <t>R00198</t>
  </si>
  <si>
    <t>R07778</t>
  </si>
  <si>
    <t>R02328</t>
  </si>
  <si>
    <t>R04390</t>
  </si>
  <si>
    <t>R08959</t>
  </si>
  <si>
    <t>R04219</t>
  </si>
  <si>
    <t>R00203</t>
  </si>
  <si>
    <t>R04932</t>
  </si>
  <si>
    <t>R05536</t>
  </si>
  <si>
    <t>R09926</t>
  </si>
  <si>
    <t>R05792</t>
  </si>
  <si>
    <t>R01708</t>
  </si>
  <si>
    <t>R05173</t>
  </si>
  <si>
    <t>R05250</t>
  </si>
  <si>
    <t>R06529</t>
  </si>
  <si>
    <t>R09997</t>
  </si>
  <si>
    <t>R05856</t>
  </si>
  <si>
    <t>R08165</t>
  </si>
  <si>
    <t>R00855</t>
  </si>
  <si>
    <t>R04738</t>
  </si>
  <si>
    <t>R03697</t>
  </si>
  <si>
    <t>R07281</t>
  </si>
  <si>
    <t>R03582</t>
  </si>
  <si>
    <t>R01292</t>
  </si>
  <si>
    <t>R01854</t>
  </si>
  <si>
    <t>R05233</t>
  </si>
  <si>
    <t>R03764</t>
  </si>
  <si>
    <t>R03305</t>
  </si>
  <si>
    <t>R01496</t>
  </si>
  <si>
    <t>R07995</t>
  </si>
  <si>
    <t>R01999</t>
  </si>
  <si>
    <t>R00664</t>
  </si>
  <si>
    <t>R04414</t>
  </si>
  <si>
    <t>R05531</t>
  </si>
  <si>
    <t>R05576</t>
  </si>
  <si>
    <t>R08902</t>
  </si>
  <si>
    <t>R07527</t>
  </si>
  <si>
    <t>R09475</t>
  </si>
  <si>
    <t>R05865</t>
  </si>
  <si>
    <t>R06777</t>
  </si>
  <si>
    <t>R01307</t>
  </si>
  <si>
    <t>R07393</t>
  </si>
  <si>
    <t>R09722</t>
  </si>
  <si>
    <t>R01664</t>
  </si>
  <si>
    <t>R02694</t>
  </si>
  <si>
    <t>R09790</t>
  </si>
  <si>
    <t>R05916</t>
  </si>
  <si>
    <t>R03158</t>
  </si>
  <si>
    <t>R09915</t>
  </si>
  <si>
    <t>R01060</t>
  </si>
  <si>
    <t>R04637</t>
  </si>
  <si>
    <t>R03243</t>
  </si>
  <si>
    <t>R01679</t>
  </si>
  <si>
    <t>R06893</t>
  </si>
  <si>
    <t>R06375</t>
  </si>
  <si>
    <t>R07575</t>
  </si>
  <si>
    <t>R01758</t>
  </si>
  <si>
    <t>R06020</t>
  </si>
  <si>
    <t>R05117</t>
  </si>
  <si>
    <t>R08756</t>
  </si>
  <si>
    <t>R07409</t>
  </si>
  <si>
    <t>R02791</t>
  </si>
  <si>
    <t>R00864</t>
  </si>
  <si>
    <t>R07859</t>
  </si>
  <si>
    <t>R01485</t>
  </si>
  <si>
    <t>R07036</t>
  </si>
  <si>
    <t>R07722</t>
  </si>
  <si>
    <t>R05978</t>
  </si>
  <si>
    <t>R05135</t>
  </si>
  <si>
    <t>R00207</t>
  </si>
  <si>
    <t>R04489</t>
  </si>
  <si>
    <t>R06911</t>
  </si>
  <si>
    <t>R07386</t>
  </si>
  <si>
    <t>R01029</t>
  </si>
  <si>
    <t>R03841</t>
  </si>
  <si>
    <t>R08111</t>
  </si>
  <si>
    <t>R05057</t>
  </si>
  <si>
    <t>R09763</t>
  </si>
  <si>
    <t>R02732</t>
  </si>
  <si>
    <t>R08997</t>
  </si>
  <si>
    <t>R02455</t>
  </si>
  <si>
    <t>R07216</t>
  </si>
  <si>
    <t>R03105</t>
  </si>
  <si>
    <t>R08393</t>
  </si>
  <si>
    <t>R03100</t>
  </si>
  <si>
    <t>R06185</t>
  </si>
  <si>
    <t>R03562</t>
  </si>
  <si>
    <t>R05893</t>
  </si>
  <si>
    <t>R00392</t>
  </si>
  <si>
    <t>R06737</t>
  </si>
  <si>
    <t>R05619</t>
  </si>
  <si>
    <t>R09688</t>
  </si>
  <si>
    <t>R02696</t>
  </si>
  <si>
    <t>R05464</t>
  </si>
  <si>
    <t>R02569</t>
  </si>
  <si>
    <t>R08007</t>
  </si>
  <si>
    <t>R00065</t>
  </si>
  <si>
    <t>R02063</t>
  </si>
  <si>
    <t>R05277</t>
  </si>
  <si>
    <t>R07209</t>
  </si>
  <si>
    <t>R08685</t>
  </si>
  <si>
    <t>R04860</t>
  </si>
  <si>
    <t>R04888</t>
  </si>
  <si>
    <t>R09269</t>
  </si>
  <si>
    <t>R00879</t>
  </si>
  <si>
    <t>R08530</t>
  </si>
  <si>
    <t>R07917</t>
  </si>
  <si>
    <t>R06864</t>
  </si>
  <si>
    <t>R07893</t>
  </si>
  <si>
    <t>R06440</t>
  </si>
  <si>
    <t>R07870</t>
  </si>
  <si>
    <t>R01017</t>
  </si>
  <si>
    <t>R09468</t>
  </si>
  <si>
    <t>R07630</t>
  </si>
  <si>
    <t>R00996</t>
  </si>
  <si>
    <t>R04298</t>
  </si>
  <si>
    <t>R00162</t>
  </si>
  <si>
    <t>R09693</t>
  </si>
  <si>
    <t>R03844</t>
  </si>
  <si>
    <t>R01022</t>
  </si>
  <si>
    <t>R03074</t>
  </si>
  <si>
    <t>R07556</t>
  </si>
  <si>
    <t>R03944</t>
  </si>
  <si>
    <t>R01586</t>
  </si>
  <si>
    <t>R03153</t>
  </si>
  <si>
    <t>R08227</t>
  </si>
  <si>
    <t>R00776</t>
  </si>
  <si>
    <t>R09671</t>
  </si>
  <si>
    <t>R07100</t>
  </si>
  <si>
    <t>R06236</t>
  </si>
  <si>
    <t>R09556</t>
  </si>
  <si>
    <t>R07042</t>
  </si>
  <si>
    <t>R02613</t>
  </si>
  <si>
    <t>R07514</t>
  </si>
  <si>
    <t>R08793</t>
  </si>
  <si>
    <t>R08839</t>
  </si>
  <si>
    <t>R03891</t>
  </si>
  <si>
    <t>R03557</t>
  </si>
  <si>
    <t>R01529</t>
  </si>
  <si>
    <t>R01268</t>
  </si>
  <si>
    <t>R07735</t>
  </si>
  <si>
    <t>R01900</t>
  </si>
  <si>
    <t>R04659</t>
  </si>
  <si>
    <t>R03006</t>
  </si>
  <si>
    <t>R02735</t>
  </si>
  <si>
    <t>R00190</t>
  </si>
  <si>
    <t>R09168</t>
  </si>
  <si>
    <t>R02048</t>
  </si>
  <si>
    <t>R02559</t>
  </si>
  <si>
    <t>R09275</t>
  </si>
  <si>
    <t>R08667</t>
  </si>
  <si>
    <t>R03386</t>
  </si>
  <si>
    <t>R04556</t>
  </si>
  <si>
    <t>R01185</t>
  </si>
  <si>
    <t>R06421</t>
  </si>
  <si>
    <t>R05052</t>
  </si>
  <si>
    <t>R05312</t>
  </si>
  <si>
    <t>R02434</t>
  </si>
  <si>
    <t>R06950</t>
  </si>
  <si>
    <t>R00770</t>
  </si>
  <si>
    <t>R01686</t>
  </si>
  <si>
    <t>R08323</t>
  </si>
  <si>
    <t>R05579</t>
  </si>
  <si>
    <t>R04427</t>
  </si>
  <si>
    <t>R00467</t>
  </si>
  <si>
    <t>R06266</t>
  </si>
  <si>
    <t>R05735</t>
  </si>
  <si>
    <t>R05192</t>
  </si>
  <si>
    <t>R05391</t>
  </si>
  <si>
    <t>R00861</t>
  </si>
  <si>
    <t>R07271</t>
  </si>
  <si>
    <t>Southern Region</t>
  </si>
  <si>
    <t>Electronics</t>
  </si>
  <si>
    <t>Central Region</t>
  </si>
  <si>
    <t>Gauteng Region</t>
  </si>
  <si>
    <t>KwaZulu-Natal</t>
  </si>
  <si>
    <t>Eastern Region</t>
  </si>
  <si>
    <t>Northern Region</t>
  </si>
  <si>
    <t>Western Region</t>
  </si>
  <si>
    <t>Food</t>
  </si>
  <si>
    <t>Home Devices</t>
  </si>
  <si>
    <t>Accessories</t>
  </si>
  <si>
    <t>Apparel</t>
  </si>
  <si>
    <t>Home &amp; Living</t>
  </si>
  <si>
    <t>Beauty &amp; Personal Care</t>
  </si>
  <si>
    <t>Sports &amp; Outdoors</t>
  </si>
  <si>
    <t>Toys &amp; Games</t>
  </si>
  <si>
    <t>Samsung Smart TV</t>
  </si>
  <si>
    <t>Total Respondents</t>
  </si>
  <si>
    <t>Average of Satisfaction</t>
  </si>
  <si>
    <t>Total Revenue</t>
  </si>
  <si>
    <t>Recommendation</t>
  </si>
  <si>
    <t>Tota Respondents</t>
  </si>
  <si>
    <t>Average of Purchase Amount</t>
  </si>
  <si>
    <t>KPI Calculations:</t>
  </si>
  <si>
    <t>Grand Total</t>
  </si>
  <si>
    <t>Average Satisfaction</t>
  </si>
  <si>
    <t>Overall Revenue</t>
  </si>
  <si>
    <t>Positive Sentiment %</t>
  </si>
  <si>
    <t>Average Purchase</t>
  </si>
  <si>
    <t>Rating–Comment Agreement %</t>
  </si>
  <si>
    <t>Top 10 Products by Average Satisfaction</t>
  </si>
  <si>
    <t>Top 10 Products by Average Satisfaction (Respondent Count)</t>
  </si>
  <si>
    <t>Bottom 10 Products by Average Satisfaction</t>
  </si>
  <si>
    <t>Bottom 10 Products by Average Satisfaction (Respondent Count)</t>
  </si>
  <si>
    <t xml:space="preserve">Top 10 Products by Revenue </t>
  </si>
  <si>
    <t>Top 10 Products by Revenue (Respondent Count)</t>
  </si>
  <si>
    <t xml:space="preserve">Bottom 10 Products by Revenue </t>
  </si>
  <si>
    <t>Bottom 10 Products by Revenue (Respondent Count)</t>
  </si>
  <si>
    <t>Products</t>
  </si>
  <si>
    <t>Revenue by Department</t>
  </si>
  <si>
    <t>Revenue by Department (Respondent Count)</t>
  </si>
  <si>
    <t>Average Satisfaction for each Province</t>
  </si>
  <si>
    <t>Average Satisfaction by Age Group</t>
  </si>
  <si>
    <t>Average Satisfaction by Age Group (Respondent Count)</t>
  </si>
  <si>
    <t>Average Purchase by Gender</t>
  </si>
  <si>
    <t>Average Purchase by Gender( Respondent Count)</t>
  </si>
  <si>
    <t>Provinces</t>
  </si>
  <si>
    <t>Age Groups</t>
  </si>
  <si>
    <t>Monthly Revenue Trend</t>
  </si>
  <si>
    <t>Satisfaction vs Comment Sentiment</t>
  </si>
  <si>
    <t>Months</t>
  </si>
  <si>
    <t>2024</t>
  </si>
  <si>
    <t xml:space="preserve">Recommendation Distribution </t>
  </si>
  <si>
    <t>Jan</t>
  </si>
  <si>
    <t xml:space="preserve">Recommendation Rate </t>
  </si>
  <si>
    <t>Total Respondents (%)</t>
  </si>
  <si>
    <t>Feb</t>
  </si>
  <si>
    <t>Mar</t>
  </si>
  <si>
    <t>Apr</t>
  </si>
  <si>
    <t>May</t>
  </si>
  <si>
    <t>Jun</t>
  </si>
  <si>
    <t>Jul</t>
  </si>
  <si>
    <t>Recommendation Distribution (Respondent Count)</t>
  </si>
  <si>
    <t>Aug</t>
  </si>
  <si>
    <t>Sept</t>
  </si>
  <si>
    <t>Oct</t>
  </si>
  <si>
    <t>Rating - Comment Agreement</t>
  </si>
  <si>
    <t>Nov</t>
  </si>
  <si>
    <t>Dec</t>
  </si>
  <si>
    <t>2025</t>
  </si>
  <si>
    <t>Customer Satisfaction Dashboard</t>
  </si>
  <si>
    <t xml:space="preserve">Additional Analysis </t>
  </si>
  <si>
    <t>Not Applicable</t>
  </si>
  <si>
    <t>03_Comment_List</t>
  </si>
  <si>
    <t>Hand-labelled lookup table assigning a sentiment (Positive, Negative or Neutral) to each unique customer comment. Merged into the main query to create the Sentiment column. Maintained manually.</t>
  </si>
  <si>
    <t>Distinct list of customer comments extracted from the survey data, with null values filtered out. Used as a lookup table to classify sentiment in Power Query.</t>
  </si>
  <si>
    <t>Total</t>
  </si>
  <si>
    <t>Electronics % of total:</t>
  </si>
  <si>
    <t>Comment Outcome, Share of all Respondents</t>
  </si>
  <si>
    <t>Comment Outcome, Share of all Respondents (Respondent Count)</t>
  </si>
  <si>
    <t>Comment Sentiment by Satisfaction Rating (% of commented responses, 7.6% of respondents left no comment)</t>
  </si>
  <si>
    <t>Sentiment_Map</t>
  </si>
  <si>
    <t>04_Pivot_Tables_&amp;_KPI_Calcs</t>
  </si>
  <si>
    <t>05_Map_Data</t>
  </si>
  <si>
    <t>06_Dashboard</t>
  </si>
  <si>
    <t>07_Extra_Analysis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</si>
</sst>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R&quot;* #,##0.00_-;\-&quot;R&quot;* #,##0.00_-;_-&quot;R&quot;* &quot;-&quot;??_-;_-@_-"/>
    <numFmt numFmtId="164" formatCode="&quot;R&quot;#,##0.00"/>
    <numFmt numFmtId="165" formatCode="_-[$R-1C09]* #,##0.00_-;\-[$R-1C09]* #,##0.00_-;_-[$R-1C09]* &quot;-&quot;??_-;_-@_-"/>
    <numFmt numFmtId="166" formatCode="0.0%"/>
  </numFmts>
  <fonts count="15" x14ac:knownFonts="1">
    <font>
      <sz val="11"/>
      <color theme="1"/>
      <name val="Aptos Narrow"/>
      <family val="2"/>
      <scheme val="minor"/>
    </font>
    <font>
      <b/>
      <sz val="11"/>
      <color theme="1"/>
      <name val="Aptos Narrow"/>
      <family val="2"/>
      <scheme val="minor"/>
    </font>
    <font>
      <sz val="8"/>
      <color rgb="FFD4D4D4"/>
      <name val="Consolas"/>
      <family val="3"/>
    </font>
    <font>
      <sz val="8"/>
      <name val="Aptos Narrow"/>
      <family val="2"/>
      <scheme val="minor"/>
    </font>
    <font>
      <sz val="11"/>
      <color theme="1"/>
      <name val="Aptos Narrow"/>
      <family val="2"/>
      <scheme val="minor"/>
    </font>
    <font>
      <b/>
      <u/>
      <sz val="11"/>
      <color theme="1"/>
      <name val="Aptos Narrow"/>
      <family val="2"/>
      <scheme val="minor"/>
    </font>
    <font>
      <b/>
      <u/>
      <sz val="20"/>
      <color theme="1"/>
      <name val="Aptos"/>
      <family val="2"/>
    </font>
    <font>
      <u/>
      <sz val="11"/>
      <color theme="10"/>
      <name val="Aptos Narrow"/>
      <family val="2"/>
      <scheme val="minor"/>
    </font>
    <font>
      <sz val="11"/>
      <color theme="1"/>
      <name val="Aptos Narrow"/>
      <family val="2"/>
    </font>
    <font>
      <b/>
      <sz val="20"/>
      <color theme="0"/>
      <name val="Arial"/>
      <family val="2"/>
    </font>
    <font>
      <b/>
      <sz val="20"/>
      <color theme="0"/>
      <name val="Aptos"/>
      <family val="2"/>
    </font>
    <font>
      <b/>
      <sz val="14"/>
      <color theme="1" tint="0.14999847407452621"/>
      <name val="Aptos"/>
      <family val="2"/>
    </font>
    <font>
      <b/>
      <sz val="16"/>
      <color theme="1"/>
      <name val="Aptos"/>
      <family val="2"/>
    </font>
    <font>
      <b/>
      <sz val="20"/>
      <color theme="1"/>
      <name val="Aptos"/>
      <family val="2"/>
    </font>
    <font>
      <sz val="9"/>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0C6E45"/>
        <bgColor indexed="64"/>
      </patternFill>
    </fill>
  </fills>
  <borders count="15">
    <border>
      <left/>
      <right/>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4.9989318521683403E-2"/>
      </top>
      <bottom style="thin">
        <color theme="0" tint="-4.9989318521683403E-2"/>
      </bottom>
      <diagonal/>
    </border>
    <border>
      <left style="medium">
        <color rgb="FF000000"/>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s>
  <cellStyleXfs count="4">
    <xf numFmtId="0" fontId="0" fillId="0" borderId="0"/>
    <xf numFmtId="9" fontId="4" fillId="0" borderId="0" applyFont="0" applyFill="0" applyBorder="0" applyAlignment="0" applyProtection="0"/>
    <xf numFmtId="0" fontId="7" fillId="0" borderId="0" applyNumberFormat="0" applyFill="0" applyBorder="0" applyAlignment="0" applyProtection="0"/>
    <xf numFmtId="44" fontId="4" fillId="0" borderId="0" applyFont="0" applyFill="0" applyBorder="0" applyAlignment="0" applyProtection="0"/>
  </cellStyleXfs>
  <cellXfs count="57">
    <xf numFmtId="0" fontId="0" fillId="0" borderId="0" xfId="0"/>
    <xf numFmtId="14" fontId="0" fillId="0" borderId="0" xfId="0" applyNumberFormat="1"/>
    <xf numFmtId="0" fontId="2" fillId="0" borderId="0" xfId="0" applyFont="1" applyAlignment="1">
      <alignment vertical="center"/>
    </xf>
    <xf numFmtId="0" fontId="0" fillId="2" borderId="0" xfId="0" applyFill="1" applyAlignment="1">
      <alignment vertical="center"/>
    </xf>
    <xf numFmtId="0" fontId="2" fillId="2" borderId="0" xfId="0" applyFont="1" applyFill="1" applyAlignment="1">
      <alignment vertical="center"/>
    </xf>
    <xf numFmtId="0" fontId="1" fillId="0" borderId="0" xfId="0" applyFont="1"/>
    <xf numFmtId="164" fontId="0" fillId="0" borderId="0" xfId="0" applyNumberFormat="1"/>
    <xf numFmtId="0" fontId="5" fillId="0" borderId="0" xfId="0" applyFont="1"/>
    <xf numFmtId="2" fontId="0" fillId="0" borderId="0" xfId="0" applyNumberFormat="1"/>
    <xf numFmtId="0" fontId="0" fillId="0" borderId="0" xfId="0" pivotButton="1"/>
    <xf numFmtId="0" fontId="0" fillId="0" borderId="0" xfId="0" applyAlignment="1">
      <alignment horizontal="left"/>
    </xf>
    <xf numFmtId="0" fontId="6" fillId="0" borderId="0" xfId="0" applyFont="1"/>
    <xf numFmtId="0" fontId="0" fillId="0" borderId="1" xfId="0" applyBorder="1"/>
    <xf numFmtId="165" fontId="0" fillId="0" borderId="0" xfId="0" applyNumberFormat="1"/>
    <xf numFmtId="9" fontId="0" fillId="0" borderId="0" xfId="1" applyFont="1"/>
    <xf numFmtId="0" fontId="0" fillId="0" borderId="0" xfId="0" applyAlignment="1">
      <alignment horizontal="left" indent="1"/>
    </xf>
    <xf numFmtId="0" fontId="5" fillId="0" borderId="0" xfId="0" applyFont="1" applyAlignment="1">
      <alignment horizontal="left"/>
    </xf>
    <xf numFmtId="1" fontId="0" fillId="0" borderId="0" xfId="0" applyNumberFormat="1"/>
    <xf numFmtId="10" fontId="0" fillId="0" borderId="0" xfId="0" applyNumberFormat="1"/>
    <xf numFmtId="0" fontId="0" fillId="0" borderId="2" xfId="0" applyBorder="1"/>
    <xf numFmtId="0" fontId="0" fillId="0" borderId="3" xfId="0" applyBorder="1"/>
    <xf numFmtId="0" fontId="0" fillId="0" borderId="4" xfId="0" applyBorder="1"/>
    <xf numFmtId="4" fontId="0" fillId="0" borderId="5" xfId="0" applyNumberFormat="1" applyBorder="1"/>
    <xf numFmtId="0" fontId="0" fillId="0" borderId="6" xfId="0" applyBorder="1"/>
    <xf numFmtId="4" fontId="0" fillId="0" borderId="7" xfId="0" applyNumberFormat="1" applyBorder="1"/>
    <xf numFmtId="0" fontId="0" fillId="0" borderId="5" xfId="0" applyBorder="1"/>
    <xf numFmtId="0" fontId="0" fillId="0" borderId="7" xfId="0" applyBorder="1"/>
    <xf numFmtId="0" fontId="8" fillId="3" borderId="0" xfId="0" applyFont="1" applyFill="1"/>
    <xf numFmtId="0" fontId="0" fillId="3" borderId="0" xfId="0" applyFill="1"/>
    <xf numFmtId="0" fontId="10" fillId="3" borderId="0" xfId="0" applyFont="1" applyFill="1"/>
    <xf numFmtId="0" fontId="7" fillId="0" borderId="8" xfId="2" applyBorder="1" applyAlignment="1">
      <alignment vertical="center"/>
    </xf>
    <xf numFmtId="0" fontId="0" fillId="0" borderId="8" xfId="0" applyBorder="1" applyAlignment="1">
      <alignment wrapText="1"/>
    </xf>
    <xf numFmtId="0" fontId="11" fillId="0" borderId="0" xfId="0" applyFont="1"/>
    <xf numFmtId="0" fontId="0" fillId="0" borderId="0" xfId="0" applyAlignment="1">
      <alignment horizontal="center"/>
    </xf>
    <xf numFmtId="0" fontId="0" fillId="0" borderId="0" xfId="0" applyAlignment="1">
      <alignment wrapText="1"/>
    </xf>
    <xf numFmtId="0" fontId="9" fillId="0" borderId="0" xfId="0" applyFont="1" applyAlignment="1">
      <alignment horizontal="left" vertical="top"/>
    </xf>
    <xf numFmtId="0" fontId="7" fillId="0" borderId="0" xfId="2"/>
    <xf numFmtId="4" fontId="0" fillId="0" borderId="0" xfId="0" applyNumberFormat="1"/>
    <xf numFmtId="0" fontId="0" fillId="0" borderId="9" xfId="0" applyBorder="1"/>
    <xf numFmtId="0" fontId="0" fillId="0" borderId="10" xfId="0" applyBorder="1"/>
    <xf numFmtId="0" fontId="0" fillId="0" borderId="11" xfId="0" applyBorder="1" applyAlignment="1">
      <alignment vertical="center" wrapText="1"/>
    </xf>
    <xf numFmtId="0" fontId="0" fillId="0" borderId="12" xfId="0" applyBorder="1"/>
    <xf numFmtId="0" fontId="0" fillId="0" borderId="13" xfId="0" applyBorder="1" applyAlignment="1">
      <alignment vertical="center" wrapText="1"/>
    </xf>
    <xf numFmtId="0" fontId="0" fillId="0" borderId="14" xfId="0" applyBorder="1"/>
    <xf numFmtId="165" fontId="12" fillId="0" borderId="0" xfId="0" applyNumberFormat="1" applyFont="1"/>
    <xf numFmtId="9" fontId="12" fillId="0" borderId="0" xfId="0" applyNumberFormat="1" applyFont="1"/>
    <xf numFmtId="0" fontId="13" fillId="0" borderId="0" xfId="0" applyFont="1" applyAlignment="1">
      <alignment horizontal="center"/>
    </xf>
    <xf numFmtId="9" fontId="13" fillId="0" borderId="0" xfId="0" applyNumberFormat="1" applyFont="1" applyAlignment="1">
      <alignment horizontal="right" vertical="center"/>
    </xf>
    <xf numFmtId="0" fontId="7" fillId="0" borderId="0" xfId="2" applyFill="1"/>
    <xf numFmtId="0" fontId="1" fillId="0" borderId="0" xfId="0" applyFont="1" applyAlignment="1">
      <alignment horizontal="left"/>
    </xf>
    <xf numFmtId="0" fontId="1" fillId="0" borderId="0" xfId="0" applyFont="1" applyAlignment="1">
      <alignment horizontal="center" wrapText="1"/>
    </xf>
    <xf numFmtId="2" fontId="1" fillId="0" borderId="0" xfId="0" applyNumberFormat="1" applyFont="1"/>
    <xf numFmtId="0" fontId="13" fillId="0" borderId="0" xfId="0" applyFont="1" applyAlignment="1">
      <alignment horizontal="right" vertical="center"/>
    </xf>
    <xf numFmtId="44" fontId="13" fillId="0" borderId="0" xfId="3" applyFont="1" applyAlignment="1">
      <alignment horizontal="center" vertical="center"/>
    </xf>
    <xf numFmtId="0" fontId="14" fillId="0" borderId="0" xfId="0" applyFont="1"/>
    <xf numFmtId="166" fontId="0" fillId="0" borderId="0" xfId="0" applyNumberFormat="1"/>
    <xf numFmtId="0" fontId="6" fillId="0" borderId="0" xfId="0" applyFont="1" applyAlignment="1">
      <alignment horizontal="center"/>
    </xf>
  </cellXfs>
  <cellStyles count="4">
    <cellStyle name="Currency" xfId="3" builtinId="4"/>
    <cellStyle name="Hyperlink" xfId="2" builtinId="8"/>
    <cellStyle name="Normal" xfId="0" builtinId="0"/>
    <cellStyle name="Per cent" xfId="1" builtinId="5"/>
  </cellStyles>
  <dxfs count="55">
    <dxf>
      <fill>
        <patternFill>
          <bgColor rgb="FFFFAFAF"/>
        </patternFill>
      </fill>
    </dxf>
    <dxf>
      <fill>
        <patternFill>
          <bgColor theme="7" tint="0.79998168889431442"/>
        </patternFill>
      </fill>
    </dxf>
    <dxf>
      <fill>
        <patternFill>
          <bgColor theme="9" tint="0.79998168889431442"/>
        </patternFill>
      </fill>
    </dxf>
    <dxf>
      <fill>
        <patternFill>
          <bgColor rgb="FFFFAFAF"/>
        </patternFill>
      </fill>
    </dxf>
    <dxf>
      <fill>
        <patternFill>
          <bgColor theme="7" tint="0.79998168889431442"/>
        </patternFill>
      </fill>
    </dxf>
    <dxf>
      <fill>
        <patternFill>
          <bgColor theme="9" tint="0.79998168889431442"/>
        </patternFill>
      </fill>
    </dxf>
    <dxf>
      <numFmt numFmtId="2" formatCode="0.00"/>
    </dxf>
    <dxf>
      <numFmt numFmtId="2" formatCode="0.00"/>
    </dxf>
    <dxf>
      <numFmt numFmtId="2" formatCode="0.00"/>
    </dxf>
    <dxf>
      <numFmt numFmtId="2" formatCode="0.00"/>
    </dxf>
    <dxf>
      <numFmt numFmtId="2" formatCode="0.00"/>
    </dxf>
    <dxf>
      <numFmt numFmtId="164" formatCode="&quot;R&quot;#,##0.00"/>
    </dxf>
    <dxf>
      <numFmt numFmtId="2" formatCode="0.00"/>
    </dxf>
    <dxf>
      <numFmt numFmtId="2" formatCode="0.00"/>
    </dxf>
    <dxf>
      <numFmt numFmtId="166" formatCode="0.0%"/>
    </dxf>
    <dxf>
      <numFmt numFmtId="1" formatCode="0"/>
    </dxf>
    <dxf>
      <numFmt numFmtId="2" formatCode="0.00"/>
    </dxf>
    <dxf>
      <numFmt numFmtId="2" formatCode="0.00"/>
    </dxf>
    <dxf>
      <numFmt numFmtId="1" formatCode="0"/>
    </dxf>
    <dxf>
      <numFmt numFmtId="2" formatCode="0.00"/>
    </dxf>
    <dxf>
      <numFmt numFmtId="2" formatCode="0.00"/>
    </dxf>
    <dxf>
      <numFmt numFmtId="0" formatCode="General"/>
    </dxf>
    <dxf>
      <numFmt numFmtId="0" formatCode="General"/>
    </dxf>
    <dxf>
      <numFmt numFmtId="0" formatCode="General"/>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0.00"/>
    </dxf>
    <dxf>
      <numFmt numFmtId="164" formatCode="&quot;R&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19" formatCode="yyyy/mm/dd"/>
    </dxf>
    <dxf>
      <numFmt numFmtId="0" formatCode="Genera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diagonalUp="0" diagonalDown="0">
        <left/>
        <right/>
        <top/>
        <bottom/>
        <vertical/>
        <horizontal/>
      </border>
    </dxf>
  </dxfs>
  <tableStyles count="3" defaultTableStyle="TableStyleMedium2" defaultPivotStyle="PivotStyleLight16">
    <tableStyle name="Slicer Style 1" pivot="0" table="0" count="0" xr9:uid="{DFA06CFB-AB90-414B-B64D-5387B9ACCC87}"/>
    <tableStyle name="SlicerStyleLight1 2" pivot="0" table="0" count="10" xr9:uid="{D63A4AF8-ED94-4002-A371-3D4E3CAA44F9}">
      <tableStyleElement type="wholeTable" dxfId="54"/>
      <tableStyleElement type="headerRow" dxfId="53"/>
    </tableStyle>
    <tableStyle name="SlicerStyleLight1 3" pivot="0" table="0" count="10" xr9:uid="{790C0F88-F910-43C9-9C18-B64C10E8296F}">
      <tableStyleElement type="wholeTable" dxfId="52"/>
      <tableStyleElement type="headerRow" dxfId="51"/>
    </tableStyle>
  </tableStyles>
  <colors>
    <mruColors>
      <color rgb="FF009E73"/>
      <color rgb="FF003F5C"/>
      <color rgb="FFED7D31"/>
      <color rgb="FFBFBFBF"/>
      <color rgb="FF1F4E7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[Customer_Satisfaction_Dashboard.xlsx]04_Pivot_Tables_&amp;_KPI_Calcs!pt_Top10AvgSatisfaction</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Average </a:t>
            </a:r>
          </a:p>
          <a:p>
            <a:pPr>
              <a:defRPr b="1"/>
            </a:pPr>
            <a:r>
              <a:rPr lang="en-US" b="1" baseline="0"/>
              <a:t>Satisfaction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'04_Pivot_Tables_&amp;_KPI_Calcs'!$B$13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'04_Pivot_Tables_&amp;_KPI_Calcs'!$A$14:$A$23</c:f>
              <c:strCache>
                <c:ptCount val="10"/>
                <c:pt idx="0">
                  <c:v>Portable Heater</c:v>
                </c:pt>
                <c:pt idx="1">
                  <c:v>Plush Teddy Bear</c:v>
                </c:pt>
                <c:pt idx="2">
                  <c:v>Protein Bars</c:v>
                </c:pt>
                <c:pt idx="3">
                  <c:v>Fitness Tracker</c:v>
                </c:pt>
                <c:pt idx="4">
                  <c:v>Canon EOS DSLR Camera</c:v>
                </c:pt>
                <c:pt idx="5">
                  <c:v>Fitbit Fitness Tracker</c:v>
                </c:pt>
                <c:pt idx="6">
                  <c:v>Beard Trimmer</c:v>
                </c:pt>
                <c:pt idx="7">
                  <c:v>Phone Charger</c:v>
                </c:pt>
                <c:pt idx="8">
                  <c:v>Bicycle Helmet</c:v>
                </c:pt>
                <c:pt idx="9">
                  <c:v>Hair Straightener</c:v>
                </c:pt>
              </c:strCache>
            </c:strRef>
          </c:cat>
          <c:val>
            <c:numRef>
              <c:f>'04_Pivot_Tables_&amp;_KPI_Calcs'!$B$14:$B$23</c:f>
              <c:numCache>
                <c:formatCode>0.00</c:formatCode>
                <c:ptCount val="10"/>
                <c:pt idx="0">
                  <c:v>3.2608695652173911</c:v>
                </c:pt>
                <c:pt idx="1">
                  <c:v>3.2674418604651163</c:v>
                </c:pt>
                <c:pt idx="2">
                  <c:v>3.2727272727272729</c:v>
                </c:pt>
                <c:pt idx="3">
                  <c:v>3.2816901408450705</c:v>
                </c:pt>
                <c:pt idx="4">
                  <c:v>3.2820512820512819</c:v>
                </c:pt>
                <c:pt idx="5">
                  <c:v>3.342857142857143</c:v>
                </c:pt>
                <c:pt idx="6">
                  <c:v>3.347826086956522</c:v>
                </c:pt>
                <c:pt idx="7">
                  <c:v>3.3809523809523809</c:v>
                </c:pt>
                <c:pt idx="8">
                  <c:v>3.4383561643835616</c:v>
                </c:pt>
                <c:pt idx="9">
                  <c:v>3.5342465753424657</c:v>
                </c:pt>
              </c:numCache>
            </c:numRef>
          </c:val>
          <c:extLst>
            <c:ext xmlns:c16="http://schemas.microsoft.com/office/drawing/2014/chart" uri="{C3380CC4-5D6E-409C-BE32-E72D297353CC}">
              <c16:uniqueId val="{00000005-06DE-4751-86BA-6726D681AF14}"/>
            </c:ext>
          </c:extLst>
        </c:ser>
        <c:dLbls>
          <c:showLegendKey val="0"/>
          <c:showVal val="0"/>
          <c:showCatName val="0"/>
          <c:showSerName val="0"/>
          <c:showPercent val="0"/>
          <c:showBubbleSize val="0"/>
        </c:dLbls>
        <c:gapWidth val="182"/>
        <c:axId val="1397276255"/>
        <c:axId val="1369068527"/>
      </c:barChart>
      <c:catAx>
        <c:axId val="139727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69068527"/>
        <c:crosses val="autoZero"/>
        <c:auto val="1"/>
        <c:lblAlgn val="ctr"/>
        <c:lblOffset val="100"/>
        <c:noMultiLvlLbl val="0"/>
      </c:catAx>
      <c:valAx>
        <c:axId val="1369068527"/>
        <c:scaling>
          <c:orientation val="minMax"/>
          <c:max val="6"/>
        </c:scaling>
        <c:delete val="1"/>
        <c:axPos val="b"/>
        <c:numFmt formatCode="0.00" sourceLinked="1"/>
        <c:majorTickMark val="out"/>
        <c:minorTickMark val="none"/>
        <c:tickLblPos val="nextTo"/>
        <c:crossAx val="139727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[Customer_Satisfaction_Dashboard.xlsx]04_Pivot_Tables_&amp;_KPI_Calcs!pt_Bottom10AverageSatisfaction</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Bottom</a:t>
            </a:r>
            <a:r>
              <a:rPr lang="en-US" b="1" baseline="0"/>
              <a:t> 10 Products by Average Satisfaction (ties included)</a:t>
            </a:r>
            <a:endParaRPr lang="en-US" b="1"/>
          </a:p>
        </c:rich>
      </c:tx>
      <c:layout>
        <c:manualLayout>
          <c:xMode val="edge"/>
          <c:yMode val="edge"/>
          <c:x val="0.18982145040305204"/>
          <c:y val="1.43203824329201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'04_Pivot_Tables_&amp;_KPI_Calcs'!$I$13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'04_Pivot_Tables_&amp;_KPI_Calcs'!$H$14:$H$23</c:f>
              <c:strCache>
                <c:ptCount val="10"/>
                <c:pt idx="0">
                  <c:v>Shampoo</c:v>
                </c:pt>
                <c:pt idx="1">
                  <c:v>Trail Mix</c:v>
                </c:pt>
                <c:pt idx="2">
                  <c:v>Logitech Wireless Mouse</c:v>
                </c:pt>
                <c:pt idx="3">
                  <c:v>Power Bank</c:v>
                </c:pt>
                <c:pt idx="4">
                  <c:v>Watch Strap</c:v>
                </c:pt>
                <c:pt idx="5">
                  <c:v>Air Fryer</c:v>
                </c:pt>
                <c:pt idx="6">
                  <c:v>Electric Kettle</c:v>
                </c:pt>
                <c:pt idx="7">
                  <c:v>Lenovo ThinkPad Laptop</c:v>
                </c:pt>
                <c:pt idx="8">
                  <c:v>Samsung 55-inch Smart TV</c:v>
                </c:pt>
                <c:pt idx="9">
                  <c:v>Body Lotion</c:v>
                </c:pt>
              </c:strCache>
            </c:strRef>
          </c:cat>
          <c:val>
            <c:numRef>
              <c:f>'04_Pivot_Tables_&amp;_KPI_Calcs'!$I$14:$I$23</c:f>
              <c:numCache>
                <c:formatCode>0.00</c:formatCode>
                <c:ptCount val="10"/>
                <c:pt idx="0">
                  <c:v>2.7441860465116279</c:v>
                </c:pt>
                <c:pt idx="1">
                  <c:v>2.736842105263158</c:v>
                </c:pt>
                <c:pt idx="2">
                  <c:v>2.732394366197183</c:v>
                </c:pt>
                <c:pt idx="3">
                  <c:v>2.7297297297297298</c:v>
                </c:pt>
                <c:pt idx="4">
                  <c:v>2.7073170731707319</c:v>
                </c:pt>
                <c:pt idx="5">
                  <c:v>2.6769230769230767</c:v>
                </c:pt>
                <c:pt idx="6">
                  <c:v>2.676056338028169</c:v>
                </c:pt>
                <c:pt idx="7">
                  <c:v>2.6619718309859155</c:v>
                </c:pt>
                <c:pt idx="8">
                  <c:v>2.6491228070175437</c:v>
                </c:pt>
                <c:pt idx="9">
                  <c:v>2.6153846153846154</c:v>
                </c:pt>
              </c:numCache>
            </c:numRef>
          </c:val>
          <c:extLst>
            <c:ext xmlns:c16="http://schemas.microsoft.com/office/drawing/2014/chart" uri="{C3380CC4-5D6E-409C-BE32-E72D297353CC}">
              <c16:uniqueId val="{00000000-369C-4A5F-B2C3-020AFD149AC4}"/>
            </c:ext>
          </c:extLst>
        </c:ser>
        <c:dLbls>
          <c:showLegendKey val="0"/>
          <c:showVal val="0"/>
          <c:showCatName val="0"/>
          <c:showSerName val="0"/>
          <c:showPercent val="0"/>
          <c:showBubbleSize val="0"/>
        </c:dLbls>
        <c:gapWidth val="182"/>
        <c:axId val="1360516799"/>
        <c:axId val="1369170287"/>
      </c:barChart>
      <c:catAx>
        <c:axId val="1360516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69170287"/>
        <c:crosses val="autoZero"/>
        <c:auto val="1"/>
        <c:lblAlgn val="ctr"/>
        <c:lblOffset val="100"/>
        <c:noMultiLvlLbl val="0"/>
      </c:catAx>
      <c:valAx>
        <c:axId val="1369170287"/>
        <c:scaling>
          <c:orientation val="minMax"/>
          <c:max val="4"/>
        </c:scaling>
        <c:delete val="1"/>
        <c:axPos val="b"/>
        <c:numFmt formatCode="0.00" sourceLinked="1"/>
        <c:majorTickMark val="out"/>
        <c:minorTickMark val="none"/>
        <c:tickLblPos val="nextTo"/>
        <c:crossAx val="136051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[Customer_Satisfaction_Dashboard.xlsx]04_Pivot_Tables_&amp;_KPI_Calcs!pt_Top10ProductsbyRevenue</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Products by Revenue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quot;R&quot;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71068761841075"/>
          <c:y val="0.1518837018837019"/>
          <c:w val="0.74790538281511199"/>
          <c:h val="0.48883127938246046"/>
        </c:manualLayout>
      </c:layout>
      <c:barChart>
        <c:barDir val="col"/>
        <c:grouping val="clustered"/>
        <c:varyColors val="0"/>
        <c:ser>
          <c:idx val="0"/>
          <c:order val="0"/>
          <c:tx>
            <c:strRef>
              <c:f>'04_Pivot_Tables_&amp;_KPI_Calcs'!$P$9</c:f>
              <c:strCache>
                <c:ptCount val="1"/>
                <c:pt idx="0">
                  <c:v>Total</c:v>
                </c:pt>
              </c:strCache>
            </c:strRef>
          </c:tx>
          <c:spPr>
            <a:solidFill>
              <a:schemeClr val="accent2"/>
            </a:solidFill>
            <a:ln>
              <a:noFill/>
            </a:ln>
            <a:effectLst/>
          </c:spPr>
          <c:invertIfNegative val="0"/>
          <c:dLbls>
            <c:numFmt formatCode="&quot;R&quot;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'04_Pivot_Tables_&amp;_KPI_Calcs'!$O$10:$O$19</c:f>
              <c:strCache>
                <c:ptCount val="10"/>
                <c:pt idx="0">
                  <c:v>Nikon Mirrorless Camera</c:v>
                </c:pt>
                <c:pt idx="1">
                  <c:v>Apple iPad</c:v>
                </c:pt>
                <c:pt idx="2">
                  <c:v>Dell Inspiron Laptop</c:v>
                </c:pt>
                <c:pt idx="3">
                  <c:v>Lenovo ThinkPad Laptop</c:v>
                </c:pt>
                <c:pt idx="4">
                  <c:v>Samsung Galaxy Tablet</c:v>
                </c:pt>
                <c:pt idx="5">
                  <c:v>HP Pavilion Laptop</c:v>
                </c:pt>
                <c:pt idx="6">
                  <c:v>Canon EOS DSLR Camera</c:v>
                </c:pt>
                <c:pt idx="7">
                  <c:v>Bose Soundbar</c:v>
                </c:pt>
                <c:pt idx="8">
                  <c:v>Robot Vacuum</c:v>
                </c:pt>
                <c:pt idx="9">
                  <c:v>Samsung 55-inch Smart TV</c:v>
                </c:pt>
              </c:strCache>
            </c:strRef>
          </c:cat>
          <c:val>
            <c:numRef>
              <c:f>'04_Pivot_Tables_&amp;_KPI_Calcs'!$P$10:$P$19</c:f>
              <c:numCache>
                <c:formatCode>"R"#,##0.00</c:formatCode>
                <c:ptCount val="10"/>
                <c:pt idx="0">
                  <c:v>2955652.0699999984</c:v>
                </c:pt>
                <c:pt idx="1">
                  <c:v>2141788.8799999971</c:v>
                </c:pt>
                <c:pt idx="2">
                  <c:v>1693530.4800000021</c:v>
                </c:pt>
                <c:pt idx="3">
                  <c:v>1602821.4499999981</c:v>
                </c:pt>
                <c:pt idx="4">
                  <c:v>1207781.2800000014</c:v>
                </c:pt>
                <c:pt idx="5">
                  <c:v>1040980.5</c:v>
                </c:pt>
                <c:pt idx="6">
                  <c:v>1034358</c:v>
                </c:pt>
                <c:pt idx="7">
                  <c:v>979274.24999999942</c:v>
                </c:pt>
                <c:pt idx="8">
                  <c:v>928616.64000000071</c:v>
                </c:pt>
                <c:pt idx="9">
                  <c:v>844073.67000000121</c:v>
                </c:pt>
              </c:numCache>
            </c:numRef>
          </c:val>
          <c:extLst>
            <c:ext xmlns:c16="http://schemas.microsoft.com/office/drawing/2014/chart" uri="{C3380CC4-5D6E-409C-BE32-E72D297353CC}">
              <c16:uniqueId val="{00000000-8DBA-4904-AB32-488E89E47E40}"/>
            </c:ext>
          </c:extLst>
        </c:ser>
        <c:dLbls>
          <c:showLegendKey val="0"/>
          <c:showVal val="0"/>
          <c:showCatName val="0"/>
          <c:showSerName val="0"/>
          <c:showPercent val="0"/>
          <c:showBubbleSize val="0"/>
        </c:dLbls>
        <c:gapWidth val="219"/>
        <c:overlap val="-27"/>
        <c:axId val="631452192"/>
        <c:axId val="2036211216"/>
      </c:barChart>
      <c:catAx>
        <c:axId val="63145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36211216"/>
        <c:crosses val="autoZero"/>
        <c:auto val="1"/>
        <c:lblAlgn val="ctr"/>
        <c:lblOffset val="100"/>
        <c:noMultiLvlLbl val="0"/>
      </c:catAx>
      <c:valAx>
        <c:axId val="2036211216"/>
        <c:scaling>
          <c:orientation val="minMax"/>
        </c:scaling>
        <c:delete val="1"/>
        <c:axPos val="l"/>
        <c:numFmt formatCode="&quot;R&quot;0.0,,&quot;M&quot;" sourceLinked="0"/>
        <c:majorTickMark val="none"/>
        <c:minorTickMark val="none"/>
        <c:tickLblPos val="nextTo"/>
        <c:crossAx val="63145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[Customer_Satisfaction_Dashboard.xlsx]04_Pivot_Tables_&amp;_KPI_Calcs!pt_Bottom10ProductsbyRevenue</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ZA" sz="1600" b="1"/>
              <a:t>Bottom</a:t>
            </a:r>
            <a:r>
              <a:rPr lang="en-ZA" sz="1600" b="1" baseline="0"/>
              <a:t> 10 Products by Revenue</a:t>
            </a:r>
            <a:endParaRPr lang="en-ZA" sz="1600" b="1"/>
          </a:p>
        </c:rich>
      </c:tx>
      <c:layout>
        <c:manualLayout>
          <c:xMode val="edge"/>
          <c:yMode val="edge"/>
          <c:x val="0.20068462729128292"/>
          <c:y val="1.961611721973820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quot;R&quot;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'04_Pivot_Tables_&amp;_KPI_Calcs'!$W$9</c:f>
              <c:strCache>
                <c:ptCount val="1"/>
                <c:pt idx="0">
                  <c:v>Total</c:v>
                </c:pt>
              </c:strCache>
            </c:strRef>
          </c:tx>
          <c:spPr>
            <a:solidFill>
              <a:schemeClr val="accent2"/>
            </a:solidFill>
            <a:ln>
              <a:noFill/>
            </a:ln>
            <a:effectLst/>
          </c:spPr>
          <c:invertIfNegative val="0"/>
          <c:dLbls>
            <c:numFmt formatCode="&quot;R&quot;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'04_Pivot_Tables_&amp;_KPI_Calcs'!$V$10:$V$19</c:f>
              <c:strCache>
                <c:ptCount val="10"/>
                <c:pt idx="0">
                  <c:v>Instant Noodles</c:v>
                </c:pt>
                <c:pt idx="1">
                  <c:v>Bottled Water</c:v>
                </c:pt>
                <c:pt idx="2">
                  <c:v>Protein Bars</c:v>
                </c:pt>
                <c:pt idx="3">
                  <c:v>Pasta</c:v>
                </c:pt>
                <c:pt idx="4">
                  <c:v>Fruit Juice</c:v>
                </c:pt>
                <c:pt idx="5">
                  <c:v>Energy Drink</c:v>
                </c:pt>
                <c:pt idx="6">
                  <c:v>Potato Chips</c:v>
                </c:pt>
                <c:pt idx="7">
                  <c:v>Lip Balm</c:v>
                </c:pt>
                <c:pt idx="8">
                  <c:v>Green Tea</c:v>
                </c:pt>
                <c:pt idx="9">
                  <c:v>Breakfast Cereal</c:v>
                </c:pt>
              </c:strCache>
            </c:strRef>
          </c:cat>
          <c:val>
            <c:numRef>
              <c:f>'04_Pivot_Tables_&amp;_KPI_Calcs'!$W$10:$W$19</c:f>
              <c:numCache>
                <c:formatCode>"R"#,##0.00</c:formatCode>
                <c:ptCount val="10"/>
                <c:pt idx="0">
                  <c:v>1640.9999999999986</c:v>
                </c:pt>
                <c:pt idx="1">
                  <c:v>1949.4000000000017</c:v>
                </c:pt>
                <c:pt idx="2">
                  <c:v>2527.8000000000011</c:v>
                </c:pt>
                <c:pt idx="3">
                  <c:v>3284.8499999999967</c:v>
                </c:pt>
                <c:pt idx="4">
                  <c:v>3289.200000000003</c:v>
                </c:pt>
                <c:pt idx="5">
                  <c:v>3458.400000000001</c:v>
                </c:pt>
                <c:pt idx="6">
                  <c:v>3650.0100000000025</c:v>
                </c:pt>
                <c:pt idx="7">
                  <c:v>4177.25</c:v>
                </c:pt>
                <c:pt idx="8">
                  <c:v>5155.6799999999985</c:v>
                </c:pt>
                <c:pt idx="9">
                  <c:v>5390.7199999999939</c:v>
                </c:pt>
              </c:numCache>
            </c:numRef>
          </c:val>
          <c:extLst>
            <c:ext xmlns:c16="http://schemas.microsoft.com/office/drawing/2014/chart" uri="{C3380CC4-5D6E-409C-BE32-E72D297353CC}">
              <c16:uniqueId val="{00000000-01A6-4F7C-8334-5E0F5B306C6E}"/>
            </c:ext>
          </c:extLst>
        </c:ser>
        <c:dLbls>
          <c:showLegendKey val="0"/>
          <c:showVal val="0"/>
          <c:showCatName val="0"/>
          <c:showSerName val="0"/>
          <c:showPercent val="0"/>
          <c:showBubbleSize val="0"/>
        </c:dLbls>
        <c:gapWidth val="219"/>
        <c:overlap val="-27"/>
        <c:axId val="706234512"/>
        <c:axId val="725962319"/>
      </c:barChart>
      <c:catAx>
        <c:axId val="70623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25962319"/>
        <c:crosses val="autoZero"/>
        <c:auto val="1"/>
        <c:lblAlgn val="ctr"/>
        <c:lblOffset val="100"/>
        <c:noMultiLvlLbl val="0"/>
      </c:catAx>
      <c:valAx>
        <c:axId val="725962319"/>
        <c:scaling>
          <c:orientation val="minMax"/>
        </c:scaling>
        <c:delete val="1"/>
        <c:axPos val="l"/>
        <c:numFmt formatCode="&quot;R&quot;0.0,&quot;K&quot;" sourceLinked="0"/>
        <c:majorTickMark val="none"/>
        <c:minorTickMark val="none"/>
        <c:tickLblPos val="nextTo"/>
        <c:crossAx val="70623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[Customer_Satisfaction_Dashboard.xlsx]04_Pivot_Tables_&amp;_KPI_Calcs!pt_DepartmentRevenue</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Department</a:t>
            </a:r>
            <a:endParaRPr lang="en-US" sz="1600" b="1"/>
          </a:p>
        </c:rich>
      </c:tx>
      <c:layout>
        <c:manualLayout>
          <c:xMode val="edge"/>
          <c:yMode val="edge"/>
          <c:x val="0.17163740854310161"/>
          <c:y val="2.683528118031769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pivotFmt>
      <c:pivotFmt>
        <c:idx val="1"/>
        <c:spPr>
          <a:solidFill>
            <a:srgbClr val="FF0000"/>
          </a:solidFill>
          <a:ln>
            <a:noFill/>
          </a:ln>
          <a:effectLst/>
        </c:spPr>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ED7D31"/>
          </a:solidFill>
          <a:ln>
            <a:noFill/>
          </a:ln>
          <a:effectLst/>
        </c:spPr>
        <c:marker>
          <c:symbol val="none"/>
        </c:marker>
        <c:dLbl>
          <c:idx val="0"/>
          <c:numFmt formatCode="&quot;R&quot;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F4E79"/>
          </a:solidFill>
          <a:ln>
            <a:noFill/>
          </a:ln>
          <a:effectLst/>
        </c:spPr>
      </c:pivotFmt>
    </c:pivotFmts>
    <c:plotArea>
      <c:layout>
        <c:manualLayout>
          <c:layoutTarget val="inner"/>
          <c:xMode val="edge"/>
          <c:yMode val="edge"/>
          <c:x val="4.3716993140736925E-2"/>
          <c:y val="0.13108354931619948"/>
          <c:w val="0.94797642442002283"/>
          <c:h val="0.70956527111211543"/>
        </c:manualLayout>
      </c:layout>
      <c:barChart>
        <c:barDir val="col"/>
        <c:grouping val="clustered"/>
        <c:varyColors val="0"/>
        <c:ser>
          <c:idx val="0"/>
          <c:order val="0"/>
          <c:tx>
            <c:strRef>
              <c:f>'04_Pivot_Tables_&amp;_KPI_Calcs'!$B$32</c:f>
              <c:strCache>
                <c:ptCount val="1"/>
                <c:pt idx="0">
                  <c:v>Total</c:v>
                </c:pt>
              </c:strCache>
            </c:strRef>
          </c:tx>
          <c:spPr>
            <a:solidFill>
              <a:srgbClr val="ED7D31"/>
            </a:solidFill>
            <a:ln>
              <a:noFill/>
            </a:ln>
            <a:effectLst/>
          </c:spPr>
          <c:invertIfNegative val="0"/>
          <c:dPt>
            <c:idx val="0"/>
            <c:invertIfNegative val="0"/>
            <c:bubble3D val="0"/>
            <c:spPr>
              <a:solidFill>
                <a:srgbClr val="1F4E79"/>
              </a:solidFill>
              <a:ln>
                <a:noFill/>
              </a:ln>
              <a:effectLst/>
            </c:spPr>
            <c:extLst>
              <c:ext xmlns:c16="http://schemas.microsoft.com/office/drawing/2014/chart" uri="{C3380CC4-5D6E-409C-BE32-E72D297353CC}">
                <c16:uniqueId val="{00000001-9958-45AE-A043-890163F7ED4C}"/>
              </c:ext>
            </c:extLst>
          </c:dPt>
          <c:dLbls>
            <c:numFmt formatCode="&quot;R&quot;0.0,,&quot;M&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'04_Pivot_Tables_&amp;_KPI_Calcs'!$A$33:$A$41</c:f>
              <c:strCache>
                <c:ptCount val="9"/>
                <c:pt idx="0">
                  <c:v>Electronics</c:v>
                </c:pt>
                <c:pt idx="1">
                  <c:v>Home Devices</c:v>
                </c:pt>
                <c:pt idx="2">
                  <c:v>Sports &amp; Outdoors</c:v>
                </c:pt>
                <c:pt idx="3">
                  <c:v>Home &amp; Living</c:v>
                </c:pt>
                <c:pt idx="4">
                  <c:v>Toys &amp; Games</c:v>
                </c:pt>
                <c:pt idx="5">
                  <c:v>Accessories</c:v>
                </c:pt>
                <c:pt idx="6">
                  <c:v>Apparel</c:v>
                </c:pt>
                <c:pt idx="7">
                  <c:v>Beauty &amp; Personal Care</c:v>
                </c:pt>
                <c:pt idx="8">
                  <c:v>Food</c:v>
                </c:pt>
              </c:strCache>
            </c:strRef>
          </c:cat>
          <c:val>
            <c:numRef>
              <c:f>'04_Pivot_Tables_&amp;_KPI_Calcs'!$B$33:$B$41</c:f>
              <c:numCache>
                <c:formatCode>"R"#,##0.00</c:formatCode>
                <c:ptCount val="9"/>
                <c:pt idx="0">
                  <c:v>16683022.290000001</c:v>
                </c:pt>
                <c:pt idx="1">
                  <c:v>3679280.4799999972</c:v>
                </c:pt>
                <c:pt idx="2">
                  <c:v>2163765.02999999</c:v>
                </c:pt>
                <c:pt idx="3">
                  <c:v>1685931.8800000038</c:v>
                </c:pt>
                <c:pt idx="4">
                  <c:v>1223106.2099999986</c:v>
                </c:pt>
                <c:pt idx="5">
                  <c:v>1002475.0899999979</c:v>
                </c:pt>
                <c:pt idx="6">
                  <c:v>918610.93999999529</c:v>
                </c:pt>
                <c:pt idx="7">
                  <c:v>718573.22999999695</c:v>
                </c:pt>
                <c:pt idx="8">
                  <c:v>139316.5100000005</c:v>
                </c:pt>
              </c:numCache>
            </c:numRef>
          </c:val>
          <c:extLst>
            <c:ext xmlns:c16="http://schemas.microsoft.com/office/drawing/2014/chart" uri="{C3380CC4-5D6E-409C-BE32-E72D297353CC}">
              <c16:uniqueId val="{00000002-9958-45AE-A043-890163F7ED4C}"/>
            </c:ext>
          </c:extLst>
        </c:ser>
        <c:dLbls>
          <c:showLegendKey val="0"/>
          <c:showVal val="0"/>
          <c:showCatName val="0"/>
          <c:showSerName val="0"/>
          <c:showPercent val="0"/>
          <c:showBubbleSize val="0"/>
        </c:dLbls>
        <c:gapWidth val="219"/>
        <c:overlap val="-27"/>
        <c:axId val="1397269759"/>
        <c:axId val="725920079"/>
      </c:barChart>
      <c:catAx>
        <c:axId val="139726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920079"/>
        <c:crosses val="autoZero"/>
        <c:auto val="1"/>
        <c:lblAlgn val="ctr"/>
        <c:lblOffset val="100"/>
        <c:noMultiLvlLbl val="0"/>
      </c:catAx>
      <c:valAx>
        <c:axId val="725920079"/>
        <c:scaling>
          <c:orientation val="minMax"/>
        </c:scaling>
        <c:delete val="1"/>
        <c:axPos val="l"/>
        <c:numFmt formatCode="&quot;R&quot;0.0,,&quot;M&quot;" sourceLinked="0"/>
        <c:majorTickMark val="none"/>
        <c:minorTickMark val="none"/>
        <c:tickLblPos val="nextTo"/>
        <c:crossAx val="139726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[Customer_Satisfaction_Dashboard.xlsx]04_Pivot_Tables_&amp;_KPI_Calcs!pt_AvgSatisfactionAgeGroup</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Average</a:t>
            </a:r>
            <a:r>
              <a:rPr lang="en-US" b="1" baseline="0">
                <a:solidFill>
                  <a:sysClr val="windowText" lastClr="000000"/>
                </a:solidFill>
              </a:rPr>
              <a:t> Satisfaction by Age Group</a:t>
            </a:r>
            <a:endParaRPr lang="en-US" b="1">
              <a:solidFill>
                <a:sysClr val="windowText" lastClr="000000"/>
              </a:solidFill>
            </a:endParaRPr>
          </a:p>
        </c:rich>
      </c:tx>
      <c:layout>
        <c:manualLayout>
          <c:xMode val="edge"/>
          <c:yMode val="edge"/>
          <c:x val="0.2354234470691163"/>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3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'04_Pivot_Tables_&amp;_KPI_Calcs'!$M$39</c:f>
              <c:strCache>
                <c:ptCount val="1"/>
                <c:pt idx="0">
                  <c:v>Total</c:v>
                </c:pt>
              </c:strCache>
            </c:strRef>
          </c:tx>
          <c:spPr>
            <a:solidFill>
              <a:srgbClr val="003F5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'04_Pivot_Tables_&amp;_KPI_Calcs'!$L$40:$L$46</c:f>
              <c:strCache>
                <c:ptCount val="7"/>
                <c:pt idx="0">
                  <c:v>18–24</c:v>
                </c:pt>
                <c:pt idx="1">
                  <c:v>25–34</c:v>
                </c:pt>
                <c:pt idx="2">
                  <c:v>35–44</c:v>
                </c:pt>
                <c:pt idx="3">
                  <c:v>45–54</c:v>
                </c:pt>
                <c:pt idx="4">
                  <c:v>55–64</c:v>
                </c:pt>
                <c:pt idx="5">
                  <c:v>65+</c:v>
                </c:pt>
                <c:pt idx="6">
                  <c:v>Unknown</c:v>
                </c:pt>
              </c:strCache>
            </c:strRef>
          </c:cat>
          <c:val>
            <c:numRef>
              <c:f>'04_Pivot_Tables_&amp;_KPI_Calcs'!$M$40:$M$46</c:f>
              <c:numCache>
                <c:formatCode>0.00</c:formatCode>
                <c:ptCount val="7"/>
                <c:pt idx="0">
                  <c:v>3.0022172949002219</c:v>
                </c:pt>
                <c:pt idx="1">
                  <c:v>2.946993670886076</c:v>
                </c:pt>
                <c:pt idx="2">
                  <c:v>3.0552050473186121</c:v>
                </c:pt>
                <c:pt idx="3">
                  <c:v>2.9527930763178598</c:v>
                </c:pt>
                <c:pt idx="4">
                  <c:v>3.0364963503649633</c:v>
                </c:pt>
                <c:pt idx="5">
                  <c:v>3.0125847047434657</c:v>
                </c:pt>
                <c:pt idx="6">
                  <c:v>2.991253644314869</c:v>
                </c:pt>
              </c:numCache>
            </c:numRef>
          </c:val>
          <c:extLst>
            <c:ext xmlns:c16="http://schemas.microsoft.com/office/drawing/2014/chart" uri="{C3380CC4-5D6E-409C-BE32-E72D297353CC}">
              <c16:uniqueId val="{00000001-A717-48A6-B26A-CED9A32AC121}"/>
            </c:ext>
          </c:extLst>
        </c:ser>
        <c:dLbls>
          <c:showLegendKey val="0"/>
          <c:showVal val="0"/>
          <c:showCatName val="0"/>
          <c:showSerName val="0"/>
          <c:showPercent val="0"/>
          <c:showBubbleSize val="0"/>
        </c:dLbls>
        <c:gapWidth val="219"/>
        <c:overlap val="-27"/>
        <c:axId val="631503696"/>
        <c:axId val="1369086767"/>
      </c:barChart>
      <c:catAx>
        <c:axId val="63150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369086767"/>
        <c:crosses val="autoZero"/>
        <c:auto val="1"/>
        <c:lblAlgn val="ctr"/>
        <c:lblOffset val="100"/>
        <c:noMultiLvlLbl val="0"/>
      </c:catAx>
      <c:valAx>
        <c:axId val="1369086767"/>
        <c:scaling>
          <c:orientation val="minMax"/>
        </c:scaling>
        <c:delete val="1"/>
        <c:axPos val="l"/>
        <c:numFmt formatCode="0.00" sourceLinked="1"/>
        <c:majorTickMark val="none"/>
        <c:minorTickMark val="none"/>
        <c:tickLblPos val="nextTo"/>
        <c:crossAx val="6315036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[Customer_Satisfaction_Dashboard.xlsx]04_Pivot_Tables_&amp;_KPI_Calcs!pt_AvePurchaseGender</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Average</a:t>
            </a:r>
            <a:r>
              <a:rPr lang="en-US" b="1" baseline="0">
                <a:solidFill>
                  <a:sysClr val="windowText" lastClr="000000"/>
                </a:solidFill>
              </a:rPr>
              <a:t> Purchase by Gender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F5C"/>
          </a:solidFill>
          <a:ln>
            <a:noFill/>
          </a:ln>
          <a:effectLst/>
        </c:spPr>
        <c:marker>
          <c:symbol val="none"/>
        </c:marker>
        <c:dLbl>
          <c:idx val="0"/>
          <c:numFmt formatCode="&quot;R&quot;0.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3F5C"/>
          </a:solidFill>
          <a:ln>
            <a:noFill/>
          </a:ln>
          <a:effectLst/>
        </c:spPr>
      </c:pivotFmt>
    </c:pivotFmts>
    <c:plotArea>
      <c:layout/>
      <c:barChart>
        <c:barDir val="col"/>
        <c:grouping val="clustered"/>
        <c:varyColors val="0"/>
        <c:ser>
          <c:idx val="0"/>
          <c:order val="0"/>
          <c:tx>
            <c:strRef>
              <c:f>'04_Pivot_Tables_&amp;_KPI_Calcs'!$T$26</c:f>
              <c:strCache>
                <c:ptCount val="1"/>
                <c:pt idx="0">
                  <c:v>Total</c:v>
                </c:pt>
              </c:strCache>
            </c:strRef>
          </c:tx>
          <c:spPr>
            <a:solidFill>
              <a:srgbClr val="003F5C"/>
            </a:solidFill>
            <a:ln>
              <a:noFill/>
            </a:ln>
            <a:effectLst/>
          </c:spPr>
          <c:invertIfNegative val="0"/>
          <c:dLbls>
            <c:numFmt formatCode="&quot;R&quot;0.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'04_Pivot_Tables_&amp;_KPI_Calcs'!$S$27:$S$29</c:f>
              <c:strCache>
                <c:ptCount val="3"/>
                <c:pt idx="0">
                  <c:v>Female</c:v>
                </c:pt>
                <c:pt idx="1">
                  <c:v>Male</c:v>
                </c:pt>
                <c:pt idx="2">
                  <c:v>Other</c:v>
                </c:pt>
              </c:strCache>
            </c:strRef>
          </c:cat>
          <c:val>
            <c:numRef>
              <c:f>'04_Pivot_Tables_&amp;_KPI_Calcs'!$T$27:$T$29</c:f>
              <c:numCache>
                <c:formatCode>"R"#,##0.00</c:formatCode>
                <c:ptCount val="3"/>
                <c:pt idx="0">
                  <c:v>3295.7157251356443</c:v>
                </c:pt>
                <c:pt idx="1">
                  <c:v>3285.1224590164056</c:v>
                </c:pt>
                <c:pt idx="2">
                  <c:v>3560.2932492795485</c:v>
                </c:pt>
              </c:numCache>
            </c:numRef>
          </c:val>
          <c:extLst>
            <c:ext xmlns:c16="http://schemas.microsoft.com/office/drawing/2014/chart" uri="{C3380CC4-5D6E-409C-BE32-E72D297353CC}">
              <c16:uniqueId val="{00000000-FDCD-4010-A45D-1DEF8F03CCD7}"/>
            </c:ext>
          </c:extLst>
        </c:ser>
        <c:dLbls>
          <c:showLegendKey val="0"/>
          <c:showVal val="0"/>
          <c:showCatName val="0"/>
          <c:showSerName val="0"/>
          <c:showPercent val="0"/>
          <c:showBubbleSize val="0"/>
        </c:dLbls>
        <c:gapWidth val="219"/>
        <c:overlap val="-27"/>
        <c:axId val="715478767"/>
        <c:axId val="725933999"/>
      </c:barChart>
      <c:catAx>
        <c:axId val="71547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725933999"/>
        <c:crosses val="autoZero"/>
        <c:auto val="1"/>
        <c:lblAlgn val="ctr"/>
        <c:lblOffset val="100"/>
        <c:noMultiLvlLbl val="0"/>
      </c:catAx>
      <c:valAx>
        <c:axId val="725933999"/>
        <c:scaling>
          <c:orientation val="minMax"/>
        </c:scaling>
        <c:delete val="1"/>
        <c:axPos val="l"/>
        <c:numFmt formatCode="&quot;R&quot;0.0,&quot;K&quot;" sourceLinked="0"/>
        <c:majorTickMark val="none"/>
        <c:minorTickMark val="none"/>
        <c:tickLblPos val="nextTo"/>
        <c:crossAx val="71547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[Customer_Satisfaction_Dashboard.xlsx]04_Pivot_Tables_&amp;_KPI_Calcs!pt_RecommendationRate (%)</c:name>
    <c:fmtId val="5"/>
  </c:pivotSource>
  <c:chart>
    <c:title>
      <c:tx>
        <c:rich>
          <a:bodyPr rot="0" spcFirstLastPara="1" vertOverflow="ellipsis" vert="horz" wrap="square" anchor="ctr" anchorCtr="1"/>
          <a:lstStyle/>
          <a:p>
            <a:pPr algn="ctr">
              <a:defRPr sz="1400" b="1" i="0" u="none" strike="noStrike" kern="1200" spc="0" baseline="0">
                <a:solidFill>
                  <a:sysClr val="windowText" lastClr="000000"/>
                </a:solidFill>
                <a:latin typeface="+mn-lt"/>
                <a:ea typeface="+mn-ea"/>
                <a:cs typeface="+mn-cs"/>
              </a:defRPr>
            </a:pPr>
            <a:r>
              <a:rPr lang="en-ZA" sz="1400" b="1">
                <a:solidFill>
                  <a:sysClr val="windowText" lastClr="000000"/>
                </a:solidFill>
              </a:rPr>
              <a:t>Recommendation</a:t>
            </a:r>
            <a:r>
              <a:rPr lang="en-ZA" sz="1400" b="1" baseline="0">
                <a:solidFill>
                  <a:sysClr val="windowText" lastClr="000000"/>
                </a:solidFill>
              </a:rPr>
              <a:t> Distribution</a:t>
            </a:r>
            <a:endParaRPr lang="en-ZA" sz="1400" b="1">
              <a:solidFill>
                <a:sysClr val="windowText" lastClr="000000"/>
              </a:solidFill>
            </a:endParaRPr>
          </a:p>
        </c:rich>
      </c:tx>
      <c:layout>
        <c:manualLayout>
          <c:xMode val="edge"/>
          <c:yMode val="edge"/>
          <c:x val="0.19761490634216591"/>
          <c:y val="7.4074059037744042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ysClr val="windowText" lastClr="000000"/>
              </a:solidFill>
              <a:latin typeface="+mn-lt"/>
              <a:ea typeface="+mn-ea"/>
              <a:cs typeface="+mn-cs"/>
            </a:defRPr>
          </a:pPr>
          <a:endParaRPr lang="en-Z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horzOverflow="clip" vert="horz" wrap="square" lIns="36000" tIns="19050" rIns="720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2"/>
          </a:solidFill>
          <a:ln w="19050">
            <a:solidFill>
              <a:schemeClr val="lt1"/>
            </a:solidFill>
          </a:ln>
          <a:effectLst/>
        </c:spPr>
        <c:dLbl>
          <c:idx val="0"/>
          <c:layout>
            <c:manualLayout>
              <c:x val="-4.7222211893654442E-2"/>
              <c:y val="-4.6296296296296294E-3"/>
            </c:manualLayout>
          </c:layout>
          <c:spPr>
            <a:noFill/>
            <a:ln>
              <a:noFill/>
            </a:ln>
            <a:effectLst/>
          </c:spPr>
          <c:txPr>
            <a:bodyPr rot="0" spcFirstLastPara="1" vertOverflow="ellipsis" horzOverflow="clip" vert="horz" wrap="square" lIns="36000" tIns="19050" rIns="5040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horzOverflow="clip" vert="horz" wrap="square" lIns="540000" tIns="19050" rIns="72000" bIns="19050" anchor="t"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3785476815398074"/>
                  <c:h val="8.3896179644211144E-2"/>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horzOverflow="clip" vert="horz" wrap="square" lIns="36000" tIns="19050" rIns="720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horzOverflow="clip" vert="horz" wrap="square" lIns="540000" tIns="19050" rIns="72000" bIns="19050" anchor="t"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3785476815398074"/>
                  <c:h val="8.3896179644211144E-2"/>
                </c:manualLayout>
              </c15:layout>
            </c:ext>
          </c:extLst>
        </c:dLbl>
      </c:pivotFmt>
      <c:pivotFmt>
        <c:idx val="9"/>
        <c:spPr>
          <a:solidFill>
            <a:schemeClr val="accent1"/>
          </a:solidFill>
          <a:ln w="19050">
            <a:solidFill>
              <a:schemeClr val="lt1"/>
            </a:solidFill>
          </a:ln>
          <a:effectLst/>
        </c:spPr>
        <c:dLbl>
          <c:idx val="0"/>
          <c:layout>
            <c:manualLayout>
              <c:x val="-4.7222211893654442E-2"/>
              <c:y val="-4.6296296296296294E-3"/>
            </c:manualLayout>
          </c:layout>
          <c:spPr>
            <a:noFill/>
            <a:ln>
              <a:noFill/>
            </a:ln>
            <a:effectLst/>
          </c:spPr>
          <c:txPr>
            <a:bodyPr rot="0" spcFirstLastPara="1" vertOverflow="ellipsis" horzOverflow="clip" vert="horz" wrap="square" lIns="36000" tIns="19050" rIns="720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horzOverflow="clip" vert="horz" wrap="square" lIns="36000" tIns="19050" rIns="72000" bIns="19050" anchor="t"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rgbClr val="003F5C"/>
          </a:solidFill>
          <a:ln w="19050">
            <a:solidFill>
              <a:schemeClr val="lt1"/>
            </a:solidFill>
          </a:ln>
          <a:effectLst/>
        </c:spPr>
        <c:dLbl>
          <c:idx val="0"/>
          <c:layout>
            <c:manualLayout>
              <c:x val="4.074154286151882E-2"/>
              <c:y val="-2.3240711491264308E-2"/>
            </c:manualLayout>
          </c:layout>
          <c:spPr>
            <a:noFill/>
            <a:ln>
              <a:noFill/>
            </a:ln>
            <a:effectLst/>
          </c:spPr>
          <c:txPr>
            <a:bodyPr rot="0" spcFirstLastPara="1" vertOverflow="ellipsis" horzOverflow="clip" vert="horz" wrap="square" lIns="540000" tIns="19050" rIns="72000" bIns="19050" anchor="t" anchorCtr="1">
              <a:noAutofit/>
            </a:bodyPr>
            <a:lstStyle/>
            <a:p>
              <a:pPr>
                <a:defRPr sz="1400" b="0" i="0" u="none" strike="noStrike" kern="1200" baseline="0">
                  <a:ln>
                    <a:noFill/>
                  </a:ln>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1765961729352932"/>
                  <c:h val="8.8899368356027686E-2"/>
                </c:manualLayout>
              </c15:layout>
            </c:ext>
          </c:extLst>
        </c:dLbl>
      </c:pivotFmt>
      <c:pivotFmt>
        <c:idx val="15"/>
        <c:spPr>
          <a:solidFill>
            <a:schemeClr val="accent1"/>
          </a:solidFill>
          <a:ln w="19050">
            <a:solidFill>
              <a:schemeClr val="lt1"/>
            </a:solidFill>
          </a:ln>
          <a:effectLst/>
        </c:spPr>
        <c:dLbl>
          <c:idx val="0"/>
          <c:layout>
            <c:manualLayout>
              <c:x val="-8.2074875317151602E-2"/>
              <c:y val="-9.7020063340866203E-3"/>
            </c:manualLayout>
          </c:layout>
          <c:spPr>
            <a:noFill/>
            <a:ln>
              <a:noFill/>
            </a:ln>
            <a:effectLst/>
          </c:spPr>
          <c:txPr>
            <a:bodyPr rot="0" spcFirstLastPara="1" vertOverflow="ellipsis" horzOverflow="clip" vert="horz" wrap="square" lIns="36000" tIns="19050" rIns="72000" bIns="19050" anchor="t"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doughnutChart>
        <c:varyColors val="1"/>
        <c:ser>
          <c:idx val="0"/>
          <c:order val="0"/>
          <c:tx>
            <c:strRef>
              <c:f>'04_Pivot_Tables_&amp;_KPI_Calcs'!$B$48</c:f>
              <c:strCache>
                <c:ptCount val="1"/>
                <c:pt idx="0">
                  <c:v>Total</c:v>
                </c:pt>
              </c:strCache>
            </c:strRef>
          </c:tx>
          <c:dPt>
            <c:idx val="0"/>
            <c:bubble3D val="0"/>
            <c:spPr>
              <a:solidFill>
                <a:srgbClr val="003F5C"/>
              </a:solidFill>
              <a:ln w="19050">
                <a:solidFill>
                  <a:schemeClr val="lt1"/>
                </a:solidFill>
              </a:ln>
              <a:effectLst/>
            </c:spPr>
            <c:extLst>
              <c:ext xmlns:c16="http://schemas.microsoft.com/office/drawing/2014/chart" uri="{C3380CC4-5D6E-409C-BE32-E72D297353CC}">
                <c16:uniqueId val="{00000001-5B28-4E9F-A928-F633D318CC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28-4E9F-A928-F633D318CC1E}"/>
              </c:ext>
            </c:extLst>
          </c:dPt>
          <c:dLbls>
            <c:dLbl>
              <c:idx val="0"/>
              <c:layout>
                <c:manualLayout>
                  <c:x val="4.074154286151882E-2"/>
                  <c:y val="-2.3240711491264308E-2"/>
                </c:manualLayout>
              </c:layout>
              <c:spPr>
                <a:noFill/>
                <a:ln>
                  <a:noFill/>
                </a:ln>
                <a:effectLst/>
              </c:spPr>
              <c:txPr>
                <a:bodyPr rot="0" spcFirstLastPara="1" vertOverflow="ellipsis" horzOverflow="clip" vert="horz" wrap="square" lIns="540000" tIns="19050" rIns="72000" bIns="19050" anchor="t" anchorCtr="1">
                  <a:noAutofit/>
                </a:bodyPr>
                <a:lstStyle/>
                <a:p>
                  <a:pPr>
                    <a:defRPr sz="1400" b="0" i="0" u="none" strike="noStrike" kern="1200" baseline="0">
                      <a:ln>
                        <a:noFill/>
                      </a:ln>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1765961729352932"/>
                      <c:h val="8.8899368356027686E-2"/>
                    </c:manualLayout>
                  </c15:layout>
                </c:ext>
                <c:ext xmlns:c16="http://schemas.microsoft.com/office/drawing/2014/chart" uri="{C3380CC4-5D6E-409C-BE32-E72D297353CC}">
                  <c16:uniqueId val="{00000001-5B28-4E9F-A928-F633D318CC1E}"/>
                </c:ext>
              </c:extLst>
            </c:dLbl>
            <c:dLbl>
              <c:idx val="1"/>
              <c:layout>
                <c:manualLayout>
                  <c:x val="-8.2074875317151602E-2"/>
                  <c:y val="-9.702006334086620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28-4E9F-A928-F633D318CC1E}"/>
                </c:ext>
              </c:extLst>
            </c:dLbl>
            <c:spPr>
              <a:noFill/>
              <a:ln>
                <a:noFill/>
              </a:ln>
              <a:effectLst/>
            </c:spPr>
            <c:txPr>
              <a:bodyPr rot="0" spcFirstLastPara="1" vertOverflow="ellipsis" horzOverflow="clip" vert="horz" wrap="square" lIns="36000" tIns="19050" rIns="72000" bIns="19050" anchor="t"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'04_Pivot_Tables_&amp;_KPI_Calcs'!$A$49:$A$51</c:f>
              <c:strCache>
                <c:ptCount val="2"/>
                <c:pt idx="0">
                  <c:v>No</c:v>
                </c:pt>
                <c:pt idx="1">
                  <c:v>Yes</c:v>
                </c:pt>
              </c:strCache>
            </c:strRef>
          </c:cat>
          <c:val>
            <c:numRef>
              <c:f>'04_Pivot_Tables_&amp;_KPI_Calcs'!$B$49:$B$51</c:f>
              <c:numCache>
                <c:formatCode>0.00%</c:formatCode>
                <c:ptCount val="2"/>
                <c:pt idx="0">
                  <c:v>0.4985024559722056</c:v>
                </c:pt>
                <c:pt idx="1">
                  <c:v>0.50149754402779445</c:v>
                </c:pt>
              </c:numCache>
            </c:numRef>
          </c:val>
          <c:extLst>
            <c:ext xmlns:c16="http://schemas.microsoft.com/office/drawing/2014/chart" uri="{C3380CC4-5D6E-409C-BE32-E72D297353CC}">
              <c16:uniqueId val="{00000004-5B28-4E9F-A928-F633D318CC1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7503975698194583"/>
          <c:y val="0.39527090849471941"/>
          <c:w val="0.15220403215014244"/>
          <c:h val="0.18668540633977676"/>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[Customer_Satisfaction_Dashboard.xlsx]04_Pivot_Tables_&amp;_KPI_Calcs!pt_MonthyRevenueTrend</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Monthly</a:t>
            </a:r>
            <a:r>
              <a:rPr lang="en-US" b="1" baseline="0">
                <a:solidFill>
                  <a:sysClr val="windowText" lastClr="000000"/>
                </a:solidFill>
              </a:rPr>
              <a:t> Revenue Trend</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87607279219486"/>
          <c:y val="0.18505450581395352"/>
          <c:w val="0.85531677994964128"/>
          <c:h val="0.57865834948320416"/>
        </c:manualLayout>
      </c:layout>
      <c:lineChart>
        <c:grouping val="standard"/>
        <c:varyColors val="0"/>
        <c:ser>
          <c:idx val="0"/>
          <c:order val="0"/>
          <c:tx>
            <c:strRef>
              <c:f>'04_Pivot_Tables_&amp;_KPI_Calcs'!$F$48</c:f>
              <c:strCache>
                <c:ptCount val="1"/>
                <c:pt idx="0">
                  <c:v>Total</c:v>
                </c:pt>
              </c:strCache>
            </c:strRef>
          </c:tx>
          <c:spPr>
            <a:ln w="28575" cap="rnd">
              <a:solidFill>
                <a:schemeClr val="accent1"/>
              </a:solidFill>
              <a:round/>
            </a:ln>
            <a:effectLst/>
          </c:spPr>
          <c:marker>
            <c:symbol val="none"/>
          </c:marker>
          <c:cat>
            <c:multiLvlStrRef>
              <c:f>'04_Pivot_Tables_&amp;_KPI_Calcs'!$E$49:$E$75</c:f>
              <c:multiLvlStrCache>
                <c:ptCount val="2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lvl>
                <c:lvl>
                  <c:pt idx="0">
                    <c:v>2024</c:v>
                  </c:pt>
                  <c:pt idx="12">
                    <c:v>2025</c:v>
                  </c:pt>
                </c:lvl>
              </c:multiLvlStrCache>
            </c:multiLvlStrRef>
          </c:cat>
          <c:val>
            <c:numRef>
              <c:f>'04_Pivot_Tables_&amp;_KPI_Calcs'!$F$49:$F$75</c:f>
              <c:numCache>
                <c:formatCode>"R"#,##0.00</c:formatCode>
                <c:ptCount val="24"/>
                <c:pt idx="0">
                  <c:v>1268143.8400000005</c:v>
                </c:pt>
                <c:pt idx="1">
                  <c:v>1120701.0499999991</c:v>
                </c:pt>
                <c:pt idx="2">
                  <c:v>1314816.9199999983</c:v>
                </c:pt>
                <c:pt idx="3">
                  <c:v>1120480.9000000001</c:v>
                </c:pt>
                <c:pt idx="4">
                  <c:v>1172019.9599999986</c:v>
                </c:pt>
                <c:pt idx="5">
                  <c:v>1127944.699999999</c:v>
                </c:pt>
                <c:pt idx="6">
                  <c:v>1281109.8699999994</c:v>
                </c:pt>
                <c:pt idx="7">
                  <c:v>1087922.2099999995</c:v>
                </c:pt>
                <c:pt idx="8">
                  <c:v>1077316.0299999984</c:v>
                </c:pt>
                <c:pt idx="9">
                  <c:v>1350862.7100000002</c:v>
                </c:pt>
                <c:pt idx="10">
                  <c:v>1105603.2799999996</c:v>
                </c:pt>
                <c:pt idx="11">
                  <c:v>1071595.9699999979</c:v>
                </c:pt>
                <c:pt idx="12">
                  <c:v>1163298.1199999985</c:v>
                </c:pt>
                <c:pt idx="13">
                  <c:v>1235654.4100000006</c:v>
                </c:pt>
                <c:pt idx="14">
                  <c:v>1187803.46</c:v>
                </c:pt>
                <c:pt idx="15">
                  <c:v>1003593.7099999983</c:v>
                </c:pt>
                <c:pt idx="16">
                  <c:v>1283731.5399999993</c:v>
                </c:pt>
                <c:pt idx="17">
                  <c:v>1180341.6899999988</c:v>
                </c:pt>
                <c:pt idx="18">
                  <c:v>1314774.2899999993</c:v>
                </c:pt>
                <c:pt idx="19">
                  <c:v>1155156.0299999979</c:v>
                </c:pt>
                <c:pt idx="20">
                  <c:v>1164822.4500000004</c:v>
                </c:pt>
                <c:pt idx="21">
                  <c:v>1127633.0599999989</c:v>
                </c:pt>
                <c:pt idx="22">
                  <c:v>1215582.7599999998</c:v>
                </c:pt>
                <c:pt idx="23">
                  <c:v>1083172.6999999995</c:v>
                </c:pt>
              </c:numCache>
            </c:numRef>
          </c:val>
          <c:smooth val="0"/>
          <c:extLst>
            <c:ext xmlns:c16="http://schemas.microsoft.com/office/drawing/2014/chart" uri="{C3380CC4-5D6E-409C-BE32-E72D297353CC}">
              <c16:uniqueId val="{00000000-02FD-4B2B-912D-6FDEE661F3B4}"/>
            </c:ext>
          </c:extLst>
        </c:ser>
        <c:dLbls>
          <c:showLegendKey val="0"/>
          <c:showVal val="0"/>
          <c:showCatName val="0"/>
          <c:showSerName val="0"/>
          <c:showPercent val="0"/>
          <c:showBubbleSize val="0"/>
        </c:dLbls>
        <c:smooth val="0"/>
        <c:axId val="1360365999"/>
        <c:axId val="1369144367"/>
      </c:lineChart>
      <c:catAx>
        <c:axId val="136036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69144367"/>
        <c:crosses val="autoZero"/>
        <c:auto val="1"/>
        <c:lblAlgn val="ctr"/>
        <c:lblOffset val="100"/>
        <c:noMultiLvlLbl val="0"/>
      </c:catAx>
      <c:valAx>
        <c:axId val="1369144367"/>
        <c:scaling>
          <c:orientation val="minMax"/>
        </c:scaling>
        <c:delete val="0"/>
        <c:axPos val="l"/>
        <c:numFmt formatCode="&quot;R&quot;0,&quot;K&quot;" sourceLinked="0"/>
        <c:majorTickMark val="none"/>
        <c:minorTickMark val="none"/>
        <c:tickLblPos val="nextTo"/>
        <c:spPr>
          <a:noFill/>
          <a:ln>
            <a:solidFill>
              <a:schemeClr val="bg2">
                <a:lumMod val="90000"/>
              </a:schemeClr>
            </a:solid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36036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[Customer_Satisfaction_Dashboard.xlsx]04_Pivot_Tables_&amp;_KPI_Calcs!pt_RatingCommentAgreement (%)</c:name>
    <c:fmtId val="11"/>
  </c:pivotSource>
  <c:chart>
    <c:title>
      <c:tx>
        <c:rich>
          <a:bodyPr rot="0" spcFirstLastPara="1" vertOverflow="ellipsis" vert="horz" wrap="square" anchor="ctr" anchorCtr="1"/>
          <a:lstStyle/>
          <a:p>
            <a:pPr>
              <a:defRPr sz="1300" b="1" i="0" u="none" strike="noStrike" kern="1200" spc="0" baseline="0">
                <a:solidFill>
                  <a:sysClr val="windowText" lastClr="000000"/>
                </a:solidFill>
                <a:latin typeface="+mn-lt"/>
                <a:ea typeface="+mn-ea"/>
                <a:cs typeface="+mn-cs"/>
              </a:defRPr>
            </a:pPr>
            <a:r>
              <a:rPr lang="en-ZA" sz="1300" b="1" baseline="0">
                <a:solidFill>
                  <a:sysClr val="windowText" lastClr="000000"/>
                </a:solidFill>
              </a:rPr>
              <a:t>Comment Outcome, Share of all Respondents</a:t>
            </a:r>
            <a:endParaRPr lang="en-ZA" sz="1300" b="1">
              <a:solidFill>
                <a:sysClr val="windowText" lastClr="000000"/>
              </a:solidFill>
            </a:endParaRPr>
          </a:p>
        </c:rich>
      </c:tx>
      <c:layout>
        <c:manualLayout>
          <c:xMode val="edge"/>
          <c:yMode val="edge"/>
          <c:x val="9.1182890004313774E-2"/>
          <c:y val="2.0056407631792672E-2"/>
        </c:manualLayout>
      </c:layout>
      <c:overlay val="0"/>
      <c:spPr>
        <a:noFill/>
        <a:ln>
          <a:noFill/>
        </a:ln>
        <a:effectLst/>
      </c:spPr>
      <c:txPr>
        <a:bodyPr rot="0" spcFirstLastPara="1" vertOverflow="ellipsis" vert="horz" wrap="square" anchor="ctr" anchorCtr="1"/>
        <a:lstStyle/>
        <a:p>
          <a:pPr>
            <a:defRPr sz="1300" b="1" i="0" u="none" strike="noStrike" kern="1200" spc="0" baseline="0">
              <a:solidFill>
                <a:sysClr val="windowText" lastClr="000000"/>
              </a:solidFill>
              <a:latin typeface="+mn-lt"/>
              <a:ea typeface="+mn-ea"/>
              <a:cs typeface="+mn-cs"/>
            </a:defRPr>
          </a:pPr>
          <a:endParaRPr lang="en-Z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7.777777777777780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111111111111110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111111111111110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777777777777780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3F5C"/>
          </a:solidFill>
          <a:ln w="19050">
            <a:solidFill>
              <a:schemeClr val="lt1"/>
            </a:solidFill>
          </a:ln>
          <a:effectLst/>
        </c:spPr>
        <c:dLbl>
          <c:idx val="0"/>
          <c:layout>
            <c:manualLayout>
              <c:x val="6.111111111111110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777777777777780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9E73"/>
          </a:solidFill>
          <a:ln w="19050">
            <a:solidFill>
              <a:schemeClr val="lt1"/>
            </a:solidFill>
          </a:ln>
          <a:effectLst/>
        </c:spPr>
        <c:dLbl>
          <c:idx val="0"/>
          <c:layout>
            <c:manualLayout>
              <c:x val="-2.7906929730131202E-3"/>
              <c:y val="-8.98630408440400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8047462086816"/>
              <c:y val="8.232019802220863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3.6322296026712615E-2"/>
              <c:y val="-0.1080452599041488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8.4752024062329442E-2"/>
              <c:y val="-9.7755235151372744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42414936155096"/>
          <c:y val="0.24969042364980676"/>
          <c:w val="0.36850654314923581"/>
          <c:h val="0.63098916850545994"/>
        </c:manualLayout>
      </c:layout>
      <c:doughnutChart>
        <c:varyColors val="1"/>
        <c:ser>
          <c:idx val="0"/>
          <c:order val="0"/>
          <c:tx>
            <c:strRef>
              <c:f>'04_Pivot_Tables_&amp;_KPI_Calcs'!$I$62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01-40B5-BF53-7E5CC6E923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01-40B5-BF53-7E5CC6E923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3A-486B-9F3D-248F469E3AA2}"/>
              </c:ext>
            </c:extLst>
          </c:dPt>
          <c:dLbls>
            <c:dLbl>
              <c:idx val="0"/>
              <c:layout>
                <c:manualLayout>
                  <c:x val="8.4752024062329442E-2"/>
                  <c:y val="-9.77552351513727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01-40B5-BF53-7E5CC6E9236A}"/>
                </c:ext>
              </c:extLst>
            </c:dLbl>
            <c:dLbl>
              <c:idx val="1"/>
              <c:layout>
                <c:manualLayout>
                  <c:x val="-0.118047462086816"/>
                  <c:y val="8.23201980222086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01-40B5-BF53-7E5CC6E9236A}"/>
                </c:ext>
              </c:extLst>
            </c:dLbl>
            <c:dLbl>
              <c:idx val="2"/>
              <c:layout>
                <c:manualLayout>
                  <c:x val="-3.6322296026712615E-2"/>
                  <c:y val="-0.108045259904148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3A-486B-9F3D-248F469E3AA2}"/>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'04_Pivot_Tables_&amp;_KPI_Calcs'!$H$63:$H$66</c:f>
              <c:strCache>
                <c:ptCount val="3"/>
                <c:pt idx="0">
                  <c:v>Match</c:v>
                </c:pt>
                <c:pt idx="1">
                  <c:v>Mismatch</c:v>
                </c:pt>
                <c:pt idx="2">
                  <c:v>Not Applicable</c:v>
                </c:pt>
              </c:strCache>
            </c:strRef>
          </c:cat>
          <c:val>
            <c:numRef>
              <c:f>'04_Pivot_Tables_&amp;_KPI_Calcs'!$I$63:$I$66</c:f>
              <c:numCache>
                <c:formatCode>0.00%</c:formatCode>
                <c:ptCount val="3"/>
                <c:pt idx="0">
                  <c:v>0.35066490954834073</c:v>
                </c:pt>
                <c:pt idx="1">
                  <c:v>0.57302024679525576</c:v>
                </c:pt>
                <c:pt idx="2">
                  <c:v>7.6314843656403494E-2</c:v>
                </c:pt>
              </c:numCache>
            </c:numRef>
          </c:val>
          <c:extLst>
            <c:ext xmlns:c16="http://schemas.microsoft.com/office/drawing/2014/chart" uri="{C3380CC4-5D6E-409C-BE32-E72D297353CC}">
              <c16:uniqueId val="{00000004-5A01-40B5-BF53-7E5CC6E9236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831218107760907"/>
          <c:y val="0.21215924420983548"/>
          <c:w val="0.25667536135064201"/>
          <c:h val="0.75821763807471199"/>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[Customer_Satisfaction_Dashboard.xlsx]04_Pivot_Tables_&amp;_KPI_Calcs!pvt_Sentiment_Pct</c:name>
    <c:fmtId val="19"/>
  </c:pivotSource>
  <c:chart>
    <c:title>
      <c:tx>
        <c:rich>
          <a:bodyPr rot="0" spcFirstLastPara="1" vertOverflow="ellipsis" vert="horz" wrap="square" anchor="ctr" anchorCtr="1"/>
          <a:lstStyle/>
          <a:p>
            <a:pPr algn="ctr">
              <a:defRPr sz="900" b="1" i="0" u="none" strike="noStrike" kern="1200" spc="0" baseline="0">
                <a:solidFill>
                  <a:sysClr val="windowText" lastClr="000000"/>
                </a:solidFill>
                <a:latin typeface="+mn-lt"/>
                <a:ea typeface="+mn-ea"/>
                <a:cs typeface="+mn-cs"/>
              </a:defRPr>
            </a:pPr>
            <a:r>
              <a:rPr lang="en-ZA" sz="900" b="1">
                <a:solidFill>
                  <a:sysClr val="windowText" lastClr="000000"/>
                </a:solidFill>
              </a:rPr>
              <a:t>Comment Sentiment by Satisfaction Rating (% of commented responses, 7.6% of respondents left no comment)</a:t>
            </a:r>
          </a:p>
        </c:rich>
      </c:tx>
      <c:layout>
        <c:manualLayout>
          <c:xMode val="edge"/>
          <c:yMode val="edge"/>
          <c:x val="8.6537498000235566E-2"/>
          <c:y val="3.1715380068224387E-3"/>
        </c:manualLayout>
      </c:layout>
      <c:overlay val="0"/>
      <c:spPr>
        <a:noFill/>
        <a:ln>
          <a:noFill/>
        </a:ln>
        <a:effectLst/>
      </c:spPr>
      <c:txPr>
        <a:bodyPr rot="0" spcFirstLastPara="1" vertOverflow="ellipsis" vert="horz" wrap="square" anchor="ctr" anchorCtr="1"/>
        <a:lstStyle/>
        <a:p>
          <a:pPr algn="ctr">
            <a:defRPr sz="9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3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9E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3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9E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3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9E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7317477176635E-2"/>
          <c:y val="0.14943350355628848"/>
          <c:w val="0.81661367549583974"/>
          <c:h val="0.73576410038283824"/>
        </c:manualLayout>
      </c:layout>
      <c:barChart>
        <c:barDir val="col"/>
        <c:grouping val="clustered"/>
        <c:varyColors val="0"/>
        <c:ser>
          <c:idx val="0"/>
          <c:order val="0"/>
          <c:tx>
            <c:strRef>
              <c:f>'04_Pivot_Tables_&amp;_KPI_Calcs'!$P$51:$P$52</c:f>
              <c:strCache>
                <c:ptCount val="1"/>
                <c:pt idx="0">
                  <c:v>Negative</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'04_Pivot_Tables_&amp;_KPI_Calcs'!$O$53:$O$58</c:f>
              <c:strCache>
                <c:ptCount val="5"/>
                <c:pt idx="0">
                  <c:v>Dissatisfied</c:v>
                </c:pt>
                <c:pt idx="1">
                  <c:v>Neutral</c:v>
                </c:pt>
                <c:pt idx="2">
                  <c:v>Satisfied</c:v>
                </c:pt>
                <c:pt idx="3">
                  <c:v>Very Dissatisfied</c:v>
                </c:pt>
                <c:pt idx="4">
                  <c:v>Very Satisfied</c:v>
                </c:pt>
              </c:strCache>
            </c:strRef>
          </c:cat>
          <c:val>
            <c:numRef>
              <c:f>'04_Pivot_Tables_&amp;_KPI_Calcs'!$P$53:$P$58</c:f>
              <c:numCache>
                <c:formatCode>0.0%</c:formatCode>
                <c:ptCount val="5"/>
                <c:pt idx="0">
                  <c:v>0.23495518565941101</c:v>
                </c:pt>
                <c:pt idx="1">
                  <c:v>0.24266666666666667</c:v>
                </c:pt>
                <c:pt idx="2">
                  <c:v>0.21607378129117261</c:v>
                </c:pt>
                <c:pt idx="3">
                  <c:v>0.22007722007722008</c:v>
                </c:pt>
                <c:pt idx="4">
                  <c:v>0.24555837563451777</c:v>
                </c:pt>
              </c:numCache>
            </c:numRef>
          </c:val>
          <c:extLst>
            <c:ext xmlns:c16="http://schemas.microsoft.com/office/drawing/2014/chart" uri="{C3380CC4-5D6E-409C-BE32-E72D297353CC}">
              <c16:uniqueId val="{00000000-4BE9-4A8A-8D3C-478BDB07E767}"/>
            </c:ext>
          </c:extLst>
        </c:ser>
        <c:ser>
          <c:idx val="1"/>
          <c:order val="1"/>
          <c:tx>
            <c:strRef>
              <c:f>'04_Pivot_Tables_&amp;_KPI_Calcs'!$Q$51:$Q$52</c:f>
              <c:strCache>
                <c:ptCount val="1"/>
                <c:pt idx="0">
                  <c:v>Neutral</c:v>
                </c:pt>
              </c:strCache>
            </c:strRef>
          </c:tx>
          <c:spPr>
            <a:solidFill>
              <a:srgbClr val="003F5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'04_Pivot_Tables_&amp;_KPI_Calcs'!$O$53:$O$58</c:f>
              <c:strCache>
                <c:ptCount val="5"/>
                <c:pt idx="0">
                  <c:v>Dissatisfied</c:v>
                </c:pt>
                <c:pt idx="1">
                  <c:v>Neutral</c:v>
                </c:pt>
                <c:pt idx="2">
                  <c:v>Satisfied</c:v>
                </c:pt>
                <c:pt idx="3">
                  <c:v>Very Dissatisfied</c:v>
                </c:pt>
                <c:pt idx="4">
                  <c:v>Very Satisfied</c:v>
                </c:pt>
              </c:strCache>
            </c:strRef>
          </c:cat>
          <c:val>
            <c:numRef>
              <c:f>'04_Pivot_Tables_&amp;_KPI_Calcs'!$Q$53:$Q$58</c:f>
              <c:numCache>
                <c:formatCode>0.0%</c:formatCode>
                <c:ptCount val="5"/>
                <c:pt idx="0">
                  <c:v>0.12804097311139565</c:v>
                </c:pt>
                <c:pt idx="1">
                  <c:v>0.11866666666666667</c:v>
                </c:pt>
                <c:pt idx="2">
                  <c:v>0.11001317523056653</c:v>
                </c:pt>
                <c:pt idx="3">
                  <c:v>0.12033462033462033</c:v>
                </c:pt>
                <c:pt idx="4">
                  <c:v>0.10913705583756345</c:v>
                </c:pt>
              </c:numCache>
            </c:numRef>
          </c:val>
          <c:extLst>
            <c:ext xmlns:c16="http://schemas.microsoft.com/office/drawing/2014/chart" uri="{C3380CC4-5D6E-409C-BE32-E72D297353CC}">
              <c16:uniqueId val="{00000001-4BE9-4A8A-8D3C-478BDB07E767}"/>
            </c:ext>
          </c:extLst>
        </c:ser>
        <c:ser>
          <c:idx val="2"/>
          <c:order val="2"/>
          <c:tx>
            <c:strRef>
              <c:f>'04_Pivot_Tables_&amp;_KPI_Calcs'!$R$51:$R$52</c:f>
              <c:strCache>
                <c:ptCount val="1"/>
                <c:pt idx="0">
                  <c:v>Positive</c:v>
                </c:pt>
              </c:strCache>
            </c:strRef>
          </c:tx>
          <c:spPr>
            <a:solidFill>
              <a:srgbClr val="009E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'04_Pivot_Tables_&amp;_KPI_Calcs'!$O$53:$O$58</c:f>
              <c:strCache>
                <c:ptCount val="5"/>
                <c:pt idx="0">
                  <c:v>Dissatisfied</c:v>
                </c:pt>
                <c:pt idx="1">
                  <c:v>Neutral</c:v>
                </c:pt>
                <c:pt idx="2">
                  <c:v>Satisfied</c:v>
                </c:pt>
                <c:pt idx="3">
                  <c:v>Very Dissatisfied</c:v>
                </c:pt>
                <c:pt idx="4">
                  <c:v>Very Satisfied</c:v>
                </c:pt>
              </c:strCache>
            </c:strRef>
          </c:cat>
          <c:val>
            <c:numRef>
              <c:f>'04_Pivot_Tables_&amp;_KPI_Calcs'!$R$53:$R$58</c:f>
              <c:numCache>
                <c:formatCode>0.0%</c:formatCode>
                <c:ptCount val="5"/>
                <c:pt idx="0">
                  <c:v>0.63700384122919329</c:v>
                </c:pt>
                <c:pt idx="1">
                  <c:v>0.63866666666666672</c:v>
                </c:pt>
                <c:pt idx="2">
                  <c:v>0.67391304347826086</c:v>
                </c:pt>
                <c:pt idx="3">
                  <c:v>0.65958815958815964</c:v>
                </c:pt>
                <c:pt idx="4">
                  <c:v>0.64530456852791873</c:v>
                </c:pt>
              </c:numCache>
            </c:numRef>
          </c:val>
          <c:extLst>
            <c:ext xmlns:c16="http://schemas.microsoft.com/office/drawing/2014/chart" uri="{C3380CC4-5D6E-409C-BE32-E72D297353CC}">
              <c16:uniqueId val="{00000002-4BE9-4A8A-8D3C-478BDB07E767}"/>
            </c:ext>
          </c:extLst>
        </c:ser>
        <c:dLbls>
          <c:showLegendKey val="0"/>
          <c:showVal val="0"/>
          <c:showCatName val="0"/>
          <c:showSerName val="0"/>
          <c:showPercent val="0"/>
          <c:showBubbleSize val="0"/>
        </c:dLbls>
        <c:gapWidth val="219"/>
        <c:overlap val="-27"/>
        <c:axId val="1359856735"/>
        <c:axId val="1922048335"/>
      </c:barChart>
      <c:catAx>
        <c:axId val="135985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22048335"/>
        <c:crosses val="autoZero"/>
        <c:auto val="1"/>
        <c:lblAlgn val="ctr"/>
        <c:lblOffset val="100"/>
        <c:noMultiLvlLbl val="0"/>
      </c:catAx>
      <c:valAx>
        <c:axId val="1922048335"/>
        <c:scaling>
          <c:orientation val="minMax"/>
        </c:scaling>
        <c:delete val="1"/>
        <c:axPos val="l"/>
        <c:numFmt formatCode="0.0%" sourceLinked="1"/>
        <c:majorTickMark val="none"/>
        <c:minorTickMark val="none"/>
        <c:tickLblPos val="nextTo"/>
        <c:crossAx val="1359856735"/>
        <c:crosses val="autoZero"/>
        <c:crossBetween val="between"/>
      </c:valAx>
      <c:spPr>
        <a:noFill/>
        <a:ln>
          <a:noFill/>
        </a:ln>
        <a:effectLst/>
      </c:spPr>
    </c:plotArea>
    <c:legend>
      <c:legendPos val="r"/>
      <c:layout>
        <c:manualLayout>
          <c:xMode val="edge"/>
          <c:yMode val="edge"/>
          <c:x val="0.82476064358132761"/>
          <c:y val="0.41758569590887323"/>
          <c:w val="0.17523935641867244"/>
          <c:h val="0.3319762680733682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Average Satisfaction by Province</cx:v>
        </cx:txData>
      </cx:tx>
      <cx:txPr>
        <a:bodyPr spcFirstLastPara="1" vertOverflow="ellipsis" horzOverflow="overflow" wrap="square" lIns="0" tIns="0" rIns="0" bIns="0" anchor="ctr" anchorCtr="1"/>
        <a:lstStyle/>
        <a:p>
          <a:pPr algn="ctr" rtl="0">
            <a:defRPr sz="1600"/>
          </a:pPr>
          <a:r>
            <a:rPr lang="en-GB" sz="1600" b="1" i="0" u="none" strike="noStrike" baseline="0">
              <a:solidFill>
                <a:sysClr val="windowText" lastClr="000000">
                  <a:lumMod val="65000"/>
                  <a:lumOff val="35000"/>
                </a:sysClr>
              </a:solidFill>
              <a:latin typeface="Aptos Narrow" panose="02110004020202020204"/>
            </a:rPr>
            <a:t>Average Satisfaction by Province</a:t>
          </a:r>
        </a:p>
      </cx:txPr>
    </cx:title>
    <cx:plotArea>
      <cx:plotAreaRegion>
        <cx:series layoutId="regionMap" uniqueId="{00000000-F368-4DA8-A521-E0A54F9DC0D2}">
          <cx:tx>
            <cx:txData>
              <cx:f>_xlchart.v5.2</cx:f>
              <cx:v>Average Satisfaction</cx:v>
            </cx:txData>
          </cx:tx>
          <cx:dataId val="0"/>
          <cx:layoutPr>
            <cx:geography cultureLanguage="en-GB" cultureRegion="ZA" attribution="Powered by Bing">
              <cx:geoCache provider="{E9337A44-BEBE-4D9F-B70C-5C5E7DAFC167}">
                <cx:binary>1Htrb902tvZfCfJ5lFIUL+LB6QCH0t7b23c793whHNuRSIqiROr+69/lpGmTTNuDQee8QNMCgS2J
Irm41nouyn/fL/913zzehWeLa9r4X/fLz8/rYej+66ef4n396O7iC6fvg4/+0/Di3ruf/KdP+v7x
p4dwN+u2+gmjlPx0X9+F4XF5/s//htGqR3/u7+8G7dub8TGst49xbIb4J9d+99Kzuwen21LHIej7
If35+e4uDo+hfVbcdY/Pnz22gx7WV2v3+PPz7+58/uynH8f7l3c/a2B6w/gAzyYZfpHSjBFCqfj8
hz1/1vi2+uU6Zi8IYRlPEf9yWXx99+Wdg+e/ndU/nr3041A/+59PMOW7r/f93hw/z/Du4SE8xggL
/fz3n4/13Rrh1uL5s3s/tsPT/law1T8///7dOvriy/XCP63zw/983pifvg/QP//7h1/AVv3wm29i
+OO+/m+X/iWEF93o7pq7tvrTzfk3A4jpi5wTlHKO0ec/6XcBzNALLHLOOMq/BDD/GpgvAfxtTn81
fH880g/Bu7j+OwZvHx4fn70c7ob/ZPbh/AVLScowIb9G5/vsyxmHG3j6u9n325z+avD+eKQfgrd/
+XcM3qUPQ/1/UD2xeEFoliGCf8uub+OXviAoQ5kQ+NfwfqncX5Lvu2n91RD+6WA/RPHyb1k/D3fj
8NhWXwvY73WWf7d4shcpYphhnP5e8YT0TDHlHFH+9aVfAvfLTP5qyP5gmB+CdXj1d0y5s/luG5sx
ubwb7pqvu/efCFn+gmOe5zgTvxcy6HdwGZOU4q8v/RIymM+HX+fzVwP3p4P9EL7L879j+M6163zn
v+7hfyJw2QueU5qSPPsOoUANherJeSbI17d9idgvU/irsfqDYX6I0vnfEpR8rvnP3j7G4evW/ScC
xV5gxjlN2e9mGABOmgpMCfsBSv42mb8asj8e6YeoXb79O+bWU7z+D8BIlr0ANkoR/wpGoGl9C0YQ
YE2KEXCBr4flS559O52/Grk/G+uH2L39W2CQP2WZ37Lw7278d1k4AA0hWAbBga71bczoC5QDAcA/
1sbv2e4fz+P3mfb3T3838/8/RPqPSfavYkUJuGH3WeX4hmf/+dWvBP2HR/9MLPmyc8eHn58DAMR5
zuk3oXsa55eHv2TKbxT3awZ9/+QjaDQ/PwdJBWUgmeQpEmmGcgqayQwp//NzCDNmhIo8J4xklBLI
xPaJmoAQg7MXeY6YECkATmiSBLphfNJTnq7xF0Twz9UYLlPMs1+1pmvfrJVvf92YX35+1o7u2ut2
iDAfDq/pvtz3NF/KKMgFaYooExikgRyBZNDd392CoAW3p/8w1BFh1pVLv+VRF/ncd4kcR4fZeTWr
XpfBUdufwG65TLZLW3VlWue0KdZpMtUpi6bSR5tjIsolG8m7qabrVqTz1A6yGrp6PSNs5RfjTNO2
6DIVNjl1Y5cc0MrXD33WpO580wwFCSCkeUhIJNmFapsuLzPcsve6oVMtmxi75aSxuT707CyMaG1v
wlqH9K02pqnOce/ZQ2yEe9UsvjXSEOP3Ztq2G5UM3b5N++Gsm6+F5uv5SK5J/dAiLVndf+CUFzyz
yweqV7Kfk0lOtR+KsEw9l5moGxlX2so5bxJZidx9WlJtq2IcPZK8GbuXvcpSc2wDieMlT6o+OZlM
tqgya+YpkxudJrQf2jptd6HJ1FqaztKppG2WD5ucjaOXVc6SULLWLFdRL7u5yqhUZqrFB5VZNRy3
xKLHqlez2/kc8e3e1WNdnZowasELuliKL60RfrtqcGfxW67y8b1tVrzrSaLHwnCmzyO3fCoEVmTv
RTPtN5jq6VK7bgdP4kMYxu506/WR2JdJS2S07X60ZN0NBPe2CHhzebnhnoYi69ZkKHElRiRRqr0o
EArTcFvnw7icKGS64bQeatwY2YZ0vqIrSe3lYD1J3vmU1d173m71rpqrd7qefC2Nb9v66HufCkmR
krofW6mqlVdFpQTZbuKq65sK50wXilTESES37oK5VS+H2RPPy15Qr3a+0yTsFM3n8bgspHnbY9Kc
YR7rIJO5bh70PDdECqLUwbI+mUvqYAWyqWb+fu5rEQ7GEzztlG2tL3Lb2b7sOEnqY+JTOP9CUG1l
WPM0K9KuGt6008RhwKxLBkmWid/ovPNL0Rg9vEHYeyPXOIrlaqao7qTNqsrLJa2Mlc3qeyFXivMz
voQalash4mVYhuFe+xCHYki75HHt8vaw9hi9WmO9iR3sLaqLVHR1KDCy/VrEVPdt2a+Jq2TVC3yP
rB3yYuzWjUu79W0l2TZGLqtaJO3BiyWuskptP0nUrPNjvg3ry5ChLZMqramGOjCyx7zWXBdYt/lc
jL7t7EXWt+phaZfVFmytIiu9bQktfBe3h3VIQlWgFJmmIIjnDwo230MIl0bJgRqdSEbG7litRq9P
habXZ31GG3oCS/DxyLLZbEfMB7uVJF+EkTYdtgSK0aqcXHGlTSHcWp9CTnbilHUdfefarMVeMr7l
r9c0a8x+HG3SF2jCbpFV50Ve4KXdBjn3GoeiwmFML+Zxy9rD3OKYljitrJZYVeITFrTv9xXO5uyU
wVa2RU43nRQ2EWE6cy5V20k1wEqJgw3daceNltT0epMma8mwZyRuuphH6oJUdMlwWXXKO9hSnY1S
ZTUMP7drVDIPrRK7yocQjjBMskpUTZoUqjdqLDyd0igppOUnVVljpMtw/gmtGuFiXKtq3yR1ddcs
CD3MWRdMmU21eemsxu11nWKYA8s2fS5666I0fbpMpd4ErKePcxbLvmsFlYtLQiq5plABxq0ZpyPU
4+V+6zeKZT3qgIqcL0MnCeo1PyqdhI9bnYhG1knV0LLTLbFyI5qfbtsWglwbqv2e0LYzMl+3rDrD
9YjvbNJALlV9qu5YrG1yslBNUtkaPpwNXifHaoKcKWusNsnyOIZSzaOy+1ErGs/S3plMTgnX1c6S
JKcy5ihZZDvBMb8YSGZ7Ccc0fdDVFB5R5bJOzoGroVzstKK9STuXv9lEqF0RzMo+OtQ3DzllqJZU
OD9LSLvelXOajPkF4j3kRb3M7GYaksrtTDVvZyQXiy2SZkSddNS7UzTGZnydg9BXX3SqHpRc+Fi/
sqxazJ54yKudHsUgyt4mVhf11NI9J1DUQ8V8lBbj/k3Hey1T5fvjXItPeWrbICvT+o906OetXLu0
e4ngLJaboOunbFXmwlTbVkso+uTWeM24hAxMD8m0pkvZp8Yklyxf6ZuZqYlKyzoOjkiTDfzC82oV
uwwrtSOq2iA9u3lh0lQkIFmbrkY7nLJkg+K16qnYdD1Ou8y7zMiu2Vg4W+3AXwNscCXfoiUnJlQ6
cFnPapqKOMxqeaoPYiumBfm8/NZ5+Q6u3PtuDbqqf3HHfv3xn6+8g/8/WzG//fLJXPvtp4uvrtyf
3nV49E/ILf540xP+/HWs30yfJ8D3qwP0A4r84uP9AcT804vf4c/vwPa3KBIjgIm/enf/Aj2/h+y/
wdbPj/2CO/MXCIBnxnMGZZcTDFziC+5MwcVjKQNwidPPEPdX0AnuH6hl4GLSLH9Cqt+ATsJegHEk
KAeZjWf4abivq/8uimB4/vLzt6AzpQheD+jtCZ1+QZ0EcC9g4hxTJHCGntb7LeokOtKcThhLzVIH
xRLNvaS4iRyKDh/G93gB1AjJ30Z+XkNzsn2R9QuvoafQ2F1m6cbIOXMj5G/owuKLjJA1MUXW1Nsl
IWbMb+Y+ExUAim2o1K0lJEznrUFNv8tQJ8LJ5pg5WEqq6hTPXTo0Mm3HWpSakXl6yTaEn1pP22ax
4AnexrIa+jXeNWnKZywbh6s0LxeVVDftGLelpCKs7AOKduhEIWDV1cGaBUQwufVqXa4ykS2dl1tL
1LSbg7PD65l3jBeAUcRSLFA3myvnXRMOtu1z8xLhhNpbrLfOfYxJ5De0ahm6oSMj+SnzfVzKbPG8
hT62uGnvpq73J80UpvzVuHJPY6mn3NtSTHPbfHSAxc3JkIt5IyUeoDcdDdOTuJj8EDC0kY3z9SKD
E2O2cnA8Q9Anmm2uLtO8H3NdwPL8+p4OItlO56Ufuscsr0XfyGHyUd81tQesJDY3916SLRWqk3Rt
Iz6xdZ/amy6tTfhQU67jpWZJnsiMdXNydF1m8k/5GIfxJB39Fh9Xy1NfySWzmiAZpzlLcNmgPG2q
smFDm/VFHRZdL+XANr+dmApC8mlBDaOlbrc02Sufeghb7wjJFgk4SlRX7UyynBVrZhiDBU4qWWoJ
ZMdr2AjdqPHp/tDEK2iHPrucBNS0dwmUcp0Vy6LHRR2nhqXxA1nSqN5tuF76N/0we3/N+3Y3N6I/
bFG/ygQlZ3bO7Juqs8OxmsUsB8vfkZV1D6m3UC+TaXqHcuBRqiL154N7U1uAm4QtVVn7ed6k66sE
CFFVLbARy9Jcm8rz7G1WETW+77Ft5jOKwwBoOdMzKqNGCXTesSNjXvIRms5S/DEZgqACy0lqtACD
SSgc4y80h1qYzhd2I7Rh778QG0C8QbSFE7NGl3axAV3PiVCVKr7QFsS0ZlamHVnHc71qjQ46wcv2
kZFUDWr3v9MTP6wuA2AKpAQyTL3/zEdMN0I//0I++gr+uxBNHdjpt4Qj6TbLavkL10DeQuJ+oRl6
WuP0cXVCzA85iSI/IuYSepJ0zawv+rXz+FNAyPo9NH+tTtncG7Or0TqOcgMa2wxXIXZ+ONmS6G5J
RowthrVXKRy93mbFtkZTkDEGtENAAJaC8MlZQGiJf59MdV+XxmYAhuoRSsdlpyBnUiBhRG4C2CKQ
ySRfSmFtfgJUiPK9IDzZEe96Vgg+eMCHuacFFmPTF2FMzLldkfEytdFmZ2ob3HYypJ7UslK+rSXq
qhzv8Ozdu8mNc5RrEPYsycJ07VeXNGVmDBsl7UgTZZPR9t2I3faoPGFnKdPQvEc9P3icA1rzM7t1
df5uU3S9VZGS7Khh0am0tUr2M4724GzCdgptEy6WHuonTCTJ5caRPwK0SQ+bn+adZhpm5pIY3y9i
YVRql+j7Ss3J25ZM1dUAY5aWRb1r1my9pW3eHDrEskOvxvW8xY17VRk338TWZvhU8fiJITYAugbw
ue+TrXvfbcK/NnzO1wINKf404bTpZKAsk8macxk2zeedy4f0VZVtWy4pQMdPaMj4O95g1hTLSIZC
rwvbhcGZ5nRkgRdK5/QNYfOyHTaV9rJ2zWIk9tieD5PjdTlh1V8Bl+I7Nqvc7lIUVCPbmC2PY5he
D4GBXsFB/3hHWtS/ggqAg0xJosLOucQeR1CEHvJmEpc6kqrMaVuVQGXWiyZE9WGu6y09b/ww76ax
CZPM8WyueG/4DWzzcmRO2A+xG9Napj4f91MOi5JthUgoqxaYRLGgDBdtn6bdSYdZeDtDs6/KbsGs
P/CJkNsmyRlURV6/axGfLqopBzFGpeQVq2N4H9A87tOcsf28cH3bkSzueiAcJxNPTlcA3LLOulfI
Lv3lTMSsrtaY2BMA2CkIA26eijnQ9WxgUGyzbjjReMCzRCr0J+PaotNsRvR1SPVHAlzkNF2qc1sL
mspmpsObtOsInHpELjgZr+yaN686YBjlmk6hGMNWl4sHbWbS6nzwmBV0HMINGH3+TGxPUCDrsHuv
VeSnGLPkdo6rLYfW+yukbF1im1TvhZ7CoXd82vWIJp+aDaOlEL0ZG9klntwAiu3tsVv9IlcCu1DE
Zar2CTL6vNnGT8BErwTXx7bv1XuV4ms+2/iS9H2yMzqQt32i2yLT3SVvhouQ9uPR1B3Q38Q79EnZ
yckQ6jMSIirSntRvkgRhOVSxXFpHjqIC+L7FeNqLBEmHJigsGUG+6JeAaym2Wb1ahKd76HwPOFOA
2Bn3q+zceBDWeJC42n3bBtOXU2xod+xwsI3sOzTJUQ9XbSTLGYCc/AQKqjh3m0kOzlX0DcCghH3o
fZiqh4WtoMOgpu1vbYOyGohAv5VCJy2IMkYNb432WXYaBr+8ormPrpwSNXZdyasgBgnEGeRCVwEo
uU03BMJKI9LpY5071pVxrdcTbca2nAeGyqRLP3XVqNc9FDn3aKHlX+Yje9v4xLx3oYby7Put0By5
YlSx6s+ybtInahBpOSG9WbnQGurLaLBsOeovmiWxBWW623MxDHJZF3vuujV/B5mRrDuTZPQAkx+x
9HVT7T1AzTdLMwEVbbqnqj2mFWfFmOpx2POwrvdLnYxOikn74YoQ1R+q0PX3dGnxzuuwFls6Nx8m
ZVxTDIhNpWKTgBgnWOxN5HFnVtLtVNddYWPyakdyrgpS+6pM+mZdZUiJO1eDhvlUZij8vJ1TNffV
3nVte76CkiBFu4JqgyffFSzh6T4BaRX0qSTBEpBz00sSoZ5KNlfzftnwuItTNp9nKg9Fp5eOyFDZ
+UEY275srW7f55bad2sykXcL8NfbBYSzVFZ86/cTWvO3OUhPJ9ME6t8y+ofNcXTSm9CUlUH5RZe2
7sKzOe55vjUPbsbZYbQEndR2ZrIXY4BCmbmrMKG6pMyMZayivp1m0haxTtI9SJjuNab5dkoxTd/W
vHvdaNQARM7RwZttesS074ql4Y8eTsNhEk0sBBWJ7GpeyclOtwATIjRTTVzRg+pXsNjn17hV9dFs
vLoIgsORzZcKei1SF9bHR1CQTVLA+RclJaS/DRDN7DRG5soIQvdbkrmk9C1qDpNv6o8zIMmTes0h
4SJO7etI2+ZAomsv/TySD7Nvm1fROLJIYCJLI5Ml4Ydh6QCe8natr8gcRtmkxoIAxgdqi3awtLBA
3lrAZss0F9TgT62m47HZAF/IuCC+m7kDkcpqnlaS2gGav52bcYe7mR07uwFoaEMLmCHB5BgyF8yu
dTlIRX0VVHKa55vpCrXk4yEOCr92prYCDmc3lD6vRlApFCbvEhzoJ8rW5iPux/lCiwHQ4kbChxW3
uNxcVB6UEsSMHGLb3YHy5E7TNoJOvqlxKdaNoF2Vqa7sk9BPN67hdV3ObKtAcY7XDZ7J5eSWcEiR
FTvXuOGWwyc1lwNK4WzHdqWyavzUSqL0LEc89ptsxlafMryB/N+gACcxC7zl5TKY0V70Bo8gZLpY
pMvMQYROpgQkH2dpSXDTlIrX2zl5+mbnwsPZbsp2xQGWtKY4k6jPgAnCiZ0vxcjtq2WbkSqTtVbd
2UINP6n7PLvtE7Se9N4SczoFzVU5UBJfzx0C6jGbJS3WSFZajDytsQQNK13ejnG9CLj1SqaJbWoA
2qg+Wes22wGEodeZmpJDXxF2T/GMMtlYP17nUIaPZLXmfHFb9ZFHl8djBSIP31nvw24mdK2lXRkU
Las9LrQwi5XeNGE7o57qXmZRT3vBR/s+MTmAwIaFV9USIRU94EZZc4o+kXxwO6aUAbk6y95WI9Uf
J5PqnR/M9A6+bG6vRgL1KWWhlzhjDkrVUCdX4zZWV/MwIVV02DdvVGaCnKDBrEXo1/qSWDHuasPp
ztDa5wAeMnSpM8svhSfzXQqQcrf2jNxP3mtftOZJxW+MClcNFMVjUD05BxusfdXmon3Pc9C/i44M
DrTwbuhuu06gfd82zdmKBvSB2SruWqPYEQ0h6SS0H/VAuqEvU6fml3kW5putHYWW6xrn/uBrk5eI
Dilo+vpeoKV6YydvijXJatAJRe5lcMqUa5/F25S028mkwwjKfMvNea/z/HSIfj50yUrkjFp62rN8
W0uKyNs6TdUxDNP6clWJeWQDCNyryMaz3sNRHNGg7mnFImjcsb5kbrG3KRRFaDx6nKUAtnRTY9HA
AVvinReduNEKqT1eRNyxND+CFjmeN8xVpyDL2lTmsPyibZv+ZU6c+jAMvbvAXQDCPY/6vHYa+nhS
2/WSwilOMD1pVKuggOjMLIV2NPtAlXJnLInducmqdNdn/mXcALSA6ZD6vciMZnuo32sue7Pqw9wo
fZpWY1Oko6YBEG1o3pANtOKi2qBB87bxJXfgeEH9dumNqHB82/Y8soL5dQYAP1aWFClIi/DEzMRN
BTonWEpAzcA9a2sg16CeAKiGD7flAp7nyQCoqZUDfFMiSg4u210fPHk3LnF+3aWbowVZwPV8Uo3z
N2m7kQmO0yKOw0g7cbaCQ2U+bh4+UD8xPWD8WTibHQmx/bJHwPHiAaDyQxMnXioU5+sJPIpZTj1o
6LmZ3kfdoHi2bPlorjyYr08SwLIhOTRrI02wHyMNy/LKTBYSdwH7Q9p+rt4KtbKTuJD4EoQPdej1
wpJixhWix4z2lhcoVOvJvARKJHIUjAMHH4I68MhWtsvNGtrThBIPLmIv5vN2bJHZbaDA2UPYsmwv
VMxL7Xv6wCrUH5T1Zt41NaDxggOaKmaukhLEdPTIthVEEI/wbhHczWD+TNbugZ5u8w7OeEqOHZsn
UMBzvJ6DsAMaPth8ILBCu2yKlk5JJVf4cEROqOtfL4HoXLZDC6qXAGOKO+3uxyGlp7GeBjly9lKr
cSrDOCf3KLoaeG8GUsCWLS9ro8k5AFRQqTvHi8VhdJkYbW7SZmsPeM6yJ6cDfN+ELC/50NpLWCkQ
scTZ9wxKfSy7ag1FiM5ZSdLMXq55Uu9c2Lod9FVTyTwX1W6j63rRD73nEtxwqE/eaL2nPphb5lVd
6Ng2YlevBKMCKFdzzRJtY7EoT9FFyhUogzZ1K/iwaMk4uB31hm5DIybQ3fphbc7Ay63yEvyT2hR6
GekoAUAk2cvQRV9dJ6obgbfByZodWEW2JuyRuG1sP46VM3RvaeiHphzy0GkZWL/5NzqH8nEyWlub
UebKLurdQMcc5PapZyo5YDfVoyg74O3VoTHc0usIZJwcFTd2KMw0A5EZxCzUWY2nddvlSMNb64Hy
c7p0+afZDEZ8WPKoaCPRAMVp52PGwvmkHL8G5kDMaytmBoYk2G3xSHxu8n09epVfKOC16oaqTPl9
A6xhPm4zlMr9Nlh4q64cfWiBK/flloP3BGYt3qTOWmemIuXAbBfZGVKJEmxLle4U/DsEcPMzUKFu
ame65sSkUzLu4N3giPFNpLtqnIYzMteD3s8O2sxtP/Np22uLnTogyCZ6MUUwws+CtSs5oRasshOw
rx0/azxJx0O2bKBIym3cUnULJhC8PCYoycscFlodQClcp2MlohuuwZV2q8xyW68Hk3OU7G2NWncy
RJwk10Z3wh02wC+ZZGvE/kSQhanzBi1gdwegUeg1aOkMym5rRvjUIRgySwvfAyfXYlvgvduwgVD7
j8jXvEcLB596WNfzZN5aQMfkTtRpdxqRAi9krUW1lbmK/pynatkKV09rvmcYuFWRzPAZsqyoY9dx
cfO5GhlIzAqD9tdDegI7aU42og5sTgIApIE10sbNHTIicDFYAbjDOfYR/rVQtZsCUq9BxnASo8CP
I6iHR2dxesbWLRwVmGmlwsDi7USTXY3DPRswfOMxju8qL0YZNO4vQH/lr6jLw9XUALyQk+LTLBug
blfL0D70anm95G6Ad+XvwgreqtnEqe7iKR7A/poY2HBUTH4HqKuBbydaIXtksdwsNkU9gKJVN/Xb
sAHimEzHwZRMYjGDYbwfyOZ2fV3Vh3qJyQmfAlBhAhCsHYS0/4+dM2uSVMe29C+iTEIgoVfA8SkG
jyFjesFyiAQxCMQkxK/v5XGqq/Lcrr5m97WtX47lwwn3CNCw91rf2rXdj0zw3RSZNunDzWZ5S1xM
5TTvIIzTSziaPFn8grU7tfRlfgzHxRSxgi0OUQUHuEPQYhdpqr6PrIyycMUpW9cjdTIR5cLI7TZs
1aFsxNlbxuJQwfbawep3mfGbxzEKvyveCA0HNjQPRZTT/UKK+shtMB5L1/vPE4y23y7i5d2IpmyI
cRA2l2aLcHeZEOdX3823dJ7NOxI7U0JGvzmixidw1vB1HzYg6JuAgaQt9tS5UGb9HWnZxTocsbG5
qpd93lP+o6yWm2Vbm5dmmYrXpfd4im5D/GR5JX6QVkGyxIN9EyPqjmUs1ZNzBfzFlS53lDZuN8Ai
SqCX6V3LFkhNyyKTyCuGDH5dkJG+fOWddNV+ogZIzGAsKidfFo/ezPvDyNVnUGt+VMbdMwiKcb2I
b1SXoIBqD0e1UQRC6LLEcs1/B4utjrRsox9dGFVJC3Hc+O0v1zMOjTno020LX2cOc5GKgKalRbXu
TSY/L2LoL6Jdv6Ok9xLdLJA8sPHiLqyLi4pclHIKOTYVYn5ADQYrd9Vxn0vcPmt1aWDfxChSbEa3
Ur9tXT3oXRPQader3jzVk7I6VtXaPG6de6DzlqNpm8lu82x/bOfCS4NGr3GXE5q6RtFEs/qpKlsv
zo0c4Epjy+7rcuy/LzV53Cb26Cb3zdX1gWsKt2Pq3jwxdOeq5QdFSXEwNdZVxey7put2q2Z3ytdl
23EW5HFQ9sE+p3o6L+vQ3bY6Wk80hNxjUdceje+h7+nLNaYqpHu56eJO2SkrTEQ/jZxQzonIv0rA
0RBzw+ejYMNPNcC+MhC5TsIIk0Rrd4D9axJ/kk1GDOotsCV7tI1BOtaFSxde2MQf+RvO0OV97u0p
aJb8qOphSdhc8WU3m0DAHajGwyS7k2t8Lw3LvoG62DLY1TkNbTL5C7uPhKiDtGRT2KKDCvQJnZsu
U4r9YvdNztWZ5Tm/YxzLtt/UepCsdem2NK89qXCnDjn9RsCAwetzbQp7SZ9ECZTFtUMYm1B/g3H+
VgxYmbWa1rRhGse3oK+tvwUJXta1Y6vWMVbN1b9WY6R26GBfaUN/drw0ad1ytGgBb/eoBdrdonR4
E+jZ+yXz1Yup36mkt7DLt7L71td4pesMuyuh0PFi04z+iS9VBI3FFK9b3aD2W+cxU4LByasrk6iS
t+8L/MPd4Lk1LZY2SvoKZhsaxyp8YONo9xP4iS1mRX+9CFzxC40oag2/ofFa42zEOdhjHXdFf7LQ
fuM80jdznZsXOvQ0EQWE6ypfsSkjow+CqgJ3hPDWHSlCfpiLeY9uRqEtnqYghUHo7E5bdTO3fD5B
HMQZXs7JqpvxwVVVeMY71J/BVuUQGDSaFKLKb8E8jze2aurnskOxEXvNqvGnVS38BYjDv70J5XQ3
zt033xGVzkEdQTSBdZS2TWmTjbAZfy/1bHA79FiyRxGEHys05KMn+y5IIHSO024VooplqTcUhrP/
xGEepi1df5S+J7d09oa82uWLVSwFxwPewtcB7/ZW+Oy0VsP0mkNJPXcOl6WKyv4B7rYGn6MAOV2l
tIQoK2NWKu87BAwU0V69R8tDb302Nd+2vHIZ2zQWrVG/gEoUKUSpB6rlw+TVEY6jfOVJsIE/qsxW
pDQgELLrQMZBVU5LPNhaowYxfkr66KeqJi9uYUfku1FxU6BaGuo+NkFTscTv+wmEWAFBmIdlEsJJ
Q1Xb+vcLvFcIQMGYLWqGKrSyJZ46zuEyD73N3ObjDKpAzGS9cy4rSUMOGjRUMkrafM6bPlVibaC8
E3dWI/XucV7zvXO4mlGseukQ5eQZqOkUC2eX2z8Ag/9g2QN9/ZtfD840kCzgIghIQANAp3/z601b
WI9px0GwLAd0aFntZgqDF9zof/9FgAz++KKIRoyACqAgUgMuA18ggvwnGJDb0NYib6tkAFdlTi1X
/np24UbJX2zJX6He//AXIaDw5xfhz+AUYC4iexSRLn4NMPztiyJnq77Vasfgpopdt4ipiuGu5O9L
h9oxlXioG8o0WT7TgofL/r//O+n1if2bgIiu348gIPOZL0IukLr++/dbE8m841LtlPaCBtBYh7Ys
VAAXglIwnUWekP0b+IlquSVzQy9k66E0BCbMgfzUXnlTyJ7IWzrNYwi8HjjJP0nrfz6cvzDhP8mX
P0GY/5e5m7+FD/7kbv7JfeNV/N/hmz9T7v/5Z/9J4CBsTXxgNpxD5Ayia9Lpn+S3/w/OgfFLQiFE
Xtf5H+S3BGgDQVv6PhjvL7r7X+Q3C/6BaGIUIh1FWfjF9PwPIBx85N9WYMgDoAiMSx6FaB3w21z3
/B/kt5k5kJEaR1ktIRUtPdTkOhrkkaBxyeOOF/SRQwKFDjo2OaDPyrxvndclik/5HSx5nQjfm7Nq
1cttb+E3aN7Cat5yfWnYCgGh9PiwJTWnA01ZWWwiHQoW6Nst2D5yIsZsFKVkV7TAgQyvVRjDOHDH
XK/lIWJ6vWhNUAqvEW+gBNipBGLsNRfgSzBcoXXjBCpZMbmEh1AAx2LRj/U8yx3kgxyV/hrFopbN
wyLX9S0yLoc36/Ei7vsBgLXrJX5+iSq97mev7LG1KotfYV79lWZtPY/FI1tggmTt3DF9V5ZmauOp
hbbfaVjMczHA9A6KzefpCMN7jnuoQgp1pttsrK0AG7918l66Hl2PK7b8MK9lee/khv6na1YTQ+xY
nu0whSxD0wKvscwh7e6aPgRX6lcFfqfCK2CfVo1yB8i3ckq9ccDH1Uyiae1mTtBQ1RJfizO/i6C7
wTWDA2xRD8pJSi/zhmA6QYKeDMhcI+/rpqM/ypq3D55hIE1qvuRoWKPSabTFGpJMrSJpcCd5LBlz
f/tFFundDh05C0MKoIOgq9Zk8VZU0TL35ZBwCcsxnrwyv5u7ckuaBW37xMizbwoYX+EapWDR0JOM
EItPQc5WH3ZIMMa55vapHKCQJ2ChYfMFQ0I2rz0XboO2s3IsL/wX4AnU/BbOM20CCEPQWiqaFL2z
l7pC0dhF3mdhOisSr1P5vh3AdY/bODyOfZRD+azbZj/WAodsg97vMaxh8JfGTrHm3brfWtU9rZLK
+9x40Q3ayeA4k0iHSUWLJTa6Lh8bXqCkmEtBnye1ihuYX2ObhEP7CT6tUTERU4G2zm+mR1Uu8qNr
UfXg5kBR0E1heEcNannRsSiOAlecasq6YzfUFJp0KcAhOYVmfA6KOW0NdlO8ogS/DYL5e9tBUVTd
xi5h1NsYQIFQGcaEhNlo+fI5M+CxKBH9Guz37GxsbG/GeHO1PaiheXCIkWRNBT1H1KjWelBtj7X2
A7wtPyC/G/z72V/V9IQqZYCA7IP9j2wdxpRePUeOBizo5G/DdHMubFO/Rcs6vq76uv+kFffrikIq
qKbocfZztLhhoeZT1w/uCf5i+0D8eQ7uyVgMS+q8gPrwFET7W+d2/DVsdvhRl32dGdSMfRZZKg7K
Xd9yMXANwao1HirHbfoGzQKguC7cRfImOCFfAsi6C5w+lS3DX14HdNmPXlWWmdOyxNahIf0e1uhN
UYixKVtHwFZi4vnZn6D7XyFhmC/dfB5MIZ4aAkx4JkBA0MGv7rsRIWCAxeVDBiDs2MzBsuerl8ch
A1a12OWZwPF79Eft30DXuviDG265nopHqJzsAfasSMPR62/7slvuR1wQ2Nd+1QN4W9dvSqz4fwRl
B58HBhvWLPuKqDmLMNUDmJdszgsPwsNcgsAIG+zHWUCglJZ2NzSfj5vzwzicFVgrLtRNDgPtohr0
0f3Ulp/wlXKEZcJx2EAgV/ZxWisfaECZz5ltNIx5BmFFvQ96ots5smNzmyNfPe2trbDj6orhx/vI
z/c+Gr05xpnN5rQruVe/Qi1APoLYlhbHmfulTjVEaLMHf9JXJu4aWIfJ3Lr6Yw6arY/zwYI7V73A
YoG2AkrFDsPJR3IoqJc6gQL9IssRpMGsI+AGY1LVwc1UoKosRog3jP5CKHkP4Hq5mXtyaNDHoj8k
TSogdLJ9261q7yaZURuADe3aPBaQFtA3lOe1Gm/nTtoqKyJ6h18YmpQBBAMJu0bYx/jnrTlFqkhD
1SITJOdMVDh/5i5u5/EFfVGcj/POQNPxkOBoZXUpZvmo5frukWhONPlGx3pXNDes7l9b2FjL2L+D
YdxN5T3aqu9IfEj1V0eCfYqGR4EuDbMGSvzk+vL81aHYhSUzexk2fuMB0cFV8hiuLYnBUuwaBiGo
MJuPHhTPy7Cz69CM8PIbMLZYt+GTBOOe6Kvq7b9MkdsXs0nhBNN4DqfYt6OBUPPQwoctCn3sybir
+S1srb1i3e9tUNnWyKiKVT9Mt6aG+2rJjQ188BRY9bhznc5xIi1dNq3R0+J7+0HCIY4EbgdcBJGO
QzPspsFmviiTSURPLaJKd/kgi4Q3M0TYMPnqmcBKhjF8qzNZqt9d1zWxWCGXfrWkU/3hesBf8K+u
TdQ4uaugIr27mobLG47QIZtLix0TiHi13rcFGD0EJvT6y9WbB0xbj/530i/7tTWJnPgDm5BWWebf
lQ1P9UpfqdluRU2PYEVojEKZJINgO6yoZBwgA+ee/8CC/heB3T6WE5TuCnvLMXvquiUDWiL2OElZ
bFuJM/qrPxOqhKidIyVTz2XStPwT8vSy90HMzDhmWT6nixhvm83sQHdOz6tBpGjFLgvtaRugdzTL
+t4SYFLRik5NB4BAnNhg7DLY7LU6lbTMcfnqsxg8kv67xYtI1+waW0dPXdDsQOHPyWjEA1CdTPXq
VKvh0vbjC0T9h7xV7yREhGpy3vcV3e/EFEJAoQdZeauPmgFs1gsnsWcuwdqhduC9OY7o73ZezlMt
XI1GpBv2BZQjKNN2hpWKw4F7C0Ip87FYzW3grofrVi9oSAK7y10/PzX9lBT8Lip+MmdPqEHKmLU4
7k1+8DsSxBwRCWRMzuuAV14Hp2iFYqnC6GAHFDMR1NMdONbbFax3r+q08tcH3z1VKFIgaFdWHpfJ
nnyEzqZpnnbeAiGELkgrINu0LT9B//GEFPmnMUUyQhto65+0qSFBlyde/EQm7Anm07V8OWin7pF/
2gdDtGft2mNBfWx1n4R2oknXT88FL+/H2aVuGn+aabtBX3eCzQvZqsuKwRbJsG1JDiBzacwKwTx8
0JX55fvLg4FwUfniFmLsHqvwYFsQVnz9wYDGlIiZFBPWONBwsSIY5ex+KZodEeLMw/6jHe+1/86X
Oa1NeEfY+HOhnUuwFu9Yte091UGhuxSohlDM3wioolDDfWxVkvpNfVjqMZtQ/W2zl1XtcA9/LABw
IQCrL/VNDjLQAAXCo4quLCu/xxXw5JPgwufqvVPhfe+zz87ej9M9rJsxDdipbac9onefVZA/8DV/
BuKy7xd9tjOCV7SRZxh1JqalnHbuWqyulf0s6Mhj3nh7HGGpKcfj6Mgb6+jNCNY9ZvVja4bjspEf
wzA8Lx3Asn4uYiF+z577/LdrMVUt+Ohl2PV1fktw4Pa9PVSyzRD72s9tfxMpnHPrggBUYI6tevI6
yJ3sp+LFD2fKHQzAOOT9g7echkZkC1vvZPAdNBePF33SxFNYQBRvHJ9sCdbvvMaBwtVqtITkX0w0
E6zIihDUEZ26EvJXbVM41f1uUlu2AfJJRlICePaXNz/ajlygmyhYf49A7aHICZbF4nUxIqzP7Lpk
dXsa+jYuB5nJcEIA4AVIVxVv+VTEAUQ1xvkJ2NlRFSbNZ51tCwgNf7qPrEWuFlVAHx5EI16+/Bbj
xEvVjOC+hz3moolfkdq8dzEGQiRFCCIGFB6pfvKS50ECPMY1CR+0YSl01DVPbN52D0aU1iR5I5Dc
q8p5PndjoZ7D2tvSuoKpc0D+DOREAZjxeezHise5G0Jz5lONBdQGmwcSzI/utNDDkfqTd5Pnyv0c
lBHHvuuuL3W0cj8C/oFU2qxZgPID9wcIkGKHAq+8OIQgUDvDCoLaPzUVGMHGfwi3ud93ocbDGfOm
ABXT5dsbyqF6RE+HZEGSQ2bu42gp/SJGyk/f2Q4OQkTsN2fr+s7qPNgPEeUGZiXHyYJODx9jlnZp
dlGd2xcBCDz1rT+cqjmE5VYLgUjA2KhPGUaoPLpiF5YO7K/pqmHXUQO3TY7Fra+Q54i7fgufPKi7
kLLxaEo+AVGojbwdR/A2TxXyyMfAehPyZWLu1cHShTk0jdsCu4TXiKJuXoQKlhTEx10CUPF3SRnv
dgj12jcu4eHhqAyhgbcCeAeU4s2jt/WwDm+2KWsgC1FZ1RfLR88/VKQb5H5B7AF7t0WCLbgSh6jb
IOcmpiqDNoiNqzjSmcJO2NWK9Ntbpy393gEag2yLSK+5DyC6DUC5hrDcA5jx8D9yzn5D2m8/G11W
sCBh69cwdb3+xADfIWkTWsSiBbLAiHLA7qxjBcn7Hp4yvrnmXdjvtDD+Leo824IN8bsXZwGgxwS/
4oqoZM2CvS05w907D8WDgxGDilR2PIlkV6sdMCZsPrdoEGMF6xp1WYKNZPQqq8ZYGWORdJFDJNhs
UiCqCduphqW8okpwMpefUdu6V8uW9tOGnUPLQ8XwViD1a1IfdgaI8Bz1XVgGmV4HOiZ5P0TklgFm
kiB40c3utzXHqcb4hu4M8Xp5gOCDhCUZwNe8+oh341cHNbbhJOipB8y2BbjCp43rGGlGRwGZFuoE
Ibx+UDwnOgnDAb91ZPv8vg710MVRAXVy75VAQhKke7o2xhMprmyyw2OPwSlHwNodvn8knocsJxo8
76NzUTUfEa/or9dv3mwxbLqcZaUpcqg5RdAiFSUmy+4oL/yPph35mpSqbxC1piNqsIHmoKcKtrZB
EkUa+2gplPxlXIBCtWAG8NuAjE8ZA+vABgrqEibvXDe8+h14xtmkgfwg0f73/DuA0aI9LqAMf0+Y
duAnizGEpSA0sblXHPokwfHvnciyAW+Yl0C0b66Y10vrMRjsCF7A51O+PyOdWrRznTqgljva9bPe
A6PiWemLJZ3XjdMDQczmgq1IflY9Hb7PUbAtCM76PThp3KKvI1bVhHvV6O5+ngqw7YEX7Ufgn1Wc
5zODmpDDEbUz7Y7jFNLnTi6BSbga2Q5PsL0TVd7YhMjOpYI50FZ/KIX/lFX/DL6x6zCFP0RfCvEO
mi+2TogWVIrgv4jOogi3jRBcxXmD2CesZdeRmwIGPDaurF2LnQQkJEEus5rumhpb7iB4uxTPJs/D
Om11EQyIvRG8lJqN5fPYSbReHjWrn61YnCm8AixZxTxke7DdriMXwM4UiHqilduVetwRiujCfnNd
0bxIQzCugBGKywbvxEj0P71V2TT58oJXt5UP3jZhnX49hv8vL//HgUt/5DMDhKn+WDH/R7Dz35MX
/1SW/b9+7C9ZGROy0AwyqLmEBPDMw3/LysE/QOReJWyCMa0CQ7T+kJX5PzDfQ15DlxwSMpP4Nf73
QBFMSePIdkopfAjBVEjxP8p2Qqv42yIPeehzjo/y0eRdk6TBf8l2IjTYysZD0yaHAGUAW5w4ymtt
UFrm3YjCDsdgKOXdnENYxASLazmBwsycIQfXPLb10j/7lY/iA6klFCLNWpMU6XX1jHTyfG4j6DlJ
/1W+WIQSH8avosZ17cBSYD8odhwjHk62sKp/FnRG3Rl9lUYjkKsPgZlIv8I530dXPiXs7wwAtA0Q
ZoxwBHoqlFxedBepn9SYu6UqXzYcmyHpdiT8ZCjUOOOJjyoEU+l+fFEtKoJR7rAtlTmV2wtHeAES
1jV42Ok7zWRmQ+AfUgaHTf6EDpLlinrpaHtMkJiDg9d6EtE9Eq/osHvkRwAd6OyKv2zhfNsN85J8
ITAjBYtihb5D4Rw7WRwV6Bun+MOG/UnLAF62OUPGGZN+gvbMRswNGfWeAgNAGhLSW4d+83+Ky2jA
L/bRI22uPnnkVUc+4LUsFMbTrpbsYvrbAi8C+CpqOnGeFogBUQEYgxTPM8ht/FElcI4ZjTEsceEr
WLzT7CdNo5adJz+GYbz3lui7R3xoYV3TAFor/PsCHTJkKBTrdPR/QaU6RP14EfgsVHi7cR3ATfIa
gQXwOD7IkFMAhTw2iIVkNAyrXVWT8xgNFmrtcqk8euPX65A5fCyS9grKHNnQV9n2Q1P5EnRDprcB
zar51mOk1i6gmwA7WCbEoMeYc3eYu/leeSFg9Kn+Po/dTy3a/OLy4tK2I3jm8Cnv5T4iI6ackL2/
oTcn7VO7VvhQRltASIVMZsBlsfWCs5p/Y7RH+aSW7UlN3rUUYZ+9pU/I7h0iClgj5z/bSMyxAJgM
+VfuxRAlYhxuwLweFwPdaZ1PuRrQOUBGlwV0arD4CcYWHLoqP6LaXmIQcTvobHg1nnwJub5fa36C
aIF6OF/yx7FakeQCWgSl52D7eQLkj1fb+zk5hZu7qWqXGjvbRC7tg+7tt3EdIUKv30UfcuQr2I3f
hm/EyaMws7iE0xIlKB/e6cBBl8Lw8T2djkScXP1JZJMOE/vwZ1C2YsqnbxL4HZStg++aQ9g7lAXR
eeSZX9TTxUiwW2piu3HzXwCe3SgWZtKM0BIjOCswtXZtTo68ZMdJhhddlWAvGohb0W0X9W8eKTLt
qvfSyStFDUlufEWeccdYcFcX5qP03DefeXE4efdTXt+APzurZjq4WcVb211ydgsMudmji/hdAwaB
3VWPIPGHD3/sU93n0TuGqjAgoyg9Q629hw3TvwPSvPXgC1DnD/dC5xpKGhAlpygm5Ui+98vhMDOb
/YunwuCZe1o2O7H5IO81YNsCdFiR2nI8T6E6zUW5s0AbweejkMcwpoEjq+ipoxpGPP7u/V/QlfGP
qhE9cqsVmpzizvmwRKo7DF15D7zx0jF+I1p3NxQlzwgjaR9ckKCIJemRAkSSYDDmBw3Mbdiai0S0
Mcf4j6JHhhDJkISBcakIEBQwxonjEqT0fFY4OU0O+qOHWS4xuUiNMYEYHBP/ttyWF8wkSXmzpBpD
QQb9fVNanlAKv3jWPCwV5kShbPTgjYDL2nnIEXr0CeGWHyVb06r6jlzgIXIImSwvVyLMYYwGbCg/
rgcvljNqJ5Y3v7Zt9J/zLv/RFB8IqmLgjt6pZjtJj52kJr9oRYYEmNOhkf6x9yaQIjBXAJmRAPNF
yvkRoOpTs+jLWIGJEvp2FgwHp36YkIGeV7vPtbzU4tKv0ynsw7RTBv0qngkZ7wnk0EkYs5u8Yxnm
365QWsWaQ4Csfz2gSiP73B/2Y1RksHiubEnwhanx61Ti8rWA0aAnDDGy2/xa2RUwmDUI8mKHX2WR
sM8AEZ0wQAecp0ita/ZS6o8pyh8KDDqXSDFbH6phS7VD8TuxfI/BMCEWXphOvQYPMGU56+DsDaF3
di0JH5G68wBVq2PDISPN+kxUAcJw6841+Gg1+4/NcA9v6Sgwo6jjaFAZNv/q7TDT7JZDCc+X5oLo
3LtdbYbJEr9qsF1jDvHlC57LeYRP8z84ANikX7tn3iD/PK+nKd9Okbe8OUwhgNPzyEyZddBv+7q6
JVGAhxqmUtOTanQHTXhgHC1FvvNa/poX9hTmvzbKIzSTSKNNtIZopne9eyNoEctAP8B6uwHf+5zn
sMfq7YO4cA9yOOFVDUHMPJYerlxXf5+ukSveITaKZhjM1MAYUB/I2eHC4grM3jbme0X7LMzXHXZJ
Dlj8jG4QfQIO8GJsHvJgwCYkKnMWq5yR6Qx9ScVBV5JzgUSjR++mEFBhV58FZGmvDm+2IT+HE1pU
WVya4cngDXQ4hRDMejXzsCbVOh9CYB50xhgYjDtAWfVU6QiDmxTN6q3ebciHKAX3uotuo7H8sDky
UwvNFEKCaOOiXY4d1g0rIjxQ22iLsWPMe1rW8B3nJ4uD+QIJ6APBxGPYSoK1tV6L+88vtnAAO1dU
7r2U8xiXZjh0a7cbQ4wjg9YOac1l0AFC/QxGLQ2EmdJI0eG8oUFJerLu+SyPVP5amj71qAxTI/xv
hrP9NA1nHaC2mRr/EC4kyhC3d4869y/Ekhipib2R+Jm5JHiBObB9kxQCRxHwLUNIHIq9yEvcmUiz
ncD8v+UagwXW6fh3oJFWRaK9+hRtKptHm9Lpqd4K0NUE7DNmg/l33uSloiMpJBPEUVBQ4Z9RszM9
vsSw4Y4pFIrrEdIWuOl9N6PFhUsdbwOEWfc8QSYmSL2xTkOJHY8exmkFnkXyvA7Oiy4P/urigVwc
GlcafCLTF+sOGN+4sT0o7HchT7iX0+uMJI5wigtoH2t/jUuCtdy6fkgrRFRpbFTxRVcy2n0wN8JT
+SIsjSUlrA1bx+0Eux2iTVmdV2uRIwRCjYeCdSgQApzKXdT+HK+C0Po8IQkHUS2CjBUlasMArega
qeJb5pYigGUG4DdZOlTEe161GK4UdTcrhv+gkEilwBCPUb1iTNSZ9M0tDOC0D+Ee2X5Cbq/Ny2+Q
aViqMMfidVir+RIBH+3lY9uE7rbIF3MW/8I76Vj+xDiJX1fCE1TEgTTVGSgqeHKpXyKJVQ2nULF1
V8NmBMToVR1N0UyAfVVOrkGKCS1Vmxaw8nHGRJ6mabuVvs26jjR4cSK4jzCOAIQBHc2cDjpCWs5X
HNWMsiMST0vdN3vSEhBx9VCFEDMnBJ18FJDXb+tmERvkGKHtrSv9DKI6CDMD5Yw8KTGusBX9Un1G
sprVyX5NNFq663Sj6WvSkfqaelT/NQIp+pqHxAmZOrh011lJCsMcnwDlhiFg8yuOyr5GK6mvMUuQ
ZZABQaQCSdlg6NGl1EBX+lR529o+E7rihJod5AnEADf63QldeneF/ZrwZDbwx19zn9qasMeg1Yib
oIuwt0j3uN9ktSxdcqYP/QZbA4l3hEEazo5eEFYfqy805nQR/WQlCPgGn3DE8AUcEVfbWG8o5UMn
212/rn1GA4Uqk2xqnwcIIELR569DWA2ZAfJ6j5Gy7NgMSu9433hPxRpi3EWg1V1DeohyfujRE6ZB
dWfLG/m/2DuT7saNNIv+oYYPIjAFtpwpUqJmpbTBUaYkzPOMX98XSJc7y+2a9nVqVbYzRZFgDN97
7759ZJHDJswsbxm1ma8+ktHekAE3HBSS4V64GT8+D4gxgRDROBm6WbfPZAoiIbDJD0/4cMAmTPgh
JAzHIEGR0Qaz/ojcUt0ZQVodOCnhSa6Ew3jZyp2rWk454SP8AD457G0duQ5T8l6qs6t7/qEVparX
STPbzmdUCnYikxsdhoK7dLS8B8PCZZm7yM9YnDCshF3vPnfIRfvGw7XMJBOWVq/zsswB7EobV/XW
rGR+arGtJyvy9PmDAF/DVcN392naW6eBA/1Dq3hrrTSHaEceiD0nGLdLBtN2YReUeZ2fyGOoc+zi
IucRyE81L53Eh0pRVkbcACV6n42YeC5TN79kaeU9VzGRCk/DfBWnLkFZabrNOrCL4ZajXsqAtcsf
GNCDufCq4oLa7TLbdmoNuRZQV94N6Re1Ngz2Kt21ADjw+yfVfB+SSD84XPPPUrjDfdM63b7r+Fk2
4sU+tHr26pB3sMz4EIELhTel5qVby0rk2madu8W4mh/tcbBOQDb6jcEztcJmxrDPnbrhFr999yMu
2mIXqyF6m7Jw3HocPM8VULEHNpT+h3SjL1/HbeOrvtv3oxr2XWzaxECIFNmYk4+B6AJ/1YJ7+gHV
TPNexroIn1or4Q9HLKh7x2XZy5RR55swbJnaenHVXAh/RHzHuSwxeQwyOziVSBvtA8lXoHwWLyXm
ejTUiJgN2bnYd+efIkaRXvWcYD80cFD5mmS/3e/aqodxyP6FdcFsBK9Mjvn0HQd6EYEWqUPojuPs
wk+DIvo+pvj+brCEpi5nS2TW2COScdTdmiGuXQmJP3kw/G889f2441ro43GJDfUtgs3wlA2mcE9u
lw3vaWdwTiq6ntXbtFIG26nTJg6OhWGUKz+3m68ajFa9kvUIfbFFyL9lGCBfKz6Rj4kvQP8eJCUj
aREEr4XnqS8W+zlwWXMY6AmZXhPhT65Y8eUtyBHCgKYYwCK52UPkjl0Ld2S0WD/9Tt+TrA5u+jLp
rqO8dS+j6POTUZNdZfPs8s2AbWUn22ZwVkWYopniXOJ4CagGu1yqLHVOAmEdoqgJodtFBk9D0oMj
AoJ1ZjH33sAWDLej77rPBX/B2oXl8eBYbb4BFJVvLIbv+1rCEUlHN/mMEzN4h2DmPmvtMNxnrWAj
Sa0JKGcoi89MZMWuknyZReNF31NtEC9mkjpciFMrsFY6X51zCZAR0ijqz0ofubjslN2MzQa2WHHR
dQJGq9Cb3NuebNgF7cC4jABo7uyUQPHKY9qV7jqcbffQyzifRjF4vrAdhAbPp+SpYF5GuD7pfIPV
Ep9RRthf0+uxwG5TN9WNZjlTSupC9k9YMGN+zdgPnGMdOfUEfINAZLbRu77Pd/Vg9eNN6JqdttaH
GVUWKkPL8/laSuicLxDXdSPTzScSLAxTXG1oUPV5ARJfukQysIymnMkn40zXdZ3gc1JB3K5J4KIf
dcQ2x1Woq+AUtJZ57WuTqFeOCjhZzKpIhuJgh8PaGeLomydlvcbx2tvrDL/aDiaT+W778BCE1yPe
oNDypjMSHH8kMmx2OcpitlikHlEH/dfRCfBVRenMMyvCByvtg9t27JBoJ+RV+zpRRTPwPrW8d0Ho
Cu+SVbb27LSV0ay11mJbBfaKJOhnY/6W2xEvPWlwfx3mqGa/MhJsXFU9i3MTgyuYEBNDtcIjP9+g
4pmDZj20UwoY05bSx9pgofclnP/tRQTkAuRvA8IFFknMz2jWCsNFNhSzgmjEgsMk5/BnbjF9wurU
cIJNyi5HeFtEyHxKrP1otiiTCo2yd7UTG3h+4ywCJjNSXjnWJ0aKzU+R06/1byCF0CzN0UQGNWdF
1G0GeTfGOunnRTAdFvEUalJwGy2SqplryKtG5/U7pY9Y2WvU11+G0X8hX/x1CAAwINw0lxnynw3D
/yoE8F+B4F8IBPPwHu74P9UI/lTG8Qt0nD/2u/Vc/OZw23GVgb/ccdz/kwjs3wyKHCwSfzg/+UG/
Os/lgn/kn+quI+xZBvhDIqDmwdDn1iLT5tNnsP8fMcddgxfwiwzGVRYxDhOjNScwHEv9OU3SIPSD
AeBKGCMrc89RvRJrEXkIf1Vfg+ythfK9Q66F+r1tkEddpSxjbLPCN7KLOSNvTcgw0QbDtPhIZyRu
N8NxY1fNnFyZul8pt1++BDNIN5ehrFdpp+DrxiNhyzVTULi7fo9P8ugsPN5+zBmnpyKtSqaQEuuj
ls/8Xndh+XYL13d0MGquM7+xmp0oPTzaNnglxgBZiWMA0Nn04VWBrx+ihRoMlocs45yeztaaMCAL
c1cGAwwswf0SC3sYmnfDDbtxzGyviQo+se/xd6493Z65xUPEUEgvS3JBqadgG9uWk0Y7Ngn11BZu
Kbl4RIb1rS+dwr3ihIrTCR9ZtFZJPFudFoaysfCUvbROJu5ZM2c57syiPhYLfzlbWMz9aMBlHl1Z
HNuF1izLjD2c6xgnHDOqmPikdYyJJJJIL9mMfM4W+rO1kKATkUMpYFvxPtA8YEWLhRvtLAzpbAIn
nfoDh8B6oUyrJhgfphk93eO96lbYKvEtaP5Mp8b8gZurHkBirGSrSBfpXs6NVisAW2M14B/DDoN3
7RUe7GurCUOutWkscIsvfGw8seLRrqJ83zJj/yxhYXOFHYBq21bFQHghbdtto07pT/72wuJGDgB/
AEuCgQDTGW24xHgGcH7OGO9oIXpbA3Bvb+F8513HoUHO+G9AGpDAvYUK7hcCQnjpzLTwGjNbuWlr
AcyIM7fRwM1hw9mzgjqv6Lcwx2Oz9noi38zvooVK7g8AylHUOfiNooOFMgPMZVmN7ZHrHlxzAm6F
t+2FUWAwXtjnxACK61QODBM14nYku3lz7/JEs+HeW5B/1o1uuVzCcY1ahwFajL9vSQhy+FgQiJ2J
kTKDMQmRqQKMas9DdTwHKG9JptaJ1nfhJlioiDJlQBUEgLA3fTJpp96yyBv6WEzkm5ECQoQJbE9l
cs1DDsJUpjl3/lo6qyzJ0i3R0/t06m78IsQYWRvI12E13Qujwtxki62qMY7ydYyAKqfMuUYSrDVU
tm5tMatZaIu5UyYX0yr2Y94PO/zqHz3BFjzRUO3K8ZGWgNbE+1+ra9MG55xHXy0S+zbm9rFOhpF8
XYSfUjTaTifQgQ3Vf4ft4a4X36AZowgEpnowJoWntVSrQGTaKfHjvVGG1UtcYJhcFyIKFLkKMqaD
gkzoE1F1yUS8Djrz1CHngOunsHhcXSMhbyBBkoX+VkAGUpr17OZ+e5tr7o2XWrsih+9JTC89lJDy
1+U4fOqehs2ks27MvqYgAM5S8bVwIUeuORqpB9D7YWh5V6Nhq5m+CSGyMItk0/eBuMF4DQM2qfxX
Edr5scCduJZZ663VZLRnF1TryHA11N/HKH/nXss4UGh69ZDVLbFmlZIfzkx5Gm3tFUIq5k678zmd
pg7ANN+HJ+Q49xHjBQbPLnz2siv8q8BE27ExV/ui0T+0MozRtiIugCV+Y/i9mKlqCaBMS3jiQne4
KZNo2KqS8HjBes0dLeUbiYVPGtcT5NgHJm98tePGvckGDZzWIO99z3yaivjJ9nymXzOmEnRDv/Xp
GyNM4dhXM6sSlO+1gc9mPUQO3tJcPiRTvWURZC7d2ggNqniGHNcAoKpjj/gN7Oo+zs8ZWhFvITNX
WB4B889JJmRxmDGnTvmcN2SjJO9bTPwndVhueDQth0SG55jMxT2O8qWxrUqaLsJ+cm9khrQMeR6P
E1O3te4R3RG4CFWEaYi777zf5VeBL+RGjtW97zQPVdxn64lB2dZQaXHiLkoUecao23Fc7lXX7Xp/
/OYiua8KYVVXJRZgrvbq3JbZPTW2uzjNOMuWIoCeG9y4qcmVLpPsHZ676hzvnW/XFVveo6PMfp03
ExSevvNwb8GMs8r8NWiJ5vvDbRnou9YVx6IO7uoJk+IYYSA2egGbjYwN9+1TwEgCjyAAf8Gvbsa9
v4kNPb6q1DgbTqtNN3jXpQH6yY7EOc2EBDkBfcdA0t0Mfn2EKpZeR3o/HSefyUZeotYJgR83m/I7
mVYfM+WzqmR/D07dWAXNcFaucafFdY+inhpnTZgmNlr5JHyI6lyED8QrPdhFVnJg8j1n0XAQpik9
FwYDd1BVV3U6jPtSQTazC6O5mgqJz61kwSzb6Qi5+RjY/bmy+NjLTn0MpmKY2eSvfhOQrOKKT46/
vXRogE+OzpcEa5yDw0iWXwoSx1NV850XsAwQBMSBLfLkjTqs1MDlruKpgRFHvR913zh4Y/kjUBjQ
C2PraSPm2KYLg8uCHBV9nB41WjfWfhJfa2UrI4hV9XFKqi818ULCSVcPVj0CAy6Medxy+J1KmtQv
TejcZKnEnFykb6bFFQ5wfnNC/+qOaRrNYESIFnAUbvi4e4x4OvKT0+KJrXLMUiDGxOYnwhQtoX2L
+5b7uNhDGN1xeSLZh5C71Qd7x3HJWjlZj1wy+geNY9M2FUoyo/wT4FTqubmdAWafC+XUbnVznaZT
hUHOhwJEQCfS7HG/4E4ZENTyXDXO1puyWzg2MDzDj5/k06bnSQDajG7EOsZ6dOD5wAkS6phKoIRu
fmGhOnW9BaEpUUXa+sYVdrFtexMdpBiy4kAECbt/YBjjNXRX585AkzsvnFTpjRwSeaal6Xc/rGQI
1zlIvNdpAijlQPna8nswJ9RB5rvfhV7k8y2OKEns+RFvXFLKc1Nl6Xros00+TkdQTSctTHa88z8W
0CpoqHhHUQyAFD+6yphUb4BjvPSafFrIqzVksR3/ujtmHiYFjSDynhs7ZNdEnA2H0YAwzkaWf+nj
xRvKBBkpaW/b5LUxuH9nZMY8uIvbIeJ72UzHPyitsUvALh6uEs6sVXbvhuZeZrBTEDuPrtZvKfKA
I1IZ+JuxP0awFUcKGfAdvXVB4dzFyigA7tWXmhO3wNK3MiwDd7EKku99qQGg8yp7PyW6y4Ly0cB0
5RGps+ug/oHWsyeddxz9alMl4kHl0zkYgAXnGi0k5czTTsOdqpR5jqRk0DLDYQcfOkDCqJUcZ8Hx
MDgVJkBORizEvqLpndcEf69d6Qw/itH54ki+LWu+woW9AXuzSyq4F1jYMRT6za5IDcBHZWOvYcZv
gzmDgk95nRpNu18gs8EMZR1r/4dNzwJr6V2GBjdDZ3HO4agQ1rZou5MS/vcqoxlF6/pzUsSvlQwv
Sdfdt1H+NLXWqje99wkbOLH1j5itPSevvvLycS8j96PXbp1etldDmDa3qgdPOwx3Y96tMTyPmyFp
9gy7YHaCDV95+P5uGXGuuAuMtyNBq7SLT2VnU0dk1mfNZaSIgXK9cG2hZBwQpixc5bBt+WJAdZ5s
zjKFET6HVlJsndqFJ9hK/dQHHqg+NpiXn5BbrXGKXVEMwMkmA7JsTDDrW5Pq7gHKJggQDO8cBytL
bVIPLQEtKNt2nhsdssJpgLcNO6ozTo53VYkXD9cB80y2/zcPvp0xbRtAmwRcL2MSUFWTrpLiNlfl
Oq4HSo6wgfW1sxsK5/lP1NxAcPCeZzFwTTECN3AcxkuAeWWa7T5QHvcajqE7rjbQ5qu32H/3avNq
Pqd2TEl0bW6rGP2jkUUfVvOFbrXWjN4+t83jZCXIZza8l/xOed3FMRmVgYOCUa6fRkhx0Cz1IT1A
cNgrBlhtw/XQIiQI02oVEcXRCrmSozok8wjKCyiykfF6ItoSU5MV218debCZRYlWvOvqYVVTmFP6
h4IlQUU3C9XXc4cHz9UBWt1OsH2xCIRYqK6tDFdYnxD9R+pPq1fLbXYZehSo2xDKx6rGo7lqyoeK
A1ZPYNliR4/QfSTLMGrhemyhPXTrxLHW7J94jSWD6WE15aJbU4GD2CF3jqhvgMFfpLpmqVpFXXiK
5TEyPuyRaBcQ4aEtpuvaevYCzA044dZBOtMurjHl7kOFNantg71haI+ebWz4i4zKfxp02KM9KdPv
bTDZW2KGW80uwFR8pe5xIKXH8Z3Pw8OzPNY74F8BNS5AKOOSweKCJQYFXD5HIFDWSLI/0cSsp68G
P9T1o48i9Q9V/R0QBX6LRwx31baeT9PFaOzqUNXMy9Nd4KSX0PCBXJeT8cBgM86fAvRNTMdpjOGg
8QpyrjIrE5vTYhoc+A7gPUga1Vf7BFfga4CZncRTp5HlGfQIW5EewHbSNatnGGqExnZIFNRJg2Gv
cWVksT18C+h0akFmAY4BuDOW4hzHxvAW0Gjk8GIbvtijnQGOCDM96DbM1CH7hFnPWXMsZtyK44fB
ugwJRW1hqVC3JKqO1IZWkOXml8+guRnUUYl9De6ebG8kxmldgSK8ExXq1KlOfGzrOsCdbBNC6dsx
7OBTzxGHvwG78BAXed4B9XkEmO1xvh6bCU+NXSj1JPMs5fEfCwsKkgwQ6VtVwhtpTN7U/3p8lwbC
f2uEp/RfJqv/z+b7e9Xzrx7fn5O/+Y/9YfNFMWLmRlMLEzkhmMb9To9wfhNUJ+DllfwHwrLBOvxR
4UJFJC5fqloc3L78QSa0f7P5SipcEPJ0XVDx4uiMBv8jm6/iBfwyw1Oc7GiKYY4nhUAJssWfegNB
dInJ6wvIitmIjgMY/iIl8hn2dussPSPZdmZWnYcOocZz4nDfjTYKZ46OmuppQ6ALgu4YS/RbO3Ih
ImJTlzESfTxGu9FpAzzvATO5OiXtea1betY+JXMFU9T6GCryUtBEpiHvnNqlr4lYkn0Xe96SgbF6
dT1WAUxDe2l6UnVJ61NbOfFHPVdB6UsrVLw0RI1LW9SwNEeJpUXKJvv9qdBtPuginAVSjdnRda1g
DZIfnJuo2qWVCihBhNYiBqdGAR61eMf3uquwYZHR8ys5dkw3Su2Ijb89JQPmaxTBNtEOvh9r77HK
DEBbvNHvikSvf6KZhYtf6LhUF+rThM1Xnyu2WCxwkoRL85a+tHDh0a+++6HjIw0JsiircOnsQn1n
PNEx9XiVsOO7Y212+RVEV7kXUmQH+NHudlRZuNcb1CWocQ6nrSS3P3uMXzWDuHa4Z9iqf3ddn49F
Bbn37NgKHaJw3AmZbK4NG805BDWqkStHaSQMNzOMjd0G+wDHkLEsw7O1jGyzeXqr0HHcQ70MdeUy
4GVbcgRBTZ1npVwWHntZhJhzgdySUHKDded1wZ7tInjpc8Lou5qqySPjMEYATt9a+UqPBhbgAPfA
K6f67lYB/c3ODIMJqMmGZ452M4MtFZJfy6wIsx/tkmk0HaB+J/quZzBtrUN/DqjbfETT2mTrBNep
dU227n2XQwL48cRhYNfRfyA59eIEi4NGfxo7XUYfYJeYP/KM2Nxv6woHEZDJhslAomJxCzuEEFee
OGG0s9vOqaAZjBwUUpUC+QkNEyNbxtASyyHG4WrneB6mcf62+ZcKHNRq0+t7VmrPEYhbTorh0dNy
C3K23V9wDkheKxSuY7Xo2aQCCG0C6w/XkcUetMkaSG9eosl838yS+DCL41qQhDst7rTisVl080VC
54TqsUvm4Z5NEqYFKmKIGbUpXjUXj0gZY7mVaTIigabaGueL8UI6VP8eTkO+YfiXH8lW5jQXIMUW
Q4mOO1V5ePPfzeTf30xmBtY/5hH9Xf38/99S5j/8uyokf1OucLidIvICvlJgjn7fUtRv9ISRKVGA
dvnXLv/mjy3FJm9iIxkBMLLxdrpsN3/bUgzxGxsAtCL+A7Ypwij/yZaCgeDvtpQZSMQPcSSvwEFj
1O0/6Yss45mBhTvme4W3b8UpG4KcEsW7iHP3hxP7eC5j5SMzdz14gmwchu6iIp9LYwNkWVxVrRaG
h8KY/HKPtYWsP1VHrHSlRy/q1kqy9t1vLcgVQnohvJKwEKAx3RzojpOTudr1cUiUA7Kk70dbEdgl
xQwWt2Gz6gp+rO/2+d4W+INqPG7rQArv5LpRd02g2Tpl6NR4di3WIKpARHWciijAwRuFINf1rhUC
KwpafCw40210iPacBA3UEE7Z3fiMutGCNanFtMdnr7YBbTQsAQWbBP4nDPp6QBPmxmhs985gdJsf
stby+wsA3E6/ph7Br4Fk4KdFSx8Og0tmPbM9JgTYWQPT2SmZY9vIzTS/xyTCuyJJM38i5uMIAnTy
rAUuyRnVg+sICnpuUe6s+Nr0IyvbJFOuOJLaWvEZOpUQq5yOOHEsLYpZWbccrdtbkGNWCj8HsCOm
mABQBSDs+AobWTpRPthPVzQ5SucIRq/58CMnxzBTeI5+N8x8gg3GCxcft+XH7aovOhINmituIeKW
w9H3HRdHJFynO6fVvEecKz/ihFzuxgcl8azlGe0EelvGG4cMWzyM9ju327bH5enTBoHZiMtN39LY
a1cY+I+ijfgM1QiM4aBJf1oHVuK99BkDwyOsQVzOCF8KDpHpb0WbQlikDsaK89ecGa7jYE2GWHBy
UuzYkbsihRrcd5ZLnwMXjMj1HzsXU7lZb5qUOWgOBoB7/CdYq/VQ4D+0nBL8O6LQwWGIbmHPvTUn
/+JDxsozEx+Jjwe9rmwktbJk/K5N34IqvaHih6tYlz4qjInbuDU9GhkQqVzDudbMSxXCDR5Mo3jz
8uTK09i2RRydqmR0oG4nMy+GagB5hZZ0Idjnekdy1GAttJjX9WuxmFOZ7w3R1qz2wGVhX++KeD+A
Z7i0JDMZgQJeGjFxt34+HEorn9uOJst69STv2aYSE9P81rfiDx0rSrWqloZnMTrjGzETep9RvMBh
IlYSTrTs0bkOlpZoiVUEzRO6DziquUg6TgympKEmqPYoOzTeKxko6DH50kFNnTFqW710UwPHp6c6
bTrdPivAPhptlgld1pyksHEms6OzLKPe2IdtUOoPeeVJFJjZ/0lNKlZQlUyNAzglq4YtXiTMKjEL
1CYuSPpuQlPR/0Eolce1LbCZgsjBchppbdFuVBMW7R4Su3kx6Ra7odcYq2qdB9hWexwc/T6emjAl
SeP1JtGx2eaqVwn/Ft6XGLa0D2KC5XAlUJzGPnt2I4k9MnC/dYQ/D0VjP436bTo1W5j793WfX6k+
ejQS58gMKLuyVHLuB+3QgqCRXnZWqXk/M1Nb2oip47hhtnSDu3kLZm3YmDm5EE2+0s1Gj8+lSIxn
1tlwja1mV7cDRVmgm6uh3SqYVcA92rsAqaPhXTabmgXPRqB7JzYKPSWf7WV0X2+gQK41rzzNuFWc
ZvfF4NGx1l5HzKCwm237DIt0gn5v2MFO2BmGxVT/UQ7lrZNSQgV14RzLnCYXtzpPqfcZeJ+5xui8
a9Q+ycwrv8m+9TzjHQ0qlsfgPQaMQTXYCkfUZx221yU1xnjnNr71pTn+TVkIhH57hXNgW1hUKBU6
yxw/1Ut+zIRXPumNFvJy6uhGOeFlqMwrIt04Y++s6oOJPL0hUFjII7kv0mowvg8gz6gyggTpNhQt
+RfZ5PeFRkOugSoS9PaeMeUxatOdar2NULzxRXDg6LWC3l7tvQAVBJ/oe14U/pqbwkPimrRwT29l
FSMia+VZ4K5dWLJJW903WgfkpoYUG0pz3dNUtOu1EGDuwGXCgrJQkNcobkMTH64HL7/Rkte2LtNd
BWt341h4j9ys2FhaJu9TW+RfY9bOtOF1kv5IoGetK1en1I5bVDIybeJuY2hPRhu8mUTiu4rYc+ds
HQJXRUCch9jQT0StAA+8lm73aXC+ZCycPxYFtvcZVcv4RHFDYvyaTxV9CQopg1sRgeMrMQNs/aa9
ikbwUc547gP5rdfKC/z2YEsekcxe3d37neRxTqabrFPTFrXpcervK2FuGrN6VealDbWNrKuDZUNr
wxKAikhhSjQElCa57YNhFOqbZ7WsnApWwoubqt1MwK3d/sSauXaY7I7+cEinLF2RXL2bqbjNzGfA
3Hhs+aj5LPE51CYwEgurSRFcOIioY+98x4+91s1nw05O1dTQMq+vo75pmOs1+3GKB/q7rackpUCz
A5QVr+iHv+QsjtRHosUxjMn17JF2EzyTuCeK7G7yRkk0YQ4ZNfGxk925HKe9ikpkx2o2EVZWM3zv
Uys7ZZRMrcsgfIY1MjPLeOiLcIsuBIUwcL4outxTcp0A7yjhiph0h+o95/9HCUmo6T/zP3i9NHOC
L8EDD/m5gkFP1sQ+WJl5DszwGhFIrWga2iSMva6EXTPPHaeHBezbqnf23O6sEvB1ea+iZ7vxyVKh
DdXbisv0iw2K0VgTzxBPbdV2L0UP5pqid/RJKIDbyfHebA8wSjYC5wlqvBKtbNScDJ6vXs3CCSP0
F7+xgwMSjwQIXcaUuORLRug2dkfCxPDGsoU9li0cMm2cmWQtp9wWhx2oMn3MtGDFdA+CGWliaGZO
D9gMWRbGmSRJG772JA/LA80AcNDqGYkWam1/H1szJ61amGlkR4PP0cB96s5ItTFLorM5Y9aymu7C
oumPEOrys2zSGcaGRydVvrNrcTkdcFYnp7rpndtwBrmFGnNzRjjldsBFdwgcgG8RLQBP/kKBo3/L
XuczGq4pi/J6CIWzqWdw3DgG/r2oxgpIUHgravBydV+B1oM4x44xrK0ZQse+3yGdYWiMk3pXYIYF
1jVj6xp9JtjFM8wOApLzoE0A7roZdQf4KlplgF9OInfyTTkj8cx4puOJGZQ3LMy8//k/NoGvz5H/
con/tzMJgM7rLtxhLSpcEqcCEyyJGsAB+gIRiPUsUBy36224QAbKBThgtwHwqDLTR32ljLzEWjzz
CTwxowrU1DFWiWaCATlIYAbJAjbAjAzkwF6AB/ECPwgXEIJcoAhmRVACkw56JsKWSvWz7Gg1++/c
8ieA4N+aWzoYAv/xVfMmJ1SkvXzWzV/cM/mTv48uFRwCQ2JllEwLdH22M/5+zwR8K11nphAw15xn
l7/cM83fbHDPjCddi9nkr4NLqqxRarmdMm6cR572f3TLNP9+cIn50BIG/+Pn6JZU/B9uob9gbyeA
rAllArj3EiG1bZ2HkirhBCRS1MfNfcoZLt2FHXY8FsJ0uAMGZlx6FQ6XMtPcWz3U+ALkRVmCCGNT
4CRnRtmuryWe8VAvp7tpMZIzzoIV1DtYxZLZao4nC45N7tn3gG7dZ74C+SZBuNnIIfAA5AS5+Mqq
TnBgayeKlXzGLVphEPgL63LVaJF5hZ0M3dAOrfdCBUyQxqHbY5hDO6vaELCbqVskFKP+WzKWElOI
OdxbXso3TcomvAFIMpOvmDSu7dgKL0bpmlfW7PLPZr+/r7rwuk80QgDMMuUW4oj6svsueBU9/c2a
bLv+HbnN/phaR762VdHdwgHDJlgtcYM+KtsvWaQkdakRIZCQdxZX6XIJKuDpQdv05vxCvkQZ5uLt
J9OL3W/BEnVIGgOPVkSf2jdKN4xxF9P2SPkpmZNs9iQ6mxAklAvpb45RtKaBD3oJV7hDyBVMhTb2
ejHnL4xmjmJo9hzLSAkNEKBf4hreEt3w+97/SLPI4AS0hDucJegxzJkPutaYSVJK4Hvb0B+S9iG3
LCc4SfYBlJu0UcAG5tGbaSQDlaLzQG6cZ3Oy6yX9DX3I+hQu47u6h3hJ+8881iuXEV++jPtKHJgZ
tLEBHF6C1tquy7q0K3KS86gwDXTGhmnvpOK29nSGiubP0WKWODChMp/CydIurejDt4tOfyIpxFgy
WUaU8URnDji5eXQJ0geekLGMNPGvMt4MllGnr/cmyKLKz/D60I06HUq96pE0lzGpmiembcE1m8sZ
bruTyrIwI33PfDWcJ60xePucosl5ANsvw9hqnstC8DE9IqsyeIlcGdAOrJdAHyi0ZJwb4i1gn6AO
kSRKazyEdaee+MMoUkHD2IHzKJVf1ixZyUW9KmYhywsH5NZglremRelCzkb1or5wVsBmMUwtulgd
p3jeeSnoZQPWl3E7BYml7+WiqdnebDodKUfxtjrtnsE6XzS40kjzMwc3jzBoI/1uYw80wSBczOod
9U0oebqdD2+jxozibC5aX7jofiDM0ADNRQ8cF20Q1go6oU5ryifl5bI+ogaEJi9DQlXmSFXgkUFq
5NlBdSS0w4AgmMVIL+Kv2raLRjkuemW4aJf2omMm9ZjdwMRU5b60ipyOP5GmdD4NY4najLAI4uGP
ZlawpRHrF2bDCRrCOICqLuk9BpZADjWR3htJXxder3Th0S2trfpk9V/gofOnzKKNnqDR1AXtzc/+
1mJsulej51C7aWkNE0cx1MkH4KWKH8DQ6tX3QW6Z8d41qh1WSxgalAWyJjxqARYOQXtCSOPUMaVN
9oc2lpc5M9h1370keRis4iyLgKaq7qA10T6jKFcDWZg0L64BRi8B9mRdpZ177pu/q4dl/aCpJajp
Fh/KHYbp4pCQbi8dZ0/f0kZT9V3W4I+kiiXbObBEijGD5Re1N0mq+C3TtaGws3RVgr5CmexInDHE
O/oiB+rutXyiWCz8kXJAw8f5zytl7da4svUpfqmpZdzqoW5vA+FzIbS41ez1un70VFPznv5RMMtq
QWoqxappbjSZoDCUUpordCgIktNoReefhbOg3AbSscaQDRdkcrp5dEwv0NbaHU2Gj/BQ9n5d79ua
6gdQqkey3dY6Ec6jU80163+rpHVqReOWsp/BSsx9WLqggV6nm9bQ6jfK4awjHMX0dumo5RJ/3yae
sx04vq8xLdv32E4vga/OJTEgzDaQxyIvO1llQZEdZeOYwvXrxGr9v66xFQZJqja3z5QIqq0dhcO1
Wzv1Om4dDFJLq60lerBlPI4b+jBnTDnTsA4o93M7txXVnCv2ppLHP5fdFqExPXeE1jAANs/tMKb7
Ejbp418V34ZdDIIdQhY5JYL53Nk4kg9RYVxxq57OSw8ujVjmbuh086i5gfOSqQe/m4Af486/kkZO
Va0JVBvchKi88b6ipLaR2r1nNJ//uiwX1hpjPixhZzLVztpGv0vg5KzGxDrnNvW5lT0GWxP+2ZnP
UO6XDt3/5e5MlutGri36Kw7PoQASTQIDe8Dbs+9FaoIgKRJI9H339W8BUslSqVQuWZOKx0FF2CIv
7wWBzJPn7L2206GXLbR+jjC3pr05y/0MtzrEJlmWdQm9MVRde1U7HGk51aOGIlA3y019ZwdEp1CM
kRNJ3mBcNPFjGoRn0h42OBOupjlct4hL946WhNp9CddVKn6rJvlMg1+b3ZDQFK0rZJ2gIc36mJGi
+Tlid86yWwk/bndEEhIRG4boY73zJW/Xdm1a9Sl32r4L/FMbIUjXJefCRpgTTY5cu1rj3Y+QpzhT
XpplfDyODg51LMQEFXOcyJ3zKaJmiceB8Z5pGtVuIO1jG3lFt4712F9VSuv3mq9Vd3AH96SPM0Ce
aEF/SexFy7N2JodDV0nEANvttgWdQivWSUhqrZp7xGfxdonwDQY3eLTE65LiG8+o+KNgiGm2e3V4
6depQ79XIWSV+iWzZDIlCwDjQ+dzcCGjJUZBByuRyhDuD7nQcYv4qXfjg1Z32lVjxtaHJexXjVbB
VNYPU7q6JuA/nC2HL6m/lYH7i3lAdQH0oz5nu+c4yd7hPZpmCq89bM0fBP8SZS9Ohrbx74deIaBN
iYSNTBmedaQ2zg4U8VoEOsHQst6zzj4yFtXexzw08EVaWFM1XKYN50J77VYNj0hcTcFmSQ3GYEo0
IS0dAh9TFFFk2Ao7j29oT077ytbrNUhrkLKgmqyqdY4jqhT/OUa37l8klklAtB8IAJcVVm5nnZCB
WJ40KcN+js1xiZ0CJPaqHbW+WTUFeUPrzjPzu3YagLwbwpEIcya7tHY66KaHvooydTU1evJoI5hn
Suo1IoJhD9LxuMgkfILMGcvoBJs4UhuTG6Q8rvQA0ZRMWBK4p5z3nqwSfRa/4ggKXbRM4JECgp5U
T8Fy5scKwMI4yepMl6F46RkrxEem28H9p54pDwIiZrcam1Z7HoIO741qqqhZd6osxAbkYUFQuynx
ONv0lPcI6mEmysbKXrE5pPRq3JB9fsPYuLimAe7vTduGISID3yuJMocO1TclrdUC1TzSrsTJa9BP
RTVuoONz+vbzyU6PcoVqC9yLJrMNoRywmzpMMPGh6AXu9DgYPDSNZVfW7DtZTQma5263DikoJGGV
rsLaSodm2JGiW1OWI6+EHVyn40vgxg6d1sQzt7mB739ntRn3Qx7h5dq1/Wy/KUyrSvfIJ6vocTk0
/pS770y9VNja35ollOYlL8ZKBWGz5Jn853/d5kSTpn/6LT98ofntfHklsm4+v71ZjPPN/9gsg9ir
9rUar1/rNvn0HoLXfP7Ov/qP//iZMzYH0v9yxoYD9I/VU/H6B8dsfvjzMdt+Z80qH3hXHGOZ6nKY
/nTMNpx3ls0p15WcwBGVcP7+Ms21cAZKDtNS57Stu99wAOf58PyCjjBsV6AQ+plzNkzB301zbdsT
BlKj2TDIaX+Z9n51zia1GhTChKkC6bvnHXdxA6A6FKig9wRA1/GdQk3LoW0o/RqhJ6YbkkRsHzOs
nnfFrC/slXeAs6Pah7hF73Pnd4amvSFWCFmncnKRV3Fc8VA0QxJ/MFzdBKBnpA2qBU3EOnxxTbyk
ozF5B+x99WlndBxIRal875y06nC80nl25+5bF15JFj+wsoVXHzfGvKFoVWBjyPCU+RI7AaHXASIt
OrmBbtrFijNOPmybkGjUrQw50J0EsswC3ESRYs40jkSr+1av9dsp86Di5Q0nllVTO/HVkAYcml0G
Z2STlEy10ZlnOog8nODuBfFjBKsEWKxI5u3tlIgxYOj9Pi3QtSAdAQhyQaOkK25azYnpOzPobZBa
qybfhS4byBa1MXgJRm3VuPVCxyPbvqOlt0pyyMRHYVDjTxuZ6ienObpGfQvjTMT70Nbh7UNZbNWh
+8QBdkO3WkPjkuVF39ZVtCNQr54e4rKF1aobmgF/Cpf35F9IGu+vJpjs2ICIGwIuZWktKCh0ClWm
3gvemFzs9i3WuVkYiMBq2aYLErk0S98kOG+2ccej0QgaHrPHmwZTXWz1xQHeoSJSGw9sw6U1W8T7
2Sw+Vh5xbrOBHBJycUvhhqvcsopp66YyfrEW17lYHOiSt7lOZlv6ZNkB+aGzY92dvet1FWJj1xdL
O1xl7O2lN8VkQZAkecKmgJV8vmzlPp0t8ngOmXY6i3M+Xlz0YF+i5oz8zwKqPFs6mms11Zd0+Wlu
bHSQH8S7DXrPLpdUHqd1rUStKSYHEYJua93cEzI7JbnPzYzkUJquKQPgrKvOA2MGA4yFUeLDwn9u
wwxAuMMnx7E+neGaZ2Uul1U6hXgLp6KOWmM3MgBFD6op7HBW4ubllvTaGUfeasUJ3MIufyNmhQ1i
WDYL3Ru58PjV500ksOHmu5F0P1qMWvtDbTMYBho57z/oIGBxpkY470vLHuW6VT1unGXv6qWlM57D
D3DvJXF8KoIwu8HDy243VRwgV5mHg4sexmSiYnfnjXIMOKrjz2L71JedlGzDpIM8Mu+z47LnOuzK
hMTYVri2lq2ZJ8RUmxLHwlmqhg7AkoND/gz4sexO/KH3rJt6qQOspSYo7bqzbgN2YdKonKWU0Oeq
IiD6TV3pctAf0qXsyGUq27N2qUxSu6z1C0aqFC/pUsiUIeCiy3Qpc+K054bnv5Q/gT2XQpYzGOQE
aZRztiEPmK6ZozLYTp5HKIYPjagwFqugOhtFJtYavj5SnDi/XOl6uk9qohNRhY3HsF3T49EJYcUP
VgqYG0oRCaXyrSjHe9Dg+Ek7UFIBtS2jnJpiaYUlChzKVId76deXDHyt8y4Fjmno5H4MpNXsQRvg
Q7M6yO+9+5Ka6XsemIgJXj3dZIF/ESQ5gAbLp7/VirYkbrjN1DGpzwzuCenOcTJ1Be3+jACkdcoU
pdxFgvDMkv+u2iKtWb7RsTARRGHnhnAF19ashifGdTr1wmZdZBmuJM7DHTxv6ezLoWo/juBWH7JR
AJFBjvfoqQ7CfA6fQi/N6dwqjKw/r2wnPAPjAeR/6nV/rY2hX5wMdAL3Yema13aoZdvMM63peKhj
CnSv0iak6TRIZtsSYTPRYBDCCc1hNeHuhP5WTG9NZLTn4JU0ukuss9GBNhhHhAwpqqHRfFzViR7u
xxDLZuYm9qWJOnzHbNE/DuhFKTxaG1v0WAPI3KoIa6KsD0P0AoSAQLEaMEermhhswRqC27KxYCem
JLvkiR3uQZsQQ2tPONlg2ufVRtOn9CTxemvHwGu6S1jQN7FCW6CpSN2i4XNWZlz7+wb30LTPGR8e
xTVePKNs3DNwuN02pyGzbnIAKNoQmkcB/P91R1Djft53V8FQ19tAlMZ6vgB3tAy6LTHv5koL9XE1
9Wxm+mjcVZn3OGHSpw1imu/RR6nnLkKunzZR92DA8bsom/Zi6PEahJHdXPVNjnVQGE+8155xd+Jn
aq2XfvyeyCI6onGLpKIrYyaqaUZ0CIXKhYa7Hh+GtDeRjcgGqWnu3fBsjiuPTejJqLt1Tx7bmv2Q
BHmRk9KQ5ypfZegZ/aMk8oFqDjp7m0XEqF9apy6AlduMR+1RUkxwA3oGS1TgDNcaY8Cbgpkr+LOE
2KpantOkbW6dOKg3GWhV2h9E8CR2758k5eR/tAo0/r4YCjCZ7R1eGnE9ZS189FHlRCP0ALFXHNXH
jQxqsY/15mbUmOrGjnrxkJ3e+3H2DLcc5xC4MzNR16FmO69JYJySuMC81iflqzTra5uz/Q5ezs1g
MJFMU8wsYyaj01K57nGqnGw1KATGhTZazMoy+1gjF7InsLf+GBqGD/CtwzfvifgjDvCNQwwyVhuz
BR/Fs9fqjf9iBwREFiMtNL2v9046xNeIXPAVkeZygKXeM67mvIa6KjhQvtRPUiR7RDsFUeXEThB3
nRCr1HA0hz24RBo54j07P10mTgTHnC066uCYeG1W0VWWJeVMWCUwnaPMmaAeO+6R4pyCEMLUQb/b
g1NHB6qFc6hiMtlNu+FwCmhqzQe/gSqfvRmTwyGozCr8f1WF495qxwfljYA3FQF6iJtPi8Aqdynx
gtEoYUpyID9Iy8t3tuheXThmYM39hBAk/OjHZcTD2E8Q/A2HYKF+EGS1NEONgWTK7LXvos2gM9Wb
q2CiwejbPsScKgrgJCUS+29ojacamXu3buNFa6dL2YmimsG+k489Q5k2iK2V6NLRXMnG8686WuRr
QNLtDhqXbUAy1PG9EOae7NEHkRytAoXjNhvsY5pV1AK+X75Uve8dWizZL31WDEQ8AeZfDY0rTiev
Gg4+xT5W84m+OEGrJAqkyujfk82O1iaLBu/QtHbhnYxTqaJns0uI2jGDJNlGJYN1GAYgBy0rxr5I
mUi2CDaungoTq1NNMJmv1/1ll1nYcrvSfSvjsbvCHPqhVomOiF2D5EoKgj+eIa8jxiCYjSYwX+H2
pprYcd2bijDdMFgldOEzejCF3LnQWjeePzr7GjrbzVA2xCSrwdFWyA89ejysMOTQ44NPWUFojGCJ
HPckyItxpeiDE4YchPhz0tC5Icevukeo4NBtJAWJew7WR6Y3xUVfev0pcw092nTGgNgjkUgxWDHQ
JvtM99+cQCf2N86xI0WiA7zgNaDl2KcBUkZk/OUlVu6gb8SKbLdoS3YZ/1wbXQxIWguNCmp0a2gH
wAX9SWYLDuEokNKd1bCf5U3VFDAqCPDKaYonq8KJ38dej1uodYJ1arDhEMV0TgVu3Fqjnz0XddDs
LM4zkCcFpF2HXMgrZcfJtmide9/ws3VT6qeVTuUfd1WI/N6Wd5zQn9PJHG7A1JJO00IekgoZSMzo
fUMYg37eWW540dki3VWdXaxHkUfk4rjsd8x5mLT307b0ONpwO/q3gSHnTCWyxMIxeBB99sEv9GQX
d646uMyWHhEs1qtJc5Ljpo+CE2604kRvhbH1iNPbhCnjEbQksIszqZKDimp2mQKnWE0BQhdPFMXW
62R/Q9ZQuDIYqHkbgQKWVLIuSy59tKszFTqLpw2yX9KDyUSYKI7GQiAds9r3mhwjZmYJoiTC0XSs
90Vx2pNDiISlCMQVkKrp4xTWNO9l7lOo4q5uLn3Hcj4CyWxIkYvagkONGwEtTqag3+SIPo7jZPTV
lnx1nwwibSQ6bAhngyMbWpX2SbXpgpFyLbdNd21pkYNLsZycMxIiHAdVSsz5TI90/8PgmHIOldJ9
d0coaaifZrLo6k1ZNPj0xw42M5zS4YCQGCulmuz8ostHU2zHYjIe7E7mRHxxnwtCKoIo3/OwuuXa
qFwzWDcUXOTeMUXHMDgW6X3TtvntVELmXGmJFkS7NoFDs5qQi6odtgiZ782xTKutFzPYWiHAAhgv
W+lhokvn27eBSneqMhPb7QhZ7KNI27I9x/nhNmsipNUdQTS1dTKBg/c2VTvUJOz0NiAIlkqCzwqf
A8FB+Qy8dgkxfbgspgKHy5EoDAskdAvfal8qld/FKq3lTEM0yhXLLto3Wr/9fV2l5IAmbjBgjBa1
pl7CJhHtbqKgm6sjfyB5vqq7YTc6LWNQR+/066DvQOS5cYwCkjhLo9uIrmEEOaVIV440Dp71ChoI
NXNYgZRYWZY08j1UTBFe5AiSxd5kJtBtO38IqTF1T2V4NX2lNjby42FdRENfbfByKLCFnNNtIjYI
rdXayi6uKEGhftH6JXWQsCHnkctZeCHcF6GRcAPm29jYXVAP67QrqnAfSClfw1G3PgIaMkkE70co
g7U0uDMHZn4Im5yCtapsUDGuJe4oGKlIKrBwNNGw1RIT8Bqidc9Z5zQEZ4sIeAsUdIL9hATcj7bB
/CpVEyWA5wdJAVBRM6+1trVp38W+cdNY84kDDgnYt3Dy3B33VUid2BB0tNZCjcS2I88ir47RnFF4
Z13l8qDSjRXvHY+AtnUYEGBGbH3SpAcd53VwFHF4J/CWYxNm5DwgkETG0oWEXOI52rgjneInIwsw
rhS1YRnPP98M/JU239ddvn/vXvPzp/S1/n3H8G/bC3Rxzf24FzgrbX7cCpx/9nMr0HpHsoxA+WB4
S/DHF2eHIXFvmChuHMT6JmYhmnS/9QLJ/QCeMAdUSwcVjCO/dnZY71xT8IoCvdwnR8hPRE275uzc
yBOgSdnMJ3MNCTPUtrAK0qY0Tewk32pugIvAPJ0EXBLVeIcQ698Wmy2DVNS/h8hIvY3ZEsMw9a3/
4NChK6ihxgnVajAb0UoGquPKbJkMElKordpW4DcgRPtDDhcZI0g5FY+mQaSgHeTN3aiZacpk1mdR
G9KR35q4bv9SIZ004Y1n7rSt2rD6YKAy15gNlM1VM4zVgVSBIVgjTJwuPBADB9ZcYj4s47pgG1yZ
OrF+y1vNIJicmZaDDGJC+gOY2bek4g35JoUbTz7iQFVA5xlNVyG7HvvbfDSikzYWnEOLqPBYpYsX
NAGkMlV+dDXkSCSTZAaJ26w7UHDOzCIEthCjDy1C3TuJprYgR6M3WO2uSx57x0pA8fRZ571C66iu
Q5AZEHaZziElNV98/roTSgHhIA1wCcOSQ0rApU9rYyPCqbgzK4+ZdDODYmsaDMdmUgNmTBpvwyRD
kO3ROncssf4u9srhRkXuS1LL/FAhzrsaepxkq1APBlIUShdXhV/YF0AtTUJHK3zwHNITJOBNdE6U
KurzMvUPkFOzS6Sc5xHxkh/xjVgQVU0c/D1DZhw6acS660edYNQ2BOx7KO4rtR69ujhz0hAYkIck
6mhwvfGKH6zO3DLasdg3V1NCDar3dPOOtCaPnqn55VXiSMO5M2WQH2CzboHl68xCc3IsqcTCO6kc
FNayvxx8GwY4Aq1rgiu0yzDKwsvcEG/RMJjHrmYaJ6Yo9BWox3BjK7c6Cdpmuk60zn+IlYKIqtfW
UwWCgeFjkj/QxEM6P8isWeNnTOj2Wd4BCHpy0cr4DW2GARzec58hUpgHzWiT+2DIMMSaSf+QYiCh
OwfVLkmi2xk13awcjP5kwEywmzL3MBEfB6Q+Le/7ISyfaMO6b11nEaill3VCvkrqa8dNpXN+EEv8
Vg+3A7zFEsvVzwld7ogS/uDPuV2pN0d4EWs49StR+y7xrP2EVmxcIr/qJf6rzzXGWqNd0Dju54Sw
mvksU3H2MYvS2eeQHC+BYmoJF2MoStCYmDPHoOT05nlM6yIltGyOJcNr4DJtikBlc2xAPUbeIvra
Q1T2RJo1+hxv1os56mykU/o2SkDSeC5dybYemBUwiUDNsiZcuIy8Y8umQCc2x79wbMZxKFIodFbj
nLVGyo86lvUcwGYvYWxOUDiCZmwgNOBQ5GFDbCt7+kJLkJuxhLohBvT21hL1NneDa97dHAFnLXFw
aRb7+lm+xMRFU25tZYUXFlkdYNAlUC6sivoh6GbvWFBo6aucs+eU0fqv7jTBvIqWcLpiCarLg1Iq
5MOCdy2WMLt+zrVj6JapyzK3ach5S/SdXGLwZD9H4qnEDE50SwRXgdQRcQVRa1lYZL1xWDkuqwFn
3ai47ynKUgg2pTjTgxIIDq4QuH0qNaMLawnpw72j4Y+x5/A+Vi1SPVSfl8dxY+Yx4Zpz1N/MoHgl
cSO9iPH12JtxGRA4zowk5hQccpkrQmhPlT3Wd0FhFskmXWYLVj27A/xl5qArSV0nUiN5Xwac99Aj
zcOJEit1jqtWGwu8WFYcrUXmRmLN0pN1e111qPYUMeLRyqoHw9j6tZrHHq45vjEHwjyXp0XymMqI
Vnq9eFeLXNfqI83j1j4qFX4RMUW+OI8Zq1OMDmYUELg5z1rGZe7SziOYnKMzHuRlMqPbKPDprycR
t0tJsbwe6c1scQYhHUyZL0H3byV/6GW+4y6znnaZ+ziyQAlARuTMaiw1OGJ6pHUsqHE9mxN0fgAA
GkkTL2Nb0DXvZVK0W8SddHmSrgwuWkYcx+4yeHLdKLxCOA0/nlsLLFPGPIk5QY9XGn6mPxEvnKJ8
BG3OPTbM4yw09Uy23Lrn9bFE6MflMvsSFAQgOOaRmO4btO/Jp0QB6Des10etq8vsKo+tkVQ+QeN6
P/jKJbLE0bXmoWUsCEQGr9Z0JCvapIc4gFZ5xU7MWE6x1LHoheTklG4bFTzoFR5osl5Rh8DaK52j
tis9B43NPONDS8u8D8ef+xYjfgNWnQT5s6rGNNsjmUhM8HRzUcn8gQLTJomkIM80nJotqnKK0LbJ
IlLgEbUj5WE6UmJjnMvVkj5ISkzqUsYiOqVDU1jiPUp5Cl0nicJHx9ELbV+wXIfbQcoMXghk6Ffy
wBnEsX/0QPF0QCb4muaq2ZGZfWaZzpyImLb0DWuPdaKP8oBKYy6307nwDrq5Bh9hjVzTLKMyZ74V
4RtSzitgsfhjuxTxFurWO9x2lPaOmTR3BIZySAUqwKI3LmeAbDkPaI1hXqNoDei6po5/U9VGpI7H
5QiB1IdRfsYSb4EPSC1iAukY3YsomiW03tzuZ7/hTGIt5xPfIigTx+xycGnmQ0zIPIzBSiLw6Qfd
fM5RsWY/wXo0H3tBCMsRQRbASZy6Af3oLMekGmAZMdYh1JGjNmxpZfXLgcpaDlcWO7C5z9mogThN
PqBJayrj4hSbK0cyJ0r5K2BCMomxCLvzTA9dH5FsTAMMtzzxbm5CR5FXzAhb5F3gZIujNN8g26CQ
8HkukJUux0N9OSrWo8tfClUtSyGTOg6SmC04VPIs8UxDaOzvdSfMSeAVQfKGMIdzqFmaPU0F1pvj
bszNuy7sIJm1uaQmU22JzVAw0MD0WZrUAOlyvuUAqoxduZx7QXhTLmIJ5TysTQFnY1kj4V65jlff
9o1uzqnGSXpvah5d/CGwwztjOVlzlMWsCosDmnvU8Nkc3yZi1DKs7HJGrxLt5BdbP8FsexShRbiO
IUO8p7spo1UviumC0jNMqRSyYcu60T1oBIk8qDDP5QrZdoyeAyYqi7+YUQBlF++aXhi3YKIIdR25
weQ8VtaegiKYImTkPUQjLe4hDJhDicy201PtyeB3rrOwYTKoRTLa+w4CPt5hd14KbJMbxccnzrdP
0OTZHGOTIKkOXU6E54psIXzUFYTHZw0QEswdHa9qONIVqzUA58TzhE26ipomgFzkAUrfwDdgfBBV
IeC5BsE0R1Xd8KHPCrIcXM/pr0dAfw6aq3XKY3NS+LW9xkkAeUBAiH+qPb+jhGZOlTOJf/MMUqp0
l3s6jOsTqoPshhpoeoDAZ66LOkUKY5EfcGPqrTn7XbPjysnbq9YonRfPaRCiIANuOmYcRzZK6pWG
4Gs9GlXOtDjFkQTRYjUQGLQRQaCvaq3EXhaa+jFIUetIS0e5G2YRYRnoeJvMWL9IRSE4rwe342jU
a1NNQDrarNrXuk+Qcxpp9+B034/SCZ/hFt8MjvWY9sj9M11Xu9qtHDyCU4XqtW03Tk/tGcd6S3xY
bx3qTolbokOALQG23MtGNCeNbNOrHhvTzqq9SYKhEgQsFWbv0bopHaqLZPQ2tWXkFx7mwMewJLkj
j3Ks2dpIpJTOUP29xxp4bJexdwrmk5drnPR8kJZNO77UadxSj8ObEh8mM7cIoW+y4y4l6QGNn9zN
ZOYAkOtkBzuKgI4b1xmEcxkhMtj6Q4xoSan0Op8GkxRjPAO0XZWeWEe5YzB4Lzov2miS8WY+4Aoh
lXk65xFpT90KKIvXzphO1daM4FJDnrZ1Vj3ERts/4swLLqcysE5AURAUHVROwjY4PCSur67ycPwQ
pt50FzZGf6chJWaEhL3LrzyqTTUVLSWu03zwqb3QjIY1A9OmqrGX6WKoPyaxRcoFgPvzIGesR+M8
Ufhlye4QLmZ4BAOsmGmjrfK2Ns5L3u9KjUoAVg1HhLKEcLhQ81gf1ORtplp49xSNSMj6oOTcqqup
20nfzS8kcNpnm8kSwtlEW/kUq9cpjnFgNEKc13o0nVil6tEXas0TQ+/2VgRm+hxr2XDujqnzsSIg
+zEM7PNAsxOK45nfwtxCbkj7q7d+AYYaK+19h7MKhHPbnSeDi7OkFPbGt+HnGIZGAGHhVo+KIm1t
QA3n/aLJRd07Nd0ONlxZriOlhxAwvezVS3Xce36Z9QepjfU6F43/hEAfcK8rtI+T1bjXSJdRH3q+
e+EMtN/Jg7Kuwehcm1ZokGErTOuAUfNOz5viuKafvCfC66Lq++nE5Uiw6fGjbCTKiQ9jFJSnWl9x
qw6SCLeUnIJN7rSILvO6Uucjp2x89po4b8OmRBxTNtcjM2N05khC8BQMDvZWVQBOwK9zMU1Dy98e
bTCCb72uThfwkEbM/ErEnbPBoVruAmaPF0gJ4ecpvdkzZKtOA7Os3tCiWmcZBQ/GOIGAFtC10wyr
IJgIgEoaw77TXYi/pu+E0RpDgrwy49C9inO7vqMqvdYDTbuoRjJ2DFylztE01Aba3Fh/pv1hILON
oSU1fRpeJiifHxKyPs+K0kM7kMQmUV4yvoGMxJPcAi6LeNnTvEvXrgRv0VNxbJ3ev3YkO4RLdDLr
uFE+Nvq8EgWRd1XTvN0y467W6A5nfK+KtL3lF+VDWnU15le7f+5IU0JoUhbYjFEiQ5UgAWlQ6Hdz
3W+ebLNq7v5/dfe+EgV+J/VDM0hz8bMQ8DKnlXCb/2/f9Ocv9I128CVvs2ZWIjIXzL6W/4m5dfdN
q3B5S4tu8c9eIXlqVNN+fP3XPzXhvqPZhzNv7vQlnCA+/wN0f92VhiU8+ob8iq8uyo8+9p9/ou91
lN+/zjfv+eljqsDV1U2lXn7gLfwrH/13L/P1R3feISKWtkH6wfJF7/TbK4D7TdjYVf6mV+DTX+Z3
9+P3f/wfXwGTeAfbdCxr7ovOX8hFv74CaEYtplmzxfLT19/zQri/B+v94Cn48YWAg2fojiDKBebe
/PW7W8F9ZwhbSt3+JNP9Gz0MGOC+iw//+Y/vvnOY0jjCsj79nbnjv70PmBXwDRLC4PL197wPvmNi
/S8XQs7TDWH+4ZLAdIR/FpZhs1j+LRfFT0vVLywJwgT7hU7cIs7lm3vAeydcT0rS5f+mH53x0S/u
B/Y7F0WqAb7yjxYB/vjMvlDKo5Bfvv6u28LvrQQ//xR4eAVMk87xfz7p18uB8c7STR3z/YwV5etv
eiG+m6P+9IUwzXc6fFxqo88Xgkv79YXQWTZtSifnJ7aFv7B3fCkyV6FKPi7lpXqtv3Kj/Ndv+K0U
+/4FPpdY8wR2rh6/+caZBvHppV+/gAj//c2muZSBX/3jb2Xh8ns+//jnD/j9r/7md/32qX77P/fq
tXqqXjAhLL/689ucB/f/+ue2en39x03z1Lx+U/x+2vn+827+9c9v3utXy8Gfvfjm6c/m6ZLV7ld/
w1nRpk/JUxY8/fZaX+VzsWr96uv/Fdjjl7/n/3aRFsjHj1UHkvv/Vz/FqUqLvMh/e6GvLhHLy6++
+H+FlPzi9flzePMvvvhfUHz86W/4owfyy4Hu+8f0t4PaH/3Yt2vQ/B0vyetT9e//AwAA//8=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226300</xdr:colOff>
      <xdr:row>2</xdr:row>
      <xdr:rowOff>28673</xdr:rowOff>
    </xdr:from>
    <xdr:to>
      <xdr:col>6</xdr:col>
      <xdr:colOff>359080</xdr:colOff>
      <xdr:row>10</xdr:row>
      <xdr:rowOff>112073</xdr:rowOff>
    </xdr:to>
    <xdr:sp macro="" textlink="">
      <xdr:nvSpPr>
        <xdr:cNvPr id="5" name="TextBox 7">
          <a:extLst>
            <a:ext uri="{FF2B5EF4-FFF2-40B4-BE49-F238E27FC236}">
              <a16:creationId xmlns:a16="http://schemas.microsoft.com/office/drawing/2014/main" id="{585DF582-7EBC-4C28-AC13-6FD51DCDE31C}"/>
            </a:ext>
          </a:extLst>
        </xdr:cNvPr>
        <xdr:cNvSpPr txBox="1"/>
      </xdr:nvSpPr>
      <xdr:spPr>
        <a:xfrm>
          <a:off x="2512300" y="744953"/>
          <a:ext cx="1512000" cy="1836000"/>
        </a:xfrm>
        <a:prstGeom prst="rect">
          <a:avLst/>
        </a:prstGeom>
        <a:noFill/>
        <a:ln w="9525" cmpd="sng">
          <a:solidFill>
            <a:srgbClr val="E8E8E8"/>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ZA" sz="1200" b="0" i="0" u="none" strike="noStrike" kern="0" cap="none" spc="0" normalizeH="0" baseline="0" noProof="0">
            <a:ln>
              <a:noFill/>
            </a:ln>
            <a:solidFill>
              <a:sysClr val="windowText" lastClr="000000"/>
            </a:solidFill>
            <a:effectLst/>
            <a:uLnTx/>
            <a:uFillTx/>
            <a:latin typeface="Aptos" panose="020B0004020202020204" pitchFamily="34" charset="0"/>
            <a:ea typeface="+mn-ea"/>
            <a:cs typeface="+mn-cs"/>
          </a:endParaRPr>
        </a:p>
      </xdr:txBody>
    </xdr:sp>
    <xdr:clientData/>
  </xdr:twoCellAnchor>
  <xdr:twoCellAnchor>
    <xdr:from>
      <xdr:col>7</xdr:col>
      <xdr:colOff>86624</xdr:colOff>
      <xdr:row>2</xdr:row>
      <xdr:rowOff>28673</xdr:rowOff>
    </xdr:from>
    <xdr:to>
      <xdr:col>8</xdr:col>
      <xdr:colOff>28904</xdr:colOff>
      <xdr:row>10</xdr:row>
      <xdr:rowOff>112073</xdr:rowOff>
    </xdr:to>
    <xdr:sp macro="" textlink="">
      <xdr:nvSpPr>
        <xdr:cNvPr id="6" name="TextBox 7">
          <a:extLst>
            <a:ext uri="{FF2B5EF4-FFF2-40B4-BE49-F238E27FC236}">
              <a16:creationId xmlns:a16="http://schemas.microsoft.com/office/drawing/2014/main" id="{EA23C5D7-5C0A-47F7-BF80-D0D693B9D91B}"/>
            </a:ext>
          </a:extLst>
        </xdr:cNvPr>
        <xdr:cNvSpPr txBox="1"/>
      </xdr:nvSpPr>
      <xdr:spPr>
        <a:xfrm>
          <a:off x="4628144" y="744953"/>
          <a:ext cx="1512000" cy="1836000"/>
        </a:xfrm>
        <a:prstGeom prst="rect">
          <a:avLst/>
        </a:prstGeom>
        <a:noFill/>
        <a:ln w="9525" cmpd="sng">
          <a:solidFill>
            <a:srgbClr val="E8E8E8"/>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ZA" sz="1200" b="0" i="0" u="none" strike="noStrike" kern="0" cap="none" spc="0" normalizeH="0" baseline="0" noProof="0">
            <a:ln>
              <a:noFill/>
            </a:ln>
            <a:solidFill>
              <a:sysClr val="windowText" lastClr="000000"/>
            </a:solidFill>
            <a:effectLst/>
            <a:uLnTx/>
            <a:uFillTx/>
            <a:latin typeface="Aptos" panose="020B0004020202020204" pitchFamily="34" charset="0"/>
            <a:ea typeface="+mn-ea"/>
            <a:cs typeface="+mn-cs"/>
          </a:endParaRPr>
        </a:p>
      </xdr:txBody>
    </xdr:sp>
    <xdr:clientData/>
  </xdr:twoCellAnchor>
  <xdr:twoCellAnchor>
    <xdr:from>
      <xdr:col>4</xdr:col>
      <xdr:colOff>377163</xdr:colOff>
      <xdr:row>2</xdr:row>
      <xdr:rowOff>90500</xdr:rowOff>
    </xdr:from>
    <xdr:to>
      <xdr:col>6</xdr:col>
      <xdr:colOff>170804</xdr:colOff>
      <xdr:row>5</xdr:row>
      <xdr:rowOff>6966</xdr:rowOff>
    </xdr:to>
    <xdr:sp macro="" textlink="">
      <xdr:nvSpPr>
        <xdr:cNvPr id="28" name="TextBox 27">
          <a:extLst>
            <a:ext uri="{FF2B5EF4-FFF2-40B4-BE49-F238E27FC236}">
              <a16:creationId xmlns:a16="http://schemas.microsoft.com/office/drawing/2014/main" id="{8575F436-4459-5B55-4018-A81F2DA03070}"/>
            </a:ext>
          </a:extLst>
        </xdr:cNvPr>
        <xdr:cNvSpPr txBox="1"/>
      </xdr:nvSpPr>
      <xdr:spPr>
        <a:xfrm>
          <a:off x="2663163" y="806780"/>
          <a:ext cx="1279541" cy="6098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A" sz="1200" b="1">
              <a:latin typeface="Aptos" panose="020B0004020202020204" pitchFamily="34" charset="0"/>
            </a:rPr>
            <a:t>Average Satisfaction</a:t>
          </a:r>
        </a:p>
      </xdr:txBody>
    </xdr:sp>
    <xdr:clientData/>
  </xdr:twoCellAnchor>
  <xdr:twoCellAnchor>
    <xdr:from>
      <xdr:col>0</xdr:col>
      <xdr:colOff>529531</xdr:colOff>
      <xdr:row>8</xdr:row>
      <xdr:rowOff>145868</xdr:rowOff>
    </xdr:from>
    <xdr:to>
      <xdr:col>3</xdr:col>
      <xdr:colOff>65191</xdr:colOff>
      <xdr:row>11</xdr:row>
      <xdr:rowOff>28410</xdr:rowOff>
    </xdr:to>
    <xdr:sp macro="" textlink="">
      <xdr:nvSpPr>
        <xdr:cNvPr id="22" name="TextBox 20">
          <a:extLst>
            <a:ext uri="{FF2B5EF4-FFF2-40B4-BE49-F238E27FC236}">
              <a16:creationId xmlns:a16="http://schemas.microsoft.com/office/drawing/2014/main" id="{CC5859EB-E9E1-479A-8495-126330EB0381}"/>
            </a:ext>
          </a:extLst>
        </xdr:cNvPr>
        <xdr:cNvSpPr txBox="1"/>
      </xdr:nvSpPr>
      <xdr:spPr>
        <a:xfrm>
          <a:off x="529531" y="2260150"/>
          <a:ext cx="1220646" cy="42989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ZA" sz="1000">
              <a:solidFill>
                <a:schemeClr val="bg2">
                  <a:lumMod val="50000"/>
                </a:schemeClr>
              </a:solidFill>
              <a:latin typeface="Aptos" panose="020B0004020202020204" pitchFamily="34" charset="0"/>
            </a:rPr>
            <a:t>Responses</a:t>
          </a:r>
        </a:p>
      </xdr:txBody>
    </xdr:sp>
    <xdr:clientData/>
  </xdr:twoCellAnchor>
  <xdr:twoCellAnchor>
    <xdr:from>
      <xdr:col>4</xdr:col>
      <xdr:colOff>174569</xdr:colOff>
      <xdr:row>8</xdr:row>
      <xdr:rowOff>134599</xdr:rowOff>
    </xdr:from>
    <xdr:to>
      <xdr:col>6</xdr:col>
      <xdr:colOff>373397</xdr:colOff>
      <xdr:row>10</xdr:row>
      <xdr:rowOff>161599</xdr:rowOff>
    </xdr:to>
    <xdr:sp macro="" textlink="">
      <xdr:nvSpPr>
        <xdr:cNvPr id="30" name="TextBox 29">
          <a:extLst>
            <a:ext uri="{FF2B5EF4-FFF2-40B4-BE49-F238E27FC236}">
              <a16:creationId xmlns:a16="http://schemas.microsoft.com/office/drawing/2014/main" id="{1022A219-98E4-7925-B35F-0B7C40FEB5A3}"/>
            </a:ext>
          </a:extLst>
        </xdr:cNvPr>
        <xdr:cNvSpPr txBox="1"/>
      </xdr:nvSpPr>
      <xdr:spPr>
        <a:xfrm>
          <a:off x="2460569" y="2237719"/>
          <a:ext cx="1684728" cy="3927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ZA" sz="1000">
              <a:solidFill>
                <a:schemeClr val="bg2">
                  <a:lumMod val="50000"/>
                </a:schemeClr>
              </a:solidFill>
              <a:latin typeface="Aptos" panose="020B0004020202020204" pitchFamily="34" charset="0"/>
            </a:rPr>
            <a:t>Overall</a:t>
          </a:r>
        </a:p>
      </xdr:txBody>
    </xdr:sp>
    <xdr:clientData/>
  </xdr:twoCellAnchor>
  <xdr:twoCellAnchor>
    <xdr:from>
      <xdr:col>9</xdr:col>
      <xdr:colOff>38100</xdr:colOff>
      <xdr:row>2</xdr:row>
      <xdr:rowOff>81277</xdr:rowOff>
    </xdr:from>
    <xdr:to>
      <xdr:col>11</xdr:col>
      <xdr:colOff>342900</xdr:colOff>
      <xdr:row>5</xdr:row>
      <xdr:rowOff>70390</xdr:rowOff>
    </xdr:to>
    <xdr:sp macro="" textlink="">
      <xdr:nvSpPr>
        <xdr:cNvPr id="36" name="TextBox 35">
          <a:extLst>
            <a:ext uri="{FF2B5EF4-FFF2-40B4-BE49-F238E27FC236}">
              <a16:creationId xmlns:a16="http://schemas.microsoft.com/office/drawing/2014/main" id="{027F5084-CB86-FE41-3F63-F44DAD251263}"/>
            </a:ext>
          </a:extLst>
        </xdr:cNvPr>
        <xdr:cNvSpPr txBox="1"/>
      </xdr:nvSpPr>
      <xdr:spPr>
        <a:xfrm>
          <a:off x="7589520" y="797557"/>
          <a:ext cx="1485900" cy="68253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A" sz="1200" b="1" baseline="0">
              <a:latin typeface="Aptos" panose="020B0004020202020204" pitchFamily="34" charset="0"/>
            </a:rPr>
            <a:t> Positive Recommendation</a:t>
          </a:r>
          <a:r>
            <a:rPr lang="en-ZA" sz="1200" b="1">
              <a:latin typeface="Aptos" panose="020B0004020202020204" pitchFamily="34" charset="0"/>
            </a:rPr>
            <a:t> Rate</a:t>
          </a:r>
        </a:p>
      </xdr:txBody>
    </xdr:sp>
    <xdr:clientData/>
  </xdr:twoCellAnchor>
  <xdr:twoCellAnchor>
    <xdr:from>
      <xdr:col>9</xdr:col>
      <xdr:colOff>111854</xdr:colOff>
      <xdr:row>8</xdr:row>
      <xdr:rowOff>163322</xdr:rowOff>
    </xdr:from>
    <xdr:to>
      <xdr:col>11</xdr:col>
      <xdr:colOff>340095</xdr:colOff>
      <xdr:row>11</xdr:row>
      <xdr:rowOff>72992</xdr:rowOff>
    </xdr:to>
    <xdr:sp macro="" textlink="">
      <xdr:nvSpPr>
        <xdr:cNvPr id="38" name="TextBox 37">
          <a:extLst>
            <a:ext uri="{FF2B5EF4-FFF2-40B4-BE49-F238E27FC236}">
              <a16:creationId xmlns:a16="http://schemas.microsoft.com/office/drawing/2014/main" id="{0A724F31-5EB7-8120-ACD7-4823AB73CC45}"/>
            </a:ext>
          </a:extLst>
        </xdr:cNvPr>
        <xdr:cNvSpPr txBox="1"/>
      </xdr:nvSpPr>
      <xdr:spPr>
        <a:xfrm>
          <a:off x="6832694" y="2266442"/>
          <a:ext cx="1416961" cy="45831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ZA" sz="1100" b="0" i="0" u="none" strike="noStrike" kern="0" cap="none" spc="0" normalizeH="0" baseline="0" noProof="0">
              <a:ln>
                <a:noFill/>
              </a:ln>
              <a:solidFill>
                <a:srgbClr val="E8E8E8">
                  <a:lumMod val="50000"/>
                </a:srgbClr>
              </a:solidFill>
              <a:effectLst/>
              <a:uLnTx/>
              <a:uFillTx/>
              <a:latin typeface="+mn-lt"/>
              <a:ea typeface="+mn-ea"/>
              <a:cs typeface="+mn-cs"/>
            </a:rPr>
            <a:t>Customers</a:t>
          </a:r>
        </a:p>
        <a:p>
          <a:endParaRPr lang="en-ZA" sz="1100"/>
        </a:p>
      </xdr:txBody>
    </xdr:sp>
    <xdr:clientData/>
  </xdr:twoCellAnchor>
  <xdr:twoCellAnchor>
    <xdr:from>
      <xdr:col>7</xdr:col>
      <xdr:colOff>365761</xdr:colOff>
      <xdr:row>2</xdr:row>
      <xdr:rowOff>19991</xdr:rowOff>
    </xdr:from>
    <xdr:to>
      <xdr:col>7</xdr:col>
      <xdr:colOff>1196341</xdr:colOff>
      <xdr:row>5</xdr:row>
      <xdr:rowOff>56547</xdr:rowOff>
    </xdr:to>
    <xdr:sp macro="" textlink="">
      <xdr:nvSpPr>
        <xdr:cNvPr id="44" name="TextBox 43">
          <a:extLst>
            <a:ext uri="{FF2B5EF4-FFF2-40B4-BE49-F238E27FC236}">
              <a16:creationId xmlns:a16="http://schemas.microsoft.com/office/drawing/2014/main" id="{F63CCD38-BC00-9B11-529D-843E9E2B15E2}"/>
            </a:ext>
          </a:extLst>
        </xdr:cNvPr>
        <xdr:cNvSpPr txBox="1"/>
      </xdr:nvSpPr>
      <xdr:spPr>
        <a:xfrm>
          <a:off x="4907281" y="736271"/>
          <a:ext cx="830580" cy="72997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ZA" sz="1200" b="1" i="0" u="none" strike="noStrike" kern="0" cap="none" spc="0" normalizeH="0" baseline="0" noProof="0">
              <a:ln>
                <a:noFill/>
              </a:ln>
              <a:solidFill>
                <a:prstClr val="black"/>
              </a:solidFill>
              <a:effectLst/>
              <a:uLnTx/>
              <a:uFillTx/>
              <a:latin typeface="Aptos" panose="020B0004020202020204" pitchFamily="34" charset="0"/>
              <a:ea typeface="+mn-ea"/>
              <a:cs typeface="+mn-cs"/>
            </a:rPr>
            <a:t>Average </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ZA" sz="1200" b="1" i="0" u="none" strike="noStrike" kern="0" cap="none" spc="0" normalizeH="0" baseline="0" noProof="0">
              <a:ln>
                <a:noFill/>
              </a:ln>
              <a:solidFill>
                <a:prstClr val="black"/>
              </a:solidFill>
              <a:effectLst/>
              <a:uLnTx/>
              <a:uFillTx/>
              <a:latin typeface="Aptos" panose="020B0004020202020204" pitchFamily="34" charset="0"/>
              <a:ea typeface="+mn-ea"/>
              <a:cs typeface="+mn-cs"/>
            </a:rPr>
            <a:t>Revenue</a:t>
          </a:r>
        </a:p>
        <a:p>
          <a:pPr algn="ctr"/>
          <a:endParaRPr lang="en-ZA" sz="1100"/>
        </a:p>
      </xdr:txBody>
    </xdr:sp>
    <xdr:clientData/>
  </xdr:twoCellAnchor>
  <xdr:twoCellAnchor>
    <xdr:from>
      <xdr:col>0</xdr:col>
      <xdr:colOff>117397</xdr:colOff>
      <xdr:row>27</xdr:row>
      <xdr:rowOff>366</xdr:rowOff>
    </xdr:from>
    <xdr:to>
      <xdr:col>7</xdr:col>
      <xdr:colOff>300182</xdr:colOff>
      <xdr:row>45</xdr:row>
      <xdr:rowOff>80818</xdr:rowOff>
    </xdr:to>
    <xdr:graphicFrame macro="">
      <xdr:nvGraphicFramePr>
        <xdr:cNvPr id="74" name="ch_Top10ProductsbyAveSatisfaction">
          <a:extLst>
            <a:ext uri="{FF2B5EF4-FFF2-40B4-BE49-F238E27FC236}">
              <a16:creationId xmlns:a16="http://schemas.microsoft.com/office/drawing/2014/main" id="{373527D4-2DBA-44DA-8DA7-AA1F05190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309010</xdr:colOff>
      <xdr:row>8</xdr:row>
      <xdr:rowOff>92052</xdr:rowOff>
    </xdr:from>
    <xdr:to>
      <xdr:col>7</xdr:col>
      <xdr:colOff>1341667</xdr:colOff>
      <xdr:row>10</xdr:row>
      <xdr:rowOff>139324</xdr:rowOff>
    </xdr:to>
    <xdr:sp macro="" textlink="">
      <xdr:nvSpPr>
        <xdr:cNvPr id="46" name="TextBox 45">
          <a:extLst>
            <a:ext uri="{FF2B5EF4-FFF2-40B4-BE49-F238E27FC236}">
              <a16:creationId xmlns:a16="http://schemas.microsoft.com/office/drawing/2014/main" id="{A1AD8C65-2AEF-291C-029E-3F56671FC339}"/>
            </a:ext>
          </a:extLst>
        </xdr:cNvPr>
        <xdr:cNvSpPr txBox="1"/>
      </xdr:nvSpPr>
      <xdr:spPr>
        <a:xfrm>
          <a:off x="4850530" y="2195172"/>
          <a:ext cx="1032657" cy="4130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ZA" sz="1100" b="0" i="0" u="none" strike="noStrike" kern="0" cap="none" spc="0" normalizeH="0" baseline="0" noProof="0">
              <a:ln>
                <a:noFill/>
              </a:ln>
              <a:solidFill>
                <a:srgbClr val="E8E8E8">
                  <a:lumMod val="50000"/>
                </a:srgbClr>
              </a:solidFill>
              <a:effectLst/>
              <a:uLnTx/>
              <a:uFillTx/>
              <a:latin typeface="+mn-lt"/>
              <a:ea typeface="+mn-ea"/>
              <a:cs typeface="+mn-cs"/>
            </a:rPr>
            <a:t>Average Sales</a:t>
          </a:r>
        </a:p>
        <a:p>
          <a:endParaRPr lang="en-ZA" sz="1100"/>
        </a:p>
      </xdr:txBody>
    </xdr:sp>
    <xdr:clientData/>
  </xdr:twoCellAnchor>
  <xdr:twoCellAnchor>
    <xdr:from>
      <xdr:col>7</xdr:col>
      <xdr:colOff>471549</xdr:colOff>
      <xdr:row>26</xdr:row>
      <xdr:rowOff>161636</xdr:rowOff>
    </xdr:from>
    <xdr:to>
      <xdr:col>12</xdr:col>
      <xdr:colOff>311727</xdr:colOff>
      <xdr:row>46</xdr:row>
      <xdr:rowOff>0</xdr:rowOff>
    </xdr:to>
    <xdr:graphicFrame macro="">
      <xdr:nvGraphicFramePr>
        <xdr:cNvPr id="81" name="ch_Bottom10ProductsbyAveSatisfaction">
          <a:extLst>
            <a:ext uri="{FF2B5EF4-FFF2-40B4-BE49-F238E27FC236}">
              <a16:creationId xmlns:a16="http://schemas.microsoft.com/office/drawing/2014/main" id="{BFD7BD7E-6EBF-42B1-88B9-DC32BC824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46</xdr:row>
      <xdr:rowOff>34636</xdr:rowOff>
    </xdr:from>
    <xdr:to>
      <xdr:col>6</xdr:col>
      <xdr:colOff>752075</xdr:colOff>
      <xdr:row>62</xdr:row>
      <xdr:rowOff>82754</xdr:rowOff>
    </xdr:to>
    <xdr:graphicFrame macro="">
      <xdr:nvGraphicFramePr>
        <xdr:cNvPr id="84" name="ch_Top10ProductsbyTotalRevenue">
          <a:extLst>
            <a:ext uri="{FF2B5EF4-FFF2-40B4-BE49-F238E27FC236}">
              <a16:creationId xmlns:a16="http://schemas.microsoft.com/office/drawing/2014/main" id="{F93DE7F9-A785-4783-9DFB-8D6B2B00E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396442</xdr:colOff>
      <xdr:row>45</xdr:row>
      <xdr:rowOff>97225</xdr:rowOff>
    </xdr:from>
    <xdr:to>
      <xdr:col>11</xdr:col>
      <xdr:colOff>1444800</xdr:colOff>
      <xdr:row>63</xdr:row>
      <xdr:rowOff>9268</xdr:rowOff>
    </xdr:to>
    <xdr:graphicFrame macro="">
      <xdr:nvGraphicFramePr>
        <xdr:cNvPr id="86" name="ch_Bottom10ProductsbyTotalRevenue">
          <a:extLst>
            <a:ext uri="{FF2B5EF4-FFF2-40B4-BE49-F238E27FC236}">
              <a16:creationId xmlns:a16="http://schemas.microsoft.com/office/drawing/2014/main" id="{D34CD125-666D-4808-9AD7-FA4C33310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123590</xdr:colOff>
      <xdr:row>62</xdr:row>
      <xdr:rowOff>94527</xdr:rowOff>
    </xdr:from>
    <xdr:to>
      <xdr:col>7</xdr:col>
      <xdr:colOff>836</xdr:colOff>
      <xdr:row>81</xdr:row>
      <xdr:rowOff>146513</xdr:rowOff>
    </xdr:to>
    <xdr:graphicFrame macro="">
      <xdr:nvGraphicFramePr>
        <xdr:cNvPr id="88" name="ch_RevbyDep">
          <a:extLst>
            <a:ext uri="{FF2B5EF4-FFF2-40B4-BE49-F238E27FC236}">
              <a16:creationId xmlns:a16="http://schemas.microsoft.com/office/drawing/2014/main" id="{2D8D51D2-4CB8-4CD8-8C74-83BE0E048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365643</xdr:colOff>
      <xdr:row>13</xdr:row>
      <xdr:rowOff>152222</xdr:rowOff>
    </xdr:from>
    <xdr:to>
      <xdr:col>11</xdr:col>
      <xdr:colOff>740597</xdr:colOff>
      <xdr:row>19</xdr:row>
      <xdr:rowOff>121741</xdr:rowOff>
    </xdr:to>
    <mc:AlternateContent xmlns:mc="http://schemas.openxmlformats.org/markup-compatibility/2006" xmlns:a14="http://schemas.microsoft.com/office/drawing/2010/main">
      <mc:Choice Requires="a14">
        <xdr:graphicFrame macro="">
          <xdr:nvGraphicFramePr>
            <xdr:cNvPr id="3" name="Province">
              <a:extLst>
                <a:ext uri="{FF2B5EF4-FFF2-40B4-BE49-F238E27FC236}">
                  <a16:creationId xmlns:a16="http://schemas.microsoft.com/office/drawing/2014/main" id="{8476BE04-81F4-4F24-8203-3626E6EDE46D}"/>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957196" y="3160117"/>
              <a:ext cx="7704190" cy="105236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377073</xdr:colOff>
      <xdr:row>21</xdr:row>
      <xdr:rowOff>56379</xdr:rowOff>
    </xdr:from>
    <xdr:to>
      <xdr:col>11</xdr:col>
      <xdr:colOff>729167</xdr:colOff>
      <xdr:row>26</xdr:row>
      <xdr:rowOff>168303</xdr:rowOff>
    </xdr:to>
    <mc:AlternateContent xmlns:mc="http://schemas.openxmlformats.org/markup-compatibility/2006" xmlns:a14="http://schemas.microsoft.com/office/drawing/2010/main">
      <mc:Choice Requires="a14">
        <xdr:graphicFrame macro="">
          <xdr:nvGraphicFramePr>
            <xdr:cNvPr id="8" name="Department 1">
              <a:extLst>
                <a:ext uri="{FF2B5EF4-FFF2-40B4-BE49-F238E27FC236}">
                  <a16:creationId xmlns:a16="http://schemas.microsoft.com/office/drawing/2014/main" id="{EDBD8AFE-A3D2-44D3-85FB-D21A0CDADE3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68626" y="4508063"/>
              <a:ext cx="7681330" cy="101429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120756</xdr:colOff>
      <xdr:row>11</xdr:row>
      <xdr:rowOff>114623</xdr:rowOff>
    </xdr:from>
    <xdr:to>
      <xdr:col>7</xdr:col>
      <xdr:colOff>1262574</xdr:colOff>
      <xdr:row>14</xdr:row>
      <xdr:rowOff>49013</xdr:rowOff>
    </xdr:to>
    <xdr:sp macro="" textlink="">
      <xdr:nvSpPr>
        <xdr:cNvPr id="9" name="TextBox 8">
          <a:extLst>
            <a:ext uri="{FF2B5EF4-FFF2-40B4-BE49-F238E27FC236}">
              <a16:creationId xmlns:a16="http://schemas.microsoft.com/office/drawing/2014/main" id="{D220D759-A2D6-419A-83DF-FECD5AE69891}"/>
            </a:ext>
          </a:extLst>
        </xdr:cNvPr>
        <xdr:cNvSpPr txBox="1"/>
      </xdr:nvSpPr>
      <xdr:spPr>
        <a:xfrm>
          <a:off x="3778356" y="2760841"/>
          <a:ext cx="2014654" cy="47471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A" sz="1200" b="1" u="sng">
              <a:latin typeface="Aptos" panose="020B0004020202020204" pitchFamily="34" charset="0"/>
            </a:rPr>
            <a:t>Province</a:t>
          </a:r>
        </a:p>
      </xdr:txBody>
    </xdr:sp>
    <xdr:clientData/>
  </xdr:twoCellAnchor>
  <xdr:twoCellAnchor>
    <xdr:from>
      <xdr:col>6</xdr:col>
      <xdr:colOff>151808</xdr:colOff>
      <xdr:row>19</xdr:row>
      <xdr:rowOff>42070</xdr:rowOff>
    </xdr:from>
    <xdr:to>
      <xdr:col>7</xdr:col>
      <xdr:colOff>1231522</xdr:colOff>
      <xdr:row>21</xdr:row>
      <xdr:rowOff>158911</xdr:rowOff>
    </xdr:to>
    <xdr:sp macro="" textlink="">
      <xdr:nvSpPr>
        <xdr:cNvPr id="10" name="TextBox 9">
          <a:extLst>
            <a:ext uri="{FF2B5EF4-FFF2-40B4-BE49-F238E27FC236}">
              <a16:creationId xmlns:a16="http://schemas.microsoft.com/office/drawing/2014/main" id="{2E8A212F-B7CD-4347-AB77-C0CDD1B54157}"/>
            </a:ext>
          </a:extLst>
        </xdr:cNvPr>
        <xdr:cNvSpPr txBox="1"/>
      </xdr:nvSpPr>
      <xdr:spPr>
        <a:xfrm>
          <a:off x="3809408" y="4129161"/>
          <a:ext cx="1952550" cy="47705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A" sz="1200" b="1" u="sng">
              <a:latin typeface="Aptos" panose="020B0004020202020204" pitchFamily="34" charset="0"/>
            </a:rPr>
            <a:t>Department</a:t>
          </a:r>
        </a:p>
      </xdr:txBody>
    </xdr:sp>
    <xdr:clientData/>
  </xdr:twoCellAnchor>
  <xdr:twoCellAnchor>
    <xdr:from>
      <xdr:col>0</xdr:col>
      <xdr:colOff>540263</xdr:colOff>
      <xdr:row>2</xdr:row>
      <xdr:rowOff>3893</xdr:rowOff>
    </xdr:from>
    <xdr:to>
      <xdr:col>3</xdr:col>
      <xdr:colOff>75923</xdr:colOff>
      <xdr:row>3</xdr:row>
      <xdr:rowOff>157965</xdr:rowOff>
    </xdr:to>
    <xdr:sp macro="" textlink="">
      <xdr:nvSpPr>
        <xdr:cNvPr id="18" name="TextBox 15">
          <a:extLst>
            <a:ext uri="{FF2B5EF4-FFF2-40B4-BE49-F238E27FC236}">
              <a16:creationId xmlns:a16="http://schemas.microsoft.com/office/drawing/2014/main" id="{EE09C26A-48A1-4655-8AAB-E7377F0CC5AC}"/>
            </a:ext>
          </a:extLst>
        </xdr:cNvPr>
        <xdr:cNvSpPr txBox="1"/>
      </xdr:nvSpPr>
      <xdr:spPr>
        <a:xfrm>
          <a:off x="540263" y="722963"/>
          <a:ext cx="1220646" cy="48677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A" sz="1200" b="1">
              <a:latin typeface="Aptos" panose="020B0004020202020204" pitchFamily="34" charset="0"/>
            </a:rPr>
            <a:t>Total Respondents</a:t>
          </a:r>
        </a:p>
      </xdr:txBody>
    </xdr:sp>
    <xdr:clientData/>
  </xdr:twoCellAnchor>
  <xdr:twoCellAnchor>
    <xdr:from>
      <xdr:col>0</xdr:col>
      <xdr:colOff>396456</xdr:colOff>
      <xdr:row>2</xdr:row>
      <xdr:rowOff>28673</xdr:rowOff>
    </xdr:from>
    <xdr:to>
      <xdr:col>3</xdr:col>
      <xdr:colOff>232056</xdr:colOff>
      <xdr:row>10</xdr:row>
      <xdr:rowOff>112073</xdr:rowOff>
    </xdr:to>
    <xdr:sp macro="" textlink="">
      <xdr:nvSpPr>
        <xdr:cNvPr id="2" name="TextBox 7">
          <a:extLst>
            <a:ext uri="{FF2B5EF4-FFF2-40B4-BE49-F238E27FC236}">
              <a16:creationId xmlns:a16="http://schemas.microsoft.com/office/drawing/2014/main" id="{B16D4146-20F3-4994-8900-22C1591FAB09}"/>
            </a:ext>
          </a:extLst>
        </xdr:cNvPr>
        <xdr:cNvSpPr txBox="1"/>
      </xdr:nvSpPr>
      <xdr:spPr>
        <a:xfrm>
          <a:off x="396456" y="744953"/>
          <a:ext cx="1512000" cy="1836000"/>
        </a:xfrm>
        <a:prstGeom prst="rect">
          <a:avLst/>
        </a:prstGeom>
        <a:noFill/>
        <a:ln w="9525" cmpd="sng">
          <a:solidFill>
            <a:srgbClr val="E8E8E8"/>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ZA" sz="1200" b="0" i="0" u="none" strike="noStrike" kern="0" cap="none" spc="0" normalizeH="0" baseline="0" noProof="0">
            <a:ln>
              <a:noFill/>
            </a:ln>
            <a:solidFill>
              <a:sysClr val="windowText" lastClr="000000"/>
            </a:solidFill>
            <a:effectLst/>
            <a:uLnTx/>
            <a:uFillTx/>
            <a:latin typeface="Aptos" panose="020B0004020202020204" pitchFamily="34" charset="0"/>
            <a:ea typeface="+mn-ea"/>
            <a:cs typeface="+mn-cs"/>
          </a:endParaRPr>
        </a:p>
      </xdr:txBody>
    </xdr:sp>
    <xdr:clientData/>
  </xdr:twoCellAnchor>
  <xdr:twoCellAnchor>
    <xdr:from>
      <xdr:col>0</xdr:col>
      <xdr:colOff>136943</xdr:colOff>
      <xdr:row>81</xdr:row>
      <xdr:rowOff>43715</xdr:rowOff>
    </xdr:from>
    <xdr:to>
      <xdr:col>5</xdr:col>
      <xdr:colOff>86410</xdr:colOff>
      <xdr:row>82</xdr:row>
      <xdr:rowOff>112294</xdr:rowOff>
    </xdr:to>
    <xdr:sp macro="" textlink="">
      <xdr:nvSpPr>
        <xdr:cNvPr id="7" name="TextBox 6">
          <a:extLst>
            <a:ext uri="{FF2B5EF4-FFF2-40B4-BE49-F238E27FC236}">
              <a16:creationId xmlns:a16="http://schemas.microsoft.com/office/drawing/2014/main" id="{4E4C63BE-E40C-438C-324E-5166F71ECC0E}"/>
            </a:ext>
          </a:extLst>
        </xdr:cNvPr>
        <xdr:cNvSpPr txBox="1"/>
      </xdr:nvSpPr>
      <xdr:spPr>
        <a:xfrm>
          <a:off x="136943" y="15323820"/>
          <a:ext cx="2837046" cy="249053"/>
        </a:xfrm>
        <a:prstGeom prst="rect">
          <a:avLst/>
        </a:prstGeom>
        <a:no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a:solidFill>
                <a:schemeClr val="tx1"/>
              </a:solidFill>
            </a:rPr>
            <a:t>Electronics accounts</a:t>
          </a:r>
          <a:r>
            <a:rPr lang="en-ZA" sz="1100" b="1" baseline="0">
              <a:solidFill>
                <a:schemeClr val="tx1"/>
              </a:solidFill>
            </a:rPr>
            <a:t> for </a:t>
          </a:r>
          <a:r>
            <a:rPr lang="en-ZA" sz="1100" b="1" baseline="0">
              <a:solidFill>
                <a:sysClr val="windowText" lastClr="000000"/>
              </a:solidFill>
            </a:rPr>
            <a:t>59.13</a:t>
          </a:r>
          <a:r>
            <a:rPr lang="en-ZA" sz="1100" b="1" baseline="0">
              <a:solidFill>
                <a:schemeClr val="tx1"/>
              </a:solidFill>
            </a:rPr>
            <a:t>% of revenue</a:t>
          </a:r>
          <a:endParaRPr lang="en-ZA" sz="1100" b="1">
            <a:solidFill>
              <a:schemeClr val="tx1"/>
            </a:solidFill>
          </a:endParaRPr>
        </a:p>
      </xdr:txBody>
    </xdr:sp>
    <xdr:clientData/>
  </xdr:twoCellAnchor>
  <xdr:twoCellAnchor>
    <xdr:from>
      <xdr:col>9</xdr:col>
      <xdr:colOff>23148</xdr:colOff>
      <xdr:row>2</xdr:row>
      <xdr:rowOff>28673</xdr:rowOff>
    </xdr:from>
    <xdr:to>
      <xdr:col>11</xdr:col>
      <xdr:colOff>346428</xdr:colOff>
      <xdr:row>10</xdr:row>
      <xdr:rowOff>112073</xdr:rowOff>
    </xdr:to>
    <xdr:sp macro="" textlink="">
      <xdr:nvSpPr>
        <xdr:cNvPr id="25" name="TextBox 7">
          <a:extLst>
            <a:ext uri="{FF2B5EF4-FFF2-40B4-BE49-F238E27FC236}">
              <a16:creationId xmlns:a16="http://schemas.microsoft.com/office/drawing/2014/main" id="{F1E95806-49A0-8EF4-77DF-6AF52D010F6B}"/>
            </a:ext>
          </a:extLst>
        </xdr:cNvPr>
        <xdr:cNvSpPr txBox="1"/>
      </xdr:nvSpPr>
      <xdr:spPr>
        <a:xfrm>
          <a:off x="6743988" y="744953"/>
          <a:ext cx="1512000" cy="1836000"/>
        </a:xfrm>
        <a:prstGeom prst="rect">
          <a:avLst/>
        </a:prstGeom>
        <a:noFill/>
        <a:ln w="9525" cmpd="sng">
          <a:solidFill>
            <a:srgbClr val="E8E8E8"/>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ZA" sz="1200" b="0" i="0" u="none" strike="noStrike" kern="0" cap="none" spc="0" normalizeH="0" baseline="0" noProof="0">
            <a:ln>
              <a:noFill/>
            </a:ln>
            <a:solidFill>
              <a:sysClr val="windowText" lastClr="000000"/>
            </a:solidFill>
            <a:effectLst/>
            <a:uLnTx/>
            <a:uFillTx/>
            <a:latin typeface="Aptos" panose="020B0004020202020204" pitchFamily="34" charset="0"/>
            <a:ea typeface="+mn-ea"/>
            <a:cs typeface="+mn-cs"/>
          </a:endParaRPr>
        </a:p>
      </xdr:txBody>
    </xdr:sp>
    <xdr:clientData/>
  </xdr:twoCellAnchor>
  <xdr:twoCellAnchor>
    <xdr:from>
      <xdr:col>7</xdr:col>
      <xdr:colOff>418535</xdr:colOff>
      <xdr:row>62</xdr:row>
      <xdr:rowOff>177235</xdr:rowOff>
    </xdr:from>
    <xdr:to>
      <xdr:col>12</xdr:col>
      <xdr:colOff>42050</xdr:colOff>
      <xdr:row>82</xdr:row>
      <xdr:rowOff>16651</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01E055F0-15D1-4272-9315-C4E656FCC2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960055" y="12155875"/>
              <a:ext cx="4576515" cy="3497016"/>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246846</xdr:colOff>
      <xdr:row>1</xdr:row>
      <xdr:rowOff>8573</xdr:rowOff>
    </xdr:from>
    <xdr:to>
      <xdr:col>2</xdr:col>
      <xdr:colOff>412243</xdr:colOff>
      <xdr:row>9</xdr:row>
      <xdr:rowOff>174629</xdr:rowOff>
    </xdr:to>
    <xdr:sp macro="" textlink="">
      <xdr:nvSpPr>
        <xdr:cNvPr id="59" name="TextBox 7">
          <a:extLst>
            <a:ext uri="{FF2B5EF4-FFF2-40B4-BE49-F238E27FC236}">
              <a16:creationId xmlns:a16="http://schemas.microsoft.com/office/drawing/2014/main" id="{45B6A9AD-3F14-4321-901A-7B5AE71EDF57}"/>
            </a:ext>
          </a:extLst>
        </xdr:cNvPr>
        <xdr:cNvSpPr txBox="1"/>
      </xdr:nvSpPr>
      <xdr:spPr>
        <a:xfrm>
          <a:off x="246846" y="341277"/>
          <a:ext cx="2419200" cy="1711521"/>
        </a:xfrm>
        <a:prstGeom prst="rect">
          <a:avLst/>
        </a:prstGeom>
        <a:noFill/>
        <a:ln w="9525" cmpd="sng">
          <a:solidFill>
            <a:srgbClr val="E8E8E8"/>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ZA" sz="1200" b="0" i="0" u="none" strike="noStrike" kern="0" cap="none" spc="0" normalizeH="0" baseline="0" noProof="0">
            <a:ln>
              <a:noFill/>
            </a:ln>
            <a:solidFill>
              <a:sysClr val="windowText" lastClr="000000"/>
            </a:solidFill>
            <a:effectLst/>
            <a:uLnTx/>
            <a:uFillTx/>
            <a:latin typeface="Aptos" panose="020B0004020202020204" pitchFamily="34" charset="0"/>
            <a:ea typeface="+mn-ea"/>
            <a:cs typeface="+mn-cs"/>
          </a:endParaRPr>
        </a:p>
      </xdr:txBody>
    </xdr:sp>
    <xdr:clientData/>
  </xdr:twoCellAnchor>
  <xdr:twoCellAnchor>
    <xdr:from>
      <xdr:col>3</xdr:col>
      <xdr:colOff>275225</xdr:colOff>
      <xdr:row>1</xdr:row>
      <xdr:rowOff>8573</xdr:rowOff>
    </xdr:from>
    <xdr:to>
      <xdr:col>7</xdr:col>
      <xdr:colOff>247439</xdr:colOff>
      <xdr:row>9</xdr:row>
      <xdr:rowOff>174629</xdr:rowOff>
    </xdr:to>
    <xdr:sp macro="" textlink="">
      <xdr:nvSpPr>
        <xdr:cNvPr id="35" name="TextBox 7">
          <a:extLst>
            <a:ext uri="{FF2B5EF4-FFF2-40B4-BE49-F238E27FC236}">
              <a16:creationId xmlns:a16="http://schemas.microsoft.com/office/drawing/2014/main" id="{4305E73E-F523-11BD-3B29-CF63E88E9D81}"/>
            </a:ext>
          </a:extLst>
        </xdr:cNvPr>
        <xdr:cNvSpPr txBox="1"/>
      </xdr:nvSpPr>
      <xdr:spPr>
        <a:xfrm>
          <a:off x="3140774" y="341277"/>
          <a:ext cx="2419200" cy="1711521"/>
        </a:xfrm>
        <a:prstGeom prst="rect">
          <a:avLst/>
        </a:prstGeom>
        <a:noFill/>
        <a:ln w="9525" cmpd="sng">
          <a:solidFill>
            <a:srgbClr val="E8E8E8"/>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ZA" sz="1200" b="0" i="0" u="none" strike="noStrike" kern="0" cap="none" spc="0" normalizeH="0" baseline="0" noProof="0">
            <a:ln>
              <a:noFill/>
            </a:ln>
            <a:solidFill>
              <a:sysClr val="windowText" lastClr="000000"/>
            </a:solidFill>
            <a:effectLst/>
            <a:uLnTx/>
            <a:uFillTx/>
            <a:latin typeface="Aptos" panose="020B0004020202020204" pitchFamily="34" charset="0"/>
            <a:ea typeface="+mn-ea"/>
            <a:cs typeface="+mn-cs"/>
          </a:endParaRPr>
        </a:p>
      </xdr:txBody>
    </xdr:sp>
    <xdr:clientData/>
  </xdr:twoCellAnchor>
  <xdr:twoCellAnchor>
    <xdr:from>
      <xdr:col>0</xdr:col>
      <xdr:colOff>248897</xdr:colOff>
      <xdr:row>1</xdr:row>
      <xdr:rowOff>151426</xdr:rowOff>
    </xdr:from>
    <xdr:to>
      <xdr:col>2</xdr:col>
      <xdr:colOff>460537</xdr:colOff>
      <xdr:row>4</xdr:row>
      <xdr:rowOff>70518</xdr:rowOff>
    </xdr:to>
    <xdr:sp macro="" textlink="">
      <xdr:nvSpPr>
        <xdr:cNvPr id="5" name="TextBox 8">
          <a:extLst>
            <a:ext uri="{FF2B5EF4-FFF2-40B4-BE49-F238E27FC236}">
              <a16:creationId xmlns:a16="http://schemas.microsoft.com/office/drawing/2014/main" id="{A2A3D0A4-71AE-846B-F998-0394947C890A}"/>
            </a:ext>
            <a:ext uri="{147F2762-F138-4A5C-976F-8EAC2B608ADB}">
              <a16:predDERef xmlns:a16="http://schemas.microsoft.com/office/drawing/2014/main" pred="{4305E73E-F523-11BD-3B29-CF63E88E9D81}"/>
            </a:ext>
          </a:extLst>
        </xdr:cNvPr>
        <xdr:cNvSpPr txBox="1"/>
      </xdr:nvSpPr>
      <xdr:spPr>
        <a:xfrm>
          <a:off x="248897" y="475276"/>
          <a:ext cx="2402390" cy="46201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A" sz="1200" b="1">
              <a:latin typeface="Aptos" panose="020B0004020202020204" pitchFamily="34" charset="0"/>
            </a:rPr>
            <a:t>Total</a:t>
          </a:r>
          <a:r>
            <a:rPr lang="en-ZA" sz="1200" b="1" baseline="0">
              <a:latin typeface="Aptos" panose="020B0004020202020204" pitchFamily="34" charset="0"/>
            </a:rPr>
            <a:t> Revenue</a:t>
          </a:r>
          <a:endParaRPr lang="en-ZA" sz="1200" b="1">
            <a:latin typeface="Aptos" panose="020B0004020202020204" pitchFamily="34" charset="0"/>
          </a:endParaRPr>
        </a:p>
      </xdr:txBody>
    </xdr:sp>
    <xdr:clientData/>
  </xdr:twoCellAnchor>
  <xdr:twoCellAnchor>
    <xdr:from>
      <xdr:col>0</xdr:col>
      <xdr:colOff>189277</xdr:colOff>
      <xdr:row>7</xdr:row>
      <xdr:rowOff>123097</xdr:rowOff>
    </xdr:from>
    <xdr:to>
      <xdr:col>2</xdr:col>
      <xdr:colOff>348707</xdr:colOff>
      <xdr:row>10</xdr:row>
      <xdr:rowOff>3955</xdr:rowOff>
    </xdr:to>
    <xdr:sp macro="" textlink="">
      <xdr:nvSpPr>
        <xdr:cNvPr id="38" name="TextBox 10">
          <a:extLst>
            <a:ext uri="{FF2B5EF4-FFF2-40B4-BE49-F238E27FC236}">
              <a16:creationId xmlns:a16="http://schemas.microsoft.com/office/drawing/2014/main" id="{1F8329FF-C2F8-233C-870A-3E04A141C811}"/>
            </a:ext>
          </a:extLst>
        </xdr:cNvPr>
        <xdr:cNvSpPr txBox="1"/>
      </xdr:nvSpPr>
      <xdr:spPr>
        <a:xfrm>
          <a:off x="189277" y="1636365"/>
          <a:ext cx="2359571" cy="42821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ZA" sz="1100">
              <a:solidFill>
                <a:schemeClr val="bg2">
                  <a:lumMod val="50000"/>
                </a:schemeClr>
              </a:solidFill>
            </a:rPr>
            <a:t>Total</a:t>
          </a:r>
          <a:r>
            <a:rPr lang="en-ZA" sz="1100" baseline="0">
              <a:solidFill>
                <a:schemeClr val="bg2">
                  <a:lumMod val="50000"/>
                </a:schemeClr>
              </a:solidFill>
            </a:rPr>
            <a:t> Sales</a:t>
          </a:r>
          <a:endParaRPr lang="en-ZA" sz="1100">
            <a:solidFill>
              <a:schemeClr val="bg2">
                <a:lumMod val="50000"/>
              </a:schemeClr>
            </a:solidFill>
          </a:endParaRPr>
        </a:p>
      </xdr:txBody>
    </xdr:sp>
    <xdr:clientData/>
  </xdr:twoCellAnchor>
  <xdr:twoCellAnchor>
    <xdr:from>
      <xdr:col>15</xdr:col>
      <xdr:colOff>498191</xdr:colOff>
      <xdr:row>9</xdr:row>
      <xdr:rowOff>71896</xdr:rowOff>
    </xdr:from>
    <xdr:to>
      <xdr:col>18</xdr:col>
      <xdr:colOff>37519</xdr:colOff>
      <xdr:row>11</xdr:row>
      <xdr:rowOff>132709</xdr:rowOff>
    </xdr:to>
    <xdr:sp macro="" textlink="'04_Pivot_Tables_&amp;_KPI_Calcs'!#REF!">
      <xdr:nvSpPr>
        <xdr:cNvPr id="46" name="TextBox 20">
          <a:extLst>
            <a:ext uri="{FF2B5EF4-FFF2-40B4-BE49-F238E27FC236}">
              <a16:creationId xmlns:a16="http://schemas.microsoft.com/office/drawing/2014/main" id="{D9A104FD-E8A7-4E9D-BBBB-6ED15D176B58}"/>
            </a:ext>
          </a:extLst>
        </xdr:cNvPr>
        <xdr:cNvSpPr txBox="1"/>
      </xdr:nvSpPr>
      <xdr:spPr>
        <a:xfrm>
          <a:off x="9674388" y="1864206"/>
          <a:ext cx="1374568" cy="4257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89DC6F6-CEF3-46E1-BC44-71C5090E6973}" type="TxLink">
            <a:rPr lang="en-US" sz="1800" b="1" i="0" u="none" strike="noStrike">
              <a:solidFill>
                <a:srgbClr val="000000"/>
              </a:solidFill>
              <a:latin typeface="Aptos" panose="020B0004020202020204" pitchFamily="34" charset="0"/>
            </a:rPr>
            <a:pPr algn="ctr"/>
            <a:t> </a:t>
          </a:fld>
          <a:endParaRPr lang="en-ZA" sz="1800" b="1">
            <a:latin typeface="Aptos" panose="020B0004020202020204" pitchFamily="34" charset="0"/>
          </a:endParaRPr>
        </a:p>
      </xdr:txBody>
    </xdr:sp>
    <xdr:clientData/>
  </xdr:twoCellAnchor>
  <xdr:twoCellAnchor>
    <xdr:from>
      <xdr:col>4</xdr:col>
      <xdr:colOff>317130</xdr:colOff>
      <xdr:row>6</xdr:row>
      <xdr:rowOff>26046</xdr:rowOff>
    </xdr:from>
    <xdr:to>
      <xdr:col>6</xdr:col>
      <xdr:colOff>468205</xdr:colOff>
      <xdr:row>10</xdr:row>
      <xdr:rowOff>30480</xdr:rowOff>
    </xdr:to>
    <xdr:sp macro="" textlink="">
      <xdr:nvSpPr>
        <xdr:cNvPr id="2" name="TextBox 21">
          <a:extLst>
            <a:ext uri="{FF2B5EF4-FFF2-40B4-BE49-F238E27FC236}">
              <a16:creationId xmlns:a16="http://schemas.microsoft.com/office/drawing/2014/main" id="{343A7575-EF85-425D-AAF6-4D7A8FE347F4}"/>
            </a:ext>
            <a:ext uri="{147F2762-F138-4A5C-976F-8EAC2B608ADB}">
              <a16:predDERef xmlns:a16="http://schemas.microsoft.com/office/drawing/2014/main" pred="{D9A104FD-E8A7-4E9D-BBBB-6ED15D176B58}"/>
            </a:ext>
          </a:extLst>
        </xdr:cNvPr>
        <xdr:cNvSpPr txBox="1"/>
      </xdr:nvSpPr>
      <xdr:spPr>
        <a:xfrm>
          <a:off x="3791850" y="1351926"/>
          <a:ext cx="1370275" cy="73595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ZA" sz="1000">
              <a:solidFill>
                <a:schemeClr val="bg2">
                  <a:lumMod val="50000"/>
                </a:schemeClr>
              </a:solidFill>
            </a:rPr>
            <a:t>Comments matching the satisfaction rating, excluding blank comments</a:t>
          </a:r>
          <a:endParaRPr lang="en-ZA" sz="1000">
            <a:solidFill>
              <a:schemeClr val="bg2">
                <a:lumMod val="50000"/>
              </a:schemeClr>
            </a:solidFill>
            <a:latin typeface="Aptos" panose="020B0004020202020204" pitchFamily="34" charset="0"/>
          </a:endParaRPr>
        </a:p>
      </xdr:txBody>
    </xdr:sp>
    <xdr:clientData/>
  </xdr:twoCellAnchor>
  <xdr:twoCellAnchor>
    <xdr:from>
      <xdr:col>4</xdr:col>
      <xdr:colOff>298080</xdr:colOff>
      <xdr:row>1</xdr:row>
      <xdr:rowOff>153604</xdr:rowOff>
    </xdr:from>
    <xdr:to>
      <xdr:col>6</xdr:col>
      <xdr:colOff>449155</xdr:colOff>
      <xdr:row>4</xdr:row>
      <xdr:rowOff>153598</xdr:rowOff>
    </xdr:to>
    <xdr:sp macro="" textlink="">
      <xdr:nvSpPr>
        <xdr:cNvPr id="3" name="TextBox 19">
          <a:extLst>
            <a:ext uri="{FF2B5EF4-FFF2-40B4-BE49-F238E27FC236}">
              <a16:creationId xmlns:a16="http://schemas.microsoft.com/office/drawing/2014/main" id="{9E1423EB-D9BE-407F-9A87-E67EB8F0B78A}"/>
            </a:ext>
            <a:ext uri="{147F2762-F138-4A5C-976F-8EAC2B608ADB}">
              <a16:predDERef xmlns:a16="http://schemas.microsoft.com/office/drawing/2014/main" pred="{343A7575-EF85-425D-AAF6-4D7A8FE347F4}"/>
            </a:ext>
          </a:extLst>
        </xdr:cNvPr>
        <xdr:cNvSpPr txBox="1"/>
      </xdr:nvSpPr>
      <xdr:spPr>
        <a:xfrm>
          <a:off x="3708030" y="477454"/>
          <a:ext cx="1370275" cy="54291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ZA" sz="1200" b="1">
              <a:solidFill>
                <a:schemeClr val="tx1"/>
              </a:solidFill>
              <a:effectLst/>
              <a:latin typeface="Aptos" panose="020B0004020202020204" pitchFamily="34" charset="0"/>
              <a:ea typeface="+mn-ea"/>
              <a:cs typeface="+mn-cs"/>
            </a:rPr>
            <a:t>Rating</a:t>
          </a:r>
          <a:r>
            <a:rPr lang="en-ZA" sz="1200" b="1" baseline="0">
              <a:solidFill>
                <a:schemeClr val="tx1"/>
              </a:solidFill>
              <a:effectLst/>
              <a:latin typeface="Aptos" panose="020B0004020202020204" pitchFamily="34" charset="0"/>
              <a:ea typeface="+mn-ea"/>
              <a:cs typeface="+mn-cs"/>
            </a:rPr>
            <a:t>-Comment Agreement %</a:t>
          </a:r>
          <a:endParaRPr lang="en-ZA" sz="1200">
            <a:effectLst/>
            <a:latin typeface="Aptos" panose="020B0004020202020204" pitchFamily="34" charset="0"/>
          </a:endParaRPr>
        </a:p>
        <a:p>
          <a:pPr algn="ctr"/>
          <a:endParaRPr lang="en-ZA" sz="1100"/>
        </a:p>
      </xdr:txBody>
    </xdr:sp>
    <xdr:clientData/>
  </xdr:twoCellAnchor>
  <xdr:twoCellAnchor>
    <xdr:from>
      <xdr:col>0</xdr:col>
      <xdr:colOff>57150</xdr:colOff>
      <xdr:row>11</xdr:row>
      <xdr:rowOff>20428</xdr:rowOff>
    </xdr:from>
    <xdr:to>
      <xdr:col>5</xdr:col>
      <xdr:colOff>526350</xdr:colOff>
      <xdr:row>24</xdr:row>
      <xdr:rowOff>119788</xdr:rowOff>
    </xdr:to>
    <xdr:graphicFrame macro="">
      <xdr:nvGraphicFramePr>
        <xdr:cNvPr id="23" name="Chart 9">
          <a:extLst>
            <a:ext uri="{FF2B5EF4-FFF2-40B4-BE49-F238E27FC236}">
              <a16:creationId xmlns:a16="http://schemas.microsoft.com/office/drawing/2014/main" id="{00551F14-618B-7D8E-D182-0CD9350B02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336900</xdr:colOff>
      <xdr:row>11</xdr:row>
      <xdr:rowOff>19050</xdr:rowOff>
    </xdr:from>
    <xdr:to>
      <xdr:col>12</xdr:col>
      <xdr:colOff>196500</xdr:colOff>
      <xdr:row>24</xdr:row>
      <xdr:rowOff>119788</xdr:rowOff>
    </xdr:to>
    <xdr:graphicFrame macro="">
      <xdr:nvGraphicFramePr>
        <xdr:cNvPr id="25" name="Chart 24">
          <a:extLst>
            <a:ext uri="{FF2B5EF4-FFF2-40B4-BE49-F238E27FC236}">
              <a16:creationId xmlns:a16="http://schemas.microsoft.com/office/drawing/2014/main" id="{2DF1027C-3390-4149-BAFB-092944631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34406</xdr:colOff>
      <xdr:row>25</xdr:row>
      <xdr:rowOff>156210</xdr:rowOff>
    </xdr:from>
    <xdr:to>
      <xdr:col>5</xdr:col>
      <xdr:colOff>507449</xdr:colOff>
      <xdr:row>39</xdr:row>
      <xdr:rowOff>65070</xdr:rowOff>
    </xdr:to>
    <xdr:graphicFrame macro="">
      <xdr:nvGraphicFramePr>
        <xdr:cNvPr id="26" name="Chart 25">
          <a:extLst>
            <a:ext uri="{FF2B5EF4-FFF2-40B4-BE49-F238E27FC236}">
              <a16:creationId xmlns:a16="http://schemas.microsoft.com/office/drawing/2014/main" id="{3C4EB01E-3E62-4489-991B-408BA25C2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32195</xdr:colOff>
      <xdr:row>25</xdr:row>
      <xdr:rowOff>150254</xdr:rowOff>
    </xdr:from>
    <xdr:to>
      <xdr:col>14</xdr:col>
      <xdr:colOff>300506</xdr:colOff>
      <xdr:row>39</xdr:row>
      <xdr:rowOff>139521</xdr:rowOff>
    </xdr:to>
    <xdr:graphicFrame macro="">
      <xdr:nvGraphicFramePr>
        <xdr:cNvPr id="28" name="Chart 27">
          <a:extLst>
            <a:ext uri="{FF2B5EF4-FFF2-40B4-BE49-F238E27FC236}">
              <a16:creationId xmlns:a16="http://schemas.microsoft.com/office/drawing/2014/main" id="{2D89CEAA-3ED6-4E87-98C5-DC2053C45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407832</xdr:colOff>
      <xdr:row>0</xdr:row>
      <xdr:rowOff>311239</xdr:rowOff>
    </xdr:from>
    <xdr:to>
      <xdr:col>11</xdr:col>
      <xdr:colOff>189785</xdr:colOff>
      <xdr:row>3</xdr:row>
      <xdr:rowOff>105535</xdr:rowOff>
    </xdr:to>
    <xdr:sp macro="" textlink="">
      <xdr:nvSpPr>
        <xdr:cNvPr id="4" name="TextBox 3">
          <a:extLst>
            <a:ext uri="{FF2B5EF4-FFF2-40B4-BE49-F238E27FC236}">
              <a16:creationId xmlns:a16="http://schemas.microsoft.com/office/drawing/2014/main" id="{6977EC50-9A6A-4D60-8622-5B951E792E31}"/>
            </a:ext>
          </a:extLst>
        </xdr:cNvPr>
        <xdr:cNvSpPr txBox="1"/>
      </xdr:nvSpPr>
      <xdr:spPr>
        <a:xfrm>
          <a:off x="5666705" y="311239"/>
          <a:ext cx="2228939" cy="49190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ZA" sz="1200" b="1" u="sng">
              <a:latin typeface="Aptos" panose="020B0004020202020204" pitchFamily="34" charset="0"/>
            </a:rPr>
            <a:t>Province</a:t>
          </a:r>
        </a:p>
      </xdr:txBody>
    </xdr:sp>
    <xdr:clientData/>
  </xdr:twoCellAnchor>
  <xdr:twoCellAnchor editAs="oneCell">
    <xdr:from>
      <xdr:col>7</xdr:col>
      <xdr:colOff>351601</xdr:colOff>
      <xdr:row>2</xdr:row>
      <xdr:rowOff>119591</xdr:rowOff>
    </xdr:from>
    <xdr:to>
      <xdr:col>14</xdr:col>
      <xdr:colOff>416914</xdr:colOff>
      <xdr:row>11</xdr:row>
      <xdr:rowOff>70017</xdr:rowOff>
    </xdr:to>
    <mc:AlternateContent xmlns:mc="http://schemas.openxmlformats.org/markup-compatibility/2006" xmlns:a14="http://schemas.microsoft.com/office/drawing/2010/main">
      <mc:Choice Requires="a14">
        <xdr:graphicFrame macro="">
          <xdr:nvGraphicFramePr>
            <xdr:cNvPr id="12" name="Province 1">
              <a:extLst>
                <a:ext uri="{FF2B5EF4-FFF2-40B4-BE49-F238E27FC236}">
                  <a16:creationId xmlns:a16="http://schemas.microsoft.com/office/drawing/2014/main" id="{FAC15FB1-D663-4A0A-A843-C2D515C7F4F1}"/>
                </a:ext>
              </a:extLst>
            </xdr:cNvPr>
            <xdr:cNvGraphicFramePr/>
          </xdr:nvGraphicFramePr>
          <xdr:xfrm>
            <a:off x="0" y="0"/>
            <a:ext cx="0" cy="0"/>
          </xdr:xfrm>
          <a:graphic>
            <a:graphicData uri="http://schemas.microsoft.com/office/drawing/2010/slicer">
              <sle:slicer xmlns:sle="http://schemas.microsoft.com/office/drawing/2010/slicer" name="Province 1"/>
            </a:graphicData>
          </a:graphic>
        </xdr:graphicFrame>
      </mc:Choice>
      <mc:Fallback xmlns="">
        <xdr:sp macro="" textlink="">
          <xdr:nvSpPr>
            <xdr:cNvPr id="0" name=""/>
            <xdr:cNvSpPr>
              <a:spLocks noTextEdit="1"/>
            </xdr:cNvSpPr>
          </xdr:nvSpPr>
          <xdr:spPr>
            <a:xfrm>
              <a:off x="5664136" y="634746"/>
              <a:ext cx="4347539" cy="167834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489487</xdr:colOff>
      <xdr:row>11</xdr:row>
      <xdr:rowOff>13031</xdr:rowOff>
    </xdr:from>
    <xdr:to>
      <xdr:col>14</xdr:col>
      <xdr:colOff>322240</xdr:colOff>
      <xdr:row>25</xdr:row>
      <xdr:rowOff>171719</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15120063-737B-4120-8481-50E8A13FC80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249008" y="2256101"/>
              <a:ext cx="1667993" cy="271299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108857</xdr:colOff>
      <xdr:row>39</xdr:row>
      <xdr:rowOff>94507</xdr:rowOff>
    </xdr:from>
    <xdr:to>
      <xdr:col>5</xdr:col>
      <xdr:colOff>220307</xdr:colOff>
      <xdr:row>53</xdr:row>
      <xdr:rowOff>4048</xdr:rowOff>
    </xdr:to>
    <xdr:graphicFrame macro="">
      <xdr:nvGraphicFramePr>
        <xdr:cNvPr id="14" name="ch_Rating-Comment_Agreement">
          <a:extLst>
            <a:ext uri="{FF2B5EF4-FFF2-40B4-BE49-F238E27FC236}">
              <a16:creationId xmlns:a16="http://schemas.microsoft.com/office/drawing/2014/main" id="{544559DA-151F-4450-922E-DBFD3A48F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85154</xdr:colOff>
      <xdr:row>10</xdr:row>
      <xdr:rowOff>36477</xdr:rowOff>
    </xdr:from>
    <xdr:to>
      <xdr:col>8</xdr:col>
      <xdr:colOff>30480</xdr:colOff>
      <xdr:row>11</xdr:row>
      <xdr:rowOff>106903</xdr:rowOff>
    </xdr:to>
    <xdr:sp macro="" textlink="">
      <xdr:nvSpPr>
        <xdr:cNvPr id="7" name="TextBox 6">
          <a:extLst>
            <a:ext uri="{FF2B5EF4-FFF2-40B4-BE49-F238E27FC236}">
              <a16:creationId xmlns:a16="http://schemas.microsoft.com/office/drawing/2014/main" id="{658FE384-27E7-4A06-81CD-8EC882D4D31D}"/>
            </a:ext>
          </a:extLst>
        </xdr:cNvPr>
        <xdr:cNvSpPr txBox="1"/>
      </xdr:nvSpPr>
      <xdr:spPr>
        <a:xfrm>
          <a:off x="2950274" y="2093877"/>
          <a:ext cx="2993326" cy="253306"/>
        </a:xfrm>
        <a:prstGeom prst="rect">
          <a:avLst/>
        </a:prstGeom>
        <a:no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a:solidFill>
                <a:schemeClr val="tx1"/>
              </a:solidFill>
            </a:rPr>
            <a:t>Low</a:t>
          </a:r>
          <a:r>
            <a:rPr lang="en-ZA" sz="1100" b="1" baseline="0">
              <a:solidFill>
                <a:schemeClr val="tx1"/>
              </a:solidFill>
            </a:rPr>
            <a:t> agreement reflects unrelated comment data</a:t>
          </a:r>
          <a:endParaRPr lang="en-ZA" sz="1100" b="1">
            <a:solidFill>
              <a:schemeClr val="tx1"/>
            </a:solidFill>
          </a:endParaRPr>
        </a:p>
      </xdr:txBody>
    </xdr:sp>
    <xdr:clientData/>
  </xdr:twoCellAnchor>
  <xdr:twoCellAnchor>
    <xdr:from>
      <xdr:col>6</xdr:col>
      <xdr:colOff>515155</xdr:colOff>
      <xdr:row>39</xdr:row>
      <xdr:rowOff>150254</xdr:rowOff>
    </xdr:from>
    <xdr:to>
      <xdr:col>14</xdr:col>
      <xdr:colOff>171719</xdr:colOff>
      <xdr:row>52</xdr:row>
      <xdr:rowOff>131512</xdr:rowOff>
    </xdr:to>
    <xdr:graphicFrame macro="">
      <xdr:nvGraphicFramePr>
        <xdr:cNvPr id="9" name="Ch:Sentiment_Pct">
          <a:extLst>
            <a:ext uri="{FF2B5EF4-FFF2-40B4-BE49-F238E27FC236}">
              <a16:creationId xmlns:a16="http://schemas.microsoft.com/office/drawing/2014/main" id="{AE801661-F2CB-4495-B1A2-912FD7388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536352</xdr:colOff>
      <xdr:row>8</xdr:row>
      <xdr:rowOff>159645</xdr:rowOff>
    </xdr:from>
    <xdr:to>
      <xdr:col>15</xdr:col>
      <xdr:colOff>318305</xdr:colOff>
      <xdr:row>11</xdr:row>
      <xdr:rowOff>70745</xdr:rowOff>
    </xdr:to>
    <xdr:sp macro="" textlink="">
      <xdr:nvSpPr>
        <xdr:cNvPr id="6" name="TextBox 5">
          <a:extLst>
            <a:ext uri="{FF2B5EF4-FFF2-40B4-BE49-F238E27FC236}">
              <a16:creationId xmlns:a16="http://schemas.microsoft.com/office/drawing/2014/main" id="{BDCA98E5-4CEC-4FFF-8112-96A23C6D5107}"/>
            </a:ext>
          </a:extLst>
        </xdr:cNvPr>
        <xdr:cNvSpPr txBox="1"/>
      </xdr:nvSpPr>
      <xdr:spPr>
        <a:xfrm>
          <a:off x="8295873" y="1855363"/>
          <a:ext cx="2228939" cy="45845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ZA" sz="1200" b="1" u="sng">
              <a:latin typeface="Aptos" panose="020B0004020202020204" pitchFamily="34" charset="0"/>
            </a:rPr>
            <a:t>Department</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mothy Macqueen" refreshedDate="46308.487791898151" createdVersion="8" refreshedVersion="8" minRefreshableVersion="3" recordCount="8347" xr:uid="{F5105886-53BA-4188-BCBE-FB9DC586D7C3}">
  <cacheSource type="worksheet">
    <worksheetSource name="CleanedData"/>
  </cacheSource>
  <cacheFields count="29">
    <cacheField name="Index" numFmtId="0">
      <sharedItems containsSemiMixedTypes="0" containsString="0" containsNumber="1" containsInteger="1" minValue="1" maxValue="10068"/>
    </cacheField>
    <cacheField name="RespondentID" numFmtId="0">
      <sharedItems/>
    </cacheField>
    <cacheField name="Date" numFmtId="14">
      <sharedItems containsSemiMixedTypes="0" containsNonDate="0" containsDate="1" containsString="0" minDate="2024-01-01T00:00:00" maxDate="2026-01-01T00:00:00" count="731">
        <d v="2025-03-31T00:00:00"/>
        <d v="2025-09-04T00:00:00"/>
        <d v="2024-04-11T00:00:00"/>
        <d v="2024-12-20T00:00:00"/>
        <d v="2024-04-20T00:00:00"/>
        <d v="2025-03-07T00:00:00"/>
        <d v="2025-07-17T00:00:00"/>
        <d v="2024-09-21T00:00:00"/>
        <d v="2024-09-06T00:00:00"/>
        <d v="2024-08-30T00:00:00"/>
        <d v="2025-04-02T00:00:00"/>
        <d v="2025-08-20T00:00:00"/>
        <d v="2024-02-06T00:00:00"/>
        <d v="2024-08-13T00:00:00"/>
        <d v="2025-04-01T00:00:00"/>
        <d v="2024-11-26T00:00:00"/>
        <d v="2025-04-24T00:00:00"/>
        <d v="2024-03-15T00:00:00"/>
        <d v="2024-02-21T00:00:00"/>
        <d v="2025-02-26T00:00:00"/>
        <d v="2025-10-17T00:00:00"/>
        <d v="2025-11-09T00:00:00"/>
        <d v="2024-02-27T00:00:00"/>
        <d v="2024-09-30T00:00:00"/>
        <d v="2025-08-16T00:00:00"/>
        <d v="2024-11-10T00:00:00"/>
        <d v="2024-03-10T00:00:00"/>
        <d v="2024-06-02T00:00:00"/>
        <d v="2024-03-25T00:00:00"/>
        <d v="2025-03-11T00:00:00"/>
        <d v="2025-05-19T00:00:00"/>
        <d v="2025-09-15T00:00:00"/>
        <d v="2025-09-20T00:00:00"/>
        <d v="2025-05-08T00:00:00"/>
        <d v="2024-08-09T00:00:00"/>
        <d v="2024-01-28T00:00:00"/>
        <d v="2025-01-09T00:00:00"/>
        <d v="2025-02-12T00:00:00"/>
        <d v="2024-09-12T00:00:00"/>
        <d v="2025-04-21T00:00:00"/>
        <d v="2024-03-16T00:00:00"/>
        <d v="2024-07-09T00:00:00"/>
        <d v="2025-07-10T00:00:00"/>
        <d v="2024-08-03T00:00:00"/>
        <d v="2025-05-07T00:00:00"/>
        <d v="2025-03-27T00:00:00"/>
        <d v="2024-11-24T00:00:00"/>
        <d v="2025-05-12T00:00:00"/>
        <d v="2025-07-03T00:00:00"/>
        <d v="2024-05-25T00:00:00"/>
        <d v="2024-02-24T00:00:00"/>
        <d v="2024-03-12T00:00:00"/>
        <d v="2025-11-12T00:00:00"/>
        <d v="2024-05-24T00:00:00"/>
        <d v="2024-04-09T00:00:00"/>
        <d v="2024-07-22T00:00:00"/>
        <d v="2025-09-22T00:00:00"/>
        <d v="2024-07-26T00:00:00"/>
        <d v="2025-11-03T00:00:00"/>
        <d v="2024-08-12T00:00:00"/>
        <d v="2025-01-16T00:00:00"/>
        <d v="2024-04-26T00:00:00"/>
        <d v="2024-07-21T00:00:00"/>
        <d v="2025-08-13T00:00:00"/>
        <d v="2024-05-12T00:00:00"/>
        <d v="2024-10-12T00:00:00"/>
        <d v="2025-12-01T00:00:00"/>
        <d v="2024-02-16T00:00:00"/>
        <d v="2024-11-23T00:00:00"/>
        <d v="2024-01-08T00:00:00"/>
        <d v="2025-08-08T00:00:00"/>
        <d v="2025-12-25T00:00:00"/>
        <d v="2025-11-07T00:00:00"/>
        <d v="2025-02-14T00:00:00"/>
        <d v="2025-09-24T00:00:00"/>
        <d v="2025-03-21T00:00:00"/>
        <d v="2024-10-06T00:00:00"/>
        <d v="2024-08-18T00:00:00"/>
        <d v="2025-06-08T00:00:00"/>
        <d v="2025-02-04T00:00:00"/>
        <d v="2025-02-05T00:00:00"/>
        <d v="2024-12-23T00:00:00"/>
        <d v="2024-03-08T00:00:00"/>
        <d v="2025-05-14T00:00:00"/>
        <d v="2024-11-21T00:00:00"/>
        <d v="2024-12-13T00:00:00"/>
        <d v="2024-02-09T00:00:00"/>
        <d v="2024-08-07T00:00:00"/>
        <d v="2025-10-06T00:00:00"/>
        <d v="2025-09-11T00:00:00"/>
        <d v="2025-07-04T00:00:00"/>
        <d v="2025-09-29T00:00:00"/>
        <d v="2024-01-30T00:00:00"/>
        <d v="2024-03-13T00:00:00"/>
        <d v="2024-10-01T00:00:00"/>
        <d v="2025-02-13T00:00:00"/>
        <d v="2025-02-08T00:00:00"/>
        <d v="2025-06-05T00:00:00"/>
        <d v="2024-08-14T00:00:00"/>
        <d v="2025-09-03T00:00:00"/>
        <d v="2025-02-24T00:00:00"/>
        <d v="2025-07-21T00:00:00"/>
        <d v="2024-10-16T00:00:00"/>
        <d v="2024-11-29T00:00:00"/>
        <d v="2025-11-24T00:00:00"/>
        <d v="2025-04-18T00:00:00"/>
        <d v="2025-08-22T00:00:00"/>
        <d v="2025-06-23T00:00:00"/>
        <d v="2024-07-27T00:00:00"/>
        <d v="2025-04-29T00:00:00"/>
        <d v="2024-11-17T00:00:00"/>
        <d v="2025-08-18T00:00:00"/>
        <d v="2024-11-02T00:00:00"/>
        <d v="2025-11-19T00:00:00"/>
        <d v="2024-06-17T00:00:00"/>
        <d v="2024-10-20T00:00:00"/>
        <d v="2024-11-13T00:00:00"/>
        <d v="2025-12-04T00:00:00"/>
        <d v="2024-06-30T00:00:00"/>
        <d v="2024-02-01T00:00:00"/>
        <d v="2025-08-27T00:00:00"/>
        <d v="2025-03-09T00:00:00"/>
        <d v="2025-06-15T00:00:00"/>
        <d v="2025-08-02T00:00:00"/>
        <d v="2025-04-13T00:00:00"/>
        <d v="2025-07-08T00:00:00"/>
        <d v="2024-09-14T00:00:00"/>
        <d v="2025-01-25T00:00:00"/>
        <d v="2024-10-26T00:00:00"/>
        <d v="2024-01-22T00:00:00"/>
        <d v="2025-09-12T00:00:00"/>
        <d v="2025-10-08T00:00:00"/>
        <d v="2024-02-13T00:00:00"/>
        <d v="2024-07-18T00:00:00"/>
        <d v="2024-10-09T00:00:00"/>
        <d v="2024-12-01T00:00:00"/>
        <d v="2024-09-05T00:00:00"/>
        <d v="2024-02-10T00:00:00"/>
        <d v="2025-03-19T00:00:00"/>
        <d v="2024-04-03T00:00:00"/>
        <d v="2025-02-17T00:00:00"/>
        <d v="2024-11-19T00:00:00"/>
        <d v="2024-10-07T00:00:00"/>
        <d v="2024-05-23T00:00:00"/>
        <d v="2024-11-25T00:00:00"/>
        <d v="2025-05-31T00:00:00"/>
        <d v="2025-01-23T00:00:00"/>
        <d v="2025-05-30T00:00:00"/>
        <d v="2025-01-12T00:00:00"/>
        <d v="2024-11-03T00:00:00"/>
        <d v="2024-07-29T00:00:00"/>
        <d v="2025-01-26T00:00:00"/>
        <d v="2025-05-06T00:00:00"/>
        <d v="2024-01-06T00:00:00"/>
        <d v="2025-12-18T00:00:00"/>
        <d v="2025-06-07T00:00:00"/>
        <d v="2025-03-24T00:00:00"/>
        <d v="2025-08-30T00:00:00"/>
        <d v="2025-11-22T00:00:00"/>
        <d v="2024-02-19T00:00:00"/>
        <d v="2025-07-05T00:00:00"/>
        <d v="2025-03-14T00:00:00"/>
        <d v="2024-04-24T00:00:00"/>
        <d v="2024-02-29T00:00:00"/>
        <d v="2024-01-27T00:00:00"/>
        <d v="2024-07-06T00:00:00"/>
        <d v="2025-10-14T00:00:00"/>
        <d v="2025-08-15T00:00:00"/>
        <d v="2025-05-11T00:00:00"/>
        <d v="2024-11-09T00:00:00"/>
        <d v="2024-08-15T00:00:00"/>
        <d v="2025-08-24T00:00:00"/>
        <d v="2024-10-23T00:00:00"/>
        <d v="2025-10-04T00:00:00"/>
        <d v="2024-07-03T00:00:00"/>
        <d v="2025-10-12T00:00:00"/>
        <d v="2024-01-31T00:00:00"/>
        <d v="2025-05-01T00:00:00"/>
        <d v="2024-02-07T00:00:00"/>
        <d v="2024-10-19T00:00:00"/>
        <d v="2024-09-19T00:00:00"/>
        <d v="2025-11-20T00:00:00"/>
        <d v="2024-03-07T00:00:00"/>
        <d v="2025-07-01T00:00:00"/>
        <d v="2025-08-06T00:00:00"/>
        <d v="2025-03-20T00:00:00"/>
        <d v="2024-12-21T00:00:00"/>
        <d v="2024-12-30T00:00:00"/>
        <d v="2025-10-09T00:00:00"/>
        <d v="2025-01-08T00:00:00"/>
        <d v="2025-05-20T00:00:00"/>
        <d v="2024-12-06T00:00:00"/>
        <d v="2025-09-01T00:00:00"/>
        <d v="2024-02-15T00:00:00"/>
        <d v="2024-11-11T00:00:00"/>
        <d v="2025-11-10T00:00:00"/>
        <d v="2024-04-19T00:00:00"/>
        <d v="2024-02-22T00:00:00"/>
        <d v="2025-10-30T00:00:00"/>
        <d v="2025-06-02T00:00:00"/>
        <d v="2024-12-09T00:00:00"/>
        <d v="2025-06-09T00:00:00"/>
        <d v="2025-11-04T00:00:00"/>
        <d v="2025-12-13T00:00:00"/>
        <d v="2024-01-17T00:00:00"/>
        <d v="2024-07-01T00:00:00"/>
        <d v="2025-02-15T00:00:00"/>
        <d v="2025-03-02T00:00:00"/>
        <d v="2024-03-31T00:00:00"/>
        <d v="2024-01-29T00:00:00"/>
        <d v="2025-01-17T00:00:00"/>
        <d v="2024-10-08T00:00:00"/>
        <d v="2024-07-11T00:00:00"/>
        <d v="2024-10-31T00:00:00"/>
        <d v="2024-10-21T00:00:00"/>
        <d v="2025-06-19T00:00:00"/>
        <d v="2025-11-02T00:00:00"/>
        <d v="2024-10-10T00:00:00"/>
        <d v="2024-09-16T00:00:00"/>
        <d v="2024-06-05T00:00:00"/>
        <d v="2025-11-23T00:00:00"/>
        <d v="2025-12-14T00:00:00"/>
        <d v="2024-08-19T00:00:00"/>
        <d v="2025-10-31T00:00:00"/>
        <d v="2025-01-19T00:00:00"/>
        <d v="2024-03-05T00:00:00"/>
        <d v="2025-02-18T00:00:00"/>
        <d v="2025-06-21T00:00:00"/>
        <d v="2025-05-22T00:00:00"/>
        <d v="2024-11-22T00:00:00"/>
        <d v="2024-12-02T00:00:00"/>
        <d v="2025-01-18T00:00:00"/>
        <d v="2024-04-05T00:00:00"/>
        <d v="2024-05-15T00:00:00"/>
        <d v="2025-06-25T00:00:00"/>
        <d v="2024-07-04T00:00:00"/>
        <d v="2025-08-03T00:00:00"/>
        <d v="2024-08-21T00:00:00"/>
        <d v="2024-03-24T00:00:00"/>
        <d v="2024-06-29T00:00:00"/>
        <d v="2025-09-19T00:00:00"/>
        <d v="2025-10-13T00:00:00"/>
        <d v="2024-10-02T00:00:00"/>
        <d v="2024-11-07T00:00:00"/>
        <d v="2025-01-13T00:00:00"/>
        <d v="2024-01-12T00:00:00"/>
        <d v="2024-06-27T00:00:00"/>
        <d v="2024-08-28T00:00:00"/>
        <d v="2024-01-02T00:00:00"/>
        <d v="2025-10-27T00:00:00"/>
        <d v="2024-02-28T00:00:00"/>
        <d v="2025-03-10T00:00:00"/>
        <d v="2025-02-20T00:00:00"/>
        <d v="2025-09-16T00:00:00"/>
        <d v="2025-11-01T00:00:00"/>
        <d v="2025-03-16T00:00:00"/>
        <d v="2024-04-15T00:00:00"/>
        <d v="2024-11-12T00:00:00"/>
        <d v="2025-08-14T00:00:00"/>
        <d v="2024-03-19T00:00:00"/>
        <d v="2025-03-26T00:00:00"/>
        <d v="2024-04-21T00:00:00"/>
        <d v="2024-06-14T00:00:00"/>
        <d v="2025-10-03T00:00:00"/>
        <d v="2025-05-10T00:00:00"/>
        <d v="2024-06-28T00:00:00"/>
        <d v="2024-12-11T00:00:00"/>
        <d v="2024-01-19T00:00:00"/>
        <d v="2025-09-02T00:00:00"/>
        <d v="2025-07-07T00:00:00"/>
        <d v="2024-11-18T00:00:00"/>
        <d v="2024-01-26T00:00:00"/>
        <d v="2024-09-29T00:00:00"/>
        <d v="2024-07-28T00:00:00"/>
        <d v="2025-11-13T00:00:00"/>
        <d v="2025-08-21T00:00:00"/>
        <d v="2024-12-12T00:00:00"/>
        <d v="2024-02-20T00:00:00"/>
        <d v="2024-05-11T00:00:00"/>
        <d v="2024-09-26T00:00:00"/>
        <d v="2024-03-20T00:00:00"/>
        <d v="2025-05-02T00:00:00"/>
        <d v="2025-11-25T00:00:00"/>
        <d v="2024-02-12T00:00:00"/>
        <d v="2025-07-27T00:00:00"/>
        <d v="2024-11-27T00:00:00"/>
        <d v="2025-10-10T00:00:00"/>
        <d v="2025-12-29T00:00:00"/>
        <d v="2025-08-09T00:00:00"/>
        <d v="2024-03-02T00:00:00"/>
        <d v="2025-06-16T00:00:00"/>
        <d v="2025-02-01T00:00:00"/>
        <d v="2025-04-05T00:00:00"/>
        <d v="2024-07-19T00:00:00"/>
        <d v="2024-06-21T00:00:00"/>
        <d v="2025-10-23T00:00:00"/>
        <d v="2024-01-20T00:00:00"/>
        <d v="2025-11-21T00:00:00"/>
        <d v="2025-11-28T00:00:00"/>
        <d v="2024-04-17T00:00:00"/>
        <d v="2025-11-17T00:00:00"/>
        <d v="2024-02-02T00:00:00"/>
        <d v="2025-11-14T00:00:00"/>
        <d v="2024-01-15T00:00:00"/>
        <d v="2024-04-08T00:00:00"/>
        <d v="2024-04-25T00:00:00"/>
        <d v="2024-02-04T00:00:00"/>
        <d v="2024-05-20T00:00:00"/>
        <d v="2025-02-23T00:00:00"/>
        <d v="2024-01-09T00:00:00"/>
        <d v="2024-06-06T00:00:00"/>
        <d v="2024-02-25T00:00:00"/>
        <d v="2025-08-04T00:00:00"/>
        <d v="2024-08-11T00:00:00"/>
        <d v="2025-08-05T00:00:00"/>
        <d v="2024-06-22T00:00:00"/>
        <d v="2025-12-15T00:00:00"/>
        <d v="2024-12-03T00:00:00"/>
        <d v="2025-04-26T00:00:00"/>
        <d v="2024-08-24T00:00:00"/>
        <d v="2025-05-26T00:00:00"/>
        <d v="2025-07-30T00:00:00"/>
        <d v="2024-01-11T00:00:00"/>
        <d v="2025-05-29T00:00:00"/>
        <d v="2024-04-28T00:00:00"/>
        <d v="2025-09-06T00:00:00"/>
        <d v="2025-03-12T00:00:00"/>
        <d v="2025-07-14T00:00:00"/>
        <d v="2024-04-13T00:00:00"/>
        <d v="2025-07-06T00:00:00"/>
        <d v="2025-10-26T00:00:00"/>
        <d v="2025-04-06T00:00:00"/>
        <d v="2024-04-10T00:00:00"/>
        <d v="2024-05-30T00:00:00"/>
        <d v="2025-02-27T00:00:00"/>
        <d v="2024-08-17T00:00:00"/>
        <d v="2024-12-17T00:00:00"/>
        <d v="2024-10-05T00:00:00"/>
        <d v="2025-04-22T00:00:00"/>
        <d v="2025-07-26T00:00:00"/>
        <d v="2025-07-12T00:00:00"/>
        <d v="2025-08-01T00:00:00"/>
        <d v="2025-09-13T00:00:00"/>
        <d v="2024-06-10T00:00:00"/>
        <d v="2025-08-26T00:00:00"/>
        <d v="2025-01-07T00:00:00"/>
        <d v="2025-05-03T00:00:00"/>
        <d v="2025-11-30T00:00:00"/>
        <d v="2024-04-07T00:00:00"/>
        <d v="2024-01-18T00:00:00"/>
        <d v="2025-12-16T00:00:00"/>
        <d v="2025-10-07T00:00:00"/>
        <d v="2024-07-05T00:00:00"/>
        <d v="2024-06-26T00:00:00"/>
        <d v="2025-05-05T00:00:00"/>
        <d v="2025-04-04T00:00:00"/>
        <d v="2024-12-29T00:00:00"/>
        <d v="2025-07-18T00:00:00"/>
        <d v="2024-01-03T00:00:00"/>
        <d v="2024-07-07T00:00:00"/>
        <d v="2025-12-20T00:00:00"/>
        <d v="2025-08-07T00:00:00"/>
        <d v="2025-06-12T00:00:00"/>
        <d v="2024-01-16T00:00:00"/>
        <d v="2024-12-26T00:00:00"/>
        <d v="2024-09-11T00:00:00"/>
        <d v="2024-09-07T00:00:00"/>
        <d v="2024-05-17T00:00:00"/>
        <d v="2025-03-03T00:00:00"/>
        <d v="2024-08-06T00:00:00"/>
        <d v="2024-01-05T00:00:00"/>
        <d v="2024-08-25T00:00:00"/>
        <d v="2025-10-29T00:00:00"/>
        <d v="2024-03-22T00:00:00"/>
        <d v="2024-11-15T00:00:00"/>
        <d v="2024-10-04T00:00:00"/>
        <d v="2025-11-05T00:00:00"/>
        <d v="2025-01-31T00:00:00"/>
        <d v="2024-01-21T00:00:00"/>
        <d v="2025-12-17T00:00:00"/>
        <d v="2025-06-13T00:00:00"/>
        <d v="2024-05-02T00:00:00"/>
        <d v="2024-11-01T00:00:00"/>
        <d v="2024-12-24T00:00:00"/>
        <d v="2025-08-17T00:00:00"/>
        <d v="2024-03-27T00:00:00"/>
        <d v="2025-10-22T00:00:00"/>
        <d v="2024-06-04T00:00:00"/>
        <d v="2025-07-24T00:00:00"/>
        <d v="2024-05-29T00:00:00"/>
        <d v="2025-01-24T00:00:00"/>
        <d v="2025-12-30T00:00:00"/>
        <d v="2024-06-15T00:00:00"/>
        <d v="2024-02-26T00:00:00"/>
        <d v="2024-01-01T00:00:00"/>
        <d v="2024-05-28T00:00:00"/>
        <d v="2024-09-10T00:00:00"/>
        <d v="2025-10-05T00:00:00"/>
        <d v="2025-09-18T00:00:00"/>
        <d v="2024-05-08T00:00:00"/>
        <d v="2025-07-29T00:00:00"/>
        <d v="2024-09-03T00:00:00"/>
        <d v="2024-06-20T00:00:00"/>
        <d v="2025-06-24T00:00:00"/>
        <d v="2025-08-31T00:00:00"/>
        <d v="2024-01-10T00:00:00"/>
        <d v="2024-12-15T00:00:00"/>
        <d v="2025-11-08T00:00:00"/>
        <d v="2025-12-07T00:00:00"/>
        <d v="2025-04-23T00:00:00"/>
        <d v="2025-07-09T00:00:00"/>
        <d v="2024-04-04T00:00:00"/>
        <d v="2024-10-03T00:00:00"/>
        <d v="2024-01-13T00:00:00"/>
        <d v="2024-05-13T00:00:00"/>
        <d v="2024-03-26T00:00:00"/>
        <d v="2025-09-23T00:00:00"/>
        <d v="2025-01-28T00:00:00"/>
        <d v="2024-03-14T00:00:00"/>
        <d v="2024-11-06T00:00:00"/>
        <d v="2024-09-28T00:00:00"/>
        <d v="2025-03-15T00:00:00"/>
        <d v="2025-02-19T00:00:00"/>
        <d v="2024-05-18T00:00:00"/>
        <d v="2025-11-27T00:00:00"/>
        <d v="2024-11-20T00:00:00"/>
        <d v="2025-08-12T00:00:00"/>
        <d v="2025-03-29T00:00:00"/>
        <d v="2025-03-23T00:00:00"/>
        <d v="2025-07-19T00:00:00"/>
        <d v="2025-01-10T00:00:00"/>
        <d v="2025-04-20T00:00:00"/>
        <d v="2025-10-16T00:00:00"/>
        <d v="2024-07-31T00:00:00"/>
        <d v="2025-01-03T00:00:00"/>
        <d v="2024-05-31T00:00:00"/>
        <d v="2025-01-04T00:00:00"/>
        <d v="2025-03-17T00:00:00"/>
        <d v="2025-07-15T00:00:00"/>
        <d v="2024-07-30T00:00:00"/>
        <d v="2025-12-27T00:00:00"/>
        <d v="2025-01-21T00:00:00"/>
        <d v="2025-09-09T00:00:00"/>
        <d v="2024-07-10T00:00:00"/>
        <d v="2024-04-27T00:00:00"/>
        <d v="2024-12-07T00:00:00"/>
        <d v="2024-08-29T00:00:00"/>
        <d v="2024-05-10T00:00:00"/>
        <d v="2024-07-14T00:00:00"/>
        <d v="2025-12-02T00:00:00"/>
        <d v="2025-12-08T00:00:00"/>
        <d v="2024-12-10T00:00:00"/>
        <d v="2024-09-17T00:00:00"/>
        <d v="2025-10-25T00:00:00"/>
        <d v="2024-04-29T00:00:00"/>
        <d v="2025-02-22T00:00:00"/>
        <d v="2024-08-02T00:00:00"/>
        <d v="2024-03-01T00:00:00"/>
        <d v="2024-01-24T00:00:00"/>
        <d v="2024-12-05T00:00:00"/>
        <d v="2024-05-14T00:00:00"/>
        <d v="2025-06-17T00:00:00"/>
        <d v="2025-05-21T00:00:00"/>
        <d v="2025-06-28T00:00:00"/>
        <d v="2025-03-04T00:00:00"/>
        <d v="2024-08-26T00:00:00"/>
        <d v="2024-10-24T00:00:00"/>
        <d v="2025-08-19T00:00:00"/>
        <d v="2025-02-02T00:00:00"/>
        <d v="2024-04-14T00:00:00"/>
        <d v="2025-07-20T00:00:00"/>
        <d v="2024-08-04T00:00:00"/>
        <d v="2025-06-18T00:00:00"/>
        <d v="2025-04-08T00:00:00"/>
        <d v="2025-11-11T00:00:00"/>
        <d v="2025-08-29T00:00:00"/>
        <d v="2024-06-18T00:00:00"/>
        <d v="2024-03-03T00:00:00"/>
        <d v="2025-02-25T00:00:00"/>
        <d v="2024-10-22T00:00:00"/>
        <d v="2025-12-03T00:00:00"/>
        <d v="2025-10-20T00:00:00"/>
        <d v="2024-06-09T00:00:00"/>
        <d v="2024-09-25T00:00:00"/>
        <d v="2025-12-19T00:00:00"/>
        <d v="2025-08-28T00:00:00"/>
        <d v="2025-02-06T00:00:00"/>
        <d v="2025-07-11T00:00:00"/>
        <d v="2025-01-27T00:00:00"/>
        <d v="2025-06-11T00:00:00"/>
        <d v="2024-12-08T00:00:00"/>
        <d v="2025-02-03T00:00:00"/>
        <d v="2024-03-21T00:00:00"/>
        <d v="2024-08-01T00:00:00"/>
        <d v="2024-10-28T00:00:00"/>
        <d v="2025-07-28T00:00:00"/>
        <d v="2024-01-04T00:00:00"/>
        <d v="2025-09-07T00:00:00"/>
        <d v="2025-12-06T00:00:00"/>
        <d v="2024-01-14T00:00:00"/>
        <d v="2024-01-25T00:00:00"/>
        <d v="2024-04-30T00:00:00"/>
        <d v="2025-10-02T00:00:00"/>
        <d v="2025-02-28T00:00:00"/>
        <d v="2025-12-26T00:00:00"/>
        <d v="2025-01-20T00:00:00"/>
        <d v="2024-03-17T00:00:00"/>
        <d v="2025-09-14T00:00:00"/>
        <d v="2025-04-25T00:00:00"/>
        <d v="2025-12-31T00:00:00"/>
        <d v="2025-12-09T00:00:00"/>
        <d v="2025-08-10T00:00:00"/>
        <d v="2025-09-26T00:00:00"/>
        <d v="2024-03-29T00:00:00"/>
        <d v="2025-06-03T00:00:00"/>
        <d v="2025-10-15T00:00:00"/>
        <d v="2025-05-27T00:00:00"/>
        <d v="2024-02-11T00:00:00"/>
        <d v="2024-04-18T00:00:00"/>
        <d v="2025-02-21T00:00:00"/>
        <d v="2025-05-25T00:00:00"/>
        <d v="2024-07-23T00:00:00"/>
        <d v="2025-03-28T00:00:00"/>
        <d v="2024-06-03T00:00:00"/>
        <d v="2025-03-08T00:00:00"/>
        <d v="2024-07-17T00:00:00"/>
        <d v="2024-09-09T00:00:00"/>
        <d v="2024-08-22T00:00:00"/>
        <d v="2025-06-14T00:00:00"/>
        <d v="2025-03-05T00:00:00"/>
        <d v="2025-06-10T00:00:00"/>
        <d v="2025-05-24T00:00:00"/>
        <d v="2025-04-28T00:00:00"/>
        <d v="2025-01-14T00:00:00"/>
        <d v="2025-12-11T00:00:00"/>
        <d v="2024-12-31T00:00:00"/>
        <d v="2025-12-21T00:00:00"/>
        <d v="2025-04-03T00:00:00"/>
        <d v="2024-07-24T00:00:00"/>
        <d v="2025-04-12T00:00:00"/>
        <d v="2025-03-06T00:00:00"/>
        <d v="2025-05-18T00:00:00"/>
        <d v="2025-03-01T00:00:00"/>
        <d v="2025-03-25T00:00:00"/>
        <d v="2024-03-11T00:00:00"/>
        <d v="2024-09-02T00:00:00"/>
        <d v="2024-10-17T00:00:00"/>
        <d v="2024-11-05T00:00:00"/>
        <d v="2025-09-21T00:00:00"/>
        <d v="2024-05-03T00:00:00"/>
        <d v="2025-10-21T00:00:00"/>
        <d v="2024-06-07T00:00:00"/>
        <d v="2025-09-25T00:00:00"/>
        <d v="2025-11-26T00:00:00"/>
        <d v="2025-10-01T00:00:00"/>
        <d v="2025-10-24T00:00:00"/>
        <d v="2024-11-16T00:00:00"/>
        <d v="2025-02-16T00:00:00"/>
        <d v="2025-11-18T00:00:00"/>
        <d v="2024-09-24T00:00:00"/>
        <d v="2025-11-06T00:00:00"/>
        <d v="2025-03-22T00:00:00"/>
        <d v="2025-04-11T00:00:00"/>
        <d v="2024-02-14T00:00:00"/>
        <d v="2025-05-17T00:00:00"/>
        <d v="2024-08-23T00:00:00"/>
        <d v="2025-11-29T00:00:00"/>
        <d v="2024-04-16T00:00:00"/>
        <d v="2025-07-23T00:00:00"/>
        <d v="2024-09-15T00:00:00"/>
        <d v="2025-09-17T00:00:00"/>
        <d v="2025-09-28T00:00:00"/>
        <d v="2025-07-31T00:00:00"/>
        <d v="2025-05-28T00:00:00"/>
        <d v="2024-05-27T00:00:00"/>
        <d v="2025-04-10T00:00:00"/>
        <d v="2024-06-24T00:00:00"/>
        <d v="2024-06-16T00:00:00"/>
        <d v="2025-01-15T00:00:00"/>
        <d v="2025-06-27T00:00:00"/>
        <d v="2024-02-23T00:00:00"/>
        <d v="2024-02-05T00:00:00"/>
        <d v="2025-07-13T00:00:00"/>
        <d v="2025-04-30T00:00:00"/>
        <d v="2025-09-30T00:00:00"/>
        <d v="2025-12-28T00:00:00"/>
        <d v="2024-12-18T00:00:00"/>
        <d v="2025-05-09T00:00:00"/>
        <d v="2024-06-12T00:00:00"/>
        <d v="2025-04-07T00:00:00"/>
        <d v="2024-09-23T00:00:00"/>
        <d v="2025-06-06T00:00:00"/>
        <d v="2025-12-23T00:00:00"/>
        <d v="2025-04-15T00:00:00"/>
        <d v="2024-12-25T00:00:00"/>
        <d v="2025-10-19T00:00:00"/>
        <d v="2025-06-22T00:00:00"/>
        <d v="2024-01-23T00:00:00"/>
        <d v="2024-05-16T00:00:00"/>
        <d v="2025-12-12T00:00:00"/>
        <d v="2025-02-10T00:00:00"/>
        <d v="2025-09-27T00:00:00"/>
        <d v="2024-10-25T00:00:00"/>
        <d v="2024-12-27T00:00:00"/>
        <d v="2024-07-12T00:00:00"/>
        <d v="2024-05-09T00:00:00"/>
        <d v="2024-05-26T00:00:00"/>
        <d v="2025-02-09T00:00:00"/>
        <d v="2024-07-16T00:00:00"/>
        <d v="2024-12-04T00:00:00"/>
        <d v="2024-03-09T00:00:00"/>
        <d v="2024-11-30T00:00:00"/>
        <d v="2024-05-19T00:00:00"/>
        <d v="2024-03-04T00:00:00"/>
        <d v="2025-07-22T00:00:00"/>
        <d v="2024-08-10T00:00:00"/>
        <d v="2024-03-30T00:00:00"/>
        <d v="2025-05-23T00:00:00"/>
        <d v="2025-07-02T00:00:00"/>
        <d v="2024-10-15T00:00:00"/>
        <d v="2025-04-19T00:00:00"/>
        <d v="2024-10-29T00:00:00"/>
        <d v="2024-07-20T00:00:00"/>
        <d v="2024-06-13T00:00:00"/>
        <d v="2024-04-01T00:00:00"/>
        <d v="2024-09-01T00:00:00"/>
        <d v="2024-10-13T00:00:00"/>
        <d v="2024-08-20T00:00:00"/>
        <d v="2025-06-30T00:00:00"/>
        <d v="2025-08-25T00:00:00"/>
        <d v="2024-05-22T00:00:00"/>
        <d v="2024-05-05T00:00:00"/>
        <d v="2025-12-10T00:00:00"/>
        <d v="2025-04-17T00:00:00"/>
        <d v="2025-06-29T00:00:00"/>
        <d v="2024-02-18T00:00:00"/>
        <d v="2025-01-30T00:00:00"/>
        <d v="2024-09-13T00:00:00"/>
        <d v="2025-02-07T00:00:00"/>
        <d v="2025-02-11T00:00:00"/>
        <d v="2024-09-18T00:00:00"/>
        <d v="2024-06-01T00:00:00"/>
        <d v="2024-12-16T00:00:00"/>
        <d v="2025-01-06T00:00:00"/>
        <d v="2024-09-08T00:00:00"/>
        <d v="2024-07-08T00:00:00"/>
        <d v="2025-04-16T00:00:00"/>
        <d v="2025-05-04T00:00:00"/>
        <d v="2024-02-17T00:00:00"/>
        <d v="2025-12-24T00:00:00"/>
        <d v="2025-03-18T00:00:00"/>
        <d v="2024-05-06T00:00:00"/>
        <d v="2025-08-11T00:00:00"/>
        <d v="2024-12-22T00:00:00"/>
        <d v="2024-03-28T00:00:00"/>
        <d v="2025-07-16T00:00:00"/>
        <d v="2025-09-05T00:00:00"/>
        <d v="2024-04-22T00:00:00"/>
        <d v="2025-11-16T00:00:00"/>
        <d v="2024-11-28T00:00:00"/>
        <d v="2024-04-23T00:00:00"/>
        <d v="2025-09-08T00:00:00"/>
        <d v="2024-11-08T00:00:00"/>
        <d v="2025-08-23T00:00:00"/>
        <d v="2025-03-13T00:00:00"/>
        <d v="2024-01-07T00:00:00"/>
        <d v="2025-06-04T00:00:00"/>
        <d v="2024-09-20T00:00:00"/>
        <d v="2024-05-04T00:00:00"/>
        <d v="2024-07-02T00:00:00"/>
        <d v="2025-05-13T00:00:00"/>
        <d v="2024-06-23T00:00:00"/>
        <d v="2024-08-16T00:00:00"/>
        <d v="2024-09-04T00:00:00"/>
        <d v="2025-10-28T00:00:00"/>
        <d v="2025-06-01T00:00:00"/>
        <d v="2024-10-14T00:00:00"/>
        <d v="2024-11-14T00:00:00"/>
        <d v="2024-03-06T00:00:00"/>
        <d v="2024-07-15T00:00:00"/>
        <d v="2024-04-12T00:00:00"/>
        <d v="2025-01-29T00:00:00"/>
        <d v="2024-10-30T00:00:00"/>
        <d v="2025-12-22T00:00:00"/>
        <d v="2024-10-27T00:00:00"/>
        <d v="2024-12-28T00:00:00"/>
        <d v="2024-08-27T00:00:00"/>
        <d v="2025-04-14T00:00:00"/>
        <d v="2025-04-09T00:00:00"/>
        <d v="2024-05-21T00:00:00"/>
        <d v="2025-12-05T00:00:00"/>
        <d v="2024-06-11T00:00:00"/>
        <d v="2024-08-05T00:00:00"/>
        <d v="2024-11-04T00:00:00"/>
        <d v="2025-01-01T00:00:00"/>
        <d v="2024-07-13T00:00:00"/>
        <d v="2024-05-01T00:00:00"/>
        <d v="2025-10-18T00:00:00"/>
        <d v="2025-11-15T00:00:00"/>
        <d v="2024-02-08T00:00:00"/>
        <d v="2024-08-08T00:00:00"/>
        <d v="2024-02-03T00:00:00"/>
        <d v="2024-12-19T00:00:00"/>
        <d v="2024-08-31T00:00:00"/>
        <d v="2025-06-26T00:00:00"/>
        <d v="2024-07-25T00:00:00"/>
        <d v="2025-05-16T00:00:00"/>
        <d v="2024-05-07T00:00:00"/>
        <d v="2024-10-18T00:00:00"/>
        <d v="2025-01-22T00:00:00"/>
        <d v="2025-01-02T00:00:00"/>
        <d v="2025-04-27T00:00:00"/>
        <d v="2024-12-14T00:00:00"/>
        <d v="2025-03-30T00:00:00"/>
        <d v="2024-03-23T00:00:00"/>
        <d v="2025-07-25T00:00:00"/>
        <d v="2024-06-25T00:00:00"/>
        <d v="2025-01-11T00:00:00"/>
        <d v="2024-09-27T00:00:00"/>
        <d v="2024-04-02T00:00:00"/>
        <d v="2025-06-20T00:00:00"/>
        <d v="2025-09-10T00:00:00"/>
        <d v="2025-01-05T00:00:00"/>
        <d v="2024-09-22T00:00:00"/>
        <d v="2025-10-11T00:00:00"/>
        <d v="2024-10-11T00:00:00"/>
        <d v="2024-06-19T00:00:00"/>
        <d v="2024-03-18T00:00:00"/>
        <d v="2024-06-08T00:00:00"/>
        <d v="2024-04-06T00:00:00"/>
        <d v="2025-05-15T00:00:00"/>
      </sharedItems>
      <fieldGroup par="28"/>
    </cacheField>
    <cacheField name="Age" numFmtId="0">
      <sharedItems containsString="0" containsBlank="1" containsNumber="1" containsInteger="1" minValue="18" maxValue="80"/>
    </cacheField>
    <cacheField name="Gender" numFmtId="0">
      <sharedItems count="3">
        <s v="Other"/>
        <s v="Male"/>
        <s v="Female"/>
      </sharedItems>
    </cacheField>
    <cacheField name="Province" numFmtId="0">
      <sharedItems count="9">
        <s v="Mpumalanga"/>
        <s v="Eastern Cape"/>
        <s v="Limpopo"/>
        <s v="North West"/>
        <s v="Free State"/>
        <s v="Western Cape"/>
        <s v="Gauteng"/>
        <s v="Northern Cape"/>
        <s v="Kwazulu-Natal"/>
      </sharedItems>
    </cacheField>
    <cacheField name="Product" numFmtId="0">
      <sharedItems count="124">
        <s v="Laptop Backpack"/>
        <s v="Facial Cleanser"/>
        <s v="Skipping Rope"/>
        <s v="Breakfast Cereal"/>
        <s v="Wireless Earbuds"/>
        <s v="Toy Train Set"/>
        <s v="Toaster"/>
        <s v="Logitech Mechanical Keyboard"/>
        <s v="Apple AirPods Pro"/>
        <s v="Energy Drink"/>
        <s v="Throw Pillow"/>
        <s v="Sunscreen"/>
        <s v="Men's T-Shirt"/>
        <s v="Coffee Machine"/>
        <s v="Hair Straightener"/>
        <s v="Plush Teddy Bear"/>
        <s v="Watch Strap"/>
        <s v="Face Moisturizer"/>
        <s v="Bookshelf"/>
        <s v="Organic Coffee Beans"/>
        <s v="Winter Jacket"/>
        <s v="Phone Charger"/>
        <s v="Bed Linen Set"/>
        <s v="Running Shoes"/>
        <s v="Nikon Mirrorless Camera"/>
        <s v="Hiking Backpack"/>
        <s v="Apple iPad"/>
        <s v="Samsung 55-inch Smart TV"/>
        <s v="Leather Wallet"/>
        <s v="Camping Chair"/>
        <s v="Tennis Racket"/>
        <s v="Puzzle 1000 Pieces"/>
        <s v="Curtains"/>
        <s v="Storage Basket"/>
        <s v="Samsung Galaxy Tablet"/>
        <s v="Vacuum Cleaner"/>
        <s v="Bose Soundbar"/>
        <s v="Fruit Juice"/>
        <s v="Ceiling Fan"/>
        <s v="Dell Inspiron Laptop"/>
        <s v="Floor Lamp"/>
        <s v="Canon EOS DSLR Camera"/>
        <s v="Bicycle Helmet"/>
        <s v="Laundry Hamper"/>
        <s v="Kitchen Knife Set"/>
        <s v="Shampoo"/>
        <s v="Dumbbell Set"/>
        <s v="Xbox Series X"/>
        <s v="Conditioner"/>
        <s v="Trail Mix"/>
        <s v="Bluetooth Tracker"/>
        <s v="Mixed Nuts"/>
        <s v="Hoodie"/>
        <s v="Lenovo ThinkPad Laptop"/>
        <s v="Chess Set"/>
        <s v="Sandals"/>
        <s v="Barbie Doll"/>
        <s v="Phone Case"/>
        <s v="Travel Backpack"/>
        <s v="Remote Control Drone"/>
        <s v="Fishing Rod"/>
        <s v="Wall Clock"/>
        <s v="Electric Toothbrush"/>
        <s v="Power Bank"/>
        <s v="Frozen Pizza"/>
        <s v="Protein Bars"/>
        <s v="Rain Jacket"/>
        <s v="Microwave Oven"/>
        <s v="Garmin Smartwatch"/>
        <s v="Sunglasses"/>
        <s v="Baseball Cap"/>
        <s v="Nerf Blaster"/>
        <s v="Robot Vacuum"/>
        <s v="Electric Kettle"/>
        <s v="Board Game"/>
        <s v="Coffee Table"/>
        <s v="Women's Jeans"/>
        <s v="Chocolate Gift Box"/>
        <s v="Dress Shirt"/>
        <s v="USB-C Cable"/>
        <s v="Washing Machine"/>
        <s v="LEGO Building Set"/>
        <s v="Logitech Wireless Mouse"/>
        <s v="Air Fryer"/>
        <s v="Instant Noodles"/>
        <s v="Soccer Ball"/>
        <s v="Camping Tent"/>
        <s v="Portable Heater"/>
        <s v="Duffel Bag"/>
        <s v="Toy Dinosaur"/>
        <s v="HP Pavilion Laptop"/>
        <s v="Pasta"/>
        <s v="Sneakers"/>
        <s v="Bottled Water"/>
        <s v="Blender"/>
        <s v="Body Wash"/>
        <s v="JBL Bluetooth Speaker"/>
        <s v="Cookware Set"/>
        <s v="Potato Chips"/>
        <s v="Polo Shirt"/>
        <s v="Water Purifier"/>
        <s v="Beard Trimmer"/>
        <s v="Yoga Mat"/>
        <s v="Peanut Butter"/>
        <s v="Body Lotion"/>
        <s v="Socks"/>
        <s v="Green Tea"/>
        <s v="Fitbit Fitness Tracker"/>
        <s v="Steam Iron"/>
        <s v="Jigsaw Puzzle"/>
        <s v="Hair Dryer"/>
        <s v="Fitness Tracker"/>
        <s v="Rice Cooker"/>
        <s v="Ceramic Dinner Set"/>
        <s v="Screen Protector"/>
        <s v="RC Car"/>
        <s v="Sony PlayStation 5"/>
        <s v="Nintendo Switch OLED"/>
        <s v="Olive Oil"/>
        <s v="Resistance Bands"/>
        <s v="Perfume"/>
        <s v="Lip Balm"/>
        <s v="Sports Shorts"/>
        <s v="Dining Chair"/>
      </sharedItems>
    </cacheField>
    <cacheField name="Satisfaction" numFmtId="0">
      <sharedItems containsSemiMixedTypes="0" containsString="0" containsNumber="1" containsInteger="1" minValue="1" maxValue="5"/>
    </cacheField>
    <cacheField name="Recommend" numFmtId="0">
      <sharedItems count="2">
        <s v="No"/>
        <s v="Yes"/>
      </sharedItems>
    </cacheField>
    <cacheField name="Payment Method" numFmtId="0">
      <sharedItems/>
    </cacheField>
    <cacheField name="Delivery Type" numFmtId="0">
      <sharedItems/>
    </cacheField>
    <cacheField name="Loyalty Member" numFmtId="0">
      <sharedItems/>
    </cacheField>
    <cacheField name="Comments" numFmtId="0">
      <sharedItems containsBlank="1"/>
    </cacheField>
    <cacheField name="Satisfaction Category" numFmtId="0">
      <sharedItems count="5">
        <s v="Dissatisfied"/>
        <s v="Very Satisfied"/>
        <s v="Neutral"/>
        <s v="Very Dissatisfied"/>
        <s v="Satisfied"/>
      </sharedItems>
    </cacheField>
    <cacheField name="Sentiment" numFmtId="0">
      <sharedItems count="4">
        <s v="Positive"/>
        <s v="Negative"/>
        <s v="Neutral"/>
        <s v="No Comment"/>
      </sharedItems>
    </cacheField>
    <cacheField name="Match/Mismatch" numFmtId="0">
      <sharedItems count="3">
        <s v="Mismatch"/>
        <s v="Match"/>
        <s v="Not Applicable"/>
      </sharedItems>
    </cacheField>
    <cacheField name="Age Group" numFmtId="0">
      <sharedItems count="7">
        <s v="55–64"/>
        <s v="25–34"/>
        <s v="18–24"/>
        <s v="35–44"/>
        <s v="45–54"/>
        <s v="65+"/>
        <s v="Unknown"/>
      </sharedItems>
    </cacheField>
    <cacheField name="Purchase Amount" numFmtId="164">
      <sharedItems containsSemiMixedTypes="0" containsString="0" containsNumber="1" minValue="27.35" maxValue="44114.21"/>
    </cacheField>
    <cacheField name="Department" numFmtId="0">
      <sharedItems count="9">
        <s v="Accessories"/>
        <s v="Beauty &amp; Personal Care"/>
        <s v="Sports &amp; Outdoors"/>
        <s v="Food"/>
        <s v="Toys &amp; Games"/>
        <s v="Home Devices"/>
        <s v="Electronics"/>
        <s v="Home &amp; Living"/>
        <s v="Apparel"/>
      </sharedItems>
    </cacheField>
    <cacheField name="Region" numFmtId="0">
      <sharedItems/>
    </cacheField>
    <cacheField name="Purchase Band" numFmtId="0">
      <sharedItems/>
    </cacheField>
    <cacheField name="Month" numFmtId="0">
      <sharedItems/>
    </cacheField>
    <cacheField name="Quarter" numFmtId="0">
      <sharedItems/>
    </cacheField>
    <cacheField name="High Value Purchase" numFmtId="0">
      <sharedItems/>
    </cacheField>
    <cacheField name="Recommendation Score" numFmtId="0">
      <sharedItems containsSemiMixedTypes="0" containsString="0" containsNumber="1" containsInteger="1" minValue="0" maxValue="1"/>
    </cacheField>
    <cacheField name="VAT Amount" numFmtId="164">
      <sharedItems containsSemiMixedTypes="0" containsString="0" containsNumber="1" minValue="4.1025" maxValue="6617.1314999999995"/>
    </cacheField>
    <cacheField name="Purchase Amount incl. VAT" numFmtId="164">
      <sharedItems containsSemiMixedTypes="0" containsString="0" containsNumber="1" minValue="31.452500000000001" maxValue="50731.341499999995"/>
    </cacheField>
    <cacheField name="Months (Date)" numFmtId="0" databaseField="0">
      <fieldGroup base="2">
        <rangePr groupBy="months" startDate="2024-01-01T00:00:00" endDate="2026-01-01T00:00:00"/>
        <groupItems count="14">
          <s v="&lt;2024/01/01"/>
          <s v="Jan"/>
          <s v="Feb"/>
          <s v="Mar"/>
          <s v="Apr"/>
          <s v="May"/>
          <s v="Jun"/>
          <s v="Jul"/>
          <s v="Aug"/>
          <s v="Sept"/>
          <s v="Oct"/>
          <s v="Nov"/>
          <s v="Dec"/>
          <s v="&gt;2026/01/01"/>
        </groupItems>
      </fieldGroup>
    </cacheField>
    <cacheField name="Years (Date)" numFmtId="0" databaseField="0">
      <fieldGroup base="2">
        <rangePr groupBy="years" startDate="2024-01-01T00:00:00" endDate="2026-01-01T00:00:00"/>
        <groupItems count="5">
          <s v="&lt;2024/01/01"/>
          <s v="2024"/>
          <s v="2025"/>
          <s v="2026"/>
          <s v="&gt;2026/01/01"/>
        </groupItems>
      </fieldGroup>
    </cacheField>
  </cacheFields>
  <extLst>
    <ext xmlns:x14="http://schemas.microsoft.com/office/spreadsheetml/2009/9/main" uri="{725AE2AE-9491-48be-B2B4-4EB974FC3084}">
      <x14:pivotCacheDefinition pivotCacheId="1779829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47">
  <r>
    <n v="1"/>
    <s v="R00622"/>
    <x v="0"/>
    <n v="55"/>
    <x v="0"/>
    <x v="0"/>
    <x v="0"/>
    <n v="2"/>
    <x v="0"/>
    <s v="Cash"/>
    <s v="Click &amp; Collect"/>
    <s v="Yes"/>
    <s v="Very fast delivery"/>
    <x v="0"/>
    <x v="0"/>
    <x v="0"/>
    <x v="0"/>
    <n v="2479.5700000000002"/>
    <x v="0"/>
    <s v="Northern Region"/>
    <s v="Medium"/>
    <s v="March"/>
    <s v="Q1"/>
    <s v="No"/>
    <n v="0"/>
    <n v="371.93549999999999"/>
    <n v="2851.5054999999998"/>
  </r>
  <r>
    <n v="2"/>
    <s v="R04386"/>
    <x v="1"/>
    <n v="34"/>
    <x v="1"/>
    <x v="0"/>
    <x v="1"/>
    <n v="5"/>
    <x v="1"/>
    <s v="Mobile Payment"/>
    <s v="Home Delivery"/>
    <s v="No"/>
    <s v="Arrived damaged"/>
    <x v="1"/>
    <x v="1"/>
    <x v="0"/>
    <x v="1"/>
    <n v="444.38"/>
    <x v="1"/>
    <s v="Northern Region"/>
    <s v="Low"/>
    <s v="September"/>
    <s v="Q3"/>
    <s v="No"/>
    <n v="1"/>
    <n v="66.656999999999996"/>
    <n v="511.03699999999998"/>
  </r>
  <r>
    <n v="3"/>
    <s v="R06795"/>
    <x v="2"/>
    <n v="18"/>
    <x v="2"/>
    <x v="1"/>
    <x v="2"/>
    <n v="5"/>
    <x v="0"/>
    <s v="Debit Card"/>
    <s v="In Store"/>
    <s v="No"/>
    <s v="Easy to assemble"/>
    <x v="1"/>
    <x v="0"/>
    <x v="1"/>
    <x v="2"/>
    <n v="230.14"/>
    <x v="2"/>
    <s v="Southern Region"/>
    <s v="Low"/>
    <s v="April"/>
    <s v="Q2"/>
    <s v="No"/>
    <n v="0"/>
    <n v="34.520999999999994"/>
    <n v="264.66099999999994"/>
  </r>
  <r>
    <n v="4"/>
    <s v="R04563"/>
    <x v="3"/>
    <n v="60"/>
    <x v="2"/>
    <x v="2"/>
    <x v="0"/>
    <n v="3"/>
    <x v="1"/>
    <s v="EFT"/>
    <s v="In Store"/>
    <s v="Yes"/>
    <s v="Easy to assemble"/>
    <x v="2"/>
    <x v="0"/>
    <x v="0"/>
    <x v="0"/>
    <n v="2479.5700000000002"/>
    <x v="0"/>
    <s v="Northern Region"/>
    <s v="Medium"/>
    <s v="December"/>
    <s v="Q4"/>
    <s v="No"/>
    <n v="1"/>
    <n v="371.93549999999999"/>
    <n v="2851.5054999999998"/>
  </r>
  <r>
    <n v="5"/>
    <s v="R09265"/>
    <x v="4"/>
    <n v="57"/>
    <x v="1"/>
    <x v="3"/>
    <x v="3"/>
    <n v="5"/>
    <x v="0"/>
    <s v="Credit Card"/>
    <s v="Click &amp; Collect"/>
    <s v="No"/>
    <s v="Exactly as advertised"/>
    <x v="1"/>
    <x v="0"/>
    <x v="1"/>
    <x v="0"/>
    <n v="84.23"/>
    <x v="3"/>
    <s v="Central Region"/>
    <s v="Low"/>
    <s v="April"/>
    <s v="Q2"/>
    <s v="No"/>
    <n v="0"/>
    <n v="12.634500000000001"/>
    <n v="96.864499999999992"/>
  </r>
  <r>
    <n v="6"/>
    <s v="R03133"/>
    <x v="5"/>
    <n v="35"/>
    <x v="1"/>
    <x v="4"/>
    <x v="4"/>
    <n v="1"/>
    <x v="0"/>
    <s v="Cash"/>
    <s v="Home Delivery"/>
    <s v="Yes"/>
    <s v="Would definitely buy again"/>
    <x v="3"/>
    <x v="0"/>
    <x v="0"/>
    <x v="3"/>
    <n v="1951.09"/>
    <x v="0"/>
    <s v="Central Region"/>
    <s v="Medium"/>
    <s v="March"/>
    <s v="Q1"/>
    <s v="No"/>
    <n v="0"/>
    <n v="292.6635"/>
    <n v="2243.7534999999998"/>
  </r>
  <r>
    <n v="7"/>
    <s v="R08711"/>
    <x v="6"/>
    <n v="22"/>
    <x v="0"/>
    <x v="5"/>
    <x v="5"/>
    <n v="1"/>
    <x v="1"/>
    <s v="Cash"/>
    <s v="Click &amp; Collect"/>
    <s v="Yes"/>
    <s v="Packaging could improve"/>
    <x v="3"/>
    <x v="2"/>
    <x v="0"/>
    <x v="2"/>
    <n v="1158.56"/>
    <x v="4"/>
    <s v="Western Region"/>
    <s v="Medium"/>
    <s v="July"/>
    <s v="Q3"/>
    <s v="No"/>
    <n v="1"/>
    <n v="173.78399999999999"/>
    <n v="1332.3439999999998"/>
  </r>
  <r>
    <n v="9"/>
    <s v="R07783"/>
    <x v="7"/>
    <n v="60"/>
    <x v="1"/>
    <x v="0"/>
    <x v="6"/>
    <n v="1"/>
    <x v="1"/>
    <s v="Debit Card"/>
    <s v="Click &amp; Collect"/>
    <s v="Yes"/>
    <s v="Excellent product"/>
    <x v="3"/>
    <x v="0"/>
    <x v="0"/>
    <x v="0"/>
    <n v="409.06"/>
    <x v="5"/>
    <s v="Northern Region"/>
    <s v="Low"/>
    <s v="September"/>
    <s v="Q3"/>
    <s v="No"/>
    <n v="1"/>
    <n v="61.358999999999995"/>
    <n v="470.41899999999998"/>
  </r>
  <r>
    <n v="10"/>
    <s v="R06504"/>
    <x v="8"/>
    <n v="51"/>
    <x v="1"/>
    <x v="1"/>
    <x v="7"/>
    <n v="2"/>
    <x v="0"/>
    <s v="Debit Card"/>
    <s v="Home Delivery"/>
    <s v="Yes"/>
    <s v="Great customer service"/>
    <x v="0"/>
    <x v="0"/>
    <x v="0"/>
    <x v="4"/>
    <n v="1370.56"/>
    <x v="6"/>
    <s v="Southern Region"/>
    <s v="Medium"/>
    <s v="September"/>
    <s v="Q3"/>
    <s v="No"/>
    <n v="0"/>
    <n v="205.58399999999997"/>
    <n v="1576.1439999999998"/>
  </r>
  <r>
    <n v="11"/>
    <s v="R00705"/>
    <x v="9"/>
    <n v="72"/>
    <x v="2"/>
    <x v="3"/>
    <x v="8"/>
    <n v="4"/>
    <x v="0"/>
    <s v="Credit Card"/>
    <s v="Click &amp; Collect"/>
    <s v="Yes"/>
    <s v="Packaging could improve"/>
    <x v="4"/>
    <x v="2"/>
    <x v="0"/>
    <x v="5"/>
    <n v="5390.8"/>
    <x v="6"/>
    <s v="Central Region"/>
    <s v="High"/>
    <s v="August"/>
    <s v="Q3"/>
    <s v="Yes"/>
    <n v="0"/>
    <n v="808.62"/>
    <n v="6199.42"/>
  </r>
  <r>
    <n v="12"/>
    <s v="R07667"/>
    <x v="10"/>
    <n v="58"/>
    <x v="2"/>
    <x v="1"/>
    <x v="9"/>
    <n v="3"/>
    <x v="0"/>
    <s v="Cash"/>
    <s v="In Store"/>
    <s v="No"/>
    <s v="Instructions unclear"/>
    <x v="2"/>
    <x v="2"/>
    <x v="1"/>
    <x v="0"/>
    <n v="43.23"/>
    <x v="3"/>
    <s v="Southern Region"/>
    <s v="Low"/>
    <s v="April"/>
    <s v="Q2"/>
    <s v="No"/>
    <n v="0"/>
    <n v="6.4844999999999997"/>
    <n v="49.714499999999994"/>
  </r>
  <r>
    <n v="13"/>
    <s v="R00097"/>
    <x v="11"/>
    <n v="27"/>
    <x v="1"/>
    <x v="4"/>
    <x v="10"/>
    <n v="3"/>
    <x v="0"/>
    <s v="Cash"/>
    <s v="Click &amp; Collect"/>
    <s v="No"/>
    <s v="Easy to assemble"/>
    <x v="2"/>
    <x v="0"/>
    <x v="0"/>
    <x v="1"/>
    <n v="276.82"/>
    <x v="7"/>
    <s v="Central Region"/>
    <s v="Low"/>
    <s v="August"/>
    <s v="Q3"/>
    <s v="No"/>
    <n v="0"/>
    <n v="41.522999999999996"/>
    <n v="318.34299999999996"/>
  </r>
  <r>
    <n v="14"/>
    <s v="R03119"/>
    <x v="12"/>
    <n v="39"/>
    <x v="1"/>
    <x v="1"/>
    <x v="9"/>
    <n v="1"/>
    <x v="1"/>
    <s v="Credit Card"/>
    <s v="In Store"/>
    <s v="No"/>
    <s v="Great customer service"/>
    <x v="3"/>
    <x v="0"/>
    <x v="0"/>
    <x v="3"/>
    <n v="43.23"/>
    <x v="3"/>
    <s v="Southern Region"/>
    <s v="Low"/>
    <s v="February"/>
    <s v="Q1"/>
    <s v="No"/>
    <n v="1"/>
    <n v="6.4844999999999997"/>
    <n v="49.714499999999994"/>
  </r>
  <r>
    <n v="15"/>
    <s v="R02389"/>
    <x v="13"/>
    <n v="28"/>
    <x v="2"/>
    <x v="1"/>
    <x v="11"/>
    <n v="3"/>
    <x v="0"/>
    <s v="Debit Card"/>
    <s v="Home Delivery"/>
    <s v="No"/>
    <s v="Item missing accessories"/>
    <x v="2"/>
    <x v="1"/>
    <x v="0"/>
    <x v="1"/>
    <n v="231.22"/>
    <x v="1"/>
    <s v="Southern Region"/>
    <s v="Low"/>
    <s v="August"/>
    <s v="Q3"/>
    <s v="No"/>
    <n v="0"/>
    <n v="34.683"/>
    <n v="265.90299999999996"/>
  </r>
  <r>
    <n v="16"/>
    <s v="R04813"/>
    <x v="14"/>
    <n v="53"/>
    <x v="2"/>
    <x v="6"/>
    <x v="12"/>
    <n v="5"/>
    <x v="1"/>
    <s v="EFT"/>
    <s v="Home Delivery"/>
    <s v="No"/>
    <s v="Packaging could improve"/>
    <x v="1"/>
    <x v="2"/>
    <x v="0"/>
    <x v="4"/>
    <n v="228.08"/>
    <x v="8"/>
    <s v="Gauteng Region"/>
    <s v="Low"/>
    <s v="April"/>
    <s v="Q2"/>
    <s v="No"/>
    <n v="1"/>
    <n v="34.212000000000003"/>
    <n v="262.29199999999997"/>
  </r>
  <r>
    <n v="17"/>
    <s v="R02955"/>
    <x v="15"/>
    <n v="71"/>
    <x v="0"/>
    <x v="2"/>
    <x v="13"/>
    <n v="3"/>
    <x v="1"/>
    <s v="Credit Card"/>
    <s v="Click &amp; Collect"/>
    <s v="Yes"/>
    <s v="Average quality"/>
    <x v="2"/>
    <x v="2"/>
    <x v="1"/>
    <x v="5"/>
    <n v="3576.97"/>
    <x v="5"/>
    <s v="Northern Region"/>
    <s v="Medium"/>
    <s v="November"/>
    <s v="Q4"/>
    <s v="No"/>
    <n v="1"/>
    <n v="536.54549999999995"/>
    <n v="4113.5154999999995"/>
  </r>
  <r>
    <n v="18"/>
    <s v="R03528"/>
    <x v="16"/>
    <n v="79"/>
    <x v="0"/>
    <x v="5"/>
    <x v="14"/>
    <n v="3"/>
    <x v="1"/>
    <s v="Debit Card"/>
    <s v="Home Delivery"/>
    <s v="Yes"/>
    <s v="Easy to assemble"/>
    <x v="2"/>
    <x v="0"/>
    <x v="0"/>
    <x v="5"/>
    <n v="1440.59"/>
    <x v="1"/>
    <s v="Western Region"/>
    <s v="Medium"/>
    <s v="April"/>
    <s v="Q2"/>
    <s v="No"/>
    <n v="1"/>
    <n v="216.08849999999998"/>
    <n v="1656.6784999999998"/>
  </r>
  <r>
    <n v="19"/>
    <s v="R04023"/>
    <x v="17"/>
    <n v="68"/>
    <x v="0"/>
    <x v="5"/>
    <x v="15"/>
    <n v="5"/>
    <x v="0"/>
    <s v="EFT"/>
    <s v="In Store"/>
    <s v="Yes"/>
    <s v="Arrived damaged"/>
    <x v="1"/>
    <x v="1"/>
    <x v="0"/>
    <x v="5"/>
    <n v="869.65"/>
    <x v="4"/>
    <s v="Western Region"/>
    <s v="Medium"/>
    <s v="March"/>
    <s v="Q1"/>
    <s v="No"/>
    <n v="0"/>
    <n v="130.44749999999999"/>
    <n v="1000.0974999999999"/>
  </r>
  <r>
    <n v="20"/>
    <s v="R00511"/>
    <x v="18"/>
    <n v="61"/>
    <x v="0"/>
    <x v="3"/>
    <x v="16"/>
    <n v="5"/>
    <x v="1"/>
    <s v="Debit Card"/>
    <s v="Click &amp; Collect"/>
    <s v="Yes"/>
    <s v="Arrived damaged"/>
    <x v="1"/>
    <x v="1"/>
    <x v="0"/>
    <x v="0"/>
    <n v="368.99"/>
    <x v="0"/>
    <s v="Central Region"/>
    <s v="Low"/>
    <s v="February"/>
    <s v="Q1"/>
    <s v="No"/>
    <n v="1"/>
    <n v="55.348500000000001"/>
    <n v="424.33849999999995"/>
  </r>
  <r>
    <n v="21"/>
    <s v="R00305"/>
    <x v="19"/>
    <n v="62"/>
    <x v="2"/>
    <x v="4"/>
    <x v="17"/>
    <n v="1"/>
    <x v="1"/>
    <s v="EFT"/>
    <s v="Home Delivery"/>
    <s v="Yes"/>
    <s v="Item missing accessories"/>
    <x v="3"/>
    <x v="1"/>
    <x v="1"/>
    <x v="0"/>
    <n v="471.63"/>
    <x v="1"/>
    <s v="Central Region"/>
    <s v="Low"/>
    <s v="February"/>
    <s v="Q1"/>
    <s v="No"/>
    <n v="1"/>
    <n v="70.744500000000002"/>
    <n v="542.3744999999999"/>
  </r>
  <r>
    <n v="22"/>
    <s v="R05897"/>
    <x v="20"/>
    <n v="69"/>
    <x v="0"/>
    <x v="2"/>
    <x v="18"/>
    <n v="1"/>
    <x v="0"/>
    <s v="Credit Card"/>
    <s v="Click &amp; Collect"/>
    <s v="Yes"/>
    <s v="Product exceeded expectations"/>
    <x v="3"/>
    <x v="0"/>
    <x v="0"/>
    <x v="5"/>
    <n v="1712.08"/>
    <x v="7"/>
    <s v="Northern Region"/>
    <s v="Medium"/>
    <s v="October"/>
    <s v="Q4"/>
    <s v="No"/>
    <n v="0"/>
    <n v="256.81199999999995"/>
    <n v="1968.8919999999998"/>
  </r>
  <r>
    <n v="23"/>
    <s v="R00034"/>
    <x v="12"/>
    <n v="71"/>
    <x v="2"/>
    <x v="7"/>
    <x v="19"/>
    <n v="4"/>
    <x v="1"/>
    <s v="Debit Card"/>
    <s v="Home Delivery"/>
    <s v="No"/>
    <s v="Product exceeded expectations"/>
    <x v="4"/>
    <x v="0"/>
    <x v="1"/>
    <x v="5"/>
    <n v="343.42"/>
    <x v="3"/>
    <s v="Western Region"/>
    <s v="Low"/>
    <s v="February"/>
    <s v="Q1"/>
    <s v="No"/>
    <n v="1"/>
    <n v="51.512999999999998"/>
    <n v="394.93299999999999"/>
  </r>
  <r>
    <n v="24"/>
    <s v="R08570"/>
    <x v="21"/>
    <n v="47"/>
    <x v="1"/>
    <x v="4"/>
    <x v="20"/>
    <n v="3"/>
    <x v="1"/>
    <s v="Mobile Payment"/>
    <s v="In Store"/>
    <s v="No"/>
    <s v="Average quality"/>
    <x v="2"/>
    <x v="2"/>
    <x v="1"/>
    <x v="4"/>
    <n v="3747.26"/>
    <x v="8"/>
    <s v="Central Region"/>
    <s v="Medium"/>
    <s v="November"/>
    <s v="Q4"/>
    <s v="No"/>
    <n v="1"/>
    <n v="562.08900000000006"/>
    <n v="4309.3490000000002"/>
  </r>
  <r>
    <n v="25"/>
    <s v="R09881"/>
    <x v="22"/>
    <n v="62"/>
    <x v="1"/>
    <x v="8"/>
    <x v="21"/>
    <n v="5"/>
    <x v="1"/>
    <s v="Credit Card"/>
    <s v="Home Delivery"/>
    <s v="No"/>
    <s v="Arrived damaged"/>
    <x v="1"/>
    <x v="1"/>
    <x v="0"/>
    <x v="0"/>
    <n v="369.57"/>
    <x v="0"/>
    <s v="Eastern Region"/>
    <s v="Low"/>
    <s v="February"/>
    <s v="Q1"/>
    <s v="No"/>
    <n v="1"/>
    <n v="55.435499999999998"/>
    <n v="425.00549999999998"/>
  </r>
  <r>
    <n v="26"/>
    <s v="R04658"/>
    <x v="23"/>
    <n v="59"/>
    <x v="2"/>
    <x v="2"/>
    <x v="22"/>
    <n v="1"/>
    <x v="1"/>
    <s v="Credit Card"/>
    <s v="Home Delivery"/>
    <s v="Yes"/>
    <m/>
    <x v="3"/>
    <x v="3"/>
    <x v="2"/>
    <x v="0"/>
    <n v="1734"/>
    <x v="7"/>
    <s v="Northern Region"/>
    <s v="Medium"/>
    <s v="September"/>
    <s v="Q3"/>
    <s v="No"/>
    <n v="1"/>
    <n v="260.09999999999997"/>
    <n v="1994.1"/>
  </r>
  <r>
    <n v="27"/>
    <s v="R02692"/>
    <x v="24"/>
    <n v="52"/>
    <x v="2"/>
    <x v="8"/>
    <x v="22"/>
    <n v="3"/>
    <x v="1"/>
    <s v="Mobile Payment"/>
    <s v="In Store"/>
    <s v="Yes"/>
    <s v="Highly recommend"/>
    <x v="2"/>
    <x v="0"/>
    <x v="0"/>
    <x v="4"/>
    <n v="1734"/>
    <x v="7"/>
    <s v="Eastern Region"/>
    <s v="Medium"/>
    <s v="August"/>
    <s v="Q3"/>
    <s v="No"/>
    <n v="1"/>
    <n v="260.09999999999997"/>
    <n v="1994.1"/>
  </r>
  <r>
    <n v="28"/>
    <s v="R04890"/>
    <x v="25"/>
    <n v="35"/>
    <x v="1"/>
    <x v="1"/>
    <x v="3"/>
    <n v="4"/>
    <x v="0"/>
    <s v="Mobile Payment"/>
    <s v="Click &amp; Collect"/>
    <s v="Yes"/>
    <s v="Average quality"/>
    <x v="4"/>
    <x v="2"/>
    <x v="0"/>
    <x v="3"/>
    <n v="84.23"/>
    <x v="3"/>
    <s v="Southern Region"/>
    <s v="Low"/>
    <s v="November"/>
    <s v="Q4"/>
    <s v="No"/>
    <n v="0"/>
    <n v="12.634500000000001"/>
    <n v="96.864499999999992"/>
  </r>
  <r>
    <n v="29"/>
    <s v="R09279"/>
    <x v="26"/>
    <n v="44"/>
    <x v="1"/>
    <x v="2"/>
    <x v="23"/>
    <n v="1"/>
    <x v="1"/>
    <s v="Debit Card"/>
    <s v="Click &amp; Collect"/>
    <s v="Yes"/>
    <s v="Product was disappointing"/>
    <x v="3"/>
    <x v="1"/>
    <x v="1"/>
    <x v="3"/>
    <n v="2340.5700000000002"/>
    <x v="8"/>
    <s v="Northern Region"/>
    <s v="Medium"/>
    <s v="March"/>
    <s v="Q1"/>
    <s v="No"/>
    <n v="1"/>
    <n v="351.08550000000002"/>
    <n v="2691.6554999999998"/>
  </r>
  <r>
    <n v="30"/>
    <s v="R09198"/>
    <x v="27"/>
    <n v="46"/>
    <x v="0"/>
    <x v="5"/>
    <x v="24"/>
    <n v="4"/>
    <x v="0"/>
    <s v="EFT"/>
    <s v="Home Delivery"/>
    <s v="No"/>
    <s v="Great customer service"/>
    <x v="4"/>
    <x v="0"/>
    <x v="1"/>
    <x v="4"/>
    <n v="44114.21"/>
    <x v="6"/>
    <s v="Western Region"/>
    <s v="High"/>
    <s v="June"/>
    <s v="Q2"/>
    <s v="Yes"/>
    <n v="0"/>
    <n v="6617.1314999999995"/>
    <n v="50731.341499999995"/>
  </r>
  <r>
    <n v="32"/>
    <s v="R04218"/>
    <x v="28"/>
    <n v="59"/>
    <x v="1"/>
    <x v="1"/>
    <x v="25"/>
    <n v="2"/>
    <x v="1"/>
    <s v="Cash"/>
    <s v="Click &amp; Collect"/>
    <s v="No"/>
    <s v="Item missing accessories"/>
    <x v="0"/>
    <x v="1"/>
    <x v="1"/>
    <x v="0"/>
    <n v="4455.18"/>
    <x v="2"/>
    <s v="Southern Region"/>
    <s v="Medium"/>
    <s v="March"/>
    <s v="Q1"/>
    <s v="No"/>
    <n v="1"/>
    <n v="668.27700000000004"/>
    <n v="5123.4570000000003"/>
  </r>
  <r>
    <n v="33"/>
    <s v="R09153"/>
    <x v="29"/>
    <n v="34"/>
    <x v="2"/>
    <x v="1"/>
    <x v="26"/>
    <n v="4"/>
    <x v="0"/>
    <s v="Credit Card"/>
    <s v="In Store"/>
    <s v="Yes"/>
    <s v="Poor packaging"/>
    <x v="4"/>
    <x v="1"/>
    <x v="0"/>
    <x v="1"/>
    <n v="27815.439999999999"/>
    <x v="6"/>
    <s v="Southern Region"/>
    <s v="High"/>
    <s v="March"/>
    <s v="Q1"/>
    <s v="Yes"/>
    <n v="0"/>
    <n v="4172.3159999999998"/>
    <n v="31987.755999999998"/>
  </r>
  <r>
    <n v="34"/>
    <s v="R04844"/>
    <x v="30"/>
    <n v="31"/>
    <x v="1"/>
    <x v="1"/>
    <x v="27"/>
    <n v="5"/>
    <x v="0"/>
    <s v="Cash"/>
    <s v="Click &amp; Collect"/>
    <s v="Yes"/>
    <s v="Helpful staff"/>
    <x v="1"/>
    <x v="0"/>
    <x v="1"/>
    <x v="1"/>
    <n v="14808.31"/>
    <x v="6"/>
    <s v="Southern Region"/>
    <s v="High"/>
    <s v="May"/>
    <s v="Q2"/>
    <s v="Yes"/>
    <n v="0"/>
    <n v="2221.2464999999997"/>
    <n v="17029.556499999999"/>
  </r>
  <r>
    <n v="35"/>
    <s v="R06787"/>
    <x v="31"/>
    <n v="22"/>
    <x v="1"/>
    <x v="7"/>
    <x v="28"/>
    <n v="4"/>
    <x v="0"/>
    <s v="Cash"/>
    <s v="Home Delivery"/>
    <s v="No"/>
    <s v="Great customer service"/>
    <x v="4"/>
    <x v="0"/>
    <x v="1"/>
    <x v="2"/>
    <n v="1011.68"/>
    <x v="0"/>
    <s v="Western Region"/>
    <s v="Medium"/>
    <s v="September"/>
    <s v="Q3"/>
    <s v="No"/>
    <n v="0"/>
    <n v="151.75199999999998"/>
    <n v="1163.4319999999998"/>
  </r>
  <r>
    <n v="36"/>
    <s v="R03111"/>
    <x v="32"/>
    <n v="34"/>
    <x v="0"/>
    <x v="1"/>
    <x v="29"/>
    <n v="3"/>
    <x v="1"/>
    <s v="Cash"/>
    <s v="Home Delivery"/>
    <s v="Yes"/>
    <s v="Delivery delayed"/>
    <x v="2"/>
    <x v="1"/>
    <x v="0"/>
    <x v="1"/>
    <n v="1355.08"/>
    <x v="2"/>
    <s v="Southern Region"/>
    <s v="Medium"/>
    <s v="September"/>
    <s v="Q3"/>
    <s v="No"/>
    <n v="1"/>
    <n v="203.26199999999997"/>
    <n v="1558.3419999999999"/>
  </r>
  <r>
    <n v="37"/>
    <s v="R00440"/>
    <x v="33"/>
    <n v="60"/>
    <x v="1"/>
    <x v="7"/>
    <x v="30"/>
    <n v="1"/>
    <x v="0"/>
    <s v="Debit Card"/>
    <s v="Home Delivery"/>
    <s v="No"/>
    <m/>
    <x v="3"/>
    <x v="3"/>
    <x v="2"/>
    <x v="0"/>
    <n v="2962.6"/>
    <x v="2"/>
    <s v="Western Region"/>
    <s v="Medium"/>
    <s v="May"/>
    <s v="Q2"/>
    <s v="No"/>
    <n v="0"/>
    <n v="444.39"/>
    <n v="3406.99"/>
  </r>
  <r>
    <n v="38"/>
    <s v="R02474"/>
    <x v="34"/>
    <n v="20"/>
    <x v="1"/>
    <x v="2"/>
    <x v="31"/>
    <n v="5"/>
    <x v="1"/>
    <s v="Cash"/>
    <s v="Click &amp; Collect"/>
    <s v="Yes"/>
    <m/>
    <x v="1"/>
    <x v="3"/>
    <x v="2"/>
    <x v="2"/>
    <n v="294.33"/>
    <x v="4"/>
    <s v="Northern Region"/>
    <s v="Low"/>
    <s v="August"/>
    <s v="Q3"/>
    <s v="No"/>
    <n v="1"/>
    <n v="44.149499999999996"/>
    <n v="338.47949999999997"/>
  </r>
  <r>
    <n v="39"/>
    <s v="R06096"/>
    <x v="35"/>
    <n v="77"/>
    <x v="2"/>
    <x v="3"/>
    <x v="32"/>
    <n v="3"/>
    <x v="1"/>
    <s v="EFT"/>
    <s v="In Store"/>
    <s v="Yes"/>
    <s v="Product exceeded expectations"/>
    <x v="2"/>
    <x v="0"/>
    <x v="0"/>
    <x v="5"/>
    <n v="3086.4"/>
    <x v="7"/>
    <s v="Central Region"/>
    <s v="Medium"/>
    <s v="January"/>
    <s v="Q1"/>
    <s v="No"/>
    <n v="1"/>
    <n v="462.96"/>
    <n v="3549.3599999999997"/>
  </r>
  <r>
    <n v="40"/>
    <s v="R09146"/>
    <x v="36"/>
    <m/>
    <x v="2"/>
    <x v="3"/>
    <x v="33"/>
    <n v="3"/>
    <x v="1"/>
    <s v="Debit Card"/>
    <s v="Click &amp; Collect"/>
    <s v="No"/>
    <s v="Excellent value"/>
    <x v="2"/>
    <x v="0"/>
    <x v="0"/>
    <x v="6"/>
    <n v="440.87"/>
    <x v="7"/>
    <s v="Central Region"/>
    <s v="Low"/>
    <s v="January"/>
    <s v="Q1"/>
    <s v="No"/>
    <n v="1"/>
    <n v="66.130499999999998"/>
    <n v="507.00049999999999"/>
  </r>
  <r>
    <n v="41"/>
    <s v="R07774"/>
    <x v="37"/>
    <n v="29"/>
    <x v="1"/>
    <x v="5"/>
    <x v="34"/>
    <n v="5"/>
    <x v="1"/>
    <s v="Mobile Payment"/>
    <s v="In Store"/>
    <s v="No"/>
    <s v="Excellent product"/>
    <x v="1"/>
    <x v="0"/>
    <x v="1"/>
    <x v="1"/>
    <n v="14729.04"/>
    <x v="6"/>
    <s v="Western Region"/>
    <s v="High"/>
    <s v="February"/>
    <s v="Q1"/>
    <s v="Yes"/>
    <n v="1"/>
    <n v="2209.3560000000002"/>
    <n v="16938.396000000001"/>
  </r>
  <r>
    <n v="42"/>
    <s v="R01569"/>
    <x v="38"/>
    <n v="65"/>
    <x v="1"/>
    <x v="5"/>
    <x v="1"/>
    <n v="4"/>
    <x v="1"/>
    <s v="Debit Card"/>
    <s v="Home Delivery"/>
    <s v="Yes"/>
    <s v="Instructions unclear"/>
    <x v="4"/>
    <x v="2"/>
    <x v="0"/>
    <x v="5"/>
    <n v="444.38"/>
    <x v="1"/>
    <s v="Western Region"/>
    <s v="Low"/>
    <s v="September"/>
    <s v="Q3"/>
    <s v="No"/>
    <n v="1"/>
    <n v="66.656999999999996"/>
    <n v="511.03699999999998"/>
  </r>
  <r>
    <n v="43"/>
    <s v="R02733"/>
    <x v="39"/>
    <n v="44"/>
    <x v="0"/>
    <x v="4"/>
    <x v="35"/>
    <n v="1"/>
    <x v="0"/>
    <s v="Cash"/>
    <s v="Click &amp; Collect"/>
    <s v="No"/>
    <s v="Delivery delayed"/>
    <x v="3"/>
    <x v="1"/>
    <x v="1"/>
    <x v="3"/>
    <n v="6710.27"/>
    <x v="5"/>
    <s v="Central Region"/>
    <s v="High"/>
    <s v="April"/>
    <s v="Q2"/>
    <s v="Yes"/>
    <n v="0"/>
    <n v="1006.5405000000001"/>
    <n v="7716.8104999999996"/>
  </r>
  <r>
    <n v="44"/>
    <s v="R00170"/>
    <x v="40"/>
    <n v="46"/>
    <x v="1"/>
    <x v="4"/>
    <x v="36"/>
    <n v="3"/>
    <x v="0"/>
    <s v="Mobile Payment"/>
    <s v="In Store"/>
    <s v="No"/>
    <s v="Excellent value"/>
    <x v="2"/>
    <x v="0"/>
    <x v="0"/>
    <x v="4"/>
    <n v="13056.99"/>
    <x v="6"/>
    <s v="Central Region"/>
    <s v="High"/>
    <s v="March"/>
    <s v="Q1"/>
    <s v="Yes"/>
    <n v="0"/>
    <n v="1958.5484999999999"/>
    <n v="15015.538499999999"/>
  </r>
  <r>
    <n v="45"/>
    <s v="R09284"/>
    <x v="41"/>
    <n v="59"/>
    <x v="1"/>
    <x v="5"/>
    <x v="0"/>
    <n v="2"/>
    <x v="1"/>
    <s v="Cash"/>
    <s v="Home Delivery"/>
    <s v="No"/>
    <s v="Easy online ordering"/>
    <x v="0"/>
    <x v="0"/>
    <x v="0"/>
    <x v="0"/>
    <n v="2479.5700000000002"/>
    <x v="0"/>
    <s v="Western Region"/>
    <s v="Medium"/>
    <s v="July"/>
    <s v="Q3"/>
    <s v="No"/>
    <n v="1"/>
    <n v="371.93549999999999"/>
    <n v="2851.5054999999998"/>
  </r>
  <r>
    <n v="47"/>
    <s v="R07916"/>
    <x v="42"/>
    <n v="71"/>
    <x v="0"/>
    <x v="4"/>
    <x v="20"/>
    <n v="1"/>
    <x v="0"/>
    <s v="Debit Card"/>
    <s v="Home Delivery"/>
    <s v="No"/>
    <s v="Product was disappointing"/>
    <x v="3"/>
    <x v="1"/>
    <x v="1"/>
    <x v="5"/>
    <n v="3747.26"/>
    <x v="8"/>
    <s v="Central Region"/>
    <s v="Medium"/>
    <s v="July"/>
    <s v="Q3"/>
    <s v="No"/>
    <n v="0"/>
    <n v="562.08900000000006"/>
    <n v="4309.3490000000002"/>
  </r>
  <r>
    <n v="48"/>
    <s v="R05685"/>
    <x v="43"/>
    <n v="74"/>
    <x v="0"/>
    <x v="0"/>
    <x v="8"/>
    <n v="4"/>
    <x v="1"/>
    <s v="Debit Card"/>
    <s v="In Store"/>
    <s v="No"/>
    <s v="Helpful staff"/>
    <x v="4"/>
    <x v="0"/>
    <x v="1"/>
    <x v="5"/>
    <n v="5390.8"/>
    <x v="6"/>
    <s v="Northern Region"/>
    <s v="High"/>
    <s v="August"/>
    <s v="Q3"/>
    <s v="Yes"/>
    <n v="1"/>
    <n v="808.62"/>
    <n v="6199.42"/>
  </r>
  <r>
    <n v="49"/>
    <s v="R09981"/>
    <x v="44"/>
    <n v="37"/>
    <x v="1"/>
    <x v="7"/>
    <x v="37"/>
    <n v="5"/>
    <x v="0"/>
    <s v="Credit Card"/>
    <s v="Home Delivery"/>
    <s v="No"/>
    <s v="Fits perfectly"/>
    <x v="1"/>
    <x v="0"/>
    <x v="1"/>
    <x v="3"/>
    <n v="54.82"/>
    <x v="3"/>
    <s v="Western Region"/>
    <s v="Low"/>
    <s v="May"/>
    <s v="Q2"/>
    <s v="No"/>
    <n v="0"/>
    <n v="8.222999999999999"/>
    <n v="63.042999999999992"/>
  </r>
  <r>
    <n v="51"/>
    <s v="R05082"/>
    <x v="45"/>
    <n v="42"/>
    <x v="0"/>
    <x v="5"/>
    <x v="38"/>
    <n v="2"/>
    <x v="1"/>
    <s v="Mobile Payment"/>
    <s v="Click &amp; Collect"/>
    <s v="No"/>
    <s v="Product was disappointing"/>
    <x v="0"/>
    <x v="1"/>
    <x v="1"/>
    <x v="3"/>
    <n v="3715.65"/>
    <x v="5"/>
    <s v="Western Region"/>
    <s v="Medium"/>
    <s v="March"/>
    <s v="Q1"/>
    <s v="No"/>
    <n v="1"/>
    <n v="557.34749999999997"/>
    <n v="4272.9974999999995"/>
  </r>
  <r>
    <n v="52"/>
    <s v="R02288"/>
    <x v="46"/>
    <n v="66"/>
    <x v="0"/>
    <x v="4"/>
    <x v="29"/>
    <n v="4"/>
    <x v="0"/>
    <s v="EFT"/>
    <s v="In Store"/>
    <s v="Yes"/>
    <s v="Long waiting time"/>
    <x v="4"/>
    <x v="1"/>
    <x v="0"/>
    <x v="5"/>
    <n v="1355.08"/>
    <x v="2"/>
    <s v="Central Region"/>
    <s v="Medium"/>
    <s v="November"/>
    <s v="Q4"/>
    <s v="No"/>
    <n v="0"/>
    <n v="203.26199999999997"/>
    <n v="1558.3419999999999"/>
  </r>
  <r>
    <n v="55"/>
    <s v="R01982"/>
    <x v="47"/>
    <n v="33"/>
    <x v="0"/>
    <x v="6"/>
    <x v="16"/>
    <n v="5"/>
    <x v="1"/>
    <s v="Cash"/>
    <s v="Home Delivery"/>
    <s v="Yes"/>
    <s v="Great customer service"/>
    <x v="1"/>
    <x v="0"/>
    <x v="1"/>
    <x v="1"/>
    <n v="368.99"/>
    <x v="0"/>
    <s v="Gauteng Region"/>
    <s v="Low"/>
    <s v="May"/>
    <s v="Q2"/>
    <s v="No"/>
    <n v="1"/>
    <n v="55.348500000000001"/>
    <n v="424.33849999999995"/>
  </r>
  <r>
    <n v="58"/>
    <s v="R04848"/>
    <x v="43"/>
    <n v="28"/>
    <x v="0"/>
    <x v="2"/>
    <x v="39"/>
    <n v="3"/>
    <x v="0"/>
    <s v="Debit Card"/>
    <s v="Home Delivery"/>
    <s v="Yes"/>
    <s v="Instructions unclear"/>
    <x v="2"/>
    <x v="2"/>
    <x v="1"/>
    <x v="1"/>
    <n v="24904.86"/>
    <x v="6"/>
    <s v="Northern Region"/>
    <s v="High"/>
    <s v="August"/>
    <s v="Q3"/>
    <s v="Yes"/>
    <n v="0"/>
    <n v="3735.7289999999998"/>
    <n v="28640.589"/>
  </r>
  <r>
    <n v="60"/>
    <s v="R07620"/>
    <x v="48"/>
    <n v="29"/>
    <x v="2"/>
    <x v="8"/>
    <x v="40"/>
    <n v="4"/>
    <x v="1"/>
    <s v="EFT"/>
    <s v="In Store"/>
    <s v="Yes"/>
    <s v="Very comfortable"/>
    <x v="4"/>
    <x v="0"/>
    <x v="1"/>
    <x v="1"/>
    <n v="1619.07"/>
    <x v="7"/>
    <s v="Eastern Region"/>
    <s v="Medium"/>
    <s v="July"/>
    <s v="Q3"/>
    <s v="No"/>
    <n v="1"/>
    <n v="242.86049999999997"/>
    <n v="1861.9304999999997"/>
  </r>
  <r>
    <n v="61"/>
    <s v="R08758"/>
    <x v="49"/>
    <m/>
    <x v="1"/>
    <x v="8"/>
    <x v="41"/>
    <n v="5"/>
    <x v="0"/>
    <s v="EFT"/>
    <s v="Click &amp; Collect"/>
    <s v="No"/>
    <s v="Would definitely buy again"/>
    <x v="1"/>
    <x v="0"/>
    <x v="1"/>
    <x v="6"/>
    <n v="13261"/>
    <x v="6"/>
    <s v="Eastern Region"/>
    <s v="High"/>
    <s v="May"/>
    <s v="Q2"/>
    <s v="Yes"/>
    <n v="0"/>
    <n v="1989.1499999999999"/>
    <n v="15250.15"/>
  </r>
  <r>
    <n v="62"/>
    <s v="R09552"/>
    <x v="50"/>
    <n v="58"/>
    <x v="0"/>
    <x v="5"/>
    <x v="38"/>
    <n v="5"/>
    <x v="0"/>
    <s v="Credit Card"/>
    <s v="Click &amp; Collect"/>
    <s v="Yes"/>
    <s v="Easy to assemble"/>
    <x v="1"/>
    <x v="0"/>
    <x v="1"/>
    <x v="0"/>
    <n v="3715.65"/>
    <x v="5"/>
    <s v="Western Region"/>
    <s v="Medium"/>
    <s v="February"/>
    <s v="Q1"/>
    <s v="No"/>
    <n v="0"/>
    <n v="557.34749999999997"/>
    <n v="4272.9974999999995"/>
  </r>
  <r>
    <n v="63"/>
    <s v="R05472"/>
    <x v="51"/>
    <n v="43"/>
    <x v="1"/>
    <x v="2"/>
    <x v="14"/>
    <n v="4"/>
    <x v="0"/>
    <s v="EFT"/>
    <s v="Click &amp; Collect"/>
    <s v="Yes"/>
    <s v="Long waiting time"/>
    <x v="4"/>
    <x v="1"/>
    <x v="0"/>
    <x v="3"/>
    <n v="1440.59"/>
    <x v="1"/>
    <s v="Northern Region"/>
    <s v="Medium"/>
    <s v="March"/>
    <s v="Q1"/>
    <s v="No"/>
    <n v="0"/>
    <n v="216.08849999999998"/>
    <n v="1656.6784999999998"/>
  </r>
  <r>
    <n v="65"/>
    <s v="R04726"/>
    <x v="52"/>
    <n v="75"/>
    <x v="1"/>
    <x v="4"/>
    <x v="24"/>
    <n v="3"/>
    <x v="1"/>
    <s v="Debit Card"/>
    <s v="Home Delivery"/>
    <s v="Yes"/>
    <s v="Worth the money"/>
    <x v="2"/>
    <x v="0"/>
    <x v="0"/>
    <x v="5"/>
    <n v="44114.21"/>
    <x v="6"/>
    <s v="Central Region"/>
    <s v="High"/>
    <s v="November"/>
    <s v="Q4"/>
    <s v="Yes"/>
    <n v="1"/>
    <n v="6617.1314999999995"/>
    <n v="50731.341499999995"/>
  </r>
  <r>
    <n v="66"/>
    <s v="R06488"/>
    <x v="53"/>
    <n v="79"/>
    <x v="1"/>
    <x v="0"/>
    <x v="42"/>
    <n v="3"/>
    <x v="1"/>
    <s v="Cash"/>
    <s v="Home Delivery"/>
    <s v="No"/>
    <m/>
    <x v="2"/>
    <x v="3"/>
    <x v="2"/>
    <x v="5"/>
    <n v="2099.4"/>
    <x v="2"/>
    <s v="Northern Region"/>
    <s v="Medium"/>
    <s v="May"/>
    <s v="Q2"/>
    <s v="No"/>
    <n v="1"/>
    <n v="314.91000000000003"/>
    <n v="2414.31"/>
  </r>
  <r>
    <n v="67"/>
    <s v="R01742"/>
    <x v="54"/>
    <n v="69"/>
    <x v="0"/>
    <x v="0"/>
    <x v="16"/>
    <n v="1"/>
    <x v="1"/>
    <s v="Cash"/>
    <s v="Click &amp; Collect"/>
    <s v="Yes"/>
    <s v="Delivery delayed"/>
    <x v="3"/>
    <x v="1"/>
    <x v="1"/>
    <x v="5"/>
    <n v="368.99"/>
    <x v="0"/>
    <s v="Northern Region"/>
    <s v="Low"/>
    <s v="April"/>
    <s v="Q2"/>
    <s v="No"/>
    <n v="1"/>
    <n v="55.348500000000001"/>
    <n v="424.33849999999995"/>
  </r>
  <r>
    <n v="69"/>
    <s v="R07077"/>
    <x v="55"/>
    <n v="69"/>
    <x v="1"/>
    <x v="7"/>
    <x v="43"/>
    <n v="4"/>
    <x v="1"/>
    <s v="Credit Card"/>
    <s v="Click &amp; Collect"/>
    <s v="Yes"/>
    <s v="Fits perfectly"/>
    <x v="4"/>
    <x v="0"/>
    <x v="1"/>
    <x v="5"/>
    <n v="755.66"/>
    <x v="7"/>
    <s v="Western Region"/>
    <s v="Medium"/>
    <s v="July"/>
    <s v="Q3"/>
    <s v="No"/>
    <n v="1"/>
    <n v="113.34899999999999"/>
    <n v="869.0089999999999"/>
  </r>
  <r>
    <n v="70"/>
    <s v="R04931"/>
    <x v="56"/>
    <n v="30"/>
    <x v="0"/>
    <x v="3"/>
    <x v="44"/>
    <n v="1"/>
    <x v="0"/>
    <s v="Cash"/>
    <s v="In Store"/>
    <s v="Yes"/>
    <s v="Very comfortable"/>
    <x v="3"/>
    <x v="0"/>
    <x v="0"/>
    <x v="1"/>
    <n v="2849.09"/>
    <x v="7"/>
    <s v="Central Region"/>
    <s v="Medium"/>
    <s v="September"/>
    <s v="Q3"/>
    <s v="No"/>
    <n v="0"/>
    <n v="427.36349999999999"/>
    <n v="3276.4535000000001"/>
  </r>
  <r>
    <n v="71"/>
    <s v="R00625"/>
    <x v="57"/>
    <n v="39"/>
    <x v="1"/>
    <x v="1"/>
    <x v="45"/>
    <n v="5"/>
    <x v="1"/>
    <s v="Cash"/>
    <s v="Click &amp; Collect"/>
    <s v="No"/>
    <s v="Item missing accessories"/>
    <x v="1"/>
    <x v="1"/>
    <x v="0"/>
    <x v="3"/>
    <n v="139.72999999999999"/>
    <x v="1"/>
    <s v="Southern Region"/>
    <s v="Low"/>
    <s v="July"/>
    <s v="Q3"/>
    <s v="No"/>
    <n v="1"/>
    <n v="20.959499999999998"/>
    <n v="160.68949999999998"/>
  </r>
  <r>
    <n v="72"/>
    <s v="R03519"/>
    <x v="58"/>
    <n v="23"/>
    <x v="2"/>
    <x v="3"/>
    <x v="46"/>
    <n v="1"/>
    <x v="0"/>
    <s v="EFT"/>
    <s v="Click &amp; Collect"/>
    <s v="No"/>
    <s v="Fantastic experience"/>
    <x v="3"/>
    <x v="0"/>
    <x v="0"/>
    <x v="2"/>
    <n v="3755.73"/>
    <x v="2"/>
    <s v="Central Region"/>
    <s v="Medium"/>
    <s v="November"/>
    <s v="Q4"/>
    <s v="No"/>
    <n v="0"/>
    <n v="563.35950000000003"/>
    <n v="4319.0895"/>
  </r>
  <r>
    <n v="73"/>
    <s v="R09794"/>
    <x v="59"/>
    <n v="63"/>
    <x v="0"/>
    <x v="0"/>
    <x v="47"/>
    <n v="1"/>
    <x v="0"/>
    <s v="Credit Card"/>
    <s v="Home Delivery"/>
    <s v="No"/>
    <s v="Helpful staff"/>
    <x v="3"/>
    <x v="0"/>
    <x v="0"/>
    <x v="0"/>
    <n v="13123.97"/>
    <x v="6"/>
    <s v="Northern Region"/>
    <s v="High"/>
    <s v="August"/>
    <s v="Q3"/>
    <s v="Yes"/>
    <n v="0"/>
    <n v="1968.5954999999999"/>
    <n v="15092.565499999999"/>
  </r>
  <r>
    <n v="74"/>
    <s v="R03383"/>
    <x v="60"/>
    <n v="68"/>
    <x v="0"/>
    <x v="4"/>
    <x v="48"/>
    <n v="4"/>
    <x v="0"/>
    <s v="Mobile Payment"/>
    <s v="In Store"/>
    <s v="No"/>
    <s v="Exactly as advertised"/>
    <x v="4"/>
    <x v="0"/>
    <x v="1"/>
    <x v="5"/>
    <n v="192.77"/>
    <x v="1"/>
    <s v="Central Region"/>
    <s v="Low"/>
    <s v="January"/>
    <s v="Q1"/>
    <s v="No"/>
    <n v="0"/>
    <n v="28.915500000000002"/>
    <n v="221.68549999999999"/>
  </r>
  <r>
    <n v="75"/>
    <s v="R00374"/>
    <x v="61"/>
    <n v="68"/>
    <x v="1"/>
    <x v="4"/>
    <x v="49"/>
    <n v="5"/>
    <x v="1"/>
    <s v="Mobile Payment"/>
    <s v="Home Delivery"/>
    <s v="No"/>
    <s v="Highly recommend"/>
    <x v="1"/>
    <x v="0"/>
    <x v="1"/>
    <x v="5"/>
    <n v="134.01"/>
    <x v="3"/>
    <s v="Central Region"/>
    <s v="Low"/>
    <s v="April"/>
    <s v="Q2"/>
    <s v="No"/>
    <n v="1"/>
    <n v="20.101499999999998"/>
    <n v="154.11149999999998"/>
  </r>
  <r>
    <n v="76"/>
    <s v="R01394"/>
    <x v="62"/>
    <n v="63"/>
    <x v="2"/>
    <x v="8"/>
    <x v="50"/>
    <n v="3"/>
    <x v="1"/>
    <s v="Mobile Payment"/>
    <s v="Home Delivery"/>
    <s v="Yes"/>
    <s v="Packaging could improve"/>
    <x v="2"/>
    <x v="2"/>
    <x v="1"/>
    <x v="0"/>
    <n v="929.55"/>
    <x v="0"/>
    <s v="Eastern Region"/>
    <s v="Medium"/>
    <s v="July"/>
    <s v="Q3"/>
    <s v="No"/>
    <n v="1"/>
    <n v="139.43249999999998"/>
    <n v="1068.9824999999998"/>
  </r>
  <r>
    <n v="77"/>
    <s v="R01942"/>
    <x v="63"/>
    <n v="79"/>
    <x v="0"/>
    <x v="7"/>
    <x v="32"/>
    <n v="4"/>
    <x v="0"/>
    <s v="Credit Card"/>
    <s v="In Store"/>
    <s v="No"/>
    <s v="Product exceeded expectations"/>
    <x v="4"/>
    <x v="0"/>
    <x v="1"/>
    <x v="5"/>
    <n v="3086.4"/>
    <x v="7"/>
    <s v="Western Region"/>
    <s v="Medium"/>
    <s v="August"/>
    <s v="Q3"/>
    <s v="No"/>
    <n v="0"/>
    <n v="462.96"/>
    <n v="3549.3599999999997"/>
  </r>
  <r>
    <n v="78"/>
    <s v="R07356"/>
    <x v="22"/>
    <n v="44"/>
    <x v="0"/>
    <x v="7"/>
    <x v="35"/>
    <n v="3"/>
    <x v="0"/>
    <s v="Cash"/>
    <s v="Click &amp; Collect"/>
    <s v="No"/>
    <s v="Excellent value"/>
    <x v="2"/>
    <x v="0"/>
    <x v="0"/>
    <x v="3"/>
    <n v="6710.27"/>
    <x v="5"/>
    <s v="Western Region"/>
    <s v="High"/>
    <s v="February"/>
    <s v="Q1"/>
    <s v="Yes"/>
    <n v="0"/>
    <n v="1006.5405000000001"/>
    <n v="7716.8104999999996"/>
  </r>
  <r>
    <n v="79"/>
    <s v="R08576"/>
    <x v="64"/>
    <n v="67"/>
    <x v="0"/>
    <x v="7"/>
    <x v="24"/>
    <n v="2"/>
    <x v="0"/>
    <s v="Mobile Payment"/>
    <s v="In Store"/>
    <s v="Yes"/>
    <m/>
    <x v="0"/>
    <x v="3"/>
    <x v="2"/>
    <x v="5"/>
    <n v="44114.21"/>
    <x v="6"/>
    <s v="Western Region"/>
    <s v="High"/>
    <s v="May"/>
    <s v="Q2"/>
    <s v="Yes"/>
    <n v="0"/>
    <n v="6617.1314999999995"/>
    <n v="50731.341499999995"/>
  </r>
  <r>
    <n v="80"/>
    <s v="R07237"/>
    <x v="65"/>
    <n v="44"/>
    <x v="1"/>
    <x v="3"/>
    <x v="23"/>
    <n v="4"/>
    <x v="1"/>
    <s v="EFT"/>
    <s v="Home Delivery"/>
    <s v="No"/>
    <s v="Arrived damaged"/>
    <x v="4"/>
    <x v="1"/>
    <x v="0"/>
    <x v="3"/>
    <n v="2340.5700000000002"/>
    <x v="8"/>
    <s v="Central Region"/>
    <s v="Medium"/>
    <s v="October"/>
    <s v="Q4"/>
    <s v="No"/>
    <n v="1"/>
    <n v="351.08550000000002"/>
    <n v="2691.6554999999998"/>
  </r>
  <r>
    <n v="81"/>
    <s v="R07581"/>
    <x v="66"/>
    <n v="35"/>
    <x v="2"/>
    <x v="1"/>
    <x v="47"/>
    <n v="1"/>
    <x v="1"/>
    <s v="Debit Card"/>
    <s v="Click &amp; Collect"/>
    <s v="No"/>
    <s v="Fantastic experience"/>
    <x v="3"/>
    <x v="0"/>
    <x v="0"/>
    <x v="3"/>
    <n v="13123.97"/>
    <x v="6"/>
    <s v="Southern Region"/>
    <s v="High"/>
    <s v="December"/>
    <s v="Q4"/>
    <s v="Yes"/>
    <n v="1"/>
    <n v="1968.5954999999999"/>
    <n v="15092.565499999999"/>
  </r>
  <r>
    <n v="82"/>
    <s v="R05246"/>
    <x v="67"/>
    <n v="40"/>
    <x v="0"/>
    <x v="4"/>
    <x v="51"/>
    <n v="4"/>
    <x v="1"/>
    <s v="Debit Card"/>
    <s v="Home Delivery"/>
    <s v="No"/>
    <s v="Average quality"/>
    <x v="4"/>
    <x v="2"/>
    <x v="0"/>
    <x v="3"/>
    <n v="209.53"/>
    <x v="3"/>
    <s v="Central Region"/>
    <s v="Low"/>
    <s v="February"/>
    <s v="Q1"/>
    <s v="No"/>
    <n v="1"/>
    <n v="31.429499999999997"/>
    <n v="240.95949999999999"/>
  </r>
  <r>
    <n v="83"/>
    <s v="R03693"/>
    <x v="68"/>
    <n v="18"/>
    <x v="0"/>
    <x v="2"/>
    <x v="52"/>
    <n v="3"/>
    <x v="1"/>
    <s v="EFT"/>
    <s v="Click &amp; Collect"/>
    <s v="No"/>
    <s v="Worth the money"/>
    <x v="2"/>
    <x v="0"/>
    <x v="0"/>
    <x v="2"/>
    <n v="1094.3699999999999"/>
    <x v="8"/>
    <s v="Northern Region"/>
    <s v="Medium"/>
    <s v="November"/>
    <s v="Q4"/>
    <s v="No"/>
    <n v="1"/>
    <n v="164.15549999999999"/>
    <n v="1258.5254999999997"/>
  </r>
  <r>
    <n v="84"/>
    <s v="R03384"/>
    <x v="69"/>
    <n v="37"/>
    <x v="0"/>
    <x v="5"/>
    <x v="53"/>
    <n v="5"/>
    <x v="0"/>
    <s v="Cash"/>
    <s v="Click &amp; Collect"/>
    <s v="Yes"/>
    <s v="Great customer service"/>
    <x v="1"/>
    <x v="0"/>
    <x v="1"/>
    <x v="3"/>
    <n v="22574.95"/>
    <x v="6"/>
    <s v="Western Region"/>
    <s v="High"/>
    <s v="January"/>
    <s v="Q1"/>
    <s v="Yes"/>
    <n v="0"/>
    <n v="3386.2424999999998"/>
    <n v="25961.192499999997"/>
  </r>
  <r>
    <n v="86"/>
    <s v="R04280"/>
    <x v="70"/>
    <n v="75"/>
    <x v="0"/>
    <x v="2"/>
    <x v="16"/>
    <n v="2"/>
    <x v="0"/>
    <s v="Credit Card"/>
    <s v="Home Delivery"/>
    <s v="Yes"/>
    <s v="Easy to assemble"/>
    <x v="0"/>
    <x v="0"/>
    <x v="0"/>
    <x v="5"/>
    <n v="368.99"/>
    <x v="0"/>
    <s v="Northern Region"/>
    <s v="Low"/>
    <s v="August"/>
    <s v="Q3"/>
    <s v="No"/>
    <n v="0"/>
    <n v="55.348500000000001"/>
    <n v="424.33849999999995"/>
  </r>
  <r>
    <n v="87"/>
    <s v="R03298"/>
    <x v="71"/>
    <n v="47"/>
    <x v="2"/>
    <x v="2"/>
    <x v="54"/>
    <n v="2"/>
    <x v="1"/>
    <s v="Mobile Payment"/>
    <s v="Click &amp; Collect"/>
    <s v="Yes"/>
    <s v="Customer support was excellent"/>
    <x v="0"/>
    <x v="0"/>
    <x v="0"/>
    <x v="4"/>
    <n v="1940.64"/>
    <x v="4"/>
    <s v="Northern Region"/>
    <s v="Medium"/>
    <s v="December"/>
    <s v="Q4"/>
    <s v="No"/>
    <n v="1"/>
    <n v="291.096"/>
    <n v="2231.7359999999999"/>
  </r>
  <r>
    <n v="88"/>
    <s v="R01447"/>
    <x v="58"/>
    <n v="70"/>
    <x v="2"/>
    <x v="6"/>
    <x v="55"/>
    <n v="3"/>
    <x v="0"/>
    <s v="Cash"/>
    <s v="Home Delivery"/>
    <s v="No"/>
    <s v="Arrived damaged"/>
    <x v="2"/>
    <x v="1"/>
    <x v="0"/>
    <x v="5"/>
    <n v="324.35000000000002"/>
    <x v="8"/>
    <s v="Gauteng Region"/>
    <s v="Low"/>
    <s v="November"/>
    <s v="Q4"/>
    <s v="No"/>
    <n v="0"/>
    <n v="48.652500000000003"/>
    <n v="373.0025"/>
  </r>
  <r>
    <n v="89"/>
    <s v="R08075"/>
    <x v="72"/>
    <n v="78"/>
    <x v="1"/>
    <x v="0"/>
    <x v="56"/>
    <n v="3"/>
    <x v="1"/>
    <s v="EFT"/>
    <s v="In Store"/>
    <s v="No"/>
    <s v="Looks premium"/>
    <x v="2"/>
    <x v="0"/>
    <x v="0"/>
    <x v="5"/>
    <n v="306.57"/>
    <x v="4"/>
    <s v="Northern Region"/>
    <s v="Low"/>
    <s v="November"/>
    <s v="Q4"/>
    <s v="No"/>
    <n v="1"/>
    <n v="45.985499999999995"/>
    <n v="352.55549999999994"/>
  </r>
  <r>
    <n v="91"/>
    <s v="R01319"/>
    <x v="73"/>
    <n v="66"/>
    <x v="2"/>
    <x v="8"/>
    <x v="2"/>
    <n v="4"/>
    <x v="1"/>
    <s v="Mobile Payment"/>
    <s v="In Store"/>
    <s v="Yes"/>
    <s v="Helpful staff"/>
    <x v="4"/>
    <x v="0"/>
    <x v="1"/>
    <x v="5"/>
    <n v="230.14"/>
    <x v="2"/>
    <s v="Eastern Region"/>
    <s v="Low"/>
    <s v="February"/>
    <s v="Q1"/>
    <s v="No"/>
    <n v="1"/>
    <n v="34.520999999999994"/>
    <n v="264.66099999999994"/>
  </r>
  <r>
    <n v="92"/>
    <s v="R08337"/>
    <x v="67"/>
    <n v="73"/>
    <x v="2"/>
    <x v="4"/>
    <x v="36"/>
    <n v="3"/>
    <x v="1"/>
    <s v="Debit Card"/>
    <s v="In Store"/>
    <s v="No"/>
    <s v="Packaging could improve"/>
    <x v="2"/>
    <x v="2"/>
    <x v="1"/>
    <x v="5"/>
    <n v="13056.99"/>
    <x v="6"/>
    <s v="Central Region"/>
    <s v="High"/>
    <s v="February"/>
    <s v="Q1"/>
    <s v="Yes"/>
    <n v="1"/>
    <n v="1958.5484999999999"/>
    <n v="15015.538499999999"/>
  </r>
  <r>
    <n v="93"/>
    <s v="R03777"/>
    <x v="74"/>
    <n v="26"/>
    <x v="0"/>
    <x v="5"/>
    <x v="21"/>
    <n v="3"/>
    <x v="0"/>
    <s v="Credit Card"/>
    <s v="Click &amp; Collect"/>
    <s v="No"/>
    <s v="Excellent value"/>
    <x v="2"/>
    <x v="0"/>
    <x v="0"/>
    <x v="1"/>
    <n v="369.57"/>
    <x v="0"/>
    <s v="Western Region"/>
    <s v="Low"/>
    <s v="September"/>
    <s v="Q3"/>
    <s v="No"/>
    <n v="0"/>
    <n v="55.435499999999998"/>
    <n v="425.00549999999998"/>
  </r>
  <r>
    <n v="94"/>
    <s v="R01348"/>
    <x v="75"/>
    <n v="42"/>
    <x v="1"/>
    <x v="4"/>
    <x v="53"/>
    <n v="4"/>
    <x v="1"/>
    <s v="EFT"/>
    <s v="In Store"/>
    <s v="No"/>
    <s v="Excellent value"/>
    <x v="4"/>
    <x v="0"/>
    <x v="1"/>
    <x v="3"/>
    <n v="22574.95"/>
    <x v="6"/>
    <s v="Central Region"/>
    <s v="High"/>
    <s v="March"/>
    <s v="Q1"/>
    <s v="Yes"/>
    <n v="1"/>
    <n v="3386.2424999999998"/>
    <n v="25961.192499999997"/>
  </r>
  <r>
    <n v="95"/>
    <s v="R05590"/>
    <x v="76"/>
    <n v="63"/>
    <x v="0"/>
    <x v="1"/>
    <x v="55"/>
    <n v="3"/>
    <x v="1"/>
    <s v="EFT"/>
    <s v="In Store"/>
    <s v="No"/>
    <s v="Great customer service"/>
    <x v="2"/>
    <x v="0"/>
    <x v="0"/>
    <x v="0"/>
    <n v="324.35000000000002"/>
    <x v="8"/>
    <s v="Southern Region"/>
    <s v="Low"/>
    <s v="October"/>
    <s v="Q4"/>
    <s v="No"/>
    <n v="1"/>
    <n v="48.652500000000003"/>
    <n v="373.0025"/>
  </r>
  <r>
    <n v="96"/>
    <s v="R08867"/>
    <x v="77"/>
    <n v="37"/>
    <x v="2"/>
    <x v="4"/>
    <x v="57"/>
    <n v="5"/>
    <x v="0"/>
    <s v="Cash"/>
    <s v="Home Delivery"/>
    <s v="No"/>
    <s v="Long waiting time"/>
    <x v="1"/>
    <x v="1"/>
    <x v="0"/>
    <x v="3"/>
    <n v="551.66"/>
    <x v="0"/>
    <s v="Central Region"/>
    <s v="Medium"/>
    <s v="August"/>
    <s v="Q3"/>
    <s v="No"/>
    <n v="0"/>
    <n v="82.748999999999995"/>
    <n v="634.40899999999988"/>
  </r>
  <r>
    <n v="97"/>
    <s v="R02949"/>
    <x v="78"/>
    <n v="57"/>
    <x v="2"/>
    <x v="6"/>
    <x v="38"/>
    <n v="1"/>
    <x v="0"/>
    <s v="Debit Card"/>
    <s v="Home Delivery"/>
    <s v="No"/>
    <s v="Exactly as advertised"/>
    <x v="3"/>
    <x v="0"/>
    <x v="0"/>
    <x v="0"/>
    <n v="3715.65"/>
    <x v="5"/>
    <s v="Gauteng Region"/>
    <s v="Medium"/>
    <s v="June"/>
    <s v="Q2"/>
    <s v="No"/>
    <n v="0"/>
    <n v="557.34749999999997"/>
    <n v="4272.9974999999995"/>
  </r>
  <r>
    <n v="98"/>
    <s v="R07932"/>
    <x v="79"/>
    <n v="67"/>
    <x v="0"/>
    <x v="8"/>
    <x v="58"/>
    <n v="5"/>
    <x v="0"/>
    <s v="Cash"/>
    <s v="In Store"/>
    <s v="No"/>
    <s v="Excellent value"/>
    <x v="1"/>
    <x v="0"/>
    <x v="1"/>
    <x v="5"/>
    <n v="2603.98"/>
    <x v="0"/>
    <s v="Eastern Region"/>
    <s v="Medium"/>
    <s v="February"/>
    <s v="Q1"/>
    <s v="No"/>
    <n v="0"/>
    <n v="390.59699999999998"/>
    <n v="2994.5769999999998"/>
  </r>
  <r>
    <n v="99"/>
    <s v="R09159"/>
    <x v="80"/>
    <n v="65"/>
    <x v="0"/>
    <x v="7"/>
    <x v="59"/>
    <n v="5"/>
    <x v="0"/>
    <s v="Credit Card"/>
    <s v="Home Delivery"/>
    <s v="Yes"/>
    <s v="Would definitely buy again"/>
    <x v="1"/>
    <x v="0"/>
    <x v="1"/>
    <x v="5"/>
    <n v="8798.49"/>
    <x v="4"/>
    <s v="Western Region"/>
    <s v="High"/>
    <s v="February"/>
    <s v="Q1"/>
    <s v="Yes"/>
    <n v="0"/>
    <n v="1319.7735"/>
    <n v="10118.263499999999"/>
  </r>
  <r>
    <n v="100"/>
    <s v="R08359"/>
    <x v="81"/>
    <n v="37"/>
    <x v="0"/>
    <x v="7"/>
    <x v="48"/>
    <n v="3"/>
    <x v="0"/>
    <s v="EFT"/>
    <s v="Click &amp; Collect"/>
    <s v="No"/>
    <s v="Fantastic experience"/>
    <x v="2"/>
    <x v="0"/>
    <x v="0"/>
    <x v="3"/>
    <n v="192.77"/>
    <x v="1"/>
    <s v="Western Region"/>
    <s v="Low"/>
    <s v="December"/>
    <s v="Q4"/>
    <s v="No"/>
    <n v="0"/>
    <n v="28.915500000000002"/>
    <n v="221.68549999999999"/>
  </r>
  <r>
    <n v="101"/>
    <s v="R06637"/>
    <x v="82"/>
    <n v="58"/>
    <x v="0"/>
    <x v="8"/>
    <x v="60"/>
    <n v="2"/>
    <x v="0"/>
    <s v="Debit Card"/>
    <s v="Click &amp; Collect"/>
    <s v="Yes"/>
    <s v="Delivery delayed"/>
    <x v="0"/>
    <x v="1"/>
    <x v="1"/>
    <x v="0"/>
    <n v="5064"/>
    <x v="2"/>
    <s v="Eastern Region"/>
    <s v="High"/>
    <s v="March"/>
    <s v="Q1"/>
    <s v="Yes"/>
    <n v="0"/>
    <n v="759.6"/>
    <n v="5823.5999999999995"/>
  </r>
  <r>
    <n v="102"/>
    <s v="R02681"/>
    <x v="83"/>
    <n v="76"/>
    <x v="0"/>
    <x v="7"/>
    <x v="24"/>
    <n v="1"/>
    <x v="1"/>
    <s v="Mobile Payment"/>
    <s v="In Store"/>
    <s v="Yes"/>
    <s v="Easy online ordering"/>
    <x v="3"/>
    <x v="0"/>
    <x v="0"/>
    <x v="5"/>
    <n v="44114.21"/>
    <x v="6"/>
    <s v="Western Region"/>
    <s v="High"/>
    <s v="May"/>
    <s v="Q2"/>
    <s v="Yes"/>
    <n v="1"/>
    <n v="6617.1314999999995"/>
    <n v="50731.341499999995"/>
  </r>
  <r>
    <n v="104"/>
    <s v="R08092"/>
    <x v="84"/>
    <n v="25"/>
    <x v="1"/>
    <x v="3"/>
    <x v="2"/>
    <n v="1"/>
    <x v="1"/>
    <s v="EFT"/>
    <s v="Click &amp; Collect"/>
    <s v="Yes"/>
    <s v="Helpful staff"/>
    <x v="3"/>
    <x v="0"/>
    <x v="0"/>
    <x v="1"/>
    <n v="230.14"/>
    <x v="2"/>
    <s v="Central Region"/>
    <s v="Low"/>
    <s v="November"/>
    <s v="Q4"/>
    <s v="No"/>
    <n v="1"/>
    <n v="34.520999999999994"/>
    <n v="264.66099999999994"/>
  </r>
  <r>
    <n v="106"/>
    <s v="R09481"/>
    <x v="30"/>
    <n v="69"/>
    <x v="2"/>
    <x v="7"/>
    <x v="30"/>
    <n v="3"/>
    <x v="1"/>
    <s v="Cash"/>
    <s v="Click &amp; Collect"/>
    <s v="No"/>
    <s v="Poor packaging"/>
    <x v="2"/>
    <x v="1"/>
    <x v="0"/>
    <x v="5"/>
    <n v="2962.6"/>
    <x v="2"/>
    <s v="Western Region"/>
    <s v="Medium"/>
    <s v="May"/>
    <s v="Q2"/>
    <s v="No"/>
    <n v="1"/>
    <n v="444.39"/>
    <n v="3406.99"/>
  </r>
  <r>
    <n v="107"/>
    <s v="R02363"/>
    <x v="85"/>
    <n v="32"/>
    <x v="2"/>
    <x v="1"/>
    <x v="27"/>
    <n v="1"/>
    <x v="1"/>
    <s v="EFT"/>
    <s v="In Store"/>
    <s v="Yes"/>
    <s v="Arrived damaged"/>
    <x v="3"/>
    <x v="1"/>
    <x v="1"/>
    <x v="1"/>
    <n v="14808.31"/>
    <x v="6"/>
    <s v="Southern Region"/>
    <s v="High"/>
    <s v="December"/>
    <s v="Q4"/>
    <s v="Yes"/>
    <n v="1"/>
    <n v="2221.2464999999997"/>
    <n v="17029.556499999999"/>
  </r>
  <r>
    <n v="108"/>
    <s v="R04056"/>
    <x v="86"/>
    <n v="51"/>
    <x v="0"/>
    <x v="6"/>
    <x v="37"/>
    <n v="3"/>
    <x v="1"/>
    <s v="Debit Card"/>
    <s v="In Store"/>
    <s v="Yes"/>
    <s v="Average quality"/>
    <x v="2"/>
    <x v="2"/>
    <x v="1"/>
    <x v="4"/>
    <n v="54.82"/>
    <x v="3"/>
    <s v="Gauteng Region"/>
    <s v="Low"/>
    <s v="February"/>
    <s v="Q1"/>
    <s v="No"/>
    <n v="1"/>
    <n v="8.222999999999999"/>
    <n v="63.042999999999992"/>
  </r>
  <r>
    <n v="109"/>
    <s v="R05869"/>
    <x v="57"/>
    <n v="73"/>
    <x v="2"/>
    <x v="7"/>
    <x v="61"/>
    <n v="5"/>
    <x v="1"/>
    <s v="Debit Card"/>
    <s v="Home Delivery"/>
    <s v="Yes"/>
    <s v="Delivery delayed"/>
    <x v="1"/>
    <x v="1"/>
    <x v="0"/>
    <x v="5"/>
    <n v="768.34"/>
    <x v="7"/>
    <s v="Western Region"/>
    <s v="Medium"/>
    <s v="July"/>
    <s v="Q3"/>
    <s v="No"/>
    <n v="1"/>
    <n v="115.251"/>
    <n v="883.59100000000001"/>
  </r>
  <r>
    <n v="110"/>
    <s v="R02111"/>
    <x v="87"/>
    <n v="47"/>
    <x v="2"/>
    <x v="1"/>
    <x v="31"/>
    <n v="1"/>
    <x v="0"/>
    <s v="Debit Card"/>
    <s v="Home Delivery"/>
    <s v="Yes"/>
    <s v="Delivery delayed"/>
    <x v="3"/>
    <x v="1"/>
    <x v="1"/>
    <x v="4"/>
    <n v="294.33"/>
    <x v="4"/>
    <s v="Southern Region"/>
    <s v="Low"/>
    <s v="August"/>
    <s v="Q3"/>
    <s v="No"/>
    <n v="0"/>
    <n v="44.149499999999996"/>
    <n v="338.47949999999997"/>
  </r>
  <r>
    <n v="112"/>
    <s v="R02271"/>
    <x v="88"/>
    <n v="52"/>
    <x v="1"/>
    <x v="7"/>
    <x v="10"/>
    <n v="1"/>
    <x v="0"/>
    <s v="Credit Card"/>
    <s v="In Store"/>
    <s v="Yes"/>
    <s v="Looks premium"/>
    <x v="3"/>
    <x v="0"/>
    <x v="0"/>
    <x v="4"/>
    <n v="276.82"/>
    <x v="7"/>
    <s v="Western Region"/>
    <s v="Low"/>
    <s v="October"/>
    <s v="Q4"/>
    <s v="No"/>
    <n v="0"/>
    <n v="41.522999999999996"/>
    <n v="318.34299999999996"/>
  </r>
  <r>
    <n v="115"/>
    <s v="R07869"/>
    <x v="89"/>
    <n v="66"/>
    <x v="2"/>
    <x v="4"/>
    <x v="7"/>
    <n v="5"/>
    <x v="0"/>
    <s v="EFT"/>
    <s v="In Store"/>
    <s v="Yes"/>
    <s v="Highly recommend"/>
    <x v="1"/>
    <x v="0"/>
    <x v="1"/>
    <x v="5"/>
    <n v="1370.56"/>
    <x v="6"/>
    <s v="Central Region"/>
    <s v="Medium"/>
    <s v="September"/>
    <s v="Q3"/>
    <s v="No"/>
    <n v="0"/>
    <n v="205.58399999999997"/>
    <n v="1576.1439999999998"/>
  </r>
  <r>
    <n v="116"/>
    <s v="R02517"/>
    <x v="90"/>
    <n v="76"/>
    <x v="1"/>
    <x v="7"/>
    <x v="21"/>
    <n v="2"/>
    <x v="1"/>
    <s v="Credit Card"/>
    <s v="In Store"/>
    <s v="No"/>
    <m/>
    <x v="0"/>
    <x v="3"/>
    <x v="2"/>
    <x v="5"/>
    <n v="369.57"/>
    <x v="0"/>
    <s v="Western Region"/>
    <s v="Low"/>
    <s v="July"/>
    <s v="Q3"/>
    <s v="No"/>
    <n v="1"/>
    <n v="55.435499999999998"/>
    <n v="425.00549999999998"/>
  </r>
  <r>
    <n v="117"/>
    <s v="R03575"/>
    <x v="91"/>
    <m/>
    <x v="1"/>
    <x v="4"/>
    <x v="16"/>
    <n v="2"/>
    <x v="1"/>
    <s v="Mobile Payment"/>
    <s v="Click &amp; Collect"/>
    <s v="Yes"/>
    <s v="Average quality"/>
    <x v="0"/>
    <x v="2"/>
    <x v="0"/>
    <x v="6"/>
    <n v="368.99"/>
    <x v="0"/>
    <s v="Central Region"/>
    <s v="Low"/>
    <s v="September"/>
    <s v="Q3"/>
    <s v="No"/>
    <n v="1"/>
    <n v="55.348500000000001"/>
    <n v="424.33849999999995"/>
  </r>
  <r>
    <n v="118"/>
    <s v="R06884"/>
    <x v="92"/>
    <n v="70"/>
    <x v="1"/>
    <x v="6"/>
    <x v="39"/>
    <n v="5"/>
    <x v="1"/>
    <s v="Mobile Payment"/>
    <s v="Click &amp; Collect"/>
    <s v="Yes"/>
    <s v="Looks premium"/>
    <x v="1"/>
    <x v="0"/>
    <x v="1"/>
    <x v="5"/>
    <n v="24904.86"/>
    <x v="6"/>
    <s v="Gauteng Region"/>
    <s v="High"/>
    <s v="January"/>
    <s v="Q1"/>
    <s v="Yes"/>
    <n v="1"/>
    <n v="3735.7289999999998"/>
    <n v="28640.589"/>
  </r>
  <r>
    <n v="119"/>
    <s v="R07388"/>
    <x v="93"/>
    <n v="80"/>
    <x v="0"/>
    <x v="0"/>
    <x v="62"/>
    <n v="1"/>
    <x v="1"/>
    <s v="EFT"/>
    <s v="Click &amp; Collect"/>
    <s v="Yes"/>
    <s v="Exactly as advertised"/>
    <x v="3"/>
    <x v="0"/>
    <x v="0"/>
    <x v="5"/>
    <n v="2951.61"/>
    <x v="1"/>
    <s v="Northern Region"/>
    <s v="Medium"/>
    <s v="March"/>
    <s v="Q1"/>
    <s v="No"/>
    <n v="1"/>
    <n v="442.74150000000003"/>
    <n v="3394.3514999999998"/>
  </r>
  <r>
    <n v="120"/>
    <s v="R08754"/>
    <x v="94"/>
    <n v="69"/>
    <x v="1"/>
    <x v="6"/>
    <x v="26"/>
    <n v="1"/>
    <x v="0"/>
    <s v="Mobile Payment"/>
    <s v="Home Delivery"/>
    <s v="Yes"/>
    <s v="Highly recommend"/>
    <x v="3"/>
    <x v="0"/>
    <x v="0"/>
    <x v="5"/>
    <n v="27815.439999999999"/>
    <x v="6"/>
    <s v="Gauteng Region"/>
    <s v="High"/>
    <s v="October"/>
    <s v="Q4"/>
    <s v="Yes"/>
    <n v="0"/>
    <n v="4172.3159999999998"/>
    <n v="31987.755999999998"/>
  </r>
  <r>
    <n v="123"/>
    <s v="R00451"/>
    <x v="95"/>
    <n v="40"/>
    <x v="0"/>
    <x v="3"/>
    <x v="63"/>
    <n v="5"/>
    <x v="1"/>
    <s v="Cash"/>
    <s v="Home Delivery"/>
    <s v="No"/>
    <s v="Poor packaging"/>
    <x v="1"/>
    <x v="1"/>
    <x v="0"/>
    <x v="3"/>
    <n v="1604.87"/>
    <x v="0"/>
    <s v="Central Region"/>
    <s v="Medium"/>
    <s v="February"/>
    <s v="Q1"/>
    <s v="No"/>
    <n v="1"/>
    <n v="240.73049999999998"/>
    <n v="1845.6004999999998"/>
  </r>
  <r>
    <n v="124"/>
    <s v="R02603"/>
    <x v="96"/>
    <n v="70"/>
    <x v="2"/>
    <x v="8"/>
    <x v="64"/>
    <n v="5"/>
    <x v="1"/>
    <s v="Mobile Payment"/>
    <s v="In Store"/>
    <s v="Yes"/>
    <s v="Customer support was excellent"/>
    <x v="1"/>
    <x v="0"/>
    <x v="1"/>
    <x v="5"/>
    <n v="119.63"/>
    <x v="3"/>
    <s v="Eastern Region"/>
    <s v="Low"/>
    <s v="February"/>
    <s v="Q1"/>
    <s v="No"/>
    <n v="1"/>
    <n v="17.944499999999998"/>
    <n v="137.57449999999997"/>
  </r>
  <r>
    <n v="126"/>
    <s v="R06378"/>
    <x v="97"/>
    <n v="29"/>
    <x v="1"/>
    <x v="8"/>
    <x v="27"/>
    <n v="2"/>
    <x v="0"/>
    <s v="Credit Card"/>
    <s v="In Store"/>
    <s v="No"/>
    <s v="Looks premium"/>
    <x v="0"/>
    <x v="0"/>
    <x v="0"/>
    <x v="1"/>
    <n v="14808.31"/>
    <x v="6"/>
    <s v="Eastern Region"/>
    <s v="High"/>
    <s v="June"/>
    <s v="Q2"/>
    <s v="Yes"/>
    <n v="0"/>
    <n v="2221.2464999999997"/>
    <n v="17029.556499999999"/>
  </r>
  <r>
    <n v="128"/>
    <s v="R02030"/>
    <x v="98"/>
    <n v="18"/>
    <x v="0"/>
    <x v="7"/>
    <x v="55"/>
    <n v="5"/>
    <x v="1"/>
    <s v="Cash"/>
    <s v="Click &amp; Collect"/>
    <s v="No"/>
    <s v="Excellent value"/>
    <x v="1"/>
    <x v="0"/>
    <x v="1"/>
    <x v="2"/>
    <n v="324.35000000000002"/>
    <x v="8"/>
    <s v="Western Region"/>
    <s v="Low"/>
    <s v="August"/>
    <s v="Q3"/>
    <s v="No"/>
    <n v="1"/>
    <n v="48.652500000000003"/>
    <n v="373.0025"/>
  </r>
  <r>
    <n v="129"/>
    <s v="R05096"/>
    <x v="99"/>
    <n v="68"/>
    <x v="2"/>
    <x v="2"/>
    <x v="19"/>
    <n v="3"/>
    <x v="0"/>
    <s v="Mobile Payment"/>
    <s v="Home Delivery"/>
    <s v="No"/>
    <s v="Average quality"/>
    <x v="2"/>
    <x v="2"/>
    <x v="1"/>
    <x v="5"/>
    <n v="343.42"/>
    <x v="3"/>
    <s v="Northern Region"/>
    <s v="Low"/>
    <s v="September"/>
    <s v="Q3"/>
    <s v="No"/>
    <n v="0"/>
    <n v="51.512999999999998"/>
    <n v="394.93299999999999"/>
  </r>
  <r>
    <n v="130"/>
    <s v="R07866"/>
    <x v="100"/>
    <n v="76"/>
    <x v="1"/>
    <x v="3"/>
    <x v="48"/>
    <n v="2"/>
    <x v="1"/>
    <s v="Mobile Payment"/>
    <s v="Click &amp; Collect"/>
    <s v="No"/>
    <s v="Would definitely buy again"/>
    <x v="0"/>
    <x v="0"/>
    <x v="0"/>
    <x v="5"/>
    <n v="192.77"/>
    <x v="1"/>
    <s v="Central Region"/>
    <s v="Low"/>
    <s v="February"/>
    <s v="Q1"/>
    <s v="No"/>
    <n v="1"/>
    <n v="28.915500000000002"/>
    <n v="221.68549999999999"/>
  </r>
  <r>
    <n v="131"/>
    <s v="R00959"/>
    <x v="8"/>
    <n v="21"/>
    <x v="0"/>
    <x v="2"/>
    <x v="22"/>
    <n v="5"/>
    <x v="1"/>
    <s v="Cash"/>
    <s v="Home Delivery"/>
    <s v="No"/>
    <s v="Very fast delivery"/>
    <x v="1"/>
    <x v="0"/>
    <x v="1"/>
    <x v="2"/>
    <n v="1734"/>
    <x v="7"/>
    <s v="Northern Region"/>
    <s v="Medium"/>
    <s v="September"/>
    <s v="Q3"/>
    <s v="No"/>
    <n v="1"/>
    <n v="260.09999999999997"/>
    <n v="1994.1"/>
  </r>
  <r>
    <n v="133"/>
    <s v="R00674"/>
    <x v="101"/>
    <n v="44"/>
    <x v="2"/>
    <x v="3"/>
    <x v="65"/>
    <n v="1"/>
    <x v="0"/>
    <s v="Debit Card"/>
    <s v="Home Delivery"/>
    <s v="Yes"/>
    <s v="Easy to assemble"/>
    <x v="3"/>
    <x v="0"/>
    <x v="0"/>
    <x v="3"/>
    <n v="45.96"/>
    <x v="3"/>
    <s v="Central Region"/>
    <s v="Low"/>
    <s v="July"/>
    <s v="Q3"/>
    <s v="No"/>
    <n v="0"/>
    <n v="6.8940000000000001"/>
    <n v="52.853999999999999"/>
  </r>
  <r>
    <n v="134"/>
    <s v="R09126"/>
    <x v="102"/>
    <n v="37"/>
    <x v="2"/>
    <x v="4"/>
    <x v="66"/>
    <n v="2"/>
    <x v="0"/>
    <s v="Credit Card"/>
    <s v="In Store"/>
    <s v="No"/>
    <s v="Product was disappointing"/>
    <x v="0"/>
    <x v="1"/>
    <x v="1"/>
    <x v="3"/>
    <n v="759.97"/>
    <x v="8"/>
    <s v="Central Region"/>
    <s v="Medium"/>
    <s v="October"/>
    <s v="Q4"/>
    <s v="No"/>
    <n v="0"/>
    <n v="113.99550000000001"/>
    <n v="873.96550000000002"/>
  </r>
  <r>
    <n v="135"/>
    <s v="R09195"/>
    <x v="103"/>
    <n v="46"/>
    <x v="0"/>
    <x v="7"/>
    <x v="67"/>
    <n v="4"/>
    <x v="1"/>
    <s v="Credit Card"/>
    <s v="Click &amp; Collect"/>
    <s v="Yes"/>
    <s v="Packaging could improve"/>
    <x v="4"/>
    <x v="2"/>
    <x v="0"/>
    <x v="4"/>
    <n v="1859.13"/>
    <x v="5"/>
    <s v="Western Region"/>
    <s v="Medium"/>
    <s v="November"/>
    <s v="Q4"/>
    <s v="No"/>
    <n v="1"/>
    <n v="278.86950000000002"/>
    <n v="2137.9994999999999"/>
  </r>
  <r>
    <n v="136"/>
    <s v="R04783"/>
    <x v="104"/>
    <n v="28"/>
    <x v="0"/>
    <x v="2"/>
    <x v="68"/>
    <n v="3"/>
    <x v="0"/>
    <s v="Credit Card"/>
    <s v="In Store"/>
    <s v="Yes"/>
    <s v="Very comfortable"/>
    <x v="2"/>
    <x v="0"/>
    <x v="0"/>
    <x v="1"/>
    <n v="6698.54"/>
    <x v="6"/>
    <s v="Northern Region"/>
    <s v="High"/>
    <s v="November"/>
    <s v="Q4"/>
    <s v="Yes"/>
    <n v="0"/>
    <n v="1004.7809999999999"/>
    <n v="7703.320999999999"/>
  </r>
  <r>
    <n v="137"/>
    <s v="R03430"/>
    <x v="105"/>
    <n v="18"/>
    <x v="0"/>
    <x v="2"/>
    <x v="69"/>
    <n v="1"/>
    <x v="1"/>
    <s v="Debit Card"/>
    <s v="In Store"/>
    <s v="Yes"/>
    <m/>
    <x v="3"/>
    <x v="3"/>
    <x v="2"/>
    <x v="2"/>
    <n v="1907.49"/>
    <x v="0"/>
    <s v="Northern Region"/>
    <s v="Medium"/>
    <s v="April"/>
    <s v="Q2"/>
    <s v="No"/>
    <n v="1"/>
    <n v="286.12349999999998"/>
    <n v="2193.6134999999999"/>
  </r>
  <r>
    <n v="138"/>
    <s v="R05670"/>
    <x v="106"/>
    <n v="39"/>
    <x v="2"/>
    <x v="3"/>
    <x v="70"/>
    <n v="4"/>
    <x v="0"/>
    <s v="Credit Card"/>
    <s v="In Store"/>
    <s v="No"/>
    <s v="Product exceeded expectations"/>
    <x v="4"/>
    <x v="0"/>
    <x v="1"/>
    <x v="3"/>
    <n v="605.1"/>
    <x v="8"/>
    <s v="Central Region"/>
    <s v="Medium"/>
    <s v="August"/>
    <s v="Q3"/>
    <s v="No"/>
    <n v="0"/>
    <n v="90.765000000000001"/>
    <n v="695.86500000000001"/>
  </r>
  <r>
    <n v="139"/>
    <s v="R07082"/>
    <x v="100"/>
    <n v="49"/>
    <x v="2"/>
    <x v="3"/>
    <x v="13"/>
    <n v="2"/>
    <x v="1"/>
    <s v="Cash"/>
    <s v="Home Delivery"/>
    <s v="No"/>
    <s v="Would definitely buy again"/>
    <x v="0"/>
    <x v="0"/>
    <x v="0"/>
    <x v="4"/>
    <n v="3576.97"/>
    <x v="5"/>
    <s v="Central Region"/>
    <s v="Medium"/>
    <s v="February"/>
    <s v="Q1"/>
    <s v="No"/>
    <n v="1"/>
    <n v="536.54549999999995"/>
    <n v="4113.5154999999995"/>
  </r>
  <r>
    <n v="140"/>
    <s v="R00322"/>
    <x v="107"/>
    <n v="48"/>
    <x v="1"/>
    <x v="0"/>
    <x v="71"/>
    <n v="5"/>
    <x v="1"/>
    <s v="Debit Card"/>
    <s v="In Store"/>
    <s v="Yes"/>
    <s v="Customer support was excellent"/>
    <x v="1"/>
    <x v="0"/>
    <x v="1"/>
    <x v="4"/>
    <n v="1171.25"/>
    <x v="4"/>
    <s v="Northern Region"/>
    <s v="Medium"/>
    <s v="June"/>
    <s v="Q2"/>
    <s v="No"/>
    <n v="1"/>
    <n v="175.6875"/>
    <n v="1346.9375"/>
  </r>
  <r>
    <n v="141"/>
    <s v="R02013"/>
    <x v="108"/>
    <n v="31"/>
    <x v="2"/>
    <x v="3"/>
    <x v="56"/>
    <n v="1"/>
    <x v="0"/>
    <s v="Mobile Payment"/>
    <s v="Click &amp; Collect"/>
    <s v="Yes"/>
    <s v="Easy online ordering"/>
    <x v="3"/>
    <x v="0"/>
    <x v="0"/>
    <x v="1"/>
    <n v="306.57"/>
    <x v="4"/>
    <s v="Central Region"/>
    <s v="Low"/>
    <s v="July"/>
    <s v="Q3"/>
    <s v="No"/>
    <n v="0"/>
    <n v="45.985499999999995"/>
    <n v="352.55549999999994"/>
  </r>
  <r>
    <n v="142"/>
    <s v="R03413"/>
    <x v="109"/>
    <n v="19"/>
    <x v="0"/>
    <x v="8"/>
    <x v="72"/>
    <n v="5"/>
    <x v="0"/>
    <s v="Cash"/>
    <s v="Click &amp; Collect"/>
    <s v="Yes"/>
    <s v="Helpful staff"/>
    <x v="1"/>
    <x v="0"/>
    <x v="1"/>
    <x v="2"/>
    <n v="16291.52"/>
    <x v="5"/>
    <s v="Eastern Region"/>
    <s v="High"/>
    <s v="April"/>
    <s v="Q2"/>
    <s v="Yes"/>
    <n v="0"/>
    <n v="2443.7280000000001"/>
    <n v="18735.248"/>
  </r>
  <r>
    <n v="143"/>
    <s v="R09226"/>
    <x v="42"/>
    <n v="40"/>
    <x v="1"/>
    <x v="8"/>
    <x v="73"/>
    <n v="2"/>
    <x v="1"/>
    <s v="EFT"/>
    <s v="Home Delivery"/>
    <s v="Yes"/>
    <s v="Very comfortable"/>
    <x v="0"/>
    <x v="0"/>
    <x v="0"/>
    <x v="3"/>
    <n v="657.5"/>
    <x v="5"/>
    <s v="Eastern Region"/>
    <s v="Medium"/>
    <s v="July"/>
    <s v="Q3"/>
    <s v="No"/>
    <n v="1"/>
    <n v="98.625"/>
    <n v="756.12499999999989"/>
  </r>
  <r>
    <n v="147"/>
    <s v="R08089"/>
    <x v="110"/>
    <n v="71"/>
    <x v="0"/>
    <x v="6"/>
    <x v="19"/>
    <n v="4"/>
    <x v="0"/>
    <s v="EFT"/>
    <s v="Home Delivery"/>
    <s v="No"/>
    <s v="Would definitely buy again"/>
    <x v="4"/>
    <x v="0"/>
    <x v="1"/>
    <x v="5"/>
    <n v="343.42"/>
    <x v="3"/>
    <s v="Gauteng Region"/>
    <s v="Low"/>
    <s v="November"/>
    <s v="Q4"/>
    <s v="No"/>
    <n v="0"/>
    <n v="51.512999999999998"/>
    <n v="394.93299999999999"/>
  </r>
  <r>
    <n v="149"/>
    <s v="R05019"/>
    <x v="111"/>
    <n v="44"/>
    <x v="2"/>
    <x v="0"/>
    <x v="41"/>
    <n v="1"/>
    <x v="0"/>
    <s v="Cash"/>
    <s v="Click &amp; Collect"/>
    <s v="Yes"/>
    <m/>
    <x v="3"/>
    <x v="3"/>
    <x v="2"/>
    <x v="3"/>
    <n v="13261"/>
    <x v="6"/>
    <s v="Northern Region"/>
    <s v="High"/>
    <s v="August"/>
    <s v="Q3"/>
    <s v="Yes"/>
    <n v="0"/>
    <n v="1989.1499999999999"/>
    <n v="15250.15"/>
  </r>
  <r>
    <n v="150"/>
    <s v="R05130"/>
    <x v="112"/>
    <m/>
    <x v="2"/>
    <x v="6"/>
    <x v="39"/>
    <n v="5"/>
    <x v="0"/>
    <s v="EFT"/>
    <s v="Click &amp; Collect"/>
    <s v="Yes"/>
    <s v="Fits perfectly"/>
    <x v="1"/>
    <x v="0"/>
    <x v="1"/>
    <x v="6"/>
    <n v="24904.86"/>
    <x v="6"/>
    <s v="Gauteng Region"/>
    <s v="High"/>
    <s v="November"/>
    <s v="Q4"/>
    <s v="Yes"/>
    <n v="0"/>
    <n v="3735.7289999999998"/>
    <n v="28640.589"/>
  </r>
  <r>
    <n v="151"/>
    <s v="R09514"/>
    <x v="113"/>
    <m/>
    <x v="2"/>
    <x v="1"/>
    <x v="74"/>
    <n v="4"/>
    <x v="1"/>
    <s v="Cash"/>
    <s v="Click &amp; Collect"/>
    <s v="No"/>
    <m/>
    <x v="4"/>
    <x v="3"/>
    <x v="2"/>
    <x v="6"/>
    <n v="1000.7"/>
    <x v="4"/>
    <s v="Southern Region"/>
    <s v="Medium"/>
    <s v="November"/>
    <s v="Q4"/>
    <s v="No"/>
    <n v="1"/>
    <n v="150.10499999999999"/>
    <n v="1150.8050000000001"/>
  </r>
  <r>
    <n v="153"/>
    <s v="R01524"/>
    <x v="114"/>
    <n v="39"/>
    <x v="1"/>
    <x v="0"/>
    <x v="75"/>
    <n v="4"/>
    <x v="1"/>
    <s v="Cash"/>
    <s v="In Store"/>
    <s v="Yes"/>
    <s v="Arrived damaged"/>
    <x v="4"/>
    <x v="1"/>
    <x v="0"/>
    <x v="3"/>
    <n v="4841.7700000000004"/>
    <x v="7"/>
    <s v="Northern Region"/>
    <s v="Medium"/>
    <s v="June"/>
    <s v="Q2"/>
    <s v="No"/>
    <n v="1"/>
    <n v="726.26550000000009"/>
    <n v="5568.0355"/>
  </r>
  <r>
    <n v="154"/>
    <s v="R08471"/>
    <x v="115"/>
    <n v="20"/>
    <x v="1"/>
    <x v="6"/>
    <x v="29"/>
    <n v="5"/>
    <x v="1"/>
    <s v="EFT"/>
    <s v="Home Delivery"/>
    <s v="Yes"/>
    <s v="Arrived damaged"/>
    <x v="1"/>
    <x v="1"/>
    <x v="0"/>
    <x v="2"/>
    <n v="1355.08"/>
    <x v="2"/>
    <s v="Gauteng Region"/>
    <s v="Medium"/>
    <s v="October"/>
    <s v="Q4"/>
    <s v="No"/>
    <n v="1"/>
    <n v="203.26199999999997"/>
    <n v="1558.3419999999999"/>
  </r>
  <r>
    <n v="155"/>
    <s v="R05494"/>
    <x v="116"/>
    <n v="45"/>
    <x v="2"/>
    <x v="6"/>
    <x v="24"/>
    <n v="1"/>
    <x v="1"/>
    <s v="Credit Card"/>
    <s v="In Store"/>
    <s v="No"/>
    <s v="Customer support was excellent"/>
    <x v="3"/>
    <x v="0"/>
    <x v="0"/>
    <x v="4"/>
    <n v="44114.21"/>
    <x v="6"/>
    <s v="Gauteng Region"/>
    <s v="High"/>
    <s v="November"/>
    <s v="Q4"/>
    <s v="Yes"/>
    <n v="1"/>
    <n v="6617.1314999999995"/>
    <n v="50731.341499999995"/>
  </r>
  <r>
    <n v="156"/>
    <s v="R00032"/>
    <x v="117"/>
    <n v="58"/>
    <x v="2"/>
    <x v="7"/>
    <x v="76"/>
    <n v="3"/>
    <x v="1"/>
    <s v="EFT"/>
    <s v="Click &amp; Collect"/>
    <s v="Yes"/>
    <s v="Excellent product"/>
    <x v="2"/>
    <x v="0"/>
    <x v="0"/>
    <x v="0"/>
    <n v="824.74"/>
    <x v="8"/>
    <s v="Western Region"/>
    <s v="Medium"/>
    <s v="December"/>
    <s v="Q4"/>
    <s v="No"/>
    <n v="1"/>
    <n v="123.711"/>
    <n v="948.45099999999991"/>
  </r>
  <r>
    <n v="157"/>
    <s v="R00036"/>
    <x v="118"/>
    <n v="74"/>
    <x v="2"/>
    <x v="1"/>
    <x v="77"/>
    <n v="3"/>
    <x v="0"/>
    <s v="Credit Card"/>
    <s v="Click &amp; Collect"/>
    <s v="Yes"/>
    <s v="Customer support was excellent"/>
    <x v="2"/>
    <x v="0"/>
    <x v="0"/>
    <x v="5"/>
    <n v="353.21"/>
    <x v="3"/>
    <s v="Southern Region"/>
    <s v="Low"/>
    <s v="June"/>
    <s v="Q2"/>
    <s v="No"/>
    <n v="0"/>
    <n v="52.981499999999997"/>
    <n v="406.19149999999996"/>
  </r>
  <r>
    <n v="158"/>
    <s v="R04540"/>
    <x v="119"/>
    <n v="32"/>
    <x v="2"/>
    <x v="3"/>
    <x v="78"/>
    <n v="5"/>
    <x v="1"/>
    <s v="Cash"/>
    <s v="In Store"/>
    <s v="No"/>
    <s v="Very comfortable"/>
    <x v="1"/>
    <x v="0"/>
    <x v="1"/>
    <x v="1"/>
    <n v="954.6"/>
    <x v="8"/>
    <s v="Central Region"/>
    <s v="Medium"/>
    <s v="February"/>
    <s v="Q1"/>
    <s v="No"/>
    <n v="1"/>
    <n v="143.19"/>
    <n v="1097.79"/>
  </r>
  <r>
    <n v="160"/>
    <s v="R08423"/>
    <x v="120"/>
    <n v="37"/>
    <x v="0"/>
    <x v="1"/>
    <x v="79"/>
    <n v="2"/>
    <x v="1"/>
    <s v="Cash"/>
    <s v="In Store"/>
    <s v="No"/>
    <s v="Arrived damaged"/>
    <x v="0"/>
    <x v="1"/>
    <x v="1"/>
    <x v="3"/>
    <n v="283.57"/>
    <x v="0"/>
    <s v="Southern Region"/>
    <s v="Low"/>
    <s v="August"/>
    <s v="Q3"/>
    <s v="No"/>
    <n v="1"/>
    <n v="42.535499999999999"/>
    <n v="326.10549999999995"/>
  </r>
  <r>
    <n v="161"/>
    <s v="R03509"/>
    <x v="121"/>
    <n v="33"/>
    <x v="2"/>
    <x v="6"/>
    <x v="24"/>
    <n v="1"/>
    <x v="0"/>
    <s v="Credit Card"/>
    <s v="Home Delivery"/>
    <s v="Yes"/>
    <s v="Excellent product"/>
    <x v="3"/>
    <x v="0"/>
    <x v="0"/>
    <x v="1"/>
    <n v="44114.21"/>
    <x v="6"/>
    <s v="Gauteng Region"/>
    <s v="High"/>
    <s v="March"/>
    <s v="Q1"/>
    <s v="Yes"/>
    <n v="0"/>
    <n v="6617.1314999999995"/>
    <n v="50731.341499999995"/>
  </r>
  <r>
    <n v="162"/>
    <s v="R00501"/>
    <x v="122"/>
    <n v="24"/>
    <x v="1"/>
    <x v="6"/>
    <x v="70"/>
    <n v="4"/>
    <x v="1"/>
    <s v="Credit Card"/>
    <s v="In Store"/>
    <s v="Yes"/>
    <s v="Very comfortable"/>
    <x v="4"/>
    <x v="0"/>
    <x v="1"/>
    <x v="2"/>
    <n v="605.1"/>
    <x v="8"/>
    <s v="Gauteng Region"/>
    <s v="Medium"/>
    <s v="June"/>
    <s v="Q2"/>
    <s v="No"/>
    <n v="1"/>
    <n v="90.765000000000001"/>
    <n v="695.86500000000001"/>
  </r>
  <r>
    <n v="163"/>
    <s v="R04185"/>
    <x v="123"/>
    <n v="39"/>
    <x v="0"/>
    <x v="1"/>
    <x v="80"/>
    <n v="2"/>
    <x v="1"/>
    <s v="Cash"/>
    <s v="Click &amp; Collect"/>
    <s v="Yes"/>
    <s v="Exactly as advertised"/>
    <x v="0"/>
    <x v="0"/>
    <x v="0"/>
    <x v="3"/>
    <n v="10347.709999999999"/>
    <x v="5"/>
    <s v="Southern Region"/>
    <s v="High"/>
    <s v="August"/>
    <s v="Q3"/>
    <s v="Yes"/>
    <n v="1"/>
    <n v="1552.1564999999998"/>
    <n v="11899.866499999998"/>
  </r>
  <r>
    <n v="165"/>
    <s v="R06087"/>
    <x v="124"/>
    <n v="46"/>
    <x v="2"/>
    <x v="3"/>
    <x v="73"/>
    <n v="4"/>
    <x v="1"/>
    <s v="Credit Card"/>
    <s v="Home Delivery"/>
    <s v="Yes"/>
    <s v="Fits perfectly"/>
    <x v="4"/>
    <x v="0"/>
    <x v="1"/>
    <x v="4"/>
    <n v="657.5"/>
    <x v="5"/>
    <s v="Central Region"/>
    <s v="Medium"/>
    <s v="April"/>
    <s v="Q2"/>
    <s v="No"/>
    <n v="1"/>
    <n v="98.625"/>
    <n v="756.12499999999989"/>
  </r>
  <r>
    <n v="166"/>
    <s v="R01489"/>
    <x v="125"/>
    <n v="66"/>
    <x v="2"/>
    <x v="6"/>
    <x v="81"/>
    <n v="4"/>
    <x v="0"/>
    <s v="Mobile Payment"/>
    <s v="Click &amp; Collect"/>
    <s v="No"/>
    <s v="Excellent product"/>
    <x v="4"/>
    <x v="0"/>
    <x v="1"/>
    <x v="5"/>
    <n v="375.53"/>
    <x v="4"/>
    <s v="Gauteng Region"/>
    <s v="Low"/>
    <s v="July"/>
    <s v="Q3"/>
    <s v="No"/>
    <n v="0"/>
    <n v="56.329499999999996"/>
    <n v="431.85949999999991"/>
  </r>
  <r>
    <n v="167"/>
    <s v="R02089"/>
    <x v="126"/>
    <n v="24"/>
    <x v="1"/>
    <x v="1"/>
    <x v="40"/>
    <n v="1"/>
    <x v="1"/>
    <s v="Debit Card"/>
    <s v="Home Delivery"/>
    <s v="No"/>
    <s v="Excellent product"/>
    <x v="3"/>
    <x v="0"/>
    <x v="0"/>
    <x v="2"/>
    <n v="1619.07"/>
    <x v="7"/>
    <s v="Southern Region"/>
    <s v="Medium"/>
    <s v="September"/>
    <s v="Q3"/>
    <s v="No"/>
    <n v="1"/>
    <n v="242.86049999999997"/>
    <n v="1861.9304999999997"/>
  </r>
  <r>
    <n v="168"/>
    <s v="R04227"/>
    <x v="127"/>
    <n v="38"/>
    <x v="1"/>
    <x v="2"/>
    <x v="82"/>
    <n v="3"/>
    <x v="0"/>
    <s v="Mobile Payment"/>
    <s v="Home Delivery"/>
    <s v="Yes"/>
    <s v="Excellent product"/>
    <x v="2"/>
    <x v="0"/>
    <x v="0"/>
    <x v="3"/>
    <n v="463.48"/>
    <x v="6"/>
    <s v="Northern Region"/>
    <s v="Low"/>
    <s v="January"/>
    <s v="Q1"/>
    <s v="No"/>
    <n v="0"/>
    <n v="69.522000000000006"/>
    <n v="533.00199999999995"/>
  </r>
  <r>
    <n v="169"/>
    <s v="R09620"/>
    <x v="128"/>
    <n v="44"/>
    <x v="0"/>
    <x v="6"/>
    <x v="9"/>
    <n v="1"/>
    <x v="1"/>
    <s v="Mobile Payment"/>
    <s v="Click &amp; Collect"/>
    <s v="No"/>
    <s v="Delivery delayed"/>
    <x v="3"/>
    <x v="1"/>
    <x v="1"/>
    <x v="3"/>
    <n v="43.23"/>
    <x v="3"/>
    <s v="Gauteng Region"/>
    <s v="Low"/>
    <s v="October"/>
    <s v="Q4"/>
    <s v="No"/>
    <n v="1"/>
    <n v="6.4844999999999997"/>
    <n v="49.714499999999994"/>
  </r>
  <r>
    <n v="170"/>
    <s v="R07135"/>
    <x v="129"/>
    <n v="69"/>
    <x v="1"/>
    <x v="3"/>
    <x v="62"/>
    <n v="3"/>
    <x v="0"/>
    <s v="Mobile Payment"/>
    <s v="In Store"/>
    <s v="No"/>
    <s v="Arrived damaged"/>
    <x v="2"/>
    <x v="1"/>
    <x v="0"/>
    <x v="5"/>
    <n v="2951.61"/>
    <x v="1"/>
    <s v="Central Region"/>
    <s v="Medium"/>
    <s v="January"/>
    <s v="Q1"/>
    <s v="No"/>
    <n v="0"/>
    <n v="442.74150000000003"/>
    <n v="3394.3514999999998"/>
  </r>
  <r>
    <n v="171"/>
    <s v="R04790"/>
    <x v="130"/>
    <n v="51"/>
    <x v="1"/>
    <x v="2"/>
    <x v="72"/>
    <n v="3"/>
    <x v="1"/>
    <s v="Credit Card"/>
    <s v="Click &amp; Collect"/>
    <s v="Yes"/>
    <s v="Excellent value"/>
    <x v="2"/>
    <x v="0"/>
    <x v="0"/>
    <x v="4"/>
    <n v="16291.52"/>
    <x v="5"/>
    <s v="Northern Region"/>
    <s v="High"/>
    <s v="September"/>
    <s v="Q3"/>
    <s v="Yes"/>
    <n v="1"/>
    <n v="2443.7280000000001"/>
    <n v="18735.248"/>
  </r>
  <r>
    <n v="172"/>
    <s v="R02010"/>
    <x v="131"/>
    <n v="20"/>
    <x v="2"/>
    <x v="8"/>
    <x v="83"/>
    <n v="2"/>
    <x v="1"/>
    <s v="Cash"/>
    <s v="Click &amp; Collect"/>
    <s v="Yes"/>
    <s v="Item missing accessories"/>
    <x v="0"/>
    <x v="1"/>
    <x v="1"/>
    <x v="2"/>
    <n v="3521.64"/>
    <x v="5"/>
    <s v="Eastern Region"/>
    <s v="Medium"/>
    <s v="October"/>
    <s v="Q4"/>
    <s v="No"/>
    <n v="1"/>
    <n v="528.24599999999998"/>
    <n v="4049.8859999999995"/>
  </r>
  <r>
    <n v="173"/>
    <s v="R04515"/>
    <x v="132"/>
    <n v="22"/>
    <x v="2"/>
    <x v="0"/>
    <x v="16"/>
    <n v="3"/>
    <x v="0"/>
    <s v="Debit Card"/>
    <s v="In Store"/>
    <s v="No"/>
    <s v="Product exceeded expectations"/>
    <x v="2"/>
    <x v="0"/>
    <x v="0"/>
    <x v="2"/>
    <n v="368.99"/>
    <x v="0"/>
    <s v="Northern Region"/>
    <s v="Low"/>
    <s v="February"/>
    <s v="Q1"/>
    <s v="No"/>
    <n v="0"/>
    <n v="55.348500000000001"/>
    <n v="424.33849999999995"/>
  </r>
  <r>
    <n v="174"/>
    <s v="R04467"/>
    <x v="133"/>
    <n v="18"/>
    <x v="2"/>
    <x v="4"/>
    <x v="84"/>
    <n v="1"/>
    <x v="1"/>
    <s v="Credit Card"/>
    <s v="In Store"/>
    <s v="No"/>
    <s v="Excellent product"/>
    <x v="3"/>
    <x v="0"/>
    <x v="0"/>
    <x v="2"/>
    <n v="27.35"/>
    <x v="3"/>
    <s v="Central Region"/>
    <s v="Low"/>
    <s v="July"/>
    <s v="Q3"/>
    <s v="No"/>
    <n v="1"/>
    <n v="4.1025"/>
    <n v="31.452500000000001"/>
  </r>
  <r>
    <n v="175"/>
    <s v="R06635"/>
    <x v="134"/>
    <n v="63"/>
    <x v="0"/>
    <x v="8"/>
    <x v="66"/>
    <n v="4"/>
    <x v="1"/>
    <s v="Cash"/>
    <s v="Click &amp; Collect"/>
    <s v="Yes"/>
    <s v="Easy to assemble"/>
    <x v="4"/>
    <x v="0"/>
    <x v="1"/>
    <x v="0"/>
    <n v="759.97"/>
    <x v="8"/>
    <s v="Eastern Region"/>
    <s v="Medium"/>
    <s v="October"/>
    <s v="Q4"/>
    <s v="No"/>
    <n v="1"/>
    <n v="113.99550000000001"/>
    <n v="873.96550000000002"/>
  </r>
  <r>
    <n v="177"/>
    <s v="R01624"/>
    <x v="99"/>
    <n v="51"/>
    <x v="1"/>
    <x v="6"/>
    <x v="45"/>
    <n v="4"/>
    <x v="0"/>
    <s v="EFT"/>
    <s v="Click &amp; Collect"/>
    <s v="No"/>
    <m/>
    <x v="4"/>
    <x v="3"/>
    <x v="2"/>
    <x v="4"/>
    <n v="139.72999999999999"/>
    <x v="1"/>
    <s v="Gauteng Region"/>
    <s v="Low"/>
    <s v="September"/>
    <s v="Q3"/>
    <s v="No"/>
    <n v="0"/>
    <n v="20.959499999999998"/>
    <n v="160.68949999999998"/>
  </r>
  <r>
    <n v="178"/>
    <s v="R05611"/>
    <x v="135"/>
    <n v="27"/>
    <x v="2"/>
    <x v="3"/>
    <x v="8"/>
    <n v="5"/>
    <x v="0"/>
    <s v="Credit Card"/>
    <s v="In Store"/>
    <s v="Yes"/>
    <s v="Very comfortable"/>
    <x v="1"/>
    <x v="0"/>
    <x v="1"/>
    <x v="1"/>
    <n v="5390.8"/>
    <x v="6"/>
    <s v="Central Region"/>
    <s v="High"/>
    <s v="December"/>
    <s v="Q4"/>
    <s v="Yes"/>
    <n v="0"/>
    <n v="808.62"/>
    <n v="6199.42"/>
  </r>
  <r>
    <n v="180"/>
    <s v="R00252"/>
    <x v="136"/>
    <n v="38"/>
    <x v="2"/>
    <x v="2"/>
    <x v="85"/>
    <n v="4"/>
    <x v="0"/>
    <s v="Mobile Payment"/>
    <s v="Home Delivery"/>
    <s v="Yes"/>
    <s v="Easy to assemble"/>
    <x v="4"/>
    <x v="0"/>
    <x v="1"/>
    <x v="3"/>
    <n v="812.2"/>
    <x v="2"/>
    <s v="Northern Region"/>
    <s v="Medium"/>
    <s v="September"/>
    <s v="Q3"/>
    <s v="No"/>
    <n v="0"/>
    <n v="121.83"/>
    <n v="934.03"/>
  </r>
  <r>
    <n v="181"/>
    <s v="R06157"/>
    <x v="137"/>
    <n v="66"/>
    <x v="1"/>
    <x v="8"/>
    <x v="86"/>
    <n v="1"/>
    <x v="0"/>
    <s v="Mobile Payment"/>
    <s v="In Store"/>
    <s v="Yes"/>
    <s v="Very comfortable"/>
    <x v="3"/>
    <x v="0"/>
    <x v="0"/>
    <x v="5"/>
    <n v="5258.73"/>
    <x v="2"/>
    <s v="Eastern Region"/>
    <s v="High"/>
    <s v="February"/>
    <s v="Q1"/>
    <s v="Yes"/>
    <n v="0"/>
    <n v="788.80949999999996"/>
    <n v="6047.539499999999"/>
  </r>
  <r>
    <n v="184"/>
    <s v="R08351"/>
    <x v="138"/>
    <n v="33"/>
    <x v="0"/>
    <x v="8"/>
    <x v="87"/>
    <n v="4"/>
    <x v="0"/>
    <s v="Mobile Payment"/>
    <s v="In Store"/>
    <s v="Yes"/>
    <s v="Delivery delayed"/>
    <x v="4"/>
    <x v="1"/>
    <x v="0"/>
    <x v="1"/>
    <n v="828.82"/>
    <x v="5"/>
    <s v="Eastern Region"/>
    <s v="Medium"/>
    <s v="March"/>
    <s v="Q1"/>
    <s v="No"/>
    <n v="0"/>
    <n v="124.32300000000001"/>
    <n v="953.14300000000003"/>
  </r>
  <r>
    <n v="185"/>
    <s v="R00120"/>
    <x v="139"/>
    <n v="71"/>
    <x v="1"/>
    <x v="5"/>
    <x v="88"/>
    <n v="1"/>
    <x v="0"/>
    <s v="Mobile Payment"/>
    <s v="Home Delivery"/>
    <s v="No"/>
    <s v="Easy to assemble"/>
    <x v="3"/>
    <x v="0"/>
    <x v="0"/>
    <x v="5"/>
    <n v="529.15"/>
    <x v="0"/>
    <s v="Western Region"/>
    <s v="Medium"/>
    <s v="April"/>
    <s v="Q2"/>
    <s v="No"/>
    <n v="0"/>
    <n v="79.372499999999988"/>
    <n v="608.52249999999992"/>
  </r>
  <r>
    <n v="186"/>
    <s v="R08319"/>
    <x v="140"/>
    <n v="42"/>
    <x v="1"/>
    <x v="4"/>
    <x v="65"/>
    <n v="5"/>
    <x v="0"/>
    <s v="Debit Card"/>
    <s v="Home Delivery"/>
    <s v="No"/>
    <s v="Exactly as advertised"/>
    <x v="1"/>
    <x v="0"/>
    <x v="1"/>
    <x v="3"/>
    <n v="45.96"/>
    <x v="3"/>
    <s v="Central Region"/>
    <s v="Low"/>
    <s v="February"/>
    <s v="Q1"/>
    <s v="No"/>
    <n v="0"/>
    <n v="6.8940000000000001"/>
    <n v="52.853999999999999"/>
  </r>
  <r>
    <n v="187"/>
    <s v="R08951"/>
    <x v="141"/>
    <n v="79"/>
    <x v="2"/>
    <x v="1"/>
    <x v="89"/>
    <n v="3"/>
    <x v="1"/>
    <s v="Credit Card"/>
    <s v="Home Delivery"/>
    <s v="No"/>
    <s v="Excellent value"/>
    <x v="2"/>
    <x v="0"/>
    <x v="0"/>
    <x v="5"/>
    <n v="574.49"/>
    <x v="4"/>
    <s v="Southern Region"/>
    <s v="Medium"/>
    <s v="November"/>
    <s v="Q4"/>
    <s v="No"/>
    <n v="1"/>
    <n v="86.173500000000004"/>
    <n v="660.6635"/>
  </r>
  <r>
    <n v="188"/>
    <s v="R01544"/>
    <x v="142"/>
    <n v="52"/>
    <x v="0"/>
    <x v="3"/>
    <x v="90"/>
    <n v="5"/>
    <x v="0"/>
    <s v="Cash"/>
    <s v="Click &amp; Collect"/>
    <s v="Yes"/>
    <s v="Very comfortable"/>
    <x v="1"/>
    <x v="0"/>
    <x v="1"/>
    <x v="4"/>
    <n v="16523.5"/>
    <x v="6"/>
    <s v="Central Region"/>
    <s v="High"/>
    <s v="October"/>
    <s v="Q4"/>
    <s v="Yes"/>
    <n v="0"/>
    <n v="2478.5250000000001"/>
    <n v="19002.024999999998"/>
  </r>
  <r>
    <n v="189"/>
    <s v="R05118"/>
    <x v="143"/>
    <n v="26"/>
    <x v="0"/>
    <x v="5"/>
    <x v="91"/>
    <n v="4"/>
    <x v="1"/>
    <s v="Mobile Payment"/>
    <s v="Home Delivery"/>
    <s v="No"/>
    <s v="Very fast delivery"/>
    <x v="4"/>
    <x v="0"/>
    <x v="1"/>
    <x v="1"/>
    <n v="53.85"/>
    <x v="3"/>
    <s v="Western Region"/>
    <s v="Low"/>
    <s v="May"/>
    <s v="Q2"/>
    <s v="No"/>
    <n v="1"/>
    <n v="8.0775000000000006"/>
    <n v="61.927499999999995"/>
  </r>
  <r>
    <n v="190"/>
    <s v="R08370"/>
    <x v="70"/>
    <n v="62"/>
    <x v="0"/>
    <x v="7"/>
    <x v="48"/>
    <n v="2"/>
    <x v="1"/>
    <s v="Credit Card"/>
    <s v="Home Delivery"/>
    <s v="No"/>
    <s v="Product exceeded expectations"/>
    <x v="0"/>
    <x v="0"/>
    <x v="0"/>
    <x v="0"/>
    <n v="192.77"/>
    <x v="1"/>
    <s v="Western Region"/>
    <s v="Low"/>
    <s v="August"/>
    <s v="Q3"/>
    <s v="No"/>
    <n v="1"/>
    <n v="28.915500000000002"/>
    <n v="221.68549999999999"/>
  </r>
  <r>
    <n v="191"/>
    <s v="R07455"/>
    <x v="144"/>
    <n v="37"/>
    <x v="0"/>
    <x v="4"/>
    <x v="92"/>
    <n v="2"/>
    <x v="1"/>
    <s v="Mobile Payment"/>
    <s v="In Store"/>
    <s v="No"/>
    <s v="Customer support was excellent"/>
    <x v="0"/>
    <x v="0"/>
    <x v="0"/>
    <x v="3"/>
    <n v="2217.0300000000002"/>
    <x v="8"/>
    <s v="Central Region"/>
    <s v="Medium"/>
    <s v="November"/>
    <s v="Q4"/>
    <s v="No"/>
    <n v="1"/>
    <n v="332.55450000000002"/>
    <n v="2549.5844999999999"/>
  </r>
  <r>
    <n v="192"/>
    <s v="R03756"/>
    <x v="145"/>
    <n v="70"/>
    <x v="2"/>
    <x v="2"/>
    <x v="35"/>
    <n v="1"/>
    <x v="0"/>
    <s v="EFT"/>
    <s v="Home Delivery"/>
    <s v="Yes"/>
    <s v="Easy to assemble"/>
    <x v="3"/>
    <x v="0"/>
    <x v="0"/>
    <x v="5"/>
    <n v="6710.27"/>
    <x v="5"/>
    <s v="Northern Region"/>
    <s v="High"/>
    <s v="May"/>
    <s v="Q2"/>
    <s v="Yes"/>
    <n v="0"/>
    <n v="1006.5405000000001"/>
    <n v="7716.8104999999996"/>
  </r>
  <r>
    <n v="193"/>
    <s v="R01150"/>
    <x v="146"/>
    <n v="23"/>
    <x v="0"/>
    <x v="0"/>
    <x v="31"/>
    <n v="3"/>
    <x v="1"/>
    <s v="Mobile Payment"/>
    <s v="Home Delivery"/>
    <s v="No"/>
    <s v="Very comfortable"/>
    <x v="2"/>
    <x v="0"/>
    <x v="0"/>
    <x v="2"/>
    <n v="294.33"/>
    <x v="4"/>
    <s v="Northern Region"/>
    <s v="Low"/>
    <s v="January"/>
    <s v="Q1"/>
    <s v="No"/>
    <n v="1"/>
    <n v="44.149499999999996"/>
    <n v="338.47949999999997"/>
  </r>
  <r>
    <n v="194"/>
    <s v="R01719"/>
    <x v="147"/>
    <n v="50"/>
    <x v="0"/>
    <x v="4"/>
    <x v="72"/>
    <n v="2"/>
    <x v="0"/>
    <s v="Debit Card"/>
    <s v="Home Delivery"/>
    <s v="Yes"/>
    <s v="Instructions unclear"/>
    <x v="0"/>
    <x v="2"/>
    <x v="0"/>
    <x v="4"/>
    <n v="16291.52"/>
    <x v="5"/>
    <s v="Central Region"/>
    <s v="High"/>
    <s v="May"/>
    <s v="Q2"/>
    <s v="Yes"/>
    <n v="0"/>
    <n v="2443.7280000000001"/>
    <n v="18735.248"/>
  </r>
  <r>
    <n v="195"/>
    <s v="R00583"/>
    <x v="148"/>
    <n v="25"/>
    <x v="0"/>
    <x v="4"/>
    <x v="5"/>
    <n v="1"/>
    <x v="1"/>
    <s v="Mobile Payment"/>
    <s v="Click &amp; Collect"/>
    <s v="No"/>
    <s v="Product was disappointing"/>
    <x v="3"/>
    <x v="1"/>
    <x v="1"/>
    <x v="1"/>
    <n v="1158.56"/>
    <x v="4"/>
    <s v="Central Region"/>
    <s v="Medium"/>
    <s v="January"/>
    <s v="Q1"/>
    <s v="No"/>
    <n v="1"/>
    <n v="173.78399999999999"/>
    <n v="1332.3439999999998"/>
  </r>
  <r>
    <n v="196"/>
    <s v="R06235"/>
    <x v="149"/>
    <n v="65"/>
    <x v="1"/>
    <x v="0"/>
    <x v="17"/>
    <n v="1"/>
    <x v="0"/>
    <s v="Credit Card"/>
    <s v="Click &amp; Collect"/>
    <s v="No"/>
    <s v="Highly recommend"/>
    <x v="3"/>
    <x v="0"/>
    <x v="0"/>
    <x v="5"/>
    <n v="471.63"/>
    <x v="1"/>
    <s v="Northern Region"/>
    <s v="Low"/>
    <s v="November"/>
    <s v="Q4"/>
    <s v="No"/>
    <n v="0"/>
    <n v="70.744500000000002"/>
    <n v="542.3744999999999"/>
  </r>
  <r>
    <n v="197"/>
    <s v="R05665"/>
    <x v="139"/>
    <n v="43"/>
    <x v="2"/>
    <x v="2"/>
    <x v="93"/>
    <n v="2"/>
    <x v="1"/>
    <s v="Debit Card"/>
    <s v="Home Delivery"/>
    <s v="No"/>
    <s v="Instructions unclear"/>
    <x v="0"/>
    <x v="2"/>
    <x v="0"/>
    <x v="3"/>
    <n v="34.200000000000003"/>
    <x v="3"/>
    <s v="Northern Region"/>
    <s v="Low"/>
    <s v="April"/>
    <s v="Q2"/>
    <s v="No"/>
    <n v="1"/>
    <n v="5.13"/>
    <n v="39.33"/>
  </r>
  <r>
    <n v="199"/>
    <s v="R00304"/>
    <x v="150"/>
    <n v="51"/>
    <x v="1"/>
    <x v="3"/>
    <x v="76"/>
    <n v="1"/>
    <x v="1"/>
    <s v="Cash"/>
    <s v="Home Delivery"/>
    <s v="Yes"/>
    <s v="Product was disappointing"/>
    <x v="3"/>
    <x v="1"/>
    <x v="1"/>
    <x v="4"/>
    <n v="824.74"/>
    <x v="8"/>
    <s v="Central Region"/>
    <s v="Medium"/>
    <s v="July"/>
    <s v="Q3"/>
    <s v="No"/>
    <n v="1"/>
    <n v="123.711"/>
    <n v="948.45099999999991"/>
  </r>
  <r>
    <n v="200"/>
    <s v="R08832"/>
    <x v="151"/>
    <n v="22"/>
    <x v="0"/>
    <x v="5"/>
    <x v="94"/>
    <n v="5"/>
    <x v="0"/>
    <s v="Cash"/>
    <s v="In Store"/>
    <s v="No"/>
    <m/>
    <x v="1"/>
    <x v="3"/>
    <x v="2"/>
    <x v="2"/>
    <n v="1746.77"/>
    <x v="5"/>
    <s v="Western Region"/>
    <s v="Medium"/>
    <s v="January"/>
    <s v="Q1"/>
    <s v="No"/>
    <n v="0"/>
    <n v="262.01549999999997"/>
    <n v="2008.7854999999997"/>
  </r>
  <r>
    <n v="201"/>
    <s v="R09454"/>
    <x v="152"/>
    <n v="79"/>
    <x v="2"/>
    <x v="2"/>
    <x v="57"/>
    <n v="2"/>
    <x v="0"/>
    <s v="Credit Card"/>
    <s v="Click &amp; Collect"/>
    <s v="Yes"/>
    <s v="Customer support was excellent"/>
    <x v="0"/>
    <x v="0"/>
    <x v="0"/>
    <x v="5"/>
    <n v="551.66"/>
    <x v="0"/>
    <s v="Northern Region"/>
    <s v="Medium"/>
    <s v="May"/>
    <s v="Q2"/>
    <s v="No"/>
    <n v="0"/>
    <n v="82.748999999999995"/>
    <n v="634.40899999999988"/>
  </r>
  <r>
    <n v="202"/>
    <s v="R04289"/>
    <x v="153"/>
    <n v="19"/>
    <x v="2"/>
    <x v="6"/>
    <x v="95"/>
    <n v="5"/>
    <x v="0"/>
    <s v="EFT"/>
    <s v="In Store"/>
    <s v="No"/>
    <s v="Delivery delayed"/>
    <x v="1"/>
    <x v="1"/>
    <x v="0"/>
    <x v="2"/>
    <n v="105.11"/>
    <x v="1"/>
    <s v="Gauteng Region"/>
    <s v="Low"/>
    <s v="January"/>
    <s v="Q1"/>
    <s v="No"/>
    <n v="0"/>
    <n v="15.766499999999999"/>
    <n v="120.87649999999999"/>
  </r>
  <r>
    <n v="203"/>
    <s v="R09190"/>
    <x v="154"/>
    <n v="46"/>
    <x v="2"/>
    <x v="0"/>
    <x v="26"/>
    <n v="5"/>
    <x v="1"/>
    <s v="EFT"/>
    <s v="Home Delivery"/>
    <s v="Yes"/>
    <s v="Worth the money"/>
    <x v="1"/>
    <x v="0"/>
    <x v="1"/>
    <x v="4"/>
    <n v="27815.439999999999"/>
    <x v="6"/>
    <s v="Northern Region"/>
    <s v="High"/>
    <s v="December"/>
    <s v="Q4"/>
    <s v="Yes"/>
    <n v="1"/>
    <n v="4172.3159999999998"/>
    <n v="31987.755999999998"/>
  </r>
  <r>
    <n v="204"/>
    <s v="R05806"/>
    <x v="155"/>
    <n v="71"/>
    <x v="1"/>
    <x v="3"/>
    <x v="62"/>
    <n v="4"/>
    <x v="1"/>
    <s v="Debit Card"/>
    <s v="Home Delivery"/>
    <s v="Yes"/>
    <s v="Fits perfectly"/>
    <x v="4"/>
    <x v="0"/>
    <x v="1"/>
    <x v="5"/>
    <n v="2951.61"/>
    <x v="1"/>
    <s v="Central Region"/>
    <s v="Medium"/>
    <s v="June"/>
    <s v="Q2"/>
    <s v="No"/>
    <n v="1"/>
    <n v="442.74150000000003"/>
    <n v="3394.3514999999998"/>
  </r>
  <r>
    <n v="206"/>
    <s v="R09977"/>
    <x v="156"/>
    <n v="48"/>
    <x v="2"/>
    <x v="5"/>
    <x v="78"/>
    <n v="1"/>
    <x v="1"/>
    <s v="EFT"/>
    <s v="Home Delivery"/>
    <s v="Yes"/>
    <s v="Great customer service"/>
    <x v="3"/>
    <x v="0"/>
    <x v="0"/>
    <x v="4"/>
    <n v="954.6"/>
    <x v="8"/>
    <s v="Western Region"/>
    <s v="Medium"/>
    <s v="March"/>
    <s v="Q1"/>
    <s v="No"/>
    <n v="1"/>
    <n v="143.19"/>
    <n v="1097.79"/>
  </r>
  <r>
    <n v="207"/>
    <s v="R02019"/>
    <x v="157"/>
    <n v="44"/>
    <x v="0"/>
    <x v="7"/>
    <x v="33"/>
    <n v="2"/>
    <x v="0"/>
    <s v="EFT"/>
    <s v="Home Delivery"/>
    <s v="Yes"/>
    <s v="Highly recommend"/>
    <x v="0"/>
    <x v="0"/>
    <x v="0"/>
    <x v="3"/>
    <n v="440.87"/>
    <x v="7"/>
    <s v="Western Region"/>
    <s v="Low"/>
    <s v="August"/>
    <s v="Q3"/>
    <s v="No"/>
    <n v="0"/>
    <n v="66.130499999999998"/>
    <n v="507.00049999999999"/>
  </r>
  <r>
    <n v="208"/>
    <s v="R09276"/>
    <x v="158"/>
    <n v="27"/>
    <x v="0"/>
    <x v="0"/>
    <x v="21"/>
    <n v="5"/>
    <x v="1"/>
    <s v="Debit Card"/>
    <s v="Home Delivery"/>
    <s v="No"/>
    <s v="Poor packaging"/>
    <x v="1"/>
    <x v="1"/>
    <x v="0"/>
    <x v="1"/>
    <n v="369.57"/>
    <x v="0"/>
    <s v="Northern Region"/>
    <s v="Low"/>
    <s v="November"/>
    <s v="Q4"/>
    <s v="No"/>
    <n v="1"/>
    <n v="55.435499999999998"/>
    <n v="425.00549999999998"/>
  </r>
  <r>
    <n v="209"/>
    <s v="R02485"/>
    <x v="159"/>
    <n v="22"/>
    <x v="0"/>
    <x v="6"/>
    <x v="96"/>
    <n v="3"/>
    <x v="1"/>
    <s v="EFT"/>
    <s v="In Store"/>
    <s v="No"/>
    <s v="Easy to assemble"/>
    <x v="2"/>
    <x v="0"/>
    <x v="0"/>
    <x v="2"/>
    <n v="944.78"/>
    <x v="6"/>
    <s v="Gauteng Region"/>
    <s v="Medium"/>
    <s v="February"/>
    <s v="Q1"/>
    <s v="No"/>
    <n v="1"/>
    <n v="141.71699999999998"/>
    <n v="1086.4969999999998"/>
  </r>
  <r>
    <n v="210"/>
    <s v="R01852"/>
    <x v="88"/>
    <n v="62"/>
    <x v="2"/>
    <x v="1"/>
    <x v="97"/>
    <n v="5"/>
    <x v="1"/>
    <s v="Cash"/>
    <s v="Home Delivery"/>
    <s v="Yes"/>
    <s v="Delivery delayed"/>
    <x v="1"/>
    <x v="1"/>
    <x v="0"/>
    <x v="0"/>
    <n v="2906.97"/>
    <x v="7"/>
    <s v="Southern Region"/>
    <s v="Medium"/>
    <s v="October"/>
    <s v="Q4"/>
    <s v="No"/>
    <n v="1"/>
    <n v="436.04549999999995"/>
    <n v="3343.0154999999995"/>
  </r>
  <r>
    <n v="211"/>
    <s v="R07131"/>
    <x v="160"/>
    <n v="24"/>
    <x v="2"/>
    <x v="2"/>
    <x v="94"/>
    <n v="3"/>
    <x v="1"/>
    <s v="Debit Card"/>
    <s v="In Store"/>
    <s v="Yes"/>
    <m/>
    <x v="2"/>
    <x v="3"/>
    <x v="2"/>
    <x v="2"/>
    <n v="1746.77"/>
    <x v="5"/>
    <s v="Northern Region"/>
    <s v="Medium"/>
    <s v="July"/>
    <s v="Q3"/>
    <s v="No"/>
    <n v="1"/>
    <n v="262.01549999999997"/>
    <n v="2008.7854999999997"/>
  </r>
  <r>
    <n v="212"/>
    <s v="R08062"/>
    <x v="161"/>
    <n v="34"/>
    <x v="2"/>
    <x v="6"/>
    <x v="70"/>
    <n v="5"/>
    <x v="1"/>
    <s v="Debit Card"/>
    <s v="Home Delivery"/>
    <s v="Yes"/>
    <s v="Excellent value"/>
    <x v="1"/>
    <x v="0"/>
    <x v="1"/>
    <x v="1"/>
    <n v="605.1"/>
    <x v="8"/>
    <s v="Gauteng Region"/>
    <s v="Medium"/>
    <s v="March"/>
    <s v="Q1"/>
    <s v="No"/>
    <n v="1"/>
    <n v="90.765000000000001"/>
    <n v="695.86500000000001"/>
  </r>
  <r>
    <n v="214"/>
    <s v="R01454"/>
    <x v="83"/>
    <n v="66"/>
    <x v="1"/>
    <x v="4"/>
    <x v="98"/>
    <n v="5"/>
    <x v="1"/>
    <s v="Cash"/>
    <s v="Click &amp; Collect"/>
    <s v="No"/>
    <s v="Poor packaging"/>
    <x v="1"/>
    <x v="1"/>
    <x v="0"/>
    <x v="5"/>
    <n v="40.11"/>
    <x v="3"/>
    <s v="Central Region"/>
    <s v="Low"/>
    <s v="May"/>
    <s v="Q2"/>
    <s v="No"/>
    <n v="1"/>
    <n v="6.0164999999999997"/>
    <n v="46.126499999999993"/>
  </r>
  <r>
    <n v="215"/>
    <s v="R06254"/>
    <x v="162"/>
    <n v="76"/>
    <x v="0"/>
    <x v="8"/>
    <x v="28"/>
    <n v="5"/>
    <x v="0"/>
    <s v="Cash"/>
    <s v="Click &amp; Collect"/>
    <s v="Yes"/>
    <s v="Product was disappointing"/>
    <x v="1"/>
    <x v="1"/>
    <x v="0"/>
    <x v="5"/>
    <n v="1011.68"/>
    <x v="0"/>
    <s v="Eastern Region"/>
    <s v="Medium"/>
    <s v="April"/>
    <s v="Q2"/>
    <s v="No"/>
    <n v="0"/>
    <n v="151.75199999999998"/>
    <n v="1163.4319999999998"/>
  </r>
  <r>
    <n v="216"/>
    <s v="R07987"/>
    <x v="163"/>
    <n v="23"/>
    <x v="0"/>
    <x v="6"/>
    <x v="99"/>
    <n v="5"/>
    <x v="0"/>
    <s v="Mobile Payment"/>
    <s v="Click &amp; Collect"/>
    <s v="Yes"/>
    <s v="Fits perfectly"/>
    <x v="1"/>
    <x v="0"/>
    <x v="1"/>
    <x v="2"/>
    <n v="786.78"/>
    <x v="8"/>
    <s v="Gauteng Region"/>
    <s v="Medium"/>
    <s v="February"/>
    <s v="Q1"/>
    <s v="No"/>
    <n v="0"/>
    <n v="118.017"/>
    <n v="904.79699999999991"/>
  </r>
  <r>
    <n v="217"/>
    <s v="R04550"/>
    <x v="164"/>
    <n v="36"/>
    <x v="0"/>
    <x v="0"/>
    <x v="63"/>
    <n v="5"/>
    <x v="0"/>
    <s v="Mobile Payment"/>
    <s v="Home Delivery"/>
    <s v="Yes"/>
    <s v="Great customer service"/>
    <x v="1"/>
    <x v="0"/>
    <x v="1"/>
    <x v="3"/>
    <n v="1604.87"/>
    <x v="0"/>
    <s v="Northern Region"/>
    <s v="Medium"/>
    <s v="January"/>
    <s v="Q1"/>
    <s v="No"/>
    <n v="0"/>
    <n v="240.73049999999998"/>
    <n v="1845.6004999999998"/>
  </r>
  <r>
    <n v="218"/>
    <s v="R05707"/>
    <x v="165"/>
    <n v="59"/>
    <x v="0"/>
    <x v="2"/>
    <x v="86"/>
    <n v="1"/>
    <x v="0"/>
    <s v="Credit Card"/>
    <s v="In Store"/>
    <s v="No"/>
    <s v="Fantastic experience"/>
    <x v="3"/>
    <x v="0"/>
    <x v="0"/>
    <x v="0"/>
    <n v="5258.73"/>
    <x v="2"/>
    <s v="Northern Region"/>
    <s v="High"/>
    <s v="July"/>
    <s v="Q3"/>
    <s v="Yes"/>
    <n v="0"/>
    <n v="788.80949999999996"/>
    <n v="6047.539499999999"/>
  </r>
  <r>
    <n v="219"/>
    <s v="R09350"/>
    <x v="166"/>
    <n v="50"/>
    <x v="0"/>
    <x v="3"/>
    <x v="57"/>
    <n v="2"/>
    <x v="0"/>
    <s v="Cash"/>
    <s v="Home Delivery"/>
    <s v="No"/>
    <s v="Poor packaging"/>
    <x v="0"/>
    <x v="1"/>
    <x v="1"/>
    <x v="4"/>
    <n v="551.66"/>
    <x v="0"/>
    <s v="Central Region"/>
    <s v="Medium"/>
    <s v="October"/>
    <s v="Q4"/>
    <s v="No"/>
    <n v="0"/>
    <n v="82.748999999999995"/>
    <n v="634.40899999999988"/>
  </r>
  <r>
    <n v="220"/>
    <s v="R03456"/>
    <x v="167"/>
    <n v="32"/>
    <x v="1"/>
    <x v="4"/>
    <x v="33"/>
    <n v="4"/>
    <x v="0"/>
    <s v="Cash"/>
    <s v="Home Delivery"/>
    <s v="No"/>
    <s v="Easy to assemble"/>
    <x v="4"/>
    <x v="0"/>
    <x v="1"/>
    <x v="1"/>
    <n v="440.87"/>
    <x v="7"/>
    <s v="Central Region"/>
    <s v="Low"/>
    <s v="August"/>
    <s v="Q3"/>
    <s v="No"/>
    <n v="0"/>
    <n v="66.130499999999998"/>
    <n v="507.00049999999999"/>
  </r>
  <r>
    <n v="221"/>
    <s v="R07454"/>
    <x v="168"/>
    <n v="40"/>
    <x v="0"/>
    <x v="2"/>
    <x v="26"/>
    <n v="5"/>
    <x v="1"/>
    <s v="Debit Card"/>
    <s v="In Store"/>
    <s v="Yes"/>
    <s v="Item missing accessories"/>
    <x v="1"/>
    <x v="1"/>
    <x v="0"/>
    <x v="3"/>
    <n v="27815.439999999999"/>
    <x v="6"/>
    <s v="Northern Region"/>
    <s v="High"/>
    <s v="May"/>
    <s v="Q2"/>
    <s v="Yes"/>
    <n v="1"/>
    <n v="4172.3159999999998"/>
    <n v="31987.755999999998"/>
  </r>
  <r>
    <n v="222"/>
    <s v="R04470"/>
    <x v="169"/>
    <n v="40"/>
    <x v="0"/>
    <x v="2"/>
    <x v="53"/>
    <n v="4"/>
    <x v="1"/>
    <s v="Credit Card"/>
    <s v="In Store"/>
    <s v="No"/>
    <s v="Customer support was excellent"/>
    <x v="4"/>
    <x v="0"/>
    <x v="1"/>
    <x v="3"/>
    <n v="22574.95"/>
    <x v="6"/>
    <s v="Northern Region"/>
    <s v="High"/>
    <s v="November"/>
    <s v="Q4"/>
    <s v="Yes"/>
    <n v="1"/>
    <n v="3386.2424999999998"/>
    <n v="25961.192499999997"/>
  </r>
  <r>
    <n v="223"/>
    <s v="R00312"/>
    <x v="170"/>
    <n v="26"/>
    <x v="1"/>
    <x v="3"/>
    <x v="100"/>
    <n v="1"/>
    <x v="0"/>
    <s v="Cash"/>
    <s v="Home Delivery"/>
    <s v="Yes"/>
    <s v="Product exceeded expectations"/>
    <x v="3"/>
    <x v="0"/>
    <x v="0"/>
    <x v="1"/>
    <n v="5432.76"/>
    <x v="5"/>
    <s v="Central Region"/>
    <s v="High"/>
    <s v="August"/>
    <s v="Q3"/>
    <s v="Yes"/>
    <n v="0"/>
    <n v="814.91399999999999"/>
    <n v="6247.674"/>
  </r>
  <r>
    <n v="224"/>
    <s v="R02755"/>
    <x v="171"/>
    <n v="32"/>
    <x v="2"/>
    <x v="7"/>
    <x v="101"/>
    <n v="5"/>
    <x v="1"/>
    <s v="Cash"/>
    <s v="In Store"/>
    <s v="Yes"/>
    <s v="Product exceeded expectations"/>
    <x v="1"/>
    <x v="0"/>
    <x v="1"/>
    <x v="1"/>
    <n v="886.51"/>
    <x v="1"/>
    <s v="Western Region"/>
    <s v="Medium"/>
    <s v="August"/>
    <s v="Q3"/>
    <s v="No"/>
    <n v="1"/>
    <n v="132.97649999999999"/>
    <n v="1019.4864999999999"/>
  </r>
  <r>
    <n v="225"/>
    <s v="R05519"/>
    <x v="54"/>
    <n v="19"/>
    <x v="2"/>
    <x v="6"/>
    <x v="52"/>
    <n v="2"/>
    <x v="1"/>
    <s v="Credit Card"/>
    <s v="Click &amp; Collect"/>
    <s v="Yes"/>
    <s v="Would definitely buy again"/>
    <x v="0"/>
    <x v="0"/>
    <x v="0"/>
    <x v="2"/>
    <n v="1094.3699999999999"/>
    <x v="8"/>
    <s v="Gauteng Region"/>
    <s v="Medium"/>
    <s v="April"/>
    <s v="Q2"/>
    <s v="No"/>
    <n v="1"/>
    <n v="164.15549999999999"/>
    <n v="1258.5254999999997"/>
  </r>
  <r>
    <n v="226"/>
    <s v="R04731"/>
    <x v="172"/>
    <n v="51"/>
    <x v="1"/>
    <x v="0"/>
    <x v="79"/>
    <n v="5"/>
    <x v="0"/>
    <s v="Cash"/>
    <s v="Home Delivery"/>
    <s v="No"/>
    <s v="Excellent value"/>
    <x v="1"/>
    <x v="0"/>
    <x v="1"/>
    <x v="4"/>
    <n v="283.57"/>
    <x v="0"/>
    <s v="Northern Region"/>
    <s v="Low"/>
    <s v="October"/>
    <s v="Q4"/>
    <s v="No"/>
    <n v="0"/>
    <n v="42.535499999999999"/>
    <n v="326.10549999999995"/>
  </r>
  <r>
    <n v="227"/>
    <s v="R06954"/>
    <x v="173"/>
    <n v="58"/>
    <x v="0"/>
    <x v="8"/>
    <x v="34"/>
    <n v="2"/>
    <x v="1"/>
    <s v="Mobile Payment"/>
    <s v="In Store"/>
    <s v="No"/>
    <s v="Worth the money"/>
    <x v="0"/>
    <x v="0"/>
    <x v="0"/>
    <x v="0"/>
    <n v="14729.04"/>
    <x v="6"/>
    <s v="Eastern Region"/>
    <s v="High"/>
    <s v="October"/>
    <s v="Q4"/>
    <s v="Yes"/>
    <n v="1"/>
    <n v="2209.3560000000002"/>
    <n v="16938.396000000001"/>
  </r>
  <r>
    <n v="228"/>
    <s v="R03579"/>
    <x v="174"/>
    <n v="33"/>
    <x v="0"/>
    <x v="0"/>
    <x v="66"/>
    <n v="4"/>
    <x v="1"/>
    <s v="Credit Card"/>
    <s v="Home Delivery"/>
    <s v="No"/>
    <s v="Customer support was excellent"/>
    <x v="4"/>
    <x v="0"/>
    <x v="1"/>
    <x v="1"/>
    <n v="759.97"/>
    <x v="8"/>
    <s v="Northern Region"/>
    <s v="Medium"/>
    <s v="July"/>
    <s v="Q3"/>
    <s v="No"/>
    <n v="1"/>
    <n v="113.99550000000001"/>
    <n v="873.96550000000002"/>
  </r>
  <r>
    <n v="229"/>
    <s v="R03444"/>
    <x v="175"/>
    <n v="38"/>
    <x v="0"/>
    <x v="0"/>
    <x v="21"/>
    <n v="5"/>
    <x v="1"/>
    <s v="Credit Card"/>
    <s v="Home Delivery"/>
    <s v="Yes"/>
    <s v="Long waiting time"/>
    <x v="1"/>
    <x v="1"/>
    <x v="0"/>
    <x v="3"/>
    <n v="369.57"/>
    <x v="0"/>
    <s v="Northern Region"/>
    <s v="Low"/>
    <s v="October"/>
    <s v="Q4"/>
    <s v="No"/>
    <n v="1"/>
    <n v="55.435499999999998"/>
    <n v="425.00549999999998"/>
  </r>
  <r>
    <n v="230"/>
    <s v="R01659"/>
    <x v="59"/>
    <n v="66"/>
    <x v="2"/>
    <x v="6"/>
    <x v="30"/>
    <n v="5"/>
    <x v="0"/>
    <s v="EFT"/>
    <s v="In Store"/>
    <s v="No"/>
    <s v="Easy online ordering"/>
    <x v="1"/>
    <x v="0"/>
    <x v="1"/>
    <x v="5"/>
    <n v="2962.6"/>
    <x v="2"/>
    <s v="Gauteng Region"/>
    <s v="Medium"/>
    <s v="August"/>
    <s v="Q3"/>
    <s v="No"/>
    <n v="0"/>
    <n v="444.39"/>
    <n v="3406.99"/>
  </r>
  <r>
    <n v="231"/>
    <s v="R08180"/>
    <x v="90"/>
    <n v="38"/>
    <x v="0"/>
    <x v="8"/>
    <x v="40"/>
    <n v="3"/>
    <x v="1"/>
    <s v="Cash"/>
    <s v="Home Delivery"/>
    <s v="Yes"/>
    <s v="Very fast delivery"/>
    <x v="2"/>
    <x v="0"/>
    <x v="0"/>
    <x v="3"/>
    <n v="1619.07"/>
    <x v="7"/>
    <s v="Eastern Region"/>
    <s v="Medium"/>
    <s v="July"/>
    <s v="Q3"/>
    <s v="No"/>
    <n v="1"/>
    <n v="242.86049999999997"/>
    <n v="1861.9304999999997"/>
  </r>
  <r>
    <n v="232"/>
    <s v="R06600"/>
    <x v="161"/>
    <n v="77"/>
    <x v="0"/>
    <x v="3"/>
    <x v="92"/>
    <n v="2"/>
    <x v="1"/>
    <s v="Cash"/>
    <s v="In Store"/>
    <s v="No"/>
    <s v="Product exceeded expectations"/>
    <x v="0"/>
    <x v="0"/>
    <x v="0"/>
    <x v="5"/>
    <n v="2217.0300000000002"/>
    <x v="8"/>
    <s v="Central Region"/>
    <s v="Medium"/>
    <s v="March"/>
    <s v="Q1"/>
    <s v="No"/>
    <n v="1"/>
    <n v="332.55450000000002"/>
    <n v="2549.5844999999999"/>
  </r>
  <r>
    <n v="233"/>
    <s v="R00296"/>
    <x v="176"/>
    <n v="39"/>
    <x v="2"/>
    <x v="2"/>
    <x v="92"/>
    <n v="1"/>
    <x v="0"/>
    <s v="Mobile Payment"/>
    <s v="In Store"/>
    <s v="Yes"/>
    <s v="Fantastic experience"/>
    <x v="3"/>
    <x v="0"/>
    <x v="0"/>
    <x v="3"/>
    <n v="2217.0300000000002"/>
    <x v="8"/>
    <s v="Northern Region"/>
    <s v="Medium"/>
    <s v="January"/>
    <s v="Q1"/>
    <s v="No"/>
    <n v="0"/>
    <n v="332.55450000000002"/>
    <n v="2549.5844999999999"/>
  </r>
  <r>
    <n v="234"/>
    <s v="R02459"/>
    <x v="177"/>
    <n v="23"/>
    <x v="1"/>
    <x v="4"/>
    <x v="29"/>
    <n v="4"/>
    <x v="1"/>
    <s v="Mobile Payment"/>
    <s v="Home Delivery"/>
    <s v="No"/>
    <s v="Average quality"/>
    <x v="4"/>
    <x v="2"/>
    <x v="0"/>
    <x v="2"/>
    <n v="1355.08"/>
    <x v="2"/>
    <s v="Central Region"/>
    <s v="Medium"/>
    <s v="May"/>
    <s v="Q2"/>
    <s v="No"/>
    <n v="1"/>
    <n v="203.26199999999997"/>
    <n v="1558.3419999999999"/>
  </r>
  <r>
    <n v="235"/>
    <s v="R09035"/>
    <x v="178"/>
    <n v="32"/>
    <x v="1"/>
    <x v="6"/>
    <x v="21"/>
    <n v="5"/>
    <x v="0"/>
    <s v="Credit Card"/>
    <s v="In Store"/>
    <s v="Yes"/>
    <s v="Very fast delivery"/>
    <x v="1"/>
    <x v="0"/>
    <x v="1"/>
    <x v="1"/>
    <n v="369.57"/>
    <x v="0"/>
    <s v="Gauteng Region"/>
    <s v="Low"/>
    <s v="February"/>
    <s v="Q1"/>
    <s v="No"/>
    <n v="0"/>
    <n v="55.435499999999998"/>
    <n v="425.00549999999998"/>
  </r>
  <r>
    <n v="236"/>
    <s v="R08762"/>
    <x v="179"/>
    <n v="64"/>
    <x v="2"/>
    <x v="3"/>
    <x v="41"/>
    <n v="1"/>
    <x v="0"/>
    <s v="Mobile Payment"/>
    <s v="Click &amp; Collect"/>
    <s v="Yes"/>
    <s v="Product was disappointing"/>
    <x v="3"/>
    <x v="1"/>
    <x v="1"/>
    <x v="0"/>
    <n v="13261"/>
    <x v="6"/>
    <s v="Central Region"/>
    <s v="High"/>
    <s v="October"/>
    <s v="Q4"/>
    <s v="Yes"/>
    <n v="0"/>
    <n v="1989.1499999999999"/>
    <n v="15250.15"/>
  </r>
  <r>
    <n v="238"/>
    <s v="R05763"/>
    <x v="180"/>
    <n v="35"/>
    <x v="2"/>
    <x v="5"/>
    <x v="34"/>
    <n v="5"/>
    <x v="0"/>
    <s v="Cash"/>
    <s v="Click &amp; Collect"/>
    <s v="No"/>
    <s v="Easy to assemble"/>
    <x v="1"/>
    <x v="0"/>
    <x v="1"/>
    <x v="3"/>
    <n v="14729.04"/>
    <x v="6"/>
    <s v="Western Region"/>
    <s v="High"/>
    <s v="September"/>
    <s v="Q3"/>
    <s v="Yes"/>
    <n v="0"/>
    <n v="2209.3560000000002"/>
    <n v="16938.396000000001"/>
  </r>
  <r>
    <n v="239"/>
    <s v="R05551"/>
    <x v="181"/>
    <n v="56"/>
    <x v="1"/>
    <x v="7"/>
    <x v="102"/>
    <n v="2"/>
    <x v="1"/>
    <s v="Credit Card"/>
    <s v="In Store"/>
    <s v="No"/>
    <s v="Long waiting time"/>
    <x v="0"/>
    <x v="1"/>
    <x v="1"/>
    <x v="0"/>
    <n v="996.44"/>
    <x v="2"/>
    <s v="Western Region"/>
    <s v="Medium"/>
    <s v="November"/>
    <s v="Q4"/>
    <s v="No"/>
    <n v="1"/>
    <n v="149.46600000000001"/>
    <n v="1145.9059999999999"/>
  </r>
  <r>
    <n v="240"/>
    <s v="R01609"/>
    <x v="182"/>
    <n v="21"/>
    <x v="2"/>
    <x v="1"/>
    <x v="15"/>
    <n v="1"/>
    <x v="0"/>
    <s v="Mobile Payment"/>
    <s v="Home Delivery"/>
    <s v="Yes"/>
    <s v="Average quality"/>
    <x v="3"/>
    <x v="2"/>
    <x v="0"/>
    <x v="2"/>
    <n v="869.65"/>
    <x v="4"/>
    <s v="Southern Region"/>
    <s v="Medium"/>
    <s v="March"/>
    <s v="Q1"/>
    <s v="No"/>
    <n v="0"/>
    <n v="130.44749999999999"/>
    <n v="1000.0974999999999"/>
  </r>
  <r>
    <n v="241"/>
    <s v="R01808"/>
    <x v="183"/>
    <n v="74"/>
    <x v="2"/>
    <x v="5"/>
    <x v="50"/>
    <n v="5"/>
    <x v="1"/>
    <s v="Mobile Payment"/>
    <s v="Home Delivery"/>
    <s v="Yes"/>
    <s v="Instructions unclear"/>
    <x v="1"/>
    <x v="2"/>
    <x v="0"/>
    <x v="5"/>
    <n v="929.55"/>
    <x v="0"/>
    <s v="Western Region"/>
    <s v="Medium"/>
    <s v="July"/>
    <s v="Q3"/>
    <s v="No"/>
    <n v="1"/>
    <n v="139.43249999999998"/>
    <n v="1068.9824999999998"/>
  </r>
  <r>
    <n v="242"/>
    <s v="R06181"/>
    <x v="105"/>
    <n v="51"/>
    <x v="2"/>
    <x v="8"/>
    <x v="100"/>
    <n v="2"/>
    <x v="1"/>
    <s v="Mobile Payment"/>
    <s v="Click &amp; Collect"/>
    <s v="No"/>
    <s v="Great customer service"/>
    <x v="0"/>
    <x v="0"/>
    <x v="0"/>
    <x v="4"/>
    <n v="5432.76"/>
    <x v="5"/>
    <s v="Eastern Region"/>
    <s v="High"/>
    <s v="April"/>
    <s v="Q2"/>
    <s v="Yes"/>
    <n v="1"/>
    <n v="814.91399999999999"/>
    <n v="6247.674"/>
  </r>
  <r>
    <n v="243"/>
    <s v="R09313"/>
    <x v="184"/>
    <n v="31"/>
    <x v="2"/>
    <x v="0"/>
    <x v="103"/>
    <n v="1"/>
    <x v="1"/>
    <s v="Debit Card"/>
    <s v="Home Delivery"/>
    <s v="No"/>
    <s v="Easy online ordering"/>
    <x v="3"/>
    <x v="0"/>
    <x v="0"/>
    <x v="1"/>
    <n v="103.4"/>
    <x v="3"/>
    <s v="Northern Region"/>
    <s v="Low"/>
    <s v="August"/>
    <s v="Q3"/>
    <s v="No"/>
    <n v="1"/>
    <n v="15.51"/>
    <n v="118.91"/>
  </r>
  <r>
    <n v="244"/>
    <s v="R00040"/>
    <x v="185"/>
    <n v="40"/>
    <x v="0"/>
    <x v="0"/>
    <x v="88"/>
    <n v="5"/>
    <x v="1"/>
    <s v="Mobile Payment"/>
    <s v="Home Delivery"/>
    <s v="No"/>
    <s v="Worth the money"/>
    <x v="1"/>
    <x v="0"/>
    <x v="1"/>
    <x v="3"/>
    <n v="529.15"/>
    <x v="0"/>
    <s v="Northern Region"/>
    <s v="Medium"/>
    <s v="March"/>
    <s v="Q1"/>
    <s v="No"/>
    <n v="1"/>
    <n v="79.372499999999988"/>
    <n v="608.52249999999992"/>
  </r>
  <r>
    <n v="245"/>
    <s v="R09761"/>
    <x v="186"/>
    <n v="42"/>
    <x v="1"/>
    <x v="8"/>
    <x v="96"/>
    <n v="2"/>
    <x v="0"/>
    <s v="EFT"/>
    <s v="Click &amp; Collect"/>
    <s v="No"/>
    <s v="Arrived damaged"/>
    <x v="0"/>
    <x v="1"/>
    <x v="1"/>
    <x v="3"/>
    <n v="944.78"/>
    <x v="6"/>
    <s v="Eastern Region"/>
    <s v="Medium"/>
    <s v="December"/>
    <s v="Q4"/>
    <s v="No"/>
    <n v="0"/>
    <n v="141.71699999999998"/>
    <n v="1086.4969999999998"/>
  </r>
  <r>
    <n v="246"/>
    <s v="R01955"/>
    <x v="167"/>
    <n v="46"/>
    <x v="2"/>
    <x v="6"/>
    <x v="55"/>
    <n v="3"/>
    <x v="0"/>
    <s v="Mobile Payment"/>
    <s v="In Store"/>
    <s v="Yes"/>
    <s v="Arrived damaged"/>
    <x v="2"/>
    <x v="1"/>
    <x v="0"/>
    <x v="4"/>
    <n v="324.35000000000002"/>
    <x v="8"/>
    <s v="Gauteng Region"/>
    <s v="Low"/>
    <s v="August"/>
    <s v="Q3"/>
    <s v="No"/>
    <n v="0"/>
    <n v="48.652500000000003"/>
    <n v="373.0025"/>
  </r>
  <r>
    <n v="248"/>
    <s v="R09321"/>
    <x v="187"/>
    <n v="76"/>
    <x v="0"/>
    <x v="6"/>
    <x v="103"/>
    <n v="1"/>
    <x v="1"/>
    <s v="Mobile Payment"/>
    <s v="Home Delivery"/>
    <s v="Yes"/>
    <s v="Customer support was excellent"/>
    <x v="3"/>
    <x v="0"/>
    <x v="0"/>
    <x v="5"/>
    <n v="103.4"/>
    <x v="3"/>
    <s v="Gauteng Region"/>
    <s v="Low"/>
    <s v="December"/>
    <s v="Q4"/>
    <s v="No"/>
    <n v="1"/>
    <n v="15.51"/>
    <n v="118.91"/>
  </r>
  <r>
    <n v="250"/>
    <s v="R03729"/>
    <x v="114"/>
    <n v="38"/>
    <x v="1"/>
    <x v="8"/>
    <x v="104"/>
    <n v="2"/>
    <x v="1"/>
    <s v="Cash"/>
    <s v="Click &amp; Collect"/>
    <s v="Yes"/>
    <s v="Packaging could improve"/>
    <x v="0"/>
    <x v="2"/>
    <x v="0"/>
    <x v="3"/>
    <n v="274.49"/>
    <x v="1"/>
    <s v="Eastern Region"/>
    <s v="Low"/>
    <s v="June"/>
    <s v="Q2"/>
    <s v="No"/>
    <n v="1"/>
    <n v="41.173499999999997"/>
    <n v="315.6635"/>
  </r>
  <r>
    <n v="252"/>
    <s v="R06774"/>
    <x v="188"/>
    <n v="72"/>
    <x v="1"/>
    <x v="4"/>
    <x v="105"/>
    <n v="3"/>
    <x v="1"/>
    <s v="Mobile Payment"/>
    <s v="Home Delivery"/>
    <s v="Yes"/>
    <s v="Very fast delivery"/>
    <x v="2"/>
    <x v="0"/>
    <x v="0"/>
    <x v="5"/>
    <n v="96.11"/>
    <x v="8"/>
    <s v="Central Region"/>
    <s v="Low"/>
    <s v="October"/>
    <s v="Q4"/>
    <s v="No"/>
    <n v="1"/>
    <n v="14.416499999999999"/>
    <n v="110.52649999999998"/>
  </r>
  <r>
    <n v="253"/>
    <s v="R02621"/>
    <x v="189"/>
    <n v="51"/>
    <x v="2"/>
    <x v="1"/>
    <x v="15"/>
    <n v="5"/>
    <x v="0"/>
    <s v="EFT"/>
    <s v="In Store"/>
    <s v="Yes"/>
    <s v="Easy to assemble"/>
    <x v="1"/>
    <x v="0"/>
    <x v="1"/>
    <x v="4"/>
    <n v="869.65"/>
    <x v="4"/>
    <s v="Southern Region"/>
    <s v="Medium"/>
    <s v="January"/>
    <s v="Q1"/>
    <s v="No"/>
    <n v="0"/>
    <n v="130.44749999999999"/>
    <n v="1000.0974999999999"/>
  </r>
  <r>
    <n v="254"/>
    <s v="R05862"/>
    <x v="190"/>
    <n v="77"/>
    <x v="2"/>
    <x v="7"/>
    <x v="34"/>
    <n v="5"/>
    <x v="0"/>
    <s v="Mobile Payment"/>
    <s v="Click &amp; Collect"/>
    <s v="Yes"/>
    <s v="Great customer service"/>
    <x v="1"/>
    <x v="0"/>
    <x v="1"/>
    <x v="5"/>
    <n v="14729.04"/>
    <x v="6"/>
    <s v="Western Region"/>
    <s v="High"/>
    <s v="May"/>
    <s v="Q2"/>
    <s v="Yes"/>
    <n v="0"/>
    <n v="2209.3560000000002"/>
    <n v="16938.396000000001"/>
  </r>
  <r>
    <n v="255"/>
    <s v="R05307"/>
    <x v="29"/>
    <m/>
    <x v="0"/>
    <x v="2"/>
    <x v="27"/>
    <n v="5"/>
    <x v="1"/>
    <s v="Cash"/>
    <s v="In Store"/>
    <s v="No"/>
    <s v="Product was disappointing"/>
    <x v="1"/>
    <x v="1"/>
    <x v="0"/>
    <x v="6"/>
    <n v="14808.31"/>
    <x v="6"/>
    <s v="Northern Region"/>
    <s v="High"/>
    <s v="March"/>
    <s v="Q1"/>
    <s v="Yes"/>
    <n v="1"/>
    <n v="2221.2464999999997"/>
    <n v="17029.556499999999"/>
  </r>
  <r>
    <n v="256"/>
    <s v="R02565"/>
    <x v="191"/>
    <n v="80"/>
    <x v="0"/>
    <x v="6"/>
    <x v="100"/>
    <n v="2"/>
    <x v="0"/>
    <s v="Mobile Payment"/>
    <s v="Home Delivery"/>
    <s v="No"/>
    <s v="Item missing accessories"/>
    <x v="0"/>
    <x v="1"/>
    <x v="1"/>
    <x v="5"/>
    <n v="5432.76"/>
    <x v="5"/>
    <s v="Gauteng Region"/>
    <s v="High"/>
    <s v="December"/>
    <s v="Q4"/>
    <s v="Yes"/>
    <n v="0"/>
    <n v="814.91399999999999"/>
    <n v="6247.674"/>
  </r>
  <r>
    <n v="257"/>
    <s v="R08052"/>
    <x v="192"/>
    <n v="76"/>
    <x v="2"/>
    <x v="4"/>
    <x v="95"/>
    <n v="5"/>
    <x v="1"/>
    <s v="EFT"/>
    <s v="Home Delivery"/>
    <s v="Yes"/>
    <m/>
    <x v="1"/>
    <x v="3"/>
    <x v="2"/>
    <x v="5"/>
    <n v="105.11"/>
    <x v="1"/>
    <s v="Central Region"/>
    <s v="Low"/>
    <s v="September"/>
    <s v="Q3"/>
    <s v="No"/>
    <n v="1"/>
    <n v="15.766499999999999"/>
    <n v="120.87649999999999"/>
  </r>
  <r>
    <n v="259"/>
    <s v="R04748"/>
    <x v="193"/>
    <n v="27"/>
    <x v="2"/>
    <x v="3"/>
    <x v="51"/>
    <n v="2"/>
    <x v="0"/>
    <s v="EFT"/>
    <s v="In Store"/>
    <s v="No"/>
    <m/>
    <x v="0"/>
    <x v="3"/>
    <x v="2"/>
    <x v="1"/>
    <n v="209.53"/>
    <x v="3"/>
    <s v="Central Region"/>
    <s v="Low"/>
    <s v="February"/>
    <s v="Q1"/>
    <s v="No"/>
    <n v="0"/>
    <n v="31.429499999999997"/>
    <n v="240.95949999999999"/>
  </r>
  <r>
    <n v="260"/>
    <s v="R06359"/>
    <x v="194"/>
    <n v="49"/>
    <x v="1"/>
    <x v="5"/>
    <x v="97"/>
    <n v="1"/>
    <x v="1"/>
    <s v="Credit Card"/>
    <s v="In Store"/>
    <s v="No"/>
    <s v="Looks premium"/>
    <x v="3"/>
    <x v="0"/>
    <x v="0"/>
    <x v="4"/>
    <n v="2906.97"/>
    <x v="7"/>
    <s v="Western Region"/>
    <s v="Medium"/>
    <s v="November"/>
    <s v="Q4"/>
    <s v="No"/>
    <n v="1"/>
    <n v="436.04549999999995"/>
    <n v="3343.0154999999995"/>
  </r>
  <r>
    <n v="261"/>
    <s v="R06105"/>
    <x v="31"/>
    <n v="54"/>
    <x v="0"/>
    <x v="2"/>
    <x v="44"/>
    <n v="5"/>
    <x v="1"/>
    <s v="Cash"/>
    <s v="Click &amp; Collect"/>
    <s v="Yes"/>
    <s v="Packaging could improve"/>
    <x v="1"/>
    <x v="2"/>
    <x v="0"/>
    <x v="4"/>
    <n v="2849.09"/>
    <x v="7"/>
    <s v="Northern Region"/>
    <s v="Medium"/>
    <s v="September"/>
    <s v="Q3"/>
    <s v="No"/>
    <n v="1"/>
    <n v="427.36349999999999"/>
    <n v="3276.4535000000001"/>
  </r>
  <r>
    <n v="262"/>
    <s v="R02228"/>
    <x v="195"/>
    <n v="77"/>
    <x v="0"/>
    <x v="3"/>
    <x v="91"/>
    <n v="3"/>
    <x v="0"/>
    <s v="EFT"/>
    <s v="Home Delivery"/>
    <s v="No"/>
    <s v="Packaging could improve"/>
    <x v="2"/>
    <x v="2"/>
    <x v="1"/>
    <x v="5"/>
    <n v="53.85"/>
    <x v="3"/>
    <s v="Central Region"/>
    <s v="Low"/>
    <s v="November"/>
    <s v="Q4"/>
    <s v="No"/>
    <n v="0"/>
    <n v="8.0775000000000006"/>
    <n v="61.927499999999995"/>
  </r>
  <r>
    <n v="264"/>
    <s v="R01473"/>
    <x v="155"/>
    <n v="49"/>
    <x v="2"/>
    <x v="7"/>
    <x v="15"/>
    <n v="5"/>
    <x v="1"/>
    <s v="Cash"/>
    <s v="In Store"/>
    <s v="No"/>
    <s v="Helpful staff"/>
    <x v="1"/>
    <x v="0"/>
    <x v="1"/>
    <x v="4"/>
    <n v="869.65"/>
    <x v="4"/>
    <s v="Western Region"/>
    <s v="Medium"/>
    <s v="June"/>
    <s v="Q2"/>
    <s v="No"/>
    <n v="1"/>
    <n v="130.44749999999999"/>
    <n v="1000.0974999999999"/>
  </r>
  <r>
    <n v="265"/>
    <s v="R06348"/>
    <x v="196"/>
    <n v="27"/>
    <x v="1"/>
    <x v="6"/>
    <x v="86"/>
    <n v="1"/>
    <x v="1"/>
    <s v="Debit Card"/>
    <s v="In Store"/>
    <s v="No"/>
    <s v="Easy online ordering"/>
    <x v="3"/>
    <x v="0"/>
    <x v="0"/>
    <x v="1"/>
    <n v="5258.73"/>
    <x v="2"/>
    <s v="Gauteng Region"/>
    <s v="High"/>
    <s v="April"/>
    <s v="Q2"/>
    <s v="Yes"/>
    <n v="1"/>
    <n v="788.80949999999996"/>
    <n v="6047.539499999999"/>
  </r>
  <r>
    <n v="266"/>
    <s v="R00938"/>
    <x v="197"/>
    <n v="37"/>
    <x v="1"/>
    <x v="2"/>
    <x v="87"/>
    <n v="3"/>
    <x v="0"/>
    <s v="Credit Card"/>
    <s v="Click &amp; Collect"/>
    <s v="Yes"/>
    <s v="Packaging could improve"/>
    <x v="2"/>
    <x v="2"/>
    <x v="1"/>
    <x v="3"/>
    <n v="828.82"/>
    <x v="5"/>
    <s v="Northern Region"/>
    <s v="Medium"/>
    <s v="February"/>
    <s v="Q1"/>
    <s v="No"/>
    <n v="0"/>
    <n v="124.32300000000001"/>
    <n v="953.14300000000003"/>
  </r>
  <r>
    <n v="268"/>
    <s v="R05842"/>
    <x v="69"/>
    <n v="61"/>
    <x v="2"/>
    <x v="3"/>
    <x v="68"/>
    <n v="4"/>
    <x v="1"/>
    <s v="Debit Card"/>
    <s v="Click &amp; Collect"/>
    <s v="Yes"/>
    <s v="Very comfortable"/>
    <x v="4"/>
    <x v="0"/>
    <x v="1"/>
    <x v="0"/>
    <n v="6698.54"/>
    <x v="6"/>
    <s v="Central Region"/>
    <s v="High"/>
    <s v="January"/>
    <s v="Q1"/>
    <s v="Yes"/>
    <n v="1"/>
    <n v="1004.7809999999999"/>
    <n v="7703.320999999999"/>
  </r>
  <r>
    <n v="270"/>
    <s v="R04823"/>
    <x v="198"/>
    <n v="45"/>
    <x v="0"/>
    <x v="6"/>
    <x v="30"/>
    <n v="1"/>
    <x v="1"/>
    <s v="EFT"/>
    <s v="Click &amp; Collect"/>
    <s v="No"/>
    <s v="Would definitely buy again"/>
    <x v="3"/>
    <x v="0"/>
    <x v="0"/>
    <x v="4"/>
    <n v="2962.6"/>
    <x v="2"/>
    <s v="Gauteng Region"/>
    <s v="Medium"/>
    <s v="October"/>
    <s v="Q4"/>
    <s v="No"/>
    <n v="1"/>
    <n v="444.39"/>
    <n v="3406.99"/>
  </r>
  <r>
    <n v="271"/>
    <s v="R04158"/>
    <x v="26"/>
    <n v="41"/>
    <x v="1"/>
    <x v="6"/>
    <x v="24"/>
    <n v="4"/>
    <x v="0"/>
    <s v="Mobile Payment"/>
    <s v="In Store"/>
    <s v="Yes"/>
    <s v="Very comfortable"/>
    <x v="4"/>
    <x v="0"/>
    <x v="1"/>
    <x v="3"/>
    <n v="44114.21"/>
    <x v="6"/>
    <s v="Gauteng Region"/>
    <s v="High"/>
    <s v="March"/>
    <s v="Q1"/>
    <s v="Yes"/>
    <n v="0"/>
    <n v="6617.1314999999995"/>
    <n v="50731.341499999995"/>
  </r>
  <r>
    <n v="272"/>
    <s v="R05152"/>
    <x v="199"/>
    <n v="73"/>
    <x v="0"/>
    <x v="5"/>
    <x v="4"/>
    <n v="4"/>
    <x v="0"/>
    <s v="Credit Card"/>
    <s v="In Store"/>
    <s v="No"/>
    <s v="Excellent value"/>
    <x v="4"/>
    <x v="0"/>
    <x v="1"/>
    <x v="5"/>
    <n v="1951.09"/>
    <x v="0"/>
    <s v="Western Region"/>
    <s v="Medium"/>
    <s v="June"/>
    <s v="Q2"/>
    <s v="No"/>
    <n v="0"/>
    <n v="292.6635"/>
    <n v="2243.7534999999998"/>
  </r>
  <r>
    <n v="273"/>
    <s v="R02593"/>
    <x v="200"/>
    <m/>
    <x v="0"/>
    <x v="8"/>
    <x v="32"/>
    <n v="1"/>
    <x v="1"/>
    <s v="Debit Card"/>
    <s v="In Store"/>
    <s v="Yes"/>
    <s v="Instructions unclear"/>
    <x v="3"/>
    <x v="2"/>
    <x v="0"/>
    <x v="6"/>
    <n v="3086.4"/>
    <x v="7"/>
    <s v="Eastern Region"/>
    <s v="Medium"/>
    <s v="December"/>
    <s v="Q4"/>
    <s v="No"/>
    <n v="1"/>
    <n v="462.96"/>
    <n v="3549.3599999999997"/>
  </r>
  <r>
    <n v="274"/>
    <s v="R09054"/>
    <x v="201"/>
    <n v="42"/>
    <x v="2"/>
    <x v="0"/>
    <x v="39"/>
    <n v="1"/>
    <x v="1"/>
    <s v="Debit Card"/>
    <s v="Click &amp; Collect"/>
    <s v="Yes"/>
    <s v="Easy to assemble"/>
    <x v="3"/>
    <x v="0"/>
    <x v="0"/>
    <x v="3"/>
    <n v="24904.86"/>
    <x v="6"/>
    <s v="Northern Region"/>
    <s v="High"/>
    <s v="June"/>
    <s v="Q2"/>
    <s v="Yes"/>
    <n v="1"/>
    <n v="3735.7289999999998"/>
    <n v="28640.589"/>
  </r>
  <r>
    <n v="275"/>
    <s v="R05831"/>
    <x v="202"/>
    <n v="56"/>
    <x v="0"/>
    <x v="5"/>
    <x v="51"/>
    <n v="5"/>
    <x v="0"/>
    <s v="Credit Card"/>
    <s v="Click &amp; Collect"/>
    <s v="No"/>
    <s v="Would definitely buy again"/>
    <x v="1"/>
    <x v="0"/>
    <x v="1"/>
    <x v="0"/>
    <n v="209.53"/>
    <x v="3"/>
    <s v="Western Region"/>
    <s v="Low"/>
    <s v="November"/>
    <s v="Q4"/>
    <s v="No"/>
    <n v="0"/>
    <n v="31.429499999999997"/>
    <n v="240.95949999999999"/>
  </r>
  <r>
    <n v="277"/>
    <s v="R01865"/>
    <x v="203"/>
    <n v="75"/>
    <x v="1"/>
    <x v="4"/>
    <x v="52"/>
    <n v="3"/>
    <x v="1"/>
    <s v="Credit Card"/>
    <s v="In Store"/>
    <s v="Yes"/>
    <s v="Fits perfectly"/>
    <x v="2"/>
    <x v="0"/>
    <x v="0"/>
    <x v="5"/>
    <n v="1094.3699999999999"/>
    <x v="8"/>
    <s v="Central Region"/>
    <s v="Medium"/>
    <s v="December"/>
    <s v="Q4"/>
    <s v="No"/>
    <n v="1"/>
    <n v="164.15549999999999"/>
    <n v="1258.5254999999997"/>
  </r>
  <r>
    <n v="279"/>
    <s v="R01108"/>
    <x v="127"/>
    <n v="47"/>
    <x v="0"/>
    <x v="6"/>
    <x v="68"/>
    <n v="1"/>
    <x v="0"/>
    <s v="Debit Card"/>
    <s v="Home Delivery"/>
    <s v="Yes"/>
    <s v="Exactly as advertised"/>
    <x v="3"/>
    <x v="0"/>
    <x v="0"/>
    <x v="4"/>
    <n v="6698.54"/>
    <x v="6"/>
    <s v="Gauteng Region"/>
    <s v="High"/>
    <s v="January"/>
    <s v="Q1"/>
    <s v="Yes"/>
    <n v="0"/>
    <n v="1004.7809999999999"/>
    <n v="7703.320999999999"/>
  </r>
  <r>
    <n v="280"/>
    <s v="R03965"/>
    <x v="170"/>
    <n v="30"/>
    <x v="0"/>
    <x v="2"/>
    <x v="19"/>
    <n v="2"/>
    <x v="0"/>
    <s v="Credit Card"/>
    <s v="In Store"/>
    <s v="Yes"/>
    <s v="Arrived damaged"/>
    <x v="0"/>
    <x v="1"/>
    <x v="1"/>
    <x v="1"/>
    <n v="343.42"/>
    <x v="3"/>
    <s v="Northern Region"/>
    <s v="Low"/>
    <s v="August"/>
    <s v="Q3"/>
    <s v="No"/>
    <n v="0"/>
    <n v="51.512999999999998"/>
    <n v="394.93299999999999"/>
  </r>
  <r>
    <n v="281"/>
    <s v="R04937"/>
    <x v="199"/>
    <n v="70"/>
    <x v="1"/>
    <x v="7"/>
    <x v="99"/>
    <n v="1"/>
    <x v="0"/>
    <s v="Credit Card"/>
    <s v="Home Delivery"/>
    <s v="No"/>
    <s v="Poor packaging"/>
    <x v="3"/>
    <x v="1"/>
    <x v="1"/>
    <x v="5"/>
    <n v="786.78"/>
    <x v="8"/>
    <s v="Western Region"/>
    <s v="Medium"/>
    <s v="June"/>
    <s v="Q2"/>
    <s v="No"/>
    <n v="0"/>
    <n v="118.017"/>
    <n v="904.79699999999991"/>
  </r>
  <r>
    <n v="282"/>
    <s v="R09328"/>
    <x v="204"/>
    <n v="77"/>
    <x v="2"/>
    <x v="5"/>
    <x v="36"/>
    <n v="3"/>
    <x v="0"/>
    <s v="Debit Card"/>
    <s v="Home Delivery"/>
    <s v="Yes"/>
    <s v="Fits perfectly"/>
    <x v="2"/>
    <x v="0"/>
    <x v="0"/>
    <x v="5"/>
    <n v="13056.99"/>
    <x v="6"/>
    <s v="Western Region"/>
    <s v="High"/>
    <s v="January"/>
    <s v="Q1"/>
    <s v="Yes"/>
    <n v="0"/>
    <n v="1958.5484999999999"/>
    <n v="15015.538499999999"/>
  </r>
  <r>
    <n v="283"/>
    <s v="R08380"/>
    <x v="185"/>
    <n v="79"/>
    <x v="1"/>
    <x v="8"/>
    <x v="89"/>
    <n v="5"/>
    <x v="0"/>
    <s v="Credit Card"/>
    <s v="Home Delivery"/>
    <s v="Yes"/>
    <s v="Fits perfectly"/>
    <x v="1"/>
    <x v="0"/>
    <x v="1"/>
    <x v="5"/>
    <n v="574.49"/>
    <x v="4"/>
    <s v="Eastern Region"/>
    <s v="Medium"/>
    <s v="March"/>
    <s v="Q1"/>
    <s v="No"/>
    <n v="0"/>
    <n v="86.173500000000004"/>
    <n v="660.6635"/>
  </r>
  <r>
    <n v="284"/>
    <s v="R07101"/>
    <x v="205"/>
    <n v="22"/>
    <x v="1"/>
    <x v="6"/>
    <x v="81"/>
    <n v="3"/>
    <x v="0"/>
    <s v="EFT"/>
    <s v="Home Delivery"/>
    <s v="No"/>
    <s v="Average quality"/>
    <x v="2"/>
    <x v="2"/>
    <x v="1"/>
    <x v="2"/>
    <n v="375.53"/>
    <x v="4"/>
    <s v="Gauteng Region"/>
    <s v="Low"/>
    <s v="July"/>
    <s v="Q3"/>
    <s v="No"/>
    <n v="0"/>
    <n v="56.329499999999996"/>
    <n v="431.85949999999991"/>
  </r>
  <r>
    <n v="285"/>
    <s v="R01598"/>
    <x v="90"/>
    <n v="23"/>
    <x v="2"/>
    <x v="2"/>
    <x v="6"/>
    <n v="5"/>
    <x v="1"/>
    <s v="Cash"/>
    <s v="Click &amp; Collect"/>
    <s v="No"/>
    <m/>
    <x v="1"/>
    <x v="3"/>
    <x v="2"/>
    <x v="2"/>
    <n v="409.06"/>
    <x v="5"/>
    <s v="Northern Region"/>
    <s v="Low"/>
    <s v="July"/>
    <s v="Q3"/>
    <s v="No"/>
    <n v="1"/>
    <n v="61.358999999999995"/>
    <n v="470.41899999999998"/>
  </r>
  <r>
    <n v="287"/>
    <s v="R09497"/>
    <x v="206"/>
    <n v="68"/>
    <x v="1"/>
    <x v="2"/>
    <x v="92"/>
    <n v="3"/>
    <x v="1"/>
    <s v="Mobile Payment"/>
    <s v="In Store"/>
    <s v="No"/>
    <m/>
    <x v="2"/>
    <x v="3"/>
    <x v="2"/>
    <x v="5"/>
    <n v="2217.0300000000002"/>
    <x v="8"/>
    <s v="Northern Region"/>
    <s v="Medium"/>
    <s v="February"/>
    <s v="Q1"/>
    <s v="No"/>
    <n v="1"/>
    <n v="332.55450000000002"/>
    <n v="2549.5844999999999"/>
  </r>
  <r>
    <n v="288"/>
    <s v="R06602"/>
    <x v="195"/>
    <n v="39"/>
    <x v="1"/>
    <x v="7"/>
    <x v="78"/>
    <n v="2"/>
    <x v="0"/>
    <s v="Cash"/>
    <s v="Click &amp; Collect"/>
    <s v="No"/>
    <s v="Poor packaging"/>
    <x v="0"/>
    <x v="1"/>
    <x v="1"/>
    <x v="3"/>
    <n v="954.6"/>
    <x v="8"/>
    <s v="Western Region"/>
    <s v="Medium"/>
    <s v="November"/>
    <s v="Q4"/>
    <s v="No"/>
    <n v="0"/>
    <n v="143.19"/>
    <n v="1097.79"/>
  </r>
  <r>
    <n v="289"/>
    <s v="R02361"/>
    <x v="207"/>
    <n v="67"/>
    <x v="2"/>
    <x v="2"/>
    <x v="106"/>
    <n v="2"/>
    <x v="1"/>
    <s v="Mobile Payment"/>
    <s v="Click &amp; Collect"/>
    <s v="No"/>
    <s v="Very fast delivery"/>
    <x v="0"/>
    <x v="0"/>
    <x v="0"/>
    <x v="5"/>
    <n v="74.72"/>
    <x v="3"/>
    <s v="Northern Region"/>
    <s v="Low"/>
    <s v="March"/>
    <s v="Q1"/>
    <s v="No"/>
    <n v="1"/>
    <n v="11.208"/>
    <n v="85.927999999999997"/>
  </r>
  <r>
    <n v="290"/>
    <s v="R03687"/>
    <x v="208"/>
    <n v="32"/>
    <x v="1"/>
    <x v="5"/>
    <x v="88"/>
    <n v="4"/>
    <x v="0"/>
    <s v="Credit Card"/>
    <s v="In Store"/>
    <s v="Yes"/>
    <s v="Packaging could improve"/>
    <x v="4"/>
    <x v="2"/>
    <x v="0"/>
    <x v="1"/>
    <n v="529.15"/>
    <x v="0"/>
    <s v="Western Region"/>
    <s v="Medium"/>
    <s v="March"/>
    <s v="Q1"/>
    <s v="No"/>
    <n v="0"/>
    <n v="79.372499999999988"/>
    <n v="608.52249999999992"/>
  </r>
  <r>
    <n v="291"/>
    <s v="R06327"/>
    <x v="209"/>
    <n v="35"/>
    <x v="0"/>
    <x v="0"/>
    <x v="30"/>
    <n v="2"/>
    <x v="0"/>
    <s v="Credit Card"/>
    <s v="In Store"/>
    <s v="No"/>
    <s v="Customer support was excellent"/>
    <x v="0"/>
    <x v="0"/>
    <x v="0"/>
    <x v="3"/>
    <n v="2962.6"/>
    <x v="2"/>
    <s v="Northern Region"/>
    <s v="Medium"/>
    <s v="January"/>
    <s v="Q1"/>
    <s v="No"/>
    <n v="0"/>
    <n v="444.39"/>
    <n v="3406.99"/>
  </r>
  <r>
    <n v="292"/>
    <s v="R04293"/>
    <x v="2"/>
    <n v="51"/>
    <x v="0"/>
    <x v="3"/>
    <x v="107"/>
    <n v="1"/>
    <x v="1"/>
    <s v="EFT"/>
    <s v="Home Delivery"/>
    <s v="No"/>
    <s v="Delivery delayed"/>
    <x v="3"/>
    <x v="1"/>
    <x v="1"/>
    <x v="4"/>
    <n v="2413.3000000000002"/>
    <x v="6"/>
    <s v="Central Region"/>
    <s v="Medium"/>
    <s v="April"/>
    <s v="Q2"/>
    <s v="No"/>
    <n v="1"/>
    <n v="361.995"/>
    <n v="2775.2950000000001"/>
  </r>
  <r>
    <n v="293"/>
    <s v="R02523"/>
    <x v="210"/>
    <n v="57"/>
    <x v="1"/>
    <x v="4"/>
    <x v="40"/>
    <n v="4"/>
    <x v="1"/>
    <s v="Cash"/>
    <s v="Home Delivery"/>
    <s v="Yes"/>
    <s v="Packaging could improve"/>
    <x v="4"/>
    <x v="2"/>
    <x v="0"/>
    <x v="0"/>
    <n v="1619.07"/>
    <x v="7"/>
    <s v="Central Region"/>
    <s v="Medium"/>
    <s v="January"/>
    <s v="Q1"/>
    <s v="No"/>
    <n v="1"/>
    <n v="242.86049999999997"/>
    <n v="1861.9304999999997"/>
  </r>
  <r>
    <n v="294"/>
    <s v="R01255"/>
    <x v="211"/>
    <n v="61"/>
    <x v="0"/>
    <x v="7"/>
    <x v="80"/>
    <n v="4"/>
    <x v="1"/>
    <s v="Credit Card"/>
    <s v="Click &amp; Collect"/>
    <s v="Yes"/>
    <s v="Helpful staff"/>
    <x v="4"/>
    <x v="0"/>
    <x v="1"/>
    <x v="0"/>
    <n v="10347.709999999999"/>
    <x v="5"/>
    <s v="Western Region"/>
    <s v="High"/>
    <s v="October"/>
    <s v="Q4"/>
    <s v="Yes"/>
    <n v="1"/>
    <n v="1552.1564999999998"/>
    <n v="11899.866499999998"/>
  </r>
  <r>
    <n v="295"/>
    <s v="R01459"/>
    <x v="38"/>
    <n v="18"/>
    <x v="2"/>
    <x v="8"/>
    <x v="14"/>
    <n v="4"/>
    <x v="1"/>
    <s v="Credit Card"/>
    <s v="Click &amp; Collect"/>
    <s v="No"/>
    <s v="Would definitely buy again"/>
    <x v="4"/>
    <x v="0"/>
    <x v="1"/>
    <x v="2"/>
    <n v="1440.59"/>
    <x v="1"/>
    <s v="Eastern Region"/>
    <s v="Medium"/>
    <s v="September"/>
    <s v="Q3"/>
    <s v="No"/>
    <n v="1"/>
    <n v="216.08849999999998"/>
    <n v="1656.6784999999998"/>
  </r>
  <r>
    <n v="296"/>
    <s v="R02341"/>
    <x v="15"/>
    <n v="63"/>
    <x v="0"/>
    <x v="4"/>
    <x v="51"/>
    <n v="5"/>
    <x v="0"/>
    <s v="Cash"/>
    <s v="Click &amp; Collect"/>
    <s v="No"/>
    <s v="Worth the money"/>
    <x v="1"/>
    <x v="0"/>
    <x v="1"/>
    <x v="0"/>
    <n v="209.53"/>
    <x v="3"/>
    <s v="Central Region"/>
    <s v="Low"/>
    <s v="November"/>
    <s v="Q4"/>
    <s v="No"/>
    <n v="0"/>
    <n v="31.429499999999997"/>
    <n v="240.95949999999999"/>
  </r>
  <r>
    <n v="297"/>
    <s v="R09242"/>
    <x v="212"/>
    <m/>
    <x v="0"/>
    <x v="3"/>
    <x v="108"/>
    <n v="3"/>
    <x v="0"/>
    <s v="EFT"/>
    <s v="In Store"/>
    <s v="Yes"/>
    <s v="Great customer service"/>
    <x v="2"/>
    <x v="0"/>
    <x v="0"/>
    <x v="6"/>
    <n v="880.49"/>
    <x v="5"/>
    <s v="Central Region"/>
    <s v="Medium"/>
    <s v="July"/>
    <s v="Q3"/>
    <s v="No"/>
    <n v="0"/>
    <n v="132.0735"/>
    <n v="1012.5635"/>
  </r>
  <r>
    <n v="298"/>
    <s v="R08765"/>
    <x v="74"/>
    <n v="32"/>
    <x v="0"/>
    <x v="4"/>
    <x v="79"/>
    <n v="2"/>
    <x v="1"/>
    <s v="Debit Card"/>
    <s v="In Store"/>
    <s v="Yes"/>
    <s v="Looks premium"/>
    <x v="0"/>
    <x v="0"/>
    <x v="0"/>
    <x v="1"/>
    <n v="283.57"/>
    <x v="0"/>
    <s v="Central Region"/>
    <s v="Low"/>
    <s v="September"/>
    <s v="Q3"/>
    <s v="No"/>
    <n v="1"/>
    <n v="42.535499999999999"/>
    <n v="326.10549999999995"/>
  </r>
  <r>
    <n v="299"/>
    <s v="R06827"/>
    <x v="213"/>
    <n v="78"/>
    <x v="0"/>
    <x v="6"/>
    <x v="109"/>
    <n v="2"/>
    <x v="0"/>
    <s v="EFT"/>
    <s v="Home Delivery"/>
    <s v="Yes"/>
    <s v="Product exceeded expectations"/>
    <x v="0"/>
    <x v="0"/>
    <x v="0"/>
    <x v="5"/>
    <n v="470.6"/>
    <x v="4"/>
    <s v="Gauteng Region"/>
    <s v="Low"/>
    <s v="October"/>
    <s v="Q4"/>
    <s v="No"/>
    <n v="0"/>
    <n v="70.59"/>
    <n v="541.18999999999994"/>
  </r>
  <r>
    <n v="300"/>
    <s v="R07554"/>
    <x v="111"/>
    <n v="46"/>
    <x v="0"/>
    <x v="4"/>
    <x v="29"/>
    <n v="5"/>
    <x v="1"/>
    <s v="Mobile Payment"/>
    <s v="In Store"/>
    <s v="No"/>
    <s v="Very fast delivery"/>
    <x v="1"/>
    <x v="0"/>
    <x v="1"/>
    <x v="4"/>
    <n v="1355.08"/>
    <x v="2"/>
    <s v="Central Region"/>
    <s v="Medium"/>
    <s v="August"/>
    <s v="Q3"/>
    <s v="No"/>
    <n v="1"/>
    <n v="203.26199999999997"/>
    <n v="1558.3419999999999"/>
  </r>
  <r>
    <n v="301"/>
    <s v="R02708"/>
    <x v="214"/>
    <n v="29"/>
    <x v="2"/>
    <x v="6"/>
    <x v="104"/>
    <n v="5"/>
    <x v="1"/>
    <s v="Mobile Payment"/>
    <s v="Home Delivery"/>
    <s v="No"/>
    <s v="Helpful staff"/>
    <x v="1"/>
    <x v="0"/>
    <x v="1"/>
    <x v="1"/>
    <n v="274.49"/>
    <x v="1"/>
    <s v="Gauteng Region"/>
    <s v="Low"/>
    <s v="October"/>
    <s v="Q4"/>
    <s v="No"/>
    <n v="1"/>
    <n v="41.173499999999997"/>
    <n v="315.6635"/>
  </r>
  <r>
    <n v="302"/>
    <s v="R02123"/>
    <x v="215"/>
    <n v="74"/>
    <x v="1"/>
    <x v="0"/>
    <x v="36"/>
    <n v="5"/>
    <x v="0"/>
    <s v="Debit Card"/>
    <s v="In Store"/>
    <s v="Yes"/>
    <s v="Exactly as advertised"/>
    <x v="1"/>
    <x v="0"/>
    <x v="1"/>
    <x v="5"/>
    <n v="13056.99"/>
    <x v="6"/>
    <s v="Northern Region"/>
    <s v="High"/>
    <s v="June"/>
    <s v="Q2"/>
    <s v="Yes"/>
    <n v="0"/>
    <n v="1958.5484999999999"/>
    <n v="15015.538499999999"/>
  </r>
  <r>
    <n v="303"/>
    <s v="R01079"/>
    <x v="216"/>
    <n v="64"/>
    <x v="0"/>
    <x v="0"/>
    <x v="57"/>
    <n v="2"/>
    <x v="0"/>
    <s v="Debit Card"/>
    <s v="Click &amp; Collect"/>
    <s v="Yes"/>
    <m/>
    <x v="0"/>
    <x v="3"/>
    <x v="2"/>
    <x v="0"/>
    <n v="551.66"/>
    <x v="0"/>
    <s v="Northern Region"/>
    <s v="Medium"/>
    <s v="November"/>
    <s v="Q4"/>
    <s v="No"/>
    <n v="0"/>
    <n v="82.748999999999995"/>
    <n v="634.40899999999988"/>
  </r>
  <r>
    <n v="304"/>
    <s v="R04394"/>
    <x v="3"/>
    <n v="73"/>
    <x v="0"/>
    <x v="6"/>
    <x v="64"/>
    <n v="3"/>
    <x v="1"/>
    <s v="Cash"/>
    <s v="Home Delivery"/>
    <s v="Yes"/>
    <s v="Arrived damaged"/>
    <x v="2"/>
    <x v="1"/>
    <x v="0"/>
    <x v="5"/>
    <n v="119.63"/>
    <x v="3"/>
    <s v="Gauteng Region"/>
    <s v="Low"/>
    <s v="December"/>
    <s v="Q4"/>
    <s v="No"/>
    <n v="1"/>
    <n v="17.944499999999998"/>
    <n v="137.57449999999997"/>
  </r>
  <r>
    <n v="305"/>
    <s v="R03743"/>
    <x v="217"/>
    <n v="59"/>
    <x v="1"/>
    <x v="4"/>
    <x v="14"/>
    <n v="4"/>
    <x v="0"/>
    <s v="EFT"/>
    <s v="In Store"/>
    <s v="No"/>
    <s v="Easy to assemble"/>
    <x v="4"/>
    <x v="0"/>
    <x v="1"/>
    <x v="0"/>
    <n v="1440.59"/>
    <x v="1"/>
    <s v="Central Region"/>
    <s v="Medium"/>
    <s v="October"/>
    <s v="Q4"/>
    <s v="No"/>
    <n v="0"/>
    <n v="216.08849999999998"/>
    <n v="1656.6784999999998"/>
  </r>
  <r>
    <n v="307"/>
    <s v="R03884"/>
    <x v="218"/>
    <n v="36"/>
    <x v="2"/>
    <x v="4"/>
    <x v="55"/>
    <n v="2"/>
    <x v="1"/>
    <s v="EFT"/>
    <s v="Home Delivery"/>
    <s v="No"/>
    <m/>
    <x v="0"/>
    <x v="3"/>
    <x v="2"/>
    <x v="3"/>
    <n v="324.35000000000002"/>
    <x v="8"/>
    <s v="Central Region"/>
    <s v="Low"/>
    <s v="September"/>
    <s v="Q3"/>
    <s v="No"/>
    <n v="1"/>
    <n v="48.652500000000003"/>
    <n v="373.0025"/>
  </r>
  <r>
    <n v="308"/>
    <s v="R02393"/>
    <x v="219"/>
    <n v="33"/>
    <x v="1"/>
    <x v="4"/>
    <x v="110"/>
    <n v="2"/>
    <x v="1"/>
    <s v="Cash"/>
    <s v="Click &amp; Collect"/>
    <s v="Yes"/>
    <s v="Arrived damaged"/>
    <x v="0"/>
    <x v="1"/>
    <x v="1"/>
    <x v="1"/>
    <n v="2216.12"/>
    <x v="1"/>
    <s v="Central Region"/>
    <s v="Medium"/>
    <s v="June"/>
    <s v="Q2"/>
    <s v="No"/>
    <n v="1"/>
    <n v="332.41799999999995"/>
    <n v="2548.5379999999996"/>
  </r>
  <r>
    <n v="309"/>
    <s v="R05528"/>
    <x v="220"/>
    <n v="37"/>
    <x v="1"/>
    <x v="7"/>
    <x v="109"/>
    <n v="3"/>
    <x v="1"/>
    <s v="Credit Card"/>
    <s v="Click &amp; Collect"/>
    <s v="No"/>
    <s v="Helpful staff"/>
    <x v="2"/>
    <x v="0"/>
    <x v="0"/>
    <x v="3"/>
    <n v="470.6"/>
    <x v="4"/>
    <s v="Western Region"/>
    <s v="Low"/>
    <s v="November"/>
    <s v="Q4"/>
    <s v="No"/>
    <n v="1"/>
    <n v="70.59"/>
    <n v="541.18999999999994"/>
  </r>
  <r>
    <n v="310"/>
    <s v="R04837"/>
    <x v="221"/>
    <n v="35"/>
    <x v="2"/>
    <x v="7"/>
    <x v="90"/>
    <n v="1"/>
    <x v="1"/>
    <s v="Debit Card"/>
    <s v="Home Delivery"/>
    <s v="Yes"/>
    <s v="Item missing accessories"/>
    <x v="3"/>
    <x v="1"/>
    <x v="1"/>
    <x v="3"/>
    <n v="16523.5"/>
    <x v="6"/>
    <s v="Western Region"/>
    <s v="High"/>
    <s v="December"/>
    <s v="Q4"/>
    <s v="Yes"/>
    <n v="1"/>
    <n v="2478.5250000000001"/>
    <n v="19002.024999999998"/>
  </r>
  <r>
    <n v="311"/>
    <s v="R08830"/>
    <x v="222"/>
    <n v="56"/>
    <x v="1"/>
    <x v="2"/>
    <x v="82"/>
    <n v="1"/>
    <x v="0"/>
    <s v="Cash"/>
    <s v="Click &amp; Collect"/>
    <s v="Yes"/>
    <s v="Product exceeded expectations"/>
    <x v="3"/>
    <x v="0"/>
    <x v="0"/>
    <x v="0"/>
    <n v="463.48"/>
    <x v="6"/>
    <s v="Northern Region"/>
    <s v="Low"/>
    <s v="August"/>
    <s v="Q3"/>
    <s v="No"/>
    <n v="0"/>
    <n v="69.522000000000006"/>
    <n v="533.00199999999995"/>
  </r>
  <r>
    <n v="312"/>
    <s v="R03061"/>
    <x v="34"/>
    <n v="32"/>
    <x v="0"/>
    <x v="8"/>
    <x v="76"/>
    <n v="4"/>
    <x v="1"/>
    <s v="Mobile Payment"/>
    <s v="Home Delivery"/>
    <s v="No"/>
    <s v="Easy to assemble"/>
    <x v="4"/>
    <x v="0"/>
    <x v="1"/>
    <x v="1"/>
    <n v="824.74"/>
    <x v="8"/>
    <s v="Eastern Region"/>
    <s v="Medium"/>
    <s v="August"/>
    <s v="Q3"/>
    <s v="No"/>
    <n v="1"/>
    <n v="123.711"/>
    <n v="948.45099999999991"/>
  </r>
  <r>
    <n v="313"/>
    <s v="R03044"/>
    <x v="223"/>
    <m/>
    <x v="2"/>
    <x v="4"/>
    <x v="111"/>
    <n v="3"/>
    <x v="1"/>
    <s v="Cash"/>
    <s v="In Store"/>
    <s v="No"/>
    <s v="Would definitely buy again"/>
    <x v="2"/>
    <x v="0"/>
    <x v="0"/>
    <x v="6"/>
    <n v="4507.63"/>
    <x v="2"/>
    <s v="Central Region"/>
    <s v="Medium"/>
    <s v="October"/>
    <s v="Q4"/>
    <s v="No"/>
    <n v="1"/>
    <n v="676.14449999999999"/>
    <n v="5183.7744999999995"/>
  </r>
  <r>
    <n v="314"/>
    <s v="R01733"/>
    <x v="49"/>
    <n v="35"/>
    <x v="1"/>
    <x v="3"/>
    <x v="54"/>
    <n v="3"/>
    <x v="0"/>
    <s v="EFT"/>
    <s v="Click &amp; Collect"/>
    <s v="Yes"/>
    <s v="Product exceeded expectations"/>
    <x v="2"/>
    <x v="0"/>
    <x v="0"/>
    <x v="3"/>
    <n v="1940.64"/>
    <x v="4"/>
    <s v="Central Region"/>
    <s v="Medium"/>
    <s v="May"/>
    <s v="Q2"/>
    <s v="No"/>
    <n v="0"/>
    <n v="291.096"/>
    <n v="2231.7359999999999"/>
  </r>
  <r>
    <n v="315"/>
    <s v="R00901"/>
    <x v="224"/>
    <n v="67"/>
    <x v="0"/>
    <x v="5"/>
    <x v="95"/>
    <n v="4"/>
    <x v="0"/>
    <s v="EFT"/>
    <s v="Click &amp; Collect"/>
    <s v="Yes"/>
    <s v="Very fast delivery"/>
    <x v="4"/>
    <x v="0"/>
    <x v="1"/>
    <x v="5"/>
    <n v="105.11"/>
    <x v="1"/>
    <s v="Western Region"/>
    <s v="Low"/>
    <s v="January"/>
    <s v="Q1"/>
    <s v="No"/>
    <n v="0"/>
    <n v="15.766499999999999"/>
    <n v="120.87649999999999"/>
  </r>
  <r>
    <n v="316"/>
    <s v="R00107"/>
    <x v="225"/>
    <n v="58"/>
    <x v="2"/>
    <x v="2"/>
    <x v="43"/>
    <n v="4"/>
    <x v="1"/>
    <s v="Cash"/>
    <s v="Click &amp; Collect"/>
    <s v="No"/>
    <s v="Very fast delivery"/>
    <x v="4"/>
    <x v="0"/>
    <x v="1"/>
    <x v="0"/>
    <n v="755.66"/>
    <x v="7"/>
    <s v="Northern Region"/>
    <s v="Medium"/>
    <s v="March"/>
    <s v="Q1"/>
    <s v="No"/>
    <n v="1"/>
    <n v="113.34899999999999"/>
    <n v="869.0089999999999"/>
  </r>
  <r>
    <n v="317"/>
    <s v="R05717"/>
    <x v="226"/>
    <n v="69"/>
    <x v="0"/>
    <x v="0"/>
    <x v="75"/>
    <n v="3"/>
    <x v="1"/>
    <s v="EFT"/>
    <s v="Home Delivery"/>
    <s v="No"/>
    <s v="Product was disappointing"/>
    <x v="2"/>
    <x v="1"/>
    <x v="0"/>
    <x v="5"/>
    <n v="4841.7700000000004"/>
    <x v="7"/>
    <s v="Northern Region"/>
    <s v="Medium"/>
    <s v="February"/>
    <s v="Q1"/>
    <s v="No"/>
    <n v="1"/>
    <n v="726.26550000000009"/>
    <n v="5568.0355"/>
  </r>
  <r>
    <n v="318"/>
    <s v="R03339"/>
    <x v="227"/>
    <n v="20"/>
    <x v="0"/>
    <x v="2"/>
    <x v="25"/>
    <n v="1"/>
    <x v="0"/>
    <s v="Credit Card"/>
    <s v="Home Delivery"/>
    <s v="No"/>
    <s v="Great customer service"/>
    <x v="3"/>
    <x v="0"/>
    <x v="0"/>
    <x v="2"/>
    <n v="4455.18"/>
    <x v="2"/>
    <s v="Northern Region"/>
    <s v="Medium"/>
    <s v="June"/>
    <s v="Q2"/>
    <s v="No"/>
    <n v="0"/>
    <n v="668.27700000000004"/>
    <n v="5123.4570000000003"/>
  </r>
  <r>
    <n v="319"/>
    <s v="R04895"/>
    <x v="228"/>
    <n v="38"/>
    <x v="2"/>
    <x v="5"/>
    <x v="85"/>
    <n v="2"/>
    <x v="0"/>
    <s v="Debit Card"/>
    <s v="Click &amp; Collect"/>
    <s v="No"/>
    <s v="Looks premium"/>
    <x v="0"/>
    <x v="0"/>
    <x v="0"/>
    <x v="3"/>
    <n v="812.2"/>
    <x v="2"/>
    <s v="Western Region"/>
    <s v="Medium"/>
    <s v="May"/>
    <s v="Q2"/>
    <s v="No"/>
    <n v="0"/>
    <n v="121.83"/>
    <n v="934.03"/>
  </r>
  <r>
    <n v="320"/>
    <s v="R06707"/>
    <x v="229"/>
    <n v="76"/>
    <x v="2"/>
    <x v="8"/>
    <x v="55"/>
    <n v="5"/>
    <x v="1"/>
    <s v="EFT"/>
    <s v="In Store"/>
    <s v="No"/>
    <s v="Great customer service"/>
    <x v="1"/>
    <x v="0"/>
    <x v="1"/>
    <x v="5"/>
    <n v="324.35000000000002"/>
    <x v="8"/>
    <s v="Eastern Region"/>
    <s v="Low"/>
    <s v="November"/>
    <s v="Q4"/>
    <s v="No"/>
    <n v="1"/>
    <n v="48.652500000000003"/>
    <n v="373.0025"/>
  </r>
  <r>
    <n v="321"/>
    <s v="R01027"/>
    <x v="230"/>
    <n v="31"/>
    <x v="2"/>
    <x v="0"/>
    <x v="56"/>
    <n v="2"/>
    <x v="1"/>
    <s v="Mobile Payment"/>
    <s v="Home Delivery"/>
    <s v="Yes"/>
    <s v="Very fast delivery"/>
    <x v="0"/>
    <x v="0"/>
    <x v="0"/>
    <x v="1"/>
    <n v="306.57"/>
    <x v="4"/>
    <s v="Northern Region"/>
    <s v="Low"/>
    <s v="December"/>
    <s v="Q4"/>
    <s v="No"/>
    <n v="1"/>
    <n v="45.985499999999995"/>
    <n v="352.55549999999994"/>
  </r>
  <r>
    <n v="322"/>
    <s v="R04077"/>
    <x v="150"/>
    <n v="37"/>
    <x v="1"/>
    <x v="8"/>
    <x v="44"/>
    <n v="5"/>
    <x v="1"/>
    <s v="Cash"/>
    <s v="In Store"/>
    <s v="Yes"/>
    <s v="Arrived damaged"/>
    <x v="1"/>
    <x v="1"/>
    <x v="0"/>
    <x v="3"/>
    <n v="2849.09"/>
    <x v="7"/>
    <s v="Eastern Region"/>
    <s v="Medium"/>
    <s v="July"/>
    <s v="Q3"/>
    <s v="No"/>
    <n v="1"/>
    <n v="427.36349999999999"/>
    <n v="3276.4535000000001"/>
  </r>
  <r>
    <n v="323"/>
    <s v="R02349"/>
    <x v="46"/>
    <n v="73"/>
    <x v="1"/>
    <x v="0"/>
    <x v="42"/>
    <n v="3"/>
    <x v="0"/>
    <s v="EFT"/>
    <s v="Home Delivery"/>
    <s v="No"/>
    <s v="Helpful staff"/>
    <x v="2"/>
    <x v="0"/>
    <x v="0"/>
    <x v="5"/>
    <n v="2099.4"/>
    <x v="2"/>
    <s v="Northern Region"/>
    <s v="Medium"/>
    <s v="November"/>
    <s v="Q4"/>
    <s v="No"/>
    <n v="0"/>
    <n v="314.91000000000003"/>
    <n v="2414.31"/>
  </r>
  <r>
    <n v="325"/>
    <s v="R00347"/>
    <x v="207"/>
    <n v="56"/>
    <x v="0"/>
    <x v="5"/>
    <x v="65"/>
    <n v="4"/>
    <x v="1"/>
    <s v="EFT"/>
    <s v="In Store"/>
    <s v="No"/>
    <s v="Exactly as advertised"/>
    <x v="4"/>
    <x v="0"/>
    <x v="1"/>
    <x v="0"/>
    <n v="45.96"/>
    <x v="3"/>
    <s v="Western Region"/>
    <s v="Low"/>
    <s v="March"/>
    <s v="Q1"/>
    <s v="No"/>
    <n v="1"/>
    <n v="6.8940000000000001"/>
    <n v="52.853999999999999"/>
  </r>
  <r>
    <n v="326"/>
    <s v="R09167"/>
    <x v="231"/>
    <n v="33"/>
    <x v="0"/>
    <x v="2"/>
    <x v="82"/>
    <n v="1"/>
    <x v="1"/>
    <s v="Mobile Payment"/>
    <s v="Click &amp; Collect"/>
    <s v="No"/>
    <s v="Packaging could improve"/>
    <x v="3"/>
    <x v="2"/>
    <x v="0"/>
    <x v="1"/>
    <n v="463.48"/>
    <x v="6"/>
    <s v="Northern Region"/>
    <s v="Low"/>
    <s v="January"/>
    <s v="Q1"/>
    <s v="No"/>
    <n v="1"/>
    <n v="69.522000000000006"/>
    <n v="533.00199999999995"/>
  </r>
  <r>
    <n v="327"/>
    <s v="R08989"/>
    <x v="232"/>
    <n v="79"/>
    <x v="0"/>
    <x v="7"/>
    <x v="76"/>
    <n v="1"/>
    <x v="0"/>
    <s v="Mobile Payment"/>
    <s v="In Store"/>
    <s v="Yes"/>
    <s v="Product exceeded expectations"/>
    <x v="3"/>
    <x v="0"/>
    <x v="0"/>
    <x v="5"/>
    <n v="824.74"/>
    <x v="8"/>
    <s v="Western Region"/>
    <s v="Medium"/>
    <s v="April"/>
    <s v="Q2"/>
    <s v="No"/>
    <n v="0"/>
    <n v="123.711"/>
    <n v="948.45099999999991"/>
  </r>
  <r>
    <n v="328"/>
    <s v="R08365"/>
    <x v="233"/>
    <n v="50"/>
    <x v="1"/>
    <x v="6"/>
    <x v="73"/>
    <n v="3"/>
    <x v="1"/>
    <s v="Cash"/>
    <s v="Click &amp; Collect"/>
    <s v="Yes"/>
    <s v="Packaging could improve"/>
    <x v="2"/>
    <x v="2"/>
    <x v="1"/>
    <x v="4"/>
    <n v="657.5"/>
    <x v="5"/>
    <s v="Gauteng Region"/>
    <s v="Medium"/>
    <s v="May"/>
    <s v="Q2"/>
    <s v="No"/>
    <n v="1"/>
    <n v="98.625"/>
    <n v="756.12499999999989"/>
  </r>
  <r>
    <n v="329"/>
    <s v="R08575"/>
    <x v="234"/>
    <n v="69"/>
    <x v="1"/>
    <x v="5"/>
    <x v="77"/>
    <n v="3"/>
    <x v="1"/>
    <s v="Debit Card"/>
    <s v="Home Delivery"/>
    <s v="Yes"/>
    <s v="Exactly as advertised"/>
    <x v="2"/>
    <x v="0"/>
    <x v="0"/>
    <x v="5"/>
    <n v="353.21"/>
    <x v="3"/>
    <s v="Western Region"/>
    <s v="Low"/>
    <s v="June"/>
    <s v="Q2"/>
    <s v="No"/>
    <n v="1"/>
    <n v="52.981499999999997"/>
    <n v="406.19149999999996"/>
  </r>
  <r>
    <n v="331"/>
    <s v="R04951"/>
    <x v="235"/>
    <n v="27"/>
    <x v="1"/>
    <x v="8"/>
    <x v="1"/>
    <n v="3"/>
    <x v="1"/>
    <s v="Cash"/>
    <s v="In Store"/>
    <s v="No"/>
    <s v="Product exceeded expectations"/>
    <x v="2"/>
    <x v="0"/>
    <x v="0"/>
    <x v="1"/>
    <n v="444.38"/>
    <x v="1"/>
    <s v="Eastern Region"/>
    <s v="Low"/>
    <s v="July"/>
    <s v="Q3"/>
    <s v="No"/>
    <n v="1"/>
    <n v="66.656999999999996"/>
    <n v="511.03699999999998"/>
  </r>
  <r>
    <n v="333"/>
    <s v="R08819"/>
    <x v="236"/>
    <n v="45"/>
    <x v="1"/>
    <x v="5"/>
    <x v="92"/>
    <n v="1"/>
    <x v="1"/>
    <s v="EFT"/>
    <s v="Home Delivery"/>
    <s v="Yes"/>
    <s v="Poor packaging"/>
    <x v="3"/>
    <x v="1"/>
    <x v="1"/>
    <x v="4"/>
    <n v="2217.0300000000002"/>
    <x v="8"/>
    <s v="Western Region"/>
    <s v="Medium"/>
    <s v="August"/>
    <s v="Q3"/>
    <s v="No"/>
    <n v="1"/>
    <n v="332.55450000000002"/>
    <n v="2549.5844999999999"/>
  </r>
  <r>
    <n v="334"/>
    <s v="R06633"/>
    <x v="115"/>
    <n v="53"/>
    <x v="0"/>
    <x v="1"/>
    <x v="14"/>
    <n v="2"/>
    <x v="1"/>
    <s v="Credit Card"/>
    <s v="Click &amp; Collect"/>
    <s v="Yes"/>
    <s v="Long waiting time"/>
    <x v="0"/>
    <x v="1"/>
    <x v="1"/>
    <x v="4"/>
    <n v="1440.59"/>
    <x v="1"/>
    <s v="Southern Region"/>
    <s v="Medium"/>
    <s v="October"/>
    <s v="Q4"/>
    <s v="No"/>
    <n v="1"/>
    <n v="216.08849999999998"/>
    <n v="1656.6784999999998"/>
  </r>
  <r>
    <n v="336"/>
    <s v="R04329"/>
    <x v="237"/>
    <n v="21"/>
    <x v="1"/>
    <x v="3"/>
    <x v="15"/>
    <n v="3"/>
    <x v="1"/>
    <s v="Credit Card"/>
    <s v="In Store"/>
    <s v="Yes"/>
    <s v="Looks premium"/>
    <x v="2"/>
    <x v="0"/>
    <x v="0"/>
    <x v="2"/>
    <n v="869.65"/>
    <x v="4"/>
    <s v="Central Region"/>
    <s v="Medium"/>
    <s v="August"/>
    <s v="Q3"/>
    <s v="No"/>
    <n v="1"/>
    <n v="130.44749999999999"/>
    <n v="1000.0974999999999"/>
  </r>
  <r>
    <n v="337"/>
    <s v="R01124"/>
    <x v="238"/>
    <n v="44"/>
    <x v="2"/>
    <x v="7"/>
    <x v="19"/>
    <n v="5"/>
    <x v="0"/>
    <s v="Credit Card"/>
    <s v="Home Delivery"/>
    <s v="No"/>
    <s v="Excellent product"/>
    <x v="1"/>
    <x v="0"/>
    <x v="1"/>
    <x v="3"/>
    <n v="343.42"/>
    <x v="3"/>
    <s v="Western Region"/>
    <s v="Low"/>
    <s v="March"/>
    <s v="Q1"/>
    <s v="No"/>
    <n v="0"/>
    <n v="51.512999999999998"/>
    <n v="394.93299999999999"/>
  </r>
  <r>
    <n v="338"/>
    <s v="R02418"/>
    <x v="239"/>
    <n v="64"/>
    <x v="1"/>
    <x v="0"/>
    <x v="17"/>
    <n v="5"/>
    <x v="0"/>
    <s v="Cash"/>
    <s v="In Store"/>
    <s v="No"/>
    <s v="Average quality"/>
    <x v="1"/>
    <x v="2"/>
    <x v="0"/>
    <x v="0"/>
    <n v="471.63"/>
    <x v="1"/>
    <s v="Northern Region"/>
    <s v="Low"/>
    <s v="June"/>
    <s v="Q2"/>
    <s v="No"/>
    <n v="0"/>
    <n v="70.744500000000002"/>
    <n v="542.3744999999999"/>
  </r>
  <r>
    <n v="339"/>
    <s v="R01419"/>
    <x v="240"/>
    <n v="71"/>
    <x v="1"/>
    <x v="2"/>
    <x v="112"/>
    <n v="5"/>
    <x v="1"/>
    <s v="Cash"/>
    <s v="In Store"/>
    <s v="Yes"/>
    <s v="Fantastic experience"/>
    <x v="1"/>
    <x v="0"/>
    <x v="1"/>
    <x v="5"/>
    <n v="1482.94"/>
    <x v="5"/>
    <s v="Northern Region"/>
    <s v="Medium"/>
    <s v="September"/>
    <s v="Q3"/>
    <s v="No"/>
    <n v="1"/>
    <n v="222.441"/>
    <n v="1705.3809999999999"/>
  </r>
  <r>
    <n v="340"/>
    <s v="R06992"/>
    <x v="241"/>
    <n v="51"/>
    <x v="0"/>
    <x v="1"/>
    <x v="84"/>
    <n v="3"/>
    <x v="0"/>
    <s v="Debit Card"/>
    <s v="Click &amp; Collect"/>
    <s v="No"/>
    <s v="Customer support was excellent"/>
    <x v="2"/>
    <x v="0"/>
    <x v="0"/>
    <x v="4"/>
    <n v="27.35"/>
    <x v="3"/>
    <s v="Southern Region"/>
    <s v="Low"/>
    <s v="October"/>
    <s v="Q4"/>
    <s v="No"/>
    <n v="0"/>
    <n v="4.1025"/>
    <n v="31.452500000000001"/>
  </r>
  <r>
    <n v="341"/>
    <s v="R07761"/>
    <x v="242"/>
    <n v="30"/>
    <x v="1"/>
    <x v="0"/>
    <x v="93"/>
    <n v="2"/>
    <x v="1"/>
    <s v="Credit Card"/>
    <s v="Home Delivery"/>
    <s v="No"/>
    <s v="Easy to assemble"/>
    <x v="0"/>
    <x v="0"/>
    <x v="0"/>
    <x v="1"/>
    <n v="34.200000000000003"/>
    <x v="3"/>
    <s v="Northern Region"/>
    <s v="Low"/>
    <s v="October"/>
    <s v="Q4"/>
    <s v="No"/>
    <n v="1"/>
    <n v="5.13"/>
    <n v="39.33"/>
  </r>
  <r>
    <n v="342"/>
    <s v="R04348"/>
    <x v="4"/>
    <n v="73"/>
    <x v="0"/>
    <x v="7"/>
    <x v="113"/>
    <n v="2"/>
    <x v="0"/>
    <s v="Mobile Payment"/>
    <s v="Home Delivery"/>
    <s v="Yes"/>
    <s v="Easy online ordering"/>
    <x v="0"/>
    <x v="0"/>
    <x v="0"/>
    <x v="5"/>
    <n v="2572.02"/>
    <x v="7"/>
    <s v="Western Region"/>
    <s v="Medium"/>
    <s v="April"/>
    <s v="Q2"/>
    <s v="No"/>
    <n v="0"/>
    <n v="385.803"/>
    <n v="2957.8229999999999"/>
  </r>
  <r>
    <n v="343"/>
    <s v="R01761"/>
    <x v="243"/>
    <m/>
    <x v="1"/>
    <x v="8"/>
    <x v="101"/>
    <n v="1"/>
    <x v="0"/>
    <s v="Debit Card"/>
    <s v="In Store"/>
    <s v="Yes"/>
    <s v="Fits perfectly"/>
    <x v="3"/>
    <x v="0"/>
    <x v="0"/>
    <x v="6"/>
    <n v="886.51"/>
    <x v="1"/>
    <s v="Eastern Region"/>
    <s v="Medium"/>
    <s v="November"/>
    <s v="Q4"/>
    <s v="No"/>
    <n v="0"/>
    <n v="132.97649999999999"/>
    <n v="1019.4864999999999"/>
  </r>
  <r>
    <n v="344"/>
    <s v="R07430"/>
    <x v="132"/>
    <n v="72"/>
    <x v="2"/>
    <x v="6"/>
    <x v="49"/>
    <n v="3"/>
    <x v="1"/>
    <s v="Cash"/>
    <s v="Click &amp; Collect"/>
    <s v="No"/>
    <s v="Customer support was excellent"/>
    <x v="2"/>
    <x v="0"/>
    <x v="0"/>
    <x v="5"/>
    <n v="134.01"/>
    <x v="3"/>
    <s v="Gauteng Region"/>
    <s v="Low"/>
    <s v="February"/>
    <s v="Q1"/>
    <s v="No"/>
    <n v="1"/>
    <n v="20.101499999999998"/>
    <n v="154.11149999999998"/>
  </r>
  <r>
    <n v="345"/>
    <s v="R00030"/>
    <x v="244"/>
    <n v="36"/>
    <x v="1"/>
    <x v="4"/>
    <x v="111"/>
    <n v="5"/>
    <x v="0"/>
    <s v="Mobile Payment"/>
    <s v="Home Delivery"/>
    <s v="No"/>
    <s v="Easy to assemble"/>
    <x v="1"/>
    <x v="0"/>
    <x v="1"/>
    <x v="3"/>
    <n v="4507.63"/>
    <x v="2"/>
    <s v="Central Region"/>
    <s v="Medium"/>
    <s v="January"/>
    <s v="Q1"/>
    <s v="No"/>
    <n v="0"/>
    <n v="676.14449999999999"/>
    <n v="5183.7744999999995"/>
  </r>
  <r>
    <n v="347"/>
    <s v="R05251"/>
    <x v="245"/>
    <n v="47"/>
    <x v="1"/>
    <x v="7"/>
    <x v="15"/>
    <n v="3"/>
    <x v="1"/>
    <s v="Debit Card"/>
    <s v="In Store"/>
    <s v="Yes"/>
    <s v="Excellent product"/>
    <x v="2"/>
    <x v="0"/>
    <x v="0"/>
    <x v="4"/>
    <n v="869.65"/>
    <x v="4"/>
    <s v="Western Region"/>
    <s v="Medium"/>
    <s v="January"/>
    <s v="Q1"/>
    <s v="No"/>
    <n v="1"/>
    <n v="130.44749999999999"/>
    <n v="1000.0974999999999"/>
  </r>
  <r>
    <n v="349"/>
    <s v="R01113"/>
    <x v="246"/>
    <n v="27"/>
    <x v="0"/>
    <x v="1"/>
    <x v="93"/>
    <n v="1"/>
    <x v="1"/>
    <s v="Mobile Payment"/>
    <s v="Click &amp; Collect"/>
    <s v="No"/>
    <s v="Worth the money"/>
    <x v="3"/>
    <x v="0"/>
    <x v="0"/>
    <x v="1"/>
    <n v="34.200000000000003"/>
    <x v="3"/>
    <s v="Southern Region"/>
    <s v="Low"/>
    <s v="June"/>
    <s v="Q2"/>
    <s v="No"/>
    <n v="1"/>
    <n v="5.13"/>
    <n v="39.33"/>
  </r>
  <r>
    <n v="351"/>
    <s v="R01818"/>
    <x v="247"/>
    <n v="75"/>
    <x v="0"/>
    <x v="2"/>
    <x v="15"/>
    <n v="3"/>
    <x v="1"/>
    <s v="Cash"/>
    <s v="In Store"/>
    <s v="Yes"/>
    <s v="Customer support was excellent"/>
    <x v="2"/>
    <x v="0"/>
    <x v="0"/>
    <x v="5"/>
    <n v="869.65"/>
    <x v="4"/>
    <s v="Northern Region"/>
    <s v="Medium"/>
    <s v="August"/>
    <s v="Q3"/>
    <s v="No"/>
    <n v="1"/>
    <n v="130.44749999999999"/>
    <n v="1000.0974999999999"/>
  </r>
  <r>
    <n v="352"/>
    <s v="R07979"/>
    <x v="248"/>
    <n v="74"/>
    <x v="1"/>
    <x v="4"/>
    <x v="54"/>
    <n v="3"/>
    <x v="1"/>
    <s v="Credit Card"/>
    <s v="Home Delivery"/>
    <s v="No"/>
    <s v="Product exceeded expectations"/>
    <x v="2"/>
    <x v="0"/>
    <x v="0"/>
    <x v="5"/>
    <n v="1940.64"/>
    <x v="4"/>
    <s v="Central Region"/>
    <s v="Medium"/>
    <s v="January"/>
    <s v="Q1"/>
    <s v="No"/>
    <n v="1"/>
    <n v="291.096"/>
    <n v="2231.7359999999999"/>
  </r>
  <r>
    <n v="353"/>
    <s v="R08516"/>
    <x v="249"/>
    <n v="32"/>
    <x v="2"/>
    <x v="1"/>
    <x v="31"/>
    <n v="2"/>
    <x v="0"/>
    <s v="Mobile Payment"/>
    <s v="In Store"/>
    <s v="No"/>
    <s v="Fantastic experience"/>
    <x v="0"/>
    <x v="0"/>
    <x v="0"/>
    <x v="1"/>
    <n v="294.33"/>
    <x v="4"/>
    <s v="Southern Region"/>
    <s v="Low"/>
    <s v="October"/>
    <s v="Q4"/>
    <s v="No"/>
    <n v="0"/>
    <n v="44.149499999999996"/>
    <n v="338.47949999999997"/>
  </r>
  <r>
    <n v="354"/>
    <s v="R07486"/>
    <x v="34"/>
    <n v="80"/>
    <x v="1"/>
    <x v="6"/>
    <x v="91"/>
    <n v="5"/>
    <x v="0"/>
    <s v="Cash"/>
    <s v="Home Delivery"/>
    <s v="No"/>
    <s v="Excellent product"/>
    <x v="1"/>
    <x v="0"/>
    <x v="1"/>
    <x v="5"/>
    <n v="53.85"/>
    <x v="3"/>
    <s v="Gauteng Region"/>
    <s v="Low"/>
    <s v="August"/>
    <s v="Q3"/>
    <s v="No"/>
    <n v="0"/>
    <n v="8.0775000000000006"/>
    <n v="61.927499999999995"/>
  </r>
  <r>
    <n v="355"/>
    <s v="R02185"/>
    <x v="250"/>
    <n v="62"/>
    <x v="2"/>
    <x v="0"/>
    <x v="95"/>
    <n v="2"/>
    <x v="0"/>
    <s v="Cash"/>
    <s v="In Store"/>
    <s v="Yes"/>
    <s v="Fantastic experience"/>
    <x v="0"/>
    <x v="0"/>
    <x v="0"/>
    <x v="0"/>
    <n v="105.11"/>
    <x v="1"/>
    <s v="Northern Region"/>
    <s v="Low"/>
    <s v="February"/>
    <s v="Q1"/>
    <s v="No"/>
    <n v="0"/>
    <n v="15.766499999999999"/>
    <n v="120.87649999999999"/>
  </r>
  <r>
    <n v="356"/>
    <s v="R04066"/>
    <x v="251"/>
    <n v="20"/>
    <x v="2"/>
    <x v="8"/>
    <x v="28"/>
    <n v="1"/>
    <x v="0"/>
    <s v="Debit Card"/>
    <s v="Click &amp; Collect"/>
    <s v="Yes"/>
    <s v="Item missing accessories"/>
    <x v="3"/>
    <x v="1"/>
    <x v="1"/>
    <x v="2"/>
    <n v="1011.68"/>
    <x v="0"/>
    <s v="Eastern Region"/>
    <s v="Medium"/>
    <s v="March"/>
    <s v="Q1"/>
    <s v="No"/>
    <n v="0"/>
    <n v="151.75199999999998"/>
    <n v="1163.4319999999998"/>
  </r>
  <r>
    <n v="357"/>
    <s v="R03920"/>
    <x v="252"/>
    <n v="47"/>
    <x v="2"/>
    <x v="8"/>
    <x v="54"/>
    <n v="2"/>
    <x v="0"/>
    <s v="Debit Card"/>
    <s v="Click &amp; Collect"/>
    <s v="Yes"/>
    <s v="Great customer service"/>
    <x v="0"/>
    <x v="0"/>
    <x v="0"/>
    <x v="4"/>
    <n v="1940.64"/>
    <x v="4"/>
    <s v="Eastern Region"/>
    <s v="Medium"/>
    <s v="February"/>
    <s v="Q1"/>
    <s v="No"/>
    <n v="0"/>
    <n v="291.096"/>
    <n v="2231.7359999999999"/>
  </r>
  <r>
    <n v="358"/>
    <s v="R07721"/>
    <x v="253"/>
    <n v="29"/>
    <x v="1"/>
    <x v="1"/>
    <x v="114"/>
    <n v="5"/>
    <x v="1"/>
    <s v="Debit Card"/>
    <s v="In Store"/>
    <s v="Yes"/>
    <m/>
    <x v="1"/>
    <x v="3"/>
    <x v="2"/>
    <x v="1"/>
    <n v="338.79"/>
    <x v="0"/>
    <s v="Southern Region"/>
    <s v="Low"/>
    <s v="September"/>
    <s v="Q3"/>
    <s v="No"/>
    <n v="1"/>
    <n v="50.8185"/>
    <n v="389.60849999999999"/>
  </r>
  <r>
    <n v="360"/>
    <s v="R06772"/>
    <x v="76"/>
    <n v="64"/>
    <x v="2"/>
    <x v="8"/>
    <x v="102"/>
    <n v="5"/>
    <x v="0"/>
    <s v="EFT"/>
    <s v="Home Delivery"/>
    <s v="No"/>
    <s v="Very comfortable"/>
    <x v="1"/>
    <x v="0"/>
    <x v="1"/>
    <x v="0"/>
    <n v="996.44"/>
    <x v="2"/>
    <s v="Eastern Region"/>
    <s v="Medium"/>
    <s v="October"/>
    <s v="Q4"/>
    <s v="No"/>
    <n v="0"/>
    <n v="149.46600000000001"/>
    <n v="1145.9059999999999"/>
  </r>
  <r>
    <n v="361"/>
    <s v="R00109"/>
    <x v="254"/>
    <n v="24"/>
    <x v="2"/>
    <x v="3"/>
    <x v="109"/>
    <n v="3"/>
    <x v="1"/>
    <s v="Credit Card"/>
    <s v="Click &amp; Collect"/>
    <s v="No"/>
    <s v="Would definitely buy again"/>
    <x v="2"/>
    <x v="0"/>
    <x v="0"/>
    <x v="2"/>
    <n v="470.6"/>
    <x v="4"/>
    <s v="Central Region"/>
    <s v="Low"/>
    <s v="November"/>
    <s v="Q4"/>
    <s v="No"/>
    <n v="1"/>
    <n v="70.59"/>
    <n v="541.18999999999994"/>
  </r>
  <r>
    <n v="363"/>
    <s v="R01784"/>
    <x v="61"/>
    <n v="22"/>
    <x v="2"/>
    <x v="5"/>
    <x v="58"/>
    <n v="1"/>
    <x v="1"/>
    <s v="Mobile Payment"/>
    <s v="In Store"/>
    <s v="No"/>
    <m/>
    <x v="3"/>
    <x v="3"/>
    <x v="2"/>
    <x v="2"/>
    <n v="2603.98"/>
    <x v="0"/>
    <s v="Western Region"/>
    <s v="Medium"/>
    <s v="April"/>
    <s v="Q2"/>
    <s v="No"/>
    <n v="1"/>
    <n v="390.59699999999998"/>
    <n v="2994.5769999999998"/>
  </r>
  <r>
    <n v="364"/>
    <s v="R02110"/>
    <x v="255"/>
    <n v="52"/>
    <x v="2"/>
    <x v="2"/>
    <x v="104"/>
    <n v="5"/>
    <x v="0"/>
    <s v="Mobile Payment"/>
    <s v="Click &amp; Collect"/>
    <s v="No"/>
    <s v="Arrived damaged"/>
    <x v="1"/>
    <x v="1"/>
    <x v="0"/>
    <x v="4"/>
    <n v="274.49"/>
    <x v="1"/>
    <s v="Northern Region"/>
    <s v="Low"/>
    <s v="March"/>
    <s v="Q1"/>
    <s v="No"/>
    <n v="0"/>
    <n v="41.173499999999997"/>
    <n v="315.6635"/>
  </r>
  <r>
    <n v="365"/>
    <s v="R08230"/>
    <x v="256"/>
    <m/>
    <x v="1"/>
    <x v="5"/>
    <x v="11"/>
    <n v="5"/>
    <x v="1"/>
    <s v="Debit Card"/>
    <s v="In Store"/>
    <s v="No"/>
    <s v="Delivery delayed"/>
    <x v="1"/>
    <x v="1"/>
    <x v="0"/>
    <x v="6"/>
    <n v="231.22"/>
    <x v="1"/>
    <s v="Western Region"/>
    <s v="Low"/>
    <s v="April"/>
    <s v="Q2"/>
    <s v="No"/>
    <n v="1"/>
    <n v="34.683"/>
    <n v="265.90299999999996"/>
  </r>
  <r>
    <n v="366"/>
    <s v="R07689"/>
    <x v="257"/>
    <n v="72"/>
    <x v="0"/>
    <x v="8"/>
    <x v="7"/>
    <n v="3"/>
    <x v="0"/>
    <s v="Credit Card"/>
    <s v="Home Delivery"/>
    <s v="Yes"/>
    <s v="Packaging could improve"/>
    <x v="2"/>
    <x v="2"/>
    <x v="1"/>
    <x v="5"/>
    <n v="1370.56"/>
    <x v="6"/>
    <s v="Eastern Region"/>
    <s v="Medium"/>
    <s v="November"/>
    <s v="Q4"/>
    <s v="No"/>
    <n v="0"/>
    <n v="205.58399999999997"/>
    <n v="1576.1439999999998"/>
  </r>
  <r>
    <n v="367"/>
    <s v="R00624"/>
    <x v="34"/>
    <n v="77"/>
    <x v="0"/>
    <x v="4"/>
    <x v="77"/>
    <n v="4"/>
    <x v="0"/>
    <s v="Credit Card"/>
    <s v="In Store"/>
    <s v="No"/>
    <s v="Average quality"/>
    <x v="4"/>
    <x v="2"/>
    <x v="0"/>
    <x v="5"/>
    <n v="353.21"/>
    <x v="3"/>
    <s v="Central Region"/>
    <s v="Low"/>
    <s v="August"/>
    <s v="Q3"/>
    <s v="No"/>
    <n v="0"/>
    <n v="52.981499999999997"/>
    <n v="406.19149999999996"/>
  </r>
  <r>
    <n v="368"/>
    <s v="R00591"/>
    <x v="258"/>
    <n v="64"/>
    <x v="2"/>
    <x v="1"/>
    <x v="33"/>
    <n v="3"/>
    <x v="1"/>
    <s v="EFT"/>
    <s v="Click &amp; Collect"/>
    <s v="No"/>
    <s v="Excellent value"/>
    <x v="2"/>
    <x v="0"/>
    <x v="0"/>
    <x v="0"/>
    <n v="440.87"/>
    <x v="7"/>
    <s v="Southern Region"/>
    <s v="Low"/>
    <s v="August"/>
    <s v="Q3"/>
    <s v="No"/>
    <n v="1"/>
    <n v="66.130499999999998"/>
    <n v="507.00049999999999"/>
  </r>
  <r>
    <n v="369"/>
    <s v="R08484"/>
    <x v="259"/>
    <n v="59"/>
    <x v="1"/>
    <x v="0"/>
    <x v="65"/>
    <n v="5"/>
    <x v="0"/>
    <s v="Credit Card"/>
    <s v="In Store"/>
    <s v="Yes"/>
    <s v="Product exceeded expectations"/>
    <x v="1"/>
    <x v="0"/>
    <x v="1"/>
    <x v="0"/>
    <n v="45.96"/>
    <x v="3"/>
    <s v="Northern Region"/>
    <s v="Low"/>
    <s v="March"/>
    <s v="Q1"/>
    <s v="No"/>
    <n v="0"/>
    <n v="6.8940000000000001"/>
    <n v="52.853999999999999"/>
  </r>
  <r>
    <n v="370"/>
    <s v="R07342"/>
    <x v="260"/>
    <n v="75"/>
    <x v="2"/>
    <x v="4"/>
    <x v="14"/>
    <n v="3"/>
    <x v="1"/>
    <s v="Mobile Payment"/>
    <s v="Home Delivery"/>
    <s v="No"/>
    <s v="Arrived damaged"/>
    <x v="2"/>
    <x v="1"/>
    <x v="0"/>
    <x v="5"/>
    <n v="1440.59"/>
    <x v="1"/>
    <s v="Central Region"/>
    <s v="Medium"/>
    <s v="March"/>
    <s v="Q1"/>
    <s v="No"/>
    <n v="1"/>
    <n v="216.08849999999998"/>
    <n v="1656.6784999999998"/>
  </r>
  <r>
    <n v="371"/>
    <s v="R05899"/>
    <x v="261"/>
    <n v="39"/>
    <x v="0"/>
    <x v="7"/>
    <x v="3"/>
    <n v="2"/>
    <x v="1"/>
    <s v="Mobile Payment"/>
    <s v="Click &amp; Collect"/>
    <s v="No"/>
    <s v="Easy online ordering"/>
    <x v="0"/>
    <x v="0"/>
    <x v="0"/>
    <x v="3"/>
    <n v="84.23"/>
    <x v="3"/>
    <s v="Western Region"/>
    <s v="Low"/>
    <s v="April"/>
    <s v="Q2"/>
    <s v="No"/>
    <n v="1"/>
    <n v="12.634500000000001"/>
    <n v="96.864499999999992"/>
  </r>
  <r>
    <n v="372"/>
    <s v="R03258"/>
    <x v="108"/>
    <n v="63"/>
    <x v="1"/>
    <x v="7"/>
    <x v="31"/>
    <n v="3"/>
    <x v="1"/>
    <s v="Cash"/>
    <s v="In Store"/>
    <s v="No"/>
    <s v="Great customer service"/>
    <x v="2"/>
    <x v="0"/>
    <x v="0"/>
    <x v="0"/>
    <n v="294.33"/>
    <x v="4"/>
    <s v="Western Region"/>
    <s v="Low"/>
    <s v="July"/>
    <s v="Q3"/>
    <s v="No"/>
    <n v="1"/>
    <n v="44.149499999999996"/>
    <n v="338.47949999999997"/>
  </r>
  <r>
    <n v="373"/>
    <s v="R01085"/>
    <x v="262"/>
    <n v="45"/>
    <x v="0"/>
    <x v="6"/>
    <x v="36"/>
    <n v="5"/>
    <x v="1"/>
    <s v="Cash"/>
    <s v="Home Delivery"/>
    <s v="Yes"/>
    <s v="Customer support was excellent"/>
    <x v="1"/>
    <x v="0"/>
    <x v="1"/>
    <x v="4"/>
    <n v="13056.99"/>
    <x v="6"/>
    <s v="Gauteng Region"/>
    <s v="High"/>
    <s v="June"/>
    <s v="Q2"/>
    <s v="Yes"/>
    <n v="1"/>
    <n v="1958.5484999999999"/>
    <n v="15015.538499999999"/>
  </r>
  <r>
    <n v="378"/>
    <s v="R01781"/>
    <x v="263"/>
    <n v="42"/>
    <x v="2"/>
    <x v="7"/>
    <x v="58"/>
    <n v="5"/>
    <x v="1"/>
    <s v="Mobile Payment"/>
    <s v="Click &amp; Collect"/>
    <s v="No"/>
    <s v="Excellent value"/>
    <x v="1"/>
    <x v="0"/>
    <x v="1"/>
    <x v="3"/>
    <n v="2603.98"/>
    <x v="0"/>
    <s v="Western Region"/>
    <s v="Medium"/>
    <s v="October"/>
    <s v="Q4"/>
    <s v="No"/>
    <n v="1"/>
    <n v="390.59699999999998"/>
    <n v="2994.5769999999998"/>
  </r>
  <r>
    <n v="379"/>
    <s v="R05769"/>
    <x v="35"/>
    <n v="40"/>
    <x v="1"/>
    <x v="2"/>
    <x v="89"/>
    <n v="4"/>
    <x v="0"/>
    <s v="EFT"/>
    <s v="Click &amp; Collect"/>
    <s v="Yes"/>
    <s v="Looks premium"/>
    <x v="4"/>
    <x v="0"/>
    <x v="1"/>
    <x v="3"/>
    <n v="574.49"/>
    <x v="4"/>
    <s v="Northern Region"/>
    <s v="Medium"/>
    <s v="January"/>
    <s v="Q1"/>
    <s v="No"/>
    <n v="0"/>
    <n v="86.173500000000004"/>
    <n v="660.6635"/>
  </r>
  <r>
    <n v="380"/>
    <s v="R06110"/>
    <x v="264"/>
    <n v="50"/>
    <x v="2"/>
    <x v="2"/>
    <x v="114"/>
    <n v="4"/>
    <x v="1"/>
    <s v="Mobile Payment"/>
    <s v="Click &amp; Collect"/>
    <s v="Yes"/>
    <s v="Excellent product"/>
    <x v="4"/>
    <x v="0"/>
    <x v="1"/>
    <x v="4"/>
    <n v="338.79"/>
    <x v="0"/>
    <s v="Northern Region"/>
    <s v="Low"/>
    <s v="May"/>
    <s v="Q2"/>
    <s v="No"/>
    <n v="1"/>
    <n v="50.8185"/>
    <n v="389.60849999999999"/>
  </r>
  <r>
    <n v="381"/>
    <s v="R03205"/>
    <x v="178"/>
    <n v="49"/>
    <x v="0"/>
    <x v="1"/>
    <x v="55"/>
    <n v="5"/>
    <x v="1"/>
    <s v="Debit Card"/>
    <s v="In Store"/>
    <s v="Yes"/>
    <s v="Easy to assemble"/>
    <x v="1"/>
    <x v="0"/>
    <x v="1"/>
    <x v="4"/>
    <n v="324.35000000000002"/>
    <x v="8"/>
    <s v="Southern Region"/>
    <s v="Low"/>
    <s v="February"/>
    <s v="Q1"/>
    <s v="No"/>
    <n v="1"/>
    <n v="48.652500000000003"/>
    <n v="373.0025"/>
  </r>
  <r>
    <n v="382"/>
    <s v="R08965"/>
    <x v="265"/>
    <n v="24"/>
    <x v="2"/>
    <x v="2"/>
    <x v="95"/>
    <n v="3"/>
    <x v="1"/>
    <s v="Mobile Payment"/>
    <s v="In Store"/>
    <s v="Yes"/>
    <s v="Instructions unclear"/>
    <x v="2"/>
    <x v="2"/>
    <x v="1"/>
    <x v="2"/>
    <n v="105.11"/>
    <x v="1"/>
    <s v="Northern Region"/>
    <s v="Low"/>
    <s v="June"/>
    <s v="Q2"/>
    <s v="No"/>
    <n v="1"/>
    <n v="15.766499999999999"/>
    <n v="120.87649999999999"/>
  </r>
  <r>
    <n v="383"/>
    <s v="R08049"/>
    <x v="74"/>
    <n v="77"/>
    <x v="0"/>
    <x v="6"/>
    <x v="73"/>
    <n v="4"/>
    <x v="0"/>
    <s v="EFT"/>
    <s v="Home Delivery"/>
    <s v="No"/>
    <s v="Poor packaging"/>
    <x v="4"/>
    <x v="1"/>
    <x v="0"/>
    <x v="5"/>
    <n v="657.5"/>
    <x v="5"/>
    <s v="Gauteng Region"/>
    <s v="Medium"/>
    <s v="September"/>
    <s v="Q3"/>
    <s v="No"/>
    <n v="0"/>
    <n v="98.625"/>
    <n v="756.12499999999989"/>
  </r>
  <r>
    <n v="384"/>
    <s v="R04711"/>
    <x v="266"/>
    <n v="56"/>
    <x v="1"/>
    <x v="3"/>
    <x v="19"/>
    <n v="4"/>
    <x v="1"/>
    <s v="Debit Card"/>
    <s v="Home Delivery"/>
    <s v="Yes"/>
    <s v="Average quality"/>
    <x v="4"/>
    <x v="2"/>
    <x v="0"/>
    <x v="0"/>
    <n v="343.42"/>
    <x v="3"/>
    <s v="Central Region"/>
    <s v="Low"/>
    <s v="December"/>
    <s v="Q4"/>
    <s v="No"/>
    <n v="1"/>
    <n v="51.512999999999998"/>
    <n v="394.93299999999999"/>
  </r>
  <r>
    <n v="385"/>
    <s v="R03025"/>
    <x v="267"/>
    <n v="59"/>
    <x v="0"/>
    <x v="3"/>
    <x v="61"/>
    <n v="5"/>
    <x v="0"/>
    <s v="Credit Card"/>
    <s v="Home Delivery"/>
    <s v="No"/>
    <m/>
    <x v="1"/>
    <x v="3"/>
    <x v="2"/>
    <x v="0"/>
    <n v="768.34"/>
    <x v="7"/>
    <s v="Central Region"/>
    <s v="Medium"/>
    <s v="January"/>
    <s v="Q1"/>
    <s v="No"/>
    <n v="0"/>
    <n v="115.251"/>
    <n v="883.59100000000001"/>
  </r>
  <r>
    <n v="386"/>
    <s v="R04818"/>
    <x v="132"/>
    <n v="61"/>
    <x v="2"/>
    <x v="5"/>
    <x v="79"/>
    <n v="4"/>
    <x v="1"/>
    <s v="Mobile Payment"/>
    <s v="In Store"/>
    <s v="No"/>
    <s v="Delivery delayed"/>
    <x v="4"/>
    <x v="1"/>
    <x v="0"/>
    <x v="0"/>
    <n v="283.57"/>
    <x v="0"/>
    <s v="Western Region"/>
    <s v="Low"/>
    <s v="February"/>
    <s v="Q1"/>
    <s v="No"/>
    <n v="1"/>
    <n v="42.535499999999999"/>
    <n v="326.10549999999995"/>
  </r>
  <r>
    <n v="387"/>
    <s v="R02933"/>
    <x v="268"/>
    <n v="20"/>
    <x v="2"/>
    <x v="1"/>
    <x v="44"/>
    <n v="5"/>
    <x v="0"/>
    <s v="EFT"/>
    <s v="In Store"/>
    <s v="Yes"/>
    <s v="Easy online ordering"/>
    <x v="1"/>
    <x v="0"/>
    <x v="1"/>
    <x v="2"/>
    <n v="2849.09"/>
    <x v="7"/>
    <s v="Southern Region"/>
    <s v="Medium"/>
    <s v="September"/>
    <s v="Q3"/>
    <s v="No"/>
    <n v="0"/>
    <n v="427.36349999999999"/>
    <n v="3276.4535000000001"/>
  </r>
  <r>
    <n v="388"/>
    <s v="R03539"/>
    <x v="140"/>
    <n v="71"/>
    <x v="0"/>
    <x v="8"/>
    <x v="35"/>
    <n v="4"/>
    <x v="1"/>
    <s v="Mobile Payment"/>
    <s v="Home Delivery"/>
    <s v="Yes"/>
    <s v="Easy to assemble"/>
    <x v="4"/>
    <x v="0"/>
    <x v="1"/>
    <x v="5"/>
    <n v="6710.27"/>
    <x v="5"/>
    <s v="Eastern Region"/>
    <s v="High"/>
    <s v="February"/>
    <s v="Q1"/>
    <s v="Yes"/>
    <n v="1"/>
    <n v="1006.5405000000001"/>
    <n v="7716.8104999999996"/>
  </r>
  <r>
    <n v="389"/>
    <s v="R05287"/>
    <x v="269"/>
    <n v="24"/>
    <x v="0"/>
    <x v="1"/>
    <x v="5"/>
    <n v="4"/>
    <x v="0"/>
    <s v="Debit Card"/>
    <s v="In Store"/>
    <s v="Yes"/>
    <s v="Customer support was excellent"/>
    <x v="4"/>
    <x v="0"/>
    <x v="1"/>
    <x v="2"/>
    <n v="1158.56"/>
    <x v="4"/>
    <s v="Southern Region"/>
    <s v="Medium"/>
    <s v="July"/>
    <s v="Q3"/>
    <s v="No"/>
    <n v="0"/>
    <n v="173.78399999999999"/>
    <n v="1332.3439999999998"/>
  </r>
  <r>
    <n v="390"/>
    <s v="R04599"/>
    <x v="166"/>
    <n v="58"/>
    <x v="1"/>
    <x v="7"/>
    <x v="115"/>
    <n v="5"/>
    <x v="0"/>
    <s v="Cash"/>
    <s v="Home Delivery"/>
    <s v="Yes"/>
    <s v="Exactly as advertised"/>
    <x v="1"/>
    <x v="0"/>
    <x v="1"/>
    <x v="0"/>
    <n v="1369.39"/>
    <x v="4"/>
    <s v="Western Region"/>
    <s v="Medium"/>
    <s v="October"/>
    <s v="Q4"/>
    <s v="No"/>
    <n v="0"/>
    <n v="205.4085"/>
    <n v="1574.7985000000001"/>
  </r>
  <r>
    <n v="391"/>
    <s v="R01225"/>
    <x v="270"/>
    <n v="46"/>
    <x v="0"/>
    <x v="4"/>
    <x v="53"/>
    <n v="2"/>
    <x v="1"/>
    <s v="Mobile Payment"/>
    <s v="Click &amp; Collect"/>
    <s v="No"/>
    <s v="Exactly as advertised"/>
    <x v="0"/>
    <x v="0"/>
    <x v="0"/>
    <x v="4"/>
    <n v="22574.95"/>
    <x v="6"/>
    <s v="Central Region"/>
    <s v="High"/>
    <s v="November"/>
    <s v="Q4"/>
    <s v="Yes"/>
    <n v="1"/>
    <n v="3386.2424999999998"/>
    <n v="25961.192499999997"/>
  </r>
  <r>
    <n v="392"/>
    <s v="R05883"/>
    <x v="266"/>
    <n v="31"/>
    <x v="0"/>
    <x v="2"/>
    <x v="66"/>
    <n v="4"/>
    <x v="1"/>
    <s v="Mobile Payment"/>
    <s v="Click &amp; Collect"/>
    <s v="Yes"/>
    <m/>
    <x v="4"/>
    <x v="3"/>
    <x v="2"/>
    <x v="1"/>
    <n v="759.97"/>
    <x v="8"/>
    <s v="Northern Region"/>
    <s v="Medium"/>
    <s v="December"/>
    <s v="Q4"/>
    <s v="No"/>
    <n v="1"/>
    <n v="113.99550000000001"/>
    <n v="873.96550000000002"/>
  </r>
  <r>
    <n v="393"/>
    <s v="R00648"/>
    <x v="271"/>
    <m/>
    <x v="0"/>
    <x v="6"/>
    <x v="16"/>
    <n v="3"/>
    <x v="1"/>
    <s v="Mobile Payment"/>
    <s v="In Store"/>
    <s v="Yes"/>
    <s v="Fits perfectly"/>
    <x v="2"/>
    <x v="0"/>
    <x v="0"/>
    <x v="6"/>
    <n v="368.99"/>
    <x v="0"/>
    <s v="Gauteng Region"/>
    <s v="Low"/>
    <s v="January"/>
    <s v="Q1"/>
    <s v="No"/>
    <n v="1"/>
    <n v="55.348500000000001"/>
    <n v="424.33849999999995"/>
  </r>
  <r>
    <n v="394"/>
    <s v="R02456"/>
    <x v="272"/>
    <n v="48"/>
    <x v="2"/>
    <x v="6"/>
    <x v="9"/>
    <n v="4"/>
    <x v="0"/>
    <s v="EFT"/>
    <s v="Click &amp; Collect"/>
    <s v="No"/>
    <s v="Item missing accessories"/>
    <x v="4"/>
    <x v="1"/>
    <x v="0"/>
    <x v="4"/>
    <n v="43.23"/>
    <x v="3"/>
    <s v="Gauteng Region"/>
    <s v="Low"/>
    <s v="September"/>
    <s v="Q3"/>
    <s v="No"/>
    <n v="0"/>
    <n v="6.4844999999999997"/>
    <n v="49.714499999999994"/>
  </r>
  <r>
    <n v="397"/>
    <s v="R07041"/>
    <x v="144"/>
    <n v="39"/>
    <x v="0"/>
    <x v="8"/>
    <x v="27"/>
    <n v="1"/>
    <x v="0"/>
    <s v="Credit Card"/>
    <s v="Click &amp; Collect"/>
    <s v="No"/>
    <m/>
    <x v="3"/>
    <x v="3"/>
    <x v="2"/>
    <x v="3"/>
    <n v="14808.31"/>
    <x v="6"/>
    <s v="Eastern Region"/>
    <s v="High"/>
    <s v="November"/>
    <s v="Q4"/>
    <s v="Yes"/>
    <n v="0"/>
    <n v="2221.2464999999997"/>
    <n v="17029.556499999999"/>
  </r>
  <r>
    <n v="398"/>
    <s v="R05036"/>
    <x v="273"/>
    <n v="47"/>
    <x v="2"/>
    <x v="4"/>
    <x v="101"/>
    <n v="4"/>
    <x v="1"/>
    <s v="EFT"/>
    <s v="In Store"/>
    <s v="No"/>
    <s v="Easy to assemble"/>
    <x v="4"/>
    <x v="0"/>
    <x v="1"/>
    <x v="4"/>
    <n v="886.51"/>
    <x v="1"/>
    <s v="Central Region"/>
    <s v="Medium"/>
    <s v="July"/>
    <s v="Q3"/>
    <s v="No"/>
    <n v="1"/>
    <n v="132.97649999999999"/>
    <n v="1019.4864999999999"/>
  </r>
  <r>
    <n v="399"/>
    <s v="R00294"/>
    <x v="274"/>
    <n v="65"/>
    <x v="0"/>
    <x v="8"/>
    <x v="34"/>
    <n v="1"/>
    <x v="1"/>
    <s v="Credit Card"/>
    <s v="Click &amp; Collect"/>
    <s v="No"/>
    <s v="Product was disappointing"/>
    <x v="3"/>
    <x v="1"/>
    <x v="1"/>
    <x v="5"/>
    <n v="14729.04"/>
    <x v="6"/>
    <s v="Eastern Region"/>
    <s v="High"/>
    <s v="November"/>
    <s v="Q4"/>
    <s v="Yes"/>
    <n v="1"/>
    <n v="2209.3560000000002"/>
    <n v="16938.396000000001"/>
  </r>
  <r>
    <n v="400"/>
    <s v="R07052"/>
    <x v="196"/>
    <n v="38"/>
    <x v="2"/>
    <x v="3"/>
    <x v="73"/>
    <n v="5"/>
    <x v="0"/>
    <s v="Credit Card"/>
    <s v="Home Delivery"/>
    <s v="No"/>
    <s v="Exactly as advertised"/>
    <x v="1"/>
    <x v="0"/>
    <x v="1"/>
    <x v="3"/>
    <n v="657.5"/>
    <x v="5"/>
    <s v="Central Region"/>
    <s v="Medium"/>
    <s v="April"/>
    <s v="Q2"/>
    <s v="No"/>
    <n v="0"/>
    <n v="98.625"/>
    <n v="756.12499999999989"/>
  </r>
  <r>
    <n v="401"/>
    <s v="R04871"/>
    <x v="264"/>
    <n v="30"/>
    <x v="1"/>
    <x v="7"/>
    <x v="80"/>
    <n v="2"/>
    <x v="0"/>
    <s v="EFT"/>
    <s v="In Store"/>
    <s v="Yes"/>
    <m/>
    <x v="0"/>
    <x v="3"/>
    <x v="2"/>
    <x v="1"/>
    <n v="10347.709999999999"/>
    <x v="5"/>
    <s v="Western Region"/>
    <s v="High"/>
    <s v="May"/>
    <s v="Q2"/>
    <s v="Yes"/>
    <n v="0"/>
    <n v="1552.1564999999998"/>
    <n v="11899.866499999998"/>
  </r>
  <r>
    <n v="402"/>
    <s v="R07500"/>
    <x v="261"/>
    <n v="39"/>
    <x v="2"/>
    <x v="8"/>
    <x v="94"/>
    <n v="3"/>
    <x v="1"/>
    <s v="Mobile Payment"/>
    <s v="Home Delivery"/>
    <s v="Yes"/>
    <s v="Great customer service"/>
    <x v="2"/>
    <x v="0"/>
    <x v="0"/>
    <x v="3"/>
    <n v="1746.77"/>
    <x v="5"/>
    <s v="Eastern Region"/>
    <s v="Medium"/>
    <s v="April"/>
    <s v="Q2"/>
    <s v="No"/>
    <n v="1"/>
    <n v="262.01549999999997"/>
    <n v="2008.7854999999997"/>
  </r>
  <r>
    <n v="403"/>
    <s v="R00319"/>
    <x v="275"/>
    <n v="32"/>
    <x v="1"/>
    <x v="5"/>
    <x v="9"/>
    <n v="2"/>
    <x v="0"/>
    <s v="Cash"/>
    <s v="Home Delivery"/>
    <s v="No"/>
    <s v="Long waiting time"/>
    <x v="0"/>
    <x v="1"/>
    <x v="1"/>
    <x v="1"/>
    <n v="43.23"/>
    <x v="3"/>
    <s v="Western Region"/>
    <s v="Low"/>
    <s v="August"/>
    <s v="Q3"/>
    <s v="No"/>
    <n v="0"/>
    <n v="6.4844999999999997"/>
    <n v="49.714499999999994"/>
  </r>
  <r>
    <n v="404"/>
    <s v="R06342"/>
    <x v="276"/>
    <n v="38"/>
    <x v="1"/>
    <x v="3"/>
    <x v="25"/>
    <n v="1"/>
    <x v="1"/>
    <s v="Cash"/>
    <s v="In Store"/>
    <s v="No"/>
    <s v="Exactly as advertised"/>
    <x v="3"/>
    <x v="0"/>
    <x v="0"/>
    <x v="3"/>
    <n v="4455.18"/>
    <x v="2"/>
    <s v="Central Region"/>
    <s v="Medium"/>
    <s v="December"/>
    <s v="Q4"/>
    <s v="No"/>
    <n v="1"/>
    <n v="668.27700000000004"/>
    <n v="5123.4570000000003"/>
  </r>
  <r>
    <n v="406"/>
    <s v="R08556"/>
    <x v="277"/>
    <n v="75"/>
    <x v="1"/>
    <x v="8"/>
    <x v="67"/>
    <n v="4"/>
    <x v="1"/>
    <s v="Cash"/>
    <s v="Home Delivery"/>
    <s v="Yes"/>
    <s v="Product was disappointing"/>
    <x v="4"/>
    <x v="1"/>
    <x v="0"/>
    <x v="5"/>
    <n v="1859.13"/>
    <x v="5"/>
    <s v="Eastern Region"/>
    <s v="Medium"/>
    <s v="February"/>
    <s v="Q1"/>
    <s v="No"/>
    <n v="1"/>
    <n v="278.86950000000002"/>
    <n v="2137.9994999999999"/>
  </r>
  <r>
    <n v="407"/>
    <s v="R01146"/>
    <x v="278"/>
    <n v="67"/>
    <x v="2"/>
    <x v="4"/>
    <x v="18"/>
    <n v="4"/>
    <x v="1"/>
    <s v="Debit Card"/>
    <s v="In Store"/>
    <s v="Yes"/>
    <s v="Customer support was excellent"/>
    <x v="4"/>
    <x v="0"/>
    <x v="1"/>
    <x v="5"/>
    <n v="1712.08"/>
    <x v="7"/>
    <s v="Central Region"/>
    <s v="Medium"/>
    <s v="May"/>
    <s v="Q2"/>
    <s v="No"/>
    <n v="1"/>
    <n v="256.81199999999995"/>
    <n v="1968.8919999999998"/>
  </r>
  <r>
    <n v="408"/>
    <s v="R07482"/>
    <x v="239"/>
    <n v="45"/>
    <x v="2"/>
    <x v="5"/>
    <x v="3"/>
    <n v="5"/>
    <x v="0"/>
    <s v="Mobile Payment"/>
    <s v="In Store"/>
    <s v="Yes"/>
    <s v="Easy online ordering"/>
    <x v="1"/>
    <x v="0"/>
    <x v="1"/>
    <x v="4"/>
    <n v="84.23"/>
    <x v="3"/>
    <s v="Western Region"/>
    <s v="Low"/>
    <s v="June"/>
    <s v="Q2"/>
    <s v="No"/>
    <n v="0"/>
    <n v="12.634500000000001"/>
    <n v="96.864499999999992"/>
  </r>
  <r>
    <n v="410"/>
    <s v="R02772"/>
    <x v="279"/>
    <n v="46"/>
    <x v="2"/>
    <x v="0"/>
    <x v="116"/>
    <n v="5"/>
    <x v="1"/>
    <s v="Cash"/>
    <s v="In Store"/>
    <s v="No"/>
    <s v="Item missing accessories"/>
    <x v="1"/>
    <x v="1"/>
    <x v="0"/>
    <x v="4"/>
    <n v="11052.57"/>
    <x v="6"/>
    <s v="Northern Region"/>
    <s v="High"/>
    <s v="September"/>
    <s v="Q3"/>
    <s v="Yes"/>
    <n v="1"/>
    <n v="1657.8854999999999"/>
    <n v="12710.455499999998"/>
  </r>
  <r>
    <n v="411"/>
    <s v="R05661"/>
    <x v="280"/>
    <n v="48"/>
    <x v="0"/>
    <x v="5"/>
    <x v="75"/>
    <n v="3"/>
    <x v="0"/>
    <s v="Debit Card"/>
    <s v="In Store"/>
    <s v="No"/>
    <m/>
    <x v="2"/>
    <x v="3"/>
    <x v="2"/>
    <x v="4"/>
    <n v="4841.7700000000004"/>
    <x v="7"/>
    <s v="Western Region"/>
    <s v="Medium"/>
    <s v="March"/>
    <s v="Q1"/>
    <s v="No"/>
    <n v="0"/>
    <n v="726.26550000000009"/>
    <n v="5568.0355"/>
  </r>
  <r>
    <n v="413"/>
    <s v="R06337"/>
    <x v="19"/>
    <n v="40"/>
    <x v="1"/>
    <x v="4"/>
    <x v="55"/>
    <n v="1"/>
    <x v="1"/>
    <s v="Mobile Payment"/>
    <s v="Home Delivery"/>
    <s v="No"/>
    <s v="Great customer service"/>
    <x v="3"/>
    <x v="0"/>
    <x v="0"/>
    <x v="3"/>
    <n v="324.35000000000002"/>
    <x v="8"/>
    <s v="Central Region"/>
    <s v="Low"/>
    <s v="February"/>
    <s v="Q1"/>
    <s v="No"/>
    <n v="1"/>
    <n v="48.652500000000003"/>
    <n v="373.0025"/>
  </r>
  <r>
    <n v="414"/>
    <s v="R02685"/>
    <x v="281"/>
    <n v="61"/>
    <x v="1"/>
    <x v="0"/>
    <x v="17"/>
    <n v="3"/>
    <x v="0"/>
    <s v="Debit Card"/>
    <s v="In Store"/>
    <s v="Yes"/>
    <s v="Helpful staff"/>
    <x v="2"/>
    <x v="0"/>
    <x v="0"/>
    <x v="0"/>
    <n v="471.63"/>
    <x v="1"/>
    <s v="Northern Region"/>
    <s v="Low"/>
    <s v="May"/>
    <s v="Q2"/>
    <s v="No"/>
    <n v="0"/>
    <n v="70.744500000000002"/>
    <n v="542.3744999999999"/>
  </r>
  <r>
    <n v="415"/>
    <s v="R00015"/>
    <x v="25"/>
    <n v="33"/>
    <x v="1"/>
    <x v="6"/>
    <x v="81"/>
    <n v="5"/>
    <x v="1"/>
    <s v="EFT"/>
    <s v="Home Delivery"/>
    <s v="Yes"/>
    <s v="Arrived damaged"/>
    <x v="1"/>
    <x v="1"/>
    <x v="0"/>
    <x v="1"/>
    <n v="375.53"/>
    <x v="4"/>
    <s v="Gauteng Region"/>
    <s v="Low"/>
    <s v="November"/>
    <s v="Q4"/>
    <s v="No"/>
    <n v="1"/>
    <n v="56.329499999999996"/>
    <n v="431.85949999999991"/>
  </r>
  <r>
    <n v="416"/>
    <s v="R00933"/>
    <x v="282"/>
    <n v="71"/>
    <x v="2"/>
    <x v="3"/>
    <x v="18"/>
    <n v="1"/>
    <x v="0"/>
    <s v="Debit Card"/>
    <s v="Click &amp; Collect"/>
    <s v="Yes"/>
    <s v="Exactly as advertised"/>
    <x v="3"/>
    <x v="0"/>
    <x v="0"/>
    <x v="5"/>
    <n v="1712.08"/>
    <x v="7"/>
    <s v="Central Region"/>
    <s v="Medium"/>
    <s v="November"/>
    <s v="Q4"/>
    <s v="No"/>
    <n v="0"/>
    <n v="256.81199999999995"/>
    <n v="1968.8919999999998"/>
  </r>
  <r>
    <n v="417"/>
    <s v="R06719"/>
    <x v="71"/>
    <n v="76"/>
    <x v="1"/>
    <x v="1"/>
    <x v="12"/>
    <n v="3"/>
    <x v="1"/>
    <s v="Credit Card"/>
    <s v="Click &amp; Collect"/>
    <s v="Yes"/>
    <m/>
    <x v="2"/>
    <x v="3"/>
    <x v="2"/>
    <x v="5"/>
    <n v="228.08"/>
    <x v="8"/>
    <s v="Southern Region"/>
    <s v="Low"/>
    <s v="December"/>
    <s v="Q4"/>
    <s v="No"/>
    <n v="1"/>
    <n v="34.212000000000003"/>
    <n v="262.29199999999997"/>
  </r>
  <r>
    <n v="418"/>
    <s v="R04985"/>
    <x v="283"/>
    <n v="35"/>
    <x v="1"/>
    <x v="5"/>
    <x v="23"/>
    <n v="1"/>
    <x v="1"/>
    <s v="Credit Card"/>
    <s v="Home Delivery"/>
    <s v="Yes"/>
    <m/>
    <x v="3"/>
    <x v="3"/>
    <x v="2"/>
    <x v="3"/>
    <n v="2340.5700000000002"/>
    <x v="8"/>
    <s v="Western Region"/>
    <s v="Medium"/>
    <s v="February"/>
    <s v="Q1"/>
    <s v="No"/>
    <n v="1"/>
    <n v="351.08550000000002"/>
    <n v="2691.6554999999998"/>
  </r>
  <r>
    <n v="419"/>
    <s v="R00577"/>
    <x v="284"/>
    <n v="70"/>
    <x v="2"/>
    <x v="5"/>
    <x v="29"/>
    <n v="3"/>
    <x v="1"/>
    <s v="Mobile Payment"/>
    <s v="Click &amp; Collect"/>
    <s v="No"/>
    <s v="Highly recommend"/>
    <x v="2"/>
    <x v="0"/>
    <x v="0"/>
    <x v="5"/>
    <n v="1355.08"/>
    <x v="2"/>
    <s v="Western Region"/>
    <s v="Medium"/>
    <s v="July"/>
    <s v="Q3"/>
    <s v="No"/>
    <n v="1"/>
    <n v="203.26199999999997"/>
    <n v="1558.3419999999999"/>
  </r>
  <r>
    <n v="420"/>
    <s v="R02997"/>
    <x v="258"/>
    <n v="60"/>
    <x v="1"/>
    <x v="6"/>
    <x v="44"/>
    <n v="2"/>
    <x v="0"/>
    <s v="Mobile Payment"/>
    <s v="Home Delivery"/>
    <s v="No"/>
    <s v="Customer support was excellent"/>
    <x v="0"/>
    <x v="0"/>
    <x v="0"/>
    <x v="0"/>
    <n v="2849.09"/>
    <x v="7"/>
    <s v="Gauteng Region"/>
    <s v="Medium"/>
    <s v="August"/>
    <s v="Q3"/>
    <s v="No"/>
    <n v="0"/>
    <n v="427.36349999999999"/>
    <n v="3276.4535000000001"/>
  </r>
  <r>
    <n v="421"/>
    <s v="R08748"/>
    <x v="44"/>
    <n v="70"/>
    <x v="2"/>
    <x v="1"/>
    <x v="68"/>
    <n v="3"/>
    <x v="1"/>
    <s v="Credit Card"/>
    <s v="In Store"/>
    <s v="No"/>
    <m/>
    <x v="2"/>
    <x v="3"/>
    <x v="2"/>
    <x v="5"/>
    <n v="6698.54"/>
    <x v="6"/>
    <s v="Southern Region"/>
    <s v="High"/>
    <s v="May"/>
    <s v="Q2"/>
    <s v="Yes"/>
    <n v="1"/>
    <n v="1004.7809999999999"/>
    <n v="7703.320999999999"/>
  </r>
  <r>
    <n v="422"/>
    <s v="R02125"/>
    <x v="285"/>
    <n v="66"/>
    <x v="1"/>
    <x v="2"/>
    <x v="4"/>
    <n v="4"/>
    <x v="1"/>
    <s v="EFT"/>
    <s v="In Store"/>
    <s v="No"/>
    <s v="Excellent value"/>
    <x v="4"/>
    <x v="0"/>
    <x v="1"/>
    <x v="5"/>
    <n v="1951.09"/>
    <x v="0"/>
    <s v="Northern Region"/>
    <s v="Medium"/>
    <s v="November"/>
    <s v="Q4"/>
    <s v="No"/>
    <n v="1"/>
    <n v="292.6635"/>
    <n v="2243.7534999999998"/>
  </r>
  <r>
    <n v="423"/>
    <s v="R06671"/>
    <x v="286"/>
    <n v="68"/>
    <x v="1"/>
    <x v="4"/>
    <x v="8"/>
    <n v="4"/>
    <x v="1"/>
    <s v="Debit Card"/>
    <s v="Home Delivery"/>
    <s v="Yes"/>
    <m/>
    <x v="4"/>
    <x v="3"/>
    <x v="2"/>
    <x v="5"/>
    <n v="5390.8"/>
    <x v="6"/>
    <s v="Central Region"/>
    <s v="High"/>
    <s v="October"/>
    <s v="Q4"/>
    <s v="Yes"/>
    <n v="1"/>
    <n v="808.62"/>
    <n v="6199.42"/>
  </r>
  <r>
    <n v="424"/>
    <s v="R07622"/>
    <x v="287"/>
    <n v="29"/>
    <x v="2"/>
    <x v="1"/>
    <x v="73"/>
    <n v="1"/>
    <x v="1"/>
    <s v="Cash"/>
    <s v="Click &amp; Collect"/>
    <s v="No"/>
    <s v="Excellent product"/>
    <x v="3"/>
    <x v="0"/>
    <x v="0"/>
    <x v="1"/>
    <n v="657.5"/>
    <x v="5"/>
    <s v="Southern Region"/>
    <s v="Medium"/>
    <s v="December"/>
    <s v="Q4"/>
    <s v="No"/>
    <n v="1"/>
    <n v="98.625"/>
    <n v="756.12499999999989"/>
  </r>
  <r>
    <n v="425"/>
    <s v="R04904"/>
    <x v="288"/>
    <n v="39"/>
    <x v="2"/>
    <x v="6"/>
    <x v="46"/>
    <n v="2"/>
    <x v="1"/>
    <s v="Cash"/>
    <s v="Click &amp; Collect"/>
    <s v="No"/>
    <s v="Worth the money"/>
    <x v="0"/>
    <x v="0"/>
    <x v="0"/>
    <x v="3"/>
    <n v="3755.73"/>
    <x v="2"/>
    <s v="Gauteng Region"/>
    <s v="Medium"/>
    <s v="August"/>
    <s v="Q3"/>
    <s v="No"/>
    <n v="1"/>
    <n v="563.35950000000003"/>
    <n v="4319.0895"/>
  </r>
  <r>
    <n v="427"/>
    <s v="R07285"/>
    <x v="289"/>
    <n v="55"/>
    <x v="2"/>
    <x v="1"/>
    <x v="81"/>
    <n v="1"/>
    <x v="0"/>
    <s v="EFT"/>
    <s v="In Store"/>
    <s v="No"/>
    <s v="Helpful staff"/>
    <x v="3"/>
    <x v="0"/>
    <x v="0"/>
    <x v="0"/>
    <n v="375.53"/>
    <x v="4"/>
    <s v="Southern Region"/>
    <s v="Low"/>
    <s v="March"/>
    <s v="Q1"/>
    <s v="No"/>
    <n v="0"/>
    <n v="56.329499999999996"/>
    <n v="431.85949999999991"/>
  </r>
  <r>
    <n v="428"/>
    <s v="R09960"/>
    <x v="290"/>
    <n v="55"/>
    <x v="2"/>
    <x v="4"/>
    <x v="77"/>
    <n v="4"/>
    <x v="1"/>
    <s v="Debit Card"/>
    <s v="Home Delivery"/>
    <s v="No"/>
    <s v="Very comfortable"/>
    <x v="4"/>
    <x v="0"/>
    <x v="1"/>
    <x v="0"/>
    <n v="353.21"/>
    <x v="3"/>
    <s v="Central Region"/>
    <s v="Low"/>
    <s v="June"/>
    <s v="Q2"/>
    <s v="No"/>
    <n v="1"/>
    <n v="52.981499999999997"/>
    <n v="406.19149999999996"/>
  </r>
  <r>
    <n v="429"/>
    <s v="R04534"/>
    <x v="291"/>
    <n v="42"/>
    <x v="2"/>
    <x v="2"/>
    <x v="14"/>
    <n v="5"/>
    <x v="0"/>
    <s v="Mobile Payment"/>
    <s v="In Store"/>
    <s v="No"/>
    <s v="Looks premium"/>
    <x v="1"/>
    <x v="0"/>
    <x v="1"/>
    <x v="3"/>
    <n v="1440.59"/>
    <x v="1"/>
    <s v="Northern Region"/>
    <s v="Medium"/>
    <s v="February"/>
    <s v="Q1"/>
    <s v="No"/>
    <n v="0"/>
    <n v="216.08849999999998"/>
    <n v="1656.6784999999998"/>
  </r>
  <r>
    <n v="430"/>
    <s v="R06973"/>
    <x v="82"/>
    <n v="24"/>
    <x v="2"/>
    <x v="8"/>
    <x v="7"/>
    <n v="5"/>
    <x v="1"/>
    <s v="Mobile Payment"/>
    <s v="Home Delivery"/>
    <s v="No"/>
    <s v="Excellent product"/>
    <x v="1"/>
    <x v="0"/>
    <x v="1"/>
    <x v="2"/>
    <n v="1370.56"/>
    <x v="6"/>
    <s v="Eastern Region"/>
    <s v="Medium"/>
    <s v="March"/>
    <s v="Q1"/>
    <s v="No"/>
    <n v="1"/>
    <n v="205.58399999999997"/>
    <n v="1576.1439999999998"/>
  </r>
  <r>
    <n v="431"/>
    <s v="R09439"/>
    <x v="292"/>
    <n v="23"/>
    <x v="2"/>
    <x v="6"/>
    <x v="100"/>
    <n v="4"/>
    <x v="0"/>
    <s v="Debit Card"/>
    <s v="In Store"/>
    <s v="No"/>
    <s v="Instructions unclear"/>
    <x v="4"/>
    <x v="2"/>
    <x v="0"/>
    <x v="2"/>
    <n v="5432.76"/>
    <x v="5"/>
    <s v="Gauteng Region"/>
    <s v="High"/>
    <s v="April"/>
    <s v="Q2"/>
    <s v="Yes"/>
    <n v="0"/>
    <n v="814.91399999999999"/>
    <n v="6247.674"/>
  </r>
  <r>
    <n v="433"/>
    <s v="R00533"/>
    <x v="283"/>
    <n v="56"/>
    <x v="0"/>
    <x v="3"/>
    <x v="110"/>
    <n v="3"/>
    <x v="0"/>
    <s v="Mobile Payment"/>
    <s v="In Store"/>
    <s v="Yes"/>
    <s v="Product was disappointing"/>
    <x v="2"/>
    <x v="1"/>
    <x v="0"/>
    <x v="0"/>
    <n v="2216.12"/>
    <x v="1"/>
    <s v="Central Region"/>
    <s v="Medium"/>
    <s v="February"/>
    <s v="Q1"/>
    <s v="No"/>
    <n v="0"/>
    <n v="332.41799999999995"/>
    <n v="2548.5379999999996"/>
  </r>
  <r>
    <n v="434"/>
    <s v="R07085"/>
    <x v="293"/>
    <n v="58"/>
    <x v="0"/>
    <x v="4"/>
    <x v="76"/>
    <n v="5"/>
    <x v="1"/>
    <s v="Debit Card"/>
    <s v="Click &amp; Collect"/>
    <s v="Yes"/>
    <s v="Very fast delivery"/>
    <x v="1"/>
    <x v="0"/>
    <x v="1"/>
    <x v="0"/>
    <n v="824.74"/>
    <x v="8"/>
    <s v="Central Region"/>
    <s v="Medium"/>
    <s v="July"/>
    <s v="Q3"/>
    <s v="No"/>
    <n v="1"/>
    <n v="123.711"/>
    <n v="948.45099999999991"/>
  </r>
  <r>
    <n v="435"/>
    <s v="R01340"/>
    <x v="294"/>
    <n v="18"/>
    <x v="0"/>
    <x v="1"/>
    <x v="27"/>
    <n v="3"/>
    <x v="0"/>
    <s v="Mobile Payment"/>
    <s v="In Store"/>
    <s v="No"/>
    <s v="Great customer service"/>
    <x v="2"/>
    <x v="0"/>
    <x v="0"/>
    <x v="2"/>
    <n v="14808.31"/>
    <x v="6"/>
    <s v="Southern Region"/>
    <s v="High"/>
    <s v="June"/>
    <s v="Q2"/>
    <s v="Yes"/>
    <n v="0"/>
    <n v="2221.2464999999997"/>
    <n v="17029.556499999999"/>
  </r>
  <r>
    <n v="437"/>
    <s v="R05324"/>
    <x v="295"/>
    <n v="56"/>
    <x v="2"/>
    <x v="2"/>
    <x v="100"/>
    <n v="5"/>
    <x v="1"/>
    <s v="Cash"/>
    <s v="In Store"/>
    <s v="No"/>
    <s v="Average quality"/>
    <x v="1"/>
    <x v="2"/>
    <x v="0"/>
    <x v="0"/>
    <n v="5432.76"/>
    <x v="5"/>
    <s v="Northern Region"/>
    <s v="High"/>
    <s v="October"/>
    <s v="Q4"/>
    <s v="Yes"/>
    <n v="1"/>
    <n v="814.91399999999999"/>
    <n v="6247.674"/>
  </r>
  <r>
    <n v="438"/>
    <s v="R04238"/>
    <x v="217"/>
    <n v="71"/>
    <x v="2"/>
    <x v="5"/>
    <x v="41"/>
    <n v="5"/>
    <x v="1"/>
    <s v="Cash"/>
    <s v="Click &amp; Collect"/>
    <s v="No"/>
    <s v="Worth the money"/>
    <x v="1"/>
    <x v="0"/>
    <x v="1"/>
    <x v="5"/>
    <n v="13261"/>
    <x v="6"/>
    <s v="Western Region"/>
    <s v="High"/>
    <s v="October"/>
    <s v="Q4"/>
    <s v="Yes"/>
    <n v="1"/>
    <n v="1989.1499999999999"/>
    <n v="15250.15"/>
  </r>
  <r>
    <n v="440"/>
    <s v="R07055"/>
    <x v="296"/>
    <n v="70"/>
    <x v="2"/>
    <x v="7"/>
    <x v="107"/>
    <n v="3"/>
    <x v="1"/>
    <s v="Debit Card"/>
    <s v="Home Delivery"/>
    <s v="Yes"/>
    <s v="Delivery delayed"/>
    <x v="2"/>
    <x v="1"/>
    <x v="0"/>
    <x v="5"/>
    <n v="2413.3000000000002"/>
    <x v="6"/>
    <s v="Western Region"/>
    <s v="Medium"/>
    <s v="January"/>
    <s v="Q1"/>
    <s v="No"/>
    <n v="1"/>
    <n v="361.995"/>
    <n v="2775.2950000000001"/>
  </r>
  <r>
    <n v="441"/>
    <s v="R00093"/>
    <x v="297"/>
    <n v="72"/>
    <x v="0"/>
    <x v="3"/>
    <x v="59"/>
    <n v="3"/>
    <x v="0"/>
    <s v="Cash"/>
    <s v="In Store"/>
    <s v="Yes"/>
    <s v="Would definitely buy again"/>
    <x v="2"/>
    <x v="0"/>
    <x v="0"/>
    <x v="5"/>
    <n v="8798.49"/>
    <x v="4"/>
    <s v="Central Region"/>
    <s v="High"/>
    <s v="November"/>
    <s v="Q4"/>
    <s v="Yes"/>
    <n v="0"/>
    <n v="1319.7735"/>
    <n v="10118.263499999999"/>
  </r>
  <r>
    <n v="442"/>
    <s v="R02276"/>
    <x v="250"/>
    <n v="58"/>
    <x v="1"/>
    <x v="3"/>
    <x v="65"/>
    <n v="3"/>
    <x v="0"/>
    <s v="Debit Card"/>
    <s v="In Store"/>
    <s v="No"/>
    <s v="Instructions unclear"/>
    <x v="2"/>
    <x v="2"/>
    <x v="1"/>
    <x v="0"/>
    <n v="45.96"/>
    <x v="3"/>
    <s v="Central Region"/>
    <s v="Low"/>
    <s v="February"/>
    <s v="Q1"/>
    <s v="No"/>
    <n v="0"/>
    <n v="6.8940000000000001"/>
    <n v="52.853999999999999"/>
  </r>
  <r>
    <n v="443"/>
    <s v="R06735"/>
    <x v="298"/>
    <n v="42"/>
    <x v="1"/>
    <x v="5"/>
    <x v="84"/>
    <n v="1"/>
    <x v="1"/>
    <s v="Mobile Payment"/>
    <s v="Click &amp; Collect"/>
    <s v="Yes"/>
    <s v="Average quality"/>
    <x v="3"/>
    <x v="2"/>
    <x v="0"/>
    <x v="3"/>
    <n v="27.35"/>
    <x v="3"/>
    <s v="Western Region"/>
    <s v="Low"/>
    <s v="November"/>
    <s v="Q4"/>
    <s v="No"/>
    <n v="1"/>
    <n v="4.1025"/>
    <n v="31.452500000000001"/>
  </r>
  <r>
    <n v="444"/>
    <s v="R05749"/>
    <x v="299"/>
    <m/>
    <x v="0"/>
    <x v="8"/>
    <x v="114"/>
    <n v="5"/>
    <x v="1"/>
    <s v="Cash"/>
    <s v="Click &amp; Collect"/>
    <s v="No"/>
    <s v="Arrived damaged"/>
    <x v="1"/>
    <x v="1"/>
    <x v="0"/>
    <x v="6"/>
    <n v="338.79"/>
    <x v="0"/>
    <s v="Eastern Region"/>
    <s v="Low"/>
    <s v="April"/>
    <s v="Q2"/>
    <s v="No"/>
    <n v="1"/>
    <n v="50.8185"/>
    <n v="389.60849999999999"/>
  </r>
  <r>
    <n v="445"/>
    <s v="R08922"/>
    <x v="115"/>
    <n v="46"/>
    <x v="0"/>
    <x v="5"/>
    <x v="58"/>
    <n v="5"/>
    <x v="0"/>
    <s v="Debit Card"/>
    <s v="Home Delivery"/>
    <s v="Yes"/>
    <s v="Very comfortable"/>
    <x v="1"/>
    <x v="0"/>
    <x v="1"/>
    <x v="4"/>
    <n v="2603.98"/>
    <x v="0"/>
    <s v="Western Region"/>
    <s v="Medium"/>
    <s v="October"/>
    <s v="Q4"/>
    <s v="No"/>
    <n v="0"/>
    <n v="390.59699999999998"/>
    <n v="2994.5769999999998"/>
  </r>
  <r>
    <n v="446"/>
    <s v="R08885"/>
    <x v="183"/>
    <n v="59"/>
    <x v="2"/>
    <x v="8"/>
    <x v="66"/>
    <n v="2"/>
    <x v="1"/>
    <s v="Mobile Payment"/>
    <s v="In Store"/>
    <s v="Yes"/>
    <s v="Looks premium"/>
    <x v="0"/>
    <x v="0"/>
    <x v="0"/>
    <x v="0"/>
    <n v="759.97"/>
    <x v="8"/>
    <s v="Eastern Region"/>
    <s v="Medium"/>
    <s v="July"/>
    <s v="Q3"/>
    <s v="No"/>
    <n v="1"/>
    <n v="113.99550000000001"/>
    <n v="873.96550000000002"/>
  </r>
  <r>
    <n v="447"/>
    <s v="R07232"/>
    <x v="300"/>
    <n v="35"/>
    <x v="0"/>
    <x v="6"/>
    <x v="46"/>
    <n v="2"/>
    <x v="0"/>
    <s v="Debit Card"/>
    <s v="Click &amp; Collect"/>
    <s v="No"/>
    <s v="Highly recommend"/>
    <x v="0"/>
    <x v="0"/>
    <x v="0"/>
    <x v="3"/>
    <n v="3755.73"/>
    <x v="2"/>
    <s v="Gauteng Region"/>
    <s v="Medium"/>
    <s v="November"/>
    <s v="Q4"/>
    <s v="No"/>
    <n v="0"/>
    <n v="563.35950000000003"/>
    <n v="4319.0895"/>
  </r>
  <r>
    <n v="448"/>
    <s v="R04666"/>
    <x v="215"/>
    <n v="24"/>
    <x v="0"/>
    <x v="3"/>
    <x v="33"/>
    <n v="1"/>
    <x v="1"/>
    <s v="EFT"/>
    <s v="Click &amp; Collect"/>
    <s v="No"/>
    <s v="Helpful staff"/>
    <x v="3"/>
    <x v="0"/>
    <x v="0"/>
    <x v="2"/>
    <n v="440.87"/>
    <x v="7"/>
    <s v="Central Region"/>
    <s v="Low"/>
    <s v="June"/>
    <s v="Q2"/>
    <s v="No"/>
    <n v="1"/>
    <n v="66.130499999999998"/>
    <n v="507.00049999999999"/>
  </r>
  <r>
    <n v="449"/>
    <s v="R09692"/>
    <x v="89"/>
    <n v="78"/>
    <x v="1"/>
    <x v="1"/>
    <x v="58"/>
    <n v="5"/>
    <x v="1"/>
    <s v="EFT"/>
    <s v="Home Delivery"/>
    <s v="Yes"/>
    <s v="Packaging could improve"/>
    <x v="1"/>
    <x v="2"/>
    <x v="0"/>
    <x v="5"/>
    <n v="2603.98"/>
    <x v="0"/>
    <s v="Southern Region"/>
    <s v="Medium"/>
    <s v="September"/>
    <s v="Q3"/>
    <s v="No"/>
    <n v="1"/>
    <n v="390.59699999999998"/>
    <n v="2994.5769999999998"/>
  </r>
  <r>
    <n v="450"/>
    <s v="R08491"/>
    <x v="68"/>
    <n v="42"/>
    <x v="1"/>
    <x v="1"/>
    <x v="0"/>
    <n v="5"/>
    <x v="1"/>
    <s v="EFT"/>
    <s v="In Store"/>
    <s v="Yes"/>
    <m/>
    <x v="1"/>
    <x v="3"/>
    <x v="2"/>
    <x v="3"/>
    <n v="2479.5700000000002"/>
    <x v="0"/>
    <s v="Southern Region"/>
    <s v="Medium"/>
    <s v="November"/>
    <s v="Q4"/>
    <s v="No"/>
    <n v="1"/>
    <n v="371.93549999999999"/>
    <n v="2851.5054999999998"/>
  </r>
  <r>
    <n v="451"/>
    <s v="R02665"/>
    <x v="196"/>
    <n v="26"/>
    <x v="0"/>
    <x v="3"/>
    <x v="101"/>
    <n v="4"/>
    <x v="0"/>
    <s v="Cash"/>
    <s v="Click &amp; Collect"/>
    <s v="No"/>
    <s v="Fantastic experience"/>
    <x v="4"/>
    <x v="0"/>
    <x v="1"/>
    <x v="1"/>
    <n v="886.51"/>
    <x v="1"/>
    <s v="Central Region"/>
    <s v="Medium"/>
    <s v="April"/>
    <s v="Q2"/>
    <s v="No"/>
    <n v="0"/>
    <n v="132.97649999999999"/>
    <n v="1019.4864999999999"/>
  </r>
  <r>
    <n v="452"/>
    <s v="R09913"/>
    <x v="301"/>
    <n v="18"/>
    <x v="1"/>
    <x v="2"/>
    <x v="55"/>
    <n v="5"/>
    <x v="0"/>
    <s v="Cash"/>
    <s v="Home Delivery"/>
    <s v="No"/>
    <s v="Arrived damaged"/>
    <x v="1"/>
    <x v="1"/>
    <x v="0"/>
    <x v="2"/>
    <n v="324.35000000000002"/>
    <x v="8"/>
    <s v="Northern Region"/>
    <s v="Low"/>
    <s v="February"/>
    <s v="Q1"/>
    <s v="No"/>
    <n v="0"/>
    <n v="48.652500000000003"/>
    <n v="373.0025"/>
  </r>
  <r>
    <n v="453"/>
    <s v="R09311"/>
    <x v="302"/>
    <n v="38"/>
    <x v="2"/>
    <x v="0"/>
    <x v="17"/>
    <n v="4"/>
    <x v="0"/>
    <s v="Debit Card"/>
    <s v="In Store"/>
    <s v="Yes"/>
    <s v="Long waiting time"/>
    <x v="4"/>
    <x v="1"/>
    <x v="0"/>
    <x v="3"/>
    <n v="471.63"/>
    <x v="1"/>
    <s v="Northern Region"/>
    <s v="Low"/>
    <s v="November"/>
    <s v="Q4"/>
    <s v="No"/>
    <n v="0"/>
    <n v="70.744500000000002"/>
    <n v="542.3744999999999"/>
  </r>
  <r>
    <n v="454"/>
    <s v="R07442"/>
    <x v="303"/>
    <n v="33"/>
    <x v="2"/>
    <x v="1"/>
    <x v="30"/>
    <n v="5"/>
    <x v="0"/>
    <s v="Mobile Payment"/>
    <s v="Click &amp; Collect"/>
    <s v="Yes"/>
    <s v="Very fast delivery"/>
    <x v="1"/>
    <x v="0"/>
    <x v="1"/>
    <x v="1"/>
    <n v="2962.6"/>
    <x v="2"/>
    <s v="Southern Region"/>
    <s v="Medium"/>
    <s v="January"/>
    <s v="Q1"/>
    <s v="No"/>
    <n v="0"/>
    <n v="444.39"/>
    <n v="3406.99"/>
  </r>
  <r>
    <n v="455"/>
    <s v="R04908"/>
    <x v="304"/>
    <n v="71"/>
    <x v="2"/>
    <x v="5"/>
    <x v="48"/>
    <n v="4"/>
    <x v="0"/>
    <s v="EFT"/>
    <s v="Click &amp; Collect"/>
    <s v="Yes"/>
    <m/>
    <x v="4"/>
    <x v="3"/>
    <x v="2"/>
    <x v="5"/>
    <n v="192.77"/>
    <x v="1"/>
    <s v="Western Region"/>
    <s v="Low"/>
    <s v="April"/>
    <s v="Q2"/>
    <s v="No"/>
    <n v="0"/>
    <n v="28.915500000000002"/>
    <n v="221.68549999999999"/>
  </r>
  <r>
    <n v="456"/>
    <s v="R09857"/>
    <x v="305"/>
    <n v="26"/>
    <x v="0"/>
    <x v="5"/>
    <x v="9"/>
    <n v="3"/>
    <x v="0"/>
    <s v="Cash"/>
    <s v="Click &amp; Collect"/>
    <s v="Yes"/>
    <s v="Arrived damaged"/>
    <x v="2"/>
    <x v="1"/>
    <x v="0"/>
    <x v="1"/>
    <n v="43.23"/>
    <x v="3"/>
    <s v="Western Region"/>
    <s v="Low"/>
    <s v="April"/>
    <s v="Q2"/>
    <s v="No"/>
    <n v="0"/>
    <n v="6.4844999999999997"/>
    <n v="49.714499999999994"/>
  </r>
  <r>
    <n v="457"/>
    <s v="R07795"/>
    <x v="306"/>
    <n v="67"/>
    <x v="0"/>
    <x v="0"/>
    <x v="56"/>
    <n v="4"/>
    <x v="0"/>
    <s v="Mobile Payment"/>
    <s v="Home Delivery"/>
    <s v="No"/>
    <s v="Fantastic experience"/>
    <x v="4"/>
    <x v="0"/>
    <x v="1"/>
    <x v="5"/>
    <n v="306.57"/>
    <x v="4"/>
    <s v="Northern Region"/>
    <s v="Low"/>
    <s v="February"/>
    <s v="Q1"/>
    <s v="No"/>
    <n v="0"/>
    <n v="45.985499999999995"/>
    <n v="352.55549999999994"/>
  </r>
  <r>
    <n v="458"/>
    <s v="R05870"/>
    <x v="307"/>
    <n v="67"/>
    <x v="1"/>
    <x v="1"/>
    <x v="33"/>
    <n v="3"/>
    <x v="0"/>
    <s v="Cash"/>
    <s v="Home Delivery"/>
    <s v="No"/>
    <s v="Exactly as advertised"/>
    <x v="2"/>
    <x v="0"/>
    <x v="0"/>
    <x v="5"/>
    <n v="440.87"/>
    <x v="7"/>
    <s v="Southern Region"/>
    <s v="Low"/>
    <s v="May"/>
    <s v="Q2"/>
    <s v="No"/>
    <n v="0"/>
    <n v="66.130499999999998"/>
    <n v="507.00049999999999"/>
  </r>
  <r>
    <n v="459"/>
    <s v="R00543"/>
    <x v="308"/>
    <n v="46"/>
    <x v="1"/>
    <x v="1"/>
    <x v="9"/>
    <n v="5"/>
    <x v="0"/>
    <s v="Mobile Payment"/>
    <s v="Home Delivery"/>
    <s v="Yes"/>
    <s v="Packaging could improve"/>
    <x v="1"/>
    <x v="2"/>
    <x v="0"/>
    <x v="4"/>
    <n v="43.23"/>
    <x v="3"/>
    <s v="Southern Region"/>
    <s v="Low"/>
    <s v="February"/>
    <s v="Q1"/>
    <s v="No"/>
    <n v="0"/>
    <n v="6.4844999999999997"/>
    <n v="49.714499999999994"/>
  </r>
  <r>
    <n v="460"/>
    <s v="R03510"/>
    <x v="183"/>
    <n v="50"/>
    <x v="2"/>
    <x v="8"/>
    <x v="37"/>
    <n v="1"/>
    <x v="0"/>
    <s v="Debit Card"/>
    <s v="In Store"/>
    <s v="No"/>
    <s v="Easy to assemble"/>
    <x v="3"/>
    <x v="0"/>
    <x v="0"/>
    <x v="4"/>
    <n v="54.82"/>
    <x v="3"/>
    <s v="Eastern Region"/>
    <s v="Low"/>
    <s v="July"/>
    <s v="Q3"/>
    <s v="No"/>
    <n v="0"/>
    <n v="8.222999999999999"/>
    <n v="63.042999999999992"/>
  </r>
  <r>
    <n v="461"/>
    <s v="R05340"/>
    <x v="242"/>
    <n v="44"/>
    <x v="0"/>
    <x v="1"/>
    <x v="103"/>
    <n v="2"/>
    <x v="0"/>
    <s v="Mobile Payment"/>
    <s v="In Store"/>
    <s v="Yes"/>
    <s v="Great customer service"/>
    <x v="0"/>
    <x v="0"/>
    <x v="0"/>
    <x v="3"/>
    <n v="103.4"/>
    <x v="3"/>
    <s v="Southern Region"/>
    <s v="Low"/>
    <s v="October"/>
    <s v="Q4"/>
    <s v="No"/>
    <n v="0"/>
    <n v="15.51"/>
    <n v="118.91"/>
  </r>
  <r>
    <n v="462"/>
    <s v="R08332"/>
    <x v="56"/>
    <n v="57"/>
    <x v="0"/>
    <x v="0"/>
    <x v="28"/>
    <n v="3"/>
    <x v="0"/>
    <s v="Debit Card"/>
    <s v="Home Delivery"/>
    <s v="No"/>
    <s v="Helpful staff"/>
    <x v="2"/>
    <x v="0"/>
    <x v="0"/>
    <x v="0"/>
    <n v="1011.68"/>
    <x v="0"/>
    <s v="Northern Region"/>
    <s v="Medium"/>
    <s v="September"/>
    <s v="Q3"/>
    <s v="No"/>
    <n v="0"/>
    <n v="151.75199999999998"/>
    <n v="1163.4319999999998"/>
  </r>
  <r>
    <n v="463"/>
    <s v="R08177"/>
    <x v="309"/>
    <m/>
    <x v="2"/>
    <x v="2"/>
    <x v="31"/>
    <n v="1"/>
    <x v="1"/>
    <s v="Credit Card"/>
    <s v="Home Delivery"/>
    <s v="No"/>
    <s v="Product was disappointing"/>
    <x v="3"/>
    <x v="1"/>
    <x v="1"/>
    <x v="6"/>
    <n v="294.33"/>
    <x v="4"/>
    <s v="Northern Region"/>
    <s v="Low"/>
    <s v="January"/>
    <s v="Q1"/>
    <s v="No"/>
    <n v="1"/>
    <n v="44.149499999999996"/>
    <n v="338.47949999999997"/>
  </r>
  <r>
    <n v="464"/>
    <s v="R09331"/>
    <x v="310"/>
    <n v="65"/>
    <x v="1"/>
    <x v="0"/>
    <x v="6"/>
    <n v="2"/>
    <x v="1"/>
    <s v="Credit Card"/>
    <s v="In Store"/>
    <s v="Yes"/>
    <s v="Very fast delivery"/>
    <x v="0"/>
    <x v="0"/>
    <x v="0"/>
    <x v="5"/>
    <n v="409.06"/>
    <x v="5"/>
    <s v="Northern Region"/>
    <s v="Low"/>
    <s v="June"/>
    <s v="Q2"/>
    <s v="No"/>
    <n v="1"/>
    <n v="61.358999999999995"/>
    <n v="470.41899999999998"/>
  </r>
  <r>
    <n v="465"/>
    <s v="R01148"/>
    <x v="311"/>
    <m/>
    <x v="2"/>
    <x v="6"/>
    <x v="108"/>
    <n v="1"/>
    <x v="0"/>
    <s v="Credit Card"/>
    <s v="In Store"/>
    <s v="Yes"/>
    <s v="Very comfortable"/>
    <x v="3"/>
    <x v="0"/>
    <x v="0"/>
    <x v="6"/>
    <n v="880.49"/>
    <x v="5"/>
    <s v="Gauteng Region"/>
    <s v="Medium"/>
    <s v="February"/>
    <s v="Q1"/>
    <s v="No"/>
    <n v="0"/>
    <n v="132.0735"/>
    <n v="1012.5635"/>
  </r>
  <r>
    <n v="466"/>
    <s v="R01892"/>
    <x v="312"/>
    <n v="23"/>
    <x v="1"/>
    <x v="5"/>
    <x v="0"/>
    <n v="4"/>
    <x v="1"/>
    <s v="Debit Card"/>
    <s v="Click &amp; Collect"/>
    <s v="No"/>
    <m/>
    <x v="4"/>
    <x v="3"/>
    <x v="2"/>
    <x v="2"/>
    <n v="2479.5700000000002"/>
    <x v="0"/>
    <s v="Western Region"/>
    <s v="Medium"/>
    <s v="August"/>
    <s v="Q3"/>
    <s v="No"/>
    <n v="1"/>
    <n v="371.93549999999999"/>
    <n v="2851.5054999999998"/>
  </r>
  <r>
    <n v="467"/>
    <s v="R05560"/>
    <x v="313"/>
    <n v="18"/>
    <x v="0"/>
    <x v="0"/>
    <x v="20"/>
    <n v="4"/>
    <x v="1"/>
    <s v="Mobile Payment"/>
    <s v="In Store"/>
    <s v="Yes"/>
    <s v="Packaging could improve"/>
    <x v="4"/>
    <x v="2"/>
    <x v="0"/>
    <x v="2"/>
    <n v="3747.26"/>
    <x v="8"/>
    <s v="Northern Region"/>
    <s v="Medium"/>
    <s v="August"/>
    <s v="Q3"/>
    <s v="No"/>
    <n v="1"/>
    <n v="562.08900000000006"/>
    <n v="4309.3490000000002"/>
  </r>
  <r>
    <n v="468"/>
    <s v="R00734"/>
    <x v="314"/>
    <n v="21"/>
    <x v="0"/>
    <x v="5"/>
    <x v="71"/>
    <n v="1"/>
    <x v="1"/>
    <s v="EFT"/>
    <s v="Home Delivery"/>
    <s v="No"/>
    <s v="Easy to assemble"/>
    <x v="3"/>
    <x v="0"/>
    <x v="0"/>
    <x v="2"/>
    <n v="1171.25"/>
    <x v="4"/>
    <s v="Western Region"/>
    <s v="Medium"/>
    <s v="August"/>
    <s v="Q3"/>
    <s v="No"/>
    <n v="1"/>
    <n v="175.6875"/>
    <n v="1346.9375"/>
  </r>
  <r>
    <n v="469"/>
    <s v="R00719"/>
    <x v="315"/>
    <n v="50"/>
    <x v="2"/>
    <x v="0"/>
    <x v="81"/>
    <n v="4"/>
    <x v="1"/>
    <s v="Mobile Payment"/>
    <s v="Click &amp; Collect"/>
    <s v="Yes"/>
    <s v="Average quality"/>
    <x v="4"/>
    <x v="2"/>
    <x v="0"/>
    <x v="4"/>
    <n v="375.53"/>
    <x v="4"/>
    <s v="Northern Region"/>
    <s v="Low"/>
    <s v="June"/>
    <s v="Q2"/>
    <s v="No"/>
    <n v="1"/>
    <n v="56.329499999999996"/>
    <n v="431.85949999999991"/>
  </r>
  <r>
    <n v="470"/>
    <s v="R05711"/>
    <x v="316"/>
    <n v="78"/>
    <x v="2"/>
    <x v="8"/>
    <x v="107"/>
    <n v="5"/>
    <x v="1"/>
    <s v="Credit Card"/>
    <s v="Click &amp; Collect"/>
    <s v="Yes"/>
    <s v="Instructions unclear"/>
    <x v="1"/>
    <x v="2"/>
    <x v="0"/>
    <x v="5"/>
    <n v="2413.3000000000002"/>
    <x v="6"/>
    <s v="Eastern Region"/>
    <s v="Medium"/>
    <s v="December"/>
    <s v="Q4"/>
    <s v="No"/>
    <n v="1"/>
    <n v="361.995"/>
    <n v="2775.2950000000001"/>
  </r>
  <r>
    <n v="472"/>
    <s v="R05827"/>
    <x v="1"/>
    <n v="49"/>
    <x v="2"/>
    <x v="8"/>
    <x v="7"/>
    <n v="4"/>
    <x v="0"/>
    <s v="Cash"/>
    <s v="In Store"/>
    <s v="Yes"/>
    <s v="Delivery delayed"/>
    <x v="4"/>
    <x v="1"/>
    <x v="0"/>
    <x v="4"/>
    <n v="1370.56"/>
    <x v="6"/>
    <s v="Eastern Region"/>
    <s v="Medium"/>
    <s v="September"/>
    <s v="Q3"/>
    <s v="No"/>
    <n v="0"/>
    <n v="205.58399999999997"/>
    <n v="1576.1439999999998"/>
  </r>
  <r>
    <n v="473"/>
    <s v="R05338"/>
    <x v="45"/>
    <n v="49"/>
    <x v="0"/>
    <x v="7"/>
    <x v="25"/>
    <n v="1"/>
    <x v="1"/>
    <s v="Debit Card"/>
    <s v="In Store"/>
    <s v="Yes"/>
    <s v="Product exceeded expectations"/>
    <x v="3"/>
    <x v="0"/>
    <x v="0"/>
    <x v="4"/>
    <n v="4455.18"/>
    <x v="2"/>
    <s v="Western Region"/>
    <s v="Medium"/>
    <s v="March"/>
    <s v="Q1"/>
    <s v="No"/>
    <n v="1"/>
    <n v="668.27700000000004"/>
    <n v="5123.4570000000003"/>
  </r>
  <r>
    <n v="474"/>
    <s v="R01278"/>
    <x v="270"/>
    <n v="77"/>
    <x v="1"/>
    <x v="6"/>
    <x v="49"/>
    <n v="3"/>
    <x v="1"/>
    <s v="Debit Card"/>
    <s v="Home Delivery"/>
    <s v="Yes"/>
    <s v="Exactly as advertised"/>
    <x v="2"/>
    <x v="0"/>
    <x v="0"/>
    <x v="5"/>
    <n v="134.01"/>
    <x v="3"/>
    <s v="Gauteng Region"/>
    <s v="Low"/>
    <s v="November"/>
    <s v="Q4"/>
    <s v="No"/>
    <n v="1"/>
    <n v="20.101499999999998"/>
    <n v="154.11149999999998"/>
  </r>
  <r>
    <n v="475"/>
    <s v="R09329"/>
    <x v="317"/>
    <n v="61"/>
    <x v="1"/>
    <x v="0"/>
    <x v="33"/>
    <n v="4"/>
    <x v="0"/>
    <s v="Cash"/>
    <s v="Click &amp; Collect"/>
    <s v="No"/>
    <s v="Product was disappointing"/>
    <x v="4"/>
    <x v="1"/>
    <x v="0"/>
    <x v="0"/>
    <n v="440.87"/>
    <x v="7"/>
    <s v="Northern Region"/>
    <s v="Low"/>
    <s v="December"/>
    <s v="Q4"/>
    <s v="No"/>
    <n v="0"/>
    <n v="66.130499999999998"/>
    <n v="507.00049999999999"/>
  </r>
  <r>
    <n v="477"/>
    <s v="R03847"/>
    <x v="318"/>
    <n v="72"/>
    <x v="0"/>
    <x v="8"/>
    <x v="63"/>
    <n v="2"/>
    <x v="1"/>
    <s v="Credit Card"/>
    <s v="Home Delivery"/>
    <s v="No"/>
    <s v="Easy to assemble"/>
    <x v="0"/>
    <x v="0"/>
    <x v="0"/>
    <x v="5"/>
    <n v="1604.87"/>
    <x v="0"/>
    <s v="Eastern Region"/>
    <s v="Medium"/>
    <s v="April"/>
    <s v="Q2"/>
    <s v="No"/>
    <n v="1"/>
    <n v="240.73049999999998"/>
    <n v="1845.6004999999998"/>
  </r>
  <r>
    <n v="478"/>
    <s v="R04098"/>
    <x v="319"/>
    <n v="28"/>
    <x v="2"/>
    <x v="6"/>
    <x v="70"/>
    <n v="1"/>
    <x v="0"/>
    <s v="Credit Card"/>
    <s v="In Store"/>
    <s v="Yes"/>
    <s v="Packaging could improve"/>
    <x v="3"/>
    <x v="2"/>
    <x v="0"/>
    <x v="1"/>
    <n v="605.1"/>
    <x v="8"/>
    <s v="Gauteng Region"/>
    <s v="Medium"/>
    <s v="August"/>
    <s v="Q3"/>
    <s v="No"/>
    <n v="0"/>
    <n v="90.765000000000001"/>
    <n v="695.86500000000001"/>
  </r>
  <r>
    <n v="479"/>
    <s v="R01663"/>
    <x v="320"/>
    <n v="60"/>
    <x v="0"/>
    <x v="8"/>
    <x v="71"/>
    <n v="2"/>
    <x v="1"/>
    <s v="Credit Card"/>
    <s v="In Store"/>
    <s v="Yes"/>
    <s v="Fantastic experience"/>
    <x v="0"/>
    <x v="0"/>
    <x v="0"/>
    <x v="0"/>
    <n v="1171.25"/>
    <x v="4"/>
    <s v="Eastern Region"/>
    <s v="Medium"/>
    <s v="May"/>
    <s v="Q2"/>
    <s v="No"/>
    <n v="1"/>
    <n v="175.6875"/>
    <n v="1346.9375"/>
  </r>
  <r>
    <n v="480"/>
    <s v="R04377"/>
    <x v="321"/>
    <n v="52"/>
    <x v="0"/>
    <x v="7"/>
    <x v="3"/>
    <n v="3"/>
    <x v="1"/>
    <s v="Mobile Payment"/>
    <s v="Click &amp; Collect"/>
    <s v="No"/>
    <s v="Very comfortable"/>
    <x v="2"/>
    <x v="0"/>
    <x v="0"/>
    <x v="4"/>
    <n v="84.23"/>
    <x v="3"/>
    <s v="Western Region"/>
    <s v="Low"/>
    <s v="July"/>
    <s v="Q3"/>
    <s v="No"/>
    <n v="1"/>
    <n v="12.634500000000001"/>
    <n v="96.864499999999992"/>
  </r>
  <r>
    <n v="481"/>
    <s v="R07837"/>
    <x v="296"/>
    <n v="24"/>
    <x v="2"/>
    <x v="4"/>
    <x v="63"/>
    <n v="4"/>
    <x v="0"/>
    <s v="Debit Card"/>
    <s v="Click &amp; Collect"/>
    <s v="Yes"/>
    <m/>
    <x v="4"/>
    <x v="3"/>
    <x v="2"/>
    <x v="2"/>
    <n v="1604.87"/>
    <x v="0"/>
    <s v="Central Region"/>
    <s v="Medium"/>
    <s v="January"/>
    <s v="Q1"/>
    <s v="No"/>
    <n v="0"/>
    <n v="240.73049999999998"/>
    <n v="1845.6004999999998"/>
  </r>
  <r>
    <n v="484"/>
    <s v="R09910"/>
    <x v="322"/>
    <n v="22"/>
    <x v="2"/>
    <x v="2"/>
    <x v="112"/>
    <n v="2"/>
    <x v="0"/>
    <s v="Credit Card"/>
    <s v="In Store"/>
    <s v="Yes"/>
    <s v="Great customer service"/>
    <x v="0"/>
    <x v="0"/>
    <x v="0"/>
    <x v="2"/>
    <n v="1482.94"/>
    <x v="5"/>
    <s v="Northern Region"/>
    <s v="Medium"/>
    <s v="January"/>
    <s v="Q1"/>
    <s v="No"/>
    <n v="0"/>
    <n v="222.441"/>
    <n v="1705.3809999999999"/>
  </r>
  <r>
    <n v="486"/>
    <s v="R03466"/>
    <x v="323"/>
    <n v="74"/>
    <x v="0"/>
    <x v="5"/>
    <x v="82"/>
    <n v="1"/>
    <x v="0"/>
    <s v="Cash"/>
    <s v="Home Delivery"/>
    <s v="No"/>
    <s v="Delivery delayed"/>
    <x v="3"/>
    <x v="1"/>
    <x v="1"/>
    <x v="5"/>
    <n v="463.48"/>
    <x v="6"/>
    <s v="Western Region"/>
    <s v="Low"/>
    <s v="May"/>
    <s v="Q2"/>
    <s v="No"/>
    <n v="0"/>
    <n v="69.522000000000006"/>
    <n v="533.00199999999995"/>
  </r>
  <r>
    <n v="487"/>
    <s v="R02166"/>
    <x v="324"/>
    <n v="71"/>
    <x v="2"/>
    <x v="2"/>
    <x v="30"/>
    <n v="2"/>
    <x v="0"/>
    <s v="EFT"/>
    <s v="Home Delivery"/>
    <s v="Yes"/>
    <s v="Product exceeded expectations"/>
    <x v="0"/>
    <x v="0"/>
    <x v="0"/>
    <x v="5"/>
    <n v="2962.6"/>
    <x v="2"/>
    <s v="Northern Region"/>
    <s v="Medium"/>
    <s v="April"/>
    <s v="Q2"/>
    <s v="No"/>
    <n v="0"/>
    <n v="444.39"/>
    <n v="3406.99"/>
  </r>
  <r>
    <n v="488"/>
    <s v="R01254"/>
    <x v="131"/>
    <n v="29"/>
    <x v="2"/>
    <x v="7"/>
    <x v="12"/>
    <n v="5"/>
    <x v="0"/>
    <s v="Debit Card"/>
    <s v="Click &amp; Collect"/>
    <s v="Yes"/>
    <s v="Helpful staff"/>
    <x v="1"/>
    <x v="0"/>
    <x v="1"/>
    <x v="1"/>
    <n v="228.08"/>
    <x v="8"/>
    <s v="Western Region"/>
    <s v="Low"/>
    <s v="October"/>
    <s v="Q4"/>
    <s v="No"/>
    <n v="0"/>
    <n v="34.212000000000003"/>
    <n v="262.29199999999997"/>
  </r>
  <r>
    <n v="490"/>
    <s v="R07477"/>
    <x v="325"/>
    <n v="51"/>
    <x v="1"/>
    <x v="2"/>
    <x v="109"/>
    <n v="5"/>
    <x v="1"/>
    <s v="Mobile Payment"/>
    <s v="Home Delivery"/>
    <s v="Yes"/>
    <s v="Customer support was excellent"/>
    <x v="1"/>
    <x v="0"/>
    <x v="1"/>
    <x v="4"/>
    <n v="470.6"/>
    <x v="4"/>
    <s v="Northern Region"/>
    <s v="Low"/>
    <s v="September"/>
    <s v="Q3"/>
    <s v="No"/>
    <n v="1"/>
    <n v="70.59"/>
    <n v="541.18999999999994"/>
  </r>
  <r>
    <n v="491"/>
    <s v="R08350"/>
    <x v="287"/>
    <n v="64"/>
    <x v="0"/>
    <x v="5"/>
    <x v="11"/>
    <n v="3"/>
    <x v="1"/>
    <s v="Credit Card"/>
    <s v="Home Delivery"/>
    <s v="No"/>
    <s v="Fits perfectly"/>
    <x v="2"/>
    <x v="0"/>
    <x v="0"/>
    <x v="0"/>
    <n v="231.22"/>
    <x v="1"/>
    <s v="Western Region"/>
    <s v="Low"/>
    <s v="December"/>
    <s v="Q4"/>
    <s v="No"/>
    <n v="1"/>
    <n v="34.683"/>
    <n v="265.90299999999996"/>
  </r>
  <r>
    <n v="492"/>
    <s v="R02969"/>
    <x v="326"/>
    <n v="66"/>
    <x v="2"/>
    <x v="0"/>
    <x v="93"/>
    <n v="1"/>
    <x v="1"/>
    <s v="EFT"/>
    <s v="Home Delivery"/>
    <s v="Yes"/>
    <s v="Easy to assemble"/>
    <x v="3"/>
    <x v="0"/>
    <x v="0"/>
    <x v="5"/>
    <n v="34.200000000000003"/>
    <x v="3"/>
    <s v="Northern Region"/>
    <s v="Low"/>
    <s v="March"/>
    <s v="Q1"/>
    <s v="No"/>
    <n v="1"/>
    <n v="5.13"/>
    <n v="39.33"/>
  </r>
  <r>
    <n v="493"/>
    <s v="R00857"/>
    <x v="161"/>
    <n v="66"/>
    <x v="1"/>
    <x v="5"/>
    <x v="117"/>
    <n v="2"/>
    <x v="0"/>
    <s v="Credit Card"/>
    <s v="Home Delivery"/>
    <s v="No"/>
    <s v="Product exceeded expectations"/>
    <x v="0"/>
    <x v="0"/>
    <x v="0"/>
    <x v="5"/>
    <n v="6581.78"/>
    <x v="6"/>
    <s v="Western Region"/>
    <s v="High"/>
    <s v="March"/>
    <s v="Q1"/>
    <s v="Yes"/>
    <n v="0"/>
    <n v="987.26699999999994"/>
    <n v="7569.0469999999996"/>
  </r>
  <r>
    <n v="494"/>
    <s v="R03773"/>
    <x v="83"/>
    <n v="56"/>
    <x v="0"/>
    <x v="0"/>
    <x v="101"/>
    <n v="1"/>
    <x v="1"/>
    <s v="Debit Card"/>
    <s v="Click &amp; Collect"/>
    <s v="No"/>
    <s v="Worth the money"/>
    <x v="3"/>
    <x v="0"/>
    <x v="0"/>
    <x v="0"/>
    <n v="886.51"/>
    <x v="1"/>
    <s v="Northern Region"/>
    <s v="Medium"/>
    <s v="May"/>
    <s v="Q2"/>
    <s v="No"/>
    <n v="1"/>
    <n v="132.97649999999999"/>
    <n v="1019.4864999999999"/>
  </r>
  <r>
    <n v="495"/>
    <s v="R07473"/>
    <x v="327"/>
    <n v="75"/>
    <x v="1"/>
    <x v="8"/>
    <x v="52"/>
    <n v="1"/>
    <x v="1"/>
    <s v="Mobile Payment"/>
    <s v="Home Delivery"/>
    <s v="No"/>
    <s v="Fantastic experience"/>
    <x v="3"/>
    <x v="0"/>
    <x v="0"/>
    <x v="5"/>
    <n v="1094.3699999999999"/>
    <x v="8"/>
    <s v="Eastern Region"/>
    <s v="Medium"/>
    <s v="July"/>
    <s v="Q3"/>
    <s v="No"/>
    <n v="1"/>
    <n v="164.15549999999999"/>
    <n v="1258.5254999999997"/>
  </r>
  <r>
    <n v="496"/>
    <s v="R02626"/>
    <x v="200"/>
    <n v="53"/>
    <x v="2"/>
    <x v="5"/>
    <x v="38"/>
    <n v="1"/>
    <x v="1"/>
    <s v="Cash"/>
    <s v="Click &amp; Collect"/>
    <s v="No"/>
    <s v="Excellent product"/>
    <x v="3"/>
    <x v="0"/>
    <x v="0"/>
    <x v="4"/>
    <n v="3715.65"/>
    <x v="5"/>
    <s v="Western Region"/>
    <s v="Medium"/>
    <s v="December"/>
    <s v="Q4"/>
    <s v="No"/>
    <n v="1"/>
    <n v="557.34749999999997"/>
    <n v="4272.9974999999995"/>
  </r>
  <r>
    <n v="497"/>
    <s v="R00089"/>
    <x v="191"/>
    <n v="53"/>
    <x v="0"/>
    <x v="3"/>
    <x v="57"/>
    <n v="3"/>
    <x v="1"/>
    <s v="Credit Card"/>
    <s v="In Store"/>
    <s v="No"/>
    <s v="Would definitely buy again"/>
    <x v="2"/>
    <x v="0"/>
    <x v="0"/>
    <x v="4"/>
    <n v="551.66"/>
    <x v="0"/>
    <s v="Central Region"/>
    <s v="Medium"/>
    <s v="December"/>
    <s v="Q4"/>
    <s v="No"/>
    <n v="1"/>
    <n v="82.748999999999995"/>
    <n v="634.40899999999988"/>
  </r>
  <r>
    <n v="498"/>
    <s v="R07444"/>
    <x v="328"/>
    <n v="61"/>
    <x v="0"/>
    <x v="3"/>
    <x v="38"/>
    <n v="3"/>
    <x v="0"/>
    <s v="Mobile Payment"/>
    <s v="Home Delivery"/>
    <s v="No"/>
    <s v="Arrived damaged"/>
    <x v="2"/>
    <x v="1"/>
    <x v="0"/>
    <x v="0"/>
    <n v="3715.65"/>
    <x v="5"/>
    <s v="Central Region"/>
    <s v="Medium"/>
    <s v="April"/>
    <s v="Q2"/>
    <s v="No"/>
    <n v="0"/>
    <n v="557.34749999999997"/>
    <n v="4272.9974999999995"/>
  </r>
  <r>
    <n v="499"/>
    <s v="R00762"/>
    <x v="329"/>
    <n v="55"/>
    <x v="2"/>
    <x v="6"/>
    <x v="111"/>
    <n v="3"/>
    <x v="0"/>
    <s v="Cash"/>
    <s v="In Store"/>
    <s v="Yes"/>
    <m/>
    <x v="2"/>
    <x v="3"/>
    <x v="2"/>
    <x v="0"/>
    <n v="4507.63"/>
    <x v="2"/>
    <s v="Gauteng Region"/>
    <s v="Medium"/>
    <s v="July"/>
    <s v="Q3"/>
    <s v="No"/>
    <n v="0"/>
    <n v="676.14449999999999"/>
    <n v="5183.7744999999995"/>
  </r>
  <r>
    <n v="500"/>
    <s v="R07998"/>
    <x v="330"/>
    <n v="70"/>
    <x v="1"/>
    <x v="4"/>
    <x v="3"/>
    <n v="4"/>
    <x v="0"/>
    <s v="Mobile Payment"/>
    <s v="Click &amp; Collect"/>
    <s v="Yes"/>
    <s v="Customer support was excellent"/>
    <x v="4"/>
    <x v="0"/>
    <x v="1"/>
    <x v="5"/>
    <n v="84.23"/>
    <x v="3"/>
    <s v="Central Region"/>
    <s v="Low"/>
    <s v="October"/>
    <s v="Q4"/>
    <s v="No"/>
    <n v="0"/>
    <n v="12.634500000000001"/>
    <n v="96.864499999999992"/>
  </r>
  <r>
    <n v="501"/>
    <s v="R08167"/>
    <x v="331"/>
    <n v="25"/>
    <x v="0"/>
    <x v="6"/>
    <x v="95"/>
    <n v="1"/>
    <x v="1"/>
    <s v="Mobile Payment"/>
    <s v="In Store"/>
    <s v="No"/>
    <s v="Fits perfectly"/>
    <x v="3"/>
    <x v="0"/>
    <x v="0"/>
    <x v="1"/>
    <n v="105.11"/>
    <x v="1"/>
    <s v="Gauteng Region"/>
    <s v="Low"/>
    <s v="April"/>
    <s v="Q2"/>
    <s v="No"/>
    <n v="1"/>
    <n v="15.766499999999999"/>
    <n v="120.87649999999999"/>
  </r>
  <r>
    <n v="502"/>
    <s v="R06822"/>
    <x v="127"/>
    <n v="35"/>
    <x v="0"/>
    <x v="3"/>
    <x v="107"/>
    <n v="5"/>
    <x v="1"/>
    <s v="EFT"/>
    <s v="Click &amp; Collect"/>
    <s v="Yes"/>
    <s v="Easy online ordering"/>
    <x v="1"/>
    <x v="0"/>
    <x v="1"/>
    <x v="3"/>
    <n v="2413.3000000000002"/>
    <x v="6"/>
    <s v="Central Region"/>
    <s v="Medium"/>
    <s v="January"/>
    <s v="Q1"/>
    <s v="No"/>
    <n v="1"/>
    <n v="361.995"/>
    <n v="2775.2950000000001"/>
  </r>
  <r>
    <n v="503"/>
    <s v="R07541"/>
    <x v="332"/>
    <n v="74"/>
    <x v="2"/>
    <x v="4"/>
    <x v="64"/>
    <n v="2"/>
    <x v="1"/>
    <s v="Debit Card"/>
    <s v="Home Delivery"/>
    <s v="Yes"/>
    <s v="Would definitely buy again"/>
    <x v="0"/>
    <x v="0"/>
    <x v="0"/>
    <x v="5"/>
    <n v="119.63"/>
    <x v="3"/>
    <s v="Central Region"/>
    <s v="Low"/>
    <s v="April"/>
    <s v="Q2"/>
    <s v="No"/>
    <n v="1"/>
    <n v="17.944499999999998"/>
    <n v="137.57449999999997"/>
  </r>
  <r>
    <n v="504"/>
    <s v="R02392"/>
    <x v="333"/>
    <n v="74"/>
    <x v="2"/>
    <x v="0"/>
    <x v="30"/>
    <n v="3"/>
    <x v="0"/>
    <s v="Mobile Payment"/>
    <s v="In Store"/>
    <s v="Yes"/>
    <s v="Item missing accessories"/>
    <x v="2"/>
    <x v="1"/>
    <x v="0"/>
    <x v="5"/>
    <n v="2962.6"/>
    <x v="2"/>
    <s v="Northern Region"/>
    <s v="Medium"/>
    <s v="May"/>
    <s v="Q2"/>
    <s v="No"/>
    <n v="0"/>
    <n v="444.39"/>
    <n v="3406.99"/>
  </r>
  <r>
    <n v="506"/>
    <s v="R06388"/>
    <x v="334"/>
    <n v="43"/>
    <x v="1"/>
    <x v="7"/>
    <x v="58"/>
    <n v="1"/>
    <x v="1"/>
    <s v="Mobile Payment"/>
    <s v="Click &amp; Collect"/>
    <s v="Yes"/>
    <s v="Easy to assemble"/>
    <x v="3"/>
    <x v="0"/>
    <x v="0"/>
    <x v="3"/>
    <n v="2603.98"/>
    <x v="0"/>
    <s v="Western Region"/>
    <s v="Medium"/>
    <s v="February"/>
    <s v="Q1"/>
    <s v="No"/>
    <n v="1"/>
    <n v="390.59699999999998"/>
    <n v="2994.5769999999998"/>
  </r>
  <r>
    <n v="507"/>
    <s v="R06261"/>
    <x v="335"/>
    <n v="75"/>
    <x v="1"/>
    <x v="4"/>
    <x v="49"/>
    <n v="3"/>
    <x v="1"/>
    <s v="Mobile Payment"/>
    <s v="In Store"/>
    <s v="Yes"/>
    <s v="Looks premium"/>
    <x v="2"/>
    <x v="0"/>
    <x v="0"/>
    <x v="5"/>
    <n v="134.01"/>
    <x v="3"/>
    <s v="Central Region"/>
    <s v="Low"/>
    <s v="August"/>
    <s v="Q3"/>
    <s v="No"/>
    <n v="1"/>
    <n v="20.101499999999998"/>
    <n v="154.11149999999998"/>
  </r>
  <r>
    <n v="508"/>
    <s v="R08315"/>
    <x v="57"/>
    <n v="35"/>
    <x v="2"/>
    <x v="8"/>
    <x v="103"/>
    <n v="5"/>
    <x v="0"/>
    <s v="Debit Card"/>
    <s v="Click &amp; Collect"/>
    <s v="Yes"/>
    <s v="Great customer service"/>
    <x v="1"/>
    <x v="0"/>
    <x v="1"/>
    <x v="3"/>
    <n v="103.4"/>
    <x v="3"/>
    <s v="Eastern Region"/>
    <s v="Low"/>
    <s v="July"/>
    <s v="Q3"/>
    <s v="No"/>
    <n v="0"/>
    <n v="15.51"/>
    <n v="118.91"/>
  </r>
  <r>
    <n v="510"/>
    <s v="R01685"/>
    <x v="336"/>
    <m/>
    <x v="1"/>
    <x v="8"/>
    <x v="63"/>
    <n v="5"/>
    <x v="1"/>
    <s v="Credit Card"/>
    <s v="Click &amp; Collect"/>
    <s v="No"/>
    <s v="Very fast delivery"/>
    <x v="1"/>
    <x v="0"/>
    <x v="1"/>
    <x v="6"/>
    <n v="1604.87"/>
    <x v="0"/>
    <s v="Eastern Region"/>
    <s v="Medium"/>
    <s v="December"/>
    <s v="Q4"/>
    <s v="No"/>
    <n v="1"/>
    <n v="240.73049999999998"/>
    <n v="1845.6004999999998"/>
  </r>
  <r>
    <n v="512"/>
    <s v="R06995"/>
    <x v="139"/>
    <n v="66"/>
    <x v="0"/>
    <x v="4"/>
    <x v="103"/>
    <n v="1"/>
    <x v="1"/>
    <s v="Mobile Payment"/>
    <s v="In Store"/>
    <s v="Yes"/>
    <s v="Product exceeded expectations"/>
    <x v="3"/>
    <x v="0"/>
    <x v="0"/>
    <x v="5"/>
    <n v="103.4"/>
    <x v="3"/>
    <s v="Central Region"/>
    <s v="Low"/>
    <s v="April"/>
    <s v="Q2"/>
    <s v="No"/>
    <n v="1"/>
    <n v="15.51"/>
    <n v="118.91"/>
  </r>
  <r>
    <n v="513"/>
    <s v="R03283"/>
    <x v="337"/>
    <n v="41"/>
    <x v="2"/>
    <x v="1"/>
    <x v="6"/>
    <n v="5"/>
    <x v="1"/>
    <s v="Credit Card"/>
    <s v="Home Delivery"/>
    <s v="Yes"/>
    <s v="Arrived damaged"/>
    <x v="1"/>
    <x v="1"/>
    <x v="0"/>
    <x v="3"/>
    <n v="409.06"/>
    <x v="5"/>
    <s v="Southern Region"/>
    <s v="Low"/>
    <s v="October"/>
    <s v="Q4"/>
    <s v="No"/>
    <n v="1"/>
    <n v="61.358999999999995"/>
    <n v="470.41899999999998"/>
  </r>
  <r>
    <n v="514"/>
    <s v="R05112"/>
    <x v="93"/>
    <n v="79"/>
    <x v="1"/>
    <x v="4"/>
    <x v="24"/>
    <n v="2"/>
    <x v="1"/>
    <s v="EFT"/>
    <s v="Home Delivery"/>
    <s v="No"/>
    <s v="Very fast delivery"/>
    <x v="0"/>
    <x v="0"/>
    <x v="0"/>
    <x v="5"/>
    <n v="44114.21"/>
    <x v="6"/>
    <s v="Central Region"/>
    <s v="High"/>
    <s v="March"/>
    <s v="Q1"/>
    <s v="Yes"/>
    <n v="1"/>
    <n v="6617.1314999999995"/>
    <n v="50731.341499999995"/>
  </r>
  <r>
    <n v="516"/>
    <s v="R07764"/>
    <x v="338"/>
    <n v="65"/>
    <x v="2"/>
    <x v="3"/>
    <x v="28"/>
    <n v="4"/>
    <x v="1"/>
    <s v="EFT"/>
    <s v="In Store"/>
    <s v="No"/>
    <s v="Poor packaging"/>
    <x v="4"/>
    <x v="1"/>
    <x v="0"/>
    <x v="5"/>
    <n v="1011.68"/>
    <x v="0"/>
    <s v="Central Region"/>
    <s v="Medium"/>
    <s v="April"/>
    <s v="Q2"/>
    <s v="No"/>
    <n v="1"/>
    <n v="151.75199999999998"/>
    <n v="1163.4319999999998"/>
  </r>
  <r>
    <n v="517"/>
    <s v="R04641"/>
    <x v="339"/>
    <n v="44"/>
    <x v="1"/>
    <x v="0"/>
    <x v="70"/>
    <n v="2"/>
    <x v="0"/>
    <s v="EFT"/>
    <s v="Home Delivery"/>
    <s v="No"/>
    <s v="Instructions unclear"/>
    <x v="0"/>
    <x v="2"/>
    <x v="0"/>
    <x v="3"/>
    <n v="605.1"/>
    <x v="8"/>
    <s v="Northern Region"/>
    <s v="Medium"/>
    <s v="July"/>
    <s v="Q3"/>
    <s v="No"/>
    <n v="0"/>
    <n v="90.765000000000001"/>
    <n v="695.86500000000001"/>
  </r>
  <r>
    <n v="518"/>
    <s v="R00417"/>
    <x v="340"/>
    <n v="36"/>
    <x v="0"/>
    <x v="8"/>
    <x v="13"/>
    <n v="3"/>
    <x v="1"/>
    <s v="Mobile Payment"/>
    <s v="Home Delivery"/>
    <s v="Yes"/>
    <s v="Worth the money"/>
    <x v="2"/>
    <x v="0"/>
    <x v="0"/>
    <x v="3"/>
    <n v="3576.97"/>
    <x v="5"/>
    <s v="Eastern Region"/>
    <s v="Medium"/>
    <s v="July"/>
    <s v="Q3"/>
    <s v="No"/>
    <n v="1"/>
    <n v="536.54549999999995"/>
    <n v="4113.5154999999995"/>
  </r>
  <r>
    <n v="519"/>
    <s v="R01189"/>
    <x v="341"/>
    <n v="38"/>
    <x v="2"/>
    <x v="6"/>
    <x v="111"/>
    <n v="2"/>
    <x v="0"/>
    <s v="Credit Card"/>
    <s v="Click &amp; Collect"/>
    <s v="No"/>
    <s v="Highly recommend"/>
    <x v="0"/>
    <x v="0"/>
    <x v="0"/>
    <x v="3"/>
    <n v="4507.63"/>
    <x v="2"/>
    <s v="Gauteng Region"/>
    <s v="Medium"/>
    <s v="August"/>
    <s v="Q3"/>
    <s v="No"/>
    <n v="0"/>
    <n v="676.14449999999999"/>
    <n v="5183.7744999999995"/>
  </r>
  <r>
    <n v="520"/>
    <s v="R06915"/>
    <x v="342"/>
    <m/>
    <x v="0"/>
    <x v="6"/>
    <x v="76"/>
    <n v="4"/>
    <x v="0"/>
    <s v="Credit Card"/>
    <s v="Click &amp; Collect"/>
    <s v="No"/>
    <s v="Packaging could improve"/>
    <x v="4"/>
    <x v="2"/>
    <x v="0"/>
    <x v="6"/>
    <n v="824.74"/>
    <x v="8"/>
    <s v="Gauteng Region"/>
    <s v="Medium"/>
    <s v="September"/>
    <s v="Q3"/>
    <s v="No"/>
    <n v="0"/>
    <n v="123.711"/>
    <n v="948.45099999999991"/>
  </r>
  <r>
    <n v="521"/>
    <s v="R06068"/>
    <x v="343"/>
    <n v="74"/>
    <x v="1"/>
    <x v="5"/>
    <x v="39"/>
    <n v="5"/>
    <x v="0"/>
    <s v="EFT"/>
    <s v="Home Delivery"/>
    <s v="No"/>
    <s v="Easy online ordering"/>
    <x v="1"/>
    <x v="0"/>
    <x v="1"/>
    <x v="5"/>
    <n v="24904.86"/>
    <x v="6"/>
    <s v="Western Region"/>
    <s v="High"/>
    <s v="June"/>
    <s v="Q2"/>
    <s v="Yes"/>
    <n v="0"/>
    <n v="3735.7289999999998"/>
    <n v="28640.589"/>
  </r>
  <r>
    <n v="522"/>
    <s v="R01156"/>
    <x v="142"/>
    <n v="47"/>
    <x v="1"/>
    <x v="5"/>
    <x v="51"/>
    <n v="5"/>
    <x v="0"/>
    <s v="EFT"/>
    <s v="Home Delivery"/>
    <s v="Yes"/>
    <s v="Item missing accessories"/>
    <x v="1"/>
    <x v="1"/>
    <x v="0"/>
    <x v="4"/>
    <n v="209.53"/>
    <x v="3"/>
    <s v="Western Region"/>
    <s v="Low"/>
    <s v="October"/>
    <s v="Q4"/>
    <s v="No"/>
    <n v="0"/>
    <n v="31.429499999999997"/>
    <n v="240.95949999999999"/>
  </r>
  <r>
    <n v="523"/>
    <s v="R03321"/>
    <x v="209"/>
    <n v="20"/>
    <x v="1"/>
    <x v="5"/>
    <x v="96"/>
    <n v="2"/>
    <x v="1"/>
    <s v="Mobile Payment"/>
    <s v="Home Delivery"/>
    <s v="No"/>
    <s v="Excellent value"/>
    <x v="0"/>
    <x v="0"/>
    <x v="0"/>
    <x v="2"/>
    <n v="944.78"/>
    <x v="6"/>
    <s v="Western Region"/>
    <s v="Medium"/>
    <s v="January"/>
    <s v="Q1"/>
    <s v="No"/>
    <n v="1"/>
    <n v="141.71699999999998"/>
    <n v="1086.4969999999998"/>
  </r>
  <r>
    <n v="524"/>
    <s v="R04487"/>
    <x v="185"/>
    <n v="71"/>
    <x v="1"/>
    <x v="5"/>
    <x v="51"/>
    <n v="5"/>
    <x v="1"/>
    <s v="Mobile Payment"/>
    <s v="Home Delivery"/>
    <s v="Yes"/>
    <s v="Delivery delayed"/>
    <x v="1"/>
    <x v="1"/>
    <x v="0"/>
    <x v="5"/>
    <n v="209.53"/>
    <x v="3"/>
    <s v="Western Region"/>
    <s v="Low"/>
    <s v="March"/>
    <s v="Q1"/>
    <s v="No"/>
    <n v="1"/>
    <n v="31.429499999999997"/>
    <n v="240.95949999999999"/>
  </r>
  <r>
    <n v="525"/>
    <s v="R06809"/>
    <x v="236"/>
    <n v="19"/>
    <x v="1"/>
    <x v="5"/>
    <x v="88"/>
    <n v="5"/>
    <x v="0"/>
    <s v="EFT"/>
    <s v="In Store"/>
    <s v="Yes"/>
    <s v="Exactly as advertised"/>
    <x v="1"/>
    <x v="0"/>
    <x v="1"/>
    <x v="2"/>
    <n v="529.15"/>
    <x v="0"/>
    <s v="Western Region"/>
    <s v="Medium"/>
    <s v="August"/>
    <s v="Q3"/>
    <s v="No"/>
    <n v="0"/>
    <n v="79.372499999999988"/>
    <n v="608.52249999999992"/>
  </r>
  <r>
    <n v="526"/>
    <s v="R09428"/>
    <x v="344"/>
    <n v="57"/>
    <x v="0"/>
    <x v="6"/>
    <x v="87"/>
    <n v="3"/>
    <x v="1"/>
    <s v="EFT"/>
    <s v="Home Delivery"/>
    <s v="Yes"/>
    <s v="Great customer service"/>
    <x v="2"/>
    <x v="0"/>
    <x v="0"/>
    <x v="0"/>
    <n v="828.82"/>
    <x v="5"/>
    <s v="Gauteng Region"/>
    <s v="Medium"/>
    <s v="August"/>
    <s v="Q3"/>
    <s v="No"/>
    <n v="1"/>
    <n v="124.32300000000001"/>
    <n v="953.14300000000003"/>
  </r>
  <r>
    <n v="527"/>
    <s v="R06832"/>
    <x v="345"/>
    <n v="57"/>
    <x v="1"/>
    <x v="8"/>
    <x v="46"/>
    <n v="5"/>
    <x v="0"/>
    <s v="Mobile Payment"/>
    <s v="Home Delivery"/>
    <s v="No"/>
    <s v="Instructions unclear"/>
    <x v="1"/>
    <x v="2"/>
    <x v="0"/>
    <x v="0"/>
    <n v="3755.73"/>
    <x v="2"/>
    <s v="Eastern Region"/>
    <s v="Medium"/>
    <s v="January"/>
    <s v="Q1"/>
    <s v="No"/>
    <n v="0"/>
    <n v="563.35950000000003"/>
    <n v="4319.0895"/>
  </r>
  <r>
    <n v="528"/>
    <s v="R02895"/>
    <x v="346"/>
    <n v="55"/>
    <x v="2"/>
    <x v="7"/>
    <x v="118"/>
    <n v="5"/>
    <x v="1"/>
    <s v="Debit Card"/>
    <s v="Click &amp; Collect"/>
    <s v="Yes"/>
    <s v="Great customer service"/>
    <x v="1"/>
    <x v="0"/>
    <x v="1"/>
    <x v="0"/>
    <n v="301.58"/>
    <x v="3"/>
    <s v="Western Region"/>
    <s v="Low"/>
    <s v="May"/>
    <s v="Q2"/>
    <s v="No"/>
    <n v="1"/>
    <n v="45.236999999999995"/>
    <n v="346.81699999999995"/>
  </r>
  <r>
    <n v="529"/>
    <s v="R00400"/>
    <x v="347"/>
    <n v="34"/>
    <x v="1"/>
    <x v="1"/>
    <x v="45"/>
    <n v="3"/>
    <x v="1"/>
    <s v="Cash"/>
    <s v="Click &amp; Collect"/>
    <s v="No"/>
    <s v="Very fast delivery"/>
    <x v="2"/>
    <x v="0"/>
    <x v="0"/>
    <x v="1"/>
    <n v="139.72999999999999"/>
    <x v="1"/>
    <s v="Southern Region"/>
    <s v="Low"/>
    <s v="November"/>
    <s v="Q4"/>
    <s v="No"/>
    <n v="1"/>
    <n v="20.959499999999998"/>
    <n v="160.68949999999998"/>
  </r>
  <r>
    <n v="530"/>
    <s v="R09182"/>
    <x v="348"/>
    <n v="34"/>
    <x v="1"/>
    <x v="5"/>
    <x v="82"/>
    <n v="2"/>
    <x v="0"/>
    <s v="Debit Card"/>
    <s v="Home Delivery"/>
    <s v="No"/>
    <s v="Average quality"/>
    <x v="0"/>
    <x v="2"/>
    <x v="0"/>
    <x v="1"/>
    <n v="463.48"/>
    <x v="6"/>
    <s v="Western Region"/>
    <s v="Low"/>
    <s v="April"/>
    <s v="Q2"/>
    <s v="No"/>
    <n v="0"/>
    <n v="69.522000000000006"/>
    <n v="533.00199999999995"/>
  </r>
  <r>
    <n v="531"/>
    <s v="R06204"/>
    <x v="349"/>
    <n v="76"/>
    <x v="1"/>
    <x v="1"/>
    <x v="45"/>
    <n v="1"/>
    <x v="0"/>
    <s v="Debit Card"/>
    <s v="Click &amp; Collect"/>
    <s v="Yes"/>
    <s v="Easy to assemble"/>
    <x v="3"/>
    <x v="0"/>
    <x v="0"/>
    <x v="5"/>
    <n v="139.72999999999999"/>
    <x v="1"/>
    <s v="Southern Region"/>
    <s v="Low"/>
    <s v="January"/>
    <s v="Q1"/>
    <s v="No"/>
    <n v="0"/>
    <n v="20.959499999999998"/>
    <n v="160.68949999999998"/>
  </r>
  <r>
    <n v="532"/>
    <s v="R00953"/>
    <x v="111"/>
    <n v="58"/>
    <x v="2"/>
    <x v="8"/>
    <x v="16"/>
    <n v="2"/>
    <x v="0"/>
    <s v="EFT"/>
    <s v="Home Delivery"/>
    <s v="No"/>
    <s v="Packaging could improve"/>
    <x v="0"/>
    <x v="2"/>
    <x v="0"/>
    <x v="0"/>
    <n v="368.99"/>
    <x v="0"/>
    <s v="Eastern Region"/>
    <s v="Low"/>
    <s v="August"/>
    <s v="Q3"/>
    <s v="No"/>
    <n v="0"/>
    <n v="55.348500000000001"/>
    <n v="424.33849999999995"/>
  </r>
  <r>
    <n v="533"/>
    <s v="R03128"/>
    <x v="292"/>
    <n v="75"/>
    <x v="2"/>
    <x v="1"/>
    <x v="73"/>
    <n v="1"/>
    <x v="1"/>
    <s v="Mobile Payment"/>
    <s v="In Store"/>
    <s v="Yes"/>
    <s v="Long waiting time"/>
    <x v="3"/>
    <x v="1"/>
    <x v="1"/>
    <x v="5"/>
    <n v="657.5"/>
    <x v="5"/>
    <s v="Southern Region"/>
    <s v="Medium"/>
    <s v="April"/>
    <s v="Q2"/>
    <s v="No"/>
    <n v="1"/>
    <n v="98.625"/>
    <n v="756.12499999999989"/>
  </r>
  <r>
    <n v="534"/>
    <s v="R04075"/>
    <x v="233"/>
    <n v="73"/>
    <x v="0"/>
    <x v="0"/>
    <x v="14"/>
    <n v="2"/>
    <x v="0"/>
    <s v="Debit Card"/>
    <s v="Click &amp; Collect"/>
    <s v="Yes"/>
    <s v="Product was disappointing"/>
    <x v="0"/>
    <x v="1"/>
    <x v="1"/>
    <x v="5"/>
    <n v="1440.59"/>
    <x v="1"/>
    <s v="Northern Region"/>
    <s v="Medium"/>
    <s v="May"/>
    <s v="Q2"/>
    <s v="No"/>
    <n v="0"/>
    <n v="216.08849999999998"/>
    <n v="1656.6784999999998"/>
  </r>
  <r>
    <n v="535"/>
    <s v="R03680"/>
    <x v="350"/>
    <n v="18"/>
    <x v="0"/>
    <x v="5"/>
    <x v="43"/>
    <n v="5"/>
    <x v="1"/>
    <s v="EFT"/>
    <s v="Click &amp; Collect"/>
    <s v="Yes"/>
    <m/>
    <x v="1"/>
    <x v="3"/>
    <x v="2"/>
    <x v="2"/>
    <n v="755.66"/>
    <x v="7"/>
    <s v="Western Region"/>
    <s v="Medium"/>
    <s v="December"/>
    <s v="Q4"/>
    <s v="No"/>
    <n v="1"/>
    <n v="113.34899999999999"/>
    <n v="869.0089999999999"/>
  </r>
  <r>
    <n v="536"/>
    <s v="R09710"/>
    <x v="351"/>
    <n v="62"/>
    <x v="1"/>
    <x v="6"/>
    <x v="17"/>
    <n v="1"/>
    <x v="0"/>
    <s v="Mobile Payment"/>
    <s v="Click &amp; Collect"/>
    <s v="Yes"/>
    <s v="Excellent value"/>
    <x v="3"/>
    <x v="0"/>
    <x v="0"/>
    <x v="0"/>
    <n v="471.63"/>
    <x v="1"/>
    <s v="Gauteng Region"/>
    <s v="Low"/>
    <s v="October"/>
    <s v="Q4"/>
    <s v="No"/>
    <n v="0"/>
    <n v="70.744500000000002"/>
    <n v="542.3744999999999"/>
  </r>
  <r>
    <n v="537"/>
    <s v="R01661"/>
    <x v="15"/>
    <n v="21"/>
    <x v="1"/>
    <x v="3"/>
    <x v="73"/>
    <n v="5"/>
    <x v="1"/>
    <s v="Cash"/>
    <s v="Click &amp; Collect"/>
    <s v="No"/>
    <m/>
    <x v="1"/>
    <x v="3"/>
    <x v="2"/>
    <x v="2"/>
    <n v="657.5"/>
    <x v="5"/>
    <s v="Central Region"/>
    <s v="Medium"/>
    <s v="November"/>
    <s v="Q4"/>
    <s v="No"/>
    <n v="1"/>
    <n v="98.625"/>
    <n v="756.12499999999989"/>
  </r>
  <r>
    <n v="538"/>
    <s v="R06948"/>
    <x v="339"/>
    <n v="24"/>
    <x v="1"/>
    <x v="8"/>
    <x v="91"/>
    <n v="2"/>
    <x v="1"/>
    <s v="Mobile Payment"/>
    <s v="In Store"/>
    <s v="No"/>
    <s v="Would definitely buy again"/>
    <x v="0"/>
    <x v="0"/>
    <x v="0"/>
    <x v="2"/>
    <n v="53.85"/>
    <x v="3"/>
    <s v="Eastern Region"/>
    <s v="Low"/>
    <s v="July"/>
    <s v="Q3"/>
    <s v="No"/>
    <n v="1"/>
    <n v="8.0775000000000006"/>
    <n v="61.927499999999995"/>
  </r>
  <r>
    <n v="539"/>
    <s v="R06249"/>
    <x v="293"/>
    <n v="78"/>
    <x v="1"/>
    <x v="3"/>
    <x v="112"/>
    <n v="1"/>
    <x v="1"/>
    <s v="Mobile Payment"/>
    <s v="Home Delivery"/>
    <s v="Yes"/>
    <s v="Fantastic experience"/>
    <x v="3"/>
    <x v="0"/>
    <x v="0"/>
    <x v="5"/>
    <n v="1482.94"/>
    <x v="5"/>
    <s v="Central Region"/>
    <s v="Medium"/>
    <s v="July"/>
    <s v="Q3"/>
    <s v="No"/>
    <n v="1"/>
    <n v="222.441"/>
    <n v="1705.3809999999999"/>
  </r>
  <r>
    <n v="540"/>
    <s v="R09160"/>
    <x v="2"/>
    <n v="45"/>
    <x v="2"/>
    <x v="0"/>
    <x v="70"/>
    <n v="4"/>
    <x v="0"/>
    <s v="Mobile Payment"/>
    <s v="Home Delivery"/>
    <s v="No"/>
    <s v="Worth the money"/>
    <x v="4"/>
    <x v="0"/>
    <x v="1"/>
    <x v="4"/>
    <n v="605.1"/>
    <x v="8"/>
    <s v="Northern Region"/>
    <s v="Medium"/>
    <s v="April"/>
    <s v="Q2"/>
    <s v="No"/>
    <n v="0"/>
    <n v="90.765000000000001"/>
    <n v="695.86500000000001"/>
  </r>
  <r>
    <n v="541"/>
    <s v="R08372"/>
    <x v="4"/>
    <n v="80"/>
    <x v="2"/>
    <x v="8"/>
    <x v="79"/>
    <n v="3"/>
    <x v="0"/>
    <s v="Cash"/>
    <s v="In Store"/>
    <s v="Yes"/>
    <s v="Delivery delayed"/>
    <x v="2"/>
    <x v="1"/>
    <x v="0"/>
    <x v="5"/>
    <n v="283.57"/>
    <x v="0"/>
    <s v="Eastern Region"/>
    <s v="Low"/>
    <s v="April"/>
    <s v="Q2"/>
    <s v="No"/>
    <n v="0"/>
    <n v="42.535499999999999"/>
    <n v="326.10549999999995"/>
  </r>
  <r>
    <n v="542"/>
    <s v="R00736"/>
    <x v="352"/>
    <n v="71"/>
    <x v="2"/>
    <x v="1"/>
    <x v="96"/>
    <n v="4"/>
    <x v="0"/>
    <s v="EFT"/>
    <s v="In Store"/>
    <s v="No"/>
    <s v="Looks premium"/>
    <x v="4"/>
    <x v="0"/>
    <x v="1"/>
    <x v="5"/>
    <n v="944.78"/>
    <x v="6"/>
    <s v="Southern Region"/>
    <s v="Medium"/>
    <s v="July"/>
    <s v="Q3"/>
    <s v="No"/>
    <n v="0"/>
    <n v="141.71699999999998"/>
    <n v="1086.4969999999998"/>
  </r>
  <r>
    <n v="545"/>
    <s v="R01181"/>
    <x v="353"/>
    <n v="48"/>
    <x v="0"/>
    <x v="7"/>
    <x v="25"/>
    <n v="1"/>
    <x v="1"/>
    <s v="Mobile Payment"/>
    <s v="In Store"/>
    <s v="Yes"/>
    <s v="Highly recommend"/>
    <x v="3"/>
    <x v="0"/>
    <x v="0"/>
    <x v="4"/>
    <n v="4455.18"/>
    <x v="2"/>
    <s v="Western Region"/>
    <s v="Medium"/>
    <s v="June"/>
    <s v="Q2"/>
    <s v="No"/>
    <n v="1"/>
    <n v="668.27700000000004"/>
    <n v="5123.4570000000003"/>
  </r>
  <r>
    <n v="546"/>
    <s v="R07457"/>
    <x v="101"/>
    <n v="56"/>
    <x v="1"/>
    <x v="1"/>
    <x v="0"/>
    <n v="1"/>
    <x v="1"/>
    <s v="Cash"/>
    <s v="Home Delivery"/>
    <s v="Yes"/>
    <s v="Long waiting time"/>
    <x v="3"/>
    <x v="1"/>
    <x v="1"/>
    <x v="0"/>
    <n v="2479.5700000000002"/>
    <x v="0"/>
    <s v="Southern Region"/>
    <s v="Medium"/>
    <s v="July"/>
    <s v="Q3"/>
    <s v="No"/>
    <n v="1"/>
    <n v="371.93549999999999"/>
    <n v="2851.5054999999998"/>
  </r>
  <r>
    <n v="547"/>
    <s v="R00569"/>
    <x v="354"/>
    <n v="47"/>
    <x v="1"/>
    <x v="2"/>
    <x v="14"/>
    <n v="3"/>
    <x v="1"/>
    <s v="EFT"/>
    <s v="In Store"/>
    <s v="Yes"/>
    <s v="Helpful staff"/>
    <x v="2"/>
    <x v="0"/>
    <x v="0"/>
    <x v="4"/>
    <n v="1440.59"/>
    <x v="1"/>
    <s v="Northern Region"/>
    <s v="Medium"/>
    <s v="May"/>
    <s v="Q2"/>
    <s v="No"/>
    <n v="1"/>
    <n v="216.08849999999998"/>
    <n v="1656.6784999999998"/>
  </r>
  <r>
    <n v="548"/>
    <s v="R05225"/>
    <x v="355"/>
    <n v="47"/>
    <x v="1"/>
    <x v="4"/>
    <x v="34"/>
    <n v="2"/>
    <x v="1"/>
    <s v="Mobile Payment"/>
    <s v="Home Delivery"/>
    <s v="Yes"/>
    <s v="Fantastic experience"/>
    <x v="0"/>
    <x v="0"/>
    <x v="0"/>
    <x v="4"/>
    <n v="14729.04"/>
    <x v="6"/>
    <s v="Central Region"/>
    <s v="High"/>
    <s v="April"/>
    <s v="Q2"/>
    <s v="Yes"/>
    <n v="1"/>
    <n v="2209.3560000000002"/>
    <n v="16938.396000000001"/>
  </r>
  <r>
    <n v="549"/>
    <s v="R05814"/>
    <x v="95"/>
    <n v="80"/>
    <x v="0"/>
    <x v="3"/>
    <x v="10"/>
    <n v="3"/>
    <x v="1"/>
    <s v="Credit Card"/>
    <s v="Click &amp; Collect"/>
    <s v="No"/>
    <s v="Helpful staff"/>
    <x v="2"/>
    <x v="0"/>
    <x v="0"/>
    <x v="5"/>
    <n v="276.82"/>
    <x v="7"/>
    <s v="Central Region"/>
    <s v="Low"/>
    <s v="February"/>
    <s v="Q1"/>
    <s v="No"/>
    <n v="1"/>
    <n v="41.522999999999996"/>
    <n v="318.34299999999996"/>
  </r>
  <r>
    <n v="550"/>
    <s v="R01218"/>
    <x v="56"/>
    <m/>
    <x v="0"/>
    <x v="6"/>
    <x v="45"/>
    <n v="1"/>
    <x v="0"/>
    <s v="Credit Card"/>
    <s v="Click &amp; Collect"/>
    <s v="No"/>
    <s v="Poor packaging"/>
    <x v="3"/>
    <x v="1"/>
    <x v="1"/>
    <x v="6"/>
    <n v="139.72999999999999"/>
    <x v="1"/>
    <s v="Gauteng Region"/>
    <s v="Low"/>
    <s v="September"/>
    <s v="Q3"/>
    <s v="No"/>
    <n v="0"/>
    <n v="20.959499999999998"/>
    <n v="160.68949999999998"/>
  </r>
  <r>
    <n v="551"/>
    <s v="R08389"/>
    <x v="192"/>
    <n v="57"/>
    <x v="2"/>
    <x v="6"/>
    <x v="24"/>
    <n v="3"/>
    <x v="1"/>
    <s v="EFT"/>
    <s v="Click &amp; Collect"/>
    <s v="No"/>
    <s v="Product was disappointing"/>
    <x v="2"/>
    <x v="1"/>
    <x v="0"/>
    <x v="0"/>
    <n v="44114.21"/>
    <x v="6"/>
    <s v="Gauteng Region"/>
    <s v="High"/>
    <s v="September"/>
    <s v="Q3"/>
    <s v="Yes"/>
    <n v="1"/>
    <n v="6617.1314999999995"/>
    <n v="50731.341499999995"/>
  </r>
  <r>
    <n v="552"/>
    <s v="R01769"/>
    <x v="253"/>
    <n v="42"/>
    <x v="2"/>
    <x v="7"/>
    <x v="9"/>
    <n v="3"/>
    <x v="0"/>
    <s v="EFT"/>
    <s v="In Store"/>
    <s v="No"/>
    <s v="Arrived damaged"/>
    <x v="2"/>
    <x v="1"/>
    <x v="0"/>
    <x v="3"/>
    <n v="43.23"/>
    <x v="3"/>
    <s v="Western Region"/>
    <s v="Low"/>
    <s v="September"/>
    <s v="Q3"/>
    <s v="No"/>
    <n v="0"/>
    <n v="6.4844999999999997"/>
    <n v="49.714499999999994"/>
  </r>
  <r>
    <n v="553"/>
    <s v="R00361"/>
    <x v="356"/>
    <n v="32"/>
    <x v="0"/>
    <x v="2"/>
    <x v="0"/>
    <n v="3"/>
    <x v="0"/>
    <s v="Debit Card"/>
    <s v="Click &amp; Collect"/>
    <s v="Yes"/>
    <s v="Fantastic experience"/>
    <x v="2"/>
    <x v="0"/>
    <x v="0"/>
    <x v="1"/>
    <n v="2479.5700000000002"/>
    <x v="0"/>
    <s v="Northern Region"/>
    <s v="Medium"/>
    <s v="December"/>
    <s v="Q4"/>
    <s v="No"/>
    <n v="0"/>
    <n v="371.93549999999999"/>
    <n v="2851.5054999999998"/>
  </r>
  <r>
    <n v="554"/>
    <s v="R05970"/>
    <x v="357"/>
    <n v="39"/>
    <x v="0"/>
    <x v="1"/>
    <x v="119"/>
    <n v="2"/>
    <x v="1"/>
    <s v="Mobile Payment"/>
    <s v="Home Delivery"/>
    <s v="No"/>
    <s v="Product exceeded expectations"/>
    <x v="0"/>
    <x v="0"/>
    <x v="0"/>
    <x v="3"/>
    <n v="618.72"/>
    <x v="2"/>
    <s v="Southern Region"/>
    <s v="Medium"/>
    <s v="July"/>
    <s v="Q3"/>
    <s v="No"/>
    <n v="1"/>
    <n v="92.808000000000007"/>
    <n v="711.52800000000002"/>
  </r>
  <r>
    <n v="557"/>
    <s v="R00102"/>
    <x v="24"/>
    <n v="41"/>
    <x v="0"/>
    <x v="8"/>
    <x v="36"/>
    <n v="3"/>
    <x v="0"/>
    <s v="Credit Card"/>
    <s v="Home Delivery"/>
    <s v="Yes"/>
    <s v="Customer support was excellent"/>
    <x v="2"/>
    <x v="0"/>
    <x v="0"/>
    <x v="3"/>
    <n v="13056.99"/>
    <x v="6"/>
    <s v="Eastern Region"/>
    <s v="High"/>
    <s v="August"/>
    <s v="Q3"/>
    <s v="Yes"/>
    <n v="0"/>
    <n v="1958.5484999999999"/>
    <n v="15015.538499999999"/>
  </r>
  <r>
    <n v="558"/>
    <s v="R08897"/>
    <x v="358"/>
    <n v="60"/>
    <x v="0"/>
    <x v="2"/>
    <x v="120"/>
    <n v="2"/>
    <x v="0"/>
    <s v="Cash"/>
    <s v="Click &amp; Collect"/>
    <s v="No"/>
    <s v="Looks premium"/>
    <x v="0"/>
    <x v="0"/>
    <x v="0"/>
    <x v="0"/>
    <n v="1233.45"/>
    <x v="1"/>
    <s v="Northern Region"/>
    <s v="Medium"/>
    <s v="January"/>
    <s v="Q1"/>
    <s v="No"/>
    <n v="0"/>
    <n v="185.01750000000001"/>
    <n v="1418.4675"/>
  </r>
  <r>
    <n v="559"/>
    <s v="R03799"/>
    <x v="353"/>
    <n v="60"/>
    <x v="0"/>
    <x v="2"/>
    <x v="53"/>
    <n v="2"/>
    <x v="0"/>
    <s v="Debit Card"/>
    <s v="In Store"/>
    <s v="Yes"/>
    <s v="Easy to assemble"/>
    <x v="0"/>
    <x v="0"/>
    <x v="0"/>
    <x v="0"/>
    <n v="22574.95"/>
    <x v="6"/>
    <s v="Northern Region"/>
    <s v="High"/>
    <s v="June"/>
    <s v="Q2"/>
    <s v="Yes"/>
    <n v="0"/>
    <n v="3386.2424999999998"/>
    <n v="25961.192499999997"/>
  </r>
  <r>
    <n v="560"/>
    <s v="R03820"/>
    <x v="141"/>
    <n v="35"/>
    <x v="2"/>
    <x v="7"/>
    <x v="74"/>
    <n v="1"/>
    <x v="1"/>
    <s v="Mobile Payment"/>
    <s v="Home Delivery"/>
    <s v="No"/>
    <s v="Excellent product"/>
    <x v="3"/>
    <x v="0"/>
    <x v="0"/>
    <x v="3"/>
    <n v="1000.7"/>
    <x v="4"/>
    <s v="Western Region"/>
    <s v="Medium"/>
    <s v="November"/>
    <s v="Q4"/>
    <s v="No"/>
    <n v="1"/>
    <n v="150.10499999999999"/>
    <n v="1150.8050000000001"/>
  </r>
  <r>
    <n v="561"/>
    <s v="R02518"/>
    <x v="359"/>
    <n v="75"/>
    <x v="0"/>
    <x v="5"/>
    <x v="69"/>
    <n v="2"/>
    <x v="1"/>
    <s v="Credit Card"/>
    <s v="In Store"/>
    <s v="Yes"/>
    <m/>
    <x v="0"/>
    <x v="3"/>
    <x v="2"/>
    <x v="5"/>
    <n v="1907.49"/>
    <x v="0"/>
    <s v="Western Region"/>
    <s v="Medium"/>
    <s v="July"/>
    <s v="Q3"/>
    <s v="No"/>
    <n v="1"/>
    <n v="286.12349999999998"/>
    <n v="2193.6134999999999"/>
  </r>
  <r>
    <n v="562"/>
    <s v="R04116"/>
    <x v="278"/>
    <n v="63"/>
    <x v="2"/>
    <x v="4"/>
    <x v="45"/>
    <n v="3"/>
    <x v="1"/>
    <s v="Cash"/>
    <s v="Click &amp; Collect"/>
    <s v="No"/>
    <s v="Product was disappointing"/>
    <x v="2"/>
    <x v="1"/>
    <x v="0"/>
    <x v="0"/>
    <n v="139.72999999999999"/>
    <x v="1"/>
    <s v="Central Region"/>
    <s v="Low"/>
    <s v="May"/>
    <s v="Q2"/>
    <s v="No"/>
    <n v="1"/>
    <n v="20.959499999999998"/>
    <n v="160.68949999999998"/>
  </r>
  <r>
    <n v="563"/>
    <s v="R00759"/>
    <x v="309"/>
    <n v="70"/>
    <x v="2"/>
    <x v="7"/>
    <x v="61"/>
    <n v="2"/>
    <x v="0"/>
    <s v="Credit Card"/>
    <s v="In Store"/>
    <s v="No"/>
    <s v="Highly recommend"/>
    <x v="0"/>
    <x v="0"/>
    <x v="0"/>
    <x v="5"/>
    <n v="768.34"/>
    <x v="7"/>
    <s v="Western Region"/>
    <s v="Medium"/>
    <s v="January"/>
    <s v="Q1"/>
    <s v="No"/>
    <n v="0"/>
    <n v="115.251"/>
    <n v="883.59100000000001"/>
  </r>
  <r>
    <n v="564"/>
    <s v="R03650"/>
    <x v="281"/>
    <n v="77"/>
    <x v="2"/>
    <x v="0"/>
    <x v="35"/>
    <n v="4"/>
    <x v="0"/>
    <s v="Cash"/>
    <s v="Click &amp; Collect"/>
    <s v="Yes"/>
    <s v="Very comfortable"/>
    <x v="4"/>
    <x v="0"/>
    <x v="1"/>
    <x v="5"/>
    <n v="6710.27"/>
    <x v="5"/>
    <s v="Northern Region"/>
    <s v="High"/>
    <s v="May"/>
    <s v="Q2"/>
    <s v="Yes"/>
    <n v="0"/>
    <n v="1006.5405000000001"/>
    <n v="7716.8104999999996"/>
  </r>
  <r>
    <n v="565"/>
    <s v="R05539"/>
    <x v="360"/>
    <n v="63"/>
    <x v="0"/>
    <x v="4"/>
    <x v="100"/>
    <n v="4"/>
    <x v="1"/>
    <s v="Debit Card"/>
    <s v="In Store"/>
    <s v="Yes"/>
    <s v="Poor packaging"/>
    <x v="4"/>
    <x v="1"/>
    <x v="0"/>
    <x v="0"/>
    <n v="5432.76"/>
    <x v="5"/>
    <s v="Central Region"/>
    <s v="High"/>
    <s v="December"/>
    <s v="Q4"/>
    <s v="Yes"/>
    <n v="1"/>
    <n v="814.91399999999999"/>
    <n v="6247.674"/>
  </r>
  <r>
    <n v="567"/>
    <s v="R06153"/>
    <x v="361"/>
    <n v="77"/>
    <x v="2"/>
    <x v="6"/>
    <x v="40"/>
    <n v="5"/>
    <x v="0"/>
    <s v="Credit Card"/>
    <s v="Click &amp; Collect"/>
    <s v="Yes"/>
    <s v="Highly recommend"/>
    <x v="1"/>
    <x v="0"/>
    <x v="1"/>
    <x v="5"/>
    <n v="1619.07"/>
    <x v="7"/>
    <s v="Gauteng Region"/>
    <s v="Medium"/>
    <s v="August"/>
    <s v="Q3"/>
    <s v="No"/>
    <n v="0"/>
    <n v="242.86049999999997"/>
    <n v="1861.9304999999997"/>
  </r>
  <r>
    <n v="568"/>
    <s v="R06649"/>
    <x v="330"/>
    <n v="45"/>
    <x v="1"/>
    <x v="6"/>
    <x v="26"/>
    <n v="3"/>
    <x v="0"/>
    <s v="Cash"/>
    <s v="Home Delivery"/>
    <s v="No"/>
    <s v="Easy to assemble"/>
    <x v="2"/>
    <x v="0"/>
    <x v="0"/>
    <x v="4"/>
    <n v="27815.439999999999"/>
    <x v="6"/>
    <s v="Gauteng Region"/>
    <s v="High"/>
    <s v="October"/>
    <s v="Q4"/>
    <s v="Yes"/>
    <n v="0"/>
    <n v="4172.3159999999998"/>
    <n v="31987.755999999998"/>
  </r>
  <r>
    <n v="569"/>
    <s v="R02936"/>
    <x v="362"/>
    <n v="32"/>
    <x v="0"/>
    <x v="1"/>
    <x v="59"/>
    <n v="5"/>
    <x v="1"/>
    <s v="EFT"/>
    <s v="In Store"/>
    <s v="No"/>
    <s v="Product was disappointing"/>
    <x v="1"/>
    <x v="1"/>
    <x v="0"/>
    <x v="1"/>
    <n v="8798.49"/>
    <x v="4"/>
    <s v="Southern Region"/>
    <s v="High"/>
    <s v="June"/>
    <s v="Q2"/>
    <s v="Yes"/>
    <n v="1"/>
    <n v="1319.7735"/>
    <n v="10118.263499999999"/>
  </r>
  <r>
    <n v="570"/>
    <s v="R06500"/>
    <x v="363"/>
    <n v="36"/>
    <x v="1"/>
    <x v="5"/>
    <x v="25"/>
    <n v="1"/>
    <x v="0"/>
    <s v="Mobile Payment"/>
    <s v="In Store"/>
    <s v="No"/>
    <s v="Delivery delayed"/>
    <x v="3"/>
    <x v="1"/>
    <x v="1"/>
    <x v="3"/>
    <n v="4455.18"/>
    <x v="2"/>
    <s v="Western Region"/>
    <s v="Medium"/>
    <s v="January"/>
    <s v="Q1"/>
    <s v="No"/>
    <n v="0"/>
    <n v="668.27700000000004"/>
    <n v="5123.4570000000003"/>
  </r>
  <r>
    <n v="572"/>
    <s v="R05385"/>
    <x v="364"/>
    <n v="25"/>
    <x v="2"/>
    <x v="4"/>
    <x v="38"/>
    <n v="4"/>
    <x v="1"/>
    <s v="Cash"/>
    <s v="Home Delivery"/>
    <s v="No"/>
    <s v="Fits perfectly"/>
    <x v="4"/>
    <x v="0"/>
    <x v="1"/>
    <x v="1"/>
    <n v="3715.65"/>
    <x v="5"/>
    <s v="Central Region"/>
    <s v="Medium"/>
    <s v="December"/>
    <s v="Q4"/>
    <s v="No"/>
    <n v="1"/>
    <n v="557.34749999999997"/>
    <n v="4272.9974999999995"/>
  </r>
  <r>
    <n v="573"/>
    <s v="R02920"/>
    <x v="365"/>
    <n v="70"/>
    <x v="1"/>
    <x v="0"/>
    <x v="82"/>
    <n v="1"/>
    <x v="0"/>
    <s v="Debit Card"/>
    <s v="Click &amp; Collect"/>
    <s v="No"/>
    <s v="Very comfortable"/>
    <x v="3"/>
    <x v="0"/>
    <x v="0"/>
    <x v="5"/>
    <n v="463.48"/>
    <x v="6"/>
    <s v="Northern Region"/>
    <s v="Low"/>
    <s v="September"/>
    <s v="Q3"/>
    <s v="No"/>
    <n v="0"/>
    <n v="69.522000000000006"/>
    <n v="533.00199999999995"/>
  </r>
  <r>
    <n v="575"/>
    <s v="R00564"/>
    <x v="366"/>
    <n v="28"/>
    <x v="1"/>
    <x v="2"/>
    <x v="61"/>
    <n v="3"/>
    <x v="0"/>
    <s v="Cash"/>
    <s v="Click &amp; Collect"/>
    <s v="Yes"/>
    <s v="Very fast delivery"/>
    <x v="2"/>
    <x v="0"/>
    <x v="0"/>
    <x v="1"/>
    <n v="768.34"/>
    <x v="7"/>
    <s v="Northern Region"/>
    <s v="Medium"/>
    <s v="September"/>
    <s v="Q3"/>
    <s v="No"/>
    <n v="0"/>
    <n v="115.251"/>
    <n v="883.59100000000001"/>
  </r>
  <r>
    <n v="576"/>
    <s v="R04451"/>
    <x v="266"/>
    <n v="31"/>
    <x v="1"/>
    <x v="2"/>
    <x v="87"/>
    <n v="5"/>
    <x v="0"/>
    <s v="Mobile Payment"/>
    <s v="Home Delivery"/>
    <s v="Yes"/>
    <s v="Arrived damaged"/>
    <x v="1"/>
    <x v="1"/>
    <x v="0"/>
    <x v="1"/>
    <n v="828.82"/>
    <x v="5"/>
    <s v="Northern Region"/>
    <s v="Medium"/>
    <s v="December"/>
    <s v="Q4"/>
    <s v="No"/>
    <n v="0"/>
    <n v="124.32300000000001"/>
    <n v="953.14300000000003"/>
  </r>
  <r>
    <n v="577"/>
    <s v="R01607"/>
    <x v="244"/>
    <n v="60"/>
    <x v="1"/>
    <x v="0"/>
    <x v="80"/>
    <n v="2"/>
    <x v="0"/>
    <s v="Mobile Payment"/>
    <s v="In Store"/>
    <s v="Yes"/>
    <s v="Instructions unclear"/>
    <x v="0"/>
    <x v="2"/>
    <x v="0"/>
    <x v="0"/>
    <n v="10347.709999999999"/>
    <x v="5"/>
    <s v="Northern Region"/>
    <s v="High"/>
    <s v="January"/>
    <s v="Q1"/>
    <s v="Yes"/>
    <n v="0"/>
    <n v="1552.1564999999998"/>
    <n v="11899.866499999998"/>
  </r>
  <r>
    <n v="578"/>
    <s v="R05581"/>
    <x v="277"/>
    <n v="20"/>
    <x v="2"/>
    <x v="5"/>
    <x v="29"/>
    <n v="2"/>
    <x v="0"/>
    <s v="Debit Card"/>
    <s v="Home Delivery"/>
    <s v="No"/>
    <s v="Exactly as advertised"/>
    <x v="0"/>
    <x v="0"/>
    <x v="0"/>
    <x v="2"/>
    <n v="1355.08"/>
    <x v="2"/>
    <s v="Western Region"/>
    <s v="Medium"/>
    <s v="February"/>
    <s v="Q1"/>
    <s v="No"/>
    <n v="0"/>
    <n v="203.26199999999997"/>
    <n v="1558.3419999999999"/>
  </r>
  <r>
    <n v="579"/>
    <s v="R08283"/>
    <x v="112"/>
    <n v="77"/>
    <x v="1"/>
    <x v="7"/>
    <x v="10"/>
    <n v="4"/>
    <x v="0"/>
    <s v="Cash"/>
    <s v="Home Delivery"/>
    <s v="Yes"/>
    <s v="Average quality"/>
    <x v="4"/>
    <x v="2"/>
    <x v="0"/>
    <x v="5"/>
    <n v="276.82"/>
    <x v="7"/>
    <s v="Western Region"/>
    <s v="Low"/>
    <s v="November"/>
    <s v="Q4"/>
    <s v="No"/>
    <n v="0"/>
    <n v="41.522999999999996"/>
    <n v="318.34299999999996"/>
  </r>
  <r>
    <n v="580"/>
    <s v="R00064"/>
    <x v="92"/>
    <n v="49"/>
    <x v="2"/>
    <x v="8"/>
    <x v="76"/>
    <n v="2"/>
    <x v="0"/>
    <s v="Debit Card"/>
    <s v="Click &amp; Collect"/>
    <s v="No"/>
    <s v="Very comfortable"/>
    <x v="0"/>
    <x v="0"/>
    <x v="0"/>
    <x v="4"/>
    <n v="824.74"/>
    <x v="8"/>
    <s v="Eastern Region"/>
    <s v="Medium"/>
    <s v="January"/>
    <s v="Q1"/>
    <s v="No"/>
    <n v="0"/>
    <n v="123.711"/>
    <n v="948.45099999999991"/>
  </r>
  <r>
    <n v="581"/>
    <s v="R06798"/>
    <x v="367"/>
    <n v="76"/>
    <x v="1"/>
    <x v="3"/>
    <x v="112"/>
    <n v="2"/>
    <x v="1"/>
    <s v="Debit Card"/>
    <s v="Click &amp; Collect"/>
    <s v="Yes"/>
    <s v="Instructions unclear"/>
    <x v="0"/>
    <x v="2"/>
    <x v="0"/>
    <x v="5"/>
    <n v="1482.94"/>
    <x v="5"/>
    <s v="Central Region"/>
    <s v="Medium"/>
    <s v="May"/>
    <s v="Q2"/>
    <s v="No"/>
    <n v="1"/>
    <n v="222.441"/>
    <n v="1705.3809999999999"/>
  </r>
  <r>
    <n v="582"/>
    <s v="R01057"/>
    <x v="368"/>
    <n v="78"/>
    <x v="2"/>
    <x v="2"/>
    <x v="65"/>
    <n v="1"/>
    <x v="0"/>
    <s v="Cash"/>
    <s v="Click &amp; Collect"/>
    <s v="No"/>
    <s v="Fits perfectly"/>
    <x v="3"/>
    <x v="0"/>
    <x v="0"/>
    <x v="5"/>
    <n v="45.96"/>
    <x v="3"/>
    <s v="Northern Region"/>
    <s v="Low"/>
    <s v="March"/>
    <s v="Q1"/>
    <s v="No"/>
    <n v="0"/>
    <n v="6.8940000000000001"/>
    <n v="52.853999999999999"/>
  </r>
  <r>
    <n v="583"/>
    <s v="R03388"/>
    <x v="273"/>
    <n v="29"/>
    <x v="1"/>
    <x v="8"/>
    <x v="63"/>
    <n v="3"/>
    <x v="1"/>
    <s v="Credit Card"/>
    <s v="In Store"/>
    <s v="Yes"/>
    <s v="Highly recommend"/>
    <x v="2"/>
    <x v="0"/>
    <x v="0"/>
    <x v="1"/>
    <n v="1604.87"/>
    <x v="0"/>
    <s v="Eastern Region"/>
    <s v="Medium"/>
    <s v="July"/>
    <s v="Q3"/>
    <s v="No"/>
    <n v="1"/>
    <n v="240.73049999999998"/>
    <n v="1845.6004999999998"/>
  </r>
  <r>
    <n v="584"/>
    <s v="R09656"/>
    <x v="343"/>
    <n v="40"/>
    <x v="0"/>
    <x v="4"/>
    <x v="64"/>
    <n v="2"/>
    <x v="1"/>
    <s v="Cash"/>
    <s v="Click &amp; Collect"/>
    <s v="Yes"/>
    <m/>
    <x v="0"/>
    <x v="3"/>
    <x v="2"/>
    <x v="3"/>
    <n v="119.63"/>
    <x v="3"/>
    <s v="Central Region"/>
    <s v="Low"/>
    <s v="June"/>
    <s v="Q2"/>
    <s v="No"/>
    <n v="1"/>
    <n v="17.944499999999998"/>
    <n v="137.57449999999997"/>
  </r>
  <r>
    <n v="585"/>
    <s v="R03860"/>
    <x v="369"/>
    <n v="43"/>
    <x v="1"/>
    <x v="5"/>
    <x v="79"/>
    <n v="2"/>
    <x v="1"/>
    <s v="Mobile Payment"/>
    <s v="Click &amp; Collect"/>
    <s v="No"/>
    <s v="Worth the money"/>
    <x v="0"/>
    <x v="0"/>
    <x v="0"/>
    <x v="3"/>
    <n v="283.57"/>
    <x v="0"/>
    <s v="Western Region"/>
    <s v="Low"/>
    <s v="August"/>
    <s v="Q3"/>
    <s v="No"/>
    <n v="1"/>
    <n v="42.535499999999999"/>
    <n v="326.10549999999995"/>
  </r>
  <r>
    <n v="586"/>
    <s v="R03461"/>
    <x v="41"/>
    <n v="74"/>
    <x v="0"/>
    <x v="2"/>
    <x v="49"/>
    <n v="2"/>
    <x v="1"/>
    <s v="EFT"/>
    <s v="Click &amp; Collect"/>
    <s v="Yes"/>
    <m/>
    <x v="0"/>
    <x v="3"/>
    <x v="2"/>
    <x v="5"/>
    <n v="134.01"/>
    <x v="3"/>
    <s v="Northern Region"/>
    <s v="Low"/>
    <s v="July"/>
    <s v="Q3"/>
    <s v="No"/>
    <n v="1"/>
    <n v="20.101499999999998"/>
    <n v="154.11149999999998"/>
  </r>
  <r>
    <n v="587"/>
    <s v="R04964"/>
    <x v="370"/>
    <n v="44"/>
    <x v="0"/>
    <x v="0"/>
    <x v="5"/>
    <n v="2"/>
    <x v="1"/>
    <s v="EFT"/>
    <s v="In Store"/>
    <s v="No"/>
    <s v="Excellent product"/>
    <x v="0"/>
    <x v="0"/>
    <x v="0"/>
    <x v="3"/>
    <n v="1158.56"/>
    <x v="4"/>
    <s v="Northern Region"/>
    <s v="Medium"/>
    <s v="January"/>
    <s v="Q1"/>
    <s v="No"/>
    <n v="1"/>
    <n v="173.78399999999999"/>
    <n v="1332.3439999999998"/>
  </r>
  <r>
    <n v="588"/>
    <s v="R03353"/>
    <x v="90"/>
    <n v="61"/>
    <x v="0"/>
    <x v="2"/>
    <x v="69"/>
    <n v="5"/>
    <x v="0"/>
    <s v="Credit Card"/>
    <s v="Home Delivery"/>
    <s v="Yes"/>
    <s v="Average quality"/>
    <x v="1"/>
    <x v="2"/>
    <x v="0"/>
    <x v="0"/>
    <n v="1907.49"/>
    <x v="0"/>
    <s v="Northern Region"/>
    <s v="Medium"/>
    <s v="July"/>
    <s v="Q3"/>
    <s v="No"/>
    <n v="0"/>
    <n v="286.12349999999998"/>
    <n v="2193.6134999999999"/>
  </r>
  <r>
    <n v="589"/>
    <s v="R01502"/>
    <x v="365"/>
    <n v="28"/>
    <x v="0"/>
    <x v="1"/>
    <x v="41"/>
    <n v="4"/>
    <x v="1"/>
    <s v="EFT"/>
    <s v="In Store"/>
    <s v="No"/>
    <s v="Easy to assemble"/>
    <x v="4"/>
    <x v="0"/>
    <x v="1"/>
    <x v="1"/>
    <n v="13261"/>
    <x v="6"/>
    <s v="Southern Region"/>
    <s v="High"/>
    <s v="September"/>
    <s v="Q3"/>
    <s v="Yes"/>
    <n v="1"/>
    <n v="1989.1499999999999"/>
    <n v="15250.15"/>
  </r>
  <r>
    <n v="590"/>
    <s v="R00246"/>
    <x v="164"/>
    <n v="23"/>
    <x v="2"/>
    <x v="7"/>
    <x v="36"/>
    <n v="5"/>
    <x v="0"/>
    <s v="Cash"/>
    <s v="Click &amp; Collect"/>
    <s v="No"/>
    <s v="Easy online ordering"/>
    <x v="1"/>
    <x v="0"/>
    <x v="1"/>
    <x v="2"/>
    <n v="13056.99"/>
    <x v="6"/>
    <s v="Western Region"/>
    <s v="High"/>
    <s v="January"/>
    <s v="Q1"/>
    <s v="Yes"/>
    <n v="0"/>
    <n v="1958.5484999999999"/>
    <n v="15015.538499999999"/>
  </r>
  <r>
    <n v="591"/>
    <s v="R09845"/>
    <x v="17"/>
    <n v="61"/>
    <x v="1"/>
    <x v="2"/>
    <x v="62"/>
    <n v="3"/>
    <x v="0"/>
    <s v="Debit Card"/>
    <s v="Home Delivery"/>
    <s v="Yes"/>
    <s v="Excellent product"/>
    <x v="2"/>
    <x v="0"/>
    <x v="0"/>
    <x v="0"/>
    <n v="2951.61"/>
    <x v="1"/>
    <s v="Northern Region"/>
    <s v="Medium"/>
    <s v="March"/>
    <s v="Q1"/>
    <s v="No"/>
    <n v="0"/>
    <n v="442.74150000000003"/>
    <n v="3394.3514999999998"/>
  </r>
  <r>
    <n v="592"/>
    <s v="R00971"/>
    <x v="164"/>
    <n v="62"/>
    <x v="2"/>
    <x v="0"/>
    <x v="47"/>
    <n v="1"/>
    <x v="1"/>
    <s v="Mobile Payment"/>
    <s v="Home Delivery"/>
    <s v="Yes"/>
    <s v="Arrived damaged"/>
    <x v="3"/>
    <x v="1"/>
    <x v="1"/>
    <x v="0"/>
    <n v="13123.97"/>
    <x v="6"/>
    <s v="Northern Region"/>
    <s v="High"/>
    <s v="January"/>
    <s v="Q1"/>
    <s v="Yes"/>
    <n v="1"/>
    <n v="1968.5954999999999"/>
    <n v="15092.565499999999"/>
  </r>
  <r>
    <n v="593"/>
    <s v="R07542"/>
    <x v="149"/>
    <n v="53"/>
    <x v="2"/>
    <x v="0"/>
    <x v="16"/>
    <n v="5"/>
    <x v="0"/>
    <s v="Mobile Payment"/>
    <s v="Home Delivery"/>
    <s v="Yes"/>
    <s v="Would definitely buy again"/>
    <x v="1"/>
    <x v="0"/>
    <x v="1"/>
    <x v="4"/>
    <n v="368.99"/>
    <x v="0"/>
    <s v="Northern Region"/>
    <s v="Low"/>
    <s v="November"/>
    <s v="Q4"/>
    <s v="No"/>
    <n v="0"/>
    <n v="55.348500000000001"/>
    <n v="424.33849999999995"/>
  </r>
  <r>
    <n v="594"/>
    <s v="R05401"/>
    <x v="54"/>
    <n v="70"/>
    <x v="0"/>
    <x v="8"/>
    <x v="55"/>
    <n v="5"/>
    <x v="1"/>
    <s v="Mobile Payment"/>
    <s v="Click &amp; Collect"/>
    <s v="No"/>
    <m/>
    <x v="1"/>
    <x v="3"/>
    <x v="2"/>
    <x v="5"/>
    <n v="324.35000000000002"/>
    <x v="8"/>
    <s v="Eastern Region"/>
    <s v="Low"/>
    <s v="April"/>
    <s v="Q2"/>
    <s v="No"/>
    <n v="1"/>
    <n v="48.652500000000003"/>
    <n v="373.0025"/>
  </r>
  <r>
    <n v="595"/>
    <s v="R05810"/>
    <x v="371"/>
    <n v="77"/>
    <x v="1"/>
    <x v="4"/>
    <x v="120"/>
    <n v="3"/>
    <x v="0"/>
    <s v="Cash"/>
    <s v="In Store"/>
    <s v="No"/>
    <s v="Item missing accessories"/>
    <x v="2"/>
    <x v="1"/>
    <x v="0"/>
    <x v="5"/>
    <n v="1233.45"/>
    <x v="1"/>
    <s v="Central Region"/>
    <s v="Medium"/>
    <s v="August"/>
    <s v="Q3"/>
    <s v="No"/>
    <n v="0"/>
    <n v="185.01750000000001"/>
    <n v="1418.4675"/>
  </r>
  <r>
    <n v="596"/>
    <s v="R08710"/>
    <x v="310"/>
    <n v="50"/>
    <x v="1"/>
    <x v="6"/>
    <x v="24"/>
    <n v="4"/>
    <x v="0"/>
    <s v="Credit Card"/>
    <s v="Click &amp; Collect"/>
    <s v="Yes"/>
    <s v="Great customer service"/>
    <x v="4"/>
    <x v="0"/>
    <x v="1"/>
    <x v="4"/>
    <n v="44114.21"/>
    <x v="6"/>
    <s v="Gauteng Region"/>
    <s v="High"/>
    <s v="June"/>
    <s v="Q2"/>
    <s v="Yes"/>
    <n v="0"/>
    <n v="6617.1314999999995"/>
    <n v="50731.341499999995"/>
  </r>
  <r>
    <n v="597"/>
    <s v="R00334"/>
    <x v="311"/>
    <n v="41"/>
    <x v="1"/>
    <x v="3"/>
    <x v="36"/>
    <n v="3"/>
    <x v="0"/>
    <s v="Cash"/>
    <s v="Home Delivery"/>
    <s v="Yes"/>
    <s v="Instructions unclear"/>
    <x v="2"/>
    <x v="2"/>
    <x v="1"/>
    <x v="3"/>
    <n v="13056.99"/>
    <x v="6"/>
    <s v="Central Region"/>
    <s v="High"/>
    <s v="February"/>
    <s v="Q1"/>
    <s v="Yes"/>
    <n v="0"/>
    <n v="1958.5484999999999"/>
    <n v="15015.538499999999"/>
  </r>
  <r>
    <n v="599"/>
    <s v="R04809"/>
    <x v="372"/>
    <n v="80"/>
    <x v="0"/>
    <x v="2"/>
    <x v="84"/>
    <n v="1"/>
    <x v="1"/>
    <s v="Mobile Payment"/>
    <s v="In Store"/>
    <s v="No"/>
    <s v="Highly recommend"/>
    <x v="3"/>
    <x v="0"/>
    <x v="0"/>
    <x v="5"/>
    <n v="27.35"/>
    <x v="3"/>
    <s v="Northern Region"/>
    <s v="Low"/>
    <s v="October"/>
    <s v="Q4"/>
    <s v="No"/>
    <n v="1"/>
    <n v="4.1025"/>
    <n v="31.452500000000001"/>
  </r>
  <r>
    <n v="600"/>
    <s v="R07733"/>
    <x v="199"/>
    <n v="76"/>
    <x v="1"/>
    <x v="8"/>
    <x v="96"/>
    <n v="2"/>
    <x v="1"/>
    <s v="Debit Card"/>
    <s v="Home Delivery"/>
    <s v="Yes"/>
    <s v="Worth the money"/>
    <x v="0"/>
    <x v="0"/>
    <x v="0"/>
    <x v="5"/>
    <n v="944.78"/>
    <x v="6"/>
    <s v="Eastern Region"/>
    <s v="Medium"/>
    <s v="June"/>
    <s v="Q2"/>
    <s v="No"/>
    <n v="1"/>
    <n v="141.71699999999998"/>
    <n v="1086.4969999999998"/>
  </r>
  <r>
    <n v="601"/>
    <s v="R01122"/>
    <x v="373"/>
    <n v="40"/>
    <x v="0"/>
    <x v="7"/>
    <x v="24"/>
    <n v="3"/>
    <x v="0"/>
    <s v="EFT"/>
    <s v="Click &amp; Collect"/>
    <s v="Yes"/>
    <s v="Fits perfectly"/>
    <x v="2"/>
    <x v="0"/>
    <x v="0"/>
    <x v="3"/>
    <n v="44114.21"/>
    <x v="6"/>
    <s v="Western Region"/>
    <s v="High"/>
    <s v="March"/>
    <s v="Q1"/>
    <s v="Yes"/>
    <n v="0"/>
    <n v="6617.1314999999995"/>
    <n v="50731.341499999995"/>
  </r>
  <r>
    <n v="602"/>
    <s v="R00264"/>
    <x v="300"/>
    <n v="73"/>
    <x v="2"/>
    <x v="7"/>
    <x v="5"/>
    <n v="3"/>
    <x v="0"/>
    <s v="Mobile Payment"/>
    <s v="Home Delivery"/>
    <s v="No"/>
    <s v="Long waiting time"/>
    <x v="2"/>
    <x v="1"/>
    <x v="0"/>
    <x v="5"/>
    <n v="1158.56"/>
    <x v="4"/>
    <s v="Western Region"/>
    <s v="Medium"/>
    <s v="November"/>
    <s v="Q4"/>
    <s v="No"/>
    <n v="0"/>
    <n v="173.78399999999999"/>
    <n v="1332.3439999999998"/>
  </r>
  <r>
    <n v="603"/>
    <s v="R01497"/>
    <x v="374"/>
    <n v="28"/>
    <x v="0"/>
    <x v="5"/>
    <x v="93"/>
    <n v="1"/>
    <x v="1"/>
    <s v="Credit Card"/>
    <s v="Click &amp; Collect"/>
    <s v="No"/>
    <s v="Item missing accessories"/>
    <x v="3"/>
    <x v="1"/>
    <x v="1"/>
    <x v="1"/>
    <n v="34.200000000000003"/>
    <x v="3"/>
    <s v="Western Region"/>
    <s v="Low"/>
    <s v="November"/>
    <s v="Q4"/>
    <s v="No"/>
    <n v="1"/>
    <n v="5.13"/>
    <n v="39.33"/>
  </r>
  <r>
    <n v="604"/>
    <s v="R01563"/>
    <x v="370"/>
    <n v="24"/>
    <x v="2"/>
    <x v="1"/>
    <x v="50"/>
    <n v="3"/>
    <x v="0"/>
    <s v="Debit Card"/>
    <s v="Home Delivery"/>
    <s v="Yes"/>
    <s v="Great customer service"/>
    <x v="2"/>
    <x v="0"/>
    <x v="0"/>
    <x v="2"/>
    <n v="929.55"/>
    <x v="0"/>
    <s v="Southern Region"/>
    <s v="Medium"/>
    <s v="January"/>
    <s v="Q1"/>
    <s v="No"/>
    <n v="0"/>
    <n v="139.43249999999998"/>
    <n v="1068.9824999999998"/>
  </r>
  <r>
    <n v="605"/>
    <s v="R02139"/>
    <x v="84"/>
    <n v="66"/>
    <x v="1"/>
    <x v="8"/>
    <x v="30"/>
    <n v="4"/>
    <x v="1"/>
    <s v="Cash"/>
    <s v="In Store"/>
    <s v="No"/>
    <s v="Item missing accessories"/>
    <x v="4"/>
    <x v="1"/>
    <x v="0"/>
    <x v="5"/>
    <n v="2962.6"/>
    <x v="2"/>
    <s v="Eastern Region"/>
    <s v="Medium"/>
    <s v="November"/>
    <s v="Q4"/>
    <s v="No"/>
    <n v="1"/>
    <n v="444.39"/>
    <n v="3406.99"/>
  </r>
  <r>
    <n v="606"/>
    <s v="R04925"/>
    <x v="99"/>
    <n v="36"/>
    <x v="1"/>
    <x v="8"/>
    <x v="68"/>
    <n v="5"/>
    <x v="1"/>
    <s v="Credit Card"/>
    <s v="In Store"/>
    <s v="No"/>
    <s v="Great customer service"/>
    <x v="1"/>
    <x v="0"/>
    <x v="1"/>
    <x v="3"/>
    <n v="6698.54"/>
    <x v="6"/>
    <s v="Eastern Region"/>
    <s v="High"/>
    <s v="September"/>
    <s v="Q3"/>
    <s v="Yes"/>
    <n v="1"/>
    <n v="1004.7809999999999"/>
    <n v="7703.320999999999"/>
  </r>
  <r>
    <n v="608"/>
    <s v="R07488"/>
    <x v="23"/>
    <n v="51"/>
    <x v="0"/>
    <x v="5"/>
    <x v="99"/>
    <n v="4"/>
    <x v="1"/>
    <s v="Mobile Payment"/>
    <s v="Click &amp; Collect"/>
    <s v="Yes"/>
    <s v="Fits perfectly"/>
    <x v="4"/>
    <x v="0"/>
    <x v="1"/>
    <x v="4"/>
    <n v="786.78"/>
    <x v="8"/>
    <s v="Western Region"/>
    <s v="Medium"/>
    <s v="September"/>
    <s v="Q3"/>
    <s v="No"/>
    <n v="1"/>
    <n v="118.017"/>
    <n v="904.79699999999991"/>
  </r>
  <r>
    <n v="609"/>
    <s v="R05497"/>
    <x v="375"/>
    <n v="31"/>
    <x v="1"/>
    <x v="8"/>
    <x v="1"/>
    <n v="1"/>
    <x v="1"/>
    <s v="Debit Card"/>
    <s v="In Store"/>
    <s v="Yes"/>
    <s v="Poor packaging"/>
    <x v="3"/>
    <x v="1"/>
    <x v="1"/>
    <x v="1"/>
    <n v="444.38"/>
    <x v="1"/>
    <s v="Eastern Region"/>
    <s v="Low"/>
    <s v="October"/>
    <s v="Q4"/>
    <s v="No"/>
    <n v="1"/>
    <n v="66.656999999999996"/>
    <n v="511.03699999999998"/>
  </r>
  <r>
    <n v="611"/>
    <s v="R07202"/>
    <x v="182"/>
    <n v="27"/>
    <x v="1"/>
    <x v="4"/>
    <x v="42"/>
    <n v="3"/>
    <x v="0"/>
    <s v="EFT"/>
    <s v="Click &amp; Collect"/>
    <s v="Yes"/>
    <s v="Product exceeded expectations"/>
    <x v="2"/>
    <x v="0"/>
    <x v="0"/>
    <x v="1"/>
    <n v="2099.4"/>
    <x v="2"/>
    <s v="Central Region"/>
    <s v="Medium"/>
    <s v="March"/>
    <s v="Q1"/>
    <s v="No"/>
    <n v="0"/>
    <n v="314.91000000000003"/>
    <n v="2414.31"/>
  </r>
  <r>
    <n v="612"/>
    <s v="R04983"/>
    <x v="376"/>
    <n v="74"/>
    <x v="2"/>
    <x v="4"/>
    <x v="112"/>
    <n v="1"/>
    <x v="1"/>
    <s v="EFT"/>
    <s v="In Store"/>
    <s v="No"/>
    <s v="Exactly as advertised"/>
    <x v="3"/>
    <x v="0"/>
    <x v="0"/>
    <x v="5"/>
    <n v="1482.94"/>
    <x v="5"/>
    <s v="Central Region"/>
    <s v="Medium"/>
    <s v="November"/>
    <s v="Q4"/>
    <s v="No"/>
    <n v="1"/>
    <n v="222.441"/>
    <n v="1705.3809999999999"/>
  </r>
  <r>
    <n v="614"/>
    <s v="R07200"/>
    <x v="377"/>
    <n v="37"/>
    <x v="2"/>
    <x v="1"/>
    <x v="9"/>
    <n v="1"/>
    <x v="1"/>
    <s v="Mobile Payment"/>
    <s v="In Store"/>
    <s v="Yes"/>
    <s v="Instructions unclear"/>
    <x v="3"/>
    <x v="2"/>
    <x v="0"/>
    <x v="3"/>
    <n v="43.23"/>
    <x v="3"/>
    <s v="Southern Region"/>
    <s v="Low"/>
    <s v="January"/>
    <s v="Q1"/>
    <s v="No"/>
    <n v="1"/>
    <n v="6.4844999999999997"/>
    <n v="49.714499999999994"/>
  </r>
  <r>
    <n v="615"/>
    <s v="R08653"/>
    <x v="2"/>
    <n v="59"/>
    <x v="1"/>
    <x v="7"/>
    <x v="35"/>
    <n v="4"/>
    <x v="1"/>
    <s v="Mobile Payment"/>
    <s v="Home Delivery"/>
    <s v="No"/>
    <s v="Helpful staff"/>
    <x v="4"/>
    <x v="0"/>
    <x v="1"/>
    <x v="0"/>
    <n v="6710.27"/>
    <x v="5"/>
    <s v="Western Region"/>
    <s v="High"/>
    <s v="April"/>
    <s v="Q2"/>
    <s v="Yes"/>
    <n v="1"/>
    <n v="1006.5405000000001"/>
    <n v="7716.8104999999996"/>
  </r>
  <r>
    <n v="616"/>
    <s v="R07738"/>
    <x v="130"/>
    <m/>
    <x v="0"/>
    <x v="4"/>
    <x v="63"/>
    <n v="2"/>
    <x v="1"/>
    <s v="Cash"/>
    <s v="Click &amp; Collect"/>
    <s v="No"/>
    <s v="Fits perfectly"/>
    <x v="0"/>
    <x v="0"/>
    <x v="0"/>
    <x v="6"/>
    <n v="1604.87"/>
    <x v="0"/>
    <s v="Central Region"/>
    <s v="Medium"/>
    <s v="September"/>
    <s v="Q3"/>
    <s v="No"/>
    <n v="1"/>
    <n v="240.73049999999998"/>
    <n v="1845.6004999999998"/>
  </r>
  <r>
    <n v="617"/>
    <s v="R06828"/>
    <x v="190"/>
    <n v="80"/>
    <x v="2"/>
    <x v="1"/>
    <x v="68"/>
    <n v="1"/>
    <x v="0"/>
    <s v="Credit Card"/>
    <s v="Click &amp; Collect"/>
    <s v="Yes"/>
    <s v="Easy online ordering"/>
    <x v="3"/>
    <x v="0"/>
    <x v="0"/>
    <x v="5"/>
    <n v="6698.54"/>
    <x v="6"/>
    <s v="Southern Region"/>
    <s v="High"/>
    <s v="May"/>
    <s v="Q2"/>
    <s v="Yes"/>
    <n v="0"/>
    <n v="1004.7809999999999"/>
    <n v="7703.320999999999"/>
  </r>
  <r>
    <n v="618"/>
    <s v="R09984"/>
    <x v="378"/>
    <n v="50"/>
    <x v="0"/>
    <x v="8"/>
    <x v="1"/>
    <n v="4"/>
    <x v="1"/>
    <s v="EFT"/>
    <s v="In Store"/>
    <s v="Yes"/>
    <s v="Excellent value"/>
    <x v="4"/>
    <x v="0"/>
    <x v="1"/>
    <x v="4"/>
    <n v="444.38"/>
    <x v="1"/>
    <s v="Eastern Region"/>
    <s v="Low"/>
    <s v="January"/>
    <s v="Q1"/>
    <s v="No"/>
    <n v="1"/>
    <n v="66.656999999999996"/>
    <n v="511.03699999999998"/>
  </r>
  <r>
    <n v="619"/>
    <s v="R02479"/>
    <x v="151"/>
    <n v="21"/>
    <x v="1"/>
    <x v="0"/>
    <x v="102"/>
    <n v="4"/>
    <x v="1"/>
    <s v="Cash"/>
    <s v="Click &amp; Collect"/>
    <s v="Yes"/>
    <s v="Product exceeded expectations"/>
    <x v="4"/>
    <x v="0"/>
    <x v="1"/>
    <x v="2"/>
    <n v="996.44"/>
    <x v="2"/>
    <s v="Northern Region"/>
    <s v="Medium"/>
    <s v="January"/>
    <s v="Q1"/>
    <s v="No"/>
    <n v="1"/>
    <n v="149.46600000000001"/>
    <n v="1145.9059999999999"/>
  </r>
  <r>
    <n v="620"/>
    <s v="R02743"/>
    <x v="32"/>
    <n v="19"/>
    <x v="0"/>
    <x v="0"/>
    <x v="62"/>
    <n v="2"/>
    <x v="0"/>
    <s v="Mobile Payment"/>
    <s v="In Store"/>
    <s v="No"/>
    <s v="Excellent product"/>
    <x v="0"/>
    <x v="0"/>
    <x v="0"/>
    <x v="2"/>
    <n v="2951.61"/>
    <x v="1"/>
    <s v="Northern Region"/>
    <s v="Medium"/>
    <s v="September"/>
    <s v="Q3"/>
    <s v="No"/>
    <n v="0"/>
    <n v="442.74150000000003"/>
    <n v="3394.3514999999998"/>
  </r>
  <r>
    <n v="621"/>
    <s v="R08412"/>
    <x v="379"/>
    <n v="53"/>
    <x v="1"/>
    <x v="3"/>
    <x v="108"/>
    <n v="5"/>
    <x v="0"/>
    <s v="Cash"/>
    <s v="Home Delivery"/>
    <s v="No"/>
    <m/>
    <x v="1"/>
    <x v="3"/>
    <x v="2"/>
    <x v="4"/>
    <n v="880.49"/>
    <x v="5"/>
    <s v="Central Region"/>
    <s v="Medium"/>
    <s v="December"/>
    <s v="Q4"/>
    <s v="No"/>
    <n v="0"/>
    <n v="132.0735"/>
    <n v="1012.5635"/>
  </r>
  <r>
    <n v="622"/>
    <s v="R09344"/>
    <x v="380"/>
    <n v="79"/>
    <x v="1"/>
    <x v="8"/>
    <x v="84"/>
    <n v="3"/>
    <x v="0"/>
    <s v="Cash"/>
    <s v="Click &amp; Collect"/>
    <s v="Yes"/>
    <s v="Very fast delivery"/>
    <x v="2"/>
    <x v="0"/>
    <x v="0"/>
    <x v="5"/>
    <n v="27.35"/>
    <x v="3"/>
    <s v="Eastern Region"/>
    <s v="Low"/>
    <s v="June"/>
    <s v="Q2"/>
    <s v="No"/>
    <n v="0"/>
    <n v="4.1025"/>
    <n v="31.452500000000001"/>
  </r>
  <r>
    <n v="623"/>
    <s v="R05399"/>
    <x v="381"/>
    <n v="36"/>
    <x v="1"/>
    <x v="7"/>
    <x v="26"/>
    <n v="1"/>
    <x v="0"/>
    <s v="Credit Card"/>
    <s v="Home Delivery"/>
    <s v="Yes"/>
    <s v="Instructions unclear"/>
    <x v="3"/>
    <x v="2"/>
    <x v="0"/>
    <x v="3"/>
    <n v="27815.439999999999"/>
    <x v="6"/>
    <s v="Western Region"/>
    <s v="High"/>
    <s v="May"/>
    <s v="Q2"/>
    <s v="Yes"/>
    <n v="0"/>
    <n v="4172.3159999999998"/>
    <n v="31987.755999999998"/>
  </r>
  <r>
    <n v="624"/>
    <s v="R07408"/>
    <x v="382"/>
    <m/>
    <x v="1"/>
    <x v="2"/>
    <x v="103"/>
    <n v="5"/>
    <x v="1"/>
    <s v="Credit Card"/>
    <s v="Home Delivery"/>
    <s v="No"/>
    <s v="Excellent product"/>
    <x v="1"/>
    <x v="0"/>
    <x v="1"/>
    <x v="6"/>
    <n v="103.4"/>
    <x v="3"/>
    <s v="Northern Region"/>
    <s v="Low"/>
    <s v="November"/>
    <s v="Q4"/>
    <s v="No"/>
    <n v="1"/>
    <n v="15.51"/>
    <n v="118.91"/>
  </r>
  <r>
    <n v="625"/>
    <s v="R07538"/>
    <x v="194"/>
    <m/>
    <x v="0"/>
    <x v="1"/>
    <x v="10"/>
    <n v="4"/>
    <x v="1"/>
    <s v="Cash"/>
    <s v="In Store"/>
    <s v="Yes"/>
    <s v="Product was disappointing"/>
    <x v="4"/>
    <x v="1"/>
    <x v="0"/>
    <x v="6"/>
    <n v="276.82"/>
    <x v="7"/>
    <s v="Southern Region"/>
    <s v="Low"/>
    <s v="November"/>
    <s v="Q4"/>
    <s v="No"/>
    <n v="1"/>
    <n v="41.522999999999996"/>
    <n v="318.34299999999996"/>
  </r>
  <r>
    <n v="626"/>
    <s v="R03459"/>
    <x v="383"/>
    <n v="33"/>
    <x v="0"/>
    <x v="5"/>
    <x v="41"/>
    <n v="3"/>
    <x v="0"/>
    <s v="Mobile Payment"/>
    <s v="Home Delivery"/>
    <s v="No"/>
    <s v="Packaging could improve"/>
    <x v="2"/>
    <x v="2"/>
    <x v="1"/>
    <x v="1"/>
    <n v="13261"/>
    <x v="6"/>
    <s v="Western Region"/>
    <s v="High"/>
    <s v="December"/>
    <s v="Q4"/>
    <s v="Yes"/>
    <n v="0"/>
    <n v="1989.1499999999999"/>
    <n v="15250.15"/>
  </r>
  <r>
    <n v="627"/>
    <s v="R07471"/>
    <x v="384"/>
    <n v="66"/>
    <x v="2"/>
    <x v="8"/>
    <x v="79"/>
    <n v="2"/>
    <x v="0"/>
    <s v="Debit Card"/>
    <s v="Click &amp; Collect"/>
    <s v="No"/>
    <s v="Long waiting time"/>
    <x v="0"/>
    <x v="1"/>
    <x v="1"/>
    <x v="5"/>
    <n v="283.57"/>
    <x v="0"/>
    <s v="Eastern Region"/>
    <s v="Low"/>
    <s v="August"/>
    <s v="Q3"/>
    <s v="No"/>
    <n v="0"/>
    <n v="42.535499999999999"/>
    <n v="326.10549999999995"/>
  </r>
  <r>
    <n v="628"/>
    <s v="R09553"/>
    <x v="162"/>
    <n v="57"/>
    <x v="1"/>
    <x v="0"/>
    <x v="75"/>
    <n v="3"/>
    <x v="1"/>
    <s v="EFT"/>
    <s v="In Store"/>
    <s v="No"/>
    <s v="Long waiting time"/>
    <x v="2"/>
    <x v="1"/>
    <x v="0"/>
    <x v="0"/>
    <n v="4841.7700000000004"/>
    <x v="7"/>
    <s v="Northern Region"/>
    <s v="Medium"/>
    <s v="April"/>
    <s v="Q2"/>
    <s v="No"/>
    <n v="1"/>
    <n v="726.26550000000009"/>
    <n v="5568.0355"/>
  </r>
  <r>
    <n v="629"/>
    <s v="R04996"/>
    <x v="385"/>
    <n v="60"/>
    <x v="1"/>
    <x v="7"/>
    <x v="86"/>
    <n v="1"/>
    <x v="1"/>
    <s v="Credit Card"/>
    <s v="In Store"/>
    <s v="Yes"/>
    <s v="Easy online ordering"/>
    <x v="3"/>
    <x v="0"/>
    <x v="0"/>
    <x v="0"/>
    <n v="5258.73"/>
    <x v="2"/>
    <s v="Western Region"/>
    <s v="High"/>
    <s v="March"/>
    <s v="Q1"/>
    <s v="Yes"/>
    <n v="1"/>
    <n v="788.80949999999996"/>
    <n v="6047.539499999999"/>
  </r>
  <r>
    <n v="630"/>
    <s v="R00077"/>
    <x v="49"/>
    <n v="22"/>
    <x v="1"/>
    <x v="8"/>
    <x v="46"/>
    <n v="3"/>
    <x v="0"/>
    <s v="EFT"/>
    <s v="In Store"/>
    <s v="No"/>
    <m/>
    <x v="2"/>
    <x v="3"/>
    <x v="2"/>
    <x v="2"/>
    <n v="3755.73"/>
    <x v="2"/>
    <s v="Eastern Region"/>
    <s v="Medium"/>
    <s v="May"/>
    <s v="Q2"/>
    <s v="No"/>
    <n v="0"/>
    <n v="563.35950000000003"/>
    <n v="4319.0895"/>
  </r>
  <r>
    <n v="632"/>
    <s v="R07459"/>
    <x v="343"/>
    <n v="58"/>
    <x v="2"/>
    <x v="2"/>
    <x v="13"/>
    <n v="3"/>
    <x v="1"/>
    <s v="Debit Card"/>
    <s v="Click &amp; Collect"/>
    <s v="No"/>
    <m/>
    <x v="2"/>
    <x v="3"/>
    <x v="2"/>
    <x v="0"/>
    <n v="3576.97"/>
    <x v="5"/>
    <s v="Northern Region"/>
    <s v="Medium"/>
    <s v="June"/>
    <s v="Q2"/>
    <s v="No"/>
    <n v="1"/>
    <n v="536.54549999999995"/>
    <n v="4113.5154999999995"/>
  </r>
  <r>
    <n v="633"/>
    <s v="R07149"/>
    <x v="310"/>
    <n v="20"/>
    <x v="1"/>
    <x v="1"/>
    <x v="71"/>
    <n v="4"/>
    <x v="0"/>
    <s v="EFT"/>
    <s v="In Store"/>
    <s v="No"/>
    <s v="Easy online ordering"/>
    <x v="4"/>
    <x v="0"/>
    <x v="1"/>
    <x v="2"/>
    <n v="1171.25"/>
    <x v="4"/>
    <s v="Southern Region"/>
    <s v="Medium"/>
    <s v="June"/>
    <s v="Q2"/>
    <s v="No"/>
    <n v="0"/>
    <n v="175.6875"/>
    <n v="1346.9375"/>
  </r>
  <r>
    <n v="634"/>
    <s v="R04412"/>
    <x v="386"/>
    <n v="49"/>
    <x v="2"/>
    <x v="2"/>
    <x v="25"/>
    <n v="3"/>
    <x v="0"/>
    <s v="Debit Card"/>
    <s v="Click &amp; Collect"/>
    <s v="Yes"/>
    <s v="Packaging could improve"/>
    <x v="2"/>
    <x v="2"/>
    <x v="1"/>
    <x v="4"/>
    <n v="4455.18"/>
    <x v="2"/>
    <s v="Northern Region"/>
    <s v="Medium"/>
    <s v="October"/>
    <s v="Q4"/>
    <s v="No"/>
    <n v="0"/>
    <n v="668.27700000000004"/>
    <n v="5123.4570000000003"/>
  </r>
  <r>
    <n v="635"/>
    <s v="R08225"/>
    <x v="387"/>
    <n v="57"/>
    <x v="1"/>
    <x v="3"/>
    <x v="34"/>
    <n v="4"/>
    <x v="1"/>
    <s v="Debit Card"/>
    <s v="In Store"/>
    <s v="No"/>
    <s v="Great customer service"/>
    <x v="4"/>
    <x v="0"/>
    <x v="1"/>
    <x v="0"/>
    <n v="14729.04"/>
    <x v="6"/>
    <s v="Central Region"/>
    <s v="High"/>
    <s v="June"/>
    <s v="Q2"/>
    <s v="Yes"/>
    <n v="1"/>
    <n v="2209.3560000000002"/>
    <n v="16938.396000000001"/>
  </r>
  <r>
    <n v="637"/>
    <s v="R05730"/>
    <x v="388"/>
    <n v="37"/>
    <x v="2"/>
    <x v="1"/>
    <x v="54"/>
    <n v="2"/>
    <x v="0"/>
    <s v="EFT"/>
    <s v="In Store"/>
    <s v="Yes"/>
    <s v="Easy to assemble"/>
    <x v="0"/>
    <x v="0"/>
    <x v="0"/>
    <x v="3"/>
    <n v="1940.64"/>
    <x v="4"/>
    <s v="Southern Region"/>
    <s v="Medium"/>
    <s v="July"/>
    <s v="Q3"/>
    <s v="No"/>
    <n v="0"/>
    <n v="291.096"/>
    <n v="2231.7359999999999"/>
  </r>
  <r>
    <n v="638"/>
    <s v="R09891"/>
    <x v="7"/>
    <n v="59"/>
    <x v="2"/>
    <x v="0"/>
    <x v="1"/>
    <n v="2"/>
    <x v="1"/>
    <s v="Mobile Payment"/>
    <s v="Click &amp; Collect"/>
    <s v="Yes"/>
    <s v="Very comfortable"/>
    <x v="0"/>
    <x v="0"/>
    <x v="0"/>
    <x v="0"/>
    <n v="444.38"/>
    <x v="1"/>
    <s v="Northern Region"/>
    <s v="Low"/>
    <s v="September"/>
    <s v="Q3"/>
    <s v="No"/>
    <n v="1"/>
    <n v="66.656999999999996"/>
    <n v="511.03699999999998"/>
  </r>
  <r>
    <n v="639"/>
    <s v="R06439"/>
    <x v="389"/>
    <n v="27"/>
    <x v="2"/>
    <x v="3"/>
    <x v="95"/>
    <n v="4"/>
    <x v="0"/>
    <s v="Mobile Payment"/>
    <s v="Click &amp; Collect"/>
    <s v="No"/>
    <s v="Worth the money"/>
    <x v="4"/>
    <x v="0"/>
    <x v="1"/>
    <x v="1"/>
    <n v="105.11"/>
    <x v="1"/>
    <s v="Central Region"/>
    <s v="Low"/>
    <s v="May"/>
    <s v="Q2"/>
    <s v="No"/>
    <n v="0"/>
    <n v="15.766499999999999"/>
    <n v="120.87649999999999"/>
  </r>
  <r>
    <n v="640"/>
    <s v="R01209"/>
    <x v="311"/>
    <n v="37"/>
    <x v="2"/>
    <x v="2"/>
    <x v="11"/>
    <n v="1"/>
    <x v="0"/>
    <s v="EFT"/>
    <s v="In Store"/>
    <s v="No"/>
    <s v="Very comfortable"/>
    <x v="3"/>
    <x v="0"/>
    <x v="0"/>
    <x v="3"/>
    <n v="231.22"/>
    <x v="1"/>
    <s v="Northern Region"/>
    <s v="Low"/>
    <s v="February"/>
    <s v="Q1"/>
    <s v="No"/>
    <n v="0"/>
    <n v="34.683"/>
    <n v="265.90299999999996"/>
  </r>
  <r>
    <n v="641"/>
    <s v="R04130"/>
    <x v="251"/>
    <n v="34"/>
    <x v="2"/>
    <x v="6"/>
    <x v="101"/>
    <n v="2"/>
    <x v="1"/>
    <s v="Debit Card"/>
    <s v="In Store"/>
    <s v="No"/>
    <s v="Excellent product"/>
    <x v="0"/>
    <x v="0"/>
    <x v="0"/>
    <x v="1"/>
    <n v="886.51"/>
    <x v="1"/>
    <s v="Gauteng Region"/>
    <s v="Medium"/>
    <s v="March"/>
    <s v="Q1"/>
    <s v="No"/>
    <n v="1"/>
    <n v="132.97649999999999"/>
    <n v="1019.4864999999999"/>
  </r>
  <r>
    <n v="642"/>
    <s v="R00004"/>
    <x v="390"/>
    <n v="24"/>
    <x v="2"/>
    <x v="0"/>
    <x v="40"/>
    <n v="3"/>
    <x v="1"/>
    <s v="Mobile Payment"/>
    <s v="Home Delivery"/>
    <s v="No"/>
    <s v="Great customer service"/>
    <x v="2"/>
    <x v="0"/>
    <x v="0"/>
    <x v="2"/>
    <n v="1619.07"/>
    <x v="7"/>
    <s v="Northern Region"/>
    <s v="Medium"/>
    <s v="January"/>
    <s v="Q1"/>
    <s v="No"/>
    <n v="1"/>
    <n v="242.86049999999997"/>
    <n v="1861.9304999999997"/>
  </r>
  <r>
    <n v="643"/>
    <s v="R02073"/>
    <x v="336"/>
    <n v="77"/>
    <x v="0"/>
    <x v="7"/>
    <x v="23"/>
    <n v="2"/>
    <x v="0"/>
    <s v="Credit Card"/>
    <s v="Click &amp; Collect"/>
    <s v="Yes"/>
    <s v="Product exceeded expectations"/>
    <x v="0"/>
    <x v="0"/>
    <x v="0"/>
    <x v="5"/>
    <n v="2340.5700000000002"/>
    <x v="8"/>
    <s v="Western Region"/>
    <s v="Medium"/>
    <s v="December"/>
    <s v="Q4"/>
    <s v="No"/>
    <n v="0"/>
    <n v="351.08550000000002"/>
    <n v="2691.6554999999998"/>
  </r>
  <r>
    <n v="644"/>
    <s v="R08640"/>
    <x v="127"/>
    <n v="65"/>
    <x v="2"/>
    <x v="0"/>
    <x v="90"/>
    <n v="4"/>
    <x v="0"/>
    <s v="Debit Card"/>
    <s v="Click &amp; Collect"/>
    <s v="Yes"/>
    <s v="Highly recommend"/>
    <x v="4"/>
    <x v="0"/>
    <x v="1"/>
    <x v="5"/>
    <n v="16523.5"/>
    <x v="6"/>
    <s v="Northern Region"/>
    <s v="High"/>
    <s v="January"/>
    <s v="Q1"/>
    <s v="Yes"/>
    <n v="0"/>
    <n v="2478.5250000000001"/>
    <n v="19002.024999999998"/>
  </r>
  <r>
    <n v="645"/>
    <s v="R00291"/>
    <x v="391"/>
    <n v="50"/>
    <x v="2"/>
    <x v="3"/>
    <x v="48"/>
    <n v="4"/>
    <x v="1"/>
    <s v="Mobile Payment"/>
    <s v="In Store"/>
    <s v="Yes"/>
    <s v="Average quality"/>
    <x v="4"/>
    <x v="2"/>
    <x v="0"/>
    <x v="4"/>
    <n v="192.77"/>
    <x v="1"/>
    <s v="Central Region"/>
    <s v="Low"/>
    <s v="December"/>
    <s v="Q4"/>
    <s v="No"/>
    <n v="1"/>
    <n v="28.915500000000002"/>
    <n v="221.68549999999999"/>
  </r>
  <r>
    <n v="646"/>
    <s v="R07891"/>
    <x v="78"/>
    <n v="75"/>
    <x v="2"/>
    <x v="8"/>
    <x v="10"/>
    <n v="4"/>
    <x v="1"/>
    <s v="Cash"/>
    <s v="Home Delivery"/>
    <s v="No"/>
    <s v="Helpful staff"/>
    <x v="4"/>
    <x v="0"/>
    <x v="1"/>
    <x v="5"/>
    <n v="276.82"/>
    <x v="7"/>
    <s v="Eastern Region"/>
    <s v="Low"/>
    <s v="June"/>
    <s v="Q2"/>
    <s v="No"/>
    <n v="1"/>
    <n v="41.522999999999996"/>
    <n v="318.34299999999996"/>
  </r>
  <r>
    <n v="647"/>
    <s v="R01112"/>
    <x v="357"/>
    <n v="38"/>
    <x v="1"/>
    <x v="4"/>
    <x v="64"/>
    <n v="3"/>
    <x v="0"/>
    <s v="EFT"/>
    <s v="Home Delivery"/>
    <s v="Yes"/>
    <s v="Instructions unclear"/>
    <x v="2"/>
    <x v="2"/>
    <x v="1"/>
    <x v="3"/>
    <n v="119.63"/>
    <x v="3"/>
    <s v="Central Region"/>
    <s v="Low"/>
    <s v="July"/>
    <s v="Q3"/>
    <s v="No"/>
    <n v="0"/>
    <n v="17.944499999999998"/>
    <n v="137.57449999999997"/>
  </r>
  <r>
    <n v="648"/>
    <s v="R03026"/>
    <x v="392"/>
    <n v="63"/>
    <x v="2"/>
    <x v="0"/>
    <x v="118"/>
    <n v="2"/>
    <x v="1"/>
    <s v="Mobile Payment"/>
    <s v="Home Delivery"/>
    <s v="No"/>
    <s v="Product was disappointing"/>
    <x v="0"/>
    <x v="1"/>
    <x v="1"/>
    <x v="0"/>
    <n v="301.58"/>
    <x v="3"/>
    <s v="Northern Region"/>
    <s v="Low"/>
    <s v="June"/>
    <s v="Q2"/>
    <s v="No"/>
    <n v="1"/>
    <n v="45.236999999999995"/>
    <n v="346.81699999999995"/>
  </r>
  <r>
    <n v="649"/>
    <s v="R08774"/>
    <x v="347"/>
    <n v="29"/>
    <x v="0"/>
    <x v="4"/>
    <x v="45"/>
    <n v="5"/>
    <x v="1"/>
    <s v="Credit Card"/>
    <s v="In Store"/>
    <s v="Yes"/>
    <s v="Customer support was excellent"/>
    <x v="1"/>
    <x v="0"/>
    <x v="1"/>
    <x v="1"/>
    <n v="139.72999999999999"/>
    <x v="1"/>
    <s v="Central Region"/>
    <s v="Low"/>
    <s v="November"/>
    <s v="Q4"/>
    <s v="No"/>
    <n v="1"/>
    <n v="20.959499999999998"/>
    <n v="160.68949999999998"/>
  </r>
  <r>
    <n v="650"/>
    <s v="R07919"/>
    <x v="21"/>
    <n v="37"/>
    <x v="1"/>
    <x v="8"/>
    <x v="71"/>
    <n v="1"/>
    <x v="0"/>
    <s v="Credit Card"/>
    <s v="Home Delivery"/>
    <s v="Yes"/>
    <s v="Fantastic experience"/>
    <x v="3"/>
    <x v="0"/>
    <x v="0"/>
    <x v="3"/>
    <n v="1171.25"/>
    <x v="4"/>
    <s v="Eastern Region"/>
    <s v="Medium"/>
    <s v="November"/>
    <s v="Q4"/>
    <s v="No"/>
    <n v="0"/>
    <n v="175.6875"/>
    <n v="1346.9375"/>
  </r>
  <r>
    <n v="651"/>
    <s v="R06720"/>
    <x v="393"/>
    <n v="23"/>
    <x v="1"/>
    <x v="1"/>
    <x v="19"/>
    <n v="1"/>
    <x v="0"/>
    <s v="EFT"/>
    <s v="Home Delivery"/>
    <s v="Yes"/>
    <s v="Fantastic experience"/>
    <x v="3"/>
    <x v="0"/>
    <x v="0"/>
    <x v="2"/>
    <n v="343.42"/>
    <x v="3"/>
    <s v="Southern Region"/>
    <s v="Low"/>
    <s v="February"/>
    <s v="Q1"/>
    <s v="No"/>
    <n v="0"/>
    <n v="51.512999999999998"/>
    <n v="394.93299999999999"/>
  </r>
  <r>
    <n v="652"/>
    <s v="R01938"/>
    <x v="394"/>
    <n v="69"/>
    <x v="1"/>
    <x v="1"/>
    <x v="98"/>
    <n v="2"/>
    <x v="0"/>
    <s v="Cash"/>
    <s v="Home Delivery"/>
    <s v="No"/>
    <m/>
    <x v="0"/>
    <x v="3"/>
    <x v="2"/>
    <x v="5"/>
    <n v="40.11"/>
    <x v="3"/>
    <s v="Southern Region"/>
    <s v="Low"/>
    <s v="January"/>
    <s v="Q1"/>
    <s v="No"/>
    <n v="0"/>
    <n v="6.0164999999999997"/>
    <n v="46.126499999999993"/>
  </r>
  <r>
    <n v="653"/>
    <s v="R07972"/>
    <x v="395"/>
    <n v="53"/>
    <x v="2"/>
    <x v="0"/>
    <x v="62"/>
    <n v="2"/>
    <x v="1"/>
    <s v="Debit Card"/>
    <s v="In Store"/>
    <s v="Yes"/>
    <s v="Instructions unclear"/>
    <x v="0"/>
    <x v="2"/>
    <x v="0"/>
    <x v="4"/>
    <n v="2951.61"/>
    <x v="1"/>
    <s v="Northern Region"/>
    <s v="Medium"/>
    <s v="May"/>
    <s v="Q2"/>
    <s v="No"/>
    <n v="1"/>
    <n v="442.74150000000003"/>
    <n v="3394.3514999999998"/>
  </r>
  <r>
    <n v="654"/>
    <s v="R07955"/>
    <x v="396"/>
    <n v="67"/>
    <x v="0"/>
    <x v="7"/>
    <x v="7"/>
    <n v="1"/>
    <x v="1"/>
    <s v="Debit Card"/>
    <s v="In Store"/>
    <s v="No"/>
    <m/>
    <x v="3"/>
    <x v="3"/>
    <x v="2"/>
    <x v="5"/>
    <n v="1370.56"/>
    <x v="6"/>
    <s v="Western Region"/>
    <s v="Medium"/>
    <s v="September"/>
    <s v="Q3"/>
    <s v="No"/>
    <n v="1"/>
    <n v="205.58399999999997"/>
    <n v="1576.1439999999998"/>
  </r>
  <r>
    <n v="655"/>
    <s v="R00136"/>
    <x v="141"/>
    <n v="27"/>
    <x v="2"/>
    <x v="5"/>
    <x v="50"/>
    <n v="4"/>
    <x v="0"/>
    <s v="Mobile Payment"/>
    <s v="Home Delivery"/>
    <s v="No"/>
    <m/>
    <x v="4"/>
    <x v="3"/>
    <x v="2"/>
    <x v="1"/>
    <n v="929.55"/>
    <x v="0"/>
    <s v="Western Region"/>
    <s v="Medium"/>
    <s v="November"/>
    <s v="Q4"/>
    <s v="No"/>
    <n v="0"/>
    <n v="139.43249999999998"/>
    <n v="1068.9824999999998"/>
  </r>
  <r>
    <n v="657"/>
    <s v="R06724"/>
    <x v="188"/>
    <n v="40"/>
    <x v="1"/>
    <x v="5"/>
    <x v="8"/>
    <n v="5"/>
    <x v="1"/>
    <s v="Mobile Payment"/>
    <s v="Home Delivery"/>
    <s v="Yes"/>
    <s v="Would definitely buy again"/>
    <x v="1"/>
    <x v="0"/>
    <x v="1"/>
    <x v="3"/>
    <n v="5390.8"/>
    <x v="6"/>
    <s v="Western Region"/>
    <s v="High"/>
    <s v="October"/>
    <s v="Q4"/>
    <s v="Yes"/>
    <n v="1"/>
    <n v="808.62"/>
    <n v="6199.42"/>
  </r>
  <r>
    <n v="658"/>
    <s v="R08559"/>
    <x v="243"/>
    <n v="27"/>
    <x v="0"/>
    <x v="8"/>
    <x v="49"/>
    <n v="4"/>
    <x v="0"/>
    <s v="EFT"/>
    <s v="In Store"/>
    <s v="Yes"/>
    <s v="Great customer service"/>
    <x v="4"/>
    <x v="0"/>
    <x v="1"/>
    <x v="1"/>
    <n v="134.01"/>
    <x v="3"/>
    <s v="Eastern Region"/>
    <s v="Low"/>
    <s v="November"/>
    <s v="Q4"/>
    <s v="No"/>
    <n v="0"/>
    <n v="20.101499999999998"/>
    <n v="154.11149999999998"/>
  </r>
  <r>
    <n v="659"/>
    <s v="R05145"/>
    <x v="148"/>
    <n v="74"/>
    <x v="2"/>
    <x v="8"/>
    <x v="34"/>
    <n v="3"/>
    <x v="1"/>
    <s v="Mobile Payment"/>
    <s v="In Store"/>
    <s v="Yes"/>
    <s v="Worth the money"/>
    <x v="2"/>
    <x v="0"/>
    <x v="0"/>
    <x v="5"/>
    <n v="14729.04"/>
    <x v="6"/>
    <s v="Eastern Region"/>
    <s v="High"/>
    <s v="January"/>
    <s v="Q1"/>
    <s v="Yes"/>
    <n v="1"/>
    <n v="2209.3560000000002"/>
    <n v="16938.396000000001"/>
  </r>
  <r>
    <n v="660"/>
    <s v="R07937"/>
    <x v="64"/>
    <n v="22"/>
    <x v="2"/>
    <x v="7"/>
    <x v="6"/>
    <n v="4"/>
    <x v="0"/>
    <s v="Debit Card"/>
    <s v="Home Delivery"/>
    <s v="Yes"/>
    <s v="Looks premium"/>
    <x v="4"/>
    <x v="0"/>
    <x v="1"/>
    <x v="2"/>
    <n v="409.06"/>
    <x v="5"/>
    <s v="Western Region"/>
    <s v="Low"/>
    <s v="May"/>
    <s v="Q2"/>
    <s v="No"/>
    <n v="0"/>
    <n v="61.358999999999995"/>
    <n v="470.41899999999998"/>
  </r>
  <r>
    <n v="662"/>
    <s v="R01878"/>
    <x v="36"/>
    <n v="54"/>
    <x v="1"/>
    <x v="3"/>
    <x v="7"/>
    <n v="1"/>
    <x v="0"/>
    <s v="Debit Card"/>
    <s v="Click &amp; Collect"/>
    <s v="Yes"/>
    <s v="Poor packaging"/>
    <x v="3"/>
    <x v="1"/>
    <x v="1"/>
    <x v="4"/>
    <n v="1370.56"/>
    <x v="6"/>
    <s v="Central Region"/>
    <s v="Medium"/>
    <s v="January"/>
    <s v="Q1"/>
    <s v="No"/>
    <n v="0"/>
    <n v="205.58399999999997"/>
    <n v="1576.1439999999998"/>
  </r>
  <r>
    <n v="663"/>
    <s v="R07284"/>
    <x v="397"/>
    <n v="71"/>
    <x v="2"/>
    <x v="6"/>
    <x v="57"/>
    <n v="1"/>
    <x v="1"/>
    <s v="Debit Card"/>
    <s v="In Store"/>
    <s v="Yes"/>
    <s v="Easy online ordering"/>
    <x v="3"/>
    <x v="0"/>
    <x v="0"/>
    <x v="5"/>
    <n v="551.66"/>
    <x v="0"/>
    <s v="Gauteng Region"/>
    <s v="Medium"/>
    <s v="October"/>
    <s v="Q4"/>
    <s v="No"/>
    <n v="1"/>
    <n v="82.748999999999995"/>
    <n v="634.40899999999988"/>
  </r>
  <r>
    <n v="664"/>
    <s v="R06540"/>
    <x v="398"/>
    <n v="58"/>
    <x v="1"/>
    <x v="3"/>
    <x v="18"/>
    <n v="4"/>
    <x v="1"/>
    <s v="Cash"/>
    <s v="In Store"/>
    <s v="Yes"/>
    <s v="Exactly as advertised"/>
    <x v="4"/>
    <x v="0"/>
    <x v="1"/>
    <x v="0"/>
    <n v="1712.08"/>
    <x v="7"/>
    <s v="Central Region"/>
    <s v="Medium"/>
    <s v="September"/>
    <s v="Q3"/>
    <s v="No"/>
    <n v="1"/>
    <n v="256.81199999999995"/>
    <n v="1968.8919999999998"/>
  </r>
  <r>
    <n v="665"/>
    <s v="R02639"/>
    <x v="399"/>
    <n v="76"/>
    <x v="0"/>
    <x v="3"/>
    <x v="69"/>
    <n v="2"/>
    <x v="1"/>
    <s v="Credit Card"/>
    <s v="Click &amp; Collect"/>
    <s v="Yes"/>
    <m/>
    <x v="0"/>
    <x v="3"/>
    <x v="2"/>
    <x v="5"/>
    <n v="1907.49"/>
    <x v="0"/>
    <s v="Central Region"/>
    <s v="Medium"/>
    <s v="May"/>
    <s v="Q2"/>
    <s v="No"/>
    <n v="1"/>
    <n v="286.12349999999998"/>
    <n v="2193.6134999999999"/>
  </r>
  <r>
    <n v="666"/>
    <s v="R08304"/>
    <x v="380"/>
    <n v="51"/>
    <x v="0"/>
    <x v="1"/>
    <x v="46"/>
    <n v="1"/>
    <x v="1"/>
    <s v="Mobile Payment"/>
    <s v="In Store"/>
    <s v="No"/>
    <s v="Exactly as advertised"/>
    <x v="3"/>
    <x v="0"/>
    <x v="0"/>
    <x v="4"/>
    <n v="3755.73"/>
    <x v="2"/>
    <s v="Southern Region"/>
    <s v="Medium"/>
    <s v="June"/>
    <s v="Q2"/>
    <s v="No"/>
    <n v="1"/>
    <n v="563.35950000000003"/>
    <n v="4319.0895"/>
  </r>
  <r>
    <n v="667"/>
    <s v="R00684"/>
    <x v="400"/>
    <m/>
    <x v="1"/>
    <x v="7"/>
    <x v="117"/>
    <n v="4"/>
    <x v="0"/>
    <s v="EFT"/>
    <s v="In Store"/>
    <s v="No"/>
    <s v="Exactly as advertised"/>
    <x v="4"/>
    <x v="0"/>
    <x v="1"/>
    <x v="6"/>
    <n v="6581.78"/>
    <x v="6"/>
    <s v="Western Region"/>
    <s v="High"/>
    <s v="July"/>
    <s v="Q3"/>
    <s v="Yes"/>
    <n v="0"/>
    <n v="987.26699999999994"/>
    <n v="7569.0469999999996"/>
  </r>
  <r>
    <n v="668"/>
    <s v="R01759"/>
    <x v="340"/>
    <n v="78"/>
    <x v="1"/>
    <x v="6"/>
    <x v="100"/>
    <n v="5"/>
    <x v="0"/>
    <s v="Cash"/>
    <s v="Home Delivery"/>
    <s v="No"/>
    <s v="Excellent product"/>
    <x v="1"/>
    <x v="0"/>
    <x v="1"/>
    <x v="5"/>
    <n v="5432.76"/>
    <x v="5"/>
    <s v="Gauteng Region"/>
    <s v="High"/>
    <s v="July"/>
    <s v="Q3"/>
    <s v="Yes"/>
    <n v="0"/>
    <n v="814.91399999999999"/>
    <n v="6247.674"/>
  </r>
  <r>
    <n v="669"/>
    <s v="R08569"/>
    <x v="89"/>
    <n v="33"/>
    <x v="2"/>
    <x v="0"/>
    <x v="55"/>
    <n v="3"/>
    <x v="0"/>
    <s v="Debit Card"/>
    <s v="Click &amp; Collect"/>
    <s v="Yes"/>
    <s v="Great customer service"/>
    <x v="2"/>
    <x v="0"/>
    <x v="0"/>
    <x v="1"/>
    <n v="324.35000000000002"/>
    <x v="8"/>
    <s v="Northern Region"/>
    <s v="Low"/>
    <s v="September"/>
    <s v="Q3"/>
    <s v="No"/>
    <n v="0"/>
    <n v="48.652500000000003"/>
    <n v="373.0025"/>
  </r>
  <r>
    <n v="670"/>
    <s v="R07195"/>
    <x v="401"/>
    <n v="67"/>
    <x v="0"/>
    <x v="0"/>
    <x v="99"/>
    <n v="5"/>
    <x v="0"/>
    <s v="Cash"/>
    <s v="Click &amp; Collect"/>
    <s v="No"/>
    <s v="Highly recommend"/>
    <x v="1"/>
    <x v="0"/>
    <x v="1"/>
    <x v="5"/>
    <n v="786.78"/>
    <x v="8"/>
    <s v="Northern Region"/>
    <s v="Medium"/>
    <s v="September"/>
    <s v="Q3"/>
    <s v="No"/>
    <n v="0"/>
    <n v="118.017"/>
    <n v="904.79699999999991"/>
  </r>
  <r>
    <n v="671"/>
    <s v="R04880"/>
    <x v="402"/>
    <n v="62"/>
    <x v="2"/>
    <x v="3"/>
    <x v="65"/>
    <n v="2"/>
    <x v="0"/>
    <s v="Cash"/>
    <s v="Click &amp; Collect"/>
    <s v="Yes"/>
    <s v="Very fast delivery"/>
    <x v="0"/>
    <x v="0"/>
    <x v="0"/>
    <x v="0"/>
    <n v="45.96"/>
    <x v="3"/>
    <s v="Central Region"/>
    <s v="Low"/>
    <s v="June"/>
    <s v="Q2"/>
    <s v="No"/>
    <n v="0"/>
    <n v="6.8940000000000001"/>
    <n v="52.853999999999999"/>
  </r>
  <r>
    <n v="673"/>
    <s v="R00331"/>
    <x v="229"/>
    <n v="34"/>
    <x v="1"/>
    <x v="5"/>
    <x v="108"/>
    <n v="2"/>
    <x v="0"/>
    <s v="Cash"/>
    <s v="In Store"/>
    <s v="Yes"/>
    <s v="Helpful staff"/>
    <x v="0"/>
    <x v="0"/>
    <x v="0"/>
    <x v="1"/>
    <n v="880.49"/>
    <x v="5"/>
    <s v="Western Region"/>
    <s v="Medium"/>
    <s v="November"/>
    <s v="Q4"/>
    <s v="No"/>
    <n v="0"/>
    <n v="132.0735"/>
    <n v="1012.5635"/>
  </r>
  <r>
    <n v="674"/>
    <s v="R02192"/>
    <x v="94"/>
    <n v="71"/>
    <x v="0"/>
    <x v="3"/>
    <x v="55"/>
    <n v="5"/>
    <x v="1"/>
    <s v="Credit Card"/>
    <s v="Home Delivery"/>
    <s v="No"/>
    <s v="Fits perfectly"/>
    <x v="1"/>
    <x v="0"/>
    <x v="1"/>
    <x v="5"/>
    <n v="324.35000000000002"/>
    <x v="8"/>
    <s v="Central Region"/>
    <s v="Low"/>
    <s v="October"/>
    <s v="Q4"/>
    <s v="No"/>
    <n v="1"/>
    <n v="48.652500000000003"/>
    <n v="373.0025"/>
  </r>
  <r>
    <n v="675"/>
    <s v="R07641"/>
    <x v="403"/>
    <n v="63"/>
    <x v="1"/>
    <x v="3"/>
    <x v="117"/>
    <n v="4"/>
    <x v="1"/>
    <s v="EFT"/>
    <s v="Home Delivery"/>
    <s v="No"/>
    <s v="Helpful staff"/>
    <x v="4"/>
    <x v="0"/>
    <x v="1"/>
    <x v="0"/>
    <n v="6581.78"/>
    <x v="6"/>
    <s v="Central Region"/>
    <s v="High"/>
    <s v="June"/>
    <s v="Q2"/>
    <s v="Yes"/>
    <n v="1"/>
    <n v="987.26699999999994"/>
    <n v="7569.0469999999996"/>
  </r>
  <r>
    <n v="676"/>
    <s v="R07860"/>
    <x v="404"/>
    <n v="20"/>
    <x v="1"/>
    <x v="3"/>
    <x v="26"/>
    <n v="5"/>
    <x v="0"/>
    <s v="EFT"/>
    <s v="In Store"/>
    <s v="Yes"/>
    <s v="Packaging could improve"/>
    <x v="1"/>
    <x v="2"/>
    <x v="0"/>
    <x v="2"/>
    <n v="27815.439999999999"/>
    <x v="6"/>
    <s v="Central Region"/>
    <s v="High"/>
    <s v="August"/>
    <s v="Q3"/>
    <s v="Yes"/>
    <n v="0"/>
    <n v="4172.3159999999998"/>
    <n v="31987.755999999998"/>
  </r>
  <r>
    <n v="677"/>
    <s v="R03275"/>
    <x v="193"/>
    <m/>
    <x v="2"/>
    <x v="2"/>
    <x v="23"/>
    <n v="2"/>
    <x v="0"/>
    <s v="Debit Card"/>
    <s v="In Store"/>
    <s v="No"/>
    <s v="Product was disappointing"/>
    <x v="0"/>
    <x v="1"/>
    <x v="1"/>
    <x v="6"/>
    <n v="2340.5700000000002"/>
    <x v="8"/>
    <s v="Northern Region"/>
    <s v="Medium"/>
    <s v="February"/>
    <s v="Q1"/>
    <s v="No"/>
    <n v="0"/>
    <n v="351.08550000000002"/>
    <n v="2691.6554999999998"/>
  </r>
  <r>
    <n v="678"/>
    <s v="R01403"/>
    <x v="375"/>
    <n v="39"/>
    <x v="1"/>
    <x v="1"/>
    <x v="23"/>
    <n v="4"/>
    <x v="1"/>
    <s v="Mobile Payment"/>
    <s v="Click &amp; Collect"/>
    <s v="Yes"/>
    <s v="Product exceeded expectations"/>
    <x v="4"/>
    <x v="0"/>
    <x v="1"/>
    <x v="3"/>
    <n v="2340.5700000000002"/>
    <x v="8"/>
    <s v="Southern Region"/>
    <s v="Medium"/>
    <s v="October"/>
    <s v="Q4"/>
    <s v="No"/>
    <n v="1"/>
    <n v="351.08550000000002"/>
    <n v="2691.6554999999998"/>
  </r>
  <r>
    <n v="679"/>
    <s v="R03856"/>
    <x v="405"/>
    <n v="37"/>
    <x v="2"/>
    <x v="7"/>
    <x v="89"/>
    <n v="4"/>
    <x v="0"/>
    <s v="EFT"/>
    <s v="In Store"/>
    <s v="No"/>
    <s v="Instructions unclear"/>
    <x v="4"/>
    <x v="2"/>
    <x v="0"/>
    <x v="3"/>
    <n v="574.49"/>
    <x v="4"/>
    <s v="Western Region"/>
    <s v="Medium"/>
    <s v="January"/>
    <s v="Q1"/>
    <s v="No"/>
    <n v="0"/>
    <n v="86.173500000000004"/>
    <n v="660.6635"/>
  </r>
  <r>
    <n v="680"/>
    <s v="R04943"/>
    <x v="406"/>
    <n v="70"/>
    <x v="2"/>
    <x v="0"/>
    <x v="2"/>
    <n v="2"/>
    <x v="0"/>
    <s v="Debit Card"/>
    <s v="Click &amp; Collect"/>
    <s v="Yes"/>
    <s v="Easy to assemble"/>
    <x v="0"/>
    <x v="0"/>
    <x v="0"/>
    <x v="5"/>
    <n v="230.14"/>
    <x v="2"/>
    <s v="Northern Region"/>
    <s v="Low"/>
    <s v="December"/>
    <s v="Q4"/>
    <s v="No"/>
    <n v="0"/>
    <n v="34.520999999999994"/>
    <n v="264.66099999999994"/>
  </r>
  <r>
    <n v="681"/>
    <s v="R08975"/>
    <x v="70"/>
    <n v="20"/>
    <x v="1"/>
    <x v="8"/>
    <x v="17"/>
    <n v="5"/>
    <x v="0"/>
    <s v="Cash"/>
    <s v="Click &amp; Collect"/>
    <s v="Yes"/>
    <s v="Product was disappointing"/>
    <x v="1"/>
    <x v="1"/>
    <x v="0"/>
    <x v="2"/>
    <n v="471.63"/>
    <x v="1"/>
    <s v="Eastern Region"/>
    <s v="Low"/>
    <s v="August"/>
    <s v="Q3"/>
    <s v="No"/>
    <n v="0"/>
    <n v="70.744500000000002"/>
    <n v="542.3744999999999"/>
  </r>
  <r>
    <n v="683"/>
    <s v="R07349"/>
    <x v="301"/>
    <m/>
    <x v="1"/>
    <x v="5"/>
    <x v="78"/>
    <n v="4"/>
    <x v="1"/>
    <s v="Debit Card"/>
    <s v="In Store"/>
    <s v="Yes"/>
    <s v="Poor packaging"/>
    <x v="4"/>
    <x v="1"/>
    <x v="0"/>
    <x v="6"/>
    <n v="954.6"/>
    <x v="8"/>
    <s v="Western Region"/>
    <s v="Medium"/>
    <s v="February"/>
    <s v="Q1"/>
    <s v="No"/>
    <n v="1"/>
    <n v="143.19"/>
    <n v="1097.79"/>
  </r>
  <r>
    <n v="684"/>
    <s v="R08282"/>
    <x v="371"/>
    <n v="42"/>
    <x v="0"/>
    <x v="5"/>
    <x v="103"/>
    <n v="2"/>
    <x v="1"/>
    <s v="Cash"/>
    <s v="In Store"/>
    <s v="No"/>
    <s v="Looks premium"/>
    <x v="0"/>
    <x v="0"/>
    <x v="0"/>
    <x v="3"/>
    <n v="103.4"/>
    <x v="3"/>
    <s v="Western Region"/>
    <s v="Low"/>
    <s v="August"/>
    <s v="Q3"/>
    <s v="No"/>
    <n v="1"/>
    <n v="15.51"/>
    <n v="118.91"/>
  </r>
  <r>
    <n v="685"/>
    <s v="R09668"/>
    <x v="284"/>
    <n v="80"/>
    <x v="2"/>
    <x v="0"/>
    <x v="63"/>
    <n v="3"/>
    <x v="0"/>
    <s v="Cash"/>
    <s v="In Store"/>
    <s v="Yes"/>
    <s v="Product was disappointing"/>
    <x v="2"/>
    <x v="1"/>
    <x v="0"/>
    <x v="5"/>
    <n v="1604.87"/>
    <x v="0"/>
    <s v="Northern Region"/>
    <s v="Medium"/>
    <s v="July"/>
    <s v="Q3"/>
    <s v="No"/>
    <n v="0"/>
    <n v="240.73049999999998"/>
    <n v="1845.6004999999998"/>
  </r>
  <r>
    <n v="686"/>
    <s v="R03529"/>
    <x v="3"/>
    <n v="40"/>
    <x v="0"/>
    <x v="0"/>
    <x v="110"/>
    <n v="3"/>
    <x v="1"/>
    <s v="Debit Card"/>
    <s v="Click &amp; Collect"/>
    <s v="Yes"/>
    <s v="Delivery delayed"/>
    <x v="2"/>
    <x v="1"/>
    <x v="0"/>
    <x v="3"/>
    <n v="2216.12"/>
    <x v="1"/>
    <s v="Northern Region"/>
    <s v="Medium"/>
    <s v="December"/>
    <s v="Q4"/>
    <s v="No"/>
    <n v="1"/>
    <n v="332.41799999999995"/>
    <n v="2548.5379999999996"/>
  </r>
  <r>
    <n v="687"/>
    <s v="R04191"/>
    <x v="30"/>
    <n v="77"/>
    <x v="0"/>
    <x v="8"/>
    <x v="95"/>
    <n v="5"/>
    <x v="0"/>
    <s v="Debit Card"/>
    <s v="In Store"/>
    <s v="Yes"/>
    <s v="Highly recommend"/>
    <x v="1"/>
    <x v="0"/>
    <x v="1"/>
    <x v="5"/>
    <n v="105.11"/>
    <x v="1"/>
    <s v="Eastern Region"/>
    <s v="Low"/>
    <s v="May"/>
    <s v="Q2"/>
    <s v="No"/>
    <n v="0"/>
    <n v="15.766499999999999"/>
    <n v="120.87649999999999"/>
  </r>
  <r>
    <n v="688"/>
    <s v="R02847"/>
    <x v="407"/>
    <n v="25"/>
    <x v="0"/>
    <x v="4"/>
    <x v="1"/>
    <n v="1"/>
    <x v="1"/>
    <s v="Debit Card"/>
    <s v="In Store"/>
    <s v="Yes"/>
    <s v="Product exceeded expectations"/>
    <x v="3"/>
    <x v="0"/>
    <x v="0"/>
    <x v="1"/>
    <n v="444.38"/>
    <x v="1"/>
    <s v="Central Region"/>
    <s v="Low"/>
    <s v="November"/>
    <s v="Q4"/>
    <s v="No"/>
    <n v="1"/>
    <n v="66.656999999999996"/>
    <n v="511.03699999999998"/>
  </r>
  <r>
    <n v="689"/>
    <s v="R03636"/>
    <x v="408"/>
    <n v="33"/>
    <x v="1"/>
    <x v="4"/>
    <x v="50"/>
    <n v="2"/>
    <x v="0"/>
    <s v="Debit Card"/>
    <s v="Click &amp; Collect"/>
    <s v="No"/>
    <s v="Easy online ordering"/>
    <x v="0"/>
    <x v="0"/>
    <x v="0"/>
    <x v="1"/>
    <n v="929.55"/>
    <x v="0"/>
    <s v="Central Region"/>
    <s v="Medium"/>
    <s v="December"/>
    <s v="Q4"/>
    <s v="No"/>
    <n v="0"/>
    <n v="139.43249999999998"/>
    <n v="1068.9824999999998"/>
  </r>
  <r>
    <n v="690"/>
    <s v="R06399"/>
    <x v="409"/>
    <n v="18"/>
    <x v="0"/>
    <x v="7"/>
    <x v="81"/>
    <n v="1"/>
    <x v="0"/>
    <s v="EFT"/>
    <s v="Home Delivery"/>
    <s v="No"/>
    <s v="Highly recommend"/>
    <x v="3"/>
    <x v="0"/>
    <x v="0"/>
    <x v="2"/>
    <n v="375.53"/>
    <x v="4"/>
    <s v="Western Region"/>
    <s v="Low"/>
    <s v="April"/>
    <s v="Q2"/>
    <s v="No"/>
    <n v="0"/>
    <n v="56.329499999999996"/>
    <n v="431.85949999999991"/>
  </r>
  <r>
    <n v="691"/>
    <s v="R01881"/>
    <x v="111"/>
    <n v="48"/>
    <x v="1"/>
    <x v="7"/>
    <x v="67"/>
    <n v="3"/>
    <x v="0"/>
    <s v="Cash"/>
    <s v="In Store"/>
    <s v="Yes"/>
    <m/>
    <x v="2"/>
    <x v="3"/>
    <x v="2"/>
    <x v="4"/>
    <n v="1859.13"/>
    <x v="5"/>
    <s v="Western Region"/>
    <s v="Medium"/>
    <s v="August"/>
    <s v="Q3"/>
    <s v="No"/>
    <n v="0"/>
    <n v="278.86950000000002"/>
    <n v="2137.9994999999999"/>
  </r>
  <r>
    <n v="693"/>
    <s v="R02250"/>
    <x v="410"/>
    <m/>
    <x v="2"/>
    <x v="0"/>
    <x v="81"/>
    <n v="4"/>
    <x v="0"/>
    <s v="EFT"/>
    <s v="Home Delivery"/>
    <s v="No"/>
    <s v="Exactly as advertised"/>
    <x v="4"/>
    <x v="0"/>
    <x v="1"/>
    <x v="6"/>
    <n v="375.53"/>
    <x v="4"/>
    <s v="Northern Region"/>
    <s v="Low"/>
    <s v="July"/>
    <s v="Q3"/>
    <s v="No"/>
    <n v="0"/>
    <n v="56.329499999999996"/>
    <n v="431.85949999999991"/>
  </r>
  <r>
    <n v="694"/>
    <s v="R08146"/>
    <x v="153"/>
    <n v="71"/>
    <x v="0"/>
    <x v="7"/>
    <x v="40"/>
    <n v="1"/>
    <x v="0"/>
    <s v="Mobile Payment"/>
    <s v="Click &amp; Collect"/>
    <s v="No"/>
    <s v="Looks premium"/>
    <x v="3"/>
    <x v="0"/>
    <x v="0"/>
    <x v="5"/>
    <n v="1619.07"/>
    <x v="7"/>
    <s v="Western Region"/>
    <s v="Medium"/>
    <s v="January"/>
    <s v="Q1"/>
    <s v="No"/>
    <n v="0"/>
    <n v="242.86049999999997"/>
    <n v="1861.9304999999997"/>
  </r>
  <r>
    <n v="695"/>
    <s v="R02454"/>
    <x v="411"/>
    <n v="39"/>
    <x v="0"/>
    <x v="8"/>
    <x v="21"/>
    <n v="4"/>
    <x v="0"/>
    <s v="Mobile Payment"/>
    <s v="Home Delivery"/>
    <s v="No"/>
    <s v="Fantastic experience"/>
    <x v="4"/>
    <x v="0"/>
    <x v="1"/>
    <x v="3"/>
    <n v="369.57"/>
    <x v="0"/>
    <s v="Eastern Region"/>
    <s v="Low"/>
    <s v="April"/>
    <s v="Q2"/>
    <s v="No"/>
    <n v="0"/>
    <n v="55.435499999999998"/>
    <n v="425.00549999999998"/>
  </r>
  <r>
    <n v="696"/>
    <s v="R08972"/>
    <x v="412"/>
    <n v="25"/>
    <x v="1"/>
    <x v="5"/>
    <x v="16"/>
    <n v="2"/>
    <x v="1"/>
    <s v="EFT"/>
    <s v="Click &amp; Collect"/>
    <s v="Yes"/>
    <m/>
    <x v="0"/>
    <x v="3"/>
    <x v="2"/>
    <x v="1"/>
    <n v="368.99"/>
    <x v="0"/>
    <s v="Western Region"/>
    <s v="Low"/>
    <s v="October"/>
    <s v="Q4"/>
    <s v="No"/>
    <n v="1"/>
    <n v="55.348500000000001"/>
    <n v="424.33849999999995"/>
  </r>
  <r>
    <n v="697"/>
    <s v="R02752"/>
    <x v="84"/>
    <m/>
    <x v="1"/>
    <x v="0"/>
    <x v="103"/>
    <n v="5"/>
    <x v="0"/>
    <s v="Cash"/>
    <s v="Click &amp; Collect"/>
    <s v="No"/>
    <s v="Helpful staff"/>
    <x v="1"/>
    <x v="0"/>
    <x v="1"/>
    <x v="6"/>
    <n v="103.4"/>
    <x v="3"/>
    <s v="Northern Region"/>
    <s v="Low"/>
    <s v="November"/>
    <s v="Q4"/>
    <s v="No"/>
    <n v="0"/>
    <n v="15.51"/>
    <n v="118.91"/>
  </r>
  <r>
    <n v="698"/>
    <s v="R01786"/>
    <x v="22"/>
    <n v="42"/>
    <x v="2"/>
    <x v="1"/>
    <x v="47"/>
    <n v="1"/>
    <x v="0"/>
    <s v="Debit Card"/>
    <s v="In Store"/>
    <s v="No"/>
    <s v="Packaging could improve"/>
    <x v="3"/>
    <x v="2"/>
    <x v="0"/>
    <x v="3"/>
    <n v="13123.97"/>
    <x v="6"/>
    <s v="Southern Region"/>
    <s v="High"/>
    <s v="February"/>
    <s v="Q1"/>
    <s v="Yes"/>
    <n v="0"/>
    <n v="1968.5954999999999"/>
    <n v="15092.565499999999"/>
  </r>
  <r>
    <n v="699"/>
    <s v="R05095"/>
    <x v="413"/>
    <n v="35"/>
    <x v="2"/>
    <x v="0"/>
    <x v="109"/>
    <n v="2"/>
    <x v="1"/>
    <s v="Credit Card"/>
    <s v="In Store"/>
    <s v="Yes"/>
    <s v="Long waiting time"/>
    <x v="0"/>
    <x v="1"/>
    <x v="1"/>
    <x v="3"/>
    <n v="470.6"/>
    <x v="4"/>
    <s v="Northern Region"/>
    <s v="Low"/>
    <s v="January"/>
    <s v="Q1"/>
    <s v="No"/>
    <n v="1"/>
    <n v="70.59"/>
    <n v="541.18999999999994"/>
  </r>
  <r>
    <n v="700"/>
    <s v="R00714"/>
    <x v="414"/>
    <n v="45"/>
    <x v="1"/>
    <x v="6"/>
    <x v="30"/>
    <n v="3"/>
    <x v="1"/>
    <s v="EFT"/>
    <s v="Home Delivery"/>
    <s v="Yes"/>
    <s v="Excellent value"/>
    <x v="2"/>
    <x v="0"/>
    <x v="0"/>
    <x v="4"/>
    <n v="2962.6"/>
    <x v="2"/>
    <s v="Gauteng Region"/>
    <s v="Medium"/>
    <s v="May"/>
    <s v="Q2"/>
    <s v="No"/>
    <n v="1"/>
    <n v="444.39"/>
    <n v="3406.99"/>
  </r>
  <r>
    <n v="701"/>
    <s v="R02759"/>
    <x v="415"/>
    <n v="39"/>
    <x v="0"/>
    <x v="0"/>
    <x v="87"/>
    <n v="2"/>
    <x v="1"/>
    <s v="Debit Card"/>
    <s v="Home Delivery"/>
    <s v="Yes"/>
    <s v="Product exceeded expectations"/>
    <x v="0"/>
    <x v="0"/>
    <x v="0"/>
    <x v="3"/>
    <n v="828.82"/>
    <x v="5"/>
    <s v="Northern Region"/>
    <s v="Medium"/>
    <s v="March"/>
    <s v="Q1"/>
    <s v="No"/>
    <n v="1"/>
    <n v="124.32300000000001"/>
    <n v="953.14300000000003"/>
  </r>
  <r>
    <n v="703"/>
    <s v="R06192"/>
    <x v="271"/>
    <n v="42"/>
    <x v="0"/>
    <x v="3"/>
    <x v="41"/>
    <n v="5"/>
    <x v="1"/>
    <s v="Debit Card"/>
    <s v="In Store"/>
    <s v="No"/>
    <s v="Packaging could improve"/>
    <x v="1"/>
    <x v="2"/>
    <x v="0"/>
    <x v="3"/>
    <n v="13261"/>
    <x v="6"/>
    <s v="Central Region"/>
    <s v="High"/>
    <s v="January"/>
    <s v="Q1"/>
    <s v="Yes"/>
    <n v="1"/>
    <n v="1989.1499999999999"/>
    <n v="15250.15"/>
  </r>
  <r>
    <n v="704"/>
    <s v="R03446"/>
    <x v="193"/>
    <n v="21"/>
    <x v="2"/>
    <x v="0"/>
    <x v="7"/>
    <n v="4"/>
    <x v="0"/>
    <s v="Mobile Payment"/>
    <s v="Click &amp; Collect"/>
    <s v="No"/>
    <s v="Product exceeded expectations"/>
    <x v="4"/>
    <x v="0"/>
    <x v="1"/>
    <x v="2"/>
    <n v="1370.56"/>
    <x v="6"/>
    <s v="Northern Region"/>
    <s v="Medium"/>
    <s v="February"/>
    <s v="Q1"/>
    <s v="No"/>
    <n v="0"/>
    <n v="205.58399999999997"/>
    <n v="1576.1439999999998"/>
  </r>
  <r>
    <n v="707"/>
    <s v="R05466"/>
    <x v="416"/>
    <n v="60"/>
    <x v="0"/>
    <x v="0"/>
    <x v="36"/>
    <n v="4"/>
    <x v="0"/>
    <s v="Mobile Payment"/>
    <s v="Click &amp; Collect"/>
    <s v="Yes"/>
    <s v="Helpful staff"/>
    <x v="4"/>
    <x v="0"/>
    <x v="1"/>
    <x v="0"/>
    <n v="13056.99"/>
    <x v="6"/>
    <s v="Northern Region"/>
    <s v="High"/>
    <s v="September"/>
    <s v="Q3"/>
    <s v="Yes"/>
    <n v="0"/>
    <n v="1958.5484999999999"/>
    <n v="15015.538499999999"/>
  </r>
  <r>
    <n v="708"/>
    <s v="R01356"/>
    <x v="83"/>
    <n v="34"/>
    <x v="0"/>
    <x v="1"/>
    <x v="22"/>
    <n v="4"/>
    <x v="1"/>
    <s v="EFT"/>
    <s v="Home Delivery"/>
    <s v="Yes"/>
    <s v="Great customer service"/>
    <x v="4"/>
    <x v="0"/>
    <x v="1"/>
    <x v="1"/>
    <n v="1734"/>
    <x v="7"/>
    <s v="Southern Region"/>
    <s v="Medium"/>
    <s v="May"/>
    <s v="Q2"/>
    <s v="No"/>
    <n v="1"/>
    <n v="260.09999999999997"/>
    <n v="1994.1"/>
  </r>
  <r>
    <n v="709"/>
    <s v="R01088"/>
    <x v="314"/>
    <n v="23"/>
    <x v="1"/>
    <x v="7"/>
    <x v="13"/>
    <n v="1"/>
    <x v="1"/>
    <s v="Cash"/>
    <s v="In Store"/>
    <s v="No"/>
    <s v="Excellent product"/>
    <x v="3"/>
    <x v="0"/>
    <x v="0"/>
    <x v="2"/>
    <n v="3576.97"/>
    <x v="5"/>
    <s v="Western Region"/>
    <s v="Medium"/>
    <s v="August"/>
    <s v="Q3"/>
    <s v="No"/>
    <n v="1"/>
    <n v="536.54549999999995"/>
    <n v="4113.5154999999995"/>
  </r>
  <r>
    <n v="710"/>
    <s v="R04814"/>
    <x v="182"/>
    <n v="65"/>
    <x v="2"/>
    <x v="6"/>
    <x v="28"/>
    <n v="4"/>
    <x v="1"/>
    <s v="Mobile Payment"/>
    <s v="In Store"/>
    <s v="No"/>
    <s v="Product exceeded expectations"/>
    <x v="4"/>
    <x v="0"/>
    <x v="1"/>
    <x v="5"/>
    <n v="1011.68"/>
    <x v="0"/>
    <s v="Gauteng Region"/>
    <s v="Medium"/>
    <s v="March"/>
    <s v="Q1"/>
    <s v="No"/>
    <n v="1"/>
    <n v="151.75199999999998"/>
    <n v="1163.4319999999998"/>
  </r>
  <r>
    <n v="711"/>
    <s v="R01374"/>
    <x v="417"/>
    <n v="77"/>
    <x v="0"/>
    <x v="3"/>
    <x v="64"/>
    <n v="4"/>
    <x v="1"/>
    <s v="EFT"/>
    <s v="In Store"/>
    <s v="Yes"/>
    <m/>
    <x v="4"/>
    <x v="3"/>
    <x v="2"/>
    <x v="5"/>
    <n v="119.63"/>
    <x v="3"/>
    <s v="Central Region"/>
    <s v="Low"/>
    <s v="January"/>
    <s v="Q1"/>
    <s v="No"/>
    <n v="1"/>
    <n v="17.944499999999998"/>
    <n v="137.57449999999997"/>
  </r>
  <r>
    <n v="712"/>
    <s v="R01023"/>
    <x v="150"/>
    <n v="79"/>
    <x v="0"/>
    <x v="4"/>
    <x v="88"/>
    <n v="4"/>
    <x v="0"/>
    <s v="Debit Card"/>
    <s v="Click &amp; Collect"/>
    <s v="Yes"/>
    <s v="Looks premium"/>
    <x v="4"/>
    <x v="0"/>
    <x v="1"/>
    <x v="5"/>
    <n v="529.15"/>
    <x v="0"/>
    <s v="Central Region"/>
    <s v="Medium"/>
    <s v="July"/>
    <s v="Q3"/>
    <s v="No"/>
    <n v="0"/>
    <n v="79.372499999999988"/>
    <n v="608.52249999999992"/>
  </r>
  <r>
    <n v="713"/>
    <s v="R03001"/>
    <x v="170"/>
    <n v="32"/>
    <x v="1"/>
    <x v="3"/>
    <x v="98"/>
    <n v="1"/>
    <x v="1"/>
    <s v="EFT"/>
    <s v="Click &amp; Collect"/>
    <s v="Yes"/>
    <m/>
    <x v="3"/>
    <x v="3"/>
    <x v="2"/>
    <x v="1"/>
    <n v="40.11"/>
    <x v="3"/>
    <s v="Central Region"/>
    <s v="Low"/>
    <s v="August"/>
    <s v="Q3"/>
    <s v="No"/>
    <n v="1"/>
    <n v="6.0164999999999997"/>
    <n v="46.126499999999993"/>
  </r>
  <r>
    <n v="715"/>
    <s v="R03071"/>
    <x v="402"/>
    <n v="44"/>
    <x v="0"/>
    <x v="7"/>
    <x v="47"/>
    <n v="3"/>
    <x v="0"/>
    <s v="EFT"/>
    <s v="Click &amp; Collect"/>
    <s v="No"/>
    <s v="Arrived damaged"/>
    <x v="2"/>
    <x v="1"/>
    <x v="0"/>
    <x v="3"/>
    <n v="13123.97"/>
    <x v="6"/>
    <s v="Western Region"/>
    <s v="High"/>
    <s v="June"/>
    <s v="Q2"/>
    <s v="Yes"/>
    <n v="0"/>
    <n v="1968.5954999999999"/>
    <n v="15092.565499999999"/>
  </r>
  <r>
    <n v="716"/>
    <s v="R06174"/>
    <x v="418"/>
    <n v="42"/>
    <x v="2"/>
    <x v="5"/>
    <x v="21"/>
    <n v="4"/>
    <x v="1"/>
    <s v="Cash"/>
    <s v="Home Delivery"/>
    <s v="Yes"/>
    <s v="Poor packaging"/>
    <x v="4"/>
    <x v="1"/>
    <x v="0"/>
    <x v="3"/>
    <n v="369.57"/>
    <x v="0"/>
    <s v="Western Region"/>
    <s v="Low"/>
    <s v="March"/>
    <s v="Q1"/>
    <s v="No"/>
    <n v="1"/>
    <n v="55.435499999999998"/>
    <n v="425.00549999999998"/>
  </r>
  <r>
    <n v="717"/>
    <s v="R08948"/>
    <x v="297"/>
    <m/>
    <x v="0"/>
    <x v="8"/>
    <x v="92"/>
    <n v="1"/>
    <x v="1"/>
    <s v="Cash"/>
    <s v="In Store"/>
    <s v="Yes"/>
    <s v="Arrived damaged"/>
    <x v="3"/>
    <x v="1"/>
    <x v="1"/>
    <x v="6"/>
    <n v="2217.0300000000002"/>
    <x v="8"/>
    <s v="Eastern Region"/>
    <s v="Medium"/>
    <s v="November"/>
    <s v="Q4"/>
    <s v="No"/>
    <n v="1"/>
    <n v="332.55450000000002"/>
    <n v="2549.5844999999999"/>
  </r>
  <r>
    <n v="718"/>
    <s v="R07109"/>
    <x v="378"/>
    <n v="26"/>
    <x v="0"/>
    <x v="5"/>
    <x v="11"/>
    <n v="2"/>
    <x v="1"/>
    <s v="EFT"/>
    <s v="In Store"/>
    <s v="No"/>
    <s v="Product was disappointing"/>
    <x v="0"/>
    <x v="1"/>
    <x v="1"/>
    <x v="1"/>
    <n v="231.22"/>
    <x v="1"/>
    <s v="Western Region"/>
    <s v="Low"/>
    <s v="January"/>
    <s v="Q1"/>
    <s v="No"/>
    <n v="1"/>
    <n v="34.683"/>
    <n v="265.90299999999996"/>
  </r>
  <r>
    <n v="720"/>
    <s v="R04798"/>
    <x v="79"/>
    <n v="19"/>
    <x v="1"/>
    <x v="4"/>
    <x v="97"/>
    <n v="3"/>
    <x v="1"/>
    <s v="Debit Card"/>
    <s v="Home Delivery"/>
    <s v="Yes"/>
    <s v="Worth the money"/>
    <x v="2"/>
    <x v="0"/>
    <x v="0"/>
    <x v="2"/>
    <n v="2906.97"/>
    <x v="7"/>
    <s v="Central Region"/>
    <s v="Medium"/>
    <s v="February"/>
    <s v="Q1"/>
    <s v="No"/>
    <n v="1"/>
    <n v="436.04549999999995"/>
    <n v="3343.0154999999995"/>
  </r>
  <r>
    <n v="721"/>
    <s v="R05501"/>
    <x v="107"/>
    <n v="71"/>
    <x v="2"/>
    <x v="6"/>
    <x v="26"/>
    <n v="1"/>
    <x v="1"/>
    <s v="EFT"/>
    <s v="Click &amp; Collect"/>
    <s v="No"/>
    <m/>
    <x v="3"/>
    <x v="3"/>
    <x v="2"/>
    <x v="5"/>
    <n v="27815.439999999999"/>
    <x v="6"/>
    <s v="Gauteng Region"/>
    <s v="High"/>
    <s v="June"/>
    <s v="Q2"/>
    <s v="Yes"/>
    <n v="1"/>
    <n v="4172.3159999999998"/>
    <n v="31987.755999999998"/>
  </r>
  <r>
    <n v="722"/>
    <s v="R06129"/>
    <x v="419"/>
    <n v="71"/>
    <x v="1"/>
    <x v="7"/>
    <x v="90"/>
    <n v="4"/>
    <x v="0"/>
    <s v="Debit Card"/>
    <s v="Click &amp; Collect"/>
    <s v="No"/>
    <s v="Fits perfectly"/>
    <x v="4"/>
    <x v="0"/>
    <x v="1"/>
    <x v="5"/>
    <n v="16523.5"/>
    <x v="6"/>
    <s v="Western Region"/>
    <s v="High"/>
    <s v="November"/>
    <s v="Q4"/>
    <s v="Yes"/>
    <n v="0"/>
    <n v="2478.5250000000001"/>
    <n v="19002.024999999998"/>
  </r>
  <r>
    <n v="723"/>
    <s v="R09756"/>
    <x v="262"/>
    <n v="59"/>
    <x v="0"/>
    <x v="8"/>
    <x v="57"/>
    <n v="1"/>
    <x v="1"/>
    <s v="Mobile Payment"/>
    <s v="Click &amp; Collect"/>
    <s v="No"/>
    <s v="Customer support was excellent"/>
    <x v="3"/>
    <x v="0"/>
    <x v="0"/>
    <x v="0"/>
    <n v="551.66"/>
    <x v="0"/>
    <s v="Eastern Region"/>
    <s v="Medium"/>
    <s v="June"/>
    <s v="Q2"/>
    <s v="No"/>
    <n v="1"/>
    <n v="82.748999999999995"/>
    <n v="634.40899999999988"/>
  </r>
  <r>
    <n v="724"/>
    <s v="R04177"/>
    <x v="264"/>
    <n v="69"/>
    <x v="2"/>
    <x v="1"/>
    <x v="66"/>
    <n v="2"/>
    <x v="1"/>
    <s v="EFT"/>
    <s v="In Store"/>
    <s v="No"/>
    <s v="Customer support was excellent"/>
    <x v="0"/>
    <x v="0"/>
    <x v="0"/>
    <x v="5"/>
    <n v="759.97"/>
    <x v="8"/>
    <s v="Southern Region"/>
    <s v="Medium"/>
    <s v="May"/>
    <s v="Q2"/>
    <s v="No"/>
    <n v="1"/>
    <n v="113.99550000000001"/>
    <n v="873.96550000000002"/>
  </r>
  <r>
    <n v="725"/>
    <s v="R03657"/>
    <x v="420"/>
    <n v="39"/>
    <x v="2"/>
    <x v="4"/>
    <x v="71"/>
    <n v="5"/>
    <x v="0"/>
    <s v="Credit Card"/>
    <s v="Click &amp; Collect"/>
    <s v="Yes"/>
    <s v="Would definitely buy again"/>
    <x v="1"/>
    <x v="0"/>
    <x v="1"/>
    <x v="3"/>
    <n v="1171.25"/>
    <x v="4"/>
    <s v="Central Region"/>
    <s v="Medium"/>
    <s v="September"/>
    <s v="Q3"/>
    <s v="No"/>
    <n v="0"/>
    <n v="175.6875"/>
    <n v="1346.9375"/>
  </r>
  <r>
    <n v="726"/>
    <s v="R03017"/>
    <x v="421"/>
    <n v="74"/>
    <x v="1"/>
    <x v="6"/>
    <x v="45"/>
    <n v="1"/>
    <x v="1"/>
    <s v="Cash"/>
    <s v="Click &amp; Collect"/>
    <s v="Yes"/>
    <s v="Arrived damaged"/>
    <x v="3"/>
    <x v="1"/>
    <x v="1"/>
    <x v="5"/>
    <n v="139.72999999999999"/>
    <x v="1"/>
    <s v="Gauteng Region"/>
    <s v="Low"/>
    <s v="March"/>
    <s v="Q1"/>
    <s v="No"/>
    <n v="1"/>
    <n v="20.959499999999998"/>
    <n v="160.68949999999998"/>
  </r>
  <r>
    <n v="727"/>
    <s v="R05318"/>
    <x v="344"/>
    <n v="31"/>
    <x v="1"/>
    <x v="0"/>
    <x v="29"/>
    <n v="2"/>
    <x v="0"/>
    <s v="Debit Card"/>
    <s v="Click &amp; Collect"/>
    <s v="Yes"/>
    <s v="Product exceeded expectations"/>
    <x v="0"/>
    <x v="0"/>
    <x v="0"/>
    <x v="1"/>
    <n v="1355.08"/>
    <x v="2"/>
    <s v="Northern Region"/>
    <s v="Medium"/>
    <s v="August"/>
    <s v="Q3"/>
    <s v="No"/>
    <n v="0"/>
    <n v="203.26199999999997"/>
    <n v="1558.3419999999999"/>
  </r>
  <r>
    <n v="728"/>
    <s v="R00145"/>
    <x v="47"/>
    <n v="30"/>
    <x v="1"/>
    <x v="8"/>
    <x v="3"/>
    <n v="1"/>
    <x v="0"/>
    <s v="Cash"/>
    <s v="In Store"/>
    <s v="Yes"/>
    <s v="Easy to assemble"/>
    <x v="3"/>
    <x v="0"/>
    <x v="0"/>
    <x v="1"/>
    <n v="84.23"/>
    <x v="3"/>
    <s v="Eastern Region"/>
    <s v="Low"/>
    <s v="May"/>
    <s v="Q2"/>
    <s v="No"/>
    <n v="0"/>
    <n v="12.634500000000001"/>
    <n v="96.864499999999992"/>
  </r>
  <r>
    <n v="729"/>
    <s v="R08276"/>
    <x v="370"/>
    <n v="55"/>
    <x v="0"/>
    <x v="2"/>
    <x v="65"/>
    <n v="1"/>
    <x v="0"/>
    <s v="EFT"/>
    <s v="Click &amp; Collect"/>
    <s v="No"/>
    <s v="Highly recommend"/>
    <x v="3"/>
    <x v="0"/>
    <x v="0"/>
    <x v="0"/>
    <n v="45.96"/>
    <x v="3"/>
    <s v="Northern Region"/>
    <s v="Low"/>
    <s v="January"/>
    <s v="Q1"/>
    <s v="No"/>
    <n v="0"/>
    <n v="6.8940000000000001"/>
    <n v="52.853999999999999"/>
  </r>
  <r>
    <n v="730"/>
    <s v="R03788"/>
    <x v="422"/>
    <n v="55"/>
    <x v="0"/>
    <x v="1"/>
    <x v="26"/>
    <n v="4"/>
    <x v="0"/>
    <s v="Cash"/>
    <s v="In Store"/>
    <s v="Yes"/>
    <s v="Fits perfectly"/>
    <x v="4"/>
    <x v="0"/>
    <x v="1"/>
    <x v="0"/>
    <n v="27815.439999999999"/>
    <x v="6"/>
    <s v="Southern Region"/>
    <s v="High"/>
    <s v="February"/>
    <s v="Q1"/>
    <s v="Yes"/>
    <n v="0"/>
    <n v="4172.3159999999998"/>
    <n v="31987.755999999998"/>
  </r>
  <r>
    <n v="731"/>
    <s v="R06687"/>
    <x v="259"/>
    <n v="58"/>
    <x v="1"/>
    <x v="8"/>
    <x v="36"/>
    <n v="2"/>
    <x v="0"/>
    <s v="EFT"/>
    <s v="Click &amp; Collect"/>
    <s v="Yes"/>
    <m/>
    <x v="0"/>
    <x v="3"/>
    <x v="2"/>
    <x v="0"/>
    <n v="13056.99"/>
    <x v="6"/>
    <s v="Eastern Region"/>
    <s v="High"/>
    <s v="March"/>
    <s v="Q1"/>
    <s v="Yes"/>
    <n v="0"/>
    <n v="1958.5484999999999"/>
    <n v="15015.538499999999"/>
  </r>
  <r>
    <n v="732"/>
    <s v="R05573"/>
    <x v="345"/>
    <n v="55"/>
    <x v="1"/>
    <x v="3"/>
    <x v="46"/>
    <n v="3"/>
    <x v="1"/>
    <s v="EFT"/>
    <s v="Click &amp; Collect"/>
    <s v="Yes"/>
    <s v="Excellent product"/>
    <x v="2"/>
    <x v="0"/>
    <x v="0"/>
    <x v="0"/>
    <n v="3755.73"/>
    <x v="2"/>
    <s v="Central Region"/>
    <s v="Medium"/>
    <s v="January"/>
    <s v="Q1"/>
    <s v="No"/>
    <n v="1"/>
    <n v="563.35950000000003"/>
    <n v="4319.0895"/>
  </r>
  <r>
    <n v="733"/>
    <s v="R03903"/>
    <x v="301"/>
    <n v="34"/>
    <x v="0"/>
    <x v="0"/>
    <x v="69"/>
    <n v="5"/>
    <x v="0"/>
    <s v="Cash"/>
    <s v="Home Delivery"/>
    <s v="No"/>
    <s v="Helpful staff"/>
    <x v="1"/>
    <x v="0"/>
    <x v="1"/>
    <x v="1"/>
    <n v="1907.49"/>
    <x v="0"/>
    <s v="Northern Region"/>
    <s v="Medium"/>
    <s v="February"/>
    <s v="Q1"/>
    <s v="No"/>
    <n v="0"/>
    <n v="286.12349999999998"/>
    <n v="2193.6134999999999"/>
  </r>
  <r>
    <n v="734"/>
    <s v="R08962"/>
    <x v="423"/>
    <m/>
    <x v="0"/>
    <x v="6"/>
    <x v="75"/>
    <n v="3"/>
    <x v="1"/>
    <s v="EFT"/>
    <s v="Home Delivery"/>
    <s v="Yes"/>
    <s v="Delivery delayed"/>
    <x v="2"/>
    <x v="1"/>
    <x v="0"/>
    <x v="6"/>
    <n v="4841.7700000000004"/>
    <x v="7"/>
    <s v="Gauteng Region"/>
    <s v="Medium"/>
    <s v="May"/>
    <s v="Q2"/>
    <s v="No"/>
    <n v="1"/>
    <n v="726.26550000000009"/>
    <n v="5568.0355"/>
  </r>
  <r>
    <n v="735"/>
    <s v="R09508"/>
    <x v="102"/>
    <n v="62"/>
    <x v="0"/>
    <x v="1"/>
    <x v="115"/>
    <n v="1"/>
    <x v="1"/>
    <s v="EFT"/>
    <s v="Click &amp; Collect"/>
    <s v="No"/>
    <m/>
    <x v="3"/>
    <x v="3"/>
    <x v="2"/>
    <x v="0"/>
    <n v="1369.39"/>
    <x v="4"/>
    <s v="Southern Region"/>
    <s v="Medium"/>
    <s v="October"/>
    <s v="Q4"/>
    <s v="No"/>
    <n v="1"/>
    <n v="205.4085"/>
    <n v="1574.7985000000001"/>
  </r>
  <r>
    <n v="736"/>
    <s v="R09138"/>
    <x v="424"/>
    <n v="63"/>
    <x v="2"/>
    <x v="6"/>
    <x v="101"/>
    <n v="2"/>
    <x v="1"/>
    <s v="Cash"/>
    <s v="Home Delivery"/>
    <s v="No"/>
    <m/>
    <x v="0"/>
    <x v="3"/>
    <x v="2"/>
    <x v="0"/>
    <n v="886.51"/>
    <x v="1"/>
    <s v="Gauteng Region"/>
    <s v="Medium"/>
    <s v="November"/>
    <s v="Q4"/>
    <s v="No"/>
    <n v="1"/>
    <n v="132.97649999999999"/>
    <n v="1019.4864999999999"/>
  </r>
  <r>
    <n v="737"/>
    <s v="R04473"/>
    <x v="114"/>
    <n v="63"/>
    <x v="2"/>
    <x v="6"/>
    <x v="91"/>
    <n v="3"/>
    <x v="1"/>
    <s v="Cash"/>
    <s v="Home Delivery"/>
    <s v="Yes"/>
    <s v="Fits perfectly"/>
    <x v="2"/>
    <x v="0"/>
    <x v="0"/>
    <x v="0"/>
    <n v="53.85"/>
    <x v="3"/>
    <s v="Gauteng Region"/>
    <s v="Low"/>
    <s v="June"/>
    <s v="Q2"/>
    <s v="No"/>
    <n v="1"/>
    <n v="8.0775000000000006"/>
    <n v="61.927499999999995"/>
  </r>
  <r>
    <n v="738"/>
    <s v="R02304"/>
    <x v="164"/>
    <n v="46"/>
    <x v="0"/>
    <x v="7"/>
    <x v="0"/>
    <n v="2"/>
    <x v="1"/>
    <s v="Cash"/>
    <s v="Home Delivery"/>
    <s v="No"/>
    <s v="Item missing accessories"/>
    <x v="0"/>
    <x v="1"/>
    <x v="1"/>
    <x v="4"/>
    <n v="2479.5700000000002"/>
    <x v="0"/>
    <s v="Western Region"/>
    <s v="Medium"/>
    <s v="January"/>
    <s v="Q1"/>
    <s v="No"/>
    <n v="1"/>
    <n v="371.93549999999999"/>
    <n v="2851.5054999999998"/>
  </r>
  <r>
    <n v="739"/>
    <s v="R04830"/>
    <x v="257"/>
    <n v="75"/>
    <x v="0"/>
    <x v="7"/>
    <x v="81"/>
    <n v="1"/>
    <x v="1"/>
    <s v="Credit Card"/>
    <s v="Home Delivery"/>
    <s v="No"/>
    <s v="Delivery delayed"/>
    <x v="3"/>
    <x v="1"/>
    <x v="1"/>
    <x v="5"/>
    <n v="375.53"/>
    <x v="4"/>
    <s v="Western Region"/>
    <s v="Low"/>
    <s v="November"/>
    <s v="Q4"/>
    <s v="No"/>
    <n v="1"/>
    <n v="56.329499999999996"/>
    <n v="431.85949999999991"/>
  </r>
  <r>
    <n v="741"/>
    <s v="R03705"/>
    <x v="219"/>
    <n v="68"/>
    <x v="1"/>
    <x v="4"/>
    <x v="58"/>
    <n v="3"/>
    <x v="0"/>
    <s v="EFT"/>
    <s v="Click &amp; Collect"/>
    <s v="Yes"/>
    <s v="Arrived damaged"/>
    <x v="2"/>
    <x v="1"/>
    <x v="0"/>
    <x v="5"/>
    <n v="2603.98"/>
    <x v="0"/>
    <s v="Central Region"/>
    <s v="Medium"/>
    <s v="June"/>
    <s v="Q2"/>
    <s v="No"/>
    <n v="0"/>
    <n v="390.59699999999998"/>
    <n v="2994.5769999999998"/>
  </r>
  <r>
    <n v="742"/>
    <s v="R08058"/>
    <x v="425"/>
    <n v="44"/>
    <x v="0"/>
    <x v="1"/>
    <x v="83"/>
    <n v="2"/>
    <x v="0"/>
    <s v="Debit Card"/>
    <s v="In Store"/>
    <s v="No"/>
    <s v="Average quality"/>
    <x v="0"/>
    <x v="2"/>
    <x v="0"/>
    <x v="3"/>
    <n v="3521.64"/>
    <x v="5"/>
    <s v="Southern Region"/>
    <s v="Medium"/>
    <s v="November"/>
    <s v="Q4"/>
    <s v="No"/>
    <n v="0"/>
    <n v="528.24599999999998"/>
    <n v="4049.8859999999995"/>
  </r>
  <r>
    <n v="743"/>
    <s v="R02546"/>
    <x v="426"/>
    <n v="25"/>
    <x v="2"/>
    <x v="3"/>
    <x v="60"/>
    <n v="3"/>
    <x v="1"/>
    <s v="Credit Card"/>
    <s v="Click &amp; Collect"/>
    <s v="No"/>
    <s v="Delivery delayed"/>
    <x v="2"/>
    <x v="1"/>
    <x v="0"/>
    <x v="1"/>
    <n v="5064"/>
    <x v="2"/>
    <s v="Central Region"/>
    <s v="High"/>
    <s v="August"/>
    <s v="Q3"/>
    <s v="Yes"/>
    <n v="1"/>
    <n v="759.6"/>
    <n v="5823.5999999999995"/>
  </r>
  <r>
    <n v="744"/>
    <s v="R09064"/>
    <x v="224"/>
    <n v="76"/>
    <x v="0"/>
    <x v="5"/>
    <x v="58"/>
    <n v="1"/>
    <x v="1"/>
    <s v="EFT"/>
    <s v="Click &amp; Collect"/>
    <s v="Yes"/>
    <m/>
    <x v="3"/>
    <x v="3"/>
    <x v="2"/>
    <x v="5"/>
    <n v="2603.98"/>
    <x v="0"/>
    <s v="Western Region"/>
    <s v="Medium"/>
    <s v="January"/>
    <s v="Q1"/>
    <s v="No"/>
    <n v="1"/>
    <n v="390.59699999999998"/>
    <n v="2994.5769999999998"/>
  </r>
  <r>
    <n v="745"/>
    <s v="R04375"/>
    <x v="427"/>
    <n v="20"/>
    <x v="0"/>
    <x v="3"/>
    <x v="113"/>
    <n v="1"/>
    <x v="0"/>
    <s v="EFT"/>
    <s v="Home Delivery"/>
    <s v="Yes"/>
    <s v="Arrived damaged"/>
    <x v="3"/>
    <x v="1"/>
    <x v="1"/>
    <x v="2"/>
    <n v="2572.02"/>
    <x v="7"/>
    <s v="Central Region"/>
    <s v="Medium"/>
    <s v="March"/>
    <s v="Q1"/>
    <s v="No"/>
    <n v="0"/>
    <n v="385.803"/>
    <n v="2957.8229999999999"/>
  </r>
  <r>
    <n v="746"/>
    <s v="R09783"/>
    <x v="299"/>
    <n v="69"/>
    <x v="1"/>
    <x v="1"/>
    <x v="10"/>
    <n v="2"/>
    <x v="1"/>
    <s v="EFT"/>
    <s v="In Store"/>
    <s v="No"/>
    <s v="Highly recommend"/>
    <x v="0"/>
    <x v="0"/>
    <x v="0"/>
    <x v="5"/>
    <n v="276.82"/>
    <x v="7"/>
    <s v="Southern Region"/>
    <s v="Low"/>
    <s v="April"/>
    <s v="Q2"/>
    <s v="No"/>
    <n v="1"/>
    <n v="41.522999999999996"/>
    <n v="318.34299999999996"/>
  </r>
  <r>
    <n v="747"/>
    <s v="R01161"/>
    <x v="266"/>
    <n v="71"/>
    <x v="1"/>
    <x v="1"/>
    <x v="112"/>
    <n v="5"/>
    <x v="0"/>
    <s v="Debit Card"/>
    <s v="In Store"/>
    <s v="Yes"/>
    <s v="Exactly as advertised"/>
    <x v="1"/>
    <x v="0"/>
    <x v="1"/>
    <x v="5"/>
    <n v="1482.94"/>
    <x v="5"/>
    <s v="Southern Region"/>
    <s v="Medium"/>
    <s v="December"/>
    <s v="Q4"/>
    <s v="No"/>
    <n v="0"/>
    <n v="222.441"/>
    <n v="1705.3809999999999"/>
  </r>
  <r>
    <n v="748"/>
    <s v="R04025"/>
    <x v="61"/>
    <n v="46"/>
    <x v="1"/>
    <x v="3"/>
    <x v="112"/>
    <n v="5"/>
    <x v="0"/>
    <s v="Debit Card"/>
    <s v="In Store"/>
    <s v="Yes"/>
    <s v="Fits perfectly"/>
    <x v="1"/>
    <x v="0"/>
    <x v="1"/>
    <x v="4"/>
    <n v="1482.94"/>
    <x v="5"/>
    <s v="Central Region"/>
    <s v="Medium"/>
    <s v="April"/>
    <s v="Q2"/>
    <s v="No"/>
    <n v="0"/>
    <n v="222.441"/>
    <n v="1705.3809999999999"/>
  </r>
  <r>
    <n v="749"/>
    <s v="R05696"/>
    <x v="376"/>
    <n v="44"/>
    <x v="1"/>
    <x v="0"/>
    <x v="97"/>
    <n v="5"/>
    <x v="0"/>
    <s v="Cash"/>
    <s v="Home Delivery"/>
    <s v="Yes"/>
    <s v="Product exceeded expectations"/>
    <x v="1"/>
    <x v="0"/>
    <x v="1"/>
    <x v="3"/>
    <n v="2906.97"/>
    <x v="7"/>
    <s v="Northern Region"/>
    <s v="Medium"/>
    <s v="November"/>
    <s v="Q4"/>
    <s v="No"/>
    <n v="0"/>
    <n v="436.04549999999995"/>
    <n v="3343.0154999999995"/>
  </r>
  <r>
    <n v="750"/>
    <s v="R07676"/>
    <x v="213"/>
    <n v="44"/>
    <x v="2"/>
    <x v="8"/>
    <x v="65"/>
    <n v="5"/>
    <x v="1"/>
    <s v="Debit Card"/>
    <s v="Click &amp; Collect"/>
    <s v="Yes"/>
    <s v="Very comfortable"/>
    <x v="1"/>
    <x v="0"/>
    <x v="1"/>
    <x v="3"/>
    <n v="45.96"/>
    <x v="3"/>
    <s v="Eastern Region"/>
    <s v="Low"/>
    <s v="October"/>
    <s v="Q4"/>
    <s v="No"/>
    <n v="1"/>
    <n v="6.8940000000000001"/>
    <n v="52.853999999999999"/>
  </r>
  <r>
    <n v="751"/>
    <s v="R06299"/>
    <x v="341"/>
    <n v="53"/>
    <x v="2"/>
    <x v="6"/>
    <x v="64"/>
    <n v="4"/>
    <x v="1"/>
    <s v="Credit Card"/>
    <s v="Home Delivery"/>
    <s v="No"/>
    <s v="Easy online ordering"/>
    <x v="4"/>
    <x v="0"/>
    <x v="1"/>
    <x v="4"/>
    <n v="119.63"/>
    <x v="3"/>
    <s v="Gauteng Region"/>
    <s v="Low"/>
    <s v="August"/>
    <s v="Q3"/>
    <s v="No"/>
    <n v="1"/>
    <n v="17.944499999999998"/>
    <n v="137.57449999999997"/>
  </r>
  <r>
    <n v="752"/>
    <s v="R07432"/>
    <x v="320"/>
    <n v="22"/>
    <x v="0"/>
    <x v="7"/>
    <x v="28"/>
    <n v="3"/>
    <x v="0"/>
    <s v="Credit Card"/>
    <s v="In Store"/>
    <s v="Yes"/>
    <m/>
    <x v="2"/>
    <x v="3"/>
    <x v="2"/>
    <x v="2"/>
    <n v="1011.68"/>
    <x v="0"/>
    <s v="Western Region"/>
    <s v="Medium"/>
    <s v="May"/>
    <s v="Q2"/>
    <s v="No"/>
    <n v="0"/>
    <n v="151.75199999999998"/>
    <n v="1163.4319999999998"/>
  </r>
  <r>
    <n v="753"/>
    <s v="R04072"/>
    <x v="428"/>
    <n v="34"/>
    <x v="2"/>
    <x v="1"/>
    <x v="46"/>
    <n v="2"/>
    <x v="0"/>
    <s v="Credit Card"/>
    <s v="Click &amp; Collect"/>
    <s v="Yes"/>
    <s v="Excellent value"/>
    <x v="0"/>
    <x v="0"/>
    <x v="0"/>
    <x v="1"/>
    <n v="3755.73"/>
    <x v="2"/>
    <s v="Southern Region"/>
    <s v="Medium"/>
    <s v="March"/>
    <s v="Q1"/>
    <s v="No"/>
    <n v="0"/>
    <n v="563.35950000000003"/>
    <n v="4319.0895"/>
  </r>
  <r>
    <n v="754"/>
    <s v="R00795"/>
    <x v="429"/>
    <n v="30"/>
    <x v="0"/>
    <x v="8"/>
    <x v="41"/>
    <n v="5"/>
    <x v="1"/>
    <s v="Credit Card"/>
    <s v="Click &amp; Collect"/>
    <s v="Yes"/>
    <s v="Product was disappointing"/>
    <x v="1"/>
    <x v="1"/>
    <x v="0"/>
    <x v="1"/>
    <n v="13261"/>
    <x v="6"/>
    <s v="Eastern Region"/>
    <s v="High"/>
    <s v="July"/>
    <s v="Q3"/>
    <s v="Yes"/>
    <n v="1"/>
    <n v="1989.1499999999999"/>
    <n v="15250.15"/>
  </r>
  <r>
    <n v="755"/>
    <s v="R07677"/>
    <x v="430"/>
    <n v="61"/>
    <x v="1"/>
    <x v="4"/>
    <x v="41"/>
    <n v="1"/>
    <x v="1"/>
    <s v="Credit Card"/>
    <s v="In Store"/>
    <s v="No"/>
    <s v="Great customer service"/>
    <x v="3"/>
    <x v="0"/>
    <x v="0"/>
    <x v="0"/>
    <n v="13261"/>
    <x v="6"/>
    <s v="Central Region"/>
    <s v="High"/>
    <s v="January"/>
    <s v="Q1"/>
    <s v="Yes"/>
    <n v="1"/>
    <n v="1989.1499999999999"/>
    <n v="15250.15"/>
  </r>
  <r>
    <n v="756"/>
    <s v="R01191"/>
    <x v="106"/>
    <n v="42"/>
    <x v="1"/>
    <x v="7"/>
    <x v="66"/>
    <n v="2"/>
    <x v="0"/>
    <s v="Debit Card"/>
    <s v="Home Delivery"/>
    <s v="No"/>
    <s v="Highly recommend"/>
    <x v="0"/>
    <x v="0"/>
    <x v="0"/>
    <x v="3"/>
    <n v="759.97"/>
    <x v="8"/>
    <s v="Western Region"/>
    <s v="Medium"/>
    <s v="August"/>
    <s v="Q3"/>
    <s v="No"/>
    <n v="0"/>
    <n v="113.99550000000001"/>
    <n v="873.96550000000002"/>
  </r>
  <r>
    <n v="757"/>
    <s v="R06499"/>
    <x v="136"/>
    <n v="26"/>
    <x v="0"/>
    <x v="4"/>
    <x v="16"/>
    <n v="3"/>
    <x v="0"/>
    <s v="Mobile Payment"/>
    <s v="Click &amp; Collect"/>
    <s v="Yes"/>
    <m/>
    <x v="2"/>
    <x v="3"/>
    <x v="2"/>
    <x v="1"/>
    <n v="368.99"/>
    <x v="0"/>
    <s v="Central Region"/>
    <s v="Low"/>
    <s v="September"/>
    <s v="Q3"/>
    <s v="No"/>
    <n v="0"/>
    <n v="55.348500000000001"/>
    <n v="424.33849999999995"/>
  </r>
  <r>
    <n v="759"/>
    <s v="R07560"/>
    <x v="431"/>
    <m/>
    <x v="1"/>
    <x v="7"/>
    <x v="71"/>
    <n v="3"/>
    <x v="1"/>
    <s v="Credit Card"/>
    <s v="In Store"/>
    <s v="Yes"/>
    <s v="Customer support was excellent"/>
    <x v="2"/>
    <x v="0"/>
    <x v="0"/>
    <x v="6"/>
    <n v="1171.25"/>
    <x v="4"/>
    <s v="Western Region"/>
    <s v="Medium"/>
    <s v="April"/>
    <s v="Q2"/>
    <s v="No"/>
    <n v="1"/>
    <n v="175.6875"/>
    <n v="1346.9375"/>
  </r>
  <r>
    <n v="760"/>
    <s v="R02465"/>
    <x v="143"/>
    <n v="42"/>
    <x v="0"/>
    <x v="2"/>
    <x v="55"/>
    <n v="2"/>
    <x v="1"/>
    <s v="Cash"/>
    <s v="Click &amp; Collect"/>
    <s v="No"/>
    <s v="Customer support was excellent"/>
    <x v="0"/>
    <x v="0"/>
    <x v="0"/>
    <x v="3"/>
    <n v="324.35000000000002"/>
    <x v="8"/>
    <s v="Northern Region"/>
    <s v="Low"/>
    <s v="May"/>
    <s v="Q2"/>
    <s v="No"/>
    <n v="1"/>
    <n v="48.652500000000003"/>
    <n v="373.0025"/>
  </r>
  <r>
    <n v="761"/>
    <s v="R00001"/>
    <x v="432"/>
    <n v="25"/>
    <x v="1"/>
    <x v="2"/>
    <x v="9"/>
    <n v="2"/>
    <x v="1"/>
    <s v="Mobile Payment"/>
    <s v="Home Delivery"/>
    <s v="No"/>
    <s v="Worth the money"/>
    <x v="0"/>
    <x v="0"/>
    <x v="0"/>
    <x v="1"/>
    <n v="43.23"/>
    <x v="3"/>
    <s v="Northern Region"/>
    <s v="Low"/>
    <s v="October"/>
    <s v="Q4"/>
    <s v="No"/>
    <n v="1"/>
    <n v="6.4844999999999997"/>
    <n v="49.714499999999994"/>
  </r>
  <r>
    <n v="762"/>
    <s v="R00851"/>
    <x v="433"/>
    <n v="77"/>
    <x v="0"/>
    <x v="3"/>
    <x v="109"/>
    <n v="4"/>
    <x v="1"/>
    <s v="Cash"/>
    <s v="Click &amp; Collect"/>
    <s v="No"/>
    <s v="Packaging could improve"/>
    <x v="4"/>
    <x v="2"/>
    <x v="0"/>
    <x v="5"/>
    <n v="470.6"/>
    <x v="4"/>
    <s v="Central Region"/>
    <s v="Low"/>
    <s v="July"/>
    <s v="Q3"/>
    <s v="No"/>
    <n v="1"/>
    <n v="70.59"/>
    <n v="541.18999999999994"/>
  </r>
  <r>
    <n v="763"/>
    <s v="R06875"/>
    <x v="434"/>
    <n v="56"/>
    <x v="2"/>
    <x v="6"/>
    <x v="78"/>
    <n v="3"/>
    <x v="0"/>
    <s v="Debit Card"/>
    <s v="Click &amp; Collect"/>
    <s v="Yes"/>
    <s v="Looks premium"/>
    <x v="2"/>
    <x v="0"/>
    <x v="0"/>
    <x v="0"/>
    <n v="954.6"/>
    <x v="8"/>
    <s v="Gauteng Region"/>
    <s v="Medium"/>
    <s v="January"/>
    <s v="Q1"/>
    <s v="No"/>
    <n v="0"/>
    <n v="143.19"/>
    <n v="1097.79"/>
  </r>
  <r>
    <n v="764"/>
    <s v="R00544"/>
    <x v="435"/>
    <n v="21"/>
    <x v="0"/>
    <x v="0"/>
    <x v="39"/>
    <n v="2"/>
    <x v="1"/>
    <s v="Mobile Payment"/>
    <s v="Click &amp; Collect"/>
    <s v="No"/>
    <s v="Great customer service"/>
    <x v="0"/>
    <x v="0"/>
    <x v="0"/>
    <x v="2"/>
    <n v="24904.86"/>
    <x v="6"/>
    <s v="Northern Region"/>
    <s v="High"/>
    <s v="May"/>
    <s v="Q2"/>
    <s v="Yes"/>
    <n v="1"/>
    <n v="3735.7289999999998"/>
    <n v="28640.589"/>
  </r>
  <r>
    <n v="765"/>
    <s v="R03458"/>
    <x v="321"/>
    <n v="23"/>
    <x v="2"/>
    <x v="2"/>
    <x v="103"/>
    <n v="1"/>
    <x v="1"/>
    <s v="Credit Card"/>
    <s v="Click &amp; Collect"/>
    <s v="No"/>
    <s v="Product exceeded expectations"/>
    <x v="3"/>
    <x v="0"/>
    <x v="0"/>
    <x v="2"/>
    <n v="103.4"/>
    <x v="3"/>
    <s v="Northern Region"/>
    <s v="Low"/>
    <s v="July"/>
    <s v="Q3"/>
    <s v="No"/>
    <n v="1"/>
    <n v="15.51"/>
    <n v="118.91"/>
  </r>
  <r>
    <n v="766"/>
    <s v="R00350"/>
    <x v="436"/>
    <n v="63"/>
    <x v="1"/>
    <x v="2"/>
    <x v="100"/>
    <n v="4"/>
    <x v="0"/>
    <s v="Cash"/>
    <s v="In Store"/>
    <s v="Yes"/>
    <s v="Would definitely buy again"/>
    <x v="4"/>
    <x v="0"/>
    <x v="1"/>
    <x v="0"/>
    <n v="5432.76"/>
    <x v="5"/>
    <s v="Northern Region"/>
    <s v="High"/>
    <s v="January"/>
    <s v="Q1"/>
    <s v="Yes"/>
    <n v="0"/>
    <n v="814.91399999999999"/>
    <n v="6247.674"/>
  </r>
  <r>
    <n v="767"/>
    <s v="R09358"/>
    <x v="437"/>
    <n v="50"/>
    <x v="2"/>
    <x v="1"/>
    <x v="94"/>
    <n v="2"/>
    <x v="1"/>
    <s v="Debit Card"/>
    <s v="Home Delivery"/>
    <s v="Yes"/>
    <s v="Delivery delayed"/>
    <x v="0"/>
    <x v="1"/>
    <x v="1"/>
    <x v="4"/>
    <n v="1746.77"/>
    <x v="5"/>
    <s v="Southern Region"/>
    <s v="Medium"/>
    <s v="March"/>
    <s v="Q1"/>
    <s v="No"/>
    <n v="1"/>
    <n v="262.01549999999997"/>
    <n v="2008.7854999999997"/>
  </r>
  <r>
    <n v="769"/>
    <s v="R04668"/>
    <x v="259"/>
    <n v="57"/>
    <x v="0"/>
    <x v="4"/>
    <x v="2"/>
    <n v="4"/>
    <x v="1"/>
    <s v="Cash"/>
    <s v="Home Delivery"/>
    <s v="No"/>
    <s v="Delivery delayed"/>
    <x v="4"/>
    <x v="1"/>
    <x v="0"/>
    <x v="0"/>
    <n v="230.14"/>
    <x v="2"/>
    <s v="Central Region"/>
    <s v="Low"/>
    <s v="March"/>
    <s v="Q1"/>
    <s v="No"/>
    <n v="1"/>
    <n v="34.520999999999994"/>
    <n v="264.66099999999994"/>
  </r>
  <r>
    <n v="770"/>
    <s v="R05361"/>
    <x v="9"/>
    <n v="77"/>
    <x v="0"/>
    <x v="3"/>
    <x v="92"/>
    <n v="3"/>
    <x v="1"/>
    <s v="EFT"/>
    <s v="In Store"/>
    <s v="Yes"/>
    <s v="Excellent product"/>
    <x v="2"/>
    <x v="0"/>
    <x v="0"/>
    <x v="5"/>
    <n v="2217.0300000000002"/>
    <x v="8"/>
    <s v="Central Region"/>
    <s v="Medium"/>
    <s v="August"/>
    <s v="Q3"/>
    <s v="No"/>
    <n v="1"/>
    <n v="332.55450000000002"/>
    <n v="2549.5844999999999"/>
  </r>
  <r>
    <n v="771"/>
    <s v="R06073"/>
    <x v="438"/>
    <n v="48"/>
    <x v="0"/>
    <x v="7"/>
    <x v="105"/>
    <n v="5"/>
    <x v="0"/>
    <s v="Mobile Payment"/>
    <s v="Click &amp; Collect"/>
    <s v="No"/>
    <s v="Excellent product"/>
    <x v="1"/>
    <x v="0"/>
    <x v="1"/>
    <x v="4"/>
    <n v="96.11"/>
    <x v="8"/>
    <s v="Western Region"/>
    <s v="Low"/>
    <s v="July"/>
    <s v="Q3"/>
    <s v="No"/>
    <n v="0"/>
    <n v="14.416499999999999"/>
    <n v="110.52649999999998"/>
  </r>
  <r>
    <n v="772"/>
    <s v="R00458"/>
    <x v="439"/>
    <n v="32"/>
    <x v="1"/>
    <x v="6"/>
    <x v="42"/>
    <n v="5"/>
    <x v="0"/>
    <s v="Cash"/>
    <s v="Home Delivery"/>
    <s v="Yes"/>
    <s v="Easy to assemble"/>
    <x v="1"/>
    <x v="0"/>
    <x v="1"/>
    <x v="1"/>
    <n v="2099.4"/>
    <x v="2"/>
    <s v="Gauteng Region"/>
    <s v="Medium"/>
    <s v="July"/>
    <s v="Q3"/>
    <s v="No"/>
    <n v="0"/>
    <n v="314.91000000000003"/>
    <n v="2414.31"/>
  </r>
  <r>
    <n v="773"/>
    <s v="R06061"/>
    <x v="440"/>
    <n v="18"/>
    <x v="0"/>
    <x v="5"/>
    <x v="86"/>
    <n v="3"/>
    <x v="1"/>
    <s v="Mobile Payment"/>
    <s v="In Store"/>
    <s v="Yes"/>
    <s v="Arrived damaged"/>
    <x v="2"/>
    <x v="1"/>
    <x v="0"/>
    <x v="2"/>
    <n v="5258.73"/>
    <x v="2"/>
    <s v="Western Region"/>
    <s v="High"/>
    <s v="December"/>
    <s v="Q4"/>
    <s v="Yes"/>
    <n v="1"/>
    <n v="788.80949999999996"/>
    <n v="6047.539499999999"/>
  </r>
  <r>
    <n v="774"/>
    <s v="R05929"/>
    <x v="441"/>
    <n v="38"/>
    <x v="2"/>
    <x v="3"/>
    <x v="84"/>
    <n v="4"/>
    <x v="1"/>
    <s v="Mobile Payment"/>
    <s v="In Store"/>
    <s v="Yes"/>
    <s v="Product exceeded expectations"/>
    <x v="4"/>
    <x v="0"/>
    <x v="1"/>
    <x v="3"/>
    <n v="27.35"/>
    <x v="3"/>
    <s v="Central Region"/>
    <s v="Low"/>
    <s v="January"/>
    <s v="Q1"/>
    <s v="No"/>
    <n v="1"/>
    <n v="4.1025"/>
    <n v="31.452500000000001"/>
  </r>
  <r>
    <n v="775"/>
    <s v="R07407"/>
    <x v="432"/>
    <n v="19"/>
    <x v="2"/>
    <x v="5"/>
    <x v="66"/>
    <n v="4"/>
    <x v="0"/>
    <s v="Credit Card"/>
    <s v="In Store"/>
    <s v="Yes"/>
    <s v="Customer support was excellent"/>
    <x v="4"/>
    <x v="0"/>
    <x v="1"/>
    <x v="2"/>
    <n v="759.97"/>
    <x v="8"/>
    <s v="Western Region"/>
    <s v="Medium"/>
    <s v="October"/>
    <s v="Q4"/>
    <s v="No"/>
    <n v="0"/>
    <n v="113.99550000000001"/>
    <n v="873.96550000000002"/>
  </r>
  <r>
    <n v="776"/>
    <s v="R05066"/>
    <x v="428"/>
    <n v="62"/>
    <x v="0"/>
    <x v="4"/>
    <x v="108"/>
    <n v="3"/>
    <x v="1"/>
    <s v="EFT"/>
    <s v="Click &amp; Collect"/>
    <s v="No"/>
    <s v="Arrived damaged"/>
    <x v="2"/>
    <x v="1"/>
    <x v="0"/>
    <x v="0"/>
    <n v="880.49"/>
    <x v="5"/>
    <s v="Central Region"/>
    <s v="Medium"/>
    <s v="March"/>
    <s v="Q1"/>
    <s v="No"/>
    <n v="1"/>
    <n v="132.0735"/>
    <n v="1012.5635"/>
  </r>
  <r>
    <n v="777"/>
    <s v="R05945"/>
    <x v="242"/>
    <m/>
    <x v="1"/>
    <x v="0"/>
    <x v="9"/>
    <n v="4"/>
    <x v="0"/>
    <s v="Mobile Payment"/>
    <s v="Click &amp; Collect"/>
    <s v="Yes"/>
    <s v="Customer support was excellent"/>
    <x v="4"/>
    <x v="0"/>
    <x v="1"/>
    <x v="6"/>
    <n v="43.23"/>
    <x v="3"/>
    <s v="Northern Region"/>
    <s v="Low"/>
    <s v="October"/>
    <s v="Q4"/>
    <s v="No"/>
    <n v="0"/>
    <n v="6.4844999999999997"/>
    <n v="49.714499999999994"/>
  </r>
  <r>
    <n v="778"/>
    <s v="R01072"/>
    <x v="273"/>
    <n v="24"/>
    <x v="2"/>
    <x v="1"/>
    <x v="111"/>
    <n v="5"/>
    <x v="0"/>
    <s v="Cash"/>
    <s v="Click &amp; Collect"/>
    <s v="No"/>
    <s v="Fantastic experience"/>
    <x v="1"/>
    <x v="0"/>
    <x v="1"/>
    <x v="2"/>
    <n v="4507.63"/>
    <x v="2"/>
    <s v="Southern Region"/>
    <s v="Medium"/>
    <s v="July"/>
    <s v="Q3"/>
    <s v="No"/>
    <n v="0"/>
    <n v="676.14449999999999"/>
    <n v="5183.7744999999995"/>
  </r>
  <r>
    <n v="779"/>
    <s v="R00132"/>
    <x v="408"/>
    <n v="76"/>
    <x v="2"/>
    <x v="5"/>
    <x v="88"/>
    <n v="1"/>
    <x v="1"/>
    <s v="EFT"/>
    <s v="In Store"/>
    <s v="Yes"/>
    <s v="Easy online ordering"/>
    <x v="3"/>
    <x v="0"/>
    <x v="0"/>
    <x v="5"/>
    <n v="529.15"/>
    <x v="0"/>
    <s v="Western Region"/>
    <s v="Medium"/>
    <s v="December"/>
    <s v="Q4"/>
    <s v="No"/>
    <n v="1"/>
    <n v="79.372499999999988"/>
    <n v="608.52249999999992"/>
  </r>
  <r>
    <n v="780"/>
    <s v="R08942"/>
    <x v="283"/>
    <n v="74"/>
    <x v="0"/>
    <x v="7"/>
    <x v="31"/>
    <n v="5"/>
    <x v="1"/>
    <s v="Debit Card"/>
    <s v="In Store"/>
    <s v="No"/>
    <s v="Helpful staff"/>
    <x v="1"/>
    <x v="0"/>
    <x v="1"/>
    <x v="5"/>
    <n v="294.33"/>
    <x v="4"/>
    <s v="Western Region"/>
    <s v="Low"/>
    <s v="February"/>
    <s v="Q1"/>
    <s v="No"/>
    <n v="1"/>
    <n v="44.149499999999996"/>
    <n v="338.47949999999997"/>
  </r>
  <r>
    <n v="781"/>
    <s v="R03236"/>
    <x v="442"/>
    <n v="18"/>
    <x v="2"/>
    <x v="7"/>
    <x v="78"/>
    <n v="4"/>
    <x v="0"/>
    <s v="Cash"/>
    <s v="In Store"/>
    <s v="No"/>
    <s v="Product exceeded expectations"/>
    <x v="4"/>
    <x v="0"/>
    <x v="1"/>
    <x v="2"/>
    <n v="954.6"/>
    <x v="8"/>
    <s v="Western Region"/>
    <s v="Medium"/>
    <s v="September"/>
    <s v="Q3"/>
    <s v="No"/>
    <n v="0"/>
    <n v="143.19"/>
    <n v="1097.79"/>
  </r>
  <r>
    <n v="782"/>
    <s v="R01077"/>
    <x v="419"/>
    <n v="20"/>
    <x v="0"/>
    <x v="4"/>
    <x v="116"/>
    <n v="3"/>
    <x v="1"/>
    <s v="EFT"/>
    <s v="Click &amp; Collect"/>
    <s v="Yes"/>
    <s v="Packaging could improve"/>
    <x v="2"/>
    <x v="2"/>
    <x v="1"/>
    <x v="2"/>
    <n v="11052.57"/>
    <x v="6"/>
    <s v="Central Region"/>
    <s v="High"/>
    <s v="November"/>
    <s v="Q4"/>
    <s v="Yes"/>
    <n v="1"/>
    <n v="1657.8854999999999"/>
    <n v="12710.455499999998"/>
  </r>
  <r>
    <n v="783"/>
    <s v="R07732"/>
    <x v="18"/>
    <n v="68"/>
    <x v="1"/>
    <x v="5"/>
    <x v="120"/>
    <n v="2"/>
    <x v="0"/>
    <s v="Debit Card"/>
    <s v="Home Delivery"/>
    <s v="No"/>
    <s v="Easy to assemble"/>
    <x v="0"/>
    <x v="0"/>
    <x v="0"/>
    <x v="5"/>
    <n v="1233.45"/>
    <x v="1"/>
    <s v="Western Region"/>
    <s v="Medium"/>
    <s v="February"/>
    <s v="Q1"/>
    <s v="No"/>
    <n v="0"/>
    <n v="185.01750000000001"/>
    <n v="1418.4675"/>
  </r>
  <r>
    <n v="784"/>
    <s v="R04598"/>
    <x v="177"/>
    <n v="69"/>
    <x v="1"/>
    <x v="3"/>
    <x v="59"/>
    <n v="2"/>
    <x v="1"/>
    <s v="Mobile Payment"/>
    <s v="Home Delivery"/>
    <s v="No"/>
    <s v="Very comfortable"/>
    <x v="0"/>
    <x v="0"/>
    <x v="0"/>
    <x v="5"/>
    <n v="8798.49"/>
    <x v="4"/>
    <s v="Central Region"/>
    <s v="High"/>
    <s v="May"/>
    <s v="Q2"/>
    <s v="Yes"/>
    <n v="1"/>
    <n v="1319.7735"/>
    <n v="10118.263499999999"/>
  </r>
  <r>
    <n v="785"/>
    <s v="R05459"/>
    <x v="443"/>
    <n v="19"/>
    <x v="1"/>
    <x v="5"/>
    <x v="16"/>
    <n v="3"/>
    <x v="1"/>
    <s v="Mobile Payment"/>
    <s v="Home Delivery"/>
    <s v="Yes"/>
    <s v="Helpful staff"/>
    <x v="2"/>
    <x v="0"/>
    <x v="0"/>
    <x v="2"/>
    <n v="368.99"/>
    <x v="0"/>
    <s v="Western Region"/>
    <s v="Low"/>
    <s v="July"/>
    <s v="Q3"/>
    <s v="No"/>
    <n v="1"/>
    <n v="55.348500000000001"/>
    <n v="424.33849999999995"/>
  </r>
  <r>
    <n v="787"/>
    <s v="R05379"/>
    <x v="444"/>
    <n v="34"/>
    <x v="1"/>
    <x v="1"/>
    <x v="113"/>
    <n v="3"/>
    <x v="1"/>
    <s v="Mobile Payment"/>
    <s v="In Store"/>
    <s v="No"/>
    <s v="Product exceeded expectations"/>
    <x v="2"/>
    <x v="0"/>
    <x v="0"/>
    <x v="1"/>
    <n v="2572.02"/>
    <x v="7"/>
    <s v="Southern Region"/>
    <s v="Medium"/>
    <s v="April"/>
    <s v="Q2"/>
    <s v="No"/>
    <n v="1"/>
    <n v="385.803"/>
    <n v="2957.8229999999999"/>
  </r>
  <r>
    <n v="789"/>
    <s v="R02587"/>
    <x v="445"/>
    <n v="34"/>
    <x v="0"/>
    <x v="8"/>
    <x v="110"/>
    <n v="4"/>
    <x v="1"/>
    <s v="Cash"/>
    <s v="Home Delivery"/>
    <s v="Yes"/>
    <s v="Excellent product"/>
    <x v="4"/>
    <x v="0"/>
    <x v="1"/>
    <x v="1"/>
    <n v="2216.12"/>
    <x v="1"/>
    <s v="Eastern Region"/>
    <s v="Medium"/>
    <s v="December"/>
    <s v="Q4"/>
    <s v="No"/>
    <n v="1"/>
    <n v="332.41799999999995"/>
    <n v="2548.5379999999996"/>
  </r>
  <r>
    <n v="790"/>
    <s v="R04343"/>
    <x v="244"/>
    <n v="72"/>
    <x v="1"/>
    <x v="4"/>
    <x v="53"/>
    <n v="5"/>
    <x v="0"/>
    <s v="Cash"/>
    <s v="In Store"/>
    <s v="No"/>
    <s v="Arrived damaged"/>
    <x v="1"/>
    <x v="1"/>
    <x v="0"/>
    <x v="5"/>
    <n v="22574.95"/>
    <x v="6"/>
    <s v="Central Region"/>
    <s v="High"/>
    <s v="January"/>
    <s v="Q1"/>
    <s v="Yes"/>
    <n v="0"/>
    <n v="3386.2424999999998"/>
    <n v="25961.192499999997"/>
  </r>
  <r>
    <n v="791"/>
    <s v="R01409"/>
    <x v="133"/>
    <m/>
    <x v="1"/>
    <x v="0"/>
    <x v="102"/>
    <n v="5"/>
    <x v="1"/>
    <s v="Mobile Payment"/>
    <s v="Home Delivery"/>
    <s v="Yes"/>
    <s v="Fantastic experience"/>
    <x v="1"/>
    <x v="0"/>
    <x v="1"/>
    <x v="6"/>
    <n v="996.44"/>
    <x v="2"/>
    <s v="Northern Region"/>
    <s v="Medium"/>
    <s v="July"/>
    <s v="Q3"/>
    <s v="No"/>
    <n v="1"/>
    <n v="149.46600000000001"/>
    <n v="1145.9059999999999"/>
  </r>
  <r>
    <n v="792"/>
    <s v="R03300"/>
    <x v="56"/>
    <n v="47"/>
    <x v="1"/>
    <x v="5"/>
    <x v="53"/>
    <n v="1"/>
    <x v="1"/>
    <s v="Debit Card"/>
    <s v="Home Delivery"/>
    <s v="No"/>
    <s v="Excellent value"/>
    <x v="3"/>
    <x v="0"/>
    <x v="0"/>
    <x v="4"/>
    <n v="22574.95"/>
    <x v="6"/>
    <s v="Western Region"/>
    <s v="High"/>
    <s v="September"/>
    <s v="Q3"/>
    <s v="Yes"/>
    <n v="1"/>
    <n v="3386.2424999999998"/>
    <n v="25961.192499999997"/>
  </r>
  <r>
    <n v="793"/>
    <s v="R04234"/>
    <x v="446"/>
    <n v="71"/>
    <x v="0"/>
    <x v="4"/>
    <x v="25"/>
    <n v="1"/>
    <x v="1"/>
    <s v="Cash"/>
    <s v="Home Delivery"/>
    <s v="No"/>
    <m/>
    <x v="3"/>
    <x v="3"/>
    <x v="2"/>
    <x v="5"/>
    <n v="4455.18"/>
    <x v="2"/>
    <s v="Central Region"/>
    <s v="Medium"/>
    <s v="August"/>
    <s v="Q3"/>
    <s v="No"/>
    <n v="1"/>
    <n v="668.27700000000004"/>
    <n v="5123.4570000000003"/>
  </r>
  <r>
    <n v="794"/>
    <s v="R00593"/>
    <x v="355"/>
    <m/>
    <x v="0"/>
    <x v="0"/>
    <x v="5"/>
    <n v="5"/>
    <x v="1"/>
    <s v="Mobile Payment"/>
    <s v="In Store"/>
    <s v="No"/>
    <s v="Item missing accessories"/>
    <x v="1"/>
    <x v="1"/>
    <x v="0"/>
    <x v="6"/>
    <n v="1158.56"/>
    <x v="4"/>
    <s v="Northern Region"/>
    <s v="Medium"/>
    <s v="April"/>
    <s v="Q2"/>
    <s v="No"/>
    <n v="1"/>
    <n v="173.78399999999999"/>
    <n v="1332.3439999999998"/>
  </r>
  <r>
    <n v="795"/>
    <s v="R03058"/>
    <x v="27"/>
    <n v="76"/>
    <x v="0"/>
    <x v="6"/>
    <x v="43"/>
    <n v="1"/>
    <x v="0"/>
    <s v="Debit Card"/>
    <s v="Click &amp; Collect"/>
    <s v="No"/>
    <s v="Would definitely buy again"/>
    <x v="3"/>
    <x v="0"/>
    <x v="0"/>
    <x v="5"/>
    <n v="755.66"/>
    <x v="7"/>
    <s v="Gauteng Region"/>
    <s v="Medium"/>
    <s v="June"/>
    <s v="Q2"/>
    <s v="No"/>
    <n v="0"/>
    <n v="113.34899999999999"/>
    <n v="869.0089999999999"/>
  </r>
  <r>
    <n v="796"/>
    <s v="R07856"/>
    <x v="447"/>
    <n v="53"/>
    <x v="1"/>
    <x v="6"/>
    <x v="22"/>
    <n v="1"/>
    <x v="1"/>
    <s v="Credit Card"/>
    <s v="Click &amp; Collect"/>
    <s v="Yes"/>
    <s v="Would definitely buy again"/>
    <x v="3"/>
    <x v="0"/>
    <x v="0"/>
    <x v="4"/>
    <n v="1734"/>
    <x v="7"/>
    <s v="Gauteng Region"/>
    <s v="Medium"/>
    <s v="May"/>
    <s v="Q2"/>
    <s v="No"/>
    <n v="1"/>
    <n v="260.09999999999997"/>
    <n v="1994.1"/>
  </r>
  <r>
    <n v="797"/>
    <s v="R02458"/>
    <x v="38"/>
    <n v="27"/>
    <x v="2"/>
    <x v="6"/>
    <x v="81"/>
    <n v="4"/>
    <x v="0"/>
    <s v="Credit Card"/>
    <s v="Click &amp; Collect"/>
    <s v="Yes"/>
    <s v="Helpful staff"/>
    <x v="4"/>
    <x v="0"/>
    <x v="1"/>
    <x v="1"/>
    <n v="375.53"/>
    <x v="4"/>
    <s v="Gauteng Region"/>
    <s v="Low"/>
    <s v="September"/>
    <s v="Q3"/>
    <s v="No"/>
    <n v="0"/>
    <n v="56.329499999999996"/>
    <n v="431.85949999999991"/>
  </r>
  <r>
    <n v="798"/>
    <s v="R06872"/>
    <x v="130"/>
    <n v="56"/>
    <x v="0"/>
    <x v="5"/>
    <x v="77"/>
    <n v="5"/>
    <x v="1"/>
    <s v="Debit Card"/>
    <s v="In Store"/>
    <s v="No"/>
    <s v="Very fast delivery"/>
    <x v="1"/>
    <x v="0"/>
    <x v="1"/>
    <x v="0"/>
    <n v="353.21"/>
    <x v="3"/>
    <s v="Western Region"/>
    <s v="Low"/>
    <s v="September"/>
    <s v="Q3"/>
    <s v="No"/>
    <n v="1"/>
    <n v="52.981499999999997"/>
    <n v="406.19149999999996"/>
  </r>
  <r>
    <n v="799"/>
    <s v="R06871"/>
    <x v="448"/>
    <n v="40"/>
    <x v="0"/>
    <x v="6"/>
    <x v="34"/>
    <n v="2"/>
    <x v="1"/>
    <s v="Cash"/>
    <s v="In Store"/>
    <s v="Yes"/>
    <s v="Excellent product"/>
    <x v="0"/>
    <x v="0"/>
    <x v="0"/>
    <x v="3"/>
    <n v="14729.04"/>
    <x v="6"/>
    <s v="Gauteng Region"/>
    <s v="High"/>
    <s v="July"/>
    <s v="Q3"/>
    <s v="Yes"/>
    <n v="1"/>
    <n v="2209.3560000000002"/>
    <n v="16938.396000000001"/>
  </r>
  <r>
    <n v="800"/>
    <s v="R00796"/>
    <x v="142"/>
    <n v="30"/>
    <x v="0"/>
    <x v="1"/>
    <x v="45"/>
    <n v="5"/>
    <x v="0"/>
    <s v="EFT"/>
    <s v="Home Delivery"/>
    <s v="No"/>
    <m/>
    <x v="1"/>
    <x v="3"/>
    <x v="2"/>
    <x v="1"/>
    <n v="139.72999999999999"/>
    <x v="1"/>
    <s v="Southern Region"/>
    <s v="Low"/>
    <s v="October"/>
    <s v="Q4"/>
    <s v="No"/>
    <n v="0"/>
    <n v="20.959499999999998"/>
    <n v="160.68949999999998"/>
  </r>
  <r>
    <n v="801"/>
    <s v="R07199"/>
    <x v="32"/>
    <n v="18"/>
    <x v="1"/>
    <x v="8"/>
    <x v="92"/>
    <n v="1"/>
    <x v="0"/>
    <s v="Mobile Payment"/>
    <s v="In Store"/>
    <s v="Yes"/>
    <s v="Instructions unclear"/>
    <x v="3"/>
    <x v="2"/>
    <x v="0"/>
    <x v="2"/>
    <n v="2217.0300000000002"/>
    <x v="8"/>
    <s v="Eastern Region"/>
    <s v="Medium"/>
    <s v="September"/>
    <s v="Q3"/>
    <s v="No"/>
    <n v="0"/>
    <n v="332.55450000000002"/>
    <n v="2549.5844999999999"/>
  </r>
  <r>
    <n v="802"/>
    <s v="R01442"/>
    <x v="113"/>
    <n v="66"/>
    <x v="2"/>
    <x v="7"/>
    <x v="4"/>
    <n v="3"/>
    <x v="0"/>
    <s v="Debit Card"/>
    <s v="Home Delivery"/>
    <s v="No"/>
    <s v="Long waiting time"/>
    <x v="2"/>
    <x v="1"/>
    <x v="0"/>
    <x v="5"/>
    <n v="1951.09"/>
    <x v="0"/>
    <s v="Western Region"/>
    <s v="Medium"/>
    <s v="November"/>
    <s v="Q4"/>
    <s v="No"/>
    <n v="0"/>
    <n v="292.6635"/>
    <n v="2243.7534999999998"/>
  </r>
  <r>
    <n v="803"/>
    <s v="R04266"/>
    <x v="94"/>
    <n v="19"/>
    <x v="0"/>
    <x v="4"/>
    <x v="99"/>
    <n v="4"/>
    <x v="1"/>
    <s v="Mobile Payment"/>
    <s v="Click &amp; Collect"/>
    <s v="Yes"/>
    <m/>
    <x v="4"/>
    <x v="3"/>
    <x v="2"/>
    <x v="2"/>
    <n v="786.78"/>
    <x v="8"/>
    <s v="Central Region"/>
    <s v="Medium"/>
    <s v="October"/>
    <s v="Q4"/>
    <s v="No"/>
    <n v="1"/>
    <n v="118.017"/>
    <n v="904.79699999999991"/>
  </r>
  <r>
    <n v="804"/>
    <s v="R07431"/>
    <x v="449"/>
    <n v="47"/>
    <x v="0"/>
    <x v="0"/>
    <x v="97"/>
    <n v="1"/>
    <x v="0"/>
    <s v="Mobile Payment"/>
    <s v="In Store"/>
    <s v="Yes"/>
    <s v="Product exceeded expectations"/>
    <x v="3"/>
    <x v="0"/>
    <x v="0"/>
    <x v="4"/>
    <n v="2906.97"/>
    <x v="7"/>
    <s v="Northern Region"/>
    <s v="Medium"/>
    <s v="December"/>
    <s v="Q4"/>
    <s v="No"/>
    <n v="0"/>
    <n v="436.04549999999995"/>
    <n v="3343.0154999999995"/>
  </r>
  <r>
    <n v="805"/>
    <s v="R05490"/>
    <x v="40"/>
    <n v="39"/>
    <x v="0"/>
    <x v="5"/>
    <x v="107"/>
    <n v="5"/>
    <x v="0"/>
    <s v="EFT"/>
    <s v="In Store"/>
    <s v="No"/>
    <s v="Worth the money"/>
    <x v="1"/>
    <x v="0"/>
    <x v="1"/>
    <x v="3"/>
    <n v="2413.3000000000002"/>
    <x v="6"/>
    <s v="Western Region"/>
    <s v="Medium"/>
    <s v="March"/>
    <s v="Q1"/>
    <s v="No"/>
    <n v="0"/>
    <n v="361.995"/>
    <n v="2775.2950000000001"/>
  </r>
  <r>
    <n v="806"/>
    <s v="R02146"/>
    <x v="450"/>
    <n v="35"/>
    <x v="2"/>
    <x v="5"/>
    <x v="14"/>
    <n v="1"/>
    <x v="1"/>
    <s v="Mobile Payment"/>
    <s v="Click &amp; Collect"/>
    <s v="Yes"/>
    <s v="Very comfortable"/>
    <x v="3"/>
    <x v="0"/>
    <x v="0"/>
    <x v="3"/>
    <n v="1440.59"/>
    <x v="1"/>
    <s v="Western Region"/>
    <s v="Medium"/>
    <s v="December"/>
    <s v="Q4"/>
    <s v="No"/>
    <n v="1"/>
    <n v="216.08849999999998"/>
    <n v="1656.6784999999998"/>
  </r>
  <r>
    <n v="807"/>
    <s v="R05107"/>
    <x v="451"/>
    <n v="28"/>
    <x v="1"/>
    <x v="4"/>
    <x v="56"/>
    <n v="1"/>
    <x v="1"/>
    <s v="Credit Card"/>
    <s v="In Store"/>
    <s v="No"/>
    <m/>
    <x v="3"/>
    <x v="3"/>
    <x v="2"/>
    <x v="1"/>
    <n v="306.57"/>
    <x v="4"/>
    <s v="Central Region"/>
    <s v="Low"/>
    <s v="December"/>
    <s v="Q4"/>
    <s v="No"/>
    <n v="1"/>
    <n v="45.985499999999995"/>
    <n v="352.55549999999994"/>
  </r>
  <r>
    <n v="808"/>
    <s v="R04378"/>
    <x v="117"/>
    <n v="45"/>
    <x v="1"/>
    <x v="4"/>
    <x v="98"/>
    <n v="5"/>
    <x v="1"/>
    <s v="Credit Card"/>
    <s v="Home Delivery"/>
    <s v="Yes"/>
    <s v="Fits perfectly"/>
    <x v="1"/>
    <x v="0"/>
    <x v="1"/>
    <x v="4"/>
    <n v="40.11"/>
    <x v="3"/>
    <s v="Central Region"/>
    <s v="Low"/>
    <s v="December"/>
    <s v="Q4"/>
    <s v="No"/>
    <n v="1"/>
    <n v="6.0164999999999997"/>
    <n v="46.126499999999993"/>
  </r>
  <r>
    <n v="809"/>
    <s v="R04249"/>
    <x v="452"/>
    <n v="22"/>
    <x v="2"/>
    <x v="7"/>
    <x v="26"/>
    <n v="3"/>
    <x v="1"/>
    <s v="Cash"/>
    <s v="Click &amp; Collect"/>
    <s v="No"/>
    <s v="Easy to assemble"/>
    <x v="2"/>
    <x v="0"/>
    <x v="0"/>
    <x v="2"/>
    <n v="27815.439999999999"/>
    <x v="6"/>
    <s v="Western Region"/>
    <s v="High"/>
    <s v="September"/>
    <s v="Q3"/>
    <s v="Yes"/>
    <n v="1"/>
    <n v="4172.3159999999998"/>
    <n v="31987.755999999998"/>
  </r>
  <r>
    <n v="811"/>
    <s v="R09017"/>
    <x v="179"/>
    <n v="66"/>
    <x v="2"/>
    <x v="4"/>
    <x v="120"/>
    <n v="2"/>
    <x v="0"/>
    <s v="Debit Card"/>
    <s v="Home Delivery"/>
    <s v="Yes"/>
    <s v="Helpful staff"/>
    <x v="0"/>
    <x v="0"/>
    <x v="0"/>
    <x v="5"/>
    <n v="1233.45"/>
    <x v="1"/>
    <s v="Central Region"/>
    <s v="Medium"/>
    <s v="October"/>
    <s v="Q4"/>
    <s v="No"/>
    <n v="0"/>
    <n v="185.01750000000001"/>
    <n v="1418.4675"/>
  </r>
  <r>
    <n v="812"/>
    <s v="R03289"/>
    <x v="102"/>
    <n v="67"/>
    <x v="2"/>
    <x v="8"/>
    <x v="0"/>
    <n v="2"/>
    <x v="0"/>
    <s v="Mobile Payment"/>
    <s v="Home Delivery"/>
    <s v="Yes"/>
    <s v="Poor packaging"/>
    <x v="0"/>
    <x v="1"/>
    <x v="1"/>
    <x v="5"/>
    <n v="2479.5700000000002"/>
    <x v="0"/>
    <s v="Eastern Region"/>
    <s v="Medium"/>
    <s v="October"/>
    <s v="Q4"/>
    <s v="No"/>
    <n v="0"/>
    <n v="371.93549999999999"/>
    <n v="2851.5054999999998"/>
  </r>
  <r>
    <n v="813"/>
    <s v="R05964"/>
    <x v="453"/>
    <n v="63"/>
    <x v="0"/>
    <x v="8"/>
    <x v="42"/>
    <n v="3"/>
    <x v="0"/>
    <s v="EFT"/>
    <s v="In Store"/>
    <s v="No"/>
    <s v="Instructions unclear"/>
    <x v="2"/>
    <x v="2"/>
    <x v="1"/>
    <x v="0"/>
    <n v="2099.4"/>
    <x v="2"/>
    <s v="Eastern Region"/>
    <s v="Medium"/>
    <s v="October"/>
    <s v="Q4"/>
    <s v="No"/>
    <n v="0"/>
    <n v="314.91000000000003"/>
    <n v="2414.31"/>
  </r>
  <r>
    <n v="814"/>
    <s v="R09653"/>
    <x v="116"/>
    <n v="53"/>
    <x v="0"/>
    <x v="3"/>
    <x v="49"/>
    <n v="1"/>
    <x v="1"/>
    <s v="Credit Card"/>
    <s v="Home Delivery"/>
    <s v="Yes"/>
    <s v="Product exceeded expectations"/>
    <x v="3"/>
    <x v="0"/>
    <x v="0"/>
    <x v="4"/>
    <n v="134.01"/>
    <x v="3"/>
    <s v="Central Region"/>
    <s v="Low"/>
    <s v="November"/>
    <s v="Q4"/>
    <s v="No"/>
    <n v="1"/>
    <n v="20.101499999999998"/>
    <n v="154.11149999999998"/>
  </r>
  <r>
    <n v="815"/>
    <s v="R04793"/>
    <x v="394"/>
    <n v="20"/>
    <x v="2"/>
    <x v="6"/>
    <x v="17"/>
    <n v="3"/>
    <x v="0"/>
    <s v="EFT"/>
    <s v="In Store"/>
    <s v="Yes"/>
    <s v="Instructions unclear"/>
    <x v="2"/>
    <x v="2"/>
    <x v="1"/>
    <x v="2"/>
    <n v="471.63"/>
    <x v="1"/>
    <s v="Gauteng Region"/>
    <s v="Low"/>
    <s v="January"/>
    <s v="Q1"/>
    <s v="No"/>
    <n v="0"/>
    <n v="70.744500000000002"/>
    <n v="542.3744999999999"/>
  </r>
  <r>
    <n v="817"/>
    <s v="R00266"/>
    <x v="454"/>
    <n v="29"/>
    <x v="2"/>
    <x v="8"/>
    <x v="20"/>
    <n v="4"/>
    <x v="0"/>
    <s v="Mobile Payment"/>
    <s v="Click &amp; Collect"/>
    <s v="No"/>
    <s v="Packaging could improve"/>
    <x v="4"/>
    <x v="2"/>
    <x v="0"/>
    <x v="1"/>
    <n v="3747.26"/>
    <x v="8"/>
    <s v="Eastern Region"/>
    <s v="Medium"/>
    <s v="April"/>
    <s v="Q2"/>
    <s v="No"/>
    <n v="0"/>
    <n v="562.08900000000006"/>
    <n v="4309.3490000000002"/>
  </r>
  <r>
    <n v="818"/>
    <s v="R02424"/>
    <x v="441"/>
    <n v="46"/>
    <x v="2"/>
    <x v="5"/>
    <x v="18"/>
    <n v="4"/>
    <x v="0"/>
    <s v="Cash"/>
    <s v="Home Delivery"/>
    <s v="Yes"/>
    <s v="Helpful staff"/>
    <x v="4"/>
    <x v="0"/>
    <x v="1"/>
    <x v="4"/>
    <n v="1712.08"/>
    <x v="7"/>
    <s v="Western Region"/>
    <s v="Medium"/>
    <s v="January"/>
    <s v="Q1"/>
    <s v="No"/>
    <n v="0"/>
    <n v="256.81199999999995"/>
    <n v="1968.8919999999998"/>
  </r>
  <r>
    <n v="820"/>
    <s v="R02816"/>
    <x v="455"/>
    <n v="43"/>
    <x v="1"/>
    <x v="8"/>
    <x v="102"/>
    <n v="5"/>
    <x v="0"/>
    <s v="Cash"/>
    <s v="Home Delivery"/>
    <s v="No"/>
    <s v="Packaging could improve"/>
    <x v="1"/>
    <x v="2"/>
    <x v="0"/>
    <x v="3"/>
    <n v="996.44"/>
    <x v="2"/>
    <s v="Eastern Region"/>
    <s v="Medium"/>
    <s v="February"/>
    <s v="Q1"/>
    <s v="No"/>
    <n v="0"/>
    <n v="149.46600000000001"/>
    <n v="1145.9059999999999"/>
  </r>
  <r>
    <n v="821"/>
    <s v="R02693"/>
    <x v="4"/>
    <n v="47"/>
    <x v="2"/>
    <x v="6"/>
    <x v="6"/>
    <n v="1"/>
    <x v="0"/>
    <s v="Cash"/>
    <s v="Home Delivery"/>
    <s v="Yes"/>
    <s v="Product exceeded expectations"/>
    <x v="3"/>
    <x v="0"/>
    <x v="0"/>
    <x v="4"/>
    <n v="409.06"/>
    <x v="5"/>
    <s v="Gauteng Region"/>
    <s v="Low"/>
    <s v="April"/>
    <s v="Q2"/>
    <s v="No"/>
    <n v="0"/>
    <n v="61.358999999999995"/>
    <n v="470.41899999999998"/>
  </r>
  <r>
    <n v="822"/>
    <s v="R01091"/>
    <x v="198"/>
    <n v="19"/>
    <x v="1"/>
    <x v="0"/>
    <x v="0"/>
    <n v="3"/>
    <x v="1"/>
    <s v="Cash"/>
    <s v="Home Delivery"/>
    <s v="Yes"/>
    <s v="Very comfortable"/>
    <x v="2"/>
    <x v="0"/>
    <x v="0"/>
    <x v="2"/>
    <n v="2479.5700000000002"/>
    <x v="0"/>
    <s v="Northern Region"/>
    <s v="Medium"/>
    <s v="October"/>
    <s v="Q4"/>
    <s v="No"/>
    <n v="1"/>
    <n v="371.93549999999999"/>
    <n v="2851.5054999999998"/>
  </r>
  <r>
    <n v="824"/>
    <s v="R03182"/>
    <x v="393"/>
    <n v="78"/>
    <x v="0"/>
    <x v="0"/>
    <x v="42"/>
    <n v="4"/>
    <x v="1"/>
    <s v="Mobile Payment"/>
    <s v="Home Delivery"/>
    <s v="No"/>
    <m/>
    <x v="4"/>
    <x v="3"/>
    <x v="2"/>
    <x v="5"/>
    <n v="2099.4"/>
    <x v="2"/>
    <s v="Northern Region"/>
    <s v="Medium"/>
    <s v="February"/>
    <s v="Q1"/>
    <s v="No"/>
    <n v="1"/>
    <n v="314.91000000000003"/>
    <n v="2414.31"/>
  </r>
  <r>
    <n v="825"/>
    <s v="R02378"/>
    <x v="353"/>
    <n v="20"/>
    <x v="0"/>
    <x v="0"/>
    <x v="104"/>
    <n v="1"/>
    <x v="1"/>
    <s v="Mobile Payment"/>
    <s v="Click &amp; Collect"/>
    <s v="Yes"/>
    <s v="Product exceeded expectations"/>
    <x v="3"/>
    <x v="0"/>
    <x v="0"/>
    <x v="2"/>
    <n v="274.49"/>
    <x v="1"/>
    <s v="Northern Region"/>
    <s v="Low"/>
    <s v="June"/>
    <s v="Q2"/>
    <s v="No"/>
    <n v="1"/>
    <n v="41.173499999999997"/>
    <n v="315.6635"/>
  </r>
  <r>
    <n v="826"/>
    <s v="R07693"/>
    <x v="456"/>
    <n v="79"/>
    <x v="1"/>
    <x v="7"/>
    <x v="54"/>
    <n v="3"/>
    <x v="0"/>
    <s v="EFT"/>
    <s v="In Store"/>
    <s v="Yes"/>
    <s v="Excellent value"/>
    <x v="2"/>
    <x v="0"/>
    <x v="0"/>
    <x v="5"/>
    <n v="1940.64"/>
    <x v="4"/>
    <s v="Western Region"/>
    <s v="Medium"/>
    <s v="August"/>
    <s v="Q3"/>
    <s v="No"/>
    <n v="0"/>
    <n v="291.096"/>
    <n v="2231.7359999999999"/>
  </r>
  <r>
    <n v="827"/>
    <s v="R05859"/>
    <x v="175"/>
    <n v="19"/>
    <x v="0"/>
    <x v="6"/>
    <x v="62"/>
    <n v="4"/>
    <x v="0"/>
    <s v="Cash"/>
    <s v="Click &amp; Collect"/>
    <s v="No"/>
    <s v="Instructions unclear"/>
    <x v="4"/>
    <x v="2"/>
    <x v="0"/>
    <x v="2"/>
    <n v="2951.61"/>
    <x v="1"/>
    <s v="Gauteng Region"/>
    <s v="Medium"/>
    <s v="October"/>
    <s v="Q4"/>
    <s v="No"/>
    <n v="0"/>
    <n v="442.74150000000003"/>
    <n v="3394.3514999999998"/>
  </r>
  <r>
    <n v="829"/>
    <s v="R07585"/>
    <x v="278"/>
    <n v="69"/>
    <x v="0"/>
    <x v="6"/>
    <x v="110"/>
    <n v="1"/>
    <x v="0"/>
    <s v="EFT"/>
    <s v="Home Delivery"/>
    <s v="No"/>
    <s v="Highly recommend"/>
    <x v="3"/>
    <x v="0"/>
    <x v="0"/>
    <x v="5"/>
    <n v="2216.12"/>
    <x v="1"/>
    <s v="Gauteng Region"/>
    <s v="Medium"/>
    <s v="May"/>
    <s v="Q2"/>
    <s v="No"/>
    <n v="0"/>
    <n v="332.41799999999995"/>
    <n v="2548.5379999999996"/>
  </r>
  <r>
    <n v="830"/>
    <s v="R05350"/>
    <x v="457"/>
    <n v="63"/>
    <x v="0"/>
    <x v="3"/>
    <x v="38"/>
    <n v="1"/>
    <x v="0"/>
    <s v="Debit Card"/>
    <s v="Click &amp; Collect"/>
    <s v="Yes"/>
    <s v="Customer support was excellent"/>
    <x v="3"/>
    <x v="0"/>
    <x v="0"/>
    <x v="0"/>
    <n v="3715.65"/>
    <x v="5"/>
    <s v="Central Region"/>
    <s v="Medium"/>
    <s v="March"/>
    <s v="Q1"/>
    <s v="No"/>
    <n v="0"/>
    <n v="557.34749999999997"/>
    <n v="4272.9974999999995"/>
  </r>
  <r>
    <n v="831"/>
    <s v="R06462"/>
    <x v="188"/>
    <n v="29"/>
    <x v="0"/>
    <x v="8"/>
    <x v="24"/>
    <n v="1"/>
    <x v="1"/>
    <s v="Mobile Payment"/>
    <s v="Home Delivery"/>
    <s v="Yes"/>
    <s v="Easy to assemble"/>
    <x v="3"/>
    <x v="0"/>
    <x v="0"/>
    <x v="1"/>
    <n v="44114.21"/>
    <x v="6"/>
    <s v="Eastern Region"/>
    <s v="High"/>
    <s v="October"/>
    <s v="Q4"/>
    <s v="Yes"/>
    <n v="1"/>
    <n v="6617.1314999999995"/>
    <n v="50731.341499999995"/>
  </r>
  <r>
    <n v="833"/>
    <s v="R08533"/>
    <x v="458"/>
    <n v="63"/>
    <x v="2"/>
    <x v="6"/>
    <x v="2"/>
    <n v="3"/>
    <x v="0"/>
    <s v="EFT"/>
    <s v="In Store"/>
    <s v="No"/>
    <s v="Long waiting time"/>
    <x v="2"/>
    <x v="1"/>
    <x v="0"/>
    <x v="0"/>
    <n v="230.14"/>
    <x v="2"/>
    <s v="Gauteng Region"/>
    <s v="Low"/>
    <s v="January"/>
    <s v="Q1"/>
    <s v="No"/>
    <n v="0"/>
    <n v="34.520999999999994"/>
    <n v="264.66099999999994"/>
  </r>
  <r>
    <n v="834"/>
    <s v="R04899"/>
    <x v="36"/>
    <n v="39"/>
    <x v="0"/>
    <x v="8"/>
    <x v="112"/>
    <n v="1"/>
    <x v="0"/>
    <s v="Mobile Payment"/>
    <s v="Click &amp; Collect"/>
    <s v="No"/>
    <s v="Helpful staff"/>
    <x v="3"/>
    <x v="0"/>
    <x v="0"/>
    <x v="3"/>
    <n v="1482.94"/>
    <x v="5"/>
    <s v="Eastern Region"/>
    <s v="Medium"/>
    <s v="January"/>
    <s v="Q1"/>
    <s v="No"/>
    <n v="0"/>
    <n v="222.441"/>
    <n v="1705.3809999999999"/>
  </r>
  <r>
    <n v="835"/>
    <s v="R09480"/>
    <x v="459"/>
    <n v="57"/>
    <x v="2"/>
    <x v="1"/>
    <x v="65"/>
    <n v="3"/>
    <x v="0"/>
    <s v="Cash"/>
    <s v="Click &amp; Collect"/>
    <s v="No"/>
    <s v="Excellent product"/>
    <x v="2"/>
    <x v="0"/>
    <x v="0"/>
    <x v="0"/>
    <n v="45.96"/>
    <x v="3"/>
    <s v="Southern Region"/>
    <s v="Low"/>
    <s v="December"/>
    <s v="Q4"/>
    <s v="No"/>
    <n v="0"/>
    <n v="6.8940000000000001"/>
    <n v="52.853999999999999"/>
  </r>
  <r>
    <n v="836"/>
    <s v="R01884"/>
    <x v="460"/>
    <m/>
    <x v="0"/>
    <x v="7"/>
    <x v="17"/>
    <n v="1"/>
    <x v="1"/>
    <s v="Debit Card"/>
    <s v="In Store"/>
    <s v="Yes"/>
    <s v="Highly recommend"/>
    <x v="3"/>
    <x v="0"/>
    <x v="0"/>
    <x v="6"/>
    <n v="471.63"/>
    <x v="1"/>
    <s v="Western Region"/>
    <s v="Low"/>
    <s v="May"/>
    <s v="Q2"/>
    <s v="No"/>
    <n v="1"/>
    <n v="70.744500000000002"/>
    <n v="542.3744999999999"/>
  </r>
  <r>
    <n v="838"/>
    <s v="R02305"/>
    <x v="144"/>
    <n v="22"/>
    <x v="0"/>
    <x v="5"/>
    <x v="102"/>
    <n v="4"/>
    <x v="1"/>
    <s v="Mobile Payment"/>
    <s v="Click &amp; Collect"/>
    <s v="Yes"/>
    <s v="Fantastic experience"/>
    <x v="4"/>
    <x v="0"/>
    <x v="1"/>
    <x v="2"/>
    <n v="996.44"/>
    <x v="2"/>
    <s v="Western Region"/>
    <s v="Medium"/>
    <s v="November"/>
    <s v="Q4"/>
    <s v="No"/>
    <n v="1"/>
    <n v="149.46600000000001"/>
    <n v="1145.9059999999999"/>
  </r>
  <r>
    <n v="839"/>
    <s v="R06692"/>
    <x v="461"/>
    <n v="29"/>
    <x v="2"/>
    <x v="4"/>
    <x v="86"/>
    <n v="1"/>
    <x v="1"/>
    <s v="Mobile Payment"/>
    <s v="Click &amp; Collect"/>
    <s v="Yes"/>
    <s v="Very comfortable"/>
    <x v="3"/>
    <x v="0"/>
    <x v="0"/>
    <x v="1"/>
    <n v="5258.73"/>
    <x v="2"/>
    <s v="Central Region"/>
    <s v="High"/>
    <s v="June"/>
    <s v="Q2"/>
    <s v="Yes"/>
    <n v="1"/>
    <n v="788.80949999999996"/>
    <n v="6047.539499999999"/>
  </r>
  <r>
    <n v="840"/>
    <s v="R06082"/>
    <x v="462"/>
    <n v="24"/>
    <x v="1"/>
    <x v="4"/>
    <x v="76"/>
    <n v="5"/>
    <x v="0"/>
    <s v="Mobile Payment"/>
    <s v="In Store"/>
    <s v="No"/>
    <s v="Very fast delivery"/>
    <x v="1"/>
    <x v="0"/>
    <x v="1"/>
    <x v="2"/>
    <n v="824.74"/>
    <x v="8"/>
    <s v="Central Region"/>
    <s v="Medium"/>
    <s v="May"/>
    <s v="Q2"/>
    <s v="No"/>
    <n v="0"/>
    <n v="123.711"/>
    <n v="948.45099999999991"/>
  </r>
  <r>
    <n v="842"/>
    <s v="R06548"/>
    <x v="463"/>
    <n v="59"/>
    <x v="0"/>
    <x v="3"/>
    <x v="120"/>
    <n v="3"/>
    <x v="1"/>
    <s v="Credit Card"/>
    <s v="In Store"/>
    <s v="Yes"/>
    <s v="Product was disappointing"/>
    <x v="2"/>
    <x v="1"/>
    <x v="0"/>
    <x v="0"/>
    <n v="1233.45"/>
    <x v="1"/>
    <s v="Central Region"/>
    <s v="Medium"/>
    <s v="June"/>
    <s v="Q2"/>
    <s v="No"/>
    <n v="1"/>
    <n v="185.01750000000001"/>
    <n v="1418.4675"/>
  </r>
  <r>
    <n v="843"/>
    <s v="R00104"/>
    <x v="444"/>
    <n v="47"/>
    <x v="1"/>
    <x v="8"/>
    <x v="121"/>
    <n v="2"/>
    <x v="0"/>
    <s v="Mobile Payment"/>
    <s v="Click &amp; Collect"/>
    <s v="Yes"/>
    <s v="Customer support was excellent"/>
    <x v="0"/>
    <x v="0"/>
    <x v="0"/>
    <x v="4"/>
    <n v="85.25"/>
    <x v="1"/>
    <s v="Eastern Region"/>
    <s v="Low"/>
    <s v="April"/>
    <s v="Q2"/>
    <s v="No"/>
    <n v="0"/>
    <n v="12.7875"/>
    <n v="98.037499999999994"/>
  </r>
  <r>
    <n v="844"/>
    <s v="R04914"/>
    <x v="117"/>
    <n v="77"/>
    <x v="0"/>
    <x v="8"/>
    <x v="109"/>
    <n v="2"/>
    <x v="1"/>
    <s v="Credit Card"/>
    <s v="Home Delivery"/>
    <s v="Yes"/>
    <s v="Delivery delayed"/>
    <x v="0"/>
    <x v="1"/>
    <x v="1"/>
    <x v="5"/>
    <n v="470.6"/>
    <x v="4"/>
    <s v="Eastern Region"/>
    <s v="Low"/>
    <s v="December"/>
    <s v="Q4"/>
    <s v="No"/>
    <n v="1"/>
    <n v="70.59"/>
    <n v="541.18999999999994"/>
  </r>
  <r>
    <n v="845"/>
    <s v="R06463"/>
    <x v="277"/>
    <n v="50"/>
    <x v="2"/>
    <x v="6"/>
    <x v="115"/>
    <n v="2"/>
    <x v="1"/>
    <s v="Cash"/>
    <s v="Home Delivery"/>
    <s v="Yes"/>
    <s v="Instructions unclear"/>
    <x v="0"/>
    <x v="2"/>
    <x v="0"/>
    <x v="4"/>
    <n v="1369.39"/>
    <x v="4"/>
    <s v="Gauteng Region"/>
    <s v="Medium"/>
    <s v="February"/>
    <s v="Q1"/>
    <s v="No"/>
    <n v="1"/>
    <n v="205.4085"/>
    <n v="1574.7985000000001"/>
  </r>
  <r>
    <n v="846"/>
    <s v="R03816"/>
    <x v="422"/>
    <n v="60"/>
    <x v="2"/>
    <x v="4"/>
    <x v="25"/>
    <n v="3"/>
    <x v="1"/>
    <s v="EFT"/>
    <s v="Click &amp; Collect"/>
    <s v="Yes"/>
    <s v="Helpful staff"/>
    <x v="2"/>
    <x v="0"/>
    <x v="0"/>
    <x v="0"/>
    <n v="4455.18"/>
    <x v="2"/>
    <s v="Central Region"/>
    <s v="Medium"/>
    <s v="February"/>
    <s v="Q1"/>
    <s v="No"/>
    <n v="1"/>
    <n v="668.27700000000004"/>
    <n v="5123.4570000000003"/>
  </r>
  <r>
    <n v="847"/>
    <s v="R05917"/>
    <x v="464"/>
    <n v="36"/>
    <x v="0"/>
    <x v="2"/>
    <x v="24"/>
    <n v="2"/>
    <x v="1"/>
    <s v="Debit Card"/>
    <s v="In Store"/>
    <s v="No"/>
    <s v="Worth the money"/>
    <x v="0"/>
    <x v="0"/>
    <x v="0"/>
    <x v="3"/>
    <n v="44114.21"/>
    <x v="6"/>
    <s v="Northern Region"/>
    <s v="High"/>
    <s v="March"/>
    <s v="Q1"/>
    <s v="Yes"/>
    <n v="1"/>
    <n v="6617.1314999999995"/>
    <n v="50731.341499999995"/>
  </r>
  <r>
    <n v="848"/>
    <s v="R02068"/>
    <x v="141"/>
    <n v="27"/>
    <x v="0"/>
    <x v="3"/>
    <x v="15"/>
    <n v="4"/>
    <x v="1"/>
    <s v="Debit Card"/>
    <s v="Home Delivery"/>
    <s v="No"/>
    <s v="Poor packaging"/>
    <x v="4"/>
    <x v="1"/>
    <x v="0"/>
    <x v="1"/>
    <n v="869.65"/>
    <x v="4"/>
    <s v="Central Region"/>
    <s v="Medium"/>
    <s v="November"/>
    <s v="Q4"/>
    <s v="No"/>
    <n v="1"/>
    <n v="130.44749999999999"/>
    <n v="1000.0974999999999"/>
  </r>
  <r>
    <n v="849"/>
    <s v="R02289"/>
    <x v="185"/>
    <n v="18"/>
    <x v="2"/>
    <x v="5"/>
    <x v="9"/>
    <n v="3"/>
    <x v="1"/>
    <s v="Debit Card"/>
    <s v="In Store"/>
    <s v="Yes"/>
    <s v="Very fast delivery"/>
    <x v="2"/>
    <x v="0"/>
    <x v="0"/>
    <x v="2"/>
    <n v="43.23"/>
    <x v="3"/>
    <s v="Western Region"/>
    <s v="Low"/>
    <s v="March"/>
    <s v="Q1"/>
    <s v="No"/>
    <n v="1"/>
    <n v="6.4844999999999997"/>
    <n v="49.714499999999994"/>
  </r>
  <r>
    <n v="850"/>
    <s v="R04166"/>
    <x v="465"/>
    <n v="23"/>
    <x v="1"/>
    <x v="5"/>
    <x v="62"/>
    <n v="4"/>
    <x v="1"/>
    <s v="Mobile Payment"/>
    <s v="Click &amp; Collect"/>
    <s v="No"/>
    <s v="Poor packaging"/>
    <x v="4"/>
    <x v="1"/>
    <x v="0"/>
    <x v="2"/>
    <n v="2951.61"/>
    <x v="1"/>
    <s v="Western Region"/>
    <s v="Medium"/>
    <s v="August"/>
    <s v="Q3"/>
    <s v="No"/>
    <n v="1"/>
    <n v="442.74150000000003"/>
    <n v="3394.3514999999998"/>
  </r>
  <r>
    <n v="851"/>
    <s v="R02108"/>
    <x v="39"/>
    <n v="56"/>
    <x v="2"/>
    <x v="7"/>
    <x v="53"/>
    <n v="2"/>
    <x v="0"/>
    <s v="Debit Card"/>
    <s v="In Store"/>
    <s v="No"/>
    <s v="Very fast delivery"/>
    <x v="0"/>
    <x v="0"/>
    <x v="0"/>
    <x v="0"/>
    <n v="22574.95"/>
    <x v="6"/>
    <s v="Western Region"/>
    <s v="High"/>
    <s v="April"/>
    <s v="Q2"/>
    <s v="Yes"/>
    <n v="0"/>
    <n v="3386.2424999999998"/>
    <n v="25961.192499999997"/>
  </r>
  <r>
    <n v="853"/>
    <s v="R01069"/>
    <x v="466"/>
    <n v="54"/>
    <x v="2"/>
    <x v="0"/>
    <x v="29"/>
    <n v="1"/>
    <x v="1"/>
    <s v="Mobile Payment"/>
    <s v="In Store"/>
    <s v="Yes"/>
    <s v="Highly recommend"/>
    <x v="3"/>
    <x v="0"/>
    <x v="0"/>
    <x v="4"/>
    <n v="1355.08"/>
    <x v="2"/>
    <s v="Northern Region"/>
    <s v="Medium"/>
    <s v="October"/>
    <s v="Q4"/>
    <s v="No"/>
    <n v="1"/>
    <n v="203.26199999999997"/>
    <n v="1558.3419999999999"/>
  </r>
  <r>
    <n v="854"/>
    <s v="R08047"/>
    <x v="467"/>
    <n v="69"/>
    <x v="2"/>
    <x v="0"/>
    <x v="27"/>
    <n v="3"/>
    <x v="0"/>
    <s v="Debit Card"/>
    <s v="Home Delivery"/>
    <s v="Yes"/>
    <s v="Excellent product"/>
    <x v="2"/>
    <x v="0"/>
    <x v="0"/>
    <x v="5"/>
    <n v="14808.31"/>
    <x v="6"/>
    <s v="Northern Region"/>
    <s v="High"/>
    <s v="August"/>
    <s v="Q3"/>
    <s v="Yes"/>
    <n v="0"/>
    <n v="2221.2464999999997"/>
    <n v="17029.556499999999"/>
  </r>
  <r>
    <n v="855"/>
    <s v="R05420"/>
    <x v="468"/>
    <n v="72"/>
    <x v="2"/>
    <x v="5"/>
    <x v="12"/>
    <n v="1"/>
    <x v="0"/>
    <s v="Cash"/>
    <s v="Click &amp; Collect"/>
    <s v="No"/>
    <s v="Very comfortable"/>
    <x v="3"/>
    <x v="0"/>
    <x v="0"/>
    <x v="5"/>
    <n v="228.08"/>
    <x v="8"/>
    <s v="Western Region"/>
    <s v="Low"/>
    <s v="February"/>
    <s v="Q1"/>
    <s v="No"/>
    <n v="0"/>
    <n v="34.212000000000003"/>
    <n v="262.29199999999997"/>
  </r>
  <r>
    <n v="856"/>
    <s v="R09303"/>
    <x v="263"/>
    <n v="64"/>
    <x v="2"/>
    <x v="4"/>
    <x v="78"/>
    <n v="1"/>
    <x v="1"/>
    <s v="EFT"/>
    <s v="Home Delivery"/>
    <s v="No"/>
    <s v="Long waiting time"/>
    <x v="3"/>
    <x v="1"/>
    <x v="1"/>
    <x v="0"/>
    <n v="954.6"/>
    <x v="8"/>
    <s v="Central Region"/>
    <s v="Medium"/>
    <s v="October"/>
    <s v="Q4"/>
    <s v="No"/>
    <n v="1"/>
    <n v="143.19"/>
    <n v="1097.79"/>
  </r>
  <r>
    <n v="857"/>
    <s v="R07996"/>
    <x v="350"/>
    <n v="27"/>
    <x v="1"/>
    <x v="1"/>
    <x v="70"/>
    <n v="1"/>
    <x v="0"/>
    <s v="EFT"/>
    <s v="Home Delivery"/>
    <s v="No"/>
    <s v="Item missing accessories"/>
    <x v="3"/>
    <x v="1"/>
    <x v="1"/>
    <x v="1"/>
    <n v="605.1"/>
    <x v="8"/>
    <s v="Southern Region"/>
    <s v="Medium"/>
    <s v="December"/>
    <s v="Q4"/>
    <s v="No"/>
    <n v="0"/>
    <n v="90.765000000000001"/>
    <n v="695.86500000000001"/>
  </r>
  <r>
    <n v="859"/>
    <s v="R04382"/>
    <x v="31"/>
    <n v="59"/>
    <x v="1"/>
    <x v="6"/>
    <x v="16"/>
    <n v="1"/>
    <x v="0"/>
    <s v="Cash"/>
    <s v="In Store"/>
    <s v="No"/>
    <s v="Easy to assemble"/>
    <x v="3"/>
    <x v="0"/>
    <x v="0"/>
    <x v="0"/>
    <n v="368.99"/>
    <x v="0"/>
    <s v="Gauteng Region"/>
    <s v="Low"/>
    <s v="September"/>
    <s v="Q3"/>
    <s v="No"/>
    <n v="0"/>
    <n v="55.348500000000001"/>
    <n v="424.33849999999995"/>
  </r>
  <r>
    <n v="860"/>
    <s v="R07617"/>
    <x v="245"/>
    <n v="24"/>
    <x v="1"/>
    <x v="3"/>
    <x v="28"/>
    <n v="5"/>
    <x v="1"/>
    <s v="Cash"/>
    <s v="Click &amp; Collect"/>
    <s v="No"/>
    <s v="Delivery delayed"/>
    <x v="1"/>
    <x v="1"/>
    <x v="0"/>
    <x v="2"/>
    <n v="1011.68"/>
    <x v="0"/>
    <s v="Central Region"/>
    <s v="Medium"/>
    <s v="January"/>
    <s v="Q1"/>
    <s v="No"/>
    <n v="1"/>
    <n v="151.75199999999998"/>
    <n v="1163.4319999999998"/>
  </r>
  <r>
    <n v="862"/>
    <s v="R05309"/>
    <x v="469"/>
    <n v="37"/>
    <x v="0"/>
    <x v="0"/>
    <x v="82"/>
    <n v="3"/>
    <x v="0"/>
    <s v="Credit Card"/>
    <s v="In Store"/>
    <s v="No"/>
    <s v="Product exceeded expectations"/>
    <x v="2"/>
    <x v="0"/>
    <x v="0"/>
    <x v="3"/>
    <n v="463.48"/>
    <x v="6"/>
    <s v="Northern Region"/>
    <s v="Low"/>
    <s v="April"/>
    <s v="Q2"/>
    <s v="No"/>
    <n v="0"/>
    <n v="69.522000000000006"/>
    <n v="533.00199999999995"/>
  </r>
  <r>
    <n v="863"/>
    <s v="R04794"/>
    <x v="13"/>
    <n v="43"/>
    <x v="2"/>
    <x v="6"/>
    <x v="106"/>
    <n v="4"/>
    <x v="1"/>
    <s v="Debit Card"/>
    <s v="Click &amp; Collect"/>
    <s v="No"/>
    <s v="Great customer service"/>
    <x v="4"/>
    <x v="0"/>
    <x v="1"/>
    <x v="3"/>
    <n v="74.72"/>
    <x v="3"/>
    <s v="Gauteng Region"/>
    <s v="Low"/>
    <s v="August"/>
    <s v="Q3"/>
    <s v="No"/>
    <n v="1"/>
    <n v="11.208"/>
    <n v="85.927999999999997"/>
  </r>
  <r>
    <n v="864"/>
    <s v="R03521"/>
    <x v="48"/>
    <n v="23"/>
    <x v="0"/>
    <x v="6"/>
    <x v="61"/>
    <n v="4"/>
    <x v="1"/>
    <s v="Mobile Payment"/>
    <s v="Click &amp; Collect"/>
    <s v="Yes"/>
    <s v="Worth the money"/>
    <x v="4"/>
    <x v="0"/>
    <x v="1"/>
    <x v="2"/>
    <n v="768.34"/>
    <x v="7"/>
    <s v="Gauteng Region"/>
    <s v="Medium"/>
    <s v="July"/>
    <s v="Q3"/>
    <s v="No"/>
    <n v="1"/>
    <n v="115.251"/>
    <n v="883.59100000000001"/>
  </r>
  <r>
    <n v="865"/>
    <s v="R00287"/>
    <x v="470"/>
    <n v="56"/>
    <x v="0"/>
    <x v="2"/>
    <x v="95"/>
    <n v="1"/>
    <x v="0"/>
    <s v="Mobile Payment"/>
    <s v="In Store"/>
    <s v="Yes"/>
    <s v="Poor packaging"/>
    <x v="3"/>
    <x v="1"/>
    <x v="1"/>
    <x v="0"/>
    <n v="105.11"/>
    <x v="1"/>
    <s v="Northern Region"/>
    <s v="Low"/>
    <s v="July"/>
    <s v="Q3"/>
    <s v="No"/>
    <n v="0"/>
    <n v="15.766499999999999"/>
    <n v="120.87649999999999"/>
  </r>
  <r>
    <n v="867"/>
    <s v="R01370"/>
    <x v="399"/>
    <n v="71"/>
    <x v="0"/>
    <x v="0"/>
    <x v="103"/>
    <n v="4"/>
    <x v="0"/>
    <s v="EFT"/>
    <s v="In Store"/>
    <s v="No"/>
    <s v="Delivery delayed"/>
    <x v="4"/>
    <x v="1"/>
    <x v="0"/>
    <x v="5"/>
    <n v="103.4"/>
    <x v="3"/>
    <s v="Northern Region"/>
    <s v="Low"/>
    <s v="May"/>
    <s v="Q2"/>
    <s v="No"/>
    <n v="0"/>
    <n v="15.51"/>
    <n v="118.91"/>
  </r>
  <r>
    <n v="868"/>
    <s v="R07429"/>
    <x v="471"/>
    <n v="19"/>
    <x v="1"/>
    <x v="8"/>
    <x v="29"/>
    <n v="1"/>
    <x v="1"/>
    <s v="Credit Card"/>
    <s v="In Store"/>
    <s v="No"/>
    <s v="Excellent value"/>
    <x v="3"/>
    <x v="0"/>
    <x v="0"/>
    <x v="2"/>
    <n v="1355.08"/>
    <x v="2"/>
    <s v="Eastern Region"/>
    <s v="Medium"/>
    <s v="August"/>
    <s v="Q3"/>
    <s v="No"/>
    <n v="1"/>
    <n v="203.26199999999997"/>
    <n v="1558.3419999999999"/>
  </r>
  <r>
    <n v="869"/>
    <s v="R07671"/>
    <x v="368"/>
    <n v="19"/>
    <x v="1"/>
    <x v="8"/>
    <x v="15"/>
    <n v="4"/>
    <x v="0"/>
    <s v="Mobile Payment"/>
    <s v="Click &amp; Collect"/>
    <s v="Yes"/>
    <m/>
    <x v="4"/>
    <x v="3"/>
    <x v="2"/>
    <x v="2"/>
    <n v="869.65"/>
    <x v="4"/>
    <s v="Eastern Region"/>
    <s v="Medium"/>
    <s v="March"/>
    <s v="Q1"/>
    <s v="No"/>
    <n v="0"/>
    <n v="130.44749999999999"/>
    <n v="1000.0974999999999"/>
  </r>
  <r>
    <n v="870"/>
    <s v="R09002"/>
    <x v="443"/>
    <n v="40"/>
    <x v="0"/>
    <x v="5"/>
    <x v="66"/>
    <n v="5"/>
    <x v="0"/>
    <s v="Cash"/>
    <s v="Home Delivery"/>
    <s v="Yes"/>
    <s v="Item missing accessories"/>
    <x v="1"/>
    <x v="1"/>
    <x v="0"/>
    <x v="3"/>
    <n v="759.97"/>
    <x v="8"/>
    <s v="Western Region"/>
    <s v="Medium"/>
    <s v="July"/>
    <s v="Q3"/>
    <s v="No"/>
    <n v="0"/>
    <n v="113.99550000000001"/>
    <n v="873.96550000000002"/>
  </r>
  <r>
    <n v="871"/>
    <s v="R09435"/>
    <x v="226"/>
    <n v="38"/>
    <x v="2"/>
    <x v="3"/>
    <x v="13"/>
    <n v="2"/>
    <x v="0"/>
    <s v="Mobile Payment"/>
    <s v="Home Delivery"/>
    <s v="No"/>
    <s v="Packaging could improve"/>
    <x v="0"/>
    <x v="2"/>
    <x v="0"/>
    <x v="3"/>
    <n v="3576.97"/>
    <x v="5"/>
    <s v="Central Region"/>
    <s v="Medium"/>
    <s v="February"/>
    <s v="Q1"/>
    <s v="No"/>
    <n v="0"/>
    <n v="536.54549999999995"/>
    <n v="4113.5154999999995"/>
  </r>
  <r>
    <n v="872"/>
    <s v="R07251"/>
    <x v="72"/>
    <n v="28"/>
    <x v="0"/>
    <x v="7"/>
    <x v="122"/>
    <n v="2"/>
    <x v="0"/>
    <s v="Cash"/>
    <s v="In Store"/>
    <s v="No"/>
    <s v="Exactly as advertised"/>
    <x v="0"/>
    <x v="0"/>
    <x v="0"/>
    <x v="1"/>
    <n v="412.16"/>
    <x v="8"/>
    <s v="Western Region"/>
    <s v="Low"/>
    <s v="November"/>
    <s v="Q4"/>
    <s v="No"/>
    <n v="0"/>
    <n v="61.823999999999998"/>
    <n v="473.98399999999998"/>
  </r>
  <r>
    <n v="874"/>
    <s v="R04354"/>
    <x v="472"/>
    <n v="60"/>
    <x v="2"/>
    <x v="1"/>
    <x v="14"/>
    <n v="1"/>
    <x v="0"/>
    <s v="Credit Card"/>
    <s v="Click &amp; Collect"/>
    <s v="Yes"/>
    <s v="Product was disappointing"/>
    <x v="3"/>
    <x v="1"/>
    <x v="1"/>
    <x v="0"/>
    <n v="1440.59"/>
    <x v="1"/>
    <s v="Southern Region"/>
    <s v="Medium"/>
    <s v="June"/>
    <s v="Q2"/>
    <s v="No"/>
    <n v="0"/>
    <n v="216.08849999999998"/>
    <n v="1656.6784999999998"/>
  </r>
  <r>
    <n v="876"/>
    <s v="R04345"/>
    <x v="473"/>
    <n v="27"/>
    <x v="1"/>
    <x v="4"/>
    <x v="40"/>
    <n v="5"/>
    <x v="1"/>
    <s v="EFT"/>
    <s v="Home Delivery"/>
    <s v="No"/>
    <s v="Product was disappointing"/>
    <x v="1"/>
    <x v="1"/>
    <x v="0"/>
    <x v="1"/>
    <n v="1619.07"/>
    <x v="7"/>
    <s v="Central Region"/>
    <s v="Medium"/>
    <s v="April"/>
    <s v="Q2"/>
    <s v="No"/>
    <n v="1"/>
    <n v="242.86049999999997"/>
    <n v="1861.9304999999997"/>
  </r>
  <r>
    <n v="877"/>
    <s v="R03782"/>
    <x v="381"/>
    <n v="62"/>
    <x v="2"/>
    <x v="5"/>
    <x v="29"/>
    <n v="1"/>
    <x v="1"/>
    <s v="Debit Card"/>
    <s v="Click &amp; Collect"/>
    <s v="Yes"/>
    <s v="Packaging could improve"/>
    <x v="3"/>
    <x v="2"/>
    <x v="0"/>
    <x v="0"/>
    <n v="1355.08"/>
    <x v="2"/>
    <s v="Western Region"/>
    <s v="Medium"/>
    <s v="May"/>
    <s v="Q2"/>
    <s v="No"/>
    <n v="1"/>
    <n v="203.26199999999997"/>
    <n v="1558.3419999999999"/>
  </r>
  <r>
    <n v="878"/>
    <s v="R01311"/>
    <x v="474"/>
    <n v="49"/>
    <x v="0"/>
    <x v="3"/>
    <x v="0"/>
    <n v="1"/>
    <x v="1"/>
    <s v="Debit Card"/>
    <s v="In Store"/>
    <s v="No"/>
    <s v="Average quality"/>
    <x v="3"/>
    <x v="2"/>
    <x v="0"/>
    <x v="4"/>
    <n v="2479.5700000000002"/>
    <x v="0"/>
    <s v="Central Region"/>
    <s v="Medium"/>
    <s v="November"/>
    <s v="Q4"/>
    <s v="No"/>
    <n v="1"/>
    <n v="371.93549999999999"/>
    <n v="2851.5054999999998"/>
  </r>
  <r>
    <n v="879"/>
    <s v="R00568"/>
    <x v="165"/>
    <n v="62"/>
    <x v="0"/>
    <x v="0"/>
    <x v="102"/>
    <n v="3"/>
    <x v="0"/>
    <s v="Cash"/>
    <s v="Click &amp; Collect"/>
    <s v="Yes"/>
    <s v="Long waiting time"/>
    <x v="2"/>
    <x v="1"/>
    <x v="0"/>
    <x v="0"/>
    <n v="996.44"/>
    <x v="2"/>
    <s v="Northern Region"/>
    <s v="Medium"/>
    <s v="July"/>
    <s v="Q3"/>
    <s v="No"/>
    <n v="0"/>
    <n v="149.46600000000001"/>
    <n v="1145.9059999999999"/>
  </r>
  <r>
    <n v="880"/>
    <s v="R05954"/>
    <x v="475"/>
    <n v="58"/>
    <x v="1"/>
    <x v="6"/>
    <x v="47"/>
    <n v="4"/>
    <x v="0"/>
    <s v="EFT"/>
    <s v="Click &amp; Collect"/>
    <s v="Yes"/>
    <m/>
    <x v="4"/>
    <x v="3"/>
    <x v="2"/>
    <x v="0"/>
    <n v="13123.97"/>
    <x v="6"/>
    <s v="Gauteng Region"/>
    <s v="High"/>
    <s v="August"/>
    <s v="Q3"/>
    <s v="Yes"/>
    <n v="0"/>
    <n v="1968.5954999999999"/>
    <n v="15092.565499999999"/>
  </r>
  <r>
    <n v="881"/>
    <s v="R09290"/>
    <x v="476"/>
    <m/>
    <x v="2"/>
    <x v="8"/>
    <x v="26"/>
    <n v="4"/>
    <x v="1"/>
    <s v="EFT"/>
    <s v="Click &amp; Collect"/>
    <s v="No"/>
    <s v="Great customer service"/>
    <x v="4"/>
    <x v="0"/>
    <x v="1"/>
    <x v="6"/>
    <n v="27815.439999999999"/>
    <x v="6"/>
    <s v="Eastern Region"/>
    <s v="High"/>
    <s v="June"/>
    <s v="Q2"/>
    <s v="Yes"/>
    <n v="1"/>
    <n v="4172.3159999999998"/>
    <n v="31987.755999999998"/>
  </r>
  <r>
    <n v="882"/>
    <s v="R08633"/>
    <x v="190"/>
    <n v="41"/>
    <x v="0"/>
    <x v="6"/>
    <x v="63"/>
    <n v="1"/>
    <x v="0"/>
    <s v="EFT"/>
    <s v="In Store"/>
    <s v="No"/>
    <s v="Product exceeded expectations"/>
    <x v="3"/>
    <x v="0"/>
    <x v="0"/>
    <x v="3"/>
    <n v="1604.87"/>
    <x v="0"/>
    <s v="Gauteng Region"/>
    <s v="Medium"/>
    <s v="May"/>
    <s v="Q2"/>
    <s v="No"/>
    <n v="0"/>
    <n v="240.73049999999998"/>
    <n v="1845.6004999999998"/>
  </r>
  <r>
    <n v="884"/>
    <s v="R01794"/>
    <x v="60"/>
    <n v="76"/>
    <x v="0"/>
    <x v="2"/>
    <x v="70"/>
    <n v="5"/>
    <x v="0"/>
    <s v="Cash"/>
    <s v="In Store"/>
    <s v="Yes"/>
    <m/>
    <x v="1"/>
    <x v="3"/>
    <x v="2"/>
    <x v="5"/>
    <n v="605.1"/>
    <x v="8"/>
    <s v="Northern Region"/>
    <s v="Medium"/>
    <s v="January"/>
    <s v="Q1"/>
    <s v="No"/>
    <n v="0"/>
    <n v="90.765000000000001"/>
    <n v="695.86500000000001"/>
  </r>
  <r>
    <n v="885"/>
    <s v="R07786"/>
    <x v="85"/>
    <n v="39"/>
    <x v="2"/>
    <x v="1"/>
    <x v="36"/>
    <n v="4"/>
    <x v="1"/>
    <s v="Cash"/>
    <s v="In Store"/>
    <s v="No"/>
    <m/>
    <x v="4"/>
    <x v="3"/>
    <x v="2"/>
    <x v="3"/>
    <n v="13056.99"/>
    <x v="6"/>
    <s v="Southern Region"/>
    <s v="High"/>
    <s v="December"/>
    <s v="Q4"/>
    <s v="Yes"/>
    <n v="1"/>
    <n v="1958.5484999999999"/>
    <n v="15015.538499999999"/>
  </r>
  <r>
    <n v="886"/>
    <s v="R01200"/>
    <x v="476"/>
    <n v="47"/>
    <x v="1"/>
    <x v="8"/>
    <x v="49"/>
    <n v="2"/>
    <x v="0"/>
    <s v="Credit Card"/>
    <s v="Home Delivery"/>
    <s v="Yes"/>
    <s v="Item missing accessories"/>
    <x v="0"/>
    <x v="1"/>
    <x v="1"/>
    <x v="4"/>
    <n v="134.01"/>
    <x v="3"/>
    <s v="Eastern Region"/>
    <s v="Low"/>
    <s v="June"/>
    <s v="Q2"/>
    <s v="No"/>
    <n v="0"/>
    <n v="20.101499999999998"/>
    <n v="154.11149999999998"/>
  </r>
  <r>
    <n v="887"/>
    <s v="R00783"/>
    <x v="477"/>
    <n v="38"/>
    <x v="2"/>
    <x v="7"/>
    <x v="4"/>
    <n v="1"/>
    <x v="0"/>
    <s v="Credit Card"/>
    <s v="Home Delivery"/>
    <s v="No"/>
    <s v="Very comfortable"/>
    <x v="3"/>
    <x v="0"/>
    <x v="0"/>
    <x v="3"/>
    <n v="1951.09"/>
    <x v="0"/>
    <s v="Western Region"/>
    <s v="Medium"/>
    <s v="March"/>
    <s v="Q1"/>
    <s v="No"/>
    <n v="0"/>
    <n v="292.6635"/>
    <n v="2243.7534999999998"/>
  </r>
  <r>
    <n v="888"/>
    <s v="R01513"/>
    <x v="438"/>
    <n v="64"/>
    <x v="0"/>
    <x v="7"/>
    <x v="41"/>
    <n v="2"/>
    <x v="0"/>
    <s v="EFT"/>
    <s v="In Store"/>
    <s v="No"/>
    <s v="Arrived damaged"/>
    <x v="0"/>
    <x v="1"/>
    <x v="1"/>
    <x v="0"/>
    <n v="13261"/>
    <x v="6"/>
    <s v="Western Region"/>
    <s v="High"/>
    <s v="July"/>
    <s v="Q3"/>
    <s v="Yes"/>
    <n v="0"/>
    <n v="1989.1499999999999"/>
    <n v="15250.15"/>
  </r>
  <r>
    <n v="889"/>
    <s v="R08671"/>
    <x v="478"/>
    <n v="28"/>
    <x v="0"/>
    <x v="0"/>
    <x v="57"/>
    <n v="5"/>
    <x v="1"/>
    <s v="Cash"/>
    <s v="In Store"/>
    <s v="No"/>
    <s v="Product was disappointing"/>
    <x v="1"/>
    <x v="1"/>
    <x v="0"/>
    <x v="1"/>
    <n v="551.66"/>
    <x v="0"/>
    <s v="Northern Region"/>
    <s v="Medium"/>
    <s v="February"/>
    <s v="Q1"/>
    <s v="No"/>
    <n v="1"/>
    <n v="82.748999999999995"/>
    <n v="634.40899999999988"/>
  </r>
  <r>
    <n v="890"/>
    <s v="R01964"/>
    <x v="382"/>
    <n v="30"/>
    <x v="2"/>
    <x v="0"/>
    <x v="79"/>
    <n v="4"/>
    <x v="1"/>
    <s v="Credit Card"/>
    <s v="In Store"/>
    <s v="No"/>
    <s v="Worth the money"/>
    <x v="4"/>
    <x v="0"/>
    <x v="1"/>
    <x v="1"/>
    <n v="283.57"/>
    <x v="0"/>
    <s v="Northern Region"/>
    <s v="Low"/>
    <s v="November"/>
    <s v="Q4"/>
    <s v="No"/>
    <n v="1"/>
    <n v="42.535499999999999"/>
    <n v="326.10549999999995"/>
  </r>
  <r>
    <n v="892"/>
    <s v="R01651"/>
    <x v="164"/>
    <n v="21"/>
    <x v="1"/>
    <x v="3"/>
    <x v="92"/>
    <n v="1"/>
    <x v="0"/>
    <s v="Mobile Payment"/>
    <s v="Home Delivery"/>
    <s v="No"/>
    <s v="Worth the money"/>
    <x v="3"/>
    <x v="0"/>
    <x v="0"/>
    <x v="2"/>
    <n v="2217.0300000000002"/>
    <x v="8"/>
    <s v="Central Region"/>
    <s v="Medium"/>
    <s v="January"/>
    <s v="Q1"/>
    <s v="No"/>
    <n v="0"/>
    <n v="332.55450000000002"/>
    <n v="2549.5844999999999"/>
  </r>
  <r>
    <n v="893"/>
    <s v="R06941"/>
    <x v="479"/>
    <n v="25"/>
    <x v="1"/>
    <x v="3"/>
    <x v="0"/>
    <n v="4"/>
    <x v="1"/>
    <s v="Cash"/>
    <s v="Click &amp; Collect"/>
    <s v="No"/>
    <s v="Easy online ordering"/>
    <x v="4"/>
    <x v="0"/>
    <x v="1"/>
    <x v="1"/>
    <n v="2479.5700000000002"/>
    <x v="0"/>
    <s v="Central Region"/>
    <s v="Medium"/>
    <s v="October"/>
    <s v="Q4"/>
    <s v="No"/>
    <n v="1"/>
    <n v="371.93549999999999"/>
    <n v="2851.5054999999998"/>
  </r>
  <r>
    <n v="894"/>
    <s v="R05901"/>
    <x v="341"/>
    <m/>
    <x v="0"/>
    <x v="6"/>
    <x v="93"/>
    <n v="3"/>
    <x v="0"/>
    <s v="EFT"/>
    <s v="Click &amp; Collect"/>
    <s v="No"/>
    <s v="Fits perfectly"/>
    <x v="2"/>
    <x v="0"/>
    <x v="0"/>
    <x v="6"/>
    <n v="34.200000000000003"/>
    <x v="3"/>
    <s v="Gauteng Region"/>
    <s v="Low"/>
    <s v="August"/>
    <s v="Q3"/>
    <s v="No"/>
    <n v="0"/>
    <n v="5.13"/>
    <n v="39.33"/>
  </r>
  <r>
    <n v="895"/>
    <s v="R08605"/>
    <x v="142"/>
    <m/>
    <x v="2"/>
    <x v="3"/>
    <x v="97"/>
    <n v="4"/>
    <x v="1"/>
    <s v="EFT"/>
    <s v="In Store"/>
    <s v="Yes"/>
    <s v="Product exceeded expectations"/>
    <x v="4"/>
    <x v="0"/>
    <x v="1"/>
    <x v="6"/>
    <n v="2906.97"/>
    <x v="7"/>
    <s v="Central Region"/>
    <s v="Medium"/>
    <s v="October"/>
    <s v="Q4"/>
    <s v="No"/>
    <n v="1"/>
    <n v="436.04549999999995"/>
    <n v="3343.0154999999995"/>
  </r>
  <r>
    <n v="896"/>
    <s v="R02338"/>
    <x v="236"/>
    <n v="34"/>
    <x v="1"/>
    <x v="3"/>
    <x v="5"/>
    <n v="3"/>
    <x v="0"/>
    <s v="Debit Card"/>
    <s v="In Store"/>
    <s v="No"/>
    <s v="Fits perfectly"/>
    <x v="2"/>
    <x v="0"/>
    <x v="0"/>
    <x v="1"/>
    <n v="1158.56"/>
    <x v="4"/>
    <s v="Central Region"/>
    <s v="Medium"/>
    <s v="August"/>
    <s v="Q3"/>
    <s v="No"/>
    <n v="0"/>
    <n v="173.78399999999999"/>
    <n v="1332.3439999999998"/>
  </r>
  <r>
    <n v="897"/>
    <s v="R06563"/>
    <x v="282"/>
    <n v="43"/>
    <x v="1"/>
    <x v="7"/>
    <x v="2"/>
    <n v="3"/>
    <x v="0"/>
    <s v="EFT"/>
    <s v="Click &amp; Collect"/>
    <s v="Yes"/>
    <s v="Product was disappointing"/>
    <x v="2"/>
    <x v="1"/>
    <x v="0"/>
    <x v="3"/>
    <n v="230.14"/>
    <x v="2"/>
    <s v="Western Region"/>
    <s v="Low"/>
    <s v="November"/>
    <s v="Q4"/>
    <s v="No"/>
    <n v="0"/>
    <n v="34.520999999999994"/>
    <n v="264.66099999999994"/>
  </r>
  <r>
    <n v="898"/>
    <s v="R06766"/>
    <x v="480"/>
    <n v="61"/>
    <x v="1"/>
    <x v="8"/>
    <x v="107"/>
    <n v="2"/>
    <x v="0"/>
    <s v="Cash"/>
    <s v="Click &amp; Collect"/>
    <s v="No"/>
    <s v="Product was disappointing"/>
    <x v="0"/>
    <x v="1"/>
    <x v="1"/>
    <x v="0"/>
    <n v="2413.3000000000002"/>
    <x v="6"/>
    <s v="Eastern Region"/>
    <s v="Medium"/>
    <s v="December"/>
    <s v="Q4"/>
    <s v="No"/>
    <n v="0"/>
    <n v="361.995"/>
    <n v="2775.2950000000001"/>
  </r>
  <r>
    <n v="899"/>
    <s v="R01433"/>
    <x v="142"/>
    <n v="77"/>
    <x v="1"/>
    <x v="2"/>
    <x v="69"/>
    <n v="4"/>
    <x v="1"/>
    <s v="Debit Card"/>
    <s v="Home Delivery"/>
    <s v="Yes"/>
    <s v="Item missing accessories"/>
    <x v="4"/>
    <x v="1"/>
    <x v="0"/>
    <x v="5"/>
    <n v="1907.49"/>
    <x v="0"/>
    <s v="Northern Region"/>
    <s v="Medium"/>
    <s v="October"/>
    <s v="Q4"/>
    <s v="No"/>
    <n v="1"/>
    <n v="286.12349999999998"/>
    <n v="2193.6134999999999"/>
  </r>
  <r>
    <n v="900"/>
    <s v="R03013"/>
    <x v="466"/>
    <n v="52"/>
    <x v="2"/>
    <x v="8"/>
    <x v="64"/>
    <n v="1"/>
    <x v="0"/>
    <s v="Cash"/>
    <s v="In Store"/>
    <s v="No"/>
    <s v="Excellent product"/>
    <x v="3"/>
    <x v="0"/>
    <x v="0"/>
    <x v="4"/>
    <n v="119.63"/>
    <x v="3"/>
    <s v="Eastern Region"/>
    <s v="Low"/>
    <s v="October"/>
    <s v="Q4"/>
    <s v="No"/>
    <n v="0"/>
    <n v="17.944499999999998"/>
    <n v="137.57449999999997"/>
  </r>
  <r>
    <n v="901"/>
    <s v="R03007"/>
    <x v="481"/>
    <n v="70"/>
    <x v="1"/>
    <x v="2"/>
    <x v="110"/>
    <n v="4"/>
    <x v="0"/>
    <s v="Cash"/>
    <s v="Home Delivery"/>
    <s v="No"/>
    <s v="Easy to assemble"/>
    <x v="4"/>
    <x v="0"/>
    <x v="1"/>
    <x v="5"/>
    <n v="2216.12"/>
    <x v="1"/>
    <s v="Northern Region"/>
    <s v="Medium"/>
    <s v="October"/>
    <s v="Q4"/>
    <s v="No"/>
    <n v="0"/>
    <n v="332.41799999999995"/>
    <n v="2548.5379999999996"/>
  </r>
  <r>
    <n v="904"/>
    <s v="R05124"/>
    <x v="482"/>
    <m/>
    <x v="0"/>
    <x v="5"/>
    <x v="2"/>
    <n v="5"/>
    <x v="1"/>
    <s v="Debit Card"/>
    <s v="In Store"/>
    <s v="Yes"/>
    <s v="Helpful staff"/>
    <x v="1"/>
    <x v="0"/>
    <x v="1"/>
    <x v="6"/>
    <n v="230.14"/>
    <x v="2"/>
    <s v="Western Region"/>
    <s v="Low"/>
    <s v="June"/>
    <s v="Q2"/>
    <s v="No"/>
    <n v="1"/>
    <n v="34.520999999999994"/>
    <n v="264.66099999999994"/>
  </r>
  <r>
    <n v="905"/>
    <s v="R00765"/>
    <x v="441"/>
    <n v="51"/>
    <x v="0"/>
    <x v="6"/>
    <x v="7"/>
    <n v="3"/>
    <x v="1"/>
    <s v="Debit Card"/>
    <s v="Click &amp; Collect"/>
    <s v="Yes"/>
    <s v="Arrived damaged"/>
    <x v="2"/>
    <x v="1"/>
    <x v="0"/>
    <x v="4"/>
    <n v="1370.56"/>
    <x v="6"/>
    <s v="Gauteng Region"/>
    <s v="Medium"/>
    <s v="January"/>
    <s v="Q1"/>
    <s v="No"/>
    <n v="1"/>
    <n v="205.58399999999997"/>
    <n v="1576.1439999999998"/>
  </r>
  <r>
    <n v="907"/>
    <s v="R02317"/>
    <x v="304"/>
    <n v="39"/>
    <x v="0"/>
    <x v="2"/>
    <x v="122"/>
    <n v="3"/>
    <x v="1"/>
    <s v="EFT"/>
    <s v="Home Delivery"/>
    <s v="Yes"/>
    <s v="Easy to assemble"/>
    <x v="2"/>
    <x v="0"/>
    <x v="0"/>
    <x v="3"/>
    <n v="412.16"/>
    <x v="8"/>
    <s v="Northern Region"/>
    <s v="Low"/>
    <s v="April"/>
    <s v="Q2"/>
    <s v="No"/>
    <n v="1"/>
    <n v="61.823999999999998"/>
    <n v="473.98399999999998"/>
  </r>
  <r>
    <n v="908"/>
    <s v="R03483"/>
    <x v="469"/>
    <n v="76"/>
    <x v="2"/>
    <x v="2"/>
    <x v="59"/>
    <n v="3"/>
    <x v="1"/>
    <s v="Debit Card"/>
    <s v="Home Delivery"/>
    <s v="Yes"/>
    <s v="Poor packaging"/>
    <x v="2"/>
    <x v="1"/>
    <x v="0"/>
    <x v="5"/>
    <n v="8798.49"/>
    <x v="4"/>
    <s v="Northern Region"/>
    <s v="High"/>
    <s v="April"/>
    <s v="Q2"/>
    <s v="Yes"/>
    <n v="1"/>
    <n v="1319.7735"/>
    <n v="10118.263499999999"/>
  </r>
  <r>
    <n v="909"/>
    <s v="R08632"/>
    <x v="483"/>
    <n v="53"/>
    <x v="0"/>
    <x v="3"/>
    <x v="65"/>
    <n v="3"/>
    <x v="1"/>
    <s v="EFT"/>
    <s v="In Store"/>
    <s v="Yes"/>
    <s v="Would definitely buy again"/>
    <x v="2"/>
    <x v="0"/>
    <x v="0"/>
    <x v="4"/>
    <n v="45.96"/>
    <x v="3"/>
    <s v="Central Region"/>
    <s v="Low"/>
    <s v="September"/>
    <s v="Q3"/>
    <s v="No"/>
    <n v="1"/>
    <n v="6.8940000000000001"/>
    <n v="52.853999999999999"/>
  </r>
  <r>
    <n v="910"/>
    <s v="R00037"/>
    <x v="484"/>
    <n v="24"/>
    <x v="2"/>
    <x v="1"/>
    <x v="119"/>
    <n v="4"/>
    <x v="1"/>
    <s v="EFT"/>
    <s v="Click &amp; Collect"/>
    <s v="No"/>
    <m/>
    <x v="4"/>
    <x v="3"/>
    <x v="2"/>
    <x v="2"/>
    <n v="618.72"/>
    <x v="2"/>
    <s v="Southern Region"/>
    <s v="Medium"/>
    <s v="December"/>
    <s v="Q4"/>
    <s v="No"/>
    <n v="1"/>
    <n v="92.808000000000007"/>
    <n v="711.52800000000002"/>
  </r>
  <r>
    <n v="912"/>
    <s v="R06841"/>
    <x v="203"/>
    <n v="57"/>
    <x v="0"/>
    <x v="8"/>
    <x v="89"/>
    <n v="2"/>
    <x v="0"/>
    <s v="Mobile Payment"/>
    <s v="In Store"/>
    <s v="No"/>
    <s v="Great customer service"/>
    <x v="0"/>
    <x v="0"/>
    <x v="0"/>
    <x v="0"/>
    <n v="574.49"/>
    <x v="4"/>
    <s v="Eastern Region"/>
    <s v="Medium"/>
    <s v="December"/>
    <s v="Q4"/>
    <s v="No"/>
    <n v="0"/>
    <n v="86.173500000000004"/>
    <n v="660.6635"/>
  </r>
  <r>
    <n v="913"/>
    <s v="R04735"/>
    <x v="211"/>
    <n v="61"/>
    <x v="1"/>
    <x v="5"/>
    <x v="53"/>
    <n v="3"/>
    <x v="0"/>
    <s v="Credit Card"/>
    <s v="Home Delivery"/>
    <s v="No"/>
    <s v="Poor packaging"/>
    <x v="2"/>
    <x v="1"/>
    <x v="0"/>
    <x v="0"/>
    <n v="22574.95"/>
    <x v="6"/>
    <s v="Western Region"/>
    <s v="High"/>
    <s v="October"/>
    <s v="Q4"/>
    <s v="Yes"/>
    <n v="0"/>
    <n v="3386.2424999999998"/>
    <n v="25961.192499999997"/>
  </r>
  <r>
    <n v="914"/>
    <s v="R07775"/>
    <x v="342"/>
    <n v="20"/>
    <x v="0"/>
    <x v="1"/>
    <x v="86"/>
    <n v="3"/>
    <x v="1"/>
    <s v="EFT"/>
    <s v="In Store"/>
    <s v="No"/>
    <s v="Would definitely buy again"/>
    <x v="2"/>
    <x v="0"/>
    <x v="0"/>
    <x v="2"/>
    <n v="5258.73"/>
    <x v="2"/>
    <s v="Southern Region"/>
    <s v="High"/>
    <s v="September"/>
    <s v="Q3"/>
    <s v="Yes"/>
    <n v="1"/>
    <n v="788.80949999999996"/>
    <n v="6047.539499999999"/>
  </r>
  <r>
    <n v="915"/>
    <s v="R02134"/>
    <x v="265"/>
    <n v="30"/>
    <x v="1"/>
    <x v="3"/>
    <x v="41"/>
    <n v="3"/>
    <x v="1"/>
    <s v="Debit Card"/>
    <s v="In Store"/>
    <s v="No"/>
    <s v="Excellent product"/>
    <x v="2"/>
    <x v="0"/>
    <x v="0"/>
    <x v="1"/>
    <n v="13261"/>
    <x v="6"/>
    <s v="Central Region"/>
    <s v="High"/>
    <s v="June"/>
    <s v="Q2"/>
    <s v="Yes"/>
    <n v="1"/>
    <n v="1989.1499999999999"/>
    <n v="15250.15"/>
  </r>
  <r>
    <n v="917"/>
    <s v="R04148"/>
    <x v="249"/>
    <n v="50"/>
    <x v="2"/>
    <x v="5"/>
    <x v="32"/>
    <n v="5"/>
    <x v="0"/>
    <s v="Cash"/>
    <s v="In Store"/>
    <s v="No"/>
    <s v="Fits perfectly"/>
    <x v="1"/>
    <x v="0"/>
    <x v="1"/>
    <x v="4"/>
    <n v="3086.4"/>
    <x v="7"/>
    <s v="Western Region"/>
    <s v="Medium"/>
    <s v="October"/>
    <s v="Q4"/>
    <s v="No"/>
    <n v="0"/>
    <n v="462.96"/>
    <n v="3549.3599999999997"/>
  </r>
  <r>
    <n v="918"/>
    <s v="R09809"/>
    <x v="357"/>
    <n v="46"/>
    <x v="1"/>
    <x v="6"/>
    <x v="35"/>
    <n v="4"/>
    <x v="1"/>
    <s v="EFT"/>
    <s v="Click &amp; Collect"/>
    <s v="No"/>
    <s v="Arrived damaged"/>
    <x v="4"/>
    <x v="1"/>
    <x v="0"/>
    <x v="4"/>
    <n v="6710.27"/>
    <x v="5"/>
    <s v="Gauteng Region"/>
    <s v="High"/>
    <s v="July"/>
    <s v="Q3"/>
    <s v="Yes"/>
    <n v="1"/>
    <n v="1006.5405000000001"/>
    <n v="7716.8104999999996"/>
  </r>
  <r>
    <n v="919"/>
    <s v="R04986"/>
    <x v="84"/>
    <n v="23"/>
    <x v="0"/>
    <x v="6"/>
    <x v="32"/>
    <n v="1"/>
    <x v="1"/>
    <s v="Debit Card"/>
    <s v="Home Delivery"/>
    <s v="Yes"/>
    <m/>
    <x v="3"/>
    <x v="3"/>
    <x v="2"/>
    <x v="2"/>
    <n v="3086.4"/>
    <x v="7"/>
    <s v="Gauteng Region"/>
    <s v="Medium"/>
    <s v="November"/>
    <s v="Q4"/>
    <s v="No"/>
    <n v="1"/>
    <n v="462.96"/>
    <n v="3549.3599999999997"/>
  </r>
  <r>
    <n v="920"/>
    <s v="R01331"/>
    <x v="485"/>
    <n v="45"/>
    <x v="1"/>
    <x v="8"/>
    <x v="90"/>
    <n v="5"/>
    <x v="0"/>
    <s v="Cash"/>
    <s v="Click &amp; Collect"/>
    <s v="No"/>
    <s v="Highly recommend"/>
    <x v="1"/>
    <x v="0"/>
    <x v="1"/>
    <x v="4"/>
    <n v="16523.5"/>
    <x v="6"/>
    <s v="Eastern Region"/>
    <s v="High"/>
    <s v="August"/>
    <s v="Q3"/>
    <s v="Yes"/>
    <n v="0"/>
    <n v="2478.5250000000001"/>
    <n v="19002.024999999998"/>
  </r>
  <r>
    <n v="922"/>
    <s v="R04611"/>
    <x v="486"/>
    <n v="26"/>
    <x v="0"/>
    <x v="1"/>
    <x v="88"/>
    <n v="2"/>
    <x v="1"/>
    <s v="EFT"/>
    <s v="Click &amp; Collect"/>
    <s v="Yes"/>
    <s v="Easy to assemble"/>
    <x v="0"/>
    <x v="0"/>
    <x v="0"/>
    <x v="1"/>
    <n v="529.15"/>
    <x v="0"/>
    <s v="Southern Region"/>
    <s v="Medium"/>
    <s v="February"/>
    <s v="Q1"/>
    <s v="No"/>
    <n v="1"/>
    <n v="79.372499999999988"/>
    <n v="608.52249999999992"/>
  </r>
  <r>
    <n v="924"/>
    <s v="R03953"/>
    <x v="487"/>
    <n v="43"/>
    <x v="1"/>
    <x v="7"/>
    <x v="17"/>
    <n v="1"/>
    <x v="0"/>
    <s v="Credit Card"/>
    <s v="In Store"/>
    <s v="Yes"/>
    <s v="Excellent value"/>
    <x v="3"/>
    <x v="0"/>
    <x v="0"/>
    <x v="3"/>
    <n v="471.63"/>
    <x v="1"/>
    <s v="Western Region"/>
    <s v="Low"/>
    <s v="July"/>
    <s v="Q3"/>
    <s v="No"/>
    <n v="0"/>
    <n v="70.744500000000002"/>
    <n v="542.3744999999999"/>
  </r>
  <r>
    <n v="926"/>
    <s v="R01671"/>
    <x v="361"/>
    <n v="26"/>
    <x v="2"/>
    <x v="3"/>
    <x v="57"/>
    <n v="5"/>
    <x v="1"/>
    <s v="Mobile Payment"/>
    <s v="In Store"/>
    <s v="No"/>
    <s v="Would definitely buy again"/>
    <x v="1"/>
    <x v="0"/>
    <x v="1"/>
    <x v="1"/>
    <n v="551.66"/>
    <x v="0"/>
    <s v="Central Region"/>
    <s v="Medium"/>
    <s v="August"/>
    <s v="Q3"/>
    <s v="No"/>
    <n v="1"/>
    <n v="82.748999999999995"/>
    <n v="634.40899999999988"/>
  </r>
  <r>
    <n v="928"/>
    <s v="R01836"/>
    <x v="211"/>
    <n v="78"/>
    <x v="1"/>
    <x v="4"/>
    <x v="91"/>
    <n v="2"/>
    <x v="1"/>
    <s v="EFT"/>
    <s v="Home Delivery"/>
    <s v="Yes"/>
    <s v="Very comfortable"/>
    <x v="0"/>
    <x v="0"/>
    <x v="0"/>
    <x v="5"/>
    <n v="53.85"/>
    <x v="3"/>
    <s v="Central Region"/>
    <s v="Low"/>
    <s v="October"/>
    <s v="Q4"/>
    <s v="No"/>
    <n v="1"/>
    <n v="8.0775000000000006"/>
    <n v="61.927499999999995"/>
  </r>
  <r>
    <n v="929"/>
    <s v="R04662"/>
    <x v="73"/>
    <m/>
    <x v="0"/>
    <x v="4"/>
    <x v="26"/>
    <n v="2"/>
    <x v="1"/>
    <s v="Credit Card"/>
    <s v="Click &amp; Collect"/>
    <s v="No"/>
    <s v="Average quality"/>
    <x v="0"/>
    <x v="2"/>
    <x v="0"/>
    <x v="6"/>
    <n v="27815.439999999999"/>
    <x v="6"/>
    <s v="Central Region"/>
    <s v="High"/>
    <s v="February"/>
    <s v="Q1"/>
    <s v="Yes"/>
    <n v="1"/>
    <n v="4172.3159999999998"/>
    <n v="31987.755999999998"/>
  </r>
  <r>
    <n v="930"/>
    <s v="R06330"/>
    <x v="167"/>
    <n v="57"/>
    <x v="0"/>
    <x v="4"/>
    <x v="32"/>
    <n v="3"/>
    <x v="0"/>
    <s v="EFT"/>
    <s v="Click &amp; Collect"/>
    <s v="No"/>
    <s v="Item missing accessories"/>
    <x v="2"/>
    <x v="1"/>
    <x v="0"/>
    <x v="0"/>
    <n v="3086.4"/>
    <x v="7"/>
    <s v="Central Region"/>
    <s v="Medium"/>
    <s v="August"/>
    <s v="Q3"/>
    <s v="No"/>
    <n v="0"/>
    <n v="462.96"/>
    <n v="3549.3599999999997"/>
  </r>
  <r>
    <n v="931"/>
    <s v="R02702"/>
    <x v="488"/>
    <n v="38"/>
    <x v="0"/>
    <x v="2"/>
    <x v="64"/>
    <n v="5"/>
    <x v="1"/>
    <s v="Credit Card"/>
    <s v="Home Delivery"/>
    <s v="No"/>
    <s v="Easy online ordering"/>
    <x v="1"/>
    <x v="0"/>
    <x v="1"/>
    <x v="3"/>
    <n v="119.63"/>
    <x v="3"/>
    <s v="Northern Region"/>
    <s v="Low"/>
    <s v="January"/>
    <s v="Q1"/>
    <s v="No"/>
    <n v="1"/>
    <n v="17.944499999999998"/>
    <n v="137.57449999999997"/>
  </r>
  <r>
    <n v="932"/>
    <s v="R00211"/>
    <x v="150"/>
    <n v="63"/>
    <x v="0"/>
    <x v="4"/>
    <x v="36"/>
    <n v="5"/>
    <x v="0"/>
    <s v="EFT"/>
    <s v="Home Delivery"/>
    <s v="No"/>
    <s v="Delivery delayed"/>
    <x v="1"/>
    <x v="1"/>
    <x v="0"/>
    <x v="0"/>
    <n v="13056.99"/>
    <x v="6"/>
    <s v="Central Region"/>
    <s v="High"/>
    <s v="July"/>
    <s v="Q3"/>
    <s v="Yes"/>
    <n v="0"/>
    <n v="1958.5484999999999"/>
    <n v="15015.538499999999"/>
  </r>
  <r>
    <n v="933"/>
    <s v="R03401"/>
    <x v="489"/>
    <n v="44"/>
    <x v="2"/>
    <x v="2"/>
    <x v="120"/>
    <n v="5"/>
    <x v="0"/>
    <s v="Credit Card"/>
    <s v="Home Delivery"/>
    <s v="No"/>
    <s v="Customer support was excellent"/>
    <x v="1"/>
    <x v="0"/>
    <x v="1"/>
    <x v="3"/>
    <n v="1233.45"/>
    <x v="1"/>
    <s v="Northern Region"/>
    <s v="Medium"/>
    <s v="June"/>
    <s v="Q2"/>
    <s v="No"/>
    <n v="0"/>
    <n v="185.01750000000001"/>
    <n v="1418.4675"/>
  </r>
  <r>
    <n v="934"/>
    <s v="R08234"/>
    <x v="211"/>
    <n v="26"/>
    <x v="0"/>
    <x v="7"/>
    <x v="91"/>
    <n v="1"/>
    <x v="0"/>
    <s v="EFT"/>
    <s v="Home Delivery"/>
    <s v="Yes"/>
    <s v="Would definitely buy again"/>
    <x v="3"/>
    <x v="0"/>
    <x v="0"/>
    <x v="1"/>
    <n v="53.85"/>
    <x v="3"/>
    <s v="Western Region"/>
    <s v="Low"/>
    <s v="October"/>
    <s v="Q4"/>
    <s v="No"/>
    <n v="0"/>
    <n v="8.0775000000000006"/>
    <n v="61.927499999999995"/>
  </r>
  <r>
    <n v="936"/>
    <s v="R02860"/>
    <x v="171"/>
    <n v="69"/>
    <x v="0"/>
    <x v="4"/>
    <x v="113"/>
    <n v="2"/>
    <x v="1"/>
    <s v="EFT"/>
    <s v="Home Delivery"/>
    <s v="Yes"/>
    <s v="Would definitely buy again"/>
    <x v="0"/>
    <x v="0"/>
    <x v="0"/>
    <x v="5"/>
    <n v="2572.02"/>
    <x v="7"/>
    <s v="Central Region"/>
    <s v="Medium"/>
    <s v="August"/>
    <s v="Q3"/>
    <s v="No"/>
    <n v="1"/>
    <n v="385.803"/>
    <n v="2957.8229999999999"/>
  </r>
  <r>
    <n v="937"/>
    <s v="R03066"/>
    <x v="151"/>
    <n v="29"/>
    <x v="0"/>
    <x v="5"/>
    <x v="122"/>
    <n v="2"/>
    <x v="1"/>
    <s v="Credit Card"/>
    <s v="In Store"/>
    <s v="Yes"/>
    <s v="Poor packaging"/>
    <x v="0"/>
    <x v="1"/>
    <x v="1"/>
    <x v="1"/>
    <n v="412.16"/>
    <x v="8"/>
    <s v="Western Region"/>
    <s v="Low"/>
    <s v="January"/>
    <s v="Q1"/>
    <s v="No"/>
    <n v="1"/>
    <n v="61.823999999999998"/>
    <n v="473.98399999999998"/>
  </r>
  <r>
    <n v="938"/>
    <s v="R01898"/>
    <x v="181"/>
    <n v="27"/>
    <x v="1"/>
    <x v="7"/>
    <x v="2"/>
    <n v="5"/>
    <x v="1"/>
    <s v="EFT"/>
    <s v="In Store"/>
    <s v="Yes"/>
    <s v="Poor packaging"/>
    <x v="1"/>
    <x v="1"/>
    <x v="0"/>
    <x v="1"/>
    <n v="230.14"/>
    <x v="2"/>
    <s v="Western Region"/>
    <s v="Low"/>
    <s v="November"/>
    <s v="Q4"/>
    <s v="No"/>
    <n v="1"/>
    <n v="34.520999999999994"/>
    <n v="264.66099999999994"/>
  </r>
  <r>
    <n v="939"/>
    <s v="R03943"/>
    <x v="485"/>
    <n v="55"/>
    <x v="1"/>
    <x v="8"/>
    <x v="5"/>
    <n v="1"/>
    <x v="1"/>
    <s v="Cash"/>
    <s v="Click &amp; Collect"/>
    <s v="No"/>
    <s v="Fits perfectly"/>
    <x v="3"/>
    <x v="0"/>
    <x v="0"/>
    <x v="0"/>
    <n v="1158.56"/>
    <x v="4"/>
    <s v="Eastern Region"/>
    <s v="Medium"/>
    <s v="August"/>
    <s v="Q3"/>
    <s v="No"/>
    <n v="1"/>
    <n v="173.78399999999999"/>
    <n v="1332.3439999999998"/>
  </r>
  <r>
    <n v="940"/>
    <s v="R07014"/>
    <x v="1"/>
    <m/>
    <x v="2"/>
    <x v="2"/>
    <x v="110"/>
    <n v="5"/>
    <x v="1"/>
    <s v="Debit Card"/>
    <s v="Click &amp; Collect"/>
    <s v="Yes"/>
    <m/>
    <x v="1"/>
    <x v="3"/>
    <x v="2"/>
    <x v="6"/>
    <n v="2216.12"/>
    <x v="1"/>
    <s v="Northern Region"/>
    <s v="Medium"/>
    <s v="September"/>
    <s v="Q3"/>
    <s v="No"/>
    <n v="1"/>
    <n v="332.41799999999995"/>
    <n v="2548.5379999999996"/>
  </r>
  <r>
    <n v="941"/>
    <s v="R04707"/>
    <x v="490"/>
    <n v="45"/>
    <x v="2"/>
    <x v="8"/>
    <x v="0"/>
    <n v="1"/>
    <x v="0"/>
    <s v="Credit Card"/>
    <s v="Click &amp; Collect"/>
    <s v="Yes"/>
    <s v="Fits perfectly"/>
    <x v="3"/>
    <x v="0"/>
    <x v="0"/>
    <x v="4"/>
    <n v="2479.5700000000002"/>
    <x v="0"/>
    <s v="Eastern Region"/>
    <s v="Medium"/>
    <s v="December"/>
    <s v="Q4"/>
    <s v="No"/>
    <n v="0"/>
    <n v="371.93549999999999"/>
    <n v="2851.5054999999998"/>
  </r>
  <r>
    <n v="943"/>
    <s v="R00048"/>
    <x v="38"/>
    <n v="76"/>
    <x v="1"/>
    <x v="4"/>
    <x v="107"/>
    <n v="4"/>
    <x v="0"/>
    <s v="EFT"/>
    <s v="In Store"/>
    <s v="No"/>
    <m/>
    <x v="4"/>
    <x v="3"/>
    <x v="2"/>
    <x v="5"/>
    <n v="2413.3000000000002"/>
    <x v="6"/>
    <s v="Central Region"/>
    <s v="Medium"/>
    <s v="September"/>
    <s v="Q3"/>
    <s v="No"/>
    <n v="0"/>
    <n v="361.995"/>
    <n v="2775.2950000000001"/>
  </r>
  <r>
    <n v="944"/>
    <s v="R09316"/>
    <x v="491"/>
    <n v="45"/>
    <x v="2"/>
    <x v="8"/>
    <x v="89"/>
    <n v="1"/>
    <x v="0"/>
    <s v="EFT"/>
    <s v="In Store"/>
    <s v="No"/>
    <s v="Delivery delayed"/>
    <x v="3"/>
    <x v="1"/>
    <x v="1"/>
    <x v="4"/>
    <n v="574.49"/>
    <x v="4"/>
    <s v="Eastern Region"/>
    <s v="Medium"/>
    <s v="February"/>
    <s v="Q1"/>
    <s v="No"/>
    <n v="0"/>
    <n v="86.173500000000004"/>
    <n v="660.6635"/>
  </r>
  <r>
    <n v="946"/>
    <s v="R02628"/>
    <x v="420"/>
    <n v="67"/>
    <x v="0"/>
    <x v="6"/>
    <x v="30"/>
    <n v="2"/>
    <x v="0"/>
    <s v="Debit Card"/>
    <s v="Home Delivery"/>
    <s v="Yes"/>
    <s v="Customer support was excellent"/>
    <x v="0"/>
    <x v="0"/>
    <x v="0"/>
    <x v="5"/>
    <n v="2962.6"/>
    <x v="2"/>
    <s v="Gauteng Region"/>
    <s v="Medium"/>
    <s v="September"/>
    <s v="Q3"/>
    <s v="No"/>
    <n v="0"/>
    <n v="444.39"/>
    <n v="3406.99"/>
  </r>
  <r>
    <n v="947"/>
    <s v="R08799"/>
    <x v="361"/>
    <n v="79"/>
    <x v="2"/>
    <x v="2"/>
    <x v="22"/>
    <n v="2"/>
    <x v="1"/>
    <s v="Cash"/>
    <s v="In Store"/>
    <s v="No"/>
    <s v="Long waiting time"/>
    <x v="0"/>
    <x v="1"/>
    <x v="1"/>
    <x v="5"/>
    <n v="1734"/>
    <x v="7"/>
    <s v="Northern Region"/>
    <s v="Medium"/>
    <s v="August"/>
    <s v="Q3"/>
    <s v="No"/>
    <n v="1"/>
    <n v="260.09999999999997"/>
    <n v="1994.1"/>
  </r>
  <r>
    <n v="948"/>
    <s v="R02070"/>
    <x v="426"/>
    <n v="33"/>
    <x v="0"/>
    <x v="5"/>
    <x v="8"/>
    <n v="2"/>
    <x v="1"/>
    <s v="EFT"/>
    <s v="Click &amp; Collect"/>
    <s v="Yes"/>
    <s v="Instructions unclear"/>
    <x v="0"/>
    <x v="2"/>
    <x v="0"/>
    <x v="1"/>
    <n v="5390.8"/>
    <x v="6"/>
    <s v="Western Region"/>
    <s v="High"/>
    <s v="August"/>
    <s v="Q3"/>
    <s v="Yes"/>
    <n v="1"/>
    <n v="808.62"/>
    <n v="6199.42"/>
  </r>
  <r>
    <n v="949"/>
    <s v="R03402"/>
    <x v="317"/>
    <n v="38"/>
    <x v="0"/>
    <x v="3"/>
    <x v="1"/>
    <n v="3"/>
    <x v="0"/>
    <s v="Debit Card"/>
    <s v="Click &amp; Collect"/>
    <s v="No"/>
    <s v="Very comfortable"/>
    <x v="2"/>
    <x v="0"/>
    <x v="0"/>
    <x v="3"/>
    <n v="444.38"/>
    <x v="1"/>
    <s v="Central Region"/>
    <s v="Low"/>
    <s v="December"/>
    <s v="Q4"/>
    <s v="No"/>
    <n v="0"/>
    <n v="66.656999999999996"/>
    <n v="511.03699999999998"/>
  </r>
  <r>
    <n v="950"/>
    <s v="R04192"/>
    <x v="272"/>
    <n v="76"/>
    <x v="2"/>
    <x v="7"/>
    <x v="31"/>
    <n v="5"/>
    <x v="0"/>
    <s v="Cash"/>
    <s v="In Store"/>
    <s v="No"/>
    <s v="Easy online ordering"/>
    <x v="1"/>
    <x v="0"/>
    <x v="1"/>
    <x v="5"/>
    <n v="294.33"/>
    <x v="4"/>
    <s v="Western Region"/>
    <s v="Low"/>
    <s v="September"/>
    <s v="Q3"/>
    <s v="No"/>
    <n v="0"/>
    <n v="44.149499999999996"/>
    <n v="338.47949999999997"/>
  </r>
  <r>
    <n v="951"/>
    <s v="R01902"/>
    <x v="492"/>
    <n v="63"/>
    <x v="2"/>
    <x v="7"/>
    <x v="23"/>
    <n v="4"/>
    <x v="1"/>
    <s v="Debit Card"/>
    <s v="Click &amp; Collect"/>
    <s v="No"/>
    <s v="Exactly as advertised"/>
    <x v="4"/>
    <x v="0"/>
    <x v="1"/>
    <x v="0"/>
    <n v="2340.5700000000002"/>
    <x v="8"/>
    <s v="Western Region"/>
    <s v="Medium"/>
    <s v="March"/>
    <s v="Q1"/>
    <s v="No"/>
    <n v="1"/>
    <n v="351.08550000000002"/>
    <n v="2691.6554999999998"/>
  </r>
  <r>
    <n v="952"/>
    <s v="R00150"/>
    <x v="362"/>
    <n v="72"/>
    <x v="1"/>
    <x v="2"/>
    <x v="96"/>
    <n v="2"/>
    <x v="0"/>
    <s v="Mobile Payment"/>
    <s v="Home Delivery"/>
    <s v="No"/>
    <s v="Great customer service"/>
    <x v="0"/>
    <x v="0"/>
    <x v="0"/>
    <x v="5"/>
    <n v="944.78"/>
    <x v="6"/>
    <s v="Northern Region"/>
    <s v="Medium"/>
    <s v="June"/>
    <s v="Q2"/>
    <s v="No"/>
    <n v="0"/>
    <n v="141.71699999999998"/>
    <n v="1086.4969999999998"/>
  </r>
  <r>
    <n v="953"/>
    <s v="R09097"/>
    <x v="122"/>
    <n v="79"/>
    <x v="1"/>
    <x v="2"/>
    <x v="97"/>
    <n v="2"/>
    <x v="1"/>
    <s v="Debit Card"/>
    <s v="Click &amp; Collect"/>
    <s v="Yes"/>
    <s v="Fits perfectly"/>
    <x v="0"/>
    <x v="0"/>
    <x v="0"/>
    <x v="5"/>
    <n v="2906.97"/>
    <x v="7"/>
    <s v="Northern Region"/>
    <s v="Medium"/>
    <s v="June"/>
    <s v="Q2"/>
    <s v="No"/>
    <n v="1"/>
    <n v="436.04549999999995"/>
    <n v="3343.0154999999995"/>
  </r>
  <r>
    <n v="954"/>
    <s v="R02863"/>
    <x v="454"/>
    <n v="52"/>
    <x v="1"/>
    <x v="0"/>
    <x v="21"/>
    <n v="1"/>
    <x v="0"/>
    <s v="Credit Card"/>
    <s v="Click &amp; Collect"/>
    <s v="Yes"/>
    <s v="Delivery delayed"/>
    <x v="3"/>
    <x v="1"/>
    <x v="1"/>
    <x v="4"/>
    <n v="369.57"/>
    <x v="0"/>
    <s v="Northern Region"/>
    <s v="Low"/>
    <s v="April"/>
    <s v="Q2"/>
    <s v="No"/>
    <n v="0"/>
    <n v="55.435499999999998"/>
    <n v="425.00549999999998"/>
  </r>
  <r>
    <n v="955"/>
    <s v="R07595"/>
    <x v="475"/>
    <n v="70"/>
    <x v="2"/>
    <x v="7"/>
    <x v="73"/>
    <n v="4"/>
    <x v="0"/>
    <s v="EFT"/>
    <s v="Click &amp; Collect"/>
    <s v="Yes"/>
    <s v="Product exceeded expectations"/>
    <x v="4"/>
    <x v="0"/>
    <x v="1"/>
    <x v="5"/>
    <n v="657.5"/>
    <x v="5"/>
    <s v="Western Region"/>
    <s v="Medium"/>
    <s v="August"/>
    <s v="Q3"/>
    <s v="No"/>
    <n v="0"/>
    <n v="98.625"/>
    <n v="756.12499999999989"/>
  </r>
  <r>
    <n v="956"/>
    <s v="R02240"/>
    <x v="493"/>
    <n v="68"/>
    <x v="2"/>
    <x v="2"/>
    <x v="64"/>
    <n v="5"/>
    <x v="1"/>
    <s v="EFT"/>
    <s v="Home Delivery"/>
    <s v="No"/>
    <s v="Helpful staff"/>
    <x v="1"/>
    <x v="0"/>
    <x v="1"/>
    <x v="5"/>
    <n v="119.63"/>
    <x v="3"/>
    <s v="Northern Region"/>
    <s v="Low"/>
    <s v="August"/>
    <s v="Q3"/>
    <s v="No"/>
    <n v="1"/>
    <n v="17.944499999999998"/>
    <n v="137.57449999999997"/>
  </r>
  <r>
    <n v="957"/>
    <s v="R03482"/>
    <x v="410"/>
    <n v="27"/>
    <x v="2"/>
    <x v="8"/>
    <x v="109"/>
    <n v="5"/>
    <x v="1"/>
    <s v="EFT"/>
    <s v="Click &amp; Collect"/>
    <s v="No"/>
    <s v="Looks premium"/>
    <x v="1"/>
    <x v="0"/>
    <x v="1"/>
    <x v="1"/>
    <n v="470.6"/>
    <x v="4"/>
    <s v="Eastern Region"/>
    <s v="Low"/>
    <s v="July"/>
    <s v="Q3"/>
    <s v="No"/>
    <n v="1"/>
    <n v="70.59"/>
    <n v="541.18999999999994"/>
  </r>
  <r>
    <n v="958"/>
    <s v="R09262"/>
    <x v="57"/>
    <n v="34"/>
    <x v="2"/>
    <x v="5"/>
    <x v="70"/>
    <n v="3"/>
    <x v="0"/>
    <s v="Debit Card"/>
    <s v="Home Delivery"/>
    <s v="Yes"/>
    <s v="Fantastic experience"/>
    <x v="2"/>
    <x v="0"/>
    <x v="0"/>
    <x v="1"/>
    <n v="605.1"/>
    <x v="8"/>
    <s v="Western Region"/>
    <s v="Medium"/>
    <s v="July"/>
    <s v="Q3"/>
    <s v="No"/>
    <n v="0"/>
    <n v="90.765000000000001"/>
    <n v="695.86500000000001"/>
  </r>
  <r>
    <n v="959"/>
    <s v="R04784"/>
    <x v="317"/>
    <n v="34"/>
    <x v="0"/>
    <x v="1"/>
    <x v="22"/>
    <n v="3"/>
    <x v="0"/>
    <s v="Cash"/>
    <s v="In Store"/>
    <s v="Yes"/>
    <s v="Fits perfectly"/>
    <x v="2"/>
    <x v="0"/>
    <x v="0"/>
    <x v="1"/>
    <n v="1734"/>
    <x v="7"/>
    <s v="Southern Region"/>
    <s v="Medium"/>
    <s v="December"/>
    <s v="Q4"/>
    <s v="No"/>
    <n v="0"/>
    <n v="260.09999999999997"/>
    <n v="1994.1"/>
  </r>
  <r>
    <n v="960"/>
    <s v="R02725"/>
    <x v="494"/>
    <n v="59"/>
    <x v="0"/>
    <x v="0"/>
    <x v="19"/>
    <n v="4"/>
    <x v="0"/>
    <s v="EFT"/>
    <s v="Click &amp; Collect"/>
    <s v="Yes"/>
    <s v="Product exceeded expectations"/>
    <x v="4"/>
    <x v="0"/>
    <x v="1"/>
    <x v="0"/>
    <n v="343.42"/>
    <x v="3"/>
    <s v="Northern Region"/>
    <s v="Low"/>
    <s v="October"/>
    <s v="Q4"/>
    <s v="No"/>
    <n v="0"/>
    <n v="51.512999999999998"/>
    <n v="394.93299999999999"/>
  </r>
  <r>
    <n v="961"/>
    <s v="R01157"/>
    <x v="495"/>
    <n v="35"/>
    <x v="2"/>
    <x v="2"/>
    <x v="31"/>
    <n v="5"/>
    <x v="1"/>
    <s v="EFT"/>
    <s v="In Store"/>
    <s v="No"/>
    <s v="Long waiting time"/>
    <x v="1"/>
    <x v="1"/>
    <x v="0"/>
    <x v="3"/>
    <n v="294.33"/>
    <x v="4"/>
    <s v="Northern Region"/>
    <s v="Low"/>
    <s v="July"/>
    <s v="Q3"/>
    <s v="No"/>
    <n v="1"/>
    <n v="44.149499999999996"/>
    <n v="338.47949999999997"/>
  </r>
  <r>
    <n v="962"/>
    <s v="R05465"/>
    <x v="112"/>
    <n v="41"/>
    <x v="1"/>
    <x v="8"/>
    <x v="67"/>
    <n v="2"/>
    <x v="0"/>
    <s v="Debit Card"/>
    <s v="Click &amp; Collect"/>
    <s v="Yes"/>
    <s v="Instructions unclear"/>
    <x v="0"/>
    <x v="2"/>
    <x v="0"/>
    <x v="3"/>
    <n v="1859.13"/>
    <x v="5"/>
    <s v="Eastern Region"/>
    <s v="Medium"/>
    <s v="November"/>
    <s v="Q4"/>
    <s v="No"/>
    <n v="0"/>
    <n v="278.86950000000002"/>
    <n v="2137.9994999999999"/>
  </r>
  <r>
    <n v="963"/>
    <s v="R02767"/>
    <x v="496"/>
    <n v="18"/>
    <x v="2"/>
    <x v="6"/>
    <x v="107"/>
    <n v="3"/>
    <x v="0"/>
    <s v="Credit Card"/>
    <s v="In Store"/>
    <s v="No"/>
    <s v="Worth the money"/>
    <x v="2"/>
    <x v="0"/>
    <x v="0"/>
    <x v="2"/>
    <n v="2413.3000000000002"/>
    <x v="6"/>
    <s v="Gauteng Region"/>
    <s v="Medium"/>
    <s v="January"/>
    <s v="Q1"/>
    <s v="No"/>
    <n v="0"/>
    <n v="361.995"/>
    <n v="2775.2950000000001"/>
  </r>
  <r>
    <n v="964"/>
    <s v="R05453"/>
    <x v="497"/>
    <n v="42"/>
    <x v="0"/>
    <x v="3"/>
    <x v="7"/>
    <n v="4"/>
    <x v="0"/>
    <s v="Credit Card"/>
    <s v="Home Delivery"/>
    <s v="No"/>
    <s v="Fits perfectly"/>
    <x v="4"/>
    <x v="0"/>
    <x v="1"/>
    <x v="3"/>
    <n v="1370.56"/>
    <x v="6"/>
    <s v="Central Region"/>
    <s v="Medium"/>
    <s v="September"/>
    <s v="Q3"/>
    <s v="No"/>
    <n v="0"/>
    <n v="205.58399999999997"/>
    <n v="1576.1439999999998"/>
  </r>
  <r>
    <n v="965"/>
    <s v="R08371"/>
    <x v="52"/>
    <n v="28"/>
    <x v="0"/>
    <x v="8"/>
    <x v="95"/>
    <n v="2"/>
    <x v="1"/>
    <s v="Cash"/>
    <s v="Home Delivery"/>
    <s v="No"/>
    <s v="Highly recommend"/>
    <x v="0"/>
    <x v="0"/>
    <x v="0"/>
    <x v="1"/>
    <n v="105.11"/>
    <x v="1"/>
    <s v="Eastern Region"/>
    <s v="Low"/>
    <s v="November"/>
    <s v="Q4"/>
    <s v="No"/>
    <n v="1"/>
    <n v="15.766499999999999"/>
    <n v="120.87649999999999"/>
  </r>
  <r>
    <n v="966"/>
    <s v="R09655"/>
    <x v="374"/>
    <n v="72"/>
    <x v="0"/>
    <x v="1"/>
    <x v="106"/>
    <n v="4"/>
    <x v="0"/>
    <s v="EFT"/>
    <s v="In Store"/>
    <s v="No"/>
    <s v="Packaging could improve"/>
    <x v="4"/>
    <x v="2"/>
    <x v="0"/>
    <x v="5"/>
    <n v="74.72"/>
    <x v="3"/>
    <s v="Southern Region"/>
    <s v="Low"/>
    <s v="November"/>
    <s v="Q4"/>
    <s v="No"/>
    <n v="0"/>
    <n v="11.208"/>
    <n v="85.927999999999997"/>
  </r>
  <r>
    <n v="967"/>
    <s v="R00534"/>
    <x v="261"/>
    <n v="46"/>
    <x v="2"/>
    <x v="1"/>
    <x v="81"/>
    <n v="2"/>
    <x v="0"/>
    <s v="Cash"/>
    <s v="In Store"/>
    <s v="No"/>
    <s v="Product was disappointing"/>
    <x v="0"/>
    <x v="1"/>
    <x v="1"/>
    <x v="4"/>
    <n v="375.53"/>
    <x v="4"/>
    <s v="Southern Region"/>
    <s v="Low"/>
    <s v="April"/>
    <s v="Q2"/>
    <s v="No"/>
    <n v="0"/>
    <n v="56.329499999999996"/>
    <n v="431.85949999999991"/>
  </r>
  <r>
    <n v="968"/>
    <s v="R08216"/>
    <x v="363"/>
    <n v="23"/>
    <x v="2"/>
    <x v="5"/>
    <x v="77"/>
    <n v="4"/>
    <x v="1"/>
    <s v="EFT"/>
    <s v="Home Delivery"/>
    <s v="Yes"/>
    <s v="Great customer service"/>
    <x v="4"/>
    <x v="0"/>
    <x v="1"/>
    <x v="2"/>
    <n v="353.21"/>
    <x v="3"/>
    <s v="Western Region"/>
    <s v="Low"/>
    <s v="January"/>
    <s v="Q1"/>
    <s v="No"/>
    <n v="1"/>
    <n v="52.981499999999997"/>
    <n v="406.19149999999996"/>
  </r>
  <r>
    <n v="971"/>
    <s v="R07951"/>
    <x v="498"/>
    <n v="50"/>
    <x v="2"/>
    <x v="4"/>
    <x v="4"/>
    <n v="5"/>
    <x v="0"/>
    <s v="Debit Card"/>
    <s v="Click &amp; Collect"/>
    <s v="Yes"/>
    <m/>
    <x v="1"/>
    <x v="3"/>
    <x v="2"/>
    <x v="4"/>
    <n v="1951.09"/>
    <x v="0"/>
    <s v="Central Region"/>
    <s v="Medium"/>
    <s v="December"/>
    <s v="Q4"/>
    <s v="No"/>
    <n v="0"/>
    <n v="292.6635"/>
    <n v="2243.7534999999998"/>
  </r>
  <r>
    <n v="972"/>
    <s v="R00743"/>
    <x v="228"/>
    <n v="65"/>
    <x v="0"/>
    <x v="7"/>
    <x v="73"/>
    <n v="1"/>
    <x v="0"/>
    <s v="Mobile Payment"/>
    <s v="In Store"/>
    <s v="No"/>
    <s v="Would definitely buy again"/>
    <x v="3"/>
    <x v="0"/>
    <x v="0"/>
    <x v="5"/>
    <n v="657.5"/>
    <x v="5"/>
    <s v="Western Region"/>
    <s v="Medium"/>
    <s v="May"/>
    <s v="Q2"/>
    <s v="No"/>
    <n v="0"/>
    <n v="98.625"/>
    <n v="756.12499999999989"/>
  </r>
  <r>
    <n v="973"/>
    <s v="R05147"/>
    <x v="303"/>
    <n v="61"/>
    <x v="2"/>
    <x v="0"/>
    <x v="79"/>
    <n v="5"/>
    <x v="0"/>
    <s v="EFT"/>
    <s v="In Store"/>
    <s v="Yes"/>
    <s v="Very comfortable"/>
    <x v="1"/>
    <x v="0"/>
    <x v="1"/>
    <x v="0"/>
    <n v="283.57"/>
    <x v="0"/>
    <s v="Northern Region"/>
    <s v="Low"/>
    <s v="January"/>
    <s v="Q1"/>
    <s v="No"/>
    <n v="0"/>
    <n v="42.535499999999999"/>
    <n v="326.10549999999995"/>
  </r>
  <r>
    <n v="974"/>
    <s v="R03661"/>
    <x v="342"/>
    <n v="58"/>
    <x v="2"/>
    <x v="1"/>
    <x v="36"/>
    <n v="3"/>
    <x v="0"/>
    <s v="Mobile Payment"/>
    <s v="Click &amp; Collect"/>
    <s v="Yes"/>
    <s v="Delivery delayed"/>
    <x v="2"/>
    <x v="1"/>
    <x v="0"/>
    <x v="0"/>
    <n v="13056.99"/>
    <x v="6"/>
    <s v="Southern Region"/>
    <s v="High"/>
    <s v="September"/>
    <s v="Q3"/>
    <s v="Yes"/>
    <n v="0"/>
    <n v="1958.5484999999999"/>
    <n v="15015.538499999999"/>
  </r>
  <r>
    <n v="975"/>
    <s v="R01796"/>
    <x v="499"/>
    <n v="77"/>
    <x v="2"/>
    <x v="4"/>
    <x v="107"/>
    <n v="4"/>
    <x v="0"/>
    <s v="EFT"/>
    <s v="Home Delivery"/>
    <s v="Yes"/>
    <s v="Poor packaging"/>
    <x v="4"/>
    <x v="1"/>
    <x v="0"/>
    <x v="5"/>
    <n v="2413.3000000000002"/>
    <x v="6"/>
    <s v="Central Region"/>
    <s v="Medium"/>
    <s v="January"/>
    <s v="Q1"/>
    <s v="No"/>
    <n v="0"/>
    <n v="361.995"/>
    <n v="2775.2950000000001"/>
  </r>
  <r>
    <n v="976"/>
    <s v="R08695"/>
    <x v="500"/>
    <n v="25"/>
    <x v="0"/>
    <x v="8"/>
    <x v="112"/>
    <n v="2"/>
    <x v="1"/>
    <s v="Credit Card"/>
    <s v="Home Delivery"/>
    <s v="Yes"/>
    <m/>
    <x v="0"/>
    <x v="3"/>
    <x v="2"/>
    <x v="1"/>
    <n v="1482.94"/>
    <x v="5"/>
    <s v="Eastern Region"/>
    <s v="Medium"/>
    <s v="January"/>
    <s v="Q1"/>
    <s v="No"/>
    <n v="1"/>
    <n v="222.441"/>
    <n v="1705.3809999999999"/>
  </r>
  <r>
    <n v="978"/>
    <s v="R07033"/>
    <x v="501"/>
    <n v="61"/>
    <x v="2"/>
    <x v="1"/>
    <x v="30"/>
    <n v="2"/>
    <x v="1"/>
    <s v="Mobile Payment"/>
    <s v="In Store"/>
    <s v="Yes"/>
    <s v="Easy to assemble"/>
    <x v="0"/>
    <x v="0"/>
    <x v="0"/>
    <x v="0"/>
    <n v="2962.6"/>
    <x v="2"/>
    <s v="Southern Region"/>
    <s v="Medium"/>
    <s v="April"/>
    <s v="Q2"/>
    <s v="No"/>
    <n v="1"/>
    <n v="444.39"/>
    <n v="3406.99"/>
  </r>
  <r>
    <n v="979"/>
    <s v="R06433"/>
    <x v="374"/>
    <n v="44"/>
    <x v="1"/>
    <x v="2"/>
    <x v="53"/>
    <n v="3"/>
    <x v="0"/>
    <s v="Cash"/>
    <s v="Click &amp; Collect"/>
    <s v="Yes"/>
    <s v="Great customer service"/>
    <x v="2"/>
    <x v="0"/>
    <x v="0"/>
    <x v="3"/>
    <n v="22574.95"/>
    <x v="6"/>
    <s v="Northern Region"/>
    <s v="High"/>
    <s v="November"/>
    <s v="Q4"/>
    <s v="Yes"/>
    <n v="0"/>
    <n v="3386.2424999999998"/>
    <n v="25961.192499999997"/>
  </r>
  <r>
    <n v="980"/>
    <s v="R06833"/>
    <x v="353"/>
    <n v="26"/>
    <x v="2"/>
    <x v="0"/>
    <x v="71"/>
    <n v="3"/>
    <x v="0"/>
    <s v="Cash"/>
    <s v="In Store"/>
    <s v="No"/>
    <s v="Poor packaging"/>
    <x v="2"/>
    <x v="1"/>
    <x v="0"/>
    <x v="1"/>
    <n v="1171.25"/>
    <x v="4"/>
    <s v="Northern Region"/>
    <s v="Medium"/>
    <s v="June"/>
    <s v="Q2"/>
    <s v="No"/>
    <n v="0"/>
    <n v="175.6875"/>
    <n v="1346.9375"/>
  </r>
  <r>
    <n v="981"/>
    <s v="R06014"/>
    <x v="411"/>
    <n v="44"/>
    <x v="2"/>
    <x v="4"/>
    <x v="84"/>
    <n v="2"/>
    <x v="1"/>
    <s v="EFT"/>
    <s v="In Store"/>
    <s v="No"/>
    <s v="Long waiting time"/>
    <x v="0"/>
    <x v="1"/>
    <x v="1"/>
    <x v="3"/>
    <n v="27.35"/>
    <x v="3"/>
    <s v="Central Region"/>
    <s v="Low"/>
    <s v="April"/>
    <s v="Q2"/>
    <s v="No"/>
    <n v="1"/>
    <n v="4.1025"/>
    <n v="31.452500000000001"/>
  </r>
  <r>
    <n v="982"/>
    <s v="R09899"/>
    <x v="261"/>
    <n v="67"/>
    <x v="2"/>
    <x v="7"/>
    <x v="101"/>
    <n v="4"/>
    <x v="1"/>
    <s v="Mobile Payment"/>
    <s v="Home Delivery"/>
    <s v="No"/>
    <s v="Worth the money"/>
    <x v="4"/>
    <x v="0"/>
    <x v="1"/>
    <x v="5"/>
    <n v="886.51"/>
    <x v="1"/>
    <s v="Western Region"/>
    <s v="Medium"/>
    <s v="April"/>
    <s v="Q2"/>
    <s v="No"/>
    <n v="1"/>
    <n v="132.97649999999999"/>
    <n v="1019.4864999999999"/>
  </r>
  <r>
    <n v="983"/>
    <s v="R08709"/>
    <x v="57"/>
    <n v="52"/>
    <x v="0"/>
    <x v="7"/>
    <x v="9"/>
    <n v="2"/>
    <x v="1"/>
    <s v="Mobile Payment"/>
    <s v="Click &amp; Collect"/>
    <s v="No"/>
    <s v="Excellent product"/>
    <x v="0"/>
    <x v="0"/>
    <x v="0"/>
    <x v="4"/>
    <n v="43.23"/>
    <x v="3"/>
    <s v="Western Region"/>
    <s v="Low"/>
    <s v="July"/>
    <s v="Q3"/>
    <s v="No"/>
    <n v="1"/>
    <n v="6.4844999999999997"/>
    <n v="49.714499999999994"/>
  </r>
  <r>
    <n v="984"/>
    <s v="R09365"/>
    <x v="502"/>
    <n v="72"/>
    <x v="0"/>
    <x v="2"/>
    <x v="43"/>
    <n v="5"/>
    <x v="0"/>
    <s v="Cash"/>
    <s v="In Store"/>
    <s v="No"/>
    <s v="Highly recommend"/>
    <x v="1"/>
    <x v="0"/>
    <x v="1"/>
    <x v="5"/>
    <n v="755.66"/>
    <x v="7"/>
    <s v="Northern Region"/>
    <s v="Medium"/>
    <s v="October"/>
    <s v="Q4"/>
    <s v="No"/>
    <n v="0"/>
    <n v="113.34899999999999"/>
    <n v="869.0089999999999"/>
  </r>
  <r>
    <n v="985"/>
    <s v="R03750"/>
    <x v="503"/>
    <n v="54"/>
    <x v="0"/>
    <x v="0"/>
    <x v="50"/>
    <n v="3"/>
    <x v="1"/>
    <s v="Mobile Payment"/>
    <s v="Click &amp; Collect"/>
    <s v="Yes"/>
    <s v="Highly recommend"/>
    <x v="2"/>
    <x v="0"/>
    <x v="0"/>
    <x v="4"/>
    <n v="929.55"/>
    <x v="0"/>
    <s v="Northern Region"/>
    <s v="Medium"/>
    <s v="February"/>
    <s v="Q1"/>
    <s v="No"/>
    <n v="1"/>
    <n v="139.43249999999998"/>
    <n v="1068.9824999999998"/>
  </r>
  <r>
    <n v="988"/>
    <s v="R03129"/>
    <x v="11"/>
    <n v="44"/>
    <x v="0"/>
    <x v="2"/>
    <x v="63"/>
    <n v="4"/>
    <x v="1"/>
    <s v="Debit Card"/>
    <s v="Click &amp; Collect"/>
    <s v="Yes"/>
    <s v="Excellent value"/>
    <x v="4"/>
    <x v="0"/>
    <x v="1"/>
    <x v="3"/>
    <n v="1604.87"/>
    <x v="0"/>
    <s v="Northern Region"/>
    <s v="Medium"/>
    <s v="August"/>
    <s v="Q3"/>
    <s v="No"/>
    <n v="1"/>
    <n v="240.73049999999998"/>
    <n v="1845.6004999999998"/>
  </r>
  <r>
    <n v="989"/>
    <s v="R08492"/>
    <x v="304"/>
    <n v="29"/>
    <x v="1"/>
    <x v="8"/>
    <x v="29"/>
    <n v="5"/>
    <x v="0"/>
    <s v="EFT"/>
    <s v="In Store"/>
    <s v="No"/>
    <s v="Product was disappointing"/>
    <x v="1"/>
    <x v="1"/>
    <x v="0"/>
    <x v="1"/>
    <n v="1355.08"/>
    <x v="2"/>
    <s v="Eastern Region"/>
    <s v="Medium"/>
    <s v="April"/>
    <s v="Q2"/>
    <s v="No"/>
    <n v="0"/>
    <n v="203.26199999999997"/>
    <n v="1558.3419999999999"/>
  </r>
  <r>
    <n v="990"/>
    <s v="R09323"/>
    <x v="493"/>
    <n v="77"/>
    <x v="2"/>
    <x v="6"/>
    <x v="41"/>
    <n v="5"/>
    <x v="0"/>
    <s v="EFT"/>
    <s v="Click &amp; Collect"/>
    <s v="Yes"/>
    <s v="Item missing accessories"/>
    <x v="1"/>
    <x v="1"/>
    <x v="0"/>
    <x v="5"/>
    <n v="13261"/>
    <x v="6"/>
    <s v="Gauteng Region"/>
    <s v="High"/>
    <s v="August"/>
    <s v="Q3"/>
    <s v="Yes"/>
    <n v="0"/>
    <n v="1989.1499999999999"/>
    <n v="15250.15"/>
  </r>
  <r>
    <n v="992"/>
    <s v="R07247"/>
    <x v="504"/>
    <n v="57"/>
    <x v="2"/>
    <x v="0"/>
    <x v="33"/>
    <n v="2"/>
    <x v="1"/>
    <s v="Mobile Payment"/>
    <s v="Home Delivery"/>
    <s v="Yes"/>
    <s v="Long waiting time"/>
    <x v="0"/>
    <x v="1"/>
    <x v="1"/>
    <x v="0"/>
    <n v="440.87"/>
    <x v="7"/>
    <s v="Northern Region"/>
    <s v="Low"/>
    <s v="December"/>
    <s v="Q4"/>
    <s v="No"/>
    <n v="1"/>
    <n v="66.130499999999998"/>
    <n v="507.00049999999999"/>
  </r>
  <r>
    <n v="993"/>
    <s v="R06256"/>
    <x v="505"/>
    <n v="77"/>
    <x v="1"/>
    <x v="2"/>
    <x v="118"/>
    <n v="4"/>
    <x v="0"/>
    <s v="Debit Card"/>
    <s v="Home Delivery"/>
    <s v="No"/>
    <s v="Fantastic experience"/>
    <x v="4"/>
    <x v="0"/>
    <x v="1"/>
    <x v="5"/>
    <n v="301.58"/>
    <x v="3"/>
    <s v="Northern Region"/>
    <s v="Low"/>
    <s v="January"/>
    <s v="Q1"/>
    <s v="No"/>
    <n v="0"/>
    <n v="45.236999999999995"/>
    <n v="346.81699999999995"/>
  </r>
  <r>
    <n v="994"/>
    <s v="R07782"/>
    <x v="332"/>
    <n v="49"/>
    <x v="0"/>
    <x v="0"/>
    <x v="28"/>
    <n v="5"/>
    <x v="1"/>
    <s v="EFT"/>
    <s v="In Store"/>
    <s v="Yes"/>
    <s v="Exactly as advertised"/>
    <x v="1"/>
    <x v="0"/>
    <x v="1"/>
    <x v="4"/>
    <n v="1011.68"/>
    <x v="0"/>
    <s v="Northern Region"/>
    <s v="Medium"/>
    <s v="April"/>
    <s v="Q2"/>
    <s v="No"/>
    <n v="1"/>
    <n v="151.75199999999998"/>
    <n v="1163.4319999999998"/>
  </r>
  <r>
    <n v="995"/>
    <s v="R04416"/>
    <x v="127"/>
    <n v="27"/>
    <x v="0"/>
    <x v="7"/>
    <x v="104"/>
    <n v="4"/>
    <x v="1"/>
    <s v="Credit Card"/>
    <s v="Click &amp; Collect"/>
    <s v="No"/>
    <s v="Highly recommend"/>
    <x v="4"/>
    <x v="0"/>
    <x v="1"/>
    <x v="1"/>
    <n v="274.49"/>
    <x v="1"/>
    <s v="Western Region"/>
    <s v="Low"/>
    <s v="January"/>
    <s v="Q1"/>
    <s v="No"/>
    <n v="1"/>
    <n v="41.173499999999997"/>
    <n v="315.6635"/>
  </r>
  <r>
    <n v="997"/>
    <s v="R04703"/>
    <x v="304"/>
    <n v="63"/>
    <x v="1"/>
    <x v="0"/>
    <x v="93"/>
    <n v="2"/>
    <x v="0"/>
    <s v="Cash"/>
    <s v="In Store"/>
    <s v="No"/>
    <s v="Item missing accessories"/>
    <x v="0"/>
    <x v="1"/>
    <x v="1"/>
    <x v="0"/>
    <n v="34.200000000000003"/>
    <x v="3"/>
    <s v="Northern Region"/>
    <s v="Low"/>
    <s v="April"/>
    <s v="Q2"/>
    <s v="No"/>
    <n v="0"/>
    <n v="5.13"/>
    <n v="39.33"/>
  </r>
  <r>
    <n v="998"/>
    <s v="R02761"/>
    <x v="32"/>
    <n v="53"/>
    <x v="2"/>
    <x v="0"/>
    <x v="94"/>
    <n v="4"/>
    <x v="0"/>
    <s v="EFT"/>
    <s v="Home Delivery"/>
    <s v="No"/>
    <s v="Helpful staff"/>
    <x v="4"/>
    <x v="0"/>
    <x v="1"/>
    <x v="4"/>
    <n v="1746.77"/>
    <x v="5"/>
    <s v="Northern Region"/>
    <s v="Medium"/>
    <s v="September"/>
    <s v="Q3"/>
    <s v="No"/>
    <n v="0"/>
    <n v="262.01549999999997"/>
    <n v="2008.7854999999997"/>
  </r>
  <r>
    <n v="999"/>
    <s v="R08026"/>
    <x v="506"/>
    <n v="78"/>
    <x v="2"/>
    <x v="6"/>
    <x v="88"/>
    <n v="4"/>
    <x v="1"/>
    <s v="Cash"/>
    <s v="Home Delivery"/>
    <s v="Yes"/>
    <s v="Highly recommend"/>
    <x v="4"/>
    <x v="0"/>
    <x v="1"/>
    <x v="5"/>
    <n v="529.15"/>
    <x v="0"/>
    <s v="Gauteng Region"/>
    <s v="Medium"/>
    <s v="March"/>
    <s v="Q1"/>
    <s v="No"/>
    <n v="1"/>
    <n v="79.372499999999988"/>
    <n v="608.52249999999992"/>
  </r>
  <r>
    <n v="1000"/>
    <s v="R09417"/>
    <x v="462"/>
    <n v="25"/>
    <x v="0"/>
    <x v="1"/>
    <x v="5"/>
    <n v="5"/>
    <x v="1"/>
    <s v="Debit Card"/>
    <s v="Home Delivery"/>
    <s v="Yes"/>
    <s v="Delivery delayed"/>
    <x v="1"/>
    <x v="1"/>
    <x v="0"/>
    <x v="1"/>
    <n v="1158.56"/>
    <x v="4"/>
    <s v="Southern Region"/>
    <s v="Medium"/>
    <s v="May"/>
    <s v="Q2"/>
    <s v="No"/>
    <n v="1"/>
    <n v="173.78399999999999"/>
    <n v="1332.3439999999998"/>
  </r>
  <r>
    <n v="1002"/>
    <s v="R07885"/>
    <x v="507"/>
    <n v="60"/>
    <x v="1"/>
    <x v="3"/>
    <x v="56"/>
    <n v="2"/>
    <x v="1"/>
    <s v="Credit Card"/>
    <s v="In Store"/>
    <s v="Yes"/>
    <s v="Looks premium"/>
    <x v="0"/>
    <x v="0"/>
    <x v="0"/>
    <x v="0"/>
    <n v="306.57"/>
    <x v="4"/>
    <s v="Central Region"/>
    <s v="Low"/>
    <s v="September"/>
    <s v="Q3"/>
    <s v="No"/>
    <n v="1"/>
    <n v="45.985499999999995"/>
    <n v="352.55549999999994"/>
  </r>
  <r>
    <n v="1004"/>
    <s v="R02875"/>
    <x v="414"/>
    <n v="30"/>
    <x v="2"/>
    <x v="4"/>
    <x v="70"/>
    <n v="4"/>
    <x v="0"/>
    <s v="Mobile Payment"/>
    <s v="Click &amp; Collect"/>
    <s v="Yes"/>
    <s v="Arrived damaged"/>
    <x v="4"/>
    <x v="1"/>
    <x v="0"/>
    <x v="1"/>
    <n v="605.1"/>
    <x v="8"/>
    <s v="Central Region"/>
    <s v="Medium"/>
    <s v="May"/>
    <s v="Q2"/>
    <s v="No"/>
    <n v="0"/>
    <n v="90.765000000000001"/>
    <n v="695.86500000000001"/>
  </r>
  <r>
    <n v="1005"/>
    <s v="R05502"/>
    <x v="421"/>
    <n v="74"/>
    <x v="1"/>
    <x v="2"/>
    <x v="5"/>
    <n v="4"/>
    <x v="0"/>
    <s v="Credit Card"/>
    <s v="In Store"/>
    <s v="Yes"/>
    <s v="Customer support was excellent"/>
    <x v="4"/>
    <x v="0"/>
    <x v="1"/>
    <x v="5"/>
    <n v="1158.56"/>
    <x v="4"/>
    <s v="Northern Region"/>
    <s v="Medium"/>
    <s v="March"/>
    <s v="Q1"/>
    <s v="No"/>
    <n v="0"/>
    <n v="173.78399999999999"/>
    <n v="1332.3439999999998"/>
  </r>
  <r>
    <n v="1007"/>
    <s v="R02543"/>
    <x v="153"/>
    <n v="79"/>
    <x v="2"/>
    <x v="8"/>
    <x v="66"/>
    <n v="4"/>
    <x v="0"/>
    <s v="Debit Card"/>
    <s v="Home Delivery"/>
    <s v="Yes"/>
    <m/>
    <x v="4"/>
    <x v="3"/>
    <x v="2"/>
    <x v="5"/>
    <n v="759.97"/>
    <x v="8"/>
    <s v="Eastern Region"/>
    <s v="Medium"/>
    <s v="January"/>
    <s v="Q1"/>
    <s v="No"/>
    <n v="0"/>
    <n v="113.99550000000001"/>
    <n v="873.96550000000002"/>
  </r>
  <r>
    <n v="1008"/>
    <s v="R06490"/>
    <x v="341"/>
    <n v="46"/>
    <x v="0"/>
    <x v="4"/>
    <x v="110"/>
    <n v="3"/>
    <x v="1"/>
    <s v="Cash"/>
    <s v="In Store"/>
    <s v="Yes"/>
    <s v="Delivery delayed"/>
    <x v="2"/>
    <x v="1"/>
    <x v="0"/>
    <x v="4"/>
    <n v="2216.12"/>
    <x v="1"/>
    <s v="Central Region"/>
    <s v="Medium"/>
    <s v="August"/>
    <s v="Q3"/>
    <s v="No"/>
    <n v="1"/>
    <n v="332.41799999999995"/>
    <n v="2548.5379999999996"/>
  </r>
  <r>
    <n v="1009"/>
    <s v="R00587"/>
    <x v="109"/>
    <n v="55"/>
    <x v="1"/>
    <x v="1"/>
    <x v="44"/>
    <n v="3"/>
    <x v="1"/>
    <s v="Cash"/>
    <s v="Home Delivery"/>
    <s v="Yes"/>
    <s v="Customer support was excellent"/>
    <x v="2"/>
    <x v="0"/>
    <x v="0"/>
    <x v="0"/>
    <n v="2849.09"/>
    <x v="7"/>
    <s v="Southern Region"/>
    <s v="Medium"/>
    <s v="April"/>
    <s v="Q2"/>
    <s v="No"/>
    <n v="1"/>
    <n v="427.36349999999999"/>
    <n v="3276.4535000000001"/>
  </r>
  <r>
    <n v="1010"/>
    <s v="R00497"/>
    <x v="102"/>
    <n v="38"/>
    <x v="2"/>
    <x v="0"/>
    <x v="26"/>
    <n v="1"/>
    <x v="1"/>
    <s v="Credit Card"/>
    <s v="Home Delivery"/>
    <s v="Yes"/>
    <s v="Product exceeded expectations"/>
    <x v="3"/>
    <x v="0"/>
    <x v="0"/>
    <x v="3"/>
    <n v="27815.439999999999"/>
    <x v="6"/>
    <s v="Northern Region"/>
    <s v="High"/>
    <s v="October"/>
    <s v="Q4"/>
    <s v="Yes"/>
    <n v="1"/>
    <n v="4172.3159999999998"/>
    <n v="31987.755999999998"/>
  </r>
  <r>
    <n v="1012"/>
    <s v="R04031"/>
    <x v="508"/>
    <n v="47"/>
    <x v="1"/>
    <x v="7"/>
    <x v="110"/>
    <n v="2"/>
    <x v="0"/>
    <s v="EFT"/>
    <s v="Home Delivery"/>
    <s v="No"/>
    <s v="Easy to assemble"/>
    <x v="0"/>
    <x v="0"/>
    <x v="0"/>
    <x v="4"/>
    <n v="2216.12"/>
    <x v="1"/>
    <s v="Western Region"/>
    <s v="Medium"/>
    <s v="April"/>
    <s v="Q2"/>
    <s v="No"/>
    <n v="0"/>
    <n v="332.41799999999995"/>
    <n v="2548.5379999999996"/>
  </r>
  <r>
    <n v="1013"/>
    <s v="R09144"/>
    <x v="231"/>
    <n v="56"/>
    <x v="1"/>
    <x v="4"/>
    <x v="16"/>
    <n v="1"/>
    <x v="0"/>
    <s v="Debit Card"/>
    <s v="Home Delivery"/>
    <s v="No"/>
    <s v="Fantastic experience"/>
    <x v="3"/>
    <x v="0"/>
    <x v="0"/>
    <x v="0"/>
    <n v="368.99"/>
    <x v="0"/>
    <s v="Central Region"/>
    <s v="Low"/>
    <s v="January"/>
    <s v="Q1"/>
    <s v="No"/>
    <n v="0"/>
    <n v="55.348500000000001"/>
    <n v="424.33849999999995"/>
  </r>
  <r>
    <n v="1015"/>
    <s v="R09007"/>
    <x v="429"/>
    <n v="58"/>
    <x v="2"/>
    <x v="6"/>
    <x v="112"/>
    <n v="2"/>
    <x v="0"/>
    <s v="EFT"/>
    <s v="Home Delivery"/>
    <s v="No"/>
    <m/>
    <x v="0"/>
    <x v="3"/>
    <x v="2"/>
    <x v="0"/>
    <n v="1482.94"/>
    <x v="5"/>
    <s v="Gauteng Region"/>
    <s v="Medium"/>
    <s v="July"/>
    <s v="Q3"/>
    <s v="No"/>
    <n v="0"/>
    <n v="222.441"/>
    <n v="1705.3809999999999"/>
  </r>
  <r>
    <n v="1016"/>
    <s v="R04769"/>
    <x v="164"/>
    <n v="31"/>
    <x v="2"/>
    <x v="7"/>
    <x v="36"/>
    <n v="1"/>
    <x v="1"/>
    <s v="Credit Card"/>
    <s v="Home Delivery"/>
    <s v="Yes"/>
    <s v="Would definitely buy again"/>
    <x v="3"/>
    <x v="0"/>
    <x v="0"/>
    <x v="1"/>
    <n v="13056.99"/>
    <x v="6"/>
    <s v="Western Region"/>
    <s v="High"/>
    <s v="January"/>
    <s v="Q1"/>
    <s v="Yes"/>
    <n v="1"/>
    <n v="1958.5484999999999"/>
    <n v="15015.538499999999"/>
  </r>
  <r>
    <n v="1017"/>
    <s v="R07108"/>
    <x v="395"/>
    <n v="22"/>
    <x v="0"/>
    <x v="6"/>
    <x v="118"/>
    <n v="4"/>
    <x v="0"/>
    <s v="EFT"/>
    <s v="Click &amp; Collect"/>
    <s v="Yes"/>
    <s v="Very fast delivery"/>
    <x v="4"/>
    <x v="0"/>
    <x v="1"/>
    <x v="2"/>
    <n v="301.58"/>
    <x v="3"/>
    <s v="Gauteng Region"/>
    <s v="Low"/>
    <s v="May"/>
    <s v="Q2"/>
    <s v="No"/>
    <n v="0"/>
    <n v="45.236999999999995"/>
    <n v="346.81699999999995"/>
  </r>
  <r>
    <n v="1018"/>
    <s v="R06850"/>
    <x v="472"/>
    <n v="50"/>
    <x v="0"/>
    <x v="7"/>
    <x v="73"/>
    <n v="1"/>
    <x v="1"/>
    <s v="Credit Card"/>
    <s v="Click &amp; Collect"/>
    <s v="Yes"/>
    <s v="Great customer service"/>
    <x v="3"/>
    <x v="0"/>
    <x v="0"/>
    <x v="4"/>
    <n v="657.5"/>
    <x v="5"/>
    <s v="Western Region"/>
    <s v="Medium"/>
    <s v="June"/>
    <s v="Q2"/>
    <s v="No"/>
    <n v="1"/>
    <n v="98.625"/>
    <n v="756.12499999999989"/>
  </r>
  <r>
    <n v="1019"/>
    <s v="R08343"/>
    <x v="9"/>
    <n v="31"/>
    <x v="2"/>
    <x v="7"/>
    <x v="112"/>
    <n v="4"/>
    <x v="0"/>
    <s v="Credit Card"/>
    <s v="In Store"/>
    <s v="No"/>
    <m/>
    <x v="4"/>
    <x v="3"/>
    <x v="2"/>
    <x v="1"/>
    <n v="1482.94"/>
    <x v="5"/>
    <s v="Western Region"/>
    <s v="Medium"/>
    <s v="August"/>
    <s v="Q3"/>
    <s v="No"/>
    <n v="0"/>
    <n v="222.441"/>
    <n v="1705.3809999999999"/>
  </r>
  <r>
    <n v="1020"/>
    <s v="R08590"/>
    <x v="509"/>
    <n v="78"/>
    <x v="0"/>
    <x v="7"/>
    <x v="37"/>
    <n v="2"/>
    <x v="0"/>
    <s v="Cash"/>
    <s v="Home Delivery"/>
    <s v="No"/>
    <s v="Very comfortable"/>
    <x v="0"/>
    <x v="0"/>
    <x v="0"/>
    <x v="5"/>
    <n v="54.82"/>
    <x v="3"/>
    <s v="Western Region"/>
    <s v="Low"/>
    <s v="December"/>
    <s v="Q4"/>
    <s v="No"/>
    <n v="0"/>
    <n v="8.222999999999999"/>
    <n v="63.042999999999992"/>
  </r>
  <r>
    <n v="1021"/>
    <s v="R00024"/>
    <x v="114"/>
    <m/>
    <x v="1"/>
    <x v="3"/>
    <x v="51"/>
    <n v="4"/>
    <x v="0"/>
    <s v="Mobile Payment"/>
    <s v="In Store"/>
    <s v="No"/>
    <s v="Arrived damaged"/>
    <x v="4"/>
    <x v="1"/>
    <x v="0"/>
    <x v="6"/>
    <n v="209.53"/>
    <x v="3"/>
    <s v="Central Region"/>
    <s v="Low"/>
    <s v="June"/>
    <s v="Q2"/>
    <s v="No"/>
    <n v="0"/>
    <n v="31.429499999999997"/>
    <n v="240.95949999999999"/>
  </r>
  <r>
    <n v="1023"/>
    <s v="R00790"/>
    <x v="510"/>
    <n v="26"/>
    <x v="0"/>
    <x v="1"/>
    <x v="40"/>
    <n v="4"/>
    <x v="1"/>
    <s v="Credit Card"/>
    <s v="Click &amp; Collect"/>
    <s v="No"/>
    <s v="Exactly as advertised"/>
    <x v="4"/>
    <x v="0"/>
    <x v="1"/>
    <x v="1"/>
    <n v="1619.07"/>
    <x v="7"/>
    <s v="Southern Region"/>
    <s v="Medium"/>
    <s v="December"/>
    <s v="Q4"/>
    <s v="No"/>
    <n v="1"/>
    <n v="242.86049999999997"/>
    <n v="1861.9304999999997"/>
  </r>
  <r>
    <n v="1025"/>
    <s v="R03747"/>
    <x v="480"/>
    <n v="66"/>
    <x v="2"/>
    <x v="0"/>
    <x v="81"/>
    <n v="2"/>
    <x v="1"/>
    <s v="EFT"/>
    <s v="Click &amp; Collect"/>
    <s v="No"/>
    <m/>
    <x v="0"/>
    <x v="3"/>
    <x v="2"/>
    <x v="5"/>
    <n v="375.53"/>
    <x v="4"/>
    <s v="Northern Region"/>
    <s v="Low"/>
    <s v="December"/>
    <s v="Q4"/>
    <s v="No"/>
    <n v="1"/>
    <n v="56.329499999999996"/>
    <n v="431.85949999999991"/>
  </r>
  <r>
    <n v="1026"/>
    <s v="R02615"/>
    <x v="511"/>
    <n v="46"/>
    <x v="2"/>
    <x v="6"/>
    <x v="50"/>
    <n v="3"/>
    <x v="1"/>
    <s v="Debit Card"/>
    <s v="Click &amp; Collect"/>
    <s v="Yes"/>
    <s v="Customer support was excellent"/>
    <x v="2"/>
    <x v="0"/>
    <x v="0"/>
    <x v="4"/>
    <n v="929.55"/>
    <x v="0"/>
    <s v="Gauteng Region"/>
    <s v="Medium"/>
    <s v="August"/>
    <s v="Q3"/>
    <s v="No"/>
    <n v="1"/>
    <n v="139.43249999999998"/>
    <n v="1068.9824999999998"/>
  </r>
  <r>
    <n v="1027"/>
    <s v="R06055"/>
    <x v="402"/>
    <n v="75"/>
    <x v="1"/>
    <x v="5"/>
    <x v="56"/>
    <n v="3"/>
    <x v="0"/>
    <s v="EFT"/>
    <s v="Click &amp; Collect"/>
    <s v="No"/>
    <s v="Fantastic experience"/>
    <x v="2"/>
    <x v="0"/>
    <x v="0"/>
    <x v="5"/>
    <n v="306.57"/>
    <x v="4"/>
    <s v="Western Region"/>
    <s v="Low"/>
    <s v="June"/>
    <s v="Q2"/>
    <s v="No"/>
    <n v="0"/>
    <n v="45.985499999999995"/>
    <n v="352.55549999999994"/>
  </r>
  <r>
    <n v="1029"/>
    <s v="R01804"/>
    <x v="410"/>
    <n v="21"/>
    <x v="1"/>
    <x v="3"/>
    <x v="5"/>
    <n v="2"/>
    <x v="1"/>
    <s v="Credit Card"/>
    <s v="Home Delivery"/>
    <s v="No"/>
    <s v="Looks premium"/>
    <x v="0"/>
    <x v="0"/>
    <x v="0"/>
    <x v="2"/>
    <n v="1158.56"/>
    <x v="4"/>
    <s v="Central Region"/>
    <s v="Medium"/>
    <s v="July"/>
    <s v="Q3"/>
    <s v="No"/>
    <n v="1"/>
    <n v="173.78399999999999"/>
    <n v="1332.3439999999998"/>
  </r>
  <r>
    <n v="1030"/>
    <s v="R03895"/>
    <x v="512"/>
    <n v="69"/>
    <x v="0"/>
    <x v="4"/>
    <x v="111"/>
    <n v="3"/>
    <x v="0"/>
    <s v="Debit Card"/>
    <s v="In Store"/>
    <s v="No"/>
    <s v="Product exceeded expectations"/>
    <x v="2"/>
    <x v="0"/>
    <x v="0"/>
    <x v="5"/>
    <n v="4507.63"/>
    <x v="2"/>
    <s v="Central Region"/>
    <s v="Medium"/>
    <s v="September"/>
    <s v="Q3"/>
    <s v="No"/>
    <n v="0"/>
    <n v="676.14449999999999"/>
    <n v="5183.7744999999995"/>
  </r>
  <r>
    <n v="1031"/>
    <s v="R06207"/>
    <x v="116"/>
    <n v="20"/>
    <x v="2"/>
    <x v="4"/>
    <x v="31"/>
    <n v="4"/>
    <x v="1"/>
    <s v="Credit Card"/>
    <s v="Home Delivery"/>
    <s v="No"/>
    <s v="Fits perfectly"/>
    <x v="4"/>
    <x v="0"/>
    <x v="1"/>
    <x v="2"/>
    <n v="294.33"/>
    <x v="4"/>
    <s v="Central Region"/>
    <s v="Low"/>
    <s v="November"/>
    <s v="Q4"/>
    <s v="No"/>
    <n v="1"/>
    <n v="44.149499999999996"/>
    <n v="338.47949999999997"/>
  </r>
  <r>
    <n v="1032"/>
    <s v="R06475"/>
    <x v="513"/>
    <n v="78"/>
    <x v="0"/>
    <x v="2"/>
    <x v="80"/>
    <n v="4"/>
    <x v="0"/>
    <s v="Debit Card"/>
    <s v="In Store"/>
    <s v="Yes"/>
    <s v="Product was disappointing"/>
    <x v="4"/>
    <x v="1"/>
    <x v="0"/>
    <x v="5"/>
    <n v="10347.709999999999"/>
    <x v="5"/>
    <s v="Northern Region"/>
    <s v="High"/>
    <s v="March"/>
    <s v="Q1"/>
    <s v="Yes"/>
    <n v="0"/>
    <n v="1552.1564999999998"/>
    <n v="11899.866499999998"/>
  </r>
  <r>
    <n v="1033"/>
    <s v="R05894"/>
    <x v="112"/>
    <n v="29"/>
    <x v="0"/>
    <x v="1"/>
    <x v="40"/>
    <n v="1"/>
    <x v="1"/>
    <s v="Cash"/>
    <s v="Click &amp; Collect"/>
    <s v="Yes"/>
    <s v="Excellent value"/>
    <x v="3"/>
    <x v="0"/>
    <x v="0"/>
    <x v="1"/>
    <n v="1619.07"/>
    <x v="7"/>
    <s v="Southern Region"/>
    <s v="Medium"/>
    <s v="November"/>
    <s v="Q4"/>
    <s v="No"/>
    <n v="1"/>
    <n v="242.86049999999997"/>
    <n v="1861.9304999999997"/>
  </r>
  <r>
    <n v="1034"/>
    <s v="R00606"/>
    <x v="172"/>
    <n v="59"/>
    <x v="1"/>
    <x v="8"/>
    <x v="122"/>
    <n v="1"/>
    <x v="0"/>
    <s v="Debit Card"/>
    <s v="In Store"/>
    <s v="No"/>
    <s v="Very fast delivery"/>
    <x v="3"/>
    <x v="0"/>
    <x v="0"/>
    <x v="0"/>
    <n v="412.16"/>
    <x v="8"/>
    <s v="Eastern Region"/>
    <s v="Low"/>
    <s v="October"/>
    <s v="Q4"/>
    <s v="No"/>
    <n v="0"/>
    <n v="61.823999999999998"/>
    <n v="473.98399999999998"/>
  </r>
  <r>
    <n v="1036"/>
    <s v="R00994"/>
    <x v="369"/>
    <n v="38"/>
    <x v="0"/>
    <x v="1"/>
    <x v="18"/>
    <n v="4"/>
    <x v="1"/>
    <s v="Debit Card"/>
    <s v="Click &amp; Collect"/>
    <s v="No"/>
    <s v="Product exceeded expectations"/>
    <x v="4"/>
    <x v="0"/>
    <x v="1"/>
    <x v="3"/>
    <n v="1712.08"/>
    <x v="7"/>
    <s v="Southern Region"/>
    <s v="Medium"/>
    <s v="August"/>
    <s v="Q3"/>
    <s v="No"/>
    <n v="1"/>
    <n v="256.81199999999995"/>
    <n v="1968.8919999999998"/>
  </r>
  <r>
    <n v="1038"/>
    <s v="R03961"/>
    <x v="17"/>
    <n v="19"/>
    <x v="0"/>
    <x v="6"/>
    <x v="64"/>
    <n v="2"/>
    <x v="1"/>
    <s v="EFT"/>
    <s v="In Store"/>
    <s v="No"/>
    <s v="Delivery delayed"/>
    <x v="0"/>
    <x v="1"/>
    <x v="1"/>
    <x v="2"/>
    <n v="119.63"/>
    <x v="3"/>
    <s v="Gauteng Region"/>
    <s v="Low"/>
    <s v="March"/>
    <s v="Q1"/>
    <s v="No"/>
    <n v="1"/>
    <n v="17.944499999999998"/>
    <n v="137.57449999999997"/>
  </r>
  <r>
    <n v="1039"/>
    <s v="R09243"/>
    <x v="52"/>
    <n v="23"/>
    <x v="0"/>
    <x v="1"/>
    <x v="99"/>
    <n v="3"/>
    <x v="1"/>
    <s v="Mobile Payment"/>
    <s v="Home Delivery"/>
    <s v="Yes"/>
    <s v="Item missing accessories"/>
    <x v="2"/>
    <x v="1"/>
    <x v="0"/>
    <x v="2"/>
    <n v="786.78"/>
    <x v="8"/>
    <s v="Southern Region"/>
    <s v="Medium"/>
    <s v="November"/>
    <s v="Q4"/>
    <s v="No"/>
    <n v="1"/>
    <n v="118.017"/>
    <n v="904.79699999999991"/>
  </r>
  <r>
    <n v="1040"/>
    <s v="R07601"/>
    <x v="455"/>
    <n v="23"/>
    <x v="0"/>
    <x v="1"/>
    <x v="122"/>
    <n v="3"/>
    <x v="0"/>
    <s v="Credit Card"/>
    <s v="Home Delivery"/>
    <s v="Yes"/>
    <s v="Arrived damaged"/>
    <x v="2"/>
    <x v="1"/>
    <x v="0"/>
    <x v="2"/>
    <n v="412.16"/>
    <x v="8"/>
    <s v="Southern Region"/>
    <s v="Low"/>
    <s v="February"/>
    <s v="Q1"/>
    <s v="No"/>
    <n v="0"/>
    <n v="61.823999999999998"/>
    <n v="473.98399999999998"/>
  </r>
  <r>
    <n v="1041"/>
    <s v="R09622"/>
    <x v="159"/>
    <n v="30"/>
    <x v="0"/>
    <x v="6"/>
    <x v="73"/>
    <n v="2"/>
    <x v="1"/>
    <s v="Cash"/>
    <s v="Home Delivery"/>
    <s v="No"/>
    <s v="Poor packaging"/>
    <x v="0"/>
    <x v="1"/>
    <x v="1"/>
    <x v="1"/>
    <n v="657.5"/>
    <x v="5"/>
    <s v="Gauteng Region"/>
    <s v="Medium"/>
    <s v="February"/>
    <s v="Q1"/>
    <s v="No"/>
    <n v="1"/>
    <n v="98.625"/>
    <n v="756.12499999999989"/>
  </r>
  <r>
    <n v="1044"/>
    <s v="R05837"/>
    <x v="104"/>
    <n v="78"/>
    <x v="2"/>
    <x v="3"/>
    <x v="109"/>
    <n v="5"/>
    <x v="0"/>
    <s v="Credit Card"/>
    <s v="Home Delivery"/>
    <s v="Yes"/>
    <s v="Poor packaging"/>
    <x v="1"/>
    <x v="1"/>
    <x v="0"/>
    <x v="5"/>
    <n v="470.6"/>
    <x v="4"/>
    <s v="Central Region"/>
    <s v="Low"/>
    <s v="November"/>
    <s v="Q4"/>
    <s v="No"/>
    <n v="0"/>
    <n v="70.59"/>
    <n v="541.18999999999994"/>
  </r>
  <r>
    <n v="1045"/>
    <s v="R07253"/>
    <x v="514"/>
    <n v="27"/>
    <x v="1"/>
    <x v="2"/>
    <x v="106"/>
    <n v="2"/>
    <x v="1"/>
    <s v="EFT"/>
    <s v="Click &amp; Collect"/>
    <s v="Yes"/>
    <s v="Very fast delivery"/>
    <x v="0"/>
    <x v="0"/>
    <x v="0"/>
    <x v="1"/>
    <n v="74.72"/>
    <x v="3"/>
    <s v="Northern Region"/>
    <s v="Low"/>
    <s v="June"/>
    <s v="Q2"/>
    <s v="No"/>
    <n v="1"/>
    <n v="11.208"/>
    <n v="85.927999999999997"/>
  </r>
  <r>
    <n v="1046"/>
    <s v="R03669"/>
    <x v="515"/>
    <n v="34"/>
    <x v="2"/>
    <x v="3"/>
    <x v="79"/>
    <n v="1"/>
    <x v="1"/>
    <s v="Debit Card"/>
    <s v="In Store"/>
    <s v="No"/>
    <s v="Great customer service"/>
    <x v="3"/>
    <x v="0"/>
    <x v="0"/>
    <x v="1"/>
    <n v="283.57"/>
    <x v="0"/>
    <s v="Central Region"/>
    <s v="Low"/>
    <s v="October"/>
    <s v="Q4"/>
    <s v="No"/>
    <n v="1"/>
    <n v="42.535499999999999"/>
    <n v="326.10549999999995"/>
  </r>
  <r>
    <n v="1047"/>
    <s v="R03351"/>
    <x v="516"/>
    <n v="46"/>
    <x v="1"/>
    <x v="0"/>
    <x v="71"/>
    <n v="5"/>
    <x v="1"/>
    <s v="Cash"/>
    <s v="Home Delivery"/>
    <s v="No"/>
    <s v="Instructions unclear"/>
    <x v="1"/>
    <x v="2"/>
    <x v="0"/>
    <x v="4"/>
    <n v="1171.25"/>
    <x v="4"/>
    <s v="Northern Region"/>
    <s v="Medium"/>
    <s v="May"/>
    <s v="Q2"/>
    <s v="No"/>
    <n v="1"/>
    <n v="175.6875"/>
    <n v="1346.9375"/>
  </r>
  <r>
    <n v="1048"/>
    <s v="R07883"/>
    <x v="401"/>
    <n v="40"/>
    <x v="1"/>
    <x v="2"/>
    <x v="21"/>
    <n v="5"/>
    <x v="1"/>
    <s v="Cash"/>
    <s v="Click &amp; Collect"/>
    <s v="Yes"/>
    <s v="Delivery delayed"/>
    <x v="1"/>
    <x v="1"/>
    <x v="0"/>
    <x v="3"/>
    <n v="369.57"/>
    <x v="0"/>
    <s v="Northern Region"/>
    <s v="Low"/>
    <s v="September"/>
    <s v="Q3"/>
    <s v="No"/>
    <n v="1"/>
    <n v="55.435499999999998"/>
    <n v="425.00549999999998"/>
  </r>
  <r>
    <n v="1049"/>
    <s v="R05285"/>
    <x v="517"/>
    <n v="20"/>
    <x v="1"/>
    <x v="0"/>
    <x v="31"/>
    <n v="5"/>
    <x v="0"/>
    <s v="Credit Card"/>
    <s v="In Store"/>
    <s v="Yes"/>
    <s v="Helpful staff"/>
    <x v="1"/>
    <x v="0"/>
    <x v="1"/>
    <x v="2"/>
    <n v="294.33"/>
    <x v="4"/>
    <s v="Northern Region"/>
    <s v="Low"/>
    <s v="February"/>
    <s v="Q1"/>
    <s v="No"/>
    <n v="0"/>
    <n v="44.149499999999996"/>
    <n v="338.47949999999997"/>
  </r>
  <r>
    <n v="1051"/>
    <s v="R04033"/>
    <x v="345"/>
    <n v="60"/>
    <x v="1"/>
    <x v="4"/>
    <x v="120"/>
    <n v="2"/>
    <x v="0"/>
    <s v="Mobile Payment"/>
    <s v="In Store"/>
    <s v="Yes"/>
    <s v="Easy to assemble"/>
    <x v="0"/>
    <x v="0"/>
    <x v="0"/>
    <x v="0"/>
    <n v="1233.45"/>
    <x v="1"/>
    <s v="Central Region"/>
    <s v="Medium"/>
    <s v="January"/>
    <s v="Q1"/>
    <s v="No"/>
    <n v="0"/>
    <n v="185.01750000000001"/>
    <n v="1418.4675"/>
  </r>
  <r>
    <n v="1052"/>
    <s v="R06104"/>
    <x v="518"/>
    <n v="26"/>
    <x v="0"/>
    <x v="7"/>
    <x v="19"/>
    <n v="4"/>
    <x v="1"/>
    <s v="Mobile Payment"/>
    <s v="In Store"/>
    <s v="No"/>
    <s v="Delivery delayed"/>
    <x v="4"/>
    <x v="1"/>
    <x v="0"/>
    <x v="1"/>
    <n v="343.42"/>
    <x v="3"/>
    <s v="Western Region"/>
    <s v="Low"/>
    <s v="April"/>
    <s v="Q2"/>
    <s v="No"/>
    <n v="1"/>
    <n v="51.512999999999998"/>
    <n v="394.93299999999999"/>
  </r>
  <r>
    <n v="1053"/>
    <s v="R04909"/>
    <x v="519"/>
    <m/>
    <x v="2"/>
    <x v="7"/>
    <x v="88"/>
    <n v="3"/>
    <x v="1"/>
    <s v="Debit Card"/>
    <s v="In Store"/>
    <s v="Yes"/>
    <s v="Average quality"/>
    <x v="2"/>
    <x v="2"/>
    <x v="1"/>
    <x v="6"/>
    <n v="529.15"/>
    <x v="0"/>
    <s v="Western Region"/>
    <s v="Medium"/>
    <s v="February"/>
    <s v="Q1"/>
    <s v="No"/>
    <n v="1"/>
    <n v="79.372499999999988"/>
    <n v="608.52249999999992"/>
  </r>
  <r>
    <n v="1054"/>
    <s v="R01922"/>
    <x v="435"/>
    <n v="28"/>
    <x v="1"/>
    <x v="4"/>
    <x v="93"/>
    <n v="5"/>
    <x v="1"/>
    <s v="Mobile Payment"/>
    <s v="In Store"/>
    <s v="Yes"/>
    <s v="Excellent product"/>
    <x v="1"/>
    <x v="0"/>
    <x v="1"/>
    <x v="1"/>
    <n v="34.200000000000003"/>
    <x v="3"/>
    <s v="Central Region"/>
    <s v="Low"/>
    <s v="May"/>
    <s v="Q2"/>
    <s v="No"/>
    <n v="1"/>
    <n v="5.13"/>
    <n v="39.33"/>
  </r>
  <r>
    <n v="1055"/>
    <s v="R06756"/>
    <x v="520"/>
    <n v="72"/>
    <x v="1"/>
    <x v="4"/>
    <x v="91"/>
    <n v="1"/>
    <x v="0"/>
    <s v="Credit Card"/>
    <s v="Home Delivery"/>
    <s v="No"/>
    <s v="Great customer service"/>
    <x v="3"/>
    <x v="0"/>
    <x v="0"/>
    <x v="5"/>
    <n v="53.85"/>
    <x v="3"/>
    <s v="Central Region"/>
    <s v="Low"/>
    <s v="May"/>
    <s v="Q2"/>
    <s v="No"/>
    <n v="0"/>
    <n v="8.0775000000000006"/>
    <n v="61.927499999999995"/>
  </r>
  <r>
    <n v="1057"/>
    <s v="R08918"/>
    <x v="407"/>
    <n v="51"/>
    <x v="2"/>
    <x v="5"/>
    <x v="108"/>
    <n v="1"/>
    <x v="0"/>
    <s v="Cash"/>
    <s v="Click &amp; Collect"/>
    <s v="No"/>
    <s v="Fits perfectly"/>
    <x v="3"/>
    <x v="0"/>
    <x v="0"/>
    <x v="4"/>
    <n v="880.49"/>
    <x v="5"/>
    <s v="Western Region"/>
    <s v="Medium"/>
    <s v="November"/>
    <s v="Q4"/>
    <s v="No"/>
    <n v="0"/>
    <n v="132.0735"/>
    <n v="1012.5635"/>
  </r>
  <r>
    <n v="1059"/>
    <s v="R00268"/>
    <x v="50"/>
    <n v="73"/>
    <x v="2"/>
    <x v="1"/>
    <x v="76"/>
    <n v="2"/>
    <x v="1"/>
    <s v="Mobile Payment"/>
    <s v="In Store"/>
    <s v="No"/>
    <s v="Item missing accessories"/>
    <x v="0"/>
    <x v="1"/>
    <x v="1"/>
    <x v="5"/>
    <n v="824.74"/>
    <x v="8"/>
    <s v="Southern Region"/>
    <s v="Medium"/>
    <s v="February"/>
    <s v="Q1"/>
    <s v="No"/>
    <n v="1"/>
    <n v="123.711"/>
    <n v="948.45099999999991"/>
  </r>
  <r>
    <n v="1060"/>
    <s v="R04792"/>
    <x v="521"/>
    <n v="56"/>
    <x v="2"/>
    <x v="1"/>
    <x v="43"/>
    <n v="1"/>
    <x v="0"/>
    <s v="EFT"/>
    <s v="Click &amp; Collect"/>
    <s v="No"/>
    <s v="Helpful staff"/>
    <x v="3"/>
    <x v="0"/>
    <x v="0"/>
    <x v="0"/>
    <n v="755.66"/>
    <x v="7"/>
    <s v="Southern Region"/>
    <s v="Medium"/>
    <s v="July"/>
    <s v="Q3"/>
    <s v="No"/>
    <n v="0"/>
    <n v="113.34899999999999"/>
    <n v="869.0089999999999"/>
  </r>
  <r>
    <n v="1061"/>
    <s v="R07638"/>
    <x v="313"/>
    <n v="64"/>
    <x v="0"/>
    <x v="1"/>
    <x v="118"/>
    <n v="3"/>
    <x v="0"/>
    <s v="Cash"/>
    <s v="In Store"/>
    <s v="Yes"/>
    <s v="Fantastic experience"/>
    <x v="2"/>
    <x v="0"/>
    <x v="0"/>
    <x v="0"/>
    <n v="301.58"/>
    <x v="3"/>
    <s v="Southern Region"/>
    <s v="Low"/>
    <s v="August"/>
    <s v="Q3"/>
    <s v="No"/>
    <n v="0"/>
    <n v="45.236999999999995"/>
    <n v="346.81699999999995"/>
  </r>
  <r>
    <n v="1062"/>
    <s v="R08137"/>
    <x v="50"/>
    <n v="45"/>
    <x v="1"/>
    <x v="6"/>
    <x v="6"/>
    <n v="5"/>
    <x v="1"/>
    <s v="Credit Card"/>
    <s v="Home Delivery"/>
    <s v="Yes"/>
    <s v="Easy to assemble"/>
    <x v="1"/>
    <x v="0"/>
    <x v="1"/>
    <x v="4"/>
    <n v="409.06"/>
    <x v="5"/>
    <s v="Gauteng Region"/>
    <s v="Low"/>
    <s v="February"/>
    <s v="Q1"/>
    <s v="No"/>
    <n v="1"/>
    <n v="61.358999999999995"/>
    <n v="470.41899999999998"/>
  </r>
  <r>
    <n v="1063"/>
    <s v="R07334"/>
    <x v="522"/>
    <n v="22"/>
    <x v="1"/>
    <x v="1"/>
    <x v="84"/>
    <n v="2"/>
    <x v="1"/>
    <s v="Debit Card"/>
    <s v="Click &amp; Collect"/>
    <s v="Yes"/>
    <s v="Poor packaging"/>
    <x v="0"/>
    <x v="1"/>
    <x v="1"/>
    <x v="2"/>
    <n v="27.35"/>
    <x v="3"/>
    <s v="Southern Region"/>
    <s v="Low"/>
    <s v="March"/>
    <s v="Q1"/>
    <s v="No"/>
    <n v="1"/>
    <n v="4.1025"/>
    <n v="31.452500000000001"/>
  </r>
  <r>
    <n v="1064"/>
    <s v="R06978"/>
    <x v="75"/>
    <n v="19"/>
    <x v="1"/>
    <x v="5"/>
    <x v="3"/>
    <n v="1"/>
    <x v="1"/>
    <s v="Credit Card"/>
    <s v="In Store"/>
    <s v="Yes"/>
    <s v="Very comfortable"/>
    <x v="3"/>
    <x v="0"/>
    <x v="0"/>
    <x v="2"/>
    <n v="84.23"/>
    <x v="3"/>
    <s v="Western Region"/>
    <s v="Low"/>
    <s v="March"/>
    <s v="Q1"/>
    <s v="No"/>
    <n v="1"/>
    <n v="12.634500000000001"/>
    <n v="96.864499999999992"/>
  </r>
  <r>
    <n v="1065"/>
    <s v="R00966"/>
    <x v="447"/>
    <n v="29"/>
    <x v="2"/>
    <x v="0"/>
    <x v="94"/>
    <n v="4"/>
    <x v="0"/>
    <s v="EFT"/>
    <s v="In Store"/>
    <s v="No"/>
    <s v="Arrived damaged"/>
    <x v="4"/>
    <x v="1"/>
    <x v="0"/>
    <x v="1"/>
    <n v="1746.77"/>
    <x v="5"/>
    <s v="Northern Region"/>
    <s v="Medium"/>
    <s v="May"/>
    <s v="Q2"/>
    <s v="No"/>
    <n v="0"/>
    <n v="262.01549999999997"/>
    <n v="2008.7854999999997"/>
  </r>
  <r>
    <n v="1066"/>
    <s v="R00253"/>
    <x v="6"/>
    <n v="19"/>
    <x v="0"/>
    <x v="4"/>
    <x v="109"/>
    <n v="2"/>
    <x v="0"/>
    <s v="Cash"/>
    <s v="Click &amp; Collect"/>
    <s v="No"/>
    <s v="Arrived damaged"/>
    <x v="0"/>
    <x v="1"/>
    <x v="1"/>
    <x v="2"/>
    <n v="470.6"/>
    <x v="4"/>
    <s v="Central Region"/>
    <s v="Low"/>
    <s v="July"/>
    <s v="Q3"/>
    <s v="No"/>
    <n v="0"/>
    <n v="70.59"/>
    <n v="541.18999999999994"/>
  </r>
  <r>
    <n v="1067"/>
    <s v="R04152"/>
    <x v="469"/>
    <n v="60"/>
    <x v="0"/>
    <x v="5"/>
    <x v="37"/>
    <n v="2"/>
    <x v="1"/>
    <s v="EFT"/>
    <s v="Click &amp; Collect"/>
    <s v="Yes"/>
    <s v="Long waiting time"/>
    <x v="0"/>
    <x v="1"/>
    <x v="1"/>
    <x v="0"/>
    <n v="54.82"/>
    <x v="3"/>
    <s v="Western Region"/>
    <s v="Low"/>
    <s v="April"/>
    <s v="Q2"/>
    <s v="No"/>
    <n v="1"/>
    <n v="8.222999999999999"/>
    <n v="63.042999999999992"/>
  </r>
  <r>
    <n v="1068"/>
    <s v="R07701"/>
    <x v="105"/>
    <n v="45"/>
    <x v="0"/>
    <x v="3"/>
    <x v="86"/>
    <n v="1"/>
    <x v="1"/>
    <s v="Credit Card"/>
    <s v="Click &amp; Collect"/>
    <s v="No"/>
    <m/>
    <x v="3"/>
    <x v="3"/>
    <x v="2"/>
    <x v="4"/>
    <n v="5258.73"/>
    <x v="2"/>
    <s v="Central Region"/>
    <s v="High"/>
    <s v="April"/>
    <s v="Q2"/>
    <s v="Yes"/>
    <n v="1"/>
    <n v="788.80949999999996"/>
    <n v="6047.539499999999"/>
  </r>
  <r>
    <n v="1069"/>
    <s v="R00051"/>
    <x v="523"/>
    <n v="32"/>
    <x v="2"/>
    <x v="8"/>
    <x v="120"/>
    <n v="2"/>
    <x v="1"/>
    <s v="Debit Card"/>
    <s v="In Store"/>
    <s v="No"/>
    <s v="Item missing accessories"/>
    <x v="0"/>
    <x v="1"/>
    <x v="1"/>
    <x v="1"/>
    <n v="1233.45"/>
    <x v="1"/>
    <s v="Eastern Region"/>
    <s v="Medium"/>
    <s v="June"/>
    <s v="Q2"/>
    <s v="No"/>
    <n v="1"/>
    <n v="185.01750000000001"/>
    <n v="1418.4675"/>
  </r>
  <r>
    <n v="1070"/>
    <s v="R07158"/>
    <x v="425"/>
    <n v="65"/>
    <x v="1"/>
    <x v="6"/>
    <x v="45"/>
    <n v="5"/>
    <x v="0"/>
    <s v="Debit Card"/>
    <s v="Home Delivery"/>
    <s v="No"/>
    <m/>
    <x v="1"/>
    <x v="3"/>
    <x v="2"/>
    <x v="5"/>
    <n v="139.72999999999999"/>
    <x v="1"/>
    <s v="Gauteng Region"/>
    <s v="Low"/>
    <s v="November"/>
    <s v="Q4"/>
    <s v="No"/>
    <n v="0"/>
    <n v="20.959499999999998"/>
    <n v="160.68949999999998"/>
  </r>
  <r>
    <n v="1071"/>
    <s v="R00873"/>
    <x v="194"/>
    <n v="64"/>
    <x v="2"/>
    <x v="5"/>
    <x v="7"/>
    <n v="5"/>
    <x v="0"/>
    <s v="Debit Card"/>
    <s v="In Store"/>
    <s v="Yes"/>
    <s v="Poor packaging"/>
    <x v="1"/>
    <x v="1"/>
    <x v="0"/>
    <x v="0"/>
    <n v="1370.56"/>
    <x v="6"/>
    <s v="Western Region"/>
    <s v="Medium"/>
    <s v="November"/>
    <s v="Q4"/>
    <s v="No"/>
    <n v="0"/>
    <n v="205.58399999999997"/>
    <n v="1576.1439999999998"/>
  </r>
  <r>
    <n v="1072"/>
    <s v="R06316"/>
    <x v="205"/>
    <m/>
    <x v="1"/>
    <x v="1"/>
    <x v="123"/>
    <n v="4"/>
    <x v="1"/>
    <s v="Credit Card"/>
    <s v="Home Delivery"/>
    <s v="No"/>
    <s v="Very comfortable"/>
    <x v="4"/>
    <x v="0"/>
    <x v="1"/>
    <x v="6"/>
    <n v="2977.47"/>
    <x v="7"/>
    <s v="Southern Region"/>
    <s v="Medium"/>
    <s v="July"/>
    <s v="Q3"/>
    <s v="No"/>
    <n v="1"/>
    <n v="446.62049999999994"/>
    <n v="3424.0904999999993"/>
  </r>
  <r>
    <n v="1073"/>
    <s v="R05552"/>
    <x v="524"/>
    <n v="25"/>
    <x v="0"/>
    <x v="4"/>
    <x v="70"/>
    <n v="5"/>
    <x v="0"/>
    <s v="Cash"/>
    <s v="Home Delivery"/>
    <s v="No"/>
    <s v="Easy online ordering"/>
    <x v="1"/>
    <x v="0"/>
    <x v="1"/>
    <x v="1"/>
    <n v="605.1"/>
    <x v="8"/>
    <s v="Central Region"/>
    <s v="Medium"/>
    <s v="March"/>
    <s v="Q1"/>
    <s v="No"/>
    <n v="0"/>
    <n v="90.765000000000001"/>
    <n v="695.86500000000001"/>
  </r>
  <r>
    <n v="1074"/>
    <s v="R06051"/>
    <x v="371"/>
    <n v="78"/>
    <x v="0"/>
    <x v="1"/>
    <x v="29"/>
    <n v="1"/>
    <x v="0"/>
    <s v="Debit Card"/>
    <s v="In Store"/>
    <s v="Yes"/>
    <s v="Packaging could improve"/>
    <x v="3"/>
    <x v="2"/>
    <x v="0"/>
    <x v="5"/>
    <n v="1355.08"/>
    <x v="2"/>
    <s v="Southern Region"/>
    <s v="Medium"/>
    <s v="August"/>
    <s v="Q3"/>
    <s v="No"/>
    <n v="0"/>
    <n v="203.26199999999997"/>
    <n v="1558.3419999999999"/>
  </r>
  <r>
    <n v="1075"/>
    <s v="R01635"/>
    <x v="525"/>
    <n v="39"/>
    <x v="2"/>
    <x v="6"/>
    <x v="12"/>
    <n v="5"/>
    <x v="1"/>
    <s v="Credit Card"/>
    <s v="Home Delivery"/>
    <s v="No"/>
    <s v="Looks premium"/>
    <x v="1"/>
    <x v="0"/>
    <x v="1"/>
    <x v="3"/>
    <n v="228.08"/>
    <x v="8"/>
    <s v="Gauteng Region"/>
    <s v="Low"/>
    <s v="July"/>
    <s v="Q3"/>
    <s v="No"/>
    <n v="1"/>
    <n v="34.212000000000003"/>
    <n v="262.29199999999997"/>
  </r>
  <r>
    <n v="1076"/>
    <s v="R09559"/>
    <x v="258"/>
    <n v="36"/>
    <x v="0"/>
    <x v="6"/>
    <x v="19"/>
    <n v="4"/>
    <x v="1"/>
    <s v="EFT"/>
    <s v="Click &amp; Collect"/>
    <s v="No"/>
    <s v="Item missing accessories"/>
    <x v="4"/>
    <x v="1"/>
    <x v="0"/>
    <x v="3"/>
    <n v="343.42"/>
    <x v="3"/>
    <s v="Gauteng Region"/>
    <s v="Low"/>
    <s v="August"/>
    <s v="Q3"/>
    <s v="No"/>
    <n v="1"/>
    <n v="51.512999999999998"/>
    <n v="394.93299999999999"/>
  </r>
  <r>
    <n v="1078"/>
    <s v="R09237"/>
    <x v="522"/>
    <n v="31"/>
    <x v="1"/>
    <x v="7"/>
    <x v="85"/>
    <n v="3"/>
    <x v="0"/>
    <s v="Mobile Payment"/>
    <s v="In Store"/>
    <s v="Yes"/>
    <s v="Instructions unclear"/>
    <x v="2"/>
    <x v="2"/>
    <x v="1"/>
    <x v="1"/>
    <n v="812.2"/>
    <x v="2"/>
    <s v="Western Region"/>
    <s v="Medium"/>
    <s v="March"/>
    <s v="Q1"/>
    <s v="No"/>
    <n v="0"/>
    <n v="121.83"/>
    <n v="934.03"/>
  </r>
  <r>
    <n v="1079"/>
    <s v="R00249"/>
    <x v="526"/>
    <n v="64"/>
    <x v="0"/>
    <x v="4"/>
    <x v="18"/>
    <n v="5"/>
    <x v="1"/>
    <s v="Credit Card"/>
    <s v="Click &amp; Collect"/>
    <s v="Yes"/>
    <s v="Easy online ordering"/>
    <x v="1"/>
    <x v="0"/>
    <x v="1"/>
    <x v="0"/>
    <n v="1712.08"/>
    <x v="7"/>
    <s v="Central Region"/>
    <s v="Medium"/>
    <s v="September"/>
    <s v="Q3"/>
    <s v="No"/>
    <n v="1"/>
    <n v="256.81199999999995"/>
    <n v="1968.8919999999998"/>
  </r>
  <r>
    <n v="1081"/>
    <s v="R05015"/>
    <x v="103"/>
    <n v="72"/>
    <x v="0"/>
    <x v="1"/>
    <x v="123"/>
    <n v="5"/>
    <x v="0"/>
    <s v="Cash"/>
    <s v="Click &amp; Collect"/>
    <s v="No"/>
    <s v="Long waiting time"/>
    <x v="1"/>
    <x v="1"/>
    <x v="0"/>
    <x v="5"/>
    <n v="2977.47"/>
    <x v="7"/>
    <s v="Southern Region"/>
    <s v="Medium"/>
    <s v="November"/>
    <s v="Q4"/>
    <s v="No"/>
    <n v="0"/>
    <n v="446.62049999999994"/>
    <n v="3424.0904999999993"/>
  </r>
  <r>
    <n v="1082"/>
    <s v="R08135"/>
    <x v="388"/>
    <n v="36"/>
    <x v="0"/>
    <x v="8"/>
    <x v="17"/>
    <n v="4"/>
    <x v="0"/>
    <s v="Debit Card"/>
    <s v="Click &amp; Collect"/>
    <s v="No"/>
    <s v="Item missing accessories"/>
    <x v="4"/>
    <x v="1"/>
    <x v="0"/>
    <x v="3"/>
    <n v="471.63"/>
    <x v="1"/>
    <s v="Eastern Region"/>
    <s v="Low"/>
    <s v="July"/>
    <s v="Q3"/>
    <s v="No"/>
    <n v="0"/>
    <n v="70.744500000000002"/>
    <n v="542.3744999999999"/>
  </r>
  <r>
    <n v="1083"/>
    <s v="R04342"/>
    <x v="483"/>
    <n v="67"/>
    <x v="2"/>
    <x v="7"/>
    <x v="52"/>
    <n v="5"/>
    <x v="1"/>
    <s v="EFT"/>
    <s v="Home Delivery"/>
    <s v="No"/>
    <s v="Worth the money"/>
    <x v="1"/>
    <x v="0"/>
    <x v="1"/>
    <x v="5"/>
    <n v="1094.3699999999999"/>
    <x v="8"/>
    <s v="Western Region"/>
    <s v="Medium"/>
    <s v="September"/>
    <s v="Q3"/>
    <s v="No"/>
    <n v="1"/>
    <n v="164.15549999999999"/>
    <n v="1258.5254999999997"/>
  </r>
  <r>
    <n v="1084"/>
    <s v="R00972"/>
    <x v="36"/>
    <n v="27"/>
    <x v="1"/>
    <x v="6"/>
    <x v="24"/>
    <n v="1"/>
    <x v="0"/>
    <s v="Credit Card"/>
    <s v="Click &amp; Collect"/>
    <s v="Yes"/>
    <s v="Poor packaging"/>
    <x v="3"/>
    <x v="1"/>
    <x v="1"/>
    <x v="1"/>
    <n v="44114.21"/>
    <x v="6"/>
    <s v="Gauteng Region"/>
    <s v="High"/>
    <s v="January"/>
    <s v="Q1"/>
    <s v="Yes"/>
    <n v="0"/>
    <n v="6617.1314999999995"/>
    <n v="50731.341499999995"/>
  </r>
  <r>
    <n v="1085"/>
    <s v="R05295"/>
    <x v="439"/>
    <n v="30"/>
    <x v="1"/>
    <x v="0"/>
    <x v="96"/>
    <n v="2"/>
    <x v="1"/>
    <s v="Credit Card"/>
    <s v="Click &amp; Collect"/>
    <s v="No"/>
    <s v="Very fast delivery"/>
    <x v="0"/>
    <x v="0"/>
    <x v="0"/>
    <x v="1"/>
    <n v="944.78"/>
    <x v="6"/>
    <s v="Northern Region"/>
    <s v="Medium"/>
    <s v="July"/>
    <s v="Q3"/>
    <s v="No"/>
    <n v="1"/>
    <n v="141.71699999999998"/>
    <n v="1086.4969999999998"/>
  </r>
  <r>
    <n v="1086"/>
    <s v="R05906"/>
    <x v="218"/>
    <n v="34"/>
    <x v="1"/>
    <x v="7"/>
    <x v="19"/>
    <n v="4"/>
    <x v="0"/>
    <s v="Cash"/>
    <s v="In Store"/>
    <s v="No"/>
    <s v="Easy to assemble"/>
    <x v="4"/>
    <x v="0"/>
    <x v="1"/>
    <x v="1"/>
    <n v="343.42"/>
    <x v="3"/>
    <s v="Western Region"/>
    <s v="Low"/>
    <s v="September"/>
    <s v="Q3"/>
    <s v="No"/>
    <n v="0"/>
    <n v="51.512999999999998"/>
    <n v="394.93299999999999"/>
  </r>
  <r>
    <n v="1088"/>
    <s v="R02179"/>
    <x v="84"/>
    <n v="37"/>
    <x v="1"/>
    <x v="7"/>
    <x v="90"/>
    <n v="2"/>
    <x v="0"/>
    <s v="Cash"/>
    <s v="Click &amp; Collect"/>
    <s v="No"/>
    <s v="Highly recommend"/>
    <x v="0"/>
    <x v="0"/>
    <x v="0"/>
    <x v="3"/>
    <n v="16523.5"/>
    <x v="6"/>
    <s v="Western Region"/>
    <s v="High"/>
    <s v="November"/>
    <s v="Q4"/>
    <s v="Yes"/>
    <n v="0"/>
    <n v="2478.5250000000001"/>
    <n v="19002.024999999998"/>
  </r>
  <r>
    <n v="1089"/>
    <s v="R01361"/>
    <x v="147"/>
    <n v="67"/>
    <x v="1"/>
    <x v="6"/>
    <x v="110"/>
    <n v="3"/>
    <x v="1"/>
    <s v="Credit Card"/>
    <s v="Click &amp; Collect"/>
    <s v="No"/>
    <s v="Packaging could improve"/>
    <x v="2"/>
    <x v="2"/>
    <x v="1"/>
    <x v="5"/>
    <n v="2216.12"/>
    <x v="1"/>
    <s v="Gauteng Region"/>
    <s v="Medium"/>
    <s v="May"/>
    <s v="Q2"/>
    <s v="No"/>
    <n v="1"/>
    <n v="332.41799999999995"/>
    <n v="2548.5379999999996"/>
  </r>
  <r>
    <n v="1090"/>
    <s v="R05980"/>
    <x v="527"/>
    <n v="40"/>
    <x v="1"/>
    <x v="7"/>
    <x v="54"/>
    <n v="1"/>
    <x v="1"/>
    <s v="Debit Card"/>
    <s v="Home Delivery"/>
    <s v="Yes"/>
    <s v="Instructions unclear"/>
    <x v="3"/>
    <x v="2"/>
    <x v="0"/>
    <x v="3"/>
    <n v="1940.64"/>
    <x v="4"/>
    <s v="Western Region"/>
    <s v="Medium"/>
    <s v="August"/>
    <s v="Q3"/>
    <s v="No"/>
    <n v="1"/>
    <n v="291.096"/>
    <n v="2231.7359999999999"/>
  </r>
  <r>
    <n v="1091"/>
    <s v="R07637"/>
    <x v="272"/>
    <n v="61"/>
    <x v="0"/>
    <x v="6"/>
    <x v="49"/>
    <n v="3"/>
    <x v="1"/>
    <s v="Mobile Payment"/>
    <s v="Click &amp; Collect"/>
    <s v="No"/>
    <s v="Would definitely buy again"/>
    <x v="2"/>
    <x v="0"/>
    <x v="0"/>
    <x v="0"/>
    <n v="134.01"/>
    <x v="3"/>
    <s v="Gauteng Region"/>
    <s v="Low"/>
    <s v="September"/>
    <s v="Q3"/>
    <s v="No"/>
    <n v="1"/>
    <n v="20.101499999999998"/>
    <n v="154.11149999999998"/>
  </r>
  <r>
    <n v="1092"/>
    <s v="R09956"/>
    <x v="386"/>
    <n v="18"/>
    <x v="1"/>
    <x v="8"/>
    <x v="103"/>
    <n v="1"/>
    <x v="0"/>
    <s v="EFT"/>
    <s v="Click &amp; Collect"/>
    <s v="Yes"/>
    <s v="Easy online ordering"/>
    <x v="3"/>
    <x v="0"/>
    <x v="0"/>
    <x v="2"/>
    <n v="103.4"/>
    <x v="3"/>
    <s v="Eastern Region"/>
    <s v="Low"/>
    <s v="October"/>
    <s v="Q4"/>
    <s v="No"/>
    <n v="0"/>
    <n v="15.51"/>
    <n v="118.91"/>
  </r>
  <r>
    <n v="1093"/>
    <s v="R00448"/>
    <x v="279"/>
    <n v="32"/>
    <x v="2"/>
    <x v="5"/>
    <x v="40"/>
    <n v="1"/>
    <x v="0"/>
    <s v="EFT"/>
    <s v="In Store"/>
    <s v="No"/>
    <s v="Highly recommend"/>
    <x v="3"/>
    <x v="0"/>
    <x v="0"/>
    <x v="1"/>
    <n v="1619.07"/>
    <x v="7"/>
    <s v="Western Region"/>
    <s v="Medium"/>
    <s v="September"/>
    <s v="Q3"/>
    <s v="No"/>
    <n v="0"/>
    <n v="242.86049999999997"/>
    <n v="1861.9304999999997"/>
  </r>
  <r>
    <n v="1094"/>
    <s v="R05274"/>
    <x v="263"/>
    <n v="43"/>
    <x v="1"/>
    <x v="0"/>
    <x v="8"/>
    <n v="1"/>
    <x v="1"/>
    <s v="Credit Card"/>
    <s v="Click &amp; Collect"/>
    <s v="Yes"/>
    <s v="Item missing accessories"/>
    <x v="3"/>
    <x v="1"/>
    <x v="1"/>
    <x v="3"/>
    <n v="5390.8"/>
    <x v="6"/>
    <s v="Northern Region"/>
    <s v="High"/>
    <s v="October"/>
    <s v="Q4"/>
    <s v="Yes"/>
    <n v="1"/>
    <n v="808.62"/>
    <n v="6199.42"/>
  </r>
  <r>
    <n v="1095"/>
    <s v="R08013"/>
    <x v="204"/>
    <n v="35"/>
    <x v="1"/>
    <x v="5"/>
    <x v="103"/>
    <n v="3"/>
    <x v="0"/>
    <s v="Debit Card"/>
    <s v="Home Delivery"/>
    <s v="No"/>
    <s v="Product exceeded expectations"/>
    <x v="2"/>
    <x v="0"/>
    <x v="0"/>
    <x v="3"/>
    <n v="103.4"/>
    <x v="3"/>
    <s v="Western Region"/>
    <s v="Low"/>
    <s v="January"/>
    <s v="Q1"/>
    <s v="No"/>
    <n v="0"/>
    <n v="15.51"/>
    <n v="118.91"/>
  </r>
  <r>
    <n v="1096"/>
    <s v="R06102"/>
    <x v="505"/>
    <n v="42"/>
    <x v="0"/>
    <x v="6"/>
    <x v="23"/>
    <n v="4"/>
    <x v="0"/>
    <s v="Credit Card"/>
    <s v="Click &amp; Collect"/>
    <s v="Yes"/>
    <s v="Average quality"/>
    <x v="4"/>
    <x v="2"/>
    <x v="0"/>
    <x v="3"/>
    <n v="2340.5700000000002"/>
    <x v="8"/>
    <s v="Gauteng Region"/>
    <s v="Medium"/>
    <s v="January"/>
    <s v="Q1"/>
    <s v="No"/>
    <n v="0"/>
    <n v="351.08550000000002"/>
    <n v="2691.6554999999998"/>
  </r>
  <r>
    <n v="1097"/>
    <s v="R06026"/>
    <x v="440"/>
    <n v="30"/>
    <x v="0"/>
    <x v="6"/>
    <x v="95"/>
    <n v="5"/>
    <x v="1"/>
    <s v="EFT"/>
    <s v="Click &amp; Collect"/>
    <s v="Yes"/>
    <s v="Customer support was excellent"/>
    <x v="1"/>
    <x v="0"/>
    <x v="1"/>
    <x v="1"/>
    <n v="105.11"/>
    <x v="1"/>
    <s v="Gauteng Region"/>
    <s v="Low"/>
    <s v="December"/>
    <s v="Q4"/>
    <s v="No"/>
    <n v="1"/>
    <n v="15.766499999999999"/>
    <n v="120.87649999999999"/>
  </r>
  <r>
    <n v="1098"/>
    <s v="R02508"/>
    <x v="459"/>
    <n v="44"/>
    <x v="2"/>
    <x v="6"/>
    <x v="93"/>
    <n v="4"/>
    <x v="0"/>
    <s v="Cash"/>
    <s v="Home Delivery"/>
    <s v="No"/>
    <s v="Helpful staff"/>
    <x v="4"/>
    <x v="0"/>
    <x v="1"/>
    <x v="3"/>
    <n v="34.200000000000003"/>
    <x v="3"/>
    <s v="Gauteng Region"/>
    <s v="Low"/>
    <s v="December"/>
    <s v="Q4"/>
    <s v="No"/>
    <n v="0"/>
    <n v="5.13"/>
    <n v="39.33"/>
  </r>
  <r>
    <n v="1099"/>
    <s v="R03845"/>
    <x v="365"/>
    <n v="76"/>
    <x v="0"/>
    <x v="2"/>
    <x v="17"/>
    <n v="3"/>
    <x v="0"/>
    <s v="Credit Card"/>
    <s v="Home Delivery"/>
    <s v="Yes"/>
    <s v="Would definitely buy again"/>
    <x v="2"/>
    <x v="0"/>
    <x v="0"/>
    <x v="5"/>
    <n v="471.63"/>
    <x v="1"/>
    <s v="Northern Region"/>
    <s v="Low"/>
    <s v="September"/>
    <s v="Q3"/>
    <s v="No"/>
    <n v="0"/>
    <n v="70.744500000000002"/>
    <n v="542.3744999999999"/>
  </r>
  <r>
    <n v="1100"/>
    <s v="R04627"/>
    <x v="251"/>
    <n v="62"/>
    <x v="2"/>
    <x v="2"/>
    <x v="4"/>
    <n v="1"/>
    <x v="0"/>
    <s v="Mobile Payment"/>
    <s v="In Store"/>
    <s v="Yes"/>
    <s v="Worth the money"/>
    <x v="3"/>
    <x v="0"/>
    <x v="0"/>
    <x v="0"/>
    <n v="1951.09"/>
    <x v="0"/>
    <s v="Northern Region"/>
    <s v="Medium"/>
    <s v="March"/>
    <s v="Q1"/>
    <s v="No"/>
    <n v="0"/>
    <n v="292.6635"/>
    <n v="2243.7534999999998"/>
  </r>
  <r>
    <n v="1101"/>
    <s v="R00462"/>
    <x v="528"/>
    <n v="47"/>
    <x v="2"/>
    <x v="1"/>
    <x v="8"/>
    <n v="2"/>
    <x v="0"/>
    <s v="Debit Card"/>
    <s v="Click &amp; Collect"/>
    <s v="No"/>
    <s v="Packaging could improve"/>
    <x v="0"/>
    <x v="2"/>
    <x v="0"/>
    <x v="4"/>
    <n v="5390.8"/>
    <x v="6"/>
    <s v="Southern Region"/>
    <s v="High"/>
    <s v="June"/>
    <s v="Q2"/>
    <s v="Yes"/>
    <n v="0"/>
    <n v="808.62"/>
    <n v="6199.42"/>
  </r>
  <r>
    <n v="1102"/>
    <s v="R02808"/>
    <x v="30"/>
    <n v="24"/>
    <x v="2"/>
    <x v="3"/>
    <x v="86"/>
    <n v="5"/>
    <x v="1"/>
    <s v="Cash"/>
    <s v="In Store"/>
    <s v="No"/>
    <m/>
    <x v="1"/>
    <x v="3"/>
    <x v="2"/>
    <x v="2"/>
    <n v="5258.73"/>
    <x v="2"/>
    <s v="Central Region"/>
    <s v="High"/>
    <s v="May"/>
    <s v="Q2"/>
    <s v="Yes"/>
    <n v="1"/>
    <n v="788.80949999999996"/>
    <n v="6047.539499999999"/>
  </r>
  <r>
    <n v="1103"/>
    <s v="R09555"/>
    <x v="528"/>
    <n v="49"/>
    <x v="0"/>
    <x v="1"/>
    <x v="25"/>
    <n v="5"/>
    <x v="0"/>
    <s v="Credit Card"/>
    <s v="In Store"/>
    <s v="No"/>
    <s v="Great customer service"/>
    <x v="1"/>
    <x v="0"/>
    <x v="1"/>
    <x v="4"/>
    <n v="4455.18"/>
    <x v="2"/>
    <s v="Southern Region"/>
    <s v="Medium"/>
    <s v="June"/>
    <s v="Q2"/>
    <s v="No"/>
    <n v="0"/>
    <n v="668.27700000000004"/>
    <n v="5123.4570000000003"/>
  </r>
  <r>
    <n v="1104"/>
    <s v="R07749"/>
    <x v="529"/>
    <n v="39"/>
    <x v="0"/>
    <x v="1"/>
    <x v="116"/>
    <n v="2"/>
    <x v="1"/>
    <s v="Mobile Payment"/>
    <s v="Click &amp; Collect"/>
    <s v="No"/>
    <m/>
    <x v="0"/>
    <x v="3"/>
    <x v="2"/>
    <x v="3"/>
    <n v="11052.57"/>
    <x v="6"/>
    <s v="Southern Region"/>
    <s v="High"/>
    <s v="March"/>
    <s v="Q1"/>
    <s v="Yes"/>
    <n v="1"/>
    <n v="1657.8854999999999"/>
    <n v="12710.455499999998"/>
  </r>
  <r>
    <n v="1105"/>
    <s v="R03609"/>
    <x v="76"/>
    <n v="78"/>
    <x v="0"/>
    <x v="2"/>
    <x v="15"/>
    <n v="3"/>
    <x v="0"/>
    <s v="EFT"/>
    <s v="Home Delivery"/>
    <s v="No"/>
    <m/>
    <x v="2"/>
    <x v="3"/>
    <x v="2"/>
    <x v="5"/>
    <n v="869.65"/>
    <x v="4"/>
    <s v="Northern Region"/>
    <s v="Medium"/>
    <s v="October"/>
    <s v="Q4"/>
    <s v="No"/>
    <n v="0"/>
    <n v="130.44749999999999"/>
    <n v="1000.0974999999999"/>
  </r>
  <r>
    <n v="1106"/>
    <s v="R00377"/>
    <x v="328"/>
    <n v="75"/>
    <x v="2"/>
    <x v="6"/>
    <x v="57"/>
    <n v="3"/>
    <x v="0"/>
    <s v="Cash"/>
    <s v="Home Delivery"/>
    <s v="Yes"/>
    <s v="Excellent value"/>
    <x v="2"/>
    <x v="0"/>
    <x v="0"/>
    <x v="5"/>
    <n v="551.66"/>
    <x v="0"/>
    <s v="Gauteng Region"/>
    <s v="Medium"/>
    <s v="April"/>
    <s v="Q2"/>
    <s v="No"/>
    <n v="0"/>
    <n v="82.748999999999995"/>
    <n v="634.40899999999988"/>
  </r>
  <r>
    <n v="1107"/>
    <s v="R00411"/>
    <x v="530"/>
    <n v="23"/>
    <x v="1"/>
    <x v="8"/>
    <x v="59"/>
    <n v="5"/>
    <x v="1"/>
    <s v="Credit Card"/>
    <s v="In Store"/>
    <s v="Yes"/>
    <s v="Easy to assemble"/>
    <x v="1"/>
    <x v="0"/>
    <x v="1"/>
    <x v="2"/>
    <n v="8798.49"/>
    <x v="4"/>
    <s v="Eastern Region"/>
    <s v="High"/>
    <s v="June"/>
    <s v="Q2"/>
    <s v="Yes"/>
    <n v="1"/>
    <n v="1319.7735"/>
    <n v="10118.263499999999"/>
  </r>
  <r>
    <n v="1108"/>
    <s v="R03018"/>
    <x v="401"/>
    <n v="38"/>
    <x v="1"/>
    <x v="8"/>
    <x v="17"/>
    <n v="5"/>
    <x v="1"/>
    <s v="Credit Card"/>
    <s v="In Store"/>
    <s v="No"/>
    <s v="Easy to assemble"/>
    <x v="1"/>
    <x v="0"/>
    <x v="1"/>
    <x v="3"/>
    <n v="471.63"/>
    <x v="1"/>
    <s v="Eastern Region"/>
    <s v="Low"/>
    <s v="September"/>
    <s v="Q3"/>
    <s v="No"/>
    <n v="1"/>
    <n v="70.744500000000002"/>
    <n v="542.3744999999999"/>
  </r>
  <r>
    <n v="1110"/>
    <s v="R03313"/>
    <x v="138"/>
    <n v="40"/>
    <x v="1"/>
    <x v="8"/>
    <x v="5"/>
    <n v="3"/>
    <x v="1"/>
    <s v="EFT"/>
    <s v="In Store"/>
    <s v="Yes"/>
    <s v="Delivery delayed"/>
    <x v="2"/>
    <x v="1"/>
    <x v="0"/>
    <x v="3"/>
    <n v="1158.56"/>
    <x v="4"/>
    <s v="Eastern Region"/>
    <s v="Medium"/>
    <s v="March"/>
    <s v="Q1"/>
    <s v="No"/>
    <n v="1"/>
    <n v="173.78399999999999"/>
    <n v="1332.3439999999998"/>
  </r>
  <r>
    <n v="1111"/>
    <s v="R03310"/>
    <x v="245"/>
    <n v="76"/>
    <x v="2"/>
    <x v="0"/>
    <x v="33"/>
    <n v="5"/>
    <x v="0"/>
    <s v="Cash"/>
    <s v="Click &amp; Collect"/>
    <s v="No"/>
    <s v="Easy to assemble"/>
    <x v="1"/>
    <x v="0"/>
    <x v="1"/>
    <x v="5"/>
    <n v="440.87"/>
    <x v="7"/>
    <s v="Northern Region"/>
    <s v="Low"/>
    <s v="January"/>
    <s v="Q1"/>
    <s v="No"/>
    <n v="0"/>
    <n v="66.130499999999998"/>
    <n v="507.00049999999999"/>
  </r>
  <r>
    <n v="1112"/>
    <s v="R09245"/>
    <x v="270"/>
    <n v="30"/>
    <x v="1"/>
    <x v="1"/>
    <x v="32"/>
    <n v="3"/>
    <x v="0"/>
    <s v="Debit Card"/>
    <s v="Click &amp; Collect"/>
    <s v="Yes"/>
    <m/>
    <x v="2"/>
    <x v="3"/>
    <x v="2"/>
    <x v="1"/>
    <n v="3086.4"/>
    <x v="7"/>
    <s v="Southern Region"/>
    <s v="Medium"/>
    <s v="November"/>
    <s v="Q4"/>
    <s v="No"/>
    <n v="0"/>
    <n v="462.96"/>
    <n v="3549.3599999999997"/>
  </r>
  <r>
    <n v="1113"/>
    <s v="R06861"/>
    <x v="40"/>
    <n v="50"/>
    <x v="0"/>
    <x v="1"/>
    <x v="88"/>
    <n v="4"/>
    <x v="0"/>
    <s v="Debit Card"/>
    <s v="Click &amp; Collect"/>
    <s v="No"/>
    <s v="Long waiting time"/>
    <x v="4"/>
    <x v="1"/>
    <x v="0"/>
    <x v="4"/>
    <n v="529.15"/>
    <x v="0"/>
    <s v="Southern Region"/>
    <s v="Medium"/>
    <s v="March"/>
    <s v="Q1"/>
    <s v="No"/>
    <n v="0"/>
    <n v="79.372499999999988"/>
    <n v="608.52249999999992"/>
  </r>
  <r>
    <n v="1114"/>
    <s v="R04186"/>
    <x v="531"/>
    <n v="34"/>
    <x v="1"/>
    <x v="3"/>
    <x v="1"/>
    <n v="3"/>
    <x v="0"/>
    <s v="EFT"/>
    <s v="In Store"/>
    <s v="No"/>
    <s v="Product exceeded expectations"/>
    <x v="2"/>
    <x v="0"/>
    <x v="0"/>
    <x v="1"/>
    <n v="444.38"/>
    <x v="1"/>
    <s v="Central Region"/>
    <s v="Low"/>
    <s v="May"/>
    <s v="Q2"/>
    <s v="No"/>
    <n v="0"/>
    <n v="66.656999999999996"/>
    <n v="511.03699999999998"/>
  </r>
  <r>
    <n v="1115"/>
    <s v="R04767"/>
    <x v="532"/>
    <n v="78"/>
    <x v="2"/>
    <x v="6"/>
    <x v="14"/>
    <n v="3"/>
    <x v="1"/>
    <s v="Credit Card"/>
    <s v="Click &amp; Collect"/>
    <s v="No"/>
    <s v="Excellent value"/>
    <x v="2"/>
    <x v="0"/>
    <x v="0"/>
    <x v="5"/>
    <n v="1440.59"/>
    <x v="1"/>
    <s v="Gauteng Region"/>
    <s v="Medium"/>
    <s v="April"/>
    <s v="Q2"/>
    <s v="No"/>
    <n v="1"/>
    <n v="216.08849999999998"/>
    <n v="1656.6784999999998"/>
  </r>
  <r>
    <n v="1116"/>
    <s v="R03046"/>
    <x v="130"/>
    <n v="63"/>
    <x v="0"/>
    <x v="3"/>
    <x v="87"/>
    <n v="5"/>
    <x v="0"/>
    <s v="Credit Card"/>
    <s v="In Store"/>
    <s v="No"/>
    <s v="Helpful staff"/>
    <x v="1"/>
    <x v="0"/>
    <x v="1"/>
    <x v="0"/>
    <n v="828.82"/>
    <x v="5"/>
    <s v="Central Region"/>
    <s v="Medium"/>
    <s v="September"/>
    <s v="Q3"/>
    <s v="No"/>
    <n v="0"/>
    <n v="124.32300000000001"/>
    <n v="953.14300000000003"/>
  </r>
  <r>
    <n v="1117"/>
    <s v="R08597"/>
    <x v="428"/>
    <n v="46"/>
    <x v="1"/>
    <x v="0"/>
    <x v="59"/>
    <n v="5"/>
    <x v="0"/>
    <s v="Credit Card"/>
    <s v="In Store"/>
    <s v="No"/>
    <s v="Excellent value"/>
    <x v="1"/>
    <x v="0"/>
    <x v="1"/>
    <x v="4"/>
    <n v="8798.49"/>
    <x v="4"/>
    <s v="Northern Region"/>
    <s v="High"/>
    <s v="March"/>
    <s v="Q1"/>
    <s v="Yes"/>
    <n v="0"/>
    <n v="1319.7735"/>
    <n v="10118.263499999999"/>
  </r>
  <r>
    <n v="1119"/>
    <s v="R01954"/>
    <x v="17"/>
    <n v="68"/>
    <x v="2"/>
    <x v="5"/>
    <x v="79"/>
    <n v="5"/>
    <x v="1"/>
    <s v="Credit Card"/>
    <s v="In Store"/>
    <s v="No"/>
    <s v="Average quality"/>
    <x v="1"/>
    <x v="2"/>
    <x v="0"/>
    <x v="5"/>
    <n v="283.57"/>
    <x v="0"/>
    <s v="Western Region"/>
    <s v="Low"/>
    <s v="March"/>
    <s v="Q1"/>
    <s v="No"/>
    <n v="1"/>
    <n v="42.535499999999999"/>
    <n v="326.10549999999995"/>
  </r>
  <r>
    <n v="1120"/>
    <s v="R08432"/>
    <x v="533"/>
    <n v="80"/>
    <x v="0"/>
    <x v="4"/>
    <x v="48"/>
    <n v="1"/>
    <x v="1"/>
    <s v="Cash"/>
    <s v="In Store"/>
    <s v="Yes"/>
    <s v="Product was disappointing"/>
    <x v="3"/>
    <x v="1"/>
    <x v="1"/>
    <x v="5"/>
    <n v="192.77"/>
    <x v="1"/>
    <s v="Central Region"/>
    <s v="Low"/>
    <s v="January"/>
    <s v="Q1"/>
    <s v="No"/>
    <n v="1"/>
    <n v="28.915500000000002"/>
    <n v="221.68549999999999"/>
  </r>
  <r>
    <n v="1121"/>
    <s v="R09674"/>
    <x v="507"/>
    <n v="21"/>
    <x v="1"/>
    <x v="1"/>
    <x v="5"/>
    <n v="3"/>
    <x v="0"/>
    <s v="EFT"/>
    <s v="In Store"/>
    <s v="No"/>
    <s v="Helpful staff"/>
    <x v="2"/>
    <x v="0"/>
    <x v="0"/>
    <x v="2"/>
    <n v="1158.56"/>
    <x v="4"/>
    <s v="Southern Region"/>
    <s v="Medium"/>
    <s v="September"/>
    <s v="Q3"/>
    <s v="No"/>
    <n v="0"/>
    <n v="173.78399999999999"/>
    <n v="1332.3439999999998"/>
  </r>
  <r>
    <n v="1122"/>
    <s v="R07521"/>
    <x v="534"/>
    <n v="41"/>
    <x v="0"/>
    <x v="2"/>
    <x v="102"/>
    <n v="4"/>
    <x v="1"/>
    <s v="Mobile Payment"/>
    <s v="Home Delivery"/>
    <s v="No"/>
    <s v="Fits perfectly"/>
    <x v="4"/>
    <x v="0"/>
    <x v="1"/>
    <x v="3"/>
    <n v="996.44"/>
    <x v="2"/>
    <s v="Northern Region"/>
    <s v="Medium"/>
    <s v="December"/>
    <s v="Q4"/>
    <s v="No"/>
    <n v="1"/>
    <n v="149.46600000000001"/>
    <n v="1145.9059999999999"/>
  </r>
  <r>
    <n v="1124"/>
    <s v="R09134"/>
    <x v="95"/>
    <n v="73"/>
    <x v="1"/>
    <x v="2"/>
    <x v="6"/>
    <n v="3"/>
    <x v="0"/>
    <s v="EFT"/>
    <s v="Home Delivery"/>
    <s v="No"/>
    <m/>
    <x v="2"/>
    <x v="3"/>
    <x v="2"/>
    <x v="5"/>
    <n v="409.06"/>
    <x v="5"/>
    <s v="Northern Region"/>
    <s v="Low"/>
    <s v="February"/>
    <s v="Q1"/>
    <s v="No"/>
    <n v="0"/>
    <n v="61.358999999999995"/>
    <n v="470.41899999999998"/>
  </r>
  <r>
    <n v="1125"/>
    <s v="R08995"/>
    <x v="301"/>
    <n v="63"/>
    <x v="2"/>
    <x v="1"/>
    <x v="17"/>
    <n v="5"/>
    <x v="1"/>
    <s v="EFT"/>
    <s v="Home Delivery"/>
    <s v="Yes"/>
    <s v="Easy online ordering"/>
    <x v="1"/>
    <x v="0"/>
    <x v="1"/>
    <x v="0"/>
    <n v="471.63"/>
    <x v="1"/>
    <s v="Southern Region"/>
    <s v="Low"/>
    <s v="February"/>
    <s v="Q1"/>
    <s v="No"/>
    <n v="1"/>
    <n v="70.744500000000002"/>
    <n v="542.3744999999999"/>
  </r>
  <r>
    <n v="1126"/>
    <s v="R02690"/>
    <x v="332"/>
    <n v="70"/>
    <x v="1"/>
    <x v="7"/>
    <x v="98"/>
    <n v="3"/>
    <x v="1"/>
    <s v="EFT"/>
    <s v="Home Delivery"/>
    <s v="Yes"/>
    <s v="Looks premium"/>
    <x v="2"/>
    <x v="0"/>
    <x v="0"/>
    <x v="5"/>
    <n v="40.11"/>
    <x v="3"/>
    <s v="Western Region"/>
    <s v="Low"/>
    <s v="April"/>
    <s v="Q2"/>
    <s v="No"/>
    <n v="1"/>
    <n v="6.0164999999999997"/>
    <n v="46.126499999999993"/>
  </r>
  <r>
    <n v="1127"/>
    <s v="R03762"/>
    <x v="277"/>
    <n v="52"/>
    <x v="0"/>
    <x v="8"/>
    <x v="65"/>
    <n v="2"/>
    <x v="1"/>
    <s v="Cash"/>
    <s v="Home Delivery"/>
    <s v="No"/>
    <s v="Easy to assemble"/>
    <x v="0"/>
    <x v="0"/>
    <x v="0"/>
    <x v="4"/>
    <n v="45.96"/>
    <x v="3"/>
    <s v="Eastern Region"/>
    <s v="Low"/>
    <s v="February"/>
    <s v="Q1"/>
    <s v="No"/>
    <n v="1"/>
    <n v="6.8940000000000001"/>
    <n v="52.853999999999999"/>
  </r>
  <r>
    <n v="1128"/>
    <s v="R02836"/>
    <x v="276"/>
    <n v="27"/>
    <x v="1"/>
    <x v="6"/>
    <x v="122"/>
    <n v="5"/>
    <x v="1"/>
    <s v="Credit Card"/>
    <s v="Click &amp; Collect"/>
    <s v="No"/>
    <s v="Product was disappointing"/>
    <x v="1"/>
    <x v="1"/>
    <x v="0"/>
    <x v="1"/>
    <n v="412.16"/>
    <x v="8"/>
    <s v="Gauteng Region"/>
    <s v="Low"/>
    <s v="December"/>
    <s v="Q4"/>
    <s v="No"/>
    <n v="1"/>
    <n v="61.823999999999998"/>
    <n v="473.98399999999998"/>
  </r>
  <r>
    <n v="1129"/>
    <s v="R09180"/>
    <x v="487"/>
    <n v="50"/>
    <x v="1"/>
    <x v="0"/>
    <x v="28"/>
    <n v="2"/>
    <x v="0"/>
    <s v="EFT"/>
    <s v="Home Delivery"/>
    <s v="No"/>
    <s v="Exactly as advertised"/>
    <x v="0"/>
    <x v="0"/>
    <x v="0"/>
    <x v="4"/>
    <n v="1011.68"/>
    <x v="0"/>
    <s v="Northern Region"/>
    <s v="Medium"/>
    <s v="July"/>
    <s v="Q3"/>
    <s v="No"/>
    <n v="0"/>
    <n v="151.75199999999998"/>
    <n v="1163.4319999999998"/>
  </r>
  <r>
    <n v="1130"/>
    <s v="R04561"/>
    <x v="365"/>
    <n v="68"/>
    <x v="0"/>
    <x v="2"/>
    <x v="62"/>
    <n v="4"/>
    <x v="0"/>
    <s v="Credit Card"/>
    <s v="In Store"/>
    <s v="No"/>
    <s v="Exactly as advertised"/>
    <x v="4"/>
    <x v="0"/>
    <x v="1"/>
    <x v="5"/>
    <n v="2951.61"/>
    <x v="1"/>
    <s v="Northern Region"/>
    <s v="Medium"/>
    <s v="September"/>
    <s v="Q3"/>
    <s v="No"/>
    <n v="0"/>
    <n v="442.74150000000003"/>
    <n v="3394.3514999999998"/>
  </r>
  <r>
    <n v="1131"/>
    <s v="R07516"/>
    <x v="473"/>
    <n v="47"/>
    <x v="1"/>
    <x v="4"/>
    <x v="61"/>
    <n v="4"/>
    <x v="1"/>
    <s v="Mobile Payment"/>
    <s v="Home Delivery"/>
    <s v="No"/>
    <s v="Delivery delayed"/>
    <x v="4"/>
    <x v="1"/>
    <x v="0"/>
    <x v="4"/>
    <n v="768.34"/>
    <x v="7"/>
    <s v="Central Region"/>
    <s v="Medium"/>
    <s v="April"/>
    <s v="Q2"/>
    <s v="No"/>
    <n v="1"/>
    <n v="115.251"/>
    <n v="883.59100000000001"/>
  </r>
  <r>
    <n v="1132"/>
    <s v="R02115"/>
    <x v="335"/>
    <n v="54"/>
    <x v="0"/>
    <x v="3"/>
    <x v="94"/>
    <n v="3"/>
    <x v="0"/>
    <s v="Cash"/>
    <s v="Home Delivery"/>
    <s v="Yes"/>
    <s v="Packaging could improve"/>
    <x v="2"/>
    <x v="2"/>
    <x v="1"/>
    <x v="4"/>
    <n v="1746.77"/>
    <x v="5"/>
    <s v="Central Region"/>
    <s v="Medium"/>
    <s v="August"/>
    <s v="Q3"/>
    <s v="No"/>
    <n v="0"/>
    <n v="262.01549999999997"/>
    <n v="2008.7854999999997"/>
  </r>
  <r>
    <n v="1133"/>
    <s v="R03398"/>
    <x v="344"/>
    <n v="42"/>
    <x v="2"/>
    <x v="3"/>
    <x v="97"/>
    <n v="5"/>
    <x v="1"/>
    <s v="Cash"/>
    <s v="In Store"/>
    <s v="Yes"/>
    <m/>
    <x v="1"/>
    <x v="3"/>
    <x v="2"/>
    <x v="3"/>
    <n v="2906.97"/>
    <x v="7"/>
    <s v="Central Region"/>
    <s v="Medium"/>
    <s v="August"/>
    <s v="Q3"/>
    <s v="No"/>
    <n v="1"/>
    <n v="436.04549999999995"/>
    <n v="3343.0154999999995"/>
  </r>
  <r>
    <n v="1134"/>
    <s v="R03012"/>
    <x v="347"/>
    <n v="63"/>
    <x v="0"/>
    <x v="7"/>
    <x v="49"/>
    <n v="1"/>
    <x v="1"/>
    <s v="Credit Card"/>
    <s v="In Store"/>
    <s v="No"/>
    <s v="Long waiting time"/>
    <x v="3"/>
    <x v="1"/>
    <x v="1"/>
    <x v="0"/>
    <n v="134.01"/>
    <x v="3"/>
    <s v="Western Region"/>
    <s v="Low"/>
    <s v="November"/>
    <s v="Q4"/>
    <s v="No"/>
    <n v="1"/>
    <n v="20.101499999999998"/>
    <n v="154.11149999999998"/>
  </r>
  <r>
    <n v="1135"/>
    <s v="R03616"/>
    <x v="342"/>
    <n v="28"/>
    <x v="0"/>
    <x v="7"/>
    <x v="114"/>
    <n v="2"/>
    <x v="0"/>
    <s v="Debit Card"/>
    <s v="Home Delivery"/>
    <s v="Yes"/>
    <s v="Easy online ordering"/>
    <x v="0"/>
    <x v="0"/>
    <x v="0"/>
    <x v="1"/>
    <n v="338.79"/>
    <x v="0"/>
    <s v="Western Region"/>
    <s v="Low"/>
    <s v="September"/>
    <s v="Q3"/>
    <s v="No"/>
    <n v="0"/>
    <n v="50.8185"/>
    <n v="389.60849999999999"/>
  </r>
  <r>
    <n v="1136"/>
    <s v="R00514"/>
    <x v="272"/>
    <n v="67"/>
    <x v="2"/>
    <x v="0"/>
    <x v="1"/>
    <n v="5"/>
    <x v="1"/>
    <s v="EFT"/>
    <s v="Click &amp; Collect"/>
    <s v="No"/>
    <s v="Long waiting time"/>
    <x v="1"/>
    <x v="1"/>
    <x v="0"/>
    <x v="5"/>
    <n v="444.38"/>
    <x v="1"/>
    <s v="Northern Region"/>
    <s v="Low"/>
    <s v="September"/>
    <s v="Q3"/>
    <s v="No"/>
    <n v="1"/>
    <n v="66.656999999999996"/>
    <n v="511.03699999999998"/>
  </r>
  <r>
    <n v="1137"/>
    <s v="R07647"/>
    <x v="535"/>
    <n v="24"/>
    <x v="0"/>
    <x v="4"/>
    <x v="102"/>
    <n v="2"/>
    <x v="0"/>
    <s v="Debit Card"/>
    <s v="Click &amp; Collect"/>
    <s v="No"/>
    <s v="Item missing accessories"/>
    <x v="0"/>
    <x v="1"/>
    <x v="1"/>
    <x v="2"/>
    <n v="996.44"/>
    <x v="2"/>
    <s v="Central Region"/>
    <s v="Medium"/>
    <s v="December"/>
    <s v="Q4"/>
    <s v="No"/>
    <n v="0"/>
    <n v="149.46600000000001"/>
    <n v="1145.9059999999999"/>
  </r>
  <r>
    <n v="1139"/>
    <s v="R06366"/>
    <x v="536"/>
    <n v="27"/>
    <x v="1"/>
    <x v="5"/>
    <x v="18"/>
    <n v="2"/>
    <x v="0"/>
    <s v="Mobile Payment"/>
    <s v="In Store"/>
    <s v="No"/>
    <s v="Average quality"/>
    <x v="0"/>
    <x v="2"/>
    <x v="0"/>
    <x v="1"/>
    <n v="1712.08"/>
    <x v="7"/>
    <s v="Western Region"/>
    <s v="Medium"/>
    <s v="December"/>
    <s v="Q4"/>
    <s v="No"/>
    <n v="0"/>
    <n v="256.81199999999995"/>
    <n v="1968.8919999999998"/>
  </r>
  <r>
    <n v="1140"/>
    <s v="R00922"/>
    <x v="303"/>
    <n v="57"/>
    <x v="1"/>
    <x v="1"/>
    <x v="62"/>
    <n v="4"/>
    <x v="0"/>
    <s v="Mobile Payment"/>
    <s v="In Store"/>
    <s v="Yes"/>
    <s v="Looks premium"/>
    <x v="4"/>
    <x v="0"/>
    <x v="1"/>
    <x v="0"/>
    <n v="2951.61"/>
    <x v="1"/>
    <s v="Southern Region"/>
    <s v="Medium"/>
    <s v="January"/>
    <s v="Q1"/>
    <s v="No"/>
    <n v="0"/>
    <n v="442.74150000000003"/>
    <n v="3394.3514999999998"/>
  </r>
  <r>
    <n v="1141"/>
    <s v="R05080"/>
    <x v="36"/>
    <n v="49"/>
    <x v="0"/>
    <x v="7"/>
    <x v="109"/>
    <n v="5"/>
    <x v="0"/>
    <s v="Cash"/>
    <s v="Home Delivery"/>
    <s v="Yes"/>
    <s v="Excellent value"/>
    <x v="1"/>
    <x v="0"/>
    <x v="1"/>
    <x v="4"/>
    <n v="470.6"/>
    <x v="4"/>
    <s v="Western Region"/>
    <s v="Low"/>
    <s v="January"/>
    <s v="Q1"/>
    <s v="No"/>
    <n v="0"/>
    <n v="70.59"/>
    <n v="541.18999999999994"/>
  </r>
  <r>
    <n v="1142"/>
    <s v="R02824"/>
    <x v="161"/>
    <n v="49"/>
    <x v="1"/>
    <x v="0"/>
    <x v="81"/>
    <n v="3"/>
    <x v="0"/>
    <s v="Cash"/>
    <s v="Click &amp; Collect"/>
    <s v="Yes"/>
    <s v="Arrived damaged"/>
    <x v="2"/>
    <x v="1"/>
    <x v="0"/>
    <x v="4"/>
    <n v="375.53"/>
    <x v="4"/>
    <s v="Northern Region"/>
    <s v="Low"/>
    <s v="March"/>
    <s v="Q1"/>
    <s v="No"/>
    <n v="0"/>
    <n v="56.329499999999996"/>
    <n v="431.85949999999991"/>
  </r>
  <r>
    <n v="1143"/>
    <s v="R03838"/>
    <x v="39"/>
    <n v="22"/>
    <x v="1"/>
    <x v="3"/>
    <x v="35"/>
    <n v="5"/>
    <x v="0"/>
    <s v="Debit Card"/>
    <s v="In Store"/>
    <s v="No"/>
    <s v="Very fast delivery"/>
    <x v="1"/>
    <x v="0"/>
    <x v="1"/>
    <x v="2"/>
    <n v="6710.27"/>
    <x v="5"/>
    <s v="Central Region"/>
    <s v="High"/>
    <s v="April"/>
    <s v="Q2"/>
    <s v="Yes"/>
    <n v="0"/>
    <n v="1006.5405000000001"/>
    <n v="7716.8104999999996"/>
  </r>
  <r>
    <n v="1144"/>
    <s v="R04380"/>
    <x v="133"/>
    <n v="72"/>
    <x v="1"/>
    <x v="3"/>
    <x v="16"/>
    <n v="2"/>
    <x v="1"/>
    <s v="Debit Card"/>
    <s v="Click &amp; Collect"/>
    <s v="No"/>
    <s v="Exactly as advertised"/>
    <x v="0"/>
    <x v="0"/>
    <x v="0"/>
    <x v="5"/>
    <n v="368.99"/>
    <x v="0"/>
    <s v="Central Region"/>
    <s v="Low"/>
    <s v="July"/>
    <s v="Q3"/>
    <s v="No"/>
    <n v="1"/>
    <n v="55.348500000000001"/>
    <n v="424.33849999999995"/>
  </r>
  <r>
    <n v="1146"/>
    <s v="R04076"/>
    <x v="142"/>
    <n v="59"/>
    <x v="0"/>
    <x v="8"/>
    <x v="48"/>
    <n v="1"/>
    <x v="0"/>
    <s v="Cash"/>
    <s v="Home Delivery"/>
    <s v="No"/>
    <s v="Product exceeded expectations"/>
    <x v="3"/>
    <x v="0"/>
    <x v="0"/>
    <x v="0"/>
    <n v="192.77"/>
    <x v="1"/>
    <s v="Eastern Region"/>
    <s v="Low"/>
    <s v="October"/>
    <s v="Q4"/>
    <s v="No"/>
    <n v="0"/>
    <n v="28.915500000000002"/>
    <n v="221.68549999999999"/>
  </r>
  <r>
    <n v="1147"/>
    <s v="R01670"/>
    <x v="537"/>
    <n v="77"/>
    <x v="1"/>
    <x v="2"/>
    <x v="63"/>
    <n v="5"/>
    <x v="1"/>
    <s v="Mobile Payment"/>
    <s v="In Store"/>
    <s v="Yes"/>
    <s v="Great customer service"/>
    <x v="1"/>
    <x v="0"/>
    <x v="1"/>
    <x v="5"/>
    <n v="1604.87"/>
    <x v="0"/>
    <s v="Northern Region"/>
    <s v="Medium"/>
    <s v="April"/>
    <s v="Q2"/>
    <s v="No"/>
    <n v="1"/>
    <n v="240.73049999999998"/>
    <n v="1845.6004999999998"/>
  </r>
  <r>
    <n v="1148"/>
    <s v="R01617"/>
    <x v="316"/>
    <n v="50"/>
    <x v="0"/>
    <x v="8"/>
    <x v="111"/>
    <n v="3"/>
    <x v="0"/>
    <s v="Credit Card"/>
    <s v="Click &amp; Collect"/>
    <s v="Yes"/>
    <m/>
    <x v="2"/>
    <x v="3"/>
    <x v="2"/>
    <x v="4"/>
    <n v="4507.63"/>
    <x v="2"/>
    <s v="Eastern Region"/>
    <s v="Medium"/>
    <s v="December"/>
    <s v="Q4"/>
    <s v="No"/>
    <n v="0"/>
    <n v="676.14449999999999"/>
    <n v="5183.7744999999995"/>
  </r>
  <r>
    <n v="1149"/>
    <s v="R09939"/>
    <x v="379"/>
    <m/>
    <x v="2"/>
    <x v="7"/>
    <x v="31"/>
    <n v="5"/>
    <x v="0"/>
    <s v="Debit Card"/>
    <s v="Click &amp; Collect"/>
    <s v="No"/>
    <s v="Easy online ordering"/>
    <x v="1"/>
    <x v="0"/>
    <x v="1"/>
    <x v="6"/>
    <n v="294.33"/>
    <x v="4"/>
    <s v="Western Region"/>
    <s v="Low"/>
    <s v="December"/>
    <s v="Q4"/>
    <s v="No"/>
    <n v="0"/>
    <n v="44.149499999999996"/>
    <n v="338.47949999999997"/>
  </r>
  <r>
    <n v="1150"/>
    <s v="R03843"/>
    <x v="178"/>
    <n v="59"/>
    <x v="2"/>
    <x v="1"/>
    <x v="44"/>
    <n v="4"/>
    <x v="1"/>
    <s v="Mobile Payment"/>
    <s v="Home Delivery"/>
    <s v="Yes"/>
    <s v="Great customer service"/>
    <x v="4"/>
    <x v="0"/>
    <x v="1"/>
    <x v="0"/>
    <n v="2849.09"/>
    <x v="7"/>
    <s v="Southern Region"/>
    <s v="Medium"/>
    <s v="February"/>
    <s v="Q1"/>
    <s v="No"/>
    <n v="1"/>
    <n v="427.36349999999999"/>
    <n v="3276.4535000000001"/>
  </r>
  <r>
    <n v="1152"/>
    <s v="R05683"/>
    <x v="398"/>
    <n v="57"/>
    <x v="0"/>
    <x v="6"/>
    <x v="98"/>
    <n v="4"/>
    <x v="0"/>
    <s v="EFT"/>
    <s v="Click &amp; Collect"/>
    <s v="Yes"/>
    <s v="Fits perfectly"/>
    <x v="4"/>
    <x v="0"/>
    <x v="1"/>
    <x v="0"/>
    <n v="40.11"/>
    <x v="3"/>
    <s v="Gauteng Region"/>
    <s v="Low"/>
    <s v="September"/>
    <s v="Q3"/>
    <s v="No"/>
    <n v="0"/>
    <n v="6.0164999999999997"/>
    <n v="46.126499999999993"/>
  </r>
  <r>
    <n v="1153"/>
    <s v="R00481"/>
    <x v="373"/>
    <n v="45"/>
    <x v="0"/>
    <x v="6"/>
    <x v="78"/>
    <n v="5"/>
    <x v="0"/>
    <s v="Mobile Payment"/>
    <s v="Click &amp; Collect"/>
    <s v="No"/>
    <s v="Product exceeded expectations"/>
    <x v="1"/>
    <x v="0"/>
    <x v="1"/>
    <x v="4"/>
    <n v="954.6"/>
    <x v="8"/>
    <s v="Gauteng Region"/>
    <s v="Medium"/>
    <s v="March"/>
    <s v="Q1"/>
    <s v="No"/>
    <n v="0"/>
    <n v="143.19"/>
    <n v="1097.79"/>
  </r>
  <r>
    <n v="1154"/>
    <s v="R02890"/>
    <x v="71"/>
    <n v="59"/>
    <x v="1"/>
    <x v="3"/>
    <x v="47"/>
    <n v="1"/>
    <x v="0"/>
    <s v="Mobile Payment"/>
    <s v="Home Delivery"/>
    <s v="Yes"/>
    <s v="Arrived damaged"/>
    <x v="3"/>
    <x v="1"/>
    <x v="1"/>
    <x v="0"/>
    <n v="13123.97"/>
    <x v="6"/>
    <s v="Central Region"/>
    <s v="High"/>
    <s v="December"/>
    <s v="Q4"/>
    <s v="Yes"/>
    <n v="0"/>
    <n v="1968.5954999999999"/>
    <n v="15092.565499999999"/>
  </r>
  <r>
    <n v="1157"/>
    <s v="R05279"/>
    <x v="267"/>
    <n v="55"/>
    <x v="1"/>
    <x v="1"/>
    <x v="107"/>
    <n v="4"/>
    <x v="0"/>
    <s v="Debit Card"/>
    <s v="Click &amp; Collect"/>
    <s v="Yes"/>
    <s v="Exactly as advertised"/>
    <x v="4"/>
    <x v="0"/>
    <x v="1"/>
    <x v="0"/>
    <n v="2413.3000000000002"/>
    <x v="6"/>
    <s v="Southern Region"/>
    <s v="Medium"/>
    <s v="January"/>
    <s v="Q1"/>
    <s v="No"/>
    <n v="0"/>
    <n v="361.995"/>
    <n v="2775.2950000000001"/>
  </r>
  <r>
    <n v="1158"/>
    <s v="R04193"/>
    <x v="85"/>
    <n v="72"/>
    <x v="0"/>
    <x v="2"/>
    <x v="74"/>
    <n v="4"/>
    <x v="1"/>
    <s v="Mobile Payment"/>
    <s v="Home Delivery"/>
    <s v="No"/>
    <s v="Very comfortable"/>
    <x v="4"/>
    <x v="0"/>
    <x v="1"/>
    <x v="5"/>
    <n v="1000.7"/>
    <x v="4"/>
    <s v="Northern Region"/>
    <s v="Medium"/>
    <s v="December"/>
    <s v="Q4"/>
    <s v="No"/>
    <n v="1"/>
    <n v="150.10499999999999"/>
    <n v="1150.8050000000001"/>
  </r>
  <r>
    <n v="1159"/>
    <s v="R09580"/>
    <x v="91"/>
    <n v="24"/>
    <x v="0"/>
    <x v="4"/>
    <x v="72"/>
    <n v="4"/>
    <x v="1"/>
    <s v="EFT"/>
    <s v="Home Delivery"/>
    <s v="No"/>
    <s v="Long waiting time"/>
    <x v="4"/>
    <x v="1"/>
    <x v="0"/>
    <x v="2"/>
    <n v="16291.52"/>
    <x v="5"/>
    <s v="Central Region"/>
    <s v="High"/>
    <s v="September"/>
    <s v="Q3"/>
    <s v="Yes"/>
    <n v="1"/>
    <n v="2443.7280000000001"/>
    <n v="18735.248"/>
  </r>
  <r>
    <n v="1160"/>
    <s v="R01510"/>
    <x v="26"/>
    <n v="40"/>
    <x v="2"/>
    <x v="6"/>
    <x v="80"/>
    <n v="5"/>
    <x v="1"/>
    <s v="Cash"/>
    <s v="Home Delivery"/>
    <s v="No"/>
    <s v="Worth the money"/>
    <x v="1"/>
    <x v="0"/>
    <x v="1"/>
    <x v="3"/>
    <n v="10347.709999999999"/>
    <x v="5"/>
    <s v="Gauteng Region"/>
    <s v="High"/>
    <s v="March"/>
    <s v="Q1"/>
    <s v="Yes"/>
    <n v="1"/>
    <n v="1552.1564999999998"/>
    <n v="11899.866499999998"/>
  </r>
  <r>
    <n v="1161"/>
    <s v="R08109"/>
    <x v="538"/>
    <n v="70"/>
    <x v="1"/>
    <x v="6"/>
    <x v="106"/>
    <n v="1"/>
    <x v="0"/>
    <s v="Mobile Payment"/>
    <s v="Click &amp; Collect"/>
    <s v="No"/>
    <s v="Great customer service"/>
    <x v="3"/>
    <x v="0"/>
    <x v="0"/>
    <x v="5"/>
    <n v="74.72"/>
    <x v="3"/>
    <s v="Gauteng Region"/>
    <s v="Low"/>
    <s v="July"/>
    <s v="Q3"/>
    <s v="No"/>
    <n v="0"/>
    <n v="11.208"/>
    <n v="85.927999999999997"/>
  </r>
  <r>
    <n v="1162"/>
    <s v="R02992"/>
    <x v="477"/>
    <n v="34"/>
    <x v="0"/>
    <x v="2"/>
    <x v="92"/>
    <n v="1"/>
    <x v="0"/>
    <s v="EFT"/>
    <s v="In Store"/>
    <s v="Yes"/>
    <s v="Instructions unclear"/>
    <x v="3"/>
    <x v="2"/>
    <x v="0"/>
    <x v="1"/>
    <n v="2217.0300000000002"/>
    <x v="8"/>
    <s v="Northern Region"/>
    <s v="Medium"/>
    <s v="March"/>
    <s v="Q1"/>
    <s v="No"/>
    <n v="0"/>
    <n v="332.55450000000002"/>
    <n v="2549.5844999999999"/>
  </r>
  <r>
    <n v="1163"/>
    <s v="R06126"/>
    <x v="539"/>
    <n v="56"/>
    <x v="2"/>
    <x v="8"/>
    <x v="109"/>
    <n v="4"/>
    <x v="1"/>
    <s v="Mobile Payment"/>
    <s v="In Store"/>
    <s v="No"/>
    <s v="Looks premium"/>
    <x v="4"/>
    <x v="0"/>
    <x v="1"/>
    <x v="0"/>
    <n v="470.6"/>
    <x v="4"/>
    <s v="Eastern Region"/>
    <s v="Low"/>
    <s v="April"/>
    <s v="Q2"/>
    <s v="No"/>
    <n v="1"/>
    <n v="70.59"/>
    <n v="541.18999999999994"/>
  </r>
  <r>
    <n v="1165"/>
    <s v="R06913"/>
    <x v="540"/>
    <n v="75"/>
    <x v="2"/>
    <x v="8"/>
    <x v="34"/>
    <n v="3"/>
    <x v="1"/>
    <s v="Credit Card"/>
    <s v="In Store"/>
    <s v="No"/>
    <s v="Great customer service"/>
    <x v="2"/>
    <x v="0"/>
    <x v="0"/>
    <x v="5"/>
    <n v="14729.04"/>
    <x v="6"/>
    <s v="Eastern Region"/>
    <s v="High"/>
    <s v="March"/>
    <s v="Q1"/>
    <s v="Yes"/>
    <n v="1"/>
    <n v="2209.3560000000002"/>
    <n v="16938.396000000001"/>
  </r>
  <r>
    <n v="1166"/>
    <s v="R07700"/>
    <x v="125"/>
    <n v="73"/>
    <x v="2"/>
    <x v="7"/>
    <x v="89"/>
    <n v="3"/>
    <x v="1"/>
    <s v="Credit Card"/>
    <s v="In Store"/>
    <s v="Yes"/>
    <s v="Very fast delivery"/>
    <x v="2"/>
    <x v="0"/>
    <x v="0"/>
    <x v="5"/>
    <n v="574.49"/>
    <x v="4"/>
    <s v="Western Region"/>
    <s v="Medium"/>
    <s v="July"/>
    <s v="Q3"/>
    <s v="No"/>
    <n v="1"/>
    <n v="86.173500000000004"/>
    <n v="660.6635"/>
  </r>
  <r>
    <n v="1167"/>
    <s v="R03411"/>
    <x v="517"/>
    <n v="76"/>
    <x v="0"/>
    <x v="7"/>
    <x v="61"/>
    <n v="1"/>
    <x v="0"/>
    <s v="Debit Card"/>
    <s v="Home Delivery"/>
    <s v="Yes"/>
    <s v="Looks premium"/>
    <x v="3"/>
    <x v="0"/>
    <x v="0"/>
    <x v="5"/>
    <n v="768.34"/>
    <x v="7"/>
    <s v="Western Region"/>
    <s v="Medium"/>
    <s v="February"/>
    <s v="Q1"/>
    <s v="No"/>
    <n v="0"/>
    <n v="115.251"/>
    <n v="883.59100000000001"/>
  </r>
  <r>
    <n v="1168"/>
    <s v="R08789"/>
    <x v="526"/>
    <n v="25"/>
    <x v="2"/>
    <x v="6"/>
    <x v="47"/>
    <n v="5"/>
    <x v="1"/>
    <s v="Cash"/>
    <s v="Click &amp; Collect"/>
    <s v="Yes"/>
    <s v="Very comfortable"/>
    <x v="1"/>
    <x v="0"/>
    <x v="1"/>
    <x v="1"/>
    <n v="13123.97"/>
    <x v="6"/>
    <s v="Gauteng Region"/>
    <s v="High"/>
    <s v="September"/>
    <s v="Q3"/>
    <s v="Yes"/>
    <n v="1"/>
    <n v="1968.5954999999999"/>
    <n v="15092.565499999999"/>
  </r>
  <r>
    <n v="1169"/>
    <s v="R02983"/>
    <x v="491"/>
    <n v="46"/>
    <x v="1"/>
    <x v="3"/>
    <x v="27"/>
    <n v="3"/>
    <x v="0"/>
    <s v="Cash"/>
    <s v="Click &amp; Collect"/>
    <s v="Yes"/>
    <m/>
    <x v="2"/>
    <x v="3"/>
    <x v="2"/>
    <x v="4"/>
    <n v="14808.31"/>
    <x v="6"/>
    <s v="Central Region"/>
    <s v="High"/>
    <s v="February"/>
    <s v="Q1"/>
    <s v="Yes"/>
    <n v="0"/>
    <n v="2221.2464999999997"/>
    <n v="17029.556499999999"/>
  </r>
  <r>
    <n v="1170"/>
    <s v="R03882"/>
    <x v="229"/>
    <n v="69"/>
    <x v="1"/>
    <x v="0"/>
    <x v="117"/>
    <n v="3"/>
    <x v="0"/>
    <s v="Debit Card"/>
    <s v="In Store"/>
    <s v="Yes"/>
    <m/>
    <x v="2"/>
    <x v="3"/>
    <x v="2"/>
    <x v="5"/>
    <n v="6581.78"/>
    <x v="6"/>
    <s v="Northern Region"/>
    <s v="High"/>
    <s v="November"/>
    <s v="Q4"/>
    <s v="Yes"/>
    <n v="0"/>
    <n v="987.26699999999994"/>
    <n v="7569.0469999999996"/>
  </r>
  <r>
    <n v="1171"/>
    <s v="R08141"/>
    <x v="222"/>
    <n v="36"/>
    <x v="0"/>
    <x v="7"/>
    <x v="42"/>
    <n v="3"/>
    <x v="0"/>
    <s v="Debit Card"/>
    <s v="In Store"/>
    <s v="No"/>
    <s v="Great customer service"/>
    <x v="2"/>
    <x v="0"/>
    <x v="0"/>
    <x v="3"/>
    <n v="2099.4"/>
    <x v="2"/>
    <s v="Western Region"/>
    <s v="Medium"/>
    <s v="August"/>
    <s v="Q3"/>
    <s v="No"/>
    <n v="0"/>
    <n v="314.91000000000003"/>
    <n v="2414.31"/>
  </r>
  <r>
    <n v="1172"/>
    <s v="R03434"/>
    <x v="438"/>
    <n v="30"/>
    <x v="1"/>
    <x v="5"/>
    <x v="76"/>
    <n v="5"/>
    <x v="1"/>
    <s v="EFT"/>
    <s v="Click &amp; Collect"/>
    <s v="No"/>
    <s v="Excellent product"/>
    <x v="1"/>
    <x v="0"/>
    <x v="1"/>
    <x v="1"/>
    <n v="824.74"/>
    <x v="8"/>
    <s v="Western Region"/>
    <s v="Medium"/>
    <s v="July"/>
    <s v="Q3"/>
    <s v="No"/>
    <n v="1"/>
    <n v="123.711"/>
    <n v="948.45099999999991"/>
  </r>
  <r>
    <n v="1173"/>
    <s v="R07737"/>
    <x v="541"/>
    <n v="64"/>
    <x v="1"/>
    <x v="4"/>
    <x v="98"/>
    <n v="5"/>
    <x v="0"/>
    <s v="Debit Card"/>
    <s v="In Store"/>
    <s v="No"/>
    <s v="Easy to assemble"/>
    <x v="1"/>
    <x v="0"/>
    <x v="1"/>
    <x v="0"/>
    <n v="40.11"/>
    <x v="3"/>
    <s v="Central Region"/>
    <s v="Low"/>
    <s v="May"/>
    <s v="Q2"/>
    <s v="No"/>
    <n v="0"/>
    <n v="6.0164999999999997"/>
    <n v="46.126499999999993"/>
  </r>
  <r>
    <n v="1175"/>
    <s v="R04141"/>
    <x v="12"/>
    <n v="69"/>
    <x v="0"/>
    <x v="3"/>
    <x v="77"/>
    <n v="4"/>
    <x v="1"/>
    <s v="Mobile Payment"/>
    <s v="In Store"/>
    <s v="Yes"/>
    <s v="Easy online ordering"/>
    <x v="4"/>
    <x v="0"/>
    <x v="1"/>
    <x v="5"/>
    <n v="353.21"/>
    <x v="3"/>
    <s v="Central Region"/>
    <s v="Low"/>
    <s v="February"/>
    <s v="Q1"/>
    <s v="No"/>
    <n v="1"/>
    <n v="52.981499999999997"/>
    <n v="406.19149999999996"/>
  </r>
  <r>
    <n v="1176"/>
    <s v="R08903"/>
    <x v="542"/>
    <n v="52"/>
    <x v="1"/>
    <x v="7"/>
    <x v="28"/>
    <n v="4"/>
    <x v="1"/>
    <s v="Debit Card"/>
    <s v="Home Delivery"/>
    <s v="No"/>
    <s v="Very fast delivery"/>
    <x v="4"/>
    <x v="0"/>
    <x v="1"/>
    <x v="4"/>
    <n v="1011.68"/>
    <x v="0"/>
    <s v="Western Region"/>
    <s v="Medium"/>
    <s v="March"/>
    <s v="Q1"/>
    <s v="No"/>
    <n v="1"/>
    <n v="151.75199999999998"/>
    <n v="1163.4319999999998"/>
  </r>
  <r>
    <n v="1178"/>
    <s v="R07147"/>
    <x v="498"/>
    <n v="65"/>
    <x v="2"/>
    <x v="5"/>
    <x v="90"/>
    <n v="4"/>
    <x v="1"/>
    <s v="Cash"/>
    <s v="Click &amp; Collect"/>
    <s v="No"/>
    <s v="Helpful staff"/>
    <x v="4"/>
    <x v="0"/>
    <x v="1"/>
    <x v="5"/>
    <n v="16523.5"/>
    <x v="6"/>
    <s v="Western Region"/>
    <s v="High"/>
    <s v="December"/>
    <s v="Q4"/>
    <s v="Yes"/>
    <n v="1"/>
    <n v="2478.5250000000001"/>
    <n v="19002.024999999998"/>
  </r>
  <r>
    <n v="1179"/>
    <s v="R01021"/>
    <x v="521"/>
    <n v="79"/>
    <x v="1"/>
    <x v="0"/>
    <x v="120"/>
    <n v="5"/>
    <x v="0"/>
    <s v="EFT"/>
    <s v="Click &amp; Collect"/>
    <s v="No"/>
    <s v="Product exceeded expectations"/>
    <x v="1"/>
    <x v="0"/>
    <x v="1"/>
    <x v="5"/>
    <n v="1233.45"/>
    <x v="1"/>
    <s v="Northern Region"/>
    <s v="Medium"/>
    <s v="July"/>
    <s v="Q3"/>
    <s v="No"/>
    <n v="0"/>
    <n v="185.01750000000001"/>
    <n v="1418.4675"/>
  </r>
  <r>
    <n v="1180"/>
    <s v="R00706"/>
    <x v="543"/>
    <n v="58"/>
    <x v="2"/>
    <x v="3"/>
    <x v="46"/>
    <n v="1"/>
    <x v="0"/>
    <s v="EFT"/>
    <s v="Click &amp; Collect"/>
    <s v="No"/>
    <m/>
    <x v="3"/>
    <x v="3"/>
    <x v="2"/>
    <x v="0"/>
    <n v="3755.73"/>
    <x v="2"/>
    <s v="Central Region"/>
    <s v="Medium"/>
    <s v="March"/>
    <s v="Q1"/>
    <s v="No"/>
    <n v="0"/>
    <n v="563.35950000000003"/>
    <n v="4319.0895"/>
  </r>
  <r>
    <n v="1181"/>
    <s v="R02076"/>
    <x v="224"/>
    <n v="33"/>
    <x v="0"/>
    <x v="4"/>
    <x v="66"/>
    <n v="2"/>
    <x v="0"/>
    <s v="Cash"/>
    <s v="Home Delivery"/>
    <s v="No"/>
    <s v="Excellent value"/>
    <x v="0"/>
    <x v="0"/>
    <x v="0"/>
    <x v="1"/>
    <n v="759.97"/>
    <x v="8"/>
    <s v="Central Region"/>
    <s v="Medium"/>
    <s v="January"/>
    <s v="Q1"/>
    <s v="No"/>
    <n v="0"/>
    <n v="113.99550000000001"/>
    <n v="873.96550000000002"/>
  </r>
  <r>
    <n v="1182"/>
    <s v="R05767"/>
    <x v="544"/>
    <m/>
    <x v="1"/>
    <x v="2"/>
    <x v="84"/>
    <n v="3"/>
    <x v="1"/>
    <s v="EFT"/>
    <s v="Home Delivery"/>
    <s v="Yes"/>
    <s v="Item missing accessories"/>
    <x v="2"/>
    <x v="1"/>
    <x v="0"/>
    <x v="6"/>
    <n v="27.35"/>
    <x v="3"/>
    <s v="Northern Region"/>
    <s v="Low"/>
    <s v="March"/>
    <s v="Q1"/>
    <s v="No"/>
    <n v="1"/>
    <n v="4.1025"/>
    <n v="31.452500000000001"/>
  </r>
  <r>
    <n v="1183"/>
    <s v="R01703"/>
    <x v="334"/>
    <n v="27"/>
    <x v="0"/>
    <x v="1"/>
    <x v="68"/>
    <n v="3"/>
    <x v="1"/>
    <s v="Debit Card"/>
    <s v="Home Delivery"/>
    <s v="Yes"/>
    <s v="Product was disappointing"/>
    <x v="2"/>
    <x v="1"/>
    <x v="0"/>
    <x v="1"/>
    <n v="6698.54"/>
    <x v="6"/>
    <s v="Southern Region"/>
    <s v="High"/>
    <s v="February"/>
    <s v="Q1"/>
    <s v="Yes"/>
    <n v="1"/>
    <n v="1004.7809999999999"/>
    <n v="7703.320999999999"/>
  </r>
  <r>
    <n v="1184"/>
    <s v="R05240"/>
    <x v="201"/>
    <n v="25"/>
    <x v="2"/>
    <x v="6"/>
    <x v="99"/>
    <n v="4"/>
    <x v="1"/>
    <s v="EFT"/>
    <s v="Click &amp; Collect"/>
    <s v="Yes"/>
    <s v="Poor packaging"/>
    <x v="4"/>
    <x v="1"/>
    <x v="0"/>
    <x v="1"/>
    <n v="786.78"/>
    <x v="8"/>
    <s v="Gauteng Region"/>
    <s v="Medium"/>
    <s v="June"/>
    <s v="Q2"/>
    <s v="No"/>
    <n v="1"/>
    <n v="118.017"/>
    <n v="904.79699999999991"/>
  </r>
  <r>
    <n v="1186"/>
    <s v="R02886"/>
    <x v="337"/>
    <n v="22"/>
    <x v="2"/>
    <x v="2"/>
    <x v="92"/>
    <n v="4"/>
    <x v="1"/>
    <s v="Cash"/>
    <s v="Home Delivery"/>
    <s v="No"/>
    <s v="Easy online ordering"/>
    <x v="4"/>
    <x v="0"/>
    <x v="1"/>
    <x v="2"/>
    <n v="2217.0300000000002"/>
    <x v="8"/>
    <s v="Northern Region"/>
    <s v="Medium"/>
    <s v="October"/>
    <s v="Q4"/>
    <s v="No"/>
    <n v="1"/>
    <n v="332.55450000000002"/>
    <n v="2549.5844999999999"/>
  </r>
  <r>
    <n v="1187"/>
    <s v="R02885"/>
    <x v="129"/>
    <n v="27"/>
    <x v="0"/>
    <x v="8"/>
    <x v="104"/>
    <n v="1"/>
    <x v="1"/>
    <s v="EFT"/>
    <s v="Click &amp; Collect"/>
    <s v="No"/>
    <s v="Long waiting time"/>
    <x v="3"/>
    <x v="1"/>
    <x v="1"/>
    <x v="1"/>
    <n v="274.49"/>
    <x v="1"/>
    <s v="Eastern Region"/>
    <s v="Low"/>
    <s v="January"/>
    <s v="Q1"/>
    <s v="No"/>
    <n v="1"/>
    <n v="41.173499999999997"/>
    <n v="315.6635"/>
  </r>
  <r>
    <n v="1188"/>
    <s v="R09335"/>
    <x v="310"/>
    <n v="52"/>
    <x v="0"/>
    <x v="6"/>
    <x v="108"/>
    <n v="2"/>
    <x v="0"/>
    <s v="EFT"/>
    <s v="Click &amp; Collect"/>
    <s v="No"/>
    <s v="Item missing accessories"/>
    <x v="0"/>
    <x v="1"/>
    <x v="1"/>
    <x v="4"/>
    <n v="880.49"/>
    <x v="5"/>
    <s v="Gauteng Region"/>
    <s v="Medium"/>
    <s v="June"/>
    <s v="Q2"/>
    <s v="No"/>
    <n v="0"/>
    <n v="132.0735"/>
    <n v="1012.5635"/>
  </r>
  <r>
    <n v="1189"/>
    <s v="R09931"/>
    <x v="22"/>
    <n v="43"/>
    <x v="2"/>
    <x v="8"/>
    <x v="4"/>
    <n v="5"/>
    <x v="1"/>
    <s v="Debit Card"/>
    <s v="In Store"/>
    <s v="Yes"/>
    <s v="Fits perfectly"/>
    <x v="1"/>
    <x v="0"/>
    <x v="1"/>
    <x v="3"/>
    <n v="1951.09"/>
    <x v="0"/>
    <s v="Eastern Region"/>
    <s v="Medium"/>
    <s v="February"/>
    <s v="Q1"/>
    <s v="No"/>
    <n v="1"/>
    <n v="292.6635"/>
    <n v="2243.7534999999998"/>
  </r>
  <r>
    <n v="1192"/>
    <s v="R04504"/>
    <x v="545"/>
    <n v="44"/>
    <x v="0"/>
    <x v="1"/>
    <x v="58"/>
    <n v="3"/>
    <x v="0"/>
    <s v="EFT"/>
    <s v="In Store"/>
    <s v="No"/>
    <s v="Instructions unclear"/>
    <x v="2"/>
    <x v="2"/>
    <x v="1"/>
    <x v="3"/>
    <n v="2603.98"/>
    <x v="0"/>
    <s v="Southern Region"/>
    <s v="Medium"/>
    <s v="September"/>
    <s v="Q3"/>
    <s v="No"/>
    <n v="0"/>
    <n v="390.59699999999998"/>
    <n v="2994.5769999999998"/>
  </r>
  <r>
    <n v="1193"/>
    <s v="R00441"/>
    <x v="33"/>
    <n v="68"/>
    <x v="2"/>
    <x v="0"/>
    <x v="75"/>
    <n v="5"/>
    <x v="1"/>
    <s v="Debit Card"/>
    <s v="Click &amp; Collect"/>
    <s v="Yes"/>
    <s v="Great customer service"/>
    <x v="1"/>
    <x v="0"/>
    <x v="1"/>
    <x v="5"/>
    <n v="4841.7700000000004"/>
    <x v="7"/>
    <s v="Northern Region"/>
    <s v="Medium"/>
    <s v="May"/>
    <s v="Q2"/>
    <s v="No"/>
    <n v="1"/>
    <n v="726.26550000000009"/>
    <n v="5568.0355"/>
  </r>
  <r>
    <n v="1194"/>
    <s v="R03095"/>
    <x v="546"/>
    <n v="65"/>
    <x v="1"/>
    <x v="0"/>
    <x v="69"/>
    <n v="3"/>
    <x v="0"/>
    <s v="Mobile Payment"/>
    <s v="In Store"/>
    <s v="No"/>
    <s v="Product exceeded expectations"/>
    <x v="2"/>
    <x v="0"/>
    <x v="0"/>
    <x v="5"/>
    <n v="1907.49"/>
    <x v="0"/>
    <s v="Northern Region"/>
    <s v="Medium"/>
    <s v="October"/>
    <s v="Q4"/>
    <s v="No"/>
    <n v="0"/>
    <n v="286.12349999999998"/>
    <n v="2193.6134999999999"/>
  </r>
  <r>
    <n v="1195"/>
    <s v="R05993"/>
    <x v="131"/>
    <n v="63"/>
    <x v="0"/>
    <x v="4"/>
    <x v="77"/>
    <n v="1"/>
    <x v="1"/>
    <s v="Credit Card"/>
    <s v="Home Delivery"/>
    <s v="Yes"/>
    <s v="Exactly as advertised"/>
    <x v="3"/>
    <x v="0"/>
    <x v="0"/>
    <x v="0"/>
    <n v="353.21"/>
    <x v="3"/>
    <s v="Central Region"/>
    <s v="Low"/>
    <s v="October"/>
    <s v="Q4"/>
    <s v="No"/>
    <n v="1"/>
    <n v="52.981499999999997"/>
    <n v="406.19149999999996"/>
  </r>
  <r>
    <n v="1196"/>
    <s v="R07160"/>
    <x v="229"/>
    <n v="29"/>
    <x v="0"/>
    <x v="6"/>
    <x v="57"/>
    <n v="3"/>
    <x v="0"/>
    <s v="Cash"/>
    <s v="Click &amp; Collect"/>
    <s v="No"/>
    <s v="Very comfortable"/>
    <x v="2"/>
    <x v="0"/>
    <x v="0"/>
    <x v="1"/>
    <n v="551.66"/>
    <x v="0"/>
    <s v="Gauteng Region"/>
    <s v="Medium"/>
    <s v="November"/>
    <s v="Q4"/>
    <s v="No"/>
    <n v="0"/>
    <n v="82.748999999999995"/>
    <n v="634.40899999999988"/>
  </r>
  <r>
    <n v="1197"/>
    <s v="R00011"/>
    <x v="173"/>
    <n v="28"/>
    <x v="0"/>
    <x v="3"/>
    <x v="18"/>
    <n v="1"/>
    <x v="0"/>
    <s v="EFT"/>
    <s v="In Store"/>
    <s v="No"/>
    <s v="Very comfortable"/>
    <x v="3"/>
    <x v="0"/>
    <x v="0"/>
    <x v="1"/>
    <n v="1712.08"/>
    <x v="7"/>
    <s v="Central Region"/>
    <s v="Medium"/>
    <s v="October"/>
    <s v="Q4"/>
    <s v="No"/>
    <n v="0"/>
    <n v="256.81199999999995"/>
    <n v="1968.8919999999998"/>
  </r>
  <r>
    <n v="1199"/>
    <s v="R06379"/>
    <x v="72"/>
    <n v="39"/>
    <x v="1"/>
    <x v="3"/>
    <x v="10"/>
    <n v="2"/>
    <x v="0"/>
    <s v="Debit Card"/>
    <s v="Home Delivery"/>
    <s v="No"/>
    <s v="Long waiting time"/>
    <x v="0"/>
    <x v="1"/>
    <x v="1"/>
    <x v="3"/>
    <n v="276.82"/>
    <x v="7"/>
    <s v="Central Region"/>
    <s v="Low"/>
    <s v="November"/>
    <s v="Q4"/>
    <s v="No"/>
    <n v="0"/>
    <n v="41.522999999999996"/>
    <n v="318.34299999999996"/>
  </r>
  <r>
    <n v="1200"/>
    <s v="R06124"/>
    <x v="543"/>
    <n v="50"/>
    <x v="2"/>
    <x v="3"/>
    <x v="0"/>
    <n v="1"/>
    <x v="1"/>
    <s v="Mobile Payment"/>
    <s v="Home Delivery"/>
    <s v="No"/>
    <s v="Very fast delivery"/>
    <x v="3"/>
    <x v="0"/>
    <x v="0"/>
    <x v="4"/>
    <n v="2479.5700000000002"/>
    <x v="0"/>
    <s v="Central Region"/>
    <s v="Medium"/>
    <s v="March"/>
    <s v="Q1"/>
    <s v="No"/>
    <n v="1"/>
    <n v="371.93549999999999"/>
    <n v="2851.5054999999998"/>
  </r>
  <r>
    <n v="1201"/>
    <s v="R03626"/>
    <x v="227"/>
    <n v="73"/>
    <x v="2"/>
    <x v="5"/>
    <x v="76"/>
    <n v="5"/>
    <x v="0"/>
    <s v="EFT"/>
    <s v="In Store"/>
    <s v="Yes"/>
    <s v="Great customer service"/>
    <x v="1"/>
    <x v="0"/>
    <x v="1"/>
    <x v="5"/>
    <n v="824.74"/>
    <x v="8"/>
    <s v="Western Region"/>
    <s v="Medium"/>
    <s v="June"/>
    <s v="Q2"/>
    <s v="No"/>
    <n v="0"/>
    <n v="123.711"/>
    <n v="948.45099999999991"/>
  </r>
  <r>
    <n v="1203"/>
    <s v="R05712"/>
    <x v="225"/>
    <n v="43"/>
    <x v="0"/>
    <x v="7"/>
    <x v="35"/>
    <n v="1"/>
    <x v="0"/>
    <s v="EFT"/>
    <s v="In Store"/>
    <s v="Yes"/>
    <s v="Would definitely buy again"/>
    <x v="3"/>
    <x v="0"/>
    <x v="0"/>
    <x v="3"/>
    <n v="6710.27"/>
    <x v="5"/>
    <s v="Western Region"/>
    <s v="High"/>
    <s v="March"/>
    <s v="Q1"/>
    <s v="Yes"/>
    <n v="0"/>
    <n v="1006.5405000000001"/>
    <n v="7716.8104999999996"/>
  </r>
  <r>
    <n v="1204"/>
    <s v="R05839"/>
    <x v="325"/>
    <n v="64"/>
    <x v="1"/>
    <x v="6"/>
    <x v="48"/>
    <n v="4"/>
    <x v="1"/>
    <s v="Cash"/>
    <s v="Click &amp; Collect"/>
    <s v="No"/>
    <s v="Easy to assemble"/>
    <x v="4"/>
    <x v="0"/>
    <x v="1"/>
    <x v="0"/>
    <n v="192.77"/>
    <x v="1"/>
    <s v="Gauteng Region"/>
    <s v="Low"/>
    <s v="September"/>
    <s v="Q3"/>
    <s v="No"/>
    <n v="1"/>
    <n v="28.915500000000002"/>
    <n v="221.68549999999999"/>
  </r>
  <r>
    <n v="1205"/>
    <s v="R01594"/>
    <x v="29"/>
    <n v="29"/>
    <x v="0"/>
    <x v="4"/>
    <x v="67"/>
    <n v="3"/>
    <x v="0"/>
    <s v="Cash"/>
    <s v="Home Delivery"/>
    <s v="No"/>
    <s v="Excellent value"/>
    <x v="2"/>
    <x v="0"/>
    <x v="0"/>
    <x v="1"/>
    <n v="1859.13"/>
    <x v="5"/>
    <s v="Central Region"/>
    <s v="Medium"/>
    <s v="March"/>
    <s v="Q1"/>
    <s v="No"/>
    <n v="0"/>
    <n v="278.86950000000002"/>
    <n v="2137.9994999999999"/>
  </r>
  <r>
    <n v="1207"/>
    <s v="R04961"/>
    <x v="547"/>
    <n v="38"/>
    <x v="1"/>
    <x v="3"/>
    <x v="108"/>
    <n v="1"/>
    <x v="1"/>
    <s v="Mobile Payment"/>
    <s v="Click &amp; Collect"/>
    <s v="Yes"/>
    <s v="Customer support was excellent"/>
    <x v="3"/>
    <x v="0"/>
    <x v="0"/>
    <x v="3"/>
    <n v="880.49"/>
    <x v="5"/>
    <s v="Central Region"/>
    <s v="Medium"/>
    <s v="November"/>
    <s v="Q4"/>
    <s v="No"/>
    <n v="1"/>
    <n v="132.0735"/>
    <n v="1012.5635"/>
  </r>
  <r>
    <n v="1208"/>
    <s v="R02390"/>
    <x v="44"/>
    <n v="36"/>
    <x v="0"/>
    <x v="6"/>
    <x v="82"/>
    <n v="4"/>
    <x v="1"/>
    <s v="EFT"/>
    <s v="Click &amp; Collect"/>
    <s v="Yes"/>
    <m/>
    <x v="4"/>
    <x v="3"/>
    <x v="2"/>
    <x v="3"/>
    <n v="463.48"/>
    <x v="6"/>
    <s v="Gauteng Region"/>
    <s v="Low"/>
    <s v="May"/>
    <s v="Q2"/>
    <s v="No"/>
    <n v="1"/>
    <n v="69.522000000000006"/>
    <n v="533.00199999999995"/>
  </r>
  <r>
    <n v="1209"/>
    <s v="R00293"/>
    <x v="350"/>
    <n v="45"/>
    <x v="0"/>
    <x v="6"/>
    <x v="117"/>
    <n v="2"/>
    <x v="1"/>
    <s v="Cash"/>
    <s v="Click &amp; Collect"/>
    <s v="Yes"/>
    <s v="Excellent value"/>
    <x v="0"/>
    <x v="0"/>
    <x v="0"/>
    <x v="4"/>
    <n v="6581.78"/>
    <x v="6"/>
    <s v="Gauteng Region"/>
    <s v="High"/>
    <s v="December"/>
    <s v="Q4"/>
    <s v="Yes"/>
    <n v="1"/>
    <n v="987.26699999999994"/>
    <n v="7569.0469999999996"/>
  </r>
  <r>
    <n v="1210"/>
    <s v="R08143"/>
    <x v="260"/>
    <n v="77"/>
    <x v="1"/>
    <x v="0"/>
    <x v="50"/>
    <n v="3"/>
    <x v="0"/>
    <s v="Cash"/>
    <s v="Click &amp; Collect"/>
    <s v="No"/>
    <s v="Excellent value"/>
    <x v="2"/>
    <x v="0"/>
    <x v="0"/>
    <x v="5"/>
    <n v="929.55"/>
    <x v="0"/>
    <s v="Northern Region"/>
    <s v="Medium"/>
    <s v="March"/>
    <s v="Q1"/>
    <s v="No"/>
    <n v="0"/>
    <n v="139.43249999999998"/>
    <n v="1068.9824999999998"/>
  </r>
  <r>
    <n v="1211"/>
    <s v="R02484"/>
    <x v="548"/>
    <n v="80"/>
    <x v="1"/>
    <x v="3"/>
    <x v="34"/>
    <n v="5"/>
    <x v="0"/>
    <s v="Credit Card"/>
    <s v="Home Delivery"/>
    <s v="No"/>
    <s v="Excellent value"/>
    <x v="1"/>
    <x v="0"/>
    <x v="1"/>
    <x v="5"/>
    <n v="14729.04"/>
    <x v="6"/>
    <s v="Central Region"/>
    <s v="High"/>
    <s v="September"/>
    <s v="Q3"/>
    <s v="Yes"/>
    <n v="0"/>
    <n v="2209.3560000000002"/>
    <n v="16938.396000000001"/>
  </r>
  <r>
    <n v="1212"/>
    <s v="R02407"/>
    <x v="220"/>
    <n v="75"/>
    <x v="1"/>
    <x v="0"/>
    <x v="68"/>
    <n v="1"/>
    <x v="0"/>
    <s v="Credit Card"/>
    <s v="In Store"/>
    <s v="No"/>
    <s v="Highly recommend"/>
    <x v="3"/>
    <x v="0"/>
    <x v="0"/>
    <x v="5"/>
    <n v="6698.54"/>
    <x v="6"/>
    <s v="Northern Region"/>
    <s v="High"/>
    <s v="November"/>
    <s v="Q4"/>
    <s v="Yes"/>
    <n v="0"/>
    <n v="1004.7809999999999"/>
    <n v="7703.320999999999"/>
  </r>
  <r>
    <n v="1214"/>
    <s v="R03102"/>
    <x v="329"/>
    <n v="35"/>
    <x v="2"/>
    <x v="2"/>
    <x v="21"/>
    <n v="1"/>
    <x v="0"/>
    <s v="Credit Card"/>
    <s v="Click &amp; Collect"/>
    <s v="Yes"/>
    <s v="Fantastic experience"/>
    <x v="3"/>
    <x v="0"/>
    <x v="0"/>
    <x v="3"/>
    <n v="369.57"/>
    <x v="0"/>
    <s v="Northern Region"/>
    <s v="Low"/>
    <s v="July"/>
    <s v="Q3"/>
    <s v="No"/>
    <n v="0"/>
    <n v="55.435499999999998"/>
    <n v="425.00549999999998"/>
  </r>
  <r>
    <n v="1215"/>
    <s v="R06389"/>
    <x v="539"/>
    <n v="39"/>
    <x v="0"/>
    <x v="2"/>
    <x v="31"/>
    <n v="1"/>
    <x v="0"/>
    <s v="Cash"/>
    <s v="In Store"/>
    <s v="No"/>
    <s v="Helpful staff"/>
    <x v="3"/>
    <x v="0"/>
    <x v="0"/>
    <x v="3"/>
    <n v="294.33"/>
    <x v="4"/>
    <s v="Northern Region"/>
    <s v="Low"/>
    <s v="April"/>
    <s v="Q2"/>
    <s v="No"/>
    <n v="0"/>
    <n v="44.149499999999996"/>
    <n v="338.47949999999997"/>
  </r>
  <r>
    <n v="1216"/>
    <s v="R06546"/>
    <x v="359"/>
    <n v="71"/>
    <x v="0"/>
    <x v="6"/>
    <x v="19"/>
    <n v="5"/>
    <x v="0"/>
    <s v="EFT"/>
    <s v="Click &amp; Collect"/>
    <s v="Yes"/>
    <s v="Delivery delayed"/>
    <x v="1"/>
    <x v="1"/>
    <x v="0"/>
    <x v="5"/>
    <n v="343.42"/>
    <x v="3"/>
    <s v="Gauteng Region"/>
    <s v="Low"/>
    <s v="July"/>
    <s v="Q3"/>
    <s v="No"/>
    <n v="0"/>
    <n v="51.512999999999998"/>
    <n v="394.93299999999999"/>
  </r>
  <r>
    <n v="1217"/>
    <s v="R07973"/>
    <x v="284"/>
    <n v="67"/>
    <x v="1"/>
    <x v="5"/>
    <x v="49"/>
    <n v="4"/>
    <x v="1"/>
    <s v="Debit Card"/>
    <s v="In Store"/>
    <s v="No"/>
    <s v="Fantastic experience"/>
    <x v="4"/>
    <x v="0"/>
    <x v="1"/>
    <x v="5"/>
    <n v="134.01"/>
    <x v="3"/>
    <s v="Western Region"/>
    <s v="Low"/>
    <s v="July"/>
    <s v="Q3"/>
    <s v="No"/>
    <n v="1"/>
    <n v="20.101499999999998"/>
    <n v="154.11149999999998"/>
  </r>
  <r>
    <n v="1218"/>
    <s v="R03648"/>
    <x v="514"/>
    <n v="75"/>
    <x v="2"/>
    <x v="7"/>
    <x v="94"/>
    <n v="4"/>
    <x v="1"/>
    <s v="Credit Card"/>
    <s v="Home Delivery"/>
    <s v="No"/>
    <s v="Product exceeded expectations"/>
    <x v="4"/>
    <x v="0"/>
    <x v="1"/>
    <x v="5"/>
    <n v="1746.77"/>
    <x v="5"/>
    <s v="Western Region"/>
    <s v="Medium"/>
    <s v="June"/>
    <s v="Q2"/>
    <s v="No"/>
    <n v="1"/>
    <n v="262.01549999999997"/>
    <n v="2008.7854999999997"/>
  </r>
  <r>
    <n v="1219"/>
    <s v="R04849"/>
    <x v="123"/>
    <n v="31"/>
    <x v="2"/>
    <x v="6"/>
    <x v="66"/>
    <n v="1"/>
    <x v="1"/>
    <s v="Mobile Payment"/>
    <s v="Home Delivery"/>
    <s v="No"/>
    <m/>
    <x v="3"/>
    <x v="3"/>
    <x v="2"/>
    <x v="1"/>
    <n v="759.97"/>
    <x v="8"/>
    <s v="Gauteng Region"/>
    <s v="Medium"/>
    <s v="August"/>
    <s v="Q3"/>
    <s v="No"/>
    <n v="1"/>
    <n v="113.99550000000001"/>
    <n v="873.96550000000002"/>
  </r>
  <r>
    <n v="1220"/>
    <s v="R07681"/>
    <x v="549"/>
    <n v="48"/>
    <x v="2"/>
    <x v="6"/>
    <x v="107"/>
    <n v="4"/>
    <x v="0"/>
    <s v="Cash"/>
    <s v="Click &amp; Collect"/>
    <s v="Yes"/>
    <s v="Customer support was excellent"/>
    <x v="4"/>
    <x v="0"/>
    <x v="1"/>
    <x v="4"/>
    <n v="2413.3000000000002"/>
    <x v="6"/>
    <s v="Gauteng Region"/>
    <s v="Medium"/>
    <s v="May"/>
    <s v="Q2"/>
    <s v="No"/>
    <n v="0"/>
    <n v="361.995"/>
    <n v="2775.2950000000001"/>
  </r>
  <r>
    <n v="1221"/>
    <s v="R06148"/>
    <x v="227"/>
    <n v="48"/>
    <x v="0"/>
    <x v="1"/>
    <x v="59"/>
    <n v="5"/>
    <x v="1"/>
    <s v="Mobile Payment"/>
    <s v="Click &amp; Collect"/>
    <s v="Yes"/>
    <s v="Very fast delivery"/>
    <x v="1"/>
    <x v="0"/>
    <x v="1"/>
    <x v="4"/>
    <n v="8798.49"/>
    <x v="4"/>
    <s v="Southern Region"/>
    <s v="High"/>
    <s v="June"/>
    <s v="Q2"/>
    <s v="Yes"/>
    <n v="1"/>
    <n v="1319.7735"/>
    <n v="10118.263499999999"/>
  </r>
  <r>
    <n v="1223"/>
    <s v="R03056"/>
    <x v="142"/>
    <m/>
    <x v="2"/>
    <x v="3"/>
    <x v="26"/>
    <n v="2"/>
    <x v="1"/>
    <s v="Credit Card"/>
    <s v="In Store"/>
    <s v="Yes"/>
    <s v="Instructions unclear"/>
    <x v="0"/>
    <x v="2"/>
    <x v="0"/>
    <x v="6"/>
    <n v="27815.439999999999"/>
    <x v="6"/>
    <s v="Central Region"/>
    <s v="High"/>
    <s v="October"/>
    <s v="Q4"/>
    <s v="Yes"/>
    <n v="1"/>
    <n v="4172.3159999999998"/>
    <n v="31987.755999999998"/>
  </r>
  <r>
    <n v="1226"/>
    <s v="R08485"/>
    <x v="493"/>
    <n v="34"/>
    <x v="1"/>
    <x v="3"/>
    <x v="8"/>
    <n v="3"/>
    <x v="0"/>
    <s v="Cash"/>
    <s v="In Store"/>
    <s v="No"/>
    <s v="Worth the money"/>
    <x v="2"/>
    <x v="0"/>
    <x v="0"/>
    <x v="1"/>
    <n v="5390.8"/>
    <x v="6"/>
    <s v="Central Region"/>
    <s v="High"/>
    <s v="August"/>
    <s v="Q3"/>
    <s v="Yes"/>
    <n v="0"/>
    <n v="808.62"/>
    <n v="6199.42"/>
  </r>
  <r>
    <n v="1227"/>
    <s v="R05647"/>
    <x v="550"/>
    <n v="37"/>
    <x v="1"/>
    <x v="1"/>
    <x v="5"/>
    <n v="2"/>
    <x v="1"/>
    <s v="Debit Card"/>
    <s v="Click &amp; Collect"/>
    <s v="No"/>
    <s v="Excellent product"/>
    <x v="0"/>
    <x v="0"/>
    <x v="0"/>
    <x v="3"/>
    <n v="1158.56"/>
    <x v="4"/>
    <s v="Southern Region"/>
    <s v="Medium"/>
    <s v="October"/>
    <s v="Q4"/>
    <s v="No"/>
    <n v="1"/>
    <n v="173.78399999999999"/>
    <n v="1332.3439999999998"/>
  </r>
  <r>
    <n v="1228"/>
    <s v="R06301"/>
    <x v="274"/>
    <n v="33"/>
    <x v="2"/>
    <x v="2"/>
    <x v="100"/>
    <n v="1"/>
    <x v="1"/>
    <s v="EFT"/>
    <s v="In Store"/>
    <s v="Yes"/>
    <s v="Fits perfectly"/>
    <x v="3"/>
    <x v="0"/>
    <x v="0"/>
    <x v="1"/>
    <n v="5432.76"/>
    <x v="5"/>
    <s v="Northern Region"/>
    <s v="High"/>
    <s v="November"/>
    <s v="Q4"/>
    <s v="Yes"/>
    <n v="1"/>
    <n v="814.91399999999999"/>
    <n v="6247.674"/>
  </r>
  <r>
    <n v="1229"/>
    <s v="R02320"/>
    <x v="316"/>
    <n v="79"/>
    <x v="1"/>
    <x v="7"/>
    <x v="113"/>
    <n v="2"/>
    <x v="1"/>
    <s v="Cash"/>
    <s v="Click &amp; Collect"/>
    <s v="No"/>
    <s v="Poor packaging"/>
    <x v="0"/>
    <x v="1"/>
    <x v="1"/>
    <x v="5"/>
    <n v="2572.02"/>
    <x v="7"/>
    <s v="Western Region"/>
    <s v="Medium"/>
    <s v="December"/>
    <s v="Q4"/>
    <s v="No"/>
    <n v="1"/>
    <n v="385.803"/>
    <n v="2957.8229999999999"/>
  </r>
  <r>
    <n v="1230"/>
    <s v="R08658"/>
    <x v="94"/>
    <n v="63"/>
    <x v="1"/>
    <x v="7"/>
    <x v="90"/>
    <n v="1"/>
    <x v="1"/>
    <s v="Cash"/>
    <s v="In Store"/>
    <s v="Yes"/>
    <s v="Poor packaging"/>
    <x v="3"/>
    <x v="1"/>
    <x v="1"/>
    <x v="0"/>
    <n v="16523.5"/>
    <x v="6"/>
    <s v="Western Region"/>
    <s v="High"/>
    <s v="October"/>
    <s v="Q4"/>
    <s v="Yes"/>
    <n v="1"/>
    <n v="2478.5250000000001"/>
    <n v="19002.024999999998"/>
  </r>
  <r>
    <n v="1231"/>
    <s v="R04251"/>
    <x v="532"/>
    <n v="27"/>
    <x v="0"/>
    <x v="6"/>
    <x v="18"/>
    <n v="4"/>
    <x v="0"/>
    <s v="Cash"/>
    <s v="In Store"/>
    <s v="Yes"/>
    <s v="Helpful staff"/>
    <x v="4"/>
    <x v="0"/>
    <x v="1"/>
    <x v="1"/>
    <n v="1712.08"/>
    <x v="7"/>
    <s v="Gauteng Region"/>
    <s v="Medium"/>
    <s v="April"/>
    <s v="Q2"/>
    <s v="No"/>
    <n v="0"/>
    <n v="256.81199999999995"/>
    <n v="1968.8919999999998"/>
  </r>
  <r>
    <n v="1232"/>
    <s v="R02168"/>
    <x v="160"/>
    <n v="73"/>
    <x v="1"/>
    <x v="8"/>
    <x v="35"/>
    <n v="5"/>
    <x v="0"/>
    <s v="Credit Card"/>
    <s v="Home Delivery"/>
    <s v="Yes"/>
    <s v="Excellent value"/>
    <x v="1"/>
    <x v="0"/>
    <x v="1"/>
    <x v="5"/>
    <n v="6710.27"/>
    <x v="5"/>
    <s v="Eastern Region"/>
    <s v="High"/>
    <s v="July"/>
    <s v="Q3"/>
    <s v="Yes"/>
    <n v="0"/>
    <n v="1006.5405000000001"/>
    <n v="7716.8104999999996"/>
  </r>
  <r>
    <n v="1233"/>
    <s v="R05934"/>
    <x v="551"/>
    <n v="74"/>
    <x v="1"/>
    <x v="5"/>
    <x v="93"/>
    <n v="2"/>
    <x v="0"/>
    <s v="Debit Card"/>
    <s v="Click &amp; Collect"/>
    <s v="No"/>
    <s v="Average quality"/>
    <x v="0"/>
    <x v="2"/>
    <x v="0"/>
    <x v="5"/>
    <n v="34.200000000000003"/>
    <x v="3"/>
    <s v="Western Region"/>
    <s v="Low"/>
    <s v="June"/>
    <s v="Q2"/>
    <s v="No"/>
    <n v="0"/>
    <n v="5.13"/>
    <n v="39.33"/>
  </r>
  <r>
    <n v="1234"/>
    <s v="R05864"/>
    <x v="373"/>
    <n v="64"/>
    <x v="1"/>
    <x v="3"/>
    <x v="52"/>
    <n v="2"/>
    <x v="1"/>
    <s v="EFT"/>
    <s v="Home Delivery"/>
    <s v="No"/>
    <s v="Packaging could improve"/>
    <x v="0"/>
    <x v="2"/>
    <x v="0"/>
    <x v="0"/>
    <n v="1094.3699999999999"/>
    <x v="8"/>
    <s v="Central Region"/>
    <s v="Medium"/>
    <s v="March"/>
    <s v="Q1"/>
    <s v="No"/>
    <n v="1"/>
    <n v="164.15549999999999"/>
    <n v="1258.5254999999997"/>
  </r>
  <r>
    <n v="1235"/>
    <s v="R01570"/>
    <x v="43"/>
    <n v="63"/>
    <x v="1"/>
    <x v="1"/>
    <x v="4"/>
    <n v="1"/>
    <x v="0"/>
    <s v="Credit Card"/>
    <s v="Home Delivery"/>
    <s v="Yes"/>
    <s v="Long waiting time"/>
    <x v="3"/>
    <x v="1"/>
    <x v="1"/>
    <x v="0"/>
    <n v="1951.09"/>
    <x v="0"/>
    <s v="Southern Region"/>
    <s v="Medium"/>
    <s v="August"/>
    <s v="Q3"/>
    <s v="No"/>
    <n v="0"/>
    <n v="292.6635"/>
    <n v="2243.7534999999998"/>
  </r>
  <r>
    <n v="1236"/>
    <s v="R02620"/>
    <x v="462"/>
    <n v="31"/>
    <x v="2"/>
    <x v="3"/>
    <x v="111"/>
    <n v="3"/>
    <x v="0"/>
    <s v="Cash"/>
    <s v="In Store"/>
    <s v="No"/>
    <s v="Fantastic experience"/>
    <x v="2"/>
    <x v="0"/>
    <x v="0"/>
    <x v="1"/>
    <n v="4507.63"/>
    <x v="2"/>
    <s v="Central Region"/>
    <s v="Medium"/>
    <s v="May"/>
    <s v="Q2"/>
    <s v="No"/>
    <n v="0"/>
    <n v="676.14449999999999"/>
    <n v="5183.7744999999995"/>
  </r>
  <r>
    <n v="1237"/>
    <s v="R09801"/>
    <x v="531"/>
    <n v="43"/>
    <x v="0"/>
    <x v="5"/>
    <x v="44"/>
    <n v="2"/>
    <x v="0"/>
    <s v="Mobile Payment"/>
    <s v="In Store"/>
    <s v="No"/>
    <s v="Customer support was excellent"/>
    <x v="0"/>
    <x v="0"/>
    <x v="0"/>
    <x v="3"/>
    <n v="2849.09"/>
    <x v="7"/>
    <s v="Western Region"/>
    <s v="Medium"/>
    <s v="May"/>
    <s v="Q2"/>
    <s v="No"/>
    <n v="0"/>
    <n v="427.36349999999999"/>
    <n v="3276.4535000000001"/>
  </r>
  <r>
    <n v="1240"/>
    <s v="R08439"/>
    <x v="531"/>
    <n v="58"/>
    <x v="0"/>
    <x v="2"/>
    <x v="76"/>
    <n v="2"/>
    <x v="1"/>
    <s v="Credit Card"/>
    <s v="In Store"/>
    <s v="Yes"/>
    <s v="Poor packaging"/>
    <x v="0"/>
    <x v="1"/>
    <x v="1"/>
    <x v="0"/>
    <n v="824.74"/>
    <x v="8"/>
    <s v="Northern Region"/>
    <s v="Medium"/>
    <s v="May"/>
    <s v="Q2"/>
    <s v="No"/>
    <n v="1"/>
    <n v="123.711"/>
    <n v="948.45099999999991"/>
  </r>
  <r>
    <n v="1241"/>
    <s v="R00838"/>
    <x v="526"/>
    <n v="51"/>
    <x v="2"/>
    <x v="4"/>
    <x v="57"/>
    <n v="4"/>
    <x v="1"/>
    <s v="Debit Card"/>
    <s v="In Store"/>
    <s v="No"/>
    <s v="Long waiting time"/>
    <x v="4"/>
    <x v="1"/>
    <x v="0"/>
    <x v="4"/>
    <n v="551.66"/>
    <x v="0"/>
    <s v="Central Region"/>
    <s v="Medium"/>
    <s v="September"/>
    <s v="Q3"/>
    <s v="No"/>
    <n v="1"/>
    <n v="82.748999999999995"/>
    <n v="634.40899999999988"/>
  </r>
  <r>
    <n v="1242"/>
    <s v="R06616"/>
    <x v="478"/>
    <n v="30"/>
    <x v="1"/>
    <x v="3"/>
    <x v="56"/>
    <n v="2"/>
    <x v="0"/>
    <s v="Cash"/>
    <s v="Home Delivery"/>
    <s v="No"/>
    <s v="Exactly as advertised"/>
    <x v="0"/>
    <x v="0"/>
    <x v="0"/>
    <x v="1"/>
    <n v="306.57"/>
    <x v="4"/>
    <s v="Central Region"/>
    <s v="Low"/>
    <s v="February"/>
    <s v="Q1"/>
    <s v="No"/>
    <n v="0"/>
    <n v="45.985499999999995"/>
    <n v="352.55549999999994"/>
  </r>
  <r>
    <n v="1243"/>
    <s v="R06307"/>
    <x v="532"/>
    <n v="59"/>
    <x v="2"/>
    <x v="1"/>
    <x v="39"/>
    <n v="5"/>
    <x v="1"/>
    <s v="Debit Card"/>
    <s v="In Store"/>
    <s v="No"/>
    <s v="Arrived damaged"/>
    <x v="1"/>
    <x v="1"/>
    <x v="0"/>
    <x v="0"/>
    <n v="24904.86"/>
    <x v="6"/>
    <s v="Southern Region"/>
    <s v="High"/>
    <s v="April"/>
    <s v="Q2"/>
    <s v="Yes"/>
    <n v="1"/>
    <n v="3735.7289999999998"/>
    <n v="28640.589"/>
  </r>
  <r>
    <n v="1244"/>
    <s v="R07439"/>
    <x v="416"/>
    <n v="42"/>
    <x v="2"/>
    <x v="8"/>
    <x v="50"/>
    <n v="2"/>
    <x v="1"/>
    <s v="Cash"/>
    <s v="Home Delivery"/>
    <s v="No"/>
    <s v="Fits perfectly"/>
    <x v="0"/>
    <x v="0"/>
    <x v="0"/>
    <x v="3"/>
    <n v="929.55"/>
    <x v="0"/>
    <s v="Eastern Region"/>
    <s v="Medium"/>
    <s v="September"/>
    <s v="Q3"/>
    <s v="No"/>
    <n v="1"/>
    <n v="139.43249999999998"/>
    <n v="1068.9824999999998"/>
  </r>
  <r>
    <n v="1245"/>
    <s v="R03709"/>
    <x v="512"/>
    <n v="56"/>
    <x v="1"/>
    <x v="6"/>
    <x v="22"/>
    <n v="3"/>
    <x v="0"/>
    <s v="Cash"/>
    <s v="Home Delivery"/>
    <s v="No"/>
    <s v="Excellent product"/>
    <x v="2"/>
    <x v="0"/>
    <x v="0"/>
    <x v="0"/>
    <n v="1734"/>
    <x v="7"/>
    <s v="Gauteng Region"/>
    <s v="Medium"/>
    <s v="September"/>
    <s v="Q3"/>
    <s v="No"/>
    <n v="0"/>
    <n v="260.09999999999997"/>
    <n v="1994.1"/>
  </r>
  <r>
    <n v="1246"/>
    <s v="R05144"/>
    <x v="105"/>
    <n v="74"/>
    <x v="0"/>
    <x v="3"/>
    <x v="108"/>
    <n v="1"/>
    <x v="1"/>
    <s v="Mobile Payment"/>
    <s v="Click &amp; Collect"/>
    <s v="No"/>
    <s v="Excellent product"/>
    <x v="3"/>
    <x v="0"/>
    <x v="0"/>
    <x v="5"/>
    <n v="880.49"/>
    <x v="5"/>
    <s v="Central Region"/>
    <s v="Medium"/>
    <s v="April"/>
    <s v="Q2"/>
    <s v="No"/>
    <n v="1"/>
    <n v="132.0735"/>
    <n v="1012.5635"/>
  </r>
  <r>
    <n v="1247"/>
    <s v="R07137"/>
    <x v="337"/>
    <n v="18"/>
    <x v="2"/>
    <x v="4"/>
    <x v="121"/>
    <n v="3"/>
    <x v="0"/>
    <s v="Cash"/>
    <s v="Home Delivery"/>
    <s v="Yes"/>
    <s v="Highly recommend"/>
    <x v="2"/>
    <x v="0"/>
    <x v="0"/>
    <x v="2"/>
    <n v="85.25"/>
    <x v="1"/>
    <s v="Central Region"/>
    <s v="Low"/>
    <s v="October"/>
    <s v="Q4"/>
    <s v="No"/>
    <n v="0"/>
    <n v="12.7875"/>
    <n v="98.037499999999994"/>
  </r>
  <r>
    <n v="1248"/>
    <s v="R03048"/>
    <x v="534"/>
    <n v="31"/>
    <x v="1"/>
    <x v="4"/>
    <x v="43"/>
    <n v="1"/>
    <x v="0"/>
    <s v="EFT"/>
    <s v="Home Delivery"/>
    <s v="Yes"/>
    <s v="Helpful staff"/>
    <x v="3"/>
    <x v="0"/>
    <x v="0"/>
    <x v="1"/>
    <n v="755.66"/>
    <x v="7"/>
    <s v="Central Region"/>
    <s v="Medium"/>
    <s v="December"/>
    <s v="Q4"/>
    <s v="No"/>
    <n v="0"/>
    <n v="113.34899999999999"/>
    <n v="869.0089999999999"/>
  </r>
  <r>
    <n v="1249"/>
    <s v="R05664"/>
    <x v="552"/>
    <n v="64"/>
    <x v="1"/>
    <x v="6"/>
    <x v="27"/>
    <n v="1"/>
    <x v="1"/>
    <s v="Credit Card"/>
    <s v="Home Delivery"/>
    <s v="Yes"/>
    <s v="Delivery delayed"/>
    <x v="3"/>
    <x v="1"/>
    <x v="1"/>
    <x v="0"/>
    <n v="14808.31"/>
    <x v="6"/>
    <s v="Gauteng Region"/>
    <s v="High"/>
    <s v="September"/>
    <s v="Q3"/>
    <s v="Yes"/>
    <n v="1"/>
    <n v="2221.2464999999997"/>
    <n v="17029.556499999999"/>
  </r>
  <r>
    <n v="1250"/>
    <s v="R09197"/>
    <x v="80"/>
    <n v="39"/>
    <x v="2"/>
    <x v="7"/>
    <x v="110"/>
    <n v="3"/>
    <x v="0"/>
    <s v="Debit Card"/>
    <s v="Click &amp; Collect"/>
    <s v="Yes"/>
    <s v="Excellent product"/>
    <x v="2"/>
    <x v="0"/>
    <x v="0"/>
    <x v="3"/>
    <n v="2216.12"/>
    <x v="1"/>
    <s v="Western Region"/>
    <s v="Medium"/>
    <s v="February"/>
    <s v="Q1"/>
    <s v="No"/>
    <n v="0"/>
    <n v="332.41799999999995"/>
    <n v="2548.5379999999996"/>
  </r>
  <r>
    <n v="1251"/>
    <s v="R06310"/>
    <x v="271"/>
    <n v="68"/>
    <x v="0"/>
    <x v="8"/>
    <x v="15"/>
    <n v="4"/>
    <x v="0"/>
    <s v="Mobile Payment"/>
    <s v="In Store"/>
    <s v="No"/>
    <s v="Product was disappointing"/>
    <x v="4"/>
    <x v="1"/>
    <x v="0"/>
    <x v="5"/>
    <n v="869.65"/>
    <x v="4"/>
    <s v="Eastern Region"/>
    <s v="Medium"/>
    <s v="January"/>
    <s v="Q1"/>
    <s v="No"/>
    <n v="0"/>
    <n v="130.44749999999999"/>
    <n v="1000.0974999999999"/>
  </r>
  <r>
    <n v="1252"/>
    <s v="R09374"/>
    <x v="553"/>
    <n v="38"/>
    <x v="2"/>
    <x v="3"/>
    <x v="16"/>
    <n v="5"/>
    <x v="0"/>
    <s v="Mobile Payment"/>
    <s v="Home Delivery"/>
    <s v="No"/>
    <s v="Fantastic experience"/>
    <x v="1"/>
    <x v="0"/>
    <x v="1"/>
    <x v="3"/>
    <n v="368.99"/>
    <x v="0"/>
    <s v="Central Region"/>
    <s v="Low"/>
    <s v="November"/>
    <s v="Q4"/>
    <s v="No"/>
    <n v="0"/>
    <n v="55.348500000000001"/>
    <n v="424.33849999999995"/>
  </r>
  <r>
    <n v="1253"/>
    <s v="R06352"/>
    <x v="521"/>
    <n v="45"/>
    <x v="1"/>
    <x v="1"/>
    <x v="12"/>
    <n v="3"/>
    <x v="1"/>
    <s v="Credit Card"/>
    <s v="Click &amp; Collect"/>
    <s v="Yes"/>
    <s v="Product exceeded expectations"/>
    <x v="2"/>
    <x v="0"/>
    <x v="0"/>
    <x v="4"/>
    <n v="228.08"/>
    <x v="8"/>
    <s v="Southern Region"/>
    <s v="Low"/>
    <s v="July"/>
    <s v="Q3"/>
    <s v="No"/>
    <n v="1"/>
    <n v="34.212000000000003"/>
    <n v="262.29199999999997"/>
  </r>
  <r>
    <n v="1254"/>
    <s v="R05852"/>
    <x v="434"/>
    <n v="26"/>
    <x v="0"/>
    <x v="3"/>
    <x v="30"/>
    <n v="4"/>
    <x v="0"/>
    <s v="Credit Card"/>
    <s v="Home Delivery"/>
    <s v="Yes"/>
    <s v="Great customer service"/>
    <x v="4"/>
    <x v="0"/>
    <x v="1"/>
    <x v="1"/>
    <n v="2962.6"/>
    <x v="2"/>
    <s v="Central Region"/>
    <s v="Medium"/>
    <s v="January"/>
    <s v="Q1"/>
    <s v="No"/>
    <n v="0"/>
    <n v="444.39"/>
    <n v="3406.99"/>
  </r>
  <r>
    <n v="1255"/>
    <s v="R01576"/>
    <x v="247"/>
    <n v="59"/>
    <x v="2"/>
    <x v="3"/>
    <x v="84"/>
    <n v="5"/>
    <x v="1"/>
    <s v="Debit Card"/>
    <s v="In Store"/>
    <s v="No"/>
    <m/>
    <x v="1"/>
    <x v="3"/>
    <x v="2"/>
    <x v="0"/>
    <n v="27.35"/>
    <x v="3"/>
    <s v="Central Region"/>
    <s v="Low"/>
    <s v="August"/>
    <s v="Q3"/>
    <s v="No"/>
    <n v="1"/>
    <n v="4.1025"/>
    <n v="31.452500000000001"/>
  </r>
  <r>
    <n v="1256"/>
    <s v="R09484"/>
    <x v="554"/>
    <n v="29"/>
    <x v="2"/>
    <x v="4"/>
    <x v="0"/>
    <n v="5"/>
    <x v="1"/>
    <s v="Debit Card"/>
    <s v="In Store"/>
    <s v="No"/>
    <s v="Worth the money"/>
    <x v="1"/>
    <x v="0"/>
    <x v="1"/>
    <x v="1"/>
    <n v="2479.5700000000002"/>
    <x v="0"/>
    <s v="Central Region"/>
    <s v="Medium"/>
    <s v="October"/>
    <s v="Q4"/>
    <s v="No"/>
    <n v="1"/>
    <n v="371.93549999999999"/>
    <n v="2851.5054999999998"/>
  </r>
  <r>
    <n v="1257"/>
    <s v="R03596"/>
    <x v="264"/>
    <n v="29"/>
    <x v="1"/>
    <x v="8"/>
    <x v="119"/>
    <n v="2"/>
    <x v="1"/>
    <s v="Debit Card"/>
    <s v="Click &amp; Collect"/>
    <s v="No"/>
    <s v="Customer support was excellent"/>
    <x v="0"/>
    <x v="0"/>
    <x v="0"/>
    <x v="1"/>
    <n v="618.72"/>
    <x v="2"/>
    <s v="Eastern Region"/>
    <s v="Medium"/>
    <s v="May"/>
    <s v="Q2"/>
    <s v="No"/>
    <n v="1"/>
    <n v="92.808000000000007"/>
    <n v="711.52800000000002"/>
  </r>
  <r>
    <n v="1258"/>
    <s v="R07566"/>
    <x v="555"/>
    <n v="32"/>
    <x v="2"/>
    <x v="6"/>
    <x v="24"/>
    <n v="3"/>
    <x v="1"/>
    <s v="Mobile Payment"/>
    <s v="Home Delivery"/>
    <s v="Yes"/>
    <s v="Average quality"/>
    <x v="2"/>
    <x v="2"/>
    <x v="1"/>
    <x v="1"/>
    <n v="44114.21"/>
    <x v="6"/>
    <s v="Gauteng Region"/>
    <s v="High"/>
    <s v="October"/>
    <s v="Q4"/>
    <s v="Yes"/>
    <n v="1"/>
    <n v="6617.1314999999995"/>
    <n v="50731.341499999995"/>
  </r>
  <r>
    <n v="1260"/>
    <s v="R04771"/>
    <x v="73"/>
    <n v="43"/>
    <x v="1"/>
    <x v="1"/>
    <x v="23"/>
    <n v="4"/>
    <x v="0"/>
    <s v="Mobile Payment"/>
    <s v="Home Delivery"/>
    <s v="No"/>
    <s v="Would definitely buy again"/>
    <x v="4"/>
    <x v="0"/>
    <x v="1"/>
    <x v="3"/>
    <n v="2340.5700000000002"/>
    <x v="8"/>
    <s v="Southern Region"/>
    <s v="Medium"/>
    <s v="February"/>
    <s v="Q1"/>
    <s v="No"/>
    <n v="0"/>
    <n v="351.08550000000002"/>
    <n v="2691.6554999999998"/>
  </r>
  <r>
    <n v="1261"/>
    <s v="R00701"/>
    <x v="556"/>
    <n v="39"/>
    <x v="0"/>
    <x v="3"/>
    <x v="25"/>
    <n v="2"/>
    <x v="0"/>
    <s v="Cash"/>
    <s v="Home Delivery"/>
    <s v="Yes"/>
    <s v="Average quality"/>
    <x v="0"/>
    <x v="2"/>
    <x v="0"/>
    <x v="3"/>
    <n v="4455.18"/>
    <x v="2"/>
    <s v="Central Region"/>
    <s v="Medium"/>
    <s v="November"/>
    <s v="Q4"/>
    <s v="No"/>
    <n v="0"/>
    <n v="668.27700000000004"/>
    <n v="5123.4570000000003"/>
  </r>
  <r>
    <n v="1262"/>
    <s v="R07613"/>
    <x v="551"/>
    <n v="21"/>
    <x v="0"/>
    <x v="8"/>
    <x v="99"/>
    <n v="2"/>
    <x v="0"/>
    <s v="Credit Card"/>
    <s v="In Store"/>
    <s v="No"/>
    <s v="Instructions unclear"/>
    <x v="0"/>
    <x v="2"/>
    <x v="0"/>
    <x v="2"/>
    <n v="786.78"/>
    <x v="8"/>
    <s v="Eastern Region"/>
    <s v="Medium"/>
    <s v="June"/>
    <s v="Q2"/>
    <s v="No"/>
    <n v="0"/>
    <n v="118.017"/>
    <n v="904.79699999999991"/>
  </r>
  <r>
    <n v="1263"/>
    <s v="R08467"/>
    <x v="557"/>
    <n v="33"/>
    <x v="0"/>
    <x v="0"/>
    <x v="14"/>
    <n v="4"/>
    <x v="0"/>
    <s v="Debit Card"/>
    <s v="Click &amp; Collect"/>
    <s v="Yes"/>
    <s v="Fits perfectly"/>
    <x v="4"/>
    <x v="0"/>
    <x v="1"/>
    <x v="1"/>
    <n v="1440.59"/>
    <x v="1"/>
    <s v="Northern Region"/>
    <s v="Medium"/>
    <s v="February"/>
    <s v="Q1"/>
    <s v="No"/>
    <n v="0"/>
    <n v="216.08849999999998"/>
    <n v="1656.6784999999998"/>
  </r>
  <r>
    <n v="1264"/>
    <s v="R07975"/>
    <x v="284"/>
    <n v="68"/>
    <x v="0"/>
    <x v="7"/>
    <x v="53"/>
    <n v="3"/>
    <x v="0"/>
    <s v="EFT"/>
    <s v="In Store"/>
    <s v="Yes"/>
    <s v="Packaging could improve"/>
    <x v="2"/>
    <x v="2"/>
    <x v="1"/>
    <x v="5"/>
    <n v="22574.95"/>
    <x v="6"/>
    <s v="Western Region"/>
    <s v="High"/>
    <s v="July"/>
    <s v="Q3"/>
    <s v="Yes"/>
    <n v="0"/>
    <n v="3386.2424999999998"/>
    <n v="25961.192499999997"/>
  </r>
  <r>
    <n v="1266"/>
    <s v="R03282"/>
    <x v="27"/>
    <n v="18"/>
    <x v="0"/>
    <x v="0"/>
    <x v="31"/>
    <n v="2"/>
    <x v="0"/>
    <s v="Cash"/>
    <s v="Home Delivery"/>
    <s v="Yes"/>
    <s v="Product was disappointing"/>
    <x v="0"/>
    <x v="1"/>
    <x v="1"/>
    <x v="2"/>
    <n v="294.33"/>
    <x v="4"/>
    <s v="Northern Region"/>
    <s v="Low"/>
    <s v="June"/>
    <s v="Q2"/>
    <s v="No"/>
    <n v="0"/>
    <n v="44.149499999999996"/>
    <n v="338.47949999999997"/>
  </r>
  <r>
    <n v="1267"/>
    <s v="R06062"/>
    <x v="32"/>
    <n v="50"/>
    <x v="1"/>
    <x v="1"/>
    <x v="75"/>
    <n v="2"/>
    <x v="1"/>
    <s v="Credit Card"/>
    <s v="Home Delivery"/>
    <s v="No"/>
    <s v="Excellent product"/>
    <x v="0"/>
    <x v="0"/>
    <x v="0"/>
    <x v="4"/>
    <n v="4841.7700000000004"/>
    <x v="7"/>
    <s v="Southern Region"/>
    <s v="Medium"/>
    <s v="September"/>
    <s v="Q3"/>
    <s v="No"/>
    <n v="1"/>
    <n v="726.26550000000009"/>
    <n v="5568.0355"/>
  </r>
  <r>
    <n v="1268"/>
    <s v="R04318"/>
    <x v="185"/>
    <n v="22"/>
    <x v="2"/>
    <x v="1"/>
    <x v="66"/>
    <n v="1"/>
    <x v="1"/>
    <s v="Cash"/>
    <s v="Click &amp; Collect"/>
    <s v="No"/>
    <s v="Long waiting time"/>
    <x v="3"/>
    <x v="1"/>
    <x v="1"/>
    <x v="2"/>
    <n v="759.97"/>
    <x v="8"/>
    <s v="Southern Region"/>
    <s v="Medium"/>
    <s v="March"/>
    <s v="Q1"/>
    <s v="No"/>
    <n v="1"/>
    <n v="113.99550000000001"/>
    <n v="873.96550000000002"/>
  </r>
  <r>
    <n v="1269"/>
    <s v="R06990"/>
    <x v="438"/>
    <n v="34"/>
    <x v="1"/>
    <x v="0"/>
    <x v="34"/>
    <n v="3"/>
    <x v="0"/>
    <s v="EFT"/>
    <s v="Home Delivery"/>
    <s v="No"/>
    <s v="Worth the money"/>
    <x v="2"/>
    <x v="0"/>
    <x v="0"/>
    <x v="1"/>
    <n v="14729.04"/>
    <x v="6"/>
    <s v="Northern Region"/>
    <s v="High"/>
    <s v="July"/>
    <s v="Q3"/>
    <s v="Yes"/>
    <n v="0"/>
    <n v="2209.3560000000002"/>
    <n v="16938.396000000001"/>
  </r>
  <r>
    <n v="1270"/>
    <s v="R05129"/>
    <x v="402"/>
    <n v="29"/>
    <x v="0"/>
    <x v="4"/>
    <x v="122"/>
    <n v="1"/>
    <x v="0"/>
    <s v="Mobile Payment"/>
    <s v="Home Delivery"/>
    <s v="Yes"/>
    <m/>
    <x v="3"/>
    <x v="3"/>
    <x v="2"/>
    <x v="1"/>
    <n v="412.16"/>
    <x v="8"/>
    <s v="Central Region"/>
    <s v="Low"/>
    <s v="June"/>
    <s v="Q2"/>
    <s v="No"/>
    <n v="0"/>
    <n v="61.823999999999998"/>
    <n v="473.98399999999998"/>
  </r>
  <r>
    <n v="1272"/>
    <s v="R08278"/>
    <x v="77"/>
    <n v="66"/>
    <x v="0"/>
    <x v="1"/>
    <x v="88"/>
    <n v="5"/>
    <x v="0"/>
    <s v="Cash"/>
    <s v="Click &amp; Collect"/>
    <s v="Yes"/>
    <s v="Would definitely buy again"/>
    <x v="1"/>
    <x v="0"/>
    <x v="1"/>
    <x v="5"/>
    <n v="529.15"/>
    <x v="0"/>
    <s v="Southern Region"/>
    <s v="Medium"/>
    <s v="August"/>
    <s v="Q3"/>
    <s v="No"/>
    <n v="0"/>
    <n v="79.372499999999988"/>
    <n v="608.52249999999992"/>
  </r>
  <r>
    <n v="1273"/>
    <s v="R09635"/>
    <x v="558"/>
    <n v="19"/>
    <x v="2"/>
    <x v="4"/>
    <x v="9"/>
    <n v="4"/>
    <x v="0"/>
    <s v="Credit Card"/>
    <s v="In Store"/>
    <s v="No"/>
    <s v="Very fast delivery"/>
    <x v="4"/>
    <x v="0"/>
    <x v="1"/>
    <x v="2"/>
    <n v="43.23"/>
    <x v="3"/>
    <s v="Central Region"/>
    <s v="Low"/>
    <s v="November"/>
    <s v="Q4"/>
    <s v="No"/>
    <n v="0"/>
    <n v="6.4844999999999997"/>
    <n v="49.714499999999994"/>
  </r>
  <r>
    <n v="1276"/>
    <s v="R07887"/>
    <x v="111"/>
    <n v="67"/>
    <x v="2"/>
    <x v="5"/>
    <x v="77"/>
    <n v="2"/>
    <x v="0"/>
    <s v="Cash"/>
    <s v="Click &amp; Collect"/>
    <s v="Yes"/>
    <s v="Looks premium"/>
    <x v="0"/>
    <x v="0"/>
    <x v="0"/>
    <x v="5"/>
    <n v="353.21"/>
    <x v="3"/>
    <s v="Western Region"/>
    <s v="Low"/>
    <s v="August"/>
    <s v="Q3"/>
    <s v="No"/>
    <n v="0"/>
    <n v="52.981499999999997"/>
    <n v="406.19149999999996"/>
  </r>
  <r>
    <n v="1278"/>
    <s v="R06951"/>
    <x v="379"/>
    <n v="36"/>
    <x v="2"/>
    <x v="6"/>
    <x v="81"/>
    <n v="2"/>
    <x v="1"/>
    <s v="Mobile Payment"/>
    <s v="Home Delivery"/>
    <s v="Yes"/>
    <s v="Item missing accessories"/>
    <x v="0"/>
    <x v="1"/>
    <x v="1"/>
    <x v="3"/>
    <n v="375.53"/>
    <x v="4"/>
    <s v="Gauteng Region"/>
    <s v="Low"/>
    <s v="December"/>
    <s v="Q4"/>
    <s v="No"/>
    <n v="1"/>
    <n v="56.329499999999996"/>
    <n v="431.85949999999991"/>
  </r>
  <r>
    <n v="1279"/>
    <s v="R07337"/>
    <x v="248"/>
    <n v="55"/>
    <x v="2"/>
    <x v="7"/>
    <x v="76"/>
    <n v="2"/>
    <x v="1"/>
    <s v="EFT"/>
    <s v="Click &amp; Collect"/>
    <s v="Yes"/>
    <s v="Worth the money"/>
    <x v="0"/>
    <x v="0"/>
    <x v="0"/>
    <x v="0"/>
    <n v="824.74"/>
    <x v="8"/>
    <s v="Western Region"/>
    <s v="Medium"/>
    <s v="January"/>
    <s v="Q1"/>
    <s v="No"/>
    <n v="1"/>
    <n v="123.711"/>
    <n v="948.45099999999991"/>
  </r>
  <r>
    <n v="1280"/>
    <s v="R07823"/>
    <x v="103"/>
    <n v="39"/>
    <x v="1"/>
    <x v="0"/>
    <x v="16"/>
    <n v="3"/>
    <x v="1"/>
    <s v="Credit Card"/>
    <s v="Click &amp; Collect"/>
    <s v="Yes"/>
    <m/>
    <x v="2"/>
    <x v="3"/>
    <x v="2"/>
    <x v="3"/>
    <n v="368.99"/>
    <x v="0"/>
    <s v="Northern Region"/>
    <s v="Low"/>
    <s v="November"/>
    <s v="Q4"/>
    <s v="No"/>
    <n v="1"/>
    <n v="55.348500000000001"/>
    <n v="424.33849999999995"/>
  </r>
  <r>
    <n v="1281"/>
    <s v="R09166"/>
    <x v="559"/>
    <n v="32"/>
    <x v="0"/>
    <x v="8"/>
    <x v="10"/>
    <n v="2"/>
    <x v="0"/>
    <s v="Credit Card"/>
    <s v="In Store"/>
    <s v="No"/>
    <s v="Very fast delivery"/>
    <x v="0"/>
    <x v="0"/>
    <x v="0"/>
    <x v="1"/>
    <n v="276.82"/>
    <x v="7"/>
    <s v="Eastern Region"/>
    <s v="Low"/>
    <s v="September"/>
    <s v="Q3"/>
    <s v="No"/>
    <n v="0"/>
    <n v="41.522999999999996"/>
    <n v="318.34299999999996"/>
  </r>
  <r>
    <n v="1282"/>
    <s v="R02056"/>
    <x v="354"/>
    <n v="46"/>
    <x v="0"/>
    <x v="3"/>
    <x v="54"/>
    <n v="2"/>
    <x v="0"/>
    <s v="Cash"/>
    <s v="Click &amp; Collect"/>
    <s v="Yes"/>
    <s v="Product exceeded expectations"/>
    <x v="0"/>
    <x v="0"/>
    <x v="0"/>
    <x v="4"/>
    <n v="1940.64"/>
    <x v="4"/>
    <s v="Central Region"/>
    <s v="Medium"/>
    <s v="May"/>
    <s v="Q2"/>
    <s v="No"/>
    <n v="0"/>
    <n v="291.096"/>
    <n v="2231.7359999999999"/>
  </r>
  <r>
    <n v="1284"/>
    <s v="R01924"/>
    <x v="383"/>
    <n v="80"/>
    <x v="1"/>
    <x v="4"/>
    <x v="79"/>
    <n v="1"/>
    <x v="1"/>
    <s v="EFT"/>
    <s v="Home Delivery"/>
    <s v="Yes"/>
    <s v="Easy online ordering"/>
    <x v="3"/>
    <x v="0"/>
    <x v="0"/>
    <x v="5"/>
    <n v="283.57"/>
    <x v="0"/>
    <s v="Central Region"/>
    <s v="Low"/>
    <s v="December"/>
    <s v="Q4"/>
    <s v="No"/>
    <n v="1"/>
    <n v="42.535499999999999"/>
    <n v="326.10549999999995"/>
  </r>
  <r>
    <n v="1285"/>
    <s v="R02754"/>
    <x v="436"/>
    <n v="69"/>
    <x v="0"/>
    <x v="5"/>
    <x v="28"/>
    <n v="4"/>
    <x v="0"/>
    <s v="Credit Card"/>
    <s v="Home Delivery"/>
    <s v="Yes"/>
    <s v="Very fast delivery"/>
    <x v="4"/>
    <x v="0"/>
    <x v="1"/>
    <x v="5"/>
    <n v="1011.68"/>
    <x v="0"/>
    <s v="Western Region"/>
    <s v="Medium"/>
    <s v="January"/>
    <s v="Q1"/>
    <s v="No"/>
    <n v="0"/>
    <n v="151.75199999999998"/>
    <n v="1163.4319999999998"/>
  </r>
  <r>
    <n v="1286"/>
    <s v="R05904"/>
    <x v="560"/>
    <n v="50"/>
    <x v="2"/>
    <x v="4"/>
    <x v="45"/>
    <n v="3"/>
    <x v="0"/>
    <s v="EFT"/>
    <s v="In Store"/>
    <s v="No"/>
    <m/>
    <x v="2"/>
    <x v="3"/>
    <x v="2"/>
    <x v="4"/>
    <n v="139.72999999999999"/>
    <x v="1"/>
    <s v="Central Region"/>
    <s v="Low"/>
    <s v="November"/>
    <s v="Q4"/>
    <s v="No"/>
    <n v="0"/>
    <n v="20.959499999999998"/>
    <n v="160.68949999999998"/>
  </r>
  <r>
    <n v="1288"/>
    <s v="R00604"/>
    <x v="561"/>
    <n v="43"/>
    <x v="0"/>
    <x v="5"/>
    <x v="105"/>
    <n v="2"/>
    <x v="1"/>
    <s v="EFT"/>
    <s v="Home Delivery"/>
    <s v="No"/>
    <s v="Helpful staff"/>
    <x v="0"/>
    <x v="0"/>
    <x v="0"/>
    <x v="3"/>
    <n v="96.11"/>
    <x v="8"/>
    <s v="Western Region"/>
    <s v="Low"/>
    <s v="March"/>
    <s v="Q1"/>
    <s v="No"/>
    <n v="1"/>
    <n v="14.416499999999999"/>
    <n v="110.52649999999998"/>
  </r>
  <r>
    <n v="1289"/>
    <s v="R01632"/>
    <x v="562"/>
    <n v="22"/>
    <x v="2"/>
    <x v="6"/>
    <x v="82"/>
    <n v="2"/>
    <x v="1"/>
    <s v="Debit Card"/>
    <s v="Click &amp; Collect"/>
    <s v="Yes"/>
    <m/>
    <x v="0"/>
    <x v="3"/>
    <x v="2"/>
    <x v="2"/>
    <n v="463.48"/>
    <x v="6"/>
    <s v="Gauteng Region"/>
    <s v="Low"/>
    <s v="April"/>
    <s v="Q2"/>
    <s v="No"/>
    <n v="1"/>
    <n v="69.522000000000006"/>
    <n v="533.00199999999995"/>
  </r>
  <r>
    <n v="1290"/>
    <s v="R06952"/>
    <x v="563"/>
    <n v="63"/>
    <x v="0"/>
    <x v="3"/>
    <x v="77"/>
    <n v="5"/>
    <x v="1"/>
    <s v="Debit Card"/>
    <s v="In Store"/>
    <s v="No"/>
    <s v="Great customer service"/>
    <x v="1"/>
    <x v="0"/>
    <x v="1"/>
    <x v="0"/>
    <n v="353.21"/>
    <x v="3"/>
    <s v="Central Region"/>
    <s v="Low"/>
    <s v="February"/>
    <s v="Q1"/>
    <s v="No"/>
    <n v="1"/>
    <n v="52.981499999999997"/>
    <n v="406.19149999999996"/>
  </r>
  <r>
    <n v="1291"/>
    <s v="R00394"/>
    <x v="138"/>
    <n v="71"/>
    <x v="0"/>
    <x v="4"/>
    <x v="15"/>
    <n v="5"/>
    <x v="1"/>
    <s v="Credit Card"/>
    <s v="In Store"/>
    <s v="Yes"/>
    <s v="Very fast delivery"/>
    <x v="1"/>
    <x v="0"/>
    <x v="1"/>
    <x v="5"/>
    <n v="869.65"/>
    <x v="4"/>
    <s v="Central Region"/>
    <s v="Medium"/>
    <s v="March"/>
    <s v="Q1"/>
    <s v="No"/>
    <n v="1"/>
    <n v="130.44749999999999"/>
    <n v="1000.0974999999999"/>
  </r>
  <r>
    <n v="1292"/>
    <s v="R03849"/>
    <x v="105"/>
    <n v="79"/>
    <x v="0"/>
    <x v="2"/>
    <x v="12"/>
    <n v="4"/>
    <x v="1"/>
    <s v="Credit Card"/>
    <s v="In Store"/>
    <s v="No"/>
    <s v="Excellent product"/>
    <x v="4"/>
    <x v="0"/>
    <x v="1"/>
    <x v="5"/>
    <n v="228.08"/>
    <x v="8"/>
    <s v="Northern Region"/>
    <s v="Low"/>
    <s v="April"/>
    <s v="Q2"/>
    <s v="No"/>
    <n v="1"/>
    <n v="34.212000000000003"/>
    <n v="262.29199999999997"/>
  </r>
  <r>
    <n v="1294"/>
    <s v="R06799"/>
    <x v="282"/>
    <n v="40"/>
    <x v="1"/>
    <x v="4"/>
    <x v="109"/>
    <n v="4"/>
    <x v="1"/>
    <s v="Credit Card"/>
    <s v="Click &amp; Collect"/>
    <s v="No"/>
    <s v="Worth the money"/>
    <x v="4"/>
    <x v="0"/>
    <x v="1"/>
    <x v="3"/>
    <n v="470.6"/>
    <x v="4"/>
    <s v="Central Region"/>
    <s v="Low"/>
    <s v="November"/>
    <s v="Q4"/>
    <s v="No"/>
    <n v="1"/>
    <n v="70.59"/>
    <n v="541.18999999999994"/>
  </r>
  <r>
    <n v="1295"/>
    <s v="R06081"/>
    <x v="389"/>
    <n v="61"/>
    <x v="2"/>
    <x v="3"/>
    <x v="48"/>
    <n v="1"/>
    <x v="1"/>
    <s v="Cash"/>
    <s v="Click &amp; Collect"/>
    <s v="Yes"/>
    <s v="Excellent product"/>
    <x v="3"/>
    <x v="0"/>
    <x v="0"/>
    <x v="0"/>
    <n v="192.77"/>
    <x v="1"/>
    <s v="Central Region"/>
    <s v="Low"/>
    <s v="May"/>
    <s v="Q2"/>
    <s v="No"/>
    <n v="1"/>
    <n v="28.915500000000002"/>
    <n v="221.68549999999999"/>
  </r>
  <r>
    <n v="1296"/>
    <s v="R00096"/>
    <x v="478"/>
    <n v="54"/>
    <x v="0"/>
    <x v="8"/>
    <x v="91"/>
    <n v="2"/>
    <x v="1"/>
    <s v="EFT"/>
    <s v="In Store"/>
    <s v="Yes"/>
    <s v="Fantastic experience"/>
    <x v="0"/>
    <x v="0"/>
    <x v="0"/>
    <x v="4"/>
    <n v="53.85"/>
    <x v="3"/>
    <s v="Eastern Region"/>
    <s v="Low"/>
    <s v="February"/>
    <s v="Q1"/>
    <s v="No"/>
    <n v="1"/>
    <n v="8.0775000000000006"/>
    <n v="61.927499999999995"/>
  </r>
  <r>
    <n v="1298"/>
    <s v="R08674"/>
    <x v="44"/>
    <n v="71"/>
    <x v="2"/>
    <x v="4"/>
    <x v="26"/>
    <n v="5"/>
    <x v="1"/>
    <s v="EFT"/>
    <s v="Click &amp; Collect"/>
    <s v="No"/>
    <s v="Worth the money"/>
    <x v="1"/>
    <x v="0"/>
    <x v="1"/>
    <x v="5"/>
    <n v="27815.439999999999"/>
    <x v="6"/>
    <s v="Central Region"/>
    <s v="High"/>
    <s v="May"/>
    <s v="Q2"/>
    <s v="Yes"/>
    <n v="1"/>
    <n v="4172.3159999999998"/>
    <n v="31987.755999999998"/>
  </r>
  <r>
    <n v="1299"/>
    <s v="R07922"/>
    <x v="23"/>
    <n v="27"/>
    <x v="1"/>
    <x v="1"/>
    <x v="42"/>
    <n v="5"/>
    <x v="1"/>
    <s v="Debit Card"/>
    <s v="Home Delivery"/>
    <s v="Yes"/>
    <s v="Worth the money"/>
    <x v="1"/>
    <x v="0"/>
    <x v="1"/>
    <x v="1"/>
    <n v="2099.4"/>
    <x v="2"/>
    <s v="Southern Region"/>
    <s v="Medium"/>
    <s v="September"/>
    <s v="Q3"/>
    <s v="No"/>
    <n v="1"/>
    <n v="314.91000000000003"/>
    <n v="2414.31"/>
  </r>
  <r>
    <n v="1300"/>
    <s v="R04631"/>
    <x v="331"/>
    <n v="36"/>
    <x v="2"/>
    <x v="4"/>
    <x v="66"/>
    <n v="3"/>
    <x v="1"/>
    <s v="Cash"/>
    <s v="In Store"/>
    <s v="Yes"/>
    <s v="Excellent product"/>
    <x v="2"/>
    <x v="0"/>
    <x v="0"/>
    <x v="3"/>
    <n v="759.97"/>
    <x v="8"/>
    <s v="Central Region"/>
    <s v="Medium"/>
    <s v="April"/>
    <s v="Q2"/>
    <s v="No"/>
    <n v="1"/>
    <n v="113.99550000000001"/>
    <n v="873.96550000000002"/>
  </r>
  <r>
    <n v="1302"/>
    <s v="R05020"/>
    <x v="459"/>
    <n v="44"/>
    <x v="0"/>
    <x v="4"/>
    <x v="27"/>
    <n v="3"/>
    <x v="1"/>
    <s v="EFT"/>
    <s v="In Store"/>
    <s v="No"/>
    <s v="Looks premium"/>
    <x v="2"/>
    <x v="0"/>
    <x v="0"/>
    <x v="3"/>
    <n v="14808.31"/>
    <x v="6"/>
    <s v="Central Region"/>
    <s v="High"/>
    <s v="December"/>
    <s v="Q4"/>
    <s v="Yes"/>
    <n v="1"/>
    <n v="2221.2464999999997"/>
    <n v="17029.556499999999"/>
  </r>
  <r>
    <n v="1303"/>
    <s v="R05637"/>
    <x v="518"/>
    <n v="68"/>
    <x v="1"/>
    <x v="3"/>
    <x v="78"/>
    <n v="5"/>
    <x v="1"/>
    <s v="Mobile Payment"/>
    <s v="Click &amp; Collect"/>
    <s v="Yes"/>
    <s v="Packaging could improve"/>
    <x v="1"/>
    <x v="2"/>
    <x v="0"/>
    <x v="5"/>
    <n v="954.6"/>
    <x v="8"/>
    <s v="Central Region"/>
    <s v="Medium"/>
    <s v="April"/>
    <s v="Q2"/>
    <s v="No"/>
    <n v="1"/>
    <n v="143.19"/>
    <n v="1097.79"/>
  </r>
  <r>
    <n v="1305"/>
    <s v="R09020"/>
    <x v="165"/>
    <n v="29"/>
    <x v="1"/>
    <x v="8"/>
    <x v="13"/>
    <n v="3"/>
    <x v="0"/>
    <s v="Mobile Payment"/>
    <s v="Home Delivery"/>
    <s v="Yes"/>
    <s v="Highly recommend"/>
    <x v="2"/>
    <x v="0"/>
    <x v="0"/>
    <x v="1"/>
    <n v="3576.97"/>
    <x v="5"/>
    <s v="Eastern Region"/>
    <s v="Medium"/>
    <s v="July"/>
    <s v="Q3"/>
    <s v="No"/>
    <n v="0"/>
    <n v="536.54549999999995"/>
    <n v="4113.5154999999995"/>
  </r>
  <r>
    <n v="1306"/>
    <s v="R05369"/>
    <x v="51"/>
    <n v="77"/>
    <x v="1"/>
    <x v="0"/>
    <x v="36"/>
    <n v="5"/>
    <x v="0"/>
    <s v="Mobile Payment"/>
    <s v="Click &amp; Collect"/>
    <s v="No"/>
    <s v="Packaging could improve"/>
    <x v="1"/>
    <x v="2"/>
    <x v="0"/>
    <x v="5"/>
    <n v="13056.99"/>
    <x v="6"/>
    <s v="Northern Region"/>
    <s v="High"/>
    <s v="March"/>
    <s v="Q1"/>
    <s v="Yes"/>
    <n v="0"/>
    <n v="1958.5484999999999"/>
    <n v="15015.538499999999"/>
  </r>
  <r>
    <n v="1307"/>
    <s v="R05984"/>
    <x v="319"/>
    <n v="18"/>
    <x v="2"/>
    <x v="6"/>
    <x v="98"/>
    <n v="5"/>
    <x v="0"/>
    <s v="Debit Card"/>
    <s v="In Store"/>
    <s v="Yes"/>
    <s v="Highly recommend"/>
    <x v="1"/>
    <x v="0"/>
    <x v="1"/>
    <x v="2"/>
    <n v="40.11"/>
    <x v="3"/>
    <s v="Gauteng Region"/>
    <s v="Low"/>
    <s v="August"/>
    <s v="Q3"/>
    <s v="No"/>
    <n v="0"/>
    <n v="6.0164999999999997"/>
    <n v="46.126499999999993"/>
  </r>
  <r>
    <n v="1308"/>
    <s v="R05982"/>
    <x v="564"/>
    <n v="47"/>
    <x v="0"/>
    <x v="8"/>
    <x v="76"/>
    <n v="5"/>
    <x v="0"/>
    <s v="Credit Card"/>
    <s v="In Store"/>
    <s v="Yes"/>
    <s v="Excellent product"/>
    <x v="1"/>
    <x v="0"/>
    <x v="1"/>
    <x v="4"/>
    <n v="824.74"/>
    <x v="8"/>
    <s v="Eastern Region"/>
    <s v="Medium"/>
    <s v="May"/>
    <s v="Q2"/>
    <s v="No"/>
    <n v="0"/>
    <n v="123.711"/>
    <n v="948.45099999999991"/>
  </r>
  <r>
    <n v="1309"/>
    <s v="R03149"/>
    <x v="61"/>
    <n v="31"/>
    <x v="2"/>
    <x v="6"/>
    <x v="51"/>
    <n v="5"/>
    <x v="0"/>
    <s v="Credit Card"/>
    <s v="Home Delivery"/>
    <s v="No"/>
    <s v="Highly recommend"/>
    <x v="1"/>
    <x v="0"/>
    <x v="1"/>
    <x v="1"/>
    <n v="209.53"/>
    <x v="3"/>
    <s v="Gauteng Region"/>
    <s v="Low"/>
    <s v="April"/>
    <s v="Q2"/>
    <s v="No"/>
    <n v="0"/>
    <n v="31.429499999999997"/>
    <n v="240.95949999999999"/>
  </r>
  <r>
    <n v="1310"/>
    <s v="R04713"/>
    <x v="427"/>
    <n v="61"/>
    <x v="1"/>
    <x v="7"/>
    <x v="97"/>
    <n v="5"/>
    <x v="1"/>
    <s v="Credit Card"/>
    <s v="In Store"/>
    <s v="No"/>
    <s v="Worth the money"/>
    <x v="1"/>
    <x v="0"/>
    <x v="1"/>
    <x v="0"/>
    <n v="2906.97"/>
    <x v="7"/>
    <s v="Western Region"/>
    <s v="Medium"/>
    <s v="March"/>
    <s v="Q1"/>
    <s v="No"/>
    <n v="1"/>
    <n v="436.04549999999995"/>
    <n v="3343.0154999999995"/>
  </r>
  <r>
    <n v="1311"/>
    <s v="R07448"/>
    <x v="262"/>
    <n v="53"/>
    <x v="1"/>
    <x v="6"/>
    <x v="98"/>
    <n v="5"/>
    <x v="0"/>
    <s v="EFT"/>
    <s v="Click &amp; Collect"/>
    <s v="Yes"/>
    <m/>
    <x v="1"/>
    <x v="3"/>
    <x v="2"/>
    <x v="4"/>
    <n v="40.11"/>
    <x v="3"/>
    <s v="Gauteng Region"/>
    <s v="Low"/>
    <s v="June"/>
    <s v="Q2"/>
    <s v="No"/>
    <n v="0"/>
    <n v="6.0164999999999997"/>
    <n v="46.126499999999993"/>
  </r>
  <r>
    <n v="1312"/>
    <s v="R04210"/>
    <x v="409"/>
    <n v="61"/>
    <x v="0"/>
    <x v="2"/>
    <x v="107"/>
    <n v="3"/>
    <x v="0"/>
    <s v="Debit Card"/>
    <s v="In Store"/>
    <s v="Yes"/>
    <s v="Fits perfectly"/>
    <x v="2"/>
    <x v="0"/>
    <x v="0"/>
    <x v="0"/>
    <n v="2413.3000000000002"/>
    <x v="6"/>
    <s v="Northern Region"/>
    <s v="Medium"/>
    <s v="April"/>
    <s v="Q2"/>
    <s v="No"/>
    <n v="0"/>
    <n v="361.995"/>
    <n v="2775.2950000000001"/>
  </r>
  <r>
    <n v="1313"/>
    <s v="R04956"/>
    <x v="565"/>
    <n v="77"/>
    <x v="1"/>
    <x v="0"/>
    <x v="51"/>
    <n v="4"/>
    <x v="1"/>
    <s v="Debit Card"/>
    <s v="Home Delivery"/>
    <s v="Yes"/>
    <s v="Instructions unclear"/>
    <x v="4"/>
    <x v="2"/>
    <x v="0"/>
    <x v="5"/>
    <n v="209.53"/>
    <x v="3"/>
    <s v="Northern Region"/>
    <s v="Low"/>
    <s v="August"/>
    <s v="Q3"/>
    <s v="No"/>
    <n v="1"/>
    <n v="31.429499999999997"/>
    <n v="240.95949999999999"/>
  </r>
  <r>
    <n v="1314"/>
    <s v="R02109"/>
    <x v="151"/>
    <n v="20"/>
    <x v="1"/>
    <x v="5"/>
    <x v="7"/>
    <n v="5"/>
    <x v="1"/>
    <s v="Mobile Payment"/>
    <s v="In Store"/>
    <s v="Yes"/>
    <s v="Packaging could improve"/>
    <x v="1"/>
    <x v="2"/>
    <x v="0"/>
    <x v="2"/>
    <n v="1370.56"/>
    <x v="6"/>
    <s v="Western Region"/>
    <s v="Medium"/>
    <s v="January"/>
    <s v="Q1"/>
    <s v="No"/>
    <n v="1"/>
    <n v="205.58399999999997"/>
    <n v="1576.1439999999998"/>
  </r>
  <r>
    <n v="1315"/>
    <s v="R09966"/>
    <x v="166"/>
    <n v="72"/>
    <x v="2"/>
    <x v="8"/>
    <x v="0"/>
    <n v="3"/>
    <x v="1"/>
    <s v="EFT"/>
    <s v="Home Delivery"/>
    <s v="Yes"/>
    <s v="Great customer service"/>
    <x v="2"/>
    <x v="0"/>
    <x v="0"/>
    <x v="5"/>
    <n v="2479.5700000000002"/>
    <x v="0"/>
    <s v="Eastern Region"/>
    <s v="Medium"/>
    <s v="October"/>
    <s v="Q4"/>
    <s v="No"/>
    <n v="1"/>
    <n v="371.93549999999999"/>
    <n v="2851.5054999999998"/>
  </r>
  <r>
    <n v="1316"/>
    <s v="R02679"/>
    <x v="471"/>
    <n v="58"/>
    <x v="0"/>
    <x v="0"/>
    <x v="4"/>
    <n v="2"/>
    <x v="1"/>
    <s v="Credit Card"/>
    <s v="Home Delivery"/>
    <s v="Yes"/>
    <s v="Looks premium"/>
    <x v="0"/>
    <x v="0"/>
    <x v="0"/>
    <x v="0"/>
    <n v="1951.09"/>
    <x v="0"/>
    <s v="Northern Region"/>
    <s v="Medium"/>
    <s v="August"/>
    <s v="Q3"/>
    <s v="No"/>
    <n v="1"/>
    <n v="292.6635"/>
    <n v="2243.7534999999998"/>
  </r>
  <r>
    <n v="1317"/>
    <s v="R05198"/>
    <x v="272"/>
    <n v="36"/>
    <x v="2"/>
    <x v="4"/>
    <x v="96"/>
    <n v="2"/>
    <x v="0"/>
    <s v="Debit Card"/>
    <s v="In Store"/>
    <s v="Yes"/>
    <s v="Instructions unclear"/>
    <x v="0"/>
    <x v="2"/>
    <x v="0"/>
    <x v="3"/>
    <n v="944.78"/>
    <x v="6"/>
    <s v="Central Region"/>
    <s v="Medium"/>
    <s v="September"/>
    <s v="Q3"/>
    <s v="No"/>
    <n v="0"/>
    <n v="141.71699999999998"/>
    <n v="1086.4969999999998"/>
  </r>
  <r>
    <n v="1318"/>
    <s v="R07686"/>
    <x v="82"/>
    <n v="75"/>
    <x v="0"/>
    <x v="4"/>
    <x v="77"/>
    <n v="5"/>
    <x v="0"/>
    <s v="Debit Card"/>
    <s v="Click &amp; Collect"/>
    <s v="Yes"/>
    <s v="Easy to assemble"/>
    <x v="1"/>
    <x v="0"/>
    <x v="1"/>
    <x v="5"/>
    <n v="353.21"/>
    <x v="3"/>
    <s v="Central Region"/>
    <s v="Low"/>
    <s v="March"/>
    <s v="Q1"/>
    <s v="No"/>
    <n v="0"/>
    <n v="52.981499999999997"/>
    <n v="406.19149999999996"/>
  </r>
  <r>
    <n v="1320"/>
    <s v="R03008"/>
    <x v="34"/>
    <n v="43"/>
    <x v="2"/>
    <x v="1"/>
    <x v="106"/>
    <n v="5"/>
    <x v="0"/>
    <s v="Debit Card"/>
    <s v="Click &amp; Collect"/>
    <s v="No"/>
    <s v="Item missing accessories"/>
    <x v="1"/>
    <x v="1"/>
    <x v="0"/>
    <x v="3"/>
    <n v="74.72"/>
    <x v="3"/>
    <s v="Southern Region"/>
    <s v="Low"/>
    <s v="August"/>
    <s v="Q3"/>
    <s v="No"/>
    <n v="0"/>
    <n v="11.208"/>
    <n v="85.927999999999997"/>
  </r>
  <r>
    <n v="1321"/>
    <s v="R04915"/>
    <x v="190"/>
    <n v="39"/>
    <x v="1"/>
    <x v="2"/>
    <x v="35"/>
    <n v="5"/>
    <x v="1"/>
    <s v="Credit Card"/>
    <s v="In Store"/>
    <s v="Yes"/>
    <s v="Average quality"/>
    <x v="1"/>
    <x v="2"/>
    <x v="0"/>
    <x v="3"/>
    <n v="6710.27"/>
    <x v="5"/>
    <s v="Northern Region"/>
    <s v="High"/>
    <s v="May"/>
    <s v="Q2"/>
    <s v="Yes"/>
    <n v="1"/>
    <n v="1006.5405000000001"/>
    <n v="7716.8104999999996"/>
  </r>
  <r>
    <n v="1323"/>
    <s v="R08327"/>
    <x v="566"/>
    <n v="37"/>
    <x v="1"/>
    <x v="3"/>
    <x v="33"/>
    <n v="3"/>
    <x v="0"/>
    <s v="EFT"/>
    <s v="In Store"/>
    <s v="No"/>
    <s v="Product was disappointing"/>
    <x v="2"/>
    <x v="1"/>
    <x v="0"/>
    <x v="3"/>
    <n v="440.87"/>
    <x v="7"/>
    <s v="Central Region"/>
    <s v="Low"/>
    <s v="November"/>
    <s v="Q4"/>
    <s v="No"/>
    <n v="0"/>
    <n v="66.130499999999998"/>
    <n v="507.00049999999999"/>
  </r>
  <r>
    <n v="1324"/>
    <s v="R02877"/>
    <x v="463"/>
    <n v="48"/>
    <x v="2"/>
    <x v="6"/>
    <x v="7"/>
    <n v="1"/>
    <x v="1"/>
    <s v="Debit Card"/>
    <s v="Click &amp; Collect"/>
    <s v="No"/>
    <s v="Arrived damaged"/>
    <x v="3"/>
    <x v="1"/>
    <x v="1"/>
    <x v="4"/>
    <n v="1370.56"/>
    <x v="6"/>
    <s v="Gauteng Region"/>
    <s v="Medium"/>
    <s v="June"/>
    <s v="Q2"/>
    <s v="No"/>
    <n v="1"/>
    <n v="205.58399999999997"/>
    <n v="1576.1439999999998"/>
  </r>
  <r>
    <n v="1325"/>
    <s v="R09050"/>
    <x v="391"/>
    <n v="18"/>
    <x v="2"/>
    <x v="1"/>
    <x v="98"/>
    <n v="4"/>
    <x v="0"/>
    <s v="Debit Card"/>
    <s v="Click &amp; Collect"/>
    <s v="No"/>
    <m/>
    <x v="4"/>
    <x v="3"/>
    <x v="2"/>
    <x v="2"/>
    <n v="40.11"/>
    <x v="3"/>
    <s v="Southern Region"/>
    <s v="Low"/>
    <s v="December"/>
    <s v="Q4"/>
    <s v="No"/>
    <n v="0"/>
    <n v="6.0164999999999997"/>
    <n v="46.126499999999993"/>
  </r>
  <r>
    <n v="1326"/>
    <s v="R00020"/>
    <x v="109"/>
    <n v="69"/>
    <x v="2"/>
    <x v="6"/>
    <x v="82"/>
    <n v="1"/>
    <x v="0"/>
    <s v="EFT"/>
    <s v="Click &amp; Collect"/>
    <s v="Yes"/>
    <s v="Easy to assemble"/>
    <x v="3"/>
    <x v="0"/>
    <x v="0"/>
    <x v="5"/>
    <n v="463.48"/>
    <x v="6"/>
    <s v="Gauteng Region"/>
    <s v="Low"/>
    <s v="April"/>
    <s v="Q2"/>
    <s v="No"/>
    <n v="0"/>
    <n v="69.522000000000006"/>
    <n v="533.00199999999995"/>
  </r>
  <r>
    <n v="1328"/>
    <s v="R03112"/>
    <x v="175"/>
    <n v="77"/>
    <x v="2"/>
    <x v="6"/>
    <x v="9"/>
    <n v="1"/>
    <x v="1"/>
    <s v="Credit Card"/>
    <s v="In Store"/>
    <s v="No"/>
    <s v="Great customer service"/>
    <x v="3"/>
    <x v="0"/>
    <x v="0"/>
    <x v="5"/>
    <n v="43.23"/>
    <x v="3"/>
    <s v="Gauteng Region"/>
    <s v="Low"/>
    <s v="October"/>
    <s v="Q4"/>
    <s v="No"/>
    <n v="1"/>
    <n v="6.4844999999999997"/>
    <n v="49.714499999999994"/>
  </r>
  <r>
    <n v="1329"/>
    <s v="R05595"/>
    <x v="567"/>
    <n v="36"/>
    <x v="2"/>
    <x v="8"/>
    <x v="54"/>
    <n v="5"/>
    <x v="0"/>
    <s v="Mobile Payment"/>
    <s v="Click &amp; Collect"/>
    <s v="No"/>
    <s v="Long waiting time"/>
    <x v="1"/>
    <x v="1"/>
    <x v="0"/>
    <x v="3"/>
    <n v="1940.64"/>
    <x v="4"/>
    <s v="Eastern Region"/>
    <s v="Medium"/>
    <s v="April"/>
    <s v="Q2"/>
    <s v="No"/>
    <n v="0"/>
    <n v="291.096"/>
    <n v="2231.7359999999999"/>
  </r>
  <r>
    <n v="1330"/>
    <s v="R03124"/>
    <x v="515"/>
    <n v="58"/>
    <x v="2"/>
    <x v="0"/>
    <x v="12"/>
    <n v="2"/>
    <x v="0"/>
    <s v="Credit Card"/>
    <s v="Home Delivery"/>
    <s v="Yes"/>
    <s v="Customer support was excellent"/>
    <x v="0"/>
    <x v="0"/>
    <x v="0"/>
    <x v="0"/>
    <n v="228.08"/>
    <x v="8"/>
    <s v="Northern Region"/>
    <s v="Low"/>
    <s v="October"/>
    <s v="Q4"/>
    <s v="No"/>
    <n v="0"/>
    <n v="34.212000000000003"/>
    <n v="262.29199999999997"/>
  </r>
  <r>
    <n v="1332"/>
    <s v="R09937"/>
    <x v="522"/>
    <n v="80"/>
    <x v="1"/>
    <x v="2"/>
    <x v="96"/>
    <n v="3"/>
    <x v="1"/>
    <s v="Cash"/>
    <s v="Home Delivery"/>
    <s v="No"/>
    <s v="Arrived damaged"/>
    <x v="2"/>
    <x v="1"/>
    <x v="0"/>
    <x v="5"/>
    <n v="944.78"/>
    <x v="6"/>
    <s v="Northern Region"/>
    <s v="Medium"/>
    <s v="March"/>
    <s v="Q1"/>
    <s v="No"/>
    <n v="1"/>
    <n v="141.71699999999998"/>
    <n v="1086.4969999999998"/>
  </r>
  <r>
    <n v="1333"/>
    <s v="R01262"/>
    <x v="295"/>
    <n v="69"/>
    <x v="1"/>
    <x v="4"/>
    <x v="14"/>
    <n v="3"/>
    <x v="1"/>
    <s v="Credit Card"/>
    <s v="Home Delivery"/>
    <s v="No"/>
    <s v="Excellent value"/>
    <x v="2"/>
    <x v="0"/>
    <x v="0"/>
    <x v="5"/>
    <n v="1440.59"/>
    <x v="1"/>
    <s v="Central Region"/>
    <s v="Medium"/>
    <s v="October"/>
    <s v="Q4"/>
    <s v="No"/>
    <n v="1"/>
    <n v="216.08849999999998"/>
    <n v="1656.6784999999998"/>
  </r>
  <r>
    <n v="1334"/>
    <s v="R07333"/>
    <x v="16"/>
    <n v="72"/>
    <x v="0"/>
    <x v="0"/>
    <x v="22"/>
    <n v="4"/>
    <x v="0"/>
    <s v="Debit Card"/>
    <s v="In Store"/>
    <s v="Yes"/>
    <s v="Exactly as advertised"/>
    <x v="4"/>
    <x v="0"/>
    <x v="1"/>
    <x v="5"/>
    <n v="1734"/>
    <x v="7"/>
    <s v="Northern Region"/>
    <s v="Medium"/>
    <s v="April"/>
    <s v="Q2"/>
    <s v="No"/>
    <n v="0"/>
    <n v="260.09999999999997"/>
    <n v="1994.1"/>
  </r>
  <r>
    <n v="1335"/>
    <s v="R00810"/>
    <x v="544"/>
    <n v="39"/>
    <x v="1"/>
    <x v="4"/>
    <x v="45"/>
    <n v="4"/>
    <x v="0"/>
    <s v="Mobile Payment"/>
    <s v="Click &amp; Collect"/>
    <s v="No"/>
    <s v="Item missing accessories"/>
    <x v="4"/>
    <x v="1"/>
    <x v="0"/>
    <x v="3"/>
    <n v="139.72999999999999"/>
    <x v="1"/>
    <s v="Central Region"/>
    <s v="Low"/>
    <s v="March"/>
    <s v="Q1"/>
    <s v="No"/>
    <n v="0"/>
    <n v="20.959499999999998"/>
    <n v="160.68949999999998"/>
  </r>
  <r>
    <n v="1336"/>
    <s v="R08171"/>
    <x v="300"/>
    <n v="58"/>
    <x v="1"/>
    <x v="8"/>
    <x v="88"/>
    <n v="4"/>
    <x v="1"/>
    <s v="Cash"/>
    <s v="In Store"/>
    <s v="Yes"/>
    <s v="Looks premium"/>
    <x v="4"/>
    <x v="0"/>
    <x v="1"/>
    <x v="0"/>
    <n v="529.15"/>
    <x v="0"/>
    <s v="Eastern Region"/>
    <s v="Medium"/>
    <s v="November"/>
    <s v="Q4"/>
    <s v="No"/>
    <n v="1"/>
    <n v="79.372499999999988"/>
    <n v="608.52249999999992"/>
  </r>
  <r>
    <n v="1337"/>
    <s v="R07075"/>
    <x v="320"/>
    <n v="62"/>
    <x v="0"/>
    <x v="5"/>
    <x v="107"/>
    <n v="5"/>
    <x v="0"/>
    <s v="Credit Card"/>
    <s v="In Store"/>
    <s v="No"/>
    <s v="Exactly as advertised"/>
    <x v="1"/>
    <x v="0"/>
    <x v="1"/>
    <x v="0"/>
    <n v="2413.3000000000002"/>
    <x v="6"/>
    <s v="Western Region"/>
    <s v="Medium"/>
    <s v="May"/>
    <s v="Q2"/>
    <s v="No"/>
    <n v="0"/>
    <n v="361.995"/>
    <n v="2775.2950000000001"/>
  </r>
  <r>
    <n v="1338"/>
    <s v="R06189"/>
    <x v="195"/>
    <n v="77"/>
    <x v="1"/>
    <x v="3"/>
    <x v="3"/>
    <n v="1"/>
    <x v="0"/>
    <s v="Debit Card"/>
    <s v="Click &amp; Collect"/>
    <s v="Yes"/>
    <s v="Great customer service"/>
    <x v="3"/>
    <x v="0"/>
    <x v="0"/>
    <x v="5"/>
    <n v="84.23"/>
    <x v="3"/>
    <s v="Central Region"/>
    <s v="Low"/>
    <s v="November"/>
    <s v="Q4"/>
    <s v="No"/>
    <n v="0"/>
    <n v="12.634500000000001"/>
    <n v="96.864499999999992"/>
  </r>
  <r>
    <n v="1339"/>
    <s v="R02246"/>
    <x v="198"/>
    <n v="18"/>
    <x v="1"/>
    <x v="0"/>
    <x v="93"/>
    <n v="5"/>
    <x v="0"/>
    <s v="Debit Card"/>
    <s v="Click &amp; Collect"/>
    <s v="No"/>
    <s v="Packaging could improve"/>
    <x v="1"/>
    <x v="2"/>
    <x v="0"/>
    <x v="2"/>
    <n v="34.200000000000003"/>
    <x v="3"/>
    <s v="Northern Region"/>
    <s v="Low"/>
    <s v="October"/>
    <s v="Q4"/>
    <s v="No"/>
    <n v="0"/>
    <n v="5.13"/>
    <n v="39.33"/>
  </r>
  <r>
    <n v="1340"/>
    <s v="R04460"/>
    <x v="72"/>
    <n v="80"/>
    <x v="2"/>
    <x v="3"/>
    <x v="89"/>
    <n v="1"/>
    <x v="1"/>
    <s v="EFT"/>
    <s v="Click &amp; Collect"/>
    <s v="No"/>
    <s v="Average quality"/>
    <x v="3"/>
    <x v="2"/>
    <x v="0"/>
    <x v="5"/>
    <n v="574.49"/>
    <x v="4"/>
    <s v="Central Region"/>
    <s v="Medium"/>
    <s v="November"/>
    <s v="Q4"/>
    <s v="No"/>
    <n v="1"/>
    <n v="86.173500000000004"/>
    <n v="660.6635"/>
  </r>
  <r>
    <n v="1342"/>
    <s v="R07650"/>
    <x v="143"/>
    <n v="45"/>
    <x v="0"/>
    <x v="2"/>
    <x v="113"/>
    <n v="5"/>
    <x v="0"/>
    <s v="EFT"/>
    <s v="Click &amp; Collect"/>
    <s v="Yes"/>
    <s v="Fits perfectly"/>
    <x v="1"/>
    <x v="0"/>
    <x v="1"/>
    <x v="4"/>
    <n v="2572.02"/>
    <x v="7"/>
    <s v="Northern Region"/>
    <s v="Medium"/>
    <s v="May"/>
    <s v="Q2"/>
    <s v="No"/>
    <n v="0"/>
    <n v="385.803"/>
    <n v="2957.8229999999999"/>
  </r>
  <r>
    <n v="1343"/>
    <s v="R09976"/>
    <x v="259"/>
    <n v="37"/>
    <x v="2"/>
    <x v="0"/>
    <x v="101"/>
    <n v="5"/>
    <x v="1"/>
    <s v="Mobile Payment"/>
    <s v="Click &amp; Collect"/>
    <s v="Yes"/>
    <s v="Great customer service"/>
    <x v="1"/>
    <x v="0"/>
    <x v="1"/>
    <x v="3"/>
    <n v="886.51"/>
    <x v="1"/>
    <s v="Northern Region"/>
    <s v="Medium"/>
    <s v="March"/>
    <s v="Q1"/>
    <s v="No"/>
    <n v="1"/>
    <n v="132.97649999999999"/>
    <n v="1019.4864999999999"/>
  </r>
  <r>
    <n v="1344"/>
    <s v="R01143"/>
    <x v="11"/>
    <n v="33"/>
    <x v="0"/>
    <x v="0"/>
    <x v="12"/>
    <n v="5"/>
    <x v="1"/>
    <s v="Credit Card"/>
    <s v="Click &amp; Collect"/>
    <s v="No"/>
    <s v="Fantastic experience"/>
    <x v="1"/>
    <x v="0"/>
    <x v="1"/>
    <x v="1"/>
    <n v="228.08"/>
    <x v="8"/>
    <s v="Northern Region"/>
    <s v="Low"/>
    <s v="August"/>
    <s v="Q3"/>
    <s v="No"/>
    <n v="1"/>
    <n v="34.212000000000003"/>
    <n v="262.29199999999997"/>
  </r>
  <r>
    <n v="1345"/>
    <s v="R01776"/>
    <x v="568"/>
    <n v="50"/>
    <x v="1"/>
    <x v="3"/>
    <x v="6"/>
    <n v="1"/>
    <x v="1"/>
    <s v="Debit Card"/>
    <s v="Click &amp; Collect"/>
    <s v="No"/>
    <s v="Arrived damaged"/>
    <x v="3"/>
    <x v="1"/>
    <x v="1"/>
    <x v="4"/>
    <n v="409.06"/>
    <x v="5"/>
    <s v="Central Region"/>
    <s v="Low"/>
    <s v="July"/>
    <s v="Q3"/>
    <s v="No"/>
    <n v="1"/>
    <n v="61.358999999999995"/>
    <n v="470.41899999999998"/>
  </r>
  <r>
    <n v="1347"/>
    <s v="R06443"/>
    <x v="52"/>
    <n v="55"/>
    <x v="2"/>
    <x v="7"/>
    <x v="37"/>
    <n v="4"/>
    <x v="1"/>
    <s v="Cash"/>
    <s v="Click &amp; Collect"/>
    <s v="No"/>
    <s v="Very comfortable"/>
    <x v="4"/>
    <x v="0"/>
    <x v="1"/>
    <x v="0"/>
    <n v="54.82"/>
    <x v="3"/>
    <s v="Western Region"/>
    <s v="Low"/>
    <s v="November"/>
    <s v="Q4"/>
    <s v="No"/>
    <n v="1"/>
    <n v="8.222999999999999"/>
    <n v="63.042999999999992"/>
  </r>
  <r>
    <n v="1348"/>
    <s v="R05658"/>
    <x v="398"/>
    <n v="31"/>
    <x v="0"/>
    <x v="1"/>
    <x v="103"/>
    <n v="2"/>
    <x v="1"/>
    <s v="Mobile Payment"/>
    <s v="In Store"/>
    <s v="Yes"/>
    <s v="Delivery delayed"/>
    <x v="0"/>
    <x v="1"/>
    <x v="1"/>
    <x v="1"/>
    <n v="103.4"/>
    <x v="3"/>
    <s v="Southern Region"/>
    <s v="Low"/>
    <s v="September"/>
    <s v="Q3"/>
    <s v="No"/>
    <n v="1"/>
    <n v="15.51"/>
    <n v="118.91"/>
  </r>
  <r>
    <n v="1349"/>
    <s v="R02216"/>
    <x v="29"/>
    <n v="25"/>
    <x v="2"/>
    <x v="6"/>
    <x v="53"/>
    <n v="1"/>
    <x v="1"/>
    <s v="Mobile Payment"/>
    <s v="Click &amp; Collect"/>
    <s v="No"/>
    <s v="Arrived damaged"/>
    <x v="3"/>
    <x v="1"/>
    <x v="1"/>
    <x v="1"/>
    <n v="22574.95"/>
    <x v="6"/>
    <s v="Gauteng Region"/>
    <s v="High"/>
    <s v="March"/>
    <s v="Q1"/>
    <s v="Yes"/>
    <n v="1"/>
    <n v="3386.2424999999998"/>
    <n v="25961.192499999997"/>
  </r>
  <r>
    <n v="1350"/>
    <s v="R03022"/>
    <x v="569"/>
    <n v="22"/>
    <x v="1"/>
    <x v="3"/>
    <x v="82"/>
    <n v="4"/>
    <x v="0"/>
    <s v="EFT"/>
    <s v="Home Delivery"/>
    <s v="Yes"/>
    <s v="Easy to assemble"/>
    <x v="4"/>
    <x v="0"/>
    <x v="1"/>
    <x v="2"/>
    <n v="463.48"/>
    <x v="6"/>
    <s v="Central Region"/>
    <s v="Low"/>
    <s v="September"/>
    <s v="Q3"/>
    <s v="No"/>
    <n v="0"/>
    <n v="69.522000000000006"/>
    <n v="533.00199999999995"/>
  </r>
  <r>
    <n v="1351"/>
    <s v="R04581"/>
    <x v="570"/>
    <n v="61"/>
    <x v="0"/>
    <x v="5"/>
    <x v="11"/>
    <n v="4"/>
    <x v="0"/>
    <s v="EFT"/>
    <s v="Home Delivery"/>
    <s v="No"/>
    <s v="Item missing accessories"/>
    <x v="4"/>
    <x v="1"/>
    <x v="0"/>
    <x v="0"/>
    <n v="231.22"/>
    <x v="1"/>
    <s v="Western Region"/>
    <s v="Low"/>
    <s v="September"/>
    <s v="Q3"/>
    <s v="No"/>
    <n v="0"/>
    <n v="34.683"/>
    <n v="265.90299999999996"/>
  </r>
  <r>
    <n v="1352"/>
    <s v="R01579"/>
    <x v="135"/>
    <n v="67"/>
    <x v="0"/>
    <x v="7"/>
    <x v="0"/>
    <n v="5"/>
    <x v="0"/>
    <s v="Credit Card"/>
    <s v="Home Delivery"/>
    <s v="Yes"/>
    <s v="Poor packaging"/>
    <x v="1"/>
    <x v="1"/>
    <x v="0"/>
    <x v="5"/>
    <n v="2479.5700000000002"/>
    <x v="0"/>
    <s v="Western Region"/>
    <s v="Medium"/>
    <s v="December"/>
    <s v="Q4"/>
    <s v="No"/>
    <n v="0"/>
    <n v="371.93549999999999"/>
    <n v="2851.5054999999998"/>
  </r>
  <r>
    <n v="1353"/>
    <s v="R01471"/>
    <x v="506"/>
    <n v="45"/>
    <x v="0"/>
    <x v="1"/>
    <x v="0"/>
    <n v="1"/>
    <x v="1"/>
    <s v="Credit Card"/>
    <s v="In Store"/>
    <s v="Yes"/>
    <s v="Long waiting time"/>
    <x v="3"/>
    <x v="1"/>
    <x v="1"/>
    <x v="4"/>
    <n v="2479.5700000000002"/>
    <x v="0"/>
    <s v="Southern Region"/>
    <s v="Medium"/>
    <s v="March"/>
    <s v="Q1"/>
    <s v="No"/>
    <n v="1"/>
    <n v="371.93549999999999"/>
    <n v="2851.5054999999998"/>
  </r>
  <r>
    <n v="1354"/>
    <s v="R06501"/>
    <x v="519"/>
    <n v="63"/>
    <x v="1"/>
    <x v="5"/>
    <x v="113"/>
    <n v="5"/>
    <x v="0"/>
    <s v="EFT"/>
    <s v="In Store"/>
    <s v="No"/>
    <s v="Fits perfectly"/>
    <x v="1"/>
    <x v="0"/>
    <x v="1"/>
    <x v="0"/>
    <n v="2572.02"/>
    <x v="7"/>
    <s v="Western Region"/>
    <s v="Medium"/>
    <s v="February"/>
    <s v="Q1"/>
    <s v="No"/>
    <n v="0"/>
    <n v="385.803"/>
    <n v="2957.8229999999999"/>
  </r>
  <r>
    <n v="1355"/>
    <s v="R06983"/>
    <x v="185"/>
    <n v="45"/>
    <x v="1"/>
    <x v="2"/>
    <x v="48"/>
    <n v="1"/>
    <x v="1"/>
    <s v="Mobile Payment"/>
    <s v="In Store"/>
    <s v="Yes"/>
    <s v="Poor packaging"/>
    <x v="3"/>
    <x v="1"/>
    <x v="1"/>
    <x v="4"/>
    <n v="192.77"/>
    <x v="1"/>
    <s v="Northern Region"/>
    <s v="Low"/>
    <s v="March"/>
    <s v="Q1"/>
    <s v="No"/>
    <n v="1"/>
    <n v="28.915500000000002"/>
    <n v="221.68549999999999"/>
  </r>
  <r>
    <n v="1356"/>
    <s v="R00621"/>
    <x v="567"/>
    <n v="65"/>
    <x v="1"/>
    <x v="7"/>
    <x v="77"/>
    <n v="2"/>
    <x v="1"/>
    <s v="Cash"/>
    <s v="Home Delivery"/>
    <s v="Yes"/>
    <s v="Poor packaging"/>
    <x v="0"/>
    <x v="1"/>
    <x v="1"/>
    <x v="5"/>
    <n v="353.21"/>
    <x v="3"/>
    <s v="Western Region"/>
    <s v="Low"/>
    <s v="April"/>
    <s v="Q2"/>
    <s v="No"/>
    <n v="1"/>
    <n v="52.981499999999997"/>
    <n v="406.19149999999996"/>
  </r>
  <r>
    <n v="1357"/>
    <s v="R06632"/>
    <x v="108"/>
    <n v="30"/>
    <x v="1"/>
    <x v="3"/>
    <x v="44"/>
    <n v="3"/>
    <x v="1"/>
    <s v="Mobile Payment"/>
    <s v="In Store"/>
    <s v="No"/>
    <s v="Excellent value"/>
    <x v="2"/>
    <x v="0"/>
    <x v="0"/>
    <x v="1"/>
    <n v="2849.09"/>
    <x v="7"/>
    <s v="Central Region"/>
    <s v="Medium"/>
    <s v="July"/>
    <s v="Q3"/>
    <s v="No"/>
    <n v="1"/>
    <n v="427.36349999999999"/>
    <n v="3276.4535000000001"/>
  </r>
  <r>
    <n v="1358"/>
    <s v="R06881"/>
    <x v="60"/>
    <n v="40"/>
    <x v="1"/>
    <x v="5"/>
    <x v="113"/>
    <n v="4"/>
    <x v="0"/>
    <s v="Mobile Payment"/>
    <s v="Click &amp; Collect"/>
    <s v="No"/>
    <s v="Average quality"/>
    <x v="4"/>
    <x v="2"/>
    <x v="0"/>
    <x v="3"/>
    <n v="2572.02"/>
    <x v="7"/>
    <s v="Western Region"/>
    <s v="Medium"/>
    <s v="January"/>
    <s v="Q1"/>
    <s v="No"/>
    <n v="0"/>
    <n v="385.803"/>
    <n v="2957.8229999999999"/>
  </r>
  <r>
    <n v="1359"/>
    <s v="R03964"/>
    <x v="353"/>
    <n v="43"/>
    <x v="1"/>
    <x v="5"/>
    <x v="33"/>
    <n v="5"/>
    <x v="0"/>
    <s v="EFT"/>
    <s v="In Store"/>
    <s v="No"/>
    <s v="Instructions unclear"/>
    <x v="1"/>
    <x v="2"/>
    <x v="0"/>
    <x v="3"/>
    <n v="440.87"/>
    <x v="7"/>
    <s v="Western Region"/>
    <s v="Low"/>
    <s v="June"/>
    <s v="Q2"/>
    <s v="No"/>
    <n v="0"/>
    <n v="66.130499999999998"/>
    <n v="507.00049999999999"/>
  </r>
  <r>
    <n v="1361"/>
    <s v="R09766"/>
    <x v="549"/>
    <n v="26"/>
    <x v="2"/>
    <x v="4"/>
    <x v="106"/>
    <n v="2"/>
    <x v="0"/>
    <s v="Debit Card"/>
    <s v="Home Delivery"/>
    <s v="Yes"/>
    <s v="Fits perfectly"/>
    <x v="0"/>
    <x v="0"/>
    <x v="0"/>
    <x v="1"/>
    <n v="74.72"/>
    <x v="3"/>
    <s v="Central Region"/>
    <s v="Low"/>
    <s v="May"/>
    <s v="Q2"/>
    <s v="No"/>
    <n v="0"/>
    <n v="11.208"/>
    <n v="85.927999999999997"/>
  </r>
  <r>
    <n v="1362"/>
    <s v="R03239"/>
    <x v="71"/>
    <m/>
    <x v="0"/>
    <x v="0"/>
    <x v="10"/>
    <n v="5"/>
    <x v="1"/>
    <s v="Debit Card"/>
    <s v="Click &amp; Collect"/>
    <s v="Yes"/>
    <s v="Highly recommend"/>
    <x v="1"/>
    <x v="0"/>
    <x v="1"/>
    <x v="6"/>
    <n v="276.82"/>
    <x v="7"/>
    <s v="Northern Region"/>
    <s v="Low"/>
    <s v="December"/>
    <s v="Q4"/>
    <s v="No"/>
    <n v="1"/>
    <n v="41.522999999999996"/>
    <n v="318.34299999999996"/>
  </r>
  <r>
    <n v="1363"/>
    <s v="R01047"/>
    <x v="82"/>
    <n v="52"/>
    <x v="1"/>
    <x v="2"/>
    <x v="84"/>
    <n v="5"/>
    <x v="0"/>
    <s v="Cash"/>
    <s v="Home Delivery"/>
    <s v="No"/>
    <s v="Fantastic experience"/>
    <x v="1"/>
    <x v="0"/>
    <x v="1"/>
    <x v="4"/>
    <n v="27.35"/>
    <x v="3"/>
    <s v="Northern Region"/>
    <s v="Low"/>
    <s v="March"/>
    <s v="Q1"/>
    <s v="No"/>
    <n v="0"/>
    <n v="4.1025"/>
    <n v="31.452500000000001"/>
  </r>
  <r>
    <n v="1364"/>
    <s v="R06482"/>
    <x v="251"/>
    <n v="40"/>
    <x v="0"/>
    <x v="1"/>
    <x v="114"/>
    <n v="4"/>
    <x v="0"/>
    <s v="Debit Card"/>
    <s v="Home Delivery"/>
    <s v="Yes"/>
    <s v="Excellent value"/>
    <x v="4"/>
    <x v="0"/>
    <x v="1"/>
    <x v="3"/>
    <n v="338.79"/>
    <x v="0"/>
    <s v="Southern Region"/>
    <s v="Low"/>
    <s v="March"/>
    <s v="Q1"/>
    <s v="No"/>
    <n v="0"/>
    <n v="50.8185"/>
    <n v="389.60849999999999"/>
  </r>
  <r>
    <n v="1365"/>
    <s v="R04966"/>
    <x v="101"/>
    <n v="45"/>
    <x v="1"/>
    <x v="6"/>
    <x v="41"/>
    <n v="5"/>
    <x v="1"/>
    <s v="EFT"/>
    <s v="In Store"/>
    <s v="No"/>
    <s v="Helpful staff"/>
    <x v="1"/>
    <x v="0"/>
    <x v="1"/>
    <x v="4"/>
    <n v="13261"/>
    <x v="6"/>
    <s v="Gauteng Region"/>
    <s v="High"/>
    <s v="July"/>
    <s v="Q3"/>
    <s v="Yes"/>
    <n v="1"/>
    <n v="1989.1499999999999"/>
    <n v="15250.15"/>
  </r>
  <r>
    <n v="1367"/>
    <s v="R01741"/>
    <x v="565"/>
    <n v="24"/>
    <x v="2"/>
    <x v="3"/>
    <x v="67"/>
    <n v="1"/>
    <x v="0"/>
    <s v="Mobile Payment"/>
    <s v="Home Delivery"/>
    <s v="Yes"/>
    <s v="Product was disappointing"/>
    <x v="3"/>
    <x v="1"/>
    <x v="1"/>
    <x v="2"/>
    <n v="1859.13"/>
    <x v="5"/>
    <s v="Central Region"/>
    <s v="Medium"/>
    <s v="August"/>
    <s v="Q3"/>
    <s v="No"/>
    <n v="0"/>
    <n v="278.86950000000002"/>
    <n v="2137.9994999999999"/>
  </r>
  <r>
    <n v="1369"/>
    <s v="R00223"/>
    <x v="19"/>
    <n v="79"/>
    <x v="2"/>
    <x v="7"/>
    <x v="92"/>
    <n v="2"/>
    <x v="0"/>
    <s v="Credit Card"/>
    <s v="Click &amp; Collect"/>
    <s v="Yes"/>
    <s v="Delivery delayed"/>
    <x v="0"/>
    <x v="1"/>
    <x v="1"/>
    <x v="5"/>
    <n v="2217.0300000000002"/>
    <x v="8"/>
    <s v="Western Region"/>
    <s v="Medium"/>
    <s v="February"/>
    <s v="Q1"/>
    <s v="No"/>
    <n v="0"/>
    <n v="332.55450000000002"/>
    <n v="2549.5844999999999"/>
  </r>
  <r>
    <n v="1370"/>
    <s v="R09420"/>
    <x v="276"/>
    <n v="65"/>
    <x v="1"/>
    <x v="4"/>
    <x v="113"/>
    <n v="3"/>
    <x v="1"/>
    <s v="EFT"/>
    <s v="In Store"/>
    <s v="No"/>
    <s v="Product was disappointing"/>
    <x v="2"/>
    <x v="1"/>
    <x v="0"/>
    <x v="5"/>
    <n v="2572.02"/>
    <x v="7"/>
    <s v="Central Region"/>
    <s v="Medium"/>
    <s v="December"/>
    <s v="Q4"/>
    <s v="No"/>
    <n v="1"/>
    <n v="385.803"/>
    <n v="2957.8229999999999"/>
  </r>
  <r>
    <n v="1372"/>
    <s v="R09395"/>
    <x v="544"/>
    <m/>
    <x v="1"/>
    <x v="6"/>
    <x v="112"/>
    <n v="4"/>
    <x v="1"/>
    <s v="Debit Card"/>
    <s v="In Store"/>
    <s v="Yes"/>
    <s v="Product exceeded expectations"/>
    <x v="4"/>
    <x v="0"/>
    <x v="1"/>
    <x v="6"/>
    <n v="1482.94"/>
    <x v="5"/>
    <s v="Gauteng Region"/>
    <s v="Medium"/>
    <s v="March"/>
    <s v="Q1"/>
    <s v="No"/>
    <n v="1"/>
    <n v="222.441"/>
    <n v="1705.3809999999999"/>
  </r>
  <r>
    <n v="1373"/>
    <s v="R03530"/>
    <x v="362"/>
    <n v="63"/>
    <x v="0"/>
    <x v="3"/>
    <x v="57"/>
    <n v="4"/>
    <x v="1"/>
    <s v="Credit Card"/>
    <s v="Home Delivery"/>
    <s v="Yes"/>
    <s v="Poor packaging"/>
    <x v="4"/>
    <x v="1"/>
    <x v="0"/>
    <x v="0"/>
    <n v="551.66"/>
    <x v="0"/>
    <s v="Central Region"/>
    <s v="Medium"/>
    <s v="June"/>
    <s v="Q2"/>
    <s v="No"/>
    <n v="1"/>
    <n v="82.748999999999995"/>
    <n v="634.40899999999988"/>
  </r>
  <r>
    <n v="1374"/>
    <s v="R07616"/>
    <x v="571"/>
    <n v="59"/>
    <x v="2"/>
    <x v="2"/>
    <x v="40"/>
    <n v="2"/>
    <x v="0"/>
    <s v="Mobile Payment"/>
    <s v="In Store"/>
    <s v="No"/>
    <s v="Product was disappointing"/>
    <x v="0"/>
    <x v="1"/>
    <x v="1"/>
    <x v="0"/>
    <n v="1619.07"/>
    <x v="7"/>
    <s v="Northern Region"/>
    <s v="Medium"/>
    <s v="September"/>
    <s v="Q3"/>
    <s v="No"/>
    <n v="0"/>
    <n v="242.86049999999997"/>
    <n v="1861.9304999999997"/>
  </r>
  <r>
    <n v="1375"/>
    <s v="R04065"/>
    <x v="572"/>
    <n v="59"/>
    <x v="0"/>
    <x v="4"/>
    <x v="34"/>
    <n v="4"/>
    <x v="1"/>
    <s v="Cash"/>
    <s v="Click &amp; Collect"/>
    <s v="No"/>
    <s v="Very fast delivery"/>
    <x v="4"/>
    <x v="0"/>
    <x v="1"/>
    <x v="0"/>
    <n v="14729.04"/>
    <x v="6"/>
    <s v="Central Region"/>
    <s v="High"/>
    <s v="July"/>
    <s v="Q3"/>
    <s v="Yes"/>
    <n v="1"/>
    <n v="2209.3560000000002"/>
    <n v="16938.396000000001"/>
  </r>
  <r>
    <n v="1376"/>
    <s v="R05607"/>
    <x v="384"/>
    <n v="18"/>
    <x v="1"/>
    <x v="0"/>
    <x v="36"/>
    <n v="1"/>
    <x v="1"/>
    <s v="Credit Card"/>
    <s v="Home Delivery"/>
    <s v="No"/>
    <s v="Looks premium"/>
    <x v="3"/>
    <x v="0"/>
    <x v="0"/>
    <x v="2"/>
    <n v="13056.99"/>
    <x v="6"/>
    <s v="Northern Region"/>
    <s v="High"/>
    <s v="August"/>
    <s v="Q3"/>
    <s v="Yes"/>
    <n v="1"/>
    <n v="1958.5484999999999"/>
    <n v="15015.538499999999"/>
  </r>
  <r>
    <n v="1377"/>
    <s v="R07832"/>
    <x v="446"/>
    <n v="53"/>
    <x v="0"/>
    <x v="0"/>
    <x v="72"/>
    <n v="1"/>
    <x v="0"/>
    <s v="Mobile Payment"/>
    <s v="Home Delivery"/>
    <s v="No"/>
    <s v="Easy online ordering"/>
    <x v="3"/>
    <x v="0"/>
    <x v="0"/>
    <x v="4"/>
    <n v="16291.52"/>
    <x v="5"/>
    <s v="Northern Region"/>
    <s v="High"/>
    <s v="August"/>
    <s v="Q3"/>
    <s v="Yes"/>
    <n v="0"/>
    <n v="2443.7280000000001"/>
    <n v="18735.248"/>
  </r>
  <r>
    <n v="1378"/>
    <s v="R04133"/>
    <x v="161"/>
    <n v="54"/>
    <x v="0"/>
    <x v="0"/>
    <x v="16"/>
    <n v="4"/>
    <x v="1"/>
    <s v="Mobile Payment"/>
    <s v="Home Delivery"/>
    <s v="Yes"/>
    <s v="Average quality"/>
    <x v="4"/>
    <x v="2"/>
    <x v="0"/>
    <x v="4"/>
    <n v="368.99"/>
    <x v="0"/>
    <s v="Northern Region"/>
    <s v="Low"/>
    <s v="March"/>
    <s v="Q1"/>
    <s v="No"/>
    <n v="1"/>
    <n v="55.348500000000001"/>
    <n v="424.33849999999995"/>
  </r>
  <r>
    <n v="1379"/>
    <s v="R01316"/>
    <x v="397"/>
    <n v="65"/>
    <x v="2"/>
    <x v="1"/>
    <x v="106"/>
    <n v="5"/>
    <x v="1"/>
    <s v="Debit Card"/>
    <s v="Home Delivery"/>
    <s v="No"/>
    <s v="Item missing accessories"/>
    <x v="1"/>
    <x v="1"/>
    <x v="0"/>
    <x v="5"/>
    <n v="74.72"/>
    <x v="3"/>
    <s v="Southern Region"/>
    <s v="Low"/>
    <s v="October"/>
    <s v="Q4"/>
    <s v="No"/>
    <n v="1"/>
    <n v="11.208"/>
    <n v="85.927999999999997"/>
  </r>
  <r>
    <n v="1380"/>
    <s v="R07440"/>
    <x v="147"/>
    <n v="73"/>
    <x v="1"/>
    <x v="8"/>
    <x v="71"/>
    <n v="1"/>
    <x v="0"/>
    <s v="Cash"/>
    <s v="Click &amp; Collect"/>
    <s v="Yes"/>
    <s v="Easy to assemble"/>
    <x v="3"/>
    <x v="0"/>
    <x v="0"/>
    <x v="5"/>
    <n v="1171.25"/>
    <x v="4"/>
    <s v="Eastern Region"/>
    <s v="Medium"/>
    <s v="May"/>
    <s v="Q2"/>
    <s v="No"/>
    <n v="0"/>
    <n v="175.6875"/>
    <n v="1346.9375"/>
  </r>
  <r>
    <n v="1381"/>
    <s v="R08433"/>
    <x v="132"/>
    <n v="71"/>
    <x v="2"/>
    <x v="4"/>
    <x v="18"/>
    <n v="3"/>
    <x v="1"/>
    <s v="Debit Card"/>
    <s v="In Store"/>
    <s v="No"/>
    <m/>
    <x v="2"/>
    <x v="3"/>
    <x v="2"/>
    <x v="5"/>
    <n v="1712.08"/>
    <x v="7"/>
    <s v="Central Region"/>
    <s v="Medium"/>
    <s v="February"/>
    <s v="Q1"/>
    <s v="No"/>
    <n v="1"/>
    <n v="256.81199999999995"/>
    <n v="1968.8919999999998"/>
  </r>
  <r>
    <n v="1382"/>
    <s v="R05697"/>
    <x v="345"/>
    <n v="39"/>
    <x v="1"/>
    <x v="1"/>
    <x v="34"/>
    <n v="2"/>
    <x v="0"/>
    <s v="Credit Card"/>
    <s v="Click &amp; Collect"/>
    <s v="No"/>
    <s v="Easy online ordering"/>
    <x v="0"/>
    <x v="0"/>
    <x v="0"/>
    <x v="3"/>
    <n v="14729.04"/>
    <x v="6"/>
    <s v="Southern Region"/>
    <s v="High"/>
    <s v="January"/>
    <s v="Q1"/>
    <s v="Yes"/>
    <n v="0"/>
    <n v="2209.3560000000002"/>
    <n v="16938.396000000001"/>
  </r>
  <r>
    <n v="1383"/>
    <s v="R00354"/>
    <x v="569"/>
    <n v="56"/>
    <x v="2"/>
    <x v="2"/>
    <x v="58"/>
    <n v="4"/>
    <x v="0"/>
    <s v="Credit Card"/>
    <s v="Click &amp; Collect"/>
    <s v="No"/>
    <s v="Easy to assemble"/>
    <x v="4"/>
    <x v="0"/>
    <x v="1"/>
    <x v="0"/>
    <n v="2603.98"/>
    <x v="0"/>
    <s v="Northern Region"/>
    <s v="Medium"/>
    <s v="September"/>
    <s v="Q3"/>
    <s v="No"/>
    <n v="0"/>
    <n v="390.59699999999998"/>
    <n v="2994.5769999999998"/>
  </r>
  <r>
    <n v="1385"/>
    <s v="R00457"/>
    <x v="110"/>
    <n v="40"/>
    <x v="1"/>
    <x v="2"/>
    <x v="64"/>
    <n v="2"/>
    <x v="0"/>
    <s v="Credit Card"/>
    <s v="In Store"/>
    <s v="Yes"/>
    <s v="Average quality"/>
    <x v="0"/>
    <x v="2"/>
    <x v="0"/>
    <x v="3"/>
    <n v="119.63"/>
    <x v="3"/>
    <s v="Northern Region"/>
    <s v="Low"/>
    <s v="November"/>
    <s v="Q4"/>
    <s v="No"/>
    <n v="0"/>
    <n v="17.944499999999998"/>
    <n v="137.57449999999997"/>
  </r>
  <r>
    <n v="1386"/>
    <s v="R02589"/>
    <x v="276"/>
    <m/>
    <x v="1"/>
    <x v="8"/>
    <x v="23"/>
    <n v="1"/>
    <x v="0"/>
    <s v="Credit Card"/>
    <s v="In Store"/>
    <s v="Yes"/>
    <s v="Instructions unclear"/>
    <x v="3"/>
    <x v="2"/>
    <x v="0"/>
    <x v="6"/>
    <n v="2340.5700000000002"/>
    <x v="8"/>
    <s v="Eastern Region"/>
    <s v="Medium"/>
    <s v="December"/>
    <s v="Q4"/>
    <s v="No"/>
    <n v="0"/>
    <n v="351.08550000000002"/>
    <n v="2691.6554999999998"/>
  </r>
  <r>
    <n v="1387"/>
    <s v="R04044"/>
    <x v="573"/>
    <n v="31"/>
    <x v="2"/>
    <x v="7"/>
    <x v="15"/>
    <n v="1"/>
    <x v="0"/>
    <s v="Credit Card"/>
    <s v="In Store"/>
    <s v="No"/>
    <s v="Item missing accessories"/>
    <x v="3"/>
    <x v="1"/>
    <x v="1"/>
    <x v="1"/>
    <n v="869.65"/>
    <x v="4"/>
    <s v="Western Region"/>
    <s v="Medium"/>
    <s v="May"/>
    <s v="Q2"/>
    <s v="No"/>
    <n v="0"/>
    <n v="130.44749999999999"/>
    <n v="1000.0974999999999"/>
  </r>
  <r>
    <n v="1388"/>
    <s v="R00240"/>
    <x v="574"/>
    <n v="66"/>
    <x v="0"/>
    <x v="3"/>
    <x v="15"/>
    <n v="1"/>
    <x v="0"/>
    <s v="Credit Card"/>
    <s v="In Store"/>
    <s v="No"/>
    <s v="Easy to assemble"/>
    <x v="3"/>
    <x v="0"/>
    <x v="0"/>
    <x v="5"/>
    <n v="869.65"/>
    <x v="4"/>
    <s v="Central Region"/>
    <s v="Medium"/>
    <s v="May"/>
    <s v="Q2"/>
    <s v="No"/>
    <n v="0"/>
    <n v="130.44749999999999"/>
    <n v="1000.0974999999999"/>
  </r>
  <r>
    <n v="1390"/>
    <s v="R02253"/>
    <x v="575"/>
    <n v="59"/>
    <x v="0"/>
    <x v="3"/>
    <x v="90"/>
    <n v="3"/>
    <x v="1"/>
    <s v="EFT"/>
    <s v="Home Delivery"/>
    <s v="No"/>
    <s v="Worth the money"/>
    <x v="2"/>
    <x v="0"/>
    <x v="0"/>
    <x v="0"/>
    <n v="16523.5"/>
    <x v="6"/>
    <s v="Central Region"/>
    <s v="High"/>
    <s v="April"/>
    <s v="Q2"/>
    <s v="Yes"/>
    <n v="1"/>
    <n v="2478.5250000000001"/>
    <n v="19002.024999999998"/>
  </r>
  <r>
    <n v="1392"/>
    <s v="R03423"/>
    <x v="203"/>
    <n v="76"/>
    <x v="1"/>
    <x v="1"/>
    <x v="22"/>
    <n v="3"/>
    <x v="0"/>
    <s v="Mobile Payment"/>
    <s v="In Store"/>
    <s v="No"/>
    <m/>
    <x v="2"/>
    <x v="3"/>
    <x v="2"/>
    <x v="5"/>
    <n v="1734"/>
    <x v="7"/>
    <s v="Southern Region"/>
    <s v="Medium"/>
    <s v="December"/>
    <s v="Q4"/>
    <s v="No"/>
    <n v="0"/>
    <n v="260.09999999999997"/>
    <n v="1994.1"/>
  </r>
  <r>
    <n v="1393"/>
    <s v="R05585"/>
    <x v="155"/>
    <n v="67"/>
    <x v="0"/>
    <x v="6"/>
    <x v="27"/>
    <n v="1"/>
    <x v="0"/>
    <s v="Credit Card"/>
    <s v="In Store"/>
    <s v="Yes"/>
    <s v="Product was disappointing"/>
    <x v="3"/>
    <x v="1"/>
    <x v="1"/>
    <x v="5"/>
    <n v="14808.31"/>
    <x v="6"/>
    <s v="Gauteng Region"/>
    <s v="High"/>
    <s v="June"/>
    <s v="Q2"/>
    <s v="Yes"/>
    <n v="0"/>
    <n v="2221.2464999999997"/>
    <n v="17029.556499999999"/>
  </r>
  <r>
    <n v="1394"/>
    <s v="R05817"/>
    <x v="309"/>
    <n v="78"/>
    <x v="2"/>
    <x v="3"/>
    <x v="88"/>
    <n v="3"/>
    <x v="1"/>
    <s v="Mobile Payment"/>
    <s v="Click &amp; Collect"/>
    <s v="Yes"/>
    <s v="Worth the money"/>
    <x v="2"/>
    <x v="0"/>
    <x v="0"/>
    <x v="5"/>
    <n v="529.15"/>
    <x v="0"/>
    <s v="Central Region"/>
    <s v="Medium"/>
    <s v="January"/>
    <s v="Q1"/>
    <s v="No"/>
    <n v="1"/>
    <n v="79.372499999999988"/>
    <n v="608.52249999999992"/>
  </r>
  <r>
    <n v="1395"/>
    <s v="R03211"/>
    <x v="576"/>
    <n v="78"/>
    <x v="2"/>
    <x v="4"/>
    <x v="84"/>
    <n v="2"/>
    <x v="1"/>
    <s v="Cash"/>
    <s v="Click &amp; Collect"/>
    <s v="No"/>
    <s v="Exactly as advertised"/>
    <x v="0"/>
    <x v="0"/>
    <x v="0"/>
    <x v="5"/>
    <n v="27.35"/>
    <x v="3"/>
    <s v="Central Region"/>
    <s v="Low"/>
    <s v="June"/>
    <s v="Q2"/>
    <s v="No"/>
    <n v="1"/>
    <n v="4.1025"/>
    <n v="31.452500000000001"/>
  </r>
  <r>
    <n v="1396"/>
    <s v="R02345"/>
    <x v="577"/>
    <n v="70"/>
    <x v="2"/>
    <x v="4"/>
    <x v="28"/>
    <n v="5"/>
    <x v="1"/>
    <s v="EFT"/>
    <s v="Click &amp; Collect"/>
    <s v="Yes"/>
    <s v="Looks premium"/>
    <x v="1"/>
    <x v="0"/>
    <x v="1"/>
    <x v="5"/>
    <n v="1011.68"/>
    <x v="0"/>
    <s v="Central Region"/>
    <s v="Medium"/>
    <s v="June"/>
    <s v="Q2"/>
    <s v="No"/>
    <n v="1"/>
    <n v="151.75199999999998"/>
    <n v="1163.4319999999998"/>
  </r>
  <r>
    <n v="1397"/>
    <s v="R08800"/>
    <x v="433"/>
    <n v="76"/>
    <x v="0"/>
    <x v="3"/>
    <x v="119"/>
    <n v="4"/>
    <x v="0"/>
    <s v="EFT"/>
    <s v="Home Delivery"/>
    <s v="Yes"/>
    <s v="Exactly as advertised"/>
    <x v="4"/>
    <x v="0"/>
    <x v="1"/>
    <x v="5"/>
    <n v="618.72"/>
    <x v="2"/>
    <s v="Central Region"/>
    <s v="Medium"/>
    <s v="July"/>
    <s v="Q3"/>
    <s v="No"/>
    <n v="0"/>
    <n v="92.808000000000007"/>
    <n v="711.52800000000002"/>
  </r>
  <r>
    <n v="1398"/>
    <s v="R01019"/>
    <x v="472"/>
    <m/>
    <x v="2"/>
    <x v="5"/>
    <x v="65"/>
    <n v="5"/>
    <x v="1"/>
    <s v="Mobile Payment"/>
    <s v="In Store"/>
    <s v="Yes"/>
    <s v="Product exceeded expectations"/>
    <x v="1"/>
    <x v="0"/>
    <x v="1"/>
    <x v="6"/>
    <n v="45.96"/>
    <x v="3"/>
    <s v="Western Region"/>
    <s v="Low"/>
    <s v="June"/>
    <s v="Q2"/>
    <s v="No"/>
    <n v="1"/>
    <n v="6.8940000000000001"/>
    <n v="52.853999999999999"/>
  </r>
  <r>
    <n v="1399"/>
    <s v="R03308"/>
    <x v="235"/>
    <n v="68"/>
    <x v="0"/>
    <x v="7"/>
    <x v="68"/>
    <n v="1"/>
    <x v="1"/>
    <s v="Mobile Payment"/>
    <s v="Click &amp; Collect"/>
    <s v="Yes"/>
    <s v="Fantastic experience"/>
    <x v="3"/>
    <x v="0"/>
    <x v="0"/>
    <x v="5"/>
    <n v="6698.54"/>
    <x v="6"/>
    <s v="Western Region"/>
    <s v="High"/>
    <s v="July"/>
    <s v="Q3"/>
    <s v="Yes"/>
    <n v="1"/>
    <n v="1004.7809999999999"/>
    <n v="7703.320999999999"/>
  </r>
  <r>
    <n v="1402"/>
    <s v="R08860"/>
    <x v="533"/>
    <n v="31"/>
    <x v="1"/>
    <x v="8"/>
    <x v="49"/>
    <n v="1"/>
    <x v="0"/>
    <s v="Cash"/>
    <s v="In Store"/>
    <s v="No"/>
    <s v="Average quality"/>
    <x v="3"/>
    <x v="2"/>
    <x v="0"/>
    <x v="1"/>
    <n v="134.01"/>
    <x v="3"/>
    <s v="Eastern Region"/>
    <s v="Low"/>
    <s v="January"/>
    <s v="Q1"/>
    <s v="No"/>
    <n v="0"/>
    <n v="20.101499999999998"/>
    <n v="154.11149999999998"/>
  </r>
  <r>
    <n v="1403"/>
    <s v="R01104"/>
    <x v="385"/>
    <n v="21"/>
    <x v="2"/>
    <x v="3"/>
    <x v="23"/>
    <n v="1"/>
    <x v="0"/>
    <s v="Cash"/>
    <s v="Home Delivery"/>
    <s v="Yes"/>
    <s v="Easy online ordering"/>
    <x v="3"/>
    <x v="0"/>
    <x v="0"/>
    <x v="2"/>
    <n v="2340.5700000000002"/>
    <x v="8"/>
    <s v="Central Region"/>
    <s v="Medium"/>
    <s v="March"/>
    <s v="Q1"/>
    <s v="No"/>
    <n v="0"/>
    <n v="351.08550000000002"/>
    <n v="2691.6554999999998"/>
  </r>
  <r>
    <n v="1404"/>
    <s v="R06694"/>
    <x v="134"/>
    <m/>
    <x v="1"/>
    <x v="2"/>
    <x v="34"/>
    <n v="3"/>
    <x v="0"/>
    <s v="Mobile Payment"/>
    <s v="Home Delivery"/>
    <s v="No"/>
    <s v="Helpful staff"/>
    <x v="2"/>
    <x v="0"/>
    <x v="0"/>
    <x v="6"/>
    <n v="14729.04"/>
    <x v="6"/>
    <s v="Northern Region"/>
    <s v="High"/>
    <s v="October"/>
    <s v="Q4"/>
    <s v="Yes"/>
    <n v="0"/>
    <n v="2209.3560000000002"/>
    <n v="16938.396000000001"/>
  </r>
  <r>
    <n v="1405"/>
    <s v="R07403"/>
    <x v="398"/>
    <n v="26"/>
    <x v="0"/>
    <x v="0"/>
    <x v="53"/>
    <n v="1"/>
    <x v="0"/>
    <s v="EFT"/>
    <s v="In Store"/>
    <s v="No"/>
    <s v="Long waiting time"/>
    <x v="3"/>
    <x v="1"/>
    <x v="1"/>
    <x v="1"/>
    <n v="22574.95"/>
    <x v="6"/>
    <s v="Northern Region"/>
    <s v="High"/>
    <s v="September"/>
    <s v="Q3"/>
    <s v="Yes"/>
    <n v="0"/>
    <n v="3386.2424999999998"/>
    <n v="25961.192499999997"/>
  </r>
  <r>
    <n v="1407"/>
    <s v="R06487"/>
    <x v="493"/>
    <n v="76"/>
    <x v="1"/>
    <x v="1"/>
    <x v="69"/>
    <n v="5"/>
    <x v="0"/>
    <s v="Mobile Payment"/>
    <s v="In Store"/>
    <s v="No"/>
    <s v="Item missing accessories"/>
    <x v="1"/>
    <x v="1"/>
    <x v="0"/>
    <x v="5"/>
    <n v="1907.49"/>
    <x v="0"/>
    <s v="Southern Region"/>
    <s v="Medium"/>
    <s v="August"/>
    <s v="Q3"/>
    <s v="No"/>
    <n v="0"/>
    <n v="286.12349999999998"/>
    <n v="2193.6134999999999"/>
  </r>
  <r>
    <n v="1408"/>
    <s v="R09230"/>
    <x v="578"/>
    <n v="55"/>
    <x v="1"/>
    <x v="6"/>
    <x v="122"/>
    <n v="3"/>
    <x v="1"/>
    <s v="EFT"/>
    <s v="Home Delivery"/>
    <s v="Yes"/>
    <s v="Looks premium"/>
    <x v="2"/>
    <x v="0"/>
    <x v="0"/>
    <x v="0"/>
    <n v="412.16"/>
    <x v="8"/>
    <s v="Gauteng Region"/>
    <s v="Low"/>
    <s v="January"/>
    <s v="Q1"/>
    <s v="No"/>
    <n v="1"/>
    <n v="61.823999999999998"/>
    <n v="473.98399999999998"/>
  </r>
  <r>
    <n v="1409"/>
    <s v="R08279"/>
    <x v="296"/>
    <n v="65"/>
    <x v="0"/>
    <x v="1"/>
    <x v="81"/>
    <n v="2"/>
    <x v="0"/>
    <s v="Credit Card"/>
    <s v="Click &amp; Collect"/>
    <s v="Yes"/>
    <s v="Poor packaging"/>
    <x v="0"/>
    <x v="1"/>
    <x v="1"/>
    <x v="5"/>
    <n v="375.53"/>
    <x v="4"/>
    <s v="Southern Region"/>
    <s v="Low"/>
    <s v="January"/>
    <s v="Q1"/>
    <s v="No"/>
    <n v="0"/>
    <n v="56.329499999999996"/>
    <n v="431.85949999999991"/>
  </r>
  <r>
    <n v="1410"/>
    <s v="R02516"/>
    <x v="58"/>
    <n v="27"/>
    <x v="0"/>
    <x v="0"/>
    <x v="113"/>
    <n v="5"/>
    <x v="0"/>
    <s v="Credit Card"/>
    <s v="Home Delivery"/>
    <s v="No"/>
    <s v="Instructions unclear"/>
    <x v="1"/>
    <x v="2"/>
    <x v="0"/>
    <x v="1"/>
    <n v="2572.02"/>
    <x v="7"/>
    <s v="Northern Region"/>
    <s v="Medium"/>
    <s v="November"/>
    <s v="Q4"/>
    <s v="No"/>
    <n v="0"/>
    <n v="385.803"/>
    <n v="2957.8229999999999"/>
  </r>
  <r>
    <n v="1412"/>
    <s v="R05267"/>
    <x v="579"/>
    <n v="27"/>
    <x v="1"/>
    <x v="2"/>
    <x v="94"/>
    <n v="2"/>
    <x v="0"/>
    <s v="Mobile Payment"/>
    <s v="In Store"/>
    <s v="No"/>
    <s v="Arrived damaged"/>
    <x v="0"/>
    <x v="1"/>
    <x v="1"/>
    <x v="1"/>
    <n v="1746.77"/>
    <x v="5"/>
    <s v="Northern Region"/>
    <s v="Medium"/>
    <s v="June"/>
    <s v="Q2"/>
    <s v="No"/>
    <n v="0"/>
    <n v="262.01549999999997"/>
    <n v="2008.7854999999997"/>
  </r>
  <r>
    <n v="1414"/>
    <s v="R03059"/>
    <x v="558"/>
    <n v="18"/>
    <x v="2"/>
    <x v="0"/>
    <x v="100"/>
    <n v="3"/>
    <x v="0"/>
    <s v="Cash"/>
    <s v="Home Delivery"/>
    <s v="No"/>
    <s v="Product exceeded expectations"/>
    <x v="2"/>
    <x v="0"/>
    <x v="0"/>
    <x v="2"/>
    <n v="5432.76"/>
    <x v="5"/>
    <s v="Northern Region"/>
    <s v="High"/>
    <s v="November"/>
    <s v="Q4"/>
    <s v="Yes"/>
    <n v="0"/>
    <n v="814.91399999999999"/>
    <n v="6247.674"/>
  </r>
  <r>
    <n v="1415"/>
    <s v="R08061"/>
    <x v="263"/>
    <n v="23"/>
    <x v="2"/>
    <x v="5"/>
    <x v="22"/>
    <n v="5"/>
    <x v="0"/>
    <s v="Debit Card"/>
    <s v="Home Delivery"/>
    <s v="No"/>
    <s v="Average quality"/>
    <x v="1"/>
    <x v="2"/>
    <x v="0"/>
    <x v="2"/>
    <n v="1734"/>
    <x v="7"/>
    <s v="Western Region"/>
    <s v="Medium"/>
    <s v="October"/>
    <s v="Q4"/>
    <s v="No"/>
    <n v="0"/>
    <n v="260.09999999999997"/>
    <n v="1994.1"/>
  </r>
  <r>
    <n v="1416"/>
    <s v="R04276"/>
    <x v="482"/>
    <n v="34"/>
    <x v="2"/>
    <x v="5"/>
    <x v="36"/>
    <n v="4"/>
    <x v="0"/>
    <s v="Debit Card"/>
    <s v="Home Delivery"/>
    <s v="No"/>
    <s v="Very fast delivery"/>
    <x v="4"/>
    <x v="0"/>
    <x v="1"/>
    <x v="1"/>
    <n v="13056.99"/>
    <x v="6"/>
    <s v="Western Region"/>
    <s v="High"/>
    <s v="June"/>
    <s v="Q2"/>
    <s v="Yes"/>
    <n v="0"/>
    <n v="1958.5484999999999"/>
    <n v="15015.538499999999"/>
  </r>
  <r>
    <n v="1417"/>
    <s v="R09488"/>
    <x v="355"/>
    <n v="43"/>
    <x v="1"/>
    <x v="5"/>
    <x v="108"/>
    <n v="5"/>
    <x v="0"/>
    <s v="Mobile Payment"/>
    <s v="Home Delivery"/>
    <s v="No"/>
    <s v="Long waiting time"/>
    <x v="1"/>
    <x v="1"/>
    <x v="0"/>
    <x v="3"/>
    <n v="880.49"/>
    <x v="5"/>
    <s v="Western Region"/>
    <s v="Medium"/>
    <s v="April"/>
    <s v="Q2"/>
    <s v="No"/>
    <n v="0"/>
    <n v="132.0735"/>
    <n v="1012.5635"/>
  </r>
  <r>
    <n v="1419"/>
    <s v="R09755"/>
    <x v="168"/>
    <n v="74"/>
    <x v="2"/>
    <x v="0"/>
    <x v="111"/>
    <n v="4"/>
    <x v="1"/>
    <s v="Cash"/>
    <s v="Click &amp; Collect"/>
    <s v="Yes"/>
    <s v="Poor packaging"/>
    <x v="4"/>
    <x v="1"/>
    <x v="0"/>
    <x v="5"/>
    <n v="4507.63"/>
    <x v="2"/>
    <s v="Northern Region"/>
    <s v="Medium"/>
    <s v="May"/>
    <s v="Q2"/>
    <s v="No"/>
    <n v="1"/>
    <n v="676.14449999999999"/>
    <n v="5183.7744999999995"/>
  </r>
  <r>
    <n v="1420"/>
    <s v="R05956"/>
    <x v="189"/>
    <n v="35"/>
    <x v="2"/>
    <x v="1"/>
    <x v="100"/>
    <n v="1"/>
    <x v="0"/>
    <s v="Mobile Payment"/>
    <s v="In Store"/>
    <s v="No"/>
    <s v="Easy to assemble"/>
    <x v="3"/>
    <x v="0"/>
    <x v="0"/>
    <x v="3"/>
    <n v="5432.76"/>
    <x v="5"/>
    <s v="Southern Region"/>
    <s v="High"/>
    <s v="January"/>
    <s v="Q1"/>
    <s v="Yes"/>
    <n v="0"/>
    <n v="814.91399999999999"/>
    <n v="6247.674"/>
  </r>
  <r>
    <n v="1421"/>
    <s v="R00218"/>
    <x v="1"/>
    <n v="61"/>
    <x v="0"/>
    <x v="1"/>
    <x v="9"/>
    <n v="1"/>
    <x v="0"/>
    <s v="Mobile Payment"/>
    <s v="Home Delivery"/>
    <s v="Yes"/>
    <s v="Arrived damaged"/>
    <x v="3"/>
    <x v="1"/>
    <x v="1"/>
    <x v="0"/>
    <n v="43.23"/>
    <x v="3"/>
    <s v="Southern Region"/>
    <s v="Low"/>
    <s v="September"/>
    <s v="Q3"/>
    <s v="No"/>
    <n v="0"/>
    <n v="6.4844999999999997"/>
    <n v="49.714499999999994"/>
  </r>
  <r>
    <n v="1422"/>
    <s v="R03465"/>
    <x v="91"/>
    <n v="59"/>
    <x v="1"/>
    <x v="6"/>
    <x v="59"/>
    <n v="2"/>
    <x v="1"/>
    <s v="Debit Card"/>
    <s v="Home Delivery"/>
    <s v="No"/>
    <s v="Customer support was excellent"/>
    <x v="0"/>
    <x v="0"/>
    <x v="0"/>
    <x v="0"/>
    <n v="8798.49"/>
    <x v="4"/>
    <s v="Gauteng Region"/>
    <s v="High"/>
    <s v="September"/>
    <s v="Q3"/>
    <s v="Yes"/>
    <n v="1"/>
    <n v="1319.7735"/>
    <n v="10118.263499999999"/>
  </r>
  <r>
    <n v="1423"/>
    <s v="R08193"/>
    <x v="23"/>
    <n v="41"/>
    <x v="0"/>
    <x v="4"/>
    <x v="5"/>
    <n v="3"/>
    <x v="1"/>
    <s v="Mobile Payment"/>
    <s v="In Store"/>
    <s v="No"/>
    <s v="Excellent product"/>
    <x v="2"/>
    <x v="0"/>
    <x v="0"/>
    <x v="3"/>
    <n v="1158.56"/>
    <x v="4"/>
    <s v="Central Region"/>
    <s v="Medium"/>
    <s v="September"/>
    <s v="Q3"/>
    <s v="No"/>
    <n v="1"/>
    <n v="173.78399999999999"/>
    <n v="1332.3439999999998"/>
  </r>
  <r>
    <n v="1424"/>
    <s v="R08551"/>
    <x v="57"/>
    <n v="70"/>
    <x v="2"/>
    <x v="3"/>
    <x v="89"/>
    <n v="1"/>
    <x v="1"/>
    <s v="Cash"/>
    <s v="In Store"/>
    <s v="No"/>
    <s v="Arrived damaged"/>
    <x v="3"/>
    <x v="1"/>
    <x v="1"/>
    <x v="5"/>
    <n v="574.49"/>
    <x v="4"/>
    <s v="Central Region"/>
    <s v="Medium"/>
    <s v="July"/>
    <s v="Q3"/>
    <s v="No"/>
    <n v="1"/>
    <n v="86.173500000000004"/>
    <n v="660.6635"/>
  </r>
  <r>
    <n v="1425"/>
    <s v="R01035"/>
    <x v="580"/>
    <n v="34"/>
    <x v="1"/>
    <x v="5"/>
    <x v="47"/>
    <n v="3"/>
    <x v="1"/>
    <s v="Mobile Payment"/>
    <s v="Click &amp; Collect"/>
    <s v="No"/>
    <m/>
    <x v="2"/>
    <x v="3"/>
    <x v="2"/>
    <x v="1"/>
    <n v="13123.97"/>
    <x v="6"/>
    <s v="Western Region"/>
    <s v="High"/>
    <s v="February"/>
    <s v="Q1"/>
    <s v="Yes"/>
    <n v="1"/>
    <n v="1968.5954999999999"/>
    <n v="15092.565499999999"/>
  </r>
  <r>
    <n v="1426"/>
    <s v="R08804"/>
    <x v="470"/>
    <n v="58"/>
    <x v="1"/>
    <x v="6"/>
    <x v="86"/>
    <n v="3"/>
    <x v="0"/>
    <s v="Mobile Payment"/>
    <s v="Home Delivery"/>
    <s v="Yes"/>
    <s v="Very comfortable"/>
    <x v="2"/>
    <x v="0"/>
    <x v="0"/>
    <x v="0"/>
    <n v="5258.73"/>
    <x v="2"/>
    <s v="Gauteng Region"/>
    <s v="High"/>
    <s v="July"/>
    <s v="Q3"/>
    <s v="Yes"/>
    <n v="0"/>
    <n v="788.80949999999996"/>
    <n v="6047.539499999999"/>
  </r>
  <r>
    <n v="1427"/>
    <s v="R03140"/>
    <x v="321"/>
    <n v="63"/>
    <x v="0"/>
    <x v="5"/>
    <x v="69"/>
    <n v="1"/>
    <x v="0"/>
    <s v="Debit Card"/>
    <s v="Home Delivery"/>
    <s v="Yes"/>
    <s v="Looks premium"/>
    <x v="3"/>
    <x v="0"/>
    <x v="0"/>
    <x v="0"/>
    <n v="1907.49"/>
    <x v="0"/>
    <s v="Western Region"/>
    <s v="Medium"/>
    <s v="July"/>
    <s v="Q3"/>
    <s v="No"/>
    <n v="0"/>
    <n v="286.12349999999998"/>
    <n v="2193.6134999999999"/>
  </r>
  <r>
    <n v="1429"/>
    <s v="R08368"/>
    <x v="328"/>
    <n v="30"/>
    <x v="0"/>
    <x v="4"/>
    <x v="60"/>
    <n v="3"/>
    <x v="0"/>
    <s v="Debit Card"/>
    <s v="Click &amp; Collect"/>
    <s v="Yes"/>
    <s v="Worth the money"/>
    <x v="2"/>
    <x v="0"/>
    <x v="0"/>
    <x v="1"/>
    <n v="5064"/>
    <x v="2"/>
    <s v="Central Region"/>
    <s v="High"/>
    <s v="April"/>
    <s v="Q2"/>
    <s v="Yes"/>
    <n v="0"/>
    <n v="759.6"/>
    <n v="5823.5999999999995"/>
  </r>
  <r>
    <n v="1431"/>
    <s v="R00907"/>
    <x v="581"/>
    <n v="23"/>
    <x v="1"/>
    <x v="7"/>
    <x v="13"/>
    <n v="3"/>
    <x v="1"/>
    <s v="Cash"/>
    <s v="Home Delivery"/>
    <s v="No"/>
    <s v="Worth the money"/>
    <x v="2"/>
    <x v="0"/>
    <x v="0"/>
    <x v="2"/>
    <n v="3576.97"/>
    <x v="5"/>
    <s v="Western Region"/>
    <s v="Medium"/>
    <s v="February"/>
    <s v="Q1"/>
    <s v="No"/>
    <n v="1"/>
    <n v="536.54549999999995"/>
    <n v="4113.5154999999995"/>
  </r>
  <r>
    <n v="1433"/>
    <s v="R07437"/>
    <x v="582"/>
    <n v="59"/>
    <x v="0"/>
    <x v="1"/>
    <x v="18"/>
    <n v="2"/>
    <x v="1"/>
    <s v="Credit Card"/>
    <s v="Click &amp; Collect"/>
    <s v="Yes"/>
    <s v="Highly recommend"/>
    <x v="0"/>
    <x v="0"/>
    <x v="0"/>
    <x v="0"/>
    <n v="1712.08"/>
    <x v="7"/>
    <s v="Southern Region"/>
    <s v="Medium"/>
    <s v="July"/>
    <s v="Q3"/>
    <s v="No"/>
    <n v="1"/>
    <n v="256.81199999999995"/>
    <n v="1968.8919999999998"/>
  </r>
  <r>
    <n v="1434"/>
    <s v="R09363"/>
    <x v="512"/>
    <n v="18"/>
    <x v="0"/>
    <x v="4"/>
    <x v="8"/>
    <n v="4"/>
    <x v="1"/>
    <s v="Mobile Payment"/>
    <s v="In Store"/>
    <s v="Yes"/>
    <s v="Excellent value"/>
    <x v="4"/>
    <x v="0"/>
    <x v="1"/>
    <x v="2"/>
    <n v="5390.8"/>
    <x v="6"/>
    <s v="Central Region"/>
    <s v="High"/>
    <s v="September"/>
    <s v="Q3"/>
    <s v="Yes"/>
    <n v="1"/>
    <n v="808.62"/>
    <n v="6199.42"/>
  </r>
  <r>
    <n v="1435"/>
    <s v="R09831"/>
    <x v="528"/>
    <n v="71"/>
    <x v="1"/>
    <x v="7"/>
    <x v="119"/>
    <n v="1"/>
    <x v="1"/>
    <s v="Mobile Payment"/>
    <s v="Click &amp; Collect"/>
    <s v="Yes"/>
    <s v="Excellent value"/>
    <x v="3"/>
    <x v="0"/>
    <x v="0"/>
    <x v="5"/>
    <n v="618.72"/>
    <x v="2"/>
    <s v="Western Region"/>
    <s v="Medium"/>
    <s v="June"/>
    <s v="Q2"/>
    <s v="No"/>
    <n v="1"/>
    <n v="92.808000000000007"/>
    <n v="711.52800000000002"/>
  </r>
  <r>
    <n v="1437"/>
    <s v="R05943"/>
    <x v="44"/>
    <n v="28"/>
    <x v="1"/>
    <x v="8"/>
    <x v="104"/>
    <n v="2"/>
    <x v="0"/>
    <s v="EFT"/>
    <s v="In Store"/>
    <s v="Yes"/>
    <s v="Customer support was excellent"/>
    <x v="0"/>
    <x v="0"/>
    <x v="0"/>
    <x v="1"/>
    <n v="274.49"/>
    <x v="1"/>
    <s v="Eastern Region"/>
    <s v="Low"/>
    <s v="May"/>
    <s v="Q2"/>
    <s v="No"/>
    <n v="0"/>
    <n v="41.173499999999997"/>
    <n v="315.6635"/>
  </r>
  <r>
    <n v="1438"/>
    <s v="R01966"/>
    <x v="116"/>
    <n v="47"/>
    <x v="2"/>
    <x v="8"/>
    <x v="51"/>
    <n v="4"/>
    <x v="1"/>
    <s v="Cash"/>
    <s v="Click &amp; Collect"/>
    <s v="Yes"/>
    <s v="Easy to assemble"/>
    <x v="4"/>
    <x v="0"/>
    <x v="1"/>
    <x v="4"/>
    <n v="209.53"/>
    <x v="3"/>
    <s v="Eastern Region"/>
    <s v="Low"/>
    <s v="November"/>
    <s v="Q4"/>
    <s v="No"/>
    <n v="1"/>
    <n v="31.429499999999997"/>
    <n v="240.95949999999999"/>
  </r>
  <r>
    <n v="1441"/>
    <s v="R01795"/>
    <x v="583"/>
    <n v="55"/>
    <x v="0"/>
    <x v="3"/>
    <x v="12"/>
    <n v="4"/>
    <x v="1"/>
    <s v="Cash"/>
    <s v="Home Delivery"/>
    <s v="No"/>
    <s v="Delivery delayed"/>
    <x v="4"/>
    <x v="1"/>
    <x v="0"/>
    <x v="0"/>
    <n v="228.08"/>
    <x v="8"/>
    <s v="Central Region"/>
    <s v="Low"/>
    <s v="April"/>
    <s v="Q2"/>
    <s v="No"/>
    <n v="1"/>
    <n v="34.212000000000003"/>
    <n v="262.29199999999997"/>
  </r>
  <r>
    <n v="1442"/>
    <s v="R09111"/>
    <x v="85"/>
    <n v="76"/>
    <x v="2"/>
    <x v="6"/>
    <x v="26"/>
    <n v="3"/>
    <x v="1"/>
    <s v="Cash"/>
    <s v="In Store"/>
    <s v="Yes"/>
    <s v="Excellent value"/>
    <x v="2"/>
    <x v="0"/>
    <x v="0"/>
    <x v="5"/>
    <n v="27815.439999999999"/>
    <x v="6"/>
    <s v="Gauteng Region"/>
    <s v="High"/>
    <s v="December"/>
    <s v="Q4"/>
    <s v="Yes"/>
    <n v="1"/>
    <n v="4172.3159999999998"/>
    <n v="31987.755999999998"/>
  </r>
  <r>
    <n v="1444"/>
    <s v="R03471"/>
    <x v="407"/>
    <n v="21"/>
    <x v="2"/>
    <x v="1"/>
    <x v="46"/>
    <n v="2"/>
    <x v="1"/>
    <s v="Mobile Payment"/>
    <s v="Click &amp; Collect"/>
    <s v="Yes"/>
    <s v="Easy online ordering"/>
    <x v="0"/>
    <x v="0"/>
    <x v="0"/>
    <x v="2"/>
    <n v="3755.73"/>
    <x v="2"/>
    <s v="Southern Region"/>
    <s v="Medium"/>
    <s v="November"/>
    <s v="Q4"/>
    <s v="No"/>
    <n v="1"/>
    <n v="563.35950000000003"/>
    <n v="4319.0895"/>
  </r>
  <r>
    <n v="1445"/>
    <s v="R00853"/>
    <x v="584"/>
    <n v="41"/>
    <x v="1"/>
    <x v="5"/>
    <x v="115"/>
    <n v="2"/>
    <x v="0"/>
    <s v="Mobile Payment"/>
    <s v="Click &amp; Collect"/>
    <s v="Yes"/>
    <s v="Highly recommend"/>
    <x v="0"/>
    <x v="0"/>
    <x v="0"/>
    <x v="3"/>
    <n v="1369.39"/>
    <x v="4"/>
    <s v="Western Region"/>
    <s v="Medium"/>
    <s v="September"/>
    <s v="Q3"/>
    <s v="No"/>
    <n v="0"/>
    <n v="205.4085"/>
    <n v="1574.7985000000001"/>
  </r>
  <r>
    <n v="1446"/>
    <s v="R03296"/>
    <x v="58"/>
    <n v="59"/>
    <x v="1"/>
    <x v="4"/>
    <x v="42"/>
    <n v="3"/>
    <x v="1"/>
    <s v="Debit Card"/>
    <s v="Home Delivery"/>
    <s v="Yes"/>
    <s v="Instructions unclear"/>
    <x v="2"/>
    <x v="2"/>
    <x v="1"/>
    <x v="0"/>
    <n v="2099.4"/>
    <x v="2"/>
    <s v="Central Region"/>
    <s v="Medium"/>
    <s v="November"/>
    <s v="Q4"/>
    <s v="No"/>
    <n v="1"/>
    <n v="314.91000000000003"/>
    <n v="2414.31"/>
  </r>
  <r>
    <n v="1449"/>
    <s v="R07345"/>
    <x v="585"/>
    <n v="67"/>
    <x v="1"/>
    <x v="4"/>
    <x v="7"/>
    <n v="5"/>
    <x v="0"/>
    <s v="Credit Card"/>
    <s v="In Store"/>
    <s v="No"/>
    <s v="Excellent product"/>
    <x v="1"/>
    <x v="0"/>
    <x v="1"/>
    <x v="5"/>
    <n v="1370.56"/>
    <x v="6"/>
    <s v="Central Region"/>
    <s v="Medium"/>
    <s v="December"/>
    <s v="Q4"/>
    <s v="No"/>
    <n v="0"/>
    <n v="205.58399999999997"/>
    <n v="1576.1439999999998"/>
  </r>
  <r>
    <n v="1450"/>
    <s v="R03942"/>
    <x v="306"/>
    <n v="53"/>
    <x v="0"/>
    <x v="5"/>
    <x v="45"/>
    <n v="1"/>
    <x v="0"/>
    <s v="Credit Card"/>
    <s v="Click &amp; Collect"/>
    <s v="No"/>
    <s v="Customer support was excellent"/>
    <x v="3"/>
    <x v="0"/>
    <x v="0"/>
    <x v="4"/>
    <n v="139.72999999999999"/>
    <x v="1"/>
    <s v="Western Region"/>
    <s v="Low"/>
    <s v="February"/>
    <s v="Q1"/>
    <s v="No"/>
    <n v="0"/>
    <n v="20.959499999999998"/>
    <n v="160.68949999999998"/>
  </r>
  <r>
    <n v="1451"/>
    <s v="R05099"/>
    <x v="411"/>
    <n v="24"/>
    <x v="0"/>
    <x v="0"/>
    <x v="67"/>
    <n v="2"/>
    <x v="0"/>
    <s v="Debit Card"/>
    <s v="Home Delivery"/>
    <s v="No"/>
    <s v="Product exceeded expectations"/>
    <x v="0"/>
    <x v="0"/>
    <x v="0"/>
    <x v="2"/>
    <n v="1859.13"/>
    <x v="5"/>
    <s v="Northern Region"/>
    <s v="Medium"/>
    <s v="April"/>
    <s v="Q2"/>
    <s v="No"/>
    <n v="0"/>
    <n v="278.86950000000002"/>
    <n v="2137.9994999999999"/>
  </r>
  <r>
    <n v="1452"/>
    <s v="R06847"/>
    <x v="586"/>
    <n v="74"/>
    <x v="1"/>
    <x v="6"/>
    <x v="58"/>
    <n v="5"/>
    <x v="1"/>
    <s v="Mobile Payment"/>
    <s v="Home Delivery"/>
    <s v="No"/>
    <s v="Average quality"/>
    <x v="1"/>
    <x v="2"/>
    <x v="0"/>
    <x v="5"/>
    <n v="2603.98"/>
    <x v="0"/>
    <s v="Gauteng Region"/>
    <s v="Medium"/>
    <s v="December"/>
    <s v="Q4"/>
    <s v="No"/>
    <n v="1"/>
    <n v="390.59699999999998"/>
    <n v="2994.5769999999998"/>
  </r>
  <r>
    <n v="1454"/>
    <s v="R05059"/>
    <x v="180"/>
    <n v="77"/>
    <x v="0"/>
    <x v="3"/>
    <x v="105"/>
    <n v="5"/>
    <x v="0"/>
    <s v="Credit Card"/>
    <s v="In Store"/>
    <s v="Yes"/>
    <m/>
    <x v="1"/>
    <x v="3"/>
    <x v="2"/>
    <x v="5"/>
    <n v="96.11"/>
    <x v="8"/>
    <s v="Central Region"/>
    <s v="Low"/>
    <s v="September"/>
    <s v="Q3"/>
    <s v="No"/>
    <n v="0"/>
    <n v="14.416499999999999"/>
    <n v="110.52649999999998"/>
  </r>
  <r>
    <n v="1456"/>
    <s v="R06741"/>
    <x v="583"/>
    <n v="71"/>
    <x v="0"/>
    <x v="8"/>
    <x v="34"/>
    <n v="2"/>
    <x v="1"/>
    <s v="Mobile Payment"/>
    <s v="Home Delivery"/>
    <s v="Yes"/>
    <s v="Fits perfectly"/>
    <x v="0"/>
    <x v="0"/>
    <x v="0"/>
    <x v="5"/>
    <n v="14729.04"/>
    <x v="6"/>
    <s v="Eastern Region"/>
    <s v="High"/>
    <s v="April"/>
    <s v="Q2"/>
    <s v="Yes"/>
    <n v="1"/>
    <n v="2209.3560000000002"/>
    <n v="16938.396000000001"/>
  </r>
  <r>
    <n v="1457"/>
    <s v="R00748"/>
    <x v="587"/>
    <n v="26"/>
    <x v="1"/>
    <x v="6"/>
    <x v="118"/>
    <n v="5"/>
    <x v="0"/>
    <s v="EFT"/>
    <s v="Click &amp; Collect"/>
    <s v="No"/>
    <s v="Would definitely buy again"/>
    <x v="1"/>
    <x v="0"/>
    <x v="1"/>
    <x v="1"/>
    <n v="301.58"/>
    <x v="3"/>
    <s v="Gauteng Region"/>
    <s v="Low"/>
    <s v="May"/>
    <s v="Q2"/>
    <s v="No"/>
    <n v="0"/>
    <n v="45.236999999999995"/>
    <n v="346.81699999999995"/>
  </r>
  <r>
    <n v="1458"/>
    <s v="R01887"/>
    <x v="525"/>
    <m/>
    <x v="1"/>
    <x v="7"/>
    <x v="36"/>
    <n v="4"/>
    <x v="0"/>
    <s v="EFT"/>
    <s v="Click &amp; Collect"/>
    <s v="No"/>
    <s v="Product exceeded expectations"/>
    <x v="4"/>
    <x v="0"/>
    <x v="1"/>
    <x v="6"/>
    <n v="13056.99"/>
    <x v="6"/>
    <s v="Western Region"/>
    <s v="High"/>
    <s v="July"/>
    <s v="Q3"/>
    <s v="Yes"/>
    <n v="0"/>
    <n v="1958.5484999999999"/>
    <n v="15015.538499999999"/>
  </r>
  <r>
    <n v="1459"/>
    <s v="R00348"/>
    <x v="362"/>
    <n v="73"/>
    <x v="2"/>
    <x v="1"/>
    <x v="20"/>
    <n v="2"/>
    <x v="1"/>
    <s v="Mobile Payment"/>
    <s v="Click &amp; Collect"/>
    <s v="Yes"/>
    <s v="Exactly as advertised"/>
    <x v="0"/>
    <x v="0"/>
    <x v="0"/>
    <x v="5"/>
    <n v="3747.26"/>
    <x v="8"/>
    <s v="Southern Region"/>
    <s v="Medium"/>
    <s v="June"/>
    <s v="Q2"/>
    <s v="No"/>
    <n v="1"/>
    <n v="562.08900000000006"/>
    <n v="4309.3490000000002"/>
  </r>
  <r>
    <n v="1461"/>
    <s v="R09414"/>
    <x v="501"/>
    <n v="79"/>
    <x v="1"/>
    <x v="8"/>
    <x v="33"/>
    <n v="2"/>
    <x v="0"/>
    <s v="EFT"/>
    <s v="In Store"/>
    <s v="Yes"/>
    <s v="Looks premium"/>
    <x v="0"/>
    <x v="0"/>
    <x v="0"/>
    <x v="5"/>
    <n v="440.87"/>
    <x v="7"/>
    <s v="Eastern Region"/>
    <s v="Low"/>
    <s v="April"/>
    <s v="Q2"/>
    <s v="No"/>
    <n v="0"/>
    <n v="66.130499999999998"/>
    <n v="507.00049999999999"/>
  </r>
  <r>
    <n v="1462"/>
    <s v="R05737"/>
    <x v="574"/>
    <n v="32"/>
    <x v="2"/>
    <x v="2"/>
    <x v="107"/>
    <n v="3"/>
    <x v="1"/>
    <s v="EFT"/>
    <s v="Home Delivery"/>
    <s v="Yes"/>
    <s v="Very comfortable"/>
    <x v="2"/>
    <x v="0"/>
    <x v="0"/>
    <x v="1"/>
    <n v="2413.3000000000002"/>
    <x v="6"/>
    <s v="Northern Region"/>
    <s v="Medium"/>
    <s v="May"/>
    <s v="Q2"/>
    <s v="No"/>
    <n v="1"/>
    <n v="361.995"/>
    <n v="2775.2950000000001"/>
  </r>
  <r>
    <n v="1463"/>
    <s v="R07186"/>
    <x v="564"/>
    <n v="62"/>
    <x v="1"/>
    <x v="3"/>
    <x v="48"/>
    <n v="3"/>
    <x v="0"/>
    <s v="Cash"/>
    <s v="Home Delivery"/>
    <s v="No"/>
    <s v="Product exceeded expectations"/>
    <x v="2"/>
    <x v="0"/>
    <x v="0"/>
    <x v="0"/>
    <n v="192.77"/>
    <x v="1"/>
    <s v="Central Region"/>
    <s v="Low"/>
    <s v="May"/>
    <s v="Q2"/>
    <s v="No"/>
    <n v="0"/>
    <n v="28.915500000000002"/>
    <n v="221.68549999999999"/>
  </r>
  <r>
    <n v="1464"/>
    <s v="R03685"/>
    <x v="274"/>
    <n v="61"/>
    <x v="1"/>
    <x v="1"/>
    <x v="100"/>
    <n v="5"/>
    <x v="1"/>
    <s v="Cash"/>
    <s v="In Store"/>
    <s v="Yes"/>
    <s v="Arrived damaged"/>
    <x v="1"/>
    <x v="1"/>
    <x v="0"/>
    <x v="0"/>
    <n v="5432.76"/>
    <x v="5"/>
    <s v="Southern Region"/>
    <s v="High"/>
    <s v="November"/>
    <s v="Q4"/>
    <s v="Yes"/>
    <n v="1"/>
    <n v="814.91399999999999"/>
    <n v="6247.674"/>
  </r>
  <r>
    <n v="1465"/>
    <s v="R03356"/>
    <x v="195"/>
    <n v="68"/>
    <x v="2"/>
    <x v="2"/>
    <x v="9"/>
    <n v="1"/>
    <x v="0"/>
    <s v="Mobile Payment"/>
    <s v="Click &amp; Collect"/>
    <s v="No"/>
    <s v="Average quality"/>
    <x v="3"/>
    <x v="2"/>
    <x v="0"/>
    <x v="5"/>
    <n v="43.23"/>
    <x v="3"/>
    <s v="Northern Region"/>
    <s v="Low"/>
    <s v="November"/>
    <s v="Q4"/>
    <s v="No"/>
    <n v="0"/>
    <n v="6.4844999999999997"/>
    <n v="49.714499999999994"/>
  </r>
  <r>
    <n v="1466"/>
    <s v="R02961"/>
    <x v="225"/>
    <n v="80"/>
    <x v="1"/>
    <x v="6"/>
    <x v="51"/>
    <n v="1"/>
    <x v="0"/>
    <s v="Cash"/>
    <s v="In Store"/>
    <s v="Yes"/>
    <s v="Very fast delivery"/>
    <x v="3"/>
    <x v="0"/>
    <x v="0"/>
    <x v="5"/>
    <n v="209.53"/>
    <x v="3"/>
    <s v="Gauteng Region"/>
    <s v="Low"/>
    <s v="March"/>
    <s v="Q1"/>
    <s v="No"/>
    <n v="0"/>
    <n v="31.429499999999997"/>
    <n v="240.95949999999999"/>
  </r>
  <r>
    <n v="1467"/>
    <s v="R05995"/>
    <x v="588"/>
    <m/>
    <x v="2"/>
    <x v="0"/>
    <x v="122"/>
    <n v="3"/>
    <x v="1"/>
    <s v="Mobile Payment"/>
    <s v="Home Delivery"/>
    <s v="Yes"/>
    <s v="Would definitely buy again"/>
    <x v="2"/>
    <x v="0"/>
    <x v="0"/>
    <x v="6"/>
    <n v="412.16"/>
    <x v="8"/>
    <s v="Northern Region"/>
    <s v="Low"/>
    <s v="June"/>
    <s v="Q2"/>
    <s v="No"/>
    <n v="1"/>
    <n v="61.823999999999998"/>
    <n v="473.98399999999998"/>
  </r>
  <r>
    <n v="1468"/>
    <s v="R04272"/>
    <x v="61"/>
    <n v="30"/>
    <x v="1"/>
    <x v="1"/>
    <x v="112"/>
    <n v="1"/>
    <x v="1"/>
    <s v="Mobile Payment"/>
    <s v="Click &amp; Collect"/>
    <s v="No"/>
    <s v="Helpful staff"/>
    <x v="3"/>
    <x v="0"/>
    <x v="0"/>
    <x v="1"/>
    <n v="1482.94"/>
    <x v="5"/>
    <s v="Southern Region"/>
    <s v="Medium"/>
    <s v="April"/>
    <s v="Q2"/>
    <s v="No"/>
    <n v="1"/>
    <n v="222.441"/>
    <n v="1705.3809999999999"/>
  </r>
  <r>
    <n v="1470"/>
    <s v="R04085"/>
    <x v="474"/>
    <n v="78"/>
    <x v="0"/>
    <x v="5"/>
    <x v="20"/>
    <n v="1"/>
    <x v="1"/>
    <s v="Debit Card"/>
    <s v="In Store"/>
    <s v="Yes"/>
    <s v="Packaging could improve"/>
    <x v="3"/>
    <x v="2"/>
    <x v="0"/>
    <x v="5"/>
    <n v="3747.26"/>
    <x v="8"/>
    <s v="Western Region"/>
    <s v="Medium"/>
    <s v="November"/>
    <s v="Q4"/>
    <s v="No"/>
    <n v="1"/>
    <n v="562.08900000000006"/>
    <n v="4309.3490000000002"/>
  </r>
  <r>
    <n v="1471"/>
    <s v="R04503"/>
    <x v="589"/>
    <n v="47"/>
    <x v="2"/>
    <x v="1"/>
    <x v="120"/>
    <n v="4"/>
    <x v="1"/>
    <s v="Debit Card"/>
    <s v="In Store"/>
    <s v="Yes"/>
    <s v="Highly recommend"/>
    <x v="4"/>
    <x v="0"/>
    <x v="1"/>
    <x v="4"/>
    <n v="1233.45"/>
    <x v="1"/>
    <s v="Southern Region"/>
    <s v="Medium"/>
    <s v="April"/>
    <s v="Q2"/>
    <s v="No"/>
    <n v="1"/>
    <n v="185.01750000000001"/>
    <n v="1418.4675"/>
  </r>
  <r>
    <n v="1472"/>
    <s v="R07678"/>
    <x v="590"/>
    <n v="45"/>
    <x v="1"/>
    <x v="0"/>
    <x v="73"/>
    <n v="4"/>
    <x v="0"/>
    <s v="Debit Card"/>
    <s v="In Store"/>
    <s v="No"/>
    <s v="Excellent value"/>
    <x v="4"/>
    <x v="0"/>
    <x v="1"/>
    <x v="4"/>
    <n v="657.5"/>
    <x v="5"/>
    <s v="Northern Region"/>
    <s v="Medium"/>
    <s v="September"/>
    <s v="Q3"/>
    <s v="No"/>
    <n v="0"/>
    <n v="98.625"/>
    <n v="756.12499999999989"/>
  </r>
  <r>
    <n v="1473"/>
    <s v="R07210"/>
    <x v="54"/>
    <n v="75"/>
    <x v="0"/>
    <x v="0"/>
    <x v="27"/>
    <n v="1"/>
    <x v="0"/>
    <s v="Debit Card"/>
    <s v="Click &amp; Collect"/>
    <s v="Yes"/>
    <s v="Delivery delayed"/>
    <x v="3"/>
    <x v="1"/>
    <x v="1"/>
    <x v="5"/>
    <n v="14808.31"/>
    <x v="6"/>
    <s v="Northern Region"/>
    <s v="High"/>
    <s v="April"/>
    <s v="Q2"/>
    <s v="Yes"/>
    <n v="0"/>
    <n v="2221.2464999999997"/>
    <n v="17029.556499999999"/>
  </r>
  <r>
    <n v="1474"/>
    <s v="R09838"/>
    <x v="537"/>
    <n v="37"/>
    <x v="0"/>
    <x v="6"/>
    <x v="43"/>
    <n v="5"/>
    <x v="0"/>
    <s v="Debit Card"/>
    <s v="In Store"/>
    <s v="No"/>
    <s v="Arrived damaged"/>
    <x v="1"/>
    <x v="1"/>
    <x v="0"/>
    <x v="3"/>
    <n v="755.66"/>
    <x v="7"/>
    <s v="Gauteng Region"/>
    <s v="Medium"/>
    <s v="April"/>
    <s v="Q2"/>
    <s v="No"/>
    <n v="0"/>
    <n v="113.34899999999999"/>
    <n v="869.0089999999999"/>
  </r>
  <r>
    <n v="1476"/>
    <s v="R00764"/>
    <x v="153"/>
    <n v="47"/>
    <x v="2"/>
    <x v="6"/>
    <x v="25"/>
    <n v="5"/>
    <x v="1"/>
    <s v="Debit Card"/>
    <s v="In Store"/>
    <s v="Yes"/>
    <s v="Highly recommend"/>
    <x v="1"/>
    <x v="0"/>
    <x v="1"/>
    <x v="4"/>
    <n v="4455.18"/>
    <x v="2"/>
    <s v="Gauteng Region"/>
    <s v="Medium"/>
    <s v="January"/>
    <s v="Q1"/>
    <s v="No"/>
    <n v="1"/>
    <n v="668.27700000000004"/>
    <n v="5123.4570000000003"/>
  </r>
  <r>
    <n v="1477"/>
    <s v="R04826"/>
    <x v="135"/>
    <n v="67"/>
    <x v="0"/>
    <x v="5"/>
    <x v="73"/>
    <n v="5"/>
    <x v="0"/>
    <s v="EFT"/>
    <s v="Click &amp; Collect"/>
    <s v="Yes"/>
    <s v="Would definitely buy again"/>
    <x v="1"/>
    <x v="0"/>
    <x v="1"/>
    <x v="5"/>
    <n v="657.5"/>
    <x v="5"/>
    <s v="Western Region"/>
    <s v="Medium"/>
    <s v="December"/>
    <s v="Q4"/>
    <s v="No"/>
    <n v="0"/>
    <n v="98.625"/>
    <n v="756.12499999999989"/>
  </r>
  <r>
    <n v="1478"/>
    <s v="R08342"/>
    <x v="84"/>
    <n v="69"/>
    <x v="2"/>
    <x v="1"/>
    <x v="31"/>
    <n v="2"/>
    <x v="1"/>
    <s v="Credit Card"/>
    <s v="Home Delivery"/>
    <s v="No"/>
    <s v="Poor packaging"/>
    <x v="0"/>
    <x v="1"/>
    <x v="1"/>
    <x v="5"/>
    <n v="294.33"/>
    <x v="4"/>
    <s v="Southern Region"/>
    <s v="Low"/>
    <s v="November"/>
    <s v="Q4"/>
    <s v="No"/>
    <n v="1"/>
    <n v="44.149499999999996"/>
    <n v="338.47949999999997"/>
  </r>
  <r>
    <n v="1479"/>
    <s v="R08986"/>
    <x v="203"/>
    <n v="48"/>
    <x v="0"/>
    <x v="0"/>
    <x v="38"/>
    <n v="3"/>
    <x v="0"/>
    <s v="Cash"/>
    <s v="Click &amp; Collect"/>
    <s v="No"/>
    <s v="Very comfortable"/>
    <x v="2"/>
    <x v="0"/>
    <x v="0"/>
    <x v="4"/>
    <n v="3715.65"/>
    <x v="5"/>
    <s v="Northern Region"/>
    <s v="Medium"/>
    <s v="December"/>
    <s v="Q4"/>
    <s v="No"/>
    <n v="0"/>
    <n v="557.34749999999997"/>
    <n v="4272.9974999999995"/>
  </r>
  <r>
    <n v="1480"/>
    <s v="R08566"/>
    <x v="591"/>
    <n v="26"/>
    <x v="1"/>
    <x v="8"/>
    <x v="44"/>
    <n v="3"/>
    <x v="1"/>
    <s v="Credit Card"/>
    <s v="In Store"/>
    <s v="Yes"/>
    <s v="Average quality"/>
    <x v="2"/>
    <x v="2"/>
    <x v="1"/>
    <x v="1"/>
    <n v="2849.09"/>
    <x v="7"/>
    <s v="Eastern Region"/>
    <s v="Medium"/>
    <s v="June"/>
    <s v="Q2"/>
    <s v="No"/>
    <n v="1"/>
    <n v="427.36349999999999"/>
    <n v="3276.4535000000001"/>
  </r>
  <r>
    <n v="1481"/>
    <s v="R07965"/>
    <x v="96"/>
    <n v="70"/>
    <x v="1"/>
    <x v="6"/>
    <x v="14"/>
    <n v="2"/>
    <x v="0"/>
    <s v="EFT"/>
    <s v="Home Delivery"/>
    <s v="No"/>
    <s v="Great customer service"/>
    <x v="0"/>
    <x v="0"/>
    <x v="0"/>
    <x v="5"/>
    <n v="1440.59"/>
    <x v="1"/>
    <s v="Gauteng Region"/>
    <s v="Medium"/>
    <s v="February"/>
    <s v="Q1"/>
    <s v="No"/>
    <n v="0"/>
    <n v="216.08849999999998"/>
    <n v="1656.6784999999998"/>
  </r>
  <r>
    <n v="1482"/>
    <s v="R01223"/>
    <x v="105"/>
    <n v="72"/>
    <x v="0"/>
    <x v="4"/>
    <x v="103"/>
    <n v="5"/>
    <x v="1"/>
    <s v="Debit Card"/>
    <s v="Click &amp; Collect"/>
    <s v="Yes"/>
    <s v="Easy to assemble"/>
    <x v="1"/>
    <x v="0"/>
    <x v="1"/>
    <x v="5"/>
    <n v="103.4"/>
    <x v="3"/>
    <s v="Central Region"/>
    <s v="Low"/>
    <s v="April"/>
    <s v="Q2"/>
    <s v="No"/>
    <n v="1"/>
    <n v="15.51"/>
    <n v="118.91"/>
  </r>
  <r>
    <n v="1483"/>
    <s v="R08715"/>
    <x v="420"/>
    <n v="51"/>
    <x v="2"/>
    <x v="6"/>
    <x v="13"/>
    <n v="5"/>
    <x v="0"/>
    <s v="Credit Card"/>
    <s v="Home Delivery"/>
    <s v="No"/>
    <s v="Customer support was excellent"/>
    <x v="1"/>
    <x v="0"/>
    <x v="1"/>
    <x v="4"/>
    <n v="3576.97"/>
    <x v="5"/>
    <s v="Gauteng Region"/>
    <s v="Medium"/>
    <s v="September"/>
    <s v="Q3"/>
    <s v="No"/>
    <n v="0"/>
    <n v="536.54549999999995"/>
    <n v="4113.5154999999995"/>
  </r>
  <r>
    <n v="1485"/>
    <s v="R04468"/>
    <x v="299"/>
    <n v="65"/>
    <x v="2"/>
    <x v="4"/>
    <x v="114"/>
    <n v="4"/>
    <x v="1"/>
    <s v="Cash"/>
    <s v="In Store"/>
    <s v="Yes"/>
    <s v="Poor packaging"/>
    <x v="4"/>
    <x v="1"/>
    <x v="0"/>
    <x v="5"/>
    <n v="338.79"/>
    <x v="0"/>
    <s v="Central Region"/>
    <s v="Low"/>
    <s v="April"/>
    <s v="Q2"/>
    <s v="No"/>
    <n v="1"/>
    <n v="50.8185"/>
    <n v="389.60849999999999"/>
  </r>
  <r>
    <n v="1487"/>
    <s v="R04618"/>
    <x v="420"/>
    <n v="51"/>
    <x v="1"/>
    <x v="3"/>
    <x v="107"/>
    <n v="4"/>
    <x v="0"/>
    <s v="Credit Card"/>
    <s v="Home Delivery"/>
    <s v="Yes"/>
    <s v="Helpful staff"/>
    <x v="4"/>
    <x v="0"/>
    <x v="1"/>
    <x v="4"/>
    <n v="2413.3000000000002"/>
    <x v="6"/>
    <s v="Central Region"/>
    <s v="Medium"/>
    <s v="September"/>
    <s v="Q3"/>
    <s v="No"/>
    <n v="0"/>
    <n v="361.995"/>
    <n v="2775.2950000000001"/>
  </r>
  <r>
    <n v="1488"/>
    <s v="R06570"/>
    <x v="592"/>
    <n v="34"/>
    <x v="2"/>
    <x v="4"/>
    <x v="77"/>
    <n v="3"/>
    <x v="0"/>
    <s v="Cash"/>
    <s v="Click &amp; Collect"/>
    <s v="No"/>
    <s v="Average quality"/>
    <x v="2"/>
    <x v="2"/>
    <x v="1"/>
    <x v="1"/>
    <n v="353.21"/>
    <x v="3"/>
    <s v="Central Region"/>
    <s v="Low"/>
    <s v="December"/>
    <s v="Q4"/>
    <s v="No"/>
    <n v="0"/>
    <n v="52.981499999999997"/>
    <n v="406.19149999999996"/>
  </r>
  <r>
    <n v="1489"/>
    <s v="R05187"/>
    <x v="478"/>
    <n v="26"/>
    <x v="2"/>
    <x v="5"/>
    <x v="6"/>
    <n v="2"/>
    <x v="1"/>
    <s v="Cash"/>
    <s v="Click &amp; Collect"/>
    <s v="No"/>
    <s v="Helpful staff"/>
    <x v="0"/>
    <x v="0"/>
    <x v="0"/>
    <x v="1"/>
    <n v="409.06"/>
    <x v="5"/>
    <s v="Western Region"/>
    <s v="Low"/>
    <s v="February"/>
    <s v="Q1"/>
    <s v="No"/>
    <n v="1"/>
    <n v="61.358999999999995"/>
    <n v="470.41899999999998"/>
  </r>
  <r>
    <n v="1490"/>
    <s v="R09830"/>
    <x v="234"/>
    <n v="47"/>
    <x v="1"/>
    <x v="4"/>
    <x v="18"/>
    <n v="1"/>
    <x v="0"/>
    <s v="Cash"/>
    <s v="In Store"/>
    <s v="Yes"/>
    <s v="Looks premium"/>
    <x v="3"/>
    <x v="0"/>
    <x v="0"/>
    <x v="4"/>
    <n v="1712.08"/>
    <x v="7"/>
    <s v="Central Region"/>
    <s v="Medium"/>
    <s v="June"/>
    <s v="Q2"/>
    <s v="No"/>
    <n v="0"/>
    <n v="256.81199999999995"/>
    <n v="1968.8919999999998"/>
  </r>
  <r>
    <n v="1491"/>
    <s v="R00709"/>
    <x v="426"/>
    <n v="23"/>
    <x v="1"/>
    <x v="8"/>
    <x v="9"/>
    <n v="5"/>
    <x v="1"/>
    <s v="EFT"/>
    <s v="Click &amp; Collect"/>
    <s v="No"/>
    <s v="Fantastic experience"/>
    <x v="1"/>
    <x v="0"/>
    <x v="1"/>
    <x v="2"/>
    <n v="43.23"/>
    <x v="3"/>
    <s v="Eastern Region"/>
    <s v="Low"/>
    <s v="August"/>
    <s v="Q3"/>
    <s v="No"/>
    <n v="1"/>
    <n v="6.4844999999999997"/>
    <n v="49.714499999999994"/>
  </r>
  <r>
    <n v="1492"/>
    <s v="R00510"/>
    <x v="188"/>
    <n v="42"/>
    <x v="1"/>
    <x v="2"/>
    <x v="92"/>
    <n v="1"/>
    <x v="0"/>
    <s v="Credit Card"/>
    <s v="Click &amp; Collect"/>
    <s v="Yes"/>
    <s v="Arrived damaged"/>
    <x v="3"/>
    <x v="1"/>
    <x v="1"/>
    <x v="3"/>
    <n v="2217.0300000000002"/>
    <x v="8"/>
    <s v="Northern Region"/>
    <s v="Medium"/>
    <s v="October"/>
    <s v="Q4"/>
    <s v="No"/>
    <n v="0"/>
    <n v="332.55450000000002"/>
    <n v="2549.5844999999999"/>
  </r>
  <r>
    <n v="1493"/>
    <s v="R03161"/>
    <x v="212"/>
    <n v="66"/>
    <x v="0"/>
    <x v="3"/>
    <x v="29"/>
    <n v="2"/>
    <x v="1"/>
    <s v="EFT"/>
    <s v="Home Delivery"/>
    <s v="Yes"/>
    <s v="Long waiting time"/>
    <x v="0"/>
    <x v="1"/>
    <x v="1"/>
    <x v="5"/>
    <n v="1355.08"/>
    <x v="2"/>
    <s v="Central Region"/>
    <s v="Medium"/>
    <s v="July"/>
    <s v="Q3"/>
    <s v="No"/>
    <n v="1"/>
    <n v="203.26199999999997"/>
    <n v="1558.3419999999999"/>
  </r>
  <r>
    <n v="1494"/>
    <s v="R09187"/>
    <x v="294"/>
    <n v="46"/>
    <x v="2"/>
    <x v="0"/>
    <x v="26"/>
    <n v="3"/>
    <x v="1"/>
    <s v="Cash"/>
    <s v="Home Delivery"/>
    <s v="Yes"/>
    <s v="Customer support was excellent"/>
    <x v="2"/>
    <x v="0"/>
    <x v="0"/>
    <x v="4"/>
    <n v="27815.439999999999"/>
    <x v="6"/>
    <s v="Northern Region"/>
    <s v="High"/>
    <s v="June"/>
    <s v="Q2"/>
    <s v="Yes"/>
    <n v="1"/>
    <n v="4172.3159999999998"/>
    <n v="31987.755999999998"/>
  </r>
  <r>
    <n v="1495"/>
    <s v="R06693"/>
    <x v="309"/>
    <n v="46"/>
    <x v="0"/>
    <x v="5"/>
    <x v="35"/>
    <n v="5"/>
    <x v="1"/>
    <s v="Cash"/>
    <s v="In Store"/>
    <s v="Yes"/>
    <s v="Worth the money"/>
    <x v="1"/>
    <x v="0"/>
    <x v="1"/>
    <x v="4"/>
    <n v="6710.27"/>
    <x v="5"/>
    <s v="Western Region"/>
    <s v="High"/>
    <s v="January"/>
    <s v="Q1"/>
    <s v="Yes"/>
    <n v="1"/>
    <n v="1006.5405000000001"/>
    <n v="7716.8104999999996"/>
  </r>
  <r>
    <n v="1497"/>
    <s v="R06158"/>
    <x v="593"/>
    <n v="27"/>
    <x v="2"/>
    <x v="4"/>
    <x v="113"/>
    <n v="1"/>
    <x v="0"/>
    <s v="Cash"/>
    <s v="In Store"/>
    <s v="Yes"/>
    <m/>
    <x v="3"/>
    <x v="3"/>
    <x v="2"/>
    <x v="1"/>
    <n v="2572.02"/>
    <x v="7"/>
    <s v="Central Region"/>
    <s v="Medium"/>
    <s v="April"/>
    <s v="Q2"/>
    <s v="No"/>
    <n v="0"/>
    <n v="385.803"/>
    <n v="2957.8229999999999"/>
  </r>
  <r>
    <n v="1498"/>
    <s v="R02928"/>
    <x v="310"/>
    <n v="21"/>
    <x v="2"/>
    <x v="7"/>
    <x v="44"/>
    <n v="4"/>
    <x v="0"/>
    <s v="EFT"/>
    <s v="In Store"/>
    <s v="No"/>
    <s v="Delivery delayed"/>
    <x v="4"/>
    <x v="1"/>
    <x v="0"/>
    <x v="2"/>
    <n v="2849.09"/>
    <x v="7"/>
    <s v="Western Region"/>
    <s v="Medium"/>
    <s v="June"/>
    <s v="Q2"/>
    <s v="No"/>
    <n v="0"/>
    <n v="427.36349999999999"/>
    <n v="3276.4535000000001"/>
  </r>
  <r>
    <n v="1499"/>
    <s v="R07059"/>
    <x v="124"/>
    <n v="33"/>
    <x v="2"/>
    <x v="6"/>
    <x v="96"/>
    <n v="5"/>
    <x v="1"/>
    <s v="Mobile Payment"/>
    <s v="Click &amp; Collect"/>
    <s v="No"/>
    <m/>
    <x v="1"/>
    <x v="3"/>
    <x v="2"/>
    <x v="1"/>
    <n v="944.78"/>
    <x v="6"/>
    <s v="Gauteng Region"/>
    <s v="Medium"/>
    <s v="April"/>
    <s v="Q2"/>
    <s v="No"/>
    <n v="1"/>
    <n v="141.71699999999998"/>
    <n v="1086.4969999999998"/>
  </r>
  <r>
    <n v="1500"/>
    <s v="R03147"/>
    <x v="560"/>
    <n v="28"/>
    <x v="2"/>
    <x v="4"/>
    <x v="55"/>
    <n v="3"/>
    <x v="1"/>
    <s v="Debit Card"/>
    <s v="Click &amp; Collect"/>
    <s v="No"/>
    <s v="Great customer service"/>
    <x v="2"/>
    <x v="0"/>
    <x v="0"/>
    <x v="1"/>
    <n v="324.35000000000002"/>
    <x v="8"/>
    <s v="Central Region"/>
    <s v="Low"/>
    <s v="November"/>
    <s v="Q4"/>
    <s v="No"/>
    <n v="1"/>
    <n v="48.652500000000003"/>
    <n v="373.0025"/>
  </r>
  <r>
    <n v="1501"/>
    <s v="R09606"/>
    <x v="415"/>
    <n v="47"/>
    <x v="2"/>
    <x v="8"/>
    <x v="76"/>
    <n v="2"/>
    <x v="1"/>
    <s v="Credit Card"/>
    <s v="Home Delivery"/>
    <s v="No"/>
    <s v="Instructions unclear"/>
    <x v="0"/>
    <x v="2"/>
    <x v="0"/>
    <x v="4"/>
    <n v="824.74"/>
    <x v="8"/>
    <s v="Eastern Region"/>
    <s v="Medium"/>
    <s v="March"/>
    <s v="Q1"/>
    <s v="No"/>
    <n v="1"/>
    <n v="123.711"/>
    <n v="948.45099999999991"/>
  </r>
  <r>
    <n v="1502"/>
    <s v="R04620"/>
    <x v="567"/>
    <n v="57"/>
    <x v="2"/>
    <x v="2"/>
    <x v="51"/>
    <n v="4"/>
    <x v="0"/>
    <s v="Credit Card"/>
    <s v="Home Delivery"/>
    <s v="No"/>
    <s v="Easy online ordering"/>
    <x v="4"/>
    <x v="0"/>
    <x v="1"/>
    <x v="0"/>
    <n v="209.53"/>
    <x v="3"/>
    <s v="Northern Region"/>
    <s v="Low"/>
    <s v="April"/>
    <s v="Q2"/>
    <s v="No"/>
    <n v="0"/>
    <n v="31.429499999999997"/>
    <n v="240.95949999999999"/>
  </r>
  <r>
    <n v="1503"/>
    <s v="R09479"/>
    <x v="594"/>
    <n v="47"/>
    <x v="1"/>
    <x v="5"/>
    <x v="82"/>
    <n v="5"/>
    <x v="0"/>
    <s v="Credit Card"/>
    <s v="In Store"/>
    <s v="No"/>
    <s v="Product exceeded expectations"/>
    <x v="1"/>
    <x v="0"/>
    <x v="1"/>
    <x v="4"/>
    <n v="463.48"/>
    <x v="6"/>
    <s v="Western Region"/>
    <s v="Low"/>
    <s v="December"/>
    <s v="Q4"/>
    <s v="No"/>
    <n v="0"/>
    <n v="69.522000000000006"/>
    <n v="533.00199999999995"/>
  </r>
  <r>
    <n v="1504"/>
    <s v="R04111"/>
    <x v="40"/>
    <m/>
    <x v="0"/>
    <x v="1"/>
    <x v="27"/>
    <n v="3"/>
    <x v="0"/>
    <s v="Credit Card"/>
    <s v="In Store"/>
    <s v="No"/>
    <s v="Packaging could improve"/>
    <x v="2"/>
    <x v="2"/>
    <x v="1"/>
    <x v="6"/>
    <n v="14808.31"/>
    <x v="6"/>
    <s v="Southern Region"/>
    <s v="High"/>
    <s v="March"/>
    <s v="Q1"/>
    <s v="Yes"/>
    <n v="0"/>
    <n v="2221.2464999999997"/>
    <n v="17029.556499999999"/>
  </r>
  <r>
    <n v="1506"/>
    <s v="R00712"/>
    <x v="294"/>
    <n v="21"/>
    <x v="2"/>
    <x v="3"/>
    <x v="18"/>
    <n v="3"/>
    <x v="1"/>
    <s v="Debit Card"/>
    <s v="Home Delivery"/>
    <s v="Yes"/>
    <s v="Excellent product"/>
    <x v="2"/>
    <x v="0"/>
    <x v="0"/>
    <x v="2"/>
    <n v="1712.08"/>
    <x v="7"/>
    <s v="Central Region"/>
    <s v="Medium"/>
    <s v="June"/>
    <s v="Q2"/>
    <s v="No"/>
    <n v="1"/>
    <n v="256.81199999999995"/>
    <n v="1968.8919999999998"/>
  </r>
  <r>
    <n v="1508"/>
    <s v="R09271"/>
    <x v="422"/>
    <n v="45"/>
    <x v="1"/>
    <x v="7"/>
    <x v="24"/>
    <n v="5"/>
    <x v="0"/>
    <s v="Credit Card"/>
    <s v="Click &amp; Collect"/>
    <s v="No"/>
    <s v="Product exceeded expectations"/>
    <x v="1"/>
    <x v="0"/>
    <x v="1"/>
    <x v="4"/>
    <n v="44114.21"/>
    <x v="6"/>
    <s v="Western Region"/>
    <s v="High"/>
    <s v="February"/>
    <s v="Q1"/>
    <s v="Yes"/>
    <n v="0"/>
    <n v="6617.1314999999995"/>
    <n v="50731.341499999995"/>
  </r>
  <r>
    <n v="1509"/>
    <s v="R01596"/>
    <x v="154"/>
    <n v="52"/>
    <x v="1"/>
    <x v="7"/>
    <x v="12"/>
    <n v="4"/>
    <x v="1"/>
    <s v="Credit Card"/>
    <s v="In Store"/>
    <s v="Yes"/>
    <s v="Customer support was excellent"/>
    <x v="4"/>
    <x v="0"/>
    <x v="1"/>
    <x v="4"/>
    <n v="228.08"/>
    <x v="8"/>
    <s v="Western Region"/>
    <s v="Low"/>
    <s v="December"/>
    <s v="Q4"/>
    <s v="No"/>
    <n v="1"/>
    <n v="34.212000000000003"/>
    <n v="262.29199999999997"/>
  </r>
  <r>
    <n v="1511"/>
    <s v="R01373"/>
    <x v="318"/>
    <n v="24"/>
    <x v="0"/>
    <x v="4"/>
    <x v="13"/>
    <n v="5"/>
    <x v="0"/>
    <s v="Credit Card"/>
    <s v="Click &amp; Collect"/>
    <s v="Yes"/>
    <s v="Easy to assemble"/>
    <x v="1"/>
    <x v="0"/>
    <x v="1"/>
    <x v="2"/>
    <n v="3576.97"/>
    <x v="5"/>
    <s v="Central Region"/>
    <s v="Medium"/>
    <s v="April"/>
    <s v="Q2"/>
    <s v="No"/>
    <n v="0"/>
    <n v="536.54549999999995"/>
    <n v="4113.5154999999995"/>
  </r>
  <r>
    <n v="1512"/>
    <s v="R02616"/>
    <x v="595"/>
    <n v="66"/>
    <x v="2"/>
    <x v="2"/>
    <x v="79"/>
    <n v="5"/>
    <x v="0"/>
    <s v="EFT"/>
    <s v="Click &amp; Collect"/>
    <s v="Yes"/>
    <s v="Poor packaging"/>
    <x v="1"/>
    <x v="1"/>
    <x v="0"/>
    <x v="5"/>
    <n v="283.57"/>
    <x v="0"/>
    <s v="Northern Region"/>
    <s v="Low"/>
    <s v="October"/>
    <s v="Q4"/>
    <s v="No"/>
    <n v="0"/>
    <n v="42.535499999999999"/>
    <n v="326.10549999999995"/>
  </r>
  <r>
    <n v="1513"/>
    <s v="R00713"/>
    <x v="596"/>
    <n v="45"/>
    <x v="2"/>
    <x v="4"/>
    <x v="34"/>
    <n v="2"/>
    <x v="1"/>
    <s v="Debit Card"/>
    <s v="Click &amp; Collect"/>
    <s v="No"/>
    <s v="Easy online ordering"/>
    <x v="0"/>
    <x v="0"/>
    <x v="0"/>
    <x v="4"/>
    <n v="14729.04"/>
    <x v="6"/>
    <s v="Central Region"/>
    <s v="High"/>
    <s v="June"/>
    <s v="Q2"/>
    <s v="Yes"/>
    <n v="1"/>
    <n v="2209.3560000000002"/>
    <n v="16938.396000000001"/>
  </r>
  <r>
    <n v="1514"/>
    <s v="R09055"/>
    <x v="255"/>
    <n v="41"/>
    <x v="0"/>
    <x v="5"/>
    <x v="121"/>
    <n v="3"/>
    <x v="1"/>
    <s v="EFT"/>
    <s v="Home Delivery"/>
    <s v="No"/>
    <s v="Item missing accessories"/>
    <x v="2"/>
    <x v="1"/>
    <x v="0"/>
    <x v="3"/>
    <n v="85.25"/>
    <x v="1"/>
    <s v="Western Region"/>
    <s v="Low"/>
    <s v="March"/>
    <s v="Q1"/>
    <s v="No"/>
    <n v="1"/>
    <n v="12.7875"/>
    <n v="98.037499999999994"/>
  </r>
  <r>
    <n v="1515"/>
    <s v="R01246"/>
    <x v="303"/>
    <n v="60"/>
    <x v="1"/>
    <x v="0"/>
    <x v="84"/>
    <n v="3"/>
    <x v="1"/>
    <s v="Debit Card"/>
    <s v="In Store"/>
    <s v="Yes"/>
    <s v="Instructions unclear"/>
    <x v="2"/>
    <x v="2"/>
    <x v="1"/>
    <x v="0"/>
    <n v="27.35"/>
    <x v="3"/>
    <s v="Northern Region"/>
    <s v="Low"/>
    <s v="January"/>
    <s v="Q1"/>
    <s v="No"/>
    <n v="1"/>
    <n v="4.1025"/>
    <n v="31.452500000000001"/>
  </r>
  <r>
    <n v="1517"/>
    <s v="R02413"/>
    <x v="597"/>
    <n v="22"/>
    <x v="2"/>
    <x v="6"/>
    <x v="109"/>
    <n v="2"/>
    <x v="0"/>
    <s v="EFT"/>
    <s v="In Store"/>
    <s v="Yes"/>
    <s v="Very fast delivery"/>
    <x v="0"/>
    <x v="0"/>
    <x v="0"/>
    <x v="2"/>
    <n v="470.6"/>
    <x v="4"/>
    <s v="Gauteng Region"/>
    <s v="Low"/>
    <s v="January"/>
    <s v="Q1"/>
    <s v="No"/>
    <n v="0"/>
    <n v="70.59"/>
    <n v="541.18999999999994"/>
  </r>
  <r>
    <n v="1519"/>
    <s v="R00716"/>
    <x v="598"/>
    <n v="73"/>
    <x v="2"/>
    <x v="3"/>
    <x v="1"/>
    <n v="2"/>
    <x v="0"/>
    <s v="Mobile Payment"/>
    <s v="Click &amp; Collect"/>
    <s v="Yes"/>
    <s v="Very fast delivery"/>
    <x v="0"/>
    <x v="0"/>
    <x v="0"/>
    <x v="5"/>
    <n v="444.38"/>
    <x v="1"/>
    <s v="Central Region"/>
    <s v="Low"/>
    <s v="May"/>
    <s v="Q2"/>
    <s v="No"/>
    <n v="0"/>
    <n v="66.656999999999996"/>
    <n v="511.03699999999998"/>
  </r>
  <r>
    <n v="1520"/>
    <s v="R02329"/>
    <x v="598"/>
    <n v="73"/>
    <x v="2"/>
    <x v="0"/>
    <x v="71"/>
    <n v="4"/>
    <x v="0"/>
    <s v="Debit Card"/>
    <s v="Click &amp; Collect"/>
    <s v="Yes"/>
    <s v="Worth the money"/>
    <x v="4"/>
    <x v="0"/>
    <x v="1"/>
    <x v="5"/>
    <n v="1171.25"/>
    <x v="4"/>
    <s v="Northern Region"/>
    <s v="Medium"/>
    <s v="May"/>
    <s v="Q2"/>
    <s v="No"/>
    <n v="0"/>
    <n v="175.6875"/>
    <n v="1346.9375"/>
  </r>
  <r>
    <n v="1521"/>
    <s v="R07198"/>
    <x v="258"/>
    <n v="75"/>
    <x v="2"/>
    <x v="7"/>
    <x v="84"/>
    <n v="2"/>
    <x v="1"/>
    <s v="EFT"/>
    <s v="Click &amp; Collect"/>
    <s v="Yes"/>
    <m/>
    <x v="0"/>
    <x v="3"/>
    <x v="2"/>
    <x v="5"/>
    <n v="27.35"/>
    <x v="3"/>
    <s v="Western Region"/>
    <s v="Low"/>
    <s v="August"/>
    <s v="Q3"/>
    <s v="No"/>
    <n v="1"/>
    <n v="4.1025"/>
    <n v="31.452500000000001"/>
  </r>
  <r>
    <n v="1522"/>
    <s v="R01483"/>
    <x v="137"/>
    <n v="75"/>
    <x v="0"/>
    <x v="1"/>
    <x v="8"/>
    <n v="1"/>
    <x v="0"/>
    <s v="Debit Card"/>
    <s v="Click &amp; Collect"/>
    <s v="No"/>
    <s v="Would definitely buy again"/>
    <x v="3"/>
    <x v="0"/>
    <x v="0"/>
    <x v="5"/>
    <n v="5390.8"/>
    <x v="6"/>
    <s v="Southern Region"/>
    <s v="High"/>
    <s v="February"/>
    <s v="Q1"/>
    <s v="Yes"/>
    <n v="0"/>
    <n v="808.62"/>
    <n v="6199.42"/>
  </r>
  <r>
    <n v="1523"/>
    <s v="R02795"/>
    <x v="108"/>
    <n v="30"/>
    <x v="2"/>
    <x v="7"/>
    <x v="27"/>
    <n v="1"/>
    <x v="0"/>
    <s v="EFT"/>
    <s v="In Store"/>
    <s v="Yes"/>
    <s v="Long waiting time"/>
    <x v="3"/>
    <x v="1"/>
    <x v="1"/>
    <x v="1"/>
    <n v="14808.31"/>
    <x v="6"/>
    <s v="Western Region"/>
    <s v="High"/>
    <s v="July"/>
    <s v="Q3"/>
    <s v="Yes"/>
    <n v="0"/>
    <n v="2221.2464999999997"/>
    <n v="17029.556499999999"/>
  </r>
  <r>
    <n v="1524"/>
    <s v="R05598"/>
    <x v="239"/>
    <n v="55"/>
    <x v="1"/>
    <x v="8"/>
    <x v="83"/>
    <n v="3"/>
    <x v="0"/>
    <s v="Credit Card"/>
    <s v="Click &amp; Collect"/>
    <s v="No"/>
    <s v="Very fast delivery"/>
    <x v="2"/>
    <x v="0"/>
    <x v="0"/>
    <x v="0"/>
    <n v="3521.64"/>
    <x v="5"/>
    <s v="Eastern Region"/>
    <s v="Medium"/>
    <s v="June"/>
    <s v="Q2"/>
    <s v="No"/>
    <n v="0"/>
    <n v="528.24599999999998"/>
    <n v="4049.8859999999995"/>
  </r>
  <r>
    <n v="1525"/>
    <s v="R03839"/>
    <x v="599"/>
    <n v="65"/>
    <x v="2"/>
    <x v="0"/>
    <x v="93"/>
    <n v="4"/>
    <x v="0"/>
    <s v="Debit Card"/>
    <s v="Click &amp; Collect"/>
    <s v="No"/>
    <s v="Customer support was excellent"/>
    <x v="4"/>
    <x v="0"/>
    <x v="1"/>
    <x v="5"/>
    <n v="34.200000000000003"/>
    <x v="3"/>
    <s v="Northern Region"/>
    <s v="Low"/>
    <s v="December"/>
    <s v="Q4"/>
    <s v="No"/>
    <n v="0"/>
    <n v="5.13"/>
    <n v="39.33"/>
  </r>
  <r>
    <n v="1526"/>
    <s v="R08941"/>
    <x v="405"/>
    <n v="24"/>
    <x v="2"/>
    <x v="3"/>
    <x v="18"/>
    <n v="2"/>
    <x v="0"/>
    <s v="Mobile Payment"/>
    <s v="In Store"/>
    <s v="Yes"/>
    <s v="Packaging could improve"/>
    <x v="0"/>
    <x v="2"/>
    <x v="0"/>
    <x v="2"/>
    <n v="1712.08"/>
    <x v="7"/>
    <s v="Central Region"/>
    <s v="Medium"/>
    <s v="January"/>
    <s v="Q1"/>
    <s v="No"/>
    <n v="0"/>
    <n v="256.81199999999995"/>
    <n v="1968.8919999999998"/>
  </r>
  <r>
    <n v="1527"/>
    <s v="R04194"/>
    <x v="147"/>
    <n v="49"/>
    <x v="0"/>
    <x v="1"/>
    <x v="33"/>
    <n v="4"/>
    <x v="1"/>
    <s v="EFT"/>
    <s v="Click &amp; Collect"/>
    <s v="No"/>
    <s v="Fits perfectly"/>
    <x v="4"/>
    <x v="0"/>
    <x v="1"/>
    <x v="4"/>
    <n v="440.87"/>
    <x v="7"/>
    <s v="Southern Region"/>
    <s v="Low"/>
    <s v="May"/>
    <s v="Q2"/>
    <s v="No"/>
    <n v="1"/>
    <n v="66.130499999999998"/>
    <n v="507.00049999999999"/>
  </r>
  <r>
    <n v="1528"/>
    <s v="R09725"/>
    <x v="13"/>
    <n v="58"/>
    <x v="0"/>
    <x v="3"/>
    <x v="36"/>
    <n v="5"/>
    <x v="1"/>
    <s v="Mobile Payment"/>
    <s v="Home Delivery"/>
    <s v="Yes"/>
    <s v="Fantastic experience"/>
    <x v="1"/>
    <x v="0"/>
    <x v="1"/>
    <x v="0"/>
    <n v="13056.99"/>
    <x v="6"/>
    <s v="Central Region"/>
    <s v="High"/>
    <s v="August"/>
    <s v="Q3"/>
    <s v="Yes"/>
    <n v="1"/>
    <n v="1958.5484999999999"/>
    <n v="15015.538499999999"/>
  </r>
  <r>
    <n v="1529"/>
    <s v="R08783"/>
    <x v="600"/>
    <m/>
    <x v="1"/>
    <x v="6"/>
    <x v="53"/>
    <n v="4"/>
    <x v="0"/>
    <s v="Credit Card"/>
    <s v="In Store"/>
    <s v="No"/>
    <s v="Excellent value"/>
    <x v="4"/>
    <x v="0"/>
    <x v="1"/>
    <x v="6"/>
    <n v="22574.95"/>
    <x v="6"/>
    <s v="Gauteng Region"/>
    <s v="High"/>
    <s v="February"/>
    <s v="Q1"/>
    <s v="Yes"/>
    <n v="0"/>
    <n v="3386.2424999999998"/>
    <n v="25961.192499999997"/>
  </r>
  <r>
    <n v="1530"/>
    <s v="R00213"/>
    <x v="17"/>
    <n v="20"/>
    <x v="2"/>
    <x v="0"/>
    <x v="48"/>
    <n v="1"/>
    <x v="1"/>
    <s v="Cash"/>
    <s v="Click &amp; Collect"/>
    <s v="Yes"/>
    <s v="Excellent value"/>
    <x v="3"/>
    <x v="0"/>
    <x v="0"/>
    <x v="2"/>
    <n v="192.77"/>
    <x v="1"/>
    <s v="Northern Region"/>
    <s v="Low"/>
    <s v="March"/>
    <s v="Q1"/>
    <s v="No"/>
    <n v="1"/>
    <n v="28.915500000000002"/>
    <n v="221.68549999999999"/>
  </r>
  <r>
    <n v="1531"/>
    <s v="R09133"/>
    <x v="601"/>
    <n v="42"/>
    <x v="2"/>
    <x v="1"/>
    <x v="23"/>
    <n v="4"/>
    <x v="1"/>
    <s v="EFT"/>
    <s v="Home Delivery"/>
    <s v="Yes"/>
    <s v="Product was disappointing"/>
    <x v="4"/>
    <x v="1"/>
    <x v="0"/>
    <x v="3"/>
    <n v="2340.5700000000002"/>
    <x v="8"/>
    <s v="Southern Region"/>
    <s v="Medium"/>
    <s v="September"/>
    <s v="Q3"/>
    <s v="No"/>
    <n v="1"/>
    <n v="351.08550000000002"/>
    <n v="2691.6554999999998"/>
  </r>
  <r>
    <n v="1532"/>
    <s v="R07609"/>
    <x v="151"/>
    <n v="76"/>
    <x v="1"/>
    <x v="8"/>
    <x v="59"/>
    <n v="2"/>
    <x v="0"/>
    <s v="Mobile Payment"/>
    <s v="Click &amp; Collect"/>
    <s v="Yes"/>
    <s v="Fits perfectly"/>
    <x v="0"/>
    <x v="0"/>
    <x v="0"/>
    <x v="5"/>
    <n v="8798.49"/>
    <x v="4"/>
    <s v="Eastern Region"/>
    <s v="High"/>
    <s v="January"/>
    <s v="Q1"/>
    <s v="Yes"/>
    <n v="0"/>
    <n v="1319.7735"/>
    <n v="10118.263499999999"/>
  </r>
  <r>
    <n v="1533"/>
    <s v="R01011"/>
    <x v="84"/>
    <n v="51"/>
    <x v="1"/>
    <x v="3"/>
    <x v="93"/>
    <n v="1"/>
    <x v="1"/>
    <s v="Mobile Payment"/>
    <s v="Click &amp; Collect"/>
    <s v="No"/>
    <m/>
    <x v="3"/>
    <x v="3"/>
    <x v="2"/>
    <x v="4"/>
    <n v="34.200000000000003"/>
    <x v="3"/>
    <s v="Central Region"/>
    <s v="Low"/>
    <s v="November"/>
    <s v="Q4"/>
    <s v="No"/>
    <n v="1"/>
    <n v="5.13"/>
    <n v="39.33"/>
  </r>
  <r>
    <n v="1534"/>
    <s v="R00324"/>
    <x v="21"/>
    <n v="43"/>
    <x v="0"/>
    <x v="5"/>
    <x v="108"/>
    <n v="3"/>
    <x v="0"/>
    <s v="Credit Card"/>
    <s v="In Store"/>
    <s v="No"/>
    <s v="Customer support was excellent"/>
    <x v="2"/>
    <x v="0"/>
    <x v="0"/>
    <x v="3"/>
    <n v="880.49"/>
    <x v="5"/>
    <s v="Western Region"/>
    <s v="Medium"/>
    <s v="November"/>
    <s v="Q4"/>
    <s v="No"/>
    <n v="0"/>
    <n v="132.0735"/>
    <n v="1012.5635"/>
  </r>
  <r>
    <n v="1535"/>
    <s v="R03541"/>
    <x v="146"/>
    <n v="70"/>
    <x v="2"/>
    <x v="5"/>
    <x v="20"/>
    <n v="1"/>
    <x v="1"/>
    <s v="Mobile Payment"/>
    <s v="Home Delivery"/>
    <s v="No"/>
    <s v="Worth the money"/>
    <x v="3"/>
    <x v="0"/>
    <x v="0"/>
    <x v="5"/>
    <n v="3747.26"/>
    <x v="8"/>
    <s v="Western Region"/>
    <s v="Medium"/>
    <s v="January"/>
    <s v="Q1"/>
    <s v="No"/>
    <n v="1"/>
    <n v="562.08900000000006"/>
    <n v="4309.3490000000002"/>
  </r>
  <r>
    <n v="1537"/>
    <s v="R04464"/>
    <x v="196"/>
    <n v="34"/>
    <x v="1"/>
    <x v="7"/>
    <x v="113"/>
    <n v="2"/>
    <x v="0"/>
    <s v="Credit Card"/>
    <s v="Home Delivery"/>
    <s v="Yes"/>
    <s v="Packaging could improve"/>
    <x v="0"/>
    <x v="2"/>
    <x v="0"/>
    <x v="1"/>
    <n v="2572.02"/>
    <x v="7"/>
    <s v="Western Region"/>
    <s v="Medium"/>
    <s v="April"/>
    <s v="Q2"/>
    <s v="No"/>
    <n v="0"/>
    <n v="385.803"/>
    <n v="2957.8229999999999"/>
  </r>
  <r>
    <n v="1538"/>
    <s v="R00335"/>
    <x v="602"/>
    <n v="80"/>
    <x v="1"/>
    <x v="4"/>
    <x v="2"/>
    <n v="1"/>
    <x v="0"/>
    <s v="EFT"/>
    <s v="Click &amp; Collect"/>
    <s v="No"/>
    <s v="Great customer service"/>
    <x v="3"/>
    <x v="0"/>
    <x v="0"/>
    <x v="5"/>
    <n v="230.14"/>
    <x v="2"/>
    <s v="Central Region"/>
    <s v="Low"/>
    <s v="October"/>
    <s v="Q4"/>
    <s v="No"/>
    <n v="0"/>
    <n v="34.520999999999994"/>
    <n v="264.66099999999994"/>
  </r>
  <r>
    <n v="1539"/>
    <s v="R02677"/>
    <x v="325"/>
    <n v="21"/>
    <x v="2"/>
    <x v="8"/>
    <x v="54"/>
    <n v="2"/>
    <x v="1"/>
    <s v="Cash"/>
    <s v="Click &amp; Collect"/>
    <s v="No"/>
    <s v="Customer support was excellent"/>
    <x v="0"/>
    <x v="0"/>
    <x v="0"/>
    <x v="2"/>
    <n v="1940.64"/>
    <x v="4"/>
    <s v="Eastern Region"/>
    <s v="Medium"/>
    <s v="September"/>
    <s v="Q3"/>
    <s v="No"/>
    <n v="1"/>
    <n v="291.096"/>
    <n v="2231.7359999999999"/>
  </r>
  <r>
    <n v="1540"/>
    <s v="R06897"/>
    <x v="602"/>
    <n v="80"/>
    <x v="2"/>
    <x v="1"/>
    <x v="119"/>
    <n v="5"/>
    <x v="0"/>
    <s v="EFT"/>
    <s v="Click &amp; Collect"/>
    <s v="Yes"/>
    <s v="Fantastic experience"/>
    <x v="1"/>
    <x v="0"/>
    <x v="1"/>
    <x v="5"/>
    <n v="618.72"/>
    <x v="2"/>
    <s v="Southern Region"/>
    <s v="Medium"/>
    <s v="October"/>
    <s v="Q4"/>
    <s v="No"/>
    <n v="0"/>
    <n v="92.808000000000007"/>
    <n v="711.52800000000002"/>
  </r>
  <r>
    <n v="1541"/>
    <s v="R02099"/>
    <x v="361"/>
    <n v="41"/>
    <x v="1"/>
    <x v="3"/>
    <x v="59"/>
    <n v="5"/>
    <x v="1"/>
    <s v="EFT"/>
    <s v="Click &amp; Collect"/>
    <s v="No"/>
    <s v="Excellent product"/>
    <x v="1"/>
    <x v="0"/>
    <x v="1"/>
    <x v="3"/>
    <n v="8798.49"/>
    <x v="4"/>
    <s v="Central Region"/>
    <s v="High"/>
    <s v="August"/>
    <s v="Q3"/>
    <s v="Yes"/>
    <n v="1"/>
    <n v="1319.7735"/>
    <n v="10118.263499999999"/>
  </r>
  <r>
    <n v="1544"/>
    <s v="R00234"/>
    <x v="349"/>
    <n v="51"/>
    <x v="0"/>
    <x v="2"/>
    <x v="70"/>
    <n v="3"/>
    <x v="1"/>
    <s v="EFT"/>
    <s v="Home Delivery"/>
    <s v="Yes"/>
    <s v="Very fast delivery"/>
    <x v="2"/>
    <x v="0"/>
    <x v="0"/>
    <x v="4"/>
    <n v="605.1"/>
    <x v="8"/>
    <s v="Northern Region"/>
    <s v="Medium"/>
    <s v="January"/>
    <s v="Q1"/>
    <s v="No"/>
    <n v="1"/>
    <n v="90.765000000000001"/>
    <n v="695.86500000000001"/>
  </r>
  <r>
    <n v="1545"/>
    <s v="R04003"/>
    <x v="120"/>
    <n v="40"/>
    <x v="2"/>
    <x v="5"/>
    <x v="50"/>
    <n v="4"/>
    <x v="0"/>
    <s v="Mobile Payment"/>
    <s v="Home Delivery"/>
    <s v="Yes"/>
    <s v="Would definitely buy again"/>
    <x v="4"/>
    <x v="0"/>
    <x v="1"/>
    <x v="3"/>
    <n v="929.55"/>
    <x v="0"/>
    <s v="Western Region"/>
    <s v="Medium"/>
    <s v="August"/>
    <s v="Q3"/>
    <s v="No"/>
    <n v="0"/>
    <n v="139.43249999999998"/>
    <n v="1068.9824999999998"/>
  </r>
  <r>
    <n v="1546"/>
    <s v="R02710"/>
    <x v="337"/>
    <n v="74"/>
    <x v="2"/>
    <x v="1"/>
    <x v="9"/>
    <n v="5"/>
    <x v="0"/>
    <s v="Mobile Payment"/>
    <s v="Click &amp; Collect"/>
    <s v="No"/>
    <s v="Helpful staff"/>
    <x v="1"/>
    <x v="0"/>
    <x v="1"/>
    <x v="5"/>
    <n v="43.23"/>
    <x v="3"/>
    <s v="Southern Region"/>
    <s v="Low"/>
    <s v="October"/>
    <s v="Q4"/>
    <s v="No"/>
    <n v="0"/>
    <n v="6.4844999999999997"/>
    <n v="49.714499999999994"/>
  </r>
  <r>
    <n v="1547"/>
    <s v="R09029"/>
    <x v="219"/>
    <n v="39"/>
    <x v="0"/>
    <x v="0"/>
    <x v="86"/>
    <n v="4"/>
    <x v="1"/>
    <s v="Credit Card"/>
    <s v="In Store"/>
    <s v="No"/>
    <s v="Instructions unclear"/>
    <x v="4"/>
    <x v="2"/>
    <x v="0"/>
    <x v="3"/>
    <n v="5258.73"/>
    <x v="2"/>
    <s v="Northern Region"/>
    <s v="High"/>
    <s v="June"/>
    <s v="Q2"/>
    <s v="Yes"/>
    <n v="1"/>
    <n v="788.80949999999996"/>
    <n v="6047.539499999999"/>
  </r>
  <r>
    <n v="1548"/>
    <s v="R04562"/>
    <x v="563"/>
    <n v="47"/>
    <x v="0"/>
    <x v="2"/>
    <x v="32"/>
    <n v="1"/>
    <x v="0"/>
    <s v="Mobile Payment"/>
    <s v="Home Delivery"/>
    <s v="No"/>
    <s v="Worth the money"/>
    <x v="3"/>
    <x v="0"/>
    <x v="0"/>
    <x v="4"/>
    <n v="3086.4"/>
    <x v="7"/>
    <s v="Northern Region"/>
    <s v="Medium"/>
    <s v="February"/>
    <s v="Q1"/>
    <s v="No"/>
    <n v="0"/>
    <n v="462.96"/>
    <n v="3549.3599999999997"/>
  </r>
  <r>
    <n v="1549"/>
    <s v="R07377"/>
    <x v="353"/>
    <n v="29"/>
    <x v="1"/>
    <x v="2"/>
    <x v="41"/>
    <n v="4"/>
    <x v="0"/>
    <s v="Credit Card"/>
    <s v="In Store"/>
    <s v="Yes"/>
    <s v="Easy to assemble"/>
    <x v="4"/>
    <x v="0"/>
    <x v="1"/>
    <x v="1"/>
    <n v="13261"/>
    <x v="6"/>
    <s v="Northern Region"/>
    <s v="High"/>
    <s v="June"/>
    <s v="Q2"/>
    <s v="Yes"/>
    <n v="0"/>
    <n v="1989.1499999999999"/>
    <n v="15250.15"/>
  </r>
  <r>
    <n v="1550"/>
    <s v="R08016"/>
    <x v="561"/>
    <n v="70"/>
    <x v="0"/>
    <x v="1"/>
    <x v="110"/>
    <n v="5"/>
    <x v="1"/>
    <s v="Credit Card"/>
    <s v="In Store"/>
    <s v="Yes"/>
    <s v="Excellent value"/>
    <x v="1"/>
    <x v="0"/>
    <x v="1"/>
    <x v="5"/>
    <n v="2216.12"/>
    <x v="1"/>
    <s v="Southern Region"/>
    <s v="Medium"/>
    <s v="March"/>
    <s v="Q1"/>
    <s v="No"/>
    <n v="1"/>
    <n v="332.41799999999995"/>
    <n v="2548.5379999999996"/>
  </r>
  <r>
    <n v="1553"/>
    <s v="R01748"/>
    <x v="603"/>
    <n v="55"/>
    <x v="1"/>
    <x v="7"/>
    <x v="37"/>
    <n v="2"/>
    <x v="0"/>
    <s v="Cash"/>
    <s v="Click &amp; Collect"/>
    <s v="No"/>
    <s v="Item missing accessories"/>
    <x v="0"/>
    <x v="1"/>
    <x v="1"/>
    <x v="0"/>
    <n v="54.82"/>
    <x v="3"/>
    <s v="Western Region"/>
    <s v="Low"/>
    <s v="December"/>
    <s v="Q4"/>
    <s v="No"/>
    <n v="0"/>
    <n v="8.222999999999999"/>
    <n v="63.042999999999992"/>
  </r>
  <r>
    <n v="1555"/>
    <s v="R03502"/>
    <x v="533"/>
    <n v="55"/>
    <x v="2"/>
    <x v="0"/>
    <x v="82"/>
    <n v="2"/>
    <x v="1"/>
    <s v="Debit Card"/>
    <s v="In Store"/>
    <s v="Yes"/>
    <s v="Long waiting time"/>
    <x v="0"/>
    <x v="1"/>
    <x v="1"/>
    <x v="0"/>
    <n v="463.48"/>
    <x v="6"/>
    <s v="Northern Region"/>
    <s v="Low"/>
    <s v="January"/>
    <s v="Q1"/>
    <s v="No"/>
    <n v="1"/>
    <n v="69.522000000000006"/>
    <n v="533.00199999999995"/>
  </r>
  <r>
    <n v="1556"/>
    <s v="R02128"/>
    <x v="10"/>
    <n v="56"/>
    <x v="2"/>
    <x v="1"/>
    <x v="3"/>
    <n v="4"/>
    <x v="1"/>
    <s v="Debit Card"/>
    <s v="In Store"/>
    <s v="Yes"/>
    <s v="Fantastic experience"/>
    <x v="4"/>
    <x v="0"/>
    <x v="1"/>
    <x v="0"/>
    <n v="84.23"/>
    <x v="3"/>
    <s v="Southern Region"/>
    <s v="Low"/>
    <s v="April"/>
    <s v="Q2"/>
    <s v="No"/>
    <n v="1"/>
    <n v="12.634500000000001"/>
    <n v="96.864499999999992"/>
  </r>
  <r>
    <n v="1557"/>
    <s v="R02958"/>
    <x v="171"/>
    <n v="69"/>
    <x v="1"/>
    <x v="2"/>
    <x v="102"/>
    <n v="1"/>
    <x v="1"/>
    <s v="EFT"/>
    <s v="Home Delivery"/>
    <s v="No"/>
    <s v="Great customer service"/>
    <x v="3"/>
    <x v="0"/>
    <x v="0"/>
    <x v="5"/>
    <n v="996.44"/>
    <x v="2"/>
    <s v="Northern Region"/>
    <s v="Medium"/>
    <s v="August"/>
    <s v="Q3"/>
    <s v="No"/>
    <n v="1"/>
    <n v="149.46600000000001"/>
    <n v="1145.9059999999999"/>
  </r>
  <r>
    <n v="1559"/>
    <s v="R01495"/>
    <x v="127"/>
    <n v="41"/>
    <x v="1"/>
    <x v="6"/>
    <x v="36"/>
    <n v="2"/>
    <x v="1"/>
    <s v="Mobile Payment"/>
    <s v="Home Delivery"/>
    <s v="No"/>
    <s v="Great customer service"/>
    <x v="0"/>
    <x v="0"/>
    <x v="0"/>
    <x v="3"/>
    <n v="13056.99"/>
    <x v="6"/>
    <s v="Gauteng Region"/>
    <s v="High"/>
    <s v="January"/>
    <s v="Q1"/>
    <s v="Yes"/>
    <n v="1"/>
    <n v="1958.5484999999999"/>
    <n v="15015.538499999999"/>
  </r>
  <r>
    <n v="1560"/>
    <s v="R01577"/>
    <x v="2"/>
    <n v="35"/>
    <x v="0"/>
    <x v="7"/>
    <x v="86"/>
    <n v="3"/>
    <x v="0"/>
    <s v="Mobile Payment"/>
    <s v="Home Delivery"/>
    <s v="Yes"/>
    <s v="Excellent value"/>
    <x v="2"/>
    <x v="0"/>
    <x v="0"/>
    <x v="3"/>
    <n v="5258.73"/>
    <x v="2"/>
    <s v="Western Region"/>
    <s v="High"/>
    <s v="April"/>
    <s v="Q2"/>
    <s v="Yes"/>
    <n v="0"/>
    <n v="788.80949999999996"/>
    <n v="6047.539499999999"/>
  </r>
  <r>
    <n v="1561"/>
    <s v="R00872"/>
    <x v="604"/>
    <n v="74"/>
    <x v="2"/>
    <x v="8"/>
    <x v="111"/>
    <n v="4"/>
    <x v="0"/>
    <s v="Mobile Payment"/>
    <s v="In Store"/>
    <s v="No"/>
    <s v="Fits perfectly"/>
    <x v="4"/>
    <x v="0"/>
    <x v="1"/>
    <x v="5"/>
    <n v="4507.63"/>
    <x v="2"/>
    <s v="Eastern Region"/>
    <s v="Medium"/>
    <s v="July"/>
    <s v="Q3"/>
    <s v="No"/>
    <n v="0"/>
    <n v="676.14449999999999"/>
    <n v="5183.7744999999995"/>
  </r>
  <r>
    <n v="1563"/>
    <s v="R01264"/>
    <x v="196"/>
    <n v="22"/>
    <x v="1"/>
    <x v="8"/>
    <x v="112"/>
    <n v="4"/>
    <x v="0"/>
    <s v="Cash"/>
    <s v="In Store"/>
    <s v="No"/>
    <s v="Highly recommend"/>
    <x v="4"/>
    <x v="0"/>
    <x v="1"/>
    <x v="2"/>
    <n v="1482.94"/>
    <x v="5"/>
    <s v="Eastern Region"/>
    <s v="Medium"/>
    <s v="April"/>
    <s v="Q2"/>
    <s v="No"/>
    <n v="0"/>
    <n v="222.441"/>
    <n v="1705.3809999999999"/>
  </r>
  <r>
    <n v="1565"/>
    <s v="R04128"/>
    <x v="605"/>
    <n v="65"/>
    <x v="1"/>
    <x v="5"/>
    <x v="58"/>
    <n v="5"/>
    <x v="0"/>
    <s v="Credit Card"/>
    <s v="In Store"/>
    <s v="No"/>
    <s v="Very fast delivery"/>
    <x v="1"/>
    <x v="0"/>
    <x v="1"/>
    <x v="5"/>
    <n v="2603.98"/>
    <x v="0"/>
    <s v="Western Region"/>
    <s v="Medium"/>
    <s v="May"/>
    <s v="Q2"/>
    <s v="No"/>
    <n v="0"/>
    <n v="390.59699999999998"/>
    <n v="2994.5769999999998"/>
  </r>
  <r>
    <n v="1566"/>
    <s v="R07290"/>
    <x v="243"/>
    <n v="72"/>
    <x v="2"/>
    <x v="3"/>
    <x v="64"/>
    <n v="2"/>
    <x v="1"/>
    <s v="EFT"/>
    <s v="Home Delivery"/>
    <s v="No"/>
    <s v="Item missing accessories"/>
    <x v="0"/>
    <x v="1"/>
    <x v="1"/>
    <x v="5"/>
    <n v="119.63"/>
    <x v="3"/>
    <s v="Central Region"/>
    <s v="Low"/>
    <s v="November"/>
    <s v="Q4"/>
    <s v="No"/>
    <n v="1"/>
    <n v="17.944499999999998"/>
    <n v="137.57449999999997"/>
  </r>
  <r>
    <n v="1567"/>
    <s v="R07264"/>
    <x v="187"/>
    <n v="42"/>
    <x v="2"/>
    <x v="6"/>
    <x v="78"/>
    <n v="5"/>
    <x v="1"/>
    <s v="Credit Card"/>
    <s v="Home Delivery"/>
    <s v="No"/>
    <s v="Excellent product"/>
    <x v="1"/>
    <x v="0"/>
    <x v="1"/>
    <x v="3"/>
    <n v="954.6"/>
    <x v="8"/>
    <s v="Gauteng Region"/>
    <s v="Medium"/>
    <s v="December"/>
    <s v="Q4"/>
    <s v="No"/>
    <n v="1"/>
    <n v="143.19"/>
    <n v="1097.79"/>
  </r>
  <r>
    <n v="1568"/>
    <s v="R03603"/>
    <x v="156"/>
    <n v="23"/>
    <x v="0"/>
    <x v="3"/>
    <x v="37"/>
    <n v="5"/>
    <x v="0"/>
    <s v="Cash"/>
    <s v="Click &amp; Collect"/>
    <s v="No"/>
    <s v="Highly recommend"/>
    <x v="1"/>
    <x v="0"/>
    <x v="1"/>
    <x v="2"/>
    <n v="54.82"/>
    <x v="3"/>
    <s v="Central Region"/>
    <s v="Low"/>
    <s v="March"/>
    <s v="Q1"/>
    <s v="No"/>
    <n v="0"/>
    <n v="8.222999999999999"/>
    <n v="63.042999999999992"/>
  </r>
  <r>
    <n v="1569"/>
    <s v="R01221"/>
    <x v="267"/>
    <n v="63"/>
    <x v="2"/>
    <x v="6"/>
    <x v="41"/>
    <n v="5"/>
    <x v="0"/>
    <s v="Mobile Payment"/>
    <s v="Click &amp; Collect"/>
    <s v="No"/>
    <s v="Instructions unclear"/>
    <x v="1"/>
    <x v="2"/>
    <x v="0"/>
    <x v="0"/>
    <n v="13261"/>
    <x v="6"/>
    <s v="Gauteng Region"/>
    <s v="High"/>
    <s v="January"/>
    <s v="Q1"/>
    <s v="Yes"/>
    <n v="0"/>
    <n v="1989.1499999999999"/>
    <n v="15250.15"/>
  </r>
  <r>
    <n v="1570"/>
    <s v="R07744"/>
    <x v="606"/>
    <n v="44"/>
    <x v="0"/>
    <x v="7"/>
    <x v="100"/>
    <n v="2"/>
    <x v="1"/>
    <s v="EFT"/>
    <s v="Home Delivery"/>
    <s v="No"/>
    <s v="Highly recommend"/>
    <x v="0"/>
    <x v="0"/>
    <x v="0"/>
    <x v="3"/>
    <n v="5432.76"/>
    <x v="5"/>
    <s v="Western Region"/>
    <s v="High"/>
    <s v="May"/>
    <s v="Q2"/>
    <s v="Yes"/>
    <n v="1"/>
    <n v="814.91399999999999"/>
    <n v="6247.674"/>
  </r>
  <r>
    <n v="1571"/>
    <s v="R09528"/>
    <x v="429"/>
    <n v="56"/>
    <x v="2"/>
    <x v="5"/>
    <x v="115"/>
    <n v="3"/>
    <x v="1"/>
    <s v="EFT"/>
    <s v="In Store"/>
    <s v="Yes"/>
    <s v="Poor packaging"/>
    <x v="2"/>
    <x v="1"/>
    <x v="0"/>
    <x v="0"/>
    <n v="1369.39"/>
    <x v="4"/>
    <s v="Western Region"/>
    <s v="Medium"/>
    <s v="July"/>
    <s v="Q3"/>
    <s v="No"/>
    <n v="1"/>
    <n v="205.4085"/>
    <n v="1574.7985000000001"/>
  </r>
  <r>
    <n v="1572"/>
    <s v="R00409"/>
    <x v="32"/>
    <n v="76"/>
    <x v="0"/>
    <x v="6"/>
    <x v="59"/>
    <n v="1"/>
    <x v="0"/>
    <s v="Cash"/>
    <s v="Click &amp; Collect"/>
    <s v="No"/>
    <s v="Very comfortable"/>
    <x v="3"/>
    <x v="0"/>
    <x v="0"/>
    <x v="5"/>
    <n v="8798.49"/>
    <x v="4"/>
    <s v="Gauteng Region"/>
    <s v="High"/>
    <s v="September"/>
    <s v="Q3"/>
    <s v="Yes"/>
    <n v="0"/>
    <n v="1319.7735"/>
    <n v="10118.263499999999"/>
  </r>
  <r>
    <n v="1576"/>
    <s v="R06248"/>
    <x v="450"/>
    <n v="43"/>
    <x v="0"/>
    <x v="4"/>
    <x v="71"/>
    <n v="1"/>
    <x v="0"/>
    <s v="EFT"/>
    <s v="In Store"/>
    <s v="No"/>
    <m/>
    <x v="3"/>
    <x v="3"/>
    <x v="2"/>
    <x v="3"/>
    <n v="1171.25"/>
    <x v="4"/>
    <s v="Central Region"/>
    <s v="Medium"/>
    <s v="December"/>
    <s v="Q4"/>
    <s v="No"/>
    <n v="0"/>
    <n v="175.6875"/>
    <n v="1346.9375"/>
  </r>
  <r>
    <n v="1577"/>
    <s v="R07007"/>
    <x v="607"/>
    <n v="76"/>
    <x v="2"/>
    <x v="3"/>
    <x v="69"/>
    <n v="4"/>
    <x v="1"/>
    <s v="EFT"/>
    <s v="In Store"/>
    <s v="Yes"/>
    <s v="Delivery delayed"/>
    <x v="4"/>
    <x v="1"/>
    <x v="0"/>
    <x v="5"/>
    <n v="1907.49"/>
    <x v="0"/>
    <s v="Central Region"/>
    <s v="Medium"/>
    <s v="February"/>
    <s v="Q1"/>
    <s v="No"/>
    <n v="1"/>
    <n v="286.12349999999998"/>
    <n v="2193.6134999999999"/>
  </r>
  <r>
    <n v="1579"/>
    <s v="R04886"/>
    <x v="545"/>
    <n v="55"/>
    <x v="1"/>
    <x v="6"/>
    <x v="23"/>
    <n v="1"/>
    <x v="0"/>
    <s v="Mobile Payment"/>
    <s v="Click &amp; Collect"/>
    <s v="Yes"/>
    <s v="Packaging could improve"/>
    <x v="3"/>
    <x v="2"/>
    <x v="0"/>
    <x v="0"/>
    <n v="2340.5700000000002"/>
    <x v="8"/>
    <s v="Gauteng Region"/>
    <s v="Medium"/>
    <s v="September"/>
    <s v="Q3"/>
    <s v="No"/>
    <n v="0"/>
    <n v="351.08550000000002"/>
    <n v="2691.6554999999998"/>
  </r>
  <r>
    <n v="1580"/>
    <s v="R04535"/>
    <x v="309"/>
    <n v="51"/>
    <x v="2"/>
    <x v="7"/>
    <x v="58"/>
    <n v="2"/>
    <x v="1"/>
    <s v="Debit Card"/>
    <s v="Home Delivery"/>
    <s v="Yes"/>
    <s v="Helpful staff"/>
    <x v="0"/>
    <x v="0"/>
    <x v="0"/>
    <x v="4"/>
    <n v="2603.98"/>
    <x v="0"/>
    <s v="Western Region"/>
    <s v="Medium"/>
    <s v="January"/>
    <s v="Q1"/>
    <s v="No"/>
    <n v="1"/>
    <n v="390.59699999999998"/>
    <n v="2994.5769999999998"/>
  </r>
  <r>
    <n v="1581"/>
    <s v="R06866"/>
    <x v="395"/>
    <n v="28"/>
    <x v="0"/>
    <x v="2"/>
    <x v="4"/>
    <n v="5"/>
    <x v="0"/>
    <s v="Cash"/>
    <s v="Click &amp; Collect"/>
    <s v="No"/>
    <s v="Exactly as advertised"/>
    <x v="1"/>
    <x v="0"/>
    <x v="1"/>
    <x v="1"/>
    <n v="1951.09"/>
    <x v="0"/>
    <s v="Northern Region"/>
    <s v="Medium"/>
    <s v="May"/>
    <s v="Q2"/>
    <s v="No"/>
    <n v="0"/>
    <n v="292.6635"/>
    <n v="2243.7534999999998"/>
  </r>
  <r>
    <n v="1582"/>
    <s v="R09107"/>
    <x v="190"/>
    <n v="27"/>
    <x v="0"/>
    <x v="0"/>
    <x v="12"/>
    <n v="3"/>
    <x v="1"/>
    <s v="Credit Card"/>
    <s v="Click &amp; Collect"/>
    <s v="No"/>
    <s v="Excellent value"/>
    <x v="2"/>
    <x v="0"/>
    <x v="0"/>
    <x v="1"/>
    <n v="228.08"/>
    <x v="8"/>
    <s v="Northern Region"/>
    <s v="Low"/>
    <s v="May"/>
    <s v="Q2"/>
    <s v="No"/>
    <n v="1"/>
    <n v="34.212000000000003"/>
    <n v="262.29199999999997"/>
  </r>
  <r>
    <n v="1583"/>
    <s v="R07519"/>
    <x v="262"/>
    <n v="76"/>
    <x v="1"/>
    <x v="3"/>
    <x v="73"/>
    <n v="2"/>
    <x v="1"/>
    <s v="Cash"/>
    <s v="Home Delivery"/>
    <s v="Yes"/>
    <s v="Product was disappointing"/>
    <x v="0"/>
    <x v="1"/>
    <x v="1"/>
    <x v="5"/>
    <n v="657.5"/>
    <x v="5"/>
    <s v="Central Region"/>
    <s v="Medium"/>
    <s v="June"/>
    <s v="Q2"/>
    <s v="No"/>
    <n v="1"/>
    <n v="98.625"/>
    <n v="756.12499999999989"/>
  </r>
  <r>
    <n v="1584"/>
    <s v="R03464"/>
    <x v="608"/>
    <n v="40"/>
    <x v="2"/>
    <x v="8"/>
    <x v="26"/>
    <n v="1"/>
    <x v="1"/>
    <s v="Cash"/>
    <s v="In Store"/>
    <s v="No"/>
    <s v="Looks premium"/>
    <x v="3"/>
    <x v="0"/>
    <x v="0"/>
    <x v="3"/>
    <n v="27815.439999999999"/>
    <x v="6"/>
    <s v="Eastern Region"/>
    <s v="High"/>
    <s v="July"/>
    <s v="Q3"/>
    <s v="Yes"/>
    <n v="1"/>
    <n v="4172.3159999999998"/>
    <n v="31987.755999999998"/>
  </r>
  <r>
    <n v="1585"/>
    <s v="R02040"/>
    <x v="453"/>
    <n v="60"/>
    <x v="2"/>
    <x v="4"/>
    <x v="46"/>
    <n v="1"/>
    <x v="0"/>
    <s v="EFT"/>
    <s v="Click &amp; Collect"/>
    <s v="No"/>
    <s v="Very comfortable"/>
    <x v="3"/>
    <x v="0"/>
    <x v="0"/>
    <x v="0"/>
    <n v="3755.73"/>
    <x v="2"/>
    <s v="Central Region"/>
    <s v="Medium"/>
    <s v="October"/>
    <s v="Q4"/>
    <s v="No"/>
    <n v="0"/>
    <n v="563.35950000000003"/>
    <n v="4319.0895"/>
  </r>
  <r>
    <n v="1586"/>
    <s v="R01834"/>
    <x v="47"/>
    <n v="71"/>
    <x v="1"/>
    <x v="0"/>
    <x v="88"/>
    <n v="5"/>
    <x v="1"/>
    <s v="Mobile Payment"/>
    <s v="Home Delivery"/>
    <s v="Yes"/>
    <s v="Long waiting time"/>
    <x v="1"/>
    <x v="1"/>
    <x v="0"/>
    <x v="5"/>
    <n v="529.15"/>
    <x v="0"/>
    <s v="Northern Region"/>
    <s v="Medium"/>
    <s v="May"/>
    <s v="Q2"/>
    <s v="No"/>
    <n v="1"/>
    <n v="79.372499999999988"/>
    <n v="608.52249999999992"/>
  </r>
  <r>
    <n v="1587"/>
    <s v="R06215"/>
    <x v="150"/>
    <n v="79"/>
    <x v="2"/>
    <x v="6"/>
    <x v="9"/>
    <n v="2"/>
    <x v="1"/>
    <s v="Cash"/>
    <s v="Click &amp; Collect"/>
    <s v="No"/>
    <s v="Very fast delivery"/>
    <x v="0"/>
    <x v="0"/>
    <x v="0"/>
    <x v="5"/>
    <n v="43.23"/>
    <x v="3"/>
    <s v="Gauteng Region"/>
    <s v="Low"/>
    <s v="July"/>
    <s v="Q3"/>
    <s v="No"/>
    <n v="1"/>
    <n v="6.4844999999999997"/>
    <n v="49.714499999999994"/>
  </r>
  <r>
    <n v="1588"/>
    <s v="R09685"/>
    <x v="53"/>
    <n v="27"/>
    <x v="0"/>
    <x v="7"/>
    <x v="3"/>
    <n v="5"/>
    <x v="0"/>
    <s v="EFT"/>
    <s v="Home Delivery"/>
    <s v="Yes"/>
    <s v="Helpful staff"/>
    <x v="1"/>
    <x v="0"/>
    <x v="1"/>
    <x v="1"/>
    <n v="84.23"/>
    <x v="3"/>
    <s v="Western Region"/>
    <s v="Low"/>
    <s v="May"/>
    <s v="Q2"/>
    <s v="No"/>
    <n v="0"/>
    <n v="12.634500000000001"/>
    <n v="96.864499999999992"/>
  </r>
  <r>
    <n v="1589"/>
    <s v="R06058"/>
    <x v="203"/>
    <n v="62"/>
    <x v="2"/>
    <x v="5"/>
    <x v="114"/>
    <n v="3"/>
    <x v="1"/>
    <s v="Credit Card"/>
    <s v="In Store"/>
    <s v="Yes"/>
    <s v="Worth the money"/>
    <x v="2"/>
    <x v="0"/>
    <x v="0"/>
    <x v="0"/>
    <n v="338.79"/>
    <x v="0"/>
    <s v="Western Region"/>
    <s v="Low"/>
    <s v="December"/>
    <s v="Q4"/>
    <s v="No"/>
    <n v="1"/>
    <n v="50.8185"/>
    <n v="389.60849999999999"/>
  </r>
  <r>
    <n v="1590"/>
    <s v="R05574"/>
    <x v="408"/>
    <n v="30"/>
    <x v="2"/>
    <x v="6"/>
    <x v="93"/>
    <n v="5"/>
    <x v="0"/>
    <s v="Mobile Payment"/>
    <s v="Click &amp; Collect"/>
    <s v="No"/>
    <s v="Excellent product"/>
    <x v="1"/>
    <x v="0"/>
    <x v="1"/>
    <x v="1"/>
    <n v="34.200000000000003"/>
    <x v="3"/>
    <s v="Gauteng Region"/>
    <s v="Low"/>
    <s v="December"/>
    <s v="Q4"/>
    <s v="No"/>
    <n v="0"/>
    <n v="5.13"/>
    <n v="39.33"/>
  </r>
  <r>
    <n v="1591"/>
    <s v="R05799"/>
    <x v="296"/>
    <n v="60"/>
    <x v="2"/>
    <x v="7"/>
    <x v="67"/>
    <n v="5"/>
    <x v="0"/>
    <s v="Debit Card"/>
    <s v="In Store"/>
    <s v="Yes"/>
    <s v="Customer support was excellent"/>
    <x v="1"/>
    <x v="0"/>
    <x v="1"/>
    <x v="0"/>
    <n v="1859.13"/>
    <x v="5"/>
    <s v="Western Region"/>
    <s v="Medium"/>
    <s v="January"/>
    <s v="Q1"/>
    <s v="No"/>
    <n v="0"/>
    <n v="278.86950000000002"/>
    <n v="2137.9994999999999"/>
  </r>
  <r>
    <n v="1593"/>
    <s v="R07208"/>
    <x v="571"/>
    <n v="75"/>
    <x v="0"/>
    <x v="7"/>
    <x v="54"/>
    <n v="1"/>
    <x v="0"/>
    <s v="Cash"/>
    <s v="Home Delivery"/>
    <s v="No"/>
    <s v="Very fast delivery"/>
    <x v="3"/>
    <x v="0"/>
    <x v="0"/>
    <x v="5"/>
    <n v="1940.64"/>
    <x v="4"/>
    <s v="Western Region"/>
    <s v="Medium"/>
    <s v="September"/>
    <s v="Q3"/>
    <s v="No"/>
    <n v="0"/>
    <n v="291.096"/>
    <n v="2231.7359999999999"/>
  </r>
  <r>
    <n v="1594"/>
    <s v="R07316"/>
    <x v="609"/>
    <n v="23"/>
    <x v="2"/>
    <x v="7"/>
    <x v="116"/>
    <n v="1"/>
    <x v="0"/>
    <s v="Credit Card"/>
    <s v="Home Delivery"/>
    <s v="No"/>
    <s v="Product exceeded expectations"/>
    <x v="3"/>
    <x v="0"/>
    <x v="0"/>
    <x v="2"/>
    <n v="11052.57"/>
    <x v="6"/>
    <s v="Western Region"/>
    <s v="High"/>
    <s v="December"/>
    <s v="Q4"/>
    <s v="Yes"/>
    <n v="0"/>
    <n v="1657.8854999999999"/>
    <n v="12710.455499999998"/>
  </r>
  <r>
    <n v="1595"/>
    <s v="R02190"/>
    <x v="481"/>
    <m/>
    <x v="2"/>
    <x v="5"/>
    <x v="7"/>
    <n v="1"/>
    <x v="0"/>
    <s v="EFT"/>
    <s v="Click &amp; Collect"/>
    <s v="Yes"/>
    <s v="Fantastic experience"/>
    <x v="3"/>
    <x v="0"/>
    <x v="0"/>
    <x v="6"/>
    <n v="1370.56"/>
    <x v="6"/>
    <s v="Western Region"/>
    <s v="Medium"/>
    <s v="October"/>
    <s v="Q4"/>
    <s v="No"/>
    <n v="0"/>
    <n v="205.58399999999997"/>
    <n v="1576.1439999999998"/>
  </r>
  <r>
    <n v="1597"/>
    <s v="R01806"/>
    <x v="413"/>
    <n v="20"/>
    <x v="0"/>
    <x v="5"/>
    <x v="20"/>
    <n v="1"/>
    <x v="0"/>
    <s v="Mobile Payment"/>
    <s v="Click &amp; Collect"/>
    <s v="Yes"/>
    <m/>
    <x v="3"/>
    <x v="3"/>
    <x v="2"/>
    <x v="2"/>
    <n v="3747.26"/>
    <x v="8"/>
    <s v="Western Region"/>
    <s v="Medium"/>
    <s v="January"/>
    <s v="Q1"/>
    <s v="No"/>
    <n v="0"/>
    <n v="562.08900000000006"/>
    <n v="4309.3490000000002"/>
  </r>
  <r>
    <n v="1598"/>
    <s v="R09069"/>
    <x v="315"/>
    <n v="41"/>
    <x v="0"/>
    <x v="5"/>
    <x v="35"/>
    <n v="3"/>
    <x v="0"/>
    <s v="Credit Card"/>
    <s v="Home Delivery"/>
    <s v="Yes"/>
    <s v="Easy online ordering"/>
    <x v="2"/>
    <x v="0"/>
    <x v="0"/>
    <x v="3"/>
    <n v="6710.27"/>
    <x v="5"/>
    <s v="Western Region"/>
    <s v="High"/>
    <s v="June"/>
    <s v="Q2"/>
    <s v="Yes"/>
    <n v="0"/>
    <n v="1006.5405000000001"/>
    <n v="7716.8104999999996"/>
  </r>
  <r>
    <n v="1599"/>
    <s v="R07347"/>
    <x v="376"/>
    <n v="52"/>
    <x v="2"/>
    <x v="8"/>
    <x v="41"/>
    <n v="2"/>
    <x v="1"/>
    <s v="Debit Card"/>
    <s v="In Store"/>
    <s v="Yes"/>
    <s v="Easy online ordering"/>
    <x v="0"/>
    <x v="0"/>
    <x v="0"/>
    <x v="4"/>
    <n v="13261"/>
    <x v="6"/>
    <s v="Eastern Region"/>
    <s v="High"/>
    <s v="November"/>
    <s v="Q4"/>
    <s v="Yes"/>
    <n v="1"/>
    <n v="1989.1499999999999"/>
    <n v="15250.15"/>
  </r>
  <r>
    <n v="1600"/>
    <s v="R01499"/>
    <x v="105"/>
    <n v="53"/>
    <x v="2"/>
    <x v="8"/>
    <x v="3"/>
    <n v="5"/>
    <x v="1"/>
    <s v="Cash"/>
    <s v="Click &amp; Collect"/>
    <s v="Yes"/>
    <s v="Exactly as advertised"/>
    <x v="1"/>
    <x v="0"/>
    <x v="1"/>
    <x v="4"/>
    <n v="84.23"/>
    <x v="3"/>
    <s v="Eastern Region"/>
    <s v="Low"/>
    <s v="April"/>
    <s v="Q2"/>
    <s v="No"/>
    <n v="1"/>
    <n v="12.634500000000001"/>
    <n v="96.864499999999992"/>
  </r>
  <r>
    <n v="1601"/>
    <s v="R01480"/>
    <x v="610"/>
    <m/>
    <x v="2"/>
    <x v="4"/>
    <x v="57"/>
    <n v="5"/>
    <x v="0"/>
    <s v="EFT"/>
    <s v="Home Delivery"/>
    <s v="No"/>
    <s v="Worth the money"/>
    <x v="1"/>
    <x v="0"/>
    <x v="1"/>
    <x v="6"/>
    <n v="551.66"/>
    <x v="0"/>
    <s v="Central Region"/>
    <s v="Medium"/>
    <s v="March"/>
    <s v="Q1"/>
    <s v="No"/>
    <n v="0"/>
    <n v="82.748999999999995"/>
    <n v="634.40899999999988"/>
  </r>
  <r>
    <n v="1602"/>
    <s v="R03144"/>
    <x v="91"/>
    <n v="74"/>
    <x v="2"/>
    <x v="4"/>
    <x v="49"/>
    <n v="1"/>
    <x v="1"/>
    <s v="Cash"/>
    <s v="Home Delivery"/>
    <s v="No"/>
    <s v="Easy to assemble"/>
    <x v="3"/>
    <x v="0"/>
    <x v="0"/>
    <x v="5"/>
    <n v="134.01"/>
    <x v="3"/>
    <s v="Central Region"/>
    <s v="Low"/>
    <s v="September"/>
    <s v="Q3"/>
    <s v="No"/>
    <n v="1"/>
    <n v="20.101499999999998"/>
    <n v="154.11149999999998"/>
  </r>
  <r>
    <n v="1604"/>
    <s v="R08588"/>
    <x v="498"/>
    <n v="71"/>
    <x v="0"/>
    <x v="1"/>
    <x v="3"/>
    <n v="2"/>
    <x v="1"/>
    <s v="Debit Card"/>
    <s v="In Store"/>
    <s v="No"/>
    <s v="Average quality"/>
    <x v="0"/>
    <x v="2"/>
    <x v="0"/>
    <x v="5"/>
    <n v="84.23"/>
    <x v="3"/>
    <s v="Southern Region"/>
    <s v="Low"/>
    <s v="December"/>
    <s v="Q4"/>
    <s v="No"/>
    <n v="1"/>
    <n v="12.634500000000001"/>
    <n v="96.864499999999992"/>
  </r>
  <r>
    <n v="1606"/>
    <s v="R03291"/>
    <x v="611"/>
    <n v="25"/>
    <x v="1"/>
    <x v="4"/>
    <x v="92"/>
    <n v="5"/>
    <x v="1"/>
    <s v="Debit Card"/>
    <s v="Home Delivery"/>
    <s v="Yes"/>
    <s v="Average quality"/>
    <x v="1"/>
    <x v="2"/>
    <x v="0"/>
    <x v="1"/>
    <n v="2217.0300000000002"/>
    <x v="8"/>
    <s v="Central Region"/>
    <s v="Medium"/>
    <s v="November"/>
    <s v="Q4"/>
    <s v="No"/>
    <n v="1"/>
    <n v="332.55450000000002"/>
    <n v="2549.5844999999999"/>
  </r>
  <r>
    <n v="1608"/>
    <s v="R07150"/>
    <x v="562"/>
    <n v="40"/>
    <x v="0"/>
    <x v="5"/>
    <x v="45"/>
    <n v="2"/>
    <x v="0"/>
    <s v="Debit Card"/>
    <s v="In Store"/>
    <s v="No"/>
    <s v="Delivery delayed"/>
    <x v="0"/>
    <x v="1"/>
    <x v="1"/>
    <x v="3"/>
    <n v="139.72999999999999"/>
    <x v="1"/>
    <s v="Western Region"/>
    <s v="Low"/>
    <s v="April"/>
    <s v="Q2"/>
    <s v="No"/>
    <n v="0"/>
    <n v="20.959499999999998"/>
    <n v="160.68949999999998"/>
  </r>
  <r>
    <n v="1609"/>
    <s v="R06228"/>
    <x v="612"/>
    <m/>
    <x v="1"/>
    <x v="1"/>
    <x v="75"/>
    <n v="3"/>
    <x v="1"/>
    <s v="Credit Card"/>
    <s v="Home Delivery"/>
    <s v="Yes"/>
    <s v="Excellent value"/>
    <x v="2"/>
    <x v="0"/>
    <x v="0"/>
    <x v="6"/>
    <n v="4841.7700000000004"/>
    <x v="7"/>
    <s v="Southern Region"/>
    <s v="Medium"/>
    <s v="May"/>
    <s v="Q2"/>
    <s v="No"/>
    <n v="1"/>
    <n v="726.26550000000009"/>
    <n v="5568.0355"/>
  </r>
  <r>
    <n v="1610"/>
    <s v="R05310"/>
    <x v="488"/>
    <n v="53"/>
    <x v="1"/>
    <x v="4"/>
    <x v="77"/>
    <n v="5"/>
    <x v="0"/>
    <s v="Cash"/>
    <s v="In Store"/>
    <s v="Yes"/>
    <m/>
    <x v="1"/>
    <x v="3"/>
    <x v="2"/>
    <x v="4"/>
    <n v="353.21"/>
    <x v="3"/>
    <s v="Central Region"/>
    <s v="Low"/>
    <s v="January"/>
    <s v="Q1"/>
    <s v="No"/>
    <n v="0"/>
    <n v="52.981499999999997"/>
    <n v="406.19149999999996"/>
  </r>
  <r>
    <n v="1611"/>
    <s v="R06965"/>
    <x v="59"/>
    <n v="79"/>
    <x v="0"/>
    <x v="2"/>
    <x v="42"/>
    <n v="5"/>
    <x v="0"/>
    <s v="EFT"/>
    <s v="Click &amp; Collect"/>
    <s v="No"/>
    <s v="Long waiting time"/>
    <x v="1"/>
    <x v="1"/>
    <x v="0"/>
    <x v="5"/>
    <n v="2099.4"/>
    <x v="2"/>
    <s v="Northern Region"/>
    <s v="Medium"/>
    <s v="August"/>
    <s v="Q3"/>
    <s v="No"/>
    <n v="0"/>
    <n v="314.91000000000003"/>
    <n v="2414.31"/>
  </r>
  <r>
    <n v="1612"/>
    <s v="R03915"/>
    <x v="255"/>
    <n v="62"/>
    <x v="2"/>
    <x v="4"/>
    <x v="34"/>
    <n v="5"/>
    <x v="0"/>
    <s v="EFT"/>
    <s v="Home Delivery"/>
    <s v="Yes"/>
    <s v="Fantastic experience"/>
    <x v="1"/>
    <x v="0"/>
    <x v="1"/>
    <x v="0"/>
    <n v="14729.04"/>
    <x v="6"/>
    <s v="Central Region"/>
    <s v="High"/>
    <s v="March"/>
    <s v="Q1"/>
    <s v="Yes"/>
    <n v="0"/>
    <n v="2209.3560000000002"/>
    <n v="16938.396000000001"/>
  </r>
  <r>
    <n v="1613"/>
    <s v="R06538"/>
    <x v="185"/>
    <n v="37"/>
    <x v="0"/>
    <x v="4"/>
    <x v="113"/>
    <n v="1"/>
    <x v="0"/>
    <s v="Cash"/>
    <s v="Home Delivery"/>
    <s v="No"/>
    <s v="Fits perfectly"/>
    <x v="3"/>
    <x v="0"/>
    <x v="0"/>
    <x v="3"/>
    <n v="2572.02"/>
    <x v="7"/>
    <s v="Central Region"/>
    <s v="Medium"/>
    <s v="March"/>
    <s v="Q1"/>
    <s v="No"/>
    <n v="0"/>
    <n v="385.803"/>
    <n v="2957.8229999999999"/>
  </r>
  <r>
    <n v="1615"/>
    <s v="R08413"/>
    <x v="346"/>
    <n v="34"/>
    <x v="0"/>
    <x v="4"/>
    <x v="119"/>
    <n v="4"/>
    <x v="0"/>
    <s v="Cash"/>
    <s v="Click &amp; Collect"/>
    <s v="Yes"/>
    <s v="Easy to assemble"/>
    <x v="4"/>
    <x v="0"/>
    <x v="1"/>
    <x v="1"/>
    <n v="618.72"/>
    <x v="2"/>
    <s v="Central Region"/>
    <s v="Medium"/>
    <s v="May"/>
    <s v="Q2"/>
    <s v="No"/>
    <n v="0"/>
    <n v="92.808000000000007"/>
    <n v="711.52800000000002"/>
  </r>
  <r>
    <n v="1616"/>
    <s v="R00711"/>
    <x v="361"/>
    <n v="32"/>
    <x v="1"/>
    <x v="1"/>
    <x v="15"/>
    <n v="5"/>
    <x v="1"/>
    <s v="EFT"/>
    <s v="Home Delivery"/>
    <s v="No"/>
    <s v="Highly recommend"/>
    <x v="1"/>
    <x v="0"/>
    <x v="1"/>
    <x v="1"/>
    <n v="869.65"/>
    <x v="4"/>
    <s v="Southern Region"/>
    <s v="Medium"/>
    <s v="August"/>
    <s v="Q3"/>
    <s v="No"/>
    <n v="1"/>
    <n v="130.44749999999999"/>
    <n v="1000.0974999999999"/>
  </r>
  <r>
    <n v="1617"/>
    <s v="R00380"/>
    <x v="61"/>
    <n v="43"/>
    <x v="2"/>
    <x v="4"/>
    <x v="83"/>
    <n v="4"/>
    <x v="0"/>
    <s v="Credit Card"/>
    <s v="Home Delivery"/>
    <s v="Yes"/>
    <s v="Highly recommend"/>
    <x v="4"/>
    <x v="0"/>
    <x v="1"/>
    <x v="3"/>
    <n v="3521.64"/>
    <x v="5"/>
    <s v="Central Region"/>
    <s v="Medium"/>
    <s v="April"/>
    <s v="Q2"/>
    <s v="No"/>
    <n v="0"/>
    <n v="528.24599999999998"/>
    <n v="4049.8859999999995"/>
  </r>
  <r>
    <n v="1618"/>
    <s v="R08048"/>
    <x v="122"/>
    <n v="49"/>
    <x v="0"/>
    <x v="5"/>
    <x v="112"/>
    <n v="3"/>
    <x v="1"/>
    <s v="Mobile Payment"/>
    <s v="In Store"/>
    <s v="Yes"/>
    <s v="Packaging could improve"/>
    <x v="2"/>
    <x v="2"/>
    <x v="1"/>
    <x v="4"/>
    <n v="1482.94"/>
    <x v="5"/>
    <s v="Western Region"/>
    <s v="Medium"/>
    <s v="June"/>
    <s v="Q2"/>
    <s v="No"/>
    <n v="1"/>
    <n v="222.441"/>
    <n v="1705.3809999999999"/>
  </r>
  <r>
    <n v="1620"/>
    <s v="R09023"/>
    <x v="185"/>
    <n v="49"/>
    <x v="0"/>
    <x v="5"/>
    <x v="98"/>
    <n v="5"/>
    <x v="1"/>
    <s v="Mobile Payment"/>
    <s v="Click &amp; Collect"/>
    <s v="Yes"/>
    <s v="Great customer service"/>
    <x v="1"/>
    <x v="0"/>
    <x v="1"/>
    <x v="4"/>
    <n v="40.11"/>
    <x v="3"/>
    <s v="Western Region"/>
    <s v="Low"/>
    <s v="March"/>
    <s v="Q1"/>
    <s v="No"/>
    <n v="1"/>
    <n v="6.0164999999999997"/>
    <n v="46.126499999999993"/>
  </r>
  <r>
    <n v="1621"/>
    <s v="R07390"/>
    <x v="330"/>
    <n v="23"/>
    <x v="2"/>
    <x v="1"/>
    <x v="21"/>
    <n v="5"/>
    <x v="1"/>
    <s v="Cash"/>
    <s v="Click &amp; Collect"/>
    <s v="No"/>
    <s v="Arrived damaged"/>
    <x v="1"/>
    <x v="1"/>
    <x v="0"/>
    <x v="2"/>
    <n v="369.57"/>
    <x v="0"/>
    <s v="Southern Region"/>
    <s v="Low"/>
    <s v="October"/>
    <s v="Q4"/>
    <s v="No"/>
    <n v="1"/>
    <n v="55.435499999999998"/>
    <n v="425.00549999999998"/>
  </r>
  <r>
    <n v="1622"/>
    <s v="R08875"/>
    <x v="452"/>
    <n v="77"/>
    <x v="1"/>
    <x v="4"/>
    <x v="121"/>
    <n v="4"/>
    <x v="1"/>
    <s v="Cash"/>
    <s v="In Store"/>
    <s v="No"/>
    <s v="Average quality"/>
    <x v="4"/>
    <x v="2"/>
    <x v="0"/>
    <x v="5"/>
    <n v="85.25"/>
    <x v="1"/>
    <s v="Central Region"/>
    <s v="Low"/>
    <s v="September"/>
    <s v="Q3"/>
    <s v="No"/>
    <n v="1"/>
    <n v="12.7875"/>
    <n v="98.037499999999994"/>
  </r>
  <r>
    <n v="1623"/>
    <s v="R03995"/>
    <x v="280"/>
    <n v="42"/>
    <x v="2"/>
    <x v="1"/>
    <x v="16"/>
    <n v="5"/>
    <x v="0"/>
    <s v="Cash"/>
    <s v="Click &amp; Collect"/>
    <s v="Yes"/>
    <s v="Great customer service"/>
    <x v="1"/>
    <x v="0"/>
    <x v="1"/>
    <x v="3"/>
    <n v="368.99"/>
    <x v="0"/>
    <s v="Southern Region"/>
    <s v="Low"/>
    <s v="March"/>
    <s v="Q1"/>
    <s v="No"/>
    <n v="0"/>
    <n v="55.348500000000001"/>
    <n v="424.33849999999995"/>
  </r>
  <r>
    <n v="1624"/>
    <s v="R08993"/>
    <x v="613"/>
    <n v="67"/>
    <x v="1"/>
    <x v="7"/>
    <x v="75"/>
    <n v="1"/>
    <x v="1"/>
    <s v="Cash"/>
    <s v="Home Delivery"/>
    <s v="No"/>
    <s v="Looks premium"/>
    <x v="3"/>
    <x v="0"/>
    <x v="0"/>
    <x v="5"/>
    <n v="4841.7700000000004"/>
    <x v="7"/>
    <s v="Western Region"/>
    <s v="Medium"/>
    <s v="March"/>
    <s v="Q1"/>
    <s v="No"/>
    <n v="1"/>
    <n v="726.26550000000009"/>
    <n v="5568.0355"/>
  </r>
  <r>
    <n v="1625"/>
    <s v="R04634"/>
    <x v="542"/>
    <n v="58"/>
    <x v="2"/>
    <x v="7"/>
    <x v="16"/>
    <n v="2"/>
    <x v="1"/>
    <s v="Credit Card"/>
    <s v="In Store"/>
    <s v="No"/>
    <s v="Helpful staff"/>
    <x v="0"/>
    <x v="0"/>
    <x v="0"/>
    <x v="0"/>
    <n v="368.99"/>
    <x v="0"/>
    <s v="Western Region"/>
    <s v="Low"/>
    <s v="March"/>
    <s v="Q1"/>
    <s v="No"/>
    <n v="1"/>
    <n v="55.348500000000001"/>
    <n v="424.33849999999995"/>
  </r>
  <r>
    <n v="1626"/>
    <s v="R01826"/>
    <x v="614"/>
    <n v="51"/>
    <x v="0"/>
    <x v="5"/>
    <x v="50"/>
    <n v="5"/>
    <x v="0"/>
    <s v="Cash"/>
    <s v="Click &amp; Collect"/>
    <s v="Yes"/>
    <s v="Long waiting time"/>
    <x v="1"/>
    <x v="1"/>
    <x v="0"/>
    <x v="4"/>
    <n v="929.55"/>
    <x v="0"/>
    <s v="Western Region"/>
    <s v="Medium"/>
    <s v="July"/>
    <s v="Q3"/>
    <s v="No"/>
    <n v="0"/>
    <n v="139.43249999999998"/>
    <n v="1068.9824999999998"/>
  </r>
  <r>
    <n v="1628"/>
    <s v="R09499"/>
    <x v="615"/>
    <n v="40"/>
    <x v="1"/>
    <x v="3"/>
    <x v="60"/>
    <n v="5"/>
    <x v="0"/>
    <s v="EFT"/>
    <s v="In Store"/>
    <s v="No"/>
    <s v="Great customer service"/>
    <x v="1"/>
    <x v="0"/>
    <x v="1"/>
    <x v="3"/>
    <n v="5064"/>
    <x v="2"/>
    <s v="Central Region"/>
    <s v="High"/>
    <s v="August"/>
    <s v="Q3"/>
    <s v="Yes"/>
    <n v="0"/>
    <n v="759.6"/>
    <n v="5823.5999999999995"/>
  </r>
  <r>
    <n v="1630"/>
    <s v="R02751"/>
    <x v="430"/>
    <n v="22"/>
    <x v="0"/>
    <x v="6"/>
    <x v="8"/>
    <n v="2"/>
    <x v="0"/>
    <s v="Credit Card"/>
    <s v="Click &amp; Collect"/>
    <s v="No"/>
    <s v="Exactly as advertised"/>
    <x v="0"/>
    <x v="0"/>
    <x v="0"/>
    <x v="2"/>
    <n v="5390.8"/>
    <x v="6"/>
    <s v="Gauteng Region"/>
    <s v="High"/>
    <s v="January"/>
    <s v="Q1"/>
    <s v="Yes"/>
    <n v="0"/>
    <n v="808.62"/>
    <n v="6199.42"/>
  </r>
  <r>
    <n v="1631"/>
    <s v="R01314"/>
    <x v="122"/>
    <n v="73"/>
    <x v="0"/>
    <x v="3"/>
    <x v="116"/>
    <n v="5"/>
    <x v="1"/>
    <s v="Cash"/>
    <s v="In Store"/>
    <s v="Yes"/>
    <s v="Very fast delivery"/>
    <x v="1"/>
    <x v="0"/>
    <x v="1"/>
    <x v="5"/>
    <n v="11052.57"/>
    <x v="6"/>
    <s v="Central Region"/>
    <s v="High"/>
    <s v="June"/>
    <s v="Q2"/>
    <s v="Yes"/>
    <n v="1"/>
    <n v="1657.8854999999999"/>
    <n v="12710.455499999998"/>
  </r>
  <r>
    <n v="1632"/>
    <s v="R04588"/>
    <x v="9"/>
    <n v="49"/>
    <x v="2"/>
    <x v="7"/>
    <x v="70"/>
    <n v="5"/>
    <x v="1"/>
    <s v="Cash"/>
    <s v="In Store"/>
    <s v="Yes"/>
    <s v="Worth the money"/>
    <x v="1"/>
    <x v="0"/>
    <x v="1"/>
    <x v="4"/>
    <n v="605.1"/>
    <x v="8"/>
    <s v="Western Region"/>
    <s v="Medium"/>
    <s v="August"/>
    <s v="Q3"/>
    <s v="No"/>
    <n v="1"/>
    <n v="90.765000000000001"/>
    <n v="695.86500000000001"/>
  </r>
  <r>
    <n v="1634"/>
    <s v="R03132"/>
    <x v="322"/>
    <n v="60"/>
    <x v="2"/>
    <x v="8"/>
    <x v="37"/>
    <n v="5"/>
    <x v="0"/>
    <s v="Mobile Payment"/>
    <s v="In Store"/>
    <s v="No"/>
    <m/>
    <x v="1"/>
    <x v="3"/>
    <x v="2"/>
    <x v="0"/>
    <n v="54.82"/>
    <x v="3"/>
    <s v="Eastern Region"/>
    <s v="Low"/>
    <s v="January"/>
    <s v="Q1"/>
    <s v="No"/>
    <n v="0"/>
    <n v="8.222999999999999"/>
    <n v="63.042999999999992"/>
  </r>
  <r>
    <n v="1635"/>
    <s v="R04242"/>
    <x v="116"/>
    <n v="43"/>
    <x v="2"/>
    <x v="1"/>
    <x v="21"/>
    <n v="5"/>
    <x v="0"/>
    <s v="Mobile Payment"/>
    <s v="Click &amp; Collect"/>
    <s v="Yes"/>
    <s v="Exactly as advertised"/>
    <x v="1"/>
    <x v="0"/>
    <x v="1"/>
    <x v="3"/>
    <n v="369.57"/>
    <x v="0"/>
    <s v="Southern Region"/>
    <s v="Low"/>
    <s v="November"/>
    <s v="Q4"/>
    <s v="No"/>
    <n v="0"/>
    <n v="55.435499999999998"/>
    <n v="425.00549999999998"/>
  </r>
  <r>
    <n v="1637"/>
    <s v="R01286"/>
    <x v="246"/>
    <n v="77"/>
    <x v="0"/>
    <x v="8"/>
    <x v="11"/>
    <n v="2"/>
    <x v="0"/>
    <s v="Cash"/>
    <s v="Home Delivery"/>
    <s v="Yes"/>
    <s v="Fantastic experience"/>
    <x v="0"/>
    <x v="0"/>
    <x v="0"/>
    <x v="5"/>
    <n v="231.22"/>
    <x v="1"/>
    <s v="Eastern Region"/>
    <s v="Low"/>
    <s v="June"/>
    <s v="Q2"/>
    <s v="No"/>
    <n v="0"/>
    <n v="34.683"/>
    <n v="265.90299999999996"/>
  </r>
  <r>
    <n v="1638"/>
    <s v="R06619"/>
    <x v="144"/>
    <n v="53"/>
    <x v="2"/>
    <x v="5"/>
    <x v="38"/>
    <n v="3"/>
    <x v="0"/>
    <s v="Mobile Payment"/>
    <s v="Click &amp; Collect"/>
    <s v="No"/>
    <s v="Highly recommend"/>
    <x v="2"/>
    <x v="0"/>
    <x v="0"/>
    <x v="4"/>
    <n v="3715.65"/>
    <x v="5"/>
    <s v="Western Region"/>
    <s v="Medium"/>
    <s v="November"/>
    <s v="Q4"/>
    <s v="No"/>
    <n v="0"/>
    <n v="557.34749999999997"/>
    <n v="4272.9974999999995"/>
  </r>
  <r>
    <n v="1640"/>
    <s v="R01350"/>
    <x v="110"/>
    <n v="65"/>
    <x v="1"/>
    <x v="7"/>
    <x v="53"/>
    <n v="1"/>
    <x v="0"/>
    <s v="Debit Card"/>
    <s v="In Store"/>
    <s v="Yes"/>
    <m/>
    <x v="3"/>
    <x v="3"/>
    <x v="2"/>
    <x v="5"/>
    <n v="22574.95"/>
    <x v="6"/>
    <s v="Western Region"/>
    <s v="High"/>
    <s v="November"/>
    <s v="Q4"/>
    <s v="Yes"/>
    <n v="0"/>
    <n v="3386.2424999999998"/>
    <n v="25961.192499999997"/>
  </r>
  <r>
    <n v="1641"/>
    <s v="R09154"/>
    <x v="473"/>
    <n v="18"/>
    <x v="1"/>
    <x v="2"/>
    <x v="41"/>
    <n v="3"/>
    <x v="0"/>
    <s v="Cash"/>
    <s v="Click &amp; Collect"/>
    <s v="Yes"/>
    <s v="Delivery delayed"/>
    <x v="2"/>
    <x v="1"/>
    <x v="0"/>
    <x v="2"/>
    <n v="13261"/>
    <x v="6"/>
    <s v="Northern Region"/>
    <s v="High"/>
    <s v="April"/>
    <s v="Q2"/>
    <s v="Yes"/>
    <n v="0"/>
    <n v="1989.1499999999999"/>
    <n v="15250.15"/>
  </r>
  <r>
    <n v="1642"/>
    <s v="R04310"/>
    <x v="149"/>
    <n v="27"/>
    <x v="2"/>
    <x v="0"/>
    <x v="99"/>
    <n v="4"/>
    <x v="0"/>
    <s v="Mobile Payment"/>
    <s v="Home Delivery"/>
    <s v="Yes"/>
    <s v="Delivery delayed"/>
    <x v="4"/>
    <x v="1"/>
    <x v="0"/>
    <x v="1"/>
    <n v="786.78"/>
    <x v="8"/>
    <s v="Northern Region"/>
    <s v="Medium"/>
    <s v="November"/>
    <s v="Q4"/>
    <s v="No"/>
    <n v="0"/>
    <n v="118.017"/>
    <n v="904.79699999999991"/>
  </r>
  <r>
    <n v="1643"/>
    <s v="R09450"/>
    <x v="126"/>
    <n v="29"/>
    <x v="1"/>
    <x v="2"/>
    <x v="119"/>
    <n v="5"/>
    <x v="0"/>
    <s v="Credit Card"/>
    <s v="Home Delivery"/>
    <s v="Yes"/>
    <s v="Highly recommend"/>
    <x v="1"/>
    <x v="0"/>
    <x v="1"/>
    <x v="1"/>
    <n v="618.72"/>
    <x v="2"/>
    <s v="Northern Region"/>
    <s v="Medium"/>
    <s v="September"/>
    <s v="Q3"/>
    <s v="No"/>
    <n v="0"/>
    <n v="92.808000000000007"/>
    <n v="711.52800000000002"/>
  </r>
  <r>
    <n v="1644"/>
    <s v="R02026"/>
    <x v="100"/>
    <n v="47"/>
    <x v="1"/>
    <x v="2"/>
    <x v="42"/>
    <n v="4"/>
    <x v="0"/>
    <s v="Mobile Payment"/>
    <s v="In Store"/>
    <s v="Yes"/>
    <s v="Easy online ordering"/>
    <x v="4"/>
    <x v="0"/>
    <x v="1"/>
    <x v="4"/>
    <n v="2099.4"/>
    <x v="2"/>
    <s v="Northern Region"/>
    <s v="Medium"/>
    <s v="February"/>
    <s v="Q1"/>
    <s v="No"/>
    <n v="0"/>
    <n v="314.91000000000003"/>
    <n v="2414.31"/>
  </r>
  <r>
    <n v="1645"/>
    <s v="R00428"/>
    <x v="32"/>
    <n v="61"/>
    <x v="1"/>
    <x v="7"/>
    <x v="107"/>
    <n v="4"/>
    <x v="1"/>
    <s v="Mobile Payment"/>
    <s v="In Store"/>
    <s v="Yes"/>
    <s v="Poor packaging"/>
    <x v="4"/>
    <x v="1"/>
    <x v="0"/>
    <x v="0"/>
    <n v="2413.3000000000002"/>
    <x v="6"/>
    <s v="Western Region"/>
    <s v="Medium"/>
    <s v="September"/>
    <s v="Q3"/>
    <s v="No"/>
    <n v="1"/>
    <n v="361.995"/>
    <n v="2775.2950000000001"/>
  </r>
  <r>
    <n v="1646"/>
    <s v="R00654"/>
    <x v="265"/>
    <n v="53"/>
    <x v="2"/>
    <x v="8"/>
    <x v="49"/>
    <n v="2"/>
    <x v="0"/>
    <s v="EFT"/>
    <s v="Home Delivery"/>
    <s v="No"/>
    <m/>
    <x v="0"/>
    <x v="3"/>
    <x v="2"/>
    <x v="4"/>
    <n v="134.01"/>
    <x v="3"/>
    <s v="Eastern Region"/>
    <s v="Low"/>
    <s v="June"/>
    <s v="Q2"/>
    <s v="No"/>
    <n v="0"/>
    <n v="20.101499999999998"/>
    <n v="154.11149999999998"/>
  </r>
  <r>
    <n v="1647"/>
    <s v="R08806"/>
    <x v="568"/>
    <n v="30"/>
    <x v="2"/>
    <x v="4"/>
    <x v="2"/>
    <n v="4"/>
    <x v="1"/>
    <s v="Mobile Payment"/>
    <s v="Click &amp; Collect"/>
    <s v="No"/>
    <s v="Fits perfectly"/>
    <x v="4"/>
    <x v="0"/>
    <x v="1"/>
    <x v="1"/>
    <n v="230.14"/>
    <x v="2"/>
    <s v="Central Region"/>
    <s v="Low"/>
    <s v="July"/>
    <s v="Q3"/>
    <s v="No"/>
    <n v="1"/>
    <n v="34.520999999999994"/>
    <n v="264.66099999999994"/>
  </r>
  <r>
    <n v="1648"/>
    <s v="R02376"/>
    <x v="326"/>
    <n v="19"/>
    <x v="0"/>
    <x v="6"/>
    <x v="42"/>
    <n v="3"/>
    <x v="0"/>
    <s v="Cash"/>
    <s v="Click &amp; Collect"/>
    <s v="Yes"/>
    <s v="Would definitely buy again"/>
    <x v="2"/>
    <x v="0"/>
    <x v="0"/>
    <x v="2"/>
    <n v="2099.4"/>
    <x v="2"/>
    <s v="Gauteng Region"/>
    <s v="Medium"/>
    <s v="March"/>
    <s v="Q1"/>
    <s v="No"/>
    <n v="0"/>
    <n v="314.91000000000003"/>
    <n v="2414.31"/>
  </r>
  <r>
    <n v="1649"/>
    <s v="R09764"/>
    <x v="170"/>
    <m/>
    <x v="2"/>
    <x v="8"/>
    <x v="100"/>
    <n v="1"/>
    <x v="1"/>
    <s v="Mobile Payment"/>
    <s v="Click &amp; Collect"/>
    <s v="Yes"/>
    <s v="Fits perfectly"/>
    <x v="3"/>
    <x v="0"/>
    <x v="0"/>
    <x v="6"/>
    <n v="5432.76"/>
    <x v="5"/>
    <s v="Eastern Region"/>
    <s v="High"/>
    <s v="August"/>
    <s v="Q3"/>
    <s v="Yes"/>
    <n v="1"/>
    <n v="814.91399999999999"/>
    <n v="6247.674"/>
  </r>
  <r>
    <n v="1650"/>
    <s v="R01693"/>
    <x v="616"/>
    <n v="20"/>
    <x v="2"/>
    <x v="8"/>
    <x v="57"/>
    <n v="4"/>
    <x v="1"/>
    <s v="Mobile Payment"/>
    <s v="Click &amp; Collect"/>
    <s v="Yes"/>
    <s v="Looks premium"/>
    <x v="4"/>
    <x v="0"/>
    <x v="1"/>
    <x v="2"/>
    <n v="551.66"/>
    <x v="0"/>
    <s v="Eastern Region"/>
    <s v="Medium"/>
    <s v="March"/>
    <s v="Q1"/>
    <s v="No"/>
    <n v="1"/>
    <n v="82.748999999999995"/>
    <n v="634.40899999999988"/>
  </r>
  <r>
    <n v="1653"/>
    <s v="R08160"/>
    <x v="194"/>
    <n v="52"/>
    <x v="2"/>
    <x v="1"/>
    <x v="69"/>
    <n v="1"/>
    <x v="1"/>
    <s v="Debit Card"/>
    <s v="Home Delivery"/>
    <s v="Yes"/>
    <s v="Would definitely buy again"/>
    <x v="3"/>
    <x v="0"/>
    <x v="0"/>
    <x v="4"/>
    <n v="1907.49"/>
    <x v="0"/>
    <s v="Southern Region"/>
    <s v="Medium"/>
    <s v="November"/>
    <s v="Q4"/>
    <s v="No"/>
    <n v="1"/>
    <n v="286.12349999999998"/>
    <n v="2193.6134999999999"/>
  </r>
  <r>
    <n v="1654"/>
    <s v="R04013"/>
    <x v="217"/>
    <n v="65"/>
    <x v="0"/>
    <x v="3"/>
    <x v="93"/>
    <n v="2"/>
    <x v="0"/>
    <s v="Credit Card"/>
    <s v="Home Delivery"/>
    <s v="No"/>
    <s v="Packaging could improve"/>
    <x v="0"/>
    <x v="2"/>
    <x v="0"/>
    <x v="5"/>
    <n v="34.200000000000003"/>
    <x v="3"/>
    <s v="Central Region"/>
    <s v="Low"/>
    <s v="October"/>
    <s v="Q4"/>
    <s v="No"/>
    <n v="0"/>
    <n v="5.13"/>
    <n v="39.33"/>
  </r>
  <r>
    <n v="1655"/>
    <s v="R03051"/>
    <x v="101"/>
    <n v="39"/>
    <x v="0"/>
    <x v="1"/>
    <x v="104"/>
    <n v="2"/>
    <x v="1"/>
    <s v="Credit Card"/>
    <s v="In Store"/>
    <s v="No"/>
    <s v="Helpful staff"/>
    <x v="0"/>
    <x v="0"/>
    <x v="0"/>
    <x v="3"/>
    <n v="274.49"/>
    <x v="1"/>
    <s v="Southern Region"/>
    <s v="Low"/>
    <s v="July"/>
    <s v="Q3"/>
    <s v="No"/>
    <n v="1"/>
    <n v="41.173499999999997"/>
    <n v="315.6635"/>
  </r>
  <r>
    <n v="1656"/>
    <s v="R02475"/>
    <x v="271"/>
    <n v="21"/>
    <x v="2"/>
    <x v="8"/>
    <x v="74"/>
    <n v="1"/>
    <x v="1"/>
    <s v="EFT"/>
    <s v="Click &amp; Collect"/>
    <s v="Yes"/>
    <s v="Easy online ordering"/>
    <x v="3"/>
    <x v="0"/>
    <x v="0"/>
    <x v="2"/>
    <n v="1000.7"/>
    <x v="4"/>
    <s v="Eastern Region"/>
    <s v="Medium"/>
    <s v="January"/>
    <s v="Q1"/>
    <s v="No"/>
    <n v="1"/>
    <n v="150.10499999999999"/>
    <n v="1150.8050000000001"/>
  </r>
  <r>
    <n v="1657"/>
    <s v="R00612"/>
    <x v="485"/>
    <n v="22"/>
    <x v="1"/>
    <x v="5"/>
    <x v="23"/>
    <n v="5"/>
    <x v="1"/>
    <s v="Credit Card"/>
    <s v="Click &amp; Collect"/>
    <s v="No"/>
    <s v="Customer support was excellent"/>
    <x v="1"/>
    <x v="0"/>
    <x v="1"/>
    <x v="2"/>
    <n v="2340.5700000000002"/>
    <x v="8"/>
    <s v="Western Region"/>
    <s v="Medium"/>
    <s v="August"/>
    <s v="Q3"/>
    <s v="No"/>
    <n v="1"/>
    <n v="351.08550000000002"/>
    <n v="2691.6554999999998"/>
  </r>
  <r>
    <n v="1658"/>
    <s v="R01747"/>
    <x v="538"/>
    <n v="56"/>
    <x v="2"/>
    <x v="8"/>
    <x v="30"/>
    <n v="4"/>
    <x v="0"/>
    <s v="EFT"/>
    <s v="Click &amp; Collect"/>
    <s v="Yes"/>
    <s v="Great customer service"/>
    <x v="4"/>
    <x v="0"/>
    <x v="1"/>
    <x v="0"/>
    <n v="2962.6"/>
    <x v="2"/>
    <s v="Eastern Region"/>
    <s v="Medium"/>
    <s v="July"/>
    <s v="Q3"/>
    <s v="No"/>
    <n v="0"/>
    <n v="444.39"/>
    <n v="3406.99"/>
  </r>
  <r>
    <n v="1659"/>
    <s v="R06262"/>
    <x v="289"/>
    <n v="19"/>
    <x v="1"/>
    <x v="1"/>
    <x v="91"/>
    <n v="3"/>
    <x v="1"/>
    <s v="Cash"/>
    <s v="Home Delivery"/>
    <s v="No"/>
    <s v="Delivery delayed"/>
    <x v="2"/>
    <x v="1"/>
    <x v="0"/>
    <x v="2"/>
    <n v="53.85"/>
    <x v="3"/>
    <s v="Southern Region"/>
    <s v="Low"/>
    <s v="March"/>
    <s v="Q1"/>
    <s v="No"/>
    <n v="1"/>
    <n v="8.0775000000000006"/>
    <n v="61.927499999999995"/>
  </r>
  <r>
    <n v="1660"/>
    <s v="R03899"/>
    <x v="150"/>
    <n v="76"/>
    <x v="2"/>
    <x v="7"/>
    <x v="56"/>
    <n v="5"/>
    <x v="1"/>
    <s v="Mobile Payment"/>
    <s v="In Store"/>
    <s v="Yes"/>
    <s v="Excellent value"/>
    <x v="1"/>
    <x v="0"/>
    <x v="1"/>
    <x v="5"/>
    <n v="306.57"/>
    <x v="4"/>
    <s v="Western Region"/>
    <s v="Low"/>
    <s v="July"/>
    <s v="Q3"/>
    <s v="No"/>
    <n v="1"/>
    <n v="45.985499999999995"/>
    <n v="352.55549999999994"/>
  </r>
  <r>
    <n v="1661"/>
    <s v="R01731"/>
    <x v="485"/>
    <n v="30"/>
    <x v="0"/>
    <x v="0"/>
    <x v="5"/>
    <n v="3"/>
    <x v="0"/>
    <s v="Cash"/>
    <s v="In Store"/>
    <s v="Yes"/>
    <s v="Customer support was excellent"/>
    <x v="2"/>
    <x v="0"/>
    <x v="0"/>
    <x v="1"/>
    <n v="1158.56"/>
    <x v="4"/>
    <s v="Northern Region"/>
    <s v="Medium"/>
    <s v="August"/>
    <s v="Q3"/>
    <s v="No"/>
    <n v="0"/>
    <n v="173.78399999999999"/>
    <n v="1332.3439999999998"/>
  </r>
  <r>
    <n v="1662"/>
    <s v="R07475"/>
    <x v="617"/>
    <n v="51"/>
    <x v="2"/>
    <x v="7"/>
    <x v="69"/>
    <n v="4"/>
    <x v="0"/>
    <s v="Cash"/>
    <s v="In Store"/>
    <s v="No"/>
    <s v="Fantastic experience"/>
    <x v="4"/>
    <x v="0"/>
    <x v="1"/>
    <x v="4"/>
    <n v="1907.49"/>
    <x v="0"/>
    <s v="Western Region"/>
    <s v="Medium"/>
    <s v="May"/>
    <s v="Q2"/>
    <s v="No"/>
    <n v="0"/>
    <n v="286.12349999999998"/>
    <n v="2193.6134999999999"/>
  </r>
  <r>
    <n v="1663"/>
    <s v="R05156"/>
    <x v="485"/>
    <n v="57"/>
    <x v="2"/>
    <x v="5"/>
    <x v="26"/>
    <n v="4"/>
    <x v="0"/>
    <s v="Debit Card"/>
    <s v="Click &amp; Collect"/>
    <s v="Yes"/>
    <s v="Fits perfectly"/>
    <x v="4"/>
    <x v="0"/>
    <x v="1"/>
    <x v="0"/>
    <n v="27815.439999999999"/>
    <x v="6"/>
    <s v="Western Region"/>
    <s v="High"/>
    <s v="August"/>
    <s v="Q3"/>
    <s v="Yes"/>
    <n v="0"/>
    <n v="4172.3159999999998"/>
    <n v="31987.755999999998"/>
  </r>
  <r>
    <n v="1665"/>
    <s v="R00555"/>
    <x v="618"/>
    <n v="19"/>
    <x v="1"/>
    <x v="0"/>
    <x v="86"/>
    <n v="3"/>
    <x v="1"/>
    <s v="Debit Card"/>
    <s v="Home Delivery"/>
    <s v="No"/>
    <s v="Easy online ordering"/>
    <x v="2"/>
    <x v="0"/>
    <x v="0"/>
    <x v="2"/>
    <n v="5258.73"/>
    <x v="2"/>
    <s v="Northern Region"/>
    <s v="High"/>
    <s v="July"/>
    <s v="Q3"/>
    <s v="Yes"/>
    <n v="1"/>
    <n v="788.80949999999996"/>
    <n v="6047.539499999999"/>
  </r>
  <r>
    <n v="1669"/>
    <s v="R04507"/>
    <x v="253"/>
    <n v="35"/>
    <x v="2"/>
    <x v="7"/>
    <x v="93"/>
    <n v="4"/>
    <x v="1"/>
    <s v="Mobile Payment"/>
    <s v="In Store"/>
    <s v="Yes"/>
    <s v="Delivery delayed"/>
    <x v="4"/>
    <x v="1"/>
    <x v="0"/>
    <x v="3"/>
    <n v="34.200000000000003"/>
    <x v="3"/>
    <s v="Western Region"/>
    <s v="Low"/>
    <s v="September"/>
    <s v="Q3"/>
    <s v="No"/>
    <n v="1"/>
    <n v="5.13"/>
    <n v="39.33"/>
  </r>
  <r>
    <n v="1670"/>
    <s v="R00968"/>
    <x v="415"/>
    <n v="55"/>
    <x v="0"/>
    <x v="3"/>
    <x v="92"/>
    <n v="5"/>
    <x v="1"/>
    <s v="Credit Card"/>
    <s v="Click &amp; Collect"/>
    <s v="Yes"/>
    <s v="Product exceeded expectations"/>
    <x v="1"/>
    <x v="0"/>
    <x v="1"/>
    <x v="0"/>
    <n v="2217.0300000000002"/>
    <x v="8"/>
    <s v="Central Region"/>
    <s v="Medium"/>
    <s v="March"/>
    <s v="Q1"/>
    <s v="No"/>
    <n v="1"/>
    <n v="332.55450000000002"/>
    <n v="2549.5844999999999"/>
  </r>
  <r>
    <n v="1671"/>
    <s v="R06253"/>
    <x v="619"/>
    <n v="54"/>
    <x v="2"/>
    <x v="8"/>
    <x v="29"/>
    <n v="1"/>
    <x v="1"/>
    <s v="Credit Card"/>
    <s v="Home Delivery"/>
    <s v="Yes"/>
    <s v="Excellent product"/>
    <x v="3"/>
    <x v="0"/>
    <x v="0"/>
    <x v="4"/>
    <n v="1355.08"/>
    <x v="2"/>
    <s v="Eastern Region"/>
    <s v="Medium"/>
    <s v="October"/>
    <s v="Q4"/>
    <s v="No"/>
    <n v="1"/>
    <n v="203.26199999999997"/>
    <n v="1558.3419999999999"/>
  </r>
  <r>
    <n v="1672"/>
    <s v="R03185"/>
    <x v="620"/>
    <n v="20"/>
    <x v="1"/>
    <x v="3"/>
    <x v="77"/>
    <n v="4"/>
    <x v="0"/>
    <s v="Mobile Payment"/>
    <s v="Click &amp; Collect"/>
    <s v="Yes"/>
    <s v="Excellent value"/>
    <x v="4"/>
    <x v="0"/>
    <x v="1"/>
    <x v="2"/>
    <n v="353.21"/>
    <x v="3"/>
    <s v="Central Region"/>
    <s v="Low"/>
    <s v="April"/>
    <s v="Q2"/>
    <s v="No"/>
    <n v="0"/>
    <n v="52.981499999999997"/>
    <n v="406.19149999999996"/>
  </r>
  <r>
    <n v="1673"/>
    <s v="R07002"/>
    <x v="616"/>
    <n v="44"/>
    <x v="1"/>
    <x v="1"/>
    <x v="60"/>
    <n v="4"/>
    <x v="0"/>
    <s v="Mobile Payment"/>
    <s v="Home Delivery"/>
    <s v="No"/>
    <s v="Packaging could improve"/>
    <x v="4"/>
    <x v="2"/>
    <x v="0"/>
    <x v="3"/>
    <n v="5064"/>
    <x v="2"/>
    <s v="Southern Region"/>
    <s v="High"/>
    <s v="March"/>
    <s v="Q1"/>
    <s v="Yes"/>
    <n v="0"/>
    <n v="759.6"/>
    <n v="5823.5999999999995"/>
  </r>
  <r>
    <n v="1674"/>
    <s v="R01965"/>
    <x v="273"/>
    <n v="36"/>
    <x v="1"/>
    <x v="6"/>
    <x v="111"/>
    <n v="4"/>
    <x v="1"/>
    <s v="Credit Card"/>
    <s v="Home Delivery"/>
    <s v="Yes"/>
    <s v="Product exceeded expectations"/>
    <x v="4"/>
    <x v="0"/>
    <x v="1"/>
    <x v="3"/>
    <n v="4507.63"/>
    <x v="2"/>
    <s v="Gauteng Region"/>
    <s v="Medium"/>
    <s v="July"/>
    <s v="Q3"/>
    <s v="No"/>
    <n v="1"/>
    <n v="676.14449999999999"/>
    <n v="5183.7744999999995"/>
  </r>
  <r>
    <n v="1676"/>
    <s v="R06949"/>
    <x v="542"/>
    <n v="45"/>
    <x v="0"/>
    <x v="1"/>
    <x v="77"/>
    <n v="5"/>
    <x v="0"/>
    <s v="Mobile Payment"/>
    <s v="Click &amp; Collect"/>
    <s v="No"/>
    <s v="Helpful staff"/>
    <x v="1"/>
    <x v="0"/>
    <x v="1"/>
    <x v="4"/>
    <n v="353.21"/>
    <x v="3"/>
    <s v="Southern Region"/>
    <s v="Low"/>
    <s v="March"/>
    <s v="Q1"/>
    <s v="No"/>
    <n v="0"/>
    <n v="52.981499999999997"/>
    <n v="406.19149999999996"/>
  </r>
  <r>
    <n v="1677"/>
    <s v="R05959"/>
    <x v="476"/>
    <n v="73"/>
    <x v="0"/>
    <x v="7"/>
    <x v="60"/>
    <n v="3"/>
    <x v="0"/>
    <s v="Credit Card"/>
    <s v="In Store"/>
    <s v="Yes"/>
    <s v="Helpful staff"/>
    <x v="2"/>
    <x v="0"/>
    <x v="0"/>
    <x v="5"/>
    <n v="5064"/>
    <x v="2"/>
    <s v="Western Region"/>
    <s v="High"/>
    <s v="June"/>
    <s v="Q2"/>
    <s v="Yes"/>
    <n v="0"/>
    <n v="759.6"/>
    <n v="5823.5999999999995"/>
  </r>
  <r>
    <n v="1679"/>
    <s v="R02021"/>
    <x v="285"/>
    <n v="46"/>
    <x v="1"/>
    <x v="2"/>
    <x v="61"/>
    <n v="5"/>
    <x v="1"/>
    <s v="Credit Card"/>
    <s v="In Store"/>
    <s v="No"/>
    <s v="Easy to assemble"/>
    <x v="1"/>
    <x v="0"/>
    <x v="1"/>
    <x v="4"/>
    <n v="768.34"/>
    <x v="7"/>
    <s v="Northern Region"/>
    <s v="Medium"/>
    <s v="November"/>
    <s v="Q4"/>
    <s v="No"/>
    <n v="1"/>
    <n v="115.251"/>
    <n v="883.59100000000001"/>
  </r>
  <r>
    <n v="1680"/>
    <s v="R04696"/>
    <x v="617"/>
    <n v="73"/>
    <x v="0"/>
    <x v="8"/>
    <x v="118"/>
    <n v="2"/>
    <x v="1"/>
    <s v="Cash"/>
    <s v="Click &amp; Collect"/>
    <s v="Yes"/>
    <s v="Excellent product"/>
    <x v="0"/>
    <x v="0"/>
    <x v="0"/>
    <x v="5"/>
    <n v="301.58"/>
    <x v="3"/>
    <s v="Eastern Region"/>
    <s v="Low"/>
    <s v="May"/>
    <s v="Q2"/>
    <s v="No"/>
    <n v="1"/>
    <n v="45.236999999999995"/>
    <n v="346.81699999999995"/>
  </r>
  <r>
    <n v="1681"/>
    <s v="R08019"/>
    <x v="230"/>
    <n v="38"/>
    <x v="1"/>
    <x v="1"/>
    <x v="32"/>
    <n v="4"/>
    <x v="1"/>
    <s v="EFT"/>
    <s v="Home Delivery"/>
    <s v="No"/>
    <s v="Fits perfectly"/>
    <x v="4"/>
    <x v="0"/>
    <x v="1"/>
    <x v="3"/>
    <n v="3086.4"/>
    <x v="7"/>
    <s v="Southern Region"/>
    <s v="Medium"/>
    <s v="December"/>
    <s v="Q4"/>
    <s v="No"/>
    <n v="1"/>
    <n v="462.96"/>
    <n v="3549.3599999999997"/>
  </r>
  <r>
    <n v="1682"/>
    <s v="R05270"/>
    <x v="483"/>
    <n v="62"/>
    <x v="0"/>
    <x v="7"/>
    <x v="38"/>
    <n v="5"/>
    <x v="0"/>
    <s v="Mobile Payment"/>
    <s v="In Store"/>
    <s v="Yes"/>
    <s v="Very comfortable"/>
    <x v="1"/>
    <x v="0"/>
    <x v="1"/>
    <x v="0"/>
    <n v="3715.65"/>
    <x v="5"/>
    <s v="Western Region"/>
    <s v="Medium"/>
    <s v="September"/>
    <s v="Q3"/>
    <s v="No"/>
    <n v="0"/>
    <n v="557.34749999999997"/>
    <n v="4272.9974999999995"/>
  </r>
  <r>
    <n v="1683"/>
    <s v="R03438"/>
    <x v="407"/>
    <n v="70"/>
    <x v="1"/>
    <x v="3"/>
    <x v="53"/>
    <n v="2"/>
    <x v="0"/>
    <s v="Cash"/>
    <s v="Home Delivery"/>
    <s v="No"/>
    <s v="Product was disappointing"/>
    <x v="0"/>
    <x v="1"/>
    <x v="1"/>
    <x v="5"/>
    <n v="22574.95"/>
    <x v="6"/>
    <s v="Central Region"/>
    <s v="High"/>
    <s v="November"/>
    <s v="Q4"/>
    <s v="Yes"/>
    <n v="0"/>
    <n v="3386.2424999999998"/>
    <n v="25961.192499999997"/>
  </r>
  <r>
    <n v="1684"/>
    <s v="R03919"/>
    <x v="621"/>
    <n v="29"/>
    <x v="0"/>
    <x v="4"/>
    <x v="118"/>
    <n v="5"/>
    <x v="1"/>
    <s v="Credit Card"/>
    <s v="In Store"/>
    <s v="Yes"/>
    <s v="Fantastic experience"/>
    <x v="1"/>
    <x v="0"/>
    <x v="1"/>
    <x v="1"/>
    <n v="301.58"/>
    <x v="3"/>
    <s v="Central Region"/>
    <s v="Low"/>
    <s v="October"/>
    <s v="Q4"/>
    <s v="No"/>
    <n v="1"/>
    <n v="45.236999999999995"/>
    <n v="346.81699999999995"/>
  </r>
  <r>
    <n v="1685"/>
    <s v="R04129"/>
    <x v="173"/>
    <n v="62"/>
    <x v="2"/>
    <x v="8"/>
    <x v="37"/>
    <n v="3"/>
    <x v="0"/>
    <s v="Credit Card"/>
    <s v="Home Delivery"/>
    <s v="No"/>
    <s v="Excellent value"/>
    <x v="2"/>
    <x v="0"/>
    <x v="0"/>
    <x v="0"/>
    <n v="54.82"/>
    <x v="3"/>
    <s v="Eastern Region"/>
    <s v="Low"/>
    <s v="October"/>
    <s v="Q4"/>
    <s v="No"/>
    <n v="0"/>
    <n v="8.222999999999999"/>
    <n v="63.042999999999992"/>
  </r>
  <r>
    <n v="1686"/>
    <s v="R01110"/>
    <x v="25"/>
    <n v="54"/>
    <x v="0"/>
    <x v="0"/>
    <x v="42"/>
    <n v="3"/>
    <x v="1"/>
    <s v="Cash"/>
    <s v="Click &amp; Collect"/>
    <s v="Yes"/>
    <s v="Delivery delayed"/>
    <x v="2"/>
    <x v="1"/>
    <x v="0"/>
    <x v="4"/>
    <n v="2099.4"/>
    <x v="2"/>
    <s v="Northern Region"/>
    <s v="Medium"/>
    <s v="November"/>
    <s v="Q4"/>
    <s v="No"/>
    <n v="1"/>
    <n v="314.91000000000003"/>
    <n v="2414.31"/>
  </r>
  <r>
    <n v="1687"/>
    <s v="R08291"/>
    <x v="72"/>
    <n v="58"/>
    <x v="2"/>
    <x v="7"/>
    <x v="33"/>
    <n v="4"/>
    <x v="1"/>
    <s v="EFT"/>
    <s v="In Store"/>
    <s v="No"/>
    <s v="Exactly as advertised"/>
    <x v="4"/>
    <x v="0"/>
    <x v="1"/>
    <x v="0"/>
    <n v="440.87"/>
    <x v="7"/>
    <s v="Western Region"/>
    <s v="Low"/>
    <s v="November"/>
    <s v="Q4"/>
    <s v="No"/>
    <n v="1"/>
    <n v="66.130499999999998"/>
    <n v="507.00049999999999"/>
  </r>
  <r>
    <n v="1688"/>
    <s v="R05229"/>
    <x v="572"/>
    <n v="37"/>
    <x v="0"/>
    <x v="5"/>
    <x v="44"/>
    <n v="5"/>
    <x v="0"/>
    <s v="Debit Card"/>
    <s v="In Store"/>
    <s v="No"/>
    <s v="Highly recommend"/>
    <x v="1"/>
    <x v="0"/>
    <x v="1"/>
    <x v="3"/>
    <n v="2849.09"/>
    <x v="7"/>
    <s v="Western Region"/>
    <s v="Medium"/>
    <s v="July"/>
    <s v="Q3"/>
    <s v="No"/>
    <n v="0"/>
    <n v="427.36349999999999"/>
    <n v="3276.4535000000001"/>
  </r>
  <r>
    <n v="1689"/>
    <s v="R01039"/>
    <x v="462"/>
    <n v="21"/>
    <x v="1"/>
    <x v="1"/>
    <x v="97"/>
    <n v="2"/>
    <x v="0"/>
    <s v="Credit Card"/>
    <s v="Click &amp; Collect"/>
    <s v="Yes"/>
    <s v="Helpful staff"/>
    <x v="0"/>
    <x v="0"/>
    <x v="0"/>
    <x v="2"/>
    <n v="2906.97"/>
    <x v="7"/>
    <s v="Southern Region"/>
    <s v="Medium"/>
    <s v="May"/>
    <s v="Q2"/>
    <s v="No"/>
    <n v="0"/>
    <n v="436.04549999999995"/>
    <n v="3343.0154999999995"/>
  </r>
  <r>
    <n v="1690"/>
    <s v="R01195"/>
    <x v="490"/>
    <n v="39"/>
    <x v="0"/>
    <x v="5"/>
    <x v="64"/>
    <n v="3"/>
    <x v="0"/>
    <s v="Mobile Payment"/>
    <s v="Home Delivery"/>
    <s v="Yes"/>
    <s v="Delivery delayed"/>
    <x v="2"/>
    <x v="1"/>
    <x v="0"/>
    <x v="3"/>
    <n v="119.63"/>
    <x v="3"/>
    <s v="Western Region"/>
    <s v="Low"/>
    <s v="December"/>
    <s v="Q4"/>
    <s v="No"/>
    <n v="0"/>
    <n v="17.944499999999998"/>
    <n v="137.57449999999997"/>
  </r>
  <r>
    <n v="1691"/>
    <s v="R09486"/>
    <x v="6"/>
    <n v="37"/>
    <x v="2"/>
    <x v="6"/>
    <x v="50"/>
    <n v="1"/>
    <x v="1"/>
    <s v="Credit Card"/>
    <s v="Home Delivery"/>
    <s v="No"/>
    <s v="Would definitely buy again"/>
    <x v="3"/>
    <x v="0"/>
    <x v="0"/>
    <x v="3"/>
    <n v="929.55"/>
    <x v="0"/>
    <s v="Gauteng Region"/>
    <s v="Medium"/>
    <s v="July"/>
    <s v="Q3"/>
    <s v="No"/>
    <n v="1"/>
    <n v="139.43249999999998"/>
    <n v="1068.9824999999998"/>
  </r>
  <r>
    <n v="1692"/>
    <s v="R05873"/>
    <x v="128"/>
    <n v="75"/>
    <x v="2"/>
    <x v="1"/>
    <x v="59"/>
    <n v="5"/>
    <x v="0"/>
    <s v="Cash"/>
    <s v="Home Delivery"/>
    <s v="No"/>
    <s v="Instructions unclear"/>
    <x v="1"/>
    <x v="2"/>
    <x v="0"/>
    <x v="5"/>
    <n v="8798.49"/>
    <x v="4"/>
    <s v="Southern Region"/>
    <s v="High"/>
    <s v="October"/>
    <s v="Q4"/>
    <s v="Yes"/>
    <n v="0"/>
    <n v="1319.7735"/>
    <n v="10118.263499999999"/>
  </r>
  <r>
    <n v="1693"/>
    <s v="R02261"/>
    <x v="392"/>
    <n v="54"/>
    <x v="0"/>
    <x v="1"/>
    <x v="50"/>
    <n v="2"/>
    <x v="1"/>
    <s v="Mobile Payment"/>
    <s v="In Store"/>
    <s v="Yes"/>
    <s v="Easy to assemble"/>
    <x v="0"/>
    <x v="0"/>
    <x v="0"/>
    <x v="4"/>
    <n v="929.55"/>
    <x v="0"/>
    <s v="Southern Region"/>
    <s v="Medium"/>
    <s v="June"/>
    <s v="Q2"/>
    <s v="No"/>
    <n v="1"/>
    <n v="139.43249999999998"/>
    <n v="1068.9824999999998"/>
  </r>
  <r>
    <n v="1694"/>
    <s v="R04333"/>
    <x v="321"/>
    <n v="68"/>
    <x v="1"/>
    <x v="3"/>
    <x v="16"/>
    <n v="1"/>
    <x v="1"/>
    <s v="Mobile Payment"/>
    <s v="Click &amp; Collect"/>
    <s v="No"/>
    <s v="Excellent value"/>
    <x v="3"/>
    <x v="0"/>
    <x v="0"/>
    <x v="5"/>
    <n v="368.99"/>
    <x v="0"/>
    <s v="Central Region"/>
    <s v="Low"/>
    <s v="July"/>
    <s v="Q3"/>
    <s v="No"/>
    <n v="1"/>
    <n v="55.348500000000001"/>
    <n v="424.33849999999995"/>
  </r>
  <r>
    <n v="1695"/>
    <s v="R09114"/>
    <x v="593"/>
    <n v="48"/>
    <x v="1"/>
    <x v="0"/>
    <x v="42"/>
    <n v="4"/>
    <x v="0"/>
    <s v="Credit Card"/>
    <s v="In Store"/>
    <s v="No"/>
    <s v="Long waiting time"/>
    <x v="4"/>
    <x v="1"/>
    <x v="0"/>
    <x v="4"/>
    <n v="2099.4"/>
    <x v="2"/>
    <s v="Northern Region"/>
    <s v="Medium"/>
    <s v="April"/>
    <s v="Q2"/>
    <s v="No"/>
    <n v="0"/>
    <n v="314.91000000000003"/>
    <n v="2414.31"/>
  </r>
  <r>
    <n v="1697"/>
    <s v="R00935"/>
    <x v="421"/>
    <n v="30"/>
    <x v="2"/>
    <x v="5"/>
    <x v="48"/>
    <n v="5"/>
    <x v="1"/>
    <s v="Mobile Payment"/>
    <s v="In Store"/>
    <s v="Yes"/>
    <s v="Would definitely buy again"/>
    <x v="1"/>
    <x v="0"/>
    <x v="1"/>
    <x v="1"/>
    <n v="192.77"/>
    <x v="1"/>
    <s v="Western Region"/>
    <s v="Low"/>
    <s v="March"/>
    <s v="Q1"/>
    <s v="No"/>
    <n v="1"/>
    <n v="28.915500000000002"/>
    <n v="221.68549999999999"/>
  </r>
  <r>
    <n v="1698"/>
    <s v="R02466"/>
    <x v="622"/>
    <n v="55"/>
    <x v="2"/>
    <x v="4"/>
    <x v="79"/>
    <n v="2"/>
    <x v="0"/>
    <s v="Credit Card"/>
    <s v="In Store"/>
    <s v="Yes"/>
    <s v="Easy online ordering"/>
    <x v="0"/>
    <x v="0"/>
    <x v="0"/>
    <x v="0"/>
    <n v="283.57"/>
    <x v="0"/>
    <s v="Central Region"/>
    <s v="Low"/>
    <s v="July"/>
    <s v="Q3"/>
    <s v="No"/>
    <n v="0"/>
    <n v="42.535499999999999"/>
    <n v="326.10549999999995"/>
  </r>
  <r>
    <n v="1699"/>
    <s v="R04843"/>
    <x v="207"/>
    <n v="19"/>
    <x v="0"/>
    <x v="3"/>
    <x v="73"/>
    <n v="2"/>
    <x v="0"/>
    <s v="Credit Card"/>
    <s v="In Store"/>
    <s v="No"/>
    <s v="Looks premium"/>
    <x v="0"/>
    <x v="0"/>
    <x v="0"/>
    <x v="2"/>
    <n v="657.5"/>
    <x v="5"/>
    <s v="Central Region"/>
    <s v="Medium"/>
    <s v="March"/>
    <s v="Q1"/>
    <s v="No"/>
    <n v="0"/>
    <n v="98.625"/>
    <n v="756.12499999999989"/>
  </r>
  <r>
    <n v="1700"/>
    <s v="R00395"/>
    <x v="377"/>
    <n v="60"/>
    <x v="0"/>
    <x v="0"/>
    <x v="52"/>
    <n v="4"/>
    <x v="0"/>
    <s v="Credit Card"/>
    <s v="Click &amp; Collect"/>
    <s v="No"/>
    <s v="Helpful staff"/>
    <x v="4"/>
    <x v="0"/>
    <x v="1"/>
    <x v="0"/>
    <n v="1094.3699999999999"/>
    <x v="8"/>
    <s v="Northern Region"/>
    <s v="Medium"/>
    <s v="January"/>
    <s v="Q1"/>
    <s v="No"/>
    <n v="0"/>
    <n v="164.15549999999999"/>
    <n v="1258.5254999999997"/>
  </r>
  <r>
    <n v="1701"/>
    <s v="R08617"/>
    <x v="407"/>
    <n v="69"/>
    <x v="1"/>
    <x v="6"/>
    <x v="71"/>
    <n v="4"/>
    <x v="1"/>
    <s v="Cash"/>
    <s v="In Store"/>
    <s v="No"/>
    <s v="Arrived damaged"/>
    <x v="4"/>
    <x v="1"/>
    <x v="0"/>
    <x v="5"/>
    <n v="1171.25"/>
    <x v="4"/>
    <s v="Gauteng Region"/>
    <s v="Medium"/>
    <s v="November"/>
    <s v="Q4"/>
    <s v="No"/>
    <n v="1"/>
    <n v="175.6875"/>
    <n v="1346.9375"/>
  </r>
  <r>
    <n v="1702"/>
    <s v="R02233"/>
    <x v="623"/>
    <n v="37"/>
    <x v="2"/>
    <x v="5"/>
    <x v="36"/>
    <n v="5"/>
    <x v="1"/>
    <s v="Cash"/>
    <s v="In Store"/>
    <s v="Yes"/>
    <s v="Item missing accessories"/>
    <x v="1"/>
    <x v="1"/>
    <x v="0"/>
    <x v="3"/>
    <n v="13056.99"/>
    <x v="6"/>
    <s v="Western Region"/>
    <s v="High"/>
    <s v="June"/>
    <s v="Q2"/>
    <s v="Yes"/>
    <n v="1"/>
    <n v="1958.5484999999999"/>
    <n v="15015.538499999999"/>
  </r>
  <r>
    <n v="1704"/>
    <s v="R03892"/>
    <x v="8"/>
    <n v="49"/>
    <x v="2"/>
    <x v="2"/>
    <x v="118"/>
    <n v="5"/>
    <x v="1"/>
    <s v="Credit Card"/>
    <s v="Home Delivery"/>
    <s v="Yes"/>
    <m/>
    <x v="1"/>
    <x v="3"/>
    <x v="2"/>
    <x v="4"/>
    <n v="301.58"/>
    <x v="3"/>
    <s v="Northern Region"/>
    <s v="Low"/>
    <s v="September"/>
    <s v="Q3"/>
    <s v="No"/>
    <n v="1"/>
    <n v="45.236999999999995"/>
    <n v="346.81699999999995"/>
  </r>
  <r>
    <n v="1705"/>
    <s v="R07943"/>
    <x v="232"/>
    <n v="21"/>
    <x v="2"/>
    <x v="4"/>
    <x v="70"/>
    <n v="4"/>
    <x v="1"/>
    <s v="EFT"/>
    <s v="Home Delivery"/>
    <s v="Yes"/>
    <s v="Exactly as advertised"/>
    <x v="4"/>
    <x v="0"/>
    <x v="1"/>
    <x v="2"/>
    <n v="605.1"/>
    <x v="8"/>
    <s v="Central Region"/>
    <s v="Medium"/>
    <s v="April"/>
    <s v="Q2"/>
    <s v="No"/>
    <n v="1"/>
    <n v="90.765000000000001"/>
    <n v="695.86500000000001"/>
  </r>
  <r>
    <n v="1706"/>
    <s v="R09061"/>
    <x v="563"/>
    <n v="52"/>
    <x v="1"/>
    <x v="5"/>
    <x v="8"/>
    <n v="4"/>
    <x v="1"/>
    <s v="Mobile Payment"/>
    <s v="Click &amp; Collect"/>
    <s v="No"/>
    <s v="Fits perfectly"/>
    <x v="4"/>
    <x v="0"/>
    <x v="1"/>
    <x v="4"/>
    <n v="5390.8"/>
    <x v="6"/>
    <s v="Western Region"/>
    <s v="High"/>
    <s v="February"/>
    <s v="Q1"/>
    <s v="Yes"/>
    <n v="1"/>
    <n v="808.62"/>
    <n v="6199.42"/>
  </r>
  <r>
    <n v="1707"/>
    <s v="R01298"/>
    <x v="304"/>
    <n v="60"/>
    <x v="2"/>
    <x v="7"/>
    <x v="51"/>
    <n v="1"/>
    <x v="0"/>
    <s v="Cash"/>
    <s v="In Store"/>
    <s v="Yes"/>
    <s v="Very fast delivery"/>
    <x v="3"/>
    <x v="0"/>
    <x v="0"/>
    <x v="0"/>
    <n v="209.53"/>
    <x v="3"/>
    <s v="Western Region"/>
    <s v="Low"/>
    <s v="April"/>
    <s v="Q2"/>
    <s v="No"/>
    <n v="0"/>
    <n v="31.429499999999997"/>
    <n v="240.95949999999999"/>
  </r>
  <r>
    <n v="1708"/>
    <s v="R05216"/>
    <x v="82"/>
    <n v="29"/>
    <x v="1"/>
    <x v="1"/>
    <x v="78"/>
    <n v="3"/>
    <x v="1"/>
    <s v="Cash"/>
    <s v="Home Delivery"/>
    <s v="No"/>
    <s v="Very fast delivery"/>
    <x v="2"/>
    <x v="0"/>
    <x v="0"/>
    <x v="1"/>
    <n v="954.6"/>
    <x v="8"/>
    <s v="Southern Region"/>
    <s v="Medium"/>
    <s v="March"/>
    <s v="Q1"/>
    <s v="No"/>
    <n v="1"/>
    <n v="143.19"/>
    <n v="1097.79"/>
  </r>
  <r>
    <n v="1709"/>
    <s v="R01163"/>
    <x v="29"/>
    <n v="62"/>
    <x v="1"/>
    <x v="3"/>
    <x v="68"/>
    <n v="1"/>
    <x v="1"/>
    <s v="Cash"/>
    <s v="Home Delivery"/>
    <s v="Yes"/>
    <s v="Delivery delayed"/>
    <x v="3"/>
    <x v="1"/>
    <x v="1"/>
    <x v="0"/>
    <n v="6698.54"/>
    <x v="6"/>
    <s v="Central Region"/>
    <s v="High"/>
    <s v="March"/>
    <s v="Q1"/>
    <s v="Yes"/>
    <n v="1"/>
    <n v="1004.7809999999999"/>
    <n v="7703.320999999999"/>
  </r>
  <r>
    <n v="1710"/>
    <s v="R04396"/>
    <x v="463"/>
    <n v="38"/>
    <x v="0"/>
    <x v="2"/>
    <x v="2"/>
    <n v="2"/>
    <x v="0"/>
    <s v="Credit Card"/>
    <s v="In Store"/>
    <s v="No"/>
    <s v="Poor packaging"/>
    <x v="0"/>
    <x v="1"/>
    <x v="1"/>
    <x v="3"/>
    <n v="230.14"/>
    <x v="2"/>
    <s v="Northern Region"/>
    <s v="Low"/>
    <s v="June"/>
    <s v="Q2"/>
    <s v="No"/>
    <n v="0"/>
    <n v="34.520999999999994"/>
    <n v="264.66099999999994"/>
  </r>
  <r>
    <n v="1712"/>
    <s v="R02471"/>
    <x v="73"/>
    <n v="67"/>
    <x v="0"/>
    <x v="6"/>
    <x v="66"/>
    <n v="5"/>
    <x v="0"/>
    <s v="Cash"/>
    <s v="Home Delivery"/>
    <s v="Yes"/>
    <s v="Would definitely buy again"/>
    <x v="1"/>
    <x v="0"/>
    <x v="1"/>
    <x v="5"/>
    <n v="759.97"/>
    <x v="8"/>
    <s v="Gauteng Region"/>
    <s v="Medium"/>
    <s v="February"/>
    <s v="Q1"/>
    <s v="No"/>
    <n v="0"/>
    <n v="113.99550000000001"/>
    <n v="873.96550000000002"/>
  </r>
  <r>
    <n v="1714"/>
    <s v="R05861"/>
    <x v="556"/>
    <n v="19"/>
    <x v="2"/>
    <x v="3"/>
    <x v="96"/>
    <n v="1"/>
    <x v="0"/>
    <s v="Debit Card"/>
    <s v="Click &amp; Collect"/>
    <s v="Yes"/>
    <s v="Worth the money"/>
    <x v="3"/>
    <x v="0"/>
    <x v="0"/>
    <x v="2"/>
    <n v="944.78"/>
    <x v="6"/>
    <s v="Central Region"/>
    <s v="Medium"/>
    <s v="November"/>
    <s v="Q4"/>
    <s v="No"/>
    <n v="0"/>
    <n v="141.71699999999998"/>
    <n v="1086.4969999999998"/>
  </r>
  <r>
    <n v="1715"/>
    <s v="R06432"/>
    <x v="112"/>
    <n v="79"/>
    <x v="0"/>
    <x v="7"/>
    <x v="95"/>
    <n v="3"/>
    <x v="0"/>
    <s v="Debit Card"/>
    <s v="In Store"/>
    <s v="Yes"/>
    <s v="Excellent value"/>
    <x v="2"/>
    <x v="0"/>
    <x v="0"/>
    <x v="5"/>
    <n v="105.11"/>
    <x v="1"/>
    <s v="Western Region"/>
    <s v="Low"/>
    <s v="November"/>
    <s v="Q4"/>
    <s v="No"/>
    <n v="0"/>
    <n v="15.766499999999999"/>
    <n v="120.87649999999999"/>
  </r>
  <r>
    <n v="1717"/>
    <s v="R06555"/>
    <x v="486"/>
    <n v="25"/>
    <x v="2"/>
    <x v="0"/>
    <x v="0"/>
    <n v="4"/>
    <x v="0"/>
    <s v="EFT"/>
    <s v="Click &amp; Collect"/>
    <s v="Yes"/>
    <s v="Easy online ordering"/>
    <x v="4"/>
    <x v="0"/>
    <x v="1"/>
    <x v="1"/>
    <n v="2479.5700000000002"/>
    <x v="0"/>
    <s v="Northern Region"/>
    <s v="Medium"/>
    <s v="February"/>
    <s v="Q1"/>
    <s v="No"/>
    <n v="0"/>
    <n v="371.93549999999999"/>
    <n v="2851.5054999999998"/>
  </r>
  <r>
    <n v="1718"/>
    <s v="R00059"/>
    <x v="148"/>
    <n v="28"/>
    <x v="0"/>
    <x v="5"/>
    <x v="95"/>
    <n v="2"/>
    <x v="0"/>
    <s v="Cash"/>
    <s v="Click &amp; Collect"/>
    <s v="No"/>
    <s v="Easy online ordering"/>
    <x v="0"/>
    <x v="0"/>
    <x v="0"/>
    <x v="1"/>
    <n v="105.11"/>
    <x v="1"/>
    <s v="Western Region"/>
    <s v="Low"/>
    <s v="January"/>
    <s v="Q1"/>
    <s v="No"/>
    <n v="0"/>
    <n v="15.766499999999999"/>
    <n v="120.87649999999999"/>
  </r>
  <r>
    <n v="1720"/>
    <s v="R05362"/>
    <x v="314"/>
    <n v="24"/>
    <x v="0"/>
    <x v="7"/>
    <x v="7"/>
    <n v="2"/>
    <x v="1"/>
    <s v="EFT"/>
    <s v="Click &amp; Collect"/>
    <s v="Yes"/>
    <s v="Average quality"/>
    <x v="0"/>
    <x v="2"/>
    <x v="0"/>
    <x v="2"/>
    <n v="1370.56"/>
    <x v="6"/>
    <s v="Western Region"/>
    <s v="Medium"/>
    <s v="August"/>
    <s v="Q3"/>
    <s v="No"/>
    <n v="1"/>
    <n v="205.58399999999997"/>
    <n v="1576.1439999999998"/>
  </r>
  <r>
    <n v="1721"/>
    <s v="R02153"/>
    <x v="404"/>
    <n v="46"/>
    <x v="0"/>
    <x v="1"/>
    <x v="96"/>
    <n v="1"/>
    <x v="0"/>
    <s v="Cash"/>
    <s v="Home Delivery"/>
    <s v="No"/>
    <s v="Fantastic experience"/>
    <x v="3"/>
    <x v="0"/>
    <x v="0"/>
    <x v="4"/>
    <n v="944.78"/>
    <x v="6"/>
    <s v="Southern Region"/>
    <s v="Medium"/>
    <s v="August"/>
    <s v="Q3"/>
    <s v="No"/>
    <n v="0"/>
    <n v="141.71699999999998"/>
    <n v="1086.4969999999998"/>
  </r>
  <r>
    <n v="1722"/>
    <s v="R07144"/>
    <x v="98"/>
    <n v="74"/>
    <x v="2"/>
    <x v="2"/>
    <x v="13"/>
    <n v="5"/>
    <x v="1"/>
    <s v="Cash"/>
    <s v="Home Delivery"/>
    <s v="No"/>
    <s v="Excellent value"/>
    <x v="1"/>
    <x v="0"/>
    <x v="1"/>
    <x v="5"/>
    <n v="3576.97"/>
    <x v="5"/>
    <s v="Northern Region"/>
    <s v="Medium"/>
    <s v="August"/>
    <s v="Q3"/>
    <s v="No"/>
    <n v="1"/>
    <n v="536.54549999999995"/>
    <n v="4113.5154999999995"/>
  </r>
  <r>
    <n v="1723"/>
    <s v="R06585"/>
    <x v="624"/>
    <n v="80"/>
    <x v="2"/>
    <x v="6"/>
    <x v="49"/>
    <n v="2"/>
    <x v="0"/>
    <s v="Credit Card"/>
    <s v="Click &amp; Collect"/>
    <s v="No"/>
    <s v="Delivery delayed"/>
    <x v="0"/>
    <x v="1"/>
    <x v="1"/>
    <x v="5"/>
    <n v="134.01"/>
    <x v="3"/>
    <s v="Gauteng Region"/>
    <s v="Low"/>
    <s v="April"/>
    <s v="Q2"/>
    <s v="No"/>
    <n v="0"/>
    <n v="20.101499999999998"/>
    <n v="154.11149999999998"/>
  </r>
  <r>
    <n v="1724"/>
    <s v="R05352"/>
    <x v="82"/>
    <n v="60"/>
    <x v="1"/>
    <x v="6"/>
    <x v="1"/>
    <n v="1"/>
    <x v="1"/>
    <s v="Mobile Payment"/>
    <s v="Click &amp; Collect"/>
    <s v="Yes"/>
    <s v="Very comfortable"/>
    <x v="3"/>
    <x v="0"/>
    <x v="0"/>
    <x v="0"/>
    <n v="444.38"/>
    <x v="1"/>
    <s v="Gauteng Region"/>
    <s v="Low"/>
    <s v="March"/>
    <s v="Q1"/>
    <s v="No"/>
    <n v="1"/>
    <n v="66.656999999999996"/>
    <n v="511.03699999999998"/>
  </r>
  <r>
    <n v="1725"/>
    <s v="R06238"/>
    <x v="468"/>
    <n v="40"/>
    <x v="1"/>
    <x v="4"/>
    <x v="116"/>
    <n v="3"/>
    <x v="0"/>
    <s v="Mobile Payment"/>
    <s v="Home Delivery"/>
    <s v="No"/>
    <s v="Easy online ordering"/>
    <x v="2"/>
    <x v="0"/>
    <x v="0"/>
    <x v="3"/>
    <n v="11052.57"/>
    <x v="6"/>
    <s v="Central Region"/>
    <s v="High"/>
    <s v="February"/>
    <s v="Q1"/>
    <s v="Yes"/>
    <n v="0"/>
    <n v="1657.8854999999999"/>
    <n v="12710.455499999998"/>
  </r>
  <r>
    <n v="1726"/>
    <s v="R06368"/>
    <x v="467"/>
    <n v="29"/>
    <x v="2"/>
    <x v="2"/>
    <x v="15"/>
    <n v="5"/>
    <x v="1"/>
    <s v="Credit Card"/>
    <s v="In Store"/>
    <s v="No"/>
    <s v="Excellent value"/>
    <x v="1"/>
    <x v="0"/>
    <x v="1"/>
    <x v="1"/>
    <n v="869.65"/>
    <x v="4"/>
    <s v="Northern Region"/>
    <s v="Medium"/>
    <s v="August"/>
    <s v="Q3"/>
    <s v="No"/>
    <n v="1"/>
    <n v="130.44749999999999"/>
    <n v="1000.0974999999999"/>
  </r>
  <r>
    <n v="1727"/>
    <s v="R05961"/>
    <x v="625"/>
    <n v="70"/>
    <x v="1"/>
    <x v="0"/>
    <x v="105"/>
    <n v="2"/>
    <x v="1"/>
    <s v="Cash"/>
    <s v="Click &amp; Collect"/>
    <s v="Yes"/>
    <s v="Delivery delayed"/>
    <x v="0"/>
    <x v="1"/>
    <x v="1"/>
    <x v="5"/>
    <n v="96.11"/>
    <x v="8"/>
    <s v="Northern Region"/>
    <s v="Low"/>
    <s v="September"/>
    <s v="Q3"/>
    <s v="No"/>
    <n v="1"/>
    <n v="14.416499999999999"/>
    <n v="110.52649999999998"/>
  </r>
  <r>
    <n v="1728"/>
    <s v="R02255"/>
    <x v="471"/>
    <n v="19"/>
    <x v="2"/>
    <x v="4"/>
    <x v="48"/>
    <n v="1"/>
    <x v="1"/>
    <s v="Credit Card"/>
    <s v="Click &amp; Collect"/>
    <s v="No"/>
    <s v="Fantastic experience"/>
    <x v="3"/>
    <x v="0"/>
    <x v="0"/>
    <x v="2"/>
    <n v="192.77"/>
    <x v="1"/>
    <s v="Central Region"/>
    <s v="Low"/>
    <s v="August"/>
    <s v="Q3"/>
    <s v="No"/>
    <n v="1"/>
    <n v="28.915500000000002"/>
    <n v="221.68549999999999"/>
  </r>
  <r>
    <n v="1729"/>
    <s v="R06190"/>
    <x v="529"/>
    <n v="53"/>
    <x v="0"/>
    <x v="5"/>
    <x v="25"/>
    <n v="3"/>
    <x v="1"/>
    <s v="Mobile Payment"/>
    <s v="Home Delivery"/>
    <s v="Yes"/>
    <s v="Fantastic experience"/>
    <x v="2"/>
    <x v="0"/>
    <x v="0"/>
    <x v="4"/>
    <n v="4455.18"/>
    <x v="2"/>
    <s v="Western Region"/>
    <s v="Medium"/>
    <s v="March"/>
    <s v="Q1"/>
    <s v="No"/>
    <n v="1"/>
    <n v="668.27700000000004"/>
    <n v="5123.4570000000003"/>
  </r>
  <r>
    <n v="1732"/>
    <s v="R00677"/>
    <x v="509"/>
    <n v="67"/>
    <x v="0"/>
    <x v="2"/>
    <x v="121"/>
    <n v="4"/>
    <x v="0"/>
    <s v="Mobile Payment"/>
    <s v="Click &amp; Collect"/>
    <s v="No"/>
    <s v="Product was disappointing"/>
    <x v="4"/>
    <x v="1"/>
    <x v="0"/>
    <x v="5"/>
    <n v="85.25"/>
    <x v="1"/>
    <s v="Northern Region"/>
    <s v="Low"/>
    <s v="December"/>
    <s v="Q4"/>
    <s v="No"/>
    <n v="0"/>
    <n v="12.7875"/>
    <n v="98.037499999999994"/>
  </r>
  <r>
    <n v="1733"/>
    <s v="R04933"/>
    <x v="292"/>
    <n v="70"/>
    <x v="1"/>
    <x v="4"/>
    <x v="30"/>
    <n v="5"/>
    <x v="1"/>
    <s v="Credit Card"/>
    <s v="In Store"/>
    <s v="No"/>
    <s v="Poor packaging"/>
    <x v="1"/>
    <x v="1"/>
    <x v="0"/>
    <x v="5"/>
    <n v="2962.6"/>
    <x v="2"/>
    <s v="Central Region"/>
    <s v="Medium"/>
    <s v="April"/>
    <s v="Q2"/>
    <s v="No"/>
    <n v="1"/>
    <n v="444.39"/>
    <n v="3406.99"/>
  </r>
  <r>
    <n v="1734"/>
    <s v="R07446"/>
    <x v="355"/>
    <n v="28"/>
    <x v="2"/>
    <x v="1"/>
    <x v="42"/>
    <n v="5"/>
    <x v="1"/>
    <s v="Credit Card"/>
    <s v="Home Delivery"/>
    <s v="Yes"/>
    <s v="Worth the money"/>
    <x v="1"/>
    <x v="0"/>
    <x v="1"/>
    <x v="1"/>
    <n v="2099.4"/>
    <x v="2"/>
    <s v="Southern Region"/>
    <s v="Medium"/>
    <s v="April"/>
    <s v="Q2"/>
    <s v="No"/>
    <n v="1"/>
    <n v="314.91000000000003"/>
    <n v="2414.31"/>
  </r>
  <r>
    <n v="1735"/>
    <s v="R09120"/>
    <x v="284"/>
    <n v="56"/>
    <x v="0"/>
    <x v="5"/>
    <x v="22"/>
    <n v="2"/>
    <x v="0"/>
    <s v="EFT"/>
    <s v="In Store"/>
    <s v="No"/>
    <s v="Arrived damaged"/>
    <x v="0"/>
    <x v="1"/>
    <x v="1"/>
    <x v="0"/>
    <n v="1734"/>
    <x v="7"/>
    <s v="Western Region"/>
    <s v="Medium"/>
    <s v="July"/>
    <s v="Q3"/>
    <s v="No"/>
    <n v="0"/>
    <n v="260.09999999999997"/>
    <n v="1994.1"/>
  </r>
  <r>
    <n v="1739"/>
    <s v="R09426"/>
    <x v="511"/>
    <n v="37"/>
    <x v="1"/>
    <x v="1"/>
    <x v="61"/>
    <n v="4"/>
    <x v="0"/>
    <s v="EFT"/>
    <s v="In Store"/>
    <s v="No"/>
    <s v="Easy to assemble"/>
    <x v="4"/>
    <x v="0"/>
    <x v="1"/>
    <x v="3"/>
    <n v="768.34"/>
    <x v="7"/>
    <s v="Southern Region"/>
    <s v="Medium"/>
    <s v="August"/>
    <s v="Q3"/>
    <s v="No"/>
    <n v="0"/>
    <n v="115.251"/>
    <n v="883.59100000000001"/>
  </r>
  <r>
    <n v="1740"/>
    <s v="R08750"/>
    <x v="189"/>
    <n v="50"/>
    <x v="0"/>
    <x v="8"/>
    <x v="29"/>
    <n v="3"/>
    <x v="1"/>
    <s v="Debit Card"/>
    <s v="In Store"/>
    <s v="Yes"/>
    <s v="Average quality"/>
    <x v="2"/>
    <x v="2"/>
    <x v="1"/>
    <x v="4"/>
    <n v="1355.08"/>
    <x v="2"/>
    <s v="Eastern Region"/>
    <s v="Medium"/>
    <s v="January"/>
    <s v="Q1"/>
    <s v="No"/>
    <n v="1"/>
    <n v="203.26199999999997"/>
    <n v="1558.3419999999999"/>
  </r>
  <r>
    <n v="1741"/>
    <s v="R08928"/>
    <x v="591"/>
    <n v="50"/>
    <x v="0"/>
    <x v="3"/>
    <x v="77"/>
    <n v="1"/>
    <x v="0"/>
    <s v="EFT"/>
    <s v="In Store"/>
    <s v="Yes"/>
    <s v="Customer support was excellent"/>
    <x v="3"/>
    <x v="0"/>
    <x v="0"/>
    <x v="4"/>
    <n v="353.21"/>
    <x v="3"/>
    <s v="Central Region"/>
    <s v="Low"/>
    <s v="June"/>
    <s v="Q2"/>
    <s v="No"/>
    <n v="0"/>
    <n v="52.981499999999997"/>
    <n v="406.19149999999996"/>
  </r>
  <r>
    <n v="1742"/>
    <s v="R09419"/>
    <x v="98"/>
    <n v="23"/>
    <x v="2"/>
    <x v="8"/>
    <x v="96"/>
    <n v="4"/>
    <x v="0"/>
    <s v="Debit Card"/>
    <s v="In Store"/>
    <s v="No"/>
    <m/>
    <x v="4"/>
    <x v="3"/>
    <x v="2"/>
    <x v="2"/>
    <n v="944.78"/>
    <x v="6"/>
    <s v="Eastern Region"/>
    <s v="Medium"/>
    <s v="August"/>
    <s v="Q3"/>
    <s v="No"/>
    <n v="0"/>
    <n v="141.71699999999998"/>
    <n v="1086.4969999999998"/>
  </r>
  <r>
    <n v="1743"/>
    <s v="R09476"/>
    <x v="563"/>
    <n v="29"/>
    <x v="2"/>
    <x v="7"/>
    <x v="29"/>
    <n v="5"/>
    <x v="1"/>
    <s v="Cash"/>
    <s v="Click &amp; Collect"/>
    <s v="Yes"/>
    <s v="Worth the money"/>
    <x v="1"/>
    <x v="0"/>
    <x v="1"/>
    <x v="1"/>
    <n v="1355.08"/>
    <x v="2"/>
    <s v="Western Region"/>
    <s v="Medium"/>
    <s v="February"/>
    <s v="Q1"/>
    <s v="No"/>
    <n v="1"/>
    <n v="203.26199999999997"/>
    <n v="1558.3419999999999"/>
  </r>
  <r>
    <n v="1744"/>
    <s v="R07776"/>
    <x v="536"/>
    <n v="35"/>
    <x v="2"/>
    <x v="3"/>
    <x v="80"/>
    <n v="3"/>
    <x v="1"/>
    <s v="Debit Card"/>
    <s v="Home Delivery"/>
    <s v="No"/>
    <s v="Fits perfectly"/>
    <x v="2"/>
    <x v="0"/>
    <x v="0"/>
    <x v="3"/>
    <n v="10347.709999999999"/>
    <x v="5"/>
    <s v="Central Region"/>
    <s v="High"/>
    <s v="December"/>
    <s v="Q4"/>
    <s v="Yes"/>
    <n v="1"/>
    <n v="1552.1564999999998"/>
    <n v="11899.866499999998"/>
  </r>
  <r>
    <n v="1745"/>
    <s v="R05429"/>
    <x v="3"/>
    <n v="42"/>
    <x v="0"/>
    <x v="2"/>
    <x v="82"/>
    <n v="4"/>
    <x v="0"/>
    <s v="EFT"/>
    <s v="Click &amp; Collect"/>
    <s v="Yes"/>
    <s v="Helpful staff"/>
    <x v="4"/>
    <x v="0"/>
    <x v="1"/>
    <x v="3"/>
    <n v="463.48"/>
    <x v="6"/>
    <s v="Northern Region"/>
    <s v="Low"/>
    <s v="December"/>
    <s v="Q4"/>
    <s v="No"/>
    <n v="0"/>
    <n v="69.522000000000006"/>
    <n v="533.00199999999995"/>
  </r>
  <r>
    <n v="1746"/>
    <s v="R00867"/>
    <x v="499"/>
    <n v="73"/>
    <x v="0"/>
    <x v="0"/>
    <x v="76"/>
    <n v="4"/>
    <x v="0"/>
    <s v="Debit Card"/>
    <s v="Click &amp; Collect"/>
    <s v="No"/>
    <s v="Excellent value"/>
    <x v="4"/>
    <x v="0"/>
    <x v="1"/>
    <x v="5"/>
    <n v="824.74"/>
    <x v="8"/>
    <s v="Northern Region"/>
    <s v="Medium"/>
    <s v="January"/>
    <s v="Q1"/>
    <s v="No"/>
    <n v="0"/>
    <n v="123.711"/>
    <n v="948.45099999999991"/>
  </r>
  <r>
    <n v="1747"/>
    <s v="R03400"/>
    <x v="222"/>
    <n v="47"/>
    <x v="1"/>
    <x v="6"/>
    <x v="76"/>
    <n v="5"/>
    <x v="0"/>
    <s v="EFT"/>
    <s v="In Store"/>
    <s v="Yes"/>
    <s v="Product exceeded expectations"/>
    <x v="1"/>
    <x v="0"/>
    <x v="1"/>
    <x v="4"/>
    <n v="824.74"/>
    <x v="8"/>
    <s v="Gauteng Region"/>
    <s v="Medium"/>
    <s v="August"/>
    <s v="Q3"/>
    <s v="No"/>
    <n v="0"/>
    <n v="123.711"/>
    <n v="948.45099999999991"/>
  </r>
  <r>
    <n v="1748"/>
    <s v="R05200"/>
    <x v="151"/>
    <n v="41"/>
    <x v="2"/>
    <x v="8"/>
    <x v="89"/>
    <n v="1"/>
    <x v="0"/>
    <s v="Cash"/>
    <s v="Home Delivery"/>
    <s v="Yes"/>
    <s v="Product exceeded expectations"/>
    <x v="3"/>
    <x v="0"/>
    <x v="0"/>
    <x v="3"/>
    <n v="574.49"/>
    <x v="4"/>
    <s v="Eastern Region"/>
    <s v="Medium"/>
    <s v="January"/>
    <s v="Q1"/>
    <s v="No"/>
    <n v="0"/>
    <n v="86.173500000000004"/>
    <n v="660.6635"/>
  </r>
  <r>
    <n v="1749"/>
    <s v="R05750"/>
    <x v="626"/>
    <m/>
    <x v="1"/>
    <x v="0"/>
    <x v="118"/>
    <n v="2"/>
    <x v="0"/>
    <s v="EFT"/>
    <s v="Click &amp; Collect"/>
    <s v="No"/>
    <s v="Very fast delivery"/>
    <x v="0"/>
    <x v="0"/>
    <x v="0"/>
    <x v="6"/>
    <n v="301.58"/>
    <x v="3"/>
    <s v="Northern Region"/>
    <s v="Low"/>
    <s v="October"/>
    <s v="Q4"/>
    <s v="No"/>
    <n v="0"/>
    <n v="45.236999999999995"/>
    <n v="346.81699999999995"/>
  </r>
  <r>
    <n v="1750"/>
    <s v="R04030"/>
    <x v="372"/>
    <n v="73"/>
    <x v="0"/>
    <x v="8"/>
    <x v="95"/>
    <n v="4"/>
    <x v="1"/>
    <s v="EFT"/>
    <s v="Home Delivery"/>
    <s v="Yes"/>
    <m/>
    <x v="4"/>
    <x v="3"/>
    <x v="2"/>
    <x v="5"/>
    <n v="105.11"/>
    <x v="1"/>
    <s v="Eastern Region"/>
    <s v="Low"/>
    <s v="October"/>
    <s v="Q4"/>
    <s v="No"/>
    <n v="1"/>
    <n v="15.766499999999999"/>
    <n v="120.87649999999999"/>
  </r>
  <r>
    <n v="1751"/>
    <s v="R03210"/>
    <x v="428"/>
    <n v="80"/>
    <x v="1"/>
    <x v="3"/>
    <x v="61"/>
    <n v="2"/>
    <x v="1"/>
    <s v="EFT"/>
    <s v="In Store"/>
    <s v="No"/>
    <s v="Long waiting time"/>
    <x v="0"/>
    <x v="1"/>
    <x v="1"/>
    <x v="5"/>
    <n v="768.34"/>
    <x v="7"/>
    <s v="Central Region"/>
    <s v="Medium"/>
    <s v="March"/>
    <s v="Q1"/>
    <s v="No"/>
    <n v="1"/>
    <n v="115.251"/>
    <n v="883.59100000000001"/>
  </r>
  <r>
    <n v="1754"/>
    <s v="R08705"/>
    <x v="180"/>
    <n v="29"/>
    <x v="1"/>
    <x v="1"/>
    <x v="17"/>
    <n v="5"/>
    <x v="1"/>
    <s v="EFT"/>
    <s v="Home Delivery"/>
    <s v="No"/>
    <s v="Worth the money"/>
    <x v="1"/>
    <x v="0"/>
    <x v="1"/>
    <x v="1"/>
    <n v="471.63"/>
    <x v="1"/>
    <s v="Southern Region"/>
    <s v="Low"/>
    <s v="September"/>
    <s v="Q3"/>
    <s v="No"/>
    <n v="1"/>
    <n v="70.744500000000002"/>
    <n v="542.3744999999999"/>
  </r>
  <r>
    <n v="1755"/>
    <s v="R02612"/>
    <x v="70"/>
    <n v="66"/>
    <x v="1"/>
    <x v="3"/>
    <x v="44"/>
    <n v="5"/>
    <x v="0"/>
    <s v="Credit Card"/>
    <s v="Home Delivery"/>
    <s v="Yes"/>
    <s v="Product exceeded expectations"/>
    <x v="1"/>
    <x v="0"/>
    <x v="1"/>
    <x v="5"/>
    <n v="2849.09"/>
    <x v="7"/>
    <s v="Central Region"/>
    <s v="Medium"/>
    <s v="August"/>
    <s v="Q3"/>
    <s v="No"/>
    <n v="0"/>
    <n v="427.36349999999999"/>
    <n v="3276.4535000000001"/>
  </r>
  <r>
    <n v="1756"/>
    <s v="R08181"/>
    <x v="627"/>
    <n v="65"/>
    <x v="1"/>
    <x v="4"/>
    <x v="11"/>
    <n v="5"/>
    <x v="0"/>
    <s v="Debit Card"/>
    <s v="In Store"/>
    <s v="No"/>
    <s v="Helpful staff"/>
    <x v="1"/>
    <x v="0"/>
    <x v="1"/>
    <x v="5"/>
    <n v="231.22"/>
    <x v="1"/>
    <s v="Central Region"/>
    <s v="Low"/>
    <s v="August"/>
    <s v="Q3"/>
    <s v="No"/>
    <n v="0"/>
    <n v="34.683"/>
    <n v="265.90299999999996"/>
  </r>
  <r>
    <n v="1758"/>
    <s v="R09846"/>
    <x v="117"/>
    <n v="68"/>
    <x v="0"/>
    <x v="0"/>
    <x v="45"/>
    <n v="1"/>
    <x v="0"/>
    <s v="Credit Card"/>
    <s v="Click &amp; Collect"/>
    <s v="Yes"/>
    <s v="Helpful staff"/>
    <x v="3"/>
    <x v="0"/>
    <x v="0"/>
    <x v="5"/>
    <n v="139.72999999999999"/>
    <x v="1"/>
    <s v="Northern Region"/>
    <s v="Low"/>
    <s v="December"/>
    <s v="Q4"/>
    <s v="No"/>
    <n v="0"/>
    <n v="20.959499999999998"/>
    <n v="160.68949999999998"/>
  </r>
  <r>
    <n v="1759"/>
    <s v="R09728"/>
    <x v="305"/>
    <n v="53"/>
    <x v="1"/>
    <x v="7"/>
    <x v="73"/>
    <n v="2"/>
    <x v="0"/>
    <s v="Cash"/>
    <s v="Home Delivery"/>
    <s v="No"/>
    <s v="Highly recommend"/>
    <x v="0"/>
    <x v="0"/>
    <x v="0"/>
    <x v="4"/>
    <n v="657.5"/>
    <x v="5"/>
    <s v="Western Region"/>
    <s v="Medium"/>
    <s v="April"/>
    <s v="Q2"/>
    <s v="No"/>
    <n v="0"/>
    <n v="98.625"/>
    <n v="756.12499999999989"/>
  </r>
  <r>
    <n v="1761"/>
    <s v="R04657"/>
    <x v="260"/>
    <n v="26"/>
    <x v="0"/>
    <x v="7"/>
    <x v="40"/>
    <n v="1"/>
    <x v="1"/>
    <s v="Cash"/>
    <s v="Home Delivery"/>
    <s v="No"/>
    <s v="Would definitely buy again"/>
    <x v="3"/>
    <x v="0"/>
    <x v="0"/>
    <x v="1"/>
    <n v="1619.07"/>
    <x v="7"/>
    <s v="Western Region"/>
    <s v="Medium"/>
    <s v="March"/>
    <s v="Q1"/>
    <s v="No"/>
    <n v="1"/>
    <n v="242.86049999999997"/>
    <n v="1861.9304999999997"/>
  </r>
  <r>
    <n v="1762"/>
    <s v="R01211"/>
    <x v="489"/>
    <n v="70"/>
    <x v="0"/>
    <x v="4"/>
    <x v="88"/>
    <n v="1"/>
    <x v="0"/>
    <s v="Cash"/>
    <s v="Click &amp; Collect"/>
    <s v="No"/>
    <s v="Long waiting time"/>
    <x v="3"/>
    <x v="1"/>
    <x v="1"/>
    <x v="5"/>
    <n v="529.15"/>
    <x v="0"/>
    <s v="Central Region"/>
    <s v="Medium"/>
    <s v="June"/>
    <s v="Q2"/>
    <s v="No"/>
    <n v="0"/>
    <n v="79.372499999999988"/>
    <n v="608.52249999999992"/>
  </r>
  <r>
    <n v="1763"/>
    <s v="R06498"/>
    <x v="628"/>
    <n v="75"/>
    <x v="2"/>
    <x v="5"/>
    <x v="106"/>
    <n v="4"/>
    <x v="0"/>
    <s v="Credit Card"/>
    <s v="Click &amp; Collect"/>
    <s v="Yes"/>
    <m/>
    <x v="4"/>
    <x v="3"/>
    <x v="2"/>
    <x v="5"/>
    <n v="74.72"/>
    <x v="3"/>
    <s v="Western Region"/>
    <s v="Low"/>
    <s v="June"/>
    <s v="Q2"/>
    <s v="No"/>
    <n v="0"/>
    <n v="11.208"/>
    <n v="85.927999999999997"/>
  </r>
  <r>
    <n v="1764"/>
    <s v="R05835"/>
    <x v="214"/>
    <n v="78"/>
    <x v="1"/>
    <x v="5"/>
    <x v="19"/>
    <n v="1"/>
    <x v="1"/>
    <s v="EFT"/>
    <s v="In Store"/>
    <s v="No"/>
    <s v="Looks premium"/>
    <x v="3"/>
    <x v="0"/>
    <x v="0"/>
    <x v="5"/>
    <n v="343.42"/>
    <x v="3"/>
    <s v="Western Region"/>
    <s v="Low"/>
    <s v="October"/>
    <s v="Q4"/>
    <s v="No"/>
    <n v="1"/>
    <n v="51.512999999999998"/>
    <n v="394.93299999999999"/>
  </r>
  <r>
    <n v="1765"/>
    <s v="R01727"/>
    <x v="301"/>
    <n v="46"/>
    <x v="1"/>
    <x v="0"/>
    <x v="44"/>
    <n v="5"/>
    <x v="0"/>
    <s v="Credit Card"/>
    <s v="In Store"/>
    <s v="Yes"/>
    <s v="Worth the money"/>
    <x v="1"/>
    <x v="0"/>
    <x v="1"/>
    <x v="4"/>
    <n v="2849.09"/>
    <x v="7"/>
    <s v="Northern Region"/>
    <s v="Medium"/>
    <s v="February"/>
    <s v="Q1"/>
    <s v="No"/>
    <n v="0"/>
    <n v="427.36349999999999"/>
    <n v="3276.4535000000001"/>
  </r>
  <r>
    <n v="1766"/>
    <s v="R07959"/>
    <x v="591"/>
    <n v="58"/>
    <x v="0"/>
    <x v="3"/>
    <x v="55"/>
    <n v="1"/>
    <x v="0"/>
    <s v="Credit Card"/>
    <s v="Home Delivery"/>
    <s v="No"/>
    <s v="Customer support was excellent"/>
    <x v="3"/>
    <x v="0"/>
    <x v="0"/>
    <x v="0"/>
    <n v="324.35000000000002"/>
    <x v="8"/>
    <s v="Central Region"/>
    <s v="Low"/>
    <s v="June"/>
    <s v="Q2"/>
    <s v="No"/>
    <n v="0"/>
    <n v="48.652500000000003"/>
    <n v="373.0025"/>
  </r>
  <r>
    <n v="1767"/>
    <s v="R04930"/>
    <x v="629"/>
    <n v="41"/>
    <x v="2"/>
    <x v="0"/>
    <x v="37"/>
    <n v="1"/>
    <x v="1"/>
    <s v="Credit Card"/>
    <s v="Click &amp; Collect"/>
    <s v="No"/>
    <s v="Excellent product"/>
    <x v="3"/>
    <x v="0"/>
    <x v="0"/>
    <x v="3"/>
    <n v="54.82"/>
    <x v="3"/>
    <s v="Northern Region"/>
    <s v="Low"/>
    <s v="August"/>
    <s v="Q3"/>
    <s v="No"/>
    <n v="1"/>
    <n v="8.222999999999999"/>
    <n v="63.042999999999992"/>
  </r>
  <r>
    <n v="1768"/>
    <s v="R03470"/>
    <x v="621"/>
    <n v="32"/>
    <x v="2"/>
    <x v="3"/>
    <x v="21"/>
    <n v="1"/>
    <x v="0"/>
    <s v="Debit Card"/>
    <s v="Click &amp; Collect"/>
    <s v="Yes"/>
    <s v="Poor packaging"/>
    <x v="3"/>
    <x v="1"/>
    <x v="1"/>
    <x v="1"/>
    <n v="369.57"/>
    <x v="0"/>
    <s v="Central Region"/>
    <s v="Low"/>
    <s v="October"/>
    <s v="Q4"/>
    <s v="No"/>
    <n v="0"/>
    <n v="55.435499999999998"/>
    <n v="425.00549999999998"/>
  </r>
  <r>
    <n v="1769"/>
    <s v="R05435"/>
    <x v="475"/>
    <n v="56"/>
    <x v="0"/>
    <x v="4"/>
    <x v="105"/>
    <n v="3"/>
    <x v="1"/>
    <s v="Cash"/>
    <s v="In Store"/>
    <s v="Yes"/>
    <s v="Great customer service"/>
    <x v="2"/>
    <x v="0"/>
    <x v="0"/>
    <x v="0"/>
    <n v="96.11"/>
    <x v="8"/>
    <s v="Central Region"/>
    <s v="Low"/>
    <s v="August"/>
    <s v="Q3"/>
    <s v="No"/>
    <n v="1"/>
    <n v="14.416499999999999"/>
    <n v="110.52649999999998"/>
  </r>
  <r>
    <n v="1770"/>
    <s v="R09721"/>
    <x v="248"/>
    <n v="52"/>
    <x v="1"/>
    <x v="8"/>
    <x v="17"/>
    <n v="1"/>
    <x v="0"/>
    <s v="Credit Card"/>
    <s v="In Store"/>
    <s v="No"/>
    <m/>
    <x v="3"/>
    <x v="3"/>
    <x v="2"/>
    <x v="4"/>
    <n v="471.63"/>
    <x v="1"/>
    <s v="Eastern Region"/>
    <s v="Low"/>
    <s v="January"/>
    <s v="Q1"/>
    <s v="No"/>
    <n v="0"/>
    <n v="70.744500000000002"/>
    <n v="542.3744999999999"/>
  </r>
  <r>
    <n v="1771"/>
    <s v="R03394"/>
    <x v="462"/>
    <n v="56"/>
    <x v="2"/>
    <x v="3"/>
    <x v="37"/>
    <n v="4"/>
    <x v="0"/>
    <s v="Mobile Payment"/>
    <s v="Click &amp; Collect"/>
    <s v="No"/>
    <m/>
    <x v="4"/>
    <x v="3"/>
    <x v="2"/>
    <x v="0"/>
    <n v="54.82"/>
    <x v="3"/>
    <s v="Central Region"/>
    <s v="Low"/>
    <s v="May"/>
    <s v="Q2"/>
    <s v="No"/>
    <n v="0"/>
    <n v="8.222999999999999"/>
    <n v="63.042999999999992"/>
  </r>
  <r>
    <n v="1772"/>
    <s v="R03543"/>
    <x v="347"/>
    <n v="48"/>
    <x v="2"/>
    <x v="1"/>
    <x v="85"/>
    <n v="3"/>
    <x v="1"/>
    <s v="Debit Card"/>
    <s v="Home Delivery"/>
    <s v="Yes"/>
    <s v="Product exceeded expectations"/>
    <x v="2"/>
    <x v="0"/>
    <x v="0"/>
    <x v="4"/>
    <n v="812.2"/>
    <x v="2"/>
    <s v="Southern Region"/>
    <s v="Medium"/>
    <s v="November"/>
    <s v="Q4"/>
    <s v="No"/>
    <n v="1"/>
    <n v="121.83"/>
    <n v="934.03"/>
  </r>
  <r>
    <n v="1773"/>
    <s v="R06290"/>
    <x v="479"/>
    <n v="77"/>
    <x v="0"/>
    <x v="5"/>
    <x v="97"/>
    <n v="3"/>
    <x v="1"/>
    <s v="Mobile Payment"/>
    <s v="In Store"/>
    <s v="No"/>
    <s v="Great customer service"/>
    <x v="2"/>
    <x v="0"/>
    <x v="0"/>
    <x v="5"/>
    <n v="2906.97"/>
    <x v="7"/>
    <s v="Western Region"/>
    <s v="Medium"/>
    <s v="October"/>
    <s v="Q4"/>
    <s v="No"/>
    <n v="1"/>
    <n v="436.04549999999995"/>
    <n v="3343.0154999999995"/>
  </r>
  <r>
    <n v="1774"/>
    <s v="R03556"/>
    <x v="213"/>
    <n v="52"/>
    <x v="2"/>
    <x v="8"/>
    <x v="59"/>
    <n v="4"/>
    <x v="0"/>
    <s v="Credit Card"/>
    <s v="Click &amp; Collect"/>
    <s v="No"/>
    <m/>
    <x v="4"/>
    <x v="3"/>
    <x v="2"/>
    <x v="4"/>
    <n v="8798.49"/>
    <x v="4"/>
    <s v="Eastern Region"/>
    <s v="High"/>
    <s v="October"/>
    <s v="Q4"/>
    <s v="Yes"/>
    <n v="0"/>
    <n v="1319.7735"/>
    <n v="10118.263499999999"/>
  </r>
  <r>
    <n v="1775"/>
    <s v="R00618"/>
    <x v="464"/>
    <n v="18"/>
    <x v="0"/>
    <x v="6"/>
    <x v="65"/>
    <n v="1"/>
    <x v="1"/>
    <s v="Mobile Payment"/>
    <s v="In Store"/>
    <s v="Yes"/>
    <s v="Delivery delayed"/>
    <x v="3"/>
    <x v="1"/>
    <x v="1"/>
    <x v="2"/>
    <n v="45.96"/>
    <x v="3"/>
    <s v="Gauteng Region"/>
    <s v="Low"/>
    <s v="March"/>
    <s v="Q1"/>
    <s v="No"/>
    <n v="1"/>
    <n v="6.8940000000000001"/>
    <n v="52.853999999999999"/>
  </r>
  <r>
    <n v="1776"/>
    <s v="R05345"/>
    <x v="495"/>
    <n v="45"/>
    <x v="2"/>
    <x v="3"/>
    <x v="66"/>
    <n v="5"/>
    <x v="1"/>
    <s v="Cash"/>
    <s v="In Store"/>
    <s v="Yes"/>
    <s v="Instructions unclear"/>
    <x v="1"/>
    <x v="2"/>
    <x v="0"/>
    <x v="4"/>
    <n v="759.97"/>
    <x v="8"/>
    <s v="Central Region"/>
    <s v="Medium"/>
    <s v="July"/>
    <s v="Q3"/>
    <s v="No"/>
    <n v="1"/>
    <n v="113.99550000000001"/>
    <n v="873.96550000000002"/>
  </r>
  <r>
    <n v="1777"/>
    <s v="R05407"/>
    <x v="102"/>
    <n v="68"/>
    <x v="2"/>
    <x v="3"/>
    <x v="4"/>
    <n v="5"/>
    <x v="0"/>
    <s v="Cash"/>
    <s v="Home Delivery"/>
    <s v="Yes"/>
    <s v="Easy to assemble"/>
    <x v="1"/>
    <x v="0"/>
    <x v="1"/>
    <x v="5"/>
    <n v="1951.09"/>
    <x v="0"/>
    <s v="Central Region"/>
    <s v="Medium"/>
    <s v="October"/>
    <s v="Q4"/>
    <s v="No"/>
    <n v="0"/>
    <n v="292.6635"/>
    <n v="2243.7534999999998"/>
  </r>
  <r>
    <n v="1778"/>
    <s v="R08987"/>
    <x v="548"/>
    <n v="25"/>
    <x v="2"/>
    <x v="3"/>
    <x v="106"/>
    <n v="5"/>
    <x v="1"/>
    <s v="EFT"/>
    <s v="Click &amp; Collect"/>
    <s v="Yes"/>
    <s v="Product was disappointing"/>
    <x v="1"/>
    <x v="1"/>
    <x v="0"/>
    <x v="1"/>
    <n v="74.72"/>
    <x v="3"/>
    <s v="Central Region"/>
    <s v="Low"/>
    <s v="September"/>
    <s v="Q3"/>
    <s v="No"/>
    <n v="1"/>
    <n v="11.208"/>
    <n v="85.927999999999997"/>
  </r>
  <r>
    <n v="1780"/>
    <s v="R00767"/>
    <x v="244"/>
    <n v="61"/>
    <x v="0"/>
    <x v="3"/>
    <x v="75"/>
    <n v="5"/>
    <x v="0"/>
    <s v="Mobile Payment"/>
    <s v="Click &amp; Collect"/>
    <s v="No"/>
    <s v="Delivery delayed"/>
    <x v="1"/>
    <x v="1"/>
    <x v="0"/>
    <x v="0"/>
    <n v="4841.7700000000004"/>
    <x v="7"/>
    <s v="Central Region"/>
    <s v="Medium"/>
    <s v="January"/>
    <s v="Q1"/>
    <s v="No"/>
    <n v="0"/>
    <n v="726.26550000000009"/>
    <n v="5568.0355"/>
  </r>
  <r>
    <n v="1781"/>
    <s v="R06688"/>
    <x v="348"/>
    <n v="21"/>
    <x v="1"/>
    <x v="1"/>
    <x v="69"/>
    <n v="3"/>
    <x v="0"/>
    <s v="Cash"/>
    <s v="In Store"/>
    <s v="No"/>
    <s v="Highly recommend"/>
    <x v="2"/>
    <x v="0"/>
    <x v="0"/>
    <x v="2"/>
    <n v="1907.49"/>
    <x v="0"/>
    <s v="Southern Region"/>
    <s v="Medium"/>
    <s v="April"/>
    <s v="Q2"/>
    <s v="No"/>
    <n v="0"/>
    <n v="286.12349999999998"/>
    <n v="2193.6134999999999"/>
  </r>
  <r>
    <n v="1782"/>
    <s v="R09932"/>
    <x v="138"/>
    <n v="63"/>
    <x v="0"/>
    <x v="3"/>
    <x v="37"/>
    <n v="1"/>
    <x v="0"/>
    <s v="EFT"/>
    <s v="Click &amp; Collect"/>
    <s v="No"/>
    <s v="Worth the money"/>
    <x v="3"/>
    <x v="0"/>
    <x v="0"/>
    <x v="0"/>
    <n v="54.82"/>
    <x v="3"/>
    <s v="Central Region"/>
    <s v="Low"/>
    <s v="March"/>
    <s v="Q1"/>
    <s v="No"/>
    <n v="0"/>
    <n v="8.222999999999999"/>
    <n v="63.042999999999992"/>
  </r>
  <r>
    <n v="1783"/>
    <s v="R08894"/>
    <x v="413"/>
    <n v="38"/>
    <x v="2"/>
    <x v="5"/>
    <x v="8"/>
    <n v="4"/>
    <x v="1"/>
    <s v="Debit Card"/>
    <s v="Click &amp; Collect"/>
    <s v="Yes"/>
    <s v="Item missing accessories"/>
    <x v="4"/>
    <x v="1"/>
    <x v="0"/>
    <x v="3"/>
    <n v="5390.8"/>
    <x v="6"/>
    <s v="Western Region"/>
    <s v="High"/>
    <s v="January"/>
    <s v="Q1"/>
    <s v="Yes"/>
    <n v="1"/>
    <n v="808.62"/>
    <n v="6199.42"/>
  </r>
  <r>
    <n v="1786"/>
    <s v="R09121"/>
    <x v="630"/>
    <n v="51"/>
    <x v="0"/>
    <x v="4"/>
    <x v="54"/>
    <n v="3"/>
    <x v="1"/>
    <s v="Mobile Payment"/>
    <s v="In Store"/>
    <s v="No"/>
    <s v="Very comfortable"/>
    <x v="2"/>
    <x v="0"/>
    <x v="0"/>
    <x v="4"/>
    <n v="1940.64"/>
    <x v="4"/>
    <s v="Central Region"/>
    <s v="Medium"/>
    <s v="May"/>
    <s v="Q2"/>
    <s v="No"/>
    <n v="1"/>
    <n v="291.096"/>
    <n v="2231.7359999999999"/>
  </r>
  <r>
    <n v="1787"/>
    <s v="R09791"/>
    <x v="631"/>
    <n v="70"/>
    <x v="1"/>
    <x v="3"/>
    <x v="96"/>
    <n v="4"/>
    <x v="1"/>
    <s v="Mobile Payment"/>
    <s v="In Store"/>
    <s v="Yes"/>
    <s v="Very fast delivery"/>
    <x v="4"/>
    <x v="0"/>
    <x v="1"/>
    <x v="5"/>
    <n v="944.78"/>
    <x v="6"/>
    <s v="Central Region"/>
    <s v="Medium"/>
    <s v="May"/>
    <s v="Q2"/>
    <s v="No"/>
    <n v="1"/>
    <n v="141.71699999999998"/>
    <n v="1086.4969999999998"/>
  </r>
  <r>
    <n v="1789"/>
    <s v="R05315"/>
    <x v="515"/>
    <n v="70"/>
    <x v="2"/>
    <x v="6"/>
    <x v="62"/>
    <n v="2"/>
    <x v="0"/>
    <s v="Credit Card"/>
    <s v="Click &amp; Collect"/>
    <s v="Yes"/>
    <m/>
    <x v="0"/>
    <x v="3"/>
    <x v="2"/>
    <x v="5"/>
    <n v="2951.61"/>
    <x v="1"/>
    <s v="Gauteng Region"/>
    <s v="Medium"/>
    <s v="October"/>
    <s v="Q4"/>
    <s v="No"/>
    <n v="0"/>
    <n v="442.74150000000003"/>
    <n v="3394.3514999999998"/>
  </r>
  <r>
    <n v="1790"/>
    <s v="R04519"/>
    <x v="632"/>
    <n v="28"/>
    <x v="2"/>
    <x v="2"/>
    <x v="45"/>
    <n v="3"/>
    <x v="0"/>
    <s v="Mobile Payment"/>
    <s v="Home Delivery"/>
    <s v="Yes"/>
    <s v="Excellent value"/>
    <x v="2"/>
    <x v="0"/>
    <x v="0"/>
    <x v="1"/>
    <n v="139.72999999999999"/>
    <x v="1"/>
    <s v="Northern Region"/>
    <s v="Low"/>
    <s v="December"/>
    <s v="Q4"/>
    <s v="No"/>
    <n v="0"/>
    <n v="20.959499999999998"/>
    <n v="160.68949999999998"/>
  </r>
  <r>
    <n v="1793"/>
    <s v="R04373"/>
    <x v="600"/>
    <n v="56"/>
    <x v="1"/>
    <x v="6"/>
    <x v="88"/>
    <n v="4"/>
    <x v="1"/>
    <s v="Cash"/>
    <s v="Click &amp; Collect"/>
    <s v="Yes"/>
    <s v="Very fast delivery"/>
    <x v="4"/>
    <x v="0"/>
    <x v="1"/>
    <x v="0"/>
    <n v="529.15"/>
    <x v="0"/>
    <s v="Gauteng Region"/>
    <s v="Medium"/>
    <s v="February"/>
    <s v="Q1"/>
    <s v="No"/>
    <n v="1"/>
    <n v="79.372499999999988"/>
    <n v="608.52249999999992"/>
  </r>
  <r>
    <n v="1794"/>
    <s v="R05485"/>
    <x v="253"/>
    <n v="51"/>
    <x v="2"/>
    <x v="0"/>
    <x v="66"/>
    <n v="5"/>
    <x v="1"/>
    <s v="EFT"/>
    <s v="Click &amp; Collect"/>
    <s v="Yes"/>
    <s v="Fits perfectly"/>
    <x v="1"/>
    <x v="0"/>
    <x v="1"/>
    <x v="4"/>
    <n v="759.97"/>
    <x v="8"/>
    <s v="Northern Region"/>
    <s v="Medium"/>
    <s v="September"/>
    <s v="Q3"/>
    <s v="No"/>
    <n v="1"/>
    <n v="113.99550000000001"/>
    <n v="873.96550000000002"/>
  </r>
  <r>
    <n v="1795"/>
    <s v="R03583"/>
    <x v="502"/>
    <n v="52"/>
    <x v="2"/>
    <x v="4"/>
    <x v="43"/>
    <n v="3"/>
    <x v="0"/>
    <s v="Mobile Payment"/>
    <s v="Click &amp; Collect"/>
    <s v="Yes"/>
    <s v="Fits perfectly"/>
    <x v="2"/>
    <x v="0"/>
    <x v="0"/>
    <x v="4"/>
    <n v="755.66"/>
    <x v="7"/>
    <s v="Central Region"/>
    <s v="Medium"/>
    <s v="October"/>
    <s v="Q4"/>
    <s v="No"/>
    <n v="0"/>
    <n v="113.34899999999999"/>
    <n v="869.0089999999999"/>
  </r>
  <r>
    <n v="1796"/>
    <s v="R04322"/>
    <x v="55"/>
    <n v="28"/>
    <x v="1"/>
    <x v="3"/>
    <x v="79"/>
    <n v="3"/>
    <x v="0"/>
    <s v="Cash"/>
    <s v="Home Delivery"/>
    <s v="No"/>
    <s v="Worth the money"/>
    <x v="2"/>
    <x v="0"/>
    <x v="0"/>
    <x v="1"/>
    <n v="283.57"/>
    <x v="0"/>
    <s v="Central Region"/>
    <s v="Low"/>
    <s v="July"/>
    <s v="Q3"/>
    <s v="No"/>
    <n v="0"/>
    <n v="42.535499999999999"/>
    <n v="326.10549999999995"/>
  </r>
  <r>
    <n v="1797"/>
    <s v="R08200"/>
    <x v="369"/>
    <n v="75"/>
    <x v="0"/>
    <x v="6"/>
    <x v="109"/>
    <n v="1"/>
    <x v="0"/>
    <s v="Cash"/>
    <s v="Home Delivery"/>
    <s v="No"/>
    <s v="Highly recommend"/>
    <x v="3"/>
    <x v="0"/>
    <x v="0"/>
    <x v="5"/>
    <n v="470.6"/>
    <x v="4"/>
    <s v="Gauteng Region"/>
    <s v="Low"/>
    <s v="August"/>
    <s v="Q3"/>
    <s v="No"/>
    <n v="0"/>
    <n v="70.59"/>
    <n v="541.18999999999994"/>
  </r>
  <r>
    <n v="1798"/>
    <s v="R04024"/>
    <x v="443"/>
    <n v="70"/>
    <x v="0"/>
    <x v="1"/>
    <x v="10"/>
    <n v="1"/>
    <x v="1"/>
    <s v="Cash"/>
    <s v="Click &amp; Collect"/>
    <s v="No"/>
    <s v="Long waiting time"/>
    <x v="3"/>
    <x v="1"/>
    <x v="1"/>
    <x v="5"/>
    <n v="276.82"/>
    <x v="7"/>
    <s v="Southern Region"/>
    <s v="Low"/>
    <s v="July"/>
    <s v="Q3"/>
    <s v="No"/>
    <n v="1"/>
    <n v="41.522999999999996"/>
    <n v="318.34299999999996"/>
  </r>
  <r>
    <n v="1799"/>
    <s v="R07875"/>
    <x v="579"/>
    <n v="29"/>
    <x v="2"/>
    <x v="5"/>
    <x v="60"/>
    <n v="5"/>
    <x v="1"/>
    <s v="Credit Card"/>
    <s v="Click &amp; Collect"/>
    <s v="No"/>
    <s v="Delivery delayed"/>
    <x v="1"/>
    <x v="1"/>
    <x v="0"/>
    <x v="1"/>
    <n v="5064"/>
    <x v="2"/>
    <s v="Western Region"/>
    <s v="High"/>
    <s v="June"/>
    <s v="Q2"/>
    <s v="Yes"/>
    <n v="1"/>
    <n v="759.6"/>
    <n v="5823.5999999999995"/>
  </r>
  <r>
    <n v="1800"/>
    <s v="R00829"/>
    <x v="633"/>
    <n v="39"/>
    <x v="1"/>
    <x v="0"/>
    <x v="2"/>
    <n v="2"/>
    <x v="0"/>
    <s v="EFT"/>
    <s v="Home Delivery"/>
    <s v="No"/>
    <s v="Delivery delayed"/>
    <x v="0"/>
    <x v="1"/>
    <x v="1"/>
    <x v="3"/>
    <n v="230.14"/>
    <x v="2"/>
    <s v="Northern Region"/>
    <s v="Low"/>
    <s v="April"/>
    <s v="Q2"/>
    <s v="No"/>
    <n v="0"/>
    <n v="34.520999999999994"/>
    <n v="264.66099999999994"/>
  </r>
  <r>
    <n v="1801"/>
    <s v="R09827"/>
    <x v="634"/>
    <n v="70"/>
    <x v="0"/>
    <x v="0"/>
    <x v="53"/>
    <n v="3"/>
    <x v="1"/>
    <s v="Debit Card"/>
    <s v="Click &amp; Collect"/>
    <s v="Yes"/>
    <s v="Great customer service"/>
    <x v="2"/>
    <x v="0"/>
    <x v="0"/>
    <x v="5"/>
    <n v="22574.95"/>
    <x v="6"/>
    <s v="Northern Region"/>
    <s v="High"/>
    <s v="June"/>
    <s v="Q2"/>
    <s v="Yes"/>
    <n v="1"/>
    <n v="3386.2424999999998"/>
    <n v="25961.192499999997"/>
  </r>
  <r>
    <n v="1802"/>
    <s v="R08673"/>
    <x v="358"/>
    <n v="41"/>
    <x v="2"/>
    <x v="6"/>
    <x v="114"/>
    <n v="1"/>
    <x v="0"/>
    <s v="Cash"/>
    <s v="Click &amp; Collect"/>
    <s v="Yes"/>
    <s v="Packaging could improve"/>
    <x v="3"/>
    <x v="2"/>
    <x v="0"/>
    <x v="3"/>
    <n v="338.79"/>
    <x v="0"/>
    <s v="Gauteng Region"/>
    <s v="Low"/>
    <s v="January"/>
    <s v="Q1"/>
    <s v="No"/>
    <n v="0"/>
    <n v="50.8185"/>
    <n v="389.60849999999999"/>
  </r>
  <r>
    <n v="1803"/>
    <s v="R01673"/>
    <x v="306"/>
    <n v="78"/>
    <x v="0"/>
    <x v="6"/>
    <x v="44"/>
    <n v="5"/>
    <x v="0"/>
    <s v="Mobile Payment"/>
    <s v="In Store"/>
    <s v="No"/>
    <s v="Product was disappointing"/>
    <x v="1"/>
    <x v="1"/>
    <x v="0"/>
    <x v="5"/>
    <n v="2849.09"/>
    <x v="7"/>
    <s v="Gauteng Region"/>
    <s v="Medium"/>
    <s v="February"/>
    <s v="Q1"/>
    <s v="No"/>
    <n v="0"/>
    <n v="427.36349999999999"/>
    <n v="3276.4535000000001"/>
  </r>
  <r>
    <n v="1804"/>
    <s v="R09859"/>
    <x v="24"/>
    <n v="73"/>
    <x v="0"/>
    <x v="7"/>
    <x v="89"/>
    <n v="4"/>
    <x v="0"/>
    <s v="Credit Card"/>
    <s v="Home Delivery"/>
    <s v="No"/>
    <s v="Instructions unclear"/>
    <x v="4"/>
    <x v="2"/>
    <x v="0"/>
    <x v="5"/>
    <n v="574.49"/>
    <x v="4"/>
    <s v="Western Region"/>
    <s v="Medium"/>
    <s v="August"/>
    <s v="Q3"/>
    <s v="No"/>
    <n v="0"/>
    <n v="86.173500000000004"/>
    <n v="660.6635"/>
  </r>
  <r>
    <n v="1805"/>
    <s v="R01689"/>
    <x v="635"/>
    <n v="30"/>
    <x v="0"/>
    <x v="0"/>
    <x v="123"/>
    <n v="2"/>
    <x v="0"/>
    <s v="Cash"/>
    <s v="Click &amp; Collect"/>
    <s v="Yes"/>
    <s v="Easy online ordering"/>
    <x v="0"/>
    <x v="0"/>
    <x v="0"/>
    <x v="1"/>
    <n v="2977.47"/>
    <x v="7"/>
    <s v="Northern Region"/>
    <s v="Medium"/>
    <s v="February"/>
    <s v="Q1"/>
    <s v="No"/>
    <n v="0"/>
    <n v="446.62049999999994"/>
    <n v="3424.0904999999993"/>
  </r>
  <r>
    <n v="1806"/>
    <s v="R07017"/>
    <x v="246"/>
    <n v="48"/>
    <x v="0"/>
    <x v="4"/>
    <x v="117"/>
    <n v="2"/>
    <x v="1"/>
    <s v="Cash"/>
    <s v="In Store"/>
    <s v="No"/>
    <s v="Product was disappointing"/>
    <x v="0"/>
    <x v="1"/>
    <x v="1"/>
    <x v="4"/>
    <n v="6581.78"/>
    <x v="6"/>
    <s v="Central Region"/>
    <s v="High"/>
    <s v="June"/>
    <s v="Q2"/>
    <s v="Yes"/>
    <n v="1"/>
    <n v="987.26699999999994"/>
    <n v="7569.0469999999996"/>
  </r>
  <r>
    <n v="1807"/>
    <s v="R05941"/>
    <x v="523"/>
    <n v="69"/>
    <x v="0"/>
    <x v="8"/>
    <x v="91"/>
    <n v="2"/>
    <x v="1"/>
    <s v="EFT"/>
    <s v="In Store"/>
    <s v="No"/>
    <s v="Highly recommend"/>
    <x v="0"/>
    <x v="0"/>
    <x v="0"/>
    <x v="5"/>
    <n v="53.85"/>
    <x v="3"/>
    <s v="Eastern Region"/>
    <s v="Low"/>
    <s v="June"/>
    <s v="Q2"/>
    <s v="No"/>
    <n v="1"/>
    <n v="8.0775000000000006"/>
    <n v="61.927499999999995"/>
  </r>
  <r>
    <n v="1808"/>
    <s v="R03334"/>
    <x v="552"/>
    <n v="34"/>
    <x v="0"/>
    <x v="2"/>
    <x v="69"/>
    <n v="1"/>
    <x v="0"/>
    <s v="Credit Card"/>
    <s v="Click &amp; Collect"/>
    <s v="No"/>
    <s v="Average quality"/>
    <x v="3"/>
    <x v="2"/>
    <x v="0"/>
    <x v="1"/>
    <n v="1907.49"/>
    <x v="0"/>
    <s v="Northern Region"/>
    <s v="Medium"/>
    <s v="September"/>
    <s v="Q3"/>
    <s v="No"/>
    <n v="0"/>
    <n v="286.12349999999998"/>
    <n v="2193.6134999999999"/>
  </r>
  <r>
    <n v="1811"/>
    <s v="R03885"/>
    <x v="322"/>
    <n v="19"/>
    <x v="1"/>
    <x v="2"/>
    <x v="38"/>
    <n v="4"/>
    <x v="0"/>
    <s v="Mobile Payment"/>
    <s v="Click &amp; Collect"/>
    <s v="No"/>
    <m/>
    <x v="4"/>
    <x v="3"/>
    <x v="2"/>
    <x v="2"/>
    <n v="3715.65"/>
    <x v="5"/>
    <s v="Northern Region"/>
    <s v="Medium"/>
    <s v="January"/>
    <s v="Q1"/>
    <s v="No"/>
    <n v="0"/>
    <n v="557.34749999999997"/>
    <n v="4272.9974999999995"/>
  </r>
  <r>
    <n v="1812"/>
    <s v="R03318"/>
    <x v="36"/>
    <n v="54"/>
    <x v="1"/>
    <x v="0"/>
    <x v="102"/>
    <n v="5"/>
    <x v="0"/>
    <s v="Debit Card"/>
    <s v="Home Delivery"/>
    <s v="No"/>
    <s v="Average quality"/>
    <x v="1"/>
    <x v="2"/>
    <x v="0"/>
    <x v="4"/>
    <n v="996.44"/>
    <x v="2"/>
    <s v="Northern Region"/>
    <s v="Medium"/>
    <s v="January"/>
    <s v="Q1"/>
    <s v="No"/>
    <n v="0"/>
    <n v="149.46600000000001"/>
    <n v="1145.9059999999999"/>
  </r>
  <r>
    <n v="1813"/>
    <s v="R08544"/>
    <x v="501"/>
    <n v="61"/>
    <x v="2"/>
    <x v="6"/>
    <x v="40"/>
    <n v="3"/>
    <x v="0"/>
    <s v="Credit Card"/>
    <s v="In Store"/>
    <s v="No"/>
    <s v="Highly recommend"/>
    <x v="2"/>
    <x v="0"/>
    <x v="0"/>
    <x v="0"/>
    <n v="1619.07"/>
    <x v="7"/>
    <s v="Gauteng Region"/>
    <s v="Medium"/>
    <s v="April"/>
    <s v="Q2"/>
    <s v="No"/>
    <n v="0"/>
    <n v="242.86049999999997"/>
    <n v="1861.9304999999997"/>
  </r>
  <r>
    <n v="1814"/>
    <s v="R01714"/>
    <x v="30"/>
    <n v="32"/>
    <x v="1"/>
    <x v="3"/>
    <x v="73"/>
    <n v="2"/>
    <x v="1"/>
    <s v="Debit Card"/>
    <s v="Click &amp; Collect"/>
    <s v="No"/>
    <s v="Looks premium"/>
    <x v="0"/>
    <x v="0"/>
    <x v="0"/>
    <x v="1"/>
    <n v="657.5"/>
    <x v="5"/>
    <s v="Central Region"/>
    <s v="Medium"/>
    <s v="May"/>
    <s v="Q2"/>
    <s v="No"/>
    <n v="1"/>
    <n v="98.625"/>
    <n v="756.12499999999989"/>
  </r>
  <r>
    <n v="1815"/>
    <s v="R00021"/>
    <x v="223"/>
    <n v="80"/>
    <x v="0"/>
    <x v="5"/>
    <x v="117"/>
    <n v="4"/>
    <x v="0"/>
    <s v="Cash"/>
    <s v="Home Delivery"/>
    <s v="Yes"/>
    <s v="Product exceeded expectations"/>
    <x v="4"/>
    <x v="0"/>
    <x v="1"/>
    <x v="5"/>
    <n v="6581.78"/>
    <x v="6"/>
    <s v="Western Region"/>
    <s v="High"/>
    <s v="October"/>
    <s v="Q4"/>
    <s v="Yes"/>
    <n v="0"/>
    <n v="987.26699999999994"/>
    <n v="7569.0469999999996"/>
  </r>
  <r>
    <n v="1817"/>
    <s v="R06663"/>
    <x v="600"/>
    <n v="72"/>
    <x v="0"/>
    <x v="0"/>
    <x v="49"/>
    <n v="4"/>
    <x v="1"/>
    <s v="Debit Card"/>
    <s v="In Store"/>
    <s v="No"/>
    <s v="Poor packaging"/>
    <x v="4"/>
    <x v="1"/>
    <x v="0"/>
    <x v="5"/>
    <n v="134.01"/>
    <x v="3"/>
    <s v="Northern Region"/>
    <s v="Low"/>
    <s v="February"/>
    <s v="Q1"/>
    <s v="No"/>
    <n v="1"/>
    <n v="20.101499999999998"/>
    <n v="154.11149999999998"/>
  </r>
  <r>
    <n v="1818"/>
    <s v="R08179"/>
    <x v="282"/>
    <n v="65"/>
    <x v="1"/>
    <x v="3"/>
    <x v="43"/>
    <n v="4"/>
    <x v="0"/>
    <s v="Debit Card"/>
    <s v="In Store"/>
    <s v="No"/>
    <s v="Arrived damaged"/>
    <x v="4"/>
    <x v="1"/>
    <x v="0"/>
    <x v="5"/>
    <n v="755.66"/>
    <x v="7"/>
    <s v="Central Region"/>
    <s v="Medium"/>
    <s v="November"/>
    <s v="Q4"/>
    <s v="No"/>
    <n v="0"/>
    <n v="113.34899999999999"/>
    <n v="869.0089999999999"/>
  </r>
  <r>
    <n v="1819"/>
    <s v="R08386"/>
    <x v="636"/>
    <n v="56"/>
    <x v="2"/>
    <x v="3"/>
    <x v="54"/>
    <n v="2"/>
    <x v="0"/>
    <s v="Cash"/>
    <s v="Click &amp; Collect"/>
    <s v="Yes"/>
    <s v="Long waiting time"/>
    <x v="0"/>
    <x v="1"/>
    <x v="1"/>
    <x v="0"/>
    <n v="1940.64"/>
    <x v="4"/>
    <s v="Central Region"/>
    <s v="Medium"/>
    <s v="January"/>
    <s v="Q1"/>
    <s v="No"/>
    <n v="0"/>
    <n v="291.096"/>
    <n v="2231.7359999999999"/>
  </r>
  <r>
    <n v="1820"/>
    <s v="R05365"/>
    <x v="369"/>
    <n v="33"/>
    <x v="1"/>
    <x v="4"/>
    <x v="117"/>
    <n v="2"/>
    <x v="0"/>
    <s v="Credit Card"/>
    <s v="Click &amp; Collect"/>
    <s v="No"/>
    <s v="Excellent product"/>
    <x v="0"/>
    <x v="0"/>
    <x v="0"/>
    <x v="1"/>
    <n v="6581.78"/>
    <x v="6"/>
    <s v="Central Region"/>
    <s v="High"/>
    <s v="August"/>
    <s v="Q3"/>
    <s v="Yes"/>
    <n v="0"/>
    <n v="987.26699999999994"/>
    <n v="7569.0469999999996"/>
  </r>
  <r>
    <n v="1821"/>
    <s v="R06516"/>
    <x v="278"/>
    <n v="69"/>
    <x v="2"/>
    <x v="2"/>
    <x v="1"/>
    <n v="5"/>
    <x v="1"/>
    <s v="EFT"/>
    <s v="Home Delivery"/>
    <s v="Yes"/>
    <s v="Product was disappointing"/>
    <x v="1"/>
    <x v="1"/>
    <x v="0"/>
    <x v="5"/>
    <n v="444.38"/>
    <x v="1"/>
    <s v="Northern Region"/>
    <s v="Low"/>
    <s v="May"/>
    <s v="Q2"/>
    <s v="No"/>
    <n v="1"/>
    <n v="66.656999999999996"/>
    <n v="511.03699999999998"/>
  </r>
  <r>
    <n v="1823"/>
    <s v="R01296"/>
    <x v="258"/>
    <n v="43"/>
    <x v="2"/>
    <x v="6"/>
    <x v="57"/>
    <n v="5"/>
    <x v="0"/>
    <s v="Cash"/>
    <s v="In Store"/>
    <s v="No"/>
    <s v="Instructions unclear"/>
    <x v="1"/>
    <x v="2"/>
    <x v="0"/>
    <x v="3"/>
    <n v="551.66"/>
    <x v="0"/>
    <s v="Gauteng Region"/>
    <s v="Medium"/>
    <s v="August"/>
    <s v="Q3"/>
    <s v="No"/>
    <n v="0"/>
    <n v="82.748999999999995"/>
    <n v="634.40899999999988"/>
  </r>
  <r>
    <n v="1824"/>
    <s v="R04950"/>
    <x v="567"/>
    <n v="72"/>
    <x v="2"/>
    <x v="8"/>
    <x v="88"/>
    <n v="2"/>
    <x v="1"/>
    <s v="EFT"/>
    <s v="Click &amp; Collect"/>
    <s v="No"/>
    <s v="Arrived damaged"/>
    <x v="0"/>
    <x v="1"/>
    <x v="1"/>
    <x v="5"/>
    <n v="529.15"/>
    <x v="0"/>
    <s v="Eastern Region"/>
    <s v="Medium"/>
    <s v="April"/>
    <s v="Q2"/>
    <s v="No"/>
    <n v="1"/>
    <n v="79.372499999999988"/>
    <n v="608.52249999999992"/>
  </r>
  <r>
    <n v="1825"/>
    <s v="R00592"/>
    <x v="281"/>
    <n v="65"/>
    <x v="0"/>
    <x v="6"/>
    <x v="28"/>
    <n v="4"/>
    <x v="0"/>
    <s v="Mobile Payment"/>
    <s v="Click &amp; Collect"/>
    <s v="Yes"/>
    <s v="Excellent value"/>
    <x v="4"/>
    <x v="0"/>
    <x v="1"/>
    <x v="5"/>
    <n v="1011.68"/>
    <x v="0"/>
    <s v="Gauteng Region"/>
    <s v="Medium"/>
    <s v="May"/>
    <s v="Q2"/>
    <s v="No"/>
    <n v="0"/>
    <n v="151.75199999999998"/>
    <n v="1163.4319999999998"/>
  </r>
  <r>
    <n v="1826"/>
    <s v="R01407"/>
    <x v="210"/>
    <n v="69"/>
    <x v="0"/>
    <x v="8"/>
    <x v="100"/>
    <n v="5"/>
    <x v="0"/>
    <s v="EFT"/>
    <s v="Click &amp; Collect"/>
    <s v="No"/>
    <s v="Would definitely buy again"/>
    <x v="1"/>
    <x v="0"/>
    <x v="1"/>
    <x v="5"/>
    <n v="5432.76"/>
    <x v="5"/>
    <s v="Eastern Region"/>
    <s v="High"/>
    <s v="January"/>
    <s v="Q1"/>
    <s v="Yes"/>
    <n v="0"/>
    <n v="814.91399999999999"/>
    <n v="6247.674"/>
  </r>
  <r>
    <n v="1827"/>
    <s v="R00222"/>
    <x v="359"/>
    <n v="66"/>
    <x v="0"/>
    <x v="4"/>
    <x v="37"/>
    <n v="2"/>
    <x v="0"/>
    <s v="Credit Card"/>
    <s v="Click &amp; Collect"/>
    <s v="Yes"/>
    <s v="Very comfortable"/>
    <x v="0"/>
    <x v="0"/>
    <x v="0"/>
    <x v="5"/>
    <n v="54.82"/>
    <x v="3"/>
    <s v="Central Region"/>
    <s v="Low"/>
    <s v="July"/>
    <s v="Q3"/>
    <s v="No"/>
    <n v="0"/>
    <n v="8.222999999999999"/>
    <n v="63.042999999999992"/>
  </r>
  <r>
    <n v="1828"/>
    <s v="R06492"/>
    <x v="503"/>
    <n v="62"/>
    <x v="1"/>
    <x v="2"/>
    <x v="103"/>
    <n v="5"/>
    <x v="0"/>
    <s v="Debit Card"/>
    <s v="Click &amp; Collect"/>
    <s v="Yes"/>
    <s v="Very comfortable"/>
    <x v="1"/>
    <x v="0"/>
    <x v="1"/>
    <x v="0"/>
    <n v="103.4"/>
    <x v="3"/>
    <s v="Northern Region"/>
    <s v="Low"/>
    <s v="February"/>
    <s v="Q1"/>
    <s v="No"/>
    <n v="0"/>
    <n v="15.51"/>
    <n v="118.91"/>
  </r>
  <r>
    <n v="1829"/>
    <s v="R06182"/>
    <x v="222"/>
    <n v="25"/>
    <x v="0"/>
    <x v="4"/>
    <x v="22"/>
    <n v="3"/>
    <x v="0"/>
    <s v="Debit Card"/>
    <s v="In Store"/>
    <s v="Yes"/>
    <s v="Customer support was excellent"/>
    <x v="2"/>
    <x v="0"/>
    <x v="0"/>
    <x v="1"/>
    <n v="1734"/>
    <x v="7"/>
    <s v="Central Region"/>
    <s v="Medium"/>
    <s v="August"/>
    <s v="Q3"/>
    <s v="No"/>
    <n v="0"/>
    <n v="260.09999999999997"/>
    <n v="1994.1"/>
  </r>
  <r>
    <n v="1830"/>
    <s v="R06465"/>
    <x v="195"/>
    <n v="64"/>
    <x v="0"/>
    <x v="5"/>
    <x v="105"/>
    <n v="1"/>
    <x v="0"/>
    <s v="Debit Card"/>
    <s v="In Store"/>
    <s v="No"/>
    <s v="Packaging could improve"/>
    <x v="3"/>
    <x v="2"/>
    <x v="0"/>
    <x v="0"/>
    <n v="96.11"/>
    <x v="8"/>
    <s v="Western Region"/>
    <s v="Low"/>
    <s v="November"/>
    <s v="Q4"/>
    <s v="No"/>
    <n v="0"/>
    <n v="14.416499999999999"/>
    <n v="110.52649999999998"/>
  </r>
  <r>
    <n v="1831"/>
    <s v="R04565"/>
    <x v="230"/>
    <n v="33"/>
    <x v="1"/>
    <x v="6"/>
    <x v="34"/>
    <n v="3"/>
    <x v="0"/>
    <s v="Credit Card"/>
    <s v="In Store"/>
    <s v="No"/>
    <s v="Average quality"/>
    <x v="2"/>
    <x v="2"/>
    <x v="1"/>
    <x v="1"/>
    <n v="14729.04"/>
    <x v="6"/>
    <s v="Gauteng Region"/>
    <s v="High"/>
    <s v="December"/>
    <s v="Q4"/>
    <s v="Yes"/>
    <n v="0"/>
    <n v="2209.3560000000002"/>
    <n v="16938.396000000001"/>
  </r>
  <r>
    <n v="1832"/>
    <s v="R00859"/>
    <x v="479"/>
    <m/>
    <x v="1"/>
    <x v="6"/>
    <x v="2"/>
    <n v="3"/>
    <x v="0"/>
    <s v="Mobile Payment"/>
    <s v="Home Delivery"/>
    <s v="Yes"/>
    <s v="Customer support was excellent"/>
    <x v="2"/>
    <x v="0"/>
    <x v="0"/>
    <x v="6"/>
    <n v="230.14"/>
    <x v="2"/>
    <s v="Gauteng Region"/>
    <s v="Low"/>
    <s v="October"/>
    <s v="Q4"/>
    <s v="No"/>
    <n v="0"/>
    <n v="34.520999999999994"/>
    <n v="264.66099999999994"/>
  </r>
  <r>
    <n v="1833"/>
    <s v="R08604"/>
    <x v="429"/>
    <n v="35"/>
    <x v="1"/>
    <x v="1"/>
    <x v="44"/>
    <n v="1"/>
    <x v="0"/>
    <s v="Debit Card"/>
    <s v="In Store"/>
    <s v="Yes"/>
    <s v="Highly recommend"/>
    <x v="3"/>
    <x v="0"/>
    <x v="0"/>
    <x v="3"/>
    <n v="2849.09"/>
    <x v="7"/>
    <s v="Southern Region"/>
    <s v="Medium"/>
    <s v="July"/>
    <s v="Q3"/>
    <s v="No"/>
    <n v="0"/>
    <n v="427.36349999999999"/>
    <n v="3276.4535000000001"/>
  </r>
  <r>
    <n v="1834"/>
    <s v="R02770"/>
    <x v="621"/>
    <n v="39"/>
    <x v="1"/>
    <x v="1"/>
    <x v="6"/>
    <n v="5"/>
    <x v="1"/>
    <s v="Credit Card"/>
    <s v="In Store"/>
    <s v="No"/>
    <s v="Excellent product"/>
    <x v="1"/>
    <x v="0"/>
    <x v="1"/>
    <x v="3"/>
    <n v="409.06"/>
    <x v="5"/>
    <s v="Southern Region"/>
    <s v="Low"/>
    <s v="October"/>
    <s v="Q4"/>
    <s v="No"/>
    <n v="1"/>
    <n v="61.358999999999995"/>
    <n v="470.41899999999998"/>
  </r>
  <r>
    <n v="1835"/>
    <s v="R08741"/>
    <x v="212"/>
    <n v="76"/>
    <x v="1"/>
    <x v="5"/>
    <x v="49"/>
    <n v="3"/>
    <x v="1"/>
    <s v="Debit Card"/>
    <s v="Click &amp; Collect"/>
    <s v="No"/>
    <s v="Item missing accessories"/>
    <x v="2"/>
    <x v="1"/>
    <x v="0"/>
    <x v="5"/>
    <n v="134.01"/>
    <x v="3"/>
    <s v="Western Region"/>
    <s v="Low"/>
    <s v="July"/>
    <s v="Q3"/>
    <s v="No"/>
    <n v="1"/>
    <n v="20.101499999999998"/>
    <n v="154.11149999999998"/>
  </r>
  <r>
    <n v="1836"/>
    <s v="R00842"/>
    <x v="299"/>
    <n v="50"/>
    <x v="2"/>
    <x v="3"/>
    <x v="16"/>
    <n v="2"/>
    <x v="0"/>
    <s v="Cash"/>
    <s v="Click &amp; Collect"/>
    <s v="Yes"/>
    <s v="Great customer service"/>
    <x v="0"/>
    <x v="0"/>
    <x v="0"/>
    <x v="4"/>
    <n v="368.99"/>
    <x v="0"/>
    <s v="Central Region"/>
    <s v="Low"/>
    <s v="April"/>
    <s v="Q2"/>
    <s v="No"/>
    <n v="0"/>
    <n v="55.348500000000001"/>
    <n v="424.33849999999995"/>
  </r>
  <r>
    <n v="1839"/>
    <s v="R02499"/>
    <x v="481"/>
    <n v="51"/>
    <x v="0"/>
    <x v="8"/>
    <x v="15"/>
    <n v="1"/>
    <x v="0"/>
    <s v="Debit Card"/>
    <s v="Click &amp; Collect"/>
    <s v="Yes"/>
    <s v="Looks premium"/>
    <x v="3"/>
    <x v="0"/>
    <x v="0"/>
    <x v="4"/>
    <n v="869.65"/>
    <x v="4"/>
    <s v="Eastern Region"/>
    <s v="Medium"/>
    <s v="October"/>
    <s v="Q4"/>
    <s v="No"/>
    <n v="0"/>
    <n v="130.44749999999999"/>
    <n v="1000.0974999999999"/>
  </r>
  <r>
    <n v="1840"/>
    <s v="R09254"/>
    <x v="622"/>
    <n v="24"/>
    <x v="2"/>
    <x v="1"/>
    <x v="113"/>
    <n v="5"/>
    <x v="0"/>
    <s v="EFT"/>
    <s v="Home Delivery"/>
    <s v="Yes"/>
    <s v="Arrived damaged"/>
    <x v="1"/>
    <x v="1"/>
    <x v="0"/>
    <x v="2"/>
    <n v="2572.02"/>
    <x v="7"/>
    <s v="Southern Region"/>
    <s v="Medium"/>
    <s v="July"/>
    <s v="Q3"/>
    <s v="No"/>
    <n v="0"/>
    <n v="385.803"/>
    <n v="2957.8229999999999"/>
  </r>
  <r>
    <n v="1841"/>
    <s v="R08855"/>
    <x v="6"/>
    <n v="24"/>
    <x v="1"/>
    <x v="1"/>
    <x v="100"/>
    <n v="4"/>
    <x v="0"/>
    <s v="Debit Card"/>
    <s v="Home Delivery"/>
    <s v="Yes"/>
    <s v="Excellent product"/>
    <x v="4"/>
    <x v="0"/>
    <x v="1"/>
    <x v="2"/>
    <n v="5432.76"/>
    <x v="5"/>
    <s v="Southern Region"/>
    <s v="High"/>
    <s v="July"/>
    <s v="Q3"/>
    <s v="Yes"/>
    <n v="0"/>
    <n v="814.91399999999999"/>
    <n v="6247.674"/>
  </r>
  <r>
    <n v="1842"/>
    <s v="R01656"/>
    <x v="279"/>
    <n v="19"/>
    <x v="2"/>
    <x v="7"/>
    <x v="113"/>
    <n v="5"/>
    <x v="0"/>
    <s v="Credit Card"/>
    <s v="Home Delivery"/>
    <s v="Yes"/>
    <s v="Delivery delayed"/>
    <x v="1"/>
    <x v="1"/>
    <x v="0"/>
    <x v="2"/>
    <n v="2572.02"/>
    <x v="7"/>
    <s v="Western Region"/>
    <s v="Medium"/>
    <s v="September"/>
    <s v="Q3"/>
    <s v="No"/>
    <n v="0"/>
    <n v="385.803"/>
    <n v="2957.8229999999999"/>
  </r>
  <r>
    <n v="1843"/>
    <s v="R00995"/>
    <x v="311"/>
    <n v="31"/>
    <x v="1"/>
    <x v="3"/>
    <x v="83"/>
    <n v="3"/>
    <x v="1"/>
    <s v="Cash"/>
    <s v="Click &amp; Collect"/>
    <s v="No"/>
    <s v="Great customer service"/>
    <x v="2"/>
    <x v="0"/>
    <x v="0"/>
    <x v="1"/>
    <n v="3521.64"/>
    <x v="5"/>
    <s v="Central Region"/>
    <s v="Medium"/>
    <s v="February"/>
    <s v="Q1"/>
    <s v="No"/>
    <n v="1"/>
    <n v="528.24599999999998"/>
    <n v="4049.8859999999995"/>
  </r>
  <r>
    <n v="1844"/>
    <s v="R09732"/>
    <x v="180"/>
    <n v="56"/>
    <x v="1"/>
    <x v="8"/>
    <x v="58"/>
    <n v="1"/>
    <x v="0"/>
    <s v="EFT"/>
    <s v="Home Delivery"/>
    <s v="No"/>
    <s v="Poor packaging"/>
    <x v="3"/>
    <x v="1"/>
    <x v="1"/>
    <x v="0"/>
    <n v="2603.98"/>
    <x v="0"/>
    <s v="Eastern Region"/>
    <s v="Medium"/>
    <s v="September"/>
    <s v="Q3"/>
    <s v="No"/>
    <n v="0"/>
    <n v="390.59699999999998"/>
    <n v="2994.5769999999998"/>
  </r>
  <r>
    <n v="1846"/>
    <s v="R01555"/>
    <x v="474"/>
    <n v="77"/>
    <x v="2"/>
    <x v="0"/>
    <x v="0"/>
    <n v="1"/>
    <x v="0"/>
    <s v="Cash"/>
    <s v="Home Delivery"/>
    <s v="Yes"/>
    <s v="Looks premium"/>
    <x v="3"/>
    <x v="0"/>
    <x v="0"/>
    <x v="5"/>
    <n v="2479.5700000000002"/>
    <x v="0"/>
    <s v="Northern Region"/>
    <s v="Medium"/>
    <s v="November"/>
    <s v="Q4"/>
    <s v="No"/>
    <n v="0"/>
    <n v="371.93549999999999"/>
    <n v="2851.5054999999998"/>
  </r>
  <r>
    <n v="1847"/>
    <s v="R05708"/>
    <x v="495"/>
    <n v="50"/>
    <x v="1"/>
    <x v="1"/>
    <x v="54"/>
    <n v="3"/>
    <x v="0"/>
    <s v="Debit Card"/>
    <s v="In Store"/>
    <s v="Yes"/>
    <s v="Poor packaging"/>
    <x v="2"/>
    <x v="1"/>
    <x v="0"/>
    <x v="4"/>
    <n v="1940.64"/>
    <x v="4"/>
    <s v="Southern Region"/>
    <s v="Medium"/>
    <s v="July"/>
    <s v="Q3"/>
    <s v="No"/>
    <n v="0"/>
    <n v="291.096"/>
    <n v="2231.7359999999999"/>
  </r>
  <r>
    <n v="1850"/>
    <s v="R02302"/>
    <x v="445"/>
    <n v="71"/>
    <x v="0"/>
    <x v="5"/>
    <x v="75"/>
    <n v="2"/>
    <x v="0"/>
    <s v="EFT"/>
    <s v="Home Delivery"/>
    <s v="Yes"/>
    <s v="Excellent value"/>
    <x v="0"/>
    <x v="0"/>
    <x v="0"/>
    <x v="5"/>
    <n v="4841.7700000000004"/>
    <x v="7"/>
    <s v="Western Region"/>
    <s v="Medium"/>
    <s v="December"/>
    <s v="Q4"/>
    <s v="No"/>
    <n v="0"/>
    <n v="726.26550000000009"/>
    <n v="5568.0355"/>
  </r>
  <r>
    <n v="1853"/>
    <s v="R01767"/>
    <x v="83"/>
    <n v="36"/>
    <x v="0"/>
    <x v="7"/>
    <x v="99"/>
    <n v="2"/>
    <x v="0"/>
    <s v="Debit Card"/>
    <s v="Home Delivery"/>
    <s v="No"/>
    <m/>
    <x v="0"/>
    <x v="3"/>
    <x v="2"/>
    <x v="3"/>
    <n v="786.78"/>
    <x v="8"/>
    <s v="Western Region"/>
    <s v="Medium"/>
    <s v="May"/>
    <s v="Q2"/>
    <s v="No"/>
    <n v="0"/>
    <n v="118.017"/>
    <n v="904.79699999999991"/>
  </r>
  <r>
    <n v="1854"/>
    <s v="R05065"/>
    <x v="637"/>
    <n v="33"/>
    <x v="1"/>
    <x v="4"/>
    <x v="15"/>
    <n v="5"/>
    <x v="0"/>
    <s v="Credit Card"/>
    <s v="In Store"/>
    <s v="Yes"/>
    <s v="Would definitely buy again"/>
    <x v="1"/>
    <x v="0"/>
    <x v="1"/>
    <x v="1"/>
    <n v="869.65"/>
    <x v="4"/>
    <s v="Central Region"/>
    <s v="Medium"/>
    <s v="September"/>
    <s v="Q3"/>
    <s v="No"/>
    <n v="0"/>
    <n v="130.44749999999999"/>
    <n v="1000.0974999999999"/>
  </r>
  <r>
    <n v="1855"/>
    <s v="R08919"/>
    <x v="255"/>
    <n v="75"/>
    <x v="1"/>
    <x v="5"/>
    <x v="44"/>
    <n v="2"/>
    <x v="0"/>
    <s v="Credit Card"/>
    <s v="In Store"/>
    <s v="No"/>
    <s v="Poor packaging"/>
    <x v="0"/>
    <x v="1"/>
    <x v="1"/>
    <x v="5"/>
    <n v="2849.09"/>
    <x v="7"/>
    <s v="Western Region"/>
    <s v="Medium"/>
    <s v="March"/>
    <s v="Q1"/>
    <s v="No"/>
    <n v="0"/>
    <n v="427.36349999999999"/>
    <n v="3276.4535000000001"/>
  </r>
  <r>
    <n v="1856"/>
    <s v="R07268"/>
    <x v="586"/>
    <n v="70"/>
    <x v="2"/>
    <x v="3"/>
    <x v="24"/>
    <n v="2"/>
    <x v="1"/>
    <s v="Mobile Payment"/>
    <s v="Home Delivery"/>
    <s v="Yes"/>
    <s v="Instructions unclear"/>
    <x v="0"/>
    <x v="2"/>
    <x v="0"/>
    <x v="5"/>
    <n v="44114.21"/>
    <x v="6"/>
    <s v="Central Region"/>
    <s v="High"/>
    <s v="December"/>
    <s v="Q4"/>
    <s v="Yes"/>
    <n v="1"/>
    <n v="6617.1314999999995"/>
    <n v="50731.341499999995"/>
  </r>
  <r>
    <n v="1857"/>
    <s v="R07037"/>
    <x v="307"/>
    <n v="60"/>
    <x v="1"/>
    <x v="6"/>
    <x v="97"/>
    <n v="1"/>
    <x v="0"/>
    <s v="Mobile Payment"/>
    <s v="Home Delivery"/>
    <s v="No"/>
    <s v="Packaging could improve"/>
    <x v="3"/>
    <x v="2"/>
    <x v="0"/>
    <x v="0"/>
    <n v="2906.97"/>
    <x v="7"/>
    <s v="Gauteng Region"/>
    <s v="Medium"/>
    <s v="May"/>
    <s v="Q2"/>
    <s v="No"/>
    <n v="0"/>
    <n v="436.04549999999995"/>
    <n v="3343.0154999999995"/>
  </r>
  <r>
    <n v="1859"/>
    <s v="R08340"/>
    <x v="487"/>
    <n v="63"/>
    <x v="2"/>
    <x v="1"/>
    <x v="100"/>
    <n v="5"/>
    <x v="1"/>
    <s v="Debit Card"/>
    <s v="Click &amp; Collect"/>
    <s v="No"/>
    <s v="Long waiting time"/>
    <x v="1"/>
    <x v="1"/>
    <x v="0"/>
    <x v="0"/>
    <n v="5432.76"/>
    <x v="5"/>
    <s v="Southern Region"/>
    <s v="High"/>
    <s v="July"/>
    <s v="Q3"/>
    <s v="Yes"/>
    <n v="1"/>
    <n v="814.91399999999999"/>
    <n v="6247.674"/>
  </r>
  <r>
    <n v="1860"/>
    <s v="R07621"/>
    <x v="638"/>
    <n v="45"/>
    <x v="1"/>
    <x v="8"/>
    <x v="68"/>
    <n v="5"/>
    <x v="0"/>
    <s v="EFT"/>
    <s v="Click &amp; Collect"/>
    <s v="Yes"/>
    <s v="Very fast delivery"/>
    <x v="1"/>
    <x v="0"/>
    <x v="1"/>
    <x v="4"/>
    <n v="6698.54"/>
    <x v="6"/>
    <s v="Eastern Region"/>
    <s v="High"/>
    <s v="February"/>
    <s v="Q1"/>
    <s v="Yes"/>
    <n v="0"/>
    <n v="1004.7809999999999"/>
    <n v="7703.320999999999"/>
  </r>
  <r>
    <n v="1861"/>
    <s v="R08223"/>
    <x v="527"/>
    <n v="63"/>
    <x v="1"/>
    <x v="5"/>
    <x v="49"/>
    <n v="2"/>
    <x v="0"/>
    <s v="Credit Card"/>
    <s v="Home Delivery"/>
    <s v="Yes"/>
    <s v="Instructions unclear"/>
    <x v="0"/>
    <x v="2"/>
    <x v="0"/>
    <x v="0"/>
    <n v="134.01"/>
    <x v="3"/>
    <s v="Western Region"/>
    <s v="Low"/>
    <s v="August"/>
    <s v="Q3"/>
    <s v="No"/>
    <n v="0"/>
    <n v="20.101499999999998"/>
    <n v="154.11149999999998"/>
  </r>
  <r>
    <n v="1862"/>
    <s v="R05786"/>
    <x v="72"/>
    <n v="47"/>
    <x v="0"/>
    <x v="6"/>
    <x v="53"/>
    <n v="2"/>
    <x v="1"/>
    <s v="Mobile Payment"/>
    <s v="In Store"/>
    <s v="No"/>
    <m/>
    <x v="0"/>
    <x v="3"/>
    <x v="2"/>
    <x v="4"/>
    <n v="22574.95"/>
    <x v="6"/>
    <s v="Gauteng Region"/>
    <s v="High"/>
    <s v="November"/>
    <s v="Q4"/>
    <s v="Yes"/>
    <n v="1"/>
    <n v="3386.2424999999998"/>
    <n v="25961.192499999997"/>
  </r>
  <r>
    <n v="1864"/>
    <s v="R00158"/>
    <x v="218"/>
    <n v="65"/>
    <x v="1"/>
    <x v="0"/>
    <x v="102"/>
    <n v="1"/>
    <x v="0"/>
    <s v="Cash"/>
    <s v="In Store"/>
    <s v="No"/>
    <s v="Arrived damaged"/>
    <x v="3"/>
    <x v="1"/>
    <x v="1"/>
    <x v="5"/>
    <n v="996.44"/>
    <x v="2"/>
    <s v="Northern Region"/>
    <s v="Medium"/>
    <s v="September"/>
    <s v="Q3"/>
    <s v="No"/>
    <n v="0"/>
    <n v="149.46600000000001"/>
    <n v="1145.9059999999999"/>
  </r>
  <r>
    <n v="1865"/>
    <s v="R04029"/>
    <x v="536"/>
    <n v="25"/>
    <x v="0"/>
    <x v="3"/>
    <x v="71"/>
    <n v="1"/>
    <x v="0"/>
    <s v="Debit Card"/>
    <s v="In Store"/>
    <s v="No"/>
    <s v="Product was disappointing"/>
    <x v="3"/>
    <x v="1"/>
    <x v="1"/>
    <x v="1"/>
    <n v="1171.25"/>
    <x v="4"/>
    <s v="Central Region"/>
    <s v="Medium"/>
    <s v="December"/>
    <s v="Q4"/>
    <s v="No"/>
    <n v="0"/>
    <n v="175.6875"/>
    <n v="1346.9375"/>
  </r>
  <r>
    <n v="1866"/>
    <s v="R05994"/>
    <x v="551"/>
    <n v="66"/>
    <x v="1"/>
    <x v="4"/>
    <x v="117"/>
    <n v="3"/>
    <x v="0"/>
    <s v="Credit Card"/>
    <s v="Click &amp; Collect"/>
    <s v="No"/>
    <s v="Excellent product"/>
    <x v="2"/>
    <x v="0"/>
    <x v="0"/>
    <x v="5"/>
    <n v="6581.78"/>
    <x v="6"/>
    <s v="Central Region"/>
    <s v="High"/>
    <s v="June"/>
    <s v="Q2"/>
    <s v="Yes"/>
    <n v="0"/>
    <n v="987.26699999999994"/>
    <n v="7569.0469999999996"/>
  </r>
  <r>
    <n v="1869"/>
    <s v="R01003"/>
    <x v="320"/>
    <n v="59"/>
    <x v="2"/>
    <x v="3"/>
    <x v="4"/>
    <n v="3"/>
    <x v="0"/>
    <s v="EFT"/>
    <s v="In Store"/>
    <s v="No"/>
    <s v="Very fast delivery"/>
    <x v="2"/>
    <x v="0"/>
    <x v="0"/>
    <x v="0"/>
    <n v="1951.09"/>
    <x v="0"/>
    <s v="Central Region"/>
    <s v="Medium"/>
    <s v="May"/>
    <s v="Q2"/>
    <s v="No"/>
    <n v="0"/>
    <n v="292.6635"/>
    <n v="2243.7534999999998"/>
  </r>
  <r>
    <n v="1870"/>
    <s v="R06334"/>
    <x v="115"/>
    <n v="62"/>
    <x v="0"/>
    <x v="8"/>
    <x v="34"/>
    <n v="3"/>
    <x v="0"/>
    <s v="Cash"/>
    <s v="Click &amp; Collect"/>
    <s v="Yes"/>
    <s v="Helpful staff"/>
    <x v="2"/>
    <x v="0"/>
    <x v="0"/>
    <x v="0"/>
    <n v="14729.04"/>
    <x v="6"/>
    <s v="Eastern Region"/>
    <s v="High"/>
    <s v="October"/>
    <s v="Q4"/>
    <s v="Yes"/>
    <n v="0"/>
    <n v="2209.3560000000002"/>
    <n v="16938.396000000001"/>
  </r>
  <r>
    <n v="1871"/>
    <s v="R09037"/>
    <x v="346"/>
    <n v="74"/>
    <x v="2"/>
    <x v="8"/>
    <x v="68"/>
    <n v="4"/>
    <x v="0"/>
    <s v="Mobile Payment"/>
    <s v="Home Delivery"/>
    <s v="No"/>
    <s v="Arrived damaged"/>
    <x v="4"/>
    <x v="1"/>
    <x v="0"/>
    <x v="5"/>
    <n v="6698.54"/>
    <x v="6"/>
    <s v="Eastern Region"/>
    <s v="High"/>
    <s v="May"/>
    <s v="Q2"/>
    <s v="Yes"/>
    <n v="0"/>
    <n v="1004.7809999999999"/>
    <n v="7703.320999999999"/>
  </r>
  <r>
    <n v="1873"/>
    <s v="R08728"/>
    <x v="639"/>
    <n v="27"/>
    <x v="2"/>
    <x v="0"/>
    <x v="75"/>
    <n v="1"/>
    <x v="0"/>
    <s v="Debit Card"/>
    <s v="Home Delivery"/>
    <s v="No"/>
    <s v="Looks premium"/>
    <x v="3"/>
    <x v="0"/>
    <x v="0"/>
    <x v="1"/>
    <n v="4841.7700000000004"/>
    <x v="7"/>
    <s v="Northern Region"/>
    <s v="Medium"/>
    <s v="February"/>
    <s v="Q1"/>
    <s v="No"/>
    <n v="0"/>
    <n v="726.26550000000009"/>
    <n v="5568.0355"/>
  </r>
  <r>
    <n v="1874"/>
    <s v="R03081"/>
    <x v="267"/>
    <n v="23"/>
    <x v="0"/>
    <x v="5"/>
    <x v="61"/>
    <n v="5"/>
    <x v="0"/>
    <s v="Mobile Payment"/>
    <s v="Click &amp; Collect"/>
    <s v="Yes"/>
    <s v="Highly recommend"/>
    <x v="1"/>
    <x v="0"/>
    <x v="1"/>
    <x v="2"/>
    <n v="768.34"/>
    <x v="7"/>
    <s v="Western Region"/>
    <s v="Medium"/>
    <s v="January"/>
    <s v="Q1"/>
    <s v="No"/>
    <n v="0"/>
    <n v="115.251"/>
    <n v="883.59100000000001"/>
  </r>
  <r>
    <n v="1875"/>
    <s v="R06067"/>
    <x v="529"/>
    <n v="67"/>
    <x v="2"/>
    <x v="3"/>
    <x v="71"/>
    <n v="1"/>
    <x v="1"/>
    <s v="Cash"/>
    <s v="Click &amp; Collect"/>
    <s v="No"/>
    <s v="Helpful staff"/>
    <x v="3"/>
    <x v="0"/>
    <x v="0"/>
    <x v="5"/>
    <n v="1171.25"/>
    <x v="4"/>
    <s v="Central Region"/>
    <s v="Medium"/>
    <s v="March"/>
    <s v="Q1"/>
    <s v="No"/>
    <n v="1"/>
    <n v="175.6875"/>
    <n v="1346.9375"/>
  </r>
  <r>
    <n v="1876"/>
    <s v="R02956"/>
    <x v="48"/>
    <n v="52"/>
    <x v="2"/>
    <x v="6"/>
    <x v="110"/>
    <n v="1"/>
    <x v="1"/>
    <s v="Credit Card"/>
    <s v="Click &amp; Collect"/>
    <s v="Yes"/>
    <s v="Excellent value"/>
    <x v="3"/>
    <x v="0"/>
    <x v="0"/>
    <x v="4"/>
    <n v="2216.12"/>
    <x v="1"/>
    <s v="Gauteng Region"/>
    <s v="Medium"/>
    <s v="July"/>
    <s v="Q3"/>
    <s v="No"/>
    <n v="1"/>
    <n v="332.41799999999995"/>
    <n v="2548.5379999999996"/>
  </r>
  <r>
    <n v="1877"/>
    <s v="R03354"/>
    <x v="380"/>
    <m/>
    <x v="2"/>
    <x v="4"/>
    <x v="106"/>
    <n v="4"/>
    <x v="0"/>
    <s v="Cash"/>
    <s v="Click &amp; Collect"/>
    <s v="No"/>
    <s v="Looks premium"/>
    <x v="4"/>
    <x v="0"/>
    <x v="1"/>
    <x v="6"/>
    <n v="74.72"/>
    <x v="3"/>
    <s v="Central Region"/>
    <s v="Low"/>
    <s v="June"/>
    <s v="Q2"/>
    <s v="No"/>
    <n v="0"/>
    <n v="11.208"/>
    <n v="85.927999999999997"/>
  </r>
  <r>
    <n v="1880"/>
    <s v="R02120"/>
    <x v="111"/>
    <n v="61"/>
    <x v="0"/>
    <x v="4"/>
    <x v="11"/>
    <n v="5"/>
    <x v="1"/>
    <s v="Mobile Payment"/>
    <s v="In Store"/>
    <s v="No"/>
    <s v="Excellent value"/>
    <x v="1"/>
    <x v="0"/>
    <x v="1"/>
    <x v="0"/>
    <n v="231.22"/>
    <x v="1"/>
    <s v="Central Region"/>
    <s v="Low"/>
    <s v="August"/>
    <s v="Q3"/>
    <s v="No"/>
    <n v="1"/>
    <n v="34.683"/>
    <n v="265.90299999999996"/>
  </r>
  <r>
    <n v="1882"/>
    <s v="R02234"/>
    <x v="129"/>
    <n v="77"/>
    <x v="0"/>
    <x v="8"/>
    <x v="114"/>
    <n v="4"/>
    <x v="1"/>
    <s v="Debit Card"/>
    <s v="Click &amp; Collect"/>
    <s v="Yes"/>
    <s v="Easy to assemble"/>
    <x v="4"/>
    <x v="0"/>
    <x v="1"/>
    <x v="5"/>
    <n v="338.79"/>
    <x v="0"/>
    <s v="Eastern Region"/>
    <s v="Low"/>
    <s v="January"/>
    <s v="Q1"/>
    <s v="No"/>
    <n v="1"/>
    <n v="50.8185"/>
    <n v="389.60849999999999"/>
  </r>
  <r>
    <n v="1883"/>
    <s v="R02046"/>
    <x v="323"/>
    <n v="38"/>
    <x v="2"/>
    <x v="0"/>
    <x v="61"/>
    <n v="1"/>
    <x v="0"/>
    <s v="Debit Card"/>
    <s v="Home Delivery"/>
    <s v="Yes"/>
    <s v="Long waiting time"/>
    <x v="3"/>
    <x v="1"/>
    <x v="1"/>
    <x v="3"/>
    <n v="768.34"/>
    <x v="7"/>
    <s v="Northern Region"/>
    <s v="Medium"/>
    <s v="May"/>
    <s v="Q2"/>
    <s v="No"/>
    <n v="0"/>
    <n v="115.251"/>
    <n v="883.59100000000001"/>
  </r>
  <r>
    <n v="1884"/>
    <s v="R01251"/>
    <x v="433"/>
    <n v="32"/>
    <x v="1"/>
    <x v="4"/>
    <x v="114"/>
    <n v="1"/>
    <x v="1"/>
    <s v="Cash"/>
    <s v="Home Delivery"/>
    <s v="No"/>
    <s v="Very fast delivery"/>
    <x v="3"/>
    <x v="0"/>
    <x v="0"/>
    <x v="1"/>
    <n v="338.79"/>
    <x v="0"/>
    <s v="Central Region"/>
    <s v="Low"/>
    <s v="July"/>
    <s v="Q3"/>
    <s v="No"/>
    <n v="1"/>
    <n v="50.8185"/>
    <n v="389.60849999999999"/>
  </r>
  <r>
    <n v="1885"/>
    <s v="R02158"/>
    <x v="234"/>
    <n v="61"/>
    <x v="2"/>
    <x v="7"/>
    <x v="17"/>
    <n v="1"/>
    <x v="0"/>
    <s v="EFT"/>
    <s v="In Store"/>
    <s v="Yes"/>
    <s v="Highly recommend"/>
    <x v="3"/>
    <x v="0"/>
    <x v="0"/>
    <x v="0"/>
    <n v="471.63"/>
    <x v="1"/>
    <s v="Western Region"/>
    <s v="Low"/>
    <s v="June"/>
    <s v="Q2"/>
    <s v="No"/>
    <n v="0"/>
    <n v="70.744500000000002"/>
    <n v="542.3744999999999"/>
  </r>
  <r>
    <n v="1886"/>
    <s v="R05219"/>
    <x v="486"/>
    <n v="28"/>
    <x v="1"/>
    <x v="4"/>
    <x v="102"/>
    <n v="4"/>
    <x v="0"/>
    <s v="Mobile Payment"/>
    <s v="Home Delivery"/>
    <s v="Yes"/>
    <s v="Worth the money"/>
    <x v="4"/>
    <x v="0"/>
    <x v="1"/>
    <x v="1"/>
    <n v="996.44"/>
    <x v="2"/>
    <s v="Central Region"/>
    <s v="Medium"/>
    <s v="February"/>
    <s v="Q1"/>
    <s v="No"/>
    <n v="0"/>
    <n v="149.46600000000001"/>
    <n v="1145.9059999999999"/>
  </r>
  <r>
    <n v="1887"/>
    <s v="R00060"/>
    <x v="55"/>
    <n v="22"/>
    <x v="0"/>
    <x v="6"/>
    <x v="7"/>
    <n v="3"/>
    <x v="1"/>
    <s v="Mobile Payment"/>
    <s v="Home Delivery"/>
    <s v="No"/>
    <s v="Very comfortable"/>
    <x v="2"/>
    <x v="0"/>
    <x v="0"/>
    <x v="2"/>
    <n v="1370.56"/>
    <x v="6"/>
    <s v="Gauteng Region"/>
    <s v="Medium"/>
    <s v="July"/>
    <s v="Q3"/>
    <s v="No"/>
    <n v="1"/>
    <n v="205.58399999999997"/>
    <n v="1576.1439999999998"/>
  </r>
  <r>
    <n v="1888"/>
    <s v="R07234"/>
    <x v="640"/>
    <n v="41"/>
    <x v="0"/>
    <x v="8"/>
    <x v="95"/>
    <n v="2"/>
    <x v="1"/>
    <s v="Cash"/>
    <s v="Click &amp; Collect"/>
    <s v="No"/>
    <s v="Easy online ordering"/>
    <x v="0"/>
    <x v="0"/>
    <x v="0"/>
    <x v="3"/>
    <n v="105.11"/>
    <x v="1"/>
    <s v="Eastern Region"/>
    <s v="Low"/>
    <s v="September"/>
    <s v="Q3"/>
    <s v="No"/>
    <n v="1"/>
    <n v="15.766499999999999"/>
    <n v="120.87649999999999"/>
  </r>
  <r>
    <n v="1889"/>
    <s v="R01114"/>
    <x v="470"/>
    <n v="63"/>
    <x v="1"/>
    <x v="1"/>
    <x v="89"/>
    <n v="3"/>
    <x v="0"/>
    <s v="Debit Card"/>
    <s v="In Store"/>
    <s v="Yes"/>
    <s v="Looks premium"/>
    <x v="2"/>
    <x v="0"/>
    <x v="0"/>
    <x v="0"/>
    <n v="574.49"/>
    <x v="4"/>
    <s v="Southern Region"/>
    <s v="Medium"/>
    <s v="July"/>
    <s v="Q3"/>
    <s v="No"/>
    <n v="0"/>
    <n v="86.173500000000004"/>
    <n v="660.6635"/>
  </r>
  <r>
    <n v="1890"/>
    <s v="R08456"/>
    <x v="581"/>
    <n v="70"/>
    <x v="0"/>
    <x v="5"/>
    <x v="41"/>
    <n v="1"/>
    <x v="0"/>
    <s v="Credit Card"/>
    <s v="In Store"/>
    <s v="Yes"/>
    <m/>
    <x v="3"/>
    <x v="3"/>
    <x v="2"/>
    <x v="5"/>
    <n v="13261"/>
    <x v="6"/>
    <s v="Western Region"/>
    <s v="High"/>
    <s v="February"/>
    <s v="Q1"/>
    <s v="Yes"/>
    <n v="0"/>
    <n v="1989.1499999999999"/>
    <n v="15250.15"/>
  </r>
  <r>
    <n v="1891"/>
    <s v="R05706"/>
    <x v="0"/>
    <n v="19"/>
    <x v="2"/>
    <x v="8"/>
    <x v="23"/>
    <n v="3"/>
    <x v="1"/>
    <s v="Cash"/>
    <s v="In Store"/>
    <s v="No"/>
    <s v="Worth the money"/>
    <x v="2"/>
    <x v="0"/>
    <x v="0"/>
    <x v="2"/>
    <n v="2340.5700000000002"/>
    <x v="8"/>
    <s v="Eastern Region"/>
    <s v="Medium"/>
    <s v="March"/>
    <s v="Q1"/>
    <s v="No"/>
    <n v="1"/>
    <n v="351.08550000000002"/>
    <n v="2691.6554999999998"/>
  </r>
  <r>
    <n v="1893"/>
    <s v="R01329"/>
    <x v="360"/>
    <n v="33"/>
    <x v="0"/>
    <x v="8"/>
    <x v="82"/>
    <n v="5"/>
    <x v="0"/>
    <s v="Cash"/>
    <s v="In Store"/>
    <s v="Yes"/>
    <s v="Poor packaging"/>
    <x v="1"/>
    <x v="1"/>
    <x v="0"/>
    <x v="1"/>
    <n v="463.48"/>
    <x v="6"/>
    <s v="Eastern Region"/>
    <s v="Low"/>
    <s v="December"/>
    <s v="Q4"/>
    <s v="No"/>
    <n v="0"/>
    <n v="69.522000000000006"/>
    <n v="533.00199999999995"/>
  </r>
  <r>
    <n v="1894"/>
    <s v="R02214"/>
    <x v="360"/>
    <n v="32"/>
    <x v="1"/>
    <x v="4"/>
    <x v="100"/>
    <n v="2"/>
    <x v="0"/>
    <s v="EFT"/>
    <s v="Click &amp; Collect"/>
    <s v="No"/>
    <s v="Helpful staff"/>
    <x v="0"/>
    <x v="0"/>
    <x v="0"/>
    <x v="1"/>
    <n v="5432.76"/>
    <x v="5"/>
    <s v="Central Region"/>
    <s v="High"/>
    <s v="December"/>
    <s v="Q4"/>
    <s v="Yes"/>
    <n v="0"/>
    <n v="814.91399999999999"/>
    <n v="6247.674"/>
  </r>
  <r>
    <n v="1895"/>
    <s v="R06907"/>
    <x v="296"/>
    <m/>
    <x v="2"/>
    <x v="8"/>
    <x v="57"/>
    <n v="2"/>
    <x v="1"/>
    <s v="EFT"/>
    <s v="Home Delivery"/>
    <s v="No"/>
    <s v="Fits perfectly"/>
    <x v="0"/>
    <x v="0"/>
    <x v="0"/>
    <x v="6"/>
    <n v="551.66"/>
    <x v="0"/>
    <s v="Eastern Region"/>
    <s v="Medium"/>
    <s v="January"/>
    <s v="Q1"/>
    <s v="No"/>
    <n v="1"/>
    <n v="82.748999999999995"/>
    <n v="634.40899999999988"/>
  </r>
  <r>
    <n v="1896"/>
    <s v="R05181"/>
    <x v="330"/>
    <n v="63"/>
    <x v="2"/>
    <x v="5"/>
    <x v="64"/>
    <n v="3"/>
    <x v="1"/>
    <s v="Debit Card"/>
    <s v="Home Delivery"/>
    <s v="No"/>
    <s v="Product was disappointing"/>
    <x v="2"/>
    <x v="1"/>
    <x v="0"/>
    <x v="0"/>
    <n v="119.63"/>
    <x v="3"/>
    <s v="Western Region"/>
    <s v="Low"/>
    <s v="October"/>
    <s v="Q4"/>
    <s v="No"/>
    <n v="1"/>
    <n v="17.944499999999998"/>
    <n v="137.57449999999997"/>
  </r>
  <r>
    <n v="1897"/>
    <s v="R08984"/>
    <x v="623"/>
    <n v="49"/>
    <x v="2"/>
    <x v="2"/>
    <x v="86"/>
    <n v="3"/>
    <x v="1"/>
    <s v="Cash"/>
    <s v="Home Delivery"/>
    <s v="Yes"/>
    <s v="Exactly as advertised"/>
    <x v="2"/>
    <x v="0"/>
    <x v="0"/>
    <x v="4"/>
    <n v="5258.73"/>
    <x v="2"/>
    <s v="Northern Region"/>
    <s v="High"/>
    <s v="June"/>
    <s v="Q2"/>
    <s v="Yes"/>
    <n v="1"/>
    <n v="788.80949999999996"/>
    <n v="6047.539499999999"/>
  </r>
  <r>
    <n v="1898"/>
    <s v="R04282"/>
    <x v="641"/>
    <n v="37"/>
    <x v="1"/>
    <x v="6"/>
    <x v="12"/>
    <n v="2"/>
    <x v="0"/>
    <s v="Credit Card"/>
    <s v="In Store"/>
    <s v="No"/>
    <s v="Very comfortable"/>
    <x v="0"/>
    <x v="0"/>
    <x v="0"/>
    <x v="3"/>
    <n v="228.08"/>
    <x v="8"/>
    <s v="Gauteng Region"/>
    <s v="Low"/>
    <s v="June"/>
    <s v="Q2"/>
    <s v="No"/>
    <n v="0"/>
    <n v="34.212000000000003"/>
    <n v="262.29199999999997"/>
  </r>
  <r>
    <n v="1899"/>
    <s v="R03264"/>
    <x v="238"/>
    <n v="75"/>
    <x v="1"/>
    <x v="8"/>
    <x v="29"/>
    <n v="2"/>
    <x v="1"/>
    <s v="Credit Card"/>
    <s v="Click &amp; Collect"/>
    <s v="No"/>
    <s v="Fits perfectly"/>
    <x v="0"/>
    <x v="0"/>
    <x v="0"/>
    <x v="5"/>
    <n v="1355.08"/>
    <x v="2"/>
    <s v="Eastern Region"/>
    <s v="Medium"/>
    <s v="March"/>
    <s v="Q1"/>
    <s v="No"/>
    <n v="1"/>
    <n v="203.26199999999997"/>
    <n v="1558.3419999999999"/>
  </r>
  <r>
    <n v="1900"/>
    <s v="R07083"/>
    <x v="79"/>
    <n v="36"/>
    <x v="2"/>
    <x v="1"/>
    <x v="67"/>
    <n v="5"/>
    <x v="0"/>
    <s v="Credit Card"/>
    <s v="In Store"/>
    <s v="Yes"/>
    <s v="Average quality"/>
    <x v="1"/>
    <x v="2"/>
    <x v="0"/>
    <x v="3"/>
    <n v="1859.13"/>
    <x v="5"/>
    <s v="Southern Region"/>
    <s v="Medium"/>
    <s v="February"/>
    <s v="Q1"/>
    <s v="No"/>
    <n v="0"/>
    <n v="278.86950000000002"/>
    <n v="2137.9994999999999"/>
  </r>
  <r>
    <n v="1901"/>
    <s v="R08735"/>
    <x v="515"/>
    <n v="69"/>
    <x v="0"/>
    <x v="7"/>
    <x v="101"/>
    <n v="4"/>
    <x v="1"/>
    <s v="Debit Card"/>
    <s v="In Store"/>
    <s v="No"/>
    <s v="Looks premium"/>
    <x v="4"/>
    <x v="0"/>
    <x v="1"/>
    <x v="5"/>
    <n v="886.51"/>
    <x v="1"/>
    <s v="Western Region"/>
    <s v="Medium"/>
    <s v="October"/>
    <s v="Q4"/>
    <s v="No"/>
    <n v="1"/>
    <n v="132.97649999999999"/>
    <n v="1019.4864999999999"/>
  </r>
  <r>
    <n v="1903"/>
    <s v="R01551"/>
    <x v="267"/>
    <n v="76"/>
    <x v="0"/>
    <x v="5"/>
    <x v="41"/>
    <n v="2"/>
    <x v="1"/>
    <s v="Mobile Payment"/>
    <s v="In Store"/>
    <s v="Yes"/>
    <s v="Fantastic experience"/>
    <x v="0"/>
    <x v="0"/>
    <x v="0"/>
    <x v="5"/>
    <n v="13261"/>
    <x v="6"/>
    <s v="Western Region"/>
    <s v="High"/>
    <s v="January"/>
    <s v="Q1"/>
    <s v="Yes"/>
    <n v="1"/>
    <n v="1989.1499999999999"/>
    <n v="15250.15"/>
  </r>
  <r>
    <n v="1904"/>
    <s v="R01010"/>
    <x v="79"/>
    <n v="30"/>
    <x v="0"/>
    <x v="3"/>
    <x v="111"/>
    <n v="1"/>
    <x v="0"/>
    <s v="EFT"/>
    <s v="In Store"/>
    <s v="Yes"/>
    <s v="Easy online ordering"/>
    <x v="3"/>
    <x v="0"/>
    <x v="0"/>
    <x v="1"/>
    <n v="4507.63"/>
    <x v="2"/>
    <s v="Central Region"/>
    <s v="Medium"/>
    <s v="February"/>
    <s v="Q1"/>
    <s v="No"/>
    <n v="0"/>
    <n v="676.14449999999999"/>
    <n v="5183.7744999999995"/>
  </r>
  <r>
    <n v="1905"/>
    <s v="R08979"/>
    <x v="485"/>
    <n v="37"/>
    <x v="1"/>
    <x v="2"/>
    <x v="55"/>
    <n v="4"/>
    <x v="1"/>
    <s v="Debit Card"/>
    <s v="In Store"/>
    <s v="Yes"/>
    <s v="Very comfortable"/>
    <x v="4"/>
    <x v="0"/>
    <x v="1"/>
    <x v="3"/>
    <n v="324.35000000000002"/>
    <x v="8"/>
    <s v="Northern Region"/>
    <s v="Low"/>
    <s v="August"/>
    <s v="Q3"/>
    <s v="No"/>
    <n v="1"/>
    <n v="48.652500000000003"/>
    <n v="373.0025"/>
  </r>
  <r>
    <n v="1906"/>
    <s v="R09258"/>
    <x v="474"/>
    <n v="58"/>
    <x v="0"/>
    <x v="6"/>
    <x v="5"/>
    <n v="1"/>
    <x v="1"/>
    <s v="Debit Card"/>
    <s v="Home Delivery"/>
    <s v="Yes"/>
    <s v="Worth the money"/>
    <x v="3"/>
    <x v="0"/>
    <x v="0"/>
    <x v="0"/>
    <n v="1158.56"/>
    <x v="4"/>
    <s v="Gauteng Region"/>
    <s v="Medium"/>
    <s v="November"/>
    <s v="Q4"/>
    <s v="No"/>
    <n v="1"/>
    <n v="173.78399999999999"/>
    <n v="1332.3439999999998"/>
  </r>
  <r>
    <n v="1907"/>
    <s v="R06195"/>
    <x v="76"/>
    <n v="79"/>
    <x v="1"/>
    <x v="0"/>
    <x v="97"/>
    <n v="5"/>
    <x v="0"/>
    <s v="Cash"/>
    <s v="Home Delivery"/>
    <s v="Yes"/>
    <s v="Would definitely buy again"/>
    <x v="1"/>
    <x v="0"/>
    <x v="1"/>
    <x v="5"/>
    <n v="2906.97"/>
    <x v="7"/>
    <s v="Northern Region"/>
    <s v="Medium"/>
    <s v="October"/>
    <s v="Q4"/>
    <s v="No"/>
    <n v="0"/>
    <n v="436.04549999999995"/>
    <n v="3343.0154999999995"/>
  </r>
  <r>
    <n v="1908"/>
    <s v="R01613"/>
    <x v="414"/>
    <n v="41"/>
    <x v="0"/>
    <x v="7"/>
    <x v="88"/>
    <n v="2"/>
    <x v="1"/>
    <s v="Debit Card"/>
    <s v="Home Delivery"/>
    <s v="No"/>
    <m/>
    <x v="0"/>
    <x v="3"/>
    <x v="2"/>
    <x v="3"/>
    <n v="529.15"/>
    <x v="0"/>
    <s v="Western Region"/>
    <s v="Medium"/>
    <s v="May"/>
    <s v="Q2"/>
    <s v="No"/>
    <n v="1"/>
    <n v="79.372499999999988"/>
    <n v="608.52249999999992"/>
  </r>
  <r>
    <n v="1909"/>
    <s v="R04958"/>
    <x v="297"/>
    <n v="27"/>
    <x v="1"/>
    <x v="3"/>
    <x v="15"/>
    <n v="5"/>
    <x v="1"/>
    <s v="Mobile Payment"/>
    <s v="In Store"/>
    <s v="No"/>
    <s v="Helpful staff"/>
    <x v="1"/>
    <x v="0"/>
    <x v="1"/>
    <x v="1"/>
    <n v="869.65"/>
    <x v="4"/>
    <s v="Central Region"/>
    <s v="Medium"/>
    <s v="November"/>
    <s v="Q4"/>
    <s v="No"/>
    <n v="1"/>
    <n v="130.44749999999999"/>
    <n v="1000.0974999999999"/>
  </r>
  <r>
    <n v="1910"/>
    <s v="R08330"/>
    <x v="431"/>
    <n v="41"/>
    <x v="2"/>
    <x v="7"/>
    <x v="17"/>
    <n v="5"/>
    <x v="1"/>
    <s v="Cash"/>
    <s v="Click &amp; Collect"/>
    <s v="No"/>
    <m/>
    <x v="1"/>
    <x v="3"/>
    <x v="2"/>
    <x v="3"/>
    <n v="471.63"/>
    <x v="1"/>
    <s v="Western Region"/>
    <s v="Low"/>
    <s v="April"/>
    <s v="Q2"/>
    <s v="No"/>
    <n v="1"/>
    <n v="70.744500000000002"/>
    <n v="542.3744999999999"/>
  </r>
  <r>
    <n v="1912"/>
    <s v="R08777"/>
    <x v="642"/>
    <n v="72"/>
    <x v="1"/>
    <x v="0"/>
    <x v="64"/>
    <n v="5"/>
    <x v="0"/>
    <s v="Mobile Payment"/>
    <s v="Click &amp; Collect"/>
    <s v="Yes"/>
    <m/>
    <x v="1"/>
    <x v="3"/>
    <x v="2"/>
    <x v="5"/>
    <n v="119.63"/>
    <x v="3"/>
    <s v="Northern Region"/>
    <s v="Low"/>
    <s v="December"/>
    <s v="Q4"/>
    <s v="No"/>
    <n v="0"/>
    <n v="17.944499999999998"/>
    <n v="137.57449999999997"/>
  </r>
  <r>
    <n v="1913"/>
    <s v="R07418"/>
    <x v="75"/>
    <n v="27"/>
    <x v="0"/>
    <x v="3"/>
    <x v="122"/>
    <n v="3"/>
    <x v="1"/>
    <s v="Cash"/>
    <s v="Home Delivery"/>
    <s v="No"/>
    <s v="Would definitely buy again"/>
    <x v="2"/>
    <x v="0"/>
    <x v="0"/>
    <x v="1"/>
    <n v="412.16"/>
    <x v="8"/>
    <s v="Central Region"/>
    <s v="Low"/>
    <s v="March"/>
    <s v="Q1"/>
    <s v="No"/>
    <n v="1"/>
    <n v="61.823999999999998"/>
    <n v="473.98399999999998"/>
  </r>
  <r>
    <n v="1914"/>
    <s v="R00649"/>
    <x v="107"/>
    <n v="32"/>
    <x v="2"/>
    <x v="6"/>
    <x v="90"/>
    <n v="1"/>
    <x v="0"/>
    <s v="Cash"/>
    <s v="In Store"/>
    <s v="No"/>
    <s v="Product exceeded expectations"/>
    <x v="3"/>
    <x v="0"/>
    <x v="0"/>
    <x v="1"/>
    <n v="16523.5"/>
    <x v="6"/>
    <s v="Gauteng Region"/>
    <s v="High"/>
    <s v="June"/>
    <s v="Q2"/>
    <s v="Yes"/>
    <n v="0"/>
    <n v="2478.5250000000001"/>
    <n v="19002.024999999998"/>
  </r>
  <r>
    <n v="1915"/>
    <s v="R01196"/>
    <x v="416"/>
    <n v="47"/>
    <x v="0"/>
    <x v="3"/>
    <x v="104"/>
    <n v="4"/>
    <x v="0"/>
    <s v="Debit Card"/>
    <s v="In Store"/>
    <s v="No"/>
    <s v="Looks premium"/>
    <x v="4"/>
    <x v="0"/>
    <x v="1"/>
    <x v="4"/>
    <n v="274.49"/>
    <x v="1"/>
    <s v="Central Region"/>
    <s v="Low"/>
    <s v="September"/>
    <s v="Q3"/>
    <s v="No"/>
    <n v="0"/>
    <n v="41.173499999999997"/>
    <n v="315.6635"/>
  </r>
  <r>
    <n v="1916"/>
    <s v="R09191"/>
    <x v="518"/>
    <n v="23"/>
    <x v="0"/>
    <x v="1"/>
    <x v="63"/>
    <n v="1"/>
    <x v="1"/>
    <s v="Mobile Payment"/>
    <s v="Click &amp; Collect"/>
    <s v="No"/>
    <m/>
    <x v="3"/>
    <x v="3"/>
    <x v="2"/>
    <x v="2"/>
    <n v="1604.87"/>
    <x v="0"/>
    <s v="Southern Region"/>
    <s v="Medium"/>
    <s v="April"/>
    <s v="Q2"/>
    <s v="No"/>
    <n v="1"/>
    <n v="240.73049999999998"/>
    <n v="1845.6004999999998"/>
  </r>
  <r>
    <n v="1918"/>
    <s v="R08776"/>
    <x v="232"/>
    <n v="26"/>
    <x v="0"/>
    <x v="3"/>
    <x v="14"/>
    <n v="5"/>
    <x v="1"/>
    <s v="Credit Card"/>
    <s v="Home Delivery"/>
    <s v="No"/>
    <s v="Fantastic experience"/>
    <x v="1"/>
    <x v="0"/>
    <x v="1"/>
    <x v="1"/>
    <n v="1440.59"/>
    <x v="1"/>
    <s v="Central Region"/>
    <s v="Medium"/>
    <s v="April"/>
    <s v="Q2"/>
    <s v="No"/>
    <n v="1"/>
    <n v="216.08849999999998"/>
    <n v="1656.6784999999998"/>
  </r>
  <r>
    <n v="1919"/>
    <s v="R05720"/>
    <x v="501"/>
    <n v="68"/>
    <x v="2"/>
    <x v="5"/>
    <x v="83"/>
    <n v="1"/>
    <x v="1"/>
    <s v="Credit Card"/>
    <s v="Home Delivery"/>
    <s v="Yes"/>
    <s v="Instructions unclear"/>
    <x v="3"/>
    <x v="2"/>
    <x v="0"/>
    <x v="5"/>
    <n v="3521.64"/>
    <x v="5"/>
    <s v="Western Region"/>
    <s v="Medium"/>
    <s v="April"/>
    <s v="Q2"/>
    <s v="No"/>
    <n v="1"/>
    <n v="528.24599999999998"/>
    <n v="4049.8859999999995"/>
  </r>
  <r>
    <n v="1920"/>
    <s v="R06936"/>
    <x v="643"/>
    <n v="48"/>
    <x v="2"/>
    <x v="5"/>
    <x v="91"/>
    <n v="2"/>
    <x v="0"/>
    <s v="Cash"/>
    <s v="In Store"/>
    <s v="No"/>
    <s v="Average quality"/>
    <x v="0"/>
    <x v="2"/>
    <x v="0"/>
    <x v="4"/>
    <n v="53.85"/>
    <x v="3"/>
    <s v="Western Region"/>
    <s v="Low"/>
    <s v="January"/>
    <s v="Q1"/>
    <s v="No"/>
    <n v="0"/>
    <n v="8.0775000000000006"/>
    <n v="61.927499999999995"/>
  </r>
  <r>
    <n v="1921"/>
    <s v="R03096"/>
    <x v="165"/>
    <n v="34"/>
    <x v="2"/>
    <x v="6"/>
    <x v="94"/>
    <n v="2"/>
    <x v="0"/>
    <s v="Cash"/>
    <s v="Home Delivery"/>
    <s v="Yes"/>
    <s v="Great customer service"/>
    <x v="0"/>
    <x v="0"/>
    <x v="0"/>
    <x v="1"/>
    <n v="1746.77"/>
    <x v="5"/>
    <s v="Gauteng Region"/>
    <s v="Medium"/>
    <s v="July"/>
    <s v="Q3"/>
    <s v="No"/>
    <n v="0"/>
    <n v="262.01549999999997"/>
    <n v="2008.7854999999997"/>
  </r>
  <r>
    <n v="1922"/>
    <s v="R04475"/>
    <x v="448"/>
    <n v="19"/>
    <x v="2"/>
    <x v="3"/>
    <x v="78"/>
    <n v="2"/>
    <x v="1"/>
    <s v="Mobile Payment"/>
    <s v="Click &amp; Collect"/>
    <s v="No"/>
    <s v="Customer support was excellent"/>
    <x v="0"/>
    <x v="0"/>
    <x v="0"/>
    <x v="2"/>
    <n v="954.6"/>
    <x v="8"/>
    <s v="Central Region"/>
    <s v="Medium"/>
    <s v="July"/>
    <s v="Q3"/>
    <s v="No"/>
    <n v="1"/>
    <n v="143.19"/>
    <n v="1097.79"/>
  </r>
  <r>
    <n v="1923"/>
    <s v="R03134"/>
    <x v="366"/>
    <n v="54"/>
    <x v="0"/>
    <x v="1"/>
    <x v="45"/>
    <n v="1"/>
    <x v="1"/>
    <s v="Mobile Payment"/>
    <s v="Click &amp; Collect"/>
    <s v="Yes"/>
    <s v="Exactly as advertised"/>
    <x v="3"/>
    <x v="0"/>
    <x v="0"/>
    <x v="4"/>
    <n v="139.72999999999999"/>
    <x v="1"/>
    <s v="Southern Region"/>
    <s v="Low"/>
    <s v="September"/>
    <s v="Q3"/>
    <s v="No"/>
    <n v="1"/>
    <n v="20.959499999999998"/>
    <n v="160.68949999999998"/>
  </r>
  <r>
    <n v="1924"/>
    <s v="R00551"/>
    <x v="383"/>
    <n v="53"/>
    <x v="0"/>
    <x v="6"/>
    <x v="8"/>
    <n v="2"/>
    <x v="0"/>
    <s v="Cash"/>
    <s v="Click &amp; Collect"/>
    <s v="No"/>
    <s v="Product was disappointing"/>
    <x v="0"/>
    <x v="1"/>
    <x v="1"/>
    <x v="4"/>
    <n v="5390.8"/>
    <x v="6"/>
    <s v="Gauteng Region"/>
    <s v="High"/>
    <s v="December"/>
    <s v="Q4"/>
    <s v="Yes"/>
    <n v="0"/>
    <n v="808.62"/>
    <n v="6199.42"/>
  </r>
  <r>
    <n v="1925"/>
    <s v="R08331"/>
    <x v="644"/>
    <m/>
    <x v="1"/>
    <x v="3"/>
    <x v="102"/>
    <n v="4"/>
    <x v="0"/>
    <s v="Mobile Payment"/>
    <s v="Home Delivery"/>
    <s v="No"/>
    <s v="Average quality"/>
    <x v="4"/>
    <x v="2"/>
    <x v="0"/>
    <x v="6"/>
    <n v="996.44"/>
    <x v="2"/>
    <s v="Central Region"/>
    <s v="Medium"/>
    <s v="September"/>
    <s v="Q3"/>
    <s v="No"/>
    <n v="0"/>
    <n v="149.46600000000001"/>
    <n v="1145.9059999999999"/>
  </r>
  <r>
    <n v="1926"/>
    <s v="R08172"/>
    <x v="260"/>
    <n v="50"/>
    <x v="0"/>
    <x v="4"/>
    <x v="28"/>
    <n v="5"/>
    <x v="1"/>
    <s v="Mobile Payment"/>
    <s v="In Store"/>
    <s v="No"/>
    <s v="Product was disappointing"/>
    <x v="1"/>
    <x v="1"/>
    <x v="0"/>
    <x v="4"/>
    <n v="1011.68"/>
    <x v="0"/>
    <s v="Central Region"/>
    <s v="Medium"/>
    <s v="March"/>
    <s v="Q1"/>
    <s v="No"/>
    <n v="1"/>
    <n v="151.75199999999998"/>
    <n v="1163.4319999999998"/>
  </r>
  <r>
    <n v="1928"/>
    <s v="R00884"/>
    <x v="376"/>
    <n v="72"/>
    <x v="0"/>
    <x v="5"/>
    <x v="104"/>
    <n v="4"/>
    <x v="0"/>
    <s v="Credit Card"/>
    <s v="In Store"/>
    <s v="Yes"/>
    <s v="Arrived damaged"/>
    <x v="4"/>
    <x v="1"/>
    <x v="0"/>
    <x v="5"/>
    <n v="274.49"/>
    <x v="1"/>
    <s v="Western Region"/>
    <s v="Low"/>
    <s v="November"/>
    <s v="Q4"/>
    <s v="No"/>
    <n v="0"/>
    <n v="41.173499999999997"/>
    <n v="315.6635"/>
  </r>
  <r>
    <n v="1930"/>
    <s v="R04650"/>
    <x v="645"/>
    <n v="19"/>
    <x v="1"/>
    <x v="7"/>
    <x v="10"/>
    <n v="1"/>
    <x v="0"/>
    <s v="Cash"/>
    <s v="Home Delivery"/>
    <s v="No"/>
    <s v="Excellent value"/>
    <x v="3"/>
    <x v="0"/>
    <x v="0"/>
    <x v="2"/>
    <n v="276.82"/>
    <x v="7"/>
    <s v="Western Region"/>
    <s v="Low"/>
    <s v="July"/>
    <s v="Q3"/>
    <s v="No"/>
    <n v="0"/>
    <n v="41.522999999999996"/>
    <n v="318.34299999999996"/>
  </r>
  <r>
    <n v="1931"/>
    <s v="R09045"/>
    <x v="129"/>
    <n v="39"/>
    <x v="1"/>
    <x v="8"/>
    <x v="38"/>
    <n v="5"/>
    <x v="0"/>
    <s v="Mobile Payment"/>
    <s v="Click &amp; Collect"/>
    <s v="No"/>
    <s v="Great customer service"/>
    <x v="1"/>
    <x v="0"/>
    <x v="1"/>
    <x v="3"/>
    <n v="3715.65"/>
    <x v="5"/>
    <s v="Eastern Region"/>
    <s v="Medium"/>
    <s v="January"/>
    <s v="Q1"/>
    <s v="No"/>
    <n v="0"/>
    <n v="557.34749999999997"/>
    <n v="4272.9974999999995"/>
  </r>
  <r>
    <n v="1932"/>
    <s v="R00212"/>
    <x v="572"/>
    <n v="21"/>
    <x v="0"/>
    <x v="4"/>
    <x v="113"/>
    <n v="3"/>
    <x v="1"/>
    <s v="Cash"/>
    <s v="In Store"/>
    <s v="Yes"/>
    <s v="Fits perfectly"/>
    <x v="2"/>
    <x v="0"/>
    <x v="0"/>
    <x v="2"/>
    <n v="2572.02"/>
    <x v="7"/>
    <s v="Central Region"/>
    <s v="Medium"/>
    <s v="July"/>
    <s v="Q3"/>
    <s v="No"/>
    <n v="1"/>
    <n v="385.803"/>
    <n v="2957.8229999999999"/>
  </r>
  <r>
    <n v="1933"/>
    <s v="R05762"/>
    <x v="167"/>
    <n v="22"/>
    <x v="0"/>
    <x v="2"/>
    <x v="105"/>
    <n v="4"/>
    <x v="0"/>
    <s v="EFT"/>
    <s v="In Store"/>
    <s v="No"/>
    <m/>
    <x v="4"/>
    <x v="3"/>
    <x v="2"/>
    <x v="2"/>
    <n v="96.11"/>
    <x v="8"/>
    <s v="Northern Region"/>
    <s v="Low"/>
    <s v="August"/>
    <s v="Q3"/>
    <s v="No"/>
    <n v="0"/>
    <n v="14.416499999999999"/>
    <n v="110.52649999999998"/>
  </r>
  <r>
    <n v="1934"/>
    <s v="R03681"/>
    <x v="246"/>
    <n v="78"/>
    <x v="2"/>
    <x v="2"/>
    <x v="92"/>
    <n v="2"/>
    <x v="0"/>
    <s v="Mobile Payment"/>
    <s v="Click &amp; Collect"/>
    <s v="Yes"/>
    <s v="Long waiting time"/>
    <x v="0"/>
    <x v="1"/>
    <x v="1"/>
    <x v="5"/>
    <n v="2217.0300000000002"/>
    <x v="8"/>
    <s v="Northern Region"/>
    <s v="Medium"/>
    <s v="June"/>
    <s v="Q2"/>
    <s v="No"/>
    <n v="0"/>
    <n v="332.55450000000002"/>
    <n v="2549.5844999999999"/>
  </r>
  <r>
    <n v="1935"/>
    <s v="R03707"/>
    <x v="646"/>
    <n v="60"/>
    <x v="1"/>
    <x v="0"/>
    <x v="29"/>
    <n v="2"/>
    <x v="1"/>
    <s v="Debit Card"/>
    <s v="In Store"/>
    <s v="Yes"/>
    <s v="Very comfortable"/>
    <x v="0"/>
    <x v="0"/>
    <x v="0"/>
    <x v="0"/>
    <n v="1355.08"/>
    <x v="2"/>
    <s v="Northern Region"/>
    <s v="Medium"/>
    <s v="April"/>
    <s v="Q2"/>
    <s v="No"/>
    <n v="1"/>
    <n v="203.26199999999997"/>
    <n v="1558.3419999999999"/>
  </r>
  <r>
    <n v="1937"/>
    <s v="R09194"/>
    <x v="647"/>
    <n v="58"/>
    <x v="0"/>
    <x v="1"/>
    <x v="85"/>
    <n v="3"/>
    <x v="0"/>
    <s v="Debit Card"/>
    <s v="In Store"/>
    <s v="Yes"/>
    <s v="Average quality"/>
    <x v="2"/>
    <x v="2"/>
    <x v="1"/>
    <x v="0"/>
    <n v="812.2"/>
    <x v="2"/>
    <s v="Southern Region"/>
    <s v="Medium"/>
    <s v="May"/>
    <s v="Q2"/>
    <s v="No"/>
    <n v="0"/>
    <n v="121.83"/>
    <n v="934.03"/>
  </r>
  <r>
    <n v="1938"/>
    <s v="R09983"/>
    <x v="357"/>
    <n v="61"/>
    <x v="1"/>
    <x v="5"/>
    <x v="39"/>
    <n v="4"/>
    <x v="1"/>
    <s v="Credit Card"/>
    <s v="Click &amp; Collect"/>
    <s v="Yes"/>
    <s v="Excellent value"/>
    <x v="4"/>
    <x v="0"/>
    <x v="1"/>
    <x v="0"/>
    <n v="24904.86"/>
    <x v="6"/>
    <s v="Western Region"/>
    <s v="High"/>
    <s v="July"/>
    <s v="Q3"/>
    <s v="Yes"/>
    <n v="1"/>
    <n v="3735.7289999999998"/>
    <n v="28640.589"/>
  </r>
  <r>
    <n v="1939"/>
    <s v="R08726"/>
    <x v="550"/>
    <n v="60"/>
    <x v="0"/>
    <x v="0"/>
    <x v="3"/>
    <n v="5"/>
    <x v="1"/>
    <s v="Cash"/>
    <s v="Click &amp; Collect"/>
    <s v="No"/>
    <m/>
    <x v="1"/>
    <x v="3"/>
    <x v="2"/>
    <x v="0"/>
    <n v="84.23"/>
    <x v="3"/>
    <s v="Northern Region"/>
    <s v="Low"/>
    <s v="October"/>
    <s v="Q4"/>
    <s v="No"/>
    <n v="1"/>
    <n v="12.634500000000001"/>
    <n v="96.864499999999992"/>
  </r>
  <r>
    <n v="1940"/>
    <s v="R01439"/>
    <x v="247"/>
    <n v="62"/>
    <x v="2"/>
    <x v="1"/>
    <x v="43"/>
    <n v="1"/>
    <x v="0"/>
    <s v="EFT"/>
    <s v="Home Delivery"/>
    <s v="Yes"/>
    <s v="Excellent value"/>
    <x v="3"/>
    <x v="0"/>
    <x v="0"/>
    <x v="0"/>
    <n v="755.66"/>
    <x v="7"/>
    <s v="Southern Region"/>
    <s v="Medium"/>
    <s v="August"/>
    <s v="Q3"/>
    <s v="No"/>
    <n v="0"/>
    <n v="113.34899999999999"/>
    <n v="869.0089999999999"/>
  </r>
  <r>
    <n v="1941"/>
    <s v="R00468"/>
    <x v="436"/>
    <n v="41"/>
    <x v="0"/>
    <x v="7"/>
    <x v="54"/>
    <n v="3"/>
    <x v="0"/>
    <s v="Cash"/>
    <s v="Click &amp; Collect"/>
    <s v="Yes"/>
    <s v="Fits perfectly"/>
    <x v="2"/>
    <x v="0"/>
    <x v="0"/>
    <x v="3"/>
    <n v="1940.64"/>
    <x v="4"/>
    <s v="Western Region"/>
    <s v="Medium"/>
    <s v="January"/>
    <s v="Q1"/>
    <s v="No"/>
    <n v="0"/>
    <n v="291.096"/>
    <n v="2231.7359999999999"/>
  </r>
  <r>
    <n v="1942"/>
    <s v="R05654"/>
    <x v="37"/>
    <n v="48"/>
    <x v="0"/>
    <x v="2"/>
    <x v="90"/>
    <n v="4"/>
    <x v="1"/>
    <s v="Debit Card"/>
    <s v="Home Delivery"/>
    <s v="Yes"/>
    <s v="Very fast delivery"/>
    <x v="4"/>
    <x v="0"/>
    <x v="1"/>
    <x v="4"/>
    <n v="16523.5"/>
    <x v="6"/>
    <s v="Northern Region"/>
    <s v="High"/>
    <s v="February"/>
    <s v="Q1"/>
    <s v="Yes"/>
    <n v="1"/>
    <n v="2478.5250000000001"/>
    <n v="19002.024999999998"/>
  </r>
  <r>
    <n v="1943"/>
    <s v="R01916"/>
    <x v="648"/>
    <m/>
    <x v="0"/>
    <x v="0"/>
    <x v="85"/>
    <n v="2"/>
    <x v="0"/>
    <s v="Cash"/>
    <s v="Home Delivery"/>
    <s v="No"/>
    <s v="Helpful staff"/>
    <x v="0"/>
    <x v="0"/>
    <x v="0"/>
    <x v="6"/>
    <n v="812.2"/>
    <x v="2"/>
    <s v="Northern Region"/>
    <s v="Medium"/>
    <s v="February"/>
    <s v="Q1"/>
    <s v="No"/>
    <n v="0"/>
    <n v="121.83"/>
    <n v="934.03"/>
  </r>
  <r>
    <n v="1944"/>
    <s v="R03621"/>
    <x v="31"/>
    <n v="47"/>
    <x v="2"/>
    <x v="0"/>
    <x v="57"/>
    <n v="5"/>
    <x v="1"/>
    <s v="EFT"/>
    <s v="In Store"/>
    <s v="Yes"/>
    <s v="Instructions unclear"/>
    <x v="1"/>
    <x v="2"/>
    <x v="0"/>
    <x v="4"/>
    <n v="551.66"/>
    <x v="0"/>
    <s v="Northern Region"/>
    <s v="Medium"/>
    <s v="September"/>
    <s v="Q3"/>
    <s v="No"/>
    <n v="1"/>
    <n v="82.748999999999995"/>
    <n v="634.40899999999988"/>
  </r>
  <r>
    <n v="1945"/>
    <s v="R04697"/>
    <x v="477"/>
    <n v="43"/>
    <x v="1"/>
    <x v="5"/>
    <x v="55"/>
    <n v="1"/>
    <x v="1"/>
    <s v="Mobile Payment"/>
    <s v="Click &amp; Collect"/>
    <s v="Yes"/>
    <s v="Poor packaging"/>
    <x v="3"/>
    <x v="1"/>
    <x v="1"/>
    <x v="3"/>
    <n v="324.35000000000002"/>
    <x v="8"/>
    <s v="Western Region"/>
    <s v="Low"/>
    <s v="March"/>
    <s v="Q1"/>
    <s v="No"/>
    <n v="1"/>
    <n v="48.652500000000003"/>
    <n v="373.0025"/>
  </r>
  <r>
    <n v="1946"/>
    <s v="R08743"/>
    <x v="80"/>
    <n v="69"/>
    <x v="2"/>
    <x v="0"/>
    <x v="59"/>
    <n v="1"/>
    <x v="0"/>
    <s v="Credit Card"/>
    <s v="Home Delivery"/>
    <s v="Yes"/>
    <s v="Excellent value"/>
    <x v="3"/>
    <x v="0"/>
    <x v="0"/>
    <x v="5"/>
    <n v="8798.49"/>
    <x v="4"/>
    <s v="Northern Region"/>
    <s v="High"/>
    <s v="February"/>
    <s v="Q1"/>
    <s v="Yes"/>
    <n v="0"/>
    <n v="1319.7735"/>
    <n v="10118.263499999999"/>
  </r>
  <r>
    <n v="1947"/>
    <s v="R00697"/>
    <x v="61"/>
    <n v="27"/>
    <x v="1"/>
    <x v="1"/>
    <x v="9"/>
    <n v="3"/>
    <x v="0"/>
    <s v="EFT"/>
    <s v="Click &amp; Collect"/>
    <s v="Yes"/>
    <s v="Product exceeded expectations"/>
    <x v="2"/>
    <x v="0"/>
    <x v="0"/>
    <x v="1"/>
    <n v="43.23"/>
    <x v="3"/>
    <s v="Southern Region"/>
    <s v="Low"/>
    <s v="April"/>
    <s v="Q2"/>
    <s v="No"/>
    <n v="0"/>
    <n v="6.4844999999999997"/>
    <n v="49.714499999999994"/>
  </r>
  <r>
    <n v="1948"/>
    <s v="R06686"/>
    <x v="432"/>
    <n v="24"/>
    <x v="1"/>
    <x v="6"/>
    <x v="71"/>
    <n v="1"/>
    <x v="0"/>
    <s v="Mobile Payment"/>
    <s v="In Store"/>
    <s v="Yes"/>
    <m/>
    <x v="3"/>
    <x v="3"/>
    <x v="2"/>
    <x v="2"/>
    <n v="1171.25"/>
    <x v="4"/>
    <s v="Gauteng Region"/>
    <s v="Medium"/>
    <s v="October"/>
    <s v="Q4"/>
    <s v="No"/>
    <n v="0"/>
    <n v="175.6875"/>
    <n v="1346.9375"/>
  </r>
  <r>
    <n v="1949"/>
    <s v="R08448"/>
    <x v="649"/>
    <n v="22"/>
    <x v="0"/>
    <x v="2"/>
    <x v="116"/>
    <n v="2"/>
    <x v="0"/>
    <s v="Debit Card"/>
    <s v="Click &amp; Collect"/>
    <s v="Yes"/>
    <s v="Worth the money"/>
    <x v="0"/>
    <x v="0"/>
    <x v="0"/>
    <x v="2"/>
    <n v="11052.57"/>
    <x v="6"/>
    <s v="Northern Region"/>
    <s v="High"/>
    <s v="December"/>
    <s v="Q4"/>
    <s v="Yes"/>
    <n v="0"/>
    <n v="1657.8854999999999"/>
    <n v="12710.455499999998"/>
  </r>
  <r>
    <n v="1950"/>
    <s v="R08784"/>
    <x v="180"/>
    <n v="48"/>
    <x v="0"/>
    <x v="0"/>
    <x v="38"/>
    <n v="4"/>
    <x v="1"/>
    <s v="Debit Card"/>
    <s v="Home Delivery"/>
    <s v="No"/>
    <s v="Easy to assemble"/>
    <x v="4"/>
    <x v="0"/>
    <x v="1"/>
    <x v="4"/>
    <n v="3715.65"/>
    <x v="5"/>
    <s v="Northern Region"/>
    <s v="Medium"/>
    <s v="September"/>
    <s v="Q3"/>
    <s v="No"/>
    <n v="1"/>
    <n v="557.34749999999997"/>
    <n v="4272.9974999999995"/>
  </r>
  <r>
    <n v="1951"/>
    <s v="R09286"/>
    <x v="426"/>
    <n v="52"/>
    <x v="2"/>
    <x v="2"/>
    <x v="10"/>
    <n v="5"/>
    <x v="1"/>
    <s v="EFT"/>
    <s v="Click &amp; Collect"/>
    <s v="No"/>
    <s v="Product was disappointing"/>
    <x v="1"/>
    <x v="1"/>
    <x v="0"/>
    <x v="4"/>
    <n v="276.82"/>
    <x v="7"/>
    <s v="Northern Region"/>
    <s v="Low"/>
    <s v="August"/>
    <s v="Q3"/>
    <s v="No"/>
    <n v="1"/>
    <n v="41.522999999999996"/>
    <n v="318.34299999999996"/>
  </r>
  <r>
    <n v="1952"/>
    <s v="R05663"/>
    <x v="612"/>
    <n v="20"/>
    <x v="1"/>
    <x v="2"/>
    <x v="87"/>
    <n v="4"/>
    <x v="0"/>
    <s v="EFT"/>
    <s v="Click &amp; Collect"/>
    <s v="No"/>
    <s v="Long waiting time"/>
    <x v="4"/>
    <x v="1"/>
    <x v="0"/>
    <x v="2"/>
    <n v="828.82"/>
    <x v="5"/>
    <s v="Northern Region"/>
    <s v="Medium"/>
    <s v="May"/>
    <s v="Q2"/>
    <s v="No"/>
    <n v="0"/>
    <n v="124.32300000000001"/>
    <n v="953.14300000000003"/>
  </r>
  <r>
    <n v="1953"/>
    <s v="R08405"/>
    <x v="166"/>
    <n v="39"/>
    <x v="2"/>
    <x v="2"/>
    <x v="9"/>
    <n v="3"/>
    <x v="0"/>
    <s v="Debit Card"/>
    <s v="Click &amp; Collect"/>
    <s v="No"/>
    <s v="Instructions unclear"/>
    <x v="2"/>
    <x v="2"/>
    <x v="1"/>
    <x v="3"/>
    <n v="43.23"/>
    <x v="3"/>
    <s v="Northern Region"/>
    <s v="Low"/>
    <s v="October"/>
    <s v="Q4"/>
    <s v="No"/>
    <n v="0"/>
    <n v="6.4844999999999997"/>
    <n v="49.714499999999994"/>
  </r>
  <r>
    <n v="1955"/>
    <s v="R05550"/>
    <x v="83"/>
    <n v="74"/>
    <x v="1"/>
    <x v="5"/>
    <x v="73"/>
    <n v="5"/>
    <x v="0"/>
    <s v="Cash"/>
    <s v="In Store"/>
    <s v="Yes"/>
    <s v="Highly recommend"/>
    <x v="1"/>
    <x v="0"/>
    <x v="1"/>
    <x v="5"/>
    <n v="657.5"/>
    <x v="5"/>
    <s v="Western Region"/>
    <s v="Medium"/>
    <s v="May"/>
    <s v="Q2"/>
    <s v="No"/>
    <n v="0"/>
    <n v="98.625"/>
    <n v="756.12499999999989"/>
  </r>
  <r>
    <n v="1957"/>
    <s v="R02927"/>
    <x v="650"/>
    <n v="33"/>
    <x v="2"/>
    <x v="8"/>
    <x v="8"/>
    <n v="1"/>
    <x v="0"/>
    <s v="Cash"/>
    <s v="Click &amp; Collect"/>
    <s v="Yes"/>
    <s v="Excellent value"/>
    <x v="3"/>
    <x v="0"/>
    <x v="0"/>
    <x v="1"/>
    <n v="5390.8"/>
    <x v="6"/>
    <s v="Eastern Region"/>
    <s v="High"/>
    <s v="March"/>
    <s v="Q1"/>
    <s v="Yes"/>
    <n v="0"/>
    <n v="808.62"/>
    <n v="6199.42"/>
  </r>
  <r>
    <n v="1958"/>
    <s v="R03922"/>
    <x v="464"/>
    <n v="21"/>
    <x v="2"/>
    <x v="3"/>
    <x v="25"/>
    <n v="4"/>
    <x v="1"/>
    <s v="Cash"/>
    <s v="In Store"/>
    <s v="Yes"/>
    <s v="Item missing accessories"/>
    <x v="4"/>
    <x v="1"/>
    <x v="0"/>
    <x v="2"/>
    <n v="4455.18"/>
    <x v="2"/>
    <s v="Central Region"/>
    <s v="Medium"/>
    <s v="March"/>
    <s v="Q1"/>
    <s v="No"/>
    <n v="1"/>
    <n v="668.27700000000004"/>
    <n v="5123.4570000000003"/>
  </r>
  <r>
    <n v="1959"/>
    <s v="R07660"/>
    <x v="287"/>
    <n v="39"/>
    <x v="2"/>
    <x v="1"/>
    <x v="84"/>
    <n v="4"/>
    <x v="0"/>
    <s v="EFT"/>
    <s v="Home Delivery"/>
    <s v="No"/>
    <s v="Long waiting time"/>
    <x v="4"/>
    <x v="1"/>
    <x v="0"/>
    <x v="3"/>
    <n v="27.35"/>
    <x v="3"/>
    <s v="Southern Region"/>
    <s v="Low"/>
    <s v="December"/>
    <s v="Q4"/>
    <s v="No"/>
    <n v="0"/>
    <n v="4.1025"/>
    <n v="31.452500000000001"/>
  </r>
  <r>
    <n v="1960"/>
    <s v="R00915"/>
    <x v="651"/>
    <n v="29"/>
    <x v="0"/>
    <x v="2"/>
    <x v="75"/>
    <n v="4"/>
    <x v="1"/>
    <s v="Mobile Payment"/>
    <s v="Click &amp; Collect"/>
    <s v="No"/>
    <s v="Looks premium"/>
    <x v="4"/>
    <x v="0"/>
    <x v="1"/>
    <x v="1"/>
    <n v="4841.7700000000004"/>
    <x v="7"/>
    <s v="Northern Region"/>
    <s v="Medium"/>
    <s v="May"/>
    <s v="Q2"/>
    <s v="No"/>
    <n v="1"/>
    <n v="726.26550000000009"/>
    <n v="5568.0355"/>
  </r>
  <r>
    <n v="1961"/>
    <s v="R00013"/>
    <x v="343"/>
    <n v="47"/>
    <x v="1"/>
    <x v="2"/>
    <x v="52"/>
    <n v="2"/>
    <x v="1"/>
    <s v="Debit Card"/>
    <s v="In Store"/>
    <s v="Yes"/>
    <s v="Arrived damaged"/>
    <x v="0"/>
    <x v="1"/>
    <x v="1"/>
    <x v="4"/>
    <n v="1094.3699999999999"/>
    <x v="8"/>
    <s v="Northern Region"/>
    <s v="Medium"/>
    <s v="June"/>
    <s v="Q2"/>
    <s v="No"/>
    <n v="1"/>
    <n v="164.15549999999999"/>
    <n v="1258.5254999999997"/>
  </r>
  <r>
    <n v="1962"/>
    <s v="R09639"/>
    <x v="567"/>
    <n v="68"/>
    <x v="0"/>
    <x v="6"/>
    <x v="90"/>
    <n v="4"/>
    <x v="0"/>
    <s v="Cash"/>
    <s v="Home Delivery"/>
    <s v="Yes"/>
    <s v="Very comfortable"/>
    <x v="4"/>
    <x v="0"/>
    <x v="1"/>
    <x v="5"/>
    <n v="16523.5"/>
    <x v="6"/>
    <s v="Gauteng Region"/>
    <s v="High"/>
    <s v="April"/>
    <s v="Q2"/>
    <s v="Yes"/>
    <n v="0"/>
    <n v="2478.5250000000001"/>
    <n v="19002.024999999998"/>
  </r>
  <r>
    <n v="1963"/>
    <s v="R06647"/>
    <x v="393"/>
    <n v="30"/>
    <x v="2"/>
    <x v="1"/>
    <x v="115"/>
    <n v="5"/>
    <x v="0"/>
    <s v="Cash"/>
    <s v="Click &amp; Collect"/>
    <s v="No"/>
    <s v="Product exceeded expectations"/>
    <x v="1"/>
    <x v="0"/>
    <x v="1"/>
    <x v="1"/>
    <n v="1369.39"/>
    <x v="4"/>
    <s v="Southern Region"/>
    <s v="Medium"/>
    <s v="February"/>
    <s v="Q1"/>
    <s v="No"/>
    <n v="0"/>
    <n v="205.4085"/>
    <n v="1574.7985000000001"/>
  </r>
  <r>
    <n v="1964"/>
    <s v="R01537"/>
    <x v="143"/>
    <n v="33"/>
    <x v="0"/>
    <x v="4"/>
    <x v="59"/>
    <n v="3"/>
    <x v="1"/>
    <s v="EFT"/>
    <s v="Home Delivery"/>
    <s v="Yes"/>
    <s v="Instructions unclear"/>
    <x v="2"/>
    <x v="2"/>
    <x v="1"/>
    <x v="1"/>
    <n v="8798.49"/>
    <x v="4"/>
    <s v="Central Region"/>
    <s v="High"/>
    <s v="May"/>
    <s v="Q2"/>
    <s v="Yes"/>
    <n v="1"/>
    <n v="1319.7735"/>
    <n v="10118.263499999999"/>
  </r>
  <r>
    <n v="1965"/>
    <s v="R00737"/>
    <x v="420"/>
    <n v="39"/>
    <x v="1"/>
    <x v="6"/>
    <x v="64"/>
    <n v="1"/>
    <x v="0"/>
    <s v="Cash"/>
    <s v="Click &amp; Collect"/>
    <s v="Yes"/>
    <s v="Excellent product"/>
    <x v="3"/>
    <x v="0"/>
    <x v="0"/>
    <x v="3"/>
    <n v="119.63"/>
    <x v="3"/>
    <s v="Gauteng Region"/>
    <s v="Low"/>
    <s v="September"/>
    <s v="Q3"/>
    <s v="No"/>
    <n v="0"/>
    <n v="17.944499999999998"/>
    <n v="137.57449999999997"/>
  </r>
  <r>
    <n v="1966"/>
    <s v="R01347"/>
    <x v="582"/>
    <n v="59"/>
    <x v="1"/>
    <x v="2"/>
    <x v="112"/>
    <n v="2"/>
    <x v="0"/>
    <s v="Debit Card"/>
    <s v="In Store"/>
    <s v="No"/>
    <s v="Easy online ordering"/>
    <x v="0"/>
    <x v="0"/>
    <x v="0"/>
    <x v="0"/>
    <n v="1482.94"/>
    <x v="5"/>
    <s v="Northern Region"/>
    <s v="Medium"/>
    <s v="July"/>
    <s v="Q3"/>
    <s v="No"/>
    <n v="0"/>
    <n v="222.441"/>
    <n v="1705.3809999999999"/>
  </r>
  <r>
    <n v="1967"/>
    <s v="R09650"/>
    <x v="414"/>
    <n v="21"/>
    <x v="2"/>
    <x v="3"/>
    <x v="80"/>
    <n v="3"/>
    <x v="0"/>
    <s v="EFT"/>
    <s v="Click &amp; Collect"/>
    <s v="Yes"/>
    <s v="Product exceeded expectations"/>
    <x v="2"/>
    <x v="0"/>
    <x v="0"/>
    <x v="2"/>
    <n v="10347.709999999999"/>
    <x v="5"/>
    <s v="Central Region"/>
    <s v="High"/>
    <s v="May"/>
    <s v="Q2"/>
    <s v="Yes"/>
    <n v="0"/>
    <n v="1552.1564999999998"/>
    <n v="11899.866499999998"/>
  </r>
  <r>
    <n v="1968"/>
    <s v="R00454"/>
    <x v="652"/>
    <n v="34"/>
    <x v="0"/>
    <x v="4"/>
    <x v="5"/>
    <n v="4"/>
    <x v="0"/>
    <s v="Debit Card"/>
    <s v="Click &amp; Collect"/>
    <s v="No"/>
    <s v="Fits perfectly"/>
    <x v="4"/>
    <x v="0"/>
    <x v="1"/>
    <x v="1"/>
    <n v="1158.56"/>
    <x v="4"/>
    <s v="Central Region"/>
    <s v="Medium"/>
    <s v="August"/>
    <s v="Q3"/>
    <s v="No"/>
    <n v="0"/>
    <n v="173.78399999999999"/>
    <n v="1332.3439999999998"/>
  </r>
  <r>
    <n v="1972"/>
    <s v="R08454"/>
    <x v="268"/>
    <n v="57"/>
    <x v="2"/>
    <x v="0"/>
    <x v="96"/>
    <n v="1"/>
    <x v="0"/>
    <s v="Cash"/>
    <s v="Click &amp; Collect"/>
    <s v="No"/>
    <s v="Exactly as advertised"/>
    <x v="3"/>
    <x v="0"/>
    <x v="0"/>
    <x v="0"/>
    <n v="944.78"/>
    <x v="6"/>
    <s v="Northern Region"/>
    <s v="Medium"/>
    <s v="September"/>
    <s v="Q3"/>
    <s v="No"/>
    <n v="0"/>
    <n v="141.71699999999998"/>
    <n v="1086.4969999999998"/>
  </r>
  <r>
    <n v="1973"/>
    <s v="R03003"/>
    <x v="580"/>
    <n v="28"/>
    <x v="2"/>
    <x v="5"/>
    <x v="45"/>
    <n v="2"/>
    <x v="1"/>
    <s v="Debit Card"/>
    <s v="Click &amp; Collect"/>
    <s v="Yes"/>
    <s v="Delivery delayed"/>
    <x v="0"/>
    <x v="1"/>
    <x v="1"/>
    <x v="1"/>
    <n v="139.72999999999999"/>
    <x v="1"/>
    <s v="Western Region"/>
    <s v="Low"/>
    <s v="February"/>
    <s v="Q1"/>
    <s v="No"/>
    <n v="1"/>
    <n v="20.959499999999998"/>
    <n v="160.68949999999998"/>
  </r>
  <r>
    <n v="1974"/>
    <s v="R06696"/>
    <x v="588"/>
    <n v="47"/>
    <x v="2"/>
    <x v="6"/>
    <x v="59"/>
    <n v="4"/>
    <x v="1"/>
    <s v="EFT"/>
    <s v="In Store"/>
    <s v="Yes"/>
    <s v="Long waiting time"/>
    <x v="4"/>
    <x v="1"/>
    <x v="0"/>
    <x v="4"/>
    <n v="8798.49"/>
    <x v="4"/>
    <s v="Gauteng Region"/>
    <s v="High"/>
    <s v="June"/>
    <s v="Q2"/>
    <s v="Yes"/>
    <n v="1"/>
    <n v="1319.7735"/>
    <n v="10118.263499999999"/>
  </r>
  <r>
    <n v="1975"/>
    <s v="R00038"/>
    <x v="237"/>
    <n v="32"/>
    <x v="1"/>
    <x v="6"/>
    <x v="63"/>
    <n v="3"/>
    <x v="0"/>
    <s v="Debit Card"/>
    <s v="Click &amp; Collect"/>
    <s v="No"/>
    <s v="Easy to assemble"/>
    <x v="2"/>
    <x v="0"/>
    <x v="0"/>
    <x v="1"/>
    <n v="1604.87"/>
    <x v="0"/>
    <s v="Gauteng Region"/>
    <s v="Medium"/>
    <s v="August"/>
    <s v="Q3"/>
    <s v="No"/>
    <n v="0"/>
    <n v="240.73049999999998"/>
    <n v="1845.6004999999998"/>
  </r>
  <r>
    <n v="1976"/>
    <s v="R03910"/>
    <x v="524"/>
    <n v="37"/>
    <x v="1"/>
    <x v="4"/>
    <x v="14"/>
    <n v="5"/>
    <x v="0"/>
    <s v="EFT"/>
    <s v="In Store"/>
    <s v="Yes"/>
    <s v="Packaging could improve"/>
    <x v="1"/>
    <x v="2"/>
    <x v="0"/>
    <x v="3"/>
    <n v="1440.59"/>
    <x v="1"/>
    <s v="Central Region"/>
    <s v="Medium"/>
    <s v="March"/>
    <s v="Q1"/>
    <s v="No"/>
    <n v="0"/>
    <n v="216.08849999999998"/>
    <n v="1656.6784999999998"/>
  </r>
  <r>
    <n v="1977"/>
    <s v="R07319"/>
    <x v="167"/>
    <n v="18"/>
    <x v="1"/>
    <x v="0"/>
    <x v="54"/>
    <n v="2"/>
    <x v="0"/>
    <s v="Credit Card"/>
    <s v="Click &amp; Collect"/>
    <s v="No"/>
    <s v="Easy to assemble"/>
    <x v="0"/>
    <x v="0"/>
    <x v="0"/>
    <x v="2"/>
    <n v="1940.64"/>
    <x v="4"/>
    <s v="Northern Region"/>
    <s v="Medium"/>
    <s v="August"/>
    <s v="Q3"/>
    <s v="No"/>
    <n v="0"/>
    <n v="291.096"/>
    <n v="2231.7359999999999"/>
  </r>
  <r>
    <n v="1978"/>
    <s v="R07880"/>
    <x v="629"/>
    <n v="51"/>
    <x v="1"/>
    <x v="1"/>
    <x v="60"/>
    <n v="2"/>
    <x v="1"/>
    <s v="EFT"/>
    <s v="In Store"/>
    <s v="No"/>
    <s v="Long waiting time"/>
    <x v="0"/>
    <x v="1"/>
    <x v="1"/>
    <x v="4"/>
    <n v="5064"/>
    <x v="2"/>
    <s v="Southern Region"/>
    <s v="High"/>
    <s v="August"/>
    <s v="Q3"/>
    <s v="Yes"/>
    <n v="1"/>
    <n v="759.6"/>
    <n v="5823.5999999999995"/>
  </r>
  <r>
    <n v="1980"/>
    <s v="R07967"/>
    <x v="619"/>
    <n v="60"/>
    <x v="0"/>
    <x v="6"/>
    <x v="7"/>
    <n v="1"/>
    <x v="1"/>
    <s v="Debit Card"/>
    <s v="Click &amp; Collect"/>
    <s v="No"/>
    <s v="Product exceeded expectations"/>
    <x v="3"/>
    <x v="0"/>
    <x v="0"/>
    <x v="0"/>
    <n v="1370.56"/>
    <x v="6"/>
    <s v="Gauteng Region"/>
    <s v="Medium"/>
    <s v="October"/>
    <s v="Q4"/>
    <s v="No"/>
    <n v="1"/>
    <n v="205.58399999999997"/>
    <n v="1576.1439999999998"/>
  </r>
  <r>
    <n v="1981"/>
    <s v="R00941"/>
    <x v="436"/>
    <n v="65"/>
    <x v="2"/>
    <x v="7"/>
    <x v="40"/>
    <n v="3"/>
    <x v="1"/>
    <s v="Credit Card"/>
    <s v="In Store"/>
    <s v="No"/>
    <s v="Great customer service"/>
    <x v="2"/>
    <x v="0"/>
    <x v="0"/>
    <x v="5"/>
    <n v="1619.07"/>
    <x v="7"/>
    <s v="Western Region"/>
    <s v="Medium"/>
    <s v="January"/>
    <s v="Q1"/>
    <s v="No"/>
    <n v="1"/>
    <n v="242.86049999999997"/>
    <n v="1861.9304999999997"/>
  </r>
  <r>
    <n v="1982"/>
    <s v="R08236"/>
    <x v="190"/>
    <n v="62"/>
    <x v="0"/>
    <x v="4"/>
    <x v="106"/>
    <n v="2"/>
    <x v="0"/>
    <s v="Mobile Payment"/>
    <s v="In Store"/>
    <s v="No"/>
    <s v="Worth the money"/>
    <x v="0"/>
    <x v="0"/>
    <x v="0"/>
    <x v="0"/>
    <n v="74.72"/>
    <x v="3"/>
    <s v="Central Region"/>
    <s v="Low"/>
    <s v="May"/>
    <s v="Q2"/>
    <s v="No"/>
    <n v="0"/>
    <n v="11.208"/>
    <n v="85.927999999999997"/>
  </r>
  <r>
    <n v="1983"/>
    <s v="R06059"/>
    <x v="191"/>
    <n v="76"/>
    <x v="2"/>
    <x v="7"/>
    <x v="83"/>
    <n v="1"/>
    <x v="0"/>
    <s v="Credit Card"/>
    <s v="Click &amp; Collect"/>
    <s v="Yes"/>
    <s v="Easy online ordering"/>
    <x v="3"/>
    <x v="0"/>
    <x v="0"/>
    <x v="5"/>
    <n v="3521.64"/>
    <x v="5"/>
    <s v="Western Region"/>
    <s v="Medium"/>
    <s v="December"/>
    <s v="Q4"/>
    <s v="No"/>
    <n v="0"/>
    <n v="528.24599999999998"/>
    <n v="4049.8859999999995"/>
  </r>
  <r>
    <n v="1984"/>
    <s v="R08295"/>
    <x v="258"/>
    <n v="53"/>
    <x v="1"/>
    <x v="8"/>
    <x v="15"/>
    <n v="2"/>
    <x v="1"/>
    <s v="Cash"/>
    <s v="In Store"/>
    <s v="Yes"/>
    <s v="Arrived damaged"/>
    <x v="0"/>
    <x v="1"/>
    <x v="1"/>
    <x v="4"/>
    <n v="869.65"/>
    <x v="4"/>
    <s v="Eastern Region"/>
    <s v="Medium"/>
    <s v="August"/>
    <s v="Q3"/>
    <s v="No"/>
    <n v="1"/>
    <n v="130.44749999999999"/>
    <n v="1000.0974999999999"/>
  </r>
  <r>
    <n v="1985"/>
    <s v="R07740"/>
    <x v="653"/>
    <n v="21"/>
    <x v="2"/>
    <x v="6"/>
    <x v="121"/>
    <n v="3"/>
    <x v="0"/>
    <s v="EFT"/>
    <s v="Click &amp; Collect"/>
    <s v="No"/>
    <s v="Would definitely buy again"/>
    <x v="2"/>
    <x v="0"/>
    <x v="0"/>
    <x v="2"/>
    <n v="85.25"/>
    <x v="1"/>
    <s v="Gauteng Region"/>
    <s v="Low"/>
    <s v="December"/>
    <s v="Q4"/>
    <s v="No"/>
    <n v="0"/>
    <n v="12.7875"/>
    <n v="98.037499999999994"/>
  </r>
  <r>
    <n v="1986"/>
    <s v="R07154"/>
    <x v="654"/>
    <n v="65"/>
    <x v="0"/>
    <x v="5"/>
    <x v="36"/>
    <n v="3"/>
    <x v="0"/>
    <s v="Credit Card"/>
    <s v="In Store"/>
    <s v="Yes"/>
    <s v="Delivery delayed"/>
    <x v="2"/>
    <x v="1"/>
    <x v="0"/>
    <x v="5"/>
    <n v="13056.99"/>
    <x v="6"/>
    <s v="Western Region"/>
    <s v="High"/>
    <s v="March"/>
    <s v="Q1"/>
    <s v="Yes"/>
    <n v="0"/>
    <n v="1958.5484999999999"/>
    <n v="15015.538499999999"/>
  </r>
  <r>
    <n v="1987"/>
    <s v="R09505"/>
    <x v="490"/>
    <m/>
    <x v="0"/>
    <x v="1"/>
    <x v="116"/>
    <n v="2"/>
    <x v="0"/>
    <s v="Mobile Payment"/>
    <s v="Click &amp; Collect"/>
    <s v="No"/>
    <s v="Easy online ordering"/>
    <x v="0"/>
    <x v="0"/>
    <x v="0"/>
    <x v="6"/>
    <n v="11052.57"/>
    <x v="6"/>
    <s v="Southern Region"/>
    <s v="High"/>
    <s v="December"/>
    <s v="Q4"/>
    <s v="Yes"/>
    <n v="0"/>
    <n v="1657.8854999999999"/>
    <n v="12710.455499999998"/>
  </r>
  <r>
    <n v="1988"/>
    <s v="R09391"/>
    <x v="421"/>
    <n v="32"/>
    <x v="2"/>
    <x v="3"/>
    <x v="39"/>
    <n v="4"/>
    <x v="0"/>
    <s v="Cash"/>
    <s v="Click &amp; Collect"/>
    <s v="No"/>
    <s v="Arrived damaged"/>
    <x v="4"/>
    <x v="1"/>
    <x v="0"/>
    <x v="1"/>
    <n v="24904.86"/>
    <x v="6"/>
    <s v="Central Region"/>
    <s v="High"/>
    <s v="March"/>
    <s v="Q1"/>
    <s v="Yes"/>
    <n v="0"/>
    <n v="3735.7289999999998"/>
    <n v="28640.589"/>
  </r>
  <r>
    <n v="1989"/>
    <s v="R00739"/>
    <x v="552"/>
    <n v="70"/>
    <x v="0"/>
    <x v="0"/>
    <x v="45"/>
    <n v="4"/>
    <x v="0"/>
    <s v="Credit Card"/>
    <s v="Home Delivery"/>
    <s v="Yes"/>
    <s v="Very fast delivery"/>
    <x v="4"/>
    <x v="0"/>
    <x v="1"/>
    <x v="5"/>
    <n v="139.72999999999999"/>
    <x v="1"/>
    <s v="Northern Region"/>
    <s v="Low"/>
    <s v="September"/>
    <s v="Q3"/>
    <s v="No"/>
    <n v="0"/>
    <n v="20.959499999999998"/>
    <n v="160.68949999999998"/>
  </r>
  <r>
    <n v="1990"/>
    <s v="R00539"/>
    <x v="61"/>
    <n v="63"/>
    <x v="2"/>
    <x v="0"/>
    <x v="96"/>
    <n v="5"/>
    <x v="0"/>
    <s v="Mobile Payment"/>
    <s v="In Store"/>
    <s v="Yes"/>
    <s v="Easy online ordering"/>
    <x v="1"/>
    <x v="0"/>
    <x v="1"/>
    <x v="0"/>
    <n v="944.78"/>
    <x v="6"/>
    <s v="Northern Region"/>
    <s v="Medium"/>
    <s v="April"/>
    <s v="Q2"/>
    <s v="No"/>
    <n v="0"/>
    <n v="141.71699999999998"/>
    <n v="1086.4969999999998"/>
  </r>
  <r>
    <n v="1991"/>
    <s v="R09256"/>
    <x v="655"/>
    <n v="79"/>
    <x v="1"/>
    <x v="1"/>
    <x v="93"/>
    <n v="5"/>
    <x v="0"/>
    <s v="Mobile Payment"/>
    <s v="In Store"/>
    <s v="Yes"/>
    <s v="Very comfortable"/>
    <x v="1"/>
    <x v="0"/>
    <x v="1"/>
    <x v="5"/>
    <n v="34.200000000000003"/>
    <x v="3"/>
    <s v="Southern Region"/>
    <s v="Low"/>
    <s v="July"/>
    <s v="Q3"/>
    <s v="No"/>
    <n v="0"/>
    <n v="5.13"/>
    <n v="39.33"/>
  </r>
  <r>
    <n v="1994"/>
    <s v="R09588"/>
    <x v="563"/>
    <n v="38"/>
    <x v="1"/>
    <x v="3"/>
    <x v="121"/>
    <n v="5"/>
    <x v="0"/>
    <s v="EFT"/>
    <s v="Click &amp; Collect"/>
    <s v="No"/>
    <s v="Item missing accessories"/>
    <x v="1"/>
    <x v="1"/>
    <x v="0"/>
    <x v="3"/>
    <n v="85.25"/>
    <x v="1"/>
    <s v="Central Region"/>
    <s v="Low"/>
    <s v="February"/>
    <s v="Q1"/>
    <s v="No"/>
    <n v="0"/>
    <n v="12.7875"/>
    <n v="98.037499999999994"/>
  </r>
  <r>
    <n v="1995"/>
    <s v="R09418"/>
    <x v="220"/>
    <n v="74"/>
    <x v="2"/>
    <x v="0"/>
    <x v="84"/>
    <n v="1"/>
    <x v="1"/>
    <s v="EFT"/>
    <s v="In Store"/>
    <s v="No"/>
    <s v="Would definitely buy again"/>
    <x v="3"/>
    <x v="0"/>
    <x v="0"/>
    <x v="5"/>
    <n v="27.35"/>
    <x v="3"/>
    <s v="Northern Region"/>
    <s v="Low"/>
    <s v="November"/>
    <s v="Q4"/>
    <s v="No"/>
    <n v="1"/>
    <n v="4.1025"/>
    <n v="31.452500000000001"/>
  </r>
  <r>
    <n v="1996"/>
    <s v="R04566"/>
    <x v="447"/>
    <n v="53"/>
    <x v="1"/>
    <x v="0"/>
    <x v="98"/>
    <n v="1"/>
    <x v="1"/>
    <s v="Credit Card"/>
    <s v="In Store"/>
    <s v="Yes"/>
    <s v="Very fast delivery"/>
    <x v="3"/>
    <x v="0"/>
    <x v="0"/>
    <x v="4"/>
    <n v="40.11"/>
    <x v="3"/>
    <s v="Northern Region"/>
    <s v="Low"/>
    <s v="May"/>
    <s v="Q2"/>
    <s v="No"/>
    <n v="1"/>
    <n v="6.0164999999999997"/>
    <n v="46.126499999999993"/>
  </r>
  <r>
    <n v="1997"/>
    <s v="R08333"/>
    <x v="66"/>
    <n v="63"/>
    <x v="0"/>
    <x v="0"/>
    <x v="94"/>
    <n v="4"/>
    <x v="1"/>
    <s v="Mobile Payment"/>
    <s v="Home Delivery"/>
    <s v="Yes"/>
    <s v="Product exceeded expectations"/>
    <x v="4"/>
    <x v="0"/>
    <x v="1"/>
    <x v="0"/>
    <n v="1746.77"/>
    <x v="5"/>
    <s v="Northern Region"/>
    <s v="Medium"/>
    <s v="December"/>
    <s v="Q4"/>
    <s v="No"/>
    <n v="1"/>
    <n v="262.01549999999997"/>
    <n v="2008.7854999999997"/>
  </r>
  <r>
    <n v="1998"/>
    <s v="R04884"/>
    <x v="506"/>
    <n v="45"/>
    <x v="2"/>
    <x v="4"/>
    <x v="80"/>
    <n v="3"/>
    <x v="0"/>
    <s v="Cash"/>
    <s v="Click &amp; Collect"/>
    <s v="Yes"/>
    <s v="Very fast delivery"/>
    <x v="2"/>
    <x v="0"/>
    <x v="0"/>
    <x v="4"/>
    <n v="10347.709999999999"/>
    <x v="5"/>
    <s v="Central Region"/>
    <s v="High"/>
    <s v="March"/>
    <s v="Q1"/>
    <s v="Yes"/>
    <n v="0"/>
    <n v="1552.1564999999998"/>
    <n v="11899.866499999998"/>
  </r>
  <r>
    <n v="1999"/>
    <s v="R05729"/>
    <x v="655"/>
    <n v="29"/>
    <x v="0"/>
    <x v="1"/>
    <x v="45"/>
    <n v="2"/>
    <x v="0"/>
    <s v="Mobile Payment"/>
    <s v="In Store"/>
    <s v="Yes"/>
    <s v="Arrived damaged"/>
    <x v="0"/>
    <x v="1"/>
    <x v="1"/>
    <x v="1"/>
    <n v="139.72999999999999"/>
    <x v="1"/>
    <s v="Southern Region"/>
    <s v="Low"/>
    <s v="July"/>
    <s v="Q3"/>
    <s v="No"/>
    <n v="0"/>
    <n v="20.959499999999998"/>
    <n v="160.68949999999998"/>
  </r>
  <r>
    <n v="2000"/>
    <s v="R02311"/>
    <x v="151"/>
    <n v="43"/>
    <x v="1"/>
    <x v="1"/>
    <x v="37"/>
    <n v="5"/>
    <x v="0"/>
    <s v="Mobile Payment"/>
    <s v="In Store"/>
    <s v="No"/>
    <s v="Easy to assemble"/>
    <x v="1"/>
    <x v="0"/>
    <x v="1"/>
    <x v="3"/>
    <n v="54.82"/>
    <x v="3"/>
    <s v="Southern Region"/>
    <s v="Low"/>
    <s v="January"/>
    <s v="Q1"/>
    <s v="No"/>
    <n v="0"/>
    <n v="8.222999999999999"/>
    <n v="63.042999999999992"/>
  </r>
  <r>
    <n v="2002"/>
    <s v="R09571"/>
    <x v="380"/>
    <n v="66"/>
    <x v="1"/>
    <x v="2"/>
    <x v="107"/>
    <n v="4"/>
    <x v="1"/>
    <s v="Cash"/>
    <s v="In Store"/>
    <s v="Yes"/>
    <s v="Worth the money"/>
    <x v="4"/>
    <x v="0"/>
    <x v="1"/>
    <x v="5"/>
    <n v="2413.3000000000002"/>
    <x v="6"/>
    <s v="Northern Region"/>
    <s v="Medium"/>
    <s v="June"/>
    <s v="Q2"/>
    <s v="No"/>
    <n v="1"/>
    <n v="361.995"/>
    <n v="2775.2950000000001"/>
  </r>
  <r>
    <n v="2003"/>
    <s v="R04415"/>
    <x v="656"/>
    <n v="34"/>
    <x v="2"/>
    <x v="5"/>
    <x v="39"/>
    <n v="4"/>
    <x v="1"/>
    <s v="Credit Card"/>
    <s v="In Store"/>
    <s v="Yes"/>
    <s v="Great customer service"/>
    <x v="4"/>
    <x v="0"/>
    <x v="1"/>
    <x v="1"/>
    <n v="24904.86"/>
    <x v="6"/>
    <s v="Western Region"/>
    <s v="High"/>
    <s v="September"/>
    <s v="Q3"/>
    <s v="Yes"/>
    <n v="1"/>
    <n v="3735.7289999999998"/>
    <n v="28640.589"/>
  </r>
  <r>
    <n v="2004"/>
    <s v="R08102"/>
    <x v="576"/>
    <n v="26"/>
    <x v="0"/>
    <x v="7"/>
    <x v="94"/>
    <n v="2"/>
    <x v="0"/>
    <s v="Cash"/>
    <s v="Click &amp; Collect"/>
    <s v="Yes"/>
    <s v="Worth the money"/>
    <x v="0"/>
    <x v="0"/>
    <x v="0"/>
    <x v="1"/>
    <n v="1746.77"/>
    <x v="5"/>
    <s v="Western Region"/>
    <s v="Medium"/>
    <s v="June"/>
    <s v="Q2"/>
    <s v="No"/>
    <n v="0"/>
    <n v="262.01549999999997"/>
    <n v="2008.7854999999997"/>
  </r>
  <r>
    <n v="2005"/>
    <s v="R02031"/>
    <x v="274"/>
    <n v="70"/>
    <x v="0"/>
    <x v="7"/>
    <x v="37"/>
    <n v="5"/>
    <x v="0"/>
    <s v="Cash"/>
    <s v="In Store"/>
    <s v="No"/>
    <s v="Item missing accessories"/>
    <x v="1"/>
    <x v="1"/>
    <x v="0"/>
    <x v="5"/>
    <n v="54.82"/>
    <x v="3"/>
    <s v="Western Region"/>
    <s v="Low"/>
    <s v="November"/>
    <s v="Q4"/>
    <s v="No"/>
    <n v="0"/>
    <n v="8.222999999999999"/>
    <n v="63.042999999999992"/>
  </r>
  <r>
    <n v="2006"/>
    <s v="R07305"/>
    <x v="657"/>
    <n v="47"/>
    <x v="1"/>
    <x v="6"/>
    <x v="86"/>
    <n v="4"/>
    <x v="0"/>
    <s v="Debit Card"/>
    <s v="Home Delivery"/>
    <s v="No"/>
    <s v="Arrived damaged"/>
    <x v="4"/>
    <x v="1"/>
    <x v="0"/>
    <x v="4"/>
    <n v="5258.73"/>
    <x v="2"/>
    <s v="Gauteng Region"/>
    <s v="High"/>
    <s v="April"/>
    <s v="Q2"/>
    <s v="Yes"/>
    <n v="0"/>
    <n v="788.80949999999996"/>
    <n v="6047.539499999999"/>
  </r>
  <r>
    <n v="2008"/>
    <s v="R06525"/>
    <x v="649"/>
    <n v="25"/>
    <x v="0"/>
    <x v="4"/>
    <x v="109"/>
    <n v="5"/>
    <x v="1"/>
    <s v="Credit Card"/>
    <s v="Home Delivery"/>
    <s v="Yes"/>
    <s v="Looks premium"/>
    <x v="1"/>
    <x v="0"/>
    <x v="1"/>
    <x v="1"/>
    <n v="470.6"/>
    <x v="4"/>
    <s v="Central Region"/>
    <s v="Low"/>
    <s v="December"/>
    <s v="Q4"/>
    <s v="No"/>
    <n v="1"/>
    <n v="70.59"/>
    <n v="541.18999999999994"/>
  </r>
  <r>
    <n v="2009"/>
    <s v="R06876"/>
    <x v="368"/>
    <n v="42"/>
    <x v="1"/>
    <x v="6"/>
    <x v="74"/>
    <n v="1"/>
    <x v="1"/>
    <s v="EFT"/>
    <s v="Home Delivery"/>
    <s v="No"/>
    <s v="Product exceeded expectations"/>
    <x v="3"/>
    <x v="0"/>
    <x v="0"/>
    <x v="3"/>
    <n v="1000.7"/>
    <x v="4"/>
    <s v="Gauteng Region"/>
    <s v="Medium"/>
    <s v="March"/>
    <s v="Q1"/>
    <s v="No"/>
    <n v="1"/>
    <n v="150.10499999999999"/>
    <n v="1150.8050000000001"/>
  </r>
  <r>
    <n v="2010"/>
    <s v="R07182"/>
    <x v="470"/>
    <n v="51"/>
    <x v="1"/>
    <x v="7"/>
    <x v="84"/>
    <n v="3"/>
    <x v="1"/>
    <s v="Credit Card"/>
    <s v="In Store"/>
    <s v="No"/>
    <s v="Would definitely buy again"/>
    <x v="2"/>
    <x v="0"/>
    <x v="0"/>
    <x v="4"/>
    <n v="27.35"/>
    <x v="3"/>
    <s v="Western Region"/>
    <s v="Low"/>
    <s v="July"/>
    <s v="Q3"/>
    <s v="No"/>
    <n v="1"/>
    <n v="4.1025"/>
    <n v="31.452500000000001"/>
  </r>
  <r>
    <n v="2011"/>
    <s v="R06461"/>
    <x v="221"/>
    <n v="73"/>
    <x v="2"/>
    <x v="4"/>
    <x v="62"/>
    <n v="5"/>
    <x v="1"/>
    <s v="Cash"/>
    <s v="Home Delivery"/>
    <s v="No"/>
    <s v="Poor packaging"/>
    <x v="1"/>
    <x v="1"/>
    <x v="0"/>
    <x v="5"/>
    <n v="2951.61"/>
    <x v="1"/>
    <s v="Central Region"/>
    <s v="Medium"/>
    <s v="December"/>
    <s v="Q4"/>
    <s v="No"/>
    <n v="1"/>
    <n v="442.74150000000003"/>
    <n v="3394.3514999999998"/>
  </r>
  <r>
    <n v="2012"/>
    <s v="R05478"/>
    <x v="444"/>
    <n v="42"/>
    <x v="0"/>
    <x v="6"/>
    <x v="107"/>
    <n v="1"/>
    <x v="1"/>
    <s v="EFT"/>
    <s v="In Store"/>
    <s v="Yes"/>
    <s v="Great customer service"/>
    <x v="3"/>
    <x v="0"/>
    <x v="0"/>
    <x v="3"/>
    <n v="2413.3000000000002"/>
    <x v="6"/>
    <s v="Gauteng Region"/>
    <s v="Medium"/>
    <s v="April"/>
    <s v="Q2"/>
    <s v="No"/>
    <n v="1"/>
    <n v="361.995"/>
    <n v="2775.2950000000001"/>
  </r>
  <r>
    <n v="2013"/>
    <s v="R05376"/>
    <x v="658"/>
    <n v="56"/>
    <x v="2"/>
    <x v="1"/>
    <x v="1"/>
    <n v="4"/>
    <x v="0"/>
    <s v="EFT"/>
    <s v="Click &amp; Collect"/>
    <s v="Yes"/>
    <s v="Arrived damaged"/>
    <x v="4"/>
    <x v="1"/>
    <x v="0"/>
    <x v="0"/>
    <n v="444.38"/>
    <x v="1"/>
    <s v="Southern Region"/>
    <s v="Low"/>
    <s v="November"/>
    <s v="Q4"/>
    <s v="No"/>
    <n v="0"/>
    <n v="66.656999999999996"/>
    <n v="511.03699999999998"/>
  </r>
  <r>
    <n v="2014"/>
    <s v="R06283"/>
    <x v="572"/>
    <n v="43"/>
    <x v="0"/>
    <x v="0"/>
    <x v="96"/>
    <n v="4"/>
    <x v="0"/>
    <s v="Cash"/>
    <s v="In Store"/>
    <s v="Yes"/>
    <s v="Customer support was excellent"/>
    <x v="4"/>
    <x v="0"/>
    <x v="1"/>
    <x v="3"/>
    <n v="944.78"/>
    <x v="6"/>
    <s v="Northern Region"/>
    <s v="Medium"/>
    <s v="July"/>
    <s v="Q3"/>
    <s v="No"/>
    <n v="0"/>
    <n v="141.71699999999998"/>
    <n v="1086.4969999999998"/>
  </r>
  <r>
    <n v="2015"/>
    <s v="R08187"/>
    <x v="337"/>
    <n v="30"/>
    <x v="0"/>
    <x v="8"/>
    <x v="111"/>
    <n v="5"/>
    <x v="1"/>
    <s v="Credit Card"/>
    <s v="In Store"/>
    <s v="No"/>
    <s v="Great customer service"/>
    <x v="1"/>
    <x v="0"/>
    <x v="1"/>
    <x v="1"/>
    <n v="4507.63"/>
    <x v="2"/>
    <s v="Eastern Region"/>
    <s v="Medium"/>
    <s v="October"/>
    <s v="Q4"/>
    <s v="No"/>
    <n v="1"/>
    <n v="676.14449999999999"/>
    <n v="5183.7744999999995"/>
  </r>
  <r>
    <n v="2016"/>
    <s v="R07991"/>
    <x v="65"/>
    <n v="58"/>
    <x v="1"/>
    <x v="1"/>
    <x v="72"/>
    <n v="3"/>
    <x v="0"/>
    <s v="Debit Card"/>
    <s v="Home Delivery"/>
    <s v="Yes"/>
    <s v="Excellent value"/>
    <x v="2"/>
    <x v="0"/>
    <x v="0"/>
    <x v="0"/>
    <n v="16291.52"/>
    <x v="5"/>
    <s v="Southern Region"/>
    <s v="High"/>
    <s v="October"/>
    <s v="Q4"/>
    <s v="Yes"/>
    <n v="0"/>
    <n v="2443.7280000000001"/>
    <n v="18735.248"/>
  </r>
  <r>
    <n v="2017"/>
    <s v="R05439"/>
    <x v="659"/>
    <n v="57"/>
    <x v="1"/>
    <x v="8"/>
    <x v="1"/>
    <n v="4"/>
    <x v="1"/>
    <s v="Credit Card"/>
    <s v="Click &amp; Collect"/>
    <s v="Yes"/>
    <s v="Exactly as advertised"/>
    <x v="4"/>
    <x v="0"/>
    <x v="1"/>
    <x v="0"/>
    <n v="444.38"/>
    <x v="1"/>
    <s v="Eastern Region"/>
    <s v="Low"/>
    <s v="November"/>
    <s v="Q4"/>
    <s v="No"/>
    <n v="1"/>
    <n v="66.656999999999996"/>
    <n v="511.03699999999998"/>
  </r>
  <r>
    <n v="2018"/>
    <s v="R04846"/>
    <x v="104"/>
    <n v="53"/>
    <x v="0"/>
    <x v="7"/>
    <x v="33"/>
    <n v="5"/>
    <x v="1"/>
    <s v="Debit Card"/>
    <s v="In Store"/>
    <s v="No"/>
    <m/>
    <x v="1"/>
    <x v="3"/>
    <x v="2"/>
    <x v="4"/>
    <n v="440.87"/>
    <x v="7"/>
    <s v="Western Region"/>
    <s v="Low"/>
    <s v="November"/>
    <s v="Q4"/>
    <s v="No"/>
    <n v="1"/>
    <n v="66.130499999999998"/>
    <n v="507.00049999999999"/>
  </r>
  <r>
    <n v="2019"/>
    <s v="R01740"/>
    <x v="660"/>
    <n v="20"/>
    <x v="0"/>
    <x v="1"/>
    <x v="14"/>
    <n v="1"/>
    <x v="1"/>
    <s v="Cash"/>
    <s v="In Store"/>
    <s v="No"/>
    <s v="Very comfortable"/>
    <x v="3"/>
    <x v="0"/>
    <x v="0"/>
    <x v="2"/>
    <n v="1440.59"/>
    <x v="1"/>
    <s v="Southern Region"/>
    <s v="Medium"/>
    <s v="April"/>
    <s v="Q2"/>
    <s v="No"/>
    <n v="1"/>
    <n v="216.08849999999998"/>
    <n v="1656.6784999999998"/>
  </r>
  <r>
    <n v="2020"/>
    <s v="R05538"/>
    <x v="312"/>
    <n v="75"/>
    <x v="0"/>
    <x v="8"/>
    <x v="108"/>
    <n v="3"/>
    <x v="1"/>
    <s v="Credit Card"/>
    <s v="Click &amp; Collect"/>
    <s v="Yes"/>
    <s v="Easy to assemble"/>
    <x v="2"/>
    <x v="0"/>
    <x v="0"/>
    <x v="5"/>
    <n v="880.49"/>
    <x v="5"/>
    <s v="Eastern Region"/>
    <s v="Medium"/>
    <s v="August"/>
    <s v="Q3"/>
    <s v="No"/>
    <n v="1"/>
    <n v="132.0735"/>
    <n v="1012.5635"/>
  </r>
  <r>
    <n v="2021"/>
    <s v="R04741"/>
    <x v="452"/>
    <n v="79"/>
    <x v="0"/>
    <x v="4"/>
    <x v="64"/>
    <n v="3"/>
    <x v="0"/>
    <s v="Cash"/>
    <s v="Click &amp; Collect"/>
    <s v="Yes"/>
    <m/>
    <x v="2"/>
    <x v="3"/>
    <x v="2"/>
    <x v="5"/>
    <n v="119.63"/>
    <x v="3"/>
    <s v="Central Region"/>
    <s v="Low"/>
    <s v="September"/>
    <s v="Q3"/>
    <s v="No"/>
    <n v="0"/>
    <n v="17.944499999999998"/>
    <n v="137.57449999999997"/>
  </r>
  <r>
    <n v="2023"/>
    <s v="R05227"/>
    <x v="251"/>
    <n v="67"/>
    <x v="1"/>
    <x v="2"/>
    <x v="80"/>
    <n v="3"/>
    <x v="1"/>
    <s v="Debit Card"/>
    <s v="Home Delivery"/>
    <s v="Yes"/>
    <s v="Highly recommend"/>
    <x v="2"/>
    <x v="0"/>
    <x v="0"/>
    <x v="5"/>
    <n v="10347.709999999999"/>
    <x v="5"/>
    <s v="Northern Region"/>
    <s v="High"/>
    <s v="March"/>
    <s v="Q1"/>
    <s v="Yes"/>
    <n v="1"/>
    <n v="1552.1564999999998"/>
    <n v="11899.866499999998"/>
  </r>
  <r>
    <n v="2025"/>
    <s v="R05805"/>
    <x v="403"/>
    <n v="52"/>
    <x v="0"/>
    <x v="4"/>
    <x v="87"/>
    <n v="3"/>
    <x v="0"/>
    <s v="EFT"/>
    <s v="In Store"/>
    <s v="No"/>
    <s v="Very comfortable"/>
    <x v="2"/>
    <x v="0"/>
    <x v="0"/>
    <x v="4"/>
    <n v="828.82"/>
    <x v="5"/>
    <s v="Central Region"/>
    <s v="Medium"/>
    <s v="June"/>
    <s v="Q2"/>
    <s v="No"/>
    <n v="0"/>
    <n v="124.32300000000001"/>
    <n v="953.14300000000003"/>
  </r>
  <r>
    <n v="2026"/>
    <s v="R09542"/>
    <x v="185"/>
    <n v="35"/>
    <x v="1"/>
    <x v="3"/>
    <x v="73"/>
    <n v="2"/>
    <x v="0"/>
    <s v="Debit Card"/>
    <s v="In Store"/>
    <s v="Yes"/>
    <s v="Long waiting time"/>
    <x v="0"/>
    <x v="1"/>
    <x v="1"/>
    <x v="3"/>
    <n v="657.5"/>
    <x v="5"/>
    <s v="Central Region"/>
    <s v="Medium"/>
    <s v="March"/>
    <s v="Q1"/>
    <s v="No"/>
    <n v="0"/>
    <n v="98.625"/>
    <n v="756.12499999999989"/>
  </r>
  <r>
    <n v="2027"/>
    <s v="R04437"/>
    <x v="63"/>
    <n v="35"/>
    <x v="2"/>
    <x v="5"/>
    <x v="76"/>
    <n v="2"/>
    <x v="1"/>
    <s v="Debit Card"/>
    <s v="In Store"/>
    <s v="Yes"/>
    <s v="Customer support was excellent"/>
    <x v="0"/>
    <x v="0"/>
    <x v="0"/>
    <x v="3"/>
    <n v="824.74"/>
    <x v="8"/>
    <s v="Western Region"/>
    <s v="Medium"/>
    <s v="August"/>
    <s v="Q3"/>
    <s v="No"/>
    <n v="1"/>
    <n v="123.711"/>
    <n v="948.45099999999991"/>
  </r>
  <r>
    <n v="2028"/>
    <s v="R03024"/>
    <x v="606"/>
    <n v="55"/>
    <x v="2"/>
    <x v="8"/>
    <x v="78"/>
    <n v="1"/>
    <x v="1"/>
    <s v="Cash"/>
    <s v="Click &amp; Collect"/>
    <s v="Yes"/>
    <s v="Helpful staff"/>
    <x v="3"/>
    <x v="0"/>
    <x v="0"/>
    <x v="0"/>
    <n v="954.6"/>
    <x v="8"/>
    <s v="Eastern Region"/>
    <s v="Medium"/>
    <s v="May"/>
    <s v="Q2"/>
    <s v="No"/>
    <n v="1"/>
    <n v="143.19"/>
    <n v="1097.79"/>
  </r>
  <r>
    <n v="2029"/>
    <s v="R07424"/>
    <x v="661"/>
    <n v="71"/>
    <x v="1"/>
    <x v="4"/>
    <x v="118"/>
    <n v="1"/>
    <x v="0"/>
    <s v="EFT"/>
    <s v="In Store"/>
    <s v="No"/>
    <s v="Looks premium"/>
    <x v="3"/>
    <x v="0"/>
    <x v="0"/>
    <x v="5"/>
    <n v="301.58"/>
    <x v="3"/>
    <s v="Central Region"/>
    <s v="Low"/>
    <s v="September"/>
    <s v="Q3"/>
    <s v="No"/>
    <n v="0"/>
    <n v="45.236999999999995"/>
    <n v="346.81699999999995"/>
  </r>
  <r>
    <n v="2030"/>
    <s v="R01564"/>
    <x v="490"/>
    <n v="28"/>
    <x v="1"/>
    <x v="5"/>
    <x v="22"/>
    <n v="1"/>
    <x v="0"/>
    <s v="Credit Card"/>
    <s v="Home Delivery"/>
    <s v="Yes"/>
    <s v="Item missing accessories"/>
    <x v="3"/>
    <x v="1"/>
    <x v="1"/>
    <x v="1"/>
    <n v="1734"/>
    <x v="7"/>
    <s v="Western Region"/>
    <s v="Medium"/>
    <s v="December"/>
    <s v="Q4"/>
    <s v="No"/>
    <n v="0"/>
    <n v="260.09999999999997"/>
    <n v="1994.1"/>
  </r>
  <r>
    <n v="2031"/>
    <s v="R08144"/>
    <x v="375"/>
    <n v="56"/>
    <x v="1"/>
    <x v="0"/>
    <x v="97"/>
    <n v="1"/>
    <x v="1"/>
    <s v="Mobile Payment"/>
    <s v="Click &amp; Collect"/>
    <s v="Yes"/>
    <s v="Poor packaging"/>
    <x v="3"/>
    <x v="1"/>
    <x v="1"/>
    <x v="0"/>
    <n v="2906.97"/>
    <x v="7"/>
    <s v="Northern Region"/>
    <s v="Medium"/>
    <s v="October"/>
    <s v="Q4"/>
    <s v="No"/>
    <n v="1"/>
    <n v="436.04549999999995"/>
    <n v="3343.0154999999995"/>
  </r>
  <r>
    <n v="2034"/>
    <s v="R05832"/>
    <x v="69"/>
    <n v="23"/>
    <x v="0"/>
    <x v="3"/>
    <x v="87"/>
    <n v="3"/>
    <x v="0"/>
    <s v="Mobile Payment"/>
    <s v="Click &amp; Collect"/>
    <s v="No"/>
    <s v="Long waiting time"/>
    <x v="2"/>
    <x v="1"/>
    <x v="0"/>
    <x v="2"/>
    <n v="828.82"/>
    <x v="5"/>
    <s v="Central Region"/>
    <s v="Medium"/>
    <s v="January"/>
    <s v="Q1"/>
    <s v="No"/>
    <n v="0"/>
    <n v="124.32300000000001"/>
    <n v="953.14300000000003"/>
  </r>
  <r>
    <n v="2035"/>
    <s v="R06840"/>
    <x v="204"/>
    <n v="60"/>
    <x v="0"/>
    <x v="7"/>
    <x v="82"/>
    <n v="2"/>
    <x v="0"/>
    <s v="Cash"/>
    <s v="Click &amp; Collect"/>
    <s v="Yes"/>
    <s v="Arrived damaged"/>
    <x v="0"/>
    <x v="1"/>
    <x v="1"/>
    <x v="0"/>
    <n v="463.48"/>
    <x v="6"/>
    <s v="Western Region"/>
    <s v="Low"/>
    <s v="January"/>
    <s v="Q1"/>
    <s v="No"/>
    <n v="0"/>
    <n v="69.522000000000006"/>
    <n v="533.00199999999995"/>
  </r>
  <r>
    <n v="2036"/>
    <s v="R06005"/>
    <x v="267"/>
    <n v="49"/>
    <x v="2"/>
    <x v="6"/>
    <x v="93"/>
    <n v="4"/>
    <x v="1"/>
    <s v="Credit Card"/>
    <s v="Click &amp; Collect"/>
    <s v="Yes"/>
    <s v="Fantastic experience"/>
    <x v="4"/>
    <x v="0"/>
    <x v="1"/>
    <x v="4"/>
    <n v="34.200000000000003"/>
    <x v="3"/>
    <s v="Gauteng Region"/>
    <s v="Low"/>
    <s v="January"/>
    <s v="Q1"/>
    <s v="No"/>
    <n v="1"/>
    <n v="5.13"/>
    <n v="39.33"/>
  </r>
  <r>
    <n v="2037"/>
    <s v="R06349"/>
    <x v="221"/>
    <n v="42"/>
    <x v="1"/>
    <x v="5"/>
    <x v="59"/>
    <n v="2"/>
    <x v="0"/>
    <s v="Cash"/>
    <s v="Click &amp; Collect"/>
    <s v="Yes"/>
    <s v="Fits perfectly"/>
    <x v="0"/>
    <x v="0"/>
    <x v="0"/>
    <x v="3"/>
    <n v="8798.49"/>
    <x v="4"/>
    <s v="Western Region"/>
    <s v="High"/>
    <s v="December"/>
    <s v="Q4"/>
    <s v="Yes"/>
    <n v="0"/>
    <n v="1319.7735"/>
    <n v="10118.263499999999"/>
  </r>
  <r>
    <n v="2038"/>
    <s v="R07920"/>
    <x v="225"/>
    <n v="62"/>
    <x v="2"/>
    <x v="7"/>
    <x v="71"/>
    <n v="4"/>
    <x v="0"/>
    <s v="Mobile Payment"/>
    <s v="Click &amp; Collect"/>
    <s v="Yes"/>
    <s v="Packaging could improve"/>
    <x v="4"/>
    <x v="2"/>
    <x v="0"/>
    <x v="0"/>
    <n v="1171.25"/>
    <x v="4"/>
    <s v="Western Region"/>
    <s v="Medium"/>
    <s v="March"/>
    <s v="Q1"/>
    <s v="No"/>
    <n v="0"/>
    <n v="175.6875"/>
    <n v="1346.9375"/>
  </r>
  <r>
    <n v="2039"/>
    <s v="R09706"/>
    <x v="235"/>
    <n v="38"/>
    <x v="0"/>
    <x v="7"/>
    <x v="38"/>
    <n v="5"/>
    <x v="0"/>
    <s v="Cash"/>
    <s v="Home Delivery"/>
    <s v="Yes"/>
    <s v="Arrived damaged"/>
    <x v="1"/>
    <x v="1"/>
    <x v="0"/>
    <x v="3"/>
    <n v="3715.65"/>
    <x v="5"/>
    <s v="Western Region"/>
    <s v="Medium"/>
    <s v="July"/>
    <s v="Q3"/>
    <s v="No"/>
    <n v="0"/>
    <n v="557.34749999999997"/>
    <n v="4272.9974999999995"/>
  </r>
  <r>
    <n v="2040"/>
    <s v="R09416"/>
    <x v="560"/>
    <n v="78"/>
    <x v="1"/>
    <x v="3"/>
    <x v="74"/>
    <n v="4"/>
    <x v="1"/>
    <s v="Cash"/>
    <s v="Click &amp; Collect"/>
    <s v="Yes"/>
    <s v="Poor packaging"/>
    <x v="4"/>
    <x v="1"/>
    <x v="0"/>
    <x v="5"/>
    <n v="1000.7"/>
    <x v="4"/>
    <s v="Central Region"/>
    <s v="Medium"/>
    <s v="November"/>
    <s v="Q4"/>
    <s v="No"/>
    <n v="1"/>
    <n v="150.10499999999999"/>
    <n v="1150.8050000000001"/>
  </r>
  <r>
    <n v="2041"/>
    <s v="R05351"/>
    <x v="32"/>
    <n v="77"/>
    <x v="2"/>
    <x v="0"/>
    <x v="1"/>
    <n v="3"/>
    <x v="1"/>
    <s v="Debit Card"/>
    <s v="Click &amp; Collect"/>
    <s v="No"/>
    <s v="Fantastic experience"/>
    <x v="2"/>
    <x v="0"/>
    <x v="0"/>
    <x v="5"/>
    <n v="444.38"/>
    <x v="1"/>
    <s v="Northern Region"/>
    <s v="Low"/>
    <s v="September"/>
    <s v="Q3"/>
    <s v="No"/>
    <n v="1"/>
    <n v="66.656999999999996"/>
    <n v="511.03699999999998"/>
  </r>
  <r>
    <n v="2042"/>
    <s v="R02222"/>
    <x v="30"/>
    <n v="58"/>
    <x v="2"/>
    <x v="6"/>
    <x v="5"/>
    <n v="2"/>
    <x v="1"/>
    <s v="Mobile Payment"/>
    <s v="In Store"/>
    <s v="No"/>
    <s v="Long waiting time"/>
    <x v="0"/>
    <x v="1"/>
    <x v="1"/>
    <x v="0"/>
    <n v="1158.56"/>
    <x v="4"/>
    <s v="Gauteng Region"/>
    <s v="Medium"/>
    <s v="May"/>
    <s v="Q2"/>
    <s v="No"/>
    <n v="1"/>
    <n v="173.78399999999999"/>
    <n v="1332.3439999999998"/>
  </r>
  <r>
    <n v="2044"/>
    <s v="R04465"/>
    <x v="113"/>
    <n v="73"/>
    <x v="0"/>
    <x v="7"/>
    <x v="101"/>
    <n v="4"/>
    <x v="0"/>
    <s v="Cash"/>
    <s v="In Store"/>
    <s v="Yes"/>
    <m/>
    <x v="4"/>
    <x v="3"/>
    <x v="2"/>
    <x v="5"/>
    <n v="886.51"/>
    <x v="1"/>
    <s v="Western Region"/>
    <s v="Medium"/>
    <s v="November"/>
    <s v="Q4"/>
    <s v="No"/>
    <n v="0"/>
    <n v="132.97649999999999"/>
    <n v="1019.4864999999999"/>
  </r>
  <r>
    <n v="2046"/>
    <s v="R05203"/>
    <x v="91"/>
    <n v="65"/>
    <x v="1"/>
    <x v="0"/>
    <x v="11"/>
    <n v="5"/>
    <x v="1"/>
    <s v="Cash"/>
    <s v="Click &amp; Collect"/>
    <s v="Yes"/>
    <s v="Easy to assemble"/>
    <x v="1"/>
    <x v="0"/>
    <x v="1"/>
    <x v="5"/>
    <n v="231.22"/>
    <x v="1"/>
    <s v="Northern Region"/>
    <s v="Low"/>
    <s v="September"/>
    <s v="Q3"/>
    <s v="No"/>
    <n v="1"/>
    <n v="34.683"/>
    <n v="265.90299999999996"/>
  </r>
  <r>
    <n v="2048"/>
    <s v="R09356"/>
    <x v="105"/>
    <n v="68"/>
    <x v="1"/>
    <x v="8"/>
    <x v="113"/>
    <n v="3"/>
    <x v="0"/>
    <s v="Credit Card"/>
    <s v="Home Delivery"/>
    <s v="Yes"/>
    <s v="Excellent value"/>
    <x v="2"/>
    <x v="0"/>
    <x v="0"/>
    <x v="5"/>
    <n v="2572.02"/>
    <x v="7"/>
    <s v="Eastern Region"/>
    <s v="Medium"/>
    <s v="April"/>
    <s v="Q2"/>
    <s v="No"/>
    <n v="0"/>
    <n v="385.803"/>
    <n v="2957.8229999999999"/>
  </r>
  <r>
    <n v="2049"/>
    <s v="R00834"/>
    <x v="443"/>
    <n v="30"/>
    <x v="1"/>
    <x v="3"/>
    <x v="35"/>
    <n v="2"/>
    <x v="1"/>
    <s v="Mobile Payment"/>
    <s v="Home Delivery"/>
    <s v="No"/>
    <m/>
    <x v="0"/>
    <x v="3"/>
    <x v="2"/>
    <x v="1"/>
    <n v="6710.27"/>
    <x v="5"/>
    <s v="Central Region"/>
    <s v="High"/>
    <s v="July"/>
    <s v="Q3"/>
    <s v="Yes"/>
    <n v="1"/>
    <n v="1006.5405000000001"/>
    <n v="7716.8104999999996"/>
  </r>
  <r>
    <n v="2050"/>
    <s v="R08273"/>
    <x v="12"/>
    <n v="78"/>
    <x v="0"/>
    <x v="7"/>
    <x v="38"/>
    <n v="3"/>
    <x v="1"/>
    <s v="Credit Card"/>
    <s v="Click &amp; Collect"/>
    <s v="No"/>
    <s v="Looks premium"/>
    <x v="2"/>
    <x v="0"/>
    <x v="0"/>
    <x v="5"/>
    <n v="3715.65"/>
    <x v="5"/>
    <s v="Western Region"/>
    <s v="Medium"/>
    <s v="February"/>
    <s v="Q1"/>
    <s v="No"/>
    <n v="1"/>
    <n v="557.34749999999997"/>
    <n v="4272.9974999999995"/>
  </r>
  <r>
    <n v="2051"/>
    <s v="R08046"/>
    <x v="270"/>
    <n v="69"/>
    <x v="2"/>
    <x v="0"/>
    <x v="91"/>
    <n v="2"/>
    <x v="0"/>
    <s v="Mobile Payment"/>
    <s v="In Store"/>
    <s v="No"/>
    <s v="Arrived damaged"/>
    <x v="0"/>
    <x v="1"/>
    <x v="1"/>
    <x v="5"/>
    <n v="53.85"/>
    <x v="3"/>
    <s v="Northern Region"/>
    <s v="Low"/>
    <s v="November"/>
    <s v="Q4"/>
    <s v="No"/>
    <n v="0"/>
    <n v="8.0775000000000006"/>
    <n v="61.927499999999995"/>
  </r>
  <r>
    <n v="2052"/>
    <s v="R02292"/>
    <x v="662"/>
    <n v="65"/>
    <x v="0"/>
    <x v="6"/>
    <x v="119"/>
    <n v="1"/>
    <x v="0"/>
    <s v="Mobile Payment"/>
    <s v="Home Delivery"/>
    <s v="Yes"/>
    <s v="Excellent value"/>
    <x v="3"/>
    <x v="0"/>
    <x v="0"/>
    <x v="5"/>
    <n v="618.72"/>
    <x v="2"/>
    <s v="Gauteng Region"/>
    <s v="Medium"/>
    <s v="November"/>
    <s v="Q4"/>
    <s v="No"/>
    <n v="0"/>
    <n v="92.808000000000007"/>
    <n v="711.52800000000002"/>
  </r>
  <r>
    <n v="2053"/>
    <s v="R05205"/>
    <x v="573"/>
    <n v="77"/>
    <x v="2"/>
    <x v="4"/>
    <x v="20"/>
    <n v="5"/>
    <x v="0"/>
    <s v="Mobile Payment"/>
    <s v="Click &amp; Collect"/>
    <s v="No"/>
    <s v="Long waiting time"/>
    <x v="1"/>
    <x v="1"/>
    <x v="0"/>
    <x v="5"/>
    <n v="3747.26"/>
    <x v="8"/>
    <s v="Central Region"/>
    <s v="Medium"/>
    <s v="May"/>
    <s v="Q2"/>
    <s v="No"/>
    <n v="0"/>
    <n v="562.08900000000006"/>
    <n v="4309.3490000000002"/>
  </r>
  <r>
    <n v="2054"/>
    <s v="R03783"/>
    <x v="460"/>
    <n v="34"/>
    <x v="2"/>
    <x v="5"/>
    <x v="20"/>
    <n v="2"/>
    <x v="0"/>
    <s v="EFT"/>
    <s v="Home Delivery"/>
    <s v="Yes"/>
    <s v="Great customer service"/>
    <x v="0"/>
    <x v="0"/>
    <x v="0"/>
    <x v="1"/>
    <n v="3747.26"/>
    <x v="8"/>
    <s v="Western Region"/>
    <s v="Medium"/>
    <s v="May"/>
    <s v="Q2"/>
    <s v="No"/>
    <n v="0"/>
    <n v="562.08900000000006"/>
    <n v="4309.3490000000002"/>
  </r>
  <r>
    <n v="2055"/>
    <s v="R03208"/>
    <x v="96"/>
    <n v="41"/>
    <x v="0"/>
    <x v="2"/>
    <x v="36"/>
    <n v="5"/>
    <x v="1"/>
    <s v="EFT"/>
    <s v="In Store"/>
    <s v="No"/>
    <s v="Fantastic experience"/>
    <x v="1"/>
    <x v="0"/>
    <x v="1"/>
    <x v="3"/>
    <n v="13056.99"/>
    <x v="6"/>
    <s v="Northern Region"/>
    <s v="High"/>
    <s v="February"/>
    <s v="Q1"/>
    <s v="Yes"/>
    <n v="1"/>
    <n v="1958.5484999999999"/>
    <n v="15015.538499999999"/>
  </r>
  <r>
    <n v="2058"/>
    <s v="R05557"/>
    <x v="335"/>
    <n v="54"/>
    <x v="1"/>
    <x v="2"/>
    <x v="114"/>
    <n v="3"/>
    <x v="1"/>
    <s v="Credit Card"/>
    <s v="Click &amp; Collect"/>
    <s v="No"/>
    <s v="Very comfortable"/>
    <x v="2"/>
    <x v="0"/>
    <x v="0"/>
    <x v="4"/>
    <n v="338.79"/>
    <x v="0"/>
    <s v="Northern Region"/>
    <s v="Low"/>
    <s v="August"/>
    <s v="Q3"/>
    <s v="No"/>
    <n v="1"/>
    <n v="50.8185"/>
    <n v="389.60849999999999"/>
  </r>
  <r>
    <n v="2059"/>
    <s v="R02524"/>
    <x v="504"/>
    <n v="55"/>
    <x v="0"/>
    <x v="0"/>
    <x v="88"/>
    <n v="1"/>
    <x v="0"/>
    <s v="Debit Card"/>
    <s v="Click &amp; Collect"/>
    <s v="No"/>
    <s v="Highly recommend"/>
    <x v="3"/>
    <x v="0"/>
    <x v="0"/>
    <x v="0"/>
    <n v="529.15"/>
    <x v="0"/>
    <s v="Northern Region"/>
    <s v="Medium"/>
    <s v="December"/>
    <s v="Q4"/>
    <s v="No"/>
    <n v="0"/>
    <n v="79.372499999999988"/>
    <n v="608.52249999999992"/>
  </r>
  <r>
    <n v="2060"/>
    <s v="R09769"/>
    <x v="622"/>
    <n v="53"/>
    <x v="0"/>
    <x v="5"/>
    <x v="50"/>
    <n v="4"/>
    <x v="1"/>
    <s v="Credit Card"/>
    <s v="Home Delivery"/>
    <s v="Yes"/>
    <s v="Excellent product"/>
    <x v="4"/>
    <x v="0"/>
    <x v="1"/>
    <x v="4"/>
    <n v="929.55"/>
    <x v="0"/>
    <s v="Western Region"/>
    <s v="Medium"/>
    <s v="July"/>
    <s v="Q3"/>
    <s v="No"/>
    <n v="1"/>
    <n v="139.43249999999998"/>
    <n v="1068.9824999999998"/>
  </r>
  <r>
    <n v="2062"/>
    <s v="R07423"/>
    <x v="663"/>
    <n v="57"/>
    <x v="1"/>
    <x v="2"/>
    <x v="101"/>
    <n v="2"/>
    <x v="0"/>
    <s v="Mobile Payment"/>
    <s v="Click &amp; Collect"/>
    <s v="No"/>
    <s v="Item missing accessories"/>
    <x v="0"/>
    <x v="1"/>
    <x v="1"/>
    <x v="0"/>
    <n v="886.51"/>
    <x v="1"/>
    <s v="Northern Region"/>
    <s v="Medium"/>
    <s v="August"/>
    <s v="Q3"/>
    <s v="No"/>
    <n v="0"/>
    <n v="132.97649999999999"/>
    <n v="1019.4864999999999"/>
  </r>
  <r>
    <n v="2063"/>
    <s v="R02514"/>
    <x v="325"/>
    <m/>
    <x v="2"/>
    <x v="7"/>
    <x v="108"/>
    <n v="3"/>
    <x v="0"/>
    <s v="Mobile Payment"/>
    <s v="Home Delivery"/>
    <s v="No"/>
    <s v="Packaging could improve"/>
    <x v="2"/>
    <x v="2"/>
    <x v="1"/>
    <x v="6"/>
    <n v="880.49"/>
    <x v="5"/>
    <s v="Western Region"/>
    <s v="Medium"/>
    <s v="September"/>
    <s v="Q3"/>
    <s v="No"/>
    <n v="0"/>
    <n v="132.0735"/>
    <n v="1012.5635"/>
  </r>
  <r>
    <n v="2064"/>
    <s v="R01198"/>
    <x v="242"/>
    <n v="79"/>
    <x v="0"/>
    <x v="3"/>
    <x v="75"/>
    <n v="1"/>
    <x v="1"/>
    <s v="Debit Card"/>
    <s v="In Store"/>
    <s v="Yes"/>
    <s v="Fits perfectly"/>
    <x v="3"/>
    <x v="0"/>
    <x v="0"/>
    <x v="5"/>
    <n v="4841.7700000000004"/>
    <x v="7"/>
    <s v="Central Region"/>
    <s v="Medium"/>
    <s v="October"/>
    <s v="Q4"/>
    <s v="No"/>
    <n v="1"/>
    <n v="726.26550000000009"/>
    <n v="5568.0355"/>
  </r>
  <r>
    <n v="2065"/>
    <s v="R09386"/>
    <x v="249"/>
    <n v="58"/>
    <x v="2"/>
    <x v="7"/>
    <x v="12"/>
    <n v="5"/>
    <x v="0"/>
    <s v="Debit Card"/>
    <s v="Click &amp; Collect"/>
    <s v="No"/>
    <s v="Easy online ordering"/>
    <x v="1"/>
    <x v="0"/>
    <x v="1"/>
    <x v="0"/>
    <n v="228.08"/>
    <x v="8"/>
    <s v="Western Region"/>
    <s v="Low"/>
    <s v="October"/>
    <s v="Q4"/>
    <s v="No"/>
    <n v="0"/>
    <n v="34.212000000000003"/>
    <n v="262.29199999999997"/>
  </r>
  <r>
    <n v="2066"/>
    <s v="R04305"/>
    <x v="280"/>
    <n v="36"/>
    <x v="1"/>
    <x v="5"/>
    <x v="42"/>
    <n v="4"/>
    <x v="0"/>
    <s v="Credit Card"/>
    <s v="Click &amp; Collect"/>
    <s v="No"/>
    <s v="Looks premium"/>
    <x v="4"/>
    <x v="0"/>
    <x v="1"/>
    <x v="3"/>
    <n v="2099.4"/>
    <x v="2"/>
    <s v="Western Region"/>
    <s v="Medium"/>
    <s v="March"/>
    <s v="Q1"/>
    <s v="No"/>
    <n v="0"/>
    <n v="314.91000000000003"/>
    <n v="2414.31"/>
  </r>
  <r>
    <n v="2067"/>
    <s v="R06559"/>
    <x v="41"/>
    <n v="63"/>
    <x v="0"/>
    <x v="6"/>
    <x v="23"/>
    <n v="5"/>
    <x v="0"/>
    <s v="Debit Card"/>
    <s v="Home Delivery"/>
    <s v="No"/>
    <s v="Poor packaging"/>
    <x v="1"/>
    <x v="1"/>
    <x v="0"/>
    <x v="0"/>
    <n v="2340.5700000000002"/>
    <x v="8"/>
    <s v="Gauteng Region"/>
    <s v="Medium"/>
    <s v="July"/>
    <s v="Q3"/>
    <s v="No"/>
    <n v="0"/>
    <n v="351.08550000000002"/>
    <n v="2691.6554999999998"/>
  </r>
  <r>
    <n v="2068"/>
    <s v="R01430"/>
    <x v="620"/>
    <n v="21"/>
    <x v="0"/>
    <x v="6"/>
    <x v="66"/>
    <n v="3"/>
    <x v="1"/>
    <s v="Debit Card"/>
    <s v="Home Delivery"/>
    <s v="Yes"/>
    <m/>
    <x v="2"/>
    <x v="3"/>
    <x v="2"/>
    <x v="2"/>
    <n v="759.97"/>
    <x v="8"/>
    <s v="Gauteng Region"/>
    <s v="Medium"/>
    <s v="April"/>
    <s v="Q2"/>
    <s v="No"/>
    <n v="1"/>
    <n v="113.99550000000001"/>
    <n v="873.96550000000002"/>
  </r>
  <r>
    <n v="2069"/>
    <s v="R06309"/>
    <x v="176"/>
    <n v="76"/>
    <x v="2"/>
    <x v="5"/>
    <x v="13"/>
    <n v="5"/>
    <x v="1"/>
    <s v="Debit Card"/>
    <s v="In Store"/>
    <s v="No"/>
    <s v="Long waiting time"/>
    <x v="1"/>
    <x v="1"/>
    <x v="0"/>
    <x v="5"/>
    <n v="3576.97"/>
    <x v="5"/>
    <s v="Western Region"/>
    <s v="Medium"/>
    <s v="January"/>
    <s v="Q1"/>
    <s v="No"/>
    <n v="1"/>
    <n v="536.54549999999995"/>
    <n v="4113.5154999999995"/>
  </r>
  <r>
    <n v="2070"/>
    <s v="R06612"/>
    <x v="489"/>
    <n v="29"/>
    <x v="2"/>
    <x v="5"/>
    <x v="35"/>
    <n v="5"/>
    <x v="1"/>
    <s v="Debit Card"/>
    <s v="Click &amp; Collect"/>
    <s v="Yes"/>
    <s v="Very fast delivery"/>
    <x v="1"/>
    <x v="0"/>
    <x v="1"/>
    <x v="1"/>
    <n v="6710.27"/>
    <x v="5"/>
    <s v="Western Region"/>
    <s v="High"/>
    <s v="June"/>
    <s v="Q2"/>
    <s v="Yes"/>
    <n v="1"/>
    <n v="1006.5405000000001"/>
    <n v="7716.8104999999996"/>
  </r>
  <r>
    <n v="2071"/>
    <s v="R01154"/>
    <x v="412"/>
    <n v="73"/>
    <x v="1"/>
    <x v="5"/>
    <x v="24"/>
    <n v="5"/>
    <x v="0"/>
    <s v="Mobile Payment"/>
    <s v="In Store"/>
    <s v="Yes"/>
    <s v="Very fast delivery"/>
    <x v="1"/>
    <x v="0"/>
    <x v="1"/>
    <x v="5"/>
    <n v="44114.21"/>
    <x v="6"/>
    <s v="Western Region"/>
    <s v="High"/>
    <s v="October"/>
    <s v="Q4"/>
    <s v="Yes"/>
    <n v="0"/>
    <n v="6617.1314999999995"/>
    <n v="50731.341499999995"/>
  </r>
  <r>
    <n v="2072"/>
    <s v="R02914"/>
    <x v="73"/>
    <n v="57"/>
    <x v="2"/>
    <x v="8"/>
    <x v="110"/>
    <n v="1"/>
    <x v="0"/>
    <s v="Debit Card"/>
    <s v="Click &amp; Collect"/>
    <s v="Yes"/>
    <s v="Looks premium"/>
    <x v="3"/>
    <x v="0"/>
    <x v="0"/>
    <x v="0"/>
    <n v="2216.12"/>
    <x v="1"/>
    <s v="Eastern Region"/>
    <s v="Medium"/>
    <s v="February"/>
    <s v="Q1"/>
    <s v="No"/>
    <n v="0"/>
    <n v="332.41799999999995"/>
    <n v="2548.5379999999996"/>
  </r>
  <r>
    <n v="2074"/>
    <s v="R04514"/>
    <x v="373"/>
    <n v="33"/>
    <x v="1"/>
    <x v="2"/>
    <x v="39"/>
    <n v="2"/>
    <x v="0"/>
    <s v="Mobile Payment"/>
    <s v="Click &amp; Collect"/>
    <s v="Yes"/>
    <s v="Long waiting time"/>
    <x v="0"/>
    <x v="1"/>
    <x v="1"/>
    <x v="1"/>
    <n v="24904.86"/>
    <x v="6"/>
    <s v="Northern Region"/>
    <s v="High"/>
    <s v="March"/>
    <s v="Q1"/>
    <s v="Yes"/>
    <n v="0"/>
    <n v="3735.7289999999998"/>
    <n v="28640.589"/>
  </r>
  <r>
    <n v="2075"/>
    <s v="R08338"/>
    <x v="305"/>
    <n v="73"/>
    <x v="2"/>
    <x v="1"/>
    <x v="8"/>
    <n v="5"/>
    <x v="0"/>
    <s v="Mobile Payment"/>
    <s v="Home Delivery"/>
    <s v="Yes"/>
    <s v="Poor packaging"/>
    <x v="1"/>
    <x v="1"/>
    <x v="0"/>
    <x v="5"/>
    <n v="5390.8"/>
    <x v="6"/>
    <s v="Southern Region"/>
    <s v="High"/>
    <s v="April"/>
    <s v="Q2"/>
    <s v="Yes"/>
    <n v="0"/>
    <n v="808.62"/>
    <n v="6199.42"/>
  </r>
  <r>
    <n v="2076"/>
    <s v="R00965"/>
    <x v="435"/>
    <m/>
    <x v="2"/>
    <x v="4"/>
    <x v="85"/>
    <n v="1"/>
    <x v="1"/>
    <s v="Debit Card"/>
    <s v="Home Delivery"/>
    <s v="Yes"/>
    <s v="Helpful staff"/>
    <x v="3"/>
    <x v="0"/>
    <x v="0"/>
    <x v="6"/>
    <n v="812.2"/>
    <x v="2"/>
    <s v="Central Region"/>
    <s v="Medium"/>
    <s v="May"/>
    <s v="Q2"/>
    <s v="No"/>
    <n v="1"/>
    <n v="121.83"/>
    <n v="934.03"/>
  </r>
  <r>
    <n v="2077"/>
    <s v="R04804"/>
    <x v="7"/>
    <n v="18"/>
    <x v="1"/>
    <x v="2"/>
    <x v="123"/>
    <n v="5"/>
    <x v="1"/>
    <s v="Debit Card"/>
    <s v="In Store"/>
    <s v="No"/>
    <s v="Helpful staff"/>
    <x v="1"/>
    <x v="0"/>
    <x v="1"/>
    <x v="2"/>
    <n v="2977.47"/>
    <x v="7"/>
    <s v="Northern Region"/>
    <s v="Medium"/>
    <s v="September"/>
    <s v="Q3"/>
    <s v="No"/>
    <n v="1"/>
    <n v="446.62049999999994"/>
    <n v="3424.0904999999993"/>
  </r>
  <r>
    <n v="2078"/>
    <s v="R08297"/>
    <x v="446"/>
    <n v="26"/>
    <x v="1"/>
    <x v="0"/>
    <x v="16"/>
    <n v="1"/>
    <x v="0"/>
    <s v="Cash"/>
    <s v="In Store"/>
    <s v="No"/>
    <s v="Worth the money"/>
    <x v="3"/>
    <x v="0"/>
    <x v="0"/>
    <x v="1"/>
    <n v="368.99"/>
    <x v="0"/>
    <s v="Northern Region"/>
    <s v="Low"/>
    <s v="August"/>
    <s v="Q3"/>
    <s v="No"/>
    <n v="0"/>
    <n v="55.348500000000001"/>
    <n v="424.33849999999995"/>
  </r>
  <r>
    <n v="2079"/>
    <s v="R03317"/>
    <x v="638"/>
    <n v="39"/>
    <x v="0"/>
    <x v="4"/>
    <x v="77"/>
    <n v="4"/>
    <x v="0"/>
    <s v="Mobile Payment"/>
    <s v="Click &amp; Collect"/>
    <s v="No"/>
    <s v="Fantastic experience"/>
    <x v="4"/>
    <x v="0"/>
    <x v="1"/>
    <x v="3"/>
    <n v="353.21"/>
    <x v="3"/>
    <s v="Central Region"/>
    <s v="Low"/>
    <s v="February"/>
    <s v="Q1"/>
    <s v="No"/>
    <n v="0"/>
    <n v="52.981499999999997"/>
    <n v="406.19149999999996"/>
  </r>
  <r>
    <n v="2080"/>
    <s v="R02151"/>
    <x v="504"/>
    <n v="43"/>
    <x v="1"/>
    <x v="2"/>
    <x v="61"/>
    <n v="5"/>
    <x v="0"/>
    <s v="Credit Card"/>
    <s v="Click &amp; Collect"/>
    <s v="Yes"/>
    <s v="Very fast delivery"/>
    <x v="1"/>
    <x v="0"/>
    <x v="1"/>
    <x v="3"/>
    <n v="768.34"/>
    <x v="7"/>
    <s v="Northern Region"/>
    <s v="Medium"/>
    <s v="December"/>
    <s v="Q4"/>
    <s v="No"/>
    <n v="0"/>
    <n v="115.251"/>
    <n v="883.59100000000001"/>
  </r>
  <r>
    <n v="2081"/>
    <s v="R01484"/>
    <x v="319"/>
    <n v="32"/>
    <x v="0"/>
    <x v="2"/>
    <x v="15"/>
    <n v="5"/>
    <x v="0"/>
    <s v="Credit Card"/>
    <s v="Home Delivery"/>
    <s v="No"/>
    <s v="Exactly as advertised"/>
    <x v="1"/>
    <x v="0"/>
    <x v="1"/>
    <x v="1"/>
    <n v="869.65"/>
    <x v="4"/>
    <s v="Northern Region"/>
    <s v="Medium"/>
    <s v="August"/>
    <s v="Q3"/>
    <s v="No"/>
    <n v="0"/>
    <n v="130.44749999999999"/>
    <n v="1000.0974999999999"/>
  </r>
  <r>
    <n v="2083"/>
    <s v="R03083"/>
    <x v="152"/>
    <n v="47"/>
    <x v="0"/>
    <x v="5"/>
    <x v="110"/>
    <n v="1"/>
    <x v="0"/>
    <s v="Cash"/>
    <s v="Click &amp; Collect"/>
    <s v="Yes"/>
    <s v="Would definitely buy again"/>
    <x v="3"/>
    <x v="0"/>
    <x v="0"/>
    <x v="4"/>
    <n v="2216.12"/>
    <x v="1"/>
    <s v="Western Region"/>
    <s v="Medium"/>
    <s v="May"/>
    <s v="Q2"/>
    <s v="No"/>
    <n v="0"/>
    <n v="332.41799999999995"/>
    <n v="2548.5379999999996"/>
  </r>
  <r>
    <n v="2084"/>
    <s v="R08024"/>
    <x v="406"/>
    <n v="21"/>
    <x v="1"/>
    <x v="6"/>
    <x v="69"/>
    <n v="4"/>
    <x v="0"/>
    <s v="Credit Card"/>
    <s v="In Store"/>
    <s v="No"/>
    <s v="Helpful staff"/>
    <x v="4"/>
    <x v="0"/>
    <x v="1"/>
    <x v="2"/>
    <n v="1907.49"/>
    <x v="0"/>
    <s v="Gauteng Region"/>
    <s v="Medium"/>
    <s v="December"/>
    <s v="Q4"/>
    <s v="No"/>
    <n v="0"/>
    <n v="286.12349999999998"/>
    <n v="2193.6134999999999"/>
  </r>
  <r>
    <n v="2085"/>
    <s v="R01427"/>
    <x v="568"/>
    <n v="41"/>
    <x v="0"/>
    <x v="3"/>
    <x v="118"/>
    <n v="2"/>
    <x v="0"/>
    <s v="Debit Card"/>
    <s v="Click &amp; Collect"/>
    <s v="No"/>
    <s v="Very fast delivery"/>
    <x v="0"/>
    <x v="0"/>
    <x v="0"/>
    <x v="3"/>
    <n v="301.58"/>
    <x v="3"/>
    <s v="Central Region"/>
    <s v="Low"/>
    <s v="July"/>
    <s v="Q3"/>
    <s v="No"/>
    <n v="0"/>
    <n v="45.236999999999995"/>
    <n v="346.81699999999995"/>
  </r>
  <r>
    <n v="2086"/>
    <s v="R05278"/>
    <x v="157"/>
    <n v="20"/>
    <x v="0"/>
    <x v="6"/>
    <x v="112"/>
    <n v="2"/>
    <x v="1"/>
    <s v="Mobile Payment"/>
    <s v="In Store"/>
    <s v="No"/>
    <s v="Customer support was excellent"/>
    <x v="0"/>
    <x v="0"/>
    <x v="0"/>
    <x v="2"/>
    <n v="1482.94"/>
    <x v="5"/>
    <s v="Gauteng Region"/>
    <s v="Medium"/>
    <s v="August"/>
    <s v="Q3"/>
    <s v="No"/>
    <n v="1"/>
    <n v="222.441"/>
    <n v="1705.3809999999999"/>
  </r>
  <r>
    <n v="2087"/>
    <s v="R06831"/>
    <x v="182"/>
    <n v="55"/>
    <x v="0"/>
    <x v="2"/>
    <x v="55"/>
    <n v="2"/>
    <x v="0"/>
    <s v="Mobile Payment"/>
    <s v="Home Delivery"/>
    <s v="No"/>
    <m/>
    <x v="0"/>
    <x v="3"/>
    <x v="2"/>
    <x v="0"/>
    <n v="324.35000000000002"/>
    <x v="8"/>
    <s v="Northern Region"/>
    <s v="Low"/>
    <s v="March"/>
    <s v="Q1"/>
    <s v="No"/>
    <n v="0"/>
    <n v="48.652500000000003"/>
    <n v="373.0025"/>
  </r>
  <r>
    <n v="2088"/>
    <s v="R05771"/>
    <x v="664"/>
    <n v="62"/>
    <x v="2"/>
    <x v="3"/>
    <x v="102"/>
    <n v="2"/>
    <x v="1"/>
    <s v="EFT"/>
    <s v="Click &amp; Collect"/>
    <s v="Yes"/>
    <s v="Easy online ordering"/>
    <x v="0"/>
    <x v="0"/>
    <x v="0"/>
    <x v="0"/>
    <n v="996.44"/>
    <x v="2"/>
    <s v="Central Region"/>
    <s v="Medium"/>
    <s v="March"/>
    <s v="Q1"/>
    <s v="No"/>
    <n v="1"/>
    <n v="149.46600000000001"/>
    <n v="1145.9059999999999"/>
  </r>
  <r>
    <n v="2089"/>
    <s v="R01058"/>
    <x v="186"/>
    <n v="36"/>
    <x v="1"/>
    <x v="1"/>
    <x v="23"/>
    <n v="2"/>
    <x v="0"/>
    <s v="Mobile Payment"/>
    <s v="Click &amp; Collect"/>
    <s v="Yes"/>
    <s v="Excellent value"/>
    <x v="0"/>
    <x v="0"/>
    <x v="0"/>
    <x v="3"/>
    <n v="2340.5700000000002"/>
    <x v="8"/>
    <s v="Southern Region"/>
    <s v="Medium"/>
    <s v="December"/>
    <s v="Q4"/>
    <s v="No"/>
    <n v="0"/>
    <n v="351.08550000000002"/>
    <n v="2691.6554999999998"/>
  </r>
  <r>
    <n v="2090"/>
    <s v="R04346"/>
    <x v="571"/>
    <n v="68"/>
    <x v="0"/>
    <x v="6"/>
    <x v="69"/>
    <n v="5"/>
    <x v="0"/>
    <s v="Debit Card"/>
    <s v="Home Delivery"/>
    <s v="Yes"/>
    <s v="Looks premium"/>
    <x v="1"/>
    <x v="0"/>
    <x v="1"/>
    <x v="5"/>
    <n v="1907.49"/>
    <x v="0"/>
    <s v="Gauteng Region"/>
    <s v="Medium"/>
    <s v="September"/>
    <s v="Q3"/>
    <s v="No"/>
    <n v="0"/>
    <n v="286.12349999999998"/>
    <n v="2193.6134999999999"/>
  </r>
  <r>
    <n v="2091"/>
    <s v="R08292"/>
    <x v="665"/>
    <n v="35"/>
    <x v="0"/>
    <x v="5"/>
    <x v="25"/>
    <n v="1"/>
    <x v="0"/>
    <s v="EFT"/>
    <s v="In Store"/>
    <s v="No"/>
    <s v="Helpful staff"/>
    <x v="3"/>
    <x v="0"/>
    <x v="0"/>
    <x v="3"/>
    <n v="4455.18"/>
    <x v="2"/>
    <s v="Western Region"/>
    <s v="Medium"/>
    <s v="January"/>
    <s v="Q1"/>
    <s v="No"/>
    <n v="0"/>
    <n v="668.27700000000004"/>
    <n v="5123.4570000000003"/>
  </r>
  <r>
    <n v="2092"/>
    <s v="R05236"/>
    <x v="118"/>
    <n v="27"/>
    <x v="0"/>
    <x v="2"/>
    <x v="76"/>
    <n v="4"/>
    <x v="0"/>
    <s v="Mobile Payment"/>
    <s v="Home Delivery"/>
    <s v="Yes"/>
    <s v="Fantastic experience"/>
    <x v="4"/>
    <x v="0"/>
    <x v="1"/>
    <x v="1"/>
    <n v="824.74"/>
    <x v="8"/>
    <s v="Northern Region"/>
    <s v="Medium"/>
    <s v="June"/>
    <s v="Q2"/>
    <s v="No"/>
    <n v="0"/>
    <n v="123.711"/>
    <n v="948.45099999999991"/>
  </r>
  <r>
    <n v="2093"/>
    <s v="R08044"/>
    <x v="466"/>
    <n v="64"/>
    <x v="2"/>
    <x v="3"/>
    <x v="97"/>
    <n v="1"/>
    <x v="0"/>
    <s v="Debit Card"/>
    <s v="Home Delivery"/>
    <s v="No"/>
    <s v="Excellent product"/>
    <x v="3"/>
    <x v="0"/>
    <x v="0"/>
    <x v="0"/>
    <n v="2906.97"/>
    <x v="7"/>
    <s v="Central Region"/>
    <s v="Medium"/>
    <s v="October"/>
    <s v="Q4"/>
    <s v="No"/>
    <n v="0"/>
    <n v="436.04549999999995"/>
    <n v="3343.0154999999995"/>
  </r>
  <r>
    <n v="2094"/>
    <s v="R04476"/>
    <x v="599"/>
    <n v="53"/>
    <x v="1"/>
    <x v="3"/>
    <x v="39"/>
    <n v="3"/>
    <x v="1"/>
    <s v="EFT"/>
    <s v="Home Delivery"/>
    <s v="Yes"/>
    <s v="Easy to assemble"/>
    <x v="2"/>
    <x v="0"/>
    <x v="0"/>
    <x v="4"/>
    <n v="24904.86"/>
    <x v="6"/>
    <s v="Central Region"/>
    <s v="High"/>
    <s v="December"/>
    <s v="Q4"/>
    <s v="Yes"/>
    <n v="1"/>
    <n v="3735.7289999999998"/>
    <n v="28640.589"/>
  </r>
  <r>
    <n v="2095"/>
    <s v="R07096"/>
    <x v="149"/>
    <n v="72"/>
    <x v="0"/>
    <x v="0"/>
    <x v="2"/>
    <n v="2"/>
    <x v="1"/>
    <s v="Credit Card"/>
    <s v="Click &amp; Collect"/>
    <s v="Yes"/>
    <s v="Delivery delayed"/>
    <x v="0"/>
    <x v="1"/>
    <x v="1"/>
    <x v="5"/>
    <n v="230.14"/>
    <x v="2"/>
    <s v="Northern Region"/>
    <s v="Low"/>
    <s v="November"/>
    <s v="Q4"/>
    <s v="No"/>
    <n v="1"/>
    <n v="34.520999999999994"/>
    <n v="264.66099999999994"/>
  </r>
  <r>
    <n v="2096"/>
    <s v="R01545"/>
    <x v="407"/>
    <n v="53"/>
    <x v="2"/>
    <x v="5"/>
    <x v="119"/>
    <n v="2"/>
    <x v="0"/>
    <s v="Debit Card"/>
    <s v="Home Delivery"/>
    <s v="Yes"/>
    <s v="Excellent product"/>
    <x v="0"/>
    <x v="0"/>
    <x v="0"/>
    <x v="4"/>
    <n v="618.72"/>
    <x v="2"/>
    <s v="Western Region"/>
    <s v="Medium"/>
    <s v="November"/>
    <s v="Q4"/>
    <s v="No"/>
    <n v="0"/>
    <n v="92.808000000000007"/>
    <n v="711.52800000000002"/>
  </r>
  <r>
    <n v="2097"/>
    <s v="R05425"/>
    <x v="72"/>
    <n v="79"/>
    <x v="2"/>
    <x v="2"/>
    <x v="89"/>
    <n v="1"/>
    <x v="0"/>
    <s v="Credit Card"/>
    <s v="Home Delivery"/>
    <s v="Yes"/>
    <s v="Looks premium"/>
    <x v="3"/>
    <x v="0"/>
    <x v="0"/>
    <x v="5"/>
    <n v="574.49"/>
    <x v="4"/>
    <s v="Northern Region"/>
    <s v="Medium"/>
    <s v="November"/>
    <s v="Q4"/>
    <s v="No"/>
    <n v="0"/>
    <n v="86.173500000000004"/>
    <n v="660.6635"/>
  </r>
  <r>
    <n v="2098"/>
    <s v="R06502"/>
    <x v="273"/>
    <n v="70"/>
    <x v="0"/>
    <x v="8"/>
    <x v="23"/>
    <n v="5"/>
    <x v="1"/>
    <s v="Cash"/>
    <s v="In Store"/>
    <s v="No"/>
    <s v="Fits perfectly"/>
    <x v="1"/>
    <x v="0"/>
    <x v="1"/>
    <x v="5"/>
    <n v="2340.5700000000002"/>
    <x v="8"/>
    <s v="Eastern Region"/>
    <s v="Medium"/>
    <s v="July"/>
    <s v="Q3"/>
    <s v="No"/>
    <n v="1"/>
    <n v="351.08550000000002"/>
    <n v="2691.6554999999998"/>
  </r>
  <r>
    <n v="2099"/>
    <s v="R08244"/>
    <x v="656"/>
    <n v="31"/>
    <x v="1"/>
    <x v="4"/>
    <x v="15"/>
    <n v="1"/>
    <x v="1"/>
    <s v="EFT"/>
    <s v="Click &amp; Collect"/>
    <s v="Yes"/>
    <s v="Poor packaging"/>
    <x v="3"/>
    <x v="1"/>
    <x v="1"/>
    <x v="1"/>
    <n v="869.65"/>
    <x v="4"/>
    <s v="Central Region"/>
    <s v="Medium"/>
    <s v="September"/>
    <s v="Q3"/>
    <s v="No"/>
    <n v="1"/>
    <n v="130.44749999999999"/>
    <n v="1000.0974999999999"/>
  </r>
  <r>
    <n v="2100"/>
    <s v="R00725"/>
    <x v="361"/>
    <n v="29"/>
    <x v="2"/>
    <x v="5"/>
    <x v="9"/>
    <n v="4"/>
    <x v="1"/>
    <s v="Cash"/>
    <s v="Click &amp; Collect"/>
    <s v="Yes"/>
    <s v="Easy online ordering"/>
    <x v="4"/>
    <x v="0"/>
    <x v="1"/>
    <x v="1"/>
    <n v="43.23"/>
    <x v="3"/>
    <s v="Western Region"/>
    <s v="Low"/>
    <s v="August"/>
    <s v="Q3"/>
    <s v="No"/>
    <n v="1"/>
    <n v="6.4844999999999997"/>
    <n v="49.714499999999994"/>
  </r>
  <r>
    <n v="2101"/>
    <s v="R04454"/>
    <x v="461"/>
    <n v="78"/>
    <x v="1"/>
    <x v="2"/>
    <x v="112"/>
    <n v="1"/>
    <x v="1"/>
    <s v="EFT"/>
    <s v="In Store"/>
    <s v="No"/>
    <s v="Delivery delayed"/>
    <x v="3"/>
    <x v="1"/>
    <x v="1"/>
    <x v="5"/>
    <n v="1482.94"/>
    <x v="5"/>
    <s v="Northern Region"/>
    <s v="Medium"/>
    <s v="June"/>
    <s v="Q2"/>
    <s v="No"/>
    <n v="1"/>
    <n v="222.441"/>
    <n v="1705.3809999999999"/>
  </r>
  <r>
    <n v="2103"/>
    <s v="R01128"/>
    <x v="356"/>
    <n v="78"/>
    <x v="2"/>
    <x v="3"/>
    <x v="22"/>
    <n v="4"/>
    <x v="0"/>
    <s v="EFT"/>
    <s v="In Store"/>
    <s v="Yes"/>
    <s v="Poor packaging"/>
    <x v="4"/>
    <x v="1"/>
    <x v="0"/>
    <x v="5"/>
    <n v="1734"/>
    <x v="7"/>
    <s v="Central Region"/>
    <s v="Medium"/>
    <s v="December"/>
    <s v="Q4"/>
    <s v="No"/>
    <n v="0"/>
    <n v="260.09999999999997"/>
    <n v="1994.1"/>
  </r>
  <r>
    <n v="2104"/>
    <s v="R07939"/>
    <x v="589"/>
    <n v="29"/>
    <x v="2"/>
    <x v="0"/>
    <x v="13"/>
    <n v="2"/>
    <x v="0"/>
    <s v="EFT"/>
    <s v="In Store"/>
    <s v="No"/>
    <s v="Excellent product"/>
    <x v="0"/>
    <x v="0"/>
    <x v="0"/>
    <x v="1"/>
    <n v="3576.97"/>
    <x v="5"/>
    <s v="Northern Region"/>
    <s v="Medium"/>
    <s v="April"/>
    <s v="Q2"/>
    <s v="No"/>
    <n v="0"/>
    <n v="536.54549999999995"/>
    <n v="4113.5154999999995"/>
  </r>
  <r>
    <n v="2105"/>
    <s v="R05332"/>
    <x v="424"/>
    <n v="36"/>
    <x v="2"/>
    <x v="3"/>
    <x v="89"/>
    <n v="1"/>
    <x v="0"/>
    <s v="Mobile Payment"/>
    <s v="In Store"/>
    <s v="Yes"/>
    <s v="Poor packaging"/>
    <x v="3"/>
    <x v="1"/>
    <x v="1"/>
    <x v="3"/>
    <n v="574.49"/>
    <x v="4"/>
    <s v="Central Region"/>
    <s v="Medium"/>
    <s v="November"/>
    <s v="Q4"/>
    <s v="No"/>
    <n v="0"/>
    <n v="86.173500000000004"/>
    <n v="660.6635"/>
  </r>
  <r>
    <n v="2106"/>
    <s v="R04975"/>
    <x v="391"/>
    <n v="59"/>
    <x v="0"/>
    <x v="2"/>
    <x v="93"/>
    <n v="4"/>
    <x v="0"/>
    <s v="EFT"/>
    <s v="Home Delivery"/>
    <s v="No"/>
    <s v="Very fast delivery"/>
    <x v="4"/>
    <x v="0"/>
    <x v="1"/>
    <x v="0"/>
    <n v="34.200000000000003"/>
    <x v="3"/>
    <s v="Northern Region"/>
    <s v="Low"/>
    <s v="December"/>
    <s v="Q4"/>
    <s v="No"/>
    <n v="0"/>
    <n v="5.13"/>
    <n v="39.33"/>
  </r>
  <r>
    <n v="2107"/>
    <s v="R08493"/>
    <x v="9"/>
    <n v="38"/>
    <x v="1"/>
    <x v="3"/>
    <x v="96"/>
    <n v="2"/>
    <x v="1"/>
    <s v="EFT"/>
    <s v="In Store"/>
    <s v="Yes"/>
    <s v="Great customer service"/>
    <x v="0"/>
    <x v="0"/>
    <x v="0"/>
    <x v="3"/>
    <n v="944.78"/>
    <x v="6"/>
    <s v="Central Region"/>
    <s v="Medium"/>
    <s v="August"/>
    <s v="Q3"/>
    <s v="No"/>
    <n v="1"/>
    <n v="141.71699999999998"/>
    <n v="1086.4969999999998"/>
  </r>
  <r>
    <n v="2108"/>
    <s v="R05728"/>
    <x v="666"/>
    <n v="74"/>
    <x v="2"/>
    <x v="6"/>
    <x v="103"/>
    <n v="3"/>
    <x v="0"/>
    <s v="Mobile Payment"/>
    <s v="Click &amp; Collect"/>
    <s v="No"/>
    <s v="Worth the money"/>
    <x v="2"/>
    <x v="0"/>
    <x v="0"/>
    <x v="5"/>
    <n v="103.4"/>
    <x v="3"/>
    <s v="Gauteng Region"/>
    <s v="Low"/>
    <s v="June"/>
    <s v="Q2"/>
    <s v="No"/>
    <n v="0"/>
    <n v="15.51"/>
    <n v="118.91"/>
  </r>
  <r>
    <n v="2109"/>
    <s v="R07217"/>
    <x v="222"/>
    <n v="62"/>
    <x v="0"/>
    <x v="0"/>
    <x v="107"/>
    <n v="5"/>
    <x v="1"/>
    <s v="Mobile Payment"/>
    <s v="Home Delivery"/>
    <s v="Yes"/>
    <s v="Product exceeded expectations"/>
    <x v="1"/>
    <x v="0"/>
    <x v="1"/>
    <x v="0"/>
    <n v="2413.3000000000002"/>
    <x v="6"/>
    <s v="Northern Region"/>
    <s v="Medium"/>
    <s v="August"/>
    <s v="Q3"/>
    <s v="No"/>
    <n v="1"/>
    <n v="361.995"/>
    <n v="2775.2950000000001"/>
  </r>
  <r>
    <n v="2111"/>
    <s v="R01562"/>
    <x v="517"/>
    <n v="37"/>
    <x v="2"/>
    <x v="5"/>
    <x v="44"/>
    <n v="3"/>
    <x v="0"/>
    <s v="Credit Card"/>
    <s v="Home Delivery"/>
    <s v="Yes"/>
    <s v="Fits perfectly"/>
    <x v="2"/>
    <x v="0"/>
    <x v="0"/>
    <x v="3"/>
    <n v="2849.09"/>
    <x v="7"/>
    <s v="Western Region"/>
    <s v="Medium"/>
    <s v="February"/>
    <s v="Q1"/>
    <s v="No"/>
    <n v="0"/>
    <n v="427.36349999999999"/>
    <n v="3276.4535000000001"/>
  </r>
  <r>
    <n v="2113"/>
    <s v="R03232"/>
    <x v="179"/>
    <n v="44"/>
    <x v="2"/>
    <x v="3"/>
    <x v="95"/>
    <n v="3"/>
    <x v="1"/>
    <s v="Cash"/>
    <s v="In Store"/>
    <s v="No"/>
    <s v="Product exceeded expectations"/>
    <x v="2"/>
    <x v="0"/>
    <x v="0"/>
    <x v="3"/>
    <n v="105.11"/>
    <x v="1"/>
    <s v="Central Region"/>
    <s v="Low"/>
    <s v="October"/>
    <s v="Q4"/>
    <s v="No"/>
    <n v="1"/>
    <n v="15.766499999999999"/>
    <n v="120.87649999999999"/>
  </r>
  <r>
    <n v="2114"/>
    <s v="R07183"/>
    <x v="474"/>
    <n v="76"/>
    <x v="0"/>
    <x v="8"/>
    <x v="69"/>
    <n v="4"/>
    <x v="1"/>
    <s v="EFT"/>
    <s v="Home Delivery"/>
    <s v="No"/>
    <s v="Arrived damaged"/>
    <x v="4"/>
    <x v="1"/>
    <x v="0"/>
    <x v="5"/>
    <n v="1907.49"/>
    <x v="0"/>
    <s v="Eastern Region"/>
    <s v="Medium"/>
    <s v="November"/>
    <s v="Q4"/>
    <s v="No"/>
    <n v="1"/>
    <n v="286.12349999999998"/>
    <n v="2193.6134999999999"/>
  </r>
  <r>
    <n v="2115"/>
    <s v="R05682"/>
    <x v="334"/>
    <m/>
    <x v="2"/>
    <x v="4"/>
    <x v="10"/>
    <n v="2"/>
    <x v="1"/>
    <s v="EFT"/>
    <s v="In Store"/>
    <s v="Yes"/>
    <s v="Would definitely buy again"/>
    <x v="0"/>
    <x v="0"/>
    <x v="0"/>
    <x v="6"/>
    <n v="276.82"/>
    <x v="7"/>
    <s v="Central Region"/>
    <s v="Low"/>
    <s v="February"/>
    <s v="Q1"/>
    <s v="No"/>
    <n v="1"/>
    <n v="41.522999999999996"/>
    <n v="318.34299999999996"/>
  </r>
  <r>
    <n v="2117"/>
    <s v="R09640"/>
    <x v="667"/>
    <n v="78"/>
    <x v="1"/>
    <x v="2"/>
    <x v="104"/>
    <n v="4"/>
    <x v="1"/>
    <s v="Mobile Payment"/>
    <s v="In Store"/>
    <s v="No"/>
    <s v="Delivery delayed"/>
    <x v="4"/>
    <x v="1"/>
    <x v="0"/>
    <x v="5"/>
    <n v="274.49"/>
    <x v="1"/>
    <s v="Northern Region"/>
    <s v="Low"/>
    <s v="September"/>
    <s v="Q3"/>
    <s v="No"/>
    <n v="1"/>
    <n v="41.173499999999997"/>
    <n v="315.6635"/>
  </r>
  <r>
    <n v="2118"/>
    <s v="R09227"/>
    <x v="565"/>
    <n v="64"/>
    <x v="0"/>
    <x v="7"/>
    <x v="56"/>
    <n v="5"/>
    <x v="0"/>
    <s v="EFT"/>
    <s v="Home Delivery"/>
    <s v="Yes"/>
    <s v="Product was disappointing"/>
    <x v="1"/>
    <x v="1"/>
    <x v="0"/>
    <x v="0"/>
    <n v="306.57"/>
    <x v="4"/>
    <s v="Western Region"/>
    <s v="Low"/>
    <s v="August"/>
    <s v="Q3"/>
    <s v="No"/>
    <n v="0"/>
    <n v="45.985499999999995"/>
    <n v="352.55549999999994"/>
  </r>
  <r>
    <n v="2119"/>
    <s v="R09658"/>
    <x v="633"/>
    <n v="49"/>
    <x v="1"/>
    <x v="3"/>
    <x v="15"/>
    <n v="3"/>
    <x v="1"/>
    <s v="Credit Card"/>
    <s v="Click &amp; Collect"/>
    <s v="No"/>
    <s v="Looks premium"/>
    <x v="2"/>
    <x v="0"/>
    <x v="0"/>
    <x v="4"/>
    <n v="869.65"/>
    <x v="4"/>
    <s v="Central Region"/>
    <s v="Medium"/>
    <s v="April"/>
    <s v="Q2"/>
    <s v="No"/>
    <n v="1"/>
    <n v="130.44749999999999"/>
    <n v="1000.0974999999999"/>
  </r>
  <r>
    <n v="2121"/>
    <s v="R05546"/>
    <x v="501"/>
    <n v="35"/>
    <x v="0"/>
    <x v="1"/>
    <x v="98"/>
    <n v="1"/>
    <x v="1"/>
    <s v="Credit Card"/>
    <s v="In Store"/>
    <s v="Yes"/>
    <s v="Very fast delivery"/>
    <x v="3"/>
    <x v="0"/>
    <x v="0"/>
    <x v="3"/>
    <n v="40.11"/>
    <x v="3"/>
    <s v="Southern Region"/>
    <s v="Low"/>
    <s v="April"/>
    <s v="Q2"/>
    <s v="No"/>
    <n v="1"/>
    <n v="6.0164999999999997"/>
    <n v="46.126499999999993"/>
  </r>
  <r>
    <n v="2122"/>
    <s v="R06415"/>
    <x v="480"/>
    <n v="61"/>
    <x v="1"/>
    <x v="3"/>
    <x v="38"/>
    <n v="5"/>
    <x v="1"/>
    <s v="Debit Card"/>
    <s v="Click &amp; Collect"/>
    <s v="Yes"/>
    <s v="Excellent value"/>
    <x v="1"/>
    <x v="0"/>
    <x v="1"/>
    <x v="0"/>
    <n v="3715.65"/>
    <x v="5"/>
    <s v="Central Region"/>
    <s v="Medium"/>
    <s v="December"/>
    <s v="Q4"/>
    <s v="No"/>
    <n v="1"/>
    <n v="557.34749999999997"/>
    <n v="4272.9974999999995"/>
  </r>
  <r>
    <n v="2124"/>
    <s v="R08414"/>
    <x v="409"/>
    <n v="57"/>
    <x v="2"/>
    <x v="1"/>
    <x v="88"/>
    <n v="4"/>
    <x v="0"/>
    <s v="Debit Card"/>
    <s v="Click &amp; Collect"/>
    <s v="Yes"/>
    <s v="Would definitely buy again"/>
    <x v="4"/>
    <x v="0"/>
    <x v="1"/>
    <x v="0"/>
    <n v="529.15"/>
    <x v="0"/>
    <s v="Southern Region"/>
    <s v="Medium"/>
    <s v="April"/>
    <s v="Q2"/>
    <s v="No"/>
    <n v="0"/>
    <n v="79.372499999999988"/>
    <n v="608.52249999999992"/>
  </r>
  <r>
    <n v="2125"/>
    <s v="R02426"/>
    <x v="32"/>
    <n v="55"/>
    <x v="0"/>
    <x v="1"/>
    <x v="24"/>
    <n v="2"/>
    <x v="0"/>
    <s v="Mobile Payment"/>
    <s v="Home Delivery"/>
    <s v="No"/>
    <s v="Fantastic experience"/>
    <x v="0"/>
    <x v="0"/>
    <x v="0"/>
    <x v="0"/>
    <n v="44114.21"/>
    <x v="6"/>
    <s v="Southern Region"/>
    <s v="High"/>
    <s v="September"/>
    <s v="Q3"/>
    <s v="Yes"/>
    <n v="0"/>
    <n v="6617.1314999999995"/>
    <n v="50731.341499999995"/>
  </r>
  <r>
    <n v="2126"/>
    <s v="R07781"/>
    <x v="254"/>
    <n v="51"/>
    <x v="0"/>
    <x v="2"/>
    <x v="12"/>
    <n v="1"/>
    <x v="0"/>
    <s v="Mobile Payment"/>
    <s v="In Store"/>
    <s v="Yes"/>
    <s v="Item missing accessories"/>
    <x v="3"/>
    <x v="1"/>
    <x v="1"/>
    <x v="4"/>
    <n v="228.08"/>
    <x v="8"/>
    <s v="Northern Region"/>
    <s v="Low"/>
    <s v="November"/>
    <s v="Q4"/>
    <s v="No"/>
    <n v="0"/>
    <n v="34.212000000000003"/>
    <n v="262.29199999999997"/>
  </r>
  <r>
    <n v="2128"/>
    <s v="R03874"/>
    <x v="668"/>
    <n v="49"/>
    <x v="1"/>
    <x v="2"/>
    <x v="57"/>
    <n v="5"/>
    <x v="0"/>
    <s v="Cash"/>
    <s v="Home Delivery"/>
    <s v="Yes"/>
    <s v="Excellent value"/>
    <x v="1"/>
    <x v="0"/>
    <x v="1"/>
    <x v="4"/>
    <n v="551.66"/>
    <x v="0"/>
    <s v="Northern Region"/>
    <s v="Medium"/>
    <s v="May"/>
    <s v="Q2"/>
    <s v="No"/>
    <n v="0"/>
    <n v="82.748999999999995"/>
    <n v="634.40899999999988"/>
  </r>
  <r>
    <n v="2129"/>
    <s v="R05012"/>
    <x v="235"/>
    <n v="28"/>
    <x v="2"/>
    <x v="5"/>
    <x v="114"/>
    <n v="4"/>
    <x v="0"/>
    <s v="Mobile Payment"/>
    <s v="In Store"/>
    <s v="Yes"/>
    <s v="Very fast delivery"/>
    <x v="4"/>
    <x v="0"/>
    <x v="1"/>
    <x v="1"/>
    <n v="338.79"/>
    <x v="0"/>
    <s v="Western Region"/>
    <s v="Low"/>
    <s v="July"/>
    <s v="Q3"/>
    <s v="No"/>
    <n v="0"/>
    <n v="50.8185"/>
    <n v="389.60849999999999"/>
  </r>
  <r>
    <n v="2130"/>
    <s v="R02771"/>
    <x v="390"/>
    <n v="20"/>
    <x v="2"/>
    <x v="7"/>
    <x v="53"/>
    <n v="2"/>
    <x v="1"/>
    <s v="EFT"/>
    <s v="Click &amp; Collect"/>
    <s v="No"/>
    <m/>
    <x v="0"/>
    <x v="3"/>
    <x v="2"/>
    <x v="2"/>
    <n v="22574.95"/>
    <x v="6"/>
    <s v="Western Region"/>
    <s v="High"/>
    <s v="January"/>
    <s v="Q1"/>
    <s v="Yes"/>
    <n v="1"/>
    <n v="3386.2424999999998"/>
    <n v="25961.192499999997"/>
  </r>
  <r>
    <n v="2132"/>
    <s v="R06521"/>
    <x v="514"/>
    <n v="75"/>
    <x v="1"/>
    <x v="2"/>
    <x v="64"/>
    <n v="4"/>
    <x v="1"/>
    <s v="Credit Card"/>
    <s v="Home Delivery"/>
    <s v="Yes"/>
    <s v="Highly recommend"/>
    <x v="4"/>
    <x v="0"/>
    <x v="1"/>
    <x v="5"/>
    <n v="119.63"/>
    <x v="3"/>
    <s v="Northern Region"/>
    <s v="Low"/>
    <s v="June"/>
    <s v="Q2"/>
    <s v="No"/>
    <n v="1"/>
    <n v="17.944499999999998"/>
    <n v="137.57449999999997"/>
  </r>
  <r>
    <n v="2133"/>
    <s v="R00018"/>
    <x v="629"/>
    <n v="53"/>
    <x v="1"/>
    <x v="6"/>
    <x v="27"/>
    <n v="1"/>
    <x v="1"/>
    <s v="Cash"/>
    <s v="Click &amp; Collect"/>
    <s v="Yes"/>
    <s v="Product was disappointing"/>
    <x v="3"/>
    <x v="1"/>
    <x v="1"/>
    <x v="4"/>
    <n v="14808.31"/>
    <x v="6"/>
    <s v="Gauteng Region"/>
    <s v="High"/>
    <s v="August"/>
    <s v="Q3"/>
    <s v="Yes"/>
    <n v="1"/>
    <n v="2221.2464999999997"/>
    <n v="17029.556499999999"/>
  </r>
  <r>
    <n v="2134"/>
    <s v="R01771"/>
    <x v="351"/>
    <n v="44"/>
    <x v="2"/>
    <x v="7"/>
    <x v="105"/>
    <n v="2"/>
    <x v="1"/>
    <s v="Mobile Payment"/>
    <s v="Home Delivery"/>
    <s v="No"/>
    <s v="Very comfortable"/>
    <x v="0"/>
    <x v="0"/>
    <x v="0"/>
    <x v="3"/>
    <n v="96.11"/>
    <x v="8"/>
    <s v="Western Region"/>
    <s v="Low"/>
    <s v="October"/>
    <s v="Q4"/>
    <s v="No"/>
    <n v="1"/>
    <n v="14.416499999999999"/>
    <n v="110.52649999999998"/>
  </r>
  <r>
    <n v="2135"/>
    <s v="R01889"/>
    <x v="639"/>
    <n v="75"/>
    <x v="0"/>
    <x v="5"/>
    <x v="61"/>
    <n v="5"/>
    <x v="1"/>
    <s v="Cash"/>
    <s v="In Store"/>
    <s v="Yes"/>
    <s v="Instructions unclear"/>
    <x v="1"/>
    <x v="2"/>
    <x v="0"/>
    <x v="5"/>
    <n v="768.34"/>
    <x v="7"/>
    <s v="Western Region"/>
    <s v="Medium"/>
    <s v="February"/>
    <s v="Q1"/>
    <s v="No"/>
    <n v="1"/>
    <n v="115.251"/>
    <n v="883.59100000000001"/>
  </r>
  <r>
    <n v="2136"/>
    <s v="R01643"/>
    <x v="34"/>
    <n v="37"/>
    <x v="0"/>
    <x v="6"/>
    <x v="78"/>
    <n v="5"/>
    <x v="1"/>
    <s v="Mobile Payment"/>
    <s v="Click &amp; Collect"/>
    <s v="Yes"/>
    <s v="Product was disappointing"/>
    <x v="1"/>
    <x v="1"/>
    <x v="0"/>
    <x v="3"/>
    <n v="954.6"/>
    <x v="8"/>
    <s v="Gauteng Region"/>
    <s v="Medium"/>
    <s v="August"/>
    <s v="Q3"/>
    <s v="No"/>
    <n v="1"/>
    <n v="143.19"/>
    <n v="1097.79"/>
  </r>
  <r>
    <n v="2137"/>
    <s v="R00133"/>
    <x v="116"/>
    <n v="65"/>
    <x v="2"/>
    <x v="6"/>
    <x v="6"/>
    <n v="2"/>
    <x v="1"/>
    <s v="Cash"/>
    <s v="In Store"/>
    <s v="Yes"/>
    <s v="Exactly as advertised"/>
    <x v="0"/>
    <x v="0"/>
    <x v="0"/>
    <x v="5"/>
    <n v="409.06"/>
    <x v="5"/>
    <s v="Gauteng Region"/>
    <s v="Low"/>
    <s v="November"/>
    <s v="Q4"/>
    <s v="No"/>
    <n v="1"/>
    <n v="61.358999999999995"/>
    <n v="470.41899999999998"/>
  </r>
  <r>
    <n v="2138"/>
    <s v="R05029"/>
    <x v="70"/>
    <n v="62"/>
    <x v="1"/>
    <x v="5"/>
    <x v="122"/>
    <n v="1"/>
    <x v="0"/>
    <s v="Mobile Payment"/>
    <s v="Click &amp; Collect"/>
    <s v="Yes"/>
    <s v="Exactly as advertised"/>
    <x v="3"/>
    <x v="0"/>
    <x v="0"/>
    <x v="0"/>
    <n v="412.16"/>
    <x v="8"/>
    <s v="Western Region"/>
    <s v="Low"/>
    <s v="August"/>
    <s v="Q3"/>
    <s v="No"/>
    <n v="0"/>
    <n v="61.823999999999998"/>
    <n v="473.98399999999998"/>
  </r>
  <r>
    <n v="2139"/>
    <s v="R02408"/>
    <x v="626"/>
    <n v="34"/>
    <x v="1"/>
    <x v="2"/>
    <x v="100"/>
    <n v="5"/>
    <x v="1"/>
    <s v="Cash"/>
    <s v="Click &amp; Collect"/>
    <s v="Yes"/>
    <s v="Excellent value"/>
    <x v="1"/>
    <x v="0"/>
    <x v="1"/>
    <x v="1"/>
    <n v="5432.76"/>
    <x v="5"/>
    <s v="Northern Region"/>
    <s v="High"/>
    <s v="October"/>
    <s v="Q4"/>
    <s v="Yes"/>
    <n v="1"/>
    <n v="814.91399999999999"/>
    <n v="6247.674"/>
  </r>
  <r>
    <n v="2140"/>
    <s v="R08107"/>
    <x v="384"/>
    <n v="62"/>
    <x v="1"/>
    <x v="4"/>
    <x v="3"/>
    <n v="5"/>
    <x v="0"/>
    <s v="Cash"/>
    <s v="Home Delivery"/>
    <s v="No"/>
    <s v="Very fast delivery"/>
    <x v="1"/>
    <x v="0"/>
    <x v="1"/>
    <x v="0"/>
    <n v="84.23"/>
    <x v="3"/>
    <s v="Central Region"/>
    <s v="Low"/>
    <s v="August"/>
    <s v="Q3"/>
    <s v="No"/>
    <n v="0"/>
    <n v="12.634500000000001"/>
    <n v="96.864499999999992"/>
  </r>
  <r>
    <n v="2141"/>
    <s v="R01096"/>
    <x v="484"/>
    <n v="45"/>
    <x v="0"/>
    <x v="8"/>
    <x v="26"/>
    <n v="4"/>
    <x v="1"/>
    <s v="Debit Card"/>
    <s v="Click &amp; Collect"/>
    <s v="Yes"/>
    <s v="Helpful staff"/>
    <x v="4"/>
    <x v="0"/>
    <x v="1"/>
    <x v="4"/>
    <n v="27815.439999999999"/>
    <x v="6"/>
    <s v="Eastern Region"/>
    <s v="High"/>
    <s v="December"/>
    <s v="Q4"/>
    <s v="Yes"/>
    <n v="1"/>
    <n v="4172.3159999999998"/>
    <n v="31987.755999999998"/>
  </r>
  <r>
    <n v="2142"/>
    <s v="R03329"/>
    <x v="282"/>
    <n v="57"/>
    <x v="1"/>
    <x v="4"/>
    <x v="113"/>
    <n v="4"/>
    <x v="1"/>
    <s v="Credit Card"/>
    <s v="In Store"/>
    <s v="No"/>
    <s v="Excellent product"/>
    <x v="4"/>
    <x v="0"/>
    <x v="1"/>
    <x v="0"/>
    <n v="2572.02"/>
    <x v="7"/>
    <s v="Central Region"/>
    <s v="Medium"/>
    <s v="November"/>
    <s v="Q4"/>
    <s v="No"/>
    <n v="1"/>
    <n v="385.803"/>
    <n v="2957.8229999999999"/>
  </r>
  <r>
    <n v="2143"/>
    <s v="R04090"/>
    <x v="606"/>
    <n v="37"/>
    <x v="2"/>
    <x v="7"/>
    <x v="10"/>
    <n v="5"/>
    <x v="1"/>
    <s v="Debit Card"/>
    <s v="Home Delivery"/>
    <s v="Yes"/>
    <s v="Item missing accessories"/>
    <x v="1"/>
    <x v="1"/>
    <x v="0"/>
    <x v="3"/>
    <n v="276.82"/>
    <x v="7"/>
    <s v="Western Region"/>
    <s v="Low"/>
    <s v="May"/>
    <s v="Q2"/>
    <s v="No"/>
    <n v="1"/>
    <n v="41.522999999999996"/>
    <n v="318.34299999999996"/>
  </r>
  <r>
    <n v="2144"/>
    <s v="R00528"/>
    <x v="229"/>
    <n v="74"/>
    <x v="2"/>
    <x v="3"/>
    <x v="13"/>
    <n v="4"/>
    <x v="0"/>
    <s v="Credit Card"/>
    <s v="Home Delivery"/>
    <s v="Yes"/>
    <s v="Packaging could improve"/>
    <x v="4"/>
    <x v="2"/>
    <x v="0"/>
    <x v="5"/>
    <n v="3576.97"/>
    <x v="5"/>
    <s v="Central Region"/>
    <s v="Medium"/>
    <s v="November"/>
    <s v="Q4"/>
    <s v="No"/>
    <n v="0"/>
    <n v="536.54549999999995"/>
    <n v="4113.5154999999995"/>
  </r>
  <r>
    <n v="2145"/>
    <s v="R08888"/>
    <x v="286"/>
    <n v="78"/>
    <x v="2"/>
    <x v="2"/>
    <x v="86"/>
    <n v="4"/>
    <x v="0"/>
    <s v="EFT"/>
    <s v="Home Delivery"/>
    <s v="No"/>
    <s v="Easy online ordering"/>
    <x v="4"/>
    <x v="0"/>
    <x v="1"/>
    <x v="5"/>
    <n v="5258.73"/>
    <x v="2"/>
    <s v="Northern Region"/>
    <s v="High"/>
    <s v="October"/>
    <s v="Q4"/>
    <s v="Yes"/>
    <n v="0"/>
    <n v="788.80949999999996"/>
    <n v="6047.539499999999"/>
  </r>
  <r>
    <n v="2147"/>
    <s v="R03754"/>
    <x v="669"/>
    <n v="59"/>
    <x v="2"/>
    <x v="0"/>
    <x v="40"/>
    <n v="2"/>
    <x v="1"/>
    <s v="Cash"/>
    <s v="Click &amp; Collect"/>
    <s v="Yes"/>
    <s v="Highly recommend"/>
    <x v="0"/>
    <x v="0"/>
    <x v="0"/>
    <x v="0"/>
    <n v="1619.07"/>
    <x v="7"/>
    <s v="Northern Region"/>
    <s v="Medium"/>
    <s v="July"/>
    <s v="Q3"/>
    <s v="No"/>
    <n v="1"/>
    <n v="242.86049999999997"/>
    <n v="1861.9304999999997"/>
  </r>
  <r>
    <n v="2148"/>
    <s v="R00169"/>
    <x v="501"/>
    <n v="34"/>
    <x v="2"/>
    <x v="4"/>
    <x v="106"/>
    <n v="5"/>
    <x v="0"/>
    <s v="EFT"/>
    <s v="Home Delivery"/>
    <s v="Yes"/>
    <s v="Arrived damaged"/>
    <x v="1"/>
    <x v="1"/>
    <x v="0"/>
    <x v="1"/>
    <n v="74.72"/>
    <x v="3"/>
    <s v="Central Region"/>
    <s v="Low"/>
    <s v="April"/>
    <s v="Q2"/>
    <s v="No"/>
    <n v="0"/>
    <n v="11.208"/>
    <n v="85.927999999999997"/>
  </r>
  <r>
    <n v="2149"/>
    <s v="R08892"/>
    <x v="79"/>
    <n v="20"/>
    <x v="0"/>
    <x v="6"/>
    <x v="60"/>
    <n v="5"/>
    <x v="1"/>
    <s v="EFT"/>
    <s v="In Store"/>
    <s v="Yes"/>
    <s v="Highly recommend"/>
    <x v="1"/>
    <x v="0"/>
    <x v="1"/>
    <x v="2"/>
    <n v="5064"/>
    <x v="2"/>
    <s v="Gauteng Region"/>
    <s v="High"/>
    <s v="February"/>
    <s v="Q1"/>
    <s v="Yes"/>
    <n v="1"/>
    <n v="759.6"/>
    <n v="5823.5999999999995"/>
  </r>
  <r>
    <n v="2150"/>
    <s v="R01920"/>
    <x v="62"/>
    <n v="42"/>
    <x v="0"/>
    <x v="0"/>
    <x v="72"/>
    <n v="2"/>
    <x v="0"/>
    <s v="Cash"/>
    <s v="In Store"/>
    <s v="Yes"/>
    <s v="Fits perfectly"/>
    <x v="0"/>
    <x v="0"/>
    <x v="0"/>
    <x v="3"/>
    <n v="16291.52"/>
    <x v="5"/>
    <s v="Northern Region"/>
    <s v="High"/>
    <s v="July"/>
    <s v="Q3"/>
    <s v="Yes"/>
    <n v="0"/>
    <n v="2443.7280000000001"/>
    <n v="18735.248"/>
  </r>
  <r>
    <n v="2151"/>
    <s v="R03886"/>
    <x v="670"/>
    <n v="66"/>
    <x v="1"/>
    <x v="4"/>
    <x v="73"/>
    <n v="3"/>
    <x v="0"/>
    <s v="Cash"/>
    <s v="Click &amp; Collect"/>
    <s v="Yes"/>
    <m/>
    <x v="2"/>
    <x v="3"/>
    <x v="2"/>
    <x v="5"/>
    <n v="657.5"/>
    <x v="5"/>
    <s v="Central Region"/>
    <s v="Medium"/>
    <s v="May"/>
    <s v="Q2"/>
    <s v="No"/>
    <n v="0"/>
    <n v="98.625"/>
    <n v="756.12499999999989"/>
  </r>
  <r>
    <n v="2152"/>
    <s v="R08675"/>
    <x v="234"/>
    <n v="27"/>
    <x v="0"/>
    <x v="7"/>
    <x v="107"/>
    <n v="1"/>
    <x v="1"/>
    <s v="EFT"/>
    <s v="Click &amp; Collect"/>
    <s v="No"/>
    <s v="Helpful staff"/>
    <x v="3"/>
    <x v="0"/>
    <x v="0"/>
    <x v="1"/>
    <n v="2413.3000000000002"/>
    <x v="6"/>
    <s v="Western Region"/>
    <s v="Medium"/>
    <s v="June"/>
    <s v="Q2"/>
    <s v="No"/>
    <n v="1"/>
    <n v="361.995"/>
    <n v="2775.2950000000001"/>
  </r>
  <r>
    <n v="2155"/>
    <s v="R02535"/>
    <x v="644"/>
    <n v="54"/>
    <x v="0"/>
    <x v="8"/>
    <x v="60"/>
    <n v="2"/>
    <x v="1"/>
    <s v="Debit Card"/>
    <s v="Click &amp; Collect"/>
    <s v="No"/>
    <s v="Looks premium"/>
    <x v="0"/>
    <x v="0"/>
    <x v="0"/>
    <x v="4"/>
    <n v="5064"/>
    <x v="2"/>
    <s v="Eastern Region"/>
    <s v="High"/>
    <s v="September"/>
    <s v="Q3"/>
    <s v="Yes"/>
    <n v="1"/>
    <n v="759.6"/>
    <n v="5823.5999999999995"/>
  </r>
  <r>
    <n v="2156"/>
    <s v="R05157"/>
    <x v="330"/>
    <n v="20"/>
    <x v="0"/>
    <x v="0"/>
    <x v="69"/>
    <n v="5"/>
    <x v="0"/>
    <s v="Credit Card"/>
    <s v="In Store"/>
    <s v="No"/>
    <s v="Looks premium"/>
    <x v="1"/>
    <x v="0"/>
    <x v="1"/>
    <x v="2"/>
    <n v="1907.49"/>
    <x v="0"/>
    <s v="Northern Region"/>
    <s v="Medium"/>
    <s v="October"/>
    <s v="Q4"/>
    <s v="No"/>
    <n v="0"/>
    <n v="286.12349999999998"/>
    <n v="2193.6134999999999"/>
  </r>
  <r>
    <n v="2157"/>
    <s v="R08088"/>
    <x v="400"/>
    <n v="32"/>
    <x v="2"/>
    <x v="7"/>
    <x v="112"/>
    <n v="3"/>
    <x v="0"/>
    <s v="Debit Card"/>
    <s v="Click &amp; Collect"/>
    <s v="Yes"/>
    <s v="Excellent product"/>
    <x v="2"/>
    <x v="0"/>
    <x v="0"/>
    <x v="1"/>
    <n v="1482.94"/>
    <x v="5"/>
    <s v="Western Region"/>
    <s v="Medium"/>
    <s v="July"/>
    <s v="Q3"/>
    <s v="No"/>
    <n v="0"/>
    <n v="222.441"/>
    <n v="1705.3809999999999"/>
  </r>
  <r>
    <n v="2158"/>
    <s v="R01299"/>
    <x v="627"/>
    <n v="80"/>
    <x v="2"/>
    <x v="5"/>
    <x v="34"/>
    <n v="5"/>
    <x v="0"/>
    <s v="Debit Card"/>
    <s v="Click &amp; Collect"/>
    <s v="No"/>
    <s v="Item missing accessories"/>
    <x v="1"/>
    <x v="1"/>
    <x v="0"/>
    <x v="5"/>
    <n v="14729.04"/>
    <x v="6"/>
    <s v="Western Region"/>
    <s v="High"/>
    <s v="August"/>
    <s v="Q3"/>
    <s v="Yes"/>
    <n v="0"/>
    <n v="2209.3560000000002"/>
    <n v="16938.396000000001"/>
  </r>
  <r>
    <n v="2159"/>
    <s v="R08958"/>
    <x v="346"/>
    <n v="28"/>
    <x v="1"/>
    <x v="4"/>
    <x v="86"/>
    <n v="5"/>
    <x v="0"/>
    <s v="Debit Card"/>
    <s v="Home Delivery"/>
    <s v="No"/>
    <m/>
    <x v="1"/>
    <x v="3"/>
    <x v="2"/>
    <x v="1"/>
    <n v="5258.73"/>
    <x v="2"/>
    <s v="Central Region"/>
    <s v="High"/>
    <s v="May"/>
    <s v="Q2"/>
    <s v="Yes"/>
    <n v="0"/>
    <n v="788.80949999999996"/>
    <n v="6047.539499999999"/>
  </r>
  <r>
    <n v="2160"/>
    <s v="R01353"/>
    <x v="150"/>
    <n v="75"/>
    <x v="0"/>
    <x v="5"/>
    <x v="15"/>
    <n v="3"/>
    <x v="1"/>
    <s v="Debit Card"/>
    <s v="Home Delivery"/>
    <s v="No"/>
    <m/>
    <x v="2"/>
    <x v="3"/>
    <x v="2"/>
    <x v="5"/>
    <n v="869.65"/>
    <x v="4"/>
    <s v="Western Region"/>
    <s v="Medium"/>
    <s v="July"/>
    <s v="Q3"/>
    <s v="No"/>
    <n v="1"/>
    <n v="130.44749999999999"/>
    <n v="1000.0974999999999"/>
  </r>
  <r>
    <n v="2162"/>
    <s v="R07635"/>
    <x v="261"/>
    <n v="53"/>
    <x v="0"/>
    <x v="0"/>
    <x v="115"/>
    <n v="5"/>
    <x v="1"/>
    <s v="EFT"/>
    <s v="Click &amp; Collect"/>
    <s v="Yes"/>
    <s v="Product exceeded expectations"/>
    <x v="1"/>
    <x v="0"/>
    <x v="1"/>
    <x v="4"/>
    <n v="1369.39"/>
    <x v="4"/>
    <s v="Northern Region"/>
    <s v="Medium"/>
    <s v="April"/>
    <s v="Q2"/>
    <s v="No"/>
    <n v="1"/>
    <n v="205.4085"/>
    <n v="1574.7985000000001"/>
  </r>
  <r>
    <n v="2163"/>
    <s v="R01288"/>
    <x v="581"/>
    <n v="65"/>
    <x v="1"/>
    <x v="3"/>
    <x v="116"/>
    <n v="5"/>
    <x v="0"/>
    <s v="Mobile Payment"/>
    <s v="Home Delivery"/>
    <s v="Yes"/>
    <s v="Very fast delivery"/>
    <x v="1"/>
    <x v="0"/>
    <x v="1"/>
    <x v="5"/>
    <n v="11052.57"/>
    <x v="6"/>
    <s v="Central Region"/>
    <s v="High"/>
    <s v="February"/>
    <s v="Q1"/>
    <s v="Yes"/>
    <n v="0"/>
    <n v="1657.8854999999999"/>
    <n v="12710.455499999998"/>
  </r>
  <r>
    <n v="2164"/>
    <s v="R02237"/>
    <x v="333"/>
    <n v="72"/>
    <x v="1"/>
    <x v="5"/>
    <x v="103"/>
    <n v="2"/>
    <x v="0"/>
    <s v="Mobile Payment"/>
    <s v="Click &amp; Collect"/>
    <s v="No"/>
    <s v="Highly recommend"/>
    <x v="0"/>
    <x v="0"/>
    <x v="0"/>
    <x v="5"/>
    <n v="103.4"/>
    <x v="3"/>
    <s v="Western Region"/>
    <s v="Low"/>
    <s v="May"/>
    <s v="Q2"/>
    <s v="No"/>
    <n v="0"/>
    <n v="15.51"/>
    <n v="118.91"/>
  </r>
  <r>
    <n v="2166"/>
    <s v="R03040"/>
    <x v="269"/>
    <n v="74"/>
    <x v="0"/>
    <x v="0"/>
    <x v="81"/>
    <n v="2"/>
    <x v="0"/>
    <s v="Mobile Payment"/>
    <s v="In Store"/>
    <s v="No"/>
    <s v="Product was disappointing"/>
    <x v="0"/>
    <x v="1"/>
    <x v="1"/>
    <x v="5"/>
    <n v="375.53"/>
    <x v="4"/>
    <s v="Northern Region"/>
    <s v="Low"/>
    <s v="July"/>
    <s v="Q3"/>
    <s v="No"/>
    <n v="0"/>
    <n v="56.329499999999996"/>
    <n v="431.85949999999991"/>
  </r>
  <r>
    <n v="2167"/>
    <s v="R04188"/>
    <x v="392"/>
    <n v="41"/>
    <x v="2"/>
    <x v="3"/>
    <x v="82"/>
    <n v="4"/>
    <x v="0"/>
    <s v="Debit Card"/>
    <s v="Click &amp; Collect"/>
    <s v="No"/>
    <s v="Excellent value"/>
    <x v="4"/>
    <x v="0"/>
    <x v="1"/>
    <x v="3"/>
    <n v="463.48"/>
    <x v="6"/>
    <s v="Central Region"/>
    <s v="Low"/>
    <s v="June"/>
    <s v="Q2"/>
    <s v="No"/>
    <n v="0"/>
    <n v="69.522000000000006"/>
    <n v="533.00199999999995"/>
  </r>
  <r>
    <n v="2168"/>
    <s v="R02014"/>
    <x v="575"/>
    <n v="24"/>
    <x v="1"/>
    <x v="3"/>
    <x v="122"/>
    <n v="3"/>
    <x v="1"/>
    <s v="Cash"/>
    <s v="Home Delivery"/>
    <s v="Yes"/>
    <s v="Easy to assemble"/>
    <x v="2"/>
    <x v="0"/>
    <x v="0"/>
    <x v="2"/>
    <n v="412.16"/>
    <x v="8"/>
    <s v="Central Region"/>
    <s v="Low"/>
    <s v="April"/>
    <s v="Q2"/>
    <s v="No"/>
    <n v="1"/>
    <n v="61.823999999999998"/>
    <n v="473.98399999999998"/>
  </r>
  <r>
    <n v="2170"/>
    <s v="R09739"/>
    <x v="554"/>
    <n v="73"/>
    <x v="2"/>
    <x v="6"/>
    <x v="63"/>
    <n v="3"/>
    <x v="1"/>
    <s v="Cash"/>
    <s v="In Store"/>
    <s v="No"/>
    <s v="Worth the money"/>
    <x v="2"/>
    <x v="0"/>
    <x v="0"/>
    <x v="5"/>
    <n v="1604.87"/>
    <x v="0"/>
    <s v="Gauteng Region"/>
    <s v="Medium"/>
    <s v="October"/>
    <s v="Q4"/>
    <s v="No"/>
    <n v="1"/>
    <n v="240.73049999999998"/>
    <n v="1845.6004999999998"/>
  </r>
  <r>
    <n v="2172"/>
    <s v="R02406"/>
    <x v="671"/>
    <n v="71"/>
    <x v="0"/>
    <x v="6"/>
    <x v="82"/>
    <n v="3"/>
    <x v="0"/>
    <s v="Cash"/>
    <s v="In Store"/>
    <s v="No"/>
    <s v="Delivery delayed"/>
    <x v="2"/>
    <x v="1"/>
    <x v="0"/>
    <x v="5"/>
    <n v="463.48"/>
    <x v="6"/>
    <s v="Gauteng Region"/>
    <s v="Low"/>
    <s v="June"/>
    <s v="Q2"/>
    <s v="No"/>
    <n v="0"/>
    <n v="69.522000000000006"/>
    <n v="533.00199999999995"/>
  </r>
  <r>
    <n v="2173"/>
    <s v="R03038"/>
    <x v="117"/>
    <n v="76"/>
    <x v="2"/>
    <x v="2"/>
    <x v="21"/>
    <n v="1"/>
    <x v="1"/>
    <s v="Mobile Payment"/>
    <s v="In Store"/>
    <s v="No"/>
    <s v="Fits perfectly"/>
    <x v="3"/>
    <x v="0"/>
    <x v="0"/>
    <x v="5"/>
    <n v="369.57"/>
    <x v="0"/>
    <s v="Northern Region"/>
    <s v="Low"/>
    <s v="December"/>
    <s v="Q4"/>
    <s v="No"/>
    <n v="1"/>
    <n v="55.435499999999998"/>
    <n v="425.00549999999998"/>
  </r>
  <r>
    <n v="2175"/>
    <s v="R06297"/>
    <x v="39"/>
    <n v="43"/>
    <x v="1"/>
    <x v="2"/>
    <x v="27"/>
    <n v="5"/>
    <x v="0"/>
    <s v="Credit Card"/>
    <s v="In Store"/>
    <s v="No"/>
    <m/>
    <x v="1"/>
    <x v="3"/>
    <x v="2"/>
    <x v="3"/>
    <n v="14808.31"/>
    <x v="6"/>
    <s v="Northern Region"/>
    <s v="High"/>
    <s v="April"/>
    <s v="Q2"/>
    <s v="Yes"/>
    <n v="0"/>
    <n v="2221.2464999999997"/>
    <n v="17029.556499999999"/>
  </r>
  <r>
    <n v="2176"/>
    <s v="R06924"/>
    <x v="529"/>
    <n v="18"/>
    <x v="1"/>
    <x v="4"/>
    <x v="99"/>
    <n v="3"/>
    <x v="0"/>
    <s v="Credit Card"/>
    <s v="Click &amp; Collect"/>
    <s v="Yes"/>
    <s v="Easy online ordering"/>
    <x v="2"/>
    <x v="0"/>
    <x v="0"/>
    <x v="2"/>
    <n v="786.78"/>
    <x v="8"/>
    <s v="Central Region"/>
    <s v="Medium"/>
    <s v="March"/>
    <s v="Q1"/>
    <s v="No"/>
    <n v="0"/>
    <n v="118.017"/>
    <n v="904.79699999999991"/>
  </r>
  <r>
    <n v="2177"/>
    <s v="R06905"/>
    <x v="375"/>
    <n v="22"/>
    <x v="2"/>
    <x v="7"/>
    <x v="77"/>
    <n v="4"/>
    <x v="0"/>
    <s v="Cash"/>
    <s v="Home Delivery"/>
    <s v="No"/>
    <s v="Product exceeded expectations"/>
    <x v="4"/>
    <x v="0"/>
    <x v="1"/>
    <x v="2"/>
    <n v="353.21"/>
    <x v="3"/>
    <s v="Western Region"/>
    <s v="Low"/>
    <s v="October"/>
    <s v="Q4"/>
    <s v="No"/>
    <n v="0"/>
    <n v="52.981499999999997"/>
    <n v="406.19149999999996"/>
  </r>
  <r>
    <n v="2178"/>
    <s v="R00450"/>
    <x v="656"/>
    <n v="50"/>
    <x v="0"/>
    <x v="6"/>
    <x v="61"/>
    <n v="2"/>
    <x v="1"/>
    <s v="Cash"/>
    <s v="Home Delivery"/>
    <s v="Yes"/>
    <s v="Average quality"/>
    <x v="0"/>
    <x v="2"/>
    <x v="0"/>
    <x v="4"/>
    <n v="768.34"/>
    <x v="7"/>
    <s v="Gauteng Region"/>
    <s v="Medium"/>
    <s v="September"/>
    <s v="Q3"/>
    <s v="No"/>
    <n v="1"/>
    <n v="115.251"/>
    <n v="883.59100000000001"/>
  </r>
  <r>
    <n v="2179"/>
    <s v="R04803"/>
    <x v="672"/>
    <n v="76"/>
    <x v="0"/>
    <x v="3"/>
    <x v="12"/>
    <n v="3"/>
    <x v="0"/>
    <s v="Debit Card"/>
    <s v="Click &amp; Collect"/>
    <s v="No"/>
    <s v="Easy to assemble"/>
    <x v="2"/>
    <x v="0"/>
    <x v="0"/>
    <x v="5"/>
    <n v="228.08"/>
    <x v="8"/>
    <s v="Central Region"/>
    <s v="Low"/>
    <s v="August"/>
    <s v="Q3"/>
    <s v="No"/>
    <n v="0"/>
    <n v="34.212000000000003"/>
    <n v="262.29199999999997"/>
  </r>
  <r>
    <n v="2182"/>
    <s v="R02819"/>
    <x v="81"/>
    <n v="63"/>
    <x v="2"/>
    <x v="0"/>
    <x v="116"/>
    <n v="5"/>
    <x v="1"/>
    <s v="Debit Card"/>
    <s v="Click &amp; Collect"/>
    <s v="No"/>
    <s v="Worth the money"/>
    <x v="1"/>
    <x v="0"/>
    <x v="1"/>
    <x v="0"/>
    <n v="11052.57"/>
    <x v="6"/>
    <s v="Northern Region"/>
    <s v="High"/>
    <s v="December"/>
    <s v="Q4"/>
    <s v="Yes"/>
    <n v="1"/>
    <n v="1657.8854999999999"/>
    <n v="12710.455499999998"/>
  </r>
  <r>
    <n v="2183"/>
    <s v="R06714"/>
    <x v="376"/>
    <n v="18"/>
    <x v="2"/>
    <x v="5"/>
    <x v="123"/>
    <n v="1"/>
    <x v="1"/>
    <s v="Cash"/>
    <s v="Click &amp; Collect"/>
    <s v="Yes"/>
    <s v="Fantastic experience"/>
    <x v="3"/>
    <x v="0"/>
    <x v="0"/>
    <x v="2"/>
    <n v="2977.47"/>
    <x v="7"/>
    <s v="Western Region"/>
    <s v="Medium"/>
    <s v="November"/>
    <s v="Q4"/>
    <s v="No"/>
    <n v="1"/>
    <n v="446.62049999999994"/>
    <n v="3424.0904999999993"/>
  </r>
  <r>
    <n v="2185"/>
    <s v="R04440"/>
    <x v="9"/>
    <n v="54"/>
    <x v="1"/>
    <x v="6"/>
    <x v="46"/>
    <n v="4"/>
    <x v="1"/>
    <s v="Mobile Payment"/>
    <s v="Click &amp; Collect"/>
    <s v="No"/>
    <s v="Average quality"/>
    <x v="4"/>
    <x v="2"/>
    <x v="0"/>
    <x v="4"/>
    <n v="3755.73"/>
    <x v="2"/>
    <s v="Gauteng Region"/>
    <s v="Medium"/>
    <s v="August"/>
    <s v="Q3"/>
    <s v="No"/>
    <n v="1"/>
    <n v="563.35950000000003"/>
    <n v="4319.0895"/>
  </r>
  <r>
    <n v="2186"/>
    <s v="R07249"/>
    <x v="370"/>
    <n v="58"/>
    <x v="1"/>
    <x v="3"/>
    <x v="43"/>
    <n v="2"/>
    <x v="1"/>
    <s v="EFT"/>
    <s v="In Store"/>
    <s v="Yes"/>
    <s v="Would definitely buy again"/>
    <x v="0"/>
    <x v="0"/>
    <x v="0"/>
    <x v="0"/>
    <n v="755.66"/>
    <x v="7"/>
    <s v="Central Region"/>
    <s v="Medium"/>
    <s v="January"/>
    <s v="Q1"/>
    <s v="No"/>
    <n v="1"/>
    <n v="113.34899999999999"/>
    <n v="869.0089999999999"/>
  </r>
  <r>
    <n v="2187"/>
    <s v="R06514"/>
    <x v="291"/>
    <n v="52"/>
    <x v="2"/>
    <x v="1"/>
    <x v="61"/>
    <n v="4"/>
    <x v="0"/>
    <s v="Credit Card"/>
    <s v="In Store"/>
    <s v="Yes"/>
    <m/>
    <x v="4"/>
    <x v="3"/>
    <x v="2"/>
    <x v="4"/>
    <n v="768.34"/>
    <x v="7"/>
    <s v="Southern Region"/>
    <s v="Medium"/>
    <s v="February"/>
    <s v="Q1"/>
    <s v="No"/>
    <n v="0"/>
    <n v="115.251"/>
    <n v="883.59100000000001"/>
  </r>
  <r>
    <n v="2188"/>
    <s v="R08255"/>
    <x v="388"/>
    <m/>
    <x v="1"/>
    <x v="3"/>
    <x v="106"/>
    <n v="3"/>
    <x v="0"/>
    <s v="Debit Card"/>
    <s v="In Store"/>
    <s v="Yes"/>
    <s v="Helpful staff"/>
    <x v="2"/>
    <x v="0"/>
    <x v="0"/>
    <x v="6"/>
    <n v="74.72"/>
    <x v="3"/>
    <s v="Central Region"/>
    <s v="Low"/>
    <s v="July"/>
    <s v="Q3"/>
    <s v="No"/>
    <n v="0"/>
    <n v="11.208"/>
    <n v="85.927999999999997"/>
  </r>
  <r>
    <n v="2189"/>
    <s v="R08654"/>
    <x v="314"/>
    <n v="55"/>
    <x v="1"/>
    <x v="7"/>
    <x v="22"/>
    <n v="4"/>
    <x v="0"/>
    <s v="Credit Card"/>
    <s v="In Store"/>
    <s v="Yes"/>
    <s v="Product was disappointing"/>
    <x v="4"/>
    <x v="1"/>
    <x v="0"/>
    <x v="0"/>
    <n v="1734"/>
    <x v="7"/>
    <s v="Western Region"/>
    <s v="Medium"/>
    <s v="August"/>
    <s v="Q3"/>
    <s v="No"/>
    <n v="0"/>
    <n v="260.09999999999997"/>
    <n v="1994.1"/>
  </r>
  <r>
    <n v="2190"/>
    <s v="R01478"/>
    <x v="1"/>
    <n v="68"/>
    <x v="0"/>
    <x v="0"/>
    <x v="64"/>
    <n v="4"/>
    <x v="0"/>
    <s v="EFT"/>
    <s v="In Store"/>
    <s v="No"/>
    <s v="Fits perfectly"/>
    <x v="4"/>
    <x v="0"/>
    <x v="1"/>
    <x v="5"/>
    <n v="119.63"/>
    <x v="3"/>
    <s v="Northern Region"/>
    <s v="Low"/>
    <s v="September"/>
    <s v="Q3"/>
    <s v="No"/>
    <n v="0"/>
    <n v="17.944499999999998"/>
    <n v="137.57449999999997"/>
  </r>
  <r>
    <n v="2191"/>
    <s v="R01791"/>
    <x v="172"/>
    <n v="21"/>
    <x v="1"/>
    <x v="3"/>
    <x v="22"/>
    <n v="3"/>
    <x v="0"/>
    <s v="Cash"/>
    <s v="Home Delivery"/>
    <s v="No"/>
    <s v="Packaging could improve"/>
    <x v="2"/>
    <x v="2"/>
    <x v="1"/>
    <x v="2"/>
    <n v="1734"/>
    <x v="7"/>
    <s v="Central Region"/>
    <s v="Medium"/>
    <s v="October"/>
    <s v="Q4"/>
    <s v="No"/>
    <n v="0"/>
    <n v="260.09999999999997"/>
    <n v="1994.1"/>
  </r>
  <r>
    <n v="2192"/>
    <s v="R02009"/>
    <x v="153"/>
    <n v="40"/>
    <x v="1"/>
    <x v="8"/>
    <x v="105"/>
    <n v="3"/>
    <x v="1"/>
    <s v="Credit Card"/>
    <s v="Home Delivery"/>
    <s v="Yes"/>
    <s v="Helpful staff"/>
    <x v="2"/>
    <x v="0"/>
    <x v="0"/>
    <x v="3"/>
    <n v="96.11"/>
    <x v="8"/>
    <s v="Eastern Region"/>
    <s v="Low"/>
    <s v="January"/>
    <s v="Q1"/>
    <s v="No"/>
    <n v="1"/>
    <n v="14.416499999999999"/>
    <n v="110.52649999999998"/>
  </r>
  <r>
    <n v="2193"/>
    <s v="R00683"/>
    <x v="374"/>
    <n v="63"/>
    <x v="2"/>
    <x v="4"/>
    <x v="101"/>
    <n v="1"/>
    <x v="0"/>
    <s v="Mobile Payment"/>
    <s v="In Store"/>
    <s v="No"/>
    <s v="Fantastic experience"/>
    <x v="3"/>
    <x v="0"/>
    <x v="0"/>
    <x v="0"/>
    <n v="886.51"/>
    <x v="1"/>
    <s v="Central Region"/>
    <s v="Medium"/>
    <s v="November"/>
    <s v="Q4"/>
    <s v="No"/>
    <n v="0"/>
    <n v="132.97649999999999"/>
    <n v="1019.4864999999999"/>
  </r>
  <r>
    <n v="2194"/>
    <s v="R03545"/>
    <x v="146"/>
    <n v="18"/>
    <x v="2"/>
    <x v="5"/>
    <x v="9"/>
    <n v="4"/>
    <x v="1"/>
    <s v="Cash"/>
    <s v="Click &amp; Collect"/>
    <s v="Yes"/>
    <s v="Packaging could improve"/>
    <x v="4"/>
    <x v="2"/>
    <x v="0"/>
    <x v="2"/>
    <n v="43.23"/>
    <x v="3"/>
    <s v="Western Region"/>
    <s v="Low"/>
    <s v="January"/>
    <s v="Q1"/>
    <s v="No"/>
    <n v="1"/>
    <n v="6.4844999999999997"/>
    <n v="49.714499999999994"/>
  </r>
  <r>
    <n v="2196"/>
    <s v="R04225"/>
    <x v="373"/>
    <n v="69"/>
    <x v="1"/>
    <x v="7"/>
    <x v="5"/>
    <n v="4"/>
    <x v="0"/>
    <s v="EFT"/>
    <s v="Click &amp; Collect"/>
    <s v="No"/>
    <s v="Fantastic experience"/>
    <x v="4"/>
    <x v="0"/>
    <x v="1"/>
    <x v="5"/>
    <n v="1158.56"/>
    <x v="4"/>
    <s v="Western Region"/>
    <s v="Medium"/>
    <s v="March"/>
    <s v="Q1"/>
    <s v="No"/>
    <n v="0"/>
    <n v="173.78399999999999"/>
    <n v="1332.3439999999998"/>
  </r>
  <r>
    <n v="2199"/>
    <s v="R04281"/>
    <x v="244"/>
    <n v="29"/>
    <x v="1"/>
    <x v="1"/>
    <x v="28"/>
    <n v="1"/>
    <x v="0"/>
    <s v="EFT"/>
    <s v="Home Delivery"/>
    <s v="No"/>
    <s v="Great customer service"/>
    <x v="3"/>
    <x v="0"/>
    <x v="0"/>
    <x v="1"/>
    <n v="1011.68"/>
    <x v="0"/>
    <s v="Southern Region"/>
    <s v="Medium"/>
    <s v="January"/>
    <s v="Q1"/>
    <s v="No"/>
    <n v="0"/>
    <n v="151.75199999999998"/>
    <n v="1163.4319999999998"/>
  </r>
  <r>
    <n v="2202"/>
    <s v="R00047"/>
    <x v="435"/>
    <n v="59"/>
    <x v="0"/>
    <x v="1"/>
    <x v="74"/>
    <n v="1"/>
    <x v="0"/>
    <s v="Mobile Payment"/>
    <s v="Click &amp; Collect"/>
    <s v="Yes"/>
    <s v="Very comfortable"/>
    <x v="3"/>
    <x v="0"/>
    <x v="0"/>
    <x v="0"/>
    <n v="1000.7"/>
    <x v="4"/>
    <s v="Southern Region"/>
    <s v="Medium"/>
    <s v="May"/>
    <s v="Q2"/>
    <s v="No"/>
    <n v="0"/>
    <n v="150.10499999999999"/>
    <n v="1150.8050000000001"/>
  </r>
  <r>
    <n v="2203"/>
    <s v="R00031"/>
    <x v="567"/>
    <n v="78"/>
    <x v="1"/>
    <x v="2"/>
    <x v="26"/>
    <n v="1"/>
    <x v="1"/>
    <s v="Mobile Payment"/>
    <s v="Home Delivery"/>
    <s v="No"/>
    <s v="Product exceeded expectations"/>
    <x v="3"/>
    <x v="0"/>
    <x v="0"/>
    <x v="5"/>
    <n v="27815.439999999999"/>
    <x v="6"/>
    <s v="Northern Region"/>
    <s v="High"/>
    <s v="April"/>
    <s v="Q2"/>
    <s v="Yes"/>
    <n v="1"/>
    <n v="4172.3159999999998"/>
    <n v="31987.755999999998"/>
  </r>
  <r>
    <n v="2205"/>
    <s v="R04802"/>
    <x v="665"/>
    <n v="67"/>
    <x v="1"/>
    <x v="7"/>
    <x v="33"/>
    <n v="2"/>
    <x v="0"/>
    <s v="EFT"/>
    <s v="Click &amp; Collect"/>
    <s v="Yes"/>
    <s v="Fits perfectly"/>
    <x v="0"/>
    <x v="0"/>
    <x v="0"/>
    <x v="5"/>
    <n v="440.87"/>
    <x v="7"/>
    <s v="Western Region"/>
    <s v="Low"/>
    <s v="January"/>
    <s v="Q1"/>
    <s v="No"/>
    <n v="0"/>
    <n v="66.130499999999998"/>
    <n v="507.00049999999999"/>
  </r>
  <r>
    <n v="2206"/>
    <s v="R01469"/>
    <x v="483"/>
    <n v="44"/>
    <x v="1"/>
    <x v="3"/>
    <x v="116"/>
    <n v="3"/>
    <x v="0"/>
    <s v="Debit Card"/>
    <s v="Click &amp; Collect"/>
    <s v="No"/>
    <s v="Looks premium"/>
    <x v="2"/>
    <x v="0"/>
    <x v="0"/>
    <x v="3"/>
    <n v="11052.57"/>
    <x v="6"/>
    <s v="Central Region"/>
    <s v="High"/>
    <s v="September"/>
    <s v="Q3"/>
    <s v="Yes"/>
    <n v="0"/>
    <n v="1657.8854999999999"/>
    <n v="12710.455499999998"/>
  </r>
  <r>
    <n v="2208"/>
    <s v="R01417"/>
    <x v="342"/>
    <n v="47"/>
    <x v="2"/>
    <x v="8"/>
    <x v="75"/>
    <n v="2"/>
    <x v="0"/>
    <s v="Cash"/>
    <s v="Home Delivery"/>
    <s v="No"/>
    <s v="Very comfortable"/>
    <x v="0"/>
    <x v="0"/>
    <x v="0"/>
    <x v="4"/>
    <n v="4841.7700000000004"/>
    <x v="7"/>
    <s v="Eastern Region"/>
    <s v="Medium"/>
    <s v="September"/>
    <s v="Q3"/>
    <s v="No"/>
    <n v="0"/>
    <n v="726.26550000000009"/>
    <n v="5568.0355"/>
  </r>
  <r>
    <n v="2210"/>
    <s v="R06212"/>
    <x v="461"/>
    <n v="23"/>
    <x v="2"/>
    <x v="4"/>
    <x v="60"/>
    <n v="5"/>
    <x v="0"/>
    <s v="Debit Card"/>
    <s v="Click &amp; Collect"/>
    <s v="Yes"/>
    <s v="Would definitely buy again"/>
    <x v="1"/>
    <x v="0"/>
    <x v="1"/>
    <x v="2"/>
    <n v="5064"/>
    <x v="2"/>
    <s v="Central Region"/>
    <s v="High"/>
    <s v="June"/>
    <s v="Q2"/>
    <s v="Yes"/>
    <n v="0"/>
    <n v="759.6"/>
    <n v="5823.5999999999995"/>
  </r>
  <r>
    <n v="2212"/>
    <s v="R07481"/>
    <x v="650"/>
    <n v="34"/>
    <x v="2"/>
    <x v="2"/>
    <x v="46"/>
    <n v="2"/>
    <x v="1"/>
    <s v="Mobile Payment"/>
    <s v="Home Delivery"/>
    <s v="Yes"/>
    <s v="Product was disappointing"/>
    <x v="0"/>
    <x v="1"/>
    <x v="1"/>
    <x v="1"/>
    <n v="3755.73"/>
    <x v="2"/>
    <s v="Northern Region"/>
    <s v="Medium"/>
    <s v="March"/>
    <s v="Q1"/>
    <s v="No"/>
    <n v="1"/>
    <n v="563.35950000000003"/>
    <n v="4319.0895"/>
  </r>
  <r>
    <n v="2213"/>
    <s v="R04054"/>
    <x v="673"/>
    <n v="39"/>
    <x v="2"/>
    <x v="0"/>
    <x v="11"/>
    <n v="5"/>
    <x v="1"/>
    <s v="Credit Card"/>
    <s v="In Store"/>
    <s v="No"/>
    <s v="Product exceeded expectations"/>
    <x v="1"/>
    <x v="0"/>
    <x v="1"/>
    <x v="3"/>
    <n v="231.22"/>
    <x v="1"/>
    <s v="Northern Region"/>
    <s v="Low"/>
    <s v="September"/>
    <s v="Q3"/>
    <s v="No"/>
    <n v="1"/>
    <n v="34.683"/>
    <n v="265.90299999999996"/>
  </r>
  <r>
    <n v="2214"/>
    <s v="R00430"/>
    <x v="439"/>
    <n v="51"/>
    <x v="2"/>
    <x v="3"/>
    <x v="50"/>
    <n v="4"/>
    <x v="1"/>
    <s v="Debit Card"/>
    <s v="Home Delivery"/>
    <s v="No"/>
    <m/>
    <x v="4"/>
    <x v="3"/>
    <x v="2"/>
    <x v="4"/>
    <n v="929.55"/>
    <x v="0"/>
    <s v="Central Region"/>
    <s v="Medium"/>
    <s v="July"/>
    <s v="Q3"/>
    <s v="No"/>
    <n v="1"/>
    <n v="139.43249999999998"/>
    <n v="1068.9824999999998"/>
  </r>
  <r>
    <n v="2215"/>
    <s v="R05427"/>
    <x v="156"/>
    <n v="26"/>
    <x v="1"/>
    <x v="7"/>
    <x v="46"/>
    <n v="3"/>
    <x v="1"/>
    <s v="Mobile Payment"/>
    <s v="Click &amp; Collect"/>
    <s v="Yes"/>
    <m/>
    <x v="2"/>
    <x v="3"/>
    <x v="2"/>
    <x v="1"/>
    <n v="3755.73"/>
    <x v="2"/>
    <s v="Western Region"/>
    <s v="Medium"/>
    <s v="March"/>
    <s v="Q1"/>
    <s v="No"/>
    <n v="1"/>
    <n v="563.35950000000003"/>
    <n v="4319.0895"/>
  </r>
  <r>
    <n v="2216"/>
    <s v="R03131"/>
    <x v="93"/>
    <n v="79"/>
    <x v="0"/>
    <x v="8"/>
    <x v="35"/>
    <n v="5"/>
    <x v="0"/>
    <s v="EFT"/>
    <s v="In Store"/>
    <s v="No"/>
    <s v="Excellent product"/>
    <x v="1"/>
    <x v="0"/>
    <x v="1"/>
    <x v="5"/>
    <n v="6710.27"/>
    <x v="5"/>
    <s v="Eastern Region"/>
    <s v="High"/>
    <s v="March"/>
    <s v="Q1"/>
    <s v="Yes"/>
    <n v="0"/>
    <n v="1006.5405000000001"/>
    <n v="7716.8104999999996"/>
  </r>
  <r>
    <n v="2217"/>
    <s v="R00386"/>
    <x v="609"/>
    <n v="80"/>
    <x v="2"/>
    <x v="1"/>
    <x v="52"/>
    <n v="2"/>
    <x v="0"/>
    <s v="Credit Card"/>
    <s v="Home Delivery"/>
    <s v="No"/>
    <s v="Delivery delayed"/>
    <x v="0"/>
    <x v="1"/>
    <x v="1"/>
    <x v="5"/>
    <n v="1094.3699999999999"/>
    <x v="8"/>
    <s v="Southern Region"/>
    <s v="Medium"/>
    <s v="December"/>
    <s v="Q4"/>
    <s v="No"/>
    <n v="0"/>
    <n v="164.15549999999999"/>
    <n v="1258.5254999999997"/>
  </r>
  <r>
    <n v="2218"/>
    <s v="R01946"/>
    <x v="495"/>
    <n v="47"/>
    <x v="2"/>
    <x v="2"/>
    <x v="80"/>
    <n v="5"/>
    <x v="0"/>
    <s v="Debit Card"/>
    <s v="In Store"/>
    <s v="No"/>
    <s v="Fits perfectly"/>
    <x v="1"/>
    <x v="0"/>
    <x v="1"/>
    <x v="4"/>
    <n v="10347.709999999999"/>
    <x v="5"/>
    <s v="Northern Region"/>
    <s v="High"/>
    <s v="July"/>
    <s v="Q3"/>
    <s v="Yes"/>
    <n v="0"/>
    <n v="1552.1564999999998"/>
    <n v="11899.866499999998"/>
  </r>
  <r>
    <n v="2219"/>
    <s v="R08817"/>
    <x v="327"/>
    <n v="52"/>
    <x v="2"/>
    <x v="6"/>
    <x v="88"/>
    <n v="1"/>
    <x v="0"/>
    <s v="Cash"/>
    <s v="Home Delivery"/>
    <s v="Yes"/>
    <s v="Long waiting time"/>
    <x v="3"/>
    <x v="1"/>
    <x v="1"/>
    <x v="4"/>
    <n v="529.15"/>
    <x v="0"/>
    <s v="Gauteng Region"/>
    <s v="Medium"/>
    <s v="July"/>
    <s v="Q3"/>
    <s v="No"/>
    <n v="0"/>
    <n v="79.372499999999988"/>
    <n v="608.52249999999992"/>
  </r>
  <r>
    <n v="2220"/>
    <s v="R00474"/>
    <x v="600"/>
    <m/>
    <x v="1"/>
    <x v="5"/>
    <x v="51"/>
    <n v="5"/>
    <x v="1"/>
    <s v="EFT"/>
    <s v="Click &amp; Collect"/>
    <s v="Yes"/>
    <s v="Would definitely buy again"/>
    <x v="1"/>
    <x v="0"/>
    <x v="1"/>
    <x v="6"/>
    <n v="209.53"/>
    <x v="3"/>
    <s v="Western Region"/>
    <s v="Low"/>
    <s v="February"/>
    <s v="Q1"/>
    <s v="No"/>
    <n v="1"/>
    <n v="31.429499999999997"/>
    <n v="240.95949999999999"/>
  </r>
  <r>
    <n v="2221"/>
    <s v="R07303"/>
    <x v="356"/>
    <n v="57"/>
    <x v="2"/>
    <x v="4"/>
    <x v="111"/>
    <n v="5"/>
    <x v="0"/>
    <s v="EFT"/>
    <s v="Home Delivery"/>
    <s v="Yes"/>
    <s v="Looks premium"/>
    <x v="1"/>
    <x v="0"/>
    <x v="1"/>
    <x v="0"/>
    <n v="4507.63"/>
    <x v="2"/>
    <s v="Central Region"/>
    <s v="Medium"/>
    <s v="December"/>
    <s v="Q4"/>
    <s v="No"/>
    <n v="0"/>
    <n v="676.14449999999999"/>
    <n v="5183.7744999999995"/>
  </r>
  <r>
    <n v="2222"/>
    <s v="R03523"/>
    <x v="672"/>
    <n v="35"/>
    <x v="1"/>
    <x v="7"/>
    <x v="99"/>
    <n v="1"/>
    <x v="0"/>
    <s v="Mobile Payment"/>
    <s v="In Store"/>
    <s v="No"/>
    <s v="Exactly as advertised"/>
    <x v="3"/>
    <x v="0"/>
    <x v="0"/>
    <x v="3"/>
    <n v="786.78"/>
    <x v="8"/>
    <s v="Western Region"/>
    <s v="Medium"/>
    <s v="August"/>
    <s v="Q3"/>
    <s v="No"/>
    <n v="0"/>
    <n v="118.017"/>
    <n v="904.79699999999991"/>
  </r>
  <r>
    <n v="2223"/>
    <s v="R06780"/>
    <x v="562"/>
    <n v="32"/>
    <x v="0"/>
    <x v="8"/>
    <x v="2"/>
    <n v="2"/>
    <x v="0"/>
    <s v="Cash"/>
    <s v="Click &amp; Collect"/>
    <s v="No"/>
    <s v="Instructions unclear"/>
    <x v="0"/>
    <x v="2"/>
    <x v="0"/>
    <x v="1"/>
    <n v="230.14"/>
    <x v="2"/>
    <s v="Eastern Region"/>
    <s v="Low"/>
    <s v="April"/>
    <s v="Q2"/>
    <s v="No"/>
    <n v="0"/>
    <n v="34.520999999999994"/>
    <n v="264.66099999999994"/>
  </r>
  <r>
    <n v="2224"/>
    <s v="R07230"/>
    <x v="186"/>
    <n v="24"/>
    <x v="0"/>
    <x v="8"/>
    <x v="52"/>
    <n v="2"/>
    <x v="0"/>
    <s v="Credit Card"/>
    <s v="In Store"/>
    <s v="No"/>
    <s v="Customer support was excellent"/>
    <x v="0"/>
    <x v="0"/>
    <x v="0"/>
    <x v="2"/>
    <n v="1094.3699999999999"/>
    <x v="8"/>
    <s v="Eastern Region"/>
    <s v="Medium"/>
    <s v="December"/>
    <s v="Q4"/>
    <s v="No"/>
    <n v="0"/>
    <n v="164.15549999999999"/>
    <n v="1258.5254999999997"/>
  </r>
  <r>
    <n v="2226"/>
    <s v="R03468"/>
    <x v="490"/>
    <n v="76"/>
    <x v="2"/>
    <x v="2"/>
    <x v="0"/>
    <n v="2"/>
    <x v="1"/>
    <s v="Cash"/>
    <s v="Home Delivery"/>
    <s v="No"/>
    <s v="Highly recommend"/>
    <x v="0"/>
    <x v="0"/>
    <x v="0"/>
    <x v="5"/>
    <n v="2479.5700000000002"/>
    <x v="0"/>
    <s v="Northern Region"/>
    <s v="Medium"/>
    <s v="December"/>
    <s v="Q4"/>
    <s v="No"/>
    <n v="1"/>
    <n v="371.93549999999999"/>
    <n v="2851.5054999999998"/>
  </r>
  <r>
    <n v="2227"/>
    <s v="R09820"/>
    <x v="146"/>
    <n v="48"/>
    <x v="2"/>
    <x v="1"/>
    <x v="45"/>
    <n v="4"/>
    <x v="1"/>
    <s v="EFT"/>
    <s v="Home Delivery"/>
    <s v="No"/>
    <s v="Excellent value"/>
    <x v="4"/>
    <x v="0"/>
    <x v="1"/>
    <x v="4"/>
    <n v="139.72999999999999"/>
    <x v="1"/>
    <s v="Southern Region"/>
    <s v="Low"/>
    <s v="January"/>
    <s v="Q1"/>
    <s v="No"/>
    <n v="1"/>
    <n v="20.959499999999998"/>
    <n v="160.68949999999998"/>
  </r>
  <r>
    <n v="2228"/>
    <s v="R04171"/>
    <x v="339"/>
    <n v="35"/>
    <x v="2"/>
    <x v="6"/>
    <x v="19"/>
    <n v="3"/>
    <x v="0"/>
    <s v="EFT"/>
    <s v="Click &amp; Collect"/>
    <s v="Yes"/>
    <s v="Fits perfectly"/>
    <x v="2"/>
    <x v="0"/>
    <x v="0"/>
    <x v="3"/>
    <n v="343.42"/>
    <x v="3"/>
    <s v="Gauteng Region"/>
    <s v="Low"/>
    <s v="July"/>
    <s v="Q3"/>
    <s v="No"/>
    <n v="0"/>
    <n v="51.512999999999998"/>
    <n v="394.93299999999999"/>
  </r>
  <r>
    <n v="2229"/>
    <s v="R09877"/>
    <x v="549"/>
    <n v="43"/>
    <x v="2"/>
    <x v="7"/>
    <x v="78"/>
    <n v="3"/>
    <x v="1"/>
    <s v="Cash"/>
    <s v="In Store"/>
    <s v="Yes"/>
    <s v="Customer support was excellent"/>
    <x v="2"/>
    <x v="0"/>
    <x v="0"/>
    <x v="3"/>
    <n v="954.6"/>
    <x v="8"/>
    <s v="Western Region"/>
    <s v="Medium"/>
    <s v="May"/>
    <s v="Q2"/>
    <s v="No"/>
    <n v="1"/>
    <n v="143.19"/>
    <n v="1097.79"/>
  </r>
  <r>
    <n v="2230"/>
    <s v="R00812"/>
    <x v="565"/>
    <n v="47"/>
    <x v="0"/>
    <x v="6"/>
    <x v="37"/>
    <n v="4"/>
    <x v="0"/>
    <s v="EFT"/>
    <s v="Home Delivery"/>
    <s v="No"/>
    <s v="Packaging could improve"/>
    <x v="4"/>
    <x v="2"/>
    <x v="0"/>
    <x v="4"/>
    <n v="54.82"/>
    <x v="3"/>
    <s v="Gauteng Region"/>
    <s v="Low"/>
    <s v="August"/>
    <s v="Q3"/>
    <s v="No"/>
    <n v="0"/>
    <n v="8.222999999999999"/>
    <n v="63.042999999999992"/>
  </r>
  <r>
    <n v="2231"/>
    <s v="R05341"/>
    <x v="581"/>
    <n v="74"/>
    <x v="2"/>
    <x v="4"/>
    <x v="96"/>
    <n v="5"/>
    <x v="0"/>
    <s v="Credit Card"/>
    <s v="In Store"/>
    <s v="Yes"/>
    <s v="Long waiting time"/>
    <x v="1"/>
    <x v="1"/>
    <x v="0"/>
    <x v="5"/>
    <n v="944.78"/>
    <x v="6"/>
    <s v="Central Region"/>
    <s v="Medium"/>
    <s v="February"/>
    <s v="Q1"/>
    <s v="No"/>
    <n v="0"/>
    <n v="141.71699999999998"/>
    <n v="1086.4969999999998"/>
  </r>
  <r>
    <n v="2232"/>
    <s v="R07175"/>
    <x v="234"/>
    <n v="56"/>
    <x v="1"/>
    <x v="6"/>
    <x v="112"/>
    <n v="4"/>
    <x v="1"/>
    <s v="Cash"/>
    <s v="In Store"/>
    <s v="No"/>
    <s v="Great customer service"/>
    <x v="4"/>
    <x v="0"/>
    <x v="1"/>
    <x v="0"/>
    <n v="1482.94"/>
    <x v="5"/>
    <s v="Gauteng Region"/>
    <s v="Medium"/>
    <s v="June"/>
    <s v="Q2"/>
    <s v="No"/>
    <n v="1"/>
    <n v="222.441"/>
    <n v="1705.3809999999999"/>
  </r>
  <r>
    <n v="2233"/>
    <s v="R04919"/>
    <x v="570"/>
    <n v="72"/>
    <x v="2"/>
    <x v="0"/>
    <x v="51"/>
    <n v="3"/>
    <x v="1"/>
    <s v="Cash"/>
    <s v="Click &amp; Collect"/>
    <s v="Yes"/>
    <s v="Fantastic experience"/>
    <x v="2"/>
    <x v="0"/>
    <x v="0"/>
    <x v="5"/>
    <n v="209.53"/>
    <x v="3"/>
    <s v="Northern Region"/>
    <s v="Low"/>
    <s v="September"/>
    <s v="Q3"/>
    <s v="No"/>
    <n v="1"/>
    <n v="31.429499999999997"/>
    <n v="240.95949999999999"/>
  </r>
  <r>
    <n v="2234"/>
    <s v="R08623"/>
    <x v="669"/>
    <n v="49"/>
    <x v="1"/>
    <x v="1"/>
    <x v="42"/>
    <n v="2"/>
    <x v="0"/>
    <s v="Debit Card"/>
    <s v="In Store"/>
    <s v="No"/>
    <s v="Item missing accessories"/>
    <x v="0"/>
    <x v="1"/>
    <x v="1"/>
    <x v="4"/>
    <n v="2099.4"/>
    <x v="2"/>
    <s v="Southern Region"/>
    <s v="Medium"/>
    <s v="July"/>
    <s v="Q3"/>
    <s v="No"/>
    <n v="0"/>
    <n v="314.91000000000003"/>
    <n v="2414.31"/>
  </r>
  <r>
    <n v="2235"/>
    <s v="R06441"/>
    <x v="602"/>
    <n v="62"/>
    <x v="2"/>
    <x v="0"/>
    <x v="41"/>
    <n v="4"/>
    <x v="0"/>
    <s v="Mobile Payment"/>
    <s v="Home Delivery"/>
    <s v="Yes"/>
    <s v="Arrived damaged"/>
    <x v="4"/>
    <x v="1"/>
    <x v="0"/>
    <x v="0"/>
    <n v="13261"/>
    <x v="6"/>
    <s v="Northern Region"/>
    <s v="High"/>
    <s v="October"/>
    <s v="Q4"/>
    <s v="Yes"/>
    <n v="0"/>
    <n v="1989.1499999999999"/>
    <n v="15250.15"/>
  </r>
  <r>
    <n v="2236"/>
    <s v="R00112"/>
    <x v="101"/>
    <n v="31"/>
    <x v="0"/>
    <x v="6"/>
    <x v="85"/>
    <n v="2"/>
    <x v="0"/>
    <s v="Mobile Payment"/>
    <s v="Home Delivery"/>
    <s v="No"/>
    <m/>
    <x v="0"/>
    <x v="3"/>
    <x v="2"/>
    <x v="1"/>
    <n v="812.2"/>
    <x v="2"/>
    <s v="Gauteng Region"/>
    <s v="Medium"/>
    <s v="July"/>
    <s v="Q3"/>
    <s v="No"/>
    <n v="0"/>
    <n v="121.83"/>
    <n v="934.03"/>
  </r>
  <r>
    <n v="2237"/>
    <s v="R09049"/>
    <x v="292"/>
    <n v="60"/>
    <x v="1"/>
    <x v="7"/>
    <x v="16"/>
    <n v="2"/>
    <x v="1"/>
    <s v="Cash"/>
    <s v="Click &amp; Collect"/>
    <s v="Yes"/>
    <s v="Poor packaging"/>
    <x v="0"/>
    <x v="1"/>
    <x v="1"/>
    <x v="0"/>
    <n v="368.99"/>
    <x v="0"/>
    <s v="Western Region"/>
    <s v="Low"/>
    <s v="April"/>
    <s v="Q2"/>
    <s v="No"/>
    <n v="1"/>
    <n v="55.348500000000001"/>
    <n v="424.33849999999995"/>
  </r>
  <r>
    <n v="2240"/>
    <s v="R01453"/>
    <x v="488"/>
    <n v="66"/>
    <x v="0"/>
    <x v="5"/>
    <x v="58"/>
    <n v="5"/>
    <x v="0"/>
    <s v="EFT"/>
    <s v="Home Delivery"/>
    <s v="No"/>
    <s v="Worth the money"/>
    <x v="1"/>
    <x v="0"/>
    <x v="1"/>
    <x v="5"/>
    <n v="2603.98"/>
    <x v="0"/>
    <s v="Western Region"/>
    <s v="Medium"/>
    <s v="January"/>
    <s v="Q1"/>
    <s v="No"/>
    <n v="0"/>
    <n v="390.59699999999998"/>
    <n v="2994.5769999999998"/>
  </r>
  <r>
    <n v="2241"/>
    <s v="R02150"/>
    <x v="139"/>
    <n v="28"/>
    <x v="2"/>
    <x v="2"/>
    <x v="49"/>
    <n v="3"/>
    <x v="1"/>
    <s v="Credit Card"/>
    <s v="Home Delivery"/>
    <s v="Yes"/>
    <m/>
    <x v="2"/>
    <x v="3"/>
    <x v="2"/>
    <x v="1"/>
    <n v="134.01"/>
    <x v="3"/>
    <s v="Northern Region"/>
    <s v="Low"/>
    <s v="April"/>
    <s v="Q2"/>
    <s v="No"/>
    <n v="1"/>
    <n v="20.101499999999998"/>
    <n v="154.11149999999998"/>
  </r>
  <r>
    <n v="2242"/>
    <s v="R00320"/>
    <x v="353"/>
    <n v="29"/>
    <x v="1"/>
    <x v="0"/>
    <x v="25"/>
    <n v="3"/>
    <x v="1"/>
    <s v="Debit Card"/>
    <s v="In Store"/>
    <s v="Yes"/>
    <s v="Fits perfectly"/>
    <x v="2"/>
    <x v="0"/>
    <x v="0"/>
    <x v="1"/>
    <n v="4455.18"/>
    <x v="2"/>
    <s v="Northern Region"/>
    <s v="Medium"/>
    <s v="June"/>
    <s v="Q2"/>
    <s v="No"/>
    <n v="1"/>
    <n v="668.27700000000004"/>
    <n v="5123.4570000000003"/>
  </r>
  <r>
    <n v="2243"/>
    <s v="R08108"/>
    <x v="253"/>
    <n v="79"/>
    <x v="0"/>
    <x v="8"/>
    <x v="76"/>
    <n v="2"/>
    <x v="0"/>
    <s v="Mobile Payment"/>
    <s v="In Store"/>
    <s v="No"/>
    <s v="Very comfortable"/>
    <x v="0"/>
    <x v="0"/>
    <x v="0"/>
    <x v="5"/>
    <n v="824.74"/>
    <x v="8"/>
    <s v="Eastern Region"/>
    <s v="Medium"/>
    <s v="September"/>
    <s v="Q3"/>
    <s v="No"/>
    <n v="0"/>
    <n v="123.711"/>
    <n v="948.45099999999991"/>
  </r>
  <r>
    <n v="2244"/>
    <s v="R02909"/>
    <x v="160"/>
    <n v="58"/>
    <x v="1"/>
    <x v="0"/>
    <x v="61"/>
    <n v="4"/>
    <x v="0"/>
    <s v="EFT"/>
    <s v="Click &amp; Collect"/>
    <s v="Yes"/>
    <s v="Long waiting time"/>
    <x v="4"/>
    <x v="1"/>
    <x v="0"/>
    <x v="0"/>
    <n v="768.34"/>
    <x v="7"/>
    <s v="Northern Region"/>
    <s v="Medium"/>
    <s v="July"/>
    <s v="Q3"/>
    <s v="No"/>
    <n v="0"/>
    <n v="115.251"/>
    <n v="883.59100000000001"/>
  </r>
  <r>
    <n v="2245"/>
    <s v="R01923"/>
    <x v="214"/>
    <n v="41"/>
    <x v="2"/>
    <x v="6"/>
    <x v="102"/>
    <n v="3"/>
    <x v="1"/>
    <s v="EFT"/>
    <s v="Click &amp; Collect"/>
    <s v="Yes"/>
    <s v="Product was disappointing"/>
    <x v="2"/>
    <x v="1"/>
    <x v="0"/>
    <x v="3"/>
    <n v="996.44"/>
    <x v="2"/>
    <s v="Gauteng Region"/>
    <s v="Medium"/>
    <s v="October"/>
    <s v="Q4"/>
    <s v="No"/>
    <n v="1"/>
    <n v="149.46600000000001"/>
    <n v="1145.9059999999999"/>
  </r>
  <r>
    <n v="2246"/>
    <s v="R06066"/>
    <x v="146"/>
    <n v="75"/>
    <x v="1"/>
    <x v="8"/>
    <x v="50"/>
    <n v="5"/>
    <x v="0"/>
    <s v="Debit Card"/>
    <s v="In Store"/>
    <s v="No"/>
    <m/>
    <x v="1"/>
    <x v="3"/>
    <x v="2"/>
    <x v="5"/>
    <n v="929.55"/>
    <x v="0"/>
    <s v="Eastern Region"/>
    <s v="Medium"/>
    <s v="January"/>
    <s v="Q1"/>
    <s v="No"/>
    <n v="0"/>
    <n v="139.43249999999998"/>
    <n v="1068.9824999999998"/>
  </r>
  <r>
    <n v="2247"/>
    <s v="R07790"/>
    <x v="324"/>
    <n v="59"/>
    <x v="2"/>
    <x v="2"/>
    <x v="119"/>
    <n v="5"/>
    <x v="0"/>
    <s v="Cash"/>
    <s v="In Store"/>
    <s v="Yes"/>
    <m/>
    <x v="1"/>
    <x v="3"/>
    <x v="2"/>
    <x v="0"/>
    <n v="618.72"/>
    <x v="2"/>
    <s v="Northern Region"/>
    <s v="Medium"/>
    <s v="April"/>
    <s v="Q2"/>
    <s v="No"/>
    <n v="0"/>
    <n v="92.808000000000007"/>
    <n v="711.52800000000002"/>
  </r>
  <r>
    <n v="2249"/>
    <s v="R04418"/>
    <x v="674"/>
    <n v="66"/>
    <x v="2"/>
    <x v="8"/>
    <x v="94"/>
    <n v="1"/>
    <x v="0"/>
    <s v="Cash"/>
    <s v="Home Delivery"/>
    <s v="Yes"/>
    <s v="Helpful staff"/>
    <x v="3"/>
    <x v="0"/>
    <x v="0"/>
    <x v="5"/>
    <n v="1746.77"/>
    <x v="5"/>
    <s v="Eastern Region"/>
    <s v="Medium"/>
    <s v="October"/>
    <s v="Q4"/>
    <s v="No"/>
    <n v="0"/>
    <n v="262.01549999999997"/>
    <n v="2008.7854999999997"/>
  </r>
  <r>
    <n v="2250"/>
    <s v="R08299"/>
    <x v="454"/>
    <n v="71"/>
    <x v="2"/>
    <x v="7"/>
    <x v="57"/>
    <n v="1"/>
    <x v="1"/>
    <s v="Mobile Payment"/>
    <s v="In Store"/>
    <s v="No"/>
    <s v="Exactly as advertised"/>
    <x v="3"/>
    <x v="0"/>
    <x v="0"/>
    <x v="5"/>
    <n v="551.66"/>
    <x v="0"/>
    <s v="Western Region"/>
    <s v="Medium"/>
    <s v="April"/>
    <s v="Q2"/>
    <s v="No"/>
    <n v="1"/>
    <n v="82.748999999999995"/>
    <n v="634.40899999999988"/>
  </r>
  <r>
    <n v="2251"/>
    <s v="R02130"/>
    <x v="170"/>
    <n v="40"/>
    <x v="2"/>
    <x v="1"/>
    <x v="8"/>
    <n v="3"/>
    <x v="1"/>
    <s v="Cash"/>
    <s v="In Store"/>
    <s v="Yes"/>
    <s v="Very comfortable"/>
    <x v="2"/>
    <x v="0"/>
    <x v="0"/>
    <x v="3"/>
    <n v="5390.8"/>
    <x v="6"/>
    <s v="Southern Region"/>
    <s v="High"/>
    <s v="August"/>
    <s v="Q3"/>
    <s v="Yes"/>
    <n v="1"/>
    <n v="808.62"/>
    <n v="6199.42"/>
  </r>
  <r>
    <n v="2252"/>
    <s v="R08110"/>
    <x v="673"/>
    <n v="40"/>
    <x v="2"/>
    <x v="8"/>
    <x v="120"/>
    <n v="2"/>
    <x v="1"/>
    <s v="Credit Card"/>
    <s v="Home Delivery"/>
    <s v="No"/>
    <s v="Looks premium"/>
    <x v="0"/>
    <x v="0"/>
    <x v="0"/>
    <x v="3"/>
    <n v="1233.45"/>
    <x v="1"/>
    <s v="Eastern Region"/>
    <s v="Medium"/>
    <s v="September"/>
    <s v="Q3"/>
    <s v="No"/>
    <n v="1"/>
    <n v="185.01750000000001"/>
    <n v="1418.4675"/>
  </r>
  <r>
    <n v="2253"/>
    <s v="R04533"/>
    <x v="108"/>
    <n v="53"/>
    <x v="0"/>
    <x v="7"/>
    <x v="107"/>
    <n v="4"/>
    <x v="0"/>
    <s v="Debit Card"/>
    <s v="Home Delivery"/>
    <s v="Yes"/>
    <s v="Easy to assemble"/>
    <x v="4"/>
    <x v="0"/>
    <x v="1"/>
    <x v="4"/>
    <n v="2413.3000000000002"/>
    <x v="6"/>
    <s v="Western Region"/>
    <s v="Medium"/>
    <s v="July"/>
    <s v="Q3"/>
    <s v="No"/>
    <n v="0"/>
    <n v="361.995"/>
    <n v="2775.2950000000001"/>
  </r>
  <r>
    <n v="2255"/>
    <s v="R09772"/>
    <x v="316"/>
    <n v="20"/>
    <x v="2"/>
    <x v="8"/>
    <x v="71"/>
    <n v="1"/>
    <x v="0"/>
    <s v="Credit Card"/>
    <s v="In Store"/>
    <s v="Yes"/>
    <s v="Average quality"/>
    <x v="3"/>
    <x v="2"/>
    <x v="0"/>
    <x v="2"/>
    <n v="1171.25"/>
    <x v="4"/>
    <s v="Eastern Region"/>
    <s v="Medium"/>
    <s v="December"/>
    <s v="Q4"/>
    <s v="No"/>
    <n v="0"/>
    <n v="175.6875"/>
    <n v="1346.9375"/>
  </r>
  <r>
    <n v="2257"/>
    <s v="R07632"/>
    <x v="611"/>
    <n v="50"/>
    <x v="1"/>
    <x v="3"/>
    <x v="51"/>
    <n v="2"/>
    <x v="0"/>
    <s v="Cash"/>
    <s v="Home Delivery"/>
    <s v="No"/>
    <s v="Easy online ordering"/>
    <x v="0"/>
    <x v="0"/>
    <x v="0"/>
    <x v="4"/>
    <n v="209.53"/>
    <x v="3"/>
    <s v="Central Region"/>
    <s v="Low"/>
    <s v="November"/>
    <s v="Q4"/>
    <s v="No"/>
    <n v="0"/>
    <n v="31.429499999999997"/>
    <n v="240.95949999999999"/>
  </r>
  <r>
    <n v="2258"/>
    <s v="R04112"/>
    <x v="368"/>
    <n v="32"/>
    <x v="2"/>
    <x v="0"/>
    <x v="36"/>
    <n v="4"/>
    <x v="0"/>
    <s v="Credit Card"/>
    <s v="Click &amp; Collect"/>
    <s v="Yes"/>
    <s v="Would definitely buy again"/>
    <x v="4"/>
    <x v="0"/>
    <x v="1"/>
    <x v="1"/>
    <n v="13056.99"/>
    <x v="6"/>
    <s v="Northern Region"/>
    <s v="High"/>
    <s v="March"/>
    <s v="Q1"/>
    <s v="Yes"/>
    <n v="0"/>
    <n v="1958.5484999999999"/>
    <n v="15015.538499999999"/>
  </r>
  <r>
    <n v="2259"/>
    <s v="R00100"/>
    <x v="376"/>
    <n v="43"/>
    <x v="2"/>
    <x v="1"/>
    <x v="66"/>
    <n v="1"/>
    <x v="0"/>
    <s v="Debit Card"/>
    <s v="Home Delivery"/>
    <s v="No"/>
    <s v="Would definitely buy again"/>
    <x v="3"/>
    <x v="0"/>
    <x v="0"/>
    <x v="3"/>
    <n v="759.97"/>
    <x v="8"/>
    <s v="Southern Region"/>
    <s v="Medium"/>
    <s v="November"/>
    <s v="Q4"/>
    <s v="No"/>
    <n v="0"/>
    <n v="113.99550000000001"/>
    <n v="873.96550000000002"/>
  </r>
  <r>
    <n v="2260"/>
    <s v="R06624"/>
    <x v="586"/>
    <n v="54"/>
    <x v="2"/>
    <x v="4"/>
    <x v="109"/>
    <n v="1"/>
    <x v="0"/>
    <s v="Debit Card"/>
    <s v="In Store"/>
    <s v="No"/>
    <s v="Delivery delayed"/>
    <x v="3"/>
    <x v="1"/>
    <x v="1"/>
    <x v="4"/>
    <n v="470.6"/>
    <x v="4"/>
    <s v="Central Region"/>
    <s v="Low"/>
    <s v="December"/>
    <s v="Q4"/>
    <s v="No"/>
    <n v="0"/>
    <n v="70.59"/>
    <n v="541.18999999999994"/>
  </r>
  <r>
    <n v="2262"/>
    <s v="R07938"/>
    <x v="645"/>
    <n v="77"/>
    <x v="0"/>
    <x v="3"/>
    <x v="68"/>
    <n v="1"/>
    <x v="0"/>
    <s v="Credit Card"/>
    <s v="Home Delivery"/>
    <s v="No"/>
    <s v="Long waiting time"/>
    <x v="3"/>
    <x v="1"/>
    <x v="1"/>
    <x v="5"/>
    <n v="6698.54"/>
    <x v="6"/>
    <s v="Central Region"/>
    <s v="High"/>
    <s v="July"/>
    <s v="Q3"/>
    <s v="Yes"/>
    <n v="0"/>
    <n v="1004.7809999999999"/>
    <n v="7703.320999999999"/>
  </r>
  <r>
    <n v="2263"/>
    <s v="R00813"/>
    <x v="665"/>
    <n v="41"/>
    <x v="1"/>
    <x v="5"/>
    <x v="38"/>
    <n v="1"/>
    <x v="1"/>
    <s v="EFT"/>
    <s v="Home Delivery"/>
    <s v="No"/>
    <s v="Worth the money"/>
    <x v="3"/>
    <x v="0"/>
    <x v="0"/>
    <x v="3"/>
    <n v="3715.65"/>
    <x v="5"/>
    <s v="Western Region"/>
    <s v="Medium"/>
    <s v="January"/>
    <s v="Q1"/>
    <s v="No"/>
    <n v="1"/>
    <n v="557.34749999999997"/>
    <n v="4272.9974999999995"/>
  </r>
  <r>
    <n v="2265"/>
    <s v="R03060"/>
    <x v="592"/>
    <n v="39"/>
    <x v="2"/>
    <x v="1"/>
    <x v="23"/>
    <n v="4"/>
    <x v="0"/>
    <s v="Mobile Payment"/>
    <s v="In Store"/>
    <s v="No"/>
    <s v="Customer support was excellent"/>
    <x v="4"/>
    <x v="0"/>
    <x v="1"/>
    <x v="3"/>
    <n v="2340.5700000000002"/>
    <x v="8"/>
    <s v="Southern Region"/>
    <s v="Medium"/>
    <s v="December"/>
    <s v="Q4"/>
    <s v="No"/>
    <n v="0"/>
    <n v="351.08550000000002"/>
    <n v="2691.6554999999998"/>
  </r>
  <r>
    <n v="2266"/>
    <s v="R03534"/>
    <x v="641"/>
    <n v="79"/>
    <x v="2"/>
    <x v="8"/>
    <x v="14"/>
    <n v="3"/>
    <x v="0"/>
    <s v="EFT"/>
    <s v="Home Delivery"/>
    <s v="No"/>
    <s v="Fits perfectly"/>
    <x v="2"/>
    <x v="0"/>
    <x v="0"/>
    <x v="5"/>
    <n v="1440.59"/>
    <x v="1"/>
    <s v="Eastern Region"/>
    <s v="Medium"/>
    <s v="June"/>
    <s v="Q2"/>
    <s v="No"/>
    <n v="0"/>
    <n v="216.08849999999998"/>
    <n v="1656.6784999999998"/>
  </r>
  <r>
    <n v="2267"/>
    <s v="R04484"/>
    <x v="327"/>
    <n v="60"/>
    <x v="2"/>
    <x v="4"/>
    <x v="52"/>
    <n v="1"/>
    <x v="0"/>
    <s v="EFT"/>
    <s v="Home Delivery"/>
    <s v="Yes"/>
    <s v="Easy to assemble"/>
    <x v="3"/>
    <x v="0"/>
    <x v="0"/>
    <x v="0"/>
    <n v="1094.3699999999999"/>
    <x v="8"/>
    <s v="Central Region"/>
    <s v="Medium"/>
    <s v="July"/>
    <s v="Q3"/>
    <s v="No"/>
    <n v="0"/>
    <n v="164.15549999999999"/>
    <n v="1258.5254999999997"/>
  </r>
  <r>
    <n v="2268"/>
    <s v="R04727"/>
    <x v="31"/>
    <n v="22"/>
    <x v="2"/>
    <x v="3"/>
    <x v="70"/>
    <n v="2"/>
    <x v="1"/>
    <s v="Debit Card"/>
    <s v="Home Delivery"/>
    <s v="Yes"/>
    <s v="Poor packaging"/>
    <x v="0"/>
    <x v="1"/>
    <x v="1"/>
    <x v="2"/>
    <n v="605.1"/>
    <x v="8"/>
    <s v="Central Region"/>
    <s v="Medium"/>
    <s v="September"/>
    <s v="Q3"/>
    <s v="No"/>
    <n v="1"/>
    <n v="90.765000000000001"/>
    <n v="695.86500000000001"/>
  </r>
  <r>
    <n v="2269"/>
    <s v="R07986"/>
    <x v="607"/>
    <n v="50"/>
    <x v="0"/>
    <x v="3"/>
    <x v="122"/>
    <n v="1"/>
    <x v="0"/>
    <s v="EFT"/>
    <s v="In Store"/>
    <s v="Yes"/>
    <s v="Exactly as advertised"/>
    <x v="3"/>
    <x v="0"/>
    <x v="0"/>
    <x v="4"/>
    <n v="412.16"/>
    <x v="8"/>
    <s v="Central Region"/>
    <s v="Low"/>
    <s v="February"/>
    <s v="Q1"/>
    <s v="No"/>
    <n v="0"/>
    <n v="61.823999999999998"/>
    <n v="473.98399999999998"/>
  </r>
  <r>
    <n v="2270"/>
    <s v="R06683"/>
    <x v="339"/>
    <n v="21"/>
    <x v="1"/>
    <x v="5"/>
    <x v="72"/>
    <n v="1"/>
    <x v="1"/>
    <s v="EFT"/>
    <s v="Click &amp; Collect"/>
    <s v="Yes"/>
    <s v="Highly recommend"/>
    <x v="3"/>
    <x v="0"/>
    <x v="0"/>
    <x v="2"/>
    <n v="16291.52"/>
    <x v="5"/>
    <s v="Western Region"/>
    <s v="High"/>
    <s v="July"/>
    <s v="Q3"/>
    <s v="Yes"/>
    <n v="1"/>
    <n v="2443.7280000000001"/>
    <n v="18735.248"/>
  </r>
  <r>
    <n v="2271"/>
    <s v="R05212"/>
    <x v="428"/>
    <n v="21"/>
    <x v="1"/>
    <x v="3"/>
    <x v="29"/>
    <n v="1"/>
    <x v="1"/>
    <s v="Mobile Payment"/>
    <s v="Home Delivery"/>
    <s v="No"/>
    <s v="Worth the money"/>
    <x v="3"/>
    <x v="0"/>
    <x v="0"/>
    <x v="2"/>
    <n v="1355.08"/>
    <x v="2"/>
    <s v="Central Region"/>
    <s v="Medium"/>
    <s v="March"/>
    <s v="Q1"/>
    <s v="No"/>
    <n v="1"/>
    <n v="203.26199999999997"/>
    <n v="1558.3419999999999"/>
  </r>
  <r>
    <n v="2272"/>
    <s v="R01415"/>
    <x v="559"/>
    <n v="31"/>
    <x v="1"/>
    <x v="2"/>
    <x v="53"/>
    <n v="1"/>
    <x v="0"/>
    <s v="EFT"/>
    <s v="Home Delivery"/>
    <s v="No"/>
    <s v="Instructions unclear"/>
    <x v="3"/>
    <x v="2"/>
    <x v="0"/>
    <x v="1"/>
    <n v="22574.95"/>
    <x v="6"/>
    <s v="Northern Region"/>
    <s v="High"/>
    <s v="September"/>
    <s v="Q3"/>
    <s v="Yes"/>
    <n v="0"/>
    <n v="3386.2424999999998"/>
    <n v="25961.192499999997"/>
  </r>
  <r>
    <n v="2273"/>
    <s v="R00541"/>
    <x v="194"/>
    <n v="37"/>
    <x v="0"/>
    <x v="4"/>
    <x v="35"/>
    <n v="2"/>
    <x v="1"/>
    <s v="Credit Card"/>
    <s v="Home Delivery"/>
    <s v="No"/>
    <s v="Excellent product"/>
    <x v="0"/>
    <x v="0"/>
    <x v="0"/>
    <x v="3"/>
    <n v="6710.27"/>
    <x v="5"/>
    <s v="Central Region"/>
    <s v="High"/>
    <s v="November"/>
    <s v="Q4"/>
    <s v="Yes"/>
    <n v="1"/>
    <n v="1006.5405000000001"/>
    <n v="7716.8104999999996"/>
  </r>
  <r>
    <n v="2274"/>
    <s v="R06015"/>
    <x v="344"/>
    <n v="35"/>
    <x v="1"/>
    <x v="2"/>
    <x v="51"/>
    <n v="4"/>
    <x v="0"/>
    <s v="Cash"/>
    <s v="Click &amp; Collect"/>
    <s v="No"/>
    <s v="Would definitely buy again"/>
    <x v="4"/>
    <x v="0"/>
    <x v="1"/>
    <x v="3"/>
    <n v="209.53"/>
    <x v="3"/>
    <s v="Northern Region"/>
    <s v="Low"/>
    <s v="August"/>
    <s v="Q3"/>
    <s v="No"/>
    <n v="0"/>
    <n v="31.429499999999997"/>
    <n v="240.95949999999999"/>
  </r>
  <r>
    <n v="2275"/>
    <s v="R04924"/>
    <x v="541"/>
    <n v="50"/>
    <x v="2"/>
    <x v="5"/>
    <x v="64"/>
    <n v="3"/>
    <x v="1"/>
    <s v="Credit Card"/>
    <s v="In Store"/>
    <s v="Yes"/>
    <s v="Easy online ordering"/>
    <x v="2"/>
    <x v="0"/>
    <x v="0"/>
    <x v="4"/>
    <n v="119.63"/>
    <x v="3"/>
    <s v="Western Region"/>
    <s v="Low"/>
    <s v="May"/>
    <s v="Q2"/>
    <s v="No"/>
    <n v="1"/>
    <n v="17.944499999999998"/>
    <n v="137.57449999999997"/>
  </r>
  <r>
    <n v="2276"/>
    <s v="R03937"/>
    <x v="158"/>
    <n v="68"/>
    <x v="2"/>
    <x v="4"/>
    <x v="116"/>
    <n v="5"/>
    <x v="1"/>
    <s v="Cash"/>
    <s v="Home Delivery"/>
    <s v="No"/>
    <s v="Product was disappointing"/>
    <x v="1"/>
    <x v="1"/>
    <x v="0"/>
    <x v="5"/>
    <n v="11052.57"/>
    <x v="6"/>
    <s v="Central Region"/>
    <s v="High"/>
    <s v="November"/>
    <s v="Q4"/>
    <s v="Yes"/>
    <n v="1"/>
    <n v="1657.8854999999999"/>
    <n v="12710.455499999998"/>
  </r>
  <r>
    <n v="2277"/>
    <s v="R09947"/>
    <x v="599"/>
    <n v="78"/>
    <x v="2"/>
    <x v="4"/>
    <x v="62"/>
    <n v="2"/>
    <x v="0"/>
    <s v="Debit Card"/>
    <s v="Home Delivery"/>
    <s v="Yes"/>
    <s v="Worth the money"/>
    <x v="0"/>
    <x v="0"/>
    <x v="0"/>
    <x v="5"/>
    <n v="2951.61"/>
    <x v="1"/>
    <s v="Central Region"/>
    <s v="Medium"/>
    <s v="December"/>
    <s v="Q4"/>
    <s v="No"/>
    <n v="0"/>
    <n v="442.74150000000003"/>
    <n v="3394.3514999999998"/>
  </r>
  <r>
    <n v="2278"/>
    <s v="R00755"/>
    <x v="503"/>
    <n v="41"/>
    <x v="0"/>
    <x v="6"/>
    <x v="3"/>
    <n v="5"/>
    <x v="0"/>
    <s v="Credit Card"/>
    <s v="Click &amp; Collect"/>
    <s v="No"/>
    <s v="Item missing accessories"/>
    <x v="1"/>
    <x v="1"/>
    <x v="0"/>
    <x v="3"/>
    <n v="84.23"/>
    <x v="3"/>
    <s v="Gauteng Region"/>
    <s v="Low"/>
    <s v="February"/>
    <s v="Q1"/>
    <s v="No"/>
    <n v="0"/>
    <n v="12.634500000000001"/>
    <n v="96.864499999999992"/>
  </r>
  <r>
    <n v="2281"/>
    <s v="R04672"/>
    <x v="675"/>
    <m/>
    <x v="1"/>
    <x v="3"/>
    <x v="22"/>
    <n v="1"/>
    <x v="0"/>
    <s v="EFT"/>
    <s v="Click &amp; Collect"/>
    <s v="No"/>
    <s v="Product was disappointing"/>
    <x v="3"/>
    <x v="1"/>
    <x v="1"/>
    <x v="6"/>
    <n v="1734"/>
    <x v="7"/>
    <s v="Central Region"/>
    <s v="Medium"/>
    <s v="June"/>
    <s v="Q2"/>
    <s v="No"/>
    <n v="0"/>
    <n v="260.09999999999997"/>
    <n v="1994.1"/>
  </r>
  <r>
    <n v="2282"/>
    <s v="R09664"/>
    <x v="201"/>
    <n v="44"/>
    <x v="0"/>
    <x v="0"/>
    <x v="15"/>
    <n v="1"/>
    <x v="1"/>
    <s v="Credit Card"/>
    <s v="Click &amp; Collect"/>
    <s v="Yes"/>
    <s v="Product was disappointing"/>
    <x v="3"/>
    <x v="1"/>
    <x v="1"/>
    <x v="3"/>
    <n v="869.65"/>
    <x v="4"/>
    <s v="Northern Region"/>
    <s v="Medium"/>
    <s v="June"/>
    <s v="Q2"/>
    <s v="No"/>
    <n v="1"/>
    <n v="130.44749999999999"/>
    <n v="1000.0974999999999"/>
  </r>
  <r>
    <n v="2283"/>
    <s v="R03335"/>
    <x v="68"/>
    <n v="59"/>
    <x v="1"/>
    <x v="8"/>
    <x v="98"/>
    <n v="1"/>
    <x v="0"/>
    <s v="EFT"/>
    <s v="Home Delivery"/>
    <s v="Yes"/>
    <s v="Very comfortable"/>
    <x v="3"/>
    <x v="0"/>
    <x v="0"/>
    <x v="0"/>
    <n v="40.11"/>
    <x v="3"/>
    <s v="Eastern Region"/>
    <s v="Low"/>
    <s v="November"/>
    <s v="Q4"/>
    <s v="No"/>
    <n v="0"/>
    <n v="6.0164999999999997"/>
    <n v="46.126499999999993"/>
  </r>
  <r>
    <n v="2285"/>
    <s v="R04123"/>
    <x v="98"/>
    <n v="72"/>
    <x v="1"/>
    <x v="7"/>
    <x v="22"/>
    <n v="1"/>
    <x v="0"/>
    <s v="Credit Card"/>
    <s v="Click &amp; Collect"/>
    <s v="No"/>
    <s v="Fits perfectly"/>
    <x v="3"/>
    <x v="0"/>
    <x v="0"/>
    <x v="5"/>
    <n v="1734"/>
    <x v="7"/>
    <s v="Western Region"/>
    <s v="Medium"/>
    <s v="August"/>
    <s v="Q3"/>
    <s v="No"/>
    <n v="0"/>
    <n v="260.09999999999997"/>
    <n v="1994.1"/>
  </r>
  <r>
    <n v="2286"/>
    <s v="R06019"/>
    <x v="98"/>
    <n v="57"/>
    <x v="1"/>
    <x v="5"/>
    <x v="7"/>
    <n v="5"/>
    <x v="0"/>
    <s v="Cash"/>
    <s v="In Store"/>
    <s v="No"/>
    <s v="Arrived damaged"/>
    <x v="1"/>
    <x v="1"/>
    <x v="0"/>
    <x v="0"/>
    <n v="1370.56"/>
    <x v="6"/>
    <s v="Western Region"/>
    <s v="Medium"/>
    <s v="August"/>
    <s v="Q3"/>
    <s v="No"/>
    <n v="0"/>
    <n v="205.58399999999997"/>
    <n v="1576.1439999999998"/>
  </r>
  <r>
    <n v="2287"/>
    <s v="R09835"/>
    <x v="433"/>
    <n v="68"/>
    <x v="2"/>
    <x v="5"/>
    <x v="34"/>
    <n v="5"/>
    <x v="1"/>
    <s v="Debit Card"/>
    <s v="In Store"/>
    <s v="Yes"/>
    <s v="Customer support was excellent"/>
    <x v="1"/>
    <x v="0"/>
    <x v="1"/>
    <x v="5"/>
    <n v="14729.04"/>
    <x v="6"/>
    <s v="Western Region"/>
    <s v="High"/>
    <s v="July"/>
    <s v="Q3"/>
    <s v="Yes"/>
    <n v="1"/>
    <n v="2209.3560000000002"/>
    <n v="16938.396000000001"/>
  </r>
  <r>
    <n v="2288"/>
    <s v="R02555"/>
    <x v="656"/>
    <n v="26"/>
    <x v="1"/>
    <x v="7"/>
    <x v="100"/>
    <n v="4"/>
    <x v="0"/>
    <s v="Cash"/>
    <s v="Home Delivery"/>
    <s v="Yes"/>
    <s v="Arrived damaged"/>
    <x v="4"/>
    <x v="1"/>
    <x v="0"/>
    <x v="1"/>
    <n v="5432.76"/>
    <x v="5"/>
    <s v="Western Region"/>
    <s v="High"/>
    <s v="September"/>
    <s v="Q3"/>
    <s v="Yes"/>
    <n v="0"/>
    <n v="814.91399999999999"/>
    <n v="6247.674"/>
  </r>
  <r>
    <n v="2289"/>
    <s v="R08614"/>
    <x v="318"/>
    <n v="60"/>
    <x v="0"/>
    <x v="8"/>
    <x v="43"/>
    <n v="2"/>
    <x v="1"/>
    <s v="EFT"/>
    <s v="In Store"/>
    <s v="Yes"/>
    <m/>
    <x v="0"/>
    <x v="3"/>
    <x v="2"/>
    <x v="0"/>
    <n v="755.66"/>
    <x v="7"/>
    <s v="Eastern Region"/>
    <s v="Medium"/>
    <s v="April"/>
    <s v="Q2"/>
    <s v="No"/>
    <n v="1"/>
    <n v="113.34899999999999"/>
    <n v="869.0089999999999"/>
  </r>
  <r>
    <n v="2290"/>
    <s v="R06583"/>
    <x v="553"/>
    <n v="46"/>
    <x v="0"/>
    <x v="7"/>
    <x v="91"/>
    <n v="3"/>
    <x v="0"/>
    <s v="EFT"/>
    <s v="Click &amp; Collect"/>
    <s v="Yes"/>
    <s v="Item missing accessories"/>
    <x v="2"/>
    <x v="1"/>
    <x v="0"/>
    <x v="4"/>
    <n v="53.85"/>
    <x v="3"/>
    <s v="Western Region"/>
    <s v="Low"/>
    <s v="November"/>
    <s v="Q4"/>
    <s v="No"/>
    <n v="0"/>
    <n v="8.0775000000000006"/>
    <n v="61.927499999999995"/>
  </r>
  <r>
    <n v="2292"/>
    <s v="R08449"/>
    <x v="394"/>
    <m/>
    <x v="2"/>
    <x v="2"/>
    <x v="4"/>
    <n v="3"/>
    <x v="1"/>
    <s v="Credit Card"/>
    <s v="Click &amp; Collect"/>
    <s v="Yes"/>
    <s v="Easy to assemble"/>
    <x v="2"/>
    <x v="0"/>
    <x v="0"/>
    <x v="6"/>
    <n v="1951.09"/>
    <x v="0"/>
    <s v="Northern Region"/>
    <s v="Medium"/>
    <s v="January"/>
    <s v="Q1"/>
    <s v="No"/>
    <n v="1"/>
    <n v="292.6635"/>
    <n v="2243.7534999999998"/>
  </r>
  <r>
    <n v="2294"/>
    <s v="R00602"/>
    <x v="581"/>
    <n v="22"/>
    <x v="1"/>
    <x v="2"/>
    <x v="95"/>
    <n v="4"/>
    <x v="1"/>
    <s v="Credit Card"/>
    <s v="In Store"/>
    <s v="Yes"/>
    <s v="Worth the money"/>
    <x v="4"/>
    <x v="0"/>
    <x v="1"/>
    <x v="2"/>
    <n v="105.11"/>
    <x v="1"/>
    <s v="Northern Region"/>
    <s v="Low"/>
    <s v="February"/>
    <s v="Q1"/>
    <s v="No"/>
    <n v="1"/>
    <n v="15.766499999999999"/>
    <n v="120.87649999999999"/>
  </r>
  <r>
    <n v="2295"/>
    <s v="R09775"/>
    <x v="351"/>
    <n v="75"/>
    <x v="1"/>
    <x v="1"/>
    <x v="46"/>
    <n v="2"/>
    <x v="0"/>
    <s v="Cash"/>
    <s v="Click &amp; Collect"/>
    <s v="Yes"/>
    <s v="Arrived damaged"/>
    <x v="0"/>
    <x v="1"/>
    <x v="1"/>
    <x v="5"/>
    <n v="3755.73"/>
    <x v="2"/>
    <s v="Southern Region"/>
    <s v="Medium"/>
    <s v="October"/>
    <s v="Q4"/>
    <s v="No"/>
    <n v="0"/>
    <n v="563.35950000000003"/>
    <n v="4319.0895"/>
  </r>
  <r>
    <n v="2296"/>
    <s v="R09059"/>
    <x v="476"/>
    <n v="58"/>
    <x v="0"/>
    <x v="4"/>
    <x v="30"/>
    <n v="3"/>
    <x v="1"/>
    <s v="Cash"/>
    <s v="Home Delivery"/>
    <s v="Yes"/>
    <s v="Great customer service"/>
    <x v="2"/>
    <x v="0"/>
    <x v="0"/>
    <x v="0"/>
    <n v="2962.6"/>
    <x v="2"/>
    <s v="Central Region"/>
    <s v="Medium"/>
    <s v="June"/>
    <s v="Q2"/>
    <s v="No"/>
    <n v="1"/>
    <n v="444.39"/>
    <n v="3406.99"/>
  </r>
  <r>
    <n v="2297"/>
    <s v="R05668"/>
    <x v="635"/>
    <n v="58"/>
    <x v="0"/>
    <x v="5"/>
    <x v="104"/>
    <n v="1"/>
    <x v="0"/>
    <s v="Credit Card"/>
    <s v="Home Delivery"/>
    <s v="Yes"/>
    <s v="Great customer service"/>
    <x v="3"/>
    <x v="0"/>
    <x v="0"/>
    <x v="0"/>
    <n v="274.49"/>
    <x v="1"/>
    <s v="Western Region"/>
    <s v="Low"/>
    <s v="February"/>
    <s v="Q1"/>
    <s v="No"/>
    <n v="0"/>
    <n v="41.173499999999997"/>
    <n v="315.6635"/>
  </r>
  <r>
    <n v="2299"/>
    <s v="R09811"/>
    <x v="665"/>
    <n v="58"/>
    <x v="2"/>
    <x v="5"/>
    <x v="118"/>
    <n v="5"/>
    <x v="0"/>
    <s v="EFT"/>
    <s v="In Store"/>
    <s v="Yes"/>
    <s v="Helpful staff"/>
    <x v="1"/>
    <x v="0"/>
    <x v="1"/>
    <x v="0"/>
    <n v="301.58"/>
    <x v="3"/>
    <s v="Western Region"/>
    <s v="Low"/>
    <s v="January"/>
    <s v="Q1"/>
    <s v="No"/>
    <n v="0"/>
    <n v="45.236999999999995"/>
    <n v="346.81699999999995"/>
  </r>
  <r>
    <n v="2300"/>
    <s v="R05821"/>
    <x v="31"/>
    <n v="66"/>
    <x v="2"/>
    <x v="8"/>
    <x v="38"/>
    <n v="1"/>
    <x v="1"/>
    <s v="Mobile Payment"/>
    <s v="Home Delivery"/>
    <s v="No"/>
    <s v="Product exceeded expectations"/>
    <x v="3"/>
    <x v="0"/>
    <x v="0"/>
    <x v="5"/>
    <n v="3715.65"/>
    <x v="5"/>
    <s v="Eastern Region"/>
    <s v="Medium"/>
    <s v="September"/>
    <s v="Q3"/>
    <s v="No"/>
    <n v="1"/>
    <n v="557.34749999999997"/>
    <n v="4272.9974999999995"/>
  </r>
  <r>
    <n v="2301"/>
    <s v="R01045"/>
    <x v="330"/>
    <n v="42"/>
    <x v="0"/>
    <x v="3"/>
    <x v="65"/>
    <n v="3"/>
    <x v="1"/>
    <s v="Mobile Payment"/>
    <s v="Click &amp; Collect"/>
    <s v="No"/>
    <s v="Product was disappointing"/>
    <x v="2"/>
    <x v="1"/>
    <x v="0"/>
    <x v="3"/>
    <n v="45.96"/>
    <x v="3"/>
    <s v="Central Region"/>
    <s v="Low"/>
    <s v="October"/>
    <s v="Q4"/>
    <s v="No"/>
    <n v="1"/>
    <n v="6.8940000000000001"/>
    <n v="52.853999999999999"/>
  </r>
  <r>
    <n v="2304"/>
    <s v="R08772"/>
    <x v="123"/>
    <n v="79"/>
    <x v="1"/>
    <x v="8"/>
    <x v="87"/>
    <n v="5"/>
    <x v="0"/>
    <s v="Cash"/>
    <s v="Click &amp; Collect"/>
    <s v="No"/>
    <s v="Excellent value"/>
    <x v="1"/>
    <x v="0"/>
    <x v="1"/>
    <x v="5"/>
    <n v="828.82"/>
    <x v="5"/>
    <s v="Eastern Region"/>
    <s v="Medium"/>
    <s v="August"/>
    <s v="Q3"/>
    <s v="No"/>
    <n v="0"/>
    <n v="124.32300000000001"/>
    <n v="953.14300000000003"/>
  </r>
  <r>
    <n v="2305"/>
    <s v="R03768"/>
    <x v="436"/>
    <n v="50"/>
    <x v="0"/>
    <x v="6"/>
    <x v="57"/>
    <n v="4"/>
    <x v="1"/>
    <s v="Mobile Payment"/>
    <s v="Home Delivery"/>
    <s v="No"/>
    <s v="Product was disappointing"/>
    <x v="4"/>
    <x v="1"/>
    <x v="0"/>
    <x v="4"/>
    <n v="551.66"/>
    <x v="0"/>
    <s v="Gauteng Region"/>
    <s v="Medium"/>
    <s v="January"/>
    <s v="Q1"/>
    <s v="No"/>
    <n v="1"/>
    <n v="82.748999999999995"/>
    <n v="634.40899999999988"/>
  </r>
  <r>
    <n v="2307"/>
    <s v="R02116"/>
    <x v="521"/>
    <n v="65"/>
    <x v="0"/>
    <x v="4"/>
    <x v="1"/>
    <n v="2"/>
    <x v="1"/>
    <s v="Debit Card"/>
    <s v="Home Delivery"/>
    <s v="Yes"/>
    <s v="Exactly as advertised"/>
    <x v="0"/>
    <x v="0"/>
    <x v="0"/>
    <x v="5"/>
    <n v="444.38"/>
    <x v="1"/>
    <s v="Central Region"/>
    <s v="Low"/>
    <s v="July"/>
    <s v="Q3"/>
    <s v="No"/>
    <n v="1"/>
    <n v="66.656999999999996"/>
    <n v="511.03699999999998"/>
  </r>
  <r>
    <n v="2309"/>
    <s v="R01380"/>
    <x v="676"/>
    <n v="62"/>
    <x v="1"/>
    <x v="5"/>
    <x v="44"/>
    <n v="2"/>
    <x v="0"/>
    <s v="Cash"/>
    <s v="Home Delivery"/>
    <s v="No"/>
    <s v="Fantastic experience"/>
    <x v="0"/>
    <x v="0"/>
    <x v="0"/>
    <x v="0"/>
    <n v="2849.09"/>
    <x v="7"/>
    <s v="Western Region"/>
    <s v="Medium"/>
    <s v="October"/>
    <s v="Q4"/>
    <s v="No"/>
    <n v="0"/>
    <n v="427.36349999999999"/>
    <n v="3276.4535000000001"/>
  </r>
  <r>
    <n v="2310"/>
    <s v="R06118"/>
    <x v="474"/>
    <n v="70"/>
    <x v="1"/>
    <x v="8"/>
    <x v="85"/>
    <n v="5"/>
    <x v="1"/>
    <s v="Cash"/>
    <s v="Click &amp; Collect"/>
    <s v="No"/>
    <s v="Long waiting time"/>
    <x v="1"/>
    <x v="1"/>
    <x v="0"/>
    <x v="5"/>
    <n v="812.2"/>
    <x v="2"/>
    <s v="Eastern Region"/>
    <s v="Medium"/>
    <s v="November"/>
    <s v="Q4"/>
    <s v="No"/>
    <n v="1"/>
    <n v="121.83"/>
    <n v="934.03"/>
  </r>
  <r>
    <n v="2311"/>
    <s v="R07468"/>
    <x v="580"/>
    <n v="61"/>
    <x v="2"/>
    <x v="6"/>
    <x v="36"/>
    <n v="1"/>
    <x v="0"/>
    <s v="EFT"/>
    <s v="Click &amp; Collect"/>
    <s v="No"/>
    <s v="Easy to assemble"/>
    <x v="3"/>
    <x v="0"/>
    <x v="0"/>
    <x v="0"/>
    <n v="13056.99"/>
    <x v="6"/>
    <s v="Gauteng Region"/>
    <s v="High"/>
    <s v="February"/>
    <s v="Q1"/>
    <s v="Yes"/>
    <n v="0"/>
    <n v="1958.5484999999999"/>
    <n v="15015.538499999999"/>
  </r>
  <r>
    <n v="2313"/>
    <s v="R00619"/>
    <x v="263"/>
    <n v="60"/>
    <x v="1"/>
    <x v="2"/>
    <x v="47"/>
    <n v="2"/>
    <x v="1"/>
    <s v="EFT"/>
    <s v="Click &amp; Collect"/>
    <s v="Yes"/>
    <s v="Packaging could improve"/>
    <x v="0"/>
    <x v="2"/>
    <x v="0"/>
    <x v="0"/>
    <n v="13123.97"/>
    <x v="6"/>
    <s v="Northern Region"/>
    <s v="High"/>
    <s v="October"/>
    <s v="Q4"/>
    <s v="Yes"/>
    <n v="1"/>
    <n v="1968.5954999999999"/>
    <n v="15092.565499999999"/>
  </r>
  <r>
    <n v="2315"/>
    <s v="R10000"/>
    <x v="102"/>
    <n v="62"/>
    <x v="0"/>
    <x v="3"/>
    <x v="18"/>
    <n v="1"/>
    <x v="1"/>
    <s v="EFT"/>
    <s v="In Store"/>
    <s v="Yes"/>
    <s v="Easy online ordering"/>
    <x v="3"/>
    <x v="0"/>
    <x v="0"/>
    <x v="0"/>
    <n v="1712.08"/>
    <x v="7"/>
    <s v="Central Region"/>
    <s v="Medium"/>
    <s v="October"/>
    <s v="Q4"/>
    <s v="No"/>
    <n v="1"/>
    <n v="256.81199999999995"/>
    <n v="1968.8919999999998"/>
  </r>
  <r>
    <n v="2316"/>
    <s v="R01601"/>
    <x v="15"/>
    <n v="28"/>
    <x v="0"/>
    <x v="5"/>
    <x v="96"/>
    <n v="2"/>
    <x v="0"/>
    <s v="Cash"/>
    <s v="Click &amp; Collect"/>
    <s v="No"/>
    <s v="Worth the money"/>
    <x v="0"/>
    <x v="0"/>
    <x v="0"/>
    <x v="1"/>
    <n v="944.78"/>
    <x v="6"/>
    <s v="Western Region"/>
    <s v="Medium"/>
    <s v="November"/>
    <s v="Q4"/>
    <s v="No"/>
    <n v="0"/>
    <n v="141.71699999999998"/>
    <n v="1086.4969999999998"/>
  </r>
  <r>
    <n v="2317"/>
    <s v="R09192"/>
    <x v="587"/>
    <n v="20"/>
    <x v="2"/>
    <x v="5"/>
    <x v="77"/>
    <n v="3"/>
    <x v="0"/>
    <s v="Cash"/>
    <s v="In Store"/>
    <s v="No"/>
    <s v="Great customer service"/>
    <x v="2"/>
    <x v="0"/>
    <x v="0"/>
    <x v="2"/>
    <n v="353.21"/>
    <x v="3"/>
    <s v="Western Region"/>
    <s v="Low"/>
    <s v="May"/>
    <s v="Q2"/>
    <s v="No"/>
    <n v="0"/>
    <n v="52.981499999999997"/>
    <n v="406.19149999999996"/>
  </r>
  <r>
    <n v="2318"/>
    <s v="R01616"/>
    <x v="441"/>
    <n v="37"/>
    <x v="2"/>
    <x v="2"/>
    <x v="29"/>
    <n v="3"/>
    <x v="1"/>
    <s v="Cash"/>
    <s v="Click &amp; Collect"/>
    <s v="Yes"/>
    <s v="Very comfortable"/>
    <x v="2"/>
    <x v="0"/>
    <x v="0"/>
    <x v="3"/>
    <n v="1355.08"/>
    <x v="2"/>
    <s v="Northern Region"/>
    <s v="Medium"/>
    <s v="January"/>
    <s v="Q1"/>
    <s v="No"/>
    <n v="1"/>
    <n v="203.26199999999997"/>
    <n v="1558.3419999999999"/>
  </r>
  <r>
    <n v="2319"/>
    <s v="R06122"/>
    <x v="39"/>
    <m/>
    <x v="0"/>
    <x v="2"/>
    <x v="25"/>
    <n v="3"/>
    <x v="0"/>
    <s v="Cash"/>
    <s v="Home Delivery"/>
    <s v="No"/>
    <s v="Long waiting time"/>
    <x v="2"/>
    <x v="1"/>
    <x v="0"/>
    <x v="6"/>
    <n v="4455.18"/>
    <x v="2"/>
    <s v="Northern Region"/>
    <s v="Medium"/>
    <s v="April"/>
    <s v="Q2"/>
    <s v="No"/>
    <n v="0"/>
    <n v="668.27700000000004"/>
    <n v="5123.4570000000003"/>
  </r>
  <r>
    <n v="2320"/>
    <s v="R00439"/>
    <x v="27"/>
    <n v="56"/>
    <x v="1"/>
    <x v="8"/>
    <x v="50"/>
    <n v="5"/>
    <x v="1"/>
    <s v="Mobile Payment"/>
    <s v="In Store"/>
    <s v="Yes"/>
    <s v="Great customer service"/>
    <x v="1"/>
    <x v="0"/>
    <x v="1"/>
    <x v="0"/>
    <n v="929.55"/>
    <x v="0"/>
    <s v="Eastern Region"/>
    <s v="Medium"/>
    <s v="June"/>
    <s v="Q2"/>
    <s v="No"/>
    <n v="1"/>
    <n v="139.43249999999998"/>
    <n v="1068.9824999999998"/>
  </r>
  <r>
    <n v="2321"/>
    <s v="R06803"/>
    <x v="493"/>
    <n v="56"/>
    <x v="1"/>
    <x v="4"/>
    <x v="30"/>
    <n v="1"/>
    <x v="1"/>
    <s v="Mobile Payment"/>
    <s v="In Store"/>
    <s v="Yes"/>
    <s v="Excellent product"/>
    <x v="3"/>
    <x v="0"/>
    <x v="0"/>
    <x v="0"/>
    <n v="2962.6"/>
    <x v="2"/>
    <s v="Central Region"/>
    <s v="Medium"/>
    <s v="August"/>
    <s v="Q3"/>
    <s v="No"/>
    <n v="1"/>
    <n v="444.39"/>
    <n v="3406.99"/>
  </r>
  <r>
    <n v="2322"/>
    <s v="R02084"/>
    <x v="353"/>
    <n v="29"/>
    <x v="0"/>
    <x v="7"/>
    <x v="101"/>
    <n v="3"/>
    <x v="0"/>
    <s v="Debit Card"/>
    <s v="Click &amp; Collect"/>
    <s v="Yes"/>
    <s v="Highly recommend"/>
    <x v="2"/>
    <x v="0"/>
    <x v="0"/>
    <x v="1"/>
    <n v="886.51"/>
    <x v="1"/>
    <s v="Western Region"/>
    <s v="Medium"/>
    <s v="June"/>
    <s v="Q2"/>
    <s v="No"/>
    <n v="0"/>
    <n v="132.97649999999999"/>
    <n v="1019.4864999999999"/>
  </r>
  <r>
    <n v="2323"/>
    <s v="R08582"/>
    <x v="203"/>
    <n v="40"/>
    <x v="1"/>
    <x v="0"/>
    <x v="107"/>
    <n v="4"/>
    <x v="1"/>
    <s v="Credit Card"/>
    <s v="In Store"/>
    <s v="No"/>
    <s v="Average quality"/>
    <x v="4"/>
    <x v="2"/>
    <x v="0"/>
    <x v="3"/>
    <n v="2413.3000000000002"/>
    <x v="6"/>
    <s v="Northern Region"/>
    <s v="Medium"/>
    <s v="December"/>
    <s v="Q4"/>
    <s v="No"/>
    <n v="1"/>
    <n v="361.995"/>
    <n v="2775.2950000000001"/>
  </r>
  <r>
    <n v="2324"/>
    <s v="R03288"/>
    <x v="677"/>
    <n v="28"/>
    <x v="2"/>
    <x v="0"/>
    <x v="114"/>
    <n v="5"/>
    <x v="0"/>
    <s v="Debit Card"/>
    <s v="Click &amp; Collect"/>
    <s v="No"/>
    <s v="Delivery delayed"/>
    <x v="1"/>
    <x v="1"/>
    <x v="0"/>
    <x v="1"/>
    <n v="338.79"/>
    <x v="0"/>
    <s v="Northern Region"/>
    <s v="Low"/>
    <s v="November"/>
    <s v="Q4"/>
    <s v="No"/>
    <n v="0"/>
    <n v="50.8185"/>
    <n v="389.60849999999999"/>
  </r>
  <r>
    <n v="2325"/>
    <s v="R08807"/>
    <x v="416"/>
    <n v="64"/>
    <x v="1"/>
    <x v="7"/>
    <x v="28"/>
    <n v="2"/>
    <x v="1"/>
    <s v="Debit Card"/>
    <s v="Home Delivery"/>
    <s v="Yes"/>
    <s v="Excellent product"/>
    <x v="0"/>
    <x v="0"/>
    <x v="0"/>
    <x v="0"/>
    <n v="1011.68"/>
    <x v="0"/>
    <s v="Western Region"/>
    <s v="Medium"/>
    <s v="September"/>
    <s v="Q3"/>
    <s v="No"/>
    <n v="1"/>
    <n v="151.75199999999998"/>
    <n v="1163.4319999999998"/>
  </r>
  <r>
    <n v="2329"/>
    <s v="R03725"/>
    <x v="647"/>
    <n v="52"/>
    <x v="0"/>
    <x v="3"/>
    <x v="109"/>
    <n v="2"/>
    <x v="0"/>
    <s v="Cash"/>
    <s v="In Store"/>
    <s v="Yes"/>
    <s v="Average quality"/>
    <x v="0"/>
    <x v="2"/>
    <x v="0"/>
    <x v="4"/>
    <n v="470.6"/>
    <x v="4"/>
    <s v="Central Region"/>
    <s v="Low"/>
    <s v="May"/>
    <s v="Q2"/>
    <s v="No"/>
    <n v="0"/>
    <n v="70.59"/>
    <n v="541.18999999999994"/>
  </r>
  <r>
    <n v="2330"/>
    <s v="R05170"/>
    <x v="179"/>
    <n v="70"/>
    <x v="0"/>
    <x v="6"/>
    <x v="103"/>
    <n v="1"/>
    <x v="1"/>
    <s v="EFT"/>
    <s v="In Store"/>
    <s v="No"/>
    <s v="Excellent value"/>
    <x v="3"/>
    <x v="0"/>
    <x v="0"/>
    <x v="5"/>
    <n v="103.4"/>
    <x v="3"/>
    <s v="Gauteng Region"/>
    <s v="Low"/>
    <s v="October"/>
    <s v="Q4"/>
    <s v="No"/>
    <n v="1"/>
    <n v="15.51"/>
    <n v="118.91"/>
  </r>
  <r>
    <n v="2331"/>
    <s v="R08463"/>
    <x v="416"/>
    <n v="37"/>
    <x v="1"/>
    <x v="1"/>
    <x v="100"/>
    <n v="5"/>
    <x v="0"/>
    <s v="EFT"/>
    <s v="Home Delivery"/>
    <s v="No"/>
    <s v="Average quality"/>
    <x v="1"/>
    <x v="2"/>
    <x v="0"/>
    <x v="3"/>
    <n v="5432.76"/>
    <x v="5"/>
    <s v="Southern Region"/>
    <s v="High"/>
    <s v="September"/>
    <s v="Q3"/>
    <s v="Yes"/>
    <n v="0"/>
    <n v="814.91399999999999"/>
    <n v="6247.674"/>
  </r>
  <r>
    <n v="2334"/>
    <s v="R08264"/>
    <x v="412"/>
    <n v="75"/>
    <x v="2"/>
    <x v="7"/>
    <x v="99"/>
    <n v="2"/>
    <x v="0"/>
    <s v="EFT"/>
    <s v="Home Delivery"/>
    <s v="Yes"/>
    <s v="Very comfortable"/>
    <x v="0"/>
    <x v="0"/>
    <x v="0"/>
    <x v="5"/>
    <n v="786.78"/>
    <x v="8"/>
    <s v="Western Region"/>
    <s v="Medium"/>
    <s v="October"/>
    <s v="Q4"/>
    <s v="No"/>
    <n v="0"/>
    <n v="118.017"/>
    <n v="904.79699999999991"/>
  </r>
  <r>
    <n v="2335"/>
    <s v="R05571"/>
    <x v="261"/>
    <n v="73"/>
    <x v="0"/>
    <x v="5"/>
    <x v="50"/>
    <n v="2"/>
    <x v="0"/>
    <s v="EFT"/>
    <s v="In Store"/>
    <s v="No"/>
    <s v="Great customer service"/>
    <x v="0"/>
    <x v="0"/>
    <x v="0"/>
    <x v="5"/>
    <n v="929.55"/>
    <x v="0"/>
    <s v="Western Region"/>
    <s v="Medium"/>
    <s v="April"/>
    <s v="Q2"/>
    <s v="No"/>
    <n v="0"/>
    <n v="139.43249999999998"/>
    <n v="1068.9824999999998"/>
  </r>
  <r>
    <n v="2336"/>
    <s v="R06706"/>
    <x v="586"/>
    <n v="24"/>
    <x v="0"/>
    <x v="7"/>
    <x v="7"/>
    <n v="2"/>
    <x v="1"/>
    <s v="Mobile Payment"/>
    <s v="In Store"/>
    <s v="No"/>
    <s v="Great customer service"/>
    <x v="0"/>
    <x v="0"/>
    <x v="0"/>
    <x v="2"/>
    <n v="1370.56"/>
    <x v="6"/>
    <s v="Western Region"/>
    <s v="Medium"/>
    <s v="December"/>
    <s v="Q4"/>
    <s v="No"/>
    <n v="1"/>
    <n v="205.58399999999997"/>
    <n v="1576.1439999999998"/>
  </r>
  <r>
    <n v="2337"/>
    <s v="R06553"/>
    <x v="179"/>
    <n v="72"/>
    <x v="1"/>
    <x v="2"/>
    <x v="54"/>
    <n v="4"/>
    <x v="0"/>
    <s v="Debit Card"/>
    <s v="In Store"/>
    <s v="Yes"/>
    <s v="Highly recommend"/>
    <x v="4"/>
    <x v="0"/>
    <x v="1"/>
    <x v="5"/>
    <n v="1940.64"/>
    <x v="4"/>
    <s v="Northern Region"/>
    <s v="Medium"/>
    <s v="October"/>
    <s v="Q4"/>
    <s v="No"/>
    <n v="0"/>
    <n v="291.096"/>
    <n v="2231.7359999999999"/>
  </r>
  <r>
    <n v="2339"/>
    <s v="R02908"/>
    <x v="570"/>
    <n v="69"/>
    <x v="1"/>
    <x v="6"/>
    <x v="6"/>
    <n v="5"/>
    <x v="0"/>
    <s v="Debit Card"/>
    <s v="Home Delivery"/>
    <s v="Yes"/>
    <s v="Fits perfectly"/>
    <x v="1"/>
    <x v="0"/>
    <x v="1"/>
    <x v="5"/>
    <n v="409.06"/>
    <x v="5"/>
    <s v="Gauteng Region"/>
    <s v="Low"/>
    <s v="September"/>
    <s v="Q3"/>
    <s v="No"/>
    <n v="0"/>
    <n v="61.358999999999995"/>
    <n v="470.41899999999998"/>
  </r>
  <r>
    <n v="2340"/>
    <s v="R09351"/>
    <x v="394"/>
    <n v="59"/>
    <x v="2"/>
    <x v="7"/>
    <x v="39"/>
    <n v="3"/>
    <x v="1"/>
    <s v="Credit Card"/>
    <s v="In Store"/>
    <s v="No"/>
    <s v="Product exceeded expectations"/>
    <x v="2"/>
    <x v="0"/>
    <x v="0"/>
    <x v="0"/>
    <n v="24904.86"/>
    <x v="6"/>
    <s v="Western Region"/>
    <s v="High"/>
    <s v="January"/>
    <s v="Q1"/>
    <s v="Yes"/>
    <n v="1"/>
    <n v="3735.7289999999998"/>
    <n v="28640.589"/>
  </r>
  <r>
    <n v="2341"/>
    <s v="R02226"/>
    <x v="376"/>
    <n v="55"/>
    <x v="1"/>
    <x v="0"/>
    <x v="80"/>
    <n v="2"/>
    <x v="0"/>
    <s v="Cash"/>
    <s v="In Store"/>
    <s v="No"/>
    <s v="Packaging could improve"/>
    <x v="0"/>
    <x v="2"/>
    <x v="0"/>
    <x v="0"/>
    <n v="10347.709999999999"/>
    <x v="5"/>
    <s v="Northern Region"/>
    <s v="High"/>
    <s v="November"/>
    <s v="Q4"/>
    <s v="Yes"/>
    <n v="0"/>
    <n v="1552.1564999999998"/>
    <n v="11899.866499999998"/>
  </r>
  <r>
    <n v="2343"/>
    <s v="R01127"/>
    <x v="388"/>
    <n v="33"/>
    <x v="0"/>
    <x v="2"/>
    <x v="34"/>
    <n v="3"/>
    <x v="0"/>
    <s v="Mobile Payment"/>
    <s v="Home Delivery"/>
    <s v="Yes"/>
    <s v="Great customer service"/>
    <x v="2"/>
    <x v="0"/>
    <x v="0"/>
    <x v="1"/>
    <n v="14729.04"/>
    <x v="6"/>
    <s v="Northern Region"/>
    <s v="High"/>
    <s v="July"/>
    <s v="Q3"/>
    <s v="Yes"/>
    <n v="0"/>
    <n v="2209.3560000000002"/>
    <n v="16938.396000000001"/>
  </r>
  <r>
    <n v="2344"/>
    <s v="R03667"/>
    <x v="389"/>
    <n v="31"/>
    <x v="1"/>
    <x v="0"/>
    <x v="16"/>
    <n v="2"/>
    <x v="0"/>
    <s v="Debit Card"/>
    <s v="In Store"/>
    <s v="No"/>
    <s v="Very comfortable"/>
    <x v="0"/>
    <x v="0"/>
    <x v="0"/>
    <x v="1"/>
    <n v="368.99"/>
    <x v="0"/>
    <s v="Northern Region"/>
    <s v="Low"/>
    <s v="May"/>
    <s v="Q2"/>
    <s v="No"/>
    <n v="0"/>
    <n v="55.348500000000001"/>
    <n v="424.33849999999995"/>
  </r>
  <r>
    <n v="2346"/>
    <s v="R04538"/>
    <x v="477"/>
    <n v="56"/>
    <x v="2"/>
    <x v="2"/>
    <x v="57"/>
    <n v="2"/>
    <x v="0"/>
    <s v="Cash"/>
    <s v="Click &amp; Collect"/>
    <s v="No"/>
    <s v="Great customer service"/>
    <x v="0"/>
    <x v="0"/>
    <x v="0"/>
    <x v="0"/>
    <n v="551.66"/>
    <x v="0"/>
    <s v="Northern Region"/>
    <s v="Medium"/>
    <s v="March"/>
    <s v="Q1"/>
    <s v="No"/>
    <n v="0"/>
    <n v="82.748999999999995"/>
    <n v="634.40899999999988"/>
  </r>
  <r>
    <n v="2347"/>
    <s v="R09074"/>
    <x v="125"/>
    <n v="30"/>
    <x v="0"/>
    <x v="7"/>
    <x v="71"/>
    <n v="5"/>
    <x v="0"/>
    <s v="Debit Card"/>
    <s v="Home Delivery"/>
    <s v="No"/>
    <s v="Instructions unclear"/>
    <x v="1"/>
    <x v="2"/>
    <x v="0"/>
    <x v="1"/>
    <n v="1171.25"/>
    <x v="4"/>
    <s v="Western Region"/>
    <s v="Medium"/>
    <s v="July"/>
    <s v="Q3"/>
    <s v="No"/>
    <n v="0"/>
    <n v="175.6875"/>
    <n v="1346.9375"/>
  </r>
  <r>
    <n v="2348"/>
    <s v="R01323"/>
    <x v="203"/>
    <n v="22"/>
    <x v="1"/>
    <x v="5"/>
    <x v="36"/>
    <n v="5"/>
    <x v="0"/>
    <s v="Credit Card"/>
    <s v="In Store"/>
    <s v="No"/>
    <s v="Very comfortable"/>
    <x v="1"/>
    <x v="0"/>
    <x v="1"/>
    <x v="2"/>
    <n v="13056.99"/>
    <x v="6"/>
    <s v="Western Region"/>
    <s v="High"/>
    <s v="December"/>
    <s v="Q4"/>
    <s v="Yes"/>
    <n v="0"/>
    <n v="1958.5484999999999"/>
    <n v="15015.538499999999"/>
  </r>
  <r>
    <n v="2349"/>
    <s v="R01604"/>
    <x v="479"/>
    <n v="50"/>
    <x v="0"/>
    <x v="1"/>
    <x v="94"/>
    <n v="4"/>
    <x v="0"/>
    <s v="EFT"/>
    <s v="Click &amp; Collect"/>
    <s v="Yes"/>
    <s v="Worth the money"/>
    <x v="4"/>
    <x v="0"/>
    <x v="1"/>
    <x v="4"/>
    <n v="1746.77"/>
    <x v="5"/>
    <s v="Southern Region"/>
    <s v="Medium"/>
    <s v="October"/>
    <s v="Q4"/>
    <s v="No"/>
    <n v="0"/>
    <n v="262.01549999999997"/>
    <n v="2008.7854999999997"/>
  </r>
  <r>
    <n v="2350"/>
    <s v="R08472"/>
    <x v="308"/>
    <n v="23"/>
    <x v="1"/>
    <x v="2"/>
    <x v="51"/>
    <n v="2"/>
    <x v="1"/>
    <s v="Debit Card"/>
    <s v="In Store"/>
    <s v="No"/>
    <s v="Item missing accessories"/>
    <x v="0"/>
    <x v="1"/>
    <x v="1"/>
    <x v="2"/>
    <n v="209.53"/>
    <x v="3"/>
    <s v="Northern Region"/>
    <s v="Low"/>
    <s v="February"/>
    <s v="Q1"/>
    <s v="No"/>
    <n v="1"/>
    <n v="31.429499999999997"/>
    <n v="240.95949999999999"/>
  </r>
  <r>
    <n v="2351"/>
    <s v="R09225"/>
    <x v="122"/>
    <n v="53"/>
    <x v="0"/>
    <x v="8"/>
    <x v="78"/>
    <n v="1"/>
    <x v="0"/>
    <s v="EFT"/>
    <s v="Home Delivery"/>
    <s v="No"/>
    <s v="Helpful staff"/>
    <x v="3"/>
    <x v="0"/>
    <x v="0"/>
    <x v="4"/>
    <n v="954.6"/>
    <x v="8"/>
    <s v="Eastern Region"/>
    <s v="Medium"/>
    <s v="June"/>
    <s v="Q2"/>
    <s v="No"/>
    <n v="0"/>
    <n v="143.19"/>
    <n v="1097.79"/>
  </r>
  <r>
    <n v="2352"/>
    <s v="R09852"/>
    <x v="427"/>
    <n v="45"/>
    <x v="1"/>
    <x v="1"/>
    <x v="5"/>
    <n v="1"/>
    <x v="0"/>
    <s v="Mobile Payment"/>
    <s v="In Store"/>
    <s v="Yes"/>
    <s v="Exactly as advertised"/>
    <x v="3"/>
    <x v="0"/>
    <x v="0"/>
    <x v="4"/>
    <n v="1158.56"/>
    <x v="4"/>
    <s v="Southern Region"/>
    <s v="Medium"/>
    <s v="March"/>
    <s v="Q1"/>
    <s v="No"/>
    <n v="0"/>
    <n v="173.78399999999999"/>
    <n v="1332.3439999999998"/>
  </r>
  <r>
    <n v="2353"/>
    <s v="R06410"/>
    <x v="636"/>
    <n v="70"/>
    <x v="2"/>
    <x v="1"/>
    <x v="43"/>
    <n v="2"/>
    <x v="0"/>
    <s v="Cash"/>
    <s v="Home Delivery"/>
    <s v="Yes"/>
    <s v="Delivery delayed"/>
    <x v="0"/>
    <x v="1"/>
    <x v="1"/>
    <x v="5"/>
    <n v="755.66"/>
    <x v="7"/>
    <s v="Southern Region"/>
    <s v="Medium"/>
    <s v="January"/>
    <s v="Q1"/>
    <s v="No"/>
    <n v="0"/>
    <n v="113.34899999999999"/>
    <n v="869.0089999999999"/>
  </r>
  <r>
    <n v="2354"/>
    <s v="R09446"/>
    <x v="54"/>
    <n v="53"/>
    <x v="0"/>
    <x v="7"/>
    <x v="61"/>
    <n v="1"/>
    <x v="0"/>
    <s v="Mobile Payment"/>
    <s v="Home Delivery"/>
    <s v="Yes"/>
    <s v="Customer support was excellent"/>
    <x v="3"/>
    <x v="0"/>
    <x v="0"/>
    <x v="4"/>
    <n v="768.34"/>
    <x v="7"/>
    <s v="Western Region"/>
    <s v="Medium"/>
    <s v="April"/>
    <s v="Q2"/>
    <s v="No"/>
    <n v="0"/>
    <n v="115.251"/>
    <n v="883.59100000000001"/>
  </r>
  <r>
    <n v="2355"/>
    <s v="R05166"/>
    <x v="255"/>
    <n v="23"/>
    <x v="1"/>
    <x v="1"/>
    <x v="33"/>
    <n v="5"/>
    <x v="1"/>
    <s v="EFT"/>
    <s v="In Store"/>
    <s v="No"/>
    <s v="Very comfortable"/>
    <x v="1"/>
    <x v="0"/>
    <x v="1"/>
    <x v="2"/>
    <n v="440.87"/>
    <x v="7"/>
    <s v="Southern Region"/>
    <s v="Low"/>
    <s v="March"/>
    <s v="Q1"/>
    <s v="No"/>
    <n v="1"/>
    <n v="66.130499999999998"/>
    <n v="507.00049999999999"/>
  </r>
  <r>
    <n v="2357"/>
    <s v="R09485"/>
    <x v="456"/>
    <n v="66"/>
    <x v="2"/>
    <x v="8"/>
    <x v="4"/>
    <n v="2"/>
    <x v="1"/>
    <s v="Cash"/>
    <s v="Click &amp; Collect"/>
    <s v="Yes"/>
    <s v="Fantastic experience"/>
    <x v="0"/>
    <x v="0"/>
    <x v="0"/>
    <x v="5"/>
    <n v="1951.09"/>
    <x v="0"/>
    <s v="Eastern Region"/>
    <s v="Medium"/>
    <s v="August"/>
    <s v="Q3"/>
    <s v="No"/>
    <n v="1"/>
    <n v="292.6635"/>
    <n v="2243.7534999999998"/>
  </r>
  <r>
    <n v="2358"/>
    <s v="R08002"/>
    <x v="412"/>
    <n v="25"/>
    <x v="2"/>
    <x v="3"/>
    <x v="117"/>
    <n v="4"/>
    <x v="0"/>
    <s v="Mobile Payment"/>
    <s v="In Store"/>
    <s v="Yes"/>
    <s v="Item missing accessories"/>
    <x v="4"/>
    <x v="1"/>
    <x v="0"/>
    <x v="1"/>
    <n v="6581.78"/>
    <x v="6"/>
    <s v="Central Region"/>
    <s v="High"/>
    <s v="October"/>
    <s v="Q4"/>
    <s v="Yes"/>
    <n v="0"/>
    <n v="987.26699999999994"/>
    <n v="7569.0469999999996"/>
  </r>
  <r>
    <n v="2360"/>
    <s v="R01560"/>
    <x v="61"/>
    <n v="24"/>
    <x v="2"/>
    <x v="0"/>
    <x v="94"/>
    <n v="1"/>
    <x v="1"/>
    <s v="Mobile Payment"/>
    <s v="Home Delivery"/>
    <s v="Yes"/>
    <s v="Worth the money"/>
    <x v="3"/>
    <x v="0"/>
    <x v="0"/>
    <x v="2"/>
    <n v="1746.77"/>
    <x v="5"/>
    <s v="Northern Region"/>
    <s v="Medium"/>
    <s v="April"/>
    <s v="Q2"/>
    <s v="No"/>
    <n v="1"/>
    <n v="262.01549999999997"/>
    <n v="2008.7854999999997"/>
  </r>
  <r>
    <n v="2361"/>
    <s v="R07821"/>
    <x v="104"/>
    <n v="80"/>
    <x v="1"/>
    <x v="0"/>
    <x v="83"/>
    <n v="2"/>
    <x v="1"/>
    <s v="Cash"/>
    <s v="In Store"/>
    <s v="Yes"/>
    <s v="Easy online ordering"/>
    <x v="0"/>
    <x v="0"/>
    <x v="0"/>
    <x v="5"/>
    <n v="3521.64"/>
    <x v="5"/>
    <s v="Northern Region"/>
    <s v="Medium"/>
    <s v="November"/>
    <s v="Q4"/>
    <s v="No"/>
    <n v="1"/>
    <n v="528.24599999999998"/>
    <n v="4049.8859999999995"/>
  </r>
  <r>
    <n v="2362"/>
    <s v="R07804"/>
    <x v="6"/>
    <n v="49"/>
    <x v="0"/>
    <x v="7"/>
    <x v="74"/>
    <n v="2"/>
    <x v="0"/>
    <s v="Cash"/>
    <s v="In Store"/>
    <s v="Yes"/>
    <s v="Arrived damaged"/>
    <x v="0"/>
    <x v="1"/>
    <x v="1"/>
    <x v="4"/>
    <n v="1000.7"/>
    <x v="4"/>
    <s v="Western Region"/>
    <s v="Medium"/>
    <s v="July"/>
    <s v="Q3"/>
    <s v="No"/>
    <n v="0"/>
    <n v="150.10499999999999"/>
    <n v="1150.8050000000001"/>
  </r>
  <r>
    <n v="2364"/>
    <s v="R07079"/>
    <x v="345"/>
    <n v="79"/>
    <x v="0"/>
    <x v="6"/>
    <x v="109"/>
    <n v="5"/>
    <x v="1"/>
    <s v="Credit Card"/>
    <s v="Home Delivery"/>
    <s v="No"/>
    <s v="Easy to assemble"/>
    <x v="1"/>
    <x v="0"/>
    <x v="1"/>
    <x v="5"/>
    <n v="470.6"/>
    <x v="4"/>
    <s v="Gauteng Region"/>
    <s v="Low"/>
    <s v="January"/>
    <s v="Q1"/>
    <s v="No"/>
    <n v="1"/>
    <n v="70.59"/>
    <n v="541.18999999999994"/>
  </r>
  <r>
    <n v="2366"/>
    <s v="R08512"/>
    <x v="562"/>
    <n v="54"/>
    <x v="0"/>
    <x v="1"/>
    <x v="63"/>
    <n v="4"/>
    <x v="0"/>
    <s v="Credit Card"/>
    <s v="Click &amp; Collect"/>
    <s v="No"/>
    <s v="Would definitely buy again"/>
    <x v="4"/>
    <x v="0"/>
    <x v="1"/>
    <x v="4"/>
    <n v="1604.87"/>
    <x v="0"/>
    <s v="Southern Region"/>
    <s v="Medium"/>
    <s v="April"/>
    <s v="Q2"/>
    <s v="No"/>
    <n v="0"/>
    <n v="240.73049999999998"/>
    <n v="1845.6004999999998"/>
  </r>
  <r>
    <n v="2368"/>
    <s v="R00046"/>
    <x v="366"/>
    <n v="80"/>
    <x v="2"/>
    <x v="5"/>
    <x v="57"/>
    <n v="4"/>
    <x v="1"/>
    <s v="EFT"/>
    <s v="Click &amp; Collect"/>
    <s v="No"/>
    <m/>
    <x v="4"/>
    <x v="3"/>
    <x v="2"/>
    <x v="5"/>
    <n v="551.66"/>
    <x v="0"/>
    <s v="Western Region"/>
    <s v="Medium"/>
    <s v="September"/>
    <s v="Q3"/>
    <s v="No"/>
    <n v="1"/>
    <n v="82.748999999999995"/>
    <n v="634.40899999999988"/>
  </r>
  <r>
    <n v="2369"/>
    <s v="R06023"/>
    <x v="478"/>
    <n v="73"/>
    <x v="1"/>
    <x v="1"/>
    <x v="105"/>
    <n v="4"/>
    <x v="1"/>
    <s v="Mobile Payment"/>
    <s v="Click &amp; Collect"/>
    <s v="Yes"/>
    <s v="Instructions unclear"/>
    <x v="4"/>
    <x v="2"/>
    <x v="0"/>
    <x v="5"/>
    <n v="96.11"/>
    <x v="8"/>
    <s v="Southern Region"/>
    <s v="Low"/>
    <s v="February"/>
    <s v="Q1"/>
    <s v="No"/>
    <n v="1"/>
    <n v="14.416499999999999"/>
    <n v="110.52649999999998"/>
  </r>
  <r>
    <n v="2371"/>
    <s v="R05304"/>
    <x v="616"/>
    <n v="60"/>
    <x v="2"/>
    <x v="1"/>
    <x v="74"/>
    <n v="4"/>
    <x v="0"/>
    <s v="Cash"/>
    <s v="Click &amp; Collect"/>
    <s v="No"/>
    <s v="Helpful staff"/>
    <x v="4"/>
    <x v="0"/>
    <x v="1"/>
    <x v="0"/>
    <n v="1000.7"/>
    <x v="4"/>
    <s v="Southern Region"/>
    <s v="Medium"/>
    <s v="March"/>
    <s v="Q1"/>
    <s v="No"/>
    <n v="0"/>
    <n v="150.10499999999999"/>
    <n v="1150.8050000000001"/>
  </r>
  <r>
    <n v="2372"/>
    <s v="R02590"/>
    <x v="203"/>
    <n v="64"/>
    <x v="1"/>
    <x v="6"/>
    <x v="94"/>
    <n v="4"/>
    <x v="1"/>
    <s v="Credit Card"/>
    <s v="Home Delivery"/>
    <s v="Yes"/>
    <s v="Worth the money"/>
    <x v="4"/>
    <x v="0"/>
    <x v="1"/>
    <x v="0"/>
    <n v="1746.77"/>
    <x v="5"/>
    <s v="Gauteng Region"/>
    <s v="Medium"/>
    <s v="December"/>
    <s v="Q4"/>
    <s v="No"/>
    <n v="1"/>
    <n v="262.01549999999997"/>
    <n v="2008.7854999999997"/>
  </r>
  <r>
    <n v="2373"/>
    <s v="R05677"/>
    <x v="302"/>
    <n v="68"/>
    <x v="2"/>
    <x v="7"/>
    <x v="13"/>
    <n v="5"/>
    <x v="0"/>
    <s v="EFT"/>
    <s v="In Store"/>
    <s v="No"/>
    <s v="Excellent value"/>
    <x v="1"/>
    <x v="0"/>
    <x v="1"/>
    <x v="5"/>
    <n v="3576.97"/>
    <x v="5"/>
    <s v="Western Region"/>
    <s v="Medium"/>
    <s v="November"/>
    <s v="Q4"/>
    <s v="No"/>
    <n v="0"/>
    <n v="536.54549999999995"/>
    <n v="4113.5154999999995"/>
  </r>
  <r>
    <n v="2374"/>
    <s v="R06843"/>
    <x v="305"/>
    <n v="61"/>
    <x v="0"/>
    <x v="4"/>
    <x v="32"/>
    <n v="4"/>
    <x v="0"/>
    <s v="EFT"/>
    <s v="Home Delivery"/>
    <s v="No"/>
    <s v="Highly recommend"/>
    <x v="4"/>
    <x v="0"/>
    <x v="1"/>
    <x v="0"/>
    <n v="3086.4"/>
    <x v="7"/>
    <s v="Central Region"/>
    <s v="Medium"/>
    <s v="April"/>
    <s v="Q2"/>
    <s v="No"/>
    <n v="0"/>
    <n v="462.96"/>
    <n v="3549.3599999999997"/>
  </r>
  <r>
    <n v="2376"/>
    <s v="R03704"/>
    <x v="543"/>
    <n v="44"/>
    <x v="1"/>
    <x v="0"/>
    <x v="68"/>
    <n v="3"/>
    <x v="0"/>
    <s v="Cash"/>
    <s v="Click &amp; Collect"/>
    <s v="Yes"/>
    <s v="Fits perfectly"/>
    <x v="2"/>
    <x v="0"/>
    <x v="0"/>
    <x v="3"/>
    <n v="6698.54"/>
    <x v="6"/>
    <s v="Northern Region"/>
    <s v="High"/>
    <s v="March"/>
    <s v="Q1"/>
    <s v="Yes"/>
    <n v="0"/>
    <n v="1004.7809999999999"/>
    <n v="7703.320999999999"/>
  </r>
  <r>
    <n v="2377"/>
    <s v="R05701"/>
    <x v="330"/>
    <n v="76"/>
    <x v="0"/>
    <x v="0"/>
    <x v="81"/>
    <n v="3"/>
    <x v="0"/>
    <s v="EFT"/>
    <s v="In Store"/>
    <s v="No"/>
    <s v="Customer support was excellent"/>
    <x v="2"/>
    <x v="0"/>
    <x v="0"/>
    <x v="5"/>
    <n v="375.53"/>
    <x v="4"/>
    <s v="Northern Region"/>
    <s v="Low"/>
    <s v="October"/>
    <s v="Q4"/>
    <s v="No"/>
    <n v="0"/>
    <n v="56.329499999999996"/>
    <n v="431.85949999999991"/>
  </r>
  <r>
    <n v="2378"/>
    <s v="R05740"/>
    <x v="67"/>
    <n v="50"/>
    <x v="0"/>
    <x v="5"/>
    <x v="14"/>
    <n v="5"/>
    <x v="0"/>
    <s v="Cash"/>
    <s v="Home Delivery"/>
    <s v="Yes"/>
    <s v="Delivery delayed"/>
    <x v="1"/>
    <x v="1"/>
    <x v="0"/>
    <x v="4"/>
    <n v="1440.59"/>
    <x v="1"/>
    <s v="Western Region"/>
    <s v="Medium"/>
    <s v="February"/>
    <s v="Q1"/>
    <s v="No"/>
    <n v="0"/>
    <n v="216.08849999999998"/>
    <n v="1656.6784999999998"/>
  </r>
  <r>
    <n v="2379"/>
    <s v="R02252"/>
    <x v="641"/>
    <n v="46"/>
    <x v="2"/>
    <x v="8"/>
    <x v="55"/>
    <n v="1"/>
    <x v="1"/>
    <s v="Debit Card"/>
    <s v="Click &amp; Collect"/>
    <s v="Yes"/>
    <s v="Highly recommend"/>
    <x v="3"/>
    <x v="0"/>
    <x v="0"/>
    <x v="4"/>
    <n v="324.35000000000002"/>
    <x v="8"/>
    <s v="Eastern Region"/>
    <s v="Low"/>
    <s v="June"/>
    <s v="Q2"/>
    <s v="No"/>
    <n v="1"/>
    <n v="48.652500000000003"/>
    <n v="373.0025"/>
  </r>
  <r>
    <n v="2383"/>
    <s v="R05268"/>
    <x v="675"/>
    <n v="54"/>
    <x v="1"/>
    <x v="1"/>
    <x v="95"/>
    <n v="2"/>
    <x v="0"/>
    <s v="Credit Card"/>
    <s v="Home Delivery"/>
    <s v="No"/>
    <s v="Worth the money"/>
    <x v="0"/>
    <x v="0"/>
    <x v="0"/>
    <x v="4"/>
    <n v="105.11"/>
    <x v="1"/>
    <s v="Southern Region"/>
    <s v="Low"/>
    <s v="June"/>
    <s v="Q2"/>
    <s v="No"/>
    <n v="0"/>
    <n v="15.766499999999999"/>
    <n v="120.87649999999999"/>
  </r>
  <r>
    <n v="2384"/>
    <s v="R08262"/>
    <x v="173"/>
    <n v="69"/>
    <x v="2"/>
    <x v="3"/>
    <x v="23"/>
    <n v="3"/>
    <x v="1"/>
    <s v="Credit Card"/>
    <s v="In Store"/>
    <s v="No"/>
    <s v="Fantastic experience"/>
    <x v="2"/>
    <x v="0"/>
    <x v="0"/>
    <x v="5"/>
    <n v="2340.5700000000002"/>
    <x v="8"/>
    <s v="Central Region"/>
    <s v="Medium"/>
    <s v="October"/>
    <s v="Q4"/>
    <s v="No"/>
    <n v="1"/>
    <n v="351.08550000000002"/>
    <n v="2691.6554999999998"/>
  </r>
  <r>
    <n v="2385"/>
    <s v="R02674"/>
    <x v="678"/>
    <n v="20"/>
    <x v="2"/>
    <x v="1"/>
    <x v="28"/>
    <n v="2"/>
    <x v="1"/>
    <s v="EFT"/>
    <s v="Home Delivery"/>
    <s v="Yes"/>
    <s v="Product was disappointing"/>
    <x v="0"/>
    <x v="1"/>
    <x v="1"/>
    <x v="2"/>
    <n v="1011.68"/>
    <x v="0"/>
    <s v="Southern Region"/>
    <s v="Medium"/>
    <s v="March"/>
    <s v="Q1"/>
    <s v="No"/>
    <n v="1"/>
    <n v="151.75199999999998"/>
    <n v="1163.4319999999998"/>
  </r>
  <r>
    <n v="2387"/>
    <s v="R04820"/>
    <x v="601"/>
    <n v="30"/>
    <x v="2"/>
    <x v="5"/>
    <x v="84"/>
    <n v="4"/>
    <x v="1"/>
    <s v="Debit Card"/>
    <s v="Home Delivery"/>
    <s v="No"/>
    <s v="Fantastic experience"/>
    <x v="4"/>
    <x v="0"/>
    <x v="1"/>
    <x v="1"/>
    <n v="27.35"/>
    <x v="3"/>
    <s v="Western Region"/>
    <s v="Low"/>
    <s v="September"/>
    <s v="Q3"/>
    <s v="No"/>
    <n v="1"/>
    <n v="4.1025"/>
    <n v="31.452500000000001"/>
  </r>
  <r>
    <n v="2388"/>
    <s v="R06136"/>
    <x v="102"/>
    <n v="70"/>
    <x v="2"/>
    <x v="1"/>
    <x v="4"/>
    <n v="1"/>
    <x v="1"/>
    <s v="Mobile Payment"/>
    <s v="Home Delivery"/>
    <s v="No"/>
    <m/>
    <x v="3"/>
    <x v="3"/>
    <x v="2"/>
    <x v="5"/>
    <n v="1951.09"/>
    <x v="0"/>
    <s v="Southern Region"/>
    <s v="Medium"/>
    <s v="October"/>
    <s v="Q4"/>
    <s v="No"/>
    <n v="1"/>
    <n v="292.6635"/>
    <n v="2243.7534999999998"/>
  </r>
  <r>
    <n v="2389"/>
    <s v="R09784"/>
    <x v="253"/>
    <n v="18"/>
    <x v="2"/>
    <x v="8"/>
    <x v="39"/>
    <n v="4"/>
    <x v="1"/>
    <s v="Mobile Payment"/>
    <s v="Click &amp; Collect"/>
    <s v="No"/>
    <s v="Customer support was excellent"/>
    <x v="4"/>
    <x v="0"/>
    <x v="1"/>
    <x v="2"/>
    <n v="24904.86"/>
    <x v="6"/>
    <s v="Eastern Region"/>
    <s v="High"/>
    <s v="September"/>
    <s v="Q3"/>
    <s v="Yes"/>
    <n v="1"/>
    <n v="3735.7289999999998"/>
    <n v="28640.589"/>
  </r>
  <r>
    <n v="2390"/>
    <s v="R09368"/>
    <x v="400"/>
    <n v="55"/>
    <x v="2"/>
    <x v="7"/>
    <x v="84"/>
    <n v="5"/>
    <x v="1"/>
    <s v="Mobile Payment"/>
    <s v="Home Delivery"/>
    <s v="No"/>
    <s v="Very fast delivery"/>
    <x v="1"/>
    <x v="0"/>
    <x v="1"/>
    <x v="0"/>
    <n v="27.35"/>
    <x v="3"/>
    <s v="Western Region"/>
    <s v="Low"/>
    <s v="July"/>
    <s v="Q3"/>
    <s v="No"/>
    <n v="1"/>
    <n v="4.1025"/>
    <n v="31.452500000000001"/>
  </r>
  <r>
    <n v="2391"/>
    <s v="R00665"/>
    <x v="278"/>
    <n v="72"/>
    <x v="0"/>
    <x v="8"/>
    <x v="45"/>
    <n v="2"/>
    <x v="0"/>
    <s v="Credit Card"/>
    <s v="Home Delivery"/>
    <s v="No"/>
    <s v="Highly recommend"/>
    <x v="0"/>
    <x v="0"/>
    <x v="0"/>
    <x v="5"/>
    <n v="139.72999999999999"/>
    <x v="1"/>
    <s v="Eastern Region"/>
    <s v="Low"/>
    <s v="May"/>
    <s v="Q2"/>
    <s v="No"/>
    <n v="0"/>
    <n v="20.959499999999998"/>
    <n v="160.68949999999998"/>
  </r>
  <r>
    <n v="2392"/>
    <s v="R04878"/>
    <x v="11"/>
    <n v="65"/>
    <x v="0"/>
    <x v="4"/>
    <x v="48"/>
    <n v="2"/>
    <x v="0"/>
    <s v="Mobile Payment"/>
    <s v="Click &amp; Collect"/>
    <s v="No"/>
    <s v="Great customer service"/>
    <x v="0"/>
    <x v="0"/>
    <x v="0"/>
    <x v="5"/>
    <n v="192.77"/>
    <x v="1"/>
    <s v="Central Region"/>
    <s v="Low"/>
    <s v="August"/>
    <s v="Q3"/>
    <s v="No"/>
    <n v="0"/>
    <n v="28.915500000000002"/>
    <n v="221.68549999999999"/>
  </r>
  <r>
    <n v="2393"/>
    <s v="R07619"/>
    <x v="679"/>
    <n v="27"/>
    <x v="2"/>
    <x v="0"/>
    <x v="96"/>
    <n v="2"/>
    <x v="0"/>
    <s v="Mobile Payment"/>
    <s v="Home Delivery"/>
    <s v="No"/>
    <s v="Instructions unclear"/>
    <x v="0"/>
    <x v="2"/>
    <x v="0"/>
    <x v="1"/>
    <n v="944.78"/>
    <x v="6"/>
    <s v="Northern Region"/>
    <s v="Medium"/>
    <s v="July"/>
    <s v="Q3"/>
    <s v="No"/>
    <n v="0"/>
    <n v="141.71699999999998"/>
    <n v="1086.4969999999998"/>
  </r>
  <r>
    <n v="2394"/>
    <s v="R03934"/>
    <x v="490"/>
    <n v="31"/>
    <x v="1"/>
    <x v="8"/>
    <x v="57"/>
    <n v="2"/>
    <x v="0"/>
    <s v="Debit Card"/>
    <s v="Click &amp; Collect"/>
    <s v="Yes"/>
    <s v="Easy to assemble"/>
    <x v="0"/>
    <x v="0"/>
    <x v="0"/>
    <x v="1"/>
    <n v="551.66"/>
    <x v="0"/>
    <s v="Eastern Region"/>
    <s v="Medium"/>
    <s v="December"/>
    <s v="Q4"/>
    <s v="No"/>
    <n v="0"/>
    <n v="82.748999999999995"/>
    <n v="634.40899999999988"/>
  </r>
  <r>
    <n v="2395"/>
    <s v="R09745"/>
    <x v="366"/>
    <n v="37"/>
    <x v="0"/>
    <x v="6"/>
    <x v="120"/>
    <n v="2"/>
    <x v="0"/>
    <s v="EFT"/>
    <s v="In Store"/>
    <s v="Yes"/>
    <s v="Exactly as advertised"/>
    <x v="0"/>
    <x v="0"/>
    <x v="0"/>
    <x v="3"/>
    <n v="1233.45"/>
    <x v="1"/>
    <s v="Gauteng Region"/>
    <s v="Medium"/>
    <s v="September"/>
    <s v="Q3"/>
    <s v="No"/>
    <n v="0"/>
    <n v="185.01750000000001"/>
    <n v="1418.4675"/>
  </r>
  <r>
    <n v="2396"/>
    <s v="R02803"/>
    <x v="336"/>
    <n v="23"/>
    <x v="0"/>
    <x v="5"/>
    <x v="40"/>
    <n v="5"/>
    <x v="1"/>
    <s v="Debit Card"/>
    <s v="Click &amp; Collect"/>
    <s v="Yes"/>
    <s v="Arrived damaged"/>
    <x v="1"/>
    <x v="1"/>
    <x v="0"/>
    <x v="2"/>
    <n v="1619.07"/>
    <x v="7"/>
    <s v="Western Region"/>
    <s v="Medium"/>
    <s v="December"/>
    <s v="Q4"/>
    <s v="No"/>
    <n v="1"/>
    <n v="242.86049999999997"/>
    <n v="1861.9304999999997"/>
  </r>
  <r>
    <n v="2397"/>
    <s v="R00676"/>
    <x v="294"/>
    <n v="22"/>
    <x v="2"/>
    <x v="6"/>
    <x v="108"/>
    <n v="2"/>
    <x v="0"/>
    <s v="EFT"/>
    <s v="In Store"/>
    <s v="No"/>
    <s v="Average quality"/>
    <x v="0"/>
    <x v="2"/>
    <x v="0"/>
    <x v="2"/>
    <n v="880.49"/>
    <x v="5"/>
    <s v="Gauteng Region"/>
    <s v="Medium"/>
    <s v="June"/>
    <s v="Q2"/>
    <s v="No"/>
    <n v="0"/>
    <n v="132.0735"/>
    <n v="1012.5635"/>
  </r>
  <r>
    <n v="2398"/>
    <s v="R08697"/>
    <x v="653"/>
    <n v="63"/>
    <x v="1"/>
    <x v="4"/>
    <x v="56"/>
    <n v="1"/>
    <x v="0"/>
    <s v="Debit Card"/>
    <s v="Home Delivery"/>
    <s v="Yes"/>
    <s v="Poor packaging"/>
    <x v="3"/>
    <x v="1"/>
    <x v="1"/>
    <x v="0"/>
    <n v="306.57"/>
    <x v="4"/>
    <s v="Central Region"/>
    <s v="Low"/>
    <s v="December"/>
    <s v="Q4"/>
    <s v="No"/>
    <n v="0"/>
    <n v="45.985499999999995"/>
    <n v="352.55549999999994"/>
  </r>
  <r>
    <n v="2399"/>
    <s v="R03054"/>
    <x v="240"/>
    <n v="39"/>
    <x v="1"/>
    <x v="6"/>
    <x v="120"/>
    <n v="3"/>
    <x v="0"/>
    <s v="EFT"/>
    <s v="Home Delivery"/>
    <s v="Yes"/>
    <s v="Worth the money"/>
    <x v="2"/>
    <x v="0"/>
    <x v="0"/>
    <x v="3"/>
    <n v="1233.45"/>
    <x v="1"/>
    <s v="Gauteng Region"/>
    <s v="Medium"/>
    <s v="September"/>
    <s v="Q3"/>
    <s v="No"/>
    <n v="0"/>
    <n v="185.01750000000001"/>
    <n v="1418.4675"/>
  </r>
  <r>
    <n v="2401"/>
    <s v="R01963"/>
    <x v="614"/>
    <n v="78"/>
    <x v="2"/>
    <x v="5"/>
    <x v="15"/>
    <n v="5"/>
    <x v="1"/>
    <s v="Debit Card"/>
    <s v="In Store"/>
    <s v="No"/>
    <s v="Very comfortable"/>
    <x v="1"/>
    <x v="0"/>
    <x v="1"/>
    <x v="5"/>
    <n v="869.65"/>
    <x v="4"/>
    <s v="Western Region"/>
    <s v="Medium"/>
    <s v="July"/>
    <s v="Q3"/>
    <s v="No"/>
    <n v="1"/>
    <n v="130.44749999999999"/>
    <n v="1000.0974999999999"/>
  </r>
  <r>
    <n v="2404"/>
    <s v="R04114"/>
    <x v="611"/>
    <n v="65"/>
    <x v="2"/>
    <x v="1"/>
    <x v="91"/>
    <n v="3"/>
    <x v="1"/>
    <s v="Debit Card"/>
    <s v="Click &amp; Collect"/>
    <s v="No"/>
    <m/>
    <x v="2"/>
    <x v="3"/>
    <x v="2"/>
    <x v="5"/>
    <n v="53.85"/>
    <x v="3"/>
    <s v="Southern Region"/>
    <s v="Low"/>
    <s v="November"/>
    <s v="Q4"/>
    <s v="No"/>
    <n v="1"/>
    <n v="8.0775000000000006"/>
    <n v="61.927499999999995"/>
  </r>
  <r>
    <n v="2405"/>
    <s v="R03785"/>
    <x v="47"/>
    <n v="53"/>
    <x v="2"/>
    <x v="7"/>
    <x v="12"/>
    <n v="5"/>
    <x v="0"/>
    <s v="Cash"/>
    <s v="In Store"/>
    <s v="No"/>
    <s v="Would definitely buy again"/>
    <x v="1"/>
    <x v="0"/>
    <x v="1"/>
    <x v="4"/>
    <n v="228.08"/>
    <x v="8"/>
    <s v="Western Region"/>
    <s v="Low"/>
    <s v="May"/>
    <s v="Q2"/>
    <s v="No"/>
    <n v="0"/>
    <n v="34.212000000000003"/>
    <n v="262.29199999999997"/>
  </r>
  <r>
    <n v="2406"/>
    <s v="R05830"/>
    <x v="554"/>
    <n v="78"/>
    <x v="2"/>
    <x v="6"/>
    <x v="115"/>
    <n v="3"/>
    <x v="0"/>
    <s v="Cash"/>
    <s v="Home Delivery"/>
    <s v="Yes"/>
    <s v="Great customer service"/>
    <x v="2"/>
    <x v="0"/>
    <x v="0"/>
    <x v="5"/>
    <n v="1369.39"/>
    <x v="4"/>
    <s v="Gauteng Region"/>
    <s v="Medium"/>
    <s v="October"/>
    <s v="Q4"/>
    <s v="No"/>
    <n v="0"/>
    <n v="205.4085"/>
    <n v="1574.7985000000001"/>
  </r>
  <r>
    <n v="2409"/>
    <s v="R02817"/>
    <x v="625"/>
    <n v="31"/>
    <x v="0"/>
    <x v="2"/>
    <x v="69"/>
    <n v="1"/>
    <x v="0"/>
    <s v="Cash"/>
    <s v="Click &amp; Collect"/>
    <s v="No"/>
    <s v="Customer support was excellent"/>
    <x v="3"/>
    <x v="0"/>
    <x v="0"/>
    <x v="1"/>
    <n v="1907.49"/>
    <x v="0"/>
    <s v="Northern Region"/>
    <s v="Medium"/>
    <s v="September"/>
    <s v="Q3"/>
    <s v="No"/>
    <n v="0"/>
    <n v="286.12349999999998"/>
    <n v="2193.6134999999999"/>
  </r>
  <r>
    <n v="2412"/>
    <s v="R04923"/>
    <x v="68"/>
    <n v="66"/>
    <x v="2"/>
    <x v="6"/>
    <x v="77"/>
    <n v="2"/>
    <x v="0"/>
    <s v="Cash"/>
    <s v="Home Delivery"/>
    <s v="Yes"/>
    <m/>
    <x v="0"/>
    <x v="3"/>
    <x v="2"/>
    <x v="5"/>
    <n v="353.21"/>
    <x v="3"/>
    <s v="Gauteng Region"/>
    <s v="Low"/>
    <s v="November"/>
    <s v="Q4"/>
    <s v="No"/>
    <n v="0"/>
    <n v="52.981499999999997"/>
    <n v="406.19149999999996"/>
  </r>
  <r>
    <n v="2413"/>
    <s v="R00412"/>
    <x v="251"/>
    <n v="71"/>
    <x v="1"/>
    <x v="6"/>
    <x v="70"/>
    <n v="4"/>
    <x v="1"/>
    <s v="Credit Card"/>
    <s v="Home Delivery"/>
    <s v="No"/>
    <s v="Highly recommend"/>
    <x v="4"/>
    <x v="0"/>
    <x v="1"/>
    <x v="5"/>
    <n v="605.1"/>
    <x v="8"/>
    <s v="Gauteng Region"/>
    <s v="Medium"/>
    <s v="March"/>
    <s v="Q1"/>
    <s v="No"/>
    <n v="1"/>
    <n v="90.765000000000001"/>
    <n v="695.86500000000001"/>
  </r>
  <r>
    <n v="2414"/>
    <s v="R00614"/>
    <x v="225"/>
    <n v="25"/>
    <x v="2"/>
    <x v="8"/>
    <x v="121"/>
    <n v="4"/>
    <x v="1"/>
    <s v="Mobile Payment"/>
    <s v="Home Delivery"/>
    <s v="No"/>
    <s v="Would definitely buy again"/>
    <x v="4"/>
    <x v="0"/>
    <x v="1"/>
    <x v="1"/>
    <n v="85.25"/>
    <x v="1"/>
    <s v="Eastern Region"/>
    <s v="Low"/>
    <s v="March"/>
    <s v="Q1"/>
    <s v="No"/>
    <n v="1"/>
    <n v="12.7875"/>
    <n v="98.037499999999994"/>
  </r>
  <r>
    <n v="2415"/>
    <s v="R04182"/>
    <x v="671"/>
    <n v="41"/>
    <x v="2"/>
    <x v="1"/>
    <x v="35"/>
    <n v="5"/>
    <x v="1"/>
    <s v="EFT"/>
    <s v="Click &amp; Collect"/>
    <s v="Yes"/>
    <s v="Helpful staff"/>
    <x v="1"/>
    <x v="0"/>
    <x v="1"/>
    <x v="3"/>
    <n v="6710.27"/>
    <x v="5"/>
    <s v="Southern Region"/>
    <s v="High"/>
    <s v="June"/>
    <s v="Q2"/>
    <s v="Yes"/>
    <n v="1"/>
    <n v="1006.5405000000001"/>
    <n v="7716.8104999999996"/>
  </r>
  <r>
    <n v="2416"/>
    <s v="R05390"/>
    <x v="359"/>
    <m/>
    <x v="1"/>
    <x v="4"/>
    <x v="106"/>
    <n v="1"/>
    <x v="1"/>
    <s v="Mobile Payment"/>
    <s v="In Store"/>
    <s v="No"/>
    <m/>
    <x v="3"/>
    <x v="3"/>
    <x v="2"/>
    <x v="6"/>
    <n v="74.72"/>
    <x v="3"/>
    <s v="Central Region"/>
    <s v="Low"/>
    <s v="July"/>
    <s v="Q3"/>
    <s v="No"/>
    <n v="1"/>
    <n v="11.208"/>
    <n v="85.927999999999997"/>
  </r>
  <r>
    <n v="2418"/>
    <s v="R06339"/>
    <x v="162"/>
    <n v="31"/>
    <x v="2"/>
    <x v="2"/>
    <x v="39"/>
    <n v="2"/>
    <x v="0"/>
    <s v="Credit Card"/>
    <s v="In Store"/>
    <s v="Yes"/>
    <s v="Easy to assemble"/>
    <x v="0"/>
    <x v="0"/>
    <x v="0"/>
    <x v="1"/>
    <n v="24904.86"/>
    <x v="6"/>
    <s v="Northern Region"/>
    <s v="High"/>
    <s v="April"/>
    <s v="Q2"/>
    <s v="Yes"/>
    <n v="0"/>
    <n v="3735.7289999999998"/>
    <n v="28640.589"/>
  </r>
  <r>
    <n v="2420"/>
    <s v="R02486"/>
    <x v="645"/>
    <n v="42"/>
    <x v="1"/>
    <x v="3"/>
    <x v="122"/>
    <n v="3"/>
    <x v="0"/>
    <s v="Debit Card"/>
    <s v="Home Delivery"/>
    <s v="No"/>
    <s v="Poor packaging"/>
    <x v="2"/>
    <x v="1"/>
    <x v="0"/>
    <x v="3"/>
    <n v="412.16"/>
    <x v="8"/>
    <s v="Central Region"/>
    <s v="Low"/>
    <s v="July"/>
    <s v="Q3"/>
    <s v="No"/>
    <n v="0"/>
    <n v="61.823999999999998"/>
    <n v="473.98399999999998"/>
  </r>
  <r>
    <n v="2422"/>
    <s v="R01418"/>
    <x v="346"/>
    <n v="41"/>
    <x v="1"/>
    <x v="0"/>
    <x v="111"/>
    <n v="4"/>
    <x v="1"/>
    <s v="Debit Card"/>
    <s v="Click &amp; Collect"/>
    <s v="Yes"/>
    <s v="Helpful staff"/>
    <x v="4"/>
    <x v="0"/>
    <x v="1"/>
    <x v="3"/>
    <n v="4507.63"/>
    <x v="2"/>
    <s v="Northern Region"/>
    <s v="Medium"/>
    <s v="May"/>
    <s v="Q2"/>
    <s v="No"/>
    <n v="1"/>
    <n v="676.14449999999999"/>
    <n v="5183.7744999999995"/>
  </r>
  <r>
    <n v="2423"/>
    <s v="R04274"/>
    <x v="591"/>
    <n v="28"/>
    <x v="0"/>
    <x v="0"/>
    <x v="102"/>
    <n v="1"/>
    <x v="0"/>
    <s v="Debit Card"/>
    <s v="Home Delivery"/>
    <s v="Yes"/>
    <s v="Excellent product"/>
    <x v="3"/>
    <x v="0"/>
    <x v="0"/>
    <x v="1"/>
    <n v="996.44"/>
    <x v="2"/>
    <s v="Northern Region"/>
    <s v="Medium"/>
    <s v="June"/>
    <s v="Q2"/>
    <s v="No"/>
    <n v="0"/>
    <n v="149.46600000000001"/>
    <n v="1145.9059999999999"/>
  </r>
  <r>
    <n v="2424"/>
    <s v="R00605"/>
    <x v="566"/>
    <m/>
    <x v="2"/>
    <x v="1"/>
    <x v="22"/>
    <n v="1"/>
    <x v="0"/>
    <s v="Debit Card"/>
    <s v="Home Delivery"/>
    <s v="No"/>
    <s v="Exactly as advertised"/>
    <x v="3"/>
    <x v="0"/>
    <x v="0"/>
    <x v="6"/>
    <n v="1734"/>
    <x v="7"/>
    <s v="Southern Region"/>
    <s v="Medium"/>
    <s v="November"/>
    <s v="Q4"/>
    <s v="No"/>
    <n v="0"/>
    <n v="260.09999999999997"/>
    <n v="1994.1"/>
  </r>
  <r>
    <n v="2425"/>
    <s v="R01273"/>
    <x v="249"/>
    <m/>
    <x v="1"/>
    <x v="3"/>
    <x v="85"/>
    <n v="3"/>
    <x v="0"/>
    <s v="Credit Card"/>
    <s v="In Store"/>
    <s v="No"/>
    <s v="Great customer service"/>
    <x v="2"/>
    <x v="0"/>
    <x v="0"/>
    <x v="6"/>
    <n v="812.2"/>
    <x v="2"/>
    <s v="Central Region"/>
    <s v="Medium"/>
    <s v="October"/>
    <s v="Q4"/>
    <s v="No"/>
    <n v="0"/>
    <n v="121.83"/>
    <n v="934.03"/>
  </r>
  <r>
    <n v="2426"/>
    <s v="R04163"/>
    <x v="144"/>
    <n v="21"/>
    <x v="1"/>
    <x v="7"/>
    <x v="67"/>
    <n v="4"/>
    <x v="0"/>
    <s v="Mobile Payment"/>
    <s v="Home Delivery"/>
    <s v="No"/>
    <s v="Product was disappointing"/>
    <x v="4"/>
    <x v="1"/>
    <x v="0"/>
    <x v="2"/>
    <n v="1859.13"/>
    <x v="5"/>
    <s v="Western Region"/>
    <s v="Medium"/>
    <s v="November"/>
    <s v="Q4"/>
    <s v="No"/>
    <n v="0"/>
    <n v="278.86950000000002"/>
    <n v="2137.9994999999999"/>
  </r>
  <r>
    <n v="2427"/>
    <s v="R06587"/>
    <x v="161"/>
    <m/>
    <x v="0"/>
    <x v="8"/>
    <x v="49"/>
    <n v="3"/>
    <x v="0"/>
    <s v="Credit Card"/>
    <s v="Click &amp; Collect"/>
    <s v="Yes"/>
    <s v="Would definitely buy again"/>
    <x v="2"/>
    <x v="0"/>
    <x v="0"/>
    <x v="6"/>
    <n v="134.01"/>
    <x v="3"/>
    <s v="Eastern Region"/>
    <s v="Low"/>
    <s v="March"/>
    <s v="Q1"/>
    <s v="No"/>
    <n v="0"/>
    <n v="20.101499999999998"/>
    <n v="154.11149999999998"/>
  </r>
  <r>
    <n v="2428"/>
    <s v="R06785"/>
    <x v="74"/>
    <n v="64"/>
    <x v="2"/>
    <x v="2"/>
    <x v="2"/>
    <n v="5"/>
    <x v="0"/>
    <s v="Credit Card"/>
    <s v="Home Delivery"/>
    <s v="Yes"/>
    <s v="Would definitely buy again"/>
    <x v="1"/>
    <x v="0"/>
    <x v="1"/>
    <x v="0"/>
    <n v="230.14"/>
    <x v="2"/>
    <s v="Northern Region"/>
    <s v="Low"/>
    <s v="September"/>
    <s v="Q3"/>
    <s v="No"/>
    <n v="0"/>
    <n v="34.520999999999994"/>
    <n v="264.66099999999994"/>
  </r>
  <r>
    <n v="2429"/>
    <s v="R06210"/>
    <x v="351"/>
    <n v="54"/>
    <x v="0"/>
    <x v="8"/>
    <x v="115"/>
    <n v="1"/>
    <x v="1"/>
    <s v="Credit Card"/>
    <s v="In Store"/>
    <s v="Yes"/>
    <s v="Would definitely buy again"/>
    <x v="3"/>
    <x v="0"/>
    <x v="0"/>
    <x v="4"/>
    <n v="1369.39"/>
    <x v="4"/>
    <s v="Eastern Region"/>
    <s v="Medium"/>
    <s v="October"/>
    <s v="Q4"/>
    <s v="No"/>
    <n v="1"/>
    <n v="205.4085"/>
    <n v="1574.7985000000001"/>
  </r>
  <r>
    <n v="2430"/>
    <s v="R00248"/>
    <x v="94"/>
    <n v="49"/>
    <x v="1"/>
    <x v="5"/>
    <x v="91"/>
    <n v="4"/>
    <x v="0"/>
    <s v="EFT"/>
    <s v="Home Delivery"/>
    <s v="No"/>
    <s v="Average quality"/>
    <x v="4"/>
    <x v="2"/>
    <x v="0"/>
    <x v="4"/>
    <n v="53.85"/>
    <x v="3"/>
    <s v="Western Region"/>
    <s v="Low"/>
    <s v="October"/>
    <s v="Q4"/>
    <s v="No"/>
    <n v="0"/>
    <n v="8.0775000000000006"/>
    <n v="61.927499999999995"/>
  </r>
  <r>
    <n v="2431"/>
    <s v="R04477"/>
    <x v="94"/>
    <n v="29"/>
    <x v="1"/>
    <x v="3"/>
    <x v="17"/>
    <n v="2"/>
    <x v="0"/>
    <s v="Credit Card"/>
    <s v="Click &amp; Collect"/>
    <s v="Yes"/>
    <s v="Very comfortable"/>
    <x v="0"/>
    <x v="0"/>
    <x v="0"/>
    <x v="1"/>
    <n v="471.63"/>
    <x v="1"/>
    <s v="Central Region"/>
    <s v="Low"/>
    <s v="October"/>
    <s v="Q4"/>
    <s v="No"/>
    <n v="0"/>
    <n v="70.744500000000002"/>
    <n v="542.3744999999999"/>
  </r>
  <r>
    <n v="2432"/>
    <s v="R01983"/>
    <x v="635"/>
    <n v="25"/>
    <x v="0"/>
    <x v="4"/>
    <x v="5"/>
    <n v="5"/>
    <x v="1"/>
    <s v="Debit Card"/>
    <s v="In Store"/>
    <s v="No"/>
    <s v="Customer support was excellent"/>
    <x v="1"/>
    <x v="0"/>
    <x v="1"/>
    <x v="1"/>
    <n v="1158.56"/>
    <x v="4"/>
    <s v="Central Region"/>
    <s v="Medium"/>
    <s v="February"/>
    <s v="Q1"/>
    <s v="No"/>
    <n v="1"/>
    <n v="173.78399999999999"/>
    <n v="1332.3439999999998"/>
  </r>
  <r>
    <n v="2433"/>
    <s v="R07326"/>
    <x v="562"/>
    <n v="20"/>
    <x v="1"/>
    <x v="5"/>
    <x v="52"/>
    <n v="1"/>
    <x v="1"/>
    <s v="EFT"/>
    <s v="Home Delivery"/>
    <s v="Yes"/>
    <s v="Easy online ordering"/>
    <x v="3"/>
    <x v="0"/>
    <x v="0"/>
    <x v="2"/>
    <n v="1094.3699999999999"/>
    <x v="8"/>
    <s v="Western Region"/>
    <s v="Medium"/>
    <s v="April"/>
    <s v="Q2"/>
    <s v="No"/>
    <n v="1"/>
    <n v="164.15549999999999"/>
    <n v="1258.5254999999997"/>
  </r>
  <r>
    <n v="2434"/>
    <s v="R05516"/>
    <x v="667"/>
    <n v="67"/>
    <x v="0"/>
    <x v="0"/>
    <x v="88"/>
    <n v="3"/>
    <x v="0"/>
    <s v="EFT"/>
    <s v="Click &amp; Collect"/>
    <s v="No"/>
    <s v="Exactly as advertised"/>
    <x v="2"/>
    <x v="0"/>
    <x v="0"/>
    <x v="5"/>
    <n v="529.15"/>
    <x v="0"/>
    <s v="Northern Region"/>
    <s v="Medium"/>
    <s v="September"/>
    <s v="Q3"/>
    <s v="No"/>
    <n v="0"/>
    <n v="79.372499999999988"/>
    <n v="608.52249999999992"/>
  </r>
  <r>
    <n v="2435"/>
    <s v="R00200"/>
    <x v="214"/>
    <n v="38"/>
    <x v="2"/>
    <x v="1"/>
    <x v="31"/>
    <n v="1"/>
    <x v="1"/>
    <s v="Cash"/>
    <s v="Home Delivery"/>
    <s v="No"/>
    <m/>
    <x v="3"/>
    <x v="3"/>
    <x v="2"/>
    <x v="3"/>
    <n v="294.33"/>
    <x v="4"/>
    <s v="Southern Region"/>
    <s v="Low"/>
    <s v="October"/>
    <s v="Q4"/>
    <s v="No"/>
    <n v="1"/>
    <n v="44.149499999999996"/>
    <n v="338.47949999999997"/>
  </r>
  <r>
    <n v="2436"/>
    <s v="R00486"/>
    <x v="679"/>
    <n v="75"/>
    <x v="2"/>
    <x v="3"/>
    <x v="111"/>
    <n v="1"/>
    <x v="1"/>
    <s v="Credit Card"/>
    <s v="Click &amp; Collect"/>
    <s v="No"/>
    <s v="Would definitely buy again"/>
    <x v="3"/>
    <x v="0"/>
    <x v="0"/>
    <x v="5"/>
    <n v="4507.63"/>
    <x v="2"/>
    <s v="Central Region"/>
    <s v="Medium"/>
    <s v="July"/>
    <s v="Q3"/>
    <s v="No"/>
    <n v="1"/>
    <n v="676.14449999999999"/>
    <n v="5183.7744999999995"/>
  </r>
  <r>
    <n v="2437"/>
    <s v="R06293"/>
    <x v="680"/>
    <n v="62"/>
    <x v="2"/>
    <x v="0"/>
    <x v="73"/>
    <n v="1"/>
    <x v="1"/>
    <s v="Credit Card"/>
    <s v="In Store"/>
    <s v="No"/>
    <s v="Packaging could improve"/>
    <x v="3"/>
    <x v="2"/>
    <x v="0"/>
    <x v="0"/>
    <n v="657.5"/>
    <x v="5"/>
    <s v="Northern Region"/>
    <s v="Medium"/>
    <s v="April"/>
    <s v="Q2"/>
    <s v="No"/>
    <n v="1"/>
    <n v="98.625"/>
    <n v="756.12499999999989"/>
  </r>
  <r>
    <n v="2438"/>
    <s v="R03571"/>
    <x v="34"/>
    <n v="56"/>
    <x v="2"/>
    <x v="8"/>
    <x v="96"/>
    <n v="3"/>
    <x v="1"/>
    <s v="Credit Card"/>
    <s v="Click &amp; Collect"/>
    <s v="Yes"/>
    <s v="Fantastic experience"/>
    <x v="2"/>
    <x v="0"/>
    <x v="0"/>
    <x v="0"/>
    <n v="944.78"/>
    <x v="6"/>
    <s v="Eastern Region"/>
    <s v="Medium"/>
    <s v="August"/>
    <s v="Q3"/>
    <s v="No"/>
    <n v="1"/>
    <n v="141.71699999999998"/>
    <n v="1086.4969999999998"/>
  </r>
  <r>
    <n v="2439"/>
    <s v="R00456"/>
    <x v="362"/>
    <n v="52"/>
    <x v="1"/>
    <x v="2"/>
    <x v="9"/>
    <n v="3"/>
    <x v="1"/>
    <s v="Debit Card"/>
    <s v="Home Delivery"/>
    <s v="Yes"/>
    <s v="Fantastic experience"/>
    <x v="2"/>
    <x v="0"/>
    <x v="0"/>
    <x v="4"/>
    <n v="43.23"/>
    <x v="3"/>
    <s v="Northern Region"/>
    <s v="Low"/>
    <s v="June"/>
    <s v="Q2"/>
    <s v="No"/>
    <n v="1"/>
    <n v="6.4844999999999997"/>
    <n v="49.714499999999994"/>
  </r>
  <r>
    <n v="2440"/>
    <s v="R09946"/>
    <x v="678"/>
    <n v="63"/>
    <x v="0"/>
    <x v="8"/>
    <x v="109"/>
    <n v="3"/>
    <x v="1"/>
    <s v="Cash"/>
    <s v="In Store"/>
    <s v="Yes"/>
    <s v="Customer support was excellent"/>
    <x v="2"/>
    <x v="0"/>
    <x v="0"/>
    <x v="0"/>
    <n v="470.6"/>
    <x v="4"/>
    <s v="Eastern Region"/>
    <s v="Low"/>
    <s v="March"/>
    <s v="Q1"/>
    <s v="No"/>
    <n v="1"/>
    <n v="70.59"/>
    <n v="541.18999999999994"/>
  </r>
  <r>
    <n v="2441"/>
    <s v="R08964"/>
    <x v="261"/>
    <n v="43"/>
    <x v="2"/>
    <x v="6"/>
    <x v="69"/>
    <n v="3"/>
    <x v="0"/>
    <s v="Credit Card"/>
    <s v="In Store"/>
    <s v="Yes"/>
    <s v="Worth the money"/>
    <x v="2"/>
    <x v="0"/>
    <x v="0"/>
    <x v="3"/>
    <n v="1907.49"/>
    <x v="0"/>
    <s v="Gauteng Region"/>
    <s v="Medium"/>
    <s v="April"/>
    <s v="Q2"/>
    <s v="No"/>
    <n v="0"/>
    <n v="286.12349999999998"/>
    <n v="2193.6134999999999"/>
  </r>
  <r>
    <n v="2442"/>
    <s v="R09334"/>
    <x v="681"/>
    <n v="75"/>
    <x v="0"/>
    <x v="1"/>
    <x v="56"/>
    <n v="5"/>
    <x v="0"/>
    <s v="EFT"/>
    <s v="In Store"/>
    <s v="Yes"/>
    <s v="Worth the money"/>
    <x v="1"/>
    <x v="0"/>
    <x v="1"/>
    <x v="5"/>
    <n v="306.57"/>
    <x v="4"/>
    <s v="Southern Region"/>
    <s v="Low"/>
    <s v="January"/>
    <s v="Q1"/>
    <s v="No"/>
    <n v="0"/>
    <n v="45.985499999999995"/>
    <n v="352.55549999999994"/>
  </r>
  <r>
    <n v="2443"/>
    <s v="R01722"/>
    <x v="641"/>
    <n v="59"/>
    <x v="0"/>
    <x v="8"/>
    <x v="95"/>
    <n v="5"/>
    <x v="0"/>
    <s v="Cash"/>
    <s v="Click &amp; Collect"/>
    <s v="Yes"/>
    <s v="Fantastic experience"/>
    <x v="1"/>
    <x v="0"/>
    <x v="1"/>
    <x v="0"/>
    <n v="105.11"/>
    <x v="1"/>
    <s v="Eastern Region"/>
    <s v="Low"/>
    <s v="June"/>
    <s v="Q2"/>
    <s v="No"/>
    <n v="0"/>
    <n v="15.766499999999999"/>
    <n v="120.87649999999999"/>
  </r>
  <r>
    <n v="2444"/>
    <s v="R05562"/>
    <x v="66"/>
    <n v="20"/>
    <x v="2"/>
    <x v="5"/>
    <x v="111"/>
    <n v="5"/>
    <x v="1"/>
    <s v="Credit Card"/>
    <s v="In Store"/>
    <s v="Yes"/>
    <s v="Long waiting time"/>
    <x v="1"/>
    <x v="1"/>
    <x v="0"/>
    <x v="2"/>
    <n v="4507.63"/>
    <x v="2"/>
    <s v="Western Region"/>
    <s v="Medium"/>
    <s v="December"/>
    <s v="Q4"/>
    <s v="No"/>
    <n v="1"/>
    <n v="676.14449999999999"/>
    <n v="5183.7744999999995"/>
  </r>
  <r>
    <n v="2445"/>
    <s v="R09879"/>
    <x v="262"/>
    <n v="65"/>
    <x v="2"/>
    <x v="8"/>
    <x v="109"/>
    <n v="5"/>
    <x v="0"/>
    <s v="Credit Card"/>
    <s v="Click &amp; Collect"/>
    <s v="Yes"/>
    <s v="Packaging could improve"/>
    <x v="1"/>
    <x v="2"/>
    <x v="0"/>
    <x v="5"/>
    <n v="470.6"/>
    <x v="4"/>
    <s v="Eastern Region"/>
    <s v="Low"/>
    <s v="June"/>
    <s v="Q2"/>
    <s v="No"/>
    <n v="0"/>
    <n v="70.59"/>
    <n v="541.18999999999994"/>
  </r>
  <r>
    <n v="2447"/>
    <s v="R05962"/>
    <x v="116"/>
    <m/>
    <x v="1"/>
    <x v="0"/>
    <x v="50"/>
    <n v="1"/>
    <x v="1"/>
    <s v="EFT"/>
    <s v="Home Delivery"/>
    <s v="No"/>
    <s v="Very fast delivery"/>
    <x v="3"/>
    <x v="0"/>
    <x v="0"/>
    <x v="6"/>
    <n v="929.55"/>
    <x v="0"/>
    <s v="Northern Region"/>
    <s v="Medium"/>
    <s v="November"/>
    <s v="Q4"/>
    <s v="No"/>
    <n v="1"/>
    <n v="139.43249999999998"/>
    <n v="1068.9824999999998"/>
  </r>
  <r>
    <n v="2448"/>
    <s v="R06009"/>
    <x v="486"/>
    <n v="49"/>
    <x v="1"/>
    <x v="0"/>
    <x v="89"/>
    <n v="2"/>
    <x v="1"/>
    <s v="Mobile Payment"/>
    <s v="Home Delivery"/>
    <s v="No"/>
    <s v="Worth the money"/>
    <x v="0"/>
    <x v="0"/>
    <x v="0"/>
    <x v="4"/>
    <n v="574.49"/>
    <x v="4"/>
    <s v="Northern Region"/>
    <s v="Medium"/>
    <s v="February"/>
    <s v="Q1"/>
    <s v="No"/>
    <n v="1"/>
    <n v="86.173500000000004"/>
    <n v="660.6635"/>
  </r>
  <r>
    <n v="2449"/>
    <s v="R07029"/>
    <x v="309"/>
    <n v="30"/>
    <x v="2"/>
    <x v="8"/>
    <x v="10"/>
    <n v="1"/>
    <x v="0"/>
    <s v="Cash"/>
    <s v="In Store"/>
    <s v="Yes"/>
    <s v="Fits perfectly"/>
    <x v="3"/>
    <x v="0"/>
    <x v="0"/>
    <x v="1"/>
    <n v="276.82"/>
    <x v="7"/>
    <s v="Eastern Region"/>
    <s v="Low"/>
    <s v="January"/>
    <s v="Q1"/>
    <s v="No"/>
    <n v="0"/>
    <n v="41.522999999999996"/>
    <n v="318.34299999999996"/>
  </r>
  <r>
    <n v="2451"/>
    <s v="R02095"/>
    <x v="165"/>
    <n v="29"/>
    <x v="2"/>
    <x v="5"/>
    <x v="23"/>
    <n v="3"/>
    <x v="1"/>
    <s v="Cash"/>
    <s v="Click &amp; Collect"/>
    <s v="Yes"/>
    <s v="Packaging could improve"/>
    <x v="2"/>
    <x v="2"/>
    <x v="1"/>
    <x v="1"/>
    <n v="2340.5700000000002"/>
    <x v="8"/>
    <s v="Western Region"/>
    <s v="Medium"/>
    <s v="July"/>
    <s v="Q3"/>
    <s v="No"/>
    <n v="1"/>
    <n v="351.08550000000002"/>
    <n v="2691.6554999999998"/>
  </r>
  <r>
    <n v="2452"/>
    <s v="R00948"/>
    <x v="682"/>
    <n v="63"/>
    <x v="2"/>
    <x v="7"/>
    <x v="34"/>
    <n v="2"/>
    <x v="1"/>
    <s v="Credit Card"/>
    <s v="Click &amp; Collect"/>
    <s v="Yes"/>
    <s v="Instructions unclear"/>
    <x v="0"/>
    <x v="2"/>
    <x v="0"/>
    <x v="0"/>
    <n v="14729.04"/>
    <x v="6"/>
    <s v="Western Region"/>
    <s v="High"/>
    <s v="October"/>
    <s v="Q4"/>
    <s v="Yes"/>
    <n v="1"/>
    <n v="2209.3560000000002"/>
    <n v="16938.396000000001"/>
  </r>
  <r>
    <n v="2453"/>
    <s v="R04004"/>
    <x v="632"/>
    <n v="41"/>
    <x v="2"/>
    <x v="8"/>
    <x v="45"/>
    <n v="5"/>
    <x v="0"/>
    <s v="Cash"/>
    <s v="Click &amp; Collect"/>
    <s v="Yes"/>
    <s v="Excellent product"/>
    <x v="1"/>
    <x v="0"/>
    <x v="1"/>
    <x v="3"/>
    <n v="139.72999999999999"/>
    <x v="1"/>
    <s v="Eastern Region"/>
    <s v="Low"/>
    <s v="December"/>
    <s v="Q4"/>
    <s v="No"/>
    <n v="0"/>
    <n v="20.959499999999998"/>
    <n v="160.68949999999998"/>
  </r>
  <r>
    <n v="2454"/>
    <s v="R01445"/>
    <x v="529"/>
    <n v="74"/>
    <x v="1"/>
    <x v="7"/>
    <x v="105"/>
    <n v="1"/>
    <x v="1"/>
    <s v="Debit Card"/>
    <s v="In Store"/>
    <s v="Yes"/>
    <s v="Poor packaging"/>
    <x v="3"/>
    <x v="1"/>
    <x v="1"/>
    <x v="5"/>
    <n v="96.11"/>
    <x v="8"/>
    <s v="Western Region"/>
    <s v="Low"/>
    <s v="March"/>
    <s v="Q1"/>
    <s v="No"/>
    <n v="1"/>
    <n v="14.416499999999999"/>
    <n v="110.52649999999998"/>
  </r>
  <r>
    <n v="2455"/>
    <s v="R01281"/>
    <x v="456"/>
    <n v="25"/>
    <x v="2"/>
    <x v="0"/>
    <x v="17"/>
    <n v="3"/>
    <x v="0"/>
    <s v="Cash"/>
    <s v="In Store"/>
    <s v="No"/>
    <s v="Fantastic experience"/>
    <x v="2"/>
    <x v="0"/>
    <x v="0"/>
    <x v="1"/>
    <n v="471.63"/>
    <x v="1"/>
    <s v="Northern Region"/>
    <s v="Low"/>
    <s v="August"/>
    <s v="Q3"/>
    <s v="No"/>
    <n v="0"/>
    <n v="70.744500000000002"/>
    <n v="542.3744999999999"/>
  </r>
  <r>
    <n v="2457"/>
    <s v="R04355"/>
    <x v="372"/>
    <n v="21"/>
    <x v="0"/>
    <x v="3"/>
    <x v="65"/>
    <n v="1"/>
    <x v="1"/>
    <s v="Credit Card"/>
    <s v="Click &amp; Collect"/>
    <s v="No"/>
    <s v="Looks premium"/>
    <x v="3"/>
    <x v="0"/>
    <x v="0"/>
    <x v="2"/>
    <n v="45.96"/>
    <x v="3"/>
    <s v="Central Region"/>
    <s v="Low"/>
    <s v="October"/>
    <s v="Q4"/>
    <s v="No"/>
    <n v="1"/>
    <n v="6.8940000000000001"/>
    <n v="52.853999999999999"/>
  </r>
  <r>
    <n v="2458"/>
    <s v="R04490"/>
    <x v="495"/>
    <n v="62"/>
    <x v="2"/>
    <x v="7"/>
    <x v="25"/>
    <n v="1"/>
    <x v="1"/>
    <s v="EFT"/>
    <s v="In Store"/>
    <s v="Yes"/>
    <s v="Highly recommend"/>
    <x v="3"/>
    <x v="0"/>
    <x v="0"/>
    <x v="0"/>
    <n v="4455.18"/>
    <x v="2"/>
    <s v="Western Region"/>
    <s v="Medium"/>
    <s v="July"/>
    <s v="Q3"/>
    <s v="No"/>
    <n v="1"/>
    <n v="668.27700000000004"/>
    <n v="5123.4570000000003"/>
  </r>
  <r>
    <n v="2459"/>
    <s v="R03316"/>
    <x v="7"/>
    <n v="28"/>
    <x v="1"/>
    <x v="6"/>
    <x v="23"/>
    <n v="5"/>
    <x v="1"/>
    <s v="Credit Card"/>
    <s v="Click &amp; Collect"/>
    <s v="Yes"/>
    <s v="Highly recommend"/>
    <x v="1"/>
    <x v="0"/>
    <x v="1"/>
    <x v="1"/>
    <n v="2340.5700000000002"/>
    <x v="8"/>
    <s v="Gauteng Region"/>
    <s v="Medium"/>
    <s v="September"/>
    <s v="Q3"/>
    <s v="No"/>
    <n v="1"/>
    <n v="351.08550000000002"/>
    <n v="2691.6554999999998"/>
  </r>
  <r>
    <n v="2460"/>
    <s v="R08686"/>
    <x v="397"/>
    <n v="47"/>
    <x v="2"/>
    <x v="2"/>
    <x v="19"/>
    <n v="2"/>
    <x v="1"/>
    <s v="Credit Card"/>
    <s v="In Store"/>
    <s v="Yes"/>
    <m/>
    <x v="0"/>
    <x v="3"/>
    <x v="2"/>
    <x v="4"/>
    <n v="343.42"/>
    <x v="3"/>
    <s v="Northern Region"/>
    <s v="Low"/>
    <s v="October"/>
    <s v="Q4"/>
    <s v="No"/>
    <n v="1"/>
    <n v="51.512999999999998"/>
    <n v="394.93299999999999"/>
  </r>
  <r>
    <n v="2461"/>
    <s v="R02303"/>
    <x v="359"/>
    <n v="69"/>
    <x v="2"/>
    <x v="2"/>
    <x v="67"/>
    <n v="4"/>
    <x v="0"/>
    <s v="Cash"/>
    <s v="Click &amp; Collect"/>
    <s v="No"/>
    <s v="Item missing accessories"/>
    <x v="4"/>
    <x v="1"/>
    <x v="0"/>
    <x v="5"/>
    <n v="1859.13"/>
    <x v="5"/>
    <s v="Northern Region"/>
    <s v="Medium"/>
    <s v="July"/>
    <s v="Q3"/>
    <s v="No"/>
    <n v="0"/>
    <n v="278.86950000000002"/>
    <n v="2137.9994999999999"/>
  </r>
  <r>
    <n v="2462"/>
    <s v="R02005"/>
    <x v="608"/>
    <n v="29"/>
    <x v="1"/>
    <x v="2"/>
    <x v="45"/>
    <n v="1"/>
    <x v="1"/>
    <s v="Mobile Payment"/>
    <s v="Click &amp; Collect"/>
    <s v="Yes"/>
    <s v="Customer support was excellent"/>
    <x v="3"/>
    <x v="0"/>
    <x v="0"/>
    <x v="1"/>
    <n v="139.72999999999999"/>
    <x v="1"/>
    <s v="Northern Region"/>
    <s v="Low"/>
    <s v="July"/>
    <s v="Q3"/>
    <s v="No"/>
    <n v="1"/>
    <n v="20.959499999999998"/>
    <n v="160.68949999999998"/>
  </r>
  <r>
    <n v="2463"/>
    <s v="R07056"/>
    <x v="433"/>
    <n v="52"/>
    <x v="1"/>
    <x v="1"/>
    <x v="41"/>
    <n v="5"/>
    <x v="0"/>
    <s v="Credit Card"/>
    <s v="In Store"/>
    <s v="Yes"/>
    <s v="Excellent value"/>
    <x v="1"/>
    <x v="0"/>
    <x v="1"/>
    <x v="4"/>
    <n v="13261"/>
    <x v="6"/>
    <s v="Southern Region"/>
    <s v="High"/>
    <s v="July"/>
    <s v="Q3"/>
    <s v="Yes"/>
    <n v="0"/>
    <n v="1989.1499999999999"/>
    <n v="15250.15"/>
  </r>
  <r>
    <n v="2464"/>
    <s v="R08840"/>
    <x v="629"/>
    <n v="33"/>
    <x v="1"/>
    <x v="4"/>
    <x v="37"/>
    <n v="5"/>
    <x v="0"/>
    <s v="Mobile Payment"/>
    <s v="Click &amp; Collect"/>
    <s v="No"/>
    <s v="Great customer service"/>
    <x v="1"/>
    <x v="0"/>
    <x v="1"/>
    <x v="1"/>
    <n v="54.82"/>
    <x v="3"/>
    <s v="Central Region"/>
    <s v="Low"/>
    <s v="August"/>
    <s v="Q3"/>
    <s v="No"/>
    <n v="0"/>
    <n v="8.222999999999999"/>
    <n v="63.042999999999992"/>
  </r>
  <r>
    <n v="2465"/>
    <s v="R01006"/>
    <x v="584"/>
    <n v="77"/>
    <x v="0"/>
    <x v="5"/>
    <x v="10"/>
    <n v="4"/>
    <x v="1"/>
    <s v="EFT"/>
    <s v="Home Delivery"/>
    <s v="Yes"/>
    <s v="Exactly as advertised"/>
    <x v="4"/>
    <x v="0"/>
    <x v="1"/>
    <x v="5"/>
    <n v="276.82"/>
    <x v="7"/>
    <s v="Western Region"/>
    <s v="Low"/>
    <s v="September"/>
    <s v="Q3"/>
    <s v="No"/>
    <n v="1"/>
    <n v="41.522999999999996"/>
    <n v="318.34299999999996"/>
  </r>
  <r>
    <n v="2466"/>
    <s v="R02493"/>
    <x v="256"/>
    <n v="74"/>
    <x v="1"/>
    <x v="1"/>
    <x v="5"/>
    <n v="4"/>
    <x v="0"/>
    <s v="Cash"/>
    <s v="In Store"/>
    <s v="No"/>
    <s v="Customer support was excellent"/>
    <x v="4"/>
    <x v="0"/>
    <x v="1"/>
    <x v="5"/>
    <n v="1158.56"/>
    <x v="4"/>
    <s v="Southern Region"/>
    <s v="Medium"/>
    <s v="April"/>
    <s v="Q2"/>
    <s v="No"/>
    <n v="0"/>
    <n v="173.78399999999999"/>
    <n v="1332.3439999999998"/>
  </r>
  <r>
    <n v="2467"/>
    <s v="R03887"/>
    <x v="638"/>
    <n v="42"/>
    <x v="0"/>
    <x v="1"/>
    <x v="14"/>
    <n v="3"/>
    <x v="0"/>
    <s v="Credit Card"/>
    <s v="Home Delivery"/>
    <s v="Yes"/>
    <s v="Very comfortable"/>
    <x v="2"/>
    <x v="0"/>
    <x v="0"/>
    <x v="3"/>
    <n v="1440.59"/>
    <x v="1"/>
    <s v="Southern Region"/>
    <s v="Medium"/>
    <s v="February"/>
    <s v="Q1"/>
    <s v="No"/>
    <n v="0"/>
    <n v="216.08849999999998"/>
    <n v="1656.6784999999998"/>
  </r>
  <r>
    <n v="2468"/>
    <s v="R03906"/>
    <x v="515"/>
    <n v="51"/>
    <x v="2"/>
    <x v="5"/>
    <x v="110"/>
    <n v="3"/>
    <x v="0"/>
    <s v="Credit Card"/>
    <s v="Click &amp; Collect"/>
    <s v="Yes"/>
    <s v="Worth the money"/>
    <x v="2"/>
    <x v="0"/>
    <x v="0"/>
    <x v="4"/>
    <n v="2216.12"/>
    <x v="1"/>
    <s v="Western Region"/>
    <s v="Medium"/>
    <s v="October"/>
    <s v="Q4"/>
    <s v="No"/>
    <n v="0"/>
    <n v="332.41799999999995"/>
    <n v="2548.5379999999996"/>
  </r>
  <r>
    <n v="2469"/>
    <s v="R05518"/>
    <x v="153"/>
    <n v="77"/>
    <x v="1"/>
    <x v="5"/>
    <x v="106"/>
    <n v="4"/>
    <x v="0"/>
    <s v="Mobile Payment"/>
    <s v="Click &amp; Collect"/>
    <s v="No"/>
    <s v="Poor packaging"/>
    <x v="4"/>
    <x v="1"/>
    <x v="0"/>
    <x v="5"/>
    <n v="74.72"/>
    <x v="3"/>
    <s v="Western Region"/>
    <s v="Low"/>
    <s v="January"/>
    <s v="Q1"/>
    <s v="No"/>
    <n v="0"/>
    <n v="11.208"/>
    <n v="85.927999999999997"/>
  </r>
  <r>
    <n v="2470"/>
    <s v="R02133"/>
    <x v="326"/>
    <n v="44"/>
    <x v="1"/>
    <x v="1"/>
    <x v="96"/>
    <n v="2"/>
    <x v="1"/>
    <s v="EFT"/>
    <s v="Home Delivery"/>
    <s v="Yes"/>
    <s v="Great customer service"/>
    <x v="0"/>
    <x v="0"/>
    <x v="0"/>
    <x v="3"/>
    <n v="944.78"/>
    <x v="6"/>
    <s v="Southern Region"/>
    <s v="Medium"/>
    <s v="March"/>
    <s v="Q1"/>
    <s v="No"/>
    <n v="1"/>
    <n v="141.71699999999998"/>
    <n v="1086.4969999999998"/>
  </r>
  <r>
    <n v="2471"/>
    <s v="R04408"/>
    <x v="423"/>
    <n v="58"/>
    <x v="2"/>
    <x v="1"/>
    <x v="95"/>
    <n v="2"/>
    <x v="0"/>
    <s v="Debit Card"/>
    <s v="Click &amp; Collect"/>
    <s v="No"/>
    <s v="Helpful staff"/>
    <x v="0"/>
    <x v="0"/>
    <x v="0"/>
    <x v="0"/>
    <n v="105.11"/>
    <x v="1"/>
    <s v="Southern Region"/>
    <s v="Low"/>
    <s v="May"/>
    <s v="Q2"/>
    <s v="No"/>
    <n v="0"/>
    <n v="15.766499999999999"/>
    <n v="120.87649999999999"/>
  </r>
  <r>
    <n v="2472"/>
    <s v="R02058"/>
    <x v="178"/>
    <n v="25"/>
    <x v="1"/>
    <x v="7"/>
    <x v="18"/>
    <n v="5"/>
    <x v="0"/>
    <s v="Mobile Payment"/>
    <s v="Home Delivery"/>
    <s v="Yes"/>
    <m/>
    <x v="1"/>
    <x v="3"/>
    <x v="2"/>
    <x v="1"/>
    <n v="1712.08"/>
    <x v="7"/>
    <s v="Western Region"/>
    <s v="Medium"/>
    <s v="February"/>
    <s v="Q1"/>
    <s v="No"/>
    <n v="0"/>
    <n v="256.81199999999995"/>
    <n v="1968.8919999999998"/>
  </r>
  <r>
    <n v="2473"/>
    <s v="R08373"/>
    <x v="461"/>
    <n v="46"/>
    <x v="1"/>
    <x v="5"/>
    <x v="89"/>
    <n v="1"/>
    <x v="1"/>
    <s v="Mobile Payment"/>
    <s v="Click &amp; Collect"/>
    <s v="No"/>
    <s v="Instructions unclear"/>
    <x v="3"/>
    <x v="2"/>
    <x v="0"/>
    <x v="4"/>
    <n v="574.49"/>
    <x v="4"/>
    <s v="Western Region"/>
    <s v="Medium"/>
    <s v="June"/>
    <s v="Q2"/>
    <s v="No"/>
    <n v="1"/>
    <n v="86.173500000000004"/>
    <n v="660.6635"/>
  </r>
  <r>
    <n v="2474"/>
    <s v="R00230"/>
    <x v="184"/>
    <n v="71"/>
    <x v="1"/>
    <x v="4"/>
    <x v="122"/>
    <n v="3"/>
    <x v="0"/>
    <s v="EFT"/>
    <s v="In Store"/>
    <s v="No"/>
    <s v="Delivery delayed"/>
    <x v="2"/>
    <x v="1"/>
    <x v="0"/>
    <x v="5"/>
    <n v="412.16"/>
    <x v="8"/>
    <s v="Central Region"/>
    <s v="Low"/>
    <s v="August"/>
    <s v="Q3"/>
    <s v="No"/>
    <n v="0"/>
    <n v="61.823999999999998"/>
    <n v="473.98399999999998"/>
  </r>
  <r>
    <n v="2477"/>
    <s v="R06202"/>
    <x v="528"/>
    <n v="79"/>
    <x v="0"/>
    <x v="2"/>
    <x v="3"/>
    <n v="3"/>
    <x v="1"/>
    <s v="Credit Card"/>
    <s v="Click &amp; Collect"/>
    <s v="Yes"/>
    <s v="Excellent product"/>
    <x v="2"/>
    <x v="0"/>
    <x v="0"/>
    <x v="5"/>
    <n v="84.23"/>
    <x v="3"/>
    <s v="Northern Region"/>
    <s v="Low"/>
    <s v="June"/>
    <s v="Q2"/>
    <s v="No"/>
    <n v="1"/>
    <n v="12.634500000000001"/>
    <n v="96.864499999999992"/>
  </r>
  <r>
    <n v="2478"/>
    <s v="R09034"/>
    <x v="562"/>
    <n v="49"/>
    <x v="0"/>
    <x v="2"/>
    <x v="80"/>
    <n v="3"/>
    <x v="0"/>
    <s v="Cash"/>
    <s v="In Store"/>
    <s v="No"/>
    <s v="Exactly as advertised"/>
    <x v="2"/>
    <x v="0"/>
    <x v="0"/>
    <x v="4"/>
    <n v="10347.709999999999"/>
    <x v="5"/>
    <s v="Northern Region"/>
    <s v="High"/>
    <s v="April"/>
    <s v="Q2"/>
    <s v="Yes"/>
    <n v="0"/>
    <n v="1552.1564999999998"/>
    <n v="11899.866499999998"/>
  </r>
  <r>
    <n v="2479"/>
    <s v="R06976"/>
    <x v="77"/>
    <n v="18"/>
    <x v="0"/>
    <x v="4"/>
    <x v="60"/>
    <n v="3"/>
    <x v="0"/>
    <s v="Debit Card"/>
    <s v="Click &amp; Collect"/>
    <s v="Yes"/>
    <s v="Delivery delayed"/>
    <x v="2"/>
    <x v="1"/>
    <x v="0"/>
    <x v="2"/>
    <n v="5064"/>
    <x v="2"/>
    <s v="Central Region"/>
    <s v="High"/>
    <s v="August"/>
    <s v="Q3"/>
    <s v="Yes"/>
    <n v="0"/>
    <n v="759.6"/>
    <n v="5823.5999999999995"/>
  </r>
  <r>
    <n v="2482"/>
    <s v="R09733"/>
    <x v="217"/>
    <n v="65"/>
    <x v="1"/>
    <x v="5"/>
    <x v="98"/>
    <n v="5"/>
    <x v="0"/>
    <s v="Credit Card"/>
    <s v="Click &amp; Collect"/>
    <s v="Yes"/>
    <s v="Would definitely buy again"/>
    <x v="1"/>
    <x v="0"/>
    <x v="1"/>
    <x v="5"/>
    <n v="40.11"/>
    <x v="3"/>
    <s v="Western Region"/>
    <s v="Low"/>
    <s v="October"/>
    <s v="Q4"/>
    <s v="No"/>
    <n v="0"/>
    <n v="6.0164999999999997"/>
    <n v="46.126499999999993"/>
  </r>
  <r>
    <n v="2483"/>
    <s v="R06855"/>
    <x v="12"/>
    <n v="38"/>
    <x v="1"/>
    <x v="0"/>
    <x v="60"/>
    <n v="3"/>
    <x v="1"/>
    <s v="Credit Card"/>
    <s v="In Store"/>
    <s v="No"/>
    <s v="Long waiting time"/>
    <x v="2"/>
    <x v="1"/>
    <x v="0"/>
    <x v="3"/>
    <n v="5064"/>
    <x v="2"/>
    <s v="Northern Region"/>
    <s v="High"/>
    <s v="February"/>
    <s v="Q1"/>
    <s v="Yes"/>
    <n v="1"/>
    <n v="759.6"/>
    <n v="5823.5999999999995"/>
  </r>
  <r>
    <n v="2484"/>
    <s v="R03781"/>
    <x v="545"/>
    <n v="44"/>
    <x v="0"/>
    <x v="6"/>
    <x v="21"/>
    <n v="3"/>
    <x v="0"/>
    <s v="Debit Card"/>
    <s v="In Store"/>
    <s v="No"/>
    <s v="Helpful staff"/>
    <x v="2"/>
    <x v="0"/>
    <x v="0"/>
    <x v="3"/>
    <n v="369.57"/>
    <x v="0"/>
    <s v="Gauteng Region"/>
    <s v="Low"/>
    <s v="September"/>
    <s v="Q3"/>
    <s v="No"/>
    <n v="0"/>
    <n v="55.435499999999998"/>
    <n v="425.00549999999998"/>
  </r>
  <r>
    <n v="2485"/>
    <s v="R07353"/>
    <x v="445"/>
    <n v="41"/>
    <x v="2"/>
    <x v="5"/>
    <x v="87"/>
    <n v="4"/>
    <x v="0"/>
    <s v="Credit Card"/>
    <s v="Click &amp; Collect"/>
    <s v="No"/>
    <m/>
    <x v="4"/>
    <x v="3"/>
    <x v="2"/>
    <x v="3"/>
    <n v="828.82"/>
    <x v="5"/>
    <s v="Western Region"/>
    <s v="Medium"/>
    <s v="December"/>
    <s v="Q4"/>
    <s v="No"/>
    <n v="0"/>
    <n v="124.32300000000001"/>
    <n v="953.14300000000003"/>
  </r>
  <r>
    <n v="2486"/>
    <s v="R03913"/>
    <x v="100"/>
    <n v="44"/>
    <x v="0"/>
    <x v="0"/>
    <x v="67"/>
    <n v="4"/>
    <x v="0"/>
    <s v="EFT"/>
    <s v="In Store"/>
    <s v="Yes"/>
    <s v="Easy to assemble"/>
    <x v="4"/>
    <x v="0"/>
    <x v="1"/>
    <x v="3"/>
    <n v="1859.13"/>
    <x v="5"/>
    <s v="Northern Region"/>
    <s v="Medium"/>
    <s v="February"/>
    <s v="Q1"/>
    <s v="No"/>
    <n v="0"/>
    <n v="278.86950000000002"/>
    <n v="2137.9994999999999"/>
  </r>
  <r>
    <n v="2487"/>
    <s v="R01729"/>
    <x v="461"/>
    <n v="24"/>
    <x v="1"/>
    <x v="2"/>
    <x v="77"/>
    <n v="1"/>
    <x v="1"/>
    <s v="Mobile Payment"/>
    <s v="In Store"/>
    <s v="No"/>
    <s v="Instructions unclear"/>
    <x v="3"/>
    <x v="2"/>
    <x v="0"/>
    <x v="2"/>
    <n v="353.21"/>
    <x v="3"/>
    <s v="Northern Region"/>
    <s v="Low"/>
    <s v="June"/>
    <s v="Q2"/>
    <s v="No"/>
    <n v="1"/>
    <n v="52.981499999999997"/>
    <n v="406.19149999999996"/>
  </r>
  <r>
    <n v="2488"/>
    <s v="R09569"/>
    <x v="514"/>
    <n v="52"/>
    <x v="1"/>
    <x v="3"/>
    <x v="96"/>
    <n v="4"/>
    <x v="0"/>
    <s v="EFT"/>
    <s v="In Store"/>
    <s v="Yes"/>
    <s v="Looks premium"/>
    <x v="4"/>
    <x v="0"/>
    <x v="1"/>
    <x v="4"/>
    <n v="944.78"/>
    <x v="6"/>
    <s v="Central Region"/>
    <s v="Medium"/>
    <s v="June"/>
    <s v="Q2"/>
    <s v="No"/>
    <n v="0"/>
    <n v="141.71699999999998"/>
    <n v="1086.4969999999998"/>
  </r>
  <r>
    <n v="2489"/>
    <s v="R00338"/>
    <x v="477"/>
    <n v="71"/>
    <x v="2"/>
    <x v="7"/>
    <x v="0"/>
    <n v="5"/>
    <x v="0"/>
    <s v="Credit Card"/>
    <s v="Click &amp; Collect"/>
    <s v="No"/>
    <m/>
    <x v="1"/>
    <x v="3"/>
    <x v="2"/>
    <x v="5"/>
    <n v="2479.5700000000002"/>
    <x v="0"/>
    <s v="Western Region"/>
    <s v="Medium"/>
    <s v="March"/>
    <s v="Q1"/>
    <s v="No"/>
    <n v="0"/>
    <n v="371.93549999999999"/>
    <n v="2851.5054999999998"/>
  </r>
  <r>
    <n v="2490"/>
    <s v="R05153"/>
    <x v="197"/>
    <n v="40"/>
    <x v="0"/>
    <x v="2"/>
    <x v="44"/>
    <n v="4"/>
    <x v="0"/>
    <s v="Mobile Payment"/>
    <s v="Click &amp; Collect"/>
    <s v="No"/>
    <s v="Helpful staff"/>
    <x v="4"/>
    <x v="0"/>
    <x v="1"/>
    <x v="3"/>
    <n v="2849.09"/>
    <x v="7"/>
    <s v="Northern Region"/>
    <s v="Medium"/>
    <s v="February"/>
    <s v="Q1"/>
    <s v="No"/>
    <n v="0"/>
    <n v="427.36349999999999"/>
    <n v="3276.4535000000001"/>
  </r>
  <r>
    <n v="2491"/>
    <s v="R05971"/>
    <x v="487"/>
    <n v="63"/>
    <x v="2"/>
    <x v="4"/>
    <x v="59"/>
    <n v="5"/>
    <x v="1"/>
    <s v="Debit Card"/>
    <s v="Home Delivery"/>
    <s v="Yes"/>
    <s v="Packaging could improve"/>
    <x v="1"/>
    <x v="2"/>
    <x v="0"/>
    <x v="0"/>
    <n v="8798.49"/>
    <x v="4"/>
    <s v="Central Region"/>
    <s v="High"/>
    <s v="July"/>
    <s v="Q3"/>
    <s v="Yes"/>
    <n v="1"/>
    <n v="1319.7735"/>
    <n v="10118.263499999999"/>
  </r>
  <r>
    <n v="2492"/>
    <s v="R08851"/>
    <x v="579"/>
    <n v="50"/>
    <x v="2"/>
    <x v="7"/>
    <x v="61"/>
    <n v="1"/>
    <x v="0"/>
    <s v="EFT"/>
    <s v="Click &amp; Collect"/>
    <s v="No"/>
    <s v="Would definitely buy again"/>
    <x v="3"/>
    <x v="0"/>
    <x v="0"/>
    <x v="4"/>
    <n v="768.34"/>
    <x v="7"/>
    <s v="Western Region"/>
    <s v="Medium"/>
    <s v="June"/>
    <s v="Q2"/>
    <s v="No"/>
    <n v="0"/>
    <n v="115.251"/>
    <n v="883.59100000000001"/>
  </r>
  <r>
    <n v="2493"/>
    <s v="R03974"/>
    <x v="511"/>
    <n v="38"/>
    <x v="0"/>
    <x v="2"/>
    <x v="95"/>
    <n v="3"/>
    <x v="1"/>
    <s v="Cash"/>
    <s v="Home Delivery"/>
    <s v="No"/>
    <s v="Poor packaging"/>
    <x v="2"/>
    <x v="1"/>
    <x v="0"/>
    <x v="3"/>
    <n v="105.11"/>
    <x v="1"/>
    <s v="Northern Region"/>
    <s v="Low"/>
    <s v="August"/>
    <s v="Q3"/>
    <s v="No"/>
    <n v="1"/>
    <n v="15.766499999999999"/>
    <n v="120.87649999999999"/>
  </r>
  <r>
    <n v="2494"/>
    <s v="R01227"/>
    <x v="651"/>
    <n v="24"/>
    <x v="2"/>
    <x v="6"/>
    <x v="106"/>
    <n v="1"/>
    <x v="0"/>
    <s v="Credit Card"/>
    <s v="In Store"/>
    <s v="No"/>
    <s v="Very comfortable"/>
    <x v="3"/>
    <x v="0"/>
    <x v="0"/>
    <x v="2"/>
    <n v="74.72"/>
    <x v="3"/>
    <s v="Gauteng Region"/>
    <s v="Low"/>
    <s v="May"/>
    <s v="Q2"/>
    <s v="No"/>
    <n v="0"/>
    <n v="11.208"/>
    <n v="85.927999999999997"/>
  </r>
  <r>
    <n v="2495"/>
    <s v="R03527"/>
    <x v="119"/>
    <n v="78"/>
    <x v="2"/>
    <x v="6"/>
    <x v="78"/>
    <n v="3"/>
    <x v="0"/>
    <s v="Cash"/>
    <s v="Home Delivery"/>
    <s v="Yes"/>
    <s v="Poor packaging"/>
    <x v="2"/>
    <x v="1"/>
    <x v="0"/>
    <x v="5"/>
    <n v="954.6"/>
    <x v="8"/>
    <s v="Gauteng Region"/>
    <s v="Medium"/>
    <s v="February"/>
    <s v="Q1"/>
    <s v="No"/>
    <n v="0"/>
    <n v="143.19"/>
    <n v="1097.79"/>
  </r>
  <r>
    <n v="2496"/>
    <s v="R04462"/>
    <x v="163"/>
    <n v="65"/>
    <x v="0"/>
    <x v="5"/>
    <x v="43"/>
    <n v="3"/>
    <x v="1"/>
    <s v="Mobile Payment"/>
    <s v="In Store"/>
    <s v="Yes"/>
    <s v="Long waiting time"/>
    <x v="2"/>
    <x v="1"/>
    <x v="0"/>
    <x v="5"/>
    <n v="755.66"/>
    <x v="7"/>
    <s v="Western Region"/>
    <s v="Medium"/>
    <s v="February"/>
    <s v="Q1"/>
    <s v="No"/>
    <n v="1"/>
    <n v="113.34899999999999"/>
    <n v="869.0089999999999"/>
  </r>
  <r>
    <n v="2498"/>
    <s v="R08909"/>
    <x v="607"/>
    <n v="70"/>
    <x v="2"/>
    <x v="7"/>
    <x v="122"/>
    <n v="4"/>
    <x v="1"/>
    <s v="EFT"/>
    <s v="Home Delivery"/>
    <s v="No"/>
    <s v="Fantastic experience"/>
    <x v="4"/>
    <x v="0"/>
    <x v="1"/>
    <x v="5"/>
    <n v="412.16"/>
    <x v="8"/>
    <s v="Western Region"/>
    <s v="Low"/>
    <s v="February"/>
    <s v="Q1"/>
    <s v="No"/>
    <n v="1"/>
    <n v="61.823999999999998"/>
    <n v="473.98399999999998"/>
  </r>
  <r>
    <n v="2499"/>
    <s v="R09124"/>
    <x v="286"/>
    <n v="30"/>
    <x v="1"/>
    <x v="4"/>
    <x v="114"/>
    <n v="3"/>
    <x v="0"/>
    <s v="Debit Card"/>
    <s v="Click &amp; Collect"/>
    <s v="No"/>
    <s v="Worth the money"/>
    <x v="2"/>
    <x v="0"/>
    <x v="0"/>
    <x v="1"/>
    <n v="338.79"/>
    <x v="0"/>
    <s v="Central Region"/>
    <s v="Low"/>
    <s v="October"/>
    <s v="Q4"/>
    <s v="No"/>
    <n v="0"/>
    <n v="50.8185"/>
    <n v="389.60849999999999"/>
  </r>
  <r>
    <n v="2500"/>
    <s v="R02112"/>
    <x v="202"/>
    <n v="53"/>
    <x v="1"/>
    <x v="5"/>
    <x v="55"/>
    <n v="1"/>
    <x v="0"/>
    <s v="Mobile Payment"/>
    <s v="Home Delivery"/>
    <s v="Yes"/>
    <s v="Item missing accessories"/>
    <x v="3"/>
    <x v="1"/>
    <x v="1"/>
    <x v="4"/>
    <n v="324.35000000000002"/>
    <x v="8"/>
    <s v="Western Region"/>
    <s v="Low"/>
    <s v="November"/>
    <s v="Q4"/>
    <s v="No"/>
    <n v="0"/>
    <n v="48.652500000000003"/>
    <n v="373.0025"/>
  </r>
  <r>
    <n v="2502"/>
    <s v="R07825"/>
    <x v="361"/>
    <n v="76"/>
    <x v="2"/>
    <x v="4"/>
    <x v="45"/>
    <n v="3"/>
    <x v="1"/>
    <s v="EFT"/>
    <s v="Click &amp; Collect"/>
    <s v="Yes"/>
    <s v="Average quality"/>
    <x v="2"/>
    <x v="2"/>
    <x v="1"/>
    <x v="5"/>
    <n v="139.72999999999999"/>
    <x v="1"/>
    <s v="Central Region"/>
    <s v="Low"/>
    <s v="August"/>
    <s v="Q3"/>
    <s v="No"/>
    <n v="1"/>
    <n v="20.959499999999998"/>
    <n v="160.68949999999998"/>
  </r>
  <r>
    <n v="2503"/>
    <s v="R04520"/>
    <x v="369"/>
    <n v="32"/>
    <x v="0"/>
    <x v="3"/>
    <x v="29"/>
    <n v="5"/>
    <x v="0"/>
    <s v="Debit Card"/>
    <s v="Click &amp; Collect"/>
    <s v="No"/>
    <s v="Easy online ordering"/>
    <x v="1"/>
    <x v="0"/>
    <x v="1"/>
    <x v="1"/>
    <n v="1355.08"/>
    <x v="2"/>
    <s v="Central Region"/>
    <s v="Medium"/>
    <s v="August"/>
    <s v="Q3"/>
    <s v="No"/>
    <n v="0"/>
    <n v="203.26199999999997"/>
    <n v="1558.3419999999999"/>
  </r>
  <r>
    <n v="2504"/>
    <s v="R01018"/>
    <x v="560"/>
    <n v="54"/>
    <x v="0"/>
    <x v="1"/>
    <x v="34"/>
    <n v="3"/>
    <x v="0"/>
    <s v="Mobile Payment"/>
    <s v="In Store"/>
    <s v="Yes"/>
    <s v="Packaging could improve"/>
    <x v="2"/>
    <x v="2"/>
    <x v="1"/>
    <x v="4"/>
    <n v="14729.04"/>
    <x v="6"/>
    <s v="Southern Region"/>
    <s v="High"/>
    <s v="November"/>
    <s v="Q4"/>
    <s v="Yes"/>
    <n v="0"/>
    <n v="2209.3560000000002"/>
    <n v="16938.396000000001"/>
  </r>
  <r>
    <n v="2505"/>
    <s v="R07992"/>
    <x v="401"/>
    <n v="70"/>
    <x v="1"/>
    <x v="3"/>
    <x v="17"/>
    <n v="4"/>
    <x v="0"/>
    <s v="Mobile Payment"/>
    <s v="In Store"/>
    <s v="No"/>
    <s v="Excellent product"/>
    <x v="4"/>
    <x v="0"/>
    <x v="1"/>
    <x v="5"/>
    <n v="471.63"/>
    <x v="1"/>
    <s v="Central Region"/>
    <s v="Low"/>
    <s v="September"/>
    <s v="Q3"/>
    <s v="No"/>
    <n v="0"/>
    <n v="70.744500000000002"/>
    <n v="542.3744999999999"/>
  </r>
  <r>
    <n v="2506"/>
    <s v="R06572"/>
    <x v="93"/>
    <n v="79"/>
    <x v="0"/>
    <x v="6"/>
    <x v="103"/>
    <n v="5"/>
    <x v="1"/>
    <s v="Cash"/>
    <s v="Home Delivery"/>
    <s v="Yes"/>
    <s v="Poor packaging"/>
    <x v="1"/>
    <x v="1"/>
    <x v="0"/>
    <x v="5"/>
    <n v="103.4"/>
    <x v="3"/>
    <s v="Gauteng Region"/>
    <s v="Low"/>
    <s v="March"/>
    <s v="Q1"/>
    <s v="No"/>
    <n v="1"/>
    <n v="15.51"/>
    <n v="118.91"/>
  </r>
  <r>
    <n v="2507"/>
    <s v="R05184"/>
    <x v="238"/>
    <n v="54"/>
    <x v="1"/>
    <x v="7"/>
    <x v="75"/>
    <n v="5"/>
    <x v="1"/>
    <s v="Cash"/>
    <s v="In Store"/>
    <s v="No"/>
    <s v="Looks premium"/>
    <x v="1"/>
    <x v="0"/>
    <x v="1"/>
    <x v="4"/>
    <n v="4841.7700000000004"/>
    <x v="7"/>
    <s v="Western Region"/>
    <s v="Medium"/>
    <s v="March"/>
    <s v="Q1"/>
    <s v="No"/>
    <n v="1"/>
    <n v="726.26550000000009"/>
    <n v="5568.0355"/>
  </r>
  <r>
    <n v="2513"/>
    <s v="R07132"/>
    <x v="405"/>
    <n v="74"/>
    <x v="1"/>
    <x v="2"/>
    <x v="15"/>
    <n v="1"/>
    <x v="1"/>
    <s v="Credit Card"/>
    <s v="Home Delivery"/>
    <s v="No"/>
    <s v="Exactly as advertised"/>
    <x v="3"/>
    <x v="0"/>
    <x v="0"/>
    <x v="5"/>
    <n v="869.65"/>
    <x v="4"/>
    <s v="Northern Region"/>
    <s v="Medium"/>
    <s v="January"/>
    <s v="Q1"/>
    <s v="No"/>
    <n v="1"/>
    <n v="130.44749999999999"/>
    <n v="1000.0974999999999"/>
  </r>
  <r>
    <n v="2514"/>
    <s v="R04984"/>
    <x v="332"/>
    <n v="57"/>
    <x v="2"/>
    <x v="1"/>
    <x v="76"/>
    <n v="2"/>
    <x v="1"/>
    <s v="EFT"/>
    <s v="Home Delivery"/>
    <s v="No"/>
    <s v="Poor packaging"/>
    <x v="0"/>
    <x v="1"/>
    <x v="1"/>
    <x v="0"/>
    <n v="824.74"/>
    <x v="8"/>
    <s v="Southern Region"/>
    <s v="Medium"/>
    <s v="April"/>
    <s v="Q2"/>
    <s v="No"/>
    <n v="1"/>
    <n v="123.711"/>
    <n v="948.45099999999991"/>
  </r>
  <r>
    <n v="2515"/>
    <s v="R05266"/>
    <x v="683"/>
    <n v="69"/>
    <x v="0"/>
    <x v="5"/>
    <x v="41"/>
    <n v="4"/>
    <x v="1"/>
    <s v="EFT"/>
    <s v="In Store"/>
    <s v="Yes"/>
    <m/>
    <x v="4"/>
    <x v="3"/>
    <x v="2"/>
    <x v="5"/>
    <n v="13261"/>
    <x v="6"/>
    <s v="Western Region"/>
    <s v="High"/>
    <s v="December"/>
    <s v="Q4"/>
    <s v="Yes"/>
    <n v="1"/>
    <n v="1989.1499999999999"/>
    <n v="15250.15"/>
  </r>
  <r>
    <n v="2516"/>
    <s v="R00565"/>
    <x v="488"/>
    <n v="21"/>
    <x v="1"/>
    <x v="3"/>
    <x v="79"/>
    <n v="2"/>
    <x v="0"/>
    <s v="Debit Card"/>
    <s v="Click &amp; Collect"/>
    <s v="Yes"/>
    <s v="Highly recommend"/>
    <x v="0"/>
    <x v="0"/>
    <x v="0"/>
    <x v="2"/>
    <n v="283.57"/>
    <x v="0"/>
    <s v="Central Region"/>
    <s v="Low"/>
    <s v="January"/>
    <s v="Q1"/>
    <s v="No"/>
    <n v="0"/>
    <n v="42.535499999999999"/>
    <n v="326.10549999999995"/>
  </r>
  <r>
    <n v="2517"/>
    <s v="R01583"/>
    <x v="100"/>
    <n v="73"/>
    <x v="1"/>
    <x v="6"/>
    <x v="114"/>
    <n v="4"/>
    <x v="1"/>
    <s v="Mobile Payment"/>
    <s v="Click &amp; Collect"/>
    <s v="Yes"/>
    <s v="Would definitely buy again"/>
    <x v="4"/>
    <x v="0"/>
    <x v="1"/>
    <x v="5"/>
    <n v="338.79"/>
    <x v="0"/>
    <s v="Gauteng Region"/>
    <s v="Low"/>
    <s v="February"/>
    <s v="Q1"/>
    <s v="No"/>
    <n v="1"/>
    <n v="50.8185"/>
    <n v="389.60849999999999"/>
  </r>
  <r>
    <n v="2518"/>
    <s v="R07380"/>
    <x v="482"/>
    <n v="46"/>
    <x v="1"/>
    <x v="2"/>
    <x v="49"/>
    <n v="1"/>
    <x v="0"/>
    <s v="Cash"/>
    <s v="In Store"/>
    <s v="No"/>
    <s v="Very fast delivery"/>
    <x v="3"/>
    <x v="0"/>
    <x v="0"/>
    <x v="4"/>
    <n v="134.01"/>
    <x v="3"/>
    <s v="Northern Region"/>
    <s v="Low"/>
    <s v="June"/>
    <s v="Q2"/>
    <s v="No"/>
    <n v="0"/>
    <n v="20.101499999999998"/>
    <n v="154.11149999999998"/>
  </r>
  <r>
    <n v="2520"/>
    <s v="R05091"/>
    <x v="383"/>
    <n v="28"/>
    <x v="1"/>
    <x v="8"/>
    <x v="112"/>
    <n v="3"/>
    <x v="0"/>
    <s v="Debit Card"/>
    <s v="Click &amp; Collect"/>
    <s v="No"/>
    <s v="Would definitely buy again"/>
    <x v="2"/>
    <x v="0"/>
    <x v="0"/>
    <x v="1"/>
    <n v="1482.94"/>
    <x v="5"/>
    <s v="Eastern Region"/>
    <s v="Medium"/>
    <s v="December"/>
    <s v="Q4"/>
    <s v="No"/>
    <n v="0"/>
    <n v="222.441"/>
    <n v="1705.3809999999999"/>
  </r>
  <r>
    <n v="2522"/>
    <s v="R02229"/>
    <x v="295"/>
    <n v="18"/>
    <x v="1"/>
    <x v="8"/>
    <x v="46"/>
    <n v="2"/>
    <x v="1"/>
    <s v="Cash"/>
    <s v="Click &amp; Collect"/>
    <s v="Yes"/>
    <s v="Looks premium"/>
    <x v="0"/>
    <x v="0"/>
    <x v="0"/>
    <x v="2"/>
    <n v="3755.73"/>
    <x v="2"/>
    <s v="Eastern Region"/>
    <s v="Medium"/>
    <s v="October"/>
    <s v="Q4"/>
    <s v="No"/>
    <n v="1"/>
    <n v="563.35950000000003"/>
    <n v="4319.0895"/>
  </r>
  <r>
    <n v="2523"/>
    <s v="R01116"/>
    <x v="578"/>
    <n v="71"/>
    <x v="0"/>
    <x v="3"/>
    <x v="24"/>
    <n v="4"/>
    <x v="0"/>
    <s v="Debit Card"/>
    <s v="In Store"/>
    <s v="No"/>
    <s v="Helpful staff"/>
    <x v="4"/>
    <x v="0"/>
    <x v="1"/>
    <x v="5"/>
    <n v="44114.21"/>
    <x v="6"/>
    <s v="Central Region"/>
    <s v="High"/>
    <s v="January"/>
    <s v="Q1"/>
    <s v="Yes"/>
    <n v="0"/>
    <n v="6617.1314999999995"/>
    <n v="50731.341499999995"/>
  </r>
  <r>
    <n v="2524"/>
    <s v="R02778"/>
    <x v="663"/>
    <n v="69"/>
    <x v="2"/>
    <x v="6"/>
    <x v="99"/>
    <n v="2"/>
    <x v="0"/>
    <s v="Mobile Payment"/>
    <s v="In Store"/>
    <s v="Yes"/>
    <s v="Average quality"/>
    <x v="0"/>
    <x v="2"/>
    <x v="0"/>
    <x v="5"/>
    <n v="786.78"/>
    <x v="8"/>
    <s v="Gauteng Region"/>
    <s v="Medium"/>
    <s v="August"/>
    <s v="Q3"/>
    <s v="No"/>
    <n v="0"/>
    <n v="118.017"/>
    <n v="904.79699999999991"/>
  </r>
  <r>
    <n v="2526"/>
    <s v="R06588"/>
    <x v="244"/>
    <n v="79"/>
    <x v="2"/>
    <x v="5"/>
    <x v="95"/>
    <n v="2"/>
    <x v="1"/>
    <s v="Debit Card"/>
    <s v="Click &amp; Collect"/>
    <s v="No"/>
    <s v="Looks premium"/>
    <x v="0"/>
    <x v="0"/>
    <x v="0"/>
    <x v="5"/>
    <n v="105.11"/>
    <x v="1"/>
    <s v="Western Region"/>
    <s v="Low"/>
    <s v="January"/>
    <s v="Q1"/>
    <s v="No"/>
    <n v="1"/>
    <n v="15.766499999999999"/>
    <n v="120.87649999999999"/>
  </r>
  <r>
    <n v="2527"/>
    <s v="R04827"/>
    <x v="348"/>
    <n v="62"/>
    <x v="2"/>
    <x v="1"/>
    <x v="87"/>
    <n v="4"/>
    <x v="1"/>
    <s v="Credit Card"/>
    <s v="Home Delivery"/>
    <s v="Yes"/>
    <s v="Great customer service"/>
    <x v="4"/>
    <x v="0"/>
    <x v="1"/>
    <x v="0"/>
    <n v="828.82"/>
    <x v="5"/>
    <s v="Southern Region"/>
    <s v="Medium"/>
    <s v="April"/>
    <s v="Q2"/>
    <s v="No"/>
    <n v="1"/>
    <n v="124.32300000000001"/>
    <n v="953.14300000000003"/>
  </r>
  <r>
    <n v="2528"/>
    <s v="R07720"/>
    <x v="46"/>
    <n v="55"/>
    <x v="0"/>
    <x v="0"/>
    <x v="43"/>
    <n v="3"/>
    <x v="1"/>
    <s v="Debit Card"/>
    <s v="Click &amp; Collect"/>
    <s v="Yes"/>
    <s v="Poor packaging"/>
    <x v="2"/>
    <x v="1"/>
    <x v="0"/>
    <x v="0"/>
    <n v="755.66"/>
    <x v="7"/>
    <s v="Northern Region"/>
    <s v="Medium"/>
    <s v="November"/>
    <s v="Q4"/>
    <s v="No"/>
    <n v="1"/>
    <n v="113.34899999999999"/>
    <n v="869.0089999999999"/>
  </r>
  <r>
    <n v="2529"/>
    <s v="R00822"/>
    <x v="313"/>
    <n v="37"/>
    <x v="2"/>
    <x v="3"/>
    <x v="55"/>
    <n v="2"/>
    <x v="0"/>
    <s v="Cash"/>
    <s v="Home Delivery"/>
    <s v="Yes"/>
    <s v="Excellent value"/>
    <x v="0"/>
    <x v="0"/>
    <x v="0"/>
    <x v="3"/>
    <n v="324.35000000000002"/>
    <x v="8"/>
    <s v="Central Region"/>
    <s v="Low"/>
    <s v="August"/>
    <s v="Q3"/>
    <s v="No"/>
    <n v="0"/>
    <n v="48.652500000000003"/>
    <n v="373.0025"/>
  </r>
  <r>
    <n v="2530"/>
    <s v="R04865"/>
    <x v="684"/>
    <n v="33"/>
    <x v="2"/>
    <x v="2"/>
    <x v="79"/>
    <n v="2"/>
    <x v="1"/>
    <s v="Cash"/>
    <s v="In Store"/>
    <s v="No"/>
    <s v="Average quality"/>
    <x v="0"/>
    <x v="2"/>
    <x v="0"/>
    <x v="1"/>
    <n v="283.57"/>
    <x v="0"/>
    <s v="Northern Region"/>
    <s v="Low"/>
    <s v="October"/>
    <s v="Q4"/>
    <s v="No"/>
    <n v="1"/>
    <n v="42.535499999999999"/>
    <n v="326.10549999999995"/>
  </r>
  <r>
    <n v="2531"/>
    <s v="R02273"/>
    <x v="333"/>
    <n v="51"/>
    <x v="0"/>
    <x v="0"/>
    <x v="89"/>
    <n v="5"/>
    <x v="1"/>
    <s v="EFT"/>
    <s v="In Store"/>
    <s v="No"/>
    <s v="Great customer service"/>
    <x v="1"/>
    <x v="0"/>
    <x v="1"/>
    <x v="4"/>
    <n v="574.49"/>
    <x v="4"/>
    <s v="Northern Region"/>
    <s v="Medium"/>
    <s v="May"/>
    <s v="Q2"/>
    <s v="No"/>
    <n v="1"/>
    <n v="86.173500000000004"/>
    <n v="660.6635"/>
  </r>
  <r>
    <n v="2532"/>
    <s v="R05736"/>
    <x v="129"/>
    <n v="31"/>
    <x v="2"/>
    <x v="7"/>
    <x v="85"/>
    <n v="2"/>
    <x v="1"/>
    <s v="Credit Card"/>
    <s v="Home Delivery"/>
    <s v="Yes"/>
    <s v="Fantastic experience"/>
    <x v="0"/>
    <x v="0"/>
    <x v="0"/>
    <x v="1"/>
    <n v="812.2"/>
    <x v="2"/>
    <s v="Western Region"/>
    <s v="Medium"/>
    <s v="January"/>
    <s v="Q1"/>
    <s v="No"/>
    <n v="1"/>
    <n v="121.83"/>
    <n v="934.03"/>
  </r>
  <r>
    <n v="2533"/>
    <s v="R00082"/>
    <x v="6"/>
    <n v="20"/>
    <x v="2"/>
    <x v="5"/>
    <x v="94"/>
    <n v="3"/>
    <x v="0"/>
    <s v="EFT"/>
    <s v="In Store"/>
    <s v="Yes"/>
    <s v="Easy to assemble"/>
    <x v="2"/>
    <x v="0"/>
    <x v="0"/>
    <x v="2"/>
    <n v="1746.77"/>
    <x v="5"/>
    <s v="Western Region"/>
    <s v="Medium"/>
    <s v="July"/>
    <s v="Q3"/>
    <s v="No"/>
    <n v="0"/>
    <n v="262.01549999999997"/>
    <n v="2008.7854999999997"/>
  </r>
  <r>
    <n v="2534"/>
    <s v="R01324"/>
    <x v="685"/>
    <n v="43"/>
    <x v="1"/>
    <x v="3"/>
    <x v="7"/>
    <n v="3"/>
    <x v="1"/>
    <s v="Credit Card"/>
    <s v="Click &amp; Collect"/>
    <s v="Yes"/>
    <s v="Would definitely buy again"/>
    <x v="2"/>
    <x v="0"/>
    <x v="0"/>
    <x v="3"/>
    <n v="1370.56"/>
    <x v="6"/>
    <s v="Central Region"/>
    <s v="Medium"/>
    <s v="December"/>
    <s v="Q4"/>
    <s v="No"/>
    <n v="1"/>
    <n v="205.58399999999997"/>
    <n v="1576.1439999999998"/>
  </r>
  <r>
    <n v="2535"/>
    <s v="R08716"/>
    <x v="581"/>
    <n v="43"/>
    <x v="0"/>
    <x v="1"/>
    <x v="15"/>
    <n v="5"/>
    <x v="1"/>
    <s v="Cash"/>
    <s v="In Store"/>
    <s v="No"/>
    <m/>
    <x v="1"/>
    <x v="3"/>
    <x v="2"/>
    <x v="3"/>
    <n v="869.65"/>
    <x v="4"/>
    <s v="Southern Region"/>
    <s v="Medium"/>
    <s v="February"/>
    <s v="Q1"/>
    <s v="No"/>
    <n v="1"/>
    <n v="130.44749999999999"/>
    <n v="1000.0974999999999"/>
  </r>
  <r>
    <n v="2536"/>
    <s v="R01615"/>
    <x v="527"/>
    <n v="64"/>
    <x v="0"/>
    <x v="0"/>
    <x v="108"/>
    <n v="5"/>
    <x v="1"/>
    <s v="Cash"/>
    <s v="In Store"/>
    <s v="Yes"/>
    <s v="Fantastic experience"/>
    <x v="1"/>
    <x v="0"/>
    <x v="1"/>
    <x v="0"/>
    <n v="880.49"/>
    <x v="5"/>
    <s v="Northern Region"/>
    <s v="Medium"/>
    <s v="August"/>
    <s v="Q3"/>
    <s v="No"/>
    <n v="1"/>
    <n v="132.0735"/>
    <n v="1012.5635"/>
  </r>
  <r>
    <n v="2538"/>
    <s v="R05795"/>
    <x v="448"/>
    <n v="54"/>
    <x v="1"/>
    <x v="4"/>
    <x v="94"/>
    <n v="1"/>
    <x v="0"/>
    <s v="Cash"/>
    <s v="Click &amp; Collect"/>
    <s v="No"/>
    <s v="Packaging could improve"/>
    <x v="3"/>
    <x v="2"/>
    <x v="0"/>
    <x v="4"/>
    <n v="1746.77"/>
    <x v="5"/>
    <s v="Central Region"/>
    <s v="Medium"/>
    <s v="July"/>
    <s v="Q3"/>
    <s v="No"/>
    <n v="0"/>
    <n v="262.01549999999997"/>
    <n v="2008.7854999999997"/>
  </r>
  <r>
    <n v="2539"/>
    <s v="R02421"/>
    <x v="350"/>
    <n v="74"/>
    <x v="1"/>
    <x v="2"/>
    <x v="85"/>
    <n v="5"/>
    <x v="1"/>
    <s v="EFT"/>
    <s v="Click &amp; Collect"/>
    <s v="Yes"/>
    <s v="Poor packaging"/>
    <x v="1"/>
    <x v="1"/>
    <x v="0"/>
    <x v="5"/>
    <n v="812.2"/>
    <x v="2"/>
    <s v="Northern Region"/>
    <s v="Medium"/>
    <s v="December"/>
    <s v="Q4"/>
    <s v="No"/>
    <n v="1"/>
    <n v="121.83"/>
    <n v="934.03"/>
  </r>
  <r>
    <n v="2540"/>
    <s v="R04614"/>
    <x v="88"/>
    <n v="76"/>
    <x v="1"/>
    <x v="2"/>
    <x v="76"/>
    <n v="2"/>
    <x v="0"/>
    <s v="Debit Card"/>
    <s v="Home Delivery"/>
    <s v="No"/>
    <s v="Delivery delayed"/>
    <x v="0"/>
    <x v="1"/>
    <x v="1"/>
    <x v="5"/>
    <n v="824.74"/>
    <x v="8"/>
    <s v="Northern Region"/>
    <s v="Medium"/>
    <s v="October"/>
    <s v="Q4"/>
    <s v="No"/>
    <n v="0"/>
    <n v="123.711"/>
    <n v="948.45099999999991"/>
  </r>
  <r>
    <n v="2541"/>
    <s v="R03245"/>
    <x v="486"/>
    <n v="69"/>
    <x v="0"/>
    <x v="8"/>
    <x v="51"/>
    <n v="2"/>
    <x v="0"/>
    <s v="Credit Card"/>
    <s v="Click &amp; Collect"/>
    <s v="No"/>
    <s v="Product was disappointing"/>
    <x v="0"/>
    <x v="1"/>
    <x v="1"/>
    <x v="5"/>
    <n v="209.53"/>
    <x v="3"/>
    <s v="Eastern Region"/>
    <s v="Low"/>
    <s v="February"/>
    <s v="Q1"/>
    <s v="No"/>
    <n v="0"/>
    <n v="31.429499999999997"/>
    <n v="240.95949999999999"/>
  </r>
  <r>
    <n v="2543"/>
    <s v="R04217"/>
    <x v="410"/>
    <n v="27"/>
    <x v="0"/>
    <x v="4"/>
    <x v="18"/>
    <n v="1"/>
    <x v="0"/>
    <s v="Debit Card"/>
    <s v="In Store"/>
    <s v="No"/>
    <s v="Very fast delivery"/>
    <x v="3"/>
    <x v="0"/>
    <x v="0"/>
    <x v="1"/>
    <n v="1712.08"/>
    <x v="7"/>
    <s v="Central Region"/>
    <s v="Medium"/>
    <s v="July"/>
    <s v="Q3"/>
    <s v="No"/>
    <n v="0"/>
    <n v="256.81199999999995"/>
    <n v="1968.8919999999998"/>
  </r>
  <r>
    <n v="2544"/>
    <s v="R04246"/>
    <x v="172"/>
    <n v="23"/>
    <x v="2"/>
    <x v="2"/>
    <x v="17"/>
    <n v="2"/>
    <x v="0"/>
    <s v="EFT"/>
    <s v="Click &amp; Collect"/>
    <s v="Yes"/>
    <s v="Product was disappointing"/>
    <x v="0"/>
    <x v="1"/>
    <x v="1"/>
    <x v="2"/>
    <n v="471.63"/>
    <x v="1"/>
    <s v="Northern Region"/>
    <s v="Low"/>
    <s v="October"/>
    <s v="Q4"/>
    <s v="No"/>
    <n v="0"/>
    <n v="70.744500000000002"/>
    <n v="542.3744999999999"/>
  </r>
  <r>
    <n v="2545"/>
    <s v="R05222"/>
    <x v="289"/>
    <n v="60"/>
    <x v="0"/>
    <x v="2"/>
    <x v="75"/>
    <n v="4"/>
    <x v="1"/>
    <s v="EFT"/>
    <s v="In Store"/>
    <s v="No"/>
    <s v="Great customer service"/>
    <x v="4"/>
    <x v="0"/>
    <x v="1"/>
    <x v="0"/>
    <n v="4841.7700000000004"/>
    <x v="7"/>
    <s v="Northern Region"/>
    <s v="Medium"/>
    <s v="March"/>
    <s v="Q1"/>
    <s v="No"/>
    <n v="1"/>
    <n v="726.26550000000009"/>
    <n v="5568.0355"/>
  </r>
  <r>
    <n v="2546"/>
    <s v="R05460"/>
    <x v="525"/>
    <n v="47"/>
    <x v="1"/>
    <x v="5"/>
    <x v="17"/>
    <n v="2"/>
    <x v="0"/>
    <s v="Cash"/>
    <s v="In Store"/>
    <s v="No"/>
    <s v="Packaging could improve"/>
    <x v="0"/>
    <x v="2"/>
    <x v="0"/>
    <x v="4"/>
    <n v="471.63"/>
    <x v="1"/>
    <s v="Western Region"/>
    <s v="Low"/>
    <s v="July"/>
    <s v="Q3"/>
    <s v="No"/>
    <n v="0"/>
    <n v="70.744500000000002"/>
    <n v="542.3744999999999"/>
  </r>
  <r>
    <n v="2547"/>
    <s v="R06947"/>
    <x v="573"/>
    <n v="79"/>
    <x v="2"/>
    <x v="2"/>
    <x v="104"/>
    <n v="4"/>
    <x v="0"/>
    <s v="Credit Card"/>
    <s v="Click &amp; Collect"/>
    <s v="Yes"/>
    <m/>
    <x v="4"/>
    <x v="3"/>
    <x v="2"/>
    <x v="5"/>
    <n v="274.49"/>
    <x v="1"/>
    <s v="Northern Region"/>
    <s v="Low"/>
    <s v="May"/>
    <s v="Q2"/>
    <s v="No"/>
    <n v="0"/>
    <n v="41.173499999999997"/>
    <n v="315.6635"/>
  </r>
  <r>
    <n v="2548"/>
    <s v="R08197"/>
    <x v="291"/>
    <n v="39"/>
    <x v="1"/>
    <x v="1"/>
    <x v="119"/>
    <n v="2"/>
    <x v="1"/>
    <s v="Credit Card"/>
    <s v="Click &amp; Collect"/>
    <s v="No"/>
    <s v="Product was disappointing"/>
    <x v="0"/>
    <x v="1"/>
    <x v="1"/>
    <x v="3"/>
    <n v="618.72"/>
    <x v="2"/>
    <s v="Southern Region"/>
    <s v="Medium"/>
    <s v="February"/>
    <s v="Q1"/>
    <s v="No"/>
    <n v="1"/>
    <n v="92.808000000000007"/>
    <n v="711.52800000000002"/>
  </r>
  <r>
    <n v="2549"/>
    <s v="R08935"/>
    <x v="562"/>
    <n v="64"/>
    <x v="0"/>
    <x v="8"/>
    <x v="11"/>
    <n v="4"/>
    <x v="0"/>
    <s v="Debit Card"/>
    <s v="Home Delivery"/>
    <s v="Yes"/>
    <m/>
    <x v="4"/>
    <x v="3"/>
    <x v="2"/>
    <x v="0"/>
    <n v="231.22"/>
    <x v="1"/>
    <s v="Eastern Region"/>
    <s v="Low"/>
    <s v="April"/>
    <s v="Q2"/>
    <s v="No"/>
    <n v="0"/>
    <n v="34.683"/>
    <n v="265.90299999999996"/>
  </r>
  <r>
    <n v="2550"/>
    <s v="R02699"/>
    <x v="182"/>
    <n v="80"/>
    <x v="2"/>
    <x v="3"/>
    <x v="67"/>
    <n v="1"/>
    <x v="0"/>
    <s v="EFT"/>
    <s v="Click &amp; Collect"/>
    <s v="Yes"/>
    <s v="Looks premium"/>
    <x v="3"/>
    <x v="0"/>
    <x v="0"/>
    <x v="5"/>
    <n v="1859.13"/>
    <x v="5"/>
    <s v="Central Region"/>
    <s v="Medium"/>
    <s v="March"/>
    <s v="Q1"/>
    <s v="No"/>
    <n v="0"/>
    <n v="278.86950000000002"/>
    <n v="2137.9994999999999"/>
  </r>
  <r>
    <n v="2551"/>
    <s v="R03980"/>
    <x v="332"/>
    <n v="58"/>
    <x v="0"/>
    <x v="1"/>
    <x v="44"/>
    <n v="5"/>
    <x v="1"/>
    <s v="Debit Card"/>
    <s v="In Store"/>
    <s v="No"/>
    <s v="Product was disappointing"/>
    <x v="1"/>
    <x v="1"/>
    <x v="0"/>
    <x v="0"/>
    <n v="2849.09"/>
    <x v="7"/>
    <s v="Southern Region"/>
    <s v="Medium"/>
    <s v="April"/>
    <s v="Q2"/>
    <s v="No"/>
    <n v="1"/>
    <n v="427.36349999999999"/>
    <n v="3276.4535000000001"/>
  </r>
  <r>
    <n v="2553"/>
    <s v="R00750"/>
    <x v="678"/>
    <n v="39"/>
    <x v="2"/>
    <x v="5"/>
    <x v="32"/>
    <n v="2"/>
    <x v="1"/>
    <s v="EFT"/>
    <s v="Click &amp; Collect"/>
    <s v="No"/>
    <s v="Customer support was excellent"/>
    <x v="0"/>
    <x v="0"/>
    <x v="0"/>
    <x v="3"/>
    <n v="3086.4"/>
    <x v="7"/>
    <s v="Western Region"/>
    <s v="Medium"/>
    <s v="March"/>
    <s v="Q1"/>
    <s v="No"/>
    <n v="1"/>
    <n v="462.96"/>
    <n v="3549.3599999999997"/>
  </r>
  <r>
    <n v="2554"/>
    <s v="R05455"/>
    <x v="99"/>
    <n v="54"/>
    <x v="2"/>
    <x v="5"/>
    <x v="36"/>
    <n v="1"/>
    <x v="1"/>
    <s v="Debit Card"/>
    <s v="Click &amp; Collect"/>
    <s v="Yes"/>
    <s v="Helpful staff"/>
    <x v="3"/>
    <x v="0"/>
    <x v="0"/>
    <x v="4"/>
    <n v="13056.99"/>
    <x v="6"/>
    <s v="Western Region"/>
    <s v="High"/>
    <s v="September"/>
    <s v="Q3"/>
    <s v="Yes"/>
    <n v="1"/>
    <n v="1958.5484999999999"/>
    <n v="15015.538499999999"/>
  </r>
  <r>
    <n v="2555"/>
    <s v="R02374"/>
    <x v="151"/>
    <m/>
    <x v="2"/>
    <x v="0"/>
    <x v="7"/>
    <n v="2"/>
    <x v="1"/>
    <s v="Debit Card"/>
    <s v="Click &amp; Collect"/>
    <s v="Yes"/>
    <s v="Exactly as advertised"/>
    <x v="0"/>
    <x v="0"/>
    <x v="0"/>
    <x v="6"/>
    <n v="1370.56"/>
    <x v="6"/>
    <s v="Northern Region"/>
    <s v="Medium"/>
    <s v="January"/>
    <s v="Q1"/>
    <s v="No"/>
    <n v="1"/>
    <n v="205.58399999999997"/>
    <n v="1576.1439999999998"/>
  </r>
  <r>
    <n v="2556"/>
    <s v="R08188"/>
    <x v="66"/>
    <n v="59"/>
    <x v="1"/>
    <x v="7"/>
    <x v="42"/>
    <n v="4"/>
    <x v="1"/>
    <s v="Credit Card"/>
    <s v="In Store"/>
    <s v="Yes"/>
    <s v="Would definitely buy again"/>
    <x v="4"/>
    <x v="0"/>
    <x v="1"/>
    <x v="0"/>
    <n v="2099.4"/>
    <x v="2"/>
    <s v="Western Region"/>
    <s v="Medium"/>
    <s v="December"/>
    <s v="Q4"/>
    <s v="No"/>
    <n v="1"/>
    <n v="314.91000000000003"/>
    <n v="2414.31"/>
  </r>
  <r>
    <n v="2557"/>
    <s v="R09611"/>
    <x v="585"/>
    <n v="26"/>
    <x v="1"/>
    <x v="4"/>
    <x v="87"/>
    <n v="3"/>
    <x v="1"/>
    <s v="Debit Card"/>
    <s v="In Store"/>
    <s v="No"/>
    <s v="Helpful staff"/>
    <x v="2"/>
    <x v="0"/>
    <x v="0"/>
    <x v="1"/>
    <n v="828.82"/>
    <x v="5"/>
    <s v="Central Region"/>
    <s v="Medium"/>
    <s v="December"/>
    <s v="Q4"/>
    <s v="No"/>
    <n v="1"/>
    <n v="124.32300000000001"/>
    <n v="953.14300000000003"/>
  </r>
  <r>
    <n v="2559"/>
    <s v="R02610"/>
    <x v="432"/>
    <n v="47"/>
    <x v="1"/>
    <x v="6"/>
    <x v="33"/>
    <n v="1"/>
    <x v="1"/>
    <s v="Cash"/>
    <s v="Home Delivery"/>
    <s v="Yes"/>
    <s v="Poor packaging"/>
    <x v="3"/>
    <x v="1"/>
    <x v="1"/>
    <x v="4"/>
    <n v="440.87"/>
    <x v="7"/>
    <s v="Gauteng Region"/>
    <s v="Low"/>
    <s v="October"/>
    <s v="Q4"/>
    <s v="No"/>
    <n v="1"/>
    <n v="66.130499999999998"/>
    <n v="507.00049999999999"/>
  </r>
  <r>
    <n v="2560"/>
    <s v="R03406"/>
    <x v="449"/>
    <n v="50"/>
    <x v="2"/>
    <x v="4"/>
    <x v="98"/>
    <n v="4"/>
    <x v="1"/>
    <s v="Credit Card"/>
    <s v="Home Delivery"/>
    <s v="Yes"/>
    <s v="Helpful staff"/>
    <x v="4"/>
    <x v="0"/>
    <x v="1"/>
    <x v="4"/>
    <n v="40.11"/>
    <x v="3"/>
    <s v="Central Region"/>
    <s v="Low"/>
    <s v="December"/>
    <s v="Q4"/>
    <s v="No"/>
    <n v="1"/>
    <n v="6.0164999999999997"/>
    <n v="46.126499999999993"/>
  </r>
  <r>
    <n v="2561"/>
    <s v="R08499"/>
    <x v="538"/>
    <n v="59"/>
    <x v="2"/>
    <x v="0"/>
    <x v="4"/>
    <n v="4"/>
    <x v="0"/>
    <s v="EFT"/>
    <s v="Click &amp; Collect"/>
    <s v="No"/>
    <s v="Packaging could improve"/>
    <x v="4"/>
    <x v="2"/>
    <x v="0"/>
    <x v="0"/>
    <n v="1951.09"/>
    <x v="0"/>
    <s v="Northern Region"/>
    <s v="Medium"/>
    <s v="July"/>
    <s v="Q3"/>
    <s v="No"/>
    <n v="0"/>
    <n v="292.6635"/>
    <n v="2243.7534999999998"/>
  </r>
  <r>
    <n v="2562"/>
    <s v="R07260"/>
    <x v="340"/>
    <n v="25"/>
    <x v="0"/>
    <x v="2"/>
    <x v="117"/>
    <n v="2"/>
    <x v="1"/>
    <s v="EFT"/>
    <s v="Click &amp; Collect"/>
    <s v="No"/>
    <s v="Instructions unclear"/>
    <x v="0"/>
    <x v="2"/>
    <x v="0"/>
    <x v="1"/>
    <n v="6581.78"/>
    <x v="6"/>
    <s v="Northern Region"/>
    <s v="High"/>
    <s v="July"/>
    <s v="Q3"/>
    <s v="Yes"/>
    <n v="1"/>
    <n v="987.26699999999994"/>
    <n v="7569.0469999999996"/>
  </r>
  <r>
    <n v="2563"/>
    <s v="R03711"/>
    <x v="628"/>
    <n v="36"/>
    <x v="2"/>
    <x v="8"/>
    <x v="113"/>
    <n v="4"/>
    <x v="1"/>
    <s v="Credit Card"/>
    <s v="Click &amp; Collect"/>
    <s v="No"/>
    <s v="Customer support was excellent"/>
    <x v="4"/>
    <x v="0"/>
    <x v="1"/>
    <x v="3"/>
    <n v="2572.02"/>
    <x v="7"/>
    <s v="Eastern Region"/>
    <s v="Medium"/>
    <s v="June"/>
    <s v="Q2"/>
    <s v="No"/>
    <n v="1"/>
    <n v="385.803"/>
    <n v="2957.8229999999999"/>
  </r>
  <r>
    <n v="2564"/>
    <s v="R07852"/>
    <x v="424"/>
    <n v="39"/>
    <x v="0"/>
    <x v="5"/>
    <x v="87"/>
    <n v="5"/>
    <x v="0"/>
    <s v="Debit Card"/>
    <s v="In Store"/>
    <s v="Yes"/>
    <s v="Customer support was excellent"/>
    <x v="1"/>
    <x v="0"/>
    <x v="1"/>
    <x v="3"/>
    <n v="828.82"/>
    <x v="5"/>
    <s v="Western Region"/>
    <s v="Medium"/>
    <s v="November"/>
    <s v="Q4"/>
    <s v="No"/>
    <n v="0"/>
    <n v="124.32300000000001"/>
    <n v="953.14300000000003"/>
  </r>
  <r>
    <n v="2566"/>
    <s v="R05482"/>
    <x v="491"/>
    <n v="55"/>
    <x v="0"/>
    <x v="2"/>
    <x v="32"/>
    <n v="5"/>
    <x v="1"/>
    <s v="Mobile Payment"/>
    <s v="In Store"/>
    <s v="Yes"/>
    <s v="Product was disappointing"/>
    <x v="1"/>
    <x v="1"/>
    <x v="0"/>
    <x v="0"/>
    <n v="3086.4"/>
    <x v="7"/>
    <s v="Northern Region"/>
    <s v="Medium"/>
    <s v="February"/>
    <s v="Q1"/>
    <s v="No"/>
    <n v="1"/>
    <n v="462.96"/>
    <n v="3549.3599999999997"/>
  </r>
  <r>
    <n v="2567"/>
    <s v="R04239"/>
    <x v="28"/>
    <n v="75"/>
    <x v="2"/>
    <x v="6"/>
    <x v="15"/>
    <n v="1"/>
    <x v="1"/>
    <s v="Debit Card"/>
    <s v="In Store"/>
    <s v="No"/>
    <s v="Worth the money"/>
    <x v="3"/>
    <x v="0"/>
    <x v="0"/>
    <x v="5"/>
    <n v="869.65"/>
    <x v="4"/>
    <s v="Gauteng Region"/>
    <s v="Medium"/>
    <s v="March"/>
    <s v="Q1"/>
    <s v="No"/>
    <n v="1"/>
    <n v="130.44749999999999"/>
    <n v="1000.0974999999999"/>
  </r>
  <r>
    <n v="2568"/>
    <s v="R09304"/>
    <x v="160"/>
    <n v="47"/>
    <x v="0"/>
    <x v="4"/>
    <x v="16"/>
    <n v="2"/>
    <x v="0"/>
    <s v="EFT"/>
    <s v="In Store"/>
    <s v="Yes"/>
    <m/>
    <x v="0"/>
    <x v="3"/>
    <x v="2"/>
    <x v="4"/>
    <n v="368.99"/>
    <x v="0"/>
    <s v="Central Region"/>
    <s v="Low"/>
    <s v="July"/>
    <s v="Q3"/>
    <s v="No"/>
    <n v="0"/>
    <n v="55.348500000000001"/>
    <n v="424.33849999999995"/>
  </r>
  <r>
    <n v="2569"/>
    <s v="R09642"/>
    <x v="494"/>
    <n v="21"/>
    <x v="2"/>
    <x v="4"/>
    <x v="44"/>
    <n v="4"/>
    <x v="0"/>
    <s v="Credit Card"/>
    <s v="Home Delivery"/>
    <s v="Yes"/>
    <s v="Very comfortable"/>
    <x v="4"/>
    <x v="0"/>
    <x v="1"/>
    <x v="2"/>
    <n v="2849.09"/>
    <x v="7"/>
    <s v="Central Region"/>
    <s v="Medium"/>
    <s v="October"/>
    <s v="Q4"/>
    <s v="No"/>
    <n v="0"/>
    <n v="427.36349999999999"/>
    <n v="3276.4535000000001"/>
  </r>
  <r>
    <n v="2571"/>
    <s v="R08848"/>
    <x v="593"/>
    <n v="65"/>
    <x v="1"/>
    <x v="7"/>
    <x v="116"/>
    <n v="5"/>
    <x v="0"/>
    <s v="EFT"/>
    <s v="Click &amp; Collect"/>
    <s v="No"/>
    <s v="Highly recommend"/>
    <x v="1"/>
    <x v="0"/>
    <x v="1"/>
    <x v="5"/>
    <n v="11052.57"/>
    <x v="6"/>
    <s v="Western Region"/>
    <s v="High"/>
    <s v="April"/>
    <s v="Q2"/>
    <s v="Yes"/>
    <n v="0"/>
    <n v="1657.8854999999999"/>
    <n v="12710.455499999998"/>
  </r>
  <r>
    <n v="2572"/>
    <s v="R02232"/>
    <x v="371"/>
    <n v="57"/>
    <x v="1"/>
    <x v="1"/>
    <x v="11"/>
    <n v="1"/>
    <x v="1"/>
    <s v="Credit Card"/>
    <s v="In Store"/>
    <s v="Yes"/>
    <s v="Arrived damaged"/>
    <x v="3"/>
    <x v="1"/>
    <x v="1"/>
    <x v="0"/>
    <n v="231.22"/>
    <x v="1"/>
    <s v="Southern Region"/>
    <s v="Low"/>
    <s v="August"/>
    <s v="Q3"/>
    <s v="No"/>
    <n v="1"/>
    <n v="34.683"/>
    <n v="265.90299999999996"/>
  </r>
  <r>
    <n v="2573"/>
    <s v="R02165"/>
    <x v="428"/>
    <n v="57"/>
    <x v="0"/>
    <x v="5"/>
    <x v="9"/>
    <n v="5"/>
    <x v="0"/>
    <s v="Credit Card"/>
    <s v="Home Delivery"/>
    <s v="No"/>
    <s v="Worth the money"/>
    <x v="1"/>
    <x v="0"/>
    <x v="1"/>
    <x v="0"/>
    <n v="43.23"/>
    <x v="3"/>
    <s v="Western Region"/>
    <s v="Low"/>
    <s v="March"/>
    <s v="Q1"/>
    <s v="No"/>
    <n v="0"/>
    <n v="6.4844999999999997"/>
    <n v="49.714499999999994"/>
  </r>
  <r>
    <n v="2574"/>
    <s v="R06670"/>
    <x v="498"/>
    <n v="38"/>
    <x v="1"/>
    <x v="0"/>
    <x v="123"/>
    <n v="3"/>
    <x v="1"/>
    <s v="Cash"/>
    <s v="Home Delivery"/>
    <s v="No"/>
    <s v="Item missing accessories"/>
    <x v="2"/>
    <x v="1"/>
    <x v="0"/>
    <x v="3"/>
    <n v="2977.47"/>
    <x v="7"/>
    <s v="Northern Region"/>
    <s v="Medium"/>
    <s v="December"/>
    <s v="Q4"/>
    <s v="No"/>
    <n v="1"/>
    <n v="446.62049999999994"/>
    <n v="3424.0904999999993"/>
  </r>
  <r>
    <n v="2576"/>
    <s v="R06011"/>
    <x v="450"/>
    <n v="74"/>
    <x v="0"/>
    <x v="3"/>
    <x v="67"/>
    <n v="4"/>
    <x v="1"/>
    <s v="Mobile Payment"/>
    <s v="In Store"/>
    <s v="No"/>
    <s v="Easy online ordering"/>
    <x v="4"/>
    <x v="0"/>
    <x v="1"/>
    <x v="5"/>
    <n v="1859.13"/>
    <x v="5"/>
    <s v="Central Region"/>
    <s v="Medium"/>
    <s v="December"/>
    <s v="Q4"/>
    <s v="No"/>
    <n v="1"/>
    <n v="278.86950000000002"/>
    <n v="2137.9994999999999"/>
  </r>
  <r>
    <n v="2577"/>
    <s v="R09630"/>
    <x v="220"/>
    <n v="20"/>
    <x v="1"/>
    <x v="7"/>
    <x v="100"/>
    <n v="3"/>
    <x v="0"/>
    <s v="Mobile Payment"/>
    <s v="In Store"/>
    <s v="No"/>
    <s v="Looks premium"/>
    <x v="2"/>
    <x v="0"/>
    <x v="0"/>
    <x v="2"/>
    <n v="5432.76"/>
    <x v="5"/>
    <s v="Western Region"/>
    <s v="High"/>
    <s v="November"/>
    <s v="Q4"/>
    <s v="Yes"/>
    <n v="0"/>
    <n v="814.91399999999999"/>
    <n v="6247.674"/>
  </r>
  <r>
    <n v="2578"/>
    <s v="R01571"/>
    <x v="659"/>
    <n v="80"/>
    <x v="2"/>
    <x v="3"/>
    <x v="44"/>
    <n v="5"/>
    <x v="0"/>
    <s v="Credit Card"/>
    <s v="In Store"/>
    <s v="Yes"/>
    <s v="Product exceeded expectations"/>
    <x v="1"/>
    <x v="0"/>
    <x v="1"/>
    <x v="5"/>
    <n v="2849.09"/>
    <x v="7"/>
    <s v="Central Region"/>
    <s v="Medium"/>
    <s v="November"/>
    <s v="Q4"/>
    <s v="No"/>
    <n v="0"/>
    <n v="427.36349999999999"/>
    <n v="3276.4535000000001"/>
  </r>
  <r>
    <n v="2579"/>
    <s v="R00173"/>
    <x v="257"/>
    <n v="43"/>
    <x v="0"/>
    <x v="4"/>
    <x v="92"/>
    <n v="4"/>
    <x v="0"/>
    <s v="Cash"/>
    <s v="Home Delivery"/>
    <s v="No"/>
    <s v="Instructions unclear"/>
    <x v="4"/>
    <x v="2"/>
    <x v="0"/>
    <x v="3"/>
    <n v="2217.0300000000002"/>
    <x v="8"/>
    <s v="Central Region"/>
    <s v="Medium"/>
    <s v="November"/>
    <s v="Q4"/>
    <s v="No"/>
    <n v="0"/>
    <n v="332.55450000000002"/>
    <n v="2549.5844999999999"/>
  </r>
  <r>
    <n v="2580"/>
    <s v="R07402"/>
    <x v="545"/>
    <m/>
    <x v="1"/>
    <x v="4"/>
    <x v="94"/>
    <n v="3"/>
    <x v="0"/>
    <s v="EFT"/>
    <s v="In Store"/>
    <s v="Yes"/>
    <m/>
    <x v="2"/>
    <x v="3"/>
    <x v="2"/>
    <x v="6"/>
    <n v="1746.77"/>
    <x v="5"/>
    <s v="Central Region"/>
    <s v="Medium"/>
    <s v="September"/>
    <s v="Q3"/>
    <s v="No"/>
    <n v="0"/>
    <n v="262.01549999999997"/>
    <n v="2008.7854999999997"/>
  </r>
  <r>
    <n v="2581"/>
    <s v="R02088"/>
    <x v="372"/>
    <n v="65"/>
    <x v="2"/>
    <x v="7"/>
    <x v="84"/>
    <n v="2"/>
    <x v="1"/>
    <s v="EFT"/>
    <s v="Click &amp; Collect"/>
    <s v="Yes"/>
    <m/>
    <x v="0"/>
    <x v="3"/>
    <x v="2"/>
    <x v="5"/>
    <n v="27.35"/>
    <x v="3"/>
    <s v="Western Region"/>
    <s v="Low"/>
    <s v="October"/>
    <s v="Q4"/>
    <s v="No"/>
    <n v="1"/>
    <n v="4.1025"/>
    <n v="31.452500000000001"/>
  </r>
  <r>
    <n v="2584"/>
    <s v="R07323"/>
    <x v="617"/>
    <n v="75"/>
    <x v="0"/>
    <x v="6"/>
    <x v="8"/>
    <n v="5"/>
    <x v="1"/>
    <s v="Cash"/>
    <s v="In Store"/>
    <s v="No"/>
    <m/>
    <x v="1"/>
    <x v="3"/>
    <x v="2"/>
    <x v="5"/>
    <n v="5390.8"/>
    <x v="6"/>
    <s v="Gauteng Region"/>
    <s v="High"/>
    <s v="May"/>
    <s v="Q2"/>
    <s v="Yes"/>
    <n v="1"/>
    <n v="808.62"/>
    <n v="6199.42"/>
  </r>
  <r>
    <n v="2586"/>
    <s v="R07779"/>
    <x v="36"/>
    <n v="44"/>
    <x v="1"/>
    <x v="7"/>
    <x v="102"/>
    <n v="2"/>
    <x v="0"/>
    <s v="Debit Card"/>
    <s v="Click &amp; Collect"/>
    <s v="No"/>
    <s v="Excellent value"/>
    <x v="0"/>
    <x v="0"/>
    <x v="0"/>
    <x v="3"/>
    <n v="996.44"/>
    <x v="2"/>
    <s v="Western Region"/>
    <s v="Medium"/>
    <s v="January"/>
    <s v="Q1"/>
    <s v="No"/>
    <n v="0"/>
    <n v="149.46600000000001"/>
    <n v="1145.9059999999999"/>
  </r>
  <r>
    <n v="2587"/>
    <s v="R05014"/>
    <x v="118"/>
    <n v="58"/>
    <x v="0"/>
    <x v="0"/>
    <x v="5"/>
    <n v="4"/>
    <x v="0"/>
    <s v="Cash"/>
    <s v="In Store"/>
    <s v="Yes"/>
    <s v="Looks premium"/>
    <x v="4"/>
    <x v="0"/>
    <x v="1"/>
    <x v="0"/>
    <n v="1158.56"/>
    <x v="4"/>
    <s v="Northern Region"/>
    <s v="Medium"/>
    <s v="June"/>
    <s v="Q2"/>
    <s v="No"/>
    <n v="0"/>
    <n v="173.78399999999999"/>
    <n v="1332.3439999999998"/>
  </r>
  <r>
    <n v="2588"/>
    <s v="R01833"/>
    <x v="71"/>
    <n v="74"/>
    <x v="2"/>
    <x v="0"/>
    <x v="83"/>
    <n v="2"/>
    <x v="1"/>
    <s v="Debit Card"/>
    <s v="In Store"/>
    <s v="No"/>
    <s v="Long waiting time"/>
    <x v="0"/>
    <x v="1"/>
    <x v="1"/>
    <x v="5"/>
    <n v="3521.64"/>
    <x v="5"/>
    <s v="Northern Region"/>
    <s v="Medium"/>
    <s v="December"/>
    <s v="Q4"/>
    <s v="No"/>
    <n v="1"/>
    <n v="528.24599999999998"/>
    <n v="4049.8859999999995"/>
  </r>
  <r>
    <n v="2589"/>
    <s v="R05283"/>
    <x v="499"/>
    <n v="31"/>
    <x v="2"/>
    <x v="3"/>
    <x v="106"/>
    <n v="2"/>
    <x v="1"/>
    <s v="Debit Card"/>
    <s v="In Store"/>
    <s v="Yes"/>
    <s v="Customer support was excellent"/>
    <x v="0"/>
    <x v="0"/>
    <x v="0"/>
    <x v="1"/>
    <n v="74.72"/>
    <x v="3"/>
    <s v="Central Region"/>
    <s v="Low"/>
    <s v="January"/>
    <s v="Q1"/>
    <s v="No"/>
    <n v="1"/>
    <n v="11.208"/>
    <n v="85.927999999999997"/>
  </r>
  <r>
    <n v="2590"/>
    <s v="R09267"/>
    <x v="686"/>
    <n v="78"/>
    <x v="0"/>
    <x v="6"/>
    <x v="103"/>
    <n v="2"/>
    <x v="0"/>
    <s v="Mobile Payment"/>
    <s v="In Store"/>
    <s v="Yes"/>
    <s v="Excellent product"/>
    <x v="0"/>
    <x v="0"/>
    <x v="0"/>
    <x v="5"/>
    <n v="103.4"/>
    <x v="3"/>
    <s v="Gauteng Region"/>
    <s v="Low"/>
    <s v="August"/>
    <s v="Q3"/>
    <s v="No"/>
    <n v="0"/>
    <n v="15.51"/>
    <n v="118.91"/>
  </r>
  <r>
    <n v="2591"/>
    <s v="R09272"/>
    <x v="134"/>
    <n v="58"/>
    <x v="1"/>
    <x v="4"/>
    <x v="88"/>
    <n v="3"/>
    <x v="1"/>
    <s v="Cash"/>
    <s v="Home Delivery"/>
    <s v="Yes"/>
    <s v="Looks premium"/>
    <x v="2"/>
    <x v="0"/>
    <x v="0"/>
    <x v="0"/>
    <n v="529.15"/>
    <x v="0"/>
    <s v="Central Region"/>
    <s v="Medium"/>
    <s v="October"/>
    <s v="Q4"/>
    <s v="No"/>
    <n v="1"/>
    <n v="79.372499999999988"/>
    <n v="608.52249999999992"/>
  </r>
  <r>
    <n v="2593"/>
    <s v="R04861"/>
    <x v="194"/>
    <n v="50"/>
    <x v="1"/>
    <x v="8"/>
    <x v="98"/>
    <n v="1"/>
    <x v="0"/>
    <s v="Credit Card"/>
    <s v="In Store"/>
    <s v="No"/>
    <m/>
    <x v="3"/>
    <x v="3"/>
    <x v="2"/>
    <x v="4"/>
    <n v="40.11"/>
    <x v="3"/>
    <s v="Eastern Region"/>
    <s v="Low"/>
    <s v="November"/>
    <s v="Q4"/>
    <s v="No"/>
    <n v="0"/>
    <n v="6.0164999999999997"/>
    <n v="46.126499999999993"/>
  </r>
  <r>
    <n v="2594"/>
    <s v="R08149"/>
    <x v="288"/>
    <n v="18"/>
    <x v="0"/>
    <x v="6"/>
    <x v="80"/>
    <n v="2"/>
    <x v="0"/>
    <s v="Mobile Payment"/>
    <s v="Click &amp; Collect"/>
    <s v="No"/>
    <s v="Delivery delayed"/>
    <x v="0"/>
    <x v="1"/>
    <x v="1"/>
    <x v="2"/>
    <n v="10347.709999999999"/>
    <x v="5"/>
    <s v="Gauteng Region"/>
    <s v="High"/>
    <s v="August"/>
    <s v="Q3"/>
    <s v="Yes"/>
    <n v="0"/>
    <n v="1552.1564999999998"/>
    <n v="11899.866499999998"/>
  </r>
  <r>
    <n v="2595"/>
    <s v="R05228"/>
    <x v="322"/>
    <n v="32"/>
    <x v="0"/>
    <x v="7"/>
    <x v="23"/>
    <n v="5"/>
    <x v="1"/>
    <s v="Debit Card"/>
    <s v="Click &amp; Collect"/>
    <s v="No"/>
    <m/>
    <x v="1"/>
    <x v="3"/>
    <x v="2"/>
    <x v="1"/>
    <n v="2340.5700000000002"/>
    <x v="8"/>
    <s v="Western Region"/>
    <s v="Medium"/>
    <s v="January"/>
    <s v="Q1"/>
    <s v="No"/>
    <n v="1"/>
    <n v="351.08550000000002"/>
    <n v="2691.6554999999998"/>
  </r>
  <r>
    <n v="2596"/>
    <s v="R00835"/>
    <x v="148"/>
    <n v="51"/>
    <x v="1"/>
    <x v="8"/>
    <x v="112"/>
    <n v="4"/>
    <x v="0"/>
    <s v="Cash"/>
    <s v="Home Delivery"/>
    <s v="No"/>
    <s v="Fantastic experience"/>
    <x v="4"/>
    <x v="0"/>
    <x v="1"/>
    <x v="4"/>
    <n v="1482.94"/>
    <x v="5"/>
    <s v="Eastern Region"/>
    <s v="Medium"/>
    <s v="January"/>
    <s v="Q1"/>
    <s v="No"/>
    <n v="0"/>
    <n v="222.441"/>
    <n v="1705.3809999999999"/>
  </r>
  <r>
    <n v="2597"/>
    <s v="R02487"/>
    <x v="374"/>
    <n v="75"/>
    <x v="1"/>
    <x v="1"/>
    <x v="107"/>
    <n v="3"/>
    <x v="0"/>
    <s v="Cash"/>
    <s v="In Store"/>
    <s v="No"/>
    <s v="Fits perfectly"/>
    <x v="2"/>
    <x v="0"/>
    <x v="0"/>
    <x v="5"/>
    <n v="2413.3000000000002"/>
    <x v="6"/>
    <s v="Southern Region"/>
    <s v="Medium"/>
    <s v="November"/>
    <s v="Q4"/>
    <s v="No"/>
    <n v="0"/>
    <n v="361.995"/>
    <n v="2775.2950000000001"/>
  </r>
  <r>
    <n v="2598"/>
    <s v="R07050"/>
    <x v="133"/>
    <n v="24"/>
    <x v="2"/>
    <x v="6"/>
    <x v="110"/>
    <n v="5"/>
    <x v="1"/>
    <s v="Debit Card"/>
    <s v="In Store"/>
    <s v="Yes"/>
    <s v="Long waiting time"/>
    <x v="1"/>
    <x v="1"/>
    <x v="0"/>
    <x v="2"/>
    <n v="2216.12"/>
    <x v="1"/>
    <s v="Gauteng Region"/>
    <s v="Medium"/>
    <s v="July"/>
    <s v="Q3"/>
    <s v="No"/>
    <n v="1"/>
    <n v="332.41799999999995"/>
    <n v="2548.5379999999996"/>
  </r>
  <r>
    <n v="2600"/>
    <s v="R04688"/>
    <x v="12"/>
    <n v="75"/>
    <x v="2"/>
    <x v="0"/>
    <x v="86"/>
    <n v="2"/>
    <x v="1"/>
    <s v="Cash"/>
    <s v="Home Delivery"/>
    <s v="Yes"/>
    <s v="Looks premium"/>
    <x v="0"/>
    <x v="0"/>
    <x v="0"/>
    <x v="5"/>
    <n v="5258.73"/>
    <x v="2"/>
    <s v="Northern Region"/>
    <s v="High"/>
    <s v="February"/>
    <s v="Q1"/>
    <s v="Yes"/>
    <n v="1"/>
    <n v="788.80949999999996"/>
    <n v="6047.539499999999"/>
  </r>
  <r>
    <n v="2601"/>
    <s v="R05462"/>
    <x v="36"/>
    <n v="44"/>
    <x v="2"/>
    <x v="4"/>
    <x v="61"/>
    <n v="3"/>
    <x v="0"/>
    <s v="Mobile Payment"/>
    <s v="Click &amp; Collect"/>
    <s v="Yes"/>
    <m/>
    <x v="2"/>
    <x v="3"/>
    <x v="2"/>
    <x v="3"/>
    <n v="768.34"/>
    <x v="7"/>
    <s v="Central Region"/>
    <s v="Medium"/>
    <s v="January"/>
    <s v="Q1"/>
    <s v="No"/>
    <n v="0"/>
    <n v="115.251"/>
    <n v="883.59100000000001"/>
  </r>
  <r>
    <n v="2602"/>
    <s v="R07989"/>
    <x v="505"/>
    <n v="55"/>
    <x v="2"/>
    <x v="5"/>
    <x v="85"/>
    <n v="3"/>
    <x v="0"/>
    <s v="EFT"/>
    <s v="In Store"/>
    <s v="Yes"/>
    <s v="Product was disappointing"/>
    <x v="2"/>
    <x v="1"/>
    <x v="0"/>
    <x v="0"/>
    <n v="812.2"/>
    <x v="2"/>
    <s v="Western Region"/>
    <s v="Medium"/>
    <s v="January"/>
    <s v="Q1"/>
    <s v="No"/>
    <n v="0"/>
    <n v="121.83"/>
    <n v="934.03"/>
  </r>
  <r>
    <n v="2603"/>
    <s v="R04635"/>
    <x v="529"/>
    <n v="29"/>
    <x v="2"/>
    <x v="1"/>
    <x v="8"/>
    <n v="5"/>
    <x v="1"/>
    <s v="Mobile Payment"/>
    <s v="Home Delivery"/>
    <s v="Yes"/>
    <s v="Product was disappointing"/>
    <x v="1"/>
    <x v="1"/>
    <x v="0"/>
    <x v="1"/>
    <n v="5390.8"/>
    <x v="6"/>
    <s v="Southern Region"/>
    <s v="High"/>
    <s v="March"/>
    <s v="Q1"/>
    <s v="Yes"/>
    <n v="1"/>
    <n v="808.62"/>
    <n v="6199.42"/>
  </r>
  <r>
    <n v="2604"/>
    <s v="R03888"/>
    <x v="248"/>
    <n v="30"/>
    <x v="2"/>
    <x v="7"/>
    <x v="18"/>
    <n v="2"/>
    <x v="1"/>
    <s v="Credit Card"/>
    <s v="In Store"/>
    <s v="No"/>
    <s v="Excellent product"/>
    <x v="0"/>
    <x v="0"/>
    <x v="0"/>
    <x v="1"/>
    <n v="1712.08"/>
    <x v="7"/>
    <s v="Western Region"/>
    <s v="Medium"/>
    <s v="January"/>
    <s v="Q1"/>
    <s v="No"/>
    <n v="1"/>
    <n v="256.81199999999995"/>
    <n v="1968.8919999999998"/>
  </r>
  <r>
    <n v="2605"/>
    <s v="R00066"/>
    <x v="287"/>
    <n v="49"/>
    <x v="2"/>
    <x v="1"/>
    <x v="36"/>
    <n v="3"/>
    <x v="1"/>
    <s v="Credit Card"/>
    <s v="Click &amp; Collect"/>
    <s v="No"/>
    <s v="Fantastic experience"/>
    <x v="2"/>
    <x v="0"/>
    <x v="0"/>
    <x v="4"/>
    <n v="13056.99"/>
    <x v="6"/>
    <s v="Southern Region"/>
    <s v="High"/>
    <s v="December"/>
    <s v="Q4"/>
    <s v="Yes"/>
    <n v="1"/>
    <n v="1958.5484999999999"/>
    <n v="15015.538499999999"/>
  </r>
  <r>
    <n v="2606"/>
    <s v="R09822"/>
    <x v="441"/>
    <n v="25"/>
    <x v="0"/>
    <x v="8"/>
    <x v="116"/>
    <n v="5"/>
    <x v="0"/>
    <s v="Credit Card"/>
    <s v="Home Delivery"/>
    <s v="Yes"/>
    <s v="Worth the money"/>
    <x v="1"/>
    <x v="0"/>
    <x v="1"/>
    <x v="1"/>
    <n v="11052.57"/>
    <x v="6"/>
    <s v="Eastern Region"/>
    <s v="High"/>
    <s v="January"/>
    <s v="Q1"/>
    <s v="Yes"/>
    <n v="0"/>
    <n v="1657.8854999999999"/>
    <n v="12710.455499999998"/>
  </r>
  <r>
    <n v="2607"/>
    <s v="R03929"/>
    <x v="657"/>
    <n v="38"/>
    <x v="1"/>
    <x v="1"/>
    <x v="69"/>
    <n v="1"/>
    <x v="0"/>
    <s v="EFT"/>
    <s v="Home Delivery"/>
    <s v="No"/>
    <s v="Packaging could improve"/>
    <x v="3"/>
    <x v="2"/>
    <x v="0"/>
    <x v="3"/>
    <n v="1907.49"/>
    <x v="0"/>
    <s v="Southern Region"/>
    <s v="Medium"/>
    <s v="April"/>
    <s v="Q2"/>
    <s v="No"/>
    <n v="0"/>
    <n v="286.12349999999998"/>
    <n v="2193.6134999999999"/>
  </r>
  <r>
    <n v="2608"/>
    <s v="R04000"/>
    <x v="447"/>
    <n v="54"/>
    <x v="1"/>
    <x v="6"/>
    <x v="95"/>
    <n v="1"/>
    <x v="1"/>
    <s v="EFT"/>
    <s v="In Store"/>
    <s v="Yes"/>
    <s v="Fantastic experience"/>
    <x v="3"/>
    <x v="0"/>
    <x v="0"/>
    <x v="4"/>
    <n v="105.11"/>
    <x v="1"/>
    <s v="Gauteng Region"/>
    <s v="Low"/>
    <s v="May"/>
    <s v="Q2"/>
    <s v="No"/>
    <n v="1"/>
    <n v="15.766499999999999"/>
    <n v="120.87649999999999"/>
  </r>
  <r>
    <n v="2610"/>
    <s v="R04150"/>
    <x v="649"/>
    <n v="56"/>
    <x v="1"/>
    <x v="3"/>
    <x v="73"/>
    <n v="2"/>
    <x v="0"/>
    <s v="Mobile Payment"/>
    <s v="Click &amp; Collect"/>
    <s v="No"/>
    <s v="Arrived damaged"/>
    <x v="0"/>
    <x v="1"/>
    <x v="1"/>
    <x v="0"/>
    <n v="657.5"/>
    <x v="5"/>
    <s v="Central Region"/>
    <s v="Medium"/>
    <s v="December"/>
    <s v="Q4"/>
    <s v="No"/>
    <n v="0"/>
    <n v="98.625"/>
    <n v="756.12499999999989"/>
  </r>
  <r>
    <n v="2611"/>
    <s v="R04197"/>
    <x v="75"/>
    <n v="69"/>
    <x v="2"/>
    <x v="3"/>
    <x v="58"/>
    <n v="4"/>
    <x v="1"/>
    <s v="Cash"/>
    <s v="In Store"/>
    <s v="Yes"/>
    <s v="Looks premium"/>
    <x v="4"/>
    <x v="0"/>
    <x v="1"/>
    <x v="5"/>
    <n v="2603.98"/>
    <x v="0"/>
    <s v="Central Region"/>
    <s v="Medium"/>
    <s v="March"/>
    <s v="Q1"/>
    <s v="No"/>
    <n v="1"/>
    <n v="390.59699999999998"/>
    <n v="2994.5769999999998"/>
  </r>
  <r>
    <n v="2613"/>
    <s v="R06880"/>
    <x v="339"/>
    <n v="56"/>
    <x v="0"/>
    <x v="4"/>
    <x v="80"/>
    <n v="2"/>
    <x v="0"/>
    <s v="Cash"/>
    <s v="Click &amp; Collect"/>
    <s v="Yes"/>
    <s v="Packaging could improve"/>
    <x v="0"/>
    <x v="2"/>
    <x v="0"/>
    <x v="0"/>
    <n v="10347.709999999999"/>
    <x v="5"/>
    <s v="Central Region"/>
    <s v="High"/>
    <s v="July"/>
    <s v="Q3"/>
    <s v="Yes"/>
    <n v="0"/>
    <n v="1552.1564999999998"/>
    <n v="11899.866499999998"/>
  </r>
  <r>
    <n v="2614"/>
    <s v="R06966"/>
    <x v="457"/>
    <n v="45"/>
    <x v="1"/>
    <x v="3"/>
    <x v="56"/>
    <n v="5"/>
    <x v="0"/>
    <s v="Mobile Payment"/>
    <s v="In Store"/>
    <s v="Yes"/>
    <s v="Product was disappointing"/>
    <x v="1"/>
    <x v="1"/>
    <x v="0"/>
    <x v="4"/>
    <n v="306.57"/>
    <x v="4"/>
    <s v="Central Region"/>
    <s v="Low"/>
    <s v="March"/>
    <s v="Q1"/>
    <s v="No"/>
    <n v="0"/>
    <n v="45.985499999999995"/>
    <n v="352.55549999999994"/>
  </r>
  <r>
    <n v="2615"/>
    <s v="R09183"/>
    <x v="375"/>
    <n v="58"/>
    <x v="2"/>
    <x v="1"/>
    <x v="2"/>
    <n v="4"/>
    <x v="1"/>
    <s v="Cash"/>
    <s v="In Store"/>
    <s v="Yes"/>
    <s v="Packaging could improve"/>
    <x v="4"/>
    <x v="2"/>
    <x v="0"/>
    <x v="0"/>
    <n v="230.14"/>
    <x v="2"/>
    <s v="Southern Region"/>
    <s v="Low"/>
    <s v="October"/>
    <s v="Q4"/>
    <s v="No"/>
    <n v="1"/>
    <n v="34.520999999999994"/>
    <n v="264.66099999999994"/>
  </r>
  <r>
    <n v="2616"/>
    <s v="R09009"/>
    <x v="135"/>
    <n v="48"/>
    <x v="2"/>
    <x v="6"/>
    <x v="103"/>
    <n v="1"/>
    <x v="1"/>
    <s v="EFT"/>
    <s v="In Store"/>
    <s v="No"/>
    <s v="Great customer service"/>
    <x v="3"/>
    <x v="0"/>
    <x v="0"/>
    <x v="4"/>
    <n v="103.4"/>
    <x v="3"/>
    <s v="Gauteng Region"/>
    <s v="Low"/>
    <s v="December"/>
    <s v="Q4"/>
    <s v="No"/>
    <n v="1"/>
    <n v="15.51"/>
    <n v="118.91"/>
  </r>
  <r>
    <n v="2617"/>
    <s v="R08249"/>
    <x v="513"/>
    <n v="38"/>
    <x v="2"/>
    <x v="7"/>
    <x v="7"/>
    <n v="4"/>
    <x v="0"/>
    <s v="Mobile Payment"/>
    <s v="Home Delivery"/>
    <s v="Yes"/>
    <s v="Looks premium"/>
    <x v="4"/>
    <x v="0"/>
    <x v="1"/>
    <x v="3"/>
    <n v="1370.56"/>
    <x v="6"/>
    <s v="Western Region"/>
    <s v="Medium"/>
    <s v="March"/>
    <s v="Q1"/>
    <s v="No"/>
    <n v="0"/>
    <n v="205.58399999999997"/>
    <n v="1576.1439999999998"/>
  </r>
  <r>
    <n v="2618"/>
    <s v="R04253"/>
    <x v="124"/>
    <n v="40"/>
    <x v="1"/>
    <x v="7"/>
    <x v="81"/>
    <n v="1"/>
    <x v="1"/>
    <s v="EFT"/>
    <s v="In Store"/>
    <s v="No"/>
    <s v="Packaging could improve"/>
    <x v="3"/>
    <x v="2"/>
    <x v="0"/>
    <x v="3"/>
    <n v="375.53"/>
    <x v="4"/>
    <s v="Western Region"/>
    <s v="Low"/>
    <s v="April"/>
    <s v="Q2"/>
    <s v="No"/>
    <n v="1"/>
    <n v="56.329499999999996"/>
    <n v="431.85949999999991"/>
  </r>
  <r>
    <n v="2619"/>
    <s v="R03080"/>
    <x v="246"/>
    <n v="66"/>
    <x v="2"/>
    <x v="8"/>
    <x v="99"/>
    <n v="3"/>
    <x v="1"/>
    <s v="Debit Card"/>
    <s v="Home Delivery"/>
    <s v="No"/>
    <s v="Customer support was excellent"/>
    <x v="2"/>
    <x v="0"/>
    <x v="0"/>
    <x v="5"/>
    <n v="786.78"/>
    <x v="8"/>
    <s v="Eastern Region"/>
    <s v="Medium"/>
    <s v="June"/>
    <s v="Q2"/>
    <s v="No"/>
    <n v="1"/>
    <n v="118.017"/>
    <n v="904.79699999999991"/>
  </r>
  <r>
    <n v="2621"/>
    <s v="R03835"/>
    <x v="306"/>
    <n v="73"/>
    <x v="1"/>
    <x v="1"/>
    <x v="71"/>
    <n v="2"/>
    <x v="0"/>
    <s v="EFT"/>
    <s v="Click &amp; Collect"/>
    <s v="Yes"/>
    <s v="Long waiting time"/>
    <x v="0"/>
    <x v="1"/>
    <x v="1"/>
    <x v="5"/>
    <n v="1171.25"/>
    <x v="4"/>
    <s v="Southern Region"/>
    <s v="Medium"/>
    <s v="February"/>
    <s v="Q1"/>
    <s v="No"/>
    <n v="0"/>
    <n v="175.6875"/>
    <n v="1346.9375"/>
  </r>
  <r>
    <n v="2622"/>
    <s v="R06150"/>
    <x v="222"/>
    <n v="80"/>
    <x v="2"/>
    <x v="0"/>
    <x v="40"/>
    <n v="5"/>
    <x v="1"/>
    <s v="Cash"/>
    <s v="Click &amp; Collect"/>
    <s v="No"/>
    <s v="Long waiting time"/>
    <x v="1"/>
    <x v="1"/>
    <x v="0"/>
    <x v="5"/>
    <n v="1619.07"/>
    <x v="7"/>
    <s v="Northern Region"/>
    <s v="Medium"/>
    <s v="August"/>
    <s v="Q3"/>
    <s v="No"/>
    <n v="1"/>
    <n v="242.86049999999997"/>
    <n v="1861.9304999999997"/>
  </r>
  <r>
    <n v="2623"/>
    <s v="R05313"/>
    <x v="637"/>
    <n v="39"/>
    <x v="1"/>
    <x v="6"/>
    <x v="90"/>
    <n v="1"/>
    <x v="0"/>
    <s v="Debit Card"/>
    <s v="Click &amp; Collect"/>
    <s v="Yes"/>
    <s v="Easy to assemble"/>
    <x v="3"/>
    <x v="0"/>
    <x v="0"/>
    <x v="3"/>
    <n v="16523.5"/>
    <x v="6"/>
    <s v="Gauteng Region"/>
    <s v="High"/>
    <s v="September"/>
    <s v="Q3"/>
    <s v="Yes"/>
    <n v="0"/>
    <n v="2478.5250000000001"/>
    <n v="19002.024999999998"/>
  </r>
  <r>
    <n v="2624"/>
    <s v="R02944"/>
    <x v="256"/>
    <n v="27"/>
    <x v="2"/>
    <x v="1"/>
    <x v="107"/>
    <n v="3"/>
    <x v="0"/>
    <s v="Cash"/>
    <s v="In Store"/>
    <s v="Yes"/>
    <s v="Helpful staff"/>
    <x v="2"/>
    <x v="0"/>
    <x v="0"/>
    <x v="1"/>
    <n v="2413.3000000000002"/>
    <x v="6"/>
    <s v="Southern Region"/>
    <s v="Medium"/>
    <s v="April"/>
    <s v="Q2"/>
    <s v="No"/>
    <n v="0"/>
    <n v="361.995"/>
    <n v="2775.2950000000001"/>
  </r>
  <r>
    <n v="2625"/>
    <s v="R00869"/>
    <x v="561"/>
    <n v="79"/>
    <x v="2"/>
    <x v="0"/>
    <x v="20"/>
    <n v="4"/>
    <x v="0"/>
    <s v="EFT"/>
    <s v="Click &amp; Collect"/>
    <s v="Yes"/>
    <s v="Would definitely buy again"/>
    <x v="4"/>
    <x v="0"/>
    <x v="1"/>
    <x v="5"/>
    <n v="3747.26"/>
    <x v="8"/>
    <s v="Northern Region"/>
    <s v="Medium"/>
    <s v="March"/>
    <s v="Q1"/>
    <s v="No"/>
    <n v="0"/>
    <n v="562.08900000000006"/>
    <n v="4309.3490000000002"/>
  </r>
  <r>
    <n v="2626"/>
    <s v="R04039"/>
    <x v="615"/>
    <n v="73"/>
    <x v="0"/>
    <x v="0"/>
    <x v="39"/>
    <n v="4"/>
    <x v="1"/>
    <s v="Credit Card"/>
    <s v="Home Delivery"/>
    <s v="No"/>
    <s v="Looks premium"/>
    <x v="4"/>
    <x v="0"/>
    <x v="1"/>
    <x v="5"/>
    <n v="24904.86"/>
    <x v="6"/>
    <s v="Northern Region"/>
    <s v="High"/>
    <s v="August"/>
    <s v="Q3"/>
    <s v="Yes"/>
    <n v="1"/>
    <n v="3735.7289999999998"/>
    <n v="28640.589"/>
  </r>
  <r>
    <n v="2627"/>
    <s v="R07771"/>
    <x v="199"/>
    <n v="27"/>
    <x v="2"/>
    <x v="1"/>
    <x v="88"/>
    <n v="1"/>
    <x v="0"/>
    <s v="Cash"/>
    <s v="Click &amp; Collect"/>
    <s v="No"/>
    <s v="Item missing accessories"/>
    <x v="3"/>
    <x v="1"/>
    <x v="1"/>
    <x v="1"/>
    <n v="529.15"/>
    <x v="0"/>
    <s v="Southern Region"/>
    <s v="Medium"/>
    <s v="June"/>
    <s v="Q2"/>
    <s v="No"/>
    <n v="0"/>
    <n v="79.372499999999988"/>
    <n v="608.52249999999992"/>
  </r>
  <r>
    <n v="2628"/>
    <s v="R01507"/>
    <x v="204"/>
    <n v="75"/>
    <x v="1"/>
    <x v="4"/>
    <x v="98"/>
    <n v="4"/>
    <x v="0"/>
    <s v="EFT"/>
    <s v="Click &amp; Collect"/>
    <s v="Yes"/>
    <s v="Delivery delayed"/>
    <x v="4"/>
    <x v="1"/>
    <x v="0"/>
    <x v="5"/>
    <n v="40.11"/>
    <x v="3"/>
    <s v="Central Region"/>
    <s v="Low"/>
    <s v="January"/>
    <s v="Q1"/>
    <s v="No"/>
    <n v="0"/>
    <n v="6.0164999999999997"/>
    <n v="46.126499999999993"/>
  </r>
  <r>
    <n v="2631"/>
    <s v="R06211"/>
    <x v="209"/>
    <m/>
    <x v="0"/>
    <x v="0"/>
    <x v="24"/>
    <n v="1"/>
    <x v="1"/>
    <s v="Mobile Payment"/>
    <s v="Home Delivery"/>
    <s v="No"/>
    <s v="Instructions unclear"/>
    <x v="3"/>
    <x v="2"/>
    <x v="0"/>
    <x v="6"/>
    <n v="44114.21"/>
    <x v="6"/>
    <s v="Northern Region"/>
    <s v="High"/>
    <s v="January"/>
    <s v="Q1"/>
    <s v="Yes"/>
    <n v="1"/>
    <n v="6617.1314999999995"/>
    <n v="50731.341499999995"/>
  </r>
  <r>
    <n v="2632"/>
    <s v="R02834"/>
    <x v="88"/>
    <n v="35"/>
    <x v="2"/>
    <x v="0"/>
    <x v="48"/>
    <n v="2"/>
    <x v="1"/>
    <s v="Debit Card"/>
    <s v="Click &amp; Collect"/>
    <s v="No"/>
    <s v="Great customer service"/>
    <x v="0"/>
    <x v="0"/>
    <x v="0"/>
    <x v="3"/>
    <n v="192.77"/>
    <x v="1"/>
    <s v="Northern Region"/>
    <s v="Low"/>
    <s v="October"/>
    <s v="Q4"/>
    <s v="No"/>
    <n v="1"/>
    <n v="28.915500000000002"/>
    <n v="221.68549999999999"/>
  </r>
  <r>
    <n v="2633"/>
    <s v="R09472"/>
    <x v="44"/>
    <n v="42"/>
    <x v="0"/>
    <x v="1"/>
    <x v="26"/>
    <n v="4"/>
    <x v="1"/>
    <s v="Mobile Payment"/>
    <s v="In Store"/>
    <s v="Yes"/>
    <s v="Item missing accessories"/>
    <x v="4"/>
    <x v="1"/>
    <x v="0"/>
    <x v="3"/>
    <n v="27815.439999999999"/>
    <x v="6"/>
    <s v="Southern Region"/>
    <s v="High"/>
    <s v="May"/>
    <s v="Q2"/>
    <s v="Yes"/>
    <n v="1"/>
    <n v="4172.3159999999998"/>
    <n v="31987.755999999998"/>
  </r>
  <r>
    <n v="2634"/>
    <s v="R05834"/>
    <x v="20"/>
    <n v="66"/>
    <x v="1"/>
    <x v="7"/>
    <x v="105"/>
    <n v="4"/>
    <x v="1"/>
    <s v="Cash"/>
    <s v="Home Delivery"/>
    <s v="No"/>
    <s v="Excellent product"/>
    <x v="4"/>
    <x v="0"/>
    <x v="1"/>
    <x v="5"/>
    <n v="96.11"/>
    <x v="8"/>
    <s v="Western Region"/>
    <s v="Low"/>
    <s v="October"/>
    <s v="Q4"/>
    <s v="No"/>
    <n v="1"/>
    <n v="14.416499999999999"/>
    <n v="110.52649999999998"/>
  </r>
  <r>
    <n v="2636"/>
    <s v="R04795"/>
    <x v="187"/>
    <n v="66"/>
    <x v="1"/>
    <x v="3"/>
    <x v="11"/>
    <n v="2"/>
    <x v="1"/>
    <s v="EFT"/>
    <s v="Click &amp; Collect"/>
    <s v="Yes"/>
    <s v="Instructions unclear"/>
    <x v="0"/>
    <x v="2"/>
    <x v="0"/>
    <x v="5"/>
    <n v="231.22"/>
    <x v="1"/>
    <s v="Central Region"/>
    <s v="Low"/>
    <s v="December"/>
    <s v="Q4"/>
    <s v="No"/>
    <n v="1"/>
    <n v="34.683"/>
    <n v="265.90299999999996"/>
  </r>
  <r>
    <n v="2637"/>
    <s v="R01076"/>
    <x v="196"/>
    <n v="47"/>
    <x v="2"/>
    <x v="3"/>
    <x v="19"/>
    <n v="1"/>
    <x v="0"/>
    <s v="Mobile Payment"/>
    <s v="Click &amp; Collect"/>
    <s v="Yes"/>
    <s v="Fits perfectly"/>
    <x v="3"/>
    <x v="0"/>
    <x v="0"/>
    <x v="4"/>
    <n v="343.42"/>
    <x v="3"/>
    <s v="Central Region"/>
    <s v="Low"/>
    <s v="April"/>
    <s v="Q2"/>
    <s v="No"/>
    <n v="0"/>
    <n v="51.512999999999998"/>
    <n v="394.93299999999999"/>
  </r>
  <r>
    <n v="2638"/>
    <s v="R05035"/>
    <x v="230"/>
    <n v="20"/>
    <x v="0"/>
    <x v="0"/>
    <x v="80"/>
    <n v="1"/>
    <x v="0"/>
    <s v="Cash"/>
    <s v="In Store"/>
    <s v="Yes"/>
    <s v="Fits perfectly"/>
    <x v="3"/>
    <x v="0"/>
    <x v="0"/>
    <x v="2"/>
    <n v="10347.709999999999"/>
    <x v="5"/>
    <s v="Northern Region"/>
    <s v="High"/>
    <s v="December"/>
    <s v="Q4"/>
    <s v="Yes"/>
    <n v="0"/>
    <n v="1552.1564999999998"/>
    <n v="11899.866499999998"/>
  </r>
  <r>
    <n v="2640"/>
    <s v="R06979"/>
    <x v="492"/>
    <n v="37"/>
    <x v="2"/>
    <x v="2"/>
    <x v="117"/>
    <n v="2"/>
    <x v="1"/>
    <s v="Debit Card"/>
    <s v="Home Delivery"/>
    <s v="No"/>
    <s v="Average quality"/>
    <x v="0"/>
    <x v="2"/>
    <x v="0"/>
    <x v="3"/>
    <n v="6581.78"/>
    <x v="6"/>
    <s v="Northern Region"/>
    <s v="High"/>
    <s v="March"/>
    <s v="Q1"/>
    <s v="Yes"/>
    <n v="1"/>
    <n v="987.26699999999994"/>
    <n v="7569.0469999999996"/>
  </r>
  <r>
    <n v="2641"/>
    <s v="R04455"/>
    <x v="283"/>
    <n v="27"/>
    <x v="1"/>
    <x v="3"/>
    <x v="27"/>
    <n v="4"/>
    <x v="0"/>
    <s v="Cash"/>
    <s v="Click &amp; Collect"/>
    <s v="Yes"/>
    <s v="Packaging could improve"/>
    <x v="4"/>
    <x v="2"/>
    <x v="0"/>
    <x v="1"/>
    <n v="14808.31"/>
    <x v="6"/>
    <s v="Central Region"/>
    <s v="High"/>
    <s v="February"/>
    <s v="Q1"/>
    <s v="Yes"/>
    <n v="0"/>
    <n v="2221.2464999999997"/>
    <n v="17029.556499999999"/>
  </r>
  <r>
    <n v="2642"/>
    <s v="R03947"/>
    <x v="468"/>
    <n v="18"/>
    <x v="0"/>
    <x v="8"/>
    <x v="27"/>
    <n v="2"/>
    <x v="1"/>
    <s v="Debit Card"/>
    <s v="In Store"/>
    <s v="No"/>
    <s v="Long waiting time"/>
    <x v="0"/>
    <x v="1"/>
    <x v="1"/>
    <x v="2"/>
    <n v="14808.31"/>
    <x v="6"/>
    <s v="Eastern Region"/>
    <s v="High"/>
    <s v="February"/>
    <s v="Q1"/>
    <s v="Yes"/>
    <n v="1"/>
    <n v="2221.2464999999997"/>
    <n v="17029.556499999999"/>
  </r>
  <r>
    <n v="2644"/>
    <s v="R09679"/>
    <x v="515"/>
    <n v="71"/>
    <x v="1"/>
    <x v="1"/>
    <x v="90"/>
    <n v="1"/>
    <x v="0"/>
    <s v="Cash"/>
    <s v="In Store"/>
    <s v="Yes"/>
    <s v="Product exceeded expectations"/>
    <x v="3"/>
    <x v="0"/>
    <x v="0"/>
    <x v="5"/>
    <n v="16523.5"/>
    <x v="6"/>
    <s v="Southern Region"/>
    <s v="High"/>
    <s v="October"/>
    <s v="Q4"/>
    <s v="Yes"/>
    <n v="0"/>
    <n v="2478.5250000000001"/>
    <n v="19002.024999999998"/>
  </r>
  <r>
    <n v="2645"/>
    <s v="R07257"/>
    <x v="210"/>
    <n v="57"/>
    <x v="0"/>
    <x v="2"/>
    <x v="122"/>
    <n v="5"/>
    <x v="0"/>
    <s v="Debit Card"/>
    <s v="Home Delivery"/>
    <s v="No"/>
    <s v="Instructions unclear"/>
    <x v="1"/>
    <x v="2"/>
    <x v="0"/>
    <x v="0"/>
    <n v="412.16"/>
    <x v="8"/>
    <s v="Northern Region"/>
    <s v="Low"/>
    <s v="January"/>
    <s v="Q1"/>
    <s v="No"/>
    <n v="0"/>
    <n v="61.823999999999998"/>
    <n v="473.98399999999998"/>
  </r>
  <r>
    <n v="2646"/>
    <s v="R06106"/>
    <x v="687"/>
    <n v="40"/>
    <x v="2"/>
    <x v="5"/>
    <x v="110"/>
    <n v="1"/>
    <x v="0"/>
    <s v="Mobile Payment"/>
    <s v="Click &amp; Collect"/>
    <s v="No"/>
    <m/>
    <x v="3"/>
    <x v="3"/>
    <x v="2"/>
    <x v="3"/>
    <n v="2216.12"/>
    <x v="1"/>
    <s v="Western Region"/>
    <s v="Medium"/>
    <s v="April"/>
    <s v="Q2"/>
    <s v="No"/>
    <n v="0"/>
    <n v="332.41799999999995"/>
    <n v="2548.5379999999996"/>
  </r>
  <r>
    <n v="2647"/>
    <s v="R07400"/>
    <x v="681"/>
    <n v="76"/>
    <x v="2"/>
    <x v="3"/>
    <x v="40"/>
    <n v="1"/>
    <x v="0"/>
    <s v="Cash"/>
    <s v="In Store"/>
    <s v="No"/>
    <s v="Worth the money"/>
    <x v="3"/>
    <x v="0"/>
    <x v="0"/>
    <x v="5"/>
    <n v="1619.07"/>
    <x v="7"/>
    <s v="Central Region"/>
    <s v="Medium"/>
    <s v="January"/>
    <s v="Q1"/>
    <s v="No"/>
    <n v="0"/>
    <n v="242.86049999999997"/>
    <n v="1861.9304999999997"/>
  </r>
  <r>
    <n v="2648"/>
    <s v="R00074"/>
    <x v="314"/>
    <n v="57"/>
    <x v="1"/>
    <x v="5"/>
    <x v="89"/>
    <n v="2"/>
    <x v="1"/>
    <s v="Cash"/>
    <s v="Home Delivery"/>
    <s v="Yes"/>
    <s v="Packaging could improve"/>
    <x v="0"/>
    <x v="2"/>
    <x v="0"/>
    <x v="0"/>
    <n v="574.49"/>
    <x v="4"/>
    <s v="Western Region"/>
    <s v="Medium"/>
    <s v="August"/>
    <s v="Q3"/>
    <s v="No"/>
    <n v="1"/>
    <n v="86.173500000000004"/>
    <n v="660.6635"/>
  </r>
  <r>
    <n v="2649"/>
    <s v="R05077"/>
    <x v="341"/>
    <n v="61"/>
    <x v="1"/>
    <x v="8"/>
    <x v="73"/>
    <n v="2"/>
    <x v="0"/>
    <s v="Cash"/>
    <s v="Home Delivery"/>
    <s v="Yes"/>
    <s v="Easy to assemble"/>
    <x v="0"/>
    <x v="0"/>
    <x v="0"/>
    <x v="0"/>
    <n v="657.5"/>
    <x v="5"/>
    <s v="Eastern Region"/>
    <s v="Medium"/>
    <s v="August"/>
    <s v="Q3"/>
    <s v="No"/>
    <n v="0"/>
    <n v="98.625"/>
    <n v="756.12499999999989"/>
  </r>
  <r>
    <n v="2650"/>
    <s v="R03567"/>
    <x v="468"/>
    <n v="39"/>
    <x v="0"/>
    <x v="0"/>
    <x v="82"/>
    <n v="1"/>
    <x v="1"/>
    <s v="Credit Card"/>
    <s v="In Store"/>
    <s v="Yes"/>
    <s v="Very fast delivery"/>
    <x v="3"/>
    <x v="0"/>
    <x v="0"/>
    <x v="3"/>
    <n v="463.48"/>
    <x v="6"/>
    <s v="Northern Region"/>
    <s v="Low"/>
    <s v="February"/>
    <s v="Q1"/>
    <s v="No"/>
    <n v="1"/>
    <n v="69.522000000000006"/>
    <n v="533.00199999999995"/>
  </r>
  <r>
    <n v="2651"/>
    <s v="R04522"/>
    <x v="88"/>
    <n v="37"/>
    <x v="0"/>
    <x v="3"/>
    <x v="75"/>
    <n v="4"/>
    <x v="0"/>
    <s v="Mobile Payment"/>
    <s v="In Store"/>
    <s v="Yes"/>
    <s v="Product was disappointing"/>
    <x v="4"/>
    <x v="1"/>
    <x v="0"/>
    <x v="3"/>
    <n v="4841.7700000000004"/>
    <x v="7"/>
    <s v="Central Region"/>
    <s v="Medium"/>
    <s v="October"/>
    <s v="Q4"/>
    <s v="No"/>
    <n v="0"/>
    <n v="726.26550000000009"/>
    <n v="5568.0355"/>
  </r>
  <r>
    <n v="2652"/>
    <s v="R07325"/>
    <x v="466"/>
    <n v="58"/>
    <x v="0"/>
    <x v="6"/>
    <x v="104"/>
    <n v="2"/>
    <x v="0"/>
    <s v="EFT"/>
    <s v="In Store"/>
    <s v="No"/>
    <s v="Would definitely buy again"/>
    <x v="0"/>
    <x v="0"/>
    <x v="0"/>
    <x v="0"/>
    <n v="274.49"/>
    <x v="1"/>
    <s v="Gauteng Region"/>
    <s v="Low"/>
    <s v="October"/>
    <s v="Q4"/>
    <s v="No"/>
    <n v="0"/>
    <n v="41.173499999999997"/>
    <n v="315.6635"/>
  </r>
  <r>
    <n v="2653"/>
    <s v="R04575"/>
    <x v="658"/>
    <n v="38"/>
    <x v="0"/>
    <x v="3"/>
    <x v="10"/>
    <n v="4"/>
    <x v="1"/>
    <s v="Credit Card"/>
    <s v="Click &amp; Collect"/>
    <s v="Yes"/>
    <s v="Very comfortable"/>
    <x v="4"/>
    <x v="0"/>
    <x v="1"/>
    <x v="3"/>
    <n v="276.82"/>
    <x v="7"/>
    <s v="Central Region"/>
    <s v="Low"/>
    <s v="November"/>
    <s v="Q4"/>
    <s v="No"/>
    <n v="1"/>
    <n v="41.522999999999996"/>
    <n v="318.34299999999996"/>
  </r>
  <r>
    <n v="2654"/>
    <s v="R01102"/>
    <x v="492"/>
    <n v="31"/>
    <x v="1"/>
    <x v="7"/>
    <x v="93"/>
    <n v="3"/>
    <x v="1"/>
    <s v="Credit Card"/>
    <s v="Home Delivery"/>
    <s v="Yes"/>
    <s v="Highly recommend"/>
    <x v="2"/>
    <x v="0"/>
    <x v="0"/>
    <x v="1"/>
    <n v="34.200000000000003"/>
    <x v="3"/>
    <s v="Western Region"/>
    <s v="Low"/>
    <s v="March"/>
    <s v="Q1"/>
    <s v="No"/>
    <n v="1"/>
    <n v="5.13"/>
    <n v="39.33"/>
  </r>
  <r>
    <n v="2655"/>
    <s v="R03209"/>
    <x v="346"/>
    <n v="54"/>
    <x v="2"/>
    <x v="1"/>
    <x v="119"/>
    <n v="1"/>
    <x v="1"/>
    <s v="Credit Card"/>
    <s v="Home Delivery"/>
    <s v="Yes"/>
    <s v="Packaging could improve"/>
    <x v="3"/>
    <x v="2"/>
    <x v="0"/>
    <x v="4"/>
    <n v="618.72"/>
    <x v="2"/>
    <s v="Southern Region"/>
    <s v="Medium"/>
    <s v="May"/>
    <s v="Q2"/>
    <s v="No"/>
    <n v="1"/>
    <n v="92.808000000000007"/>
    <n v="711.52800000000002"/>
  </r>
  <r>
    <n v="2656"/>
    <s v="R09682"/>
    <x v="430"/>
    <n v="47"/>
    <x v="1"/>
    <x v="8"/>
    <x v="115"/>
    <n v="4"/>
    <x v="1"/>
    <s v="Mobile Payment"/>
    <s v="In Store"/>
    <s v="Yes"/>
    <s v="Average quality"/>
    <x v="4"/>
    <x v="2"/>
    <x v="0"/>
    <x v="4"/>
    <n v="1369.39"/>
    <x v="4"/>
    <s v="Eastern Region"/>
    <s v="Medium"/>
    <s v="January"/>
    <s v="Q1"/>
    <s v="No"/>
    <n v="1"/>
    <n v="205.4085"/>
    <n v="1574.7985000000001"/>
  </r>
  <r>
    <n v="2657"/>
    <s v="R07904"/>
    <x v="41"/>
    <n v="42"/>
    <x v="0"/>
    <x v="2"/>
    <x v="121"/>
    <n v="5"/>
    <x v="1"/>
    <s v="Mobile Payment"/>
    <s v="Click &amp; Collect"/>
    <s v="No"/>
    <s v="Excellent value"/>
    <x v="1"/>
    <x v="0"/>
    <x v="1"/>
    <x v="3"/>
    <n v="85.25"/>
    <x v="1"/>
    <s v="Northern Region"/>
    <s v="Low"/>
    <s v="July"/>
    <s v="Q3"/>
    <s v="No"/>
    <n v="1"/>
    <n v="12.7875"/>
    <n v="98.037499999999994"/>
  </r>
  <r>
    <n v="2658"/>
    <s v="R08142"/>
    <x v="388"/>
    <n v="36"/>
    <x v="0"/>
    <x v="2"/>
    <x v="91"/>
    <n v="4"/>
    <x v="0"/>
    <s v="Mobile Payment"/>
    <s v="In Store"/>
    <s v="No"/>
    <s v="Would definitely buy again"/>
    <x v="4"/>
    <x v="0"/>
    <x v="1"/>
    <x v="3"/>
    <n v="53.85"/>
    <x v="3"/>
    <s v="Northern Region"/>
    <s v="Low"/>
    <s v="July"/>
    <s v="Q3"/>
    <s v="No"/>
    <n v="0"/>
    <n v="8.0775000000000006"/>
    <n v="61.927499999999995"/>
  </r>
  <r>
    <n v="2659"/>
    <s v="R04891"/>
    <x v="25"/>
    <n v="77"/>
    <x v="1"/>
    <x v="4"/>
    <x v="40"/>
    <n v="2"/>
    <x v="0"/>
    <s v="Cash"/>
    <s v="Click &amp; Collect"/>
    <s v="No"/>
    <s v="Very comfortable"/>
    <x v="0"/>
    <x v="0"/>
    <x v="0"/>
    <x v="5"/>
    <n v="1619.07"/>
    <x v="7"/>
    <s v="Central Region"/>
    <s v="Medium"/>
    <s v="November"/>
    <s v="Q4"/>
    <s v="No"/>
    <n v="0"/>
    <n v="242.86049999999997"/>
    <n v="1861.9304999999997"/>
  </r>
  <r>
    <n v="2660"/>
    <s v="R00119"/>
    <x v="688"/>
    <n v="43"/>
    <x v="2"/>
    <x v="5"/>
    <x v="94"/>
    <n v="4"/>
    <x v="0"/>
    <s v="Debit Card"/>
    <s v="Home Delivery"/>
    <s v="No"/>
    <s v="Great customer service"/>
    <x v="4"/>
    <x v="0"/>
    <x v="1"/>
    <x v="3"/>
    <n v="1746.77"/>
    <x v="5"/>
    <s v="Western Region"/>
    <s v="Medium"/>
    <s v="April"/>
    <s v="Q2"/>
    <s v="No"/>
    <n v="0"/>
    <n v="262.01549999999997"/>
    <n v="2008.7854999999997"/>
  </r>
  <r>
    <n v="2661"/>
    <s v="R02023"/>
    <x v="94"/>
    <n v="58"/>
    <x v="2"/>
    <x v="8"/>
    <x v="101"/>
    <n v="5"/>
    <x v="0"/>
    <s v="Debit Card"/>
    <s v="Home Delivery"/>
    <s v="No"/>
    <s v="Fits perfectly"/>
    <x v="1"/>
    <x v="0"/>
    <x v="1"/>
    <x v="0"/>
    <n v="886.51"/>
    <x v="1"/>
    <s v="Eastern Region"/>
    <s v="Medium"/>
    <s v="October"/>
    <s v="Q4"/>
    <s v="No"/>
    <n v="0"/>
    <n v="132.97649999999999"/>
    <n v="1019.4864999999999"/>
  </r>
  <r>
    <n v="2662"/>
    <s v="R08329"/>
    <x v="329"/>
    <n v="63"/>
    <x v="2"/>
    <x v="7"/>
    <x v="50"/>
    <n v="3"/>
    <x v="1"/>
    <s v="Cash"/>
    <s v="Home Delivery"/>
    <s v="Yes"/>
    <s v="Excellent value"/>
    <x v="2"/>
    <x v="0"/>
    <x v="0"/>
    <x v="0"/>
    <n v="929.55"/>
    <x v="0"/>
    <s v="Western Region"/>
    <s v="Medium"/>
    <s v="July"/>
    <s v="Q3"/>
    <s v="No"/>
    <n v="1"/>
    <n v="139.43249999999998"/>
    <n v="1068.9824999999998"/>
  </r>
  <r>
    <n v="2663"/>
    <s v="R05505"/>
    <x v="169"/>
    <n v="29"/>
    <x v="1"/>
    <x v="1"/>
    <x v="77"/>
    <n v="2"/>
    <x v="0"/>
    <s v="Mobile Payment"/>
    <s v="In Store"/>
    <s v="Yes"/>
    <s v="Fantastic experience"/>
    <x v="0"/>
    <x v="0"/>
    <x v="0"/>
    <x v="1"/>
    <n v="353.21"/>
    <x v="3"/>
    <s v="Southern Region"/>
    <s v="Low"/>
    <s v="November"/>
    <s v="Q4"/>
    <s v="No"/>
    <n v="0"/>
    <n v="52.981499999999997"/>
    <n v="406.19149999999996"/>
  </r>
  <r>
    <n v="2664"/>
    <s v="R02035"/>
    <x v="296"/>
    <n v="59"/>
    <x v="1"/>
    <x v="7"/>
    <x v="50"/>
    <n v="2"/>
    <x v="0"/>
    <s v="Cash"/>
    <s v="Home Delivery"/>
    <s v="Yes"/>
    <m/>
    <x v="0"/>
    <x v="3"/>
    <x v="2"/>
    <x v="0"/>
    <n v="929.55"/>
    <x v="0"/>
    <s v="Western Region"/>
    <s v="Medium"/>
    <s v="January"/>
    <s v="Q1"/>
    <s v="No"/>
    <n v="0"/>
    <n v="139.43249999999998"/>
    <n v="1068.9824999999998"/>
  </r>
  <r>
    <n v="2665"/>
    <s v="R04337"/>
    <x v="234"/>
    <n v="65"/>
    <x v="2"/>
    <x v="6"/>
    <x v="51"/>
    <n v="3"/>
    <x v="0"/>
    <s v="Cash"/>
    <s v="In Store"/>
    <s v="Yes"/>
    <s v="Exactly as advertised"/>
    <x v="2"/>
    <x v="0"/>
    <x v="0"/>
    <x v="5"/>
    <n v="209.53"/>
    <x v="3"/>
    <s v="Gauteng Region"/>
    <s v="Low"/>
    <s v="June"/>
    <s v="Q2"/>
    <s v="No"/>
    <n v="0"/>
    <n v="31.429499999999997"/>
    <n v="240.95949999999999"/>
  </r>
  <r>
    <n v="2667"/>
    <s v="R06078"/>
    <x v="188"/>
    <n v="24"/>
    <x v="1"/>
    <x v="8"/>
    <x v="100"/>
    <n v="2"/>
    <x v="1"/>
    <s v="Debit Card"/>
    <s v="In Store"/>
    <s v="No"/>
    <m/>
    <x v="0"/>
    <x v="3"/>
    <x v="2"/>
    <x v="2"/>
    <n v="5432.76"/>
    <x v="5"/>
    <s v="Eastern Region"/>
    <s v="High"/>
    <s v="October"/>
    <s v="Q4"/>
    <s v="Yes"/>
    <n v="1"/>
    <n v="814.91399999999999"/>
    <n v="6247.674"/>
  </r>
  <r>
    <n v="2668"/>
    <s v="R01220"/>
    <x v="433"/>
    <n v="19"/>
    <x v="2"/>
    <x v="8"/>
    <x v="67"/>
    <n v="3"/>
    <x v="0"/>
    <s v="Debit Card"/>
    <s v="Home Delivery"/>
    <s v="Yes"/>
    <s v="Would definitely buy again"/>
    <x v="2"/>
    <x v="0"/>
    <x v="0"/>
    <x v="2"/>
    <n v="1859.13"/>
    <x v="5"/>
    <s v="Eastern Region"/>
    <s v="Medium"/>
    <s v="July"/>
    <s v="Q3"/>
    <s v="No"/>
    <n v="0"/>
    <n v="278.86950000000002"/>
    <n v="2137.9994999999999"/>
  </r>
  <r>
    <n v="2669"/>
    <s v="R06534"/>
    <x v="324"/>
    <n v="54"/>
    <x v="1"/>
    <x v="1"/>
    <x v="62"/>
    <n v="2"/>
    <x v="1"/>
    <s v="Debit Card"/>
    <s v="Click &amp; Collect"/>
    <s v="Yes"/>
    <s v="Average quality"/>
    <x v="0"/>
    <x v="2"/>
    <x v="0"/>
    <x v="4"/>
    <n v="2951.61"/>
    <x v="1"/>
    <s v="Southern Region"/>
    <s v="Medium"/>
    <s v="April"/>
    <s v="Q2"/>
    <s v="No"/>
    <n v="1"/>
    <n v="442.74150000000003"/>
    <n v="3394.3514999999998"/>
  </r>
  <r>
    <n v="2670"/>
    <s v="R04302"/>
    <x v="66"/>
    <n v="37"/>
    <x v="1"/>
    <x v="1"/>
    <x v="92"/>
    <n v="4"/>
    <x v="1"/>
    <s v="Credit Card"/>
    <s v="Click &amp; Collect"/>
    <s v="Yes"/>
    <s v="Instructions unclear"/>
    <x v="4"/>
    <x v="2"/>
    <x v="0"/>
    <x v="3"/>
    <n v="2217.0300000000002"/>
    <x v="8"/>
    <s v="Southern Region"/>
    <s v="Medium"/>
    <s v="December"/>
    <s v="Q4"/>
    <s v="No"/>
    <n v="1"/>
    <n v="332.55450000000002"/>
    <n v="2549.5844999999999"/>
  </r>
  <r>
    <n v="2671"/>
    <s v="R03101"/>
    <x v="652"/>
    <n v="51"/>
    <x v="2"/>
    <x v="7"/>
    <x v="29"/>
    <n v="1"/>
    <x v="1"/>
    <s v="Debit Card"/>
    <s v="Click &amp; Collect"/>
    <s v="No"/>
    <s v="Looks premium"/>
    <x v="3"/>
    <x v="0"/>
    <x v="0"/>
    <x v="4"/>
    <n v="1355.08"/>
    <x v="2"/>
    <s v="Western Region"/>
    <s v="Medium"/>
    <s v="August"/>
    <s v="Q3"/>
    <s v="No"/>
    <n v="1"/>
    <n v="203.26199999999997"/>
    <n v="1558.3419999999999"/>
  </r>
  <r>
    <n v="2672"/>
    <s v="R08645"/>
    <x v="266"/>
    <n v="27"/>
    <x v="2"/>
    <x v="6"/>
    <x v="11"/>
    <n v="4"/>
    <x v="0"/>
    <s v="Credit Card"/>
    <s v="Home Delivery"/>
    <s v="No"/>
    <s v="Exactly as advertised"/>
    <x v="4"/>
    <x v="0"/>
    <x v="1"/>
    <x v="1"/>
    <n v="231.22"/>
    <x v="1"/>
    <s v="Gauteng Region"/>
    <s v="Low"/>
    <s v="December"/>
    <s v="Q4"/>
    <s v="No"/>
    <n v="0"/>
    <n v="34.683"/>
    <n v="265.90299999999996"/>
  </r>
  <r>
    <n v="2673"/>
    <s v="R02511"/>
    <x v="240"/>
    <n v="72"/>
    <x v="2"/>
    <x v="2"/>
    <x v="83"/>
    <n v="3"/>
    <x v="0"/>
    <s v="EFT"/>
    <s v="Home Delivery"/>
    <s v="No"/>
    <s v="Customer support was excellent"/>
    <x v="2"/>
    <x v="0"/>
    <x v="0"/>
    <x v="5"/>
    <n v="3521.64"/>
    <x v="5"/>
    <s v="Northern Region"/>
    <s v="Medium"/>
    <s v="September"/>
    <s v="Q3"/>
    <s v="No"/>
    <n v="0"/>
    <n v="528.24599999999998"/>
    <n v="4049.8859999999995"/>
  </r>
  <r>
    <n v="2674"/>
    <s v="R03474"/>
    <x v="654"/>
    <n v="51"/>
    <x v="0"/>
    <x v="0"/>
    <x v="83"/>
    <n v="1"/>
    <x v="1"/>
    <s v="Credit Card"/>
    <s v="Click &amp; Collect"/>
    <s v="No"/>
    <s v="Long waiting time"/>
    <x v="3"/>
    <x v="1"/>
    <x v="1"/>
    <x v="4"/>
    <n v="3521.64"/>
    <x v="5"/>
    <s v="Northern Region"/>
    <s v="Medium"/>
    <s v="March"/>
    <s v="Q1"/>
    <s v="No"/>
    <n v="1"/>
    <n v="528.24599999999998"/>
    <n v="4049.8859999999995"/>
  </r>
  <r>
    <n v="2675"/>
    <s v="R03435"/>
    <x v="122"/>
    <n v="56"/>
    <x v="0"/>
    <x v="2"/>
    <x v="110"/>
    <n v="3"/>
    <x v="1"/>
    <s v="Debit Card"/>
    <s v="Click &amp; Collect"/>
    <s v="Yes"/>
    <s v="Poor packaging"/>
    <x v="2"/>
    <x v="1"/>
    <x v="0"/>
    <x v="0"/>
    <n v="2216.12"/>
    <x v="1"/>
    <s v="Northern Region"/>
    <s v="Medium"/>
    <s v="June"/>
    <s v="Q2"/>
    <s v="No"/>
    <n v="1"/>
    <n v="332.41799999999995"/>
    <n v="2548.5379999999996"/>
  </r>
  <r>
    <n v="2676"/>
    <s v="R04639"/>
    <x v="453"/>
    <n v="43"/>
    <x v="1"/>
    <x v="5"/>
    <x v="87"/>
    <n v="3"/>
    <x v="1"/>
    <s v="Cash"/>
    <s v="In Store"/>
    <s v="Yes"/>
    <s v="Delivery delayed"/>
    <x v="2"/>
    <x v="1"/>
    <x v="0"/>
    <x v="3"/>
    <n v="828.82"/>
    <x v="5"/>
    <s v="Western Region"/>
    <s v="Medium"/>
    <s v="October"/>
    <s v="Q4"/>
    <s v="No"/>
    <n v="1"/>
    <n v="124.32300000000001"/>
    <n v="953.14300000000003"/>
  </r>
  <r>
    <n v="2677"/>
    <s v="R03106"/>
    <x v="446"/>
    <n v="35"/>
    <x v="1"/>
    <x v="5"/>
    <x v="71"/>
    <n v="5"/>
    <x v="1"/>
    <s v="Mobile Payment"/>
    <s v="In Store"/>
    <s v="Yes"/>
    <s v="Item missing accessories"/>
    <x v="1"/>
    <x v="1"/>
    <x v="0"/>
    <x v="3"/>
    <n v="1171.25"/>
    <x v="4"/>
    <s v="Western Region"/>
    <s v="Medium"/>
    <s v="August"/>
    <s v="Q3"/>
    <s v="No"/>
    <n v="1"/>
    <n v="175.6875"/>
    <n v="1346.9375"/>
  </r>
  <r>
    <n v="2678"/>
    <s v="R08543"/>
    <x v="394"/>
    <n v="35"/>
    <x v="1"/>
    <x v="3"/>
    <x v="10"/>
    <n v="1"/>
    <x v="1"/>
    <s v="Cash"/>
    <s v="In Store"/>
    <s v="No"/>
    <s v="Highly recommend"/>
    <x v="3"/>
    <x v="0"/>
    <x v="0"/>
    <x v="3"/>
    <n v="276.82"/>
    <x v="7"/>
    <s v="Central Region"/>
    <s v="Low"/>
    <s v="January"/>
    <s v="Q1"/>
    <s v="No"/>
    <n v="1"/>
    <n v="41.522999999999996"/>
    <n v="318.34299999999996"/>
  </r>
  <r>
    <n v="2679"/>
    <s v="R00178"/>
    <x v="63"/>
    <n v="34"/>
    <x v="0"/>
    <x v="6"/>
    <x v="14"/>
    <n v="5"/>
    <x v="0"/>
    <s v="Cash"/>
    <s v="Click &amp; Collect"/>
    <s v="No"/>
    <s v="Instructions unclear"/>
    <x v="1"/>
    <x v="2"/>
    <x v="0"/>
    <x v="1"/>
    <n v="1440.59"/>
    <x v="1"/>
    <s v="Gauteng Region"/>
    <s v="Medium"/>
    <s v="August"/>
    <s v="Q3"/>
    <s v="No"/>
    <n v="0"/>
    <n v="216.08849999999998"/>
    <n v="1656.6784999999998"/>
  </r>
  <r>
    <n v="2680"/>
    <s v="R01644"/>
    <x v="689"/>
    <n v="60"/>
    <x v="0"/>
    <x v="1"/>
    <x v="42"/>
    <n v="3"/>
    <x v="1"/>
    <s v="EFT"/>
    <s v="In Store"/>
    <s v="Yes"/>
    <s v="Arrived damaged"/>
    <x v="2"/>
    <x v="1"/>
    <x v="0"/>
    <x v="0"/>
    <n v="2099.4"/>
    <x v="2"/>
    <s v="Southern Region"/>
    <s v="Medium"/>
    <s v="May"/>
    <s v="Q2"/>
    <s v="No"/>
    <n v="1"/>
    <n v="314.91000000000003"/>
    <n v="2414.31"/>
  </r>
  <r>
    <n v="2681"/>
    <s v="R09434"/>
    <x v="568"/>
    <n v="26"/>
    <x v="1"/>
    <x v="8"/>
    <x v="105"/>
    <n v="2"/>
    <x v="1"/>
    <s v="Mobile Payment"/>
    <s v="In Store"/>
    <s v="Yes"/>
    <s v="Excellent product"/>
    <x v="0"/>
    <x v="0"/>
    <x v="0"/>
    <x v="1"/>
    <n v="96.11"/>
    <x v="8"/>
    <s v="Eastern Region"/>
    <s v="Low"/>
    <s v="July"/>
    <s v="Q3"/>
    <s v="No"/>
    <n v="1"/>
    <n v="14.416499999999999"/>
    <n v="110.52649999999998"/>
  </r>
  <r>
    <n v="2682"/>
    <s v="R03016"/>
    <x v="345"/>
    <m/>
    <x v="1"/>
    <x v="1"/>
    <x v="20"/>
    <n v="1"/>
    <x v="0"/>
    <s v="Debit Card"/>
    <s v="In Store"/>
    <s v="Yes"/>
    <s v="Arrived damaged"/>
    <x v="3"/>
    <x v="1"/>
    <x v="1"/>
    <x v="6"/>
    <n v="3747.26"/>
    <x v="8"/>
    <s v="Southern Region"/>
    <s v="Medium"/>
    <s v="January"/>
    <s v="Q1"/>
    <s v="No"/>
    <n v="0"/>
    <n v="562.08900000000006"/>
    <n v="4309.3490000000002"/>
  </r>
  <r>
    <n v="2683"/>
    <s v="R06557"/>
    <x v="361"/>
    <n v="70"/>
    <x v="2"/>
    <x v="4"/>
    <x v="55"/>
    <n v="4"/>
    <x v="1"/>
    <s v="Credit Card"/>
    <s v="Click &amp; Collect"/>
    <s v="No"/>
    <s v="Arrived damaged"/>
    <x v="4"/>
    <x v="1"/>
    <x v="0"/>
    <x v="5"/>
    <n v="324.35000000000002"/>
    <x v="8"/>
    <s v="Central Region"/>
    <s v="Low"/>
    <s v="August"/>
    <s v="Q3"/>
    <s v="No"/>
    <n v="1"/>
    <n v="48.652500000000003"/>
    <n v="373.0025"/>
  </r>
  <r>
    <n v="2684"/>
    <s v="R01375"/>
    <x v="424"/>
    <n v="54"/>
    <x v="1"/>
    <x v="3"/>
    <x v="55"/>
    <n v="2"/>
    <x v="1"/>
    <s v="EFT"/>
    <s v="Home Delivery"/>
    <s v="Yes"/>
    <s v="Exactly as advertised"/>
    <x v="0"/>
    <x v="0"/>
    <x v="0"/>
    <x v="4"/>
    <n v="324.35000000000002"/>
    <x v="8"/>
    <s v="Central Region"/>
    <s v="Low"/>
    <s v="November"/>
    <s v="Q4"/>
    <s v="No"/>
    <n v="1"/>
    <n v="48.652500000000003"/>
    <n v="373.0025"/>
  </r>
  <r>
    <n v="2685"/>
    <s v="R01721"/>
    <x v="288"/>
    <n v="72"/>
    <x v="0"/>
    <x v="0"/>
    <x v="26"/>
    <n v="4"/>
    <x v="1"/>
    <s v="Credit Card"/>
    <s v="Home Delivery"/>
    <s v="Yes"/>
    <s v="Excellent product"/>
    <x v="4"/>
    <x v="0"/>
    <x v="1"/>
    <x v="5"/>
    <n v="27815.439999999999"/>
    <x v="6"/>
    <s v="Northern Region"/>
    <s v="High"/>
    <s v="August"/>
    <s v="Q3"/>
    <s v="Yes"/>
    <n v="1"/>
    <n v="4172.3159999999998"/>
    <n v="31987.755999999998"/>
  </r>
  <r>
    <n v="2687"/>
    <s v="R03945"/>
    <x v="524"/>
    <n v="67"/>
    <x v="2"/>
    <x v="8"/>
    <x v="52"/>
    <n v="1"/>
    <x v="1"/>
    <s v="Debit Card"/>
    <s v="In Store"/>
    <s v="Yes"/>
    <s v="Easy online ordering"/>
    <x v="3"/>
    <x v="0"/>
    <x v="0"/>
    <x v="5"/>
    <n v="1094.3699999999999"/>
    <x v="8"/>
    <s v="Eastern Region"/>
    <s v="Medium"/>
    <s v="March"/>
    <s v="Q1"/>
    <s v="No"/>
    <n v="1"/>
    <n v="164.15549999999999"/>
    <n v="1258.5254999999997"/>
  </r>
  <r>
    <n v="2688"/>
    <s v="R02265"/>
    <x v="20"/>
    <n v="56"/>
    <x v="0"/>
    <x v="1"/>
    <x v="26"/>
    <n v="3"/>
    <x v="0"/>
    <s v="Mobile Payment"/>
    <s v="Click &amp; Collect"/>
    <s v="No"/>
    <s v="Excellent product"/>
    <x v="2"/>
    <x v="0"/>
    <x v="0"/>
    <x v="0"/>
    <n v="27815.439999999999"/>
    <x v="6"/>
    <s v="Southern Region"/>
    <s v="High"/>
    <s v="October"/>
    <s v="Q4"/>
    <s v="Yes"/>
    <n v="0"/>
    <n v="4172.3159999999998"/>
    <n v="31987.755999999998"/>
  </r>
  <r>
    <n v="2692"/>
    <s v="R00404"/>
    <x v="347"/>
    <n v="22"/>
    <x v="1"/>
    <x v="8"/>
    <x v="11"/>
    <n v="5"/>
    <x v="1"/>
    <s v="EFT"/>
    <s v="Click &amp; Collect"/>
    <s v="No"/>
    <s v="Arrived damaged"/>
    <x v="1"/>
    <x v="1"/>
    <x v="0"/>
    <x v="2"/>
    <n v="231.22"/>
    <x v="1"/>
    <s v="Eastern Region"/>
    <s v="Low"/>
    <s v="November"/>
    <s v="Q4"/>
    <s v="No"/>
    <n v="1"/>
    <n v="34.683"/>
    <n v="265.90299999999996"/>
  </r>
  <r>
    <n v="2693"/>
    <s v="R06425"/>
    <x v="67"/>
    <n v="34"/>
    <x v="1"/>
    <x v="0"/>
    <x v="84"/>
    <n v="4"/>
    <x v="0"/>
    <s v="EFT"/>
    <s v="Click &amp; Collect"/>
    <s v="Yes"/>
    <s v="Arrived damaged"/>
    <x v="4"/>
    <x v="1"/>
    <x v="0"/>
    <x v="1"/>
    <n v="27.35"/>
    <x v="3"/>
    <s v="Northern Region"/>
    <s v="Low"/>
    <s v="February"/>
    <s v="Q1"/>
    <s v="No"/>
    <n v="0"/>
    <n v="4.1025"/>
    <n v="31.452500000000001"/>
  </r>
  <r>
    <n v="2696"/>
    <s v="R06761"/>
    <x v="663"/>
    <n v="28"/>
    <x v="0"/>
    <x v="5"/>
    <x v="31"/>
    <n v="2"/>
    <x v="1"/>
    <s v="Cash"/>
    <s v="In Store"/>
    <s v="Yes"/>
    <m/>
    <x v="0"/>
    <x v="3"/>
    <x v="2"/>
    <x v="1"/>
    <n v="294.33"/>
    <x v="4"/>
    <s v="Western Region"/>
    <s v="Low"/>
    <s v="August"/>
    <s v="Q3"/>
    <s v="No"/>
    <n v="1"/>
    <n v="44.149499999999996"/>
    <n v="338.47949999999997"/>
  </r>
  <r>
    <n v="2697"/>
    <s v="R02457"/>
    <x v="84"/>
    <n v="60"/>
    <x v="1"/>
    <x v="0"/>
    <x v="103"/>
    <n v="5"/>
    <x v="0"/>
    <s v="Mobile Payment"/>
    <s v="In Store"/>
    <s v="No"/>
    <s v="Poor packaging"/>
    <x v="1"/>
    <x v="1"/>
    <x v="0"/>
    <x v="0"/>
    <n v="103.4"/>
    <x v="3"/>
    <s v="Northern Region"/>
    <s v="Low"/>
    <s v="November"/>
    <s v="Q4"/>
    <s v="No"/>
    <n v="0"/>
    <n v="15.51"/>
    <n v="118.91"/>
  </r>
  <r>
    <n v="2698"/>
    <s v="R02215"/>
    <x v="523"/>
    <n v="60"/>
    <x v="0"/>
    <x v="3"/>
    <x v="98"/>
    <n v="4"/>
    <x v="1"/>
    <s v="Credit Card"/>
    <s v="In Store"/>
    <s v="Yes"/>
    <s v="Looks premium"/>
    <x v="4"/>
    <x v="0"/>
    <x v="1"/>
    <x v="0"/>
    <n v="40.11"/>
    <x v="3"/>
    <s v="Central Region"/>
    <s v="Low"/>
    <s v="June"/>
    <s v="Q2"/>
    <s v="No"/>
    <n v="1"/>
    <n v="6.0164999999999997"/>
    <n v="46.126499999999993"/>
  </r>
  <r>
    <n v="2699"/>
    <s v="R01028"/>
    <x v="495"/>
    <n v="35"/>
    <x v="0"/>
    <x v="5"/>
    <x v="55"/>
    <n v="4"/>
    <x v="0"/>
    <s v="Debit Card"/>
    <s v="Home Delivery"/>
    <s v="Yes"/>
    <s v="Worth the money"/>
    <x v="4"/>
    <x v="0"/>
    <x v="1"/>
    <x v="3"/>
    <n v="324.35000000000002"/>
    <x v="8"/>
    <s v="Western Region"/>
    <s v="Low"/>
    <s v="July"/>
    <s v="Q3"/>
    <s v="No"/>
    <n v="0"/>
    <n v="48.652500000000003"/>
    <n v="373.0025"/>
  </r>
  <r>
    <n v="2700"/>
    <s v="R09849"/>
    <x v="452"/>
    <n v="26"/>
    <x v="0"/>
    <x v="8"/>
    <x v="29"/>
    <n v="2"/>
    <x v="0"/>
    <s v="Debit Card"/>
    <s v="Click &amp; Collect"/>
    <s v="No"/>
    <s v="Fantastic experience"/>
    <x v="0"/>
    <x v="0"/>
    <x v="0"/>
    <x v="1"/>
    <n v="1355.08"/>
    <x v="2"/>
    <s v="Eastern Region"/>
    <s v="Medium"/>
    <s v="September"/>
    <s v="Q3"/>
    <s v="No"/>
    <n v="0"/>
    <n v="203.26199999999997"/>
    <n v="1558.3419999999999"/>
  </r>
  <r>
    <n v="2701"/>
    <s v="R01422"/>
    <x v="607"/>
    <n v="62"/>
    <x v="1"/>
    <x v="7"/>
    <x v="30"/>
    <n v="1"/>
    <x v="1"/>
    <s v="Cash"/>
    <s v="Click &amp; Collect"/>
    <s v="Yes"/>
    <s v="Would definitely buy again"/>
    <x v="3"/>
    <x v="0"/>
    <x v="0"/>
    <x v="0"/>
    <n v="2962.6"/>
    <x v="2"/>
    <s v="Western Region"/>
    <s v="Medium"/>
    <s v="February"/>
    <s v="Q1"/>
    <s v="No"/>
    <n v="1"/>
    <n v="444.39"/>
    <n v="3406.99"/>
  </r>
  <r>
    <n v="2702"/>
    <s v="R02437"/>
    <x v="690"/>
    <n v="18"/>
    <x v="2"/>
    <x v="1"/>
    <x v="123"/>
    <n v="3"/>
    <x v="0"/>
    <s v="EFT"/>
    <s v="In Store"/>
    <s v="No"/>
    <s v="Item missing accessories"/>
    <x v="2"/>
    <x v="1"/>
    <x v="0"/>
    <x v="2"/>
    <n v="2977.47"/>
    <x v="7"/>
    <s v="Southern Region"/>
    <s v="Medium"/>
    <s v="December"/>
    <s v="Q4"/>
    <s v="No"/>
    <n v="0"/>
    <n v="446.62049999999994"/>
    <n v="3424.0904999999993"/>
  </r>
  <r>
    <n v="2703"/>
    <s v="R04278"/>
    <x v="172"/>
    <n v="24"/>
    <x v="1"/>
    <x v="1"/>
    <x v="5"/>
    <n v="1"/>
    <x v="0"/>
    <s v="Cash"/>
    <s v="Click &amp; Collect"/>
    <s v="No"/>
    <s v="Great customer service"/>
    <x v="3"/>
    <x v="0"/>
    <x v="0"/>
    <x v="2"/>
    <n v="1158.56"/>
    <x v="4"/>
    <s v="Southern Region"/>
    <s v="Medium"/>
    <s v="October"/>
    <s v="Q4"/>
    <s v="No"/>
    <n v="0"/>
    <n v="173.78399999999999"/>
    <n v="1332.3439999999998"/>
  </r>
  <r>
    <n v="2704"/>
    <s v="R05741"/>
    <x v="632"/>
    <n v="38"/>
    <x v="0"/>
    <x v="8"/>
    <x v="96"/>
    <n v="3"/>
    <x v="0"/>
    <s v="Debit Card"/>
    <s v="Click &amp; Collect"/>
    <s v="No"/>
    <s v="Arrived damaged"/>
    <x v="2"/>
    <x v="1"/>
    <x v="0"/>
    <x v="3"/>
    <n v="944.78"/>
    <x v="6"/>
    <s v="Eastern Region"/>
    <s v="Medium"/>
    <s v="December"/>
    <s v="Q4"/>
    <s v="No"/>
    <n v="0"/>
    <n v="141.71699999999998"/>
    <n v="1086.4969999999998"/>
  </r>
  <r>
    <n v="2705"/>
    <s v="R09228"/>
    <x v="519"/>
    <n v="28"/>
    <x v="1"/>
    <x v="3"/>
    <x v="86"/>
    <n v="3"/>
    <x v="1"/>
    <s v="Cash"/>
    <s v="In Store"/>
    <s v="No"/>
    <s v="Item missing accessories"/>
    <x v="2"/>
    <x v="1"/>
    <x v="0"/>
    <x v="1"/>
    <n v="5258.73"/>
    <x v="2"/>
    <s v="Central Region"/>
    <s v="High"/>
    <s v="February"/>
    <s v="Q1"/>
    <s v="Yes"/>
    <n v="1"/>
    <n v="788.80949999999996"/>
    <n v="6047.539499999999"/>
  </r>
  <r>
    <n v="2708"/>
    <s v="R05073"/>
    <x v="244"/>
    <n v="74"/>
    <x v="1"/>
    <x v="1"/>
    <x v="99"/>
    <n v="5"/>
    <x v="0"/>
    <s v="Mobile Payment"/>
    <s v="In Store"/>
    <s v="Yes"/>
    <s v="Product was disappointing"/>
    <x v="1"/>
    <x v="1"/>
    <x v="0"/>
    <x v="5"/>
    <n v="786.78"/>
    <x v="8"/>
    <s v="Southern Region"/>
    <s v="Medium"/>
    <s v="January"/>
    <s v="Q1"/>
    <s v="No"/>
    <n v="0"/>
    <n v="118.017"/>
    <n v="904.79699999999991"/>
  </r>
  <r>
    <n v="2709"/>
    <s v="R07826"/>
    <x v="576"/>
    <n v="39"/>
    <x v="2"/>
    <x v="8"/>
    <x v="3"/>
    <n v="5"/>
    <x v="1"/>
    <s v="Credit Card"/>
    <s v="Click &amp; Collect"/>
    <s v="Yes"/>
    <s v="Packaging could improve"/>
    <x v="1"/>
    <x v="2"/>
    <x v="0"/>
    <x v="3"/>
    <n v="84.23"/>
    <x v="3"/>
    <s v="Eastern Region"/>
    <s v="Low"/>
    <s v="June"/>
    <s v="Q2"/>
    <s v="No"/>
    <n v="1"/>
    <n v="12.634500000000001"/>
    <n v="96.864499999999992"/>
  </r>
  <r>
    <n v="2710"/>
    <s v="R07564"/>
    <x v="224"/>
    <n v="27"/>
    <x v="2"/>
    <x v="2"/>
    <x v="41"/>
    <n v="5"/>
    <x v="0"/>
    <s v="Cash"/>
    <s v="In Store"/>
    <s v="No"/>
    <s v="Exactly as advertised"/>
    <x v="1"/>
    <x v="0"/>
    <x v="1"/>
    <x v="1"/>
    <n v="13261"/>
    <x v="6"/>
    <s v="Northern Region"/>
    <s v="High"/>
    <s v="January"/>
    <s v="Q1"/>
    <s v="Yes"/>
    <n v="0"/>
    <n v="1989.1499999999999"/>
    <n v="15250.15"/>
  </r>
  <r>
    <n v="2712"/>
    <s v="R01062"/>
    <x v="282"/>
    <n v="58"/>
    <x v="2"/>
    <x v="3"/>
    <x v="63"/>
    <n v="1"/>
    <x v="0"/>
    <s v="Mobile Payment"/>
    <s v="Click &amp; Collect"/>
    <s v="Yes"/>
    <s v="Fits perfectly"/>
    <x v="3"/>
    <x v="0"/>
    <x v="0"/>
    <x v="0"/>
    <n v="1604.87"/>
    <x v="0"/>
    <s v="Central Region"/>
    <s v="Medium"/>
    <s v="November"/>
    <s v="Q4"/>
    <s v="No"/>
    <n v="0"/>
    <n v="240.73049999999998"/>
    <n v="1845.6004999999998"/>
  </r>
  <r>
    <n v="2713"/>
    <s v="R01426"/>
    <x v="484"/>
    <n v="23"/>
    <x v="0"/>
    <x v="0"/>
    <x v="20"/>
    <n v="2"/>
    <x v="0"/>
    <s v="Mobile Payment"/>
    <s v="Home Delivery"/>
    <s v="No"/>
    <s v="Average quality"/>
    <x v="0"/>
    <x v="2"/>
    <x v="0"/>
    <x v="2"/>
    <n v="3747.26"/>
    <x v="8"/>
    <s v="Northern Region"/>
    <s v="Medium"/>
    <s v="December"/>
    <s v="Q4"/>
    <s v="No"/>
    <n v="0"/>
    <n v="562.08900000000006"/>
    <n v="4309.3490000000002"/>
  </r>
  <r>
    <n v="2714"/>
    <s v="R04685"/>
    <x v="576"/>
    <n v="39"/>
    <x v="1"/>
    <x v="5"/>
    <x v="87"/>
    <n v="1"/>
    <x v="0"/>
    <s v="Credit Card"/>
    <s v="Click &amp; Collect"/>
    <s v="Yes"/>
    <s v="Fantastic experience"/>
    <x v="3"/>
    <x v="0"/>
    <x v="0"/>
    <x v="3"/>
    <n v="828.82"/>
    <x v="5"/>
    <s v="Western Region"/>
    <s v="Medium"/>
    <s v="June"/>
    <s v="Q2"/>
    <s v="No"/>
    <n v="0"/>
    <n v="124.32300000000001"/>
    <n v="953.14300000000003"/>
  </r>
  <r>
    <n v="2715"/>
    <s v="R07225"/>
    <x v="610"/>
    <n v="61"/>
    <x v="1"/>
    <x v="4"/>
    <x v="95"/>
    <n v="1"/>
    <x v="0"/>
    <s v="Debit Card"/>
    <s v="In Store"/>
    <s v="No"/>
    <s v="Instructions unclear"/>
    <x v="3"/>
    <x v="2"/>
    <x v="0"/>
    <x v="0"/>
    <n v="105.11"/>
    <x v="1"/>
    <s v="Central Region"/>
    <s v="Low"/>
    <s v="March"/>
    <s v="Q1"/>
    <s v="No"/>
    <n v="0"/>
    <n v="15.766499999999999"/>
    <n v="120.87649999999999"/>
  </r>
  <r>
    <n v="2716"/>
    <s v="R04732"/>
    <x v="663"/>
    <n v="59"/>
    <x v="1"/>
    <x v="1"/>
    <x v="67"/>
    <n v="3"/>
    <x v="1"/>
    <s v="Cash"/>
    <s v="Click &amp; Collect"/>
    <s v="Yes"/>
    <s v="Highly recommend"/>
    <x v="2"/>
    <x v="0"/>
    <x v="0"/>
    <x v="0"/>
    <n v="1859.13"/>
    <x v="5"/>
    <s v="Southern Region"/>
    <s v="Medium"/>
    <s v="August"/>
    <s v="Q3"/>
    <s v="No"/>
    <n v="1"/>
    <n v="278.86950000000002"/>
    <n v="2137.9994999999999"/>
  </r>
  <r>
    <n v="2717"/>
    <s v="R01503"/>
    <x v="96"/>
    <n v="53"/>
    <x v="0"/>
    <x v="3"/>
    <x v="115"/>
    <n v="5"/>
    <x v="0"/>
    <s v="Mobile Payment"/>
    <s v="Click &amp; Collect"/>
    <s v="No"/>
    <s v="Exactly as advertised"/>
    <x v="1"/>
    <x v="0"/>
    <x v="1"/>
    <x v="4"/>
    <n v="1369.39"/>
    <x v="4"/>
    <s v="Central Region"/>
    <s v="Medium"/>
    <s v="February"/>
    <s v="Q1"/>
    <s v="No"/>
    <n v="0"/>
    <n v="205.4085"/>
    <n v="1574.7985000000001"/>
  </r>
  <r>
    <n v="2718"/>
    <s v="R09489"/>
    <x v="28"/>
    <n v="33"/>
    <x v="1"/>
    <x v="6"/>
    <x v="34"/>
    <n v="1"/>
    <x v="1"/>
    <s v="Cash"/>
    <s v="In Store"/>
    <s v="Yes"/>
    <s v="Excellent value"/>
    <x v="3"/>
    <x v="0"/>
    <x v="0"/>
    <x v="1"/>
    <n v="14729.04"/>
    <x v="6"/>
    <s v="Gauteng Region"/>
    <s v="High"/>
    <s v="March"/>
    <s v="Q1"/>
    <s v="Yes"/>
    <n v="1"/>
    <n v="2209.3560000000002"/>
    <n v="16938.396000000001"/>
  </r>
  <r>
    <n v="2719"/>
    <s v="R04780"/>
    <x v="691"/>
    <n v="36"/>
    <x v="0"/>
    <x v="8"/>
    <x v="33"/>
    <n v="4"/>
    <x v="0"/>
    <s v="Credit Card"/>
    <s v="Click &amp; Collect"/>
    <s v="No"/>
    <s v="Poor packaging"/>
    <x v="4"/>
    <x v="1"/>
    <x v="0"/>
    <x v="3"/>
    <n v="440.87"/>
    <x v="7"/>
    <s v="Eastern Region"/>
    <s v="Low"/>
    <s v="June"/>
    <s v="Q2"/>
    <s v="No"/>
    <n v="0"/>
    <n v="66.130499999999998"/>
    <n v="507.00049999999999"/>
  </r>
  <r>
    <n v="2720"/>
    <s v="R08553"/>
    <x v="414"/>
    <n v="70"/>
    <x v="1"/>
    <x v="7"/>
    <x v="114"/>
    <n v="1"/>
    <x v="0"/>
    <s v="Debit Card"/>
    <s v="Click &amp; Collect"/>
    <s v="No"/>
    <m/>
    <x v="3"/>
    <x v="3"/>
    <x v="2"/>
    <x v="5"/>
    <n v="338.79"/>
    <x v="0"/>
    <s v="Western Region"/>
    <s v="Low"/>
    <s v="May"/>
    <s v="Q2"/>
    <s v="No"/>
    <n v="0"/>
    <n v="50.8185"/>
    <n v="389.60849999999999"/>
  </r>
  <r>
    <n v="2721"/>
    <s v="R08080"/>
    <x v="43"/>
    <n v="53"/>
    <x v="1"/>
    <x v="2"/>
    <x v="82"/>
    <n v="1"/>
    <x v="1"/>
    <s v="Cash"/>
    <s v="Home Delivery"/>
    <s v="No"/>
    <s v="Long waiting time"/>
    <x v="3"/>
    <x v="1"/>
    <x v="1"/>
    <x v="4"/>
    <n v="463.48"/>
    <x v="6"/>
    <s v="Northern Region"/>
    <s v="Low"/>
    <s v="August"/>
    <s v="Q3"/>
    <s v="No"/>
    <n v="1"/>
    <n v="69.522000000000006"/>
    <n v="533.00199999999995"/>
  </r>
  <r>
    <n v="2722"/>
    <s v="R09102"/>
    <x v="464"/>
    <n v="48"/>
    <x v="2"/>
    <x v="7"/>
    <x v="80"/>
    <n v="5"/>
    <x v="1"/>
    <s v="Mobile Payment"/>
    <s v="Click &amp; Collect"/>
    <s v="No"/>
    <s v="Fits perfectly"/>
    <x v="1"/>
    <x v="0"/>
    <x v="1"/>
    <x v="4"/>
    <n v="10347.709999999999"/>
    <x v="5"/>
    <s v="Western Region"/>
    <s v="High"/>
    <s v="March"/>
    <s v="Q1"/>
    <s v="Yes"/>
    <n v="1"/>
    <n v="1552.1564999999998"/>
    <n v="11899.866499999998"/>
  </r>
  <r>
    <n v="2723"/>
    <s v="R00679"/>
    <x v="50"/>
    <n v="71"/>
    <x v="1"/>
    <x v="4"/>
    <x v="113"/>
    <n v="1"/>
    <x v="1"/>
    <s v="Debit Card"/>
    <s v="Home Delivery"/>
    <s v="No"/>
    <s v="Looks premium"/>
    <x v="3"/>
    <x v="0"/>
    <x v="0"/>
    <x v="5"/>
    <n v="2572.02"/>
    <x v="7"/>
    <s v="Central Region"/>
    <s v="Medium"/>
    <s v="February"/>
    <s v="Q1"/>
    <s v="No"/>
    <n v="1"/>
    <n v="385.803"/>
    <n v="2957.8229999999999"/>
  </r>
  <r>
    <n v="2724"/>
    <s v="R03791"/>
    <x v="575"/>
    <n v="41"/>
    <x v="2"/>
    <x v="2"/>
    <x v="91"/>
    <n v="5"/>
    <x v="0"/>
    <s v="Cash"/>
    <s v="Click &amp; Collect"/>
    <s v="Yes"/>
    <m/>
    <x v="1"/>
    <x v="3"/>
    <x v="2"/>
    <x v="3"/>
    <n v="53.85"/>
    <x v="3"/>
    <s v="Northern Region"/>
    <s v="Low"/>
    <s v="April"/>
    <s v="Q2"/>
    <s v="No"/>
    <n v="0"/>
    <n v="8.0775000000000006"/>
    <n v="61.927499999999995"/>
  </r>
  <r>
    <n v="2725"/>
    <s v="R03027"/>
    <x v="438"/>
    <n v="30"/>
    <x v="2"/>
    <x v="4"/>
    <x v="10"/>
    <n v="3"/>
    <x v="1"/>
    <s v="Debit Card"/>
    <s v="In Store"/>
    <s v="Yes"/>
    <m/>
    <x v="2"/>
    <x v="3"/>
    <x v="2"/>
    <x v="1"/>
    <n v="276.82"/>
    <x v="7"/>
    <s v="Central Region"/>
    <s v="Low"/>
    <s v="July"/>
    <s v="Q3"/>
    <s v="No"/>
    <n v="1"/>
    <n v="41.522999999999996"/>
    <n v="318.34299999999996"/>
  </r>
  <r>
    <n v="2726"/>
    <s v="R06088"/>
    <x v="102"/>
    <n v="51"/>
    <x v="0"/>
    <x v="5"/>
    <x v="4"/>
    <n v="5"/>
    <x v="0"/>
    <s v="Mobile Payment"/>
    <s v="In Store"/>
    <s v="Yes"/>
    <s v="Highly recommend"/>
    <x v="1"/>
    <x v="0"/>
    <x v="1"/>
    <x v="4"/>
    <n v="1951.09"/>
    <x v="0"/>
    <s v="Western Region"/>
    <s v="Medium"/>
    <s v="October"/>
    <s v="Q4"/>
    <s v="No"/>
    <n v="0"/>
    <n v="292.6635"/>
    <n v="2243.7534999999998"/>
  </r>
  <r>
    <n v="2727"/>
    <s v="R07815"/>
    <x v="487"/>
    <n v="59"/>
    <x v="1"/>
    <x v="8"/>
    <x v="54"/>
    <n v="5"/>
    <x v="0"/>
    <s v="Credit Card"/>
    <s v="Home Delivery"/>
    <s v="Yes"/>
    <s v="Item missing accessories"/>
    <x v="1"/>
    <x v="1"/>
    <x v="0"/>
    <x v="0"/>
    <n v="1940.64"/>
    <x v="4"/>
    <s v="Eastern Region"/>
    <s v="Medium"/>
    <s v="July"/>
    <s v="Q3"/>
    <s v="No"/>
    <n v="0"/>
    <n v="291.096"/>
    <n v="2231.7359999999999"/>
  </r>
  <r>
    <n v="2728"/>
    <s v="R00103"/>
    <x v="329"/>
    <n v="74"/>
    <x v="2"/>
    <x v="7"/>
    <x v="52"/>
    <n v="3"/>
    <x v="1"/>
    <s v="EFT"/>
    <s v="Click &amp; Collect"/>
    <s v="No"/>
    <s v="Customer support was excellent"/>
    <x v="2"/>
    <x v="0"/>
    <x v="0"/>
    <x v="5"/>
    <n v="1094.3699999999999"/>
    <x v="8"/>
    <s v="Western Region"/>
    <s v="Medium"/>
    <s v="July"/>
    <s v="Q3"/>
    <s v="No"/>
    <n v="1"/>
    <n v="164.15549999999999"/>
    <n v="1258.5254999999997"/>
  </r>
  <r>
    <n v="2730"/>
    <s v="R04573"/>
    <x v="97"/>
    <n v="33"/>
    <x v="0"/>
    <x v="4"/>
    <x v="78"/>
    <n v="2"/>
    <x v="1"/>
    <s v="Cash"/>
    <s v="In Store"/>
    <s v="No"/>
    <m/>
    <x v="0"/>
    <x v="3"/>
    <x v="2"/>
    <x v="1"/>
    <n v="954.6"/>
    <x v="8"/>
    <s v="Central Region"/>
    <s v="Medium"/>
    <s v="June"/>
    <s v="Q2"/>
    <s v="No"/>
    <n v="1"/>
    <n v="143.19"/>
    <n v="1097.79"/>
  </r>
  <r>
    <n v="2731"/>
    <s v="R04049"/>
    <x v="107"/>
    <n v="19"/>
    <x v="1"/>
    <x v="2"/>
    <x v="109"/>
    <n v="1"/>
    <x v="1"/>
    <s v="Cash"/>
    <s v="Click &amp; Collect"/>
    <s v="Yes"/>
    <s v="Customer support was excellent"/>
    <x v="3"/>
    <x v="0"/>
    <x v="0"/>
    <x v="2"/>
    <n v="470.6"/>
    <x v="4"/>
    <s v="Northern Region"/>
    <s v="Low"/>
    <s v="June"/>
    <s v="Q2"/>
    <s v="No"/>
    <n v="1"/>
    <n v="70.59"/>
    <n v="541.18999999999994"/>
  </r>
  <r>
    <n v="2732"/>
    <s v="R05886"/>
    <x v="85"/>
    <n v="51"/>
    <x v="2"/>
    <x v="4"/>
    <x v="104"/>
    <n v="3"/>
    <x v="1"/>
    <s v="Cash"/>
    <s v="In Store"/>
    <s v="Yes"/>
    <s v="Poor packaging"/>
    <x v="2"/>
    <x v="1"/>
    <x v="0"/>
    <x v="4"/>
    <n v="274.49"/>
    <x v="1"/>
    <s v="Central Region"/>
    <s v="Low"/>
    <s v="December"/>
    <s v="Q4"/>
    <s v="No"/>
    <n v="1"/>
    <n v="41.173499999999997"/>
    <n v="315.6635"/>
  </r>
  <r>
    <n v="2733"/>
    <s v="R07412"/>
    <x v="417"/>
    <n v="56"/>
    <x v="2"/>
    <x v="6"/>
    <x v="33"/>
    <n v="3"/>
    <x v="1"/>
    <s v="EFT"/>
    <s v="In Store"/>
    <s v="Yes"/>
    <s v="Exactly as advertised"/>
    <x v="2"/>
    <x v="0"/>
    <x v="0"/>
    <x v="0"/>
    <n v="440.87"/>
    <x v="7"/>
    <s v="Gauteng Region"/>
    <s v="Low"/>
    <s v="January"/>
    <s v="Q1"/>
    <s v="No"/>
    <n v="1"/>
    <n v="66.130499999999998"/>
    <n v="507.00049999999999"/>
  </r>
  <r>
    <n v="2734"/>
    <s v="R09858"/>
    <x v="12"/>
    <n v="75"/>
    <x v="0"/>
    <x v="1"/>
    <x v="120"/>
    <n v="3"/>
    <x v="0"/>
    <s v="Mobile Payment"/>
    <s v="In Store"/>
    <s v="Yes"/>
    <s v="Worth the money"/>
    <x v="2"/>
    <x v="0"/>
    <x v="0"/>
    <x v="5"/>
    <n v="1233.45"/>
    <x v="1"/>
    <s v="Southern Region"/>
    <s v="Medium"/>
    <s v="February"/>
    <s v="Q1"/>
    <s v="No"/>
    <n v="0"/>
    <n v="185.01750000000001"/>
    <n v="1418.4675"/>
  </r>
  <r>
    <n v="2735"/>
    <s v="R02689"/>
    <x v="212"/>
    <n v="43"/>
    <x v="1"/>
    <x v="5"/>
    <x v="48"/>
    <n v="5"/>
    <x v="0"/>
    <s v="Mobile Payment"/>
    <s v="Click &amp; Collect"/>
    <s v="No"/>
    <s v="Average quality"/>
    <x v="1"/>
    <x v="2"/>
    <x v="0"/>
    <x v="3"/>
    <n v="192.77"/>
    <x v="1"/>
    <s v="Western Region"/>
    <s v="Low"/>
    <s v="July"/>
    <s v="Q3"/>
    <s v="No"/>
    <n v="0"/>
    <n v="28.915500000000002"/>
    <n v="221.68549999999999"/>
  </r>
  <r>
    <n v="2736"/>
    <s v="R07736"/>
    <x v="595"/>
    <n v="74"/>
    <x v="0"/>
    <x v="3"/>
    <x v="8"/>
    <n v="4"/>
    <x v="1"/>
    <s v="EFT"/>
    <s v="In Store"/>
    <s v="No"/>
    <s v="Average quality"/>
    <x v="4"/>
    <x v="2"/>
    <x v="0"/>
    <x v="5"/>
    <n v="5390.8"/>
    <x v="6"/>
    <s v="Central Region"/>
    <s v="High"/>
    <s v="October"/>
    <s v="Q4"/>
    <s v="Yes"/>
    <n v="1"/>
    <n v="808.62"/>
    <n v="6199.42"/>
  </r>
  <r>
    <n v="2737"/>
    <s v="R06206"/>
    <x v="437"/>
    <n v="61"/>
    <x v="2"/>
    <x v="1"/>
    <x v="45"/>
    <n v="4"/>
    <x v="0"/>
    <s v="Cash"/>
    <s v="Click &amp; Collect"/>
    <s v="Yes"/>
    <s v="Product was disappointing"/>
    <x v="4"/>
    <x v="1"/>
    <x v="0"/>
    <x v="0"/>
    <n v="139.72999999999999"/>
    <x v="1"/>
    <s v="Southern Region"/>
    <s v="Low"/>
    <s v="March"/>
    <s v="Q1"/>
    <s v="No"/>
    <n v="0"/>
    <n v="20.959499999999998"/>
    <n v="160.68949999999998"/>
  </r>
  <r>
    <n v="2738"/>
    <s v="R06089"/>
    <x v="227"/>
    <m/>
    <x v="1"/>
    <x v="5"/>
    <x v="121"/>
    <n v="3"/>
    <x v="0"/>
    <s v="Mobile Payment"/>
    <s v="Click &amp; Collect"/>
    <s v="Yes"/>
    <s v="Customer support was excellent"/>
    <x v="2"/>
    <x v="0"/>
    <x v="0"/>
    <x v="6"/>
    <n v="85.25"/>
    <x v="1"/>
    <s v="Western Region"/>
    <s v="Low"/>
    <s v="June"/>
    <s v="Q2"/>
    <s v="No"/>
    <n v="0"/>
    <n v="12.7875"/>
    <n v="98.037499999999994"/>
  </r>
  <r>
    <n v="2740"/>
    <s v="R04050"/>
    <x v="409"/>
    <n v="65"/>
    <x v="2"/>
    <x v="6"/>
    <x v="26"/>
    <n v="4"/>
    <x v="0"/>
    <s v="Cash"/>
    <s v="Click &amp; Collect"/>
    <s v="Yes"/>
    <s v="Great customer service"/>
    <x v="4"/>
    <x v="0"/>
    <x v="1"/>
    <x v="5"/>
    <n v="27815.439999999999"/>
    <x v="6"/>
    <s v="Gauteng Region"/>
    <s v="High"/>
    <s v="April"/>
    <s v="Q2"/>
    <s v="Yes"/>
    <n v="0"/>
    <n v="4172.3159999999998"/>
    <n v="31987.755999999998"/>
  </r>
  <r>
    <n v="2741"/>
    <s v="R00419"/>
    <x v="78"/>
    <n v="27"/>
    <x v="1"/>
    <x v="8"/>
    <x v="84"/>
    <n v="5"/>
    <x v="0"/>
    <s v="Credit Card"/>
    <s v="In Store"/>
    <s v="Yes"/>
    <s v="Exactly as advertised"/>
    <x v="1"/>
    <x v="0"/>
    <x v="1"/>
    <x v="1"/>
    <n v="27.35"/>
    <x v="3"/>
    <s v="Eastern Region"/>
    <s v="Low"/>
    <s v="June"/>
    <s v="Q2"/>
    <s v="No"/>
    <n v="0"/>
    <n v="4.1025"/>
    <n v="31.452500000000001"/>
  </r>
  <r>
    <n v="2745"/>
    <s v="R01948"/>
    <x v="609"/>
    <n v="20"/>
    <x v="1"/>
    <x v="3"/>
    <x v="9"/>
    <n v="3"/>
    <x v="0"/>
    <s v="EFT"/>
    <s v="Home Delivery"/>
    <s v="Yes"/>
    <s v="Fits perfectly"/>
    <x v="2"/>
    <x v="0"/>
    <x v="0"/>
    <x v="2"/>
    <n v="43.23"/>
    <x v="3"/>
    <s v="Central Region"/>
    <s v="Low"/>
    <s v="December"/>
    <s v="Q4"/>
    <s v="No"/>
    <n v="0"/>
    <n v="6.4844999999999997"/>
    <n v="49.714499999999994"/>
  </r>
  <r>
    <n v="2746"/>
    <s v="R08881"/>
    <x v="215"/>
    <n v="74"/>
    <x v="1"/>
    <x v="3"/>
    <x v="83"/>
    <n v="5"/>
    <x v="0"/>
    <s v="EFT"/>
    <s v="Home Delivery"/>
    <s v="No"/>
    <s v="Instructions unclear"/>
    <x v="1"/>
    <x v="2"/>
    <x v="0"/>
    <x v="5"/>
    <n v="3521.64"/>
    <x v="5"/>
    <s v="Central Region"/>
    <s v="Medium"/>
    <s v="June"/>
    <s v="Q2"/>
    <s v="No"/>
    <n v="0"/>
    <n v="528.24599999999998"/>
    <n v="4049.8859999999995"/>
  </r>
  <r>
    <n v="2747"/>
    <s v="R02300"/>
    <x v="72"/>
    <n v="57"/>
    <x v="2"/>
    <x v="3"/>
    <x v="82"/>
    <n v="1"/>
    <x v="1"/>
    <s v="EFT"/>
    <s v="Home Delivery"/>
    <s v="Yes"/>
    <s v="Great customer service"/>
    <x v="3"/>
    <x v="0"/>
    <x v="0"/>
    <x v="0"/>
    <n v="463.48"/>
    <x v="6"/>
    <s v="Central Region"/>
    <s v="Low"/>
    <s v="November"/>
    <s v="Q4"/>
    <s v="No"/>
    <n v="1"/>
    <n v="69.522000000000006"/>
    <n v="533.00199999999995"/>
  </r>
  <r>
    <n v="2748"/>
    <s v="R04681"/>
    <x v="478"/>
    <n v="30"/>
    <x v="1"/>
    <x v="4"/>
    <x v="48"/>
    <n v="1"/>
    <x v="1"/>
    <s v="EFT"/>
    <s v="Click &amp; Collect"/>
    <s v="Yes"/>
    <s v="Arrived damaged"/>
    <x v="3"/>
    <x v="1"/>
    <x v="1"/>
    <x v="1"/>
    <n v="192.77"/>
    <x v="1"/>
    <s v="Central Region"/>
    <s v="Low"/>
    <s v="February"/>
    <s v="Q1"/>
    <s v="No"/>
    <n v="1"/>
    <n v="28.915500000000002"/>
    <n v="221.68549999999999"/>
  </r>
  <r>
    <n v="2749"/>
    <s v="R04529"/>
    <x v="40"/>
    <n v="59"/>
    <x v="0"/>
    <x v="0"/>
    <x v="7"/>
    <n v="1"/>
    <x v="0"/>
    <s v="EFT"/>
    <s v="Click &amp; Collect"/>
    <s v="No"/>
    <s v="Fantastic experience"/>
    <x v="3"/>
    <x v="0"/>
    <x v="0"/>
    <x v="0"/>
    <n v="1370.56"/>
    <x v="6"/>
    <s v="Northern Region"/>
    <s v="Medium"/>
    <s v="March"/>
    <s v="Q1"/>
    <s v="No"/>
    <n v="0"/>
    <n v="205.58399999999997"/>
    <n v="1576.1439999999998"/>
  </r>
  <r>
    <n v="2751"/>
    <s v="R03127"/>
    <x v="577"/>
    <n v="68"/>
    <x v="2"/>
    <x v="1"/>
    <x v="101"/>
    <n v="2"/>
    <x v="0"/>
    <s v="Debit Card"/>
    <s v="Click &amp; Collect"/>
    <s v="Yes"/>
    <s v="Fits perfectly"/>
    <x v="0"/>
    <x v="0"/>
    <x v="0"/>
    <x v="5"/>
    <n v="886.51"/>
    <x v="1"/>
    <s v="Southern Region"/>
    <s v="Medium"/>
    <s v="June"/>
    <s v="Q2"/>
    <s v="No"/>
    <n v="0"/>
    <n v="132.97649999999999"/>
    <n v="1019.4864999999999"/>
  </r>
  <r>
    <n v="2752"/>
    <s v="R06523"/>
    <x v="566"/>
    <n v="27"/>
    <x v="1"/>
    <x v="1"/>
    <x v="6"/>
    <n v="5"/>
    <x v="0"/>
    <s v="Debit Card"/>
    <s v="In Store"/>
    <s v="Yes"/>
    <m/>
    <x v="1"/>
    <x v="3"/>
    <x v="2"/>
    <x v="1"/>
    <n v="409.06"/>
    <x v="5"/>
    <s v="Southern Region"/>
    <s v="Low"/>
    <s v="November"/>
    <s v="Q4"/>
    <s v="No"/>
    <n v="0"/>
    <n v="61.358999999999995"/>
    <n v="470.41899999999998"/>
  </r>
  <r>
    <n v="2754"/>
    <s v="R00529"/>
    <x v="164"/>
    <n v="66"/>
    <x v="0"/>
    <x v="2"/>
    <x v="40"/>
    <n v="5"/>
    <x v="1"/>
    <s v="Credit Card"/>
    <s v="In Store"/>
    <s v="Yes"/>
    <s v="Long waiting time"/>
    <x v="1"/>
    <x v="1"/>
    <x v="0"/>
    <x v="5"/>
    <n v="1619.07"/>
    <x v="7"/>
    <s v="Northern Region"/>
    <s v="Medium"/>
    <s v="January"/>
    <s v="Q1"/>
    <s v="No"/>
    <n v="1"/>
    <n v="242.86049999999997"/>
    <n v="1861.9304999999997"/>
  </r>
  <r>
    <n v="2755"/>
    <s v="R01234"/>
    <x v="545"/>
    <m/>
    <x v="2"/>
    <x v="6"/>
    <x v="112"/>
    <n v="2"/>
    <x v="0"/>
    <s v="Cash"/>
    <s v="Home Delivery"/>
    <s v="No"/>
    <s v="Delivery delayed"/>
    <x v="0"/>
    <x v="1"/>
    <x v="1"/>
    <x v="6"/>
    <n v="1482.94"/>
    <x v="5"/>
    <s v="Gauteng Region"/>
    <s v="Medium"/>
    <s v="September"/>
    <s v="Q3"/>
    <s v="No"/>
    <n v="0"/>
    <n v="222.441"/>
    <n v="1705.3809999999999"/>
  </r>
  <r>
    <n v="2756"/>
    <s v="R00780"/>
    <x v="294"/>
    <n v="36"/>
    <x v="1"/>
    <x v="8"/>
    <x v="98"/>
    <n v="1"/>
    <x v="1"/>
    <s v="EFT"/>
    <s v="In Store"/>
    <s v="Yes"/>
    <s v="Worth the money"/>
    <x v="3"/>
    <x v="0"/>
    <x v="0"/>
    <x v="3"/>
    <n v="40.11"/>
    <x v="3"/>
    <s v="Eastern Region"/>
    <s v="Low"/>
    <s v="June"/>
    <s v="Q2"/>
    <s v="No"/>
    <n v="1"/>
    <n v="6.0164999999999997"/>
    <n v="46.126499999999993"/>
  </r>
  <r>
    <n v="2758"/>
    <s v="R02841"/>
    <x v="261"/>
    <n v="80"/>
    <x v="0"/>
    <x v="6"/>
    <x v="95"/>
    <n v="4"/>
    <x v="0"/>
    <s v="Mobile Payment"/>
    <s v="Click &amp; Collect"/>
    <s v="Yes"/>
    <s v="Fantastic experience"/>
    <x v="4"/>
    <x v="0"/>
    <x v="1"/>
    <x v="5"/>
    <n v="105.11"/>
    <x v="1"/>
    <s v="Gauteng Region"/>
    <s v="Low"/>
    <s v="April"/>
    <s v="Q2"/>
    <s v="No"/>
    <n v="0"/>
    <n v="15.766499999999999"/>
    <n v="120.87649999999999"/>
  </r>
  <r>
    <n v="2759"/>
    <s v="R08853"/>
    <x v="193"/>
    <n v="71"/>
    <x v="1"/>
    <x v="3"/>
    <x v="14"/>
    <n v="3"/>
    <x v="1"/>
    <s v="EFT"/>
    <s v="In Store"/>
    <s v="Yes"/>
    <s v="Helpful staff"/>
    <x v="2"/>
    <x v="0"/>
    <x v="0"/>
    <x v="5"/>
    <n v="1440.59"/>
    <x v="1"/>
    <s v="Central Region"/>
    <s v="Medium"/>
    <s v="February"/>
    <s v="Q1"/>
    <s v="No"/>
    <n v="1"/>
    <n v="216.08849999999998"/>
    <n v="1656.6784999999998"/>
  </r>
  <r>
    <n v="2761"/>
    <s v="R09464"/>
    <x v="513"/>
    <n v="31"/>
    <x v="1"/>
    <x v="4"/>
    <x v="74"/>
    <n v="4"/>
    <x v="1"/>
    <s v="Cash"/>
    <s v="Click &amp; Collect"/>
    <s v="No"/>
    <s v="Poor packaging"/>
    <x v="4"/>
    <x v="1"/>
    <x v="0"/>
    <x v="1"/>
    <n v="1000.7"/>
    <x v="4"/>
    <s v="Central Region"/>
    <s v="Medium"/>
    <s v="March"/>
    <s v="Q1"/>
    <s v="No"/>
    <n v="1"/>
    <n v="150.10499999999999"/>
    <n v="1150.8050000000001"/>
  </r>
  <r>
    <n v="2762"/>
    <s v="R07646"/>
    <x v="145"/>
    <n v="62"/>
    <x v="0"/>
    <x v="1"/>
    <x v="43"/>
    <n v="5"/>
    <x v="1"/>
    <s v="EFT"/>
    <s v="In Store"/>
    <s v="Yes"/>
    <s v="Helpful staff"/>
    <x v="1"/>
    <x v="0"/>
    <x v="1"/>
    <x v="0"/>
    <n v="755.66"/>
    <x v="7"/>
    <s v="Southern Region"/>
    <s v="Medium"/>
    <s v="May"/>
    <s v="Q2"/>
    <s v="No"/>
    <n v="1"/>
    <n v="113.34899999999999"/>
    <n v="869.0089999999999"/>
  </r>
  <r>
    <n v="2763"/>
    <s v="R09196"/>
    <x v="499"/>
    <n v="20"/>
    <x v="2"/>
    <x v="0"/>
    <x v="62"/>
    <n v="1"/>
    <x v="0"/>
    <s v="Mobile Payment"/>
    <s v="Click &amp; Collect"/>
    <s v="Yes"/>
    <m/>
    <x v="3"/>
    <x v="3"/>
    <x v="2"/>
    <x v="2"/>
    <n v="2951.61"/>
    <x v="1"/>
    <s v="Northern Region"/>
    <s v="Medium"/>
    <s v="January"/>
    <s v="Q1"/>
    <s v="No"/>
    <n v="0"/>
    <n v="442.74150000000003"/>
    <n v="3394.3514999999998"/>
  </r>
  <r>
    <n v="2764"/>
    <s v="R05197"/>
    <x v="311"/>
    <n v="52"/>
    <x v="0"/>
    <x v="3"/>
    <x v="112"/>
    <n v="4"/>
    <x v="0"/>
    <s v="Credit Card"/>
    <s v="In Store"/>
    <s v="No"/>
    <s v="Customer support was excellent"/>
    <x v="4"/>
    <x v="0"/>
    <x v="1"/>
    <x v="4"/>
    <n v="1482.94"/>
    <x v="5"/>
    <s v="Central Region"/>
    <s v="Medium"/>
    <s v="February"/>
    <s v="Q1"/>
    <s v="No"/>
    <n v="0"/>
    <n v="222.441"/>
    <n v="1705.3809999999999"/>
  </r>
  <r>
    <n v="2765"/>
    <s v="R01993"/>
    <x v="310"/>
    <n v="19"/>
    <x v="2"/>
    <x v="5"/>
    <x v="115"/>
    <n v="4"/>
    <x v="0"/>
    <s v="Credit Card"/>
    <s v="In Store"/>
    <s v="Yes"/>
    <s v="Excellent product"/>
    <x v="4"/>
    <x v="0"/>
    <x v="1"/>
    <x v="2"/>
    <n v="1369.39"/>
    <x v="4"/>
    <s v="Western Region"/>
    <s v="Medium"/>
    <s v="June"/>
    <s v="Q2"/>
    <s v="No"/>
    <n v="0"/>
    <n v="205.4085"/>
    <n v="1574.7985000000001"/>
  </r>
  <r>
    <n v="2766"/>
    <s v="R03996"/>
    <x v="273"/>
    <n v="65"/>
    <x v="0"/>
    <x v="0"/>
    <x v="101"/>
    <n v="2"/>
    <x v="0"/>
    <s v="Credit Card"/>
    <s v="In Store"/>
    <s v="No"/>
    <s v="Long waiting time"/>
    <x v="0"/>
    <x v="1"/>
    <x v="1"/>
    <x v="5"/>
    <n v="886.51"/>
    <x v="1"/>
    <s v="Northern Region"/>
    <s v="Medium"/>
    <s v="July"/>
    <s v="Q3"/>
    <s v="No"/>
    <n v="0"/>
    <n v="132.97649999999999"/>
    <n v="1019.4864999999999"/>
  </r>
  <r>
    <n v="2767"/>
    <s v="R05305"/>
    <x v="692"/>
    <n v="33"/>
    <x v="2"/>
    <x v="0"/>
    <x v="42"/>
    <n v="2"/>
    <x v="1"/>
    <s v="Debit Card"/>
    <s v="Click &amp; Collect"/>
    <s v="Yes"/>
    <s v="Average quality"/>
    <x v="0"/>
    <x v="2"/>
    <x v="0"/>
    <x v="1"/>
    <n v="2099.4"/>
    <x v="2"/>
    <s v="Northern Region"/>
    <s v="Medium"/>
    <s v="August"/>
    <s v="Q3"/>
    <s v="No"/>
    <n v="1"/>
    <n v="314.91000000000003"/>
    <n v="2414.31"/>
  </r>
  <r>
    <n v="2769"/>
    <s v="R05488"/>
    <x v="49"/>
    <n v="64"/>
    <x v="0"/>
    <x v="2"/>
    <x v="46"/>
    <n v="2"/>
    <x v="1"/>
    <s v="Credit Card"/>
    <s v="Click &amp; Collect"/>
    <s v="No"/>
    <s v="Fits perfectly"/>
    <x v="0"/>
    <x v="0"/>
    <x v="0"/>
    <x v="0"/>
    <n v="3755.73"/>
    <x v="2"/>
    <s v="Northern Region"/>
    <s v="Medium"/>
    <s v="May"/>
    <s v="Q2"/>
    <s v="No"/>
    <n v="1"/>
    <n v="563.35950000000003"/>
    <n v="4319.0895"/>
  </r>
  <r>
    <n v="2770"/>
    <s v="R09283"/>
    <x v="100"/>
    <m/>
    <x v="0"/>
    <x v="1"/>
    <x v="23"/>
    <n v="5"/>
    <x v="0"/>
    <s v="Debit Card"/>
    <s v="In Store"/>
    <s v="Yes"/>
    <s v="Average quality"/>
    <x v="1"/>
    <x v="2"/>
    <x v="0"/>
    <x v="6"/>
    <n v="2340.5700000000002"/>
    <x v="8"/>
    <s v="Southern Region"/>
    <s v="Medium"/>
    <s v="February"/>
    <s v="Q1"/>
    <s v="No"/>
    <n v="0"/>
    <n v="351.08550000000002"/>
    <n v="2691.6554999999998"/>
  </r>
  <r>
    <n v="2771"/>
    <s v="R02974"/>
    <x v="170"/>
    <n v="59"/>
    <x v="2"/>
    <x v="0"/>
    <x v="55"/>
    <n v="3"/>
    <x v="1"/>
    <s v="Cash"/>
    <s v="Click &amp; Collect"/>
    <s v="Yes"/>
    <s v="Very fast delivery"/>
    <x v="2"/>
    <x v="0"/>
    <x v="0"/>
    <x v="0"/>
    <n v="324.35000000000002"/>
    <x v="8"/>
    <s v="Northern Region"/>
    <s v="Low"/>
    <s v="August"/>
    <s v="Q3"/>
    <s v="No"/>
    <n v="1"/>
    <n v="48.652500000000003"/>
    <n v="373.0025"/>
  </r>
  <r>
    <n v="2772"/>
    <s v="R02472"/>
    <x v="371"/>
    <n v="35"/>
    <x v="2"/>
    <x v="6"/>
    <x v="50"/>
    <n v="4"/>
    <x v="0"/>
    <s v="Credit Card"/>
    <s v="In Store"/>
    <s v="No"/>
    <s v="Very comfortable"/>
    <x v="4"/>
    <x v="0"/>
    <x v="1"/>
    <x v="3"/>
    <n v="929.55"/>
    <x v="0"/>
    <s v="Gauteng Region"/>
    <s v="Medium"/>
    <s v="August"/>
    <s v="Q3"/>
    <s v="No"/>
    <n v="0"/>
    <n v="139.43249999999998"/>
    <n v="1068.9824999999998"/>
  </r>
  <r>
    <n v="2773"/>
    <s v="R03338"/>
    <x v="628"/>
    <n v="41"/>
    <x v="2"/>
    <x v="6"/>
    <x v="64"/>
    <n v="5"/>
    <x v="1"/>
    <s v="Mobile Payment"/>
    <s v="Click &amp; Collect"/>
    <s v="No"/>
    <s v="Poor packaging"/>
    <x v="1"/>
    <x v="1"/>
    <x v="0"/>
    <x v="3"/>
    <n v="119.63"/>
    <x v="3"/>
    <s v="Gauteng Region"/>
    <s v="Low"/>
    <s v="June"/>
    <s v="Q2"/>
    <s v="No"/>
    <n v="1"/>
    <n v="17.944499999999998"/>
    <n v="137.57449999999997"/>
  </r>
  <r>
    <n v="2774"/>
    <s v="R05360"/>
    <x v="172"/>
    <n v="26"/>
    <x v="2"/>
    <x v="1"/>
    <x v="70"/>
    <n v="1"/>
    <x v="0"/>
    <s v="Debit Card"/>
    <s v="Home Delivery"/>
    <s v="No"/>
    <s v="Easy to assemble"/>
    <x v="3"/>
    <x v="0"/>
    <x v="0"/>
    <x v="1"/>
    <n v="605.1"/>
    <x v="8"/>
    <s v="Southern Region"/>
    <s v="Medium"/>
    <s v="October"/>
    <s v="Q4"/>
    <s v="No"/>
    <n v="0"/>
    <n v="90.765000000000001"/>
    <n v="695.86500000000001"/>
  </r>
  <r>
    <n v="2775"/>
    <s v="R04853"/>
    <x v="500"/>
    <n v="31"/>
    <x v="2"/>
    <x v="4"/>
    <x v="103"/>
    <n v="1"/>
    <x v="1"/>
    <s v="Mobile Payment"/>
    <s v="In Store"/>
    <s v="No"/>
    <s v="Fits perfectly"/>
    <x v="3"/>
    <x v="0"/>
    <x v="0"/>
    <x v="1"/>
    <n v="103.4"/>
    <x v="3"/>
    <s v="Central Region"/>
    <s v="Low"/>
    <s v="January"/>
    <s v="Q1"/>
    <s v="No"/>
    <n v="1"/>
    <n v="15.51"/>
    <n v="118.91"/>
  </r>
  <r>
    <n v="2776"/>
    <s v="R01397"/>
    <x v="69"/>
    <n v="59"/>
    <x v="0"/>
    <x v="2"/>
    <x v="35"/>
    <n v="2"/>
    <x v="1"/>
    <s v="EFT"/>
    <s v="Click &amp; Collect"/>
    <s v="Yes"/>
    <s v="Looks premium"/>
    <x v="0"/>
    <x v="0"/>
    <x v="0"/>
    <x v="0"/>
    <n v="6710.27"/>
    <x v="5"/>
    <s v="Northern Region"/>
    <s v="High"/>
    <s v="January"/>
    <s v="Q1"/>
    <s v="Yes"/>
    <n v="1"/>
    <n v="1006.5405000000001"/>
    <n v="7716.8104999999996"/>
  </r>
  <r>
    <n v="2777"/>
    <s v="R01490"/>
    <x v="320"/>
    <n v="50"/>
    <x v="0"/>
    <x v="3"/>
    <x v="42"/>
    <n v="4"/>
    <x v="1"/>
    <s v="Cash"/>
    <s v="In Store"/>
    <s v="No"/>
    <s v="Packaging could improve"/>
    <x v="4"/>
    <x v="2"/>
    <x v="0"/>
    <x v="4"/>
    <n v="2099.4"/>
    <x v="2"/>
    <s v="Central Region"/>
    <s v="Medium"/>
    <s v="May"/>
    <s v="Q2"/>
    <s v="No"/>
    <n v="1"/>
    <n v="314.91000000000003"/>
    <n v="2414.31"/>
  </r>
  <r>
    <n v="2778"/>
    <s v="R09038"/>
    <x v="693"/>
    <n v="63"/>
    <x v="1"/>
    <x v="2"/>
    <x v="93"/>
    <n v="5"/>
    <x v="0"/>
    <s v="Cash"/>
    <s v="Click &amp; Collect"/>
    <s v="Yes"/>
    <s v="Delivery delayed"/>
    <x v="1"/>
    <x v="1"/>
    <x v="0"/>
    <x v="0"/>
    <n v="34.200000000000003"/>
    <x v="3"/>
    <s v="Northern Region"/>
    <s v="Low"/>
    <s v="November"/>
    <s v="Q4"/>
    <s v="No"/>
    <n v="0"/>
    <n v="5.13"/>
    <n v="39.33"/>
  </r>
  <r>
    <n v="2780"/>
    <s v="R01043"/>
    <x v="23"/>
    <n v="19"/>
    <x v="2"/>
    <x v="7"/>
    <x v="16"/>
    <n v="3"/>
    <x v="0"/>
    <s v="Mobile Payment"/>
    <s v="Home Delivery"/>
    <s v="No"/>
    <s v="Item missing accessories"/>
    <x v="2"/>
    <x v="1"/>
    <x v="0"/>
    <x v="2"/>
    <n v="368.99"/>
    <x v="0"/>
    <s v="Western Region"/>
    <s v="Low"/>
    <s v="September"/>
    <s v="Q3"/>
    <s v="No"/>
    <n v="0"/>
    <n v="55.348500000000001"/>
    <n v="424.33849999999995"/>
  </r>
  <r>
    <n v="2781"/>
    <s v="R05235"/>
    <x v="496"/>
    <m/>
    <x v="2"/>
    <x v="0"/>
    <x v="100"/>
    <n v="4"/>
    <x v="1"/>
    <s v="Mobile Payment"/>
    <s v="Home Delivery"/>
    <s v="No"/>
    <s v="Item missing accessories"/>
    <x v="4"/>
    <x v="1"/>
    <x v="0"/>
    <x v="6"/>
    <n v="5432.76"/>
    <x v="5"/>
    <s v="Northern Region"/>
    <s v="High"/>
    <s v="January"/>
    <s v="Q1"/>
    <s v="Yes"/>
    <n v="1"/>
    <n v="814.91399999999999"/>
    <n v="6247.674"/>
  </r>
  <r>
    <n v="2782"/>
    <s v="R03533"/>
    <x v="348"/>
    <n v="78"/>
    <x v="1"/>
    <x v="2"/>
    <x v="122"/>
    <n v="4"/>
    <x v="0"/>
    <s v="Mobile Payment"/>
    <s v="Click &amp; Collect"/>
    <s v="No"/>
    <s v="Average quality"/>
    <x v="4"/>
    <x v="2"/>
    <x v="0"/>
    <x v="5"/>
    <n v="412.16"/>
    <x v="8"/>
    <s v="Northern Region"/>
    <s v="Low"/>
    <s v="April"/>
    <s v="Q2"/>
    <s v="No"/>
    <n v="0"/>
    <n v="61.823999999999998"/>
    <n v="473.98399999999998"/>
  </r>
  <r>
    <n v="2784"/>
    <s v="R00258"/>
    <x v="271"/>
    <n v="48"/>
    <x v="1"/>
    <x v="2"/>
    <x v="0"/>
    <n v="1"/>
    <x v="1"/>
    <s v="Credit Card"/>
    <s v="Click &amp; Collect"/>
    <s v="No"/>
    <s v="Helpful staff"/>
    <x v="3"/>
    <x v="0"/>
    <x v="0"/>
    <x v="4"/>
    <n v="2479.5700000000002"/>
    <x v="0"/>
    <s v="Northern Region"/>
    <s v="Medium"/>
    <s v="January"/>
    <s v="Q1"/>
    <s v="No"/>
    <n v="1"/>
    <n v="371.93549999999999"/>
    <n v="2851.5054999999998"/>
  </r>
  <r>
    <n v="2785"/>
    <s v="R09992"/>
    <x v="396"/>
    <n v="27"/>
    <x v="2"/>
    <x v="7"/>
    <x v="57"/>
    <n v="2"/>
    <x v="0"/>
    <s v="Cash"/>
    <s v="Home Delivery"/>
    <s v="No"/>
    <s v="Great customer service"/>
    <x v="0"/>
    <x v="0"/>
    <x v="0"/>
    <x v="1"/>
    <n v="551.66"/>
    <x v="0"/>
    <s v="Western Region"/>
    <s v="Medium"/>
    <s v="September"/>
    <s v="Q3"/>
    <s v="No"/>
    <n v="0"/>
    <n v="82.748999999999995"/>
    <n v="634.40899999999988"/>
  </r>
  <r>
    <n v="2786"/>
    <s v="R08752"/>
    <x v="485"/>
    <n v="38"/>
    <x v="1"/>
    <x v="6"/>
    <x v="110"/>
    <n v="4"/>
    <x v="1"/>
    <s v="EFT"/>
    <s v="Click &amp; Collect"/>
    <s v="Yes"/>
    <s v="Excellent value"/>
    <x v="4"/>
    <x v="0"/>
    <x v="1"/>
    <x v="3"/>
    <n v="2216.12"/>
    <x v="1"/>
    <s v="Gauteng Region"/>
    <s v="Medium"/>
    <s v="August"/>
    <s v="Q3"/>
    <s v="No"/>
    <n v="1"/>
    <n v="332.41799999999995"/>
    <n v="2548.5379999999996"/>
  </r>
  <r>
    <n v="2787"/>
    <s v="R08070"/>
    <x v="291"/>
    <n v="54"/>
    <x v="1"/>
    <x v="7"/>
    <x v="101"/>
    <n v="3"/>
    <x v="1"/>
    <s v="Cash"/>
    <s v="Home Delivery"/>
    <s v="No"/>
    <s v="Fantastic experience"/>
    <x v="2"/>
    <x v="0"/>
    <x v="0"/>
    <x v="4"/>
    <n v="886.51"/>
    <x v="1"/>
    <s v="Western Region"/>
    <s v="Medium"/>
    <s v="February"/>
    <s v="Q1"/>
    <s v="No"/>
    <n v="1"/>
    <n v="132.97649999999999"/>
    <n v="1019.4864999999999"/>
  </r>
  <r>
    <n v="2788"/>
    <s v="R07283"/>
    <x v="480"/>
    <n v="37"/>
    <x v="2"/>
    <x v="5"/>
    <x v="70"/>
    <n v="1"/>
    <x v="1"/>
    <s v="Mobile Payment"/>
    <s v="In Store"/>
    <s v="Yes"/>
    <s v="Customer support was excellent"/>
    <x v="3"/>
    <x v="0"/>
    <x v="0"/>
    <x v="3"/>
    <n v="605.1"/>
    <x v="8"/>
    <s v="Western Region"/>
    <s v="Medium"/>
    <s v="December"/>
    <s v="Q4"/>
    <s v="No"/>
    <n v="1"/>
    <n v="90.765000000000001"/>
    <n v="695.86500000000001"/>
  </r>
  <r>
    <n v="2789"/>
    <s v="R02090"/>
    <x v="41"/>
    <n v="52"/>
    <x v="1"/>
    <x v="3"/>
    <x v="107"/>
    <n v="3"/>
    <x v="0"/>
    <s v="Cash"/>
    <s v="Click &amp; Collect"/>
    <s v="Yes"/>
    <s v="Instructions unclear"/>
    <x v="2"/>
    <x v="2"/>
    <x v="1"/>
    <x v="4"/>
    <n v="2413.3000000000002"/>
    <x v="6"/>
    <s v="Central Region"/>
    <s v="Medium"/>
    <s v="July"/>
    <s v="Q3"/>
    <s v="No"/>
    <n v="0"/>
    <n v="361.995"/>
    <n v="2775.2950000000001"/>
  </r>
  <r>
    <n v="2790"/>
    <s v="R07952"/>
    <x v="27"/>
    <n v="25"/>
    <x v="0"/>
    <x v="5"/>
    <x v="12"/>
    <n v="1"/>
    <x v="0"/>
    <s v="Credit Card"/>
    <s v="In Store"/>
    <s v="Yes"/>
    <s v="Fantastic experience"/>
    <x v="3"/>
    <x v="0"/>
    <x v="0"/>
    <x v="1"/>
    <n v="228.08"/>
    <x v="8"/>
    <s v="Western Region"/>
    <s v="Low"/>
    <s v="June"/>
    <s v="Q2"/>
    <s v="No"/>
    <n v="0"/>
    <n v="34.212000000000003"/>
    <n v="262.29199999999997"/>
  </r>
  <r>
    <n v="2791"/>
    <s v="R00504"/>
    <x v="19"/>
    <n v="66"/>
    <x v="0"/>
    <x v="3"/>
    <x v="30"/>
    <n v="3"/>
    <x v="1"/>
    <s v="Credit Card"/>
    <s v="Click &amp; Collect"/>
    <s v="No"/>
    <s v="Long waiting time"/>
    <x v="2"/>
    <x v="1"/>
    <x v="0"/>
    <x v="5"/>
    <n v="2962.6"/>
    <x v="2"/>
    <s v="Central Region"/>
    <s v="Medium"/>
    <s v="February"/>
    <s v="Q1"/>
    <s v="No"/>
    <n v="1"/>
    <n v="444.39"/>
    <n v="3406.99"/>
  </r>
  <r>
    <n v="2792"/>
    <s v="R06558"/>
    <x v="627"/>
    <n v="37"/>
    <x v="2"/>
    <x v="6"/>
    <x v="58"/>
    <n v="5"/>
    <x v="1"/>
    <s v="Debit Card"/>
    <s v="Home Delivery"/>
    <s v="No"/>
    <s v="Item missing accessories"/>
    <x v="1"/>
    <x v="1"/>
    <x v="0"/>
    <x v="3"/>
    <n v="2603.98"/>
    <x v="0"/>
    <s v="Gauteng Region"/>
    <s v="Medium"/>
    <s v="August"/>
    <s v="Q3"/>
    <s v="No"/>
    <n v="1"/>
    <n v="390.59699999999998"/>
    <n v="2994.5769999999998"/>
  </r>
  <r>
    <n v="2793"/>
    <s v="R08952"/>
    <x v="8"/>
    <n v="59"/>
    <x v="2"/>
    <x v="8"/>
    <x v="67"/>
    <n v="4"/>
    <x v="0"/>
    <s v="Credit Card"/>
    <s v="Home Delivery"/>
    <s v="Yes"/>
    <s v="Would definitely buy again"/>
    <x v="4"/>
    <x v="0"/>
    <x v="1"/>
    <x v="0"/>
    <n v="1859.13"/>
    <x v="5"/>
    <s v="Eastern Region"/>
    <s v="Medium"/>
    <s v="September"/>
    <s v="Q3"/>
    <s v="No"/>
    <n v="0"/>
    <n v="278.86950000000002"/>
    <n v="2137.9994999999999"/>
  </r>
  <r>
    <n v="2794"/>
    <s v="R01346"/>
    <x v="560"/>
    <n v="63"/>
    <x v="0"/>
    <x v="5"/>
    <x v="2"/>
    <n v="5"/>
    <x v="1"/>
    <s v="Debit Card"/>
    <s v="In Store"/>
    <s v="No"/>
    <s v="Exactly as advertised"/>
    <x v="1"/>
    <x v="0"/>
    <x v="1"/>
    <x v="0"/>
    <n v="230.14"/>
    <x v="2"/>
    <s v="Western Region"/>
    <s v="Low"/>
    <s v="November"/>
    <s v="Q4"/>
    <s v="No"/>
    <n v="1"/>
    <n v="34.520999999999994"/>
    <n v="264.66099999999994"/>
  </r>
  <r>
    <n v="2795"/>
    <s v="R05825"/>
    <x v="329"/>
    <n v="32"/>
    <x v="2"/>
    <x v="7"/>
    <x v="31"/>
    <n v="4"/>
    <x v="0"/>
    <s v="EFT"/>
    <s v="In Store"/>
    <s v="No"/>
    <s v="Excellent product"/>
    <x v="4"/>
    <x v="0"/>
    <x v="1"/>
    <x v="1"/>
    <n v="294.33"/>
    <x v="4"/>
    <s v="Western Region"/>
    <s v="Low"/>
    <s v="July"/>
    <s v="Q3"/>
    <s v="No"/>
    <n v="0"/>
    <n v="44.149499999999996"/>
    <n v="338.47949999999997"/>
  </r>
  <r>
    <n v="2796"/>
    <s v="R05218"/>
    <x v="280"/>
    <n v="31"/>
    <x v="2"/>
    <x v="8"/>
    <x v="80"/>
    <n v="1"/>
    <x v="0"/>
    <s v="EFT"/>
    <s v="Home Delivery"/>
    <s v="No"/>
    <m/>
    <x v="3"/>
    <x v="3"/>
    <x v="2"/>
    <x v="1"/>
    <n v="10347.709999999999"/>
    <x v="5"/>
    <s v="Eastern Region"/>
    <s v="High"/>
    <s v="March"/>
    <s v="Q1"/>
    <s v="Yes"/>
    <n v="0"/>
    <n v="1552.1564999999998"/>
    <n v="11899.866499999998"/>
  </r>
  <r>
    <n v="2797"/>
    <s v="R02249"/>
    <x v="170"/>
    <n v="47"/>
    <x v="0"/>
    <x v="7"/>
    <x v="51"/>
    <n v="3"/>
    <x v="1"/>
    <s v="EFT"/>
    <s v="In Store"/>
    <s v="No"/>
    <s v="Great customer service"/>
    <x v="2"/>
    <x v="0"/>
    <x v="0"/>
    <x v="4"/>
    <n v="209.53"/>
    <x v="3"/>
    <s v="Western Region"/>
    <s v="Low"/>
    <s v="August"/>
    <s v="Q3"/>
    <s v="No"/>
    <n v="1"/>
    <n v="31.429499999999997"/>
    <n v="240.95949999999999"/>
  </r>
  <r>
    <n v="2798"/>
    <s v="R06701"/>
    <x v="440"/>
    <n v="42"/>
    <x v="1"/>
    <x v="1"/>
    <x v="35"/>
    <n v="2"/>
    <x v="1"/>
    <s v="EFT"/>
    <s v="Home Delivery"/>
    <s v="No"/>
    <s v="Would definitely buy again"/>
    <x v="0"/>
    <x v="0"/>
    <x v="0"/>
    <x v="3"/>
    <n v="6710.27"/>
    <x v="5"/>
    <s v="Southern Region"/>
    <s v="High"/>
    <s v="December"/>
    <s v="Q4"/>
    <s v="Yes"/>
    <n v="1"/>
    <n v="1006.5405000000001"/>
    <n v="7716.8104999999996"/>
  </r>
  <r>
    <n v="2799"/>
    <s v="R00373"/>
    <x v="328"/>
    <n v="60"/>
    <x v="0"/>
    <x v="2"/>
    <x v="32"/>
    <n v="5"/>
    <x v="1"/>
    <s v="Cash"/>
    <s v="In Store"/>
    <s v="Yes"/>
    <s v="Excellent value"/>
    <x v="1"/>
    <x v="0"/>
    <x v="1"/>
    <x v="0"/>
    <n v="3086.4"/>
    <x v="7"/>
    <s v="Northern Region"/>
    <s v="Medium"/>
    <s v="April"/>
    <s v="Q2"/>
    <s v="No"/>
    <n v="1"/>
    <n v="462.96"/>
    <n v="3549.3599999999997"/>
  </r>
  <r>
    <n v="2800"/>
    <s v="R08584"/>
    <x v="272"/>
    <n v="56"/>
    <x v="0"/>
    <x v="0"/>
    <x v="13"/>
    <n v="4"/>
    <x v="0"/>
    <s v="Mobile Payment"/>
    <s v="Home Delivery"/>
    <s v="Yes"/>
    <m/>
    <x v="4"/>
    <x v="3"/>
    <x v="2"/>
    <x v="0"/>
    <n v="3576.97"/>
    <x v="5"/>
    <s v="Northern Region"/>
    <s v="Medium"/>
    <s v="September"/>
    <s v="Q3"/>
    <s v="No"/>
    <n v="0"/>
    <n v="536.54549999999995"/>
    <n v="4113.5154999999995"/>
  </r>
  <r>
    <n v="2801"/>
    <s v="R03694"/>
    <x v="465"/>
    <n v="68"/>
    <x v="2"/>
    <x v="7"/>
    <x v="98"/>
    <n v="4"/>
    <x v="0"/>
    <s v="Cash"/>
    <s v="In Store"/>
    <s v="Yes"/>
    <s v="Very comfortable"/>
    <x v="4"/>
    <x v="0"/>
    <x v="1"/>
    <x v="5"/>
    <n v="40.11"/>
    <x v="3"/>
    <s v="Western Region"/>
    <s v="Low"/>
    <s v="August"/>
    <s v="Q3"/>
    <s v="No"/>
    <n v="0"/>
    <n v="6.0164999999999997"/>
    <n v="46.126499999999993"/>
  </r>
  <r>
    <n v="2802"/>
    <s v="R02007"/>
    <x v="252"/>
    <n v="55"/>
    <x v="0"/>
    <x v="2"/>
    <x v="55"/>
    <n v="5"/>
    <x v="1"/>
    <s v="Mobile Payment"/>
    <s v="In Store"/>
    <s v="Yes"/>
    <s v="Very fast delivery"/>
    <x v="1"/>
    <x v="0"/>
    <x v="1"/>
    <x v="0"/>
    <n v="324.35000000000002"/>
    <x v="8"/>
    <s v="Northern Region"/>
    <s v="Low"/>
    <s v="February"/>
    <s v="Q1"/>
    <s v="No"/>
    <n v="1"/>
    <n v="48.652500000000003"/>
    <n v="373.0025"/>
  </r>
  <r>
    <n v="2803"/>
    <s v="R08631"/>
    <x v="480"/>
    <n v="61"/>
    <x v="0"/>
    <x v="2"/>
    <x v="76"/>
    <n v="4"/>
    <x v="0"/>
    <s v="EFT"/>
    <s v="Home Delivery"/>
    <s v="No"/>
    <s v="Arrived damaged"/>
    <x v="4"/>
    <x v="1"/>
    <x v="0"/>
    <x v="0"/>
    <n v="824.74"/>
    <x v="8"/>
    <s v="Northern Region"/>
    <s v="Medium"/>
    <s v="December"/>
    <s v="Q4"/>
    <s v="No"/>
    <n v="0"/>
    <n v="123.711"/>
    <n v="948.45099999999991"/>
  </r>
  <r>
    <n v="2804"/>
    <s v="R03972"/>
    <x v="529"/>
    <n v="63"/>
    <x v="0"/>
    <x v="4"/>
    <x v="75"/>
    <n v="3"/>
    <x v="0"/>
    <s v="EFT"/>
    <s v="In Store"/>
    <s v="No"/>
    <s v="Product was disappointing"/>
    <x v="2"/>
    <x v="1"/>
    <x v="0"/>
    <x v="0"/>
    <n v="4841.7700000000004"/>
    <x v="7"/>
    <s v="Central Region"/>
    <s v="Medium"/>
    <s v="March"/>
    <s v="Q1"/>
    <s v="No"/>
    <n v="0"/>
    <n v="726.26550000000009"/>
    <n v="5568.0355"/>
  </r>
  <r>
    <n v="2805"/>
    <s v="R06836"/>
    <x v="62"/>
    <n v="33"/>
    <x v="2"/>
    <x v="6"/>
    <x v="73"/>
    <n v="3"/>
    <x v="1"/>
    <s v="Debit Card"/>
    <s v="In Store"/>
    <s v="Yes"/>
    <s v="Product exceeded expectations"/>
    <x v="2"/>
    <x v="0"/>
    <x v="0"/>
    <x v="1"/>
    <n v="657.5"/>
    <x v="5"/>
    <s v="Gauteng Region"/>
    <s v="Medium"/>
    <s v="July"/>
    <s v="Q3"/>
    <s v="No"/>
    <n v="1"/>
    <n v="98.625"/>
    <n v="756.12499999999989"/>
  </r>
  <r>
    <n v="2806"/>
    <s v="R08363"/>
    <x v="508"/>
    <n v="78"/>
    <x v="0"/>
    <x v="7"/>
    <x v="101"/>
    <n v="2"/>
    <x v="0"/>
    <s v="Debit Card"/>
    <s v="Home Delivery"/>
    <s v="Yes"/>
    <s v="Very fast delivery"/>
    <x v="0"/>
    <x v="0"/>
    <x v="0"/>
    <x v="5"/>
    <n v="886.51"/>
    <x v="1"/>
    <s v="Western Region"/>
    <s v="Medium"/>
    <s v="April"/>
    <s v="Q2"/>
    <s v="No"/>
    <n v="0"/>
    <n v="132.97649999999999"/>
    <n v="1019.4864999999999"/>
  </r>
  <r>
    <n v="2807"/>
    <s v="R03380"/>
    <x v="553"/>
    <n v="48"/>
    <x v="2"/>
    <x v="0"/>
    <x v="49"/>
    <n v="1"/>
    <x v="0"/>
    <s v="Cash"/>
    <s v="In Store"/>
    <s v="Yes"/>
    <s v="Average quality"/>
    <x v="3"/>
    <x v="2"/>
    <x v="0"/>
    <x v="4"/>
    <n v="134.01"/>
    <x v="3"/>
    <s v="Northern Region"/>
    <s v="Low"/>
    <s v="November"/>
    <s v="Q4"/>
    <s v="No"/>
    <n v="0"/>
    <n v="20.101499999999998"/>
    <n v="154.11149999999998"/>
  </r>
  <r>
    <n v="2808"/>
    <s v="R08082"/>
    <x v="378"/>
    <n v="50"/>
    <x v="1"/>
    <x v="2"/>
    <x v="72"/>
    <n v="4"/>
    <x v="1"/>
    <s v="Mobile Payment"/>
    <s v="Click &amp; Collect"/>
    <s v="Yes"/>
    <s v="Arrived damaged"/>
    <x v="4"/>
    <x v="1"/>
    <x v="0"/>
    <x v="4"/>
    <n v="16291.52"/>
    <x v="5"/>
    <s v="Northern Region"/>
    <s v="High"/>
    <s v="January"/>
    <s v="Q1"/>
    <s v="Yes"/>
    <n v="1"/>
    <n v="2443.7280000000001"/>
    <n v="18735.248"/>
  </r>
  <r>
    <n v="2809"/>
    <s v="R02103"/>
    <x v="519"/>
    <n v="68"/>
    <x v="1"/>
    <x v="4"/>
    <x v="26"/>
    <n v="5"/>
    <x v="1"/>
    <s v="Cash"/>
    <s v="Click &amp; Collect"/>
    <s v="Yes"/>
    <s v="Delivery delayed"/>
    <x v="1"/>
    <x v="1"/>
    <x v="0"/>
    <x v="5"/>
    <n v="27815.439999999999"/>
    <x v="6"/>
    <s v="Central Region"/>
    <s v="High"/>
    <s v="February"/>
    <s v="Q1"/>
    <s v="Yes"/>
    <n v="1"/>
    <n v="4172.3159999999998"/>
    <n v="31987.755999999998"/>
  </r>
  <r>
    <n v="2810"/>
    <s v="R00998"/>
    <x v="428"/>
    <n v="40"/>
    <x v="0"/>
    <x v="3"/>
    <x v="30"/>
    <n v="1"/>
    <x v="1"/>
    <s v="Mobile Payment"/>
    <s v="In Store"/>
    <s v="Yes"/>
    <s v="Helpful staff"/>
    <x v="3"/>
    <x v="0"/>
    <x v="0"/>
    <x v="3"/>
    <n v="2962.6"/>
    <x v="2"/>
    <s v="Central Region"/>
    <s v="Medium"/>
    <s v="March"/>
    <s v="Q1"/>
    <s v="No"/>
    <n v="1"/>
    <n v="444.39"/>
    <n v="3406.99"/>
  </r>
  <r>
    <n v="2811"/>
    <s v="R08314"/>
    <x v="244"/>
    <n v="75"/>
    <x v="1"/>
    <x v="7"/>
    <x v="89"/>
    <n v="5"/>
    <x v="0"/>
    <s v="Credit Card"/>
    <s v="In Store"/>
    <s v="No"/>
    <s v="Long waiting time"/>
    <x v="1"/>
    <x v="1"/>
    <x v="0"/>
    <x v="5"/>
    <n v="574.49"/>
    <x v="4"/>
    <s v="Western Region"/>
    <s v="Medium"/>
    <s v="January"/>
    <s v="Q1"/>
    <s v="No"/>
    <n v="0"/>
    <n v="86.173500000000004"/>
    <n v="660.6635"/>
  </r>
  <r>
    <n v="2812"/>
    <s v="R03525"/>
    <x v="608"/>
    <n v="76"/>
    <x v="0"/>
    <x v="5"/>
    <x v="14"/>
    <n v="5"/>
    <x v="0"/>
    <s v="EFT"/>
    <s v="In Store"/>
    <s v="Yes"/>
    <s v="Worth the money"/>
    <x v="1"/>
    <x v="0"/>
    <x v="1"/>
    <x v="5"/>
    <n v="1440.59"/>
    <x v="1"/>
    <s v="Western Region"/>
    <s v="Medium"/>
    <s v="July"/>
    <s v="Q3"/>
    <s v="No"/>
    <n v="0"/>
    <n v="216.08849999999998"/>
    <n v="1656.6784999999998"/>
  </r>
  <r>
    <n v="2813"/>
    <s v="R01177"/>
    <x v="271"/>
    <n v="73"/>
    <x v="2"/>
    <x v="4"/>
    <x v="14"/>
    <n v="3"/>
    <x v="0"/>
    <s v="Mobile Payment"/>
    <s v="Home Delivery"/>
    <s v="No"/>
    <s v="Long waiting time"/>
    <x v="2"/>
    <x v="1"/>
    <x v="0"/>
    <x v="5"/>
    <n v="1440.59"/>
    <x v="1"/>
    <s v="Central Region"/>
    <s v="Medium"/>
    <s v="January"/>
    <s v="Q1"/>
    <s v="No"/>
    <n v="0"/>
    <n v="216.08849999999998"/>
    <n v="1656.6784999999998"/>
  </r>
  <r>
    <n v="2814"/>
    <s v="R00552"/>
    <x v="6"/>
    <n v="38"/>
    <x v="1"/>
    <x v="5"/>
    <x v="1"/>
    <n v="3"/>
    <x v="0"/>
    <s v="Mobile Payment"/>
    <s v="In Store"/>
    <s v="Yes"/>
    <m/>
    <x v="2"/>
    <x v="3"/>
    <x v="2"/>
    <x v="3"/>
    <n v="444.38"/>
    <x v="1"/>
    <s v="Western Region"/>
    <s v="Low"/>
    <s v="July"/>
    <s v="Q3"/>
    <s v="No"/>
    <n v="0"/>
    <n v="66.656999999999996"/>
    <n v="511.03699999999998"/>
  </r>
  <r>
    <n v="2815"/>
    <s v="R00745"/>
    <x v="91"/>
    <n v="78"/>
    <x v="0"/>
    <x v="0"/>
    <x v="16"/>
    <n v="4"/>
    <x v="1"/>
    <s v="Credit Card"/>
    <s v="Click &amp; Collect"/>
    <s v="No"/>
    <s v="Delivery delayed"/>
    <x v="4"/>
    <x v="1"/>
    <x v="0"/>
    <x v="5"/>
    <n v="368.99"/>
    <x v="0"/>
    <s v="Northern Region"/>
    <s v="Low"/>
    <s v="September"/>
    <s v="Q3"/>
    <s v="No"/>
    <n v="1"/>
    <n v="55.348500000000001"/>
    <n v="424.33849999999995"/>
  </r>
  <r>
    <n v="2816"/>
    <s v="R09927"/>
    <x v="186"/>
    <n v="64"/>
    <x v="2"/>
    <x v="7"/>
    <x v="24"/>
    <n v="3"/>
    <x v="1"/>
    <s v="Cash"/>
    <s v="Home Delivery"/>
    <s v="Yes"/>
    <s v="Long waiting time"/>
    <x v="2"/>
    <x v="1"/>
    <x v="0"/>
    <x v="0"/>
    <n v="44114.21"/>
    <x v="6"/>
    <s v="Western Region"/>
    <s v="High"/>
    <s v="December"/>
    <s v="Q4"/>
    <s v="Yes"/>
    <n v="1"/>
    <n v="6617.1314999999995"/>
    <n v="50731.341499999995"/>
  </r>
  <r>
    <n v="2817"/>
    <s v="R07941"/>
    <x v="213"/>
    <n v="60"/>
    <x v="2"/>
    <x v="8"/>
    <x v="38"/>
    <n v="3"/>
    <x v="0"/>
    <s v="Debit Card"/>
    <s v="Home Delivery"/>
    <s v="No"/>
    <s v="Helpful staff"/>
    <x v="2"/>
    <x v="0"/>
    <x v="0"/>
    <x v="0"/>
    <n v="3715.65"/>
    <x v="5"/>
    <s v="Eastern Region"/>
    <s v="Medium"/>
    <s v="October"/>
    <s v="Q4"/>
    <s v="No"/>
    <n v="0"/>
    <n v="557.34749999999997"/>
    <n v="4272.9974999999995"/>
  </r>
  <r>
    <n v="2818"/>
    <s v="R05031"/>
    <x v="270"/>
    <n v="60"/>
    <x v="1"/>
    <x v="2"/>
    <x v="113"/>
    <n v="3"/>
    <x v="0"/>
    <s v="Cash"/>
    <s v="In Store"/>
    <s v="No"/>
    <m/>
    <x v="2"/>
    <x v="3"/>
    <x v="2"/>
    <x v="0"/>
    <n v="2572.02"/>
    <x v="7"/>
    <s v="Northern Region"/>
    <s v="Medium"/>
    <s v="November"/>
    <s v="Q4"/>
    <s v="No"/>
    <n v="0"/>
    <n v="385.803"/>
    <n v="2957.8229999999999"/>
  </r>
  <r>
    <n v="2819"/>
    <s v="R02883"/>
    <x v="274"/>
    <n v="54"/>
    <x v="2"/>
    <x v="2"/>
    <x v="13"/>
    <n v="1"/>
    <x v="0"/>
    <s v="Credit Card"/>
    <s v="Home Delivery"/>
    <s v="Yes"/>
    <s v="Fantastic experience"/>
    <x v="3"/>
    <x v="0"/>
    <x v="0"/>
    <x v="4"/>
    <n v="3576.97"/>
    <x v="5"/>
    <s v="Northern Region"/>
    <s v="Medium"/>
    <s v="November"/>
    <s v="Q4"/>
    <s v="No"/>
    <n v="0"/>
    <n v="536.54549999999995"/>
    <n v="4113.5154999999995"/>
  </r>
  <r>
    <n v="2820"/>
    <s v="R06682"/>
    <x v="557"/>
    <n v="30"/>
    <x v="0"/>
    <x v="7"/>
    <x v="1"/>
    <n v="1"/>
    <x v="1"/>
    <s v="Mobile Payment"/>
    <s v="In Store"/>
    <s v="Yes"/>
    <m/>
    <x v="3"/>
    <x v="3"/>
    <x v="2"/>
    <x v="1"/>
    <n v="444.38"/>
    <x v="1"/>
    <s v="Western Region"/>
    <s v="Low"/>
    <s v="February"/>
    <s v="Q1"/>
    <s v="No"/>
    <n v="1"/>
    <n v="66.656999999999996"/>
    <n v="511.03699999999998"/>
  </r>
  <r>
    <n v="2821"/>
    <s v="R02904"/>
    <x v="542"/>
    <n v="26"/>
    <x v="2"/>
    <x v="8"/>
    <x v="63"/>
    <n v="4"/>
    <x v="1"/>
    <s v="Debit Card"/>
    <s v="In Store"/>
    <s v="Yes"/>
    <s v="Worth the money"/>
    <x v="4"/>
    <x v="0"/>
    <x v="1"/>
    <x v="1"/>
    <n v="1604.87"/>
    <x v="0"/>
    <s v="Eastern Region"/>
    <s v="Medium"/>
    <s v="March"/>
    <s v="Q1"/>
    <s v="No"/>
    <n v="1"/>
    <n v="240.73049999999998"/>
    <n v="1845.6004999999998"/>
  </r>
  <r>
    <n v="2822"/>
    <s v="R07076"/>
    <x v="613"/>
    <n v="73"/>
    <x v="2"/>
    <x v="7"/>
    <x v="81"/>
    <n v="5"/>
    <x v="0"/>
    <s v="Debit Card"/>
    <s v="In Store"/>
    <s v="Yes"/>
    <s v="Fits perfectly"/>
    <x v="1"/>
    <x v="0"/>
    <x v="1"/>
    <x v="5"/>
    <n v="375.53"/>
    <x v="4"/>
    <s v="Western Region"/>
    <s v="Low"/>
    <s v="March"/>
    <s v="Q1"/>
    <s v="No"/>
    <n v="0"/>
    <n v="56.329499999999996"/>
    <n v="431.85949999999991"/>
  </r>
  <r>
    <n v="2823"/>
    <s v="R07863"/>
    <x v="144"/>
    <n v="53"/>
    <x v="0"/>
    <x v="3"/>
    <x v="122"/>
    <n v="5"/>
    <x v="0"/>
    <s v="Mobile Payment"/>
    <s v="Home Delivery"/>
    <s v="No"/>
    <s v="Helpful staff"/>
    <x v="1"/>
    <x v="0"/>
    <x v="1"/>
    <x v="4"/>
    <n v="412.16"/>
    <x v="8"/>
    <s v="Central Region"/>
    <s v="Low"/>
    <s v="November"/>
    <s v="Q4"/>
    <s v="No"/>
    <n v="0"/>
    <n v="61.823999999999998"/>
    <n v="473.98399999999998"/>
  </r>
  <r>
    <n v="2824"/>
    <s v="R07794"/>
    <x v="537"/>
    <n v="39"/>
    <x v="2"/>
    <x v="2"/>
    <x v="87"/>
    <n v="2"/>
    <x v="1"/>
    <s v="Debit Card"/>
    <s v="Home Delivery"/>
    <s v="Yes"/>
    <s v="Delivery delayed"/>
    <x v="0"/>
    <x v="1"/>
    <x v="1"/>
    <x v="3"/>
    <n v="828.82"/>
    <x v="5"/>
    <s v="Northern Region"/>
    <s v="Medium"/>
    <s v="April"/>
    <s v="Q2"/>
    <s v="No"/>
    <n v="1"/>
    <n v="124.32300000000001"/>
    <n v="953.14300000000003"/>
  </r>
  <r>
    <n v="2825"/>
    <s v="R09533"/>
    <x v="292"/>
    <n v="44"/>
    <x v="0"/>
    <x v="1"/>
    <x v="55"/>
    <n v="3"/>
    <x v="1"/>
    <s v="EFT"/>
    <s v="Home Delivery"/>
    <s v="Yes"/>
    <s v="Fits perfectly"/>
    <x v="2"/>
    <x v="0"/>
    <x v="0"/>
    <x v="3"/>
    <n v="324.35000000000002"/>
    <x v="8"/>
    <s v="Southern Region"/>
    <s v="Low"/>
    <s v="April"/>
    <s v="Q2"/>
    <s v="No"/>
    <n v="1"/>
    <n v="48.652500000000003"/>
    <n v="373.0025"/>
  </r>
  <r>
    <n v="2826"/>
    <s v="R06479"/>
    <x v="296"/>
    <n v="69"/>
    <x v="0"/>
    <x v="2"/>
    <x v="70"/>
    <n v="5"/>
    <x v="0"/>
    <s v="EFT"/>
    <s v="In Store"/>
    <s v="Yes"/>
    <s v="Very comfortable"/>
    <x v="1"/>
    <x v="0"/>
    <x v="1"/>
    <x v="5"/>
    <n v="605.1"/>
    <x v="8"/>
    <s v="Northern Region"/>
    <s v="Medium"/>
    <s v="January"/>
    <s v="Q1"/>
    <s v="No"/>
    <n v="0"/>
    <n v="90.765000000000001"/>
    <n v="695.86500000000001"/>
  </r>
  <r>
    <n v="2827"/>
    <s v="R05545"/>
    <x v="234"/>
    <n v="18"/>
    <x v="1"/>
    <x v="1"/>
    <x v="53"/>
    <n v="1"/>
    <x v="1"/>
    <s v="Cash"/>
    <s v="In Store"/>
    <s v="Yes"/>
    <s v="Poor packaging"/>
    <x v="3"/>
    <x v="1"/>
    <x v="1"/>
    <x v="2"/>
    <n v="22574.95"/>
    <x v="6"/>
    <s v="Southern Region"/>
    <s v="High"/>
    <s v="June"/>
    <s v="Q2"/>
    <s v="Yes"/>
    <n v="1"/>
    <n v="3386.2424999999998"/>
    <n v="25961.192499999997"/>
  </r>
  <r>
    <n v="2828"/>
    <s v="R05641"/>
    <x v="605"/>
    <n v="34"/>
    <x v="2"/>
    <x v="4"/>
    <x v="88"/>
    <n v="1"/>
    <x v="1"/>
    <s v="Credit Card"/>
    <s v="Click &amp; Collect"/>
    <s v="No"/>
    <s v="Item missing accessories"/>
    <x v="3"/>
    <x v="1"/>
    <x v="1"/>
    <x v="1"/>
    <n v="529.15"/>
    <x v="0"/>
    <s v="Central Region"/>
    <s v="Medium"/>
    <s v="May"/>
    <s v="Q2"/>
    <s v="No"/>
    <n v="1"/>
    <n v="79.372499999999988"/>
    <n v="608.52249999999992"/>
  </r>
  <r>
    <n v="2831"/>
    <s v="R00694"/>
    <x v="173"/>
    <n v="63"/>
    <x v="0"/>
    <x v="8"/>
    <x v="55"/>
    <n v="4"/>
    <x v="1"/>
    <s v="EFT"/>
    <s v="Click &amp; Collect"/>
    <s v="No"/>
    <m/>
    <x v="4"/>
    <x v="3"/>
    <x v="2"/>
    <x v="0"/>
    <n v="324.35000000000002"/>
    <x v="8"/>
    <s v="Eastern Region"/>
    <s v="Low"/>
    <s v="October"/>
    <s v="Q4"/>
    <s v="No"/>
    <n v="1"/>
    <n v="48.652500000000003"/>
    <n v="373.0025"/>
  </r>
  <r>
    <n v="2832"/>
    <s v="R02534"/>
    <x v="387"/>
    <n v="56"/>
    <x v="2"/>
    <x v="6"/>
    <x v="90"/>
    <n v="1"/>
    <x v="1"/>
    <s v="Credit Card"/>
    <s v="Click &amp; Collect"/>
    <s v="No"/>
    <s v="Exactly as advertised"/>
    <x v="3"/>
    <x v="0"/>
    <x v="0"/>
    <x v="0"/>
    <n v="16523.5"/>
    <x v="6"/>
    <s v="Gauteng Region"/>
    <s v="High"/>
    <s v="June"/>
    <s v="Q2"/>
    <s v="Yes"/>
    <n v="1"/>
    <n v="2478.5250000000001"/>
    <n v="19002.024999999998"/>
  </r>
  <r>
    <n v="2833"/>
    <s v="R06381"/>
    <x v="694"/>
    <n v="28"/>
    <x v="1"/>
    <x v="8"/>
    <x v="61"/>
    <n v="4"/>
    <x v="0"/>
    <s v="Credit Card"/>
    <s v="Click &amp; Collect"/>
    <s v="No"/>
    <m/>
    <x v="4"/>
    <x v="3"/>
    <x v="2"/>
    <x v="1"/>
    <n v="768.34"/>
    <x v="7"/>
    <s v="Eastern Region"/>
    <s v="Medium"/>
    <s v="January"/>
    <s v="Q1"/>
    <s v="No"/>
    <n v="0"/>
    <n v="115.251"/>
    <n v="883.59100000000001"/>
  </r>
  <r>
    <n v="2834"/>
    <s v="R00983"/>
    <x v="262"/>
    <n v="27"/>
    <x v="0"/>
    <x v="4"/>
    <x v="96"/>
    <n v="1"/>
    <x v="1"/>
    <s v="Credit Card"/>
    <s v="In Store"/>
    <s v="Yes"/>
    <s v="Product was disappointing"/>
    <x v="3"/>
    <x v="1"/>
    <x v="1"/>
    <x v="1"/>
    <n v="944.78"/>
    <x v="6"/>
    <s v="Central Region"/>
    <s v="Medium"/>
    <s v="June"/>
    <s v="Q2"/>
    <s v="No"/>
    <n v="1"/>
    <n v="141.71699999999998"/>
    <n v="1086.4969999999998"/>
  </r>
  <r>
    <n v="2835"/>
    <s v="R02923"/>
    <x v="380"/>
    <n v="22"/>
    <x v="0"/>
    <x v="5"/>
    <x v="2"/>
    <n v="2"/>
    <x v="0"/>
    <s v="Debit Card"/>
    <s v="In Store"/>
    <s v="Yes"/>
    <s v="Poor packaging"/>
    <x v="0"/>
    <x v="1"/>
    <x v="1"/>
    <x v="2"/>
    <n v="230.14"/>
    <x v="2"/>
    <s v="Western Region"/>
    <s v="Low"/>
    <s v="June"/>
    <s v="Q2"/>
    <s v="No"/>
    <n v="0"/>
    <n v="34.520999999999994"/>
    <n v="264.66099999999994"/>
  </r>
  <r>
    <n v="2836"/>
    <s v="R00080"/>
    <x v="265"/>
    <n v="48"/>
    <x v="0"/>
    <x v="4"/>
    <x v="71"/>
    <n v="3"/>
    <x v="1"/>
    <s v="EFT"/>
    <s v="In Store"/>
    <s v="No"/>
    <s v="Great customer service"/>
    <x v="2"/>
    <x v="0"/>
    <x v="0"/>
    <x v="4"/>
    <n v="1171.25"/>
    <x v="4"/>
    <s v="Central Region"/>
    <s v="Medium"/>
    <s v="June"/>
    <s v="Q2"/>
    <s v="No"/>
    <n v="1"/>
    <n v="175.6875"/>
    <n v="1346.9375"/>
  </r>
  <r>
    <n v="2838"/>
    <s v="R07462"/>
    <x v="621"/>
    <n v="27"/>
    <x v="1"/>
    <x v="5"/>
    <x v="118"/>
    <n v="1"/>
    <x v="1"/>
    <s v="EFT"/>
    <s v="In Store"/>
    <s v="Yes"/>
    <s v="Customer support was excellent"/>
    <x v="3"/>
    <x v="0"/>
    <x v="0"/>
    <x v="1"/>
    <n v="301.58"/>
    <x v="3"/>
    <s v="Western Region"/>
    <s v="Low"/>
    <s v="October"/>
    <s v="Q4"/>
    <s v="No"/>
    <n v="1"/>
    <n v="45.236999999999995"/>
    <n v="346.81699999999995"/>
  </r>
  <r>
    <n v="2839"/>
    <s v="R06708"/>
    <x v="695"/>
    <n v="41"/>
    <x v="0"/>
    <x v="3"/>
    <x v="34"/>
    <n v="4"/>
    <x v="1"/>
    <s v="Credit Card"/>
    <s v="Home Delivery"/>
    <s v="Yes"/>
    <s v="Would definitely buy again"/>
    <x v="4"/>
    <x v="0"/>
    <x v="1"/>
    <x v="3"/>
    <n v="14729.04"/>
    <x v="6"/>
    <s v="Central Region"/>
    <s v="High"/>
    <s v="July"/>
    <s v="Q3"/>
    <s v="Yes"/>
    <n v="1"/>
    <n v="2209.3560000000002"/>
    <n v="16938.396000000001"/>
  </r>
  <r>
    <n v="2840"/>
    <s v="R05966"/>
    <x v="52"/>
    <n v="71"/>
    <x v="0"/>
    <x v="0"/>
    <x v="122"/>
    <n v="1"/>
    <x v="1"/>
    <s v="Mobile Payment"/>
    <s v="Click &amp; Collect"/>
    <s v="Yes"/>
    <s v="Helpful staff"/>
    <x v="3"/>
    <x v="0"/>
    <x v="0"/>
    <x v="5"/>
    <n v="412.16"/>
    <x v="8"/>
    <s v="Northern Region"/>
    <s v="Low"/>
    <s v="November"/>
    <s v="Q4"/>
    <s v="No"/>
    <n v="1"/>
    <n v="61.823999999999998"/>
    <n v="473.98399999999998"/>
  </r>
  <r>
    <n v="2842"/>
    <s v="R05876"/>
    <x v="208"/>
    <m/>
    <x v="2"/>
    <x v="6"/>
    <x v="121"/>
    <n v="5"/>
    <x v="0"/>
    <s v="Cash"/>
    <s v="Click &amp; Collect"/>
    <s v="Yes"/>
    <s v="Exactly as advertised"/>
    <x v="1"/>
    <x v="0"/>
    <x v="1"/>
    <x v="6"/>
    <n v="85.25"/>
    <x v="1"/>
    <s v="Gauteng Region"/>
    <s v="Low"/>
    <s v="March"/>
    <s v="Q1"/>
    <s v="No"/>
    <n v="0"/>
    <n v="12.7875"/>
    <n v="98.037499999999994"/>
  </r>
  <r>
    <n v="2843"/>
    <s v="R09399"/>
    <x v="520"/>
    <n v="38"/>
    <x v="1"/>
    <x v="8"/>
    <x v="25"/>
    <n v="3"/>
    <x v="1"/>
    <s v="Cash"/>
    <s v="Home Delivery"/>
    <s v="Yes"/>
    <m/>
    <x v="2"/>
    <x v="3"/>
    <x v="2"/>
    <x v="3"/>
    <n v="4455.18"/>
    <x v="2"/>
    <s v="Eastern Region"/>
    <s v="Medium"/>
    <s v="May"/>
    <s v="Q2"/>
    <s v="No"/>
    <n v="1"/>
    <n v="668.27700000000004"/>
    <n v="5123.4570000000003"/>
  </r>
  <r>
    <n v="2844"/>
    <s v="R00262"/>
    <x v="20"/>
    <n v="60"/>
    <x v="2"/>
    <x v="3"/>
    <x v="53"/>
    <n v="5"/>
    <x v="1"/>
    <s v="EFT"/>
    <s v="Click &amp; Collect"/>
    <s v="Yes"/>
    <s v="Highly recommend"/>
    <x v="1"/>
    <x v="0"/>
    <x v="1"/>
    <x v="0"/>
    <n v="22574.95"/>
    <x v="6"/>
    <s v="Central Region"/>
    <s v="High"/>
    <s v="October"/>
    <s v="Q4"/>
    <s v="Yes"/>
    <n v="1"/>
    <n v="3386.2424999999998"/>
    <n v="25961.192499999997"/>
  </r>
  <r>
    <n v="2845"/>
    <s v="R02143"/>
    <x v="123"/>
    <n v="48"/>
    <x v="2"/>
    <x v="8"/>
    <x v="68"/>
    <n v="2"/>
    <x v="0"/>
    <s v="Credit Card"/>
    <s v="Click &amp; Collect"/>
    <s v="Yes"/>
    <m/>
    <x v="0"/>
    <x v="3"/>
    <x v="2"/>
    <x v="4"/>
    <n v="6698.54"/>
    <x v="6"/>
    <s v="Eastern Region"/>
    <s v="High"/>
    <s v="August"/>
    <s v="Q3"/>
    <s v="Yes"/>
    <n v="0"/>
    <n v="1004.7809999999999"/>
    <n v="7703.320999999999"/>
  </r>
  <r>
    <n v="2846"/>
    <s v="R07597"/>
    <x v="692"/>
    <n v="70"/>
    <x v="1"/>
    <x v="4"/>
    <x v="51"/>
    <n v="1"/>
    <x v="1"/>
    <s v="EFT"/>
    <s v="In Store"/>
    <s v="No"/>
    <s v="Instructions unclear"/>
    <x v="3"/>
    <x v="2"/>
    <x v="0"/>
    <x v="5"/>
    <n v="209.53"/>
    <x v="3"/>
    <s v="Central Region"/>
    <s v="Low"/>
    <s v="August"/>
    <s v="Q3"/>
    <s v="No"/>
    <n v="1"/>
    <n v="31.429499999999997"/>
    <n v="240.95949999999999"/>
  </r>
  <r>
    <n v="2847"/>
    <s v="R02269"/>
    <x v="146"/>
    <n v="59"/>
    <x v="2"/>
    <x v="8"/>
    <x v="56"/>
    <n v="5"/>
    <x v="1"/>
    <s v="Credit Card"/>
    <s v="Click &amp; Collect"/>
    <s v="Yes"/>
    <s v="Very fast delivery"/>
    <x v="1"/>
    <x v="0"/>
    <x v="1"/>
    <x v="0"/>
    <n v="306.57"/>
    <x v="4"/>
    <s v="Eastern Region"/>
    <s v="Low"/>
    <s v="January"/>
    <s v="Q1"/>
    <s v="No"/>
    <n v="1"/>
    <n v="45.985499999999995"/>
    <n v="352.55549999999994"/>
  </r>
  <r>
    <n v="2848"/>
    <s v="R00446"/>
    <x v="696"/>
    <n v="65"/>
    <x v="1"/>
    <x v="4"/>
    <x v="102"/>
    <n v="2"/>
    <x v="1"/>
    <s v="EFT"/>
    <s v="Click &amp; Collect"/>
    <s v="Yes"/>
    <s v="Packaging could improve"/>
    <x v="0"/>
    <x v="2"/>
    <x v="0"/>
    <x v="5"/>
    <n v="996.44"/>
    <x v="2"/>
    <s v="Central Region"/>
    <s v="Medium"/>
    <s v="May"/>
    <s v="Q2"/>
    <s v="No"/>
    <n v="1"/>
    <n v="149.46600000000001"/>
    <n v="1145.9059999999999"/>
  </r>
  <r>
    <n v="2849"/>
    <s v="R05047"/>
    <x v="332"/>
    <n v="27"/>
    <x v="2"/>
    <x v="7"/>
    <x v="76"/>
    <n v="5"/>
    <x v="0"/>
    <s v="Mobile Payment"/>
    <s v="Click &amp; Collect"/>
    <s v="Yes"/>
    <m/>
    <x v="1"/>
    <x v="3"/>
    <x v="2"/>
    <x v="1"/>
    <n v="824.74"/>
    <x v="8"/>
    <s v="Western Region"/>
    <s v="Medium"/>
    <s v="April"/>
    <s v="Q2"/>
    <s v="No"/>
    <n v="0"/>
    <n v="123.711"/>
    <n v="948.45099999999991"/>
  </r>
  <r>
    <n v="2850"/>
    <s v="R07130"/>
    <x v="50"/>
    <n v="66"/>
    <x v="0"/>
    <x v="7"/>
    <x v="88"/>
    <n v="5"/>
    <x v="1"/>
    <s v="Cash"/>
    <s v="In Store"/>
    <s v="Yes"/>
    <m/>
    <x v="1"/>
    <x v="3"/>
    <x v="2"/>
    <x v="5"/>
    <n v="529.15"/>
    <x v="0"/>
    <s v="Western Region"/>
    <s v="Medium"/>
    <s v="February"/>
    <s v="Q1"/>
    <s v="No"/>
    <n v="1"/>
    <n v="79.372499999999988"/>
    <n v="608.52249999999992"/>
  </r>
  <r>
    <n v="2851"/>
    <s v="R03721"/>
    <x v="218"/>
    <n v="46"/>
    <x v="0"/>
    <x v="6"/>
    <x v="112"/>
    <n v="2"/>
    <x v="0"/>
    <s v="Mobile Payment"/>
    <s v="Home Delivery"/>
    <s v="No"/>
    <m/>
    <x v="0"/>
    <x v="3"/>
    <x v="2"/>
    <x v="4"/>
    <n v="1482.94"/>
    <x v="5"/>
    <s v="Gauteng Region"/>
    <s v="Medium"/>
    <s v="September"/>
    <s v="Q3"/>
    <s v="No"/>
    <n v="0"/>
    <n v="222.441"/>
    <n v="1705.3809999999999"/>
  </r>
  <r>
    <n v="2852"/>
    <s v="R08145"/>
    <x v="487"/>
    <n v="65"/>
    <x v="2"/>
    <x v="7"/>
    <x v="18"/>
    <n v="4"/>
    <x v="0"/>
    <s v="Cash"/>
    <s v="Click &amp; Collect"/>
    <s v="No"/>
    <s v="Long waiting time"/>
    <x v="4"/>
    <x v="1"/>
    <x v="0"/>
    <x v="5"/>
    <n v="1712.08"/>
    <x v="7"/>
    <s v="Western Region"/>
    <s v="Medium"/>
    <s v="July"/>
    <s v="Q3"/>
    <s v="No"/>
    <n v="0"/>
    <n v="256.81199999999995"/>
    <n v="1968.8919999999998"/>
  </r>
  <r>
    <n v="2853"/>
    <s v="R03382"/>
    <x v="172"/>
    <m/>
    <x v="2"/>
    <x v="0"/>
    <x v="115"/>
    <n v="3"/>
    <x v="0"/>
    <s v="Cash"/>
    <s v="Click &amp; Collect"/>
    <s v="Yes"/>
    <s v="Product exceeded expectations"/>
    <x v="2"/>
    <x v="0"/>
    <x v="0"/>
    <x v="6"/>
    <n v="1369.39"/>
    <x v="4"/>
    <s v="Northern Region"/>
    <s v="Medium"/>
    <s v="October"/>
    <s v="Q4"/>
    <s v="No"/>
    <n v="0"/>
    <n v="205.4085"/>
    <n v="1574.7985000000001"/>
  </r>
  <r>
    <n v="2854"/>
    <s v="R01702"/>
    <x v="663"/>
    <n v="57"/>
    <x v="0"/>
    <x v="4"/>
    <x v="19"/>
    <n v="4"/>
    <x v="1"/>
    <s v="EFT"/>
    <s v="In Store"/>
    <s v="No"/>
    <s v="Instructions unclear"/>
    <x v="4"/>
    <x v="2"/>
    <x v="0"/>
    <x v="0"/>
    <n v="343.42"/>
    <x v="3"/>
    <s v="Central Region"/>
    <s v="Low"/>
    <s v="August"/>
    <s v="Q3"/>
    <s v="No"/>
    <n v="1"/>
    <n v="51.512999999999998"/>
    <n v="394.93299999999999"/>
  </r>
  <r>
    <n v="2855"/>
    <s v="R08931"/>
    <x v="184"/>
    <n v="65"/>
    <x v="2"/>
    <x v="2"/>
    <x v="62"/>
    <n v="5"/>
    <x v="1"/>
    <s v="Debit Card"/>
    <s v="In Store"/>
    <s v="No"/>
    <s v="Product exceeded expectations"/>
    <x v="1"/>
    <x v="0"/>
    <x v="1"/>
    <x v="5"/>
    <n v="2951.61"/>
    <x v="1"/>
    <s v="Northern Region"/>
    <s v="Medium"/>
    <s v="August"/>
    <s v="Q3"/>
    <s v="No"/>
    <n v="1"/>
    <n v="442.74150000000003"/>
    <n v="3394.3514999999998"/>
  </r>
  <r>
    <n v="2857"/>
    <s v="R04270"/>
    <x v="60"/>
    <n v="57"/>
    <x v="1"/>
    <x v="2"/>
    <x v="35"/>
    <n v="4"/>
    <x v="1"/>
    <s v="Debit Card"/>
    <s v="In Store"/>
    <s v="Yes"/>
    <s v="Worth the money"/>
    <x v="4"/>
    <x v="0"/>
    <x v="1"/>
    <x v="0"/>
    <n v="6710.27"/>
    <x v="5"/>
    <s v="Northern Region"/>
    <s v="High"/>
    <s v="January"/>
    <s v="Q1"/>
    <s v="Yes"/>
    <n v="1"/>
    <n v="1006.5405000000001"/>
    <n v="7716.8104999999996"/>
  </r>
  <r>
    <n v="2859"/>
    <s v="R01169"/>
    <x v="477"/>
    <n v="57"/>
    <x v="2"/>
    <x v="8"/>
    <x v="41"/>
    <n v="3"/>
    <x v="1"/>
    <s v="Cash"/>
    <s v="Home Delivery"/>
    <s v="No"/>
    <s v="Excellent value"/>
    <x v="2"/>
    <x v="0"/>
    <x v="0"/>
    <x v="0"/>
    <n v="13261"/>
    <x v="6"/>
    <s v="Eastern Region"/>
    <s v="High"/>
    <s v="March"/>
    <s v="Q1"/>
    <s v="Yes"/>
    <n v="1"/>
    <n v="1989.1499999999999"/>
    <n v="15250.15"/>
  </r>
  <r>
    <n v="2860"/>
    <s v="R00049"/>
    <x v="438"/>
    <n v="46"/>
    <x v="1"/>
    <x v="4"/>
    <x v="16"/>
    <n v="3"/>
    <x v="1"/>
    <s v="Debit Card"/>
    <s v="In Store"/>
    <s v="No"/>
    <s v="Instructions unclear"/>
    <x v="2"/>
    <x v="2"/>
    <x v="1"/>
    <x v="4"/>
    <n v="368.99"/>
    <x v="0"/>
    <s v="Central Region"/>
    <s v="Low"/>
    <s v="July"/>
    <s v="Q3"/>
    <s v="No"/>
    <n v="1"/>
    <n v="55.348500000000001"/>
    <n v="424.33849999999995"/>
  </r>
  <r>
    <n v="2861"/>
    <s v="R01054"/>
    <x v="195"/>
    <n v="72"/>
    <x v="0"/>
    <x v="4"/>
    <x v="26"/>
    <n v="3"/>
    <x v="1"/>
    <s v="EFT"/>
    <s v="Home Delivery"/>
    <s v="Yes"/>
    <s v="Long waiting time"/>
    <x v="2"/>
    <x v="1"/>
    <x v="0"/>
    <x v="5"/>
    <n v="27815.439999999999"/>
    <x v="6"/>
    <s v="Central Region"/>
    <s v="High"/>
    <s v="November"/>
    <s v="Q4"/>
    <s v="Yes"/>
    <n v="1"/>
    <n v="4172.3159999999998"/>
    <n v="31987.755999999998"/>
  </r>
  <r>
    <n v="2862"/>
    <s v="R00085"/>
    <x v="31"/>
    <n v="69"/>
    <x v="1"/>
    <x v="8"/>
    <x v="80"/>
    <n v="5"/>
    <x v="1"/>
    <s v="Cash"/>
    <s v="Home Delivery"/>
    <s v="Yes"/>
    <s v="Delivery delayed"/>
    <x v="1"/>
    <x v="1"/>
    <x v="0"/>
    <x v="5"/>
    <n v="10347.709999999999"/>
    <x v="5"/>
    <s v="Eastern Region"/>
    <s v="High"/>
    <s v="September"/>
    <s v="Q3"/>
    <s v="Yes"/>
    <n v="1"/>
    <n v="1552.1564999999998"/>
    <n v="11899.866499999998"/>
  </r>
  <r>
    <n v="2864"/>
    <s v="R02652"/>
    <x v="240"/>
    <n v="20"/>
    <x v="1"/>
    <x v="2"/>
    <x v="10"/>
    <n v="3"/>
    <x v="1"/>
    <s v="Debit Card"/>
    <s v="In Store"/>
    <s v="No"/>
    <s v="Delivery delayed"/>
    <x v="2"/>
    <x v="1"/>
    <x v="0"/>
    <x v="2"/>
    <n v="276.82"/>
    <x v="7"/>
    <s v="Northern Region"/>
    <s v="Low"/>
    <s v="September"/>
    <s v="Q3"/>
    <s v="No"/>
    <n v="1"/>
    <n v="41.522999999999996"/>
    <n v="318.34299999999996"/>
  </r>
  <r>
    <n v="2866"/>
    <s v="R02440"/>
    <x v="131"/>
    <n v="24"/>
    <x v="1"/>
    <x v="4"/>
    <x v="86"/>
    <n v="5"/>
    <x v="1"/>
    <s v="Cash"/>
    <s v="Home Delivery"/>
    <s v="No"/>
    <s v="Instructions unclear"/>
    <x v="1"/>
    <x v="2"/>
    <x v="0"/>
    <x v="2"/>
    <n v="5258.73"/>
    <x v="2"/>
    <s v="Central Region"/>
    <s v="High"/>
    <s v="October"/>
    <s v="Q4"/>
    <s v="Yes"/>
    <n v="1"/>
    <n v="788.80949999999996"/>
    <n v="6047.539499999999"/>
  </r>
  <r>
    <n v="2867"/>
    <s v="R05272"/>
    <x v="697"/>
    <n v="72"/>
    <x v="1"/>
    <x v="0"/>
    <x v="98"/>
    <n v="5"/>
    <x v="0"/>
    <s v="EFT"/>
    <s v="Home Delivery"/>
    <s v="No"/>
    <s v="Easy online ordering"/>
    <x v="1"/>
    <x v="0"/>
    <x v="1"/>
    <x v="5"/>
    <n v="40.11"/>
    <x v="3"/>
    <s v="Northern Region"/>
    <s v="Low"/>
    <s v="October"/>
    <s v="Q4"/>
    <s v="No"/>
    <n v="0"/>
    <n v="6.0164999999999997"/>
    <n v="46.126499999999993"/>
  </r>
  <r>
    <n v="2868"/>
    <s v="R04864"/>
    <x v="502"/>
    <n v="42"/>
    <x v="0"/>
    <x v="4"/>
    <x v="56"/>
    <n v="2"/>
    <x v="1"/>
    <s v="Credit Card"/>
    <s v="Click &amp; Collect"/>
    <s v="No"/>
    <s v="Very fast delivery"/>
    <x v="0"/>
    <x v="0"/>
    <x v="0"/>
    <x v="3"/>
    <n v="306.57"/>
    <x v="4"/>
    <s v="Central Region"/>
    <s v="Low"/>
    <s v="October"/>
    <s v="Q4"/>
    <s v="No"/>
    <n v="1"/>
    <n v="45.985499999999995"/>
    <n v="352.55549999999994"/>
  </r>
  <r>
    <n v="2869"/>
    <s v="R01468"/>
    <x v="26"/>
    <n v="48"/>
    <x v="0"/>
    <x v="5"/>
    <x v="66"/>
    <n v="2"/>
    <x v="1"/>
    <s v="EFT"/>
    <s v="In Store"/>
    <s v="No"/>
    <s v="Would definitely buy again"/>
    <x v="0"/>
    <x v="0"/>
    <x v="0"/>
    <x v="4"/>
    <n v="759.97"/>
    <x v="8"/>
    <s v="Western Region"/>
    <s v="Medium"/>
    <s v="March"/>
    <s v="Q1"/>
    <s v="No"/>
    <n v="1"/>
    <n v="113.99550000000001"/>
    <n v="873.96550000000002"/>
  </r>
  <r>
    <n v="2870"/>
    <s v="R06753"/>
    <x v="323"/>
    <n v="51"/>
    <x v="2"/>
    <x v="5"/>
    <x v="123"/>
    <n v="3"/>
    <x v="1"/>
    <s v="Debit Card"/>
    <s v="In Store"/>
    <s v="Yes"/>
    <s v="Great customer service"/>
    <x v="2"/>
    <x v="0"/>
    <x v="0"/>
    <x v="4"/>
    <n v="2977.47"/>
    <x v="7"/>
    <s v="Western Region"/>
    <s v="Medium"/>
    <s v="May"/>
    <s v="Q2"/>
    <s v="No"/>
    <n v="1"/>
    <n v="446.62049999999994"/>
    <n v="3424.0904999999993"/>
  </r>
  <r>
    <n v="2871"/>
    <s v="R03280"/>
    <x v="435"/>
    <n v="38"/>
    <x v="1"/>
    <x v="2"/>
    <x v="77"/>
    <n v="2"/>
    <x v="0"/>
    <s v="EFT"/>
    <s v="Home Delivery"/>
    <s v="Yes"/>
    <s v="Product was disappointing"/>
    <x v="0"/>
    <x v="1"/>
    <x v="1"/>
    <x v="3"/>
    <n v="353.21"/>
    <x v="3"/>
    <s v="Northern Region"/>
    <s v="Low"/>
    <s v="May"/>
    <s v="Q2"/>
    <s v="No"/>
    <n v="0"/>
    <n v="52.981499999999997"/>
    <n v="406.19149999999996"/>
  </r>
  <r>
    <n v="2872"/>
    <s v="R02442"/>
    <x v="161"/>
    <n v="70"/>
    <x v="0"/>
    <x v="6"/>
    <x v="9"/>
    <n v="1"/>
    <x v="0"/>
    <s v="Credit Card"/>
    <s v="In Store"/>
    <s v="Yes"/>
    <s v="Excellent product"/>
    <x v="3"/>
    <x v="0"/>
    <x v="0"/>
    <x v="5"/>
    <n v="43.23"/>
    <x v="3"/>
    <s v="Gauteng Region"/>
    <s v="Low"/>
    <s v="March"/>
    <s v="Q1"/>
    <s v="No"/>
    <n v="0"/>
    <n v="6.4844999999999997"/>
    <n v="49.714499999999994"/>
  </r>
  <r>
    <n v="2873"/>
    <s v="R05382"/>
    <x v="41"/>
    <n v="42"/>
    <x v="0"/>
    <x v="7"/>
    <x v="4"/>
    <n v="2"/>
    <x v="1"/>
    <s v="Cash"/>
    <s v="In Store"/>
    <s v="Yes"/>
    <s v="Product exceeded expectations"/>
    <x v="0"/>
    <x v="0"/>
    <x v="0"/>
    <x v="3"/>
    <n v="1951.09"/>
    <x v="0"/>
    <s v="Western Region"/>
    <s v="Medium"/>
    <s v="July"/>
    <s v="Q3"/>
    <s v="No"/>
    <n v="1"/>
    <n v="292.6635"/>
    <n v="2243.7534999999998"/>
  </r>
  <r>
    <n v="2874"/>
    <s v="R00231"/>
    <x v="294"/>
    <n v="64"/>
    <x v="2"/>
    <x v="8"/>
    <x v="107"/>
    <n v="5"/>
    <x v="0"/>
    <s v="Mobile Payment"/>
    <s v="In Store"/>
    <s v="Yes"/>
    <s v="Product was disappointing"/>
    <x v="1"/>
    <x v="1"/>
    <x v="0"/>
    <x v="0"/>
    <n v="2413.3000000000002"/>
    <x v="6"/>
    <s v="Eastern Region"/>
    <s v="Medium"/>
    <s v="June"/>
    <s v="Q2"/>
    <s v="No"/>
    <n v="0"/>
    <n v="361.995"/>
    <n v="2775.2950000000001"/>
  </r>
  <r>
    <n v="2875"/>
    <s v="R01321"/>
    <x v="71"/>
    <m/>
    <x v="2"/>
    <x v="0"/>
    <x v="25"/>
    <n v="4"/>
    <x v="0"/>
    <s v="Credit Card"/>
    <s v="Click &amp; Collect"/>
    <s v="Yes"/>
    <s v="Very fast delivery"/>
    <x v="4"/>
    <x v="0"/>
    <x v="1"/>
    <x v="6"/>
    <n v="4455.18"/>
    <x v="2"/>
    <s v="Northern Region"/>
    <s v="Medium"/>
    <s v="December"/>
    <s v="Q4"/>
    <s v="No"/>
    <n v="0"/>
    <n v="668.27700000000004"/>
    <n v="5123.4570000000003"/>
  </r>
  <r>
    <n v="2876"/>
    <s v="R00042"/>
    <x v="110"/>
    <n v="60"/>
    <x v="1"/>
    <x v="2"/>
    <x v="52"/>
    <n v="3"/>
    <x v="0"/>
    <s v="Debit Card"/>
    <s v="In Store"/>
    <s v="Yes"/>
    <s v="Product exceeded expectations"/>
    <x v="2"/>
    <x v="0"/>
    <x v="0"/>
    <x v="0"/>
    <n v="1094.3699999999999"/>
    <x v="8"/>
    <s v="Northern Region"/>
    <s v="Medium"/>
    <s v="November"/>
    <s v="Q4"/>
    <s v="No"/>
    <n v="0"/>
    <n v="164.15549999999999"/>
    <n v="1258.5254999999997"/>
  </r>
  <r>
    <n v="2877"/>
    <s v="R00778"/>
    <x v="150"/>
    <n v="33"/>
    <x v="0"/>
    <x v="4"/>
    <x v="96"/>
    <n v="5"/>
    <x v="0"/>
    <s v="Cash"/>
    <s v="Click &amp; Collect"/>
    <s v="Yes"/>
    <s v="Helpful staff"/>
    <x v="1"/>
    <x v="0"/>
    <x v="1"/>
    <x v="1"/>
    <n v="944.78"/>
    <x v="6"/>
    <s v="Central Region"/>
    <s v="Medium"/>
    <s v="July"/>
    <s v="Q3"/>
    <s v="No"/>
    <n v="0"/>
    <n v="141.71699999999998"/>
    <n v="1086.4969999999998"/>
  </r>
  <r>
    <n v="2878"/>
    <s v="R09091"/>
    <x v="103"/>
    <n v="64"/>
    <x v="2"/>
    <x v="1"/>
    <x v="87"/>
    <n v="2"/>
    <x v="0"/>
    <s v="EFT"/>
    <s v="In Store"/>
    <s v="No"/>
    <s v="Long waiting time"/>
    <x v="0"/>
    <x v="1"/>
    <x v="1"/>
    <x v="0"/>
    <n v="828.82"/>
    <x v="5"/>
    <s v="Southern Region"/>
    <s v="Medium"/>
    <s v="November"/>
    <s v="Q4"/>
    <s v="No"/>
    <n v="0"/>
    <n v="124.32300000000001"/>
    <n v="953.14300000000003"/>
  </r>
  <r>
    <n v="2879"/>
    <s v="R03818"/>
    <x v="29"/>
    <n v="75"/>
    <x v="0"/>
    <x v="7"/>
    <x v="23"/>
    <n v="2"/>
    <x v="1"/>
    <s v="Mobile Payment"/>
    <s v="In Store"/>
    <s v="No"/>
    <s v="Very comfortable"/>
    <x v="0"/>
    <x v="0"/>
    <x v="0"/>
    <x v="5"/>
    <n v="2340.5700000000002"/>
    <x v="8"/>
    <s v="Western Region"/>
    <s v="Medium"/>
    <s v="March"/>
    <s v="Q1"/>
    <s v="No"/>
    <n v="1"/>
    <n v="351.08550000000002"/>
    <n v="2691.6554999999998"/>
  </r>
  <r>
    <n v="2880"/>
    <s v="R01730"/>
    <x v="227"/>
    <n v="26"/>
    <x v="2"/>
    <x v="1"/>
    <x v="55"/>
    <n v="3"/>
    <x v="1"/>
    <s v="Debit Card"/>
    <s v="Click &amp; Collect"/>
    <s v="Yes"/>
    <s v="Excellent product"/>
    <x v="2"/>
    <x v="0"/>
    <x v="0"/>
    <x v="1"/>
    <n v="324.35000000000002"/>
    <x v="8"/>
    <s v="Southern Region"/>
    <s v="Low"/>
    <s v="June"/>
    <s v="Q2"/>
    <s v="No"/>
    <n v="1"/>
    <n v="48.652500000000003"/>
    <n v="373.0025"/>
  </r>
  <r>
    <n v="2882"/>
    <s v="R00580"/>
    <x v="428"/>
    <n v="80"/>
    <x v="1"/>
    <x v="5"/>
    <x v="107"/>
    <n v="4"/>
    <x v="0"/>
    <s v="Mobile Payment"/>
    <s v="Click &amp; Collect"/>
    <s v="Yes"/>
    <s v="Delivery delayed"/>
    <x v="4"/>
    <x v="1"/>
    <x v="0"/>
    <x v="5"/>
    <n v="2413.3000000000002"/>
    <x v="6"/>
    <s v="Western Region"/>
    <s v="Medium"/>
    <s v="March"/>
    <s v="Q1"/>
    <s v="No"/>
    <n v="0"/>
    <n v="361.995"/>
    <n v="2775.2950000000001"/>
  </r>
  <r>
    <n v="2883"/>
    <s v="R04105"/>
    <x v="627"/>
    <n v="67"/>
    <x v="2"/>
    <x v="7"/>
    <x v="27"/>
    <n v="3"/>
    <x v="1"/>
    <s v="Cash"/>
    <s v="Click &amp; Collect"/>
    <s v="No"/>
    <m/>
    <x v="2"/>
    <x v="3"/>
    <x v="2"/>
    <x v="5"/>
    <n v="14808.31"/>
    <x v="6"/>
    <s v="Western Region"/>
    <s v="High"/>
    <s v="August"/>
    <s v="Q3"/>
    <s v="Yes"/>
    <n v="1"/>
    <n v="2221.2464999999997"/>
    <n v="17029.556499999999"/>
  </r>
  <r>
    <n v="2884"/>
    <s v="R09285"/>
    <x v="365"/>
    <n v="31"/>
    <x v="1"/>
    <x v="6"/>
    <x v="18"/>
    <n v="2"/>
    <x v="1"/>
    <s v="Credit Card"/>
    <s v="Click &amp; Collect"/>
    <s v="Yes"/>
    <s v="Fantastic experience"/>
    <x v="0"/>
    <x v="0"/>
    <x v="0"/>
    <x v="1"/>
    <n v="1712.08"/>
    <x v="7"/>
    <s v="Gauteng Region"/>
    <s v="Medium"/>
    <s v="September"/>
    <s v="Q3"/>
    <s v="No"/>
    <n v="1"/>
    <n v="256.81199999999995"/>
    <n v="1968.8919999999998"/>
  </r>
  <r>
    <n v="2885"/>
    <s v="R06826"/>
    <x v="99"/>
    <n v="31"/>
    <x v="2"/>
    <x v="4"/>
    <x v="63"/>
    <n v="2"/>
    <x v="1"/>
    <s v="Cash"/>
    <s v="Home Delivery"/>
    <s v="Yes"/>
    <s v="Helpful staff"/>
    <x v="0"/>
    <x v="0"/>
    <x v="0"/>
    <x v="1"/>
    <n v="1604.87"/>
    <x v="0"/>
    <s v="Central Region"/>
    <s v="Medium"/>
    <s v="September"/>
    <s v="Q3"/>
    <s v="No"/>
    <n v="1"/>
    <n v="240.73049999999998"/>
    <n v="1845.6004999999998"/>
  </r>
  <r>
    <n v="2886"/>
    <s v="R07933"/>
    <x v="532"/>
    <n v="44"/>
    <x v="1"/>
    <x v="4"/>
    <x v="23"/>
    <n v="5"/>
    <x v="0"/>
    <s v="Credit Card"/>
    <s v="In Store"/>
    <s v="No"/>
    <s v="Fantastic experience"/>
    <x v="1"/>
    <x v="0"/>
    <x v="1"/>
    <x v="3"/>
    <n v="2340.5700000000002"/>
    <x v="8"/>
    <s v="Central Region"/>
    <s v="Medium"/>
    <s v="April"/>
    <s v="Q2"/>
    <s v="No"/>
    <n v="0"/>
    <n v="351.08550000000002"/>
    <n v="2691.6554999999998"/>
  </r>
  <r>
    <n v="2887"/>
    <s v="R02868"/>
    <x v="207"/>
    <n v="18"/>
    <x v="2"/>
    <x v="3"/>
    <x v="110"/>
    <n v="5"/>
    <x v="1"/>
    <s v="EFT"/>
    <s v="Home Delivery"/>
    <s v="Yes"/>
    <s v="Product was disappointing"/>
    <x v="1"/>
    <x v="1"/>
    <x v="0"/>
    <x v="2"/>
    <n v="2216.12"/>
    <x v="1"/>
    <s v="Central Region"/>
    <s v="Medium"/>
    <s v="March"/>
    <s v="Q1"/>
    <s v="No"/>
    <n v="1"/>
    <n v="332.41799999999995"/>
    <n v="2548.5379999999996"/>
  </r>
  <r>
    <n v="2888"/>
    <s v="R01492"/>
    <x v="508"/>
    <m/>
    <x v="1"/>
    <x v="6"/>
    <x v="33"/>
    <n v="1"/>
    <x v="0"/>
    <s v="Cash"/>
    <s v="Click &amp; Collect"/>
    <s v="No"/>
    <s v="Long waiting time"/>
    <x v="3"/>
    <x v="1"/>
    <x v="1"/>
    <x v="6"/>
    <n v="440.87"/>
    <x v="7"/>
    <s v="Gauteng Region"/>
    <s v="Low"/>
    <s v="April"/>
    <s v="Q2"/>
    <s v="No"/>
    <n v="0"/>
    <n v="66.130499999999998"/>
    <n v="507.00049999999999"/>
  </r>
  <r>
    <n v="2889"/>
    <s v="R07824"/>
    <x v="217"/>
    <n v="50"/>
    <x v="1"/>
    <x v="0"/>
    <x v="97"/>
    <n v="1"/>
    <x v="0"/>
    <s v="Cash"/>
    <s v="Home Delivery"/>
    <s v="No"/>
    <s v="Excellent value"/>
    <x v="3"/>
    <x v="0"/>
    <x v="0"/>
    <x v="4"/>
    <n v="2906.97"/>
    <x v="7"/>
    <s v="Northern Region"/>
    <s v="Medium"/>
    <s v="October"/>
    <s v="Q4"/>
    <s v="No"/>
    <n v="0"/>
    <n v="436.04549999999995"/>
    <n v="3343.0154999999995"/>
  </r>
  <r>
    <n v="2890"/>
    <s v="R05804"/>
    <x v="386"/>
    <n v="22"/>
    <x v="2"/>
    <x v="4"/>
    <x v="1"/>
    <n v="5"/>
    <x v="0"/>
    <s v="Credit Card"/>
    <s v="Click &amp; Collect"/>
    <s v="No"/>
    <s v="Worth the money"/>
    <x v="1"/>
    <x v="0"/>
    <x v="1"/>
    <x v="2"/>
    <n v="444.38"/>
    <x v="1"/>
    <s v="Central Region"/>
    <s v="Low"/>
    <s v="October"/>
    <s v="Q4"/>
    <s v="No"/>
    <n v="0"/>
    <n v="66.656999999999996"/>
    <n v="511.03699999999998"/>
  </r>
  <r>
    <n v="2892"/>
    <s v="R06028"/>
    <x v="362"/>
    <n v="29"/>
    <x v="2"/>
    <x v="3"/>
    <x v="120"/>
    <n v="1"/>
    <x v="0"/>
    <s v="Cash"/>
    <s v="Home Delivery"/>
    <s v="Yes"/>
    <s v="Arrived damaged"/>
    <x v="3"/>
    <x v="1"/>
    <x v="1"/>
    <x v="1"/>
    <n v="1233.45"/>
    <x v="1"/>
    <s v="Central Region"/>
    <s v="Medium"/>
    <s v="June"/>
    <s v="Q2"/>
    <s v="No"/>
    <n v="0"/>
    <n v="185.01750000000001"/>
    <n v="1418.4675"/>
  </r>
  <r>
    <n v="2894"/>
    <s v="R06755"/>
    <x v="524"/>
    <n v="56"/>
    <x v="1"/>
    <x v="7"/>
    <x v="46"/>
    <n v="3"/>
    <x v="0"/>
    <s v="Cash"/>
    <s v="Home Delivery"/>
    <s v="No"/>
    <s v="Would definitely buy again"/>
    <x v="2"/>
    <x v="0"/>
    <x v="0"/>
    <x v="0"/>
    <n v="3755.73"/>
    <x v="2"/>
    <s v="Western Region"/>
    <s v="Medium"/>
    <s v="March"/>
    <s v="Q1"/>
    <s v="No"/>
    <n v="0"/>
    <n v="563.35950000000003"/>
    <n v="4319.0895"/>
  </r>
  <r>
    <n v="2895"/>
    <s v="R00403"/>
    <x v="77"/>
    <n v="76"/>
    <x v="0"/>
    <x v="0"/>
    <x v="121"/>
    <n v="5"/>
    <x v="1"/>
    <s v="Credit Card"/>
    <s v="Click &amp; Collect"/>
    <s v="No"/>
    <s v="Packaging could improve"/>
    <x v="1"/>
    <x v="2"/>
    <x v="0"/>
    <x v="5"/>
    <n v="85.25"/>
    <x v="1"/>
    <s v="Northern Region"/>
    <s v="Low"/>
    <s v="August"/>
    <s v="Q3"/>
    <s v="No"/>
    <n v="1"/>
    <n v="12.7875"/>
    <n v="98.037499999999994"/>
  </r>
  <r>
    <n v="2896"/>
    <s v="R00333"/>
    <x v="308"/>
    <n v="62"/>
    <x v="0"/>
    <x v="7"/>
    <x v="51"/>
    <n v="3"/>
    <x v="0"/>
    <s v="Cash"/>
    <s v="Click &amp; Collect"/>
    <s v="No"/>
    <s v="Arrived damaged"/>
    <x v="2"/>
    <x v="1"/>
    <x v="0"/>
    <x v="0"/>
    <n v="209.53"/>
    <x v="3"/>
    <s v="Western Region"/>
    <s v="Low"/>
    <s v="February"/>
    <s v="Q1"/>
    <s v="No"/>
    <n v="0"/>
    <n v="31.429499999999997"/>
    <n v="240.95949999999999"/>
  </r>
  <r>
    <n v="2897"/>
    <s v="R02085"/>
    <x v="9"/>
    <n v="71"/>
    <x v="2"/>
    <x v="7"/>
    <x v="17"/>
    <n v="4"/>
    <x v="1"/>
    <s v="Cash"/>
    <s v="Click &amp; Collect"/>
    <s v="No"/>
    <s v="Product exceeded expectations"/>
    <x v="4"/>
    <x v="0"/>
    <x v="1"/>
    <x v="5"/>
    <n v="471.63"/>
    <x v="1"/>
    <s v="Western Region"/>
    <s v="Low"/>
    <s v="August"/>
    <s v="Q3"/>
    <s v="No"/>
    <n v="1"/>
    <n v="70.744500000000002"/>
    <n v="542.3744999999999"/>
  </r>
  <r>
    <n v="2898"/>
    <s v="R07062"/>
    <x v="281"/>
    <n v="47"/>
    <x v="0"/>
    <x v="8"/>
    <x v="39"/>
    <n v="1"/>
    <x v="0"/>
    <s v="EFT"/>
    <s v="In Store"/>
    <s v="Yes"/>
    <s v="Very comfortable"/>
    <x v="3"/>
    <x v="0"/>
    <x v="0"/>
    <x v="4"/>
    <n v="24904.86"/>
    <x v="6"/>
    <s v="Eastern Region"/>
    <s v="High"/>
    <s v="May"/>
    <s v="Q2"/>
    <s v="Yes"/>
    <n v="0"/>
    <n v="3735.7289999999998"/>
    <n v="28640.589"/>
  </r>
  <r>
    <n v="2899"/>
    <s v="R00165"/>
    <x v="603"/>
    <n v="57"/>
    <x v="2"/>
    <x v="2"/>
    <x v="10"/>
    <n v="1"/>
    <x v="1"/>
    <s v="EFT"/>
    <s v="Click &amp; Collect"/>
    <s v="Yes"/>
    <s v="Excellent product"/>
    <x v="3"/>
    <x v="0"/>
    <x v="0"/>
    <x v="0"/>
    <n v="276.82"/>
    <x v="7"/>
    <s v="Northern Region"/>
    <s v="Low"/>
    <s v="December"/>
    <s v="Q4"/>
    <s v="No"/>
    <n v="1"/>
    <n v="41.522999999999996"/>
    <n v="318.34299999999996"/>
  </r>
  <r>
    <n v="2900"/>
    <s v="R04395"/>
    <x v="140"/>
    <n v="32"/>
    <x v="1"/>
    <x v="2"/>
    <x v="54"/>
    <n v="5"/>
    <x v="1"/>
    <s v="EFT"/>
    <s v="Click &amp; Collect"/>
    <s v="No"/>
    <s v="Worth the money"/>
    <x v="1"/>
    <x v="0"/>
    <x v="1"/>
    <x v="1"/>
    <n v="1940.64"/>
    <x v="4"/>
    <s v="Northern Region"/>
    <s v="Medium"/>
    <s v="February"/>
    <s v="Q1"/>
    <s v="No"/>
    <n v="1"/>
    <n v="291.096"/>
    <n v="2231.7359999999999"/>
  </r>
  <r>
    <n v="2901"/>
    <s v="R02716"/>
    <x v="103"/>
    <n v="18"/>
    <x v="0"/>
    <x v="0"/>
    <x v="24"/>
    <n v="5"/>
    <x v="0"/>
    <s v="Cash"/>
    <s v="Click &amp; Collect"/>
    <s v="No"/>
    <s v="Easy to assemble"/>
    <x v="1"/>
    <x v="0"/>
    <x v="1"/>
    <x v="2"/>
    <n v="44114.21"/>
    <x v="6"/>
    <s v="Northern Region"/>
    <s v="High"/>
    <s v="November"/>
    <s v="Q4"/>
    <s v="Yes"/>
    <n v="0"/>
    <n v="6617.1314999999995"/>
    <n v="50731.341499999995"/>
  </r>
  <r>
    <n v="2902"/>
    <s v="R04626"/>
    <x v="125"/>
    <n v="52"/>
    <x v="1"/>
    <x v="3"/>
    <x v="60"/>
    <n v="1"/>
    <x v="1"/>
    <s v="Credit Card"/>
    <s v="Click &amp; Collect"/>
    <s v="Yes"/>
    <s v="Fantastic experience"/>
    <x v="3"/>
    <x v="0"/>
    <x v="0"/>
    <x v="4"/>
    <n v="5064"/>
    <x v="2"/>
    <s v="Central Region"/>
    <s v="High"/>
    <s v="July"/>
    <s v="Q3"/>
    <s v="Yes"/>
    <n v="1"/>
    <n v="759.6"/>
    <n v="5823.5999999999995"/>
  </r>
  <r>
    <n v="2903"/>
    <s v="R05366"/>
    <x v="463"/>
    <n v="42"/>
    <x v="1"/>
    <x v="2"/>
    <x v="74"/>
    <n v="2"/>
    <x v="0"/>
    <s v="Debit Card"/>
    <s v="In Store"/>
    <s v="No"/>
    <m/>
    <x v="0"/>
    <x v="3"/>
    <x v="2"/>
    <x v="3"/>
    <n v="1000.7"/>
    <x v="4"/>
    <s v="Northern Region"/>
    <s v="Medium"/>
    <s v="June"/>
    <s v="Q2"/>
    <s v="No"/>
    <n v="0"/>
    <n v="150.10499999999999"/>
    <n v="1150.8050000000001"/>
  </r>
  <r>
    <n v="2904"/>
    <s v="R02756"/>
    <x v="634"/>
    <n v="22"/>
    <x v="2"/>
    <x v="3"/>
    <x v="65"/>
    <n v="3"/>
    <x v="1"/>
    <s v="Credit Card"/>
    <s v="Click &amp; Collect"/>
    <s v="Yes"/>
    <s v="Very fast delivery"/>
    <x v="2"/>
    <x v="0"/>
    <x v="0"/>
    <x v="2"/>
    <n v="45.96"/>
    <x v="3"/>
    <s v="Central Region"/>
    <s v="Low"/>
    <s v="June"/>
    <s v="Q2"/>
    <s v="No"/>
    <n v="1"/>
    <n v="6.8940000000000001"/>
    <n v="52.853999999999999"/>
  </r>
  <r>
    <n v="2906"/>
    <s v="R07279"/>
    <x v="506"/>
    <n v="60"/>
    <x v="2"/>
    <x v="6"/>
    <x v="107"/>
    <n v="4"/>
    <x v="0"/>
    <s v="EFT"/>
    <s v="Click &amp; Collect"/>
    <s v="No"/>
    <s v="Delivery delayed"/>
    <x v="4"/>
    <x v="1"/>
    <x v="0"/>
    <x v="0"/>
    <n v="2413.3000000000002"/>
    <x v="6"/>
    <s v="Gauteng Region"/>
    <s v="Medium"/>
    <s v="March"/>
    <s v="Q1"/>
    <s v="No"/>
    <n v="0"/>
    <n v="361.995"/>
    <n v="2775.2950000000001"/>
  </r>
  <r>
    <n v="2907"/>
    <s v="R01335"/>
    <x v="381"/>
    <n v="67"/>
    <x v="1"/>
    <x v="5"/>
    <x v="92"/>
    <n v="4"/>
    <x v="1"/>
    <s v="Credit Card"/>
    <s v="In Store"/>
    <s v="Yes"/>
    <m/>
    <x v="4"/>
    <x v="3"/>
    <x v="2"/>
    <x v="5"/>
    <n v="2217.0300000000002"/>
    <x v="8"/>
    <s v="Western Region"/>
    <s v="Medium"/>
    <s v="May"/>
    <s v="Q2"/>
    <s v="No"/>
    <n v="1"/>
    <n v="332.55450000000002"/>
    <n v="2549.5844999999999"/>
  </r>
  <r>
    <n v="2908"/>
    <s v="R07453"/>
    <x v="612"/>
    <n v="49"/>
    <x v="2"/>
    <x v="8"/>
    <x v="59"/>
    <n v="1"/>
    <x v="0"/>
    <s v="Cash"/>
    <s v="In Store"/>
    <s v="No"/>
    <s v="Exactly as advertised"/>
    <x v="3"/>
    <x v="0"/>
    <x v="0"/>
    <x v="4"/>
    <n v="8798.49"/>
    <x v="4"/>
    <s v="Eastern Region"/>
    <s v="High"/>
    <s v="May"/>
    <s v="Q2"/>
    <s v="Yes"/>
    <n v="0"/>
    <n v="1319.7735"/>
    <n v="10118.263499999999"/>
  </r>
  <r>
    <n v="2909"/>
    <s v="R02865"/>
    <x v="197"/>
    <n v="48"/>
    <x v="0"/>
    <x v="4"/>
    <x v="79"/>
    <n v="3"/>
    <x v="0"/>
    <s v="Debit Card"/>
    <s v="Click &amp; Collect"/>
    <s v="No"/>
    <s v="Delivery delayed"/>
    <x v="2"/>
    <x v="1"/>
    <x v="0"/>
    <x v="4"/>
    <n v="283.57"/>
    <x v="0"/>
    <s v="Central Region"/>
    <s v="Low"/>
    <s v="February"/>
    <s v="Q1"/>
    <s v="No"/>
    <n v="0"/>
    <n v="42.535499999999999"/>
    <n v="326.10549999999995"/>
  </r>
  <r>
    <n v="2910"/>
    <s v="R01660"/>
    <x v="668"/>
    <n v="30"/>
    <x v="1"/>
    <x v="4"/>
    <x v="24"/>
    <n v="5"/>
    <x v="0"/>
    <s v="Mobile Payment"/>
    <s v="Home Delivery"/>
    <s v="Yes"/>
    <s v="Fits perfectly"/>
    <x v="1"/>
    <x v="0"/>
    <x v="1"/>
    <x v="1"/>
    <n v="44114.21"/>
    <x v="6"/>
    <s v="Central Region"/>
    <s v="High"/>
    <s v="May"/>
    <s v="Q2"/>
    <s v="Yes"/>
    <n v="0"/>
    <n v="6617.1314999999995"/>
    <n v="50731.341499999995"/>
  </r>
  <r>
    <n v="2911"/>
    <s v="R03828"/>
    <x v="347"/>
    <n v="32"/>
    <x v="1"/>
    <x v="6"/>
    <x v="99"/>
    <n v="5"/>
    <x v="0"/>
    <s v="EFT"/>
    <s v="Click &amp; Collect"/>
    <s v="No"/>
    <s v="Worth the money"/>
    <x v="1"/>
    <x v="0"/>
    <x v="1"/>
    <x v="1"/>
    <n v="786.78"/>
    <x v="8"/>
    <s v="Gauteng Region"/>
    <s v="Medium"/>
    <s v="November"/>
    <s v="Q4"/>
    <s v="No"/>
    <n v="0"/>
    <n v="118.017"/>
    <n v="904.79699999999991"/>
  </r>
  <r>
    <n v="2912"/>
    <s v="R00754"/>
    <x v="543"/>
    <n v="80"/>
    <x v="2"/>
    <x v="1"/>
    <x v="9"/>
    <n v="4"/>
    <x v="0"/>
    <s v="Credit Card"/>
    <s v="Home Delivery"/>
    <s v="No"/>
    <s v="Long waiting time"/>
    <x v="4"/>
    <x v="1"/>
    <x v="0"/>
    <x v="5"/>
    <n v="43.23"/>
    <x v="3"/>
    <s v="Southern Region"/>
    <s v="Low"/>
    <s v="March"/>
    <s v="Q1"/>
    <s v="No"/>
    <n v="0"/>
    <n v="6.4844999999999997"/>
    <n v="49.714499999999994"/>
  </r>
  <r>
    <n v="2914"/>
    <s v="R07229"/>
    <x v="5"/>
    <n v="74"/>
    <x v="2"/>
    <x v="1"/>
    <x v="33"/>
    <n v="4"/>
    <x v="0"/>
    <s v="Cash"/>
    <s v="Click &amp; Collect"/>
    <s v="No"/>
    <s v="Excellent value"/>
    <x v="4"/>
    <x v="0"/>
    <x v="1"/>
    <x v="5"/>
    <n v="440.87"/>
    <x v="7"/>
    <s v="Southern Region"/>
    <s v="Low"/>
    <s v="March"/>
    <s v="Q1"/>
    <s v="No"/>
    <n v="0"/>
    <n v="66.130499999999998"/>
    <n v="507.00049999999999"/>
  </r>
  <r>
    <n v="2915"/>
    <s v="R00707"/>
    <x v="191"/>
    <n v="63"/>
    <x v="2"/>
    <x v="5"/>
    <x v="30"/>
    <n v="2"/>
    <x v="0"/>
    <s v="Debit Card"/>
    <s v="Click &amp; Collect"/>
    <s v="No"/>
    <s v="Delivery delayed"/>
    <x v="0"/>
    <x v="1"/>
    <x v="1"/>
    <x v="0"/>
    <n v="2962.6"/>
    <x v="2"/>
    <s v="Western Region"/>
    <s v="Medium"/>
    <s v="December"/>
    <s v="Q4"/>
    <s v="No"/>
    <n v="0"/>
    <n v="444.39"/>
    <n v="3406.99"/>
  </r>
  <r>
    <n v="2916"/>
    <s v="R06038"/>
    <x v="154"/>
    <n v="45"/>
    <x v="2"/>
    <x v="8"/>
    <x v="106"/>
    <n v="5"/>
    <x v="1"/>
    <s v="Debit Card"/>
    <s v="Click &amp; Collect"/>
    <s v="Yes"/>
    <s v="Arrived damaged"/>
    <x v="1"/>
    <x v="1"/>
    <x v="0"/>
    <x v="4"/>
    <n v="74.72"/>
    <x v="3"/>
    <s v="Eastern Region"/>
    <s v="Low"/>
    <s v="December"/>
    <s v="Q4"/>
    <s v="No"/>
    <n v="1"/>
    <n v="11.208"/>
    <n v="85.927999999999997"/>
  </r>
  <r>
    <n v="2920"/>
    <s v="R03722"/>
    <x v="358"/>
    <n v="21"/>
    <x v="2"/>
    <x v="0"/>
    <x v="25"/>
    <n v="1"/>
    <x v="0"/>
    <s v="Cash"/>
    <s v="In Store"/>
    <s v="Yes"/>
    <s v="Average quality"/>
    <x v="3"/>
    <x v="2"/>
    <x v="0"/>
    <x v="2"/>
    <n v="4455.18"/>
    <x v="2"/>
    <s v="Northern Region"/>
    <s v="Medium"/>
    <s v="January"/>
    <s v="Q1"/>
    <s v="No"/>
    <n v="0"/>
    <n v="668.27700000000004"/>
    <n v="5123.4570000000003"/>
  </r>
  <r>
    <n v="2921"/>
    <s v="R09701"/>
    <x v="638"/>
    <n v="42"/>
    <x v="1"/>
    <x v="6"/>
    <x v="27"/>
    <n v="2"/>
    <x v="1"/>
    <s v="Cash"/>
    <s v="Home Delivery"/>
    <s v="No"/>
    <s v="Easy online ordering"/>
    <x v="0"/>
    <x v="0"/>
    <x v="0"/>
    <x v="3"/>
    <n v="14808.31"/>
    <x v="6"/>
    <s v="Gauteng Region"/>
    <s v="High"/>
    <s v="February"/>
    <s v="Q1"/>
    <s v="Yes"/>
    <n v="1"/>
    <n v="2221.2464999999997"/>
    <n v="17029.556499999999"/>
  </r>
  <r>
    <n v="2923"/>
    <s v="R01835"/>
    <x v="617"/>
    <n v="71"/>
    <x v="1"/>
    <x v="1"/>
    <x v="109"/>
    <n v="1"/>
    <x v="1"/>
    <s v="Credit Card"/>
    <s v="In Store"/>
    <s v="No"/>
    <s v="Item missing accessories"/>
    <x v="3"/>
    <x v="1"/>
    <x v="1"/>
    <x v="5"/>
    <n v="470.6"/>
    <x v="4"/>
    <s v="Southern Region"/>
    <s v="Low"/>
    <s v="May"/>
    <s v="Q2"/>
    <s v="No"/>
    <n v="1"/>
    <n v="70.59"/>
    <n v="541.18999999999994"/>
  </r>
  <r>
    <n v="2924"/>
    <s v="R04265"/>
    <x v="574"/>
    <n v="69"/>
    <x v="1"/>
    <x v="8"/>
    <x v="77"/>
    <n v="3"/>
    <x v="0"/>
    <s v="Mobile Payment"/>
    <s v="Home Delivery"/>
    <s v="No"/>
    <s v="Looks premium"/>
    <x v="2"/>
    <x v="0"/>
    <x v="0"/>
    <x v="5"/>
    <n v="353.21"/>
    <x v="3"/>
    <s v="Eastern Region"/>
    <s v="Low"/>
    <s v="May"/>
    <s v="Q2"/>
    <s v="No"/>
    <n v="0"/>
    <n v="52.981499999999997"/>
    <n v="406.19149999999996"/>
  </r>
  <r>
    <n v="2926"/>
    <s v="R04120"/>
    <x v="511"/>
    <n v="75"/>
    <x v="1"/>
    <x v="3"/>
    <x v="63"/>
    <n v="5"/>
    <x v="0"/>
    <s v="Debit Card"/>
    <s v="In Store"/>
    <s v="Yes"/>
    <s v="Very comfortable"/>
    <x v="1"/>
    <x v="0"/>
    <x v="1"/>
    <x v="5"/>
    <n v="1604.87"/>
    <x v="0"/>
    <s v="Central Region"/>
    <s v="Medium"/>
    <s v="August"/>
    <s v="Q3"/>
    <s v="No"/>
    <n v="0"/>
    <n v="240.73049999999998"/>
    <n v="1845.6004999999998"/>
  </r>
  <r>
    <n v="2927"/>
    <s v="R08994"/>
    <x v="698"/>
    <n v="68"/>
    <x v="0"/>
    <x v="8"/>
    <x v="75"/>
    <n v="2"/>
    <x v="0"/>
    <s v="Debit Card"/>
    <s v="In Store"/>
    <s v="No"/>
    <s v="Customer support was excellent"/>
    <x v="0"/>
    <x v="0"/>
    <x v="0"/>
    <x v="5"/>
    <n v="4841.7700000000004"/>
    <x v="7"/>
    <s v="Eastern Region"/>
    <s v="Medium"/>
    <s v="November"/>
    <s v="Q4"/>
    <s v="No"/>
    <n v="0"/>
    <n v="726.26550000000009"/>
    <n v="5568.0355"/>
  </r>
  <r>
    <n v="2928"/>
    <s v="R05255"/>
    <x v="477"/>
    <n v="49"/>
    <x v="2"/>
    <x v="4"/>
    <x v="57"/>
    <n v="2"/>
    <x v="1"/>
    <s v="EFT"/>
    <s v="Click &amp; Collect"/>
    <s v="No"/>
    <s v="Poor packaging"/>
    <x v="0"/>
    <x v="1"/>
    <x v="1"/>
    <x v="4"/>
    <n v="551.66"/>
    <x v="0"/>
    <s v="Central Region"/>
    <s v="Medium"/>
    <s v="March"/>
    <s v="Q1"/>
    <s v="No"/>
    <n v="1"/>
    <n v="82.748999999999995"/>
    <n v="634.40899999999988"/>
  </r>
  <r>
    <n v="2929"/>
    <s v="R07172"/>
    <x v="699"/>
    <n v="50"/>
    <x v="0"/>
    <x v="3"/>
    <x v="65"/>
    <n v="5"/>
    <x v="0"/>
    <s v="EFT"/>
    <s v="Home Delivery"/>
    <s v="No"/>
    <s v="Customer support was excellent"/>
    <x v="1"/>
    <x v="0"/>
    <x v="1"/>
    <x v="4"/>
    <n v="45.96"/>
    <x v="3"/>
    <s v="Central Region"/>
    <s v="Low"/>
    <s v="February"/>
    <s v="Q1"/>
    <s v="No"/>
    <n v="0"/>
    <n v="6.8940000000000001"/>
    <n v="52.853999999999999"/>
  </r>
  <r>
    <n v="2930"/>
    <s v="R07483"/>
    <x v="335"/>
    <n v="30"/>
    <x v="2"/>
    <x v="1"/>
    <x v="56"/>
    <n v="1"/>
    <x v="0"/>
    <s v="Credit Card"/>
    <s v="In Store"/>
    <s v="Yes"/>
    <s v="Easy to assemble"/>
    <x v="3"/>
    <x v="0"/>
    <x v="0"/>
    <x v="1"/>
    <n v="306.57"/>
    <x v="4"/>
    <s v="Southern Region"/>
    <s v="Low"/>
    <s v="August"/>
    <s v="Q3"/>
    <s v="No"/>
    <n v="0"/>
    <n v="45.985499999999995"/>
    <n v="352.55549999999994"/>
  </r>
  <r>
    <n v="2931"/>
    <s v="R07634"/>
    <x v="275"/>
    <n v="19"/>
    <x v="0"/>
    <x v="2"/>
    <x v="109"/>
    <n v="4"/>
    <x v="1"/>
    <s v="Cash"/>
    <s v="Click &amp; Collect"/>
    <s v="No"/>
    <s v="Would definitely buy again"/>
    <x v="4"/>
    <x v="0"/>
    <x v="1"/>
    <x v="2"/>
    <n v="470.6"/>
    <x v="4"/>
    <s v="Northern Region"/>
    <s v="Low"/>
    <s v="August"/>
    <s v="Q3"/>
    <s v="No"/>
    <n v="1"/>
    <n v="70.59"/>
    <n v="541.18999999999994"/>
  </r>
  <r>
    <n v="2932"/>
    <s v="R05582"/>
    <x v="532"/>
    <m/>
    <x v="1"/>
    <x v="7"/>
    <x v="82"/>
    <n v="5"/>
    <x v="1"/>
    <s v="Debit Card"/>
    <s v="Home Delivery"/>
    <s v="Yes"/>
    <s v="Easy online ordering"/>
    <x v="1"/>
    <x v="0"/>
    <x v="1"/>
    <x v="6"/>
    <n v="463.48"/>
    <x v="6"/>
    <s v="Western Region"/>
    <s v="Low"/>
    <s v="April"/>
    <s v="Q2"/>
    <s v="No"/>
    <n v="1"/>
    <n v="69.522000000000006"/>
    <n v="533.00199999999995"/>
  </r>
  <r>
    <n v="2933"/>
    <s v="R03998"/>
    <x v="508"/>
    <n v="62"/>
    <x v="1"/>
    <x v="0"/>
    <x v="87"/>
    <n v="3"/>
    <x v="1"/>
    <s v="Credit Card"/>
    <s v="In Store"/>
    <s v="No"/>
    <s v="Looks premium"/>
    <x v="2"/>
    <x v="0"/>
    <x v="0"/>
    <x v="0"/>
    <n v="828.82"/>
    <x v="5"/>
    <s v="Northern Region"/>
    <s v="Medium"/>
    <s v="April"/>
    <s v="Q2"/>
    <s v="No"/>
    <n v="1"/>
    <n v="124.32300000000001"/>
    <n v="953.14300000000003"/>
  </r>
  <r>
    <n v="2934"/>
    <s v="R02247"/>
    <x v="139"/>
    <n v="43"/>
    <x v="0"/>
    <x v="2"/>
    <x v="37"/>
    <n v="3"/>
    <x v="1"/>
    <s v="Cash"/>
    <s v="In Store"/>
    <s v="Yes"/>
    <s v="Fantastic experience"/>
    <x v="2"/>
    <x v="0"/>
    <x v="0"/>
    <x v="3"/>
    <n v="54.82"/>
    <x v="3"/>
    <s v="Northern Region"/>
    <s v="Low"/>
    <s v="April"/>
    <s v="Q2"/>
    <s v="No"/>
    <n v="1"/>
    <n v="8.222999999999999"/>
    <n v="63.042999999999992"/>
  </r>
  <r>
    <n v="2935"/>
    <s v="R00836"/>
    <x v="544"/>
    <n v="42"/>
    <x v="1"/>
    <x v="8"/>
    <x v="60"/>
    <n v="2"/>
    <x v="0"/>
    <s v="EFT"/>
    <s v="Home Delivery"/>
    <s v="No"/>
    <s v="Fits perfectly"/>
    <x v="0"/>
    <x v="0"/>
    <x v="0"/>
    <x v="3"/>
    <n v="5064"/>
    <x v="2"/>
    <s v="Eastern Region"/>
    <s v="High"/>
    <s v="March"/>
    <s v="Q1"/>
    <s v="Yes"/>
    <n v="0"/>
    <n v="759.6"/>
    <n v="5823.5999999999995"/>
  </r>
  <r>
    <n v="2936"/>
    <s v="R08524"/>
    <x v="495"/>
    <n v="39"/>
    <x v="2"/>
    <x v="8"/>
    <x v="81"/>
    <n v="3"/>
    <x v="1"/>
    <s v="Cash"/>
    <s v="Home Delivery"/>
    <s v="Yes"/>
    <s v="Very fast delivery"/>
    <x v="2"/>
    <x v="0"/>
    <x v="0"/>
    <x v="3"/>
    <n v="375.53"/>
    <x v="4"/>
    <s v="Eastern Region"/>
    <s v="Low"/>
    <s v="July"/>
    <s v="Q3"/>
    <s v="No"/>
    <n v="1"/>
    <n v="56.329499999999996"/>
    <n v="431.85949999999991"/>
  </r>
  <r>
    <n v="2937"/>
    <s v="R03778"/>
    <x v="453"/>
    <n v="29"/>
    <x v="0"/>
    <x v="7"/>
    <x v="62"/>
    <n v="2"/>
    <x v="1"/>
    <s v="EFT"/>
    <s v="Click &amp; Collect"/>
    <s v="No"/>
    <s v="Great customer service"/>
    <x v="0"/>
    <x v="0"/>
    <x v="0"/>
    <x v="1"/>
    <n v="2951.61"/>
    <x v="1"/>
    <s v="Western Region"/>
    <s v="Medium"/>
    <s v="October"/>
    <s v="Q4"/>
    <s v="No"/>
    <n v="1"/>
    <n v="442.74150000000003"/>
    <n v="3394.3514999999998"/>
  </r>
  <r>
    <n v="2939"/>
    <s v="R03615"/>
    <x v="16"/>
    <n v="41"/>
    <x v="2"/>
    <x v="2"/>
    <x v="19"/>
    <n v="2"/>
    <x v="1"/>
    <s v="Mobile Payment"/>
    <s v="Click &amp; Collect"/>
    <s v="Yes"/>
    <s v="Item missing accessories"/>
    <x v="0"/>
    <x v="1"/>
    <x v="1"/>
    <x v="3"/>
    <n v="343.42"/>
    <x v="3"/>
    <s v="Northern Region"/>
    <s v="Low"/>
    <s v="April"/>
    <s v="Q2"/>
    <s v="No"/>
    <n v="1"/>
    <n v="51.512999999999998"/>
    <n v="394.93299999999999"/>
  </r>
  <r>
    <n v="2940"/>
    <s v="R03746"/>
    <x v="560"/>
    <n v="49"/>
    <x v="2"/>
    <x v="8"/>
    <x v="119"/>
    <n v="2"/>
    <x v="0"/>
    <s v="Credit Card"/>
    <s v="In Store"/>
    <s v="No"/>
    <s v="Fits perfectly"/>
    <x v="0"/>
    <x v="0"/>
    <x v="0"/>
    <x v="4"/>
    <n v="618.72"/>
    <x v="2"/>
    <s v="Eastern Region"/>
    <s v="Medium"/>
    <s v="November"/>
    <s v="Q4"/>
    <s v="No"/>
    <n v="0"/>
    <n v="92.808000000000007"/>
    <n v="711.52800000000002"/>
  </r>
  <r>
    <n v="2941"/>
    <s v="R05406"/>
    <x v="628"/>
    <n v="31"/>
    <x v="0"/>
    <x v="0"/>
    <x v="96"/>
    <n v="4"/>
    <x v="1"/>
    <s v="Mobile Payment"/>
    <s v="Home Delivery"/>
    <s v="Yes"/>
    <s v="Item missing accessories"/>
    <x v="4"/>
    <x v="1"/>
    <x v="0"/>
    <x v="1"/>
    <n v="944.78"/>
    <x v="6"/>
    <s v="Northern Region"/>
    <s v="Medium"/>
    <s v="June"/>
    <s v="Q2"/>
    <s v="No"/>
    <n v="1"/>
    <n v="141.71699999999998"/>
    <n v="1086.4969999999998"/>
  </r>
  <r>
    <n v="2942"/>
    <s v="R03207"/>
    <x v="457"/>
    <n v="72"/>
    <x v="2"/>
    <x v="2"/>
    <x v="113"/>
    <n v="3"/>
    <x v="0"/>
    <s v="EFT"/>
    <s v="Home Delivery"/>
    <s v="No"/>
    <s v="Fantastic experience"/>
    <x v="2"/>
    <x v="0"/>
    <x v="0"/>
    <x v="5"/>
    <n v="2572.02"/>
    <x v="7"/>
    <s v="Northern Region"/>
    <s v="Medium"/>
    <s v="March"/>
    <s v="Q1"/>
    <s v="No"/>
    <n v="0"/>
    <n v="385.803"/>
    <n v="2957.8229999999999"/>
  </r>
  <r>
    <n v="2943"/>
    <s v="R08489"/>
    <x v="467"/>
    <n v="45"/>
    <x v="2"/>
    <x v="5"/>
    <x v="111"/>
    <n v="3"/>
    <x v="1"/>
    <s v="Debit Card"/>
    <s v="Click &amp; Collect"/>
    <s v="Yes"/>
    <s v="Easy online ordering"/>
    <x v="2"/>
    <x v="0"/>
    <x v="0"/>
    <x v="4"/>
    <n v="4507.63"/>
    <x v="2"/>
    <s v="Western Region"/>
    <s v="Medium"/>
    <s v="August"/>
    <s v="Q3"/>
    <s v="No"/>
    <n v="1"/>
    <n v="676.14449999999999"/>
    <n v="5183.7744999999995"/>
  </r>
  <r>
    <n v="2944"/>
    <s v="R01194"/>
    <x v="629"/>
    <n v="75"/>
    <x v="1"/>
    <x v="0"/>
    <x v="48"/>
    <n v="1"/>
    <x v="0"/>
    <s v="Cash"/>
    <s v="Home Delivery"/>
    <s v="No"/>
    <s v="Fantastic experience"/>
    <x v="3"/>
    <x v="0"/>
    <x v="0"/>
    <x v="5"/>
    <n v="192.77"/>
    <x v="1"/>
    <s v="Northern Region"/>
    <s v="Low"/>
    <s v="August"/>
    <s v="Q3"/>
    <s v="No"/>
    <n v="0"/>
    <n v="28.915500000000002"/>
    <n v="221.68549999999999"/>
  </r>
  <r>
    <n v="2945"/>
    <s v="R09670"/>
    <x v="187"/>
    <m/>
    <x v="2"/>
    <x v="6"/>
    <x v="85"/>
    <n v="2"/>
    <x v="0"/>
    <s v="Credit Card"/>
    <s v="Click &amp; Collect"/>
    <s v="Yes"/>
    <s v="Helpful staff"/>
    <x v="0"/>
    <x v="0"/>
    <x v="0"/>
    <x v="6"/>
    <n v="812.2"/>
    <x v="2"/>
    <s v="Gauteng Region"/>
    <s v="Medium"/>
    <s v="December"/>
    <s v="Q4"/>
    <s v="No"/>
    <n v="0"/>
    <n v="121.83"/>
    <n v="934.03"/>
  </r>
  <r>
    <n v="2946"/>
    <s v="R02907"/>
    <x v="82"/>
    <n v="34"/>
    <x v="2"/>
    <x v="0"/>
    <x v="0"/>
    <n v="5"/>
    <x v="1"/>
    <s v="Cash"/>
    <s v="In Store"/>
    <s v="No"/>
    <s v="Arrived damaged"/>
    <x v="1"/>
    <x v="1"/>
    <x v="0"/>
    <x v="1"/>
    <n v="2479.5700000000002"/>
    <x v="0"/>
    <s v="Northern Region"/>
    <s v="Medium"/>
    <s v="March"/>
    <s v="Q1"/>
    <s v="No"/>
    <n v="1"/>
    <n v="371.93549999999999"/>
    <n v="2851.5054999999998"/>
  </r>
  <r>
    <n v="2947"/>
    <s v="R05649"/>
    <x v="686"/>
    <n v="45"/>
    <x v="1"/>
    <x v="0"/>
    <x v="116"/>
    <n v="5"/>
    <x v="0"/>
    <s v="Cash"/>
    <s v="Home Delivery"/>
    <s v="Yes"/>
    <s v="Arrived damaged"/>
    <x v="1"/>
    <x v="1"/>
    <x v="0"/>
    <x v="4"/>
    <n v="11052.57"/>
    <x v="6"/>
    <s v="Northern Region"/>
    <s v="High"/>
    <s v="August"/>
    <s v="Q3"/>
    <s v="Yes"/>
    <n v="0"/>
    <n v="1657.8854999999999"/>
    <n v="12710.455499999998"/>
  </r>
  <r>
    <n v="2948"/>
    <s v="R07509"/>
    <x v="470"/>
    <n v="57"/>
    <x v="2"/>
    <x v="8"/>
    <x v="61"/>
    <n v="4"/>
    <x v="0"/>
    <s v="Mobile Payment"/>
    <s v="Home Delivery"/>
    <s v="Yes"/>
    <s v="Highly recommend"/>
    <x v="4"/>
    <x v="0"/>
    <x v="1"/>
    <x v="0"/>
    <n v="768.34"/>
    <x v="7"/>
    <s v="Eastern Region"/>
    <s v="Medium"/>
    <s v="July"/>
    <s v="Q3"/>
    <s v="No"/>
    <n v="0"/>
    <n v="115.251"/>
    <n v="883.59100000000001"/>
  </r>
  <r>
    <n v="2949"/>
    <s v="R09933"/>
    <x v="216"/>
    <n v="30"/>
    <x v="2"/>
    <x v="3"/>
    <x v="44"/>
    <n v="3"/>
    <x v="0"/>
    <s v="Cash"/>
    <s v="Home Delivery"/>
    <s v="Yes"/>
    <s v="Looks premium"/>
    <x v="2"/>
    <x v="0"/>
    <x v="0"/>
    <x v="1"/>
    <n v="2849.09"/>
    <x v="7"/>
    <s v="Central Region"/>
    <s v="Medium"/>
    <s v="November"/>
    <s v="Q4"/>
    <s v="No"/>
    <n v="0"/>
    <n v="427.36349999999999"/>
    <n v="3276.4535000000001"/>
  </r>
  <r>
    <n v="2952"/>
    <s v="R03429"/>
    <x v="258"/>
    <n v="70"/>
    <x v="0"/>
    <x v="2"/>
    <x v="34"/>
    <n v="4"/>
    <x v="0"/>
    <s v="EFT"/>
    <s v="Home Delivery"/>
    <s v="Yes"/>
    <s v="Very fast delivery"/>
    <x v="4"/>
    <x v="0"/>
    <x v="1"/>
    <x v="5"/>
    <n v="14729.04"/>
    <x v="6"/>
    <s v="Northern Region"/>
    <s v="High"/>
    <s v="August"/>
    <s v="Q3"/>
    <s v="Yes"/>
    <n v="0"/>
    <n v="2209.3560000000002"/>
    <n v="16938.396000000001"/>
  </r>
  <r>
    <n v="2953"/>
    <s v="R02730"/>
    <x v="291"/>
    <n v="33"/>
    <x v="2"/>
    <x v="4"/>
    <x v="70"/>
    <n v="3"/>
    <x v="1"/>
    <s v="Mobile Payment"/>
    <s v="In Store"/>
    <s v="No"/>
    <m/>
    <x v="2"/>
    <x v="3"/>
    <x v="2"/>
    <x v="1"/>
    <n v="605.1"/>
    <x v="8"/>
    <s v="Central Region"/>
    <s v="Medium"/>
    <s v="February"/>
    <s v="Q1"/>
    <s v="No"/>
    <n v="1"/>
    <n v="90.765000000000001"/>
    <n v="695.86500000000001"/>
  </r>
  <r>
    <n v="2954"/>
    <s v="R07310"/>
    <x v="164"/>
    <n v="25"/>
    <x v="1"/>
    <x v="3"/>
    <x v="72"/>
    <n v="3"/>
    <x v="0"/>
    <s v="Cash"/>
    <s v="Click &amp; Collect"/>
    <s v="Yes"/>
    <s v="Would definitely buy again"/>
    <x v="2"/>
    <x v="0"/>
    <x v="0"/>
    <x v="1"/>
    <n v="16291.52"/>
    <x v="5"/>
    <s v="Central Region"/>
    <s v="High"/>
    <s v="January"/>
    <s v="Q1"/>
    <s v="Yes"/>
    <n v="0"/>
    <n v="2443.7280000000001"/>
    <n v="18735.248"/>
  </r>
  <r>
    <n v="2955"/>
    <s v="R00434"/>
    <x v="565"/>
    <n v="44"/>
    <x v="2"/>
    <x v="5"/>
    <x v="12"/>
    <n v="4"/>
    <x v="0"/>
    <s v="Credit Card"/>
    <s v="In Store"/>
    <s v="No"/>
    <s v="Excellent product"/>
    <x v="4"/>
    <x v="0"/>
    <x v="1"/>
    <x v="3"/>
    <n v="228.08"/>
    <x v="8"/>
    <s v="Western Region"/>
    <s v="Low"/>
    <s v="August"/>
    <s v="Q3"/>
    <s v="No"/>
    <n v="0"/>
    <n v="34.212000000000003"/>
    <n v="262.29199999999997"/>
  </r>
  <r>
    <n v="2956"/>
    <s v="R05432"/>
    <x v="344"/>
    <n v="69"/>
    <x v="1"/>
    <x v="3"/>
    <x v="64"/>
    <n v="3"/>
    <x v="0"/>
    <s v="EFT"/>
    <s v="Click &amp; Collect"/>
    <s v="Yes"/>
    <s v="Long waiting time"/>
    <x v="2"/>
    <x v="1"/>
    <x v="0"/>
    <x v="5"/>
    <n v="119.63"/>
    <x v="3"/>
    <s v="Central Region"/>
    <s v="Low"/>
    <s v="August"/>
    <s v="Q3"/>
    <s v="No"/>
    <n v="0"/>
    <n v="17.944499999999998"/>
    <n v="137.57449999999997"/>
  </r>
  <r>
    <n v="2959"/>
    <s v="R00105"/>
    <x v="96"/>
    <n v="18"/>
    <x v="2"/>
    <x v="7"/>
    <x v="34"/>
    <n v="4"/>
    <x v="0"/>
    <s v="Debit Card"/>
    <s v="In Store"/>
    <s v="No"/>
    <m/>
    <x v="4"/>
    <x v="3"/>
    <x v="2"/>
    <x v="2"/>
    <n v="14729.04"/>
    <x v="6"/>
    <s v="Western Region"/>
    <s v="High"/>
    <s v="February"/>
    <s v="Q1"/>
    <s v="Yes"/>
    <n v="0"/>
    <n v="2209.3560000000002"/>
    <n v="16938.396000000001"/>
  </r>
  <r>
    <n v="2960"/>
    <s v="R08956"/>
    <x v="113"/>
    <m/>
    <x v="0"/>
    <x v="0"/>
    <x v="12"/>
    <n v="4"/>
    <x v="0"/>
    <s v="Credit Card"/>
    <s v="Click &amp; Collect"/>
    <s v="No"/>
    <s v="Worth the money"/>
    <x v="4"/>
    <x v="0"/>
    <x v="1"/>
    <x v="6"/>
    <n v="228.08"/>
    <x v="8"/>
    <s v="Northern Region"/>
    <s v="Low"/>
    <s v="November"/>
    <s v="Q4"/>
    <s v="No"/>
    <n v="0"/>
    <n v="34.212000000000003"/>
    <n v="262.29199999999997"/>
  </r>
  <r>
    <n v="2961"/>
    <s v="R01657"/>
    <x v="371"/>
    <n v="23"/>
    <x v="1"/>
    <x v="0"/>
    <x v="38"/>
    <n v="2"/>
    <x v="1"/>
    <s v="EFT"/>
    <s v="Home Delivery"/>
    <s v="No"/>
    <s v="Very comfortable"/>
    <x v="0"/>
    <x v="0"/>
    <x v="0"/>
    <x v="2"/>
    <n v="3715.65"/>
    <x v="5"/>
    <s v="Northern Region"/>
    <s v="Medium"/>
    <s v="August"/>
    <s v="Q3"/>
    <s v="No"/>
    <n v="1"/>
    <n v="557.34749999999997"/>
    <n v="4272.9974999999995"/>
  </r>
  <r>
    <n v="2962"/>
    <s v="R01534"/>
    <x v="482"/>
    <n v="43"/>
    <x v="1"/>
    <x v="0"/>
    <x v="41"/>
    <n v="1"/>
    <x v="1"/>
    <s v="Debit Card"/>
    <s v="Click &amp; Collect"/>
    <s v="Yes"/>
    <m/>
    <x v="3"/>
    <x v="3"/>
    <x v="2"/>
    <x v="3"/>
    <n v="13261"/>
    <x v="6"/>
    <s v="Northern Region"/>
    <s v="High"/>
    <s v="June"/>
    <s v="Q2"/>
    <s v="Yes"/>
    <n v="1"/>
    <n v="1989.1499999999999"/>
    <n v="15250.15"/>
  </r>
  <r>
    <n v="2963"/>
    <s v="R04834"/>
    <x v="696"/>
    <m/>
    <x v="1"/>
    <x v="1"/>
    <x v="106"/>
    <n v="5"/>
    <x v="1"/>
    <s v="Mobile Payment"/>
    <s v="In Store"/>
    <s v="Yes"/>
    <s v="Fits perfectly"/>
    <x v="1"/>
    <x v="0"/>
    <x v="1"/>
    <x v="6"/>
    <n v="74.72"/>
    <x v="3"/>
    <s v="Southern Region"/>
    <s v="Low"/>
    <s v="May"/>
    <s v="Q2"/>
    <s v="No"/>
    <n v="1"/>
    <n v="11.208"/>
    <n v="85.927999999999997"/>
  </r>
  <r>
    <n v="2964"/>
    <s v="R01333"/>
    <x v="683"/>
    <n v="66"/>
    <x v="1"/>
    <x v="3"/>
    <x v="106"/>
    <n v="4"/>
    <x v="0"/>
    <s v="Debit Card"/>
    <s v="Click &amp; Collect"/>
    <s v="Yes"/>
    <s v="Fits perfectly"/>
    <x v="4"/>
    <x v="0"/>
    <x v="1"/>
    <x v="5"/>
    <n v="74.72"/>
    <x v="3"/>
    <s v="Central Region"/>
    <s v="Low"/>
    <s v="December"/>
    <s v="Q4"/>
    <s v="No"/>
    <n v="0"/>
    <n v="11.208"/>
    <n v="85.927999999999997"/>
  </r>
  <r>
    <n v="2965"/>
    <s v="R05415"/>
    <x v="173"/>
    <n v="53"/>
    <x v="1"/>
    <x v="8"/>
    <x v="78"/>
    <n v="2"/>
    <x v="1"/>
    <s v="Cash"/>
    <s v="In Store"/>
    <s v="No"/>
    <m/>
    <x v="0"/>
    <x v="3"/>
    <x v="2"/>
    <x v="4"/>
    <n v="954.6"/>
    <x v="8"/>
    <s v="Eastern Region"/>
    <s v="Medium"/>
    <s v="October"/>
    <s v="Q4"/>
    <s v="No"/>
    <n v="1"/>
    <n v="143.19"/>
    <n v="1097.79"/>
  </r>
  <r>
    <n v="2967"/>
    <s v="R01444"/>
    <x v="188"/>
    <n v="71"/>
    <x v="0"/>
    <x v="8"/>
    <x v="2"/>
    <n v="5"/>
    <x v="1"/>
    <s v="Credit Card"/>
    <s v="In Store"/>
    <s v="No"/>
    <s v="Great customer service"/>
    <x v="1"/>
    <x v="0"/>
    <x v="1"/>
    <x v="5"/>
    <n v="230.14"/>
    <x v="2"/>
    <s v="Eastern Region"/>
    <s v="Low"/>
    <s v="October"/>
    <s v="Q4"/>
    <s v="No"/>
    <n v="1"/>
    <n v="34.520999999999994"/>
    <n v="264.66099999999994"/>
  </r>
  <r>
    <n v="2968"/>
    <s v="R00215"/>
    <x v="407"/>
    <n v="73"/>
    <x v="0"/>
    <x v="8"/>
    <x v="43"/>
    <n v="3"/>
    <x v="1"/>
    <s v="Mobile Payment"/>
    <s v="Click &amp; Collect"/>
    <s v="Yes"/>
    <s v="Poor packaging"/>
    <x v="2"/>
    <x v="1"/>
    <x v="0"/>
    <x v="5"/>
    <n v="755.66"/>
    <x v="7"/>
    <s v="Eastern Region"/>
    <s v="Medium"/>
    <s v="November"/>
    <s v="Q4"/>
    <s v="No"/>
    <n v="1"/>
    <n v="113.34899999999999"/>
    <n v="869.0089999999999"/>
  </r>
  <r>
    <n v="2969"/>
    <s v="R08199"/>
    <x v="700"/>
    <n v="55"/>
    <x v="2"/>
    <x v="6"/>
    <x v="27"/>
    <n v="2"/>
    <x v="1"/>
    <s v="Mobile Payment"/>
    <s v="Click &amp; Collect"/>
    <s v="Yes"/>
    <s v="Arrived damaged"/>
    <x v="0"/>
    <x v="1"/>
    <x v="1"/>
    <x v="0"/>
    <n v="14808.31"/>
    <x v="6"/>
    <s v="Gauteng Region"/>
    <s v="High"/>
    <s v="August"/>
    <s v="Q3"/>
    <s v="Yes"/>
    <n v="1"/>
    <n v="2221.2464999999997"/>
    <n v="17029.556499999999"/>
  </r>
  <r>
    <n v="2970"/>
    <s v="R04897"/>
    <x v="43"/>
    <n v="19"/>
    <x v="1"/>
    <x v="5"/>
    <x v="76"/>
    <n v="2"/>
    <x v="1"/>
    <s v="Debit Card"/>
    <s v="Home Delivery"/>
    <s v="Yes"/>
    <s v="Fantastic experience"/>
    <x v="0"/>
    <x v="0"/>
    <x v="0"/>
    <x v="2"/>
    <n v="824.74"/>
    <x v="8"/>
    <s v="Western Region"/>
    <s v="Medium"/>
    <s v="August"/>
    <s v="Q3"/>
    <s v="No"/>
    <n v="1"/>
    <n v="123.711"/>
    <n v="948.45099999999991"/>
  </r>
  <r>
    <n v="2972"/>
    <s v="R07174"/>
    <x v="24"/>
    <n v="28"/>
    <x v="1"/>
    <x v="8"/>
    <x v="44"/>
    <n v="1"/>
    <x v="1"/>
    <s v="EFT"/>
    <s v="Click &amp; Collect"/>
    <s v="No"/>
    <s v="Product exceeded expectations"/>
    <x v="3"/>
    <x v="0"/>
    <x v="0"/>
    <x v="1"/>
    <n v="2849.09"/>
    <x v="7"/>
    <s v="Eastern Region"/>
    <s v="Medium"/>
    <s v="August"/>
    <s v="Q3"/>
    <s v="No"/>
    <n v="1"/>
    <n v="427.36349999999999"/>
    <n v="3276.4535000000001"/>
  </r>
  <r>
    <n v="2973"/>
    <s v="R07043"/>
    <x v="155"/>
    <n v="60"/>
    <x v="2"/>
    <x v="7"/>
    <x v="30"/>
    <n v="2"/>
    <x v="1"/>
    <s v="Credit Card"/>
    <s v="In Store"/>
    <s v="Yes"/>
    <m/>
    <x v="0"/>
    <x v="3"/>
    <x v="2"/>
    <x v="0"/>
    <n v="2962.6"/>
    <x v="2"/>
    <s v="Western Region"/>
    <s v="Medium"/>
    <s v="June"/>
    <s v="Q2"/>
    <s v="No"/>
    <n v="1"/>
    <n v="444.39"/>
    <n v="3406.99"/>
  </r>
  <r>
    <n v="2974"/>
    <s v="R01420"/>
    <x v="678"/>
    <n v="77"/>
    <x v="1"/>
    <x v="8"/>
    <x v="3"/>
    <n v="1"/>
    <x v="1"/>
    <s v="Credit Card"/>
    <s v="Home Delivery"/>
    <s v="No"/>
    <s v="Long waiting time"/>
    <x v="3"/>
    <x v="1"/>
    <x v="1"/>
    <x v="5"/>
    <n v="84.23"/>
    <x v="3"/>
    <s v="Eastern Region"/>
    <s v="Low"/>
    <s v="March"/>
    <s v="Q1"/>
    <s v="No"/>
    <n v="1"/>
    <n v="12.634500000000001"/>
    <n v="96.864499999999992"/>
  </r>
  <r>
    <n v="2975"/>
    <s v="R05522"/>
    <x v="372"/>
    <m/>
    <x v="1"/>
    <x v="1"/>
    <x v="115"/>
    <n v="3"/>
    <x v="1"/>
    <s v="Cash"/>
    <s v="In Store"/>
    <s v="No"/>
    <s v="Packaging could improve"/>
    <x v="2"/>
    <x v="2"/>
    <x v="1"/>
    <x v="6"/>
    <n v="1369.39"/>
    <x v="4"/>
    <s v="Southern Region"/>
    <s v="Medium"/>
    <s v="October"/>
    <s v="Q4"/>
    <s v="No"/>
    <n v="1"/>
    <n v="205.4085"/>
    <n v="1574.7985000000001"/>
  </r>
  <r>
    <n v="2977"/>
    <s v="R00182"/>
    <x v="588"/>
    <n v="70"/>
    <x v="2"/>
    <x v="0"/>
    <x v="65"/>
    <n v="2"/>
    <x v="0"/>
    <s v="EFT"/>
    <s v="Click &amp; Collect"/>
    <s v="No"/>
    <s v="Fantastic experience"/>
    <x v="0"/>
    <x v="0"/>
    <x v="0"/>
    <x v="5"/>
    <n v="45.96"/>
    <x v="3"/>
    <s v="Northern Region"/>
    <s v="Low"/>
    <s v="June"/>
    <s v="Q2"/>
    <s v="No"/>
    <n v="0"/>
    <n v="6.8940000000000001"/>
    <n v="52.853999999999999"/>
  </r>
  <r>
    <n v="2978"/>
    <s v="R04140"/>
    <x v="130"/>
    <n v="56"/>
    <x v="0"/>
    <x v="8"/>
    <x v="35"/>
    <n v="1"/>
    <x v="0"/>
    <s v="Cash"/>
    <s v="Home Delivery"/>
    <s v="No"/>
    <s v="Average quality"/>
    <x v="3"/>
    <x v="2"/>
    <x v="0"/>
    <x v="0"/>
    <n v="6710.27"/>
    <x v="5"/>
    <s v="Eastern Region"/>
    <s v="High"/>
    <s v="September"/>
    <s v="Q3"/>
    <s v="Yes"/>
    <n v="0"/>
    <n v="1006.5405000000001"/>
    <n v="7716.8104999999996"/>
  </r>
  <r>
    <n v="2979"/>
    <s v="R08836"/>
    <x v="263"/>
    <n v="80"/>
    <x v="0"/>
    <x v="3"/>
    <x v="103"/>
    <n v="3"/>
    <x v="0"/>
    <s v="EFT"/>
    <s v="Home Delivery"/>
    <s v="No"/>
    <s v="Product exceeded expectations"/>
    <x v="2"/>
    <x v="0"/>
    <x v="0"/>
    <x v="5"/>
    <n v="103.4"/>
    <x v="3"/>
    <s v="Central Region"/>
    <s v="Low"/>
    <s v="October"/>
    <s v="Q4"/>
    <s v="No"/>
    <n v="0"/>
    <n v="15.51"/>
    <n v="118.91"/>
  </r>
  <r>
    <n v="2980"/>
    <s v="R02447"/>
    <x v="68"/>
    <n v="32"/>
    <x v="0"/>
    <x v="8"/>
    <x v="64"/>
    <n v="2"/>
    <x v="1"/>
    <s v="Credit Card"/>
    <s v="In Store"/>
    <s v="Yes"/>
    <s v="Very fast delivery"/>
    <x v="0"/>
    <x v="0"/>
    <x v="0"/>
    <x v="1"/>
    <n v="119.63"/>
    <x v="3"/>
    <s v="Eastern Region"/>
    <s v="Low"/>
    <s v="November"/>
    <s v="Q4"/>
    <s v="No"/>
    <n v="1"/>
    <n v="17.944499999999998"/>
    <n v="137.57449999999997"/>
  </r>
  <r>
    <n v="2981"/>
    <s v="R05506"/>
    <x v="38"/>
    <n v="45"/>
    <x v="2"/>
    <x v="2"/>
    <x v="66"/>
    <n v="4"/>
    <x v="1"/>
    <s v="Mobile Payment"/>
    <s v="Click &amp; Collect"/>
    <s v="Yes"/>
    <s v="Poor packaging"/>
    <x v="4"/>
    <x v="1"/>
    <x v="0"/>
    <x v="4"/>
    <n v="759.97"/>
    <x v="8"/>
    <s v="Northern Region"/>
    <s v="Medium"/>
    <s v="September"/>
    <s v="Q3"/>
    <s v="No"/>
    <n v="1"/>
    <n v="113.99550000000001"/>
    <n v="873.96550000000002"/>
  </r>
  <r>
    <n v="2982"/>
    <s v="R03072"/>
    <x v="375"/>
    <n v="49"/>
    <x v="2"/>
    <x v="1"/>
    <x v="2"/>
    <n v="5"/>
    <x v="0"/>
    <s v="Cash"/>
    <s v="In Store"/>
    <s v="No"/>
    <m/>
    <x v="1"/>
    <x v="3"/>
    <x v="2"/>
    <x v="4"/>
    <n v="230.14"/>
    <x v="2"/>
    <s v="Southern Region"/>
    <s v="Low"/>
    <s v="October"/>
    <s v="Q4"/>
    <s v="No"/>
    <n v="0"/>
    <n v="34.520999999999994"/>
    <n v="264.66099999999994"/>
  </r>
  <r>
    <n v="2983"/>
    <s v="R09707"/>
    <x v="491"/>
    <n v="35"/>
    <x v="2"/>
    <x v="4"/>
    <x v="106"/>
    <n v="5"/>
    <x v="0"/>
    <s v="Mobile Payment"/>
    <s v="Click &amp; Collect"/>
    <s v="No"/>
    <s v="Product was disappointing"/>
    <x v="1"/>
    <x v="1"/>
    <x v="0"/>
    <x v="3"/>
    <n v="74.72"/>
    <x v="3"/>
    <s v="Central Region"/>
    <s v="Low"/>
    <s v="February"/>
    <s v="Q1"/>
    <s v="No"/>
    <n v="0"/>
    <n v="11.208"/>
    <n v="85.927999999999997"/>
  </r>
  <r>
    <n v="2984"/>
    <s v="R09345"/>
    <x v="456"/>
    <n v="53"/>
    <x v="0"/>
    <x v="3"/>
    <x v="12"/>
    <n v="3"/>
    <x v="1"/>
    <s v="Cash"/>
    <s v="Click &amp; Collect"/>
    <s v="No"/>
    <s v="Product was disappointing"/>
    <x v="2"/>
    <x v="1"/>
    <x v="0"/>
    <x v="4"/>
    <n v="228.08"/>
    <x v="8"/>
    <s v="Central Region"/>
    <s v="Low"/>
    <s v="August"/>
    <s v="Q3"/>
    <s v="No"/>
    <n v="1"/>
    <n v="34.212000000000003"/>
    <n v="262.29199999999997"/>
  </r>
  <r>
    <n v="2985"/>
    <s v="R05517"/>
    <x v="175"/>
    <n v="77"/>
    <x v="0"/>
    <x v="2"/>
    <x v="4"/>
    <n v="5"/>
    <x v="1"/>
    <s v="Mobile Payment"/>
    <s v="Click &amp; Collect"/>
    <s v="Yes"/>
    <s v="Excellent product"/>
    <x v="1"/>
    <x v="0"/>
    <x v="1"/>
    <x v="5"/>
    <n v="1951.09"/>
    <x v="0"/>
    <s v="Northern Region"/>
    <s v="Medium"/>
    <s v="October"/>
    <s v="Q4"/>
    <s v="No"/>
    <n v="1"/>
    <n v="292.6635"/>
    <n v="2243.7534999999998"/>
  </r>
  <r>
    <n v="2986"/>
    <s v="R08749"/>
    <x v="384"/>
    <n v="49"/>
    <x v="2"/>
    <x v="5"/>
    <x v="2"/>
    <n v="1"/>
    <x v="1"/>
    <s v="Credit Card"/>
    <s v="Home Delivery"/>
    <s v="No"/>
    <m/>
    <x v="3"/>
    <x v="3"/>
    <x v="2"/>
    <x v="4"/>
    <n v="230.14"/>
    <x v="2"/>
    <s v="Western Region"/>
    <s v="Low"/>
    <s v="August"/>
    <s v="Q3"/>
    <s v="No"/>
    <n v="1"/>
    <n v="34.520999999999994"/>
    <n v="264.66099999999994"/>
  </r>
  <r>
    <n v="2988"/>
    <s v="R00071"/>
    <x v="45"/>
    <n v="39"/>
    <x v="1"/>
    <x v="1"/>
    <x v="98"/>
    <n v="4"/>
    <x v="1"/>
    <s v="EFT"/>
    <s v="Click &amp; Collect"/>
    <s v="Yes"/>
    <s v="Fits perfectly"/>
    <x v="4"/>
    <x v="0"/>
    <x v="1"/>
    <x v="3"/>
    <n v="40.11"/>
    <x v="3"/>
    <s v="Southern Region"/>
    <s v="Low"/>
    <s v="March"/>
    <s v="Q1"/>
    <s v="No"/>
    <n v="1"/>
    <n v="6.0164999999999997"/>
    <n v="46.126499999999993"/>
  </r>
  <r>
    <n v="2990"/>
    <s v="R01205"/>
    <x v="248"/>
    <n v="57"/>
    <x v="0"/>
    <x v="3"/>
    <x v="71"/>
    <n v="1"/>
    <x v="1"/>
    <s v="Credit Card"/>
    <s v="Home Delivery"/>
    <s v="Yes"/>
    <s v="Excellent value"/>
    <x v="3"/>
    <x v="0"/>
    <x v="0"/>
    <x v="0"/>
    <n v="1171.25"/>
    <x v="4"/>
    <s v="Central Region"/>
    <s v="Medium"/>
    <s v="January"/>
    <s v="Q1"/>
    <s v="No"/>
    <n v="1"/>
    <n v="175.6875"/>
    <n v="1346.9375"/>
  </r>
  <r>
    <n v="2991"/>
    <s v="R06848"/>
    <x v="505"/>
    <n v="32"/>
    <x v="2"/>
    <x v="7"/>
    <x v="5"/>
    <n v="1"/>
    <x v="1"/>
    <s v="Credit Card"/>
    <s v="Click &amp; Collect"/>
    <s v="Yes"/>
    <m/>
    <x v="3"/>
    <x v="3"/>
    <x v="2"/>
    <x v="1"/>
    <n v="1158.56"/>
    <x v="4"/>
    <s v="Western Region"/>
    <s v="Medium"/>
    <s v="January"/>
    <s v="Q1"/>
    <s v="No"/>
    <n v="1"/>
    <n v="173.78399999999999"/>
    <n v="1332.3439999999998"/>
  </r>
  <r>
    <n v="2992"/>
    <s v="R07718"/>
    <x v="52"/>
    <n v="29"/>
    <x v="1"/>
    <x v="5"/>
    <x v="118"/>
    <n v="1"/>
    <x v="1"/>
    <s v="Credit Card"/>
    <s v="In Store"/>
    <s v="Yes"/>
    <s v="Average quality"/>
    <x v="3"/>
    <x v="2"/>
    <x v="0"/>
    <x v="1"/>
    <n v="301.58"/>
    <x v="3"/>
    <s v="Western Region"/>
    <s v="Low"/>
    <s v="November"/>
    <s v="Q4"/>
    <s v="No"/>
    <n v="1"/>
    <n v="45.236999999999995"/>
    <n v="346.81699999999995"/>
  </r>
  <r>
    <n v="2993"/>
    <s v="R09248"/>
    <x v="659"/>
    <n v="41"/>
    <x v="1"/>
    <x v="8"/>
    <x v="60"/>
    <n v="4"/>
    <x v="0"/>
    <s v="Mobile Payment"/>
    <s v="In Store"/>
    <s v="Yes"/>
    <s v="Very comfortable"/>
    <x v="4"/>
    <x v="0"/>
    <x v="1"/>
    <x v="3"/>
    <n v="5064"/>
    <x v="2"/>
    <s v="Eastern Region"/>
    <s v="High"/>
    <s v="November"/>
    <s v="Q4"/>
    <s v="Yes"/>
    <n v="0"/>
    <n v="759.6"/>
    <n v="5823.5999999999995"/>
  </r>
  <r>
    <n v="2994"/>
    <s v="R09557"/>
    <x v="487"/>
    <n v="35"/>
    <x v="0"/>
    <x v="0"/>
    <x v="15"/>
    <n v="5"/>
    <x v="1"/>
    <s v="Debit Card"/>
    <s v="Home Delivery"/>
    <s v="No"/>
    <s v="Very comfortable"/>
    <x v="1"/>
    <x v="0"/>
    <x v="1"/>
    <x v="3"/>
    <n v="869.65"/>
    <x v="4"/>
    <s v="Northern Region"/>
    <s v="Medium"/>
    <s v="July"/>
    <s v="Q3"/>
    <s v="No"/>
    <n v="1"/>
    <n v="130.44749999999999"/>
    <n v="1000.0974999999999"/>
  </r>
  <r>
    <n v="2996"/>
    <s v="R06436"/>
    <x v="181"/>
    <n v="43"/>
    <x v="1"/>
    <x v="0"/>
    <x v="60"/>
    <n v="5"/>
    <x v="1"/>
    <s v="Mobile Payment"/>
    <s v="Click &amp; Collect"/>
    <s v="No"/>
    <s v="Fits perfectly"/>
    <x v="1"/>
    <x v="0"/>
    <x v="1"/>
    <x v="3"/>
    <n v="5064"/>
    <x v="2"/>
    <s v="Northern Region"/>
    <s v="High"/>
    <s v="November"/>
    <s v="Q4"/>
    <s v="Yes"/>
    <n v="1"/>
    <n v="759.6"/>
    <n v="5823.5999999999995"/>
  </r>
  <r>
    <n v="2997"/>
    <s v="R08458"/>
    <x v="360"/>
    <n v="65"/>
    <x v="1"/>
    <x v="4"/>
    <x v="8"/>
    <n v="5"/>
    <x v="0"/>
    <s v="Cash"/>
    <s v="Click &amp; Collect"/>
    <s v="Yes"/>
    <s v="Packaging could improve"/>
    <x v="1"/>
    <x v="2"/>
    <x v="0"/>
    <x v="5"/>
    <n v="5390.8"/>
    <x v="6"/>
    <s v="Central Region"/>
    <s v="High"/>
    <s v="December"/>
    <s v="Q4"/>
    <s v="Yes"/>
    <n v="0"/>
    <n v="808.62"/>
    <n v="6199.42"/>
  </r>
  <r>
    <n v="2998"/>
    <s v="R05849"/>
    <x v="147"/>
    <n v="36"/>
    <x v="0"/>
    <x v="7"/>
    <x v="79"/>
    <n v="3"/>
    <x v="0"/>
    <s v="Debit Card"/>
    <s v="Home Delivery"/>
    <s v="Yes"/>
    <s v="Long waiting time"/>
    <x v="2"/>
    <x v="1"/>
    <x v="0"/>
    <x v="3"/>
    <n v="283.57"/>
    <x v="0"/>
    <s v="Western Region"/>
    <s v="Low"/>
    <s v="May"/>
    <s v="Q2"/>
    <s v="No"/>
    <n v="0"/>
    <n v="42.535499999999999"/>
    <n v="326.10549999999995"/>
  </r>
  <r>
    <n v="2999"/>
    <s v="R06437"/>
    <x v="665"/>
    <n v="66"/>
    <x v="1"/>
    <x v="7"/>
    <x v="97"/>
    <n v="5"/>
    <x v="1"/>
    <s v="Cash"/>
    <s v="In Store"/>
    <s v="Yes"/>
    <s v="Delivery delayed"/>
    <x v="1"/>
    <x v="1"/>
    <x v="0"/>
    <x v="5"/>
    <n v="2906.97"/>
    <x v="7"/>
    <s v="Western Region"/>
    <s v="Medium"/>
    <s v="January"/>
    <s v="Q1"/>
    <s v="No"/>
    <n v="1"/>
    <n v="436.04549999999995"/>
    <n v="3343.0154999999995"/>
  </r>
  <r>
    <n v="3000"/>
    <s v="R08849"/>
    <x v="491"/>
    <n v="57"/>
    <x v="1"/>
    <x v="1"/>
    <x v="35"/>
    <n v="3"/>
    <x v="1"/>
    <s v="Debit Card"/>
    <s v="In Store"/>
    <s v="Yes"/>
    <s v="Fantastic experience"/>
    <x v="2"/>
    <x v="0"/>
    <x v="0"/>
    <x v="0"/>
    <n v="6710.27"/>
    <x v="5"/>
    <s v="Southern Region"/>
    <s v="High"/>
    <s v="February"/>
    <s v="Q1"/>
    <s v="Yes"/>
    <n v="1"/>
    <n v="1006.5405000000001"/>
    <n v="7716.8104999999996"/>
  </r>
  <r>
    <n v="3001"/>
    <s v="R00878"/>
    <x v="642"/>
    <n v="19"/>
    <x v="0"/>
    <x v="6"/>
    <x v="12"/>
    <n v="4"/>
    <x v="1"/>
    <s v="Debit Card"/>
    <s v="Home Delivery"/>
    <s v="Yes"/>
    <s v="Very fast delivery"/>
    <x v="4"/>
    <x v="0"/>
    <x v="1"/>
    <x v="2"/>
    <n v="228.08"/>
    <x v="8"/>
    <s v="Gauteng Region"/>
    <s v="Low"/>
    <s v="December"/>
    <s v="Q4"/>
    <s v="No"/>
    <n v="1"/>
    <n v="34.212000000000003"/>
    <n v="262.29199999999997"/>
  </r>
  <r>
    <n v="3002"/>
    <s v="R08257"/>
    <x v="82"/>
    <n v="63"/>
    <x v="2"/>
    <x v="5"/>
    <x v="74"/>
    <n v="1"/>
    <x v="1"/>
    <s v="Mobile Payment"/>
    <s v="In Store"/>
    <s v="No"/>
    <m/>
    <x v="3"/>
    <x v="3"/>
    <x v="2"/>
    <x v="0"/>
    <n v="1000.7"/>
    <x v="4"/>
    <s v="Western Region"/>
    <s v="Medium"/>
    <s v="March"/>
    <s v="Q1"/>
    <s v="No"/>
    <n v="1"/>
    <n v="150.10499999999999"/>
    <n v="1150.8050000000001"/>
  </r>
  <r>
    <n v="3003"/>
    <s v="R00197"/>
    <x v="492"/>
    <n v="40"/>
    <x v="2"/>
    <x v="2"/>
    <x v="17"/>
    <n v="4"/>
    <x v="1"/>
    <s v="Mobile Payment"/>
    <s v="Click &amp; Collect"/>
    <s v="No"/>
    <s v="Arrived damaged"/>
    <x v="4"/>
    <x v="1"/>
    <x v="0"/>
    <x v="3"/>
    <n v="471.63"/>
    <x v="1"/>
    <s v="Northern Region"/>
    <s v="Low"/>
    <s v="March"/>
    <s v="Q1"/>
    <s v="No"/>
    <n v="1"/>
    <n v="70.744500000000002"/>
    <n v="542.3744999999999"/>
  </r>
  <r>
    <n v="3005"/>
    <s v="R08409"/>
    <x v="629"/>
    <n v="20"/>
    <x v="0"/>
    <x v="4"/>
    <x v="122"/>
    <n v="2"/>
    <x v="0"/>
    <s v="Mobile Payment"/>
    <s v="Home Delivery"/>
    <s v="No"/>
    <s v="Easy to assemble"/>
    <x v="0"/>
    <x v="0"/>
    <x v="0"/>
    <x v="2"/>
    <n v="412.16"/>
    <x v="8"/>
    <s v="Central Region"/>
    <s v="Low"/>
    <s v="August"/>
    <s v="Q3"/>
    <s v="No"/>
    <n v="0"/>
    <n v="61.823999999999998"/>
    <n v="473.98399999999998"/>
  </r>
  <r>
    <n v="3006"/>
    <s v="R06496"/>
    <x v="256"/>
    <n v="61"/>
    <x v="1"/>
    <x v="5"/>
    <x v="6"/>
    <n v="3"/>
    <x v="0"/>
    <s v="Credit Card"/>
    <s v="Home Delivery"/>
    <s v="No"/>
    <s v="Would definitely buy again"/>
    <x v="2"/>
    <x v="0"/>
    <x v="0"/>
    <x v="0"/>
    <n v="409.06"/>
    <x v="5"/>
    <s v="Western Region"/>
    <s v="Low"/>
    <s v="April"/>
    <s v="Q2"/>
    <s v="No"/>
    <n v="0"/>
    <n v="61.358999999999995"/>
    <n v="470.41899999999998"/>
  </r>
  <r>
    <n v="3007"/>
    <s v="R02998"/>
    <x v="575"/>
    <n v="76"/>
    <x v="1"/>
    <x v="8"/>
    <x v="28"/>
    <n v="5"/>
    <x v="1"/>
    <s v="Debit Card"/>
    <s v="In Store"/>
    <s v="No"/>
    <s v="Packaging could improve"/>
    <x v="1"/>
    <x v="2"/>
    <x v="0"/>
    <x v="5"/>
    <n v="1011.68"/>
    <x v="0"/>
    <s v="Eastern Region"/>
    <s v="Medium"/>
    <s v="April"/>
    <s v="Q2"/>
    <s v="No"/>
    <n v="1"/>
    <n v="151.75199999999998"/>
    <n v="1163.4319999999998"/>
  </r>
  <r>
    <n v="3008"/>
    <s v="R02572"/>
    <x v="309"/>
    <n v="58"/>
    <x v="2"/>
    <x v="6"/>
    <x v="99"/>
    <n v="2"/>
    <x v="0"/>
    <s v="EFT"/>
    <s v="Click &amp; Collect"/>
    <s v="Yes"/>
    <s v="Very fast delivery"/>
    <x v="0"/>
    <x v="0"/>
    <x v="0"/>
    <x v="0"/>
    <n v="786.78"/>
    <x v="8"/>
    <s v="Gauteng Region"/>
    <s v="Medium"/>
    <s v="January"/>
    <s v="Q1"/>
    <s v="No"/>
    <n v="0"/>
    <n v="118.017"/>
    <n v="904.79699999999991"/>
  </r>
  <r>
    <n v="3009"/>
    <s v="R08469"/>
    <x v="283"/>
    <n v="52"/>
    <x v="1"/>
    <x v="8"/>
    <x v="93"/>
    <n v="5"/>
    <x v="0"/>
    <s v="Credit Card"/>
    <s v="Click &amp; Collect"/>
    <s v="Yes"/>
    <s v="Very comfortable"/>
    <x v="1"/>
    <x v="0"/>
    <x v="1"/>
    <x v="4"/>
    <n v="34.200000000000003"/>
    <x v="3"/>
    <s v="Eastern Region"/>
    <s v="Low"/>
    <s v="February"/>
    <s v="Q1"/>
    <s v="No"/>
    <n v="0"/>
    <n v="5.13"/>
    <n v="39.33"/>
  </r>
  <r>
    <n v="3011"/>
    <s v="R08764"/>
    <x v="208"/>
    <n v="62"/>
    <x v="1"/>
    <x v="0"/>
    <x v="67"/>
    <n v="4"/>
    <x v="0"/>
    <s v="Mobile Payment"/>
    <s v="Home Delivery"/>
    <s v="Yes"/>
    <s v="Delivery delayed"/>
    <x v="4"/>
    <x v="1"/>
    <x v="0"/>
    <x v="0"/>
    <n v="1859.13"/>
    <x v="5"/>
    <s v="Northern Region"/>
    <s v="Medium"/>
    <s v="March"/>
    <s v="Q1"/>
    <s v="No"/>
    <n v="0"/>
    <n v="278.86950000000002"/>
    <n v="2137.9994999999999"/>
  </r>
  <r>
    <n v="3012"/>
    <s v="R09510"/>
    <x v="205"/>
    <n v="33"/>
    <x v="2"/>
    <x v="2"/>
    <x v="25"/>
    <n v="5"/>
    <x v="0"/>
    <s v="Mobile Payment"/>
    <s v="Click &amp; Collect"/>
    <s v="Yes"/>
    <s v="Arrived damaged"/>
    <x v="1"/>
    <x v="1"/>
    <x v="0"/>
    <x v="1"/>
    <n v="4455.18"/>
    <x v="2"/>
    <s v="Northern Region"/>
    <s v="Medium"/>
    <s v="July"/>
    <s v="Q3"/>
    <s v="No"/>
    <n v="0"/>
    <n v="668.27700000000004"/>
    <n v="5123.4570000000003"/>
  </r>
  <r>
    <n v="3014"/>
    <s v="R07628"/>
    <x v="231"/>
    <n v="76"/>
    <x v="0"/>
    <x v="6"/>
    <x v="77"/>
    <n v="2"/>
    <x v="0"/>
    <s v="Mobile Payment"/>
    <s v="Click &amp; Collect"/>
    <s v="Yes"/>
    <s v="Instructions unclear"/>
    <x v="0"/>
    <x v="2"/>
    <x v="0"/>
    <x v="5"/>
    <n v="353.21"/>
    <x v="3"/>
    <s v="Gauteng Region"/>
    <s v="Low"/>
    <s v="January"/>
    <s v="Q1"/>
    <s v="No"/>
    <n v="0"/>
    <n v="52.981499999999997"/>
    <n v="406.19149999999996"/>
  </r>
  <r>
    <n v="3015"/>
    <s v="R07934"/>
    <x v="602"/>
    <n v="31"/>
    <x v="1"/>
    <x v="6"/>
    <x v="30"/>
    <n v="5"/>
    <x v="0"/>
    <s v="Credit Card"/>
    <s v="Click &amp; Collect"/>
    <s v="Yes"/>
    <s v="Excellent value"/>
    <x v="1"/>
    <x v="0"/>
    <x v="1"/>
    <x v="1"/>
    <n v="2962.6"/>
    <x v="2"/>
    <s v="Gauteng Region"/>
    <s v="Medium"/>
    <s v="October"/>
    <s v="Q4"/>
    <s v="No"/>
    <n v="0"/>
    <n v="444.39"/>
    <n v="3406.99"/>
  </r>
  <r>
    <n v="3016"/>
    <s v="R08065"/>
    <x v="248"/>
    <n v="44"/>
    <x v="0"/>
    <x v="8"/>
    <x v="7"/>
    <n v="3"/>
    <x v="1"/>
    <s v="Cash"/>
    <s v="In Store"/>
    <s v="Yes"/>
    <s v="Helpful staff"/>
    <x v="2"/>
    <x v="0"/>
    <x v="0"/>
    <x v="3"/>
    <n v="1370.56"/>
    <x v="6"/>
    <s v="Eastern Region"/>
    <s v="Medium"/>
    <s v="January"/>
    <s v="Q1"/>
    <s v="No"/>
    <n v="1"/>
    <n v="205.58399999999997"/>
    <n v="1576.1439999999998"/>
  </r>
  <r>
    <n v="3017"/>
    <s v="R02869"/>
    <x v="233"/>
    <n v="77"/>
    <x v="2"/>
    <x v="7"/>
    <x v="50"/>
    <n v="1"/>
    <x v="0"/>
    <s v="EFT"/>
    <s v="Click &amp; Collect"/>
    <s v="No"/>
    <s v="Delivery delayed"/>
    <x v="3"/>
    <x v="1"/>
    <x v="1"/>
    <x v="5"/>
    <n v="929.55"/>
    <x v="0"/>
    <s v="Western Region"/>
    <s v="Medium"/>
    <s v="May"/>
    <s v="Q2"/>
    <s v="No"/>
    <n v="0"/>
    <n v="139.43249999999998"/>
    <n v="1068.9824999999998"/>
  </r>
  <r>
    <n v="3018"/>
    <s v="R02719"/>
    <x v="336"/>
    <n v="37"/>
    <x v="1"/>
    <x v="8"/>
    <x v="30"/>
    <n v="3"/>
    <x v="1"/>
    <s v="EFT"/>
    <s v="Home Delivery"/>
    <s v="No"/>
    <m/>
    <x v="2"/>
    <x v="3"/>
    <x v="2"/>
    <x v="3"/>
    <n v="2962.6"/>
    <x v="2"/>
    <s v="Eastern Region"/>
    <s v="Medium"/>
    <s v="December"/>
    <s v="Q4"/>
    <s v="No"/>
    <n v="1"/>
    <n v="444.39"/>
    <n v="3406.99"/>
  </r>
  <r>
    <n v="3019"/>
    <s v="R08791"/>
    <x v="42"/>
    <m/>
    <x v="2"/>
    <x v="8"/>
    <x v="98"/>
    <n v="1"/>
    <x v="1"/>
    <s v="Debit Card"/>
    <s v="Home Delivery"/>
    <s v="Yes"/>
    <s v="Average quality"/>
    <x v="3"/>
    <x v="2"/>
    <x v="0"/>
    <x v="6"/>
    <n v="40.11"/>
    <x v="3"/>
    <s v="Eastern Region"/>
    <s v="Low"/>
    <s v="July"/>
    <s v="Q3"/>
    <s v="No"/>
    <n v="1"/>
    <n v="6.0164999999999997"/>
    <n v="46.126499999999993"/>
  </r>
  <r>
    <n v="3021"/>
    <s v="R03379"/>
    <x v="331"/>
    <n v="45"/>
    <x v="2"/>
    <x v="2"/>
    <x v="32"/>
    <n v="1"/>
    <x v="0"/>
    <s v="Credit Card"/>
    <s v="Home Delivery"/>
    <s v="No"/>
    <s v="Arrived damaged"/>
    <x v="3"/>
    <x v="1"/>
    <x v="1"/>
    <x v="4"/>
    <n v="3086.4"/>
    <x v="7"/>
    <s v="Northern Region"/>
    <s v="Medium"/>
    <s v="April"/>
    <s v="Q2"/>
    <s v="No"/>
    <n v="0"/>
    <n v="462.96"/>
    <n v="3549.3599999999997"/>
  </r>
  <r>
    <n v="3022"/>
    <s v="R03064"/>
    <x v="130"/>
    <n v="20"/>
    <x v="2"/>
    <x v="4"/>
    <x v="53"/>
    <n v="1"/>
    <x v="0"/>
    <s v="Credit Card"/>
    <s v="Home Delivery"/>
    <s v="Yes"/>
    <s v="Product exceeded expectations"/>
    <x v="3"/>
    <x v="0"/>
    <x v="0"/>
    <x v="2"/>
    <n v="22574.95"/>
    <x v="6"/>
    <s v="Central Region"/>
    <s v="High"/>
    <s v="September"/>
    <s v="Q3"/>
    <s v="Yes"/>
    <n v="0"/>
    <n v="3386.2424999999998"/>
    <n v="25961.192499999997"/>
  </r>
  <r>
    <n v="3023"/>
    <s v="R07615"/>
    <x v="502"/>
    <n v="38"/>
    <x v="2"/>
    <x v="4"/>
    <x v="46"/>
    <n v="5"/>
    <x v="1"/>
    <s v="Credit Card"/>
    <s v="Click &amp; Collect"/>
    <s v="No"/>
    <s v="Highly recommend"/>
    <x v="1"/>
    <x v="0"/>
    <x v="1"/>
    <x v="3"/>
    <n v="3755.73"/>
    <x v="2"/>
    <s v="Central Region"/>
    <s v="Medium"/>
    <s v="October"/>
    <s v="Q4"/>
    <s v="No"/>
    <n v="1"/>
    <n v="563.35950000000003"/>
    <n v="4319.0895"/>
  </r>
  <r>
    <n v="3024"/>
    <s v="R08465"/>
    <x v="701"/>
    <n v="30"/>
    <x v="2"/>
    <x v="1"/>
    <x v="34"/>
    <n v="2"/>
    <x v="0"/>
    <s v="Mobile Payment"/>
    <s v="Home Delivery"/>
    <s v="No"/>
    <m/>
    <x v="0"/>
    <x v="3"/>
    <x v="2"/>
    <x v="1"/>
    <n v="14729.04"/>
    <x v="6"/>
    <s v="Southern Region"/>
    <s v="High"/>
    <s v="February"/>
    <s v="Q1"/>
    <s v="Yes"/>
    <n v="0"/>
    <n v="2209.3560000000002"/>
    <n v="16938.396000000001"/>
  </r>
  <r>
    <n v="3025"/>
    <s v="R02683"/>
    <x v="347"/>
    <n v="62"/>
    <x v="1"/>
    <x v="5"/>
    <x v="21"/>
    <n v="2"/>
    <x v="1"/>
    <s v="Cash"/>
    <s v="Home Delivery"/>
    <s v="Yes"/>
    <s v="Fantastic experience"/>
    <x v="0"/>
    <x v="0"/>
    <x v="0"/>
    <x v="0"/>
    <n v="369.57"/>
    <x v="0"/>
    <s v="Western Region"/>
    <s v="Low"/>
    <s v="November"/>
    <s v="Q4"/>
    <s v="No"/>
    <n v="1"/>
    <n v="55.435499999999998"/>
    <n v="425.00549999999998"/>
  </r>
  <r>
    <n v="3026"/>
    <s v="R05045"/>
    <x v="21"/>
    <n v="62"/>
    <x v="0"/>
    <x v="5"/>
    <x v="34"/>
    <n v="2"/>
    <x v="1"/>
    <s v="Mobile Payment"/>
    <s v="Click &amp; Collect"/>
    <s v="Yes"/>
    <s v="Product exceeded expectations"/>
    <x v="0"/>
    <x v="0"/>
    <x v="0"/>
    <x v="0"/>
    <n v="14729.04"/>
    <x v="6"/>
    <s v="Western Region"/>
    <s v="High"/>
    <s v="November"/>
    <s v="Q4"/>
    <s v="Yes"/>
    <n v="1"/>
    <n v="2209.3560000000002"/>
    <n v="16938.396000000001"/>
  </r>
  <r>
    <n v="3027"/>
    <s v="R03598"/>
    <x v="384"/>
    <n v="52"/>
    <x v="0"/>
    <x v="1"/>
    <x v="81"/>
    <n v="3"/>
    <x v="0"/>
    <s v="Credit Card"/>
    <s v="Click &amp; Collect"/>
    <s v="Yes"/>
    <m/>
    <x v="2"/>
    <x v="3"/>
    <x v="2"/>
    <x v="4"/>
    <n v="375.53"/>
    <x v="4"/>
    <s v="Southern Region"/>
    <s v="Low"/>
    <s v="August"/>
    <s v="Q3"/>
    <s v="No"/>
    <n v="0"/>
    <n v="56.329499999999996"/>
    <n v="431.85949999999991"/>
  </r>
  <r>
    <n v="3028"/>
    <s v="R07862"/>
    <x v="281"/>
    <n v="53"/>
    <x v="1"/>
    <x v="1"/>
    <x v="47"/>
    <n v="2"/>
    <x v="1"/>
    <s v="EFT"/>
    <s v="Click &amp; Collect"/>
    <s v="No"/>
    <s v="Great customer service"/>
    <x v="0"/>
    <x v="0"/>
    <x v="0"/>
    <x v="4"/>
    <n v="13123.97"/>
    <x v="6"/>
    <s v="Southern Region"/>
    <s v="High"/>
    <s v="May"/>
    <s v="Q2"/>
    <s v="Yes"/>
    <n v="1"/>
    <n v="1968.5954999999999"/>
    <n v="15092.565499999999"/>
  </r>
  <r>
    <n v="3029"/>
    <s v="R04506"/>
    <x v="337"/>
    <n v="40"/>
    <x v="1"/>
    <x v="0"/>
    <x v="12"/>
    <n v="4"/>
    <x v="0"/>
    <s v="Mobile Payment"/>
    <s v="Click &amp; Collect"/>
    <s v="Yes"/>
    <s v="Highly recommend"/>
    <x v="4"/>
    <x v="0"/>
    <x v="1"/>
    <x v="3"/>
    <n v="228.08"/>
    <x v="8"/>
    <s v="Northern Region"/>
    <s v="Low"/>
    <s v="October"/>
    <s v="Q4"/>
    <s v="No"/>
    <n v="0"/>
    <n v="34.212000000000003"/>
    <n v="262.29199999999997"/>
  </r>
  <r>
    <n v="3030"/>
    <s v="R00219"/>
    <x v="147"/>
    <n v="36"/>
    <x v="1"/>
    <x v="0"/>
    <x v="55"/>
    <n v="5"/>
    <x v="0"/>
    <s v="Credit Card"/>
    <s v="In Store"/>
    <s v="Yes"/>
    <s v="Item missing accessories"/>
    <x v="1"/>
    <x v="1"/>
    <x v="0"/>
    <x v="3"/>
    <n v="324.35000000000002"/>
    <x v="8"/>
    <s v="Northern Region"/>
    <s v="Low"/>
    <s v="May"/>
    <s v="Q2"/>
    <s v="No"/>
    <n v="0"/>
    <n v="48.652500000000003"/>
    <n v="373.0025"/>
  </r>
  <r>
    <n v="3031"/>
    <s v="R06596"/>
    <x v="137"/>
    <n v="52"/>
    <x v="1"/>
    <x v="3"/>
    <x v="18"/>
    <n v="1"/>
    <x v="1"/>
    <s v="Credit Card"/>
    <s v="In Store"/>
    <s v="No"/>
    <s v="Arrived damaged"/>
    <x v="3"/>
    <x v="1"/>
    <x v="1"/>
    <x v="4"/>
    <n v="1712.08"/>
    <x v="7"/>
    <s v="Central Region"/>
    <s v="Medium"/>
    <s v="February"/>
    <s v="Q1"/>
    <s v="No"/>
    <n v="1"/>
    <n v="256.81199999999995"/>
    <n v="1968.8919999999998"/>
  </r>
  <r>
    <n v="3036"/>
    <s v="R01245"/>
    <x v="573"/>
    <n v="38"/>
    <x v="0"/>
    <x v="0"/>
    <x v="28"/>
    <n v="4"/>
    <x v="1"/>
    <s v="EFT"/>
    <s v="Home Delivery"/>
    <s v="No"/>
    <s v="Easy online ordering"/>
    <x v="4"/>
    <x v="0"/>
    <x v="1"/>
    <x v="3"/>
    <n v="1011.68"/>
    <x v="0"/>
    <s v="Northern Region"/>
    <s v="Medium"/>
    <s v="May"/>
    <s v="Q2"/>
    <s v="No"/>
    <n v="1"/>
    <n v="151.75199999999998"/>
    <n v="1163.4319999999998"/>
  </r>
  <r>
    <n v="3037"/>
    <s v="R00421"/>
    <x v="535"/>
    <n v="26"/>
    <x v="0"/>
    <x v="6"/>
    <x v="82"/>
    <n v="3"/>
    <x v="1"/>
    <s v="Debit Card"/>
    <s v="Click &amp; Collect"/>
    <s v="No"/>
    <s v="Helpful staff"/>
    <x v="2"/>
    <x v="0"/>
    <x v="0"/>
    <x v="1"/>
    <n v="463.48"/>
    <x v="6"/>
    <s v="Gauteng Region"/>
    <s v="Low"/>
    <s v="December"/>
    <s v="Q4"/>
    <s v="No"/>
    <n v="1"/>
    <n v="69.522000000000006"/>
    <n v="533.00199999999995"/>
  </r>
  <r>
    <n v="3038"/>
    <s v="R09016"/>
    <x v="434"/>
    <n v="69"/>
    <x v="1"/>
    <x v="0"/>
    <x v="96"/>
    <n v="5"/>
    <x v="0"/>
    <s v="EFT"/>
    <s v="Home Delivery"/>
    <s v="No"/>
    <s v="Very comfortable"/>
    <x v="1"/>
    <x v="0"/>
    <x v="1"/>
    <x v="5"/>
    <n v="944.78"/>
    <x v="6"/>
    <s v="Northern Region"/>
    <s v="Medium"/>
    <s v="January"/>
    <s v="Q1"/>
    <s v="No"/>
    <n v="0"/>
    <n v="141.71699999999998"/>
    <n v="1086.4969999999998"/>
  </r>
  <r>
    <n v="3039"/>
    <s v="R06444"/>
    <x v="372"/>
    <n v="74"/>
    <x v="2"/>
    <x v="2"/>
    <x v="114"/>
    <n v="1"/>
    <x v="1"/>
    <s v="Debit Card"/>
    <s v="In Store"/>
    <s v="Yes"/>
    <s v="Highly recommend"/>
    <x v="3"/>
    <x v="0"/>
    <x v="0"/>
    <x v="5"/>
    <n v="338.79"/>
    <x v="0"/>
    <s v="Northern Region"/>
    <s v="Low"/>
    <s v="October"/>
    <s v="Q4"/>
    <s v="No"/>
    <n v="1"/>
    <n v="50.8185"/>
    <n v="389.60849999999999"/>
  </r>
  <r>
    <n v="3040"/>
    <s v="R02059"/>
    <x v="66"/>
    <n v="63"/>
    <x v="2"/>
    <x v="8"/>
    <x v="82"/>
    <n v="1"/>
    <x v="0"/>
    <s v="Debit Card"/>
    <s v="Click &amp; Collect"/>
    <s v="Yes"/>
    <s v="Instructions unclear"/>
    <x v="3"/>
    <x v="2"/>
    <x v="0"/>
    <x v="0"/>
    <n v="463.48"/>
    <x v="6"/>
    <s v="Eastern Region"/>
    <s v="Low"/>
    <s v="December"/>
    <s v="Q4"/>
    <s v="No"/>
    <n v="0"/>
    <n v="69.522000000000006"/>
    <n v="533.00199999999995"/>
  </r>
  <r>
    <n v="3041"/>
    <s v="R08625"/>
    <x v="640"/>
    <n v="24"/>
    <x v="0"/>
    <x v="4"/>
    <x v="87"/>
    <n v="4"/>
    <x v="1"/>
    <s v="Mobile Payment"/>
    <s v="In Store"/>
    <s v="No"/>
    <s v="Great customer service"/>
    <x v="4"/>
    <x v="0"/>
    <x v="1"/>
    <x v="2"/>
    <n v="828.82"/>
    <x v="5"/>
    <s v="Central Region"/>
    <s v="Medium"/>
    <s v="September"/>
    <s v="Q3"/>
    <s v="No"/>
    <n v="1"/>
    <n v="124.32300000000001"/>
    <n v="953.14300000000003"/>
  </r>
  <r>
    <n v="3042"/>
    <s v="R06654"/>
    <x v="443"/>
    <n v="61"/>
    <x v="2"/>
    <x v="6"/>
    <x v="23"/>
    <n v="3"/>
    <x v="0"/>
    <s v="Mobile Payment"/>
    <s v="In Store"/>
    <s v="Yes"/>
    <m/>
    <x v="2"/>
    <x v="3"/>
    <x v="2"/>
    <x v="0"/>
    <n v="2340.5700000000002"/>
    <x v="8"/>
    <s v="Gauteng Region"/>
    <s v="Medium"/>
    <s v="July"/>
    <s v="Q3"/>
    <s v="No"/>
    <n v="0"/>
    <n v="351.08550000000002"/>
    <n v="2691.6554999999998"/>
  </r>
  <r>
    <n v="3043"/>
    <s v="R07255"/>
    <x v="298"/>
    <n v="53"/>
    <x v="2"/>
    <x v="8"/>
    <x v="83"/>
    <n v="2"/>
    <x v="0"/>
    <s v="Cash"/>
    <s v="Click &amp; Collect"/>
    <s v="Yes"/>
    <s v="Highly recommend"/>
    <x v="0"/>
    <x v="0"/>
    <x v="0"/>
    <x v="4"/>
    <n v="3521.64"/>
    <x v="5"/>
    <s v="Eastern Region"/>
    <s v="Medium"/>
    <s v="November"/>
    <s v="Q4"/>
    <s v="No"/>
    <n v="0"/>
    <n v="528.24599999999998"/>
    <n v="4049.8859999999995"/>
  </r>
  <r>
    <n v="3044"/>
    <s v="R05303"/>
    <x v="567"/>
    <n v="41"/>
    <x v="1"/>
    <x v="7"/>
    <x v="59"/>
    <n v="4"/>
    <x v="1"/>
    <s v="Debit Card"/>
    <s v="Home Delivery"/>
    <s v="Yes"/>
    <s v="Item missing accessories"/>
    <x v="4"/>
    <x v="1"/>
    <x v="0"/>
    <x v="3"/>
    <n v="8798.49"/>
    <x v="4"/>
    <s v="Western Region"/>
    <s v="High"/>
    <s v="April"/>
    <s v="Q2"/>
    <s v="Yes"/>
    <n v="1"/>
    <n v="1319.7735"/>
    <n v="10118.263499999999"/>
  </r>
  <r>
    <n v="3046"/>
    <s v="R00255"/>
    <x v="73"/>
    <n v="52"/>
    <x v="0"/>
    <x v="3"/>
    <x v="105"/>
    <n v="1"/>
    <x v="0"/>
    <s v="Mobile Payment"/>
    <s v="In Store"/>
    <s v="Yes"/>
    <s v="Very fast delivery"/>
    <x v="3"/>
    <x v="0"/>
    <x v="0"/>
    <x v="4"/>
    <n v="96.11"/>
    <x v="8"/>
    <s v="Central Region"/>
    <s v="Low"/>
    <s v="February"/>
    <s v="Q1"/>
    <s v="No"/>
    <n v="0"/>
    <n v="14.416499999999999"/>
    <n v="110.52649999999998"/>
  </r>
  <r>
    <n v="3047"/>
    <s v="R00416"/>
    <x v="513"/>
    <n v="36"/>
    <x v="2"/>
    <x v="3"/>
    <x v="79"/>
    <n v="1"/>
    <x v="0"/>
    <s v="Credit Card"/>
    <s v="Home Delivery"/>
    <s v="No"/>
    <s v="Customer support was excellent"/>
    <x v="3"/>
    <x v="0"/>
    <x v="0"/>
    <x v="3"/>
    <n v="283.57"/>
    <x v="0"/>
    <s v="Central Region"/>
    <s v="Low"/>
    <s v="March"/>
    <s v="Q1"/>
    <s v="No"/>
    <n v="0"/>
    <n v="42.535499999999999"/>
    <n v="326.10549999999995"/>
  </r>
  <r>
    <n v="3048"/>
    <s v="R05689"/>
    <x v="440"/>
    <n v="72"/>
    <x v="2"/>
    <x v="4"/>
    <x v="108"/>
    <n v="2"/>
    <x v="1"/>
    <s v="Debit Card"/>
    <s v="Click &amp; Collect"/>
    <s v="Yes"/>
    <s v="Would definitely buy again"/>
    <x v="0"/>
    <x v="0"/>
    <x v="0"/>
    <x v="5"/>
    <n v="880.49"/>
    <x v="5"/>
    <s v="Central Region"/>
    <s v="Medium"/>
    <s v="December"/>
    <s v="Q4"/>
    <s v="No"/>
    <n v="1"/>
    <n v="132.0735"/>
    <n v="1012.5635"/>
  </r>
  <r>
    <n v="3049"/>
    <s v="R09317"/>
    <x v="90"/>
    <n v="52"/>
    <x v="2"/>
    <x v="6"/>
    <x v="13"/>
    <n v="4"/>
    <x v="0"/>
    <s v="Cash"/>
    <s v="In Store"/>
    <s v="Yes"/>
    <s v="Product was disappointing"/>
    <x v="4"/>
    <x v="1"/>
    <x v="0"/>
    <x v="4"/>
    <n v="3576.97"/>
    <x v="5"/>
    <s v="Gauteng Region"/>
    <s v="Medium"/>
    <s v="July"/>
    <s v="Q3"/>
    <s v="No"/>
    <n v="0"/>
    <n v="536.54549999999995"/>
    <n v="4113.5154999999995"/>
  </r>
  <r>
    <n v="3050"/>
    <s v="R03853"/>
    <x v="449"/>
    <n v="55"/>
    <x v="2"/>
    <x v="5"/>
    <x v="31"/>
    <n v="5"/>
    <x v="0"/>
    <s v="Debit Card"/>
    <s v="Click &amp; Collect"/>
    <s v="Yes"/>
    <m/>
    <x v="1"/>
    <x v="3"/>
    <x v="2"/>
    <x v="0"/>
    <n v="294.33"/>
    <x v="4"/>
    <s v="Western Region"/>
    <s v="Low"/>
    <s v="December"/>
    <s v="Q4"/>
    <s v="No"/>
    <n v="0"/>
    <n v="44.149499999999996"/>
    <n v="338.47949999999997"/>
  </r>
  <r>
    <n v="3051"/>
    <s v="R04706"/>
    <x v="99"/>
    <n v="21"/>
    <x v="2"/>
    <x v="6"/>
    <x v="74"/>
    <n v="2"/>
    <x v="0"/>
    <s v="EFT"/>
    <s v="Home Delivery"/>
    <s v="Yes"/>
    <s v="Poor packaging"/>
    <x v="0"/>
    <x v="1"/>
    <x v="1"/>
    <x v="2"/>
    <n v="1000.7"/>
    <x v="4"/>
    <s v="Gauteng Region"/>
    <s v="Medium"/>
    <s v="September"/>
    <s v="Q3"/>
    <s v="No"/>
    <n v="0"/>
    <n v="150.10499999999999"/>
    <n v="1150.8050000000001"/>
  </r>
  <r>
    <n v="3052"/>
    <s v="R00760"/>
    <x v="702"/>
    <n v="74"/>
    <x v="0"/>
    <x v="3"/>
    <x v="95"/>
    <n v="2"/>
    <x v="0"/>
    <s v="Mobile Payment"/>
    <s v="Click &amp; Collect"/>
    <s v="No"/>
    <s v="Poor packaging"/>
    <x v="0"/>
    <x v="1"/>
    <x v="1"/>
    <x v="5"/>
    <n v="105.11"/>
    <x v="1"/>
    <s v="Central Region"/>
    <s v="Low"/>
    <s v="December"/>
    <s v="Q4"/>
    <s v="No"/>
    <n v="0"/>
    <n v="15.766499999999999"/>
    <n v="120.87649999999999"/>
  </r>
  <r>
    <n v="3053"/>
    <s v="R01386"/>
    <x v="58"/>
    <n v="47"/>
    <x v="0"/>
    <x v="5"/>
    <x v="6"/>
    <n v="5"/>
    <x v="1"/>
    <s v="Mobile Payment"/>
    <s v="Home Delivery"/>
    <s v="Yes"/>
    <s v="Excellent value"/>
    <x v="1"/>
    <x v="0"/>
    <x v="1"/>
    <x v="4"/>
    <n v="409.06"/>
    <x v="5"/>
    <s v="Western Region"/>
    <s v="Low"/>
    <s v="November"/>
    <s v="Q4"/>
    <s v="No"/>
    <n v="1"/>
    <n v="61.358999999999995"/>
    <n v="470.41899999999998"/>
  </r>
  <r>
    <n v="3054"/>
    <s v="R00655"/>
    <x v="106"/>
    <n v="37"/>
    <x v="2"/>
    <x v="7"/>
    <x v="11"/>
    <n v="4"/>
    <x v="1"/>
    <s v="Cash"/>
    <s v="Home Delivery"/>
    <s v="No"/>
    <s v="Excellent value"/>
    <x v="4"/>
    <x v="0"/>
    <x v="1"/>
    <x v="3"/>
    <n v="231.22"/>
    <x v="1"/>
    <s v="Western Region"/>
    <s v="Low"/>
    <s v="August"/>
    <s v="Q3"/>
    <s v="No"/>
    <n v="1"/>
    <n v="34.683"/>
    <n v="265.90299999999996"/>
  </r>
  <r>
    <n v="3055"/>
    <s v="R01202"/>
    <x v="6"/>
    <n v="61"/>
    <x v="2"/>
    <x v="6"/>
    <x v="31"/>
    <n v="4"/>
    <x v="0"/>
    <s v="Credit Card"/>
    <s v="Home Delivery"/>
    <s v="No"/>
    <s v="Arrived damaged"/>
    <x v="4"/>
    <x v="1"/>
    <x v="0"/>
    <x v="0"/>
    <n v="294.33"/>
    <x v="4"/>
    <s v="Gauteng Region"/>
    <s v="Low"/>
    <s v="July"/>
    <s v="Q3"/>
    <s v="No"/>
    <n v="0"/>
    <n v="44.149499999999996"/>
    <n v="338.47949999999997"/>
  </r>
  <r>
    <n v="3056"/>
    <s v="R02414"/>
    <x v="356"/>
    <n v="55"/>
    <x v="2"/>
    <x v="0"/>
    <x v="16"/>
    <n v="2"/>
    <x v="1"/>
    <s v="Credit Card"/>
    <s v="Home Delivery"/>
    <s v="No"/>
    <s v="Very comfortable"/>
    <x v="0"/>
    <x v="0"/>
    <x v="0"/>
    <x v="0"/>
    <n v="368.99"/>
    <x v="0"/>
    <s v="Northern Region"/>
    <s v="Low"/>
    <s v="December"/>
    <s v="Q4"/>
    <s v="No"/>
    <n v="1"/>
    <n v="55.348500000000001"/>
    <n v="424.33849999999995"/>
  </r>
  <r>
    <n v="3058"/>
    <s v="R04419"/>
    <x v="294"/>
    <n v="53"/>
    <x v="0"/>
    <x v="7"/>
    <x v="61"/>
    <n v="5"/>
    <x v="1"/>
    <s v="Mobile Payment"/>
    <s v="In Store"/>
    <s v="No"/>
    <s v="Exactly as advertised"/>
    <x v="1"/>
    <x v="0"/>
    <x v="1"/>
    <x v="4"/>
    <n v="768.34"/>
    <x v="7"/>
    <s v="Western Region"/>
    <s v="Medium"/>
    <s v="June"/>
    <s v="Q2"/>
    <s v="No"/>
    <n v="1"/>
    <n v="115.251"/>
    <n v="883.59100000000001"/>
  </r>
  <r>
    <n v="3059"/>
    <s v="R05206"/>
    <x v="516"/>
    <n v="58"/>
    <x v="0"/>
    <x v="4"/>
    <x v="32"/>
    <n v="3"/>
    <x v="0"/>
    <s v="EFT"/>
    <s v="Home Delivery"/>
    <s v="Yes"/>
    <s v="Excellent value"/>
    <x v="2"/>
    <x v="0"/>
    <x v="0"/>
    <x v="0"/>
    <n v="3086.4"/>
    <x v="7"/>
    <s v="Central Region"/>
    <s v="Medium"/>
    <s v="May"/>
    <s v="Q2"/>
    <s v="No"/>
    <n v="0"/>
    <n v="462.96"/>
    <n v="3549.3599999999997"/>
  </r>
  <r>
    <n v="3060"/>
    <s v="R05479"/>
    <x v="87"/>
    <n v="59"/>
    <x v="1"/>
    <x v="7"/>
    <x v="47"/>
    <n v="1"/>
    <x v="1"/>
    <s v="Debit Card"/>
    <s v="In Store"/>
    <s v="Yes"/>
    <s v="Worth the money"/>
    <x v="3"/>
    <x v="0"/>
    <x v="0"/>
    <x v="0"/>
    <n v="13123.97"/>
    <x v="6"/>
    <s v="Western Region"/>
    <s v="High"/>
    <s v="August"/>
    <s v="Q3"/>
    <s v="Yes"/>
    <n v="1"/>
    <n v="1968.5954999999999"/>
    <n v="15092.565499999999"/>
  </r>
  <r>
    <n v="3061"/>
    <s v="R04344"/>
    <x v="681"/>
    <n v="60"/>
    <x v="1"/>
    <x v="8"/>
    <x v="69"/>
    <n v="4"/>
    <x v="1"/>
    <s v="Credit Card"/>
    <s v="Home Delivery"/>
    <s v="No"/>
    <s v="Helpful staff"/>
    <x v="4"/>
    <x v="0"/>
    <x v="1"/>
    <x v="0"/>
    <n v="1907.49"/>
    <x v="0"/>
    <s v="Eastern Region"/>
    <s v="Medium"/>
    <s v="January"/>
    <s v="Q1"/>
    <s v="No"/>
    <n v="1"/>
    <n v="286.12349999999998"/>
    <n v="2193.6134999999999"/>
  </r>
  <r>
    <n v="3064"/>
    <s v="R06631"/>
    <x v="284"/>
    <n v="51"/>
    <x v="1"/>
    <x v="2"/>
    <x v="108"/>
    <n v="2"/>
    <x v="1"/>
    <s v="Cash"/>
    <s v="Home Delivery"/>
    <s v="Yes"/>
    <s v="Fantastic experience"/>
    <x v="0"/>
    <x v="0"/>
    <x v="0"/>
    <x v="4"/>
    <n v="880.49"/>
    <x v="5"/>
    <s v="Northern Region"/>
    <s v="Medium"/>
    <s v="July"/>
    <s v="Q3"/>
    <s v="No"/>
    <n v="1"/>
    <n v="132.0735"/>
    <n v="1012.5635"/>
  </r>
  <r>
    <n v="3065"/>
    <s v="R00329"/>
    <x v="26"/>
    <n v="40"/>
    <x v="2"/>
    <x v="5"/>
    <x v="110"/>
    <n v="1"/>
    <x v="1"/>
    <s v="EFT"/>
    <s v="Home Delivery"/>
    <s v="No"/>
    <s v="Fantastic experience"/>
    <x v="3"/>
    <x v="0"/>
    <x v="0"/>
    <x v="3"/>
    <n v="2216.12"/>
    <x v="1"/>
    <s v="Western Region"/>
    <s v="Medium"/>
    <s v="March"/>
    <s v="Q1"/>
    <s v="No"/>
    <n v="1"/>
    <n v="332.41799999999995"/>
    <n v="2548.5379999999996"/>
  </r>
  <r>
    <n v="3066"/>
    <s v="R04413"/>
    <x v="219"/>
    <n v="18"/>
    <x v="0"/>
    <x v="6"/>
    <x v="102"/>
    <n v="3"/>
    <x v="0"/>
    <s v="Debit Card"/>
    <s v="Home Delivery"/>
    <s v="No"/>
    <s v="Very fast delivery"/>
    <x v="2"/>
    <x v="0"/>
    <x v="0"/>
    <x v="2"/>
    <n v="996.44"/>
    <x v="2"/>
    <s v="Gauteng Region"/>
    <s v="Medium"/>
    <s v="June"/>
    <s v="Q2"/>
    <s v="No"/>
    <n v="0"/>
    <n v="149.46600000000001"/>
    <n v="1145.9059999999999"/>
  </r>
  <r>
    <n v="3067"/>
    <s v="R06200"/>
    <x v="619"/>
    <n v="77"/>
    <x v="2"/>
    <x v="0"/>
    <x v="104"/>
    <n v="2"/>
    <x v="1"/>
    <s v="Cash"/>
    <s v="Home Delivery"/>
    <s v="No"/>
    <s v="Fantastic experience"/>
    <x v="0"/>
    <x v="0"/>
    <x v="0"/>
    <x v="5"/>
    <n v="274.49"/>
    <x v="1"/>
    <s v="Northern Region"/>
    <s v="Low"/>
    <s v="October"/>
    <s v="Q4"/>
    <s v="No"/>
    <n v="1"/>
    <n v="41.173499999999997"/>
    <n v="315.6635"/>
  </r>
  <r>
    <n v="3069"/>
    <s v="R02064"/>
    <x v="384"/>
    <n v="51"/>
    <x v="2"/>
    <x v="2"/>
    <x v="15"/>
    <n v="3"/>
    <x v="1"/>
    <s v="Credit Card"/>
    <s v="Click &amp; Collect"/>
    <s v="No"/>
    <s v="Exactly as advertised"/>
    <x v="2"/>
    <x v="0"/>
    <x v="0"/>
    <x v="4"/>
    <n v="869.65"/>
    <x v="4"/>
    <s v="Northern Region"/>
    <s v="Medium"/>
    <s v="August"/>
    <s v="Q3"/>
    <s v="No"/>
    <n v="1"/>
    <n v="130.44749999999999"/>
    <n v="1000.0974999999999"/>
  </r>
  <r>
    <n v="3070"/>
    <s v="R08850"/>
    <x v="6"/>
    <n v="72"/>
    <x v="2"/>
    <x v="7"/>
    <x v="58"/>
    <n v="1"/>
    <x v="1"/>
    <s v="Debit Card"/>
    <s v="Home Delivery"/>
    <s v="No"/>
    <s v="Great customer service"/>
    <x v="3"/>
    <x v="0"/>
    <x v="0"/>
    <x v="5"/>
    <n v="2603.98"/>
    <x v="0"/>
    <s v="Western Region"/>
    <s v="Medium"/>
    <s v="July"/>
    <s v="Q3"/>
    <s v="No"/>
    <n v="1"/>
    <n v="390.59699999999998"/>
    <n v="2994.5769999999998"/>
  </r>
  <r>
    <n v="3071"/>
    <s v="R03034"/>
    <x v="424"/>
    <n v="30"/>
    <x v="2"/>
    <x v="7"/>
    <x v="84"/>
    <n v="1"/>
    <x v="0"/>
    <s v="EFT"/>
    <s v="Click &amp; Collect"/>
    <s v="Yes"/>
    <s v="Delivery delayed"/>
    <x v="3"/>
    <x v="1"/>
    <x v="1"/>
    <x v="1"/>
    <n v="27.35"/>
    <x v="3"/>
    <s v="Western Region"/>
    <s v="Low"/>
    <s v="November"/>
    <s v="Q4"/>
    <s v="No"/>
    <n v="0"/>
    <n v="4.1025"/>
    <n v="31.452500000000001"/>
  </r>
  <r>
    <n v="3072"/>
    <s v="R08523"/>
    <x v="355"/>
    <n v="31"/>
    <x v="1"/>
    <x v="6"/>
    <x v="114"/>
    <n v="2"/>
    <x v="0"/>
    <s v="Cash"/>
    <s v="Home Delivery"/>
    <s v="No"/>
    <s v="Helpful staff"/>
    <x v="0"/>
    <x v="0"/>
    <x v="0"/>
    <x v="1"/>
    <n v="338.79"/>
    <x v="0"/>
    <s v="Gauteng Region"/>
    <s v="Low"/>
    <s v="April"/>
    <s v="Q2"/>
    <s v="No"/>
    <n v="0"/>
    <n v="50.8185"/>
    <n v="389.60849999999999"/>
  </r>
  <r>
    <n v="3073"/>
    <s v="R04195"/>
    <x v="318"/>
    <n v="77"/>
    <x v="1"/>
    <x v="4"/>
    <x v="92"/>
    <n v="1"/>
    <x v="0"/>
    <s v="Credit Card"/>
    <s v="Click &amp; Collect"/>
    <s v="Yes"/>
    <s v="Fits perfectly"/>
    <x v="3"/>
    <x v="0"/>
    <x v="0"/>
    <x v="5"/>
    <n v="2217.0300000000002"/>
    <x v="8"/>
    <s v="Central Region"/>
    <s v="Medium"/>
    <s v="April"/>
    <s v="Q2"/>
    <s v="No"/>
    <n v="0"/>
    <n v="332.55450000000002"/>
    <n v="2549.5844999999999"/>
  </r>
  <r>
    <n v="3074"/>
    <s v="R03449"/>
    <x v="636"/>
    <n v="56"/>
    <x v="0"/>
    <x v="4"/>
    <x v="121"/>
    <n v="1"/>
    <x v="1"/>
    <s v="Cash"/>
    <s v="Home Delivery"/>
    <s v="Yes"/>
    <s v="Worth the money"/>
    <x v="3"/>
    <x v="0"/>
    <x v="0"/>
    <x v="0"/>
    <n v="85.25"/>
    <x v="1"/>
    <s v="Central Region"/>
    <s v="Low"/>
    <s v="January"/>
    <s v="Q1"/>
    <s v="No"/>
    <n v="1"/>
    <n v="12.7875"/>
    <n v="98.037499999999994"/>
  </r>
  <r>
    <n v="3075"/>
    <s v="R08207"/>
    <x v="111"/>
    <n v="64"/>
    <x v="0"/>
    <x v="7"/>
    <x v="15"/>
    <n v="1"/>
    <x v="0"/>
    <s v="EFT"/>
    <s v="Home Delivery"/>
    <s v="Yes"/>
    <s v="Fantastic experience"/>
    <x v="3"/>
    <x v="0"/>
    <x v="0"/>
    <x v="0"/>
    <n v="869.65"/>
    <x v="4"/>
    <s v="Western Region"/>
    <s v="Medium"/>
    <s v="August"/>
    <s v="Q3"/>
    <s v="No"/>
    <n v="0"/>
    <n v="130.44749999999999"/>
    <n v="1000.0974999999999"/>
  </r>
  <r>
    <n v="3076"/>
    <s v="R01282"/>
    <x v="640"/>
    <n v="50"/>
    <x v="1"/>
    <x v="4"/>
    <x v="90"/>
    <n v="1"/>
    <x v="0"/>
    <s v="EFT"/>
    <s v="Home Delivery"/>
    <s v="No"/>
    <s v="Long waiting time"/>
    <x v="3"/>
    <x v="1"/>
    <x v="1"/>
    <x v="4"/>
    <n v="16523.5"/>
    <x v="6"/>
    <s v="Central Region"/>
    <s v="High"/>
    <s v="September"/>
    <s v="Q3"/>
    <s v="Yes"/>
    <n v="0"/>
    <n v="2478.5250000000001"/>
    <n v="19002.024999999998"/>
  </r>
  <r>
    <n v="3077"/>
    <s v="R03020"/>
    <x v="288"/>
    <n v="27"/>
    <x v="0"/>
    <x v="1"/>
    <x v="29"/>
    <n v="5"/>
    <x v="1"/>
    <s v="EFT"/>
    <s v="Home Delivery"/>
    <s v="Yes"/>
    <s v="Item missing accessories"/>
    <x v="1"/>
    <x v="1"/>
    <x v="0"/>
    <x v="1"/>
    <n v="1355.08"/>
    <x v="2"/>
    <s v="Southern Region"/>
    <s v="Medium"/>
    <s v="August"/>
    <s v="Q3"/>
    <s v="No"/>
    <n v="1"/>
    <n v="203.26199999999997"/>
    <n v="1558.3419999999999"/>
  </r>
  <r>
    <n v="3078"/>
    <s v="R03030"/>
    <x v="517"/>
    <n v="32"/>
    <x v="1"/>
    <x v="4"/>
    <x v="67"/>
    <n v="5"/>
    <x v="1"/>
    <s v="Cash"/>
    <s v="Click &amp; Collect"/>
    <s v="No"/>
    <s v="Customer support was excellent"/>
    <x v="1"/>
    <x v="0"/>
    <x v="1"/>
    <x v="1"/>
    <n v="1859.13"/>
    <x v="5"/>
    <s v="Central Region"/>
    <s v="Medium"/>
    <s v="February"/>
    <s v="Q1"/>
    <s v="No"/>
    <n v="1"/>
    <n v="278.86950000000002"/>
    <n v="2137.9994999999999"/>
  </r>
  <r>
    <n v="3079"/>
    <s v="R03618"/>
    <x v="396"/>
    <n v="21"/>
    <x v="1"/>
    <x v="5"/>
    <x v="105"/>
    <n v="2"/>
    <x v="1"/>
    <s v="Cash"/>
    <s v="Home Delivery"/>
    <s v="Yes"/>
    <s v="Very fast delivery"/>
    <x v="0"/>
    <x v="0"/>
    <x v="0"/>
    <x v="2"/>
    <n v="96.11"/>
    <x v="8"/>
    <s v="Western Region"/>
    <s v="Low"/>
    <s v="September"/>
    <s v="Q3"/>
    <s v="No"/>
    <n v="1"/>
    <n v="14.416499999999999"/>
    <n v="110.52649999999998"/>
  </r>
  <r>
    <n v="3081"/>
    <s v="R07923"/>
    <x v="26"/>
    <n v="45"/>
    <x v="0"/>
    <x v="1"/>
    <x v="40"/>
    <n v="4"/>
    <x v="1"/>
    <s v="EFT"/>
    <s v="In Store"/>
    <s v="Yes"/>
    <s v="Average quality"/>
    <x v="4"/>
    <x v="2"/>
    <x v="0"/>
    <x v="4"/>
    <n v="1619.07"/>
    <x v="7"/>
    <s v="Southern Region"/>
    <s v="Medium"/>
    <s v="March"/>
    <s v="Q1"/>
    <s v="No"/>
    <n v="1"/>
    <n v="242.86049999999997"/>
    <n v="1861.9304999999997"/>
  </r>
  <r>
    <n v="3082"/>
    <s v="R09796"/>
    <x v="195"/>
    <n v="31"/>
    <x v="1"/>
    <x v="4"/>
    <x v="96"/>
    <n v="2"/>
    <x v="1"/>
    <s v="Cash"/>
    <s v="Click &amp; Collect"/>
    <s v="No"/>
    <s v="Easy online ordering"/>
    <x v="0"/>
    <x v="0"/>
    <x v="0"/>
    <x v="1"/>
    <n v="944.78"/>
    <x v="6"/>
    <s v="Central Region"/>
    <s v="Medium"/>
    <s v="November"/>
    <s v="Q4"/>
    <s v="No"/>
    <n v="1"/>
    <n v="141.71699999999998"/>
    <n v="1086.4969999999998"/>
  </r>
  <r>
    <n v="3083"/>
    <s v="R04632"/>
    <x v="90"/>
    <n v="56"/>
    <x v="0"/>
    <x v="8"/>
    <x v="91"/>
    <n v="5"/>
    <x v="1"/>
    <s v="Debit Card"/>
    <s v="Home Delivery"/>
    <s v="No"/>
    <s v="Helpful staff"/>
    <x v="1"/>
    <x v="0"/>
    <x v="1"/>
    <x v="0"/>
    <n v="53.85"/>
    <x v="3"/>
    <s v="Eastern Region"/>
    <s v="Low"/>
    <s v="July"/>
    <s v="Q3"/>
    <s v="No"/>
    <n v="1"/>
    <n v="8.0775000000000006"/>
    <n v="61.927499999999995"/>
  </r>
  <r>
    <n v="3084"/>
    <s v="R03019"/>
    <x v="49"/>
    <n v="74"/>
    <x v="0"/>
    <x v="2"/>
    <x v="49"/>
    <n v="4"/>
    <x v="0"/>
    <s v="Mobile Payment"/>
    <s v="Home Delivery"/>
    <s v="No"/>
    <s v="Exactly as advertised"/>
    <x v="4"/>
    <x v="0"/>
    <x v="1"/>
    <x v="5"/>
    <n v="134.01"/>
    <x v="3"/>
    <s v="Northern Region"/>
    <s v="Low"/>
    <s v="May"/>
    <s v="Q2"/>
    <s v="No"/>
    <n v="0"/>
    <n v="20.101499999999998"/>
    <n v="154.11149999999998"/>
  </r>
  <r>
    <n v="3085"/>
    <s v="R02946"/>
    <x v="290"/>
    <n v="50"/>
    <x v="2"/>
    <x v="8"/>
    <x v="80"/>
    <n v="4"/>
    <x v="1"/>
    <s v="Cash"/>
    <s v="Home Delivery"/>
    <s v="No"/>
    <s v="Would definitely buy again"/>
    <x v="4"/>
    <x v="0"/>
    <x v="1"/>
    <x v="4"/>
    <n v="10347.709999999999"/>
    <x v="5"/>
    <s v="Eastern Region"/>
    <s v="High"/>
    <s v="June"/>
    <s v="Q2"/>
    <s v="Yes"/>
    <n v="1"/>
    <n v="1552.1564999999998"/>
    <n v="11899.866499999998"/>
  </r>
  <r>
    <n v="3086"/>
    <s v="R05033"/>
    <x v="325"/>
    <n v="65"/>
    <x v="2"/>
    <x v="8"/>
    <x v="36"/>
    <n v="1"/>
    <x v="0"/>
    <s v="Mobile Payment"/>
    <s v="Click &amp; Collect"/>
    <s v="Yes"/>
    <s v="Product was disappointing"/>
    <x v="3"/>
    <x v="1"/>
    <x v="1"/>
    <x v="5"/>
    <n v="13056.99"/>
    <x v="6"/>
    <s v="Eastern Region"/>
    <s v="High"/>
    <s v="September"/>
    <s v="Q3"/>
    <s v="Yes"/>
    <n v="0"/>
    <n v="1958.5484999999999"/>
    <n v="15015.538499999999"/>
  </r>
  <r>
    <n v="3087"/>
    <s v="R04059"/>
    <x v="322"/>
    <n v="61"/>
    <x v="0"/>
    <x v="3"/>
    <x v="26"/>
    <n v="4"/>
    <x v="1"/>
    <s v="Mobile Payment"/>
    <s v="Click &amp; Collect"/>
    <s v="Yes"/>
    <s v="Great customer service"/>
    <x v="4"/>
    <x v="0"/>
    <x v="1"/>
    <x v="0"/>
    <n v="27815.439999999999"/>
    <x v="6"/>
    <s v="Central Region"/>
    <s v="High"/>
    <s v="January"/>
    <s v="Q1"/>
    <s v="Yes"/>
    <n v="1"/>
    <n v="4172.3159999999998"/>
    <n v="31987.755999999998"/>
  </r>
  <r>
    <n v="3089"/>
    <s v="R02664"/>
    <x v="14"/>
    <n v="64"/>
    <x v="0"/>
    <x v="5"/>
    <x v="45"/>
    <n v="5"/>
    <x v="0"/>
    <s v="EFT"/>
    <s v="Home Delivery"/>
    <s v="No"/>
    <s v="Easy online ordering"/>
    <x v="1"/>
    <x v="0"/>
    <x v="1"/>
    <x v="0"/>
    <n v="139.72999999999999"/>
    <x v="1"/>
    <s v="Western Region"/>
    <s v="Low"/>
    <s v="April"/>
    <s v="Q2"/>
    <s v="No"/>
    <n v="0"/>
    <n v="20.959499999999998"/>
    <n v="160.68949999999998"/>
  </r>
  <r>
    <n v="3090"/>
    <s v="R08411"/>
    <x v="17"/>
    <n v="60"/>
    <x v="2"/>
    <x v="4"/>
    <x v="76"/>
    <n v="5"/>
    <x v="0"/>
    <s v="Credit Card"/>
    <s v="Click &amp; Collect"/>
    <s v="Yes"/>
    <s v="Worth the money"/>
    <x v="1"/>
    <x v="0"/>
    <x v="1"/>
    <x v="0"/>
    <n v="824.74"/>
    <x v="8"/>
    <s v="Central Region"/>
    <s v="Medium"/>
    <s v="March"/>
    <s v="Q1"/>
    <s v="No"/>
    <n v="0"/>
    <n v="123.711"/>
    <n v="948.45099999999991"/>
  </r>
  <r>
    <n v="3091"/>
    <s v="R01283"/>
    <x v="116"/>
    <n v="71"/>
    <x v="1"/>
    <x v="3"/>
    <x v="89"/>
    <n v="3"/>
    <x v="1"/>
    <s v="Cash"/>
    <s v="In Store"/>
    <s v="No"/>
    <s v="Fantastic experience"/>
    <x v="2"/>
    <x v="0"/>
    <x v="0"/>
    <x v="5"/>
    <n v="574.49"/>
    <x v="4"/>
    <s v="Central Region"/>
    <s v="Medium"/>
    <s v="November"/>
    <s v="Q4"/>
    <s v="No"/>
    <n v="1"/>
    <n v="86.173500000000004"/>
    <n v="660.6635"/>
  </r>
  <r>
    <n v="3092"/>
    <s v="R03724"/>
    <x v="659"/>
    <n v="65"/>
    <x v="1"/>
    <x v="5"/>
    <x v="53"/>
    <n v="5"/>
    <x v="1"/>
    <s v="EFT"/>
    <s v="Click &amp; Collect"/>
    <s v="Yes"/>
    <s v="Poor packaging"/>
    <x v="1"/>
    <x v="1"/>
    <x v="0"/>
    <x v="5"/>
    <n v="22574.95"/>
    <x v="6"/>
    <s v="Western Region"/>
    <s v="High"/>
    <s v="November"/>
    <s v="Q4"/>
    <s v="Yes"/>
    <n v="1"/>
    <n v="3386.2424999999998"/>
    <n v="25961.192499999997"/>
  </r>
  <r>
    <n v="3094"/>
    <s v="R08205"/>
    <x v="206"/>
    <n v="55"/>
    <x v="1"/>
    <x v="4"/>
    <x v="68"/>
    <n v="5"/>
    <x v="1"/>
    <s v="Mobile Payment"/>
    <s v="Home Delivery"/>
    <s v="No"/>
    <m/>
    <x v="1"/>
    <x v="3"/>
    <x v="2"/>
    <x v="0"/>
    <n v="6698.54"/>
    <x v="6"/>
    <s v="Central Region"/>
    <s v="High"/>
    <s v="February"/>
    <s v="Q1"/>
    <s v="Yes"/>
    <n v="1"/>
    <n v="1004.7809999999999"/>
    <n v="7703.320999999999"/>
  </r>
  <r>
    <n v="3095"/>
    <s v="R01438"/>
    <x v="225"/>
    <n v="79"/>
    <x v="2"/>
    <x v="2"/>
    <x v="110"/>
    <n v="4"/>
    <x v="1"/>
    <s v="Cash"/>
    <s v="In Store"/>
    <s v="No"/>
    <m/>
    <x v="4"/>
    <x v="3"/>
    <x v="2"/>
    <x v="5"/>
    <n v="2216.12"/>
    <x v="1"/>
    <s v="Northern Region"/>
    <s v="Medium"/>
    <s v="March"/>
    <s v="Q1"/>
    <s v="No"/>
    <n v="1"/>
    <n v="332.41799999999995"/>
    <n v="2548.5379999999996"/>
  </r>
  <r>
    <n v="3096"/>
    <s v="R09774"/>
    <x v="41"/>
    <n v="30"/>
    <x v="1"/>
    <x v="3"/>
    <x v="20"/>
    <n v="1"/>
    <x v="1"/>
    <s v="Mobile Payment"/>
    <s v="Click &amp; Collect"/>
    <s v="Yes"/>
    <s v="Instructions unclear"/>
    <x v="3"/>
    <x v="2"/>
    <x v="0"/>
    <x v="1"/>
    <n v="3747.26"/>
    <x v="8"/>
    <s v="Central Region"/>
    <s v="Medium"/>
    <s v="July"/>
    <s v="Q3"/>
    <s v="No"/>
    <n v="1"/>
    <n v="562.08900000000006"/>
    <n v="4309.3490000000002"/>
  </r>
  <r>
    <n v="3097"/>
    <s v="R04831"/>
    <x v="608"/>
    <n v="54"/>
    <x v="1"/>
    <x v="1"/>
    <x v="28"/>
    <n v="1"/>
    <x v="0"/>
    <s v="Mobile Payment"/>
    <s v="Click &amp; Collect"/>
    <s v="Yes"/>
    <s v="Looks premium"/>
    <x v="3"/>
    <x v="0"/>
    <x v="0"/>
    <x v="4"/>
    <n v="1011.68"/>
    <x v="0"/>
    <s v="Southern Region"/>
    <s v="Medium"/>
    <s v="July"/>
    <s v="Q3"/>
    <s v="No"/>
    <n v="0"/>
    <n v="151.75199999999998"/>
    <n v="1163.4319999999998"/>
  </r>
  <r>
    <n v="3099"/>
    <s v="R07573"/>
    <x v="305"/>
    <n v="26"/>
    <x v="1"/>
    <x v="3"/>
    <x v="112"/>
    <n v="3"/>
    <x v="0"/>
    <s v="Cash"/>
    <s v="Click &amp; Collect"/>
    <s v="Yes"/>
    <s v="Excellent product"/>
    <x v="2"/>
    <x v="0"/>
    <x v="0"/>
    <x v="1"/>
    <n v="1482.94"/>
    <x v="5"/>
    <s v="Central Region"/>
    <s v="Medium"/>
    <s v="April"/>
    <s v="Q2"/>
    <s v="No"/>
    <n v="0"/>
    <n v="222.441"/>
    <n v="1705.3809999999999"/>
  </r>
  <r>
    <n v="3100"/>
    <s v="R09142"/>
    <x v="84"/>
    <n v="34"/>
    <x v="1"/>
    <x v="6"/>
    <x v="105"/>
    <n v="2"/>
    <x v="1"/>
    <s v="Mobile Payment"/>
    <s v="In Store"/>
    <s v="Yes"/>
    <s v="Highly recommend"/>
    <x v="0"/>
    <x v="0"/>
    <x v="0"/>
    <x v="1"/>
    <n v="96.11"/>
    <x v="8"/>
    <s v="Gauteng Region"/>
    <s v="Low"/>
    <s v="November"/>
    <s v="Q4"/>
    <s v="No"/>
    <n v="1"/>
    <n v="14.416499999999999"/>
    <n v="110.52649999999998"/>
  </r>
  <r>
    <n v="3101"/>
    <s v="R07384"/>
    <x v="88"/>
    <n v="69"/>
    <x v="1"/>
    <x v="7"/>
    <x v="59"/>
    <n v="4"/>
    <x v="1"/>
    <s v="Cash"/>
    <s v="In Store"/>
    <s v="Yes"/>
    <s v="Highly recommend"/>
    <x v="4"/>
    <x v="0"/>
    <x v="1"/>
    <x v="5"/>
    <n v="8798.49"/>
    <x v="4"/>
    <s v="Western Region"/>
    <s v="High"/>
    <s v="October"/>
    <s v="Q4"/>
    <s v="Yes"/>
    <n v="1"/>
    <n v="1319.7735"/>
    <n v="10118.263499999999"/>
  </r>
  <r>
    <n v="3102"/>
    <s v="R01845"/>
    <x v="93"/>
    <n v="20"/>
    <x v="2"/>
    <x v="0"/>
    <x v="116"/>
    <n v="2"/>
    <x v="0"/>
    <s v="Mobile Payment"/>
    <s v="Click &amp; Collect"/>
    <s v="Yes"/>
    <s v="Easy to assemble"/>
    <x v="0"/>
    <x v="0"/>
    <x v="0"/>
    <x v="2"/>
    <n v="11052.57"/>
    <x v="6"/>
    <s v="Northern Region"/>
    <s v="High"/>
    <s v="March"/>
    <s v="Q1"/>
    <s v="Yes"/>
    <n v="0"/>
    <n v="1657.8854999999999"/>
    <n v="12710.455499999998"/>
  </r>
  <r>
    <n v="3103"/>
    <s v="R03544"/>
    <x v="651"/>
    <n v="22"/>
    <x v="2"/>
    <x v="2"/>
    <x v="7"/>
    <n v="1"/>
    <x v="1"/>
    <s v="Cash"/>
    <s v="In Store"/>
    <s v="Yes"/>
    <s v="Excellent product"/>
    <x v="3"/>
    <x v="0"/>
    <x v="0"/>
    <x v="2"/>
    <n v="1370.56"/>
    <x v="6"/>
    <s v="Northern Region"/>
    <s v="Medium"/>
    <s v="May"/>
    <s v="Q2"/>
    <s v="No"/>
    <n v="1"/>
    <n v="205.58399999999997"/>
    <n v="1576.1439999999998"/>
  </r>
  <r>
    <n v="3104"/>
    <s v="R08733"/>
    <x v="289"/>
    <m/>
    <x v="2"/>
    <x v="2"/>
    <x v="12"/>
    <n v="2"/>
    <x v="1"/>
    <s v="Debit Card"/>
    <s v="Home Delivery"/>
    <s v="Yes"/>
    <s v="Very fast delivery"/>
    <x v="0"/>
    <x v="0"/>
    <x v="0"/>
    <x v="6"/>
    <n v="228.08"/>
    <x v="8"/>
    <s v="Northern Region"/>
    <s v="Low"/>
    <s v="March"/>
    <s v="Q1"/>
    <s v="No"/>
    <n v="1"/>
    <n v="34.212000000000003"/>
    <n v="262.29199999999997"/>
  </r>
  <r>
    <n v="3106"/>
    <s v="R02881"/>
    <x v="103"/>
    <n v="53"/>
    <x v="2"/>
    <x v="3"/>
    <x v="15"/>
    <n v="2"/>
    <x v="1"/>
    <s v="EFT"/>
    <s v="In Store"/>
    <s v="No"/>
    <s v="Packaging could improve"/>
    <x v="0"/>
    <x v="2"/>
    <x v="0"/>
    <x v="4"/>
    <n v="869.65"/>
    <x v="4"/>
    <s v="Central Region"/>
    <s v="Medium"/>
    <s v="November"/>
    <s v="Q4"/>
    <s v="No"/>
    <n v="1"/>
    <n v="130.44749999999999"/>
    <n v="1000.0974999999999"/>
  </r>
  <r>
    <n v="3107"/>
    <s v="R01744"/>
    <x v="373"/>
    <m/>
    <x v="1"/>
    <x v="2"/>
    <x v="87"/>
    <n v="5"/>
    <x v="0"/>
    <s v="Credit Card"/>
    <s v="Click &amp; Collect"/>
    <s v="Yes"/>
    <s v="Very fast delivery"/>
    <x v="1"/>
    <x v="0"/>
    <x v="1"/>
    <x v="6"/>
    <n v="828.82"/>
    <x v="5"/>
    <s v="Northern Region"/>
    <s v="Medium"/>
    <s v="March"/>
    <s v="Q1"/>
    <s v="No"/>
    <n v="0"/>
    <n v="124.32300000000001"/>
    <n v="953.14300000000003"/>
  </r>
  <r>
    <n v="3108"/>
    <s v="R09708"/>
    <x v="154"/>
    <n v="76"/>
    <x v="2"/>
    <x v="0"/>
    <x v="106"/>
    <n v="1"/>
    <x v="1"/>
    <s v="Mobile Payment"/>
    <s v="In Store"/>
    <s v="No"/>
    <s v="Long waiting time"/>
    <x v="3"/>
    <x v="1"/>
    <x v="1"/>
    <x v="5"/>
    <n v="74.72"/>
    <x v="3"/>
    <s v="Northern Region"/>
    <s v="Low"/>
    <s v="December"/>
    <s v="Q4"/>
    <s v="No"/>
    <n v="1"/>
    <n v="11.208"/>
    <n v="85.927999999999997"/>
  </r>
  <r>
    <n v="3109"/>
    <s v="R09140"/>
    <x v="242"/>
    <n v="66"/>
    <x v="1"/>
    <x v="5"/>
    <x v="85"/>
    <n v="4"/>
    <x v="1"/>
    <s v="Debit Card"/>
    <s v="In Store"/>
    <s v="No"/>
    <s v="Easy online ordering"/>
    <x v="4"/>
    <x v="0"/>
    <x v="1"/>
    <x v="5"/>
    <n v="812.2"/>
    <x v="2"/>
    <s v="Western Region"/>
    <s v="Medium"/>
    <s v="October"/>
    <s v="Q4"/>
    <s v="No"/>
    <n v="1"/>
    <n v="121.83"/>
    <n v="934.03"/>
  </r>
  <r>
    <n v="3110"/>
    <s v="R04327"/>
    <x v="210"/>
    <n v="62"/>
    <x v="0"/>
    <x v="0"/>
    <x v="65"/>
    <n v="5"/>
    <x v="0"/>
    <s v="Mobile Payment"/>
    <s v="In Store"/>
    <s v="No"/>
    <s v="Helpful staff"/>
    <x v="1"/>
    <x v="0"/>
    <x v="1"/>
    <x v="0"/>
    <n v="45.96"/>
    <x v="3"/>
    <s v="Northern Region"/>
    <s v="Low"/>
    <s v="January"/>
    <s v="Q1"/>
    <s v="No"/>
    <n v="0"/>
    <n v="6.8940000000000001"/>
    <n v="52.853999999999999"/>
  </r>
  <r>
    <n v="3112"/>
    <s v="R00741"/>
    <x v="693"/>
    <n v="67"/>
    <x v="2"/>
    <x v="8"/>
    <x v="50"/>
    <n v="4"/>
    <x v="1"/>
    <s v="Credit Card"/>
    <s v="In Store"/>
    <s v="No"/>
    <s v="Fantastic experience"/>
    <x v="4"/>
    <x v="0"/>
    <x v="1"/>
    <x v="5"/>
    <n v="929.55"/>
    <x v="0"/>
    <s v="Eastern Region"/>
    <s v="Medium"/>
    <s v="November"/>
    <s v="Q4"/>
    <s v="No"/>
    <n v="1"/>
    <n v="139.43249999999998"/>
    <n v="1068.9824999999998"/>
  </r>
  <r>
    <n v="3113"/>
    <s v="R06591"/>
    <x v="690"/>
    <n v="38"/>
    <x v="1"/>
    <x v="5"/>
    <x v="113"/>
    <n v="1"/>
    <x v="0"/>
    <s v="Mobile Payment"/>
    <s v="In Store"/>
    <s v="Yes"/>
    <s v="Fantastic experience"/>
    <x v="3"/>
    <x v="0"/>
    <x v="0"/>
    <x v="3"/>
    <n v="2572.02"/>
    <x v="7"/>
    <s v="Western Region"/>
    <s v="Medium"/>
    <s v="December"/>
    <s v="Q4"/>
    <s v="No"/>
    <n v="0"/>
    <n v="385.803"/>
    <n v="2957.8229999999999"/>
  </r>
  <r>
    <n v="3114"/>
    <s v="R04216"/>
    <x v="240"/>
    <n v="25"/>
    <x v="1"/>
    <x v="8"/>
    <x v="55"/>
    <n v="3"/>
    <x v="0"/>
    <s v="Cash"/>
    <s v="Home Delivery"/>
    <s v="Yes"/>
    <s v="Very fast delivery"/>
    <x v="2"/>
    <x v="0"/>
    <x v="0"/>
    <x v="1"/>
    <n v="324.35000000000002"/>
    <x v="8"/>
    <s v="Eastern Region"/>
    <s v="Low"/>
    <s v="September"/>
    <s v="Q3"/>
    <s v="No"/>
    <n v="0"/>
    <n v="48.652500000000003"/>
    <n v="373.0025"/>
  </r>
  <r>
    <n v="3115"/>
    <s v="R07747"/>
    <x v="350"/>
    <n v="57"/>
    <x v="2"/>
    <x v="3"/>
    <x v="46"/>
    <n v="5"/>
    <x v="1"/>
    <s v="Mobile Payment"/>
    <s v="Home Delivery"/>
    <s v="Yes"/>
    <m/>
    <x v="1"/>
    <x v="3"/>
    <x v="2"/>
    <x v="0"/>
    <n v="3755.73"/>
    <x v="2"/>
    <s v="Central Region"/>
    <s v="Medium"/>
    <s v="December"/>
    <s v="Q4"/>
    <s v="No"/>
    <n v="1"/>
    <n v="563.35950000000003"/>
    <n v="4319.0895"/>
  </r>
  <r>
    <n v="3116"/>
    <s v="R01625"/>
    <x v="268"/>
    <n v="25"/>
    <x v="0"/>
    <x v="3"/>
    <x v="71"/>
    <n v="1"/>
    <x v="1"/>
    <s v="Mobile Payment"/>
    <s v="Click &amp; Collect"/>
    <s v="Yes"/>
    <s v="Worth the money"/>
    <x v="3"/>
    <x v="0"/>
    <x v="0"/>
    <x v="1"/>
    <n v="1171.25"/>
    <x v="4"/>
    <s v="Central Region"/>
    <s v="Medium"/>
    <s v="September"/>
    <s v="Q3"/>
    <s v="No"/>
    <n v="1"/>
    <n v="175.6875"/>
    <n v="1346.9375"/>
  </r>
  <r>
    <n v="3117"/>
    <s v="R00525"/>
    <x v="151"/>
    <n v="51"/>
    <x v="0"/>
    <x v="6"/>
    <x v="0"/>
    <n v="2"/>
    <x v="1"/>
    <s v="Debit Card"/>
    <s v="In Store"/>
    <s v="No"/>
    <s v="Delivery delayed"/>
    <x v="0"/>
    <x v="1"/>
    <x v="1"/>
    <x v="4"/>
    <n v="2479.5700000000002"/>
    <x v="0"/>
    <s v="Gauteng Region"/>
    <s v="Medium"/>
    <s v="January"/>
    <s v="Q1"/>
    <s v="No"/>
    <n v="1"/>
    <n v="371.93549999999999"/>
    <n v="2851.5054999999998"/>
  </r>
  <r>
    <n v="3119"/>
    <s v="R09221"/>
    <x v="228"/>
    <n v="70"/>
    <x v="1"/>
    <x v="5"/>
    <x v="112"/>
    <n v="2"/>
    <x v="1"/>
    <s v="Credit Card"/>
    <s v="In Store"/>
    <s v="No"/>
    <s v="Great customer service"/>
    <x v="0"/>
    <x v="0"/>
    <x v="0"/>
    <x v="5"/>
    <n v="1482.94"/>
    <x v="5"/>
    <s v="Western Region"/>
    <s v="Medium"/>
    <s v="May"/>
    <s v="Q2"/>
    <s v="No"/>
    <n v="1"/>
    <n v="222.441"/>
    <n v="1705.3809999999999"/>
  </r>
  <r>
    <n v="3120"/>
    <s v="R05874"/>
    <x v="129"/>
    <n v="77"/>
    <x v="2"/>
    <x v="2"/>
    <x v="45"/>
    <n v="1"/>
    <x v="0"/>
    <s v="EFT"/>
    <s v="Click &amp; Collect"/>
    <s v="No"/>
    <s v="Very fast delivery"/>
    <x v="3"/>
    <x v="0"/>
    <x v="0"/>
    <x v="5"/>
    <n v="139.72999999999999"/>
    <x v="1"/>
    <s v="Northern Region"/>
    <s v="Low"/>
    <s v="January"/>
    <s v="Q1"/>
    <s v="No"/>
    <n v="0"/>
    <n v="20.959499999999998"/>
    <n v="160.68949999999998"/>
  </r>
  <r>
    <n v="3121"/>
    <s v="R06914"/>
    <x v="69"/>
    <n v="55"/>
    <x v="0"/>
    <x v="5"/>
    <x v="110"/>
    <n v="2"/>
    <x v="1"/>
    <s v="Debit Card"/>
    <s v="Click &amp; Collect"/>
    <s v="No"/>
    <s v="Product exceeded expectations"/>
    <x v="0"/>
    <x v="0"/>
    <x v="0"/>
    <x v="0"/>
    <n v="2216.12"/>
    <x v="1"/>
    <s v="Western Region"/>
    <s v="Medium"/>
    <s v="January"/>
    <s v="Q1"/>
    <s v="No"/>
    <n v="1"/>
    <n v="332.41799999999995"/>
    <n v="2548.5379999999996"/>
  </r>
  <r>
    <n v="3122"/>
    <s v="R08612"/>
    <x v="82"/>
    <n v="71"/>
    <x v="1"/>
    <x v="7"/>
    <x v="111"/>
    <n v="1"/>
    <x v="0"/>
    <s v="Debit Card"/>
    <s v="Home Delivery"/>
    <s v="No"/>
    <s v="Very fast delivery"/>
    <x v="3"/>
    <x v="0"/>
    <x v="0"/>
    <x v="5"/>
    <n v="4507.63"/>
    <x v="2"/>
    <s v="Western Region"/>
    <s v="Medium"/>
    <s v="March"/>
    <s v="Q1"/>
    <s v="No"/>
    <n v="0"/>
    <n v="676.14449999999999"/>
    <n v="5183.7744999999995"/>
  </r>
  <r>
    <n v="3123"/>
    <s v="R00436"/>
    <x v="174"/>
    <n v="51"/>
    <x v="2"/>
    <x v="1"/>
    <x v="81"/>
    <n v="3"/>
    <x v="1"/>
    <s v="Mobile Payment"/>
    <s v="Click &amp; Collect"/>
    <s v="No"/>
    <s v="Packaging could improve"/>
    <x v="2"/>
    <x v="2"/>
    <x v="1"/>
    <x v="4"/>
    <n v="375.53"/>
    <x v="4"/>
    <s v="Southern Region"/>
    <s v="Low"/>
    <s v="July"/>
    <s v="Q3"/>
    <s v="No"/>
    <n v="1"/>
    <n v="56.329499999999996"/>
    <n v="431.85949999999991"/>
  </r>
  <r>
    <n v="3125"/>
    <s v="R06438"/>
    <x v="53"/>
    <n v="35"/>
    <x v="1"/>
    <x v="1"/>
    <x v="12"/>
    <n v="3"/>
    <x v="1"/>
    <s v="Mobile Payment"/>
    <s v="In Store"/>
    <s v="No"/>
    <s v="Delivery delayed"/>
    <x v="2"/>
    <x v="1"/>
    <x v="0"/>
    <x v="3"/>
    <n v="228.08"/>
    <x v="8"/>
    <s v="Southern Region"/>
    <s v="Low"/>
    <s v="May"/>
    <s v="Q2"/>
    <s v="No"/>
    <n v="1"/>
    <n v="34.212000000000003"/>
    <n v="262.29199999999997"/>
  </r>
  <r>
    <n v="3126"/>
    <s v="R00309"/>
    <x v="420"/>
    <n v="72"/>
    <x v="1"/>
    <x v="5"/>
    <x v="118"/>
    <n v="3"/>
    <x v="1"/>
    <s v="Debit Card"/>
    <s v="Home Delivery"/>
    <s v="Yes"/>
    <s v="Highly recommend"/>
    <x v="2"/>
    <x v="0"/>
    <x v="0"/>
    <x v="5"/>
    <n v="301.58"/>
    <x v="3"/>
    <s v="Western Region"/>
    <s v="Low"/>
    <s v="September"/>
    <s v="Q3"/>
    <s v="No"/>
    <n v="1"/>
    <n v="45.236999999999995"/>
    <n v="346.81699999999995"/>
  </r>
  <r>
    <n v="3127"/>
    <s v="R01566"/>
    <x v="274"/>
    <m/>
    <x v="1"/>
    <x v="7"/>
    <x v="73"/>
    <n v="3"/>
    <x v="1"/>
    <s v="Mobile Payment"/>
    <s v="Click &amp; Collect"/>
    <s v="No"/>
    <s v="Average quality"/>
    <x v="2"/>
    <x v="2"/>
    <x v="1"/>
    <x v="6"/>
    <n v="657.5"/>
    <x v="5"/>
    <s v="Western Region"/>
    <s v="Medium"/>
    <s v="November"/>
    <s v="Q4"/>
    <s v="No"/>
    <n v="1"/>
    <n v="98.625"/>
    <n v="756.12499999999989"/>
  </r>
  <r>
    <n v="3128"/>
    <s v="R02632"/>
    <x v="437"/>
    <n v="80"/>
    <x v="1"/>
    <x v="5"/>
    <x v="123"/>
    <n v="2"/>
    <x v="0"/>
    <s v="EFT"/>
    <s v="In Store"/>
    <s v="No"/>
    <s v="Long waiting time"/>
    <x v="0"/>
    <x v="1"/>
    <x v="1"/>
    <x v="5"/>
    <n v="2977.47"/>
    <x v="7"/>
    <s v="Western Region"/>
    <s v="Medium"/>
    <s v="March"/>
    <s v="Q1"/>
    <s v="No"/>
    <n v="0"/>
    <n v="446.62049999999994"/>
    <n v="3424.0904999999993"/>
  </r>
  <r>
    <n v="3129"/>
    <s v="R05981"/>
    <x v="693"/>
    <n v="55"/>
    <x v="1"/>
    <x v="7"/>
    <x v="120"/>
    <n v="5"/>
    <x v="0"/>
    <s v="Credit Card"/>
    <s v="In Store"/>
    <s v="No"/>
    <s v="Excellent value"/>
    <x v="1"/>
    <x v="0"/>
    <x v="1"/>
    <x v="0"/>
    <n v="1233.45"/>
    <x v="1"/>
    <s v="Western Region"/>
    <s v="Medium"/>
    <s v="November"/>
    <s v="Q4"/>
    <s v="No"/>
    <n v="0"/>
    <n v="185.01750000000001"/>
    <n v="1418.4675"/>
  </r>
  <r>
    <n v="3131"/>
    <s v="R00402"/>
    <x v="377"/>
    <n v="44"/>
    <x v="0"/>
    <x v="0"/>
    <x v="5"/>
    <n v="5"/>
    <x v="1"/>
    <s v="Debit Card"/>
    <s v="Home Delivery"/>
    <s v="No"/>
    <m/>
    <x v="1"/>
    <x v="3"/>
    <x v="2"/>
    <x v="3"/>
    <n v="1158.56"/>
    <x v="4"/>
    <s v="Northern Region"/>
    <s v="Medium"/>
    <s v="January"/>
    <s v="Q1"/>
    <s v="No"/>
    <n v="1"/>
    <n v="173.78399999999999"/>
    <n v="1332.3439999999998"/>
  </r>
  <r>
    <n v="3132"/>
    <s v="R04093"/>
    <x v="572"/>
    <n v="57"/>
    <x v="2"/>
    <x v="0"/>
    <x v="64"/>
    <n v="4"/>
    <x v="0"/>
    <s v="Debit Card"/>
    <s v="Home Delivery"/>
    <s v="Yes"/>
    <s v="Item missing accessories"/>
    <x v="4"/>
    <x v="1"/>
    <x v="0"/>
    <x v="0"/>
    <n v="119.63"/>
    <x v="3"/>
    <s v="Northern Region"/>
    <s v="Low"/>
    <s v="July"/>
    <s v="Q3"/>
    <s v="No"/>
    <n v="0"/>
    <n v="17.944499999999998"/>
    <n v="137.57449999999997"/>
  </r>
  <r>
    <n v="3133"/>
    <s v="R03069"/>
    <x v="626"/>
    <n v="29"/>
    <x v="2"/>
    <x v="1"/>
    <x v="94"/>
    <n v="3"/>
    <x v="0"/>
    <s v="Mobile Payment"/>
    <s v="In Store"/>
    <s v="No"/>
    <m/>
    <x v="2"/>
    <x v="3"/>
    <x v="2"/>
    <x v="1"/>
    <n v="1746.77"/>
    <x v="5"/>
    <s v="Southern Region"/>
    <s v="Medium"/>
    <s v="October"/>
    <s v="Q4"/>
    <s v="No"/>
    <n v="0"/>
    <n v="262.01549999999997"/>
    <n v="2008.7854999999997"/>
  </r>
  <r>
    <n v="3135"/>
    <s v="R00435"/>
    <x v="8"/>
    <n v="20"/>
    <x v="1"/>
    <x v="8"/>
    <x v="107"/>
    <n v="5"/>
    <x v="1"/>
    <s v="Credit Card"/>
    <s v="Home Delivery"/>
    <s v="Yes"/>
    <s v="Average quality"/>
    <x v="1"/>
    <x v="2"/>
    <x v="0"/>
    <x v="2"/>
    <n v="2413.3000000000002"/>
    <x v="6"/>
    <s v="Eastern Region"/>
    <s v="Medium"/>
    <s v="September"/>
    <s v="Q3"/>
    <s v="No"/>
    <n v="1"/>
    <n v="361.995"/>
    <n v="2775.2950000000001"/>
  </r>
  <r>
    <n v="3137"/>
    <s v="R06163"/>
    <x v="365"/>
    <n v="79"/>
    <x v="0"/>
    <x v="2"/>
    <x v="34"/>
    <n v="1"/>
    <x v="1"/>
    <s v="Mobile Payment"/>
    <s v="Click &amp; Collect"/>
    <s v="Yes"/>
    <s v="Packaging could improve"/>
    <x v="3"/>
    <x v="2"/>
    <x v="0"/>
    <x v="5"/>
    <n v="14729.04"/>
    <x v="6"/>
    <s v="Northern Region"/>
    <s v="High"/>
    <s v="September"/>
    <s v="Q3"/>
    <s v="Yes"/>
    <n v="1"/>
    <n v="2209.3560000000002"/>
    <n v="16938.396000000001"/>
  </r>
  <r>
    <n v="3138"/>
    <s v="R09003"/>
    <x v="342"/>
    <n v="75"/>
    <x v="2"/>
    <x v="3"/>
    <x v="61"/>
    <n v="3"/>
    <x v="0"/>
    <s v="Debit Card"/>
    <s v="In Store"/>
    <s v="Yes"/>
    <s v="Excellent value"/>
    <x v="2"/>
    <x v="0"/>
    <x v="0"/>
    <x v="5"/>
    <n v="768.34"/>
    <x v="7"/>
    <s v="Central Region"/>
    <s v="Medium"/>
    <s v="September"/>
    <s v="Q3"/>
    <s v="No"/>
    <n v="0"/>
    <n v="115.251"/>
    <n v="883.59100000000001"/>
  </r>
  <r>
    <n v="3139"/>
    <s v="R08536"/>
    <x v="449"/>
    <n v="51"/>
    <x v="1"/>
    <x v="7"/>
    <x v="88"/>
    <n v="5"/>
    <x v="0"/>
    <s v="Credit Card"/>
    <s v="Click &amp; Collect"/>
    <s v="No"/>
    <s v="Delivery delayed"/>
    <x v="1"/>
    <x v="1"/>
    <x v="0"/>
    <x v="4"/>
    <n v="529.15"/>
    <x v="0"/>
    <s v="Western Region"/>
    <s v="Medium"/>
    <s v="December"/>
    <s v="Q4"/>
    <s v="No"/>
    <n v="0"/>
    <n v="79.372499999999988"/>
    <n v="608.52249999999992"/>
  </r>
  <r>
    <n v="3140"/>
    <s v="R09633"/>
    <x v="120"/>
    <n v="20"/>
    <x v="1"/>
    <x v="7"/>
    <x v="121"/>
    <n v="1"/>
    <x v="1"/>
    <s v="Debit Card"/>
    <s v="Home Delivery"/>
    <s v="No"/>
    <s v="Instructions unclear"/>
    <x v="3"/>
    <x v="2"/>
    <x v="0"/>
    <x v="2"/>
    <n v="85.25"/>
    <x v="1"/>
    <s v="Western Region"/>
    <s v="Low"/>
    <s v="August"/>
    <s v="Q3"/>
    <s v="No"/>
    <n v="1"/>
    <n v="12.7875"/>
    <n v="98.037499999999994"/>
  </r>
  <r>
    <n v="3141"/>
    <s v="R06356"/>
    <x v="358"/>
    <n v="77"/>
    <x v="2"/>
    <x v="1"/>
    <x v="12"/>
    <n v="2"/>
    <x v="1"/>
    <s v="Mobile Payment"/>
    <s v="Home Delivery"/>
    <s v="No"/>
    <s v="Arrived damaged"/>
    <x v="0"/>
    <x v="1"/>
    <x v="1"/>
    <x v="5"/>
    <n v="228.08"/>
    <x v="8"/>
    <s v="Southern Region"/>
    <s v="Low"/>
    <s v="January"/>
    <s v="Q1"/>
    <s v="No"/>
    <n v="1"/>
    <n v="34.212000000000003"/>
    <n v="262.29199999999997"/>
  </r>
  <r>
    <n v="3142"/>
    <s v="R09021"/>
    <x v="13"/>
    <n v="63"/>
    <x v="2"/>
    <x v="1"/>
    <x v="120"/>
    <n v="2"/>
    <x v="0"/>
    <s v="Debit Card"/>
    <s v="In Store"/>
    <s v="Yes"/>
    <s v="Product was disappointing"/>
    <x v="0"/>
    <x v="1"/>
    <x v="1"/>
    <x v="0"/>
    <n v="1233.45"/>
    <x v="1"/>
    <s v="Southern Region"/>
    <s v="Medium"/>
    <s v="August"/>
    <s v="Q3"/>
    <s v="No"/>
    <n v="0"/>
    <n v="185.01750000000001"/>
    <n v="1418.4675"/>
  </r>
  <r>
    <n v="3143"/>
    <s v="R00289"/>
    <x v="413"/>
    <n v="41"/>
    <x v="2"/>
    <x v="8"/>
    <x v="21"/>
    <n v="5"/>
    <x v="0"/>
    <s v="Credit Card"/>
    <s v="Click &amp; Collect"/>
    <s v="Yes"/>
    <s v="Excellent product"/>
    <x v="1"/>
    <x v="0"/>
    <x v="1"/>
    <x v="3"/>
    <n v="369.57"/>
    <x v="0"/>
    <s v="Eastern Region"/>
    <s v="Low"/>
    <s v="January"/>
    <s v="Q1"/>
    <s v="No"/>
    <n v="0"/>
    <n v="55.435499999999998"/>
    <n v="425.00549999999998"/>
  </r>
  <r>
    <n v="3144"/>
    <s v="R05617"/>
    <x v="200"/>
    <n v="37"/>
    <x v="0"/>
    <x v="8"/>
    <x v="25"/>
    <n v="5"/>
    <x v="0"/>
    <s v="Mobile Payment"/>
    <s v="Click &amp; Collect"/>
    <s v="No"/>
    <s v="Great customer service"/>
    <x v="1"/>
    <x v="0"/>
    <x v="1"/>
    <x v="3"/>
    <n v="4455.18"/>
    <x v="2"/>
    <s v="Eastern Region"/>
    <s v="Medium"/>
    <s v="December"/>
    <s v="Q4"/>
    <s v="No"/>
    <n v="0"/>
    <n v="668.27700000000004"/>
    <n v="5123.4570000000003"/>
  </r>
  <r>
    <n v="3145"/>
    <s v="R08453"/>
    <x v="530"/>
    <n v="48"/>
    <x v="2"/>
    <x v="6"/>
    <x v="19"/>
    <n v="2"/>
    <x v="0"/>
    <s v="Mobile Payment"/>
    <s v="In Store"/>
    <s v="Yes"/>
    <s v="Helpful staff"/>
    <x v="0"/>
    <x v="0"/>
    <x v="0"/>
    <x v="4"/>
    <n v="343.42"/>
    <x v="3"/>
    <s v="Gauteng Region"/>
    <s v="Low"/>
    <s v="June"/>
    <s v="Q2"/>
    <s v="No"/>
    <n v="0"/>
    <n v="51.512999999999998"/>
    <n v="394.93299999999999"/>
  </r>
  <r>
    <n v="3146"/>
    <s v="R02624"/>
    <x v="309"/>
    <n v="21"/>
    <x v="2"/>
    <x v="6"/>
    <x v="67"/>
    <n v="2"/>
    <x v="1"/>
    <s v="EFT"/>
    <s v="Click &amp; Collect"/>
    <s v="Yes"/>
    <s v="Poor packaging"/>
    <x v="0"/>
    <x v="1"/>
    <x v="1"/>
    <x v="2"/>
    <n v="1859.13"/>
    <x v="5"/>
    <s v="Gauteng Region"/>
    <s v="Medium"/>
    <s v="January"/>
    <s v="Q1"/>
    <s v="No"/>
    <n v="1"/>
    <n v="278.86950000000002"/>
    <n v="2137.9994999999999"/>
  </r>
  <r>
    <n v="3147"/>
    <s v="R06144"/>
    <x v="231"/>
    <n v="48"/>
    <x v="0"/>
    <x v="7"/>
    <x v="115"/>
    <n v="4"/>
    <x v="0"/>
    <s v="Credit Card"/>
    <s v="Home Delivery"/>
    <s v="Yes"/>
    <s v="Poor packaging"/>
    <x v="4"/>
    <x v="1"/>
    <x v="0"/>
    <x v="4"/>
    <n v="1369.39"/>
    <x v="4"/>
    <s v="Western Region"/>
    <s v="Medium"/>
    <s v="January"/>
    <s v="Q1"/>
    <s v="No"/>
    <n v="0"/>
    <n v="205.4085"/>
    <n v="1574.7985000000001"/>
  </r>
  <r>
    <n v="3148"/>
    <s v="R00477"/>
    <x v="20"/>
    <n v="58"/>
    <x v="0"/>
    <x v="2"/>
    <x v="31"/>
    <n v="3"/>
    <x v="0"/>
    <s v="Cash"/>
    <s v="Click &amp; Collect"/>
    <s v="No"/>
    <s v="Long waiting time"/>
    <x v="2"/>
    <x v="1"/>
    <x v="0"/>
    <x v="0"/>
    <n v="294.33"/>
    <x v="4"/>
    <s v="Northern Region"/>
    <s v="Low"/>
    <s v="October"/>
    <s v="Q4"/>
    <s v="No"/>
    <n v="0"/>
    <n v="44.149499999999996"/>
    <n v="338.47949999999997"/>
  </r>
  <r>
    <n v="3149"/>
    <s v="R07259"/>
    <x v="689"/>
    <n v="71"/>
    <x v="0"/>
    <x v="5"/>
    <x v="10"/>
    <n v="4"/>
    <x v="1"/>
    <s v="Cash"/>
    <s v="In Store"/>
    <s v="Yes"/>
    <s v="Arrived damaged"/>
    <x v="4"/>
    <x v="1"/>
    <x v="0"/>
    <x v="5"/>
    <n v="276.82"/>
    <x v="7"/>
    <s v="Western Region"/>
    <s v="Low"/>
    <s v="May"/>
    <s v="Q2"/>
    <s v="No"/>
    <n v="1"/>
    <n v="41.522999999999996"/>
    <n v="318.34299999999996"/>
  </r>
  <r>
    <n v="3150"/>
    <s v="R09293"/>
    <x v="453"/>
    <n v="28"/>
    <x v="2"/>
    <x v="6"/>
    <x v="73"/>
    <n v="4"/>
    <x v="1"/>
    <s v="Mobile Payment"/>
    <s v="Home Delivery"/>
    <s v="No"/>
    <s v="Fits perfectly"/>
    <x v="4"/>
    <x v="0"/>
    <x v="1"/>
    <x v="1"/>
    <n v="657.5"/>
    <x v="5"/>
    <s v="Gauteng Region"/>
    <s v="Medium"/>
    <s v="October"/>
    <s v="Q4"/>
    <s v="No"/>
    <n v="1"/>
    <n v="98.625"/>
    <n v="756.12499999999989"/>
  </r>
  <r>
    <n v="3151"/>
    <s v="R04686"/>
    <x v="414"/>
    <n v="59"/>
    <x v="1"/>
    <x v="3"/>
    <x v="15"/>
    <n v="5"/>
    <x v="0"/>
    <s v="Debit Card"/>
    <s v="In Store"/>
    <s v="No"/>
    <s v="Packaging could improve"/>
    <x v="1"/>
    <x v="2"/>
    <x v="0"/>
    <x v="0"/>
    <n v="869.65"/>
    <x v="4"/>
    <s v="Central Region"/>
    <s v="Medium"/>
    <s v="May"/>
    <s v="Q2"/>
    <s v="No"/>
    <n v="0"/>
    <n v="130.44749999999999"/>
    <n v="1000.0974999999999"/>
  </r>
  <r>
    <n v="3152"/>
    <s v="R05329"/>
    <x v="200"/>
    <n v="36"/>
    <x v="0"/>
    <x v="0"/>
    <x v="121"/>
    <n v="4"/>
    <x v="0"/>
    <s v="Mobile Payment"/>
    <s v="In Store"/>
    <s v="Yes"/>
    <s v="Looks premium"/>
    <x v="4"/>
    <x v="0"/>
    <x v="1"/>
    <x v="3"/>
    <n v="85.25"/>
    <x v="1"/>
    <s v="Northern Region"/>
    <s v="Low"/>
    <s v="December"/>
    <s v="Q4"/>
    <s v="No"/>
    <n v="0"/>
    <n v="12.7875"/>
    <n v="98.037499999999994"/>
  </r>
  <r>
    <n v="3153"/>
    <s v="R03195"/>
    <x v="166"/>
    <n v="47"/>
    <x v="0"/>
    <x v="4"/>
    <x v="82"/>
    <n v="1"/>
    <x v="0"/>
    <s v="Credit Card"/>
    <s v="In Store"/>
    <s v="Yes"/>
    <m/>
    <x v="3"/>
    <x v="3"/>
    <x v="2"/>
    <x v="4"/>
    <n v="463.48"/>
    <x v="6"/>
    <s v="Central Region"/>
    <s v="Low"/>
    <s v="October"/>
    <s v="Q4"/>
    <s v="No"/>
    <n v="0"/>
    <n v="69.522000000000006"/>
    <n v="533.00199999999995"/>
  </r>
  <r>
    <n v="3154"/>
    <s v="R00738"/>
    <x v="96"/>
    <n v="25"/>
    <x v="1"/>
    <x v="8"/>
    <x v="43"/>
    <n v="4"/>
    <x v="0"/>
    <s v="Mobile Payment"/>
    <s v="In Store"/>
    <s v="No"/>
    <s v="Excellent value"/>
    <x v="4"/>
    <x v="0"/>
    <x v="1"/>
    <x v="1"/>
    <n v="755.66"/>
    <x v="7"/>
    <s v="Eastern Region"/>
    <s v="Medium"/>
    <s v="February"/>
    <s v="Q1"/>
    <s v="No"/>
    <n v="0"/>
    <n v="113.34899999999999"/>
    <n v="869.0089999999999"/>
  </r>
  <r>
    <n v="3155"/>
    <s v="R03352"/>
    <x v="345"/>
    <n v="25"/>
    <x v="1"/>
    <x v="3"/>
    <x v="83"/>
    <n v="1"/>
    <x v="0"/>
    <s v="EFT"/>
    <s v="In Store"/>
    <s v="Yes"/>
    <s v="Exactly as advertised"/>
    <x v="3"/>
    <x v="0"/>
    <x v="0"/>
    <x v="1"/>
    <n v="3521.64"/>
    <x v="5"/>
    <s v="Central Region"/>
    <s v="Medium"/>
    <s v="January"/>
    <s v="Q1"/>
    <s v="No"/>
    <n v="0"/>
    <n v="528.24599999999998"/>
    <n v="4049.8859999999995"/>
  </r>
  <r>
    <n v="3156"/>
    <s v="R07294"/>
    <x v="213"/>
    <n v="49"/>
    <x v="1"/>
    <x v="1"/>
    <x v="109"/>
    <n v="5"/>
    <x v="0"/>
    <s v="Credit Card"/>
    <s v="In Store"/>
    <s v="No"/>
    <s v="Easy online ordering"/>
    <x v="1"/>
    <x v="0"/>
    <x v="1"/>
    <x v="4"/>
    <n v="470.6"/>
    <x v="4"/>
    <s v="Southern Region"/>
    <s v="Low"/>
    <s v="October"/>
    <s v="Q4"/>
    <s v="No"/>
    <n v="0"/>
    <n v="70.59"/>
    <n v="541.18999999999994"/>
  </r>
  <r>
    <n v="3157"/>
    <s v="R06775"/>
    <x v="468"/>
    <n v="39"/>
    <x v="1"/>
    <x v="5"/>
    <x v="19"/>
    <n v="4"/>
    <x v="0"/>
    <s v="EFT"/>
    <s v="In Store"/>
    <s v="No"/>
    <s v="Delivery delayed"/>
    <x v="4"/>
    <x v="1"/>
    <x v="0"/>
    <x v="3"/>
    <n v="343.42"/>
    <x v="3"/>
    <s v="Western Region"/>
    <s v="Low"/>
    <s v="February"/>
    <s v="Q1"/>
    <s v="No"/>
    <n v="0"/>
    <n v="51.512999999999998"/>
    <n v="394.93299999999999"/>
  </r>
  <r>
    <n v="3158"/>
    <s v="R05594"/>
    <x v="569"/>
    <n v="28"/>
    <x v="2"/>
    <x v="6"/>
    <x v="16"/>
    <n v="5"/>
    <x v="1"/>
    <s v="Cash"/>
    <s v="Home Delivery"/>
    <s v="No"/>
    <s v="Average quality"/>
    <x v="1"/>
    <x v="2"/>
    <x v="0"/>
    <x v="1"/>
    <n v="368.99"/>
    <x v="0"/>
    <s v="Gauteng Region"/>
    <s v="Low"/>
    <s v="September"/>
    <s v="Q3"/>
    <s v="No"/>
    <n v="1"/>
    <n v="55.348500000000001"/>
    <n v="424.33849999999995"/>
  </r>
  <r>
    <n v="3159"/>
    <s v="R05754"/>
    <x v="440"/>
    <n v="49"/>
    <x v="1"/>
    <x v="3"/>
    <x v="76"/>
    <n v="4"/>
    <x v="1"/>
    <s v="Credit Card"/>
    <s v="Click &amp; Collect"/>
    <s v="Yes"/>
    <s v="Would definitely buy again"/>
    <x v="4"/>
    <x v="0"/>
    <x v="1"/>
    <x v="4"/>
    <n v="824.74"/>
    <x v="8"/>
    <s v="Central Region"/>
    <s v="Medium"/>
    <s v="December"/>
    <s v="Q4"/>
    <s v="No"/>
    <n v="1"/>
    <n v="123.711"/>
    <n v="948.45099999999991"/>
  </r>
  <r>
    <n v="3160"/>
    <s v="R05050"/>
    <x v="640"/>
    <n v="55"/>
    <x v="2"/>
    <x v="4"/>
    <x v="26"/>
    <n v="1"/>
    <x v="0"/>
    <s v="Debit Card"/>
    <s v="In Store"/>
    <s v="Yes"/>
    <s v="Excellent product"/>
    <x v="3"/>
    <x v="0"/>
    <x v="0"/>
    <x v="0"/>
    <n v="27815.439999999999"/>
    <x v="6"/>
    <s v="Central Region"/>
    <s v="High"/>
    <s v="September"/>
    <s v="Q3"/>
    <s v="Yes"/>
    <n v="0"/>
    <n v="4172.3159999999998"/>
    <n v="31987.755999999998"/>
  </r>
  <r>
    <n v="3161"/>
    <s v="R04292"/>
    <x v="695"/>
    <n v="74"/>
    <x v="1"/>
    <x v="4"/>
    <x v="53"/>
    <n v="1"/>
    <x v="1"/>
    <s v="EFT"/>
    <s v="Home Delivery"/>
    <s v="No"/>
    <s v="Long waiting time"/>
    <x v="3"/>
    <x v="1"/>
    <x v="1"/>
    <x v="5"/>
    <n v="22574.95"/>
    <x v="6"/>
    <s v="Central Region"/>
    <s v="High"/>
    <s v="July"/>
    <s v="Q3"/>
    <s v="Yes"/>
    <n v="1"/>
    <n v="3386.2424999999998"/>
    <n v="25961.192499999997"/>
  </r>
  <r>
    <n v="3162"/>
    <s v="R05293"/>
    <x v="359"/>
    <n v="42"/>
    <x v="2"/>
    <x v="2"/>
    <x v="20"/>
    <n v="3"/>
    <x v="1"/>
    <s v="EFT"/>
    <s v="Home Delivery"/>
    <s v="No"/>
    <s v="Easy online ordering"/>
    <x v="2"/>
    <x v="0"/>
    <x v="0"/>
    <x v="3"/>
    <n v="3747.26"/>
    <x v="8"/>
    <s v="Northern Region"/>
    <s v="Medium"/>
    <s v="July"/>
    <s v="Q3"/>
    <s v="No"/>
    <n v="1"/>
    <n v="562.08900000000006"/>
    <n v="4309.3490000000002"/>
  </r>
  <r>
    <n v="3163"/>
    <s v="R04773"/>
    <x v="408"/>
    <n v="71"/>
    <x v="2"/>
    <x v="8"/>
    <x v="88"/>
    <n v="1"/>
    <x v="1"/>
    <s v="Cash"/>
    <s v="Home Delivery"/>
    <s v="No"/>
    <s v="Excellent product"/>
    <x v="3"/>
    <x v="0"/>
    <x v="0"/>
    <x v="5"/>
    <n v="529.15"/>
    <x v="0"/>
    <s v="Eastern Region"/>
    <s v="Medium"/>
    <s v="December"/>
    <s v="Q4"/>
    <s v="No"/>
    <n v="1"/>
    <n v="79.372499999999988"/>
    <n v="608.52249999999992"/>
  </r>
  <r>
    <n v="3164"/>
    <s v="R03946"/>
    <x v="691"/>
    <n v="21"/>
    <x v="2"/>
    <x v="2"/>
    <x v="32"/>
    <n v="5"/>
    <x v="0"/>
    <s v="Debit Card"/>
    <s v="In Store"/>
    <s v="Yes"/>
    <s v="Packaging could improve"/>
    <x v="1"/>
    <x v="2"/>
    <x v="0"/>
    <x v="2"/>
    <n v="3086.4"/>
    <x v="7"/>
    <s v="Northern Region"/>
    <s v="Medium"/>
    <s v="June"/>
    <s v="Q2"/>
    <s v="No"/>
    <n v="0"/>
    <n v="462.96"/>
    <n v="3549.3599999999997"/>
  </r>
  <r>
    <n v="3165"/>
    <s v="R03935"/>
    <x v="82"/>
    <n v="57"/>
    <x v="2"/>
    <x v="3"/>
    <x v="45"/>
    <n v="2"/>
    <x v="1"/>
    <s v="Debit Card"/>
    <s v="Click &amp; Collect"/>
    <s v="Yes"/>
    <s v="Easy online ordering"/>
    <x v="0"/>
    <x v="0"/>
    <x v="0"/>
    <x v="0"/>
    <n v="139.72999999999999"/>
    <x v="1"/>
    <s v="Central Region"/>
    <s v="Low"/>
    <s v="March"/>
    <s v="Q1"/>
    <s v="No"/>
    <n v="1"/>
    <n v="20.959499999999998"/>
    <n v="160.68949999999998"/>
  </r>
  <r>
    <n v="3166"/>
    <s v="R01840"/>
    <x v="261"/>
    <m/>
    <x v="0"/>
    <x v="5"/>
    <x v="94"/>
    <n v="2"/>
    <x v="0"/>
    <s v="Cash"/>
    <s v="In Store"/>
    <s v="No"/>
    <s v="Would definitely buy again"/>
    <x v="0"/>
    <x v="0"/>
    <x v="0"/>
    <x v="6"/>
    <n v="1746.77"/>
    <x v="5"/>
    <s v="Western Region"/>
    <s v="Medium"/>
    <s v="April"/>
    <s v="Q2"/>
    <s v="No"/>
    <n v="0"/>
    <n v="262.01549999999997"/>
    <n v="2008.7854999999997"/>
  </r>
  <r>
    <n v="3167"/>
    <s v="R01996"/>
    <x v="455"/>
    <n v="29"/>
    <x v="0"/>
    <x v="2"/>
    <x v="97"/>
    <n v="2"/>
    <x v="1"/>
    <s v="Cash"/>
    <s v="Click &amp; Collect"/>
    <s v="No"/>
    <s v="Looks premium"/>
    <x v="0"/>
    <x v="0"/>
    <x v="0"/>
    <x v="1"/>
    <n v="2906.97"/>
    <x v="7"/>
    <s v="Northern Region"/>
    <s v="Medium"/>
    <s v="February"/>
    <s v="Q1"/>
    <s v="No"/>
    <n v="1"/>
    <n v="436.04549999999995"/>
    <n v="3343.0154999999995"/>
  </r>
  <r>
    <n v="3168"/>
    <s v="R02400"/>
    <x v="703"/>
    <n v="55"/>
    <x v="2"/>
    <x v="5"/>
    <x v="64"/>
    <n v="1"/>
    <x v="1"/>
    <s v="Debit Card"/>
    <s v="In Store"/>
    <s v="Yes"/>
    <s v="Very comfortable"/>
    <x v="3"/>
    <x v="0"/>
    <x v="0"/>
    <x v="0"/>
    <n v="119.63"/>
    <x v="3"/>
    <s v="Western Region"/>
    <s v="Low"/>
    <s v="August"/>
    <s v="Q3"/>
    <s v="No"/>
    <n v="1"/>
    <n v="17.944499999999998"/>
    <n v="137.57449999999997"/>
  </r>
  <r>
    <n v="3169"/>
    <s v="R04399"/>
    <x v="340"/>
    <n v="66"/>
    <x v="2"/>
    <x v="0"/>
    <x v="25"/>
    <n v="2"/>
    <x v="1"/>
    <s v="Credit Card"/>
    <s v="Click &amp; Collect"/>
    <s v="No"/>
    <s v="Excellent product"/>
    <x v="0"/>
    <x v="0"/>
    <x v="0"/>
    <x v="5"/>
    <n v="4455.18"/>
    <x v="2"/>
    <s v="Northern Region"/>
    <s v="Medium"/>
    <s v="July"/>
    <s v="Q3"/>
    <s v="No"/>
    <n v="1"/>
    <n v="668.27700000000004"/>
    <n v="5123.4570000000003"/>
  </r>
  <r>
    <n v="3170"/>
    <s v="R06716"/>
    <x v="133"/>
    <n v="66"/>
    <x v="1"/>
    <x v="5"/>
    <x v="113"/>
    <n v="5"/>
    <x v="1"/>
    <s v="Mobile Payment"/>
    <s v="Click &amp; Collect"/>
    <s v="No"/>
    <s v="Delivery delayed"/>
    <x v="1"/>
    <x v="1"/>
    <x v="0"/>
    <x v="5"/>
    <n v="2572.02"/>
    <x v="7"/>
    <s v="Western Region"/>
    <s v="Medium"/>
    <s v="July"/>
    <s v="Q3"/>
    <s v="No"/>
    <n v="1"/>
    <n v="385.803"/>
    <n v="2957.8229999999999"/>
  </r>
  <r>
    <n v="3171"/>
    <s v="R04255"/>
    <x v="67"/>
    <n v="45"/>
    <x v="2"/>
    <x v="4"/>
    <x v="68"/>
    <n v="1"/>
    <x v="1"/>
    <s v="Credit Card"/>
    <s v="In Store"/>
    <s v="Yes"/>
    <s v="Excellent value"/>
    <x v="3"/>
    <x v="0"/>
    <x v="0"/>
    <x v="4"/>
    <n v="6698.54"/>
    <x v="6"/>
    <s v="Central Region"/>
    <s v="High"/>
    <s v="February"/>
    <s v="Q1"/>
    <s v="Yes"/>
    <n v="1"/>
    <n v="1004.7809999999999"/>
    <n v="7703.320999999999"/>
  </r>
  <r>
    <n v="3172"/>
    <s v="R05158"/>
    <x v="239"/>
    <n v="72"/>
    <x v="1"/>
    <x v="6"/>
    <x v="66"/>
    <n v="3"/>
    <x v="1"/>
    <s v="Cash"/>
    <s v="Home Delivery"/>
    <s v="Yes"/>
    <s v="Instructions unclear"/>
    <x v="2"/>
    <x v="2"/>
    <x v="1"/>
    <x v="5"/>
    <n v="759.97"/>
    <x v="8"/>
    <s v="Gauteng Region"/>
    <s v="Medium"/>
    <s v="June"/>
    <s v="Q2"/>
    <s v="No"/>
    <n v="1"/>
    <n v="113.99550000000001"/>
    <n v="873.96550000000002"/>
  </r>
  <r>
    <n v="3173"/>
    <s v="R00801"/>
    <x v="637"/>
    <n v="33"/>
    <x v="1"/>
    <x v="4"/>
    <x v="37"/>
    <n v="3"/>
    <x v="1"/>
    <s v="Mobile Payment"/>
    <s v="Home Delivery"/>
    <s v="Yes"/>
    <s v="Exactly as advertised"/>
    <x v="2"/>
    <x v="0"/>
    <x v="0"/>
    <x v="1"/>
    <n v="54.82"/>
    <x v="3"/>
    <s v="Central Region"/>
    <s v="Low"/>
    <s v="September"/>
    <s v="Q3"/>
    <s v="No"/>
    <n v="1"/>
    <n v="8.222999999999999"/>
    <n v="63.042999999999992"/>
  </r>
  <r>
    <n v="3175"/>
    <s v="R07798"/>
    <x v="173"/>
    <m/>
    <x v="2"/>
    <x v="6"/>
    <x v="51"/>
    <n v="3"/>
    <x v="0"/>
    <s v="EFT"/>
    <s v="Home Delivery"/>
    <s v="No"/>
    <s v="Arrived damaged"/>
    <x v="2"/>
    <x v="1"/>
    <x v="0"/>
    <x v="6"/>
    <n v="209.53"/>
    <x v="3"/>
    <s v="Gauteng Region"/>
    <s v="Low"/>
    <s v="October"/>
    <s v="Q4"/>
    <s v="No"/>
    <n v="0"/>
    <n v="31.429499999999997"/>
    <n v="240.95949999999999"/>
  </r>
  <r>
    <n v="3177"/>
    <s v="R05618"/>
    <x v="111"/>
    <n v="37"/>
    <x v="2"/>
    <x v="4"/>
    <x v="47"/>
    <n v="1"/>
    <x v="0"/>
    <s v="Mobile Payment"/>
    <s v="Home Delivery"/>
    <s v="Yes"/>
    <s v="Would definitely buy again"/>
    <x v="3"/>
    <x v="0"/>
    <x v="0"/>
    <x v="3"/>
    <n v="13123.97"/>
    <x v="6"/>
    <s v="Central Region"/>
    <s v="High"/>
    <s v="August"/>
    <s v="Q3"/>
    <s v="Yes"/>
    <n v="0"/>
    <n v="1968.5954999999999"/>
    <n v="15092.565499999999"/>
  </r>
  <r>
    <n v="3178"/>
    <s v="R00070"/>
    <x v="470"/>
    <n v="36"/>
    <x v="0"/>
    <x v="8"/>
    <x v="10"/>
    <n v="4"/>
    <x v="1"/>
    <s v="Mobile Payment"/>
    <s v="Click &amp; Collect"/>
    <s v="No"/>
    <s v="Fantastic experience"/>
    <x v="4"/>
    <x v="0"/>
    <x v="1"/>
    <x v="3"/>
    <n v="276.82"/>
    <x v="7"/>
    <s v="Eastern Region"/>
    <s v="Low"/>
    <s v="July"/>
    <s v="Q3"/>
    <s v="No"/>
    <n v="1"/>
    <n v="41.522999999999996"/>
    <n v="318.34299999999996"/>
  </r>
  <r>
    <n v="3179"/>
    <s v="R05921"/>
    <x v="210"/>
    <n v="76"/>
    <x v="2"/>
    <x v="7"/>
    <x v="23"/>
    <n v="1"/>
    <x v="1"/>
    <s v="Debit Card"/>
    <s v="Click &amp; Collect"/>
    <s v="Yes"/>
    <s v="Average quality"/>
    <x v="3"/>
    <x v="2"/>
    <x v="0"/>
    <x v="5"/>
    <n v="2340.5700000000002"/>
    <x v="8"/>
    <s v="Western Region"/>
    <s v="Medium"/>
    <s v="January"/>
    <s v="Q1"/>
    <s v="No"/>
    <n v="1"/>
    <n v="351.08550000000002"/>
    <n v="2691.6554999999998"/>
  </r>
  <r>
    <n v="3180"/>
    <s v="R02760"/>
    <x v="457"/>
    <n v="69"/>
    <x v="2"/>
    <x v="2"/>
    <x v="8"/>
    <n v="4"/>
    <x v="0"/>
    <s v="Cash"/>
    <s v="Home Delivery"/>
    <s v="No"/>
    <s v="Long waiting time"/>
    <x v="4"/>
    <x v="1"/>
    <x v="0"/>
    <x v="5"/>
    <n v="5390.8"/>
    <x v="6"/>
    <s v="Northern Region"/>
    <s v="High"/>
    <s v="March"/>
    <s v="Q1"/>
    <s v="Yes"/>
    <n v="0"/>
    <n v="808.62"/>
    <n v="6199.42"/>
  </r>
  <r>
    <n v="3181"/>
    <s v="R08260"/>
    <x v="704"/>
    <n v="30"/>
    <x v="2"/>
    <x v="1"/>
    <x v="65"/>
    <n v="5"/>
    <x v="0"/>
    <s v="Credit Card"/>
    <s v="In Store"/>
    <s v="Yes"/>
    <s v="Exactly as advertised"/>
    <x v="1"/>
    <x v="0"/>
    <x v="1"/>
    <x v="1"/>
    <n v="45.96"/>
    <x v="3"/>
    <s v="Southern Region"/>
    <s v="Low"/>
    <s v="June"/>
    <s v="Q2"/>
    <s v="No"/>
    <n v="0"/>
    <n v="6.8940000000000001"/>
    <n v="52.853999999999999"/>
  </r>
  <r>
    <n v="3183"/>
    <s v="R01587"/>
    <x v="208"/>
    <n v="50"/>
    <x v="0"/>
    <x v="6"/>
    <x v="15"/>
    <n v="5"/>
    <x v="0"/>
    <s v="Debit Card"/>
    <s v="Click &amp; Collect"/>
    <s v="No"/>
    <s v="Very comfortable"/>
    <x v="1"/>
    <x v="0"/>
    <x v="1"/>
    <x v="4"/>
    <n v="869.65"/>
    <x v="4"/>
    <s v="Gauteng Region"/>
    <s v="Medium"/>
    <s v="March"/>
    <s v="Q1"/>
    <s v="No"/>
    <n v="0"/>
    <n v="130.44749999999999"/>
    <n v="1000.0974999999999"/>
  </r>
  <r>
    <n v="3184"/>
    <s v="R04402"/>
    <x v="426"/>
    <n v="74"/>
    <x v="2"/>
    <x v="0"/>
    <x v="109"/>
    <n v="4"/>
    <x v="1"/>
    <s v="EFT"/>
    <s v="Home Delivery"/>
    <s v="Yes"/>
    <s v="Long waiting time"/>
    <x v="4"/>
    <x v="1"/>
    <x v="0"/>
    <x v="5"/>
    <n v="470.6"/>
    <x v="4"/>
    <s v="Northern Region"/>
    <s v="Low"/>
    <s v="August"/>
    <s v="Q3"/>
    <s v="No"/>
    <n v="1"/>
    <n v="70.59"/>
    <n v="541.18999999999994"/>
  </r>
  <r>
    <n v="3185"/>
    <s v="R07309"/>
    <x v="402"/>
    <n v="30"/>
    <x v="2"/>
    <x v="8"/>
    <x v="87"/>
    <n v="5"/>
    <x v="0"/>
    <s v="Debit Card"/>
    <s v="Home Delivery"/>
    <s v="No"/>
    <s v="Item missing accessories"/>
    <x v="1"/>
    <x v="1"/>
    <x v="0"/>
    <x v="1"/>
    <n v="828.82"/>
    <x v="5"/>
    <s v="Eastern Region"/>
    <s v="Medium"/>
    <s v="June"/>
    <s v="Q2"/>
    <s v="No"/>
    <n v="0"/>
    <n v="124.32300000000001"/>
    <n v="953.14300000000003"/>
  </r>
  <r>
    <n v="3187"/>
    <s v="R09309"/>
    <x v="62"/>
    <n v="30"/>
    <x v="0"/>
    <x v="6"/>
    <x v="56"/>
    <n v="1"/>
    <x v="0"/>
    <s v="EFT"/>
    <s v="In Store"/>
    <s v="No"/>
    <s v="Poor packaging"/>
    <x v="3"/>
    <x v="1"/>
    <x v="1"/>
    <x v="1"/>
    <n v="306.57"/>
    <x v="4"/>
    <s v="Gauteng Region"/>
    <s v="Low"/>
    <s v="July"/>
    <s v="Q3"/>
    <s v="No"/>
    <n v="0"/>
    <n v="45.985499999999995"/>
    <n v="352.55549999999994"/>
  </r>
  <r>
    <n v="3188"/>
    <s v="R03306"/>
    <x v="607"/>
    <n v="53"/>
    <x v="2"/>
    <x v="2"/>
    <x v="57"/>
    <n v="4"/>
    <x v="0"/>
    <s v="EFT"/>
    <s v="Home Delivery"/>
    <s v="Yes"/>
    <s v="Easy online ordering"/>
    <x v="4"/>
    <x v="0"/>
    <x v="1"/>
    <x v="4"/>
    <n v="551.66"/>
    <x v="0"/>
    <s v="Northern Region"/>
    <s v="Medium"/>
    <s v="February"/>
    <s v="Q1"/>
    <s v="No"/>
    <n v="0"/>
    <n v="82.748999999999995"/>
    <n v="634.40899999999988"/>
  </r>
  <r>
    <n v="3189"/>
    <s v="R03870"/>
    <x v="255"/>
    <n v="40"/>
    <x v="1"/>
    <x v="8"/>
    <x v="31"/>
    <n v="3"/>
    <x v="1"/>
    <s v="Mobile Payment"/>
    <s v="In Store"/>
    <s v="Yes"/>
    <s v="Long waiting time"/>
    <x v="2"/>
    <x v="1"/>
    <x v="0"/>
    <x v="3"/>
    <n v="294.33"/>
    <x v="4"/>
    <s v="Eastern Region"/>
    <s v="Low"/>
    <s v="March"/>
    <s v="Q1"/>
    <s v="No"/>
    <n v="1"/>
    <n v="44.149499999999996"/>
    <n v="338.47949999999997"/>
  </r>
  <r>
    <n v="3190"/>
    <s v="R09210"/>
    <x v="598"/>
    <n v="45"/>
    <x v="0"/>
    <x v="1"/>
    <x v="12"/>
    <n v="3"/>
    <x v="1"/>
    <s v="Credit Card"/>
    <s v="Home Delivery"/>
    <s v="Yes"/>
    <s v="Item missing accessories"/>
    <x v="2"/>
    <x v="1"/>
    <x v="0"/>
    <x v="4"/>
    <n v="228.08"/>
    <x v="8"/>
    <s v="Southern Region"/>
    <s v="Low"/>
    <s v="May"/>
    <s v="Q2"/>
    <s v="No"/>
    <n v="1"/>
    <n v="34.212000000000003"/>
    <n v="262.29199999999997"/>
  </r>
  <r>
    <n v="3191"/>
    <s v="R02604"/>
    <x v="84"/>
    <n v="54"/>
    <x v="0"/>
    <x v="5"/>
    <x v="107"/>
    <n v="3"/>
    <x v="0"/>
    <s v="EFT"/>
    <s v="Click &amp; Collect"/>
    <s v="Yes"/>
    <s v="Item missing accessories"/>
    <x v="2"/>
    <x v="1"/>
    <x v="0"/>
    <x v="4"/>
    <n v="2413.3000000000002"/>
    <x v="6"/>
    <s v="Western Region"/>
    <s v="Medium"/>
    <s v="November"/>
    <s v="Q4"/>
    <s v="No"/>
    <n v="0"/>
    <n v="361.995"/>
    <n v="2775.2950000000001"/>
  </r>
  <r>
    <n v="3192"/>
    <s v="R06335"/>
    <x v="601"/>
    <n v="20"/>
    <x v="1"/>
    <x v="0"/>
    <x v="42"/>
    <n v="5"/>
    <x v="1"/>
    <s v="Mobile Payment"/>
    <s v="Home Delivery"/>
    <s v="No"/>
    <s v="Long waiting time"/>
    <x v="1"/>
    <x v="1"/>
    <x v="0"/>
    <x v="2"/>
    <n v="2099.4"/>
    <x v="2"/>
    <s v="Northern Region"/>
    <s v="Medium"/>
    <s v="September"/>
    <s v="Q3"/>
    <s v="No"/>
    <n v="1"/>
    <n v="314.91000000000003"/>
    <n v="2414.31"/>
  </r>
  <r>
    <n v="3193"/>
    <s v="R01580"/>
    <x v="169"/>
    <n v="64"/>
    <x v="2"/>
    <x v="2"/>
    <x v="48"/>
    <n v="3"/>
    <x v="1"/>
    <s v="Mobile Payment"/>
    <s v="In Store"/>
    <s v="No"/>
    <s v="Very fast delivery"/>
    <x v="2"/>
    <x v="0"/>
    <x v="0"/>
    <x v="0"/>
    <n v="192.77"/>
    <x v="1"/>
    <s v="Northern Region"/>
    <s v="Low"/>
    <s v="November"/>
    <s v="Q4"/>
    <s v="No"/>
    <n v="1"/>
    <n v="28.915500000000002"/>
    <n v="221.68549999999999"/>
  </r>
  <r>
    <n v="3195"/>
    <s v="R03678"/>
    <x v="402"/>
    <n v="49"/>
    <x v="1"/>
    <x v="8"/>
    <x v="9"/>
    <n v="1"/>
    <x v="0"/>
    <s v="Cash"/>
    <s v="Home Delivery"/>
    <s v="Yes"/>
    <s v="Looks premium"/>
    <x v="3"/>
    <x v="0"/>
    <x v="0"/>
    <x v="4"/>
    <n v="43.23"/>
    <x v="3"/>
    <s v="Eastern Region"/>
    <s v="Low"/>
    <s v="June"/>
    <s v="Q2"/>
    <s v="No"/>
    <n v="0"/>
    <n v="6.4844999999999997"/>
    <n v="49.714499999999994"/>
  </r>
  <r>
    <n v="3196"/>
    <s v="R03795"/>
    <x v="274"/>
    <n v="44"/>
    <x v="1"/>
    <x v="5"/>
    <x v="99"/>
    <n v="3"/>
    <x v="1"/>
    <s v="Cash"/>
    <s v="In Store"/>
    <s v="Yes"/>
    <s v="Very fast delivery"/>
    <x v="2"/>
    <x v="0"/>
    <x v="0"/>
    <x v="3"/>
    <n v="786.78"/>
    <x v="8"/>
    <s v="Western Region"/>
    <s v="Medium"/>
    <s v="November"/>
    <s v="Q4"/>
    <s v="No"/>
    <n v="1"/>
    <n v="118.017"/>
    <n v="904.79699999999991"/>
  </r>
  <r>
    <n v="3197"/>
    <s v="R00410"/>
    <x v="102"/>
    <n v="19"/>
    <x v="0"/>
    <x v="0"/>
    <x v="20"/>
    <n v="5"/>
    <x v="0"/>
    <s v="Debit Card"/>
    <s v="In Store"/>
    <s v="Yes"/>
    <s v="Helpful staff"/>
    <x v="1"/>
    <x v="0"/>
    <x v="1"/>
    <x v="2"/>
    <n v="3747.26"/>
    <x v="8"/>
    <s v="Northern Region"/>
    <s v="Medium"/>
    <s v="October"/>
    <s v="Q4"/>
    <s v="No"/>
    <n v="0"/>
    <n v="562.08900000000006"/>
    <n v="4309.3490000000002"/>
  </r>
  <r>
    <n v="3198"/>
    <s v="R03460"/>
    <x v="18"/>
    <n v="57"/>
    <x v="2"/>
    <x v="7"/>
    <x v="39"/>
    <n v="2"/>
    <x v="0"/>
    <s v="Debit Card"/>
    <s v="Click &amp; Collect"/>
    <s v="No"/>
    <s v="Item missing accessories"/>
    <x v="0"/>
    <x v="1"/>
    <x v="1"/>
    <x v="0"/>
    <n v="24904.86"/>
    <x v="6"/>
    <s v="Western Region"/>
    <s v="High"/>
    <s v="February"/>
    <s v="Q1"/>
    <s v="Yes"/>
    <n v="0"/>
    <n v="3735.7289999999998"/>
    <n v="28640.589"/>
  </r>
  <r>
    <n v="3199"/>
    <s v="R07679"/>
    <x v="71"/>
    <n v="64"/>
    <x v="2"/>
    <x v="3"/>
    <x v="77"/>
    <n v="1"/>
    <x v="0"/>
    <s v="Credit Card"/>
    <s v="In Store"/>
    <s v="No"/>
    <s v="Exactly as advertised"/>
    <x v="3"/>
    <x v="0"/>
    <x v="0"/>
    <x v="0"/>
    <n v="353.21"/>
    <x v="3"/>
    <s v="Central Region"/>
    <s v="Low"/>
    <s v="December"/>
    <s v="Q4"/>
    <s v="No"/>
    <n v="0"/>
    <n v="52.981499999999997"/>
    <n v="406.19149999999996"/>
  </r>
  <r>
    <n v="3201"/>
    <s v="R05412"/>
    <x v="151"/>
    <n v="43"/>
    <x v="1"/>
    <x v="8"/>
    <x v="16"/>
    <n v="1"/>
    <x v="0"/>
    <s v="Credit Card"/>
    <s v="Click &amp; Collect"/>
    <s v="No"/>
    <s v="Delivery delayed"/>
    <x v="3"/>
    <x v="1"/>
    <x v="1"/>
    <x v="3"/>
    <n v="368.99"/>
    <x v="0"/>
    <s v="Eastern Region"/>
    <s v="Low"/>
    <s v="January"/>
    <s v="Q1"/>
    <s v="No"/>
    <n v="0"/>
    <n v="55.348500000000001"/>
    <n v="424.33849999999995"/>
  </r>
  <r>
    <n v="3202"/>
    <s v="R08028"/>
    <x v="476"/>
    <n v="18"/>
    <x v="2"/>
    <x v="6"/>
    <x v="90"/>
    <n v="5"/>
    <x v="1"/>
    <s v="Debit Card"/>
    <s v="In Store"/>
    <s v="Yes"/>
    <s v="Great customer service"/>
    <x v="1"/>
    <x v="0"/>
    <x v="1"/>
    <x v="2"/>
    <n v="16523.5"/>
    <x v="6"/>
    <s v="Gauteng Region"/>
    <s v="High"/>
    <s v="June"/>
    <s v="Q2"/>
    <s v="Yes"/>
    <n v="1"/>
    <n v="2478.5250000000001"/>
    <n v="19002.024999999998"/>
  </r>
  <r>
    <n v="3203"/>
    <s v="R03092"/>
    <x v="121"/>
    <n v="68"/>
    <x v="2"/>
    <x v="4"/>
    <x v="28"/>
    <n v="5"/>
    <x v="1"/>
    <s v="EFT"/>
    <s v="Home Delivery"/>
    <s v="No"/>
    <s v="Helpful staff"/>
    <x v="1"/>
    <x v="0"/>
    <x v="1"/>
    <x v="5"/>
    <n v="1011.68"/>
    <x v="0"/>
    <s v="Central Region"/>
    <s v="Medium"/>
    <s v="March"/>
    <s v="Q1"/>
    <s v="No"/>
    <n v="1"/>
    <n v="151.75199999999998"/>
    <n v="1163.4319999999998"/>
  </r>
  <r>
    <n v="3204"/>
    <s v="R02727"/>
    <x v="397"/>
    <n v="56"/>
    <x v="2"/>
    <x v="3"/>
    <x v="20"/>
    <n v="5"/>
    <x v="0"/>
    <s v="Credit Card"/>
    <s v="Home Delivery"/>
    <s v="Yes"/>
    <s v="Very comfortable"/>
    <x v="1"/>
    <x v="0"/>
    <x v="1"/>
    <x v="0"/>
    <n v="3747.26"/>
    <x v="8"/>
    <s v="Central Region"/>
    <s v="Medium"/>
    <s v="October"/>
    <s v="Q4"/>
    <s v="No"/>
    <n v="0"/>
    <n v="562.08900000000006"/>
    <n v="4309.3490000000002"/>
  </r>
  <r>
    <n v="3206"/>
    <s v="R01330"/>
    <x v="653"/>
    <n v="63"/>
    <x v="0"/>
    <x v="7"/>
    <x v="30"/>
    <n v="2"/>
    <x v="0"/>
    <s v="Cash"/>
    <s v="Click &amp; Collect"/>
    <s v="No"/>
    <s v="Fantastic experience"/>
    <x v="0"/>
    <x v="0"/>
    <x v="0"/>
    <x v="0"/>
    <n v="2962.6"/>
    <x v="2"/>
    <s v="Western Region"/>
    <s v="Medium"/>
    <s v="December"/>
    <s v="Q4"/>
    <s v="No"/>
    <n v="0"/>
    <n v="444.39"/>
    <n v="3406.99"/>
  </r>
  <r>
    <n v="3207"/>
    <s v="R02284"/>
    <x v="557"/>
    <n v="69"/>
    <x v="2"/>
    <x v="7"/>
    <x v="4"/>
    <n v="3"/>
    <x v="1"/>
    <s v="Mobile Payment"/>
    <s v="Click &amp; Collect"/>
    <s v="No"/>
    <s v="Easy to assemble"/>
    <x v="2"/>
    <x v="0"/>
    <x v="0"/>
    <x v="5"/>
    <n v="1951.09"/>
    <x v="0"/>
    <s v="Western Region"/>
    <s v="Medium"/>
    <s v="February"/>
    <s v="Q1"/>
    <s v="No"/>
    <n v="1"/>
    <n v="292.6635"/>
    <n v="2243.7534999999998"/>
  </r>
  <r>
    <n v="3208"/>
    <s v="R09788"/>
    <x v="562"/>
    <n v="56"/>
    <x v="2"/>
    <x v="2"/>
    <x v="43"/>
    <n v="5"/>
    <x v="1"/>
    <s v="Cash"/>
    <s v="In Store"/>
    <s v="No"/>
    <s v="Poor packaging"/>
    <x v="1"/>
    <x v="1"/>
    <x v="0"/>
    <x v="0"/>
    <n v="755.66"/>
    <x v="7"/>
    <s v="Northern Region"/>
    <s v="Medium"/>
    <s v="April"/>
    <s v="Q2"/>
    <s v="No"/>
    <n v="1"/>
    <n v="113.34899999999999"/>
    <n v="869.0089999999999"/>
  </r>
  <r>
    <n v="3209"/>
    <s v="R07078"/>
    <x v="230"/>
    <n v="21"/>
    <x v="0"/>
    <x v="3"/>
    <x v="5"/>
    <n v="2"/>
    <x v="1"/>
    <s v="Debit Card"/>
    <s v="Click &amp; Collect"/>
    <s v="Yes"/>
    <s v="Easy to assemble"/>
    <x v="0"/>
    <x v="0"/>
    <x v="0"/>
    <x v="2"/>
    <n v="1158.56"/>
    <x v="4"/>
    <s v="Central Region"/>
    <s v="Medium"/>
    <s v="December"/>
    <s v="Q4"/>
    <s v="No"/>
    <n v="1"/>
    <n v="173.78399999999999"/>
    <n v="1332.3439999999998"/>
  </r>
  <r>
    <n v="3210"/>
    <s v="R01778"/>
    <x v="236"/>
    <n v="44"/>
    <x v="2"/>
    <x v="5"/>
    <x v="50"/>
    <n v="4"/>
    <x v="1"/>
    <s v="Credit Card"/>
    <s v="In Store"/>
    <s v="No"/>
    <s v="Looks premium"/>
    <x v="4"/>
    <x v="0"/>
    <x v="1"/>
    <x v="3"/>
    <n v="929.55"/>
    <x v="0"/>
    <s v="Western Region"/>
    <s v="Medium"/>
    <s v="August"/>
    <s v="Q3"/>
    <s v="No"/>
    <n v="1"/>
    <n v="139.43249999999998"/>
    <n v="1068.9824999999998"/>
  </r>
  <r>
    <n v="3211"/>
    <s v="R09093"/>
    <x v="299"/>
    <n v="78"/>
    <x v="1"/>
    <x v="4"/>
    <x v="0"/>
    <n v="3"/>
    <x v="1"/>
    <s v="Mobile Payment"/>
    <s v="In Store"/>
    <s v="No"/>
    <s v="Worth the money"/>
    <x v="2"/>
    <x v="0"/>
    <x v="0"/>
    <x v="5"/>
    <n v="2479.5700000000002"/>
    <x v="0"/>
    <s v="Central Region"/>
    <s v="Medium"/>
    <s v="April"/>
    <s v="Q2"/>
    <s v="No"/>
    <n v="1"/>
    <n v="371.93549999999999"/>
    <n v="2851.5054999999998"/>
  </r>
  <r>
    <n v="3212"/>
    <s v="R00752"/>
    <x v="570"/>
    <n v="57"/>
    <x v="1"/>
    <x v="7"/>
    <x v="116"/>
    <n v="5"/>
    <x v="1"/>
    <s v="Cash"/>
    <s v="Home Delivery"/>
    <s v="No"/>
    <s v="Packaging could improve"/>
    <x v="1"/>
    <x v="2"/>
    <x v="0"/>
    <x v="0"/>
    <n v="11052.57"/>
    <x v="6"/>
    <s v="Western Region"/>
    <s v="High"/>
    <s v="September"/>
    <s v="Q3"/>
    <s v="Yes"/>
    <n v="1"/>
    <n v="1657.8854999999999"/>
    <n v="12710.455499999998"/>
  </r>
  <r>
    <n v="3213"/>
    <s v="R05992"/>
    <x v="390"/>
    <n v="32"/>
    <x v="2"/>
    <x v="0"/>
    <x v="73"/>
    <n v="2"/>
    <x v="0"/>
    <s v="Mobile Payment"/>
    <s v="Click &amp; Collect"/>
    <s v="Yes"/>
    <s v="Exactly as advertised"/>
    <x v="0"/>
    <x v="0"/>
    <x v="0"/>
    <x v="1"/>
    <n v="657.5"/>
    <x v="5"/>
    <s v="Northern Region"/>
    <s v="Medium"/>
    <s v="January"/>
    <s v="Q1"/>
    <s v="No"/>
    <n v="0"/>
    <n v="98.625"/>
    <n v="756.12499999999989"/>
  </r>
  <r>
    <n v="3215"/>
    <s v="R07385"/>
    <x v="100"/>
    <n v="32"/>
    <x v="2"/>
    <x v="2"/>
    <x v="65"/>
    <n v="1"/>
    <x v="1"/>
    <s v="Cash"/>
    <s v="Home Delivery"/>
    <s v="Yes"/>
    <s v="Easy to assemble"/>
    <x v="3"/>
    <x v="0"/>
    <x v="0"/>
    <x v="1"/>
    <n v="45.96"/>
    <x v="3"/>
    <s v="Northern Region"/>
    <s v="Low"/>
    <s v="February"/>
    <s v="Q1"/>
    <s v="No"/>
    <n v="1"/>
    <n v="6.8940000000000001"/>
    <n v="52.853999999999999"/>
  </r>
  <r>
    <n v="3216"/>
    <s v="R09413"/>
    <x v="472"/>
    <n v="41"/>
    <x v="2"/>
    <x v="5"/>
    <x v="60"/>
    <n v="2"/>
    <x v="1"/>
    <s v="Credit Card"/>
    <s v="In Store"/>
    <s v="No"/>
    <s v="Excellent product"/>
    <x v="0"/>
    <x v="0"/>
    <x v="0"/>
    <x v="3"/>
    <n v="5064"/>
    <x v="2"/>
    <s v="Western Region"/>
    <s v="High"/>
    <s v="June"/>
    <s v="Q2"/>
    <s v="Yes"/>
    <n v="1"/>
    <n v="759.6"/>
    <n v="5823.5999999999995"/>
  </r>
  <r>
    <n v="3217"/>
    <s v="R08017"/>
    <x v="264"/>
    <n v="24"/>
    <x v="2"/>
    <x v="6"/>
    <x v="122"/>
    <n v="3"/>
    <x v="1"/>
    <s v="Cash"/>
    <s v="Click &amp; Collect"/>
    <s v="No"/>
    <s v="Excellent product"/>
    <x v="2"/>
    <x v="0"/>
    <x v="0"/>
    <x v="2"/>
    <n v="412.16"/>
    <x v="8"/>
    <s v="Gauteng Region"/>
    <s v="Low"/>
    <s v="May"/>
    <s v="Q2"/>
    <s v="No"/>
    <n v="1"/>
    <n v="61.823999999999998"/>
    <n v="473.98399999999998"/>
  </r>
  <r>
    <n v="3218"/>
    <s v="R06744"/>
    <x v="122"/>
    <n v="66"/>
    <x v="0"/>
    <x v="2"/>
    <x v="85"/>
    <n v="5"/>
    <x v="0"/>
    <s v="EFT"/>
    <s v="In Store"/>
    <s v="Yes"/>
    <s v="Item missing accessories"/>
    <x v="1"/>
    <x v="1"/>
    <x v="0"/>
    <x v="5"/>
    <n v="812.2"/>
    <x v="2"/>
    <s v="Northern Region"/>
    <s v="Medium"/>
    <s v="June"/>
    <s v="Q2"/>
    <s v="No"/>
    <n v="0"/>
    <n v="121.83"/>
    <n v="934.03"/>
  </r>
  <r>
    <n v="3219"/>
    <s v="R08120"/>
    <x v="443"/>
    <n v="37"/>
    <x v="2"/>
    <x v="4"/>
    <x v="10"/>
    <n v="5"/>
    <x v="0"/>
    <s v="Credit Card"/>
    <s v="Home Delivery"/>
    <s v="Yes"/>
    <s v="Easy to assemble"/>
    <x v="1"/>
    <x v="0"/>
    <x v="1"/>
    <x v="3"/>
    <n v="276.82"/>
    <x v="7"/>
    <s v="Central Region"/>
    <s v="Low"/>
    <s v="July"/>
    <s v="Q3"/>
    <s v="No"/>
    <n v="0"/>
    <n v="41.522999999999996"/>
    <n v="318.34299999999996"/>
  </r>
  <r>
    <n v="3221"/>
    <s v="R05326"/>
    <x v="489"/>
    <n v="72"/>
    <x v="0"/>
    <x v="0"/>
    <x v="88"/>
    <n v="2"/>
    <x v="1"/>
    <s v="EFT"/>
    <s v="Click &amp; Collect"/>
    <s v="No"/>
    <s v="Exactly as advertised"/>
    <x v="0"/>
    <x v="0"/>
    <x v="0"/>
    <x v="5"/>
    <n v="529.15"/>
    <x v="0"/>
    <s v="Northern Region"/>
    <s v="Medium"/>
    <s v="June"/>
    <s v="Q2"/>
    <s v="No"/>
    <n v="1"/>
    <n v="79.372499999999988"/>
    <n v="608.52249999999992"/>
  </r>
  <r>
    <n v="3222"/>
    <s v="R00469"/>
    <x v="426"/>
    <n v="59"/>
    <x v="0"/>
    <x v="7"/>
    <x v="77"/>
    <n v="3"/>
    <x v="0"/>
    <s v="Mobile Payment"/>
    <s v="Click &amp; Collect"/>
    <s v="No"/>
    <s v="Great customer service"/>
    <x v="2"/>
    <x v="0"/>
    <x v="0"/>
    <x v="0"/>
    <n v="353.21"/>
    <x v="3"/>
    <s v="Western Region"/>
    <s v="Low"/>
    <s v="August"/>
    <s v="Q3"/>
    <s v="No"/>
    <n v="0"/>
    <n v="52.981499999999997"/>
    <n v="406.19149999999996"/>
  </r>
  <r>
    <n v="3223"/>
    <s v="R01546"/>
    <x v="449"/>
    <n v="45"/>
    <x v="1"/>
    <x v="0"/>
    <x v="33"/>
    <n v="2"/>
    <x v="0"/>
    <s v="Credit Card"/>
    <s v="In Store"/>
    <s v="No"/>
    <s v="Packaging could improve"/>
    <x v="0"/>
    <x v="2"/>
    <x v="0"/>
    <x v="4"/>
    <n v="440.87"/>
    <x v="7"/>
    <s v="Northern Region"/>
    <s v="Low"/>
    <s v="December"/>
    <s v="Q4"/>
    <s v="No"/>
    <n v="0"/>
    <n v="66.130499999999998"/>
    <n v="507.00049999999999"/>
  </r>
  <r>
    <n v="3224"/>
    <s v="R08501"/>
    <x v="5"/>
    <n v="79"/>
    <x v="2"/>
    <x v="3"/>
    <x v="16"/>
    <n v="1"/>
    <x v="1"/>
    <s v="Credit Card"/>
    <s v="In Store"/>
    <s v="No"/>
    <s v="Very comfortable"/>
    <x v="3"/>
    <x v="0"/>
    <x v="0"/>
    <x v="5"/>
    <n v="368.99"/>
    <x v="0"/>
    <s v="Central Region"/>
    <s v="Low"/>
    <s v="March"/>
    <s v="Q1"/>
    <s v="No"/>
    <n v="1"/>
    <n v="55.348500000000001"/>
    <n v="424.33849999999995"/>
  </r>
  <r>
    <n v="3225"/>
    <s v="R02684"/>
    <x v="32"/>
    <n v="73"/>
    <x v="0"/>
    <x v="0"/>
    <x v="83"/>
    <n v="5"/>
    <x v="1"/>
    <s v="Cash"/>
    <s v="Click &amp; Collect"/>
    <s v="Yes"/>
    <s v="Would definitely buy again"/>
    <x v="1"/>
    <x v="0"/>
    <x v="1"/>
    <x v="5"/>
    <n v="3521.64"/>
    <x v="5"/>
    <s v="Northern Region"/>
    <s v="Medium"/>
    <s v="September"/>
    <s v="Q3"/>
    <s v="No"/>
    <n v="1"/>
    <n v="528.24599999999998"/>
    <n v="4049.8859999999995"/>
  </r>
  <r>
    <n v="3226"/>
    <s v="R08713"/>
    <x v="661"/>
    <n v="40"/>
    <x v="0"/>
    <x v="0"/>
    <x v="32"/>
    <n v="2"/>
    <x v="0"/>
    <s v="EFT"/>
    <s v="Click &amp; Collect"/>
    <s v="No"/>
    <s v="Long waiting time"/>
    <x v="0"/>
    <x v="1"/>
    <x v="1"/>
    <x v="3"/>
    <n v="3086.4"/>
    <x v="7"/>
    <s v="Northern Region"/>
    <s v="Medium"/>
    <s v="September"/>
    <s v="Q3"/>
    <s v="No"/>
    <n v="0"/>
    <n v="462.96"/>
    <n v="3549.3599999999997"/>
  </r>
  <r>
    <n v="3227"/>
    <s v="R06396"/>
    <x v="527"/>
    <n v="77"/>
    <x v="1"/>
    <x v="7"/>
    <x v="43"/>
    <n v="2"/>
    <x v="0"/>
    <s v="Cash"/>
    <s v="Click &amp; Collect"/>
    <s v="No"/>
    <s v="Instructions unclear"/>
    <x v="0"/>
    <x v="2"/>
    <x v="0"/>
    <x v="5"/>
    <n v="755.66"/>
    <x v="7"/>
    <s v="Western Region"/>
    <s v="Medium"/>
    <s v="August"/>
    <s v="Q3"/>
    <s v="No"/>
    <n v="0"/>
    <n v="113.34899999999999"/>
    <n v="869.0089999999999"/>
  </r>
  <r>
    <n v="3229"/>
    <s v="R09423"/>
    <x v="254"/>
    <n v="32"/>
    <x v="1"/>
    <x v="1"/>
    <x v="71"/>
    <n v="4"/>
    <x v="1"/>
    <s v="Credit Card"/>
    <s v="Click &amp; Collect"/>
    <s v="No"/>
    <s v="Would definitely buy again"/>
    <x v="4"/>
    <x v="0"/>
    <x v="1"/>
    <x v="1"/>
    <n v="1171.25"/>
    <x v="4"/>
    <s v="Southern Region"/>
    <s v="Medium"/>
    <s v="November"/>
    <s v="Q4"/>
    <s v="No"/>
    <n v="1"/>
    <n v="175.6875"/>
    <n v="1346.9375"/>
  </r>
  <r>
    <n v="3231"/>
    <s v="R05555"/>
    <x v="99"/>
    <n v="46"/>
    <x v="2"/>
    <x v="0"/>
    <x v="18"/>
    <n v="4"/>
    <x v="0"/>
    <s v="Credit Card"/>
    <s v="In Store"/>
    <s v="Yes"/>
    <s v="Worth the money"/>
    <x v="4"/>
    <x v="0"/>
    <x v="1"/>
    <x v="4"/>
    <n v="1712.08"/>
    <x v="7"/>
    <s v="Northern Region"/>
    <s v="Medium"/>
    <s v="September"/>
    <s v="Q3"/>
    <s v="No"/>
    <n v="0"/>
    <n v="256.81199999999995"/>
    <n v="1968.8919999999998"/>
  </r>
  <r>
    <n v="3232"/>
    <s v="R02355"/>
    <x v="504"/>
    <n v="37"/>
    <x v="0"/>
    <x v="1"/>
    <x v="68"/>
    <n v="4"/>
    <x v="0"/>
    <s v="EFT"/>
    <s v="Click &amp; Collect"/>
    <s v="No"/>
    <s v="Product was disappointing"/>
    <x v="4"/>
    <x v="1"/>
    <x v="0"/>
    <x v="3"/>
    <n v="6698.54"/>
    <x v="6"/>
    <s v="Southern Region"/>
    <s v="High"/>
    <s v="December"/>
    <s v="Q4"/>
    <s v="Yes"/>
    <n v="0"/>
    <n v="1004.7809999999999"/>
    <n v="7703.320999999999"/>
  </r>
  <r>
    <n v="3233"/>
    <s v="R05838"/>
    <x v="481"/>
    <n v="38"/>
    <x v="2"/>
    <x v="2"/>
    <x v="25"/>
    <n v="1"/>
    <x v="0"/>
    <s v="Debit Card"/>
    <s v="Click &amp; Collect"/>
    <s v="No"/>
    <s v="Product exceeded expectations"/>
    <x v="3"/>
    <x v="0"/>
    <x v="0"/>
    <x v="3"/>
    <n v="4455.18"/>
    <x v="2"/>
    <s v="Northern Region"/>
    <s v="Medium"/>
    <s v="October"/>
    <s v="Q4"/>
    <s v="No"/>
    <n v="0"/>
    <n v="668.27700000000004"/>
    <n v="5123.4570000000003"/>
  </r>
  <r>
    <n v="3234"/>
    <s v="R03854"/>
    <x v="329"/>
    <n v="57"/>
    <x v="1"/>
    <x v="0"/>
    <x v="70"/>
    <n v="5"/>
    <x v="1"/>
    <s v="Cash"/>
    <s v="Home Delivery"/>
    <s v="Yes"/>
    <s v="Long waiting time"/>
    <x v="1"/>
    <x v="1"/>
    <x v="0"/>
    <x v="0"/>
    <n v="605.1"/>
    <x v="8"/>
    <s v="Northern Region"/>
    <s v="Medium"/>
    <s v="July"/>
    <s v="Q3"/>
    <s v="No"/>
    <n v="1"/>
    <n v="90.765000000000001"/>
    <n v="695.86500000000001"/>
  </r>
  <r>
    <n v="3235"/>
    <s v="R00774"/>
    <x v="241"/>
    <n v="47"/>
    <x v="2"/>
    <x v="4"/>
    <x v="3"/>
    <n v="3"/>
    <x v="1"/>
    <s v="Mobile Payment"/>
    <s v="Click &amp; Collect"/>
    <s v="No"/>
    <s v="Would definitely buy again"/>
    <x v="2"/>
    <x v="0"/>
    <x v="0"/>
    <x v="4"/>
    <n v="84.23"/>
    <x v="3"/>
    <s v="Central Region"/>
    <s v="Low"/>
    <s v="October"/>
    <s v="Q4"/>
    <s v="No"/>
    <n v="1"/>
    <n v="12.634500000000001"/>
    <n v="96.864499999999992"/>
  </r>
  <r>
    <n v="3236"/>
    <s v="R04296"/>
    <x v="577"/>
    <n v="41"/>
    <x v="1"/>
    <x v="7"/>
    <x v="113"/>
    <n v="3"/>
    <x v="0"/>
    <s v="Cash"/>
    <s v="Click &amp; Collect"/>
    <s v="Yes"/>
    <s v="Easy to assemble"/>
    <x v="2"/>
    <x v="0"/>
    <x v="0"/>
    <x v="3"/>
    <n v="2572.02"/>
    <x v="7"/>
    <s v="Western Region"/>
    <s v="Medium"/>
    <s v="June"/>
    <s v="Q2"/>
    <s v="No"/>
    <n v="0"/>
    <n v="385.803"/>
    <n v="2957.8229999999999"/>
  </r>
  <r>
    <n v="3237"/>
    <s v="R08947"/>
    <x v="317"/>
    <n v="65"/>
    <x v="2"/>
    <x v="8"/>
    <x v="28"/>
    <n v="1"/>
    <x v="0"/>
    <s v="Mobile Payment"/>
    <s v="Home Delivery"/>
    <s v="Yes"/>
    <s v="Long waiting time"/>
    <x v="3"/>
    <x v="1"/>
    <x v="1"/>
    <x v="5"/>
    <n v="1011.68"/>
    <x v="0"/>
    <s v="Eastern Region"/>
    <s v="Medium"/>
    <s v="December"/>
    <s v="Q4"/>
    <s v="No"/>
    <n v="0"/>
    <n v="151.75199999999998"/>
    <n v="1163.4319999999998"/>
  </r>
  <r>
    <n v="3238"/>
    <s v="R09817"/>
    <x v="325"/>
    <n v="77"/>
    <x v="2"/>
    <x v="3"/>
    <x v="6"/>
    <n v="4"/>
    <x v="0"/>
    <s v="Debit Card"/>
    <s v="Home Delivery"/>
    <s v="Yes"/>
    <s v="Very fast delivery"/>
    <x v="4"/>
    <x v="0"/>
    <x v="1"/>
    <x v="5"/>
    <n v="409.06"/>
    <x v="5"/>
    <s v="Central Region"/>
    <s v="Low"/>
    <s v="September"/>
    <s v="Q3"/>
    <s v="No"/>
    <n v="0"/>
    <n v="61.358999999999995"/>
    <n v="470.41899999999998"/>
  </r>
  <r>
    <n v="3239"/>
    <s v="R09458"/>
    <x v="582"/>
    <n v="35"/>
    <x v="0"/>
    <x v="6"/>
    <x v="113"/>
    <n v="2"/>
    <x v="1"/>
    <s v="EFT"/>
    <s v="Click &amp; Collect"/>
    <s v="No"/>
    <s v="Exactly as advertised"/>
    <x v="0"/>
    <x v="0"/>
    <x v="0"/>
    <x v="3"/>
    <n v="2572.02"/>
    <x v="7"/>
    <s v="Gauteng Region"/>
    <s v="Medium"/>
    <s v="July"/>
    <s v="Q3"/>
    <s v="No"/>
    <n v="1"/>
    <n v="385.803"/>
    <n v="2957.8229999999999"/>
  </r>
  <r>
    <n v="3241"/>
    <s v="R04374"/>
    <x v="646"/>
    <n v="60"/>
    <x v="0"/>
    <x v="4"/>
    <x v="69"/>
    <n v="5"/>
    <x v="0"/>
    <s v="Cash"/>
    <s v="In Store"/>
    <s v="No"/>
    <s v="Item missing accessories"/>
    <x v="1"/>
    <x v="1"/>
    <x v="0"/>
    <x v="0"/>
    <n v="1907.49"/>
    <x v="0"/>
    <s v="Central Region"/>
    <s v="Medium"/>
    <s v="April"/>
    <s v="Q2"/>
    <s v="No"/>
    <n v="0"/>
    <n v="286.12349999999998"/>
    <n v="2193.6134999999999"/>
  </r>
  <r>
    <n v="3242"/>
    <s v="R04873"/>
    <x v="518"/>
    <n v="59"/>
    <x v="0"/>
    <x v="6"/>
    <x v="110"/>
    <n v="3"/>
    <x v="1"/>
    <s v="Debit Card"/>
    <s v="Click &amp; Collect"/>
    <s v="Yes"/>
    <s v="Would definitely buy again"/>
    <x v="2"/>
    <x v="0"/>
    <x v="0"/>
    <x v="0"/>
    <n v="2216.12"/>
    <x v="1"/>
    <s v="Gauteng Region"/>
    <s v="Medium"/>
    <s v="April"/>
    <s v="Q2"/>
    <s v="No"/>
    <n v="1"/>
    <n v="332.41799999999995"/>
    <n v="2548.5379999999996"/>
  </r>
  <r>
    <n v="3243"/>
    <s v="R05508"/>
    <x v="604"/>
    <n v="55"/>
    <x v="2"/>
    <x v="1"/>
    <x v="77"/>
    <n v="1"/>
    <x v="1"/>
    <s v="Mobile Payment"/>
    <s v="Click &amp; Collect"/>
    <s v="Yes"/>
    <s v="Easy to assemble"/>
    <x v="3"/>
    <x v="0"/>
    <x v="0"/>
    <x v="0"/>
    <n v="353.21"/>
    <x v="3"/>
    <s v="Southern Region"/>
    <s v="Low"/>
    <s v="July"/>
    <s v="Q3"/>
    <s v="No"/>
    <n v="1"/>
    <n v="52.981499999999997"/>
    <n v="406.19149999999996"/>
  </r>
  <r>
    <n v="3244"/>
    <s v="R04976"/>
    <x v="259"/>
    <n v="47"/>
    <x v="1"/>
    <x v="3"/>
    <x v="100"/>
    <n v="2"/>
    <x v="0"/>
    <s v="Debit Card"/>
    <s v="Click &amp; Collect"/>
    <s v="Yes"/>
    <s v="Looks premium"/>
    <x v="0"/>
    <x v="0"/>
    <x v="0"/>
    <x v="4"/>
    <n v="5432.76"/>
    <x v="5"/>
    <s v="Central Region"/>
    <s v="High"/>
    <s v="March"/>
    <s v="Q1"/>
    <s v="Yes"/>
    <n v="0"/>
    <n v="814.91399999999999"/>
    <n v="6247.674"/>
  </r>
  <r>
    <n v="3245"/>
    <s v="R04839"/>
    <x v="652"/>
    <n v="39"/>
    <x v="0"/>
    <x v="8"/>
    <x v="55"/>
    <n v="1"/>
    <x v="0"/>
    <s v="Cash"/>
    <s v="In Store"/>
    <s v="No"/>
    <m/>
    <x v="3"/>
    <x v="3"/>
    <x v="2"/>
    <x v="3"/>
    <n v="324.35000000000002"/>
    <x v="8"/>
    <s v="Eastern Region"/>
    <s v="Low"/>
    <s v="August"/>
    <s v="Q3"/>
    <s v="No"/>
    <n v="0"/>
    <n v="48.652500000000003"/>
    <n v="373.0025"/>
  </r>
  <r>
    <n v="3247"/>
    <s v="R01109"/>
    <x v="410"/>
    <n v="36"/>
    <x v="2"/>
    <x v="3"/>
    <x v="39"/>
    <n v="5"/>
    <x v="0"/>
    <s v="Debit Card"/>
    <s v="In Store"/>
    <s v="Yes"/>
    <s v="Very fast delivery"/>
    <x v="1"/>
    <x v="0"/>
    <x v="1"/>
    <x v="3"/>
    <n v="24904.86"/>
    <x v="6"/>
    <s v="Central Region"/>
    <s v="High"/>
    <s v="July"/>
    <s v="Q3"/>
    <s v="Yes"/>
    <n v="0"/>
    <n v="3735.7289999999998"/>
    <n v="28640.589"/>
  </r>
  <r>
    <n v="3248"/>
    <s v="R03774"/>
    <x v="56"/>
    <n v="61"/>
    <x v="1"/>
    <x v="3"/>
    <x v="76"/>
    <n v="2"/>
    <x v="0"/>
    <s v="Credit Card"/>
    <s v="In Store"/>
    <s v="Yes"/>
    <s v="Worth the money"/>
    <x v="0"/>
    <x v="0"/>
    <x v="0"/>
    <x v="0"/>
    <n v="824.74"/>
    <x v="8"/>
    <s v="Central Region"/>
    <s v="Medium"/>
    <s v="September"/>
    <s v="Q3"/>
    <s v="No"/>
    <n v="0"/>
    <n v="123.711"/>
    <n v="948.45099999999991"/>
  </r>
  <r>
    <n v="3250"/>
    <s v="R01421"/>
    <x v="276"/>
    <n v="23"/>
    <x v="2"/>
    <x v="0"/>
    <x v="121"/>
    <n v="1"/>
    <x v="0"/>
    <s v="Cash"/>
    <s v="In Store"/>
    <s v="No"/>
    <s v="Instructions unclear"/>
    <x v="3"/>
    <x v="2"/>
    <x v="0"/>
    <x v="2"/>
    <n v="85.25"/>
    <x v="1"/>
    <s v="Northern Region"/>
    <s v="Low"/>
    <s v="December"/>
    <s v="Q4"/>
    <s v="No"/>
    <n v="0"/>
    <n v="12.7875"/>
    <n v="98.037499999999994"/>
  </r>
  <r>
    <n v="3251"/>
    <s v="R05171"/>
    <x v="92"/>
    <n v="28"/>
    <x v="2"/>
    <x v="8"/>
    <x v="82"/>
    <n v="5"/>
    <x v="1"/>
    <s v="Cash"/>
    <s v="In Store"/>
    <s v="Yes"/>
    <s v="Exactly as advertised"/>
    <x v="1"/>
    <x v="0"/>
    <x v="1"/>
    <x v="1"/>
    <n v="463.48"/>
    <x v="6"/>
    <s v="Eastern Region"/>
    <s v="Low"/>
    <s v="January"/>
    <s v="Q1"/>
    <s v="No"/>
    <n v="1"/>
    <n v="69.522000000000006"/>
    <n v="533.00199999999995"/>
  </r>
  <r>
    <n v="3252"/>
    <s v="R06341"/>
    <x v="535"/>
    <n v="54"/>
    <x v="0"/>
    <x v="0"/>
    <x v="55"/>
    <n v="2"/>
    <x v="0"/>
    <s v="EFT"/>
    <s v="Home Delivery"/>
    <s v="No"/>
    <s v="Easy online ordering"/>
    <x v="0"/>
    <x v="0"/>
    <x v="0"/>
    <x v="4"/>
    <n v="324.35000000000002"/>
    <x v="8"/>
    <s v="Northern Region"/>
    <s v="Low"/>
    <s v="December"/>
    <s v="Q4"/>
    <s v="No"/>
    <n v="0"/>
    <n v="48.652500000000003"/>
    <n v="373.0025"/>
  </r>
  <r>
    <n v="3253"/>
    <s v="R05215"/>
    <x v="627"/>
    <n v="72"/>
    <x v="1"/>
    <x v="0"/>
    <x v="11"/>
    <n v="2"/>
    <x v="1"/>
    <s v="Debit Card"/>
    <s v="In Store"/>
    <s v="No"/>
    <s v="Would definitely buy again"/>
    <x v="0"/>
    <x v="0"/>
    <x v="0"/>
    <x v="5"/>
    <n v="231.22"/>
    <x v="1"/>
    <s v="Northern Region"/>
    <s v="Low"/>
    <s v="August"/>
    <s v="Q3"/>
    <s v="No"/>
    <n v="1"/>
    <n v="34.683"/>
    <n v="265.90299999999996"/>
  </r>
  <r>
    <n v="3254"/>
    <s v="R05404"/>
    <x v="199"/>
    <n v="24"/>
    <x v="1"/>
    <x v="4"/>
    <x v="8"/>
    <n v="3"/>
    <x v="0"/>
    <s v="Debit Card"/>
    <s v="Home Delivery"/>
    <s v="Yes"/>
    <s v="Would definitely buy again"/>
    <x v="2"/>
    <x v="0"/>
    <x v="0"/>
    <x v="2"/>
    <n v="5390.8"/>
    <x v="6"/>
    <s v="Central Region"/>
    <s v="High"/>
    <s v="June"/>
    <s v="Q2"/>
    <s v="Yes"/>
    <n v="0"/>
    <n v="808.62"/>
    <n v="6199.42"/>
  </r>
  <r>
    <n v="3255"/>
    <s v="R09660"/>
    <x v="238"/>
    <n v="71"/>
    <x v="2"/>
    <x v="4"/>
    <x v="89"/>
    <n v="1"/>
    <x v="0"/>
    <s v="Credit Card"/>
    <s v="In Store"/>
    <s v="Yes"/>
    <s v="Product exceeded expectations"/>
    <x v="3"/>
    <x v="0"/>
    <x v="0"/>
    <x v="5"/>
    <n v="574.49"/>
    <x v="4"/>
    <s v="Central Region"/>
    <s v="Medium"/>
    <s v="March"/>
    <s v="Q1"/>
    <s v="No"/>
    <n v="0"/>
    <n v="86.173500000000004"/>
    <n v="660.6635"/>
  </r>
  <r>
    <n v="3256"/>
    <s v="R05688"/>
    <x v="118"/>
    <n v="37"/>
    <x v="1"/>
    <x v="7"/>
    <x v="111"/>
    <n v="1"/>
    <x v="0"/>
    <s v="Debit Card"/>
    <s v="Click &amp; Collect"/>
    <s v="No"/>
    <s v="Great customer service"/>
    <x v="3"/>
    <x v="0"/>
    <x v="0"/>
    <x v="3"/>
    <n v="4507.63"/>
    <x v="2"/>
    <s v="Western Region"/>
    <s v="Medium"/>
    <s v="June"/>
    <s v="Q2"/>
    <s v="No"/>
    <n v="0"/>
    <n v="676.14449999999999"/>
    <n v="5183.7744999999995"/>
  </r>
  <r>
    <n v="3257"/>
    <s v="R08066"/>
    <x v="500"/>
    <n v="63"/>
    <x v="2"/>
    <x v="4"/>
    <x v="62"/>
    <n v="3"/>
    <x v="1"/>
    <s v="EFT"/>
    <s v="In Store"/>
    <s v="Yes"/>
    <s v="Product exceeded expectations"/>
    <x v="2"/>
    <x v="0"/>
    <x v="0"/>
    <x v="0"/>
    <n v="2951.61"/>
    <x v="1"/>
    <s v="Central Region"/>
    <s v="Medium"/>
    <s v="January"/>
    <s v="Q1"/>
    <s v="No"/>
    <n v="1"/>
    <n v="442.74150000000003"/>
    <n v="3394.3514999999998"/>
  </r>
  <r>
    <n v="3258"/>
    <s v="R01681"/>
    <x v="86"/>
    <n v="19"/>
    <x v="0"/>
    <x v="5"/>
    <x v="91"/>
    <n v="3"/>
    <x v="1"/>
    <s v="Debit Card"/>
    <s v="Click &amp; Collect"/>
    <s v="No"/>
    <s v="Average quality"/>
    <x v="2"/>
    <x v="2"/>
    <x v="1"/>
    <x v="2"/>
    <n v="53.85"/>
    <x v="3"/>
    <s v="Western Region"/>
    <s v="Low"/>
    <s v="February"/>
    <s v="Q1"/>
    <s v="No"/>
    <n v="1"/>
    <n v="8.0775000000000006"/>
    <n v="61.927499999999995"/>
  </r>
  <r>
    <n v="3259"/>
    <s v="R06940"/>
    <x v="415"/>
    <n v="64"/>
    <x v="1"/>
    <x v="5"/>
    <x v="3"/>
    <n v="3"/>
    <x v="0"/>
    <s v="Debit Card"/>
    <s v="Home Delivery"/>
    <s v="Yes"/>
    <s v="Poor packaging"/>
    <x v="2"/>
    <x v="1"/>
    <x v="0"/>
    <x v="0"/>
    <n v="84.23"/>
    <x v="3"/>
    <s v="Western Region"/>
    <s v="Low"/>
    <s v="March"/>
    <s v="Q1"/>
    <s v="No"/>
    <n v="0"/>
    <n v="12.634500000000001"/>
    <n v="96.864499999999992"/>
  </r>
  <r>
    <n v="3260"/>
    <s v="R00634"/>
    <x v="297"/>
    <n v="41"/>
    <x v="1"/>
    <x v="5"/>
    <x v="21"/>
    <n v="3"/>
    <x v="0"/>
    <s v="Debit Card"/>
    <s v="Click &amp; Collect"/>
    <s v="Yes"/>
    <s v="Instructions unclear"/>
    <x v="2"/>
    <x v="2"/>
    <x v="1"/>
    <x v="3"/>
    <n v="369.57"/>
    <x v="0"/>
    <s v="Western Region"/>
    <s v="Low"/>
    <s v="November"/>
    <s v="Q4"/>
    <s v="No"/>
    <n v="0"/>
    <n v="55.435499999999998"/>
    <n v="425.00549999999998"/>
  </r>
  <r>
    <n v="3261"/>
    <s v="R02570"/>
    <x v="425"/>
    <n v="22"/>
    <x v="0"/>
    <x v="0"/>
    <x v="25"/>
    <n v="1"/>
    <x v="1"/>
    <s v="Mobile Payment"/>
    <s v="Click &amp; Collect"/>
    <s v="No"/>
    <s v="Item missing accessories"/>
    <x v="3"/>
    <x v="1"/>
    <x v="1"/>
    <x v="2"/>
    <n v="4455.18"/>
    <x v="2"/>
    <s v="Northern Region"/>
    <s v="Medium"/>
    <s v="November"/>
    <s v="Q4"/>
    <s v="No"/>
    <n v="1"/>
    <n v="668.27700000000004"/>
    <n v="5123.4570000000003"/>
  </r>
  <r>
    <n v="3262"/>
    <s v="R06171"/>
    <x v="672"/>
    <n v="45"/>
    <x v="2"/>
    <x v="0"/>
    <x v="123"/>
    <n v="2"/>
    <x v="0"/>
    <s v="EFT"/>
    <s v="In Store"/>
    <s v="Yes"/>
    <s v="Customer support was excellent"/>
    <x v="0"/>
    <x v="0"/>
    <x v="0"/>
    <x v="4"/>
    <n v="2977.47"/>
    <x v="7"/>
    <s v="Northern Region"/>
    <s v="Medium"/>
    <s v="August"/>
    <s v="Q3"/>
    <s v="No"/>
    <n v="0"/>
    <n v="446.62049999999994"/>
    <n v="3424.0904999999993"/>
  </r>
  <r>
    <n v="3263"/>
    <s v="R04708"/>
    <x v="389"/>
    <n v="36"/>
    <x v="2"/>
    <x v="7"/>
    <x v="55"/>
    <n v="4"/>
    <x v="0"/>
    <s v="Credit Card"/>
    <s v="In Store"/>
    <s v="Yes"/>
    <s v="Highly recommend"/>
    <x v="4"/>
    <x v="0"/>
    <x v="1"/>
    <x v="3"/>
    <n v="324.35000000000002"/>
    <x v="8"/>
    <s v="Western Region"/>
    <s v="Low"/>
    <s v="May"/>
    <s v="Q2"/>
    <s v="No"/>
    <n v="0"/>
    <n v="48.652500000000003"/>
    <n v="373.0025"/>
  </r>
  <r>
    <n v="3264"/>
    <s v="R02167"/>
    <x v="345"/>
    <n v="20"/>
    <x v="0"/>
    <x v="7"/>
    <x v="14"/>
    <n v="3"/>
    <x v="1"/>
    <s v="Credit Card"/>
    <s v="In Store"/>
    <s v="Yes"/>
    <s v="Looks premium"/>
    <x v="2"/>
    <x v="0"/>
    <x v="0"/>
    <x v="2"/>
    <n v="1440.59"/>
    <x v="1"/>
    <s v="Western Region"/>
    <s v="Medium"/>
    <s v="January"/>
    <s v="Q1"/>
    <s v="No"/>
    <n v="1"/>
    <n v="216.08849999999998"/>
    <n v="1656.6784999999998"/>
  </r>
  <r>
    <n v="3265"/>
    <s v="R00364"/>
    <x v="174"/>
    <n v="67"/>
    <x v="1"/>
    <x v="4"/>
    <x v="6"/>
    <n v="2"/>
    <x v="0"/>
    <s v="Cash"/>
    <s v="Click &amp; Collect"/>
    <s v="No"/>
    <s v="Product exceeded expectations"/>
    <x v="0"/>
    <x v="0"/>
    <x v="0"/>
    <x v="5"/>
    <n v="409.06"/>
    <x v="5"/>
    <s v="Central Region"/>
    <s v="Low"/>
    <s v="July"/>
    <s v="Q3"/>
    <s v="No"/>
    <n v="0"/>
    <n v="61.358999999999995"/>
    <n v="470.41899999999998"/>
  </r>
  <r>
    <n v="3266"/>
    <s v="R06993"/>
    <x v="614"/>
    <n v="39"/>
    <x v="1"/>
    <x v="5"/>
    <x v="34"/>
    <n v="1"/>
    <x v="1"/>
    <s v="Mobile Payment"/>
    <s v="Home Delivery"/>
    <s v="Yes"/>
    <s v="Poor packaging"/>
    <x v="3"/>
    <x v="1"/>
    <x v="1"/>
    <x v="3"/>
    <n v="14729.04"/>
    <x v="6"/>
    <s v="Western Region"/>
    <s v="High"/>
    <s v="July"/>
    <s v="Q3"/>
    <s v="Yes"/>
    <n v="1"/>
    <n v="2209.3560000000002"/>
    <n v="16938.396000000001"/>
  </r>
  <r>
    <n v="3268"/>
    <s v="R05400"/>
    <x v="266"/>
    <n v="18"/>
    <x v="2"/>
    <x v="2"/>
    <x v="55"/>
    <n v="3"/>
    <x v="1"/>
    <s v="Debit Card"/>
    <s v="Home Delivery"/>
    <s v="Yes"/>
    <s v="Delivery delayed"/>
    <x v="2"/>
    <x v="1"/>
    <x v="0"/>
    <x v="2"/>
    <n v="324.35000000000002"/>
    <x v="8"/>
    <s v="Northern Region"/>
    <s v="Low"/>
    <s v="December"/>
    <s v="Q4"/>
    <s v="No"/>
    <n v="1"/>
    <n v="48.652500000000003"/>
    <n v="373.0025"/>
  </r>
  <r>
    <n v="3269"/>
    <s v="R06460"/>
    <x v="653"/>
    <n v="45"/>
    <x v="1"/>
    <x v="6"/>
    <x v="7"/>
    <n v="1"/>
    <x v="1"/>
    <s v="Credit Card"/>
    <s v="Click &amp; Collect"/>
    <s v="Yes"/>
    <s v="Product exceeded expectations"/>
    <x v="3"/>
    <x v="0"/>
    <x v="0"/>
    <x v="4"/>
    <n v="1370.56"/>
    <x v="6"/>
    <s v="Gauteng Region"/>
    <s v="Medium"/>
    <s v="December"/>
    <s v="Q4"/>
    <s v="No"/>
    <n v="1"/>
    <n v="205.58399999999997"/>
    <n v="1576.1439999999998"/>
  </r>
  <r>
    <n v="3270"/>
    <s v="R07766"/>
    <x v="318"/>
    <n v="34"/>
    <x v="0"/>
    <x v="0"/>
    <x v="85"/>
    <n v="1"/>
    <x v="1"/>
    <s v="Cash"/>
    <s v="In Store"/>
    <s v="No"/>
    <s v="Instructions unclear"/>
    <x v="3"/>
    <x v="2"/>
    <x v="0"/>
    <x v="1"/>
    <n v="812.2"/>
    <x v="2"/>
    <s v="Northern Region"/>
    <s v="Medium"/>
    <s v="April"/>
    <s v="Q2"/>
    <s v="No"/>
    <n v="1"/>
    <n v="121.83"/>
    <n v="934.03"/>
  </r>
  <r>
    <n v="3271"/>
    <s v="R09586"/>
    <x v="431"/>
    <m/>
    <x v="2"/>
    <x v="6"/>
    <x v="101"/>
    <n v="5"/>
    <x v="1"/>
    <s v="Debit Card"/>
    <s v="Home Delivery"/>
    <s v="No"/>
    <s v="Helpful staff"/>
    <x v="1"/>
    <x v="0"/>
    <x v="1"/>
    <x v="6"/>
    <n v="886.51"/>
    <x v="1"/>
    <s v="Gauteng Region"/>
    <s v="Medium"/>
    <s v="April"/>
    <s v="Q2"/>
    <s v="No"/>
    <n v="1"/>
    <n v="132.97649999999999"/>
    <n v="1019.4864999999999"/>
  </r>
  <r>
    <n v="3272"/>
    <s v="R08662"/>
    <x v="657"/>
    <n v="73"/>
    <x v="2"/>
    <x v="1"/>
    <x v="101"/>
    <n v="2"/>
    <x v="1"/>
    <s v="EFT"/>
    <s v="In Store"/>
    <s v="No"/>
    <s v="Fits perfectly"/>
    <x v="0"/>
    <x v="0"/>
    <x v="0"/>
    <x v="5"/>
    <n v="886.51"/>
    <x v="1"/>
    <s v="Southern Region"/>
    <s v="Medium"/>
    <s v="April"/>
    <s v="Q2"/>
    <s v="No"/>
    <n v="1"/>
    <n v="132.97649999999999"/>
    <n v="1019.4864999999999"/>
  </r>
  <r>
    <n v="3273"/>
    <s v="R04223"/>
    <x v="62"/>
    <n v="28"/>
    <x v="2"/>
    <x v="4"/>
    <x v="32"/>
    <n v="5"/>
    <x v="1"/>
    <s v="Debit Card"/>
    <s v="In Store"/>
    <s v="Yes"/>
    <s v="Highly recommend"/>
    <x v="1"/>
    <x v="0"/>
    <x v="1"/>
    <x v="1"/>
    <n v="3086.4"/>
    <x v="7"/>
    <s v="Central Region"/>
    <s v="Medium"/>
    <s v="July"/>
    <s v="Q3"/>
    <s v="No"/>
    <n v="1"/>
    <n v="462.96"/>
    <n v="3549.3599999999997"/>
  </r>
  <r>
    <n v="3275"/>
    <s v="R06640"/>
    <x v="610"/>
    <n v="70"/>
    <x v="1"/>
    <x v="0"/>
    <x v="62"/>
    <n v="3"/>
    <x v="0"/>
    <s v="Debit Card"/>
    <s v="Home Delivery"/>
    <s v="Yes"/>
    <s v="Helpful staff"/>
    <x v="2"/>
    <x v="0"/>
    <x v="0"/>
    <x v="5"/>
    <n v="2951.61"/>
    <x v="1"/>
    <s v="Northern Region"/>
    <s v="Medium"/>
    <s v="March"/>
    <s v="Q1"/>
    <s v="No"/>
    <n v="0"/>
    <n v="442.74150000000003"/>
    <n v="3394.3514999999998"/>
  </r>
  <r>
    <n v="3276"/>
    <s v="R01173"/>
    <x v="548"/>
    <n v="27"/>
    <x v="1"/>
    <x v="8"/>
    <x v="50"/>
    <n v="1"/>
    <x v="0"/>
    <s v="Cash"/>
    <s v="Home Delivery"/>
    <s v="No"/>
    <s v="Item missing accessories"/>
    <x v="3"/>
    <x v="1"/>
    <x v="1"/>
    <x v="1"/>
    <n v="929.55"/>
    <x v="0"/>
    <s v="Eastern Region"/>
    <s v="Medium"/>
    <s v="September"/>
    <s v="Q3"/>
    <s v="No"/>
    <n v="0"/>
    <n v="139.43249999999998"/>
    <n v="1068.9824999999998"/>
  </r>
  <r>
    <n v="3277"/>
    <s v="R04203"/>
    <x v="285"/>
    <n v="26"/>
    <x v="2"/>
    <x v="3"/>
    <x v="22"/>
    <n v="2"/>
    <x v="0"/>
    <s v="Debit Card"/>
    <s v="In Store"/>
    <s v="No"/>
    <s v="Long waiting time"/>
    <x v="0"/>
    <x v="1"/>
    <x v="1"/>
    <x v="1"/>
    <n v="1734"/>
    <x v="7"/>
    <s v="Central Region"/>
    <s v="Medium"/>
    <s v="November"/>
    <s v="Q4"/>
    <s v="No"/>
    <n v="0"/>
    <n v="260.09999999999997"/>
    <n v="1994.1"/>
  </r>
  <r>
    <n v="3278"/>
    <s v="R09762"/>
    <x v="297"/>
    <n v="19"/>
    <x v="0"/>
    <x v="0"/>
    <x v="70"/>
    <n v="4"/>
    <x v="0"/>
    <s v="Cash"/>
    <s v="In Store"/>
    <s v="Yes"/>
    <s v="Poor packaging"/>
    <x v="4"/>
    <x v="1"/>
    <x v="0"/>
    <x v="2"/>
    <n v="605.1"/>
    <x v="8"/>
    <s v="Northern Region"/>
    <s v="Medium"/>
    <s v="November"/>
    <s v="Q4"/>
    <s v="No"/>
    <n v="0"/>
    <n v="90.765000000000001"/>
    <n v="695.86500000000001"/>
  </r>
  <r>
    <n v="3279"/>
    <s v="R03442"/>
    <x v="564"/>
    <n v="72"/>
    <x v="2"/>
    <x v="1"/>
    <x v="96"/>
    <n v="3"/>
    <x v="0"/>
    <s v="EFT"/>
    <s v="In Store"/>
    <s v="Yes"/>
    <s v="Very fast delivery"/>
    <x v="2"/>
    <x v="0"/>
    <x v="0"/>
    <x v="5"/>
    <n v="944.78"/>
    <x v="6"/>
    <s v="Southern Region"/>
    <s v="Medium"/>
    <s v="May"/>
    <s v="Q2"/>
    <s v="No"/>
    <n v="0"/>
    <n v="141.71699999999998"/>
    <n v="1086.4969999999998"/>
  </r>
  <r>
    <n v="3280"/>
    <s v="R02577"/>
    <x v="562"/>
    <n v="44"/>
    <x v="2"/>
    <x v="1"/>
    <x v="40"/>
    <n v="5"/>
    <x v="0"/>
    <s v="Credit Card"/>
    <s v="Home Delivery"/>
    <s v="No"/>
    <s v="Exactly as advertised"/>
    <x v="1"/>
    <x v="0"/>
    <x v="1"/>
    <x v="3"/>
    <n v="1619.07"/>
    <x v="7"/>
    <s v="Southern Region"/>
    <s v="Medium"/>
    <s v="April"/>
    <s v="Q2"/>
    <s v="No"/>
    <n v="0"/>
    <n v="242.86049999999997"/>
    <n v="1861.9304999999997"/>
  </r>
  <r>
    <n v="3281"/>
    <s v="R01990"/>
    <x v="231"/>
    <n v="57"/>
    <x v="0"/>
    <x v="3"/>
    <x v="14"/>
    <n v="5"/>
    <x v="0"/>
    <s v="Debit Card"/>
    <s v="Home Delivery"/>
    <s v="No"/>
    <s v="Fantastic experience"/>
    <x v="1"/>
    <x v="0"/>
    <x v="1"/>
    <x v="0"/>
    <n v="1440.59"/>
    <x v="1"/>
    <s v="Central Region"/>
    <s v="Medium"/>
    <s v="January"/>
    <s v="Q1"/>
    <s v="No"/>
    <n v="0"/>
    <n v="216.08849999999998"/>
    <n v="1656.6784999999998"/>
  </r>
  <r>
    <n v="3283"/>
    <s v="R05583"/>
    <x v="471"/>
    <n v="33"/>
    <x v="0"/>
    <x v="8"/>
    <x v="44"/>
    <n v="2"/>
    <x v="0"/>
    <s v="Mobile Payment"/>
    <s v="Home Delivery"/>
    <s v="Yes"/>
    <s v="Very comfortable"/>
    <x v="0"/>
    <x v="0"/>
    <x v="0"/>
    <x v="1"/>
    <n v="2849.09"/>
    <x v="7"/>
    <s v="Eastern Region"/>
    <s v="Medium"/>
    <s v="August"/>
    <s v="Q3"/>
    <s v="No"/>
    <n v="0"/>
    <n v="427.36349999999999"/>
    <n v="3276.4535000000001"/>
  </r>
  <r>
    <n v="3284"/>
    <s v="R09866"/>
    <x v="662"/>
    <n v="58"/>
    <x v="1"/>
    <x v="8"/>
    <x v="84"/>
    <n v="1"/>
    <x v="1"/>
    <s v="Credit Card"/>
    <s v="In Store"/>
    <s v="No"/>
    <s v="Great customer service"/>
    <x v="3"/>
    <x v="0"/>
    <x v="0"/>
    <x v="0"/>
    <n v="27.35"/>
    <x v="3"/>
    <s v="Eastern Region"/>
    <s v="Low"/>
    <s v="November"/>
    <s v="Q4"/>
    <s v="No"/>
    <n v="1"/>
    <n v="4.1025"/>
    <n v="31.452500000000001"/>
  </r>
  <r>
    <n v="3285"/>
    <s v="R07523"/>
    <x v="481"/>
    <n v="21"/>
    <x v="0"/>
    <x v="0"/>
    <x v="54"/>
    <n v="2"/>
    <x v="1"/>
    <s v="Cash"/>
    <s v="In Store"/>
    <s v="Yes"/>
    <s v="Easy online ordering"/>
    <x v="0"/>
    <x v="0"/>
    <x v="0"/>
    <x v="2"/>
    <n v="1940.64"/>
    <x v="4"/>
    <s v="Northern Region"/>
    <s v="Medium"/>
    <s v="October"/>
    <s v="Q4"/>
    <s v="No"/>
    <n v="1"/>
    <n v="291.096"/>
    <n v="2231.7359999999999"/>
  </r>
  <r>
    <n v="3286"/>
    <s v="R02629"/>
    <x v="680"/>
    <n v="25"/>
    <x v="1"/>
    <x v="6"/>
    <x v="44"/>
    <n v="3"/>
    <x v="1"/>
    <s v="Credit Card"/>
    <s v="Click &amp; Collect"/>
    <s v="No"/>
    <s v="Packaging could improve"/>
    <x v="2"/>
    <x v="2"/>
    <x v="1"/>
    <x v="1"/>
    <n v="2849.09"/>
    <x v="7"/>
    <s v="Gauteng Region"/>
    <s v="Medium"/>
    <s v="April"/>
    <s v="Q2"/>
    <s v="No"/>
    <n v="1"/>
    <n v="427.36349999999999"/>
    <n v="3276.4535000000001"/>
  </r>
  <r>
    <n v="3287"/>
    <s v="R08856"/>
    <x v="705"/>
    <n v="24"/>
    <x v="2"/>
    <x v="3"/>
    <x v="3"/>
    <n v="1"/>
    <x v="1"/>
    <s v="Credit Card"/>
    <s v="In Store"/>
    <s v="Yes"/>
    <s v="Easy online ordering"/>
    <x v="3"/>
    <x v="0"/>
    <x v="0"/>
    <x v="2"/>
    <n v="84.23"/>
    <x v="3"/>
    <s v="Central Region"/>
    <s v="Low"/>
    <s v="July"/>
    <s v="Q3"/>
    <s v="No"/>
    <n v="1"/>
    <n v="12.634500000000001"/>
    <n v="96.864499999999992"/>
  </r>
  <r>
    <n v="3288"/>
    <s v="R01411"/>
    <x v="564"/>
    <n v="47"/>
    <x v="0"/>
    <x v="2"/>
    <x v="41"/>
    <n v="4"/>
    <x v="0"/>
    <s v="Debit Card"/>
    <s v="In Store"/>
    <s v="Yes"/>
    <m/>
    <x v="4"/>
    <x v="3"/>
    <x v="2"/>
    <x v="4"/>
    <n v="13261"/>
    <x v="6"/>
    <s v="Northern Region"/>
    <s v="High"/>
    <s v="May"/>
    <s v="Q2"/>
    <s v="Yes"/>
    <n v="0"/>
    <n v="1989.1499999999999"/>
    <n v="15250.15"/>
  </r>
  <r>
    <n v="3289"/>
    <s v="R09900"/>
    <x v="95"/>
    <n v="47"/>
    <x v="0"/>
    <x v="8"/>
    <x v="115"/>
    <n v="3"/>
    <x v="0"/>
    <s v="Credit Card"/>
    <s v="In Store"/>
    <s v="Yes"/>
    <s v="Product exceeded expectations"/>
    <x v="2"/>
    <x v="0"/>
    <x v="0"/>
    <x v="4"/>
    <n v="1369.39"/>
    <x v="4"/>
    <s v="Eastern Region"/>
    <s v="Medium"/>
    <s v="February"/>
    <s v="Q1"/>
    <s v="No"/>
    <n v="0"/>
    <n v="205.4085"/>
    <n v="1574.7985000000001"/>
  </r>
  <r>
    <n v="3291"/>
    <s v="R08410"/>
    <x v="162"/>
    <n v="60"/>
    <x v="2"/>
    <x v="2"/>
    <x v="19"/>
    <n v="1"/>
    <x v="0"/>
    <s v="Credit Card"/>
    <s v="Click &amp; Collect"/>
    <s v="No"/>
    <s v="Easy to assemble"/>
    <x v="3"/>
    <x v="0"/>
    <x v="0"/>
    <x v="0"/>
    <n v="343.42"/>
    <x v="3"/>
    <s v="Northern Region"/>
    <s v="Low"/>
    <s v="April"/>
    <s v="Q2"/>
    <s v="No"/>
    <n v="0"/>
    <n v="51.512999999999998"/>
    <n v="394.93299999999999"/>
  </r>
  <r>
    <n v="3292"/>
    <s v="R09545"/>
    <x v="88"/>
    <n v="79"/>
    <x v="1"/>
    <x v="4"/>
    <x v="15"/>
    <n v="1"/>
    <x v="1"/>
    <s v="EFT"/>
    <s v="Click &amp; Collect"/>
    <s v="No"/>
    <s v="Long waiting time"/>
    <x v="3"/>
    <x v="1"/>
    <x v="1"/>
    <x v="5"/>
    <n v="869.65"/>
    <x v="4"/>
    <s v="Central Region"/>
    <s v="Medium"/>
    <s v="October"/>
    <s v="Q4"/>
    <s v="No"/>
    <n v="1"/>
    <n v="130.44749999999999"/>
    <n v="1000.0974999999999"/>
  </r>
  <r>
    <n v="3293"/>
    <s v="R06977"/>
    <x v="706"/>
    <n v="20"/>
    <x v="0"/>
    <x v="3"/>
    <x v="98"/>
    <n v="2"/>
    <x v="1"/>
    <s v="Credit Card"/>
    <s v="In Store"/>
    <s v="No"/>
    <m/>
    <x v="0"/>
    <x v="3"/>
    <x v="2"/>
    <x v="2"/>
    <n v="40.11"/>
    <x v="3"/>
    <s v="Central Region"/>
    <s v="Low"/>
    <s v="May"/>
    <s v="Q2"/>
    <s v="No"/>
    <n v="1"/>
    <n v="6.0164999999999997"/>
    <n v="46.126499999999993"/>
  </r>
  <r>
    <n v="3294"/>
    <s v="R06779"/>
    <x v="590"/>
    <n v="23"/>
    <x v="1"/>
    <x v="6"/>
    <x v="69"/>
    <n v="2"/>
    <x v="1"/>
    <s v="Credit Card"/>
    <s v="Home Delivery"/>
    <s v="Yes"/>
    <s v="Great customer service"/>
    <x v="0"/>
    <x v="0"/>
    <x v="0"/>
    <x v="2"/>
    <n v="1907.49"/>
    <x v="0"/>
    <s v="Gauteng Region"/>
    <s v="Medium"/>
    <s v="September"/>
    <s v="Q3"/>
    <s v="No"/>
    <n v="1"/>
    <n v="286.12349999999998"/>
    <n v="2193.6134999999999"/>
  </r>
  <r>
    <n v="3295"/>
    <s v="R00816"/>
    <x v="43"/>
    <n v="37"/>
    <x v="2"/>
    <x v="6"/>
    <x v="100"/>
    <n v="3"/>
    <x v="1"/>
    <s v="Mobile Payment"/>
    <s v="Click &amp; Collect"/>
    <s v="Yes"/>
    <s v="Very fast delivery"/>
    <x v="2"/>
    <x v="0"/>
    <x v="0"/>
    <x v="3"/>
    <n v="5432.76"/>
    <x v="5"/>
    <s v="Gauteng Region"/>
    <s v="High"/>
    <s v="August"/>
    <s v="Q3"/>
    <s v="Yes"/>
    <n v="1"/>
    <n v="814.91399999999999"/>
    <n v="6247.674"/>
  </r>
  <r>
    <n v="3297"/>
    <s v="R05584"/>
    <x v="161"/>
    <n v="41"/>
    <x v="2"/>
    <x v="5"/>
    <x v="26"/>
    <n v="5"/>
    <x v="1"/>
    <s v="Mobile Payment"/>
    <s v="In Store"/>
    <s v="Yes"/>
    <s v="Arrived damaged"/>
    <x v="1"/>
    <x v="1"/>
    <x v="0"/>
    <x v="3"/>
    <n v="27815.439999999999"/>
    <x v="6"/>
    <s v="Western Region"/>
    <s v="High"/>
    <s v="March"/>
    <s v="Q1"/>
    <s v="Yes"/>
    <n v="1"/>
    <n v="4172.3159999999998"/>
    <n v="31987.755999999998"/>
  </r>
  <r>
    <n v="3300"/>
    <s v="R02132"/>
    <x v="52"/>
    <n v="73"/>
    <x v="2"/>
    <x v="5"/>
    <x v="115"/>
    <n v="1"/>
    <x v="1"/>
    <s v="Credit Card"/>
    <s v="Home Delivery"/>
    <s v="Yes"/>
    <s v="Average quality"/>
    <x v="3"/>
    <x v="2"/>
    <x v="0"/>
    <x v="5"/>
    <n v="1369.39"/>
    <x v="4"/>
    <s v="Western Region"/>
    <s v="Medium"/>
    <s v="November"/>
    <s v="Q4"/>
    <s v="No"/>
    <n v="1"/>
    <n v="205.4085"/>
    <n v="1574.7985000000001"/>
  </r>
  <r>
    <n v="3301"/>
    <s v="R01798"/>
    <x v="3"/>
    <n v="62"/>
    <x v="0"/>
    <x v="3"/>
    <x v="29"/>
    <n v="5"/>
    <x v="1"/>
    <s v="Debit Card"/>
    <s v="In Store"/>
    <s v="Yes"/>
    <s v="Long waiting time"/>
    <x v="1"/>
    <x v="1"/>
    <x v="0"/>
    <x v="0"/>
    <n v="1355.08"/>
    <x v="2"/>
    <s v="Central Region"/>
    <s v="Medium"/>
    <s v="December"/>
    <s v="Q4"/>
    <s v="No"/>
    <n v="1"/>
    <n v="203.26199999999997"/>
    <n v="1558.3419999999999"/>
  </r>
  <r>
    <n v="3302"/>
    <s v="R03091"/>
    <x v="424"/>
    <n v="72"/>
    <x v="2"/>
    <x v="5"/>
    <x v="56"/>
    <n v="2"/>
    <x v="1"/>
    <s v="Mobile Payment"/>
    <s v="Home Delivery"/>
    <s v="No"/>
    <m/>
    <x v="0"/>
    <x v="3"/>
    <x v="2"/>
    <x v="5"/>
    <n v="306.57"/>
    <x v="4"/>
    <s v="Western Region"/>
    <s v="Low"/>
    <s v="November"/>
    <s v="Q4"/>
    <s v="No"/>
    <n v="1"/>
    <n v="45.985499999999995"/>
    <n v="352.55549999999994"/>
  </r>
  <r>
    <n v="3303"/>
    <s v="R05083"/>
    <x v="63"/>
    <n v="40"/>
    <x v="1"/>
    <x v="3"/>
    <x v="63"/>
    <n v="3"/>
    <x v="1"/>
    <s v="Mobile Payment"/>
    <s v="Home Delivery"/>
    <s v="Yes"/>
    <s v="Long waiting time"/>
    <x v="2"/>
    <x v="1"/>
    <x v="0"/>
    <x v="3"/>
    <n v="1604.87"/>
    <x v="0"/>
    <s v="Central Region"/>
    <s v="Medium"/>
    <s v="August"/>
    <s v="Q3"/>
    <s v="No"/>
    <n v="1"/>
    <n v="240.73049999999998"/>
    <n v="1845.6004999999998"/>
  </r>
  <r>
    <n v="3304"/>
    <s v="R07589"/>
    <x v="528"/>
    <n v="49"/>
    <x v="0"/>
    <x v="1"/>
    <x v="69"/>
    <n v="5"/>
    <x v="0"/>
    <s v="EFT"/>
    <s v="In Store"/>
    <s v="Yes"/>
    <s v="Customer support was excellent"/>
    <x v="1"/>
    <x v="0"/>
    <x v="1"/>
    <x v="4"/>
    <n v="1907.49"/>
    <x v="0"/>
    <s v="Southern Region"/>
    <s v="Medium"/>
    <s v="June"/>
    <s v="Q2"/>
    <s v="No"/>
    <n v="0"/>
    <n v="286.12349999999998"/>
    <n v="2193.6134999999999"/>
  </r>
  <r>
    <n v="3306"/>
    <s v="R05199"/>
    <x v="122"/>
    <n v="71"/>
    <x v="0"/>
    <x v="6"/>
    <x v="51"/>
    <n v="1"/>
    <x v="1"/>
    <s v="EFT"/>
    <s v="Home Delivery"/>
    <s v="No"/>
    <s v="Item missing accessories"/>
    <x v="3"/>
    <x v="1"/>
    <x v="1"/>
    <x v="5"/>
    <n v="209.53"/>
    <x v="3"/>
    <s v="Gauteng Region"/>
    <s v="Low"/>
    <s v="June"/>
    <s v="Q2"/>
    <s v="No"/>
    <n v="1"/>
    <n v="31.429499999999997"/>
    <n v="240.95949999999999"/>
  </r>
  <r>
    <n v="3307"/>
    <s v="R07066"/>
    <x v="0"/>
    <n v="30"/>
    <x v="2"/>
    <x v="3"/>
    <x v="77"/>
    <n v="1"/>
    <x v="0"/>
    <s v="Credit Card"/>
    <s v="Click &amp; Collect"/>
    <s v="Yes"/>
    <s v="Average quality"/>
    <x v="3"/>
    <x v="2"/>
    <x v="0"/>
    <x v="1"/>
    <n v="353.21"/>
    <x v="3"/>
    <s v="Central Region"/>
    <s v="Low"/>
    <s v="March"/>
    <s v="Q1"/>
    <s v="No"/>
    <n v="0"/>
    <n v="52.981499999999997"/>
    <n v="406.19149999999996"/>
  </r>
  <r>
    <n v="3308"/>
    <s v="R00123"/>
    <x v="421"/>
    <n v="72"/>
    <x v="0"/>
    <x v="7"/>
    <x v="53"/>
    <n v="5"/>
    <x v="0"/>
    <s v="Debit Card"/>
    <s v="In Store"/>
    <s v="No"/>
    <s v="Helpful staff"/>
    <x v="1"/>
    <x v="0"/>
    <x v="1"/>
    <x v="5"/>
    <n v="22574.95"/>
    <x v="6"/>
    <s v="Western Region"/>
    <s v="High"/>
    <s v="March"/>
    <s v="Q1"/>
    <s v="Yes"/>
    <n v="0"/>
    <n v="3386.2424999999998"/>
    <n v="25961.192499999997"/>
  </r>
  <r>
    <n v="3309"/>
    <s v="R00180"/>
    <x v="431"/>
    <n v="31"/>
    <x v="2"/>
    <x v="8"/>
    <x v="94"/>
    <n v="3"/>
    <x v="0"/>
    <s v="Credit Card"/>
    <s v="Click &amp; Collect"/>
    <s v="Yes"/>
    <s v="Helpful staff"/>
    <x v="2"/>
    <x v="0"/>
    <x v="0"/>
    <x v="1"/>
    <n v="1746.77"/>
    <x v="5"/>
    <s v="Eastern Region"/>
    <s v="Medium"/>
    <s v="April"/>
    <s v="Q2"/>
    <s v="No"/>
    <n v="0"/>
    <n v="262.01549999999997"/>
    <n v="2008.7854999999997"/>
  </r>
  <r>
    <n v="3311"/>
    <s v="R05715"/>
    <x v="451"/>
    <n v="33"/>
    <x v="2"/>
    <x v="2"/>
    <x v="71"/>
    <n v="4"/>
    <x v="0"/>
    <s v="EFT"/>
    <s v="In Store"/>
    <s v="No"/>
    <m/>
    <x v="4"/>
    <x v="3"/>
    <x v="2"/>
    <x v="1"/>
    <n v="1171.25"/>
    <x v="4"/>
    <s v="Northern Region"/>
    <s v="Medium"/>
    <s v="December"/>
    <s v="Q4"/>
    <s v="No"/>
    <n v="0"/>
    <n v="175.6875"/>
    <n v="1346.9375"/>
  </r>
  <r>
    <n v="3312"/>
    <s v="R04673"/>
    <x v="297"/>
    <n v="21"/>
    <x v="0"/>
    <x v="2"/>
    <x v="65"/>
    <n v="1"/>
    <x v="0"/>
    <s v="Credit Card"/>
    <s v="In Store"/>
    <s v="Yes"/>
    <s v="Highly recommend"/>
    <x v="3"/>
    <x v="0"/>
    <x v="0"/>
    <x v="2"/>
    <n v="45.96"/>
    <x v="3"/>
    <s v="Northern Region"/>
    <s v="Low"/>
    <s v="November"/>
    <s v="Q4"/>
    <s v="No"/>
    <n v="0"/>
    <n v="6.8940000000000001"/>
    <n v="52.853999999999999"/>
  </r>
  <r>
    <n v="3313"/>
    <s v="R04053"/>
    <x v="263"/>
    <n v="48"/>
    <x v="1"/>
    <x v="3"/>
    <x v="60"/>
    <n v="5"/>
    <x v="1"/>
    <s v="EFT"/>
    <s v="Click &amp; Collect"/>
    <s v="No"/>
    <s v="Looks premium"/>
    <x v="1"/>
    <x v="0"/>
    <x v="1"/>
    <x v="4"/>
    <n v="5064"/>
    <x v="2"/>
    <s v="Central Region"/>
    <s v="High"/>
    <s v="October"/>
    <s v="Q4"/>
    <s v="Yes"/>
    <n v="1"/>
    <n v="759.6"/>
    <n v="5823.5999999999995"/>
  </r>
  <r>
    <n v="3314"/>
    <s v="R08541"/>
    <x v="88"/>
    <n v="44"/>
    <x v="0"/>
    <x v="0"/>
    <x v="101"/>
    <n v="3"/>
    <x v="1"/>
    <s v="Credit Card"/>
    <s v="Home Delivery"/>
    <s v="Yes"/>
    <s v="Fantastic experience"/>
    <x v="2"/>
    <x v="0"/>
    <x v="0"/>
    <x v="3"/>
    <n v="886.51"/>
    <x v="1"/>
    <s v="Northern Region"/>
    <s v="Medium"/>
    <s v="October"/>
    <s v="Q4"/>
    <s v="No"/>
    <n v="1"/>
    <n v="132.97649999999999"/>
    <n v="1019.4864999999999"/>
  </r>
  <r>
    <n v="3315"/>
    <s v="R01158"/>
    <x v="582"/>
    <n v="63"/>
    <x v="1"/>
    <x v="4"/>
    <x v="84"/>
    <n v="5"/>
    <x v="1"/>
    <s v="Credit Card"/>
    <s v="Click &amp; Collect"/>
    <s v="No"/>
    <s v="Fantastic experience"/>
    <x v="1"/>
    <x v="0"/>
    <x v="1"/>
    <x v="0"/>
    <n v="27.35"/>
    <x v="3"/>
    <s v="Central Region"/>
    <s v="Low"/>
    <s v="July"/>
    <s v="Q3"/>
    <s v="No"/>
    <n v="1"/>
    <n v="4.1025"/>
    <n v="31.452500000000001"/>
  </r>
  <r>
    <n v="3316"/>
    <s v="R00238"/>
    <x v="459"/>
    <n v="54"/>
    <x v="1"/>
    <x v="7"/>
    <x v="71"/>
    <n v="1"/>
    <x v="1"/>
    <s v="Mobile Payment"/>
    <s v="Click &amp; Collect"/>
    <s v="No"/>
    <s v="Worth the money"/>
    <x v="3"/>
    <x v="0"/>
    <x v="0"/>
    <x v="4"/>
    <n v="1171.25"/>
    <x v="4"/>
    <s v="Western Region"/>
    <s v="Medium"/>
    <s v="December"/>
    <s v="Q4"/>
    <s v="No"/>
    <n v="1"/>
    <n v="175.6875"/>
    <n v="1346.9375"/>
  </r>
  <r>
    <n v="3317"/>
    <s v="R01533"/>
    <x v="625"/>
    <n v="63"/>
    <x v="2"/>
    <x v="3"/>
    <x v="4"/>
    <n v="1"/>
    <x v="0"/>
    <s v="Credit Card"/>
    <s v="Click &amp; Collect"/>
    <s v="Yes"/>
    <m/>
    <x v="3"/>
    <x v="3"/>
    <x v="2"/>
    <x v="0"/>
    <n v="1951.09"/>
    <x v="0"/>
    <s v="Central Region"/>
    <s v="Medium"/>
    <s v="September"/>
    <s v="Q3"/>
    <s v="No"/>
    <n v="0"/>
    <n v="292.6635"/>
    <n v="2243.7534999999998"/>
  </r>
  <r>
    <n v="3319"/>
    <s v="R07591"/>
    <x v="205"/>
    <n v="78"/>
    <x v="1"/>
    <x v="8"/>
    <x v="9"/>
    <n v="2"/>
    <x v="0"/>
    <s v="Cash"/>
    <s v="Click &amp; Collect"/>
    <s v="No"/>
    <s v="Excellent value"/>
    <x v="0"/>
    <x v="0"/>
    <x v="0"/>
    <x v="5"/>
    <n v="43.23"/>
    <x v="3"/>
    <s v="Eastern Region"/>
    <s v="Low"/>
    <s v="July"/>
    <s v="Q3"/>
    <s v="No"/>
    <n v="0"/>
    <n v="6.4844999999999997"/>
    <n v="49.714499999999994"/>
  </r>
  <r>
    <n v="3320"/>
    <s v="R09252"/>
    <x v="84"/>
    <n v="71"/>
    <x v="0"/>
    <x v="2"/>
    <x v="56"/>
    <n v="5"/>
    <x v="1"/>
    <s v="EFT"/>
    <s v="Home Delivery"/>
    <s v="No"/>
    <s v="Would definitely buy again"/>
    <x v="1"/>
    <x v="0"/>
    <x v="1"/>
    <x v="5"/>
    <n v="306.57"/>
    <x v="4"/>
    <s v="Northern Region"/>
    <s v="Low"/>
    <s v="November"/>
    <s v="Q4"/>
    <s v="No"/>
    <n v="1"/>
    <n v="45.985499999999995"/>
    <n v="352.55549999999994"/>
  </r>
  <r>
    <n v="3321"/>
    <s v="R01536"/>
    <x v="270"/>
    <n v="79"/>
    <x v="0"/>
    <x v="8"/>
    <x v="27"/>
    <n v="2"/>
    <x v="0"/>
    <s v="EFT"/>
    <s v="Click &amp; Collect"/>
    <s v="Yes"/>
    <s v="Worth the money"/>
    <x v="0"/>
    <x v="0"/>
    <x v="0"/>
    <x v="5"/>
    <n v="14808.31"/>
    <x v="6"/>
    <s v="Eastern Region"/>
    <s v="High"/>
    <s v="November"/>
    <s v="Q4"/>
    <s v="Yes"/>
    <n v="0"/>
    <n v="2221.2464999999997"/>
    <n v="17029.556499999999"/>
  </r>
  <r>
    <n v="3322"/>
    <s v="R04100"/>
    <x v="66"/>
    <n v="78"/>
    <x v="2"/>
    <x v="4"/>
    <x v="14"/>
    <n v="3"/>
    <x v="0"/>
    <s v="Cash"/>
    <s v="In Store"/>
    <s v="No"/>
    <s v="Customer support was excellent"/>
    <x v="2"/>
    <x v="0"/>
    <x v="0"/>
    <x v="5"/>
    <n v="1440.59"/>
    <x v="1"/>
    <s v="Central Region"/>
    <s v="Medium"/>
    <s v="December"/>
    <s v="Q4"/>
    <s v="No"/>
    <n v="0"/>
    <n v="216.08849999999998"/>
    <n v="1656.6784999999998"/>
  </r>
  <r>
    <n v="3323"/>
    <s v="R07817"/>
    <x v="626"/>
    <n v="80"/>
    <x v="0"/>
    <x v="2"/>
    <x v="6"/>
    <n v="1"/>
    <x v="1"/>
    <s v="EFT"/>
    <s v="In Store"/>
    <s v="Yes"/>
    <m/>
    <x v="3"/>
    <x v="3"/>
    <x v="2"/>
    <x v="5"/>
    <n v="409.06"/>
    <x v="5"/>
    <s v="Northern Region"/>
    <s v="Low"/>
    <s v="October"/>
    <s v="Q4"/>
    <s v="No"/>
    <n v="1"/>
    <n v="61.358999999999995"/>
    <n v="470.41899999999998"/>
  </r>
  <r>
    <n v="3324"/>
    <s v="R04334"/>
    <x v="353"/>
    <n v="57"/>
    <x v="0"/>
    <x v="8"/>
    <x v="123"/>
    <n v="5"/>
    <x v="1"/>
    <s v="Debit Card"/>
    <s v="Home Delivery"/>
    <s v="Yes"/>
    <s v="Arrived damaged"/>
    <x v="1"/>
    <x v="1"/>
    <x v="0"/>
    <x v="0"/>
    <n v="2977.47"/>
    <x v="7"/>
    <s v="Eastern Region"/>
    <s v="Medium"/>
    <s v="June"/>
    <s v="Q2"/>
    <s v="No"/>
    <n v="1"/>
    <n v="446.62049999999994"/>
    <n v="3424.0904999999993"/>
  </r>
  <r>
    <n v="3325"/>
    <s v="R02606"/>
    <x v="463"/>
    <n v="19"/>
    <x v="2"/>
    <x v="1"/>
    <x v="15"/>
    <n v="1"/>
    <x v="0"/>
    <s v="EFT"/>
    <s v="Home Delivery"/>
    <s v="No"/>
    <s v="Helpful staff"/>
    <x v="3"/>
    <x v="0"/>
    <x v="0"/>
    <x v="2"/>
    <n v="869.65"/>
    <x v="4"/>
    <s v="Southern Region"/>
    <s v="Medium"/>
    <s v="June"/>
    <s v="Q2"/>
    <s v="No"/>
    <n v="0"/>
    <n v="130.44749999999999"/>
    <n v="1000.0974999999999"/>
  </r>
  <r>
    <n v="3326"/>
    <s v="R09179"/>
    <x v="411"/>
    <n v="64"/>
    <x v="2"/>
    <x v="4"/>
    <x v="100"/>
    <n v="3"/>
    <x v="1"/>
    <s v="Cash"/>
    <s v="Home Delivery"/>
    <s v="Yes"/>
    <s v="Product was disappointing"/>
    <x v="2"/>
    <x v="1"/>
    <x v="0"/>
    <x v="0"/>
    <n v="5432.76"/>
    <x v="5"/>
    <s v="Central Region"/>
    <s v="High"/>
    <s v="April"/>
    <s v="Q2"/>
    <s v="Yes"/>
    <n v="1"/>
    <n v="814.91399999999999"/>
    <n v="6247.674"/>
  </r>
  <r>
    <n v="3327"/>
    <s v="R07274"/>
    <x v="601"/>
    <n v="51"/>
    <x v="1"/>
    <x v="3"/>
    <x v="94"/>
    <n v="4"/>
    <x v="1"/>
    <s v="Credit Card"/>
    <s v="In Store"/>
    <s v="Yes"/>
    <s v="Very fast delivery"/>
    <x v="4"/>
    <x v="0"/>
    <x v="1"/>
    <x v="4"/>
    <n v="1746.77"/>
    <x v="5"/>
    <s v="Central Region"/>
    <s v="Medium"/>
    <s v="September"/>
    <s v="Q3"/>
    <s v="No"/>
    <n v="1"/>
    <n v="262.01549999999997"/>
    <n v="2008.7854999999997"/>
  </r>
  <r>
    <n v="3328"/>
    <s v="R07702"/>
    <x v="227"/>
    <n v="45"/>
    <x v="1"/>
    <x v="3"/>
    <x v="67"/>
    <n v="4"/>
    <x v="1"/>
    <s v="Cash"/>
    <s v="Click &amp; Collect"/>
    <s v="Yes"/>
    <s v="Great customer service"/>
    <x v="4"/>
    <x v="0"/>
    <x v="1"/>
    <x v="4"/>
    <n v="1859.13"/>
    <x v="5"/>
    <s v="Central Region"/>
    <s v="Medium"/>
    <s v="June"/>
    <s v="Q2"/>
    <s v="No"/>
    <n v="1"/>
    <n v="278.86950000000002"/>
    <n v="2137.9994999999999"/>
  </r>
  <r>
    <n v="3329"/>
    <s v="R02178"/>
    <x v="279"/>
    <n v="66"/>
    <x v="0"/>
    <x v="4"/>
    <x v="70"/>
    <n v="2"/>
    <x v="0"/>
    <s v="Cash"/>
    <s v="Home Delivery"/>
    <s v="Yes"/>
    <s v="Fantastic experience"/>
    <x v="0"/>
    <x v="0"/>
    <x v="0"/>
    <x v="5"/>
    <n v="605.1"/>
    <x v="8"/>
    <s v="Central Region"/>
    <s v="Medium"/>
    <s v="September"/>
    <s v="Q3"/>
    <s v="No"/>
    <n v="0"/>
    <n v="90.765000000000001"/>
    <n v="695.86500000000001"/>
  </r>
  <r>
    <n v="3330"/>
    <s v="R08222"/>
    <x v="494"/>
    <m/>
    <x v="0"/>
    <x v="4"/>
    <x v="40"/>
    <n v="4"/>
    <x v="0"/>
    <s v="Credit Card"/>
    <s v="Click &amp; Collect"/>
    <s v="Yes"/>
    <s v="Poor packaging"/>
    <x v="4"/>
    <x v="1"/>
    <x v="0"/>
    <x v="6"/>
    <n v="1619.07"/>
    <x v="7"/>
    <s v="Central Region"/>
    <s v="Medium"/>
    <s v="October"/>
    <s v="Q4"/>
    <s v="No"/>
    <n v="0"/>
    <n v="242.86049999999997"/>
    <n v="1861.9304999999997"/>
  </r>
  <r>
    <n v="3332"/>
    <s v="R03326"/>
    <x v="67"/>
    <n v="69"/>
    <x v="1"/>
    <x v="6"/>
    <x v="57"/>
    <n v="2"/>
    <x v="0"/>
    <s v="Credit Card"/>
    <s v="Home Delivery"/>
    <s v="No"/>
    <s v="Product was disappointing"/>
    <x v="0"/>
    <x v="1"/>
    <x v="1"/>
    <x v="5"/>
    <n v="551.66"/>
    <x v="0"/>
    <s v="Gauteng Region"/>
    <s v="Medium"/>
    <s v="February"/>
    <s v="Q1"/>
    <s v="No"/>
    <n v="0"/>
    <n v="82.748999999999995"/>
    <n v="634.40899999999988"/>
  </r>
  <r>
    <n v="3333"/>
    <s v="R06240"/>
    <x v="643"/>
    <n v="34"/>
    <x v="0"/>
    <x v="4"/>
    <x v="113"/>
    <n v="1"/>
    <x v="1"/>
    <s v="Credit Card"/>
    <s v="In Store"/>
    <s v="No"/>
    <s v="Excellent product"/>
    <x v="3"/>
    <x v="0"/>
    <x v="0"/>
    <x v="1"/>
    <n v="2572.02"/>
    <x v="7"/>
    <s v="Central Region"/>
    <s v="Medium"/>
    <s v="January"/>
    <s v="Q1"/>
    <s v="No"/>
    <n v="1"/>
    <n v="385.803"/>
    <n v="2957.8229999999999"/>
  </r>
  <r>
    <n v="3335"/>
    <s v="R05061"/>
    <x v="338"/>
    <n v="71"/>
    <x v="1"/>
    <x v="1"/>
    <x v="35"/>
    <n v="4"/>
    <x v="0"/>
    <s v="Debit Card"/>
    <s v="Home Delivery"/>
    <s v="Yes"/>
    <s v="Delivery delayed"/>
    <x v="4"/>
    <x v="1"/>
    <x v="0"/>
    <x v="5"/>
    <n v="6710.27"/>
    <x v="5"/>
    <s v="Southern Region"/>
    <s v="High"/>
    <s v="April"/>
    <s v="Q2"/>
    <s v="Yes"/>
    <n v="0"/>
    <n v="1006.5405000000001"/>
    <n v="7716.8104999999996"/>
  </r>
  <r>
    <n v="3337"/>
    <s v="R01481"/>
    <x v="664"/>
    <n v="58"/>
    <x v="2"/>
    <x v="5"/>
    <x v="50"/>
    <n v="4"/>
    <x v="0"/>
    <s v="Credit Card"/>
    <s v="Home Delivery"/>
    <s v="Yes"/>
    <s v="Long waiting time"/>
    <x v="4"/>
    <x v="1"/>
    <x v="0"/>
    <x v="0"/>
    <n v="929.55"/>
    <x v="0"/>
    <s v="Western Region"/>
    <s v="Medium"/>
    <s v="March"/>
    <s v="Q1"/>
    <s v="No"/>
    <n v="0"/>
    <n v="139.43249999999998"/>
    <n v="1068.9824999999998"/>
  </r>
  <r>
    <n v="3338"/>
    <s v="R02794"/>
    <x v="397"/>
    <n v="51"/>
    <x v="2"/>
    <x v="3"/>
    <x v="43"/>
    <n v="1"/>
    <x v="1"/>
    <s v="Mobile Payment"/>
    <s v="Home Delivery"/>
    <s v="No"/>
    <s v="Excellent product"/>
    <x v="3"/>
    <x v="0"/>
    <x v="0"/>
    <x v="4"/>
    <n v="755.66"/>
    <x v="7"/>
    <s v="Central Region"/>
    <s v="Medium"/>
    <s v="October"/>
    <s v="Q4"/>
    <s v="No"/>
    <n v="1"/>
    <n v="113.34899999999999"/>
    <n v="869.0089999999999"/>
  </r>
  <r>
    <n v="3340"/>
    <s v="R09928"/>
    <x v="203"/>
    <n v="75"/>
    <x v="2"/>
    <x v="1"/>
    <x v="6"/>
    <n v="5"/>
    <x v="1"/>
    <s v="Mobile Payment"/>
    <s v="In Store"/>
    <s v="Yes"/>
    <s v="Average quality"/>
    <x v="1"/>
    <x v="2"/>
    <x v="0"/>
    <x v="5"/>
    <n v="409.06"/>
    <x v="5"/>
    <s v="Southern Region"/>
    <s v="Low"/>
    <s v="December"/>
    <s v="Q4"/>
    <s v="No"/>
    <n v="1"/>
    <n v="61.358999999999995"/>
    <n v="470.41899999999998"/>
  </r>
  <r>
    <n v="3342"/>
    <s v="R09397"/>
    <x v="432"/>
    <n v="31"/>
    <x v="2"/>
    <x v="5"/>
    <x v="7"/>
    <n v="4"/>
    <x v="1"/>
    <s v="EFT"/>
    <s v="Home Delivery"/>
    <s v="Yes"/>
    <s v="Helpful staff"/>
    <x v="4"/>
    <x v="0"/>
    <x v="1"/>
    <x v="1"/>
    <n v="1370.56"/>
    <x v="6"/>
    <s v="Western Region"/>
    <s v="Medium"/>
    <s v="October"/>
    <s v="Q4"/>
    <s v="No"/>
    <n v="1"/>
    <n v="205.58399999999997"/>
    <n v="1576.1439999999998"/>
  </r>
  <r>
    <n v="3343"/>
    <s v="R05174"/>
    <x v="453"/>
    <n v="60"/>
    <x v="2"/>
    <x v="7"/>
    <x v="73"/>
    <n v="3"/>
    <x v="0"/>
    <s v="Credit Card"/>
    <s v="Home Delivery"/>
    <s v="Yes"/>
    <s v="Delivery delayed"/>
    <x v="2"/>
    <x v="1"/>
    <x v="0"/>
    <x v="0"/>
    <n v="657.5"/>
    <x v="5"/>
    <s v="Western Region"/>
    <s v="Medium"/>
    <s v="October"/>
    <s v="Q4"/>
    <s v="No"/>
    <n v="0"/>
    <n v="98.625"/>
    <n v="756.12499999999989"/>
  </r>
  <r>
    <n v="3344"/>
    <s v="R06250"/>
    <x v="143"/>
    <n v="68"/>
    <x v="2"/>
    <x v="1"/>
    <x v="7"/>
    <n v="3"/>
    <x v="1"/>
    <s v="Credit Card"/>
    <s v="In Store"/>
    <s v="Yes"/>
    <m/>
    <x v="2"/>
    <x v="3"/>
    <x v="2"/>
    <x v="5"/>
    <n v="1370.56"/>
    <x v="6"/>
    <s v="Southern Region"/>
    <s v="Medium"/>
    <s v="May"/>
    <s v="Q2"/>
    <s v="No"/>
    <n v="1"/>
    <n v="205.58399999999997"/>
    <n v="1576.1439999999998"/>
  </r>
  <r>
    <n v="3345"/>
    <s v="R08123"/>
    <x v="385"/>
    <n v="60"/>
    <x v="2"/>
    <x v="0"/>
    <x v="81"/>
    <n v="1"/>
    <x v="0"/>
    <s v="EFT"/>
    <s v="In Store"/>
    <s v="No"/>
    <s v="Would definitely buy again"/>
    <x v="3"/>
    <x v="0"/>
    <x v="0"/>
    <x v="0"/>
    <n v="375.53"/>
    <x v="4"/>
    <s v="Northern Region"/>
    <s v="Low"/>
    <s v="March"/>
    <s v="Q1"/>
    <s v="No"/>
    <n v="0"/>
    <n v="56.329499999999996"/>
    <n v="431.85949999999991"/>
  </r>
  <r>
    <n v="3346"/>
    <s v="R03686"/>
    <x v="347"/>
    <n v="65"/>
    <x v="2"/>
    <x v="8"/>
    <x v="62"/>
    <n v="4"/>
    <x v="0"/>
    <s v="Credit Card"/>
    <s v="In Store"/>
    <s v="Yes"/>
    <s v="Packaging could improve"/>
    <x v="4"/>
    <x v="2"/>
    <x v="0"/>
    <x v="5"/>
    <n v="2951.61"/>
    <x v="1"/>
    <s v="Eastern Region"/>
    <s v="Medium"/>
    <s v="November"/>
    <s v="Q4"/>
    <s v="No"/>
    <n v="0"/>
    <n v="442.74150000000003"/>
    <n v="3394.3514999999998"/>
  </r>
  <r>
    <n v="3347"/>
    <s v="R03985"/>
    <x v="490"/>
    <n v="52"/>
    <x v="2"/>
    <x v="0"/>
    <x v="47"/>
    <n v="2"/>
    <x v="1"/>
    <s v="Mobile Payment"/>
    <s v="Click &amp; Collect"/>
    <s v="Yes"/>
    <s v="Average quality"/>
    <x v="0"/>
    <x v="2"/>
    <x v="0"/>
    <x v="4"/>
    <n v="13123.97"/>
    <x v="6"/>
    <s v="Northern Region"/>
    <s v="High"/>
    <s v="December"/>
    <s v="Q4"/>
    <s v="Yes"/>
    <n v="1"/>
    <n v="1968.5954999999999"/>
    <n v="15092.565499999999"/>
  </r>
  <r>
    <n v="3348"/>
    <s v="R08271"/>
    <x v="379"/>
    <n v="55"/>
    <x v="2"/>
    <x v="6"/>
    <x v="95"/>
    <n v="3"/>
    <x v="0"/>
    <s v="EFT"/>
    <s v="In Store"/>
    <s v="Yes"/>
    <s v="Packaging could improve"/>
    <x v="2"/>
    <x v="2"/>
    <x v="1"/>
    <x v="0"/>
    <n v="105.11"/>
    <x v="1"/>
    <s v="Gauteng Region"/>
    <s v="Low"/>
    <s v="December"/>
    <s v="Q4"/>
    <s v="No"/>
    <n v="0"/>
    <n v="15.766499999999999"/>
    <n v="120.87649999999999"/>
  </r>
  <r>
    <n v="3349"/>
    <s v="R03873"/>
    <x v="29"/>
    <m/>
    <x v="2"/>
    <x v="5"/>
    <x v="98"/>
    <n v="5"/>
    <x v="0"/>
    <s v="Credit Card"/>
    <s v="In Store"/>
    <s v="Yes"/>
    <s v="Exactly as advertised"/>
    <x v="1"/>
    <x v="0"/>
    <x v="1"/>
    <x v="6"/>
    <n v="40.11"/>
    <x v="3"/>
    <s v="Western Region"/>
    <s v="Low"/>
    <s v="March"/>
    <s v="Q1"/>
    <s v="No"/>
    <n v="0"/>
    <n v="6.0164999999999997"/>
    <n v="46.126499999999993"/>
  </r>
  <r>
    <n v="3350"/>
    <s v="R01953"/>
    <x v="75"/>
    <n v="33"/>
    <x v="2"/>
    <x v="0"/>
    <x v="121"/>
    <n v="3"/>
    <x v="0"/>
    <s v="Debit Card"/>
    <s v="In Store"/>
    <s v="No"/>
    <s v="Customer support was excellent"/>
    <x v="2"/>
    <x v="0"/>
    <x v="0"/>
    <x v="1"/>
    <n v="85.25"/>
    <x v="1"/>
    <s v="Northern Region"/>
    <s v="Low"/>
    <s v="March"/>
    <s v="Q1"/>
    <s v="No"/>
    <n v="0"/>
    <n v="12.7875"/>
    <n v="98.037499999999994"/>
  </r>
  <r>
    <n v="3351"/>
    <s v="R00556"/>
    <x v="263"/>
    <n v="52"/>
    <x v="1"/>
    <x v="3"/>
    <x v="64"/>
    <n v="5"/>
    <x v="1"/>
    <s v="Debit Card"/>
    <s v="In Store"/>
    <s v="No"/>
    <s v="Highly recommend"/>
    <x v="1"/>
    <x v="0"/>
    <x v="1"/>
    <x v="4"/>
    <n v="119.63"/>
    <x v="3"/>
    <s v="Central Region"/>
    <s v="Low"/>
    <s v="October"/>
    <s v="Q4"/>
    <s v="No"/>
    <n v="1"/>
    <n v="17.944499999999998"/>
    <n v="137.57449999999997"/>
  </r>
  <r>
    <n v="3352"/>
    <s v="R08286"/>
    <x v="388"/>
    <n v="21"/>
    <x v="1"/>
    <x v="7"/>
    <x v="20"/>
    <n v="2"/>
    <x v="1"/>
    <s v="Mobile Payment"/>
    <s v="Click &amp; Collect"/>
    <s v="Yes"/>
    <s v="Fantastic experience"/>
    <x v="0"/>
    <x v="0"/>
    <x v="0"/>
    <x v="2"/>
    <n v="3747.26"/>
    <x v="8"/>
    <s v="Western Region"/>
    <s v="Medium"/>
    <s v="July"/>
    <s v="Q3"/>
    <s v="No"/>
    <n v="1"/>
    <n v="562.08900000000006"/>
    <n v="4309.3490000000002"/>
  </r>
  <r>
    <n v="3353"/>
    <s v="R01164"/>
    <x v="61"/>
    <n v="20"/>
    <x v="2"/>
    <x v="4"/>
    <x v="91"/>
    <n v="5"/>
    <x v="0"/>
    <s v="Mobile Payment"/>
    <s v="Click &amp; Collect"/>
    <s v="No"/>
    <s v="Excellent product"/>
    <x v="1"/>
    <x v="0"/>
    <x v="1"/>
    <x v="2"/>
    <n v="53.85"/>
    <x v="3"/>
    <s v="Central Region"/>
    <s v="Low"/>
    <s v="April"/>
    <s v="Q2"/>
    <s v="No"/>
    <n v="0"/>
    <n v="8.0775000000000006"/>
    <n v="61.927499999999995"/>
  </r>
  <r>
    <n v="3354"/>
    <s v="R01585"/>
    <x v="629"/>
    <n v="74"/>
    <x v="2"/>
    <x v="6"/>
    <x v="36"/>
    <n v="3"/>
    <x v="1"/>
    <s v="Cash"/>
    <s v="Click &amp; Collect"/>
    <s v="Yes"/>
    <s v="Worth the money"/>
    <x v="2"/>
    <x v="0"/>
    <x v="0"/>
    <x v="5"/>
    <n v="13056.99"/>
    <x v="6"/>
    <s v="Gauteng Region"/>
    <s v="High"/>
    <s v="August"/>
    <s v="Q3"/>
    <s v="Yes"/>
    <n v="1"/>
    <n v="1958.5484999999999"/>
    <n v="15015.538499999999"/>
  </r>
  <r>
    <n v="3355"/>
    <s v="R05141"/>
    <x v="705"/>
    <n v="32"/>
    <x v="0"/>
    <x v="4"/>
    <x v="10"/>
    <n v="4"/>
    <x v="1"/>
    <s v="Cash"/>
    <s v="Click &amp; Collect"/>
    <s v="No"/>
    <s v="Fantastic experience"/>
    <x v="4"/>
    <x v="0"/>
    <x v="1"/>
    <x v="1"/>
    <n v="276.82"/>
    <x v="7"/>
    <s v="Central Region"/>
    <s v="Low"/>
    <s v="July"/>
    <s v="Q3"/>
    <s v="No"/>
    <n v="1"/>
    <n v="41.522999999999996"/>
    <n v="318.34299999999996"/>
  </r>
  <r>
    <n v="3356"/>
    <s v="R06364"/>
    <x v="546"/>
    <n v="77"/>
    <x v="1"/>
    <x v="6"/>
    <x v="115"/>
    <n v="3"/>
    <x v="1"/>
    <s v="Mobile Payment"/>
    <s v="Click &amp; Collect"/>
    <s v="Yes"/>
    <s v="Exactly as advertised"/>
    <x v="2"/>
    <x v="0"/>
    <x v="0"/>
    <x v="5"/>
    <n v="1369.39"/>
    <x v="4"/>
    <s v="Gauteng Region"/>
    <s v="Medium"/>
    <s v="October"/>
    <s v="Q4"/>
    <s v="No"/>
    <n v="1"/>
    <n v="205.4085"/>
    <n v="1574.7985000000001"/>
  </r>
  <r>
    <n v="3358"/>
    <s v="R08186"/>
    <x v="668"/>
    <n v="69"/>
    <x v="1"/>
    <x v="7"/>
    <x v="54"/>
    <n v="3"/>
    <x v="1"/>
    <s v="EFT"/>
    <s v="In Store"/>
    <s v="Yes"/>
    <s v="Product was disappointing"/>
    <x v="2"/>
    <x v="1"/>
    <x v="0"/>
    <x v="5"/>
    <n v="1940.64"/>
    <x v="4"/>
    <s v="Western Region"/>
    <s v="Medium"/>
    <s v="May"/>
    <s v="Q2"/>
    <s v="No"/>
    <n v="1"/>
    <n v="291.096"/>
    <n v="2231.7359999999999"/>
  </r>
  <r>
    <n v="3359"/>
    <s v="R07663"/>
    <x v="387"/>
    <n v="57"/>
    <x v="2"/>
    <x v="0"/>
    <x v="106"/>
    <n v="5"/>
    <x v="1"/>
    <s v="Debit Card"/>
    <s v="Click &amp; Collect"/>
    <s v="Yes"/>
    <s v="Fantastic experience"/>
    <x v="1"/>
    <x v="0"/>
    <x v="1"/>
    <x v="0"/>
    <n v="74.72"/>
    <x v="3"/>
    <s v="Northern Region"/>
    <s v="Low"/>
    <s v="June"/>
    <s v="Q2"/>
    <s v="No"/>
    <n v="1"/>
    <n v="11.208"/>
    <n v="85.927999999999997"/>
  </r>
  <r>
    <n v="3360"/>
    <s v="R08668"/>
    <x v="639"/>
    <m/>
    <x v="0"/>
    <x v="6"/>
    <x v="59"/>
    <n v="3"/>
    <x v="0"/>
    <s v="EFT"/>
    <s v="In Store"/>
    <s v="No"/>
    <s v="Item missing accessories"/>
    <x v="2"/>
    <x v="1"/>
    <x v="0"/>
    <x v="6"/>
    <n v="8798.49"/>
    <x v="4"/>
    <s v="Gauteng Region"/>
    <s v="High"/>
    <s v="February"/>
    <s v="Q1"/>
    <s v="Yes"/>
    <n v="0"/>
    <n v="1319.7735"/>
    <n v="10118.263499999999"/>
  </r>
  <r>
    <n v="3361"/>
    <s v="R08169"/>
    <x v="141"/>
    <n v="49"/>
    <x v="2"/>
    <x v="2"/>
    <x v="66"/>
    <n v="3"/>
    <x v="0"/>
    <s v="Mobile Payment"/>
    <s v="Click &amp; Collect"/>
    <s v="Yes"/>
    <s v="Easy online ordering"/>
    <x v="2"/>
    <x v="0"/>
    <x v="0"/>
    <x v="4"/>
    <n v="759.97"/>
    <x v="8"/>
    <s v="Northern Region"/>
    <s v="Medium"/>
    <s v="November"/>
    <s v="Q4"/>
    <s v="No"/>
    <n v="0"/>
    <n v="113.99550000000001"/>
    <n v="873.96550000000002"/>
  </r>
  <r>
    <n v="3362"/>
    <s v="R04605"/>
    <x v="314"/>
    <n v="39"/>
    <x v="1"/>
    <x v="4"/>
    <x v="73"/>
    <n v="2"/>
    <x v="0"/>
    <s v="EFT"/>
    <s v="Click &amp; Collect"/>
    <s v="No"/>
    <s v="Very comfortable"/>
    <x v="0"/>
    <x v="0"/>
    <x v="0"/>
    <x v="3"/>
    <n v="657.5"/>
    <x v="5"/>
    <s v="Central Region"/>
    <s v="Medium"/>
    <s v="August"/>
    <s v="Q3"/>
    <s v="No"/>
    <n v="0"/>
    <n v="98.625"/>
    <n v="756.12499999999989"/>
  </r>
  <r>
    <n v="3363"/>
    <s v="R01599"/>
    <x v="150"/>
    <n v="26"/>
    <x v="1"/>
    <x v="5"/>
    <x v="78"/>
    <n v="2"/>
    <x v="0"/>
    <s v="Mobile Payment"/>
    <s v="Home Delivery"/>
    <s v="No"/>
    <s v="Delivery delayed"/>
    <x v="0"/>
    <x v="1"/>
    <x v="1"/>
    <x v="1"/>
    <n v="954.6"/>
    <x v="8"/>
    <s v="Western Region"/>
    <s v="Medium"/>
    <s v="July"/>
    <s v="Q3"/>
    <s v="No"/>
    <n v="0"/>
    <n v="143.19"/>
    <n v="1097.79"/>
  </r>
  <r>
    <n v="3364"/>
    <s v="R07421"/>
    <x v="659"/>
    <n v="50"/>
    <x v="0"/>
    <x v="7"/>
    <x v="87"/>
    <n v="3"/>
    <x v="0"/>
    <s v="Credit Card"/>
    <s v="In Store"/>
    <s v="No"/>
    <s v="Average quality"/>
    <x v="2"/>
    <x v="2"/>
    <x v="1"/>
    <x v="4"/>
    <n v="828.82"/>
    <x v="5"/>
    <s v="Western Region"/>
    <s v="Medium"/>
    <s v="November"/>
    <s v="Q4"/>
    <s v="No"/>
    <n v="0"/>
    <n v="124.32300000000001"/>
    <n v="953.14300000000003"/>
  </r>
  <r>
    <n v="3365"/>
    <s v="R00301"/>
    <x v="677"/>
    <n v="38"/>
    <x v="1"/>
    <x v="7"/>
    <x v="57"/>
    <n v="1"/>
    <x v="0"/>
    <s v="Mobile Payment"/>
    <s v="Click &amp; Collect"/>
    <s v="Yes"/>
    <s v="Delivery delayed"/>
    <x v="3"/>
    <x v="1"/>
    <x v="1"/>
    <x v="3"/>
    <n v="551.66"/>
    <x v="0"/>
    <s v="Western Region"/>
    <s v="Medium"/>
    <s v="November"/>
    <s v="Q4"/>
    <s v="No"/>
    <n v="0"/>
    <n v="82.748999999999995"/>
    <n v="634.40899999999988"/>
  </r>
  <r>
    <n v="3366"/>
    <s v="R08539"/>
    <x v="56"/>
    <n v="61"/>
    <x v="2"/>
    <x v="4"/>
    <x v="83"/>
    <n v="4"/>
    <x v="1"/>
    <s v="Mobile Payment"/>
    <s v="Home Delivery"/>
    <s v="No"/>
    <s v="Product was disappointing"/>
    <x v="4"/>
    <x v="1"/>
    <x v="0"/>
    <x v="0"/>
    <n v="3521.64"/>
    <x v="5"/>
    <s v="Central Region"/>
    <s v="Medium"/>
    <s v="September"/>
    <s v="Q3"/>
    <s v="No"/>
    <n v="1"/>
    <n v="528.24599999999998"/>
    <n v="4049.8859999999995"/>
  </r>
  <r>
    <n v="3368"/>
    <s v="R06391"/>
    <x v="76"/>
    <n v="74"/>
    <x v="2"/>
    <x v="1"/>
    <x v="8"/>
    <n v="2"/>
    <x v="0"/>
    <s v="Debit Card"/>
    <s v="In Store"/>
    <s v="Yes"/>
    <s v="Customer support was excellent"/>
    <x v="0"/>
    <x v="0"/>
    <x v="0"/>
    <x v="5"/>
    <n v="5390.8"/>
    <x v="6"/>
    <s v="Southern Region"/>
    <s v="High"/>
    <s v="October"/>
    <s v="Q4"/>
    <s v="Yes"/>
    <n v="0"/>
    <n v="808.62"/>
    <n v="6199.42"/>
  </r>
  <r>
    <n v="3369"/>
    <s v="R04095"/>
    <x v="311"/>
    <n v="51"/>
    <x v="0"/>
    <x v="4"/>
    <x v="96"/>
    <n v="3"/>
    <x v="1"/>
    <s v="Credit Card"/>
    <s v="In Store"/>
    <s v="Yes"/>
    <s v="Looks premium"/>
    <x v="2"/>
    <x v="0"/>
    <x v="0"/>
    <x v="4"/>
    <n v="944.78"/>
    <x v="6"/>
    <s v="Central Region"/>
    <s v="Medium"/>
    <s v="February"/>
    <s v="Q1"/>
    <s v="No"/>
    <n v="1"/>
    <n v="141.71699999999998"/>
    <n v="1086.4969999999998"/>
  </r>
  <r>
    <n v="3371"/>
    <s v="R04723"/>
    <x v="555"/>
    <m/>
    <x v="0"/>
    <x v="2"/>
    <x v="89"/>
    <n v="1"/>
    <x v="0"/>
    <s v="Debit Card"/>
    <s v="Click &amp; Collect"/>
    <s v="Yes"/>
    <s v="Would definitely buy again"/>
    <x v="3"/>
    <x v="0"/>
    <x v="0"/>
    <x v="6"/>
    <n v="574.49"/>
    <x v="4"/>
    <s v="Northern Region"/>
    <s v="Medium"/>
    <s v="October"/>
    <s v="Q4"/>
    <s v="No"/>
    <n v="0"/>
    <n v="86.173500000000004"/>
    <n v="660.6635"/>
  </r>
  <r>
    <n v="3372"/>
    <s v="R04481"/>
    <x v="549"/>
    <n v="35"/>
    <x v="2"/>
    <x v="0"/>
    <x v="46"/>
    <n v="4"/>
    <x v="0"/>
    <s v="Credit Card"/>
    <s v="Home Delivery"/>
    <s v="Yes"/>
    <s v="Exactly as advertised"/>
    <x v="4"/>
    <x v="0"/>
    <x v="1"/>
    <x v="3"/>
    <n v="3755.73"/>
    <x v="2"/>
    <s v="Northern Region"/>
    <s v="Medium"/>
    <s v="May"/>
    <s v="Q2"/>
    <s v="No"/>
    <n v="0"/>
    <n v="563.35950000000003"/>
    <n v="4319.0895"/>
  </r>
  <r>
    <n v="3373"/>
    <s v="R02859"/>
    <x v="140"/>
    <m/>
    <x v="2"/>
    <x v="3"/>
    <x v="119"/>
    <n v="1"/>
    <x v="1"/>
    <s v="Credit Card"/>
    <s v="Click &amp; Collect"/>
    <s v="No"/>
    <s v="Instructions unclear"/>
    <x v="3"/>
    <x v="2"/>
    <x v="0"/>
    <x v="6"/>
    <n v="618.72"/>
    <x v="2"/>
    <s v="Central Region"/>
    <s v="Medium"/>
    <s v="February"/>
    <s v="Q1"/>
    <s v="No"/>
    <n v="1"/>
    <n v="92.808000000000007"/>
    <n v="711.52800000000002"/>
  </r>
  <r>
    <n v="3374"/>
    <s v="R08814"/>
    <x v="655"/>
    <n v="50"/>
    <x v="0"/>
    <x v="3"/>
    <x v="34"/>
    <n v="1"/>
    <x v="1"/>
    <s v="Debit Card"/>
    <s v="Click &amp; Collect"/>
    <s v="Yes"/>
    <s v="Excellent value"/>
    <x v="3"/>
    <x v="0"/>
    <x v="0"/>
    <x v="4"/>
    <n v="14729.04"/>
    <x v="6"/>
    <s v="Central Region"/>
    <s v="High"/>
    <s v="July"/>
    <s v="Q3"/>
    <s v="Yes"/>
    <n v="1"/>
    <n v="2209.3560000000002"/>
    <n v="16938.396000000001"/>
  </r>
  <r>
    <n v="3375"/>
    <s v="R09982"/>
    <x v="42"/>
    <n v="46"/>
    <x v="0"/>
    <x v="5"/>
    <x v="24"/>
    <n v="1"/>
    <x v="1"/>
    <s v="EFT"/>
    <s v="In Store"/>
    <s v="No"/>
    <s v="Instructions unclear"/>
    <x v="3"/>
    <x v="2"/>
    <x v="0"/>
    <x v="4"/>
    <n v="44114.21"/>
    <x v="6"/>
    <s v="Western Region"/>
    <s v="High"/>
    <s v="July"/>
    <s v="Q3"/>
    <s v="Yes"/>
    <n v="1"/>
    <n v="6617.1314999999995"/>
    <n v="50731.341499999995"/>
  </r>
  <r>
    <n v="3376"/>
    <s v="R03143"/>
    <x v="621"/>
    <n v="38"/>
    <x v="1"/>
    <x v="1"/>
    <x v="86"/>
    <n v="2"/>
    <x v="1"/>
    <s v="Credit Card"/>
    <s v="Click &amp; Collect"/>
    <s v="No"/>
    <s v="Exactly as advertised"/>
    <x v="0"/>
    <x v="0"/>
    <x v="0"/>
    <x v="3"/>
    <n v="5258.73"/>
    <x v="2"/>
    <s v="Southern Region"/>
    <s v="High"/>
    <s v="October"/>
    <s v="Q4"/>
    <s v="Yes"/>
    <n v="1"/>
    <n v="788.80949999999996"/>
    <n v="6047.539499999999"/>
  </r>
  <r>
    <n v="3378"/>
    <s v="R04683"/>
    <x v="682"/>
    <n v="35"/>
    <x v="1"/>
    <x v="6"/>
    <x v="67"/>
    <n v="4"/>
    <x v="1"/>
    <s v="EFT"/>
    <s v="Home Delivery"/>
    <s v="Yes"/>
    <s v="Poor packaging"/>
    <x v="4"/>
    <x v="1"/>
    <x v="0"/>
    <x v="3"/>
    <n v="1859.13"/>
    <x v="5"/>
    <s v="Gauteng Region"/>
    <s v="Medium"/>
    <s v="October"/>
    <s v="Q4"/>
    <s v="No"/>
    <n v="1"/>
    <n v="278.86950000000002"/>
    <n v="2137.9994999999999"/>
  </r>
  <r>
    <n v="3379"/>
    <s v="R01936"/>
    <x v="513"/>
    <n v="45"/>
    <x v="0"/>
    <x v="2"/>
    <x v="24"/>
    <n v="1"/>
    <x v="0"/>
    <s v="Debit Card"/>
    <s v="Home Delivery"/>
    <s v="Yes"/>
    <s v="Fits perfectly"/>
    <x v="3"/>
    <x v="0"/>
    <x v="0"/>
    <x v="4"/>
    <n v="44114.21"/>
    <x v="6"/>
    <s v="Northern Region"/>
    <s v="High"/>
    <s v="March"/>
    <s v="Q1"/>
    <s v="Yes"/>
    <n v="0"/>
    <n v="6617.1314999999995"/>
    <n v="50731.341499999995"/>
  </r>
  <r>
    <n v="3382"/>
    <s v="R00487"/>
    <x v="306"/>
    <n v="30"/>
    <x v="2"/>
    <x v="5"/>
    <x v="78"/>
    <n v="2"/>
    <x v="0"/>
    <s v="Debit Card"/>
    <s v="Click &amp; Collect"/>
    <s v="Yes"/>
    <s v="Instructions unclear"/>
    <x v="0"/>
    <x v="2"/>
    <x v="0"/>
    <x v="1"/>
    <n v="954.6"/>
    <x v="8"/>
    <s v="Western Region"/>
    <s v="Medium"/>
    <s v="February"/>
    <s v="Q1"/>
    <s v="No"/>
    <n v="0"/>
    <n v="143.19"/>
    <n v="1097.79"/>
  </r>
  <r>
    <n v="3383"/>
    <s v="R09204"/>
    <x v="290"/>
    <n v="26"/>
    <x v="1"/>
    <x v="3"/>
    <x v="77"/>
    <n v="4"/>
    <x v="0"/>
    <s v="Credit Card"/>
    <s v="In Store"/>
    <s v="Yes"/>
    <m/>
    <x v="4"/>
    <x v="3"/>
    <x v="2"/>
    <x v="1"/>
    <n v="353.21"/>
    <x v="3"/>
    <s v="Central Region"/>
    <s v="Low"/>
    <s v="June"/>
    <s v="Q2"/>
    <s v="No"/>
    <n v="0"/>
    <n v="52.981499999999997"/>
    <n v="406.19149999999996"/>
  </r>
  <r>
    <n v="3385"/>
    <s v="R08090"/>
    <x v="457"/>
    <n v="22"/>
    <x v="2"/>
    <x v="7"/>
    <x v="22"/>
    <n v="2"/>
    <x v="1"/>
    <s v="Mobile Payment"/>
    <s v="Click &amp; Collect"/>
    <s v="Yes"/>
    <s v="Fantastic experience"/>
    <x v="0"/>
    <x v="0"/>
    <x v="0"/>
    <x v="2"/>
    <n v="1734"/>
    <x v="7"/>
    <s v="Western Region"/>
    <s v="Medium"/>
    <s v="March"/>
    <s v="Q1"/>
    <s v="No"/>
    <n v="1"/>
    <n v="260.09999999999997"/>
    <n v="1994.1"/>
  </r>
  <r>
    <n v="3386"/>
    <s v="R04526"/>
    <x v="700"/>
    <n v="78"/>
    <x v="1"/>
    <x v="8"/>
    <x v="96"/>
    <n v="2"/>
    <x v="0"/>
    <s v="Debit Card"/>
    <s v="Click &amp; Collect"/>
    <s v="No"/>
    <s v="Looks premium"/>
    <x v="0"/>
    <x v="0"/>
    <x v="0"/>
    <x v="5"/>
    <n v="944.78"/>
    <x v="6"/>
    <s v="Eastern Region"/>
    <s v="Medium"/>
    <s v="August"/>
    <s v="Q3"/>
    <s v="No"/>
    <n v="0"/>
    <n v="141.71699999999998"/>
    <n v="1086.4969999999998"/>
  </r>
  <r>
    <n v="3388"/>
    <s v="R09062"/>
    <x v="470"/>
    <n v="77"/>
    <x v="1"/>
    <x v="7"/>
    <x v="23"/>
    <n v="3"/>
    <x v="0"/>
    <s v="Debit Card"/>
    <s v="Click &amp; Collect"/>
    <s v="Yes"/>
    <s v="Delivery delayed"/>
    <x v="2"/>
    <x v="1"/>
    <x v="0"/>
    <x v="5"/>
    <n v="2340.5700000000002"/>
    <x v="8"/>
    <s v="Western Region"/>
    <s v="Medium"/>
    <s v="July"/>
    <s v="Q3"/>
    <s v="No"/>
    <n v="0"/>
    <n v="351.08550000000002"/>
    <n v="2691.6554999999998"/>
  </r>
  <r>
    <n v="3390"/>
    <s v="R07604"/>
    <x v="358"/>
    <n v="56"/>
    <x v="1"/>
    <x v="8"/>
    <x v="2"/>
    <n v="3"/>
    <x v="0"/>
    <s v="Mobile Payment"/>
    <s v="Click &amp; Collect"/>
    <s v="No"/>
    <s v="Customer support was excellent"/>
    <x v="2"/>
    <x v="0"/>
    <x v="0"/>
    <x v="0"/>
    <n v="230.14"/>
    <x v="2"/>
    <s v="Eastern Region"/>
    <s v="Low"/>
    <s v="January"/>
    <s v="Q1"/>
    <s v="No"/>
    <n v="0"/>
    <n v="34.520999999999994"/>
    <n v="264.66099999999994"/>
  </r>
  <r>
    <n v="3391"/>
    <s v="R01153"/>
    <x v="693"/>
    <n v="19"/>
    <x v="1"/>
    <x v="6"/>
    <x v="39"/>
    <n v="3"/>
    <x v="1"/>
    <s v="EFT"/>
    <s v="In Store"/>
    <s v="No"/>
    <s v="Arrived damaged"/>
    <x v="2"/>
    <x v="1"/>
    <x v="0"/>
    <x v="2"/>
    <n v="24904.86"/>
    <x v="6"/>
    <s v="Gauteng Region"/>
    <s v="High"/>
    <s v="November"/>
    <s v="Q4"/>
    <s v="Yes"/>
    <n v="1"/>
    <n v="3735.7289999999998"/>
    <n v="28640.589"/>
  </r>
  <r>
    <n v="3392"/>
    <s v="R08923"/>
    <x v="638"/>
    <n v="29"/>
    <x v="1"/>
    <x v="4"/>
    <x v="28"/>
    <n v="4"/>
    <x v="0"/>
    <s v="Cash"/>
    <s v="Click &amp; Collect"/>
    <s v="Yes"/>
    <s v="Excellent product"/>
    <x v="4"/>
    <x v="0"/>
    <x v="1"/>
    <x v="1"/>
    <n v="1011.68"/>
    <x v="0"/>
    <s v="Central Region"/>
    <s v="Medium"/>
    <s v="February"/>
    <s v="Q1"/>
    <s v="No"/>
    <n v="0"/>
    <n v="151.75199999999998"/>
    <n v="1163.4319999999998"/>
  </r>
  <r>
    <n v="3393"/>
    <s v="R09887"/>
    <x v="159"/>
    <n v="35"/>
    <x v="2"/>
    <x v="3"/>
    <x v="60"/>
    <n v="3"/>
    <x v="0"/>
    <s v="Debit Card"/>
    <s v="In Store"/>
    <s v="Yes"/>
    <s v="Easy online ordering"/>
    <x v="2"/>
    <x v="0"/>
    <x v="0"/>
    <x v="3"/>
    <n v="5064"/>
    <x v="2"/>
    <s v="Central Region"/>
    <s v="High"/>
    <s v="February"/>
    <s v="Q1"/>
    <s v="Yes"/>
    <n v="0"/>
    <n v="759.6"/>
    <n v="5823.5999999999995"/>
  </r>
  <r>
    <n v="3394"/>
    <s v="R05398"/>
    <x v="120"/>
    <n v="50"/>
    <x v="1"/>
    <x v="5"/>
    <x v="103"/>
    <n v="1"/>
    <x v="1"/>
    <s v="Credit Card"/>
    <s v="In Store"/>
    <s v="Yes"/>
    <s v="Fits perfectly"/>
    <x v="3"/>
    <x v="0"/>
    <x v="0"/>
    <x v="4"/>
    <n v="103.4"/>
    <x v="3"/>
    <s v="Western Region"/>
    <s v="Low"/>
    <s v="August"/>
    <s v="Q3"/>
    <s v="No"/>
    <n v="1"/>
    <n v="15.51"/>
    <n v="118.91"/>
  </r>
  <r>
    <n v="3396"/>
    <s v="R07436"/>
    <x v="143"/>
    <n v="38"/>
    <x v="1"/>
    <x v="5"/>
    <x v="54"/>
    <n v="4"/>
    <x v="0"/>
    <s v="Cash"/>
    <s v="Click &amp; Collect"/>
    <s v="No"/>
    <s v="Customer support was excellent"/>
    <x v="4"/>
    <x v="0"/>
    <x v="1"/>
    <x v="3"/>
    <n v="1940.64"/>
    <x v="4"/>
    <s v="Western Region"/>
    <s v="Medium"/>
    <s v="May"/>
    <s v="Q2"/>
    <s v="No"/>
    <n v="0"/>
    <n v="291.096"/>
    <n v="2231.7359999999999"/>
  </r>
  <r>
    <n v="3397"/>
    <s v="R06312"/>
    <x v="695"/>
    <n v="28"/>
    <x v="0"/>
    <x v="3"/>
    <x v="98"/>
    <n v="2"/>
    <x v="0"/>
    <s v="EFT"/>
    <s v="Click &amp; Collect"/>
    <s v="No"/>
    <s v="Great customer service"/>
    <x v="0"/>
    <x v="0"/>
    <x v="0"/>
    <x v="1"/>
    <n v="40.11"/>
    <x v="3"/>
    <s v="Central Region"/>
    <s v="Low"/>
    <s v="July"/>
    <s v="Q3"/>
    <s v="No"/>
    <n v="0"/>
    <n v="6.0164999999999997"/>
    <n v="46.126499999999993"/>
  </r>
  <r>
    <n v="3398"/>
    <s v="R06404"/>
    <x v="492"/>
    <n v="36"/>
    <x v="0"/>
    <x v="5"/>
    <x v="107"/>
    <n v="4"/>
    <x v="1"/>
    <s v="EFT"/>
    <s v="Click &amp; Collect"/>
    <s v="Yes"/>
    <s v="Helpful staff"/>
    <x v="4"/>
    <x v="0"/>
    <x v="1"/>
    <x v="3"/>
    <n v="2413.3000000000002"/>
    <x v="6"/>
    <s v="Western Region"/>
    <s v="Medium"/>
    <s v="March"/>
    <s v="Q1"/>
    <s v="No"/>
    <n v="1"/>
    <n v="361.995"/>
    <n v="2775.2950000000001"/>
  </r>
  <r>
    <n v="3399"/>
    <s v="R09848"/>
    <x v="404"/>
    <n v="47"/>
    <x v="0"/>
    <x v="3"/>
    <x v="10"/>
    <n v="1"/>
    <x v="1"/>
    <s v="EFT"/>
    <s v="Home Delivery"/>
    <s v="Yes"/>
    <s v="Product exceeded expectations"/>
    <x v="3"/>
    <x v="0"/>
    <x v="0"/>
    <x v="4"/>
    <n v="276.82"/>
    <x v="7"/>
    <s v="Central Region"/>
    <s v="Low"/>
    <s v="August"/>
    <s v="Q3"/>
    <s v="No"/>
    <n v="1"/>
    <n v="41.522999999999996"/>
    <n v="318.34299999999996"/>
  </r>
  <r>
    <n v="3400"/>
    <s v="R08398"/>
    <x v="342"/>
    <m/>
    <x v="1"/>
    <x v="6"/>
    <x v="3"/>
    <n v="5"/>
    <x v="1"/>
    <s v="Cash"/>
    <s v="Click &amp; Collect"/>
    <s v="No"/>
    <m/>
    <x v="1"/>
    <x v="3"/>
    <x v="2"/>
    <x v="6"/>
    <n v="84.23"/>
    <x v="3"/>
    <s v="Gauteng Region"/>
    <s v="Low"/>
    <s v="September"/>
    <s v="Q3"/>
    <s v="No"/>
    <n v="1"/>
    <n v="12.634500000000001"/>
    <n v="96.864499999999992"/>
  </r>
  <r>
    <n v="3401"/>
    <s v="R06928"/>
    <x v="458"/>
    <n v="58"/>
    <x v="0"/>
    <x v="4"/>
    <x v="48"/>
    <n v="3"/>
    <x v="1"/>
    <s v="Debit Card"/>
    <s v="Home Delivery"/>
    <s v="No"/>
    <s v="Helpful staff"/>
    <x v="2"/>
    <x v="0"/>
    <x v="0"/>
    <x v="0"/>
    <n v="192.77"/>
    <x v="1"/>
    <s v="Central Region"/>
    <s v="Low"/>
    <s v="January"/>
    <s v="Q1"/>
    <s v="No"/>
    <n v="1"/>
    <n v="28.915500000000002"/>
    <n v="221.68549999999999"/>
  </r>
  <r>
    <n v="3402"/>
    <s v="R06599"/>
    <x v="526"/>
    <n v="58"/>
    <x v="2"/>
    <x v="4"/>
    <x v="122"/>
    <n v="3"/>
    <x v="0"/>
    <s v="Debit Card"/>
    <s v="Click &amp; Collect"/>
    <s v="No"/>
    <s v="Fantastic experience"/>
    <x v="2"/>
    <x v="0"/>
    <x v="0"/>
    <x v="0"/>
    <n v="412.16"/>
    <x v="8"/>
    <s v="Central Region"/>
    <s v="Low"/>
    <s v="September"/>
    <s v="Q3"/>
    <s v="No"/>
    <n v="0"/>
    <n v="61.823999999999998"/>
    <n v="473.98399999999998"/>
  </r>
  <r>
    <n v="3404"/>
    <s v="R07763"/>
    <x v="320"/>
    <n v="24"/>
    <x v="0"/>
    <x v="5"/>
    <x v="23"/>
    <n v="3"/>
    <x v="1"/>
    <s v="Cash"/>
    <s v="In Store"/>
    <s v="No"/>
    <m/>
    <x v="2"/>
    <x v="3"/>
    <x v="2"/>
    <x v="2"/>
    <n v="2340.5700000000002"/>
    <x v="8"/>
    <s v="Western Region"/>
    <s v="Medium"/>
    <s v="May"/>
    <s v="Q2"/>
    <s v="No"/>
    <n v="1"/>
    <n v="351.08550000000002"/>
    <n v="2691.6554999999998"/>
  </r>
  <r>
    <n v="3405"/>
    <s v="R05602"/>
    <x v="707"/>
    <n v="34"/>
    <x v="0"/>
    <x v="2"/>
    <x v="122"/>
    <n v="4"/>
    <x v="1"/>
    <s v="Debit Card"/>
    <s v="In Store"/>
    <s v="Yes"/>
    <s v="Item missing accessories"/>
    <x v="4"/>
    <x v="1"/>
    <x v="0"/>
    <x v="1"/>
    <n v="412.16"/>
    <x v="8"/>
    <s v="Northern Region"/>
    <s v="Low"/>
    <s v="May"/>
    <s v="Q2"/>
    <s v="No"/>
    <n v="1"/>
    <n v="61.823999999999998"/>
    <n v="473.98399999999998"/>
  </r>
  <r>
    <n v="3406"/>
    <s v="R07525"/>
    <x v="637"/>
    <n v="45"/>
    <x v="1"/>
    <x v="3"/>
    <x v="62"/>
    <n v="5"/>
    <x v="1"/>
    <s v="Debit Card"/>
    <s v="Home Delivery"/>
    <s v="Yes"/>
    <s v="Fits perfectly"/>
    <x v="1"/>
    <x v="0"/>
    <x v="1"/>
    <x v="4"/>
    <n v="2951.61"/>
    <x v="1"/>
    <s v="Central Region"/>
    <s v="Medium"/>
    <s v="September"/>
    <s v="Q3"/>
    <s v="No"/>
    <n v="1"/>
    <n v="442.74150000000003"/>
    <n v="3394.3514999999998"/>
  </r>
  <r>
    <n v="3407"/>
    <s v="R00643"/>
    <x v="708"/>
    <n v="47"/>
    <x v="1"/>
    <x v="8"/>
    <x v="62"/>
    <n v="5"/>
    <x v="0"/>
    <s v="Credit Card"/>
    <s v="In Store"/>
    <s v="Yes"/>
    <s v="Packaging could improve"/>
    <x v="1"/>
    <x v="2"/>
    <x v="0"/>
    <x v="4"/>
    <n v="2951.61"/>
    <x v="1"/>
    <s v="Eastern Region"/>
    <s v="Medium"/>
    <s v="October"/>
    <s v="Q4"/>
    <s v="No"/>
    <n v="0"/>
    <n v="442.74150000000003"/>
    <n v="3394.3514999999998"/>
  </r>
  <r>
    <n v="3408"/>
    <s v="R09384"/>
    <x v="332"/>
    <n v="40"/>
    <x v="1"/>
    <x v="4"/>
    <x v="32"/>
    <n v="3"/>
    <x v="0"/>
    <s v="EFT"/>
    <s v="Click &amp; Collect"/>
    <s v="Yes"/>
    <s v="Long waiting time"/>
    <x v="2"/>
    <x v="1"/>
    <x v="0"/>
    <x v="3"/>
    <n v="3086.4"/>
    <x v="7"/>
    <s v="Central Region"/>
    <s v="Medium"/>
    <s v="April"/>
    <s v="Q2"/>
    <s v="No"/>
    <n v="0"/>
    <n v="462.96"/>
    <n v="3549.3599999999997"/>
  </r>
  <r>
    <n v="3409"/>
    <s v="R00177"/>
    <x v="384"/>
    <m/>
    <x v="1"/>
    <x v="0"/>
    <x v="42"/>
    <n v="5"/>
    <x v="1"/>
    <s v="Cash"/>
    <s v="Home Delivery"/>
    <s v="Yes"/>
    <s v="Instructions unclear"/>
    <x v="1"/>
    <x v="2"/>
    <x v="0"/>
    <x v="6"/>
    <n v="2099.4"/>
    <x v="2"/>
    <s v="Northern Region"/>
    <s v="Medium"/>
    <s v="August"/>
    <s v="Q3"/>
    <s v="No"/>
    <n v="1"/>
    <n v="314.91000000000003"/>
    <n v="2414.31"/>
  </r>
  <r>
    <n v="3410"/>
    <s v="R06251"/>
    <x v="505"/>
    <n v="79"/>
    <x v="0"/>
    <x v="7"/>
    <x v="18"/>
    <n v="5"/>
    <x v="0"/>
    <s v="Credit Card"/>
    <s v="In Store"/>
    <s v="No"/>
    <s v="Would definitely buy again"/>
    <x v="1"/>
    <x v="0"/>
    <x v="1"/>
    <x v="5"/>
    <n v="1712.08"/>
    <x v="7"/>
    <s v="Western Region"/>
    <s v="Medium"/>
    <s v="January"/>
    <s v="Q1"/>
    <s v="No"/>
    <n v="0"/>
    <n v="256.81199999999995"/>
    <n v="1968.8919999999998"/>
  </r>
  <r>
    <n v="3414"/>
    <s v="R08127"/>
    <x v="407"/>
    <n v="80"/>
    <x v="1"/>
    <x v="3"/>
    <x v="62"/>
    <n v="5"/>
    <x v="1"/>
    <s v="Cash"/>
    <s v="Click &amp; Collect"/>
    <s v="Yes"/>
    <s v="Instructions unclear"/>
    <x v="1"/>
    <x v="2"/>
    <x v="0"/>
    <x v="5"/>
    <n v="2951.61"/>
    <x v="1"/>
    <s v="Central Region"/>
    <s v="Medium"/>
    <s v="November"/>
    <s v="Q4"/>
    <s v="No"/>
    <n v="1"/>
    <n v="442.74150000000003"/>
    <n v="3394.3514999999998"/>
  </r>
  <r>
    <n v="3415"/>
    <s v="R07769"/>
    <x v="608"/>
    <n v="36"/>
    <x v="1"/>
    <x v="2"/>
    <x v="122"/>
    <n v="4"/>
    <x v="1"/>
    <s v="Debit Card"/>
    <s v="Home Delivery"/>
    <s v="Yes"/>
    <s v="Fantastic experience"/>
    <x v="4"/>
    <x v="0"/>
    <x v="1"/>
    <x v="3"/>
    <n v="412.16"/>
    <x v="8"/>
    <s v="Northern Region"/>
    <s v="Low"/>
    <s v="July"/>
    <s v="Q3"/>
    <s v="No"/>
    <n v="1"/>
    <n v="61.823999999999998"/>
    <n v="473.98399999999998"/>
  </r>
  <r>
    <n v="3416"/>
    <s v="R07093"/>
    <x v="86"/>
    <n v="80"/>
    <x v="2"/>
    <x v="6"/>
    <x v="104"/>
    <n v="3"/>
    <x v="1"/>
    <s v="Debit Card"/>
    <s v="Click &amp; Collect"/>
    <s v="No"/>
    <s v="Fits perfectly"/>
    <x v="2"/>
    <x v="0"/>
    <x v="0"/>
    <x v="5"/>
    <n v="274.49"/>
    <x v="1"/>
    <s v="Gauteng Region"/>
    <s v="Low"/>
    <s v="February"/>
    <s v="Q1"/>
    <s v="No"/>
    <n v="1"/>
    <n v="41.173499999999997"/>
    <n v="315.6635"/>
  </r>
  <r>
    <n v="3417"/>
    <s v="R03203"/>
    <x v="248"/>
    <n v="71"/>
    <x v="1"/>
    <x v="6"/>
    <x v="1"/>
    <n v="4"/>
    <x v="1"/>
    <s v="Mobile Payment"/>
    <s v="Home Delivery"/>
    <s v="No"/>
    <s v="Worth the money"/>
    <x v="4"/>
    <x v="0"/>
    <x v="1"/>
    <x v="5"/>
    <n v="444.38"/>
    <x v="1"/>
    <s v="Gauteng Region"/>
    <s v="Low"/>
    <s v="January"/>
    <s v="Q1"/>
    <s v="No"/>
    <n v="1"/>
    <n v="66.656999999999996"/>
    <n v="511.03699999999998"/>
  </r>
  <r>
    <n v="3418"/>
    <s v="R04962"/>
    <x v="672"/>
    <n v="44"/>
    <x v="2"/>
    <x v="2"/>
    <x v="2"/>
    <n v="4"/>
    <x v="1"/>
    <s v="EFT"/>
    <s v="Home Delivery"/>
    <s v="No"/>
    <s v="Average quality"/>
    <x v="4"/>
    <x v="2"/>
    <x v="0"/>
    <x v="3"/>
    <n v="230.14"/>
    <x v="2"/>
    <s v="Northern Region"/>
    <s v="Low"/>
    <s v="August"/>
    <s v="Q3"/>
    <s v="No"/>
    <n v="1"/>
    <n v="34.520999999999994"/>
    <n v="264.66099999999994"/>
  </r>
  <r>
    <n v="3419"/>
    <s v="R05567"/>
    <x v="284"/>
    <n v="60"/>
    <x v="2"/>
    <x v="1"/>
    <x v="96"/>
    <n v="2"/>
    <x v="1"/>
    <s v="Debit Card"/>
    <s v="Click &amp; Collect"/>
    <s v="No"/>
    <s v="Delivery delayed"/>
    <x v="0"/>
    <x v="1"/>
    <x v="1"/>
    <x v="0"/>
    <n v="944.78"/>
    <x v="6"/>
    <s v="Southern Region"/>
    <s v="Medium"/>
    <s v="July"/>
    <s v="Q3"/>
    <s v="No"/>
    <n v="1"/>
    <n v="141.71699999999998"/>
    <n v="1086.4969999999998"/>
  </r>
  <r>
    <n v="3420"/>
    <s v="R00092"/>
    <x v="254"/>
    <n v="80"/>
    <x v="1"/>
    <x v="5"/>
    <x v="50"/>
    <n v="3"/>
    <x v="0"/>
    <s v="EFT"/>
    <s v="In Store"/>
    <s v="Yes"/>
    <s v="Helpful staff"/>
    <x v="2"/>
    <x v="0"/>
    <x v="0"/>
    <x v="5"/>
    <n v="929.55"/>
    <x v="0"/>
    <s v="Western Region"/>
    <s v="Medium"/>
    <s v="November"/>
    <s v="Q4"/>
    <s v="No"/>
    <n v="0"/>
    <n v="139.43249999999998"/>
    <n v="1068.9824999999998"/>
  </r>
  <r>
    <n v="3421"/>
    <s v="R05957"/>
    <x v="616"/>
    <n v="48"/>
    <x v="0"/>
    <x v="1"/>
    <x v="71"/>
    <n v="3"/>
    <x v="1"/>
    <s v="Debit Card"/>
    <s v="Click &amp; Collect"/>
    <s v="Yes"/>
    <m/>
    <x v="2"/>
    <x v="3"/>
    <x v="2"/>
    <x v="4"/>
    <n v="1171.25"/>
    <x v="4"/>
    <s v="Southern Region"/>
    <s v="Medium"/>
    <s v="March"/>
    <s v="Q1"/>
    <s v="No"/>
    <n v="1"/>
    <n v="175.6875"/>
    <n v="1346.9375"/>
  </r>
  <r>
    <n v="3423"/>
    <s v="R09649"/>
    <x v="173"/>
    <n v="25"/>
    <x v="2"/>
    <x v="6"/>
    <x v="22"/>
    <n v="4"/>
    <x v="1"/>
    <s v="Cash"/>
    <s v="Click &amp; Collect"/>
    <s v="Yes"/>
    <s v="Customer support was excellent"/>
    <x v="4"/>
    <x v="0"/>
    <x v="1"/>
    <x v="1"/>
    <n v="1734"/>
    <x v="7"/>
    <s v="Gauteng Region"/>
    <s v="Medium"/>
    <s v="October"/>
    <s v="Q4"/>
    <s v="No"/>
    <n v="1"/>
    <n v="260.09999999999997"/>
    <n v="1994.1"/>
  </r>
  <r>
    <n v="3424"/>
    <s v="R03647"/>
    <x v="88"/>
    <n v="27"/>
    <x v="1"/>
    <x v="4"/>
    <x v="79"/>
    <n v="5"/>
    <x v="1"/>
    <s v="EFT"/>
    <s v="In Store"/>
    <s v="Yes"/>
    <s v="Instructions unclear"/>
    <x v="1"/>
    <x v="2"/>
    <x v="0"/>
    <x v="1"/>
    <n v="283.57"/>
    <x v="0"/>
    <s v="Central Region"/>
    <s v="Low"/>
    <s v="October"/>
    <s v="Q4"/>
    <s v="No"/>
    <n v="1"/>
    <n v="42.535499999999999"/>
    <n v="326.10549999999995"/>
  </r>
  <r>
    <n v="3425"/>
    <s v="R01972"/>
    <x v="4"/>
    <n v="31"/>
    <x v="1"/>
    <x v="1"/>
    <x v="93"/>
    <n v="1"/>
    <x v="1"/>
    <s v="EFT"/>
    <s v="Click &amp; Collect"/>
    <s v="No"/>
    <s v="Great customer service"/>
    <x v="3"/>
    <x v="0"/>
    <x v="0"/>
    <x v="1"/>
    <n v="34.200000000000003"/>
    <x v="3"/>
    <s v="Southern Region"/>
    <s v="Low"/>
    <s v="April"/>
    <s v="Q2"/>
    <s v="No"/>
    <n v="1"/>
    <n v="5.13"/>
    <n v="39.33"/>
  </r>
  <r>
    <n v="3426"/>
    <s v="R02906"/>
    <x v="553"/>
    <n v="39"/>
    <x v="1"/>
    <x v="4"/>
    <x v="37"/>
    <n v="1"/>
    <x v="1"/>
    <s v="Credit Card"/>
    <s v="Home Delivery"/>
    <s v="No"/>
    <m/>
    <x v="3"/>
    <x v="3"/>
    <x v="2"/>
    <x v="3"/>
    <n v="54.82"/>
    <x v="3"/>
    <s v="Central Region"/>
    <s v="Low"/>
    <s v="November"/>
    <s v="Q4"/>
    <s v="No"/>
    <n v="1"/>
    <n v="8.222999999999999"/>
    <n v="63.042999999999992"/>
  </r>
  <r>
    <n v="3427"/>
    <s v="R00531"/>
    <x v="583"/>
    <n v="26"/>
    <x v="1"/>
    <x v="6"/>
    <x v="84"/>
    <n v="1"/>
    <x v="0"/>
    <s v="Cash"/>
    <s v="Click &amp; Collect"/>
    <s v="No"/>
    <s v="Would definitely buy again"/>
    <x v="3"/>
    <x v="0"/>
    <x v="0"/>
    <x v="1"/>
    <n v="27.35"/>
    <x v="3"/>
    <s v="Gauteng Region"/>
    <s v="Low"/>
    <s v="April"/>
    <s v="Q2"/>
    <s v="No"/>
    <n v="0"/>
    <n v="4.1025"/>
    <n v="31.452500000000001"/>
  </r>
  <r>
    <n v="3428"/>
    <s v="R03890"/>
    <x v="45"/>
    <n v="41"/>
    <x v="1"/>
    <x v="3"/>
    <x v="0"/>
    <n v="5"/>
    <x v="0"/>
    <s v="Cash"/>
    <s v="Home Delivery"/>
    <s v="Yes"/>
    <s v="Item missing accessories"/>
    <x v="1"/>
    <x v="1"/>
    <x v="0"/>
    <x v="3"/>
    <n v="2479.5700000000002"/>
    <x v="0"/>
    <s v="Central Region"/>
    <s v="Medium"/>
    <s v="March"/>
    <s v="Q1"/>
    <s v="No"/>
    <n v="0"/>
    <n v="371.93549999999999"/>
    <n v="2851.5054999999998"/>
  </r>
  <r>
    <n v="3429"/>
    <s v="R00997"/>
    <x v="161"/>
    <n v="39"/>
    <x v="2"/>
    <x v="8"/>
    <x v="49"/>
    <n v="3"/>
    <x v="0"/>
    <s v="Mobile Payment"/>
    <s v="In Store"/>
    <s v="Yes"/>
    <s v="Highly recommend"/>
    <x v="2"/>
    <x v="0"/>
    <x v="0"/>
    <x v="3"/>
    <n v="134.01"/>
    <x v="3"/>
    <s v="Eastern Region"/>
    <s v="Low"/>
    <s v="March"/>
    <s v="Q1"/>
    <s v="No"/>
    <n v="0"/>
    <n v="20.101499999999998"/>
    <n v="154.11149999999998"/>
  </r>
  <r>
    <n v="3430"/>
    <s v="R08659"/>
    <x v="403"/>
    <n v="60"/>
    <x v="2"/>
    <x v="0"/>
    <x v="116"/>
    <n v="2"/>
    <x v="1"/>
    <s v="EFT"/>
    <s v="Click &amp; Collect"/>
    <s v="No"/>
    <s v="Instructions unclear"/>
    <x v="0"/>
    <x v="2"/>
    <x v="0"/>
    <x v="0"/>
    <n v="11052.57"/>
    <x v="6"/>
    <s v="Northern Region"/>
    <s v="High"/>
    <s v="June"/>
    <s v="Q2"/>
    <s v="Yes"/>
    <n v="1"/>
    <n v="1657.8854999999999"/>
    <n v="12710.455499999998"/>
  </r>
  <r>
    <n v="3431"/>
    <s v="R04367"/>
    <x v="595"/>
    <n v="72"/>
    <x v="2"/>
    <x v="0"/>
    <x v="17"/>
    <n v="4"/>
    <x v="1"/>
    <s v="Mobile Payment"/>
    <s v="In Store"/>
    <s v="No"/>
    <s v="Fantastic experience"/>
    <x v="4"/>
    <x v="0"/>
    <x v="1"/>
    <x v="5"/>
    <n v="471.63"/>
    <x v="1"/>
    <s v="Northern Region"/>
    <s v="Low"/>
    <s v="October"/>
    <s v="Q4"/>
    <s v="No"/>
    <n v="1"/>
    <n v="70.744500000000002"/>
    <n v="542.3744999999999"/>
  </r>
  <r>
    <n v="3432"/>
    <s v="R04092"/>
    <x v="15"/>
    <n v="73"/>
    <x v="2"/>
    <x v="4"/>
    <x v="15"/>
    <n v="1"/>
    <x v="0"/>
    <s v="Mobile Payment"/>
    <s v="In Store"/>
    <s v="Yes"/>
    <s v="Worth the money"/>
    <x v="3"/>
    <x v="0"/>
    <x v="0"/>
    <x v="5"/>
    <n v="869.65"/>
    <x v="4"/>
    <s v="Central Region"/>
    <s v="Medium"/>
    <s v="November"/>
    <s v="Q4"/>
    <s v="No"/>
    <n v="0"/>
    <n v="130.44749999999999"/>
    <n v="1000.0974999999999"/>
  </r>
  <r>
    <n v="3433"/>
    <s v="R08864"/>
    <x v="363"/>
    <n v="51"/>
    <x v="1"/>
    <x v="2"/>
    <x v="1"/>
    <n v="5"/>
    <x v="0"/>
    <s v="Cash"/>
    <s v="Click &amp; Collect"/>
    <s v="Yes"/>
    <s v="Item missing accessories"/>
    <x v="1"/>
    <x v="1"/>
    <x v="0"/>
    <x v="4"/>
    <n v="444.38"/>
    <x v="1"/>
    <s v="Northern Region"/>
    <s v="Low"/>
    <s v="January"/>
    <s v="Q1"/>
    <s v="No"/>
    <n v="0"/>
    <n v="66.656999999999996"/>
    <n v="511.03699999999998"/>
  </r>
  <r>
    <n v="3434"/>
    <s v="R02313"/>
    <x v="151"/>
    <n v="36"/>
    <x v="0"/>
    <x v="3"/>
    <x v="120"/>
    <n v="5"/>
    <x v="1"/>
    <s v="Credit Card"/>
    <s v="Click &amp; Collect"/>
    <s v="No"/>
    <s v="Arrived damaged"/>
    <x v="1"/>
    <x v="1"/>
    <x v="0"/>
    <x v="3"/>
    <n v="1233.45"/>
    <x v="1"/>
    <s v="Central Region"/>
    <s v="Medium"/>
    <s v="January"/>
    <s v="Q1"/>
    <s v="No"/>
    <n v="1"/>
    <n v="185.01750000000001"/>
    <n v="1418.4675"/>
  </r>
  <r>
    <n v="3435"/>
    <s v="R02155"/>
    <x v="299"/>
    <n v="74"/>
    <x v="0"/>
    <x v="3"/>
    <x v="115"/>
    <n v="2"/>
    <x v="0"/>
    <s v="Mobile Payment"/>
    <s v="Home Delivery"/>
    <s v="No"/>
    <s v="Very fast delivery"/>
    <x v="0"/>
    <x v="0"/>
    <x v="0"/>
    <x v="5"/>
    <n v="1369.39"/>
    <x v="4"/>
    <s v="Central Region"/>
    <s v="Medium"/>
    <s v="April"/>
    <s v="Q2"/>
    <s v="No"/>
    <n v="0"/>
    <n v="205.4085"/>
    <n v="1574.7985000000001"/>
  </r>
  <r>
    <n v="3436"/>
    <s v="R04393"/>
    <x v="387"/>
    <n v="61"/>
    <x v="2"/>
    <x v="2"/>
    <x v="10"/>
    <n v="4"/>
    <x v="0"/>
    <s v="Cash"/>
    <s v="In Store"/>
    <s v="No"/>
    <s v="Fits perfectly"/>
    <x v="4"/>
    <x v="0"/>
    <x v="1"/>
    <x v="0"/>
    <n v="276.82"/>
    <x v="7"/>
    <s v="Northern Region"/>
    <s v="Low"/>
    <s v="June"/>
    <s v="Q2"/>
    <s v="No"/>
    <n v="0"/>
    <n v="41.522999999999996"/>
    <n v="318.34299999999996"/>
  </r>
  <r>
    <n v="3438"/>
    <s v="R01428"/>
    <x v="674"/>
    <n v="36"/>
    <x v="2"/>
    <x v="1"/>
    <x v="16"/>
    <n v="5"/>
    <x v="0"/>
    <s v="Cash"/>
    <s v="Home Delivery"/>
    <s v="No"/>
    <s v="Customer support was excellent"/>
    <x v="1"/>
    <x v="0"/>
    <x v="1"/>
    <x v="3"/>
    <n v="368.99"/>
    <x v="0"/>
    <s v="Southern Region"/>
    <s v="Low"/>
    <s v="October"/>
    <s v="Q4"/>
    <s v="No"/>
    <n v="0"/>
    <n v="55.348500000000001"/>
    <n v="424.33849999999995"/>
  </r>
  <r>
    <n v="3441"/>
    <s v="R06241"/>
    <x v="401"/>
    <m/>
    <x v="1"/>
    <x v="3"/>
    <x v="55"/>
    <n v="2"/>
    <x v="0"/>
    <s v="Debit Card"/>
    <s v="Home Delivery"/>
    <s v="Yes"/>
    <s v="Very fast delivery"/>
    <x v="0"/>
    <x v="0"/>
    <x v="0"/>
    <x v="6"/>
    <n v="324.35000000000002"/>
    <x v="8"/>
    <s v="Central Region"/>
    <s v="Low"/>
    <s v="September"/>
    <s v="Q3"/>
    <s v="No"/>
    <n v="0"/>
    <n v="48.652500000000003"/>
    <n v="373.0025"/>
  </r>
  <r>
    <n v="3443"/>
    <s v="R03796"/>
    <x v="216"/>
    <n v="77"/>
    <x v="1"/>
    <x v="7"/>
    <x v="101"/>
    <n v="1"/>
    <x v="0"/>
    <s v="Mobile Payment"/>
    <s v="Home Delivery"/>
    <s v="Yes"/>
    <s v="Instructions unclear"/>
    <x v="3"/>
    <x v="2"/>
    <x v="0"/>
    <x v="5"/>
    <n v="886.51"/>
    <x v="1"/>
    <s v="Western Region"/>
    <s v="Medium"/>
    <s v="November"/>
    <s v="Q4"/>
    <s v="No"/>
    <n v="0"/>
    <n v="132.97649999999999"/>
    <n v="1019.4864999999999"/>
  </r>
  <r>
    <n v="3445"/>
    <s v="R06450"/>
    <x v="535"/>
    <n v="19"/>
    <x v="0"/>
    <x v="5"/>
    <x v="122"/>
    <n v="1"/>
    <x v="0"/>
    <s v="Cash"/>
    <s v="Home Delivery"/>
    <s v="No"/>
    <s v="Excellent value"/>
    <x v="3"/>
    <x v="0"/>
    <x v="0"/>
    <x v="2"/>
    <n v="412.16"/>
    <x v="8"/>
    <s v="Western Region"/>
    <s v="Low"/>
    <s v="December"/>
    <s v="Q4"/>
    <s v="No"/>
    <n v="0"/>
    <n v="61.823999999999998"/>
    <n v="473.98399999999998"/>
  </r>
  <r>
    <n v="3446"/>
    <s v="R08827"/>
    <x v="564"/>
    <n v="79"/>
    <x v="0"/>
    <x v="5"/>
    <x v="19"/>
    <n v="5"/>
    <x v="1"/>
    <s v="Debit Card"/>
    <s v="Home Delivery"/>
    <s v="Yes"/>
    <s v="Fantastic experience"/>
    <x v="1"/>
    <x v="0"/>
    <x v="1"/>
    <x v="5"/>
    <n v="343.42"/>
    <x v="3"/>
    <s v="Western Region"/>
    <s v="Low"/>
    <s v="May"/>
    <s v="Q2"/>
    <s v="No"/>
    <n v="1"/>
    <n v="51.512999999999998"/>
    <n v="394.93299999999999"/>
  </r>
  <r>
    <n v="3448"/>
    <s v="R08302"/>
    <x v="627"/>
    <n v="55"/>
    <x v="2"/>
    <x v="4"/>
    <x v="95"/>
    <n v="5"/>
    <x v="1"/>
    <s v="Cash"/>
    <s v="Home Delivery"/>
    <s v="No"/>
    <s v="Excellent product"/>
    <x v="1"/>
    <x v="0"/>
    <x v="1"/>
    <x v="0"/>
    <n v="105.11"/>
    <x v="1"/>
    <s v="Central Region"/>
    <s v="Low"/>
    <s v="August"/>
    <s v="Q3"/>
    <s v="No"/>
    <n v="1"/>
    <n v="15.766499999999999"/>
    <n v="120.87649999999999"/>
  </r>
  <r>
    <n v="3449"/>
    <s v="R00496"/>
    <x v="601"/>
    <n v="33"/>
    <x v="2"/>
    <x v="5"/>
    <x v="44"/>
    <n v="5"/>
    <x v="0"/>
    <s v="EFT"/>
    <s v="In Store"/>
    <s v="Yes"/>
    <s v="Looks premium"/>
    <x v="1"/>
    <x v="0"/>
    <x v="1"/>
    <x v="1"/>
    <n v="2849.09"/>
    <x v="7"/>
    <s v="Western Region"/>
    <s v="Medium"/>
    <s v="September"/>
    <s v="Q3"/>
    <s v="No"/>
    <n v="0"/>
    <n v="427.36349999999999"/>
    <n v="3276.4535000000001"/>
  </r>
  <r>
    <n v="3451"/>
    <s v="R02322"/>
    <x v="519"/>
    <n v="29"/>
    <x v="1"/>
    <x v="0"/>
    <x v="48"/>
    <n v="5"/>
    <x v="0"/>
    <s v="Debit Card"/>
    <s v="Home Delivery"/>
    <s v="Yes"/>
    <s v="Arrived damaged"/>
    <x v="1"/>
    <x v="1"/>
    <x v="0"/>
    <x v="1"/>
    <n v="192.77"/>
    <x v="1"/>
    <s v="Northern Region"/>
    <s v="Low"/>
    <s v="February"/>
    <s v="Q1"/>
    <s v="No"/>
    <n v="0"/>
    <n v="28.915500000000002"/>
    <n v="221.68549999999999"/>
  </r>
  <r>
    <n v="3452"/>
    <s v="R05748"/>
    <x v="628"/>
    <n v="64"/>
    <x v="0"/>
    <x v="2"/>
    <x v="102"/>
    <n v="1"/>
    <x v="0"/>
    <s v="Debit Card"/>
    <s v="In Store"/>
    <s v="No"/>
    <s v="Easy online ordering"/>
    <x v="3"/>
    <x v="0"/>
    <x v="0"/>
    <x v="0"/>
    <n v="996.44"/>
    <x v="2"/>
    <s v="Northern Region"/>
    <s v="Medium"/>
    <s v="June"/>
    <s v="Q2"/>
    <s v="No"/>
    <n v="0"/>
    <n v="149.46600000000001"/>
    <n v="1145.9059999999999"/>
  </r>
  <r>
    <n v="3454"/>
    <s v="R00152"/>
    <x v="238"/>
    <n v="41"/>
    <x v="1"/>
    <x v="1"/>
    <x v="94"/>
    <n v="1"/>
    <x v="0"/>
    <s v="Credit Card"/>
    <s v="Home Delivery"/>
    <s v="No"/>
    <m/>
    <x v="3"/>
    <x v="3"/>
    <x v="2"/>
    <x v="3"/>
    <n v="1746.77"/>
    <x v="5"/>
    <s v="Southern Region"/>
    <s v="Medium"/>
    <s v="March"/>
    <s v="Q1"/>
    <s v="No"/>
    <n v="0"/>
    <n v="262.01549999999997"/>
    <n v="2008.7854999999997"/>
  </r>
  <r>
    <n v="3455"/>
    <s v="R04316"/>
    <x v="373"/>
    <n v="63"/>
    <x v="2"/>
    <x v="8"/>
    <x v="4"/>
    <n v="2"/>
    <x v="0"/>
    <s v="Debit Card"/>
    <s v="Home Delivery"/>
    <s v="No"/>
    <s v="Worth the money"/>
    <x v="0"/>
    <x v="0"/>
    <x v="0"/>
    <x v="0"/>
    <n v="1951.09"/>
    <x v="0"/>
    <s v="Eastern Region"/>
    <s v="Medium"/>
    <s v="March"/>
    <s v="Q1"/>
    <s v="No"/>
    <n v="0"/>
    <n v="292.6635"/>
    <n v="2243.7534999999998"/>
  </r>
  <r>
    <n v="3456"/>
    <s v="R00695"/>
    <x v="263"/>
    <n v="21"/>
    <x v="0"/>
    <x v="6"/>
    <x v="87"/>
    <n v="4"/>
    <x v="1"/>
    <s v="Debit Card"/>
    <s v="Click &amp; Collect"/>
    <s v="No"/>
    <s v="Helpful staff"/>
    <x v="4"/>
    <x v="0"/>
    <x v="1"/>
    <x v="2"/>
    <n v="828.82"/>
    <x v="5"/>
    <s v="Gauteng Region"/>
    <s v="Medium"/>
    <s v="October"/>
    <s v="Q4"/>
    <s v="No"/>
    <n v="1"/>
    <n v="124.32300000000001"/>
    <n v="953.14300000000003"/>
  </r>
  <r>
    <n v="3457"/>
    <s v="R04607"/>
    <x v="263"/>
    <n v="75"/>
    <x v="2"/>
    <x v="1"/>
    <x v="84"/>
    <n v="2"/>
    <x v="1"/>
    <s v="Cash"/>
    <s v="Home Delivery"/>
    <s v="No"/>
    <s v="Easy to assemble"/>
    <x v="0"/>
    <x v="0"/>
    <x v="0"/>
    <x v="5"/>
    <n v="27.35"/>
    <x v="3"/>
    <s v="Southern Region"/>
    <s v="Low"/>
    <s v="October"/>
    <s v="Q4"/>
    <s v="No"/>
    <n v="1"/>
    <n v="4.1025"/>
    <n v="31.452500000000001"/>
  </r>
  <r>
    <n v="3459"/>
    <s v="R01739"/>
    <x v="708"/>
    <n v="45"/>
    <x v="1"/>
    <x v="6"/>
    <x v="98"/>
    <n v="4"/>
    <x v="1"/>
    <s v="Debit Card"/>
    <s v="Click &amp; Collect"/>
    <s v="No"/>
    <s v="Excellent product"/>
    <x v="4"/>
    <x v="0"/>
    <x v="1"/>
    <x v="4"/>
    <n v="40.11"/>
    <x v="3"/>
    <s v="Gauteng Region"/>
    <s v="Low"/>
    <s v="October"/>
    <s v="Q4"/>
    <s v="No"/>
    <n v="1"/>
    <n v="6.0164999999999997"/>
    <n v="46.126499999999993"/>
  </r>
  <r>
    <n v="3461"/>
    <s v="R00168"/>
    <x v="430"/>
    <n v="43"/>
    <x v="2"/>
    <x v="2"/>
    <x v="9"/>
    <n v="1"/>
    <x v="1"/>
    <s v="EFT"/>
    <s v="In Store"/>
    <s v="No"/>
    <s v="Very comfortable"/>
    <x v="3"/>
    <x v="0"/>
    <x v="0"/>
    <x v="3"/>
    <n v="43.23"/>
    <x v="3"/>
    <s v="Northern Region"/>
    <s v="Low"/>
    <s v="January"/>
    <s v="Q1"/>
    <s v="No"/>
    <n v="1"/>
    <n v="6.4844999999999997"/>
    <n v="49.714499999999994"/>
  </r>
  <r>
    <n v="3462"/>
    <s v="R05136"/>
    <x v="183"/>
    <n v="58"/>
    <x v="2"/>
    <x v="8"/>
    <x v="23"/>
    <n v="3"/>
    <x v="0"/>
    <s v="Debit Card"/>
    <s v="Click &amp; Collect"/>
    <s v="No"/>
    <s v="Instructions unclear"/>
    <x v="2"/>
    <x v="2"/>
    <x v="1"/>
    <x v="0"/>
    <n v="2340.5700000000002"/>
    <x v="8"/>
    <s v="Eastern Region"/>
    <s v="Medium"/>
    <s v="July"/>
    <s v="Q3"/>
    <s v="No"/>
    <n v="0"/>
    <n v="351.08550000000002"/>
    <n v="2691.6554999999998"/>
  </r>
  <r>
    <n v="3463"/>
    <s v="R04776"/>
    <x v="698"/>
    <n v="55"/>
    <x v="2"/>
    <x v="2"/>
    <x v="38"/>
    <n v="2"/>
    <x v="1"/>
    <s v="Credit Card"/>
    <s v="Home Delivery"/>
    <s v="No"/>
    <s v="Very comfortable"/>
    <x v="0"/>
    <x v="0"/>
    <x v="0"/>
    <x v="0"/>
    <n v="3715.65"/>
    <x v="5"/>
    <s v="Northern Region"/>
    <s v="Medium"/>
    <s v="November"/>
    <s v="Q4"/>
    <s v="No"/>
    <n v="1"/>
    <n v="557.34749999999997"/>
    <n v="4272.9974999999995"/>
  </r>
  <r>
    <n v="3465"/>
    <s v="R08679"/>
    <x v="49"/>
    <n v="46"/>
    <x v="0"/>
    <x v="5"/>
    <x v="20"/>
    <n v="2"/>
    <x v="1"/>
    <s v="Debit Card"/>
    <s v="Click &amp; Collect"/>
    <s v="No"/>
    <s v="Product exceeded expectations"/>
    <x v="0"/>
    <x v="0"/>
    <x v="0"/>
    <x v="4"/>
    <n v="3747.26"/>
    <x v="8"/>
    <s v="Western Region"/>
    <s v="Medium"/>
    <s v="May"/>
    <s v="Q2"/>
    <s v="No"/>
    <n v="1"/>
    <n v="562.08900000000006"/>
    <n v="4309.3490000000002"/>
  </r>
  <r>
    <n v="3466"/>
    <s v="R04011"/>
    <x v="404"/>
    <n v="49"/>
    <x v="2"/>
    <x v="2"/>
    <x v="23"/>
    <n v="4"/>
    <x v="1"/>
    <s v="EFT"/>
    <s v="In Store"/>
    <s v="No"/>
    <s v="Easy online ordering"/>
    <x v="4"/>
    <x v="0"/>
    <x v="1"/>
    <x v="4"/>
    <n v="2340.5700000000002"/>
    <x v="8"/>
    <s v="Northern Region"/>
    <s v="Medium"/>
    <s v="August"/>
    <s v="Q3"/>
    <s v="No"/>
    <n v="1"/>
    <n v="351.08550000000002"/>
    <n v="2691.6554999999998"/>
  </r>
  <r>
    <n v="3467"/>
    <s v="R08641"/>
    <x v="367"/>
    <n v="77"/>
    <x v="0"/>
    <x v="8"/>
    <x v="98"/>
    <n v="4"/>
    <x v="1"/>
    <s v="Cash"/>
    <s v="Click &amp; Collect"/>
    <s v="No"/>
    <s v="Product exceeded expectations"/>
    <x v="4"/>
    <x v="0"/>
    <x v="1"/>
    <x v="5"/>
    <n v="40.11"/>
    <x v="3"/>
    <s v="Eastern Region"/>
    <s v="Low"/>
    <s v="May"/>
    <s v="Q2"/>
    <s v="No"/>
    <n v="1"/>
    <n v="6.0164999999999997"/>
    <n v="46.126499999999993"/>
  </r>
  <r>
    <n v="3468"/>
    <s v="R02884"/>
    <x v="370"/>
    <n v="19"/>
    <x v="2"/>
    <x v="5"/>
    <x v="48"/>
    <n v="1"/>
    <x v="1"/>
    <s v="Debit Card"/>
    <s v="Click &amp; Collect"/>
    <s v="Yes"/>
    <s v="Arrived damaged"/>
    <x v="3"/>
    <x v="1"/>
    <x v="1"/>
    <x v="2"/>
    <n v="192.77"/>
    <x v="1"/>
    <s v="Western Region"/>
    <s v="Low"/>
    <s v="January"/>
    <s v="Q1"/>
    <s v="No"/>
    <n v="1"/>
    <n v="28.915500000000002"/>
    <n v="221.68549999999999"/>
  </r>
  <r>
    <n v="3469"/>
    <s v="R03032"/>
    <x v="257"/>
    <n v="70"/>
    <x v="1"/>
    <x v="8"/>
    <x v="40"/>
    <n v="2"/>
    <x v="0"/>
    <s v="Debit Card"/>
    <s v="In Store"/>
    <s v="No"/>
    <m/>
    <x v="0"/>
    <x v="3"/>
    <x v="2"/>
    <x v="5"/>
    <n v="1619.07"/>
    <x v="7"/>
    <s v="Eastern Region"/>
    <s v="Medium"/>
    <s v="November"/>
    <s v="Q4"/>
    <s v="No"/>
    <n v="0"/>
    <n v="242.86049999999997"/>
    <n v="1861.9304999999997"/>
  </r>
  <r>
    <n v="3470"/>
    <s v="R05975"/>
    <x v="13"/>
    <n v="67"/>
    <x v="1"/>
    <x v="4"/>
    <x v="25"/>
    <n v="2"/>
    <x v="0"/>
    <s v="Mobile Payment"/>
    <s v="Click &amp; Collect"/>
    <s v="Yes"/>
    <s v="Packaging could improve"/>
    <x v="0"/>
    <x v="2"/>
    <x v="0"/>
    <x v="5"/>
    <n v="4455.18"/>
    <x v="2"/>
    <s v="Central Region"/>
    <s v="Medium"/>
    <s v="August"/>
    <s v="Q3"/>
    <s v="No"/>
    <n v="0"/>
    <n v="668.27700000000004"/>
    <n v="5123.4570000000003"/>
  </r>
  <r>
    <n v="3472"/>
    <s v="R05280"/>
    <x v="194"/>
    <n v="29"/>
    <x v="2"/>
    <x v="6"/>
    <x v="91"/>
    <n v="1"/>
    <x v="1"/>
    <s v="Mobile Payment"/>
    <s v="Home Delivery"/>
    <s v="Yes"/>
    <s v="Item missing accessories"/>
    <x v="3"/>
    <x v="1"/>
    <x v="1"/>
    <x v="1"/>
    <n v="53.85"/>
    <x v="3"/>
    <s v="Gauteng Region"/>
    <s v="Low"/>
    <s v="November"/>
    <s v="Q4"/>
    <s v="No"/>
    <n v="1"/>
    <n v="8.0775000000000006"/>
    <n v="61.927499999999995"/>
  </r>
  <r>
    <n v="3473"/>
    <s v="R04190"/>
    <x v="666"/>
    <n v="75"/>
    <x v="1"/>
    <x v="5"/>
    <x v="119"/>
    <n v="2"/>
    <x v="0"/>
    <s v="Debit Card"/>
    <s v="In Store"/>
    <s v="No"/>
    <s v="Exactly as advertised"/>
    <x v="0"/>
    <x v="0"/>
    <x v="0"/>
    <x v="5"/>
    <n v="618.72"/>
    <x v="2"/>
    <s v="Western Region"/>
    <s v="Medium"/>
    <s v="June"/>
    <s v="Q2"/>
    <s v="No"/>
    <n v="0"/>
    <n v="92.808000000000007"/>
    <n v="711.52800000000002"/>
  </r>
  <r>
    <n v="3474"/>
    <s v="R06729"/>
    <x v="327"/>
    <n v="79"/>
    <x v="1"/>
    <x v="2"/>
    <x v="54"/>
    <n v="3"/>
    <x v="0"/>
    <s v="Cash"/>
    <s v="Home Delivery"/>
    <s v="No"/>
    <s v="Highly recommend"/>
    <x v="2"/>
    <x v="0"/>
    <x v="0"/>
    <x v="5"/>
    <n v="1940.64"/>
    <x v="4"/>
    <s v="Northern Region"/>
    <s v="Medium"/>
    <s v="July"/>
    <s v="Q3"/>
    <s v="No"/>
    <n v="0"/>
    <n v="291.096"/>
    <n v="2231.7359999999999"/>
  </r>
  <r>
    <n v="3475"/>
    <s v="R06197"/>
    <x v="134"/>
    <n v="44"/>
    <x v="0"/>
    <x v="6"/>
    <x v="72"/>
    <n v="3"/>
    <x v="1"/>
    <s v="EFT"/>
    <s v="In Store"/>
    <s v="Yes"/>
    <s v="Easy to assemble"/>
    <x v="2"/>
    <x v="0"/>
    <x v="0"/>
    <x v="3"/>
    <n v="16291.52"/>
    <x v="5"/>
    <s v="Gauteng Region"/>
    <s v="High"/>
    <s v="October"/>
    <s v="Q4"/>
    <s v="Yes"/>
    <n v="1"/>
    <n v="2443.7280000000001"/>
    <n v="18735.248"/>
  </r>
  <r>
    <n v="3476"/>
    <s v="R02277"/>
    <x v="674"/>
    <n v="29"/>
    <x v="0"/>
    <x v="2"/>
    <x v="6"/>
    <n v="5"/>
    <x v="0"/>
    <s v="Cash"/>
    <s v="Home Delivery"/>
    <s v="Yes"/>
    <s v="Poor packaging"/>
    <x v="1"/>
    <x v="1"/>
    <x v="0"/>
    <x v="1"/>
    <n v="409.06"/>
    <x v="5"/>
    <s v="Northern Region"/>
    <s v="Low"/>
    <s v="October"/>
    <s v="Q4"/>
    <s v="No"/>
    <n v="0"/>
    <n v="61.358999999999995"/>
    <n v="470.41899999999998"/>
  </r>
  <r>
    <n v="3477"/>
    <s v="R07263"/>
    <x v="2"/>
    <m/>
    <x v="2"/>
    <x v="4"/>
    <x v="95"/>
    <n v="4"/>
    <x v="0"/>
    <s v="Mobile Payment"/>
    <s v="In Store"/>
    <s v="Yes"/>
    <s v="Would definitely buy again"/>
    <x v="4"/>
    <x v="0"/>
    <x v="1"/>
    <x v="6"/>
    <n v="105.11"/>
    <x v="1"/>
    <s v="Central Region"/>
    <s v="Low"/>
    <s v="April"/>
    <s v="Q2"/>
    <s v="No"/>
    <n v="0"/>
    <n v="15.766499999999999"/>
    <n v="120.87649999999999"/>
  </r>
  <r>
    <n v="3478"/>
    <s v="R05900"/>
    <x v="178"/>
    <n v="39"/>
    <x v="0"/>
    <x v="3"/>
    <x v="16"/>
    <n v="4"/>
    <x v="0"/>
    <s v="EFT"/>
    <s v="Home Delivery"/>
    <s v="Yes"/>
    <s v="Average quality"/>
    <x v="4"/>
    <x v="2"/>
    <x v="0"/>
    <x v="3"/>
    <n v="368.99"/>
    <x v="0"/>
    <s v="Central Region"/>
    <s v="Low"/>
    <s v="February"/>
    <s v="Q1"/>
    <s v="No"/>
    <n v="0"/>
    <n v="55.348500000000001"/>
    <n v="424.33849999999995"/>
  </r>
  <r>
    <n v="3480"/>
    <s v="R07758"/>
    <x v="450"/>
    <n v="27"/>
    <x v="0"/>
    <x v="2"/>
    <x v="34"/>
    <n v="5"/>
    <x v="0"/>
    <s v="Cash"/>
    <s v="In Store"/>
    <s v="No"/>
    <s v="Fantastic experience"/>
    <x v="1"/>
    <x v="0"/>
    <x v="1"/>
    <x v="1"/>
    <n v="14729.04"/>
    <x v="6"/>
    <s v="Northern Region"/>
    <s v="High"/>
    <s v="December"/>
    <s v="Q4"/>
    <s v="Yes"/>
    <n v="0"/>
    <n v="2209.3560000000002"/>
    <n v="16938.396000000001"/>
  </r>
  <r>
    <n v="3481"/>
    <s v="R08457"/>
    <x v="635"/>
    <n v="65"/>
    <x v="2"/>
    <x v="0"/>
    <x v="11"/>
    <n v="4"/>
    <x v="0"/>
    <s v="Mobile Payment"/>
    <s v="In Store"/>
    <s v="Yes"/>
    <s v="Instructions unclear"/>
    <x v="4"/>
    <x v="2"/>
    <x v="0"/>
    <x v="5"/>
    <n v="231.22"/>
    <x v="1"/>
    <s v="Northern Region"/>
    <s v="Low"/>
    <s v="February"/>
    <s v="Q1"/>
    <s v="No"/>
    <n v="0"/>
    <n v="34.683"/>
    <n v="265.90299999999996"/>
  </r>
  <r>
    <n v="3482"/>
    <s v="R03496"/>
    <x v="174"/>
    <n v="59"/>
    <x v="1"/>
    <x v="0"/>
    <x v="56"/>
    <n v="4"/>
    <x v="1"/>
    <s v="Mobile Payment"/>
    <s v="In Store"/>
    <s v="No"/>
    <s v="Fits perfectly"/>
    <x v="4"/>
    <x v="0"/>
    <x v="1"/>
    <x v="0"/>
    <n v="306.57"/>
    <x v="4"/>
    <s v="Northern Region"/>
    <s v="Low"/>
    <s v="July"/>
    <s v="Q3"/>
    <s v="No"/>
    <n v="1"/>
    <n v="45.985499999999995"/>
    <n v="352.55549999999994"/>
  </r>
  <r>
    <n v="3483"/>
    <s v="R07612"/>
    <x v="533"/>
    <m/>
    <x v="0"/>
    <x v="0"/>
    <x v="55"/>
    <n v="5"/>
    <x v="0"/>
    <s v="Cash"/>
    <s v="Click &amp; Collect"/>
    <s v="Yes"/>
    <s v="Instructions unclear"/>
    <x v="1"/>
    <x v="2"/>
    <x v="0"/>
    <x v="6"/>
    <n v="324.35000000000002"/>
    <x v="8"/>
    <s v="Northern Region"/>
    <s v="Low"/>
    <s v="January"/>
    <s v="Q1"/>
    <s v="No"/>
    <n v="0"/>
    <n v="48.652500000000003"/>
    <n v="373.0025"/>
  </r>
  <r>
    <n v="3484"/>
    <s v="R00429"/>
    <x v="264"/>
    <n v="78"/>
    <x v="2"/>
    <x v="1"/>
    <x v="84"/>
    <n v="4"/>
    <x v="1"/>
    <s v="Debit Card"/>
    <s v="Home Delivery"/>
    <s v="Yes"/>
    <s v="Easy to assemble"/>
    <x v="4"/>
    <x v="0"/>
    <x v="1"/>
    <x v="5"/>
    <n v="27.35"/>
    <x v="3"/>
    <s v="Southern Region"/>
    <s v="Low"/>
    <s v="May"/>
    <s v="Q2"/>
    <s v="No"/>
    <n v="1"/>
    <n v="4.1025"/>
    <n v="31.452500000000001"/>
  </r>
  <r>
    <n v="3486"/>
    <s v="R07016"/>
    <x v="209"/>
    <n v="75"/>
    <x v="1"/>
    <x v="6"/>
    <x v="47"/>
    <n v="5"/>
    <x v="0"/>
    <s v="EFT"/>
    <s v="Click &amp; Collect"/>
    <s v="Yes"/>
    <s v="Easy to assemble"/>
    <x v="1"/>
    <x v="0"/>
    <x v="1"/>
    <x v="5"/>
    <n v="13123.97"/>
    <x v="6"/>
    <s v="Gauteng Region"/>
    <s v="High"/>
    <s v="January"/>
    <s v="Q1"/>
    <s v="Yes"/>
    <n v="0"/>
    <n v="1968.5954999999999"/>
    <n v="15092.565499999999"/>
  </r>
  <r>
    <n v="3487"/>
    <s v="R04449"/>
    <x v="667"/>
    <n v="72"/>
    <x v="0"/>
    <x v="4"/>
    <x v="96"/>
    <n v="1"/>
    <x v="1"/>
    <s v="Debit Card"/>
    <s v="Home Delivery"/>
    <s v="No"/>
    <m/>
    <x v="3"/>
    <x v="3"/>
    <x v="2"/>
    <x v="5"/>
    <n v="944.78"/>
    <x v="6"/>
    <s v="Central Region"/>
    <s v="Medium"/>
    <s v="September"/>
    <s v="Q3"/>
    <s v="No"/>
    <n v="1"/>
    <n v="141.71699999999998"/>
    <n v="1086.4969999999998"/>
  </r>
  <r>
    <n v="3489"/>
    <s v="R02224"/>
    <x v="290"/>
    <n v="39"/>
    <x v="0"/>
    <x v="7"/>
    <x v="102"/>
    <n v="3"/>
    <x v="1"/>
    <s v="Mobile Payment"/>
    <s v="Home Delivery"/>
    <s v="No"/>
    <s v="Highly recommend"/>
    <x v="2"/>
    <x v="0"/>
    <x v="0"/>
    <x v="3"/>
    <n v="996.44"/>
    <x v="2"/>
    <s v="Western Region"/>
    <s v="Medium"/>
    <s v="June"/>
    <s v="Q2"/>
    <s v="No"/>
    <n v="1"/>
    <n v="149.46600000000001"/>
    <n v="1145.9059999999999"/>
  </r>
  <r>
    <n v="3490"/>
    <s v="R00101"/>
    <x v="241"/>
    <m/>
    <x v="0"/>
    <x v="2"/>
    <x v="113"/>
    <n v="2"/>
    <x v="1"/>
    <s v="Cash"/>
    <s v="Click &amp; Collect"/>
    <s v="No"/>
    <s v="Worth the money"/>
    <x v="0"/>
    <x v="0"/>
    <x v="0"/>
    <x v="6"/>
    <n v="2572.02"/>
    <x v="7"/>
    <s v="Northern Region"/>
    <s v="Medium"/>
    <s v="October"/>
    <s v="Q4"/>
    <s v="No"/>
    <n v="1"/>
    <n v="385.803"/>
    <n v="2957.8229999999999"/>
  </r>
  <r>
    <n v="3491"/>
    <s v="R05422"/>
    <x v="579"/>
    <n v="37"/>
    <x v="0"/>
    <x v="5"/>
    <x v="20"/>
    <n v="1"/>
    <x v="0"/>
    <s v="Mobile Payment"/>
    <s v="Home Delivery"/>
    <s v="Yes"/>
    <s v="Exactly as advertised"/>
    <x v="3"/>
    <x v="0"/>
    <x v="0"/>
    <x v="3"/>
    <n v="3747.26"/>
    <x v="8"/>
    <s v="Western Region"/>
    <s v="Medium"/>
    <s v="June"/>
    <s v="Q2"/>
    <s v="No"/>
    <n v="0"/>
    <n v="562.08900000000006"/>
    <n v="4309.3490000000002"/>
  </r>
  <r>
    <n v="3492"/>
    <s v="R03542"/>
    <x v="597"/>
    <n v="33"/>
    <x v="2"/>
    <x v="6"/>
    <x v="56"/>
    <n v="4"/>
    <x v="0"/>
    <s v="Credit Card"/>
    <s v="Click &amp; Collect"/>
    <s v="No"/>
    <s v="Customer support was excellent"/>
    <x v="4"/>
    <x v="0"/>
    <x v="1"/>
    <x v="1"/>
    <n v="306.57"/>
    <x v="4"/>
    <s v="Gauteng Region"/>
    <s v="Low"/>
    <s v="January"/>
    <s v="Q1"/>
    <s v="No"/>
    <n v="0"/>
    <n v="45.985499999999995"/>
    <n v="352.55549999999994"/>
  </r>
  <r>
    <n v="3493"/>
    <s v="R02763"/>
    <x v="219"/>
    <n v="21"/>
    <x v="2"/>
    <x v="2"/>
    <x v="1"/>
    <n v="1"/>
    <x v="1"/>
    <s v="Cash"/>
    <s v="In Store"/>
    <s v="No"/>
    <s v="Instructions unclear"/>
    <x v="3"/>
    <x v="2"/>
    <x v="0"/>
    <x v="2"/>
    <n v="444.38"/>
    <x v="1"/>
    <s v="Northern Region"/>
    <s v="Low"/>
    <s v="June"/>
    <s v="Q2"/>
    <s v="No"/>
    <n v="1"/>
    <n v="66.656999999999996"/>
    <n v="511.03699999999998"/>
  </r>
  <r>
    <n v="3494"/>
    <s v="R06662"/>
    <x v="243"/>
    <m/>
    <x v="2"/>
    <x v="2"/>
    <x v="107"/>
    <n v="4"/>
    <x v="0"/>
    <s v="Credit Card"/>
    <s v="Click &amp; Collect"/>
    <s v="Yes"/>
    <s v="Packaging could improve"/>
    <x v="4"/>
    <x v="2"/>
    <x v="0"/>
    <x v="6"/>
    <n v="2413.3000000000002"/>
    <x v="6"/>
    <s v="Northern Region"/>
    <s v="Medium"/>
    <s v="November"/>
    <s v="Q4"/>
    <s v="No"/>
    <n v="0"/>
    <n v="361.995"/>
    <n v="2775.2950000000001"/>
  </r>
  <r>
    <n v="3495"/>
    <s v="R09861"/>
    <x v="10"/>
    <n v="64"/>
    <x v="2"/>
    <x v="6"/>
    <x v="85"/>
    <n v="5"/>
    <x v="0"/>
    <s v="Cash"/>
    <s v="Home Delivery"/>
    <s v="No"/>
    <s v="Packaging could improve"/>
    <x v="1"/>
    <x v="2"/>
    <x v="0"/>
    <x v="0"/>
    <n v="812.2"/>
    <x v="2"/>
    <s v="Gauteng Region"/>
    <s v="Medium"/>
    <s v="April"/>
    <s v="Q2"/>
    <s v="No"/>
    <n v="0"/>
    <n v="121.83"/>
    <n v="934.03"/>
  </r>
  <r>
    <n v="3497"/>
    <s v="R09778"/>
    <x v="338"/>
    <n v="70"/>
    <x v="1"/>
    <x v="6"/>
    <x v="49"/>
    <n v="1"/>
    <x v="0"/>
    <s v="Credit Card"/>
    <s v="Click &amp; Collect"/>
    <s v="No"/>
    <s v="Product exceeded expectations"/>
    <x v="3"/>
    <x v="0"/>
    <x v="0"/>
    <x v="5"/>
    <n v="134.01"/>
    <x v="3"/>
    <s v="Gauteng Region"/>
    <s v="Low"/>
    <s v="April"/>
    <s v="Q2"/>
    <s v="No"/>
    <n v="0"/>
    <n v="20.101499999999998"/>
    <n v="154.11149999999998"/>
  </r>
  <r>
    <n v="3498"/>
    <s v="R03287"/>
    <x v="333"/>
    <n v="32"/>
    <x v="1"/>
    <x v="6"/>
    <x v="76"/>
    <n v="5"/>
    <x v="1"/>
    <s v="Cash"/>
    <s v="Home Delivery"/>
    <s v="No"/>
    <s v="Arrived damaged"/>
    <x v="1"/>
    <x v="1"/>
    <x v="0"/>
    <x v="1"/>
    <n v="824.74"/>
    <x v="8"/>
    <s v="Gauteng Region"/>
    <s v="Medium"/>
    <s v="May"/>
    <s v="Q2"/>
    <s v="No"/>
    <n v="1"/>
    <n v="123.711"/>
    <n v="948.45099999999991"/>
  </r>
  <r>
    <n v="3499"/>
    <s v="R06276"/>
    <x v="456"/>
    <m/>
    <x v="2"/>
    <x v="3"/>
    <x v="105"/>
    <n v="1"/>
    <x v="1"/>
    <s v="Cash"/>
    <s v="In Store"/>
    <s v="Yes"/>
    <m/>
    <x v="3"/>
    <x v="3"/>
    <x v="2"/>
    <x v="6"/>
    <n v="96.11"/>
    <x v="8"/>
    <s v="Central Region"/>
    <s v="Low"/>
    <s v="August"/>
    <s v="Q3"/>
    <s v="No"/>
    <n v="1"/>
    <n v="14.416499999999999"/>
    <n v="110.52649999999998"/>
  </r>
  <r>
    <n v="3500"/>
    <s v="R06131"/>
    <x v="192"/>
    <n v="48"/>
    <x v="0"/>
    <x v="8"/>
    <x v="92"/>
    <n v="1"/>
    <x v="0"/>
    <s v="Cash"/>
    <s v="Home Delivery"/>
    <s v="Yes"/>
    <s v="Arrived damaged"/>
    <x v="3"/>
    <x v="1"/>
    <x v="1"/>
    <x v="4"/>
    <n v="2217.0300000000002"/>
    <x v="8"/>
    <s v="Eastern Region"/>
    <s v="Medium"/>
    <s v="September"/>
    <s v="Q3"/>
    <s v="No"/>
    <n v="0"/>
    <n v="332.55450000000002"/>
    <n v="2549.5844999999999"/>
  </r>
  <r>
    <n v="3501"/>
    <s v="R09803"/>
    <x v="326"/>
    <n v="60"/>
    <x v="1"/>
    <x v="3"/>
    <x v="38"/>
    <n v="5"/>
    <x v="1"/>
    <s v="EFT"/>
    <s v="In Store"/>
    <s v="No"/>
    <s v="Product exceeded expectations"/>
    <x v="1"/>
    <x v="0"/>
    <x v="1"/>
    <x v="0"/>
    <n v="3715.65"/>
    <x v="5"/>
    <s v="Central Region"/>
    <s v="Medium"/>
    <s v="March"/>
    <s v="Q1"/>
    <s v="No"/>
    <n v="1"/>
    <n v="557.34749999999997"/>
    <n v="4272.9974999999995"/>
  </r>
  <r>
    <n v="3502"/>
    <s v="R08546"/>
    <x v="611"/>
    <n v="56"/>
    <x v="0"/>
    <x v="7"/>
    <x v="16"/>
    <n v="2"/>
    <x v="0"/>
    <s v="Credit Card"/>
    <s v="Click &amp; Collect"/>
    <s v="Yes"/>
    <s v="Worth the money"/>
    <x v="0"/>
    <x v="0"/>
    <x v="0"/>
    <x v="0"/>
    <n v="368.99"/>
    <x v="0"/>
    <s v="Western Region"/>
    <s v="Low"/>
    <s v="November"/>
    <s v="Q4"/>
    <s v="No"/>
    <n v="0"/>
    <n v="55.348500000000001"/>
    <n v="424.33849999999995"/>
  </r>
  <r>
    <n v="3503"/>
    <s v="R06776"/>
    <x v="364"/>
    <m/>
    <x v="2"/>
    <x v="1"/>
    <x v="38"/>
    <n v="4"/>
    <x v="1"/>
    <s v="EFT"/>
    <s v="Home Delivery"/>
    <s v="No"/>
    <s v="Looks premium"/>
    <x v="4"/>
    <x v="0"/>
    <x v="1"/>
    <x v="6"/>
    <n v="3715.65"/>
    <x v="5"/>
    <s v="Southern Region"/>
    <s v="Medium"/>
    <s v="December"/>
    <s v="Q4"/>
    <s v="No"/>
    <n v="1"/>
    <n v="557.34749999999997"/>
    <n v="4272.9974999999995"/>
  </r>
  <r>
    <n v="3504"/>
    <s v="R09377"/>
    <x v="447"/>
    <n v="74"/>
    <x v="2"/>
    <x v="3"/>
    <x v="41"/>
    <n v="3"/>
    <x v="1"/>
    <s v="Debit Card"/>
    <s v="In Store"/>
    <s v="Yes"/>
    <s v="Average quality"/>
    <x v="2"/>
    <x v="2"/>
    <x v="1"/>
    <x v="5"/>
    <n v="13261"/>
    <x v="6"/>
    <s v="Central Region"/>
    <s v="High"/>
    <s v="May"/>
    <s v="Q2"/>
    <s v="Yes"/>
    <n v="1"/>
    <n v="1989.1499999999999"/>
    <n v="15250.15"/>
  </r>
  <r>
    <n v="3505"/>
    <s v="R03827"/>
    <x v="407"/>
    <n v="54"/>
    <x v="2"/>
    <x v="5"/>
    <x v="30"/>
    <n v="2"/>
    <x v="0"/>
    <s v="Mobile Payment"/>
    <s v="In Store"/>
    <s v="Yes"/>
    <s v="Poor packaging"/>
    <x v="0"/>
    <x v="1"/>
    <x v="1"/>
    <x v="4"/>
    <n v="2962.6"/>
    <x v="2"/>
    <s v="Western Region"/>
    <s v="Medium"/>
    <s v="November"/>
    <s v="Q4"/>
    <s v="No"/>
    <n v="0"/>
    <n v="444.39"/>
    <n v="3406.99"/>
  </r>
  <r>
    <n v="3506"/>
    <s v="R01466"/>
    <x v="579"/>
    <n v="18"/>
    <x v="2"/>
    <x v="8"/>
    <x v="94"/>
    <n v="2"/>
    <x v="0"/>
    <s v="Credit Card"/>
    <s v="In Store"/>
    <s v="No"/>
    <s v="Fantastic experience"/>
    <x v="0"/>
    <x v="0"/>
    <x v="0"/>
    <x v="2"/>
    <n v="1746.77"/>
    <x v="5"/>
    <s v="Eastern Region"/>
    <s v="Medium"/>
    <s v="June"/>
    <s v="Q2"/>
    <s v="No"/>
    <n v="0"/>
    <n v="262.01549999999997"/>
    <n v="2008.7854999999997"/>
  </r>
  <r>
    <n v="3508"/>
    <s v="R02235"/>
    <x v="464"/>
    <n v="71"/>
    <x v="1"/>
    <x v="4"/>
    <x v="88"/>
    <n v="2"/>
    <x v="0"/>
    <s v="Mobile Payment"/>
    <s v="In Store"/>
    <s v="No"/>
    <s v="Excellent product"/>
    <x v="0"/>
    <x v="0"/>
    <x v="0"/>
    <x v="5"/>
    <n v="529.15"/>
    <x v="0"/>
    <s v="Central Region"/>
    <s v="Medium"/>
    <s v="March"/>
    <s v="Q1"/>
    <s v="No"/>
    <n v="0"/>
    <n v="79.372499999999988"/>
    <n v="608.52249999999992"/>
  </r>
  <r>
    <n v="3509"/>
    <s v="R01745"/>
    <x v="536"/>
    <n v="30"/>
    <x v="1"/>
    <x v="1"/>
    <x v="66"/>
    <n v="4"/>
    <x v="1"/>
    <s v="Mobile Payment"/>
    <s v="In Store"/>
    <s v="No"/>
    <s v="Delivery delayed"/>
    <x v="4"/>
    <x v="1"/>
    <x v="0"/>
    <x v="1"/>
    <n v="759.97"/>
    <x v="8"/>
    <s v="Southern Region"/>
    <s v="Medium"/>
    <s v="December"/>
    <s v="Q4"/>
    <s v="No"/>
    <n v="1"/>
    <n v="113.99550000000001"/>
    <n v="873.96550000000002"/>
  </r>
  <r>
    <n v="3510"/>
    <s v="R05915"/>
    <x v="144"/>
    <n v="35"/>
    <x v="0"/>
    <x v="1"/>
    <x v="111"/>
    <n v="4"/>
    <x v="0"/>
    <s v="Mobile Payment"/>
    <s v="Home Delivery"/>
    <s v="Yes"/>
    <s v="Long waiting time"/>
    <x v="4"/>
    <x v="1"/>
    <x v="0"/>
    <x v="3"/>
    <n v="4507.63"/>
    <x v="2"/>
    <s v="Southern Region"/>
    <s v="Medium"/>
    <s v="November"/>
    <s v="Q4"/>
    <s v="No"/>
    <n v="0"/>
    <n v="676.14449999999999"/>
    <n v="5183.7744999999995"/>
  </r>
  <r>
    <n v="3511"/>
    <s v="R09014"/>
    <x v="526"/>
    <n v="39"/>
    <x v="0"/>
    <x v="4"/>
    <x v="113"/>
    <n v="4"/>
    <x v="1"/>
    <s v="Cash"/>
    <s v="In Store"/>
    <s v="No"/>
    <s v="Customer support was excellent"/>
    <x v="4"/>
    <x v="0"/>
    <x v="1"/>
    <x v="3"/>
    <n v="2572.02"/>
    <x v="7"/>
    <s v="Central Region"/>
    <s v="Medium"/>
    <s v="September"/>
    <s v="Q3"/>
    <s v="No"/>
    <n v="1"/>
    <n v="385.803"/>
    <n v="2957.8229999999999"/>
  </r>
  <r>
    <n v="3512"/>
    <s v="R07287"/>
    <x v="167"/>
    <n v="80"/>
    <x v="1"/>
    <x v="1"/>
    <x v="120"/>
    <n v="1"/>
    <x v="0"/>
    <s v="EFT"/>
    <s v="In Store"/>
    <s v="No"/>
    <s v="Arrived damaged"/>
    <x v="3"/>
    <x v="1"/>
    <x v="1"/>
    <x v="5"/>
    <n v="1233.45"/>
    <x v="1"/>
    <s v="Southern Region"/>
    <s v="Medium"/>
    <s v="August"/>
    <s v="Q3"/>
    <s v="No"/>
    <n v="0"/>
    <n v="185.01750000000001"/>
    <n v="1418.4675"/>
  </r>
  <r>
    <n v="3514"/>
    <s v="R07171"/>
    <x v="256"/>
    <n v="41"/>
    <x v="1"/>
    <x v="0"/>
    <x v="121"/>
    <n v="2"/>
    <x v="0"/>
    <s v="Cash"/>
    <s v="Home Delivery"/>
    <s v="No"/>
    <s v="Item missing accessories"/>
    <x v="0"/>
    <x v="1"/>
    <x v="1"/>
    <x v="3"/>
    <n v="85.25"/>
    <x v="1"/>
    <s v="Northern Region"/>
    <s v="Low"/>
    <s v="April"/>
    <s v="Q2"/>
    <s v="No"/>
    <n v="0"/>
    <n v="12.7875"/>
    <n v="98.037499999999994"/>
  </r>
  <r>
    <n v="3515"/>
    <s v="R07830"/>
    <x v="550"/>
    <n v="74"/>
    <x v="0"/>
    <x v="0"/>
    <x v="9"/>
    <n v="3"/>
    <x v="1"/>
    <s v="Mobile Payment"/>
    <s v="In Store"/>
    <s v="No"/>
    <m/>
    <x v="2"/>
    <x v="3"/>
    <x v="2"/>
    <x v="5"/>
    <n v="43.23"/>
    <x v="3"/>
    <s v="Northern Region"/>
    <s v="Low"/>
    <s v="October"/>
    <s v="Q4"/>
    <s v="No"/>
    <n v="1"/>
    <n v="6.4844999999999997"/>
    <n v="49.714499999999994"/>
  </r>
  <r>
    <n v="3516"/>
    <s v="R09376"/>
    <x v="681"/>
    <n v="70"/>
    <x v="1"/>
    <x v="8"/>
    <x v="99"/>
    <n v="5"/>
    <x v="0"/>
    <s v="Credit Card"/>
    <s v="In Store"/>
    <s v="Yes"/>
    <s v="Worth the money"/>
    <x v="1"/>
    <x v="0"/>
    <x v="1"/>
    <x v="5"/>
    <n v="786.78"/>
    <x v="8"/>
    <s v="Eastern Region"/>
    <s v="Medium"/>
    <s v="January"/>
    <s v="Q1"/>
    <s v="No"/>
    <n v="0"/>
    <n v="118.017"/>
    <n v="904.79699999999991"/>
  </r>
  <r>
    <n v="3517"/>
    <s v="R01984"/>
    <x v="32"/>
    <n v="21"/>
    <x v="0"/>
    <x v="5"/>
    <x v="57"/>
    <n v="1"/>
    <x v="0"/>
    <s v="Cash"/>
    <s v="In Store"/>
    <s v="Yes"/>
    <s v="Looks premium"/>
    <x v="3"/>
    <x v="0"/>
    <x v="0"/>
    <x v="2"/>
    <n v="551.66"/>
    <x v="0"/>
    <s v="Western Region"/>
    <s v="Medium"/>
    <s v="September"/>
    <s v="Q3"/>
    <s v="No"/>
    <n v="0"/>
    <n v="82.748999999999995"/>
    <n v="634.40899999999988"/>
  </r>
  <r>
    <n v="3518"/>
    <s v="R07092"/>
    <x v="514"/>
    <n v="79"/>
    <x v="0"/>
    <x v="2"/>
    <x v="72"/>
    <n v="2"/>
    <x v="0"/>
    <s v="Mobile Payment"/>
    <s v="In Store"/>
    <s v="Yes"/>
    <s v="Instructions unclear"/>
    <x v="0"/>
    <x v="2"/>
    <x v="0"/>
    <x v="5"/>
    <n v="16291.52"/>
    <x v="5"/>
    <s v="Northern Region"/>
    <s v="High"/>
    <s v="June"/>
    <s v="Q2"/>
    <s v="Yes"/>
    <n v="0"/>
    <n v="2443.7280000000001"/>
    <n v="18735.248"/>
  </r>
  <r>
    <n v="3519"/>
    <s v="R07443"/>
    <x v="84"/>
    <n v="63"/>
    <x v="1"/>
    <x v="8"/>
    <x v="5"/>
    <n v="4"/>
    <x v="0"/>
    <s v="Credit Card"/>
    <s v="In Store"/>
    <s v="Yes"/>
    <m/>
    <x v="4"/>
    <x v="3"/>
    <x v="2"/>
    <x v="0"/>
    <n v="1158.56"/>
    <x v="4"/>
    <s v="Eastern Region"/>
    <s v="Medium"/>
    <s v="November"/>
    <s v="Q4"/>
    <s v="No"/>
    <n v="0"/>
    <n v="173.78399999999999"/>
    <n v="1332.3439999999998"/>
  </r>
  <r>
    <n v="3520"/>
    <s v="R09565"/>
    <x v="575"/>
    <n v="63"/>
    <x v="1"/>
    <x v="4"/>
    <x v="90"/>
    <n v="4"/>
    <x v="0"/>
    <s v="Debit Card"/>
    <s v="In Store"/>
    <s v="No"/>
    <s v="Long waiting time"/>
    <x v="4"/>
    <x v="1"/>
    <x v="0"/>
    <x v="0"/>
    <n v="16523.5"/>
    <x v="6"/>
    <s v="Central Region"/>
    <s v="High"/>
    <s v="April"/>
    <s v="Q2"/>
    <s v="Yes"/>
    <n v="0"/>
    <n v="2478.5250000000001"/>
    <n v="19002.024999999998"/>
  </r>
  <r>
    <n v="3521"/>
    <s v="R02122"/>
    <x v="344"/>
    <n v="50"/>
    <x v="2"/>
    <x v="6"/>
    <x v="9"/>
    <n v="4"/>
    <x v="1"/>
    <s v="Credit Card"/>
    <s v="Click &amp; Collect"/>
    <s v="Yes"/>
    <s v="Very fast delivery"/>
    <x v="4"/>
    <x v="0"/>
    <x v="1"/>
    <x v="4"/>
    <n v="43.23"/>
    <x v="3"/>
    <s v="Gauteng Region"/>
    <s v="Low"/>
    <s v="August"/>
    <s v="Q3"/>
    <s v="No"/>
    <n v="1"/>
    <n v="6.4844999999999997"/>
    <n v="49.714499999999994"/>
  </r>
  <r>
    <n v="3522"/>
    <s v="R03593"/>
    <x v="526"/>
    <n v="77"/>
    <x v="2"/>
    <x v="7"/>
    <x v="8"/>
    <n v="3"/>
    <x v="0"/>
    <s v="Cash"/>
    <s v="Click &amp; Collect"/>
    <s v="Yes"/>
    <s v="Easy online ordering"/>
    <x v="2"/>
    <x v="0"/>
    <x v="0"/>
    <x v="5"/>
    <n v="5390.8"/>
    <x v="6"/>
    <s v="Western Region"/>
    <s v="High"/>
    <s v="September"/>
    <s v="Q3"/>
    <s v="Yes"/>
    <n v="0"/>
    <n v="808.62"/>
    <n v="6199.42"/>
  </r>
  <r>
    <n v="3523"/>
    <s v="R08105"/>
    <x v="624"/>
    <n v="20"/>
    <x v="1"/>
    <x v="8"/>
    <x v="112"/>
    <n v="5"/>
    <x v="1"/>
    <s v="Debit Card"/>
    <s v="Click &amp; Collect"/>
    <s v="No"/>
    <s v="Item missing accessories"/>
    <x v="1"/>
    <x v="1"/>
    <x v="0"/>
    <x v="2"/>
    <n v="1482.94"/>
    <x v="5"/>
    <s v="Eastern Region"/>
    <s v="Medium"/>
    <s v="April"/>
    <s v="Q2"/>
    <s v="No"/>
    <n v="1"/>
    <n v="222.441"/>
    <n v="1705.3809999999999"/>
  </r>
  <r>
    <n v="3524"/>
    <s v="R04048"/>
    <x v="537"/>
    <n v="27"/>
    <x v="1"/>
    <x v="0"/>
    <x v="76"/>
    <n v="5"/>
    <x v="0"/>
    <s v="EFT"/>
    <s v="In Store"/>
    <s v="Yes"/>
    <s v="Worth the money"/>
    <x v="1"/>
    <x v="0"/>
    <x v="1"/>
    <x v="1"/>
    <n v="824.74"/>
    <x v="8"/>
    <s v="Northern Region"/>
    <s v="Medium"/>
    <s v="April"/>
    <s v="Q2"/>
    <s v="No"/>
    <n v="0"/>
    <n v="123.711"/>
    <n v="948.45099999999991"/>
  </r>
  <r>
    <n v="3525"/>
    <s v="R07513"/>
    <x v="558"/>
    <n v="37"/>
    <x v="2"/>
    <x v="0"/>
    <x v="31"/>
    <n v="1"/>
    <x v="1"/>
    <s v="Debit Card"/>
    <s v="Home Delivery"/>
    <s v="No"/>
    <s v="Very comfortable"/>
    <x v="3"/>
    <x v="0"/>
    <x v="0"/>
    <x v="3"/>
    <n v="294.33"/>
    <x v="4"/>
    <s v="Northern Region"/>
    <s v="Low"/>
    <s v="November"/>
    <s v="Q4"/>
    <s v="No"/>
    <n v="1"/>
    <n v="44.149499999999996"/>
    <n v="338.47949999999997"/>
  </r>
  <r>
    <n v="3526"/>
    <s v="R00917"/>
    <x v="475"/>
    <n v="26"/>
    <x v="2"/>
    <x v="1"/>
    <x v="1"/>
    <n v="5"/>
    <x v="1"/>
    <s v="Credit Card"/>
    <s v="Click &amp; Collect"/>
    <s v="No"/>
    <s v="Worth the money"/>
    <x v="1"/>
    <x v="0"/>
    <x v="1"/>
    <x v="1"/>
    <n v="444.38"/>
    <x v="1"/>
    <s v="Southern Region"/>
    <s v="Low"/>
    <s v="August"/>
    <s v="Q3"/>
    <s v="No"/>
    <n v="1"/>
    <n v="66.656999999999996"/>
    <n v="511.03699999999998"/>
  </r>
  <r>
    <n v="3527"/>
    <s v="R08684"/>
    <x v="630"/>
    <n v="44"/>
    <x v="0"/>
    <x v="0"/>
    <x v="82"/>
    <n v="5"/>
    <x v="1"/>
    <s v="Credit Card"/>
    <s v="Home Delivery"/>
    <s v="No"/>
    <s v="Product was disappointing"/>
    <x v="1"/>
    <x v="1"/>
    <x v="0"/>
    <x v="3"/>
    <n v="463.48"/>
    <x v="6"/>
    <s v="Northern Region"/>
    <s v="Low"/>
    <s v="May"/>
    <s v="Q2"/>
    <s v="No"/>
    <n v="1"/>
    <n v="69.522000000000006"/>
    <n v="533.00199999999995"/>
  </r>
  <r>
    <n v="3528"/>
    <s v="R08753"/>
    <x v="165"/>
    <n v="34"/>
    <x v="2"/>
    <x v="5"/>
    <x v="19"/>
    <n v="3"/>
    <x v="1"/>
    <s v="Mobile Payment"/>
    <s v="Click &amp; Collect"/>
    <s v="No"/>
    <s v="Easy to assemble"/>
    <x v="2"/>
    <x v="0"/>
    <x v="0"/>
    <x v="1"/>
    <n v="343.42"/>
    <x v="3"/>
    <s v="Western Region"/>
    <s v="Low"/>
    <s v="July"/>
    <s v="Q3"/>
    <s v="No"/>
    <n v="1"/>
    <n v="51.512999999999998"/>
    <n v="394.93299999999999"/>
  </r>
  <r>
    <n v="3529"/>
    <s v="R07881"/>
    <x v="518"/>
    <m/>
    <x v="1"/>
    <x v="4"/>
    <x v="51"/>
    <n v="4"/>
    <x v="0"/>
    <s v="Credit Card"/>
    <s v="Home Delivery"/>
    <s v="No"/>
    <s v="Product exceeded expectations"/>
    <x v="4"/>
    <x v="0"/>
    <x v="1"/>
    <x v="6"/>
    <n v="209.53"/>
    <x v="3"/>
    <s v="Central Region"/>
    <s v="Low"/>
    <s v="April"/>
    <s v="Q2"/>
    <s v="No"/>
    <n v="0"/>
    <n v="31.429499999999997"/>
    <n v="240.95949999999999"/>
  </r>
  <r>
    <n v="3531"/>
    <s v="R04295"/>
    <x v="709"/>
    <n v="67"/>
    <x v="2"/>
    <x v="7"/>
    <x v="1"/>
    <n v="5"/>
    <x v="1"/>
    <s v="Credit Card"/>
    <s v="Click &amp; Collect"/>
    <s v="Yes"/>
    <s v="Excellent value"/>
    <x v="1"/>
    <x v="0"/>
    <x v="1"/>
    <x v="5"/>
    <n v="444.38"/>
    <x v="1"/>
    <s v="Western Region"/>
    <s v="Low"/>
    <s v="January"/>
    <s v="Q1"/>
    <s v="No"/>
    <n v="1"/>
    <n v="66.656999999999996"/>
    <n v="511.03699999999998"/>
  </r>
  <r>
    <n v="3532"/>
    <s v="R05027"/>
    <x v="627"/>
    <n v="39"/>
    <x v="0"/>
    <x v="2"/>
    <x v="55"/>
    <n v="5"/>
    <x v="1"/>
    <s v="Debit Card"/>
    <s v="Home Delivery"/>
    <s v="No"/>
    <s v="Exactly as advertised"/>
    <x v="1"/>
    <x v="0"/>
    <x v="1"/>
    <x v="3"/>
    <n v="324.35000000000002"/>
    <x v="8"/>
    <s v="Northern Region"/>
    <s v="Low"/>
    <s v="August"/>
    <s v="Q3"/>
    <s v="No"/>
    <n v="1"/>
    <n v="48.652500000000003"/>
    <n v="373.0025"/>
  </r>
  <r>
    <n v="3533"/>
    <s v="R08649"/>
    <x v="561"/>
    <n v="73"/>
    <x v="0"/>
    <x v="2"/>
    <x v="67"/>
    <n v="4"/>
    <x v="1"/>
    <s v="Mobile Payment"/>
    <s v="In Store"/>
    <s v="Yes"/>
    <m/>
    <x v="4"/>
    <x v="3"/>
    <x v="2"/>
    <x v="5"/>
    <n v="1859.13"/>
    <x v="5"/>
    <s v="Northern Region"/>
    <s v="Medium"/>
    <s v="March"/>
    <s v="Q1"/>
    <s v="No"/>
    <n v="1"/>
    <n v="278.86950000000002"/>
    <n v="2137.9994999999999"/>
  </r>
  <r>
    <n v="3534"/>
    <s v="R05609"/>
    <x v="294"/>
    <m/>
    <x v="1"/>
    <x v="6"/>
    <x v="77"/>
    <n v="2"/>
    <x v="0"/>
    <s v="Cash"/>
    <s v="In Store"/>
    <s v="No"/>
    <s v="Fantastic experience"/>
    <x v="0"/>
    <x v="0"/>
    <x v="0"/>
    <x v="6"/>
    <n v="353.21"/>
    <x v="3"/>
    <s v="Gauteng Region"/>
    <s v="Low"/>
    <s v="June"/>
    <s v="Q2"/>
    <s v="No"/>
    <n v="0"/>
    <n v="52.981499999999997"/>
    <n v="406.19149999999996"/>
  </r>
  <r>
    <n v="3535"/>
    <s v="R09273"/>
    <x v="700"/>
    <n v="19"/>
    <x v="2"/>
    <x v="5"/>
    <x v="3"/>
    <n v="4"/>
    <x v="1"/>
    <s v="Cash"/>
    <s v="Home Delivery"/>
    <s v="No"/>
    <s v="Customer support was excellent"/>
    <x v="4"/>
    <x v="0"/>
    <x v="1"/>
    <x v="2"/>
    <n v="84.23"/>
    <x v="3"/>
    <s v="Western Region"/>
    <s v="Low"/>
    <s v="August"/>
    <s v="Q3"/>
    <s v="No"/>
    <n v="1"/>
    <n v="12.634500000000001"/>
    <n v="96.864499999999992"/>
  </r>
  <r>
    <n v="3536"/>
    <s v="R01204"/>
    <x v="418"/>
    <n v="40"/>
    <x v="2"/>
    <x v="1"/>
    <x v="84"/>
    <n v="5"/>
    <x v="1"/>
    <s v="Debit Card"/>
    <s v="Click &amp; Collect"/>
    <s v="No"/>
    <s v="Product was disappointing"/>
    <x v="1"/>
    <x v="1"/>
    <x v="0"/>
    <x v="3"/>
    <n v="27.35"/>
    <x v="3"/>
    <s v="Southern Region"/>
    <s v="Low"/>
    <s v="March"/>
    <s v="Q1"/>
    <s v="No"/>
    <n v="1"/>
    <n v="4.1025"/>
    <n v="31.452500000000001"/>
  </r>
  <r>
    <n v="3537"/>
    <s v="R04032"/>
    <x v="184"/>
    <n v="49"/>
    <x v="0"/>
    <x v="0"/>
    <x v="54"/>
    <n v="3"/>
    <x v="1"/>
    <s v="Cash"/>
    <s v="In Store"/>
    <s v="No"/>
    <s v="Average quality"/>
    <x v="2"/>
    <x v="2"/>
    <x v="1"/>
    <x v="4"/>
    <n v="1940.64"/>
    <x v="4"/>
    <s v="Northern Region"/>
    <s v="Medium"/>
    <s v="August"/>
    <s v="Q3"/>
    <s v="No"/>
    <n v="1"/>
    <n v="291.096"/>
    <n v="2231.7359999999999"/>
  </r>
  <r>
    <n v="3538"/>
    <s v="R05122"/>
    <x v="423"/>
    <n v="76"/>
    <x v="0"/>
    <x v="0"/>
    <x v="52"/>
    <n v="4"/>
    <x v="1"/>
    <s v="Credit Card"/>
    <s v="Home Delivery"/>
    <s v="Yes"/>
    <m/>
    <x v="4"/>
    <x v="3"/>
    <x v="2"/>
    <x v="5"/>
    <n v="1094.3699999999999"/>
    <x v="8"/>
    <s v="Northern Region"/>
    <s v="Medium"/>
    <s v="May"/>
    <s v="Q2"/>
    <s v="No"/>
    <n v="1"/>
    <n v="164.15549999999999"/>
    <n v="1258.5254999999997"/>
  </r>
  <r>
    <n v="3539"/>
    <s v="R00617"/>
    <x v="625"/>
    <n v="78"/>
    <x v="1"/>
    <x v="1"/>
    <x v="18"/>
    <n v="2"/>
    <x v="0"/>
    <s v="Cash"/>
    <s v="In Store"/>
    <s v="No"/>
    <s v="Long waiting time"/>
    <x v="0"/>
    <x v="1"/>
    <x v="1"/>
    <x v="5"/>
    <n v="1712.08"/>
    <x v="7"/>
    <s v="Southern Region"/>
    <s v="Medium"/>
    <s v="September"/>
    <s v="Q3"/>
    <s v="No"/>
    <n v="0"/>
    <n v="256.81199999999995"/>
    <n v="1968.8919999999998"/>
  </r>
  <r>
    <n v="3540"/>
    <s v="R01927"/>
    <x v="624"/>
    <n v="79"/>
    <x v="2"/>
    <x v="3"/>
    <x v="15"/>
    <n v="3"/>
    <x v="0"/>
    <s v="EFT"/>
    <s v="Home Delivery"/>
    <s v="No"/>
    <s v="Delivery delayed"/>
    <x v="2"/>
    <x v="1"/>
    <x v="0"/>
    <x v="5"/>
    <n v="869.65"/>
    <x v="4"/>
    <s v="Central Region"/>
    <s v="Medium"/>
    <s v="April"/>
    <s v="Q2"/>
    <s v="No"/>
    <n v="0"/>
    <n v="130.44749999999999"/>
    <n v="1000.0974999999999"/>
  </r>
  <r>
    <n v="3541"/>
    <s v="R03115"/>
    <x v="635"/>
    <n v="75"/>
    <x v="2"/>
    <x v="3"/>
    <x v="24"/>
    <n v="3"/>
    <x v="0"/>
    <s v="Mobile Payment"/>
    <s v="Click &amp; Collect"/>
    <s v="No"/>
    <s v="Easy online ordering"/>
    <x v="2"/>
    <x v="0"/>
    <x v="0"/>
    <x v="5"/>
    <n v="44114.21"/>
    <x v="6"/>
    <s v="Central Region"/>
    <s v="High"/>
    <s v="February"/>
    <s v="Q1"/>
    <s v="Yes"/>
    <n v="0"/>
    <n v="6617.1314999999995"/>
    <n v="50731.341499999995"/>
  </r>
  <r>
    <n v="3542"/>
    <s v="R02642"/>
    <x v="265"/>
    <n v="68"/>
    <x v="0"/>
    <x v="6"/>
    <x v="7"/>
    <n v="2"/>
    <x v="0"/>
    <s v="Debit Card"/>
    <s v="Click &amp; Collect"/>
    <s v="No"/>
    <s v="Easy online ordering"/>
    <x v="0"/>
    <x v="0"/>
    <x v="0"/>
    <x v="5"/>
    <n v="1370.56"/>
    <x v="6"/>
    <s v="Gauteng Region"/>
    <s v="Medium"/>
    <s v="June"/>
    <s v="Q2"/>
    <s v="No"/>
    <n v="0"/>
    <n v="205.58399999999997"/>
    <n v="1576.1439999999998"/>
  </r>
  <r>
    <n v="3543"/>
    <s v="R08241"/>
    <x v="207"/>
    <m/>
    <x v="1"/>
    <x v="3"/>
    <x v="93"/>
    <n v="4"/>
    <x v="0"/>
    <s v="Cash"/>
    <s v="Click &amp; Collect"/>
    <s v="No"/>
    <s v="Fits perfectly"/>
    <x v="4"/>
    <x v="0"/>
    <x v="1"/>
    <x v="6"/>
    <n v="34.200000000000003"/>
    <x v="3"/>
    <s v="Central Region"/>
    <s v="Low"/>
    <s v="March"/>
    <s v="Q1"/>
    <s v="No"/>
    <n v="0"/>
    <n v="5.13"/>
    <n v="39.33"/>
  </r>
  <r>
    <n v="3544"/>
    <s v="R07602"/>
    <x v="710"/>
    <n v="32"/>
    <x v="2"/>
    <x v="0"/>
    <x v="6"/>
    <n v="5"/>
    <x v="0"/>
    <s v="EFT"/>
    <s v="Home Delivery"/>
    <s v="Yes"/>
    <s v="Exactly as advertised"/>
    <x v="1"/>
    <x v="0"/>
    <x v="1"/>
    <x v="1"/>
    <n v="409.06"/>
    <x v="5"/>
    <s v="Northern Region"/>
    <s v="Low"/>
    <s v="January"/>
    <s v="Q1"/>
    <s v="No"/>
    <n v="0"/>
    <n v="61.358999999999995"/>
    <n v="470.41899999999998"/>
  </r>
  <r>
    <n v="3545"/>
    <s v="R06700"/>
    <x v="589"/>
    <n v="41"/>
    <x v="2"/>
    <x v="3"/>
    <x v="74"/>
    <n v="4"/>
    <x v="1"/>
    <s v="EFT"/>
    <s v="Home Delivery"/>
    <s v="Yes"/>
    <s v="Customer support was excellent"/>
    <x v="4"/>
    <x v="0"/>
    <x v="1"/>
    <x v="3"/>
    <n v="1000.7"/>
    <x v="4"/>
    <s v="Central Region"/>
    <s v="Medium"/>
    <s v="April"/>
    <s v="Q2"/>
    <s v="No"/>
    <n v="1"/>
    <n v="150.10499999999999"/>
    <n v="1150.8050000000001"/>
  </r>
  <r>
    <n v="3546"/>
    <s v="R02563"/>
    <x v="36"/>
    <n v="51"/>
    <x v="2"/>
    <x v="3"/>
    <x v="86"/>
    <n v="5"/>
    <x v="0"/>
    <s v="Mobile Payment"/>
    <s v="In Store"/>
    <s v="No"/>
    <m/>
    <x v="1"/>
    <x v="3"/>
    <x v="2"/>
    <x v="4"/>
    <n v="5258.73"/>
    <x v="2"/>
    <s v="Central Region"/>
    <s v="High"/>
    <s v="January"/>
    <s v="Q1"/>
    <s v="Yes"/>
    <n v="0"/>
    <n v="788.80949999999996"/>
    <n v="6047.539499999999"/>
  </r>
  <r>
    <n v="3547"/>
    <s v="R08217"/>
    <x v="46"/>
    <n v="71"/>
    <x v="1"/>
    <x v="4"/>
    <x v="34"/>
    <n v="4"/>
    <x v="1"/>
    <s v="Credit Card"/>
    <s v="Home Delivery"/>
    <s v="No"/>
    <s v="Very fast delivery"/>
    <x v="4"/>
    <x v="0"/>
    <x v="1"/>
    <x v="5"/>
    <n v="14729.04"/>
    <x v="6"/>
    <s v="Central Region"/>
    <s v="High"/>
    <s v="November"/>
    <s v="Q4"/>
    <s v="Yes"/>
    <n v="1"/>
    <n v="2209.3560000000002"/>
    <n v="16938.396000000001"/>
  </r>
  <r>
    <n v="3549"/>
    <s v="R09115"/>
    <x v="679"/>
    <n v="32"/>
    <x v="1"/>
    <x v="0"/>
    <x v="0"/>
    <n v="3"/>
    <x v="0"/>
    <s v="Credit Card"/>
    <s v="In Store"/>
    <s v="No"/>
    <s v="Easy online ordering"/>
    <x v="2"/>
    <x v="0"/>
    <x v="0"/>
    <x v="1"/>
    <n v="2479.5700000000002"/>
    <x v="0"/>
    <s v="Northern Region"/>
    <s v="Medium"/>
    <s v="July"/>
    <s v="Q3"/>
    <s v="No"/>
    <n v="0"/>
    <n v="371.93549999999999"/>
    <n v="2851.5054999999998"/>
  </r>
  <r>
    <n v="3550"/>
    <s v="R05119"/>
    <x v="12"/>
    <n v="25"/>
    <x v="1"/>
    <x v="7"/>
    <x v="31"/>
    <n v="1"/>
    <x v="0"/>
    <s v="Debit Card"/>
    <s v="In Store"/>
    <s v="Yes"/>
    <s v="Excellent product"/>
    <x v="3"/>
    <x v="0"/>
    <x v="0"/>
    <x v="1"/>
    <n v="294.33"/>
    <x v="4"/>
    <s v="Western Region"/>
    <s v="Low"/>
    <s v="February"/>
    <s v="Q1"/>
    <s v="No"/>
    <n v="0"/>
    <n v="44.149499999999996"/>
    <n v="338.47949999999997"/>
  </r>
  <r>
    <n v="3551"/>
    <s v="R03871"/>
    <x v="272"/>
    <n v="65"/>
    <x v="2"/>
    <x v="1"/>
    <x v="57"/>
    <n v="1"/>
    <x v="1"/>
    <s v="Cash"/>
    <s v="In Store"/>
    <s v="No"/>
    <s v="Exactly as advertised"/>
    <x v="3"/>
    <x v="0"/>
    <x v="0"/>
    <x v="5"/>
    <n v="551.66"/>
    <x v="0"/>
    <s v="Southern Region"/>
    <s v="Medium"/>
    <s v="September"/>
    <s v="Q3"/>
    <s v="No"/>
    <n v="1"/>
    <n v="82.748999999999995"/>
    <n v="634.40899999999988"/>
  </r>
  <r>
    <n v="3552"/>
    <s v="R07948"/>
    <x v="622"/>
    <n v="75"/>
    <x v="0"/>
    <x v="3"/>
    <x v="98"/>
    <n v="3"/>
    <x v="1"/>
    <s v="EFT"/>
    <s v="Home Delivery"/>
    <s v="Yes"/>
    <s v="Excellent product"/>
    <x v="2"/>
    <x v="0"/>
    <x v="0"/>
    <x v="5"/>
    <n v="40.11"/>
    <x v="3"/>
    <s v="Central Region"/>
    <s v="Low"/>
    <s v="July"/>
    <s v="Q3"/>
    <s v="No"/>
    <n v="1"/>
    <n v="6.0164999999999997"/>
    <n v="46.126499999999993"/>
  </r>
  <r>
    <n v="3553"/>
    <s v="R09402"/>
    <x v="238"/>
    <n v="64"/>
    <x v="2"/>
    <x v="5"/>
    <x v="66"/>
    <n v="2"/>
    <x v="0"/>
    <s v="Debit Card"/>
    <s v="Home Delivery"/>
    <s v="Yes"/>
    <s v="Item missing accessories"/>
    <x v="0"/>
    <x v="1"/>
    <x v="1"/>
    <x v="0"/>
    <n v="759.97"/>
    <x v="8"/>
    <s v="Western Region"/>
    <s v="Medium"/>
    <s v="March"/>
    <s v="Q1"/>
    <s v="No"/>
    <n v="0"/>
    <n v="113.99550000000001"/>
    <n v="873.96550000000002"/>
  </r>
  <r>
    <n v="3554"/>
    <s v="R02627"/>
    <x v="202"/>
    <n v="29"/>
    <x v="0"/>
    <x v="5"/>
    <x v="80"/>
    <n v="2"/>
    <x v="0"/>
    <s v="Cash"/>
    <s v="Home Delivery"/>
    <s v="No"/>
    <s v="Looks premium"/>
    <x v="0"/>
    <x v="0"/>
    <x v="0"/>
    <x v="1"/>
    <n v="10347.709999999999"/>
    <x v="5"/>
    <s v="Western Region"/>
    <s v="High"/>
    <s v="November"/>
    <s v="Q4"/>
    <s v="Yes"/>
    <n v="0"/>
    <n v="1552.1564999999998"/>
    <n v="11899.866499999998"/>
  </r>
  <r>
    <n v="3555"/>
    <s v="R02127"/>
    <x v="689"/>
    <n v="35"/>
    <x v="0"/>
    <x v="1"/>
    <x v="25"/>
    <n v="2"/>
    <x v="1"/>
    <s v="Credit Card"/>
    <s v="Home Delivery"/>
    <s v="Yes"/>
    <s v="Product was disappointing"/>
    <x v="0"/>
    <x v="1"/>
    <x v="1"/>
    <x v="3"/>
    <n v="4455.18"/>
    <x v="2"/>
    <s v="Southern Region"/>
    <s v="Medium"/>
    <s v="May"/>
    <s v="Q2"/>
    <s v="No"/>
    <n v="1"/>
    <n v="668.27700000000004"/>
    <n v="5123.4570000000003"/>
  </r>
  <r>
    <n v="3558"/>
    <s v="R00806"/>
    <x v="413"/>
    <n v="56"/>
    <x v="0"/>
    <x v="5"/>
    <x v="75"/>
    <n v="2"/>
    <x v="1"/>
    <s v="Debit Card"/>
    <s v="Click &amp; Collect"/>
    <s v="No"/>
    <s v="Fantastic experience"/>
    <x v="0"/>
    <x v="0"/>
    <x v="0"/>
    <x v="0"/>
    <n v="4841.7700000000004"/>
    <x v="7"/>
    <s v="Western Region"/>
    <s v="Medium"/>
    <s v="January"/>
    <s v="Q1"/>
    <s v="No"/>
    <n v="1"/>
    <n v="726.26550000000009"/>
    <n v="5568.0355"/>
  </r>
  <r>
    <n v="3559"/>
    <s v="R04788"/>
    <x v="338"/>
    <n v="75"/>
    <x v="0"/>
    <x v="5"/>
    <x v="32"/>
    <n v="1"/>
    <x v="0"/>
    <s v="EFT"/>
    <s v="In Store"/>
    <s v="No"/>
    <s v="Excellent product"/>
    <x v="3"/>
    <x v="0"/>
    <x v="0"/>
    <x v="5"/>
    <n v="3086.4"/>
    <x v="7"/>
    <s v="Western Region"/>
    <s v="Medium"/>
    <s v="April"/>
    <s v="Q2"/>
    <s v="No"/>
    <n v="0"/>
    <n v="462.96"/>
    <n v="3549.3599999999997"/>
  </r>
  <r>
    <n v="3561"/>
    <s v="R05757"/>
    <x v="322"/>
    <n v="30"/>
    <x v="2"/>
    <x v="2"/>
    <x v="103"/>
    <n v="1"/>
    <x v="1"/>
    <s v="Credit Card"/>
    <s v="Home Delivery"/>
    <s v="Yes"/>
    <s v="Highly recommend"/>
    <x v="3"/>
    <x v="0"/>
    <x v="0"/>
    <x v="1"/>
    <n v="103.4"/>
    <x v="3"/>
    <s v="Northern Region"/>
    <s v="Low"/>
    <s v="January"/>
    <s v="Q1"/>
    <s v="No"/>
    <n v="1"/>
    <n v="15.51"/>
    <n v="118.91"/>
  </r>
  <r>
    <n v="3562"/>
    <s v="R04336"/>
    <x v="475"/>
    <n v="22"/>
    <x v="1"/>
    <x v="0"/>
    <x v="33"/>
    <n v="3"/>
    <x v="0"/>
    <s v="Mobile Payment"/>
    <s v="Home Delivery"/>
    <s v="No"/>
    <s v="Exactly as advertised"/>
    <x v="2"/>
    <x v="0"/>
    <x v="0"/>
    <x v="2"/>
    <n v="440.87"/>
    <x v="7"/>
    <s v="Northern Region"/>
    <s v="Low"/>
    <s v="August"/>
    <s v="Q3"/>
    <s v="No"/>
    <n v="0"/>
    <n v="66.130499999999998"/>
    <n v="507.00049999999999"/>
  </r>
  <r>
    <n v="3563"/>
    <s v="R06033"/>
    <x v="0"/>
    <n v="80"/>
    <x v="2"/>
    <x v="8"/>
    <x v="69"/>
    <n v="2"/>
    <x v="0"/>
    <s v="Debit Card"/>
    <s v="Home Delivery"/>
    <s v="No"/>
    <s v="Excellent product"/>
    <x v="0"/>
    <x v="0"/>
    <x v="0"/>
    <x v="5"/>
    <n v="1907.49"/>
    <x v="0"/>
    <s v="Eastern Region"/>
    <s v="Medium"/>
    <s v="March"/>
    <s v="Q1"/>
    <s v="No"/>
    <n v="0"/>
    <n v="286.12349999999998"/>
    <n v="2193.6134999999999"/>
  </r>
  <r>
    <n v="3565"/>
    <s v="R04608"/>
    <x v="349"/>
    <n v="74"/>
    <x v="0"/>
    <x v="0"/>
    <x v="62"/>
    <n v="1"/>
    <x v="0"/>
    <s v="Cash"/>
    <s v="Click &amp; Collect"/>
    <s v="Yes"/>
    <s v="Looks premium"/>
    <x v="3"/>
    <x v="0"/>
    <x v="0"/>
    <x v="5"/>
    <n v="2951.61"/>
    <x v="1"/>
    <s v="Northern Region"/>
    <s v="Medium"/>
    <s v="January"/>
    <s v="Q1"/>
    <s v="No"/>
    <n v="0"/>
    <n v="442.74150000000003"/>
    <n v="3394.3514999999998"/>
  </r>
  <r>
    <n v="3566"/>
    <s v="R01243"/>
    <x v="599"/>
    <n v="26"/>
    <x v="1"/>
    <x v="2"/>
    <x v="119"/>
    <n v="4"/>
    <x v="0"/>
    <s v="Cash"/>
    <s v="Home Delivery"/>
    <s v="No"/>
    <s v="Arrived damaged"/>
    <x v="4"/>
    <x v="1"/>
    <x v="0"/>
    <x v="1"/>
    <n v="618.72"/>
    <x v="2"/>
    <s v="Northern Region"/>
    <s v="Medium"/>
    <s v="December"/>
    <s v="Q4"/>
    <s v="No"/>
    <n v="0"/>
    <n v="92.808000000000007"/>
    <n v="711.52800000000002"/>
  </r>
  <r>
    <n v="3568"/>
    <s v="R07898"/>
    <x v="341"/>
    <n v="30"/>
    <x v="1"/>
    <x v="1"/>
    <x v="56"/>
    <n v="1"/>
    <x v="1"/>
    <s v="Credit Card"/>
    <s v="In Store"/>
    <s v="No"/>
    <s v="Packaging could improve"/>
    <x v="3"/>
    <x v="2"/>
    <x v="0"/>
    <x v="1"/>
    <n v="306.57"/>
    <x v="4"/>
    <s v="Southern Region"/>
    <s v="Low"/>
    <s v="August"/>
    <s v="Q3"/>
    <s v="No"/>
    <n v="1"/>
    <n v="45.985499999999995"/>
    <n v="352.55549999999994"/>
  </r>
  <r>
    <n v="3569"/>
    <s v="R06959"/>
    <x v="599"/>
    <n v="39"/>
    <x v="0"/>
    <x v="5"/>
    <x v="117"/>
    <n v="2"/>
    <x v="1"/>
    <s v="Credit Card"/>
    <s v="Home Delivery"/>
    <s v="No"/>
    <s v="Customer support was excellent"/>
    <x v="0"/>
    <x v="0"/>
    <x v="0"/>
    <x v="3"/>
    <n v="6581.78"/>
    <x v="6"/>
    <s v="Western Region"/>
    <s v="High"/>
    <s v="December"/>
    <s v="Q4"/>
    <s v="Yes"/>
    <n v="1"/>
    <n v="987.26699999999994"/>
    <n v="7569.0469999999996"/>
  </r>
  <r>
    <n v="3570"/>
    <s v="R00548"/>
    <x v="88"/>
    <n v="51"/>
    <x v="1"/>
    <x v="4"/>
    <x v="110"/>
    <n v="5"/>
    <x v="0"/>
    <s v="Debit Card"/>
    <s v="Click &amp; Collect"/>
    <s v="No"/>
    <s v="Arrived damaged"/>
    <x v="1"/>
    <x v="1"/>
    <x v="0"/>
    <x v="4"/>
    <n v="2216.12"/>
    <x v="1"/>
    <s v="Central Region"/>
    <s v="Medium"/>
    <s v="October"/>
    <s v="Q4"/>
    <s v="No"/>
    <n v="0"/>
    <n v="332.41799999999995"/>
    <n v="2548.5379999999996"/>
  </r>
  <r>
    <n v="3571"/>
    <s v="R03023"/>
    <x v="582"/>
    <n v="36"/>
    <x v="2"/>
    <x v="0"/>
    <x v="122"/>
    <n v="1"/>
    <x v="1"/>
    <s v="Cash"/>
    <s v="Click &amp; Collect"/>
    <s v="No"/>
    <s v="Excellent value"/>
    <x v="3"/>
    <x v="0"/>
    <x v="0"/>
    <x v="3"/>
    <n v="412.16"/>
    <x v="8"/>
    <s v="Northern Region"/>
    <s v="Low"/>
    <s v="July"/>
    <s v="Q3"/>
    <s v="No"/>
    <n v="1"/>
    <n v="61.823999999999998"/>
    <n v="473.98399999999998"/>
  </r>
  <r>
    <n v="3573"/>
    <s v="R08666"/>
    <x v="481"/>
    <n v="55"/>
    <x v="0"/>
    <x v="6"/>
    <x v="113"/>
    <n v="4"/>
    <x v="1"/>
    <s v="Mobile Payment"/>
    <s v="Click &amp; Collect"/>
    <s v="Yes"/>
    <s v="Fits perfectly"/>
    <x v="4"/>
    <x v="0"/>
    <x v="1"/>
    <x v="0"/>
    <n v="2572.02"/>
    <x v="7"/>
    <s v="Gauteng Region"/>
    <s v="Medium"/>
    <s v="October"/>
    <s v="Q4"/>
    <s v="No"/>
    <n v="1"/>
    <n v="385.803"/>
    <n v="2957.8229999999999"/>
  </r>
  <r>
    <n v="3574"/>
    <s v="R00027"/>
    <x v="526"/>
    <n v="55"/>
    <x v="0"/>
    <x v="1"/>
    <x v="32"/>
    <n v="1"/>
    <x v="0"/>
    <s v="Mobile Payment"/>
    <s v="In Store"/>
    <s v="No"/>
    <s v="Average quality"/>
    <x v="3"/>
    <x v="2"/>
    <x v="0"/>
    <x v="0"/>
    <n v="3086.4"/>
    <x v="7"/>
    <s v="Southern Region"/>
    <s v="Medium"/>
    <s v="September"/>
    <s v="Q3"/>
    <s v="No"/>
    <n v="0"/>
    <n v="462.96"/>
    <n v="3549.3599999999997"/>
  </r>
  <r>
    <n v="3575"/>
    <s v="R05121"/>
    <x v="662"/>
    <n v="23"/>
    <x v="1"/>
    <x v="3"/>
    <x v="93"/>
    <n v="2"/>
    <x v="1"/>
    <s v="Debit Card"/>
    <s v="Home Delivery"/>
    <s v="No"/>
    <s v="Average quality"/>
    <x v="0"/>
    <x v="2"/>
    <x v="0"/>
    <x v="2"/>
    <n v="34.200000000000003"/>
    <x v="3"/>
    <s v="Central Region"/>
    <s v="Low"/>
    <s v="November"/>
    <s v="Q4"/>
    <s v="No"/>
    <n v="1"/>
    <n v="5.13"/>
    <n v="39.33"/>
  </r>
  <r>
    <n v="3576"/>
    <s v="R05442"/>
    <x v="562"/>
    <n v="76"/>
    <x v="0"/>
    <x v="4"/>
    <x v="94"/>
    <n v="2"/>
    <x v="0"/>
    <s v="Mobile Payment"/>
    <s v="In Store"/>
    <s v="No"/>
    <s v="Easy to assemble"/>
    <x v="0"/>
    <x v="0"/>
    <x v="0"/>
    <x v="5"/>
    <n v="1746.77"/>
    <x v="5"/>
    <s v="Central Region"/>
    <s v="Medium"/>
    <s v="April"/>
    <s v="Q2"/>
    <s v="No"/>
    <n v="0"/>
    <n v="262.01549999999997"/>
    <n v="2008.7854999999997"/>
  </r>
  <r>
    <n v="3577"/>
    <s v="R02509"/>
    <x v="574"/>
    <n v="46"/>
    <x v="2"/>
    <x v="5"/>
    <x v="15"/>
    <n v="2"/>
    <x v="0"/>
    <s v="Cash"/>
    <s v="Click &amp; Collect"/>
    <s v="Yes"/>
    <s v="Arrived damaged"/>
    <x v="0"/>
    <x v="1"/>
    <x v="1"/>
    <x v="4"/>
    <n v="869.65"/>
    <x v="4"/>
    <s v="Western Region"/>
    <s v="Medium"/>
    <s v="May"/>
    <s v="Q2"/>
    <s v="No"/>
    <n v="0"/>
    <n v="130.44749999999999"/>
    <n v="1000.0974999999999"/>
  </r>
  <r>
    <n v="3578"/>
    <s v="R01434"/>
    <x v="60"/>
    <m/>
    <x v="2"/>
    <x v="3"/>
    <x v="43"/>
    <n v="1"/>
    <x v="0"/>
    <s v="Cash"/>
    <s v="Click &amp; Collect"/>
    <s v="Yes"/>
    <s v="Average quality"/>
    <x v="3"/>
    <x v="2"/>
    <x v="0"/>
    <x v="6"/>
    <n v="755.66"/>
    <x v="7"/>
    <s v="Central Region"/>
    <s v="Medium"/>
    <s v="January"/>
    <s v="Q1"/>
    <s v="No"/>
    <n v="0"/>
    <n v="113.34899999999999"/>
    <n v="869.0089999999999"/>
  </r>
  <r>
    <n v="3579"/>
    <s v="R02583"/>
    <x v="559"/>
    <n v="72"/>
    <x v="2"/>
    <x v="0"/>
    <x v="18"/>
    <n v="4"/>
    <x v="1"/>
    <s v="Debit Card"/>
    <s v="In Store"/>
    <s v="Yes"/>
    <s v="Long waiting time"/>
    <x v="4"/>
    <x v="1"/>
    <x v="0"/>
    <x v="5"/>
    <n v="1712.08"/>
    <x v="7"/>
    <s v="Northern Region"/>
    <s v="Medium"/>
    <s v="September"/>
    <s v="Q3"/>
    <s v="No"/>
    <n v="1"/>
    <n v="256.81199999999995"/>
    <n v="1968.8919999999998"/>
  </r>
  <r>
    <n v="3580"/>
    <s v="R01303"/>
    <x v="65"/>
    <n v="21"/>
    <x v="2"/>
    <x v="2"/>
    <x v="21"/>
    <n v="5"/>
    <x v="0"/>
    <s v="EFT"/>
    <s v="Click &amp; Collect"/>
    <s v="Yes"/>
    <s v="Poor packaging"/>
    <x v="1"/>
    <x v="1"/>
    <x v="0"/>
    <x v="2"/>
    <n v="369.57"/>
    <x v="0"/>
    <s v="Northern Region"/>
    <s v="Low"/>
    <s v="October"/>
    <s v="Q4"/>
    <s v="No"/>
    <n v="0"/>
    <n v="55.435499999999998"/>
    <n v="425.00549999999998"/>
  </r>
  <r>
    <n v="3581"/>
    <s v="R07515"/>
    <x v="138"/>
    <n v="53"/>
    <x v="0"/>
    <x v="0"/>
    <x v="65"/>
    <n v="5"/>
    <x v="0"/>
    <s v="Debit Card"/>
    <s v="Home Delivery"/>
    <s v="No"/>
    <s v="Poor packaging"/>
    <x v="1"/>
    <x v="1"/>
    <x v="0"/>
    <x v="4"/>
    <n v="45.96"/>
    <x v="3"/>
    <s v="Northern Region"/>
    <s v="Low"/>
    <s v="March"/>
    <s v="Q1"/>
    <s v="No"/>
    <n v="0"/>
    <n v="6.8940000000000001"/>
    <n v="52.853999999999999"/>
  </r>
  <r>
    <n v="3582"/>
    <s v="R06743"/>
    <x v="204"/>
    <n v="49"/>
    <x v="1"/>
    <x v="5"/>
    <x v="106"/>
    <n v="3"/>
    <x v="1"/>
    <s v="Credit Card"/>
    <s v="Home Delivery"/>
    <s v="No"/>
    <s v="Item missing accessories"/>
    <x v="2"/>
    <x v="1"/>
    <x v="0"/>
    <x v="4"/>
    <n v="74.72"/>
    <x v="3"/>
    <s v="Western Region"/>
    <s v="Low"/>
    <s v="January"/>
    <s v="Q1"/>
    <s v="No"/>
    <n v="1"/>
    <n v="11.208"/>
    <n v="85.927999999999997"/>
  </r>
  <r>
    <n v="3583"/>
    <s v="R04157"/>
    <x v="251"/>
    <n v="70"/>
    <x v="0"/>
    <x v="7"/>
    <x v="64"/>
    <n v="2"/>
    <x v="0"/>
    <s v="Mobile Payment"/>
    <s v="Home Delivery"/>
    <s v="Yes"/>
    <s v="Delivery delayed"/>
    <x v="0"/>
    <x v="1"/>
    <x v="1"/>
    <x v="5"/>
    <n v="119.63"/>
    <x v="3"/>
    <s v="Western Region"/>
    <s v="Low"/>
    <s v="March"/>
    <s v="Q1"/>
    <s v="No"/>
    <n v="0"/>
    <n v="17.944499999999998"/>
    <n v="137.57449999999997"/>
  </r>
  <r>
    <n v="3584"/>
    <s v="R09906"/>
    <x v="705"/>
    <n v="32"/>
    <x v="2"/>
    <x v="8"/>
    <x v="3"/>
    <n v="5"/>
    <x v="0"/>
    <s v="Debit Card"/>
    <s v="Home Delivery"/>
    <s v="No"/>
    <s v="Product exceeded expectations"/>
    <x v="1"/>
    <x v="0"/>
    <x v="1"/>
    <x v="1"/>
    <n v="84.23"/>
    <x v="3"/>
    <s v="Eastern Region"/>
    <s v="Low"/>
    <s v="July"/>
    <s v="Q3"/>
    <s v="No"/>
    <n v="0"/>
    <n v="12.634500000000001"/>
    <n v="96.864499999999992"/>
  </r>
  <r>
    <n v="3585"/>
    <s v="R01222"/>
    <x v="192"/>
    <n v="39"/>
    <x v="0"/>
    <x v="3"/>
    <x v="50"/>
    <n v="5"/>
    <x v="1"/>
    <s v="Debit Card"/>
    <s v="Click &amp; Collect"/>
    <s v="No"/>
    <s v="Arrived damaged"/>
    <x v="1"/>
    <x v="1"/>
    <x v="0"/>
    <x v="3"/>
    <n v="929.55"/>
    <x v="0"/>
    <s v="Central Region"/>
    <s v="Medium"/>
    <s v="September"/>
    <s v="Q3"/>
    <s v="No"/>
    <n v="1"/>
    <n v="139.43249999999998"/>
    <n v="1068.9824999999998"/>
  </r>
  <r>
    <n v="3586"/>
    <s v="R05160"/>
    <x v="83"/>
    <n v="60"/>
    <x v="0"/>
    <x v="6"/>
    <x v="7"/>
    <n v="2"/>
    <x v="0"/>
    <s v="Debit Card"/>
    <s v="In Store"/>
    <s v="No"/>
    <s v="Customer support was excellent"/>
    <x v="0"/>
    <x v="0"/>
    <x v="0"/>
    <x v="0"/>
    <n v="1370.56"/>
    <x v="6"/>
    <s v="Gauteng Region"/>
    <s v="Medium"/>
    <s v="May"/>
    <s v="Q2"/>
    <s v="No"/>
    <n v="0"/>
    <n v="205.58399999999997"/>
    <n v="1576.1439999999998"/>
  </r>
  <r>
    <n v="3587"/>
    <s v="R02549"/>
    <x v="128"/>
    <n v="46"/>
    <x v="0"/>
    <x v="8"/>
    <x v="95"/>
    <n v="2"/>
    <x v="1"/>
    <s v="Credit Card"/>
    <s v="In Store"/>
    <s v="Yes"/>
    <s v="Fits perfectly"/>
    <x v="0"/>
    <x v="0"/>
    <x v="0"/>
    <x v="4"/>
    <n v="105.11"/>
    <x v="1"/>
    <s v="Eastern Region"/>
    <s v="Low"/>
    <s v="October"/>
    <s v="Q4"/>
    <s v="No"/>
    <n v="1"/>
    <n v="15.766499999999999"/>
    <n v="120.87649999999999"/>
  </r>
  <r>
    <n v="3588"/>
    <s v="R00751"/>
    <x v="356"/>
    <n v="67"/>
    <x v="1"/>
    <x v="7"/>
    <x v="83"/>
    <n v="2"/>
    <x v="1"/>
    <s v="EFT"/>
    <s v="Click &amp; Collect"/>
    <s v="Yes"/>
    <s v="Very fast delivery"/>
    <x v="0"/>
    <x v="0"/>
    <x v="0"/>
    <x v="5"/>
    <n v="3521.64"/>
    <x v="5"/>
    <s v="Western Region"/>
    <s v="Medium"/>
    <s v="December"/>
    <s v="Q4"/>
    <s v="No"/>
    <n v="1"/>
    <n v="528.24599999999998"/>
    <n v="4049.8859999999995"/>
  </r>
  <r>
    <n v="3589"/>
    <s v="R00438"/>
    <x v="480"/>
    <n v="39"/>
    <x v="2"/>
    <x v="5"/>
    <x v="93"/>
    <n v="4"/>
    <x v="0"/>
    <s v="Cash"/>
    <s v="Home Delivery"/>
    <s v="No"/>
    <m/>
    <x v="4"/>
    <x v="3"/>
    <x v="2"/>
    <x v="3"/>
    <n v="34.200000000000003"/>
    <x v="3"/>
    <s v="Western Region"/>
    <s v="Low"/>
    <s v="December"/>
    <s v="Q4"/>
    <s v="No"/>
    <n v="0"/>
    <n v="5.13"/>
    <n v="39.33"/>
  </r>
  <r>
    <n v="3590"/>
    <s v="R08219"/>
    <x v="356"/>
    <n v="46"/>
    <x v="0"/>
    <x v="1"/>
    <x v="42"/>
    <n v="1"/>
    <x v="0"/>
    <s v="Cash"/>
    <s v="Home Delivery"/>
    <s v="No"/>
    <m/>
    <x v="3"/>
    <x v="3"/>
    <x v="2"/>
    <x v="4"/>
    <n v="2099.4"/>
    <x v="2"/>
    <s v="Southern Region"/>
    <s v="Medium"/>
    <s v="December"/>
    <s v="Q4"/>
    <s v="No"/>
    <n v="0"/>
    <n v="314.91000000000003"/>
    <n v="2414.31"/>
  </r>
  <r>
    <n v="3591"/>
    <s v="R03412"/>
    <x v="238"/>
    <n v="51"/>
    <x v="2"/>
    <x v="0"/>
    <x v="57"/>
    <n v="3"/>
    <x v="0"/>
    <s v="Mobile Payment"/>
    <s v="Home Delivery"/>
    <s v="No"/>
    <s v="Arrived damaged"/>
    <x v="2"/>
    <x v="1"/>
    <x v="0"/>
    <x v="4"/>
    <n v="551.66"/>
    <x v="0"/>
    <s v="Northern Region"/>
    <s v="Medium"/>
    <s v="March"/>
    <s v="Q1"/>
    <s v="No"/>
    <n v="0"/>
    <n v="82.748999999999995"/>
    <n v="634.40899999999988"/>
  </r>
  <r>
    <n v="3592"/>
    <s v="R08600"/>
    <x v="621"/>
    <n v="66"/>
    <x v="0"/>
    <x v="6"/>
    <x v="103"/>
    <n v="3"/>
    <x v="0"/>
    <s v="Cash"/>
    <s v="Click &amp; Collect"/>
    <s v="No"/>
    <m/>
    <x v="2"/>
    <x v="3"/>
    <x v="2"/>
    <x v="5"/>
    <n v="103.4"/>
    <x v="3"/>
    <s v="Gauteng Region"/>
    <s v="Low"/>
    <s v="October"/>
    <s v="Q4"/>
    <s v="No"/>
    <n v="0"/>
    <n v="15.51"/>
    <n v="118.91"/>
  </r>
  <r>
    <n v="3593"/>
    <s v="R02848"/>
    <x v="600"/>
    <n v="52"/>
    <x v="1"/>
    <x v="3"/>
    <x v="114"/>
    <n v="1"/>
    <x v="0"/>
    <s v="Cash"/>
    <s v="Click &amp; Collect"/>
    <s v="Yes"/>
    <s v="Great customer service"/>
    <x v="3"/>
    <x v="0"/>
    <x v="0"/>
    <x v="4"/>
    <n v="338.79"/>
    <x v="0"/>
    <s v="Central Region"/>
    <s v="Low"/>
    <s v="February"/>
    <s v="Q1"/>
    <s v="No"/>
    <n v="0"/>
    <n v="50.8185"/>
    <n v="389.60849999999999"/>
  </r>
  <r>
    <n v="3594"/>
    <s v="R01174"/>
    <x v="474"/>
    <n v="48"/>
    <x v="2"/>
    <x v="2"/>
    <x v="52"/>
    <n v="1"/>
    <x v="1"/>
    <s v="EFT"/>
    <s v="Click &amp; Collect"/>
    <s v="No"/>
    <s v="Long waiting time"/>
    <x v="3"/>
    <x v="1"/>
    <x v="1"/>
    <x v="4"/>
    <n v="1094.3699999999999"/>
    <x v="8"/>
    <s v="Northern Region"/>
    <s v="Medium"/>
    <s v="November"/>
    <s v="Q4"/>
    <s v="No"/>
    <n v="1"/>
    <n v="164.15549999999999"/>
    <n v="1258.5254999999997"/>
  </r>
  <r>
    <n v="3595"/>
    <s v="R07741"/>
    <x v="164"/>
    <n v="35"/>
    <x v="2"/>
    <x v="0"/>
    <x v="21"/>
    <n v="4"/>
    <x v="0"/>
    <s v="Mobile Payment"/>
    <s v="In Store"/>
    <s v="Yes"/>
    <s v="Very comfortable"/>
    <x v="4"/>
    <x v="0"/>
    <x v="1"/>
    <x v="3"/>
    <n v="369.57"/>
    <x v="0"/>
    <s v="Northern Region"/>
    <s v="Low"/>
    <s v="January"/>
    <s v="Q1"/>
    <s v="No"/>
    <n v="0"/>
    <n v="55.435499999999998"/>
    <n v="425.00549999999998"/>
  </r>
  <r>
    <n v="3597"/>
    <s v="R04103"/>
    <x v="349"/>
    <n v="35"/>
    <x v="2"/>
    <x v="7"/>
    <x v="9"/>
    <n v="5"/>
    <x v="0"/>
    <s v="Cash"/>
    <s v="In Store"/>
    <s v="No"/>
    <s v="Poor packaging"/>
    <x v="1"/>
    <x v="1"/>
    <x v="0"/>
    <x v="3"/>
    <n v="43.23"/>
    <x v="3"/>
    <s v="Western Region"/>
    <s v="Low"/>
    <s v="January"/>
    <s v="Q1"/>
    <s v="No"/>
    <n v="0"/>
    <n v="6.4844999999999997"/>
    <n v="49.714499999999994"/>
  </r>
  <r>
    <n v="3598"/>
    <s v="R06119"/>
    <x v="185"/>
    <n v="73"/>
    <x v="0"/>
    <x v="5"/>
    <x v="30"/>
    <n v="4"/>
    <x v="1"/>
    <s v="Debit Card"/>
    <s v="Click &amp; Collect"/>
    <s v="Yes"/>
    <s v="Easy online ordering"/>
    <x v="4"/>
    <x v="0"/>
    <x v="1"/>
    <x v="5"/>
    <n v="2962.6"/>
    <x v="2"/>
    <s v="Western Region"/>
    <s v="Medium"/>
    <s v="March"/>
    <s v="Q1"/>
    <s v="No"/>
    <n v="1"/>
    <n v="444.39"/>
    <n v="3406.99"/>
  </r>
  <r>
    <n v="3599"/>
    <s v="R06426"/>
    <x v="210"/>
    <n v="74"/>
    <x v="2"/>
    <x v="3"/>
    <x v="28"/>
    <n v="1"/>
    <x v="0"/>
    <s v="Credit Card"/>
    <s v="In Store"/>
    <s v="No"/>
    <s v="Product exceeded expectations"/>
    <x v="3"/>
    <x v="0"/>
    <x v="0"/>
    <x v="5"/>
    <n v="1011.68"/>
    <x v="0"/>
    <s v="Central Region"/>
    <s v="Medium"/>
    <s v="January"/>
    <s v="Q1"/>
    <s v="No"/>
    <n v="0"/>
    <n v="151.75199999999998"/>
    <n v="1163.4319999999998"/>
  </r>
  <r>
    <n v="3600"/>
    <s v="R02482"/>
    <x v="612"/>
    <n v="76"/>
    <x v="2"/>
    <x v="5"/>
    <x v="14"/>
    <n v="5"/>
    <x v="1"/>
    <s v="EFT"/>
    <s v="In Store"/>
    <s v="No"/>
    <s v="Fantastic experience"/>
    <x v="1"/>
    <x v="0"/>
    <x v="1"/>
    <x v="5"/>
    <n v="1440.59"/>
    <x v="1"/>
    <s v="Western Region"/>
    <s v="Medium"/>
    <s v="May"/>
    <s v="Q2"/>
    <s v="No"/>
    <n v="1"/>
    <n v="216.08849999999998"/>
    <n v="1656.6784999999998"/>
  </r>
  <r>
    <n v="3602"/>
    <s v="R08574"/>
    <x v="248"/>
    <n v="80"/>
    <x v="1"/>
    <x v="1"/>
    <x v="6"/>
    <n v="1"/>
    <x v="1"/>
    <s v="Mobile Payment"/>
    <s v="In Store"/>
    <s v="Yes"/>
    <s v="Packaging could improve"/>
    <x v="3"/>
    <x v="2"/>
    <x v="0"/>
    <x v="5"/>
    <n v="409.06"/>
    <x v="5"/>
    <s v="Southern Region"/>
    <s v="Low"/>
    <s v="January"/>
    <s v="Q1"/>
    <s v="No"/>
    <n v="1"/>
    <n v="61.358999999999995"/>
    <n v="470.41899999999998"/>
  </r>
  <r>
    <n v="3603"/>
    <s v="R02707"/>
    <x v="469"/>
    <n v="78"/>
    <x v="0"/>
    <x v="7"/>
    <x v="28"/>
    <n v="4"/>
    <x v="0"/>
    <s v="Mobile Payment"/>
    <s v="Click &amp; Collect"/>
    <s v="No"/>
    <s v="Customer support was excellent"/>
    <x v="4"/>
    <x v="0"/>
    <x v="1"/>
    <x v="5"/>
    <n v="1011.68"/>
    <x v="0"/>
    <s v="Western Region"/>
    <s v="Medium"/>
    <s v="April"/>
    <s v="Q2"/>
    <s v="No"/>
    <n v="0"/>
    <n v="151.75199999999998"/>
    <n v="1163.4319999999998"/>
  </r>
  <r>
    <n v="3604"/>
    <s v="R06480"/>
    <x v="261"/>
    <n v="49"/>
    <x v="2"/>
    <x v="0"/>
    <x v="69"/>
    <n v="3"/>
    <x v="0"/>
    <s v="Credit Card"/>
    <s v="Click &amp; Collect"/>
    <s v="Yes"/>
    <s v="Customer support was excellent"/>
    <x v="2"/>
    <x v="0"/>
    <x v="0"/>
    <x v="4"/>
    <n v="1907.49"/>
    <x v="0"/>
    <s v="Northern Region"/>
    <s v="Medium"/>
    <s v="April"/>
    <s v="Q2"/>
    <s v="No"/>
    <n v="0"/>
    <n v="286.12349999999998"/>
    <n v="2193.6134999999999"/>
  </r>
  <r>
    <n v="3605"/>
    <s v="R00327"/>
    <x v="84"/>
    <n v="76"/>
    <x v="0"/>
    <x v="6"/>
    <x v="10"/>
    <n v="5"/>
    <x v="1"/>
    <s v="Credit Card"/>
    <s v="Click &amp; Collect"/>
    <s v="Yes"/>
    <m/>
    <x v="1"/>
    <x v="3"/>
    <x v="2"/>
    <x v="5"/>
    <n v="276.82"/>
    <x v="7"/>
    <s v="Gauteng Region"/>
    <s v="Low"/>
    <s v="November"/>
    <s v="Q4"/>
    <s v="No"/>
    <n v="1"/>
    <n v="41.522999999999996"/>
    <n v="318.34299999999996"/>
  </r>
  <r>
    <n v="3606"/>
    <s v="R01040"/>
    <x v="493"/>
    <n v="70"/>
    <x v="0"/>
    <x v="7"/>
    <x v="20"/>
    <n v="3"/>
    <x v="0"/>
    <s v="Credit Card"/>
    <s v="In Store"/>
    <s v="Yes"/>
    <s v="Arrived damaged"/>
    <x v="2"/>
    <x v="1"/>
    <x v="0"/>
    <x v="5"/>
    <n v="3747.26"/>
    <x v="8"/>
    <s v="Western Region"/>
    <s v="Medium"/>
    <s v="August"/>
    <s v="Q3"/>
    <s v="No"/>
    <n v="0"/>
    <n v="562.08900000000006"/>
    <n v="4309.3490000000002"/>
  </r>
  <r>
    <n v="3607"/>
    <s v="R02638"/>
    <x v="190"/>
    <n v="78"/>
    <x v="1"/>
    <x v="2"/>
    <x v="6"/>
    <n v="1"/>
    <x v="0"/>
    <s v="Mobile Payment"/>
    <s v="In Store"/>
    <s v="Yes"/>
    <m/>
    <x v="3"/>
    <x v="3"/>
    <x v="2"/>
    <x v="5"/>
    <n v="409.06"/>
    <x v="5"/>
    <s v="Northern Region"/>
    <s v="Low"/>
    <s v="May"/>
    <s v="Q2"/>
    <s v="No"/>
    <n v="0"/>
    <n v="61.358999999999995"/>
    <n v="470.41899999999998"/>
  </r>
  <r>
    <n v="3608"/>
    <s v="R05191"/>
    <x v="488"/>
    <n v="31"/>
    <x v="0"/>
    <x v="5"/>
    <x v="57"/>
    <n v="2"/>
    <x v="0"/>
    <s v="Debit Card"/>
    <s v="Click &amp; Collect"/>
    <s v="Yes"/>
    <s v="Item missing accessories"/>
    <x v="0"/>
    <x v="1"/>
    <x v="1"/>
    <x v="1"/>
    <n v="551.66"/>
    <x v="0"/>
    <s v="Western Region"/>
    <s v="Medium"/>
    <s v="January"/>
    <s v="Q1"/>
    <s v="No"/>
    <n v="0"/>
    <n v="82.748999999999995"/>
    <n v="634.40899999999988"/>
  </r>
  <r>
    <n v="3609"/>
    <s v="R02500"/>
    <x v="431"/>
    <n v="51"/>
    <x v="1"/>
    <x v="1"/>
    <x v="68"/>
    <n v="5"/>
    <x v="1"/>
    <s v="Cash"/>
    <s v="Click &amp; Collect"/>
    <s v="Yes"/>
    <s v="Looks premium"/>
    <x v="1"/>
    <x v="0"/>
    <x v="1"/>
    <x v="4"/>
    <n v="6698.54"/>
    <x v="6"/>
    <s v="Southern Region"/>
    <s v="High"/>
    <s v="April"/>
    <s v="Q2"/>
    <s v="Yes"/>
    <n v="1"/>
    <n v="1004.7809999999999"/>
    <n v="7703.320999999999"/>
  </r>
  <r>
    <n v="3610"/>
    <s v="R01005"/>
    <x v="546"/>
    <n v="62"/>
    <x v="0"/>
    <x v="5"/>
    <x v="36"/>
    <n v="1"/>
    <x v="1"/>
    <s v="Mobile Payment"/>
    <s v="Click &amp; Collect"/>
    <s v="Yes"/>
    <s v="Fantastic experience"/>
    <x v="3"/>
    <x v="0"/>
    <x v="0"/>
    <x v="0"/>
    <n v="13056.99"/>
    <x v="6"/>
    <s v="Western Region"/>
    <s v="High"/>
    <s v="October"/>
    <s v="Q4"/>
    <s v="Yes"/>
    <n v="1"/>
    <n v="1958.5484999999999"/>
    <n v="15015.538499999999"/>
  </r>
  <r>
    <n v="3612"/>
    <s v="R03234"/>
    <x v="347"/>
    <n v="65"/>
    <x v="1"/>
    <x v="0"/>
    <x v="11"/>
    <n v="4"/>
    <x v="0"/>
    <s v="Credit Card"/>
    <s v="Home Delivery"/>
    <s v="Yes"/>
    <s v="Excellent value"/>
    <x v="4"/>
    <x v="0"/>
    <x v="1"/>
    <x v="5"/>
    <n v="231.22"/>
    <x v="1"/>
    <s v="Northern Region"/>
    <s v="Low"/>
    <s v="November"/>
    <s v="Q4"/>
    <s v="No"/>
    <n v="0"/>
    <n v="34.683"/>
    <n v="265.90299999999996"/>
  </r>
  <r>
    <n v="3613"/>
    <s v="R01871"/>
    <x v="218"/>
    <n v="33"/>
    <x v="1"/>
    <x v="8"/>
    <x v="115"/>
    <n v="1"/>
    <x v="1"/>
    <s v="EFT"/>
    <s v="Home Delivery"/>
    <s v="Yes"/>
    <s v="Looks premium"/>
    <x v="3"/>
    <x v="0"/>
    <x v="0"/>
    <x v="1"/>
    <n v="1369.39"/>
    <x v="4"/>
    <s v="Eastern Region"/>
    <s v="Medium"/>
    <s v="September"/>
    <s v="Q3"/>
    <s v="No"/>
    <n v="1"/>
    <n v="205.4085"/>
    <n v="1574.7985000000001"/>
  </r>
  <r>
    <n v="3614"/>
    <s v="R04404"/>
    <x v="128"/>
    <n v="20"/>
    <x v="2"/>
    <x v="7"/>
    <x v="118"/>
    <n v="5"/>
    <x v="0"/>
    <s v="Debit Card"/>
    <s v="In Store"/>
    <s v="No"/>
    <s v="Poor packaging"/>
    <x v="1"/>
    <x v="1"/>
    <x v="0"/>
    <x v="2"/>
    <n v="301.58"/>
    <x v="3"/>
    <s v="Western Region"/>
    <s v="Low"/>
    <s v="October"/>
    <s v="Q4"/>
    <s v="No"/>
    <n v="0"/>
    <n v="45.236999999999995"/>
    <n v="346.81699999999995"/>
  </r>
  <r>
    <n v="3616"/>
    <s v="R08514"/>
    <x v="554"/>
    <n v="41"/>
    <x v="1"/>
    <x v="3"/>
    <x v="72"/>
    <n v="4"/>
    <x v="0"/>
    <s v="Credit Card"/>
    <s v="In Store"/>
    <s v="Yes"/>
    <s v="Item missing accessories"/>
    <x v="4"/>
    <x v="1"/>
    <x v="0"/>
    <x v="3"/>
    <n v="16291.52"/>
    <x v="5"/>
    <s v="Central Region"/>
    <s v="High"/>
    <s v="October"/>
    <s v="Q4"/>
    <s v="Yes"/>
    <n v="0"/>
    <n v="2443.7280000000001"/>
    <n v="18735.248"/>
  </r>
  <r>
    <n v="3617"/>
    <s v="R06505"/>
    <x v="253"/>
    <n v="39"/>
    <x v="0"/>
    <x v="8"/>
    <x v="62"/>
    <n v="4"/>
    <x v="0"/>
    <s v="EFT"/>
    <s v="Click &amp; Collect"/>
    <s v="No"/>
    <s v="Helpful staff"/>
    <x v="4"/>
    <x v="0"/>
    <x v="1"/>
    <x v="3"/>
    <n v="2951.61"/>
    <x v="1"/>
    <s v="Eastern Region"/>
    <s v="Medium"/>
    <s v="September"/>
    <s v="Q3"/>
    <s v="No"/>
    <n v="0"/>
    <n v="442.74150000000003"/>
    <n v="3394.3514999999998"/>
  </r>
  <r>
    <n v="3618"/>
    <s v="R00535"/>
    <x v="351"/>
    <n v="79"/>
    <x v="1"/>
    <x v="6"/>
    <x v="73"/>
    <n v="4"/>
    <x v="0"/>
    <s v="Debit Card"/>
    <s v="Click &amp; Collect"/>
    <s v="Yes"/>
    <s v="Item missing accessories"/>
    <x v="4"/>
    <x v="1"/>
    <x v="0"/>
    <x v="5"/>
    <n v="657.5"/>
    <x v="5"/>
    <s v="Gauteng Region"/>
    <s v="Medium"/>
    <s v="October"/>
    <s v="Q4"/>
    <s v="No"/>
    <n v="0"/>
    <n v="98.625"/>
    <n v="756.12499999999989"/>
  </r>
  <r>
    <n v="3619"/>
    <s v="R07404"/>
    <x v="45"/>
    <n v="49"/>
    <x v="2"/>
    <x v="4"/>
    <x v="109"/>
    <n v="4"/>
    <x v="0"/>
    <s v="Cash"/>
    <s v="In Store"/>
    <s v="No"/>
    <m/>
    <x v="4"/>
    <x v="3"/>
    <x v="2"/>
    <x v="4"/>
    <n v="470.6"/>
    <x v="4"/>
    <s v="Central Region"/>
    <s v="Low"/>
    <s v="March"/>
    <s v="Q1"/>
    <s v="No"/>
    <n v="0"/>
    <n v="70.59"/>
    <n v="541.18999999999994"/>
  </r>
  <r>
    <n v="3620"/>
    <s v="R06325"/>
    <x v="602"/>
    <n v="29"/>
    <x v="2"/>
    <x v="5"/>
    <x v="2"/>
    <n v="2"/>
    <x v="0"/>
    <s v="EFT"/>
    <s v="Home Delivery"/>
    <s v="No"/>
    <s v="Easy to assemble"/>
    <x v="0"/>
    <x v="0"/>
    <x v="0"/>
    <x v="1"/>
    <n v="230.14"/>
    <x v="2"/>
    <s v="Western Region"/>
    <s v="Low"/>
    <s v="October"/>
    <s v="Q4"/>
    <s v="No"/>
    <n v="0"/>
    <n v="34.520999999999994"/>
    <n v="264.66099999999994"/>
  </r>
  <r>
    <n v="3621"/>
    <s v="R07607"/>
    <x v="190"/>
    <n v="64"/>
    <x v="2"/>
    <x v="0"/>
    <x v="103"/>
    <n v="4"/>
    <x v="0"/>
    <s v="Credit Card"/>
    <s v="Click &amp; Collect"/>
    <s v="No"/>
    <s v="Highly recommend"/>
    <x v="4"/>
    <x v="0"/>
    <x v="1"/>
    <x v="0"/>
    <n v="103.4"/>
    <x v="3"/>
    <s v="Northern Region"/>
    <s v="Low"/>
    <s v="May"/>
    <s v="Q2"/>
    <s v="No"/>
    <n v="0"/>
    <n v="15.51"/>
    <n v="118.91"/>
  </r>
  <r>
    <n v="3622"/>
    <s v="R00586"/>
    <x v="603"/>
    <n v="79"/>
    <x v="2"/>
    <x v="2"/>
    <x v="91"/>
    <n v="1"/>
    <x v="0"/>
    <s v="Mobile Payment"/>
    <s v="Click &amp; Collect"/>
    <s v="Yes"/>
    <s v="Instructions unclear"/>
    <x v="3"/>
    <x v="2"/>
    <x v="0"/>
    <x v="5"/>
    <n v="53.85"/>
    <x v="3"/>
    <s v="Northern Region"/>
    <s v="Low"/>
    <s v="December"/>
    <s v="Q4"/>
    <s v="No"/>
    <n v="0"/>
    <n v="8.0775000000000006"/>
    <n v="61.927499999999995"/>
  </r>
  <r>
    <n v="3624"/>
    <s v="R03036"/>
    <x v="261"/>
    <n v="74"/>
    <x v="2"/>
    <x v="8"/>
    <x v="64"/>
    <n v="1"/>
    <x v="1"/>
    <s v="Mobile Payment"/>
    <s v="In Store"/>
    <s v="No"/>
    <s v="Worth the money"/>
    <x v="3"/>
    <x v="0"/>
    <x v="0"/>
    <x v="5"/>
    <n v="119.63"/>
    <x v="3"/>
    <s v="Eastern Region"/>
    <s v="Low"/>
    <s v="April"/>
    <s v="Q2"/>
    <s v="No"/>
    <n v="1"/>
    <n v="17.944499999999998"/>
    <n v="137.57449999999997"/>
  </r>
  <r>
    <n v="3625"/>
    <s v="R04576"/>
    <x v="432"/>
    <n v="50"/>
    <x v="2"/>
    <x v="0"/>
    <x v="78"/>
    <n v="4"/>
    <x v="0"/>
    <s v="Mobile Payment"/>
    <s v="In Store"/>
    <s v="Yes"/>
    <s v="Easy to assemble"/>
    <x v="4"/>
    <x v="0"/>
    <x v="1"/>
    <x v="4"/>
    <n v="954.6"/>
    <x v="8"/>
    <s v="Northern Region"/>
    <s v="Medium"/>
    <s v="October"/>
    <s v="Q4"/>
    <s v="No"/>
    <n v="0"/>
    <n v="143.19"/>
    <n v="1097.79"/>
  </r>
  <r>
    <n v="3627"/>
    <s v="R01704"/>
    <x v="313"/>
    <n v="69"/>
    <x v="1"/>
    <x v="7"/>
    <x v="25"/>
    <n v="1"/>
    <x v="1"/>
    <s v="Cash"/>
    <s v="Home Delivery"/>
    <s v="Yes"/>
    <s v="Looks premium"/>
    <x v="3"/>
    <x v="0"/>
    <x v="0"/>
    <x v="5"/>
    <n v="4455.18"/>
    <x v="2"/>
    <s v="Western Region"/>
    <s v="Medium"/>
    <s v="August"/>
    <s v="Q3"/>
    <s v="No"/>
    <n v="1"/>
    <n v="668.27700000000004"/>
    <n v="5123.4570000000003"/>
  </r>
  <r>
    <n v="3628"/>
    <s v="R06902"/>
    <x v="481"/>
    <n v="50"/>
    <x v="1"/>
    <x v="4"/>
    <x v="66"/>
    <n v="5"/>
    <x v="1"/>
    <s v="Cash"/>
    <s v="Home Delivery"/>
    <s v="Yes"/>
    <s v="Fantastic experience"/>
    <x v="1"/>
    <x v="0"/>
    <x v="1"/>
    <x v="4"/>
    <n v="759.97"/>
    <x v="8"/>
    <s v="Central Region"/>
    <s v="Medium"/>
    <s v="October"/>
    <s v="Q4"/>
    <s v="No"/>
    <n v="1"/>
    <n v="113.99550000000001"/>
    <n v="873.96550000000002"/>
  </r>
  <r>
    <n v="3629"/>
    <s v="R05759"/>
    <x v="123"/>
    <n v="47"/>
    <x v="1"/>
    <x v="8"/>
    <x v="45"/>
    <n v="2"/>
    <x v="1"/>
    <s v="EFT"/>
    <s v="In Store"/>
    <s v="Yes"/>
    <s v="Looks premium"/>
    <x v="0"/>
    <x v="0"/>
    <x v="0"/>
    <x v="4"/>
    <n v="139.72999999999999"/>
    <x v="1"/>
    <s v="Eastern Region"/>
    <s v="Low"/>
    <s v="August"/>
    <s v="Q3"/>
    <s v="No"/>
    <n v="1"/>
    <n v="20.959499999999998"/>
    <n v="160.68949999999998"/>
  </r>
  <r>
    <n v="3630"/>
    <s v="R00492"/>
    <x v="83"/>
    <n v="32"/>
    <x v="2"/>
    <x v="7"/>
    <x v="102"/>
    <n v="3"/>
    <x v="0"/>
    <s v="Cash"/>
    <s v="In Store"/>
    <s v="No"/>
    <s v="Long waiting time"/>
    <x v="2"/>
    <x v="1"/>
    <x v="0"/>
    <x v="1"/>
    <n v="996.44"/>
    <x v="2"/>
    <s v="Western Region"/>
    <s v="Medium"/>
    <s v="May"/>
    <s v="Q2"/>
    <s v="No"/>
    <n v="0"/>
    <n v="149.46600000000001"/>
    <n v="1145.9059999999999"/>
  </r>
  <r>
    <n v="3631"/>
    <s v="R03814"/>
    <x v="346"/>
    <n v="45"/>
    <x v="1"/>
    <x v="4"/>
    <x v="118"/>
    <n v="1"/>
    <x v="1"/>
    <s v="Credit Card"/>
    <s v="Click &amp; Collect"/>
    <s v="No"/>
    <s v="Product was disappointing"/>
    <x v="3"/>
    <x v="1"/>
    <x v="1"/>
    <x v="4"/>
    <n v="301.58"/>
    <x v="3"/>
    <s v="Central Region"/>
    <s v="Low"/>
    <s v="May"/>
    <s v="Q2"/>
    <s v="No"/>
    <n v="1"/>
    <n v="45.236999999999995"/>
    <n v="346.81699999999995"/>
  </r>
  <r>
    <n v="3632"/>
    <s v="R07320"/>
    <x v="420"/>
    <n v="74"/>
    <x v="1"/>
    <x v="6"/>
    <x v="98"/>
    <n v="5"/>
    <x v="1"/>
    <s v="Credit Card"/>
    <s v="Home Delivery"/>
    <s v="Yes"/>
    <s v="Packaging could improve"/>
    <x v="1"/>
    <x v="2"/>
    <x v="0"/>
    <x v="5"/>
    <n v="40.11"/>
    <x v="3"/>
    <s v="Gauteng Region"/>
    <s v="Low"/>
    <s v="September"/>
    <s v="Q3"/>
    <s v="No"/>
    <n v="1"/>
    <n v="6.0164999999999997"/>
    <n v="46.126499999999993"/>
  </r>
  <r>
    <n v="3633"/>
    <s v="R02837"/>
    <x v="693"/>
    <m/>
    <x v="1"/>
    <x v="7"/>
    <x v="95"/>
    <n v="3"/>
    <x v="0"/>
    <s v="Debit Card"/>
    <s v="Click &amp; Collect"/>
    <s v="Yes"/>
    <s v="Packaging could improve"/>
    <x v="2"/>
    <x v="2"/>
    <x v="1"/>
    <x v="6"/>
    <n v="105.11"/>
    <x v="1"/>
    <s v="Western Region"/>
    <s v="Low"/>
    <s v="November"/>
    <s v="Q4"/>
    <s v="No"/>
    <n v="0"/>
    <n v="15.766499999999999"/>
    <n v="120.87649999999999"/>
  </r>
  <r>
    <n v="3635"/>
    <s v="R07073"/>
    <x v="711"/>
    <n v="22"/>
    <x v="1"/>
    <x v="3"/>
    <x v="49"/>
    <n v="4"/>
    <x v="1"/>
    <s v="Cash"/>
    <s v="In Store"/>
    <s v="No"/>
    <s v="Product was disappointing"/>
    <x v="4"/>
    <x v="1"/>
    <x v="0"/>
    <x v="2"/>
    <n v="134.01"/>
    <x v="3"/>
    <s v="Central Region"/>
    <s v="Low"/>
    <s v="April"/>
    <s v="Q2"/>
    <s v="No"/>
    <n v="1"/>
    <n v="20.101499999999998"/>
    <n v="154.11149999999998"/>
  </r>
  <r>
    <n v="3636"/>
    <s v="R04206"/>
    <x v="318"/>
    <n v="26"/>
    <x v="0"/>
    <x v="8"/>
    <x v="50"/>
    <n v="4"/>
    <x v="0"/>
    <s v="Mobile Payment"/>
    <s v="Click &amp; Collect"/>
    <s v="Yes"/>
    <s v="Highly recommend"/>
    <x v="4"/>
    <x v="0"/>
    <x v="1"/>
    <x v="1"/>
    <n v="929.55"/>
    <x v="0"/>
    <s v="Eastern Region"/>
    <s v="Medium"/>
    <s v="April"/>
    <s v="Q2"/>
    <s v="No"/>
    <n v="0"/>
    <n v="139.43249999999998"/>
    <n v="1068.9824999999998"/>
  </r>
  <r>
    <n v="3639"/>
    <s v="R07773"/>
    <x v="701"/>
    <m/>
    <x v="1"/>
    <x v="7"/>
    <x v="39"/>
    <n v="1"/>
    <x v="1"/>
    <s v="Credit Card"/>
    <s v="Click &amp; Collect"/>
    <s v="Yes"/>
    <m/>
    <x v="3"/>
    <x v="3"/>
    <x v="2"/>
    <x v="6"/>
    <n v="24904.86"/>
    <x v="6"/>
    <s v="Western Region"/>
    <s v="High"/>
    <s v="February"/>
    <s v="Q1"/>
    <s v="Yes"/>
    <n v="1"/>
    <n v="3735.7289999999998"/>
    <n v="28640.589"/>
  </r>
  <r>
    <n v="3640"/>
    <s v="R03549"/>
    <x v="317"/>
    <n v="38"/>
    <x v="1"/>
    <x v="4"/>
    <x v="101"/>
    <n v="3"/>
    <x v="1"/>
    <s v="Credit Card"/>
    <s v="In Store"/>
    <s v="No"/>
    <s v="Worth the money"/>
    <x v="2"/>
    <x v="0"/>
    <x v="0"/>
    <x v="3"/>
    <n v="886.51"/>
    <x v="1"/>
    <s v="Central Region"/>
    <s v="Medium"/>
    <s v="December"/>
    <s v="Q4"/>
    <s v="No"/>
    <n v="1"/>
    <n v="132.97649999999999"/>
    <n v="1019.4864999999999"/>
  </r>
  <r>
    <n v="3641"/>
    <s v="R02901"/>
    <x v="281"/>
    <n v="25"/>
    <x v="2"/>
    <x v="3"/>
    <x v="121"/>
    <n v="3"/>
    <x v="1"/>
    <s v="Cash"/>
    <s v="Home Delivery"/>
    <s v="Yes"/>
    <s v="Exactly as advertised"/>
    <x v="2"/>
    <x v="0"/>
    <x v="0"/>
    <x v="1"/>
    <n v="85.25"/>
    <x v="1"/>
    <s v="Central Region"/>
    <s v="Low"/>
    <s v="May"/>
    <s v="Q2"/>
    <s v="No"/>
    <n v="1"/>
    <n v="12.7875"/>
    <n v="98.037499999999994"/>
  </r>
  <r>
    <n v="3642"/>
    <s v="R00820"/>
    <x v="666"/>
    <n v="42"/>
    <x v="0"/>
    <x v="7"/>
    <x v="100"/>
    <n v="4"/>
    <x v="0"/>
    <s v="Debit Card"/>
    <s v="In Store"/>
    <s v="No"/>
    <s v="Highly recommend"/>
    <x v="4"/>
    <x v="0"/>
    <x v="1"/>
    <x v="3"/>
    <n v="5432.76"/>
    <x v="5"/>
    <s v="Western Region"/>
    <s v="High"/>
    <s v="June"/>
    <s v="Q2"/>
    <s v="Yes"/>
    <n v="0"/>
    <n v="814.91399999999999"/>
    <n v="6247.674"/>
  </r>
  <r>
    <n v="3643"/>
    <s v="R02945"/>
    <x v="621"/>
    <n v="55"/>
    <x v="1"/>
    <x v="7"/>
    <x v="17"/>
    <n v="1"/>
    <x v="1"/>
    <s v="EFT"/>
    <s v="Click &amp; Collect"/>
    <s v="No"/>
    <s v="Would definitely buy again"/>
    <x v="3"/>
    <x v="0"/>
    <x v="0"/>
    <x v="0"/>
    <n v="471.63"/>
    <x v="1"/>
    <s v="Western Region"/>
    <s v="Low"/>
    <s v="October"/>
    <s v="Q4"/>
    <s v="No"/>
    <n v="1"/>
    <n v="70.744500000000002"/>
    <n v="542.3744999999999"/>
  </r>
  <r>
    <n v="3645"/>
    <s v="R03186"/>
    <x v="235"/>
    <n v="56"/>
    <x v="2"/>
    <x v="2"/>
    <x v="35"/>
    <n v="5"/>
    <x v="0"/>
    <s v="Debit Card"/>
    <s v="Click &amp; Collect"/>
    <s v="Yes"/>
    <m/>
    <x v="1"/>
    <x v="3"/>
    <x v="2"/>
    <x v="0"/>
    <n v="6710.27"/>
    <x v="5"/>
    <s v="Northern Region"/>
    <s v="High"/>
    <s v="July"/>
    <s v="Q3"/>
    <s v="Yes"/>
    <n v="0"/>
    <n v="1006.5405000000001"/>
    <n v="7716.8104999999996"/>
  </r>
  <r>
    <n v="3646"/>
    <s v="R06829"/>
    <x v="529"/>
    <n v="70"/>
    <x v="0"/>
    <x v="1"/>
    <x v="37"/>
    <n v="1"/>
    <x v="0"/>
    <s v="EFT"/>
    <s v="Click &amp; Collect"/>
    <s v="Yes"/>
    <s v="Delivery delayed"/>
    <x v="3"/>
    <x v="1"/>
    <x v="1"/>
    <x v="5"/>
    <n v="54.82"/>
    <x v="3"/>
    <s v="Southern Region"/>
    <s v="Low"/>
    <s v="March"/>
    <s v="Q1"/>
    <s v="No"/>
    <n v="0"/>
    <n v="8.222999999999999"/>
    <n v="63.042999999999992"/>
  </r>
  <r>
    <n v="3647"/>
    <s v="R09672"/>
    <x v="712"/>
    <n v="20"/>
    <x v="2"/>
    <x v="3"/>
    <x v="122"/>
    <n v="1"/>
    <x v="1"/>
    <s v="Cash"/>
    <s v="Home Delivery"/>
    <s v="No"/>
    <s v="Helpful staff"/>
    <x v="3"/>
    <x v="0"/>
    <x v="0"/>
    <x v="2"/>
    <n v="412.16"/>
    <x v="8"/>
    <s v="Central Region"/>
    <s v="Low"/>
    <s v="December"/>
    <s v="Q4"/>
    <s v="No"/>
    <n v="1"/>
    <n v="61.823999999999998"/>
    <n v="473.98399999999998"/>
  </r>
  <r>
    <n v="3648"/>
    <s v="R09591"/>
    <x v="686"/>
    <n v="79"/>
    <x v="1"/>
    <x v="6"/>
    <x v="33"/>
    <n v="2"/>
    <x v="1"/>
    <s v="EFT"/>
    <s v="Click &amp; Collect"/>
    <s v="Yes"/>
    <s v="Very comfortable"/>
    <x v="0"/>
    <x v="0"/>
    <x v="0"/>
    <x v="5"/>
    <n v="440.87"/>
    <x v="7"/>
    <s v="Gauteng Region"/>
    <s v="Low"/>
    <s v="August"/>
    <s v="Q3"/>
    <s v="No"/>
    <n v="1"/>
    <n v="66.130499999999998"/>
    <n v="507.00049999999999"/>
  </r>
  <r>
    <n v="3649"/>
    <s v="R08837"/>
    <x v="533"/>
    <n v="72"/>
    <x v="0"/>
    <x v="6"/>
    <x v="6"/>
    <n v="2"/>
    <x v="1"/>
    <s v="EFT"/>
    <s v="Click &amp; Collect"/>
    <s v="Yes"/>
    <s v="Fantastic experience"/>
    <x v="0"/>
    <x v="0"/>
    <x v="0"/>
    <x v="5"/>
    <n v="409.06"/>
    <x v="5"/>
    <s v="Gauteng Region"/>
    <s v="Low"/>
    <s v="January"/>
    <s v="Q1"/>
    <s v="No"/>
    <n v="1"/>
    <n v="61.358999999999995"/>
    <n v="470.41899999999998"/>
  </r>
  <r>
    <n v="3651"/>
    <s v="R04920"/>
    <x v="39"/>
    <n v="73"/>
    <x v="1"/>
    <x v="8"/>
    <x v="32"/>
    <n v="4"/>
    <x v="0"/>
    <s v="Cash"/>
    <s v="Click &amp; Collect"/>
    <s v="Yes"/>
    <s v="Product exceeded expectations"/>
    <x v="4"/>
    <x v="0"/>
    <x v="1"/>
    <x v="5"/>
    <n v="3086.4"/>
    <x v="7"/>
    <s v="Eastern Region"/>
    <s v="Medium"/>
    <s v="April"/>
    <s v="Q2"/>
    <s v="No"/>
    <n v="0"/>
    <n v="462.96"/>
    <n v="3549.3599999999997"/>
  </r>
  <r>
    <n v="3652"/>
    <s v="R01134"/>
    <x v="518"/>
    <n v="77"/>
    <x v="1"/>
    <x v="2"/>
    <x v="19"/>
    <n v="1"/>
    <x v="1"/>
    <s v="Mobile Payment"/>
    <s v="Home Delivery"/>
    <s v="Yes"/>
    <s v="Looks premium"/>
    <x v="3"/>
    <x v="0"/>
    <x v="0"/>
    <x v="5"/>
    <n v="343.42"/>
    <x v="3"/>
    <s v="Northern Region"/>
    <s v="Low"/>
    <s v="April"/>
    <s v="Q2"/>
    <s v="No"/>
    <n v="1"/>
    <n v="51.512999999999998"/>
    <n v="394.93299999999999"/>
  </r>
  <r>
    <n v="3654"/>
    <s v="R08700"/>
    <x v="257"/>
    <n v="63"/>
    <x v="0"/>
    <x v="2"/>
    <x v="10"/>
    <n v="2"/>
    <x v="0"/>
    <s v="Credit Card"/>
    <s v="Home Delivery"/>
    <s v="No"/>
    <s v="Highly recommend"/>
    <x v="0"/>
    <x v="0"/>
    <x v="0"/>
    <x v="0"/>
    <n v="276.82"/>
    <x v="7"/>
    <s v="Northern Region"/>
    <s v="Low"/>
    <s v="November"/>
    <s v="Q4"/>
    <s v="No"/>
    <n v="0"/>
    <n v="41.522999999999996"/>
    <n v="318.34299999999996"/>
  </r>
  <r>
    <n v="3655"/>
    <s v="R02519"/>
    <x v="460"/>
    <n v="19"/>
    <x v="2"/>
    <x v="5"/>
    <x v="4"/>
    <n v="4"/>
    <x v="1"/>
    <s v="Debit Card"/>
    <s v="In Store"/>
    <s v="Yes"/>
    <s v="Fits perfectly"/>
    <x v="4"/>
    <x v="0"/>
    <x v="1"/>
    <x v="2"/>
    <n v="1951.09"/>
    <x v="0"/>
    <s v="Western Region"/>
    <s v="Medium"/>
    <s v="May"/>
    <s v="Q2"/>
    <s v="No"/>
    <n v="1"/>
    <n v="292.6635"/>
    <n v="2243.7534999999998"/>
  </r>
  <r>
    <n v="3657"/>
    <s v="R01318"/>
    <x v="635"/>
    <n v="38"/>
    <x v="2"/>
    <x v="2"/>
    <x v="14"/>
    <n v="2"/>
    <x v="1"/>
    <s v="Mobile Payment"/>
    <s v="In Store"/>
    <s v="No"/>
    <s v="Poor packaging"/>
    <x v="0"/>
    <x v="1"/>
    <x v="1"/>
    <x v="3"/>
    <n v="1440.59"/>
    <x v="1"/>
    <s v="Northern Region"/>
    <s v="Medium"/>
    <s v="February"/>
    <s v="Q1"/>
    <s v="No"/>
    <n v="1"/>
    <n v="216.08849999999998"/>
    <n v="1656.6784999999998"/>
  </r>
  <r>
    <n v="3658"/>
    <s v="R09381"/>
    <x v="106"/>
    <n v="26"/>
    <x v="2"/>
    <x v="0"/>
    <x v="33"/>
    <n v="4"/>
    <x v="1"/>
    <s v="Debit Card"/>
    <s v="Click &amp; Collect"/>
    <s v="No"/>
    <s v="Easy to assemble"/>
    <x v="4"/>
    <x v="0"/>
    <x v="1"/>
    <x v="1"/>
    <n v="440.87"/>
    <x v="7"/>
    <s v="Northern Region"/>
    <s v="Low"/>
    <s v="August"/>
    <s v="Q3"/>
    <s v="No"/>
    <n v="1"/>
    <n v="66.130499999999998"/>
    <n v="507.00049999999999"/>
  </r>
  <r>
    <n v="3659"/>
    <s v="R00122"/>
    <x v="58"/>
    <n v="48"/>
    <x v="1"/>
    <x v="5"/>
    <x v="72"/>
    <n v="5"/>
    <x v="0"/>
    <s v="Debit Card"/>
    <s v="In Store"/>
    <s v="Yes"/>
    <s v="Customer support was excellent"/>
    <x v="1"/>
    <x v="0"/>
    <x v="1"/>
    <x v="4"/>
    <n v="16291.52"/>
    <x v="5"/>
    <s v="Western Region"/>
    <s v="High"/>
    <s v="November"/>
    <s v="Q4"/>
    <s v="Yes"/>
    <n v="0"/>
    <n v="2443.7280000000001"/>
    <n v="18735.248"/>
  </r>
  <r>
    <n v="3660"/>
    <s v="R02450"/>
    <x v="8"/>
    <n v="64"/>
    <x v="0"/>
    <x v="2"/>
    <x v="6"/>
    <n v="4"/>
    <x v="0"/>
    <s v="Credit Card"/>
    <s v="Click &amp; Collect"/>
    <s v="Yes"/>
    <s v="Product was disappointing"/>
    <x v="4"/>
    <x v="1"/>
    <x v="0"/>
    <x v="0"/>
    <n v="409.06"/>
    <x v="5"/>
    <s v="Northern Region"/>
    <s v="Low"/>
    <s v="September"/>
    <s v="Q3"/>
    <s v="No"/>
    <n v="0"/>
    <n v="61.358999999999995"/>
    <n v="470.41899999999998"/>
  </r>
  <r>
    <n v="3661"/>
    <s v="R04719"/>
    <x v="512"/>
    <m/>
    <x v="2"/>
    <x v="7"/>
    <x v="9"/>
    <n v="3"/>
    <x v="0"/>
    <s v="Cash"/>
    <s v="In Store"/>
    <s v="No"/>
    <s v="Fits perfectly"/>
    <x v="2"/>
    <x v="0"/>
    <x v="0"/>
    <x v="6"/>
    <n v="43.23"/>
    <x v="3"/>
    <s v="Western Region"/>
    <s v="Low"/>
    <s v="September"/>
    <s v="Q3"/>
    <s v="No"/>
    <n v="0"/>
    <n v="6.4844999999999997"/>
    <n v="49.714499999999994"/>
  </r>
  <r>
    <n v="3662"/>
    <s v="R03230"/>
    <x v="219"/>
    <n v="24"/>
    <x v="2"/>
    <x v="0"/>
    <x v="66"/>
    <n v="4"/>
    <x v="1"/>
    <s v="EFT"/>
    <s v="Click &amp; Collect"/>
    <s v="Yes"/>
    <s v="Fits perfectly"/>
    <x v="4"/>
    <x v="0"/>
    <x v="1"/>
    <x v="2"/>
    <n v="759.97"/>
    <x v="8"/>
    <s v="Northern Region"/>
    <s v="Medium"/>
    <s v="June"/>
    <s v="Q2"/>
    <s v="No"/>
    <n v="1"/>
    <n v="113.99550000000001"/>
    <n v="873.96550000000002"/>
  </r>
  <r>
    <n v="3664"/>
    <s v="R01985"/>
    <x v="523"/>
    <n v="40"/>
    <x v="1"/>
    <x v="2"/>
    <x v="45"/>
    <n v="3"/>
    <x v="1"/>
    <s v="Cash"/>
    <s v="Click &amp; Collect"/>
    <s v="Yes"/>
    <s v="Packaging could improve"/>
    <x v="2"/>
    <x v="2"/>
    <x v="1"/>
    <x v="3"/>
    <n v="139.72999999999999"/>
    <x v="1"/>
    <s v="Northern Region"/>
    <s v="Low"/>
    <s v="June"/>
    <s v="Q2"/>
    <s v="No"/>
    <n v="1"/>
    <n v="20.959499999999998"/>
    <n v="160.68949999999998"/>
  </r>
  <r>
    <n v="3665"/>
    <s v="R07851"/>
    <x v="641"/>
    <n v="34"/>
    <x v="0"/>
    <x v="7"/>
    <x v="33"/>
    <n v="5"/>
    <x v="1"/>
    <s v="Credit Card"/>
    <s v="Click &amp; Collect"/>
    <s v="No"/>
    <s v="Arrived damaged"/>
    <x v="1"/>
    <x v="1"/>
    <x v="0"/>
    <x v="1"/>
    <n v="440.87"/>
    <x v="7"/>
    <s v="Western Region"/>
    <s v="Low"/>
    <s v="June"/>
    <s v="Q2"/>
    <s v="No"/>
    <n v="1"/>
    <n v="66.130499999999998"/>
    <n v="507.00049999999999"/>
  </r>
  <r>
    <n v="3666"/>
    <s v="R08166"/>
    <x v="64"/>
    <n v="41"/>
    <x v="0"/>
    <x v="8"/>
    <x v="14"/>
    <n v="4"/>
    <x v="0"/>
    <s v="Cash"/>
    <s v="Click &amp; Collect"/>
    <s v="Yes"/>
    <s v="Packaging could improve"/>
    <x v="4"/>
    <x v="2"/>
    <x v="0"/>
    <x v="3"/>
    <n v="1440.59"/>
    <x v="1"/>
    <s v="Eastern Region"/>
    <s v="Medium"/>
    <s v="May"/>
    <s v="Q2"/>
    <s v="No"/>
    <n v="0"/>
    <n v="216.08849999999998"/>
    <n v="1656.6784999999998"/>
  </r>
  <r>
    <n v="3667"/>
    <s v="R05636"/>
    <x v="227"/>
    <n v="41"/>
    <x v="0"/>
    <x v="3"/>
    <x v="21"/>
    <n v="3"/>
    <x v="0"/>
    <s v="Credit Card"/>
    <s v="Click &amp; Collect"/>
    <s v="No"/>
    <s v="Product was disappointing"/>
    <x v="2"/>
    <x v="1"/>
    <x v="0"/>
    <x v="3"/>
    <n v="369.57"/>
    <x v="0"/>
    <s v="Central Region"/>
    <s v="Low"/>
    <s v="June"/>
    <s v="Q2"/>
    <s v="No"/>
    <n v="0"/>
    <n v="55.435499999999998"/>
    <n v="425.00549999999998"/>
  </r>
  <r>
    <n v="3668"/>
    <s v="R09544"/>
    <x v="40"/>
    <n v="76"/>
    <x v="0"/>
    <x v="0"/>
    <x v="6"/>
    <n v="1"/>
    <x v="0"/>
    <s v="Credit Card"/>
    <s v="Home Delivery"/>
    <s v="Yes"/>
    <s v="Exactly as advertised"/>
    <x v="3"/>
    <x v="0"/>
    <x v="0"/>
    <x v="5"/>
    <n v="409.06"/>
    <x v="5"/>
    <s v="Northern Region"/>
    <s v="Low"/>
    <s v="March"/>
    <s v="Q1"/>
    <s v="No"/>
    <n v="0"/>
    <n v="61.358999999999995"/>
    <n v="470.41899999999998"/>
  </r>
  <r>
    <n v="3669"/>
    <s v="R06449"/>
    <x v="240"/>
    <n v="30"/>
    <x v="0"/>
    <x v="8"/>
    <x v="55"/>
    <n v="5"/>
    <x v="0"/>
    <s v="EFT"/>
    <s v="Click &amp; Collect"/>
    <s v="Yes"/>
    <s v="Excellent value"/>
    <x v="1"/>
    <x v="0"/>
    <x v="1"/>
    <x v="1"/>
    <n v="324.35000000000002"/>
    <x v="8"/>
    <s v="Eastern Region"/>
    <s v="Low"/>
    <s v="September"/>
    <s v="Q3"/>
    <s v="No"/>
    <n v="0"/>
    <n v="48.652500000000003"/>
    <n v="373.0025"/>
  </r>
  <r>
    <n v="3670"/>
    <s v="R02174"/>
    <x v="332"/>
    <n v="26"/>
    <x v="1"/>
    <x v="0"/>
    <x v="101"/>
    <n v="5"/>
    <x v="0"/>
    <s v="Debit Card"/>
    <s v="Click &amp; Collect"/>
    <s v="No"/>
    <s v="Arrived damaged"/>
    <x v="1"/>
    <x v="1"/>
    <x v="0"/>
    <x v="1"/>
    <n v="886.51"/>
    <x v="1"/>
    <s v="Northern Region"/>
    <s v="Medium"/>
    <s v="April"/>
    <s v="Q2"/>
    <s v="No"/>
    <n v="0"/>
    <n v="132.97649999999999"/>
    <n v="1019.4864999999999"/>
  </r>
  <r>
    <n v="3673"/>
    <s v="R03606"/>
    <x v="173"/>
    <n v="22"/>
    <x v="2"/>
    <x v="5"/>
    <x v="110"/>
    <n v="5"/>
    <x v="0"/>
    <s v="Credit Card"/>
    <s v="In Store"/>
    <s v="No"/>
    <s v="Easy to assemble"/>
    <x v="1"/>
    <x v="0"/>
    <x v="1"/>
    <x v="2"/>
    <n v="2216.12"/>
    <x v="1"/>
    <s v="Western Region"/>
    <s v="Medium"/>
    <s v="October"/>
    <s v="Q4"/>
    <s v="No"/>
    <n v="0"/>
    <n v="332.41799999999995"/>
    <n v="2548.5379999999996"/>
  </r>
  <r>
    <n v="3674"/>
    <s v="R08719"/>
    <x v="7"/>
    <n v="50"/>
    <x v="1"/>
    <x v="2"/>
    <x v="105"/>
    <n v="3"/>
    <x v="1"/>
    <s v="EFT"/>
    <s v="In Store"/>
    <s v="Yes"/>
    <s v="Great customer service"/>
    <x v="2"/>
    <x v="0"/>
    <x v="0"/>
    <x v="4"/>
    <n v="96.11"/>
    <x v="8"/>
    <s v="Northern Region"/>
    <s v="Low"/>
    <s v="September"/>
    <s v="Q3"/>
    <s v="No"/>
    <n v="1"/>
    <n v="14.416499999999999"/>
    <n v="110.52649999999998"/>
  </r>
  <r>
    <n v="3676"/>
    <s v="R00574"/>
    <x v="386"/>
    <n v="60"/>
    <x v="1"/>
    <x v="5"/>
    <x v="106"/>
    <n v="2"/>
    <x v="1"/>
    <s v="Credit Card"/>
    <s v="Click &amp; Collect"/>
    <s v="No"/>
    <s v="Easy online ordering"/>
    <x v="0"/>
    <x v="0"/>
    <x v="0"/>
    <x v="0"/>
    <n v="74.72"/>
    <x v="3"/>
    <s v="Western Region"/>
    <s v="Low"/>
    <s v="October"/>
    <s v="Q4"/>
    <s v="No"/>
    <n v="1"/>
    <n v="11.208"/>
    <n v="85.927999999999997"/>
  </r>
  <r>
    <n v="3677"/>
    <s v="R06130"/>
    <x v="685"/>
    <n v="40"/>
    <x v="0"/>
    <x v="4"/>
    <x v="49"/>
    <n v="5"/>
    <x v="1"/>
    <s v="EFT"/>
    <s v="In Store"/>
    <s v="No"/>
    <s v="Fits perfectly"/>
    <x v="1"/>
    <x v="0"/>
    <x v="1"/>
    <x v="3"/>
    <n v="134.01"/>
    <x v="3"/>
    <s v="Central Region"/>
    <s v="Low"/>
    <s v="December"/>
    <s v="Q4"/>
    <s v="No"/>
    <n v="1"/>
    <n v="20.101499999999998"/>
    <n v="154.11149999999998"/>
  </r>
  <r>
    <n v="3680"/>
    <s v="R07757"/>
    <x v="294"/>
    <n v="51"/>
    <x v="0"/>
    <x v="4"/>
    <x v="20"/>
    <n v="5"/>
    <x v="1"/>
    <s v="Mobile Payment"/>
    <s v="In Store"/>
    <s v="No"/>
    <s v="Delivery delayed"/>
    <x v="1"/>
    <x v="1"/>
    <x v="0"/>
    <x v="4"/>
    <n v="3747.26"/>
    <x v="8"/>
    <s v="Central Region"/>
    <s v="Medium"/>
    <s v="June"/>
    <s v="Q2"/>
    <s v="No"/>
    <n v="1"/>
    <n v="562.08900000000006"/>
    <n v="4309.3490000000002"/>
  </r>
  <r>
    <n v="3682"/>
    <s v="R01408"/>
    <x v="456"/>
    <n v="78"/>
    <x v="2"/>
    <x v="6"/>
    <x v="31"/>
    <n v="3"/>
    <x v="0"/>
    <s v="Mobile Payment"/>
    <s v="Click &amp; Collect"/>
    <s v="No"/>
    <s v="Highly recommend"/>
    <x v="2"/>
    <x v="0"/>
    <x v="0"/>
    <x v="5"/>
    <n v="294.33"/>
    <x v="4"/>
    <s v="Gauteng Region"/>
    <s v="Low"/>
    <s v="August"/>
    <s v="Q3"/>
    <s v="No"/>
    <n v="0"/>
    <n v="44.149499999999996"/>
    <n v="338.47949999999997"/>
  </r>
  <r>
    <n v="3683"/>
    <s v="R00536"/>
    <x v="494"/>
    <n v="57"/>
    <x v="1"/>
    <x v="7"/>
    <x v="56"/>
    <n v="2"/>
    <x v="0"/>
    <s v="EFT"/>
    <s v="Home Delivery"/>
    <s v="Yes"/>
    <s v="Packaging could improve"/>
    <x v="0"/>
    <x v="2"/>
    <x v="0"/>
    <x v="0"/>
    <n v="306.57"/>
    <x v="4"/>
    <s v="Western Region"/>
    <s v="Low"/>
    <s v="October"/>
    <s v="Q4"/>
    <s v="No"/>
    <n v="0"/>
    <n v="45.985499999999995"/>
    <n v="352.55549999999994"/>
  </r>
  <r>
    <n v="3684"/>
    <s v="R07819"/>
    <x v="658"/>
    <n v="26"/>
    <x v="1"/>
    <x v="4"/>
    <x v="39"/>
    <n v="4"/>
    <x v="0"/>
    <s v="Debit Card"/>
    <s v="In Store"/>
    <s v="Yes"/>
    <s v="Poor packaging"/>
    <x v="4"/>
    <x v="1"/>
    <x v="0"/>
    <x v="1"/>
    <n v="24904.86"/>
    <x v="6"/>
    <s v="Central Region"/>
    <s v="High"/>
    <s v="November"/>
    <s v="Q4"/>
    <s v="Yes"/>
    <n v="0"/>
    <n v="3735.7289999999998"/>
    <n v="28640.589"/>
  </r>
  <r>
    <n v="3685"/>
    <s v="R04906"/>
    <x v="594"/>
    <n v="26"/>
    <x v="1"/>
    <x v="3"/>
    <x v="98"/>
    <n v="5"/>
    <x v="0"/>
    <s v="Cash"/>
    <s v="Home Delivery"/>
    <s v="Yes"/>
    <s v="Worth the money"/>
    <x v="1"/>
    <x v="0"/>
    <x v="1"/>
    <x v="1"/>
    <n v="40.11"/>
    <x v="3"/>
    <s v="Central Region"/>
    <s v="Low"/>
    <s v="December"/>
    <s v="Q4"/>
    <s v="No"/>
    <n v="0"/>
    <n v="6.0164999999999997"/>
    <n v="46.126499999999993"/>
  </r>
  <r>
    <n v="3687"/>
    <s v="R07363"/>
    <x v="713"/>
    <n v="51"/>
    <x v="1"/>
    <x v="6"/>
    <x v="86"/>
    <n v="5"/>
    <x v="0"/>
    <s v="EFT"/>
    <s v="In Store"/>
    <s v="No"/>
    <s v="Item missing accessories"/>
    <x v="1"/>
    <x v="1"/>
    <x v="0"/>
    <x v="4"/>
    <n v="5258.73"/>
    <x v="2"/>
    <s v="Gauteng Region"/>
    <s v="High"/>
    <s v="March"/>
    <s v="Q1"/>
    <s v="Yes"/>
    <n v="0"/>
    <n v="788.80949999999996"/>
    <n v="6047.539499999999"/>
  </r>
  <r>
    <n v="3690"/>
    <s v="R02580"/>
    <x v="129"/>
    <n v="41"/>
    <x v="0"/>
    <x v="2"/>
    <x v="12"/>
    <n v="2"/>
    <x v="0"/>
    <s v="Cash"/>
    <s v="Click &amp; Collect"/>
    <s v="No"/>
    <s v="Customer support was excellent"/>
    <x v="0"/>
    <x v="0"/>
    <x v="0"/>
    <x v="3"/>
    <n v="228.08"/>
    <x v="8"/>
    <s v="Northern Region"/>
    <s v="Low"/>
    <s v="January"/>
    <s v="Q1"/>
    <s v="No"/>
    <n v="0"/>
    <n v="34.212000000000003"/>
    <n v="262.29199999999997"/>
  </r>
  <r>
    <n v="3691"/>
    <s v="R03834"/>
    <x v="156"/>
    <n v="71"/>
    <x v="2"/>
    <x v="3"/>
    <x v="42"/>
    <n v="4"/>
    <x v="0"/>
    <s v="Credit Card"/>
    <s v="In Store"/>
    <s v="Yes"/>
    <s v="Exactly as advertised"/>
    <x v="4"/>
    <x v="0"/>
    <x v="1"/>
    <x v="5"/>
    <n v="2099.4"/>
    <x v="2"/>
    <s v="Central Region"/>
    <s v="Medium"/>
    <s v="March"/>
    <s v="Q1"/>
    <s v="No"/>
    <n v="0"/>
    <n v="314.91000000000003"/>
    <n v="2414.31"/>
  </r>
  <r>
    <n v="3692"/>
    <s v="R03270"/>
    <x v="429"/>
    <n v="71"/>
    <x v="1"/>
    <x v="2"/>
    <x v="58"/>
    <n v="5"/>
    <x v="0"/>
    <s v="Mobile Payment"/>
    <s v="Click &amp; Collect"/>
    <s v="Yes"/>
    <m/>
    <x v="1"/>
    <x v="3"/>
    <x v="2"/>
    <x v="5"/>
    <n v="2603.98"/>
    <x v="0"/>
    <s v="Northern Region"/>
    <s v="Medium"/>
    <s v="July"/>
    <s v="Q3"/>
    <s v="No"/>
    <n v="0"/>
    <n v="390.59699999999998"/>
    <n v="2994.5769999999998"/>
  </r>
  <r>
    <n v="3693"/>
    <s v="R09698"/>
    <x v="350"/>
    <n v="46"/>
    <x v="2"/>
    <x v="0"/>
    <x v="94"/>
    <n v="3"/>
    <x v="1"/>
    <s v="EFT"/>
    <s v="In Store"/>
    <s v="No"/>
    <s v="Would definitely buy again"/>
    <x v="2"/>
    <x v="0"/>
    <x v="0"/>
    <x v="4"/>
    <n v="1746.77"/>
    <x v="5"/>
    <s v="Northern Region"/>
    <s v="Medium"/>
    <s v="December"/>
    <s v="Q4"/>
    <s v="No"/>
    <n v="1"/>
    <n v="262.01549999999997"/>
    <n v="2008.7854999999997"/>
  </r>
  <r>
    <n v="3694"/>
    <s v="R08112"/>
    <x v="586"/>
    <n v="67"/>
    <x v="0"/>
    <x v="0"/>
    <x v="45"/>
    <n v="1"/>
    <x v="0"/>
    <s v="Mobile Payment"/>
    <s v="Click &amp; Collect"/>
    <s v="Yes"/>
    <s v="Would definitely buy again"/>
    <x v="3"/>
    <x v="0"/>
    <x v="0"/>
    <x v="5"/>
    <n v="139.72999999999999"/>
    <x v="1"/>
    <s v="Northern Region"/>
    <s v="Low"/>
    <s v="December"/>
    <s v="Q4"/>
    <s v="No"/>
    <n v="0"/>
    <n v="20.959499999999998"/>
    <n v="160.68949999999998"/>
  </r>
  <r>
    <n v="3695"/>
    <s v="R01868"/>
    <x v="556"/>
    <m/>
    <x v="1"/>
    <x v="3"/>
    <x v="64"/>
    <n v="3"/>
    <x v="1"/>
    <s v="Debit Card"/>
    <s v="Home Delivery"/>
    <s v="Yes"/>
    <s v="Instructions unclear"/>
    <x v="2"/>
    <x v="2"/>
    <x v="1"/>
    <x v="6"/>
    <n v="119.63"/>
    <x v="3"/>
    <s v="Central Region"/>
    <s v="Low"/>
    <s v="November"/>
    <s v="Q4"/>
    <s v="No"/>
    <n v="1"/>
    <n v="17.944499999999998"/>
    <n v="137.57449999999997"/>
  </r>
  <r>
    <n v="3696"/>
    <s v="R01455"/>
    <x v="266"/>
    <n v="33"/>
    <x v="0"/>
    <x v="4"/>
    <x v="39"/>
    <n v="3"/>
    <x v="0"/>
    <s v="EFT"/>
    <s v="Home Delivery"/>
    <s v="No"/>
    <s v="Very fast delivery"/>
    <x v="2"/>
    <x v="0"/>
    <x v="0"/>
    <x v="1"/>
    <n v="24904.86"/>
    <x v="6"/>
    <s v="Central Region"/>
    <s v="High"/>
    <s v="December"/>
    <s v="Q4"/>
    <s v="Yes"/>
    <n v="0"/>
    <n v="3735.7289999999998"/>
    <n v="28640.589"/>
  </r>
  <r>
    <n v="3697"/>
    <s v="R01787"/>
    <x v="635"/>
    <n v="36"/>
    <x v="2"/>
    <x v="3"/>
    <x v="1"/>
    <n v="3"/>
    <x v="0"/>
    <s v="EFT"/>
    <s v="Home Delivery"/>
    <s v="No"/>
    <s v="Customer support was excellent"/>
    <x v="2"/>
    <x v="0"/>
    <x v="0"/>
    <x v="3"/>
    <n v="444.38"/>
    <x v="1"/>
    <s v="Central Region"/>
    <s v="Low"/>
    <s v="February"/>
    <s v="Q1"/>
    <s v="No"/>
    <n v="0"/>
    <n v="66.656999999999996"/>
    <n v="511.03699999999998"/>
  </r>
  <r>
    <n v="3699"/>
    <s v="R04263"/>
    <x v="518"/>
    <n v="38"/>
    <x v="1"/>
    <x v="3"/>
    <x v="69"/>
    <n v="4"/>
    <x v="1"/>
    <s v="EFT"/>
    <s v="Home Delivery"/>
    <s v="No"/>
    <s v="Customer support was excellent"/>
    <x v="4"/>
    <x v="0"/>
    <x v="1"/>
    <x v="3"/>
    <n v="1907.49"/>
    <x v="0"/>
    <s v="Central Region"/>
    <s v="Medium"/>
    <s v="April"/>
    <s v="Q2"/>
    <s v="No"/>
    <n v="1"/>
    <n v="286.12349999999998"/>
    <n v="2193.6134999999999"/>
  </r>
  <r>
    <n v="3702"/>
    <s v="R01821"/>
    <x v="65"/>
    <n v="78"/>
    <x v="2"/>
    <x v="3"/>
    <x v="69"/>
    <n v="1"/>
    <x v="0"/>
    <s v="Cash"/>
    <s v="Click &amp; Collect"/>
    <s v="No"/>
    <s v="Easy to assemble"/>
    <x v="3"/>
    <x v="0"/>
    <x v="0"/>
    <x v="5"/>
    <n v="1907.49"/>
    <x v="0"/>
    <s v="Central Region"/>
    <s v="Medium"/>
    <s v="October"/>
    <s v="Q4"/>
    <s v="No"/>
    <n v="0"/>
    <n v="286.12349999999998"/>
    <n v="2193.6134999999999"/>
  </r>
  <r>
    <n v="3703"/>
    <s v="R04606"/>
    <x v="467"/>
    <m/>
    <x v="0"/>
    <x v="4"/>
    <x v="62"/>
    <n v="4"/>
    <x v="1"/>
    <s v="Mobile Payment"/>
    <s v="Click &amp; Collect"/>
    <s v="Yes"/>
    <s v="Easy online ordering"/>
    <x v="4"/>
    <x v="0"/>
    <x v="1"/>
    <x v="6"/>
    <n v="2951.61"/>
    <x v="1"/>
    <s v="Central Region"/>
    <s v="Medium"/>
    <s v="August"/>
    <s v="Q3"/>
    <s v="No"/>
    <n v="1"/>
    <n v="442.74150000000003"/>
    <n v="3394.3514999999998"/>
  </r>
  <r>
    <n v="3704"/>
    <s v="R02930"/>
    <x v="193"/>
    <n v="23"/>
    <x v="2"/>
    <x v="3"/>
    <x v="104"/>
    <n v="1"/>
    <x v="1"/>
    <s v="Mobile Payment"/>
    <s v="Home Delivery"/>
    <s v="No"/>
    <m/>
    <x v="3"/>
    <x v="3"/>
    <x v="2"/>
    <x v="2"/>
    <n v="274.49"/>
    <x v="1"/>
    <s v="Central Region"/>
    <s v="Low"/>
    <s v="February"/>
    <s v="Q1"/>
    <s v="No"/>
    <n v="1"/>
    <n v="41.173499999999997"/>
    <n v="315.6635"/>
  </r>
  <r>
    <n v="3705"/>
    <s v="R00052"/>
    <x v="613"/>
    <n v="31"/>
    <x v="2"/>
    <x v="3"/>
    <x v="56"/>
    <n v="5"/>
    <x v="1"/>
    <s v="Mobile Payment"/>
    <s v="Click &amp; Collect"/>
    <s v="No"/>
    <s v="Excellent product"/>
    <x v="1"/>
    <x v="0"/>
    <x v="1"/>
    <x v="1"/>
    <n v="306.57"/>
    <x v="4"/>
    <s v="Central Region"/>
    <s v="Low"/>
    <s v="March"/>
    <s v="Q1"/>
    <s v="No"/>
    <n v="1"/>
    <n v="45.985499999999995"/>
    <n v="352.55549999999994"/>
  </r>
  <r>
    <n v="3706"/>
    <s v="R04824"/>
    <x v="470"/>
    <n v="30"/>
    <x v="1"/>
    <x v="3"/>
    <x v="115"/>
    <n v="3"/>
    <x v="1"/>
    <s v="Cash"/>
    <s v="Home Delivery"/>
    <s v="No"/>
    <m/>
    <x v="2"/>
    <x v="3"/>
    <x v="2"/>
    <x v="1"/>
    <n v="1369.39"/>
    <x v="4"/>
    <s v="Central Region"/>
    <s v="Medium"/>
    <s v="July"/>
    <s v="Q3"/>
    <s v="No"/>
    <n v="1"/>
    <n v="205.4085"/>
    <n v="1574.7985000000001"/>
  </r>
  <r>
    <n v="3707"/>
    <s v="R05911"/>
    <x v="446"/>
    <n v="40"/>
    <x v="2"/>
    <x v="2"/>
    <x v="84"/>
    <n v="1"/>
    <x v="1"/>
    <s v="Debit Card"/>
    <s v="In Store"/>
    <s v="Yes"/>
    <s v="Average quality"/>
    <x v="3"/>
    <x v="2"/>
    <x v="0"/>
    <x v="3"/>
    <n v="27.35"/>
    <x v="3"/>
    <s v="Northern Region"/>
    <s v="Low"/>
    <s v="August"/>
    <s v="Q3"/>
    <s v="No"/>
    <n v="1"/>
    <n v="4.1025"/>
    <n v="31.452500000000001"/>
  </r>
  <r>
    <n v="3708"/>
    <s v="R05653"/>
    <x v="57"/>
    <n v="59"/>
    <x v="1"/>
    <x v="1"/>
    <x v="47"/>
    <n v="2"/>
    <x v="0"/>
    <s v="Credit Card"/>
    <s v="Home Delivery"/>
    <s v="No"/>
    <m/>
    <x v="0"/>
    <x v="3"/>
    <x v="2"/>
    <x v="0"/>
    <n v="13123.97"/>
    <x v="6"/>
    <s v="Southern Region"/>
    <s v="High"/>
    <s v="July"/>
    <s v="Q3"/>
    <s v="Yes"/>
    <n v="0"/>
    <n v="1968.5954999999999"/>
    <n v="15092.565499999999"/>
  </r>
  <r>
    <n v="3710"/>
    <s v="R00470"/>
    <x v="127"/>
    <n v="57"/>
    <x v="2"/>
    <x v="4"/>
    <x v="22"/>
    <n v="2"/>
    <x v="1"/>
    <s v="Debit Card"/>
    <s v="Click &amp; Collect"/>
    <s v="No"/>
    <s v="Great customer service"/>
    <x v="0"/>
    <x v="0"/>
    <x v="0"/>
    <x v="0"/>
    <n v="1734"/>
    <x v="7"/>
    <s v="Central Region"/>
    <s v="Medium"/>
    <s v="January"/>
    <s v="Q1"/>
    <s v="No"/>
    <n v="1"/>
    <n v="260.09999999999997"/>
    <n v="1994.1"/>
  </r>
  <r>
    <n v="3711"/>
    <s v="R02630"/>
    <x v="646"/>
    <n v="70"/>
    <x v="2"/>
    <x v="8"/>
    <x v="122"/>
    <n v="4"/>
    <x v="0"/>
    <s v="Debit Card"/>
    <s v="Home Delivery"/>
    <s v="Yes"/>
    <s v="Product was disappointing"/>
    <x v="4"/>
    <x v="1"/>
    <x v="0"/>
    <x v="5"/>
    <n v="412.16"/>
    <x v="8"/>
    <s v="Eastern Region"/>
    <s v="Low"/>
    <s v="April"/>
    <s v="Q2"/>
    <s v="No"/>
    <n v="0"/>
    <n v="61.823999999999998"/>
    <n v="473.98399999999998"/>
  </r>
  <r>
    <n v="3712"/>
    <s v="R05364"/>
    <x v="75"/>
    <n v="61"/>
    <x v="1"/>
    <x v="0"/>
    <x v="29"/>
    <n v="1"/>
    <x v="0"/>
    <s v="Cash"/>
    <s v="Click &amp; Collect"/>
    <s v="No"/>
    <s v="Instructions unclear"/>
    <x v="3"/>
    <x v="2"/>
    <x v="0"/>
    <x v="0"/>
    <n v="1355.08"/>
    <x v="2"/>
    <s v="Northern Region"/>
    <s v="Medium"/>
    <s v="March"/>
    <s v="Q1"/>
    <s v="No"/>
    <n v="0"/>
    <n v="203.26199999999997"/>
    <n v="1558.3419999999999"/>
  </r>
  <r>
    <n v="3714"/>
    <s v="R08375"/>
    <x v="50"/>
    <n v="71"/>
    <x v="0"/>
    <x v="6"/>
    <x v="20"/>
    <n v="2"/>
    <x v="0"/>
    <s v="Credit Card"/>
    <s v="Click &amp; Collect"/>
    <s v="Yes"/>
    <s v="Great customer service"/>
    <x v="0"/>
    <x v="0"/>
    <x v="0"/>
    <x v="5"/>
    <n v="3747.26"/>
    <x v="8"/>
    <s v="Gauteng Region"/>
    <s v="Medium"/>
    <s v="February"/>
    <s v="Q1"/>
    <s v="No"/>
    <n v="0"/>
    <n v="562.08900000000006"/>
    <n v="4309.3490000000002"/>
  </r>
  <r>
    <n v="3715"/>
    <s v="R06420"/>
    <x v="537"/>
    <n v="79"/>
    <x v="2"/>
    <x v="4"/>
    <x v="9"/>
    <n v="1"/>
    <x v="1"/>
    <s v="Credit Card"/>
    <s v="Click &amp; Collect"/>
    <s v="Yes"/>
    <s v="Customer support was excellent"/>
    <x v="3"/>
    <x v="0"/>
    <x v="0"/>
    <x v="5"/>
    <n v="43.23"/>
    <x v="3"/>
    <s v="Central Region"/>
    <s v="Low"/>
    <s v="April"/>
    <s v="Q2"/>
    <s v="No"/>
    <n v="1"/>
    <n v="6.4844999999999997"/>
    <n v="49.714499999999994"/>
  </r>
  <r>
    <n v="3716"/>
    <s v="R04405"/>
    <x v="174"/>
    <n v="54"/>
    <x v="1"/>
    <x v="4"/>
    <x v="90"/>
    <n v="4"/>
    <x v="1"/>
    <s v="Debit Card"/>
    <s v="In Store"/>
    <s v="No"/>
    <s v="Poor packaging"/>
    <x v="4"/>
    <x v="1"/>
    <x v="0"/>
    <x v="4"/>
    <n v="16523.5"/>
    <x v="6"/>
    <s v="Central Region"/>
    <s v="High"/>
    <s v="July"/>
    <s v="Q3"/>
    <s v="Yes"/>
    <n v="1"/>
    <n v="2478.5250000000001"/>
    <n v="19002.024999999998"/>
  </r>
  <r>
    <n v="3717"/>
    <s v="R01859"/>
    <x v="209"/>
    <n v="76"/>
    <x v="1"/>
    <x v="5"/>
    <x v="47"/>
    <n v="1"/>
    <x v="0"/>
    <s v="Mobile Payment"/>
    <s v="Home Delivery"/>
    <s v="No"/>
    <s v="Exactly as advertised"/>
    <x v="3"/>
    <x v="0"/>
    <x v="0"/>
    <x v="5"/>
    <n v="13123.97"/>
    <x v="6"/>
    <s v="Western Region"/>
    <s v="High"/>
    <s v="January"/>
    <s v="Q1"/>
    <s v="Yes"/>
    <n v="0"/>
    <n v="1968.5954999999999"/>
    <n v="15092.565499999999"/>
  </r>
  <r>
    <n v="3718"/>
    <s v="R09677"/>
    <x v="188"/>
    <n v="44"/>
    <x v="1"/>
    <x v="0"/>
    <x v="64"/>
    <n v="2"/>
    <x v="0"/>
    <s v="Debit Card"/>
    <s v="Home Delivery"/>
    <s v="No"/>
    <s v="Fantastic experience"/>
    <x v="0"/>
    <x v="0"/>
    <x v="0"/>
    <x v="3"/>
    <n v="119.63"/>
    <x v="3"/>
    <s v="Northern Region"/>
    <s v="Low"/>
    <s v="October"/>
    <s v="Q4"/>
    <s v="No"/>
    <n v="0"/>
    <n v="17.944499999999998"/>
    <n v="137.57449999999997"/>
  </r>
  <r>
    <n v="3720"/>
    <s v="R08366"/>
    <x v="395"/>
    <n v="78"/>
    <x v="0"/>
    <x v="6"/>
    <x v="53"/>
    <n v="2"/>
    <x v="0"/>
    <s v="Cash"/>
    <s v="Home Delivery"/>
    <s v="No"/>
    <s v="Arrived damaged"/>
    <x v="0"/>
    <x v="1"/>
    <x v="1"/>
    <x v="5"/>
    <n v="22574.95"/>
    <x v="6"/>
    <s v="Gauteng Region"/>
    <s v="High"/>
    <s v="May"/>
    <s v="Q2"/>
    <s v="Yes"/>
    <n v="0"/>
    <n v="3386.2424999999998"/>
    <n v="25961.192499999997"/>
  </r>
  <r>
    <n v="3721"/>
    <s v="R07451"/>
    <x v="572"/>
    <n v="66"/>
    <x v="0"/>
    <x v="3"/>
    <x v="30"/>
    <n v="2"/>
    <x v="0"/>
    <s v="EFT"/>
    <s v="Click &amp; Collect"/>
    <s v="No"/>
    <s v="Exactly as advertised"/>
    <x v="0"/>
    <x v="0"/>
    <x v="0"/>
    <x v="5"/>
    <n v="2962.6"/>
    <x v="2"/>
    <s v="Central Region"/>
    <s v="Medium"/>
    <s v="July"/>
    <s v="Q3"/>
    <s v="No"/>
    <n v="0"/>
    <n v="444.39"/>
    <n v="3406.99"/>
  </r>
  <r>
    <n v="3722"/>
    <s v="R06674"/>
    <x v="424"/>
    <n v="64"/>
    <x v="1"/>
    <x v="0"/>
    <x v="11"/>
    <n v="3"/>
    <x v="0"/>
    <s v="Cash"/>
    <s v="Click &amp; Collect"/>
    <s v="No"/>
    <s v="Product exceeded expectations"/>
    <x v="2"/>
    <x v="0"/>
    <x v="0"/>
    <x v="0"/>
    <n v="231.22"/>
    <x v="1"/>
    <s v="Northern Region"/>
    <s v="Low"/>
    <s v="November"/>
    <s v="Q4"/>
    <s v="No"/>
    <n v="0"/>
    <n v="34.683"/>
    <n v="265.90299999999996"/>
  </r>
  <r>
    <n v="3723"/>
    <s v="R06532"/>
    <x v="653"/>
    <n v="80"/>
    <x v="0"/>
    <x v="4"/>
    <x v="68"/>
    <n v="3"/>
    <x v="1"/>
    <s v="Credit Card"/>
    <s v="Click &amp; Collect"/>
    <s v="No"/>
    <s v="Customer support was excellent"/>
    <x v="2"/>
    <x v="0"/>
    <x v="0"/>
    <x v="5"/>
    <n v="6698.54"/>
    <x v="6"/>
    <s v="Central Region"/>
    <s v="High"/>
    <s v="December"/>
    <s v="Q4"/>
    <s v="Yes"/>
    <n v="1"/>
    <n v="1004.7809999999999"/>
    <n v="7703.320999999999"/>
  </r>
  <r>
    <n v="3724"/>
    <s v="R09366"/>
    <x v="419"/>
    <n v="54"/>
    <x v="2"/>
    <x v="0"/>
    <x v="51"/>
    <n v="3"/>
    <x v="1"/>
    <s v="Cash"/>
    <s v="In Store"/>
    <s v="Yes"/>
    <s v="Fantastic experience"/>
    <x v="2"/>
    <x v="0"/>
    <x v="0"/>
    <x v="4"/>
    <n v="209.53"/>
    <x v="3"/>
    <s v="Northern Region"/>
    <s v="Low"/>
    <s v="November"/>
    <s v="Q4"/>
    <s v="No"/>
    <n v="1"/>
    <n v="31.429499999999997"/>
    <n v="240.95949999999999"/>
  </r>
  <r>
    <n v="3725"/>
    <s v="R06891"/>
    <x v="501"/>
    <n v="77"/>
    <x v="0"/>
    <x v="4"/>
    <x v="42"/>
    <n v="5"/>
    <x v="1"/>
    <s v="Mobile Payment"/>
    <s v="In Store"/>
    <s v="Yes"/>
    <m/>
    <x v="1"/>
    <x v="3"/>
    <x v="2"/>
    <x v="5"/>
    <n v="2099.4"/>
    <x v="2"/>
    <s v="Central Region"/>
    <s v="Medium"/>
    <s v="April"/>
    <s v="Q2"/>
    <s v="No"/>
    <n v="1"/>
    <n v="314.91000000000003"/>
    <n v="2414.31"/>
  </r>
  <r>
    <n v="3726"/>
    <s v="R06467"/>
    <x v="376"/>
    <n v="78"/>
    <x v="0"/>
    <x v="3"/>
    <x v="52"/>
    <n v="1"/>
    <x v="0"/>
    <s v="EFT"/>
    <s v="In Store"/>
    <s v="Yes"/>
    <s v="Packaging could improve"/>
    <x v="3"/>
    <x v="2"/>
    <x v="0"/>
    <x v="5"/>
    <n v="1094.3699999999999"/>
    <x v="8"/>
    <s v="Central Region"/>
    <s v="Medium"/>
    <s v="November"/>
    <s v="Q4"/>
    <s v="No"/>
    <n v="0"/>
    <n v="164.15549999999999"/>
    <n v="1258.5254999999997"/>
  </r>
  <r>
    <n v="3727"/>
    <s v="R06139"/>
    <x v="525"/>
    <n v="44"/>
    <x v="0"/>
    <x v="7"/>
    <x v="89"/>
    <n v="1"/>
    <x v="1"/>
    <s v="Cash"/>
    <s v="Click &amp; Collect"/>
    <s v="No"/>
    <s v="Very comfortable"/>
    <x v="3"/>
    <x v="0"/>
    <x v="0"/>
    <x v="3"/>
    <n v="574.49"/>
    <x v="4"/>
    <s v="Western Region"/>
    <s v="Medium"/>
    <s v="July"/>
    <s v="Q3"/>
    <s v="No"/>
    <n v="1"/>
    <n v="86.173500000000004"/>
    <n v="660.6635"/>
  </r>
  <r>
    <n v="3728"/>
    <s v="R00426"/>
    <x v="120"/>
    <n v="31"/>
    <x v="1"/>
    <x v="7"/>
    <x v="51"/>
    <n v="5"/>
    <x v="0"/>
    <s v="Credit Card"/>
    <s v="Click &amp; Collect"/>
    <s v="No"/>
    <s v="Would definitely buy again"/>
    <x v="1"/>
    <x v="0"/>
    <x v="1"/>
    <x v="1"/>
    <n v="209.53"/>
    <x v="3"/>
    <s v="Western Region"/>
    <s v="Low"/>
    <s v="August"/>
    <s v="Q3"/>
    <s v="No"/>
    <n v="0"/>
    <n v="31.429499999999997"/>
    <n v="240.95949999999999"/>
  </r>
  <r>
    <n v="3729"/>
    <s v="R00189"/>
    <x v="416"/>
    <n v="65"/>
    <x v="2"/>
    <x v="0"/>
    <x v="52"/>
    <n v="5"/>
    <x v="0"/>
    <s v="Debit Card"/>
    <s v="Click &amp; Collect"/>
    <s v="Yes"/>
    <s v="Long waiting time"/>
    <x v="1"/>
    <x v="1"/>
    <x v="0"/>
    <x v="5"/>
    <n v="1094.3699999999999"/>
    <x v="8"/>
    <s v="Northern Region"/>
    <s v="Medium"/>
    <s v="September"/>
    <s v="Q3"/>
    <s v="No"/>
    <n v="0"/>
    <n v="164.15549999999999"/>
    <n v="1258.5254999999997"/>
  </r>
  <r>
    <n v="3731"/>
    <s v="R04505"/>
    <x v="59"/>
    <n v="79"/>
    <x v="2"/>
    <x v="3"/>
    <x v="54"/>
    <n v="2"/>
    <x v="1"/>
    <s v="Debit Card"/>
    <s v="Click &amp; Collect"/>
    <s v="Yes"/>
    <s v="Product was disappointing"/>
    <x v="0"/>
    <x v="1"/>
    <x v="1"/>
    <x v="5"/>
    <n v="1940.64"/>
    <x v="4"/>
    <s v="Central Region"/>
    <s v="Medium"/>
    <s v="August"/>
    <s v="Q3"/>
    <s v="No"/>
    <n v="1"/>
    <n v="291.096"/>
    <n v="2231.7359999999999"/>
  </r>
  <r>
    <n v="3732"/>
    <s v="R00229"/>
    <x v="389"/>
    <n v="19"/>
    <x v="2"/>
    <x v="7"/>
    <x v="54"/>
    <n v="5"/>
    <x v="0"/>
    <s v="Credit Card"/>
    <s v="Click &amp; Collect"/>
    <s v="Yes"/>
    <s v="Easy online ordering"/>
    <x v="1"/>
    <x v="0"/>
    <x v="1"/>
    <x v="2"/>
    <n v="1940.64"/>
    <x v="4"/>
    <s v="Western Region"/>
    <s v="Medium"/>
    <s v="May"/>
    <s v="Q2"/>
    <s v="No"/>
    <n v="0"/>
    <n v="291.096"/>
    <n v="2231.7359999999999"/>
  </r>
  <r>
    <n v="3735"/>
    <s v="R02742"/>
    <x v="670"/>
    <n v="60"/>
    <x v="1"/>
    <x v="2"/>
    <x v="110"/>
    <n v="4"/>
    <x v="0"/>
    <s v="EFT"/>
    <s v="In Store"/>
    <s v="Yes"/>
    <s v="Highly recommend"/>
    <x v="4"/>
    <x v="0"/>
    <x v="1"/>
    <x v="0"/>
    <n v="2216.12"/>
    <x v="1"/>
    <s v="Northern Region"/>
    <s v="Medium"/>
    <s v="May"/>
    <s v="Q2"/>
    <s v="No"/>
    <n v="0"/>
    <n v="332.41799999999995"/>
    <n v="2548.5379999999996"/>
  </r>
  <r>
    <n v="3736"/>
    <s v="R01042"/>
    <x v="114"/>
    <n v="61"/>
    <x v="2"/>
    <x v="5"/>
    <x v="19"/>
    <n v="4"/>
    <x v="1"/>
    <s v="Credit Card"/>
    <s v="Home Delivery"/>
    <s v="No"/>
    <m/>
    <x v="4"/>
    <x v="3"/>
    <x v="2"/>
    <x v="0"/>
    <n v="343.42"/>
    <x v="3"/>
    <s v="Western Region"/>
    <s v="Low"/>
    <s v="June"/>
    <s v="Q2"/>
    <s v="No"/>
    <n v="1"/>
    <n v="51.512999999999998"/>
    <n v="394.93299999999999"/>
  </r>
  <r>
    <n v="3737"/>
    <s v="R08877"/>
    <x v="288"/>
    <n v="62"/>
    <x v="0"/>
    <x v="0"/>
    <x v="7"/>
    <n v="5"/>
    <x v="1"/>
    <s v="EFT"/>
    <s v="Home Delivery"/>
    <s v="No"/>
    <s v="Highly recommend"/>
    <x v="1"/>
    <x v="0"/>
    <x v="1"/>
    <x v="0"/>
    <n v="1370.56"/>
    <x v="6"/>
    <s v="Northern Region"/>
    <s v="Medium"/>
    <s v="August"/>
    <s v="Q3"/>
    <s v="No"/>
    <n v="1"/>
    <n v="205.58399999999997"/>
    <n v="1576.1439999999998"/>
  </r>
  <r>
    <n v="3738"/>
    <s v="R09282"/>
    <x v="348"/>
    <n v="76"/>
    <x v="1"/>
    <x v="2"/>
    <x v="97"/>
    <n v="5"/>
    <x v="1"/>
    <s v="EFT"/>
    <s v="Click &amp; Collect"/>
    <s v="No"/>
    <s v="Product was disappointing"/>
    <x v="1"/>
    <x v="1"/>
    <x v="0"/>
    <x v="5"/>
    <n v="2906.97"/>
    <x v="7"/>
    <s v="Northern Region"/>
    <s v="Medium"/>
    <s v="April"/>
    <s v="Q2"/>
    <s v="No"/>
    <n v="1"/>
    <n v="436.04549999999995"/>
    <n v="3343.0154999999995"/>
  </r>
  <r>
    <n v="3739"/>
    <s v="R06196"/>
    <x v="544"/>
    <n v="75"/>
    <x v="0"/>
    <x v="3"/>
    <x v="17"/>
    <n v="5"/>
    <x v="0"/>
    <s v="Credit Card"/>
    <s v="Home Delivery"/>
    <s v="Yes"/>
    <m/>
    <x v="1"/>
    <x v="3"/>
    <x v="2"/>
    <x v="5"/>
    <n v="471.63"/>
    <x v="1"/>
    <s v="Central Region"/>
    <s v="Low"/>
    <s v="March"/>
    <s v="Q1"/>
    <s v="No"/>
    <n v="0"/>
    <n v="70.744500000000002"/>
    <n v="542.3744999999999"/>
  </r>
  <r>
    <n v="3740"/>
    <s v="R07803"/>
    <x v="177"/>
    <n v="38"/>
    <x v="1"/>
    <x v="4"/>
    <x v="10"/>
    <n v="2"/>
    <x v="0"/>
    <s v="Debit Card"/>
    <s v="In Store"/>
    <s v="No"/>
    <s v="Customer support was excellent"/>
    <x v="0"/>
    <x v="0"/>
    <x v="0"/>
    <x v="3"/>
    <n v="276.82"/>
    <x v="7"/>
    <s v="Central Region"/>
    <s v="Low"/>
    <s v="May"/>
    <s v="Q2"/>
    <s v="No"/>
    <n v="0"/>
    <n v="41.522999999999996"/>
    <n v="318.34299999999996"/>
  </r>
  <r>
    <n v="3741"/>
    <s v="R00472"/>
    <x v="0"/>
    <m/>
    <x v="2"/>
    <x v="7"/>
    <x v="5"/>
    <n v="4"/>
    <x v="0"/>
    <s v="Cash"/>
    <s v="Home Delivery"/>
    <s v="Yes"/>
    <s v="Easy to assemble"/>
    <x v="4"/>
    <x v="0"/>
    <x v="1"/>
    <x v="6"/>
    <n v="1158.56"/>
    <x v="4"/>
    <s v="Western Region"/>
    <s v="Medium"/>
    <s v="March"/>
    <s v="Q1"/>
    <s v="No"/>
    <n v="0"/>
    <n v="173.78399999999999"/>
    <n v="1332.3439999999998"/>
  </r>
  <r>
    <n v="3742"/>
    <s v="R02922"/>
    <x v="93"/>
    <n v="23"/>
    <x v="0"/>
    <x v="8"/>
    <x v="100"/>
    <n v="3"/>
    <x v="1"/>
    <s v="Credit Card"/>
    <s v="In Store"/>
    <s v="Yes"/>
    <s v="Fantastic experience"/>
    <x v="2"/>
    <x v="0"/>
    <x v="0"/>
    <x v="2"/>
    <n v="5432.76"/>
    <x v="5"/>
    <s v="Eastern Region"/>
    <s v="High"/>
    <s v="March"/>
    <s v="Q1"/>
    <s v="Yes"/>
    <n v="1"/>
    <n v="814.91399999999999"/>
    <n v="6247.674"/>
  </r>
  <r>
    <n v="3743"/>
    <s v="R01906"/>
    <x v="336"/>
    <n v="36"/>
    <x v="2"/>
    <x v="1"/>
    <x v="70"/>
    <n v="1"/>
    <x v="0"/>
    <s v="Mobile Payment"/>
    <s v="Click &amp; Collect"/>
    <s v="Yes"/>
    <m/>
    <x v="3"/>
    <x v="3"/>
    <x v="2"/>
    <x v="3"/>
    <n v="605.1"/>
    <x v="8"/>
    <s v="Southern Region"/>
    <s v="Medium"/>
    <s v="December"/>
    <s v="Q4"/>
    <s v="No"/>
    <n v="0"/>
    <n v="90.765000000000001"/>
    <n v="695.86500000000001"/>
  </r>
  <r>
    <n v="3744"/>
    <s v="R09015"/>
    <x v="344"/>
    <n v="28"/>
    <x v="0"/>
    <x v="5"/>
    <x v="52"/>
    <n v="2"/>
    <x v="1"/>
    <s v="Cash"/>
    <s v="In Store"/>
    <s v="No"/>
    <s v="Excellent value"/>
    <x v="0"/>
    <x v="0"/>
    <x v="0"/>
    <x v="1"/>
    <n v="1094.3699999999999"/>
    <x v="8"/>
    <s v="Western Region"/>
    <s v="Medium"/>
    <s v="August"/>
    <s v="Q3"/>
    <s v="No"/>
    <n v="1"/>
    <n v="164.15549999999999"/>
    <n v="1258.5254999999997"/>
  </r>
  <r>
    <n v="3745"/>
    <s v="R00802"/>
    <x v="325"/>
    <n v="57"/>
    <x v="2"/>
    <x v="5"/>
    <x v="22"/>
    <n v="4"/>
    <x v="1"/>
    <s v="Cash"/>
    <s v="Home Delivery"/>
    <s v="No"/>
    <s v="Helpful staff"/>
    <x v="4"/>
    <x v="0"/>
    <x v="1"/>
    <x v="0"/>
    <n v="1734"/>
    <x v="7"/>
    <s v="Western Region"/>
    <s v="Medium"/>
    <s v="September"/>
    <s v="Q3"/>
    <s v="No"/>
    <n v="1"/>
    <n v="260.09999999999997"/>
    <n v="1994.1"/>
  </r>
  <r>
    <n v="3746"/>
    <s v="R01488"/>
    <x v="371"/>
    <n v="24"/>
    <x v="1"/>
    <x v="3"/>
    <x v="62"/>
    <n v="4"/>
    <x v="0"/>
    <s v="EFT"/>
    <s v="In Store"/>
    <s v="No"/>
    <s v="Excellent product"/>
    <x v="4"/>
    <x v="0"/>
    <x v="1"/>
    <x v="2"/>
    <n v="2951.61"/>
    <x v="1"/>
    <s v="Central Region"/>
    <s v="Medium"/>
    <s v="August"/>
    <s v="Q3"/>
    <s v="No"/>
    <n v="0"/>
    <n v="442.74150000000003"/>
    <n v="3394.3514999999998"/>
  </r>
  <r>
    <n v="3747"/>
    <s v="R08571"/>
    <x v="266"/>
    <n v="62"/>
    <x v="2"/>
    <x v="6"/>
    <x v="42"/>
    <n v="4"/>
    <x v="0"/>
    <s v="Mobile Payment"/>
    <s v="Home Delivery"/>
    <s v="No"/>
    <s v="Excellent value"/>
    <x v="4"/>
    <x v="0"/>
    <x v="1"/>
    <x v="0"/>
    <n v="2099.4"/>
    <x v="2"/>
    <s v="Gauteng Region"/>
    <s v="Medium"/>
    <s v="December"/>
    <s v="Q4"/>
    <s v="No"/>
    <n v="0"/>
    <n v="314.91000000000003"/>
    <n v="2414.31"/>
  </r>
  <r>
    <n v="3748"/>
    <s v="R03654"/>
    <x v="320"/>
    <n v="43"/>
    <x v="0"/>
    <x v="3"/>
    <x v="38"/>
    <n v="5"/>
    <x v="0"/>
    <s v="EFT"/>
    <s v="Click &amp; Collect"/>
    <s v="No"/>
    <s v="Excellent product"/>
    <x v="1"/>
    <x v="0"/>
    <x v="1"/>
    <x v="3"/>
    <n v="3715.65"/>
    <x v="5"/>
    <s v="Central Region"/>
    <s v="Medium"/>
    <s v="May"/>
    <s v="Q2"/>
    <s v="No"/>
    <n v="0"/>
    <n v="557.34749999999997"/>
    <n v="4272.9974999999995"/>
  </r>
  <r>
    <n v="3749"/>
    <s v="R00228"/>
    <x v="332"/>
    <n v="69"/>
    <x v="0"/>
    <x v="4"/>
    <x v="101"/>
    <n v="3"/>
    <x v="1"/>
    <s v="EFT"/>
    <s v="Home Delivery"/>
    <s v="Yes"/>
    <s v="Poor packaging"/>
    <x v="2"/>
    <x v="1"/>
    <x v="0"/>
    <x v="5"/>
    <n v="886.51"/>
    <x v="1"/>
    <s v="Central Region"/>
    <s v="Medium"/>
    <s v="April"/>
    <s v="Q2"/>
    <s v="No"/>
    <n v="1"/>
    <n v="132.97649999999999"/>
    <n v="1019.4864999999999"/>
  </r>
  <r>
    <n v="3752"/>
    <s v="R06740"/>
    <x v="492"/>
    <n v="62"/>
    <x v="1"/>
    <x v="2"/>
    <x v="40"/>
    <n v="5"/>
    <x v="0"/>
    <s v="Debit Card"/>
    <s v="Home Delivery"/>
    <s v="No"/>
    <s v="Long waiting time"/>
    <x v="1"/>
    <x v="1"/>
    <x v="0"/>
    <x v="0"/>
    <n v="1619.07"/>
    <x v="7"/>
    <s v="Northern Region"/>
    <s v="Medium"/>
    <s v="March"/>
    <s v="Q1"/>
    <s v="No"/>
    <n v="0"/>
    <n v="242.86049999999997"/>
    <n v="1861.9304999999997"/>
  </r>
  <r>
    <n v="3753"/>
    <s v="R07338"/>
    <x v="378"/>
    <n v="71"/>
    <x v="0"/>
    <x v="8"/>
    <x v="112"/>
    <n v="3"/>
    <x v="0"/>
    <s v="Cash"/>
    <s v="In Store"/>
    <s v="No"/>
    <s v="Excellent product"/>
    <x v="2"/>
    <x v="0"/>
    <x v="0"/>
    <x v="5"/>
    <n v="1482.94"/>
    <x v="5"/>
    <s v="Eastern Region"/>
    <s v="Medium"/>
    <s v="January"/>
    <s v="Q1"/>
    <s v="No"/>
    <n v="0"/>
    <n v="222.441"/>
    <n v="1705.3809999999999"/>
  </r>
  <r>
    <n v="3754"/>
    <s v="R02209"/>
    <x v="526"/>
    <n v="43"/>
    <x v="1"/>
    <x v="3"/>
    <x v="68"/>
    <n v="1"/>
    <x v="1"/>
    <s v="Mobile Payment"/>
    <s v="In Store"/>
    <s v="Yes"/>
    <s v="Very fast delivery"/>
    <x v="3"/>
    <x v="0"/>
    <x v="0"/>
    <x v="3"/>
    <n v="6698.54"/>
    <x v="6"/>
    <s v="Central Region"/>
    <s v="High"/>
    <s v="September"/>
    <s v="Q3"/>
    <s v="Yes"/>
    <n v="1"/>
    <n v="1004.7809999999999"/>
    <n v="7703.320999999999"/>
  </r>
  <r>
    <n v="3755"/>
    <s v="R07889"/>
    <x v="714"/>
    <n v="53"/>
    <x v="2"/>
    <x v="5"/>
    <x v="4"/>
    <n v="4"/>
    <x v="1"/>
    <s v="Cash"/>
    <s v="Home Delivery"/>
    <s v="No"/>
    <s v="Helpful staff"/>
    <x v="4"/>
    <x v="0"/>
    <x v="1"/>
    <x v="4"/>
    <n v="1951.09"/>
    <x v="0"/>
    <s v="Western Region"/>
    <s v="Medium"/>
    <s v="March"/>
    <s v="Q1"/>
    <s v="No"/>
    <n v="1"/>
    <n v="292.6635"/>
    <n v="2243.7534999999998"/>
  </r>
  <r>
    <n v="3757"/>
    <s v="R06655"/>
    <x v="459"/>
    <n v="61"/>
    <x v="0"/>
    <x v="5"/>
    <x v="40"/>
    <n v="5"/>
    <x v="0"/>
    <s v="Credit Card"/>
    <s v="Home Delivery"/>
    <s v="Yes"/>
    <s v="Customer support was excellent"/>
    <x v="1"/>
    <x v="0"/>
    <x v="1"/>
    <x v="0"/>
    <n v="1619.07"/>
    <x v="7"/>
    <s v="Western Region"/>
    <s v="Medium"/>
    <s v="December"/>
    <s v="Q4"/>
    <s v="No"/>
    <n v="0"/>
    <n v="242.86049999999997"/>
    <n v="1861.9304999999997"/>
  </r>
  <r>
    <n v="3758"/>
    <s v="R05023"/>
    <x v="88"/>
    <n v="58"/>
    <x v="1"/>
    <x v="1"/>
    <x v="10"/>
    <n v="5"/>
    <x v="1"/>
    <s v="Credit Card"/>
    <s v="Home Delivery"/>
    <s v="Yes"/>
    <s v="Exactly as advertised"/>
    <x v="1"/>
    <x v="0"/>
    <x v="1"/>
    <x v="0"/>
    <n v="276.82"/>
    <x v="7"/>
    <s v="Southern Region"/>
    <s v="Low"/>
    <s v="October"/>
    <s v="Q4"/>
    <s v="No"/>
    <n v="1"/>
    <n v="41.522999999999996"/>
    <n v="318.34299999999996"/>
  </r>
  <r>
    <n v="3760"/>
    <s v="R04589"/>
    <x v="289"/>
    <n v="47"/>
    <x v="1"/>
    <x v="1"/>
    <x v="52"/>
    <n v="3"/>
    <x v="0"/>
    <s v="Mobile Payment"/>
    <s v="In Store"/>
    <s v="Yes"/>
    <s v="Poor packaging"/>
    <x v="2"/>
    <x v="1"/>
    <x v="0"/>
    <x v="4"/>
    <n v="1094.3699999999999"/>
    <x v="8"/>
    <s v="Southern Region"/>
    <s v="Medium"/>
    <s v="March"/>
    <s v="Q1"/>
    <s v="No"/>
    <n v="0"/>
    <n v="164.15549999999999"/>
    <n v="1258.5254999999997"/>
  </r>
  <r>
    <n v="3762"/>
    <s v="R05377"/>
    <x v="293"/>
    <n v="77"/>
    <x v="0"/>
    <x v="5"/>
    <x v="112"/>
    <n v="3"/>
    <x v="1"/>
    <s v="Debit Card"/>
    <s v="Click &amp; Collect"/>
    <s v="Yes"/>
    <s v="Excellent product"/>
    <x v="2"/>
    <x v="0"/>
    <x v="0"/>
    <x v="5"/>
    <n v="1482.94"/>
    <x v="5"/>
    <s v="Western Region"/>
    <s v="Medium"/>
    <s v="July"/>
    <s v="Q3"/>
    <s v="No"/>
    <n v="1"/>
    <n v="222.441"/>
    <n v="1705.3809999999999"/>
  </r>
  <r>
    <n v="3763"/>
    <s v="R08927"/>
    <x v="142"/>
    <n v="18"/>
    <x v="0"/>
    <x v="4"/>
    <x v="72"/>
    <n v="4"/>
    <x v="1"/>
    <s v="Mobile Payment"/>
    <s v="Click &amp; Collect"/>
    <s v="Yes"/>
    <s v="Easy online ordering"/>
    <x v="4"/>
    <x v="0"/>
    <x v="1"/>
    <x v="2"/>
    <n v="16291.52"/>
    <x v="5"/>
    <s v="Central Region"/>
    <s v="High"/>
    <s v="October"/>
    <s v="Q4"/>
    <s v="Yes"/>
    <n v="1"/>
    <n v="2443.7280000000001"/>
    <n v="18735.248"/>
  </r>
  <r>
    <n v="3764"/>
    <s v="R09744"/>
    <x v="236"/>
    <n v="34"/>
    <x v="0"/>
    <x v="8"/>
    <x v="27"/>
    <n v="4"/>
    <x v="0"/>
    <s v="Credit Card"/>
    <s v="Click &amp; Collect"/>
    <s v="No"/>
    <s v="Packaging could improve"/>
    <x v="4"/>
    <x v="2"/>
    <x v="0"/>
    <x v="1"/>
    <n v="14808.31"/>
    <x v="6"/>
    <s v="Eastern Region"/>
    <s v="High"/>
    <s v="August"/>
    <s v="Q3"/>
    <s v="Yes"/>
    <n v="0"/>
    <n v="2221.2464999999997"/>
    <n v="17029.556499999999"/>
  </r>
  <r>
    <n v="3765"/>
    <s v="R02145"/>
    <x v="569"/>
    <n v="56"/>
    <x v="0"/>
    <x v="0"/>
    <x v="118"/>
    <n v="3"/>
    <x v="0"/>
    <s v="Credit Card"/>
    <s v="Home Delivery"/>
    <s v="No"/>
    <s v="Easy to assemble"/>
    <x v="2"/>
    <x v="0"/>
    <x v="0"/>
    <x v="0"/>
    <n v="301.58"/>
    <x v="3"/>
    <s v="Northern Region"/>
    <s v="Low"/>
    <s v="September"/>
    <s v="Q3"/>
    <s v="No"/>
    <n v="0"/>
    <n v="45.236999999999995"/>
    <n v="346.81699999999995"/>
  </r>
  <r>
    <n v="3766"/>
    <s v="R07654"/>
    <x v="652"/>
    <n v="59"/>
    <x v="1"/>
    <x v="7"/>
    <x v="50"/>
    <n v="5"/>
    <x v="1"/>
    <s v="EFT"/>
    <s v="Click &amp; Collect"/>
    <s v="Yes"/>
    <s v="Instructions unclear"/>
    <x v="1"/>
    <x v="2"/>
    <x v="0"/>
    <x v="0"/>
    <n v="929.55"/>
    <x v="0"/>
    <s v="Western Region"/>
    <s v="Medium"/>
    <s v="August"/>
    <s v="Q3"/>
    <s v="No"/>
    <n v="1"/>
    <n v="139.43249999999998"/>
    <n v="1068.9824999999998"/>
  </r>
  <r>
    <n v="3769"/>
    <s v="R02578"/>
    <x v="272"/>
    <n v="19"/>
    <x v="1"/>
    <x v="0"/>
    <x v="3"/>
    <n v="2"/>
    <x v="0"/>
    <s v="EFT"/>
    <s v="In Store"/>
    <s v="No"/>
    <s v="Product exceeded expectations"/>
    <x v="0"/>
    <x v="0"/>
    <x v="0"/>
    <x v="2"/>
    <n v="84.23"/>
    <x v="3"/>
    <s v="Northern Region"/>
    <s v="Low"/>
    <s v="September"/>
    <s v="Q3"/>
    <s v="No"/>
    <n v="0"/>
    <n v="12.634500000000001"/>
    <n v="96.864499999999992"/>
  </r>
  <r>
    <n v="3771"/>
    <s v="R04994"/>
    <x v="327"/>
    <n v="64"/>
    <x v="1"/>
    <x v="5"/>
    <x v="22"/>
    <n v="5"/>
    <x v="1"/>
    <s v="EFT"/>
    <s v="In Store"/>
    <s v="Yes"/>
    <s v="Item missing accessories"/>
    <x v="1"/>
    <x v="1"/>
    <x v="0"/>
    <x v="0"/>
    <n v="1734"/>
    <x v="7"/>
    <s v="Western Region"/>
    <s v="Medium"/>
    <s v="July"/>
    <s v="Q3"/>
    <s v="No"/>
    <n v="1"/>
    <n v="260.09999999999997"/>
    <n v="1994.1"/>
  </r>
  <r>
    <n v="3772"/>
    <s v="R02299"/>
    <x v="116"/>
    <n v="33"/>
    <x v="2"/>
    <x v="4"/>
    <x v="98"/>
    <n v="1"/>
    <x v="1"/>
    <s v="Cash"/>
    <s v="In Store"/>
    <s v="Yes"/>
    <s v="Fantastic experience"/>
    <x v="3"/>
    <x v="0"/>
    <x v="0"/>
    <x v="1"/>
    <n v="40.11"/>
    <x v="3"/>
    <s v="Central Region"/>
    <s v="Low"/>
    <s v="November"/>
    <s v="Q4"/>
    <s v="No"/>
    <n v="1"/>
    <n v="6.0164999999999997"/>
    <n v="46.126499999999993"/>
  </r>
  <r>
    <n v="3773"/>
    <s v="R09856"/>
    <x v="179"/>
    <n v="25"/>
    <x v="2"/>
    <x v="2"/>
    <x v="8"/>
    <n v="3"/>
    <x v="0"/>
    <s v="Debit Card"/>
    <s v="In Store"/>
    <s v="Yes"/>
    <s v="Fits perfectly"/>
    <x v="2"/>
    <x v="0"/>
    <x v="0"/>
    <x v="1"/>
    <n v="5390.8"/>
    <x v="6"/>
    <s v="Northern Region"/>
    <s v="High"/>
    <s v="October"/>
    <s v="Q4"/>
    <s v="Yes"/>
    <n v="0"/>
    <n v="808.62"/>
    <n v="6199.42"/>
  </r>
  <r>
    <n v="3774"/>
    <s v="R00157"/>
    <x v="436"/>
    <n v="22"/>
    <x v="0"/>
    <x v="7"/>
    <x v="52"/>
    <n v="5"/>
    <x v="1"/>
    <s v="EFT"/>
    <s v="Home Delivery"/>
    <s v="No"/>
    <s v="Long waiting time"/>
    <x v="1"/>
    <x v="1"/>
    <x v="0"/>
    <x v="2"/>
    <n v="1094.3699999999999"/>
    <x v="8"/>
    <s v="Western Region"/>
    <s v="Medium"/>
    <s v="January"/>
    <s v="Q1"/>
    <s v="No"/>
    <n v="1"/>
    <n v="164.15549999999999"/>
    <n v="1258.5254999999997"/>
  </r>
  <r>
    <n v="3778"/>
    <s v="R04808"/>
    <x v="269"/>
    <n v="39"/>
    <x v="0"/>
    <x v="8"/>
    <x v="29"/>
    <n v="5"/>
    <x v="0"/>
    <s v="Debit Card"/>
    <s v="In Store"/>
    <s v="Yes"/>
    <s v="Average quality"/>
    <x v="1"/>
    <x v="2"/>
    <x v="0"/>
    <x v="3"/>
    <n v="1355.08"/>
    <x v="2"/>
    <s v="Eastern Region"/>
    <s v="Medium"/>
    <s v="July"/>
    <s v="Q3"/>
    <s v="No"/>
    <n v="0"/>
    <n v="203.26199999999997"/>
    <n v="1558.3419999999999"/>
  </r>
  <r>
    <n v="3779"/>
    <s v="R02880"/>
    <x v="527"/>
    <n v="64"/>
    <x v="0"/>
    <x v="8"/>
    <x v="91"/>
    <n v="1"/>
    <x v="1"/>
    <s v="EFT"/>
    <s v="Home Delivery"/>
    <s v="Yes"/>
    <s v="Looks premium"/>
    <x v="3"/>
    <x v="0"/>
    <x v="0"/>
    <x v="0"/>
    <n v="53.85"/>
    <x v="3"/>
    <s v="Eastern Region"/>
    <s v="Low"/>
    <s v="August"/>
    <s v="Q3"/>
    <s v="No"/>
    <n v="1"/>
    <n v="8.0775000000000006"/>
    <n v="61.927499999999995"/>
  </r>
  <r>
    <n v="3780"/>
    <s v="R03414"/>
    <x v="147"/>
    <n v="70"/>
    <x v="1"/>
    <x v="1"/>
    <x v="80"/>
    <n v="1"/>
    <x v="0"/>
    <s v="Debit Card"/>
    <s v="Home Delivery"/>
    <s v="Yes"/>
    <s v="Worth the money"/>
    <x v="3"/>
    <x v="0"/>
    <x v="0"/>
    <x v="5"/>
    <n v="10347.709999999999"/>
    <x v="5"/>
    <s v="Southern Region"/>
    <s v="High"/>
    <s v="May"/>
    <s v="Q2"/>
    <s v="Yes"/>
    <n v="0"/>
    <n v="1552.1564999999998"/>
    <n v="11899.866499999998"/>
  </r>
  <r>
    <n v="3781"/>
    <s v="R07365"/>
    <x v="344"/>
    <n v="64"/>
    <x v="2"/>
    <x v="5"/>
    <x v="74"/>
    <n v="1"/>
    <x v="0"/>
    <s v="Debit Card"/>
    <s v="In Store"/>
    <s v="Yes"/>
    <m/>
    <x v="3"/>
    <x v="3"/>
    <x v="2"/>
    <x v="0"/>
    <n v="1000.7"/>
    <x v="4"/>
    <s v="Western Region"/>
    <s v="Medium"/>
    <s v="August"/>
    <s v="Q3"/>
    <s v="No"/>
    <n v="0"/>
    <n v="150.10499999999999"/>
    <n v="1150.8050000000001"/>
  </r>
  <r>
    <n v="3782"/>
    <s v="R08104"/>
    <x v="196"/>
    <n v="40"/>
    <x v="1"/>
    <x v="5"/>
    <x v="116"/>
    <n v="3"/>
    <x v="1"/>
    <s v="Cash"/>
    <s v="Click &amp; Collect"/>
    <s v="No"/>
    <s v="Would definitely buy again"/>
    <x v="2"/>
    <x v="0"/>
    <x v="0"/>
    <x v="3"/>
    <n v="11052.57"/>
    <x v="6"/>
    <s v="Western Region"/>
    <s v="High"/>
    <s v="April"/>
    <s v="Q2"/>
    <s v="Yes"/>
    <n v="1"/>
    <n v="1657.8854999999999"/>
    <n v="12710.455499999998"/>
  </r>
  <r>
    <n v="3783"/>
    <s v="R05355"/>
    <x v="702"/>
    <n v="63"/>
    <x v="0"/>
    <x v="3"/>
    <x v="116"/>
    <n v="4"/>
    <x v="1"/>
    <s v="Cash"/>
    <s v="In Store"/>
    <s v="Yes"/>
    <s v="Very comfortable"/>
    <x v="4"/>
    <x v="0"/>
    <x v="1"/>
    <x v="0"/>
    <n v="11052.57"/>
    <x v="6"/>
    <s v="Central Region"/>
    <s v="High"/>
    <s v="December"/>
    <s v="Q4"/>
    <s v="Yes"/>
    <n v="1"/>
    <n v="1657.8854999999999"/>
    <n v="12710.455499999998"/>
  </r>
  <r>
    <n v="3784"/>
    <s v="R03769"/>
    <x v="339"/>
    <n v="56"/>
    <x v="1"/>
    <x v="2"/>
    <x v="111"/>
    <n v="5"/>
    <x v="0"/>
    <s v="EFT"/>
    <s v="In Store"/>
    <s v="No"/>
    <s v="Looks premium"/>
    <x v="1"/>
    <x v="0"/>
    <x v="1"/>
    <x v="0"/>
    <n v="4507.63"/>
    <x v="2"/>
    <s v="Northern Region"/>
    <s v="Medium"/>
    <s v="July"/>
    <s v="Q3"/>
    <s v="No"/>
    <n v="0"/>
    <n v="676.14449999999999"/>
    <n v="5183.7744999999995"/>
  </r>
  <r>
    <n v="3786"/>
    <s v="R04511"/>
    <x v="100"/>
    <n v="31"/>
    <x v="1"/>
    <x v="2"/>
    <x v="27"/>
    <n v="2"/>
    <x v="1"/>
    <s v="EFT"/>
    <s v="Click &amp; Collect"/>
    <s v="Yes"/>
    <s v="Instructions unclear"/>
    <x v="0"/>
    <x v="2"/>
    <x v="0"/>
    <x v="1"/>
    <n v="14808.31"/>
    <x v="6"/>
    <s v="Northern Region"/>
    <s v="High"/>
    <s v="February"/>
    <s v="Q1"/>
    <s v="Yes"/>
    <n v="1"/>
    <n v="2221.2464999999997"/>
    <n v="17029.556499999999"/>
  </r>
  <r>
    <n v="3787"/>
    <s v="R06859"/>
    <x v="373"/>
    <n v="25"/>
    <x v="2"/>
    <x v="8"/>
    <x v="42"/>
    <n v="5"/>
    <x v="1"/>
    <s v="EFT"/>
    <s v="In Store"/>
    <s v="Yes"/>
    <s v="Delivery delayed"/>
    <x v="1"/>
    <x v="1"/>
    <x v="0"/>
    <x v="1"/>
    <n v="2099.4"/>
    <x v="2"/>
    <s v="Eastern Region"/>
    <s v="Medium"/>
    <s v="March"/>
    <s v="Q1"/>
    <s v="No"/>
    <n v="1"/>
    <n v="314.91000000000003"/>
    <n v="2414.31"/>
  </r>
  <r>
    <n v="3789"/>
    <s v="R06934"/>
    <x v="215"/>
    <n v="61"/>
    <x v="0"/>
    <x v="1"/>
    <x v="70"/>
    <n v="5"/>
    <x v="0"/>
    <s v="Mobile Payment"/>
    <s v="Click &amp; Collect"/>
    <s v="Yes"/>
    <s v="Excellent value"/>
    <x v="1"/>
    <x v="0"/>
    <x v="1"/>
    <x v="0"/>
    <n v="605.1"/>
    <x v="8"/>
    <s v="Southern Region"/>
    <s v="Medium"/>
    <s v="June"/>
    <s v="Q2"/>
    <s v="No"/>
    <n v="0"/>
    <n v="90.765000000000001"/>
    <n v="695.86500000000001"/>
  </r>
  <r>
    <n v="3790"/>
    <s v="R08060"/>
    <x v="56"/>
    <n v="57"/>
    <x v="0"/>
    <x v="1"/>
    <x v="89"/>
    <n v="3"/>
    <x v="1"/>
    <s v="Cash"/>
    <s v="Home Delivery"/>
    <s v="Yes"/>
    <s v="Item missing accessories"/>
    <x v="2"/>
    <x v="1"/>
    <x v="0"/>
    <x v="0"/>
    <n v="574.49"/>
    <x v="4"/>
    <s v="Southern Region"/>
    <s v="Medium"/>
    <s v="September"/>
    <s v="Q3"/>
    <s v="No"/>
    <n v="1"/>
    <n v="86.173500000000004"/>
    <n v="660.6635"/>
  </r>
  <r>
    <n v="3791"/>
    <s v="R04953"/>
    <x v="301"/>
    <n v="60"/>
    <x v="1"/>
    <x v="0"/>
    <x v="105"/>
    <n v="2"/>
    <x v="0"/>
    <s v="Credit Card"/>
    <s v="Home Delivery"/>
    <s v="Yes"/>
    <s v="Fantastic experience"/>
    <x v="0"/>
    <x v="0"/>
    <x v="0"/>
    <x v="0"/>
    <n v="96.11"/>
    <x v="8"/>
    <s v="Northern Region"/>
    <s v="Low"/>
    <s v="February"/>
    <s v="Q1"/>
    <s v="No"/>
    <n v="0"/>
    <n v="14.416499999999999"/>
    <n v="110.52649999999998"/>
  </r>
  <r>
    <n v="3792"/>
    <s v="R06324"/>
    <x v="390"/>
    <n v="70"/>
    <x v="2"/>
    <x v="8"/>
    <x v="30"/>
    <n v="5"/>
    <x v="1"/>
    <s v="Credit Card"/>
    <s v="In Store"/>
    <s v="Yes"/>
    <s v="Fits perfectly"/>
    <x v="1"/>
    <x v="0"/>
    <x v="1"/>
    <x v="5"/>
    <n v="2962.6"/>
    <x v="2"/>
    <s v="Eastern Region"/>
    <s v="Medium"/>
    <s v="January"/>
    <s v="Q1"/>
    <s v="No"/>
    <n v="1"/>
    <n v="444.39"/>
    <n v="3406.99"/>
  </r>
  <r>
    <n v="3793"/>
    <s v="R02496"/>
    <x v="499"/>
    <n v="52"/>
    <x v="2"/>
    <x v="4"/>
    <x v="112"/>
    <n v="2"/>
    <x v="1"/>
    <s v="Mobile Payment"/>
    <s v="In Store"/>
    <s v="No"/>
    <s v="Worth the money"/>
    <x v="0"/>
    <x v="0"/>
    <x v="0"/>
    <x v="4"/>
    <n v="1482.94"/>
    <x v="5"/>
    <s v="Central Region"/>
    <s v="Medium"/>
    <s v="January"/>
    <s v="Q1"/>
    <s v="No"/>
    <n v="1"/>
    <n v="222.441"/>
    <n v="1705.3809999999999"/>
  </r>
  <r>
    <n v="3794"/>
    <s v="R04170"/>
    <x v="346"/>
    <n v="27"/>
    <x v="1"/>
    <x v="3"/>
    <x v="64"/>
    <n v="3"/>
    <x v="0"/>
    <s v="Debit Card"/>
    <s v="Home Delivery"/>
    <s v="No"/>
    <s v="Item missing accessories"/>
    <x v="2"/>
    <x v="1"/>
    <x v="0"/>
    <x v="1"/>
    <n v="119.63"/>
    <x v="3"/>
    <s v="Central Region"/>
    <s v="Low"/>
    <s v="May"/>
    <s v="Q2"/>
    <s v="No"/>
    <n v="0"/>
    <n v="17.944499999999998"/>
    <n v="137.57449999999997"/>
  </r>
  <r>
    <n v="3795"/>
    <s v="R06935"/>
    <x v="519"/>
    <n v="57"/>
    <x v="1"/>
    <x v="5"/>
    <x v="45"/>
    <n v="1"/>
    <x v="1"/>
    <s v="EFT"/>
    <s v="In Store"/>
    <s v="No"/>
    <s v="Exactly as advertised"/>
    <x v="3"/>
    <x v="0"/>
    <x v="0"/>
    <x v="0"/>
    <n v="139.72999999999999"/>
    <x v="1"/>
    <s v="Western Region"/>
    <s v="Low"/>
    <s v="February"/>
    <s v="Q1"/>
    <s v="No"/>
    <n v="1"/>
    <n v="20.959499999999998"/>
    <n v="160.68949999999998"/>
  </r>
  <r>
    <n v="3796"/>
    <s v="R02373"/>
    <x v="636"/>
    <n v="51"/>
    <x v="2"/>
    <x v="0"/>
    <x v="78"/>
    <n v="4"/>
    <x v="1"/>
    <s v="Cash"/>
    <s v="Click &amp; Collect"/>
    <s v="Yes"/>
    <s v="Item missing accessories"/>
    <x v="4"/>
    <x v="1"/>
    <x v="0"/>
    <x v="4"/>
    <n v="954.6"/>
    <x v="8"/>
    <s v="Northern Region"/>
    <s v="Medium"/>
    <s v="January"/>
    <s v="Q1"/>
    <s v="No"/>
    <n v="1"/>
    <n v="143.19"/>
    <n v="1097.79"/>
  </r>
  <r>
    <n v="3797"/>
    <s v="R07238"/>
    <x v="56"/>
    <n v="36"/>
    <x v="0"/>
    <x v="2"/>
    <x v="54"/>
    <n v="3"/>
    <x v="0"/>
    <s v="Credit Card"/>
    <s v="Click &amp; Collect"/>
    <s v="Yes"/>
    <s v="Excellent value"/>
    <x v="2"/>
    <x v="0"/>
    <x v="0"/>
    <x v="3"/>
    <n v="1940.64"/>
    <x v="4"/>
    <s v="Northern Region"/>
    <s v="Medium"/>
    <s v="September"/>
    <s v="Q3"/>
    <s v="No"/>
    <n v="0"/>
    <n v="291.096"/>
    <n v="2231.7359999999999"/>
  </r>
  <r>
    <n v="3799"/>
    <s v="R03462"/>
    <x v="461"/>
    <n v="52"/>
    <x v="2"/>
    <x v="0"/>
    <x v="90"/>
    <n v="4"/>
    <x v="0"/>
    <s v="Mobile Payment"/>
    <s v="In Store"/>
    <s v="No"/>
    <s v="Average quality"/>
    <x v="4"/>
    <x v="2"/>
    <x v="0"/>
    <x v="4"/>
    <n v="16523.5"/>
    <x v="6"/>
    <s v="Northern Region"/>
    <s v="High"/>
    <s v="June"/>
    <s v="Q2"/>
    <s v="Yes"/>
    <n v="0"/>
    <n v="2478.5250000000001"/>
    <n v="19002.024999999998"/>
  </r>
  <r>
    <n v="3800"/>
    <s v="R04368"/>
    <x v="693"/>
    <n v="23"/>
    <x v="1"/>
    <x v="0"/>
    <x v="27"/>
    <n v="4"/>
    <x v="0"/>
    <s v="Credit Card"/>
    <s v="Home Delivery"/>
    <s v="Yes"/>
    <s v="Worth the money"/>
    <x v="4"/>
    <x v="0"/>
    <x v="1"/>
    <x v="2"/>
    <n v="14808.31"/>
    <x v="6"/>
    <s v="Northern Region"/>
    <s v="High"/>
    <s v="November"/>
    <s v="Q4"/>
    <s v="Yes"/>
    <n v="0"/>
    <n v="2221.2464999999997"/>
    <n v="17029.556499999999"/>
  </r>
  <r>
    <n v="3801"/>
    <s v="R05578"/>
    <x v="642"/>
    <n v="27"/>
    <x v="2"/>
    <x v="2"/>
    <x v="122"/>
    <n v="4"/>
    <x v="0"/>
    <s v="Cash"/>
    <s v="In Store"/>
    <s v="No"/>
    <s v="Product exceeded expectations"/>
    <x v="4"/>
    <x v="0"/>
    <x v="1"/>
    <x v="1"/>
    <n v="412.16"/>
    <x v="8"/>
    <s v="Northern Region"/>
    <s v="Low"/>
    <s v="December"/>
    <s v="Q4"/>
    <s v="No"/>
    <n v="0"/>
    <n v="61.823999999999998"/>
    <n v="473.98399999999998"/>
  </r>
  <r>
    <n v="3802"/>
    <s v="R07411"/>
    <x v="589"/>
    <n v="42"/>
    <x v="1"/>
    <x v="5"/>
    <x v="95"/>
    <n v="5"/>
    <x v="1"/>
    <s v="Debit Card"/>
    <s v="Click &amp; Collect"/>
    <s v="Yes"/>
    <s v="Highly recommend"/>
    <x v="1"/>
    <x v="0"/>
    <x v="1"/>
    <x v="3"/>
    <n v="105.11"/>
    <x v="1"/>
    <s v="Western Region"/>
    <s v="Low"/>
    <s v="April"/>
    <s v="Q2"/>
    <s v="No"/>
    <n v="1"/>
    <n v="15.766499999999999"/>
    <n v="120.87649999999999"/>
  </r>
  <r>
    <n v="3803"/>
    <s v="R05719"/>
    <x v="659"/>
    <n v="23"/>
    <x v="1"/>
    <x v="5"/>
    <x v="119"/>
    <n v="1"/>
    <x v="1"/>
    <s v="Mobile Payment"/>
    <s v="In Store"/>
    <s v="Yes"/>
    <s v="Highly recommend"/>
    <x v="3"/>
    <x v="0"/>
    <x v="0"/>
    <x v="2"/>
    <n v="618.72"/>
    <x v="2"/>
    <s v="Western Region"/>
    <s v="Medium"/>
    <s v="November"/>
    <s v="Q4"/>
    <s v="No"/>
    <n v="1"/>
    <n v="92.808000000000007"/>
    <n v="711.52800000000002"/>
  </r>
  <r>
    <n v="3804"/>
    <s v="R05503"/>
    <x v="413"/>
    <n v="69"/>
    <x v="0"/>
    <x v="1"/>
    <x v="65"/>
    <n v="3"/>
    <x v="0"/>
    <s v="EFT"/>
    <s v="Home Delivery"/>
    <s v="No"/>
    <s v="Product exceeded expectations"/>
    <x v="2"/>
    <x v="0"/>
    <x v="0"/>
    <x v="5"/>
    <n v="45.96"/>
    <x v="3"/>
    <s v="Southern Region"/>
    <s v="Low"/>
    <s v="January"/>
    <s v="Q1"/>
    <s v="No"/>
    <n v="0"/>
    <n v="6.8940000000000001"/>
    <n v="52.853999999999999"/>
  </r>
  <r>
    <n v="3805"/>
    <s v="R06974"/>
    <x v="258"/>
    <n v="55"/>
    <x v="2"/>
    <x v="1"/>
    <x v="50"/>
    <n v="2"/>
    <x v="0"/>
    <s v="Credit Card"/>
    <s v="Home Delivery"/>
    <s v="Yes"/>
    <s v="Customer support was excellent"/>
    <x v="0"/>
    <x v="0"/>
    <x v="0"/>
    <x v="0"/>
    <n v="929.55"/>
    <x v="0"/>
    <s v="Southern Region"/>
    <s v="Medium"/>
    <s v="August"/>
    <s v="Q3"/>
    <s v="No"/>
    <n v="0"/>
    <n v="139.43249999999998"/>
    <n v="1068.9824999999998"/>
  </r>
  <r>
    <n v="3807"/>
    <s v="R09131"/>
    <x v="159"/>
    <n v="18"/>
    <x v="0"/>
    <x v="5"/>
    <x v="47"/>
    <n v="2"/>
    <x v="1"/>
    <s v="Cash"/>
    <s v="Click &amp; Collect"/>
    <s v="Yes"/>
    <s v="Looks premium"/>
    <x v="0"/>
    <x v="0"/>
    <x v="0"/>
    <x v="2"/>
    <n v="13123.97"/>
    <x v="6"/>
    <s v="Western Region"/>
    <s v="High"/>
    <s v="February"/>
    <s v="Q1"/>
    <s v="Yes"/>
    <n v="1"/>
    <n v="1968.5954999999999"/>
    <n v="15092.565499999999"/>
  </r>
  <r>
    <n v="3809"/>
    <s v="R03345"/>
    <x v="80"/>
    <n v="37"/>
    <x v="0"/>
    <x v="2"/>
    <x v="75"/>
    <n v="4"/>
    <x v="0"/>
    <s v="EFT"/>
    <s v="Home Delivery"/>
    <s v="Yes"/>
    <s v="Would definitely buy again"/>
    <x v="4"/>
    <x v="0"/>
    <x v="1"/>
    <x v="3"/>
    <n v="4841.7700000000004"/>
    <x v="7"/>
    <s v="Northern Region"/>
    <s v="Medium"/>
    <s v="February"/>
    <s v="Q1"/>
    <s v="No"/>
    <n v="0"/>
    <n v="726.26550000000009"/>
    <n v="5568.0355"/>
  </r>
  <r>
    <n v="3810"/>
    <s v="R00939"/>
    <x v="517"/>
    <n v="18"/>
    <x v="1"/>
    <x v="0"/>
    <x v="106"/>
    <n v="3"/>
    <x v="0"/>
    <s v="Mobile Payment"/>
    <s v="Home Delivery"/>
    <s v="No"/>
    <s v="Packaging could improve"/>
    <x v="2"/>
    <x v="2"/>
    <x v="1"/>
    <x v="2"/>
    <n v="74.72"/>
    <x v="3"/>
    <s v="Northern Region"/>
    <s v="Low"/>
    <s v="February"/>
    <s v="Q1"/>
    <s v="No"/>
    <n v="0"/>
    <n v="11.208"/>
    <n v="85.927999999999997"/>
  </r>
  <r>
    <n v="3812"/>
    <s v="R05262"/>
    <x v="447"/>
    <n v="24"/>
    <x v="2"/>
    <x v="7"/>
    <x v="61"/>
    <n v="3"/>
    <x v="0"/>
    <s v="Credit Card"/>
    <s v="In Store"/>
    <s v="No"/>
    <s v="Instructions unclear"/>
    <x v="2"/>
    <x v="2"/>
    <x v="1"/>
    <x v="2"/>
    <n v="768.34"/>
    <x v="7"/>
    <s v="Western Region"/>
    <s v="Medium"/>
    <s v="May"/>
    <s v="Q2"/>
    <s v="No"/>
    <n v="0"/>
    <n v="115.251"/>
    <n v="883.59100000000001"/>
  </r>
  <r>
    <n v="3814"/>
    <s v="R08746"/>
    <x v="499"/>
    <m/>
    <x v="0"/>
    <x v="0"/>
    <x v="99"/>
    <n v="5"/>
    <x v="1"/>
    <s v="Mobile Payment"/>
    <s v="In Store"/>
    <s v="Yes"/>
    <s v="Easy to assemble"/>
    <x v="1"/>
    <x v="0"/>
    <x v="1"/>
    <x v="6"/>
    <n v="786.78"/>
    <x v="8"/>
    <s v="Northern Region"/>
    <s v="Medium"/>
    <s v="January"/>
    <s v="Q1"/>
    <s v="No"/>
    <n v="1"/>
    <n v="118.017"/>
    <n v="904.79699999999991"/>
  </r>
  <r>
    <n v="3815"/>
    <s v="R06506"/>
    <x v="478"/>
    <n v="62"/>
    <x v="1"/>
    <x v="8"/>
    <x v="19"/>
    <n v="3"/>
    <x v="1"/>
    <s v="EFT"/>
    <s v="Click &amp; Collect"/>
    <s v="No"/>
    <s v="Product was disappointing"/>
    <x v="2"/>
    <x v="1"/>
    <x v="0"/>
    <x v="0"/>
    <n v="343.42"/>
    <x v="3"/>
    <s v="Eastern Region"/>
    <s v="Low"/>
    <s v="February"/>
    <s v="Q1"/>
    <s v="No"/>
    <n v="1"/>
    <n v="51.512999999999998"/>
    <n v="394.93299999999999"/>
  </r>
  <r>
    <n v="3816"/>
    <s v="R07206"/>
    <x v="521"/>
    <n v="64"/>
    <x v="2"/>
    <x v="0"/>
    <x v="9"/>
    <n v="3"/>
    <x v="1"/>
    <s v="Cash"/>
    <s v="Click &amp; Collect"/>
    <s v="No"/>
    <s v="Easy online ordering"/>
    <x v="2"/>
    <x v="0"/>
    <x v="0"/>
    <x v="0"/>
    <n v="43.23"/>
    <x v="3"/>
    <s v="Northern Region"/>
    <s v="Low"/>
    <s v="July"/>
    <s v="Q3"/>
    <s v="No"/>
    <n v="1"/>
    <n v="6.4844999999999997"/>
    <n v="49.714499999999994"/>
  </r>
  <r>
    <n v="3817"/>
    <s v="R09869"/>
    <x v="654"/>
    <n v="79"/>
    <x v="0"/>
    <x v="1"/>
    <x v="109"/>
    <n v="5"/>
    <x v="1"/>
    <s v="Debit Card"/>
    <s v="Click &amp; Collect"/>
    <s v="No"/>
    <s v="Poor packaging"/>
    <x v="1"/>
    <x v="1"/>
    <x v="0"/>
    <x v="5"/>
    <n v="470.6"/>
    <x v="4"/>
    <s v="Southern Region"/>
    <s v="Low"/>
    <s v="March"/>
    <s v="Q1"/>
    <s v="No"/>
    <n v="1"/>
    <n v="70.59"/>
    <n v="541.18999999999994"/>
  </r>
  <r>
    <n v="3818"/>
    <s v="R00757"/>
    <x v="276"/>
    <m/>
    <x v="2"/>
    <x v="8"/>
    <x v="88"/>
    <n v="1"/>
    <x v="0"/>
    <s v="Credit Card"/>
    <s v="In Store"/>
    <s v="Yes"/>
    <s v="Instructions unclear"/>
    <x v="3"/>
    <x v="2"/>
    <x v="0"/>
    <x v="6"/>
    <n v="529.15"/>
    <x v="0"/>
    <s v="Eastern Region"/>
    <s v="Medium"/>
    <s v="December"/>
    <s v="Q4"/>
    <s v="No"/>
    <n v="0"/>
    <n v="79.372499999999988"/>
    <n v="608.52249999999992"/>
  </r>
  <r>
    <n v="3819"/>
    <s v="R04907"/>
    <x v="90"/>
    <m/>
    <x v="2"/>
    <x v="4"/>
    <x v="63"/>
    <n v="1"/>
    <x v="0"/>
    <s v="EFT"/>
    <s v="Home Delivery"/>
    <s v="Yes"/>
    <s v="Packaging could improve"/>
    <x v="3"/>
    <x v="2"/>
    <x v="0"/>
    <x v="6"/>
    <n v="1604.87"/>
    <x v="0"/>
    <s v="Central Region"/>
    <s v="Medium"/>
    <s v="July"/>
    <s v="Q3"/>
    <s v="No"/>
    <n v="0"/>
    <n v="240.73049999999998"/>
    <n v="1845.6004999999998"/>
  </r>
  <r>
    <n v="3821"/>
    <s v="R09421"/>
    <x v="627"/>
    <m/>
    <x v="1"/>
    <x v="0"/>
    <x v="31"/>
    <n v="4"/>
    <x v="0"/>
    <s v="Debit Card"/>
    <s v="Click &amp; Collect"/>
    <s v="No"/>
    <s v="Easy to assemble"/>
    <x v="4"/>
    <x v="0"/>
    <x v="1"/>
    <x v="6"/>
    <n v="294.33"/>
    <x v="4"/>
    <s v="Northern Region"/>
    <s v="Low"/>
    <s v="August"/>
    <s v="Q3"/>
    <s v="No"/>
    <n v="0"/>
    <n v="44.149499999999996"/>
    <n v="338.47949999999997"/>
  </r>
  <r>
    <n v="3822"/>
    <s v="R04429"/>
    <x v="634"/>
    <n v="38"/>
    <x v="0"/>
    <x v="8"/>
    <x v="53"/>
    <n v="4"/>
    <x v="1"/>
    <s v="Debit Card"/>
    <s v="Home Delivery"/>
    <s v="No"/>
    <s v="Long waiting time"/>
    <x v="4"/>
    <x v="1"/>
    <x v="0"/>
    <x v="3"/>
    <n v="22574.95"/>
    <x v="6"/>
    <s v="Eastern Region"/>
    <s v="High"/>
    <s v="June"/>
    <s v="Q2"/>
    <s v="Yes"/>
    <n v="1"/>
    <n v="3386.2424999999998"/>
    <n v="25961.192499999997"/>
  </r>
  <r>
    <n v="3824"/>
    <s v="R03640"/>
    <x v="457"/>
    <n v="77"/>
    <x v="0"/>
    <x v="5"/>
    <x v="103"/>
    <n v="3"/>
    <x v="1"/>
    <s v="Mobile Payment"/>
    <s v="Home Delivery"/>
    <s v="No"/>
    <s v="Packaging could improve"/>
    <x v="2"/>
    <x v="2"/>
    <x v="1"/>
    <x v="5"/>
    <n v="103.4"/>
    <x v="3"/>
    <s v="Western Region"/>
    <s v="Low"/>
    <s v="March"/>
    <s v="Q1"/>
    <s v="No"/>
    <n v="1"/>
    <n v="15.51"/>
    <n v="118.91"/>
  </r>
  <r>
    <n v="3825"/>
    <s v="R04603"/>
    <x v="223"/>
    <n v="46"/>
    <x v="1"/>
    <x v="5"/>
    <x v="8"/>
    <n v="4"/>
    <x v="1"/>
    <s v="Mobile Payment"/>
    <s v="Click &amp; Collect"/>
    <s v="No"/>
    <s v="Average quality"/>
    <x v="4"/>
    <x v="2"/>
    <x v="0"/>
    <x v="4"/>
    <n v="5390.8"/>
    <x v="6"/>
    <s v="Western Region"/>
    <s v="High"/>
    <s v="October"/>
    <s v="Q4"/>
    <s v="Yes"/>
    <n v="1"/>
    <n v="808.62"/>
    <n v="6199.42"/>
  </r>
  <r>
    <n v="3826"/>
    <s v="R06721"/>
    <x v="560"/>
    <n v="77"/>
    <x v="0"/>
    <x v="3"/>
    <x v="1"/>
    <n v="4"/>
    <x v="0"/>
    <s v="EFT"/>
    <s v="Click &amp; Collect"/>
    <s v="No"/>
    <m/>
    <x v="4"/>
    <x v="3"/>
    <x v="2"/>
    <x v="5"/>
    <n v="444.38"/>
    <x v="1"/>
    <s v="Central Region"/>
    <s v="Low"/>
    <s v="November"/>
    <s v="Q4"/>
    <s v="No"/>
    <n v="0"/>
    <n v="66.656999999999996"/>
    <n v="511.03699999999998"/>
  </r>
  <r>
    <n v="3827"/>
    <s v="R06193"/>
    <x v="68"/>
    <n v="28"/>
    <x v="2"/>
    <x v="3"/>
    <x v="42"/>
    <n v="4"/>
    <x v="1"/>
    <s v="Cash"/>
    <s v="Click &amp; Collect"/>
    <s v="No"/>
    <m/>
    <x v="4"/>
    <x v="3"/>
    <x v="2"/>
    <x v="1"/>
    <n v="2099.4"/>
    <x v="2"/>
    <s v="Central Region"/>
    <s v="Medium"/>
    <s v="November"/>
    <s v="Q4"/>
    <s v="No"/>
    <n v="1"/>
    <n v="314.91000000000003"/>
    <n v="2414.31"/>
  </r>
  <r>
    <n v="3830"/>
    <s v="R02358"/>
    <x v="93"/>
    <n v="36"/>
    <x v="0"/>
    <x v="4"/>
    <x v="83"/>
    <n v="3"/>
    <x v="0"/>
    <s v="Credit Card"/>
    <s v="Home Delivery"/>
    <s v="Yes"/>
    <s v="Fits perfectly"/>
    <x v="2"/>
    <x v="0"/>
    <x v="0"/>
    <x v="3"/>
    <n v="3521.64"/>
    <x v="5"/>
    <s v="Central Region"/>
    <s v="Medium"/>
    <s v="March"/>
    <s v="Q1"/>
    <s v="No"/>
    <n v="0"/>
    <n v="528.24599999999998"/>
    <n v="4049.8859999999995"/>
  </r>
  <r>
    <n v="3831"/>
    <s v="R03419"/>
    <x v="389"/>
    <n v="34"/>
    <x v="2"/>
    <x v="0"/>
    <x v="6"/>
    <n v="3"/>
    <x v="1"/>
    <s v="Credit Card"/>
    <s v="Home Delivery"/>
    <s v="Yes"/>
    <m/>
    <x v="2"/>
    <x v="3"/>
    <x v="2"/>
    <x v="1"/>
    <n v="409.06"/>
    <x v="5"/>
    <s v="Northern Region"/>
    <s v="Low"/>
    <s v="May"/>
    <s v="Q2"/>
    <s v="No"/>
    <n v="1"/>
    <n v="61.358999999999995"/>
    <n v="470.41899999999998"/>
  </r>
  <r>
    <n v="3833"/>
    <s v="R00550"/>
    <x v="248"/>
    <n v="25"/>
    <x v="1"/>
    <x v="4"/>
    <x v="22"/>
    <n v="1"/>
    <x v="1"/>
    <s v="EFT"/>
    <s v="Click &amp; Collect"/>
    <s v="Yes"/>
    <s v="Helpful staff"/>
    <x v="3"/>
    <x v="0"/>
    <x v="0"/>
    <x v="1"/>
    <n v="1734"/>
    <x v="7"/>
    <s v="Central Region"/>
    <s v="Medium"/>
    <s v="January"/>
    <s v="Q1"/>
    <s v="No"/>
    <n v="1"/>
    <n v="260.09999999999997"/>
    <n v="1994.1"/>
  </r>
  <r>
    <n v="3834"/>
    <s v="R04439"/>
    <x v="27"/>
    <n v="36"/>
    <x v="1"/>
    <x v="4"/>
    <x v="80"/>
    <n v="1"/>
    <x v="1"/>
    <s v="EFT"/>
    <s v="Click &amp; Collect"/>
    <s v="No"/>
    <s v="Would definitely buy again"/>
    <x v="3"/>
    <x v="0"/>
    <x v="0"/>
    <x v="3"/>
    <n v="10347.709999999999"/>
    <x v="5"/>
    <s v="Central Region"/>
    <s v="High"/>
    <s v="June"/>
    <s v="Q2"/>
    <s v="Yes"/>
    <n v="1"/>
    <n v="1552.1564999999998"/>
    <n v="11899.866499999998"/>
  </r>
  <r>
    <n v="3835"/>
    <s v="R02813"/>
    <x v="453"/>
    <n v="79"/>
    <x v="0"/>
    <x v="4"/>
    <x v="80"/>
    <n v="1"/>
    <x v="0"/>
    <s v="Debit Card"/>
    <s v="Click &amp; Collect"/>
    <s v="Yes"/>
    <s v="Looks premium"/>
    <x v="3"/>
    <x v="0"/>
    <x v="0"/>
    <x v="5"/>
    <n v="10347.709999999999"/>
    <x v="5"/>
    <s v="Central Region"/>
    <s v="High"/>
    <s v="October"/>
    <s v="Q4"/>
    <s v="Yes"/>
    <n v="0"/>
    <n v="1552.1564999999998"/>
    <n v="11899.866499999998"/>
  </r>
  <r>
    <n v="3836"/>
    <s v="R09524"/>
    <x v="143"/>
    <n v="21"/>
    <x v="1"/>
    <x v="7"/>
    <x v="123"/>
    <n v="3"/>
    <x v="0"/>
    <s v="Mobile Payment"/>
    <s v="Home Delivery"/>
    <s v="No"/>
    <s v="Packaging could improve"/>
    <x v="2"/>
    <x v="2"/>
    <x v="1"/>
    <x v="2"/>
    <n v="2977.47"/>
    <x v="7"/>
    <s v="Western Region"/>
    <s v="Medium"/>
    <s v="May"/>
    <s v="Q2"/>
    <s v="No"/>
    <n v="0"/>
    <n v="446.62049999999994"/>
    <n v="3424.0904999999993"/>
  </r>
  <r>
    <n v="3837"/>
    <s v="R08913"/>
    <x v="153"/>
    <n v="36"/>
    <x v="2"/>
    <x v="0"/>
    <x v="111"/>
    <n v="4"/>
    <x v="0"/>
    <s v="Debit Card"/>
    <s v="Home Delivery"/>
    <s v="No"/>
    <s v="Highly recommend"/>
    <x v="4"/>
    <x v="0"/>
    <x v="1"/>
    <x v="3"/>
    <n v="4507.63"/>
    <x v="2"/>
    <s v="Northern Region"/>
    <s v="Medium"/>
    <s v="January"/>
    <s v="Q1"/>
    <s v="No"/>
    <n v="0"/>
    <n v="676.14449999999999"/>
    <n v="5183.7744999999995"/>
  </r>
  <r>
    <n v="3838"/>
    <s v="R09136"/>
    <x v="309"/>
    <n v="24"/>
    <x v="1"/>
    <x v="4"/>
    <x v="62"/>
    <n v="4"/>
    <x v="1"/>
    <s v="Debit Card"/>
    <s v="In Store"/>
    <s v="No"/>
    <s v="Would definitely buy again"/>
    <x v="4"/>
    <x v="0"/>
    <x v="1"/>
    <x v="2"/>
    <n v="2951.61"/>
    <x v="1"/>
    <s v="Central Region"/>
    <s v="Medium"/>
    <s v="January"/>
    <s v="Q1"/>
    <s v="No"/>
    <n v="1"/>
    <n v="442.74150000000003"/>
    <n v="3394.3514999999998"/>
  </r>
  <r>
    <n v="3841"/>
    <s v="R03170"/>
    <x v="401"/>
    <n v="52"/>
    <x v="1"/>
    <x v="1"/>
    <x v="51"/>
    <n v="2"/>
    <x v="0"/>
    <s v="Debit Card"/>
    <s v="In Store"/>
    <s v="No"/>
    <s v="Item missing accessories"/>
    <x v="0"/>
    <x v="1"/>
    <x v="1"/>
    <x v="4"/>
    <n v="209.53"/>
    <x v="3"/>
    <s v="Southern Region"/>
    <s v="Low"/>
    <s v="September"/>
    <s v="Q3"/>
    <s v="No"/>
    <n v="0"/>
    <n v="31.429499999999997"/>
    <n v="240.95949999999999"/>
  </r>
  <r>
    <n v="3842"/>
    <s v="R06805"/>
    <x v="421"/>
    <n v="26"/>
    <x v="1"/>
    <x v="2"/>
    <x v="29"/>
    <n v="2"/>
    <x v="1"/>
    <s v="Debit Card"/>
    <s v="Home Delivery"/>
    <s v="Yes"/>
    <s v="Item missing accessories"/>
    <x v="0"/>
    <x v="1"/>
    <x v="1"/>
    <x v="1"/>
    <n v="1355.08"/>
    <x v="2"/>
    <s v="Northern Region"/>
    <s v="Medium"/>
    <s v="March"/>
    <s v="Q1"/>
    <s v="No"/>
    <n v="1"/>
    <n v="203.26199999999997"/>
    <n v="1558.3419999999999"/>
  </r>
  <r>
    <n v="3843"/>
    <s v="R04990"/>
    <x v="644"/>
    <n v="67"/>
    <x v="0"/>
    <x v="7"/>
    <x v="105"/>
    <n v="3"/>
    <x v="0"/>
    <s v="Mobile Payment"/>
    <s v="Home Delivery"/>
    <s v="Yes"/>
    <s v="Highly recommend"/>
    <x v="2"/>
    <x v="0"/>
    <x v="0"/>
    <x v="5"/>
    <n v="96.11"/>
    <x v="8"/>
    <s v="Western Region"/>
    <s v="Low"/>
    <s v="September"/>
    <s v="Q3"/>
    <s v="No"/>
    <n v="0"/>
    <n v="14.416499999999999"/>
    <n v="110.52649999999998"/>
  </r>
  <r>
    <n v="3844"/>
    <s v="R08870"/>
    <x v="100"/>
    <n v="23"/>
    <x v="0"/>
    <x v="8"/>
    <x v="92"/>
    <n v="2"/>
    <x v="0"/>
    <s v="Credit Card"/>
    <s v="Home Delivery"/>
    <s v="No"/>
    <s v="Easy to assemble"/>
    <x v="0"/>
    <x v="0"/>
    <x v="0"/>
    <x v="2"/>
    <n v="2217.0300000000002"/>
    <x v="8"/>
    <s v="Eastern Region"/>
    <s v="Medium"/>
    <s v="February"/>
    <s v="Q1"/>
    <s v="No"/>
    <n v="0"/>
    <n v="332.55450000000002"/>
    <n v="2549.5844999999999"/>
  </r>
  <r>
    <n v="3845"/>
    <s v="R01260"/>
    <x v="242"/>
    <n v="32"/>
    <x v="2"/>
    <x v="4"/>
    <x v="54"/>
    <n v="3"/>
    <x v="0"/>
    <s v="Debit Card"/>
    <s v="In Store"/>
    <s v="No"/>
    <m/>
    <x v="2"/>
    <x v="3"/>
    <x v="2"/>
    <x v="1"/>
    <n v="1940.64"/>
    <x v="4"/>
    <s v="Central Region"/>
    <s v="Medium"/>
    <s v="October"/>
    <s v="Q4"/>
    <s v="No"/>
    <n v="0"/>
    <n v="291.096"/>
    <n v="2231.7359999999999"/>
  </r>
  <r>
    <n v="3846"/>
    <s v="R08133"/>
    <x v="134"/>
    <n v="67"/>
    <x v="1"/>
    <x v="6"/>
    <x v="51"/>
    <n v="4"/>
    <x v="0"/>
    <s v="Cash"/>
    <s v="Click &amp; Collect"/>
    <s v="No"/>
    <s v="Excellent value"/>
    <x v="4"/>
    <x v="0"/>
    <x v="1"/>
    <x v="5"/>
    <n v="209.53"/>
    <x v="3"/>
    <s v="Gauteng Region"/>
    <s v="Low"/>
    <s v="October"/>
    <s v="Q4"/>
    <s v="No"/>
    <n v="0"/>
    <n v="31.429499999999997"/>
    <n v="240.95949999999999"/>
  </r>
  <r>
    <n v="3847"/>
    <s v="R07692"/>
    <x v="102"/>
    <n v="49"/>
    <x v="2"/>
    <x v="3"/>
    <x v="107"/>
    <n v="5"/>
    <x v="0"/>
    <s v="Credit Card"/>
    <s v="Home Delivery"/>
    <s v="No"/>
    <s v="Helpful staff"/>
    <x v="1"/>
    <x v="0"/>
    <x v="1"/>
    <x v="4"/>
    <n v="2413.3000000000002"/>
    <x v="6"/>
    <s v="Central Region"/>
    <s v="Medium"/>
    <s v="October"/>
    <s v="Q4"/>
    <s v="No"/>
    <n v="0"/>
    <n v="361.995"/>
    <n v="2775.2950000000001"/>
  </r>
  <r>
    <n v="3849"/>
    <s v="R01025"/>
    <x v="308"/>
    <n v="36"/>
    <x v="0"/>
    <x v="7"/>
    <x v="38"/>
    <n v="4"/>
    <x v="1"/>
    <s v="Debit Card"/>
    <s v="Click &amp; Collect"/>
    <s v="Yes"/>
    <s v="Long waiting time"/>
    <x v="4"/>
    <x v="1"/>
    <x v="0"/>
    <x v="3"/>
    <n v="3715.65"/>
    <x v="5"/>
    <s v="Western Region"/>
    <s v="Medium"/>
    <s v="February"/>
    <s v="Q1"/>
    <s v="No"/>
    <n v="1"/>
    <n v="557.34749999999997"/>
    <n v="4272.9974999999995"/>
  </r>
  <r>
    <n v="3850"/>
    <s v="R05134"/>
    <x v="690"/>
    <n v="70"/>
    <x v="0"/>
    <x v="4"/>
    <x v="26"/>
    <n v="3"/>
    <x v="1"/>
    <s v="EFT"/>
    <s v="In Store"/>
    <s v="Yes"/>
    <s v="Instructions unclear"/>
    <x v="2"/>
    <x v="2"/>
    <x v="1"/>
    <x v="5"/>
    <n v="27815.439999999999"/>
    <x v="6"/>
    <s v="Central Region"/>
    <s v="High"/>
    <s v="December"/>
    <s v="Q4"/>
    <s v="Yes"/>
    <n v="1"/>
    <n v="4172.3159999999998"/>
    <n v="31987.755999999998"/>
  </r>
  <r>
    <n v="3851"/>
    <s v="R00753"/>
    <x v="128"/>
    <n v="63"/>
    <x v="2"/>
    <x v="7"/>
    <x v="23"/>
    <n v="1"/>
    <x v="1"/>
    <s v="Debit Card"/>
    <s v="Home Delivery"/>
    <s v="Yes"/>
    <s v="Product exceeded expectations"/>
    <x v="3"/>
    <x v="0"/>
    <x v="0"/>
    <x v="0"/>
    <n v="2340.5700000000002"/>
    <x v="8"/>
    <s v="Western Region"/>
    <s v="Medium"/>
    <s v="October"/>
    <s v="Q4"/>
    <s v="No"/>
    <n v="1"/>
    <n v="351.08550000000002"/>
    <n v="2691.6554999999998"/>
  </r>
  <r>
    <n v="3853"/>
    <s v="R04701"/>
    <x v="545"/>
    <n v="19"/>
    <x v="1"/>
    <x v="6"/>
    <x v="45"/>
    <n v="2"/>
    <x v="1"/>
    <s v="Cash"/>
    <s v="Home Delivery"/>
    <s v="Yes"/>
    <s v="Delivery delayed"/>
    <x v="0"/>
    <x v="1"/>
    <x v="1"/>
    <x v="2"/>
    <n v="139.72999999999999"/>
    <x v="1"/>
    <s v="Gauteng Region"/>
    <s v="Low"/>
    <s v="September"/>
    <s v="Q3"/>
    <s v="No"/>
    <n v="1"/>
    <n v="20.959499999999998"/>
    <n v="160.68949999999998"/>
  </r>
  <r>
    <n v="3855"/>
    <s v="R01952"/>
    <x v="492"/>
    <n v="72"/>
    <x v="2"/>
    <x v="2"/>
    <x v="71"/>
    <n v="5"/>
    <x v="0"/>
    <s v="Debit Card"/>
    <s v="Click &amp; Collect"/>
    <s v="No"/>
    <s v="Easy to assemble"/>
    <x v="1"/>
    <x v="0"/>
    <x v="1"/>
    <x v="5"/>
    <n v="1171.25"/>
    <x v="4"/>
    <s v="Northern Region"/>
    <s v="Medium"/>
    <s v="March"/>
    <s v="Q1"/>
    <s v="No"/>
    <n v="0"/>
    <n v="175.6875"/>
    <n v="1346.9375"/>
  </r>
  <r>
    <n v="3856"/>
    <s v="R08202"/>
    <x v="715"/>
    <n v="55"/>
    <x v="1"/>
    <x v="7"/>
    <x v="45"/>
    <n v="5"/>
    <x v="0"/>
    <s v="Mobile Payment"/>
    <s v="In Store"/>
    <s v="No"/>
    <s v="Worth the money"/>
    <x v="1"/>
    <x v="0"/>
    <x v="1"/>
    <x v="0"/>
    <n v="139.72999999999999"/>
    <x v="1"/>
    <s v="Western Region"/>
    <s v="Low"/>
    <s v="July"/>
    <s v="Q3"/>
    <s v="No"/>
    <n v="0"/>
    <n v="20.959499999999998"/>
    <n v="160.68949999999998"/>
  </r>
  <r>
    <n v="3857"/>
    <s v="R00352"/>
    <x v="209"/>
    <n v="42"/>
    <x v="1"/>
    <x v="8"/>
    <x v="119"/>
    <n v="5"/>
    <x v="1"/>
    <s v="Credit Card"/>
    <s v="In Store"/>
    <s v="Yes"/>
    <m/>
    <x v="1"/>
    <x v="3"/>
    <x v="2"/>
    <x v="3"/>
    <n v="618.72"/>
    <x v="2"/>
    <s v="Eastern Region"/>
    <s v="Medium"/>
    <s v="January"/>
    <s v="Q1"/>
    <s v="No"/>
    <n v="1"/>
    <n v="92.808000000000007"/>
    <n v="711.52800000000002"/>
  </r>
  <r>
    <n v="3859"/>
    <s v="R08535"/>
    <x v="548"/>
    <n v="61"/>
    <x v="0"/>
    <x v="4"/>
    <x v="5"/>
    <n v="4"/>
    <x v="0"/>
    <s v="EFT"/>
    <s v="Click &amp; Collect"/>
    <s v="No"/>
    <s v="Easy to assemble"/>
    <x v="4"/>
    <x v="0"/>
    <x v="1"/>
    <x v="0"/>
    <n v="1158.56"/>
    <x v="4"/>
    <s v="Central Region"/>
    <s v="Medium"/>
    <s v="September"/>
    <s v="Q3"/>
    <s v="No"/>
    <n v="0"/>
    <n v="173.78399999999999"/>
    <n v="1332.3439999999998"/>
  </r>
  <r>
    <n v="3860"/>
    <s v="R04615"/>
    <x v="377"/>
    <n v="27"/>
    <x v="1"/>
    <x v="7"/>
    <x v="76"/>
    <n v="3"/>
    <x v="1"/>
    <s v="EFT"/>
    <s v="Click &amp; Collect"/>
    <s v="No"/>
    <s v="Excellent value"/>
    <x v="2"/>
    <x v="0"/>
    <x v="0"/>
    <x v="1"/>
    <n v="824.74"/>
    <x v="8"/>
    <s v="Western Region"/>
    <s v="Medium"/>
    <s v="January"/>
    <s v="Q1"/>
    <s v="No"/>
    <n v="1"/>
    <n v="123.711"/>
    <n v="948.45099999999991"/>
  </r>
  <r>
    <n v="3861"/>
    <s v="R04008"/>
    <x v="306"/>
    <n v="47"/>
    <x v="0"/>
    <x v="8"/>
    <x v="74"/>
    <n v="5"/>
    <x v="1"/>
    <s v="Cash"/>
    <s v="Home Delivery"/>
    <s v="No"/>
    <s v="Poor packaging"/>
    <x v="1"/>
    <x v="1"/>
    <x v="0"/>
    <x v="4"/>
    <n v="1000.7"/>
    <x v="4"/>
    <s v="Eastern Region"/>
    <s v="Medium"/>
    <s v="February"/>
    <s v="Q1"/>
    <s v="No"/>
    <n v="1"/>
    <n v="150.10499999999999"/>
    <n v="1150.8050000000001"/>
  </r>
  <r>
    <n v="3862"/>
    <s v="R05999"/>
    <x v="705"/>
    <m/>
    <x v="1"/>
    <x v="2"/>
    <x v="101"/>
    <n v="1"/>
    <x v="0"/>
    <s v="Cash"/>
    <s v="In Store"/>
    <s v="No"/>
    <s v="Item missing accessories"/>
    <x v="3"/>
    <x v="1"/>
    <x v="1"/>
    <x v="6"/>
    <n v="886.51"/>
    <x v="1"/>
    <s v="Northern Region"/>
    <s v="Medium"/>
    <s v="July"/>
    <s v="Q3"/>
    <s v="No"/>
    <n v="0"/>
    <n v="132.97649999999999"/>
    <n v="1019.4864999999999"/>
  </r>
  <r>
    <n v="3863"/>
    <s v="R00702"/>
    <x v="260"/>
    <n v="44"/>
    <x v="2"/>
    <x v="1"/>
    <x v="76"/>
    <n v="5"/>
    <x v="0"/>
    <s v="Cash"/>
    <s v="Click &amp; Collect"/>
    <s v="No"/>
    <s v="Fantastic experience"/>
    <x v="1"/>
    <x v="0"/>
    <x v="1"/>
    <x v="3"/>
    <n v="824.74"/>
    <x v="8"/>
    <s v="Southern Region"/>
    <s v="Medium"/>
    <s v="March"/>
    <s v="Q1"/>
    <s v="No"/>
    <n v="0"/>
    <n v="123.711"/>
    <n v="948.45099999999991"/>
  </r>
  <r>
    <n v="3865"/>
    <s v="R03663"/>
    <x v="58"/>
    <n v="36"/>
    <x v="2"/>
    <x v="3"/>
    <x v="57"/>
    <n v="5"/>
    <x v="1"/>
    <s v="EFT"/>
    <s v="In Store"/>
    <s v="Yes"/>
    <s v="Excellent value"/>
    <x v="1"/>
    <x v="0"/>
    <x v="1"/>
    <x v="3"/>
    <n v="551.66"/>
    <x v="0"/>
    <s v="Central Region"/>
    <s v="Medium"/>
    <s v="November"/>
    <s v="Q4"/>
    <s v="No"/>
    <n v="1"/>
    <n v="82.748999999999995"/>
    <n v="634.40899999999988"/>
  </r>
  <r>
    <n v="3866"/>
    <s v="R04845"/>
    <x v="705"/>
    <n v="69"/>
    <x v="0"/>
    <x v="1"/>
    <x v="38"/>
    <n v="2"/>
    <x v="1"/>
    <s v="Debit Card"/>
    <s v="Click &amp; Collect"/>
    <s v="Yes"/>
    <s v="Excellent value"/>
    <x v="0"/>
    <x v="0"/>
    <x v="0"/>
    <x v="5"/>
    <n v="3715.65"/>
    <x v="5"/>
    <s v="Southern Region"/>
    <s v="Medium"/>
    <s v="July"/>
    <s v="Q3"/>
    <s v="No"/>
    <n v="1"/>
    <n v="557.34749999999997"/>
    <n v="4272.9974999999995"/>
  </r>
  <r>
    <n v="3867"/>
    <s v="R05194"/>
    <x v="693"/>
    <n v="59"/>
    <x v="0"/>
    <x v="2"/>
    <x v="58"/>
    <n v="3"/>
    <x v="0"/>
    <s v="Mobile Payment"/>
    <s v="Home Delivery"/>
    <s v="Yes"/>
    <s v="Product was disappointing"/>
    <x v="2"/>
    <x v="1"/>
    <x v="0"/>
    <x v="0"/>
    <n v="2603.98"/>
    <x v="0"/>
    <s v="Northern Region"/>
    <s v="Medium"/>
    <s v="November"/>
    <s v="Q4"/>
    <s v="No"/>
    <n v="0"/>
    <n v="390.59699999999998"/>
    <n v="2994.5769999999998"/>
  </r>
  <r>
    <n v="3868"/>
    <s v="R04722"/>
    <x v="100"/>
    <m/>
    <x v="0"/>
    <x v="2"/>
    <x v="24"/>
    <n v="2"/>
    <x v="0"/>
    <s v="EFT"/>
    <s v="Click &amp; Collect"/>
    <s v="Yes"/>
    <s v="Customer support was excellent"/>
    <x v="0"/>
    <x v="0"/>
    <x v="0"/>
    <x v="6"/>
    <n v="44114.21"/>
    <x v="6"/>
    <s v="Northern Region"/>
    <s v="High"/>
    <s v="February"/>
    <s v="Q1"/>
    <s v="Yes"/>
    <n v="0"/>
    <n v="6617.1314999999995"/>
    <n v="50731.341499999995"/>
  </r>
  <r>
    <n v="3869"/>
    <s v="R00562"/>
    <x v="115"/>
    <n v="35"/>
    <x v="0"/>
    <x v="0"/>
    <x v="14"/>
    <n v="4"/>
    <x v="1"/>
    <s v="Credit Card"/>
    <s v="Click &amp; Collect"/>
    <s v="Yes"/>
    <s v="Excellent product"/>
    <x v="4"/>
    <x v="0"/>
    <x v="1"/>
    <x v="3"/>
    <n v="1440.59"/>
    <x v="1"/>
    <s v="Northern Region"/>
    <s v="Medium"/>
    <s v="October"/>
    <s v="Q4"/>
    <s v="No"/>
    <n v="1"/>
    <n v="216.08849999999998"/>
    <n v="1656.6784999999998"/>
  </r>
  <r>
    <n v="3871"/>
    <s v="R03099"/>
    <x v="599"/>
    <n v="30"/>
    <x v="0"/>
    <x v="2"/>
    <x v="45"/>
    <n v="5"/>
    <x v="1"/>
    <s v="Cash"/>
    <s v="Home Delivery"/>
    <s v="Yes"/>
    <s v="Easy to assemble"/>
    <x v="1"/>
    <x v="0"/>
    <x v="1"/>
    <x v="1"/>
    <n v="139.72999999999999"/>
    <x v="1"/>
    <s v="Northern Region"/>
    <s v="Low"/>
    <s v="December"/>
    <s v="Q4"/>
    <s v="No"/>
    <n v="1"/>
    <n v="20.959499999999998"/>
    <n v="160.68949999999998"/>
  </r>
  <r>
    <n v="3872"/>
    <s v="R04061"/>
    <x v="267"/>
    <n v="32"/>
    <x v="0"/>
    <x v="7"/>
    <x v="73"/>
    <n v="4"/>
    <x v="1"/>
    <s v="Mobile Payment"/>
    <s v="Home Delivery"/>
    <s v="No"/>
    <m/>
    <x v="4"/>
    <x v="3"/>
    <x v="2"/>
    <x v="1"/>
    <n v="657.5"/>
    <x v="5"/>
    <s v="Western Region"/>
    <s v="Medium"/>
    <s v="January"/>
    <s v="Q1"/>
    <s v="No"/>
    <n v="1"/>
    <n v="98.625"/>
    <n v="756.12499999999989"/>
  </r>
  <r>
    <n v="3873"/>
    <s v="R03151"/>
    <x v="454"/>
    <n v="27"/>
    <x v="1"/>
    <x v="8"/>
    <x v="32"/>
    <n v="1"/>
    <x v="1"/>
    <s v="Credit Card"/>
    <s v="Home Delivery"/>
    <s v="Yes"/>
    <s v="Excellent value"/>
    <x v="3"/>
    <x v="0"/>
    <x v="0"/>
    <x v="1"/>
    <n v="3086.4"/>
    <x v="7"/>
    <s v="Eastern Region"/>
    <s v="Medium"/>
    <s v="April"/>
    <s v="Q2"/>
    <s v="No"/>
    <n v="1"/>
    <n v="462.96"/>
    <n v="3549.3599999999997"/>
  </r>
  <r>
    <n v="3874"/>
    <s v="R05800"/>
    <x v="605"/>
    <n v="52"/>
    <x v="1"/>
    <x v="0"/>
    <x v="62"/>
    <n v="4"/>
    <x v="1"/>
    <s v="Credit Card"/>
    <s v="In Store"/>
    <s v="Yes"/>
    <s v="Long waiting time"/>
    <x v="4"/>
    <x v="1"/>
    <x v="0"/>
    <x v="4"/>
    <n v="2951.61"/>
    <x v="1"/>
    <s v="Northern Region"/>
    <s v="Medium"/>
    <s v="May"/>
    <s v="Q2"/>
    <s v="No"/>
    <n v="1"/>
    <n v="442.74150000000003"/>
    <n v="3394.3514999999998"/>
  </r>
  <r>
    <n v="3875"/>
    <s v="R04442"/>
    <x v="80"/>
    <n v="27"/>
    <x v="0"/>
    <x v="3"/>
    <x v="76"/>
    <n v="3"/>
    <x v="1"/>
    <s v="Debit Card"/>
    <s v="Click &amp; Collect"/>
    <s v="Yes"/>
    <s v="Instructions unclear"/>
    <x v="2"/>
    <x v="2"/>
    <x v="1"/>
    <x v="1"/>
    <n v="824.74"/>
    <x v="8"/>
    <s v="Central Region"/>
    <s v="Medium"/>
    <s v="February"/>
    <s v="Q1"/>
    <s v="No"/>
    <n v="1"/>
    <n v="123.711"/>
    <n v="948.45099999999991"/>
  </r>
  <r>
    <n v="3876"/>
    <s v="R04772"/>
    <x v="120"/>
    <n v="36"/>
    <x v="0"/>
    <x v="3"/>
    <x v="62"/>
    <n v="1"/>
    <x v="0"/>
    <s v="Credit Card"/>
    <s v="Home Delivery"/>
    <s v="Yes"/>
    <s v="Delivery delayed"/>
    <x v="3"/>
    <x v="1"/>
    <x v="1"/>
    <x v="3"/>
    <n v="2951.61"/>
    <x v="1"/>
    <s v="Central Region"/>
    <s v="Medium"/>
    <s v="August"/>
    <s v="Q3"/>
    <s v="No"/>
    <n v="0"/>
    <n v="442.74150000000003"/>
    <n v="3394.3514999999998"/>
  </r>
  <r>
    <n v="3877"/>
    <s v="R03574"/>
    <x v="284"/>
    <n v="54"/>
    <x v="0"/>
    <x v="6"/>
    <x v="41"/>
    <n v="5"/>
    <x v="0"/>
    <s v="Mobile Payment"/>
    <s v="Click &amp; Collect"/>
    <s v="Yes"/>
    <s v="Fantastic experience"/>
    <x v="1"/>
    <x v="0"/>
    <x v="1"/>
    <x v="4"/>
    <n v="13261"/>
    <x v="6"/>
    <s v="Gauteng Region"/>
    <s v="High"/>
    <s v="July"/>
    <s v="Q3"/>
    <s v="Yes"/>
    <n v="0"/>
    <n v="1989.1499999999999"/>
    <n v="15250.15"/>
  </r>
  <r>
    <n v="3878"/>
    <s v="R04542"/>
    <x v="497"/>
    <n v="58"/>
    <x v="1"/>
    <x v="0"/>
    <x v="79"/>
    <n v="4"/>
    <x v="0"/>
    <s v="Debit Card"/>
    <s v="In Store"/>
    <s v="No"/>
    <m/>
    <x v="4"/>
    <x v="3"/>
    <x v="2"/>
    <x v="0"/>
    <n v="283.57"/>
    <x v="0"/>
    <s v="Northern Region"/>
    <s v="Low"/>
    <s v="September"/>
    <s v="Q3"/>
    <s v="No"/>
    <n v="0"/>
    <n v="42.535499999999999"/>
    <n v="326.10549999999995"/>
  </r>
  <r>
    <n v="3880"/>
    <s v="R04829"/>
    <x v="591"/>
    <n v="50"/>
    <x v="0"/>
    <x v="6"/>
    <x v="88"/>
    <n v="5"/>
    <x v="0"/>
    <s v="Debit Card"/>
    <s v="In Store"/>
    <s v="No"/>
    <s v="Poor packaging"/>
    <x v="1"/>
    <x v="1"/>
    <x v="0"/>
    <x v="4"/>
    <n v="529.15"/>
    <x v="0"/>
    <s v="Gauteng Region"/>
    <s v="Medium"/>
    <s v="June"/>
    <s v="Q2"/>
    <s v="No"/>
    <n v="0"/>
    <n v="79.372499999999988"/>
    <n v="608.52249999999992"/>
  </r>
  <r>
    <n v="3882"/>
    <s v="R01048"/>
    <x v="150"/>
    <n v="28"/>
    <x v="1"/>
    <x v="0"/>
    <x v="10"/>
    <n v="3"/>
    <x v="0"/>
    <s v="Cash"/>
    <s v="Home Delivery"/>
    <s v="No"/>
    <s v="Poor packaging"/>
    <x v="2"/>
    <x v="1"/>
    <x v="0"/>
    <x v="1"/>
    <n v="276.82"/>
    <x v="7"/>
    <s v="Northern Region"/>
    <s v="Low"/>
    <s v="July"/>
    <s v="Q3"/>
    <s v="No"/>
    <n v="0"/>
    <n v="41.522999999999996"/>
    <n v="318.34299999999996"/>
  </r>
  <r>
    <n v="3885"/>
    <s v="R03167"/>
    <x v="659"/>
    <n v="76"/>
    <x v="0"/>
    <x v="8"/>
    <x v="1"/>
    <n v="3"/>
    <x v="0"/>
    <s v="Debit Card"/>
    <s v="Click &amp; Collect"/>
    <s v="Yes"/>
    <s v="Product exceeded expectations"/>
    <x v="2"/>
    <x v="0"/>
    <x v="0"/>
    <x v="5"/>
    <n v="444.38"/>
    <x v="1"/>
    <s v="Eastern Region"/>
    <s v="Low"/>
    <s v="November"/>
    <s v="Q4"/>
    <s v="No"/>
    <n v="0"/>
    <n v="66.656999999999996"/>
    <n v="511.03699999999998"/>
  </r>
  <r>
    <n v="3887"/>
    <s v="R01341"/>
    <x v="716"/>
    <n v="30"/>
    <x v="0"/>
    <x v="4"/>
    <x v="64"/>
    <n v="5"/>
    <x v="1"/>
    <s v="Cash"/>
    <s v="In Store"/>
    <s v="Yes"/>
    <s v="Looks premium"/>
    <x v="1"/>
    <x v="0"/>
    <x v="1"/>
    <x v="1"/>
    <n v="119.63"/>
    <x v="3"/>
    <s v="Central Region"/>
    <s v="Low"/>
    <s v="June"/>
    <s v="Q2"/>
    <s v="No"/>
    <n v="1"/>
    <n v="17.944499999999998"/>
    <n v="137.57449999999997"/>
  </r>
  <r>
    <n v="3888"/>
    <s v="R09513"/>
    <x v="434"/>
    <n v="24"/>
    <x v="0"/>
    <x v="7"/>
    <x v="106"/>
    <n v="4"/>
    <x v="1"/>
    <s v="Cash"/>
    <s v="In Store"/>
    <s v="No"/>
    <s v="Instructions unclear"/>
    <x v="4"/>
    <x v="2"/>
    <x v="0"/>
    <x v="2"/>
    <n v="74.72"/>
    <x v="3"/>
    <s v="Western Region"/>
    <s v="Low"/>
    <s v="January"/>
    <s v="Q1"/>
    <s v="No"/>
    <n v="1"/>
    <n v="11.208"/>
    <n v="85.927999999999997"/>
  </r>
  <r>
    <n v="3890"/>
    <s v="R05232"/>
    <x v="717"/>
    <n v="68"/>
    <x v="2"/>
    <x v="0"/>
    <x v="12"/>
    <n v="4"/>
    <x v="0"/>
    <s v="Mobile Payment"/>
    <s v="Home Delivery"/>
    <s v="No"/>
    <s v="Poor packaging"/>
    <x v="4"/>
    <x v="1"/>
    <x v="0"/>
    <x v="5"/>
    <n v="228.08"/>
    <x v="8"/>
    <s v="Northern Region"/>
    <s v="Low"/>
    <s v="January"/>
    <s v="Q1"/>
    <s v="No"/>
    <n v="0"/>
    <n v="34.212000000000003"/>
    <n v="262.29199999999997"/>
  </r>
  <r>
    <n v="3891"/>
    <s v="R04787"/>
    <x v="117"/>
    <n v="53"/>
    <x v="0"/>
    <x v="6"/>
    <x v="29"/>
    <n v="1"/>
    <x v="0"/>
    <s v="Credit Card"/>
    <s v="Home Delivery"/>
    <s v="No"/>
    <s v="Excellent product"/>
    <x v="3"/>
    <x v="0"/>
    <x v="0"/>
    <x v="4"/>
    <n v="1355.08"/>
    <x v="2"/>
    <s v="Gauteng Region"/>
    <s v="Medium"/>
    <s v="December"/>
    <s v="Q4"/>
    <s v="No"/>
    <n v="0"/>
    <n v="203.26199999999997"/>
    <n v="1558.3419999999999"/>
  </r>
  <r>
    <n v="3892"/>
    <s v="R06856"/>
    <x v="550"/>
    <n v="22"/>
    <x v="1"/>
    <x v="6"/>
    <x v="70"/>
    <n v="4"/>
    <x v="0"/>
    <s v="Cash"/>
    <s v="Click &amp; Collect"/>
    <s v="No"/>
    <s v="Fits perfectly"/>
    <x v="4"/>
    <x v="0"/>
    <x v="1"/>
    <x v="2"/>
    <n v="605.1"/>
    <x v="8"/>
    <s v="Gauteng Region"/>
    <s v="Medium"/>
    <s v="October"/>
    <s v="Q4"/>
    <s v="No"/>
    <n v="0"/>
    <n v="90.765000000000001"/>
    <n v="695.86500000000001"/>
  </r>
  <r>
    <n v="3893"/>
    <s v="R07608"/>
    <x v="374"/>
    <n v="74"/>
    <x v="1"/>
    <x v="8"/>
    <x v="96"/>
    <n v="4"/>
    <x v="1"/>
    <s v="Credit Card"/>
    <s v="Click &amp; Collect"/>
    <s v="No"/>
    <s v="Fits perfectly"/>
    <x v="4"/>
    <x v="0"/>
    <x v="1"/>
    <x v="5"/>
    <n v="944.78"/>
    <x v="6"/>
    <s v="Eastern Region"/>
    <s v="Medium"/>
    <s v="November"/>
    <s v="Q4"/>
    <s v="No"/>
    <n v="1"/>
    <n v="141.71699999999998"/>
    <n v="1086.4969999999998"/>
  </r>
  <r>
    <n v="3894"/>
    <s v="R01470"/>
    <x v="77"/>
    <n v="65"/>
    <x v="1"/>
    <x v="4"/>
    <x v="61"/>
    <n v="5"/>
    <x v="0"/>
    <s v="Credit Card"/>
    <s v="Home Delivery"/>
    <s v="No"/>
    <s v="Fantastic experience"/>
    <x v="1"/>
    <x v="0"/>
    <x v="1"/>
    <x v="5"/>
    <n v="768.34"/>
    <x v="7"/>
    <s v="Central Region"/>
    <s v="Medium"/>
    <s v="August"/>
    <s v="Q3"/>
    <s v="No"/>
    <n v="0"/>
    <n v="115.251"/>
    <n v="883.59100000000001"/>
  </r>
  <r>
    <n v="3895"/>
    <s v="R01711"/>
    <x v="352"/>
    <n v="29"/>
    <x v="1"/>
    <x v="6"/>
    <x v="11"/>
    <n v="4"/>
    <x v="1"/>
    <s v="EFT"/>
    <s v="Click &amp; Collect"/>
    <s v="Yes"/>
    <s v="Instructions unclear"/>
    <x v="4"/>
    <x v="2"/>
    <x v="0"/>
    <x v="1"/>
    <n v="231.22"/>
    <x v="1"/>
    <s v="Gauteng Region"/>
    <s v="Low"/>
    <s v="July"/>
    <s v="Q3"/>
    <s v="No"/>
    <n v="1"/>
    <n v="34.683"/>
    <n v="265.90299999999996"/>
  </r>
  <r>
    <n v="3897"/>
    <s v="R09669"/>
    <x v="380"/>
    <n v="33"/>
    <x v="2"/>
    <x v="3"/>
    <x v="66"/>
    <n v="1"/>
    <x v="1"/>
    <s v="Mobile Payment"/>
    <s v="Click &amp; Collect"/>
    <s v="No"/>
    <s v="Average quality"/>
    <x v="3"/>
    <x v="2"/>
    <x v="0"/>
    <x v="1"/>
    <n v="759.97"/>
    <x v="8"/>
    <s v="Central Region"/>
    <s v="Medium"/>
    <s v="June"/>
    <s v="Q2"/>
    <s v="No"/>
    <n v="1"/>
    <n v="113.99550000000001"/>
    <n v="873.96550000000002"/>
  </r>
  <r>
    <n v="3898"/>
    <s v="R02272"/>
    <x v="503"/>
    <n v="53"/>
    <x v="1"/>
    <x v="2"/>
    <x v="111"/>
    <n v="3"/>
    <x v="0"/>
    <s v="Cash"/>
    <s v="In Store"/>
    <s v="Yes"/>
    <s v="Delivery delayed"/>
    <x v="2"/>
    <x v="1"/>
    <x v="0"/>
    <x v="4"/>
    <n v="4507.63"/>
    <x v="2"/>
    <s v="Northern Region"/>
    <s v="Medium"/>
    <s v="February"/>
    <s v="Q1"/>
    <s v="No"/>
    <n v="0"/>
    <n v="676.14449999999999"/>
    <n v="5183.7744999999995"/>
  </r>
  <r>
    <n v="3899"/>
    <s v="R01584"/>
    <x v="87"/>
    <n v="31"/>
    <x v="2"/>
    <x v="5"/>
    <x v="39"/>
    <n v="3"/>
    <x v="1"/>
    <s v="EFT"/>
    <s v="Home Delivery"/>
    <s v="No"/>
    <s v="Instructions unclear"/>
    <x v="2"/>
    <x v="2"/>
    <x v="1"/>
    <x v="1"/>
    <n v="24904.86"/>
    <x v="6"/>
    <s v="Western Region"/>
    <s v="High"/>
    <s v="August"/>
    <s v="Q3"/>
    <s v="Yes"/>
    <n v="1"/>
    <n v="3735.7289999999998"/>
    <n v="28640.589"/>
  </r>
  <r>
    <n v="3900"/>
    <s v="R01413"/>
    <x v="76"/>
    <n v="79"/>
    <x v="2"/>
    <x v="4"/>
    <x v="94"/>
    <n v="5"/>
    <x v="1"/>
    <s v="Credit Card"/>
    <s v="In Store"/>
    <s v="Yes"/>
    <s v="Excellent value"/>
    <x v="1"/>
    <x v="0"/>
    <x v="1"/>
    <x v="5"/>
    <n v="1746.77"/>
    <x v="5"/>
    <s v="Central Region"/>
    <s v="Medium"/>
    <s v="October"/>
    <s v="Q4"/>
    <s v="No"/>
    <n v="1"/>
    <n v="262.01549999999997"/>
    <n v="2008.7854999999997"/>
  </r>
  <r>
    <n v="3902"/>
    <s v="R08882"/>
    <x v="495"/>
    <n v="68"/>
    <x v="2"/>
    <x v="0"/>
    <x v="7"/>
    <n v="4"/>
    <x v="1"/>
    <s v="Debit Card"/>
    <s v="In Store"/>
    <s v="Yes"/>
    <s v="Long waiting time"/>
    <x v="4"/>
    <x v="1"/>
    <x v="0"/>
    <x v="5"/>
    <n v="1370.56"/>
    <x v="6"/>
    <s v="Northern Region"/>
    <s v="Medium"/>
    <s v="July"/>
    <s v="Q3"/>
    <s v="No"/>
    <n v="1"/>
    <n v="205.58399999999997"/>
    <n v="1576.1439999999998"/>
  </r>
  <r>
    <n v="3903"/>
    <s v="R07901"/>
    <x v="315"/>
    <n v="55"/>
    <x v="1"/>
    <x v="8"/>
    <x v="114"/>
    <n v="4"/>
    <x v="1"/>
    <s v="Debit Card"/>
    <s v="Click &amp; Collect"/>
    <s v="Yes"/>
    <s v="Easy to assemble"/>
    <x v="4"/>
    <x v="0"/>
    <x v="1"/>
    <x v="0"/>
    <n v="338.79"/>
    <x v="0"/>
    <s v="Eastern Region"/>
    <s v="Low"/>
    <s v="June"/>
    <s v="Q2"/>
    <s v="No"/>
    <n v="1"/>
    <n v="50.8185"/>
    <n v="389.60849999999999"/>
  </r>
  <r>
    <n v="3904"/>
    <s v="R08635"/>
    <x v="454"/>
    <n v="28"/>
    <x v="1"/>
    <x v="0"/>
    <x v="17"/>
    <n v="3"/>
    <x v="0"/>
    <s v="Debit Card"/>
    <s v="In Store"/>
    <s v="Yes"/>
    <m/>
    <x v="2"/>
    <x v="3"/>
    <x v="2"/>
    <x v="1"/>
    <n v="471.63"/>
    <x v="1"/>
    <s v="Northern Region"/>
    <s v="Low"/>
    <s v="April"/>
    <s v="Q2"/>
    <s v="No"/>
    <n v="0"/>
    <n v="70.744500000000002"/>
    <n v="542.3744999999999"/>
  </r>
  <r>
    <n v="3906"/>
    <s v="R02025"/>
    <x v="74"/>
    <n v="72"/>
    <x v="0"/>
    <x v="2"/>
    <x v="63"/>
    <n v="3"/>
    <x v="1"/>
    <s v="Credit Card"/>
    <s v="In Store"/>
    <s v="No"/>
    <s v="Very fast delivery"/>
    <x v="2"/>
    <x v="0"/>
    <x v="0"/>
    <x v="5"/>
    <n v="1604.87"/>
    <x v="0"/>
    <s v="Northern Region"/>
    <s v="Medium"/>
    <s v="September"/>
    <s v="Q3"/>
    <s v="No"/>
    <n v="1"/>
    <n v="240.73049999999998"/>
    <n v="1845.6004999999998"/>
  </r>
  <r>
    <n v="3907"/>
    <s v="R02213"/>
    <x v="232"/>
    <n v="54"/>
    <x v="1"/>
    <x v="4"/>
    <x v="108"/>
    <n v="5"/>
    <x v="1"/>
    <s v="Credit Card"/>
    <s v="Click &amp; Collect"/>
    <s v="No"/>
    <s v="Great customer service"/>
    <x v="1"/>
    <x v="0"/>
    <x v="1"/>
    <x v="4"/>
    <n v="880.49"/>
    <x v="5"/>
    <s v="Central Region"/>
    <s v="Medium"/>
    <s v="April"/>
    <s v="Q2"/>
    <s v="No"/>
    <n v="1"/>
    <n v="132.0735"/>
    <n v="1012.5635"/>
  </r>
  <r>
    <n v="3908"/>
    <s v="R01508"/>
    <x v="414"/>
    <n v="44"/>
    <x v="1"/>
    <x v="6"/>
    <x v="89"/>
    <n v="2"/>
    <x v="1"/>
    <s v="Cash"/>
    <s v="Click &amp; Collect"/>
    <s v="No"/>
    <s v="Easy online ordering"/>
    <x v="0"/>
    <x v="0"/>
    <x v="0"/>
    <x v="3"/>
    <n v="574.49"/>
    <x v="4"/>
    <s v="Gauteng Region"/>
    <s v="Medium"/>
    <s v="May"/>
    <s v="Q2"/>
    <s v="No"/>
    <n v="1"/>
    <n v="86.173500000000004"/>
    <n v="660.6635"/>
  </r>
  <r>
    <n v="3909"/>
    <s v="R02623"/>
    <x v="662"/>
    <n v="38"/>
    <x v="1"/>
    <x v="0"/>
    <x v="110"/>
    <n v="1"/>
    <x v="1"/>
    <s v="EFT"/>
    <s v="Click &amp; Collect"/>
    <s v="Yes"/>
    <s v="Poor packaging"/>
    <x v="3"/>
    <x v="1"/>
    <x v="1"/>
    <x v="3"/>
    <n v="2216.12"/>
    <x v="1"/>
    <s v="Northern Region"/>
    <s v="Medium"/>
    <s v="November"/>
    <s v="Q4"/>
    <s v="No"/>
    <n v="1"/>
    <n v="332.41799999999995"/>
    <n v="2548.5379999999996"/>
  </r>
  <r>
    <n v="3911"/>
    <s v="R09270"/>
    <x v="283"/>
    <n v="67"/>
    <x v="2"/>
    <x v="8"/>
    <x v="110"/>
    <n v="2"/>
    <x v="1"/>
    <s v="Mobile Payment"/>
    <s v="In Store"/>
    <s v="No"/>
    <s v="Easy online ordering"/>
    <x v="0"/>
    <x v="0"/>
    <x v="0"/>
    <x v="5"/>
    <n v="2216.12"/>
    <x v="1"/>
    <s v="Eastern Region"/>
    <s v="Medium"/>
    <s v="February"/>
    <s v="Q1"/>
    <s v="No"/>
    <n v="1"/>
    <n v="332.41799999999995"/>
    <n v="2548.5379999999996"/>
  </r>
  <r>
    <n v="3912"/>
    <s v="R01322"/>
    <x v="695"/>
    <n v="55"/>
    <x v="2"/>
    <x v="7"/>
    <x v="48"/>
    <n v="5"/>
    <x v="0"/>
    <s v="Mobile Payment"/>
    <s v="Home Delivery"/>
    <s v="No"/>
    <s v="Looks premium"/>
    <x v="1"/>
    <x v="0"/>
    <x v="1"/>
    <x v="0"/>
    <n v="192.77"/>
    <x v="1"/>
    <s v="Western Region"/>
    <s v="Low"/>
    <s v="July"/>
    <s v="Q3"/>
    <s v="No"/>
    <n v="0"/>
    <n v="28.915500000000002"/>
    <n v="221.68549999999999"/>
  </r>
  <r>
    <n v="3913"/>
    <s v="R00843"/>
    <x v="432"/>
    <n v="62"/>
    <x v="0"/>
    <x v="4"/>
    <x v="28"/>
    <n v="3"/>
    <x v="0"/>
    <s v="EFT"/>
    <s v="Home Delivery"/>
    <s v="Yes"/>
    <s v="Average quality"/>
    <x v="2"/>
    <x v="2"/>
    <x v="1"/>
    <x v="0"/>
    <n v="1011.68"/>
    <x v="0"/>
    <s v="Central Region"/>
    <s v="Medium"/>
    <s v="October"/>
    <s v="Q4"/>
    <s v="No"/>
    <n v="0"/>
    <n v="151.75199999999998"/>
    <n v="1163.4319999999998"/>
  </r>
  <r>
    <n v="3914"/>
    <s v="R01147"/>
    <x v="455"/>
    <n v="21"/>
    <x v="0"/>
    <x v="0"/>
    <x v="51"/>
    <n v="3"/>
    <x v="0"/>
    <s v="EFT"/>
    <s v="Click &amp; Collect"/>
    <s v="No"/>
    <s v="Average quality"/>
    <x v="2"/>
    <x v="2"/>
    <x v="1"/>
    <x v="2"/>
    <n v="209.53"/>
    <x v="3"/>
    <s v="Northern Region"/>
    <s v="Low"/>
    <s v="February"/>
    <s v="Q1"/>
    <s v="No"/>
    <n v="0"/>
    <n v="31.429499999999997"/>
    <n v="240.95949999999999"/>
  </r>
  <r>
    <n v="3915"/>
    <s v="R03625"/>
    <x v="442"/>
    <n v="37"/>
    <x v="0"/>
    <x v="4"/>
    <x v="0"/>
    <n v="2"/>
    <x v="1"/>
    <s v="Mobile Payment"/>
    <s v="Click &amp; Collect"/>
    <s v="Yes"/>
    <s v="Item missing accessories"/>
    <x v="0"/>
    <x v="1"/>
    <x v="1"/>
    <x v="3"/>
    <n v="2479.5700000000002"/>
    <x v="0"/>
    <s v="Central Region"/>
    <s v="Medium"/>
    <s v="September"/>
    <s v="Q3"/>
    <s v="No"/>
    <n v="1"/>
    <n v="371.93549999999999"/>
    <n v="2851.5054999999998"/>
  </r>
  <r>
    <n v="3916"/>
    <s v="R06367"/>
    <x v="356"/>
    <m/>
    <x v="2"/>
    <x v="0"/>
    <x v="0"/>
    <n v="1"/>
    <x v="1"/>
    <s v="Mobile Payment"/>
    <s v="Click &amp; Collect"/>
    <s v="No"/>
    <s v="Long waiting time"/>
    <x v="3"/>
    <x v="1"/>
    <x v="1"/>
    <x v="6"/>
    <n v="2479.5700000000002"/>
    <x v="0"/>
    <s v="Northern Region"/>
    <s v="Medium"/>
    <s v="December"/>
    <s v="Q4"/>
    <s v="No"/>
    <n v="1"/>
    <n v="371.93549999999999"/>
    <n v="2851.5054999999998"/>
  </r>
  <r>
    <n v="3917"/>
    <s v="R04353"/>
    <x v="305"/>
    <n v="69"/>
    <x v="1"/>
    <x v="1"/>
    <x v="102"/>
    <n v="1"/>
    <x v="1"/>
    <s v="EFT"/>
    <s v="Click &amp; Collect"/>
    <s v="No"/>
    <m/>
    <x v="3"/>
    <x v="3"/>
    <x v="2"/>
    <x v="5"/>
    <n v="996.44"/>
    <x v="2"/>
    <s v="Southern Region"/>
    <s v="Medium"/>
    <s v="April"/>
    <s v="Q2"/>
    <s v="No"/>
    <n v="1"/>
    <n v="149.46600000000001"/>
    <n v="1145.9059999999999"/>
  </r>
  <r>
    <n v="3918"/>
    <s v="R09127"/>
    <x v="236"/>
    <n v="77"/>
    <x v="0"/>
    <x v="5"/>
    <x v="19"/>
    <n v="1"/>
    <x v="1"/>
    <s v="Debit Card"/>
    <s v="In Store"/>
    <s v="No"/>
    <s v="Would definitely buy again"/>
    <x v="3"/>
    <x v="0"/>
    <x v="0"/>
    <x v="5"/>
    <n v="343.42"/>
    <x v="3"/>
    <s v="Western Region"/>
    <s v="Low"/>
    <s v="August"/>
    <s v="Q3"/>
    <s v="No"/>
    <n v="1"/>
    <n v="51.512999999999998"/>
    <n v="394.93299999999999"/>
  </r>
  <r>
    <n v="3919"/>
    <s v="R04978"/>
    <x v="19"/>
    <n v="33"/>
    <x v="1"/>
    <x v="4"/>
    <x v="120"/>
    <n v="2"/>
    <x v="0"/>
    <s v="Debit Card"/>
    <s v="Home Delivery"/>
    <s v="No"/>
    <s v="Fits perfectly"/>
    <x v="0"/>
    <x v="0"/>
    <x v="0"/>
    <x v="1"/>
    <n v="1233.45"/>
    <x v="1"/>
    <s v="Central Region"/>
    <s v="Medium"/>
    <s v="February"/>
    <s v="Q1"/>
    <s v="No"/>
    <n v="0"/>
    <n v="185.01750000000001"/>
    <n v="1418.4675"/>
  </r>
  <r>
    <n v="3920"/>
    <s v="R00464"/>
    <x v="154"/>
    <n v="66"/>
    <x v="2"/>
    <x v="0"/>
    <x v="119"/>
    <n v="4"/>
    <x v="0"/>
    <s v="Mobile Payment"/>
    <s v="Home Delivery"/>
    <s v="Yes"/>
    <m/>
    <x v="4"/>
    <x v="3"/>
    <x v="2"/>
    <x v="5"/>
    <n v="618.72"/>
    <x v="2"/>
    <s v="Northern Region"/>
    <s v="Medium"/>
    <s v="December"/>
    <s v="Q4"/>
    <s v="No"/>
    <n v="0"/>
    <n v="92.808000000000007"/>
    <n v="711.52800000000002"/>
  </r>
  <r>
    <n v="3921"/>
    <s v="R01755"/>
    <x v="168"/>
    <n v="36"/>
    <x v="1"/>
    <x v="4"/>
    <x v="12"/>
    <n v="5"/>
    <x v="0"/>
    <s v="Credit Card"/>
    <s v="Click &amp; Collect"/>
    <s v="No"/>
    <s v="Packaging could improve"/>
    <x v="1"/>
    <x v="2"/>
    <x v="0"/>
    <x v="3"/>
    <n v="228.08"/>
    <x v="8"/>
    <s v="Central Region"/>
    <s v="Low"/>
    <s v="May"/>
    <s v="Q2"/>
    <s v="No"/>
    <n v="0"/>
    <n v="34.212000000000003"/>
    <n v="262.29199999999997"/>
  </r>
  <r>
    <n v="3922"/>
    <s v="R09621"/>
    <x v="283"/>
    <n v="26"/>
    <x v="0"/>
    <x v="4"/>
    <x v="28"/>
    <n v="5"/>
    <x v="1"/>
    <s v="EFT"/>
    <s v="Home Delivery"/>
    <s v="No"/>
    <s v="Very comfortable"/>
    <x v="1"/>
    <x v="0"/>
    <x v="1"/>
    <x v="1"/>
    <n v="1011.68"/>
    <x v="0"/>
    <s v="Central Region"/>
    <s v="Medium"/>
    <s v="February"/>
    <s v="Q1"/>
    <s v="No"/>
    <n v="1"/>
    <n v="151.75199999999998"/>
    <n v="1163.4319999999998"/>
  </r>
  <r>
    <n v="3923"/>
    <s v="R04739"/>
    <x v="565"/>
    <n v="52"/>
    <x v="2"/>
    <x v="5"/>
    <x v="7"/>
    <n v="3"/>
    <x v="1"/>
    <s v="EFT"/>
    <s v="Home Delivery"/>
    <s v="No"/>
    <s v="Very fast delivery"/>
    <x v="2"/>
    <x v="0"/>
    <x v="0"/>
    <x v="4"/>
    <n v="1370.56"/>
    <x v="6"/>
    <s v="Western Region"/>
    <s v="Medium"/>
    <s v="August"/>
    <s v="Q3"/>
    <s v="No"/>
    <n v="1"/>
    <n v="205.58399999999997"/>
    <n v="1576.1439999999998"/>
  </r>
  <r>
    <n v="3924"/>
    <s v="R09605"/>
    <x v="297"/>
    <n v="40"/>
    <x v="0"/>
    <x v="8"/>
    <x v="22"/>
    <n v="5"/>
    <x v="0"/>
    <s v="Mobile Payment"/>
    <s v="Click &amp; Collect"/>
    <s v="No"/>
    <s v="Excellent product"/>
    <x v="1"/>
    <x v="0"/>
    <x v="1"/>
    <x v="3"/>
    <n v="1734"/>
    <x v="7"/>
    <s v="Eastern Region"/>
    <s v="Medium"/>
    <s v="November"/>
    <s v="Q4"/>
    <s v="No"/>
    <n v="0"/>
    <n v="260.09999999999997"/>
    <n v="1994.1"/>
  </r>
  <r>
    <n v="3925"/>
    <s v="R09073"/>
    <x v="33"/>
    <n v="61"/>
    <x v="2"/>
    <x v="7"/>
    <x v="34"/>
    <n v="1"/>
    <x v="0"/>
    <s v="Cash"/>
    <s v="Home Delivery"/>
    <s v="No"/>
    <s v="Customer support was excellent"/>
    <x v="3"/>
    <x v="0"/>
    <x v="0"/>
    <x v="0"/>
    <n v="14729.04"/>
    <x v="6"/>
    <s v="Western Region"/>
    <s v="High"/>
    <s v="May"/>
    <s v="Q2"/>
    <s v="Yes"/>
    <n v="0"/>
    <n v="2209.3560000000002"/>
    <n v="16938.396000000001"/>
  </r>
  <r>
    <n v="3926"/>
    <s v="R05713"/>
    <x v="245"/>
    <n v="67"/>
    <x v="0"/>
    <x v="2"/>
    <x v="50"/>
    <n v="5"/>
    <x v="1"/>
    <s v="Debit Card"/>
    <s v="In Store"/>
    <s v="Yes"/>
    <s v="Exactly as advertised"/>
    <x v="1"/>
    <x v="0"/>
    <x v="1"/>
    <x v="5"/>
    <n v="929.55"/>
    <x v="0"/>
    <s v="Northern Region"/>
    <s v="Medium"/>
    <s v="January"/>
    <s v="Q1"/>
    <s v="No"/>
    <n v="1"/>
    <n v="139.43249999999998"/>
    <n v="1068.9824999999998"/>
  </r>
  <r>
    <n v="3927"/>
    <s v="R05939"/>
    <x v="55"/>
    <n v="78"/>
    <x v="0"/>
    <x v="3"/>
    <x v="41"/>
    <n v="3"/>
    <x v="1"/>
    <s v="EFT"/>
    <s v="Home Delivery"/>
    <s v="No"/>
    <s v="Long waiting time"/>
    <x v="2"/>
    <x v="1"/>
    <x v="0"/>
    <x v="5"/>
    <n v="13261"/>
    <x v="6"/>
    <s v="Central Region"/>
    <s v="High"/>
    <s v="July"/>
    <s v="Q3"/>
    <s v="Yes"/>
    <n v="1"/>
    <n v="1989.1499999999999"/>
    <n v="15250.15"/>
  </r>
  <r>
    <n v="3928"/>
    <s v="R06537"/>
    <x v="466"/>
    <n v="39"/>
    <x v="0"/>
    <x v="7"/>
    <x v="64"/>
    <n v="4"/>
    <x v="1"/>
    <s v="EFT"/>
    <s v="Home Delivery"/>
    <s v="No"/>
    <s v="Easy to assemble"/>
    <x v="4"/>
    <x v="0"/>
    <x v="1"/>
    <x v="3"/>
    <n v="119.63"/>
    <x v="3"/>
    <s v="Western Region"/>
    <s v="Low"/>
    <s v="October"/>
    <s v="Q4"/>
    <s v="No"/>
    <n v="1"/>
    <n v="17.944499999999998"/>
    <n v="137.57449999999997"/>
  </r>
  <r>
    <n v="3929"/>
    <s v="R00379"/>
    <x v="555"/>
    <n v="28"/>
    <x v="2"/>
    <x v="0"/>
    <x v="74"/>
    <n v="4"/>
    <x v="0"/>
    <s v="Cash"/>
    <s v="Click &amp; Collect"/>
    <s v="No"/>
    <s v="Packaging could improve"/>
    <x v="4"/>
    <x v="2"/>
    <x v="0"/>
    <x v="1"/>
    <n v="1000.7"/>
    <x v="4"/>
    <s v="Northern Region"/>
    <s v="Medium"/>
    <s v="October"/>
    <s v="Q4"/>
    <s v="No"/>
    <n v="0"/>
    <n v="150.10499999999999"/>
    <n v="1150.8050000000001"/>
  </r>
  <r>
    <n v="3930"/>
    <s v="R03107"/>
    <x v="496"/>
    <n v="62"/>
    <x v="2"/>
    <x v="3"/>
    <x v="64"/>
    <n v="4"/>
    <x v="0"/>
    <s v="Cash"/>
    <s v="In Store"/>
    <s v="Yes"/>
    <s v="Average quality"/>
    <x v="4"/>
    <x v="2"/>
    <x v="0"/>
    <x v="0"/>
    <n v="119.63"/>
    <x v="3"/>
    <s v="Central Region"/>
    <s v="Low"/>
    <s v="January"/>
    <s v="Q1"/>
    <s v="No"/>
    <n v="0"/>
    <n v="17.944499999999998"/>
    <n v="137.57449999999997"/>
  </r>
  <r>
    <n v="3931"/>
    <s v="R08344"/>
    <x v="57"/>
    <n v="49"/>
    <x v="2"/>
    <x v="7"/>
    <x v="80"/>
    <n v="5"/>
    <x v="1"/>
    <s v="Mobile Payment"/>
    <s v="Home Delivery"/>
    <s v="No"/>
    <s v="Great customer service"/>
    <x v="1"/>
    <x v="0"/>
    <x v="1"/>
    <x v="4"/>
    <n v="10347.709999999999"/>
    <x v="5"/>
    <s v="Western Region"/>
    <s v="High"/>
    <s v="July"/>
    <s v="Q3"/>
    <s v="Yes"/>
    <n v="1"/>
    <n v="1552.1564999999998"/>
    <n v="11899.866499999998"/>
  </r>
  <r>
    <n v="3932"/>
    <s v="R01336"/>
    <x v="235"/>
    <n v="19"/>
    <x v="0"/>
    <x v="4"/>
    <x v="104"/>
    <n v="1"/>
    <x v="0"/>
    <s v="EFT"/>
    <s v="In Store"/>
    <s v="No"/>
    <s v="Customer support was excellent"/>
    <x v="3"/>
    <x v="0"/>
    <x v="0"/>
    <x v="2"/>
    <n v="274.49"/>
    <x v="1"/>
    <s v="Central Region"/>
    <s v="Low"/>
    <s v="July"/>
    <s v="Q3"/>
    <s v="No"/>
    <n v="0"/>
    <n v="41.173499999999997"/>
    <n v="315.6635"/>
  </r>
  <r>
    <n v="3933"/>
    <s v="R01224"/>
    <x v="70"/>
    <n v="79"/>
    <x v="1"/>
    <x v="4"/>
    <x v="99"/>
    <n v="3"/>
    <x v="1"/>
    <s v="Mobile Payment"/>
    <s v="Click &amp; Collect"/>
    <s v="No"/>
    <s v="Excellent value"/>
    <x v="2"/>
    <x v="0"/>
    <x v="0"/>
    <x v="5"/>
    <n v="786.78"/>
    <x v="8"/>
    <s v="Central Region"/>
    <s v="Medium"/>
    <s v="August"/>
    <s v="Q3"/>
    <s v="No"/>
    <n v="1"/>
    <n v="118.017"/>
    <n v="904.79699999999991"/>
  </r>
  <r>
    <n v="3934"/>
    <s v="R09837"/>
    <x v="573"/>
    <n v="33"/>
    <x v="1"/>
    <x v="8"/>
    <x v="109"/>
    <n v="2"/>
    <x v="1"/>
    <s v="Mobile Payment"/>
    <s v="Click &amp; Collect"/>
    <s v="Yes"/>
    <s v="Product was disappointing"/>
    <x v="0"/>
    <x v="1"/>
    <x v="1"/>
    <x v="1"/>
    <n v="470.6"/>
    <x v="4"/>
    <s v="Eastern Region"/>
    <s v="Low"/>
    <s v="May"/>
    <s v="Q2"/>
    <s v="No"/>
    <n v="1"/>
    <n v="70.59"/>
    <n v="541.18999999999994"/>
  </r>
  <r>
    <n v="3935"/>
    <s v="R02717"/>
    <x v="128"/>
    <n v="34"/>
    <x v="0"/>
    <x v="8"/>
    <x v="103"/>
    <n v="3"/>
    <x v="1"/>
    <s v="Debit Card"/>
    <s v="In Store"/>
    <s v="No"/>
    <s v="Fits perfectly"/>
    <x v="2"/>
    <x v="0"/>
    <x v="0"/>
    <x v="1"/>
    <n v="103.4"/>
    <x v="3"/>
    <s v="Eastern Region"/>
    <s v="Low"/>
    <s v="October"/>
    <s v="Q4"/>
    <s v="No"/>
    <n v="1"/>
    <n v="15.51"/>
    <n v="118.91"/>
  </r>
  <r>
    <n v="3936"/>
    <s v="R04510"/>
    <x v="191"/>
    <n v="68"/>
    <x v="0"/>
    <x v="7"/>
    <x v="105"/>
    <n v="1"/>
    <x v="0"/>
    <s v="Cash"/>
    <s v="Home Delivery"/>
    <s v="No"/>
    <s v="Poor packaging"/>
    <x v="3"/>
    <x v="1"/>
    <x v="1"/>
    <x v="5"/>
    <n v="96.11"/>
    <x v="8"/>
    <s v="Western Region"/>
    <s v="Low"/>
    <s v="December"/>
    <s v="Q4"/>
    <s v="No"/>
    <n v="0"/>
    <n v="14.416499999999999"/>
    <n v="110.52649999999998"/>
  </r>
  <r>
    <n v="3937"/>
    <s v="R02953"/>
    <x v="440"/>
    <n v="52"/>
    <x v="1"/>
    <x v="8"/>
    <x v="106"/>
    <n v="5"/>
    <x v="1"/>
    <s v="Mobile Payment"/>
    <s v="Click &amp; Collect"/>
    <s v="No"/>
    <s v="Fantastic experience"/>
    <x v="1"/>
    <x v="0"/>
    <x v="1"/>
    <x v="4"/>
    <n v="74.72"/>
    <x v="3"/>
    <s v="Eastern Region"/>
    <s v="Low"/>
    <s v="December"/>
    <s v="Q4"/>
    <s v="No"/>
    <n v="1"/>
    <n v="11.208"/>
    <n v="85.927999999999997"/>
  </r>
  <r>
    <n v="3938"/>
    <s v="R01351"/>
    <x v="66"/>
    <n v="73"/>
    <x v="2"/>
    <x v="7"/>
    <x v="92"/>
    <n v="2"/>
    <x v="0"/>
    <s v="Cash"/>
    <s v="Home Delivery"/>
    <s v="Yes"/>
    <s v="Delivery delayed"/>
    <x v="0"/>
    <x v="1"/>
    <x v="1"/>
    <x v="5"/>
    <n v="2217.0300000000002"/>
    <x v="8"/>
    <s v="Western Region"/>
    <s v="Medium"/>
    <s v="December"/>
    <s v="Q4"/>
    <s v="No"/>
    <n v="0"/>
    <n v="332.55450000000002"/>
    <n v="2549.5844999999999"/>
  </r>
  <r>
    <n v="3939"/>
    <s v="R01083"/>
    <x v="637"/>
    <n v="25"/>
    <x v="1"/>
    <x v="5"/>
    <x v="69"/>
    <n v="3"/>
    <x v="1"/>
    <s v="Debit Card"/>
    <s v="Home Delivery"/>
    <s v="No"/>
    <s v="Easy online ordering"/>
    <x v="2"/>
    <x v="0"/>
    <x v="0"/>
    <x v="1"/>
    <n v="1907.49"/>
    <x v="0"/>
    <s v="Western Region"/>
    <s v="Medium"/>
    <s v="September"/>
    <s v="Q3"/>
    <s v="No"/>
    <n v="1"/>
    <n v="286.12349999999998"/>
    <n v="2193.6134999999999"/>
  </r>
  <r>
    <n v="3940"/>
    <s v="R09673"/>
    <x v="707"/>
    <n v="74"/>
    <x v="0"/>
    <x v="3"/>
    <x v="93"/>
    <n v="3"/>
    <x v="1"/>
    <s v="Credit Card"/>
    <s v="Home Delivery"/>
    <s v="No"/>
    <s v="Packaging could improve"/>
    <x v="2"/>
    <x v="2"/>
    <x v="1"/>
    <x v="5"/>
    <n v="34.200000000000003"/>
    <x v="3"/>
    <s v="Central Region"/>
    <s v="Low"/>
    <s v="May"/>
    <s v="Q2"/>
    <s v="No"/>
    <n v="1"/>
    <n v="5.13"/>
    <n v="39.33"/>
  </r>
  <r>
    <n v="3941"/>
    <s v="R08378"/>
    <x v="702"/>
    <n v="54"/>
    <x v="0"/>
    <x v="1"/>
    <x v="102"/>
    <n v="4"/>
    <x v="0"/>
    <s v="Cash"/>
    <s v="Home Delivery"/>
    <s v="Yes"/>
    <s v="Poor packaging"/>
    <x v="4"/>
    <x v="1"/>
    <x v="0"/>
    <x v="4"/>
    <n v="996.44"/>
    <x v="2"/>
    <s v="Southern Region"/>
    <s v="Medium"/>
    <s v="December"/>
    <s v="Q4"/>
    <s v="No"/>
    <n v="0"/>
    <n v="149.46600000000001"/>
    <n v="1145.9059999999999"/>
  </r>
  <r>
    <n v="3942"/>
    <s v="R05260"/>
    <x v="398"/>
    <m/>
    <x v="0"/>
    <x v="5"/>
    <x v="89"/>
    <n v="3"/>
    <x v="0"/>
    <s v="Debit Card"/>
    <s v="In Store"/>
    <s v="Yes"/>
    <s v="Fits perfectly"/>
    <x v="2"/>
    <x v="0"/>
    <x v="0"/>
    <x v="6"/>
    <n v="574.49"/>
    <x v="4"/>
    <s v="Western Region"/>
    <s v="Medium"/>
    <s v="September"/>
    <s v="Q3"/>
    <s v="No"/>
    <n v="0"/>
    <n v="86.173500000000004"/>
    <n v="660.6635"/>
  </r>
  <r>
    <n v="3944"/>
    <s v="R06734"/>
    <x v="483"/>
    <n v="54"/>
    <x v="2"/>
    <x v="3"/>
    <x v="36"/>
    <n v="5"/>
    <x v="1"/>
    <s v="Mobile Payment"/>
    <s v="Click &amp; Collect"/>
    <s v="No"/>
    <s v="Instructions unclear"/>
    <x v="1"/>
    <x v="2"/>
    <x v="0"/>
    <x v="4"/>
    <n v="13056.99"/>
    <x v="6"/>
    <s v="Central Region"/>
    <s v="High"/>
    <s v="September"/>
    <s v="Q3"/>
    <s v="Yes"/>
    <n v="1"/>
    <n v="1958.5484999999999"/>
    <n v="15015.538499999999"/>
  </r>
  <r>
    <n v="3945"/>
    <s v="R01352"/>
    <x v="41"/>
    <n v="75"/>
    <x v="1"/>
    <x v="0"/>
    <x v="24"/>
    <n v="2"/>
    <x v="0"/>
    <s v="Mobile Payment"/>
    <s v="Home Delivery"/>
    <s v="Yes"/>
    <s v="Easy online ordering"/>
    <x v="0"/>
    <x v="0"/>
    <x v="0"/>
    <x v="5"/>
    <n v="44114.21"/>
    <x v="6"/>
    <s v="Northern Region"/>
    <s v="High"/>
    <s v="July"/>
    <s v="Q3"/>
    <s v="Yes"/>
    <n v="0"/>
    <n v="6617.1314999999995"/>
    <n v="50731.341499999995"/>
  </r>
  <r>
    <n v="3946"/>
    <s v="R06560"/>
    <x v="700"/>
    <n v="32"/>
    <x v="0"/>
    <x v="6"/>
    <x v="0"/>
    <n v="1"/>
    <x v="1"/>
    <s v="EFT"/>
    <s v="In Store"/>
    <s v="No"/>
    <s v="Fantastic experience"/>
    <x v="3"/>
    <x v="0"/>
    <x v="0"/>
    <x v="1"/>
    <n v="2479.5700000000002"/>
    <x v="0"/>
    <s v="Gauteng Region"/>
    <s v="Medium"/>
    <s v="August"/>
    <s v="Q3"/>
    <s v="No"/>
    <n v="1"/>
    <n v="371.93549999999999"/>
    <n v="2851.5054999999998"/>
  </r>
  <r>
    <n v="3947"/>
    <s v="R05504"/>
    <x v="298"/>
    <n v="29"/>
    <x v="0"/>
    <x v="4"/>
    <x v="72"/>
    <n v="1"/>
    <x v="1"/>
    <s v="Cash"/>
    <s v="In Store"/>
    <s v="Yes"/>
    <s v="Easy online ordering"/>
    <x v="3"/>
    <x v="0"/>
    <x v="0"/>
    <x v="1"/>
    <n v="16291.52"/>
    <x v="5"/>
    <s v="Central Region"/>
    <s v="High"/>
    <s v="November"/>
    <s v="Q4"/>
    <s v="Yes"/>
    <n v="1"/>
    <n v="2443.7280000000001"/>
    <n v="18735.248"/>
  </r>
  <r>
    <n v="3948"/>
    <s v="R01895"/>
    <x v="437"/>
    <n v="43"/>
    <x v="1"/>
    <x v="2"/>
    <x v="40"/>
    <n v="2"/>
    <x v="1"/>
    <s v="Debit Card"/>
    <s v="Home Delivery"/>
    <s v="No"/>
    <s v="Instructions unclear"/>
    <x v="0"/>
    <x v="2"/>
    <x v="0"/>
    <x v="3"/>
    <n v="1619.07"/>
    <x v="7"/>
    <s v="Northern Region"/>
    <s v="Medium"/>
    <s v="March"/>
    <s v="Q1"/>
    <s v="No"/>
    <n v="1"/>
    <n v="242.86049999999997"/>
    <n v="1861.9304999999997"/>
  </r>
  <r>
    <n v="3950"/>
    <s v="R00566"/>
    <x v="300"/>
    <n v="69"/>
    <x v="0"/>
    <x v="5"/>
    <x v="15"/>
    <n v="4"/>
    <x v="1"/>
    <s v="EFT"/>
    <s v="Home Delivery"/>
    <s v="No"/>
    <s v="Excellent value"/>
    <x v="4"/>
    <x v="0"/>
    <x v="1"/>
    <x v="5"/>
    <n v="869.65"/>
    <x v="4"/>
    <s v="Western Region"/>
    <s v="Medium"/>
    <s v="November"/>
    <s v="Q4"/>
    <s v="No"/>
    <n v="1"/>
    <n v="130.44749999999999"/>
    <n v="1000.0974999999999"/>
  </r>
  <r>
    <n v="3951"/>
    <s v="R04229"/>
    <x v="626"/>
    <n v="33"/>
    <x v="0"/>
    <x v="6"/>
    <x v="57"/>
    <n v="1"/>
    <x v="1"/>
    <s v="EFT"/>
    <s v="In Store"/>
    <s v="Yes"/>
    <s v="Excellent value"/>
    <x v="3"/>
    <x v="0"/>
    <x v="0"/>
    <x v="1"/>
    <n v="551.66"/>
    <x v="0"/>
    <s v="Gauteng Region"/>
    <s v="Medium"/>
    <s v="October"/>
    <s v="Q4"/>
    <s v="No"/>
    <n v="1"/>
    <n v="82.748999999999995"/>
    <n v="634.40899999999988"/>
  </r>
  <r>
    <n v="3952"/>
    <s v="R05248"/>
    <x v="568"/>
    <n v="62"/>
    <x v="2"/>
    <x v="4"/>
    <x v="65"/>
    <n v="4"/>
    <x v="0"/>
    <s v="Mobile Payment"/>
    <s v="Click &amp; Collect"/>
    <s v="Yes"/>
    <s v="Looks premium"/>
    <x v="4"/>
    <x v="0"/>
    <x v="1"/>
    <x v="0"/>
    <n v="45.96"/>
    <x v="3"/>
    <s v="Central Region"/>
    <s v="Low"/>
    <s v="July"/>
    <s v="Q3"/>
    <s v="No"/>
    <n v="0"/>
    <n v="6.8940000000000001"/>
    <n v="52.853999999999999"/>
  </r>
  <r>
    <n v="3953"/>
    <s v="R03674"/>
    <x v="508"/>
    <n v="44"/>
    <x v="0"/>
    <x v="5"/>
    <x v="86"/>
    <n v="2"/>
    <x v="1"/>
    <s v="EFT"/>
    <s v="In Store"/>
    <s v="Yes"/>
    <m/>
    <x v="0"/>
    <x v="3"/>
    <x v="2"/>
    <x v="3"/>
    <n v="5258.73"/>
    <x v="2"/>
    <s v="Western Region"/>
    <s v="High"/>
    <s v="April"/>
    <s v="Q2"/>
    <s v="Yes"/>
    <n v="1"/>
    <n v="788.80949999999996"/>
    <n v="6047.539499999999"/>
  </r>
  <r>
    <n v="3956"/>
    <s v="R01213"/>
    <x v="684"/>
    <n v="40"/>
    <x v="2"/>
    <x v="1"/>
    <x v="16"/>
    <n v="3"/>
    <x v="0"/>
    <s v="Mobile Payment"/>
    <s v="Home Delivery"/>
    <s v="No"/>
    <s v="Poor packaging"/>
    <x v="2"/>
    <x v="1"/>
    <x v="0"/>
    <x v="3"/>
    <n v="368.99"/>
    <x v="0"/>
    <s v="Southern Region"/>
    <s v="Low"/>
    <s v="October"/>
    <s v="Q4"/>
    <s v="No"/>
    <n v="0"/>
    <n v="55.348500000000001"/>
    <n v="424.33849999999995"/>
  </r>
  <r>
    <n v="3957"/>
    <s v="R01190"/>
    <x v="260"/>
    <n v="34"/>
    <x v="1"/>
    <x v="4"/>
    <x v="38"/>
    <n v="5"/>
    <x v="0"/>
    <s v="Mobile Payment"/>
    <s v="Click &amp; Collect"/>
    <s v="Yes"/>
    <s v="Worth the money"/>
    <x v="1"/>
    <x v="0"/>
    <x v="1"/>
    <x v="1"/>
    <n v="3715.65"/>
    <x v="5"/>
    <s v="Central Region"/>
    <s v="Medium"/>
    <s v="March"/>
    <s v="Q1"/>
    <s v="No"/>
    <n v="0"/>
    <n v="557.34749999999997"/>
    <n v="4272.9974999999995"/>
  </r>
  <r>
    <n v="3958"/>
    <s v="R06022"/>
    <x v="416"/>
    <n v="61"/>
    <x v="2"/>
    <x v="4"/>
    <x v="121"/>
    <n v="5"/>
    <x v="1"/>
    <s v="EFT"/>
    <s v="In Store"/>
    <s v="Yes"/>
    <s v="Easy online ordering"/>
    <x v="1"/>
    <x v="0"/>
    <x v="1"/>
    <x v="0"/>
    <n v="85.25"/>
    <x v="1"/>
    <s v="Central Region"/>
    <s v="Low"/>
    <s v="September"/>
    <s v="Q3"/>
    <s v="No"/>
    <n v="1"/>
    <n v="12.7875"/>
    <n v="98.037499999999994"/>
  </r>
  <r>
    <n v="3959"/>
    <s v="R00899"/>
    <x v="294"/>
    <n v="77"/>
    <x v="1"/>
    <x v="5"/>
    <x v="38"/>
    <n v="4"/>
    <x v="1"/>
    <s v="Cash"/>
    <s v="In Store"/>
    <s v="No"/>
    <s v="Fits perfectly"/>
    <x v="4"/>
    <x v="0"/>
    <x v="1"/>
    <x v="5"/>
    <n v="3715.65"/>
    <x v="5"/>
    <s v="Western Region"/>
    <s v="Medium"/>
    <s v="June"/>
    <s v="Q2"/>
    <s v="No"/>
    <n v="1"/>
    <n v="557.34749999999997"/>
    <n v="4272.9974999999995"/>
  </r>
  <r>
    <n v="3960"/>
    <s v="R06063"/>
    <x v="218"/>
    <n v="60"/>
    <x v="2"/>
    <x v="1"/>
    <x v="106"/>
    <n v="5"/>
    <x v="0"/>
    <s v="EFT"/>
    <s v="Home Delivery"/>
    <s v="No"/>
    <s v="Product exceeded expectations"/>
    <x v="1"/>
    <x v="0"/>
    <x v="1"/>
    <x v="0"/>
    <n v="74.72"/>
    <x v="3"/>
    <s v="Southern Region"/>
    <s v="Low"/>
    <s v="September"/>
    <s v="Q3"/>
    <s v="No"/>
    <n v="0"/>
    <n v="11.208"/>
    <n v="85.927999999999997"/>
  </r>
  <r>
    <n v="3961"/>
    <s v="R05968"/>
    <x v="268"/>
    <n v="69"/>
    <x v="0"/>
    <x v="2"/>
    <x v="61"/>
    <n v="1"/>
    <x v="0"/>
    <s v="EFT"/>
    <s v="Home Delivery"/>
    <s v="Yes"/>
    <s v="Product exceeded expectations"/>
    <x v="3"/>
    <x v="0"/>
    <x v="0"/>
    <x v="5"/>
    <n v="768.34"/>
    <x v="7"/>
    <s v="Northern Region"/>
    <s v="Medium"/>
    <s v="September"/>
    <s v="Q3"/>
    <s v="No"/>
    <n v="0"/>
    <n v="115.251"/>
    <n v="883.59100000000001"/>
  </r>
  <r>
    <n v="3962"/>
    <s v="R07250"/>
    <x v="79"/>
    <n v="72"/>
    <x v="2"/>
    <x v="1"/>
    <x v="14"/>
    <n v="5"/>
    <x v="0"/>
    <s v="Mobile Payment"/>
    <s v="Home Delivery"/>
    <s v="No"/>
    <s v="Great customer service"/>
    <x v="1"/>
    <x v="0"/>
    <x v="1"/>
    <x v="5"/>
    <n v="1440.59"/>
    <x v="1"/>
    <s v="Southern Region"/>
    <s v="Medium"/>
    <s v="February"/>
    <s v="Q1"/>
    <s v="No"/>
    <n v="0"/>
    <n v="216.08849999999998"/>
    <n v="1656.6784999999998"/>
  </r>
  <r>
    <n v="3963"/>
    <s v="R09036"/>
    <x v="191"/>
    <n v="53"/>
    <x v="2"/>
    <x v="6"/>
    <x v="29"/>
    <n v="1"/>
    <x v="1"/>
    <s v="Cash"/>
    <s v="Home Delivery"/>
    <s v="No"/>
    <s v="Very comfortable"/>
    <x v="3"/>
    <x v="0"/>
    <x v="0"/>
    <x v="4"/>
    <n v="1355.08"/>
    <x v="2"/>
    <s v="Gauteng Region"/>
    <s v="Medium"/>
    <s v="December"/>
    <s v="Q4"/>
    <s v="No"/>
    <n v="1"/>
    <n v="203.26199999999997"/>
    <n v="1558.3419999999999"/>
  </r>
  <r>
    <n v="3965"/>
    <s v="R03610"/>
    <x v="274"/>
    <n v="35"/>
    <x v="1"/>
    <x v="4"/>
    <x v="43"/>
    <n v="4"/>
    <x v="0"/>
    <s v="Debit Card"/>
    <s v="Click &amp; Collect"/>
    <s v="Yes"/>
    <s v="Fits perfectly"/>
    <x v="4"/>
    <x v="0"/>
    <x v="1"/>
    <x v="3"/>
    <n v="755.66"/>
    <x v="7"/>
    <s v="Central Region"/>
    <s v="Medium"/>
    <s v="November"/>
    <s v="Q4"/>
    <s v="No"/>
    <n v="0"/>
    <n v="113.34899999999999"/>
    <n v="869.0089999999999"/>
  </r>
  <r>
    <n v="3967"/>
    <s v="R08901"/>
    <x v="698"/>
    <n v="65"/>
    <x v="1"/>
    <x v="4"/>
    <x v="12"/>
    <n v="5"/>
    <x v="1"/>
    <s v="Cash"/>
    <s v="Click &amp; Collect"/>
    <s v="No"/>
    <s v="Item missing accessories"/>
    <x v="1"/>
    <x v="1"/>
    <x v="0"/>
    <x v="5"/>
    <n v="228.08"/>
    <x v="8"/>
    <s v="Central Region"/>
    <s v="Low"/>
    <s v="November"/>
    <s v="Q4"/>
    <s v="No"/>
    <n v="1"/>
    <n v="34.212000000000003"/>
    <n v="262.29199999999997"/>
  </r>
  <r>
    <n v="3968"/>
    <s v="R09823"/>
    <x v="287"/>
    <n v="33"/>
    <x v="0"/>
    <x v="7"/>
    <x v="23"/>
    <n v="4"/>
    <x v="0"/>
    <s v="Mobile Payment"/>
    <s v="In Store"/>
    <s v="No"/>
    <s v="Arrived damaged"/>
    <x v="4"/>
    <x v="1"/>
    <x v="0"/>
    <x v="1"/>
    <n v="2340.5700000000002"/>
    <x v="8"/>
    <s v="Western Region"/>
    <s v="Medium"/>
    <s v="December"/>
    <s v="Q4"/>
    <s v="No"/>
    <n v="0"/>
    <n v="351.08550000000002"/>
    <n v="2691.6554999999998"/>
  </r>
  <r>
    <n v="3969"/>
    <s v="R04421"/>
    <x v="536"/>
    <n v="43"/>
    <x v="1"/>
    <x v="6"/>
    <x v="95"/>
    <n v="4"/>
    <x v="1"/>
    <s v="Debit Card"/>
    <s v="In Store"/>
    <s v="No"/>
    <s v="Average quality"/>
    <x v="4"/>
    <x v="2"/>
    <x v="0"/>
    <x v="3"/>
    <n v="105.11"/>
    <x v="1"/>
    <s v="Gauteng Region"/>
    <s v="Low"/>
    <s v="December"/>
    <s v="Q4"/>
    <s v="No"/>
    <n v="1"/>
    <n v="15.766499999999999"/>
    <n v="120.87649999999999"/>
  </r>
  <r>
    <n v="3970"/>
    <s v="R08810"/>
    <x v="718"/>
    <n v="42"/>
    <x v="1"/>
    <x v="4"/>
    <x v="92"/>
    <n v="5"/>
    <x v="0"/>
    <s v="Mobile Payment"/>
    <s v="Home Delivery"/>
    <s v="Yes"/>
    <s v="Product exceeded expectations"/>
    <x v="1"/>
    <x v="0"/>
    <x v="1"/>
    <x v="3"/>
    <n v="2217.0300000000002"/>
    <x v="8"/>
    <s v="Central Region"/>
    <s v="Medium"/>
    <s v="September"/>
    <s v="Q3"/>
    <s v="No"/>
    <n v="0"/>
    <n v="332.55450000000002"/>
    <n v="2549.5844999999999"/>
  </r>
  <r>
    <n v="3972"/>
    <s v="R09767"/>
    <x v="167"/>
    <n v="76"/>
    <x v="0"/>
    <x v="1"/>
    <x v="95"/>
    <n v="2"/>
    <x v="0"/>
    <s v="Credit Card"/>
    <s v="Click &amp; Collect"/>
    <s v="No"/>
    <s v="Helpful staff"/>
    <x v="0"/>
    <x v="0"/>
    <x v="0"/>
    <x v="5"/>
    <n v="105.11"/>
    <x v="1"/>
    <s v="Southern Region"/>
    <s v="Low"/>
    <s v="August"/>
    <s v="Q3"/>
    <s v="No"/>
    <n v="0"/>
    <n v="15.766499999999999"/>
    <n v="120.87649999999999"/>
  </r>
  <r>
    <n v="3973"/>
    <s v="R02333"/>
    <x v="416"/>
    <n v="49"/>
    <x v="1"/>
    <x v="0"/>
    <x v="48"/>
    <n v="4"/>
    <x v="0"/>
    <s v="EFT"/>
    <s v="Home Delivery"/>
    <s v="No"/>
    <m/>
    <x v="4"/>
    <x v="3"/>
    <x v="2"/>
    <x v="4"/>
    <n v="192.77"/>
    <x v="1"/>
    <s v="Northern Region"/>
    <s v="Low"/>
    <s v="September"/>
    <s v="Q3"/>
    <s v="No"/>
    <n v="0"/>
    <n v="28.915500000000002"/>
    <n v="221.68549999999999"/>
  </r>
  <r>
    <n v="3975"/>
    <s v="R02263"/>
    <x v="719"/>
    <n v="47"/>
    <x v="0"/>
    <x v="1"/>
    <x v="70"/>
    <n v="4"/>
    <x v="0"/>
    <s v="Credit Card"/>
    <s v="Click &amp; Collect"/>
    <s v="No"/>
    <s v="Packaging could improve"/>
    <x v="4"/>
    <x v="2"/>
    <x v="0"/>
    <x v="4"/>
    <n v="605.1"/>
    <x v="8"/>
    <s v="Southern Region"/>
    <s v="Medium"/>
    <s v="April"/>
    <s v="Q2"/>
    <s v="No"/>
    <n v="0"/>
    <n v="90.765000000000001"/>
    <n v="695.86500000000001"/>
  </r>
  <r>
    <n v="3977"/>
    <s v="R03992"/>
    <x v="316"/>
    <n v="58"/>
    <x v="0"/>
    <x v="6"/>
    <x v="44"/>
    <n v="4"/>
    <x v="1"/>
    <s v="Mobile Payment"/>
    <s v="Click &amp; Collect"/>
    <s v="Yes"/>
    <s v="Delivery delayed"/>
    <x v="4"/>
    <x v="1"/>
    <x v="0"/>
    <x v="0"/>
    <n v="2849.09"/>
    <x v="7"/>
    <s v="Gauteng Region"/>
    <s v="Medium"/>
    <s v="December"/>
    <s v="Q4"/>
    <s v="No"/>
    <n v="1"/>
    <n v="427.36349999999999"/>
    <n v="3276.4535000000001"/>
  </r>
  <r>
    <n v="3978"/>
    <s v="R09578"/>
    <x v="409"/>
    <n v="23"/>
    <x v="0"/>
    <x v="7"/>
    <x v="122"/>
    <n v="4"/>
    <x v="0"/>
    <s v="Debit Card"/>
    <s v="In Store"/>
    <s v="Yes"/>
    <s v="Product exceeded expectations"/>
    <x v="4"/>
    <x v="0"/>
    <x v="1"/>
    <x v="2"/>
    <n v="412.16"/>
    <x v="8"/>
    <s v="Western Region"/>
    <s v="Low"/>
    <s v="April"/>
    <s v="Q2"/>
    <s v="No"/>
    <n v="0"/>
    <n v="61.823999999999998"/>
    <n v="473.98399999999998"/>
  </r>
  <r>
    <n v="3980"/>
    <s v="R02596"/>
    <x v="180"/>
    <n v="67"/>
    <x v="2"/>
    <x v="1"/>
    <x v="60"/>
    <n v="3"/>
    <x v="1"/>
    <s v="Cash"/>
    <s v="Home Delivery"/>
    <s v="No"/>
    <s v="Easy to assemble"/>
    <x v="2"/>
    <x v="0"/>
    <x v="0"/>
    <x v="5"/>
    <n v="5064"/>
    <x v="2"/>
    <s v="Southern Region"/>
    <s v="High"/>
    <s v="September"/>
    <s v="Q3"/>
    <s v="Yes"/>
    <n v="1"/>
    <n v="759.6"/>
    <n v="5823.5999999999995"/>
  </r>
  <r>
    <n v="3982"/>
    <s v="R03594"/>
    <x v="586"/>
    <n v="22"/>
    <x v="0"/>
    <x v="4"/>
    <x v="100"/>
    <n v="4"/>
    <x v="1"/>
    <s v="Mobile Payment"/>
    <s v="Home Delivery"/>
    <s v="Yes"/>
    <m/>
    <x v="4"/>
    <x v="3"/>
    <x v="2"/>
    <x v="2"/>
    <n v="5432.76"/>
    <x v="5"/>
    <s v="Central Region"/>
    <s v="High"/>
    <s v="December"/>
    <s v="Q4"/>
    <s v="Yes"/>
    <n v="1"/>
    <n v="814.91399999999999"/>
    <n v="6247.674"/>
  </r>
  <r>
    <n v="3983"/>
    <s v="R07611"/>
    <x v="373"/>
    <n v="18"/>
    <x v="2"/>
    <x v="5"/>
    <x v="38"/>
    <n v="1"/>
    <x v="0"/>
    <s v="Cash"/>
    <s v="In Store"/>
    <s v="Yes"/>
    <m/>
    <x v="3"/>
    <x v="3"/>
    <x v="2"/>
    <x v="2"/>
    <n v="3715.65"/>
    <x v="5"/>
    <s v="Western Region"/>
    <s v="Medium"/>
    <s v="March"/>
    <s v="Q1"/>
    <s v="No"/>
    <n v="0"/>
    <n v="557.34749999999997"/>
    <n v="4272.9974999999995"/>
  </r>
  <r>
    <n v="3987"/>
    <s v="R03775"/>
    <x v="450"/>
    <n v="37"/>
    <x v="0"/>
    <x v="5"/>
    <x v="114"/>
    <n v="4"/>
    <x v="1"/>
    <s v="EFT"/>
    <s v="Home Delivery"/>
    <s v="No"/>
    <s v="Highly recommend"/>
    <x v="4"/>
    <x v="0"/>
    <x v="1"/>
    <x v="3"/>
    <n v="338.79"/>
    <x v="0"/>
    <s v="Western Region"/>
    <s v="Low"/>
    <s v="December"/>
    <s v="Q4"/>
    <s v="No"/>
    <n v="1"/>
    <n v="50.8185"/>
    <n v="389.60849999999999"/>
  </r>
  <r>
    <n v="3988"/>
    <s v="R07593"/>
    <x v="76"/>
    <n v="27"/>
    <x v="1"/>
    <x v="2"/>
    <x v="122"/>
    <n v="2"/>
    <x v="1"/>
    <s v="Cash"/>
    <s v="In Store"/>
    <s v="No"/>
    <s v="Exactly as advertised"/>
    <x v="0"/>
    <x v="0"/>
    <x v="0"/>
    <x v="1"/>
    <n v="412.16"/>
    <x v="8"/>
    <s v="Northern Region"/>
    <s v="Low"/>
    <s v="October"/>
    <s v="Q4"/>
    <s v="No"/>
    <n v="1"/>
    <n v="61.823999999999998"/>
    <n v="473.98399999999998"/>
  </r>
  <r>
    <n v="3990"/>
    <s v="R05928"/>
    <x v="708"/>
    <n v="79"/>
    <x v="2"/>
    <x v="5"/>
    <x v="45"/>
    <n v="2"/>
    <x v="1"/>
    <s v="EFT"/>
    <s v="Click &amp; Collect"/>
    <s v="No"/>
    <s v="Helpful staff"/>
    <x v="0"/>
    <x v="0"/>
    <x v="0"/>
    <x v="5"/>
    <n v="139.72999999999999"/>
    <x v="1"/>
    <s v="Western Region"/>
    <s v="Low"/>
    <s v="October"/>
    <s v="Q4"/>
    <s v="No"/>
    <n v="1"/>
    <n v="20.959499999999998"/>
    <n v="160.68949999999998"/>
  </r>
  <r>
    <n v="3991"/>
    <s v="R05565"/>
    <x v="106"/>
    <m/>
    <x v="1"/>
    <x v="2"/>
    <x v="49"/>
    <n v="4"/>
    <x v="0"/>
    <s v="Cash"/>
    <s v="In Store"/>
    <s v="No"/>
    <s v="Very fast delivery"/>
    <x v="4"/>
    <x v="0"/>
    <x v="1"/>
    <x v="6"/>
    <n v="134.01"/>
    <x v="3"/>
    <s v="Northern Region"/>
    <s v="Low"/>
    <s v="August"/>
    <s v="Q3"/>
    <s v="No"/>
    <n v="0"/>
    <n v="20.101499999999998"/>
    <n v="154.11149999999998"/>
  </r>
  <r>
    <n v="3992"/>
    <s v="R06044"/>
    <x v="632"/>
    <n v="30"/>
    <x v="1"/>
    <x v="3"/>
    <x v="82"/>
    <n v="3"/>
    <x v="1"/>
    <s v="Mobile Payment"/>
    <s v="In Store"/>
    <s v="No"/>
    <s v="Product was disappointing"/>
    <x v="2"/>
    <x v="1"/>
    <x v="0"/>
    <x v="1"/>
    <n v="463.48"/>
    <x v="6"/>
    <s v="Central Region"/>
    <s v="Low"/>
    <s v="December"/>
    <s v="Q4"/>
    <s v="No"/>
    <n v="1"/>
    <n v="69.522000000000006"/>
    <n v="533.00199999999995"/>
  </r>
  <r>
    <n v="3993"/>
    <s v="R01756"/>
    <x v="43"/>
    <n v="65"/>
    <x v="0"/>
    <x v="7"/>
    <x v="97"/>
    <n v="5"/>
    <x v="0"/>
    <s v="Cash"/>
    <s v="In Store"/>
    <s v="No"/>
    <s v="Customer support was excellent"/>
    <x v="1"/>
    <x v="0"/>
    <x v="1"/>
    <x v="5"/>
    <n v="2906.97"/>
    <x v="7"/>
    <s v="Western Region"/>
    <s v="Medium"/>
    <s v="August"/>
    <s v="Q3"/>
    <s v="No"/>
    <n v="0"/>
    <n v="436.04549999999995"/>
    <n v="3343.0154999999995"/>
  </r>
  <r>
    <n v="3998"/>
    <s v="R00111"/>
    <x v="21"/>
    <n v="31"/>
    <x v="0"/>
    <x v="1"/>
    <x v="47"/>
    <n v="3"/>
    <x v="1"/>
    <s v="Mobile Payment"/>
    <s v="Home Delivery"/>
    <s v="Yes"/>
    <m/>
    <x v="2"/>
    <x v="3"/>
    <x v="2"/>
    <x v="1"/>
    <n v="13123.97"/>
    <x v="6"/>
    <s v="Southern Region"/>
    <s v="High"/>
    <s v="November"/>
    <s v="Q4"/>
    <s v="Yes"/>
    <n v="1"/>
    <n v="1968.5954999999999"/>
    <n v="15092.565499999999"/>
  </r>
  <r>
    <n v="4003"/>
    <s v="R04422"/>
    <x v="337"/>
    <n v="31"/>
    <x v="2"/>
    <x v="8"/>
    <x v="95"/>
    <n v="1"/>
    <x v="1"/>
    <s v="EFT"/>
    <s v="Click &amp; Collect"/>
    <s v="No"/>
    <s v="Product exceeded expectations"/>
    <x v="3"/>
    <x v="0"/>
    <x v="0"/>
    <x v="1"/>
    <n v="105.11"/>
    <x v="1"/>
    <s v="Eastern Region"/>
    <s v="Low"/>
    <s v="October"/>
    <s v="Q4"/>
    <s v="No"/>
    <n v="1"/>
    <n v="15.766499999999999"/>
    <n v="120.87649999999999"/>
  </r>
  <r>
    <n v="4005"/>
    <s v="R02918"/>
    <x v="121"/>
    <n v="37"/>
    <x v="1"/>
    <x v="8"/>
    <x v="3"/>
    <n v="3"/>
    <x v="0"/>
    <s v="Cash"/>
    <s v="In Store"/>
    <s v="No"/>
    <s v="Product exceeded expectations"/>
    <x v="2"/>
    <x v="0"/>
    <x v="0"/>
    <x v="3"/>
    <n v="84.23"/>
    <x v="3"/>
    <s v="Eastern Region"/>
    <s v="Low"/>
    <s v="March"/>
    <s v="Q1"/>
    <s v="No"/>
    <n v="0"/>
    <n v="12.634500000000001"/>
    <n v="96.864499999999992"/>
  </r>
  <r>
    <n v="4006"/>
    <s v="R04047"/>
    <x v="413"/>
    <m/>
    <x v="1"/>
    <x v="8"/>
    <x v="6"/>
    <n v="5"/>
    <x v="1"/>
    <s v="Mobile Payment"/>
    <s v="Click &amp; Collect"/>
    <s v="No"/>
    <s v="Product was disappointing"/>
    <x v="1"/>
    <x v="1"/>
    <x v="0"/>
    <x v="6"/>
    <n v="409.06"/>
    <x v="5"/>
    <s v="Eastern Region"/>
    <s v="Low"/>
    <s v="January"/>
    <s v="Q1"/>
    <s v="No"/>
    <n v="1"/>
    <n v="61.358999999999995"/>
    <n v="470.41899999999998"/>
  </r>
  <r>
    <n v="4007"/>
    <s v="R02993"/>
    <x v="19"/>
    <n v="72"/>
    <x v="2"/>
    <x v="0"/>
    <x v="110"/>
    <n v="4"/>
    <x v="1"/>
    <s v="Credit Card"/>
    <s v="Home Delivery"/>
    <s v="Yes"/>
    <s v="Arrived damaged"/>
    <x v="4"/>
    <x v="1"/>
    <x v="0"/>
    <x v="5"/>
    <n v="2216.12"/>
    <x v="1"/>
    <s v="Northern Region"/>
    <s v="Medium"/>
    <s v="February"/>
    <s v="Q1"/>
    <s v="No"/>
    <n v="1"/>
    <n v="332.41799999999995"/>
    <n v="2548.5379999999996"/>
  </r>
  <r>
    <n v="4008"/>
    <s v="R02318"/>
    <x v="381"/>
    <n v="25"/>
    <x v="0"/>
    <x v="3"/>
    <x v="39"/>
    <n v="3"/>
    <x v="0"/>
    <s v="Credit Card"/>
    <s v="Home Delivery"/>
    <s v="Yes"/>
    <s v="Helpful staff"/>
    <x v="2"/>
    <x v="0"/>
    <x v="0"/>
    <x v="1"/>
    <n v="24904.86"/>
    <x v="6"/>
    <s v="Central Region"/>
    <s v="High"/>
    <s v="May"/>
    <s v="Q2"/>
    <s v="Yes"/>
    <n v="0"/>
    <n v="3735.7289999999998"/>
    <n v="28640.589"/>
  </r>
  <r>
    <n v="4009"/>
    <s v="R08374"/>
    <x v="477"/>
    <n v="37"/>
    <x v="1"/>
    <x v="8"/>
    <x v="30"/>
    <n v="2"/>
    <x v="0"/>
    <s v="Mobile Payment"/>
    <s v="Home Delivery"/>
    <s v="Yes"/>
    <s v="Easy to assemble"/>
    <x v="0"/>
    <x v="0"/>
    <x v="0"/>
    <x v="3"/>
    <n v="2962.6"/>
    <x v="2"/>
    <s v="Eastern Region"/>
    <s v="Medium"/>
    <s v="March"/>
    <s v="Q1"/>
    <s v="No"/>
    <n v="0"/>
    <n v="444.39"/>
    <n v="3406.99"/>
  </r>
  <r>
    <n v="4011"/>
    <s v="R01516"/>
    <x v="577"/>
    <n v="72"/>
    <x v="1"/>
    <x v="2"/>
    <x v="104"/>
    <n v="4"/>
    <x v="1"/>
    <s v="Credit Card"/>
    <s v="In Store"/>
    <s v="No"/>
    <s v="Very fast delivery"/>
    <x v="4"/>
    <x v="0"/>
    <x v="1"/>
    <x v="5"/>
    <n v="274.49"/>
    <x v="1"/>
    <s v="Northern Region"/>
    <s v="Low"/>
    <s v="June"/>
    <s v="Q2"/>
    <s v="No"/>
    <n v="1"/>
    <n v="41.173499999999997"/>
    <n v="315.6635"/>
  </r>
  <r>
    <n v="4012"/>
    <s v="R00217"/>
    <x v="551"/>
    <n v="35"/>
    <x v="1"/>
    <x v="5"/>
    <x v="39"/>
    <n v="4"/>
    <x v="1"/>
    <s v="Cash"/>
    <s v="Home Delivery"/>
    <s v="Yes"/>
    <s v="Delivery delayed"/>
    <x v="4"/>
    <x v="1"/>
    <x v="0"/>
    <x v="3"/>
    <n v="24904.86"/>
    <x v="6"/>
    <s v="Western Region"/>
    <s v="High"/>
    <s v="June"/>
    <s v="Q2"/>
    <s v="Yes"/>
    <n v="1"/>
    <n v="3735.7289999999998"/>
    <n v="28640.589"/>
  </r>
  <r>
    <n v="4013"/>
    <s v="R09355"/>
    <x v="717"/>
    <m/>
    <x v="1"/>
    <x v="5"/>
    <x v="42"/>
    <n v="2"/>
    <x v="0"/>
    <s v="EFT"/>
    <s v="Home Delivery"/>
    <s v="No"/>
    <s v="Helpful staff"/>
    <x v="0"/>
    <x v="0"/>
    <x v="0"/>
    <x v="6"/>
    <n v="2099.4"/>
    <x v="2"/>
    <s v="Western Region"/>
    <s v="Medium"/>
    <s v="January"/>
    <s v="Q1"/>
    <s v="No"/>
    <n v="0"/>
    <n v="314.91000000000003"/>
    <n v="2414.31"/>
  </r>
  <r>
    <n v="4014"/>
    <s v="R09202"/>
    <x v="555"/>
    <n v="46"/>
    <x v="0"/>
    <x v="7"/>
    <x v="29"/>
    <n v="3"/>
    <x v="0"/>
    <s v="Debit Card"/>
    <s v="Home Delivery"/>
    <s v="No"/>
    <s v="Excellent value"/>
    <x v="2"/>
    <x v="0"/>
    <x v="0"/>
    <x v="4"/>
    <n v="1355.08"/>
    <x v="2"/>
    <s v="Western Region"/>
    <s v="Medium"/>
    <s v="October"/>
    <s v="Q4"/>
    <s v="No"/>
    <n v="0"/>
    <n v="203.26199999999997"/>
    <n v="1558.3419999999999"/>
  </r>
  <r>
    <n v="4015"/>
    <s v="R08547"/>
    <x v="397"/>
    <n v="44"/>
    <x v="2"/>
    <x v="2"/>
    <x v="41"/>
    <n v="4"/>
    <x v="0"/>
    <s v="Credit Card"/>
    <s v="In Store"/>
    <s v="Yes"/>
    <s v="Product exceeded expectations"/>
    <x v="4"/>
    <x v="0"/>
    <x v="1"/>
    <x v="3"/>
    <n v="13261"/>
    <x v="6"/>
    <s v="Northern Region"/>
    <s v="High"/>
    <s v="October"/>
    <s v="Q4"/>
    <s v="Yes"/>
    <n v="0"/>
    <n v="1989.1499999999999"/>
    <n v="15250.15"/>
  </r>
  <r>
    <n v="4016"/>
    <s v="R02264"/>
    <x v="176"/>
    <n v="31"/>
    <x v="0"/>
    <x v="7"/>
    <x v="1"/>
    <n v="2"/>
    <x v="1"/>
    <s v="Credit Card"/>
    <s v="Click &amp; Collect"/>
    <s v="No"/>
    <s v="Easy to assemble"/>
    <x v="0"/>
    <x v="0"/>
    <x v="0"/>
    <x v="1"/>
    <n v="444.38"/>
    <x v="1"/>
    <s v="Western Region"/>
    <s v="Low"/>
    <s v="January"/>
    <s v="Q1"/>
    <s v="No"/>
    <n v="1"/>
    <n v="66.656999999999996"/>
    <n v="511.03699999999998"/>
  </r>
  <r>
    <n v="4017"/>
    <s v="R08095"/>
    <x v="547"/>
    <n v="52"/>
    <x v="0"/>
    <x v="8"/>
    <x v="115"/>
    <n v="3"/>
    <x v="1"/>
    <s v="EFT"/>
    <s v="In Store"/>
    <s v="Yes"/>
    <s v="Poor packaging"/>
    <x v="2"/>
    <x v="1"/>
    <x v="0"/>
    <x v="4"/>
    <n v="1369.39"/>
    <x v="4"/>
    <s v="Eastern Region"/>
    <s v="Medium"/>
    <s v="November"/>
    <s v="Q4"/>
    <s v="No"/>
    <n v="1"/>
    <n v="205.4085"/>
    <n v="1574.7985000000001"/>
  </r>
  <r>
    <n v="4018"/>
    <s v="R09018"/>
    <x v="702"/>
    <n v="77"/>
    <x v="0"/>
    <x v="7"/>
    <x v="32"/>
    <n v="1"/>
    <x v="0"/>
    <s v="Credit Card"/>
    <s v="Click &amp; Collect"/>
    <s v="No"/>
    <s v="Fantastic experience"/>
    <x v="3"/>
    <x v="0"/>
    <x v="0"/>
    <x v="5"/>
    <n v="3086.4"/>
    <x v="7"/>
    <s v="Western Region"/>
    <s v="Medium"/>
    <s v="December"/>
    <s v="Q4"/>
    <s v="No"/>
    <n v="0"/>
    <n v="462.96"/>
    <n v="3549.3599999999997"/>
  </r>
  <r>
    <n v="4019"/>
    <s v="R08630"/>
    <x v="152"/>
    <n v="76"/>
    <x v="1"/>
    <x v="0"/>
    <x v="66"/>
    <n v="1"/>
    <x v="1"/>
    <s v="Mobile Payment"/>
    <s v="Home Delivery"/>
    <s v="No"/>
    <s v="Fits perfectly"/>
    <x v="3"/>
    <x v="0"/>
    <x v="0"/>
    <x v="5"/>
    <n v="759.97"/>
    <x v="8"/>
    <s v="Northern Region"/>
    <s v="Medium"/>
    <s v="May"/>
    <s v="Q2"/>
    <s v="No"/>
    <n v="1"/>
    <n v="113.99550000000001"/>
    <n v="873.96550000000002"/>
  </r>
  <r>
    <n v="4020"/>
    <s v="R06331"/>
    <x v="676"/>
    <n v="42"/>
    <x v="0"/>
    <x v="3"/>
    <x v="23"/>
    <n v="4"/>
    <x v="0"/>
    <s v="Debit Card"/>
    <s v="In Store"/>
    <s v="Yes"/>
    <s v="Would definitely buy again"/>
    <x v="4"/>
    <x v="0"/>
    <x v="1"/>
    <x v="3"/>
    <n v="2340.5700000000002"/>
    <x v="8"/>
    <s v="Central Region"/>
    <s v="Medium"/>
    <s v="October"/>
    <s v="Q4"/>
    <s v="No"/>
    <n v="0"/>
    <n v="351.08550000000002"/>
    <n v="2691.6554999999998"/>
  </r>
  <r>
    <n v="4021"/>
    <s v="R00894"/>
    <x v="505"/>
    <n v="21"/>
    <x v="2"/>
    <x v="8"/>
    <x v="30"/>
    <n v="2"/>
    <x v="1"/>
    <s v="Cash"/>
    <s v="Home Delivery"/>
    <s v="No"/>
    <s v="Poor packaging"/>
    <x v="0"/>
    <x v="1"/>
    <x v="1"/>
    <x v="2"/>
    <n v="2962.6"/>
    <x v="2"/>
    <s v="Eastern Region"/>
    <s v="Medium"/>
    <s v="January"/>
    <s v="Q1"/>
    <s v="No"/>
    <n v="1"/>
    <n v="444.39"/>
    <n v="3406.99"/>
  </r>
  <r>
    <n v="4023"/>
    <s v="R03004"/>
    <x v="294"/>
    <n v="25"/>
    <x v="2"/>
    <x v="8"/>
    <x v="115"/>
    <n v="4"/>
    <x v="0"/>
    <s v="Credit Card"/>
    <s v="Home Delivery"/>
    <s v="Yes"/>
    <m/>
    <x v="4"/>
    <x v="3"/>
    <x v="2"/>
    <x v="1"/>
    <n v="1369.39"/>
    <x v="4"/>
    <s v="Eastern Region"/>
    <s v="Medium"/>
    <s v="June"/>
    <s v="Q2"/>
    <s v="No"/>
    <n v="0"/>
    <n v="205.4085"/>
    <n v="1574.7985000000001"/>
  </r>
  <r>
    <n v="4024"/>
    <s v="R01851"/>
    <x v="341"/>
    <n v="29"/>
    <x v="0"/>
    <x v="1"/>
    <x v="18"/>
    <n v="1"/>
    <x v="0"/>
    <s v="Debit Card"/>
    <s v="Home Delivery"/>
    <s v="Yes"/>
    <s v="Fantastic experience"/>
    <x v="3"/>
    <x v="0"/>
    <x v="0"/>
    <x v="1"/>
    <n v="1712.08"/>
    <x v="7"/>
    <s v="Southern Region"/>
    <s v="Medium"/>
    <s v="August"/>
    <s v="Q3"/>
    <s v="No"/>
    <n v="0"/>
    <n v="256.81199999999995"/>
    <n v="1968.8919999999998"/>
  </r>
  <r>
    <n v="4025"/>
    <s v="R05378"/>
    <x v="473"/>
    <n v="74"/>
    <x v="2"/>
    <x v="1"/>
    <x v="7"/>
    <n v="4"/>
    <x v="1"/>
    <s v="Cash"/>
    <s v="Home Delivery"/>
    <s v="No"/>
    <s v="Fits perfectly"/>
    <x v="4"/>
    <x v="0"/>
    <x v="1"/>
    <x v="5"/>
    <n v="1370.56"/>
    <x v="6"/>
    <s v="Southern Region"/>
    <s v="Medium"/>
    <s v="April"/>
    <s v="Q2"/>
    <s v="No"/>
    <n v="1"/>
    <n v="205.58399999999997"/>
    <n v="1576.1439999999998"/>
  </r>
  <r>
    <n v="4026"/>
    <s v="R04801"/>
    <x v="367"/>
    <n v="32"/>
    <x v="2"/>
    <x v="4"/>
    <x v="101"/>
    <n v="1"/>
    <x v="0"/>
    <s v="Credit Card"/>
    <s v="Click &amp; Collect"/>
    <s v="No"/>
    <m/>
    <x v="3"/>
    <x v="3"/>
    <x v="2"/>
    <x v="1"/>
    <n v="886.51"/>
    <x v="1"/>
    <s v="Central Region"/>
    <s v="Medium"/>
    <s v="May"/>
    <s v="Q2"/>
    <s v="No"/>
    <n v="0"/>
    <n v="132.97649999999999"/>
    <n v="1019.4864999999999"/>
  </r>
  <r>
    <n v="4027"/>
    <s v="R00325"/>
    <x v="432"/>
    <n v="79"/>
    <x v="2"/>
    <x v="0"/>
    <x v="77"/>
    <n v="5"/>
    <x v="0"/>
    <s v="Mobile Payment"/>
    <s v="Home Delivery"/>
    <s v="No"/>
    <s v="Excellent value"/>
    <x v="1"/>
    <x v="0"/>
    <x v="1"/>
    <x v="5"/>
    <n v="353.21"/>
    <x v="3"/>
    <s v="Northern Region"/>
    <s v="Low"/>
    <s v="October"/>
    <s v="Q4"/>
    <s v="No"/>
    <n v="0"/>
    <n v="52.981499999999997"/>
    <n v="406.19149999999996"/>
  </r>
  <r>
    <n v="4028"/>
    <s v="R01216"/>
    <x v="259"/>
    <n v="38"/>
    <x v="2"/>
    <x v="1"/>
    <x v="19"/>
    <n v="5"/>
    <x v="1"/>
    <s v="Cash"/>
    <s v="Click &amp; Collect"/>
    <s v="No"/>
    <s v="Item missing accessories"/>
    <x v="1"/>
    <x v="1"/>
    <x v="0"/>
    <x v="3"/>
    <n v="343.42"/>
    <x v="3"/>
    <s v="Southern Region"/>
    <s v="Low"/>
    <s v="March"/>
    <s v="Q1"/>
    <s v="No"/>
    <n v="1"/>
    <n v="51.512999999999998"/>
    <n v="394.93299999999999"/>
  </r>
  <r>
    <n v="4029"/>
    <s v="R02900"/>
    <x v="169"/>
    <n v="30"/>
    <x v="0"/>
    <x v="0"/>
    <x v="29"/>
    <n v="3"/>
    <x v="0"/>
    <s v="Credit Card"/>
    <s v="In Store"/>
    <s v="No"/>
    <s v="Long waiting time"/>
    <x v="2"/>
    <x v="1"/>
    <x v="0"/>
    <x v="1"/>
    <n v="1355.08"/>
    <x v="2"/>
    <s v="Northern Region"/>
    <s v="Medium"/>
    <s v="November"/>
    <s v="Q4"/>
    <s v="No"/>
    <n v="0"/>
    <n v="203.26199999999997"/>
    <n v="1558.3419999999999"/>
  </r>
  <r>
    <n v="4030"/>
    <s v="R02934"/>
    <x v="354"/>
    <m/>
    <x v="0"/>
    <x v="1"/>
    <x v="8"/>
    <n v="4"/>
    <x v="1"/>
    <s v="Credit Card"/>
    <s v="Home Delivery"/>
    <s v="Yes"/>
    <s v="Easy to assemble"/>
    <x v="4"/>
    <x v="0"/>
    <x v="1"/>
    <x v="6"/>
    <n v="5390.8"/>
    <x v="6"/>
    <s v="Southern Region"/>
    <s v="High"/>
    <s v="May"/>
    <s v="Q2"/>
    <s v="Yes"/>
    <n v="1"/>
    <n v="808.62"/>
    <n v="6199.42"/>
  </r>
  <r>
    <n v="4031"/>
    <s v="R07111"/>
    <x v="167"/>
    <n v="54"/>
    <x v="2"/>
    <x v="6"/>
    <x v="98"/>
    <n v="5"/>
    <x v="1"/>
    <s v="Debit Card"/>
    <s v="In Store"/>
    <s v="Yes"/>
    <s v="Fantastic experience"/>
    <x v="1"/>
    <x v="0"/>
    <x v="1"/>
    <x v="4"/>
    <n v="40.11"/>
    <x v="3"/>
    <s v="Gauteng Region"/>
    <s v="Low"/>
    <s v="August"/>
    <s v="Q3"/>
    <s v="No"/>
    <n v="1"/>
    <n v="6.0164999999999997"/>
    <n v="46.126499999999993"/>
  </r>
  <r>
    <n v="4032"/>
    <s v="R06898"/>
    <x v="598"/>
    <n v="36"/>
    <x v="0"/>
    <x v="1"/>
    <x v="101"/>
    <n v="1"/>
    <x v="0"/>
    <s v="Mobile Payment"/>
    <s v="Click &amp; Collect"/>
    <s v="Yes"/>
    <s v="Customer support was excellent"/>
    <x v="3"/>
    <x v="0"/>
    <x v="0"/>
    <x v="3"/>
    <n v="886.51"/>
    <x v="1"/>
    <s v="Southern Region"/>
    <s v="Medium"/>
    <s v="May"/>
    <s v="Q2"/>
    <s v="No"/>
    <n v="0"/>
    <n v="132.97649999999999"/>
    <n v="1019.4864999999999"/>
  </r>
  <r>
    <n v="4033"/>
    <s v="R09158"/>
    <x v="720"/>
    <n v="45"/>
    <x v="1"/>
    <x v="1"/>
    <x v="81"/>
    <n v="4"/>
    <x v="1"/>
    <s v="Credit Card"/>
    <s v="In Store"/>
    <s v="Yes"/>
    <s v="Easy to assemble"/>
    <x v="4"/>
    <x v="0"/>
    <x v="1"/>
    <x v="4"/>
    <n v="375.53"/>
    <x v="4"/>
    <s v="Southern Region"/>
    <s v="Low"/>
    <s v="June"/>
    <s v="Q2"/>
    <s v="No"/>
    <n v="1"/>
    <n v="56.329499999999996"/>
    <n v="431.85949999999991"/>
  </r>
  <r>
    <n v="4036"/>
    <s v="R09870"/>
    <x v="678"/>
    <n v="80"/>
    <x v="2"/>
    <x v="8"/>
    <x v="37"/>
    <n v="3"/>
    <x v="1"/>
    <s v="Cash"/>
    <s v="In Store"/>
    <s v="Yes"/>
    <s v="Great customer service"/>
    <x v="2"/>
    <x v="0"/>
    <x v="0"/>
    <x v="5"/>
    <n v="54.82"/>
    <x v="3"/>
    <s v="Eastern Region"/>
    <s v="Low"/>
    <s v="March"/>
    <s v="Q1"/>
    <s v="No"/>
    <n v="1"/>
    <n v="8.222999999999999"/>
    <n v="63.042999999999992"/>
  </r>
  <r>
    <n v="4037"/>
    <s v="R01130"/>
    <x v="46"/>
    <n v="46"/>
    <x v="1"/>
    <x v="7"/>
    <x v="110"/>
    <n v="5"/>
    <x v="0"/>
    <s v="Cash"/>
    <s v="Home Delivery"/>
    <s v="No"/>
    <s v="Fantastic experience"/>
    <x v="1"/>
    <x v="0"/>
    <x v="1"/>
    <x v="4"/>
    <n v="2216.12"/>
    <x v="1"/>
    <s v="Western Region"/>
    <s v="Medium"/>
    <s v="November"/>
    <s v="Q4"/>
    <s v="No"/>
    <n v="0"/>
    <n v="332.41799999999995"/>
    <n v="2548.5379999999996"/>
  </r>
  <r>
    <n v="4038"/>
    <s v="R06679"/>
    <x v="569"/>
    <n v="24"/>
    <x v="0"/>
    <x v="6"/>
    <x v="111"/>
    <n v="1"/>
    <x v="1"/>
    <s v="Mobile Payment"/>
    <s v="Home Delivery"/>
    <s v="Yes"/>
    <s v="Packaging could improve"/>
    <x v="3"/>
    <x v="2"/>
    <x v="0"/>
    <x v="2"/>
    <n v="4507.63"/>
    <x v="2"/>
    <s v="Gauteng Region"/>
    <s v="Medium"/>
    <s v="September"/>
    <s v="Q3"/>
    <s v="No"/>
    <n v="1"/>
    <n v="676.14449999999999"/>
    <n v="5183.7744999999995"/>
  </r>
  <r>
    <n v="4039"/>
    <s v="R02919"/>
    <x v="687"/>
    <n v="28"/>
    <x v="1"/>
    <x v="6"/>
    <x v="93"/>
    <n v="3"/>
    <x v="1"/>
    <s v="Cash"/>
    <s v="Click &amp; Collect"/>
    <s v="Yes"/>
    <s v="Arrived damaged"/>
    <x v="2"/>
    <x v="1"/>
    <x v="0"/>
    <x v="1"/>
    <n v="34.200000000000003"/>
    <x v="3"/>
    <s v="Gauteng Region"/>
    <s v="Low"/>
    <s v="April"/>
    <s v="Q2"/>
    <s v="No"/>
    <n v="1"/>
    <n v="5.13"/>
    <n v="39.33"/>
  </r>
  <r>
    <n v="4040"/>
    <s v="R04825"/>
    <x v="136"/>
    <n v="62"/>
    <x v="0"/>
    <x v="8"/>
    <x v="85"/>
    <n v="1"/>
    <x v="1"/>
    <s v="Debit Card"/>
    <s v="Click &amp; Collect"/>
    <s v="No"/>
    <s v="Delivery delayed"/>
    <x v="3"/>
    <x v="1"/>
    <x v="1"/>
    <x v="0"/>
    <n v="812.2"/>
    <x v="2"/>
    <s v="Eastern Region"/>
    <s v="Medium"/>
    <s v="September"/>
    <s v="Q3"/>
    <s v="No"/>
    <n v="1"/>
    <n v="121.83"/>
    <n v="934.03"/>
  </r>
  <r>
    <n v="4042"/>
    <s v="R09238"/>
    <x v="31"/>
    <n v="21"/>
    <x v="2"/>
    <x v="6"/>
    <x v="20"/>
    <n v="1"/>
    <x v="0"/>
    <s v="Debit Card"/>
    <s v="Click &amp; Collect"/>
    <s v="No"/>
    <s v="Excellent product"/>
    <x v="3"/>
    <x v="0"/>
    <x v="0"/>
    <x v="2"/>
    <n v="3747.26"/>
    <x v="8"/>
    <s v="Gauteng Region"/>
    <s v="Medium"/>
    <s v="September"/>
    <s v="Q3"/>
    <s v="No"/>
    <n v="0"/>
    <n v="562.08900000000006"/>
    <n v="4309.3490000000002"/>
  </r>
  <r>
    <n v="4043"/>
    <s v="R07067"/>
    <x v="65"/>
    <n v="47"/>
    <x v="1"/>
    <x v="3"/>
    <x v="50"/>
    <n v="3"/>
    <x v="0"/>
    <s v="Cash"/>
    <s v="Click &amp; Collect"/>
    <s v="Yes"/>
    <s v="Would definitely buy again"/>
    <x v="2"/>
    <x v="0"/>
    <x v="0"/>
    <x v="4"/>
    <n v="929.55"/>
    <x v="0"/>
    <s v="Central Region"/>
    <s v="Medium"/>
    <s v="October"/>
    <s v="Q4"/>
    <s v="No"/>
    <n v="0"/>
    <n v="139.43249999999998"/>
    <n v="1068.9824999999998"/>
  </r>
  <r>
    <n v="4044"/>
    <s v="R09839"/>
    <x v="501"/>
    <n v="33"/>
    <x v="0"/>
    <x v="5"/>
    <x v="31"/>
    <n v="5"/>
    <x v="0"/>
    <s v="Mobile Payment"/>
    <s v="Home Delivery"/>
    <s v="No"/>
    <s v="Very fast delivery"/>
    <x v="1"/>
    <x v="0"/>
    <x v="1"/>
    <x v="1"/>
    <n v="294.33"/>
    <x v="4"/>
    <s v="Western Region"/>
    <s v="Low"/>
    <s v="April"/>
    <s v="Q2"/>
    <s v="No"/>
    <n v="0"/>
    <n v="44.149499999999996"/>
    <n v="338.47949999999997"/>
  </r>
  <r>
    <n v="4046"/>
    <s v="R03255"/>
    <x v="223"/>
    <n v="69"/>
    <x v="1"/>
    <x v="2"/>
    <x v="40"/>
    <n v="5"/>
    <x v="1"/>
    <s v="EFT"/>
    <s v="In Store"/>
    <s v="No"/>
    <s v="Worth the money"/>
    <x v="1"/>
    <x v="0"/>
    <x v="1"/>
    <x v="5"/>
    <n v="1619.07"/>
    <x v="7"/>
    <s v="Northern Region"/>
    <s v="Medium"/>
    <s v="October"/>
    <s v="Q4"/>
    <s v="No"/>
    <n v="1"/>
    <n v="242.86049999999997"/>
    <n v="1861.9304999999997"/>
  </r>
  <r>
    <n v="4047"/>
    <s v="R02796"/>
    <x v="107"/>
    <n v="43"/>
    <x v="2"/>
    <x v="4"/>
    <x v="7"/>
    <n v="3"/>
    <x v="0"/>
    <s v="EFT"/>
    <s v="Home Delivery"/>
    <s v="No"/>
    <s v="Would definitely buy again"/>
    <x v="2"/>
    <x v="0"/>
    <x v="0"/>
    <x v="3"/>
    <n v="1370.56"/>
    <x v="6"/>
    <s v="Central Region"/>
    <s v="Medium"/>
    <s v="June"/>
    <s v="Q2"/>
    <s v="No"/>
    <n v="0"/>
    <n v="205.58399999999997"/>
    <n v="1576.1439999999998"/>
  </r>
  <r>
    <n v="4048"/>
    <s v="R04113"/>
    <x v="372"/>
    <n v="78"/>
    <x v="1"/>
    <x v="8"/>
    <x v="120"/>
    <n v="2"/>
    <x v="0"/>
    <s v="Cash"/>
    <s v="Home Delivery"/>
    <s v="No"/>
    <s v="Item missing accessories"/>
    <x v="0"/>
    <x v="1"/>
    <x v="1"/>
    <x v="5"/>
    <n v="1233.45"/>
    <x v="1"/>
    <s v="Eastern Region"/>
    <s v="Medium"/>
    <s v="October"/>
    <s v="Q4"/>
    <s v="No"/>
    <n v="0"/>
    <n v="185.01750000000001"/>
    <n v="1418.4675"/>
  </r>
  <r>
    <n v="4054"/>
    <s v="R00179"/>
    <x v="547"/>
    <n v="48"/>
    <x v="1"/>
    <x v="3"/>
    <x v="13"/>
    <n v="4"/>
    <x v="1"/>
    <s v="Credit Card"/>
    <s v="Click &amp; Collect"/>
    <s v="No"/>
    <s v="Fantastic experience"/>
    <x v="4"/>
    <x v="0"/>
    <x v="1"/>
    <x v="4"/>
    <n v="3576.97"/>
    <x v="5"/>
    <s v="Central Region"/>
    <s v="Medium"/>
    <s v="November"/>
    <s v="Q4"/>
    <s v="No"/>
    <n v="1"/>
    <n v="536.54549999999995"/>
    <n v="4113.5154999999995"/>
  </r>
  <r>
    <n v="4055"/>
    <s v="R09953"/>
    <x v="707"/>
    <n v="65"/>
    <x v="0"/>
    <x v="2"/>
    <x v="104"/>
    <n v="4"/>
    <x v="0"/>
    <s v="Cash"/>
    <s v="In Store"/>
    <s v="No"/>
    <s v="Packaging could improve"/>
    <x v="4"/>
    <x v="2"/>
    <x v="0"/>
    <x v="5"/>
    <n v="274.49"/>
    <x v="1"/>
    <s v="Northern Region"/>
    <s v="Low"/>
    <s v="May"/>
    <s v="Q2"/>
    <s v="No"/>
    <n v="0"/>
    <n v="41.173499999999997"/>
    <n v="315.6635"/>
  </r>
  <r>
    <n v="4056"/>
    <s v="R06030"/>
    <x v="334"/>
    <n v="38"/>
    <x v="1"/>
    <x v="4"/>
    <x v="48"/>
    <n v="3"/>
    <x v="0"/>
    <s v="Credit Card"/>
    <s v="Click &amp; Collect"/>
    <s v="No"/>
    <s v="Fantastic experience"/>
    <x v="2"/>
    <x v="0"/>
    <x v="0"/>
    <x v="3"/>
    <n v="192.77"/>
    <x v="1"/>
    <s v="Central Region"/>
    <s v="Low"/>
    <s v="February"/>
    <s v="Q1"/>
    <s v="No"/>
    <n v="0"/>
    <n v="28.915500000000002"/>
    <n v="221.68549999999999"/>
  </r>
  <r>
    <n v="4057"/>
    <s v="R07546"/>
    <x v="328"/>
    <n v="73"/>
    <x v="2"/>
    <x v="5"/>
    <x v="26"/>
    <n v="5"/>
    <x v="0"/>
    <s v="Credit Card"/>
    <s v="Click &amp; Collect"/>
    <s v="Yes"/>
    <s v="Item missing accessories"/>
    <x v="1"/>
    <x v="1"/>
    <x v="0"/>
    <x v="5"/>
    <n v="27815.439999999999"/>
    <x v="6"/>
    <s v="Western Region"/>
    <s v="High"/>
    <s v="April"/>
    <s v="Q2"/>
    <s v="Yes"/>
    <n v="0"/>
    <n v="4172.3159999999998"/>
    <n v="31987.755999999998"/>
  </r>
  <r>
    <n v="4058"/>
    <s v="R01175"/>
    <x v="374"/>
    <n v="71"/>
    <x v="0"/>
    <x v="0"/>
    <x v="92"/>
    <n v="1"/>
    <x v="1"/>
    <s v="Debit Card"/>
    <s v="In Store"/>
    <s v="Yes"/>
    <m/>
    <x v="3"/>
    <x v="3"/>
    <x v="2"/>
    <x v="5"/>
    <n v="2217.0300000000002"/>
    <x v="8"/>
    <s v="Northern Region"/>
    <s v="Medium"/>
    <s v="November"/>
    <s v="Q4"/>
    <s v="No"/>
    <n v="1"/>
    <n v="332.55450000000002"/>
    <n v="2549.5844999999999"/>
  </r>
  <r>
    <n v="4059"/>
    <s v="R05387"/>
    <x v="556"/>
    <n v="63"/>
    <x v="2"/>
    <x v="5"/>
    <x v="80"/>
    <n v="1"/>
    <x v="1"/>
    <s v="EFT"/>
    <s v="Click &amp; Collect"/>
    <s v="Yes"/>
    <s v="Easy to assemble"/>
    <x v="3"/>
    <x v="0"/>
    <x v="0"/>
    <x v="0"/>
    <n v="10347.709999999999"/>
    <x v="5"/>
    <s v="Western Region"/>
    <s v="High"/>
    <s v="November"/>
    <s v="Q4"/>
    <s v="Yes"/>
    <n v="1"/>
    <n v="1552.1564999999998"/>
    <n v="11899.866499999998"/>
  </r>
  <r>
    <n v="4060"/>
    <s v="R06867"/>
    <x v="707"/>
    <n v="25"/>
    <x v="0"/>
    <x v="0"/>
    <x v="114"/>
    <n v="1"/>
    <x v="1"/>
    <s v="Cash"/>
    <s v="In Store"/>
    <s v="Yes"/>
    <s v="Worth the money"/>
    <x v="3"/>
    <x v="0"/>
    <x v="0"/>
    <x v="1"/>
    <n v="338.79"/>
    <x v="0"/>
    <s v="Northern Region"/>
    <s v="Low"/>
    <s v="May"/>
    <s v="Q2"/>
    <s v="No"/>
    <n v="1"/>
    <n v="50.8185"/>
    <n v="389.60849999999999"/>
  </r>
  <r>
    <n v="4061"/>
    <s v="R08657"/>
    <x v="150"/>
    <n v="33"/>
    <x v="0"/>
    <x v="8"/>
    <x v="33"/>
    <n v="5"/>
    <x v="1"/>
    <s v="Cash"/>
    <s v="Home Delivery"/>
    <s v="No"/>
    <s v="Packaging could improve"/>
    <x v="1"/>
    <x v="2"/>
    <x v="0"/>
    <x v="1"/>
    <n v="440.87"/>
    <x v="7"/>
    <s v="Eastern Region"/>
    <s v="Low"/>
    <s v="July"/>
    <s v="Q3"/>
    <s v="No"/>
    <n v="1"/>
    <n v="66.130499999999998"/>
    <n v="507.00049999999999"/>
  </r>
  <r>
    <n v="4062"/>
    <s v="R01832"/>
    <x v="561"/>
    <n v="35"/>
    <x v="1"/>
    <x v="8"/>
    <x v="19"/>
    <n v="5"/>
    <x v="0"/>
    <s v="Mobile Payment"/>
    <s v="Home Delivery"/>
    <s v="No"/>
    <s v="Worth the money"/>
    <x v="1"/>
    <x v="0"/>
    <x v="1"/>
    <x v="3"/>
    <n v="343.42"/>
    <x v="3"/>
    <s v="Eastern Region"/>
    <s v="Low"/>
    <s v="March"/>
    <s v="Q1"/>
    <s v="No"/>
    <n v="0"/>
    <n v="51.512999999999998"/>
    <n v="394.93299999999999"/>
  </r>
  <r>
    <n v="4064"/>
    <s v="R04443"/>
    <x v="668"/>
    <n v="35"/>
    <x v="2"/>
    <x v="0"/>
    <x v="27"/>
    <n v="1"/>
    <x v="1"/>
    <s v="Debit Card"/>
    <s v="Click &amp; Collect"/>
    <s v="No"/>
    <s v="Easy online ordering"/>
    <x v="3"/>
    <x v="0"/>
    <x v="0"/>
    <x v="3"/>
    <n v="14808.31"/>
    <x v="6"/>
    <s v="Northern Region"/>
    <s v="High"/>
    <s v="May"/>
    <s v="Q2"/>
    <s v="Yes"/>
    <n v="1"/>
    <n v="2221.2464999999997"/>
    <n v="17029.556499999999"/>
  </r>
  <r>
    <n v="4065"/>
    <s v="R09354"/>
    <x v="103"/>
    <n v="34"/>
    <x v="1"/>
    <x v="2"/>
    <x v="116"/>
    <n v="1"/>
    <x v="1"/>
    <s v="Credit Card"/>
    <s v="Click &amp; Collect"/>
    <s v="Yes"/>
    <s v="Great customer service"/>
    <x v="3"/>
    <x v="0"/>
    <x v="0"/>
    <x v="1"/>
    <n v="11052.57"/>
    <x v="6"/>
    <s v="Northern Region"/>
    <s v="High"/>
    <s v="November"/>
    <s v="Q4"/>
    <s v="Yes"/>
    <n v="1"/>
    <n v="1657.8854999999999"/>
    <n v="12710.455499999998"/>
  </r>
  <r>
    <n v="4066"/>
    <s v="R07888"/>
    <x v="672"/>
    <n v="77"/>
    <x v="2"/>
    <x v="4"/>
    <x v="33"/>
    <n v="1"/>
    <x v="0"/>
    <s v="Mobile Payment"/>
    <s v="Click &amp; Collect"/>
    <s v="Yes"/>
    <m/>
    <x v="3"/>
    <x v="3"/>
    <x v="2"/>
    <x v="5"/>
    <n v="440.87"/>
    <x v="7"/>
    <s v="Central Region"/>
    <s v="Low"/>
    <s v="August"/>
    <s v="Q3"/>
    <s v="No"/>
    <n v="0"/>
    <n v="66.130499999999998"/>
    <n v="507.00049999999999"/>
  </r>
  <r>
    <n v="4067"/>
    <s v="R07507"/>
    <x v="19"/>
    <n v="25"/>
    <x v="2"/>
    <x v="2"/>
    <x v="114"/>
    <n v="1"/>
    <x v="1"/>
    <s v="EFT"/>
    <s v="Home Delivery"/>
    <s v="No"/>
    <s v="Long waiting time"/>
    <x v="3"/>
    <x v="1"/>
    <x v="1"/>
    <x v="1"/>
    <n v="338.79"/>
    <x v="0"/>
    <s v="Northern Region"/>
    <s v="Low"/>
    <s v="February"/>
    <s v="Q1"/>
    <s v="No"/>
    <n v="1"/>
    <n v="50.8185"/>
    <n v="389.60849999999999"/>
  </r>
  <r>
    <n v="4068"/>
    <s v="R03202"/>
    <x v="108"/>
    <n v="53"/>
    <x v="1"/>
    <x v="0"/>
    <x v="57"/>
    <n v="1"/>
    <x v="0"/>
    <s v="Mobile Payment"/>
    <s v="Home Delivery"/>
    <s v="Yes"/>
    <s v="Exactly as advertised"/>
    <x v="3"/>
    <x v="0"/>
    <x v="0"/>
    <x v="4"/>
    <n v="551.66"/>
    <x v="0"/>
    <s v="Northern Region"/>
    <s v="Medium"/>
    <s v="July"/>
    <s v="Q3"/>
    <s v="No"/>
    <n v="0"/>
    <n v="82.748999999999995"/>
    <n v="634.40899999999988"/>
  </r>
  <r>
    <n v="4069"/>
    <s v="R00199"/>
    <x v="532"/>
    <n v="24"/>
    <x v="0"/>
    <x v="8"/>
    <x v="27"/>
    <n v="5"/>
    <x v="1"/>
    <s v="EFT"/>
    <s v="Click &amp; Collect"/>
    <s v="Yes"/>
    <s v="Exactly as advertised"/>
    <x v="1"/>
    <x v="0"/>
    <x v="1"/>
    <x v="2"/>
    <n v="14808.31"/>
    <x v="6"/>
    <s v="Eastern Region"/>
    <s v="High"/>
    <s v="April"/>
    <s v="Q2"/>
    <s v="Yes"/>
    <n v="1"/>
    <n v="2221.2464999999997"/>
    <n v="17029.556499999999"/>
  </r>
  <r>
    <n v="4070"/>
    <s v="R08185"/>
    <x v="212"/>
    <n v="35"/>
    <x v="1"/>
    <x v="5"/>
    <x v="90"/>
    <n v="4"/>
    <x v="0"/>
    <s v="Debit Card"/>
    <s v="In Store"/>
    <s v="Yes"/>
    <s v="Arrived damaged"/>
    <x v="4"/>
    <x v="1"/>
    <x v="0"/>
    <x v="3"/>
    <n v="16523.5"/>
    <x v="6"/>
    <s v="Western Region"/>
    <s v="High"/>
    <s v="July"/>
    <s v="Q3"/>
    <s v="Yes"/>
    <n v="0"/>
    <n v="2478.5250000000001"/>
    <n v="19002.024999999998"/>
  </r>
  <r>
    <n v="4071"/>
    <s v="R05885"/>
    <x v="674"/>
    <n v="43"/>
    <x v="0"/>
    <x v="1"/>
    <x v="65"/>
    <n v="2"/>
    <x v="0"/>
    <s v="Cash"/>
    <s v="Home Delivery"/>
    <s v="No"/>
    <s v="Excellent product"/>
    <x v="0"/>
    <x v="0"/>
    <x v="0"/>
    <x v="3"/>
    <n v="45.96"/>
    <x v="3"/>
    <s v="Southern Region"/>
    <s v="Low"/>
    <s v="October"/>
    <s v="Q4"/>
    <s v="No"/>
    <n v="0"/>
    <n v="6.8940000000000001"/>
    <n v="52.853999999999999"/>
  </r>
  <r>
    <n v="4072"/>
    <s v="R04088"/>
    <x v="590"/>
    <n v="69"/>
    <x v="1"/>
    <x v="0"/>
    <x v="123"/>
    <n v="1"/>
    <x v="1"/>
    <s v="EFT"/>
    <s v="Home Delivery"/>
    <s v="No"/>
    <s v="Packaging could improve"/>
    <x v="3"/>
    <x v="2"/>
    <x v="0"/>
    <x v="5"/>
    <n v="2977.47"/>
    <x v="7"/>
    <s v="Northern Region"/>
    <s v="Medium"/>
    <s v="September"/>
    <s v="Q3"/>
    <s v="No"/>
    <n v="1"/>
    <n v="446.62049999999994"/>
    <n v="3424.0904999999993"/>
  </r>
  <r>
    <n v="4074"/>
    <s v="R08900"/>
    <x v="374"/>
    <n v="35"/>
    <x v="1"/>
    <x v="7"/>
    <x v="97"/>
    <n v="1"/>
    <x v="0"/>
    <s v="Debit Card"/>
    <s v="In Store"/>
    <s v="No"/>
    <s v="Exactly as advertised"/>
    <x v="3"/>
    <x v="0"/>
    <x v="0"/>
    <x v="3"/>
    <n v="2906.97"/>
    <x v="7"/>
    <s v="Western Region"/>
    <s v="Medium"/>
    <s v="November"/>
    <s v="Q4"/>
    <s v="No"/>
    <n v="0"/>
    <n v="436.04549999999995"/>
    <n v="3343.0154999999995"/>
  </r>
  <r>
    <n v="4076"/>
    <s v="R08619"/>
    <x v="192"/>
    <n v="59"/>
    <x v="2"/>
    <x v="0"/>
    <x v="54"/>
    <n v="4"/>
    <x v="0"/>
    <s v="Cash"/>
    <s v="Home Delivery"/>
    <s v="Yes"/>
    <m/>
    <x v="4"/>
    <x v="3"/>
    <x v="2"/>
    <x v="0"/>
    <n v="1940.64"/>
    <x v="4"/>
    <s v="Northern Region"/>
    <s v="Medium"/>
    <s v="September"/>
    <s v="Q3"/>
    <s v="No"/>
    <n v="0"/>
    <n v="291.096"/>
    <n v="2231.7359999999999"/>
  </r>
  <r>
    <n v="4078"/>
    <s v="R02315"/>
    <x v="132"/>
    <n v="50"/>
    <x v="0"/>
    <x v="7"/>
    <x v="12"/>
    <n v="1"/>
    <x v="1"/>
    <s v="Cash"/>
    <s v="In Store"/>
    <s v="Yes"/>
    <s v="Very comfortable"/>
    <x v="3"/>
    <x v="0"/>
    <x v="0"/>
    <x v="4"/>
    <n v="228.08"/>
    <x v="8"/>
    <s v="Western Region"/>
    <s v="Low"/>
    <s v="February"/>
    <s v="Q1"/>
    <s v="No"/>
    <n v="1"/>
    <n v="34.212000000000003"/>
    <n v="262.29199999999997"/>
  </r>
  <r>
    <n v="4079"/>
    <s v="R06878"/>
    <x v="562"/>
    <n v="49"/>
    <x v="0"/>
    <x v="6"/>
    <x v="106"/>
    <n v="4"/>
    <x v="1"/>
    <s v="Debit Card"/>
    <s v="In Store"/>
    <s v="No"/>
    <s v="Easy online ordering"/>
    <x v="4"/>
    <x v="0"/>
    <x v="1"/>
    <x v="4"/>
    <n v="74.72"/>
    <x v="3"/>
    <s v="Gauteng Region"/>
    <s v="Low"/>
    <s v="April"/>
    <s v="Q2"/>
    <s v="No"/>
    <n v="1"/>
    <n v="11.208"/>
    <n v="85.927999999999997"/>
  </r>
  <r>
    <n v="4080"/>
    <s v="R00067"/>
    <x v="470"/>
    <n v="51"/>
    <x v="2"/>
    <x v="3"/>
    <x v="17"/>
    <n v="5"/>
    <x v="0"/>
    <s v="EFT"/>
    <s v="Click &amp; Collect"/>
    <s v="No"/>
    <s v="Average quality"/>
    <x v="1"/>
    <x v="2"/>
    <x v="0"/>
    <x v="4"/>
    <n v="471.63"/>
    <x v="1"/>
    <s v="Central Region"/>
    <s v="Low"/>
    <s v="July"/>
    <s v="Q3"/>
    <s v="No"/>
    <n v="0"/>
    <n v="70.744500000000002"/>
    <n v="542.3744999999999"/>
  </r>
  <r>
    <n v="4082"/>
    <s v="R02573"/>
    <x v="573"/>
    <n v="36"/>
    <x v="1"/>
    <x v="0"/>
    <x v="68"/>
    <n v="4"/>
    <x v="0"/>
    <s v="Mobile Payment"/>
    <s v="Home Delivery"/>
    <s v="Yes"/>
    <s v="Delivery delayed"/>
    <x v="4"/>
    <x v="1"/>
    <x v="0"/>
    <x v="3"/>
    <n v="6698.54"/>
    <x v="6"/>
    <s v="Northern Region"/>
    <s v="High"/>
    <s v="May"/>
    <s v="Q2"/>
    <s v="Yes"/>
    <n v="0"/>
    <n v="1004.7809999999999"/>
    <n v="7703.320999999999"/>
  </r>
  <r>
    <n v="4086"/>
    <s v="R01682"/>
    <x v="352"/>
    <n v="77"/>
    <x v="0"/>
    <x v="3"/>
    <x v="57"/>
    <n v="5"/>
    <x v="0"/>
    <s v="Debit Card"/>
    <s v="In Store"/>
    <s v="No"/>
    <s v="Packaging could improve"/>
    <x v="1"/>
    <x v="2"/>
    <x v="0"/>
    <x v="5"/>
    <n v="551.66"/>
    <x v="0"/>
    <s v="Central Region"/>
    <s v="Medium"/>
    <s v="July"/>
    <s v="Q3"/>
    <s v="No"/>
    <n v="0"/>
    <n v="82.748999999999995"/>
    <n v="634.40899999999988"/>
  </r>
  <r>
    <n v="4087"/>
    <s v="R00788"/>
    <x v="624"/>
    <n v="43"/>
    <x v="0"/>
    <x v="5"/>
    <x v="111"/>
    <n v="2"/>
    <x v="0"/>
    <s v="Credit Card"/>
    <s v="In Store"/>
    <s v="No"/>
    <s v="Easy to assemble"/>
    <x v="0"/>
    <x v="0"/>
    <x v="0"/>
    <x v="3"/>
    <n v="4507.63"/>
    <x v="2"/>
    <s v="Western Region"/>
    <s v="Medium"/>
    <s v="April"/>
    <s v="Q2"/>
    <s v="No"/>
    <n v="0"/>
    <n v="676.14449999999999"/>
    <n v="5183.7744999999995"/>
  </r>
  <r>
    <n v="4088"/>
    <s v="R03333"/>
    <x v="30"/>
    <n v="60"/>
    <x v="2"/>
    <x v="0"/>
    <x v="18"/>
    <n v="4"/>
    <x v="0"/>
    <s v="Mobile Payment"/>
    <s v="Click &amp; Collect"/>
    <s v="No"/>
    <s v="Easy online ordering"/>
    <x v="4"/>
    <x v="0"/>
    <x v="1"/>
    <x v="0"/>
    <n v="1712.08"/>
    <x v="7"/>
    <s v="Northern Region"/>
    <s v="Medium"/>
    <s v="May"/>
    <s v="Q2"/>
    <s v="No"/>
    <n v="0"/>
    <n v="256.81199999999995"/>
    <n v="1968.8919999999998"/>
  </r>
  <r>
    <n v="4089"/>
    <s v="R05131"/>
    <x v="709"/>
    <n v="20"/>
    <x v="0"/>
    <x v="8"/>
    <x v="89"/>
    <n v="5"/>
    <x v="0"/>
    <s v="Debit Card"/>
    <s v="In Store"/>
    <s v="Yes"/>
    <s v="Instructions unclear"/>
    <x v="1"/>
    <x v="2"/>
    <x v="0"/>
    <x v="2"/>
    <n v="574.49"/>
    <x v="4"/>
    <s v="Eastern Region"/>
    <s v="Medium"/>
    <s v="January"/>
    <s v="Q1"/>
    <s v="No"/>
    <n v="0"/>
    <n v="86.173500000000004"/>
    <n v="660.6635"/>
  </r>
  <r>
    <n v="4093"/>
    <s v="R08258"/>
    <x v="550"/>
    <n v="28"/>
    <x v="2"/>
    <x v="1"/>
    <x v="72"/>
    <n v="5"/>
    <x v="0"/>
    <s v="Credit Card"/>
    <s v="Click &amp; Collect"/>
    <s v="Yes"/>
    <s v="Fits perfectly"/>
    <x v="1"/>
    <x v="0"/>
    <x v="1"/>
    <x v="1"/>
    <n v="16291.52"/>
    <x v="5"/>
    <s v="Southern Region"/>
    <s v="High"/>
    <s v="October"/>
    <s v="Q4"/>
    <s v="Yes"/>
    <n v="0"/>
    <n v="2443.7280000000001"/>
    <n v="18735.248"/>
  </r>
  <r>
    <n v="4094"/>
    <s v="R04211"/>
    <x v="162"/>
    <n v="42"/>
    <x v="1"/>
    <x v="3"/>
    <x v="123"/>
    <n v="3"/>
    <x v="1"/>
    <s v="EFT"/>
    <s v="Home Delivery"/>
    <s v="No"/>
    <s v="Looks premium"/>
    <x v="2"/>
    <x v="0"/>
    <x v="0"/>
    <x v="3"/>
    <n v="2977.47"/>
    <x v="7"/>
    <s v="Central Region"/>
    <s v="Medium"/>
    <s v="April"/>
    <s v="Q2"/>
    <s v="No"/>
    <n v="1"/>
    <n v="446.62049999999994"/>
    <n v="3424.0904999999993"/>
  </r>
  <r>
    <n v="4095"/>
    <s v="R06464"/>
    <x v="386"/>
    <n v="56"/>
    <x v="0"/>
    <x v="3"/>
    <x v="30"/>
    <n v="1"/>
    <x v="1"/>
    <s v="Mobile Payment"/>
    <s v="Home Delivery"/>
    <s v="No"/>
    <s v="Easy to assemble"/>
    <x v="3"/>
    <x v="0"/>
    <x v="0"/>
    <x v="0"/>
    <n v="2962.6"/>
    <x v="2"/>
    <s v="Central Region"/>
    <s v="Medium"/>
    <s v="October"/>
    <s v="Q4"/>
    <s v="No"/>
    <n v="1"/>
    <n v="444.39"/>
    <n v="3406.99"/>
  </r>
  <r>
    <n v="4096"/>
    <s v="R00479"/>
    <x v="541"/>
    <n v="78"/>
    <x v="2"/>
    <x v="2"/>
    <x v="8"/>
    <n v="4"/>
    <x v="0"/>
    <s v="Cash"/>
    <s v="In Store"/>
    <s v="No"/>
    <s v="Product exceeded expectations"/>
    <x v="4"/>
    <x v="0"/>
    <x v="1"/>
    <x v="5"/>
    <n v="5390.8"/>
    <x v="6"/>
    <s v="Northern Region"/>
    <s v="High"/>
    <s v="May"/>
    <s v="Q2"/>
    <s v="Yes"/>
    <n v="0"/>
    <n v="808.62"/>
    <n v="6199.42"/>
  </r>
  <r>
    <n v="4098"/>
    <s v="R02648"/>
    <x v="552"/>
    <n v="27"/>
    <x v="1"/>
    <x v="5"/>
    <x v="75"/>
    <n v="5"/>
    <x v="1"/>
    <s v="Cash"/>
    <s v="Click &amp; Collect"/>
    <s v="No"/>
    <s v="Product exceeded expectations"/>
    <x v="1"/>
    <x v="0"/>
    <x v="1"/>
    <x v="1"/>
    <n v="4841.7700000000004"/>
    <x v="7"/>
    <s v="Western Region"/>
    <s v="Medium"/>
    <s v="September"/>
    <s v="Q3"/>
    <s v="No"/>
    <n v="1"/>
    <n v="726.26550000000009"/>
    <n v="5568.0355"/>
  </r>
  <r>
    <n v="4099"/>
    <s v="R06650"/>
    <x v="267"/>
    <n v="65"/>
    <x v="2"/>
    <x v="3"/>
    <x v="56"/>
    <n v="2"/>
    <x v="1"/>
    <s v="Mobile Payment"/>
    <s v="Home Delivery"/>
    <s v="Yes"/>
    <s v="Easy online ordering"/>
    <x v="0"/>
    <x v="0"/>
    <x v="0"/>
    <x v="5"/>
    <n v="306.57"/>
    <x v="4"/>
    <s v="Central Region"/>
    <s v="Low"/>
    <s v="January"/>
    <s v="Q1"/>
    <s v="No"/>
    <n v="1"/>
    <n v="45.985499999999995"/>
    <n v="352.55549999999994"/>
  </r>
  <r>
    <n v="4101"/>
    <s v="R01034"/>
    <x v="15"/>
    <n v="73"/>
    <x v="0"/>
    <x v="3"/>
    <x v="84"/>
    <n v="2"/>
    <x v="1"/>
    <s v="Debit Card"/>
    <s v="In Store"/>
    <s v="Yes"/>
    <s v="Highly recommend"/>
    <x v="0"/>
    <x v="0"/>
    <x v="0"/>
    <x v="5"/>
    <n v="27.35"/>
    <x v="3"/>
    <s v="Central Region"/>
    <s v="Low"/>
    <s v="November"/>
    <s v="Q4"/>
    <s v="No"/>
    <n v="1"/>
    <n v="4.1025"/>
    <n v="31.452500000000001"/>
  </r>
  <r>
    <n v="4103"/>
    <s v="R02599"/>
    <x v="465"/>
    <n v="48"/>
    <x v="2"/>
    <x v="0"/>
    <x v="33"/>
    <n v="1"/>
    <x v="1"/>
    <s v="EFT"/>
    <s v="Click &amp; Collect"/>
    <s v="No"/>
    <s v="Highly recommend"/>
    <x v="3"/>
    <x v="0"/>
    <x v="0"/>
    <x v="4"/>
    <n v="440.87"/>
    <x v="7"/>
    <s v="Northern Region"/>
    <s v="Low"/>
    <s v="August"/>
    <s v="Q3"/>
    <s v="No"/>
    <n v="1"/>
    <n v="66.130499999999998"/>
    <n v="507.00049999999999"/>
  </r>
  <r>
    <n v="4104"/>
    <s v="R05937"/>
    <x v="374"/>
    <n v="57"/>
    <x v="1"/>
    <x v="7"/>
    <x v="42"/>
    <n v="2"/>
    <x v="0"/>
    <s v="Cash"/>
    <s v="Home Delivery"/>
    <s v="Yes"/>
    <s v="Highly recommend"/>
    <x v="0"/>
    <x v="0"/>
    <x v="0"/>
    <x v="0"/>
    <n v="2099.4"/>
    <x v="2"/>
    <s v="Western Region"/>
    <s v="Medium"/>
    <s v="November"/>
    <s v="Q4"/>
    <s v="No"/>
    <n v="0"/>
    <n v="314.91000000000003"/>
    <n v="2414.31"/>
  </r>
  <r>
    <n v="4105"/>
    <s v="R07592"/>
    <x v="574"/>
    <n v="43"/>
    <x v="0"/>
    <x v="7"/>
    <x v="78"/>
    <n v="2"/>
    <x v="1"/>
    <s v="Mobile Payment"/>
    <s v="In Store"/>
    <s v="Yes"/>
    <s v="Arrived damaged"/>
    <x v="0"/>
    <x v="1"/>
    <x v="1"/>
    <x v="3"/>
    <n v="954.6"/>
    <x v="8"/>
    <s v="Western Region"/>
    <s v="Medium"/>
    <s v="May"/>
    <s v="Q2"/>
    <s v="No"/>
    <n v="1"/>
    <n v="143.19"/>
    <n v="1097.79"/>
  </r>
  <r>
    <n v="4106"/>
    <s v="R04695"/>
    <x v="80"/>
    <n v="40"/>
    <x v="2"/>
    <x v="7"/>
    <x v="18"/>
    <n v="5"/>
    <x v="1"/>
    <s v="Debit Card"/>
    <s v="In Store"/>
    <s v="No"/>
    <s v="Fits perfectly"/>
    <x v="1"/>
    <x v="0"/>
    <x v="1"/>
    <x v="3"/>
    <n v="1712.08"/>
    <x v="7"/>
    <s v="Western Region"/>
    <s v="Medium"/>
    <s v="February"/>
    <s v="Q1"/>
    <s v="No"/>
    <n v="1"/>
    <n v="256.81199999999995"/>
    <n v="1968.8919999999998"/>
  </r>
  <r>
    <n v="4107"/>
    <s v="R00345"/>
    <x v="450"/>
    <n v="33"/>
    <x v="1"/>
    <x v="4"/>
    <x v="71"/>
    <n v="3"/>
    <x v="0"/>
    <s v="Debit Card"/>
    <s v="Click &amp; Collect"/>
    <s v="No"/>
    <m/>
    <x v="2"/>
    <x v="3"/>
    <x v="2"/>
    <x v="1"/>
    <n v="1171.25"/>
    <x v="4"/>
    <s v="Central Region"/>
    <s v="Medium"/>
    <s v="December"/>
    <s v="Q4"/>
    <s v="No"/>
    <n v="0"/>
    <n v="175.6875"/>
    <n v="1346.9375"/>
  </r>
  <r>
    <n v="4109"/>
    <s v="R01872"/>
    <x v="665"/>
    <n v="36"/>
    <x v="0"/>
    <x v="0"/>
    <x v="59"/>
    <n v="4"/>
    <x v="0"/>
    <s v="Mobile Payment"/>
    <s v="In Store"/>
    <s v="No"/>
    <s v="Helpful staff"/>
    <x v="4"/>
    <x v="0"/>
    <x v="1"/>
    <x v="3"/>
    <n v="8798.49"/>
    <x v="4"/>
    <s v="Northern Region"/>
    <s v="High"/>
    <s v="January"/>
    <s v="Q1"/>
    <s v="Yes"/>
    <n v="0"/>
    <n v="1319.7735"/>
    <n v="10118.263499999999"/>
  </r>
  <r>
    <n v="4110"/>
    <s v="R07708"/>
    <x v="522"/>
    <n v="22"/>
    <x v="0"/>
    <x v="8"/>
    <x v="87"/>
    <n v="4"/>
    <x v="0"/>
    <s v="EFT"/>
    <s v="Home Delivery"/>
    <s v="No"/>
    <s v="Excellent value"/>
    <x v="4"/>
    <x v="0"/>
    <x v="1"/>
    <x v="2"/>
    <n v="828.82"/>
    <x v="5"/>
    <s v="Eastern Region"/>
    <s v="Medium"/>
    <s v="March"/>
    <s v="Q1"/>
    <s v="No"/>
    <n v="0"/>
    <n v="124.32300000000001"/>
    <n v="953.14300000000003"/>
  </r>
  <r>
    <n v="4111"/>
    <s v="R07768"/>
    <x v="505"/>
    <n v="32"/>
    <x v="2"/>
    <x v="7"/>
    <x v="63"/>
    <n v="1"/>
    <x v="0"/>
    <s v="Debit Card"/>
    <s v="In Store"/>
    <s v="No"/>
    <s v="Looks premium"/>
    <x v="3"/>
    <x v="0"/>
    <x v="0"/>
    <x v="1"/>
    <n v="1604.87"/>
    <x v="0"/>
    <s v="Western Region"/>
    <s v="Medium"/>
    <s v="January"/>
    <s v="Q1"/>
    <s v="No"/>
    <n v="0"/>
    <n v="240.73049999999998"/>
    <n v="1845.6004999999998"/>
  </r>
  <r>
    <n v="4112"/>
    <s v="R09746"/>
    <x v="560"/>
    <n v="64"/>
    <x v="2"/>
    <x v="8"/>
    <x v="122"/>
    <n v="3"/>
    <x v="0"/>
    <s v="EFT"/>
    <s v="Home Delivery"/>
    <s v="No"/>
    <s v="Excellent product"/>
    <x v="2"/>
    <x v="0"/>
    <x v="0"/>
    <x v="0"/>
    <n v="412.16"/>
    <x v="8"/>
    <s v="Eastern Region"/>
    <s v="Low"/>
    <s v="November"/>
    <s v="Q4"/>
    <s v="No"/>
    <n v="0"/>
    <n v="61.823999999999998"/>
    <n v="473.98399999999998"/>
  </r>
  <r>
    <n v="4113"/>
    <s v="R02889"/>
    <x v="499"/>
    <n v="54"/>
    <x v="2"/>
    <x v="7"/>
    <x v="89"/>
    <n v="4"/>
    <x v="1"/>
    <s v="Mobile Payment"/>
    <s v="Home Delivery"/>
    <s v="No"/>
    <s v="Very comfortable"/>
    <x v="4"/>
    <x v="0"/>
    <x v="1"/>
    <x v="4"/>
    <n v="574.49"/>
    <x v="4"/>
    <s v="Western Region"/>
    <s v="Medium"/>
    <s v="January"/>
    <s v="Q1"/>
    <s v="No"/>
    <n v="1"/>
    <n v="86.173500000000004"/>
    <n v="660.6635"/>
  </r>
  <r>
    <n v="4115"/>
    <s v="R09330"/>
    <x v="164"/>
    <n v="72"/>
    <x v="0"/>
    <x v="6"/>
    <x v="36"/>
    <n v="2"/>
    <x v="0"/>
    <s v="Debit Card"/>
    <s v="Home Delivery"/>
    <s v="Yes"/>
    <s v="Fantastic experience"/>
    <x v="0"/>
    <x v="0"/>
    <x v="0"/>
    <x v="5"/>
    <n v="13056.99"/>
    <x v="6"/>
    <s v="Gauteng Region"/>
    <s v="High"/>
    <s v="January"/>
    <s v="Q1"/>
    <s v="Yes"/>
    <n v="0"/>
    <n v="1958.5484999999999"/>
    <n v="15015.538499999999"/>
  </r>
  <r>
    <n v="4116"/>
    <s v="R08461"/>
    <x v="571"/>
    <n v="75"/>
    <x v="0"/>
    <x v="2"/>
    <x v="83"/>
    <n v="4"/>
    <x v="1"/>
    <s v="Cash"/>
    <s v="Home Delivery"/>
    <s v="Yes"/>
    <s v="Arrived damaged"/>
    <x v="4"/>
    <x v="1"/>
    <x v="0"/>
    <x v="5"/>
    <n v="3521.64"/>
    <x v="5"/>
    <s v="Northern Region"/>
    <s v="Medium"/>
    <s v="September"/>
    <s v="Q3"/>
    <s v="No"/>
    <n v="1"/>
    <n v="528.24599999999998"/>
    <n v="4049.8859999999995"/>
  </r>
  <r>
    <n v="4117"/>
    <s v="R09151"/>
    <x v="554"/>
    <n v="32"/>
    <x v="1"/>
    <x v="0"/>
    <x v="8"/>
    <n v="4"/>
    <x v="0"/>
    <s v="Debit Card"/>
    <s v="Home Delivery"/>
    <s v="No"/>
    <s v="Fantastic experience"/>
    <x v="4"/>
    <x v="0"/>
    <x v="1"/>
    <x v="1"/>
    <n v="5390.8"/>
    <x v="6"/>
    <s v="Northern Region"/>
    <s v="High"/>
    <s v="October"/>
    <s v="Q4"/>
    <s v="Yes"/>
    <n v="0"/>
    <n v="808.62"/>
    <n v="6199.42"/>
  </r>
  <r>
    <n v="4118"/>
    <s v="R04017"/>
    <x v="670"/>
    <n v="46"/>
    <x v="1"/>
    <x v="3"/>
    <x v="28"/>
    <n v="1"/>
    <x v="0"/>
    <s v="Mobile Payment"/>
    <s v="In Store"/>
    <s v="Yes"/>
    <s v="Delivery delayed"/>
    <x v="3"/>
    <x v="1"/>
    <x v="1"/>
    <x v="4"/>
    <n v="1011.68"/>
    <x v="0"/>
    <s v="Central Region"/>
    <s v="Medium"/>
    <s v="May"/>
    <s v="Q2"/>
    <s v="No"/>
    <n v="0"/>
    <n v="151.75199999999998"/>
    <n v="1163.4319999999998"/>
  </r>
  <r>
    <n v="4119"/>
    <s v="R05004"/>
    <x v="461"/>
    <n v="57"/>
    <x v="0"/>
    <x v="8"/>
    <x v="37"/>
    <n v="5"/>
    <x v="0"/>
    <s v="Debit Card"/>
    <s v="In Store"/>
    <s v="Yes"/>
    <s v="Excellent product"/>
    <x v="1"/>
    <x v="0"/>
    <x v="1"/>
    <x v="0"/>
    <n v="54.82"/>
    <x v="3"/>
    <s v="Eastern Region"/>
    <s v="Low"/>
    <s v="June"/>
    <s v="Q2"/>
    <s v="No"/>
    <n v="0"/>
    <n v="8.222999999999999"/>
    <n v="63.042999999999992"/>
  </r>
  <r>
    <n v="4120"/>
    <s v="R09296"/>
    <x v="56"/>
    <n v="78"/>
    <x v="2"/>
    <x v="3"/>
    <x v="54"/>
    <n v="5"/>
    <x v="0"/>
    <s v="EFT"/>
    <s v="In Store"/>
    <s v="Yes"/>
    <s v="Helpful staff"/>
    <x v="1"/>
    <x v="0"/>
    <x v="1"/>
    <x v="5"/>
    <n v="1940.64"/>
    <x v="4"/>
    <s v="Central Region"/>
    <s v="Medium"/>
    <s v="September"/>
    <s v="Q3"/>
    <s v="No"/>
    <n v="0"/>
    <n v="291.096"/>
    <n v="2231.7359999999999"/>
  </r>
  <r>
    <n v="4121"/>
    <s v="R06164"/>
    <x v="235"/>
    <n v="34"/>
    <x v="0"/>
    <x v="8"/>
    <x v="45"/>
    <n v="3"/>
    <x v="0"/>
    <s v="Debit Card"/>
    <s v="Home Delivery"/>
    <s v="No"/>
    <s v="Item missing accessories"/>
    <x v="2"/>
    <x v="1"/>
    <x v="0"/>
    <x v="1"/>
    <n v="139.72999999999999"/>
    <x v="1"/>
    <s v="Eastern Region"/>
    <s v="Low"/>
    <s v="July"/>
    <s v="Q3"/>
    <s v="No"/>
    <n v="0"/>
    <n v="20.959499999999998"/>
    <n v="160.68949999999998"/>
  </r>
  <r>
    <n v="4122"/>
    <s v="R07266"/>
    <x v="675"/>
    <n v="38"/>
    <x v="1"/>
    <x v="4"/>
    <x v="111"/>
    <n v="4"/>
    <x v="1"/>
    <s v="Credit Card"/>
    <s v="Click &amp; Collect"/>
    <s v="Yes"/>
    <s v="Easy to assemble"/>
    <x v="4"/>
    <x v="0"/>
    <x v="1"/>
    <x v="3"/>
    <n v="4507.63"/>
    <x v="2"/>
    <s v="Central Region"/>
    <s v="Medium"/>
    <s v="June"/>
    <s v="Q2"/>
    <s v="No"/>
    <n v="1"/>
    <n v="676.14449999999999"/>
    <n v="5183.7744999999995"/>
  </r>
  <r>
    <n v="4123"/>
    <s v="R08690"/>
    <x v="711"/>
    <n v="19"/>
    <x v="2"/>
    <x v="0"/>
    <x v="89"/>
    <n v="2"/>
    <x v="0"/>
    <s v="Credit Card"/>
    <s v="Click &amp; Collect"/>
    <s v="No"/>
    <s v="Helpful staff"/>
    <x v="0"/>
    <x v="0"/>
    <x v="0"/>
    <x v="2"/>
    <n v="574.49"/>
    <x v="4"/>
    <s v="Northern Region"/>
    <s v="Medium"/>
    <s v="April"/>
    <s v="Q2"/>
    <s v="No"/>
    <n v="0"/>
    <n v="86.173500000000004"/>
    <n v="660.6635"/>
  </r>
  <r>
    <n v="4124"/>
    <s v="R06673"/>
    <x v="587"/>
    <n v="65"/>
    <x v="2"/>
    <x v="1"/>
    <x v="99"/>
    <n v="5"/>
    <x v="0"/>
    <s v="EFT"/>
    <s v="Click &amp; Collect"/>
    <s v="Yes"/>
    <s v="Great customer service"/>
    <x v="1"/>
    <x v="0"/>
    <x v="1"/>
    <x v="5"/>
    <n v="786.78"/>
    <x v="8"/>
    <s v="Southern Region"/>
    <s v="Medium"/>
    <s v="May"/>
    <s v="Q2"/>
    <s v="No"/>
    <n v="0"/>
    <n v="118.017"/>
    <n v="904.79699999999991"/>
  </r>
  <r>
    <n v="4125"/>
    <s v="R04376"/>
    <x v="89"/>
    <n v="73"/>
    <x v="0"/>
    <x v="6"/>
    <x v="90"/>
    <n v="5"/>
    <x v="0"/>
    <s v="Debit Card"/>
    <s v="In Store"/>
    <s v="No"/>
    <s v="Delivery delayed"/>
    <x v="1"/>
    <x v="1"/>
    <x v="0"/>
    <x v="5"/>
    <n v="16523.5"/>
    <x v="6"/>
    <s v="Gauteng Region"/>
    <s v="High"/>
    <s v="September"/>
    <s v="Q3"/>
    <s v="Yes"/>
    <n v="0"/>
    <n v="2478.5250000000001"/>
    <n v="19002.024999999998"/>
  </r>
  <r>
    <n v="4127"/>
    <s v="R09699"/>
    <x v="120"/>
    <n v="20"/>
    <x v="2"/>
    <x v="3"/>
    <x v="72"/>
    <n v="2"/>
    <x v="0"/>
    <s v="Credit Card"/>
    <s v="Click &amp; Collect"/>
    <s v="Yes"/>
    <s v="Long waiting time"/>
    <x v="0"/>
    <x v="1"/>
    <x v="1"/>
    <x v="2"/>
    <n v="16291.52"/>
    <x v="5"/>
    <s v="Central Region"/>
    <s v="High"/>
    <s v="August"/>
    <s v="Q3"/>
    <s v="Yes"/>
    <n v="0"/>
    <n v="2443.7280000000001"/>
    <n v="18735.248"/>
  </r>
  <r>
    <n v="4128"/>
    <s v="R02882"/>
    <x v="122"/>
    <n v="49"/>
    <x v="1"/>
    <x v="5"/>
    <x v="98"/>
    <n v="2"/>
    <x v="0"/>
    <s v="EFT"/>
    <s v="Home Delivery"/>
    <s v="Yes"/>
    <s v="Fantastic experience"/>
    <x v="0"/>
    <x v="0"/>
    <x v="0"/>
    <x v="4"/>
    <n v="40.11"/>
    <x v="3"/>
    <s v="Western Region"/>
    <s v="Low"/>
    <s v="June"/>
    <s v="Q2"/>
    <s v="No"/>
    <n v="0"/>
    <n v="6.0164999999999997"/>
    <n v="46.126499999999993"/>
  </r>
  <r>
    <n v="4129"/>
    <s v="R01678"/>
    <x v="125"/>
    <n v="27"/>
    <x v="0"/>
    <x v="3"/>
    <x v="52"/>
    <n v="4"/>
    <x v="1"/>
    <s v="Credit Card"/>
    <s v="Click &amp; Collect"/>
    <s v="Yes"/>
    <m/>
    <x v="4"/>
    <x v="3"/>
    <x v="2"/>
    <x v="1"/>
    <n v="1094.3699999999999"/>
    <x v="8"/>
    <s v="Central Region"/>
    <s v="Medium"/>
    <s v="July"/>
    <s v="Q3"/>
    <s v="No"/>
    <n v="1"/>
    <n v="164.15549999999999"/>
    <n v="1258.5254999999997"/>
  </r>
  <r>
    <n v="4130"/>
    <s v="R04448"/>
    <x v="721"/>
    <n v="61"/>
    <x v="2"/>
    <x v="0"/>
    <x v="58"/>
    <n v="5"/>
    <x v="0"/>
    <s v="Credit Card"/>
    <s v="Home Delivery"/>
    <s v="Yes"/>
    <s v="Excellent product"/>
    <x v="1"/>
    <x v="0"/>
    <x v="1"/>
    <x v="0"/>
    <n v="2603.98"/>
    <x v="0"/>
    <s v="Northern Region"/>
    <s v="Medium"/>
    <s v="September"/>
    <s v="Q3"/>
    <s v="No"/>
    <n v="0"/>
    <n v="390.59699999999998"/>
    <n v="2994.5769999999998"/>
  </r>
  <r>
    <n v="4132"/>
    <s v="R07367"/>
    <x v="427"/>
    <n v="64"/>
    <x v="1"/>
    <x v="8"/>
    <x v="111"/>
    <n v="4"/>
    <x v="1"/>
    <s v="Cash"/>
    <s v="Click &amp; Collect"/>
    <s v="Yes"/>
    <s v="Easy online ordering"/>
    <x v="4"/>
    <x v="0"/>
    <x v="1"/>
    <x v="0"/>
    <n v="4507.63"/>
    <x v="2"/>
    <s v="Eastern Region"/>
    <s v="Medium"/>
    <s v="March"/>
    <s v="Q1"/>
    <s v="No"/>
    <n v="1"/>
    <n v="676.14449999999999"/>
    <n v="5183.7744999999995"/>
  </r>
  <r>
    <n v="4134"/>
    <s v="R06454"/>
    <x v="534"/>
    <n v="40"/>
    <x v="2"/>
    <x v="6"/>
    <x v="114"/>
    <n v="4"/>
    <x v="0"/>
    <s v="Debit Card"/>
    <s v="In Store"/>
    <s v="Yes"/>
    <s v="Excellent product"/>
    <x v="4"/>
    <x v="0"/>
    <x v="1"/>
    <x v="3"/>
    <n v="338.79"/>
    <x v="0"/>
    <s v="Gauteng Region"/>
    <s v="Low"/>
    <s v="December"/>
    <s v="Q4"/>
    <s v="No"/>
    <n v="0"/>
    <n v="50.8185"/>
    <n v="389.60849999999999"/>
  </r>
  <r>
    <n v="4135"/>
    <s v="R07640"/>
    <x v="99"/>
    <n v="28"/>
    <x v="2"/>
    <x v="7"/>
    <x v="38"/>
    <n v="3"/>
    <x v="1"/>
    <s v="Cash"/>
    <s v="In Store"/>
    <s v="Yes"/>
    <s v="Very fast delivery"/>
    <x v="2"/>
    <x v="0"/>
    <x v="0"/>
    <x v="1"/>
    <n v="3715.65"/>
    <x v="5"/>
    <s v="Western Region"/>
    <s v="Medium"/>
    <s v="September"/>
    <s v="Q3"/>
    <s v="No"/>
    <n v="1"/>
    <n v="557.34749999999997"/>
    <n v="4272.9974999999995"/>
  </r>
  <r>
    <n v="4136"/>
    <s v="R00297"/>
    <x v="562"/>
    <n v="50"/>
    <x v="2"/>
    <x v="1"/>
    <x v="23"/>
    <n v="5"/>
    <x v="1"/>
    <s v="Debit Card"/>
    <s v="Home Delivery"/>
    <s v="Yes"/>
    <s v="Would definitely buy again"/>
    <x v="1"/>
    <x v="0"/>
    <x v="1"/>
    <x v="4"/>
    <n v="2340.5700000000002"/>
    <x v="8"/>
    <s v="Southern Region"/>
    <s v="Medium"/>
    <s v="April"/>
    <s v="Q2"/>
    <s v="No"/>
    <n v="1"/>
    <n v="351.08550000000002"/>
    <n v="2691.6554999999998"/>
  </r>
  <r>
    <n v="4138"/>
    <s v="R04154"/>
    <x v="471"/>
    <n v="26"/>
    <x v="0"/>
    <x v="8"/>
    <x v="64"/>
    <n v="2"/>
    <x v="1"/>
    <s v="Mobile Payment"/>
    <s v="Click &amp; Collect"/>
    <s v="Yes"/>
    <s v="Product was disappointing"/>
    <x v="0"/>
    <x v="1"/>
    <x v="1"/>
    <x v="1"/>
    <n v="119.63"/>
    <x v="3"/>
    <s v="Eastern Region"/>
    <s v="Low"/>
    <s v="August"/>
    <s v="Q3"/>
    <s v="No"/>
    <n v="1"/>
    <n v="17.944499999999998"/>
    <n v="137.57449999999997"/>
  </r>
  <r>
    <n v="4139"/>
    <s v="R08098"/>
    <x v="665"/>
    <n v="75"/>
    <x v="2"/>
    <x v="3"/>
    <x v="0"/>
    <n v="1"/>
    <x v="0"/>
    <s v="Mobile Payment"/>
    <s v="In Store"/>
    <s v="Yes"/>
    <s v="Easy to assemble"/>
    <x v="3"/>
    <x v="0"/>
    <x v="0"/>
    <x v="5"/>
    <n v="2479.5700000000002"/>
    <x v="0"/>
    <s v="Central Region"/>
    <s v="Medium"/>
    <s v="January"/>
    <s v="Q1"/>
    <s v="No"/>
    <n v="0"/>
    <n v="371.93549999999999"/>
    <n v="2851.5054999999998"/>
  </r>
  <r>
    <n v="4140"/>
    <s v="R00028"/>
    <x v="273"/>
    <n v="60"/>
    <x v="0"/>
    <x v="0"/>
    <x v="37"/>
    <n v="3"/>
    <x v="0"/>
    <s v="Debit Card"/>
    <s v="Click &amp; Collect"/>
    <s v="No"/>
    <m/>
    <x v="2"/>
    <x v="3"/>
    <x v="2"/>
    <x v="0"/>
    <n v="54.82"/>
    <x v="3"/>
    <s v="Northern Region"/>
    <s v="Low"/>
    <s v="July"/>
    <s v="Q3"/>
    <s v="No"/>
    <n v="0"/>
    <n v="8.222999999999999"/>
    <n v="63.042999999999992"/>
  </r>
  <r>
    <n v="4141"/>
    <s v="R04554"/>
    <x v="378"/>
    <n v="23"/>
    <x v="0"/>
    <x v="2"/>
    <x v="98"/>
    <n v="3"/>
    <x v="0"/>
    <s v="EFT"/>
    <s v="Home Delivery"/>
    <s v="No"/>
    <m/>
    <x v="2"/>
    <x v="3"/>
    <x v="2"/>
    <x v="2"/>
    <n v="40.11"/>
    <x v="3"/>
    <s v="Northern Region"/>
    <s v="Low"/>
    <s v="January"/>
    <s v="Q1"/>
    <s v="No"/>
    <n v="0"/>
    <n v="6.0164999999999997"/>
    <n v="46.126499999999993"/>
  </r>
  <r>
    <n v="4142"/>
    <s v="R06909"/>
    <x v="285"/>
    <n v="37"/>
    <x v="0"/>
    <x v="0"/>
    <x v="15"/>
    <n v="1"/>
    <x v="1"/>
    <s v="Cash"/>
    <s v="Home Delivery"/>
    <s v="No"/>
    <m/>
    <x v="3"/>
    <x v="3"/>
    <x v="2"/>
    <x v="3"/>
    <n v="869.65"/>
    <x v="4"/>
    <s v="Northern Region"/>
    <s v="Medium"/>
    <s v="November"/>
    <s v="Q4"/>
    <s v="No"/>
    <n v="1"/>
    <n v="130.44749999999999"/>
    <n v="1000.0974999999999"/>
  </r>
  <r>
    <n v="4144"/>
    <s v="R07397"/>
    <x v="409"/>
    <n v="25"/>
    <x v="0"/>
    <x v="3"/>
    <x v="18"/>
    <n v="1"/>
    <x v="0"/>
    <s v="Credit Card"/>
    <s v="Home Delivery"/>
    <s v="Yes"/>
    <s v="Customer support was excellent"/>
    <x v="3"/>
    <x v="0"/>
    <x v="0"/>
    <x v="1"/>
    <n v="1712.08"/>
    <x v="7"/>
    <s v="Central Region"/>
    <s v="Medium"/>
    <s v="April"/>
    <s v="Q2"/>
    <s v="No"/>
    <n v="0"/>
    <n v="256.81199999999995"/>
    <n v="1968.8919999999998"/>
  </r>
  <r>
    <n v="4145"/>
    <s v="R03249"/>
    <x v="467"/>
    <n v="25"/>
    <x v="0"/>
    <x v="5"/>
    <x v="58"/>
    <n v="1"/>
    <x v="1"/>
    <s v="Debit Card"/>
    <s v="Home Delivery"/>
    <s v="Yes"/>
    <s v="Poor packaging"/>
    <x v="3"/>
    <x v="1"/>
    <x v="1"/>
    <x v="1"/>
    <n v="2603.98"/>
    <x v="0"/>
    <s v="Western Region"/>
    <s v="Medium"/>
    <s v="August"/>
    <s v="Q3"/>
    <s v="No"/>
    <n v="1"/>
    <n v="390.59699999999998"/>
    <n v="2994.5769999999998"/>
  </r>
  <r>
    <n v="4146"/>
    <s v="R07912"/>
    <x v="283"/>
    <n v="19"/>
    <x v="1"/>
    <x v="8"/>
    <x v="8"/>
    <n v="2"/>
    <x v="0"/>
    <s v="Mobile Payment"/>
    <s v="In Store"/>
    <s v="No"/>
    <s v="Fits perfectly"/>
    <x v="0"/>
    <x v="0"/>
    <x v="0"/>
    <x v="2"/>
    <n v="5390.8"/>
    <x v="6"/>
    <s v="Eastern Region"/>
    <s v="High"/>
    <s v="February"/>
    <s v="Q1"/>
    <s v="Yes"/>
    <n v="0"/>
    <n v="808.62"/>
    <n v="6199.42"/>
  </r>
  <r>
    <n v="4147"/>
    <s v="R02581"/>
    <x v="20"/>
    <n v="55"/>
    <x v="1"/>
    <x v="5"/>
    <x v="31"/>
    <n v="3"/>
    <x v="1"/>
    <s v="Cash"/>
    <s v="Home Delivery"/>
    <s v="Yes"/>
    <s v="Easy online ordering"/>
    <x v="2"/>
    <x v="0"/>
    <x v="0"/>
    <x v="0"/>
    <n v="294.33"/>
    <x v="4"/>
    <s v="Western Region"/>
    <s v="Low"/>
    <s v="October"/>
    <s v="Q4"/>
    <s v="No"/>
    <n v="1"/>
    <n v="44.149499999999996"/>
    <n v="338.47949999999997"/>
  </r>
  <r>
    <n v="4148"/>
    <s v="R05468"/>
    <x v="647"/>
    <n v="60"/>
    <x v="2"/>
    <x v="4"/>
    <x v="13"/>
    <n v="4"/>
    <x v="0"/>
    <s v="Mobile Payment"/>
    <s v="Click &amp; Collect"/>
    <s v="Yes"/>
    <m/>
    <x v="4"/>
    <x v="3"/>
    <x v="2"/>
    <x v="0"/>
    <n v="3576.97"/>
    <x v="5"/>
    <s v="Central Region"/>
    <s v="Medium"/>
    <s v="May"/>
    <s v="Q2"/>
    <s v="No"/>
    <n v="0"/>
    <n v="536.54549999999995"/>
    <n v="4113.5154999999995"/>
  </r>
  <r>
    <n v="4149"/>
    <s v="R01371"/>
    <x v="291"/>
    <n v="47"/>
    <x v="2"/>
    <x v="0"/>
    <x v="112"/>
    <n v="4"/>
    <x v="1"/>
    <s v="Credit Card"/>
    <s v="Home Delivery"/>
    <s v="Yes"/>
    <s v="Highly recommend"/>
    <x v="4"/>
    <x v="0"/>
    <x v="1"/>
    <x v="4"/>
    <n v="1482.94"/>
    <x v="5"/>
    <s v="Northern Region"/>
    <s v="Medium"/>
    <s v="February"/>
    <s v="Q1"/>
    <s v="No"/>
    <n v="1"/>
    <n v="222.441"/>
    <n v="1705.3809999999999"/>
  </r>
  <r>
    <n v="4150"/>
    <s v="R07224"/>
    <x v="374"/>
    <n v="43"/>
    <x v="1"/>
    <x v="5"/>
    <x v="57"/>
    <n v="5"/>
    <x v="0"/>
    <s v="Debit Card"/>
    <s v="In Store"/>
    <s v="No"/>
    <m/>
    <x v="1"/>
    <x v="3"/>
    <x v="2"/>
    <x v="3"/>
    <n v="551.66"/>
    <x v="0"/>
    <s v="Western Region"/>
    <s v="Medium"/>
    <s v="November"/>
    <s v="Q4"/>
    <s v="No"/>
    <n v="0"/>
    <n v="82.748999999999995"/>
    <n v="634.40899999999988"/>
  </r>
  <r>
    <n v="4151"/>
    <s v="R09951"/>
    <x v="425"/>
    <n v="75"/>
    <x v="2"/>
    <x v="0"/>
    <x v="5"/>
    <n v="4"/>
    <x v="0"/>
    <s v="Credit Card"/>
    <s v="Home Delivery"/>
    <s v="Yes"/>
    <s v="Packaging could improve"/>
    <x v="4"/>
    <x v="2"/>
    <x v="0"/>
    <x v="5"/>
    <n v="1158.56"/>
    <x v="4"/>
    <s v="Northern Region"/>
    <s v="Medium"/>
    <s v="November"/>
    <s v="Q4"/>
    <s v="No"/>
    <n v="0"/>
    <n v="173.78399999999999"/>
    <n v="1332.3439999999998"/>
  </r>
  <r>
    <n v="4152"/>
    <s v="R04868"/>
    <x v="654"/>
    <n v="19"/>
    <x v="0"/>
    <x v="7"/>
    <x v="76"/>
    <n v="2"/>
    <x v="0"/>
    <s v="Cash"/>
    <s v="Home Delivery"/>
    <s v="No"/>
    <s v="Fits perfectly"/>
    <x v="0"/>
    <x v="0"/>
    <x v="0"/>
    <x v="2"/>
    <n v="824.74"/>
    <x v="8"/>
    <s v="Western Region"/>
    <s v="Medium"/>
    <s v="March"/>
    <s v="Q1"/>
    <s v="No"/>
    <n v="0"/>
    <n v="123.711"/>
    <n v="948.45099999999991"/>
  </r>
  <r>
    <n v="4153"/>
    <s v="R00682"/>
    <x v="505"/>
    <n v="46"/>
    <x v="2"/>
    <x v="1"/>
    <x v="39"/>
    <n v="2"/>
    <x v="0"/>
    <s v="Credit Card"/>
    <s v="Click &amp; Collect"/>
    <s v="No"/>
    <s v="Arrived damaged"/>
    <x v="0"/>
    <x v="1"/>
    <x v="1"/>
    <x v="4"/>
    <n v="24904.86"/>
    <x v="6"/>
    <s v="Southern Region"/>
    <s v="High"/>
    <s v="January"/>
    <s v="Q1"/>
    <s v="Yes"/>
    <n v="0"/>
    <n v="3735.7289999999998"/>
    <n v="28640.589"/>
  </r>
  <r>
    <n v="4154"/>
    <s v="R03160"/>
    <x v="638"/>
    <n v="19"/>
    <x v="1"/>
    <x v="4"/>
    <x v="59"/>
    <n v="5"/>
    <x v="1"/>
    <s v="Cash"/>
    <s v="Click &amp; Collect"/>
    <s v="No"/>
    <s v="Excellent product"/>
    <x v="1"/>
    <x v="0"/>
    <x v="1"/>
    <x v="2"/>
    <n v="8798.49"/>
    <x v="4"/>
    <s v="Central Region"/>
    <s v="High"/>
    <s v="February"/>
    <s v="Q1"/>
    <s v="Yes"/>
    <n v="1"/>
    <n v="1319.7735"/>
    <n v="10118.263499999999"/>
  </r>
  <r>
    <n v="4155"/>
    <s v="R02988"/>
    <x v="69"/>
    <n v="21"/>
    <x v="0"/>
    <x v="5"/>
    <x v="102"/>
    <n v="1"/>
    <x v="1"/>
    <s v="Debit Card"/>
    <s v="Click &amp; Collect"/>
    <s v="Yes"/>
    <s v="Item missing accessories"/>
    <x v="3"/>
    <x v="1"/>
    <x v="1"/>
    <x v="2"/>
    <n v="996.44"/>
    <x v="2"/>
    <s v="Western Region"/>
    <s v="Medium"/>
    <s v="January"/>
    <s v="Q1"/>
    <s v="No"/>
    <n v="1"/>
    <n v="149.46600000000001"/>
    <n v="1145.9059999999999"/>
  </r>
  <r>
    <n v="4156"/>
    <s v="R01883"/>
    <x v="21"/>
    <n v="78"/>
    <x v="1"/>
    <x v="1"/>
    <x v="98"/>
    <n v="1"/>
    <x v="0"/>
    <s v="Debit Card"/>
    <s v="In Store"/>
    <s v="Yes"/>
    <m/>
    <x v="3"/>
    <x v="3"/>
    <x v="2"/>
    <x v="5"/>
    <n v="40.11"/>
    <x v="3"/>
    <s v="Southern Region"/>
    <s v="Low"/>
    <s v="November"/>
    <s v="Q4"/>
    <s v="No"/>
    <n v="0"/>
    <n v="6.0164999999999997"/>
    <n v="46.126499999999993"/>
  </r>
  <r>
    <n v="4158"/>
    <s v="R03297"/>
    <x v="668"/>
    <n v="18"/>
    <x v="2"/>
    <x v="5"/>
    <x v="67"/>
    <n v="3"/>
    <x v="0"/>
    <s v="Mobile Payment"/>
    <s v="Click &amp; Collect"/>
    <s v="No"/>
    <s v="Long waiting time"/>
    <x v="2"/>
    <x v="1"/>
    <x v="0"/>
    <x v="2"/>
    <n v="1859.13"/>
    <x v="5"/>
    <s v="Western Region"/>
    <s v="Medium"/>
    <s v="May"/>
    <s v="Q2"/>
    <s v="No"/>
    <n v="0"/>
    <n v="278.86950000000002"/>
    <n v="2137.9994999999999"/>
  </r>
  <r>
    <n v="4159"/>
    <s v="R03535"/>
    <x v="438"/>
    <m/>
    <x v="2"/>
    <x v="5"/>
    <x v="26"/>
    <n v="1"/>
    <x v="1"/>
    <s v="EFT"/>
    <s v="Home Delivery"/>
    <s v="Yes"/>
    <s v="Would definitely buy again"/>
    <x v="3"/>
    <x v="0"/>
    <x v="0"/>
    <x v="6"/>
    <n v="27815.439999999999"/>
    <x v="6"/>
    <s v="Western Region"/>
    <s v="High"/>
    <s v="July"/>
    <s v="Q3"/>
    <s v="Yes"/>
    <n v="1"/>
    <n v="4172.3159999999998"/>
    <n v="31987.755999999998"/>
  </r>
  <r>
    <n v="4160"/>
    <s v="R03730"/>
    <x v="44"/>
    <n v="28"/>
    <x v="0"/>
    <x v="7"/>
    <x v="0"/>
    <n v="5"/>
    <x v="1"/>
    <s v="Cash"/>
    <s v="Home Delivery"/>
    <s v="Yes"/>
    <s v="Very comfortable"/>
    <x v="1"/>
    <x v="0"/>
    <x v="1"/>
    <x v="1"/>
    <n v="2479.5700000000002"/>
    <x v="0"/>
    <s v="Western Region"/>
    <s v="Medium"/>
    <s v="May"/>
    <s v="Q2"/>
    <s v="No"/>
    <n v="1"/>
    <n v="371.93549999999999"/>
    <n v="2851.5054999999998"/>
  </r>
  <r>
    <n v="4162"/>
    <s v="R01182"/>
    <x v="118"/>
    <n v="73"/>
    <x v="1"/>
    <x v="5"/>
    <x v="0"/>
    <n v="1"/>
    <x v="1"/>
    <s v="Cash"/>
    <s v="Click &amp; Collect"/>
    <s v="Yes"/>
    <s v="Very comfortable"/>
    <x v="3"/>
    <x v="0"/>
    <x v="0"/>
    <x v="5"/>
    <n v="2479.5700000000002"/>
    <x v="0"/>
    <s v="Western Region"/>
    <s v="Medium"/>
    <s v="June"/>
    <s v="Q2"/>
    <s v="No"/>
    <n v="1"/>
    <n v="371.93549999999999"/>
    <n v="2851.5054999999998"/>
  </r>
  <r>
    <n v="4163"/>
    <s v="R01376"/>
    <x v="670"/>
    <n v="38"/>
    <x v="0"/>
    <x v="7"/>
    <x v="11"/>
    <n v="1"/>
    <x v="1"/>
    <s v="Cash"/>
    <s v="Home Delivery"/>
    <s v="Yes"/>
    <s v="Worth the money"/>
    <x v="3"/>
    <x v="0"/>
    <x v="0"/>
    <x v="3"/>
    <n v="231.22"/>
    <x v="1"/>
    <s v="Western Region"/>
    <s v="Low"/>
    <s v="May"/>
    <s v="Q2"/>
    <s v="No"/>
    <n v="1"/>
    <n v="34.683"/>
    <n v="265.90299999999996"/>
  </r>
  <r>
    <n v="4164"/>
    <s v="R08707"/>
    <x v="140"/>
    <n v="71"/>
    <x v="2"/>
    <x v="6"/>
    <x v="22"/>
    <n v="5"/>
    <x v="0"/>
    <s v="EFT"/>
    <s v="In Store"/>
    <s v="No"/>
    <s v="Looks premium"/>
    <x v="1"/>
    <x v="0"/>
    <x v="1"/>
    <x v="5"/>
    <n v="1734"/>
    <x v="7"/>
    <s v="Gauteng Region"/>
    <s v="Medium"/>
    <s v="February"/>
    <s v="Q1"/>
    <s v="No"/>
    <n v="0"/>
    <n v="260.09999999999997"/>
    <n v="1994.1"/>
  </r>
  <r>
    <n v="4165"/>
    <s v="R04705"/>
    <x v="24"/>
    <n v="77"/>
    <x v="2"/>
    <x v="6"/>
    <x v="28"/>
    <n v="1"/>
    <x v="0"/>
    <s v="Credit Card"/>
    <s v="Home Delivery"/>
    <s v="No"/>
    <s v="Worth the money"/>
    <x v="3"/>
    <x v="0"/>
    <x v="0"/>
    <x v="5"/>
    <n v="1011.68"/>
    <x v="0"/>
    <s v="Gauteng Region"/>
    <s v="Medium"/>
    <s v="August"/>
    <s v="Q3"/>
    <s v="No"/>
    <n v="0"/>
    <n v="151.75199999999998"/>
    <n v="1163.4319999999998"/>
  </r>
  <r>
    <n v="4166"/>
    <s v="R00627"/>
    <x v="478"/>
    <m/>
    <x v="0"/>
    <x v="4"/>
    <x v="29"/>
    <n v="2"/>
    <x v="0"/>
    <s v="Debit Card"/>
    <s v="Home Delivery"/>
    <s v="No"/>
    <s v="Poor packaging"/>
    <x v="0"/>
    <x v="1"/>
    <x v="1"/>
    <x v="6"/>
    <n v="1355.08"/>
    <x v="2"/>
    <s v="Central Region"/>
    <s v="Medium"/>
    <s v="February"/>
    <s v="Q1"/>
    <s v="No"/>
    <n v="0"/>
    <n v="203.26199999999997"/>
    <n v="1558.3419999999999"/>
  </r>
  <r>
    <n v="4167"/>
    <s v="R02113"/>
    <x v="149"/>
    <n v="20"/>
    <x v="1"/>
    <x v="3"/>
    <x v="55"/>
    <n v="5"/>
    <x v="1"/>
    <s v="Credit Card"/>
    <s v="Home Delivery"/>
    <s v="No"/>
    <s v="Would definitely buy again"/>
    <x v="1"/>
    <x v="0"/>
    <x v="1"/>
    <x v="2"/>
    <n v="324.35000000000002"/>
    <x v="8"/>
    <s v="Central Region"/>
    <s v="Low"/>
    <s v="November"/>
    <s v="Q4"/>
    <s v="No"/>
    <n v="1"/>
    <n v="48.652500000000003"/>
    <n v="373.0025"/>
  </r>
  <r>
    <n v="4168"/>
    <s v="R06004"/>
    <x v="174"/>
    <n v="67"/>
    <x v="2"/>
    <x v="2"/>
    <x v="94"/>
    <n v="4"/>
    <x v="0"/>
    <s v="Debit Card"/>
    <s v="In Store"/>
    <s v="Yes"/>
    <m/>
    <x v="4"/>
    <x v="3"/>
    <x v="2"/>
    <x v="5"/>
    <n v="1746.77"/>
    <x v="5"/>
    <s v="Northern Region"/>
    <s v="Medium"/>
    <s v="July"/>
    <s v="Q3"/>
    <s v="No"/>
    <n v="0"/>
    <n v="262.01549999999997"/>
    <n v="2008.7854999999997"/>
  </r>
  <r>
    <n v="4169"/>
    <s v="R05936"/>
    <x v="515"/>
    <n v="23"/>
    <x v="1"/>
    <x v="6"/>
    <x v="40"/>
    <n v="2"/>
    <x v="1"/>
    <s v="EFT"/>
    <s v="In Store"/>
    <s v="No"/>
    <m/>
    <x v="0"/>
    <x v="3"/>
    <x v="2"/>
    <x v="2"/>
    <n v="1619.07"/>
    <x v="7"/>
    <s v="Gauteng Region"/>
    <s v="Medium"/>
    <s v="October"/>
    <s v="Q4"/>
    <s v="No"/>
    <n v="1"/>
    <n v="242.86049999999997"/>
    <n v="1861.9304999999997"/>
  </r>
  <r>
    <n v="4170"/>
    <s v="R06769"/>
    <x v="187"/>
    <n v="69"/>
    <x v="0"/>
    <x v="4"/>
    <x v="100"/>
    <n v="2"/>
    <x v="1"/>
    <s v="Mobile Payment"/>
    <s v="Home Delivery"/>
    <s v="Yes"/>
    <s v="Excellent product"/>
    <x v="0"/>
    <x v="0"/>
    <x v="0"/>
    <x v="5"/>
    <n v="5432.76"/>
    <x v="5"/>
    <s v="Central Region"/>
    <s v="High"/>
    <s v="December"/>
    <s v="Q4"/>
    <s v="Yes"/>
    <n v="1"/>
    <n v="814.91399999999999"/>
    <n v="6247.674"/>
  </r>
  <r>
    <n v="4171"/>
    <s v="R06424"/>
    <x v="635"/>
    <n v="46"/>
    <x v="2"/>
    <x v="1"/>
    <x v="112"/>
    <n v="5"/>
    <x v="0"/>
    <s v="Mobile Payment"/>
    <s v="In Store"/>
    <s v="No"/>
    <s v="Exactly as advertised"/>
    <x v="1"/>
    <x v="0"/>
    <x v="1"/>
    <x v="4"/>
    <n v="1482.94"/>
    <x v="5"/>
    <s v="Southern Region"/>
    <s v="Medium"/>
    <s v="February"/>
    <s v="Q1"/>
    <s v="No"/>
    <n v="0"/>
    <n v="222.441"/>
    <n v="1705.3809999999999"/>
  </r>
  <r>
    <n v="4172"/>
    <s v="R04181"/>
    <x v="509"/>
    <n v="44"/>
    <x v="2"/>
    <x v="0"/>
    <x v="98"/>
    <n v="5"/>
    <x v="0"/>
    <s v="Credit Card"/>
    <s v="Click &amp; Collect"/>
    <s v="No"/>
    <s v="Long waiting time"/>
    <x v="1"/>
    <x v="1"/>
    <x v="0"/>
    <x v="3"/>
    <n v="40.11"/>
    <x v="3"/>
    <s v="Northern Region"/>
    <s v="Low"/>
    <s v="December"/>
    <s v="Q4"/>
    <s v="No"/>
    <n v="0"/>
    <n v="6.0164999999999997"/>
    <n v="46.126499999999993"/>
  </r>
  <r>
    <n v="4173"/>
    <s v="R07218"/>
    <x v="54"/>
    <n v="37"/>
    <x v="1"/>
    <x v="1"/>
    <x v="44"/>
    <n v="2"/>
    <x v="0"/>
    <s v="Cash"/>
    <s v="In Store"/>
    <s v="Yes"/>
    <s v="Exactly as advertised"/>
    <x v="0"/>
    <x v="0"/>
    <x v="0"/>
    <x v="3"/>
    <n v="2849.09"/>
    <x v="7"/>
    <s v="Southern Region"/>
    <s v="Medium"/>
    <s v="April"/>
    <s v="Q2"/>
    <s v="No"/>
    <n v="0"/>
    <n v="427.36349999999999"/>
    <n v="3276.4535000000001"/>
  </r>
  <r>
    <n v="4174"/>
    <s v="R04303"/>
    <x v="490"/>
    <n v="63"/>
    <x v="1"/>
    <x v="4"/>
    <x v="7"/>
    <n v="2"/>
    <x v="0"/>
    <s v="Mobile Payment"/>
    <s v="In Store"/>
    <s v="No"/>
    <s v="Excellent product"/>
    <x v="0"/>
    <x v="0"/>
    <x v="0"/>
    <x v="0"/>
    <n v="1370.56"/>
    <x v="6"/>
    <s v="Central Region"/>
    <s v="Medium"/>
    <s v="December"/>
    <s v="Q4"/>
    <s v="No"/>
    <n v="0"/>
    <n v="205.58399999999997"/>
    <n v="1576.1439999999998"/>
  </r>
  <r>
    <n v="4176"/>
    <s v="R02888"/>
    <x v="134"/>
    <n v="28"/>
    <x v="1"/>
    <x v="6"/>
    <x v="60"/>
    <n v="4"/>
    <x v="1"/>
    <s v="Debit Card"/>
    <s v="Click &amp; Collect"/>
    <s v="Yes"/>
    <s v="Product exceeded expectations"/>
    <x v="4"/>
    <x v="0"/>
    <x v="1"/>
    <x v="1"/>
    <n v="5064"/>
    <x v="2"/>
    <s v="Gauteng Region"/>
    <s v="High"/>
    <s v="October"/>
    <s v="Q4"/>
    <s v="Yes"/>
    <n v="1"/>
    <n v="759.6"/>
    <n v="5823.5999999999995"/>
  </r>
  <r>
    <n v="4177"/>
    <s v="R04555"/>
    <x v="698"/>
    <n v="78"/>
    <x v="1"/>
    <x v="0"/>
    <x v="47"/>
    <n v="4"/>
    <x v="0"/>
    <s v="Credit Card"/>
    <s v="Home Delivery"/>
    <s v="No"/>
    <s v="Great customer service"/>
    <x v="4"/>
    <x v="0"/>
    <x v="1"/>
    <x v="5"/>
    <n v="13123.97"/>
    <x v="6"/>
    <s v="Northern Region"/>
    <s v="High"/>
    <s v="November"/>
    <s v="Q4"/>
    <s v="Yes"/>
    <n v="0"/>
    <n v="1968.5954999999999"/>
    <n v="15092.565499999999"/>
  </r>
  <r>
    <n v="4178"/>
    <s v="R00685"/>
    <x v="708"/>
    <n v="38"/>
    <x v="1"/>
    <x v="1"/>
    <x v="75"/>
    <n v="1"/>
    <x v="1"/>
    <s v="Debit Card"/>
    <s v="In Store"/>
    <s v="Yes"/>
    <s v="Exactly as advertised"/>
    <x v="3"/>
    <x v="0"/>
    <x v="0"/>
    <x v="3"/>
    <n v="4841.7700000000004"/>
    <x v="7"/>
    <s v="Southern Region"/>
    <s v="Medium"/>
    <s v="October"/>
    <s v="Q4"/>
    <s v="No"/>
    <n v="1"/>
    <n v="726.26550000000009"/>
    <n v="5568.0355"/>
  </r>
  <r>
    <n v="4179"/>
    <s v="R07449"/>
    <x v="672"/>
    <n v="27"/>
    <x v="2"/>
    <x v="3"/>
    <x v="96"/>
    <n v="1"/>
    <x v="1"/>
    <s v="Cash"/>
    <s v="Home Delivery"/>
    <s v="No"/>
    <s v="Packaging could improve"/>
    <x v="3"/>
    <x v="2"/>
    <x v="0"/>
    <x v="1"/>
    <n v="944.78"/>
    <x v="6"/>
    <s v="Central Region"/>
    <s v="Medium"/>
    <s v="August"/>
    <s v="Q3"/>
    <s v="No"/>
    <n v="1"/>
    <n v="141.71699999999998"/>
    <n v="1086.4969999999998"/>
  </r>
  <r>
    <n v="4180"/>
    <s v="R09011"/>
    <x v="153"/>
    <n v="47"/>
    <x v="2"/>
    <x v="1"/>
    <x v="13"/>
    <n v="2"/>
    <x v="1"/>
    <s v="Mobile Payment"/>
    <s v="In Store"/>
    <s v="No"/>
    <s v="Excellent product"/>
    <x v="0"/>
    <x v="0"/>
    <x v="0"/>
    <x v="4"/>
    <n v="3576.97"/>
    <x v="5"/>
    <s v="Southern Region"/>
    <s v="Medium"/>
    <s v="January"/>
    <s v="Q1"/>
    <s v="No"/>
    <n v="1"/>
    <n v="536.54549999999995"/>
    <n v="4113.5154999999995"/>
  </r>
  <r>
    <n v="4181"/>
    <s v="R01367"/>
    <x v="386"/>
    <n v="42"/>
    <x v="2"/>
    <x v="3"/>
    <x v="16"/>
    <n v="2"/>
    <x v="0"/>
    <s v="Debit Card"/>
    <s v="In Store"/>
    <s v="No"/>
    <s v="Fantastic experience"/>
    <x v="0"/>
    <x v="0"/>
    <x v="0"/>
    <x v="3"/>
    <n v="368.99"/>
    <x v="0"/>
    <s v="Central Region"/>
    <s v="Low"/>
    <s v="October"/>
    <s v="Q4"/>
    <s v="No"/>
    <n v="0"/>
    <n v="55.348500000000001"/>
    <n v="424.33849999999995"/>
  </r>
  <r>
    <n v="4182"/>
    <s v="R03917"/>
    <x v="538"/>
    <n v="75"/>
    <x v="1"/>
    <x v="3"/>
    <x v="1"/>
    <n v="4"/>
    <x v="0"/>
    <s v="Credit Card"/>
    <s v="Click &amp; Collect"/>
    <s v="Yes"/>
    <m/>
    <x v="4"/>
    <x v="3"/>
    <x v="2"/>
    <x v="5"/>
    <n v="444.38"/>
    <x v="1"/>
    <s v="Central Region"/>
    <s v="Low"/>
    <s v="July"/>
    <s v="Q3"/>
    <s v="No"/>
    <n v="0"/>
    <n v="66.656999999999996"/>
    <n v="511.03699999999998"/>
  </r>
  <r>
    <n v="4185"/>
    <s v="R09178"/>
    <x v="360"/>
    <n v="56"/>
    <x v="2"/>
    <x v="0"/>
    <x v="28"/>
    <n v="1"/>
    <x v="1"/>
    <s v="Credit Card"/>
    <s v="Click &amp; Collect"/>
    <s v="Yes"/>
    <s v="Highly recommend"/>
    <x v="3"/>
    <x v="0"/>
    <x v="0"/>
    <x v="0"/>
    <n v="1011.68"/>
    <x v="0"/>
    <s v="Northern Region"/>
    <s v="Medium"/>
    <s v="December"/>
    <s v="Q4"/>
    <s v="No"/>
    <n v="1"/>
    <n v="151.75199999999998"/>
    <n v="1163.4319999999998"/>
  </r>
  <r>
    <n v="4186"/>
    <s v="R06018"/>
    <x v="504"/>
    <n v="31"/>
    <x v="0"/>
    <x v="7"/>
    <x v="123"/>
    <n v="1"/>
    <x v="0"/>
    <s v="Credit Card"/>
    <s v="In Store"/>
    <s v="No"/>
    <s v="Item missing accessories"/>
    <x v="3"/>
    <x v="1"/>
    <x v="1"/>
    <x v="1"/>
    <n v="2977.47"/>
    <x v="7"/>
    <s v="Western Region"/>
    <s v="Medium"/>
    <s v="December"/>
    <s v="Q4"/>
    <s v="No"/>
    <n v="0"/>
    <n v="446.62049999999994"/>
    <n v="3424.0904999999993"/>
  </r>
  <r>
    <n v="4187"/>
    <s v="R02301"/>
    <x v="617"/>
    <n v="80"/>
    <x v="2"/>
    <x v="1"/>
    <x v="84"/>
    <n v="4"/>
    <x v="1"/>
    <s v="Credit Card"/>
    <s v="Home Delivery"/>
    <s v="Yes"/>
    <s v="Highly recommend"/>
    <x v="4"/>
    <x v="0"/>
    <x v="1"/>
    <x v="5"/>
    <n v="27.35"/>
    <x v="3"/>
    <s v="Southern Region"/>
    <s v="Low"/>
    <s v="May"/>
    <s v="Q2"/>
    <s v="No"/>
    <n v="1"/>
    <n v="4.1025"/>
    <n v="31.452500000000001"/>
  </r>
  <r>
    <n v="4188"/>
    <s v="R02939"/>
    <x v="60"/>
    <n v="22"/>
    <x v="0"/>
    <x v="0"/>
    <x v="101"/>
    <n v="4"/>
    <x v="1"/>
    <s v="Debit Card"/>
    <s v="Click &amp; Collect"/>
    <s v="No"/>
    <s v="Worth the money"/>
    <x v="4"/>
    <x v="0"/>
    <x v="1"/>
    <x v="2"/>
    <n v="886.51"/>
    <x v="1"/>
    <s v="Northern Region"/>
    <s v="Medium"/>
    <s v="January"/>
    <s v="Q1"/>
    <s v="No"/>
    <n v="1"/>
    <n v="132.97649999999999"/>
    <n v="1019.4864999999999"/>
  </r>
  <r>
    <n v="4190"/>
    <s v="R08794"/>
    <x v="452"/>
    <n v="29"/>
    <x v="1"/>
    <x v="3"/>
    <x v="59"/>
    <n v="3"/>
    <x v="0"/>
    <s v="Debit Card"/>
    <s v="Home Delivery"/>
    <s v="Yes"/>
    <s v="Very fast delivery"/>
    <x v="2"/>
    <x v="0"/>
    <x v="0"/>
    <x v="1"/>
    <n v="8798.49"/>
    <x v="4"/>
    <s v="Central Region"/>
    <s v="High"/>
    <s v="September"/>
    <s v="Q3"/>
    <s v="Yes"/>
    <n v="0"/>
    <n v="1319.7735"/>
    <n v="10118.263499999999"/>
  </r>
  <r>
    <n v="4192"/>
    <s v="R01980"/>
    <x v="104"/>
    <n v="48"/>
    <x v="0"/>
    <x v="8"/>
    <x v="108"/>
    <n v="5"/>
    <x v="1"/>
    <s v="Debit Card"/>
    <s v="In Store"/>
    <s v="Yes"/>
    <s v="Customer support was excellent"/>
    <x v="1"/>
    <x v="0"/>
    <x v="1"/>
    <x v="4"/>
    <n v="880.49"/>
    <x v="5"/>
    <s v="Eastern Region"/>
    <s v="Medium"/>
    <s v="November"/>
    <s v="Q4"/>
    <s v="No"/>
    <n v="1"/>
    <n v="132.0735"/>
    <n v="1012.5635"/>
  </r>
  <r>
    <n v="4194"/>
    <s v="R06097"/>
    <x v="217"/>
    <n v="79"/>
    <x v="1"/>
    <x v="7"/>
    <x v="113"/>
    <n v="1"/>
    <x v="1"/>
    <s v="Mobile Payment"/>
    <s v="Home Delivery"/>
    <s v="Yes"/>
    <s v="Helpful staff"/>
    <x v="3"/>
    <x v="0"/>
    <x v="0"/>
    <x v="5"/>
    <n v="2572.02"/>
    <x v="7"/>
    <s v="Western Region"/>
    <s v="Medium"/>
    <s v="October"/>
    <s v="Q4"/>
    <s v="No"/>
    <n v="1"/>
    <n v="385.803"/>
    <n v="2957.8229999999999"/>
  </r>
  <r>
    <n v="4195"/>
    <s v="R04478"/>
    <x v="67"/>
    <n v="22"/>
    <x v="1"/>
    <x v="5"/>
    <x v="92"/>
    <n v="3"/>
    <x v="1"/>
    <s v="Credit Card"/>
    <s v="Click &amp; Collect"/>
    <s v="No"/>
    <s v="Highly recommend"/>
    <x v="2"/>
    <x v="0"/>
    <x v="0"/>
    <x v="2"/>
    <n v="2217.0300000000002"/>
    <x v="8"/>
    <s v="Western Region"/>
    <s v="Medium"/>
    <s v="February"/>
    <s v="Q1"/>
    <s v="No"/>
    <n v="1"/>
    <n v="332.55450000000002"/>
    <n v="2549.5844999999999"/>
  </r>
  <r>
    <n v="4196"/>
    <s v="R04717"/>
    <x v="346"/>
    <n v="26"/>
    <x v="1"/>
    <x v="8"/>
    <x v="11"/>
    <n v="2"/>
    <x v="1"/>
    <s v="Cash"/>
    <s v="In Store"/>
    <s v="No"/>
    <s v="Great customer service"/>
    <x v="0"/>
    <x v="0"/>
    <x v="0"/>
    <x v="1"/>
    <n v="231.22"/>
    <x v="1"/>
    <s v="Eastern Region"/>
    <s v="Low"/>
    <s v="May"/>
    <s v="Q2"/>
    <s v="No"/>
    <n v="1"/>
    <n v="34.683"/>
    <n v="265.90299999999996"/>
  </r>
  <r>
    <n v="4197"/>
    <s v="R09712"/>
    <x v="35"/>
    <n v="42"/>
    <x v="2"/>
    <x v="4"/>
    <x v="93"/>
    <n v="2"/>
    <x v="1"/>
    <s v="Credit Card"/>
    <s v="Click &amp; Collect"/>
    <s v="No"/>
    <s v="Product exceeded expectations"/>
    <x v="0"/>
    <x v="0"/>
    <x v="0"/>
    <x v="3"/>
    <n v="34.200000000000003"/>
    <x v="3"/>
    <s v="Central Region"/>
    <s v="Low"/>
    <s v="January"/>
    <s v="Q1"/>
    <s v="No"/>
    <n v="1"/>
    <n v="5.13"/>
    <n v="39.33"/>
  </r>
  <r>
    <n v="4198"/>
    <s v="R02281"/>
    <x v="364"/>
    <n v="40"/>
    <x v="1"/>
    <x v="3"/>
    <x v="98"/>
    <n v="5"/>
    <x v="1"/>
    <s v="EFT"/>
    <s v="Click &amp; Collect"/>
    <s v="No"/>
    <s v="Easy to assemble"/>
    <x v="1"/>
    <x v="0"/>
    <x v="1"/>
    <x v="3"/>
    <n v="40.11"/>
    <x v="3"/>
    <s v="Central Region"/>
    <s v="Low"/>
    <s v="December"/>
    <s v="Q4"/>
    <s v="No"/>
    <n v="1"/>
    <n v="6.0164999999999997"/>
    <n v="46.126499999999993"/>
  </r>
  <r>
    <n v="4199"/>
    <s v="R04583"/>
    <x v="406"/>
    <n v="44"/>
    <x v="2"/>
    <x v="8"/>
    <x v="48"/>
    <n v="1"/>
    <x v="1"/>
    <s v="Credit Card"/>
    <s v="Home Delivery"/>
    <s v="Yes"/>
    <s v="Great customer service"/>
    <x v="3"/>
    <x v="0"/>
    <x v="0"/>
    <x v="3"/>
    <n v="192.77"/>
    <x v="1"/>
    <s v="Eastern Region"/>
    <s v="Low"/>
    <s v="December"/>
    <s v="Q4"/>
    <s v="No"/>
    <n v="1"/>
    <n v="28.915500000000002"/>
    <n v="221.68549999999999"/>
  </r>
  <r>
    <n v="4200"/>
    <s v="R04285"/>
    <x v="429"/>
    <n v="66"/>
    <x v="1"/>
    <x v="0"/>
    <x v="39"/>
    <n v="5"/>
    <x v="0"/>
    <s v="Debit Card"/>
    <s v="Click &amp; Collect"/>
    <s v="Yes"/>
    <s v="Customer support was excellent"/>
    <x v="1"/>
    <x v="0"/>
    <x v="1"/>
    <x v="5"/>
    <n v="24904.86"/>
    <x v="6"/>
    <s v="Northern Region"/>
    <s v="High"/>
    <s v="July"/>
    <s v="Q3"/>
    <s v="Yes"/>
    <n v="0"/>
    <n v="3735.7289999999998"/>
    <n v="28640.589"/>
  </r>
  <r>
    <n v="4201"/>
    <s v="R06890"/>
    <x v="507"/>
    <n v="79"/>
    <x v="2"/>
    <x v="2"/>
    <x v="17"/>
    <n v="4"/>
    <x v="0"/>
    <s v="Cash"/>
    <s v="In Store"/>
    <s v="No"/>
    <s v="Arrived damaged"/>
    <x v="4"/>
    <x v="1"/>
    <x v="0"/>
    <x v="5"/>
    <n v="471.63"/>
    <x v="1"/>
    <s v="Northern Region"/>
    <s v="Low"/>
    <s v="September"/>
    <s v="Q3"/>
    <s v="No"/>
    <n v="0"/>
    <n v="70.744500000000002"/>
    <n v="542.3744999999999"/>
  </r>
  <r>
    <n v="4202"/>
    <s v="R04131"/>
    <x v="255"/>
    <n v="20"/>
    <x v="2"/>
    <x v="2"/>
    <x v="7"/>
    <n v="1"/>
    <x v="1"/>
    <s v="Cash"/>
    <s v="Home Delivery"/>
    <s v="No"/>
    <s v="Instructions unclear"/>
    <x v="3"/>
    <x v="2"/>
    <x v="0"/>
    <x v="2"/>
    <n v="1370.56"/>
    <x v="6"/>
    <s v="Northern Region"/>
    <s v="Medium"/>
    <s v="March"/>
    <s v="Q1"/>
    <s v="No"/>
    <n v="1"/>
    <n v="205.58399999999997"/>
    <n v="1576.1439999999998"/>
  </r>
  <r>
    <n v="4205"/>
    <s v="R01785"/>
    <x v="5"/>
    <n v="38"/>
    <x v="1"/>
    <x v="3"/>
    <x v="120"/>
    <n v="2"/>
    <x v="1"/>
    <s v="Debit Card"/>
    <s v="Click &amp; Collect"/>
    <s v="No"/>
    <s v="Looks premium"/>
    <x v="0"/>
    <x v="0"/>
    <x v="0"/>
    <x v="3"/>
    <n v="1233.45"/>
    <x v="1"/>
    <s v="Central Region"/>
    <s v="Medium"/>
    <s v="March"/>
    <s v="Q1"/>
    <s v="No"/>
    <n v="1"/>
    <n v="185.01750000000001"/>
    <n v="1418.4675"/>
  </r>
  <r>
    <n v="4206"/>
    <s v="R03183"/>
    <x v="89"/>
    <n v="54"/>
    <x v="1"/>
    <x v="3"/>
    <x v="1"/>
    <n v="3"/>
    <x v="1"/>
    <s v="Cash"/>
    <s v="Home Delivery"/>
    <s v="No"/>
    <s v="Customer support was excellent"/>
    <x v="2"/>
    <x v="0"/>
    <x v="0"/>
    <x v="4"/>
    <n v="444.38"/>
    <x v="1"/>
    <s v="Central Region"/>
    <s v="Low"/>
    <s v="September"/>
    <s v="Q3"/>
    <s v="No"/>
    <n v="1"/>
    <n v="66.656999999999996"/>
    <n v="511.03699999999998"/>
  </r>
  <r>
    <n v="4207"/>
    <s v="R00495"/>
    <x v="279"/>
    <n v="52"/>
    <x v="2"/>
    <x v="4"/>
    <x v="27"/>
    <n v="5"/>
    <x v="0"/>
    <s v="Cash"/>
    <s v="In Store"/>
    <s v="No"/>
    <s v="Exactly as advertised"/>
    <x v="1"/>
    <x v="0"/>
    <x v="1"/>
    <x v="4"/>
    <n v="14808.31"/>
    <x v="6"/>
    <s v="Central Region"/>
    <s v="High"/>
    <s v="September"/>
    <s v="Q3"/>
    <s v="Yes"/>
    <n v="0"/>
    <n v="2221.2464999999997"/>
    <n v="17029.556499999999"/>
  </r>
  <r>
    <n v="4208"/>
    <s v="R07896"/>
    <x v="306"/>
    <n v="22"/>
    <x v="1"/>
    <x v="8"/>
    <x v="24"/>
    <n v="4"/>
    <x v="1"/>
    <s v="Mobile Payment"/>
    <s v="Home Delivery"/>
    <s v="Yes"/>
    <s v="Product was disappointing"/>
    <x v="4"/>
    <x v="1"/>
    <x v="0"/>
    <x v="2"/>
    <n v="44114.21"/>
    <x v="6"/>
    <s v="Eastern Region"/>
    <s v="High"/>
    <s v="February"/>
    <s v="Q1"/>
    <s v="Yes"/>
    <n v="1"/>
    <n v="6617.1314999999995"/>
    <n v="50731.341499999995"/>
  </r>
  <r>
    <n v="4209"/>
    <s v="R02861"/>
    <x v="222"/>
    <n v="29"/>
    <x v="2"/>
    <x v="3"/>
    <x v="17"/>
    <n v="4"/>
    <x v="0"/>
    <s v="EFT"/>
    <s v="Click &amp; Collect"/>
    <s v="No"/>
    <s v="Very fast delivery"/>
    <x v="4"/>
    <x v="0"/>
    <x v="1"/>
    <x v="1"/>
    <n v="471.63"/>
    <x v="1"/>
    <s v="Central Region"/>
    <s v="Low"/>
    <s v="August"/>
    <s v="Q3"/>
    <s v="No"/>
    <n v="0"/>
    <n v="70.744500000000002"/>
    <n v="542.3744999999999"/>
  </r>
  <r>
    <n v="4210"/>
    <s v="R06245"/>
    <x v="710"/>
    <n v="39"/>
    <x v="0"/>
    <x v="2"/>
    <x v="65"/>
    <n v="4"/>
    <x v="1"/>
    <s v="Credit Card"/>
    <s v="Home Delivery"/>
    <s v="Yes"/>
    <s v="Great customer service"/>
    <x v="4"/>
    <x v="0"/>
    <x v="1"/>
    <x v="3"/>
    <n v="45.96"/>
    <x v="3"/>
    <s v="Northern Region"/>
    <s v="Low"/>
    <s v="January"/>
    <s v="Q1"/>
    <s v="No"/>
    <n v="1"/>
    <n v="6.8940000000000001"/>
    <n v="52.853999999999999"/>
  </r>
  <r>
    <n v="4211"/>
    <s v="R04042"/>
    <x v="479"/>
    <n v="80"/>
    <x v="0"/>
    <x v="8"/>
    <x v="80"/>
    <n v="1"/>
    <x v="1"/>
    <s v="EFT"/>
    <s v="Home Delivery"/>
    <s v="Yes"/>
    <s v="Item missing accessories"/>
    <x v="3"/>
    <x v="1"/>
    <x v="1"/>
    <x v="5"/>
    <n v="10347.709999999999"/>
    <x v="5"/>
    <s v="Eastern Region"/>
    <s v="High"/>
    <s v="October"/>
    <s v="Q4"/>
    <s v="Yes"/>
    <n v="1"/>
    <n v="1552.1564999999998"/>
    <n v="11899.866499999998"/>
  </r>
  <r>
    <n v="4212"/>
    <s v="R07417"/>
    <x v="557"/>
    <n v="66"/>
    <x v="0"/>
    <x v="0"/>
    <x v="19"/>
    <n v="5"/>
    <x v="1"/>
    <s v="Mobile Payment"/>
    <s v="Home Delivery"/>
    <s v="Yes"/>
    <s v="Worth the money"/>
    <x v="1"/>
    <x v="0"/>
    <x v="1"/>
    <x v="5"/>
    <n v="343.42"/>
    <x v="3"/>
    <s v="Northern Region"/>
    <s v="Low"/>
    <s v="February"/>
    <s v="Q1"/>
    <s v="No"/>
    <n v="1"/>
    <n v="51.512999999999998"/>
    <n v="394.93299999999999"/>
  </r>
  <r>
    <n v="4213"/>
    <s v="R02898"/>
    <x v="681"/>
    <n v="26"/>
    <x v="2"/>
    <x v="5"/>
    <x v="78"/>
    <n v="5"/>
    <x v="1"/>
    <s v="Credit Card"/>
    <s v="Click &amp; Collect"/>
    <s v="No"/>
    <s v="Poor packaging"/>
    <x v="1"/>
    <x v="1"/>
    <x v="0"/>
    <x v="1"/>
    <n v="954.6"/>
    <x v="8"/>
    <s v="Western Region"/>
    <s v="Medium"/>
    <s v="January"/>
    <s v="Q1"/>
    <s v="No"/>
    <n v="1"/>
    <n v="143.19"/>
    <n v="1097.79"/>
  </r>
  <r>
    <n v="4214"/>
    <s v="R00367"/>
    <x v="370"/>
    <n v="58"/>
    <x v="0"/>
    <x v="6"/>
    <x v="84"/>
    <n v="3"/>
    <x v="0"/>
    <s v="EFT"/>
    <s v="In Store"/>
    <s v="No"/>
    <s v="Packaging could improve"/>
    <x v="2"/>
    <x v="2"/>
    <x v="1"/>
    <x v="0"/>
    <n v="27.35"/>
    <x v="3"/>
    <s v="Gauteng Region"/>
    <s v="Low"/>
    <s v="January"/>
    <s v="Q1"/>
    <s v="No"/>
    <n v="0"/>
    <n v="4.1025"/>
    <n v="31.452500000000001"/>
  </r>
  <r>
    <n v="4215"/>
    <s v="R00850"/>
    <x v="474"/>
    <n v="28"/>
    <x v="0"/>
    <x v="8"/>
    <x v="116"/>
    <n v="4"/>
    <x v="1"/>
    <s v="Debit Card"/>
    <s v="In Store"/>
    <s v="Yes"/>
    <m/>
    <x v="4"/>
    <x v="3"/>
    <x v="2"/>
    <x v="1"/>
    <n v="11052.57"/>
    <x v="6"/>
    <s v="Eastern Region"/>
    <s v="High"/>
    <s v="November"/>
    <s v="Q4"/>
    <s v="Yes"/>
    <n v="1"/>
    <n v="1657.8854999999999"/>
    <n v="12710.455499999998"/>
  </r>
  <r>
    <n v="4216"/>
    <s v="R05363"/>
    <x v="588"/>
    <n v="67"/>
    <x v="0"/>
    <x v="1"/>
    <x v="40"/>
    <n v="4"/>
    <x v="1"/>
    <s v="Mobile Payment"/>
    <s v="Click &amp; Collect"/>
    <s v="Yes"/>
    <s v="Looks premium"/>
    <x v="4"/>
    <x v="0"/>
    <x v="1"/>
    <x v="5"/>
    <n v="1619.07"/>
    <x v="7"/>
    <s v="Southern Region"/>
    <s v="Medium"/>
    <s v="June"/>
    <s v="Q2"/>
    <s v="No"/>
    <n v="1"/>
    <n v="242.86049999999997"/>
    <n v="1861.9304999999997"/>
  </r>
  <r>
    <n v="4217"/>
    <s v="R09919"/>
    <x v="554"/>
    <n v="31"/>
    <x v="2"/>
    <x v="3"/>
    <x v="17"/>
    <n v="5"/>
    <x v="0"/>
    <s v="EFT"/>
    <s v="Home Delivery"/>
    <s v="Yes"/>
    <s v="Fits perfectly"/>
    <x v="1"/>
    <x v="0"/>
    <x v="1"/>
    <x v="1"/>
    <n v="471.63"/>
    <x v="1"/>
    <s v="Central Region"/>
    <s v="Low"/>
    <s v="October"/>
    <s v="Q4"/>
    <s v="No"/>
    <n v="0"/>
    <n v="70.744500000000002"/>
    <n v="542.3744999999999"/>
  </r>
  <r>
    <n v="4218"/>
    <s v="R09758"/>
    <x v="679"/>
    <n v="35"/>
    <x v="0"/>
    <x v="6"/>
    <x v="30"/>
    <n v="2"/>
    <x v="1"/>
    <s v="Debit Card"/>
    <s v="Home Delivery"/>
    <s v="Yes"/>
    <s v="Very comfortable"/>
    <x v="0"/>
    <x v="0"/>
    <x v="0"/>
    <x v="3"/>
    <n v="2962.6"/>
    <x v="2"/>
    <s v="Gauteng Region"/>
    <s v="Medium"/>
    <s v="July"/>
    <s v="Q3"/>
    <s v="No"/>
    <n v="1"/>
    <n v="444.39"/>
    <n v="3406.99"/>
  </r>
  <r>
    <n v="4219"/>
    <s v="R02654"/>
    <x v="502"/>
    <n v="22"/>
    <x v="0"/>
    <x v="8"/>
    <x v="37"/>
    <n v="4"/>
    <x v="1"/>
    <s v="Credit Card"/>
    <s v="In Store"/>
    <s v="Yes"/>
    <s v="Delivery delayed"/>
    <x v="4"/>
    <x v="1"/>
    <x v="0"/>
    <x v="2"/>
    <n v="54.82"/>
    <x v="3"/>
    <s v="Eastern Region"/>
    <s v="Low"/>
    <s v="October"/>
    <s v="Q4"/>
    <s v="No"/>
    <n v="1"/>
    <n v="8.222999999999999"/>
    <n v="63.042999999999992"/>
  </r>
  <r>
    <n v="4221"/>
    <s v="R01542"/>
    <x v="485"/>
    <n v="32"/>
    <x v="2"/>
    <x v="2"/>
    <x v="13"/>
    <n v="1"/>
    <x v="1"/>
    <s v="Mobile Payment"/>
    <s v="Click &amp; Collect"/>
    <s v="No"/>
    <s v="Average quality"/>
    <x v="3"/>
    <x v="2"/>
    <x v="0"/>
    <x v="1"/>
    <n v="3576.97"/>
    <x v="5"/>
    <s v="Northern Region"/>
    <s v="Medium"/>
    <s v="August"/>
    <s v="Q3"/>
    <s v="No"/>
    <n v="1"/>
    <n v="536.54549999999995"/>
    <n v="4113.5154999999995"/>
  </r>
  <r>
    <n v="4222"/>
    <s v="R04304"/>
    <x v="214"/>
    <n v="75"/>
    <x v="1"/>
    <x v="0"/>
    <x v="102"/>
    <n v="3"/>
    <x v="0"/>
    <s v="Cash"/>
    <s v="Home Delivery"/>
    <s v="No"/>
    <s v="Product exceeded expectations"/>
    <x v="2"/>
    <x v="0"/>
    <x v="0"/>
    <x v="5"/>
    <n v="996.44"/>
    <x v="2"/>
    <s v="Northern Region"/>
    <s v="Medium"/>
    <s v="October"/>
    <s v="Q4"/>
    <s v="No"/>
    <n v="0"/>
    <n v="149.46600000000001"/>
    <n v="1145.9059999999999"/>
  </r>
  <r>
    <n v="4223"/>
    <s v="R09005"/>
    <x v="546"/>
    <n v="76"/>
    <x v="1"/>
    <x v="2"/>
    <x v="108"/>
    <n v="5"/>
    <x v="1"/>
    <s v="Cash"/>
    <s v="Home Delivery"/>
    <s v="No"/>
    <s v="Very comfortable"/>
    <x v="1"/>
    <x v="0"/>
    <x v="1"/>
    <x v="5"/>
    <n v="880.49"/>
    <x v="5"/>
    <s v="Northern Region"/>
    <s v="Medium"/>
    <s v="October"/>
    <s v="Q4"/>
    <s v="No"/>
    <n v="1"/>
    <n v="132.0735"/>
    <n v="1012.5635"/>
  </r>
  <r>
    <n v="4224"/>
    <s v="R00323"/>
    <x v="285"/>
    <n v="21"/>
    <x v="1"/>
    <x v="8"/>
    <x v="75"/>
    <n v="2"/>
    <x v="1"/>
    <s v="Debit Card"/>
    <s v="Home Delivery"/>
    <s v="No"/>
    <s v="Highly recommend"/>
    <x v="0"/>
    <x v="0"/>
    <x v="0"/>
    <x v="2"/>
    <n v="4841.7700000000004"/>
    <x v="7"/>
    <s v="Eastern Region"/>
    <s v="Medium"/>
    <s v="November"/>
    <s v="Q4"/>
    <s v="No"/>
    <n v="1"/>
    <n v="726.26550000000009"/>
    <n v="5568.0355"/>
  </r>
  <r>
    <n v="4225"/>
    <s v="R02032"/>
    <x v="9"/>
    <n v="18"/>
    <x v="1"/>
    <x v="4"/>
    <x v="102"/>
    <n v="3"/>
    <x v="1"/>
    <s v="Credit Card"/>
    <s v="Home Delivery"/>
    <s v="No"/>
    <s v="Poor packaging"/>
    <x v="2"/>
    <x v="1"/>
    <x v="0"/>
    <x v="2"/>
    <n v="996.44"/>
    <x v="2"/>
    <s v="Central Region"/>
    <s v="Medium"/>
    <s v="August"/>
    <s v="Q3"/>
    <s v="No"/>
    <n v="1"/>
    <n v="149.46600000000001"/>
    <n v="1145.9059999999999"/>
  </r>
  <r>
    <n v="4226"/>
    <s v="R00814"/>
    <x v="176"/>
    <n v="30"/>
    <x v="1"/>
    <x v="2"/>
    <x v="77"/>
    <n v="2"/>
    <x v="0"/>
    <s v="Debit Card"/>
    <s v="In Store"/>
    <s v="Yes"/>
    <s v="Packaging could improve"/>
    <x v="0"/>
    <x v="2"/>
    <x v="0"/>
    <x v="1"/>
    <n v="353.21"/>
    <x v="3"/>
    <s v="Northern Region"/>
    <s v="Low"/>
    <s v="January"/>
    <s v="Q1"/>
    <s v="No"/>
    <n v="0"/>
    <n v="52.981499999999997"/>
    <n v="406.19149999999996"/>
  </r>
  <r>
    <n v="4227"/>
    <s v="R07816"/>
    <x v="674"/>
    <n v="23"/>
    <x v="1"/>
    <x v="8"/>
    <x v="103"/>
    <n v="2"/>
    <x v="1"/>
    <s v="Mobile Payment"/>
    <s v="In Store"/>
    <s v="No"/>
    <m/>
    <x v="0"/>
    <x v="3"/>
    <x v="2"/>
    <x v="2"/>
    <n v="103.4"/>
    <x v="3"/>
    <s v="Eastern Region"/>
    <s v="Low"/>
    <s v="October"/>
    <s v="Q4"/>
    <s v="No"/>
    <n v="1"/>
    <n v="15.51"/>
    <n v="118.91"/>
  </r>
  <r>
    <n v="4228"/>
    <s v="R09517"/>
    <x v="321"/>
    <n v="36"/>
    <x v="1"/>
    <x v="7"/>
    <x v="91"/>
    <n v="4"/>
    <x v="0"/>
    <s v="Credit Card"/>
    <s v="Home Delivery"/>
    <s v="No"/>
    <s v="Highly recommend"/>
    <x v="4"/>
    <x v="0"/>
    <x v="1"/>
    <x v="3"/>
    <n v="53.85"/>
    <x v="3"/>
    <s v="Western Region"/>
    <s v="Low"/>
    <s v="July"/>
    <s v="Q3"/>
    <s v="No"/>
    <n v="0"/>
    <n v="8.0775000000000006"/>
    <n v="61.927499999999995"/>
  </r>
  <r>
    <n v="4229"/>
    <s v="R09337"/>
    <x v="127"/>
    <n v="79"/>
    <x v="0"/>
    <x v="0"/>
    <x v="96"/>
    <n v="5"/>
    <x v="1"/>
    <s v="Debit Card"/>
    <s v="Home Delivery"/>
    <s v="No"/>
    <s v="Arrived damaged"/>
    <x v="1"/>
    <x v="1"/>
    <x v="0"/>
    <x v="5"/>
    <n v="944.78"/>
    <x v="6"/>
    <s v="Northern Region"/>
    <s v="Medium"/>
    <s v="January"/>
    <s v="Q1"/>
    <s v="No"/>
    <n v="1"/>
    <n v="141.71699999999998"/>
    <n v="1086.4969999999998"/>
  </r>
  <r>
    <n v="4231"/>
    <s v="R02227"/>
    <x v="614"/>
    <m/>
    <x v="1"/>
    <x v="8"/>
    <x v="60"/>
    <n v="3"/>
    <x v="1"/>
    <s v="Mobile Payment"/>
    <s v="Home Delivery"/>
    <s v="No"/>
    <s v="Poor packaging"/>
    <x v="2"/>
    <x v="1"/>
    <x v="0"/>
    <x v="6"/>
    <n v="5064"/>
    <x v="2"/>
    <s v="Eastern Region"/>
    <s v="High"/>
    <s v="July"/>
    <s v="Q3"/>
    <s v="Yes"/>
    <n v="1"/>
    <n v="759.6"/>
    <n v="5823.5999999999995"/>
  </r>
  <r>
    <n v="4233"/>
    <s v="R05765"/>
    <x v="462"/>
    <n v="26"/>
    <x v="2"/>
    <x v="7"/>
    <x v="13"/>
    <n v="2"/>
    <x v="1"/>
    <s v="Credit Card"/>
    <s v="In Store"/>
    <s v="No"/>
    <s v="Customer support was excellent"/>
    <x v="0"/>
    <x v="0"/>
    <x v="0"/>
    <x v="1"/>
    <n v="3576.97"/>
    <x v="5"/>
    <s v="Western Region"/>
    <s v="Medium"/>
    <s v="May"/>
    <s v="Q2"/>
    <s v="No"/>
    <n v="1"/>
    <n v="536.54549999999995"/>
    <n v="4113.5154999999995"/>
  </r>
  <r>
    <n v="4235"/>
    <s v="R08407"/>
    <x v="121"/>
    <n v="25"/>
    <x v="1"/>
    <x v="8"/>
    <x v="34"/>
    <n v="4"/>
    <x v="1"/>
    <s v="Credit Card"/>
    <s v="Click &amp; Collect"/>
    <s v="No"/>
    <s v="Exactly as advertised"/>
    <x v="4"/>
    <x v="0"/>
    <x v="1"/>
    <x v="1"/>
    <n v="14729.04"/>
    <x v="6"/>
    <s v="Eastern Region"/>
    <s v="High"/>
    <s v="March"/>
    <s v="Q1"/>
    <s v="Yes"/>
    <n v="1"/>
    <n v="2209.3560000000002"/>
    <n v="16938.396000000001"/>
  </r>
  <r>
    <n v="4238"/>
    <s v="R03262"/>
    <x v="450"/>
    <n v="76"/>
    <x v="1"/>
    <x v="3"/>
    <x v="102"/>
    <n v="2"/>
    <x v="1"/>
    <s v="Cash"/>
    <s v="Click &amp; Collect"/>
    <s v="No"/>
    <s v="Great customer service"/>
    <x v="0"/>
    <x v="0"/>
    <x v="0"/>
    <x v="5"/>
    <n v="996.44"/>
    <x v="2"/>
    <s v="Central Region"/>
    <s v="Medium"/>
    <s v="December"/>
    <s v="Q4"/>
    <s v="No"/>
    <n v="1"/>
    <n v="149.46600000000001"/>
    <n v="1145.9059999999999"/>
  </r>
  <r>
    <n v="4239"/>
    <s v="R04339"/>
    <x v="34"/>
    <n v="22"/>
    <x v="0"/>
    <x v="6"/>
    <x v="75"/>
    <n v="3"/>
    <x v="0"/>
    <s v="EFT"/>
    <s v="In Store"/>
    <s v="No"/>
    <m/>
    <x v="2"/>
    <x v="3"/>
    <x v="2"/>
    <x v="2"/>
    <n v="4841.7700000000004"/>
    <x v="7"/>
    <s v="Gauteng Region"/>
    <s v="Medium"/>
    <s v="August"/>
    <s v="Q3"/>
    <s v="No"/>
    <n v="0"/>
    <n v="726.26550000000009"/>
    <n v="5568.0355"/>
  </r>
  <r>
    <n v="4240"/>
    <s v="R01451"/>
    <x v="316"/>
    <n v="56"/>
    <x v="2"/>
    <x v="0"/>
    <x v="21"/>
    <n v="3"/>
    <x v="1"/>
    <s v="Mobile Payment"/>
    <s v="In Store"/>
    <s v="No"/>
    <s v="Instructions unclear"/>
    <x v="2"/>
    <x v="2"/>
    <x v="1"/>
    <x v="0"/>
    <n v="369.57"/>
    <x v="0"/>
    <s v="Northern Region"/>
    <s v="Low"/>
    <s v="December"/>
    <s v="Q4"/>
    <s v="No"/>
    <n v="1"/>
    <n v="55.435499999999998"/>
    <n v="425.00549999999998"/>
  </r>
  <r>
    <n v="4241"/>
    <s v="R04230"/>
    <x v="601"/>
    <n v="43"/>
    <x v="1"/>
    <x v="0"/>
    <x v="94"/>
    <n v="1"/>
    <x v="1"/>
    <s v="Debit Card"/>
    <s v="Home Delivery"/>
    <s v="Yes"/>
    <s v="Easy to assemble"/>
    <x v="3"/>
    <x v="0"/>
    <x v="0"/>
    <x v="3"/>
    <n v="1746.77"/>
    <x v="5"/>
    <s v="Northern Region"/>
    <s v="Medium"/>
    <s v="September"/>
    <s v="Q3"/>
    <s v="No"/>
    <n v="1"/>
    <n v="262.01549999999997"/>
    <n v="2008.7854999999997"/>
  </r>
  <r>
    <n v="4242"/>
    <s v="R03863"/>
    <x v="372"/>
    <n v="63"/>
    <x v="1"/>
    <x v="1"/>
    <x v="93"/>
    <n v="1"/>
    <x v="1"/>
    <s v="Cash"/>
    <s v="Click &amp; Collect"/>
    <s v="No"/>
    <s v="Would definitely buy again"/>
    <x v="3"/>
    <x v="0"/>
    <x v="0"/>
    <x v="0"/>
    <n v="34.200000000000003"/>
    <x v="3"/>
    <s v="Southern Region"/>
    <s v="Low"/>
    <s v="October"/>
    <s v="Q4"/>
    <s v="No"/>
    <n v="1"/>
    <n v="5.13"/>
    <n v="39.33"/>
  </r>
  <r>
    <n v="4243"/>
    <s v="R06313"/>
    <x v="221"/>
    <n v="71"/>
    <x v="0"/>
    <x v="4"/>
    <x v="73"/>
    <n v="2"/>
    <x v="0"/>
    <s v="Mobile Payment"/>
    <s v="In Store"/>
    <s v="No"/>
    <s v="Worth the money"/>
    <x v="0"/>
    <x v="0"/>
    <x v="0"/>
    <x v="5"/>
    <n v="657.5"/>
    <x v="5"/>
    <s v="Central Region"/>
    <s v="Medium"/>
    <s v="December"/>
    <s v="Q4"/>
    <s v="No"/>
    <n v="0"/>
    <n v="98.625"/>
    <n v="756.12499999999989"/>
  </r>
  <r>
    <n v="4244"/>
    <s v="R07112"/>
    <x v="420"/>
    <m/>
    <x v="2"/>
    <x v="7"/>
    <x v="32"/>
    <n v="1"/>
    <x v="1"/>
    <s v="Cash"/>
    <s v="Home Delivery"/>
    <s v="No"/>
    <s v="Fantastic experience"/>
    <x v="3"/>
    <x v="0"/>
    <x v="0"/>
    <x v="6"/>
    <n v="3086.4"/>
    <x v="7"/>
    <s v="Western Region"/>
    <s v="Medium"/>
    <s v="September"/>
    <s v="Q3"/>
    <s v="No"/>
    <n v="1"/>
    <n v="462.96"/>
    <n v="3549.3599999999997"/>
  </r>
  <r>
    <n v="4245"/>
    <s v="R07357"/>
    <x v="370"/>
    <n v="56"/>
    <x v="0"/>
    <x v="5"/>
    <x v="1"/>
    <n v="2"/>
    <x v="0"/>
    <s v="Mobile Payment"/>
    <s v="Click &amp; Collect"/>
    <s v="Yes"/>
    <s v="Excellent product"/>
    <x v="0"/>
    <x v="0"/>
    <x v="0"/>
    <x v="0"/>
    <n v="444.38"/>
    <x v="1"/>
    <s v="Western Region"/>
    <s v="Low"/>
    <s v="January"/>
    <s v="Q1"/>
    <s v="No"/>
    <n v="0"/>
    <n v="66.656999999999996"/>
    <n v="511.03699999999998"/>
  </r>
  <r>
    <n v="4246"/>
    <s v="R05054"/>
    <x v="644"/>
    <n v="76"/>
    <x v="2"/>
    <x v="7"/>
    <x v="26"/>
    <n v="2"/>
    <x v="0"/>
    <s v="Credit Card"/>
    <s v="Home Delivery"/>
    <s v="Yes"/>
    <m/>
    <x v="0"/>
    <x v="3"/>
    <x v="2"/>
    <x v="5"/>
    <n v="27815.439999999999"/>
    <x v="6"/>
    <s v="Western Region"/>
    <s v="High"/>
    <s v="September"/>
    <s v="Q3"/>
    <s v="Yes"/>
    <n v="0"/>
    <n v="4172.3159999999998"/>
    <n v="31987.755999999998"/>
  </r>
  <r>
    <n v="4247"/>
    <s v="R08288"/>
    <x v="360"/>
    <n v="48"/>
    <x v="2"/>
    <x v="6"/>
    <x v="39"/>
    <n v="5"/>
    <x v="0"/>
    <s v="Cash"/>
    <s v="Click &amp; Collect"/>
    <s v="No"/>
    <s v="Customer support was excellent"/>
    <x v="1"/>
    <x v="0"/>
    <x v="1"/>
    <x v="4"/>
    <n v="24904.86"/>
    <x v="6"/>
    <s v="Gauteng Region"/>
    <s v="High"/>
    <s v="December"/>
    <s v="Q4"/>
    <s v="Yes"/>
    <n v="0"/>
    <n v="3735.7289999999998"/>
    <n v="28640.589"/>
  </r>
  <r>
    <n v="4248"/>
    <s v="R06430"/>
    <x v="107"/>
    <n v="54"/>
    <x v="2"/>
    <x v="7"/>
    <x v="40"/>
    <n v="5"/>
    <x v="1"/>
    <s v="Cash"/>
    <s v="In Store"/>
    <s v="Yes"/>
    <s v="Easy to assemble"/>
    <x v="1"/>
    <x v="0"/>
    <x v="1"/>
    <x v="4"/>
    <n v="1619.07"/>
    <x v="7"/>
    <s v="Western Region"/>
    <s v="Medium"/>
    <s v="June"/>
    <s v="Q2"/>
    <s v="No"/>
    <n v="1"/>
    <n v="242.86049999999997"/>
    <n v="1861.9304999999997"/>
  </r>
  <r>
    <n v="4249"/>
    <s v="R06838"/>
    <x v="76"/>
    <n v="44"/>
    <x v="1"/>
    <x v="0"/>
    <x v="81"/>
    <n v="2"/>
    <x v="0"/>
    <s v="Debit Card"/>
    <s v="In Store"/>
    <s v="Yes"/>
    <s v="Long waiting time"/>
    <x v="0"/>
    <x v="1"/>
    <x v="1"/>
    <x v="3"/>
    <n v="375.53"/>
    <x v="4"/>
    <s v="Northern Region"/>
    <s v="Low"/>
    <s v="October"/>
    <s v="Q4"/>
    <s v="No"/>
    <n v="0"/>
    <n v="56.329499999999996"/>
    <n v="431.85949999999991"/>
  </r>
  <r>
    <n v="4250"/>
    <s v="R04640"/>
    <x v="358"/>
    <n v="71"/>
    <x v="0"/>
    <x v="8"/>
    <x v="57"/>
    <n v="2"/>
    <x v="1"/>
    <s v="Mobile Payment"/>
    <s v="Click &amp; Collect"/>
    <s v="Yes"/>
    <s v="Easy to assemble"/>
    <x v="0"/>
    <x v="0"/>
    <x v="0"/>
    <x v="5"/>
    <n v="551.66"/>
    <x v="0"/>
    <s v="Eastern Region"/>
    <s v="Medium"/>
    <s v="January"/>
    <s v="Q1"/>
    <s v="No"/>
    <n v="1"/>
    <n v="82.748999999999995"/>
    <n v="634.40899999999988"/>
  </r>
  <r>
    <n v="4253"/>
    <s v="R03000"/>
    <x v="88"/>
    <n v="45"/>
    <x v="0"/>
    <x v="7"/>
    <x v="88"/>
    <n v="5"/>
    <x v="1"/>
    <s v="Cash"/>
    <s v="Home Delivery"/>
    <s v="No"/>
    <s v="Customer support was excellent"/>
    <x v="1"/>
    <x v="0"/>
    <x v="1"/>
    <x v="4"/>
    <n v="529.15"/>
    <x v="0"/>
    <s v="Western Region"/>
    <s v="Medium"/>
    <s v="October"/>
    <s v="Q4"/>
    <s v="No"/>
    <n v="1"/>
    <n v="79.372499999999988"/>
    <n v="608.52249999999992"/>
  </r>
  <r>
    <n v="4254"/>
    <s v="R09165"/>
    <x v="0"/>
    <n v="76"/>
    <x v="0"/>
    <x v="3"/>
    <x v="51"/>
    <n v="2"/>
    <x v="1"/>
    <s v="Credit Card"/>
    <s v="Home Delivery"/>
    <s v="No"/>
    <s v="Packaging could improve"/>
    <x v="0"/>
    <x v="2"/>
    <x v="0"/>
    <x v="5"/>
    <n v="209.53"/>
    <x v="3"/>
    <s v="Central Region"/>
    <s v="Low"/>
    <s v="March"/>
    <s v="Q1"/>
    <s v="No"/>
    <n v="1"/>
    <n v="31.429499999999997"/>
    <n v="240.95949999999999"/>
  </r>
  <r>
    <n v="4255"/>
    <s v="R01232"/>
    <x v="361"/>
    <n v="64"/>
    <x v="2"/>
    <x v="1"/>
    <x v="112"/>
    <n v="5"/>
    <x v="1"/>
    <s v="EFT"/>
    <s v="In Store"/>
    <s v="Yes"/>
    <s v="Long waiting time"/>
    <x v="1"/>
    <x v="1"/>
    <x v="0"/>
    <x v="0"/>
    <n v="1482.94"/>
    <x v="5"/>
    <s v="Southern Region"/>
    <s v="Medium"/>
    <s v="August"/>
    <s v="Q3"/>
    <s v="No"/>
    <n v="1"/>
    <n v="222.441"/>
    <n v="1705.3809999999999"/>
  </r>
  <r>
    <n v="4258"/>
    <s v="R01452"/>
    <x v="548"/>
    <n v="55"/>
    <x v="1"/>
    <x v="4"/>
    <x v="39"/>
    <n v="4"/>
    <x v="0"/>
    <s v="Debit Card"/>
    <s v="In Store"/>
    <s v="No"/>
    <s v="Customer support was excellent"/>
    <x v="4"/>
    <x v="0"/>
    <x v="1"/>
    <x v="0"/>
    <n v="24904.86"/>
    <x v="6"/>
    <s v="Central Region"/>
    <s v="High"/>
    <s v="September"/>
    <s v="Q3"/>
    <s v="Yes"/>
    <n v="0"/>
    <n v="3735.7289999999998"/>
    <n v="28640.589"/>
  </r>
  <r>
    <n v="4259"/>
    <s v="R04594"/>
    <x v="141"/>
    <n v="71"/>
    <x v="1"/>
    <x v="6"/>
    <x v="51"/>
    <n v="2"/>
    <x v="1"/>
    <s v="Mobile Payment"/>
    <s v="Home Delivery"/>
    <s v="Yes"/>
    <s v="Customer support was excellent"/>
    <x v="0"/>
    <x v="0"/>
    <x v="0"/>
    <x v="5"/>
    <n v="209.53"/>
    <x v="3"/>
    <s v="Gauteng Region"/>
    <s v="Low"/>
    <s v="November"/>
    <s v="Q4"/>
    <s v="No"/>
    <n v="1"/>
    <n v="31.429499999999997"/>
    <n v="240.95949999999999"/>
  </r>
  <r>
    <n v="4260"/>
    <s v="R09789"/>
    <x v="179"/>
    <n v="53"/>
    <x v="2"/>
    <x v="5"/>
    <x v="8"/>
    <n v="2"/>
    <x v="0"/>
    <s v="Debit Card"/>
    <s v="In Store"/>
    <s v="Yes"/>
    <s v="Easy to assemble"/>
    <x v="0"/>
    <x v="0"/>
    <x v="0"/>
    <x v="4"/>
    <n v="5390.8"/>
    <x v="6"/>
    <s v="Western Region"/>
    <s v="High"/>
    <s v="October"/>
    <s v="Q4"/>
    <s v="Yes"/>
    <n v="0"/>
    <n v="808.62"/>
    <n v="6199.42"/>
  </r>
  <r>
    <n v="4261"/>
    <s v="R08665"/>
    <x v="722"/>
    <n v="61"/>
    <x v="0"/>
    <x v="0"/>
    <x v="66"/>
    <n v="2"/>
    <x v="0"/>
    <s v="Debit Card"/>
    <s v="Home Delivery"/>
    <s v="Yes"/>
    <s v="Excellent product"/>
    <x v="0"/>
    <x v="0"/>
    <x v="0"/>
    <x v="0"/>
    <n v="759.97"/>
    <x v="8"/>
    <s v="Northern Region"/>
    <s v="Medium"/>
    <s v="January"/>
    <s v="Q1"/>
    <s v="No"/>
    <n v="0"/>
    <n v="113.99550000000001"/>
    <n v="873.96550000000002"/>
  </r>
  <r>
    <n v="4262"/>
    <s v="R05782"/>
    <x v="659"/>
    <n v="66"/>
    <x v="0"/>
    <x v="5"/>
    <x v="40"/>
    <n v="2"/>
    <x v="1"/>
    <s v="Credit Card"/>
    <s v="In Store"/>
    <s v="No"/>
    <s v="Excellent value"/>
    <x v="0"/>
    <x v="0"/>
    <x v="0"/>
    <x v="5"/>
    <n v="1619.07"/>
    <x v="7"/>
    <s v="Western Region"/>
    <s v="Medium"/>
    <s v="November"/>
    <s v="Q4"/>
    <s v="No"/>
    <n v="1"/>
    <n v="242.86049999999997"/>
    <n v="1861.9304999999997"/>
  </r>
  <r>
    <n v="4263"/>
    <s v="R00839"/>
    <x v="154"/>
    <n v="71"/>
    <x v="0"/>
    <x v="2"/>
    <x v="79"/>
    <n v="5"/>
    <x v="1"/>
    <s v="Credit Card"/>
    <s v="In Store"/>
    <s v="No"/>
    <s v="Delivery delayed"/>
    <x v="1"/>
    <x v="1"/>
    <x v="0"/>
    <x v="5"/>
    <n v="283.57"/>
    <x v="0"/>
    <s v="Northern Region"/>
    <s v="Low"/>
    <s v="December"/>
    <s v="Q4"/>
    <s v="No"/>
    <n v="1"/>
    <n v="42.535499999999999"/>
    <n v="326.10549999999995"/>
  </r>
  <r>
    <n v="4265"/>
    <s v="R04939"/>
    <x v="723"/>
    <n v="26"/>
    <x v="2"/>
    <x v="4"/>
    <x v="93"/>
    <n v="2"/>
    <x v="0"/>
    <s v="Credit Card"/>
    <s v="Home Delivery"/>
    <s v="No"/>
    <s v="Long waiting time"/>
    <x v="0"/>
    <x v="1"/>
    <x v="1"/>
    <x v="1"/>
    <n v="34.200000000000003"/>
    <x v="3"/>
    <s v="Central Region"/>
    <s v="Low"/>
    <s v="September"/>
    <s v="Q3"/>
    <s v="No"/>
    <n v="0"/>
    <n v="5.13"/>
    <n v="39.33"/>
  </r>
  <r>
    <n v="4266"/>
    <s v="R07653"/>
    <x v="95"/>
    <n v="28"/>
    <x v="2"/>
    <x v="6"/>
    <x v="6"/>
    <n v="2"/>
    <x v="1"/>
    <s v="Credit Card"/>
    <s v="In Store"/>
    <s v="No"/>
    <s v="Packaging could improve"/>
    <x v="0"/>
    <x v="2"/>
    <x v="0"/>
    <x v="1"/>
    <n v="409.06"/>
    <x v="5"/>
    <s v="Gauteng Region"/>
    <s v="Low"/>
    <s v="February"/>
    <s v="Q1"/>
    <s v="No"/>
    <n v="1"/>
    <n v="61.358999999999995"/>
    <n v="470.41899999999998"/>
  </r>
  <r>
    <n v="4267"/>
    <s v="R08636"/>
    <x v="616"/>
    <n v="55"/>
    <x v="1"/>
    <x v="3"/>
    <x v="45"/>
    <n v="3"/>
    <x v="1"/>
    <s v="Mobile Payment"/>
    <s v="In Store"/>
    <s v="Yes"/>
    <s v="Great customer service"/>
    <x v="2"/>
    <x v="0"/>
    <x v="0"/>
    <x v="0"/>
    <n v="139.72999999999999"/>
    <x v="1"/>
    <s v="Central Region"/>
    <s v="Low"/>
    <s v="March"/>
    <s v="Q1"/>
    <s v="No"/>
    <n v="1"/>
    <n v="20.959499999999998"/>
    <n v="160.68949999999998"/>
  </r>
  <r>
    <n v="4269"/>
    <s v="R09406"/>
    <x v="658"/>
    <n v="26"/>
    <x v="1"/>
    <x v="2"/>
    <x v="23"/>
    <n v="1"/>
    <x v="0"/>
    <s v="Mobile Payment"/>
    <s v="Home Delivery"/>
    <s v="Yes"/>
    <s v="Average quality"/>
    <x v="3"/>
    <x v="2"/>
    <x v="0"/>
    <x v="1"/>
    <n v="2340.5700000000002"/>
    <x v="8"/>
    <s v="Northern Region"/>
    <s v="Medium"/>
    <s v="November"/>
    <s v="Q4"/>
    <s v="No"/>
    <n v="0"/>
    <n v="351.08550000000002"/>
    <n v="2691.6554999999998"/>
  </r>
  <r>
    <n v="4270"/>
    <s v="R03088"/>
    <x v="318"/>
    <m/>
    <x v="0"/>
    <x v="4"/>
    <x v="83"/>
    <n v="4"/>
    <x v="0"/>
    <s v="Mobile Payment"/>
    <s v="Click &amp; Collect"/>
    <s v="No"/>
    <s v="Looks premium"/>
    <x v="4"/>
    <x v="0"/>
    <x v="1"/>
    <x v="6"/>
    <n v="3521.64"/>
    <x v="5"/>
    <s v="Central Region"/>
    <s v="Medium"/>
    <s v="April"/>
    <s v="Q2"/>
    <s v="No"/>
    <n v="0"/>
    <n v="528.24599999999998"/>
    <n v="4049.8859999999995"/>
  </r>
  <r>
    <n v="4271"/>
    <s v="R08779"/>
    <x v="646"/>
    <n v="64"/>
    <x v="0"/>
    <x v="1"/>
    <x v="83"/>
    <n v="4"/>
    <x v="0"/>
    <s v="EFT"/>
    <s v="Click &amp; Collect"/>
    <s v="Yes"/>
    <s v="Very comfortable"/>
    <x v="4"/>
    <x v="0"/>
    <x v="1"/>
    <x v="0"/>
    <n v="3521.64"/>
    <x v="5"/>
    <s v="Southern Region"/>
    <s v="Medium"/>
    <s v="April"/>
    <s v="Q2"/>
    <s v="No"/>
    <n v="0"/>
    <n v="528.24599999999998"/>
    <n v="4049.8859999999995"/>
  </r>
  <r>
    <n v="4272"/>
    <s v="R01715"/>
    <x v="454"/>
    <n v="29"/>
    <x v="2"/>
    <x v="4"/>
    <x v="27"/>
    <n v="2"/>
    <x v="1"/>
    <s v="Credit Card"/>
    <s v="Home Delivery"/>
    <s v="No"/>
    <s v="Would definitely buy again"/>
    <x v="0"/>
    <x v="0"/>
    <x v="0"/>
    <x v="1"/>
    <n v="14808.31"/>
    <x v="6"/>
    <s v="Central Region"/>
    <s v="High"/>
    <s v="April"/>
    <s v="Q2"/>
    <s v="Yes"/>
    <n v="1"/>
    <n v="2221.2464999999997"/>
    <n v="17029.556499999999"/>
  </r>
  <r>
    <n v="4273"/>
    <s v="R04271"/>
    <x v="279"/>
    <m/>
    <x v="1"/>
    <x v="8"/>
    <x v="76"/>
    <n v="5"/>
    <x v="1"/>
    <s v="EFT"/>
    <s v="Click &amp; Collect"/>
    <s v="No"/>
    <s v="Long waiting time"/>
    <x v="1"/>
    <x v="1"/>
    <x v="0"/>
    <x v="6"/>
    <n v="824.74"/>
    <x v="8"/>
    <s v="Eastern Region"/>
    <s v="Medium"/>
    <s v="September"/>
    <s v="Q3"/>
    <s v="No"/>
    <n v="1"/>
    <n v="123.711"/>
    <n v="948.45099999999991"/>
  </r>
  <r>
    <n v="4274"/>
    <s v="R00340"/>
    <x v="608"/>
    <n v="26"/>
    <x v="1"/>
    <x v="3"/>
    <x v="96"/>
    <n v="4"/>
    <x v="1"/>
    <s v="Credit Card"/>
    <s v="In Store"/>
    <s v="No"/>
    <s v="Helpful staff"/>
    <x v="4"/>
    <x v="0"/>
    <x v="1"/>
    <x v="1"/>
    <n v="944.78"/>
    <x v="6"/>
    <s v="Central Region"/>
    <s v="Medium"/>
    <s v="July"/>
    <s v="Q3"/>
    <s v="No"/>
    <n v="1"/>
    <n v="141.71699999999998"/>
    <n v="1086.4969999999998"/>
  </r>
  <r>
    <n v="4275"/>
    <s v="R07501"/>
    <x v="492"/>
    <n v="27"/>
    <x v="2"/>
    <x v="7"/>
    <x v="89"/>
    <n v="1"/>
    <x v="0"/>
    <s v="Cash"/>
    <s v="Click &amp; Collect"/>
    <s v="Yes"/>
    <s v="Excellent value"/>
    <x v="3"/>
    <x v="0"/>
    <x v="0"/>
    <x v="1"/>
    <n v="574.49"/>
    <x v="4"/>
    <s v="Western Region"/>
    <s v="Medium"/>
    <s v="March"/>
    <s v="Q1"/>
    <s v="No"/>
    <n v="0"/>
    <n v="86.173500000000004"/>
    <n v="660.6635"/>
  </r>
  <r>
    <n v="4276"/>
    <s v="R06773"/>
    <x v="212"/>
    <n v="28"/>
    <x v="1"/>
    <x v="6"/>
    <x v="86"/>
    <n v="3"/>
    <x v="1"/>
    <s v="Debit Card"/>
    <s v="Click &amp; Collect"/>
    <s v="No"/>
    <s v="Instructions unclear"/>
    <x v="2"/>
    <x v="2"/>
    <x v="1"/>
    <x v="1"/>
    <n v="5258.73"/>
    <x v="2"/>
    <s v="Gauteng Region"/>
    <s v="High"/>
    <s v="July"/>
    <s v="Q3"/>
    <s v="Yes"/>
    <n v="1"/>
    <n v="788.80949999999996"/>
    <n v="6047.539499999999"/>
  </r>
  <r>
    <n v="4277"/>
    <s v="R05291"/>
    <x v="724"/>
    <n v="61"/>
    <x v="2"/>
    <x v="6"/>
    <x v="23"/>
    <n v="4"/>
    <x v="0"/>
    <s v="Mobile Payment"/>
    <s v="In Store"/>
    <s v="No"/>
    <s v="Looks premium"/>
    <x v="4"/>
    <x v="0"/>
    <x v="1"/>
    <x v="0"/>
    <n v="2340.5700000000002"/>
    <x v="8"/>
    <s v="Gauteng Region"/>
    <s v="Medium"/>
    <s v="October"/>
    <s v="Q4"/>
    <s v="No"/>
    <n v="0"/>
    <n v="351.08550000000002"/>
    <n v="2691.6554999999998"/>
  </r>
  <r>
    <n v="4278"/>
    <s v="R08277"/>
    <x v="682"/>
    <n v="49"/>
    <x v="0"/>
    <x v="1"/>
    <x v="6"/>
    <n v="3"/>
    <x v="0"/>
    <s v="Mobile Payment"/>
    <s v="In Store"/>
    <s v="No"/>
    <s v="Very fast delivery"/>
    <x v="2"/>
    <x v="0"/>
    <x v="0"/>
    <x v="4"/>
    <n v="409.06"/>
    <x v="5"/>
    <s v="Southern Region"/>
    <s v="Low"/>
    <s v="October"/>
    <s v="Q4"/>
    <s v="No"/>
    <n v="0"/>
    <n v="61.358999999999995"/>
    <n v="470.41899999999998"/>
  </r>
  <r>
    <n v="4279"/>
    <s v="R08027"/>
    <x v="119"/>
    <n v="57"/>
    <x v="2"/>
    <x v="0"/>
    <x v="111"/>
    <n v="5"/>
    <x v="0"/>
    <s v="Cash"/>
    <s v="Home Delivery"/>
    <s v="Yes"/>
    <s v="Very fast delivery"/>
    <x v="1"/>
    <x v="0"/>
    <x v="1"/>
    <x v="0"/>
    <n v="4507.63"/>
    <x v="2"/>
    <s v="Northern Region"/>
    <s v="Medium"/>
    <s v="February"/>
    <s v="Q1"/>
    <s v="No"/>
    <n v="0"/>
    <n v="676.14449999999999"/>
    <n v="5183.7744999999995"/>
  </r>
  <r>
    <n v="4281"/>
    <s v="R03366"/>
    <x v="663"/>
    <n v="69"/>
    <x v="0"/>
    <x v="8"/>
    <x v="83"/>
    <n v="3"/>
    <x v="0"/>
    <s v="Cash"/>
    <s v="Click &amp; Collect"/>
    <s v="Yes"/>
    <s v="Very comfortable"/>
    <x v="2"/>
    <x v="0"/>
    <x v="0"/>
    <x v="5"/>
    <n v="3521.64"/>
    <x v="5"/>
    <s v="Eastern Region"/>
    <s v="Medium"/>
    <s v="August"/>
    <s v="Q3"/>
    <s v="No"/>
    <n v="0"/>
    <n v="528.24599999999998"/>
    <n v="4049.8859999999995"/>
  </r>
  <r>
    <n v="4282"/>
    <s v="R02671"/>
    <x v="591"/>
    <n v="75"/>
    <x v="2"/>
    <x v="1"/>
    <x v="106"/>
    <n v="4"/>
    <x v="1"/>
    <s v="Debit Card"/>
    <s v="In Store"/>
    <s v="Yes"/>
    <s v="Fantastic experience"/>
    <x v="4"/>
    <x v="0"/>
    <x v="1"/>
    <x v="5"/>
    <n v="74.72"/>
    <x v="3"/>
    <s v="Southern Region"/>
    <s v="Low"/>
    <s v="June"/>
    <s v="Q2"/>
    <s v="No"/>
    <n v="1"/>
    <n v="11.208"/>
    <n v="85.927999999999997"/>
  </r>
  <r>
    <n v="4283"/>
    <s v="R03590"/>
    <x v="295"/>
    <n v="69"/>
    <x v="2"/>
    <x v="4"/>
    <x v="33"/>
    <n v="2"/>
    <x v="0"/>
    <s v="Cash"/>
    <s v="In Store"/>
    <s v="No"/>
    <s v="Looks premium"/>
    <x v="0"/>
    <x v="0"/>
    <x v="0"/>
    <x v="5"/>
    <n v="440.87"/>
    <x v="7"/>
    <s v="Central Region"/>
    <s v="Low"/>
    <s v="October"/>
    <s v="Q4"/>
    <s v="No"/>
    <n v="0"/>
    <n v="66.130499999999998"/>
    <n v="507.00049999999999"/>
  </r>
  <r>
    <n v="4284"/>
    <s v="R00035"/>
    <x v="566"/>
    <n v="33"/>
    <x v="0"/>
    <x v="5"/>
    <x v="38"/>
    <n v="5"/>
    <x v="0"/>
    <s v="Credit Card"/>
    <s v="Home Delivery"/>
    <s v="Yes"/>
    <s v="Customer support was excellent"/>
    <x v="1"/>
    <x v="0"/>
    <x v="1"/>
    <x v="1"/>
    <n v="3715.65"/>
    <x v="5"/>
    <s v="Western Region"/>
    <s v="Medium"/>
    <s v="November"/>
    <s v="Q4"/>
    <s v="No"/>
    <n v="0"/>
    <n v="557.34749999999997"/>
    <n v="4272.9974999999995"/>
  </r>
  <r>
    <n v="4285"/>
    <s v="R00029"/>
    <x v="17"/>
    <n v="18"/>
    <x v="2"/>
    <x v="5"/>
    <x v="24"/>
    <n v="5"/>
    <x v="1"/>
    <s v="Credit Card"/>
    <s v="Click &amp; Collect"/>
    <s v="Yes"/>
    <s v="Would definitely buy again"/>
    <x v="1"/>
    <x v="0"/>
    <x v="1"/>
    <x v="2"/>
    <n v="44114.21"/>
    <x v="6"/>
    <s v="Western Region"/>
    <s v="High"/>
    <s v="March"/>
    <s v="Q1"/>
    <s v="Yes"/>
    <n v="1"/>
    <n v="6617.1314999999995"/>
    <n v="50731.341499999995"/>
  </r>
  <r>
    <n v="4286"/>
    <s v="R07235"/>
    <x v="543"/>
    <n v="67"/>
    <x v="2"/>
    <x v="3"/>
    <x v="99"/>
    <n v="5"/>
    <x v="1"/>
    <s v="Credit Card"/>
    <s v="Click &amp; Collect"/>
    <s v="No"/>
    <s v="Item missing accessories"/>
    <x v="1"/>
    <x v="1"/>
    <x v="0"/>
    <x v="5"/>
    <n v="786.78"/>
    <x v="8"/>
    <s v="Central Region"/>
    <s v="Medium"/>
    <s v="March"/>
    <s v="Q1"/>
    <s v="No"/>
    <n v="1"/>
    <n v="118.017"/>
    <n v="904.79699999999991"/>
  </r>
  <r>
    <n v="4287"/>
    <s v="R07745"/>
    <x v="426"/>
    <n v="54"/>
    <x v="0"/>
    <x v="6"/>
    <x v="19"/>
    <n v="1"/>
    <x v="0"/>
    <s v="EFT"/>
    <s v="Click &amp; Collect"/>
    <s v="No"/>
    <s v="Product exceeded expectations"/>
    <x v="3"/>
    <x v="0"/>
    <x v="0"/>
    <x v="4"/>
    <n v="343.42"/>
    <x v="3"/>
    <s v="Gauteng Region"/>
    <s v="Low"/>
    <s v="August"/>
    <s v="Q3"/>
    <s v="No"/>
    <n v="0"/>
    <n v="51.512999999999998"/>
    <n v="394.93299999999999"/>
  </r>
  <r>
    <n v="4288"/>
    <s v="R02171"/>
    <x v="302"/>
    <n v="73"/>
    <x v="0"/>
    <x v="0"/>
    <x v="93"/>
    <n v="3"/>
    <x v="1"/>
    <s v="Debit Card"/>
    <s v="Home Delivery"/>
    <s v="Yes"/>
    <s v="Exactly as advertised"/>
    <x v="2"/>
    <x v="0"/>
    <x v="0"/>
    <x v="5"/>
    <n v="34.200000000000003"/>
    <x v="3"/>
    <s v="Northern Region"/>
    <s v="Low"/>
    <s v="November"/>
    <s v="Q4"/>
    <s v="No"/>
    <n v="1"/>
    <n v="5.13"/>
    <n v="39.33"/>
  </r>
  <r>
    <n v="4289"/>
    <s v="R05314"/>
    <x v="253"/>
    <n v="57"/>
    <x v="1"/>
    <x v="7"/>
    <x v="96"/>
    <n v="5"/>
    <x v="0"/>
    <s v="Cash"/>
    <s v="Home Delivery"/>
    <s v="Yes"/>
    <s v="Fantastic experience"/>
    <x v="1"/>
    <x v="0"/>
    <x v="1"/>
    <x v="0"/>
    <n v="944.78"/>
    <x v="6"/>
    <s v="Western Region"/>
    <s v="Medium"/>
    <s v="September"/>
    <s v="Q3"/>
    <s v="No"/>
    <n v="0"/>
    <n v="141.71699999999998"/>
    <n v="1086.4969999999998"/>
  </r>
  <r>
    <n v="4291"/>
    <s v="R00890"/>
    <x v="717"/>
    <n v="26"/>
    <x v="2"/>
    <x v="3"/>
    <x v="55"/>
    <n v="1"/>
    <x v="0"/>
    <s v="Mobile Payment"/>
    <s v="Home Delivery"/>
    <s v="No"/>
    <s v="Item missing accessories"/>
    <x v="3"/>
    <x v="1"/>
    <x v="1"/>
    <x v="1"/>
    <n v="324.35000000000002"/>
    <x v="8"/>
    <s v="Central Region"/>
    <s v="Low"/>
    <s v="January"/>
    <s v="Q1"/>
    <s v="No"/>
    <n v="0"/>
    <n v="48.652500000000003"/>
    <n v="373.0025"/>
  </r>
  <r>
    <n v="4292"/>
    <s v="R06713"/>
    <x v="345"/>
    <n v="65"/>
    <x v="2"/>
    <x v="8"/>
    <x v="29"/>
    <n v="5"/>
    <x v="0"/>
    <s v="Mobile Payment"/>
    <s v="Click &amp; Collect"/>
    <s v="Yes"/>
    <s v="Delivery delayed"/>
    <x v="1"/>
    <x v="1"/>
    <x v="0"/>
    <x v="5"/>
    <n v="1355.08"/>
    <x v="2"/>
    <s v="Eastern Region"/>
    <s v="Medium"/>
    <s v="January"/>
    <s v="Q1"/>
    <s v="No"/>
    <n v="0"/>
    <n v="203.26199999999997"/>
    <n v="1558.3419999999999"/>
  </r>
  <r>
    <n v="4293"/>
    <s v="R03323"/>
    <x v="358"/>
    <n v="73"/>
    <x v="0"/>
    <x v="7"/>
    <x v="89"/>
    <n v="4"/>
    <x v="1"/>
    <s v="EFT"/>
    <s v="Click &amp; Collect"/>
    <s v="No"/>
    <s v="Highly recommend"/>
    <x v="4"/>
    <x v="0"/>
    <x v="1"/>
    <x v="5"/>
    <n v="574.49"/>
    <x v="4"/>
    <s v="Western Region"/>
    <s v="Medium"/>
    <s v="January"/>
    <s v="Q1"/>
    <s v="No"/>
    <n v="1"/>
    <n v="86.173500000000004"/>
    <n v="660.6635"/>
  </r>
  <r>
    <n v="4294"/>
    <s v="R09538"/>
    <x v="441"/>
    <n v="48"/>
    <x v="2"/>
    <x v="3"/>
    <x v="57"/>
    <n v="4"/>
    <x v="1"/>
    <s v="Cash"/>
    <s v="Click &amp; Collect"/>
    <s v="Yes"/>
    <s v="Excellent product"/>
    <x v="4"/>
    <x v="0"/>
    <x v="1"/>
    <x v="4"/>
    <n v="551.66"/>
    <x v="0"/>
    <s v="Central Region"/>
    <s v="Medium"/>
    <s v="January"/>
    <s v="Q1"/>
    <s v="No"/>
    <n v="1"/>
    <n v="82.748999999999995"/>
    <n v="634.40899999999988"/>
  </r>
  <r>
    <n v="4295"/>
    <s v="R03515"/>
    <x v="626"/>
    <n v="30"/>
    <x v="0"/>
    <x v="2"/>
    <x v="97"/>
    <n v="4"/>
    <x v="0"/>
    <s v="Credit Card"/>
    <s v="Click &amp; Collect"/>
    <s v="No"/>
    <s v="Arrived damaged"/>
    <x v="4"/>
    <x v="1"/>
    <x v="0"/>
    <x v="1"/>
    <n v="2906.97"/>
    <x v="7"/>
    <s v="Northern Region"/>
    <s v="Medium"/>
    <s v="October"/>
    <s v="Q4"/>
    <s v="No"/>
    <n v="0"/>
    <n v="436.04549999999995"/>
    <n v="3343.0154999999995"/>
  </r>
  <r>
    <n v="4296"/>
    <s v="R04693"/>
    <x v="57"/>
    <n v="76"/>
    <x v="0"/>
    <x v="1"/>
    <x v="57"/>
    <n v="5"/>
    <x v="1"/>
    <s v="EFT"/>
    <s v="Home Delivery"/>
    <s v="No"/>
    <s v="Excellent product"/>
    <x v="1"/>
    <x v="0"/>
    <x v="1"/>
    <x v="5"/>
    <n v="551.66"/>
    <x v="0"/>
    <s v="Southern Region"/>
    <s v="Medium"/>
    <s v="July"/>
    <s v="Q3"/>
    <s v="No"/>
    <n v="1"/>
    <n v="82.748999999999995"/>
    <n v="634.40899999999988"/>
  </r>
  <r>
    <n v="4297"/>
    <s v="R08480"/>
    <x v="441"/>
    <n v="62"/>
    <x v="2"/>
    <x v="3"/>
    <x v="105"/>
    <n v="3"/>
    <x v="0"/>
    <s v="Mobile Payment"/>
    <s v="Click &amp; Collect"/>
    <s v="No"/>
    <s v="Very fast delivery"/>
    <x v="2"/>
    <x v="0"/>
    <x v="0"/>
    <x v="0"/>
    <n v="96.11"/>
    <x v="8"/>
    <s v="Central Region"/>
    <s v="Low"/>
    <s v="January"/>
    <s v="Q1"/>
    <s v="No"/>
    <n v="0"/>
    <n v="14.416499999999999"/>
    <n v="110.52649999999998"/>
  </r>
  <r>
    <n v="4299"/>
    <s v="R03734"/>
    <x v="592"/>
    <n v="72"/>
    <x v="0"/>
    <x v="3"/>
    <x v="41"/>
    <n v="3"/>
    <x v="0"/>
    <s v="Debit Card"/>
    <s v="In Store"/>
    <s v="No"/>
    <s v="Delivery delayed"/>
    <x v="2"/>
    <x v="1"/>
    <x v="0"/>
    <x v="5"/>
    <n v="13261"/>
    <x v="6"/>
    <s v="Central Region"/>
    <s v="High"/>
    <s v="December"/>
    <s v="Q4"/>
    <s v="Yes"/>
    <n v="0"/>
    <n v="1989.1499999999999"/>
    <n v="15250.15"/>
  </r>
  <r>
    <n v="4302"/>
    <s v="R01655"/>
    <x v="541"/>
    <n v="64"/>
    <x v="0"/>
    <x v="4"/>
    <x v="15"/>
    <n v="4"/>
    <x v="1"/>
    <s v="Mobile Payment"/>
    <s v="In Store"/>
    <s v="Yes"/>
    <s v="Exactly as advertised"/>
    <x v="4"/>
    <x v="0"/>
    <x v="1"/>
    <x v="0"/>
    <n v="869.65"/>
    <x v="4"/>
    <s v="Central Region"/>
    <s v="Medium"/>
    <s v="May"/>
    <s v="Q2"/>
    <s v="No"/>
    <n v="1"/>
    <n v="130.44749999999999"/>
    <n v="1000.0974999999999"/>
  </r>
  <r>
    <n v="4303"/>
    <s v="R05327"/>
    <x v="688"/>
    <n v="21"/>
    <x v="1"/>
    <x v="5"/>
    <x v="11"/>
    <n v="1"/>
    <x v="1"/>
    <s v="Cash"/>
    <s v="Home Delivery"/>
    <s v="Yes"/>
    <s v="Instructions unclear"/>
    <x v="3"/>
    <x v="2"/>
    <x v="0"/>
    <x v="2"/>
    <n v="231.22"/>
    <x v="1"/>
    <s v="Western Region"/>
    <s v="Low"/>
    <s v="April"/>
    <s v="Q2"/>
    <s v="No"/>
    <n v="1"/>
    <n v="34.683"/>
    <n v="265.90299999999996"/>
  </r>
  <r>
    <n v="4306"/>
    <s v="R08761"/>
    <x v="151"/>
    <n v="68"/>
    <x v="0"/>
    <x v="8"/>
    <x v="113"/>
    <n v="3"/>
    <x v="1"/>
    <s v="Credit Card"/>
    <s v="In Store"/>
    <s v="Yes"/>
    <m/>
    <x v="2"/>
    <x v="3"/>
    <x v="2"/>
    <x v="5"/>
    <n v="2572.02"/>
    <x v="7"/>
    <s v="Eastern Region"/>
    <s v="Medium"/>
    <s v="January"/>
    <s v="Q1"/>
    <s v="No"/>
    <n v="1"/>
    <n v="385.803"/>
    <n v="2957.8229999999999"/>
  </r>
  <r>
    <n v="4307"/>
    <s v="R05265"/>
    <x v="182"/>
    <n v="18"/>
    <x v="2"/>
    <x v="6"/>
    <x v="4"/>
    <n v="1"/>
    <x v="1"/>
    <s v="Mobile Payment"/>
    <s v="Click &amp; Collect"/>
    <s v="No"/>
    <s v="Worth the money"/>
    <x v="3"/>
    <x v="0"/>
    <x v="0"/>
    <x v="2"/>
    <n v="1951.09"/>
    <x v="0"/>
    <s v="Gauteng Region"/>
    <s v="Medium"/>
    <s v="March"/>
    <s v="Q1"/>
    <s v="No"/>
    <n v="1"/>
    <n v="292.6635"/>
    <n v="2243.7534999999998"/>
  </r>
  <r>
    <n v="4309"/>
    <s v="R01591"/>
    <x v="690"/>
    <n v="22"/>
    <x v="1"/>
    <x v="4"/>
    <x v="28"/>
    <n v="1"/>
    <x v="1"/>
    <s v="Mobile Payment"/>
    <s v="Home Delivery"/>
    <s v="No"/>
    <s v="Very fast delivery"/>
    <x v="3"/>
    <x v="0"/>
    <x v="0"/>
    <x v="2"/>
    <n v="1011.68"/>
    <x v="0"/>
    <s v="Central Region"/>
    <s v="Medium"/>
    <s v="December"/>
    <s v="Q4"/>
    <s v="No"/>
    <n v="1"/>
    <n v="151.75199999999998"/>
    <n v="1163.4319999999998"/>
  </r>
  <r>
    <n v="4310"/>
    <s v="R08115"/>
    <x v="25"/>
    <n v="75"/>
    <x v="1"/>
    <x v="8"/>
    <x v="81"/>
    <n v="5"/>
    <x v="1"/>
    <s v="Mobile Payment"/>
    <s v="In Store"/>
    <s v="No"/>
    <s v="Excellent product"/>
    <x v="1"/>
    <x v="0"/>
    <x v="1"/>
    <x v="5"/>
    <n v="375.53"/>
    <x v="4"/>
    <s v="Eastern Region"/>
    <s v="Low"/>
    <s v="November"/>
    <s v="Q4"/>
    <s v="No"/>
    <n v="1"/>
    <n v="56.329499999999996"/>
    <n v="431.85949999999991"/>
  </r>
  <r>
    <n v="4311"/>
    <s v="R03257"/>
    <x v="573"/>
    <m/>
    <x v="0"/>
    <x v="4"/>
    <x v="24"/>
    <n v="4"/>
    <x v="1"/>
    <s v="Debit Card"/>
    <s v="In Store"/>
    <s v="Yes"/>
    <s v="Looks premium"/>
    <x v="4"/>
    <x v="0"/>
    <x v="1"/>
    <x v="6"/>
    <n v="44114.21"/>
    <x v="6"/>
    <s v="Central Region"/>
    <s v="High"/>
    <s v="May"/>
    <s v="Q2"/>
    <s v="Yes"/>
    <n v="1"/>
    <n v="6617.1314999999995"/>
    <n v="50731.341499999995"/>
  </r>
  <r>
    <n v="4313"/>
    <s v="R09099"/>
    <x v="541"/>
    <m/>
    <x v="1"/>
    <x v="2"/>
    <x v="82"/>
    <n v="3"/>
    <x v="0"/>
    <s v="Credit Card"/>
    <s v="In Store"/>
    <s v="No"/>
    <m/>
    <x v="2"/>
    <x v="3"/>
    <x v="2"/>
    <x v="6"/>
    <n v="463.48"/>
    <x v="6"/>
    <s v="Northern Region"/>
    <s v="Low"/>
    <s v="May"/>
    <s v="Q2"/>
    <s v="No"/>
    <n v="0"/>
    <n v="69.522000000000006"/>
    <n v="533.00199999999995"/>
  </r>
  <r>
    <n v="4314"/>
    <s v="R02182"/>
    <x v="14"/>
    <n v="59"/>
    <x v="2"/>
    <x v="6"/>
    <x v="19"/>
    <n v="4"/>
    <x v="1"/>
    <s v="Credit Card"/>
    <s v="Click &amp; Collect"/>
    <s v="Yes"/>
    <s v="Poor packaging"/>
    <x v="4"/>
    <x v="1"/>
    <x v="0"/>
    <x v="0"/>
    <n v="343.42"/>
    <x v="3"/>
    <s v="Gauteng Region"/>
    <s v="Low"/>
    <s v="April"/>
    <s v="Q2"/>
    <s v="No"/>
    <n v="1"/>
    <n v="51.512999999999998"/>
    <n v="394.93299999999999"/>
  </r>
  <r>
    <n v="4315"/>
    <s v="R09030"/>
    <x v="56"/>
    <n v="49"/>
    <x v="1"/>
    <x v="8"/>
    <x v="26"/>
    <n v="3"/>
    <x v="0"/>
    <s v="Debit Card"/>
    <s v="Home Delivery"/>
    <s v="No"/>
    <s v="Product was disappointing"/>
    <x v="2"/>
    <x v="1"/>
    <x v="0"/>
    <x v="4"/>
    <n v="27815.439999999999"/>
    <x v="6"/>
    <s v="Eastern Region"/>
    <s v="High"/>
    <s v="September"/>
    <s v="Q3"/>
    <s v="Yes"/>
    <n v="0"/>
    <n v="4172.3159999999998"/>
    <n v="31987.755999999998"/>
  </r>
  <r>
    <n v="4316"/>
    <s v="R08893"/>
    <x v="64"/>
    <n v="63"/>
    <x v="2"/>
    <x v="5"/>
    <x v="71"/>
    <n v="4"/>
    <x v="0"/>
    <s v="EFT"/>
    <s v="Home Delivery"/>
    <s v="No"/>
    <s v="Very comfortable"/>
    <x v="4"/>
    <x v="0"/>
    <x v="1"/>
    <x v="0"/>
    <n v="1171.25"/>
    <x v="4"/>
    <s v="Western Region"/>
    <s v="Medium"/>
    <s v="May"/>
    <s v="Q2"/>
    <s v="No"/>
    <n v="0"/>
    <n v="175.6875"/>
    <n v="1346.9375"/>
  </r>
  <r>
    <n v="4317"/>
    <s v="R07013"/>
    <x v="48"/>
    <n v="32"/>
    <x v="2"/>
    <x v="7"/>
    <x v="121"/>
    <n v="1"/>
    <x v="1"/>
    <s v="Credit Card"/>
    <s v="Home Delivery"/>
    <s v="Yes"/>
    <s v="Delivery delayed"/>
    <x v="3"/>
    <x v="1"/>
    <x v="1"/>
    <x v="1"/>
    <n v="85.25"/>
    <x v="1"/>
    <s v="Western Region"/>
    <s v="Low"/>
    <s v="July"/>
    <s v="Q3"/>
    <s v="No"/>
    <n v="1"/>
    <n v="12.7875"/>
    <n v="98.037499999999994"/>
  </r>
  <r>
    <n v="4318"/>
    <s v="R06074"/>
    <x v="607"/>
    <n v="20"/>
    <x v="1"/>
    <x v="3"/>
    <x v="123"/>
    <n v="1"/>
    <x v="0"/>
    <s v="Cash"/>
    <s v="Click &amp; Collect"/>
    <s v="Yes"/>
    <s v="Very fast delivery"/>
    <x v="3"/>
    <x v="0"/>
    <x v="0"/>
    <x v="2"/>
    <n v="2977.47"/>
    <x v="7"/>
    <s v="Central Region"/>
    <s v="Medium"/>
    <s v="February"/>
    <s v="Q1"/>
    <s v="No"/>
    <n v="0"/>
    <n v="446.62049999999994"/>
    <n v="3424.0904999999993"/>
  </r>
  <r>
    <n v="4319"/>
    <s v="R01210"/>
    <x v="189"/>
    <n v="25"/>
    <x v="1"/>
    <x v="3"/>
    <x v="70"/>
    <n v="4"/>
    <x v="1"/>
    <s v="Debit Card"/>
    <s v="In Store"/>
    <s v="No"/>
    <s v="Product exceeded expectations"/>
    <x v="4"/>
    <x v="0"/>
    <x v="1"/>
    <x v="1"/>
    <n v="605.1"/>
    <x v="8"/>
    <s v="Central Region"/>
    <s v="Medium"/>
    <s v="January"/>
    <s v="Q1"/>
    <s v="No"/>
    <n v="1"/>
    <n v="90.765000000000001"/>
    <n v="695.86500000000001"/>
  </r>
  <r>
    <n v="4320"/>
    <s v="R00422"/>
    <x v="416"/>
    <n v="60"/>
    <x v="2"/>
    <x v="8"/>
    <x v="66"/>
    <n v="5"/>
    <x v="0"/>
    <s v="EFT"/>
    <s v="Home Delivery"/>
    <s v="Yes"/>
    <s v="Helpful staff"/>
    <x v="1"/>
    <x v="0"/>
    <x v="1"/>
    <x v="0"/>
    <n v="759.97"/>
    <x v="8"/>
    <s v="Eastern Region"/>
    <s v="Medium"/>
    <s v="September"/>
    <s v="Q3"/>
    <s v="No"/>
    <n v="0"/>
    <n v="113.99550000000001"/>
    <n v="873.96550000000002"/>
  </r>
  <r>
    <n v="4321"/>
    <s v="R08876"/>
    <x v="470"/>
    <n v="79"/>
    <x v="2"/>
    <x v="2"/>
    <x v="81"/>
    <n v="2"/>
    <x v="1"/>
    <s v="Debit Card"/>
    <s v="In Store"/>
    <s v="Yes"/>
    <s v="Would definitely buy again"/>
    <x v="0"/>
    <x v="0"/>
    <x v="0"/>
    <x v="5"/>
    <n v="375.53"/>
    <x v="4"/>
    <s v="Northern Region"/>
    <s v="Low"/>
    <s v="July"/>
    <s v="Q3"/>
    <s v="No"/>
    <n v="1"/>
    <n v="56.329499999999996"/>
    <n v="431.85949999999991"/>
  </r>
  <r>
    <n v="4323"/>
    <s v="R01159"/>
    <x v="321"/>
    <n v="24"/>
    <x v="0"/>
    <x v="2"/>
    <x v="6"/>
    <n v="2"/>
    <x v="1"/>
    <s v="Credit Card"/>
    <s v="Home Delivery"/>
    <s v="No"/>
    <s v="Fits perfectly"/>
    <x v="0"/>
    <x v="0"/>
    <x v="0"/>
    <x v="2"/>
    <n v="409.06"/>
    <x v="5"/>
    <s v="Northern Region"/>
    <s v="Low"/>
    <s v="July"/>
    <s v="Q3"/>
    <s v="No"/>
    <n v="1"/>
    <n v="61.358999999999995"/>
    <n v="470.41899999999998"/>
  </r>
  <r>
    <n v="4324"/>
    <s v="R02307"/>
    <x v="178"/>
    <m/>
    <x v="1"/>
    <x v="7"/>
    <x v="46"/>
    <n v="3"/>
    <x v="1"/>
    <s v="Mobile Payment"/>
    <s v="In Store"/>
    <s v="Yes"/>
    <s v="Poor packaging"/>
    <x v="2"/>
    <x v="1"/>
    <x v="0"/>
    <x v="6"/>
    <n v="3755.73"/>
    <x v="2"/>
    <s v="Western Region"/>
    <s v="Medium"/>
    <s v="February"/>
    <s v="Q1"/>
    <s v="No"/>
    <n v="1"/>
    <n v="563.35950000000003"/>
    <n v="4319.0895"/>
  </r>
  <r>
    <n v="4325"/>
    <s v="R00274"/>
    <x v="676"/>
    <n v="56"/>
    <x v="0"/>
    <x v="8"/>
    <x v="112"/>
    <n v="3"/>
    <x v="0"/>
    <s v="Mobile Payment"/>
    <s v="In Store"/>
    <s v="Yes"/>
    <s v="Arrived damaged"/>
    <x v="2"/>
    <x v="1"/>
    <x v="0"/>
    <x v="0"/>
    <n v="1482.94"/>
    <x v="5"/>
    <s v="Eastern Region"/>
    <s v="Medium"/>
    <s v="October"/>
    <s v="Q4"/>
    <s v="No"/>
    <n v="0"/>
    <n v="222.441"/>
    <n v="1705.3809999999999"/>
  </r>
  <r>
    <n v="4326"/>
    <s v="R00172"/>
    <x v="190"/>
    <n v="19"/>
    <x v="2"/>
    <x v="7"/>
    <x v="55"/>
    <n v="3"/>
    <x v="0"/>
    <s v="Mobile Payment"/>
    <s v="Home Delivery"/>
    <s v="Yes"/>
    <s v="Great customer service"/>
    <x v="2"/>
    <x v="0"/>
    <x v="0"/>
    <x v="2"/>
    <n v="324.35000000000002"/>
    <x v="8"/>
    <s v="Western Region"/>
    <s v="Low"/>
    <s v="May"/>
    <s v="Q2"/>
    <s v="No"/>
    <n v="0"/>
    <n v="48.652500000000003"/>
    <n v="373.0025"/>
  </r>
  <r>
    <n v="4327"/>
    <s v="R03957"/>
    <x v="160"/>
    <n v="33"/>
    <x v="1"/>
    <x v="8"/>
    <x v="50"/>
    <n v="3"/>
    <x v="1"/>
    <s v="Cash"/>
    <s v="In Store"/>
    <s v="Yes"/>
    <s v="Looks premium"/>
    <x v="2"/>
    <x v="0"/>
    <x v="0"/>
    <x v="1"/>
    <n v="929.55"/>
    <x v="0"/>
    <s v="Eastern Region"/>
    <s v="Medium"/>
    <s v="July"/>
    <s v="Q3"/>
    <s v="No"/>
    <n v="1"/>
    <n v="139.43249999999998"/>
    <n v="1068.9824999999998"/>
  </r>
  <r>
    <n v="4328"/>
    <s v="R05021"/>
    <x v="535"/>
    <n v="20"/>
    <x v="0"/>
    <x v="7"/>
    <x v="47"/>
    <n v="3"/>
    <x v="0"/>
    <s v="Cash"/>
    <s v="In Store"/>
    <s v="No"/>
    <s v="Would definitely buy again"/>
    <x v="2"/>
    <x v="0"/>
    <x v="0"/>
    <x v="2"/>
    <n v="13123.97"/>
    <x v="6"/>
    <s v="Western Region"/>
    <s v="High"/>
    <s v="December"/>
    <s v="Q4"/>
    <s v="Yes"/>
    <n v="0"/>
    <n v="1968.5954999999999"/>
    <n v="15092.565499999999"/>
  </r>
  <r>
    <n v="4329"/>
    <s v="R03189"/>
    <x v="229"/>
    <n v="55"/>
    <x v="1"/>
    <x v="6"/>
    <x v="94"/>
    <n v="1"/>
    <x v="0"/>
    <s v="Mobile Payment"/>
    <s v="Home Delivery"/>
    <s v="Yes"/>
    <s v="Item missing accessories"/>
    <x v="3"/>
    <x v="1"/>
    <x v="1"/>
    <x v="0"/>
    <n v="1746.77"/>
    <x v="5"/>
    <s v="Gauteng Region"/>
    <s v="Medium"/>
    <s v="November"/>
    <s v="Q4"/>
    <s v="No"/>
    <n v="0"/>
    <n v="262.01549999999997"/>
    <n v="2008.7854999999997"/>
  </r>
  <r>
    <n v="4330"/>
    <s v="R01726"/>
    <x v="181"/>
    <n v="23"/>
    <x v="1"/>
    <x v="5"/>
    <x v="28"/>
    <n v="4"/>
    <x v="1"/>
    <s v="Credit Card"/>
    <s v="Home Delivery"/>
    <s v="Yes"/>
    <s v="Looks premium"/>
    <x v="4"/>
    <x v="0"/>
    <x v="1"/>
    <x v="2"/>
    <n v="1011.68"/>
    <x v="0"/>
    <s v="Western Region"/>
    <s v="Medium"/>
    <s v="November"/>
    <s v="Q4"/>
    <s v="No"/>
    <n v="1"/>
    <n v="151.75199999999998"/>
    <n v="1163.4319999999998"/>
  </r>
  <r>
    <n v="4331"/>
    <s v="R07924"/>
    <x v="366"/>
    <n v="18"/>
    <x v="1"/>
    <x v="2"/>
    <x v="7"/>
    <n v="5"/>
    <x v="1"/>
    <s v="Cash"/>
    <s v="In Store"/>
    <s v="Yes"/>
    <s v="Long waiting time"/>
    <x v="1"/>
    <x v="1"/>
    <x v="0"/>
    <x v="2"/>
    <n v="1370.56"/>
    <x v="6"/>
    <s v="Northern Region"/>
    <s v="Medium"/>
    <s v="September"/>
    <s v="Q3"/>
    <s v="No"/>
    <n v="1"/>
    <n v="205.58399999999997"/>
    <n v="1576.1439999999998"/>
  </r>
  <r>
    <n v="4333"/>
    <s v="R01565"/>
    <x v="153"/>
    <n v="61"/>
    <x v="0"/>
    <x v="2"/>
    <x v="55"/>
    <n v="2"/>
    <x v="0"/>
    <s v="Cash"/>
    <s v="Click &amp; Collect"/>
    <s v="Yes"/>
    <s v="Looks premium"/>
    <x v="0"/>
    <x v="0"/>
    <x v="0"/>
    <x v="0"/>
    <n v="324.35000000000002"/>
    <x v="8"/>
    <s v="Northern Region"/>
    <s v="Low"/>
    <s v="January"/>
    <s v="Q1"/>
    <s v="No"/>
    <n v="0"/>
    <n v="48.652500000000003"/>
    <n v="373.0025"/>
  </r>
  <r>
    <n v="4334"/>
    <s v="R01783"/>
    <x v="707"/>
    <n v="57"/>
    <x v="1"/>
    <x v="8"/>
    <x v="117"/>
    <n v="4"/>
    <x v="0"/>
    <s v="EFT"/>
    <s v="In Store"/>
    <s v="Yes"/>
    <s v="Long waiting time"/>
    <x v="4"/>
    <x v="1"/>
    <x v="0"/>
    <x v="0"/>
    <n v="6581.78"/>
    <x v="6"/>
    <s v="Eastern Region"/>
    <s v="High"/>
    <s v="May"/>
    <s v="Q2"/>
    <s v="Yes"/>
    <n v="0"/>
    <n v="987.26699999999994"/>
    <n v="7569.0469999999996"/>
  </r>
  <r>
    <n v="4336"/>
    <s v="R09487"/>
    <x v="240"/>
    <n v="23"/>
    <x v="1"/>
    <x v="1"/>
    <x v="42"/>
    <n v="3"/>
    <x v="1"/>
    <s v="Cash"/>
    <s v="Click &amp; Collect"/>
    <s v="Yes"/>
    <s v="Customer support was excellent"/>
    <x v="2"/>
    <x v="0"/>
    <x v="0"/>
    <x v="2"/>
    <n v="2099.4"/>
    <x v="2"/>
    <s v="Southern Region"/>
    <s v="Medium"/>
    <s v="September"/>
    <s v="Q3"/>
    <s v="No"/>
    <n v="1"/>
    <n v="314.91000000000003"/>
    <n v="2414.31"/>
  </r>
  <r>
    <n v="4337"/>
    <s v="R04610"/>
    <x v="485"/>
    <n v="44"/>
    <x v="1"/>
    <x v="5"/>
    <x v="87"/>
    <n v="5"/>
    <x v="0"/>
    <s v="Credit Card"/>
    <s v="Home Delivery"/>
    <s v="No"/>
    <m/>
    <x v="1"/>
    <x v="3"/>
    <x v="2"/>
    <x v="3"/>
    <n v="828.82"/>
    <x v="5"/>
    <s v="Western Region"/>
    <s v="Medium"/>
    <s v="August"/>
    <s v="Q3"/>
    <s v="No"/>
    <n v="0"/>
    <n v="124.32300000000001"/>
    <n v="953.14300000000003"/>
  </r>
  <r>
    <n v="4338"/>
    <s v="R00905"/>
    <x v="122"/>
    <n v="71"/>
    <x v="0"/>
    <x v="7"/>
    <x v="62"/>
    <n v="1"/>
    <x v="1"/>
    <s v="Cash"/>
    <s v="Home Delivery"/>
    <s v="Yes"/>
    <m/>
    <x v="3"/>
    <x v="3"/>
    <x v="2"/>
    <x v="5"/>
    <n v="2951.61"/>
    <x v="1"/>
    <s v="Western Region"/>
    <s v="Medium"/>
    <s v="June"/>
    <s v="Q2"/>
    <s v="No"/>
    <n v="1"/>
    <n v="442.74150000000003"/>
    <n v="3394.3514999999998"/>
  </r>
  <r>
    <n v="4339"/>
    <s v="R06113"/>
    <x v="222"/>
    <n v="41"/>
    <x v="0"/>
    <x v="5"/>
    <x v="118"/>
    <n v="5"/>
    <x v="1"/>
    <s v="Mobile Payment"/>
    <s v="In Store"/>
    <s v="No"/>
    <s v="Would definitely buy again"/>
    <x v="1"/>
    <x v="0"/>
    <x v="1"/>
    <x v="3"/>
    <n v="301.58"/>
    <x v="3"/>
    <s v="Western Region"/>
    <s v="Low"/>
    <s v="August"/>
    <s v="Q3"/>
    <s v="No"/>
    <n v="1"/>
    <n v="45.236999999999995"/>
    <n v="346.81699999999995"/>
  </r>
  <r>
    <n v="4340"/>
    <s v="R09816"/>
    <x v="262"/>
    <n v="50"/>
    <x v="0"/>
    <x v="7"/>
    <x v="36"/>
    <n v="1"/>
    <x v="0"/>
    <s v="Cash"/>
    <s v="Home Delivery"/>
    <s v="Yes"/>
    <s v="Poor packaging"/>
    <x v="3"/>
    <x v="1"/>
    <x v="1"/>
    <x v="4"/>
    <n v="13056.99"/>
    <x v="6"/>
    <s v="Western Region"/>
    <s v="High"/>
    <s v="June"/>
    <s v="Q2"/>
    <s v="Yes"/>
    <n v="0"/>
    <n v="1958.5484999999999"/>
    <n v="15015.538499999999"/>
  </r>
  <r>
    <n v="4341"/>
    <s v="R05289"/>
    <x v="252"/>
    <n v="23"/>
    <x v="0"/>
    <x v="0"/>
    <x v="98"/>
    <n v="1"/>
    <x v="0"/>
    <s v="Cash"/>
    <s v="Click &amp; Collect"/>
    <s v="No"/>
    <s v="Item missing accessories"/>
    <x v="3"/>
    <x v="1"/>
    <x v="1"/>
    <x v="2"/>
    <n v="40.11"/>
    <x v="3"/>
    <s v="Northern Region"/>
    <s v="Low"/>
    <s v="February"/>
    <s v="Q1"/>
    <s v="No"/>
    <n v="0"/>
    <n v="6.0164999999999997"/>
    <n v="46.126499999999993"/>
  </r>
  <r>
    <n v="4342"/>
    <s v="R01548"/>
    <x v="479"/>
    <n v="37"/>
    <x v="0"/>
    <x v="7"/>
    <x v="10"/>
    <n v="1"/>
    <x v="1"/>
    <s v="Cash"/>
    <s v="Home Delivery"/>
    <s v="Yes"/>
    <s v="Great customer service"/>
    <x v="3"/>
    <x v="0"/>
    <x v="0"/>
    <x v="3"/>
    <n v="276.82"/>
    <x v="7"/>
    <s v="Western Region"/>
    <s v="Low"/>
    <s v="October"/>
    <s v="Q4"/>
    <s v="No"/>
    <n v="1"/>
    <n v="41.522999999999996"/>
    <n v="318.34299999999996"/>
  </r>
  <r>
    <n v="4343"/>
    <s v="R02081"/>
    <x v="284"/>
    <n v="52"/>
    <x v="1"/>
    <x v="8"/>
    <x v="76"/>
    <n v="2"/>
    <x v="1"/>
    <s v="EFT"/>
    <s v="Click &amp; Collect"/>
    <s v="Yes"/>
    <s v="Item missing accessories"/>
    <x v="0"/>
    <x v="1"/>
    <x v="1"/>
    <x v="4"/>
    <n v="824.74"/>
    <x v="8"/>
    <s v="Eastern Region"/>
    <s v="Medium"/>
    <s v="July"/>
    <s v="Q3"/>
    <s v="No"/>
    <n v="1"/>
    <n v="123.711"/>
    <n v="948.45099999999991"/>
  </r>
  <r>
    <n v="4346"/>
    <s v="R06609"/>
    <x v="596"/>
    <n v="74"/>
    <x v="0"/>
    <x v="2"/>
    <x v="22"/>
    <n v="2"/>
    <x v="1"/>
    <s v="Mobile Payment"/>
    <s v="In Store"/>
    <s v="Yes"/>
    <s v="Poor packaging"/>
    <x v="0"/>
    <x v="1"/>
    <x v="1"/>
    <x v="5"/>
    <n v="1734"/>
    <x v="7"/>
    <s v="Northern Region"/>
    <s v="Medium"/>
    <s v="June"/>
    <s v="Q2"/>
    <s v="No"/>
    <n v="1"/>
    <n v="260.09999999999997"/>
    <n v="1994.1"/>
  </r>
  <r>
    <n v="4347"/>
    <s v="R05418"/>
    <x v="120"/>
    <n v="46"/>
    <x v="2"/>
    <x v="7"/>
    <x v="110"/>
    <n v="5"/>
    <x v="1"/>
    <s v="Debit Card"/>
    <s v="Home Delivery"/>
    <s v="Yes"/>
    <s v="Average quality"/>
    <x v="1"/>
    <x v="2"/>
    <x v="0"/>
    <x v="4"/>
    <n v="2216.12"/>
    <x v="1"/>
    <s v="Western Region"/>
    <s v="Medium"/>
    <s v="August"/>
    <s v="Q3"/>
    <s v="No"/>
    <n v="1"/>
    <n v="332.41799999999995"/>
    <n v="2548.5379999999996"/>
  </r>
  <r>
    <n v="4348"/>
    <s v="R06791"/>
    <x v="695"/>
    <n v="76"/>
    <x v="0"/>
    <x v="5"/>
    <x v="49"/>
    <n v="3"/>
    <x v="0"/>
    <s v="Cash"/>
    <s v="Click &amp; Collect"/>
    <s v="Yes"/>
    <s v="Very comfortable"/>
    <x v="2"/>
    <x v="0"/>
    <x v="0"/>
    <x v="5"/>
    <n v="134.01"/>
    <x v="3"/>
    <s v="Western Region"/>
    <s v="Low"/>
    <s v="July"/>
    <s v="Q3"/>
    <s v="No"/>
    <n v="0"/>
    <n v="20.101499999999998"/>
    <n v="154.11149999999998"/>
  </r>
  <r>
    <n v="4350"/>
    <s v="R03821"/>
    <x v="719"/>
    <n v="67"/>
    <x v="2"/>
    <x v="3"/>
    <x v="34"/>
    <n v="3"/>
    <x v="0"/>
    <s v="Cash"/>
    <s v="Home Delivery"/>
    <s v="Yes"/>
    <s v="Great customer service"/>
    <x v="2"/>
    <x v="0"/>
    <x v="0"/>
    <x v="5"/>
    <n v="14729.04"/>
    <x v="6"/>
    <s v="Central Region"/>
    <s v="High"/>
    <s v="April"/>
    <s v="Q2"/>
    <s v="Yes"/>
    <n v="0"/>
    <n v="2209.3560000000002"/>
    <n v="16938.396000000001"/>
  </r>
  <r>
    <n v="4351"/>
    <s v="R02647"/>
    <x v="262"/>
    <n v="50"/>
    <x v="1"/>
    <x v="3"/>
    <x v="19"/>
    <n v="5"/>
    <x v="1"/>
    <s v="Mobile Payment"/>
    <s v="Click &amp; Collect"/>
    <s v="Yes"/>
    <m/>
    <x v="1"/>
    <x v="3"/>
    <x v="2"/>
    <x v="4"/>
    <n v="343.42"/>
    <x v="3"/>
    <s v="Central Region"/>
    <s v="Low"/>
    <s v="June"/>
    <s v="Q2"/>
    <s v="No"/>
    <n v="1"/>
    <n v="51.512999999999998"/>
    <n v="394.93299999999999"/>
  </r>
  <r>
    <n v="4353"/>
    <s v="R09634"/>
    <x v="612"/>
    <n v="54"/>
    <x v="2"/>
    <x v="7"/>
    <x v="15"/>
    <n v="5"/>
    <x v="1"/>
    <s v="Cash"/>
    <s v="Home Delivery"/>
    <s v="Yes"/>
    <s v="Fantastic experience"/>
    <x v="1"/>
    <x v="0"/>
    <x v="1"/>
    <x v="4"/>
    <n v="869.65"/>
    <x v="4"/>
    <s v="Western Region"/>
    <s v="Medium"/>
    <s v="May"/>
    <s v="Q2"/>
    <s v="No"/>
    <n v="1"/>
    <n v="130.44749999999999"/>
    <n v="1000.0974999999999"/>
  </r>
  <r>
    <n v="4354"/>
    <s v="R05275"/>
    <x v="96"/>
    <n v="58"/>
    <x v="2"/>
    <x v="3"/>
    <x v="88"/>
    <n v="1"/>
    <x v="0"/>
    <s v="Debit Card"/>
    <s v="In Store"/>
    <s v="Yes"/>
    <m/>
    <x v="3"/>
    <x v="3"/>
    <x v="2"/>
    <x v="0"/>
    <n v="529.15"/>
    <x v="0"/>
    <s v="Central Region"/>
    <s v="Medium"/>
    <s v="February"/>
    <s v="Q1"/>
    <s v="No"/>
    <n v="0"/>
    <n v="79.372499999999988"/>
    <n v="608.52249999999992"/>
  </r>
  <r>
    <n v="4355"/>
    <s v="R07426"/>
    <x v="165"/>
    <n v="48"/>
    <x v="2"/>
    <x v="6"/>
    <x v="114"/>
    <n v="3"/>
    <x v="1"/>
    <s v="Debit Card"/>
    <s v="Click &amp; Collect"/>
    <s v="No"/>
    <s v="Very comfortable"/>
    <x v="2"/>
    <x v="0"/>
    <x v="0"/>
    <x v="4"/>
    <n v="338.79"/>
    <x v="0"/>
    <s v="Gauteng Region"/>
    <s v="Low"/>
    <s v="July"/>
    <s v="Q3"/>
    <s v="No"/>
    <n v="1"/>
    <n v="50.8185"/>
    <n v="389.60849999999999"/>
  </r>
  <r>
    <n v="4356"/>
    <s v="R07236"/>
    <x v="122"/>
    <n v="20"/>
    <x v="2"/>
    <x v="8"/>
    <x v="6"/>
    <n v="4"/>
    <x v="0"/>
    <s v="Cash"/>
    <s v="Home Delivery"/>
    <s v="Yes"/>
    <s v="Helpful staff"/>
    <x v="4"/>
    <x v="0"/>
    <x v="1"/>
    <x v="2"/>
    <n v="409.06"/>
    <x v="5"/>
    <s v="Eastern Region"/>
    <s v="Low"/>
    <s v="June"/>
    <s v="Q2"/>
    <s v="No"/>
    <n v="0"/>
    <n v="61.358999999999995"/>
    <n v="470.41899999999998"/>
  </r>
  <r>
    <n v="4358"/>
    <s v="R08113"/>
    <x v="683"/>
    <n v="62"/>
    <x v="1"/>
    <x v="5"/>
    <x v="66"/>
    <n v="5"/>
    <x v="0"/>
    <s v="Debit Card"/>
    <s v="Click &amp; Collect"/>
    <s v="Yes"/>
    <s v="Long waiting time"/>
    <x v="1"/>
    <x v="1"/>
    <x v="0"/>
    <x v="0"/>
    <n v="759.97"/>
    <x v="8"/>
    <s v="Western Region"/>
    <s v="Medium"/>
    <s v="December"/>
    <s v="Q4"/>
    <s v="No"/>
    <n v="0"/>
    <n v="113.99550000000001"/>
    <n v="873.96550000000002"/>
  </r>
  <r>
    <n v="4359"/>
    <s v="R02156"/>
    <x v="111"/>
    <n v="59"/>
    <x v="2"/>
    <x v="4"/>
    <x v="30"/>
    <n v="5"/>
    <x v="0"/>
    <s v="Cash"/>
    <s v="In Store"/>
    <s v="Yes"/>
    <s v="Great customer service"/>
    <x v="1"/>
    <x v="0"/>
    <x v="1"/>
    <x v="0"/>
    <n v="2962.6"/>
    <x v="2"/>
    <s v="Central Region"/>
    <s v="Medium"/>
    <s v="August"/>
    <s v="Q3"/>
    <s v="No"/>
    <n v="0"/>
    <n v="444.39"/>
    <n v="3406.99"/>
  </r>
  <r>
    <n v="4361"/>
    <s v="R03716"/>
    <x v="615"/>
    <n v="30"/>
    <x v="2"/>
    <x v="4"/>
    <x v="39"/>
    <n v="3"/>
    <x v="0"/>
    <s v="Debit Card"/>
    <s v="In Store"/>
    <s v="Yes"/>
    <s v="Poor packaging"/>
    <x v="2"/>
    <x v="1"/>
    <x v="0"/>
    <x v="1"/>
    <n v="24904.86"/>
    <x v="6"/>
    <s v="Central Region"/>
    <s v="High"/>
    <s v="August"/>
    <s v="Q3"/>
    <s v="Yes"/>
    <n v="0"/>
    <n v="3735.7289999999998"/>
    <n v="28640.589"/>
  </r>
  <r>
    <n v="4362"/>
    <s v="R04058"/>
    <x v="485"/>
    <n v="76"/>
    <x v="0"/>
    <x v="7"/>
    <x v="90"/>
    <n v="3"/>
    <x v="0"/>
    <s v="Credit Card"/>
    <s v="Click &amp; Collect"/>
    <s v="Yes"/>
    <s v="Excellent value"/>
    <x v="2"/>
    <x v="0"/>
    <x v="0"/>
    <x v="5"/>
    <n v="16523.5"/>
    <x v="6"/>
    <s v="Western Region"/>
    <s v="High"/>
    <s v="August"/>
    <s v="Q3"/>
    <s v="Yes"/>
    <n v="0"/>
    <n v="2478.5250000000001"/>
    <n v="19002.024999999998"/>
  </r>
  <r>
    <n v="4363"/>
    <s v="R08669"/>
    <x v="502"/>
    <n v="72"/>
    <x v="0"/>
    <x v="0"/>
    <x v="35"/>
    <n v="1"/>
    <x v="0"/>
    <s v="Credit Card"/>
    <s v="In Store"/>
    <s v="No"/>
    <s v="Excellent product"/>
    <x v="3"/>
    <x v="0"/>
    <x v="0"/>
    <x v="5"/>
    <n v="6710.27"/>
    <x v="5"/>
    <s v="Northern Region"/>
    <s v="High"/>
    <s v="October"/>
    <s v="Q4"/>
    <s v="Yes"/>
    <n v="0"/>
    <n v="1006.5405000000001"/>
    <n v="7716.8104999999996"/>
  </r>
  <r>
    <n v="4364"/>
    <s v="R03103"/>
    <x v="327"/>
    <n v="76"/>
    <x v="2"/>
    <x v="4"/>
    <x v="46"/>
    <n v="2"/>
    <x v="1"/>
    <s v="Cash"/>
    <s v="Click &amp; Collect"/>
    <s v="Yes"/>
    <s v="Fantastic experience"/>
    <x v="0"/>
    <x v="0"/>
    <x v="0"/>
    <x v="5"/>
    <n v="3755.73"/>
    <x v="2"/>
    <s v="Central Region"/>
    <s v="Medium"/>
    <s v="July"/>
    <s v="Q3"/>
    <s v="No"/>
    <n v="1"/>
    <n v="563.35950000000003"/>
    <n v="4319.0895"/>
  </r>
  <r>
    <n v="4365"/>
    <s v="R00559"/>
    <x v="712"/>
    <n v="77"/>
    <x v="2"/>
    <x v="7"/>
    <x v="80"/>
    <n v="3"/>
    <x v="1"/>
    <s v="Cash"/>
    <s v="In Store"/>
    <s v="Yes"/>
    <s v="Product exceeded expectations"/>
    <x v="2"/>
    <x v="0"/>
    <x v="0"/>
    <x v="5"/>
    <n v="10347.709999999999"/>
    <x v="5"/>
    <s v="Western Region"/>
    <s v="High"/>
    <s v="December"/>
    <s v="Q4"/>
    <s v="Yes"/>
    <n v="1"/>
    <n v="1552.1564999999998"/>
    <n v="11899.866499999998"/>
  </r>
  <r>
    <n v="4366"/>
    <s v="R04763"/>
    <x v="367"/>
    <n v="71"/>
    <x v="1"/>
    <x v="4"/>
    <x v="69"/>
    <n v="3"/>
    <x v="1"/>
    <s v="EFT"/>
    <s v="Click &amp; Collect"/>
    <s v="No"/>
    <s v="Helpful staff"/>
    <x v="2"/>
    <x v="0"/>
    <x v="0"/>
    <x v="5"/>
    <n v="1907.49"/>
    <x v="0"/>
    <s v="Central Region"/>
    <s v="Medium"/>
    <s v="May"/>
    <s v="Q2"/>
    <s v="No"/>
    <n v="1"/>
    <n v="286.12349999999998"/>
    <n v="2193.6134999999999"/>
  </r>
  <r>
    <n v="4367"/>
    <s v="R05988"/>
    <x v="418"/>
    <n v="72"/>
    <x v="2"/>
    <x v="6"/>
    <x v="98"/>
    <n v="5"/>
    <x v="0"/>
    <s v="Debit Card"/>
    <s v="Home Delivery"/>
    <s v="Yes"/>
    <s v="Helpful staff"/>
    <x v="1"/>
    <x v="0"/>
    <x v="1"/>
    <x v="5"/>
    <n v="40.11"/>
    <x v="3"/>
    <s v="Gauteng Region"/>
    <s v="Low"/>
    <s v="March"/>
    <s v="Q1"/>
    <s v="No"/>
    <n v="0"/>
    <n v="6.0164999999999997"/>
    <n v="46.126499999999993"/>
  </r>
  <r>
    <n v="4368"/>
    <s v="R01437"/>
    <x v="282"/>
    <n v="42"/>
    <x v="1"/>
    <x v="1"/>
    <x v="23"/>
    <n v="4"/>
    <x v="0"/>
    <s v="Cash"/>
    <s v="In Store"/>
    <s v="Yes"/>
    <s v="Easy to assemble"/>
    <x v="4"/>
    <x v="0"/>
    <x v="1"/>
    <x v="3"/>
    <n v="2340.5700000000002"/>
    <x v="8"/>
    <s v="Southern Region"/>
    <s v="Medium"/>
    <s v="November"/>
    <s v="Q4"/>
    <s v="No"/>
    <n v="0"/>
    <n v="351.08550000000002"/>
    <n v="2691.6554999999998"/>
  </r>
  <r>
    <n v="4369"/>
    <s v="R00508"/>
    <x v="280"/>
    <n v="64"/>
    <x v="2"/>
    <x v="4"/>
    <x v="77"/>
    <n v="4"/>
    <x v="1"/>
    <s v="Debit Card"/>
    <s v="Home Delivery"/>
    <s v="No"/>
    <s v="Great customer service"/>
    <x v="4"/>
    <x v="0"/>
    <x v="1"/>
    <x v="0"/>
    <n v="353.21"/>
    <x v="3"/>
    <s v="Central Region"/>
    <s v="Low"/>
    <s v="March"/>
    <s v="Q1"/>
    <s v="No"/>
    <n v="1"/>
    <n v="52.981499999999997"/>
    <n v="406.19149999999996"/>
  </r>
  <r>
    <n v="4370"/>
    <s v="R01870"/>
    <x v="301"/>
    <n v="54"/>
    <x v="1"/>
    <x v="3"/>
    <x v="42"/>
    <n v="1"/>
    <x v="0"/>
    <s v="Mobile Payment"/>
    <s v="In Store"/>
    <s v="No"/>
    <s v="Product was disappointing"/>
    <x v="3"/>
    <x v="1"/>
    <x v="1"/>
    <x v="4"/>
    <n v="2099.4"/>
    <x v="2"/>
    <s v="Central Region"/>
    <s v="Medium"/>
    <s v="February"/>
    <s v="Q1"/>
    <s v="No"/>
    <n v="0"/>
    <n v="314.91000000000003"/>
    <n v="2414.31"/>
  </r>
  <r>
    <n v="4371"/>
    <s v="R00756"/>
    <x v="687"/>
    <n v="78"/>
    <x v="0"/>
    <x v="0"/>
    <x v="109"/>
    <n v="1"/>
    <x v="0"/>
    <s v="Cash"/>
    <s v="In Store"/>
    <s v="Yes"/>
    <s v="Great customer service"/>
    <x v="3"/>
    <x v="0"/>
    <x v="0"/>
    <x v="5"/>
    <n v="470.6"/>
    <x v="4"/>
    <s v="Northern Region"/>
    <s v="Low"/>
    <s v="April"/>
    <s v="Q2"/>
    <s v="No"/>
    <n v="0"/>
    <n v="70.59"/>
    <n v="541.18999999999994"/>
  </r>
  <r>
    <n v="4372"/>
    <s v="R04051"/>
    <x v="336"/>
    <n v="58"/>
    <x v="2"/>
    <x v="3"/>
    <x v="88"/>
    <n v="1"/>
    <x v="1"/>
    <s v="Cash"/>
    <s v="In Store"/>
    <s v="No"/>
    <s v="Delivery delayed"/>
    <x v="3"/>
    <x v="1"/>
    <x v="1"/>
    <x v="0"/>
    <n v="529.15"/>
    <x v="0"/>
    <s v="Central Region"/>
    <s v="Medium"/>
    <s v="December"/>
    <s v="Q4"/>
    <s v="No"/>
    <n v="1"/>
    <n v="79.372499999999988"/>
    <n v="608.52249999999992"/>
  </r>
  <r>
    <n v="4373"/>
    <s v="R08266"/>
    <x v="515"/>
    <m/>
    <x v="2"/>
    <x v="1"/>
    <x v="28"/>
    <n v="3"/>
    <x v="0"/>
    <s v="Cash"/>
    <s v="In Store"/>
    <s v="No"/>
    <s v="Worth the money"/>
    <x v="2"/>
    <x v="0"/>
    <x v="0"/>
    <x v="6"/>
    <n v="1011.68"/>
    <x v="0"/>
    <s v="Southern Region"/>
    <s v="Medium"/>
    <s v="October"/>
    <s v="Q4"/>
    <s v="No"/>
    <n v="0"/>
    <n v="151.75199999999998"/>
    <n v="1163.4319999999998"/>
  </r>
  <r>
    <n v="4374"/>
    <s v="R03837"/>
    <x v="33"/>
    <n v="25"/>
    <x v="0"/>
    <x v="8"/>
    <x v="83"/>
    <n v="5"/>
    <x v="0"/>
    <s v="Credit Card"/>
    <s v="Click &amp; Collect"/>
    <s v="No"/>
    <s v="Helpful staff"/>
    <x v="1"/>
    <x v="0"/>
    <x v="1"/>
    <x v="1"/>
    <n v="3521.64"/>
    <x v="5"/>
    <s v="Eastern Region"/>
    <s v="Medium"/>
    <s v="May"/>
    <s v="Q2"/>
    <s v="No"/>
    <n v="0"/>
    <n v="528.24599999999998"/>
    <n v="4049.8859999999995"/>
  </r>
  <r>
    <n v="4375"/>
    <s v="R04387"/>
    <x v="462"/>
    <n v="53"/>
    <x v="0"/>
    <x v="5"/>
    <x v="29"/>
    <n v="1"/>
    <x v="1"/>
    <s v="Mobile Payment"/>
    <s v="In Store"/>
    <s v="Yes"/>
    <s v="Excellent product"/>
    <x v="3"/>
    <x v="0"/>
    <x v="0"/>
    <x v="4"/>
    <n v="1355.08"/>
    <x v="2"/>
    <s v="Western Region"/>
    <s v="Medium"/>
    <s v="May"/>
    <s v="Q2"/>
    <s v="No"/>
    <n v="1"/>
    <n v="203.26199999999997"/>
    <n v="1558.3419999999999"/>
  </r>
  <r>
    <n v="4376"/>
    <s v="R02119"/>
    <x v="24"/>
    <n v="79"/>
    <x v="1"/>
    <x v="3"/>
    <x v="66"/>
    <n v="2"/>
    <x v="1"/>
    <s v="EFT"/>
    <s v="Home Delivery"/>
    <s v="No"/>
    <s v="Poor packaging"/>
    <x v="0"/>
    <x v="1"/>
    <x v="1"/>
    <x v="5"/>
    <n v="759.97"/>
    <x v="8"/>
    <s v="Central Region"/>
    <s v="Medium"/>
    <s v="August"/>
    <s v="Q3"/>
    <s v="No"/>
    <n v="1"/>
    <n v="113.99550000000001"/>
    <n v="873.96550000000002"/>
  </r>
  <r>
    <n v="4377"/>
    <s v="R06365"/>
    <x v="475"/>
    <n v="33"/>
    <x v="0"/>
    <x v="6"/>
    <x v="97"/>
    <n v="5"/>
    <x v="0"/>
    <s v="Credit Card"/>
    <s v="Click &amp; Collect"/>
    <s v="Yes"/>
    <s v="Very comfortable"/>
    <x v="1"/>
    <x v="0"/>
    <x v="1"/>
    <x v="1"/>
    <n v="2906.97"/>
    <x v="7"/>
    <s v="Gauteng Region"/>
    <s v="Medium"/>
    <s v="August"/>
    <s v="Q3"/>
    <s v="No"/>
    <n v="0"/>
    <n v="436.04549999999995"/>
    <n v="3343.0154999999995"/>
  </r>
  <r>
    <n v="4379"/>
    <s v="R00502"/>
    <x v="715"/>
    <n v="44"/>
    <x v="0"/>
    <x v="5"/>
    <x v="14"/>
    <n v="5"/>
    <x v="0"/>
    <s v="EFT"/>
    <s v="Home Delivery"/>
    <s v="Yes"/>
    <s v="Customer support was excellent"/>
    <x v="1"/>
    <x v="0"/>
    <x v="1"/>
    <x v="3"/>
    <n v="1440.59"/>
    <x v="1"/>
    <s v="Western Region"/>
    <s v="Medium"/>
    <s v="July"/>
    <s v="Q3"/>
    <s v="No"/>
    <n v="0"/>
    <n v="216.08849999999998"/>
    <n v="1656.6784999999998"/>
  </r>
  <r>
    <n v="4380"/>
    <s v="R06476"/>
    <x v="534"/>
    <n v="56"/>
    <x v="0"/>
    <x v="0"/>
    <x v="50"/>
    <n v="1"/>
    <x v="1"/>
    <s v="EFT"/>
    <s v="Home Delivery"/>
    <s v="Yes"/>
    <s v="Average quality"/>
    <x v="3"/>
    <x v="2"/>
    <x v="0"/>
    <x v="0"/>
    <n v="929.55"/>
    <x v="0"/>
    <s v="Northern Region"/>
    <s v="Medium"/>
    <s v="December"/>
    <s v="Q4"/>
    <s v="No"/>
    <n v="1"/>
    <n v="139.43249999999998"/>
    <n v="1068.9824999999998"/>
  </r>
  <r>
    <n v="4381"/>
    <s v="R06152"/>
    <x v="86"/>
    <n v="52"/>
    <x v="2"/>
    <x v="5"/>
    <x v="1"/>
    <n v="1"/>
    <x v="1"/>
    <s v="Cash"/>
    <s v="In Store"/>
    <s v="No"/>
    <m/>
    <x v="3"/>
    <x v="3"/>
    <x v="2"/>
    <x v="4"/>
    <n v="444.38"/>
    <x v="1"/>
    <s v="Western Region"/>
    <s v="Low"/>
    <s v="February"/>
    <s v="Q1"/>
    <s v="No"/>
    <n v="1"/>
    <n v="66.656999999999996"/>
    <n v="511.03699999999998"/>
  </r>
  <r>
    <n v="4382"/>
    <s v="R01540"/>
    <x v="137"/>
    <n v="47"/>
    <x v="0"/>
    <x v="7"/>
    <x v="73"/>
    <n v="5"/>
    <x v="0"/>
    <s v="Debit Card"/>
    <s v="Home Delivery"/>
    <s v="No"/>
    <s v="Fits perfectly"/>
    <x v="1"/>
    <x v="0"/>
    <x v="1"/>
    <x v="4"/>
    <n v="657.5"/>
    <x v="5"/>
    <s v="Western Region"/>
    <s v="Medium"/>
    <s v="February"/>
    <s v="Q1"/>
    <s v="No"/>
    <n v="0"/>
    <n v="98.625"/>
    <n v="756.12499999999989"/>
  </r>
  <r>
    <n v="4383"/>
    <s v="R06667"/>
    <x v="195"/>
    <n v="34"/>
    <x v="1"/>
    <x v="5"/>
    <x v="103"/>
    <n v="4"/>
    <x v="0"/>
    <s v="EFT"/>
    <s v="Click &amp; Collect"/>
    <s v="Yes"/>
    <s v="Item missing accessories"/>
    <x v="4"/>
    <x v="1"/>
    <x v="0"/>
    <x v="1"/>
    <n v="103.4"/>
    <x v="3"/>
    <s v="Western Region"/>
    <s v="Low"/>
    <s v="November"/>
    <s v="Q4"/>
    <s v="No"/>
    <n v="0"/>
    <n v="15.51"/>
    <n v="118.91"/>
  </r>
  <r>
    <n v="4384"/>
    <s v="R01212"/>
    <x v="18"/>
    <n v="74"/>
    <x v="0"/>
    <x v="0"/>
    <x v="98"/>
    <n v="4"/>
    <x v="0"/>
    <s v="Cash"/>
    <s v="In Store"/>
    <s v="No"/>
    <s v="Packaging could improve"/>
    <x v="4"/>
    <x v="2"/>
    <x v="0"/>
    <x v="5"/>
    <n v="40.11"/>
    <x v="3"/>
    <s v="Northern Region"/>
    <s v="Low"/>
    <s v="February"/>
    <s v="Q1"/>
    <s v="No"/>
    <n v="0"/>
    <n v="6.0164999999999997"/>
    <n v="46.126499999999993"/>
  </r>
  <r>
    <n v="4385"/>
    <s v="R09264"/>
    <x v="73"/>
    <n v="36"/>
    <x v="2"/>
    <x v="0"/>
    <x v="53"/>
    <n v="4"/>
    <x v="1"/>
    <s v="Credit Card"/>
    <s v="Home Delivery"/>
    <s v="Yes"/>
    <s v="Average quality"/>
    <x v="4"/>
    <x v="2"/>
    <x v="0"/>
    <x v="3"/>
    <n v="22574.95"/>
    <x v="6"/>
    <s v="Northern Region"/>
    <s v="High"/>
    <s v="February"/>
    <s v="Q1"/>
    <s v="Yes"/>
    <n v="1"/>
    <n v="3386.2424999999998"/>
    <n v="25961.192499999997"/>
  </r>
  <r>
    <n v="4386"/>
    <s v="R00673"/>
    <x v="517"/>
    <n v="23"/>
    <x v="2"/>
    <x v="4"/>
    <x v="26"/>
    <n v="4"/>
    <x v="0"/>
    <s v="Debit Card"/>
    <s v="In Store"/>
    <s v="No"/>
    <s v="Would definitely buy again"/>
    <x v="4"/>
    <x v="0"/>
    <x v="1"/>
    <x v="2"/>
    <n v="27815.439999999999"/>
    <x v="6"/>
    <s v="Central Region"/>
    <s v="High"/>
    <s v="February"/>
    <s v="Q1"/>
    <s v="Yes"/>
    <n v="0"/>
    <n v="4172.3159999999998"/>
    <n v="31987.755999999998"/>
  </r>
  <r>
    <n v="4387"/>
    <s v="R03378"/>
    <x v="5"/>
    <n v="60"/>
    <x v="2"/>
    <x v="5"/>
    <x v="3"/>
    <n v="3"/>
    <x v="0"/>
    <s v="Debit Card"/>
    <s v="Home Delivery"/>
    <s v="Yes"/>
    <s v="Exactly as advertised"/>
    <x v="2"/>
    <x v="0"/>
    <x v="0"/>
    <x v="0"/>
    <n v="84.23"/>
    <x v="3"/>
    <s v="Western Region"/>
    <s v="Low"/>
    <s v="March"/>
    <s v="Q1"/>
    <s v="No"/>
    <n v="0"/>
    <n v="12.634500000000001"/>
    <n v="96.864499999999992"/>
  </r>
  <r>
    <n v="4388"/>
    <s v="R08920"/>
    <x v="645"/>
    <n v="79"/>
    <x v="1"/>
    <x v="4"/>
    <x v="28"/>
    <n v="3"/>
    <x v="1"/>
    <s v="Credit Card"/>
    <s v="Home Delivery"/>
    <s v="No"/>
    <s v="Highly recommend"/>
    <x v="2"/>
    <x v="0"/>
    <x v="0"/>
    <x v="5"/>
    <n v="1011.68"/>
    <x v="0"/>
    <s v="Central Region"/>
    <s v="Medium"/>
    <s v="July"/>
    <s v="Q3"/>
    <s v="No"/>
    <n v="1"/>
    <n v="151.75199999999998"/>
    <n v="1163.4319999999998"/>
  </r>
  <r>
    <n v="4389"/>
    <s v="R01465"/>
    <x v="598"/>
    <n v="65"/>
    <x v="0"/>
    <x v="3"/>
    <x v="8"/>
    <n v="3"/>
    <x v="1"/>
    <s v="Cash"/>
    <s v="Home Delivery"/>
    <s v="No"/>
    <s v="Fits perfectly"/>
    <x v="2"/>
    <x v="0"/>
    <x v="0"/>
    <x v="5"/>
    <n v="5390.8"/>
    <x v="6"/>
    <s v="Central Region"/>
    <s v="High"/>
    <s v="May"/>
    <s v="Q2"/>
    <s v="Yes"/>
    <n v="1"/>
    <n v="808.62"/>
    <n v="6199.42"/>
  </r>
  <r>
    <n v="4390"/>
    <s v="R01193"/>
    <x v="380"/>
    <n v="60"/>
    <x v="0"/>
    <x v="8"/>
    <x v="50"/>
    <n v="2"/>
    <x v="0"/>
    <s v="Debit Card"/>
    <s v="In Store"/>
    <s v="No"/>
    <s v="Easy to assemble"/>
    <x v="0"/>
    <x v="0"/>
    <x v="0"/>
    <x v="0"/>
    <n v="929.55"/>
    <x v="0"/>
    <s v="Eastern Region"/>
    <s v="Medium"/>
    <s v="June"/>
    <s v="Q2"/>
    <s v="No"/>
    <n v="0"/>
    <n v="139.43249999999998"/>
    <n v="1068.9824999999998"/>
  </r>
  <r>
    <n v="4392"/>
    <s v="R01873"/>
    <x v="123"/>
    <n v="73"/>
    <x v="1"/>
    <x v="5"/>
    <x v="91"/>
    <n v="5"/>
    <x v="0"/>
    <s v="EFT"/>
    <s v="Home Delivery"/>
    <s v="Yes"/>
    <m/>
    <x v="1"/>
    <x v="3"/>
    <x v="2"/>
    <x v="5"/>
    <n v="53.85"/>
    <x v="3"/>
    <s v="Western Region"/>
    <s v="Low"/>
    <s v="August"/>
    <s v="Q3"/>
    <s v="No"/>
    <n v="0"/>
    <n v="8.0775000000000006"/>
    <n v="61.927499999999995"/>
  </r>
  <r>
    <n v="4393"/>
    <s v="R03591"/>
    <x v="446"/>
    <n v="59"/>
    <x v="0"/>
    <x v="4"/>
    <x v="70"/>
    <n v="5"/>
    <x v="0"/>
    <s v="EFT"/>
    <s v="Home Delivery"/>
    <s v="Yes"/>
    <s v="Packaging could improve"/>
    <x v="1"/>
    <x v="2"/>
    <x v="0"/>
    <x v="0"/>
    <n v="605.1"/>
    <x v="8"/>
    <s v="Central Region"/>
    <s v="Medium"/>
    <s v="August"/>
    <s v="Q3"/>
    <s v="No"/>
    <n v="0"/>
    <n v="90.765000000000001"/>
    <n v="695.86500000000001"/>
  </r>
  <r>
    <n v="4394"/>
    <s v="R06953"/>
    <x v="133"/>
    <n v="42"/>
    <x v="1"/>
    <x v="0"/>
    <x v="46"/>
    <n v="1"/>
    <x v="1"/>
    <s v="Cash"/>
    <s v="Home Delivery"/>
    <s v="No"/>
    <s v="Average quality"/>
    <x v="3"/>
    <x v="2"/>
    <x v="0"/>
    <x v="3"/>
    <n v="3755.73"/>
    <x v="2"/>
    <s v="Northern Region"/>
    <s v="Medium"/>
    <s v="July"/>
    <s v="Q3"/>
    <s v="No"/>
    <n v="1"/>
    <n v="563.35950000000003"/>
    <n v="4319.0895"/>
  </r>
  <r>
    <n v="4395"/>
    <s v="R00506"/>
    <x v="149"/>
    <n v="32"/>
    <x v="1"/>
    <x v="0"/>
    <x v="90"/>
    <n v="3"/>
    <x v="1"/>
    <s v="EFT"/>
    <s v="Click &amp; Collect"/>
    <s v="Yes"/>
    <s v="Arrived damaged"/>
    <x v="2"/>
    <x v="1"/>
    <x v="0"/>
    <x v="1"/>
    <n v="16523.5"/>
    <x v="6"/>
    <s v="Northern Region"/>
    <s v="High"/>
    <s v="November"/>
    <s v="Q4"/>
    <s v="Yes"/>
    <n v="1"/>
    <n v="2478.5250000000001"/>
    <n v="19002.024999999998"/>
  </r>
  <r>
    <n v="4398"/>
    <s v="R08564"/>
    <x v="432"/>
    <n v="27"/>
    <x v="0"/>
    <x v="8"/>
    <x v="80"/>
    <n v="3"/>
    <x v="1"/>
    <s v="EFT"/>
    <s v="Home Delivery"/>
    <s v="Yes"/>
    <s v="Helpful staff"/>
    <x v="2"/>
    <x v="0"/>
    <x v="0"/>
    <x v="1"/>
    <n v="10347.709999999999"/>
    <x v="5"/>
    <s v="Eastern Region"/>
    <s v="High"/>
    <s v="October"/>
    <s v="Q4"/>
    <s v="Yes"/>
    <n v="1"/>
    <n v="1552.1564999999998"/>
    <n v="11899.866499999998"/>
  </r>
  <r>
    <n v="4399"/>
    <s v="R06926"/>
    <x v="574"/>
    <n v="31"/>
    <x v="1"/>
    <x v="4"/>
    <x v="10"/>
    <n v="1"/>
    <x v="1"/>
    <s v="EFT"/>
    <s v="Click &amp; Collect"/>
    <s v="Yes"/>
    <s v="Poor packaging"/>
    <x v="3"/>
    <x v="1"/>
    <x v="1"/>
    <x v="1"/>
    <n v="276.82"/>
    <x v="7"/>
    <s v="Central Region"/>
    <s v="Low"/>
    <s v="May"/>
    <s v="Q2"/>
    <s v="No"/>
    <n v="1"/>
    <n v="41.522999999999996"/>
    <n v="318.34299999999996"/>
  </r>
  <r>
    <n v="4400"/>
    <s v="R06002"/>
    <x v="575"/>
    <n v="60"/>
    <x v="1"/>
    <x v="7"/>
    <x v="117"/>
    <n v="4"/>
    <x v="0"/>
    <s v="Credit Card"/>
    <s v="In Store"/>
    <s v="Yes"/>
    <s v="Looks premium"/>
    <x v="4"/>
    <x v="0"/>
    <x v="1"/>
    <x v="0"/>
    <n v="6581.78"/>
    <x v="6"/>
    <s v="Western Region"/>
    <s v="High"/>
    <s v="April"/>
    <s v="Q2"/>
    <s v="Yes"/>
    <n v="0"/>
    <n v="987.26699999999994"/>
    <n v="7569.0469999999996"/>
  </r>
  <r>
    <n v="4402"/>
    <s v="R01774"/>
    <x v="40"/>
    <n v="31"/>
    <x v="1"/>
    <x v="6"/>
    <x v="38"/>
    <n v="5"/>
    <x v="1"/>
    <s v="Credit Card"/>
    <s v="In Store"/>
    <s v="No"/>
    <s v="Very fast delivery"/>
    <x v="1"/>
    <x v="0"/>
    <x v="1"/>
    <x v="1"/>
    <n v="3715.65"/>
    <x v="5"/>
    <s v="Gauteng Region"/>
    <s v="Medium"/>
    <s v="March"/>
    <s v="Q1"/>
    <s v="No"/>
    <n v="1"/>
    <n v="557.34749999999997"/>
    <n v="4272.9974999999995"/>
  </r>
  <r>
    <n v="4404"/>
    <s v="R05072"/>
    <x v="582"/>
    <n v="75"/>
    <x v="1"/>
    <x v="3"/>
    <x v="109"/>
    <n v="2"/>
    <x v="1"/>
    <s v="Mobile Payment"/>
    <s v="In Store"/>
    <s v="No"/>
    <s v="Customer support was excellent"/>
    <x v="0"/>
    <x v="0"/>
    <x v="0"/>
    <x v="5"/>
    <n v="470.6"/>
    <x v="4"/>
    <s v="Central Region"/>
    <s v="Low"/>
    <s v="July"/>
    <s v="Q3"/>
    <s v="No"/>
    <n v="1"/>
    <n v="70.59"/>
    <n v="541.18999999999994"/>
  </r>
  <r>
    <n v="4405"/>
    <s v="R00798"/>
    <x v="528"/>
    <n v="47"/>
    <x v="2"/>
    <x v="0"/>
    <x v="78"/>
    <n v="1"/>
    <x v="1"/>
    <s v="EFT"/>
    <s v="In Store"/>
    <s v="No"/>
    <s v="Helpful staff"/>
    <x v="3"/>
    <x v="0"/>
    <x v="0"/>
    <x v="4"/>
    <n v="954.6"/>
    <x v="8"/>
    <s v="Northern Region"/>
    <s v="Medium"/>
    <s v="June"/>
    <s v="Q2"/>
    <s v="No"/>
    <n v="1"/>
    <n v="143.19"/>
    <n v="1097.79"/>
  </r>
  <r>
    <n v="4406"/>
    <s v="R07361"/>
    <x v="246"/>
    <n v="79"/>
    <x v="1"/>
    <x v="3"/>
    <x v="59"/>
    <n v="1"/>
    <x v="0"/>
    <s v="Cash"/>
    <s v="Home Delivery"/>
    <s v="Yes"/>
    <s v="Customer support was excellent"/>
    <x v="3"/>
    <x v="0"/>
    <x v="0"/>
    <x v="5"/>
    <n v="8798.49"/>
    <x v="4"/>
    <s v="Central Region"/>
    <s v="High"/>
    <s v="June"/>
    <s v="Q2"/>
    <s v="Yes"/>
    <n v="0"/>
    <n v="1319.7735"/>
    <n v="10118.263499999999"/>
  </r>
  <r>
    <n v="4407"/>
    <s v="R07304"/>
    <x v="538"/>
    <n v="38"/>
    <x v="1"/>
    <x v="4"/>
    <x v="53"/>
    <n v="5"/>
    <x v="0"/>
    <s v="EFT"/>
    <s v="Click &amp; Collect"/>
    <s v="Yes"/>
    <s v="Product was disappointing"/>
    <x v="1"/>
    <x v="1"/>
    <x v="0"/>
    <x v="3"/>
    <n v="22574.95"/>
    <x v="6"/>
    <s v="Central Region"/>
    <s v="High"/>
    <s v="July"/>
    <s v="Q3"/>
    <s v="Yes"/>
    <n v="0"/>
    <n v="3386.2424999999998"/>
    <n v="25961.192499999997"/>
  </r>
  <r>
    <n v="4409"/>
    <s v="R09461"/>
    <x v="305"/>
    <n v="27"/>
    <x v="0"/>
    <x v="0"/>
    <x v="83"/>
    <n v="2"/>
    <x v="1"/>
    <s v="Cash"/>
    <s v="Home Delivery"/>
    <s v="No"/>
    <s v="Packaging could improve"/>
    <x v="0"/>
    <x v="2"/>
    <x v="0"/>
    <x v="1"/>
    <n v="3521.64"/>
    <x v="5"/>
    <s v="Northern Region"/>
    <s v="Medium"/>
    <s v="April"/>
    <s v="Q2"/>
    <s v="No"/>
    <n v="1"/>
    <n v="528.24599999999998"/>
    <n v="4049.8859999999995"/>
  </r>
  <r>
    <n v="4410"/>
    <s v="R08873"/>
    <x v="240"/>
    <n v="72"/>
    <x v="1"/>
    <x v="5"/>
    <x v="29"/>
    <n v="5"/>
    <x v="0"/>
    <s v="Cash"/>
    <s v="In Store"/>
    <s v="No"/>
    <s v="Helpful staff"/>
    <x v="1"/>
    <x v="0"/>
    <x v="1"/>
    <x v="5"/>
    <n v="1355.08"/>
    <x v="2"/>
    <s v="Western Region"/>
    <s v="Medium"/>
    <s v="September"/>
    <s v="Q3"/>
    <s v="No"/>
    <n v="0"/>
    <n v="203.26199999999997"/>
    <n v="1558.3419999999999"/>
  </r>
  <r>
    <n v="4412"/>
    <s v="R00747"/>
    <x v="181"/>
    <n v="59"/>
    <x v="0"/>
    <x v="0"/>
    <x v="46"/>
    <n v="4"/>
    <x v="1"/>
    <s v="Debit Card"/>
    <s v="In Store"/>
    <s v="Yes"/>
    <s v="Easy to assemble"/>
    <x v="4"/>
    <x v="0"/>
    <x v="1"/>
    <x v="0"/>
    <n v="3755.73"/>
    <x v="2"/>
    <s v="Northern Region"/>
    <s v="Medium"/>
    <s v="November"/>
    <s v="Q4"/>
    <s v="No"/>
    <n v="1"/>
    <n v="563.35950000000003"/>
    <n v="4319.0895"/>
  </r>
  <r>
    <n v="4413"/>
    <s v="R03570"/>
    <x v="43"/>
    <n v="38"/>
    <x v="0"/>
    <x v="2"/>
    <x v="106"/>
    <n v="2"/>
    <x v="0"/>
    <s v="Credit Card"/>
    <s v="In Store"/>
    <s v="No"/>
    <s v="Product was disappointing"/>
    <x v="0"/>
    <x v="1"/>
    <x v="1"/>
    <x v="3"/>
    <n v="74.72"/>
    <x v="3"/>
    <s v="Northern Region"/>
    <s v="Low"/>
    <s v="August"/>
    <s v="Q3"/>
    <s v="No"/>
    <n v="0"/>
    <n v="11.208"/>
    <n v="85.927999999999997"/>
  </r>
  <r>
    <n v="4414"/>
    <s v="R00791"/>
    <x v="486"/>
    <n v="52"/>
    <x v="1"/>
    <x v="5"/>
    <x v="70"/>
    <n v="1"/>
    <x v="0"/>
    <s v="Debit Card"/>
    <s v="Click &amp; Collect"/>
    <s v="No"/>
    <s v="Easy online ordering"/>
    <x v="3"/>
    <x v="0"/>
    <x v="0"/>
    <x v="4"/>
    <n v="605.1"/>
    <x v="8"/>
    <s v="Western Region"/>
    <s v="Medium"/>
    <s v="February"/>
    <s v="Q1"/>
    <s v="No"/>
    <n v="0"/>
    <n v="90.765000000000001"/>
    <n v="695.86500000000001"/>
  </r>
  <r>
    <n v="4416"/>
    <s v="R09467"/>
    <x v="360"/>
    <n v="48"/>
    <x v="0"/>
    <x v="6"/>
    <x v="27"/>
    <n v="3"/>
    <x v="1"/>
    <s v="Credit Card"/>
    <s v="In Store"/>
    <s v="Yes"/>
    <s v="Product was disappointing"/>
    <x v="2"/>
    <x v="1"/>
    <x v="0"/>
    <x v="4"/>
    <n v="14808.31"/>
    <x v="6"/>
    <s v="Gauteng Region"/>
    <s v="High"/>
    <s v="December"/>
    <s v="Q4"/>
    <s v="Yes"/>
    <n v="1"/>
    <n v="2221.2464999999997"/>
    <n v="17029.556499999999"/>
  </r>
  <r>
    <n v="4417"/>
    <s v="R02571"/>
    <x v="196"/>
    <n v="79"/>
    <x v="1"/>
    <x v="1"/>
    <x v="86"/>
    <n v="5"/>
    <x v="0"/>
    <s v="Cash"/>
    <s v="In Store"/>
    <s v="No"/>
    <s v="Arrived damaged"/>
    <x v="1"/>
    <x v="1"/>
    <x v="0"/>
    <x v="5"/>
    <n v="5258.73"/>
    <x v="2"/>
    <s v="Southern Region"/>
    <s v="High"/>
    <s v="April"/>
    <s v="Q2"/>
    <s v="Yes"/>
    <n v="0"/>
    <n v="788.80949999999996"/>
    <n v="6047.539499999999"/>
  </r>
  <r>
    <n v="4418"/>
    <s v="R07820"/>
    <x v="247"/>
    <n v="76"/>
    <x v="1"/>
    <x v="5"/>
    <x v="77"/>
    <n v="5"/>
    <x v="0"/>
    <s v="Mobile Payment"/>
    <s v="In Store"/>
    <s v="No"/>
    <s v="Poor packaging"/>
    <x v="1"/>
    <x v="1"/>
    <x v="0"/>
    <x v="5"/>
    <n v="353.21"/>
    <x v="3"/>
    <s v="Western Region"/>
    <s v="Low"/>
    <s v="August"/>
    <s v="Q3"/>
    <s v="No"/>
    <n v="0"/>
    <n v="52.981499999999997"/>
    <n v="406.19149999999996"/>
  </r>
  <r>
    <n v="4420"/>
    <s v="R04356"/>
    <x v="493"/>
    <n v="28"/>
    <x v="0"/>
    <x v="7"/>
    <x v="114"/>
    <n v="5"/>
    <x v="1"/>
    <s v="EFT"/>
    <s v="Click &amp; Collect"/>
    <s v="No"/>
    <s v="Exactly as advertised"/>
    <x v="1"/>
    <x v="0"/>
    <x v="1"/>
    <x v="1"/>
    <n v="338.79"/>
    <x v="0"/>
    <s v="Western Region"/>
    <s v="Low"/>
    <s v="August"/>
    <s v="Q3"/>
    <s v="No"/>
    <n v="1"/>
    <n v="50.8185"/>
    <n v="389.60849999999999"/>
  </r>
  <r>
    <n v="4421"/>
    <s v="R02164"/>
    <x v="364"/>
    <n v="72"/>
    <x v="2"/>
    <x v="2"/>
    <x v="79"/>
    <n v="4"/>
    <x v="1"/>
    <s v="EFT"/>
    <s v="In Store"/>
    <s v="No"/>
    <s v="Great customer service"/>
    <x v="4"/>
    <x v="0"/>
    <x v="1"/>
    <x v="5"/>
    <n v="283.57"/>
    <x v="0"/>
    <s v="Northern Region"/>
    <s v="Low"/>
    <s v="December"/>
    <s v="Q4"/>
    <s v="No"/>
    <n v="1"/>
    <n v="42.535499999999999"/>
    <n v="326.10549999999995"/>
  </r>
  <r>
    <n v="4422"/>
    <s v="R06801"/>
    <x v="405"/>
    <n v="69"/>
    <x v="1"/>
    <x v="3"/>
    <x v="96"/>
    <n v="4"/>
    <x v="0"/>
    <s v="EFT"/>
    <s v="Home Delivery"/>
    <s v="Yes"/>
    <s v="Fantastic experience"/>
    <x v="4"/>
    <x v="0"/>
    <x v="1"/>
    <x v="5"/>
    <n v="944.78"/>
    <x v="6"/>
    <s v="Central Region"/>
    <s v="Medium"/>
    <s v="January"/>
    <s v="Q1"/>
    <s v="No"/>
    <n v="0"/>
    <n v="141.71699999999998"/>
    <n v="1086.4969999999998"/>
  </r>
  <r>
    <n v="4423"/>
    <s v="R06690"/>
    <x v="651"/>
    <n v="23"/>
    <x v="0"/>
    <x v="5"/>
    <x v="42"/>
    <n v="3"/>
    <x v="1"/>
    <s v="Debit Card"/>
    <s v="Home Delivery"/>
    <s v="Yes"/>
    <m/>
    <x v="2"/>
    <x v="3"/>
    <x v="2"/>
    <x v="2"/>
    <n v="2099.4"/>
    <x v="2"/>
    <s v="Western Region"/>
    <s v="Medium"/>
    <s v="May"/>
    <s v="Q2"/>
    <s v="No"/>
    <n v="1"/>
    <n v="314.91000000000003"/>
    <n v="2414.31"/>
  </r>
  <r>
    <n v="4424"/>
    <s v="R00381"/>
    <x v="457"/>
    <m/>
    <x v="1"/>
    <x v="5"/>
    <x v="0"/>
    <n v="5"/>
    <x v="0"/>
    <s v="EFT"/>
    <s v="Home Delivery"/>
    <s v="No"/>
    <s v="Exactly as advertised"/>
    <x v="1"/>
    <x v="0"/>
    <x v="1"/>
    <x v="6"/>
    <n v="2479.5700000000002"/>
    <x v="0"/>
    <s v="Western Region"/>
    <s v="Medium"/>
    <s v="March"/>
    <s v="Q1"/>
    <s v="No"/>
    <n v="0"/>
    <n v="371.93549999999999"/>
    <n v="2851.5054999999998"/>
  </r>
  <r>
    <n v="4425"/>
    <s v="R08313"/>
    <x v="92"/>
    <n v="52"/>
    <x v="0"/>
    <x v="3"/>
    <x v="88"/>
    <n v="3"/>
    <x v="1"/>
    <s v="Mobile Payment"/>
    <s v="In Store"/>
    <s v="No"/>
    <s v="Easy to assemble"/>
    <x v="2"/>
    <x v="0"/>
    <x v="0"/>
    <x v="4"/>
    <n v="529.15"/>
    <x v="0"/>
    <s v="Central Region"/>
    <s v="Medium"/>
    <s v="January"/>
    <s v="Q1"/>
    <s v="No"/>
    <n v="1"/>
    <n v="79.372499999999988"/>
    <n v="608.52249999999992"/>
  </r>
  <r>
    <n v="4426"/>
    <s v="R01293"/>
    <x v="645"/>
    <n v="64"/>
    <x v="0"/>
    <x v="2"/>
    <x v="6"/>
    <n v="4"/>
    <x v="0"/>
    <s v="Credit Card"/>
    <s v="Click &amp; Collect"/>
    <s v="No"/>
    <m/>
    <x v="4"/>
    <x v="3"/>
    <x v="2"/>
    <x v="0"/>
    <n v="409.06"/>
    <x v="5"/>
    <s v="Northern Region"/>
    <s v="Low"/>
    <s v="July"/>
    <s v="Q3"/>
    <s v="No"/>
    <n v="0"/>
    <n v="61.358999999999995"/>
    <n v="470.41899999999998"/>
  </r>
  <r>
    <n v="4427"/>
    <s v="R01913"/>
    <x v="239"/>
    <n v="45"/>
    <x v="0"/>
    <x v="4"/>
    <x v="51"/>
    <n v="3"/>
    <x v="0"/>
    <s v="EFT"/>
    <s v="Home Delivery"/>
    <s v="Yes"/>
    <s v="Instructions unclear"/>
    <x v="2"/>
    <x v="2"/>
    <x v="1"/>
    <x v="4"/>
    <n v="209.53"/>
    <x v="3"/>
    <s v="Central Region"/>
    <s v="Low"/>
    <s v="June"/>
    <s v="Q2"/>
    <s v="No"/>
    <n v="0"/>
    <n v="31.429499999999997"/>
    <n v="240.95949999999999"/>
  </r>
  <r>
    <n v="4428"/>
    <s v="R00600"/>
    <x v="291"/>
    <n v="39"/>
    <x v="1"/>
    <x v="2"/>
    <x v="59"/>
    <n v="3"/>
    <x v="1"/>
    <s v="EFT"/>
    <s v="Home Delivery"/>
    <s v="No"/>
    <s v="Packaging could improve"/>
    <x v="2"/>
    <x v="2"/>
    <x v="1"/>
    <x v="3"/>
    <n v="8798.49"/>
    <x v="4"/>
    <s v="Northern Region"/>
    <s v="High"/>
    <s v="February"/>
    <s v="Q1"/>
    <s v="Yes"/>
    <n v="1"/>
    <n v="1319.7735"/>
    <n v="10118.263499999999"/>
  </r>
  <r>
    <n v="4429"/>
    <s v="R03893"/>
    <x v="694"/>
    <n v="33"/>
    <x v="0"/>
    <x v="0"/>
    <x v="107"/>
    <n v="4"/>
    <x v="1"/>
    <s v="Mobile Payment"/>
    <s v="Click &amp; Collect"/>
    <s v="Yes"/>
    <s v="Packaging could improve"/>
    <x v="4"/>
    <x v="2"/>
    <x v="0"/>
    <x v="1"/>
    <n v="2413.3000000000002"/>
    <x v="6"/>
    <s v="Northern Region"/>
    <s v="Medium"/>
    <s v="January"/>
    <s v="Q1"/>
    <s v="No"/>
    <n v="1"/>
    <n v="361.995"/>
    <n v="2775.2950000000001"/>
  </r>
  <r>
    <n v="4430"/>
    <s v="R04142"/>
    <x v="323"/>
    <n v="69"/>
    <x v="1"/>
    <x v="5"/>
    <x v="101"/>
    <n v="1"/>
    <x v="1"/>
    <s v="Cash"/>
    <s v="Click &amp; Collect"/>
    <s v="No"/>
    <s v="Looks premium"/>
    <x v="3"/>
    <x v="0"/>
    <x v="0"/>
    <x v="5"/>
    <n v="886.51"/>
    <x v="1"/>
    <s v="Western Region"/>
    <s v="Medium"/>
    <s v="May"/>
    <s v="Q2"/>
    <s v="No"/>
    <n v="1"/>
    <n v="132.97649999999999"/>
    <n v="1019.4864999999999"/>
  </r>
  <r>
    <n v="4431"/>
    <s v="R01653"/>
    <x v="166"/>
    <n v="35"/>
    <x v="2"/>
    <x v="1"/>
    <x v="74"/>
    <n v="4"/>
    <x v="0"/>
    <s v="Debit Card"/>
    <s v="Click &amp; Collect"/>
    <s v="Yes"/>
    <s v="Worth the money"/>
    <x v="4"/>
    <x v="0"/>
    <x v="1"/>
    <x v="3"/>
    <n v="1000.7"/>
    <x v="4"/>
    <s v="Southern Region"/>
    <s v="Medium"/>
    <s v="October"/>
    <s v="Q4"/>
    <s v="No"/>
    <n v="0"/>
    <n v="150.10499999999999"/>
    <n v="1150.8050000000001"/>
  </r>
  <r>
    <n v="4432"/>
    <s v="R05731"/>
    <x v="709"/>
    <n v="53"/>
    <x v="0"/>
    <x v="2"/>
    <x v="32"/>
    <n v="3"/>
    <x v="1"/>
    <s v="Debit Card"/>
    <s v="Click &amp; Collect"/>
    <s v="Yes"/>
    <s v="Average quality"/>
    <x v="2"/>
    <x v="2"/>
    <x v="1"/>
    <x v="4"/>
    <n v="3086.4"/>
    <x v="7"/>
    <s v="Northern Region"/>
    <s v="Medium"/>
    <s v="January"/>
    <s v="Q1"/>
    <s v="No"/>
    <n v="1"/>
    <n v="462.96"/>
    <n v="3549.3599999999997"/>
  </r>
  <r>
    <n v="4433"/>
    <s v="R01894"/>
    <x v="78"/>
    <n v="69"/>
    <x v="2"/>
    <x v="0"/>
    <x v="87"/>
    <n v="1"/>
    <x v="0"/>
    <s v="Debit Card"/>
    <s v="Click &amp; Collect"/>
    <s v="Yes"/>
    <s v="Delivery delayed"/>
    <x v="3"/>
    <x v="1"/>
    <x v="1"/>
    <x v="5"/>
    <n v="828.82"/>
    <x v="5"/>
    <s v="Northern Region"/>
    <s v="Medium"/>
    <s v="June"/>
    <s v="Q2"/>
    <s v="No"/>
    <n v="0"/>
    <n v="124.32300000000001"/>
    <n v="953.14300000000003"/>
  </r>
  <r>
    <n v="4434"/>
    <s v="R01945"/>
    <x v="709"/>
    <n v="35"/>
    <x v="2"/>
    <x v="4"/>
    <x v="86"/>
    <n v="3"/>
    <x v="0"/>
    <s v="Cash"/>
    <s v="Home Delivery"/>
    <s v="Yes"/>
    <s v="Item missing accessories"/>
    <x v="2"/>
    <x v="1"/>
    <x v="0"/>
    <x v="3"/>
    <n v="5258.73"/>
    <x v="2"/>
    <s v="Central Region"/>
    <s v="High"/>
    <s v="January"/>
    <s v="Q1"/>
    <s v="Yes"/>
    <n v="0"/>
    <n v="788.80949999999996"/>
    <n v="6047.539499999999"/>
  </r>
  <r>
    <n v="4435"/>
    <s v="R03396"/>
    <x v="253"/>
    <n v="31"/>
    <x v="0"/>
    <x v="0"/>
    <x v="9"/>
    <n v="1"/>
    <x v="0"/>
    <s v="EFT"/>
    <s v="Click &amp; Collect"/>
    <s v="No"/>
    <s v="Instructions unclear"/>
    <x v="3"/>
    <x v="2"/>
    <x v="0"/>
    <x v="1"/>
    <n v="43.23"/>
    <x v="3"/>
    <s v="Northern Region"/>
    <s v="Low"/>
    <s v="September"/>
    <s v="Q3"/>
    <s v="No"/>
    <n v="0"/>
    <n v="6.4844999999999997"/>
    <n v="49.714499999999994"/>
  </r>
  <r>
    <n v="4436"/>
    <s v="R05667"/>
    <x v="309"/>
    <n v="71"/>
    <x v="0"/>
    <x v="6"/>
    <x v="110"/>
    <n v="1"/>
    <x v="0"/>
    <s v="EFT"/>
    <s v="In Store"/>
    <s v="No"/>
    <s v="Arrived damaged"/>
    <x v="3"/>
    <x v="1"/>
    <x v="1"/>
    <x v="5"/>
    <n v="2216.12"/>
    <x v="1"/>
    <s v="Gauteng Region"/>
    <s v="Medium"/>
    <s v="January"/>
    <s v="Q1"/>
    <s v="No"/>
    <n v="0"/>
    <n v="332.41799999999995"/>
    <n v="2548.5379999999996"/>
  </r>
  <r>
    <n v="4438"/>
    <s v="R09917"/>
    <x v="333"/>
    <n v="55"/>
    <x v="0"/>
    <x v="3"/>
    <x v="65"/>
    <n v="2"/>
    <x v="0"/>
    <s v="Cash"/>
    <s v="Home Delivery"/>
    <s v="Yes"/>
    <s v="Looks premium"/>
    <x v="0"/>
    <x v="0"/>
    <x v="0"/>
    <x v="0"/>
    <n v="45.96"/>
    <x v="3"/>
    <s v="Central Region"/>
    <s v="Low"/>
    <s v="May"/>
    <s v="Q2"/>
    <s v="No"/>
    <n v="0"/>
    <n v="6.8940000000000001"/>
    <n v="52.853999999999999"/>
  </r>
  <r>
    <n v="4439"/>
    <s v="R00376"/>
    <x v="499"/>
    <n v="60"/>
    <x v="1"/>
    <x v="5"/>
    <x v="111"/>
    <n v="5"/>
    <x v="0"/>
    <s v="Cash"/>
    <s v="In Store"/>
    <s v="Yes"/>
    <s v="Poor packaging"/>
    <x v="1"/>
    <x v="1"/>
    <x v="0"/>
    <x v="0"/>
    <n v="4507.63"/>
    <x v="2"/>
    <s v="Western Region"/>
    <s v="Medium"/>
    <s v="January"/>
    <s v="Q1"/>
    <s v="No"/>
    <n v="0"/>
    <n v="676.14449999999999"/>
    <n v="5183.7744999999995"/>
  </r>
  <r>
    <n v="4440"/>
    <s v="R01967"/>
    <x v="331"/>
    <n v="63"/>
    <x v="0"/>
    <x v="3"/>
    <x v="52"/>
    <n v="4"/>
    <x v="1"/>
    <s v="Debit Card"/>
    <s v="In Store"/>
    <s v="Yes"/>
    <s v="Fits perfectly"/>
    <x v="4"/>
    <x v="0"/>
    <x v="1"/>
    <x v="0"/>
    <n v="1094.3699999999999"/>
    <x v="8"/>
    <s v="Central Region"/>
    <s v="Medium"/>
    <s v="April"/>
    <s v="Q2"/>
    <s v="No"/>
    <n v="1"/>
    <n v="164.15549999999999"/>
    <n v="1258.5254999999997"/>
  </r>
  <r>
    <n v="4441"/>
    <s v="R03958"/>
    <x v="342"/>
    <n v="63"/>
    <x v="2"/>
    <x v="0"/>
    <x v="10"/>
    <n v="4"/>
    <x v="1"/>
    <s v="Credit Card"/>
    <s v="In Store"/>
    <s v="Yes"/>
    <s v="Great customer service"/>
    <x v="4"/>
    <x v="0"/>
    <x v="1"/>
    <x v="0"/>
    <n v="276.82"/>
    <x v="7"/>
    <s v="Northern Region"/>
    <s v="Low"/>
    <s v="September"/>
    <s v="Q3"/>
    <s v="No"/>
    <n v="1"/>
    <n v="41.522999999999996"/>
    <n v="318.34299999999996"/>
  </r>
  <r>
    <n v="4442"/>
    <s v="R07372"/>
    <x v="59"/>
    <n v="37"/>
    <x v="1"/>
    <x v="7"/>
    <x v="54"/>
    <n v="2"/>
    <x v="0"/>
    <s v="Mobile Payment"/>
    <s v="In Store"/>
    <s v="No"/>
    <s v="Easy to assemble"/>
    <x v="0"/>
    <x v="0"/>
    <x v="0"/>
    <x v="3"/>
    <n v="1940.64"/>
    <x v="4"/>
    <s v="Western Region"/>
    <s v="Medium"/>
    <s v="August"/>
    <s v="Q3"/>
    <s v="No"/>
    <n v="0"/>
    <n v="291.096"/>
    <n v="2231.7359999999999"/>
  </r>
  <r>
    <n v="4443"/>
    <s v="R04424"/>
    <x v="78"/>
    <n v="75"/>
    <x v="2"/>
    <x v="6"/>
    <x v="116"/>
    <n v="5"/>
    <x v="0"/>
    <s v="EFT"/>
    <s v="Click &amp; Collect"/>
    <s v="No"/>
    <s v="Product was disappointing"/>
    <x v="1"/>
    <x v="1"/>
    <x v="0"/>
    <x v="5"/>
    <n v="11052.57"/>
    <x v="6"/>
    <s v="Gauteng Region"/>
    <s v="High"/>
    <s v="June"/>
    <s v="Q2"/>
    <s v="Yes"/>
    <n v="0"/>
    <n v="1657.8854999999999"/>
    <n v="12710.455499999998"/>
  </r>
  <r>
    <n v="4445"/>
    <s v="R07543"/>
    <x v="41"/>
    <n v="21"/>
    <x v="1"/>
    <x v="8"/>
    <x v="51"/>
    <n v="1"/>
    <x v="1"/>
    <s v="Credit Card"/>
    <s v="In Store"/>
    <s v="Yes"/>
    <s v="Helpful staff"/>
    <x v="3"/>
    <x v="0"/>
    <x v="0"/>
    <x v="2"/>
    <n v="209.53"/>
    <x v="3"/>
    <s v="Eastern Region"/>
    <s v="Low"/>
    <s v="July"/>
    <s v="Q3"/>
    <s v="No"/>
    <n v="1"/>
    <n v="31.429499999999997"/>
    <n v="240.95949999999999"/>
  </r>
  <r>
    <n v="4446"/>
    <s v="R05339"/>
    <x v="205"/>
    <n v="45"/>
    <x v="0"/>
    <x v="2"/>
    <x v="64"/>
    <n v="2"/>
    <x v="1"/>
    <s v="EFT"/>
    <s v="Home Delivery"/>
    <s v="No"/>
    <s v="Long waiting time"/>
    <x v="0"/>
    <x v="1"/>
    <x v="1"/>
    <x v="4"/>
    <n v="119.63"/>
    <x v="3"/>
    <s v="Northern Region"/>
    <s v="Low"/>
    <s v="July"/>
    <s v="Q3"/>
    <s v="No"/>
    <n v="1"/>
    <n v="17.944499999999998"/>
    <n v="137.57449999999997"/>
  </r>
  <r>
    <n v="4448"/>
    <s v="R01472"/>
    <x v="725"/>
    <n v="43"/>
    <x v="2"/>
    <x v="4"/>
    <x v="43"/>
    <n v="3"/>
    <x v="0"/>
    <s v="Mobile Payment"/>
    <s v="Click &amp; Collect"/>
    <s v="No"/>
    <m/>
    <x v="2"/>
    <x v="3"/>
    <x v="2"/>
    <x v="3"/>
    <n v="755.66"/>
    <x v="7"/>
    <s v="Central Region"/>
    <s v="Medium"/>
    <s v="October"/>
    <s v="Q4"/>
    <s v="No"/>
    <n v="0"/>
    <n v="113.34899999999999"/>
    <n v="869.0089999999999"/>
  </r>
  <r>
    <n v="4449"/>
    <s v="R03347"/>
    <x v="120"/>
    <n v="31"/>
    <x v="2"/>
    <x v="1"/>
    <x v="89"/>
    <n v="3"/>
    <x v="1"/>
    <s v="Credit Card"/>
    <s v="Click &amp; Collect"/>
    <s v="Yes"/>
    <s v="Poor packaging"/>
    <x v="2"/>
    <x v="1"/>
    <x v="0"/>
    <x v="1"/>
    <n v="574.49"/>
    <x v="4"/>
    <s v="Southern Region"/>
    <s v="Medium"/>
    <s v="August"/>
    <s v="Q3"/>
    <s v="No"/>
    <n v="1"/>
    <n v="86.173500000000004"/>
    <n v="660.6635"/>
  </r>
  <r>
    <n v="4450"/>
    <s v="R09244"/>
    <x v="263"/>
    <n v="58"/>
    <x v="1"/>
    <x v="0"/>
    <x v="78"/>
    <n v="4"/>
    <x v="0"/>
    <s v="EFT"/>
    <s v="Home Delivery"/>
    <s v="Yes"/>
    <s v="Arrived damaged"/>
    <x v="4"/>
    <x v="1"/>
    <x v="0"/>
    <x v="0"/>
    <n v="954.6"/>
    <x v="8"/>
    <s v="Northern Region"/>
    <s v="Medium"/>
    <s v="October"/>
    <s v="Q4"/>
    <s v="No"/>
    <n v="0"/>
    <n v="143.19"/>
    <n v="1097.79"/>
  </r>
  <r>
    <n v="4451"/>
    <s v="R02854"/>
    <x v="42"/>
    <n v="33"/>
    <x v="1"/>
    <x v="5"/>
    <x v="55"/>
    <n v="3"/>
    <x v="0"/>
    <s v="Mobile Payment"/>
    <s v="In Store"/>
    <s v="No"/>
    <s v="Fits perfectly"/>
    <x v="2"/>
    <x v="0"/>
    <x v="0"/>
    <x v="1"/>
    <n v="324.35000000000002"/>
    <x v="8"/>
    <s v="Western Region"/>
    <s v="Low"/>
    <s v="July"/>
    <s v="Q3"/>
    <s v="No"/>
    <n v="0"/>
    <n v="48.652500000000003"/>
    <n v="373.0025"/>
  </r>
  <r>
    <n v="4452"/>
    <s v="R09129"/>
    <x v="504"/>
    <n v="40"/>
    <x v="1"/>
    <x v="0"/>
    <x v="44"/>
    <n v="2"/>
    <x v="0"/>
    <s v="Credit Card"/>
    <s v="Home Delivery"/>
    <s v="Yes"/>
    <s v="Worth the money"/>
    <x v="0"/>
    <x v="0"/>
    <x v="0"/>
    <x v="3"/>
    <n v="2849.09"/>
    <x v="7"/>
    <s v="Northern Region"/>
    <s v="Medium"/>
    <s v="December"/>
    <s v="Q4"/>
    <s v="No"/>
    <n v="0"/>
    <n v="427.36349999999999"/>
    <n v="3276.4535000000001"/>
  </r>
  <r>
    <n v="4453"/>
    <s v="R09923"/>
    <x v="323"/>
    <n v="39"/>
    <x v="1"/>
    <x v="4"/>
    <x v="22"/>
    <n v="5"/>
    <x v="1"/>
    <s v="Cash"/>
    <s v="Click &amp; Collect"/>
    <s v="No"/>
    <m/>
    <x v="1"/>
    <x v="3"/>
    <x v="2"/>
    <x v="3"/>
    <n v="1734"/>
    <x v="7"/>
    <s v="Central Region"/>
    <s v="Medium"/>
    <s v="May"/>
    <s v="Q2"/>
    <s v="No"/>
    <n v="1"/>
    <n v="260.09999999999997"/>
    <n v="1994.1"/>
  </r>
  <r>
    <n v="4454"/>
    <s v="R07878"/>
    <x v="299"/>
    <n v="41"/>
    <x v="1"/>
    <x v="4"/>
    <x v="42"/>
    <n v="3"/>
    <x v="0"/>
    <s v="Cash"/>
    <s v="Click &amp; Collect"/>
    <s v="No"/>
    <s v="Fantastic experience"/>
    <x v="2"/>
    <x v="0"/>
    <x v="0"/>
    <x v="3"/>
    <n v="2099.4"/>
    <x v="2"/>
    <s v="Central Region"/>
    <s v="Medium"/>
    <s v="April"/>
    <s v="Q2"/>
    <s v="No"/>
    <n v="0"/>
    <n v="314.91000000000003"/>
    <n v="2414.31"/>
  </r>
  <r>
    <n v="4455"/>
    <s v="R04063"/>
    <x v="551"/>
    <n v="73"/>
    <x v="2"/>
    <x v="6"/>
    <x v="0"/>
    <n v="1"/>
    <x v="1"/>
    <s v="Mobile Payment"/>
    <s v="In Store"/>
    <s v="No"/>
    <s v="Easy online ordering"/>
    <x v="3"/>
    <x v="0"/>
    <x v="0"/>
    <x v="5"/>
    <n v="2479.5700000000002"/>
    <x v="0"/>
    <s v="Gauteng Region"/>
    <s v="Medium"/>
    <s v="June"/>
    <s v="Q2"/>
    <s v="No"/>
    <n v="1"/>
    <n v="371.93549999999999"/>
    <n v="2851.5054999999998"/>
  </r>
  <r>
    <n v="4458"/>
    <s v="R05317"/>
    <x v="159"/>
    <n v="34"/>
    <x v="2"/>
    <x v="6"/>
    <x v="38"/>
    <n v="2"/>
    <x v="0"/>
    <s v="Credit Card"/>
    <s v="Click &amp; Collect"/>
    <s v="No"/>
    <s v="Average quality"/>
    <x v="0"/>
    <x v="2"/>
    <x v="0"/>
    <x v="1"/>
    <n v="3715.65"/>
    <x v="5"/>
    <s v="Gauteng Region"/>
    <s v="Medium"/>
    <s v="February"/>
    <s v="Q1"/>
    <s v="No"/>
    <n v="0"/>
    <n v="557.34749999999997"/>
    <n v="4272.9974999999995"/>
  </r>
  <r>
    <n v="4460"/>
    <s v="R05457"/>
    <x v="120"/>
    <n v="80"/>
    <x v="0"/>
    <x v="0"/>
    <x v="100"/>
    <n v="1"/>
    <x v="1"/>
    <s v="Debit Card"/>
    <s v="Click &amp; Collect"/>
    <s v="No"/>
    <s v="Great customer service"/>
    <x v="3"/>
    <x v="0"/>
    <x v="0"/>
    <x v="5"/>
    <n v="5432.76"/>
    <x v="5"/>
    <s v="Northern Region"/>
    <s v="High"/>
    <s v="August"/>
    <s v="Q3"/>
    <s v="Yes"/>
    <n v="1"/>
    <n v="814.91399999999999"/>
    <n v="6247.674"/>
  </r>
  <r>
    <n v="4461"/>
    <s v="R03991"/>
    <x v="192"/>
    <n v="37"/>
    <x v="2"/>
    <x v="3"/>
    <x v="83"/>
    <n v="4"/>
    <x v="1"/>
    <s v="EFT"/>
    <s v="Home Delivery"/>
    <s v="No"/>
    <s v="Looks premium"/>
    <x v="4"/>
    <x v="0"/>
    <x v="1"/>
    <x v="3"/>
    <n v="3521.64"/>
    <x v="5"/>
    <s v="Central Region"/>
    <s v="Medium"/>
    <s v="September"/>
    <s v="Q3"/>
    <s v="No"/>
    <n v="1"/>
    <n v="528.24599999999998"/>
    <n v="4049.8859999999995"/>
  </r>
  <r>
    <n v="4462"/>
    <s v="R01050"/>
    <x v="274"/>
    <m/>
    <x v="2"/>
    <x v="0"/>
    <x v="90"/>
    <n v="2"/>
    <x v="0"/>
    <s v="Credit Card"/>
    <s v="In Store"/>
    <s v="Yes"/>
    <s v="Looks premium"/>
    <x v="0"/>
    <x v="0"/>
    <x v="0"/>
    <x v="6"/>
    <n v="16523.5"/>
    <x v="6"/>
    <s v="Northern Region"/>
    <s v="High"/>
    <s v="November"/>
    <s v="Q4"/>
    <s v="Yes"/>
    <n v="0"/>
    <n v="2478.5250000000001"/>
    <n v="19002.024999999998"/>
  </r>
  <r>
    <n v="4463"/>
    <s v="R06390"/>
    <x v="582"/>
    <n v="38"/>
    <x v="1"/>
    <x v="8"/>
    <x v="52"/>
    <n v="5"/>
    <x v="0"/>
    <s v="Cash"/>
    <s v="Click &amp; Collect"/>
    <s v="Yes"/>
    <s v="Delivery delayed"/>
    <x v="1"/>
    <x v="1"/>
    <x v="0"/>
    <x v="3"/>
    <n v="1094.3699999999999"/>
    <x v="8"/>
    <s v="Eastern Region"/>
    <s v="Medium"/>
    <s v="July"/>
    <s v="Q3"/>
    <s v="No"/>
    <n v="0"/>
    <n v="164.15549999999999"/>
    <n v="1258.5254999999997"/>
  </r>
  <r>
    <n v="4464"/>
    <s v="R07748"/>
    <x v="555"/>
    <n v="20"/>
    <x v="0"/>
    <x v="4"/>
    <x v="62"/>
    <n v="3"/>
    <x v="1"/>
    <s v="Mobile Payment"/>
    <s v="In Store"/>
    <s v="Yes"/>
    <m/>
    <x v="2"/>
    <x v="3"/>
    <x v="2"/>
    <x v="2"/>
    <n v="2951.61"/>
    <x v="1"/>
    <s v="Central Region"/>
    <s v="Medium"/>
    <s v="October"/>
    <s v="Q4"/>
    <s v="No"/>
    <n v="1"/>
    <n v="442.74150000000003"/>
    <n v="3394.3514999999998"/>
  </r>
  <r>
    <n v="4465"/>
    <s v="R08118"/>
    <x v="448"/>
    <n v="23"/>
    <x v="1"/>
    <x v="6"/>
    <x v="94"/>
    <n v="5"/>
    <x v="0"/>
    <s v="Debit Card"/>
    <s v="Home Delivery"/>
    <s v="Yes"/>
    <s v="Fits perfectly"/>
    <x v="1"/>
    <x v="0"/>
    <x v="1"/>
    <x v="2"/>
    <n v="1746.77"/>
    <x v="5"/>
    <s v="Gauteng Region"/>
    <s v="Medium"/>
    <s v="July"/>
    <s v="Q3"/>
    <s v="No"/>
    <n v="0"/>
    <n v="262.01549999999997"/>
    <n v="2008.7854999999997"/>
  </r>
  <r>
    <n v="4466"/>
    <s v="R02036"/>
    <x v="108"/>
    <n v="45"/>
    <x v="2"/>
    <x v="5"/>
    <x v="47"/>
    <n v="2"/>
    <x v="0"/>
    <s v="Debit Card"/>
    <s v="Click &amp; Collect"/>
    <s v="Yes"/>
    <s v="Looks premium"/>
    <x v="0"/>
    <x v="0"/>
    <x v="0"/>
    <x v="4"/>
    <n v="13123.97"/>
    <x v="6"/>
    <s v="Western Region"/>
    <s v="High"/>
    <s v="July"/>
    <s v="Q3"/>
    <s v="Yes"/>
    <n v="0"/>
    <n v="1968.5954999999999"/>
    <n v="15092.565499999999"/>
  </r>
  <r>
    <n v="4467"/>
    <s v="R04040"/>
    <x v="542"/>
    <n v="46"/>
    <x v="1"/>
    <x v="5"/>
    <x v="95"/>
    <n v="2"/>
    <x v="1"/>
    <s v="Mobile Payment"/>
    <s v="Home Delivery"/>
    <s v="No"/>
    <s v="Customer support was excellent"/>
    <x v="0"/>
    <x v="0"/>
    <x v="0"/>
    <x v="4"/>
    <n v="105.11"/>
    <x v="1"/>
    <s v="Western Region"/>
    <s v="Low"/>
    <s v="March"/>
    <s v="Q1"/>
    <s v="No"/>
    <n v="1"/>
    <n v="15.766499999999999"/>
    <n v="120.87649999999999"/>
  </r>
  <r>
    <n v="4468"/>
    <s v="R05413"/>
    <x v="78"/>
    <n v="67"/>
    <x v="0"/>
    <x v="4"/>
    <x v="59"/>
    <n v="1"/>
    <x v="1"/>
    <s v="Credit Card"/>
    <s v="In Store"/>
    <s v="Yes"/>
    <s v="Excellent value"/>
    <x v="3"/>
    <x v="0"/>
    <x v="0"/>
    <x v="5"/>
    <n v="8798.49"/>
    <x v="4"/>
    <s v="Central Region"/>
    <s v="High"/>
    <s v="June"/>
    <s v="Q2"/>
    <s v="Yes"/>
    <n v="1"/>
    <n v="1319.7735"/>
    <n v="10118.263499999999"/>
  </r>
  <r>
    <n v="4469"/>
    <s v="R09496"/>
    <x v="77"/>
    <n v="79"/>
    <x v="1"/>
    <x v="2"/>
    <x v="57"/>
    <n v="2"/>
    <x v="0"/>
    <s v="Credit Card"/>
    <s v="In Store"/>
    <s v="Yes"/>
    <s v="Excellent value"/>
    <x v="0"/>
    <x v="0"/>
    <x v="0"/>
    <x v="5"/>
    <n v="551.66"/>
    <x v="0"/>
    <s v="Northern Region"/>
    <s v="Medium"/>
    <s v="August"/>
    <s v="Q3"/>
    <s v="No"/>
    <n v="0"/>
    <n v="82.748999999999995"/>
    <n v="634.40899999999988"/>
  </r>
  <r>
    <n v="4470"/>
    <s v="R01973"/>
    <x v="510"/>
    <n v="25"/>
    <x v="0"/>
    <x v="3"/>
    <x v="102"/>
    <n v="4"/>
    <x v="0"/>
    <s v="Cash"/>
    <s v="Click &amp; Collect"/>
    <s v="No"/>
    <s v="Arrived damaged"/>
    <x v="4"/>
    <x v="1"/>
    <x v="0"/>
    <x v="1"/>
    <n v="996.44"/>
    <x v="2"/>
    <s v="Central Region"/>
    <s v="Medium"/>
    <s v="December"/>
    <s v="Q4"/>
    <s v="No"/>
    <n v="0"/>
    <n v="149.46600000000001"/>
    <n v="1145.9059999999999"/>
  </r>
  <r>
    <n v="4471"/>
    <s v="R06912"/>
    <x v="395"/>
    <n v="61"/>
    <x v="2"/>
    <x v="7"/>
    <x v="93"/>
    <n v="2"/>
    <x v="1"/>
    <s v="Mobile Payment"/>
    <s v="Home Delivery"/>
    <s v="No"/>
    <s v="Product was disappointing"/>
    <x v="0"/>
    <x v="1"/>
    <x v="1"/>
    <x v="0"/>
    <n v="34.200000000000003"/>
    <x v="3"/>
    <s v="Western Region"/>
    <s v="Low"/>
    <s v="May"/>
    <s v="Q2"/>
    <s v="No"/>
    <n v="1"/>
    <n v="5.13"/>
    <n v="39.33"/>
  </r>
  <r>
    <n v="4472"/>
    <s v="R02100"/>
    <x v="289"/>
    <n v="24"/>
    <x v="2"/>
    <x v="6"/>
    <x v="107"/>
    <n v="3"/>
    <x v="1"/>
    <s v="EFT"/>
    <s v="Home Delivery"/>
    <s v="No"/>
    <s v="Great customer service"/>
    <x v="2"/>
    <x v="0"/>
    <x v="0"/>
    <x v="2"/>
    <n v="2413.3000000000002"/>
    <x v="6"/>
    <s v="Gauteng Region"/>
    <s v="Medium"/>
    <s v="March"/>
    <s v="Q1"/>
    <s v="No"/>
    <n v="1"/>
    <n v="361.995"/>
    <n v="2775.2950000000001"/>
  </r>
  <r>
    <n v="4473"/>
    <s v="R01500"/>
    <x v="337"/>
    <n v="50"/>
    <x v="1"/>
    <x v="7"/>
    <x v="52"/>
    <n v="1"/>
    <x v="0"/>
    <s v="Cash"/>
    <s v="Click &amp; Collect"/>
    <s v="Yes"/>
    <s v="Arrived damaged"/>
    <x v="3"/>
    <x v="1"/>
    <x v="1"/>
    <x v="4"/>
    <n v="1094.3699999999999"/>
    <x v="8"/>
    <s v="Western Region"/>
    <s v="Medium"/>
    <s v="October"/>
    <s v="Q4"/>
    <s v="No"/>
    <n v="0"/>
    <n v="164.15549999999999"/>
    <n v="1258.5254999999997"/>
  </r>
  <r>
    <n v="4475"/>
    <s v="R00653"/>
    <x v="419"/>
    <n v="48"/>
    <x v="0"/>
    <x v="0"/>
    <x v="41"/>
    <n v="5"/>
    <x v="0"/>
    <s v="EFT"/>
    <s v="In Store"/>
    <s v="No"/>
    <s v="Item missing accessories"/>
    <x v="1"/>
    <x v="1"/>
    <x v="0"/>
    <x v="4"/>
    <n v="13261"/>
    <x v="6"/>
    <s v="Northern Region"/>
    <s v="High"/>
    <s v="November"/>
    <s v="Q4"/>
    <s v="Yes"/>
    <n v="0"/>
    <n v="1989.1499999999999"/>
    <n v="15250.15"/>
  </r>
  <r>
    <n v="4476"/>
    <s v="R00171"/>
    <x v="343"/>
    <n v="63"/>
    <x v="0"/>
    <x v="8"/>
    <x v="46"/>
    <n v="3"/>
    <x v="1"/>
    <s v="Credit Card"/>
    <s v="Home Delivery"/>
    <s v="Yes"/>
    <s v="Customer support was excellent"/>
    <x v="2"/>
    <x v="0"/>
    <x v="0"/>
    <x v="0"/>
    <n v="3755.73"/>
    <x v="2"/>
    <s v="Eastern Region"/>
    <s v="Medium"/>
    <s v="June"/>
    <s v="Q2"/>
    <s v="No"/>
    <n v="1"/>
    <n v="563.35950000000003"/>
    <n v="4319.0895"/>
  </r>
  <r>
    <n v="4478"/>
    <s v="R00243"/>
    <x v="470"/>
    <n v="78"/>
    <x v="2"/>
    <x v="3"/>
    <x v="64"/>
    <n v="5"/>
    <x v="0"/>
    <s v="Mobile Payment"/>
    <s v="Click &amp; Collect"/>
    <s v="Yes"/>
    <s v="Highly recommend"/>
    <x v="1"/>
    <x v="0"/>
    <x v="1"/>
    <x v="5"/>
    <n v="119.63"/>
    <x v="3"/>
    <s v="Central Region"/>
    <s v="Low"/>
    <s v="July"/>
    <s v="Q3"/>
    <s v="No"/>
    <n v="0"/>
    <n v="17.944499999999998"/>
    <n v="137.57449999999997"/>
  </r>
  <r>
    <n v="4479"/>
    <s v="R06621"/>
    <x v="634"/>
    <n v="55"/>
    <x v="0"/>
    <x v="1"/>
    <x v="20"/>
    <n v="2"/>
    <x v="1"/>
    <s v="Cash"/>
    <s v="Click &amp; Collect"/>
    <s v="No"/>
    <s v="Excellent product"/>
    <x v="0"/>
    <x v="0"/>
    <x v="0"/>
    <x v="0"/>
    <n v="3747.26"/>
    <x v="8"/>
    <s v="Southern Region"/>
    <s v="Medium"/>
    <s v="June"/>
    <s v="Q2"/>
    <s v="No"/>
    <n v="1"/>
    <n v="562.08900000000006"/>
    <n v="4309.3490000000002"/>
  </r>
  <r>
    <n v="4480"/>
    <s v="R04372"/>
    <x v="426"/>
    <n v="69"/>
    <x v="0"/>
    <x v="3"/>
    <x v="26"/>
    <n v="3"/>
    <x v="1"/>
    <s v="Cash"/>
    <s v="Click &amp; Collect"/>
    <s v="No"/>
    <s v="Very fast delivery"/>
    <x v="2"/>
    <x v="0"/>
    <x v="0"/>
    <x v="5"/>
    <n v="27815.439999999999"/>
    <x v="6"/>
    <s v="Central Region"/>
    <s v="High"/>
    <s v="August"/>
    <s v="Q3"/>
    <s v="Yes"/>
    <n v="1"/>
    <n v="4172.3159999999998"/>
    <n v="31987.755999999998"/>
  </r>
  <r>
    <n v="4481"/>
    <s v="R07204"/>
    <x v="368"/>
    <n v="42"/>
    <x v="0"/>
    <x v="4"/>
    <x v="120"/>
    <n v="1"/>
    <x v="0"/>
    <s v="Debit Card"/>
    <s v="In Store"/>
    <s v="Yes"/>
    <s v="Very fast delivery"/>
    <x v="3"/>
    <x v="0"/>
    <x v="0"/>
    <x v="3"/>
    <n v="1233.45"/>
    <x v="1"/>
    <s v="Central Region"/>
    <s v="Medium"/>
    <s v="March"/>
    <s v="Q1"/>
    <s v="No"/>
    <n v="0"/>
    <n v="185.01750000000001"/>
    <n v="1418.4675"/>
  </r>
  <r>
    <n v="4482"/>
    <s v="R02757"/>
    <x v="498"/>
    <n v="56"/>
    <x v="2"/>
    <x v="4"/>
    <x v="17"/>
    <n v="2"/>
    <x v="1"/>
    <s v="Cash"/>
    <s v="Home Delivery"/>
    <s v="Yes"/>
    <s v="Product was disappointing"/>
    <x v="0"/>
    <x v="1"/>
    <x v="1"/>
    <x v="0"/>
    <n v="471.63"/>
    <x v="1"/>
    <s v="Central Region"/>
    <s v="Low"/>
    <s v="December"/>
    <s v="Q4"/>
    <s v="No"/>
    <n v="1"/>
    <n v="70.744500000000002"/>
    <n v="542.3744999999999"/>
  </r>
  <r>
    <n v="4483"/>
    <s v="R07114"/>
    <x v="448"/>
    <n v="45"/>
    <x v="2"/>
    <x v="2"/>
    <x v="110"/>
    <n v="1"/>
    <x v="0"/>
    <s v="Cash"/>
    <s v="Home Delivery"/>
    <s v="Yes"/>
    <s v="Excellent product"/>
    <x v="3"/>
    <x v="0"/>
    <x v="0"/>
    <x v="4"/>
    <n v="2216.12"/>
    <x v="1"/>
    <s v="Northern Region"/>
    <s v="Medium"/>
    <s v="July"/>
    <s v="Q3"/>
    <s v="No"/>
    <n v="0"/>
    <n v="332.41799999999995"/>
    <n v="2548.5379999999996"/>
  </r>
  <r>
    <n v="4484"/>
    <s v="R05633"/>
    <x v="255"/>
    <n v="35"/>
    <x v="1"/>
    <x v="7"/>
    <x v="26"/>
    <n v="1"/>
    <x v="0"/>
    <s v="Cash"/>
    <s v="In Store"/>
    <s v="Yes"/>
    <s v="Delivery delayed"/>
    <x v="3"/>
    <x v="1"/>
    <x v="1"/>
    <x v="3"/>
    <n v="27815.439999999999"/>
    <x v="6"/>
    <s v="Western Region"/>
    <s v="High"/>
    <s v="March"/>
    <s v="Q1"/>
    <s v="Yes"/>
    <n v="0"/>
    <n v="4172.3159999999998"/>
    <n v="31987.755999999998"/>
  </r>
  <r>
    <n v="4485"/>
    <s v="R02077"/>
    <x v="526"/>
    <n v="43"/>
    <x v="0"/>
    <x v="1"/>
    <x v="44"/>
    <n v="2"/>
    <x v="1"/>
    <s v="Credit Card"/>
    <s v="Click &amp; Collect"/>
    <s v="Yes"/>
    <s v="Packaging could improve"/>
    <x v="0"/>
    <x v="2"/>
    <x v="0"/>
    <x v="3"/>
    <n v="2849.09"/>
    <x v="7"/>
    <s v="Southern Region"/>
    <s v="Medium"/>
    <s v="September"/>
    <s v="Q3"/>
    <s v="No"/>
    <n v="1"/>
    <n v="427.36349999999999"/>
    <n v="3276.4535000000001"/>
  </r>
  <r>
    <n v="4486"/>
    <s v="R04104"/>
    <x v="431"/>
    <n v="80"/>
    <x v="1"/>
    <x v="1"/>
    <x v="104"/>
    <n v="2"/>
    <x v="1"/>
    <s v="Credit Card"/>
    <s v="Home Delivery"/>
    <s v="Yes"/>
    <s v="Customer support was excellent"/>
    <x v="0"/>
    <x v="0"/>
    <x v="0"/>
    <x v="5"/>
    <n v="274.49"/>
    <x v="1"/>
    <s v="Southern Region"/>
    <s v="Low"/>
    <s v="April"/>
    <s v="Q2"/>
    <s v="No"/>
    <n v="1"/>
    <n v="41.173499999999997"/>
    <n v="315.6635"/>
  </r>
  <r>
    <n v="4487"/>
    <s v="R09704"/>
    <x v="93"/>
    <n v="28"/>
    <x v="0"/>
    <x v="0"/>
    <x v="48"/>
    <n v="5"/>
    <x v="1"/>
    <s v="Credit Card"/>
    <s v="In Store"/>
    <s v="Yes"/>
    <s v="Excellent product"/>
    <x v="1"/>
    <x v="0"/>
    <x v="1"/>
    <x v="1"/>
    <n v="192.77"/>
    <x v="1"/>
    <s v="Northern Region"/>
    <s v="Low"/>
    <s v="March"/>
    <s v="Q1"/>
    <s v="No"/>
    <n v="1"/>
    <n v="28.915500000000002"/>
    <n v="221.68549999999999"/>
  </r>
  <r>
    <n v="4488"/>
    <s v="R06473"/>
    <x v="673"/>
    <n v="44"/>
    <x v="2"/>
    <x v="6"/>
    <x v="43"/>
    <n v="2"/>
    <x v="0"/>
    <s v="Debit Card"/>
    <s v="Click &amp; Collect"/>
    <s v="No"/>
    <s v="Worth the money"/>
    <x v="0"/>
    <x v="0"/>
    <x v="0"/>
    <x v="3"/>
    <n v="755.66"/>
    <x v="7"/>
    <s v="Gauteng Region"/>
    <s v="Medium"/>
    <s v="September"/>
    <s v="Q3"/>
    <s v="No"/>
    <n v="0"/>
    <n v="113.34899999999999"/>
    <n v="869.0089999999999"/>
  </r>
  <r>
    <n v="4489"/>
    <s v="R05010"/>
    <x v="99"/>
    <m/>
    <x v="1"/>
    <x v="0"/>
    <x v="85"/>
    <n v="4"/>
    <x v="0"/>
    <s v="Cash"/>
    <s v="Home Delivery"/>
    <s v="No"/>
    <s v="Product exceeded expectations"/>
    <x v="4"/>
    <x v="0"/>
    <x v="1"/>
    <x v="6"/>
    <n v="812.2"/>
    <x v="2"/>
    <s v="Northern Region"/>
    <s v="Medium"/>
    <s v="September"/>
    <s v="Q3"/>
    <s v="No"/>
    <n v="0"/>
    <n v="121.83"/>
    <n v="934.03"/>
  </r>
  <r>
    <n v="4490"/>
    <s v="R05770"/>
    <x v="127"/>
    <n v="68"/>
    <x v="0"/>
    <x v="6"/>
    <x v="51"/>
    <n v="5"/>
    <x v="0"/>
    <s v="Mobile Payment"/>
    <s v="In Store"/>
    <s v="No"/>
    <s v="Very fast delivery"/>
    <x v="1"/>
    <x v="0"/>
    <x v="1"/>
    <x v="5"/>
    <n v="209.53"/>
    <x v="3"/>
    <s v="Gauteng Region"/>
    <s v="Low"/>
    <s v="January"/>
    <s v="Q1"/>
    <s v="No"/>
    <n v="0"/>
    <n v="31.429499999999997"/>
    <n v="240.95949999999999"/>
  </r>
  <r>
    <n v="4491"/>
    <s v="R05273"/>
    <x v="390"/>
    <n v="27"/>
    <x v="1"/>
    <x v="1"/>
    <x v="119"/>
    <n v="1"/>
    <x v="0"/>
    <s v="Cash"/>
    <s v="In Store"/>
    <s v="No"/>
    <s v="Average quality"/>
    <x v="3"/>
    <x v="2"/>
    <x v="0"/>
    <x v="1"/>
    <n v="618.72"/>
    <x v="2"/>
    <s v="Southern Region"/>
    <s v="Medium"/>
    <s v="January"/>
    <s v="Q1"/>
    <s v="No"/>
    <n v="0"/>
    <n v="92.808000000000007"/>
    <n v="711.52800000000002"/>
  </r>
  <r>
    <n v="4492"/>
    <s v="R06188"/>
    <x v="75"/>
    <n v="52"/>
    <x v="1"/>
    <x v="0"/>
    <x v="65"/>
    <n v="2"/>
    <x v="0"/>
    <s v="Cash"/>
    <s v="In Store"/>
    <s v="Yes"/>
    <s v="Excellent product"/>
    <x v="0"/>
    <x v="0"/>
    <x v="0"/>
    <x v="4"/>
    <n v="45.96"/>
    <x v="3"/>
    <s v="Northern Region"/>
    <s v="Low"/>
    <s v="March"/>
    <s v="Q1"/>
    <s v="No"/>
    <n v="0"/>
    <n v="6.8940000000000001"/>
    <n v="52.853999999999999"/>
  </r>
  <r>
    <n v="4493"/>
    <s v="R04973"/>
    <x v="78"/>
    <n v="31"/>
    <x v="2"/>
    <x v="6"/>
    <x v="54"/>
    <n v="3"/>
    <x v="0"/>
    <s v="Cash"/>
    <s v="In Store"/>
    <s v="No"/>
    <s v="Exactly as advertised"/>
    <x v="2"/>
    <x v="0"/>
    <x v="0"/>
    <x v="1"/>
    <n v="1940.64"/>
    <x v="4"/>
    <s v="Gauteng Region"/>
    <s v="Medium"/>
    <s v="June"/>
    <s v="Q2"/>
    <s v="No"/>
    <n v="0"/>
    <n v="291.096"/>
    <n v="2231.7359999999999"/>
  </r>
  <r>
    <n v="4494"/>
    <s v="R09515"/>
    <x v="201"/>
    <n v="48"/>
    <x v="2"/>
    <x v="6"/>
    <x v="75"/>
    <n v="1"/>
    <x v="1"/>
    <s v="Credit Card"/>
    <s v="In Store"/>
    <s v="Yes"/>
    <s v="Product was disappointing"/>
    <x v="3"/>
    <x v="1"/>
    <x v="1"/>
    <x v="4"/>
    <n v="4841.7700000000004"/>
    <x v="7"/>
    <s v="Gauteng Region"/>
    <s v="Medium"/>
    <s v="June"/>
    <s v="Q2"/>
    <s v="No"/>
    <n v="1"/>
    <n v="726.26550000000009"/>
    <n v="5568.0355"/>
  </r>
  <r>
    <n v="4495"/>
    <s v="R09433"/>
    <x v="380"/>
    <n v="70"/>
    <x v="1"/>
    <x v="7"/>
    <x v="120"/>
    <n v="4"/>
    <x v="1"/>
    <s v="Cash"/>
    <s v="Home Delivery"/>
    <s v="Yes"/>
    <s v="Fits perfectly"/>
    <x v="4"/>
    <x v="0"/>
    <x v="1"/>
    <x v="5"/>
    <n v="1233.45"/>
    <x v="1"/>
    <s v="Western Region"/>
    <s v="Medium"/>
    <s v="June"/>
    <s v="Q2"/>
    <s v="No"/>
    <n v="1"/>
    <n v="185.01750000000001"/>
    <n v="1418.4675"/>
  </r>
  <r>
    <n v="4496"/>
    <s v="R05533"/>
    <x v="570"/>
    <n v="80"/>
    <x v="2"/>
    <x v="3"/>
    <x v="63"/>
    <n v="1"/>
    <x v="1"/>
    <s v="Mobile Payment"/>
    <s v="Home Delivery"/>
    <s v="Yes"/>
    <s v="Great customer service"/>
    <x v="3"/>
    <x v="0"/>
    <x v="0"/>
    <x v="5"/>
    <n v="1604.87"/>
    <x v="0"/>
    <s v="Central Region"/>
    <s v="Medium"/>
    <s v="September"/>
    <s v="Q3"/>
    <s v="No"/>
    <n v="1"/>
    <n v="240.73049999999998"/>
    <n v="1845.6004999999998"/>
  </r>
  <r>
    <n v="4497"/>
    <s v="R04630"/>
    <x v="706"/>
    <n v="62"/>
    <x v="1"/>
    <x v="0"/>
    <x v="21"/>
    <n v="5"/>
    <x v="0"/>
    <s v="Mobile Payment"/>
    <s v="Home Delivery"/>
    <s v="Yes"/>
    <s v="Easy to assemble"/>
    <x v="1"/>
    <x v="0"/>
    <x v="1"/>
    <x v="0"/>
    <n v="369.57"/>
    <x v="0"/>
    <s v="Northern Region"/>
    <s v="Low"/>
    <s v="May"/>
    <s v="Q2"/>
    <s v="No"/>
    <n v="0"/>
    <n v="55.435499999999998"/>
    <n v="425.00549999999998"/>
  </r>
  <r>
    <n v="4498"/>
    <s v="R08455"/>
    <x v="580"/>
    <n v="18"/>
    <x v="0"/>
    <x v="1"/>
    <x v="21"/>
    <n v="4"/>
    <x v="0"/>
    <s v="Cash"/>
    <s v="In Store"/>
    <s v="Yes"/>
    <s v="Arrived damaged"/>
    <x v="4"/>
    <x v="1"/>
    <x v="0"/>
    <x v="2"/>
    <n v="369.57"/>
    <x v="0"/>
    <s v="Southern Region"/>
    <s v="Low"/>
    <s v="February"/>
    <s v="Q1"/>
    <s v="No"/>
    <n v="0"/>
    <n v="55.435499999999998"/>
    <n v="425.00549999999998"/>
  </r>
  <r>
    <n v="4499"/>
    <s v="R04079"/>
    <x v="421"/>
    <n v="46"/>
    <x v="2"/>
    <x v="3"/>
    <x v="81"/>
    <n v="5"/>
    <x v="0"/>
    <s v="Mobile Payment"/>
    <s v="Home Delivery"/>
    <s v="No"/>
    <s v="Exactly as advertised"/>
    <x v="1"/>
    <x v="0"/>
    <x v="1"/>
    <x v="4"/>
    <n v="375.53"/>
    <x v="4"/>
    <s v="Central Region"/>
    <s v="Low"/>
    <s v="March"/>
    <s v="Q1"/>
    <s v="No"/>
    <n v="0"/>
    <n v="56.329499999999996"/>
    <n v="431.85949999999991"/>
  </r>
  <r>
    <n v="4500"/>
    <s v="R00641"/>
    <x v="597"/>
    <n v="73"/>
    <x v="1"/>
    <x v="7"/>
    <x v="33"/>
    <n v="3"/>
    <x v="0"/>
    <s v="Debit Card"/>
    <s v="Click &amp; Collect"/>
    <s v="No"/>
    <s v="Delivery delayed"/>
    <x v="2"/>
    <x v="1"/>
    <x v="0"/>
    <x v="5"/>
    <n v="440.87"/>
    <x v="7"/>
    <s v="Western Region"/>
    <s v="Low"/>
    <s v="January"/>
    <s v="Q1"/>
    <s v="No"/>
    <n v="0"/>
    <n v="66.130499999999998"/>
    <n v="507.00049999999999"/>
  </r>
  <r>
    <n v="4501"/>
    <s v="R01271"/>
    <x v="123"/>
    <n v="45"/>
    <x v="1"/>
    <x v="7"/>
    <x v="60"/>
    <n v="3"/>
    <x v="0"/>
    <s v="Debit Card"/>
    <s v="In Store"/>
    <s v="Yes"/>
    <s v="Poor packaging"/>
    <x v="2"/>
    <x v="1"/>
    <x v="0"/>
    <x v="4"/>
    <n v="5064"/>
    <x v="2"/>
    <s v="Western Region"/>
    <s v="High"/>
    <s v="August"/>
    <s v="Q3"/>
    <s v="Yes"/>
    <n v="0"/>
    <n v="759.6"/>
    <n v="5823.5999999999995"/>
  </r>
  <r>
    <n v="4502"/>
    <s v="R02779"/>
    <x v="593"/>
    <n v="69"/>
    <x v="0"/>
    <x v="1"/>
    <x v="59"/>
    <n v="3"/>
    <x v="1"/>
    <s v="Credit Card"/>
    <s v="In Store"/>
    <s v="Yes"/>
    <s v="Fits perfectly"/>
    <x v="2"/>
    <x v="0"/>
    <x v="0"/>
    <x v="5"/>
    <n v="8798.49"/>
    <x v="4"/>
    <s v="Southern Region"/>
    <s v="High"/>
    <s v="April"/>
    <s v="Q2"/>
    <s v="Yes"/>
    <n v="1"/>
    <n v="1319.7735"/>
    <n v="10118.263499999999"/>
  </r>
  <r>
    <n v="4503"/>
    <s v="R01986"/>
    <x v="265"/>
    <n v="27"/>
    <x v="2"/>
    <x v="3"/>
    <x v="17"/>
    <n v="3"/>
    <x v="1"/>
    <s v="EFT"/>
    <s v="Home Delivery"/>
    <s v="Yes"/>
    <s v="Excellent product"/>
    <x v="2"/>
    <x v="0"/>
    <x v="0"/>
    <x v="1"/>
    <n v="471.63"/>
    <x v="1"/>
    <s v="Central Region"/>
    <s v="Low"/>
    <s v="June"/>
    <s v="Q2"/>
    <s v="No"/>
    <n v="1"/>
    <n v="70.744500000000002"/>
    <n v="542.3744999999999"/>
  </r>
  <r>
    <n v="4506"/>
    <s v="R01535"/>
    <x v="531"/>
    <n v="47"/>
    <x v="0"/>
    <x v="3"/>
    <x v="102"/>
    <n v="3"/>
    <x v="0"/>
    <s v="Debit Card"/>
    <s v="In Store"/>
    <s v="No"/>
    <s v="Easy to assemble"/>
    <x v="2"/>
    <x v="0"/>
    <x v="0"/>
    <x v="4"/>
    <n v="996.44"/>
    <x v="2"/>
    <s v="Central Region"/>
    <s v="Medium"/>
    <s v="May"/>
    <s v="Q2"/>
    <s v="No"/>
    <n v="0"/>
    <n v="149.46600000000001"/>
    <n v="1145.9059999999999"/>
  </r>
  <r>
    <n v="4507"/>
    <s v="R00326"/>
    <x v="498"/>
    <n v="36"/>
    <x v="1"/>
    <x v="8"/>
    <x v="104"/>
    <n v="1"/>
    <x v="0"/>
    <s v="Mobile Payment"/>
    <s v="Home Delivery"/>
    <s v="Yes"/>
    <s v="Looks premium"/>
    <x v="3"/>
    <x v="0"/>
    <x v="0"/>
    <x v="3"/>
    <n v="274.49"/>
    <x v="1"/>
    <s v="Eastern Region"/>
    <s v="Low"/>
    <s v="December"/>
    <s v="Q4"/>
    <s v="No"/>
    <n v="0"/>
    <n v="41.173499999999997"/>
    <n v="315.6635"/>
  </r>
  <r>
    <n v="4508"/>
    <s v="R02339"/>
    <x v="311"/>
    <n v="38"/>
    <x v="0"/>
    <x v="4"/>
    <x v="34"/>
    <n v="5"/>
    <x v="1"/>
    <s v="Mobile Payment"/>
    <s v="In Store"/>
    <s v="No"/>
    <s v="Item missing accessories"/>
    <x v="1"/>
    <x v="1"/>
    <x v="0"/>
    <x v="3"/>
    <n v="14729.04"/>
    <x v="6"/>
    <s v="Central Region"/>
    <s v="High"/>
    <s v="February"/>
    <s v="Q1"/>
    <s v="Yes"/>
    <n v="1"/>
    <n v="2209.3560000000002"/>
    <n v="16938.396000000001"/>
  </r>
  <r>
    <n v="4509"/>
    <s v="R03981"/>
    <x v="599"/>
    <n v="48"/>
    <x v="1"/>
    <x v="2"/>
    <x v="118"/>
    <n v="2"/>
    <x v="0"/>
    <s v="Debit Card"/>
    <s v="In Store"/>
    <s v="No"/>
    <s v="Item missing accessories"/>
    <x v="0"/>
    <x v="1"/>
    <x v="1"/>
    <x v="4"/>
    <n v="301.58"/>
    <x v="3"/>
    <s v="Northern Region"/>
    <s v="Low"/>
    <s v="December"/>
    <s v="Q4"/>
    <s v="No"/>
    <n v="0"/>
    <n v="45.236999999999995"/>
    <n v="346.81699999999995"/>
  </r>
  <r>
    <n v="4510"/>
    <s v="R07107"/>
    <x v="378"/>
    <n v="53"/>
    <x v="0"/>
    <x v="6"/>
    <x v="19"/>
    <n v="1"/>
    <x v="1"/>
    <s v="Mobile Payment"/>
    <s v="In Store"/>
    <s v="No"/>
    <s v="Helpful staff"/>
    <x v="3"/>
    <x v="0"/>
    <x v="0"/>
    <x v="4"/>
    <n v="343.42"/>
    <x v="3"/>
    <s v="Gauteng Region"/>
    <s v="Low"/>
    <s v="January"/>
    <s v="Q1"/>
    <s v="No"/>
    <n v="1"/>
    <n v="51.512999999999998"/>
    <n v="394.93299999999999"/>
  </r>
  <r>
    <n v="4512"/>
    <s v="R02238"/>
    <x v="232"/>
    <n v="79"/>
    <x v="2"/>
    <x v="2"/>
    <x v="107"/>
    <n v="2"/>
    <x v="1"/>
    <s v="Debit Card"/>
    <s v="Click &amp; Collect"/>
    <s v="Yes"/>
    <s v="Poor packaging"/>
    <x v="0"/>
    <x v="1"/>
    <x v="1"/>
    <x v="5"/>
    <n v="2413.3000000000002"/>
    <x v="6"/>
    <s v="Northern Region"/>
    <s v="Medium"/>
    <s v="April"/>
    <s v="Q2"/>
    <s v="No"/>
    <n v="1"/>
    <n v="361.995"/>
    <n v="2775.2950000000001"/>
  </r>
  <r>
    <n v="4513"/>
    <s v="R07343"/>
    <x v="309"/>
    <m/>
    <x v="2"/>
    <x v="0"/>
    <x v="95"/>
    <n v="4"/>
    <x v="0"/>
    <s v="Debit Card"/>
    <s v="Home Delivery"/>
    <s v="Yes"/>
    <m/>
    <x v="4"/>
    <x v="3"/>
    <x v="2"/>
    <x v="6"/>
    <n v="105.11"/>
    <x v="1"/>
    <s v="Northern Region"/>
    <s v="Low"/>
    <s v="January"/>
    <s v="Q1"/>
    <s v="No"/>
    <n v="0"/>
    <n v="15.766499999999999"/>
    <n v="120.87649999999999"/>
  </r>
  <r>
    <n v="4514"/>
    <s v="R09814"/>
    <x v="143"/>
    <n v="43"/>
    <x v="1"/>
    <x v="7"/>
    <x v="37"/>
    <n v="5"/>
    <x v="0"/>
    <s v="Credit Card"/>
    <s v="Click &amp; Collect"/>
    <s v="Yes"/>
    <s v="Arrived damaged"/>
    <x v="1"/>
    <x v="1"/>
    <x v="0"/>
    <x v="3"/>
    <n v="54.82"/>
    <x v="3"/>
    <s v="Western Region"/>
    <s v="Low"/>
    <s v="May"/>
    <s v="Q2"/>
    <s v="No"/>
    <n v="0"/>
    <n v="8.222999999999999"/>
    <n v="63.042999999999992"/>
  </r>
  <r>
    <n v="4515"/>
    <s v="R04901"/>
    <x v="310"/>
    <n v="19"/>
    <x v="1"/>
    <x v="8"/>
    <x v="47"/>
    <n v="3"/>
    <x v="1"/>
    <s v="Debit Card"/>
    <s v="In Store"/>
    <s v="No"/>
    <s v="Worth the money"/>
    <x v="2"/>
    <x v="0"/>
    <x v="0"/>
    <x v="2"/>
    <n v="13123.97"/>
    <x v="6"/>
    <s v="Eastern Region"/>
    <s v="High"/>
    <s v="June"/>
    <s v="Q2"/>
    <s v="Yes"/>
    <n v="1"/>
    <n v="1968.5954999999999"/>
    <n v="15092.565499999999"/>
  </r>
  <r>
    <n v="4516"/>
    <s v="R00865"/>
    <x v="415"/>
    <n v="66"/>
    <x v="2"/>
    <x v="7"/>
    <x v="3"/>
    <n v="5"/>
    <x v="1"/>
    <s v="EFT"/>
    <s v="Click &amp; Collect"/>
    <s v="No"/>
    <s v="Excellent value"/>
    <x v="1"/>
    <x v="0"/>
    <x v="1"/>
    <x v="5"/>
    <n v="84.23"/>
    <x v="3"/>
    <s v="Western Region"/>
    <s v="Low"/>
    <s v="March"/>
    <s v="Q1"/>
    <s v="No"/>
    <n v="1"/>
    <n v="12.634500000000001"/>
    <n v="96.864499999999992"/>
  </r>
  <r>
    <n v="4517"/>
    <s v="R07574"/>
    <x v="119"/>
    <m/>
    <x v="0"/>
    <x v="0"/>
    <x v="61"/>
    <n v="1"/>
    <x v="1"/>
    <s v="Credit Card"/>
    <s v="Click &amp; Collect"/>
    <s v="Yes"/>
    <m/>
    <x v="3"/>
    <x v="3"/>
    <x v="2"/>
    <x v="6"/>
    <n v="768.34"/>
    <x v="7"/>
    <s v="Northern Region"/>
    <s v="Medium"/>
    <s v="February"/>
    <s v="Q1"/>
    <s v="No"/>
    <n v="1"/>
    <n v="115.251"/>
    <n v="883.59100000000001"/>
  </r>
  <r>
    <n v="4518"/>
    <s v="R05699"/>
    <x v="43"/>
    <n v="58"/>
    <x v="1"/>
    <x v="2"/>
    <x v="20"/>
    <n v="2"/>
    <x v="1"/>
    <s v="Mobile Payment"/>
    <s v="In Store"/>
    <s v="No"/>
    <s v="Customer support was excellent"/>
    <x v="0"/>
    <x v="0"/>
    <x v="0"/>
    <x v="0"/>
    <n v="3747.26"/>
    <x v="8"/>
    <s v="Northern Region"/>
    <s v="Medium"/>
    <s v="August"/>
    <s v="Q3"/>
    <s v="No"/>
    <n v="1"/>
    <n v="562.08900000000006"/>
    <n v="4309.3490000000002"/>
  </r>
  <r>
    <n v="4519"/>
    <s v="R05380"/>
    <x v="334"/>
    <n v="77"/>
    <x v="2"/>
    <x v="8"/>
    <x v="114"/>
    <n v="2"/>
    <x v="1"/>
    <s v="EFT"/>
    <s v="Click &amp; Collect"/>
    <s v="No"/>
    <s v="Excellent value"/>
    <x v="0"/>
    <x v="0"/>
    <x v="0"/>
    <x v="5"/>
    <n v="338.79"/>
    <x v="0"/>
    <s v="Eastern Region"/>
    <s v="Low"/>
    <s v="February"/>
    <s v="Q1"/>
    <s v="No"/>
    <n v="1"/>
    <n v="50.8185"/>
    <n v="389.60849999999999"/>
  </r>
  <r>
    <n v="4521"/>
    <s v="R06513"/>
    <x v="242"/>
    <m/>
    <x v="0"/>
    <x v="1"/>
    <x v="93"/>
    <n v="2"/>
    <x v="1"/>
    <s v="Credit Card"/>
    <s v="Click &amp; Collect"/>
    <s v="Yes"/>
    <s v="Worth the money"/>
    <x v="0"/>
    <x v="0"/>
    <x v="0"/>
    <x v="6"/>
    <n v="34.200000000000003"/>
    <x v="3"/>
    <s v="Southern Region"/>
    <s v="Low"/>
    <s v="October"/>
    <s v="Q4"/>
    <s v="No"/>
    <n v="1"/>
    <n v="5.13"/>
    <n v="39.33"/>
  </r>
  <r>
    <n v="4523"/>
    <s v="R09651"/>
    <x v="158"/>
    <n v="78"/>
    <x v="0"/>
    <x v="4"/>
    <x v="81"/>
    <n v="3"/>
    <x v="0"/>
    <s v="Mobile Payment"/>
    <s v="In Store"/>
    <s v="Yes"/>
    <s v="Excellent value"/>
    <x v="2"/>
    <x v="0"/>
    <x v="0"/>
    <x v="5"/>
    <n v="375.53"/>
    <x v="4"/>
    <s v="Central Region"/>
    <s v="Low"/>
    <s v="November"/>
    <s v="Q4"/>
    <s v="No"/>
    <n v="0"/>
    <n v="56.329499999999996"/>
    <n v="431.85949999999991"/>
  </r>
  <r>
    <n v="4524"/>
    <s v="R06101"/>
    <x v="322"/>
    <n v="79"/>
    <x v="2"/>
    <x v="6"/>
    <x v="24"/>
    <n v="2"/>
    <x v="0"/>
    <s v="Credit Card"/>
    <s v="Click &amp; Collect"/>
    <s v="No"/>
    <s v="Fantastic experience"/>
    <x v="0"/>
    <x v="0"/>
    <x v="0"/>
    <x v="5"/>
    <n v="44114.21"/>
    <x v="6"/>
    <s v="Gauteng Region"/>
    <s v="High"/>
    <s v="January"/>
    <s v="Q1"/>
    <s v="Yes"/>
    <n v="0"/>
    <n v="6617.1314999999995"/>
    <n v="50731.341499999995"/>
  </r>
  <r>
    <n v="4525"/>
    <s v="R09429"/>
    <x v="431"/>
    <n v="76"/>
    <x v="0"/>
    <x v="4"/>
    <x v="39"/>
    <n v="4"/>
    <x v="0"/>
    <s v="Credit Card"/>
    <s v="In Store"/>
    <s v="Yes"/>
    <s v="Easy to assemble"/>
    <x v="4"/>
    <x v="0"/>
    <x v="1"/>
    <x v="5"/>
    <n v="24904.86"/>
    <x v="6"/>
    <s v="Central Region"/>
    <s v="High"/>
    <s v="April"/>
    <s v="Q2"/>
    <s v="Yes"/>
    <n v="0"/>
    <n v="3735.7289999999998"/>
    <n v="28640.589"/>
  </r>
  <r>
    <n v="4526"/>
    <s v="R07683"/>
    <x v="410"/>
    <n v="29"/>
    <x v="0"/>
    <x v="1"/>
    <x v="61"/>
    <n v="1"/>
    <x v="1"/>
    <s v="Cash"/>
    <s v="Home Delivery"/>
    <s v="No"/>
    <s v="Would definitely buy again"/>
    <x v="3"/>
    <x v="0"/>
    <x v="0"/>
    <x v="1"/>
    <n v="768.34"/>
    <x v="7"/>
    <s v="Southern Region"/>
    <s v="Medium"/>
    <s v="July"/>
    <s v="Q3"/>
    <s v="No"/>
    <n v="1"/>
    <n v="115.251"/>
    <n v="883.59100000000001"/>
  </r>
  <r>
    <n v="4527"/>
    <s v="R02365"/>
    <x v="633"/>
    <n v="65"/>
    <x v="0"/>
    <x v="4"/>
    <x v="41"/>
    <n v="5"/>
    <x v="1"/>
    <s v="Credit Card"/>
    <s v="Home Delivery"/>
    <s v="No"/>
    <s v="Product was disappointing"/>
    <x v="1"/>
    <x v="1"/>
    <x v="0"/>
    <x v="5"/>
    <n v="13261"/>
    <x v="6"/>
    <s v="Central Region"/>
    <s v="High"/>
    <s v="April"/>
    <s v="Q2"/>
    <s v="Yes"/>
    <n v="1"/>
    <n v="1989.1499999999999"/>
    <n v="15250.15"/>
  </r>
  <r>
    <n v="4528"/>
    <s v="R03214"/>
    <x v="286"/>
    <n v="54"/>
    <x v="0"/>
    <x v="1"/>
    <x v="117"/>
    <n v="3"/>
    <x v="1"/>
    <s v="EFT"/>
    <s v="In Store"/>
    <s v="Yes"/>
    <s v="Product exceeded expectations"/>
    <x v="2"/>
    <x v="0"/>
    <x v="0"/>
    <x v="4"/>
    <n v="6581.78"/>
    <x v="6"/>
    <s v="Southern Region"/>
    <s v="High"/>
    <s v="October"/>
    <s v="Q4"/>
    <s v="Yes"/>
    <n v="1"/>
    <n v="987.26699999999994"/>
    <n v="7569.0469999999996"/>
  </r>
  <r>
    <n v="4529"/>
    <s v="R00912"/>
    <x v="60"/>
    <n v="54"/>
    <x v="0"/>
    <x v="7"/>
    <x v="40"/>
    <n v="2"/>
    <x v="0"/>
    <s v="Debit Card"/>
    <s v="Click &amp; Collect"/>
    <s v="No"/>
    <s v="Excellent product"/>
    <x v="0"/>
    <x v="0"/>
    <x v="0"/>
    <x v="4"/>
    <n v="1619.07"/>
    <x v="7"/>
    <s v="Western Region"/>
    <s v="Medium"/>
    <s v="January"/>
    <s v="Q1"/>
    <s v="No"/>
    <n v="0"/>
    <n v="242.86049999999997"/>
    <n v="1861.9304999999997"/>
  </r>
  <r>
    <n v="4530"/>
    <s v="R09188"/>
    <x v="426"/>
    <m/>
    <x v="0"/>
    <x v="1"/>
    <x v="90"/>
    <n v="3"/>
    <x v="1"/>
    <s v="Cash"/>
    <s v="In Store"/>
    <s v="Yes"/>
    <s v="Item missing accessories"/>
    <x v="2"/>
    <x v="1"/>
    <x v="0"/>
    <x v="6"/>
    <n v="16523.5"/>
    <x v="6"/>
    <s v="Southern Region"/>
    <s v="High"/>
    <s v="August"/>
    <s v="Q3"/>
    <s v="Yes"/>
    <n v="1"/>
    <n v="2478.5250000000001"/>
    <n v="19002.024999999998"/>
  </r>
  <r>
    <n v="4531"/>
    <s v="R07335"/>
    <x v="726"/>
    <n v="24"/>
    <x v="1"/>
    <x v="7"/>
    <x v="73"/>
    <n v="2"/>
    <x v="1"/>
    <s v="Credit Card"/>
    <s v="Home Delivery"/>
    <s v="Yes"/>
    <s v="Worth the money"/>
    <x v="0"/>
    <x v="0"/>
    <x v="0"/>
    <x v="2"/>
    <n v="657.5"/>
    <x v="5"/>
    <s v="Western Region"/>
    <s v="Medium"/>
    <s v="June"/>
    <s v="Q2"/>
    <s v="No"/>
    <n v="1"/>
    <n v="98.625"/>
    <n v="756.12499999999989"/>
  </r>
  <r>
    <n v="4532"/>
    <s v="R06754"/>
    <x v="234"/>
    <n v="51"/>
    <x v="1"/>
    <x v="6"/>
    <x v="110"/>
    <n v="3"/>
    <x v="0"/>
    <s v="Cash"/>
    <s v="Click &amp; Collect"/>
    <s v="Yes"/>
    <s v="Exactly as advertised"/>
    <x v="2"/>
    <x v="0"/>
    <x v="0"/>
    <x v="4"/>
    <n v="2216.12"/>
    <x v="1"/>
    <s v="Gauteng Region"/>
    <s v="Medium"/>
    <s v="June"/>
    <s v="Q2"/>
    <s v="No"/>
    <n v="0"/>
    <n v="332.41799999999995"/>
    <n v="2548.5379999999996"/>
  </r>
  <r>
    <n v="4533"/>
    <s v="R08563"/>
    <x v="725"/>
    <n v="54"/>
    <x v="0"/>
    <x v="4"/>
    <x v="111"/>
    <n v="1"/>
    <x v="1"/>
    <s v="Credit Card"/>
    <s v="In Store"/>
    <s v="No"/>
    <s v="Product was disappointing"/>
    <x v="3"/>
    <x v="1"/>
    <x v="1"/>
    <x v="4"/>
    <n v="4507.63"/>
    <x v="2"/>
    <s v="Central Region"/>
    <s v="Medium"/>
    <s v="October"/>
    <s v="Q4"/>
    <s v="No"/>
    <n v="1"/>
    <n v="676.14449999999999"/>
    <n v="5183.7744999999995"/>
  </r>
  <r>
    <n v="4534"/>
    <s v="R06760"/>
    <x v="727"/>
    <n v="71"/>
    <x v="0"/>
    <x v="0"/>
    <x v="37"/>
    <n v="2"/>
    <x v="0"/>
    <s v="Credit Card"/>
    <s v="In Store"/>
    <s v="Yes"/>
    <m/>
    <x v="0"/>
    <x v="3"/>
    <x v="2"/>
    <x v="5"/>
    <n v="54.82"/>
    <x v="3"/>
    <s v="Northern Region"/>
    <s v="Low"/>
    <s v="March"/>
    <s v="Q1"/>
    <s v="No"/>
    <n v="0"/>
    <n v="8.222999999999999"/>
    <n v="63.042999999999992"/>
  </r>
  <r>
    <n v="4535"/>
    <s v="R06149"/>
    <x v="714"/>
    <n v="79"/>
    <x v="2"/>
    <x v="4"/>
    <x v="7"/>
    <n v="2"/>
    <x v="1"/>
    <s v="EFT"/>
    <s v="In Store"/>
    <s v="No"/>
    <s v="Product was disappointing"/>
    <x v="0"/>
    <x v="1"/>
    <x v="1"/>
    <x v="5"/>
    <n v="1370.56"/>
    <x v="6"/>
    <s v="Central Region"/>
    <s v="Medium"/>
    <s v="March"/>
    <s v="Q1"/>
    <s v="No"/>
    <n v="1"/>
    <n v="205.58399999999997"/>
    <n v="1576.1439999999998"/>
  </r>
  <r>
    <n v="4537"/>
    <s v="R09955"/>
    <x v="115"/>
    <n v="40"/>
    <x v="2"/>
    <x v="3"/>
    <x v="40"/>
    <n v="4"/>
    <x v="0"/>
    <s v="Debit Card"/>
    <s v="In Store"/>
    <s v="No"/>
    <s v="Product exceeded expectations"/>
    <x v="4"/>
    <x v="0"/>
    <x v="1"/>
    <x v="3"/>
    <n v="1619.07"/>
    <x v="7"/>
    <s v="Central Region"/>
    <s v="Medium"/>
    <s v="October"/>
    <s v="Q4"/>
    <s v="No"/>
    <n v="0"/>
    <n v="242.86049999999997"/>
    <n v="1861.9304999999997"/>
  </r>
  <r>
    <n v="4538"/>
    <s v="R00480"/>
    <x v="478"/>
    <n v="74"/>
    <x v="0"/>
    <x v="3"/>
    <x v="79"/>
    <n v="2"/>
    <x v="1"/>
    <s v="EFT"/>
    <s v="Click &amp; Collect"/>
    <s v="Yes"/>
    <s v="Average quality"/>
    <x v="0"/>
    <x v="2"/>
    <x v="0"/>
    <x v="5"/>
    <n v="283.57"/>
    <x v="0"/>
    <s v="Central Region"/>
    <s v="Low"/>
    <s v="February"/>
    <s v="Q1"/>
    <s v="No"/>
    <n v="1"/>
    <n v="42.535499999999999"/>
    <n v="326.10549999999995"/>
  </r>
  <r>
    <n v="4539"/>
    <s v="R00663"/>
    <x v="212"/>
    <n v="68"/>
    <x v="0"/>
    <x v="7"/>
    <x v="2"/>
    <n v="5"/>
    <x v="1"/>
    <s v="Cash"/>
    <s v="Home Delivery"/>
    <s v="Yes"/>
    <s v="Excellent product"/>
    <x v="1"/>
    <x v="0"/>
    <x v="1"/>
    <x v="5"/>
    <n v="230.14"/>
    <x v="2"/>
    <s v="Western Region"/>
    <s v="Low"/>
    <s v="July"/>
    <s v="Q3"/>
    <s v="No"/>
    <n v="1"/>
    <n v="34.520999999999994"/>
    <n v="264.66099999999994"/>
  </r>
  <r>
    <n v="4541"/>
    <s v="R09123"/>
    <x v="629"/>
    <n v="65"/>
    <x v="2"/>
    <x v="3"/>
    <x v="17"/>
    <n v="5"/>
    <x v="0"/>
    <s v="Debit Card"/>
    <s v="Click &amp; Collect"/>
    <s v="No"/>
    <s v="Customer support was excellent"/>
    <x v="1"/>
    <x v="0"/>
    <x v="1"/>
    <x v="5"/>
    <n v="471.63"/>
    <x v="1"/>
    <s v="Central Region"/>
    <s v="Low"/>
    <s v="August"/>
    <s v="Q3"/>
    <s v="No"/>
    <n v="0"/>
    <n v="70.744500000000002"/>
    <n v="542.3744999999999"/>
  </r>
  <r>
    <n v="4542"/>
    <s v="R08275"/>
    <x v="630"/>
    <n v="37"/>
    <x v="2"/>
    <x v="6"/>
    <x v="106"/>
    <n v="1"/>
    <x v="1"/>
    <s v="Mobile Payment"/>
    <s v="In Store"/>
    <s v="No"/>
    <m/>
    <x v="3"/>
    <x v="3"/>
    <x v="2"/>
    <x v="3"/>
    <n v="74.72"/>
    <x v="3"/>
    <s v="Gauteng Region"/>
    <s v="Low"/>
    <s v="May"/>
    <s v="Q2"/>
    <s v="No"/>
    <n v="1"/>
    <n v="11.208"/>
    <n v="85.927999999999997"/>
  </r>
  <r>
    <n v="4543"/>
    <s v="R02989"/>
    <x v="93"/>
    <n v="72"/>
    <x v="0"/>
    <x v="4"/>
    <x v="65"/>
    <n v="5"/>
    <x v="0"/>
    <s v="Mobile Payment"/>
    <s v="In Store"/>
    <s v="Yes"/>
    <s v="Arrived damaged"/>
    <x v="1"/>
    <x v="1"/>
    <x v="0"/>
    <x v="5"/>
    <n v="45.96"/>
    <x v="3"/>
    <s v="Central Region"/>
    <s v="Low"/>
    <s v="March"/>
    <s v="Q1"/>
    <s v="No"/>
    <n v="0"/>
    <n v="6.8940000000000001"/>
    <n v="52.853999999999999"/>
  </r>
  <r>
    <n v="4544"/>
    <s v="R01120"/>
    <x v="668"/>
    <n v="72"/>
    <x v="0"/>
    <x v="1"/>
    <x v="40"/>
    <n v="4"/>
    <x v="0"/>
    <s v="Credit Card"/>
    <s v="In Store"/>
    <s v="No"/>
    <s v="Would definitely buy again"/>
    <x v="4"/>
    <x v="0"/>
    <x v="1"/>
    <x v="5"/>
    <n v="1619.07"/>
    <x v="7"/>
    <s v="Southern Region"/>
    <s v="Medium"/>
    <s v="May"/>
    <s v="Q2"/>
    <s v="No"/>
    <n v="0"/>
    <n v="242.86049999999997"/>
    <n v="1861.9304999999997"/>
  </r>
  <r>
    <n v="4545"/>
    <s v="R02777"/>
    <x v="10"/>
    <n v="75"/>
    <x v="1"/>
    <x v="1"/>
    <x v="106"/>
    <n v="5"/>
    <x v="1"/>
    <s v="Cash"/>
    <s v="In Store"/>
    <s v="No"/>
    <s v="Product was disappointing"/>
    <x v="1"/>
    <x v="1"/>
    <x v="0"/>
    <x v="5"/>
    <n v="74.72"/>
    <x v="3"/>
    <s v="Southern Region"/>
    <s v="Low"/>
    <s v="April"/>
    <s v="Q2"/>
    <s v="No"/>
    <n v="1"/>
    <n v="11.208"/>
    <n v="85.927999999999997"/>
  </r>
  <r>
    <n v="4547"/>
    <s v="R07526"/>
    <x v="517"/>
    <n v="68"/>
    <x v="0"/>
    <x v="8"/>
    <x v="79"/>
    <n v="4"/>
    <x v="1"/>
    <s v="Debit Card"/>
    <s v="In Store"/>
    <s v="No"/>
    <s v="Excellent product"/>
    <x v="4"/>
    <x v="0"/>
    <x v="1"/>
    <x v="5"/>
    <n v="283.57"/>
    <x v="0"/>
    <s v="Eastern Region"/>
    <s v="Low"/>
    <s v="February"/>
    <s v="Q1"/>
    <s v="No"/>
    <n v="1"/>
    <n v="42.535499999999999"/>
    <n v="326.10549999999995"/>
  </r>
  <r>
    <n v="4548"/>
    <s v="R05172"/>
    <x v="455"/>
    <n v="33"/>
    <x v="1"/>
    <x v="6"/>
    <x v="1"/>
    <n v="3"/>
    <x v="1"/>
    <s v="Credit Card"/>
    <s v="Home Delivery"/>
    <s v="Yes"/>
    <s v="Item missing accessories"/>
    <x v="2"/>
    <x v="1"/>
    <x v="0"/>
    <x v="1"/>
    <n v="444.38"/>
    <x v="1"/>
    <s v="Gauteng Region"/>
    <s v="Low"/>
    <s v="February"/>
    <s v="Q1"/>
    <s v="No"/>
    <n v="1"/>
    <n v="66.656999999999996"/>
    <n v="511.03699999999998"/>
  </r>
  <r>
    <n v="4550"/>
    <s v="R05282"/>
    <x v="38"/>
    <n v="18"/>
    <x v="0"/>
    <x v="7"/>
    <x v="9"/>
    <n v="1"/>
    <x v="0"/>
    <s v="Credit Card"/>
    <s v="Home Delivery"/>
    <s v="No"/>
    <s v="Very comfortable"/>
    <x v="3"/>
    <x v="0"/>
    <x v="0"/>
    <x v="2"/>
    <n v="43.23"/>
    <x v="3"/>
    <s v="Western Region"/>
    <s v="Low"/>
    <s v="September"/>
    <s v="Q3"/>
    <s v="No"/>
    <n v="0"/>
    <n v="6.4844999999999997"/>
    <n v="49.714499999999994"/>
  </r>
  <r>
    <n v="4551"/>
    <s v="R04428"/>
    <x v="349"/>
    <n v="37"/>
    <x v="1"/>
    <x v="6"/>
    <x v="60"/>
    <n v="2"/>
    <x v="0"/>
    <s v="Mobile Payment"/>
    <s v="In Store"/>
    <s v="Yes"/>
    <s v="Great customer service"/>
    <x v="0"/>
    <x v="0"/>
    <x v="0"/>
    <x v="3"/>
    <n v="5064"/>
    <x v="2"/>
    <s v="Gauteng Region"/>
    <s v="High"/>
    <s v="January"/>
    <s v="Q1"/>
    <s v="Yes"/>
    <n v="0"/>
    <n v="759.6"/>
    <n v="5823.5999999999995"/>
  </r>
  <r>
    <n v="4554"/>
    <s v="R08430"/>
    <x v="705"/>
    <n v="77"/>
    <x v="1"/>
    <x v="1"/>
    <x v="63"/>
    <n v="4"/>
    <x v="1"/>
    <s v="Debit Card"/>
    <s v="Click &amp; Collect"/>
    <s v="Yes"/>
    <s v="Fits perfectly"/>
    <x v="4"/>
    <x v="0"/>
    <x v="1"/>
    <x v="5"/>
    <n v="1604.87"/>
    <x v="0"/>
    <s v="Southern Region"/>
    <s v="Medium"/>
    <s v="July"/>
    <s v="Q3"/>
    <s v="No"/>
    <n v="1"/>
    <n v="240.73049999999998"/>
    <n v="1845.6004999999998"/>
  </r>
  <r>
    <n v="4555"/>
    <s v="R02894"/>
    <x v="703"/>
    <n v="32"/>
    <x v="0"/>
    <x v="8"/>
    <x v="66"/>
    <n v="4"/>
    <x v="1"/>
    <s v="Mobile Payment"/>
    <s v="In Store"/>
    <s v="Yes"/>
    <s v="Exactly as advertised"/>
    <x v="4"/>
    <x v="0"/>
    <x v="1"/>
    <x v="1"/>
    <n v="759.97"/>
    <x v="8"/>
    <s v="Eastern Region"/>
    <s v="Medium"/>
    <s v="August"/>
    <s v="Q3"/>
    <s v="No"/>
    <n v="1"/>
    <n v="113.99550000000001"/>
    <n v="873.96550000000002"/>
  </r>
  <r>
    <n v="4557"/>
    <s v="R03978"/>
    <x v="176"/>
    <n v="24"/>
    <x v="0"/>
    <x v="2"/>
    <x v="77"/>
    <n v="5"/>
    <x v="0"/>
    <s v="Mobile Payment"/>
    <s v="Home Delivery"/>
    <s v="No"/>
    <s v="Packaging could improve"/>
    <x v="1"/>
    <x v="2"/>
    <x v="0"/>
    <x v="2"/>
    <n v="353.21"/>
    <x v="3"/>
    <s v="Northern Region"/>
    <s v="Low"/>
    <s v="January"/>
    <s v="Q1"/>
    <s v="No"/>
    <n v="0"/>
    <n v="52.981499999999997"/>
    <n v="406.19149999999996"/>
  </r>
  <r>
    <n v="4558"/>
    <s v="R06815"/>
    <x v="635"/>
    <n v="24"/>
    <x v="1"/>
    <x v="4"/>
    <x v="44"/>
    <n v="4"/>
    <x v="1"/>
    <s v="Credit Card"/>
    <s v="In Store"/>
    <s v="Yes"/>
    <s v="Would definitely buy again"/>
    <x v="4"/>
    <x v="0"/>
    <x v="1"/>
    <x v="2"/>
    <n v="2849.09"/>
    <x v="7"/>
    <s v="Central Region"/>
    <s v="Medium"/>
    <s v="February"/>
    <s v="Q1"/>
    <s v="No"/>
    <n v="1"/>
    <n v="427.36349999999999"/>
    <n v="3276.4535000000001"/>
  </r>
  <r>
    <n v="4560"/>
    <s v="R06957"/>
    <x v="266"/>
    <n v="47"/>
    <x v="0"/>
    <x v="0"/>
    <x v="32"/>
    <n v="1"/>
    <x v="0"/>
    <s v="Mobile Payment"/>
    <s v="Home Delivery"/>
    <s v="No"/>
    <s v="Looks premium"/>
    <x v="3"/>
    <x v="0"/>
    <x v="0"/>
    <x v="4"/>
    <n v="3086.4"/>
    <x v="7"/>
    <s v="Northern Region"/>
    <s v="Medium"/>
    <s v="December"/>
    <s v="Q4"/>
    <s v="No"/>
    <n v="0"/>
    <n v="462.96"/>
    <n v="3549.3599999999997"/>
  </r>
  <r>
    <n v="4561"/>
    <s v="R06955"/>
    <x v="277"/>
    <n v="62"/>
    <x v="0"/>
    <x v="4"/>
    <x v="114"/>
    <n v="3"/>
    <x v="0"/>
    <s v="Debit Card"/>
    <s v="Click &amp; Collect"/>
    <s v="No"/>
    <s v="Easy online ordering"/>
    <x v="2"/>
    <x v="0"/>
    <x v="0"/>
    <x v="0"/>
    <n v="338.79"/>
    <x v="0"/>
    <s v="Central Region"/>
    <s v="Low"/>
    <s v="February"/>
    <s v="Q1"/>
    <s v="No"/>
    <n v="0"/>
    <n v="50.8185"/>
    <n v="389.60849999999999"/>
  </r>
  <r>
    <n v="4562"/>
    <s v="R07252"/>
    <x v="582"/>
    <n v="47"/>
    <x v="1"/>
    <x v="0"/>
    <x v="59"/>
    <n v="3"/>
    <x v="1"/>
    <s v="Debit Card"/>
    <s v="In Store"/>
    <s v="Yes"/>
    <s v="Item missing accessories"/>
    <x v="2"/>
    <x v="1"/>
    <x v="0"/>
    <x v="4"/>
    <n v="8798.49"/>
    <x v="4"/>
    <s v="Northern Region"/>
    <s v="High"/>
    <s v="July"/>
    <s v="Q3"/>
    <s v="Yes"/>
    <n v="1"/>
    <n v="1319.7735"/>
    <n v="10118.263499999999"/>
  </r>
  <r>
    <n v="4565"/>
    <s v="R03480"/>
    <x v="310"/>
    <n v="18"/>
    <x v="1"/>
    <x v="8"/>
    <x v="30"/>
    <n v="1"/>
    <x v="1"/>
    <s v="Cash"/>
    <s v="Home Delivery"/>
    <s v="Yes"/>
    <s v="Looks premium"/>
    <x v="3"/>
    <x v="0"/>
    <x v="0"/>
    <x v="2"/>
    <n v="2962.6"/>
    <x v="2"/>
    <s v="Eastern Region"/>
    <s v="Medium"/>
    <s v="June"/>
    <s v="Q2"/>
    <s v="No"/>
    <n v="1"/>
    <n v="444.39"/>
    <n v="3406.99"/>
  </r>
  <r>
    <n v="4566"/>
    <s v="R04417"/>
    <x v="228"/>
    <n v="68"/>
    <x v="1"/>
    <x v="1"/>
    <x v="9"/>
    <n v="4"/>
    <x v="1"/>
    <s v="Debit Card"/>
    <s v="Click &amp; Collect"/>
    <s v="No"/>
    <s v="Instructions unclear"/>
    <x v="4"/>
    <x v="2"/>
    <x v="0"/>
    <x v="5"/>
    <n v="43.23"/>
    <x v="3"/>
    <s v="Southern Region"/>
    <s v="Low"/>
    <s v="May"/>
    <s v="Q2"/>
    <s v="No"/>
    <n v="1"/>
    <n v="6.4844999999999997"/>
    <n v="49.714499999999994"/>
  </r>
  <r>
    <n v="4567"/>
    <s v="R07839"/>
    <x v="195"/>
    <n v="30"/>
    <x v="0"/>
    <x v="1"/>
    <x v="67"/>
    <n v="2"/>
    <x v="1"/>
    <s v="Cash"/>
    <s v="Home Delivery"/>
    <s v="No"/>
    <s v="Helpful staff"/>
    <x v="0"/>
    <x v="0"/>
    <x v="0"/>
    <x v="1"/>
    <n v="1859.13"/>
    <x v="5"/>
    <s v="Southern Region"/>
    <s v="Medium"/>
    <s v="November"/>
    <s v="Q4"/>
    <s v="No"/>
    <n v="1"/>
    <n v="278.86950000000002"/>
    <n v="2137.9994999999999"/>
  </r>
  <r>
    <n v="4568"/>
    <s v="R09257"/>
    <x v="548"/>
    <n v="64"/>
    <x v="0"/>
    <x v="6"/>
    <x v="118"/>
    <n v="5"/>
    <x v="0"/>
    <s v="Cash"/>
    <s v="Click &amp; Collect"/>
    <s v="Yes"/>
    <s v="Item missing accessories"/>
    <x v="1"/>
    <x v="1"/>
    <x v="0"/>
    <x v="0"/>
    <n v="301.58"/>
    <x v="3"/>
    <s v="Gauteng Region"/>
    <s v="Low"/>
    <s v="September"/>
    <s v="Q3"/>
    <s v="No"/>
    <n v="0"/>
    <n v="45.236999999999995"/>
    <n v="346.81699999999995"/>
  </r>
  <r>
    <n v="4569"/>
    <s v="R05509"/>
    <x v="193"/>
    <n v="79"/>
    <x v="1"/>
    <x v="1"/>
    <x v="70"/>
    <n v="2"/>
    <x v="1"/>
    <s v="Cash"/>
    <s v="Click &amp; Collect"/>
    <s v="Yes"/>
    <s v="Arrived damaged"/>
    <x v="0"/>
    <x v="1"/>
    <x v="1"/>
    <x v="5"/>
    <n v="605.1"/>
    <x v="8"/>
    <s v="Southern Region"/>
    <s v="Medium"/>
    <s v="February"/>
    <s v="Q1"/>
    <s v="No"/>
    <n v="1"/>
    <n v="90.765000000000001"/>
    <n v="695.86500000000001"/>
  </r>
  <r>
    <n v="4570"/>
    <s v="R09865"/>
    <x v="105"/>
    <n v="71"/>
    <x v="2"/>
    <x v="8"/>
    <x v="118"/>
    <n v="3"/>
    <x v="1"/>
    <s v="Cash"/>
    <s v="Click &amp; Collect"/>
    <s v="No"/>
    <s v="Poor packaging"/>
    <x v="2"/>
    <x v="1"/>
    <x v="0"/>
    <x v="5"/>
    <n v="301.58"/>
    <x v="3"/>
    <s v="Eastern Region"/>
    <s v="Low"/>
    <s v="April"/>
    <s v="Q2"/>
    <s v="No"/>
    <n v="1"/>
    <n v="45.236999999999995"/>
    <n v="346.81699999999995"/>
  </r>
  <r>
    <n v="4571"/>
    <s v="R08034"/>
    <x v="628"/>
    <n v="73"/>
    <x v="0"/>
    <x v="0"/>
    <x v="109"/>
    <n v="3"/>
    <x v="1"/>
    <s v="EFT"/>
    <s v="In Store"/>
    <s v="No"/>
    <s v="Highly recommend"/>
    <x v="2"/>
    <x v="0"/>
    <x v="0"/>
    <x v="5"/>
    <n v="470.6"/>
    <x v="4"/>
    <s v="Northern Region"/>
    <s v="Low"/>
    <s v="June"/>
    <s v="Q2"/>
    <s v="No"/>
    <n v="1"/>
    <n v="70.59"/>
    <n v="541.18999999999994"/>
  </r>
  <r>
    <n v="4572"/>
    <s v="R04297"/>
    <x v="292"/>
    <n v="56"/>
    <x v="1"/>
    <x v="8"/>
    <x v="22"/>
    <n v="3"/>
    <x v="1"/>
    <s v="Mobile Payment"/>
    <s v="Click &amp; Collect"/>
    <s v="No"/>
    <s v="Excellent product"/>
    <x v="2"/>
    <x v="0"/>
    <x v="0"/>
    <x v="0"/>
    <n v="1734"/>
    <x v="7"/>
    <s v="Eastern Region"/>
    <s v="Medium"/>
    <s v="April"/>
    <s v="Q2"/>
    <s v="No"/>
    <n v="1"/>
    <n v="260.09999999999997"/>
    <n v="1994.1"/>
  </r>
  <r>
    <n v="4574"/>
    <s v="R05008"/>
    <x v="126"/>
    <n v="65"/>
    <x v="0"/>
    <x v="7"/>
    <x v="37"/>
    <n v="5"/>
    <x v="1"/>
    <s v="Credit Card"/>
    <s v="Home Delivery"/>
    <s v="Yes"/>
    <s v="Highly recommend"/>
    <x v="1"/>
    <x v="0"/>
    <x v="1"/>
    <x v="5"/>
    <n v="54.82"/>
    <x v="3"/>
    <s v="Western Region"/>
    <s v="Low"/>
    <s v="September"/>
    <s v="Q3"/>
    <s v="No"/>
    <n v="1"/>
    <n v="8.222999999999999"/>
    <n v="63.042999999999992"/>
  </r>
  <r>
    <n v="4575"/>
    <s v="R02210"/>
    <x v="605"/>
    <n v="71"/>
    <x v="2"/>
    <x v="2"/>
    <x v="36"/>
    <n v="2"/>
    <x v="1"/>
    <s v="Debit Card"/>
    <s v="In Store"/>
    <s v="No"/>
    <s v="Helpful staff"/>
    <x v="0"/>
    <x v="0"/>
    <x v="0"/>
    <x v="5"/>
    <n v="13056.99"/>
    <x v="6"/>
    <s v="Northern Region"/>
    <s v="High"/>
    <s v="May"/>
    <s v="Q2"/>
    <s v="Yes"/>
    <n v="1"/>
    <n v="1958.5484999999999"/>
    <n v="15015.538499999999"/>
  </r>
  <r>
    <n v="4576"/>
    <s v="R07853"/>
    <x v="33"/>
    <n v="78"/>
    <x v="1"/>
    <x v="4"/>
    <x v="48"/>
    <n v="2"/>
    <x v="1"/>
    <s v="EFT"/>
    <s v="In Store"/>
    <s v="Yes"/>
    <s v="Looks premium"/>
    <x v="0"/>
    <x v="0"/>
    <x v="0"/>
    <x v="5"/>
    <n v="192.77"/>
    <x v="1"/>
    <s v="Central Region"/>
    <s v="Low"/>
    <s v="May"/>
    <s v="Q2"/>
    <s v="No"/>
    <n v="1"/>
    <n v="28.915500000000002"/>
    <n v="221.68549999999999"/>
  </r>
  <r>
    <n v="4577"/>
    <s v="R09776"/>
    <x v="143"/>
    <n v="42"/>
    <x v="1"/>
    <x v="3"/>
    <x v="45"/>
    <n v="1"/>
    <x v="0"/>
    <s v="Debit Card"/>
    <s v="Click &amp; Collect"/>
    <s v="No"/>
    <m/>
    <x v="3"/>
    <x v="3"/>
    <x v="2"/>
    <x v="3"/>
    <n v="139.72999999999999"/>
    <x v="1"/>
    <s v="Central Region"/>
    <s v="Low"/>
    <s v="May"/>
    <s v="Q2"/>
    <s v="No"/>
    <n v="0"/>
    <n v="20.959499999999998"/>
    <n v="160.68949999999998"/>
  </r>
  <r>
    <n v="4578"/>
    <s v="R07536"/>
    <x v="264"/>
    <n v="43"/>
    <x v="2"/>
    <x v="5"/>
    <x v="28"/>
    <n v="2"/>
    <x v="0"/>
    <s v="Cash"/>
    <s v="Click &amp; Collect"/>
    <s v="Yes"/>
    <s v="Exactly as advertised"/>
    <x v="0"/>
    <x v="0"/>
    <x v="0"/>
    <x v="3"/>
    <n v="1011.68"/>
    <x v="0"/>
    <s v="Western Region"/>
    <s v="Medium"/>
    <s v="May"/>
    <s v="Q2"/>
    <s v="No"/>
    <n v="0"/>
    <n v="151.75199999999998"/>
    <n v="1163.4319999999998"/>
  </r>
  <r>
    <n v="4579"/>
    <s v="R00185"/>
    <x v="36"/>
    <n v="66"/>
    <x v="2"/>
    <x v="0"/>
    <x v="116"/>
    <n v="4"/>
    <x v="1"/>
    <s v="Credit Card"/>
    <s v="Click &amp; Collect"/>
    <s v="No"/>
    <s v="Great customer service"/>
    <x v="4"/>
    <x v="0"/>
    <x v="1"/>
    <x v="5"/>
    <n v="11052.57"/>
    <x v="6"/>
    <s v="Northern Region"/>
    <s v="High"/>
    <s v="January"/>
    <s v="Q1"/>
    <s v="Yes"/>
    <n v="1"/>
    <n v="1657.8854999999999"/>
    <n v="12710.455499999998"/>
  </r>
  <r>
    <n v="4580"/>
    <s v="R06201"/>
    <x v="650"/>
    <n v="77"/>
    <x v="0"/>
    <x v="3"/>
    <x v="13"/>
    <n v="3"/>
    <x v="0"/>
    <s v="Debit Card"/>
    <s v="Home Delivery"/>
    <s v="No"/>
    <s v="Easy online ordering"/>
    <x v="2"/>
    <x v="0"/>
    <x v="0"/>
    <x v="5"/>
    <n v="3576.97"/>
    <x v="5"/>
    <s v="Central Region"/>
    <s v="Medium"/>
    <s v="March"/>
    <s v="Q1"/>
    <s v="No"/>
    <n v="0"/>
    <n v="536.54549999999995"/>
    <n v="4113.5154999999995"/>
  </r>
  <r>
    <n v="4581"/>
    <s v="R08932"/>
    <x v="76"/>
    <n v="18"/>
    <x v="2"/>
    <x v="4"/>
    <x v="41"/>
    <n v="4"/>
    <x v="0"/>
    <s v="Credit Card"/>
    <s v="In Store"/>
    <s v="No"/>
    <s v="Easy online ordering"/>
    <x v="4"/>
    <x v="0"/>
    <x v="1"/>
    <x v="2"/>
    <n v="13261"/>
    <x v="6"/>
    <s v="Central Region"/>
    <s v="High"/>
    <s v="October"/>
    <s v="Q4"/>
    <s v="Yes"/>
    <n v="0"/>
    <n v="1989.1499999999999"/>
    <n v="15250.15"/>
  </r>
  <r>
    <n v="4582"/>
    <s v="R04517"/>
    <x v="354"/>
    <n v="31"/>
    <x v="0"/>
    <x v="2"/>
    <x v="26"/>
    <n v="1"/>
    <x v="0"/>
    <s v="Cash"/>
    <s v="In Store"/>
    <s v="No"/>
    <s v="Easy online ordering"/>
    <x v="3"/>
    <x v="0"/>
    <x v="0"/>
    <x v="1"/>
    <n v="27815.439999999999"/>
    <x v="6"/>
    <s v="Northern Region"/>
    <s v="High"/>
    <s v="May"/>
    <s v="Q2"/>
    <s v="Yes"/>
    <n v="0"/>
    <n v="4172.3159999999998"/>
    <n v="31987.755999999998"/>
  </r>
  <r>
    <n v="4583"/>
    <s v="R02351"/>
    <x v="708"/>
    <n v="33"/>
    <x v="1"/>
    <x v="8"/>
    <x v="64"/>
    <n v="4"/>
    <x v="1"/>
    <s v="EFT"/>
    <s v="Click &amp; Collect"/>
    <s v="No"/>
    <s v="Delivery delayed"/>
    <x v="4"/>
    <x v="1"/>
    <x v="0"/>
    <x v="1"/>
    <n v="119.63"/>
    <x v="3"/>
    <s v="Eastern Region"/>
    <s v="Low"/>
    <s v="October"/>
    <s v="Q4"/>
    <s v="No"/>
    <n v="1"/>
    <n v="17.944499999999998"/>
    <n v="137.57449999999997"/>
  </r>
  <r>
    <n v="4584"/>
    <s v="R00554"/>
    <x v="646"/>
    <n v="75"/>
    <x v="0"/>
    <x v="0"/>
    <x v="114"/>
    <n v="4"/>
    <x v="1"/>
    <s v="Debit Card"/>
    <s v="In Store"/>
    <s v="No"/>
    <s v="Very comfortable"/>
    <x v="4"/>
    <x v="0"/>
    <x v="1"/>
    <x v="5"/>
    <n v="338.79"/>
    <x v="0"/>
    <s v="Northern Region"/>
    <s v="Low"/>
    <s v="April"/>
    <s v="Q2"/>
    <s v="No"/>
    <n v="1"/>
    <n v="50.8185"/>
    <n v="389.60849999999999"/>
  </r>
  <r>
    <n v="4585"/>
    <s v="R01398"/>
    <x v="255"/>
    <n v="23"/>
    <x v="0"/>
    <x v="4"/>
    <x v="8"/>
    <n v="1"/>
    <x v="0"/>
    <s v="Debit Card"/>
    <s v="In Store"/>
    <s v="Yes"/>
    <s v="Fits perfectly"/>
    <x v="3"/>
    <x v="0"/>
    <x v="0"/>
    <x v="2"/>
    <n v="5390.8"/>
    <x v="6"/>
    <s v="Central Region"/>
    <s v="High"/>
    <s v="March"/>
    <s v="Q1"/>
    <s v="Yes"/>
    <n v="0"/>
    <n v="808.62"/>
    <n v="6199.42"/>
  </r>
  <r>
    <n v="4586"/>
    <s v="R01385"/>
    <x v="229"/>
    <n v="75"/>
    <x v="1"/>
    <x v="1"/>
    <x v="43"/>
    <n v="2"/>
    <x v="0"/>
    <s v="EFT"/>
    <s v="Click &amp; Collect"/>
    <s v="Yes"/>
    <s v="Average quality"/>
    <x v="0"/>
    <x v="2"/>
    <x v="0"/>
    <x v="5"/>
    <n v="755.66"/>
    <x v="7"/>
    <s v="Southern Region"/>
    <s v="Medium"/>
    <s v="November"/>
    <s v="Q4"/>
    <s v="No"/>
    <n v="0"/>
    <n v="113.34899999999999"/>
    <n v="869.0089999999999"/>
  </r>
  <r>
    <n v="4588"/>
    <s v="R05403"/>
    <x v="163"/>
    <n v="51"/>
    <x v="0"/>
    <x v="7"/>
    <x v="14"/>
    <n v="3"/>
    <x v="1"/>
    <s v="EFT"/>
    <s v="Home Delivery"/>
    <s v="Yes"/>
    <s v="Would definitely buy again"/>
    <x v="2"/>
    <x v="0"/>
    <x v="0"/>
    <x v="4"/>
    <n v="1440.59"/>
    <x v="1"/>
    <s v="Western Region"/>
    <s v="Medium"/>
    <s v="February"/>
    <s v="Q1"/>
    <s v="No"/>
    <n v="1"/>
    <n v="216.08849999999998"/>
    <n v="1656.6784999999998"/>
  </r>
  <r>
    <n v="4589"/>
    <s v="R00298"/>
    <x v="97"/>
    <n v="18"/>
    <x v="1"/>
    <x v="1"/>
    <x v="9"/>
    <n v="1"/>
    <x v="0"/>
    <s v="Credit Card"/>
    <s v="Home Delivery"/>
    <s v="Yes"/>
    <s v="Very comfortable"/>
    <x v="3"/>
    <x v="0"/>
    <x v="0"/>
    <x v="2"/>
    <n v="43.23"/>
    <x v="3"/>
    <s v="Southern Region"/>
    <s v="Low"/>
    <s v="June"/>
    <s v="Q2"/>
    <s v="No"/>
    <n v="0"/>
    <n v="6.4844999999999997"/>
    <n v="49.714499999999994"/>
  </r>
  <r>
    <n v="4590"/>
    <s v="R00444"/>
    <x v="618"/>
    <n v="45"/>
    <x v="0"/>
    <x v="0"/>
    <x v="61"/>
    <n v="3"/>
    <x v="0"/>
    <s v="EFT"/>
    <s v="In Store"/>
    <s v="No"/>
    <s v="Packaging could improve"/>
    <x v="2"/>
    <x v="2"/>
    <x v="1"/>
    <x v="4"/>
    <n v="768.34"/>
    <x v="7"/>
    <s v="Northern Region"/>
    <s v="Medium"/>
    <s v="July"/>
    <s v="Q3"/>
    <s v="No"/>
    <n v="0"/>
    <n v="115.251"/>
    <n v="883.59100000000001"/>
  </r>
  <r>
    <n v="4593"/>
    <s v="R08069"/>
    <x v="51"/>
    <n v="52"/>
    <x v="1"/>
    <x v="6"/>
    <x v="98"/>
    <n v="1"/>
    <x v="1"/>
    <s v="Mobile Payment"/>
    <s v="Home Delivery"/>
    <s v="No"/>
    <s v="Very fast delivery"/>
    <x v="3"/>
    <x v="0"/>
    <x v="0"/>
    <x v="4"/>
    <n v="40.11"/>
    <x v="3"/>
    <s v="Gauteng Region"/>
    <s v="Low"/>
    <s v="March"/>
    <s v="Q1"/>
    <s v="No"/>
    <n v="1"/>
    <n v="6.0164999999999997"/>
    <n v="46.126499999999993"/>
  </r>
  <r>
    <n v="4594"/>
    <s v="R02230"/>
    <x v="245"/>
    <n v="68"/>
    <x v="1"/>
    <x v="3"/>
    <x v="79"/>
    <n v="2"/>
    <x v="0"/>
    <s v="EFT"/>
    <s v="Click &amp; Collect"/>
    <s v="Yes"/>
    <s v="Average quality"/>
    <x v="0"/>
    <x v="2"/>
    <x v="0"/>
    <x v="5"/>
    <n v="283.57"/>
    <x v="0"/>
    <s v="Central Region"/>
    <s v="Low"/>
    <s v="January"/>
    <s v="Q1"/>
    <s v="No"/>
    <n v="0"/>
    <n v="42.535499999999999"/>
    <n v="326.10549999999995"/>
  </r>
  <r>
    <n v="4595"/>
    <s v="R02843"/>
    <x v="340"/>
    <n v="51"/>
    <x v="0"/>
    <x v="3"/>
    <x v="99"/>
    <n v="1"/>
    <x v="0"/>
    <s v="EFT"/>
    <s v="In Store"/>
    <s v="Yes"/>
    <s v="Worth the money"/>
    <x v="3"/>
    <x v="0"/>
    <x v="0"/>
    <x v="4"/>
    <n v="786.78"/>
    <x v="8"/>
    <s v="Central Region"/>
    <s v="Medium"/>
    <s v="July"/>
    <s v="Q3"/>
    <s v="No"/>
    <n v="0"/>
    <n v="118.017"/>
    <n v="904.79699999999991"/>
  </r>
  <r>
    <n v="4596"/>
    <s v="R02538"/>
    <x v="630"/>
    <n v="20"/>
    <x v="1"/>
    <x v="5"/>
    <x v="95"/>
    <n v="3"/>
    <x v="1"/>
    <s v="Debit Card"/>
    <s v="Home Delivery"/>
    <s v="No"/>
    <s v="Easy online ordering"/>
    <x v="2"/>
    <x v="0"/>
    <x v="0"/>
    <x v="2"/>
    <n v="105.11"/>
    <x v="1"/>
    <s v="Western Region"/>
    <s v="Low"/>
    <s v="May"/>
    <s v="Q2"/>
    <s v="No"/>
    <n v="1"/>
    <n v="15.766499999999999"/>
    <n v="120.87649999999999"/>
  </r>
  <r>
    <n v="4598"/>
    <s v="R09319"/>
    <x v="504"/>
    <n v="23"/>
    <x v="2"/>
    <x v="3"/>
    <x v="112"/>
    <n v="3"/>
    <x v="1"/>
    <s v="Cash"/>
    <s v="Click &amp; Collect"/>
    <s v="Yes"/>
    <s v="Excellent product"/>
    <x v="2"/>
    <x v="0"/>
    <x v="0"/>
    <x v="2"/>
    <n v="1482.94"/>
    <x v="5"/>
    <s v="Central Region"/>
    <s v="Medium"/>
    <s v="December"/>
    <s v="Q4"/>
    <s v="No"/>
    <n v="1"/>
    <n v="222.441"/>
    <n v="1705.3809999999999"/>
  </r>
  <r>
    <n v="4599"/>
    <s v="R06664"/>
    <x v="549"/>
    <n v="28"/>
    <x v="1"/>
    <x v="3"/>
    <x v="31"/>
    <n v="5"/>
    <x v="0"/>
    <s v="Debit Card"/>
    <s v="In Store"/>
    <s v="Yes"/>
    <s v="Item missing accessories"/>
    <x v="1"/>
    <x v="1"/>
    <x v="0"/>
    <x v="1"/>
    <n v="294.33"/>
    <x v="4"/>
    <s v="Central Region"/>
    <s v="Low"/>
    <s v="May"/>
    <s v="Q2"/>
    <s v="No"/>
    <n v="0"/>
    <n v="44.149499999999996"/>
    <n v="338.47949999999997"/>
  </r>
  <r>
    <n v="4600"/>
    <s v="R03368"/>
    <x v="145"/>
    <n v="39"/>
    <x v="1"/>
    <x v="0"/>
    <x v="87"/>
    <n v="4"/>
    <x v="0"/>
    <s v="Mobile Payment"/>
    <s v="In Store"/>
    <s v="Yes"/>
    <s v="Helpful staff"/>
    <x v="4"/>
    <x v="0"/>
    <x v="1"/>
    <x v="3"/>
    <n v="828.82"/>
    <x v="5"/>
    <s v="Northern Region"/>
    <s v="Medium"/>
    <s v="May"/>
    <s v="Q2"/>
    <s v="No"/>
    <n v="0"/>
    <n v="124.32300000000001"/>
    <n v="953.14300000000003"/>
  </r>
  <r>
    <n v="4601"/>
    <s v="R04636"/>
    <x v="357"/>
    <n v="50"/>
    <x v="1"/>
    <x v="1"/>
    <x v="48"/>
    <n v="2"/>
    <x v="1"/>
    <s v="Credit Card"/>
    <s v="Click &amp; Collect"/>
    <s v="Yes"/>
    <s v="Very comfortable"/>
    <x v="0"/>
    <x v="0"/>
    <x v="0"/>
    <x v="4"/>
    <n v="192.77"/>
    <x v="1"/>
    <s v="Southern Region"/>
    <s v="Low"/>
    <s v="July"/>
    <s v="Q3"/>
    <s v="No"/>
    <n v="1"/>
    <n v="28.915500000000002"/>
    <n v="221.68549999999999"/>
  </r>
  <r>
    <n v="4602"/>
    <s v="R02579"/>
    <x v="687"/>
    <n v="57"/>
    <x v="1"/>
    <x v="8"/>
    <x v="68"/>
    <n v="1"/>
    <x v="1"/>
    <s v="Credit Card"/>
    <s v="In Store"/>
    <s v="Yes"/>
    <s v="Delivery delayed"/>
    <x v="3"/>
    <x v="1"/>
    <x v="1"/>
    <x v="0"/>
    <n v="6698.54"/>
    <x v="6"/>
    <s v="Eastern Region"/>
    <s v="High"/>
    <s v="April"/>
    <s v="Q2"/>
    <s v="Yes"/>
    <n v="1"/>
    <n v="1004.7809999999999"/>
    <n v="7703.320999999999"/>
  </r>
  <r>
    <n v="4603"/>
    <s v="R01132"/>
    <x v="283"/>
    <n v="70"/>
    <x v="0"/>
    <x v="6"/>
    <x v="88"/>
    <n v="5"/>
    <x v="0"/>
    <s v="Mobile Payment"/>
    <s v="Click &amp; Collect"/>
    <s v="Yes"/>
    <s v="Long waiting time"/>
    <x v="1"/>
    <x v="1"/>
    <x v="0"/>
    <x v="5"/>
    <n v="529.15"/>
    <x v="0"/>
    <s v="Gauteng Region"/>
    <s v="Medium"/>
    <s v="February"/>
    <s v="Q1"/>
    <s v="No"/>
    <n v="0"/>
    <n v="79.372499999999988"/>
    <n v="608.52249999999992"/>
  </r>
  <r>
    <n v="4604"/>
    <s v="R04979"/>
    <x v="273"/>
    <n v="62"/>
    <x v="0"/>
    <x v="2"/>
    <x v="31"/>
    <n v="2"/>
    <x v="1"/>
    <s v="Mobile Payment"/>
    <s v="In Store"/>
    <s v="Yes"/>
    <s v="Average quality"/>
    <x v="0"/>
    <x v="2"/>
    <x v="0"/>
    <x v="0"/>
    <n v="294.33"/>
    <x v="4"/>
    <s v="Northern Region"/>
    <s v="Low"/>
    <s v="July"/>
    <s v="Q3"/>
    <s v="No"/>
    <n v="1"/>
    <n v="44.149499999999996"/>
    <n v="338.47949999999997"/>
  </r>
  <r>
    <n v="4605"/>
    <s v="R00321"/>
    <x v="212"/>
    <n v="71"/>
    <x v="2"/>
    <x v="7"/>
    <x v="80"/>
    <n v="2"/>
    <x v="0"/>
    <s v="Cash"/>
    <s v="Home Delivery"/>
    <s v="Yes"/>
    <s v="Excellent product"/>
    <x v="0"/>
    <x v="0"/>
    <x v="0"/>
    <x v="5"/>
    <n v="10347.709999999999"/>
    <x v="5"/>
    <s v="Western Region"/>
    <s v="High"/>
    <s v="July"/>
    <s v="Q3"/>
    <s v="Yes"/>
    <n v="0"/>
    <n v="1552.1564999999998"/>
    <n v="11899.866499999998"/>
  </r>
  <r>
    <n v="4607"/>
    <s v="R04043"/>
    <x v="498"/>
    <n v="30"/>
    <x v="0"/>
    <x v="1"/>
    <x v="111"/>
    <n v="5"/>
    <x v="0"/>
    <s v="Cash"/>
    <s v="Click &amp; Collect"/>
    <s v="No"/>
    <s v="Easy to assemble"/>
    <x v="1"/>
    <x v="0"/>
    <x v="1"/>
    <x v="1"/>
    <n v="4507.63"/>
    <x v="2"/>
    <s v="Southern Region"/>
    <s v="Medium"/>
    <s v="December"/>
    <s v="Q4"/>
    <s v="No"/>
    <n v="0"/>
    <n v="676.14449999999999"/>
    <n v="5183.7744999999995"/>
  </r>
  <r>
    <n v="4608"/>
    <s v="R04756"/>
    <x v="312"/>
    <n v="29"/>
    <x v="0"/>
    <x v="4"/>
    <x v="79"/>
    <n v="4"/>
    <x v="1"/>
    <s v="Cash"/>
    <s v="In Store"/>
    <s v="No"/>
    <s v="Would definitely buy again"/>
    <x v="4"/>
    <x v="0"/>
    <x v="1"/>
    <x v="1"/>
    <n v="283.57"/>
    <x v="0"/>
    <s v="Central Region"/>
    <s v="Low"/>
    <s v="August"/>
    <s v="Q3"/>
    <s v="No"/>
    <n v="1"/>
    <n v="42.535499999999999"/>
    <n v="326.10549999999995"/>
  </r>
  <r>
    <n v="4609"/>
    <s v="R09754"/>
    <x v="679"/>
    <n v="24"/>
    <x v="0"/>
    <x v="2"/>
    <x v="44"/>
    <n v="3"/>
    <x v="1"/>
    <s v="EFT"/>
    <s v="In Store"/>
    <s v="No"/>
    <m/>
    <x v="2"/>
    <x v="3"/>
    <x v="2"/>
    <x v="2"/>
    <n v="2849.09"/>
    <x v="7"/>
    <s v="Northern Region"/>
    <s v="Medium"/>
    <s v="July"/>
    <s v="Q3"/>
    <s v="No"/>
    <n v="1"/>
    <n v="427.36349999999999"/>
    <n v="3276.4535000000001"/>
  </r>
  <r>
    <n v="4610"/>
    <s v="R00908"/>
    <x v="122"/>
    <n v="75"/>
    <x v="2"/>
    <x v="7"/>
    <x v="69"/>
    <n v="2"/>
    <x v="0"/>
    <s v="Mobile Payment"/>
    <s v="Click &amp; Collect"/>
    <s v="Yes"/>
    <s v="Highly recommend"/>
    <x v="0"/>
    <x v="0"/>
    <x v="0"/>
    <x v="5"/>
    <n v="1907.49"/>
    <x v="0"/>
    <s v="Western Region"/>
    <s v="Medium"/>
    <s v="June"/>
    <s v="Q2"/>
    <s v="No"/>
    <n v="0"/>
    <n v="286.12349999999998"/>
    <n v="2193.6134999999999"/>
  </r>
  <r>
    <n v="4611"/>
    <s v="R03951"/>
    <x v="414"/>
    <n v="67"/>
    <x v="1"/>
    <x v="6"/>
    <x v="90"/>
    <n v="4"/>
    <x v="1"/>
    <s v="Mobile Payment"/>
    <s v="Click &amp; Collect"/>
    <s v="No"/>
    <s v="Average quality"/>
    <x v="4"/>
    <x v="2"/>
    <x v="0"/>
    <x v="5"/>
    <n v="16523.5"/>
    <x v="6"/>
    <s v="Gauteng Region"/>
    <s v="High"/>
    <s v="May"/>
    <s v="Q2"/>
    <s v="Yes"/>
    <n v="1"/>
    <n v="2478.5250000000001"/>
    <n v="19002.024999999998"/>
  </r>
  <r>
    <n v="4612"/>
    <s v="R04869"/>
    <x v="373"/>
    <n v="76"/>
    <x v="2"/>
    <x v="4"/>
    <x v="56"/>
    <n v="5"/>
    <x v="1"/>
    <s v="Debit Card"/>
    <s v="Home Delivery"/>
    <s v="No"/>
    <s v="Fits perfectly"/>
    <x v="1"/>
    <x v="0"/>
    <x v="1"/>
    <x v="5"/>
    <n v="306.57"/>
    <x v="4"/>
    <s v="Central Region"/>
    <s v="Low"/>
    <s v="March"/>
    <s v="Q1"/>
    <s v="No"/>
    <n v="1"/>
    <n v="45.985499999999995"/>
    <n v="352.55549999999994"/>
  </r>
  <r>
    <n v="4614"/>
    <s v="R06920"/>
    <x v="484"/>
    <n v="73"/>
    <x v="2"/>
    <x v="8"/>
    <x v="61"/>
    <n v="3"/>
    <x v="0"/>
    <s v="Debit Card"/>
    <s v="Click &amp; Collect"/>
    <s v="Yes"/>
    <s v="Looks premium"/>
    <x v="2"/>
    <x v="0"/>
    <x v="0"/>
    <x v="5"/>
    <n v="768.34"/>
    <x v="7"/>
    <s v="Eastern Region"/>
    <s v="Medium"/>
    <s v="December"/>
    <s v="Q4"/>
    <s v="No"/>
    <n v="0"/>
    <n v="115.251"/>
    <n v="883.59100000000001"/>
  </r>
  <r>
    <n v="4615"/>
    <s v="R05146"/>
    <x v="119"/>
    <n v="59"/>
    <x v="0"/>
    <x v="2"/>
    <x v="73"/>
    <n v="2"/>
    <x v="1"/>
    <s v="EFT"/>
    <s v="Click &amp; Collect"/>
    <s v="Yes"/>
    <s v="Arrived damaged"/>
    <x v="0"/>
    <x v="1"/>
    <x v="1"/>
    <x v="0"/>
    <n v="657.5"/>
    <x v="5"/>
    <s v="Northern Region"/>
    <s v="Medium"/>
    <s v="February"/>
    <s v="Q1"/>
    <s v="No"/>
    <n v="1"/>
    <n v="98.625"/>
    <n v="756.12499999999989"/>
  </r>
  <r>
    <n v="4616"/>
    <s v="R06302"/>
    <x v="590"/>
    <n v="51"/>
    <x v="1"/>
    <x v="4"/>
    <x v="15"/>
    <n v="1"/>
    <x v="0"/>
    <s v="EFT"/>
    <s v="Click &amp; Collect"/>
    <s v="Yes"/>
    <s v="Fits perfectly"/>
    <x v="3"/>
    <x v="0"/>
    <x v="0"/>
    <x v="4"/>
    <n v="869.65"/>
    <x v="4"/>
    <s v="Central Region"/>
    <s v="Medium"/>
    <s v="September"/>
    <s v="Q3"/>
    <s v="No"/>
    <n v="0"/>
    <n v="130.44749999999999"/>
    <n v="1000.0974999999999"/>
  </r>
  <r>
    <n v="4617"/>
    <s v="R08538"/>
    <x v="346"/>
    <n v="23"/>
    <x v="1"/>
    <x v="8"/>
    <x v="117"/>
    <n v="2"/>
    <x v="0"/>
    <s v="Debit Card"/>
    <s v="Home Delivery"/>
    <s v="Yes"/>
    <s v="Very comfortable"/>
    <x v="0"/>
    <x v="0"/>
    <x v="0"/>
    <x v="2"/>
    <n v="6581.78"/>
    <x v="6"/>
    <s v="Eastern Region"/>
    <s v="High"/>
    <s v="May"/>
    <s v="Q2"/>
    <s v="Yes"/>
    <n v="0"/>
    <n v="987.26699999999994"/>
    <n v="7569.0469999999996"/>
  </r>
  <r>
    <n v="4618"/>
    <s v="R00927"/>
    <x v="41"/>
    <n v="43"/>
    <x v="2"/>
    <x v="1"/>
    <x v="82"/>
    <n v="4"/>
    <x v="0"/>
    <s v="Mobile Payment"/>
    <s v="In Store"/>
    <s v="Yes"/>
    <s v="Item missing accessories"/>
    <x v="4"/>
    <x v="1"/>
    <x v="0"/>
    <x v="3"/>
    <n v="463.48"/>
    <x v="6"/>
    <s v="Southern Region"/>
    <s v="Low"/>
    <s v="July"/>
    <s v="Q3"/>
    <s v="No"/>
    <n v="0"/>
    <n v="69.522000000000006"/>
    <n v="533.00199999999995"/>
  </r>
  <r>
    <n v="4619"/>
    <s v="R07464"/>
    <x v="584"/>
    <n v="24"/>
    <x v="2"/>
    <x v="8"/>
    <x v="10"/>
    <n v="1"/>
    <x v="0"/>
    <s v="EFT"/>
    <s v="In Store"/>
    <s v="Yes"/>
    <s v="Highly recommend"/>
    <x v="3"/>
    <x v="0"/>
    <x v="0"/>
    <x v="2"/>
    <n v="276.82"/>
    <x v="7"/>
    <s v="Eastern Region"/>
    <s v="Low"/>
    <s v="September"/>
    <s v="Q3"/>
    <s v="No"/>
    <n v="0"/>
    <n v="41.522999999999996"/>
    <n v="318.34299999999996"/>
  </r>
  <r>
    <n v="4620"/>
    <s v="R00016"/>
    <x v="560"/>
    <n v="48"/>
    <x v="0"/>
    <x v="8"/>
    <x v="51"/>
    <n v="5"/>
    <x v="0"/>
    <s v="Mobile Payment"/>
    <s v="In Store"/>
    <s v="Yes"/>
    <s v="Highly recommend"/>
    <x v="1"/>
    <x v="0"/>
    <x v="1"/>
    <x v="4"/>
    <n v="209.53"/>
    <x v="3"/>
    <s v="Eastern Region"/>
    <s v="Low"/>
    <s v="November"/>
    <s v="Q4"/>
    <s v="No"/>
    <n v="0"/>
    <n v="31.429499999999997"/>
    <n v="240.95949999999999"/>
  </r>
  <r>
    <n v="4621"/>
    <s v="R00144"/>
    <x v="447"/>
    <n v="60"/>
    <x v="0"/>
    <x v="7"/>
    <x v="36"/>
    <n v="4"/>
    <x v="0"/>
    <s v="Debit Card"/>
    <s v="Home Delivery"/>
    <s v="Yes"/>
    <s v="Helpful staff"/>
    <x v="4"/>
    <x v="0"/>
    <x v="1"/>
    <x v="0"/>
    <n v="13056.99"/>
    <x v="6"/>
    <s v="Western Region"/>
    <s v="High"/>
    <s v="May"/>
    <s v="Q2"/>
    <s v="Yes"/>
    <n v="0"/>
    <n v="1958.5484999999999"/>
    <n v="15015.538499999999"/>
  </r>
  <r>
    <n v="4622"/>
    <s v="R02364"/>
    <x v="608"/>
    <n v="70"/>
    <x v="0"/>
    <x v="7"/>
    <x v="120"/>
    <n v="3"/>
    <x v="0"/>
    <s v="Credit Card"/>
    <s v="Click &amp; Collect"/>
    <s v="No"/>
    <s v="Highly recommend"/>
    <x v="2"/>
    <x v="0"/>
    <x v="0"/>
    <x v="5"/>
    <n v="1233.45"/>
    <x v="1"/>
    <s v="Western Region"/>
    <s v="Medium"/>
    <s v="July"/>
    <s v="Q3"/>
    <s v="No"/>
    <n v="0"/>
    <n v="185.01750000000001"/>
    <n v="1418.4675"/>
  </r>
  <r>
    <n v="4623"/>
    <s v="R00130"/>
    <x v="600"/>
    <n v="73"/>
    <x v="0"/>
    <x v="1"/>
    <x v="88"/>
    <n v="1"/>
    <x v="0"/>
    <s v="Debit Card"/>
    <s v="In Store"/>
    <s v="No"/>
    <s v="Fits perfectly"/>
    <x v="3"/>
    <x v="0"/>
    <x v="0"/>
    <x v="5"/>
    <n v="529.15"/>
    <x v="0"/>
    <s v="Southern Region"/>
    <s v="Medium"/>
    <s v="February"/>
    <s v="Q1"/>
    <s v="No"/>
    <n v="0"/>
    <n v="79.372499999999988"/>
    <n v="608.52249999999992"/>
  </r>
  <r>
    <n v="4624"/>
    <s v="R01162"/>
    <x v="400"/>
    <n v="68"/>
    <x v="2"/>
    <x v="7"/>
    <x v="23"/>
    <n v="3"/>
    <x v="1"/>
    <s v="EFT"/>
    <s v="In Store"/>
    <s v="Yes"/>
    <s v="Very fast delivery"/>
    <x v="2"/>
    <x v="0"/>
    <x v="0"/>
    <x v="5"/>
    <n v="2340.5700000000002"/>
    <x v="8"/>
    <s v="Western Region"/>
    <s v="Medium"/>
    <s v="July"/>
    <s v="Q3"/>
    <s v="No"/>
    <n v="1"/>
    <n v="351.08550000000002"/>
    <n v="2691.6554999999998"/>
  </r>
  <r>
    <n v="4625"/>
    <s v="R06072"/>
    <x v="559"/>
    <n v="52"/>
    <x v="0"/>
    <x v="0"/>
    <x v="18"/>
    <n v="5"/>
    <x v="1"/>
    <s v="Cash"/>
    <s v="Click &amp; Collect"/>
    <s v="Yes"/>
    <s v="Fits perfectly"/>
    <x v="1"/>
    <x v="0"/>
    <x v="1"/>
    <x v="4"/>
    <n v="1712.08"/>
    <x v="7"/>
    <s v="Northern Region"/>
    <s v="Medium"/>
    <s v="September"/>
    <s v="Q3"/>
    <s v="No"/>
    <n v="1"/>
    <n v="256.81199999999995"/>
    <n v="1968.8919999999998"/>
  </r>
  <r>
    <n v="4627"/>
    <s v="R04819"/>
    <x v="253"/>
    <n v="27"/>
    <x v="2"/>
    <x v="4"/>
    <x v="70"/>
    <n v="3"/>
    <x v="1"/>
    <s v="Debit Card"/>
    <s v="Home Delivery"/>
    <s v="Yes"/>
    <s v="Excellent product"/>
    <x v="2"/>
    <x v="0"/>
    <x v="0"/>
    <x v="1"/>
    <n v="605.1"/>
    <x v="8"/>
    <s v="Central Region"/>
    <s v="Medium"/>
    <s v="September"/>
    <s v="Q3"/>
    <s v="No"/>
    <n v="1"/>
    <n v="90.765000000000001"/>
    <n v="695.86500000000001"/>
  </r>
  <r>
    <n v="4628"/>
    <s v="R05211"/>
    <x v="427"/>
    <n v="44"/>
    <x v="2"/>
    <x v="5"/>
    <x v="25"/>
    <n v="2"/>
    <x v="1"/>
    <s v="Mobile Payment"/>
    <s v="Click &amp; Collect"/>
    <s v="No"/>
    <s v="Fantastic experience"/>
    <x v="0"/>
    <x v="0"/>
    <x v="0"/>
    <x v="3"/>
    <n v="4455.18"/>
    <x v="2"/>
    <s v="Western Region"/>
    <s v="Medium"/>
    <s v="March"/>
    <s v="Q1"/>
    <s v="No"/>
    <n v="1"/>
    <n v="668.27700000000004"/>
    <n v="5123.4570000000003"/>
  </r>
  <r>
    <n v="4629"/>
    <s v="R04902"/>
    <x v="124"/>
    <n v="28"/>
    <x v="2"/>
    <x v="0"/>
    <x v="118"/>
    <n v="1"/>
    <x v="1"/>
    <s v="Mobile Payment"/>
    <s v="Click &amp; Collect"/>
    <s v="No"/>
    <s v="Worth the money"/>
    <x v="3"/>
    <x v="0"/>
    <x v="0"/>
    <x v="1"/>
    <n v="301.58"/>
    <x v="3"/>
    <s v="Northern Region"/>
    <s v="Low"/>
    <s v="April"/>
    <s v="Q2"/>
    <s v="No"/>
    <n v="1"/>
    <n v="45.236999999999995"/>
    <n v="346.81699999999995"/>
  </r>
  <r>
    <n v="4630"/>
    <s v="R01877"/>
    <x v="555"/>
    <n v="68"/>
    <x v="0"/>
    <x v="8"/>
    <x v="41"/>
    <n v="3"/>
    <x v="1"/>
    <s v="EFT"/>
    <s v="In Store"/>
    <s v="Yes"/>
    <s v="Easy to assemble"/>
    <x v="2"/>
    <x v="0"/>
    <x v="0"/>
    <x v="5"/>
    <n v="13261"/>
    <x v="6"/>
    <s v="Eastern Region"/>
    <s v="High"/>
    <s v="October"/>
    <s v="Q4"/>
    <s v="Yes"/>
    <n v="1"/>
    <n v="1989.1499999999999"/>
    <n v="15250.15"/>
  </r>
  <r>
    <n v="4632"/>
    <s v="R08482"/>
    <x v="370"/>
    <n v="38"/>
    <x v="1"/>
    <x v="2"/>
    <x v="57"/>
    <n v="4"/>
    <x v="1"/>
    <s v="Cash"/>
    <s v="Home Delivery"/>
    <s v="Yes"/>
    <s v="Highly recommend"/>
    <x v="4"/>
    <x v="0"/>
    <x v="1"/>
    <x v="3"/>
    <n v="551.66"/>
    <x v="0"/>
    <s v="Northern Region"/>
    <s v="Medium"/>
    <s v="January"/>
    <s v="Q1"/>
    <s v="No"/>
    <n v="1"/>
    <n v="82.748999999999995"/>
    <n v="634.40899999999988"/>
  </r>
  <r>
    <n v="4633"/>
    <s v="R07661"/>
    <x v="706"/>
    <n v="65"/>
    <x v="1"/>
    <x v="2"/>
    <x v="2"/>
    <n v="4"/>
    <x v="0"/>
    <s v="Credit Card"/>
    <s v="Home Delivery"/>
    <s v="No"/>
    <s v="Poor packaging"/>
    <x v="4"/>
    <x v="1"/>
    <x v="0"/>
    <x v="5"/>
    <n v="230.14"/>
    <x v="2"/>
    <s v="Northern Region"/>
    <s v="Low"/>
    <s v="May"/>
    <s v="Q2"/>
    <s v="No"/>
    <n v="0"/>
    <n v="34.520999999999994"/>
    <n v="264.66099999999994"/>
  </r>
  <r>
    <n v="4634"/>
    <s v="R01183"/>
    <x v="725"/>
    <n v="80"/>
    <x v="1"/>
    <x v="1"/>
    <x v="6"/>
    <n v="3"/>
    <x v="1"/>
    <s v="Mobile Payment"/>
    <s v="In Store"/>
    <s v="No"/>
    <s v="Product was disappointing"/>
    <x v="2"/>
    <x v="1"/>
    <x v="0"/>
    <x v="5"/>
    <n v="409.06"/>
    <x v="5"/>
    <s v="Southern Region"/>
    <s v="Low"/>
    <s v="October"/>
    <s v="Q4"/>
    <s v="No"/>
    <n v="1"/>
    <n v="61.358999999999995"/>
    <n v="470.41899999999998"/>
  </r>
  <r>
    <n v="4636"/>
    <s v="R09596"/>
    <x v="383"/>
    <n v="40"/>
    <x v="1"/>
    <x v="8"/>
    <x v="11"/>
    <n v="2"/>
    <x v="0"/>
    <s v="Credit Card"/>
    <s v="Click &amp; Collect"/>
    <s v="No"/>
    <s v="Great customer service"/>
    <x v="0"/>
    <x v="0"/>
    <x v="0"/>
    <x v="3"/>
    <n v="231.22"/>
    <x v="1"/>
    <s v="Eastern Region"/>
    <s v="Low"/>
    <s v="December"/>
    <s v="Q4"/>
    <s v="No"/>
    <n v="0"/>
    <n v="34.683"/>
    <n v="265.90299999999996"/>
  </r>
  <r>
    <n v="4637"/>
    <s v="R01171"/>
    <x v="475"/>
    <n v="27"/>
    <x v="1"/>
    <x v="6"/>
    <x v="67"/>
    <n v="2"/>
    <x v="0"/>
    <s v="Credit Card"/>
    <s v="In Store"/>
    <s v="No"/>
    <s v="Helpful staff"/>
    <x v="0"/>
    <x v="0"/>
    <x v="0"/>
    <x v="1"/>
    <n v="1859.13"/>
    <x v="5"/>
    <s v="Gauteng Region"/>
    <s v="Medium"/>
    <s v="August"/>
    <s v="Q3"/>
    <s v="No"/>
    <n v="0"/>
    <n v="278.86950000000002"/>
    <n v="2137.9994999999999"/>
  </r>
  <r>
    <n v="4638"/>
    <s v="R02183"/>
    <x v="438"/>
    <n v="79"/>
    <x v="2"/>
    <x v="4"/>
    <x v="0"/>
    <n v="2"/>
    <x v="0"/>
    <s v="Credit Card"/>
    <s v="In Store"/>
    <s v="No"/>
    <s v="Poor packaging"/>
    <x v="0"/>
    <x v="1"/>
    <x v="1"/>
    <x v="5"/>
    <n v="2479.5700000000002"/>
    <x v="0"/>
    <s v="Central Region"/>
    <s v="Medium"/>
    <s v="July"/>
    <s v="Q3"/>
    <s v="No"/>
    <n v="0"/>
    <n v="371.93549999999999"/>
    <n v="2851.5054999999998"/>
  </r>
  <r>
    <n v="4639"/>
    <s v="R03372"/>
    <x v="703"/>
    <n v="76"/>
    <x v="2"/>
    <x v="1"/>
    <x v="69"/>
    <n v="4"/>
    <x v="0"/>
    <s v="Debit Card"/>
    <s v="In Store"/>
    <s v="Yes"/>
    <s v="Long waiting time"/>
    <x v="4"/>
    <x v="1"/>
    <x v="0"/>
    <x v="5"/>
    <n v="1907.49"/>
    <x v="0"/>
    <s v="Southern Region"/>
    <s v="Medium"/>
    <s v="August"/>
    <s v="Q3"/>
    <s v="No"/>
    <n v="0"/>
    <n v="286.12349999999998"/>
    <n v="2193.6134999999999"/>
  </r>
  <r>
    <n v="4640"/>
    <s v="R08247"/>
    <x v="555"/>
    <n v="23"/>
    <x v="0"/>
    <x v="4"/>
    <x v="11"/>
    <n v="1"/>
    <x v="0"/>
    <s v="Credit Card"/>
    <s v="Click &amp; Collect"/>
    <s v="No"/>
    <s v="Product was disappointing"/>
    <x v="3"/>
    <x v="1"/>
    <x v="1"/>
    <x v="2"/>
    <n v="231.22"/>
    <x v="1"/>
    <s v="Central Region"/>
    <s v="Low"/>
    <s v="October"/>
    <s v="Q4"/>
    <s v="No"/>
    <n v="0"/>
    <n v="34.683"/>
    <n v="265.90299999999996"/>
  </r>
  <r>
    <n v="4642"/>
    <s v="R04935"/>
    <x v="526"/>
    <n v="64"/>
    <x v="0"/>
    <x v="6"/>
    <x v="109"/>
    <n v="4"/>
    <x v="1"/>
    <s v="Debit Card"/>
    <s v="Home Delivery"/>
    <s v="No"/>
    <s v="Packaging could improve"/>
    <x v="4"/>
    <x v="2"/>
    <x v="0"/>
    <x v="0"/>
    <n v="470.6"/>
    <x v="4"/>
    <s v="Gauteng Region"/>
    <s v="Low"/>
    <s v="September"/>
    <s v="Q3"/>
    <s v="No"/>
    <n v="1"/>
    <n v="70.59"/>
    <n v="541.18999999999994"/>
  </r>
  <r>
    <n v="4643"/>
    <s v="R07460"/>
    <x v="78"/>
    <n v="54"/>
    <x v="1"/>
    <x v="0"/>
    <x v="46"/>
    <n v="3"/>
    <x v="1"/>
    <s v="Mobile Payment"/>
    <s v="Click &amp; Collect"/>
    <s v="No"/>
    <s v="Long waiting time"/>
    <x v="2"/>
    <x v="1"/>
    <x v="0"/>
    <x v="4"/>
    <n v="3755.73"/>
    <x v="2"/>
    <s v="Northern Region"/>
    <s v="Medium"/>
    <s v="June"/>
    <s v="Q2"/>
    <s v="No"/>
    <n v="1"/>
    <n v="563.35950000000003"/>
    <n v="4319.0895"/>
  </r>
  <r>
    <n v="4644"/>
    <s v="R06576"/>
    <x v="403"/>
    <n v="42"/>
    <x v="1"/>
    <x v="7"/>
    <x v="45"/>
    <n v="1"/>
    <x v="0"/>
    <s v="Debit Card"/>
    <s v="Click &amp; Collect"/>
    <s v="Yes"/>
    <s v="Easy online ordering"/>
    <x v="3"/>
    <x v="0"/>
    <x v="0"/>
    <x v="3"/>
    <n v="139.72999999999999"/>
    <x v="1"/>
    <s v="Western Region"/>
    <s v="Low"/>
    <s v="June"/>
    <s v="Q2"/>
    <s v="No"/>
    <n v="0"/>
    <n v="20.959499999999998"/>
    <n v="160.68949999999998"/>
  </r>
  <r>
    <n v="4645"/>
    <s v="R05028"/>
    <x v="386"/>
    <n v="59"/>
    <x v="0"/>
    <x v="0"/>
    <x v="19"/>
    <n v="2"/>
    <x v="0"/>
    <s v="Debit Card"/>
    <s v="Home Delivery"/>
    <s v="Yes"/>
    <s v="Excellent product"/>
    <x v="0"/>
    <x v="0"/>
    <x v="0"/>
    <x v="0"/>
    <n v="343.42"/>
    <x v="3"/>
    <s v="Northern Region"/>
    <s v="Low"/>
    <s v="October"/>
    <s v="Q4"/>
    <s v="No"/>
    <n v="0"/>
    <n v="51.512999999999998"/>
    <n v="394.93299999999999"/>
  </r>
  <r>
    <n v="4646"/>
    <s v="R07627"/>
    <x v="499"/>
    <n v="59"/>
    <x v="0"/>
    <x v="0"/>
    <x v="121"/>
    <n v="1"/>
    <x v="1"/>
    <s v="Cash"/>
    <s v="Click &amp; Collect"/>
    <s v="Yes"/>
    <s v="Poor packaging"/>
    <x v="3"/>
    <x v="1"/>
    <x v="1"/>
    <x v="0"/>
    <n v="85.25"/>
    <x v="1"/>
    <s v="Northern Region"/>
    <s v="Low"/>
    <s v="January"/>
    <s v="Q1"/>
    <s v="No"/>
    <n v="1"/>
    <n v="12.7875"/>
    <n v="98.037499999999994"/>
  </r>
  <r>
    <n v="4647"/>
    <s v="R05815"/>
    <x v="599"/>
    <n v="70"/>
    <x v="0"/>
    <x v="6"/>
    <x v="20"/>
    <n v="5"/>
    <x v="1"/>
    <s v="Credit Card"/>
    <s v="Home Delivery"/>
    <s v="Yes"/>
    <s v="Average quality"/>
    <x v="1"/>
    <x v="2"/>
    <x v="0"/>
    <x v="5"/>
    <n v="3747.26"/>
    <x v="8"/>
    <s v="Gauteng Region"/>
    <s v="Medium"/>
    <s v="December"/>
    <s v="Q4"/>
    <s v="No"/>
    <n v="1"/>
    <n v="562.08900000000006"/>
    <n v="4309.3490000000002"/>
  </r>
  <r>
    <n v="4648"/>
    <s v="R03122"/>
    <x v="711"/>
    <n v="27"/>
    <x v="0"/>
    <x v="4"/>
    <x v="11"/>
    <n v="4"/>
    <x v="1"/>
    <s v="Credit Card"/>
    <s v="Home Delivery"/>
    <s v="No"/>
    <s v="Delivery delayed"/>
    <x v="4"/>
    <x v="1"/>
    <x v="0"/>
    <x v="1"/>
    <n v="231.22"/>
    <x v="1"/>
    <s v="Central Region"/>
    <s v="Low"/>
    <s v="April"/>
    <s v="Q2"/>
    <s v="No"/>
    <n v="1"/>
    <n v="34.683"/>
    <n v="265.90299999999996"/>
  </r>
  <r>
    <n v="4649"/>
    <s v="R00388"/>
    <x v="12"/>
    <n v="53"/>
    <x v="0"/>
    <x v="1"/>
    <x v="30"/>
    <n v="1"/>
    <x v="0"/>
    <s v="Mobile Payment"/>
    <s v="Home Delivery"/>
    <s v="No"/>
    <s v="Helpful staff"/>
    <x v="3"/>
    <x v="0"/>
    <x v="0"/>
    <x v="4"/>
    <n v="2962.6"/>
    <x v="2"/>
    <s v="Southern Region"/>
    <s v="Medium"/>
    <s v="February"/>
    <s v="Q1"/>
    <s v="No"/>
    <n v="0"/>
    <n v="444.39"/>
    <n v="3406.99"/>
  </r>
  <r>
    <n v="4650"/>
    <s v="R09096"/>
    <x v="637"/>
    <n v="27"/>
    <x v="0"/>
    <x v="7"/>
    <x v="81"/>
    <n v="5"/>
    <x v="1"/>
    <s v="EFT"/>
    <s v="Click &amp; Collect"/>
    <s v="No"/>
    <s v="Great customer service"/>
    <x v="1"/>
    <x v="0"/>
    <x v="1"/>
    <x v="1"/>
    <n v="375.53"/>
    <x v="4"/>
    <s v="Western Region"/>
    <s v="Low"/>
    <s v="September"/>
    <s v="Q3"/>
    <s v="No"/>
    <n v="1"/>
    <n v="56.329499999999996"/>
    <n v="431.85949999999991"/>
  </r>
  <r>
    <n v="4651"/>
    <s v="R01033"/>
    <x v="575"/>
    <n v="49"/>
    <x v="0"/>
    <x v="5"/>
    <x v="42"/>
    <n v="3"/>
    <x v="1"/>
    <s v="Cash"/>
    <s v="Home Delivery"/>
    <s v="Yes"/>
    <s v="Very fast delivery"/>
    <x v="2"/>
    <x v="0"/>
    <x v="0"/>
    <x v="4"/>
    <n v="2099.4"/>
    <x v="2"/>
    <s v="Western Region"/>
    <s v="Medium"/>
    <s v="April"/>
    <s v="Q2"/>
    <s v="No"/>
    <n v="1"/>
    <n v="314.91000000000003"/>
    <n v="2414.31"/>
  </r>
  <r>
    <n v="4652"/>
    <s v="R08403"/>
    <x v="652"/>
    <n v="36"/>
    <x v="0"/>
    <x v="7"/>
    <x v="73"/>
    <n v="4"/>
    <x v="0"/>
    <s v="Debit Card"/>
    <s v="Click &amp; Collect"/>
    <s v="No"/>
    <s v="Fits perfectly"/>
    <x v="4"/>
    <x v="0"/>
    <x v="1"/>
    <x v="3"/>
    <n v="657.5"/>
    <x v="5"/>
    <s v="Western Region"/>
    <s v="Medium"/>
    <s v="August"/>
    <s v="Q3"/>
    <s v="No"/>
    <n v="0"/>
    <n v="98.625"/>
    <n v="756.12499999999989"/>
  </r>
  <r>
    <n v="4653"/>
    <s v="R08937"/>
    <x v="686"/>
    <n v="72"/>
    <x v="1"/>
    <x v="1"/>
    <x v="20"/>
    <n v="2"/>
    <x v="0"/>
    <s v="Mobile Payment"/>
    <s v="In Store"/>
    <s v="Yes"/>
    <s v="Helpful staff"/>
    <x v="0"/>
    <x v="0"/>
    <x v="0"/>
    <x v="5"/>
    <n v="3747.26"/>
    <x v="8"/>
    <s v="Southern Region"/>
    <s v="Medium"/>
    <s v="August"/>
    <s v="Q3"/>
    <s v="No"/>
    <n v="0"/>
    <n v="562.08900000000006"/>
    <n v="4309.3490000000002"/>
  </r>
  <r>
    <n v="4654"/>
    <s v="R00932"/>
    <x v="468"/>
    <n v="26"/>
    <x v="1"/>
    <x v="5"/>
    <x v="46"/>
    <n v="1"/>
    <x v="1"/>
    <s v="Mobile Payment"/>
    <s v="Home Delivery"/>
    <s v="Yes"/>
    <s v="Worth the money"/>
    <x v="3"/>
    <x v="0"/>
    <x v="0"/>
    <x v="1"/>
    <n v="3755.73"/>
    <x v="2"/>
    <s v="Western Region"/>
    <s v="Medium"/>
    <s v="February"/>
    <s v="Q1"/>
    <s v="No"/>
    <n v="1"/>
    <n v="563.35950000000003"/>
    <n v="4319.0895"/>
  </r>
  <r>
    <n v="4655"/>
    <s v="R04020"/>
    <x v="305"/>
    <n v="69"/>
    <x v="0"/>
    <x v="7"/>
    <x v="98"/>
    <n v="3"/>
    <x v="0"/>
    <s v="Mobile Payment"/>
    <s v="Click &amp; Collect"/>
    <s v="Yes"/>
    <s v="Item missing accessories"/>
    <x v="2"/>
    <x v="1"/>
    <x v="0"/>
    <x v="5"/>
    <n v="40.11"/>
    <x v="3"/>
    <s v="Western Region"/>
    <s v="Low"/>
    <s v="April"/>
    <s v="Q2"/>
    <s v="No"/>
    <n v="0"/>
    <n v="6.0164999999999997"/>
    <n v="46.126499999999993"/>
  </r>
  <r>
    <n v="4656"/>
    <s v="R00692"/>
    <x v="610"/>
    <n v="54"/>
    <x v="0"/>
    <x v="4"/>
    <x v="58"/>
    <n v="2"/>
    <x v="0"/>
    <s v="Debit Card"/>
    <s v="In Store"/>
    <s v="No"/>
    <s v="Item missing accessories"/>
    <x v="0"/>
    <x v="1"/>
    <x v="1"/>
    <x v="4"/>
    <n v="2603.98"/>
    <x v="0"/>
    <s v="Central Region"/>
    <s v="Medium"/>
    <s v="March"/>
    <s v="Q1"/>
    <s v="No"/>
    <n v="0"/>
    <n v="390.59699999999998"/>
    <n v="2994.5769999999998"/>
  </r>
  <r>
    <n v="4657"/>
    <s v="R07173"/>
    <x v="518"/>
    <n v="69"/>
    <x v="0"/>
    <x v="2"/>
    <x v="51"/>
    <n v="4"/>
    <x v="0"/>
    <s v="Cash"/>
    <s v="In Store"/>
    <s v="No"/>
    <s v="Fantastic experience"/>
    <x v="4"/>
    <x v="0"/>
    <x v="1"/>
    <x v="5"/>
    <n v="209.53"/>
    <x v="3"/>
    <s v="Northern Region"/>
    <s v="Low"/>
    <s v="April"/>
    <s v="Q2"/>
    <s v="No"/>
    <n v="0"/>
    <n v="31.429499999999997"/>
    <n v="240.95949999999999"/>
  </r>
  <r>
    <n v="4659"/>
    <s v="R00830"/>
    <x v="715"/>
    <n v="19"/>
    <x v="2"/>
    <x v="8"/>
    <x v="55"/>
    <n v="2"/>
    <x v="0"/>
    <s v="Cash"/>
    <s v="Click &amp; Collect"/>
    <s v="No"/>
    <s v="Helpful staff"/>
    <x v="0"/>
    <x v="0"/>
    <x v="0"/>
    <x v="2"/>
    <n v="324.35000000000002"/>
    <x v="8"/>
    <s v="Eastern Region"/>
    <s v="Low"/>
    <s v="July"/>
    <s v="Q3"/>
    <s v="No"/>
    <n v="0"/>
    <n v="48.652500000000003"/>
    <n v="373.0025"/>
  </r>
  <r>
    <n v="4660"/>
    <s v="R03499"/>
    <x v="665"/>
    <m/>
    <x v="0"/>
    <x v="7"/>
    <x v="71"/>
    <n v="3"/>
    <x v="0"/>
    <s v="Mobile Payment"/>
    <s v="In Store"/>
    <s v="No"/>
    <s v="Product exceeded expectations"/>
    <x v="2"/>
    <x v="0"/>
    <x v="0"/>
    <x v="6"/>
    <n v="1171.25"/>
    <x v="4"/>
    <s v="Western Region"/>
    <s v="Medium"/>
    <s v="January"/>
    <s v="Q1"/>
    <s v="No"/>
    <n v="0"/>
    <n v="175.6875"/>
    <n v="1346.9375"/>
  </r>
  <r>
    <n v="4661"/>
    <s v="R02082"/>
    <x v="367"/>
    <n v="77"/>
    <x v="0"/>
    <x v="5"/>
    <x v="51"/>
    <n v="3"/>
    <x v="0"/>
    <s v="Mobile Payment"/>
    <s v="In Store"/>
    <s v="Yes"/>
    <s v="Fits perfectly"/>
    <x v="2"/>
    <x v="0"/>
    <x v="0"/>
    <x v="5"/>
    <n v="209.53"/>
    <x v="3"/>
    <s v="Western Region"/>
    <s v="Low"/>
    <s v="May"/>
    <s v="Q2"/>
    <s v="No"/>
    <n v="0"/>
    <n v="31.429499999999997"/>
    <n v="240.95949999999999"/>
  </r>
  <r>
    <n v="4662"/>
    <s v="R09051"/>
    <x v="709"/>
    <n v="27"/>
    <x v="2"/>
    <x v="5"/>
    <x v="103"/>
    <n v="1"/>
    <x v="1"/>
    <s v="Cash"/>
    <s v="Home Delivery"/>
    <s v="Yes"/>
    <m/>
    <x v="3"/>
    <x v="3"/>
    <x v="2"/>
    <x v="1"/>
    <n v="103.4"/>
    <x v="3"/>
    <s v="Western Region"/>
    <s v="Low"/>
    <s v="January"/>
    <s v="Q1"/>
    <s v="No"/>
    <n v="1"/>
    <n v="15.51"/>
    <n v="118.91"/>
  </r>
  <r>
    <n v="4663"/>
    <s v="R09584"/>
    <x v="667"/>
    <n v="46"/>
    <x v="0"/>
    <x v="8"/>
    <x v="86"/>
    <n v="2"/>
    <x v="1"/>
    <s v="Credit Card"/>
    <s v="Click &amp; Collect"/>
    <s v="Yes"/>
    <s v="Product was disappointing"/>
    <x v="0"/>
    <x v="1"/>
    <x v="1"/>
    <x v="4"/>
    <n v="5258.73"/>
    <x v="2"/>
    <s v="Eastern Region"/>
    <s v="High"/>
    <s v="September"/>
    <s v="Q3"/>
    <s v="Yes"/>
    <n v="1"/>
    <n v="788.80949999999996"/>
    <n v="6047.539499999999"/>
  </r>
  <r>
    <n v="4664"/>
    <s v="R00045"/>
    <x v="385"/>
    <n v="36"/>
    <x v="0"/>
    <x v="0"/>
    <x v="36"/>
    <n v="2"/>
    <x v="0"/>
    <s v="Credit Card"/>
    <s v="Home Delivery"/>
    <s v="Yes"/>
    <s v="Worth the money"/>
    <x v="0"/>
    <x v="0"/>
    <x v="0"/>
    <x v="3"/>
    <n v="13056.99"/>
    <x v="6"/>
    <s v="Northern Region"/>
    <s v="High"/>
    <s v="March"/>
    <s v="Q1"/>
    <s v="Yes"/>
    <n v="0"/>
    <n v="1958.5484999999999"/>
    <n v="15015.538499999999"/>
  </r>
  <r>
    <n v="4665"/>
    <s v="R03940"/>
    <x v="497"/>
    <n v="33"/>
    <x v="1"/>
    <x v="1"/>
    <x v="78"/>
    <n v="1"/>
    <x v="0"/>
    <s v="Mobile Payment"/>
    <s v="In Store"/>
    <s v="Yes"/>
    <s v="Helpful staff"/>
    <x v="3"/>
    <x v="0"/>
    <x v="0"/>
    <x v="1"/>
    <n v="954.6"/>
    <x v="8"/>
    <s v="Southern Region"/>
    <s v="Medium"/>
    <s v="September"/>
    <s v="Q3"/>
    <s v="No"/>
    <n v="0"/>
    <n v="143.19"/>
    <n v="1097.79"/>
  </r>
  <r>
    <n v="4666"/>
    <s v="R05441"/>
    <x v="598"/>
    <n v="44"/>
    <x v="0"/>
    <x v="3"/>
    <x v="96"/>
    <n v="4"/>
    <x v="1"/>
    <s v="EFT"/>
    <s v="In Store"/>
    <s v="No"/>
    <s v="Great customer service"/>
    <x v="4"/>
    <x v="0"/>
    <x v="1"/>
    <x v="3"/>
    <n v="944.78"/>
    <x v="6"/>
    <s v="Central Region"/>
    <s v="Medium"/>
    <s v="May"/>
    <s v="Q2"/>
    <s v="No"/>
    <n v="1"/>
    <n v="141.71699999999998"/>
    <n v="1086.4969999999998"/>
  </r>
  <r>
    <n v="4667"/>
    <s v="R04752"/>
    <x v="253"/>
    <n v="68"/>
    <x v="1"/>
    <x v="0"/>
    <x v="96"/>
    <n v="2"/>
    <x v="1"/>
    <s v="Cash"/>
    <s v="Click &amp; Collect"/>
    <s v="No"/>
    <s v="Fits perfectly"/>
    <x v="0"/>
    <x v="0"/>
    <x v="0"/>
    <x v="5"/>
    <n v="944.78"/>
    <x v="6"/>
    <s v="Northern Region"/>
    <s v="Medium"/>
    <s v="September"/>
    <s v="Q3"/>
    <s v="No"/>
    <n v="1"/>
    <n v="141.71699999999998"/>
    <n v="1086.4969999999998"/>
  </r>
  <r>
    <n v="4668"/>
    <s v="R04320"/>
    <x v="414"/>
    <n v="59"/>
    <x v="0"/>
    <x v="4"/>
    <x v="104"/>
    <n v="3"/>
    <x v="1"/>
    <s v="Cash"/>
    <s v="In Store"/>
    <s v="No"/>
    <s v="Packaging could improve"/>
    <x v="2"/>
    <x v="2"/>
    <x v="1"/>
    <x v="0"/>
    <n v="274.49"/>
    <x v="1"/>
    <s v="Central Region"/>
    <s v="Low"/>
    <s v="May"/>
    <s v="Q2"/>
    <s v="No"/>
    <n v="1"/>
    <n v="41.173499999999997"/>
    <n v="315.6635"/>
  </r>
  <r>
    <n v="4669"/>
    <s v="R02966"/>
    <x v="135"/>
    <n v="60"/>
    <x v="2"/>
    <x v="2"/>
    <x v="46"/>
    <n v="1"/>
    <x v="0"/>
    <s v="Cash"/>
    <s v="Home Delivery"/>
    <s v="Yes"/>
    <s v="Delivery delayed"/>
    <x v="3"/>
    <x v="1"/>
    <x v="1"/>
    <x v="0"/>
    <n v="3755.73"/>
    <x v="2"/>
    <s v="Northern Region"/>
    <s v="Medium"/>
    <s v="December"/>
    <s v="Q4"/>
    <s v="No"/>
    <n v="0"/>
    <n v="563.35950000000003"/>
    <n v="4319.0895"/>
  </r>
  <r>
    <n v="4670"/>
    <s v="R03970"/>
    <x v="195"/>
    <m/>
    <x v="0"/>
    <x v="2"/>
    <x v="16"/>
    <n v="4"/>
    <x v="1"/>
    <s v="Mobile Payment"/>
    <s v="In Store"/>
    <s v="Yes"/>
    <s v="Easy to assemble"/>
    <x v="4"/>
    <x v="0"/>
    <x v="1"/>
    <x v="6"/>
    <n v="368.99"/>
    <x v="0"/>
    <s v="Northern Region"/>
    <s v="Low"/>
    <s v="November"/>
    <s v="Q4"/>
    <s v="No"/>
    <n v="1"/>
    <n v="55.348500000000001"/>
    <n v="424.33849999999995"/>
  </r>
  <r>
    <n v="4671"/>
    <s v="R01188"/>
    <x v="526"/>
    <n v="37"/>
    <x v="0"/>
    <x v="6"/>
    <x v="17"/>
    <n v="2"/>
    <x v="0"/>
    <s v="Debit Card"/>
    <s v="Home Delivery"/>
    <s v="No"/>
    <s v="Arrived damaged"/>
    <x v="0"/>
    <x v="1"/>
    <x v="1"/>
    <x v="3"/>
    <n v="471.63"/>
    <x v="1"/>
    <s v="Gauteng Region"/>
    <s v="Low"/>
    <s v="September"/>
    <s v="Q3"/>
    <s v="No"/>
    <n v="0"/>
    <n v="70.744500000000002"/>
    <n v="542.3744999999999"/>
  </r>
  <r>
    <n v="4672"/>
    <s v="R00285"/>
    <x v="594"/>
    <n v="64"/>
    <x v="1"/>
    <x v="8"/>
    <x v="71"/>
    <n v="4"/>
    <x v="0"/>
    <s v="Cash"/>
    <s v="Home Delivery"/>
    <s v="Yes"/>
    <s v="Exactly as advertised"/>
    <x v="4"/>
    <x v="0"/>
    <x v="1"/>
    <x v="0"/>
    <n v="1171.25"/>
    <x v="4"/>
    <s v="Eastern Region"/>
    <s v="Medium"/>
    <s v="December"/>
    <s v="Q4"/>
    <s v="No"/>
    <n v="0"/>
    <n v="175.6875"/>
    <n v="1346.9375"/>
  </r>
  <r>
    <n v="4673"/>
    <s v="R09012"/>
    <x v="272"/>
    <n v="43"/>
    <x v="1"/>
    <x v="7"/>
    <x v="41"/>
    <n v="3"/>
    <x v="1"/>
    <s v="EFT"/>
    <s v="In Store"/>
    <s v="Yes"/>
    <s v="Worth the money"/>
    <x v="2"/>
    <x v="0"/>
    <x v="0"/>
    <x v="3"/>
    <n v="13261"/>
    <x v="6"/>
    <s v="Western Region"/>
    <s v="High"/>
    <s v="September"/>
    <s v="Q3"/>
    <s v="Yes"/>
    <n v="1"/>
    <n v="1989.1499999999999"/>
    <n v="15250.15"/>
  </r>
  <r>
    <n v="4674"/>
    <s v="R04160"/>
    <x v="477"/>
    <n v="60"/>
    <x v="2"/>
    <x v="2"/>
    <x v="79"/>
    <n v="2"/>
    <x v="0"/>
    <s v="Debit Card"/>
    <s v="Click &amp; Collect"/>
    <s v="Yes"/>
    <s v="Delivery delayed"/>
    <x v="0"/>
    <x v="1"/>
    <x v="1"/>
    <x v="0"/>
    <n v="283.57"/>
    <x v="0"/>
    <s v="Northern Region"/>
    <s v="Low"/>
    <s v="March"/>
    <s v="Q1"/>
    <s v="No"/>
    <n v="0"/>
    <n v="42.535499999999999"/>
    <n v="326.10549999999995"/>
  </r>
  <r>
    <n v="4675"/>
    <s v="R03093"/>
    <x v="617"/>
    <n v="67"/>
    <x v="1"/>
    <x v="4"/>
    <x v="13"/>
    <n v="5"/>
    <x v="1"/>
    <s v="Mobile Payment"/>
    <s v="Click &amp; Collect"/>
    <s v="No"/>
    <s v="Product was disappointing"/>
    <x v="1"/>
    <x v="1"/>
    <x v="0"/>
    <x v="5"/>
    <n v="3576.97"/>
    <x v="5"/>
    <s v="Central Region"/>
    <s v="Medium"/>
    <s v="May"/>
    <s v="Q2"/>
    <s v="No"/>
    <n v="1"/>
    <n v="536.54549999999995"/>
    <n v="4113.5154999999995"/>
  </r>
  <r>
    <n v="4676"/>
    <s v="R04557"/>
    <x v="161"/>
    <n v="41"/>
    <x v="0"/>
    <x v="0"/>
    <x v="35"/>
    <n v="4"/>
    <x v="1"/>
    <s v="Cash"/>
    <s v="Home Delivery"/>
    <s v="No"/>
    <s v="Poor packaging"/>
    <x v="4"/>
    <x v="1"/>
    <x v="0"/>
    <x v="3"/>
    <n v="6710.27"/>
    <x v="5"/>
    <s v="Northern Region"/>
    <s v="High"/>
    <s v="March"/>
    <s v="Q1"/>
    <s v="Yes"/>
    <n v="1"/>
    <n v="1006.5405000000001"/>
    <n v="7716.8104999999996"/>
  </r>
  <r>
    <n v="4678"/>
    <s v="R04324"/>
    <x v="432"/>
    <n v="27"/>
    <x v="2"/>
    <x v="1"/>
    <x v="89"/>
    <n v="1"/>
    <x v="0"/>
    <s v="Credit Card"/>
    <s v="Click &amp; Collect"/>
    <s v="No"/>
    <s v="Customer support was excellent"/>
    <x v="3"/>
    <x v="0"/>
    <x v="0"/>
    <x v="1"/>
    <n v="574.49"/>
    <x v="4"/>
    <s v="Southern Region"/>
    <s v="Medium"/>
    <s v="October"/>
    <s v="Q4"/>
    <s v="No"/>
    <n v="0"/>
    <n v="86.173500000000004"/>
    <n v="660.6635"/>
  </r>
  <r>
    <n v="4679"/>
    <s v="R05863"/>
    <x v="60"/>
    <n v="53"/>
    <x v="0"/>
    <x v="1"/>
    <x v="41"/>
    <n v="4"/>
    <x v="1"/>
    <s v="EFT"/>
    <s v="Home Delivery"/>
    <s v="No"/>
    <s v="Excellent product"/>
    <x v="4"/>
    <x v="0"/>
    <x v="1"/>
    <x v="4"/>
    <n v="13261"/>
    <x v="6"/>
    <s v="Southern Region"/>
    <s v="High"/>
    <s v="January"/>
    <s v="Q1"/>
    <s v="Yes"/>
    <n v="1"/>
    <n v="1989.1499999999999"/>
    <n v="15250.15"/>
  </r>
  <r>
    <n v="4680"/>
    <s v="R05507"/>
    <x v="347"/>
    <n v="58"/>
    <x v="1"/>
    <x v="3"/>
    <x v="44"/>
    <n v="3"/>
    <x v="1"/>
    <s v="Credit Card"/>
    <s v="Click &amp; Collect"/>
    <s v="No"/>
    <s v="Arrived damaged"/>
    <x v="2"/>
    <x v="1"/>
    <x v="0"/>
    <x v="0"/>
    <n v="2849.09"/>
    <x v="7"/>
    <s v="Central Region"/>
    <s v="Medium"/>
    <s v="November"/>
    <s v="Q4"/>
    <s v="No"/>
    <n v="1"/>
    <n v="427.36349999999999"/>
    <n v="3276.4535000000001"/>
  </r>
  <r>
    <n v="4681"/>
    <s v="R03365"/>
    <x v="214"/>
    <n v="63"/>
    <x v="2"/>
    <x v="6"/>
    <x v="71"/>
    <n v="5"/>
    <x v="0"/>
    <s v="EFT"/>
    <s v="In Store"/>
    <s v="No"/>
    <s v="Product exceeded expectations"/>
    <x v="1"/>
    <x v="0"/>
    <x v="1"/>
    <x v="0"/>
    <n v="1171.25"/>
    <x v="4"/>
    <s v="Gauteng Region"/>
    <s v="Medium"/>
    <s v="October"/>
    <s v="Q4"/>
    <s v="No"/>
    <n v="0"/>
    <n v="175.6875"/>
    <n v="1346.9375"/>
  </r>
  <r>
    <n v="4683"/>
    <s v="R03196"/>
    <x v="227"/>
    <n v="73"/>
    <x v="2"/>
    <x v="1"/>
    <x v="113"/>
    <n v="5"/>
    <x v="0"/>
    <s v="Cash"/>
    <s v="Click &amp; Collect"/>
    <s v="Yes"/>
    <s v="Very fast delivery"/>
    <x v="1"/>
    <x v="0"/>
    <x v="1"/>
    <x v="5"/>
    <n v="2572.02"/>
    <x v="7"/>
    <s v="Southern Region"/>
    <s v="Medium"/>
    <s v="June"/>
    <s v="Q2"/>
    <s v="No"/>
    <n v="0"/>
    <n v="385.803"/>
    <n v="2957.8229999999999"/>
  </r>
  <r>
    <n v="4684"/>
    <s v="R08973"/>
    <x v="461"/>
    <n v="18"/>
    <x v="0"/>
    <x v="1"/>
    <x v="34"/>
    <n v="2"/>
    <x v="1"/>
    <s v="Mobile Payment"/>
    <s v="Click &amp; Collect"/>
    <s v="Yes"/>
    <s v="Product was disappointing"/>
    <x v="0"/>
    <x v="1"/>
    <x v="1"/>
    <x v="2"/>
    <n v="14729.04"/>
    <x v="6"/>
    <s v="Southern Region"/>
    <s v="High"/>
    <s v="June"/>
    <s v="Q2"/>
    <s v="Yes"/>
    <n v="1"/>
    <n v="2209.3560000000002"/>
    <n v="16938.396000000001"/>
  </r>
  <r>
    <n v="4685"/>
    <s v="R00970"/>
    <x v="646"/>
    <n v="27"/>
    <x v="0"/>
    <x v="3"/>
    <x v="9"/>
    <n v="2"/>
    <x v="1"/>
    <s v="Credit Card"/>
    <s v="Home Delivery"/>
    <s v="Yes"/>
    <s v="Easy online ordering"/>
    <x v="0"/>
    <x v="0"/>
    <x v="0"/>
    <x v="1"/>
    <n v="43.23"/>
    <x v="3"/>
    <s v="Central Region"/>
    <s v="Low"/>
    <s v="April"/>
    <s v="Q2"/>
    <s v="No"/>
    <n v="1"/>
    <n v="6.4844999999999997"/>
    <n v="49.714499999999994"/>
  </r>
  <r>
    <n v="4688"/>
    <s v="R09641"/>
    <x v="468"/>
    <n v="25"/>
    <x v="1"/>
    <x v="2"/>
    <x v="39"/>
    <n v="4"/>
    <x v="1"/>
    <s v="Credit Card"/>
    <s v="Click &amp; Collect"/>
    <s v="No"/>
    <s v="Easy to assemble"/>
    <x v="4"/>
    <x v="0"/>
    <x v="1"/>
    <x v="1"/>
    <n v="24904.86"/>
    <x v="6"/>
    <s v="Northern Region"/>
    <s v="High"/>
    <s v="February"/>
    <s v="Q1"/>
    <s v="Yes"/>
    <n v="1"/>
    <n v="3735.7289999999998"/>
    <n v="28640.589"/>
  </r>
  <r>
    <n v="4689"/>
    <s v="R06672"/>
    <x v="656"/>
    <n v="24"/>
    <x v="2"/>
    <x v="5"/>
    <x v="54"/>
    <n v="5"/>
    <x v="0"/>
    <s v="Credit Card"/>
    <s v="In Store"/>
    <s v="Yes"/>
    <s v="Delivery delayed"/>
    <x v="1"/>
    <x v="1"/>
    <x v="0"/>
    <x v="2"/>
    <n v="1940.64"/>
    <x v="4"/>
    <s v="Western Region"/>
    <s v="Medium"/>
    <s v="September"/>
    <s v="Q3"/>
    <s v="No"/>
    <n v="0"/>
    <n v="291.096"/>
    <n v="2231.7359999999999"/>
  </r>
  <r>
    <n v="4690"/>
    <s v="R05820"/>
    <x v="534"/>
    <n v="57"/>
    <x v="0"/>
    <x v="5"/>
    <x v="79"/>
    <n v="2"/>
    <x v="0"/>
    <s v="EFT"/>
    <s v="Click &amp; Collect"/>
    <s v="Yes"/>
    <s v="Arrived damaged"/>
    <x v="0"/>
    <x v="1"/>
    <x v="1"/>
    <x v="0"/>
    <n v="283.57"/>
    <x v="0"/>
    <s v="Western Region"/>
    <s v="Low"/>
    <s v="December"/>
    <s v="Q4"/>
    <s v="No"/>
    <n v="0"/>
    <n v="42.535499999999999"/>
    <n v="326.10549999999995"/>
  </r>
  <r>
    <n v="4691"/>
    <s v="R02852"/>
    <x v="455"/>
    <n v="41"/>
    <x v="2"/>
    <x v="6"/>
    <x v="115"/>
    <n v="3"/>
    <x v="1"/>
    <s v="Debit Card"/>
    <s v="Click &amp; Collect"/>
    <s v="No"/>
    <s v="Fits perfectly"/>
    <x v="2"/>
    <x v="0"/>
    <x v="0"/>
    <x v="3"/>
    <n v="1369.39"/>
    <x v="4"/>
    <s v="Gauteng Region"/>
    <s v="Medium"/>
    <s v="February"/>
    <s v="Q1"/>
    <s v="No"/>
    <n v="1"/>
    <n v="205.4085"/>
    <n v="1574.7985000000001"/>
  </r>
  <r>
    <n v="4692"/>
    <s v="R05359"/>
    <x v="473"/>
    <n v="26"/>
    <x v="2"/>
    <x v="2"/>
    <x v="45"/>
    <n v="2"/>
    <x v="1"/>
    <s v="Credit Card"/>
    <s v="In Store"/>
    <s v="No"/>
    <s v="Excellent product"/>
    <x v="0"/>
    <x v="0"/>
    <x v="0"/>
    <x v="1"/>
    <n v="139.72999999999999"/>
    <x v="1"/>
    <s v="Northern Region"/>
    <s v="Low"/>
    <s v="April"/>
    <s v="Q2"/>
    <s v="No"/>
    <n v="1"/>
    <n v="20.959499999999998"/>
    <n v="160.68949999999998"/>
  </r>
  <r>
    <n v="4693"/>
    <s v="R06351"/>
    <x v="460"/>
    <n v="18"/>
    <x v="2"/>
    <x v="7"/>
    <x v="67"/>
    <n v="5"/>
    <x v="0"/>
    <s v="EFT"/>
    <s v="Click &amp; Collect"/>
    <s v="Yes"/>
    <s v="Looks premium"/>
    <x v="1"/>
    <x v="0"/>
    <x v="1"/>
    <x v="2"/>
    <n v="1859.13"/>
    <x v="5"/>
    <s v="Western Region"/>
    <s v="Medium"/>
    <s v="May"/>
    <s v="Q2"/>
    <s v="No"/>
    <n v="0"/>
    <n v="278.86950000000002"/>
    <n v="2137.9994999999999"/>
  </r>
  <r>
    <n v="4694"/>
    <s v="R09004"/>
    <x v="285"/>
    <n v="80"/>
    <x v="1"/>
    <x v="7"/>
    <x v="76"/>
    <n v="2"/>
    <x v="0"/>
    <s v="Debit Card"/>
    <s v="In Store"/>
    <s v="No"/>
    <s v="Customer support was excellent"/>
    <x v="0"/>
    <x v="0"/>
    <x v="0"/>
    <x v="5"/>
    <n v="824.74"/>
    <x v="8"/>
    <s v="Western Region"/>
    <s v="Medium"/>
    <s v="November"/>
    <s v="Q4"/>
    <s v="No"/>
    <n v="0"/>
    <n v="123.711"/>
    <n v="948.45099999999991"/>
  </r>
  <r>
    <n v="4695"/>
    <s v="R08064"/>
    <x v="242"/>
    <n v="25"/>
    <x v="2"/>
    <x v="6"/>
    <x v="7"/>
    <n v="5"/>
    <x v="1"/>
    <s v="EFT"/>
    <s v="Click &amp; Collect"/>
    <s v="Yes"/>
    <s v="Exactly as advertised"/>
    <x v="1"/>
    <x v="0"/>
    <x v="1"/>
    <x v="1"/>
    <n v="1370.56"/>
    <x v="6"/>
    <s v="Gauteng Region"/>
    <s v="Medium"/>
    <s v="October"/>
    <s v="Q4"/>
    <s v="No"/>
    <n v="1"/>
    <n v="205.58399999999997"/>
    <n v="1576.1439999999998"/>
  </r>
  <r>
    <n v="4696"/>
    <s v="R04472"/>
    <x v="228"/>
    <n v="45"/>
    <x v="0"/>
    <x v="0"/>
    <x v="18"/>
    <n v="4"/>
    <x v="1"/>
    <s v="Credit Card"/>
    <s v="In Store"/>
    <s v="No"/>
    <s v="Would definitely buy again"/>
    <x v="4"/>
    <x v="0"/>
    <x v="1"/>
    <x v="4"/>
    <n v="1712.08"/>
    <x v="7"/>
    <s v="Northern Region"/>
    <s v="Medium"/>
    <s v="May"/>
    <s v="Q2"/>
    <s v="No"/>
    <n v="1"/>
    <n v="256.81199999999995"/>
    <n v="1968.8919999999998"/>
  </r>
  <r>
    <n v="4697"/>
    <s v="R07308"/>
    <x v="512"/>
    <n v="71"/>
    <x v="0"/>
    <x v="7"/>
    <x v="16"/>
    <n v="5"/>
    <x v="1"/>
    <s v="Cash"/>
    <s v="Click &amp; Collect"/>
    <s v="Yes"/>
    <s v="Looks premium"/>
    <x v="1"/>
    <x v="0"/>
    <x v="1"/>
    <x v="5"/>
    <n v="368.99"/>
    <x v="0"/>
    <s v="Western Region"/>
    <s v="Low"/>
    <s v="September"/>
    <s v="Q3"/>
    <s v="No"/>
    <n v="1"/>
    <n v="55.348500000000001"/>
    <n v="424.33849999999995"/>
  </r>
  <r>
    <n v="4698"/>
    <s v="R04349"/>
    <x v="333"/>
    <n v="65"/>
    <x v="0"/>
    <x v="1"/>
    <x v="82"/>
    <n v="4"/>
    <x v="0"/>
    <s v="Mobile Payment"/>
    <s v="In Store"/>
    <s v="No"/>
    <s v="Packaging could improve"/>
    <x v="4"/>
    <x v="2"/>
    <x v="0"/>
    <x v="5"/>
    <n v="463.48"/>
    <x v="6"/>
    <s v="Southern Region"/>
    <s v="Low"/>
    <s v="May"/>
    <s v="Q2"/>
    <s v="No"/>
    <n v="0"/>
    <n v="69.522000000000006"/>
    <n v="533.00199999999995"/>
  </r>
  <r>
    <n v="4699"/>
    <s v="R08159"/>
    <x v="237"/>
    <n v="66"/>
    <x v="0"/>
    <x v="2"/>
    <x v="61"/>
    <n v="4"/>
    <x v="1"/>
    <s v="Debit Card"/>
    <s v="Home Delivery"/>
    <s v="No"/>
    <s v="Very comfortable"/>
    <x v="4"/>
    <x v="0"/>
    <x v="1"/>
    <x v="5"/>
    <n v="768.34"/>
    <x v="7"/>
    <s v="Northern Region"/>
    <s v="Medium"/>
    <s v="August"/>
    <s v="Q3"/>
    <s v="No"/>
    <n v="1"/>
    <n v="115.251"/>
    <n v="883.59100000000001"/>
  </r>
  <r>
    <n v="4700"/>
    <s v="R03627"/>
    <x v="370"/>
    <n v="26"/>
    <x v="0"/>
    <x v="4"/>
    <x v="85"/>
    <n v="1"/>
    <x v="1"/>
    <s v="Mobile Payment"/>
    <s v="Click &amp; Collect"/>
    <s v="Yes"/>
    <m/>
    <x v="3"/>
    <x v="3"/>
    <x v="2"/>
    <x v="1"/>
    <n v="812.2"/>
    <x v="2"/>
    <s v="Central Region"/>
    <s v="Medium"/>
    <s v="January"/>
    <s v="Q1"/>
    <s v="No"/>
    <n v="1"/>
    <n v="121.83"/>
    <n v="934.03"/>
  </r>
  <r>
    <n v="4701"/>
    <s v="R01790"/>
    <x v="414"/>
    <n v="33"/>
    <x v="2"/>
    <x v="2"/>
    <x v="86"/>
    <n v="4"/>
    <x v="0"/>
    <s v="Credit Card"/>
    <s v="Click &amp; Collect"/>
    <s v="No"/>
    <s v="Highly recommend"/>
    <x v="4"/>
    <x v="0"/>
    <x v="1"/>
    <x v="1"/>
    <n v="5258.73"/>
    <x v="2"/>
    <s v="Northern Region"/>
    <s v="High"/>
    <s v="May"/>
    <s v="Q2"/>
    <s v="Yes"/>
    <n v="0"/>
    <n v="788.80949999999996"/>
    <n v="6047.539499999999"/>
  </r>
  <r>
    <n v="4702"/>
    <s v="R08422"/>
    <x v="111"/>
    <n v="24"/>
    <x v="2"/>
    <x v="4"/>
    <x v="34"/>
    <n v="3"/>
    <x v="0"/>
    <s v="EFT"/>
    <s v="In Store"/>
    <s v="Yes"/>
    <s v="Very comfortable"/>
    <x v="2"/>
    <x v="0"/>
    <x v="0"/>
    <x v="2"/>
    <n v="14729.04"/>
    <x v="6"/>
    <s v="Central Region"/>
    <s v="High"/>
    <s v="August"/>
    <s v="Q3"/>
    <s v="Yes"/>
    <n v="0"/>
    <n v="2209.3560000000002"/>
    <n v="16938.396000000001"/>
  </r>
  <r>
    <n v="4703"/>
    <s v="R02060"/>
    <x v="494"/>
    <n v="42"/>
    <x v="2"/>
    <x v="7"/>
    <x v="95"/>
    <n v="5"/>
    <x v="0"/>
    <s v="Mobile Payment"/>
    <s v="In Store"/>
    <s v="No"/>
    <s v="Fits perfectly"/>
    <x v="1"/>
    <x v="0"/>
    <x v="1"/>
    <x v="3"/>
    <n v="105.11"/>
    <x v="1"/>
    <s v="Western Region"/>
    <s v="Low"/>
    <s v="October"/>
    <s v="Q4"/>
    <s v="No"/>
    <n v="0"/>
    <n v="15.766499999999999"/>
    <n v="120.87649999999999"/>
  </r>
  <r>
    <n v="4704"/>
    <s v="R04881"/>
    <x v="56"/>
    <n v="73"/>
    <x v="2"/>
    <x v="4"/>
    <x v="94"/>
    <n v="1"/>
    <x v="0"/>
    <s v="Credit Card"/>
    <s v="Home Delivery"/>
    <s v="Yes"/>
    <s v="Great customer service"/>
    <x v="3"/>
    <x v="0"/>
    <x v="0"/>
    <x v="5"/>
    <n v="1746.77"/>
    <x v="5"/>
    <s v="Central Region"/>
    <s v="Medium"/>
    <s v="September"/>
    <s v="Q3"/>
    <s v="No"/>
    <n v="0"/>
    <n v="262.01549999999997"/>
    <n v="2008.7854999999997"/>
  </r>
  <r>
    <n v="4705"/>
    <s v="R04014"/>
    <x v="323"/>
    <n v="25"/>
    <x v="0"/>
    <x v="5"/>
    <x v="72"/>
    <n v="1"/>
    <x v="1"/>
    <s v="Debit Card"/>
    <s v="Home Delivery"/>
    <s v="No"/>
    <s v="Would definitely buy again"/>
    <x v="3"/>
    <x v="0"/>
    <x v="0"/>
    <x v="1"/>
    <n v="16291.52"/>
    <x v="5"/>
    <s v="Western Region"/>
    <s v="High"/>
    <s v="May"/>
    <s v="Q2"/>
    <s v="Yes"/>
    <n v="1"/>
    <n v="2443.7280000000001"/>
    <n v="18735.248"/>
  </r>
  <r>
    <n v="4706"/>
    <s v="R01903"/>
    <x v="491"/>
    <n v="76"/>
    <x v="0"/>
    <x v="2"/>
    <x v="23"/>
    <n v="3"/>
    <x v="0"/>
    <s v="Debit Card"/>
    <s v="In Store"/>
    <s v="No"/>
    <s v="Product exceeded expectations"/>
    <x v="2"/>
    <x v="0"/>
    <x v="0"/>
    <x v="5"/>
    <n v="2340.5700000000002"/>
    <x v="8"/>
    <s v="Northern Region"/>
    <s v="Medium"/>
    <s v="February"/>
    <s v="Q1"/>
    <s v="No"/>
    <n v="0"/>
    <n v="351.08550000000002"/>
    <n v="2691.6554999999998"/>
  </r>
  <r>
    <n v="4708"/>
    <s v="R05764"/>
    <x v="726"/>
    <n v="46"/>
    <x v="1"/>
    <x v="0"/>
    <x v="6"/>
    <n v="4"/>
    <x v="1"/>
    <s v="Cash"/>
    <s v="In Store"/>
    <s v="Yes"/>
    <s v="Product was disappointing"/>
    <x v="4"/>
    <x v="1"/>
    <x v="0"/>
    <x v="4"/>
    <n v="409.06"/>
    <x v="5"/>
    <s v="Northern Region"/>
    <s v="Low"/>
    <s v="June"/>
    <s v="Q2"/>
    <s v="No"/>
    <n v="1"/>
    <n v="61.358999999999995"/>
    <n v="470.41899999999998"/>
  </r>
  <r>
    <n v="4709"/>
    <s v="R07153"/>
    <x v="308"/>
    <n v="48"/>
    <x v="0"/>
    <x v="2"/>
    <x v="117"/>
    <n v="3"/>
    <x v="0"/>
    <s v="Cash"/>
    <s v="Click &amp; Collect"/>
    <s v="Yes"/>
    <s v="Long waiting time"/>
    <x v="2"/>
    <x v="1"/>
    <x v="0"/>
    <x v="4"/>
    <n v="6581.78"/>
    <x v="6"/>
    <s v="Northern Region"/>
    <s v="High"/>
    <s v="February"/>
    <s v="Q1"/>
    <s v="Yes"/>
    <n v="0"/>
    <n v="987.26699999999994"/>
    <n v="7569.0469999999996"/>
  </r>
  <r>
    <n v="4711"/>
    <s v="R06604"/>
    <x v="452"/>
    <n v="29"/>
    <x v="1"/>
    <x v="1"/>
    <x v="123"/>
    <n v="3"/>
    <x v="1"/>
    <s v="Cash"/>
    <s v="Click &amp; Collect"/>
    <s v="No"/>
    <s v="Easy to assemble"/>
    <x v="2"/>
    <x v="0"/>
    <x v="0"/>
    <x v="1"/>
    <n v="2977.47"/>
    <x v="7"/>
    <s v="Southern Region"/>
    <s v="Medium"/>
    <s v="September"/>
    <s v="Q3"/>
    <s v="No"/>
    <n v="1"/>
    <n v="446.62049999999994"/>
    <n v="3424.0904999999993"/>
  </r>
  <r>
    <n v="4712"/>
    <s v="R00431"/>
    <x v="279"/>
    <n v="55"/>
    <x v="0"/>
    <x v="8"/>
    <x v="28"/>
    <n v="4"/>
    <x v="0"/>
    <s v="Cash"/>
    <s v="In Store"/>
    <s v="No"/>
    <s v="Easy online ordering"/>
    <x v="4"/>
    <x v="0"/>
    <x v="1"/>
    <x v="0"/>
    <n v="1011.68"/>
    <x v="0"/>
    <s v="Eastern Region"/>
    <s v="Medium"/>
    <s v="September"/>
    <s v="Q3"/>
    <s v="No"/>
    <n v="0"/>
    <n v="151.75199999999998"/>
    <n v="1163.4319999999998"/>
  </r>
  <r>
    <n v="4714"/>
    <s v="R05290"/>
    <x v="53"/>
    <n v="76"/>
    <x v="2"/>
    <x v="3"/>
    <x v="58"/>
    <n v="5"/>
    <x v="0"/>
    <s v="Debit Card"/>
    <s v="In Store"/>
    <s v="No"/>
    <s v="Would definitely buy again"/>
    <x v="1"/>
    <x v="0"/>
    <x v="1"/>
    <x v="5"/>
    <n v="2603.98"/>
    <x v="0"/>
    <s v="Central Region"/>
    <s v="Medium"/>
    <s v="May"/>
    <s v="Q2"/>
    <s v="No"/>
    <n v="0"/>
    <n v="390.59699999999998"/>
    <n v="2994.5769999999998"/>
  </r>
  <r>
    <n v="4715"/>
    <s v="R06921"/>
    <x v="475"/>
    <n v="21"/>
    <x v="1"/>
    <x v="2"/>
    <x v="46"/>
    <n v="5"/>
    <x v="1"/>
    <s v="Cash"/>
    <s v="Home Delivery"/>
    <s v="No"/>
    <s v="Instructions unclear"/>
    <x v="1"/>
    <x v="2"/>
    <x v="0"/>
    <x v="2"/>
    <n v="3755.73"/>
    <x v="2"/>
    <s v="Northern Region"/>
    <s v="Medium"/>
    <s v="August"/>
    <s v="Q3"/>
    <s v="No"/>
    <n v="1"/>
    <n v="563.35950000000003"/>
    <n v="4319.0895"/>
  </r>
  <r>
    <n v="4716"/>
    <s v="R08301"/>
    <x v="360"/>
    <n v="31"/>
    <x v="0"/>
    <x v="5"/>
    <x v="62"/>
    <n v="5"/>
    <x v="1"/>
    <s v="Credit Card"/>
    <s v="Home Delivery"/>
    <s v="Yes"/>
    <s v="Poor packaging"/>
    <x v="1"/>
    <x v="1"/>
    <x v="0"/>
    <x v="1"/>
    <n v="2951.61"/>
    <x v="1"/>
    <s v="Western Region"/>
    <s v="Medium"/>
    <s v="December"/>
    <s v="Q4"/>
    <s v="No"/>
    <n v="1"/>
    <n v="442.74150000000003"/>
    <n v="3394.3514999999998"/>
  </r>
  <r>
    <n v="4717"/>
    <s v="R07416"/>
    <x v="677"/>
    <n v="70"/>
    <x v="1"/>
    <x v="2"/>
    <x v="43"/>
    <n v="2"/>
    <x v="0"/>
    <s v="Cash"/>
    <s v="Home Delivery"/>
    <s v="Yes"/>
    <s v="Very comfortable"/>
    <x v="0"/>
    <x v="0"/>
    <x v="0"/>
    <x v="5"/>
    <n v="755.66"/>
    <x v="7"/>
    <s v="Northern Region"/>
    <s v="Medium"/>
    <s v="November"/>
    <s v="Q4"/>
    <s v="No"/>
    <n v="0"/>
    <n v="113.34899999999999"/>
    <n v="869.0089999999999"/>
  </r>
  <r>
    <n v="4718"/>
    <s v="R01554"/>
    <x v="124"/>
    <n v="42"/>
    <x v="2"/>
    <x v="0"/>
    <x v="49"/>
    <n v="1"/>
    <x v="1"/>
    <s v="Cash"/>
    <s v="In Store"/>
    <s v="No"/>
    <s v="Excellent product"/>
    <x v="3"/>
    <x v="0"/>
    <x v="0"/>
    <x v="3"/>
    <n v="134.01"/>
    <x v="3"/>
    <s v="Northern Region"/>
    <s v="Low"/>
    <s v="April"/>
    <s v="Q2"/>
    <s v="No"/>
    <n v="1"/>
    <n v="20.101499999999998"/>
    <n v="154.11149999999998"/>
  </r>
  <r>
    <n v="4719"/>
    <s v="R00241"/>
    <x v="269"/>
    <n v="39"/>
    <x v="2"/>
    <x v="8"/>
    <x v="46"/>
    <n v="1"/>
    <x v="0"/>
    <s v="EFT"/>
    <s v="Home Delivery"/>
    <s v="Yes"/>
    <s v="Helpful staff"/>
    <x v="3"/>
    <x v="0"/>
    <x v="0"/>
    <x v="3"/>
    <n v="3755.73"/>
    <x v="2"/>
    <s v="Eastern Region"/>
    <s v="Medium"/>
    <s v="July"/>
    <s v="Q3"/>
    <s v="No"/>
    <n v="0"/>
    <n v="563.35950000000003"/>
    <n v="4319.0895"/>
  </r>
  <r>
    <n v="4720"/>
    <s v="R00784"/>
    <x v="663"/>
    <n v="61"/>
    <x v="1"/>
    <x v="6"/>
    <x v="101"/>
    <n v="5"/>
    <x v="1"/>
    <s v="EFT"/>
    <s v="Click &amp; Collect"/>
    <s v="Yes"/>
    <s v="Instructions unclear"/>
    <x v="1"/>
    <x v="2"/>
    <x v="0"/>
    <x v="0"/>
    <n v="886.51"/>
    <x v="1"/>
    <s v="Gauteng Region"/>
    <s v="Medium"/>
    <s v="August"/>
    <s v="Q3"/>
    <s v="No"/>
    <n v="1"/>
    <n v="132.97649999999999"/>
    <n v="1019.4864999999999"/>
  </r>
  <r>
    <n v="4721"/>
    <s v="R03067"/>
    <x v="268"/>
    <n v="28"/>
    <x v="0"/>
    <x v="3"/>
    <x v="102"/>
    <n v="5"/>
    <x v="1"/>
    <s v="Debit Card"/>
    <s v="Home Delivery"/>
    <s v="Yes"/>
    <s v="Fantastic experience"/>
    <x v="1"/>
    <x v="0"/>
    <x v="1"/>
    <x v="1"/>
    <n v="996.44"/>
    <x v="2"/>
    <s v="Central Region"/>
    <s v="Medium"/>
    <s v="September"/>
    <s v="Q3"/>
    <s v="No"/>
    <n v="1"/>
    <n v="149.46600000000001"/>
    <n v="1145.9059999999999"/>
  </r>
  <r>
    <n v="4722"/>
    <s v="R00978"/>
    <x v="412"/>
    <n v="24"/>
    <x v="1"/>
    <x v="5"/>
    <x v="87"/>
    <n v="5"/>
    <x v="0"/>
    <s v="Debit Card"/>
    <s v="Home Delivery"/>
    <s v="Yes"/>
    <s v="Great customer service"/>
    <x v="1"/>
    <x v="0"/>
    <x v="1"/>
    <x v="2"/>
    <n v="828.82"/>
    <x v="5"/>
    <s v="Western Region"/>
    <s v="Medium"/>
    <s v="October"/>
    <s v="Q4"/>
    <s v="No"/>
    <n v="0"/>
    <n v="124.32300000000001"/>
    <n v="953.14300000000003"/>
  </r>
  <r>
    <n v="4723"/>
    <s v="R02942"/>
    <x v="87"/>
    <n v="33"/>
    <x v="2"/>
    <x v="4"/>
    <x v="12"/>
    <n v="2"/>
    <x v="1"/>
    <s v="Cash"/>
    <s v="Click &amp; Collect"/>
    <s v="No"/>
    <s v="Highly recommend"/>
    <x v="0"/>
    <x v="0"/>
    <x v="0"/>
    <x v="1"/>
    <n v="228.08"/>
    <x v="8"/>
    <s v="Central Region"/>
    <s v="Low"/>
    <s v="August"/>
    <s v="Q3"/>
    <s v="No"/>
    <n v="1"/>
    <n v="34.212000000000003"/>
    <n v="262.29199999999997"/>
  </r>
  <r>
    <n v="4724"/>
    <s v="R05564"/>
    <x v="600"/>
    <n v="49"/>
    <x v="1"/>
    <x v="5"/>
    <x v="120"/>
    <n v="4"/>
    <x v="1"/>
    <s v="Mobile Payment"/>
    <s v="In Store"/>
    <s v="No"/>
    <m/>
    <x v="4"/>
    <x v="3"/>
    <x v="2"/>
    <x v="4"/>
    <n v="1233.45"/>
    <x v="1"/>
    <s v="Western Region"/>
    <s v="Medium"/>
    <s v="February"/>
    <s v="Q1"/>
    <s v="No"/>
    <n v="1"/>
    <n v="185.01750000000001"/>
    <n v="1418.4675"/>
  </r>
  <r>
    <n v="4725"/>
    <s v="R04885"/>
    <x v="721"/>
    <m/>
    <x v="0"/>
    <x v="0"/>
    <x v="74"/>
    <n v="1"/>
    <x v="1"/>
    <s v="EFT"/>
    <s v="In Store"/>
    <s v="No"/>
    <m/>
    <x v="3"/>
    <x v="3"/>
    <x v="2"/>
    <x v="6"/>
    <n v="1000.7"/>
    <x v="4"/>
    <s v="Northern Region"/>
    <s v="Medium"/>
    <s v="September"/>
    <s v="Q3"/>
    <s v="No"/>
    <n v="1"/>
    <n v="150.10499999999999"/>
    <n v="1150.8050000000001"/>
  </r>
  <r>
    <n v="4726"/>
    <s v="R01621"/>
    <x v="553"/>
    <n v="30"/>
    <x v="2"/>
    <x v="6"/>
    <x v="107"/>
    <n v="4"/>
    <x v="0"/>
    <s v="Cash"/>
    <s v="Click &amp; Collect"/>
    <s v="Yes"/>
    <s v="Poor packaging"/>
    <x v="4"/>
    <x v="1"/>
    <x v="0"/>
    <x v="1"/>
    <n v="2413.3000000000002"/>
    <x v="6"/>
    <s v="Gauteng Region"/>
    <s v="Medium"/>
    <s v="November"/>
    <s v="Q4"/>
    <s v="No"/>
    <n v="0"/>
    <n v="361.995"/>
    <n v="2775.2950000000001"/>
  </r>
  <r>
    <n v="4727"/>
    <s v="R02147"/>
    <x v="6"/>
    <n v="23"/>
    <x v="0"/>
    <x v="8"/>
    <x v="114"/>
    <n v="2"/>
    <x v="1"/>
    <s v="EFT"/>
    <s v="Home Delivery"/>
    <s v="No"/>
    <s v="Would definitely buy again"/>
    <x v="0"/>
    <x v="0"/>
    <x v="0"/>
    <x v="2"/>
    <n v="338.79"/>
    <x v="0"/>
    <s v="Eastern Region"/>
    <s v="Low"/>
    <s v="July"/>
    <s v="Q3"/>
    <s v="No"/>
    <n v="1"/>
    <n v="50.8185"/>
    <n v="389.60849999999999"/>
  </r>
  <r>
    <n v="4729"/>
    <s v="R02096"/>
    <x v="529"/>
    <n v="24"/>
    <x v="1"/>
    <x v="7"/>
    <x v="111"/>
    <n v="5"/>
    <x v="1"/>
    <s v="Debit Card"/>
    <s v="Click &amp; Collect"/>
    <s v="No"/>
    <s v="Very fast delivery"/>
    <x v="1"/>
    <x v="0"/>
    <x v="1"/>
    <x v="2"/>
    <n v="4507.63"/>
    <x v="2"/>
    <s v="Western Region"/>
    <s v="Medium"/>
    <s v="March"/>
    <s v="Q1"/>
    <s v="No"/>
    <n v="1"/>
    <n v="676.14449999999999"/>
    <n v="5183.7744999999995"/>
  </r>
  <r>
    <n v="4730"/>
    <s v="R09297"/>
    <x v="45"/>
    <n v="42"/>
    <x v="1"/>
    <x v="3"/>
    <x v="76"/>
    <n v="1"/>
    <x v="1"/>
    <s v="Cash"/>
    <s v="Home Delivery"/>
    <s v="Yes"/>
    <s v="Excellent product"/>
    <x v="3"/>
    <x v="0"/>
    <x v="0"/>
    <x v="3"/>
    <n v="824.74"/>
    <x v="8"/>
    <s v="Central Region"/>
    <s v="Medium"/>
    <s v="March"/>
    <s v="Q1"/>
    <s v="No"/>
    <n v="1"/>
    <n v="123.711"/>
    <n v="948.45099999999991"/>
  </r>
  <r>
    <n v="4731"/>
    <s v="R05428"/>
    <x v="662"/>
    <n v="48"/>
    <x v="1"/>
    <x v="0"/>
    <x v="45"/>
    <n v="4"/>
    <x v="1"/>
    <s v="Credit Card"/>
    <s v="Click &amp; Collect"/>
    <s v="No"/>
    <s v="Easy online ordering"/>
    <x v="4"/>
    <x v="0"/>
    <x v="1"/>
    <x v="4"/>
    <n v="139.72999999999999"/>
    <x v="1"/>
    <s v="Northern Region"/>
    <s v="Low"/>
    <s v="November"/>
    <s v="Q4"/>
    <s v="No"/>
    <n v="1"/>
    <n v="20.959499999999998"/>
    <n v="160.68949999999998"/>
  </r>
  <r>
    <n v="4732"/>
    <s v="R01358"/>
    <x v="599"/>
    <n v="43"/>
    <x v="2"/>
    <x v="7"/>
    <x v="35"/>
    <n v="3"/>
    <x v="0"/>
    <s v="Cash"/>
    <s v="Click &amp; Collect"/>
    <s v="Yes"/>
    <s v="Great customer service"/>
    <x v="2"/>
    <x v="0"/>
    <x v="0"/>
    <x v="3"/>
    <n v="6710.27"/>
    <x v="5"/>
    <s v="Western Region"/>
    <s v="High"/>
    <s v="December"/>
    <s v="Q4"/>
    <s v="Yes"/>
    <n v="0"/>
    <n v="1006.5405000000001"/>
    <n v="7716.8104999999996"/>
  </r>
  <r>
    <n v="4733"/>
    <s v="R08334"/>
    <x v="528"/>
    <n v="55"/>
    <x v="0"/>
    <x v="8"/>
    <x v="94"/>
    <n v="1"/>
    <x v="0"/>
    <s v="Mobile Payment"/>
    <s v="Home Delivery"/>
    <s v="Yes"/>
    <s v="Highly recommend"/>
    <x v="3"/>
    <x v="0"/>
    <x v="0"/>
    <x v="0"/>
    <n v="1746.77"/>
    <x v="5"/>
    <s v="Eastern Region"/>
    <s v="Medium"/>
    <s v="June"/>
    <s v="Q2"/>
    <s v="No"/>
    <n v="0"/>
    <n v="262.01549999999997"/>
    <n v="2008.7854999999997"/>
  </r>
  <r>
    <n v="4736"/>
    <s v="R07531"/>
    <x v="363"/>
    <n v="60"/>
    <x v="0"/>
    <x v="4"/>
    <x v="58"/>
    <n v="3"/>
    <x v="0"/>
    <s v="Cash"/>
    <s v="In Store"/>
    <s v="No"/>
    <s v="Easy to assemble"/>
    <x v="2"/>
    <x v="0"/>
    <x v="0"/>
    <x v="0"/>
    <n v="2603.98"/>
    <x v="0"/>
    <s v="Central Region"/>
    <s v="Medium"/>
    <s v="January"/>
    <s v="Q1"/>
    <s v="No"/>
    <n v="0"/>
    <n v="390.59699999999998"/>
    <n v="2994.5769999999998"/>
  </r>
  <r>
    <n v="4737"/>
    <s v="R06226"/>
    <x v="349"/>
    <n v="20"/>
    <x v="1"/>
    <x v="0"/>
    <x v="107"/>
    <n v="2"/>
    <x v="1"/>
    <s v="Cash"/>
    <s v="In Store"/>
    <s v="Yes"/>
    <s v="Long waiting time"/>
    <x v="0"/>
    <x v="1"/>
    <x v="1"/>
    <x v="2"/>
    <n v="2413.3000000000002"/>
    <x v="6"/>
    <s v="Northern Region"/>
    <s v="Medium"/>
    <s v="January"/>
    <s v="Q1"/>
    <s v="No"/>
    <n v="1"/>
    <n v="361.995"/>
    <n v="2775.2950000000001"/>
  </r>
  <r>
    <n v="4739"/>
    <s v="R08905"/>
    <x v="408"/>
    <n v="42"/>
    <x v="1"/>
    <x v="2"/>
    <x v="83"/>
    <n v="4"/>
    <x v="0"/>
    <s v="Debit Card"/>
    <s v="Click &amp; Collect"/>
    <s v="Yes"/>
    <s v="Worth the money"/>
    <x v="4"/>
    <x v="0"/>
    <x v="1"/>
    <x v="3"/>
    <n v="3521.64"/>
    <x v="5"/>
    <s v="Northern Region"/>
    <s v="Medium"/>
    <s v="December"/>
    <s v="Q4"/>
    <s v="No"/>
    <n v="0"/>
    <n v="528.24599999999998"/>
    <n v="4049.8859999999995"/>
  </r>
  <r>
    <n v="4740"/>
    <s v="R05630"/>
    <x v="227"/>
    <n v="20"/>
    <x v="0"/>
    <x v="5"/>
    <x v="39"/>
    <n v="1"/>
    <x v="0"/>
    <s v="EFT"/>
    <s v="In Store"/>
    <s v="Yes"/>
    <s v="Looks premium"/>
    <x v="3"/>
    <x v="0"/>
    <x v="0"/>
    <x v="2"/>
    <n v="24904.86"/>
    <x v="6"/>
    <s v="Western Region"/>
    <s v="High"/>
    <s v="June"/>
    <s v="Q2"/>
    <s v="Yes"/>
    <n v="0"/>
    <n v="3735.7289999999998"/>
    <n v="28640.589"/>
  </r>
  <r>
    <n v="4741"/>
    <s v="R01610"/>
    <x v="502"/>
    <n v="64"/>
    <x v="2"/>
    <x v="8"/>
    <x v="122"/>
    <n v="4"/>
    <x v="0"/>
    <s v="Credit Card"/>
    <s v="In Store"/>
    <s v="Yes"/>
    <s v="Easy online ordering"/>
    <x v="4"/>
    <x v="0"/>
    <x v="1"/>
    <x v="0"/>
    <n v="412.16"/>
    <x v="8"/>
    <s v="Eastern Region"/>
    <s v="Low"/>
    <s v="October"/>
    <s v="Q4"/>
    <s v="No"/>
    <n v="0"/>
    <n v="61.823999999999998"/>
    <n v="473.98399999999998"/>
  </r>
  <r>
    <n v="4742"/>
    <s v="R03097"/>
    <x v="510"/>
    <n v="79"/>
    <x v="1"/>
    <x v="7"/>
    <x v="100"/>
    <n v="1"/>
    <x v="0"/>
    <s v="EFT"/>
    <s v="In Store"/>
    <s v="No"/>
    <s v="Looks premium"/>
    <x v="3"/>
    <x v="0"/>
    <x v="0"/>
    <x v="5"/>
    <n v="5432.76"/>
    <x v="5"/>
    <s v="Western Region"/>
    <s v="High"/>
    <s v="December"/>
    <s v="Q4"/>
    <s v="Yes"/>
    <n v="0"/>
    <n v="814.91399999999999"/>
    <n v="6247.674"/>
  </r>
  <r>
    <n v="4743"/>
    <s v="R08549"/>
    <x v="211"/>
    <n v="30"/>
    <x v="2"/>
    <x v="8"/>
    <x v="80"/>
    <n v="2"/>
    <x v="0"/>
    <s v="Debit Card"/>
    <s v="Home Delivery"/>
    <s v="Yes"/>
    <s v="Poor packaging"/>
    <x v="0"/>
    <x v="1"/>
    <x v="1"/>
    <x v="1"/>
    <n v="10347.709999999999"/>
    <x v="5"/>
    <s v="Eastern Region"/>
    <s v="High"/>
    <s v="October"/>
    <s v="Q4"/>
    <s v="Yes"/>
    <n v="0"/>
    <n v="1552.1564999999998"/>
    <n v="11899.866499999998"/>
  </r>
  <r>
    <n v="4744"/>
    <s v="R02416"/>
    <x v="627"/>
    <n v="32"/>
    <x v="1"/>
    <x v="2"/>
    <x v="36"/>
    <n v="4"/>
    <x v="0"/>
    <s v="Debit Card"/>
    <s v="In Store"/>
    <s v="No"/>
    <s v="Very comfortable"/>
    <x v="4"/>
    <x v="0"/>
    <x v="1"/>
    <x v="1"/>
    <n v="13056.99"/>
    <x v="6"/>
    <s v="Northern Region"/>
    <s v="High"/>
    <s v="August"/>
    <s v="Q3"/>
    <s v="Yes"/>
    <n v="0"/>
    <n v="1958.5484999999999"/>
    <n v="15015.538499999999"/>
  </r>
  <r>
    <n v="4745"/>
    <s v="R02018"/>
    <x v="272"/>
    <n v="33"/>
    <x v="1"/>
    <x v="8"/>
    <x v="114"/>
    <n v="5"/>
    <x v="0"/>
    <s v="Cash"/>
    <s v="Click &amp; Collect"/>
    <s v="Yes"/>
    <s v="Long waiting time"/>
    <x v="1"/>
    <x v="1"/>
    <x v="0"/>
    <x v="1"/>
    <n v="338.79"/>
    <x v="0"/>
    <s v="Eastern Region"/>
    <s v="Low"/>
    <s v="September"/>
    <s v="Q3"/>
    <s v="No"/>
    <n v="0"/>
    <n v="50.8185"/>
    <n v="389.60849999999999"/>
  </r>
  <r>
    <n v="4747"/>
    <s v="R04126"/>
    <x v="498"/>
    <n v="29"/>
    <x v="2"/>
    <x v="5"/>
    <x v="42"/>
    <n v="1"/>
    <x v="0"/>
    <s v="EFT"/>
    <s v="Click &amp; Collect"/>
    <s v="No"/>
    <s v="Easy to assemble"/>
    <x v="3"/>
    <x v="0"/>
    <x v="0"/>
    <x v="1"/>
    <n v="2099.4"/>
    <x v="2"/>
    <s v="Western Region"/>
    <s v="Medium"/>
    <s v="December"/>
    <s v="Q4"/>
    <s v="No"/>
    <n v="0"/>
    <n v="314.91000000000003"/>
    <n v="2414.31"/>
  </r>
  <r>
    <n v="4748"/>
    <s v="R09950"/>
    <x v="436"/>
    <n v="53"/>
    <x v="2"/>
    <x v="7"/>
    <x v="14"/>
    <n v="1"/>
    <x v="1"/>
    <s v="Mobile Payment"/>
    <s v="Click &amp; Collect"/>
    <s v="No"/>
    <s v="Exactly as advertised"/>
    <x v="3"/>
    <x v="0"/>
    <x v="0"/>
    <x v="4"/>
    <n v="1440.59"/>
    <x v="1"/>
    <s v="Western Region"/>
    <s v="Medium"/>
    <s v="January"/>
    <s v="Q1"/>
    <s v="No"/>
    <n v="1"/>
    <n v="216.08849999999998"/>
    <n v="1656.6784999999998"/>
  </r>
  <r>
    <n v="4749"/>
    <s v="R03247"/>
    <x v="589"/>
    <n v="22"/>
    <x v="1"/>
    <x v="7"/>
    <x v="105"/>
    <n v="1"/>
    <x v="1"/>
    <s v="Debit Card"/>
    <s v="Click &amp; Collect"/>
    <s v="No"/>
    <s v="Easy online ordering"/>
    <x v="3"/>
    <x v="0"/>
    <x v="0"/>
    <x v="2"/>
    <n v="96.11"/>
    <x v="8"/>
    <s v="Western Region"/>
    <s v="Low"/>
    <s v="April"/>
    <s v="Q2"/>
    <s v="No"/>
    <n v="1"/>
    <n v="14.416499999999999"/>
    <n v="110.52649999999998"/>
  </r>
  <r>
    <n v="4750"/>
    <s v="R00125"/>
    <x v="529"/>
    <n v="47"/>
    <x v="2"/>
    <x v="8"/>
    <x v="100"/>
    <n v="3"/>
    <x v="0"/>
    <s v="Mobile Payment"/>
    <s v="In Store"/>
    <s v="Yes"/>
    <s v="Worth the money"/>
    <x v="2"/>
    <x v="0"/>
    <x v="0"/>
    <x v="4"/>
    <n v="5432.76"/>
    <x v="5"/>
    <s v="Eastern Region"/>
    <s v="High"/>
    <s v="March"/>
    <s v="Q1"/>
    <s v="Yes"/>
    <n v="0"/>
    <n v="814.91399999999999"/>
    <n v="6247.674"/>
  </r>
  <r>
    <n v="4751"/>
    <s v="R08680"/>
    <x v="469"/>
    <n v="49"/>
    <x v="1"/>
    <x v="3"/>
    <x v="122"/>
    <n v="2"/>
    <x v="1"/>
    <s v="Debit Card"/>
    <s v="Click &amp; Collect"/>
    <s v="No"/>
    <s v="Instructions unclear"/>
    <x v="0"/>
    <x v="2"/>
    <x v="0"/>
    <x v="4"/>
    <n v="412.16"/>
    <x v="8"/>
    <s v="Central Region"/>
    <s v="Low"/>
    <s v="April"/>
    <s v="Q2"/>
    <s v="No"/>
    <n v="1"/>
    <n v="61.823999999999998"/>
    <n v="473.98399999999998"/>
  </r>
  <r>
    <n v="4752"/>
    <s v="R05493"/>
    <x v="437"/>
    <n v="19"/>
    <x v="2"/>
    <x v="6"/>
    <x v="35"/>
    <n v="4"/>
    <x v="0"/>
    <s v="EFT"/>
    <s v="Click &amp; Collect"/>
    <s v="No"/>
    <s v="Very comfortable"/>
    <x v="4"/>
    <x v="0"/>
    <x v="1"/>
    <x v="2"/>
    <n v="6710.27"/>
    <x v="5"/>
    <s v="Gauteng Region"/>
    <s v="High"/>
    <s v="March"/>
    <s v="Q1"/>
    <s v="Yes"/>
    <n v="0"/>
    <n v="1006.5405000000001"/>
    <n v="7716.8104999999996"/>
  </r>
  <r>
    <n v="4753"/>
    <s v="R07707"/>
    <x v="42"/>
    <n v="65"/>
    <x v="1"/>
    <x v="0"/>
    <x v="55"/>
    <n v="2"/>
    <x v="1"/>
    <s v="Mobile Payment"/>
    <s v="Click &amp; Collect"/>
    <s v="No"/>
    <s v="Worth the money"/>
    <x v="0"/>
    <x v="0"/>
    <x v="0"/>
    <x v="5"/>
    <n v="324.35000000000002"/>
    <x v="8"/>
    <s v="Northern Region"/>
    <s v="Low"/>
    <s v="July"/>
    <s v="Q3"/>
    <s v="No"/>
    <n v="1"/>
    <n v="48.652500000000003"/>
    <n v="373.0025"/>
  </r>
  <r>
    <n v="4754"/>
    <s v="R09299"/>
    <x v="595"/>
    <n v="41"/>
    <x v="0"/>
    <x v="6"/>
    <x v="106"/>
    <n v="3"/>
    <x v="1"/>
    <s v="Mobile Payment"/>
    <s v="In Store"/>
    <s v="No"/>
    <s v="Delivery delayed"/>
    <x v="2"/>
    <x v="1"/>
    <x v="0"/>
    <x v="3"/>
    <n v="74.72"/>
    <x v="3"/>
    <s v="Gauteng Region"/>
    <s v="Low"/>
    <s v="October"/>
    <s v="Q4"/>
    <s v="No"/>
    <n v="1"/>
    <n v="11.208"/>
    <n v="85.927999999999997"/>
  </r>
  <r>
    <n v="4755"/>
    <s v="R03342"/>
    <x v="96"/>
    <n v="47"/>
    <x v="2"/>
    <x v="3"/>
    <x v="83"/>
    <n v="4"/>
    <x v="0"/>
    <s v="Credit Card"/>
    <s v="Home Delivery"/>
    <s v="Yes"/>
    <s v="Fantastic experience"/>
    <x v="4"/>
    <x v="0"/>
    <x v="1"/>
    <x v="4"/>
    <n v="3521.64"/>
    <x v="5"/>
    <s v="Central Region"/>
    <s v="Medium"/>
    <s v="February"/>
    <s v="Q1"/>
    <s v="No"/>
    <n v="0"/>
    <n v="528.24599999999998"/>
    <n v="4049.8859999999995"/>
  </r>
  <r>
    <n v="4756"/>
    <s v="R00599"/>
    <x v="688"/>
    <m/>
    <x v="2"/>
    <x v="3"/>
    <x v="45"/>
    <n v="3"/>
    <x v="0"/>
    <s v="Cash"/>
    <s v="Click &amp; Collect"/>
    <s v="Yes"/>
    <s v="Easy online ordering"/>
    <x v="2"/>
    <x v="0"/>
    <x v="0"/>
    <x v="6"/>
    <n v="139.72999999999999"/>
    <x v="1"/>
    <s v="Central Region"/>
    <s v="Low"/>
    <s v="April"/>
    <s v="Q2"/>
    <s v="No"/>
    <n v="0"/>
    <n v="20.959499999999998"/>
    <n v="160.68949999999998"/>
  </r>
  <r>
    <n v="4757"/>
    <s v="R02124"/>
    <x v="511"/>
    <n v="79"/>
    <x v="2"/>
    <x v="8"/>
    <x v="90"/>
    <n v="2"/>
    <x v="0"/>
    <s v="Cash"/>
    <s v="Home Delivery"/>
    <s v="No"/>
    <s v="Product exceeded expectations"/>
    <x v="0"/>
    <x v="0"/>
    <x v="0"/>
    <x v="5"/>
    <n v="16523.5"/>
    <x v="6"/>
    <s v="Eastern Region"/>
    <s v="High"/>
    <s v="August"/>
    <s v="Q3"/>
    <s v="Yes"/>
    <n v="0"/>
    <n v="2478.5250000000001"/>
    <n v="19002.024999999998"/>
  </r>
  <r>
    <n v="4758"/>
    <s v="R07332"/>
    <x v="496"/>
    <n v="67"/>
    <x v="1"/>
    <x v="6"/>
    <x v="40"/>
    <n v="3"/>
    <x v="1"/>
    <s v="Mobile Payment"/>
    <s v="Click &amp; Collect"/>
    <s v="No"/>
    <s v="Item missing accessories"/>
    <x v="2"/>
    <x v="1"/>
    <x v="0"/>
    <x v="5"/>
    <n v="1619.07"/>
    <x v="7"/>
    <s v="Gauteng Region"/>
    <s v="Medium"/>
    <s v="January"/>
    <s v="Q1"/>
    <s v="No"/>
    <n v="1"/>
    <n v="242.86049999999997"/>
    <n v="1861.9304999999997"/>
  </r>
  <r>
    <n v="4760"/>
    <s v="R07282"/>
    <x v="6"/>
    <n v="34"/>
    <x v="0"/>
    <x v="4"/>
    <x v="28"/>
    <n v="3"/>
    <x v="1"/>
    <s v="Debit Card"/>
    <s v="Click &amp; Collect"/>
    <s v="Yes"/>
    <s v="Packaging could improve"/>
    <x v="2"/>
    <x v="2"/>
    <x v="1"/>
    <x v="1"/>
    <n v="1011.68"/>
    <x v="0"/>
    <s v="Central Region"/>
    <s v="Medium"/>
    <s v="July"/>
    <s v="Q3"/>
    <s v="No"/>
    <n v="1"/>
    <n v="151.75199999999998"/>
    <n v="1163.4319999999998"/>
  </r>
  <r>
    <n v="4761"/>
    <s v="R09807"/>
    <x v="684"/>
    <n v="37"/>
    <x v="1"/>
    <x v="0"/>
    <x v="81"/>
    <n v="4"/>
    <x v="0"/>
    <s v="EFT"/>
    <s v="In Store"/>
    <s v="No"/>
    <s v="Worth the money"/>
    <x v="4"/>
    <x v="0"/>
    <x v="1"/>
    <x v="3"/>
    <n v="375.53"/>
    <x v="4"/>
    <s v="Northern Region"/>
    <s v="Low"/>
    <s v="October"/>
    <s v="Q4"/>
    <s v="No"/>
    <n v="0"/>
    <n v="56.329499999999996"/>
    <n v="431.85949999999991"/>
  </r>
  <r>
    <n v="4762"/>
    <s v="R02198"/>
    <x v="153"/>
    <n v="52"/>
    <x v="1"/>
    <x v="1"/>
    <x v="11"/>
    <n v="4"/>
    <x v="0"/>
    <s v="Credit Card"/>
    <s v="Click &amp; Collect"/>
    <s v="No"/>
    <s v="Very fast delivery"/>
    <x v="4"/>
    <x v="0"/>
    <x v="1"/>
    <x v="4"/>
    <n v="231.22"/>
    <x v="1"/>
    <s v="Southern Region"/>
    <s v="Low"/>
    <s v="January"/>
    <s v="Q1"/>
    <s v="No"/>
    <n v="0"/>
    <n v="34.683"/>
    <n v="265.90299999999996"/>
  </r>
  <r>
    <n v="4763"/>
    <s v="R04052"/>
    <x v="195"/>
    <n v="59"/>
    <x v="2"/>
    <x v="1"/>
    <x v="116"/>
    <n v="1"/>
    <x v="0"/>
    <s v="Debit Card"/>
    <s v="Home Delivery"/>
    <s v="Yes"/>
    <s v="Arrived damaged"/>
    <x v="3"/>
    <x v="1"/>
    <x v="1"/>
    <x v="0"/>
    <n v="11052.57"/>
    <x v="6"/>
    <s v="Southern Region"/>
    <s v="High"/>
    <s v="November"/>
    <s v="Q4"/>
    <s v="Yes"/>
    <n v="0"/>
    <n v="1657.8854999999999"/>
    <n v="12710.455499999998"/>
  </r>
  <r>
    <n v="4764"/>
    <s v="R06264"/>
    <x v="532"/>
    <n v="36"/>
    <x v="2"/>
    <x v="5"/>
    <x v="82"/>
    <n v="2"/>
    <x v="0"/>
    <s v="Credit Card"/>
    <s v="Home Delivery"/>
    <s v="No"/>
    <s v="Poor packaging"/>
    <x v="0"/>
    <x v="1"/>
    <x v="1"/>
    <x v="3"/>
    <n v="463.48"/>
    <x v="6"/>
    <s v="Western Region"/>
    <s v="Low"/>
    <s v="April"/>
    <s v="Q2"/>
    <s v="No"/>
    <n v="0"/>
    <n v="69.522000000000006"/>
    <n v="533.00199999999995"/>
  </r>
  <r>
    <n v="4766"/>
    <s v="R07318"/>
    <x v="41"/>
    <n v="18"/>
    <x v="1"/>
    <x v="0"/>
    <x v="109"/>
    <n v="3"/>
    <x v="0"/>
    <s v="Cash"/>
    <s v="In Store"/>
    <s v="No"/>
    <s v="Product was disappointing"/>
    <x v="2"/>
    <x v="1"/>
    <x v="0"/>
    <x v="2"/>
    <n v="470.6"/>
    <x v="4"/>
    <s v="Northern Region"/>
    <s v="Low"/>
    <s v="July"/>
    <s v="Q3"/>
    <s v="No"/>
    <n v="0"/>
    <n v="70.59"/>
    <n v="541.18999999999994"/>
  </r>
  <r>
    <n v="4767"/>
    <s v="R00726"/>
    <x v="210"/>
    <n v="55"/>
    <x v="1"/>
    <x v="0"/>
    <x v="3"/>
    <n v="1"/>
    <x v="1"/>
    <s v="EFT"/>
    <s v="Click &amp; Collect"/>
    <s v="No"/>
    <s v="Looks premium"/>
    <x v="3"/>
    <x v="0"/>
    <x v="0"/>
    <x v="0"/>
    <n v="84.23"/>
    <x v="3"/>
    <s v="Northern Region"/>
    <s v="Low"/>
    <s v="January"/>
    <s v="Q1"/>
    <s v="No"/>
    <n v="1"/>
    <n v="12.634500000000001"/>
    <n v="96.864499999999992"/>
  </r>
  <r>
    <n v="4768"/>
    <s v="R05101"/>
    <x v="107"/>
    <n v="63"/>
    <x v="0"/>
    <x v="0"/>
    <x v="74"/>
    <n v="3"/>
    <x v="1"/>
    <s v="Debit Card"/>
    <s v="Click &amp; Collect"/>
    <s v="No"/>
    <s v="Long waiting time"/>
    <x v="2"/>
    <x v="1"/>
    <x v="0"/>
    <x v="0"/>
    <n v="1000.7"/>
    <x v="4"/>
    <s v="Northern Region"/>
    <s v="Medium"/>
    <s v="June"/>
    <s v="Q2"/>
    <s v="No"/>
    <n v="1"/>
    <n v="150.10499999999999"/>
    <n v="1150.8050000000001"/>
  </r>
  <r>
    <n v="4769"/>
    <s v="R00979"/>
    <x v="471"/>
    <n v="56"/>
    <x v="1"/>
    <x v="2"/>
    <x v="65"/>
    <n v="5"/>
    <x v="1"/>
    <s v="Cash"/>
    <s v="Home Delivery"/>
    <s v="No"/>
    <s v="Great customer service"/>
    <x v="1"/>
    <x v="0"/>
    <x v="1"/>
    <x v="0"/>
    <n v="45.96"/>
    <x v="3"/>
    <s v="Northern Region"/>
    <s v="Low"/>
    <s v="August"/>
    <s v="Q3"/>
    <s v="No"/>
    <n v="1"/>
    <n v="6.8940000000000001"/>
    <n v="52.853999999999999"/>
  </r>
  <r>
    <n v="4770"/>
    <s v="R00809"/>
    <x v="663"/>
    <n v="60"/>
    <x v="0"/>
    <x v="8"/>
    <x v="117"/>
    <n v="2"/>
    <x v="1"/>
    <s v="Credit Card"/>
    <s v="Home Delivery"/>
    <s v="Yes"/>
    <s v="Customer support was excellent"/>
    <x v="0"/>
    <x v="0"/>
    <x v="0"/>
    <x v="0"/>
    <n v="6581.78"/>
    <x v="6"/>
    <s v="Eastern Region"/>
    <s v="High"/>
    <s v="August"/>
    <s v="Q3"/>
    <s v="Yes"/>
    <n v="1"/>
    <n v="987.26699999999994"/>
    <n v="7569.0469999999996"/>
  </r>
  <r>
    <n v="4771"/>
    <s v="R08490"/>
    <x v="518"/>
    <n v="48"/>
    <x v="1"/>
    <x v="6"/>
    <x v="64"/>
    <n v="4"/>
    <x v="1"/>
    <s v="EFT"/>
    <s v="Home Delivery"/>
    <s v="Yes"/>
    <s v="Very comfortable"/>
    <x v="4"/>
    <x v="0"/>
    <x v="1"/>
    <x v="4"/>
    <n v="119.63"/>
    <x v="3"/>
    <s v="Gauteng Region"/>
    <s v="Low"/>
    <s v="April"/>
    <s v="Q2"/>
    <s v="No"/>
    <n v="1"/>
    <n v="17.944499999999998"/>
    <n v="137.57449999999997"/>
  </r>
  <r>
    <n v="4772"/>
    <s v="R01476"/>
    <x v="718"/>
    <m/>
    <x v="2"/>
    <x v="6"/>
    <x v="14"/>
    <n v="5"/>
    <x v="1"/>
    <s v="Debit Card"/>
    <s v="Home Delivery"/>
    <s v="No"/>
    <s v="Highly recommend"/>
    <x v="1"/>
    <x v="0"/>
    <x v="1"/>
    <x v="6"/>
    <n v="1440.59"/>
    <x v="1"/>
    <s v="Gauteng Region"/>
    <s v="Medium"/>
    <s v="September"/>
    <s v="Q3"/>
    <s v="No"/>
    <n v="1"/>
    <n v="216.08849999999998"/>
    <n v="1656.6784999999998"/>
  </r>
  <r>
    <n v="4774"/>
    <s v="R09177"/>
    <x v="166"/>
    <n v="22"/>
    <x v="0"/>
    <x v="0"/>
    <x v="36"/>
    <n v="3"/>
    <x v="0"/>
    <s v="EFT"/>
    <s v="Home Delivery"/>
    <s v="No"/>
    <s v="Very comfortable"/>
    <x v="2"/>
    <x v="0"/>
    <x v="0"/>
    <x v="2"/>
    <n v="13056.99"/>
    <x v="6"/>
    <s v="Northern Region"/>
    <s v="High"/>
    <s v="October"/>
    <s v="Q4"/>
    <s v="Yes"/>
    <n v="0"/>
    <n v="1958.5484999999999"/>
    <n v="15015.538499999999"/>
  </r>
  <r>
    <n v="4775"/>
    <s v="R09535"/>
    <x v="21"/>
    <n v="28"/>
    <x v="2"/>
    <x v="7"/>
    <x v="101"/>
    <n v="1"/>
    <x v="1"/>
    <s v="Credit Card"/>
    <s v="In Store"/>
    <s v="No"/>
    <s v="Packaging could improve"/>
    <x v="3"/>
    <x v="2"/>
    <x v="0"/>
    <x v="1"/>
    <n v="886.51"/>
    <x v="1"/>
    <s v="Western Region"/>
    <s v="Medium"/>
    <s v="November"/>
    <s v="Q4"/>
    <s v="No"/>
    <n v="1"/>
    <n v="132.97649999999999"/>
    <n v="1019.4864999999999"/>
  </r>
  <r>
    <n v="4777"/>
    <s v="R06642"/>
    <x v="220"/>
    <n v="62"/>
    <x v="0"/>
    <x v="0"/>
    <x v="119"/>
    <n v="4"/>
    <x v="1"/>
    <s v="EFT"/>
    <s v="In Store"/>
    <s v="Yes"/>
    <s v="Product was disappointing"/>
    <x v="4"/>
    <x v="1"/>
    <x v="0"/>
    <x v="0"/>
    <n v="618.72"/>
    <x v="2"/>
    <s v="Northern Region"/>
    <s v="Medium"/>
    <s v="November"/>
    <s v="Q4"/>
    <s v="No"/>
    <n v="1"/>
    <n v="92.808000000000007"/>
    <n v="711.52800000000002"/>
  </r>
  <r>
    <n v="4778"/>
    <s v="R05071"/>
    <x v="54"/>
    <n v="18"/>
    <x v="0"/>
    <x v="0"/>
    <x v="71"/>
    <n v="5"/>
    <x v="1"/>
    <s v="EFT"/>
    <s v="Click &amp; Collect"/>
    <s v="No"/>
    <s v="Easy to assemble"/>
    <x v="1"/>
    <x v="0"/>
    <x v="1"/>
    <x v="2"/>
    <n v="1171.25"/>
    <x v="4"/>
    <s v="Northern Region"/>
    <s v="Medium"/>
    <s v="April"/>
    <s v="Q2"/>
    <s v="No"/>
    <n v="1"/>
    <n v="175.6875"/>
    <n v="1346.9375"/>
  </r>
  <r>
    <n v="4779"/>
    <s v="R01236"/>
    <x v="366"/>
    <n v="47"/>
    <x v="0"/>
    <x v="5"/>
    <x v="27"/>
    <n v="1"/>
    <x v="0"/>
    <s v="EFT"/>
    <s v="Click &amp; Collect"/>
    <s v="Yes"/>
    <s v="Customer support was excellent"/>
    <x v="3"/>
    <x v="0"/>
    <x v="0"/>
    <x v="4"/>
    <n v="14808.31"/>
    <x v="6"/>
    <s v="Western Region"/>
    <s v="High"/>
    <s v="September"/>
    <s v="Q3"/>
    <s v="Yes"/>
    <n v="0"/>
    <n v="2221.2464999999997"/>
    <n v="17029.556499999999"/>
  </r>
  <r>
    <n v="4780"/>
    <s v="R01226"/>
    <x v="458"/>
    <n v="66"/>
    <x v="2"/>
    <x v="7"/>
    <x v="17"/>
    <n v="4"/>
    <x v="1"/>
    <s v="Mobile Payment"/>
    <s v="Home Delivery"/>
    <s v="No"/>
    <s v="Looks premium"/>
    <x v="4"/>
    <x v="0"/>
    <x v="1"/>
    <x v="5"/>
    <n v="471.63"/>
    <x v="1"/>
    <s v="Western Region"/>
    <s v="Low"/>
    <s v="January"/>
    <s v="Q1"/>
    <s v="No"/>
    <n v="1"/>
    <n v="70.744500000000002"/>
    <n v="542.3744999999999"/>
  </r>
  <r>
    <n v="4781"/>
    <s v="R01765"/>
    <x v="145"/>
    <n v="27"/>
    <x v="2"/>
    <x v="3"/>
    <x v="123"/>
    <n v="4"/>
    <x v="1"/>
    <s v="Mobile Payment"/>
    <s v="Click &amp; Collect"/>
    <s v="Yes"/>
    <s v="Highly recommend"/>
    <x v="4"/>
    <x v="0"/>
    <x v="1"/>
    <x v="1"/>
    <n v="2977.47"/>
    <x v="7"/>
    <s v="Central Region"/>
    <s v="Medium"/>
    <s v="May"/>
    <s v="Q2"/>
    <s v="No"/>
    <n v="1"/>
    <n v="446.62049999999994"/>
    <n v="3424.0904999999993"/>
  </r>
  <r>
    <n v="4782"/>
    <s v="R06486"/>
    <x v="707"/>
    <n v="70"/>
    <x v="0"/>
    <x v="1"/>
    <x v="34"/>
    <n v="3"/>
    <x v="0"/>
    <s v="Credit Card"/>
    <s v="Click &amp; Collect"/>
    <s v="Yes"/>
    <s v="Packaging could improve"/>
    <x v="2"/>
    <x v="2"/>
    <x v="1"/>
    <x v="5"/>
    <n v="14729.04"/>
    <x v="6"/>
    <s v="Southern Region"/>
    <s v="High"/>
    <s v="May"/>
    <s v="Q2"/>
    <s v="Yes"/>
    <n v="0"/>
    <n v="2209.3560000000002"/>
    <n v="16938.396000000001"/>
  </r>
  <r>
    <n v="4783"/>
    <s v="R05480"/>
    <x v="628"/>
    <n v="34"/>
    <x v="2"/>
    <x v="0"/>
    <x v="85"/>
    <n v="3"/>
    <x v="0"/>
    <s v="EFT"/>
    <s v="Home Delivery"/>
    <s v="No"/>
    <s v="Easy to assemble"/>
    <x v="2"/>
    <x v="0"/>
    <x v="0"/>
    <x v="1"/>
    <n v="812.2"/>
    <x v="2"/>
    <s v="Northern Region"/>
    <s v="Medium"/>
    <s v="June"/>
    <s v="Q2"/>
    <s v="No"/>
    <n v="0"/>
    <n v="121.83"/>
    <n v="934.03"/>
  </r>
  <r>
    <n v="4784"/>
    <s v="R05263"/>
    <x v="654"/>
    <n v="76"/>
    <x v="2"/>
    <x v="3"/>
    <x v="66"/>
    <n v="5"/>
    <x v="1"/>
    <s v="Cash"/>
    <s v="Home Delivery"/>
    <s v="Yes"/>
    <s v="Helpful staff"/>
    <x v="1"/>
    <x v="0"/>
    <x v="1"/>
    <x v="5"/>
    <n v="759.97"/>
    <x v="8"/>
    <s v="Central Region"/>
    <s v="Medium"/>
    <s v="March"/>
    <s v="Q1"/>
    <s v="No"/>
    <n v="1"/>
    <n v="113.99550000000001"/>
    <n v="873.96550000000002"/>
  </r>
  <r>
    <n v="4785"/>
    <s v="R04851"/>
    <x v="132"/>
    <n v="34"/>
    <x v="0"/>
    <x v="6"/>
    <x v="40"/>
    <n v="3"/>
    <x v="1"/>
    <s v="Cash"/>
    <s v="In Store"/>
    <s v="Yes"/>
    <s v="Helpful staff"/>
    <x v="2"/>
    <x v="0"/>
    <x v="0"/>
    <x v="1"/>
    <n v="1619.07"/>
    <x v="7"/>
    <s v="Gauteng Region"/>
    <s v="Medium"/>
    <s v="February"/>
    <s v="Q1"/>
    <s v="No"/>
    <n v="1"/>
    <n v="242.86049999999997"/>
    <n v="1861.9304999999997"/>
  </r>
  <r>
    <n v="4786"/>
    <s v="R03218"/>
    <x v="433"/>
    <n v="34"/>
    <x v="1"/>
    <x v="6"/>
    <x v="17"/>
    <n v="4"/>
    <x v="1"/>
    <s v="Credit Card"/>
    <s v="Home Delivery"/>
    <s v="Yes"/>
    <s v="Easy to assemble"/>
    <x v="4"/>
    <x v="0"/>
    <x v="1"/>
    <x v="1"/>
    <n v="471.63"/>
    <x v="1"/>
    <s v="Gauteng Region"/>
    <s v="Low"/>
    <s v="July"/>
    <s v="Q3"/>
    <s v="No"/>
    <n v="1"/>
    <n v="70.744500000000002"/>
    <n v="542.3744999999999"/>
  </r>
  <r>
    <n v="4787"/>
    <s v="R00288"/>
    <x v="80"/>
    <n v="36"/>
    <x v="0"/>
    <x v="1"/>
    <x v="102"/>
    <n v="2"/>
    <x v="0"/>
    <s v="Credit Card"/>
    <s v="Click &amp; Collect"/>
    <s v="Yes"/>
    <s v="Product was disappointing"/>
    <x v="0"/>
    <x v="1"/>
    <x v="1"/>
    <x v="3"/>
    <n v="996.44"/>
    <x v="2"/>
    <s v="Southern Region"/>
    <s v="Medium"/>
    <s v="February"/>
    <s v="Q1"/>
    <s v="No"/>
    <n v="0"/>
    <n v="149.46600000000001"/>
    <n v="1145.9059999999999"/>
  </r>
  <r>
    <n v="4789"/>
    <s v="R02967"/>
    <x v="420"/>
    <n v="34"/>
    <x v="0"/>
    <x v="7"/>
    <x v="16"/>
    <n v="1"/>
    <x v="1"/>
    <s v="Cash"/>
    <s v="In Store"/>
    <s v="Yes"/>
    <s v="Easy online ordering"/>
    <x v="3"/>
    <x v="0"/>
    <x v="0"/>
    <x v="1"/>
    <n v="368.99"/>
    <x v="0"/>
    <s v="Western Region"/>
    <s v="Low"/>
    <s v="September"/>
    <s v="Q3"/>
    <s v="No"/>
    <n v="1"/>
    <n v="55.348500000000001"/>
    <n v="424.33849999999995"/>
  </r>
  <r>
    <n v="4790"/>
    <s v="R03165"/>
    <x v="119"/>
    <n v="69"/>
    <x v="2"/>
    <x v="0"/>
    <x v="115"/>
    <n v="5"/>
    <x v="0"/>
    <s v="Mobile Payment"/>
    <s v="In Store"/>
    <s v="Yes"/>
    <s v="Looks premium"/>
    <x v="1"/>
    <x v="0"/>
    <x v="1"/>
    <x v="5"/>
    <n v="1369.39"/>
    <x v="4"/>
    <s v="Northern Region"/>
    <s v="Medium"/>
    <s v="February"/>
    <s v="Q1"/>
    <s v="No"/>
    <n v="0"/>
    <n v="205.4085"/>
    <n v="1574.7985000000001"/>
  </r>
  <r>
    <n v="4791"/>
    <s v="R06209"/>
    <x v="672"/>
    <n v="70"/>
    <x v="1"/>
    <x v="3"/>
    <x v="4"/>
    <n v="1"/>
    <x v="1"/>
    <s v="Credit Card"/>
    <s v="In Store"/>
    <s v="Yes"/>
    <s v="Fantastic experience"/>
    <x v="3"/>
    <x v="0"/>
    <x v="0"/>
    <x v="5"/>
    <n v="1951.09"/>
    <x v="0"/>
    <s v="Central Region"/>
    <s v="Medium"/>
    <s v="August"/>
    <s v="Q3"/>
    <s v="No"/>
    <n v="1"/>
    <n v="292.6635"/>
    <n v="2243.7534999999998"/>
  </r>
  <r>
    <n v="4792"/>
    <s v="R09027"/>
    <x v="4"/>
    <n v="36"/>
    <x v="2"/>
    <x v="8"/>
    <x v="85"/>
    <n v="1"/>
    <x v="0"/>
    <s v="Mobile Payment"/>
    <s v="Home Delivery"/>
    <s v="No"/>
    <m/>
    <x v="3"/>
    <x v="3"/>
    <x v="2"/>
    <x v="3"/>
    <n v="812.2"/>
    <x v="2"/>
    <s v="Eastern Region"/>
    <s v="Medium"/>
    <s v="April"/>
    <s v="Q2"/>
    <s v="No"/>
    <n v="0"/>
    <n v="121.83"/>
    <n v="934.03"/>
  </r>
  <r>
    <n v="4793"/>
    <s v="R01658"/>
    <x v="373"/>
    <n v="47"/>
    <x v="1"/>
    <x v="6"/>
    <x v="2"/>
    <n v="2"/>
    <x v="1"/>
    <s v="Credit Card"/>
    <s v="Home Delivery"/>
    <s v="No"/>
    <s v="Very fast delivery"/>
    <x v="0"/>
    <x v="0"/>
    <x v="0"/>
    <x v="4"/>
    <n v="230.14"/>
    <x v="2"/>
    <s v="Gauteng Region"/>
    <s v="Low"/>
    <s v="March"/>
    <s v="Q1"/>
    <s v="No"/>
    <n v="1"/>
    <n v="34.520999999999994"/>
    <n v="264.66099999999994"/>
  </r>
  <r>
    <n v="4794"/>
    <s v="R01976"/>
    <x v="247"/>
    <n v="19"/>
    <x v="1"/>
    <x v="2"/>
    <x v="62"/>
    <n v="2"/>
    <x v="1"/>
    <s v="Debit Card"/>
    <s v="Click &amp; Collect"/>
    <s v="Yes"/>
    <s v="Customer support was excellent"/>
    <x v="0"/>
    <x v="0"/>
    <x v="0"/>
    <x v="2"/>
    <n v="2951.61"/>
    <x v="1"/>
    <s v="Northern Region"/>
    <s v="Medium"/>
    <s v="August"/>
    <s v="Q3"/>
    <s v="No"/>
    <n v="1"/>
    <n v="442.74150000000003"/>
    <n v="3394.3514999999998"/>
  </r>
  <r>
    <n v="4795"/>
    <s v="R02398"/>
    <x v="384"/>
    <n v="37"/>
    <x v="2"/>
    <x v="7"/>
    <x v="40"/>
    <n v="4"/>
    <x v="1"/>
    <s v="Mobile Payment"/>
    <s v="Home Delivery"/>
    <s v="No"/>
    <s v="Very comfortable"/>
    <x v="4"/>
    <x v="0"/>
    <x v="1"/>
    <x v="3"/>
    <n v="1619.07"/>
    <x v="7"/>
    <s v="Western Region"/>
    <s v="Medium"/>
    <s v="August"/>
    <s v="Q3"/>
    <s v="No"/>
    <n v="1"/>
    <n v="242.86049999999997"/>
    <n v="1861.9304999999997"/>
  </r>
  <r>
    <n v="4797"/>
    <s v="R02711"/>
    <x v="456"/>
    <n v="38"/>
    <x v="0"/>
    <x v="5"/>
    <x v="42"/>
    <n v="4"/>
    <x v="0"/>
    <s v="Debit Card"/>
    <s v="Click &amp; Collect"/>
    <s v="Yes"/>
    <s v="Customer support was excellent"/>
    <x v="4"/>
    <x v="0"/>
    <x v="1"/>
    <x v="3"/>
    <n v="2099.4"/>
    <x v="2"/>
    <s v="Western Region"/>
    <s v="Medium"/>
    <s v="August"/>
    <s v="Q3"/>
    <s v="No"/>
    <n v="0"/>
    <n v="314.91000000000003"/>
    <n v="2414.31"/>
  </r>
  <r>
    <n v="4798"/>
    <s v="R09723"/>
    <x v="119"/>
    <n v="51"/>
    <x v="2"/>
    <x v="1"/>
    <x v="33"/>
    <n v="4"/>
    <x v="1"/>
    <s v="Cash"/>
    <s v="Click &amp; Collect"/>
    <s v="No"/>
    <s v="Delivery delayed"/>
    <x v="4"/>
    <x v="1"/>
    <x v="0"/>
    <x v="4"/>
    <n v="440.87"/>
    <x v="7"/>
    <s v="Southern Region"/>
    <s v="Low"/>
    <s v="February"/>
    <s v="Q1"/>
    <s v="No"/>
    <n v="1"/>
    <n v="66.130499999999998"/>
    <n v="507.00049999999999"/>
  </r>
  <r>
    <n v="4801"/>
    <s v="R06259"/>
    <x v="475"/>
    <n v="40"/>
    <x v="2"/>
    <x v="2"/>
    <x v="107"/>
    <n v="3"/>
    <x v="1"/>
    <s v="Credit Card"/>
    <s v="Home Delivery"/>
    <s v="No"/>
    <s v="Fantastic experience"/>
    <x v="2"/>
    <x v="0"/>
    <x v="0"/>
    <x v="3"/>
    <n v="2413.3000000000002"/>
    <x v="6"/>
    <s v="Northern Region"/>
    <s v="Medium"/>
    <s v="August"/>
    <s v="Q3"/>
    <s v="No"/>
    <n v="1"/>
    <n v="361.995"/>
    <n v="2775.2950000000001"/>
  </r>
  <r>
    <n v="4802"/>
    <s v="R00658"/>
    <x v="78"/>
    <n v="64"/>
    <x v="0"/>
    <x v="1"/>
    <x v="2"/>
    <n v="3"/>
    <x v="1"/>
    <s v="Credit Card"/>
    <s v="Click &amp; Collect"/>
    <s v="No"/>
    <s v="Highly recommend"/>
    <x v="2"/>
    <x v="0"/>
    <x v="0"/>
    <x v="0"/>
    <n v="230.14"/>
    <x v="2"/>
    <s v="Southern Region"/>
    <s v="Low"/>
    <s v="June"/>
    <s v="Q2"/>
    <s v="No"/>
    <n v="1"/>
    <n v="34.520999999999994"/>
    <n v="264.66099999999994"/>
  </r>
  <r>
    <n v="4803"/>
    <s v="R03302"/>
    <x v="579"/>
    <n v="51"/>
    <x v="0"/>
    <x v="5"/>
    <x v="42"/>
    <n v="4"/>
    <x v="0"/>
    <s v="Credit Card"/>
    <s v="Home Delivery"/>
    <s v="No"/>
    <s v="Fits perfectly"/>
    <x v="4"/>
    <x v="0"/>
    <x v="1"/>
    <x v="4"/>
    <n v="2099.4"/>
    <x v="2"/>
    <s v="Western Region"/>
    <s v="Medium"/>
    <s v="June"/>
    <s v="Q2"/>
    <s v="No"/>
    <n v="0"/>
    <n v="314.91000000000003"/>
    <n v="2414.31"/>
  </r>
  <r>
    <n v="4804"/>
    <s v="R06042"/>
    <x v="32"/>
    <n v="53"/>
    <x v="1"/>
    <x v="3"/>
    <x v="13"/>
    <n v="5"/>
    <x v="0"/>
    <s v="Mobile Payment"/>
    <s v="In Store"/>
    <s v="Yes"/>
    <s v="Item missing accessories"/>
    <x v="1"/>
    <x v="1"/>
    <x v="0"/>
    <x v="4"/>
    <n v="3576.97"/>
    <x v="5"/>
    <s v="Central Region"/>
    <s v="Medium"/>
    <s v="September"/>
    <s v="Q3"/>
    <s v="No"/>
    <n v="0"/>
    <n v="536.54549999999995"/>
    <n v="4113.5154999999995"/>
  </r>
  <r>
    <n v="4806"/>
    <s v="R06221"/>
    <x v="279"/>
    <n v="45"/>
    <x v="0"/>
    <x v="8"/>
    <x v="68"/>
    <n v="2"/>
    <x v="0"/>
    <s v="EFT"/>
    <s v="Click &amp; Collect"/>
    <s v="Yes"/>
    <s v="Worth the money"/>
    <x v="0"/>
    <x v="0"/>
    <x v="0"/>
    <x v="4"/>
    <n v="6698.54"/>
    <x v="6"/>
    <s v="Eastern Region"/>
    <s v="High"/>
    <s v="September"/>
    <s v="Q3"/>
    <s v="Yes"/>
    <n v="0"/>
    <n v="1004.7809999999999"/>
    <n v="7703.320999999999"/>
  </r>
  <r>
    <n v="4807"/>
    <s v="R07743"/>
    <x v="48"/>
    <n v="77"/>
    <x v="0"/>
    <x v="0"/>
    <x v="36"/>
    <n v="1"/>
    <x v="1"/>
    <s v="Debit Card"/>
    <s v="In Store"/>
    <s v="Yes"/>
    <m/>
    <x v="3"/>
    <x v="3"/>
    <x v="2"/>
    <x v="5"/>
    <n v="13056.99"/>
    <x v="6"/>
    <s v="Northern Region"/>
    <s v="High"/>
    <s v="July"/>
    <s v="Q3"/>
    <s v="Yes"/>
    <n v="1"/>
    <n v="1958.5484999999999"/>
    <n v="15015.538499999999"/>
  </r>
  <r>
    <n v="4809"/>
    <s v="R04199"/>
    <x v="75"/>
    <n v="73"/>
    <x v="0"/>
    <x v="4"/>
    <x v="2"/>
    <n v="1"/>
    <x v="0"/>
    <s v="EFT"/>
    <s v="Click &amp; Collect"/>
    <s v="Yes"/>
    <s v="Excellent product"/>
    <x v="3"/>
    <x v="0"/>
    <x v="0"/>
    <x v="5"/>
    <n v="230.14"/>
    <x v="2"/>
    <s v="Central Region"/>
    <s v="Low"/>
    <s v="March"/>
    <s v="Q1"/>
    <s v="No"/>
    <n v="0"/>
    <n v="34.520999999999994"/>
    <n v="264.66099999999994"/>
  </r>
  <r>
    <n v="4810"/>
    <s v="R02419"/>
    <x v="253"/>
    <n v="25"/>
    <x v="2"/>
    <x v="5"/>
    <x v="69"/>
    <n v="1"/>
    <x v="0"/>
    <s v="Credit Card"/>
    <s v="Home Delivery"/>
    <s v="Yes"/>
    <s v="Product was disappointing"/>
    <x v="3"/>
    <x v="1"/>
    <x v="1"/>
    <x v="1"/>
    <n v="1907.49"/>
    <x v="0"/>
    <s v="Western Region"/>
    <s v="Medium"/>
    <s v="September"/>
    <s v="Q3"/>
    <s v="No"/>
    <n v="0"/>
    <n v="286.12349999999998"/>
    <n v="2193.6134999999999"/>
  </r>
  <r>
    <n v="4811"/>
    <s v="R08688"/>
    <x v="189"/>
    <n v="47"/>
    <x v="1"/>
    <x v="4"/>
    <x v="10"/>
    <n v="5"/>
    <x v="1"/>
    <s v="Debit Card"/>
    <s v="Click &amp; Collect"/>
    <s v="No"/>
    <s v="Poor packaging"/>
    <x v="1"/>
    <x v="1"/>
    <x v="0"/>
    <x v="4"/>
    <n v="276.82"/>
    <x v="7"/>
    <s v="Central Region"/>
    <s v="Low"/>
    <s v="January"/>
    <s v="Q1"/>
    <s v="No"/>
    <n v="1"/>
    <n v="41.522999999999996"/>
    <n v="318.34299999999996"/>
  </r>
  <r>
    <n v="4812"/>
    <s v="R08460"/>
    <x v="81"/>
    <n v="76"/>
    <x v="1"/>
    <x v="0"/>
    <x v="60"/>
    <n v="3"/>
    <x v="0"/>
    <s v="EFT"/>
    <s v="In Store"/>
    <s v="Yes"/>
    <s v="Long waiting time"/>
    <x v="2"/>
    <x v="1"/>
    <x v="0"/>
    <x v="5"/>
    <n v="5064"/>
    <x v="2"/>
    <s v="Northern Region"/>
    <s v="High"/>
    <s v="December"/>
    <s v="Q4"/>
    <s v="Yes"/>
    <n v="0"/>
    <n v="759.6"/>
    <n v="5823.5999999999995"/>
  </r>
  <r>
    <n v="4814"/>
    <s v="R00962"/>
    <x v="535"/>
    <n v="22"/>
    <x v="0"/>
    <x v="0"/>
    <x v="34"/>
    <n v="3"/>
    <x v="1"/>
    <s v="Mobile Payment"/>
    <s v="Home Delivery"/>
    <s v="Yes"/>
    <s v="Item missing accessories"/>
    <x v="2"/>
    <x v="1"/>
    <x v="0"/>
    <x v="2"/>
    <n v="14729.04"/>
    <x v="6"/>
    <s v="Northern Region"/>
    <s v="High"/>
    <s v="December"/>
    <s v="Q4"/>
    <s v="Yes"/>
    <n v="1"/>
    <n v="2209.3560000000002"/>
    <n v="16938.396000000001"/>
  </r>
  <r>
    <n v="4815"/>
    <s v="R01581"/>
    <x v="390"/>
    <n v="48"/>
    <x v="0"/>
    <x v="6"/>
    <x v="115"/>
    <n v="2"/>
    <x v="0"/>
    <s v="Debit Card"/>
    <s v="Click &amp; Collect"/>
    <s v="No"/>
    <s v="Exactly as advertised"/>
    <x v="0"/>
    <x v="0"/>
    <x v="0"/>
    <x v="4"/>
    <n v="1369.39"/>
    <x v="4"/>
    <s v="Gauteng Region"/>
    <s v="Medium"/>
    <s v="January"/>
    <s v="Q1"/>
    <s v="No"/>
    <n v="0"/>
    <n v="205.4085"/>
    <n v="1574.7985000000001"/>
  </r>
  <r>
    <n v="4816"/>
    <s v="R08232"/>
    <x v="29"/>
    <n v="59"/>
    <x v="2"/>
    <x v="4"/>
    <x v="115"/>
    <n v="3"/>
    <x v="0"/>
    <s v="Mobile Payment"/>
    <s v="Home Delivery"/>
    <s v="No"/>
    <s v="Delivery delayed"/>
    <x v="2"/>
    <x v="1"/>
    <x v="0"/>
    <x v="0"/>
    <n v="1369.39"/>
    <x v="4"/>
    <s v="Central Region"/>
    <s v="Medium"/>
    <s v="March"/>
    <s v="Q1"/>
    <s v="No"/>
    <n v="0"/>
    <n v="205.4085"/>
    <n v="1574.7985000000001"/>
  </r>
  <r>
    <n v="4817"/>
    <s v="R02207"/>
    <x v="457"/>
    <n v="25"/>
    <x v="0"/>
    <x v="6"/>
    <x v="108"/>
    <n v="3"/>
    <x v="0"/>
    <s v="Cash"/>
    <s v="Home Delivery"/>
    <s v="No"/>
    <m/>
    <x v="2"/>
    <x v="3"/>
    <x v="2"/>
    <x v="1"/>
    <n v="880.49"/>
    <x v="5"/>
    <s v="Gauteng Region"/>
    <s v="Medium"/>
    <s v="March"/>
    <s v="Q1"/>
    <s v="No"/>
    <n v="0"/>
    <n v="132.0735"/>
    <n v="1012.5635"/>
  </r>
  <r>
    <n v="4820"/>
    <s v="R04232"/>
    <x v="250"/>
    <n v="62"/>
    <x v="1"/>
    <x v="5"/>
    <x v="97"/>
    <n v="4"/>
    <x v="0"/>
    <s v="Cash"/>
    <s v="Click &amp; Collect"/>
    <s v="No"/>
    <s v="Item missing accessories"/>
    <x v="4"/>
    <x v="1"/>
    <x v="0"/>
    <x v="0"/>
    <n v="2906.97"/>
    <x v="7"/>
    <s v="Western Region"/>
    <s v="Medium"/>
    <s v="February"/>
    <s v="Q1"/>
    <s v="No"/>
    <n v="0"/>
    <n v="436.04549999999995"/>
    <n v="3343.0154999999995"/>
  </r>
  <r>
    <n v="4821"/>
    <s v="R00758"/>
    <x v="509"/>
    <n v="69"/>
    <x v="0"/>
    <x v="7"/>
    <x v="73"/>
    <n v="4"/>
    <x v="0"/>
    <s v="Mobile Payment"/>
    <s v="Click &amp; Collect"/>
    <s v="No"/>
    <m/>
    <x v="4"/>
    <x v="3"/>
    <x v="2"/>
    <x v="5"/>
    <n v="657.5"/>
    <x v="5"/>
    <s v="Western Region"/>
    <s v="Medium"/>
    <s v="December"/>
    <s v="Q4"/>
    <s v="No"/>
    <n v="0"/>
    <n v="98.625"/>
    <n v="756.12499999999989"/>
  </r>
  <r>
    <n v="4822"/>
    <s v="R02285"/>
    <x v="246"/>
    <n v="26"/>
    <x v="0"/>
    <x v="1"/>
    <x v="89"/>
    <n v="3"/>
    <x v="1"/>
    <s v="EFT"/>
    <s v="Home Delivery"/>
    <s v="Yes"/>
    <s v="Item missing accessories"/>
    <x v="2"/>
    <x v="1"/>
    <x v="0"/>
    <x v="1"/>
    <n v="574.49"/>
    <x v="4"/>
    <s v="Southern Region"/>
    <s v="Medium"/>
    <s v="June"/>
    <s v="Q2"/>
    <s v="No"/>
    <n v="1"/>
    <n v="86.173500000000004"/>
    <n v="660.6635"/>
  </r>
  <r>
    <n v="4823"/>
    <s v="R06888"/>
    <x v="665"/>
    <n v="55"/>
    <x v="0"/>
    <x v="3"/>
    <x v="115"/>
    <n v="4"/>
    <x v="1"/>
    <s v="Credit Card"/>
    <s v="Click &amp; Collect"/>
    <s v="Yes"/>
    <s v="Great customer service"/>
    <x v="4"/>
    <x v="0"/>
    <x v="1"/>
    <x v="0"/>
    <n v="1369.39"/>
    <x v="4"/>
    <s v="Central Region"/>
    <s v="Medium"/>
    <s v="January"/>
    <s v="Q1"/>
    <s v="No"/>
    <n v="1"/>
    <n v="205.4085"/>
    <n v="1574.7985000000001"/>
  </r>
  <r>
    <n v="4825"/>
    <s v="R04828"/>
    <x v="272"/>
    <n v="69"/>
    <x v="1"/>
    <x v="0"/>
    <x v="80"/>
    <n v="3"/>
    <x v="0"/>
    <s v="Credit Card"/>
    <s v="Click &amp; Collect"/>
    <s v="No"/>
    <s v="Looks premium"/>
    <x v="2"/>
    <x v="0"/>
    <x v="0"/>
    <x v="5"/>
    <n v="10347.709999999999"/>
    <x v="5"/>
    <s v="Northern Region"/>
    <s v="High"/>
    <s v="September"/>
    <s v="Q3"/>
    <s v="Yes"/>
    <n v="0"/>
    <n v="1552.1564999999998"/>
    <n v="11899.866499999998"/>
  </r>
  <r>
    <n v="4826"/>
    <s v="R05655"/>
    <x v="280"/>
    <n v="39"/>
    <x v="2"/>
    <x v="2"/>
    <x v="48"/>
    <n v="5"/>
    <x v="1"/>
    <s v="EFT"/>
    <s v="Home Delivery"/>
    <s v="No"/>
    <s v="Helpful staff"/>
    <x v="1"/>
    <x v="0"/>
    <x v="1"/>
    <x v="3"/>
    <n v="192.77"/>
    <x v="1"/>
    <s v="Northern Region"/>
    <s v="Low"/>
    <s v="March"/>
    <s v="Q1"/>
    <s v="No"/>
    <n v="1"/>
    <n v="28.915500000000002"/>
    <n v="221.68549999999999"/>
  </r>
  <r>
    <n v="4827"/>
    <s v="R00808"/>
    <x v="11"/>
    <n v="74"/>
    <x v="0"/>
    <x v="8"/>
    <x v="19"/>
    <n v="4"/>
    <x v="0"/>
    <s v="Debit Card"/>
    <s v="Click &amp; Collect"/>
    <s v="Yes"/>
    <s v="Product was disappointing"/>
    <x v="4"/>
    <x v="1"/>
    <x v="0"/>
    <x v="5"/>
    <n v="343.42"/>
    <x v="3"/>
    <s v="Eastern Region"/>
    <s v="Low"/>
    <s v="August"/>
    <s v="Q3"/>
    <s v="No"/>
    <n v="0"/>
    <n v="51.512999999999998"/>
    <n v="394.93299999999999"/>
  </r>
  <r>
    <n v="4828"/>
    <s v="R06132"/>
    <x v="173"/>
    <n v="32"/>
    <x v="1"/>
    <x v="4"/>
    <x v="60"/>
    <n v="4"/>
    <x v="1"/>
    <s v="Cash"/>
    <s v="Click &amp; Collect"/>
    <s v="No"/>
    <s v="Exactly as advertised"/>
    <x v="4"/>
    <x v="0"/>
    <x v="1"/>
    <x v="1"/>
    <n v="5064"/>
    <x v="2"/>
    <s v="Central Region"/>
    <s v="High"/>
    <s v="October"/>
    <s v="Q4"/>
    <s v="Yes"/>
    <n v="1"/>
    <n v="759.6"/>
    <n v="5823.5999999999995"/>
  </r>
  <r>
    <n v="4829"/>
    <s v="R07970"/>
    <x v="422"/>
    <n v="74"/>
    <x v="0"/>
    <x v="0"/>
    <x v="36"/>
    <n v="5"/>
    <x v="1"/>
    <s v="EFT"/>
    <s v="Home Delivery"/>
    <s v="No"/>
    <s v="Excellent value"/>
    <x v="1"/>
    <x v="0"/>
    <x v="1"/>
    <x v="5"/>
    <n v="13056.99"/>
    <x v="6"/>
    <s v="Northern Region"/>
    <s v="High"/>
    <s v="February"/>
    <s v="Q1"/>
    <s v="Yes"/>
    <n v="1"/>
    <n v="1958.5484999999999"/>
    <n v="15015.538499999999"/>
  </r>
  <r>
    <n v="4830"/>
    <s v="R01957"/>
    <x v="658"/>
    <n v="70"/>
    <x v="0"/>
    <x v="7"/>
    <x v="123"/>
    <n v="3"/>
    <x v="1"/>
    <s v="Cash"/>
    <s v="Home Delivery"/>
    <s v="No"/>
    <s v="Arrived damaged"/>
    <x v="2"/>
    <x v="1"/>
    <x v="0"/>
    <x v="5"/>
    <n v="2977.47"/>
    <x v="7"/>
    <s v="Western Region"/>
    <s v="Medium"/>
    <s v="November"/>
    <s v="Q4"/>
    <s v="No"/>
    <n v="1"/>
    <n v="446.62049999999994"/>
    <n v="3424.0904999999993"/>
  </r>
  <r>
    <n v="4831"/>
    <s v="R02446"/>
    <x v="206"/>
    <n v="45"/>
    <x v="1"/>
    <x v="6"/>
    <x v="2"/>
    <n v="5"/>
    <x v="1"/>
    <s v="Credit Card"/>
    <s v="Click &amp; Collect"/>
    <s v="Yes"/>
    <s v="Worth the money"/>
    <x v="1"/>
    <x v="0"/>
    <x v="1"/>
    <x v="4"/>
    <n v="230.14"/>
    <x v="2"/>
    <s v="Gauteng Region"/>
    <s v="Low"/>
    <s v="February"/>
    <s v="Q1"/>
    <s v="No"/>
    <n v="1"/>
    <n v="34.520999999999994"/>
    <n v="264.66099999999994"/>
  </r>
  <r>
    <n v="4832"/>
    <s v="R06077"/>
    <x v="53"/>
    <n v="54"/>
    <x v="2"/>
    <x v="8"/>
    <x v="38"/>
    <n v="2"/>
    <x v="0"/>
    <s v="Credit Card"/>
    <s v="In Store"/>
    <s v="No"/>
    <s v="Fits perfectly"/>
    <x v="0"/>
    <x v="0"/>
    <x v="0"/>
    <x v="4"/>
    <n v="3715.65"/>
    <x v="5"/>
    <s v="Eastern Region"/>
    <s v="Medium"/>
    <s v="May"/>
    <s v="Q2"/>
    <s v="No"/>
    <n v="0"/>
    <n v="557.34749999999997"/>
    <n v="4272.9974999999995"/>
  </r>
  <r>
    <n v="4833"/>
    <s v="R08306"/>
    <x v="455"/>
    <n v="58"/>
    <x v="2"/>
    <x v="6"/>
    <x v="117"/>
    <n v="3"/>
    <x v="0"/>
    <s v="Debit Card"/>
    <s v="In Store"/>
    <s v="No"/>
    <s v="Arrived damaged"/>
    <x v="2"/>
    <x v="1"/>
    <x v="0"/>
    <x v="0"/>
    <n v="6581.78"/>
    <x v="6"/>
    <s v="Gauteng Region"/>
    <s v="High"/>
    <s v="February"/>
    <s v="Q1"/>
    <s v="Yes"/>
    <n v="0"/>
    <n v="987.26699999999994"/>
    <n v="7569.0469999999996"/>
  </r>
  <r>
    <n v="4835"/>
    <s v="R02403"/>
    <x v="333"/>
    <n v="55"/>
    <x v="0"/>
    <x v="8"/>
    <x v="21"/>
    <n v="5"/>
    <x v="1"/>
    <s v="Mobile Payment"/>
    <s v="In Store"/>
    <s v="No"/>
    <s v="Easy to assemble"/>
    <x v="1"/>
    <x v="0"/>
    <x v="1"/>
    <x v="0"/>
    <n v="369.57"/>
    <x v="0"/>
    <s v="Eastern Region"/>
    <s v="Low"/>
    <s v="May"/>
    <s v="Q2"/>
    <s v="No"/>
    <n v="1"/>
    <n v="55.435499999999998"/>
    <n v="425.00549999999998"/>
  </r>
  <r>
    <n v="4836"/>
    <s v="R01074"/>
    <x v="241"/>
    <n v="19"/>
    <x v="1"/>
    <x v="8"/>
    <x v="85"/>
    <n v="2"/>
    <x v="1"/>
    <s v="Mobile Payment"/>
    <s v="Home Delivery"/>
    <s v="No"/>
    <s v="Fantastic experience"/>
    <x v="0"/>
    <x v="0"/>
    <x v="0"/>
    <x v="2"/>
    <n v="812.2"/>
    <x v="2"/>
    <s v="Eastern Region"/>
    <s v="Medium"/>
    <s v="October"/>
    <s v="Q4"/>
    <s v="No"/>
    <n v="1"/>
    <n v="121.83"/>
    <n v="934.03"/>
  </r>
  <r>
    <n v="4837"/>
    <s v="R09071"/>
    <x v="519"/>
    <n v="19"/>
    <x v="2"/>
    <x v="8"/>
    <x v="119"/>
    <n v="3"/>
    <x v="0"/>
    <s v="Debit Card"/>
    <s v="Click &amp; Collect"/>
    <s v="No"/>
    <s v="Exactly as advertised"/>
    <x v="2"/>
    <x v="0"/>
    <x v="0"/>
    <x v="2"/>
    <n v="618.72"/>
    <x v="2"/>
    <s v="Eastern Region"/>
    <s v="Medium"/>
    <s v="February"/>
    <s v="Q1"/>
    <s v="No"/>
    <n v="0"/>
    <n v="92.808000000000007"/>
    <n v="711.52800000000002"/>
  </r>
  <r>
    <n v="4839"/>
    <s v="R08642"/>
    <x v="240"/>
    <n v="58"/>
    <x v="0"/>
    <x v="3"/>
    <x v="62"/>
    <n v="3"/>
    <x v="0"/>
    <s v="EFT"/>
    <s v="Click &amp; Collect"/>
    <s v="Yes"/>
    <s v="Excellent value"/>
    <x v="2"/>
    <x v="0"/>
    <x v="0"/>
    <x v="0"/>
    <n v="2951.61"/>
    <x v="1"/>
    <s v="Central Region"/>
    <s v="Medium"/>
    <s v="September"/>
    <s v="Q3"/>
    <s v="No"/>
    <n v="0"/>
    <n v="442.74150000000003"/>
    <n v="3394.3514999999998"/>
  </r>
  <r>
    <n v="4840"/>
    <s v="R02092"/>
    <x v="626"/>
    <n v="22"/>
    <x v="1"/>
    <x v="1"/>
    <x v="120"/>
    <n v="4"/>
    <x v="0"/>
    <s v="Credit Card"/>
    <s v="Home Delivery"/>
    <s v="No"/>
    <s v="Long waiting time"/>
    <x v="4"/>
    <x v="1"/>
    <x v="0"/>
    <x v="2"/>
    <n v="1233.45"/>
    <x v="1"/>
    <s v="Southern Region"/>
    <s v="Medium"/>
    <s v="October"/>
    <s v="Q4"/>
    <s v="No"/>
    <n v="0"/>
    <n v="185.01750000000001"/>
    <n v="1418.4675"/>
  </r>
  <r>
    <n v="4841"/>
    <s v="R04528"/>
    <x v="250"/>
    <n v="42"/>
    <x v="0"/>
    <x v="6"/>
    <x v="109"/>
    <n v="4"/>
    <x v="0"/>
    <s v="Mobile Payment"/>
    <s v="Home Delivery"/>
    <s v="No"/>
    <s v="Highly recommend"/>
    <x v="4"/>
    <x v="0"/>
    <x v="1"/>
    <x v="3"/>
    <n v="470.6"/>
    <x v="4"/>
    <s v="Gauteng Region"/>
    <s v="Low"/>
    <s v="February"/>
    <s v="Q1"/>
    <s v="No"/>
    <n v="0"/>
    <n v="70.59"/>
    <n v="541.18999999999994"/>
  </r>
  <r>
    <n v="4842"/>
    <s v="R07441"/>
    <x v="602"/>
    <n v="61"/>
    <x v="2"/>
    <x v="2"/>
    <x v="72"/>
    <n v="1"/>
    <x v="0"/>
    <s v="EFT"/>
    <s v="Home Delivery"/>
    <s v="Yes"/>
    <m/>
    <x v="3"/>
    <x v="3"/>
    <x v="2"/>
    <x v="0"/>
    <n v="16291.52"/>
    <x v="5"/>
    <s v="Northern Region"/>
    <s v="High"/>
    <s v="October"/>
    <s v="Q4"/>
    <s v="Yes"/>
    <n v="0"/>
    <n v="2443.7280000000001"/>
    <n v="18735.248"/>
  </r>
  <r>
    <n v="4843"/>
    <s v="R07022"/>
    <x v="538"/>
    <n v="67"/>
    <x v="1"/>
    <x v="4"/>
    <x v="98"/>
    <n v="4"/>
    <x v="0"/>
    <s v="Mobile Payment"/>
    <s v="Click &amp; Collect"/>
    <s v="No"/>
    <s v="Easy online ordering"/>
    <x v="4"/>
    <x v="0"/>
    <x v="1"/>
    <x v="5"/>
    <n v="40.11"/>
    <x v="3"/>
    <s v="Central Region"/>
    <s v="Low"/>
    <s v="July"/>
    <s v="Q3"/>
    <s v="No"/>
    <n v="0"/>
    <n v="6.0164999999999997"/>
    <n v="46.126499999999993"/>
  </r>
  <r>
    <n v="4845"/>
    <s v="R07665"/>
    <x v="408"/>
    <n v="77"/>
    <x v="2"/>
    <x v="5"/>
    <x v="44"/>
    <n v="4"/>
    <x v="1"/>
    <s v="Cash"/>
    <s v="Click &amp; Collect"/>
    <s v="No"/>
    <s v="Product exceeded expectations"/>
    <x v="4"/>
    <x v="0"/>
    <x v="1"/>
    <x v="5"/>
    <n v="2849.09"/>
    <x v="7"/>
    <s v="Western Region"/>
    <s v="Medium"/>
    <s v="December"/>
    <s v="Q4"/>
    <s v="No"/>
    <n v="1"/>
    <n v="427.36349999999999"/>
    <n v="3276.4535000000001"/>
  </r>
  <r>
    <n v="4846"/>
    <s v="R06271"/>
    <x v="376"/>
    <n v="36"/>
    <x v="2"/>
    <x v="2"/>
    <x v="12"/>
    <n v="3"/>
    <x v="0"/>
    <s v="Mobile Payment"/>
    <s v="Home Delivery"/>
    <s v="Yes"/>
    <s v="Very fast delivery"/>
    <x v="2"/>
    <x v="0"/>
    <x v="0"/>
    <x v="3"/>
    <n v="228.08"/>
    <x v="8"/>
    <s v="Northern Region"/>
    <s v="Low"/>
    <s v="November"/>
    <s v="Q4"/>
    <s v="No"/>
    <n v="0"/>
    <n v="34.212000000000003"/>
    <n v="262.29199999999997"/>
  </r>
  <r>
    <n v="4849"/>
    <s v="R09241"/>
    <x v="711"/>
    <m/>
    <x v="0"/>
    <x v="3"/>
    <x v="101"/>
    <n v="2"/>
    <x v="0"/>
    <s v="Cash"/>
    <s v="In Store"/>
    <s v="No"/>
    <s v="Instructions unclear"/>
    <x v="0"/>
    <x v="2"/>
    <x v="0"/>
    <x v="6"/>
    <n v="886.51"/>
    <x v="1"/>
    <s v="Central Region"/>
    <s v="Medium"/>
    <s v="April"/>
    <s v="Q2"/>
    <s v="No"/>
    <n v="0"/>
    <n v="132.97649999999999"/>
    <n v="1019.4864999999999"/>
  </r>
  <r>
    <n v="4850"/>
    <s v="R06786"/>
    <x v="499"/>
    <n v="72"/>
    <x v="2"/>
    <x v="0"/>
    <x v="95"/>
    <n v="2"/>
    <x v="1"/>
    <s v="Mobile Payment"/>
    <s v="In Store"/>
    <s v="No"/>
    <m/>
    <x v="0"/>
    <x v="3"/>
    <x v="2"/>
    <x v="5"/>
    <n v="105.11"/>
    <x v="1"/>
    <s v="Northern Region"/>
    <s v="Low"/>
    <s v="January"/>
    <s v="Q1"/>
    <s v="No"/>
    <n v="1"/>
    <n v="15.766499999999999"/>
    <n v="120.87649999999999"/>
  </r>
  <r>
    <n v="4851"/>
    <s v="R05492"/>
    <x v="90"/>
    <n v="73"/>
    <x v="2"/>
    <x v="4"/>
    <x v="50"/>
    <n v="3"/>
    <x v="1"/>
    <s v="Cash"/>
    <s v="Home Delivery"/>
    <s v="Yes"/>
    <s v="Packaging could improve"/>
    <x v="2"/>
    <x v="2"/>
    <x v="1"/>
    <x v="5"/>
    <n v="929.55"/>
    <x v="0"/>
    <s v="Central Region"/>
    <s v="Medium"/>
    <s v="July"/>
    <s v="Q3"/>
    <s v="No"/>
    <n v="1"/>
    <n v="139.43249999999998"/>
    <n v="1068.9824999999998"/>
  </r>
  <r>
    <n v="4852"/>
    <s v="R04652"/>
    <x v="316"/>
    <n v="66"/>
    <x v="2"/>
    <x v="3"/>
    <x v="52"/>
    <n v="1"/>
    <x v="0"/>
    <s v="Mobile Payment"/>
    <s v="In Store"/>
    <s v="Yes"/>
    <s v="Excellent product"/>
    <x v="3"/>
    <x v="0"/>
    <x v="0"/>
    <x v="5"/>
    <n v="1094.3699999999999"/>
    <x v="8"/>
    <s v="Central Region"/>
    <s v="Medium"/>
    <s v="December"/>
    <s v="Q4"/>
    <s v="No"/>
    <n v="0"/>
    <n v="164.15549999999999"/>
    <n v="1258.5254999999997"/>
  </r>
  <r>
    <n v="4853"/>
    <s v="R06108"/>
    <x v="646"/>
    <n v="22"/>
    <x v="2"/>
    <x v="0"/>
    <x v="71"/>
    <n v="4"/>
    <x v="1"/>
    <s v="Mobile Payment"/>
    <s v="In Store"/>
    <s v="No"/>
    <s v="Helpful staff"/>
    <x v="4"/>
    <x v="0"/>
    <x v="1"/>
    <x v="2"/>
    <n v="1171.25"/>
    <x v="4"/>
    <s v="Northern Region"/>
    <s v="Medium"/>
    <s v="April"/>
    <s v="Q2"/>
    <s v="No"/>
    <n v="1"/>
    <n v="175.6875"/>
    <n v="1346.9375"/>
  </r>
  <r>
    <n v="4854"/>
    <s v="R01486"/>
    <x v="47"/>
    <n v="25"/>
    <x v="1"/>
    <x v="6"/>
    <x v="2"/>
    <n v="4"/>
    <x v="1"/>
    <s v="Mobile Payment"/>
    <s v="Home Delivery"/>
    <s v="Yes"/>
    <s v="Would definitely buy again"/>
    <x v="4"/>
    <x v="0"/>
    <x v="1"/>
    <x v="1"/>
    <n v="230.14"/>
    <x v="2"/>
    <s v="Gauteng Region"/>
    <s v="Low"/>
    <s v="May"/>
    <s v="Q2"/>
    <s v="No"/>
    <n v="1"/>
    <n v="34.520999999999994"/>
    <n v="264.66099999999994"/>
  </r>
  <r>
    <n v="4855"/>
    <s v="R07855"/>
    <x v="377"/>
    <n v="19"/>
    <x v="2"/>
    <x v="4"/>
    <x v="8"/>
    <n v="5"/>
    <x v="0"/>
    <s v="Credit Card"/>
    <s v="Click &amp; Collect"/>
    <s v="Yes"/>
    <s v="Product was disappointing"/>
    <x v="1"/>
    <x v="1"/>
    <x v="0"/>
    <x v="2"/>
    <n v="5390.8"/>
    <x v="6"/>
    <s v="Central Region"/>
    <s v="High"/>
    <s v="January"/>
    <s v="Q1"/>
    <s v="Yes"/>
    <n v="0"/>
    <n v="808.62"/>
    <n v="6199.42"/>
  </r>
  <r>
    <n v="4856"/>
    <s v="R01412"/>
    <x v="457"/>
    <n v="48"/>
    <x v="1"/>
    <x v="6"/>
    <x v="10"/>
    <n v="1"/>
    <x v="0"/>
    <s v="Mobile Payment"/>
    <s v="Click &amp; Collect"/>
    <s v="Yes"/>
    <s v="Customer support was excellent"/>
    <x v="3"/>
    <x v="0"/>
    <x v="0"/>
    <x v="4"/>
    <n v="276.82"/>
    <x v="7"/>
    <s v="Gauteng Region"/>
    <s v="Low"/>
    <s v="March"/>
    <s v="Q1"/>
    <s v="No"/>
    <n v="0"/>
    <n v="41.522999999999996"/>
    <n v="318.34299999999996"/>
  </r>
  <r>
    <n v="4858"/>
    <s v="R05559"/>
    <x v="557"/>
    <n v="18"/>
    <x v="0"/>
    <x v="0"/>
    <x v="3"/>
    <n v="1"/>
    <x v="0"/>
    <s v="Credit Card"/>
    <s v="Home Delivery"/>
    <s v="Yes"/>
    <s v="Would definitely buy again"/>
    <x v="3"/>
    <x v="0"/>
    <x v="0"/>
    <x v="2"/>
    <n v="84.23"/>
    <x v="3"/>
    <s v="Northern Region"/>
    <s v="Low"/>
    <s v="February"/>
    <s v="Q1"/>
    <s v="No"/>
    <n v="0"/>
    <n v="12.634500000000001"/>
    <n v="96.864499999999992"/>
  </r>
  <r>
    <n v="4859"/>
    <s v="R00710"/>
    <x v="598"/>
    <n v="34"/>
    <x v="1"/>
    <x v="0"/>
    <x v="86"/>
    <n v="3"/>
    <x v="1"/>
    <s v="Debit Card"/>
    <s v="Home Delivery"/>
    <s v="No"/>
    <s v="Easy online ordering"/>
    <x v="2"/>
    <x v="0"/>
    <x v="0"/>
    <x v="1"/>
    <n v="5258.73"/>
    <x v="2"/>
    <s v="Northern Region"/>
    <s v="High"/>
    <s v="May"/>
    <s v="Q2"/>
    <s v="Yes"/>
    <n v="1"/>
    <n v="788.80949999999996"/>
    <n v="6047.539499999999"/>
  </r>
  <r>
    <n v="4860"/>
    <s v="R05093"/>
    <x v="77"/>
    <n v="40"/>
    <x v="0"/>
    <x v="2"/>
    <x v="118"/>
    <n v="2"/>
    <x v="0"/>
    <s v="Debit Card"/>
    <s v="Click &amp; Collect"/>
    <s v="No"/>
    <s v="Delivery delayed"/>
    <x v="0"/>
    <x v="1"/>
    <x v="1"/>
    <x v="3"/>
    <n v="301.58"/>
    <x v="3"/>
    <s v="Northern Region"/>
    <s v="Low"/>
    <s v="August"/>
    <s v="Q3"/>
    <s v="No"/>
    <n v="0"/>
    <n v="45.236999999999995"/>
    <n v="346.81699999999995"/>
  </r>
  <r>
    <n v="4861"/>
    <s v="R03604"/>
    <x v="706"/>
    <m/>
    <x v="2"/>
    <x v="1"/>
    <x v="11"/>
    <n v="3"/>
    <x v="0"/>
    <s v="Mobile Payment"/>
    <s v="Click &amp; Collect"/>
    <s v="No"/>
    <s v="Very fast delivery"/>
    <x v="2"/>
    <x v="0"/>
    <x v="0"/>
    <x v="6"/>
    <n v="231.22"/>
    <x v="1"/>
    <s v="Southern Region"/>
    <s v="Low"/>
    <s v="May"/>
    <s v="Q2"/>
    <s v="No"/>
    <n v="0"/>
    <n v="34.683"/>
    <n v="265.90299999999996"/>
  </r>
  <r>
    <n v="4862"/>
    <s v="R09498"/>
    <x v="222"/>
    <n v="38"/>
    <x v="1"/>
    <x v="8"/>
    <x v="70"/>
    <n v="3"/>
    <x v="1"/>
    <s v="EFT"/>
    <s v="In Store"/>
    <s v="No"/>
    <s v="Delivery delayed"/>
    <x v="2"/>
    <x v="1"/>
    <x v="0"/>
    <x v="3"/>
    <n v="605.1"/>
    <x v="8"/>
    <s v="Eastern Region"/>
    <s v="Medium"/>
    <s v="August"/>
    <s v="Q3"/>
    <s v="No"/>
    <n v="1"/>
    <n v="90.765000000000001"/>
    <n v="695.86500000000001"/>
  </r>
  <r>
    <n v="4864"/>
    <s v="R08981"/>
    <x v="721"/>
    <n v="21"/>
    <x v="0"/>
    <x v="5"/>
    <x v="63"/>
    <n v="4"/>
    <x v="0"/>
    <s v="Cash"/>
    <s v="In Store"/>
    <s v="No"/>
    <s v="Easy online ordering"/>
    <x v="4"/>
    <x v="0"/>
    <x v="1"/>
    <x v="2"/>
    <n v="1604.87"/>
    <x v="0"/>
    <s v="Western Region"/>
    <s v="Medium"/>
    <s v="September"/>
    <s v="Q3"/>
    <s v="No"/>
    <n v="0"/>
    <n v="240.73049999999998"/>
    <n v="1845.6004999999998"/>
  </r>
  <r>
    <n v="4865"/>
    <s v="R04102"/>
    <x v="161"/>
    <n v="31"/>
    <x v="2"/>
    <x v="3"/>
    <x v="18"/>
    <n v="5"/>
    <x v="1"/>
    <s v="Debit Card"/>
    <s v="Click &amp; Collect"/>
    <s v="No"/>
    <s v="Instructions unclear"/>
    <x v="1"/>
    <x v="2"/>
    <x v="0"/>
    <x v="1"/>
    <n v="1712.08"/>
    <x v="7"/>
    <s v="Central Region"/>
    <s v="Medium"/>
    <s v="March"/>
    <s v="Q1"/>
    <s v="No"/>
    <n v="1"/>
    <n v="256.81199999999995"/>
    <n v="1968.8919999999998"/>
  </r>
  <r>
    <n v="4867"/>
    <s v="R02723"/>
    <x v="681"/>
    <n v="30"/>
    <x v="2"/>
    <x v="7"/>
    <x v="72"/>
    <n v="2"/>
    <x v="1"/>
    <s v="Cash"/>
    <s v="Home Delivery"/>
    <s v="Yes"/>
    <s v="Exactly as advertised"/>
    <x v="0"/>
    <x v="0"/>
    <x v="0"/>
    <x v="1"/>
    <n v="16291.52"/>
    <x v="5"/>
    <s v="Western Region"/>
    <s v="High"/>
    <s v="January"/>
    <s v="Q1"/>
    <s v="Yes"/>
    <n v="1"/>
    <n v="2443.7280000000001"/>
    <n v="18735.248"/>
  </r>
  <r>
    <n v="4868"/>
    <s v="R09501"/>
    <x v="378"/>
    <n v="46"/>
    <x v="0"/>
    <x v="8"/>
    <x v="95"/>
    <n v="3"/>
    <x v="1"/>
    <s v="EFT"/>
    <s v="Click &amp; Collect"/>
    <s v="Yes"/>
    <s v="Very fast delivery"/>
    <x v="2"/>
    <x v="0"/>
    <x v="0"/>
    <x v="4"/>
    <n v="105.11"/>
    <x v="1"/>
    <s v="Eastern Region"/>
    <s v="Low"/>
    <s v="January"/>
    <s v="Q1"/>
    <s v="No"/>
    <n v="1"/>
    <n v="15.766499999999999"/>
    <n v="120.87649999999999"/>
  </r>
  <r>
    <n v="4869"/>
    <s v="R01269"/>
    <x v="46"/>
    <n v="47"/>
    <x v="1"/>
    <x v="4"/>
    <x v="87"/>
    <n v="3"/>
    <x v="1"/>
    <s v="Debit Card"/>
    <s v="Click &amp; Collect"/>
    <s v="Yes"/>
    <s v="Arrived damaged"/>
    <x v="2"/>
    <x v="1"/>
    <x v="0"/>
    <x v="4"/>
    <n v="828.82"/>
    <x v="5"/>
    <s v="Central Region"/>
    <s v="Medium"/>
    <s v="November"/>
    <s v="Q4"/>
    <s v="No"/>
    <n v="1"/>
    <n v="124.32300000000001"/>
    <n v="953.14300000000003"/>
  </r>
  <r>
    <n v="4871"/>
    <s v="R05652"/>
    <x v="75"/>
    <n v="24"/>
    <x v="1"/>
    <x v="0"/>
    <x v="43"/>
    <n v="3"/>
    <x v="1"/>
    <s v="Cash"/>
    <s v="Home Delivery"/>
    <s v="Yes"/>
    <s v="Product exceeded expectations"/>
    <x v="2"/>
    <x v="0"/>
    <x v="0"/>
    <x v="2"/>
    <n v="755.66"/>
    <x v="7"/>
    <s v="Northern Region"/>
    <s v="Medium"/>
    <s v="March"/>
    <s v="Q1"/>
    <s v="No"/>
    <n v="1"/>
    <n v="113.34899999999999"/>
    <n v="869.0089999999999"/>
  </r>
  <r>
    <n v="4872"/>
    <s v="R00269"/>
    <x v="449"/>
    <n v="49"/>
    <x v="2"/>
    <x v="4"/>
    <x v="76"/>
    <n v="2"/>
    <x v="1"/>
    <s v="Credit Card"/>
    <s v="Click &amp; Collect"/>
    <s v="Yes"/>
    <s v="Average quality"/>
    <x v="0"/>
    <x v="2"/>
    <x v="0"/>
    <x v="4"/>
    <n v="824.74"/>
    <x v="8"/>
    <s v="Central Region"/>
    <s v="Medium"/>
    <s v="December"/>
    <s v="Q4"/>
    <s v="No"/>
    <n v="1"/>
    <n v="123.711"/>
    <n v="948.45099999999991"/>
  </r>
  <r>
    <n v="4873"/>
    <s v="R03581"/>
    <x v="402"/>
    <n v="30"/>
    <x v="1"/>
    <x v="7"/>
    <x v="92"/>
    <n v="5"/>
    <x v="1"/>
    <s v="Cash"/>
    <s v="In Store"/>
    <s v="No"/>
    <s v="Great customer service"/>
    <x v="1"/>
    <x v="0"/>
    <x v="1"/>
    <x v="1"/>
    <n v="2217.0300000000002"/>
    <x v="8"/>
    <s v="Western Region"/>
    <s v="Medium"/>
    <s v="June"/>
    <s v="Q2"/>
    <s v="No"/>
    <n v="1"/>
    <n v="332.55450000000002"/>
    <n v="2549.5844999999999"/>
  </r>
  <r>
    <n v="4874"/>
    <s v="R04751"/>
    <x v="681"/>
    <n v="47"/>
    <x v="2"/>
    <x v="7"/>
    <x v="41"/>
    <n v="1"/>
    <x v="0"/>
    <s v="Credit Card"/>
    <s v="Click &amp; Collect"/>
    <s v="Yes"/>
    <s v="Product was disappointing"/>
    <x v="3"/>
    <x v="1"/>
    <x v="1"/>
    <x v="4"/>
    <n v="13261"/>
    <x v="6"/>
    <s v="Western Region"/>
    <s v="High"/>
    <s v="January"/>
    <s v="Q1"/>
    <s v="Yes"/>
    <n v="0"/>
    <n v="1989.1499999999999"/>
    <n v="15250.15"/>
  </r>
  <r>
    <n v="4875"/>
    <s v="R08125"/>
    <x v="368"/>
    <n v="58"/>
    <x v="2"/>
    <x v="4"/>
    <x v="37"/>
    <n v="2"/>
    <x v="0"/>
    <s v="Debit Card"/>
    <s v="In Store"/>
    <s v="No"/>
    <s v="Exactly as advertised"/>
    <x v="0"/>
    <x v="0"/>
    <x v="0"/>
    <x v="0"/>
    <n v="54.82"/>
    <x v="3"/>
    <s v="Central Region"/>
    <s v="Low"/>
    <s v="March"/>
    <s v="Q1"/>
    <s v="No"/>
    <n v="0"/>
    <n v="8.222999999999999"/>
    <n v="63.042999999999992"/>
  </r>
  <r>
    <n v="4877"/>
    <s v="R05334"/>
    <x v="259"/>
    <n v="20"/>
    <x v="1"/>
    <x v="1"/>
    <x v="118"/>
    <n v="2"/>
    <x v="1"/>
    <s v="Credit Card"/>
    <s v="In Store"/>
    <s v="No"/>
    <s v="Long waiting time"/>
    <x v="0"/>
    <x v="1"/>
    <x v="1"/>
    <x v="2"/>
    <n v="301.58"/>
    <x v="3"/>
    <s v="Southern Region"/>
    <s v="Low"/>
    <s v="March"/>
    <s v="Q1"/>
    <s v="No"/>
    <n v="1"/>
    <n v="45.236999999999995"/>
    <n v="346.81699999999995"/>
  </r>
  <r>
    <n v="4878"/>
    <s v="R06825"/>
    <x v="457"/>
    <n v="67"/>
    <x v="1"/>
    <x v="1"/>
    <x v="66"/>
    <n v="5"/>
    <x v="0"/>
    <s v="Debit Card"/>
    <s v="Home Delivery"/>
    <s v="No"/>
    <s v="Instructions unclear"/>
    <x v="1"/>
    <x v="2"/>
    <x v="0"/>
    <x v="5"/>
    <n v="759.97"/>
    <x v="8"/>
    <s v="Southern Region"/>
    <s v="Medium"/>
    <s v="March"/>
    <s v="Q1"/>
    <s v="No"/>
    <n v="0"/>
    <n v="113.99550000000001"/>
    <n v="873.96550000000002"/>
  </r>
  <r>
    <n v="4879"/>
    <s v="R02822"/>
    <x v="42"/>
    <n v="45"/>
    <x v="0"/>
    <x v="8"/>
    <x v="109"/>
    <n v="5"/>
    <x v="0"/>
    <s v="Cash"/>
    <s v="Click &amp; Collect"/>
    <s v="Yes"/>
    <s v="Very fast delivery"/>
    <x v="1"/>
    <x v="0"/>
    <x v="1"/>
    <x v="4"/>
    <n v="470.6"/>
    <x v="4"/>
    <s v="Eastern Region"/>
    <s v="Low"/>
    <s v="July"/>
    <s v="Q3"/>
    <s v="No"/>
    <n v="0"/>
    <n v="70.59"/>
    <n v="541.18999999999994"/>
  </r>
  <r>
    <n v="4880"/>
    <s v="R05624"/>
    <x v="491"/>
    <n v="45"/>
    <x v="2"/>
    <x v="7"/>
    <x v="34"/>
    <n v="3"/>
    <x v="1"/>
    <s v="EFT"/>
    <s v="Click &amp; Collect"/>
    <s v="Yes"/>
    <s v="Exactly as advertised"/>
    <x v="2"/>
    <x v="0"/>
    <x v="0"/>
    <x v="4"/>
    <n v="14729.04"/>
    <x v="6"/>
    <s v="Western Region"/>
    <s v="High"/>
    <s v="February"/>
    <s v="Q1"/>
    <s v="Yes"/>
    <n v="1"/>
    <n v="2209.3560000000002"/>
    <n v="16938.396000000001"/>
  </r>
  <r>
    <n v="4881"/>
    <s v="R00590"/>
    <x v="395"/>
    <n v="56"/>
    <x v="1"/>
    <x v="4"/>
    <x v="121"/>
    <n v="4"/>
    <x v="0"/>
    <s v="EFT"/>
    <s v="In Store"/>
    <s v="Yes"/>
    <s v="Product exceeded expectations"/>
    <x v="4"/>
    <x v="0"/>
    <x v="1"/>
    <x v="0"/>
    <n v="85.25"/>
    <x v="1"/>
    <s v="Central Region"/>
    <s v="Low"/>
    <s v="May"/>
    <s v="Q2"/>
    <s v="No"/>
    <n v="0"/>
    <n v="12.7875"/>
    <n v="98.037499999999994"/>
  </r>
  <r>
    <n v="4882"/>
    <s v="R06413"/>
    <x v="254"/>
    <n v="59"/>
    <x v="2"/>
    <x v="2"/>
    <x v="48"/>
    <n v="3"/>
    <x v="0"/>
    <s v="Credit Card"/>
    <s v="In Store"/>
    <s v="Yes"/>
    <s v="Long waiting time"/>
    <x v="2"/>
    <x v="1"/>
    <x v="0"/>
    <x v="0"/>
    <n v="192.77"/>
    <x v="1"/>
    <s v="Northern Region"/>
    <s v="Low"/>
    <s v="November"/>
    <s v="Q4"/>
    <s v="No"/>
    <n v="0"/>
    <n v="28.915500000000002"/>
    <n v="221.68549999999999"/>
  </r>
  <r>
    <n v="4883"/>
    <s v="R05437"/>
    <x v="706"/>
    <n v="77"/>
    <x v="2"/>
    <x v="0"/>
    <x v="122"/>
    <n v="3"/>
    <x v="1"/>
    <s v="Debit Card"/>
    <s v="Home Delivery"/>
    <s v="No"/>
    <s v="Item missing accessories"/>
    <x v="2"/>
    <x v="1"/>
    <x v="0"/>
    <x v="5"/>
    <n v="412.16"/>
    <x v="8"/>
    <s v="Northern Region"/>
    <s v="Low"/>
    <s v="May"/>
    <s v="Q2"/>
    <s v="No"/>
    <n v="1"/>
    <n v="61.823999999999998"/>
    <n v="473.98399999999998"/>
  </r>
  <r>
    <n v="4884"/>
    <s v="R06886"/>
    <x v="257"/>
    <n v="60"/>
    <x v="1"/>
    <x v="1"/>
    <x v="117"/>
    <n v="5"/>
    <x v="0"/>
    <s v="EFT"/>
    <s v="Click &amp; Collect"/>
    <s v="No"/>
    <s v="Looks premium"/>
    <x v="1"/>
    <x v="0"/>
    <x v="1"/>
    <x v="0"/>
    <n v="6581.78"/>
    <x v="6"/>
    <s v="Southern Region"/>
    <s v="High"/>
    <s v="November"/>
    <s v="Q4"/>
    <s v="Yes"/>
    <n v="0"/>
    <n v="987.26699999999994"/>
    <n v="7569.0469999999996"/>
  </r>
  <r>
    <n v="4885"/>
    <s v="R08579"/>
    <x v="250"/>
    <n v="21"/>
    <x v="1"/>
    <x v="1"/>
    <x v="67"/>
    <n v="4"/>
    <x v="1"/>
    <s v="Credit Card"/>
    <s v="In Store"/>
    <s v="No"/>
    <s v="Customer support was excellent"/>
    <x v="4"/>
    <x v="0"/>
    <x v="1"/>
    <x v="2"/>
    <n v="1859.13"/>
    <x v="5"/>
    <s v="Southern Region"/>
    <s v="Medium"/>
    <s v="February"/>
    <s v="Q1"/>
    <s v="No"/>
    <n v="1"/>
    <n v="278.86950000000002"/>
    <n v="2137.9994999999999"/>
  </r>
  <r>
    <n v="4886"/>
    <s v="R08086"/>
    <x v="244"/>
    <n v="76"/>
    <x v="1"/>
    <x v="0"/>
    <x v="44"/>
    <n v="3"/>
    <x v="0"/>
    <s v="EFT"/>
    <s v="Click &amp; Collect"/>
    <s v="Yes"/>
    <s v="Delivery delayed"/>
    <x v="2"/>
    <x v="1"/>
    <x v="0"/>
    <x v="5"/>
    <n v="2849.09"/>
    <x v="7"/>
    <s v="Northern Region"/>
    <s v="Medium"/>
    <s v="January"/>
    <s v="Q1"/>
    <s v="No"/>
    <n v="0"/>
    <n v="427.36349999999999"/>
    <n v="3276.4535000000001"/>
  </r>
  <r>
    <n v="4887"/>
    <s v="R05650"/>
    <x v="593"/>
    <n v="25"/>
    <x v="2"/>
    <x v="3"/>
    <x v="91"/>
    <n v="2"/>
    <x v="1"/>
    <s v="EFT"/>
    <s v="Home Delivery"/>
    <s v="Yes"/>
    <s v="Delivery delayed"/>
    <x v="0"/>
    <x v="1"/>
    <x v="1"/>
    <x v="1"/>
    <n v="53.85"/>
    <x v="3"/>
    <s v="Central Region"/>
    <s v="Low"/>
    <s v="April"/>
    <s v="Q2"/>
    <s v="No"/>
    <n v="1"/>
    <n v="8.0775000000000006"/>
    <n v="61.927499999999995"/>
  </r>
  <r>
    <n v="4888"/>
    <s v="R06519"/>
    <x v="335"/>
    <n v="60"/>
    <x v="0"/>
    <x v="8"/>
    <x v="17"/>
    <n v="5"/>
    <x v="0"/>
    <s v="Cash"/>
    <s v="Home Delivery"/>
    <s v="Yes"/>
    <s v="Packaging could improve"/>
    <x v="1"/>
    <x v="2"/>
    <x v="0"/>
    <x v="0"/>
    <n v="471.63"/>
    <x v="1"/>
    <s v="Eastern Region"/>
    <s v="Low"/>
    <s v="August"/>
    <s v="Q3"/>
    <s v="No"/>
    <n v="0"/>
    <n v="70.744500000000002"/>
    <n v="542.3744999999999"/>
  </r>
  <r>
    <n v="4889"/>
    <s v="R02029"/>
    <x v="172"/>
    <n v="53"/>
    <x v="0"/>
    <x v="1"/>
    <x v="90"/>
    <n v="5"/>
    <x v="1"/>
    <s v="Debit Card"/>
    <s v="Click &amp; Collect"/>
    <s v="Yes"/>
    <s v="Exactly as advertised"/>
    <x v="1"/>
    <x v="0"/>
    <x v="1"/>
    <x v="4"/>
    <n v="16523.5"/>
    <x v="6"/>
    <s v="Southern Region"/>
    <s v="High"/>
    <s v="October"/>
    <s v="Q4"/>
    <s v="Yes"/>
    <n v="1"/>
    <n v="2478.5250000000001"/>
    <n v="19002.024999999998"/>
  </r>
  <r>
    <n v="4890"/>
    <s v="R07047"/>
    <x v="499"/>
    <n v="66"/>
    <x v="1"/>
    <x v="3"/>
    <x v="36"/>
    <n v="5"/>
    <x v="1"/>
    <s v="Cash"/>
    <s v="Home Delivery"/>
    <s v="Yes"/>
    <s v="Great customer service"/>
    <x v="1"/>
    <x v="0"/>
    <x v="1"/>
    <x v="5"/>
    <n v="13056.99"/>
    <x v="6"/>
    <s v="Central Region"/>
    <s v="High"/>
    <s v="January"/>
    <s v="Q1"/>
    <s v="Yes"/>
    <n v="1"/>
    <n v="1958.5484999999999"/>
    <n v="15015.538499999999"/>
  </r>
  <r>
    <n v="4891"/>
    <s v="R00678"/>
    <x v="65"/>
    <n v="27"/>
    <x v="2"/>
    <x v="5"/>
    <x v="34"/>
    <n v="3"/>
    <x v="0"/>
    <s v="Credit Card"/>
    <s v="Home Delivery"/>
    <s v="Yes"/>
    <s v="Poor packaging"/>
    <x v="2"/>
    <x v="1"/>
    <x v="0"/>
    <x v="1"/>
    <n v="14729.04"/>
    <x v="6"/>
    <s v="Western Region"/>
    <s v="High"/>
    <s v="October"/>
    <s v="Q4"/>
    <s v="Yes"/>
    <n v="0"/>
    <n v="2209.3560000000002"/>
    <n v="16938.396000000001"/>
  </r>
  <r>
    <n v="4892"/>
    <s v="R05958"/>
    <x v="597"/>
    <n v="74"/>
    <x v="0"/>
    <x v="4"/>
    <x v="99"/>
    <n v="5"/>
    <x v="0"/>
    <s v="Credit Card"/>
    <s v="Click &amp; Collect"/>
    <s v="Yes"/>
    <s v="Packaging could improve"/>
    <x v="1"/>
    <x v="2"/>
    <x v="0"/>
    <x v="5"/>
    <n v="786.78"/>
    <x v="8"/>
    <s v="Central Region"/>
    <s v="Medium"/>
    <s v="January"/>
    <s v="Q1"/>
    <s v="No"/>
    <n v="0"/>
    <n v="118.017"/>
    <n v="904.79699999999991"/>
  </r>
  <r>
    <n v="4893"/>
    <s v="R01233"/>
    <x v="458"/>
    <n v="65"/>
    <x v="0"/>
    <x v="3"/>
    <x v="122"/>
    <n v="5"/>
    <x v="1"/>
    <s v="Credit Card"/>
    <s v="Click &amp; Collect"/>
    <s v="No"/>
    <s v="Poor packaging"/>
    <x v="1"/>
    <x v="1"/>
    <x v="0"/>
    <x v="5"/>
    <n v="412.16"/>
    <x v="8"/>
    <s v="Central Region"/>
    <s v="Low"/>
    <s v="January"/>
    <s v="Q1"/>
    <s v="No"/>
    <n v="1"/>
    <n v="61.823999999999998"/>
    <n v="473.98399999999998"/>
  </r>
  <r>
    <n v="4894"/>
    <s v="R09085"/>
    <x v="112"/>
    <n v="66"/>
    <x v="0"/>
    <x v="0"/>
    <x v="57"/>
    <n v="2"/>
    <x v="1"/>
    <s v="EFT"/>
    <s v="Home Delivery"/>
    <s v="No"/>
    <s v="Looks premium"/>
    <x v="0"/>
    <x v="0"/>
    <x v="0"/>
    <x v="5"/>
    <n v="551.66"/>
    <x v="0"/>
    <s v="Northern Region"/>
    <s v="Medium"/>
    <s v="November"/>
    <s v="Q4"/>
    <s v="No"/>
    <n v="1"/>
    <n v="82.748999999999995"/>
    <n v="634.40899999999988"/>
  </r>
  <r>
    <n v="4895"/>
    <s v="R09851"/>
    <x v="328"/>
    <n v="45"/>
    <x v="1"/>
    <x v="2"/>
    <x v="104"/>
    <n v="3"/>
    <x v="1"/>
    <s v="Mobile Payment"/>
    <s v="Click &amp; Collect"/>
    <s v="Yes"/>
    <s v="Easy to assemble"/>
    <x v="2"/>
    <x v="0"/>
    <x v="0"/>
    <x v="4"/>
    <n v="274.49"/>
    <x v="1"/>
    <s v="Northern Region"/>
    <s v="Low"/>
    <s v="April"/>
    <s v="Q2"/>
    <s v="No"/>
    <n v="1"/>
    <n v="41.173499999999997"/>
    <n v="315.6635"/>
  </r>
  <r>
    <n v="4898"/>
    <s v="R05639"/>
    <x v="121"/>
    <n v="26"/>
    <x v="1"/>
    <x v="8"/>
    <x v="112"/>
    <n v="3"/>
    <x v="1"/>
    <s v="Mobile Payment"/>
    <s v="In Store"/>
    <s v="Yes"/>
    <s v="Packaging could improve"/>
    <x v="2"/>
    <x v="2"/>
    <x v="1"/>
    <x v="1"/>
    <n v="1482.94"/>
    <x v="5"/>
    <s v="Eastern Region"/>
    <s v="Medium"/>
    <s v="March"/>
    <s v="Q1"/>
    <s v="No"/>
    <n v="1"/>
    <n v="222.441"/>
    <n v="1705.3809999999999"/>
  </r>
  <r>
    <n v="4899"/>
    <s v="R02433"/>
    <x v="678"/>
    <n v="64"/>
    <x v="0"/>
    <x v="6"/>
    <x v="111"/>
    <n v="3"/>
    <x v="0"/>
    <s v="Debit Card"/>
    <s v="In Store"/>
    <s v="No"/>
    <s v="Fantastic experience"/>
    <x v="2"/>
    <x v="0"/>
    <x v="0"/>
    <x v="0"/>
    <n v="4507.63"/>
    <x v="2"/>
    <s v="Gauteng Region"/>
    <s v="Medium"/>
    <s v="March"/>
    <s v="Q1"/>
    <s v="No"/>
    <n v="0"/>
    <n v="676.14449999999999"/>
    <n v="5183.7744999999995"/>
  </r>
  <r>
    <n v="4900"/>
    <s v="R06536"/>
    <x v="650"/>
    <n v="65"/>
    <x v="0"/>
    <x v="8"/>
    <x v="91"/>
    <n v="3"/>
    <x v="0"/>
    <s v="Mobile Payment"/>
    <s v="Home Delivery"/>
    <s v="No"/>
    <s v="Excellent product"/>
    <x v="2"/>
    <x v="0"/>
    <x v="0"/>
    <x v="5"/>
    <n v="53.85"/>
    <x v="3"/>
    <s v="Eastern Region"/>
    <s v="Low"/>
    <s v="March"/>
    <s v="Q1"/>
    <s v="No"/>
    <n v="0"/>
    <n v="8.0775000000000006"/>
    <n v="61.927499999999995"/>
  </r>
  <r>
    <n v="4901"/>
    <s v="R06329"/>
    <x v="516"/>
    <m/>
    <x v="1"/>
    <x v="8"/>
    <x v="104"/>
    <n v="1"/>
    <x v="0"/>
    <s v="Debit Card"/>
    <s v="Click &amp; Collect"/>
    <s v="No"/>
    <s v="Instructions unclear"/>
    <x v="3"/>
    <x v="2"/>
    <x v="0"/>
    <x v="6"/>
    <n v="274.49"/>
    <x v="1"/>
    <s v="Eastern Region"/>
    <s v="Low"/>
    <s v="May"/>
    <s v="Q2"/>
    <s v="No"/>
    <n v="0"/>
    <n v="41.173499999999997"/>
    <n v="315.6635"/>
  </r>
  <r>
    <n v="4902"/>
    <s v="R06244"/>
    <x v="707"/>
    <n v="44"/>
    <x v="2"/>
    <x v="1"/>
    <x v="100"/>
    <n v="3"/>
    <x v="0"/>
    <s v="Credit Card"/>
    <s v="In Store"/>
    <s v="Yes"/>
    <s v="Average quality"/>
    <x v="2"/>
    <x v="2"/>
    <x v="1"/>
    <x v="3"/>
    <n v="5432.76"/>
    <x v="5"/>
    <s v="Southern Region"/>
    <s v="High"/>
    <s v="May"/>
    <s v="Q2"/>
    <s v="Yes"/>
    <n v="0"/>
    <n v="814.91399999999999"/>
    <n v="6247.674"/>
  </r>
  <r>
    <n v="4904"/>
    <s v="R00897"/>
    <x v="243"/>
    <n v="47"/>
    <x v="0"/>
    <x v="8"/>
    <x v="55"/>
    <n v="2"/>
    <x v="0"/>
    <s v="Debit Card"/>
    <s v="Home Delivery"/>
    <s v="Yes"/>
    <m/>
    <x v="0"/>
    <x v="3"/>
    <x v="2"/>
    <x v="4"/>
    <n v="324.35000000000002"/>
    <x v="8"/>
    <s v="Eastern Region"/>
    <s v="Low"/>
    <s v="November"/>
    <s v="Q4"/>
    <s v="No"/>
    <n v="0"/>
    <n v="48.652500000000003"/>
    <n v="373.0025"/>
  </r>
  <r>
    <n v="4905"/>
    <s v="R01612"/>
    <x v="282"/>
    <n v="36"/>
    <x v="0"/>
    <x v="8"/>
    <x v="78"/>
    <n v="5"/>
    <x v="0"/>
    <s v="Credit Card"/>
    <s v="Home Delivery"/>
    <s v="Yes"/>
    <s v="Item missing accessories"/>
    <x v="1"/>
    <x v="1"/>
    <x v="0"/>
    <x v="3"/>
    <n v="954.6"/>
    <x v="8"/>
    <s v="Eastern Region"/>
    <s v="Medium"/>
    <s v="November"/>
    <s v="Q4"/>
    <s v="No"/>
    <n v="0"/>
    <n v="143.19"/>
    <n v="1097.79"/>
  </r>
  <r>
    <n v="4906"/>
    <s v="R06697"/>
    <x v="165"/>
    <n v="66"/>
    <x v="1"/>
    <x v="6"/>
    <x v="109"/>
    <n v="3"/>
    <x v="0"/>
    <s v="Mobile Payment"/>
    <s v="Home Delivery"/>
    <s v="No"/>
    <s v="Very comfortable"/>
    <x v="2"/>
    <x v="0"/>
    <x v="0"/>
    <x v="5"/>
    <n v="470.6"/>
    <x v="4"/>
    <s v="Gauteng Region"/>
    <s v="Low"/>
    <s v="July"/>
    <s v="Q3"/>
    <s v="No"/>
    <n v="0"/>
    <n v="70.59"/>
    <n v="541.18999999999994"/>
  </r>
  <r>
    <n v="4907"/>
    <s v="R05703"/>
    <x v="167"/>
    <n v="54"/>
    <x v="1"/>
    <x v="8"/>
    <x v="46"/>
    <n v="5"/>
    <x v="0"/>
    <s v="Mobile Payment"/>
    <s v="In Store"/>
    <s v="Yes"/>
    <s v="Very fast delivery"/>
    <x v="1"/>
    <x v="0"/>
    <x v="1"/>
    <x v="4"/>
    <n v="3755.73"/>
    <x v="2"/>
    <s v="Eastern Region"/>
    <s v="Medium"/>
    <s v="August"/>
    <s v="Q3"/>
    <s v="No"/>
    <n v="0"/>
    <n v="563.35950000000003"/>
    <n v="4319.0895"/>
  </r>
  <r>
    <n v="4908"/>
    <s v="R07704"/>
    <x v="422"/>
    <n v="22"/>
    <x v="1"/>
    <x v="2"/>
    <x v="90"/>
    <n v="4"/>
    <x v="0"/>
    <s v="Credit Card"/>
    <s v="Click &amp; Collect"/>
    <s v="No"/>
    <s v="Excellent product"/>
    <x v="4"/>
    <x v="0"/>
    <x v="1"/>
    <x v="2"/>
    <n v="16523.5"/>
    <x v="6"/>
    <s v="Northern Region"/>
    <s v="High"/>
    <s v="February"/>
    <s v="Q1"/>
    <s v="Yes"/>
    <n v="0"/>
    <n v="2478.5250000000001"/>
    <n v="19002.024999999998"/>
  </r>
  <r>
    <n v="4909"/>
    <s v="R03807"/>
    <x v="558"/>
    <n v="72"/>
    <x v="0"/>
    <x v="2"/>
    <x v="11"/>
    <n v="3"/>
    <x v="0"/>
    <s v="EFT"/>
    <s v="Click &amp; Collect"/>
    <s v="Yes"/>
    <s v="Poor packaging"/>
    <x v="2"/>
    <x v="1"/>
    <x v="0"/>
    <x v="5"/>
    <n v="231.22"/>
    <x v="1"/>
    <s v="Northern Region"/>
    <s v="Low"/>
    <s v="November"/>
    <s v="Q4"/>
    <s v="No"/>
    <n v="0"/>
    <n v="34.683"/>
    <n v="265.90299999999996"/>
  </r>
  <r>
    <n v="4910"/>
    <s v="R08440"/>
    <x v="462"/>
    <n v="47"/>
    <x v="2"/>
    <x v="1"/>
    <x v="105"/>
    <n v="4"/>
    <x v="1"/>
    <s v="Credit Card"/>
    <s v="Click &amp; Collect"/>
    <s v="No"/>
    <s v="Highly recommend"/>
    <x v="4"/>
    <x v="0"/>
    <x v="1"/>
    <x v="4"/>
    <n v="96.11"/>
    <x v="8"/>
    <s v="Southern Region"/>
    <s v="Low"/>
    <s v="May"/>
    <s v="Q2"/>
    <s v="No"/>
    <n v="1"/>
    <n v="14.416499999999999"/>
    <n v="110.52649999999998"/>
  </r>
  <r>
    <n v="4911"/>
    <s v="R05732"/>
    <x v="115"/>
    <n v="47"/>
    <x v="2"/>
    <x v="5"/>
    <x v="72"/>
    <n v="2"/>
    <x v="0"/>
    <s v="Credit Card"/>
    <s v="Click &amp; Collect"/>
    <s v="Yes"/>
    <m/>
    <x v="0"/>
    <x v="3"/>
    <x v="2"/>
    <x v="4"/>
    <n v="16291.52"/>
    <x v="5"/>
    <s v="Western Region"/>
    <s v="High"/>
    <s v="October"/>
    <s v="Q4"/>
    <s v="Yes"/>
    <n v="0"/>
    <n v="2443.7280000000001"/>
    <n v="18735.248"/>
  </r>
  <r>
    <n v="4912"/>
    <s v="R04702"/>
    <x v="107"/>
    <n v="78"/>
    <x v="0"/>
    <x v="8"/>
    <x v="105"/>
    <n v="2"/>
    <x v="0"/>
    <s v="Debit Card"/>
    <s v="Home Delivery"/>
    <s v="No"/>
    <s v="Fits perfectly"/>
    <x v="0"/>
    <x v="0"/>
    <x v="0"/>
    <x v="5"/>
    <n v="96.11"/>
    <x v="8"/>
    <s v="Eastern Region"/>
    <s v="Low"/>
    <s v="June"/>
    <s v="Q2"/>
    <s v="No"/>
    <n v="0"/>
    <n v="14.416499999999999"/>
    <n v="110.52649999999998"/>
  </r>
  <r>
    <n v="4913"/>
    <s v="R03962"/>
    <x v="288"/>
    <n v="58"/>
    <x v="1"/>
    <x v="3"/>
    <x v="58"/>
    <n v="4"/>
    <x v="0"/>
    <s v="Credit Card"/>
    <s v="Home Delivery"/>
    <s v="Yes"/>
    <s v="Great customer service"/>
    <x v="4"/>
    <x v="0"/>
    <x v="1"/>
    <x v="0"/>
    <n v="2603.98"/>
    <x v="0"/>
    <s v="Central Region"/>
    <s v="Medium"/>
    <s v="August"/>
    <s v="Q3"/>
    <s v="No"/>
    <n v="0"/>
    <n v="390.59699999999998"/>
    <n v="2994.5769999999998"/>
  </r>
  <r>
    <n v="4914"/>
    <s v="R05604"/>
    <x v="197"/>
    <n v="73"/>
    <x v="0"/>
    <x v="1"/>
    <x v="20"/>
    <n v="2"/>
    <x v="1"/>
    <s v="Mobile Payment"/>
    <s v="Home Delivery"/>
    <s v="Yes"/>
    <s v="Packaging could improve"/>
    <x v="0"/>
    <x v="2"/>
    <x v="0"/>
    <x v="5"/>
    <n v="3747.26"/>
    <x v="8"/>
    <s v="Southern Region"/>
    <s v="Medium"/>
    <s v="February"/>
    <s v="Q1"/>
    <s v="No"/>
    <n v="1"/>
    <n v="562.08900000000006"/>
    <n v="4309.3490000000002"/>
  </r>
  <r>
    <n v="4915"/>
    <s v="R00891"/>
    <x v="68"/>
    <n v="67"/>
    <x v="2"/>
    <x v="8"/>
    <x v="78"/>
    <n v="5"/>
    <x v="1"/>
    <s v="Cash"/>
    <s v="In Store"/>
    <s v="No"/>
    <s v="Helpful staff"/>
    <x v="1"/>
    <x v="0"/>
    <x v="1"/>
    <x v="5"/>
    <n v="954.6"/>
    <x v="8"/>
    <s v="Eastern Region"/>
    <s v="Medium"/>
    <s v="November"/>
    <s v="Q4"/>
    <s v="No"/>
    <n v="1"/>
    <n v="143.19"/>
    <n v="1097.79"/>
  </r>
  <r>
    <n v="4916"/>
    <s v="R06594"/>
    <x v="644"/>
    <n v="42"/>
    <x v="1"/>
    <x v="3"/>
    <x v="113"/>
    <n v="1"/>
    <x v="1"/>
    <s v="Cash"/>
    <s v="Home Delivery"/>
    <s v="Yes"/>
    <s v="Product exceeded expectations"/>
    <x v="3"/>
    <x v="0"/>
    <x v="0"/>
    <x v="3"/>
    <n v="2572.02"/>
    <x v="7"/>
    <s v="Central Region"/>
    <s v="Medium"/>
    <s v="September"/>
    <s v="Q3"/>
    <s v="No"/>
    <n v="1"/>
    <n v="385.803"/>
    <n v="2957.8229999999999"/>
  </r>
  <r>
    <n v="4917"/>
    <s v="R07935"/>
    <x v="361"/>
    <n v="59"/>
    <x v="2"/>
    <x v="8"/>
    <x v="38"/>
    <n v="2"/>
    <x v="0"/>
    <s v="Debit Card"/>
    <s v="In Store"/>
    <s v="Yes"/>
    <s v="Would definitely buy again"/>
    <x v="0"/>
    <x v="0"/>
    <x v="0"/>
    <x v="0"/>
    <n v="3715.65"/>
    <x v="5"/>
    <s v="Eastern Region"/>
    <s v="Medium"/>
    <s v="August"/>
    <s v="Q3"/>
    <s v="No"/>
    <n v="0"/>
    <n v="557.34749999999997"/>
    <n v="4272.9974999999995"/>
  </r>
  <r>
    <n v="4918"/>
    <s v="R09938"/>
    <x v="613"/>
    <n v="43"/>
    <x v="1"/>
    <x v="0"/>
    <x v="16"/>
    <n v="5"/>
    <x v="1"/>
    <s v="Cash"/>
    <s v="In Store"/>
    <s v="Yes"/>
    <s v="Great customer service"/>
    <x v="1"/>
    <x v="0"/>
    <x v="1"/>
    <x v="3"/>
    <n v="368.99"/>
    <x v="0"/>
    <s v="Northern Region"/>
    <s v="Low"/>
    <s v="March"/>
    <s v="Q1"/>
    <s v="No"/>
    <n v="1"/>
    <n v="55.348500000000001"/>
    <n v="424.33849999999995"/>
  </r>
  <r>
    <n v="4919"/>
    <s v="R06177"/>
    <x v="610"/>
    <n v="68"/>
    <x v="2"/>
    <x v="6"/>
    <x v="36"/>
    <n v="1"/>
    <x v="1"/>
    <s v="EFT"/>
    <s v="Home Delivery"/>
    <s v="Yes"/>
    <s v="Would definitely buy again"/>
    <x v="3"/>
    <x v="0"/>
    <x v="0"/>
    <x v="5"/>
    <n v="13056.99"/>
    <x v="6"/>
    <s v="Gauteng Region"/>
    <s v="High"/>
    <s v="March"/>
    <s v="Q1"/>
    <s v="Yes"/>
    <n v="1"/>
    <n v="1958.5484999999999"/>
    <n v="15015.538499999999"/>
  </r>
  <r>
    <n v="4920"/>
    <s v="R05269"/>
    <x v="46"/>
    <n v="42"/>
    <x v="1"/>
    <x v="7"/>
    <x v="54"/>
    <n v="2"/>
    <x v="1"/>
    <s v="Credit Card"/>
    <s v="In Store"/>
    <s v="No"/>
    <m/>
    <x v="0"/>
    <x v="3"/>
    <x v="2"/>
    <x v="3"/>
    <n v="1940.64"/>
    <x v="4"/>
    <s v="Western Region"/>
    <s v="Medium"/>
    <s v="November"/>
    <s v="Q4"/>
    <s v="No"/>
    <n v="1"/>
    <n v="291.096"/>
    <n v="2231.7359999999999"/>
  </r>
  <r>
    <n v="4921"/>
    <s v="R07163"/>
    <x v="215"/>
    <n v="42"/>
    <x v="0"/>
    <x v="5"/>
    <x v="61"/>
    <n v="5"/>
    <x v="0"/>
    <s v="EFT"/>
    <s v="Click &amp; Collect"/>
    <s v="No"/>
    <s v="Product exceeded expectations"/>
    <x v="1"/>
    <x v="0"/>
    <x v="1"/>
    <x v="3"/>
    <n v="768.34"/>
    <x v="7"/>
    <s v="Western Region"/>
    <s v="Medium"/>
    <s v="June"/>
    <s v="Q2"/>
    <s v="No"/>
    <n v="0"/>
    <n v="115.251"/>
    <n v="883.59100000000001"/>
  </r>
  <r>
    <n v="4922"/>
    <s v="R09511"/>
    <x v="213"/>
    <n v="43"/>
    <x v="1"/>
    <x v="8"/>
    <x v="17"/>
    <n v="3"/>
    <x v="0"/>
    <s v="EFT"/>
    <s v="In Store"/>
    <s v="Yes"/>
    <s v="Customer support was excellent"/>
    <x v="2"/>
    <x v="0"/>
    <x v="0"/>
    <x v="3"/>
    <n v="471.63"/>
    <x v="1"/>
    <s v="Eastern Region"/>
    <s v="Low"/>
    <s v="October"/>
    <s v="Q4"/>
    <s v="No"/>
    <n v="0"/>
    <n v="70.744500000000002"/>
    <n v="542.3744999999999"/>
  </r>
  <r>
    <n v="4923"/>
    <s v="R02800"/>
    <x v="132"/>
    <n v="28"/>
    <x v="1"/>
    <x v="0"/>
    <x v="112"/>
    <n v="2"/>
    <x v="1"/>
    <s v="EFT"/>
    <s v="Click &amp; Collect"/>
    <s v="No"/>
    <s v="Helpful staff"/>
    <x v="0"/>
    <x v="0"/>
    <x v="0"/>
    <x v="1"/>
    <n v="1482.94"/>
    <x v="5"/>
    <s v="Northern Region"/>
    <s v="Medium"/>
    <s v="February"/>
    <s v="Q1"/>
    <s v="No"/>
    <n v="1"/>
    <n v="222.441"/>
    <n v="1705.3809999999999"/>
  </r>
  <r>
    <n v="4924"/>
    <s v="R00585"/>
    <x v="50"/>
    <n v="75"/>
    <x v="2"/>
    <x v="7"/>
    <x v="95"/>
    <n v="1"/>
    <x v="0"/>
    <s v="EFT"/>
    <s v="In Store"/>
    <s v="No"/>
    <s v="Item missing accessories"/>
    <x v="3"/>
    <x v="1"/>
    <x v="1"/>
    <x v="5"/>
    <n v="105.11"/>
    <x v="1"/>
    <s v="Western Region"/>
    <s v="Low"/>
    <s v="February"/>
    <s v="Q1"/>
    <s v="No"/>
    <n v="0"/>
    <n v="15.766499999999999"/>
    <n v="120.87649999999999"/>
  </r>
  <r>
    <n v="4925"/>
    <s v="R03269"/>
    <x v="640"/>
    <n v="65"/>
    <x v="2"/>
    <x v="1"/>
    <x v="81"/>
    <n v="5"/>
    <x v="1"/>
    <s v="EFT"/>
    <s v="Home Delivery"/>
    <s v="No"/>
    <m/>
    <x v="1"/>
    <x v="3"/>
    <x v="2"/>
    <x v="5"/>
    <n v="375.53"/>
    <x v="4"/>
    <s v="Southern Region"/>
    <s v="Low"/>
    <s v="September"/>
    <s v="Q3"/>
    <s v="No"/>
    <n v="1"/>
    <n v="56.329499999999996"/>
    <n v="431.85949999999991"/>
  </r>
  <r>
    <n v="4926"/>
    <s v="R03933"/>
    <x v="36"/>
    <m/>
    <x v="2"/>
    <x v="4"/>
    <x v="45"/>
    <n v="3"/>
    <x v="1"/>
    <s v="Credit Card"/>
    <s v="Click &amp; Collect"/>
    <s v="No"/>
    <s v="Fits perfectly"/>
    <x v="2"/>
    <x v="0"/>
    <x v="0"/>
    <x v="6"/>
    <n v="139.72999999999999"/>
    <x v="1"/>
    <s v="Central Region"/>
    <s v="Low"/>
    <s v="January"/>
    <s v="Q1"/>
    <s v="No"/>
    <n v="1"/>
    <n v="20.959499999999998"/>
    <n v="160.68949999999998"/>
  </r>
  <r>
    <n v="4927"/>
    <s v="R01261"/>
    <x v="270"/>
    <n v="46"/>
    <x v="2"/>
    <x v="3"/>
    <x v="66"/>
    <n v="4"/>
    <x v="0"/>
    <s v="EFT"/>
    <s v="Home Delivery"/>
    <s v="No"/>
    <s v="Long waiting time"/>
    <x v="4"/>
    <x v="1"/>
    <x v="0"/>
    <x v="4"/>
    <n v="759.97"/>
    <x v="8"/>
    <s v="Central Region"/>
    <s v="Medium"/>
    <s v="November"/>
    <s v="Q4"/>
    <s v="No"/>
    <n v="0"/>
    <n v="113.99550000000001"/>
    <n v="873.96550000000002"/>
  </r>
  <r>
    <n v="4928"/>
    <s v="R06142"/>
    <x v="535"/>
    <n v="36"/>
    <x v="1"/>
    <x v="3"/>
    <x v="67"/>
    <n v="4"/>
    <x v="1"/>
    <s v="Cash"/>
    <s v="Click &amp; Collect"/>
    <s v="Yes"/>
    <s v="Excellent product"/>
    <x v="4"/>
    <x v="0"/>
    <x v="1"/>
    <x v="3"/>
    <n v="1859.13"/>
    <x v="5"/>
    <s v="Central Region"/>
    <s v="Medium"/>
    <s v="December"/>
    <s v="Q4"/>
    <s v="No"/>
    <n v="1"/>
    <n v="278.86950000000002"/>
    <n v="2137.9994999999999"/>
  </r>
  <r>
    <n v="4929"/>
    <s v="R00311"/>
    <x v="568"/>
    <n v="65"/>
    <x v="0"/>
    <x v="6"/>
    <x v="82"/>
    <n v="4"/>
    <x v="1"/>
    <s v="Credit Card"/>
    <s v="Home Delivery"/>
    <s v="Yes"/>
    <s v="Worth the money"/>
    <x v="4"/>
    <x v="0"/>
    <x v="1"/>
    <x v="5"/>
    <n v="463.48"/>
    <x v="6"/>
    <s v="Gauteng Region"/>
    <s v="Low"/>
    <s v="July"/>
    <s v="Q3"/>
    <s v="No"/>
    <n v="1"/>
    <n v="69.522000000000006"/>
    <n v="533.00199999999995"/>
  </r>
  <r>
    <n v="4930"/>
    <s v="R08043"/>
    <x v="370"/>
    <n v="39"/>
    <x v="0"/>
    <x v="7"/>
    <x v="75"/>
    <n v="5"/>
    <x v="1"/>
    <s v="Cash"/>
    <s v="Home Delivery"/>
    <s v="No"/>
    <m/>
    <x v="1"/>
    <x v="3"/>
    <x v="2"/>
    <x v="3"/>
    <n v="4841.7700000000004"/>
    <x v="7"/>
    <s v="Western Region"/>
    <s v="Medium"/>
    <s v="January"/>
    <s v="Q1"/>
    <s v="No"/>
    <n v="1"/>
    <n v="726.26550000000009"/>
    <n v="5568.0355"/>
  </r>
  <r>
    <n v="4931"/>
    <s v="R06860"/>
    <x v="673"/>
    <n v="79"/>
    <x v="1"/>
    <x v="7"/>
    <x v="7"/>
    <n v="5"/>
    <x v="0"/>
    <s v="Cash"/>
    <s v="Click &amp; Collect"/>
    <s v="No"/>
    <s v="Arrived damaged"/>
    <x v="1"/>
    <x v="1"/>
    <x v="0"/>
    <x v="5"/>
    <n v="1370.56"/>
    <x v="6"/>
    <s v="Western Region"/>
    <s v="Medium"/>
    <s v="September"/>
    <s v="Q3"/>
    <s v="No"/>
    <n v="0"/>
    <n v="205.58399999999997"/>
    <n v="1576.1439999999998"/>
  </r>
  <r>
    <n v="4932"/>
    <s v="R06422"/>
    <x v="186"/>
    <n v="60"/>
    <x v="1"/>
    <x v="2"/>
    <x v="55"/>
    <n v="3"/>
    <x v="1"/>
    <s v="EFT"/>
    <s v="Click &amp; Collect"/>
    <s v="No"/>
    <s v="Fantastic experience"/>
    <x v="2"/>
    <x v="0"/>
    <x v="0"/>
    <x v="0"/>
    <n v="324.35000000000002"/>
    <x v="8"/>
    <s v="Northern Region"/>
    <s v="Low"/>
    <s v="December"/>
    <s v="Q4"/>
    <s v="No"/>
    <n v="1"/>
    <n v="48.652500000000003"/>
    <n v="373.0025"/>
  </r>
  <r>
    <n v="4933"/>
    <s v="R06084"/>
    <x v="8"/>
    <n v="58"/>
    <x v="1"/>
    <x v="2"/>
    <x v="8"/>
    <n v="3"/>
    <x v="0"/>
    <s v="Cash"/>
    <s v="Home Delivery"/>
    <s v="Yes"/>
    <s v="Delivery delayed"/>
    <x v="2"/>
    <x v="1"/>
    <x v="0"/>
    <x v="0"/>
    <n v="5390.8"/>
    <x v="6"/>
    <s v="Northern Region"/>
    <s v="High"/>
    <s v="September"/>
    <s v="Q3"/>
    <s v="Yes"/>
    <n v="0"/>
    <n v="808.62"/>
    <n v="6199.42"/>
  </r>
  <r>
    <n v="4934"/>
    <s v="R04669"/>
    <x v="221"/>
    <n v="68"/>
    <x v="2"/>
    <x v="2"/>
    <x v="109"/>
    <n v="2"/>
    <x v="0"/>
    <s v="Debit Card"/>
    <s v="In Store"/>
    <s v="Yes"/>
    <s v="Fits perfectly"/>
    <x v="0"/>
    <x v="0"/>
    <x v="0"/>
    <x v="5"/>
    <n v="470.6"/>
    <x v="4"/>
    <s v="Northern Region"/>
    <s v="Low"/>
    <s v="December"/>
    <s v="Q4"/>
    <s v="No"/>
    <n v="0"/>
    <n v="70.59"/>
    <n v="541.18999999999994"/>
  </r>
  <r>
    <n v="4935"/>
    <s v="R04299"/>
    <x v="7"/>
    <n v="34"/>
    <x v="0"/>
    <x v="4"/>
    <x v="122"/>
    <n v="5"/>
    <x v="1"/>
    <s v="Debit Card"/>
    <s v="In Store"/>
    <s v="Yes"/>
    <s v="Product exceeded expectations"/>
    <x v="1"/>
    <x v="0"/>
    <x v="1"/>
    <x v="1"/>
    <n v="412.16"/>
    <x v="8"/>
    <s v="Central Region"/>
    <s v="Low"/>
    <s v="September"/>
    <s v="Q3"/>
    <s v="No"/>
    <n v="1"/>
    <n v="61.823999999999998"/>
    <n v="473.98399999999998"/>
  </r>
  <r>
    <n v="4936"/>
    <s v="R03784"/>
    <x v="395"/>
    <n v="59"/>
    <x v="0"/>
    <x v="3"/>
    <x v="56"/>
    <n v="5"/>
    <x v="0"/>
    <s v="Debit Card"/>
    <s v="In Store"/>
    <s v="No"/>
    <s v="Fits perfectly"/>
    <x v="1"/>
    <x v="0"/>
    <x v="1"/>
    <x v="0"/>
    <n v="306.57"/>
    <x v="4"/>
    <s v="Central Region"/>
    <s v="Low"/>
    <s v="May"/>
    <s v="Q2"/>
    <s v="No"/>
    <n v="0"/>
    <n v="45.985499999999995"/>
    <n v="352.55549999999994"/>
  </r>
  <r>
    <n v="4937"/>
    <s v="R01009"/>
    <x v="503"/>
    <n v="20"/>
    <x v="1"/>
    <x v="1"/>
    <x v="3"/>
    <n v="3"/>
    <x v="0"/>
    <s v="Mobile Payment"/>
    <s v="Click &amp; Collect"/>
    <s v="Yes"/>
    <s v="Very comfortable"/>
    <x v="2"/>
    <x v="0"/>
    <x v="0"/>
    <x v="2"/>
    <n v="84.23"/>
    <x v="3"/>
    <s v="Southern Region"/>
    <s v="Low"/>
    <s v="February"/>
    <s v="Q1"/>
    <s v="No"/>
    <n v="0"/>
    <n v="12.634500000000001"/>
    <n v="96.864499999999992"/>
  </r>
  <r>
    <n v="4938"/>
    <s v="R08483"/>
    <x v="705"/>
    <n v="42"/>
    <x v="1"/>
    <x v="2"/>
    <x v="89"/>
    <n v="2"/>
    <x v="0"/>
    <s v="EFT"/>
    <s v="Click &amp; Collect"/>
    <s v="No"/>
    <s v="Fantastic experience"/>
    <x v="0"/>
    <x v="0"/>
    <x v="0"/>
    <x v="3"/>
    <n v="574.49"/>
    <x v="4"/>
    <s v="Northern Region"/>
    <s v="Medium"/>
    <s v="July"/>
    <s v="Q3"/>
    <s v="No"/>
    <n v="0"/>
    <n v="86.173500000000004"/>
    <n v="660.6635"/>
  </r>
  <r>
    <n v="4939"/>
    <s v="R02186"/>
    <x v="521"/>
    <n v="54"/>
    <x v="2"/>
    <x v="5"/>
    <x v="59"/>
    <n v="3"/>
    <x v="0"/>
    <s v="Debit Card"/>
    <s v="Home Delivery"/>
    <s v="No"/>
    <s v="Product exceeded expectations"/>
    <x v="2"/>
    <x v="0"/>
    <x v="0"/>
    <x v="4"/>
    <n v="8798.49"/>
    <x v="4"/>
    <s v="Western Region"/>
    <s v="High"/>
    <s v="July"/>
    <s v="Q3"/>
    <s v="Yes"/>
    <n v="0"/>
    <n v="1319.7735"/>
    <n v="10118.263499999999"/>
  </r>
  <r>
    <n v="4940"/>
    <s v="R03624"/>
    <x v="566"/>
    <n v="42"/>
    <x v="1"/>
    <x v="5"/>
    <x v="18"/>
    <n v="5"/>
    <x v="1"/>
    <s v="EFT"/>
    <s v="Home Delivery"/>
    <s v="No"/>
    <s v="Item missing accessories"/>
    <x v="1"/>
    <x v="1"/>
    <x v="0"/>
    <x v="3"/>
    <n v="1712.08"/>
    <x v="7"/>
    <s v="Western Region"/>
    <s v="Medium"/>
    <s v="November"/>
    <s v="Q4"/>
    <s v="No"/>
    <n v="1"/>
    <n v="256.81199999999995"/>
    <n v="1968.8919999999998"/>
  </r>
  <r>
    <n v="4941"/>
    <s v="R07928"/>
    <x v="587"/>
    <n v="42"/>
    <x v="0"/>
    <x v="2"/>
    <x v="33"/>
    <n v="1"/>
    <x v="1"/>
    <s v="Mobile Payment"/>
    <s v="Home Delivery"/>
    <s v="No"/>
    <s v="Very fast delivery"/>
    <x v="3"/>
    <x v="0"/>
    <x v="0"/>
    <x v="3"/>
    <n v="440.87"/>
    <x v="7"/>
    <s v="Northern Region"/>
    <s v="Low"/>
    <s v="May"/>
    <s v="Q2"/>
    <s v="No"/>
    <n v="1"/>
    <n v="66.130499999999998"/>
    <n v="507.00049999999999"/>
  </r>
  <r>
    <n v="4943"/>
    <s v="R09819"/>
    <x v="53"/>
    <n v="27"/>
    <x v="1"/>
    <x v="7"/>
    <x v="6"/>
    <n v="3"/>
    <x v="0"/>
    <s v="EFT"/>
    <s v="Click &amp; Collect"/>
    <s v="No"/>
    <s v="Delivery delayed"/>
    <x v="2"/>
    <x v="1"/>
    <x v="0"/>
    <x v="1"/>
    <n v="409.06"/>
    <x v="5"/>
    <s v="Western Region"/>
    <s v="Low"/>
    <s v="May"/>
    <s v="Q2"/>
    <s v="No"/>
    <n v="0"/>
    <n v="61.358999999999995"/>
    <n v="470.41899999999998"/>
  </r>
  <r>
    <n v="4944"/>
    <s v="R09132"/>
    <x v="71"/>
    <n v="69"/>
    <x v="0"/>
    <x v="2"/>
    <x v="25"/>
    <n v="3"/>
    <x v="0"/>
    <s v="Credit Card"/>
    <s v="Home Delivery"/>
    <s v="No"/>
    <s v="Customer support was excellent"/>
    <x v="2"/>
    <x v="0"/>
    <x v="0"/>
    <x v="5"/>
    <n v="4455.18"/>
    <x v="2"/>
    <s v="Northern Region"/>
    <s v="Medium"/>
    <s v="December"/>
    <s v="Q4"/>
    <s v="No"/>
    <n v="0"/>
    <n v="668.27700000000004"/>
    <n v="5123.4570000000003"/>
  </r>
  <r>
    <n v="4945"/>
    <s v="R07953"/>
    <x v="410"/>
    <n v="80"/>
    <x v="0"/>
    <x v="2"/>
    <x v="68"/>
    <n v="4"/>
    <x v="1"/>
    <s v="Cash"/>
    <s v="Home Delivery"/>
    <s v="Yes"/>
    <s v="Easy to assemble"/>
    <x v="4"/>
    <x v="0"/>
    <x v="1"/>
    <x v="5"/>
    <n v="6698.54"/>
    <x v="6"/>
    <s v="Northern Region"/>
    <s v="High"/>
    <s v="July"/>
    <s v="Q3"/>
    <s v="Yes"/>
    <n v="1"/>
    <n v="1004.7809999999999"/>
    <n v="7703.320999999999"/>
  </r>
  <r>
    <n v="4946"/>
    <s v="R04835"/>
    <x v="268"/>
    <n v="74"/>
    <x v="1"/>
    <x v="5"/>
    <x v="100"/>
    <n v="1"/>
    <x v="0"/>
    <s v="Debit Card"/>
    <s v="Click &amp; Collect"/>
    <s v="No"/>
    <s v="Great customer service"/>
    <x v="3"/>
    <x v="0"/>
    <x v="0"/>
    <x v="5"/>
    <n v="5432.76"/>
    <x v="5"/>
    <s v="Western Region"/>
    <s v="High"/>
    <s v="September"/>
    <s v="Q3"/>
    <s v="Yes"/>
    <n v="0"/>
    <n v="814.91399999999999"/>
    <n v="6247.674"/>
  </r>
  <r>
    <n v="4947"/>
    <s v="R06178"/>
    <x v="629"/>
    <n v="47"/>
    <x v="1"/>
    <x v="7"/>
    <x v="78"/>
    <n v="4"/>
    <x v="1"/>
    <s v="EFT"/>
    <s v="Home Delivery"/>
    <s v="Yes"/>
    <s v="Poor packaging"/>
    <x v="4"/>
    <x v="1"/>
    <x v="0"/>
    <x v="4"/>
    <n v="954.6"/>
    <x v="8"/>
    <s v="Western Region"/>
    <s v="Medium"/>
    <s v="August"/>
    <s v="Q3"/>
    <s v="No"/>
    <n v="1"/>
    <n v="143.19"/>
    <n v="1097.79"/>
  </r>
  <r>
    <n v="4948"/>
    <s v="R04757"/>
    <x v="439"/>
    <n v="31"/>
    <x v="0"/>
    <x v="0"/>
    <x v="116"/>
    <n v="4"/>
    <x v="0"/>
    <s v="EFT"/>
    <s v="Click &amp; Collect"/>
    <s v="Yes"/>
    <s v="Customer support was excellent"/>
    <x v="4"/>
    <x v="0"/>
    <x v="1"/>
    <x v="1"/>
    <n v="11052.57"/>
    <x v="6"/>
    <s v="Northern Region"/>
    <s v="High"/>
    <s v="July"/>
    <s v="Q3"/>
    <s v="Yes"/>
    <n v="0"/>
    <n v="1657.8854999999999"/>
    <n v="12710.455499999998"/>
  </r>
  <r>
    <n v="4949"/>
    <s v="R05247"/>
    <x v="132"/>
    <m/>
    <x v="2"/>
    <x v="8"/>
    <x v="98"/>
    <n v="2"/>
    <x v="0"/>
    <s v="Credit Card"/>
    <s v="Home Delivery"/>
    <s v="Yes"/>
    <s v="Average quality"/>
    <x v="0"/>
    <x v="2"/>
    <x v="0"/>
    <x v="6"/>
    <n v="40.11"/>
    <x v="3"/>
    <s v="Eastern Region"/>
    <s v="Low"/>
    <s v="February"/>
    <s v="Q1"/>
    <s v="No"/>
    <n v="0"/>
    <n v="6.0164999999999997"/>
    <n v="46.126499999999993"/>
  </r>
  <r>
    <n v="4950"/>
    <s v="R00091"/>
    <x v="323"/>
    <n v="79"/>
    <x v="0"/>
    <x v="0"/>
    <x v="60"/>
    <n v="1"/>
    <x v="0"/>
    <s v="EFT"/>
    <s v="Home Delivery"/>
    <s v="Yes"/>
    <s v="Item missing accessories"/>
    <x v="3"/>
    <x v="1"/>
    <x v="1"/>
    <x v="5"/>
    <n v="5064"/>
    <x v="2"/>
    <s v="Northern Region"/>
    <s v="High"/>
    <s v="May"/>
    <s v="Q2"/>
    <s v="Yes"/>
    <n v="0"/>
    <n v="759.6"/>
    <n v="5823.5999999999995"/>
  </r>
  <r>
    <n v="4951"/>
    <s v="R06179"/>
    <x v="517"/>
    <n v="37"/>
    <x v="1"/>
    <x v="6"/>
    <x v="52"/>
    <n v="4"/>
    <x v="0"/>
    <s v="Cash"/>
    <s v="In Store"/>
    <s v="Yes"/>
    <s v="Excellent product"/>
    <x v="4"/>
    <x v="0"/>
    <x v="1"/>
    <x v="3"/>
    <n v="1094.3699999999999"/>
    <x v="8"/>
    <s v="Gauteng Region"/>
    <s v="Medium"/>
    <s v="February"/>
    <s v="Q1"/>
    <s v="No"/>
    <n v="0"/>
    <n v="164.15549999999999"/>
    <n v="1258.5254999999997"/>
  </r>
  <r>
    <n v="4952"/>
    <s v="R06638"/>
    <x v="503"/>
    <n v="69"/>
    <x v="1"/>
    <x v="8"/>
    <x v="110"/>
    <n v="1"/>
    <x v="0"/>
    <s v="Debit Card"/>
    <s v="Click &amp; Collect"/>
    <s v="No"/>
    <s v="Item missing accessories"/>
    <x v="3"/>
    <x v="1"/>
    <x v="1"/>
    <x v="5"/>
    <n v="2216.12"/>
    <x v="1"/>
    <s v="Eastern Region"/>
    <s v="Medium"/>
    <s v="February"/>
    <s v="Q1"/>
    <s v="No"/>
    <n v="0"/>
    <n v="332.41799999999995"/>
    <n v="2548.5379999999996"/>
  </r>
  <r>
    <n v="4953"/>
    <s v="R07808"/>
    <x v="160"/>
    <n v="50"/>
    <x v="2"/>
    <x v="2"/>
    <x v="105"/>
    <n v="4"/>
    <x v="0"/>
    <s v="Cash"/>
    <s v="Click &amp; Collect"/>
    <s v="Yes"/>
    <s v="Product exceeded expectations"/>
    <x v="4"/>
    <x v="0"/>
    <x v="1"/>
    <x v="4"/>
    <n v="96.11"/>
    <x v="8"/>
    <s v="Northern Region"/>
    <s v="Low"/>
    <s v="July"/>
    <s v="Q3"/>
    <s v="No"/>
    <n v="0"/>
    <n v="14.416499999999999"/>
    <n v="110.52649999999998"/>
  </r>
  <r>
    <n v="4954"/>
    <s v="R05791"/>
    <x v="633"/>
    <n v="41"/>
    <x v="1"/>
    <x v="7"/>
    <x v="16"/>
    <n v="5"/>
    <x v="0"/>
    <s v="Debit Card"/>
    <s v="Click &amp; Collect"/>
    <s v="No"/>
    <s v="Worth the money"/>
    <x v="1"/>
    <x v="0"/>
    <x v="1"/>
    <x v="3"/>
    <n v="368.99"/>
    <x v="0"/>
    <s v="Western Region"/>
    <s v="Low"/>
    <s v="April"/>
    <s v="Q2"/>
    <s v="No"/>
    <n v="0"/>
    <n v="55.348500000000001"/>
    <n v="424.33849999999995"/>
  </r>
  <r>
    <n v="4955"/>
    <s v="R08162"/>
    <x v="701"/>
    <n v="50"/>
    <x v="0"/>
    <x v="1"/>
    <x v="3"/>
    <n v="1"/>
    <x v="1"/>
    <s v="Cash"/>
    <s v="Click &amp; Collect"/>
    <s v="Yes"/>
    <s v="Arrived damaged"/>
    <x v="3"/>
    <x v="1"/>
    <x v="1"/>
    <x v="4"/>
    <n v="84.23"/>
    <x v="3"/>
    <s v="Southern Region"/>
    <s v="Low"/>
    <s v="February"/>
    <s v="Q1"/>
    <s v="No"/>
    <n v="1"/>
    <n v="12.634500000000001"/>
    <n v="96.864499999999992"/>
  </r>
  <r>
    <n v="4956"/>
    <s v="R02118"/>
    <x v="545"/>
    <n v="55"/>
    <x v="1"/>
    <x v="1"/>
    <x v="27"/>
    <n v="5"/>
    <x v="1"/>
    <s v="Cash"/>
    <s v="Click &amp; Collect"/>
    <s v="Yes"/>
    <s v="Excellent product"/>
    <x v="1"/>
    <x v="0"/>
    <x v="1"/>
    <x v="0"/>
    <n v="14808.31"/>
    <x v="6"/>
    <s v="Southern Region"/>
    <s v="High"/>
    <s v="September"/>
    <s v="Q3"/>
    <s v="Yes"/>
    <n v="1"/>
    <n v="2221.2464999999997"/>
    <n v="17029.556499999999"/>
  </r>
  <r>
    <n v="4958"/>
    <s v="R06659"/>
    <x v="305"/>
    <n v="76"/>
    <x v="1"/>
    <x v="3"/>
    <x v="111"/>
    <n v="5"/>
    <x v="1"/>
    <s v="Cash"/>
    <s v="Home Delivery"/>
    <s v="No"/>
    <s v="Fits perfectly"/>
    <x v="1"/>
    <x v="0"/>
    <x v="1"/>
    <x v="5"/>
    <n v="4507.63"/>
    <x v="2"/>
    <s v="Central Region"/>
    <s v="Medium"/>
    <s v="April"/>
    <s v="Q2"/>
    <s v="No"/>
    <n v="1"/>
    <n v="676.14449999999999"/>
    <n v="5183.7744999999995"/>
  </r>
  <r>
    <n v="4959"/>
    <s v="R00984"/>
    <x v="362"/>
    <n v="64"/>
    <x v="0"/>
    <x v="7"/>
    <x v="54"/>
    <n v="3"/>
    <x v="0"/>
    <s v="Debit Card"/>
    <s v="Click &amp; Collect"/>
    <s v="No"/>
    <s v="Looks premium"/>
    <x v="2"/>
    <x v="0"/>
    <x v="0"/>
    <x v="0"/>
    <n v="1940.64"/>
    <x v="4"/>
    <s v="Western Region"/>
    <s v="Medium"/>
    <s v="June"/>
    <s v="Q2"/>
    <s v="No"/>
    <n v="0"/>
    <n v="291.096"/>
    <n v="2231.7359999999999"/>
  </r>
  <r>
    <n v="4960"/>
    <s v="R07189"/>
    <x v="335"/>
    <n v="35"/>
    <x v="1"/>
    <x v="0"/>
    <x v="70"/>
    <n v="4"/>
    <x v="1"/>
    <s v="EFT"/>
    <s v="In Store"/>
    <s v="Yes"/>
    <s v="Would definitely buy again"/>
    <x v="4"/>
    <x v="0"/>
    <x v="1"/>
    <x v="3"/>
    <n v="605.1"/>
    <x v="8"/>
    <s v="Northern Region"/>
    <s v="Medium"/>
    <s v="August"/>
    <s v="Q3"/>
    <s v="No"/>
    <n v="1"/>
    <n v="90.765000000000001"/>
    <n v="695.86500000000001"/>
  </r>
  <r>
    <n v="4961"/>
    <s v="R08396"/>
    <x v="669"/>
    <n v="24"/>
    <x v="0"/>
    <x v="8"/>
    <x v="74"/>
    <n v="3"/>
    <x v="0"/>
    <s v="Credit Card"/>
    <s v="Home Delivery"/>
    <s v="Yes"/>
    <s v="Packaging could improve"/>
    <x v="2"/>
    <x v="2"/>
    <x v="1"/>
    <x v="2"/>
    <n v="1000.7"/>
    <x v="4"/>
    <s v="Eastern Region"/>
    <s v="Medium"/>
    <s v="July"/>
    <s v="Q3"/>
    <s v="No"/>
    <n v="0"/>
    <n v="150.10499999999999"/>
    <n v="1150.8050000000001"/>
  </r>
  <r>
    <n v="4963"/>
    <s v="R03215"/>
    <x v="612"/>
    <n v="49"/>
    <x v="2"/>
    <x v="6"/>
    <x v="106"/>
    <n v="3"/>
    <x v="1"/>
    <s v="Debit Card"/>
    <s v="In Store"/>
    <s v="No"/>
    <s v="Packaging could improve"/>
    <x v="2"/>
    <x v="2"/>
    <x v="1"/>
    <x v="4"/>
    <n v="74.72"/>
    <x v="3"/>
    <s v="Gauteng Region"/>
    <s v="Low"/>
    <s v="May"/>
    <s v="Q2"/>
    <s v="No"/>
    <n v="1"/>
    <n v="11.208"/>
    <n v="85.927999999999997"/>
  </r>
  <r>
    <n v="4964"/>
    <s v="R08953"/>
    <x v="240"/>
    <n v="36"/>
    <x v="0"/>
    <x v="1"/>
    <x v="59"/>
    <n v="3"/>
    <x v="1"/>
    <s v="Credit Card"/>
    <s v="Home Delivery"/>
    <s v="No"/>
    <s v="Excellent value"/>
    <x v="2"/>
    <x v="0"/>
    <x v="0"/>
    <x v="3"/>
    <n v="8798.49"/>
    <x v="4"/>
    <s v="Southern Region"/>
    <s v="High"/>
    <s v="September"/>
    <s v="Q3"/>
    <s v="Yes"/>
    <n v="1"/>
    <n v="1319.7735"/>
    <n v="10118.263499999999"/>
  </r>
  <r>
    <n v="4965"/>
    <s v="R07530"/>
    <x v="218"/>
    <n v="52"/>
    <x v="0"/>
    <x v="3"/>
    <x v="66"/>
    <n v="3"/>
    <x v="0"/>
    <s v="Cash"/>
    <s v="Home Delivery"/>
    <s v="Yes"/>
    <m/>
    <x v="2"/>
    <x v="3"/>
    <x v="2"/>
    <x v="4"/>
    <n v="759.97"/>
    <x v="8"/>
    <s v="Central Region"/>
    <s v="Medium"/>
    <s v="September"/>
    <s v="Q3"/>
    <s v="No"/>
    <n v="0"/>
    <n v="113.99550000000001"/>
    <n v="873.96550000000002"/>
  </r>
  <r>
    <n v="4966"/>
    <s v="R06718"/>
    <x v="684"/>
    <n v="63"/>
    <x v="2"/>
    <x v="4"/>
    <x v="34"/>
    <n v="3"/>
    <x v="0"/>
    <s v="Credit Card"/>
    <s v="Click &amp; Collect"/>
    <s v="Yes"/>
    <s v="Helpful staff"/>
    <x v="2"/>
    <x v="0"/>
    <x v="0"/>
    <x v="0"/>
    <n v="14729.04"/>
    <x v="6"/>
    <s v="Central Region"/>
    <s v="High"/>
    <s v="October"/>
    <s v="Q4"/>
    <s v="Yes"/>
    <n v="0"/>
    <n v="2209.3560000000002"/>
    <n v="16938.396000000001"/>
  </r>
  <r>
    <n v="4967"/>
    <s v="R07270"/>
    <x v="20"/>
    <n v="59"/>
    <x v="0"/>
    <x v="2"/>
    <x v="85"/>
    <n v="5"/>
    <x v="1"/>
    <s v="Debit Card"/>
    <s v="In Store"/>
    <s v="Yes"/>
    <s v="Very fast delivery"/>
    <x v="1"/>
    <x v="0"/>
    <x v="1"/>
    <x v="0"/>
    <n v="812.2"/>
    <x v="2"/>
    <s v="Northern Region"/>
    <s v="Medium"/>
    <s v="October"/>
    <s v="Q4"/>
    <s v="No"/>
    <n v="1"/>
    <n v="121.83"/>
    <n v="934.03"/>
  </r>
  <r>
    <n v="4971"/>
    <s v="R04245"/>
    <x v="706"/>
    <n v="20"/>
    <x v="0"/>
    <x v="8"/>
    <x v="63"/>
    <n v="4"/>
    <x v="0"/>
    <s v="Debit Card"/>
    <s v="Home Delivery"/>
    <s v="No"/>
    <s v="Average quality"/>
    <x v="4"/>
    <x v="2"/>
    <x v="0"/>
    <x v="2"/>
    <n v="1604.87"/>
    <x v="0"/>
    <s v="Eastern Region"/>
    <s v="Medium"/>
    <s v="May"/>
    <s v="Q2"/>
    <s v="No"/>
    <n v="0"/>
    <n v="240.73049999999998"/>
    <n v="1845.6004999999998"/>
  </r>
  <r>
    <n v="4972"/>
    <s v="R08290"/>
    <x v="517"/>
    <n v="79"/>
    <x v="2"/>
    <x v="7"/>
    <x v="33"/>
    <n v="2"/>
    <x v="1"/>
    <s v="Debit Card"/>
    <s v="In Store"/>
    <s v="No"/>
    <s v="Long waiting time"/>
    <x v="0"/>
    <x v="1"/>
    <x v="1"/>
    <x v="5"/>
    <n v="440.87"/>
    <x v="7"/>
    <s v="Western Region"/>
    <s v="Low"/>
    <s v="February"/>
    <s v="Q1"/>
    <s v="No"/>
    <n v="1"/>
    <n v="66.130499999999998"/>
    <n v="507.00049999999999"/>
  </r>
  <r>
    <n v="4973"/>
    <s v="R04766"/>
    <x v="62"/>
    <n v="78"/>
    <x v="0"/>
    <x v="1"/>
    <x v="106"/>
    <n v="4"/>
    <x v="0"/>
    <s v="EFT"/>
    <s v="Click &amp; Collect"/>
    <s v="No"/>
    <s v="Easy online ordering"/>
    <x v="4"/>
    <x v="0"/>
    <x v="1"/>
    <x v="5"/>
    <n v="74.72"/>
    <x v="3"/>
    <s v="Southern Region"/>
    <s v="Low"/>
    <s v="July"/>
    <s v="Q3"/>
    <s v="No"/>
    <n v="0"/>
    <n v="11.208"/>
    <n v="85.927999999999997"/>
  </r>
  <r>
    <n v="4974"/>
    <s v="R01602"/>
    <x v="351"/>
    <n v="65"/>
    <x v="0"/>
    <x v="1"/>
    <x v="110"/>
    <n v="2"/>
    <x v="0"/>
    <s v="Cash"/>
    <s v="In Store"/>
    <s v="No"/>
    <s v="Exactly as advertised"/>
    <x v="0"/>
    <x v="0"/>
    <x v="0"/>
    <x v="5"/>
    <n v="2216.12"/>
    <x v="1"/>
    <s v="Southern Region"/>
    <s v="Medium"/>
    <s v="October"/>
    <s v="Q4"/>
    <s v="No"/>
    <n v="0"/>
    <n v="332.41799999999995"/>
    <n v="2548.5379999999996"/>
  </r>
  <r>
    <n v="4975"/>
    <s v="R09740"/>
    <x v="61"/>
    <n v="58"/>
    <x v="0"/>
    <x v="8"/>
    <x v="121"/>
    <n v="5"/>
    <x v="0"/>
    <s v="Debit Card"/>
    <s v="Home Delivery"/>
    <s v="No"/>
    <s v="Customer support was excellent"/>
    <x v="1"/>
    <x v="0"/>
    <x v="1"/>
    <x v="0"/>
    <n v="85.25"/>
    <x v="1"/>
    <s v="Eastern Region"/>
    <s v="Low"/>
    <s v="April"/>
    <s v="Q2"/>
    <s v="No"/>
    <n v="0"/>
    <n v="12.7875"/>
    <n v="98.037499999999994"/>
  </r>
  <r>
    <n v="4977"/>
    <s v="R00129"/>
    <x v="381"/>
    <n v="18"/>
    <x v="2"/>
    <x v="3"/>
    <x v="77"/>
    <n v="2"/>
    <x v="0"/>
    <s v="Credit Card"/>
    <s v="In Store"/>
    <s v="No"/>
    <s v="Great customer service"/>
    <x v="0"/>
    <x v="0"/>
    <x v="0"/>
    <x v="2"/>
    <n v="353.21"/>
    <x v="3"/>
    <s v="Central Region"/>
    <s v="Low"/>
    <s v="May"/>
    <s v="Q2"/>
    <s v="No"/>
    <n v="0"/>
    <n v="52.981499999999997"/>
    <n v="406.19149999999996"/>
  </r>
  <r>
    <n v="4978"/>
    <s v="R06085"/>
    <x v="568"/>
    <n v="39"/>
    <x v="2"/>
    <x v="6"/>
    <x v="56"/>
    <n v="3"/>
    <x v="1"/>
    <s v="Debit Card"/>
    <s v="Click &amp; Collect"/>
    <s v="No"/>
    <m/>
    <x v="2"/>
    <x v="3"/>
    <x v="2"/>
    <x v="3"/>
    <n v="306.57"/>
    <x v="4"/>
    <s v="Gauteng Region"/>
    <s v="Low"/>
    <s v="July"/>
    <s v="Q3"/>
    <s v="No"/>
    <n v="1"/>
    <n v="45.985499999999995"/>
    <n v="352.55549999999994"/>
  </r>
  <r>
    <n v="4979"/>
    <s v="R01712"/>
    <x v="419"/>
    <n v="33"/>
    <x v="0"/>
    <x v="7"/>
    <x v="19"/>
    <n v="2"/>
    <x v="1"/>
    <s v="Debit Card"/>
    <s v="In Store"/>
    <s v="Yes"/>
    <s v="Customer support was excellent"/>
    <x v="0"/>
    <x v="0"/>
    <x v="0"/>
    <x v="1"/>
    <n v="343.42"/>
    <x v="3"/>
    <s v="Western Region"/>
    <s v="Low"/>
    <s v="November"/>
    <s v="Q4"/>
    <s v="No"/>
    <n v="1"/>
    <n v="51.512999999999998"/>
    <n v="394.93299999999999"/>
  </r>
  <r>
    <n v="4980"/>
    <s v="R08116"/>
    <x v="426"/>
    <n v="22"/>
    <x v="2"/>
    <x v="4"/>
    <x v="1"/>
    <n v="2"/>
    <x v="0"/>
    <s v="Cash"/>
    <s v="Click &amp; Collect"/>
    <s v="Yes"/>
    <s v="Easy to assemble"/>
    <x v="0"/>
    <x v="0"/>
    <x v="0"/>
    <x v="2"/>
    <n v="444.38"/>
    <x v="1"/>
    <s v="Central Region"/>
    <s v="Low"/>
    <s v="August"/>
    <s v="Q3"/>
    <s v="No"/>
    <n v="0"/>
    <n v="66.656999999999996"/>
    <n v="511.03699999999998"/>
  </r>
  <r>
    <n v="4981"/>
    <s v="R04236"/>
    <x v="394"/>
    <n v="44"/>
    <x v="1"/>
    <x v="6"/>
    <x v="92"/>
    <n v="4"/>
    <x v="0"/>
    <s v="Mobile Payment"/>
    <s v="Click &amp; Collect"/>
    <s v="No"/>
    <s v="Worth the money"/>
    <x v="4"/>
    <x v="0"/>
    <x v="1"/>
    <x v="3"/>
    <n v="2217.0300000000002"/>
    <x v="8"/>
    <s v="Gauteng Region"/>
    <s v="Medium"/>
    <s v="January"/>
    <s v="Q1"/>
    <s v="No"/>
    <n v="0"/>
    <n v="332.55450000000002"/>
    <n v="2549.5844999999999"/>
  </r>
  <r>
    <n v="4982"/>
    <s v="R08511"/>
    <x v="379"/>
    <n v="50"/>
    <x v="0"/>
    <x v="4"/>
    <x v="11"/>
    <n v="2"/>
    <x v="1"/>
    <s v="Mobile Payment"/>
    <s v="In Store"/>
    <s v="No"/>
    <s v="Product was disappointing"/>
    <x v="0"/>
    <x v="1"/>
    <x v="1"/>
    <x v="4"/>
    <n v="231.22"/>
    <x v="1"/>
    <s v="Central Region"/>
    <s v="Low"/>
    <s v="December"/>
    <s v="Q4"/>
    <s v="No"/>
    <n v="1"/>
    <n v="34.683"/>
    <n v="265.90299999999996"/>
  </r>
  <r>
    <n v="4984"/>
    <s v="R05621"/>
    <x v="396"/>
    <n v="70"/>
    <x v="1"/>
    <x v="2"/>
    <x v="97"/>
    <n v="2"/>
    <x v="0"/>
    <s v="Cash"/>
    <s v="Home Delivery"/>
    <s v="No"/>
    <s v="Excellent value"/>
    <x v="0"/>
    <x v="0"/>
    <x v="0"/>
    <x v="5"/>
    <n v="2906.97"/>
    <x v="7"/>
    <s v="Northern Region"/>
    <s v="Medium"/>
    <s v="September"/>
    <s v="Q3"/>
    <s v="No"/>
    <n v="0"/>
    <n v="436.04549999999995"/>
    <n v="3343.0154999999995"/>
  </r>
  <r>
    <n v="4986"/>
    <s v="R08557"/>
    <x v="673"/>
    <n v="59"/>
    <x v="1"/>
    <x v="6"/>
    <x v="96"/>
    <n v="1"/>
    <x v="1"/>
    <s v="EFT"/>
    <s v="In Store"/>
    <s v="No"/>
    <s v="Instructions unclear"/>
    <x v="3"/>
    <x v="2"/>
    <x v="0"/>
    <x v="0"/>
    <n v="944.78"/>
    <x v="6"/>
    <s v="Gauteng Region"/>
    <s v="Medium"/>
    <s v="September"/>
    <s v="Q3"/>
    <s v="No"/>
    <n v="1"/>
    <n v="141.71699999999998"/>
    <n v="1086.4969999999998"/>
  </r>
  <r>
    <n v="4987"/>
    <s v="R01187"/>
    <x v="84"/>
    <n v="55"/>
    <x v="0"/>
    <x v="1"/>
    <x v="14"/>
    <n v="2"/>
    <x v="1"/>
    <s v="Debit Card"/>
    <s v="Click &amp; Collect"/>
    <s v="Yes"/>
    <s v="Poor packaging"/>
    <x v="0"/>
    <x v="1"/>
    <x v="1"/>
    <x v="0"/>
    <n v="1440.59"/>
    <x v="1"/>
    <s v="Southern Region"/>
    <s v="Medium"/>
    <s v="November"/>
    <s v="Q4"/>
    <s v="No"/>
    <n v="1"/>
    <n v="216.08849999999998"/>
    <n v="1656.6784999999998"/>
  </r>
  <r>
    <n v="4988"/>
    <s v="R06222"/>
    <x v="570"/>
    <n v="49"/>
    <x v="2"/>
    <x v="1"/>
    <x v="55"/>
    <n v="1"/>
    <x v="1"/>
    <s v="Mobile Payment"/>
    <s v="Home Delivery"/>
    <s v="No"/>
    <s v="Very comfortable"/>
    <x v="3"/>
    <x v="0"/>
    <x v="0"/>
    <x v="4"/>
    <n v="324.35000000000002"/>
    <x v="8"/>
    <s v="Southern Region"/>
    <s v="Low"/>
    <s v="September"/>
    <s v="Q3"/>
    <s v="No"/>
    <n v="1"/>
    <n v="48.652500000000003"/>
    <n v="373.0025"/>
  </r>
  <r>
    <n v="4989"/>
    <s v="R09941"/>
    <x v="569"/>
    <n v="74"/>
    <x v="1"/>
    <x v="1"/>
    <x v="2"/>
    <n v="3"/>
    <x v="1"/>
    <s v="Credit Card"/>
    <s v="Home Delivery"/>
    <s v="Yes"/>
    <m/>
    <x v="2"/>
    <x v="3"/>
    <x v="2"/>
    <x v="5"/>
    <n v="230.14"/>
    <x v="2"/>
    <s v="Southern Region"/>
    <s v="Low"/>
    <s v="September"/>
    <s v="Q3"/>
    <s v="No"/>
    <n v="1"/>
    <n v="34.520999999999994"/>
    <n v="264.66099999999994"/>
  </r>
  <r>
    <n v="4991"/>
    <s v="R01978"/>
    <x v="163"/>
    <n v="46"/>
    <x v="0"/>
    <x v="3"/>
    <x v="71"/>
    <n v="3"/>
    <x v="0"/>
    <s v="Cash"/>
    <s v="Click &amp; Collect"/>
    <s v="No"/>
    <s v="Helpful staff"/>
    <x v="2"/>
    <x v="0"/>
    <x v="0"/>
    <x v="4"/>
    <n v="1171.25"/>
    <x v="4"/>
    <s v="Central Region"/>
    <s v="Medium"/>
    <s v="February"/>
    <s v="Q1"/>
    <s v="No"/>
    <n v="0"/>
    <n v="175.6875"/>
    <n v="1346.9375"/>
  </r>
  <r>
    <n v="4993"/>
    <s v="R04248"/>
    <x v="78"/>
    <n v="60"/>
    <x v="2"/>
    <x v="8"/>
    <x v="4"/>
    <n v="5"/>
    <x v="0"/>
    <s v="EFT"/>
    <s v="Home Delivery"/>
    <s v="No"/>
    <s v="Arrived damaged"/>
    <x v="1"/>
    <x v="1"/>
    <x v="0"/>
    <x v="0"/>
    <n v="1951.09"/>
    <x v="0"/>
    <s v="Eastern Region"/>
    <s v="Medium"/>
    <s v="June"/>
    <s v="Q2"/>
    <s v="No"/>
    <n v="0"/>
    <n v="292.6635"/>
    <n v="2243.7534999999998"/>
  </r>
  <r>
    <n v="4994"/>
    <s v="R07921"/>
    <x v="420"/>
    <n v="72"/>
    <x v="1"/>
    <x v="2"/>
    <x v="15"/>
    <n v="4"/>
    <x v="0"/>
    <s v="EFT"/>
    <s v="Home Delivery"/>
    <s v="No"/>
    <s v="Product was disappointing"/>
    <x v="4"/>
    <x v="1"/>
    <x v="0"/>
    <x v="5"/>
    <n v="869.65"/>
    <x v="4"/>
    <s v="Northern Region"/>
    <s v="Medium"/>
    <s v="September"/>
    <s v="Q3"/>
    <s v="No"/>
    <n v="0"/>
    <n v="130.44749999999999"/>
    <n v="1000.0974999999999"/>
  </r>
  <r>
    <n v="4995"/>
    <s v="R00916"/>
    <x v="2"/>
    <n v="75"/>
    <x v="1"/>
    <x v="8"/>
    <x v="94"/>
    <n v="4"/>
    <x v="1"/>
    <s v="Mobile Payment"/>
    <s v="In Store"/>
    <s v="No"/>
    <s v="Fantastic experience"/>
    <x v="4"/>
    <x v="0"/>
    <x v="1"/>
    <x v="5"/>
    <n v="1746.77"/>
    <x v="5"/>
    <s v="Eastern Region"/>
    <s v="Medium"/>
    <s v="April"/>
    <s v="Q2"/>
    <s v="No"/>
    <n v="1"/>
    <n v="262.01549999999997"/>
    <n v="2008.7854999999997"/>
  </r>
  <r>
    <n v="4997"/>
    <s v="R05642"/>
    <x v="141"/>
    <n v="49"/>
    <x v="1"/>
    <x v="8"/>
    <x v="108"/>
    <n v="3"/>
    <x v="0"/>
    <s v="Mobile Payment"/>
    <s v="Click &amp; Collect"/>
    <s v="No"/>
    <s v="Fits perfectly"/>
    <x v="2"/>
    <x v="0"/>
    <x v="0"/>
    <x v="4"/>
    <n v="880.49"/>
    <x v="5"/>
    <s v="Eastern Region"/>
    <s v="Medium"/>
    <s v="November"/>
    <s v="Q4"/>
    <s v="No"/>
    <n v="0"/>
    <n v="132.0735"/>
    <n v="1012.5635"/>
  </r>
  <r>
    <n v="4998"/>
    <s v="R03050"/>
    <x v="287"/>
    <n v="50"/>
    <x v="2"/>
    <x v="2"/>
    <x v="8"/>
    <n v="2"/>
    <x v="1"/>
    <s v="Mobile Payment"/>
    <s v="In Store"/>
    <s v="No"/>
    <s v="Arrived damaged"/>
    <x v="0"/>
    <x v="1"/>
    <x v="1"/>
    <x v="4"/>
    <n v="5390.8"/>
    <x v="6"/>
    <s v="Northern Region"/>
    <s v="High"/>
    <s v="December"/>
    <s v="Q4"/>
    <s v="Yes"/>
    <n v="1"/>
    <n v="808.62"/>
    <n v="6199.42"/>
  </r>
  <r>
    <n v="4999"/>
    <s v="R09666"/>
    <x v="168"/>
    <n v="34"/>
    <x v="2"/>
    <x v="7"/>
    <x v="29"/>
    <n v="5"/>
    <x v="1"/>
    <s v="Mobile Payment"/>
    <s v="In Store"/>
    <s v="Yes"/>
    <s v="Instructions unclear"/>
    <x v="1"/>
    <x v="2"/>
    <x v="0"/>
    <x v="1"/>
    <n v="1355.08"/>
    <x v="2"/>
    <s v="Western Region"/>
    <s v="Medium"/>
    <s v="May"/>
    <s v="Q2"/>
    <s v="No"/>
    <n v="1"/>
    <n v="203.26199999999997"/>
    <n v="1558.3419999999999"/>
  </r>
  <r>
    <n v="5001"/>
    <s v="R08253"/>
    <x v="156"/>
    <n v="77"/>
    <x v="0"/>
    <x v="4"/>
    <x v="71"/>
    <n v="5"/>
    <x v="0"/>
    <s v="Credit Card"/>
    <s v="Click &amp; Collect"/>
    <s v="No"/>
    <s v="Arrived damaged"/>
    <x v="1"/>
    <x v="1"/>
    <x v="0"/>
    <x v="5"/>
    <n v="1171.25"/>
    <x v="4"/>
    <s v="Central Region"/>
    <s v="Medium"/>
    <s v="March"/>
    <s v="Q1"/>
    <s v="No"/>
    <n v="0"/>
    <n v="175.6875"/>
    <n v="1346.9375"/>
  </r>
  <r>
    <n v="5003"/>
    <s v="R01399"/>
    <x v="483"/>
    <n v="64"/>
    <x v="2"/>
    <x v="4"/>
    <x v="38"/>
    <n v="4"/>
    <x v="0"/>
    <s v="EFT"/>
    <s v="Click &amp; Collect"/>
    <s v="Yes"/>
    <s v="Would definitely buy again"/>
    <x v="4"/>
    <x v="0"/>
    <x v="1"/>
    <x v="0"/>
    <n v="3715.65"/>
    <x v="5"/>
    <s v="Central Region"/>
    <s v="Medium"/>
    <s v="September"/>
    <s v="Q3"/>
    <s v="No"/>
    <n v="0"/>
    <n v="557.34749999999997"/>
    <n v="4272.9974999999995"/>
  </r>
  <r>
    <n v="5004"/>
    <s v="R03359"/>
    <x v="554"/>
    <n v="67"/>
    <x v="1"/>
    <x v="5"/>
    <x v="17"/>
    <n v="3"/>
    <x v="1"/>
    <s v="Cash"/>
    <s v="Home Delivery"/>
    <s v="No"/>
    <s v="Easy online ordering"/>
    <x v="2"/>
    <x v="0"/>
    <x v="0"/>
    <x v="5"/>
    <n v="471.63"/>
    <x v="1"/>
    <s v="Western Region"/>
    <s v="Low"/>
    <s v="October"/>
    <s v="Q4"/>
    <s v="No"/>
    <n v="1"/>
    <n v="70.744500000000002"/>
    <n v="542.3744999999999"/>
  </r>
  <r>
    <n v="5005"/>
    <s v="R00184"/>
    <x v="99"/>
    <n v="74"/>
    <x v="0"/>
    <x v="4"/>
    <x v="35"/>
    <n v="5"/>
    <x v="1"/>
    <s v="EFT"/>
    <s v="Home Delivery"/>
    <s v="No"/>
    <s v="Poor packaging"/>
    <x v="1"/>
    <x v="1"/>
    <x v="0"/>
    <x v="5"/>
    <n v="6710.27"/>
    <x v="5"/>
    <s v="Central Region"/>
    <s v="High"/>
    <s v="September"/>
    <s v="Q3"/>
    <s v="Yes"/>
    <n v="1"/>
    <n v="1006.5405000000001"/>
    <n v="7716.8104999999996"/>
  </r>
  <r>
    <n v="5007"/>
    <s v="R09347"/>
    <x v="486"/>
    <n v="51"/>
    <x v="2"/>
    <x v="0"/>
    <x v="122"/>
    <n v="4"/>
    <x v="1"/>
    <s v="Credit Card"/>
    <s v="Click &amp; Collect"/>
    <s v="No"/>
    <s v="Exactly as advertised"/>
    <x v="4"/>
    <x v="0"/>
    <x v="1"/>
    <x v="4"/>
    <n v="412.16"/>
    <x v="8"/>
    <s v="Northern Region"/>
    <s v="Low"/>
    <s v="February"/>
    <s v="Q1"/>
    <s v="No"/>
    <n v="1"/>
    <n v="61.823999999999998"/>
    <n v="473.98399999999998"/>
  </r>
  <r>
    <n v="5008"/>
    <s v="R06333"/>
    <x v="49"/>
    <n v="28"/>
    <x v="1"/>
    <x v="3"/>
    <x v="48"/>
    <n v="3"/>
    <x v="0"/>
    <s v="Credit Card"/>
    <s v="In Store"/>
    <s v="No"/>
    <s v="Poor packaging"/>
    <x v="2"/>
    <x v="1"/>
    <x v="0"/>
    <x v="1"/>
    <n v="192.77"/>
    <x v="1"/>
    <s v="Central Region"/>
    <s v="Low"/>
    <s v="May"/>
    <s v="Q2"/>
    <s v="No"/>
    <n v="0"/>
    <n v="28.915500000000002"/>
    <n v="221.68549999999999"/>
  </r>
  <r>
    <n v="5009"/>
    <s v="R06384"/>
    <x v="625"/>
    <n v="33"/>
    <x v="0"/>
    <x v="0"/>
    <x v="113"/>
    <n v="2"/>
    <x v="0"/>
    <s v="EFT"/>
    <s v="In Store"/>
    <s v="Yes"/>
    <s v="Arrived damaged"/>
    <x v="0"/>
    <x v="1"/>
    <x v="1"/>
    <x v="1"/>
    <n v="2572.02"/>
    <x v="7"/>
    <s v="Northern Region"/>
    <s v="Medium"/>
    <s v="September"/>
    <s v="Q3"/>
    <s v="No"/>
    <n v="0"/>
    <n v="385.803"/>
    <n v="2957.8229999999999"/>
  </r>
  <r>
    <n v="5010"/>
    <s v="R09081"/>
    <x v="171"/>
    <n v="34"/>
    <x v="0"/>
    <x v="2"/>
    <x v="16"/>
    <n v="1"/>
    <x v="0"/>
    <s v="EFT"/>
    <s v="In Store"/>
    <s v="No"/>
    <s v="Exactly as advertised"/>
    <x v="3"/>
    <x v="0"/>
    <x v="0"/>
    <x v="1"/>
    <n v="368.99"/>
    <x v="0"/>
    <s v="Northern Region"/>
    <s v="Low"/>
    <s v="August"/>
    <s v="Q3"/>
    <s v="No"/>
    <n v="0"/>
    <n v="55.348500000000001"/>
    <n v="424.33849999999995"/>
  </r>
  <r>
    <n v="5011"/>
    <s v="R04568"/>
    <x v="35"/>
    <n v="72"/>
    <x v="1"/>
    <x v="6"/>
    <x v="101"/>
    <n v="3"/>
    <x v="1"/>
    <s v="Mobile Payment"/>
    <s v="Home Delivery"/>
    <s v="No"/>
    <s v="Arrived damaged"/>
    <x v="2"/>
    <x v="1"/>
    <x v="0"/>
    <x v="5"/>
    <n v="886.51"/>
    <x v="1"/>
    <s v="Gauteng Region"/>
    <s v="Medium"/>
    <s v="January"/>
    <s v="Q1"/>
    <s v="No"/>
    <n v="1"/>
    <n v="132.97649999999999"/>
    <n v="1019.4864999999999"/>
  </r>
  <r>
    <n v="5012"/>
    <s v="R08245"/>
    <x v="534"/>
    <n v="41"/>
    <x v="0"/>
    <x v="8"/>
    <x v="107"/>
    <n v="4"/>
    <x v="1"/>
    <s v="Credit Card"/>
    <s v="Click &amp; Collect"/>
    <s v="No"/>
    <m/>
    <x v="4"/>
    <x v="3"/>
    <x v="2"/>
    <x v="3"/>
    <n v="2413.3000000000002"/>
    <x v="6"/>
    <s v="Eastern Region"/>
    <s v="Medium"/>
    <s v="December"/>
    <s v="Q4"/>
    <s v="No"/>
    <n v="1"/>
    <n v="361.995"/>
    <n v="2775.2950000000001"/>
  </r>
  <r>
    <n v="5013"/>
    <s v="R02657"/>
    <x v="6"/>
    <n v="65"/>
    <x v="1"/>
    <x v="5"/>
    <x v="81"/>
    <n v="4"/>
    <x v="1"/>
    <s v="EFT"/>
    <s v="Home Delivery"/>
    <s v="No"/>
    <m/>
    <x v="4"/>
    <x v="3"/>
    <x v="2"/>
    <x v="5"/>
    <n v="375.53"/>
    <x v="4"/>
    <s v="Western Region"/>
    <s v="Low"/>
    <s v="July"/>
    <s v="Q3"/>
    <s v="No"/>
    <n v="1"/>
    <n v="56.329499999999996"/>
    <n v="431.85949999999991"/>
  </r>
  <r>
    <n v="5014"/>
    <s v="R08438"/>
    <x v="525"/>
    <n v="80"/>
    <x v="1"/>
    <x v="3"/>
    <x v="99"/>
    <n v="2"/>
    <x v="0"/>
    <s v="Cash"/>
    <s v="In Store"/>
    <s v="No"/>
    <s v="Excellent product"/>
    <x v="0"/>
    <x v="0"/>
    <x v="0"/>
    <x v="5"/>
    <n v="786.78"/>
    <x v="8"/>
    <s v="Central Region"/>
    <s v="Medium"/>
    <s v="July"/>
    <s v="Q3"/>
    <s v="No"/>
    <n v="0"/>
    <n v="118.017"/>
    <n v="904.79699999999991"/>
  </r>
  <r>
    <n v="5015"/>
    <s v="R07087"/>
    <x v="30"/>
    <n v="56"/>
    <x v="0"/>
    <x v="4"/>
    <x v="90"/>
    <n v="3"/>
    <x v="0"/>
    <s v="EFT"/>
    <s v="Home Delivery"/>
    <s v="Yes"/>
    <s v="Excellent product"/>
    <x v="2"/>
    <x v="0"/>
    <x v="0"/>
    <x v="0"/>
    <n v="16523.5"/>
    <x v="6"/>
    <s v="Central Region"/>
    <s v="High"/>
    <s v="May"/>
    <s v="Q2"/>
    <s v="Yes"/>
    <n v="0"/>
    <n v="2478.5250000000001"/>
    <n v="19002.024999999998"/>
  </r>
  <r>
    <n v="5017"/>
    <s v="R04993"/>
    <x v="168"/>
    <n v="61"/>
    <x v="2"/>
    <x v="6"/>
    <x v="103"/>
    <n v="3"/>
    <x v="1"/>
    <s v="Cash"/>
    <s v="In Store"/>
    <s v="No"/>
    <s v="Very fast delivery"/>
    <x v="2"/>
    <x v="0"/>
    <x v="0"/>
    <x v="0"/>
    <n v="103.4"/>
    <x v="3"/>
    <s v="Gauteng Region"/>
    <s v="Low"/>
    <s v="May"/>
    <s v="Q2"/>
    <s v="No"/>
    <n v="1"/>
    <n v="15.51"/>
    <n v="118.91"/>
  </r>
  <r>
    <n v="5018"/>
    <s v="R04892"/>
    <x v="600"/>
    <n v="68"/>
    <x v="0"/>
    <x v="4"/>
    <x v="26"/>
    <n v="1"/>
    <x v="1"/>
    <s v="Mobile Payment"/>
    <s v="Home Delivery"/>
    <s v="No"/>
    <s v="Highly recommend"/>
    <x v="3"/>
    <x v="0"/>
    <x v="0"/>
    <x v="5"/>
    <n v="27815.439999999999"/>
    <x v="6"/>
    <s v="Central Region"/>
    <s v="High"/>
    <s v="February"/>
    <s v="Q1"/>
    <s v="Yes"/>
    <n v="1"/>
    <n v="4172.3159999999998"/>
    <n v="31987.755999999998"/>
  </r>
  <r>
    <n v="5019"/>
    <s v="R08356"/>
    <x v="666"/>
    <n v="47"/>
    <x v="2"/>
    <x v="3"/>
    <x v="94"/>
    <n v="4"/>
    <x v="1"/>
    <s v="Mobile Payment"/>
    <s v="Home Delivery"/>
    <s v="Yes"/>
    <s v="Customer support was excellent"/>
    <x v="4"/>
    <x v="0"/>
    <x v="1"/>
    <x v="4"/>
    <n v="1746.77"/>
    <x v="5"/>
    <s v="Central Region"/>
    <s v="Medium"/>
    <s v="June"/>
    <s v="Q2"/>
    <s v="No"/>
    <n v="1"/>
    <n v="262.01549999999997"/>
    <n v="2008.7854999999997"/>
  </r>
  <r>
    <n v="5020"/>
    <s v="R08238"/>
    <x v="590"/>
    <n v="33"/>
    <x v="1"/>
    <x v="7"/>
    <x v="116"/>
    <n v="1"/>
    <x v="0"/>
    <s v="Mobile Payment"/>
    <s v="Click &amp; Collect"/>
    <s v="No"/>
    <s v="Great customer service"/>
    <x v="3"/>
    <x v="0"/>
    <x v="0"/>
    <x v="1"/>
    <n v="11052.57"/>
    <x v="6"/>
    <s v="Western Region"/>
    <s v="High"/>
    <s v="September"/>
    <s v="Q3"/>
    <s v="Yes"/>
    <n v="0"/>
    <n v="1657.8854999999999"/>
    <n v="12710.455499999998"/>
  </r>
  <r>
    <n v="5023"/>
    <s v="R03177"/>
    <x v="265"/>
    <n v="65"/>
    <x v="2"/>
    <x v="7"/>
    <x v="9"/>
    <n v="4"/>
    <x v="0"/>
    <s v="Credit Card"/>
    <s v="Click &amp; Collect"/>
    <s v="No"/>
    <s v="Great customer service"/>
    <x v="4"/>
    <x v="0"/>
    <x v="1"/>
    <x v="5"/>
    <n v="43.23"/>
    <x v="3"/>
    <s v="Western Region"/>
    <s v="Low"/>
    <s v="June"/>
    <s v="Q2"/>
    <s v="No"/>
    <n v="0"/>
    <n v="6.4844999999999997"/>
    <n v="49.714499999999994"/>
  </r>
  <r>
    <n v="5024"/>
    <s v="R08014"/>
    <x v="704"/>
    <n v="50"/>
    <x v="0"/>
    <x v="6"/>
    <x v="77"/>
    <n v="5"/>
    <x v="0"/>
    <s v="Cash"/>
    <s v="Home Delivery"/>
    <s v="No"/>
    <s v="Delivery delayed"/>
    <x v="1"/>
    <x v="1"/>
    <x v="0"/>
    <x v="4"/>
    <n v="353.21"/>
    <x v="3"/>
    <s v="Gauteng Region"/>
    <s v="Low"/>
    <s v="June"/>
    <s v="Q2"/>
    <s v="No"/>
    <n v="0"/>
    <n v="52.981499999999997"/>
    <n v="406.19149999999996"/>
  </r>
  <r>
    <n v="5025"/>
    <s v="R05182"/>
    <x v="546"/>
    <n v="50"/>
    <x v="1"/>
    <x v="0"/>
    <x v="123"/>
    <n v="4"/>
    <x v="1"/>
    <s v="Cash"/>
    <s v="In Store"/>
    <s v="Yes"/>
    <s v="Excellent product"/>
    <x v="4"/>
    <x v="0"/>
    <x v="1"/>
    <x v="4"/>
    <n v="2977.47"/>
    <x v="7"/>
    <s v="Northern Region"/>
    <s v="Medium"/>
    <s v="October"/>
    <s v="Q4"/>
    <s v="No"/>
    <n v="1"/>
    <n v="446.62049999999994"/>
    <n v="3424.0904999999993"/>
  </r>
  <r>
    <n v="5026"/>
    <s v="R07580"/>
    <x v="116"/>
    <m/>
    <x v="0"/>
    <x v="8"/>
    <x v="85"/>
    <n v="5"/>
    <x v="1"/>
    <s v="Cash"/>
    <s v="Home Delivery"/>
    <s v="No"/>
    <s v="Fits perfectly"/>
    <x v="1"/>
    <x v="0"/>
    <x v="1"/>
    <x v="6"/>
    <n v="812.2"/>
    <x v="2"/>
    <s v="Eastern Region"/>
    <s v="Medium"/>
    <s v="November"/>
    <s v="Q4"/>
    <s v="No"/>
    <n v="1"/>
    <n v="121.83"/>
    <n v="934.03"/>
  </r>
  <r>
    <n v="5028"/>
    <s v="R03290"/>
    <x v="190"/>
    <n v="70"/>
    <x v="0"/>
    <x v="8"/>
    <x v="94"/>
    <n v="3"/>
    <x v="0"/>
    <s v="Credit Card"/>
    <s v="In Store"/>
    <s v="No"/>
    <s v="Product exceeded expectations"/>
    <x v="2"/>
    <x v="0"/>
    <x v="0"/>
    <x v="5"/>
    <n v="1746.77"/>
    <x v="5"/>
    <s v="Eastern Region"/>
    <s v="Medium"/>
    <s v="May"/>
    <s v="Q2"/>
    <s v="No"/>
    <n v="0"/>
    <n v="262.01549999999997"/>
    <n v="2008.7854999999997"/>
  </r>
  <r>
    <n v="5030"/>
    <s v="R08862"/>
    <x v="279"/>
    <n v="21"/>
    <x v="0"/>
    <x v="1"/>
    <x v="113"/>
    <n v="4"/>
    <x v="1"/>
    <s v="Credit Card"/>
    <s v="Click &amp; Collect"/>
    <s v="No"/>
    <s v="Easy to assemble"/>
    <x v="4"/>
    <x v="0"/>
    <x v="1"/>
    <x v="2"/>
    <n v="2572.02"/>
    <x v="7"/>
    <s v="Southern Region"/>
    <s v="Medium"/>
    <s v="September"/>
    <s v="Q3"/>
    <s v="No"/>
    <n v="1"/>
    <n v="385.803"/>
    <n v="2957.8229999999999"/>
  </r>
  <r>
    <n v="5032"/>
    <s v="R05841"/>
    <x v="105"/>
    <n v="74"/>
    <x v="2"/>
    <x v="8"/>
    <x v="47"/>
    <n v="3"/>
    <x v="0"/>
    <s v="Cash"/>
    <s v="Click &amp; Collect"/>
    <s v="Yes"/>
    <s v="Highly recommend"/>
    <x v="2"/>
    <x v="0"/>
    <x v="0"/>
    <x v="5"/>
    <n v="13123.97"/>
    <x v="6"/>
    <s v="Eastern Region"/>
    <s v="High"/>
    <s v="April"/>
    <s v="Q2"/>
    <s v="Yes"/>
    <n v="0"/>
    <n v="1968.5954999999999"/>
    <n v="15092.565499999999"/>
  </r>
  <r>
    <n v="5033"/>
    <s v="R07117"/>
    <x v="511"/>
    <n v="31"/>
    <x v="1"/>
    <x v="2"/>
    <x v="29"/>
    <n v="1"/>
    <x v="1"/>
    <s v="Debit Card"/>
    <s v="In Store"/>
    <s v="Yes"/>
    <s v="Fits perfectly"/>
    <x v="3"/>
    <x v="0"/>
    <x v="0"/>
    <x v="1"/>
    <n v="1355.08"/>
    <x v="2"/>
    <s v="Northern Region"/>
    <s v="Medium"/>
    <s v="August"/>
    <s v="Q3"/>
    <s v="No"/>
    <n v="1"/>
    <n v="203.26199999999997"/>
    <n v="1558.3419999999999"/>
  </r>
  <r>
    <n v="5035"/>
    <s v="R04070"/>
    <x v="161"/>
    <n v="26"/>
    <x v="1"/>
    <x v="6"/>
    <x v="25"/>
    <n v="5"/>
    <x v="1"/>
    <s v="Mobile Payment"/>
    <s v="Click &amp; Collect"/>
    <s v="No"/>
    <s v="Poor packaging"/>
    <x v="1"/>
    <x v="1"/>
    <x v="0"/>
    <x v="1"/>
    <n v="4455.18"/>
    <x v="2"/>
    <s v="Gauteng Region"/>
    <s v="Medium"/>
    <s v="March"/>
    <s v="Q1"/>
    <s v="No"/>
    <n v="1"/>
    <n v="668.27700000000004"/>
    <n v="5123.4570000000003"/>
  </r>
  <r>
    <n v="5036"/>
    <s v="R08122"/>
    <x v="12"/>
    <n v="47"/>
    <x v="2"/>
    <x v="6"/>
    <x v="92"/>
    <n v="3"/>
    <x v="0"/>
    <s v="Mobile Payment"/>
    <s v="Home Delivery"/>
    <s v="Yes"/>
    <s v="Arrived damaged"/>
    <x v="2"/>
    <x v="1"/>
    <x v="0"/>
    <x v="4"/>
    <n v="2217.0300000000002"/>
    <x v="8"/>
    <s v="Gauteng Region"/>
    <s v="Medium"/>
    <s v="February"/>
    <s v="Q1"/>
    <s v="No"/>
    <n v="0"/>
    <n v="332.55450000000002"/>
    <n v="2549.5844999999999"/>
  </r>
  <r>
    <n v="5037"/>
    <s v="R09224"/>
    <x v="468"/>
    <n v="29"/>
    <x v="2"/>
    <x v="8"/>
    <x v="18"/>
    <n v="5"/>
    <x v="0"/>
    <s v="Mobile Payment"/>
    <s v="Click &amp; Collect"/>
    <s v="No"/>
    <s v="Packaging could improve"/>
    <x v="1"/>
    <x v="2"/>
    <x v="0"/>
    <x v="1"/>
    <n v="1712.08"/>
    <x v="7"/>
    <s v="Eastern Region"/>
    <s v="Medium"/>
    <s v="February"/>
    <s v="Q1"/>
    <s v="No"/>
    <n v="0"/>
    <n v="256.81199999999995"/>
    <n v="1968.8919999999998"/>
  </r>
  <r>
    <n v="5038"/>
    <s v="R00273"/>
    <x v="629"/>
    <n v="62"/>
    <x v="2"/>
    <x v="3"/>
    <x v="91"/>
    <n v="5"/>
    <x v="1"/>
    <s v="Credit Card"/>
    <s v="Home Delivery"/>
    <s v="No"/>
    <s v="Very comfortable"/>
    <x v="1"/>
    <x v="0"/>
    <x v="1"/>
    <x v="0"/>
    <n v="53.85"/>
    <x v="3"/>
    <s v="Central Region"/>
    <s v="Low"/>
    <s v="August"/>
    <s v="Q3"/>
    <s v="No"/>
    <n v="1"/>
    <n v="8.0775000000000006"/>
    <n v="61.927499999999995"/>
  </r>
  <r>
    <n v="5039"/>
    <s v="R02043"/>
    <x v="38"/>
    <n v="43"/>
    <x v="1"/>
    <x v="8"/>
    <x v="89"/>
    <n v="1"/>
    <x v="1"/>
    <s v="EFT"/>
    <s v="Home Delivery"/>
    <s v="Yes"/>
    <s v="Instructions unclear"/>
    <x v="3"/>
    <x v="2"/>
    <x v="0"/>
    <x v="3"/>
    <n v="574.49"/>
    <x v="4"/>
    <s v="Eastern Region"/>
    <s v="Medium"/>
    <s v="September"/>
    <s v="Q3"/>
    <s v="No"/>
    <n v="1"/>
    <n v="86.173500000000004"/>
    <n v="660.6635"/>
  </r>
  <r>
    <n v="5040"/>
    <s v="R04764"/>
    <x v="578"/>
    <n v="19"/>
    <x v="0"/>
    <x v="1"/>
    <x v="67"/>
    <n v="2"/>
    <x v="0"/>
    <s v="Credit Card"/>
    <s v="In Store"/>
    <s v="Yes"/>
    <s v="Helpful staff"/>
    <x v="0"/>
    <x v="0"/>
    <x v="0"/>
    <x v="2"/>
    <n v="1859.13"/>
    <x v="5"/>
    <s v="Southern Region"/>
    <s v="Medium"/>
    <s v="January"/>
    <s v="Q1"/>
    <s v="No"/>
    <n v="0"/>
    <n v="278.86950000000002"/>
    <n v="2137.9994999999999"/>
  </r>
  <r>
    <n v="5041"/>
    <s v="R06863"/>
    <x v="575"/>
    <n v="26"/>
    <x v="2"/>
    <x v="4"/>
    <x v="94"/>
    <n v="2"/>
    <x v="0"/>
    <s v="Credit Card"/>
    <s v="In Store"/>
    <s v="Yes"/>
    <s v="Highly recommend"/>
    <x v="0"/>
    <x v="0"/>
    <x v="0"/>
    <x v="1"/>
    <n v="1746.77"/>
    <x v="5"/>
    <s v="Central Region"/>
    <s v="Medium"/>
    <s v="April"/>
    <s v="Q2"/>
    <s v="No"/>
    <n v="0"/>
    <n v="262.01549999999997"/>
    <n v="2008.7854999999997"/>
  </r>
  <r>
    <n v="5042"/>
    <s v="R05383"/>
    <x v="13"/>
    <n v="26"/>
    <x v="2"/>
    <x v="7"/>
    <x v="11"/>
    <n v="5"/>
    <x v="1"/>
    <s v="EFT"/>
    <s v="Home Delivery"/>
    <s v="Yes"/>
    <s v="Instructions unclear"/>
    <x v="1"/>
    <x v="2"/>
    <x v="0"/>
    <x v="1"/>
    <n v="231.22"/>
    <x v="1"/>
    <s v="Western Region"/>
    <s v="Low"/>
    <s v="August"/>
    <s v="Q3"/>
    <s v="No"/>
    <n v="1"/>
    <n v="34.683"/>
    <n v="265.90299999999996"/>
  </r>
  <r>
    <n v="5043"/>
    <s v="R05467"/>
    <x v="4"/>
    <n v="23"/>
    <x v="0"/>
    <x v="4"/>
    <x v="12"/>
    <n v="5"/>
    <x v="0"/>
    <s v="Cash"/>
    <s v="Click &amp; Collect"/>
    <s v="No"/>
    <s v="Very comfortable"/>
    <x v="1"/>
    <x v="0"/>
    <x v="1"/>
    <x v="2"/>
    <n v="228.08"/>
    <x v="8"/>
    <s v="Central Region"/>
    <s v="Low"/>
    <s v="April"/>
    <s v="Q2"/>
    <s v="No"/>
    <n v="0"/>
    <n v="34.212000000000003"/>
    <n v="262.29199999999997"/>
  </r>
  <r>
    <n v="5045"/>
    <s v="R06001"/>
    <x v="144"/>
    <n v="38"/>
    <x v="2"/>
    <x v="3"/>
    <x v="65"/>
    <n v="3"/>
    <x v="1"/>
    <s v="Cash"/>
    <s v="In Store"/>
    <s v="No"/>
    <s v="Delivery delayed"/>
    <x v="2"/>
    <x v="1"/>
    <x v="0"/>
    <x v="3"/>
    <n v="45.96"/>
    <x v="3"/>
    <s v="Central Region"/>
    <s v="Low"/>
    <s v="November"/>
    <s v="Q4"/>
    <s v="No"/>
    <n v="1"/>
    <n v="6.8940000000000001"/>
    <n v="52.853999999999999"/>
  </r>
  <r>
    <n v="5046"/>
    <s v="R07048"/>
    <x v="72"/>
    <n v="26"/>
    <x v="2"/>
    <x v="5"/>
    <x v="47"/>
    <n v="5"/>
    <x v="1"/>
    <s v="Cash"/>
    <s v="Home Delivery"/>
    <s v="Yes"/>
    <s v="Poor packaging"/>
    <x v="1"/>
    <x v="1"/>
    <x v="0"/>
    <x v="1"/>
    <n v="13123.97"/>
    <x v="6"/>
    <s v="Western Region"/>
    <s v="High"/>
    <s v="November"/>
    <s v="Q4"/>
    <s v="Yes"/>
    <n v="1"/>
    <n v="1968.5954999999999"/>
    <n v="15092.565499999999"/>
  </r>
  <r>
    <n v="5047"/>
    <s v="R08691"/>
    <x v="289"/>
    <n v="26"/>
    <x v="2"/>
    <x v="4"/>
    <x v="96"/>
    <n v="3"/>
    <x v="1"/>
    <s v="Debit Card"/>
    <s v="Click &amp; Collect"/>
    <s v="No"/>
    <s v="Customer support was excellent"/>
    <x v="2"/>
    <x v="0"/>
    <x v="0"/>
    <x v="1"/>
    <n v="944.78"/>
    <x v="6"/>
    <s v="Central Region"/>
    <s v="Medium"/>
    <s v="March"/>
    <s v="Q1"/>
    <s v="No"/>
    <n v="1"/>
    <n v="141.71699999999998"/>
    <n v="1086.4969999999998"/>
  </r>
  <r>
    <n v="5048"/>
    <s v="R06903"/>
    <x v="527"/>
    <n v="44"/>
    <x v="2"/>
    <x v="5"/>
    <x v="86"/>
    <n v="5"/>
    <x v="0"/>
    <s v="Cash"/>
    <s v="In Store"/>
    <s v="No"/>
    <s v="Fits perfectly"/>
    <x v="1"/>
    <x v="0"/>
    <x v="1"/>
    <x v="3"/>
    <n v="5258.73"/>
    <x v="2"/>
    <s v="Western Region"/>
    <s v="High"/>
    <s v="August"/>
    <s v="Q3"/>
    <s v="Yes"/>
    <n v="0"/>
    <n v="788.80949999999996"/>
    <n v="6047.539499999999"/>
  </r>
  <r>
    <n v="5049"/>
    <s v="R04323"/>
    <x v="173"/>
    <n v="52"/>
    <x v="0"/>
    <x v="3"/>
    <x v="121"/>
    <n v="1"/>
    <x v="1"/>
    <s v="Cash"/>
    <s v="Home Delivery"/>
    <s v="No"/>
    <s v="Excellent product"/>
    <x v="3"/>
    <x v="0"/>
    <x v="0"/>
    <x v="4"/>
    <n v="85.25"/>
    <x v="1"/>
    <s v="Central Region"/>
    <s v="Low"/>
    <s v="October"/>
    <s v="Q4"/>
    <s v="No"/>
    <n v="1"/>
    <n v="12.7875"/>
    <n v="98.037499999999994"/>
  </r>
  <r>
    <n v="5050"/>
    <s v="R07177"/>
    <x v="78"/>
    <n v="48"/>
    <x v="0"/>
    <x v="3"/>
    <x v="115"/>
    <n v="4"/>
    <x v="1"/>
    <s v="Mobile Payment"/>
    <s v="In Store"/>
    <s v="No"/>
    <s v="Easy online ordering"/>
    <x v="4"/>
    <x v="0"/>
    <x v="1"/>
    <x v="4"/>
    <n v="1369.39"/>
    <x v="4"/>
    <s v="Central Region"/>
    <s v="Medium"/>
    <s v="June"/>
    <s v="Q2"/>
    <s v="No"/>
    <n v="1"/>
    <n v="205.4085"/>
    <n v="1574.7985000000001"/>
  </r>
  <r>
    <n v="5051"/>
    <s v="R08000"/>
    <x v="126"/>
    <n v="21"/>
    <x v="0"/>
    <x v="3"/>
    <x v="100"/>
    <n v="4"/>
    <x v="1"/>
    <s v="Credit Card"/>
    <s v="In Store"/>
    <s v="Yes"/>
    <s v="Fits perfectly"/>
    <x v="4"/>
    <x v="0"/>
    <x v="1"/>
    <x v="2"/>
    <n v="5432.76"/>
    <x v="5"/>
    <s v="Central Region"/>
    <s v="High"/>
    <s v="September"/>
    <s v="Q3"/>
    <s v="Yes"/>
    <n v="1"/>
    <n v="814.91399999999999"/>
    <n v="6247.674"/>
  </r>
  <r>
    <n v="5052"/>
    <s v="R07895"/>
    <x v="103"/>
    <n v="76"/>
    <x v="1"/>
    <x v="6"/>
    <x v="51"/>
    <n v="3"/>
    <x v="1"/>
    <s v="Cash"/>
    <s v="Home Delivery"/>
    <s v="Yes"/>
    <s v="Packaging could improve"/>
    <x v="2"/>
    <x v="2"/>
    <x v="1"/>
    <x v="5"/>
    <n v="209.53"/>
    <x v="3"/>
    <s v="Gauteng Region"/>
    <s v="Low"/>
    <s v="November"/>
    <s v="Q4"/>
    <s v="No"/>
    <n v="1"/>
    <n v="31.429499999999997"/>
    <n v="240.95949999999999"/>
  </r>
  <r>
    <n v="5053"/>
    <s v="R05709"/>
    <x v="710"/>
    <n v="73"/>
    <x v="2"/>
    <x v="8"/>
    <x v="81"/>
    <n v="3"/>
    <x v="0"/>
    <s v="Cash"/>
    <s v="Click &amp; Collect"/>
    <s v="Yes"/>
    <s v="Exactly as advertised"/>
    <x v="2"/>
    <x v="0"/>
    <x v="0"/>
    <x v="5"/>
    <n v="375.53"/>
    <x v="4"/>
    <s v="Eastern Region"/>
    <s v="Low"/>
    <s v="January"/>
    <s v="Q1"/>
    <s v="No"/>
    <n v="0"/>
    <n v="56.329499999999996"/>
    <n v="431.85949999999991"/>
  </r>
  <r>
    <n v="5056"/>
    <s v="R04710"/>
    <x v="704"/>
    <n v="72"/>
    <x v="1"/>
    <x v="6"/>
    <x v="78"/>
    <n v="1"/>
    <x v="1"/>
    <s v="Debit Card"/>
    <s v="Home Delivery"/>
    <s v="Yes"/>
    <s v="Product exceeded expectations"/>
    <x v="3"/>
    <x v="0"/>
    <x v="0"/>
    <x v="5"/>
    <n v="954.6"/>
    <x v="8"/>
    <s v="Gauteng Region"/>
    <s v="Medium"/>
    <s v="June"/>
    <s v="Q2"/>
    <s v="No"/>
    <n v="1"/>
    <n v="143.19"/>
    <n v="1097.79"/>
  </r>
  <r>
    <n v="5057"/>
    <s v="R05854"/>
    <x v="498"/>
    <n v="36"/>
    <x v="1"/>
    <x v="1"/>
    <x v="104"/>
    <n v="2"/>
    <x v="0"/>
    <s v="EFT"/>
    <s v="Click &amp; Collect"/>
    <s v="Yes"/>
    <s v="Very fast delivery"/>
    <x v="0"/>
    <x v="0"/>
    <x v="0"/>
    <x v="3"/>
    <n v="274.49"/>
    <x v="1"/>
    <s v="Southern Region"/>
    <s v="Low"/>
    <s v="December"/>
    <s v="Q4"/>
    <s v="No"/>
    <n v="0"/>
    <n v="41.173499999999997"/>
    <n v="315.6635"/>
  </r>
  <r>
    <n v="5058"/>
    <s v="R08284"/>
    <x v="19"/>
    <n v="46"/>
    <x v="1"/>
    <x v="0"/>
    <x v="57"/>
    <n v="4"/>
    <x v="1"/>
    <s v="Debit Card"/>
    <s v="Home Delivery"/>
    <s v="No"/>
    <s v="Worth the money"/>
    <x v="4"/>
    <x v="0"/>
    <x v="1"/>
    <x v="4"/>
    <n v="551.66"/>
    <x v="0"/>
    <s v="Northern Region"/>
    <s v="Medium"/>
    <s v="February"/>
    <s v="Q1"/>
    <s v="No"/>
    <n v="1"/>
    <n v="82.748999999999995"/>
    <n v="634.40899999999988"/>
  </r>
  <r>
    <n v="5060"/>
    <s v="R08629"/>
    <x v="516"/>
    <n v="68"/>
    <x v="1"/>
    <x v="7"/>
    <x v="50"/>
    <n v="3"/>
    <x v="1"/>
    <s v="Debit Card"/>
    <s v="In Store"/>
    <s v="No"/>
    <s v="Product exceeded expectations"/>
    <x v="2"/>
    <x v="0"/>
    <x v="0"/>
    <x v="5"/>
    <n v="929.55"/>
    <x v="0"/>
    <s v="Western Region"/>
    <s v="Medium"/>
    <s v="May"/>
    <s v="Q2"/>
    <s v="No"/>
    <n v="1"/>
    <n v="139.43249999999998"/>
    <n v="1068.9824999999998"/>
  </r>
  <r>
    <n v="5061"/>
    <s v="R03479"/>
    <x v="201"/>
    <n v="79"/>
    <x v="2"/>
    <x v="3"/>
    <x v="56"/>
    <n v="5"/>
    <x v="1"/>
    <s v="Debit Card"/>
    <s v="Home Delivery"/>
    <s v="No"/>
    <s v="Helpful staff"/>
    <x v="1"/>
    <x v="0"/>
    <x v="1"/>
    <x v="5"/>
    <n v="306.57"/>
    <x v="4"/>
    <s v="Central Region"/>
    <s v="Low"/>
    <s v="June"/>
    <s v="Q2"/>
    <s v="No"/>
    <n v="1"/>
    <n v="45.985499999999995"/>
    <n v="352.55549999999994"/>
  </r>
  <r>
    <n v="5062"/>
    <s v="R08507"/>
    <x v="620"/>
    <n v="36"/>
    <x v="0"/>
    <x v="0"/>
    <x v="65"/>
    <n v="3"/>
    <x v="1"/>
    <s v="EFT"/>
    <s v="In Store"/>
    <s v="No"/>
    <s v="Fits perfectly"/>
    <x v="2"/>
    <x v="0"/>
    <x v="0"/>
    <x v="3"/>
    <n v="45.96"/>
    <x v="3"/>
    <s v="Northern Region"/>
    <s v="Low"/>
    <s v="April"/>
    <s v="Q2"/>
    <s v="No"/>
    <n v="1"/>
    <n v="6.8940000000000001"/>
    <n v="52.853999999999999"/>
  </r>
  <r>
    <n v="5063"/>
    <s v="R03925"/>
    <x v="543"/>
    <n v="45"/>
    <x v="2"/>
    <x v="0"/>
    <x v="35"/>
    <n v="1"/>
    <x v="0"/>
    <s v="Credit Card"/>
    <s v="Click &amp; Collect"/>
    <s v="Yes"/>
    <s v="Instructions unclear"/>
    <x v="3"/>
    <x v="2"/>
    <x v="0"/>
    <x v="4"/>
    <n v="6710.27"/>
    <x v="5"/>
    <s v="Northern Region"/>
    <s v="High"/>
    <s v="March"/>
    <s v="Q1"/>
    <s v="Yes"/>
    <n v="0"/>
    <n v="1006.5405000000001"/>
    <n v="7716.8104999999996"/>
  </r>
  <r>
    <n v="5064"/>
    <s v="R01749"/>
    <x v="29"/>
    <n v="24"/>
    <x v="2"/>
    <x v="0"/>
    <x v="22"/>
    <n v="5"/>
    <x v="1"/>
    <s v="Cash"/>
    <s v="Home Delivery"/>
    <s v="No"/>
    <s v="Fits perfectly"/>
    <x v="1"/>
    <x v="0"/>
    <x v="1"/>
    <x v="2"/>
    <n v="1734"/>
    <x v="7"/>
    <s v="Northern Region"/>
    <s v="Medium"/>
    <s v="March"/>
    <s v="Q1"/>
    <s v="No"/>
    <n v="1"/>
    <n v="260.09999999999997"/>
    <n v="1994.1"/>
  </r>
  <r>
    <n v="5065"/>
    <s v="R00733"/>
    <x v="16"/>
    <n v="45"/>
    <x v="1"/>
    <x v="4"/>
    <x v="13"/>
    <n v="2"/>
    <x v="1"/>
    <s v="Debit Card"/>
    <s v="Home Delivery"/>
    <s v="No"/>
    <s v="Excellent value"/>
    <x v="0"/>
    <x v="0"/>
    <x v="0"/>
    <x v="4"/>
    <n v="3576.97"/>
    <x v="5"/>
    <s v="Central Region"/>
    <s v="Medium"/>
    <s v="April"/>
    <s v="Q2"/>
    <s v="No"/>
    <n v="1"/>
    <n v="536.54549999999995"/>
    <n v="4113.5154999999995"/>
  </r>
  <r>
    <n v="5066"/>
    <s v="R02554"/>
    <x v="515"/>
    <n v="23"/>
    <x v="0"/>
    <x v="6"/>
    <x v="28"/>
    <n v="1"/>
    <x v="0"/>
    <s v="Debit Card"/>
    <s v="In Store"/>
    <s v="No"/>
    <s v="Item missing accessories"/>
    <x v="3"/>
    <x v="1"/>
    <x v="1"/>
    <x v="2"/>
    <n v="1011.68"/>
    <x v="0"/>
    <s v="Gauteng Region"/>
    <s v="Medium"/>
    <s v="October"/>
    <s v="Q4"/>
    <s v="No"/>
    <n v="0"/>
    <n v="151.75199999999998"/>
    <n v="1163.4319999999998"/>
  </r>
  <r>
    <n v="5068"/>
    <s v="R05115"/>
    <x v="204"/>
    <n v="80"/>
    <x v="2"/>
    <x v="4"/>
    <x v="50"/>
    <n v="3"/>
    <x v="1"/>
    <s v="EFT"/>
    <s v="Home Delivery"/>
    <s v="Yes"/>
    <s v="Product was disappointing"/>
    <x v="2"/>
    <x v="1"/>
    <x v="0"/>
    <x v="5"/>
    <n v="929.55"/>
    <x v="0"/>
    <s v="Central Region"/>
    <s v="Medium"/>
    <s v="January"/>
    <s v="Q1"/>
    <s v="No"/>
    <n v="1"/>
    <n v="139.43249999999998"/>
    <n v="1068.9824999999998"/>
  </r>
  <r>
    <n v="5069"/>
    <s v="R02663"/>
    <x v="416"/>
    <n v="43"/>
    <x v="2"/>
    <x v="0"/>
    <x v="21"/>
    <n v="1"/>
    <x v="1"/>
    <s v="EFT"/>
    <s v="Home Delivery"/>
    <s v="Yes"/>
    <s v="Delivery delayed"/>
    <x v="3"/>
    <x v="1"/>
    <x v="1"/>
    <x v="3"/>
    <n v="369.57"/>
    <x v="0"/>
    <s v="Northern Region"/>
    <s v="Low"/>
    <s v="September"/>
    <s v="Q3"/>
    <s v="No"/>
    <n v="1"/>
    <n v="55.435499999999998"/>
    <n v="425.00549999999998"/>
  </r>
  <r>
    <n v="5070"/>
    <s v="R06608"/>
    <x v="683"/>
    <n v="34"/>
    <x v="1"/>
    <x v="4"/>
    <x v="116"/>
    <n v="5"/>
    <x v="1"/>
    <s v="EFT"/>
    <s v="Click &amp; Collect"/>
    <s v="No"/>
    <s v="Poor packaging"/>
    <x v="1"/>
    <x v="1"/>
    <x v="0"/>
    <x v="1"/>
    <n v="11052.57"/>
    <x v="6"/>
    <s v="Central Region"/>
    <s v="High"/>
    <s v="December"/>
    <s v="Q4"/>
    <s v="Yes"/>
    <n v="1"/>
    <n v="1657.8854999999999"/>
    <n v="12710.455499999998"/>
  </r>
  <r>
    <n v="5071"/>
    <s v="R07842"/>
    <x v="457"/>
    <n v="75"/>
    <x v="1"/>
    <x v="3"/>
    <x v="77"/>
    <n v="3"/>
    <x v="0"/>
    <s v="Debit Card"/>
    <s v="Click &amp; Collect"/>
    <s v="No"/>
    <s v="Delivery delayed"/>
    <x v="2"/>
    <x v="1"/>
    <x v="0"/>
    <x v="5"/>
    <n v="353.21"/>
    <x v="3"/>
    <s v="Central Region"/>
    <s v="Low"/>
    <s v="March"/>
    <s v="Q1"/>
    <s v="No"/>
    <n v="0"/>
    <n v="52.981499999999997"/>
    <n v="406.19149999999996"/>
  </r>
  <r>
    <n v="5072"/>
    <s v="R03114"/>
    <x v="299"/>
    <n v="26"/>
    <x v="0"/>
    <x v="5"/>
    <x v="103"/>
    <n v="5"/>
    <x v="1"/>
    <s v="Credit Card"/>
    <s v="In Store"/>
    <s v="No"/>
    <m/>
    <x v="1"/>
    <x v="3"/>
    <x v="2"/>
    <x v="1"/>
    <n v="103.4"/>
    <x v="3"/>
    <s v="Western Region"/>
    <s v="Low"/>
    <s v="April"/>
    <s v="Q2"/>
    <s v="No"/>
    <n v="1"/>
    <n v="15.51"/>
    <n v="118.91"/>
  </r>
  <r>
    <n v="5073"/>
    <s v="R03304"/>
    <x v="479"/>
    <n v="55"/>
    <x v="1"/>
    <x v="6"/>
    <x v="106"/>
    <n v="1"/>
    <x v="1"/>
    <s v="Credit Card"/>
    <s v="In Store"/>
    <s v="No"/>
    <s v="Average quality"/>
    <x v="3"/>
    <x v="2"/>
    <x v="0"/>
    <x v="0"/>
    <n v="74.72"/>
    <x v="3"/>
    <s v="Gauteng Region"/>
    <s v="Low"/>
    <s v="October"/>
    <s v="Q4"/>
    <s v="No"/>
    <n v="1"/>
    <n v="11.208"/>
    <n v="85.927999999999997"/>
  </r>
  <r>
    <n v="5074"/>
    <s v="R01345"/>
    <x v="526"/>
    <n v="41"/>
    <x v="1"/>
    <x v="6"/>
    <x v="59"/>
    <n v="4"/>
    <x v="1"/>
    <s v="Cash"/>
    <s v="Click &amp; Collect"/>
    <s v="Yes"/>
    <s v="Fantastic experience"/>
    <x v="4"/>
    <x v="0"/>
    <x v="1"/>
    <x v="3"/>
    <n v="8798.49"/>
    <x v="4"/>
    <s v="Gauteng Region"/>
    <s v="High"/>
    <s v="September"/>
    <s v="Q3"/>
    <s v="Yes"/>
    <n v="1"/>
    <n v="1319.7735"/>
    <n v="10118.263499999999"/>
  </r>
  <r>
    <n v="5075"/>
    <s v="R01691"/>
    <x v="353"/>
    <n v="41"/>
    <x v="0"/>
    <x v="6"/>
    <x v="85"/>
    <n v="4"/>
    <x v="0"/>
    <s v="Mobile Payment"/>
    <s v="Home Delivery"/>
    <s v="Yes"/>
    <s v="Customer support was excellent"/>
    <x v="4"/>
    <x v="0"/>
    <x v="1"/>
    <x v="3"/>
    <n v="812.2"/>
    <x v="2"/>
    <s v="Gauteng Region"/>
    <s v="Medium"/>
    <s v="June"/>
    <s v="Q2"/>
    <s v="No"/>
    <n v="0"/>
    <n v="121.83"/>
    <n v="934.03"/>
  </r>
  <r>
    <n v="5078"/>
    <s v="R05049"/>
    <x v="662"/>
    <m/>
    <x v="0"/>
    <x v="2"/>
    <x v="44"/>
    <n v="2"/>
    <x v="0"/>
    <s v="EFT"/>
    <s v="In Store"/>
    <s v="Yes"/>
    <s v="Item missing accessories"/>
    <x v="0"/>
    <x v="1"/>
    <x v="1"/>
    <x v="6"/>
    <n v="2849.09"/>
    <x v="7"/>
    <s v="Northern Region"/>
    <s v="Medium"/>
    <s v="November"/>
    <s v="Q4"/>
    <s v="No"/>
    <n v="0"/>
    <n v="427.36349999999999"/>
    <n v="3276.4535000000001"/>
  </r>
  <r>
    <n v="5079"/>
    <s v="R05358"/>
    <x v="262"/>
    <n v="80"/>
    <x v="0"/>
    <x v="3"/>
    <x v="31"/>
    <n v="2"/>
    <x v="0"/>
    <s v="Credit Card"/>
    <s v="Home Delivery"/>
    <s v="No"/>
    <s v="Excellent value"/>
    <x v="0"/>
    <x v="0"/>
    <x v="0"/>
    <x v="5"/>
    <n v="294.33"/>
    <x v="4"/>
    <s v="Central Region"/>
    <s v="Low"/>
    <s v="June"/>
    <s v="Q2"/>
    <s v="No"/>
    <n v="0"/>
    <n v="44.149499999999996"/>
    <n v="338.47949999999997"/>
  </r>
  <r>
    <n v="5080"/>
    <s v="R03309"/>
    <x v="614"/>
    <n v="68"/>
    <x v="2"/>
    <x v="4"/>
    <x v="107"/>
    <n v="4"/>
    <x v="0"/>
    <s v="Credit Card"/>
    <s v="In Store"/>
    <s v="Yes"/>
    <s v="Product exceeded expectations"/>
    <x v="4"/>
    <x v="0"/>
    <x v="1"/>
    <x v="5"/>
    <n v="2413.3000000000002"/>
    <x v="6"/>
    <s v="Central Region"/>
    <s v="Medium"/>
    <s v="July"/>
    <s v="Q3"/>
    <s v="No"/>
    <n v="0"/>
    <n v="361.995"/>
    <n v="2775.2950000000001"/>
  </r>
  <r>
    <n v="5081"/>
    <s v="R01505"/>
    <x v="382"/>
    <n v="25"/>
    <x v="0"/>
    <x v="3"/>
    <x v="28"/>
    <n v="4"/>
    <x v="0"/>
    <s v="Debit Card"/>
    <s v="Click &amp; Collect"/>
    <s v="Yes"/>
    <s v="Exactly as advertised"/>
    <x v="4"/>
    <x v="0"/>
    <x v="1"/>
    <x v="1"/>
    <n v="1011.68"/>
    <x v="0"/>
    <s v="Central Region"/>
    <s v="Medium"/>
    <s v="November"/>
    <s v="Q4"/>
    <s v="No"/>
    <n v="0"/>
    <n v="151.75199999999998"/>
    <n v="1163.4319999999998"/>
  </r>
  <r>
    <n v="5082"/>
    <s v="R01807"/>
    <x v="29"/>
    <m/>
    <x v="1"/>
    <x v="2"/>
    <x v="98"/>
    <n v="3"/>
    <x v="0"/>
    <s v="EFT"/>
    <s v="Home Delivery"/>
    <s v="Yes"/>
    <m/>
    <x v="2"/>
    <x v="3"/>
    <x v="2"/>
    <x v="6"/>
    <n v="40.11"/>
    <x v="3"/>
    <s v="Northern Region"/>
    <s v="Low"/>
    <s v="March"/>
    <s v="Q1"/>
    <s v="No"/>
    <n v="0"/>
    <n v="6.0164999999999997"/>
    <n v="46.126499999999993"/>
  </r>
  <r>
    <n v="5083"/>
    <s v="R06453"/>
    <x v="575"/>
    <n v="31"/>
    <x v="1"/>
    <x v="1"/>
    <x v="1"/>
    <n v="4"/>
    <x v="1"/>
    <s v="Credit Card"/>
    <s v="In Store"/>
    <s v="No"/>
    <s v="Looks premium"/>
    <x v="4"/>
    <x v="0"/>
    <x v="1"/>
    <x v="1"/>
    <n v="444.38"/>
    <x v="1"/>
    <s v="Southern Region"/>
    <s v="Low"/>
    <s v="April"/>
    <s v="Q2"/>
    <s v="No"/>
    <n v="1"/>
    <n v="66.656999999999996"/>
    <n v="511.03699999999998"/>
  </r>
  <r>
    <n v="5085"/>
    <s v="R03792"/>
    <x v="440"/>
    <n v="20"/>
    <x v="1"/>
    <x v="8"/>
    <x v="50"/>
    <n v="2"/>
    <x v="1"/>
    <s v="Credit Card"/>
    <s v="Click &amp; Collect"/>
    <s v="Yes"/>
    <s v="Highly recommend"/>
    <x v="0"/>
    <x v="0"/>
    <x v="0"/>
    <x v="2"/>
    <n v="929.55"/>
    <x v="0"/>
    <s v="Eastern Region"/>
    <s v="Medium"/>
    <s v="December"/>
    <s v="Q4"/>
    <s v="No"/>
    <n v="1"/>
    <n v="139.43249999999998"/>
    <n v="1068.9824999999998"/>
  </r>
  <r>
    <n v="5087"/>
    <s v="R08030"/>
    <x v="539"/>
    <n v="79"/>
    <x v="1"/>
    <x v="3"/>
    <x v="96"/>
    <n v="5"/>
    <x v="0"/>
    <s v="Debit Card"/>
    <s v="Home Delivery"/>
    <s v="No"/>
    <s v="Very fast delivery"/>
    <x v="1"/>
    <x v="0"/>
    <x v="1"/>
    <x v="5"/>
    <n v="944.78"/>
    <x v="6"/>
    <s v="Central Region"/>
    <s v="Medium"/>
    <s v="April"/>
    <s v="Q2"/>
    <s v="No"/>
    <n v="0"/>
    <n v="141.71699999999998"/>
    <n v="1086.4969999999998"/>
  </r>
  <r>
    <n v="5089"/>
    <s v="R05818"/>
    <x v="312"/>
    <n v="19"/>
    <x v="1"/>
    <x v="8"/>
    <x v="2"/>
    <n v="5"/>
    <x v="1"/>
    <s v="Cash"/>
    <s v="Home Delivery"/>
    <s v="Yes"/>
    <s v="Poor packaging"/>
    <x v="1"/>
    <x v="1"/>
    <x v="0"/>
    <x v="2"/>
    <n v="230.14"/>
    <x v="2"/>
    <s v="Eastern Region"/>
    <s v="Low"/>
    <s v="August"/>
    <s v="Q3"/>
    <s v="No"/>
    <n v="1"/>
    <n v="34.520999999999994"/>
    <n v="264.66099999999994"/>
  </r>
  <r>
    <n v="5090"/>
    <s v="R07504"/>
    <x v="243"/>
    <n v="29"/>
    <x v="1"/>
    <x v="0"/>
    <x v="61"/>
    <n v="2"/>
    <x v="0"/>
    <s v="Cash"/>
    <s v="Click &amp; Collect"/>
    <s v="Yes"/>
    <s v="Long waiting time"/>
    <x v="0"/>
    <x v="1"/>
    <x v="1"/>
    <x v="1"/>
    <n v="768.34"/>
    <x v="7"/>
    <s v="Northern Region"/>
    <s v="Medium"/>
    <s v="November"/>
    <s v="Q4"/>
    <s v="No"/>
    <n v="0"/>
    <n v="115.251"/>
    <n v="883.59100000000001"/>
  </r>
  <r>
    <n v="5091"/>
    <s v="R01849"/>
    <x v="351"/>
    <n v="80"/>
    <x v="2"/>
    <x v="3"/>
    <x v="71"/>
    <n v="2"/>
    <x v="1"/>
    <s v="Cash"/>
    <s v="Click &amp; Collect"/>
    <s v="No"/>
    <s v="Average quality"/>
    <x v="0"/>
    <x v="2"/>
    <x v="0"/>
    <x v="5"/>
    <n v="1171.25"/>
    <x v="4"/>
    <s v="Central Region"/>
    <s v="Medium"/>
    <s v="October"/>
    <s v="Q4"/>
    <s v="No"/>
    <n v="1"/>
    <n v="175.6875"/>
    <n v="1346.9375"/>
  </r>
  <r>
    <n v="5092"/>
    <s v="R04513"/>
    <x v="469"/>
    <n v="57"/>
    <x v="0"/>
    <x v="4"/>
    <x v="71"/>
    <n v="1"/>
    <x v="0"/>
    <s v="Mobile Payment"/>
    <s v="Home Delivery"/>
    <s v="Yes"/>
    <s v="Easy to assemble"/>
    <x v="3"/>
    <x v="0"/>
    <x v="0"/>
    <x v="0"/>
    <n v="1171.25"/>
    <x v="4"/>
    <s v="Central Region"/>
    <s v="Medium"/>
    <s v="April"/>
    <s v="Q2"/>
    <s v="No"/>
    <n v="0"/>
    <n v="175.6875"/>
    <n v="1346.9375"/>
  </r>
  <r>
    <n v="5093"/>
    <s v="R02432"/>
    <x v="507"/>
    <n v="20"/>
    <x v="1"/>
    <x v="6"/>
    <x v="15"/>
    <n v="5"/>
    <x v="0"/>
    <s v="Credit Card"/>
    <s v="In Store"/>
    <s v="No"/>
    <s v="Helpful staff"/>
    <x v="1"/>
    <x v="0"/>
    <x v="1"/>
    <x v="2"/>
    <n v="869.65"/>
    <x v="4"/>
    <s v="Gauteng Region"/>
    <s v="Medium"/>
    <s v="September"/>
    <s v="Q3"/>
    <s v="No"/>
    <n v="0"/>
    <n v="130.44749999999999"/>
    <n v="1000.0974999999999"/>
  </r>
  <r>
    <n v="5094"/>
    <s v="R04661"/>
    <x v="269"/>
    <n v="41"/>
    <x v="1"/>
    <x v="3"/>
    <x v="101"/>
    <n v="4"/>
    <x v="0"/>
    <s v="Mobile Payment"/>
    <s v="Click &amp; Collect"/>
    <s v="Yes"/>
    <s v="Easy to assemble"/>
    <x v="4"/>
    <x v="0"/>
    <x v="1"/>
    <x v="3"/>
    <n v="886.51"/>
    <x v="1"/>
    <s v="Central Region"/>
    <s v="Medium"/>
    <s v="July"/>
    <s v="Q3"/>
    <s v="No"/>
    <n v="0"/>
    <n v="132.97649999999999"/>
    <n v="1019.4864999999999"/>
  </r>
  <r>
    <n v="5095"/>
    <s v="R07038"/>
    <x v="162"/>
    <n v="64"/>
    <x v="2"/>
    <x v="8"/>
    <x v="50"/>
    <n v="4"/>
    <x v="0"/>
    <s v="Debit Card"/>
    <s v="Click &amp; Collect"/>
    <s v="Yes"/>
    <s v="Fantastic experience"/>
    <x v="4"/>
    <x v="0"/>
    <x v="1"/>
    <x v="0"/>
    <n v="929.55"/>
    <x v="0"/>
    <s v="Eastern Region"/>
    <s v="Medium"/>
    <s v="April"/>
    <s v="Q2"/>
    <s v="No"/>
    <n v="0"/>
    <n v="139.43249999999998"/>
    <n v="1068.9824999999998"/>
  </r>
  <r>
    <n v="5096"/>
    <s v="R05776"/>
    <x v="546"/>
    <n v="67"/>
    <x v="2"/>
    <x v="4"/>
    <x v="89"/>
    <n v="2"/>
    <x v="0"/>
    <s v="EFT"/>
    <s v="In Store"/>
    <s v="Yes"/>
    <s v="Excellent value"/>
    <x v="0"/>
    <x v="0"/>
    <x v="0"/>
    <x v="5"/>
    <n v="574.49"/>
    <x v="4"/>
    <s v="Central Region"/>
    <s v="Medium"/>
    <s v="October"/>
    <s v="Q4"/>
    <s v="No"/>
    <n v="0"/>
    <n v="86.173500000000004"/>
    <n v="660.6635"/>
  </r>
  <r>
    <n v="5098"/>
    <s v="R08896"/>
    <x v="464"/>
    <n v="64"/>
    <x v="2"/>
    <x v="3"/>
    <x v="42"/>
    <n v="4"/>
    <x v="0"/>
    <s v="Credit Card"/>
    <s v="Click &amp; Collect"/>
    <s v="Yes"/>
    <s v="Customer support was excellent"/>
    <x v="4"/>
    <x v="0"/>
    <x v="1"/>
    <x v="0"/>
    <n v="2099.4"/>
    <x v="2"/>
    <s v="Central Region"/>
    <s v="Medium"/>
    <s v="March"/>
    <s v="Q1"/>
    <s v="No"/>
    <n v="0"/>
    <n v="314.91000000000003"/>
    <n v="2414.31"/>
  </r>
  <r>
    <n v="5099"/>
    <s v="R05724"/>
    <x v="275"/>
    <n v="29"/>
    <x v="2"/>
    <x v="7"/>
    <x v="33"/>
    <n v="3"/>
    <x v="0"/>
    <s v="Credit Card"/>
    <s v="Click &amp; Collect"/>
    <s v="No"/>
    <s v="Packaging could improve"/>
    <x v="2"/>
    <x v="2"/>
    <x v="1"/>
    <x v="1"/>
    <n v="440.87"/>
    <x v="7"/>
    <s v="Western Region"/>
    <s v="Low"/>
    <s v="August"/>
    <s v="Q3"/>
    <s v="No"/>
    <n v="0"/>
    <n v="66.130499999999998"/>
    <n v="507.00049999999999"/>
  </r>
  <r>
    <n v="5100"/>
    <s v="R05448"/>
    <x v="714"/>
    <n v="37"/>
    <x v="1"/>
    <x v="1"/>
    <x v="82"/>
    <n v="2"/>
    <x v="0"/>
    <s v="Mobile Payment"/>
    <s v="Click &amp; Collect"/>
    <s v="Yes"/>
    <s v="Very comfortable"/>
    <x v="0"/>
    <x v="0"/>
    <x v="0"/>
    <x v="3"/>
    <n v="463.48"/>
    <x v="6"/>
    <s v="Southern Region"/>
    <s v="Low"/>
    <s v="March"/>
    <s v="Q1"/>
    <s v="No"/>
    <n v="0"/>
    <n v="69.522000000000006"/>
    <n v="533.00199999999995"/>
  </r>
  <r>
    <n v="5102"/>
    <s v="R01118"/>
    <x v="164"/>
    <n v="24"/>
    <x v="0"/>
    <x v="6"/>
    <x v="25"/>
    <n v="3"/>
    <x v="0"/>
    <s v="EFT"/>
    <s v="In Store"/>
    <s v="Yes"/>
    <s v="Easy to assemble"/>
    <x v="2"/>
    <x v="0"/>
    <x v="0"/>
    <x v="2"/>
    <n v="4455.18"/>
    <x v="2"/>
    <s v="Gauteng Region"/>
    <s v="Medium"/>
    <s v="January"/>
    <s v="Q1"/>
    <s v="No"/>
    <n v="0"/>
    <n v="668.27700000000004"/>
    <n v="5123.4570000000003"/>
  </r>
  <r>
    <n v="5103"/>
    <s v="R01757"/>
    <x v="363"/>
    <n v="22"/>
    <x v="0"/>
    <x v="2"/>
    <x v="91"/>
    <n v="4"/>
    <x v="1"/>
    <s v="EFT"/>
    <s v="Home Delivery"/>
    <s v="No"/>
    <m/>
    <x v="4"/>
    <x v="3"/>
    <x v="2"/>
    <x v="2"/>
    <n v="53.85"/>
    <x v="3"/>
    <s v="Northern Region"/>
    <s v="Low"/>
    <s v="January"/>
    <s v="Q1"/>
    <s v="No"/>
    <n v="1"/>
    <n v="8.0775000000000006"/>
    <n v="61.927499999999995"/>
  </r>
  <r>
    <n v="5104"/>
    <s v="R00498"/>
    <x v="196"/>
    <n v="49"/>
    <x v="1"/>
    <x v="5"/>
    <x v="39"/>
    <n v="5"/>
    <x v="0"/>
    <s v="Mobile Payment"/>
    <s v="In Store"/>
    <s v="No"/>
    <s v="Worth the money"/>
    <x v="1"/>
    <x v="0"/>
    <x v="1"/>
    <x v="4"/>
    <n v="24904.86"/>
    <x v="6"/>
    <s v="Western Region"/>
    <s v="High"/>
    <s v="April"/>
    <s v="Q2"/>
    <s v="Yes"/>
    <n v="0"/>
    <n v="3735.7289999999998"/>
    <n v="28640.589"/>
  </r>
  <r>
    <n v="5105"/>
    <s v="R05357"/>
    <x v="358"/>
    <n v="40"/>
    <x v="1"/>
    <x v="7"/>
    <x v="72"/>
    <n v="1"/>
    <x v="1"/>
    <s v="Debit Card"/>
    <s v="Click &amp; Collect"/>
    <s v="No"/>
    <s v="Highly recommend"/>
    <x v="3"/>
    <x v="0"/>
    <x v="0"/>
    <x v="3"/>
    <n v="16291.52"/>
    <x v="5"/>
    <s v="Western Region"/>
    <s v="High"/>
    <s v="January"/>
    <s v="Q1"/>
    <s v="Yes"/>
    <n v="1"/>
    <n v="2443.7280000000001"/>
    <n v="18735.248"/>
  </r>
  <r>
    <n v="5106"/>
    <s v="R00871"/>
    <x v="167"/>
    <n v="78"/>
    <x v="0"/>
    <x v="8"/>
    <x v="8"/>
    <n v="1"/>
    <x v="1"/>
    <s v="EFT"/>
    <s v="Click &amp; Collect"/>
    <s v="Yes"/>
    <s v="Product was disappointing"/>
    <x v="3"/>
    <x v="1"/>
    <x v="1"/>
    <x v="5"/>
    <n v="5390.8"/>
    <x v="6"/>
    <s v="Eastern Region"/>
    <s v="High"/>
    <s v="August"/>
    <s v="Q3"/>
    <s v="Yes"/>
    <n v="1"/>
    <n v="808.62"/>
    <n v="6199.42"/>
  </r>
  <r>
    <n v="5107"/>
    <s v="R03358"/>
    <x v="41"/>
    <n v="80"/>
    <x v="0"/>
    <x v="1"/>
    <x v="114"/>
    <n v="3"/>
    <x v="0"/>
    <s v="Debit Card"/>
    <s v="Home Delivery"/>
    <s v="No"/>
    <s v="Looks premium"/>
    <x v="2"/>
    <x v="0"/>
    <x v="0"/>
    <x v="5"/>
    <n v="338.79"/>
    <x v="0"/>
    <s v="Southern Region"/>
    <s v="Low"/>
    <s v="July"/>
    <s v="Q3"/>
    <s v="No"/>
    <n v="0"/>
    <n v="50.8185"/>
    <n v="389.60849999999999"/>
  </r>
  <r>
    <n v="5108"/>
    <s v="R00913"/>
    <x v="721"/>
    <n v="33"/>
    <x v="1"/>
    <x v="2"/>
    <x v="34"/>
    <n v="5"/>
    <x v="1"/>
    <s v="EFT"/>
    <s v="Home Delivery"/>
    <s v="No"/>
    <s v="Instructions unclear"/>
    <x v="1"/>
    <x v="2"/>
    <x v="0"/>
    <x v="1"/>
    <n v="14729.04"/>
    <x v="6"/>
    <s v="Northern Region"/>
    <s v="High"/>
    <s v="September"/>
    <s v="Q3"/>
    <s v="Yes"/>
    <n v="1"/>
    <n v="2209.3560000000002"/>
    <n v="16938.396000000001"/>
  </r>
  <r>
    <n v="5109"/>
    <s v="R00722"/>
    <x v="311"/>
    <n v="32"/>
    <x v="1"/>
    <x v="1"/>
    <x v="50"/>
    <n v="3"/>
    <x v="1"/>
    <s v="EFT"/>
    <s v="Home Delivery"/>
    <s v="No"/>
    <s v="Worth the money"/>
    <x v="2"/>
    <x v="0"/>
    <x v="0"/>
    <x v="1"/>
    <n v="929.55"/>
    <x v="0"/>
    <s v="Southern Region"/>
    <s v="Medium"/>
    <s v="February"/>
    <s v="Q1"/>
    <s v="No"/>
    <n v="1"/>
    <n v="139.43249999999998"/>
    <n v="1068.9824999999998"/>
  </r>
  <r>
    <n v="5110"/>
    <s v="R02806"/>
    <x v="260"/>
    <n v="46"/>
    <x v="2"/>
    <x v="0"/>
    <x v="28"/>
    <n v="3"/>
    <x v="1"/>
    <s v="Debit Card"/>
    <s v="Click &amp; Collect"/>
    <s v="No"/>
    <s v="Poor packaging"/>
    <x v="2"/>
    <x v="1"/>
    <x v="0"/>
    <x v="4"/>
    <n v="1011.68"/>
    <x v="0"/>
    <s v="Northern Region"/>
    <s v="Medium"/>
    <s v="March"/>
    <s v="Q1"/>
    <s v="No"/>
    <n v="1"/>
    <n v="151.75199999999998"/>
    <n v="1163.4319999999998"/>
  </r>
  <r>
    <n v="5111"/>
    <s v="R09239"/>
    <x v="57"/>
    <n v="27"/>
    <x v="2"/>
    <x v="1"/>
    <x v="119"/>
    <n v="2"/>
    <x v="1"/>
    <s v="Cash"/>
    <s v="In Store"/>
    <s v="Yes"/>
    <s v="Worth the money"/>
    <x v="0"/>
    <x v="0"/>
    <x v="0"/>
    <x v="1"/>
    <n v="618.72"/>
    <x v="2"/>
    <s v="Southern Region"/>
    <s v="Medium"/>
    <s v="July"/>
    <s v="Q3"/>
    <s v="No"/>
    <n v="1"/>
    <n v="92.808000000000007"/>
    <n v="711.52800000000002"/>
  </r>
  <r>
    <n v="5112"/>
    <s v="R00887"/>
    <x v="676"/>
    <n v="32"/>
    <x v="0"/>
    <x v="2"/>
    <x v="97"/>
    <n v="4"/>
    <x v="1"/>
    <s v="Mobile Payment"/>
    <s v="In Store"/>
    <s v="No"/>
    <s v="Great customer service"/>
    <x v="4"/>
    <x v="0"/>
    <x v="1"/>
    <x v="1"/>
    <n v="2906.97"/>
    <x v="7"/>
    <s v="Northern Region"/>
    <s v="Medium"/>
    <s v="October"/>
    <s v="Q4"/>
    <s v="No"/>
    <n v="1"/>
    <n v="436.04549999999995"/>
    <n v="3343.0154999999995"/>
  </r>
  <r>
    <n v="5113"/>
    <s v="R09738"/>
    <x v="663"/>
    <n v="61"/>
    <x v="1"/>
    <x v="5"/>
    <x v="2"/>
    <n v="3"/>
    <x v="0"/>
    <s v="Cash"/>
    <s v="Home Delivery"/>
    <s v="No"/>
    <s v="Fits perfectly"/>
    <x v="2"/>
    <x v="0"/>
    <x v="0"/>
    <x v="0"/>
    <n v="230.14"/>
    <x v="2"/>
    <s v="Western Region"/>
    <s v="Low"/>
    <s v="August"/>
    <s v="Q3"/>
    <s v="No"/>
    <n v="0"/>
    <n v="34.520999999999994"/>
    <n v="264.66099999999994"/>
  </r>
  <r>
    <n v="5114"/>
    <s v="R06811"/>
    <x v="509"/>
    <n v="62"/>
    <x v="2"/>
    <x v="5"/>
    <x v="19"/>
    <n v="3"/>
    <x v="0"/>
    <s v="EFT"/>
    <s v="In Store"/>
    <s v="No"/>
    <s v="Customer support was excellent"/>
    <x v="2"/>
    <x v="0"/>
    <x v="0"/>
    <x v="0"/>
    <n v="343.42"/>
    <x v="3"/>
    <s v="Western Region"/>
    <s v="Low"/>
    <s v="December"/>
    <s v="Q4"/>
    <s v="No"/>
    <n v="0"/>
    <n v="51.512999999999998"/>
    <n v="394.93299999999999"/>
  </r>
  <r>
    <n v="5115"/>
    <s v="R07413"/>
    <x v="117"/>
    <n v="45"/>
    <x v="1"/>
    <x v="2"/>
    <x v="101"/>
    <n v="2"/>
    <x v="0"/>
    <s v="Mobile Payment"/>
    <s v="Home Delivery"/>
    <s v="No"/>
    <s v="Poor packaging"/>
    <x v="0"/>
    <x v="1"/>
    <x v="1"/>
    <x v="4"/>
    <n v="886.51"/>
    <x v="1"/>
    <s v="Northern Region"/>
    <s v="Medium"/>
    <s v="December"/>
    <s v="Q4"/>
    <s v="No"/>
    <n v="0"/>
    <n v="132.97649999999999"/>
    <n v="1019.4864999999999"/>
  </r>
  <r>
    <n v="5116"/>
    <s v="R01521"/>
    <x v="95"/>
    <n v="44"/>
    <x v="0"/>
    <x v="0"/>
    <x v="13"/>
    <n v="1"/>
    <x v="1"/>
    <s v="EFT"/>
    <s v="In Store"/>
    <s v="Yes"/>
    <s v="Exactly as advertised"/>
    <x v="3"/>
    <x v="0"/>
    <x v="0"/>
    <x v="3"/>
    <n v="3576.97"/>
    <x v="5"/>
    <s v="Northern Region"/>
    <s v="Medium"/>
    <s v="February"/>
    <s v="Q1"/>
    <s v="No"/>
    <n v="1"/>
    <n v="536.54549999999995"/>
    <n v="4113.5154999999995"/>
  </r>
  <r>
    <n v="5118"/>
    <s v="R02747"/>
    <x v="701"/>
    <n v="37"/>
    <x v="2"/>
    <x v="2"/>
    <x v="16"/>
    <n v="2"/>
    <x v="1"/>
    <s v="Cash"/>
    <s v="Click &amp; Collect"/>
    <s v="No"/>
    <s v="Poor packaging"/>
    <x v="0"/>
    <x v="1"/>
    <x v="1"/>
    <x v="3"/>
    <n v="368.99"/>
    <x v="0"/>
    <s v="Northern Region"/>
    <s v="Low"/>
    <s v="February"/>
    <s v="Q1"/>
    <s v="No"/>
    <n v="1"/>
    <n v="55.348500000000001"/>
    <n v="424.33849999999995"/>
  </r>
  <r>
    <n v="5120"/>
    <s v="R07196"/>
    <x v="727"/>
    <n v="32"/>
    <x v="1"/>
    <x v="8"/>
    <x v="29"/>
    <n v="2"/>
    <x v="0"/>
    <s v="Cash"/>
    <s v="In Store"/>
    <s v="Yes"/>
    <s v="Would definitely buy again"/>
    <x v="0"/>
    <x v="0"/>
    <x v="0"/>
    <x v="1"/>
    <n v="1355.08"/>
    <x v="2"/>
    <s v="Eastern Region"/>
    <s v="Medium"/>
    <s v="March"/>
    <s v="Q1"/>
    <s v="No"/>
    <n v="0"/>
    <n v="203.26199999999997"/>
    <n v="1558.3419999999999"/>
  </r>
  <r>
    <n v="5121"/>
    <s v="R00315"/>
    <x v="211"/>
    <n v="35"/>
    <x v="2"/>
    <x v="8"/>
    <x v="39"/>
    <n v="5"/>
    <x v="1"/>
    <s v="EFT"/>
    <s v="Click &amp; Collect"/>
    <s v="No"/>
    <s v="Worth the money"/>
    <x v="1"/>
    <x v="0"/>
    <x v="1"/>
    <x v="3"/>
    <n v="24904.86"/>
    <x v="6"/>
    <s v="Eastern Region"/>
    <s v="High"/>
    <s v="October"/>
    <s v="Q4"/>
    <s v="Yes"/>
    <n v="1"/>
    <n v="3735.7289999999998"/>
    <n v="28640.589"/>
  </r>
  <r>
    <n v="5122"/>
    <s v="R01800"/>
    <x v="722"/>
    <n v="69"/>
    <x v="2"/>
    <x v="1"/>
    <x v="39"/>
    <n v="4"/>
    <x v="0"/>
    <s v="Debit Card"/>
    <s v="Click &amp; Collect"/>
    <s v="No"/>
    <s v="Helpful staff"/>
    <x v="4"/>
    <x v="0"/>
    <x v="1"/>
    <x v="5"/>
    <n v="24904.86"/>
    <x v="6"/>
    <s v="Southern Region"/>
    <s v="High"/>
    <s v="January"/>
    <s v="Q1"/>
    <s v="Yes"/>
    <n v="0"/>
    <n v="3735.7289999999998"/>
    <n v="28640.589"/>
  </r>
  <r>
    <n v="5124"/>
    <s v="R08591"/>
    <x v="254"/>
    <n v="67"/>
    <x v="1"/>
    <x v="4"/>
    <x v="17"/>
    <n v="1"/>
    <x v="1"/>
    <s v="Debit Card"/>
    <s v="Home Delivery"/>
    <s v="No"/>
    <s v="Fits perfectly"/>
    <x v="3"/>
    <x v="0"/>
    <x v="0"/>
    <x v="5"/>
    <n v="471.63"/>
    <x v="1"/>
    <s v="Central Region"/>
    <s v="Low"/>
    <s v="November"/>
    <s v="Q4"/>
    <s v="No"/>
    <n v="1"/>
    <n v="70.744500000000002"/>
    <n v="542.3744999999999"/>
  </r>
  <r>
    <n v="5126"/>
    <s v="R03130"/>
    <x v="65"/>
    <n v="50"/>
    <x v="0"/>
    <x v="2"/>
    <x v="17"/>
    <n v="4"/>
    <x v="0"/>
    <s v="Credit Card"/>
    <s v="Home Delivery"/>
    <s v="Yes"/>
    <s v="Looks premium"/>
    <x v="4"/>
    <x v="0"/>
    <x v="1"/>
    <x v="4"/>
    <n v="471.63"/>
    <x v="1"/>
    <s v="Northern Region"/>
    <s v="Low"/>
    <s v="October"/>
    <s v="Q4"/>
    <s v="No"/>
    <n v="0"/>
    <n v="70.744500000000002"/>
    <n v="542.3744999999999"/>
  </r>
  <r>
    <n v="5127"/>
    <s v="R07090"/>
    <x v="316"/>
    <n v="50"/>
    <x v="0"/>
    <x v="3"/>
    <x v="61"/>
    <n v="1"/>
    <x v="0"/>
    <s v="Cash"/>
    <s v="Click &amp; Collect"/>
    <s v="Yes"/>
    <s v="Looks premium"/>
    <x v="3"/>
    <x v="0"/>
    <x v="0"/>
    <x v="4"/>
    <n v="768.34"/>
    <x v="7"/>
    <s v="Central Region"/>
    <s v="Medium"/>
    <s v="December"/>
    <s v="Q4"/>
    <s v="No"/>
    <n v="0"/>
    <n v="115.251"/>
    <n v="883.59100000000001"/>
  </r>
  <r>
    <n v="5129"/>
    <s v="R03969"/>
    <x v="675"/>
    <n v="73"/>
    <x v="2"/>
    <x v="8"/>
    <x v="25"/>
    <n v="1"/>
    <x v="0"/>
    <s v="Mobile Payment"/>
    <s v="In Store"/>
    <s v="Yes"/>
    <s v="Long waiting time"/>
    <x v="3"/>
    <x v="1"/>
    <x v="1"/>
    <x v="5"/>
    <n v="4455.18"/>
    <x v="2"/>
    <s v="Eastern Region"/>
    <s v="Medium"/>
    <s v="June"/>
    <s v="Q2"/>
    <s v="No"/>
    <n v="0"/>
    <n v="668.27700000000004"/>
    <n v="5123.4570000000003"/>
  </r>
  <r>
    <n v="5130"/>
    <s v="R05938"/>
    <x v="296"/>
    <n v="63"/>
    <x v="0"/>
    <x v="6"/>
    <x v="109"/>
    <n v="2"/>
    <x v="1"/>
    <s v="EFT"/>
    <s v="In Store"/>
    <s v="No"/>
    <s v="Poor packaging"/>
    <x v="0"/>
    <x v="1"/>
    <x v="1"/>
    <x v="0"/>
    <n v="470.6"/>
    <x v="4"/>
    <s v="Gauteng Region"/>
    <s v="Low"/>
    <s v="January"/>
    <s v="Q1"/>
    <s v="No"/>
    <n v="1"/>
    <n v="70.59"/>
    <n v="541.18999999999994"/>
  </r>
  <r>
    <n v="5131"/>
    <s v="R05704"/>
    <x v="119"/>
    <n v="43"/>
    <x v="0"/>
    <x v="0"/>
    <x v="109"/>
    <n v="2"/>
    <x v="0"/>
    <s v="Debit Card"/>
    <s v="In Store"/>
    <s v="Yes"/>
    <s v="Worth the money"/>
    <x v="0"/>
    <x v="0"/>
    <x v="0"/>
    <x v="3"/>
    <n v="470.6"/>
    <x v="4"/>
    <s v="Northern Region"/>
    <s v="Low"/>
    <s v="February"/>
    <s v="Q1"/>
    <s v="No"/>
    <n v="0"/>
    <n v="70.59"/>
    <n v="541.18999999999994"/>
  </r>
  <r>
    <n v="5132"/>
    <s v="R01974"/>
    <x v="647"/>
    <n v="57"/>
    <x v="0"/>
    <x v="0"/>
    <x v="121"/>
    <n v="3"/>
    <x v="1"/>
    <s v="Cash"/>
    <s v="Home Delivery"/>
    <s v="No"/>
    <s v="Instructions unclear"/>
    <x v="2"/>
    <x v="2"/>
    <x v="1"/>
    <x v="0"/>
    <n v="85.25"/>
    <x v="1"/>
    <s v="Northern Region"/>
    <s v="Low"/>
    <s v="May"/>
    <s v="Q2"/>
    <s v="No"/>
    <n v="1"/>
    <n v="12.7875"/>
    <n v="98.037499999999994"/>
  </r>
  <r>
    <n v="5133"/>
    <s v="R00337"/>
    <x v="279"/>
    <n v="32"/>
    <x v="2"/>
    <x v="1"/>
    <x v="3"/>
    <n v="1"/>
    <x v="1"/>
    <s v="Mobile Payment"/>
    <s v="Click &amp; Collect"/>
    <s v="Yes"/>
    <m/>
    <x v="3"/>
    <x v="3"/>
    <x v="2"/>
    <x v="1"/>
    <n v="84.23"/>
    <x v="3"/>
    <s v="Southern Region"/>
    <s v="Low"/>
    <s v="September"/>
    <s v="Q3"/>
    <s v="No"/>
    <n v="1"/>
    <n v="12.634500000000001"/>
    <n v="96.864499999999992"/>
  </r>
  <r>
    <n v="5134"/>
    <s v="R02765"/>
    <x v="618"/>
    <n v="27"/>
    <x v="2"/>
    <x v="7"/>
    <x v="15"/>
    <n v="2"/>
    <x v="1"/>
    <s v="EFT"/>
    <s v="Click &amp; Collect"/>
    <s v="No"/>
    <s v="Packaging could improve"/>
    <x v="0"/>
    <x v="2"/>
    <x v="0"/>
    <x v="1"/>
    <n v="869.65"/>
    <x v="4"/>
    <s v="Western Region"/>
    <s v="Medium"/>
    <s v="July"/>
    <s v="Q3"/>
    <s v="No"/>
    <n v="1"/>
    <n v="130.44749999999999"/>
    <n v="1000.0974999999999"/>
  </r>
  <r>
    <n v="5135"/>
    <s v="R07909"/>
    <x v="449"/>
    <n v="65"/>
    <x v="1"/>
    <x v="2"/>
    <x v="61"/>
    <n v="3"/>
    <x v="0"/>
    <s v="Cash"/>
    <s v="Click &amp; Collect"/>
    <s v="No"/>
    <s v="Exactly as advertised"/>
    <x v="2"/>
    <x v="0"/>
    <x v="0"/>
    <x v="5"/>
    <n v="768.34"/>
    <x v="7"/>
    <s v="Northern Region"/>
    <s v="Medium"/>
    <s v="December"/>
    <s v="Q4"/>
    <s v="No"/>
    <n v="0"/>
    <n v="115.251"/>
    <n v="883.59100000000001"/>
  </r>
  <r>
    <n v="5136"/>
    <s v="R00276"/>
    <x v="49"/>
    <n v="54"/>
    <x v="0"/>
    <x v="2"/>
    <x v="22"/>
    <n v="4"/>
    <x v="0"/>
    <s v="Cash"/>
    <s v="Click &amp; Collect"/>
    <s v="No"/>
    <s v="Highly recommend"/>
    <x v="4"/>
    <x v="0"/>
    <x v="1"/>
    <x v="4"/>
    <n v="1734"/>
    <x v="7"/>
    <s v="Northern Region"/>
    <s v="Medium"/>
    <s v="May"/>
    <s v="Q2"/>
    <s v="No"/>
    <n v="0"/>
    <n v="260.09999999999997"/>
    <n v="1994.1"/>
  </r>
  <r>
    <n v="5137"/>
    <s v="R02986"/>
    <x v="47"/>
    <n v="18"/>
    <x v="1"/>
    <x v="6"/>
    <x v="98"/>
    <n v="2"/>
    <x v="0"/>
    <s v="Cash"/>
    <s v="In Store"/>
    <s v="No"/>
    <s v="Easy online ordering"/>
    <x v="0"/>
    <x v="0"/>
    <x v="0"/>
    <x v="2"/>
    <n v="40.11"/>
    <x v="3"/>
    <s v="Gauteng Region"/>
    <s v="Low"/>
    <s v="May"/>
    <s v="Q2"/>
    <s v="No"/>
    <n v="0"/>
    <n v="6.0164999999999997"/>
    <n v="46.126499999999993"/>
  </r>
  <r>
    <n v="5138"/>
    <s v="R05840"/>
    <x v="362"/>
    <n v="59"/>
    <x v="2"/>
    <x v="8"/>
    <x v="62"/>
    <n v="2"/>
    <x v="0"/>
    <s v="Credit Card"/>
    <s v="In Store"/>
    <s v="No"/>
    <s v="Great customer service"/>
    <x v="0"/>
    <x v="0"/>
    <x v="0"/>
    <x v="0"/>
    <n v="2951.61"/>
    <x v="1"/>
    <s v="Eastern Region"/>
    <s v="Medium"/>
    <s v="June"/>
    <s v="Q2"/>
    <s v="No"/>
    <n v="0"/>
    <n v="442.74150000000003"/>
    <n v="3394.3514999999998"/>
  </r>
  <r>
    <n v="5139"/>
    <s v="R07136"/>
    <x v="120"/>
    <n v="59"/>
    <x v="1"/>
    <x v="5"/>
    <x v="18"/>
    <n v="1"/>
    <x v="1"/>
    <s v="Cash"/>
    <s v="In Store"/>
    <s v="No"/>
    <s v="Long waiting time"/>
    <x v="3"/>
    <x v="1"/>
    <x v="1"/>
    <x v="0"/>
    <n v="1712.08"/>
    <x v="7"/>
    <s v="Western Region"/>
    <s v="Medium"/>
    <s v="August"/>
    <s v="Q3"/>
    <s v="No"/>
    <n v="1"/>
    <n v="256.81199999999995"/>
    <n v="1968.8919999999998"/>
  </r>
  <r>
    <n v="5140"/>
    <s v="R03478"/>
    <x v="361"/>
    <n v="55"/>
    <x v="0"/>
    <x v="2"/>
    <x v="52"/>
    <n v="1"/>
    <x v="0"/>
    <s v="Cash"/>
    <s v="Home Delivery"/>
    <s v="Yes"/>
    <m/>
    <x v="3"/>
    <x v="3"/>
    <x v="2"/>
    <x v="0"/>
    <n v="1094.3699999999999"/>
    <x v="8"/>
    <s v="Northern Region"/>
    <s v="Medium"/>
    <s v="August"/>
    <s v="Q3"/>
    <s v="No"/>
    <n v="0"/>
    <n v="164.15549999999999"/>
    <n v="1258.5254999999997"/>
  </r>
  <r>
    <n v="5141"/>
    <s v="R05419"/>
    <x v="567"/>
    <n v="57"/>
    <x v="2"/>
    <x v="5"/>
    <x v="97"/>
    <n v="1"/>
    <x v="1"/>
    <s v="Credit Card"/>
    <s v="Home Delivery"/>
    <s v="No"/>
    <s v="Exactly as advertised"/>
    <x v="3"/>
    <x v="0"/>
    <x v="0"/>
    <x v="0"/>
    <n v="2906.97"/>
    <x v="7"/>
    <s v="Western Region"/>
    <s v="Medium"/>
    <s v="April"/>
    <s v="Q2"/>
    <s v="No"/>
    <n v="1"/>
    <n v="436.04549999999995"/>
    <n v="3343.0154999999995"/>
  </r>
  <r>
    <n v="5142"/>
    <s v="R03559"/>
    <x v="75"/>
    <n v="20"/>
    <x v="1"/>
    <x v="3"/>
    <x v="117"/>
    <n v="5"/>
    <x v="1"/>
    <s v="Debit Card"/>
    <s v="Click &amp; Collect"/>
    <s v="Yes"/>
    <s v="Delivery delayed"/>
    <x v="1"/>
    <x v="1"/>
    <x v="0"/>
    <x v="2"/>
    <n v="6581.78"/>
    <x v="6"/>
    <s v="Central Region"/>
    <s v="High"/>
    <s v="March"/>
    <s v="Q1"/>
    <s v="Yes"/>
    <n v="1"/>
    <n v="987.26699999999994"/>
    <n v="7569.0469999999996"/>
  </r>
  <r>
    <n v="5143"/>
    <s v="R02810"/>
    <x v="620"/>
    <n v="47"/>
    <x v="1"/>
    <x v="1"/>
    <x v="44"/>
    <n v="1"/>
    <x v="1"/>
    <s v="Debit Card"/>
    <s v="In Store"/>
    <s v="No"/>
    <s v="Delivery delayed"/>
    <x v="3"/>
    <x v="1"/>
    <x v="1"/>
    <x v="4"/>
    <n v="2849.09"/>
    <x v="7"/>
    <s v="Southern Region"/>
    <s v="Medium"/>
    <s v="April"/>
    <s v="Q2"/>
    <s v="No"/>
    <n v="1"/>
    <n v="427.36349999999999"/>
    <n v="3276.4535000000001"/>
  </r>
  <r>
    <n v="5144"/>
    <s v="R09255"/>
    <x v="515"/>
    <n v="20"/>
    <x v="1"/>
    <x v="6"/>
    <x v="35"/>
    <n v="5"/>
    <x v="1"/>
    <s v="Mobile Payment"/>
    <s v="In Store"/>
    <s v="No"/>
    <s v="Great customer service"/>
    <x v="1"/>
    <x v="0"/>
    <x v="1"/>
    <x v="2"/>
    <n v="6710.27"/>
    <x v="5"/>
    <s v="Gauteng Region"/>
    <s v="High"/>
    <s v="October"/>
    <s v="Q4"/>
    <s v="Yes"/>
    <n v="1"/>
    <n v="1006.5405000000001"/>
    <n v="7716.8104999999996"/>
  </r>
  <r>
    <n v="5145"/>
    <s v="R04862"/>
    <x v="259"/>
    <n v="26"/>
    <x v="1"/>
    <x v="3"/>
    <x v="85"/>
    <n v="4"/>
    <x v="0"/>
    <s v="Cash"/>
    <s v="Home Delivery"/>
    <s v="Yes"/>
    <s v="Great customer service"/>
    <x v="4"/>
    <x v="0"/>
    <x v="1"/>
    <x v="1"/>
    <n v="812.2"/>
    <x v="2"/>
    <s v="Central Region"/>
    <s v="Medium"/>
    <s v="March"/>
    <s v="Q1"/>
    <s v="No"/>
    <n v="0"/>
    <n v="121.83"/>
    <n v="934.03"/>
  </r>
  <r>
    <n v="5146"/>
    <s v="R09025"/>
    <x v="375"/>
    <n v="61"/>
    <x v="1"/>
    <x v="0"/>
    <x v="22"/>
    <n v="2"/>
    <x v="0"/>
    <s v="Debit Card"/>
    <s v="Home Delivery"/>
    <s v="No"/>
    <s v="Looks premium"/>
    <x v="0"/>
    <x v="0"/>
    <x v="0"/>
    <x v="0"/>
    <n v="1734"/>
    <x v="7"/>
    <s v="Northern Region"/>
    <s v="Medium"/>
    <s v="October"/>
    <s v="Q4"/>
    <s v="No"/>
    <n v="0"/>
    <n v="260.09999999999997"/>
    <n v="1994.1"/>
  </r>
  <r>
    <n v="5147"/>
    <s v="R03417"/>
    <x v="28"/>
    <n v="57"/>
    <x v="1"/>
    <x v="4"/>
    <x v="35"/>
    <n v="2"/>
    <x v="1"/>
    <s v="EFT"/>
    <s v="Click &amp; Collect"/>
    <s v="No"/>
    <s v="Easy online ordering"/>
    <x v="0"/>
    <x v="0"/>
    <x v="0"/>
    <x v="0"/>
    <n v="6710.27"/>
    <x v="5"/>
    <s v="Central Region"/>
    <s v="High"/>
    <s v="March"/>
    <s v="Q1"/>
    <s v="Yes"/>
    <n v="1"/>
    <n v="1006.5405000000001"/>
    <n v="7716.8104999999996"/>
  </r>
  <r>
    <n v="5148"/>
    <s v="R00308"/>
    <x v="114"/>
    <n v="46"/>
    <x v="2"/>
    <x v="0"/>
    <x v="4"/>
    <n v="1"/>
    <x v="0"/>
    <s v="Credit Card"/>
    <s v="Click &amp; Collect"/>
    <s v="No"/>
    <s v="Delivery delayed"/>
    <x v="3"/>
    <x v="1"/>
    <x v="1"/>
    <x v="4"/>
    <n v="1951.09"/>
    <x v="0"/>
    <s v="Northern Region"/>
    <s v="Medium"/>
    <s v="June"/>
    <s v="Q2"/>
    <s v="No"/>
    <n v="0"/>
    <n v="292.6635"/>
    <n v="2243.7534999999998"/>
  </r>
  <r>
    <n v="5149"/>
    <s v="R03909"/>
    <x v="370"/>
    <n v="21"/>
    <x v="0"/>
    <x v="2"/>
    <x v="39"/>
    <n v="4"/>
    <x v="0"/>
    <s v="Credit Card"/>
    <s v="Home Delivery"/>
    <s v="Yes"/>
    <s v="Worth the money"/>
    <x v="4"/>
    <x v="0"/>
    <x v="1"/>
    <x v="2"/>
    <n v="24904.86"/>
    <x v="6"/>
    <s v="Northern Region"/>
    <s v="High"/>
    <s v="January"/>
    <s v="Q1"/>
    <s v="Yes"/>
    <n v="0"/>
    <n v="3735.7289999999998"/>
    <n v="28640.589"/>
  </r>
  <r>
    <n v="5150"/>
    <s v="R00349"/>
    <x v="720"/>
    <n v="74"/>
    <x v="0"/>
    <x v="1"/>
    <x v="77"/>
    <n v="2"/>
    <x v="1"/>
    <s v="Credit Card"/>
    <s v="Home Delivery"/>
    <s v="No"/>
    <s v="Worth the money"/>
    <x v="0"/>
    <x v="0"/>
    <x v="0"/>
    <x v="5"/>
    <n v="353.21"/>
    <x v="3"/>
    <s v="Southern Region"/>
    <s v="Low"/>
    <s v="June"/>
    <s v="Q2"/>
    <s v="No"/>
    <n v="1"/>
    <n v="52.981499999999997"/>
    <n v="406.19149999999996"/>
  </r>
  <r>
    <n v="5151"/>
    <s v="R00827"/>
    <x v="42"/>
    <n v="76"/>
    <x v="2"/>
    <x v="1"/>
    <x v="14"/>
    <n v="3"/>
    <x v="0"/>
    <s v="EFT"/>
    <s v="Click &amp; Collect"/>
    <s v="Yes"/>
    <m/>
    <x v="2"/>
    <x v="3"/>
    <x v="2"/>
    <x v="5"/>
    <n v="1440.59"/>
    <x v="1"/>
    <s v="Southern Region"/>
    <s v="Medium"/>
    <s v="July"/>
    <s v="Q3"/>
    <s v="No"/>
    <n v="0"/>
    <n v="216.08849999999998"/>
    <n v="1656.6784999999998"/>
  </r>
  <r>
    <n v="5152"/>
    <s v="R09646"/>
    <x v="520"/>
    <n v="76"/>
    <x v="0"/>
    <x v="6"/>
    <x v="24"/>
    <n v="2"/>
    <x v="1"/>
    <s v="Credit Card"/>
    <s v="In Store"/>
    <s v="Yes"/>
    <s v="Easy online ordering"/>
    <x v="0"/>
    <x v="0"/>
    <x v="0"/>
    <x v="5"/>
    <n v="44114.21"/>
    <x v="6"/>
    <s v="Gauteng Region"/>
    <s v="High"/>
    <s v="May"/>
    <s v="Q2"/>
    <s v="Yes"/>
    <n v="1"/>
    <n v="6617.1314999999995"/>
    <n v="50731.341499999995"/>
  </r>
  <r>
    <n v="5153"/>
    <s v="R04483"/>
    <x v="340"/>
    <n v="73"/>
    <x v="0"/>
    <x v="7"/>
    <x v="115"/>
    <n v="5"/>
    <x v="0"/>
    <s v="Credit Card"/>
    <s v="Home Delivery"/>
    <s v="Yes"/>
    <s v="Excellent value"/>
    <x v="1"/>
    <x v="0"/>
    <x v="1"/>
    <x v="5"/>
    <n v="1369.39"/>
    <x v="4"/>
    <s v="Western Region"/>
    <s v="Medium"/>
    <s v="July"/>
    <s v="Q3"/>
    <s v="No"/>
    <n v="0"/>
    <n v="205.4085"/>
    <n v="1574.7985000000001"/>
  </r>
  <r>
    <n v="5155"/>
    <s v="R03683"/>
    <x v="598"/>
    <n v="48"/>
    <x v="1"/>
    <x v="7"/>
    <x v="5"/>
    <n v="2"/>
    <x v="1"/>
    <s v="Cash"/>
    <s v="Home Delivery"/>
    <s v="Yes"/>
    <s v="Easy to assemble"/>
    <x v="0"/>
    <x v="0"/>
    <x v="0"/>
    <x v="4"/>
    <n v="1158.56"/>
    <x v="4"/>
    <s v="Western Region"/>
    <s v="Medium"/>
    <s v="May"/>
    <s v="Q2"/>
    <s v="No"/>
    <n v="1"/>
    <n v="173.78399999999999"/>
    <n v="1332.3439999999998"/>
  </r>
  <r>
    <n v="5157"/>
    <s v="R08517"/>
    <x v="141"/>
    <n v="80"/>
    <x v="2"/>
    <x v="7"/>
    <x v="76"/>
    <n v="2"/>
    <x v="0"/>
    <s v="Debit Card"/>
    <s v="Click &amp; Collect"/>
    <s v="No"/>
    <m/>
    <x v="0"/>
    <x v="3"/>
    <x v="2"/>
    <x v="5"/>
    <n v="824.74"/>
    <x v="8"/>
    <s v="Western Region"/>
    <s v="Medium"/>
    <s v="November"/>
    <s v="Q4"/>
    <s v="No"/>
    <n v="0"/>
    <n v="123.711"/>
    <n v="948.45099999999991"/>
  </r>
  <r>
    <n v="5159"/>
    <s v="R00072"/>
    <x v="88"/>
    <n v="61"/>
    <x v="1"/>
    <x v="8"/>
    <x v="3"/>
    <n v="5"/>
    <x v="0"/>
    <s v="Credit Card"/>
    <s v="Home Delivery"/>
    <s v="No"/>
    <s v="Looks premium"/>
    <x v="1"/>
    <x v="0"/>
    <x v="1"/>
    <x v="0"/>
    <n v="84.23"/>
    <x v="3"/>
    <s v="Eastern Region"/>
    <s v="Low"/>
    <s v="October"/>
    <s v="Q4"/>
    <s v="No"/>
    <n v="0"/>
    <n v="12.634500000000001"/>
    <n v="96.864499999999992"/>
  </r>
  <r>
    <n v="5160"/>
    <s v="R05698"/>
    <x v="421"/>
    <n v="55"/>
    <x v="1"/>
    <x v="4"/>
    <x v="117"/>
    <n v="4"/>
    <x v="0"/>
    <s v="EFT"/>
    <s v="Click &amp; Collect"/>
    <s v="No"/>
    <s v="Excellent product"/>
    <x v="4"/>
    <x v="0"/>
    <x v="1"/>
    <x v="0"/>
    <n v="6581.78"/>
    <x v="6"/>
    <s v="Central Region"/>
    <s v="High"/>
    <s v="March"/>
    <s v="Q1"/>
    <s v="Yes"/>
    <n v="0"/>
    <n v="987.26699999999994"/>
    <n v="7569.0469999999996"/>
  </r>
  <r>
    <n v="5161"/>
    <s v="R09477"/>
    <x v="398"/>
    <n v="33"/>
    <x v="2"/>
    <x v="4"/>
    <x v="73"/>
    <n v="3"/>
    <x v="1"/>
    <s v="Debit Card"/>
    <s v="Click &amp; Collect"/>
    <s v="No"/>
    <s v="Easy to assemble"/>
    <x v="2"/>
    <x v="0"/>
    <x v="0"/>
    <x v="1"/>
    <n v="657.5"/>
    <x v="5"/>
    <s v="Central Region"/>
    <s v="Medium"/>
    <s v="September"/>
    <s v="Q3"/>
    <s v="No"/>
    <n v="1"/>
    <n v="98.625"/>
    <n v="756.12499999999989"/>
  </r>
  <r>
    <n v="5162"/>
    <s v="R09141"/>
    <x v="520"/>
    <n v="49"/>
    <x v="0"/>
    <x v="0"/>
    <x v="118"/>
    <n v="4"/>
    <x v="1"/>
    <s v="Credit Card"/>
    <s v="Click &amp; Collect"/>
    <s v="Yes"/>
    <s v="Customer support was excellent"/>
    <x v="4"/>
    <x v="0"/>
    <x v="1"/>
    <x v="4"/>
    <n v="301.58"/>
    <x v="3"/>
    <s v="Northern Region"/>
    <s v="Low"/>
    <s v="May"/>
    <s v="Q2"/>
    <s v="No"/>
    <n v="1"/>
    <n v="45.236999999999995"/>
    <n v="346.81699999999995"/>
  </r>
  <r>
    <n v="5163"/>
    <s v="R08300"/>
    <x v="725"/>
    <n v="41"/>
    <x v="2"/>
    <x v="3"/>
    <x v="97"/>
    <n v="4"/>
    <x v="0"/>
    <s v="Cash"/>
    <s v="In Store"/>
    <s v="No"/>
    <s v="Very fast delivery"/>
    <x v="4"/>
    <x v="0"/>
    <x v="1"/>
    <x v="3"/>
    <n v="2906.97"/>
    <x v="7"/>
    <s v="Central Region"/>
    <s v="Medium"/>
    <s v="October"/>
    <s v="Q4"/>
    <s v="No"/>
    <n v="0"/>
    <n v="436.04549999999995"/>
    <n v="3343.0154999999995"/>
  </r>
  <r>
    <n v="5164"/>
    <s v="R01667"/>
    <x v="360"/>
    <n v="55"/>
    <x v="0"/>
    <x v="3"/>
    <x v="63"/>
    <n v="1"/>
    <x v="0"/>
    <s v="Cash"/>
    <s v="Click &amp; Collect"/>
    <s v="No"/>
    <s v="Would definitely buy again"/>
    <x v="3"/>
    <x v="0"/>
    <x v="0"/>
    <x v="0"/>
    <n v="1604.87"/>
    <x v="0"/>
    <s v="Central Region"/>
    <s v="Medium"/>
    <s v="December"/>
    <s v="Q4"/>
    <s v="No"/>
    <n v="0"/>
    <n v="240.73049999999998"/>
    <n v="1845.6004999999998"/>
  </r>
  <r>
    <n v="5167"/>
    <s v="R07466"/>
    <x v="437"/>
    <n v="18"/>
    <x v="0"/>
    <x v="1"/>
    <x v="9"/>
    <n v="3"/>
    <x v="1"/>
    <s v="Mobile Payment"/>
    <s v="Home Delivery"/>
    <s v="Yes"/>
    <s v="Product exceeded expectations"/>
    <x v="2"/>
    <x v="0"/>
    <x v="0"/>
    <x v="2"/>
    <n v="43.23"/>
    <x v="3"/>
    <s v="Southern Region"/>
    <s v="Low"/>
    <s v="March"/>
    <s v="Q1"/>
    <s v="No"/>
    <n v="1"/>
    <n v="6.4844999999999997"/>
    <n v="49.714499999999994"/>
  </r>
  <r>
    <n v="5168"/>
    <s v="R01446"/>
    <x v="627"/>
    <n v="61"/>
    <x v="0"/>
    <x v="0"/>
    <x v="76"/>
    <n v="1"/>
    <x v="0"/>
    <s v="Debit Card"/>
    <s v="In Store"/>
    <s v="No"/>
    <s v="Product was disappointing"/>
    <x v="3"/>
    <x v="1"/>
    <x v="1"/>
    <x v="0"/>
    <n v="824.74"/>
    <x v="8"/>
    <s v="Northern Region"/>
    <s v="Medium"/>
    <s v="August"/>
    <s v="Q3"/>
    <s v="No"/>
    <n v="0"/>
    <n v="123.711"/>
    <n v="948.45099999999991"/>
  </r>
  <r>
    <n v="5169"/>
    <s v="R05408"/>
    <x v="512"/>
    <n v="21"/>
    <x v="1"/>
    <x v="1"/>
    <x v="115"/>
    <n v="2"/>
    <x v="1"/>
    <s v="Mobile Payment"/>
    <s v="In Store"/>
    <s v="No"/>
    <s v="Easy to assemble"/>
    <x v="0"/>
    <x v="0"/>
    <x v="0"/>
    <x v="2"/>
    <n v="1369.39"/>
    <x v="4"/>
    <s v="Southern Region"/>
    <s v="Medium"/>
    <s v="September"/>
    <s v="Q3"/>
    <s v="No"/>
    <n v="1"/>
    <n v="205.4085"/>
    <n v="1574.7985000000001"/>
  </r>
  <r>
    <n v="5170"/>
    <s v="R05813"/>
    <x v="715"/>
    <n v="38"/>
    <x v="2"/>
    <x v="3"/>
    <x v="37"/>
    <n v="1"/>
    <x v="0"/>
    <s v="Debit Card"/>
    <s v="In Store"/>
    <s v="No"/>
    <s v="Worth the money"/>
    <x v="3"/>
    <x v="0"/>
    <x v="0"/>
    <x v="3"/>
    <n v="54.82"/>
    <x v="3"/>
    <s v="Central Region"/>
    <s v="Low"/>
    <s v="July"/>
    <s v="Q3"/>
    <s v="No"/>
    <n v="0"/>
    <n v="8.222999999999999"/>
    <n v="63.042999999999992"/>
  </r>
  <r>
    <n v="5171"/>
    <s v="R01696"/>
    <x v="292"/>
    <n v="52"/>
    <x v="2"/>
    <x v="2"/>
    <x v="13"/>
    <n v="2"/>
    <x v="1"/>
    <s v="Debit Card"/>
    <s v="In Store"/>
    <s v="No"/>
    <s v="Poor packaging"/>
    <x v="0"/>
    <x v="1"/>
    <x v="1"/>
    <x v="4"/>
    <n v="3576.97"/>
    <x v="5"/>
    <s v="Northern Region"/>
    <s v="Medium"/>
    <s v="April"/>
    <s v="Q2"/>
    <s v="No"/>
    <n v="1"/>
    <n v="536.54549999999995"/>
    <n v="4113.5154999999995"/>
  </r>
  <r>
    <n v="5172"/>
    <s v="R02893"/>
    <x v="74"/>
    <n v="26"/>
    <x v="2"/>
    <x v="5"/>
    <x v="55"/>
    <n v="2"/>
    <x v="1"/>
    <s v="Mobile Payment"/>
    <s v="Home Delivery"/>
    <s v="No"/>
    <s v="Arrived damaged"/>
    <x v="0"/>
    <x v="1"/>
    <x v="1"/>
    <x v="1"/>
    <n v="324.35000000000002"/>
    <x v="8"/>
    <s v="Western Region"/>
    <s v="Low"/>
    <s v="September"/>
    <s v="Q3"/>
    <s v="No"/>
    <n v="1"/>
    <n v="48.652500000000003"/>
    <n v="373.0025"/>
  </r>
  <r>
    <n v="5175"/>
    <s v="R03204"/>
    <x v="644"/>
    <n v="49"/>
    <x v="0"/>
    <x v="1"/>
    <x v="92"/>
    <n v="5"/>
    <x v="0"/>
    <s v="EFT"/>
    <s v="In Store"/>
    <s v="Yes"/>
    <s v="Packaging could improve"/>
    <x v="1"/>
    <x v="2"/>
    <x v="0"/>
    <x v="4"/>
    <n v="2217.0300000000002"/>
    <x v="8"/>
    <s v="Southern Region"/>
    <s v="Medium"/>
    <s v="September"/>
    <s v="Q3"/>
    <s v="No"/>
    <n v="0"/>
    <n v="332.55450000000002"/>
    <n v="2549.5844999999999"/>
  </r>
  <r>
    <n v="5176"/>
    <s v="R04406"/>
    <x v="615"/>
    <n v="42"/>
    <x v="1"/>
    <x v="7"/>
    <x v="117"/>
    <n v="3"/>
    <x v="0"/>
    <s v="Credit Card"/>
    <s v="Click &amp; Collect"/>
    <s v="Yes"/>
    <s v="Exactly as advertised"/>
    <x v="2"/>
    <x v="0"/>
    <x v="0"/>
    <x v="3"/>
    <n v="6581.78"/>
    <x v="6"/>
    <s v="Western Region"/>
    <s v="High"/>
    <s v="August"/>
    <s v="Q3"/>
    <s v="Yes"/>
    <n v="0"/>
    <n v="987.26699999999994"/>
    <n v="7569.0469999999996"/>
  </r>
  <r>
    <n v="5177"/>
    <s v="R01631"/>
    <x v="393"/>
    <n v="51"/>
    <x v="1"/>
    <x v="0"/>
    <x v="21"/>
    <n v="4"/>
    <x v="1"/>
    <s v="Cash"/>
    <s v="Click &amp; Collect"/>
    <s v="Yes"/>
    <s v="Easy to assemble"/>
    <x v="4"/>
    <x v="0"/>
    <x v="1"/>
    <x v="4"/>
    <n v="369.57"/>
    <x v="0"/>
    <s v="Northern Region"/>
    <s v="Low"/>
    <s v="February"/>
    <s v="Q1"/>
    <s v="No"/>
    <n v="1"/>
    <n v="55.435499999999998"/>
    <n v="425.00549999999998"/>
  </r>
  <r>
    <n v="5178"/>
    <s v="R07717"/>
    <x v="615"/>
    <n v="22"/>
    <x v="1"/>
    <x v="0"/>
    <x v="17"/>
    <n v="5"/>
    <x v="1"/>
    <s v="Mobile Payment"/>
    <s v="Click &amp; Collect"/>
    <s v="Yes"/>
    <s v="Average quality"/>
    <x v="1"/>
    <x v="2"/>
    <x v="0"/>
    <x v="2"/>
    <n v="471.63"/>
    <x v="1"/>
    <s v="Northern Region"/>
    <s v="Low"/>
    <s v="August"/>
    <s v="Q3"/>
    <s v="No"/>
    <n v="1"/>
    <n v="70.744500000000002"/>
    <n v="542.3744999999999"/>
  </r>
  <r>
    <n v="5179"/>
    <s v="R01882"/>
    <x v="346"/>
    <n v="28"/>
    <x v="1"/>
    <x v="1"/>
    <x v="77"/>
    <n v="5"/>
    <x v="1"/>
    <s v="Mobile Payment"/>
    <s v="Home Delivery"/>
    <s v="Yes"/>
    <m/>
    <x v="1"/>
    <x v="3"/>
    <x v="2"/>
    <x v="1"/>
    <n v="353.21"/>
    <x v="3"/>
    <s v="Southern Region"/>
    <s v="Low"/>
    <s v="May"/>
    <s v="Q2"/>
    <s v="No"/>
    <n v="1"/>
    <n v="52.981499999999997"/>
    <n v="406.19149999999996"/>
  </r>
  <r>
    <n v="5180"/>
    <s v="R05113"/>
    <x v="234"/>
    <n v="34"/>
    <x v="2"/>
    <x v="4"/>
    <x v="75"/>
    <n v="1"/>
    <x v="0"/>
    <s v="Credit Card"/>
    <s v="Click &amp; Collect"/>
    <s v="Yes"/>
    <s v="Instructions unclear"/>
    <x v="3"/>
    <x v="2"/>
    <x v="0"/>
    <x v="1"/>
    <n v="4841.7700000000004"/>
    <x v="7"/>
    <s v="Central Region"/>
    <s v="Medium"/>
    <s v="June"/>
    <s v="Q2"/>
    <s v="No"/>
    <n v="0"/>
    <n v="726.26550000000009"/>
    <n v="5568.0355"/>
  </r>
  <r>
    <n v="5181"/>
    <s v="R05075"/>
    <x v="595"/>
    <n v="18"/>
    <x v="2"/>
    <x v="2"/>
    <x v="65"/>
    <n v="2"/>
    <x v="0"/>
    <s v="Debit Card"/>
    <s v="Home Delivery"/>
    <s v="Yes"/>
    <s v="Excellent value"/>
    <x v="0"/>
    <x v="0"/>
    <x v="0"/>
    <x v="2"/>
    <n v="45.96"/>
    <x v="3"/>
    <s v="Northern Region"/>
    <s v="Low"/>
    <s v="October"/>
    <s v="Q4"/>
    <s v="No"/>
    <n v="0"/>
    <n v="6.8940000000000001"/>
    <n v="52.853999999999999"/>
  </r>
  <r>
    <n v="5182"/>
    <s v="R09954"/>
    <x v="270"/>
    <n v="63"/>
    <x v="0"/>
    <x v="5"/>
    <x v="39"/>
    <n v="3"/>
    <x v="1"/>
    <s v="Cash"/>
    <s v="Home Delivery"/>
    <s v="No"/>
    <s v="Poor packaging"/>
    <x v="2"/>
    <x v="1"/>
    <x v="0"/>
    <x v="0"/>
    <n v="24904.86"/>
    <x v="6"/>
    <s v="Western Region"/>
    <s v="High"/>
    <s v="November"/>
    <s v="Q4"/>
    <s v="Yes"/>
    <n v="1"/>
    <n v="3735.7289999999998"/>
    <n v="28640.589"/>
  </r>
  <r>
    <n v="5183"/>
    <s v="R06736"/>
    <x v="345"/>
    <n v="30"/>
    <x v="1"/>
    <x v="5"/>
    <x v="31"/>
    <n v="3"/>
    <x v="0"/>
    <s v="Credit Card"/>
    <s v="Click &amp; Collect"/>
    <s v="No"/>
    <s v="Arrived damaged"/>
    <x v="2"/>
    <x v="1"/>
    <x v="0"/>
    <x v="1"/>
    <n v="294.33"/>
    <x v="4"/>
    <s v="Western Region"/>
    <s v="Low"/>
    <s v="January"/>
    <s v="Q1"/>
    <s v="No"/>
    <n v="0"/>
    <n v="44.149499999999996"/>
    <n v="338.47949999999997"/>
  </r>
  <r>
    <n v="5184"/>
    <s v="R00849"/>
    <x v="521"/>
    <n v="23"/>
    <x v="1"/>
    <x v="3"/>
    <x v="53"/>
    <n v="1"/>
    <x v="0"/>
    <s v="Cash"/>
    <s v="Home Delivery"/>
    <s v="Yes"/>
    <s v="Customer support was excellent"/>
    <x v="3"/>
    <x v="0"/>
    <x v="0"/>
    <x v="2"/>
    <n v="22574.95"/>
    <x v="6"/>
    <s v="Central Region"/>
    <s v="High"/>
    <s v="July"/>
    <s v="Q3"/>
    <s v="Yes"/>
    <n v="0"/>
    <n v="3386.2424999999998"/>
    <n v="25961.192499999997"/>
  </r>
  <r>
    <n v="5185"/>
    <s v="R06203"/>
    <x v="502"/>
    <n v="78"/>
    <x v="0"/>
    <x v="1"/>
    <x v="24"/>
    <n v="1"/>
    <x v="0"/>
    <s v="Credit Card"/>
    <s v="In Store"/>
    <s v="Yes"/>
    <s v="Poor packaging"/>
    <x v="3"/>
    <x v="1"/>
    <x v="1"/>
    <x v="5"/>
    <n v="44114.21"/>
    <x v="6"/>
    <s v="Southern Region"/>
    <s v="High"/>
    <s v="October"/>
    <s v="Q4"/>
    <s v="Yes"/>
    <n v="0"/>
    <n v="6617.1314999999995"/>
    <n v="50731.341499999995"/>
  </r>
  <r>
    <n v="5187"/>
    <s v="R06070"/>
    <x v="414"/>
    <n v="56"/>
    <x v="1"/>
    <x v="7"/>
    <x v="1"/>
    <n v="5"/>
    <x v="1"/>
    <s v="Credit Card"/>
    <s v="Home Delivery"/>
    <s v="No"/>
    <s v="Instructions unclear"/>
    <x v="1"/>
    <x v="2"/>
    <x v="0"/>
    <x v="0"/>
    <n v="444.38"/>
    <x v="1"/>
    <s v="Western Region"/>
    <s v="Low"/>
    <s v="May"/>
    <s v="Q2"/>
    <s v="No"/>
    <n v="1"/>
    <n v="66.656999999999996"/>
    <n v="511.03699999999998"/>
  </r>
  <r>
    <n v="5188"/>
    <s v="R02878"/>
    <x v="704"/>
    <n v="69"/>
    <x v="1"/>
    <x v="0"/>
    <x v="9"/>
    <n v="4"/>
    <x v="0"/>
    <s v="Debit Card"/>
    <s v="Home Delivery"/>
    <s v="No"/>
    <s v="Helpful staff"/>
    <x v="4"/>
    <x v="0"/>
    <x v="1"/>
    <x v="5"/>
    <n v="43.23"/>
    <x v="3"/>
    <s v="Northern Region"/>
    <s v="Low"/>
    <s v="June"/>
    <s v="Q2"/>
    <s v="No"/>
    <n v="0"/>
    <n v="6.4844999999999997"/>
    <n v="49.714499999999994"/>
  </r>
  <r>
    <n v="5189"/>
    <s v="R00187"/>
    <x v="85"/>
    <n v="53"/>
    <x v="2"/>
    <x v="8"/>
    <x v="49"/>
    <n v="5"/>
    <x v="0"/>
    <s v="Cash"/>
    <s v="Home Delivery"/>
    <s v="Yes"/>
    <s v="Highly recommend"/>
    <x v="1"/>
    <x v="0"/>
    <x v="1"/>
    <x v="4"/>
    <n v="134.01"/>
    <x v="3"/>
    <s v="Eastern Region"/>
    <s v="Low"/>
    <s v="December"/>
    <s v="Q4"/>
    <s v="No"/>
    <n v="0"/>
    <n v="20.101499999999998"/>
    <n v="154.11149999999998"/>
  </r>
  <r>
    <n v="5190"/>
    <s v="R03780"/>
    <x v="542"/>
    <n v="61"/>
    <x v="2"/>
    <x v="5"/>
    <x v="29"/>
    <n v="4"/>
    <x v="0"/>
    <s v="Mobile Payment"/>
    <s v="Click &amp; Collect"/>
    <s v="Yes"/>
    <s v="Fits perfectly"/>
    <x v="4"/>
    <x v="0"/>
    <x v="1"/>
    <x v="0"/>
    <n v="1355.08"/>
    <x v="2"/>
    <s v="Western Region"/>
    <s v="Medium"/>
    <s v="March"/>
    <s v="Q1"/>
    <s v="No"/>
    <n v="0"/>
    <n v="203.26199999999997"/>
    <n v="1558.3419999999999"/>
  </r>
  <r>
    <n v="5191"/>
    <s v="R01831"/>
    <x v="661"/>
    <n v="29"/>
    <x v="1"/>
    <x v="5"/>
    <x v="105"/>
    <n v="5"/>
    <x v="1"/>
    <s v="Mobile Payment"/>
    <s v="In Store"/>
    <s v="No"/>
    <s v="Arrived damaged"/>
    <x v="1"/>
    <x v="1"/>
    <x v="0"/>
    <x v="1"/>
    <n v="96.11"/>
    <x v="8"/>
    <s v="Western Region"/>
    <s v="Low"/>
    <s v="September"/>
    <s v="Q3"/>
    <s v="No"/>
    <n v="1"/>
    <n v="14.416499999999999"/>
    <n v="110.52649999999998"/>
  </r>
  <r>
    <n v="5193"/>
    <s v="R09383"/>
    <x v="193"/>
    <m/>
    <x v="2"/>
    <x v="4"/>
    <x v="40"/>
    <n v="3"/>
    <x v="0"/>
    <s v="EFT"/>
    <s v="Click &amp; Collect"/>
    <s v="No"/>
    <s v="Instructions unclear"/>
    <x v="2"/>
    <x v="2"/>
    <x v="1"/>
    <x v="6"/>
    <n v="1619.07"/>
    <x v="7"/>
    <s v="Central Region"/>
    <s v="Medium"/>
    <s v="February"/>
    <s v="Q1"/>
    <s v="No"/>
    <n v="0"/>
    <n v="242.86049999999997"/>
    <n v="1861.9304999999997"/>
  </r>
  <r>
    <n v="5194"/>
    <s v="R06598"/>
    <x v="101"/>
    <n v="39"/>
    <x v="1"/>
    <x v="5"/>
    <x v="44"/>
    <n v="4"/>
    <x v="1"/>
    <s v="Cash"/>
    <s v="Home Delivery"/>
    <s v="No"/>
    <s v="Customer support was excellent"/>
    <x v="4"/>
    <x v="0"/>
    <x v="1"/>
    <x v="3"/>
    <n v="2849.09"/>
    <x v="7"/>
    <s v="Western Region"/>
    <s v="Medium"/>
    <s v="July"/>
    <s v="Q3"/>
    <s v="No"/>
    <n v="1"/>
    <n v="427.36349999999999"/>
    <n v="3276.4535000000001"/>
  </r>
  <r>
    <n v="5195"/>
    <s v="R01235"/>
    <x v="366"/>
    <n v="61"/>
    <x v="0"/>
    <x v="4"/>
    <x v="37"/>
    <n v="2"/>
    <x v="0"/>
    <s v="Cash"/>
    <s v="In Store"/>
    <s v="No"/>
    <s v="Packaging could improve"/>
    <x v="0"/>
    <x v="2"/>
    <x v="0"/>
    <x v="0"/>
    <n v="54.82"/>
    <x v="3"/>
    <s v="Central Region"/>
    <s v="Low"/>
    <s v="September"/>
    <s v="Q3"/>
    <s v="No"/>
    <n v="0"/>
    <n v="8.222999999999999"/>
    <n v="63.042999999999992"/>
  </r>
  <r>
    <n v="5196"/>
    <s v="R06176"/>
    <x v="443"/>
    <n v="19"/>
    <x v="0"/>
    <x v="5"/>
    <x v="13"/>
    <n v="2"/>
    <x v="1"/>
    <s v="Credit Card"/>
    <s v="In Store"/>
    <s v="No"/>
    <m/>
    <x v="0"/>
    <x v="3"/>
    <x v="2"/>
    <x v="2"/>
    <n v="3576.97"/>
    <x v="5"/>
    <s v="Western Region"/>
    <s v="Medium"/>
    <s v="July"/>
    <s v="Q3"/>
    <s v="No"/>
    <n v="1"/>
    <n v="536.54549999999995"/>
    <n v="4113.5154999999995"/>
  </r>
  <r>
    <n v="5197"/>
    <s v="R03916"/>
    <x v="172"/>
    <n v="77"/>
    <x v="1"/>
    <x v="1"/>
    <x v="98"/>
    <n v="1"/>
    <x v="1"/>
    <s v="Cash"/>
    <s v="Home Delivery"/>
    <s v="No"/>
    <s v="Very fast delivery"/>
    <x v="3"/>
    <x v="0"/>
    <x v="0"/>
    <x v="5"/>
    <n v="40.11"/>
    <x v="3"/>
    <s v="Southern Region"/>
    <s v="Low"/>
    <s v="October"/>
    <s v="Q4"/>
    <s v="No"/>
    <n v="1"/>
    <n v="6.0164999999999997"/>
    <n v="46.126499999999993"/>
  </r>
  <r>
    <n v="5198"/>
    <s v="R00447"/>
    <x v="468"/>
    <n v="79"/>
    <x v="0"/>
    <x v="1"/>
    <x v="86"/>
    <n v="1"/>
    <x v="1"/>
    <s v="Mobile Payment"/>
    <s v="Click &amp; Collect"/>
    <s v="Yes"/>
    <s v="Great customer service"/>
    <x v="3"/>
    <x v="0"/>
    <x v="0"/>
    <x v="5"/>
    <n v="5258.73"/>
    <x v="2"/>
    <s v="Southern Region"/>
    <s v="High"/>
    <s v="February"/>
    <s v="Q1"/>
    <s v="Yes"/>
    <n v="1"/>
    <n v="788.80949999999996"/>
    <n v="6047.539499999999"/>
  </r>
  <r>
    <n v="5200"/>
    <s v="R07672"/>
    <x v="472"/>
    <n v="54"/>
    <x v="0"/>
    <x v="2"/>
    <x v="68"/>
    <n v="1"/>
    <x v="0"/>
    <s v="Debit Card"/>
    <s v="In Store"/>
    <s v="No"/>
    <s v="Product was disappointing"/>
    <x v="3"/>
    <x v="1"/>
    <x v="1"/>
    <x v="4"/>
    <n v="6698.54"/>
    <x v="6"/>
    <s v="Northern Region"/>
    <s v="High"/>
    <s v="June"/>
    <s v="Q2"/>
    <s v="Yes"/>
    <n v="0"/>
    <n v="1004.7809999999999"/>
    <n v="7703.320999999999"/>
  </r>
  <r>
    <n v="5202"/>
    <s v="R07873"/>
    <x v="369"/>
    <n v="66"/>
    <x v="2"/>
    <x v="1"/>
    <x v="1"/>
    <n v="5"/>
    <x v="1"/>
    <s v="Cash"/>
    <s v="In Store"/>
    <s v="No"/>
    <m/>
    <x v="1"/>
    <x v="3"/>
    <x v="2"/>
    <x v="5"/>
    <n v="444.38"/>
    <x v="1"/>
    <s v="Southern Region"/>
    <s v="Low"/>
    <s v="August"/>
    <s v="Q3"/>
    <s v="No"/>
    <n v="1"/>
    <n v="66.656999999999996"/>
    <n v="511.03699999999998"/>
  </r>
  <r>
    <n v="5203"/>
    <s v="R02441"/>
    <x v="227"/>
    <n v="38"/>
    <x v="2"/>
    <x v="2"/>
    <x v="68"/>
    <n v="3"/>
    <x v="0"/>
    <s v="EFT"/>
    <s v="In Store"/>
    <s v="Yes"/>
    <s v="Arrived damaged"/>
    <x v="2"/>
    <x v="1"/>
    <x v="0"/>
    <x v="3"/>
    <n v="6698.54"/>
    <x v="6"/>
    <s v="Northern Region"/>
    <s v="High"/>
    <s v="June"/>
    <s v="Q2"/>
    <s v="Yes"/>
    <n v="0"/>
    <n v="1004.7809999999999"/>
    <n v="7703.320999999999"/>
  </r>
  <r>
    <n v="5204"/>
    <s v="R03104"/>
    <x v="451"/>
    <m/>
    <x v="1"/>
    <x v="2"/>
    <x v="72"/>
    <n v="2"/>
    <x v="1"/>
    <s v="EFT"/>
    <s v="In Store"/>
    <s v="No"/>
    <s v="Fits perfectly"/>
    <x v="0"/>
    <x v="0"/>
    <x v="0"/>
    <x v="6"/>
    <n v="16291.52"/>
    <x v="5"/>
    <s v="Northern Region"/>
    <s v="High"/>
    <s v="December"/>
    <s v="Q4"/>
    <s v="Yes"/>
    <n v="1"/>
    <n v="2443.7280000000001"/>
    <n v="18735.248"/>
  </r>
  <r>
    <n v="5205"/>
    <s v="R08720"/>
    <x v="655"/>
    <n v="41"/>
    <x v="0"/>
    <x v="8"/>
    <x v="67"/>
    <n v="5"/>
    <x v="1"/>
    <s v="Credit Card"/>
    <s v="Click &amp; Collect"/>
    <s v="Yes"/>
    <s v="Helpful staff"/>
    <x v="1"/>
    <x v="0"/>
    <x v="1"/>
    <x v="3"/>
    <n v="1859.13"/>
    <x v="5"/>
    <s v="Eastern Region"/>
    <s v="Medium"/>
    <s v="July"/>
    <s v="Q3"/>
    <s v="No"/>
    <n v="1"/>
    <n v="278.86950000000002"/>
    <n v="2137.9994999999999"/>
  </r>
  <r>
    <n v="5206"/>
    <s v="R07018"/>
    <x v="456"/>
    <n v="58"/>
    <x v="2"/>
    <x v="6"/>
    <x v="116"/>
    <n v="2"/>
    <x v="1"/>
    <s v="Debit Card"/>
    <s v="In Store"/>
    <s v="No"/>
    <s v="Delivery delayed"/>
    <x v="0"/>
    <x v="1"/>
    <x v="1"/>
    <x v="0"/>
    <n v="11052.57"/>
    <x v="6"/>
    <s v="Gauteng Region"/>
    <s v="High"/>
    <s v="August"/>
    <s v="Q3"/>
    <s v="Yes"/>
    <n v="1"/>
    <n v="1657.8854999999999"/>
    <n v="12710.455499999998"/>
  </r>
  <r>
    <n v="5207"/>
    <s v="R05844"/>
    <x v="163"/>
    <n v="45"/>
    <x v="1"/>
    <x v="2"/>
    <x v="92"/>
    <n v="2"/>
    <x v="0"/>
    <s v="Credit Card"/>
    <s v="Home Delivery"/>
    <s v="Yes"/>
    <s v="Great customer service"/>
    <x v="0"/>
    <x v="0"/>
    <x v="0"/>
    <x v="4"/>
    <n v="2217.0300000000002"/>
    <x v="8"/>
    <s v="Northern Region"/>
    <s v="Medium"/>
    <s v="February"/>
    <s v="Q1"/>
    <s v="No"/>
    <n v="0"/>
    <n v="332.55450000000002"/>
    <n v="2549.5844999999999"/>
  </r>
  <r>
    <n v="5208"/>
    <s v="R01295"/>
    <x v="306"/>
    <n v="71"/>
    <x v="1"/>
    <x v="8"/>
    <x v="79"/>
    <n v="3"/>
    <x v="1"/>
    <s v="EFT"/>
    <s v="Click &amp; Collect"/>
    <s v="Yes"/>
    <s v="Instructions unclear"/>
    <x v="2"/>
    <x v="2"/>
    <x v="1"/>
    <x v="5"/>
    <n v="283.57"/>
    <x v="0"/>
    <s v="Eastern Region"/>
    <s v="Low"/>
    <s v="February"/>
    <s v="Q1"/>
    <s v="No"/>
    <n v="1"/>
    <n v="42.535499999999999"/>
    <n v="326.10549999999995"/>
  </r>
  <r>
    <n v="5210"/>
    <s v="R09157"/>
    <x v="32"/>
    <n v="75"/>
    <x v="2"/>
    <x v="6"/>
    <x v="14"/>
    <n v="2"/>
    <x v="1"/>
    <s v="Credit Card"/>
    <s v="Click &amp; Collect"/>
    <s v="Yes"/>
    <s v="Delivery delayed"/>
    <x v="0"/>
    <x v="1"/>
    <x v="1"/>
    <x v="5"/>
    <n v="1440.59"/>
    <x v="1"/>
    <s v="Gauteng Region"/>
    <s v="Medium"/>
    <s v="September"/>
    <s v="Q3"/>
    <s v="No"/>
    <n v="1"/>
    <n v="216.08849999999998"/>
    <n v="1656.6784999999998"/>
  </r>
  <r>
    <n v="5211"/>
    <s v="R05068"/>
    <x v="108"/>
    <n v="72"/>
    <x v="0"/>
    <x v="6"/>
    <x v="67"/>
    <n v="1"/>
    <x v="1"/>
    <s v="Credit Card"/>
    <s v="Home Delivery"/>
    <s v="Yes"/>
    <s v="Delivery delayed"/>
    <x v="3"/>
    <x v="1"/>
    <x v="1"/>
    <x v="5"/>
    <n v="1859.13"/>
    <x v="5"/>
    <s v="Gauteng Region"/>
    <s v="Medium"/>
    <s v="July"/>
    <s v="Q3"/>
    <s v="No"/>
    <n v="1"/>
    <n v="278.86950000000002"/>
    <n v="2137.9994999999999"/>
  </r>
  <r>
    <n v="5212"/>
    <s v="R03443"/>
    <x v="299"/>
    <n v="54"/>
    <x v="2"/>
    <x v="3"/>
    <x v="33"/>
    <n v="5"/>
    <x v="0"/>
    <s v="Cash"/>
    <s v="Click &amp; Collect"/>
    <s v="No"/>
    <s v="Product exceeded expectations"/>
    <x v="1"/>
    <x v="0"/>
    <x v="1"/>
    <x v="4"/>
    <n v="440.87"/>
    <x v="7"/>
    <s v="Central Region"/>
    <s v="Low"/>
    <s v="April"/>
    <s v="Q2"/>
    <s v="No"/>
    <n v="0"/>
    <n v="66.130499999999998"/>
    <n v="507.00049999999999"/>
  </r>
  <r>
    <n v="5213"/>
    <s v="R09459"/>
    <x v="140"/>
    <n v="32"/>
    <x v="0"/>
    <x v="7"/>
    <x v="93"/>
    <n v="3"/>
    <x v="0"/>
    <s v="Credit Card"/>
    <s v="In Store"/>
    <s v="Yes"/>
    <s v="Great customer service"/>
    <x v="2"/>
    <x v="0"/>
    <x v="0"/>
    <x v="1"/>
    <n v="34.200000000000003"/>
    <x v="3"/>
    <s v="Western Region"/>
    <s v="Low"/>
    <s v="February"/>
    <s v="Q1"/>
    <s v="No"/>
    <n v="0"/>
    <n v="5.13"/>
    <n v="39.33"/>
  </r>
  <r>
    <n v="5216"/>
    <s v="R06315"/>
    <x v="680"/>
    <n v="28"/>
    <x v="0"/>
    <x v="2"/>
    <x v="120"/>
    <n v="1"/>
    <x v="1"/>
    <s v="EFT"/>
    <s v="Home Delivery"/>
    <s v="No"/>
    <s v="Easy online ordering"/>
    <x v="3"/>
    <x v="0"/>
    <x v="0"/>
    <x v="1"/>
    <n v="1233.45"/>
    <x v="1"/>
    <s v="Northern Region"/>
    <s v="Medium"/>
    <s v="April"/>
    <s v="Q2"/>
    <s v="No"/>
    <n v="1"/>
    <n v="185.01750000000001"/>
    <n v="1418.4675"/>
  </r>
  <r>
    <n v="5217"/>
    <s v="R00777"/>
    <x v="472"/>
    <m/>
    <x v="2"/>
    <x v="7"/>
    <x v="74"/>
    <n v="1"/>
    <x v="1"/>
    <s v="Mobile Payment"/>
    <s v="Home Delivery"/>
    <s v="Yes"/>
    <s v="Average quality"/>
    <x v="3"/>
    <x v="2"/>
    <x v="0"/>
    <x v="6"/>
    <n v="1000.7"/>
    <x v="4"/>
    <s v="Western Region"/>
    <s v="Medium"/>
    <s v="June"/>
    <s v="Q2"/>
    <s v="No"/>
    <n v="1"/>
    <n v="150.10499999999999"/>
    <n v="1150.8050000000001"/>
  </r>
  <r>
    <n v="5218"/>
    <s v="R09862"/>
    <x v="120"/>
    <n v="39"/>
    <x v="2"/>
    <x v="2"/>
    <x v="118"/>
    <n v="4"/>
    <x v="1"/>
    <s v="Debit Card"/>
    <s v="In Store"/>
    <s v="No"/>
    <s v="Very fast delivery"/>
    <x v="4"/>
    <x v="0"/>
    <x v="1"/>
    <x v="3"/>
    <n v="301.58"/>
    <x v="3"/>
    <s v="Northern Region"/>
    <s v="Low"/>
    <s v="August"/>
    <s v="Q3"/>
    <s v="No"/>
    <n v="1"/>
    <n v="45.236999999999995"/>
    <n v="346.81699999999995"/>
  </r>
  <r>
    <n v="5219"/>
    <s v="R02154"/>
    <x v="454"/>
    <n v="33"/>
    <x v="1"/>
    <x v="4"/>
    <x v="17"/>
    <n v="1"/>
    <x v="0"/>
    <s v="Mobile Payment"/>
    <s v="Click &amp; Collect"/>
    <s v="Yes"/>
    <s v="Exactly as advertised"/>
    <x v="3"/>
    <x v="0"/>
    <x v="0"/>
    <x v="1"/>
    <n v="471.63"/>
    <x v="1"/>
    <s v="Central Region"/>
    <s v="Low"/>
    <s v="April"/>
    <s v="Q2"/>
    <s v="No"/>
    <n v="0"/>
    <n v="70.744500000000002"/>
    <n v="542.3744999999999"/>
  </r>
  <r>
    <n v="5221"/>
    <s v="R08376"/>
    <x v="186"/>
    <n v="78"/>
    <x v="0"/>
    <x v="4"/>
    <x v="33"/>
    <n v="2"/>
    <x v="0"/>
    <s v="Credit Card"/>
    <s v="In Store"/>
    <s v="No"/>
    <s v="Delivery delayed"/>
    <x v="0"/>
    <x v="1"/>
    <x v="1"/>
    <x v="5"/>
    <n v="440.87"/>
    <x v="7"/>
    <s v="Central Region"/>
    <s v="Low"/>
    <s v="December"/>
    <s v="Q4"/>
    <s v="No"/>
    <n v="0"/>
    <n v="66.130499999999998"/>
    <n v="507.00049999999999"/>
  </r>
  <r>
    <n v="5222"/>
    <s v="R09637"/>
    <x v="623"/>
    <n v="76"/>
    <x v="2"/>
    <x v="2"/>
    <x v="35"/>
    <n v="1"/>
    <x v="1"/>
    <s v="Credit Card"/>
    <s v="In Store"/>
    <s v="No"/>
    <s v="Highly recommend"/>
    <x v="3"/>
    <x v="0"/>
    <x v="0"/>
    <x v="5"/>
    <n v="6710.27"/>
    <x v="5"/>
    <s v="Northern Region"/>
    <s v="High"/>
    <s v="June"/>
    <s v="Q2"/>
    <s v="Yes"/>
    <n v="1"/>
    <n v="1006.5405000000001"/>
    <n v="7716.8104999999996"/>
  </r>
  <r>
    <n v="5223"/>
    <s v="R09207"/>
    <x v="352"/>
    <n v="19"/>
    <x v="0"/>
    <x v="1"/>
    <x v="68"/>
    <n v="5"/>
    <x v="0"/>
    <s v="Credit Card"/>
    <s v="In Store"/>
    <s v="No"/>
    <s v="Poor packaging"/>
    <x v="1"/>
    <x v="1"/>
    <x v="0"/>
    <x v="2"/>
    <n v="6698.54"/>
    <x v="6"/>
    <s v="Southern Region"/>
    <s v="High"/>
    <s v="July"/>
    <s v="Q3"/>
    <s v="Yes"/>
    <n v="0"/>
    <n v="1004.7809999999999"/>
    <n v="7703.320999999999"/>
  </r>
  <r>
    <n v="5224"/>
    <s v="R07261"/>
    <x v="188"/>
    <n v="57"/>
    <x v="1"/>
    <x v="6"/>
    <x v="21"/>
    <n v="4"/>
    <x v="1"/>
    <s v="Mobile Payment"/>
    <s v="Click &amp; Collect"/>
    <s v="No"/>
    <s v="Average quality"/>
    <x v="4"/>
    <x v="2"/>
    <x v="0"/>
    <x v="0"/>
    <n v="369.57"/>
    <x v="0"/>
    <s v="Gauteng Region"/>
    <s v="Low"/>
    <s v="October"/>
    <s v="Q4"/>
    <s v="No"/>
    <n v="1"/>
    <n v="55.435499999999998"/>
    <n v="425.00549999999998"/>
  </r>
  <r>
    <n v="5225"/>
    <s v="R08562"/>
    <x v="677"/>
    <n v="62"/>
    <x v="0"/>
    <x v="8"/>
    <x v="69"/>
    <n v="2"/>
    <x v="0"/>
    <s v="Cash"/>
    <s v="Click &amp; Collect"/>
    <s v="No"/>
    <s v="Very fast delivery"/>
    <x v="0"/>
    <x v="0"/>
    <x v="0"/>
    <x v="0"/>
    <n v="1907.49"/>
    <x v="0"/>
    <s v="Eastern Region"/>
    <s v="Medium"/>
    <s v="November"/>
    <s v="Q4"/>
    <s v="No"/>
    <n v="0"/>
    <n v="286.12349999999998"/>
    <n v="2193.6134999999999"/>
  </r>
  <r>
    <n v="5226"/>
    <s v="R03184"/>
    <x v="632"/>
    <n v="68"/>
    <x v="2"/>
    <x v="1"/>
    <x v="37"/>
    <n v="3"/>
    <x v="0"/>
    <s v="Credit Card"/>
    <s v="In Store"/>
    <s v="No"/>
    <m/>
    <x v="2"/>
    <x v="3"/>
    <x v="2"/>
    <x v="5"/>
    <n v="54.82"/>
    <x v="3"/>
    <s v="Southern Region"/>
    <s v="Low"/>
    <s v="December"/>
    <s v="Q4"/>
    <s v="No"/>
    <n v="0"/>
    <n v="8.222999999999999"/>
    <n v="63.042999999999992"/>
  </r>
  <r>
    <n v="5227"/>
    <s v="R07019"/>
    <x v="375"/>
    <n v="32"/>
    <x v="0"/>
    <x v="3"/>
    <x v="90"/>
    <n v="3"/>
    <x v="1"/>
    <s v="Credit Card"/>
    <s v="In Store"/>
    <s v="Yes"/>
    <s v="Delivery delayed"/>
    <x v="2"/>
    <x v="1"/>
    <x v="0"/>
    <x v="1"/>
    <n v="16523.5"/>
    <x v="6"/>
    <s v="Central Region"/>
    <s v="High"/>
    <s v="October"/>
    <s v="Q4"/>
    <s v="Yes"/>
    <n v="1"/>
    <n v="2478.5250000000001"/>
    <n v="19002.024999999998"/>
  </r>
  <r>
    <n v="5228"/>
    <s v="R03200"/>
    <x v="333"/>
    <n v="39"/>
    <x v="1"/>
    <x v="8"/>
    <x v="6"/>
    <n v="1"/>
    <x v="1"/>
    <s v="Mobile Payment"/>
    <s v="Home Delivery"/>
    <s v="Yes"/>
    <s v="Exactly as advertised"/>
    <x v="3"/>
    <x v="0"/>
    <x v="0"/>
    <x v="3"/>
    <n v="409.06"/>
    <x v="5"/>
    <s v="Eastern Region"/>
    <s v="Low"/>
    <s v="May"/>
    <s v="Q2"/>
    <s v="No"/>
    <n v="1"/>
    <n v="61.358999999999995"/>
    <n v="470.41899999999998"/>
  </r>
  <r>
    <n v="5229"/>
    <s v="R07258"/>
    <x v="131"/>
    <n v="58"/>
    <x v="1"/>
    <x v="8"/>
    <x v="70"/>
    <n v="3"/>
    <x v="0"/>
    <s v="Mobile Payment"/>
    <s v="In Store"/>
    <s v="Yes"/>
    <s v="Arrived damaged"/>
    <x v="2"/>
    <x v="1"/>
    <x v="0"/>
    <x v="0"/>
    <n v="605.1"/>
    <x v="8"/>
    <s v="Eastern Region"/>
    <s v="Medium"/>
    <s v="October"/>
    <s v="Q4"/>
    <s v="No"/>
    <n v="0"/>
    <n v="90.765000000000001"/>
    <n v="695.86500000000001"/>
  </r>
  <r>
    <n v="5230"/>
    <s v="R01290"/>
    <x v="442"/>
    <n v="69"/>
    <x v="0"/>
    <x v="1"/>
    <x v="80"/>
    <n v="4"/>
    <x v="0"/>
    <s v="Debit Card"/>
    <s v="Home Delivery"/>
    <s v="No"/>
    <s v="Easy to assemble"/>
    <x v="4"/>
    <x v="0"/>
    <x v="1"/>
    <x v="5"/>
    <n v="10347.709999999999"/>
    <x v="5"/>
    <s v="Southern Region"/>
    <s v="High"/>
    <s v="September"/>
    <s v="Q3"/>
    <s v="Yes"/>
    <n v="0"/>
    <n v="1552.1564999999998"/>
    <n v="11899.866499999998"/>
  </r>
  <r>
    <n v="5231"/>
    <s v="R04582"/>
    <x v="21"/>
    <n v="44"/>
    <x v="2"/>
    <x v="4"/>
    <x v="41"/>
    <n v="1"/>
    <x v="0"/>
    <s v="Credit Card"/>
    <s v="Click &amp; Collect"/>
    <s v="Yes"/>
    <s v="Delivery delayed"/>
    <x v="3"/>
    <x v="1"/>
    <x v="1"/>
    <x v="3"/>
    <n v="13261"/>
    <x v="6"/>
    <s v="Central Region"/>
    <s v="High"/>
    <s v="November"/>
    <s v="Q4"/>
    <s v="Yes"/>
    <n v="0"/>
    <n v="1989.1499999999999"/>
    <n v="15250.15"/>
  </r>
  <r>
    <n v="5232"/>
    <s v="R06408"/>
    <x v="453"/>
    <n v="67"/>
    <x v="0"/>
    <x v="2"/>
    <x v="61"/>
    <n v="2"/>
    <x v="1"/>
    <s v="Mobile Payment"/>
    <s v="Click &amp; Collect"/>
    <s v="No"/>
    <s v="Delivery delayed"/>
    <x v="0"/>
    <x v="1"/>
    <x v="1"/>
    <x v="5"/>
    <n v="768.34"/>
    <x v="7"/>
    <s v="Northern Region"/>
    <s v="Medium"/>
    <s v="October"/>
    <s v="Q4"/>
    <s v="No"/>
    <n v="1"/>
    <n v="115.251"/>
    <n v="883.59100000000001"/>
  </r>
  <r>
    <n v="5233"/>
    <s v="R09076"/>
    <x v="356"/>
    <n v="71"/>
    <x v="2"/>
    <x v="6"/>
    <x v="7"/>
    <n v="5"/>
    <x v="1"/>
    <s v="Mobile Payment"/>
    <s v="Home Delivery"/>
    <s v="Yes"/>
    <s v="Great customer service"/>
    <x v="1"/>
    <x v="0"/>
    <x v="1"/>
    <x v="5"/>
    <n v="1370.56"/>
    <x v="6"/>
    <s v="Gauteng Region"/>
    <s v="Medium"/>
    <s v="December"/>
    <s v="Q4"/>
    <s v="No"/>
    <n v="1"/>
    <n v="205.58399999999997"/>
    <n v="1576.1439999999998"/>
  </r>
  <r>
    <n v="5234"/>
    <s v="R07387"/>
    <x v="167"/>
    <n v="48"/>
    <x v="0"/>
    <x v="5"/>
    <x v="90"/>
    <n v="2"/>
    <x v="1"/>
    <s v="Credit Card"/>
    <s v="Click &amp; Collect"/>
    <s v="Yes"/>
    <s v="Easy online ordering"/>
    <x v="0"/>
    <x v="0"/>
    <x v="0"/>
    <x v="4"/>
    <n v="16523.5"/>
    <x v="6"/>
    <s v="Western Region"/>
    <s v="High"/>
    <s v="August"/>
    <s v="Q3"/>
    <s v="Yes"/>
    <n v="1"/>
    <n v="2478.5250000000001"/>
    <n v="19002.024999999998"/>
  </r>
  <r>
    <n v="5236"/>
    <s v="R04107"/>
    <x v="611"/>
    <n v="29"/>
    <x v="1"/>
    <x v="3"/>
    <x v="91"/>
    <n v="2"/>
    <x v="0"/>
    <s v="Mobile Payment"/>
    <s v="Home Delivery"/>
    <s v="Yes"/>
    <s v="Easy online ordering"/>
    <x v="0"/>
    <x v="0"/>
    <x v="0"/>
    <x v="1"/>
    <n v="53.85"/>
    <x v="3"/>
    <s v="Central Region"/>
    <s v="Low"/>
    <s v="November"/>
    <s v="Q4"/>
    <s v="No"/>
    <n v="0"/>
    <n v="8.0775000000000006"/>
    <n v="61.927499999999995"/>
  </r>
  <r>
    <n v="5238"/>
    <s v="R08992"/>
    <x v="712"/>
    <n v="31"/>
    <x v="0"/>
    <x v="1"/>
    <x v="56"/>
    <n v="5"/>
    <x v="1"/>
    <s v="Debit Card"/>
    <s v="In Store"/>
    <s v="No"/>
    <s v="Fits perfectly"/>
    <x v="1"/>
    <x v="0"/>
    <x v="1"/>
    <x v="1"/>
    <n v="306.57"/>
    <x v="4"/>
    <s v="Southern Region"/>
    <s v="Low"/>
    <s v="December"/>
    <s v="Q4"/>
    <s v="No"/>
    <n v="1"/>
    <n v="45.985499999999995"/>
    <n v="352.55549999999994"/>
  </r>
  <r>
    <n v="5240"/>
    <s v="R01880"/>
    <x v="18"/>
    <n v="66"/>
    <x v="2"/>
    <x v="6"/>
    <x v="12"/>
    <n v="5"/>
    <x v="1"/>
    <s v="EFT"/>
    <s v="In Store"/>
    <s v="Yes"/>
    <s v="Product was disappointing"/>
    <x v="1"/>
    <x v="1"/>
    <x v="0"/>
    <x v="5"/>
    <n v="228.08"/>
    <x v="8"/>
    <s v="Gauteng Region"/>
    <s v="Low"/>
    <s v="February"/>
    <s v="Q1"/>
    <s v="No"/>
    <n v="1"/>
    <n v="34.212000000000003"/>
    <n v="262.29199999999997"/>
  </r>
  <r>
    <n v="5242"/>
    <s v="R09441"/>
    <x v="401"/>
    <m/>
    <x v="2"/>
    <x v="6"/>
    <x v="36"/>
    <n v="5"/>
    <x v="1"/>
    <s v="EFT"/>
    <s v="Click &amp; Collect"/>
    <s v="Yes"/>
    <s v="Easy to assemble"/>
    <x v="1"/>
    <x v="0"/>
    <x v="1"/>
    <x v="6"/>
    <n v="13056.99"/>
    <x v="6"/>
    <s v="Gauteng Region"/>
    <s v="High"/>
    <s v="September"/>
    <s v="Q3"/>
    <s v="Yes"/>
    <n v="1"/>
    <n v="1958.5484999999999"/>
    <n v="15015.538499999999"/>
  </r>
  <r>
    <n v="5243"/>
    <s v="R05322"/>
    <x v="430"/>
    <n v="44"/>
    <x v="2"/>
    <x v="1"/>
    <x v="33"/>
    <n v="2"/>
    <x v="0"/>
    <s v="Credit Card"/>
    <s v="Click &amp; Collect"/>
    <s v="Yes"/>
    <s v="Worth the money"/>
    <x v="0"/>
    <x v="0"/>
    <x v="0"/>
    <x v="3"/>
    <n v="440.87"/>
    <x v="7"/>
    <s v="Southern Region"/>
    <s v="Low"/>
    <s v="January"/>
    <s v="Q1"/>
    <s v="No"/>
    <n v="0"/>
    <n v="66.130499999999998"/>
    <n v="507.00049999999999"/>
  </r>
  <r>
    <n v="5244"/>
    <s v="R03588"/>
    <x v="29"/>
    <n v="68"/>
    <x v="0"/>
    <x v="3"/>
    <x v="16"/>
    <n v="3"/>
    <x v="1"/>
    <s v="Mobile Payment"/>
    <s v="In Store"/>
    <s v="No"/>
    <s v="Fits perfectly"/>
    <x v="2"/>
    <x v="0"/>
    <x v="0"/>
    <x v="5"/>
    <n v="368.99"/>
    <x v="0"/>
    <s v="Central Region"/>
    <s v="Low"/>
    <s v="March"/>
    <s v="Q1"/>
    <s v="No"/>
    <n v="1"/>
    <n v="55.348500000000001"/>
    <n v="424.33849999999995"/>
  </r>
  <r>
    <n v="5245"/>
    <s v="R07614"/>
    <x v="721"/>
    <n v="39"/>
    <x v="1"/>
    <x v="5"/>
    <x v="94"/>
    <n v="2"/>
    <x v="1"/>
    <s v="EFT"/>
    <s v="Click &amp; Collect"/>
    <s v="No"/>
    <s v="Very fast delivery"/>
    <x v="0"/>
    <x v="0"/>
    <x v="0"/>
    <x v="3"/>
    <n v="1746.77"/>
    <x v="5"/>
    <s v="Western Region"/>
    <s v="Medium"/>
    <s v="September"/>
    <s v="Q3"/>
    <s v="No"/>
    <n v="1"/>
    <n v="262.01549999999997"/>
    <n v="2008.7854999999997"/>
  </r>
  <r>
    <n v="5246"/>
    <s v="R03866"/>
    <x v="567"/>
    <n v="58"/>
    <x v="1"/>
    <x v="7"/>
    <x v="80"/>
    <n v="5"/>
    <x v="0"/>
    <s v="EFT"/>
    <s v="In Store"/>
    <s v="No"/>
    <s v="Poor packaging"/>
    <x v="1"/>
    <x v="1"/>
    <x v="0"/>
    <x v="0"/>
    <n v="10347.709999999999"/>
    <x v="5"/>
    <s v="Western Region"/>
    <s v="High"/>
    <s v="April"/>
    <s v="Q2"/>
    <s v="Yes"/>
    <n v="0"/>
    <n v="1552.1564999999998"/>
    <n v="11899.866499999998"/>
  </r>
  <r>
    <n v="5249"/>
    <s v="R01037"/>
    <x v="631"/>
    <n v="51"/>
    <x v="0"/>
    <x v="6"/>
    <x v="55"/>
    <n v="4"/>
    <x v="0"/>
    <s v="Debit Card"/>
    <s v="In Store"/>
    <s v="No"/>
    <s v="Would definitely buy again"/>
    <x v="4"/>
    <x v="0"/>
    <x v="1"/>
    <x v="4"/>
    <n v="324.35000000000002"/>
    <x v="8"/>
    <s v="Gauteng Region"/>
    <s v="Low"/>
    <s v="May"/>
    <s v="Q2"/>
    <s v="No"/>
    <n v="0"/>
    <n v="48.652500000000003"/>
    <n v="373.0025"/>
  </r>
  <r>
    <n v="5251"/>
    <s v="R08296"/>
    <x v="501"/>
    <n v="73"/>
    <x v="2"/>
    <x v="8"/>
    <x v="49"/>
    <n v="3"/>
    <x v="0"/>
    <s v="EFT"/>
    <s v="In Store"/>
    <s v="Yes"/>
    <s v="Fits perfectly"/>
    <x v="2"/>
    <x v="0"/>
    <x v="0"/>
    <x v="5"/>
    <n v="134.01"/>
    <x v="3"/>
    <s v="Eastern Region"/>
    <s v="Low"/>
    <s v="April"/>
    <s v="Q2"/>
    <s v="No"/>
    <n v="0"/>
    <n v="20.101499999999998"/>
    <n v="154.11149999999998"/>
  </r>
  <r>
    <n v="5252"/>
    <s v="R04135"/>
    <x v="484"/>
    <n v="32"/>
    <x v="2"/>
    <x v="4"/>
    <x v="9"/>
    <n v="4"/>
    <x v="0"/>
    <s v="EFT"/>
    <s v="In Store"/>
    <s v="No"/>
    <s v="Arrived damaged"/>
    <x v="4"/>
    <x v="1"/>
    <x v="0"/>
    <x v="1"/>
    <n v="43.23"/>
    <x v="3"/>
    <s v="Central Region"/>
    <s v="Low"/>
    <s v="December"/>
    <s v="Q4"/>
    <s v="No"/>
    <n v="0"/>
    <n v="6.4844999999999997"/>
    <n v="49.714499999999994"/>
  </r>
  <r>
    <n v="5253"/>
    <s v="R05525"/>
    <x v="596"/>
    <n v="21"/>
    <x v="0"/>
    <x v="1"/>
    <x v="52"/>
    <n v="4"/>
    <x v="0"/>
    <s v="Debit Card"/>
    <s v="Click &amp; Collect"/>
    <s v="No"/>
    <s v="Very fast delivery"/>
    <x v="4"/>
    <x v="0"/>
    <x v="1"/>
    <x v="2"/>
    <n v="1094.3699999999999"/>
    <x v="8"/>
    <s v="Southern Region"/>
    <s v="Medium"/>
    <s v="June"/>
    <s v="Q2"/>
    <s v="No"/>
    <n v="0"/>
    <n v="164.15549999999999"/>
    <n v="1258.5254999999997"/>
  </r>
  <r>
    <n v="5254"/>
    <s v="R00862"/>
    <x v="514"/>
    <n v="23"/>
    <x v="2"/>
    <x v="4"/>
    <x v="80"/>
    <n v="2"/>
    <x v="1"/>
    <s v="Credit Card"/>
    <s v="In Store"/>
    <s v="Yes"/>
    <s v="Excellent value"/>
    <x v="0"/>
    <x v="0"/>
    <x v="0"/>
    <x v="2"/>
    <n v="10347.709999999999"/>
    <x v="5"/>
    <s v="Central Region"/>
    <s v="High"/>
    <s v="June"/>
    <s v="Q2"/>
    <s v="Yes"/>
    <n v="1"/>
    <n v="1552.1564999999998"/>
    <n v="11899.866499999998"/>
  </r>
  <r>
    <n v="5255"/>
    <s v="R05213"/>
    <x v="693"/>
    <n v="67"/>
    <x v="2"/>
    <x v="6"/>
    <x v="78"/>
    <n v="4"/>
    <x v="0"/>
    <s v="Credit Card"/>
    <s v="In Store"/>
    <s v="No"/>
    <s v="Item missing accessories"/>
    <x v="4"/>
    <x v="1"/>
    <x v="0"/>
    <x v="5"/>
    <n v="954.6"/>
    <x v="8"/>
    <s v="Gauteng Region"/>
    <s v="Medium"/>
    <s v="November"/>
    <s v="Q4"/>
    <s v="No"/>
    <n v="0"/>
    <n v="143.19"/>
    <n v="1097.79"/>
  </r>
  <r>
    <n v="5256"/>
    <s v="R00904"/>
    <x v="509"/>
    <n v="76"/>
    <x v="0"/>
    <x v="8"/>
    <x v="63"/>
    <n v="1"/>
    <x v="0"/>
    <s v="Mobile Payment"/>
    <s v="In Store"/>
    <s v="No"/>
    <s v="Great customer service"/>
    <x v="3"/>
    <x v="0"/>
    <x v="0"/>
    <x v="5"/>
    <n v="1604.87"/>
    <x v="0"/>
    <s v="Eastern Region"/>
    <s v="Medium"/>
    <s v="December"/>
    <s v="Q4"/>
    <s v="No"/>
    <n v="0"/>
    <n v="240.73049999999998"/>
    <n v="1845.6004999999998"/>
  </r>
  <r>
    <n v="5257"/>
    <s v="R00192"/>
    <x v="296"/>
    <n v="46"/>
    <x v="2"/>
    <x v="3"/>
    <x v="3"/>
    <n v="4"/>
    <x v="1"/>
    <s v="Mobile Payment"/>
    <s v="Click &amp; Collect"/>
    <s v="Yes"/>
    <s v="Highly recommend"/>
    <x v="4"/>
    <x v="0"/>
    <x v="1"/>
    <x v="4"/>
    <n v="84.23"/>
    <x v="3"/>
    <s v="Central Region"/>
    <s v="Low"/>
    <s v="January"/>
    <s v="Q1"/>
    <s v="No"/>
    <n v="1"/>
    <n v="12.634500000000001"/>
    <n v="96.864499999999992"/>
  </r>
  <r>
    <n v="5259"/>
    <s v="R04456"/>
    <x v="353"/>
    <n v="41"/>
    <x v="1"/>
    <x v="0"/>
    <x v="112"/>
    <n v="2"/>
    <x v="1"/>
    <s v="Cash"/>
    <s v="Click &amp; Collect"/>
    <s v="No"/>
    <s v="Packaging could improve"/>
    <x v="0"/>
    <x v="2"/>
    <x v="0"/>
    <x v="3"/>
    <n v="1482.94"/>
    <x v="5"/>
    <s v="Northern Region"/>
    <s v="Medium"/>
    <s v="June"/>
    <s v="Q2"/>
    <s v="No"/>
    <n v="1"/>
    <n v="222.441"/>
    <n v="1705.3809999999999"/>
  </r>
  <r>
    <n v="5260"/>
    <s v="R01943"/>
    <x v="324"/>
    <n v="56"/>
    <x v="1"/>
    <x v="3"/>
    <x v="6"/>
    <n v="3"/>
    <x v="1"/>
    <s v="Mobile Payment"/>
    <s v="In Store"/>
    <s v="No"/>
    <s v="Packaging could improve"/>
    <x v="2"/>
    <x v="2"/>
    <x v="1"/>
    <x v="0"/>
    <n v="409.06"/>
    <x v="5"/>
    <s v="Central Region"/>
    <s v="Low"/>
    <s v="April"/>
    <s v="Q2"/>
    <s v="No"/>
    <n v="1"/>
    <n v="61.358999999999995"/>
    <n v="470.41899999999998"/>
  </r>
  <r>
    <n v="5261"/>
    <s v="R05471"/>
    <x v="609"/>
    <n v="61"/>
    <x v="0"/>
    <x v="1"/>
    <x v="97"/>
    <n v="3"/>
    <x v="0"/>
    <s v="Debit Card"/>
    <s v="Click &amp; Collect"/>
    <s v="Yes"/>
    <s v="Arrived damaged"/>
    <x v="2"/>
    <x v="1"/>
    <x v="0"/>
    <x v="0"/>
    <n v="2906.97"/>
    <x v="7"/>
    <s v="Southern Region"/>
    <s v="Medium"/>
    <s v="December"/>
    <s v="Q4"/>
    <s v="No"/>
    <n v="0"/>
    <n v="436.04549999999995"/>
    <n v="3343.0154999999995"/>
  </r>
  <r>
    <n v="5262"/>
    <s v="R04332"/>
    <x v="64"/>
    <n v="34"/>
    <x v="0"/>
    <x v="3"/>
    <x v="110"/>
    <n v="3"/>
    <x v="0"/>
    <s v="Mobile Payment"/>
    <s v="Home Delivery"/>
    <s v="No"/>
    <s v="Very fast delivery"/>
    <x v="2"/>
    <x v="0"/>
    <x v="0"/>
    <x v="1"/>
    <n v="2216.12"/>
    <x v="1"/>
    <s v="Central Region"/>
    <s v="Medium"/>
    <s v="May"/>
    <s v="Q2"/>
    <s v="No"/>
    <n v="0"/>
    <n v="332.41799999999995"/>
    <n v="2548.5379999999996"/>
  </r>
  <r>
    <n v="5263"/>
    <s v="R08676"/>
    <x v="345"/>
    <n v="29"/>
    <x v="0"/>
    <x v="6"/>
    <x v="10"/>
    <n v="2"/>
    <x v="0"/>
    <s v="Credit Card"/>
    <s v="Home Delivery"/>
    <s v="Yes"/>
    <s v="Packaging could improve"/>
    <x v="0"/>
    <x v="2"/>
    <x v="0"/>
    <x v="1"/>
    <n v="276.82"/>
    <x v="7"/>
    <s v="Gauteng Region"/>
    <s v="Low"/>
    <s v="January"/>
    <s v="Q1"/>
    <s v="No"/>
    <n v="0"/>
    <n v="41.522999999999996"/>
    <n v="318.34299999999996"/>
  </r>
  <r>
    <n v="5264"/>
    <s v="R02041"/>
    <x v="479"/>
    <n v="61"/>
    <x v="2"/>
    <x v="0"/>
    <x v="18"/>
    <n v="2"/>
    <x v="0"/>
    <s v="Cash"/>
    <s v="Home Delivery"/>
    <s v="Yes"/>
    <m/>
    <x v="0"/>
    <x v="3"/>
    <x v="2"/>
    <x v="0"/>
    <n v="1712.08"/>
    <x v="7"/>
    <s v="Northern Region"/>
    <s v="Medium"/>
    <s v="October"/>
    <s v="Q4"/>
    <s v="No"/>
    <n v="0"/>
    <n v="256.81199999999995"/>
    <n v="1968.8919999999998"/>
  </r>
  <r>
    <n v="5265"/>
    <s v="R07572"/>
    <x v="688"/>
    <n v="45"/>
    <x v="2"/>
    <x v="5"/>
    <x v="76"/>
    <n v="2"/>
    <x v="0"/>
    <s v="Debit Card"/>
    <s v="Home Delivery"/>
    <s v="Yes"/>
    <s v="Fits perfectly"/>
    <x v="0"/>
    <x v="0"/>
    <x v="0"/>
    <x v="4"/>
    <n v="824.74"/>
    <x v="8"/>
    <s v="Western Region"/>
    <s v="Medium"/>
    <s v="April"/>
    <s v="Q2"/>
    <s v="No"/>
    <n v="0"/>
    <n v="123.711"/>
    <n v="948.45099999999991"/>
  </r>
  <r>
    <n v="5266"/>
    <s v="R07913"/>
    <x v="434"/>
    <n v="24"/>
    <x v="1"/>
    <x v="4"/>
    <x v="11"/>
    <n v="1"/>
    <x v="0"/>
    <s v="Credit Card"/>
    <s v="Click &amp; Collect"/>
    <s v="Yes"/>
    <s v="Instructions unclear"/>
    <x v="3"/>
    <x v="2"/>
    <x v="0"/>
    <x v="2"/>
    <n v="231.22"/>
    <x v="1"/>
    <s v="Central Region"/>
    <s v="Low"/>
    <s v="January"/>
    <s v="Q1"/>
    <s v="No"/>
    <n v="0"/>
    <n v="34.683"/>
    <n v="265.90299999999996"/>
  </r>
  <r>
    <n v="5267"/>
    <s v="R08656"/>
    <x v="121"/>
    <n v="33"/>
    <x v="2"/>
    <x v="7"/>
    <x v="117"/>
    <n v="5"/>
    <x v="1"/>
    <s v="EFT"/>
    <s v="In Store"/>
    <s v="Yes"/>
    <s v="Item missing accessories"/>
    <x v="1"/>
    <x v="1"/>
    <x v="0"/>
    <x v="1"/>
    <n v="6581.78"/>
    <x v="6"/>
    <s v="Western Region"/>
    <s v="High"/>
    <s v="March"/>
    <s v="Q1"/>
    <s v="Yes"/>
    <n v="1"/>
    <n v="987.26699999999994"/>
    <n v="7569.0469999999996"/>
  </r>
  <r>
    <n v="5270"/>
    <s v="R02776"/>
    <x v="332"/>
    <n v="69"/>
    <x v="0"/>
    <x v="6"/>
    <x v="99"/>
    <n v="4"/>
    <x v="1"/>
    <s v="EFT"/>
    <s v="In Store"/>
    <s v="No"/>
    <s v="Easy to assemble"/>
    <x v="4"/>
    <x v="0"/>
    <x v="1"/>
    <x v="5"/>
    <n v="786.78"/>
    <x v="8"/>
    <s v="Gauteng Region"/>
    <s v="Medium"/>
    <s v="April"/>
    <s v="Q2"/>
    <s v="No"/>
    <n v="1"/>
    <n v="118.017"/>
    <n v="904.79699999999991"/>
  </r>
  <r>
    <n v="5271"/>
    <s v="R04146"/>
    <x v="574"/>
    <n v="30"/>
    <x v="2"/>
    <x v="4"/>
    <x v="93"/>
    <n v="4"/>
    <x v="0"/>
    <s v="Cash"/>
    <s v="In Store"/>
    <s v="No"/>
    <s v="Poor packaging"/>
    <x v="4"/>
    <x v="1"/>
    <x v="0"/>
    <x v="1"/>
    <n v="34.200000000000003"/>
    <x v="3"/>
    <s v="Central Region"/>
    <s v="Low"/>
    <s v="May"/>
    <s v="Q2"/>
    <s v="No"/>
    <n v="0"/>
    <n v="5.13"/>
    <n v="39.33"/>
  </r>
  <r>
    <n v="5272"/>
    <s v="R02324"/>
    <x v="291"/>
    <n v="51"/>
    <x v="2"/>
    <x v="1"/>
    <x v="6"/>
    <n v="1"/>
    <x v="0"/>
    <s v="EFT"/>
    <s v="Click &amp; Collect"/>
    <s v="Yes"/>
    <s v="Item missing accessories"/>
    <x v="3"/>
    <x v="1"/>
    <x v="1"/>
    <x v="4"/>
    <n v="409.06"/>
    <x v="5"/>
    <s v="Southern Region"/>
    <s v="Low"/>
    <s v="February"/>
    <s v="Q1"/>
    <s v="No"/>
    <n v="0"/>
    <n v="61.358999999999995"/>
    <n v="470.41899999999998"/>
  </r>
  <r>
    <n v="5273"/>
    <s v="R00763"/>
    <x v="60"/>
    <n v="34"/>
    <x v="0"/>
    <x v="7"/>
    <x v="38"/>
    <n v="1"/>
    <x v="1"/>
    <s v="Cash"/>
    <s v="Click &amp; Collect"/>
    <s v="No"/>
    <s v="Fits perfectly"/>
    <x v="3"/>
    <x v="0"/>
    <x v="0"/>
    <x v="1"/>
    <n v="3715.65"/>
    <x v="5"/>
    <s v="Western Region"/>
    <s v="Medium"/>
    <s v="January"/>
    <s v="Q1"/>
    <s v="No"/>
    <n v="1"/>
    <n v="557.34749999999997"/>
    <n v="4272.9974999999995"/>
  </r>
  <r>
    <n v="5274"/>
    <s v="R02618"/>
    <x v="82"/>
    <n v="35"/>
    <x v="2"/>
    <x v="3"/>
    <x v="74"/>
    <n v="5"/>
    <x v="0"/>
    <s v="Mobile Payment"/>
    <s v="Home Delivery"/>
    <s v="No"/>
    <s v="Product was disappointing"/>
    <x v="1"/>
    <x v="1"/>
    <x v="0"/>
    <x v="3"/>
    <n v="1000.7"/>
    <x v="4"/>
    <s v="Central Region"/>
    <s v="Medium"/>
    <s v="March"/>
    <s v="Q1"/>
    <s v="No"/>
    <n v="0"/>
    <n v="150.10499999999999"/>
    <n v="1150.8050000000001"/>
  </r>
  <r>
    <n v="5276"/>
    <s v="R01095"/>
    <x v="293"/>
    <n v="52"/>
    <x v="0"/>
    <x v="3"/>
    <x v="1"/>
    <n v="1"/>
    <x v="0"/>
    <s v="EFT"/>
    <s v="In Store"/>
    <s v="Yes"/>
    <s v="Item missing accessories"/>
    <x v="3"/>
    <x v="1"/>
    <x v="1"/>
    <x v="4"/>
    <n v="444.38"/>
    <x v="1"/>
    <s v="Central Region"/>
    <s v="Low"/>
    <s v="July"/>
    <s v="Q3"/>
    <s v="No"/>
    <n v="0"/>
    <n v="66.656999999999996"/>
    <n v="511.03699999999998"/>
  </r>
  <r>
    <n v="5277"/>
    <s v="R06387"/>
    <x v="109"/>
    <n v="35"/>
    <x v="0"/>
    <x v="3"/>
    <x v="103"/>
    <n v="4"/>
    <x v="0"/>
    <s v="Cash"/>
    <s v="Home Delivery"/>
    <s v="Yes"/>
    <m/>
    <x v="4"/>
    <x v="3"/>
    <x v="2"/>
    <x v="3"/>
    <n v="103.4"/>
    <x v="3"/>
    <s v="Central Region"/>
    <s v="Low"/>
    <s v="April"/>
    <s v="Q2"/>
    <s v="No"/>
    <n v="0"/>
    <n v="15.51"/>
    <n v="118.91"/>
  </r>
  <r>
    <n v="5278"/>
    <s v="R09974"/>
    <x v="689"/>
    <n v="44"/>
    <x v="1"/>
    <x v="7"/>
    <x v="18"/>
    <n v="1"/>
    <x v="0"/>
    <s v="EFT"/>
    <s v="In Store"/>
    <s v="Yes"/>
    <s v="Excellent value"/>
    <x v="3"/>
    <x v="0"/>
    <x v="0"/>
    <x v="3"/>
    <n v="1712.08"/>
    <x v="7"/>
    <s v="Western Region"/>
    <s v="Medium"/>
    <s v="May"/>
    <s v="Q2"/>
    <s v="No"/>
    <n v="0"/>
    <n v="256.81199999999995"/>
    <n v="1968.8919999999998"/>
  </r>
  <r>
    <n v="5279"/>
    <s v="R07360"/>
    <x v="227"/>
    <n v="37"/>
    <x v="0"/>
    <x v="2"/>
    <x v="21"/>
    <n v="3"/>
    <x v="0"/>
    <s v="Cash"/>
    <s v="Home Delivery"/>
    <s v="No"/>
    <s v="Highly recommend"/>
    <x v="2"/>
    <x v="0"/>
    <x v="0"/>
    <x v="3"/>
    <n v="369.57"/>
    <x v="0"/>
    <s v="Northern Region"/>
    <s v="Low"/>
    <s v="June"/>
    <s v="Q2"/>
    <s v="No"/>
    <n v="0"/>
    <n v="55.435499999999998"/>
    <n v="425.00549999999998"/>
  </r>
  <r>
    <n v="5280"/>
    <s v="R03136"/>
    <x v="269"/>
    <n v="61"/>
    <x v="1"/>
    <x v="5"/>
    <x v="87"/>
    <n v="2"/>
    <x v="1"/>
    <s v="Credit Card"/>
    <s v="Click &amp; Collect"/>
    <s v="No"/>
    <s v="Delivery delayed"/>
    <x v="0"/>
    <x v="1"/>
    <x v="1"/>
    <x v="0"/>
    <n v="828.82"/>
    <x v="5"/>
    <s v="Western Region"/>
    <s v="Medium"/>
    <s v="July"/>
    <s v="Q3"/>
    <s v="No"/>
    <n v="1"/>
    <n v="124.32300000000001"/>
    <n v="953.14300000000003"/>
  </r>
  <r>
    <n v="5282"/>
    <s v="R05041"/>
    <x v="251"/>
    <n v="25"/>
    <x v="1"/>
    <x v="1"/>
    <x v="91"/>
    <n v="2"/>
    <x v="0"/>
    <s v="Credit Card"/>
    <s v="Home Delivery"/>
    <s v="No"/>
    <s v="Long waiting time"/>
    <x v="0"/>
    <x v="1"/>
    <x v="1"/>
    <x v="1"/>
    <n v="53.85"/>
    <x v="3"/>
    <s v="Southern Region"/>
    <s v="Low"/>
    <s v="March"/>
    <s v="Q1"/>
    <s v="No"/>
    <n v="0"/>
    <n v="8.0775000000000006"/>
    <n v="61.927499999999995"/>
  </r>
  <r>
    <n v="5283"/>
    <s v="R03806"/>
    <x v="242"/>
    <n v="63"/>
    <x v="0"/>
    <x v="1"/>
    <x v="115"/>
    <n v="2"/>
    <x v="0"/>
    <s v="Debit Card"/>
    <s v="In Store"/>
    <s v="No"/>
    <s v="Product exceeded expectations"/>
    <x v="0"/>
    <x v="0"/>
    <x v="0"/>
    <x v="0"/>
    <n v="1369.39"/>
    <x v="4"/>
    <s v="Southern Region"/>
    <s v="Medium"/>
    <s v="October"/>
    <s v="Q4"/>
    <s v="No"/>
    <n v="0"/>
    <n v="205.4085"/>
    <n v="1574.7985000000001"/>
  </r>
  <r>
    <n v="5284"/>
    <s v="R00885"/>
    <x v="531"/>
    <n v="68"/>
    <x v="1"/>
    <x v="2"/>
    <x v="111"/>
    <n v="5"/>
    <x v="0"/>
    <s v="EFT"/>
    <s v="Home Delivery"/>
    <s v="No"/>
    <m/>
    <x v="1"/>
    <x v="3"/>
    <x v="2"/>
    <x v="5"/>
    <n v="4507.63"/>
    <x v="2"/>
    <s v="Northern Region"/>
    <s v="Medium"/>
    <s v="May"/>
    <s v="Q2"/>
    <s v="No"/>
    <n v="0"/>
    <n v="676.14449999999999"/>
    <n v="5183.7744999999995"/>
  </r>
  <r>
    <n v="5285"/>
    <s v="R02655"/>
    <x v="716"/>
    <n v="22"/>
    <x v="1"/>
    <x v="0"/>
    <x v="82"/>
    <n v="2"/>
    <x v="1"/>
    <s v="Cash"/>
    <s v="Home Delivery"/>
    <s v="No"/>
    <s v="Packaging could improve"/>
    <x v="0"/>
    <x v="2"/>
    <x v="0"/>
    <x v="2"/>
    <n v="463.48"/>
    <x v="6"/>
    <s v="Northern Region"/>
    <s v="Low"/>
    <s v="June"/>
    <s v="Q2"/>
    <s v="No"/>
    <n v="1"/>
    <n v="69.522000000000006"/>
    <n v="533.00199999999995"/>
  </r>
  <r>
    <n v="5286"/>
    <s v="R09312"/>
    <x v="372"/>
    <n v="59"/>
    <x v="2"/>
    <x v="2"/>
    <x v="91"/>
    <n v="2"/>
    <x v="0"/>
    <s v="Credit Card"/>
    <s v="Home Delivery"/>
    <s v="No"/>
    <s v="Would definitely buy again"/>
    <x v="0"/>
    <x v="0"/>
    <x v="0"/>
    <x v="0"/>
    <n v="53.85"/>
    <x v="3"/>
    <s v="Northern Region"/>
    <s v="Low"/>
    <s v="October"/>
    <s v="Q4"/>
    <s v="No"/>
    <n v="0"/>
    <n v="8.0775000000000006"/>
    <n v="61.927499999999995"/>
  </r>
  <r>
    <n v="5288"/>
    <s v="R08192"/>
    <x v="210"/>
    <n v="32"/>
    <x v="1"/>
    <x v="3"/>
    <x v="83"/>
    <n v="1"/>
    <x v="1"/>
    <s v="EFT"/>
    <s v="Home Delivery"/>
    <s v="Yes"/>
    <s v="Worth the money"/>
    <x v="3"/>
    <x v="0"/>
    <x v="0"/>
    <x v="1"/>
    <n v="3521.64"/>
    <x v="5"/>
    <s v="Central Region"/>
    <s v="Medium"/>
    <s v="January"/>
    <s v="Q1"/>
    <s v="No"/>
    <n v="1"/>
    <n v="528.24599999999998"/>
    <n v="4049.8859999999995"/>
  </r>
  <r>
    <n v="5289"/>
    <s v="R06969"/>
    <x v="627"/>
    <n v="71"/>
    <x v="1"/>
    <x v="0"/>
    <x v="73"/>
    <n v="1"/>
    <x v="0"/>
    <s v="Debit Card"/>
    <s v="Home Delivery"/>
    <s v="No"/>
    <s v="Product was disappointing"/>
    <x v="3"/>
    <x v="1"/>
    <x v="1"/>
    <x v="5"/>
    <n v="657.5"/>
    <x v="5"/>
    <s v="Northern Region"/>
    <s v="Medium"/>
    <s v="August"/>
    <s v="Q3"/>
    <s v="No"/>
    <n v="0"/>
    <n v="98.625"/>
    <n v="756.12499999999989"/>
  </r>
  <r>
    <n v="5290"/>
    <s v="R07874"/>
    <x v="202"/>
    <m/>
    <x v="0"/>
    <x v="6"/>
    <x v="90"/>
    <n v="1"/>
    <x v="1"/>
    <s v="Cash"/>
    <s v="Click &amp; Collect"/>
    <s v="No"/>
    <s v="Product was disappointing"/>
    <x v="3"/>
    <x v="1"/>
    <x v="1"/>
    <x v="6"/>
    <n v="16523.5"/>
    <x v="6"/>
    <s v="Gauteng Region"/>
    <s v="High"/>
    <s v="November"/>
    <s v="Q4"/>
    <s v="Yes"/>
    <n v="1"/>
    <n v="2478.5250000000001"/>
    <n v="19002.024999999998"/>
  </r>
  <r>
    <n v="5291"/>
    <s v="R05875"/>
    <x v="249"/>
    <n v="53"/>
    <x v="0"/>
    <x v="3"/>
    <x v="45"/>
    <n v="2"/>
    <x v="0"/>
    <s v="Mobile Payment"/>
    <s v="In Store"/>
    <s v="Yes"/>
    <s v="Product exceeded expectations"/>
    <x v="0"/>
    <x v="0"/>
    <x v="0"/>
    <x v="4"/>
    <n v="139.72999999999999"/>
    <x v="1"/>
    <s v="Central Region"/>
    <s v="Low"/>
    <s v="October"/>
    <s v="Q4"/>
    <s v="No"/>
    <n v="0"/>
    <n v="20.959499999999998"/>
    <n v="160.68949999999998"/>
  </r>
  <r>
    <n v="5292"/>
    <s v="R07239"/>
    <x v="356"/>
    <n v="38"/>
    <x v="0"/>
    <x v="4"/>
    <x v="21"/>
    <n v="5"/>
    <x v="0"/>
    <s v="Cash"/>
    <s v="In Store"/>
    <s v="No"/>
    <s v="Product was disappointing"/>
    <x v="1"/>
    <x v="1"/>
    <x v="0"/>
    <x v="3"/>
    <n v="369.57"/>
    <x v="0"/>
    <s v="Central Region"/>
    <s v="Low"/>
    <s v="December"/>
    <s v="Q4"/>
    <s v="No"/>
    <n v="0"/>
    <n v="55.435499999999998"/>
    <n v="425.00549999999998"/>
  </r>
  <r>
    <n v="5293"/>
    <s v="R05193"/>
    <x v="206"/>
    <n v="18"/>
    <x v="0"/>
    <x v="4"/>
    <x v="80"/>
    <n v="5"/>
    <x v="0"/>
    <s v="Mobile Payment"/>
    <s v="Click &amp; Collect"/>
    <s v="No"/>
    <s v="Delivery delayed"/>
    <x v="1"/>
    <x v="1"/>
    <x v="0"/>
    <x v="2"/>
    <n v="10347.709999999999"/>
    <x v="5"/>
    <s v="Central Region"/>
    <s v="High"/>
    <s v="February"/>
    <s v="Q1"/>
    <s v="Yes"/>
    <n v="0"/>
    <n v="1552.1564999999998"/>
    <n v="11899.866499999998"/>
  </r>
  <r>
    <n v="5294"/>
    <s v="R09832"/>
    <x v="242"/>
    <n v="58"/>
    <x v="1"/>
    <x v="0"/>
    <x v="15"/>
    <n v="5"/>
    <x v="1"/>
    <s v="Debit Card"/>
    <s v="Home Delivery"/>
    <s v="Yes"/>
    <s v="Product was disappointing"/>
    <x v="1"/>
    <x v="1"/>
    <x v="0"/>
    <x v="0"/>
    <n v="869.65"/>
    <x v="4"/>
    <s v="Northern Region"/>
    <s v="Medium"/>
    <s v="October"/>
    <s v="Q4"/>
    <s v="No"/>
    <n v="1"/>
    <n v="130.44749999999999"/>
    <n v="1000.0974999999999"/>
  </r>
  <r>
    <n v="5295"/>
    <s v="R05301"/>
    <x v="519"/>
    <n v="39"/>
    <x v="2"/>
    <x v="4"/>
    <x v="75"/>
    <n v="5"/>
    <x v="1"/>
    <s v="Mobile Payment"/>
    <s v="Home Delivery"/>
    <s v="No"/>
    <s v="Average quality"/>
    <x v="1"/>
    <x v="2"/>
    <x v="0"/>
    <x v="3"/>
    <n v="4841.7700000000004"/>
    <x v="7"/>
    <s v="Central Region"/>
    <s v="Medium"/>
    <s v="February"/>
    <s v="Q1"/>
    <s v="No"/>
    <n v="1"/>
    <n v="726.26550000000009"/>
    <n v="5568.0355"/>
  </r>
  <r>
    <n v="5296"/>
    <s v="R09302"/>
    <x v="63"/>
    <n v="80"/>
    <x v="2"/>
    <x v="0"/>
    <x v="118"/>
    <n v="5"/>
    <x v="1"/>
    <s v="Cash"/>
    <s v="In Store"/>
    <s v="Yes"/>
    <s v="Product exceeded expectations"/>
    <x v="1"/>
    <x v="0"/>
    <x v="1"/>
    <x v="5"/>
    <n v="301.58"/>
    <x v="3"/>
    <s v="Northern Region"/>
    <s v="Low"/>
    <s v="August"/>
    <s v="Q3"/>
    <s v="No"/>
    <n v="1"/>
    <n v="45.236999999999995"/>
    <n v="346.81699999999995"/>
  </r>
  <r>
    <n v="5297"/>
    <s v="R06581"/>
    <x v="312"/>
    <n v="62"/>
    <x v="1"/>
    <x v="0"/>
    <x v="97"/>
    <n v="3"/>
    <x v="0"/>
    <s v="Debit Card"/>
    <s v="In Store"/>
    <s v="Yes"/>
    <s v="Helpful staff"/>
    <x v="2"/>
    <x v="0"/>
    <x v="0"/>
    <x v="0"/>
    <n v="2906.97"/>
    <x v="7"/>
    <s v="Northern Region"/>
    <s v="Medium"/>
    <s v="August"/>
    <s v="Q3"/>
    <s v="No"/>
    <n v="0"/>
    <n v="436.04549999999995"/>
    <n v="3343.0154999999995"/>
  </r>
  <r>
    <n v="5298"/>
    <s v="R01263"/>
    <x v="210"/>
    <n v="19"/>
    <x v="2"/>
    <x v="3"/>
    <x v="46"/>
    <n v="4"/>
    <x v="0"/>
    <s v="Credit Card"/>
    <s v="Home Delivery"/>
    <s v="No"/>
    <s v="Average quality"/>
    <x v="4"/>
    <x v="2"/>
    <x v="0"/>
    <x v="2"/>
    <n v="3755.73"/>
    <x v="2"/>
    <s v="Central Region"/>
    <s v="Medium"/>
    <s v="January"/>
    <s v="Q1"/>
    <s v="No"/>
    <n v="0"/>
    <n v="563.35950000000003"/>
    <n v="4319.0895"/>
  </r>
  <r>
    <n v="5299"/>
    <s v="R07780"/>
    <x v="677"/>
    <n v="23"/>
    <x v="0"/>
    <x v="3"/>
    <x v="71"/>
    <n v="4"/>
    <x v="1"/>
    <s v="Debit Card"/>
    <s v="In Store"/>
    <s v="No"/>
    <s v="Easy to assemble"/>
    <x v="4"/>
    <x v="0"/>
    <x v="1"/>
    <x v="2"/>
    <n v="1171.25"/>
    <x v="4"/>
    <s v="Central Region"/>
    <s v="Medium"/>
    <s v="November"/>
    <s v="Q4"/>
    <s v="No"/>
    <n v="1"/>
    <n v="175.6875"/>
    <n v="1346.9375"/>
  </r>
  <r>
    <n v="5301"/>
    <s v="R06031"/>
    <x v="580"/>
    <n v="37"/>
    <x v="1"/>
    <x v="7"/>
    <x v="25"/>
    <n v="5"/>
    <x v="1"/>
    <s v="Mobile Payment"/>
    <s v="Home Delivery"/>
    <s v="Yes"/>
    <s v="Easy to assemble"/>
    <x v="1"/>
    <x v="0"/>
    <x v="1"/>
    <x v="3"/>
    <n v="4455.18"/>
    <x v="2"/>
    <s v="Western Region"/>
    <s v="Medium"/>
    <s v="February"/>
    <s v="Q1"/>
    <s v="No"/>
    <n v="1"/>
    <n v="668.27700000000004"/>
    <n v="5123.4570000000003"/>
  </r>
  <r>
    <n v="5302"/>
    <s v="R04926"/>
    <x v="429"/>
    <n v="46"/>
    <x v="2"/>
    <x v="4"/>
    <x v="5"/>
    <n v="4"/>
    <x v="1"/>
    <s v="Debit Card"/>
    <s v="In Store"/>
    <s v="No"/>
    <s v="Packaging could improve"/>
    <x v="4"/>
    <x v="2"/>
    <x v="0"/>
    <x v="4"/>
    <n v="1158.56"/>
    <x v="4"/>
    <s v="Central Region"/>
    <s v="Medium"/>
    <s v="July"/>
    <s v="Q3"/>
    <s v="No"/>
    <n v="1"/>
    <n v="173.78399999999999"/>
    <n v="1332.3439999999998"/>
  </r>
  <r>
    <n v="5304"/>
    <s v="R05264"/>
    <x v="185"/>
    <n v="55"/>
    <x v="2"/>
    <x v="1"/>
    <x v="12"/>
    <n v="1"/>
    <x v="0"/>
    <s v="EFT"/>
    <s v="In Store"/>
    <s v="No"/>
    <s v="Highly recommend"/>
    <x v="3"/>
    <x v="0"/>
    <x v="0"/>
    <x v="0"/>
    <n v="228.08"/>
    <x v="8"/>
    <s v="Southern Region"/>
    <s v="Low"/>
    <s v="March"/>
    <s v="Q1"/>
    <s v="No"/>
    <n v="0"/>
    <n v="34.212000000000003"/>
    <n v="262.29199999999997"/>
  </r>
  <r>
    <n v="5305"/>
    <s v="R04724"/>
    <x v="538"/>
    <n v="45"/>
    <x v="2"/>
    <x v="8"/>
    <x v="42"/>
    <n v="3"/>
    <x v="0"/>
    <s v="Credit Card"/>
    <s v="Home Delivery"/>
    <s v="No"/>
    <s v="Helpful staff"/>
    <x v="2"/>
    <x v="0"/>
    <x v="0"/>
    <x v="4"/>
    <n v="2099.4"/>
    <x v="2"/>
    <s v="Eastern Region"/>
    <s v="Medium"/>
    <s v="July"/>
    <s v="Q3"/>
    <s v="No"/>
    <n v="0"/>
    <n v="314.91000000000003"/>
    <n v="2414.31"/>
  </r>
  <r>
    <n v="5306"/>
    <s v="R02388"/>
    <x v="130"/>
    <n v="38"/>
    <x v="0"/>
    <x v="7"/>
    <x v="60"/>
    <n v="4"/>
    <x v="0"/>
    <s v="EFT"/>
    <s v="Home Delivery"/>
    <s v="Yes"/>
    <s v="Instructions unclear"/>
    <x v="4"/>
    <x v="2"/>
    <x v="0"/>
    <x v="3"/>
    <n v="5064"/>
    <x v="2"/>
    <s v="Western Region"/>
    <s v="High"/>
    <s v="September"/>
    <s v="Q3"/>
    <s v="Yes"/>
    <n v="0"/>
    <n v="759.6"/>
    <n v="5823.5999999999995"/>
  </r>
  <r>
    <n v="5307"/>
    <s v="R09874"/>
    <x v="485"/>
    <n v="37"/>
    <x v="1"/>
    <x v="1"/>
    <x v="83"/>
    <n v="4"/>
    <x v="0"/>
    <s v="Cash"/>
    <s v="Home Delivery"/>
    <s v="Yes"/>
    <s v="Packaging could improve"/>
    <x v="4"/>
    <x v="2"/>
    <x v="0"/>
    <x v="3"/>
    <n v="3521.64"/>
    <x v="5"/>
    <s v="Southern Region"/>
    <s v="Medium"/>
    <s v="August"/>
    <s v="Q3"/>
    <s v="No"/>
    <n v="0"/>
    <n v="528.24599999999998"/>
    <n v="4049.8859999999995"/>
  </r>
  <r>
    <n v="5308"/>
    <s v="R05022"/>
    <x v="514"/>
    <n v="63"/>
    <x v="1"/>
    <x v="7"/>
    <x v="100"/>
    <n v="1"/>
    <x v="0"/>
    <s v="Credit Card"/>
    <s v="Click &amp; Collect"/>
    <s v="No"/>
    <s v="Excellent product"/>
    <x v="3"/>
    <x v="0"/>
    <x v="0"/>
    <x v="0"/>
    <n v="5432.76"/>
    <x v="5"/>
    <s v="Western Region"/>
    <s v="High"/>
    <s v="June"/>
    <s v="Q2"/>
    <s v="Yes"/>
    <n v="0"/>
    <n v="814.91399999999999"/>
    <n v="6247.674"/>
  </r>
  <r>
    <n v="5309"/>
    <s v="R04392"/>
    <x v="319"/>
    <n v="21"/>
    <x v="1"/>
    <x v="5"/>
    <x v="87"/>
    <n v="1"/>
    <x v="0"/>
    <s v="Debit Card"/>
    <s v="In Store"/>
    <s v="No"/>
    <s v="Packaging could improve"/>
    <x v="3"/>
    <x v="2"/>
    <x v="0"/>
    <x v="2"/>
    <n v="828.82"/>
    <x v="5"/>
    <s v="Western Region"/>
    <s v="Medium"/>
    <s v="August"/>
    <s v="Q3"/>
    <s v="No"/>
    <n v="0"/>
    <n v="124.32300000000001"/>
    <n v="953.14300000000003"/>
  </r>
  <r>
    <n v="5310"/>
    <s v="R05149"/>
    <x v="222"/>
    <n v="62"/>
    <x v="0"/>
    <x v="5"/>
    <x v="36"/>
    <n v="3"/>
    <x v="1"/>
    <s v="Cash"/>
    <s v="Click &amp; Collect"/>
    <s v="No"/>
    <s v="Would definitely buy again"/>
    <x v="2"/>
    <x v="0"/>
    <x v="0"/>
    <x v="0"/>
    <n v="13056.99"/>
    <x v="6"/>
    <s v="Western Region"/>
    <s v="High"/>
    <s v="August"/>
    <s v="Q3"/>
    <s v="Yes"/>
    <n v="1"/>
    <n v="1958.5484999999999"/>
    <n v="15015.538499999999"/>
  </r>
  <r>
    <n v="5311"/>
    <s v="R03222"/>
    <x v="535"/>
    <n v="37"/>
    <x v="2"/>
    <x v="8"/>
    <x v="82"/>
    <n v="3"/>
    <x v="0"/>
    <s v="Mobile Payment"/>
    <s v="Home Delivery"/>
    <s v="No"/>
    <s v="Looks premium"/>
    <x v="2"/>
    <x v="0"/>
    <x v="0"/>
    <x v="3"/>
    <n v="463.48"/>
    <x v="6"/>
    <s v="Eastern Region"/>
    <s v="Low"/>
    <s v="December"/>
    <s v="Q4"/>
    <s v="No"/>
    <n v="0"/>
    <n v="69.522000000000006"/>
    <n v="533.00199999999995"/>
  </r>
  <r>
    <n v="5313"/>
    <s v="R09582"/>
    <x v="105"/>
    <n v="69"/>
    <x v="0"/>
    <x v="8"/>
    <x v="68"/>
    <n v="2"/>
    <x v="1"/>
    <s v="Mobile Payment"/>
    <s v="Click &amp; Collect"/>
    <s v="Yes"/>
    <s v="Very comfortable"/>
    <x v="0"/>
    <x v="0"/>
    <x v="0"/>
    <x v="5"/>
    <n v="6698.54"/>
    <x v="6"/>
    <s v="Eastern Region"/>
    <s v="High"/>
    <s v="April"/>
    <s v="Q2"/>
    <s v="Yes"/>
    <n v="1"/>
    <n v="1004.7809999999999"/>
    <n v="7703.320999999999"/>
  </r>
  <r>
    <n v="5314"/>
    <s v="R06849"/>
    <x v="232"/>
    <n v="46"/>
    <x v="1"/>
    <x v="2"/>
    <x v="34"/>
    <n v="1"/>
    <x v="1"/>
    <s v="Credit Card"/>
    <s v="In Store"/>
    <s v="Yes"/>
    <s v="Long waiting time"/>
    <x v="3"/>
    <x v="1"/>
    <x v="1"/>
    <x v="4"/>
    <n v="14729.04"/>
    <x v="6"/>
    <s v="Northern Region"/>
    <s v="High"/>
    <s v="April"/>
    <s v="Q2"/>
    <s v="Yes"/>
    <n v="1"/>
    <n v="2209.3560000000002"/>
    <n v="16938.396000000001"/>
  </r>
  <r>
    <n v="5315"/>
    <s v="R06120"/>
    <x v="513"/>
    <n v="65"/>
    <x v="1"/>
    <x v="0"/>
    <x v="37"/>
    <n v="5"/>
    <x v="1"/>
    <s v="EFT"/>
    <s v="Click &amp; Collect"/>
    <s v="No"/>
    <s v="Excellent value"/>
    <x v="1"/>
    <x v="0"/>
    <x v="1"/>
    <x v="5"/>
    <n v="54.82"/>
    <x v="3"/>
    <s v="Northern Region"/>
    <s v="Low"/>
    <s v="March"/>
    <s v="Q1"/>
    <s v="No"/>
    <n v="1"/>
    <n v="8.222999999999999"/>
    <n v="63.042999999999992"/>
  </r>
  <r>
    <n v="5316"/>
    <s v="R02790"/>
    <x v="694"/>
    <n v="67"/>
    <x v="0"/>
    <x v="3"/>
    <x v="80"/>
    <n v="1"/>
    <x v="0"/>
    <s v="Mobile Payment"/>
    <s v="Click &amp; Collect"/>
    <s v="Yes"/>
    <s v="Poor packaging"/>
    <x v="3"/>
    <x v="1"/>
    <x v="1"/>
    <x v="5"/>
    <n v="10347.709999999999"/>
    <x v="5"/>
    <s v="Central Region"/>
    <s v="High"/>
    <s v="January"/>
    <s v="Q1"/>
    <s v="Yes"/>
    <n v="0"/>
    <n v="1552.1564999999998"/>
    <n v="11899.866499999998"/>
  </r>
  <r>
    <n v="5317"/>
    <s v="R00945"/>
    <x v="656"/>
    <n v="35"/>
    <x v="0"/>
    <x v="8"/>
    <x v="73"/>
    <n v="1"/>
    <x v="1"/>
    <s v="Credit Card"/>
    <s v="In Store"/>
    <s v="No"/>
    <m/>
    <x v="3"/>
    <x v="3"/>
    <x v="2"/>
    <x v="3"/>
    <n v="657.5"/>
    <x v="5"/>
    <s v="Eastern Region"/>
    <s v="Medium"/>
    <s v="September"/>
    <s v="Q3"/>
    <s v="No"/>
    <n v="1"/>
    <n v="98.625"/>
    <n v="756.12499999999989"/>
  </r>
  <r>
    <n v="5318"/>
    <s v="R09048"/>
    <x v="692"/>
    <n v="18"/>
    <x v="2"/>
    <x v="5"/>
    <x v="7"/>
    <n v="1"/>
    <x v="1"/>
    <s v="Credit Card"/>
    <s v="In Store"/>
    <s v="No"/>
    <s v="Helpful staff"/>
    <x v="3"/>
    <x v="0"/>
    <x v="0"/>
    <x v="2"/>
    <n v="1370.56"/>
    <x v="6"/>
    <s v="Western Region"/>
    <s v="Medium"/>
    <s v="August"/>
    <s v="Q3"/>
    <s v="No"/>
    <n v="1"/>
    <n v="205.58399999999997"/>
    <n v="1576.1439999999998"/>
  </r>
  <r>
    <n v="5319"/>
    <s v="R01858"/>
    <x v="448"/>
    <n v="72"/>
    <x v="1"/>
    <x v="4"/>
    <x v="18"/>
    <n v="5"/>
    <x v="1"/>
    <s v="Mobile Payment"/>
    <s v="In Store"/>
    <s v="No"/>
    <m/>
    <x v="1"/>
    <x v="3"/>
    <x v="2"/>
    <x v="5"/>
    <n v="1712.08"/>
    <x v="7"/>
    <s v="Central Region"/>
    <s v="Medium"/>
    <s v="July"/>
    <s v="Q3"/>
    <s v="No"/>
    <n v="1"/>
    <n v="256.81199999999995"/>
    <n v="1968.8919999999998"/>
  </r>
  <r>
    <n v="5320"/>
    <s v="R08805"/>
    <x v="242"/>
    <n v="80"/>
    <x v="2"/>
    <x v="4"/>
    <x v="112"/>
    <n v="3"/>
    <x v="1"/>
    <s v="Cash"/>
    <s v="Click &amp; Collect"/>
    <s v="No"/>
    <s v="Customer support was excellent"/>
    <x v="2"/>
    <x v="0"/>
    <x v="0"/>
    <x v="5"/>
    <n v="1482.94"/>
    <x v="5"/>
    <s v="Central Region"/>
    <s v="Medium"/>
    <s v="October"/>
    <s v="Q4"/>
    <s v="No"/>
    <n v="1"/>
    <n v="222.441"/>
    <n v="1705.3809999999999"/>
  </r>
  <r>
    <n v="5321"/>
    <s v="R04109"/>
    <x v="728"/>
    <n v="30"/>
    <x v="1"/>
    <x v="1"/>
    <x v="41"/>
    <n v="4"/>
    <x v="1"/>
    <s v="Cash"/>
    <s v="In Store"/>
    <s v="No"/>
    <s v="Helpful staff"/>
    <x v="4"/>
    <x v="0"/>
    <x v="1"/>
    <x v="1"/>
    <n v="13261"/>
    <x v="6"/>
    <s v="Southern Region"/>
    <s v="High"/>
    <s v="June"/>
    <s v="Q2"/>
    <s v="Yes"/>
    <n v="1"/>
    <n v="1989.1499999999999"/>
    <n v="15250.15"/>
  </r>
  <r>
    <n v="5322"/>
    <s v="R05214"/>
    <x v="564"/>
    <n v="42"/>
    <x v="1"/>
    <x v="5"/>
    <x v="89"/>
    <n v="2"/>
    <x v="0"/>
    <s v="Debit Card"/>
    <s v="Click &amp; Collect"/>
    <s v="Yes"/>
    <s v="Average quality"/>
    <x v="0"/>
    <x v="2"/>
    <x v="0"/>
    <x v="3"/>
    <n v="574.49"/>
    <x v="4"/>
    <s v="Western Region"/>
    <s v="Medium"/>
    <s v="May"/>
    <s v="Q2"/>
    <s v="No"/>
    <n v="0"/>
    <n v="86.173500000000004"/>
    <n v="660.6635"/>
  </r>
  <r>
    <n v="5323"/>
    <s v="R09006"/>
    <x v="387"/>
    <n v="21"/>
    <x v="1"/>
    <x v="2"/>
    <x v="0"/>
    <n v="2"/>
    <x v="1"/>
    <s v="Credit Card"/>
    <s v="Home Delivery"/>
    <s v="Yes"/>
    <s v="Packaging could improve"/>
    <x v="0"/>
    <x v="2"/>
    <x v="0"/>
    <x v="2"/>
    <n v="2479.5700000000002"/>
    <x v="0"/>
    <s v="Northern Region"/>
    <s v="Medium"/>
    <s v="June"/>
    <s v="Q2"/>
    <s v="No"/>
    <n v="1"/>
    <n v="371.93549999999999"/>
    <n v="2851.5054999999998"/>
  </r>
  <r>
    <n v="5324"/>
    <s v="R03256"/>
    <x v="187"/>
    <n v="39"/>
    <x v="1"/>
    <x v="5"/>
    <x v="97"/>
    <n v="5"/>
    <x v="1"/>
    <s v="Mobile Payment"/>
    <s v="Click &amp; Collect"/>
    <s v="No"/>
    <s v="Great customer service"/>
    <x v="1"/>
    <x v="0"/>
    <x v="1"/>
    <x v="3"/>
    <n v="2906.97"/>
    <x v="7"/>
    <s v="Western Region"/>
    <s v="Medium"/>
    <s v="December"/>
    <s v="Q4"/>
    <s v="No"/>
    <n v="1"/>
    <n v="436.04549999999995"/>
    <n v="3343.0154999999995"/>
  </r>
  <r>
    <n v="5325"/>
    <s v="R02691"/>
    <x v="136"/>
    <n v="18"/>
    <x v="2"/>
    <x v="3"/>
    <x v="78"/>
    <n v="3"/>
    <x v="1"/>
    <s v="EFT"/>
    <s v="In Store"/>
    <s v="No"/>
    <s v="Long waiting time"/>
    <x v="2"/>
    <x v="1"/>
    <x v="0"/>
    <x v="2"/>
    <n v="954.6"/>
    <x v="8"/>
    <s v="Central Region"/>
    <s v="Medium"/>
    <s v="September"/>
    <s v="Q3"/>
    <s v="No"/>
    <n v="1"/>
    <n v="143.19"/>
    <n v="1097.79"/>
  </r>
  <r>
    <n v="5326"/>
    <s v="R07599"/>
    <x v="421"/>
    <n v="71"/>
    <x v="0"/>
    <x v="0"/>
    <x v="96"/>
    <n v="3"/>
    <x v="1"/>
    <s v="Mobile Payment"/>
    <s v="Click &amp; Collect"/>
    <s v="No"/>
    <s v="Helpful staff"/>
    <x v="2"/>
    <x v="0"/>
    <x v="0"/>
    <x v="5"/>
    <n v="944.78"/>
    <x v="6"/>
    <s v="Northern Region"/>
    <s v="Medium"/>
    <s v="March"/>
    <s v="Q1"/>
    <s v="No"/>
    <n v="1"/>
    <n v="141.71699999999998"/>
    <n v="1086.4969999999998"/>
  </r>
  <r>
    <n v="5327"/>
    <s v="R09860"/>
    <x v="533"/>
    <n v="55"/>
    <x v="0"/>
    <x v="2"/>
    <x v="116"/>
    <n v="4"/>
    <x v="1"/>
    <s v="EFT"/>
    <s v="Click &amp; Collect"/>
    <s v="Yes"/>
    <s v="Excellent value"/>
    <x v="4"/>
    <x v="0"/>
    <x v="1"/>
    <x v="0"/>
    <n v="11052.57"/>
    <x v="6"/>
    <s v="Northern Region"/>
    <s v="High"/>
    <s v="January"/>
    <s v="Q1"/>
    <s v="Yes"/>
    <n v="1"/>
    <n v="1657.8854999999999"/>
    <n v="12710.455499999998"/>
  </r>
  <r>
    <n v="5328"/>
    <s v="R01320"/>
    <x v="169"/>
    <n v="24"/>
    <x v="0"/>
    <x v="5"/>
    <x v="10"/>
    <n v="4"/>
    <x v="0"/>
    <s v="Credit Card"/>
    <s v="Click &amp; Collect"/>
    <s v="Yes"/>
    <s v="Average quality"/>
    <x v="4"/>
    <x v="2"/>
    <x v="0"/>
    <x v="2"/>
    <n v="276.82"/>
    <x v="7"/>
    <s v="Western Region"/>
    <s v="Low"/>
    <s v="November"/>
    <s v="Q4"/>
    <s v="No"/>
    <n v="0"/>
    <n v="41.522999999999996"/>
    <n v="318.34299999999996"/>
  </r>
  <r>
    <n v="5329"/>
    <s v="R07213"/>
    <x v="620"/>
    <n v="36"/>
    <x v="1"/>
    <x v="0"/>
    <x v="105"/>
    <n v="5"/>
    <x v="1"/>
    <s v="Mobile Payment"/>
    <s v="In Store"/>
    <s v="No"/>
    <s v="Looks premium"/>
    <x v="1"/>
    <x v="0"/>
    <x v="1"/>
    <x v="3"/>
    <n v="96.11"/>
    <x v="8"/>
    <s v="Northern Region"/>
    <s v="Low"/>
    <s v="April"/>
    <s v="Q2"/>
    <s v="No"/>
    <n v="1"/>
    <n v="14.416499999999999"/>
    <n v="110.52649999999998"/>
  </r>
  <r>
    <n v="5331"/>
    <s v="R05163"/>
    <x v="85"/>
    <n v="45"/>
    <x v="0"/>
    <x v="2"/>
    <x v="80"/>
    <n v="2"/>
    <x v="0"/>
    <s v="EFT"/>
    <s v="Home Delivery"/>
    <s v="No"/>
    <s v="Great customer service"/>
    <x v="0"/>
    <x v="0"/>
    <x v="0"/>
    <x v="4"/>
    <n v="10347.709999999999"/>
    <x v="5"/>
    <s v="Northern Region"/>
    <s v="High"/>
    <s v="December"/>
    <s v="Q4"/>
    <s v="Yes"/>
    <n v="0"/>
    <n v="1552.1564999999998"/>
    <n v="11899.866499999998"/>
  </r>
  <r>
    <n v="5332"/>
    <s v="R09342"/>
    <x v="140"/>
    <n v="35"/>
    <x v="2"/>
    <x v="7"/>
    <x v="7"/>
    <n v="3"/>
    <x v="0"/>
    <s v="EFT"/>
    <s v="Click &amp; Collect"/>
    <s v="No"/>
    <s v="Would definitely buy again"/>
    <x v="2"/>
    <x v="0"/>
    <x v="0"/>
    <x v="3"/>
    <n v="1370.56"/>
    <x v="6"/>
    <s v="Western Region"/>
    <s v="Medium"/>
    <s v="February"/>
    <s v="Q1"/>
    <s v="No"/>
    <n v="0"/>
    <n v="205.58399999999997"/>
    <n v="1576.1439999999998"/>
  </r>
  <r>
    <n v="5333"/>
    <s v="R07020"/>
    <x v="425"/>
    <n v="18"/>
    <x v="2"/>
    <x v="1"/>
    <x v="45"/>
    <n v="5"/>
    <x v="0"/>
    <s v="EFT"/>
    <s v="Home Delivery"/>
    <s v="Yes"/>
    <s v="Easy to assemble"/>
    <x v="1"/>
    <x v="0"/>
    <x v="1"/>
    <x v="2"/>
    <n v="139.72999999999999"/>
    <x v="1"/>
    <s v="Southern Region"/>
    <s v="Low"/>
    <s v="November"/>
    <s v="Q4"/>
    <s v="No"/>
    <n v="0"/>
    <n v="20.959499999999998"/>
    <n v="160.68949999999998"/>
  </r>
  <r>
    <n v="5334"/>
    <s v="R06162"/>
    <x v="100"/>
    <n v="49"/>
    <x v="1"/>
    <x v="8"/>
    <x v="67"/>
    <n v="1"/>
    <x v="1"/>
    <s v="Debit Card"/>
    <s v="In Store"/>
    <s v="Yes"/>
    <s v="Highly recommend"/>
    <x v="3"/>
    <x v="0"/>
    <x v="0"/>
    <x v="4"/>
    <n v="1859.13"/>
    <x v="5"/>
    <s v="Eastern Region"/>
    <s v="Medium"/>
    <s v="February"/>
    <s v="Q1"/>
    <s v="No"/>
    <n v="1"/>
    <n v="278.86950000000002"/>
    <n v="2137.9994999999999"/>
  </r>
  <r>
    <n v="5335"/>
    <s v="R06455"/>
    <x v="6"/>
    <n v="55"/>
    <x v="2"/>
    <x v="0"/>
    <x v="107"/>
    <n v="1"/>
    <x v="0"/>
    <s v="Debit Card"/>
    <s v="In Store"/>
    <s v="No"/>
    <s v="Poor packaging"/>
    <x v="3"/>
    <x v="1"/>
    <x v="1"/>
    <x v="0"/>
    <n v="2413.3000000000002"/>
    <x v="6"/>
    <s v="Northern Region"/>
    <s v="Medium"/>
    <s v="July"/>
    <s v="Q3"/>
    <s v="No"/>
    <n v="0"/>
    <n v="361.995"/>
    <n v="2775.2950000000001"/>
  </r>
  <r>
    <n v="5336"/>
    <s v="R03476"/>
    <x v="454"/>
    <n v="46"/>
    <x v="0"/>
    <x v="5"/>
    <x v="97"/>
    <n v="3"/>
    <x v="0"/>
    <s v="Mobile Payment"/>
    <s v="Home Delivery"/>
    <s v="No"/>
    <s v="Packaging could improve"/>
    <x v="2"/>
    <x v="2"/>
    <x v="1"/>
    <x v="4"/>
    <n v="2906.97"/>
    <x v="7"/>
    <s v="Western Region"/>
    <s v="Medium"/>
    <s v="April"/>
    <s v="Q2"/>
    <s v="No"/>
    <n v="0"/>
    <n v="436.04549999999995"/>
    <n v="3343.0154999999995"/>
  </r>
  <r>
    <n v="5337"/>
    <s v="R03506"/>
    <x v="670"/>
    <n v="71"/>
    <x v="0"/>
    <x v="4"/>
    <x v="60"/>
    <n v="1"/>
    <x v="1"/>
    <s v="Credit Card"/>
    <s v="Home Delivery"/>
    <s v="Yes"/>
    <s v="Arrived damaged"/>
    <x v="3"/>
    <x v="1"/>
    <x v="1"/>
    <x v="5"/>
    <n v="5064"/>
    <x v="2"/>
    <s v="Central Region"/>
    <s v="High"/>
    <s v="May"/>
    <s v="Q2"/>
    <s v="Yes"/>
    <n v="1"/>
    <n v="759.6"/>
    <n v="5823.5999999999995"/>
  </r>
  <r>
    <n v="5338"/>
    <s v="R04750"/>
    <x v="16"/>
    <n v="27"/>
    <x v="2"/>
    <x v="6"/>
    <x v="90"/>
    <n v="4"/>
    <x v="0"/>
    <s v="Mobile Payment"/>
    <s v="In Store"/>
    <s v="Yes"/>
    <s v="Easy to assemble"/>
    <x v="4"/>
    <x v="0"/>
    <x v="1"/>
    <x v="1"/>
    <n v="16523.5"/>
    <x v="6"/>
    <s v="Gauteng Region"/>
    <s v="High"/>
    <s v="April"/>
    <s v="Q2"/>
    <s v="Yes"/>
    <n v="0"/>
    <n v="2478.5250000000001"/>
    <n v="19002.024999999998"/>
  </r>
  <r>
    <n v="5339"/>
    <s v="R02478"/>
    <x v="506"/>
    <m/>
    <x v="1"/>
    <x v="4"/>
    <x v="66"/>
    <n v="1"/>
    <x v="0"/>
    <s v="Mobile Payment"/>
    <s v="Home Delivery"/>
    <s v="Yes"/>
    <s v="Very comfortable"/>
    <x v="3"/>
    <x v="0"/>
    <x v="0"/>
    <x v="6"/>
    <n v="759.97"/>
    <x v="8"/>
    <s v="Central Region"/>
    <s v="Medium"/>
    <s v="March"/>
    <s v="Q1"/>
    <s v="No"/>
    <n v="0"/>
    <n v="113.99550000000001"/>
    <n v="873.96550000000002"/>
  </r>
  <r>
    <n v="5340"/>
    <s v="R05675"/>
    <x v="536"/>
    <n v="61"/>
    <x v="1"/>
    <x v="5"/>
    <x v="63"/>
    <n v="1"/>
    <x v="0"/>
    <s v="EFT"/>
    <s v="In Store"/>
    <s v="Yes"/>
    <s v="Very comfortable"/>
    <x v="3"/>
    <x v="0"/>
    <x v="0"/>
    <x v="0"/>
    <n v="1604.87"/>
    <x v="0"/>
    <s v="Western Region"/>
    <s v="Medium"/>
    <s v="December"/>
    <s v="Q4"/>
    <s v="No"/>
    <n v="0"/>
    <n v="240.73049999999998"/>
    <n v="1845.6004999999998"/>
  </r>
  <r>
    <n v="5341"/>
    <s v="R06839"/>
    <x v="19"/>
    <n v="47"/>
    <x v="2"/>
    <x v="1"/>
    <x v="22"/>
    <n v="4"/>
    <x v="0"/>
    <s v="EFT"/>
    <s v="In Store"/>
    <s v="Yes"/>
    <s v="Item missing accessories"/>
    <x v="4"/>
    <x v="1"/>
    <x v="0"/>
    <x v="4"/>
    <n v="1734"/>
    <x v="7"/>
    <s v="Southern Region"/>
    <s v="Medium"/>
    <s v="February"/>
    <s v="Q1"/>
    <s v="No"/>
    <n v="0"/>
    <n v="260.09999999999997"/>
    <n v="1994.1"/>
  </r>
  <r>
    <n v="5342"/>
    <s v="R07587"/>
    <x v="148"/>
    <n v="37"/>
    <x v="2"/>
    <x v="4"/>
    <x v="87"/>
    <n v="1"/>
    <x v="1"/>
    <s v="Debit Card"/>
    <s v="Click &amp; Collect"/>
    <s v="Yes"/>
    <s v="Fantastic experience"/>
    <x v="3"/>
    <x v="0"/>
    <x v="0"/>
    <x v="3"/>
    <n v="828.82"/>
    <x v="5"/>
    <s v="Central Region"/>
    <s v="Medium"/>
    <s v="January"/>
    <s v="Q1"/>
    <s v="No"/>
    <n v="1"/>
    <n v="124.32300000000001"/>
    <n v="953.14300000000003"/>
  </r>
  <r>
    <n v="5343"/>
    <s v="R08861"/>
    <x v="175"/>
    <n v="51"/>
    <x v="2"/>
    <x v="7"/>
    <x v="44"/>
    <n v="5"/>
    <x v="0"/>
    <s v="EFT"/>
    <s v="Click &amp; Collect"/>
    <s v="No"/>
    <s v="Fantastic experience"/>
    <x v="1"/>
    <x v="0"/>
    <x v="1"/>
    <x v="4"/>
    <n v="2849.09"/>
    <x v="7"/>
    <s v="Western Region"/>
    <s v="Medium"/>
    <s v="October"/>
    <s v="Q4"/>
    <s v="No"/>
    <n v="0"/>
    <n v="427.36349999999999"/>
    <n v="3276.4535000000001"/>
  </r>
  <r>
    <n v="5344"/>
    <s v="R06161"/>
    <x v="477"/>
    <n v="67"/>
    <x v="2"/>
    <x v="8"/>
    <x v="12"/>
    <n v="2"/>
    <x v="1"/>
    <s v="Mobile Payment"/>
    <s v="Click &amp; Collect"/>
    <s v="No"/>
    <s v="Long waiting time"/>
    <x v="0"/>
    <x v="1"/>
    <x v="1"/>
    <x v="5"/>
    <n v="228.08"/>
    <x v="8"/>
    <s v="Eastern Region"/>
    <s v="Low"/>
    <s v="March"/>
    <s v="Q1"/>
    <s v="No"/>
    <n v="1"/>
    <n v="34.212000000000003"/>
    <n v="262.29199999999997"/>
  </r>
  <r>
    <n v="5346"/>
    <s v="R06984"/>
    <x v="121"/>
    <n v="52"/>
    <x v="0"/>
    <x v="4"/>
    <x v="116"/>
    <n v="1"/>
    <x v="0"/>
    <s v="Debit Card"/>
    <s v="In Store"/>
    <s v="Yes"/>
    <s v="Very comfortable"/>
    <x v="3"/>
    <x v="0"/>
    <x v="0"/>
    <x v="4"/>
    <n v="11052.57"/>
    <x v="6"/>
    <s v="Central Region"/>
    <s v="High"/>
    <s v="March"/>
    <s v="Q1"/>
    <s v="Yes"/>
    <n v="0"/>
    <n v="1657.8854999999999"/>
    <n v="12710.455499999998"/>
  </r>
  <r>
    <n v="5347"/>
    <s v="R01875"/>
    <x v="640"/>
    <n v="47"/>
    <x v="2"/>
    <x v="1"/>
    <x v="45"/>
    <n v="5"/>
    <x v="1"/>
    <s v="EFT"/>
    <s v="Home Delivery"/>
    <s v="Yes"/>
    <s v="Customer support was excellent"/>
    <x v="1"/>
    <x v="0"/>
    <x v="1"/>
    <x v="4"/>
    <n v="139.72999999999999"/>
    <x v="1"/>
    <s v="Southern Region"/>
    <s v="Low"/>
    <s v="September"/>
    <s v="Q3"/>
    <s v="No"/>
    <n v="1"/>
    <n v="20.959499999999998"/>
    <n v="160.68949999999998"/>
  </r>
  <r>
    <n v="5348"/>
    <s v="R08650"/>
    <x v="673"/>
    <n v="74"/>
    <x v="2"/>
    <x v="0"/>
    <x v="112"/>
    <n v="1"/>
    <x v="1"/>
    <s v="Debit Card"/>
    <s v="In Store"/>
    <s v="No"/>
    <s v="Instructions unclear"/>
    <x v="3"/>
    <x v="2"/>
    <x v="0"/>
    <x v="5"/>
    <n v="1482.94"/>
    <x v="5"/>
    <s v="Northern Region"/>
    <s v="Medium"/>
    <s v="September"/>
    <s v="Q3"/>
    <s v="No"/>
    <n v="1"/>
    <n v="222.441"/>
    <n v="1705.3809999999999"/>
  </r>
  <r>
    <n v="5349"/>
    <s v="R05454"/>
    <x v="496"/>
    <n v="54"/>
    <x v="0"/>
    <x v="5"/>
    <x v="45"/>
    <n v="5"/>
    <x v="0"/>
    <s v="EFT"/>
    <s v="Home Delivery"/>
    <s v="No"/>
    <s v="Excellent product"/>
    <x v="1"/>
    <x v="0"/>
    <x v="1"/>
    <x v="4"/>
    <n v="139.72999999999999"/>
    <x v="1"/>
    <s v="Western Region"/>
    <s v="Low"/>
    <s v="January"/>
    <s v="Q1"/>
    <s v="No"/>
    <n v="0"/>
    <n v="20.959499999999998"/>
    <n v="160.68949999999998"/>
  </r>
  <r>
    <n v="5350"/>
    <s v="R07739"/>
    <x v="479"/>
    <n v="23"/>
    <x v="0"/>
    <x v="3"/>
    <x v="112"/>
    <n v="5"/>
    <x v="0"/>
    <s v="Cash"/>
    <s v="Click &amp; Collect"/>
    <s v="Yes"/>
    <s v="Looks premium"/>
    <x v="1"/>
    <x v="0"/>
    <x v="1"/>
    <x v="2"/>
    <n v="1482.94"/>
    <x v="5"/>
    <s v="Central Region"/>
    <s v="Medium"/>
    <s v="October"/>
    <s v="Q4"/>
    <s v="No"/>
    <n v="0"/>
    <n v="222.441"/>
    <n v="1705.3809999999999"/>
  </r>
  <r>
    <n v="5351"/>
    <s v="R05097"/>
    <x v="527"/>
    <n v="48"/>
    <x v="1"/>
    <x v="3"/>
    <x v="116"/>
    <n v="2"/>
    <x v="0"/>
    <s v="Mobile Payment"/>
    <s v="In Store"/>
    <s v="No"/>
    <s v="Would definitely buy again"/>
    <x v="0"/>
    <x v="0"/>
    <x v="0"/>
    <x v="4"/>
    <n v="11052.57"/>
    <x v="6"/>
    <s v="Central Region"/>
    <s v="High"/>
    <s v="August"/>
    <s v="Q3"/>
    <s v="Yes"/>
    <n v="0"/>
    <n v="1657.8854999999999"/>
    <n v="12710.455499999998"/>
  </r>
  <r>
    <n v="5352"/>
    <s v="R02905"/>
    <x v="98"/>
    <m/>
    <x v="0"/>
    <x v="6"/>
    <x v="47"/>
    <n v="5"/>
    <x v="1"/>
    <s v="Debit Card"/>
    <s v="In Store"/>
    <s v="Yes"/>
    <s v="Very fast delivery"/>
    <x v="1"/>
    <x v="0"/>
    <x v="1"/>
    <x v="6"/>
    <n v="13123.97"/>
    <x v="6"/>
    <s v="Gauteng Region"/>
    <s v="High"/>
    <s v="August"/>
    <s v="Q3"/>
    <s v="Yes"/>
    <n v="1"/>
    <n v="1968.5954999999999"/>
    <n v="15092.565499999999"/>
  </r>
  <r>
    <n v="5353"/>
    <s v="R00571"/>
    <x v="691"/>
    <n v="80"/>
    <x v="2"/>
    <x v="3"/>
    <x v="41"/>
    <n v="3"/>
    <x v="1"/>
    <s v="Mobile Payment"/>
    <s v="Click &amp; Collect"/>
    <s v="No"/>
    <s v="Fits perfectly"/>
    <x v="2"/>
    <x v="0"/>
    <x v="0"/>
    <x v="5"/>
    <n v="13261"/>
    <x v="6"/>
    <s v="Central Region"/>
    <s v="High"/>
    <s v="June"/>
    <s v="Q2"/>
    <s v="Yes"/>
    <n v="1"/>
    <n v="1989.1499999999999"/>
    <n v="15250.15"/>
  </r>
  <r>
    <n v="5354"/>
    <s v="R01449"/>
    <x v="422"/>
    <n v="37"/>
    <x v="1"/>
    <x v="7"/>
    <x v="10"/>
    <n v="1"/>
    <x v="1"/>
    <s v="Cash"/>
    <s v="Click &amp; Collect"/>
    <s v="Yes"/>
    <s v="Product exceeded expectations"/>
    <x v="3"/>
    <x v="0"/>
    <x v="0"/>
    <x v="3"/>
    <n v="276.82"/>
    <x v="7"/>
    <s v="Western Region"/>
    <s v="Low"/>
    <s v="February"/>
    <s v="Q1"/>
    <s v="No"/>
    <n v="1"/>
    <n v="41.522999999999996"/>
    <n v="318.34299999999996"/>
  </r>
  <r>
    <n v="5355"/>
    <s v="R06168"/>
    <x v="626"/>
    <n v="40"/>
    <x v="2"/>
    <x v="1"/>
    <x v="95"/>
    <n v="3"/>
    <x v="1"/>
    <s v="Cash"/>
    <s v="In Store"/>
    <s v="Yes"/>
    <s v="Very comfortable"/>
    <x v="2"/>
    <x v="0"/>
    <x v="0"/>
    <x v="3"/>
    <n v="105.11"/>
    <x v="1"/>
    <s v="Southern Region"/>
    <s v="Low"/>
    <s v="October"/>
    <s v="Q4"/>
    <s v="No"/>
    <n v="1"/>
    <n v="15.766499999999999"/>
    <n v="120.87649999999999"/>
  </r>
  <r>
    <n v="5356"/>
    <s v="R06459"/>
    <x v="594"/>
    <n v="74"/>
    <x v="2"/>
    <x v="7"/>
    <x v="95"/>
    <n v="4"/>
    <x v="1"/>
    <s v="Credit Card"/>
    <s v="In Store"/>
    <s v="Yes"/>
    <s v="Excellent product"/>
    <x v="4"/>
    <x v="0"/>
    <x v="1"/>
    <x v="5"/>
    <n v="105.11"/>
    <x v="1"/>
    <s v="Western Region"/>
    <s v="Low"/>
    <s v="December"/>
    <s v="Q4"/>
    <s v="No"/>
    <n v="1"/>
    <n v="15.766499999999999"/>
    <n v="120.87649999999999"/>
  </r>
  <r>
    <n v="5359"/>
    <s v="R06752"/>
    <x v="62"/>
    <n v="26"/>
    <x v="0"/>
    <x v="7"/>
    <x v="84"/>
    <n v="5"/>
    <x v="1"/>
    <s v="Debit Card"/>
    <s v="In Store"/>
    <s v="Yes"/>
    <s v="Long waiting time"/>
    <x v="1"/>
    <x v="1"/>
    <x v="0"/>
    <x v="1"/>
    <n v="27.35"/>
    <x v="3"/>
    <s v="Western Region"/>
    <s v="Low"/>
    <s v="July"/>
    <s v="Q3"/>
    <s v="No"/>
    <n v="1"/>
    <n v="4.1025"/>
    <n v="31.452500000000001"/>
  </r>
  <r>
    <n v="5360"/>
    <s v="R03227"/>
    <x v="459"/>
    <n v="18"/>
    <x v="2"/>
    <x v="3"/>
    <x v="88"/>
    <n v="5"/>
    <x v="0"/>
    <s v="Cash"/>
    <s v="Click &amp; Collect"/>
    <s v="No"/>
    <m/>
    <x v="1"/>
    <x v="3"/>
    <x v="2"/>
    <x v="2"/>
    <n v="529.15"/>
    <x v="0"/>
    <s v="Central Region"/>
    <s v="Medium"/>
    <s v="December"/>
    <s v="Q4"/>
    <s v="No"/>
    <n v="0"/>
    <n v="79.372499999999988"/>
    <n v="608.52249999999992"/>
  </r>
  <r>
    <n v="5363"/>
    <s v="R04384"/>
    <x v="160"/>
    <n v="23"/>
    <x v="1"/>
    <x v="5"/>
    <x v="81"/>
    <n v="5"/>
    <x v="1"/>
    <s v="Mobile Payment"/>
    <s v="In Store"/>
    <s v="Yes"/>
    <s v="Highly recommend"/>
    <x v="1"/>
    <x v="0"/>
    <x v="1"/>
    <x v="2"/>
    <n v="375.53"/>
    <x v="4"/>
    <s v="Western Region"/>
    <s v="Low"/>
    <s v="July"/>
    <s v="Q3"/>
    <s v="No"/>
    <n v="1"/>
    <n v="56.329499999999996"/>
    <n v="431.85949999999991"/>
  </r>
  <r>
    <n v="5364"/>
    <s v="R08208"/>
    <x v="652"/>
    <n v="75"/>
    <x v="1"/>
    <x v="2"/>
    <x v="75"/>
    <n v="2"/>
    <x v="1"/>
    <s v="Credit Card"/>
    <s v="Home Delivery"/>
    <s v="Yes"/>
    <s v="Fantastic experience"/>
    <x v="0"/>
    <x v="0"/>
    <x v="0"/>
    <x v="5"/>
    <n v="4841.7700000000004"/>
    <x v="7"/>
    <s v="Northern Region"/>
    <s v="Medium"/>
    <s v="August"/>
    <s v="Q3"/>
    <s v="No"/>
    <n v="1"/>
    <n v="726.26550000000009"/>
    <n v="5568.0355"/>
  </r>
  <r>
    <n v="5365"/>
    <s v="R03540"/>
    <x v="679"/>
    <n v="21"/>
    <x v="1"/>
    <x v="7"/>
    <x v="58"/>
    <n v="3"/>
    <x v="1"/>
    <s v="Cash"/>
    <s v="Click &amp; Collect"/>
    <s v="No"/>
    <s v="Highly recommend"/>
    <x v="2"/>
    <x v="0"/>
    <x v="0"/>
    <x v="2"/>
    <n v="2603.98"/>
    <x v="0"/>
    <s v="Western Region"/>
    <s v="Medium"/>
    <s v="July"/>
    <s v="Q3"/>
    <s v="No"/>
    <n v="1"/>
    <n v="390.59699999999998"/>
    <n v="2994.5769999999998"/>
  </r>
  <r>
    <n v="5366"/>
    <s v="R05877"/>
    <x v="458"/>
    <n v="70"/>
    <x v="2"/>
    <x v="7"/>
    <x v="2"/>
    <n v="3"/>
    <x v="0"/>
    <s v="Mobile Payment"/>
    <s v="Click &amp; Collect"/>
    <s v="No"/>
    <s v="Very comfortable"/>
    <x v="2"/>
    <x v="0"/>
    <x v="0"/>
    <x v="5"/>
    <n v="230.14"/>
    <x v="2"/>
    <s v="Western Region"/>
    <s v="Low"/>
    <s v="January"/>
    <s v="Q1"/>
    <s v="No"/>
    <n v="0"/>
    <n v="34.520999999999994"/>
    <n v="264.66099999999994"/>
  </r>
  <r>
    <n v="5367"/>
    <s v="R07105"/>
    <x v="482"/>
    <n v="21"/>
    <x v="2"/>
    <x v="8"/>
    <x v="111"/>
    <n v="1"/>
    <x v="0"/>
    <s v="Debit Card"/>
    <s v="Click &amp; Collect"/>
    <s v="Yes"/>
    <s v="Average quality"/>
    <x v="3"/>
    <x v="2"/>
    <x v="0"/>
    <x v="2"/>
    <n v="4507.63"/>
    <x v="2"/>
    <s v="Eastern Region"/>
    <s v="Medium"/>
    <s v="June"/>
    <s v="Q2"/>
    <s v="No"/>
    <n v="0"/>
    <n v="676.14449999999999"/>
    <n v="5183.7744999999995"/>
  </r>
  <r>
    <n v="5368"/>
    <s v="R02828"/>
    <x v="225"/>
    <m/>
    <x v="0"/>
    <x v="2"/>
    <x v="78"/>
    <n v="1"/>
    <x v="1"/>
    <s v="Cash"/>
    <s v="In Store"/>
    <s v="Yes"/>
    <s v="Delivery delayed"/>
    <x v="3"/>
    <x v="1"/>
    <x v="1"/>
    <x v="6"/>
    <n v="954.6"/>
    <x v="8"/>
    <s v="Northern Region"/>
    <s v="Medium"/>
    <s v="March"/>
    <s v="Q1"/>
    <s v="No"/>
    <n v="1"/>
    <n v="143.19"/>
    <n v="1097.79"/>
  </r>
  <r>
    <n v="5369"/>
    <s v="R06968"/>
    <x v="187"/>
    <n v="44"/>
    <x v="2"/>
    <x v="5"/>
    <x v="43"/>
    <n v="4"/>
    <x v="0"/>
    <s v="EFT"/>
    <s v="Click &amp; Collect"/>
    <s v="Yes"/>
    <s v="Highly recommend"/>
    <x v="4"/>
    <x v="0"/>
    <x v="1"/>
    <x v="3"/>
    <n v="755.66"/>
    <x v="7"/>
    <s v="Western Region"/>
    <s v="Medium"/>
    <s v="December"/>
    <s v="Q4"/>
    <s v="No"/>
    <n v="0"/>
    <n v="113.34899999999999"/>
    <n v="869.0089999999999"/>
  </r>
  <r>
    <n v="5370"/>
    <s v="R04997"/>
    <x v="258"/>
    <n v="61"/>
    <x v="2"/>
    <x v="1"/>
    <x v="14"/>
    <n v="2"/>
    <x v="0"/>
    <s v="Debit Card"/>
    <s v="Home Delivery"/>
    <s v="No"/>
    <s v="Item missing accessories"/>
    <x v="0"/>
    <x v="1"/>
    <x v="1"/>
    <x v="0"/>
    <n v="1440.59"/>
    <x v="1"/>
    <s v="Southern Region"/>
    <s v="Medium"/>
    <s v="August"/>
    <s v="Q3"/>
    <s v="No"/>
    <n v="0"/>
    <n v="216.08849999999998"/>
    <n v="1656.6784999999998"/>
  </r>
  <r>
    <n v="5371"/>
    <s v="R01339"/>
    <x v="729"/>
    <n v="51"/>
    <x v="2"/>
    <x v="1"/>
    <x v="81"/>
    <n v="5"/>
    <x v="1"/>
    <s v="Cash"/>
    <s v="In Store"/>
    <s v="No"/>
    <s v="Very fast delivery"/>
    <x v="1"/>
    <x v="0"/>
    <x v="1"/>
    <x v="4"/>
    <n v="375.53"/>
    <x v="4"/>
    <s v="Southern Region"/>
    <s v="Low"/>
    <s v="April"/>
    <s v="Q2"/>
    <s v="No"/>
    <n v="1"/>
    <n v="56.329499999999996"/>
    <n v="431.85949999999991"/>
  </r>
  <r>
    <n v="5373"/>
    <s v="R06606"/>
    <x v="277"/>
    <n v="76"/>
    <x v="0"/>
    <x v="1"/>
    <x v="14"/>
    <n v="4"/>
    <x v="0"/>
    <s v="Credit Card"/>
    <s v="In Store"/>
    <s v="Yes"/>
    <s v="Easy to assemble"/>
    <x v="4"/>
    <x v="0"/>
    <x v="1"/>
    <x v="5"/>
    <n v="1440.59"/>
    <x v="1"/>
    <s v="Southern Region"/>
    <s v="Medium"/>
    <s v="February"/>
    <s v="Q1"/>
    <s v="No"/>
    <n v="0"/>
    <n v="216.08849999999998"/>
    <n v="1656.6784999999998"/>
  </r>
  <r>
    <n v="5374"/>
    <s v="R06214"/>
    <x v="272"/>
    <n v="30"/>
    <x v="2"/>
    <x v="3"/>
    <x v="86"/>
    <n v="3"/>
    <x v="0"/>
    <s v="Mobile Payment"/>
    <s v="Click &amp; Collect"/>
    <s v="No"/>
    <s v="Easy online ordering"/>
    <x v="2"/>
    <x v="0"/>
    <x v="0"/>
    <x v="1"/>
    <n v="5258.73"/>
    <x v="2"/>
    <s v="Central Region"/>
    <s v="High"/>
    <s v="September"/>
    <s v="Q3"/>
    <s v="Yes"/>
    <n v="0"/>
    <n v="788.80949999999996"/>
    <n v="6047.539499999999"/>
  </r>
  <r>
    <n v="5375"/>
    <s v="R00651"/>
    <x v="413"/>
    <n v="36"/>
    <x v="2"/>
    <x v="0"/>
    <x v="80"/>
    <n v="4"/>
    <x v="1"/>
    <s v="EFT"/>
    <s v="In Store"/>
    <s v="No"/>
    <s v="Customer support was excellent"/>
    <x v="4"/>
    <x v="0"/>
    <x v="1"/>
    <x v="3"/>
    <n v="10347.709999999999"/>
    <x v="5"/>
    <s v="Northern Region"/>
    <s v="High"/>
    <s v="January"/>
    <s v="Q1"/>
    <s v="Yes"/>
    <n v="1"/>
    <n v="1552.1564999999998"/>
    <n v="11899.866499999998"/>
  </r>
  <r>
    <n v="5376"/>
    <s v="R02903"/>
    <x v="119"/>
    <n v="64"/>
    <x v="1"/>
    <x v="2"/>
    <x v="8"/>
    <n v="5"/>
    <x v="1"/>
    <s v="Debit Card"/>
    <s v="Click &amp; Collect"/>
    <s v="Yes"/>
    <s v="Fantastic experience"/>
    <x v="1"/>
    <x v="0"/>
    <x v="1"/>
    <x v="0"/>
    <n v="5390.8"/>
    <x v="6"/>
    <s v="Northern Region"/>
    <s v="High"/>
    <s v="February"/>
    <s v="Q1"/>
    <s v="Yes"/>
    <n v="1"/>
    <n v="808.62"/>
    <n v="6199.42"/>
  </r>
  <r>
    <n v="5377"/>
    <s v="R02259"/>
    <x v="300"/>
    <n v="58"/>
    <x v="2"/>
    <x v="8"/>
    <x v="107"/>
    <n v="1"/>
    <x v="0"/>
    <s v="Mobile Payment"/>
    <s v="Click &amp; Collect"/>
    <s v="Yes"/>
    <s v="Very comfortable"/>
    <x v="3"/>
    <x v="0"/>
    <x v="0"/>
    <x v="0"/>
    <n v="2413.3000000000002"/>
    <x v="6"/>
    <s v="Eastern Region"/>
    <s v="Medium"/>
    <s v="November"/>
    <s v="Q4"/>
    <s v="No"/>
    <n v="0"/>
    <n v="361.995"/>
    <n v="2775.2950000000001"/>
  </r>
  <r>
    <n v="5378"/>
    <s v="R05396"/>
    <x v="593"/>
    <n v="35"/>
    <x v="1"/>
    <x v="1"/>
    <x v="74"/>
    <n v="4"/>
    <x v="1"/>
    <s v="EFT"/>
    <s v="In Store"/>
    <s v="Yes"/>
    <s v="Excellent value"/>
    <x v="4"/>
    <x v="0"/>
    <x v="1"/>
    <x v="3"/>
    <n v="1000.7"/>
    <x v="4"/>
    <s v="Southern Region"/>
    <s v="Medium"/>
    <s v="April"/>
    <s v="Q2"/>
    <s v="No"/>
    <n v="1"/>
    <n v="150.10499999999999"/>
    <n v="1150.8050000000001"/>
  </r>
  <r>
    <n v="5379"/>
    <s v="R07645"/>
    <x v="271"/>
    <n v="40"/>
    <x v="1"/>
    <x v="2"/>
    <x v="104"/>
    <n v="3"/>
    <x v="1"/>
    <s v="Cash"/>
    <s v="Click &amp; Collect"/>
    <s v="No"/>
    <m/>
    <x v="2"/>
    <x v="3"/>
    <x v="2"/>
    <x v="3"/>
    <n v="274.49"/>
    <x v="1"/>
    <s v="Northern Region"/>
    <s v="Low"/>
    <s v="January"/>
    <s v="Q1"/>
    <s v="No"/>
    <n v="1"/>
    <n v="41.173499999999997"/>
    <n v="315.6635"/>
  </r>
  <r>
    <n v="5380"/>
    <s v="R03522"/>
    <x v="211"/>
    <n v="41"/>
    <x v="1"/>
    <x v="2"/>
    <x v="94"/>
    <n v="3"/>
    <x v="0"/>
    <s v="Cash"/>
    <s v="In Store"/>
    <s v="No"/>
    <m/>
    <x v="2"/>
    <x v="3"/>
    <x v="2"/>
    <x v="3"/>
    <n v="1746.77"/>
    <x v="5"/>
    <s v="Northern Region"/>
    <s v="Medium"/>
    <s v="October"/>
    <s v="Q4"/>
    <s v="No"/>
    <n v="0"/>
    <n v="262.01549999999997"/>
    <n v="2008.7854999999997"/>
  </r>
  <r>
    <n v="5381"/>
    <s v="R02731"/>
    <x v="228"/>
    <n v="34"/>
    <x v="2"/>
    <x v="0"/>
    <x v="61"/>
    <n v="3"/>
    <x v="0"/>
    <s v="Debit Card"/>
    <s v="In Store"/>
    <s v="No"/>
    <s v="Arrived damaged"/>
    <x v="2"/>
    <x v="1"/>
    <x v="0"/>
    <x v="1"/>
    <n v="768.34"/>
    <x v="7"/>
    <s v="Northern Region"/>
    <s v="Medium"/>
    <s v="May"/>
    <s v="Q2"/>
    <s v="No"/>
    <n v="0"/>
    <n v="115.251"/>
    <n v="883.59100000000001"/>
  </r>
  <r>
    <n v="5385"/>
    <s v="R07300"/>
    <x v="586"/>
    <n v="41"/>
    <x v="2"/>
    <x v="3"/>
    <x v="88"/>
    <n v="2"/>
    <x v="0"/>
    <s v="Cash"/>
    <s v="In Store"/>
    <s v="Yes"/>
    <m/>
    <x v="0"/>
    <x v="3"/>
    <x v="2"/>
    <x v="3"/>
    <n v="529.15"/>
    <x v="0"/>
    <s v="Central Region"/>
    <s v="Medium"/>
    <s v="December"/>
    <s v="Q4"/>
    <s v="No"/>
    <n v="0"/>
    <n v="79.372499999999988"/>
    <n v="608.52249999999992"/>
  </r>
  <r>
    <n v="5386"/>
    <s v="R02585"/>
    <x v="585"/>
    <n v="50"/>
    <x v="2"/>
    <x v="3"/>
    <x v="119"/>
    <n v="3"/>
    <x v="1"/>
    <s v="Cash"/>
    <s v="Home Delivery"/>
    <s v="Yes"/>
    <s v="Fantastic experience"/>
    <x v="2"/>
    <x v="0"/>
    <x v="0"/>
    <x v="4"/>
    <n v="618.72"/>
    <x v="2"/>
    <s v="Central Region"/>
    <s v="Medium"/>
    <s v="December"/>
    <s v="Q4"/>
    <s v="No"/>
    <n v="1"/>
    <n v="92.808000000000007"/>
    <n v="711.52800000000002"/>
  </r>
  <r>
    <n v="5389"/>
    <s v="R07818"/>
    <x v="331"/>
    <n v="70"/>
    <x v="0"/>
    <x v="3"/>
    <x v="58"/>
    <n v="1"/>
    <x v="0"/>
    <s v="EFT"/>
    <s v="Click &amp; Collect"/>
    <s v="No"/>
    <s v="Instructions unclear"/>
    <x v="3"/>
    <x v="2"/>
    <x v="0"/>
    <x v="5"/>
    <n v="2603.98"/>
    <x v="0"/>
    <s v="Central Region"/>
    <s v="Medium"/>
    <s v="April"/>
    <s v="Q2"/>
    <s v="No"/>
    <n v="0"/>
    <n v="390.59699999999998"/>
    <n v="2994.5769999999998"/>
  </r>
  <r>
    <n v="5390"/>
    <s v="R05328"/>
    <x v="379"/>
    <n v="79"/>
    <x v="0"/>
    <x v="4"/>
    <x v="38"/>
    <n v="2"/>
    <x v="0"/>
    <s v="Debit Card"/>
    <s v="Click &amp; Collect"/>
    <s v="Yes"/>
    <m/>
    <x v="0"/>
    <x v="3"/>
    <x v="2"/>
    <x v="5"/>
    <n v="3715.65"/>
    <x v="5"/>
    <s v="Central Region"/>
    <s v="Medium"/>
    <s v="December"/>
    <s v="Q4"/>
    <s v="No"/>
    <n v="0"/>
    <n v="557.34749999999997"/>
    <n v="4272.9974999999995"/>
  </r>
  <r>
    <n v="5391"/>
    <s v="R07931"/>
    <x v="68"/>
    <m/>
    <x v="0"/>
    <x v="3"/>
    <x v="37"/>
    <n v="2"/>
    <x v="1"/>
    <s v="EFT"/>
    <s v="Home Delivery"/>
    <s v="Yes"/>
    <s v="Exactly as advertised"/>
    <x v="0"/>
    <x v="0"/>
    <x v="0"/>
    <x v="6"/>
    <n v="54.82"/>
    <x v="3"/>
    <s v="Central Region"/>
    <s v="Low"/>
    <s v="November"/>
    <s v="Q4"/>
    <s v="No"/>
    <n v="1"/>
    <n v="8.222999999999999"/>
    <n v="63.042999999999992"/>
  </r>
  <r>
    <n v="5392"/>
    <s v="R06180"/>
    <x v="264"/>
    <n v="70"/>
    <x v="0"/>
    <x v="4"/>
    <x v="61"/>
    <n v="4"/>
    <x v="0"/>
    <s v="EFT"/>
    <s v="Click &amp; Collect"/>
    <s v="Yes"/>
    <s v="Looks premium"/>
    <x v="4"/>
    <x v="0"/>
    <x v="1"/>
    <x v="5"/>
    <n v="768.34"/>
    <x v="7"/>
    <s v="Central Region"/>
    <s v="Medium"/>
    <s v="May"/>
    <s v="Q2"/>
    <s v="No"/>
    <n v="0"/>
    <n v="115.251"/>
    <n v="883.59100000000001"/>
  </r>
  <r>
    <n v="5393"/>
    <s v="R01259"/>
    <x v="607"/>
    <n v="68"/>
    <x v="1"/>
    <x v="8"/>
    <x v="61"/>
    <n v="2"/>
    <x v="0"/>
    <s v="EFT"/>
    <s v="In Store"/>
    <s v="No"/>
    <s v="Exactly as advertised"/>
    <x v="0"/>
    <x v="0"/>
    <x v="0"/>
    <x v="5"/>
    <n v="768.34"/>
    <x v="7"/>
    <s v="Eastern Region"/>
    <s v="Medium"/>
    <s v="February"/>
    <s v="Q1"/>
    <s v="No"/>
    <n v="0"/>
    <n v="115.251"/>
    <n v="883.59100000000001"/>
  </r>
  <r>
    <n v="5394"/>
    <s v="R05781"/>
    <x v="614"/>
    <n v="25"/>
    <x v="2"/>
    <x v="3"/>
    <x v="12"/>
    <n v="1"/>
    <x v="1"/>
    <s v="EFT"/>
    <s v="Home Delivery"/>
    <s v="Yes"/>
    <s v="Highly recommend"/>
    <x v="3"/>
    <x v="0"/>
    <x v="0"/>
    <x v="1"/>
    <n v="228.08"/>
    <x v="8"/>
    <s v="Central Region"/>
    <s v="Low"/>
    <s v="July"/>
    <s v="Q3"/>
    <s v="No"/>
    <n v="1"/>
    <n v="34.212000000000003"/>
    <n v="262.29199999999997"/>
  </r>
  <r>
    <n v="5395"/>
    <s v="R00992"/>
    <x v="654"/>
    <n v="29"/>
    <x v="0"/>
    <x v="5"/>
    <x v="71"/>
    <n v="4"/>
    <x v="0"/>
    <s v="Debit Card"/>
    <s v="Home Delivery"/>
    <s v="No"/>
    <s v="Helpful staff"/>
    <x v="4"/>
    <x v="0"/>
    <x v="1"/>
    <x v="1"/>
    <n v="1171.25"/>
    <x v="4"/>
    <s v="Western Region"/>
    <s v="Medium"/>
    <s v="March"/>
    <s v="Q1"/>
    <s v="No"/>
    <n v="0"/>
    <n v="175.6875"/>
    <n v="1346.9375"/>
  </r>
  <r>
    <n v="5396"/>
    <s v="R03505"/>
    <x v="119"/>
    <n v="34"/>
    <x v="1"/>
    <x v="4"/>
    <x v="37"/>
    <n v="4"/>
    <x v="1"/>
    <s v="Debit Card"/>
    <s v="Home Delivery"/>
    <s v="No"/>
    <s v="Highly recommend"/>
    <x v="4"/>
    <x v="0"/>
    <x v="1"/>
    <x v="1"/>
    <n v="54.82"/>
    <x v="3"/>
    <s v="Central Region"/>
    <s v="Low"/>
    <s v="February"/>
    <s v="Q1"/>
    <s v="No"/>
    <n v="1"/>
    <n v="8.222999999999999"/>
    <n v="63.042999999999992"/>
  </r>
  <r>
    <n v="5399"/>
    <s v="R02510"/>
    <x v="694"/>
    <n v="32"/>
    <x v="0"/>
    <x v="1"/>
    <x v="20"/>
    <n v="3"/>
    <x v="1"/>
    <s v="EFT"/>
    <s v="In Store"/>
    <s v="Yes"/>
    <s v="Instructions unclear"/>
    <x v="2"/>
    <x v="2"/>
    <x v="1"/>
    <x v="1"/>
    <n v="3747.26"/>
    <x v="8"/>
    <s v="Southern Region"/>
    <s v="Medium"/>
    <s v="January"/>
    <s v="Q1"/>
    <s v="No"/>
    <n v="1"/>
    <n v="562.08900000000006"/>
    <n v="4309.3490000000002"/>
  </r>
  <r>
    <n v="5400"/>
    <s v="R09546"/>
    <x v="598"/>
    <n v="64"/>
    <x v="2"/>
    <x v="7"/>
    <x v="87"/>
    <n v="2"/>
    <x v="1"/>
    <s v="Debit Card"/>
    <s v="In Store"/>
    <s v="No"/>
    <s v="Worth the money"/>
    <x v="0"/>
    <x v="0"/>
    <x v="0"/>
    <x v="0"/>
    <n v="828.82"/>
    <x v="5"/>
    <s v="Western Region"/>
    <s v="Medium"/>
    <s v="May"/>
    <s v="Q2"/>
    <s v="No"/>
    <n v="1"/>
    <n v="124.32300000000001"/>
    <n v="953.14300000000003"/>
  </r>
  <r>
    <n v="5401"/>
    <s v="R00166"/>
    <x v="606"/>
    <n v="72"/>
    <x v="0"/>
    <x v="4"/>
    <x v="39"/>
    <n v="2"/>
    <x v="1"/>
    <s v="Debit Card"/>
    <s v="Click &amp; Collect"/>
    <s v="No"/>
    <s v="Fits perfectly"/>
    <x v="0"/>
    <x v="0"/>
    <x v="0"/>
    <x v="5"/>
    <n v="24904.86"/>
    <x v="6"/>
    <s v="Central Region"/>
    <s v="High"/>
    <s v="May"/>
    <s v="Q2"/>
    <s v="Yes"/>
    <n v="1"/>
    <n v="3735.7289999999998"/>
    <n v="28640.589"/>
  </r>
  <r>
    <n v="5402"/>
    <s v="R05447"/>
    <x v="328"/>
    <n v="32"/>
    <x v="0"/>
    <x v="5"/>
    <x v="71"/>
    <n v="5"/>
    <x v="1"/>
    <s v="Cash"/>
    <s v="Click &amp; Collect"/>
    <s v="No"/>
    <m/>
    <x v="1"/>
    <x v="3"/>
    <x v="2"/>
    <x v="1"/>
    <n v="1171.25"/>
    <x v="4"/>
    <s v="Western Region"/>
    <s v="Medium"/>
    <s v="April"/>
    <s v="Q2"/>
    <s v="No"/>
    <n v="1"/>
    <n v="175.6875"/>
    <n v="1346.9375"/>
  </r>
  <r>
    <n v="5404"/>
    <s v="R04604"/>
    <x v="529"/>
    <n v="65"/>
    <x v="2"/>
    <x v="5"/>
    <x v="73"/>
    <n v="4"/>
    <x v="1"/>
    <s v="Mobile Payment"/>
    <s v="Click &amp; Collect"/>
    <s v="No"/>
    <s v="Very comfortable"/>
    <x v="4"/>
    <x v="0"/>
    <x v="1"/>
    <x v="5"/>
    <n v="657.5"/>
    <x v="5"/>
    <s v="Western Region"/>
    <s v="Medium"/>
    <s v="March"/>
    <s v="Q1"/>
    <s v="No"/>
    <n v="1"/>
    <n v="98.625"/>
    <n v="756.12499999999989"/>
  </r>
  <r>
    <n v="5405"/>
    <s v="R00950"/>
    <x v="330"/>
    <n v="40"/>
    <x v="0"/>
    <x v="0"/>
    <x v="112"/>
    <n v="1"/>
    <x v="0"/>
    <s v="EFT"/>
    <s v="In Store"/>
    <s v="No"/>
    <s v="Helpful staff"/>
    <x v="3"/>
    <x v="0"/>
    <x v="0"/>
    <x v="3"/>
    <n v="1482.94"/>
    <x v="5"/>
    <s v="Northern Region"/>
    <s v="Medium"/>
    <s v="October"/>
    <s v="Q4"/>
    <s v="No"/>
    <n v="0"/>
    <n v="222.441"/>
    <n v="1705.3809999999999"/>
  </r>
  <r>
    <n v="5406"/>
    <s v="R04595"/>
    <x v="620"/>
    <n v="72"/>
    <x v="1"/>
    <x v="1"/>
    <x v="53"/>
    <n v="2"/>
    <x v="0"/>
    <s v="EFT"/>
    <s v="Click &amp; Collect"/>
    <s v="No"/>
    <s v="Average quality"/>
    <x v="0"/>
    <x v="2"/>
    <x v="0"/>
    <x v="5"/>
    <n v="22574.95"/>
    <x v="6"/>
    <s v="Southern Region"/>
    <s v="High"/>
    <s v="April"/>
    <s v="Q2"/>
    <s v="Yes"/>
    <n v="0"/>
    <n v="3386.2424999999998"/>
    <n v="25961.192499999997"/>
  </r>
  <r>
    <n v="5407"/>
    <s v="R05922"/>
    <x v="224"/>
    <n v="54"/>
    <x v="0"/>
    <x v="2"/>
    <x v="20"/>
    <n v="2"/>
    <x v="0"/>
    <s v="Cash"/>
    <s v="Home Delivery"/>
    <s v="No"/>
    <s v="Customer support was excellent"/>
    <x v="0"/>
    <x v="0"/>
    <x v="0"/>
    <x v="4"/>
    <n v="3747.26"/>
    <x v="8"/>
    <s v="Northern Region"/>
    <s v="Medium"/>
    <s v="January"/>
    <s v="Q1"/>
    <s v="No"/>
    <n v="0"/>
    <n v="562.08900000000006"/>
    <n v="4309.3490000000002"/>
  </r>
  <r>
    <n v="5408"/>
    <s v="R03771"/>
    <x v="703"/>
    <n v="70"/>
    <x v="0"/>
    <x v="1"/>
    <x v="53"/>
    <n v="3"/>
    <x v="1"/>
    <s v="Credit Card"/>
    <s v="Click &amp; Collect"/>
    <s v="Yes"/>
    <s v="Poor packaging"/>
    <x v="2"/>
    <x v="1"/>
    <x v="0"/>
    <x v="5"/>
    <n v="22574.95"/>
    <x v="6"/>
    <s v="Southern Region"/>
    <s v="High"/>
    <s v="August"/>
    <s v="Q3"/>
    <s v="Yes"/>
    <n v="1"/>
    <n v="3386.2424999999998"/>
    <n v="25961.192499999997"/>
  </r>
  <r>
    <n v="5409"/>
    <s v="R02507"/>
    <x v="166"/>
    <n v="21"/>
    <x v="0"/>
    <x v="2"/>
    <x v="38"/>
    <n v="2"/>
    <x v="0"/>
    <s v="Cash"/>
    <s v="In Store"/>
    <s v="Yes"/>
    <s v="Easy online ordering"/>
    <x v="0"/>
    <x v="0"/>
    <x v="0"/>
    <x v="2"/>
    <n v="3715.65"/>
    <x v="5"/>
    <s v="Northern Region"/>
    <s v="Medium"/>
    <s v="October"/>
    <s v="Q4"/>
    <s v="No"/>
    <n v="0"/>
    <n v="557.34749999999997"/>
    <n v="4272.9974999999995"/>
  </r>
  <r>
    <n v="5410"/>
    <s v="R05108"/>
    <x v="697"/>
    <n v="42"/>
    <x v="1"/>
    <x v="0"/>
    <x v="24"/>
    <n v="5"/>
    <x v="0"/>
    <s v="Cash"/>
    <s v="Click &amp; Collect"/>
    <s v="Yes"/>
    <m/>
    <x v="1"/>
    <x v="3"/>
    <x v="2"/>
    <x v="3"/>
    <n v="44114.21"/>
    <x v="6"/>
    <s v="Northern Region"/>
    <s v="High"/>
    <s v="October"/>
    <s v="Q4"/>
    <s v="Yes"/>
    <n v="0"/>
    <n v="6617.1314999999995"/>
    <n v="50731.341499999995"/>
  </r>
  <r>
    <n v="5412"/>
    <s v="R06709"/>
    <x v="181"/>
    <n v="58"/>
    <x v="2"/>
    <x v="7"/>
    <x v="69"/>
    <n v="1"/>
    <x v="0"/>
    <s v="EFT"/>
    <s v="In Store"/>
    <s v="Yes"/>
    <s v="Fits perfectly"/>
    <x v="3"/>
    <x v="0"/>
    <x v="0"/>
    <x v="0"/>
    <n v="1907.49"/>
    <x v="0"/>
    <s v="Western Region"/>
    <s v="Medium"/>
    <s v="November"/>
    <s v="Q4"/>
    <s v="No"/>
    <n v="0"/>
    <n v="286.12349999999998"/>
    <n v="2193.6134999999999"/>
  </r>
  <r>
    <n v="5413"/>
    <s v="R08280"/>
    <x v="23"/>
    <n v="37"/>
    <x v="1"/>
    <x v="3"/>
    <x v="66"/>
    <n v="3"/>
    <x v="1"/>
    <s v="Cash"/>
    <s v="Click &amp; Collect"/>
    <s v="Yes"/>
    <s v="Delivery delayed"/>
    <x v="2"/>
    <x v="1"/>
    <x v="0"/>
    <x v="3"/>
    <n v="759.97"/>
    <x v="8"/>
    <s v="Central Region"/>
    <s v="Medium"/>
    <s v="September"/>
    <s v="Q3"/>
    <s v="No"/>
    <n v="1"/>
    <n v="113.99550000000001"/>
    <n v="873.96550000000002"/>
  </r>
  <r>
    <n v="5414"/>
    <s v="R07685"/>
    <x v="388"/>
    <n v="33"/>
    <x v="2"/>
    <x v="1"/>
    <x v="29"/>
    <n v="2"/>
    <x v="1"/>
    <s v="Cash"/>
    <s v="Click &amp; Collect"/>
    <s v="No"/>
    <m/>
    <x v="0"/>
    <x v="3"/>
    <x v="2"/>
    <x v="1"/>
    <n v="1355.08"/>
    <x v="2"/>
    <s v="Southern Region"/>
    <s v="Medium"/>
    <s v="July"/>
    <s v="Q3"/>
    <s v="No"/>
    <n v="1"/>
    <n v="203.26199999999997"/>
    <n v="1558.3419999999999"/>
  </r>
  <r>
    <n v="5415"/>
    <s v="R04447"/>
    <x v="129"/>
    <n v="35"/>
    <x v="2"/>
    <x v="5"/>
    <x v="115"/>
    <n v="4"/>
    <x v="1"/>
    <s v="Mobile Payment"/>
    <s v="In Store"/>
    <s v="No"/>
    <s v="Product exceeded expectations"/>
    <x v="4"/>
    <x v="0"/>
    <x v="1"/>
    <x v="3"/>
    <n v="1369.39"/>
    <x v="4"/>
    <s v="Western Region"/>
    <s v="Medium"/>
    <s v="January"/>
    <s v="Q1"/>
    <s v="No"/>
    <n v="1"/>
    <n v="205.4085"/>
    <n v="1574.7985000000001"/>
  </r>
  <r>
    <n v="5416"/>
    <s v="R04461"/>
    <x v="455"/>
    <n v="71"/>
    <x v="2"/>
    <x v="3"/>
    <x v="51"/>
    <n v="4"/>
    <x v="0"/>
    <s v="Debit Card"/>
    <s v="Home Delivery"/>
    <s v="No"/>
    <s v="Long waiting time"/>
    <x v="4"/>
    <x v="1"/>
    <x v="0"/>
    <x v="5"/>
    <n v="209.53"/>
    <x v="3"/>
    <s v="Central Region"/>
    <s v="Low"/>
    <s v="February"/>
    <s v="Q1"/>
    <s v="No"/>
    <n v="0"/>
    <n v="31.429499999999997"/>
    <n v="240.95949999999999"/>
  </r>
  <r>
    <n v="5417"/>
    <s v="R07035"/>
    <x v="456"/>
    <n v="21"/>
    <x v="0"/>
    <x v="1"/>
    <x v="25"/>
    <n v="3"/>
    <x v="1"/>
    <s v="EFT"/>
    <s v="Home Delivery"/>
    <s v="No"/>
    <s v="Fantastic experience"/>
    <x v="2"/>
    <x v="0"/>
    <x v="0"/>
    <x v="2"/>
    <n v="4455.18"/>
    <x v="2"/>
    <s v="Southern Region"/>
    <s v="Medium"/>
    <s v="August"/>
    <s v="Q3"/>
    <s v="No"/>
    <n v="1"/>
    <n v="668.27700000000004"/>
    <n v="5123.4570000000003"/>
  </r>
  <r>
    <n v="5419"/>
    <s v="R01115"/>
    <x v="247"/>
    <n v="40"/>
    <x v="1"/>
    <x v="5"/>
    <x v="52"/>
    <n v="4"/>
    <x v="1"/>
    <s v="Credit Card"/>
    <s v="Home Delivery"/>
    <s v="No"/>
    <s v="Fits perfectly"/>
    <x v="4"/>
    <x v="0"/>
    <x v="1"/>
    <x v="3"/>
    <n v="1094.3699999999999"/>
    <x v="8"/>
    <s v="Western Region"/>
    <s v="Medium"/>
    <s v="August"/>
    <s v="Q3"/>
    <s v="No"/>
    <n v="1"/>
    <n v="164.15549999999999"/>
    <n v="1258.5254999999997"/>
  </r>
  <r>
    <n v="5420"/>
    <s v="R08527"/>
    <x v="256"/>
    <n v="53"/>
    <x v="1"/>
    <x v="4"/>
    <x v="29"/>
    <n v="2"/>
    <x v="0"/>
    <s v="Credit Card"/>
    <s v="Home Delivery"/>
    <s v="Yes"/>
    <s v="Highly recommend"/>
    <x v="0"/>
    <x v="0"/>
    <x v="0"/>
    <x v="4"/>
    <n v="1355.08"/>
    <x v="2"/>
    <s v="Central Region"/>
    <s v="Medium"/>
    <s v="April"/>
    <s v="Q2"/>
    <s v="No"/>
    <n v="0"/>
    <n v="203.26199999999997"/>
    <n v="1558.3419999999999"/>
  </r>
  <r>
    <n v="5421"/>
    <s v="R00299"/>
    <x v="216"/>
    <n v="44"/>
    <x v="1"/>
    <x v="0"/>
    <x v="9"/>
    <n v="4"/>
    <x v="0"/>
    <s v="Cash"/>
    <s v="In Store"/>
    <s v="No"/>
    <s v="Very fast delivery"/>
    <x v="4"/>
    <x v="0"/>
    <x v="1"/>
    <x v="3"/>
    <n v="43.23"/>
    <x v="3"/>
    <s v="Northern Region"/>
    <s v="Low"/>
    <s v="November"/>
    <s v="Q4"/>
    <s v="No"/>
    <n v="0"/>
    <n v="6.4844999999999997"/>
    <n v="49.714499999999994"/>
  </r>
  <r>
    <n v="5422"/>
    <s v="R01676"/>
    <x v="535"/>
    <n v="77"/>
    <x v="1"/>
    <x v="6"/>
    <x v="74"/>
    <n v="5"/>
    <x v="0"/>
    <s v="EFT"/>
    <s v="Home Delivery"/>
    <s v="Yes"/>
    <s v="Excellent product"/>
    <x v="1"/>
    <x v="0"/>
    <x v="1"/>
    <x v="5"/>
    <n v="1000.7"/>
    <x v="4"/>
    <s v="Gauteng Region"/>
    <s v="Medium"/>
    <s v="December"/>
    <s v="Q4"/>
    <s v="No"/>
    <n v="0"/>
    <n v="150.10499999999999"/>
    <n v="1150.8050000000001"/>
  </r>
  <r>
    <n v="5423"/>
    <s v="R03348"/>
    <x v="140"/>
    <n v="73"/>
    <x v="0"/>
    <x v="4"/>
    <x v="6"/>
    <n v="4"/>
    <x v="0"/>
    <s v="Cash"/>
    <s v="In Store"/>
    <s v="Yes"/>
    <s v="Packaging could improve"/>
    <x v="4"/>
    <x v="2"/>
    <x v="0"/>
    <x v="5"/>
    <n v="409.06"/>
    <x v="5"/>
    <s v="Central Region"/>
    <s v="Low"/>
    <s v="February"/>
    <s v="Q1"/>
    <s v="No"/>
    <n v="0"/>
    <n v="61.358999999999995"/>
    <n v="470.41899999999998"/>
  </r>
  <r>
    <n v="5424"/>
    <s v="R02736"/>
    <x v="455"/>
    <n v="41"/>
    <x v="2"/>
    <x v="0"/>
    <x v="110"/>
    <n v="5"/>
    <x v="1"/>
    <s v="Debit Card"/>
    <s v="In Store"/>
    <s v="No"/>
    <s v="Helpful staff"/>
    <x v="1"/>
    <x v="0"/>
    <x v="1"/>
    <x v="3"/>
    <n v="2216.12"/>
    <x v="1"/>
    <s v="Northern Region"/>
    <s v="Medium"/>
    <s v="February"/>
    <s v="Q1"/>
    <s v="No"/>
    <n v="1"/>
    <n v="332.41799999999995"/>
    <n v="2548.5379999999996"/>
  </r>
  <r>
    <n v="5425"/>
    <s v="R08073"/>
    <x v="93"/>
    <n v="21"/>
    <x v="2"/>
    <x v="8"/>
    <x v="52"/>
    <n v="5"/>
    <x v="0"/>
    <s v="Mobile Payment"/>
    <s v="Click &amp; Collect"/>
    <s v="Yes"/>
    <s v="Great customer service"/>
    <x v="1"/>
    <x v="0"/>
    <x v="1"/>
    <x v="2"/>
    <n v="1094.3699999999999"/>
    <x v="8"/>
    <s v="Eastern Region"/>
    <s v="Medium"/>
    <s v="March"/>
    <s v="Q1"/>
    <s v="No"/>
    <n v="0"/>
    <n v="164.15549999999999"/>
    <n v="1258.5254999999997"/>
  </r>
  <r>
    <n v="5426"/>
    <s v="R04989"/>
    <x v="128"/>
    <n v="38"/>
    <x v="2"/>
    <x v="7"/>
    <x v="35"/>
    <n v="3"/>
    <x v="1"/>
    <s v="Credit Card"/>
    <s v="Home Delivery"/>
    <s v="Yes"/>
    <m/>
    <x v="2"/>
    <x v="3"/>
    <x v="2"/>
    <x v="3"/>
    <n v="6710.27"/>
    <x v="5"/>
    <s v="Western Region"/>
    <s v="High"/>
    <s v="October"/>
    <s v="Q4"/>
    <s v="Yes"/>
    <n v="1"/>
    <n v="1006.5405000000001"/>
    <n v="7716.8104999999996"/>
  </r>
  <r>
    <n v="5427"/>
    <s v="R09137"/>
    <x v="415"/>
    <n v="35"/>
    <x v="2"/>
    <x v="1"/>
    <x v="44"/>
    <n v="2"/>
    <x v="1"/>
    <s v="Credit Card"/>
    <s v="Home Delivery"/>
    <s v="No"/>
    <s v="Packaging could improve"/>
    <x v="0"/>
    <x v="2"/>
    <x v="0"/>
    <x v="3"/>
    <n v="2849.09"/>
    <x v="7"/>
    <s v="Southern Region"/>
    <s v="Medium"/>
    <s v="March"/>
    <s v="Q1"/>
    <s v="No"/>
    <n v="1"/>
    <n v="427.36349999999999"/>
    <n v="3276.4535000000001"/>
  </r>
  <r>
    <n v="5428"/>
    <s v="R06975"/>
    <x v="401"/>
    <n v="58"/>
    <x v="0"/>
    <x v="7"/>
    <x v="58"/>
    <n v="5"/>
    <x v="0"/>
    <s v="Mobile Payment"/>
    <s v="Click &amp; Collect"/>
    <s v="Yes"/>
    <s v="Arrived damaged"/>
    <x v="1"/>
    <x v="1"/>
    <x v="0"/>
    <x v="0"/>
    <n v="2603.98"/>
    <x v="0"/>
    <s v="Western Region"/>
    <s v="Medium"/>
    <s v="September"/>
    <s v="Q3"/>
    <s v="No"/>
    <n v="0"/>
    <n v="390.59699999999998"/>
    <n v="2994.5769999999998"/>
  </r>
  <r>
    <n v="5429"/>
    <s v="R04326"/>
    <x v="68"/>
    <n v="80"/>
    <x v="1"/>
    <x v="2"/>
    <x v="23"/>
    <n v="4"/>
    <x v="0"/>
    <s v="EFT"/>
    <s v="Home Delivery"/>
    <s v="Yes"/>
    <s v="Product was disappointing"/>
    <x v="4"/>
    <x v="1"/>
    <x v="0"/>
    <x v="5"/>
    <n v="2340.5700000000002"/>
    <x v="8"/>
    <s v="Northern Region"/>
    <s v="Medium"/>
    <s v="November"/>
    <s v="Q4"/>
    <s v="No"/>
    <n v="0"/>
    <n v="351.08550000000002"/>
    <n v="2691.6554999999998"/>
  </r>
  <r>
    <n v="5431"/>
    <s v="R06115"/>
    <x v="141"/>
    <n v="68"/>
    <x v="1"/>
    <x v="1"/>
    <x v="104"/>
    <n v="4"/>
    <x v="0"/>
    <s v="Cash"/>
    <s v="Click &amp; Collect"/>
    <s v="Yes"/>
    <s v="Fits perfectly"/>
    <x v="4"/>
    <x v="0"/>
    <x v="1"/>
    <x v="5"/>
    <n v="274.49"/>
    <x v="1"/>
    <s v="Southern Region"/>
    <s v="Low"/>
    <s v="November"/>
    <s v="Q4"/>
    <s v="No"/>
    <n v="0"/>
    <n v="41.173499999999997"/>
    <n v="315.6635"/>
  </r>
  <r>
    <n v="5432"/>
    <s v="R04551"/>
    <x v="497"/>
    <n v="28"/>
    <x v="1"/>
    <x v="6"/>
    <x v="36"/>
    <n v="3"/>
    <x v="1"/>
    <s v="Cash"/>
    <s v="Click &amp; Collect"/>
    <s v="Yes"/>
    <s v="Helpful staff"/>
    <x v="2"/>
    <x v="0"/>
    <x v="0"/>
    <x v="1"/>
    <n v="13056.99"/>
    <x v="6"/>
    <s v="Gauteng Region"/>
    <s v="High"/>
    <s v="September"/>
    <s v="Q3"/>
    <s v="Yes"/>
    <n v="1"/>
    <n v="1958.5484999999999"/>
    <n v="15015.538499999999"/>
  </r>
  <r>
    <n v="5433"/>
    <s v="R05577"/>
    <x v="664"/>
    <n v="72"/>
    <x v="0"/>
    <x v="4"/>
    <x v="76"/>
    <n v="5"/>
    <x v="1"/>
    <s v="Credit Card"/>
    <s v="Click &amp; Collect"/>
    <s v="Yes"/>
    <s v="Excellent value"/>
    <x v="1"/>
    <x v="0"/>
    <x v="1"/>
    <x v="5"/>
    <n v="824.74"/>
    <x v="8"/>
    <s v="Central Region"/>
    <s v="Medium"/>
    <s v="March"/>
    <s v="Q1"/>
    <s v="No"/>
    <n v="1"/>
    <n v="123.711"/>
    <n v="948.45099999999991"/>
  </r>
  <r>
    <n v="5435"/>
    <s v="R02104"/>
    <x v="180"/>
    <n v="37"/>
    <x v="1"/>
    <x v="3"/>
    <x v="47"/>
    <n v="2"/>
    <x v="1"/>
    <s v="Debit Card"/>
    <s v="Home Delivery"/>
    <s v="Yes"/>
    <s v="Long waiting time"/>
    <x v="0"/>
    <x v="1"/>
    <x v="1"/>
    <x v="3"/>
    <n v="13123.97"/>
    <x v="6"/>
    <s v="Central Region"/>
    <s v="High"/>
    <s v="September"/>
    <s v="Q3"/>
    <s v="Yes"/>
    <n v="1"/>
    <n v="1968.5954999999999"/>
    <n v="15092.565499999999"/>
  </r>
  <r>
    <n v="5436"/>
    <s v="R05337"/>
    <x v="68"/>
    <n v="30"/>
    <x v="2"/>
    <x v="5"/>
    <x v="108"/>
    <n v="1"/>
    <x v="0"/>
    <s v="Mobile Payment"/>
    <s v="Click &amp; Collect"/>
    <s v="No"/>
    <s v="Very comfortable"/>
    <x v="3"/>
    <x v="0"/>
    <x v="0"/>
    <x v="1"/>
    <n v="880.49"/>
    <x v="5"/>
    <s v="Western Region"/>
    <s v="Medium"/>
    <s v="November"/>
    <s v="Q4"/>
    <s v="No"/>
    <n v="0"/>
    <n v="132.0735"/>
    <n v="1012.5635"/>
  </r>
  <r>
    <n v="5438"/>
    <s v="R06988"/>
    <x v="44"/>
    <n v="45"/>
    <x v="0"/>
    <x v="2"/>
    <x v="59"/>
    <n v="5"/>
    <x v="0"/>
    <s v="Credit Card"/>
    <s v="Home Delivery"/>
    <s v="No"/>
    <s v="Product exceeded expectations"/>
    <x v="1"/>
    <x v="0"/>
    <x v="1"/>
    <x v="4"/>
    <n v="8798.49"/>
    <x v="4"/>
    <s v="Northern Region"/>
    <s v="High"/>
    <s v="May"/>
    <s v="Q2"/>
    <s v="Yes"/>
    <n v="0"/>
    <n v="1319.7735"/>
    <n v="10118.263499999999"/>
  </r>
  <r>
    <n v="5440"/>
    <s v="R01838"/>
    <x v="483"/>
    <n v="63"/>
    <x v="2"/>
    <x v="6"/>
    <x v="36"/>
    <n v="2"/>
    <x v="0"/>
    <s v="Mobile Payment"/>
    <s v="Click &amp; Collect"/>
    <s v="Yes"/>
    <s v="Fantastic experience"/>
    <x v="0"/>
    <x v="0"/>
    <x v="0"/>
    <x v="0"/>
    <n v="13056.99"/>
    <x v="6"/>
    <s v="Gauteng Region"/>
    <s v="High"/>
    <s v="September"/>
    <s v="Q3"/>
    <s v="Yes"/>
    <n v="0"/>
    <n v="1958.5484999999999"/>
    <n v="15015.538499999999"/>
  </r>
  <r>
    <n v="5445"/>
    <s v="R07945"/>
    <x v="681"/>
    <n v="80"/>
    <x v="2"/>
    <x v="1"/>
    <x v="88"/>
    <n v="2"/>
    <x v="1"/>
    <s v="EFT"/>
    <s v="In Store"/>
    <s v="Yes"/>
    <s v="Exactly as advertised"/>
    <x v="0"/>
    <x v="0"/>
    <x v="0"/>
    <x v="5"/>
    <n v="529.15"/>
    <x v="0"/>
    <s v="Southern Region"/>
    <s v="Medium"/>
    <s v="January"/>
    <s v="Q1"/>
    <s v="No"/>
    <n v="1"/>
    <n v="79.372499999999988"/>
    <n v="608.52249999999992"/>
  </r>
  <r>
    <n v="5446"/>
    <s v="R01094"/>
    <x v="12"/>
    <n v="49"/>
    <x v="0"/>
    <x v="6"/>
    <x v="43"/>
    <n v="3"/>
    <x v="0"/>
    <s v="Credit Card"/>
    <s v="Home Delivery"/>
    <s v="Yes"/>
    <s v="Excellent product"/>
    <x v="2"/>
    <x v="0"/>
    <x v="0"/>
    <x v="4"/>
    <n v="755.66"/>
    <x v="7"/>
    <s v="Gauteng Region"/>
    <s v="Medium"/>
    <s v="February"/>
    <s v="Q1"/>
    <s v="No"/>
    <n v="0"/>
    <n v="113.34899999999999"/>
    <n v="869.0089999999999"/>
  </r>
  <r>
    <n v="5447"/>
    <s v="R05610"/>
    <x v="595"/>
    <n v="20"/>
    <x v="1"/>
    <x v="6"/>
    <x v="12"/>
    <n v="5"/>
    <x v="1"/>
    <s v="Debit Card"/>
    <s v="Home Delivery"/>
    <s v="No"/>
    <s v="Very comfortable"/>
    <x v="1"/>
    <x v="0"/>
    <x v="1"/>
    <x v="2"/>
    <n v="228.08"/>
    <x v="8"/>
    <s v="Gauteng Region"/>
    <s v="Low"/>
    <s v="October"/>
    <s v="Q4"/>
    <s v="No"/>
    <n v="1"/>
    <n v="34.212000000000003"/>
    <n v="262.29199999999997"/>
  </r>
  <r>
    <n v="5448"/>
    <s v="R06544"/>
    <x v="379"/>
    <n v="54"/>
    <x v="0"/>
    <x v="8"/>
    <x v="121"/>
    <n v="1"/>
    <x v="0"/>
    <s v="Debit Card"/>
    <s v="Click &amp; Collect"/>
    <s v="Yes"/>
    <s v="Packaging could improve"/>
    <x v="3"/>
    <x v="2"/>
    <x v="0"/>
    <x v="4"/>
    <n v="85.25"/>
    <x v="1"/>
    <s v="Eastern Region"/>
    <s v="Low"/>
    <s v="December"/>
    <s v="Q4"/>
    <s v="No"/>
    <n v="0"/>
    <n v="12.7875"/>
    <n v="98.037499999999994"/>
  </r>
  <r>
    <n v="5450"/>
    <s v="R04488"/>
    <x v="598"/>
    <n v="66"/>
    <x v="1"/>
    <x v="6"/>
    <x v="78"/>
    <n v="1"/>
    <x v="0"/>
    <s v="Credit Card"/>
    <s v="Home Delivery"/>
    <s v="Yes"/>
    <s v="Average quality"/>
    <x v="3"/>
    <x v="2"/>
    <x v="0"/>
    <x v="5"/>
    <n v="954.6"/>
    <x v="8"/>
    <s v="Gauteng Region"/>
    <s v="Medium"/>
    <s v="May"/>
    <s v="Q2"/>
    <s v="No"/>
    <n v="0"/>
    <n v="143.19"/>
    <n v="1097.79"/>
  </r>
  <r>
    <n v="5451"/>
    <s v="R00161"/>
    <x v="489"/>
    <n v="43"/>
    <x v="0"/>
    <x v="4"/>
    <x v="98"/>
    <n v="1"/>
    <x v="1"/>
    <s v="Cash"/>
    <s v="In Store"/>
    <s v="No"/>
    <s v="Average quality"/>
    <x v="3"/>
    <x v="2"/>
    <x v="0"/>
    <x v="3"/>
    <n v="40.11"/>
    <x v="3"/>
    <s v="Central Region"/>
    <s v="Low"/>
    <s v="June"/>
    <s v="Q2"/>
    <s v="No"/>
    <n v="1"/>
    <n v="6.0164999999999997"/>
    <n v="46.126499999999993"/>
  </r>
  <r>
    <n v="5452"/>
    <s v="R00204"/>
    <x v="621"/>
    <n v="54"/>
    <x v="0"/>
    <x v="6"/>
    <x v="77"/>
    <n v="5"/>
    <x v="0"/>
    <s v="Mobile Payment"/>
    <s v="Click &amp; Collect"/>
    <s v="Yes"/>
    <s v="Easy online ordering"/>
    <x v="1"/>
    <x v="0"/>
    <x v="1"/>
    <x v="4"/>
    <n v="353.21"/>
    <x v="3"/>
    <s v="Gauteng Region"/>
    <s v="Low"/>
    <s v="October"/>
    <s v="Q4"/>
    <s v="No"/>
    <n v="0"/>
    <n v="52.981499999999997"/>
    <n v="406.19149999999996"/>
  </r>
  <r>
    <n v="5453"/>
    <s v="R07273"/>
    <x v="162"/>
    <n v="53"/>
    <x v="0"/>
    <x v="2"/>
    <x v="17"/>
    <n v="2"/>
    <x v="0"/>
    <s v="Mobile Payment"/>
    <s v="Click &amp; Collect"/>
    <s v="Yes"/>
    <s v="Excellent product"/>
    <x v="0"/>
    <x v="0"/>
    <x v="0"/>
    <x v="4"/>
    <n v="471.63"/>
    <x v="1"/>
    <s v="Northern Region"/>
    <s v="Low"/>
    <s v="April"/>
    <s v="Q2"/>
    <s v="No"/>
    <n v="0"/>
    <n v="70.744500000000002"/>
    <n v="542.3744999999999"/>
  </r>
  <r>
    <n v="5454"/>
    <s v="R06095"/>
    <x v="548"/>
    <n v="59"/>
    <x v="2"/>
    <x v="3"/>
    <x v="90"/>
    <n v="3"/>
    <x v="0"/>
    <s v="Credit Card"/>
    <s v="Click &amp; Collect"/>
    <s v="No"/>
    <s v="Long waiting time"/>
    <x v="2"/>
    <x v="1"/>
    <x v="0"/>
    <x v="0"/>
    <n v="16523.5"/>
    <x v="6"/>
    <s v="Central Region"/>
    <s v="High"/>
    <s v="September"/>
    <s v="Q3"/>
    <s v="Yes"/>
    <n v="0"/>
    <n v="2478.5250000000001"/>
    <n v="19002.024999999998"/>
  </r>
  <r>
    <n v="5455"/>
    <s v="R04934"/>
    <x v="536"/>
    <n v="50"/>
    <x v="0"/>
    <x v="2"/>
    <x v="60"/>
    <n v="5"/>
    <x v="0"/>
    <s v="EFT"/>
    <s v="Click &amp; Collect"/>
    <s v="Yes"/>
    <s v="Looks premium"/>
    <x v="1"/>
    <x v="0"/>
    <x v="1"/>
    <x v="4"/>
    <n v="5064"/>
    <x v="2"/>
    <s v="Northern Region"/>
    <s v="High"/>
    <s v="December"/>
    <s v="Q4"/>
    <s v="Yes"/>
    <n v="0"/>
    <n v="759.6"/>
    <n v="5823.5999999999995"/>
  </r>
  <r>
    <n v="5456"/>
    <s v="R02935"/>
    <x v="698"/>
    <m/>
    <x v="2"/>
    <x v="4"/>
    <x v="3"/>
    <n v="2"/>
    <x v="0"/>
    <s v="EFT"/>
    <s v="Click &amp; Collect"/>
    <s v="Yes"/>
    <s v="Delivery delayed"/>
    <x v="0"/>
    <x v="1"/>
    <x v="1"/>
    <x v="6"/>
    <n v="84.23"/>
    <x v="3"/>
    <s v="Central Region"/>
    <s v="Low"/>
    <s v="November"/>
    <s v="Q4"/>
    <s v="No"/>
    <n v="0"/>
    <n v="12.634500000000001"/>
    <n v="96.864499999999992"/>
  </r>
  <r>
    <n v="5457"/>
    <s v="R07563"/>
    <x v="147"/>
    <n v="55"/>
    <x v="1"/>
    <x v="5"/>
    <x v="13"/>
    <n v="5"/>
    <x v="1"/>
    <s v="Mobile Payment"/>
    <s v="Home Delivery"/>
    <s v="Yes"/>
    <s v="Excellent product"/>
    <x v="1"/>
    <x v="0"/>
    <x v="1"/>
    <x v="0"/>
    <n v="3576.97"/>
    <x v="5"/>
    <s v="Western Region"/>
    <s v="Medium"/>
    <s v="May"/>
    <s v="Q2"/>
    <s v="No"/>
    <n v="1"/>
    <n v="536.54549999999995"/>
    <n v="4113.5154999999995"/>
  </r>
  <r>
    <n v="5458"/>
    <s v="R02436"/>
    <x v="444"/>
    <n v="34"/>
    <x v="0"/>
    <x v="4"/>
    <x v="92"/>
    <n v="5"/>
    <x v="0"/>
    <s v="Debit Card"/>
    <s v="Home Delivery"/>
    <s v="Yes"/>
    <s v="Arrived damaged"/>
    <x v="1"/>
    <x v="1"/>
    <x v="0"/>
    <x v="1"/>
    <n v="2217.0300000000002"/>
    <x v="8"/>
    <s v="Central Region"/>
    <s v="Medium"/>
    <s v="April"/>
    <s v="Q2"/>
    <s v="No"/>
    <n v="0"/>
    <n v="332.55450000000002"/>
    <n v="2549.5844999999999"/>
  </r>
  <r>
    <n v="5459"/>
    <s v="R01231"/>
    <x v="384"/>
    <n v="59"/>
    <x v="2"/>
    <x v="3"/>
    <x v="4"/>
    <n v="2"/>
    <x v="1"/>
    <s v="Credit Card"/>
    <s v="In Store"/>
    <s v="Yes"/>
    <s v="Looks premium"/>
    <x v="0"/>
    <x v="0"/>
    <x v="0"/>
    <x v="0"/>
    <n v="1951.09"/>
    <x v="0"/>
    <s v="Central Region"/>
    <s v="Medium"/>
    <s v="August"/>
    <s v="Q3"/>
    <s v="No"/>
    <n v="1"/>
    <n v="292.6635"/>
    <n v="2243.7534999999998"/>
  </r>
  <r>
    <n v="5460"/>
    <s v="R08811"/>
    <x v="293"/>
    <n v="24"/>
    <x v="1"/>
    <x v="4"/>
    <x v="100"/>
    <n v="5"/>
    <x v="0"/>
    <s v="EFT"/>
    <s v="Click &amp; Collect"/>
    <s v="No"/>
    <s v="Delivery delayed"/>
    <x v="1"/>
    <x v="1"/>
    <x v="0"/>
    <x v="2"/>
    <n v="5432.76"/>
    <x v="5"/>
    <s v="Central Region"/>
    <s v="High"/>
    <s v="July"/>
    <s v="Q3"/>
    <s v="Yes"/>
    <n v="0"/>
    <n v="814.91399999999999"/>
    <n v="6247.674"/>
  </r>
  <r>
    <n v="5461"/>
    <s v="R03047"/>
    <x v="207"/>
    <n v="60"/>
    <x v="0"/>
    <x v="5"/>
    <x v="28"/>
    <n v="4"/>
    <x v="0"/>
    <s v="Credit Card"/>
    <s v="Click &amp; Collect"/>
    <s v="Yes"/>
    <s v="Fantastic experience"/>
    <x v="4"/>
    <x v="0"/>
    <x v="1"/>
    <x v="0"/>
    <n v="1011.68"/>
    <x v="0"/>
    <s v="Western Region"/>
    <s v="Medium"/>
    <s v="March"/>
    <s v="Q1"/>
    <s v="No"/>
    <n v="0"/>
    <n v="151.75199999999998"/>
    <n v="1163.4319999999998"/>
  </r>
  <r>
    <n v="5462"/>
    <s v="R09800"/>
    <x v="560"/>
    <n v="40"/>
    <x v="0"/>
    <x v="3"/>
    <x v="7"/>
    <n v="5"/>
    <x v="0"/>
    <s v="Credit Card"/>
    <s v="Click &amp; Collect"/>
    <s v="No"/>
    <s v="Great customer service"/>
    <x v="1"/>
    <x v="0"/>
    <x v="1"/>
    <x v="3"/>
    <n v="1370.56"/>
    <x v="6"/>
    <s v="Central Region"/>
    <s v="Medium"/>
    <s v="November"/>
    <s v="Q4"/>
    <s v="No"/>
    <n v="0"/>
    <n v="205.58399999999997"/>
    <n v="1576.1439999999998"/>
  </r>
  <r>
    <n v="5463"/>
    <s v="R05919"/>
    <x v="490"/>
    <n v="26"/>
    <x v="2"/>
    <x v="2"/>
    <x v="62"/>
    <n v="2"/>
    <x v="0"/>
    <s v="Credit Card"/>
    <s v="In Store"/>
    <s v="No"/>
    <s v="Worth the money"/>
    <x v="0"/>
    <x v="0"/>
    <x v="0"/>
    <x v="1"/>
    <n v="2951.61"/>
    <x v="1"/>
    <s v="Northern Region"/>
    <s v="Medium"/>
    <s v="December"/>
    <s v="Q4"/>
    <s v="No"/>
    <n v="0"/>
    <n v="442.74150000000003"/>
    <n v="3394.3514999999998"/>
  </r>
  <r>
    <n v="5464"/>
    <s v="R07915"/>
    <x v="624"/>
    <n v="25"/>
    <x v="1"/>
    <x v="7"/>
    <x v="47"/>
    <n v="1"/>
    <x v="1"/>
    <s v="Credit Card"/>
    <s v="Home Delivery"/>
    <s v="Yes"/>
    <s v="Product exceeded expectations"/>
    <x v="3"/>
    <x v="0"/>
    <x v="0"/>
    <x v="1"/>
    <n v="13123.97"/>
    <x v="6"/>
    <s v="Western Region"/>
    <s v="High"/>
    <s v="April"/>
    <s v="Q2"/>
    <s v="Yes"/>
    <n v="1"/>
    <n v="1968.5954999999999"/>
    <n v="15092.565499999999"/>
  </r>
  <r>
    <n v="5465"/>
    <s v="R09714"/>
    <x v="653"/>
    <n v="64"/>
    <x v="2"/>
    <x v="4"/>
    <x v="18"/>
    <n v="2"/>
    <x v="0"/>
    <s v="Debit Card"/>
    <s v="Home Delivery"/>
    <s v="Yes"/>
    <s v="Fits perfectly"/>
    <x v="0"/>
    <x v="0"/>
    <x v="0"/>
    <x v="0"/>
    <n v="1712.08"/>
    <x v="7"/>
    <s v="Central Region"/>
    <s v="Medium"/>
    <s v="December"/>
    <s v="Q4"/>
    <s v="No"/>
    <n v="0"/>
    <n v="256.81199999999995"/>
    <n v="1968.8919999999998"/>
  </r>
  <r>
    <n v="5466"/>
    <s v="R04252"/>
    <x v="126"/>
    <n v="25"/>
    <x v="2"/>
    <x v="5"/>
    <x v="112"/>
    <n v="1"/>
    <x v="1"/>
    <s v="EFT"/>
    <s v="Home Delivery"/>
    <s v="Yes"/>
    <s v="Highly recommend"/>
    <x v="3"/>
    <x v="0"/>
    <x v="0"/>
    <x v="1"/>
    <n v="1482.94"/>
    <x v="5"/>
    <s v="Western Region"/>
    <s v="Medium"/>
    <s v="September"/>
    <s v="Q3"/>
    <s v="No"/>
    <n v="1"/>
    <n v="222.441"/>
    <n v="1705.3809999999999"/>
  </r>
  <r>
    <n v="5467"/>
    <s v="R05768"/>
    <x v="105"/>
    <n v="46"/>
    <x v="2"/>
    <x v="4"/>
    <x v="68"/>
    <n v="4"/>
    <x v="0"/>
    <s v="Mobile Payment"/>
    <s v="In Store"/>
    <s v="No"/>
    <s v="Item missing accessories"/>
    <x v="4"/>
    <x v="1"/>
    <x v="0"/>
    <x v="4"/>
    <n v="6698.54"/>
    <x v="6"/>
    <s v="Central Region"/>
    <s v="High"/>
    <s v="April"/>
    <s v="Q2"/>
    <s v="Yes"/>
    <n v="0"/>
    <n v="1004.7809999999999"/>
    <n v="7703.320999999999"/>
  </r>
  <r>
    <n v="5468"/>
    <s v="R03294"/>
    <x v="46"/>
    <n v="63"/>
    <x v="0"/>
    <x v="7"/>
    <x v="16"/>
    <n v="1"/>
    <x v="1"/>
    <s v="EFT"/>
    <s v="Click &amp; Collect"/>
    <s v="Yes"/>
    <s v="Great customer service"/>
    <x v="3"/>
    <x v="0"/>
    <x v="0"/>
    <x v="0"/>
    <n v="368.99"/>
    <x v="0"/>
    <s v="Western Region"/>
    <s v="Low"/>
    <s v="November"/>
    <s v="Q4"/>
    <s v="No"/>
    <n v="1"/>
    <n v="55.348500000000001"/>
    <n v="424.33849999999995"/>
  </r>
  <r>
    <n v="5469"/>
    <s v="R04035"/>
    <x v="172"/>
    <n v="42"/>
    <x v="1"/>
    <x v="1"/>
    <x v="6"/>
    <n v="5"/>
    <x v="0"/>
    <s v="Debit Card"/>
    <s v="Click &amp; Collect"/>
    <s v="No"/>
    <s v="Very fast delivery"/>
    <x v="1"/>
    <x v="0"/>
    <x v="1"/>
    <x v="3"/>
    <n v="409.06"/>
    <x v="5"/>
    <s v="Southern Region"/>
    <s v="Low"/>
    <s v="October"/>
    <s v="Q4"/>
    <s v="No"/>
    <n v="0"/>
    <n v="61.358999999999995"/>
    <n v="470.41899999999998"/>
  </r>
  <r>
    <n v="5471"/>
    <s v="R04291"/>
    <x v="57"/>
    <n v="44"/>
    <x v="0"/>
    <x v="1"/>
    <x v="38"/>
    <n v="2"/>
    <x v="0"/>
    <s v="Cash"/>
    <s v="In Store"/>
    <s v="Yes"/>
    <s v="Product exceeded expectations"/>
    <x v="0"/>
    <x v="0"/>
    <x v="0"/>
    <x v="3"/>
    <n v="3715.65"/>
    <x v="5"/>
    <s v="Southern Region"/>
    <s v="Medium"/>
    <s v="July"/>
    <s v="Q3"/>
    <s v="No"/>
    <n v="0"/>
    <n v="557.34749999999997"/>
    <n v="4272.9974999999995"/>
  </r>
  <r>
    <n v="5472"/>
    <s v="R04335"/>
    <x v="323"/>
    <n v="26"/>
    <x v="2"/>
    <x v="0"/>
    <x v="52"/>
    <n v="3"/>
    <x v="0"/>
    <s v="Cash"/>
    <s v="Home Delivery"/>
    <s v="No"/>
    <s v="Product was disappointing"/>
    <x v="2"/>
    <x v="1"/>
    <x v="0"/>
    <x v="1"/>
    <n v="1094.3699999999999"/>
    <x v="8"/>
    <s v="Northern Region"/>
    <s v="Medium"/>
    <s v="May"/>
    <s v="Q2"/>
    <s v="No"/>
    <n v="0"/>
    <n v="164.15549999999999"/>
    <n v="1258.5254999999997"/>
  </r>
  <r>
    <n v="5473"/>
    <s v="R07537"/>
    <x v="641"/>
    <n v="39"/>
    <x v="1"/>
    <x v="8"/>
    <x v="86"/>
    <n v="3"/>
    <x v="0"/>
    <s v="Cash"/>
    <s v="Click &amp; Collect"/>
    <s v="Yes"/>
    <s v="Packaging could improve"/>
    <x v="2"/>
    <x v="2"/>
    <x v="1"/>
    <x v="3"/>
    <n v="5258.73"/>
    <x v="2"/>
    <s v="Eastern Region"/>
    <s v="High"/>
    <s v="June"/>
    <s v="Q2"/>
    <s v="Yes"/>
    <n v="0"/>
    <n v="788.80949999999996"/>
    <n v="6047.539499999999"/>
  </r>
  <r>
    <n v="5474"/>
    <s v="R03878"/>
    <x v="497"/>
    <n v="36"/>
    <x v="1"/>
    <x v="1"/>
    <x v="9"/>
    <n v="2"/>
    <x v="0"/>
    <s v="Credit Card"/>
    <s v="Click &amp; Collect"/>
    <s v="No"/>
    <s v="Looks premium"/>
    <x v="0"/>
    <x v="0"/>
    <x v="0"/>
    <x v="3"/>
    <n v="43.23"/>
    <x v="3"/>
    <s v="Southern Region"/>
    <s v="Low"/>
    <s v="September"/>
    <s v="Q3"/>
    <s v="No"/>
    <n v="0"/>
    <n v="6.4844999999999997"/>
    <n v="49.714499999999994"/>
  </r>
  <r>
    <n v="5475"/>
    <s v="R05615"/>
    <x v="181"/>
    <n v="69"/>
    <x v="0"/>
    <x v="1"/>
    <x v="121"/>
    <n v="1"/>
    <x v="1"/>
    <s v="Mobile Payment"/>
    <s v="Click &amp; Collect"/>
    <s v="No"/>
    <s v="Product was disappointing"/>
    <x v="3"/>
    <x v="1"/>
    <x v="1"/>
    <x v="5"/>
    <n v="85.25"/>
    <x v="1"/>
    <s v="Southern Region"/>
    <s v="Low"/>
    <s v="November"/>
    <s v="Q4"/>
    <s v="No"/>
    <n v="1"/>
    <n v="12.7875"/>
    <n v="98.037499999999994"/>
  </r>
  <r>
    <n v="5477"/>
    <s v="R04754"/>
    <x v="28"/>
    <n v="46"/>
    <x v="1"/>
    <x v="0"/>
    <x v="104"/>
    <n v="1"/>
    <x v="1"/>
    <s v="EFT"/>
    <s v="Home Delivery"/>
    <s v="No"/>
    <s v="Fits perfectly"/>
    <x v="3"/>
    <x v="0"/>
    <x v="0"/>
    <x v="4"/>
    <n v="274.49"/>
    <x v="1"/>
    <s v="Northern Region"/>
    <s v="Low"/>
    <s v="March"/>
    <s v="Q1"/>
    <s v="No"/>
    <n v="1"/>
    <n v="41.173499999999997"/>
    <n v="315.6635"/>
  </r>
  <r>
    <n v="5478"/>
    <s v="R04887"/>
    <x v="206"/>
    <n v="37"/>
    <x v="1"/>
    <x v="6"/>
    <x v="63"/>
    <n v="2"/>
    <x v="0"/>
    <s v="Mobile Payment"/>
    <s v="In Store"/>
    <s v="No"/>
    <s v="Highly recommend"/>
    <x v="0"/>
    <x v="0"/>
    <x v="0"/>
    <x v="3"/>
    <n v="1604.87"/>
    <x v="0"/>
    <s v="Gauteng Region"/>
    <s v="Medium"/>
    <s v="February"/>
    <s v="Q1"/>
    <s v="No"/>
    <n v="0"/>
    <n v="240.73049999999998"/>
    <n v="1845.6004999999998"/>
  </r>
  <r>
    <n v="5479"/>
    <s v="R00858"/>
    <x v="595"/>
    <n v="20"/>
    <x v="1"/>
    <x v="4"/>
    <x v="11"/>
    <n v="3"/>
    <x v="1"/>
    <s v="Cash"/>
    <s v="In Store"/>
    <s v="No"/>
    <s v="Instructions unclear"/>
    <x v="2"/>
    <x v="2"/>
    <x v="1"/>
    <x v="2"/>
    <n v="231.22"/>
    <x v="1"/>
    <s v="Central Region"/>
    <s v="Low"/>
    <s v="October"/>
    <s v="Q4"/>
    <s v="No"/>
    <n v="1"/>
    <n v="34.683"/>
    <n v="265.90299999999996"/>
  </r>
  <r>
    <n v="5480"/>
    <s v="R07664"/>
    <x v="408"/>
    <n v="46"/>
    <x v="2"/>
    <x v="5"/>
    <x v="58"/>
    <n v="5"/>
    <x v="0"/>
    <s v="Debit Card"/>
    <s v="In Store"/>
    <s v="No"/>
    <s v="Very fast delivery"/>
    <x v="1"/>
    <x v="0"/>
    <x v="1"/>
    <x v="4"/>
    <n v="2603.98"/>
    <x v="0"/>
    <s v="Western Region"/>
    <s v="Medium"/>
    <s v="December"/>
    <s v="Q4"/>
    <s v="No"/>
    <n v="0"/>
    <n v="390.59699999999998"/>
    <n v="2994.5769999999998"/>
  </r>
  <r>
    <n v="5481"/>
    <s v="R08601"/>
    <x v="254"/>
    <n v="72"/>
    <x v="2"/>
    <x v="4"/>
    <x v="15"/>
    <n v="5"/>
    <x v="0"/>
    <s v="Mobile Payment"/>
    <s v="Home Delivery"/>
    <s v="No"/>
    <m/>
    <x v="1"/>
    <x v="3"/>
    <x v="2"/>
    <x v="5"/>
    <n v="869.65"/>
    <x v="4"/>
    <s v="Central Region"/>
    <s v="Medium"/>
    <s v="November"/>
    <s v="Q4"/>
    <s v="No"/>
    <n v="0"/>
    <n v="130.44749999999999"/>
    <n v="1000.0974999999999"/>
  </r>
  <r>
    <n v="5482"/>
    <s v="R02562"/>
    <x v="105"/>
    <n v="68"/>
    <x v="0"/>
    <x v="5"/>
    <x v="63"/>
    <n v="5"/>
    <x v="1"/>
    <s v="Cash"/>
    <s v="Click &amp; Collect"/>
    <s v="Yes"/>
    <s v="Very fast delivery"/>
    <x v="1"/>
    <x v="0"/>
    <x v="1"/>
    <x v="5"/>
    <n v="1604.87"/>
    <x v="0"/>
    <s v="Western Region"/>
    <s v="Medium"/>
    <s v="April"/>
    <s v="Q2"/>
    <s v="No"/>
    <n v="1"/>
    <n v="240.73049999999998"/>
    <n v="1845.6004999999998"/>
  </r>
  <r>
    <n v="5483"/>
    <s v="R03802"/>
    <x v="610"/>
    <n v="26"/>
    <x v="0"/>
    <x v="3"/>
    <x v="6"/>
    <n v="2"/>
    <x v="0"/>
    <s v="Mobile Payment"/>
    <s v="Click &amp; Collect"/>
    <s v="Yes"/>
    <s v="Product was disappointing"/>
    <x v="0"/>
    <x v="1"/>
    <x v="1"/>
    <x v="1"/>
    <n v="409.06"/>
    <x v="5"/>
    <s v="Central Region"/>
    <s v="Low"/>
    <s v="March"/>
    <s v="Q1"/>
    <s v="No"/>
    <n v="0"/>
    <n v="61.358999999999995"/>
    <n v="470.41899999999998"/>
  </r>
  <r>
    <n v="5484"/>
    <s v="R02641"/>
    <x v="387"/>
    <n v="21"/>
    <x v="1"/>
    <x v="0"/>
    <x v="40"/>
    <n v="2"/>
    <x v="0"/>
    <s v="Cash"/>
    <s v="In Store"/>
    <s v="Yes"/>
    <s v="Very comfortable"/>
    <x v="0"/>
    <x v="0"/>
    <x v="0"/>
    <x v="2"/>
    <n v="1619.07"/>
    <x v="7"/>
    <s v="Northern Region"/>
    <s v="Medium"/>
    <s v="June"/>
    <s v="Q2"/>
    <s v="No"/>
    <n v="0"/>
    <n v="242.86049999999997"/>
    <n v="1861.9304999999997"/>
  </r>
  <r>
    <n v="5486"/>
    <s v="R06385"/>
    <x v="439"/>
    <n v="21"/>
    <x v="1"/>
    <x v="5"/>
    <x v="69"/>
    <n v="1"/>
    <x v="0"/>
    <s v="Debit Card"/>
    <s v="Click &amp; Collect"/>
    <s v="No"/>
    <s v="Product exceeded expectations"/>
    <x v="3"/>
    <x v="0"/>
    <x v="0"/>
    <x v="2"/>
    <n v="1907.49"/>
    <x v="0"/>
    <s v="Western Region"/>
    <s v="Medium"/>
    <s v="July"/>
    <s v="Q3"/>
    <s v="No"/>
    <n v="0"/>
    <n v="286.12349999999998"/>
    <n v="2193.6134999999999"/>
  </r>
  <r>
    <n v="5487"/>
    <s v="R04491"/>
    <x v="262"/>
    <n v="58"/>
    <x v="2"/>
    <x v="7"/>
    <x v="7"/>
    <n v="5"/>
    <x v="1"/>
    <s v="Credit Card"/>
    <s v="In Store"/>
    <s v="Yes"/>
    <s v="Long waiting time"/>
    <x v="1"/>
    <x v="1"/>
    <x v="0"/>
    <x v="0"/>
    <n v="1370.56"/>
    <x v="6"/>
    <s v="Western Region"/>
    <s v="Medium"/>
    <s v="June"/>
    <s v="Q2"/>
    <s v="No"/>
    <n v="1"/>
    <n v="205.58399999999997"/>
    <n v="1576.1439999999998"/>
  </r>
  <r>
    <n v="5488"/>
    <s v="R02348"/>
    <x v="689"/>
    <n v="31"/>
    <x v="2"/>
    <x v="4"/>
    <x v="44"/>
    <n v="1"/>
    <x v="1"/>
    <s v="Cash"/>
    <s v="In Store"/>
    <s v="No"/>
    <s v="Helpful staff"/>
    <x v="3"/>
    <x v="0"/>
    <x v="0"/>
    <x v="1"/>
    <n v="2849.09"/>
    <x v="7"/>
    <s v="Central Region"/>
    <s v="Medium"/>
    <s v="May"/>
    <s v="Q2"/>
    <s v="No"/>
    <n v="1"/>
    <n v="427.36349999999999"/>
    <n v="3276.4535000000001"/>
  </r>
  <r>
    <n v="5489"/>
    <s v="R00650"/>
    <x v="564"/>
    <n v="38"/>
    <x v="0"/>
    <x v="7"/>
    <x v="109"/>
    <n v="1"/>
    <x v="0"/>
    <s v="EFT"/>
    <s v="Click &amp; Collect"/>
    <s v="No"/>
    <s v="Long waiting time"/>
    <x v="3"/>
    <x v="1"/>
    <x v="1"/>
    <x v="3"/>
    <n v="470.6"/>
    <x v="4"/>
    <s v="Western Region"/>
    <s v="Low"/>
    <s v="May"/>
    <s v="Q2"/>
    <s v="No"/>
    <n v="0"/>
    <n v="70.59"/>
    <n v="541.18999999999994"/>
  </r>
  <r>
    <n v="5491"/>
    <s v="R06804"/>
    <x v="574"/>
    <n v="54"/>
    <x v="2"/>
    <x v="4"/>
    <x v="99"/>
    <n v="5"/>
    <x v="1"/>
    <s v="Credit Card"/>
    <s v="Home Delivery"/>
    <s v="No"/>
    <s v="Product was disappointing"/>
    <x v="1"/>
    <x v="1"/>
    <x v="0"/>
    <x v="4"/>
    <n v="786.78"/>
    <x v="8"/>
    <s v="Central Region"/>
    <s v="Medium"/>
    <s v="May"/>
    <s v="Q2"/>
    <s v="No"/>
    <n v="1"/>
    <n v="118.017"/>
    <n v="904.79699999999991"/>
  </r>
  <r>
    <n v="5492"/>
    <s v="R08678"/>
    <x v="362"/>
    <n v="65"/>
    <x v="0"/>
    <x v="3"/>
    <x v="33"/>
    <n v="2"/>
    <x v="1"/>
    <s v="Mobile Payment"/>
    <s v="Click &amp; Collect"/>
    <s v="Yes"/>
    <m/>
    <x v="0"/>
    <x v="3"/>
    <x v="2"/>
    <x v="5"/>
    <n v="440.87"/>
    <x v="7"/>
    <s v="Central Region"/>
    <s v="Low"/>
    <s v="June"/>
    <s v="Q2"/>
    <s v="No"/>
    <n v="1"/>
    <n v="66.130499999999998"/>
    <n v="507.00049999999999"/>
  </r>
  <r>
    <n v="5494"/>
    <s v="R08487"/>
    <x v="247"/>
    <n v="41"/>
    <x v="2"/>
    <x v="1"/>
    <x v="95"/>
    <n v="3"/>
    <x v="0"/>
    <s v="Cash"/>
    <s v="In Store"/>
    <s v="Yes"/>
    <s v="Item missing accessories"/>
    <x v="2"/>
    <x v="1"/>
    <x v="0"/>
    <x v="3"/>
    <n v="105.11"/>
    <x v="1"/>
    <s v="Southern Region"/>
    <s v="Low"/>
    <s v="August"/>
    <s v="Q3"/>
    <s v="No"/>
    <n v="0"/>
    <n v="15.766499999999999"/>
    <n v="120.87649999999999"/>
  </r>
  <r>
    <n v="5495"/>
    <s v="R00616"/>
    <x v="69"/>
    <n v="29"/>
    <x v="1"/>
    <x v="2"/>
    <x v="0"/>
    <n v="4"/>
    <x v="1"/>
    <s v="Debit Card"/>
    <s v="In Store"/>
    <s v="No"/>
    <s v="Item missing accessories"/>
    <x v="4"/>
    <x v="1"/>
    <x v="0"/>
    <x v="1"/>
    <n v="2479.5700000000002"/>
    <x v="0"/>
    <s v="Northern Region"/>
    <s v="Medium"/>
    <s v="January"/>
    <s v="Q1"/>
    <s v="No"/>
    <n v="1"/>
    <n v="371.93549999999999"/>
    <n v="2851.5054999999998"/>
  </r>
  <r>
    <n v="5496"/>
    <s v="R09145"/>
    <x v="173"/>
    <n v="65"/>
    <x v="0"/>
    <x v="8"/>
    <x v="36"/>
    <n v="4"/>
    <x v="1"/>
    <s v="Mobile Payment"/>
    <s v="Home Delivery"/>
    <s v="No"/>
    <s v="Long waiting time"/>
    <x v="4"/>
    <x v="1"/>
    <x v="0"/>
    <x v="5"/>
    <n v="13056.99"/>
    <x v="6"/>
    <s v="Eastern Region"/>
    <s v="High"/>
    <s v="October"/>
    <s v="Q4"/>
    <s v="Yes"/>
    <n v="1"/>
    <n v="1958.5484999999999"/>
    <n v="15015.538499999999"/>
  </r>
  <r>
    <n v="5497"/>
    <s v="R02576"/>
    <x v="282"/>
    <n v="55"/>
    <x v="0"/>
    <x v="4"/>
    <x v="7"/>
    <n v="4"/>
    <x v="0"/>
    <s v="EFT"/>
    <s v="Click &amp; Collect"/>
    <s v="No"/>
    <s v="Easy online ordering"/>
    <x v="4"/>
    <x v="0"/>
    <x v="1"/>
    <x v="0"/>
    <n v="1370.56"/>
    <x v="6"/>
    <s v="Central Region"/>
    <s v="Medium"/>
    <s v="November"/>
    <s v="Q4"/>
    <s v="No"/>
    <n v="0"/>
    <n v="205.58399999999997"/>
    <n v="1576.1439999999998"/>
  </r>
  <r>
    <n v="5498"/>
    <s v="R00054"/>
    <x v="468"/>
    <n v="39"/>
    <x v="0"/>
    <x v="3"/>
    <x v="110"/>
    <n v="2"/>
    <x v="0"/>
    <s v="Mobile Payment"/>
    <s v="In Store"/>
    <s v="Yes"/>
    <s v="Easy online ordering"/>
    <x v="0"/>
    <x v="0"/>
    <x v="0"/>
    <x v="3"/>
    <n v="2216.12"/>
    <x v="1"/>
    <s v="Central Region"/>
    <s v="Medium"/>
    <s v="February"/>
    <s v="Q1"/>
    <s v="No"/>
    <n v="0"/>
    <n v="332.41799999999995"/>
    <n v="2548.5379999999996"/>
  </r>
  <r>
    <n v="5499"/>
    <s v="R03341"/>
    <x v="53"/>
    <n v="44"/>
    <x v="2"/>
    <x v="7"/>
    <x v="93"/>
    <n v="5"/>
    <x v="0"/>
    <s v="EFT"/>
    <s v="Home Delivery"/>
    <s v="Yes"/>
    <s v="Excellent value"/>
    <x v="1"/>
    <x v="0"/>
    <x v="1"/>
    <x v="3"/>
    <n v="34.200000000000003"/>
    <x v="3"/>
    <s v="Western Region"/>
    <s v="Low"/>
    <s v="May"/>
    <s v="Q2"/>
    <s v="No"/>
    <n v="0"/>
    <n v="5.13"/>
    <n v="39.33"/>
  </r>
  <r>
    <n v="5500"/>
    <s v="R07269"/>
    <x v="352"/>
    <m/>
    <x v="0"/>
    <x v="3"/>
    <x v="113"/>
    <n v="4"/>
    <x v="1"/>
    <s v="Mobile Payment"/>
    <s v="Click &amp; Collect"/>
    <s v="Yes"/>
    <m/>
    <x v="4"/>
    <x v="3"/>
    <x v="2"/>
    <x v="6"/>
    <n v="2572.02"/>
    <x v="7"/>
    <s v="Central Region"/>
    <s v="Medium"/>
    <s v="July"/>
    <s v="Q3"/>
    <s v="No"/>
    <n v="1"/>
    <n v="385.803"/>
    <n v="2957.8229999999999"/>
  </r>
  <r>
    <n v="5501"/>
    <s v="R01706"/>
    <x v="483"/>
    <n v="49"/>
    <x v="1"/>
    <x v="6"/>
    <x v="62"/>
    <n v="5"/>
    <x v="0"/>
    <s v="Mobile Payment"/>
    <s v="Home Delivery"/>
    <s v="No"/>
    <s v="Easy online ordering"/>
    <x v="1"/>
    <x v="0"/>
    <x v="1"/>
    <x v="4"/>
    <n v="2951.61"/>
    <x v="1"/>
    <s v="Gauteng Region"/>
    <s v="Medium"/>
    <s v="September"/>
    <s v="Q3"/>
    <s v="No"/>
    <n v="0"/>
    <n v="442.74150000000003"/>
    <n v="3394.3514999999998"/>
  </r>
  <r>
    <n v="5502"/>
    <s v="R09201"/>
    <x v="400"/>
    <n v="72"/>
    <x v="1"/>
    <x v="7"/>
    <x v="42"/>
    <n v="3"/>
    <x v="1"/>
    <s v="Credit Card"/>
    <s v="In Store"/>
    <s v="No"/>
    <m/>
    <x v="2"/>
    <x v="3"/>
    <x v="2"/>
    <x v="5"/>
    <n v="2099.4"/>
    <x v="2"/>
    <s v="Western Region"/>
    <s v="Medium"/>
    <s v="July"/>
    <s v="Q3"/>
    <s v="No"/>
    <n v="1"/>
    <n v="314.91000000000003"/>
    <n v="2414.31"/>
  </r>
  <r>
    <n v="5503"/>
    <s v="R05651"/>
    <x v="88"/>
    <m/>
    <x v="2"/>
    <x v="8"/>
    <x v="119"/>
    <n v="4"/>
    <x v="0"/>
    <s v="Cash"/>
    <s v="Home Delivery"/>
    <s v="Yes"/>
    <s v="Customer support was excellent"/>
    <x v="4"/>
    <x v="0"/>
    <x v="1"/>
    <x v="6"/>
    <n v="618.72"/>
    <x v="2"/>
    <s v="Eastern Region"/>
    <s v="Medium"/>
    <s v="October"/>
    <s v="Q4"/>
    <s v="No"/>
    <n v="0"/>
    <n v="92.808000000000007"/>
    <n v="711.52800000000002"/>
  </r>
  <r>
    <n v="5504"/>
    <s v="R01494"/>
    <x v="430"/>
    <n v="76"/>
    <x v="2"/>
    <x v="4"/>
    <x v="118"/>
    <n v="2"/>
    <x v="1"/>
    <s v="Mobile Payment"/>
    <s v="In Store"/>
    <s v="Yes"/>
    <s v="Worth the money"/>
    <x v="0"/>
    <x v="0"/>
    <x v="0"/>
    <x v="5"/>
    <n v="301.58"/>
    <x v="3"/>
    <s v="Central Region"/>
    <s v="Low"/>
    <s v="January"/>
    <s v="Q1"/>
    <s v="No"/>
    <n v="1"/>
    <n v="45.236999999999995"/>
    <n v="346.81699999999995"/>
  </r>
  <r>
    <n v="5506"/>
    <s v="R05826"/>
    <x v="562"/>
    <n v="53"/>
    <x v="1"/>
    <x v="5"/>
    <x v="15"/>
    <n v="2"/>
    <x v="1"/>
    <s v="Debit Card"/>
    <s v="In Store"/>
    <s v="Yes"/>
    <s v="Average quality"/>
    <x v="0"/>
    <x v="2"/>
    <x v="0"/>
    <x v="4"/>
    <n v="869.65"/>
    <x v="4"/>
    <s v="Western Region"/>
    <s v="Medium"/>
    <s v="April"/>
    <s v="Q2"/>
    <s v="No"/>
    <n v="1"/>
    <n v="130.44749999999999"/>
    <n v="1000.0974999999999"/>
  </r>
  <r>
    <n v="5507"/>
    <s v="R00804"/>
    <x v="22"/>
    <n v="53"/>
    <x v="1"/>
    <x v="2"/>
    <x v="2"/>
    <n v="4"/>
    <x v="0"/>
    <s v="EFT"/>
    <s v="Home Delivery"/>
    <s v="Yes"/>
    <s v="Delivery delayed"/>
    <x v="4"/>
    <x v="1"/>
    <x v="0"/>
    <x v="4"/>
    <n v="230.14"/>
    <x v="2"/>
    <s v="Northern Region"/>
    <s v="Low"/>
    <s v="February"/>
    <s v="Q1"/>
    <s v="No"/>
    <n v="0"/>
    <n v="34.520999999999994"/>
    <n v="264.66099999999994"/>
  </r>
  <r>
    <n v="5508"/>
    <s v="R04954"/>
    <x v="328"/>
    <n v="19"/>
    <x v="2"/>
    <x v="0"/>
    <x v="103"/>
    <n v="3"/>
    <x v="1"/>
    <s v="Debit Card"/>
    <s v="In Store"/>
    <s v="No"/>
    <s v="Poor packaging"/>
    <x v="2"/>
    <x v="1"/>
    <x v="0"/>
    <x v="2"/>
    <n v="103.4"/>
    <x v="3"/>
    <s v="Northern Region"/>
    <s v="Low"/>
    <s v="April"/>
    <s v="Q2"/>
    <s v="No"/>
    <n v="1"/>
    <n v="15.51"/>
    <n v="118.91"/>
  </r>
  <r>
    <n v="5509"/>
    <s v="R07164"/>
    <x v="8"/>
    <n v="51"/>
    <x v="1"/>
    <x v="4"/>
    <x v="93"/>
    <n v="2"/>
    <x v="1"/>
    <s v="EFT"/>
    <s v="In Store"/>
    <s v="No"/>
    <s v="Delivery delayed"/>
    <x v="0"/>
    <x v="1"/>
    <x v="1"/>
    <x v="4"/>
    <n v="34.200000000000003"/>
    <x v="3"/>
    <s v="Central Region"/>
    <s v="Low"/>
    <s v="September"/>
    <s v="Q3"/>
    <s v="No"/>
    <n v="1"/>
    <n v="5.13"/>
    <n v="39.33"/>
  </r>
  <r>
    <n v="5511"/>
    <s v="R00991"/>
    <x v="184"/>
    <n v="43"/>
    <x v="1"/>
    <x v="6"/>
    <x v="21"/>
    <n v="4"/>
    <x v="1"/>
    <s v="EFT"/>
    <s v="In Store"/>
    <s v="No"/>
    <m/>
    <x v="4"/>
    <x v="3"/>
    <x v="2"/>
    <x v="3"/>
    <n v="369.57"/>
    <x v="0"/>
    <s v="Gauteng Region"/>
    <s v="Low"/>
    <s v="August"/>
    <s v="Q3"/>
    <s v="No"/>
    <n v="1"/>
    <n v="55.435499999999998"/>
    <n v="425.00549999999998"/>
  </r>
  <r>
    <n v="5513"/>
    <s v="R07714"/>
    <x v="436"/>
    <n v="65"/>
    <x v="0"/>
    <x v="4"/>
    <x v="95"/>
    <n v="5"/>
    <x v="1"/>
    <s v="EFT"/>
    <s v="In Store"/>
    <s v="No"/>
    <s v="Easy to assemble"/>
    <x v="1"/>
    <x v="0"/>
    <x v="1"/>
    <x v="5"/>
    <n v="105.11"/>
    <x v="1"/>
    <s v="Central Region"/>
    <s v="Low"/>
    <s v="January"/>
    <s v="Q1"/>
    <s v="No"/>
    <n v="1"/>
    <n v="15.766499999999999"/>
    <n v="120.87649999999999"/>
  </r>
  <r>
    <n v="5514"/>
    <s v="R08506"/>
    <x v="339"/>
    <n v="69"/>
    <x v="2"/>
    <x v="6"/>
    <x v="45"/>
    <n v="2"/>
    <x v="1"/>
    <s v="Cash"/>
    <s v="Click &amp; Collect"/>
    <s v="No"/>
    <s v="Product was disappointing"/>
    <x v="0"/>
    <x v="1"/>
    <x v="1"/>
    <x v="5"/>
    <n v="139.72999999999999"/>
    <x v="1"/>
    <s v="Gauteng Region"/>
    <s v="Low"/>
    <s v="July"/>
    <s v="Q3"/>
    <s v="No"/>
    <n v="1"/>
    <n v="20.959499999999998"/>
    <n v="160.68949999999998"/>
  </r>
  <r>
    <n v="5516"/>
    <s v="R05666"/>
    <x v="588"/>
    <n v="76"/>
    <x v="1"/>
    <x v="5"/>
    <x v="41"/>
    <n v="3"/>
    <x v="1"/>
    <s v="Mobile Payment"/>
    <s v="Home Delivery"/>
    <s v="No"/>
    <s v="Exactly as advertised"/>
    <x v="2"/>
    <x v="0"/>
    <x v="0"/>
    <x v="5"/>
    <n v="13261"/>
    <x v="6"/>
    <s v="Western Region"/>
    <s v="High"/>
    <s v="June"/>
    <s v="Q2"/>
    <s v="Yes"/>
    <n v="1"/>
    <n v="1989.1499999999999"/>
    <n v="15250.15"/>
  </r>
  <r>
    <n v="5518"/>
    <s v="R00220"/>
    <x v="149"/>
    <n v="35"/>
    <x v="1"/>
    <x v="7"/>
    <x v="89"/>
    <n v="5"/>
    <x v="1"/>
    <s v="EFT"/>
    <s v="In Store"/>
    <s v="No"/>
    <m/>
    <x v="1"/>
    <x v="3"/>
    <x v="2"/>
    <x v="3"/>
    <n v="574.49"/>
    <x v="4"/>
    <s v="Western Region"/>
    <s v="Medium"/>
    <s v="November"/>
    <s v="Q4"/>
    <s v="No"/>
    <n v="1"/>
    <n v="86.173500000000004"/>
    <n v="660.6635"/>
  </r>
  <r>
    <n v="5519"/>
    <s v="R05734"/>
    <x v="532"/>
    <n v="52"/>
    <x v="1"/>
    <x v="3"/>
    <x v="10"/>
    <n v="4"/>
    <x v="1"/>
    <s v="EFT"/>
    <s v="Click &amp; Collect"/>
    <s v="No"/>
    <s v="Product exceeded expectations"/>
    <x v="4"/>
    <x v="0"/>
    <x v="1"/>
    <x v="4"/>
    <n v="276.82"/>
    <x v="7"/>
    <s v="Central Region"/>
    <s v="Low"/>
    <s v="April"/>
    <s v="Q2"/>
    <s v="No"/>
    <n v="1"/>
    <n v="41.522999999999996"/>
    <n v="318.34299999999996"/>
  </r>
  <r>
    <n v="5520"/>
    <s v="R01289"/>
    <x v="363"/>
    <n v="40"/>
    <x v="1"/>
    <x v="5"/>
    <x v="0"/>
    <n v="1"/>
    <x v="1"/>
    <s v="EFT"/>
    <s v="Click &amp; Collect"/>
    <s v="No"/>
    <s v="Arrived damaged"/>
    <x v="3"/>
    <x v="1"/>
    <x v="1"/>
    <x v="3"/>
    <n v="2479.5700000000002"/>
    <x v="0"/>
    <s v="Western Region"/>
    <s v="Medium"/>
    <s v="January"/>
    <s v="Q1"/>
    <s v="No"/>
    <n v="1"/>
    <n v="371.93549999999999"/>
    <n v="2851.5054999999998"/>
  </r>
  <r>
    <n v="5523"/>
    <s v="R02619"/>
    <x v="55"/>
    <n v="68"/>
    <x v="2"/>
    <x v="7"/>
    <x v="11"/>
    <n v="2"/>
    <x v="0"/>
    <s v="EFT"/>
    <s v="In Store"/>
    <s v="Yes"/>
    <s v="Item missing accessories"/>
    <x v="0"/>
    <x v="1"/>
    <x v="1"/>
    <x v="5"/>
    <n v="231.22"/>
    <x v="1"/>
    <s v="Western Region"/>
    <s v="Low"/>
    <s v="July"/>
    <s v="Q3"/>
    <s v="No"/>
    <n v="0"/>
    <n v="34.683"/>
    <n v="265.90299999999996"/>
  </r>
  <r>
    <n v="5524"/>
    <s v="R03613"/>
    <x v="400"/>
    <n v="40"/>
    <x v="1"/>
    <x v="1"/>
    <x v="52"/>
    <n v="3"/>
    <x v="1"/>
    <s v="Debit Card"/>
    <s v="Click &amp; Collect"/>
    <s v="No"/>
    <s v="Packaging could improve"/>
    <x v="2"/>
    <x v="2"/>
    <x v="1"/>
    <x v="3"/>
    <n v="1094.3699999999999"/>
    <x v="8"/>
    <s v="Southern Region"/>
    <s v="Medium"/>
    <s v="July"/>
    <s v="Q3"/>
    <s v="No"/>
    <n v="1"/>
    <n v="164.15549999999999"/>
    <n v="1258.5254999999997"/>
  </r>
  <r>
    <n v="5525"/>
    <s v="R00044"/>
    <x v="255"/>
    <n v="68"/>
    <x v="0"/>
    <x v="0"/>
    <x v="114"/>
    <n v="4"/>
    <x v="0"/>
    <s v="Mobile Payment"/>
    <s v="Click &amp; Collect"/>
    <s v="Yes"/>
    <s v="Easy to assemble"/>
    <x v="4"/>
    <x v="0"/>
    <x v="1"/>
    <x v="5"/>
    <n v="338.79"/>
    <x v="0"/>
    <s v="Northern Region"/>
    <s v="Low"/>
    <s v="March"/>
    <s v="Q1"/>
    <s v="No"/>
    <n v="0"/>
    <n v="50.8185"/>
    <n v="389.60849999999999"/>
  </r>
  <r>
    <n v="5526"/>
    <s v="R08096"/>
    <x v="608"/>
    <n v="69"/>
    <x v="0"/>
    <x v="7"/>
    <x v="100"/>
    <n v="1"/>
    <x v="0"/>
    <s v="Mobile Payment"/>
    <s v="Click &amp; Collect"/>
    <s v="Yes"/>
    <s v="Looks premium"/>
    <x v="3"/>
    <x v="0"/>
    <x v="0"/>
    <x v="5"/>
    <n v="5432.76"/>
    <x v="5"/>
    <s v="Western Region"/>
    <s v="High"/>
    <s v="July"/>
    <s v="Q3"/>
    <s v="Yes"/>
    <n v="0"/>
    <n v="814.91399999999999"/>
    <n v="6247.674"/>
  </r>
  <r>
    <n v="5527"/>
    <s v="R06751"/>
    <x v="495"/>
    <n v="29"/>
    <x v="2"/>
    <x v="8"/>
    <x v="9"/>
    <n v="5"/>
    <x v="0"/>
    <s v="EFT"/>
    <s v="In Store"/>
    <s v="No"/>
    <s v="Helpful staff"/>
    <x v="1"/>
    <x v="0"/>
    <x v="1"/>
    <x v="1"/>
    <n v="43.23"/>
    <x v="3"/>
    <s v="Eastern Region"/>
    <s v="Low"/>
    <s v="July"/>
    <s v="Q3"/>
    <s v="No"/>
    <n v="0"/>
    <n v="6.4844999999999997"/>
    <n v="49.714499999999994"/>
  </r>
  <r>
    <n v="5528"/>
    <s v="R03793"/>
    <x v="0"/>
    <n v="37"/>
    <x v="0"/>
    <x v="3"/>
    <x v="103"/>
    <n v="3"/>
    <x v="1"/>
    <s v="Credit Card"/>
    <s v="Click &amp; Collect"/>
    <s v="No"/>
    <s v="Great customer service"/>
    <x v="2"/>
    <x v="0"/>
    <x v="0"/>
    <x v="3"/>
    <n v="103.4"/>
    <x v="3"/>
    <s v="Central Region"/>
    <s v="Low"/>
    <s v="March"/>
    <s v="Q1"/>
    <s v="No"/>
    <n v="1"/>
    <n v="15.51"/>
    <n v="118.91"/>
  </r>
  <r>
    <n v="5529"/>
    <s v="R03572"/>
    <x v="45"/>
    <n v="66"/>
    <x v="1"/>
    <x v="5"/>
    <x v="98"/>
    <n v="2"/>
    <x v="0"/>
    <s v="Mobile Payment"/>
    <s v="Click &amp; Collect"/>
    <s v="No"/>
    <s v="Customer support was excellent"/>
    <x v="0"/>
    <x v="0"/>
    <x v="0"/>
    <x v="5"/>
    <n v="40.11"/>
    <x v="3"/>
    <s v="Western Region"/>
    <s v="Low"/>
    <s v="March"/>
    <s v="Q1"/>
    <s v="No"/>
    <n v="0"/>
    <n v="6.0164999999999997"/>
    <n v="46.126499999999993"/>
  </r>
  <r>
    <n v="5531"/>
    <s v="R01504"/>
    <x v="126"/>
    <n v="51"/>
    <x v="2"/>
    <x v="8"/>
    <x v="52"/>
    <n v="4"/>
    <x v="1"/>
    <s v="Credit Card"/>
    <s v="Home Delivery"/>
    <s v="No"/>
    <m/>
    <x v="4"/>
    <x v="3"/>
    <x v="2"/>
    <x v="4"/>
    <n v="1094.3699999999999"/>
    <x v="8"/>
    <s v="Eastern Region"/>
    <s v="Medium"/>
    <s v="September"/>
    <s v="Q3"/>
    <s v="No"/>
    <n v="1"/>
    <n v="164.15549999999999"/>
    <n v="1258.5254999999997"/>
  </r>
  <r>
    <n v="5532"/>
    <s v="R05747"/>
    <x v="686"/>
    <n v="32"/>
    <x v="1"/>
    <x v="0"/>
    <x v="84"/>
    <n v="5"/>
    <x v="1"/>
    <s v="Mobile Payment"/>
    <s v="Home Delivery"/>
    <s v="Yes"/>
    <s v="Would definitely buy again"/>
    <x v="1"/>
    <x v="0"/>
    <x v="1"/>
    <x v="1"/>
    <n v="27.35"/>
    <x v="3"/>
    <s v="Northern Region"/>
    <s v="Low"/>
    <s v="August"/>
    <s v="Q3"/>
    <s v="No"/>
    <n v="1"/>
    <n v="4.1025"/>
    <n v="31.452500000000001"/>
  </r>
  <r>
    <n v="5533"/>
    <s v="R09979"/>
    <x v="553"/>
    <n v="20"/>
    <x v="1"/>
    <x v="0"/>
    <x v="71"/>
    <n v="5"/>
    <x v="0"/>
    <s v="Debit Card"/>
    <s v="In Store"/>
    <s v="No"/>
    <s v="Long waiting time"/>
    <x v="1"/>
    <x v="1"/>
    <x v="0"/>
    <x v="2"/>
    <n v="1171.25"/>
    <x v="4"/>
    <s v="Northern Region"/>
    <s v="Medium"/>
    <s v="November"/>
    <s v="Q4"/>
    <s v="No"/>
    <n v="0"/>
    <n v="175.6875"/>
    <n v="1346.9375"/>
  </r>
  <r>
    <n v="5534"/>
    <s v="R03440"/>
    <x v="65"/>
    <n v="72"/>
    <x v="0"/>
    <x v="1"/>
    <x v="85"/>
    <n v="5"/>
    <x v="1"/>
    <s v="Cash"/>
    <s v="Home Delivery"/>
    <s v="Yes"/>
    <s v="Arrived damaged"/>
    <x v="1"/>
    <x v="1"/>
    <x v="0"/>
    <x v="5"/>
    <n v="812.2"/>
    <x v="2"/>
    <s v="Southern Region"/>
    <s v="Medium"/>
    <s v="October"/>
    <s v="Q4"/>
    <s v="No"/>
    <n v="1"/>
    <n v="121.83"/>
    <n v="934.03"/>
  </r>
  <r>
    <n v="5535"/>
    <s v="R01893"/>
    <x v="368"/>
    <n v="71"/>
    <x v="2"/>
    <x v="4"/>
    <x v="59"/>
    <n v="1"/>
    <x v="0"/>
    <s v="EFT"/>
    <s v="Home Delivery"/>
    <s v="Yes"/>
    <s v="Fits perfectly"/>
    <x v="3"/>
    <x v="0"/>
    <x v="0"/>
    <x v="5"/>
    <n v="8798.49"/>
    <x v="4"/>
    <s v="Central Region"/>
    <s v="High"/>
    <s v="March"/>
    <s v="Q1"/>
    <s v="Yes"/>
    <n v="0"/>
    <n v="1319.7735"/>
    <n v="10118.263499999999"/>
  </r>
  <r>
    <n v="5536"/>
    <s v="R09465"/>
    <x v="167"/>
    <n v="47"/>
    <x v="0"/>
    <x v="4"/>
    <x v="47"/>
    <n v="5"/>
    <x v="0"/>
    <s v="Credit Card"/>
    <s v="Home Delivery"/>
    <s v="No"/>
    <s v="Fits perfectly"/>
    <x v="1"/>
    <x v="0"/>
    <x v="1"/>
    <x v="4"/>
    <n v="13123.97"/>
    <x v="6"/>
    <s v="Central Region"/>
    <s v="High"/>
    <s v="August"/>
    <s v="Q3"/>
    <s v="Yes"/>
    <n v="0"/>
    <n v="1968.5954999999999"/>
    <n v="15092.565499999999"/>
  </r>
  <r>
    <n v="5537"/>
    <s v="R05256"/>
    <x v="158"/>
    <n v="23"/>
    <x v="2"/>
    <x v="6"/>
    <x v="37"/>
    <n v="1"/>
    <x v="1"/>
    <s v="Cash"/>
    <s v="Home Delivery"/>
    <s v="No"/>
    <s v="Exactly as advertised"/>
    <x v="3"/>
    <x v="0"/>
    <x v="0"/>
    <x v="2"/>
    <n v="54.82"/>
    <x v="3"/>
    <s v="Gauteng Region"/>
    <s v="Low"/>
    <s v="November"/>
    <s v="Q4"/>
    <s v="No"/>
    <n v="1"/>
    <n v="8.222999999999999"/>
    <n v="63.042999999999992"/>
  </r>
  <r>
    <n v="5538"/>
    <s v="R01956"/>
    <x v="335"/>
    <n v="21"/>
    <x v="0"/>
    <x v="0"/>
    <x v="52"/>
    <n v="4"/>
    <x v="1"/>
    <s v="EFT"/>
    <s v="In Store"/>
    <s v="Yes"/>
    <s v="Fits perfectly"/>
    <x v="4"/>
    <x v="0"/>
    <x v="1"/>
    <x v="2"/>
    <n v="1094.3699999999999"/>
    <x v="8"/>
    <s v="Northern Region"/>
    <s v="Medium"/>
    <s v="August"/>
    <s v="Q3"/>
    <s v="No"/>
    <n v="1"/>
    <n v="164.15549999999999"/>
    <n v="1258.5254999999997"/>
  </r>
  <r>
    <n v="5539"/>
    <s v="R05168"/>
    <x v="307"/>
    <n v="21"/>
    <x v="0"/>
    <x v="4"/>
    <x v="29"/>
    <n v="3"/>
    <x v="1"/>
    <s v="EFT"/>
    <s v="In Store"/>
    <s v="Yes"/>
    <s v="Easy to assemble"/>
    <x v="2"/>
    <x v="0"/>
    <x v="0"/>
    <x v="2"/>
    <n v="1355.08"/>
    <x v="2"/>
    <s v="Central Region"/>
    <s v="Medium"/>
    <s v="May"/>
    <s v="Q2"/>
    <s v="No"/>
    <n v="1"/>
    <n v="203.26199999999997"/>
    <n v="1558.3419999999999"/>
  </r>
  <r>
    <n v="5540"/>
    <s v="R04815"/>
    <x v="225"/>
    <n v="36"/>
    <x v="1"/>
    <x v="6"/>
    <x v="56"/>
    <n v="1"/>
    <x v="1"/>
    <s v="EFT"/>
    <s v="In Store"/>
    <s v="Yes"/>
    <s v="Item missing accessories"/>
    <x v="3"/>
    <x v="1"/>
    <x v="1"/>
    <x v="3"/>
    <n v="306.57"/>
    <x v="4"/>
    <s v="Gauteng Region"/>
    <s v="Low"/>
    <s v="March"/>
    <s v="Q1"/>
    <s v="No"/>
    <n v="1"/>
    <n v="45.985499999999995"/>
    <n v="352.55549999999994"/>
  </r>
  <r>
    <n v="5541"/>
    <s v="R06481"/>
    <x v="185"/>
    <n v="56"/>
    <x v="0"/>
    <x v="1"/>
    <x v="10"/>
    <n v="1"/>
    <x v="0"/>
    <s v="Credit Card"/>
    <s v="In Store"/>
    <s v="Yes"/>
    <s v="Would definitely buy again"/>
    <x v="3"/>
    <x v="0"/>
    <x v="0"/>
    <x v="0"/>
    <n v="276.82"/>
    <x v="7"/>
    <s v="Southern Region"/>
    <s v="Low"/>
    <s v="March"/>
    <s v="Q1"/>
    <s v="No"/>
    <n v="0"/>
    <n v="41.522999999999996"/>
    <n v="318.34299999999996"/>
  </r>
  <r>
    <n v="5542"/>
    <s v="R01506"/>
    <x v="204"/>
    <n v="31"/>
    <x v="2"/>
    <x v="8"/>
    <x v="16"/>
    <n v="5"/>
    <x v="1"/>
    <s v="Debit Card"/>
    <s v="Click &amp; Collect"/>
    <s v="Yes"/>
    <s v="Arrived damaged"/>
    <x v="1"/>
    <x v="1"/>
    <x v="0"/>
    <x v="1"/>
    <n v="368.99"/>
    <x v="0"/>
    <s v="Eastern Region"/>
    <s v="Low"/>
    <s v="January"/>
    <s v="Q1"/>
    <s v="No"/>
    <n v="1"/>
    <n v="55.348500000000001"/>
    <n v="424.33849999999995"/>
  </r>
  <r>
    <n v="5543"/>
    <s v="R00671"/>
    <x v="316"/>
    <n v="55"/>
    <x v="1"/>
    <x v="4"/>
    <x v="113"/>
    <n v="1"/>
    <x v="1"/>
    <s v="EFT"/>
    <s v="Click &amp; Collect"/>
    <s v="Yes"/>
    <s v="Product was disappointing"/>
    <x v="3"/>
    <x v="1"/>
    <x v="1"/>
    <x v="0"/>
    <n v="2572.02"/>
    <x v="7"/>
    <s v="Central Region"/>
    <s v="Medium"/>
    <s v="December"/>
    <s v="Q4"/>
    <s v="No"/>
    <n v="1"/>
    <n v="385.803"/>
    <n v="2957.8229999999999"/>
  </r>
  <r>
    <n v="5544"/>
    <s v="R09047"/>
    <x v="43"/>
    <n v="58"/>
    <x v="2"/>
    <x v="5"/>
    <x v="64"/>
    <n v="4"/>
    <x v="1"/>
    <s v="Credit Card"/>
    <s v="Click &amp; Collect"/>
    <s v="No"/>
    <s v="Fantastic experience"/>
    <x v="4"/>
    <x v="0"/>
    <x v="1"/>
    <x v="0"/>
    <n v="119.63"/>
    <x v="3"/>
    <s v="Western Region"/>
    <s v="Low"/>
    <s v="August"/>
    <s v="Q3"/>
    <s v="No"/>
    <n v="1"/>
    <n v="17.944499999999998"/>
    <n v="137.57449999999997"/>
  </r>
  <r>
    <n v="5545"/>
    <s v="R08824"/>
    <x v="232"/>
    <n v="39"/>
    <x v="0"/>
    <x v="8"/>
    <x v="20"/>
    <n v="3"/>
    <x v="0"/>
    <s v="Mobile Payment"/>
    <s v="Click &amp; Collect"/>
    <s v="No"/>
    <s v="Poor packaging"/>
    <x v="2"/>
    <x v="1"/>
    <x v="0"/>
    <x v="3"/>
    <n v="3747.26"/>
    <x v="8"/>
    <s v="Eastern Region"/>
    <s v="Medium"/>
    <s v="April"/>
    <s v="Q2"/>
    <s v="No"/>
    <n v="0"/>
    <n v="562.08900000000006"/>
    <n v="4309.3490000000002"/>
  </r>
  <r>
    <n v="5546"/>
    <s v="R00898"/>
    <x v="293"/>
    <n v="65"/>
    <x v="0"/>
    <x v="1"/>
    <x v="87"/>
    <n v="5"/>
    <x v="1"/>
    <s v="Credit Card"/>
    <s v="Click &amp; Collect"/>
    <s v="No"/>
    <s v="Easy to assemble"/>
    <x v="1"/>
    <x v="0"/>
    <x v="1"/>
    <x v="5"/>
    <n v="828.82"/>
    <x v="5"/>
    <s v="Southern Region"/>
    <s v="Medium"/>
    <s v="July"/>
    <s v="Q3"/>
    <s v="No"/>
    <n v="1"/>
    <n v="124.32300000000001"/>
    <n v="953.14300000000003"/>
  </r>
  <r>
    <n v="5547"/>
    <s v="R06393"/>
    <x v="276"/>
    <n v="18"/>
    <x v="1"/>
    <x v="4"/>
    <x v="47"/>
    <n v="4"/>
    <x v="0"/>
    <s v="Debit Card"/>
    <s v="Home Delivery"/>
    <s v="No"/>
    <s v="Easy to assemble"/>
    <x v="4"/>
    <x v="0"/>
    <x v="1"/>
    <x v="2"/>
    <n v="13123.97"/>
    <x v="6"/>
    <s v="Central Region"/>
    <s v="High"/>
    <s v="December"/>
    <s v="Q4"/>
    <s v="Yes"/>
    <n v="0"/>
    <n v="1968.5954999999999"/>
    <n v="15092.565499999999"/>
  </r>
  <r>
    <n v="5549"/>
    <s v="R03194"/>
    <x v="376"/>
    <n v="49"/>
    <x v="0"/>
    <x v="7"/>
    <x v="34"/>
    <n v="2"/>
    <x v="1"/>
    <s v="EFT"/>
    <s v="Click &amp; Collect"/>
    <s v="No"/>
    <s v="Average quality"/>
    <x v="0"/>
    <x v="2"/>
    <x v="0"/>
    <x v="4"/>
    <n v="14729.04"/>
    <x v="6"/>
    <s v="Western Region"/>
    <s v="High"/>
    <s v="November"/>
    <s v="Q4"/>
    <s v="Yes"/>
    <n v="1"/>
    <n v="2209.3560000000002"/>
    <n v="16938.396000000001"/>
  </r>
  <r>
    <n v="5550"/>
    <s v="R02891"/>
    <x v="73"/>
    <n v="49"/>
    <x v="1"/>
    <x v="2"/>
    <x v="11"/>
    <n v="5"/>
    <x v="0"/>
    <s v="Cash"/>
    <s v="In Store"/>
    <s v="No"/>
    <s v="Excellent product"/>
    <x v="1"/>
    <x v="0"/>
    <x v="1"/>
    <x v="4"/>
    <n v="231.22"/>
    <x v="1"/>
    <s v="Northern Region"/>
    <s v="Low"/>
    <s v="February"/>
    <s v="Q1"/>
    <s v="No"/>
    <n v="0"/>
    <n v="34.683"/>
    <n v="265.90299999999996"/>
  </r>
  <r>
    <n v="5551"/>
    <s v="R08184"/>
    <x v="597"/>
    <n v="28"/>
    <x v="0"/>
    <x v="5"/>
    <x v="13"/>
    <n v="5"/>
    <x v="1"/>
    <s v="Mobile Payment"/>
    <s v="Home Delivery"/>
    <s v="No"/>
    <s v="Product was disappointing"/>
    <x v="1"/>
    <x v="1"/>
    <x v="0"/>
    <x v="1"/>
    <n v="3576.97"/>
    <x v="5"/>
    <s v="Western Region"/>
    <s v="Medium"/>
    <s v="January"/>
    <s v="Q1"/>
    <s v="No"/>
    <n v="1"/>
    <n v="536.54549999999995"/>
    <n v="4113.5154999999995"/>
  </r>
  <r>
    <n v="5553"/>
    <s v="R06216"/>
    <x v="127"/>
    <n v="60"/>
    <x v="2"/>
    <x v="8"/>
    <x v="37"/>
    <n v="3"/>
    <x v="1"/>
    <s v="Cash"/>
    <s v="Home Delivery"/>
    <s v="Yes"/>
    <s v="Instructions unclear"/>
    <x v="2"/>
    <x v="2"/>
    <x v="1"/>
    <x v="0"/>
    <n v="54.82"/>
    <x v="3"/>
    <s v="Eastern Region"/>
    <s v="Low"/>
    <s v="January"/>
    <s v="Q1"/>
    <s v="No"/>
    <n v="1"/>
    <n v="8.222999999999999"/>
    <n v="63.042999999999992"/>
  </r>
  <r>
    <n v="5555"/>
    <s v="R00003"/>
    <x v="344"/>
    <n v="35"/>
    <x v="1"/>
    <x v="8"/>
    <x v="48"/>
    <n v="4"/>
    <x v="0"/>
    <s v="Credit Card"/>
    <s v="Click &amp; Collect"/>
    <s v="Yes"/>
    <s v="Great customer service"/>
    <x v="4"/>
    <x v="0"/>
    <x v="1"/>
    <x v="3"/>
    <n v="192.77"/>
    <x v="1"/>
    <s v="Eastern Region"/>
    <s v="Low"/>
    <s v="August"/>
    <s v="Q3"/>
    <s v="No"/>
    <n v="0"/>
    <n v="28.915500000000002"/>
    <n v="221.68549999999999"/>
  </r>
  <r>
    <n v="5556"/>
    <s v="R02371"/>
    <x v="292"/>
    <n v="61"/>
    <x v="0"/>
    <x v="3"/>
    <x v="89"/>
    <n v="3"/>
    <x v="0"/>
    <s v="Mobile Payment"/>
    <s v="Click &amp; Collect"/>
    <s v="No"/>
    <s v="Helpful staff"/>
    <x v="2"/>
    <x v="0"/>
    <x v="0"/>
    <x v="0"/>
    <n v="574.49"/>
    <x v="4"/>
    <s v="Central Region"/>
    <s v="Medium"/>
    <s v="April"/>
    <s v="Q2"/>
    <s v="No"/>
    <n v="0"/>
    <n v="86.173500000000004"/>
    <n v="660.6635"/>
  </r>
  <r>
    <n v="5557"/>
    <s v="R08170"/>
    <x v="379"/>
    <n v="66"/>
    <x v="0"/>
    <x v="5"/>
    <x v="96"/>
    <n v="4"/>
    <x v="1"/>
    <s v="Debit Card"/>
    <s v="Click &amp; Collect"/>
    <s v="No"/>
    <s v="Easy online ordering"/>
    <x v="4"/>
    <x v="0"/>
    <x v="1"/>
    <x v="5"/>
    <n v="944.78"/>
    <x v="6"/>
    <s v="Western Region"/>
    <s v="Medium"/>
    <s v="December"/>
    <s v="Q4"/>
    <s v="No"/>
    <n v="1"/>
    <n v="141.71699999999998"/>
    <n v="1086.4969999999998"/>
  </r>
  <r>
    <n v="5558"/>
    <s v="R01770"/>
    <x v="182"/>
    <n v="46"/>
    <x v="1"/>
    <x v="8"/>
    <x v="99"/>
    <n v="3"/>
    <x v="1"/>
    <s v="Credit Card"/>
    <s v="Click &amp; Collect"/>
    <s v="Yes"/>
    <m/>
    <x v="2"/>
    <x v="3"/>
    <x v="2"/>
    <x v="4"/>
    <n v="786.78"/>
    <x v="8"/>
    <s v="Eastern Region"/>
    <s v="Medium"/>
    <s v="March"/>
    <s v="Q1"/>
    <s v="No"/>
    <n v="1"/>
    <n v="118.017"/>
    <n v="904.79699999999991"/>
  </r>
  <r>
    <n v="5559"/>
    <s v="R08638"/>
    <x v="143"/>
    <n v="25"/>
    <x v="0"/>
    <x v="3"/>
    <x v="41"/>
    <n v="5"/>
    <x v="0"/>
    <s v="Cash"/>
    <s v="Home Delivery"/>
    <s v="Yes"/>
    <s v="Excellent product"/>
    <x v="1"/>
    <x v="0"/>
    <x v="1"/>
    <x v="1"/>
    <n v="13261"/>
    <x v="6"/>
    <s v="Central Region"/>
    <s v="High"/>
    <s v="May"/>
    <s v="Q2"/>
    <s v="Yes"/>
    <n v="0"/>
    <n v="1989.1499999999999"/>
    <n v="15250.15"/>
  </r>
  <r>
    <n v="5560"/>
    <s v="R09295"/>
    <x v="600"/>
    <n v="54"/>
    <x v="1"/>
    <x v="2"/>
    <x v="4"/>
    <n v="2"/>
    <x v="0"/>
    <s v="Cash"/>
    <s v="Click &amp; Collect"/>
    <s v="No"/>
    <s v="Poor packaging"/>
    <x v="0"/>
    <x v="1"/>
    <x v="1"/>
    <x v="4"/>
    <n v="1951.09"/>
    <x v="0"/>
    <s v="Northern Region"/>
    <s v="Medium"/>
    <s v="February"/>
    <s v="Q1"/>
    <s v="No"/>
    <n v="0"/>
    <n v="292.6635"/>
    <n v="2243.7534999999998"/>
  </r>
  <r>
    <n v="5561"/>
    <s v="R00532"/>
    <x v="558"/>
    <n v="30"/>
    <x v="1"/>
    <x v="5"/>
    <x v="77"/>
    <n v="4"/>
    <x v="0"/>
    <s v="EFT"/>
    <s v="Home Delivery"/>
    <s v="No"/>
    <s v="Easy online ordering"/>
    <x v="4"/>
    <x v="0"/>
    <x v="1"/>
    <x v="1"/>
    <n v="353.21"/>
    <x v="3"/>
    <s v="Western Region"/>
    <s v="Low"/>
    <s v="November"/>
    <s v="Q4"/>
    <s v="No"/>
    <n v="0"/>
    <n v="52.981499999999997"/>
    <n v="406.19149999999996"/>
  </r>
  <r>
    <n v="5562"/>
    <s v="R08759"/>
    <x v="360"/>
    <n v="76"/>
    <x v="0"/>
    <x v="1"/>
    <x v="73"/>
    <n v="5"/>
    <x v="1"/>
    <s v="Credit Card"/>
    <s v="Click &amp; Collect"/>
    <s v="Yes"/>
    <s v="Product exceeded expectations"/>
    <x v="1"/>
    <x v="0"/>
    <x v="1"/>
    <x v="5"/>
    <n v="657.5"/>
    <x v="5"/>
    <s v="Southern Region"/>
    <s v="Medium"/>
    <s v="December"/>
    <s v="Q4"/>
    <s v="No"/>
    <n v="1"/>
    <n v="98.625"/>
    <n v="756.12499999999989"/>
  </r>
  <r>
    <n v="5563"/>
    <s v="R09702"/>
    <x v="260"/>
    <n v="49"/>
    <x v="1"/>
    <x v="5"/>
    <x v="46"/>
    <n v="5"/>
    <x v="0"/>
    <s v="Credit Card"/>
    <s v="Click &amp; Collect"/>
    <s v="No"/>
    <s v="Very comfortable"/>
    <x v="1"/>
    <x v="0"/>
    <x v="1"/>
    <x v="4"/>
    <n v="3755.73"/>
    <x v="2"/>
    <s v="Western Region"/>
    <s v="Medium"/>
    <s v="March"/>
    <s v="Q1"/>
    <s v="No"/>
    <n v="0"/>
    <n v="563.35950000000003"/>
    <n v="4319.0895"/>
  </r>
  <r>
    <n v="5565"/>
    <s v="R03121"/>
    <x v="605"/>
    <n v="68"/>
    <x v="2"/>
    <x v="4"/>
    <x v="105"/>
    <n v="4"/>
    <x v="1"/>
    <s v="Mobile Payment"/>
    <s v="In Store"/>
    <s v="No"/>
    <s v="Packaging could improve"/>
    <x v="4"/>
    <x v="2"/>
    <x v="0"/>
    <x v="5"/>
    <n v="96.11"/>
    <x v="8"/>
    <s v="Central Region"/>
    <s v="Low"/>
    <s v="May"/>
    <s v="Q2"/>
    <s v="No"/>
    <n v="1"/>
    <n v="14.416499999999999"/>
    <n v="110.52649999999998"/>
  </r>
  <r>
    <n v="5566"/>
    <s v="R09163"/>
    <x v="136"/>
    <n v="78"/>
    <x v="0"/>
    <x v="4"/>
    <x v="110"/>
    <n v="2"/>
    <x v="1"/>
    <s v="Credit Card"/>
    <s v="Home Delivery"/>
    <s v="Yes"/>
    <s v="Long waiting time"/>
    <x v="0"/>
    <x v="1"/>
    <x v="1"/>
    <x v="5"/>
    <n v="2216.12"/>
    <x v="1"/>
    <s v="Central Region"/>
    <s v="Medium"/>
    <s v="September"/>
    <s v="Q3"/>
    <s v="No"/>
    <n v="1"/>
    <n v="332.41799999999995"/>
    <n v="2548.5379999999996"/>
  </r>
  <r>
    <n v="5567"/>
    <s v="R00732"/>
    <x v="517"/>
    <n v="50"/>
    <x v="2"/>
    <x v="4"/>
    <x v="113"/>
    <n v="2"/>
    <x v="1"/>
    <s v="Mobile Payment"/>
    <s v="In Store"/>
    <s v="Yes"/>
    <s v="Excellent value"/>
    <x v="0"/>
    <x v="0"/>
    <x v="0"/>
    <x v="4"/>
    <n v="2572.02"/>
    <x v="7"/>
    <s v="Central Region"/>
    <s v="Medium"/>
    <s v="February"/>
    <s v="Q1"/>
    <s v="No"/>
    <n v="1"/>
    <n v="385.803"/>
    <n v="2957.8229999999999"/>
  </r>
  <r>
    <n v="5568"/>
    <s v="R03407"/>
    <x v="28"/>
    <n v="58"/>
    <x v="0"/>
    <x v="5"/>
    <x v="55"/>
    <n v="5"/>
    <x v="0"/>
    <s v="Cash"/>
    <s v="Click &amp; Collect"/>
    <s v="No"/>
    <s v="Long waiting time"/>
    <x v="1"/>
    <x v="1"/>
    <x v="0"/>
    <x v="0"/>
    <n v="324.35000000000002"/>
    <x v="8"/>
    <s v="Western Region"/>
    <s v="Low"/>
    <s v="March"/>
    <s v="Q1"/>
    <s v="No"/>
    <n v="0"/>
    <n v="48.652500000000003"/>
    <n v="373.0025"/>
  </r>
  <r>
    <n v="5569"/>
    <s v="R02340"/>
    <x v="149"/>
    <n v="72"/>
    <x v="0"/>
    <x v="3"/>
    <x v="123"/>
    <n v="2"/>
    <x v="0"/>
    <s v="Cash"/>
    <s v="In Store"/>
    <s v="Yes"/>
    <s v="Product exceeded expectations"/>
    <x v="0"/>
    <x v="0"/>
    <x v="0"/>
    <x v="5"/>
    <n v="2977.47"/>
    <x v="7"/>
    <s v="Central Region"/>
    <s v="Medium"/>
    <s v="November"/>
    <s v="Q4"/>
    <s v="No"/>
    <n v="0"/>
    <n v="446.62049999999994"/>
    <n v="3424.0904999999993"/>
  </r>
  <r>
    <n v="5570"/>
    <s v="R07643"/>
    <x v="160"/>
    <n v="44"/>
    <x v="1"/>
    <x v="2"/>
    <x v="94"/>
    <n v="1"/>
    <x v="0"/>
    <s v="Mobile Payment"/>
    <s v="Home Delivery"/>
    <s v="Yes"/>
    <s v="Customer support was excellent"/>
    <x v="3"/>
    <x v="0"/>
    <x v="0"/>
    <x v="3"/>
    <n v="1746.77"/>
    <x v="5"/>
    <s v="Northern Region"/>
    <s v="Medium"/>
    <s v="July"/>
    <s v="Q3"/>
    <s v="No"/>
    <n v="0"/>
    <n v="262.01549999999997"/>
    <n v="2008.7854999999997"/>
  </r>
  <r>
    <n v="5571"/>
    <s v="R08168"/>
    <x v="383"/>
    <n v="27"/>
    <x v="2"/>
    <x v="2"/>
    <x v="39"/>
    <n v="1"/>
    <x v="1"/>
    <s v="Cash"/>
    <s v="In Store"/>
    <s v="Yes"/>
    <s v="Average quality"/>
    <x v="3"/>
    <x v="2"/>
    <x v="0"/>
    <x v="1"/>
    <n v="24904.86"/>
    <x v="6"/>
    <s v="Northern Region"/>
    <s v="High"/>
    <s v="December"/>
    <s v="Q4"/>
    <s v="Yes"/>
    <n v="1"/>
    <n v="3735.7289999999998"/>
    <n v="28640.589"/>
  </r>
  <r>
    <n v="5573"/>
    <s v="R07978"/>
    <x v="513"/>
    <n v="59"/>
    <x v="0"/>
    <x v="4"/>
    <x v="13"/>
    <n v="1"/>
    <x v="0"/>
    <s v="Mobile Payment"/>
    <s v="Click &amp; Collect"/>
    <s v="Yes"/>
    <s v="Fantastic experience"/>
    <x v="3"/>
    <x v="0"/>
    <x v="0"/>
    <x v="0"/>
    <n v="3576.97"/>
    <x v="5"/>
    <s v="Central Region"/>
    <s v="Medium"/>
    <s v="March"/>
    <s v="Q1"/>
    <s v="No"/>
    <n v="0"/>
    <n v="536.54549999999995"/>
    <n v="4113.5154999999995"/>
  </r>
  <r>
    <n v="5575"/>
    <s v="R09388"/>
    <x v="300"/>
    <n v="57"/>
    <x v="0"/>
    <x v="1"/>
    <x v="37"/>
    <n v="1"/>
    <x v="1"/>
    <s v="EFT"/>
    <s v="Home Delivery"/>
    <s v="Yes"/>
    <s v="Looks premium"/>
    <x v="3"/>
    <x v="0"/>
    <x v="0"/>
    <x v="0"/>
    <n v="54.82"/>
    <x v="3"/>
    <s v="Southern Region"/>
    <s v="Low"/>
    <s v="November"/>
    <s v="Q4"/>
    <s v="No"/>
    <n v="1"/>
    <n v="8.222999999999999"/>
    <n v="63.042999999999992"/>
  </r>
  <r>
    <n v="5576"/>
    <s v="R07227"/>
    <x v="527"/>
    <n v="27"/>
    <x v="1"/>
    <x v="7"/>
    <x v="26"/>
    <n v="4"/>
    <x v="0"/>
    <s v="Debit Card"/>
    <s v="In Store"/>
    <s v="Yes"/>
    <s v="Long waiting time"/>
    <x v="4"/>
    <x v="1"/>
    <x v="0"/>
    <x v="1"/>
    <n v="27815.439999999999"/>
    <x v="6"/>
    <s v="Western Region"/>
    <s v="High"/>
    <s v="August"/>
    <s v="Q3"/>
    <s v="Yes"/>
    <n v="0"/>
    <n v="4172.3159999999998"/>
    <n v="31987.755999999998"/>
  </r>
  <r>
    <n v="5577"/>
    <s v="R09909"/>
    <x v="427"/>
    <n v="37"/>
    <x v="1"/>
    <x v="2"/>
    <x v="113"/>
    <n v="1"/>
    <x v="0"/>
    <s v="EFT"/>
    <s v="Home Delivery"/>
    <s v="No"/>
    <s v="Instructions unclear"/>
    <x v="3"/>
    <x v="2"/>
    <x v="0"/>
    <x v="3"/>
    <n v="2572.02"/>
    <x v="7"/>
    <s v="Northern Region"/>
    <s v="Medium"/>
    <s v="March"/>
    <s v="Q1"/>
    <s v="No"/>
    <n v="0"/>
    <n v="385.803"/>
    <n v="2957.8229999999999"/>
  </r>
  <r>
    <n v="5578"/>
    <s v="R06183"/>
    <x v="467"/>
    <n v="40"/>
    <x v="2"/>
    <x v="2"/>
    <x v="89"/>
    <n v="2"/>
    <x v="1"/>
    <s v="Debit Card"/>
    <s v="Home Delivery"/>
    <s v="Yes"/>
    <s v="Long waiting time"/>
    <x v="0"/>
    <x v="1"/>
    <x v="1"/>
    <x v="3"/>
    <n v="574.49"/>
    <x v="4"/>
    <s v="Northern Region"/>
    <s v="Medium"/>
    <s v="August"/>
    <s v="Q3"/>
    <s v="No"/>
    <n v="1"/>
    <n v="86.173500000000004"/>
    <n v="660.6635"/>
  </r>
  <r>
    <n v="5579"/>
    <s v="R09116"/>
    <x v="92"/>
    <n v="25"/>
    <x v="1"/>
    <x v="7"/>
    <x v="111"/>
    <n v="5"/>
    <x v="0"/>
    <s v="Mobile Payment"/>
    <s v="Click &amp; Collect"/>
    <s v="Yes"/>
    <s v="Would definitely buy again"/>
    <x v="1"/>
    <x v="0"/>
    <x v="1"/>
    <x v="1"/>
    <n v="4507.63"/>
    <x v="2"/>
    <s v="Western Region"/>
    <s v="Medium"/>
    <s v="January"/>
    <s v="Q1"/>
    <s v="No"/>
    <n v="0"/>
    <n v="676.14449999999999"/>
    <n v="5183.7744999999995"/>
  </r>
  <r>
    <n v="5580"/>
    <s v="R01256"/>
    <x v="97"/>
    <n v="48"/>
    <x v="2"/>
    <x v="8"/>
    <x v="77"/>
    <n v="1"/>
    <x v="0"/>
    <s v="Cash"/>
    <s v="Click &amp; Collect"/>
    <s v="No"/>
    <s v="Instructions unclear"/>
    <x v="3"/>
    <x v="2"/>
    <x v="0"/>
    <x v="4"/>
    <n v="353.21"/>
    <x v="3"/>
    <s v="Eastern Region"/>
    <s v="Low"/>
    <s v="June"/>
    <s v="Q2"/>
    <s v="No"/>
    <n v="0"/>
    <n v="52.981499999999997"/>
    <n v="406.19149999999996"/>
  </r>
  <r>
    <n v="5581"/>
    <s v="R02105"/>
    <x v="574"/>
    <n v="23"/>
    <x v="0"/>
    <x v="3"/>
    <x v="8"/>
    <n v="2"/>
    <x v="0"/>
    <s v="Mobile Payment"/>
    <s v="Click &amp; Collect"/>
    <s v="Yes"/>
    <s v="Arrived damaged"/>
    <x v="0"/>
    <x v="1"/>
    <x v="1"/>
    <x v="2"/>
    <n v="5390.8"/>
    <x v="6"/>
    <s v="Central Region"/>
    <s v="High"/>
    <s v="May"/>
    <s v="Q2"/>
    <s v="Yes"/>
    <n v="0"/>
    <n v="808.62"/>
    <n v="6199.42"/>
  </r>
  <r>
    <n v="5582"/>
    <s v="R08950"/>
    <x v="590"/>
    <n v="37"/>
    <x v="0"/>
    <x v="4"/>
    <x v="12"/>
    <n v="5"/>
    <x v="0"/>
    <s v="Credit Card"/>
    <s v="Click &amp; Collect"/>
    <s v="No"/>
    <s v="Item missing accessories"/>
    <x v="1"/>
    <x v="1"/>
    <x v="0"/>
    <x v="3"/>
    <n v="228.08"/>
    <x v="8"/>
    <s v="Central Region"/>
    <s v="Low"/>
    <s v="September"/>
    <s v="Q3"/>
    <s v="No"/>
    <n v="0"/>
    <n v="34.212000000000003"/>
    <n v="262.29199999999997"/>
  </r>
  <r>
    <n v="5583"/>
    <s v="R06919"/>
    <x v="637"/>
    <n v="80"/>
    <x v="1"/>
    <x v="6"/>
    <x v="96"/>
    <n v="1"/>
    <x v="0"/>
    <s v="Cash"/>
    <s v="In Store"/>
    <s v="Yes"/>
    <s v="Looks premium"/>
    <x v="3"/>
    <x v="0"/>
    <x v="0"/>
    <x v="5"/>
    <n v="944.78"/>
    <x v="6"/>
    <s v="Gauteng Region"/>
    <s v="Medium"/>
    <s v="September"/>
    <s v="Q3"/>
    <s v="No"/>
    <n v="0"/>
    <n v="141.71699999999998"/>
    <n v="1086.4969999999998"/>
  </r>
  <r>
    <n v="5584"/>
    <s v="R07071"/>
    <x v="407"/>
    <n v="46"/>
    <x v="1"/>
    <x v="4"/>
    <x v="43"/>
    <n v="3"/>
    <x v="1"/>
    <s v="Mobile Payment"/>
    <s v="In Store"/>
    <s v="Yes"/>
    <s v="Excellent value"/>
    <x v="2"/>
    <x v="0"/>
    <x v="0"/>
    <x v="4"/>
    <n v="755.66"/>
    <x v="7"/>
    <s v="Central Region"/>
    <s v="Medium"/>
    <s v="November"/>
    <s v="Q4"/>
    <s v="No"/>
    <n v="1"/>
    <n v="113.34899999999999"/>
    <n v="869.0089999999999"/>
  </r>
  <r>
    <n v="5585"/>
    <s v="R09292"/>
    <x v="204"/>
    <m/>
    <x v="1"/>
    <x v="3"/>
    <x v="86"/>
    <n v="5"/>
    <x v="0"/>
    <s v="Credit Card"/>
    <s v="In Store"/>
    <s v="No"/>
    <s v="Delivery delayed"/>
    <x v="1"/>
    <x v="1"/>
    <x v="0"/>
    <x v="6"/>
    <n v="5258.73"/>
    <x v="2"/>
    <s v="Central Region"/>
    <s v="High"/>
    <s v="January"/>
    <s v="Q1"/>
    <s v="Yes"/>
    <n v="0"/>
    <n v="788.80949999999996"/>
    <n v="6047.539499999999"/>
  </r>
  <r>
    <n v="5587"/>
    <s v="R09110"/>
    <x v="674"/>
    <n v="22"/>
    <x v="1"/>
    <x v="2"/>
    <x v="11"/>
    <n v="5"/>
    <x v="0"/>
    <s v="Cash"/>
    <s v="In Store"/>
    <s v="Yes"/>
    <s v="Very fast delivery"/>
    <x v="1"/>
    <x v="0"/>
    <x v="1"/>
    <x v="2"/>
    <n v="231.22"/>
    <x v="1"/>
    <s v="Northern Region"/>
    <s v="Low"/>
    <s v="October"/>
    <s v="Q4"/>
    <s v="No"/>
    <n v="0"/>
    <n v="34.683"/>
    <n v="265.90299999999996"/>
  </r>
  <r>
    <n v="5588"/>
    <s v="R07068"/>
    <x v="485"/>
    <n v="27"/>
    <x v="2"/>
    <x v="8"/>
    <x v="88"/>
    <n v="3"/>
    <x v="0"/>
    <s v="EFT"/>
    <s v="Click &amp; Collect"/>
    <s v="No"/>
    <s v="Item missing accessories"/>
    <x v="2"/>
    <x v="1"/>
    <x v="0"/>
    <x v="1"/>
    <n v="529.15"/>
    <x v="0"/>
    <s v="Eastern Region"/>
    <s v="Medium"/>
    <s v="August"/>
    <s v="Q3"/>
    <s v="No"/>
    <n v="0"/>
    <n v="79.372499999999988"/>
    <n v="608.52249999999992"/>
  </r>
  <r>
    <n v="5589"/>
    <s v="R05058"/>
    <x v="219"/>
    <n v="71"/>
    <x v="0"/>
    <x v="8"/>
    <x v="26"/>
    <n v="2"/>
    <x v="0"/>
    <s v="Cash"/>
    <s v="Home Delivery"/>
    <s v="Yes"/>
    <s v="Average quality"/>
    <x v="0"/>
    <x v="2"/>
    <x v="0"/>
    <x v="5"/>
    <n v="27815.439999999999"/>
    <x v="6"/>
    <s v="Eastern Region"/>
    <s v="High"/>
    <s v="June"/>
    <s v="Q2"/>
    <s v="Yes"/>
    <n v="0"/>
    <n v="4172.3159999999998"/>
    <n v="31987.755999999998"/>
  </r>
  <r>
    <n v="5591"/>
    <s v="R04435"/>
    <x v="102"/>
    <n v="41"/>
    <x v="1"/>
    <x v="7"/>
    <x v="27"/>
    <n v="4"/>
    <x v="1"/>
    <s v="Debit Card"/>
    <s v="Home Delivery"/>
    <s v="Yes"/>
    <s v="Product exceeded expectations"/>
    <x v="4"/>
    <x v="0"/>
    <x v="1"/>
    <x v="3"/>
    <n v="14808.31"/>
    <x v="6"/>
    <s v="Western Region"/>
    <s v="High"/>
    <s v="October"/>
    <s v="Q4"/>
    <s v="Yes"/>
    <n v="1"/>
    <n v="2221.2464999999997"/>
    <n v="17029.556499999999"/>
  </r>
  <r>
    <n v="5593"/>
    <s v="R09897"/>
    <x v="358"/>
    <n v="70"/>
    <x v="1"/>
    <x v="0"/>
    <x v="4"/>
    <n v="2"/>
    <x v="0"/>
    <s v="Credit Card"/>
    <s v="In Store"/>
    <s v="Yes"/>
    <s v="Very comfortable"/>
    <x v="0"/>
    <x v="0"/>
    <x v="0"/>
    <x v="5"/>
    <n v="1951.09"/>
    <x v="0"/>
    <s v="Northern Region"/>
    <s v="Medium"/>
    <s v="January"/>
    <s v="Q1"/>
    <s v="No"/>
    <n v="0"/>
    <n v="292.6635"/>
    <n v="2243.7534999999998"/>
  </r>
  <r>
    <n v="5594"/>
    <s v="R05319"/>
    <x v="104"/>
    <n v="60"/>
    <x v="2"/>
    <x v="3"/>
    <x v="73"/>
    <n v="2"/>
    <x v="0"/>
    <s v="EFT"/>
    <s v="Home Delivery"/>
    <s v="Yes"/>
    <s v="Looks premium"/>
    <x v="0"/>
    <x v="0"/>
    <x v="0"/>
    <x v="0"/>
    <n v="657.5"/>
    <x v="5"/>
    <s v="Central Region"/>
    <s v="Medium"/>
    <s v="November"/>
    <s v="Q4"/>
    <s v="No"/>
    <n v="0"/>
    <n v="98.625"/>
    <n v="756.12499999999989"/>
  </r>
  <r>
    <n v="5595"/>
    <s v="R03817"/>
    <x v="590"/>
    <n v="43"/>
    <x v="2"/>
    <x v="6"/>
    <x v="18"/>
    <n v="2"/>
    <x v="1"/>
    <s v="Mobile Payment"/>
    <s v="Home Delivery"/>
    <s v="No"/>
    <s v="Average quality"/>
    <x v="0"/>
    <x v="2"/>
    <x v="0"/>
    <x v="3"/>
    <n v="1712.08"/>
    <x v="7"/>
    <s v="Gauteng Region"/>
    <s v="Medium"/>
    <s v="September"/>
    <s v="Q3"/>
    <s v="No"/>
    <n v="1"/>
    <n v="256.81199999999995"/>
    <n v="1968.8919999999998"/>
  </r>
  <r>
    <n v="5596"/>
    <s v="R06569"/>
    <x v="696"/>
    <m/>
    <x v="2"/>
    <x v="1"/>
    <x v="74"/>
    <n v="2"/>
    <x v="1"/>
    <s v="Credit Card"/>
    <s v="Home Delivery"/>
    <s v="No"/>
    <s v="Fits perfectly"/>
    <x v="0"/>
    <x v="0"/>
    <x v="0"/>
    <x v="6"/>
    <n v="1000.7"/>
    <x v="4"/>
    <s v="Southern Region"/>
    <s v="Medium"/>
    <s v="May"/>
    <s v="Q2"/>
    <s v="No"/>
    <n v="1"/>
    <n v="150.10499999999999"/>
    <n v="1150.8050000000001"/>
  </r>
  <r>
    <n v="5597"/>
    <s v="R09043"/>
    <x v="223"/>
    <n v="55"/>
    <x v="0"/>
    <x v="7"/>
    <x v="80"/>
    <n v="4"/>
    <x v="0"/>
    <s v="Cash"/>
    <s v="In Store"/>
    <s v="No"/>
    <s v="Helpful staff"/>
    <x v="4"/>
    <x v="0"/>
    <x v="1"/>
    <x v="0"/>
    <n v="10347.709999999999"/>
    <x v="5"/>
    <s v="Western Region"/>
    <s v="High"/>
    <s v="October"/>
    <s v="Q4"/>
    <s v="Yes"/>
    <n v="0"/>
    <n v="1552.1564999999998"/>
    <n v="11899.866499999998"/>
  </r>
  <r>
    <n v="5598"/>
    <s v="R08094"/>
    <x v="85"/>
    <n v="50"/>
    <x v="0"/>
    <x v="6"/>
    <x v="85"/>
    <n v="3"/>
    <x v="0"/>
    <s v="Debit Card"/>
    <s v="Home Delivery"/>
    <s v="Yes"/>
    <s v="Poor packaging"/>
    <x v="2"/>
    <x v="1"/>
    <x v="0"/>
    <x v="4"/>
    <n v="812.2"/>
    <x v="2"/>
    <s v="Gauteng Region"/>
    <s v="Medium"/>
    <s v="December"/>
    <s v="Q4"/>
    <s v="No"/>
    <n v="0"/>
    <n v="121.83"/>
    <n v="934.03"/>
  </r>
  <r>
    <n v="5599"/>
    <s v="R06511"/>
    <x v="541"/>
    <n v="32"/>
    <x v="0"/>
    <x v="0"/>
    <x v="93"/>
    <n v="4"/>
    <x v="0"/>
    <s v="Cash"/>
    <s v="Home Delivery"/>
    <s v="Yes"/>
    <s v="Excellent product"/>
    <x v="4"/>
    <x v="0"/>
    <x v="1"/>
    <x v="1"/>
    <n v="34.200000000000003"/>
    <x v="3"/>
    <s v="Northern Region"/>
    <s v="Low"/>
    <s v="May"/>
    <s v="Q2"/>
    <s v="No"/>
    <n v="0"/>
    <n v="5.13"/>
    <n v="39.33"/>
  </r>
  <r>
    <n v="5601"/>
    <s v="R09566"/>
    <x v="117"/>
    <n v="75"/>
    <x v="1"/>
    <x v="1"/>
    <x v="17"/>
    <n v="2"/>
    <x v="1"/>
    <s v="Mobile Payment"/>
    <s v="Click &amp; Collect"/>
    <s v="No"/>
    <s v="Helpful staff"/>
    <x v="0"/>
    <x v="0"/>
    <x v="0"/>
    <x v="5"/>
    <n v="471.63"/>
    <x v="1"/>
    <s v="Southern Region"/>
    <s v="Low"/>
    <s v="December"/>
    <s v="Q4"/>
    <s v="No"/>
    <n v="1"/>
    <n v="70.744500000000002"/>
    <n v="542.3744999999999"/>
  </r>
  <r>
    <n v="5603"/>
    <s v="R09782"/>
    <x v="277"/>
    <m/>
    <x v="1"/>
    <x v="3"/>
    <x v="23"/>
    <n v="4"/>
    <x v="1"/>
    <s v="Debit Card"/>
    <s v="In Store"/>
    <s v="No"/>
    <s v="Fits perfectly"/>
    <x v="4"/>
    <x v="0"/>
    <x v="1"/>
    <x v="6"/>
    <n v="2340.5700000000002"/>
    <x v="8"/>
    <s v="Central Region"/>
    <s v="Medium"/>
    <s v="February"/>
    <s v="Q1"/>
    <s v="No"/>
    <n v="1"/>
    <n v="351.08550000000002"/>
    <n v="2691.6554999999998"/>
  </r>
  <r>
    <n v="5604"/>
    <s v="R09042"/>
    <x v="212"/>
    <n v="79"/>
    <x v="1"/>
    <x v="1"/>
    <x v="83"/>
    <n v="1"/>
    <x v="0"/>
    <s v="Mobile Payment"/>
    <s v="In Store"/>
    <s v="No"/>
    <s v="Poor packaging"/>
    <x v="3"/>
    <x v="1"/>
    <x v="1"/>
    <x v="5"/>
    <n v="3521.64"/>
    <x v="5"/>
    <s v="Southern Region"/>
    <s v="Medium"/>
    <s v="July"/>
    <s v="Q3"/>
    <s v="No"/>
    <n v="0"/>
    <n v="528.24599999999998"/>
    <n v="4049.8859999999995"/>
  </r>
  <r>
    <n v="5605"/>
    <s v="R01097"/>
    <x v="428"/>
    <n v="76"/>
    <x v="1"/>
    <x v="6"/>
    <x v="93"/>
    <n v="1"/>
    <x v="1"/>
    <s v="Mobile Payment"/>
    <s v="In Store"/>
    <s v="Yes"/>
    <s v="Customer support was excellent"/>
    <x v="3"/>
    <x v="0"/>
    <x v="0"/>
    <x v="5"/>
    <n v="34.200000000000003"/>
    <x v="3"/>
    <s v="Gauteng Region"/>
    <s v="Low"/>
    <s v="March"/>
    <s v="Q1"/>
    <s v="No"/>
    <n v="1"/>
    <n v="5.13"/>
    <n v="39.33"/>
  </r>
  <r>
    <n v="5606"/>
    <s v="R07256"/>
    <x v="151"/>
    <n v="38"/>
    <x v="1"/>
    <x v="0"/>
    <x v="105"/>
    <n v="1"/>
    <x v="0"/>
    <s v="EFT"/>
    <s v="Click &amp; Collect"/>
    <s v="No"/>
    <s v="Worth the money"/>
    <x v="3"/>
    <x v="0"/>
    <x v="0"/>
    <x v="3"/>
    <n v="96.11"/>
    <x v="8"/>
    <s v="Northern Region"/>
    <s v="Low"/>
    <s v="January"/>
    <s v="Q1"/>
    <s v="No"/>
    <n v="0"/>
    <n v="14.416499999999999"/>
    <n v="110.52649999999998"/>
  </r>
  <r>
    <n v="5607"/>
    <s v="R09626"/>
    <x v="342"/>
    <n v="27"/>
    <x v="1"/>
    <x v="5"/>
    <x v="55"/>
    <n v="1"/>
    <x v="1"/>
    <s v="EFT"/>
    <s v="Click &amp; Collect"/>
    <s v="No"/>
    <s v="Long waiting time"/>
    <x v="3"/>
    <x v="1"/>
    <x v="1"/>
    <x v="1"/>
    <n v="324.35000000000002"/>
    <x v="8"/>
    <s v="Western Region"/>
    <s v="Low"/>
    <s v="September"/>
    <s v="Q3"/>
    <s v="No"/>
    <n v="1"/>
    <n v="48.652500000000003"/>
    <n v="373.0025"/>
  </r>
  <r>
    <n v="5608"/>
    <s v="R07021"/>
    <x v="698"/>
    <n v="42"/>
    <x v="0"/>
    <x v="0"/>
    <x v="24"/>
    <n v="2"/>
    <x v="1"/>
    <s v="Debit Card"/>
    <s v="Home Delivery"/>
    <s v="No"/>
    <s v="Delivery delayed"/>
    <x v="0"/>
    <x v="1"/>
    <x v="1"/>
    <x v="3"/>
    <n v="44114.21"/>
    <x v="6"/>
    <s v="Northern Region"/>
    <s v="High"/>
    <s v="November"/>
    <s v="Q4"/>
    <s v="Yes"/>
    <n v="1"/>
    <n v="6617.1314999999995"/>
    <n v="50731.341499999995"/>
  </r>
  <r>
    <n v="5609"/>
    <s v="R02464"/>
    <x v="726"/>
    <n v="67"/>
    <x v="1"/>
    <x v="5"/>
    <x v="67"/>
    <n v="5"/>
    <x v="0"/>
    <s v="Mobile Payment"/>
    <s v="In Store"/>
    <s v="Yes"/>
    <s v="Very comfortable"/>
    <x v="1"/>
    <x v="0"/>
    <x v="1"/>
    <x v="5"/>
    <n v="1859.13"/>
    <x v="5"/>
    <s v="Western Region"/>
    <s v="Medium"/>
    <s v="June"/>
    <s v="Q2"/>
    <s v="No"/>
    <n v="0"/>
    <n v="278.86950000000002"/>
    <n v="2137.9994999999999"/>
  </r>
  <r>
    <n v="5610"/>
    <s v="R07389"/>
    <x v="161"/>
    <n v="34"/>
    <x v="2"/>
    <x v="1"/>
    <x v="18"/>
    <n v="2"/>
    <x v="1"/>
    <s v="Debit Card"/>
    <s v="Click &amp; Collect"/>
    <s v="No"/>
    <s v="Item missing accessories"/>
    <x v="0"/>
    <x v="1"/>
    <x v="1"/>
    <x v="1"/>
    <n v="1712.08"/>
    <x v="7"/>
    <s v="Southern Region"/>
    <s v="Medium"/>
    <s v="March"/>
    <s v="Q1"/>
    <s v="No"/>
    <n v="1"/>
    <n v="256.81199999999995"/>
    <n v="1968.8919999999998"/>
  </r>
  <r>
    <n v="5611"/>
    <s v="R01789"/>
    <x v="90"/>
    <n v="75"/>
    <x v="1"/>
    <x v="4"/>
    <x v="102"/>
    <n v="3"/>
    <x v="0"/>
    <s v="Credit Card"/>
    <s v="In Store"/>
    <s v="Yes"/>
    <s v="Item missing accessories"/>
    <x v="2"/>
    <x v="1"/>
    <x v="0"/>
    <x v="5"/>
    <n v="996.44"/>
    <x v="2"/>
    <s v="Central Region"/>
    <s v="Medium"/>
    <s v="July"/>
    <s v="Q3"/>
    <s v="No"/>
    <n v="0"/>
    <n v="149.46600000000001"/>
    <n v="1145.9059999999999"/>
  </r>
  <r>
    <n v="5612"/>
    <s v="R00251"/>
    <x v="442"/>
    <n v="78"/>
    <x v="0"/>
    <x v="6"/>
    <x v="12"/>
    <n v="3"/>
    <x v="1"/>
    <s v="Debit Card"/>
    <s v="Click &amp; Collect"/>
    <s v="No"/>
    <s v="Fits perfectly"/>
    <x v="2"/>
    <x v="0"/>
    <x v="0"/>
    <x v="5"/>
    <n v="228.08"/>
    <x v="8"/>
    <s v="Gauteng Region"/>
    <s v="Low"/>
    <s v="September"/>
    <s v="Q3"/>
    <s v="No"/>
    <n v="1"/>
    <n v="34.212000000000003"/>
    <n v="262.29199999999997"/>
  </r>
  <r>
    <n v="5613"/>
    <s v="R07636"/>
    <x v="594"/>
    <n v="56"/>
    <x v="0"/>
    <x v="2"/>
    <x v="10"/>
    <n v="1"/>
    <x v="0"/>
    <s v="Credit Card"/>
    <s v="Home Delivery"/>
    <s v="Yes"/>
    <s v="Instructions unclear"/>
    <x v="3"/>
    <x v="2"/>
    <x v="0"/>
    <x v="0"/>
    <n v="276.82"/>
    <x v="7"/>
    <s v="Northern Region"/>
    <s v="Low"/>
    <s v="December"/>
    <s v="Q4"/>
    <s v="No"/>
    <n v="0"/>
    <n v="41.522999999999996"/>
    <n v="318.34299999999996"/>
  </r>
  <r>
    <n v="5614"/>
    <s v="R08400"/>
    <x v="9"/>
    <n v="80"/>
    <x v="1"/>
    <x v="6"/>
    <x v="40"/>
    <n v="5"/>
    <x v="0"/>
    <s v="Credit Card"/>
    <s v="In Store"/>
    <s v="Yes"/>
    <s v="Highly recommend"/>
    <x v="1"/>
    <x v="0"/>
    <x v="1"/>
    <x v="5"/>
    <n v="1619.07"/>
    <x v="7"/>
    <s v="Gauteng Region"/>
    <s v="Medium"/>
    <s v="August"/>
    <s v="Q3"/>
    <s v="No"/>
    <n v="0"/>
    <n v="242.86049999999997"/>
    <n v="1861.9304999999997"/>
  </r>
  <r>
    <n v="5616"/>
    <s v="R00193"/>
    <x v="689"/>
    <n v="51"/>
    <x v="1"/>
    <x v="7"/>
    <x v="112"/>
    <n v="4"/>
    <x v="0"/>
    <s v="Credit Card"/>
    <s v="Click &amp; Collect"/>
    <s v="No"/>
    <s v="Very comfortable"/>
    <x v="4"/>
    <x v="0"/>
    <x v="1"/>
    <x v="4"/>
    <n v="1482.94"/>
    <x v="5"/>
    <s v="Western Region"/>
    <s v="Medium"/>
    <s v="May"/>
    <s v="Q2"/>
    <s v="No"/>
    <n v="0"/>
    <n v="222.441"/>
    <n v="1705.3809999999999"/>
  </r>
  <r>
    <n v="5617"/>
    <s v="R00821"/>
    <x v="462"/>
    <n v="48"/>
    <x v="2"/>
    <x v="3"/>
    <x v="10"/>
    <n v="5"/>
    <x v="1"/>
    <s v="Credit Card"/>
    <s v="Click &amp; Collect"/>
    <s v="Yes"/>
    <s v="Easy online ordering"/>
    <x v="1"/>
    <x v="0"/>
    <x v="1"/>
    <x v="4"/>
    <n v="276.82"/>
    <x v="7"/>
    <s v="Central Region"/>
    <s v="Low"/>
    <s v="May"/>
    <s v="Q2"/>
    <s v="No"/>
    <n v="1"/>
    <n v="41.522999999999996"/>
    <n v="318.34299999999996"/>
  </r>
  <r>
    <n v="5619"/>
    <s v="R05909"/>
    <x v="294"/>
    <n v="42"/>
    <x v="1"/>
    <x v="2"/>
    <x v="68"/>
    <n v="2"/>
    <x v="0"/>
    <s v="Debit Card"/>
    <s v="Click &amp; Collect"/>
    <s v="Yes"/>
    <s v="Packaging could improve"/>
    <x v="0"/>
    <x v="2"/>
    <x v="0"/>
    <x v="3"/>
    <n v="6698.54"/>
    <x v="6"/>
    <s v="Northern Region"/>
    <s v="High"/>
    <s v="June"/>
    <s v="Q2"/>
    <s v="Yes"/>
    <n v="0"/>
    <n v="1004.7809999999999"/>
    <n v="7703.320999999999"/>
  </r>
  <r>
    <n v="5620"/>
    <s v="R07434"/>
    <x v="603"/>
    <n v="28"/>
    <x v="0"/>
    <x v="0"/>
    <x v="29"/>
    <n v="1"/>
    <x v="1"/>
    <s v="Cash"/>
    <s v="Click &amp; Collect"/>
    <s v="No"/>
    <s v="Looks premium"/>
    <x v="3"/>
    <x v="0"/>
    <x v="0"/>
    <x v="1"/>
    <n v="1355.08"/>
    <x v="2"/>
    <s v="Northern Region"/>
    <s v="Medium"/>
    <s v="December"/>
    <s v="Q4"/>
    <s v="No"/>
    <n v="1"/>
    <n v="203.26199999999997"/>
    <n v="1558.3419999999999"/>
  </r>
  <r>
    <n v="5621"/>
    <s v="R05910"/>
    <x v="726"/>
    <n v="51"/>
    <x v="0"/>
    <x v="0"/>
    <x v="119"/>
    <n v="5"/>
    <x v="1"/>
    <s v="Cash"/>
    <s v="In Store"/>
    <s v="Yes"/>
    <s v="Worth the money"/>
    <x v="1"/>
    <x v="0"/>
    <x v="1"/>
    <x v="4"/>
    <n v="618.72"/>
    <x v="2"/>
    <s v="Northern Region"/>
    <s v="Medium"/>
    <s v="June"/>
    <s v="Q2"/>
    <s v="No"/>
    <n v="1"/>
    <n v="92.808000000000007"/>
    <n v="711.52800000000002"/>
  </r>
  <r>
    <n v="5623"/>
    <s v="R07276"/>
    <x v="69"/>
    <n v="65"/>
    <x v="2"/>
    <x v="6"/>
    <x v="88"/>
    <n v="1"/>
    <x v="0"/>
    <s v="Mobile Payment"/>
    <s v="Home Delivery"/>
    <s v="No"/>
    <s v="Average quality"/>
    <x v="3"/>
    <x v="2"/>
    <x v="0"/>
    <x v="5"/>
    <n v="529.15"/>
    <x v="0"/>
    <s v="Gauteng Region"/>
    <s v="Medium"/>
    <s v="January"/>
    <s v="Q1"/>
    <s v="No"/>
    <n v="0"/>
    <n v="79.372499999999988"/>
    <n v="608.52249999999992"/>
  </r>
  <r>
    <n v="5624"/>
    <s v="R05389"/>
    <x v="563"/>
    <n v="45"/>
    <x v="0"/>
    <x v="1"/>
    <x v="65"/>
    <n v="1"/>
    <x v="1"/>
    <s v="EFT"/>
    <s v="In Store"/>
    <s v="Yes"/>
    <s v="Great customer service"/>
    <x v="3"/>
    <x v="0"/>
    <x v="0"/>
    <x v="4"/>
    <n v="45.96"/>
    <x v="3"/>
    <s v="Southern Region"/>
    <s v="Low"/>
    <s v="February"/>
    <s v="Q1"/>
    <s v="No"/>
    <n v="1"/>
    <n v="6.8940000000000001"/>
    <n v="52.853999999999999"/>
  </r>
  <r>
    <n v="5625"/>
    <s v="R04167"/>
    <x v="13"/>
    <m/>
    <x v="0"/>
    <x v="6"/>
    <x v="76"/>
    <n v="2"/>
    <x v="1"/>
    <s v="Debit Card"/>
    <s v="In Store"/>
    <s v="Yes"/>
    <s v="Would definitely buy again"/>
    <x v="0"/>
    <x v="0"/>
    <x v="0"/>
    <x v="6"/>
    <n v="824.74"/>
    <x v="8"/>
    <s v="Gauteng Region"/>
    <s v="Medium"/>
    <s v="August"/>
    <s v="Q3"/>
    <s v="No"/>
    <n v="1"/>
    <n v="123.711"/>
    <n v="948.45099999999991"/>
  </r>
  <r>
    <n v="5626"/>
    <s v="R04952"/>
    <x v="201"/>
    <n v="23"/>
    <x v="0"/>
    <x v="1"/>
    <x v="71"/>
    <n v="2"/>
    <x v="0"/>
    <s v="Cash"/>
    <s v="Click &amp; Collect"/>
    <s v="No"/>
    <s v="Very fast delivery"/>
    <x v="0"/>
    <x v="0"/>
    <x v="0"/>
    <x v="2"/>
    <n v="1171.25"/>
    <x v="4"/>
    <s v="Southern Region"/>
    <s v="Medium"/>
    <s v="June"/>
    <s v="Q2"/>
    <s v="No"/>
    <n v="0"/>
    <n v="175.6875"/>
    <n v="1346.9375"/>
  </r>
  <r>
    <n v="5629"/>
    <s v="R08444"/>
    <x v="638"/>
    <n v="73"/>
    <x v="2"/>
    <x v="8"/>
    <x v="45"/>
    <n v="1"/>
    <x v="0"/>
    <s v="Debit Card"/>
    <s v="Click &amp; Collect"/>
    <s v="Yes"/>
    <s v="Exactly as advertised"/>
    <x v="3"/>
    <x v="0"/>
    <x v="0"/>
    <x v="5"/>
    <n v="139.72999999999999"/>
    <x v="1"/>
    <s v="Eastern Region"/>
    <s v="Low"/>
    <s v="February"/>
    <s v="Q1"/>
    <s v="No"/>
    <n v="0"/>
    <n v="20.959499999999998"/>
    <n v="160.68949999999998"/>
  </r>
  <r>
    <n v="5630"/>
    <s v="R08961"/>
    <x v="671"/>
    <n v="37"/>
    <x v="2"/>
    <x v="8"/>
    <x v="109"/>
    <n v="1"/>
    <x v="1"/>
    <s v="EFT"/>
    <s v="Click &amp; Collect"/>
    <s v="No"/>
    <s v="Exactly as advertised"/>
    <x v="3"/>
    <x v="0"/>
    <x v="0"/>
    <x v="3"/>
    <n v="470.6"/>
    <x v="4"/>
    <s v="Eastern Region"/>
    <s v="Low"/>
    <s v="June"/>
    <s v="Q2"/>
    <s v="No"/>
    <n v="1"/>
    <n v="70.59"/>
    <n v="541.18999999999994"/>
  </r>
  <r>
    <n v="5631"/>
    <s v="R04928"/>
    <x v="21"/>
    <n v="36"/>
    <x v="1"/>
    <x v="7"/>
    <x v="49"/>
    <n v="2"/>
    <x v="0"/>
    <s v="EFT"/>
    <s v="In Store"/>
    <s v="Yes"/>
    <s v="Long waiting time"/>
    <x v="0"/>
    <x v="1"/>
    <x v="1"/>
    <x v="3"/>
    <n v="134.01"/>
    <x v="3"/>
    <s v="Western Region"/>
    <s v="Low"/>
    <s v="November"/>
    <s v="Q4"/>
    <s v="No"/>
    <n v="0"/>
    <n v="20.101499999999998"/>
    <n v="154.11149999999998"/>
  </r>
  <r>
    <n v="5632"/>
    <s v="R06962"/>
    <x v="318"/>
    <m/>
    <x v="1"/>
    <x v="3"/>
    <x v="23"/>
    <n v="2"/>
    <x v="1"/>
    <s v="Mobile Payment"/>
    <s v="Click &amp; Collect"/>
    <s v="No"/>
    <s v="Very fast delivery"/>
    <x v="0"/>
    <x v="0"/>
    <x v="0"/>
    <x v="6"/>
    <n v="2340.5700000000002"/>
    <x v="8"/>
    <s v="Central Region"/>
    <s v="Medium"/>
    <s v="April"/>
    <s v="Q2"/>
    <s v="No"/>
    <n v="1"/>
    <n v="351.08550000000002"/>
    <n v="2691.6554999999998"/>
  </r>
  <r>
    <n v="5633"/>
    <s v="R05553"/>
    <x v="478"/>
    <n v="61"/>
    <x v="0"/>
    <x v="5"/>
    <x v="21"/>
    <n v="5"/>
    <x v="1"/>
    <s v="EFT"/>
    <s v="Click &amp; Collect"/>
    <s v="Yes"/>
    <s v="Easy to assemble"/>
    <x v="1"/>
    <x v="0"/>
    <x v="1"/>
    <x v="0"/>
    <n v="369.57"/>
    <x v="0"/>
    <s v="Western Region"/>
    <s v="Low"/>
    <s v="February"/>
    <s v="Q1"/>
    <s v="No"/>
    <n v="1"/>
    <n v="55.435499999999998"/>
    <n v="425.00549999999998"/>
  </r>
  <r>
    <n v="5634"/>
    <s v="R02608"/>
    <x v="232"/>
    <n v="52"/>
    <x v="0"/>
    <x v="4"/>
    <x v="96"/>
    <n v="1"/>
    <x v="0"/>
    <s v="Cash"/>
    <s v="Home Delivery"/>
    <s v="No"/>
    <s v="Exactly as advertised"/>
    <x v="3"/>
    <x v="0"/>
    <x v="0"/>
    <x v="4"/>
    <n v="944.78"/>
    <x v="6"/>
    <s v="Central Region"/>
    <s v="Medium"/>
    <s v="April"/>
    <s v="Q2"/>
    <s v="No"/>
    <n v="0"/>
    <n v="141.71699999999998"/>
    <n v="1086.4969999999998"/>
  </r>
  <r>
    <n v="5635"/>
    <s v="R07710"/>
    <x v="305"/>
    <n v="64"/>
    <x v="1"/>
    <x v="1"/>
    <x v="34"/>
    <n v="4"/>
    <x v="0"/>
    <s v="Credit Card"/>
    <s v="Click &amp; Collect"/>
    <s v="Yes"/>
    <s v="Easy to assemble"/>
    <x v="4"/>
    <x v="0"/>
    <x v="1"/>
    <x v="0"/>
    <n v="14729.04"/>
    <x v="6"/>
    <s v="Southern Region"/>
    <s v="High"/>
    <s v="April"/>
    <s v="Q2"/>
    <s v="Yes"/>
    <n v="0"/>
    <n v="2209.3560000000002"/>
    <n v="16938.396000000001"/>
  </r>
  <r>
    <n v="5636"/>
    <s v="R00239"/>
    <x v="506"/>
    <n v="61"/>
    <x v="2"/>
    <x v="7"/>
    <x v="66"/>
    <n v="1"/>
    <x v="1"/>
    <s v="Debit Card"/>
    <s v="Home Delivery"/>
    <s v="Yes"/>
    <s v="Fits perfectly"/>
    <x v="3"/>
    <x v="0"/>
    <x v="0"/>
    <x v="0"/>
    <n v="759.97"/>
    <x v="8"/>
    <s v="Western Region"/>
    <s v="Medium"/>
    <s v="March"/>
    <s v="Q1"/>
    <s v="No"/>
    <n v="1"/>
    <n v="113.99550000000001"/>
    <n v="873.96550000000002"/>
  </r>
  <r>
    <n v="5637"/>
    <s v="R04016"/>
    <x v="109"/>
    <n v="26"/>
    <x v="2"/>
    <x v="1"/>
    <x v="32"/>
    <n v="4"/>
    <x v="0"/>
    <s v="Cash"/>
    <s v="Click &amp; Collect"/>
    <s v="No"/>
    <s v="Fits perfectly"/>
    <x v="4"/>
    <x v="0"/>
    <x v="1"/>
    <x v="1"/>
    <n v="3086.4"/>
    <x v="7"/>
    <s v="Southern Region"/>
    <s v="Medium"/>
    <s v="April"/>
    <s v="Q2"/>
    <s v="No"/>
    <n v="0"/>
    <n v="462.96"/>
    <n v="3549.3599999999997"/>
  </r>
  <r>
    <n v="5638"/>
    <s v="R09404"/>
    <x v="305"/>
    <n v="55"/>
    <x v="1"/>
    <x v="5"/>
    <x v="26"/>
    <n v="4"/>
    <x v="1"/>
    <s v="Mobile Payment"/>
    <s v="Home Delivery"/>
    <s v="Yes"/>
    <s v="Helpful staff"/>
    <x v="4"/>
    <x v="0"/>
    <x v="1"/>
    <x v="0"/>
    <n v="27815.439999999999"/>
    <x v="6"/>
    <s v="Western Region"/>
    <s v="High"/>
    <s v="April"/>
    <s v="Q2"/>
    <s v="Yes"/>
    <n v="1"/>
    <n v="4172.3159999999998"/>
    <n v="31987.755999999998"/>
  </r>
  <r>
    <n v="5639"/>
    <s v="R02978"/>
    <x v="424"/>
    <n v="19"/>
    <x v="1"/>
    <x v="6"/>
    <x v="87"/>
    <n v="2"/>
    <x v="1"/>
    <s v="Cash"/>
    <s v="Click &amp; Collect"/>
    <s v="Yes"/>
    <s v="Easy online ordering"/>
    <x v="0"/>
    <x v="0"/>
    <x v="0"/>
    <x v="2"/>
    <n v="828.82"/>
    <x v="5"/>
    <s v="Gauteng Region"/>
    <s v="Medium"/>
    <s v="November"/>
    <s v="Q4"/>
    <s v="No"/>
    <n v="1"/>
    <n v="124.32300000000001"/>
    <n v="953.14300000000003"/>
  </r>
  <r>
    <n v="5642"/>
    <s v="R07841"/>
    <x v="360"/>
    <m/>
    <x v="0"/>
    <x v="4"/>
    <x v="34"/>
    <n v="4"/>
    <x v="0"/>
    <s v="Cash"/>
    <s v="Click &amp; Collect"/>
    <s v="No"/>
    <s v="Excellent value"/>
    <x v="4"/>
    <x v="0"/>
    <x v="1"/>
    <x v="6"/>
    <n v="14729.04"/>
    <x v="6"/>
    <s v="Central Region"/>
    <s v="High"/>
    <s v="December"/>
    <s v="Q4"/>
    <s v="Yes"/>
    <n v="0"/>
    <n v="2209.3560000000002"/>
    <n v="16938.396000000001"/>
  </r>
  <r>
    <n v="5643"/>
    <s v="R05474"/>
    <x v="635"/>
    <n v="52"/>
    <x v="0"/>
    <x v="3"/>
    <x v="44"/>
    <n v="5"/>
    <x v="0"/>
    <s v="Cash"/>
    <s v="In Store"/>
    <s v="No"/>
    <s v="Item missing accessories"/>
    <x v="1"/>
    <x v="1"/>
    <x v="0"/>
    <x v="4"/>
    <n v="2849.09"/>
    <x v="7"/>
    <s v="Central Region"/>
    <s v="Medium"/>
    <s v="February"/>
    <s v="Q1"/>
    <s v="No"/>
    <n v="0"/>
    <n v="427.36349999999999"/>
    <n v="3276.4535000000001"/>
  </r>
  <r>
    <n v="5644"/>
    <s v="R00946"/>
    <x v="449"/>
    <n v="52"/>
    <x v="0"/>
    <x v="5"/>
    <x v="91"/>
    <n v="4"/>
    <x v="0"/>
    <s v="EFT"/>
    <s v="Click &amp; Collect"/>
    <s v="No"/>
    <s v="Product exceeded expectations"/>
    <x v="4"/>
    <x v="0"/>
    <x v="1"/>
    <x v="4"/>
    <n v="53.85"/>
    <x v="3"/>
    <s v="Western Region"/>
    <s v="Low"/>
    <s v="December"/>
    <s v="Q4"/>
    <s v="No"/>
    <n v="0"/>
    <n v="8.0775000000000006"/>
    <n v="61.927499999999995"/>
  </r>
  <r>
    <n v="5645"/>
    <s v="R09057"/>
    <x v="328"/>
    <n v="30"/>
    <x v="1"/>
    <x v="6"/>
    <x v="81"/>
    <n v="5"/>
    <x v="0"/>
    <s v="EFT"/>
    <s v="Click &amp; Collect"/>
    <s v="Yes"/>
    <m/>
    <x v="1"/>
    <x v="3"/>
    <x v="2"/>
    <x v="1"/>
    <n v="375.53"/>
    <x v="4"/>
    <s v="Gauteng Region"/>
    <s v="Low"/>
    <s v="April"/>
    <s v="Q2"/>
    <s v="No"/>
    <n v="0"/>
    <n v="56.329499999999996"/>
    <n v="431.85949999999991"/>
  </r>
  <r>
    <n v="5646"/>
    <s v="R07930"/>
    <x v="502"/>
    <n v="30"/>
    <x v="0"/>
    <x v="0"/>
    <x v="66"/>
    <n v="2"/>
    <x v="1"/>
    <s v="Debit Card"/>
    <s v="Click &amp; Collect"/>
    <s v="Yes"/>
    <s v="Helpful staff"/>
    <x v="0"/>
    <x v="0"/>
    <x v="0"/>
    <x v="1"/>
    <n v="759.97"/>
    <x v="8"/>
    <s v="Northern Region"/>
    <s v="Medium"/>
    <s v="October"/>
    <s v="Q4"/>
    <s v="No"/>
    <n v="1"/>
    <n v="113.99550000000001"/>
    <n v="873.96550000000002"/>
  </r>
  <r>
    <n v="5647"/>
    <s v="R05098"/>
    <x v="544"/>
    <n v="24"/>
    <x v="2"/>
    <x v="1"/>
    <x v="34"/>
    <n v="3"/>
    <x v="0"/>
    <s v="Credit Card"/>
    <s v="In Store"/>
    <s v="No"/>
    <s v="Packaging could improve"/>
    <x v="2"/>
    <x v="2"/>
    <x v="1"/>
    <x v="2"/>
    <n v="14729.04"/>
    <x v="6"/>
    <s v="Southern Region"/>
    <s v="High"/>
    <s v="March"/>
    <s v="Q1"/>
    <s v="Yes"/>
    <n v="0"/>
    <n v="2209.3560000000002"/>
    <n v="16938.396000000001"/>
  </r>
  <r>
    <n v="5648"/>
    <s v="R07034"/>
    <x v="297"/>
    <m/>
    <x v="2"/>
    <x v="6"/>
    <x v="74"/>
    <n v="1"/>
    <x v="1"/>
    <s v="Cash"/>
    <s v="Home Delivery"/>
    <s v="Yes"/>
    <s v="Long waiting time"/>
    <x v="3"/>
    <x v="1"/>
    <x v="1"/>
    <x v="6"/>
    <n v="1000.7"/>
    <x v="4"/>
    <s v="Gauteng Region"/>
    <s v="Medium"/>
    <s v="November"/>
    <s v="Q4"/>
    <s v="No"/>
    <n v="1"/>
    <n v="150.10499999999999"/>
    <n v="1150.8050000000001"/>
  </r>
  <r>
    <n v="5650"/>
    <s v="R03553"/>
    <x v="480"/>
    <n v="74"/>
    <x v="0"/>
    <x v="4"/>
    <x v="25"/>
    <n v="2"/>
    <x v="0"/>
    <s v="Debit Card"/>
    <s v="Home Delivery"/>
    <s v="No"/>
    <s v="Packaging could improve"/>
    <x v="0"/>
    <x v="2"/>
    <x v="0"/>
    <x v="5"/>
    <n v="4455.18"/>
    <x v="2"/>
    <s v="Central Region"/>
    <s v="Medium"/>
    <s v="December"/>
    <s v="Q4"/>
    <s v="No"/>
    <n v="0"/>
    <n v="668.27700000000004"/>
    <n v="5123.4570000000003"/>
  </r>
  <r>
    <n v="5652"/>
    <s v="R03361"/>
    <x v="366"/>
    <n v="19"/>
    <x v="2"/>
    <x v="5"/>
    <x v="86"/>
    <n v="3"/>
    <x v="0"/>
    <s v="Cash"/>
    <s v="Home Delivery"/>
    <s v="No"/>
    <s v="Product exceeded expectations"/>
    <x v="2"/>
    <x v="0"/>
    <x v="0"/>
    <x v="2"/>
    <n v="5258.73"/>
    <x v="2"/>
    <s v="Western Region"/>
    <s v="High"/>
    <s v="September"/>
    <s v="Q3"/>
    <s v="Yes"/>
    <n v="0"/>
    <n v="788.80949999999996"/>
    <n v="6047.539499999999"/>
  </r>
  <r>
    <n v="5653"/>
    <s v="R05744"/>
    <x v="692"/>
    <n v="68"/>
    <x v="2"/>
    <x v="2"/>
    <x v="2"/>
    <n v="2"/>
    <x v="1"/>
    <s v="Cash"/>
    <s v="Click &amp; Collect"/>
    <s v="Yes"/>
    <m/>
    <x v="0"/>
    <x v="3"/>
    <x v="2"/>
    <x v="5"/>
    <n v="230.14"/>
    <x v="2"/>
    <s v="Northern Region"/>
    <s v="Low"/>
    <s v="August"/>
    <s v="Q3"/>
    <s v="No"/>
    <n v="1"/>
    <n v="34.520999999999994"/>
    <n v="264.66099999999994"/>
  </r>
  <r>
    <n v="5654"/>
    <s v="R05629"/>
    <x v="430"/>
    <n v="56"/>
    <x v="0"/>
    <x v="2"/>
    <x v="70"/>
    <n v="5"/>
    <x v="1"/>
    <s v="Debit Card"/>
    <s v="In Store"/>
    <s v="No"/>
    <s v="Worth the money"/>
    <x v="1"/>
    <x v="0"/>
    <x v="1"/>
    <x v="0"/>
    <n v="605.1"/>
    <x v="8"/>
    <s v="Northern Region"/>
    <s v="Medium"/>
    <s v="January"/>
    <s v="Q1"/>
    <s v="No"/>
    <n v="1"/>
    <n v="90.765000000000001"/>
    <n v="695.86500000000001"/>
  </r>
  <r>
    <n v="5655"/>
    <s v="R02411"/>
    <x v="74"/>
    <n v="46"/>
    <x v="0"/>
    <x v="1"/>
    <x v="60"/>
    <n v="2"/>
    <x v="1"/>
    <s v="Debit Card"/>
    <s v="In Store"/>
    <s v="No"/>
    <s v="Long waiting time"/>
    <x v="0"/>
    <x v="1"/>
    <x v="1"/>
    <x v="4"/>
    <n v="5064"/>
    <x v="2"/>
    <s v="Southern Region"/>
    <s v="High"/>
    <s v="September"/>
    <s v="Q3"/>
    <s v="Yes"/>
    <n v="1"/>
    <n v="759.6"/>
    <n v="5823.5999999999995"/>
  </r>
  <r>
    <n v="5656"/>
    <s v="R04508"/>
    <x v="602"/>
    <m/>
    <x v="0"/>
    <x v="8"/>
    <x v="65"/>
    <n v="5"/>
    <x v="0"/>
    <s v="Credit Card"/>
    <s v="Click &amp; Collect"/>
    <s v="No"/>
    <s v="Helpful staff"/>
    <x v="1"/>
    <x v="0"/>
    <x v="1"/>
    <x v="6"/>
    <n v="45.96"/>
    <x v="3"/>
    <s v="Eastern Region"/>
    <s v="Low"/>
    <s v="October"/>
    <s v="Q4"/>
    <s v="No"/>
    <n v="0"/>
    <n v="6.8940000000000001"/>
    <n v="52.853999999999999"/>
  </r>
  <r>
    <n v="5657"/>
    <s v="R08592"/>
    <x v="265"/>
    <n v="32"/>
    <x v="2"/>
    <x v="2"/>
    <x v="0"/>
    <n v="2"/>
    <x v="1"/>
    <s v="Cash"/>
    <s v="Home Delivery"/>
    <s v="No"/>
    <s v="Fantastic experience"/>
    <x v="0"/>
    <x v="0"/>
    <x v="0"/>
    <x v="1"/>
    <n v="2479.5700000000002"/>
    <x v="0"/>
    <s v="Northern Region"/>
    <s v="Medium"/>
    <s v="June"/>
    <s v="Q2"/>
    <s v="No"/>
    <n v="1"/>
    <n v="371.93549999999999"/>
    <n v="2851.5054999999998"/>
  </r>
  <r>
    <n v="5658"/>
    <s v="R03983"/>
    <x v="663"/>
    <m/>
    <x v="1"/>
    <x v="0"/>
    <x v="41"/>
    <n v="2"/>
    <x v="1"/>
    <s v="Debit Card"/>
    <s v="Home Delivery"/>
    <s v="Yes"/>
    <s v="Helpful staff"/>
    <x v="0"/>
    <x v="0"/>
    <x v="0"/>
    <x v="6"/>
    <n v="13261"/>
    <x v="6"/>
    <s v="Northern Region"/>
    <s v="High"/>
    <s v="August"/>
    <s v="Q3"/>
    <s v="Yes"/>
    <n v="1"/>
    <n v="1989.1499999999999"/>
    <n v="15250.15"/>
  </r>
  <r>
    <n v="5661"/>
    <s v="R02295"/>
    <x v="601"/>
    <n v="80"/>
    <x v="0"/>
    <x v="8"/>
    <x v="117"/>
    <n v="5"/>
    <x v="1"/>
    <s v="Credit Card"/>
    <s v="Home Delivery"/>
    <s v="No"/>
    <s v="Item missing accessories"/>
    <x v="1"/>
    <x v="1"/>
    <x v="0"/>
    <x v="5"/>
    <n v="6581.78"/>
    <x v="6"/>
    <s v="Eastern Region"/>
    <s v="High"/>
    <s v="September"/>
    <s v="Q3"/>
    <s v="Yes"/>
    <n v="1"/>
    <n v="987.26699999999994"/>
    <n v="7569.0469999999996"/>
  </r>
  <r>
    <n v="5662"/>
    <s v="R02254"/>
    <x v="237"/>
    <n v="63"/>
    <x v="1"/>
    <x v="4"/>
    <x v="83"/>
    <n v="4"/>
    <x v="1"/>
    <s v="EFT"/>
    <s v="Click &amp; Collect"/>
    <s v="No"/>
    <s v="Easy to assemble"/>
    <x v="4"/>
    <x v="0"/>
    <x v="1"/>
    <x v="0"/>
    <n v="3521.64"/>
    <x v="5"/>
    <s v="Central Region"/>
    <s v="Medium"/>
    <s v="August"/>
    <s v="Q3"/>
    <s v="No"/>
    <n v="1"/>
    <n v="528.24599999999998"/>
    <n v="4049.8859999999995"/>
  </r>
  <r>
    <n v="5664"/>
    <s v="R01737"/>
    <x v="68"/>
    <n v="34"/>
    <x v="1"/>
    <x v="1"/>
    <x v="84"/>
    <n v="3"/>
    <x v="1"/>
    <s v="Cash"/>
    <s v="Home Delivery"/>
    <s v="No"/>
    <s v="Easy online ordering"/>
    <x v="2"/>
    <x v="0"/>
    <x v="0"/>
    <x v="1"/>
    <n v="27.35"/>
    <x v="3"/>
    <s v="Southern Region"/>
    <s v="Low"/>
    <s v="November"/>
    <s v="Q4"/>
    <s v="No"/>
    <n v="1"/>
    <n v="4.1025"/>
    <n v="31.452500000000001"/>
  </r>
  <r>
    <n v="5665"/>
    <s v="R06065"/>
    <x v="454"/>
    <n v="57"/>
    <x v="2"/>
    <x v="8"/>
    <x v="70"/>
    <n v="3"/>
    <x v="0"/>
    <s v="EFT"/>
    <s v="In Store"/>
    <s v="Yes"/>
    <s v="Very fast delivery"/>
    <x v="2"/>
    <x v="0"/>
    <x v="0"/>
    <x v="0"/>
    <n v="605.1"/>
    <x v="8"/>
    <s v="Eastern Region"/>
    <s v="Medium"/>
    <s v="April"/>
    <s v="Q2"/>
    <s v="No"/>
    <n v="0"/>
    <n v="90.765000000000001"/>
    <n v="695.86500000000001"/>
  </r>
  <r>
    <n v="5668"/>
    <s v="R08999"/>
    <x v="407"/>
    <n v="56"/>
    <x v="1"/>
    <x v="3"/>
    <x v="99"/>
    <n v="3"/>
    <x v="0"/>
    <s v="EFT"/>
    <s v="Click &amp; Collect"/>
    <s v="Yes"/>
    <s v="Great customer service"/>
    <x v="2"/>
    <x v="0"/>
    <x v="0"/>
    <x v="0"/>
    <n v="786.78"/>
    <x v="8"/>
    <s v="Central Region"/>
    <s v="Medium"/>
    <s v="November"/>
    <s v="Q4"/>
    <s v="No"/>
    <n v="0"/>
    <n v="118.017"/>
    <n v="904.79699999999991"/>
  </r>
  <r>
    <n v="5669"/>
    <s v="R06614"/>
    <x v="497"/>
    <n v="64"/>
    <x v="2"/>
    <x v="3"/>
    <x v="41"/>
    <n v="5"/>
    <x v="0"/>
    <s v="EFT"/>
    <s v="Click &amp; Collect"/>
    <s v="No"/>
    <s v="Great customer service"/>
    <x v="1"/>
    <x v="0"/>
    <x v="1"/>
    <x v="0"/>
    <n v="13261"/>
    <x v="6"/>
    <s v="Central Region"/>
    <s v="High"/>
    <s v="September"/>
    <s v="Q3"/>
    <s v="Yes"/>
    <n v="0"/>
    <n v="1989.1499999999999"/>
    <n v="15250.15"/>
  </r>
  <r>
    <n v="5670"/>
    <s v="R09619"/>
    <x v="147"/>
    <n v="50"/>
    <x v="0"/>
    <x v="7"/>
    <x v="115"/>
    <n v="4"/>
    <x v="0"/>
    <s v="Mobile Payment"/>
    <s v="Home Delivery"/>
    <s v="No"/>
    <s v="Fantastic experience"/>
    <x v="4"/>
    <x v="0"/>
    <x v="1"/>
    <x v="4"/>
    <n v="1369.39"/>
    <x v="4"/>
    <s v="Western Region"/>
    <s v="Medium"/>
    <s v="May"/>
    <s v="Q2"/>
    <s v="No"/>
    <n v="0"/>
    <n v="205.4085"/>
    <n v="1574.7985000000001"/>
  </r>
  <r>
    <n v="5671"/>
    <s v="R00499"/>
    <x v="430"/>
    <n v="32"/>
    <x v="0"/>
    <x v="5"/>
    <x v="8"/>
    <n v="2"/>
    <x v="0"/>
    <s v="Cash"/>
    <s v="Click &amp; Collect"/>
    <s v="Yes"/>
    <s v="Long waiting time"/>
    <x v="0"/>
    <x v="1"/>
    <x v="1"/>
    <x v="1"/>
    <n v="5390.8"/>
    <x v="6"/>
    <s v="Western Region"/>
    <s v="High"/>
    <s v="January"/>
    <s v="Q1"/>
    <s v="Yes"/>
    <n v="0"/>
    <n v="808.62"/>
    <n v="6199.42"/>
  </r>
  <r>
    <n v="5672"/>
    <s v="R07753"/>
    <x v="716"/>
    <n v="59"/>
    <x v="0"/>
    <x v="0"/>
    <x v="100"/>
    <n v="4"/>
    <x v="0"/>
    <s v="EFT"/>
    <s v="Click &amp; Collect"/>
    <s v="No"/>
    <s v="Poor packaging"/>
    <x v="4"/>
    <x v="1"/>
    <x v="0"/>
    <x v="0"/>
    <n v="5432.76"/>
    <x v="5"/>
    <s v="Northern Region"/>
    <s v="High"/>
    <s v="June"/>
    <s v="Q2"/>
    <s v="Yes"/>
    <n v="0"/>
    <n v="814.91399999999999"/>
    <n v="6247.674"/>
  </r>
  <r>
    <n v="5674"/>
    <s v="R08362"/>
    <x v="311"/>
    <n v="21"/>
    <x v="2"/>
    <x v="0"/>
    <x v="41"/>
    <n v="4"/>
    <x v="0"/>
    <s v="Mobile Payment"/>
    <s v="Home Delivery"/>
    <s v="No"/>
    <s v="Great customer service"/>
    <x v="4"/>
    <x v="0"/>
    <x v="1"/>
    <x v="2"/>
    <n v="13261"/>
    <x v="6"/>
    <s v="Northern Region"/>
    <s v="High"/>
    <s v="February"/>
    <s v="Q1"/>
    <s v="Yes"/>
    <n v="0"/>
    <n v="1989.1499999999999"/>
    <n v="15250.15"/>
  </r>
  <r>
    <n v="5675"/>
    <s v="R08982"/>
    <x v="49"/>
    <n v="34"/>
    <x v="2"/>
    <x v="0"/>
    <x v="108"/>
    <n v="2"/>
    <x v="1"/>
    <s v="Mobile Payment"/>
    <s v="Home Delivery"/>
    <s v="No"/>
    <s v="Arrived damaged"/>
    <x v="0"/>
    <x v="1"/>
    <x v="1"/>
    <x v="1"/>
    <n v="880.49"/>
    <x v="5"/>
    <s v="Northern Region"/>
    <s v="Medium"/>
    <s v="May"/>
    <s v="Q2"/>
    <s v="No"/>
    <n v="1"/>
    <n v="132.0735"/>
    <n v="1012.5635"/>
  </r>
  <r>
    <n v="5676"/>
    <s v="R05925"/>
    <x v="398"/>
    <n v="54"/>
    <x v="0"/>
    <x v="6"/>
    <x v="68"/>
    <n v="4"/>
    <x v="1"/>
    <s v="Mobile Payment"/>
    <s v="In Store"/>
    <s v="No"/>
    <s v="Very fast delivery"/>
    <x v="4"/>
    <x v="0"/>
    <x v="1"/>
    <x v="4"/>
    <n v="6698.54"/>
    <x v="6"/>
    <s v="Gauteng Region"/>
    <s v="High"/>
    <s v="September"/>
    <s v="Q3"/>
    <s v="Yes"/>
    <n v="1"/>
    <n v="1004.7809999999999"/>
    <n v="7703.320999999999"/>
  </r>
  <r>
    <n v="5677"/>
    <s v="R03090"/>
    <x v="330"/>
    <n v="28"/>
    <x v="1"/>
    <x v="2"/>
    <x v="96"/>
    <n v="4"/>
    <x v="0"/>
    <s v="Credit Card"/>
    <s v="Click &amp; Collect"/>
    <s v="No"/>
    <s v="Worth the money"/>
    <x v="4"/>
    <x v="0"/>
    <x v="1"/>
    <x v="1"/>
    <n v="944.78"/>
    <x v="6"/>
    <s v="Northern Region"/>
    <s v="Medium"/>
    <s v="October"/>
    <s v="Q4"/>
    <s v="No"/>
    <n v="0"/>
    <n v="141.71699999999998"/>
    <n v="1086.4969999999998"/>
  </r>
  <r>
    <n v="5678"/>
    <s v="R07465"/>
    <x v="288"/>
    <m/>
    <x v="1"/>
    <x v="7"/>
    <x v="73"/>
    <n v="2"/>
    <x v="1"/>
    <s v="Cash"/>
    <s v="In Store"/>
    <s v="No"/>
    <s v="Item missing accessories"/>
    <x v="0"/>
    <x v="1"/>
    <x v="1"/>
    <x v="6"/>
    <n v="657.5"/>
    <x v="5"/>
    <s v="Western Region"/>
    <s v="Medium"/>
    <s v="August"/>
    <s v="Q3"/>
    <s v="No"/>
    <n v="1"/>
    <n v="98.625"/>
    <n v="756.12499999999989"/>
  </r>
  <r>
    <n v="5681"/>
    <s v="R00597"/>
    <x v="500"/>
    <m/>
    <x v="1"/>
    <x v="1"/>
    <x v="109"/>
    <n v="5"/>
    <x v="1"/>
    <s v="Cash"/>
    <s v="In Store"/>
    <s v="Yes"/>
    <s v="Great customer service"/>
    <x v="1"/>
    <x v="0"/>
    <x v="1"/>
    <x v="6"/>
    <n v="470.6"/>
    <x v="4"/>
    <s v="Southern Region"/>
    <s v="Low"/>
    <s v="January"/>
    <s v="Q1"/>
    <s v="No"/>
    <n v="1"/>
    <n v="70.59"/>
    <n v="541.18999999999994"/>
  </r>
  <r>
    <n v="5682"/>
    <s v="R09233"/>
    <x v="255"/>
    <n v="45"/>
    <x v="1"/>
    <x v="5"/>
    <x v="71"/>
    <n v="2"/>
    <x v="1"/>
    <s v="EFT"/>
    <s v="Home Delivery"/>
    <s v="No"/>
    <s v="Poor packaging"/>
    <x v="0"/>
    <x v="1"/>
    <x v="1"/>
    <x v="4"/>
    <n v="1171.25"/>
    <x v="4"/>
    <s v="Western Region"/>
    <s v="Medium"/>
    <s v="March"/>
    <s v="Q1"/>
    <s v="No"/>
    <n v="1"/>
    <n v="175.6875"/>
    <n v="1346.9375"/>
  </r>
  <r>
    <n v="5686"/>
    <s v="R01648"/>
    <x v="549"/>
    <m/>
    <x v="1"/>
    <x v="2"/>
    <x v="63"/>
    <n v="5"/>
    <x v="1"/>
    <s v="Debit Card"/>
    <s v="In Store"/>
    <s v="No"/>
    <s v="Instructions unclear"/>
    <x v="1"/>
    <x v="2"/>
    <x v="0"/>
    <x v="6"/>
    <n v="1604.87"/>
    <x v="0"/>
    <s v="Northern Region"/>
    <s v="Medium"/>
    <s v="May"/>
    <s v="Q2"/>
    <s v="No"/>
    <n v="1"/>
    <n v="240.73049999999998"/>
    <n v="1845.6004999999998"/>
  </r>
  <r>
    <n v="5687"/>
    <s v="R06344"/>
    <x v="93"/>
    <n v="74"/>
    <x v="2"/>
    <x v="2"/>
    <x v="30"/>
    <n v="5"/>
    <x v="1"/>
    <s v="Credit Card"/>
    <s v="Home Delivery"/>
    <s v="No"/>
    <s v="Helpful staff"/>
    <x v="1"/>
    <x v="0"/>
    <x v="1"/>
    <x v="5"/>
    <n v="2962.6"/>
    <x v="2"/>
    <s v="Northern Region"/>
    <s v="Medium"/>
    <s v="March"/>
    <s v="Q1"/>
    <s v="No"/>
    <n v="1"/>
    <n v="444.39"/>
    <n v="3406.99"/>
  </r>
  <r>
    <n v="5688"/>
    <s v="R07151"/>
    <x v="522"/>
    <n v="71"/>
    <x v="0"/>
    <x v="3"/>
    <x v="17"/>
    <n v="2"/>
    <x v="1"/>
    <s v="Mobile Payment"/>
    <s v="Click &amp; Collect"/>
    <s v="No"/>
    <s v="Easy to assemble"/>
    <x v="0"/>
    <x v="0"/>
    <x v="0"/>
    <x v="5"/>
    <n v="471.63"/>
    <x v="1"/>
    <s v="Central Region"/>
    <s v="Low"/>
    <s v="March"/>
    <s v="Q1"/>
    <s v="No"/>
    <n v="1"/>
    <n v="70.744500000000002"/>
    <n v="542.3744999999999"/>
  </r>
  <r>
    <n v="5689"/>
    <s v="R02701"/>
    <x v="659"/>
    <n v="23"/>
    <x v="0"/>
    <x v="1"/>
    <x v="20"/>
    <n v="2"/>
    <x v="0"/>
    <s v="Cash"/>
    <s v="Home Delivery"/>
    <s v="Yes"/>
    <s v="Helpful staff"/>
    <x v="0"/>
    <x v="0"/>
    <x v="0"/>
    <x v="2"/>
    <n v="3747.26"/>
    <x v="8"/>
    <s v="Southern Region"/>
    <s v="Medium"/>
    <s v="November"/>
    <s v="Q4"/>
    <s v="No"/>
    <n v="0"/>
    <n v="562.08900000000006"/>
    <n v="4309.3490000000002"/>
  </r>
  <r>
    <n v="5690"/>
    <s v="R09676"/>
    <x v="173"/>
    <n v="38"/>
    <x v="1"/>
    <x v="6"/>
    <x v="60"/>
    <n v="2"/>
    <x v="0"/>
    <s v="Cash"/>
    <s v="Click &amp; Collect"/>
    <s v="No"/>
    <s v="Average quality"/>
    <x v="0"/>
    <x v="2"/>
    <x v="0"/>
    <x v="3"/>
    <n v="5064"/>
    <x v="2"/>
    <s v="Gauteng Region"/>
    <s v="High"/>
    <s v="October"/>
    <s v="Q4"/>
    <s v="Yes"/>
    <n v="0"/>
    <n v="759.6"/>
    <n v="5823.5999999999995"/>
  </r>
  <r>
    <n v="5691"/>
    <s v="R01701"/>
    <x v="286"/>
    <n v="45"/>
    <x v="0"/>
    <x v="8"/>
    <x v="1"/>
    <n v="1"/>
    <x v="0"/>
    <s v="Mobile Payment"/>
    <s v="In Store"/>
    <s v="No"/>
    <s v="Easy online ordering"/>
    <x v="3"/>
    <x v="0"/>
    <x v="0"/>
    <x v="4"/>
    <n v="444.38"/>
    <x v="1"/>
    <s v="Eastern Region"/>
    <s v="Low"/>
    <s v="October"/>
    <s v="Q4"/>
    <s v="No"/>
    <n v="0"/>
    <n v="66.656999999999996"/>
    <n v="511.03699999999998"/>
  </r>
  <r>
    <n v="5692"/>
    <s v="R09084"/>
    <x v="488"/>
    <n v="61"/>
    <x v="1"/>
    <x v="3"/>
    <x v="59"/>
    <n v="3"/>
    <x v="1"/>
    <s v="Mobile Payment"/>
    <s v="Click &amp; Collect"/>
    <s v="No"/>
    <s v="Great customer service"/>
    <x v="2"/>
    <x v="0"/>
    <x v="0"/>
    <x v="0"/>
    <n v="8798.49"/>
    <x v="4"/>
    <s v="Central Region"/>
    <s v="High"/>
    <s v="January"/>
    <s v="Q1"/>
    <s v="Yes"/>
    <n v="1"/>
    <n v="1319.7735"/>
    <n v="10118.263499999999"/>
  </r>
  <r>
    <n v="5693"/>
    <s v="R05405"/>
    <x v="281"/>
    <n v="44"/>
    <x v="1"/>
    <x v="8"/>
    <x v="0"/>
    <n v="3"/>
    <x v="0"/>
    <s v="Debit Card"/>
    <s v="Home Delivery"/>
    <s v="No"/>
    <s v="Customer support was excellent"/>
    <x v="2"/>
    <x v="0"/>
    <x v="0"/>
    <x v="3"/>
    <n v="2479.5700000000002"/>
    <x v="0"/>
    <s v="Eastern Region"/>
    <s v="Medium"/>
    <s v="May"/>
    <s v="Q2"/>
    <s v="No"/>
    <n v="0"/>
    <n v="371.93549999999999"/>
    <n v="2851.5054999999998"/>
  </r>
  <r>
    <n v="5694"/>
    <s v="R07458"/>
    <x v="244"/>
    <n v="45"/>
    <x v="2"/>
    <x v="4"/>
    <x v="29"/>
    <n v="3"/>
    <x v="1"/>
    <s v="EFT"/>
    <s v="Home Delivery"/>
    <s v="No"/>
    <s v="Looks premium"/>
    <x v="2"/>
    <x v="0"/>
    <x v="0"/>
    <x v="4"/>
    <n v="1355.08"/>
    <x v="2"/>
    <s v="Central Region"/>
    <s v="Medium"/>
    <s v="January"/>
    <s v="Q1"/>
    <s v="No"/>
    <n v="1"/>
    <n v="203.26199999999997"/>
    <n v="1558.3419999999999"/>
  </r>
  <r>
    <n v="5695"/>
    <s v="R06135"/>
    <x v="286"/>
    <n v="54"/>
    <x v="0"/>
    <x v="4"/>
    <x v="14"/>
    <n v="3"/>
    <x v="1"/>
    <s v="EFT"/>
    <s v="Click &amp; Collect"/>
    <s v="No"/>
    <s v="Product exceeded expectations"/>
    <x v="2"/>
    <x v="0"/>
    <x v="0"/>
    <x v="4"/>
    <n v="1440.59"/>
    <x v="1"/>
    <s v="Central Region"/>
    <s v="Medium"/>
    <s v="October"/>
    <s v="Q4"/>
    <s v="No"/>
    <n v="1"/>
    <n v="216.08849999999998"/>
    <n v="1656.6784999999998"/>
  </r>
  <r>
    <n v="5696"/>
    <s v="R02943"/>
    <x v="388"/>
    <n v="48"/>
    <x v="1"/>
    <x v="8"/>
    <x v="42"/>
    <n v="4"/>
    <x v="1"/>
    <s v="Mobile Payment"/>
    <s v="Click &amp; Collect"/>
    <s v="Yes"/>
    <s v="Excellent product"/>
    <x v="4"/>
    <x v="0"/>
    <x v="1"/>
    <x v="4"/>
    <n v="2099.4"/>
    <x v="2"/>
    <s v="Eastern Region"/>
    <s v="Medium"/>
    <s v="July"/>
    <s v="Q3"/>
    <s v="No"/>
    <n v="1"/>
    <n v="314.91000000000003"/>
    <n v="2414.31"/>
  </r>
  <r>
    <n v="5697"/>
    <s v="R06518"/>
    <x v="151"/>
    <n v="35"/>
    <x v="1"/>
    <x v="0"/>
    <x v="42"/>
    <n v="1"/>
    <x v="1"/>
    <s v="Credit Card"/>
    <s v="Home Delivery"/>
    <s v="No"/>
    <s v="Very fast delivery"/>
    <x v="3"/>
    <x v="0"/>
    <x v="0"/>
    <x v="3"/>
    <n v="2099.4"/>
    <x v="2"/>
    <s v="Northern Region"/>
    <s v="Medium"/>
    <s v="January"/>
    <s v="Q1"/>
    <s v="No"/>
    <n v="1"/>
    <n v="314.91000000000003"/>
    <n v="2414.31"/>
  </r>
  <r>
    <n v="5698"/>
    <s v="R00087"/>
    <x v="357"/>
    <n v="27"/>
    <x v="2"/>
    <x v="6"/>
    <x v="71"/>
    <n v="5"/>
    <x v="1"/>
    <s v="Debit Card"/>
    <s v="Click &amp; Collect"/>
    <s v="No"/>
    <s v="Customer support was excellent"/>
    <x v="1"/>
    <x v="0"/>
    <x v="1"/>
    <x v="1"/>
    <n v="1171.25"/>
    <x v="4"/>
    <s v="Gauteng Region"/>
    <s v="Medium"/>
    <s v="July"/>
    <s v="Q3"/>
    <s v="No"/>
    <n v="1"/>
    <n v="175.6875"/>
    <n v="1346.9375"/>
  </r>
  <r>
    <n v="5699"/>
    <s v="R02309"/>
    <x v="635"/>
    <n v="59"/>
    <x v="2"/>
    <x v="4"/>
    <x v="27"/>
    <n v="1"/>
    <x v="0"/>
    <s v="Credit Card"/>
    <s v="Home Delivery"/>
    <s v="No"/>
    <s v="Helpful staff"/>
    <x v="3"/>
    <x v="0"/>
    <x v="0"/>
    <x v="0"/>
    <n v="14808.31"/>
    <x v="6"/>
    <s v="Central Region"/>
    <s v="High"/>
    <s v="February"/>
    <s v="Q1"/>
    <s v="Yes"/>
    <n v="0"/>
    <n v="2221.2464999999997"/>
    <n v="17029.556499999999"/>
  </r>
  <r>
    <n v="5700"/>
    <s v="R02678"/>
    <x v="200"/>
    <n v="44"/>
    <x v="2"/>
    <x v="7"/>
    <x v="11"/>
    <n v="1"/>
    <x v="1"/>
    <s v="Cash"/>
    <s v="Click &amp; Collect"/>
    <s v="Yes"/>
    <s v="Fantastic experience"/>
    <x v="3"/>
    <x v="0"/>
    <x v="0"/>
    <x v="3"/>
    <n v="231.22"/>
    <x v="1"/>
    <s v="Western Region"/>
    <s v="Low"/>
    <s v="December"/>
    <s v="Q4"/>
    <s v="No"/>
    <n v="1"/>
    <n v="34.683"/>
    <n v="265.90299999999996"/>
  </r>
  <r>
    <n v="5701"/>
    <s v="R08345"/>
    <x v="613"/>
    <n v="62"/>
    <x v="2"/>
    <x v="8"/>
    <x v="90"/>
    <n v="4"/>
    <x v="1"/>
    <s v="Cash"/>
    <s v="Home Delivery"/>
    <s v="No"/>
    <s v="Item missing accessories"/>
    <x v="4"/>
    <x v="1"/>
    <x v="0"/>
    <x v="0"/>
    <n v="16523.5"/>
    <x v="6"/>
    <s v="Eastern Region"/>
    <s v="High"/>
    <s v="March"/>
    <s v="Q1"/>
    <s v="Yes"/>
    <n v="1"/>
    <n v="2478.5250000000001"/>
    <n v="19002.024999999998"/>
  </r>
  <r>
    <n v="5702"/>
    <s v="R08898"/>
    <x v="357"/>
    <n v="75"/>
    <x v="1"/>
    <x v="6"/>
    <x v="2"/>
    <n v="2"/>
    <x v="1"/>
    <s v="Credit Card"/>
    <s v="Click &amp; Collect"/>
    <s v="No"/>
    <s v="Average quality"/>
    <x v="0"/>
    <x v="2"/>
    <x v="0"/>
    <x v="5"/>
    <n v="230.14"/>
    <x v="2"/>
    <s v="Gauteng Region"/>
    <s v="Low"/>
    <s v="July"/>
    <s v="Q3"/>
    <s v="No"/>
    <n v="1"/>
    <n v="34.520999999999994"/>
    <n v="264.66099999999994"/>
  </r>
  <r>
    <n v="5703"/>
    <s v="R02595"/>
    <x v="307"/>
    <n v="61"/>
    <x v="0"/>
    <x v="3"/>
    <x v="78"/>
    <n v="1"/>
    <x v="0"/>
    <s v="Mobile Payment"/>
    <s v="Click &amp; Collect"/>
    <s v="No"/>
    <s v="Highly recommend"/>
    <x v="3"/>
    <x v="0"/>
    <x v="0"/>
    <x v="0"/>
    <n v="954.6"/>
    <x v="8"/>
    <s v="Central Region"/>
    <s v="Medium"/>
    <s v="May"/>
    <s v="Q2"/>
    <s v="No"/>
    <n v="0"/>
    <n v="143.19"/>
    <n v="1097.79"/>
  </r>
  <r>
    <n v="5704"/>
    <s v="R06086"/>
    <x v="701"/>
    <n v="23"/>
    <x v="1"/>
    <x v="1"/>
    <x v="98"/>
    <n v="2"/>
    <x v="1"/>
    <s v="Mobile Payment"/>
    <s v="Click &amp; Collect"/>
    <s v="No"/>
    <s v="Item missing accessories"/>
    <x v="0"/>
    <x v="1"/>
    <x v="1"/>
    <x v="2"/>
    <n v="40.11"/>
    <x v="3"/>
    <s v="Southern Region"/>
    <s v="Low"/>
    <s v="February"/>
    <s v="Q1"/>
    <s v="No"/>
    <n v="1"/>
    <n v="6.0164999999999997"/>
    <n v="46.126499999999993"/>
  </r>
  <r>
    <n v="5705"/>
    <s v="R01030"/>
    <x v="63"/>
    <n v="19"/>
    <x v="2"/>
    <x v="1"/>
    <x v="33"/>
    <n v="5"/>
    <x v="1"/>
    <s v="Debit Card"/>
    <s v="Home Delivery"/>
    <s v="No"/>
    <s v="Worth the money"/>
    <x v="1"/>
    <x v="0"/>
    <x v="1"/>
    <x v="2"/>
    <n v="440.87"/>
    <x v="7"/>
    <s v="Southern Region"/>
    <s v="Low"/>
    <s v="August"/>
    <s v="Q3"/>
    <s v="No"/>
    <n v="1"/>
    <n v="66.130499999999998"/>
    <n v="507.00049999999999"/>
  </r>
  <r>
    <n v="5706"/>
    <s v="R00137"/>
    <x v="40"/>
    <n v="37"/>
    <x v="2"/>
    <x v="4"/>
    <x v="39"/>
    <n v="1"/>
    <x v="0"/>
    <s v="Cash"/>
    <s v="In Store"/>
    <s v="Yes"/>
    <s v="Looks premium"/>
    <x v="3"/>
    <x v="0"/>
    <x v="0"/>
    <x v="3"/>
    <n v="24904.86"/>
    <x v="6"/>
    <s v="Central Region"/>
    <s v="High"/>
    <s v="March"/>
    <s v="Q1"/>
    <s v="Yes"/>
    <n v="0"/>
    <n v="3735.7289999999998"/>
    <n v="28640.589"/>
  </r>
  <r>
    <n v="5708"/>
    <s v="R07755"/>
    <x v="333"/>
    <n v="44"/>
    <x v="1"/>
    <x v="3"/>
    <x v="108"/>
    <n v="4"/>
    <x v="0"/>
    <s v="Mobile Payment"/>
    <s v="In Store"/>
    <s v="No"/>
    <m/>
    <x v="4"/>
    <x v="3"/>
    <x v="2"/>
    <x v="3"/>
    <n v="880.49"/>
    <x v="5"/>
    <s v="Central Region"/>
    <s v="Medium"/>
    <s v="May"/>
    <s v="Q2"/>
    <s v="No"/>
    <n v="0"/>
    <n v="132.0735"/>
    <n v="1012.5635"/>
  </r>
  <r>
    <n v="5709"/>
    <s v="R02855"/>
    <x v="167"/>
    <n v="18"/>
    <x v="1"/>
    <x v="0"/>
    <x v="25"/>
    <n v="5"/>
    <x v="0"/>
    <s v="EFT"/>
    <s v="Home Delivery"/>
    <s v="No"/>
    <s v="Highly recommend"/>
    <x v="1"/>
    <x v="0"/>
    <x v="1"/>
    <x v="2"/>
    <n v="4455.18"/>
    <x v="2"/>
    <s v="Northern Region"/>
    <s v="Medium"/>
    <s v="August"/>
    <s v="Q3"/>
    <s v="No"/>
    <n v="0"/>
    <n v="668.27700000000004"/>
    <n v="5123.4570000000003"/>
  </r>
  <r>
    <n v="5710"/>
    <s v="R04410"/>
    <x v="171"/>
    <n v="52"/>
    <x v="2"/>
    <x v="1"/>
    <x v="92"/>
    <n v="1"/>
    <x v="0"/>
    <s v="Credit Card"/>
    <s v="In Store"/>
    <s v="Yes"/>
    <s v="Customer support was excellent"/>
    <x v="3"/>
    <x v="0"/>
    <x v="0"/>
    <x v="4"/>
    <n v="2217.0300000000002"/>
    <x v="8"/>
    <s v="Southern Region"/>
    <s v="Medium"/>
    <s v="August"/>
    <s v="Q3"/>
    <s v="No"/>
    <n v="0"/>
    <n v="332.55450000000002"/>
    <n v="2549.5844999999999"/>
  </r>
  <r>
    <n v="5711"/>
    <s v="R01201"/>
    <x v="719"/>
    <n v="64"/>
    <x v="1"/>
    <x v="8"/>
    <x v="1"/>
    <n v="5"/>
    <x v="0"/>
    <s v="Credit Card"/>
    <s v="Click &amp; Collect"/>
    <s v="Yes"/>
    <s v="Fantastic experience"/>
    <x v="1"/>
    <x v="0"/>
    <x v="1"/>
    <x v="0"/>
    <n v="444.38"/>
    <x v="1"/>
    <s v="Eastern Region"/>
    <s v="Low"/>
    <s v="April"/>
    <s v="Q2"/>
    <s v="No"/>
    <n v="0"/>
    <n v="66.656999999999996"/>
    <n v="511.03699999999998"/>
  </r>
  <r>
    <n v="5712"/>
    <s v="R04718"/>
    <x v="388"/>
    <n v="45"/>
    <x v="0"/>
    <x v="2"/>
    <x v="52"/>
    <n v="3"/>
    <x v="0"/>
    <s v="Debit Card"/>
    <s v="Click &amp; Collect"/>
    <s v="No"/>
    <s v="Packaging could improve"/>
    <x v="2"/>
    <x v="2"/>
    <x v="1"/>
    <x v="4"/>
    <n v="1094.3699999999999"/>
    <x v="8"/>
    <s v="Northern Region"/>
    <s v="Medium"/>
    <s v="July"/>
    <s v="Q3"/>
    <s v="No"/>
    <n v="0"/>
    <n v="164.15549999999999"/>
    <n v="1258.5254999999997"/>
  </r>
  <r>
    <n v="5713"/>
    <s v="R09662"/>
    <x v="112"/>
    <n v="36"/>
    <x v="0"/>
    <x v="6"/>
    <x v="64"/>
    <n v="3"/>
    <x v="1"/>
    <s v="EFT"/>
    <s v="Home Delivery"/>
    <s v="Yes"/>
    <s v="Product was disappointing"/>
    <x v="2"/>
    <x v="1"/>
    <x v="0"/>
    <x v="3"/>
    <n v="119.63"/>
    <x v="3"/>
    <s v="Gauteng Region"/>
    <s v="Low"/>
    <s v="November"/>
    <s v="Q4"/>
    <s v="No"/>
    <n v="1"/>
    <n v="17.944499999999998"/>
    <n v="137.57449999999997"/>
  </r>
  <r>
    <n v="5714"/>
    <s v="R06818"/>
    <x v="635"/>
    <n v="27"/>
    <x v="0"/>
    <x v="1"/>
    <x v="65"/>
    <n v="1"/>
    <x v="0"/>
    <s v="Cash"/>
    <s v="Click &amp; Collect"/>
    <s v="No"/>
    <s v="Fits perfectly"/>
    <x v="3"/>
    <x v="0"/>
    <x v="0"/>
    <x v="1"/>
    <n v="45.96"/>
    <x v="3"/>
    <s v="Southern Region"/>
    <s v="Low"/>
    <s v="February"/>
    <s v="Q1"/>
    <s v="No"/>
    <n v="0"/>
    <n v="6.8940000000000001"/>
    <n v="52.853999999999999"/>
  </r>
  <r>
    <n v="5715"/>
    <s v="R00567"/>
    <x v="66"/>
    <n v="59"/>
    <x v="0"/>
    <x v="4"/>
    <x v="50"/>
    <n v="2"/>
    <x v="1"/>
    <s v="Mobile Payment"/>
    <s v="Click &amp; Collect"/>
    <s v="No"/>
    <s v="Easy online ordering"/>
    <x v="0"/>
    <x v="0"/>
    <x v="0"/>
    <x v="0"/>
    <n v="929.55"/>
    <x v="0"/>
    <s v="Central Region"/>
    <s v="Medium"/>
    <s v="December"/>
    <s v="Q4"/>
    <s v="No"/>
    <n v="1"/>
    <n v="139.43249999999998"/>
    <n v="1068.9824999999998"/>
  </r>
  <r>
    <n v="5717"/>
    <s v="R05431"/>
    <x v="498"/>
    <n v="60"/>
    <x v="1"/>
    <x v="0"/>
    <x v="22"/>
    <n v="5"/>
    <x v="1"/>
    <s v="Mobile Payment"/>
    <s v="Click &amp; Collect"/>
    <s v="No"/>
    <s v="Instructions unclear"/>
    <x v="1"/>
    <x v="2"/>
    <x v="0"/>
    <x v="0"/>
    <n v="1734"/>
    <x v="7"/>
    <s v="Northern Region"/>
    <s v="Medium"/>
    <s v="December"/>
    <s v="Q4"/>
    <s v="No"/>
    <n v="1"/>
    <n v="260.09999999999997"/>
    <n v="1994.1"/>
  </r>
  <r>
    <n v="5718"/>
    <s v="R03928"/>
    <x v="335"/>
    <n v="29"/>
    <x v="1"/>
    <x v="6"/>
    <x v="28"/>
    <n v="4"/>
    <x v="0"/>
    <s v="Debit Card"/>
    <s v="Click &amp; Collect"/>
    <s v="Yes"/>
    <s v="Item missing accessories"/>
    <x v="4"/>
    <x v="1"/>
    <x v="0"/>
    <x v="1"/>
    <n v="1011.68"/>
    <x v="0"/>
    <s v="Gauteng Region"/>
    <s v="Medium"/>
    <s v="August"/>
    <s v="Q3"/>
    <s v="No"/>
    <n v="0"/>
    <n v="151.75199999999998"/>
    <n v="1163.4319999999998"/>
  </r>
  <r>
    <n v="5719"/>
    <s v="R06265"/>
    <x v="265"/>
    <n v="68"/>
    <x v="2"/>
    <x v="2"/>
    <x v="14"/>
    <n v="2"/>
    <x v="1"/>
    <s v="Mobile Payment"/>
    <s v="Click &amp; Collect"/>
    <s v="Yes"/>
    <s v="Easy to assemble"/>
    <x v="0"/>
    <x v="0"/>
    <x v="0"/>
    <x v="5"/>
    <n v="1440.59"/>
    <x v="1"/>
    <s v="Northern Region"/>
    <s v="Medium"/>
    <s v="June"/>
    <s v="Q2"/>
    <s v="No"/>
    <n v="1"/>
    <n v="216.08849999999998"/>
    <n v="1656.6784999999998"/>
  </r>
  <r>
    <n v="5720"/>
    <s v="R07836"/>
    <x v="539"/>
    <n v="62"/>
    <x v="0"/>
    <x v="6"/>
    <x v="29"/>
    <n v="5"/>
    <x v="1"/>
    <s v="Mobile Payment"/>
    <s v="Home Delivery"/>
    <s v="Yes"/>
    <s v="Average quality"/>
    <x v="1"/>
    <x v="2"/>
    <x v="0"/>
    <x v="0"/>
    <n v="1355.08"/>
    <x v="2"/>
    <s v="Gauteng Region"/>
    <s v="Medium"/>
    <s v="April"/>
    <s v="Q2"/>
    <s v="No"/>
    <n v="1"/>
    <n v="203.26199999999997"/>
    <n v="1558.3419999999999"/>
  </r>
  <r>
    <n v="5721"/>
    <s v="R07485"/>
    <x v="385"/>
    <n v="23"/>
    <x v="0"/>
    <x v="4"/>
    <x v="45"/>
    <n v="3"/>
    <x v="1"/>
    <s v="Cash"/>
    <s v="In Store"/>
    <s v="No"/>
    <s v="Product was disappointing"/>
    <x v="2"/>
    <x v="1"/>
    <x v="0"/>
    <x v="2"/>
    <n v="139.72999999999999"/>
    <x v="1"/>
    <s v="Central Region"/>
    <s v="Low"/>
    <s v="March"/>
    <s v="Q1"/>
    <s v="No"/>
    <n v="1"/>
    <n v="20.959499999999998"/>
    <n v="160.68949999999998"/>
  </r>
  <r>
    <n v="5723"/>
    <s v="R06759"/>
    <x v="722"/>
    <n v="19"/>
    <x v="2"/>
    <x v="6"/>
    <x v="112"/>
    <n v="4"/>
    <x v="1"/>
    <s v="Credit Card"/>
    <s v="Click &amp; Collect"/>
    <s v="No"/>
    <s v="Excellent product"/>
    <x v="4"/>
    <x v="0"/>
    <x v="1"/>
    <x v="2"/>
    <n v="1482.94"/>
    <x v="5"/>
    <s v="Gauteng Region"/>
    <s v="Medium"/>
    <s v="January"/>
    <s v="Q1"/>
    <s v="No"/>
    <n v="1"/>
    <n v="222.441"/>
    <n v="1705.3809999999999"/>
  </r>
  <r>
    <n v="5724"/>
    <s v="R09053"/>
    <x v="365"/>
    <n v="78"/>
    <x v="2"/>
    <x v="0"/>
    <x v="64"/>
    <n v="2"/>
    <x v="1"/>
    <s v="Debit Card"/>
    <s v="In Store"/>
    <s v="Yes"/>
    <m/>
    <x v="0"/>
    <x v="3"/>
    <x v="2"/>
    <x v="5"/>
    <n v="119.63"/>
    <x v="3"/>
    <s v="Northern Region"/>
    <s v="Low"/>
    <s v="September"/>
    <s v="Q3"/>
    <s v="No"/>
    <n v="1"/>
    <n v="17.944499999999998"/>
    <n v="137.57449999999997"/>
  </r>
  <r>
    <n v="5725"/>
    <s v="R08404"/>
    <x v="485"/>
    <n v="63"/>
    <x v="1"/>
    <x v="6"/>
    <x v="56"/>
    <n v="2"/>
    <x v="0"/>
    <s v="Debit Card"/>
    <s v="Click &amp; Collect"/>
    <s v="Yes"/>
    <s v="Very fast delivery"/>
    <x v="0"/>
    <x v="0"/>
    <x v="0"/>
    <x v="0"/>
    <n v="306.57"/>
    <x v="4"/>
    <s v="Gauteng Region"/>
    <s v="Low"/>
    <s v="August"/>
    <s v="Q3"/>
    <s v="No"/>
    <n v="0"/>
    <n v="45.985499999999995"/>
    <n v="352.55549999999994"/>
  </r>
  <r>
    <n v="5726"/>
    <s v="R02331"/>
    <x v="388"/>
    <n v="19"/>
    <x v="0"/>
    <x v="7"/>
    <x v="34"/>
    <n v="5"/>
    <x v="0"/>
    <s v="Debit Card"/>
    <s v="In Store"/>
    <s v="Yes"/>
    <s v="Excellent value"/>
    <x v="1"/>
    <x v="0"/>
    <x v="1"/>
    <x v="2"/>
    <n v="14729.04"/>
    <x v="6"/>
    <s v="Western Region"/>
    <s v="High"/>
    <s v="July"/>
    <s v="Q3"/>
    <s v="Yes"/>
    <n v="0"/>
    <n v="2209.3560000000002"/>
    <n v="16938.396000000001"/>
  </r>
  <r>
    <n v="5727"/>
    <s v="R03516"/>
    <x v="567"/>
    <n v="20"/>
    <x v="2"/>
    <x v="0"/>
    <x v="41"/>
    <n v="1"/>
    <x v="1"/>
    <s v="EFT"/>
    <s v="Home Delivery"/>
    <s v="Yes"/>
    <s v="Excellent product"/>
    <x v="3"/>
    <x v="0"/>
    <x v="0"/>
    <x v="2"/>
    <n v="13261"/>
    <x v="6"/>
    <s v="Northern Region"/>
    <s v="High"/>
    <s v="April"/>
    <s v="Q2"/>
    <s v="Yes"/>
    <n v="1"/>
    <n v="1989.1499999999999"/>
    <n v="15250.15"/>
  </r>
  <r>
    <n v="5728"/>
    <s v="R02188"/>
    <x v="585"/>
    <n v="39"/>
    <x v="2"/>
    <x v="2"/>
    <x v="118"/>
    <n v="4"/>
    <x v="1"/>
    <s v="Cash"/>
    <s v="Home Delivery"/>
    <s v="No"/>
    <s v="Arrived damaged"/>
    <x v="4"/>
    <x v="1"/>
    <x v="0"/>
    <x v="3"/>
    <n v="301.58"/>
    <x v="3"/>
    <s v="Northern Region"/>
    <s v="Low"/>
    <s v="December"/>
    <s v="Q4"/>
    <s v="No"/>
    <n v="1"/>
    <n v="45.236999999999995"/>
    <n v="346.81699999999995"/>
  </r>
  <r>
    <n v="5729"/>
    <s v="R00196"/>
    <x v="668"/>
    <n v="54"/>
    <x v="0"/>
    <x v="7"/>
    <x v="28"/>
    <n v="4"/>
    <x v="0"/>
    <s v="Credit Card"/>
    <s v="Click &amp; Collect"/>
    <s v="Yes"/>
    <s v="Excellent value"/>
    <x v="4"/>
    <x v="0"/>
    <x v="1"/>
    <x v="4"/>
    <n v="1011.68"/>
    <x v="0"/>
    <s v="Western Region"/>
    <s v="Medium"/>
    <s v="May"/>
    <s v="Q2"/>
    <s v="No"/>
    <n v="0"/>
    <n v="151.75199999999998"/>
    <n v="1163.4319999999998"/>
  </r>
  <r>
    <n v="5730"/>
    <s v="R07498"/>
    <x v="76"/>
    <n v="64"/>
    <x v="0"/>
    <x v="7"/>
    <x v="20"/>
    <n v="4"/>
    <x v="0"/>
    <s v="Credit Card"/>
    <s v="In Store"/>
    <s v="No"/>
    <s v="Very comfortable"/>
    <x v="4"/>
    <x v="0"/>
    <x v="1"/>
    <x v="0"/>
    <n v="3747.26"/>
    <x v="8"/>
    <s v="Western Region"/>
    <s v="Medium"/>
    <s v="October"/>
    <s v="Q4"/>
    <s v="No"/>
    <n v="0"/>
    <n v="562.08900000000006"/>
    <n v="4309.3490000000002"/>
  </r>
  <r>
    <n v="5731"/>
    <s v="R05860"/>
    <x v="605"/>
    <n v="78"/>
    <x v="0"/>
    <x v="7"/>
    <x v="119"/>
    <n v="2"/>
    <x v="0"/>
    <s v="EFT"/>
    <s v="Home Delivery"/>
    <s v="Yes"/>
    <s v="Delivery delayed"/>
    <x v="0"/>
    <x v="1"/>
    <x v="1"/>
    <x v="5"/>
    <n v="618.72"/>
    <x v="2"/>
    <s v="Western Region"/>
    <s v="Medium"/>
    <s v="May"/>
    <s v="Q2"/>
    <s v="No"/>
    <n v="0"/>
    <n v="92.808000000000007"/>
    <n v="711.52800000000002"/>
  </r>
  <r>
    <n v="5732"/>
    <s v="R05060"/>
    <x v="107"/>
    <n v="36"/>
    <x v="0"/>
    <x v="2"/>
    <x v="38"/>
    <n v="3"/>
    <x v="0"/>
    <s v="EFT"/>
    <s v="Home Delivery"/>
    <s v="No"/>
    <s v="Excellent value"/>
    <x v="2"/>
    <x v="0"/>
    <x v="0"/>
    <x v="3"/>
    <n v="3715.65"/>
    <x v="5"/>
    <s v="Northern Region"/>
    <s v="Medium"/>
    <s v="June"/>
    <s v="Q2"/>
    <s v="No"/>
    <n v="0"/>
    <n v="557.34749999999997"/>
    <n v="4272.9974999999995"/>
  </r>
  <r>
    <n v="5734"/>
    <s v="R05716"/>
    <x v="529"/>
    <n v="31"/>
    <x v="0"/>
    <x v="4"/>
    <x v="82"/>
    <n v="4"/>
    <x v="0"/>
    <s v="Cash"/>
    <s v="In Store"/>
    <s v="Yes"/>
    <s v="Very fast delivery"/>
    <x v="4"/>
    <x v="0"/>
    <x v="1"/>
    <x v="1"/>
    <n v="463.48"/>
    <x v="6"/>
    <s v="Central Region"/>
    <s v="Low"/>
    <s v="March"/>
    <s v="Q1"/>
    <s v="No"/>
    <n v="0"/>
    <n v="69.522000000000006"/>
    <n v="533.00199999999995"/>
  </r>
  <r>
    <n v="5736"/>
    <s v="R08148"/>
    <x v="63"/>
    <n v="20"/>
    <x v="0"/>
    <x v="1"/>
    <x v="29"/>
    <n v="2"/>
    <x v="0"/>
    <s v="Mobile Payment"/>
    <s v="Home Delivery"/>
    <s v="Yes"/>
    <s v="Average quality"/>
    <x v="0"/>
    <x v="2"/>
    <x v="0"/>
    <x v="2"/>
    <n v="1355.08"/>
    <x v="2"/>
    <s v="Southern Region"/>
    <s v="Medium"/>
    <s v="August"/>
    <s v="Q3"/>
    <s v="No"/>
    <n v="0"/>
    <n v="203.26199999999997"/>
    <n v="1558.3419999999999"/>
  </r>
  <r>
    <n v="5737"/>
    <s v="R02069"/>
    <x v="145"/>
    <n v="52"/>
    <x v="1"/>
    <x v="4"/>
    <x v="5"/>
    <n v="1"/>
    <x v="0"/>
    <s v="EFT"/>
    <s v="Home Delivery"/>
    <s v="Yes"/>
    <s v="Very fast delivery"/>
    <x v="3"/>
    <x v="0"/>
    <x v="0"/>
    <x v="4"/>
    <n v="1158.56"/>
    <x v="4"/>
    <s v="Central Region"/>
    <s v="Medium"/>
    <s v="May"/>
    <s v="Q2"/>
    <s v="No"/>
    <n v="0"/>
    <n v="173.78399999999999"/>
    <n v="1332.3439999999998"/>
  </r>
  <r>
    <n v="5738"/>
    <s v="R06877"/>
    <x v="39"/>
    <n v="67"/>
    <x v="0"/>
    <x v="0"/>
    <x v="12"/>
    <n v="1"/>
    <x v="1"/>
    <s v="Mobile Payment"/>
    <s v="In Store"/>
    <s v="Yes"/>
    <s v="Poor packaging"/>
    <x v="3"/>
    <x v="1"/>
    <x v="1"/>
    <x v="5"/>
    <n v="228.08"/>
    <x v="8"/>
    <s v="Northern Region"/>
    <s v="Low"/>
    <s v="April"/>
    <s v="Q2"/>
    <s v="No"/>
    <n v="1"/>
    <n v="34.212000000000003"/>
    <n v="262.29199999999997"/>
  </r>
  <r>
    <n v="5739"/>
    <s v="R08880"/>
    <x v="273"/>
    <n v="58"/>
    <x v="0"/>
    <x v="3"/>
    <x v="51"/>
    <n v="1"/>
    <x v="1"/>
    <s v="Debit Card"/>
    <s v="Home Delivery"/>
    <s v="No"/>
    <s v="Excellent product"/>
    <x v="3"/>
    <x v="0"/>
    <x v="0"/>
    <x v="0"/>
    <n v="209.53"/>
    <x v="3"/>
    <s v="Central Region"/>
    <s v="Low"/>
    <s v="July"/>
    <s v="Q3"/>
    <s v="No"/>
    <n v="1"/>
    <n v="31.429499999999997"/>
    <n v="240.95949999999999"/>
  </r>
  <r>
    <n v="5740"/>
    <s v="R00645"/>
    <x v="425"/>
    <n v="80"/>
    <x v="2"/>
    <x v="8"/>
    <x v="100"/>
    <n v="4"/>
    <x v="1"/>
    <s v="Cash"/>
    <s v="Home Delivery"/>
    <s v="No"/>
    <s v="Fantastic experience"/>
    <x v="4"/>
    <x v="0"/>
    <x v="1"/>
    <x v="5"/>
    <n v="5432.76"/>
    <x v="5"/>
    <s v="Eastern Region"/>
    <s v="High"/>
    <s v="November"/>
    <s v="Q4"/>
    <s v="Yes"/>
    <n v="1"/>
    <n v="814.91399999999999"/>
    <n v="6247.674"/>
  </r>
  <r>
    <n v="5741"/>
    <s v="R09516"/>
    <x v="450"/>
    <n v="56"/>
    <x v="1"/>
    <x v="2"/>
    <x v="117"/>
    <n v="5"/>
    <x v="0"/>
    <s v="EFT"/>
    <s v="Click &amp; Collect"/>
    <s v="Yes"/>
    <s v="Excellent value"/>
    <x v="1"/>
    <x v="0"/>
    <x v="1"/>
    <x v="0"/>
    <n v="6581.78"/>
    <x v="6"/>
    <s v="Northern Region"/>
    <s v="High"/>
    <s v="December"/>
    <s v="Q4"/>
    <s v="Yes"/>
    <n v="0"/>
    <n v="987.26699999999994"/>
    <n v="7569.0469999999996"/>
  </r>
  <r>
    <n v="5742"/>
    <s v="R05104"/>
    <x v="403"/>
    <n v="38"/>
    <x v="1"/>
    <x v="4"/>
    <x v="78"/>
    <n v="4"/>
    <x v="0"/>
    <s v="Debit Card"/>
    <s v="Home Delivery"/>
    <s v="Yes"/>
    <s v="Exactly as advertised"/>
    <x v="4"/>
    <x v="0"/>
    <x v="1"/>
    <x v="3"/>
    <n v="954.6"/>
    <x v="8"/>
    <s v="Central Region"/>
    <s v="Medium"/>
    <s v="June"/>
    <s v="Q2"/>
    <s v="No"/>
    <n v="0"/>
    <n v="143.19"/>
    <n v="1097.79"/>
  </r>
  <r>
    <n v="5743"/>
    <s v="R05461"/>
    <x v="370"/>
    <n v="60"/>
    <x v="1"/>
    <x v="8"/>
    <x v="74"/>
    <n v="3"/>
    <x v="1"/>
    <s v="Credit Card"/>
    <s v="Home Delivery"/>
    <s v="No"/>
    <s v="Fantastic experience"/>
    <x v="2"/>
    <x v="0"/>
    <x v="0"/>
    <x v="0"/>
    <n v="1000.7"/>
    <x v="4"/>
    <s v="Eastern Region"/>
    <s v="Medium"/>
    <s v="January"/>
    <s v="Q1"/>
    <s v="No"/>
    <n v="1"/>
    <n v="150.10499999999999"/>
    <n v="1150.8050000000001"/>
  </r>
  <r>
    <n v="5744"/>
    <s v="R01638"/>
    <x v="1"/>
    <n v="63"/>
    <x v="0"/>
    <x v="3"/>
    <x v="14"/>
    <n v="5"/>
    <x v="0"/>
    <s v="Debit Card"/>
    <s v="In Store"/>
    <s v="No"/>
    <s v="Great customer service"/>
    <x v="1"/>
    <x v="0"/>
    <x v="1"/>
    <x v="0"/>
    <n v="1440.59"/>
    <x v="1"/>
    <s v="Central Region"/>
    <s v="Medium"/>
    <s v="September"/>
    <s v="Q3"/>
    <s v="No"/>
    <n v="0"/>
    <n v="216.08849999999998"/>
    <n v="1656.6784999999998"/>
  </r>
  <r>
    <n v="5745"/>
    <s v="R00121"/>
    <x v="631"/>
    <n v="44"/>
    <x v="2"/>
    <x v="3"/>
    <x v="60"/>
    <n v="1"/>
    <x v="0"/>
    <s v="Debit Card"/>
    <s v="Home Delivery"/>
    <s v="Yes"/>
    <s v="Arrived damaged"/>
    <x v="3"/>
    <x v="1"/>
    <x v="1"/>
    <x v="3"/>
    <n v="5064"/>
    <x v="2"/>
    <s v="Central Region"/>
    <s v="High"/>
    <s v="May"/>
    <s v="Q2"/>
    <s v="Yes"/>
    <n v="0"/>
    <n v="759.6"/>
    <n v="5823.5999999999995"/>
  </r>
  <r>
    <n v="5747"/>
    <s v="R05070"/>
    <x v="446"/>
    <n v="28"/>
    <x v="1"/>
    <x v="7"/>
    <x v="44"/>
    <n v="5"/>
    <x v="0"/>
    <s v="Credit Card"/>
    <s v="Home Delivery"/>
    <s v="No"/>
    <s v="Packaging could improve"/>
    <x v="1"/>
    <x v="2"/>
    <x v="0"/>
    <x v="1"/>
    <n v="2849.09"/>
    <x v="7"/>
    <s v="Western Region"/>
    <s v="Medium"/>
    <s v="August"/>
    <s v="Q3"/>
    <s v="No"/>
    <n v="0"/>
    <n v="427.36349999999999"/>
    <n v="3276.4535000000001"/>
  </r>
  <r>
    <n v="5748"/>
    <s v="R03075"/>
    <x v="84"/>
    <n v="48"/>
    <x v="2"/>
    <x v="4"/>
    <x v="95"/>
    <n v="1"/>
    <x v="0"/>
    <s v="Mobile Payment"/>
    <s v="In Store"/>
    <s v="No"/>
    <s v="Arrived damaged"/>
    <x v="3"/>
    <x v="1"/>
    <x v="1"/>
    <x v="4"/>
    <n v="105.11"/>
    <x v="1"/>
    <s v="Central Region"/>
    <s v="Low"/>
    <s v="November"/>
    <s v="Q4"/>
    <s v="No"/>
    <n v="0"/>
    <n v="15.766499999999999"/>
    <n v="120.87649999999999"/>
  </r>
  <r>
    <n v="5749"/>
    <s v="R09068"/>
    <x v="574"/>
    <n v="29"/>
    <x v="2"/>
    <x v="2"/>
    <x v="19"/>
    <n v="3"/>
    <x v="1"/>
    <s v="Cash"/>
    <s v="Click &amp; Collect"/>
    <s v="No"/>
    <s v="Customer support was excellent"/>
    <x v="2"/>
    <x v="0"/>
    <x v="0"/>
    <x v="1"/>
    <n v="343.42"/>
    <x v="3"/>
    <s v="Northern Region"/>
    <s v="Low"/>
    <s v="May"/>
    <s v="Q2"/>
    <s v="No"/>
    <n v="1"/>
    <n v="51.512999999999998"/>
    <n v="394.93299999999999"/>
  </r>
  <r>
    <n v="5750"/>
    <s v="R03279"/>
    <x v="564"/>
    <n v="70"/>
    <x v="0"/>
    <x v="2"/>
    <x v="116"/>
    <n v="2"/>
    <x v="1"/>
    <s v="EFT"/>
    <s v="Home Delivery"/>
    <s v="Yes"/>
    <s v="Great customer service"/>
    <x v="0"/>
    <x v="0"/>
    <x v="0"/>
    <x v="5"/>
    <n v="11052.57"/>
    <x v="6"/>
    <s v="Northern Region"/>
    <s v="High"/>
    <s v="May"/>
    <s v="Q2"/>
    <s v="Yes"/>
    <n v="1"/>
    <n v="1657.8854999999999"/>
    <n v="12710.455499999998"/>
  </r>
  <r>
    <n v="5751"/>
    <s v="R02136"/>
    <x v="648"/>
    <n v="80"/>
    <x v="2"/>
    <x v="8"/>
    <x v="74"/>
    <n v="2"/>
    <x v="0"/>
    <s v="Credit Card"/>
    <s v="In Store"/>
    <s v="No"/>
    <s v="Easy online ordering"/>
    <x v="0"/>
    <x v="0"/>
    <x v="0"/>
    <x v="5"/>
    <n v="1000.7"/>
    <x v="4"/>
    <s v="Eastern Region"/>
    <s v="Medium"/>
    <s v="February"/>
    <s v="Q1"/>
    <s v="No"/>
    <n v="0"/>
    <n v="150.10499999999999"/>
    <n v="1150.8050000000001"/>
  </r>
  <r>
    <n v="5752"/>
    <s v="R06562"/>
    <x v="327"/>
    <n v="71"/>
    <x v="0"/>
    <x v="5"/>
    <x v="58"/>
    <n v="3"/>
    <x v="0"/>
    <s v="Mobile Payment"/>
    <s v="In Store"/>
    <s v="Yes"/>
    <s v="Instructions unclear"/>
    <x v="2"/>
    <x v="2"/>
    <x v="1"/>
    <x v="5"/>
    <n v="2603.98"/>
    <x v="0"/>
    <s v="Western Region"/>
    <s v="Medium"/>
    <s v="July"/>
    <s v="Q3"/>
    <s v="No"/>
    <n v="0"/>
    <n v="390.59699999999998"/>
    <n v="2994.5769999999998"/>
  </r>
  <r>
    <n v="5753"/>
    <s v="R04971"/>
    <x v="560"/>
    <n v="66"/>
    <x v="1"/>
    <x v="0"/>
    <x v="79"/>
    <n v="2"/>
    <x v="0"/>
    <s v="Cash"/>
    <s v="Home Delivery"/>
    <s v="No"/>
    <s v="Instructions unclear"/>
    <x v="0"/>
    <x v="2"/>
    <x v="0"/>
    <x v="5"/>
    <n v="283.57"/>
    <x v="0"/>
    <s v="Northern Region"/>
    <s v="Low"/>
    <s v="November"/>
    <s v="Q4"/>
    <s v="No"/>
    <n v="0"/>
    <n v="42.535499999999999"/>
    <n v="326.10549999999995"/>
  </r>
  <r>
    <n v="5755"/>
    <s v="R00135"/>
    <x v="216"/>
    <n v="22"/>
    <x v="1"/>
    <x v="4"/>
    <x v="114"/>
    <n v="5"/>
    <x v="0"/>
    <s v="Mobile Payment"/>
    <s v="In Store"/>
    <s v="No"/>
    <s v="Instructions unclear"/>
    <x v="1"/>
    <x v="2"/>
    <x v="0"/>
    <x v="2"/>
    <n v="338.79"/>
    <x v="0"/>
    <s v="Central Region"/>
    <s v="Low"/>
    <s v="November"/>
    <s v="Q4"/>
    <s v="No"/>
    <n v="0"/>
    <n v="50.8185"/>
    <n v="389.60849999999999"/>
  </r>
  <r>
    <n v="5756"/>
    <s v="R08945"/>
    <x v="79"/>
    <n v="26"/>
    <x v="0"/>
    <x v="5"/>
    <x v="114"/>
    <n v="5"/>
    <x v="1"/>
    <s v="Credit Card"/>
    <s v="In Store"/>
    <s v="Yes"/>
    <s v="Customer support was excellent"/>
    <x v="1"/>
    <x v="0"/>
    <x v="1"/>
    <x v="1"/>
    <n v="338.79"/>
    <x v="0"/>
    <s v="Western Region"/>
    <s v="Low"/>
    <s v="February"/>
    <s v="Q1"/>
    <s v="No"/>
    <n v="1"/>
    <n v="50.8185"/>
    <n v="389.60849999999999"/>
  </r>
  <r>
    <n v="5757"/>
    <s v="R05325"/>
    <x v="47"/>
    <n v="38"/>
    <x v="1"/>
    <x v="2"/>
    <x v="32"/>
    <n v="4"/>
    <x v="0"/>
    <s v="Debit Card"/>
    <s v="Click &amp; Collect"/>
    <s v="Yes"/>
    <s v="Packaging could improve"/>
    <x v="4"/>
    <x v="2"/>
    <x v="0"/>
    <x v="3"/>
    <n v="3086.4"/>
    <x v="7"/>
    <s v="Northern Region"/>
    <s v="Medium"/>
    <s v="May"/>
    <s v="Q2"/>
    <s v="No"/>
    <n v="0"/>
    <n v="462.96"/>
    <n v="3549.3599999999997"/>
  </r>
  <r>
    <n v="5758"/>
    <s v="R09786"/>
    <x v="190"/>
    <n v="70"/>
    <x v="0"/>
    <x v="4"/>
    <x v="72"/>
    <n v="3"/>
    <x v="0"/>
    <s v="Cash"/>
    <s v="In Store"/>
    <s v="No"/>
    <s v="Worth the money"/>
    <x v="2"/>
    <x v="0"/>
    <x v="0"/>
    <x v="5"/>
    <n v="16291.52"/>
    <x v="5"/>
    <s v="Central Region"/>
    <s v="High"/>
    <s v="May"/>
    <s v="Q2"/>
    <s v="Yes"/>
    <n v="0"/>
    <n v="2443.7280000000001"/>
    <n v="18735.248"/>
  </r>
  <r>
    <n v="5759"/>
    <s v="R06374"/>
    <x v="671"/>
    <n v="78"/>
    <x v="2"/>
    <x v="5"/>
    <x v="10"/>
    <n v="5"/>
    <x v="1"/>
    <s v="Debit Card"/>
    <s v="In Store"/>
    <s v="Yes"/>
    <s v="Packaging could improve"/>
    <x v="1"/>
    <x v="2"/>
    <x v="0"/>
    <x v="5"/>
    <n v="276.82"/>
    <x v="7"/>
    <s v="Western Region"/>
    <s v="Low"/>
    <s v="June"/>
    <s v="Q2"/>
    <s v="No"/>
    <n v="1"/>
    <n v="41.522999999999996"/>
    <n v="318.34299999999996"/>
  </r>
  <r>
    <n v="5760"/>
    <s v="R02560"/>
    <x v="116"/>
    <n v="47"/>
    <x v="2"/>
    <x v="0"/>
    <x v="52"/>
    <n v="1"/>
    <x v="1"/>
    <s v="Cash"/>
    <s v="Home Delivery"/>
    <s v="No"/>
    <s v="Product was disappointing"/>
    <x v="3"/>
    <x v="1"/>
    <x v="1"/>
    <x v="4"/>
    <n v="1094.3699999999999"/>
    <x v="8"/>
    <s v="Northern Region"/>
    <s v="Medium"/>
    <s v="November"/>
    <s v="Q4"/>
    <s v="No"/>
    <n v="1"/>
    <n v="164.15549999999999"/>
    <n v="1258.5254999999997"/>
  </r>
  <r>
    <n v="5761"/>
    <s v="R00063"/>
    <x v="475"/>
    <n v="35"/>
    <x v="2"/>
    <x v="6"/>
    <x v="111"/>
    <n v="1"/>
    <x v="0"/>
    <s v="Credit Card"/>
    <s v="Click &amp; Collect"/>
    <s v="No"/>
    <s v="Helpful staff"/>
    <x v="3"/>
    <x v="0"/>
    <x v="0"/>
    <x v="3"/>
    <n v="4507.63"/>
    <x v="2"/>
    <s v="Gauteng Region"/>
    <s v="Medium"/>
    <s v="August"/>
    <s v="Q3"/>
    <s v="No"/>
    <n v="0"/>
    <n v="676.14449999999999"/>
    <n v="5183.7744999999995"/>
  </r>
  <r>
    <n v="5762"/>
    <s v="R01359"/>
    <x v="614"/>
    <n v="72"/>
    <x v="2"/>
    <x v="6"/>
    <x v="68"/>
    <n v="5"/>
    <x v="1"/>
    <s v="Cash"/>
    <s v="Home Delivery"/>
    <s v="Yes"/>
    <s v="Worth the money"/>
    <x v="1"/>
    <x v="0"/>
    <x v="1"/>
    <x v="5"/>
    <n v="6698.54"/>
    <x v="6"/>
    <s v="Gauteng Region"/>
    <s v="High"/>
    <s v="July"/>
    <s v="Q3"/>
    <s v="Yes"/>
    <n v="1"/>
    <n v="1004.7809999999999"/>
    <n v="7703.320999999999"/>
  </r>
  <r>
    <n v="5763"/>
    <s v="R08311"/>
    <x v="547"/>
    <n v="75"/>
    <x v="0"/>
    <x v="0"/>
    <x v="25"/>
    <n v="5"/>
    <x v="1"/>
    <s v="Debit Card"/>
    <s v="Click &amp; Collect"/>
    <s v="No"/>
    <s v="Looks premium"/>
    <x v="1"/>
    <x v="0"/>
    <x v="1"/>
    <x v="5"/>
    <n v="4455.18"/>
    <x v="2"/>
    <s v="Northern Region"/>
    <s v="Medium"/>
    <s v="November"/>
    <s v="Q4"/>
    <s v="No"/>
    <n v="1"/>
    <n v="668.27700000000004"/>
    <n v="5123.4570000000003"/>
  </r>
  <r>
    <n v="5764"/>
    <s v="R06900"/>
    <x v="518"/>
    <n v="22"/>
    <x v="2"/>
    <x v="8"/>
    <x v="23"/>
    <n v="3"/>
    <x v="1"/>
    <s v="Credit Card"/>
    <s v="Click &amp; Collect"/>
    <s v="Yes"/>
    <m/>
    <x v="2"/>
    <x v="3"/>
    <x v="2"/>
    <x v="2"/>
    <n v="2340.5700000000002"/>
    <x v="8"/>
    <s v="Eastern Region"/>
    <s v="Medium"/>
    <s v="April"/>
    <s v="Q2"/>
    <s v="No"/>
    <n v="1"/>
    <n v="351.08550000000002"/>
    <n v="2691.6554999999998"/>
  </r>
  <r>
    <n v="5765"/>
    <s v="R07502"/>
    <x v="103"/>
    <n v="79"/>
    <x v="0"/>
    <x v="0"/>
    <x v="0"/>
    <n v="5"/>
    <x v="0"/>
    <s v="Cash"/>
    <s v="Home Delivery"/>
    <s v="No"/>
    <s v="Long waiting time"/>
    <x v="1"/>
    <x v="1"/>
    <x v="0"/>
    <x v="5"/>
    <n v="2479.5700000000002"/>
    <x v="0"/>
    <s v="Northern Region"/>
    <s v="Medium"/>
    <s v="November"/>
    <s v="Q4"/>
    <s v="No"/>
    <n v="0"/>
    <n v="371.93549999999999"/>
    <n v="2851.5054999999998"/>
  </r>
  <r>
    <n v="5767"/>
    <s v="R00680"/>
    <x v="584"/>
    <m/>
    <x v="1"/>
    <x v="7"/>
    <x v="14"/>
    <n v="4"/>
    <x v="0"/>
    <s v="EFT"/>
    <s v="Click &amp; Collect"/>
    <s v="No"/>
    <s v="Very comfortable"/>
    <x v="4"/>
    <x v="0"/>
    <x v="1"/>
    <x v="6"/>
    <n v="1440.59"/>
    <x v="1"/>
    <s v="Western Region"/>
    <s v="Medium"/>
    <s v="September"/>
    <s v="Q3"/>
    <s v="No"/>
    <n v="0"/>
    <n v="216.08849999999998"/>
    <n v="1656.6784999999998"/>
  </r>
  <r>
    <n v="5768"/>
    <s v="R07024"/>
    <x v="251"/>
    <n v="38"/>
    <x v="2"/>
    <x v="7"/>
    <x v="74"/>
    <n v="5"/>
    <x v="1"/>
    <s v="Mobile Payment"/>
    <s v="Home Delivery"/>
    <s v="No"/>
    <m/>
    <x v="1"/>
    <x v="3"/>
    <x v="2"/>
    <x v="3"/>
    <n v="1000.7"/>
    <x v="4"/>
    <s v="Western Region"/>
    <s v="Medium"/>
    <s v="March"/>
    <s v="Q1"/>
    <s v="No"/>
    <n v="1"/>
    <n v="150.10499999999999"/>
    <n v="1150.8050000000001"/>
  </r>
  <r>
    <n v="5769"/>
    <s v="R00742"/>
    <x v="711"/>
    <n v="19"/>
    <x v="2"/>
    <x v="6"/>
    <x v="49"/>
    <n v="3"/>
    <x v="0"/>
    <s v="Cash"/>
    <s v="Home Delivery"/>
    <s v="No"/>
    <s v="Item missing accessories"/>
    <x v="2"/>
    <x v="1"/>
    <x v="0"/>
    <x v="2"/>
    <n v="134.01"/>
    <x v="3"/>
    <s v="Gauteng Region"/>
    <s v="Low"/>
    <s v="April"/>
    <s v="Q2"/>
    <s v="No"/>
    <n v="0"/>
    <n v="20.101499999999998"/>
    <n v="154.11149999999998"/>
  </r>
  <r>
    <n v="5770"/>
    <s v="R05308"/>
    <x v="544"/>
    <n v="18"/>
    <x v="0"/>
    <x v="1"/>
    <x v="76"/>
    <n v="1"/>
    <x v="0"/>
    <s v="Cash"/>
    <s v="In Store"/>
    <s v="No"/>
    <s v="Long waiting time"/>
    <x v="3"/>
    <x v="1"/>
    <x v="1"/>
    <x v="2"/>
    <n v="824.74"/>
    <x v="8"/>
    <s v="Southern Region"/>
    <s v="Medium"/>
    <s v="March"/>
    <s v="Q1"/>
    <s v="No"/>
    <n v="0"/>
    <n v="123.711"/>
    <n v="948.45099999999991"/>
  </r>
  <r>
    <n v="5772"/>
    <s v="R03642"/>
    <x v="683"/>
    <n v="74"/>
    <x v="0"/>
    <x v="5"/>
    <x v="111"/>
    <n v="2"/>
    <x v="1"/>
    <s v="Cash"/>
    <s v="In Store"/>
    <s v="Yes"/>
    <s v="Arrived damaged"/>
    <x v="0"/>
    <x v="1"/>
    <x v="1"/>
    <x v="5"/>
    <n v="4507.63"/>
    <x v="2"/>
    <s v="Western Region"/>
    <s v="Medium"/>
    <s v="December"/>
    <s v="Q4"/>
    <s v="No"/>
    <n v="1"/>
    <n v="676.14449999999999"/>
    <n v="5183.7744999999995"/>
  </r>
  <r>
    <n v="5773"/>
    <s v="R00445"/>
    <x v="533"/>
    <n v="53"/>
    <x v="0"/>
    <x v="4"/>
    <x v="98"/>
    <n v="3"/>
    <x v="0"/>
    <s v="EFT"/>
    <s v="In Store"/>
    <s v="Yes"/>
    <s v="Easy to assemble"/>
    <x v="2"/>
    <x v="0"/>
    <x v="0"/>
    <x v="4"/>
    <n v="40.11"/>
    <x v="3"/>
    <s v="Central Region"/>
    <s v="Low"/>
    <s v="January"/>
    <s v="Q1"/>
    <s v="No"/>
    <n v="0"/>
    <n v="6.0164999999999997"/>
    <n v="46.126499999999993"/>
  </r>
  <r>
    <n v="5775"/>
    <s v="R03259"/>
    <x v="310"/>
    <n v="79"/>
    <x v="0"/>
    <x v="6"/>
    <x v="103"/>
    <n v="2"/>
    <x v="1"/>
    <s v="Debit Card"/>
    <s v="In Store"/>
    <s v="No"/>
    <s v="Packaging could improve"/>
    <x v="0"/>
    <x v="2"/>
    <x v="0"/>
    <x v="5"/>
    <n v="103.4"/>
    <x v="3"/>
    <s v="Gauteng Region"/>
    <s v="Low"/>
    <s v="June"/>
    <s v="Q2"/>
    <s v="No"/>
    <n v="1"/>
    <n v="15.51"/>
    <n v="118.91"/>
  </r>
  <r>
    <n v="5778"/>
    <s v="R09978"/>
    <x v="239"/>
    <n v="44"/>
    <x v="0"/>
    <x v="6"/>
    <x v="81"/>
    <n v="3"/>
    <x v="1"/>
    <s v="Cash"/>
    <s v="In Store"/>
    <s v="No"/>
    <s v="Item missing accessories"/>
    <x v="2"/>
    <x v="1"/>
    <x v="0"/>
    <x v="3"/>
    <n v="375.53"/>
    <x v="4"/>
    <s v="Gauteng Region"/>
    <s v="Low"/>
    <s v="June"/>
    <s v="Q2"/>
    <s v="No"/>
    <n v="1"/>
    <n v="56.329499999999996"/>
    <n v="431.85949999999991"/>
  </r>
  <r>
    <n v="5779"/>
    <s v="R02597"/>
    <x v="438"/>
    <n v="78"/>
    <x v="1"/>
    <x v="6"/>
    <x v="8"/>
    <n v="5"/>
    <x v="0"/>
    <s v="Credit Card"/>
    <s v="In Store"/>
    <s v="No"/>
    <s v="Looks premium"/>
    <x v="1"/>
    <x v="0"/>
    <x v="1"/>
    <x v="5"/>
    <n v="5390.8"/>
    <x v="6"/>
    <s v="Gauteng Region"/>
    <s v="High"/>
    <s v="July"/>
    <s v="Q3"/>
    <s v="Yes"/>
    <n v="0"/>
    <n v="808.62"/>
    <n v="6199.42"/>
  </r>
  <r>
    <n v="5780"/>
    <s v="R01718"/>
    <x v="311"/>
    <n v="53"/>
    <x v="1"/>
    <x v="8"/>
    <x v="39"/>
    <n v="1"/>
    <x v="0"/>
    <s v="EFT"/>
    <s v="In Store"/>
    <s v="No"/>
    <s v="Product was disappointing"/>
    <x v="3"/>
    <x v="1"/>
    <x v="1"/>
    <x v="4"/>
    <n v="24904.86"/>
    <x v="6"/>
    <s v="Eastern Region"/>
    <s v="High"/>
    <s v="February"/>
    <s v="Q1"/>
    <s v="Yes"/>
    <n v="0"/>
    <n v="3735.7289999999998"/>
    <n v="28640.589"/>
  </r>
  <r>
    <n v="5781"/>
    <s v="R02913"/>
    <x v="147"/>
    <n v="49"/>
    <x v="1"/>
    <x v="0"/>
    <x v="94"/>
    <n v="3"/>
    <x v="1"/>
    <s v="Debit Card"/>
    <s v="Home Delivery"/>
    <s v="Yes"/>
    <s v="Very fast delivery"/>
    <x v="2"/>
    <x v="0"/>
    <x v="0"/>
    <x v="4"/>
    <n v="1746.77"/>
    <x v="5"/>
    <s v="Northern Region"/>
    <s v="Medium"/>
    <s v="May"/>
    <s v="Q2"/>
    <s v="No"/>
    <n v="1"/>
    <n v="262.01549999999997"/>
    <n v="2008.7854999999997"/>
  </r>
  <r>
    <n v="5782"/>
    <s v="R02844"/>
    <x v="222"/>
    <n v="74"/>
    <x v="0"/>
    <x v="8"/>
    <x v="21"/>
    <n v="3"/>
    <x v="0"/>
    <s v="Debit Card"/>
    <s v="In Store"/>
    <s v="No"/>
    <s v="Delivery delayed"/>
    <x v="2"/>
    <x v="1"/>
    <x v="0"/>
    <x v="5"/>
    <n v="369.57"/>
    <x v="0"/>
    <s v="Eastern Region"/>
    <s v="Low"/>
    <s v="August"/>
    <s v="Q3"/>
    <s v="No"/>
    <n v="0"/>
    <n v="55.435499999999998"/>
    <n v="425.00549999999998"/>
  </r>
  <r>
    <n v="5783"/>
    <s v="R04028"/>
    <x v="532"/>
    <n v="38"/>
    <x v="0"/>
    <x v="7"/>
    <x v="90"/>
    <n v="5"/>
    <x v="0"/>
    <s v="Credit Card"/>
    <s v="In Store"/>
    <s v="Yes"/>
    <s v="Poor packaging"/>
    <x v="1"/>
    <x v="1"/>
    <x v="0"/>
    <x v="3"/>
    <n v="16523.5"/>
    <x v="6"/>
    <s v="Western Region"/>
    <s v="High"/>
    <s v="April"/>
    <s v="Q2"/>
    <s v="Yes"/>
    <n v="0"/>
    <n v="2478.5250000000001"/>
    <n v="19002.024999999998"/>
  </r>
  <r>
    <n v="5784"/>
    <s v="R05489"/>
    <x v="644"/>
    <n v="61"/>
    <x v="0"/>
    <x v="1"/>
    <x v="75"/>
    <n v="5"/>
    <x v="1"/>
    <s v="Credit Card"/>
    <s v="Home Delivery"/>
    <s v="Yes"/>
    <s v="Packaging could improve"/>
    <x v="1"/>
    <x v="2"/>
    <x v="0"/>
    <x v="0"/>
    <n v="4841.7700000000004"/>
    <x v="7"/>
    <s v="Southern Region"/>
    <s v="Medium"/>
    <s v="September"/>
    <s v="Q3"/>
    <s v="No"/>
    <n v="1"/>
    <n v="726.26550000000009"/>
    <n v="5568.0355"/>
  </r>
  <r>
    <n v="5785"/>
    <s v="R08770"/>
    <x v="498"/>
    <n v="70"/>
    <x v="0"/>
    <x v="7"/>
    <x v="1"/>
    <n v="4"/>
    <x v="1"/>
    <s v="Credit Card"/>
    <s v="In Store"/>
    <s v="No"/>
    <m/>
    <x v="4"/>
    <x v="3"/>
    <x v="2"/>
    <x v="5"/>
    <n v="444.38"/>
    <x v="1"/>
    <s v="Western Region"/>
    <s v="Low"/>
    <s v="December"/>
    <s v="Q4"/>
    <s v="No"/>
    <n v="1"/>
    <n v="66.656999999999996"/>
    <n v="511.03699999999998"/>
  </r>
  <r>
    <n v="5786"/>
    <s v="R04486"/>
    <x v="645"/>
    <n v="53"/>
    <x v="0"/>
    <x v="8"/>
    <x v="88"/>
    <n v="1"/>
    <x v="0"/>
    <s v="EFT"/>
    <s v="Home Delivery"/>
    <s v="No"/>
    <s v="Product exceeded expectations"/>
    <x v="3"/>
    <x v="0"/>
    <x v="0"/>
    <x v="4"/>
    <n v="529.15"/>
    <x v="0"/>
    <s v="Eastern Region"/>
    <s v="Medium"/>
    <s v="July"/>
    <s v="Q3"/>
    <s v="No"/>
    <n v="0"/>
    <n v="79.372499999999988"/>
    <n v="608.52249999999992"/>
  </r>
  <r>
    <n v="5787"/>
    <s v="R02557"/>
    <x v="602"/>
    <n v="43"/>
    <x v="1"/>
    <x v="4"/>
    <x v="72"/>
    <n v="5"/>
    <x v="1"/>
    <s v="Cash"/>
    <s v="Home Delivery"/>
    <s v="Yes"/>
    <s v="Excellent value"/>
    <x v="1"/>
    <x v="0"/>
    <x v="1"/>
    <x v="3"/>
    <n v="16291.52"/>
    <x v="5"/>
    <s v="Central Region"/>
    <s v="High"/>
    <s v="October"/>
    <s v="Q4"/>
    <s v="Yes"/>
    <n v="1"/>
    <n v="2443.7280000000001"/>
    <n v="18735.248"/>
  </r>
  <r>
    <n v="5788"/>
    <s v="R00490"/>
    <x v="136"/>
    <n v="18"/>
    <x v="1"/>
    <x v="4"/>
    <x v="45"/>
    <n v="5"/>
    <x v="1"/>
    <s v="Cash"/>
    <s v="Home Delivery"/>
    <s v="Yes"/>
    <s v="Fantastic experience"/>
    <x v="1"/>
    <x v="0"/>
    <x v="1"/>
    <x v="2"/>
    <n v="139.72999999999999"/>
    <x v="1"/>
    <s v="Central Region"/>
    <s v="Low"/>
    <s v="September"/>
    <s v="Q3"/>
    <s v="No"/>
    <n v="1"/>
    <n v="20.959499999999998"/>
    <n v="160.68949999999998"/>
  </r>
  <r>
    <n v="5789"/>
    <s v="R00494"/>
    <x v="653"/>
    <n v="38"/>
    <x v="0"/>
    <x v="4"/>
    <x v="67"/>
    <n v="5"/>
    <x v="1"/>
    <s v="Credit Card"/>
    <s v="Click &amp; Collect"/>
    <s v="No"/>
    <m/>
    <x v="1"/>
    <x v="3"/>
    <x v="2"/>
    <x v="3"/>
    <n v="1859.13"/>
    <x v="5"/>
    <s v="Central Region"/>
    <s v="Medium"/>
    <s v="December"/>
    <s v="Q4"/>
    <s v="No"/>
    <n v="1"/>
    <n v="278.86950000000002"/>
    <n v="2137.9994999999999"/>
  </r>
  <r>
    <n v="5791"/>
    <s v="R03822"/>
    <x v="24"/>
    <n v="60"/>
    <x v="1"/>
    <x v="1"/>
    <x v="16"/>
    <n v="2"/>
    <x v="0"/>
    <s v="EFT"/>
    <s v="In Store"/>
    <s v="Yes"/>
    <s v="Instructions unclear"/>
    <x v="0"/>
    <x v="2"/>
    <x v="0"/>
    <x v="0"/>
    <n v="368.99"/>
    <x v="0"/>
    <s v="Southern Region"/>
    <s v="Low"/>
    <s v="August"/>
    <s v="Q3"/>
    <s v="No"/>
    <n v="0"/>
    <n v="55.348500000000001"/>
    <n v="424.33849999999995"/>
  </r>
  <r>
    <n v="5792"/>
    <s v="R00603"/>
    <x v="474"/>
    <n v="42"/>
    <x v="2"/>
    <x v="8"/>
    <x v="48"/>
    <n v="3"/>
    <x v="0"/>
    <s v="Mobile Payment"/>
    <s v="In Store"/>
    <s v="No"/>
    <s v="Fantastic experience"/>
    <x v="2"/>
    <x v="0"/>
    <x v="0"/>
    <x v="3"/>
    <n v="192.77"/>
    <x v="1"/>
    <s v="Eastern Region"/>
    <s v="Low"/>
    <s v="November"/>
    <s v="Q4"/>
    <s v="No"/>
    <n v="0"/>
    <n v="28.915500000000002"/>
    <n v="221.68549999999999"/>
  </r>
  <r>
    <n v="5793"/>
    <s v="R01912"/>
    <x v="549"/>
    <n v="23"/>
    <x v="2"/>
    <x v="7"/>
    <x v="16"/>
    <n v="1"/>
    <x v="0"/>
    <s v="Credit Card"/>
    <s v="Click &amp; Collect"/>
    <s v="No"/>
    <s v="Poor packaging"/>
    <x v="3"/>
    <x v="1"/>
    <x v="1"/>
    <x v="2"/>
    <n v="368.99"/>
    <x v="0"/>
    <s v="Western Region"/>
    <s v="Low"/>
    <s v="May"/>
    <s v="Q2"/>
    <s v="No"/>
    <n v="0"/>
    <n v="55.348500000000001"/>
    <n v="424.33849999999995"/>
  </r>
  <r>
    <n v="5794"/>
    <s v="R01015"/>
    <x v="173"/>
    <n v="19"/>
    <x v="0"/>
    <x v="5"/>
    <x v="26"/>
    <n v="4"/>
    <x v="1"/>
    <s v="Debit Card"/>
    <s v="Click &amp; Collect"/>
    <s v="Yes"/>
    <s v="Great customer service"/>
    <x v="4"/>
    <x v="0"/>
    <x v="1"/>
    <x v="2"/>
    <n v="27815.439999999999"/>
    <x v="6"/>
    <s v="Western Region"/>
    <s v="High"/>
    <s v="October"/>
    <s v="Q4"/>
    <s v="Yes"/>
    <n v="1"/>
    <n v="4172.3159999999998"/>
    <n v="31987.755999999998"/>
  </r>
  <r>
    <n v="5795"/>
    <s v="R06370"/>
    <x v="714"/>
    <n v="78"/>
    <x v="0"/>
    <x v="5"/>
    <x v="32"/>
    <n v="5"/>
    <x v="0"/>
    <s v="Credit Card"/>
    <s v="Click &amp; Collect"/>
    <s v="No"/>
    <s v="Excellent value"/>
    <x v="1"/>
    <x v="0"/>
    <x v="1"/>
    <x v="5"/>
    <n v="3086.4"/>
    <x v="7"/>
    <s v="Western Region"/>
    <s v="Medium"/>
    <s v="March"/>
    <s v="Q1"/>
    <s v="No"/>
    <n v="0"/>
    <n v="462.96"/>
    <n v="3549.3599999999997"/>
  </r>
  <r>
    <n v="5797"/>
    <s v="R05965"/>
    <x v="540"/>
    <m/>
    <x v="2"/>
    <x v="6"/>
    <x v="49"/>
    <n v="2"/>
    <x v="1"/>
    <s v="Cash"/>
    <s v="Home Delivery"/>
    <s v="Yes"/>
    <s v="Easy to assemble"/>
    <x v="0"/>
    <x v="0"/>
    <x v="0"/>
    <x v="6"/>
    <n v="134.01"/>
    <x v="3"/>
    <s v="Gauteng Region"/>
    <s v="Low"/>
    <s v="March"/>
    <s v="Q1"/>
    <s v="No"/>
    <n v="1"/>
    <n v="20.101499999999998"/>
    <n v="154.11149999999998"/>
  </r>
  <r>
    <n v="5799"/>
    <s v="R02367"/>
    <x v="259"/>
    <n v="64"/>
    <x v="1"/>
    <x v="2"/>
    <x v="55"/>
    <n v="3"/>
    <x v="0"/>
    <s v="Mobile Payment"/>
    <s v="In Store"/>
    <s v="No"/>
    <s v="Easy online ordering"/>
    <x v="2"/>
    <x v="0"/>
    <x v="0"/>
    <x v="0"/>
    <n v="324.35000000000002"/>
    <x v="8"/>
    <s v="Northern Region"/>
    <s v="Low"/>
    <s v="March"/>
    <s v="Q1"/>
    <s v="No"/>
    <n v="0"/>
    <n v="48.652500000000003"/>
    <n v="373.0025"/>
  </r>
  <r>
    <n v="5801"/>
    <s v="R04371"/>
    <x v="682"/>
    <n v="28"/>
    <x v="0"/>
    <x v="1"/>
    <x v="89"/>
    <n v="4"/>
    <x v="1"/>
    <s v="EFT"/>
    <s v="Home Delivery"/>
    <s v="Yes"/>
    <s v="Worth the money"/>
    <x v="4"/>
    <x v="0"/>
    <x v="1"/>
    <x v="1"/>
    <n v="574.49"/>
    <x v="4"/>
    <s v="Southern Region"/>
    <s v="Medium"/>
    <s v="October"/>
    <s v="Q4"/>
    <s v="No"/>
    <n v="1"/>
    <n v="86.173500000000004"/>
    <n v="660.6635"/>
  </r>
  <r>
    <n v="5802"/>
    <s v="R09155"/>
    <x v="83"/>
    <n v="78"/>
    <x v="2"/>
    <x v="4"/>
    <x v="109"/>
    <n v="5"/>
    <x v="0"/>
    <s v="Credit Card"/>
    <s v="Home Delivery"/>
    <s v="No"/>
    <m/>
    <x v="1"/>
    <x v="3"/>
    <x v="2"/>
    <x v="5"/>
    <n v="470.6"/>
    <x v="4"/>
    <s v="Central Region"/>
    <s v="Low"/>
    <s v="May"/>
    <s v="Q2"/>
    <s v="No"/>
    <n v="0"/>
    <n v="70.59"/>
    <n v="541.18999999999994"/>
  </r>
  <r>
    <n v="5803"/>
    <s v="R07243"/>
    <x v="257"/>
    <n v="23"/>
    <x v="0"/>
    <x v="2"/>
    <x v="7"/>
    <n v="2"/>
    <x v="0"/>
    <s v="Cash"/>
    <s v="Click &amp; Collect"/>
    <s v="Yes"/>
    <s v="Long waiting time"/>
    <x v="0"/>
    <x v="1"/>
    <x v="1"/>
    <x v="2"/>
    <n v="1370.56"/>
    <x v="6"/>
    <s v="Northern Region"/>
    <s v="Medium"/>
    <s v="November"/>
    <s v="Q4"/>
    <s v="No"/>
    <n v="0"/>
    <n v="205.58399999999997"/>
    <n v="1576.1439999999998"/>
  </r>
  <r>
    <n v="5804"/>
    <s v="R01362"/>
    <x v="383"/>
    <n v="47"/>
    <x v="1"/>
    <x v="1"/>
    <x v="79"/>
    <n v="4"/>
    <x v="1"/>
    <s v="Mobile Payment"/>
    <s v="Home Delivery"/>
    <s v="Yes"/>
    <s v="Packaging could improve"/>
    <x v="4"/>
    <x v="2"/>
    <x v="0"/>
    <x v="4"/>
    <n v="283.57"/>
    <x v="0"/>
    <s v="Southern Region"/>
    <s v="Low"/>
    <s v="December"/>
    <s v="Q4"/>
    <s v="No"/>
    <n v="1"/>
    <n v="42.535499999999999"/>
    <n v="326.10549999999995"/>
  </r>
  <r>
    <n v="5805"/>
    <s v="R09387"/>
    <x v="678"/>
    <n v="24"/>
    <x v="1"/>
    <x v="7"/>
    <x v="51"/>
    <n v="3"/>
    <x v="1"/>
    <s v="Credit Card"/>
    <s v="Home Delivery"/>
    <s v="Yes"/>
    <s v="Looks premium"/>
    <x v="2"/>
    <x v="0"/>
    <x v="0"/>
    <x v="2"/>
    <n v="209.53"/>
    <x v="3"/>
    <s v="Western Region"/>
    <s v="Low"/>
    <s v="March"/>
    <s v="Q1"/>
    <s v="No"/>
    <n v="1"/>
    <n v="31.429499999999997"/>
    <n v="240.95949999999999"/>
  </r>
  <r>
    <n v="5806"/>
    <s v="R01527"/>
    <x v="467"/>
    <n v="23"/>
    <x v="1"/>
    <x v="1"/>
    <x v="30"/>
    <n v="2"/>
    <x v="1"/>
    <s v="EFT"/>
    <s v="Home Delivery"/>
    <s v="No"/>
    <s v="Fits perfectly"/>
    <x v="0"/>
    <x v="0"/>
    <x v="0"/>
    <x v="2"/>
    <n v="2962.6"/>
    <x v="2"/>
    <s v="Southern Region"/>
    <s v="Medium"/>
    <s v="August"/>
    <s v="Q3"/>
    <s v="No"/>
    <n v="1"/>
    <n v="444.39"/>
    <n v="3406.99"/>
  </r>
  <r>
    <n v="5807"/>
    <s v="R01328"/>
    <x v="345"/>
    <n v="69"/>
    <x v="2"/>
    <x v="3"/>
    <x v="100"/>
    <n v="3"/>
    <x v="1"/>
    <s v="Debit Card"/>
    <s v="Home Delivery"/>
    <s v="Yes"/>
    <s v="Helpful staff"/>
    <x v="2"/>
    <x v="0"/>
    <x v="0"/>
    <x v="5"/>
    <n v="5432.76"/>
    <x v="5"/>
    <s v="Central Region"/>
    <s v="High"/>
    <s v="January"/>
    <s v="Q1"/>
    <s v="Yes"/>
    <n v="1"/>
    <n v="814.91399999999999"/>
    <n v="6247.674"/>
  </r>
  <r>
    <n v="5808"/>
    <s v="R06292"/>
    <x v="155"/>
    <n v="21"/>
    <x v="0"/>
    <x v="0"/>
    <x v="26"/>
    <n v="3"/>
    <x v="0"/>
    <s v="EFT"/>
    <s v="Click &amp; Collect"/>
    <s v="No"/>
    <s v="Easy to assemble"/>
    <x v="2"/>
    <x v="0"/>
    <x v="0"/>
    <x v="2"/>
    <n v="27815.439999999999"/>
    <x v="6"/>
    <s v="Northern Region"/>
    <s v="High"/>
    <s v="June"/>
    <s v="Q2"/>
    <s v="Yes"/>
    <n v="0"/>
    <n v="4172.3159999999998"/>
    <n v="31987.755999999998"/>
  </r>
  <r>
    <n v="5809"/>
    <s v="R07435"/>
    <x v="591"/>
    <n v="63"/>
    <x v="2"/>
    <x v="0"/>
    <x v="90"/>
    <n v="3"/>
    <x v="0"/>
    <s v="Cash"/>
    <s v="Home Delivery"/>
    <s v="No"/>
    <s v="Packaging could improve"/>
    <x v="2"/>
    <x v="2"/>
    <x v="1"/>
    <x v="0"/>
    <n v="16523.5"/>
    <x v="6"/>
    <s v="Northern Region"/>
    <s v="High"/>
    <s v="June"/>
    <s v="Q2"/>
    <s v="Yes"/>
    <n v="0"/>
    <n v="2478.5250000000001"/>
    <n v="19002.024999999998"/>
  </r>
  <r>
    <n v="5811"/>
    <s v="R09833"/>
    <x v="26"/>
    <m/>
    <x v="0"/>
    <x v="3"/>
    <x v="48"/>
    <n v="5"/>
    <x v="0"/>
    <s v="Debit Card"/>
    <s v="Home Delivery"/>
    <s v="Yes"/>
    <s v="Poor packaging"/>
    <x v="1"/>
    <x v="1"/>
    <x v="0"/>
    <x v="6"/>
    <n v="192.77"/>
    <x v="1"/>
    <s v="Central Region"/>
    <s v="Low"/>
    <s v="March"/>
    <s v="Q1"/>
    <s v="No"/>
    <n v="0"/>
    <n v="28.915500000000002"/>
    <n v="221.68549999999999"/>
  </r>
  <r>
    <n v="5812"/>
    <s v="R01338"/>
    <x v="320"/>
    <n v="23"/>
    <x v="1"/>
    <x v="2"/>
    <x v="63"/>
    <n v="2"/>
    <x v="1"/>
    <s v="Cash"/>
    <s v="Click &amp; Collect"/>
    <s v="No"/>
    <m/>
    <x v="0"/>
    <x v="3"/>
    <x v="2"/>
    <x v="2"/>
    <n v="1604.87"/>
    <x v="0"/>
    <s v="Northern Region"/>
    <s v="Medium"/>
    <s v="May"/>
    <s v="Q2"/>
    <s v="No"/>
    <n v="1"/>
    <n v="240.73049999999998"/>
    <n v="1845.6004999999998"/>
  </r>
  <r>
    <n v="5813"/>
    <s v="R03902"/>
    <x v="629"/>
    <n v="24"/>
    <x v="2"/>
    <x v="0"/>
    <x v="52"/>
    <n v="4"/>
    <x v="1"/>
    <s v="Credit Card"/>
    <s v="Click &amp; Collect"/>
    <s v="Yes"/>
    <s v="Very fast delivery"/>
    <x v="4"/>
    <x v="0"/>
    <x v="1"/>
    <x v="2"/>
    <n v="1094.3699999999999"/>
    <x v="8"/>
    <s v="Northern Region"/>
    <s v="Medium"/>
    <s v="August"/>
    <s v="Q3"/>
    <s v="No"/>
    <n v="1"/>
    <n v="164.15549999999999"/>
    <n v="1258.5254999999997"/>
  </r>
  <r>
    <n v="5814"/>
    <s v="R03011"/>
    <x v="726"/>
    <n v="58"/>
    <x v="2"/>
    <x v="7"/>
    <x v="107"/>
    <n v="5"/>
    <x v="0"/>
    <s v="Credit Card"/>
    <s v="Home Delivery"/>
    <s v="Yes"/>
    <s v="Fantastic experience"/>
    <x v="1"/>
    <x v="0"/>
    <x v="1"/>
    <x v="0"/>
    <n v="2413.3000000000002"/>
    <x v="6"/>
    <s v="Western Region"/>
    <s v="Medium"/>
    <s v="June"/>
    <s v="Q2"/>
    <s v="No"/>
    <n v="0"/>
    <n v="361.995"/>
    <n v="2775.2950000000001"/>
  </r>
  <r>
    <n v="5816"/>
    <s v="R08963"/>
    <x v="684"/>
    <n v="24"/>
    <x v="0"/>
    <x v="5"/>
    <x v="113"/>
    <n v="1"/>
    <x v="1"/>
    <s v="Credit Card"/>
    <s v="In Store"/>
    <s v="No"/>
    <s v="Very fast delivery"/>
    <x v="3"/>
    <x v="0"/>
    <x v="0"/>
    <x v="2"/>
    <n v="2572.02"/>
    <x v="7"/>
    <s v="Western Region"/>
    <s v="Medium"/>
    <s v="October"/>
    <s v="Q4"/>
    <s v="No"/>
    <n v="1"/>
    <n v="385.803"/>
    <n v="2957.8229999999999"/>
  </r>
  <r>
    <n v="5817"/>
    <s v="R02251"/>
    <x v="686"/>
    <n v="43"/>
    <x v="0"/>
    <x v="5"/>
    <x v="100"/>
    <n v="3"/>
    <x v="1"/>
    <s v="Mobile Payment"/>
    <s v="In Store"/>
    <s v="Yes"/>
    <s v="Worth the money"/>
    <x v="2"/>
    <x v="0"/>
    <x v="0"/>
    <x v="3"/>
    <n v="5432.76"/>
    <x v="5"/>
    <s v="Western Region"/>
    <s v="High"/>
    <s v="August"/>
    <s v="Q3"/>
    <s v="Yes"/>
    <n v="1"/>
    <n v="814.91399999999999"/>
    <n v="6247.674"/>
  </r>
  <r>
    <n v="5819"/>
    <s v="R05040"/>
    <x v="231"/>
    <n v="42"/>
    <x v="0"/>
    <x v="2"/>
    <x v="18"/>
    <n v="1"/>
    <x v="0"/>
    <s v="Mobile Payment"/>
    <s v="In Store"/>
    <s v="Yes"/>
    <s v="Fantastic experience"/>
    <x v="3"/>
    <x v="0"/>
    <x v="0"/>
    <x v="3"/>
    <n v="1712.08"/>
    <x v="7"/>
    <s v="Northern Region"/>
    <s v="Medium"/>
    <s v="January"/>
    <s v="Q1"/>
    <s v="No"/>
    <n v="0"/>
    <n v="256.81199999999995"/>
    <n v="1968.8919999999998"/>
  </r>
  <r>
    <n v="5821"/>
    <s v="R09424"/>
    <x v="200"/>
    <n v="72"/>
    <x v="1"/>
    <x v="7"/>
    <x v="118"/>
    <n v="1"/>
    <x v="1"/>
    <s v="Mobile Payment"/>
    <s v="Click &amp; Collect"/>
    <s v="No"/>
    <s v="Arrived damaged"/>
    <x v="3"/>
    <x v="1"/>
    <x v="1"/>
    <x v="5"/>
    <n v="301.58"/>
    <x v="3"/>
    <s v="Western Region"/>
    <s v="Low"/>
    <s v="December"/>
    <s v="Q4"/>
    <s v="No"/>
    <n v="1"/>
    <n v="45.236999999999995"/>
    <n v="346.81699999999995"/>
  </r>
  <r>
    <n v="5822"/>
    <s v="R05486"/>
    <x v="213"/>
    <n v="47"/>
    <x v="0"/>
    <x v="6"/>
    <x v="47"/>
    <n v="4"/>
    <x v="1"/>
    <s v="EFT"/>
    <s v="Click &amp; Collect"/>
    <s v="No"/>
    <s v="Poor packaging"/>
    <x v="4"/>
    <x v="1"/>
    <x v="0"/>
    <x v="4"/>
    <n v="13123.97"/>
    <x v="6"/>
    <s v="Gauteng Region"/>
    <s v="High"/>
    <s v="October"/>
    <s v="Q4"/>
    <s v="Yes"/>
    <n v="1"/>
    <n v="1968.5954999999999"/>
    <n v="15092.565499999999"/>
  </r>
  <r>
    <n v="5824"/>
    <s v="R05695"/>
    <x v="172"/>
    <n v="21"/>
    <x v="0"/>
    <x v="1"/>
    <x v="97"/>
    <n v="1"/>
    <x v="0"/>
    <s v="Debit Card"/>
    <s v="In Store"/>
    <s v="No"/>
    <s v="Fits perfectly"/>
    <x v="3"/>
    <x v="0"/>
    <x v="0"/>
    <x v="2"/>
    <n v="2906.97"/>
    <x v="7"/>
    <s v="Southern Region"/>
    <s v="Medium"/>
    <s v="October"/>
    <s v="Q4"/>
    <s v="No"/>
    <n v="0"/>
    <n v="436.04549999999995"/>
    <n v="3343.0154999999995"/>
  </r>
  <r>
    <n v="5825"/>
    <s v="R05120"/>
    <x v="151"/>
    <n v="76"/>
    <x v="2"/>
    <x v="3"/>
    <x v="61"/>
    <n v="5"/>
    <x v="0"/>
    <s v="Cash"/>
    <s v="Home Delivery"/>
    <s v="No"/>
    <s v="Looks premium"/>
    <x v="1"/>
    <x v="0"/>
    <x v="1"/>
    <x v="5"/>
    <n v="768.34"/>
    <x v="7"/>
    <s v="Central Region"/>
    <s v="Medium"/>
    <s v="January"/>
    <s v="Q1"/>
    <s v="No"/>
    <n v="0"/>
    <n v="115.251"/>
    <n v="883.59100000000001"/>
  </r>
  <r>
    <n v="5826"/>
    <s v="R07797"/>
    <x v="187"/>
    <n v="25"/>
    <x v="0"/>
    <x v="6"/>
    <x v="7"/>
    <n v="3"/>
    <x v="0"/>
    <s v="Credit Card"/>
    <s v="In Store"/>
    <s v="Yes"/>
    <s v="Product exceeded expectations"/>
    <x v="2"/>
    <x v="0"/>
    <x v="0"/>
    <x v="1"/>
    <n v="1370.56"/>
    <x v="6"/>
    <s v="Gauteng Region"/>
    <s v="Medium"/>
    <s v="December"/>
    <s v="Q4"/>
    <s v="No"/>
    <n v="0"/>
    <n v="205.58399999999997"/>
    <n v="1576.1439999999998"/>
  </r>
  <r>
    <n v="5827"/>
    <s v="R05556"/>
    <x v="105"/>
    <n v="38"/>
    <x v="1"/>
    <x v="3"/>
    <x v="92"/>
    <n v="2"/>
    <x v="1"/>
    <s v="Credit Card"/>
    <s v="Click &amp; Collect"/>
    <s v="Yes"/>
    <m/>
    <x v="0"/>
    <x v="3"/>
    <x v="2"/>
    <x v="3"/>
    <n v="2217.0300000000002"/>
    <x v="8"/>
    <s v="Central Region"/>
    <s v="Medium"/>
    <s v="April"/>
    <s v="Q2"/>
    <s v="No"/>
    <n v="1"/>
    <n v="332.55450000000002"/>
    <n v="2549.5844999999999"/>
  </r>
  <r>
    <n v="5828"/>
    <s v="R05600"/>
    <x v="42"/>
    <n v="68"/>
    <x v="1"/>
    <x v="0"/>
    <x v="97"/>
    <n v="4"/>
    <x v="1"/>
    <s v="EFT"/>
    <s v="Home Delivery"/>
    <s v="No"/>
    <s v="Customer support was excellent"/>
    <x v="4"/>
    <x v="0"/>
    <x v="1"/>
    <x v="5"/>
    <n v="2906.97"/>
    <x v="7"/>
    <s v="Northern Region"/>
    <s v="Medium"/>
    <s v="July"/>
    <s v="Q3"/>
    <s v="No"/>
    <n v="1"/>
    <n v="436.04549999999995"/>
    <n v="3343.0154999999995"/>
  </r>
  <r>
    <n v="5829"/>
    <s v="R06904"/>
    <x v="437"/>
    <n v="68"/>
    <x v="0"/>
    <x v="4"/>
    <x v="92"/>
    <n v="1"/>
    <x v="0"/>
    <s v="EFT"/>
    <s v="Click &amp; Collect"/>
    <s v="Yes"/>
    <s v="Exactly as advertised"/>
    <x v="3"/>
    <x v="0"/>
    <x v="0"/>
    <x v="5"/>
    <n v="2217.0300000000002"/>
    <x v="8"/>
    <s v="Central Region"/>
    <s v="Medium"/>
    <s v="March"/>
    <s v="Q1"/>
    <s v="No"/>
    <n v="0"/>
    <n v="332.55450000000002"/>
    <n v="2549.5844999999999"/>
  </r>
  <r>
    <n v="5830"/>
    <s v="R00151"/>
    <x v="170"/>
    <n v="70"/>
    <x v="2"/>
    <x v="0"/>
    <x v="54"/>
    <n v="1"/>
    <x v="0"/>
    <s v="Mobile Payment"/>
    <s v="Click &amp; Collect"/>
    <s v="Yes"/>
    <s v="Easy online ordering"/>
    <x v="3"/>
    <x v="0"/>
    <x v="0"/>
    <x v="5"/>
    <n v="1940.64"/>
    <x v="4"/>
    <s v="Northern Region"/>
    <s v="Medium"/>
    <s v="August"/>
    <s v="Q3"/>
    <s v="No"/>
    <n v="0"/>
    <n v="291.096"/>
    <n v="2231.7359999999999"/>
  </r>
  <r>
    <n v="5831"/>
    <s v="R02805"/>
    <x v="680"/>
    <n v="45"/>
    <x v="2"/>
    <x v="7"/>
    <x v="77"/>
    <n v="5"/>
    <x v="1"/>
    <s v="Debit Card"/>
    <s v="In Store"/>
    <s v="No"/>
    <s v="Average quality"/>
    <x v="1"/>
    <x v="2"/>
    <x v="0"/>
    <x v="4"/>
    <n v="353.21"/>
    <x v="3"/>
    <s v="Western Region"/>
    <s v="Low"/>
    <s v="April"/>
    <s v="Q2"/>
    <s v="No"/>
    <n v="1"/>
    <n v="52.981499999999997"/>
    <n v="406.19149999999996"/>
  </r>
  <r>
    <n v="5832"/>
    <s v="R06075"/>
    <x v="123"/>
    <n v="51"/>
    <x v="0"/>
    <x v="1"/>
    <x v="64"/>
    <n v="1"/>
    <x v="0"/>
    <s v="Credit Card"/>
    <s v="Home Delivery"/>
    <s v="Yes"/>
    <s v="Helpful staff"/>
    <x v="3"/>
    <x v="0"/>
    <x v="0"/>
    <x v="4"/>
    <n v="119.63"/>
    <x v="3"/>
    <s v="Southern Region"/>
    <s v="Low"/>
    <s v="August"/>
    <s v="Q3"/>
    <s v="No"/>
    <n v="0"/>
    <n v="17.944499999999998"/>
    <n v="137.57449999999997"/>
  </r>
  <r>
    <n v="5833"/>
    <s v="R02087"/>
    <x v="662"/>
    <n v="78"/>
    <x v="1"/>
    <x v="7"/>
    <x v="101"/>
    <n v="5"/>
    <x v="1"/>
    <s v="Credit Card"/>
    <s v="In Store"/>
    <s v="No"/>
    <s v="Delivery delayed"/>
    <x v="1"/>
    <x v="1"/>
    <x v="0"/>
    <x v="5"/>
    <n v="886.51"/>
    <x v="1"/>
    <s v="Western Region"/>
    <s v="Medium"/>
    <s v="November"/>
    <s v="Q4"/>
    <s v="No"/>
    <n v="1"/>
    <n v="132.97649999999999"/>
    <n v="1019.4864999999999"/>
  </r>
  <r>
    <n v="5835"/>
    <s v="R05613"/>
    <x v="597"/>
    <n v="79"/>
    <x v="0"/>
    <x v="4"/>
    <x v="5"/>
    <n v="3"/>
    <x v="0"/>
    <s v="Cash"/>
    <s v="Click &amp; Collect"/>
    <s v="Yes"/>
    <s v="Long waiting time"/>
    <x v="2"/>
    <x v="1"/>
    <x v="0"/>
    <x v="5"/>
    <n v="1158.56"/>
    <x v="4"/>
    <s v="Central Region"/>
    <s v="Medium"/>
    <s v="January"/>
    <s v="Q1"/>
    <s v="No"/>
    <n v="0"/>
    <n v="173.78399999999999"/>
    <n v="1332.3439999999998"/>
  </r>
  <r>
    <n v="5836"/>
    <s v="R02260"/>
    <x v="206"/>
    <n v="61"/>
    <x v="0"/>
    <x v="4"/>
    <x v="53"/>
    <n v="4"/>
    <x v="0"/>
    <s v="Cash"/>
    <s v="Home Delivery"/>
    <s v="No"/>
    <s v="Exactly as advertised"/>
    <x v="4"/>
    <x v="0"/>
    <x v="1"/>
    <x v="0"/>
    <n v="22574.95"/>
    <x v="6"/>
    <s v="Central Region"/>
    <s v="High"/>
    <s v="February"/>
    <s v="Q1"/>
    <s v="Yes"/>
    <n v="0"/>
    <n v="3386.2424999999998"/>
    <n v="25961.192499999997"/>
  </r>
  <r>
    <n v="5837"/>
    <s v="R04018"/>
    <x v="382"/>
    <n v="49"/>
    <x v="0"/>
    <x v="6"/>
    <x v="21"/>
    <n v="4"/>
    <x v="0"/>
    <s v="EFT"/>
    <s v="In Store"/>
    <s v="No"/>
    <s v="Product was disappointing"/>
    <x v="4"/>
    <x v="1"/>
    <x v="0"/>
    <x v="4"/>
    <n v="369.57"/>
    <x v="0"/>
    <s v="Gauteng Region"/>
    <s v="Low"/>
    <s v="November"/>
    <s v="Q4"/>
    <s v="No"/>
    <n v="0"/>
    <n v="55.435499999999998"/>
    <n v="425.00549999999998"/>
  </r>
  <r>
    <n v="5838"/>
    <s v="R06323"/>
    <x v="395"/>
    <n v="78"/>
    <x v="1"/>
    <x v="5"/>
    <x v="67"/>
    <n v="1"/>
    <x v="0"/>
    <s v="Cash"/>
    <s v="Home Delivery"/>
    <s v="No"/>
    <s v="Easy to assemble"/>
    <x v="3"/>
    <x v="0"/>
    <x v="0"/>
    <x v="5"/>
    <n v="1859.13"/>
    <x v="5"/>
    <s v="Western Region"/>
    <s v="Medium"/>
    <s v="May"/>
    <s v="Q2"/>
    <s v="No"/>
    <n v="0"/>
    <n v="278.86950000000002"/>
    <n v="2137.9994999999999"/>
  </r>
  <r>
    <n v="5839"/>
    <s v="R08023"/>
    <x v="574"/>
    <n v="53"/>
    <x v="1"/>
    <x v="2"/>
    <x v="34"/>
    <n v="4"/>
    <x v="0"/>
    <s v="Credit Card"/>
    <s v="Home Delivery"/>
    <s v="Yes"/>
    <s v="Would definitely buy again"/>
    <x v="4"/>
    <x v="0"/>
    <x v="1"/>
    <x v="4"/>
    <n v="14729.04"/>
    <x v="6"/>
    <s v="Northern Region"/>
    <s v="High"/>
    <s v="May"/>
    <s v="Q2"/>
    <s v="Yes"/>
    <n v="0"/>
    <n v="2209.3560000000002"/>
    <n v="16938.396000000001"/>
  </r>
  <r>
    <n v="5840"/>
    <s v="R02425"/>
    <x v="638"/>
    <n v="76"/>
    <x v="1"/>
    <x v="2"/>
    <x v="77"/>
    <n v="1"/>
    <x v="1"/>
    <s v="Credit Card"/>
    <s v="Home Delivery"/>
    <s v="Yes"/>
    <s v="Average quality"/>
    <x v="3"/>
    <x v="2"/>
    <x v="0"/>
    <x v="5"/>
    <n v="353.21"/>
    <x v="3"/>
    <s v="Northern Region"/>
    <s v="Low"/>
    <s v="February"/>
    <s v="Q1"/>
    <s v="No"/>
    <n v="1"/>
    <n v="52.981499999999997"/>
    <n v="406.19149999999996"/>
  </r>
  <r>
    <n v="5842"/>
    <s v="R03857"/>
    <x v="630"/>
    <n v="23"/>
    <x v="1"/>
    <x v="8"/>
    <x v="95"/>
    <n v="3"/>
    <x v="1"/>
    <s v="Credit Card"/>
    <s v="In Store"/>
    <s v="No"/>
    <s v="Very comfortable"/>
    <x v="2"/>
    <x v="0"/>
    <x v="0"/>
    <x v="2"/>
    <n v="105.11"/>
    <x v="1"/>
    <s v="Eastern Region"/>
    <s v="Low"/>
    <s v="May"/>
    <s v="Q2"/>
    <s v="No"/>
    <n v="1"/>
    <n v="15.766499999999999"/>
    <n v="120.87649999999999"/>
  </r>
  <r>
    <n v="5844"/>
    <s v="R05368"/>
    <x v="271"/>
    <n v="18"/>
    <x v="1"/>
    <x v="8"/>
    <x v="108"/>
    <n v="4"/>
    <x v="0"/>
    <s v="Debit Card"/>
    <s v="Home Delivery"/>
    <s v="Yes"/>
    <s v="Would definitely buy again"/>
    <x v="4"/>
    <x v="0"/>
    <x v="1"/>
    <x v="2"/>
    <n v="880.49"/>
    <x v="5"/>
    <s v="Eastern Region"/>
    <s v="Medium"/>
    <s v="January"/>
    <s v="Q1"/>
    <s v="No"/>
    <n v="0"/>
    <n v="132.0735"/>
    <n v="1012.5635"/>
  </r>
  <r>
    <n v="5845"/>
    <s v="R08349"/>
    <x v="341"/>
    <n v="37"/>
    <x v="2"/>
    <x v="1"/>
    <x v="4"/>
    <n v="2"/>
    <x v="0"/>
    <s v="Credit Card"/>
    <s v="Click &amp; Collect"/>
    <s v="No"/>
    <s v="Exactly as advertised"/>
    <x v="0"/>
    <x v="0"/>
    <x v="0"/>
    <x v="3"/>
    <n v="1951.09"/>
    <x v="0"/>
    <s v="Southern Region"/>
    <s v="Medium"/>
    <s v="August"/>
    <s v="Q3"/>
    <s v="No"/>
    <n v="0"/>
    <n v="292.6635"/>
    <n v="2243.7534999999998"/>
  </r>
  <r>
    <n v="5846"/>
    <s v="R08348"/>
    <x v="641"/>
    <n v="53"/>
    <x v="0"/>
    <x v="6"/>
    <x v="36"/>
    <n v="1"/>
    <x v="0"/>
    <s v="Mobile Payment"/>
    <s v="In Store"/>
    <s v="Yes"/>
    <m/>
    <x v="3"/>
    <x v="3"/>
    <x v="2"/>
    <x v="4"/>
    <n v="13056.99"/>
    <x v="6"/>
    <s v="Gauteng Region"/>
    <s v="High"/>
    <s v="June"/>
    <s v="Q2"/>
    <s v="Yes"/>
    <n v="0"/>
    <n v="1958.5484999999999"/>
    <n v="15015.538499999999"/>
  </r>
  <r>
    <n v="5847"/>
    <s v="R09749"/>
    <x v="536"/>
    <n v="26"/>
    <x v="1"/>
    <x v="7"/>
    <x v="19"/>
    <n v="3"/>
    <x v="0"/>
    <s v="EFT"/>
    <s v="Home Delivery"/>
    <s v="Yes"/>
    <s v="Fits perfectly"/>
    <x v="2"/>
    <x v="0"/>
    <x v="0"/>
    <x v="1"/>
    <n v="343.42"/>
    <x v="3"/>
    <s v="Western Region"/>
    <s v="Low"/>
    <s v="December"/>
    <s v="Q4"/>
    <s v="No"/>
    <n v="0"/>
    <n v="51.512999999999998"/>
    <n v="394.93299999999999"/>
  </r>
  <r>
    <n v="5848"/>
    <s v="R08698"/>
    <x v="280"/>
    <n v="39"/>
    <x v="1"/>
    <x v="6"/>
    <x v="52"/>
    <n v="5"/>
    <x v="0"/>
    <s v="Cash"/>
    <s v="Click &amp; Collect"/>
    <s v="Yes"/>
    <s v="Very comfortable"/>
    <x v="1"/>
    <x v="0"/>
    <x v="1"/>
    <x v="3"/>
    <n v="1094.3699999999999"/>
    <x v="8"/>
    <s v="Gauteng Region"/>
    <s v="Medium"/>
    <s v="March"/>
    <s v="Q1"/>
    <s v="No"/>
    <n v="0"/>
    <n v="164.15549999999999"/>
    <n v="1258.5254999999997"/>
  </r>
  <r>
    <n v="5850"/>
    <s v="R08729"/>
    <x v="252"/>
    <n v="47"/>
    <x v="1"/>
    <x v="4"/>
    <x v="93"/>
    <n v="5"/>
    <x v="1"/>
    <s v="Cash"/>
    <s v="In Store"/>
    <s v="Yes"/>
    <s v="Exactly as advertised"/>
    <x v="1"/>
    <x v="0"/>
    <x v="1"/>
    <x v="4"/>
    <n v="34.200000000000003"/>
    <x v="3"/>
    <s v="Central Region"/>
    <s v="Low"/>
    <s v="February"/>
    <s v="Q1"/>
    <s v="No"/>
    <n v="1"/>
    <n v="5.13"/>
    <n v="39.33"/>
  </r>
  <r>
    <n v="5851"/>
    <s v="R04463"/>
    <x v="16"/>
    <n v="74"/>
    <x v="1"/>
    <x v="8"/>
    <x v="20"/>
    <n v="4"/>
    <x v="1"/>
    <s v="Mobile Payment"/>
    <s v="Click &amp; Collect"/>
    <s v="No"/>
    <s v="Exactly as advertised"/>
    <x v="4"/>
    <x v="0"/>
    <x v="1"/>
    <x v="5"/>
    <n v="3747.26"/>
    <x v="8"/>
    <s v="Eastern Region"/>
    <s v="Medium"/>
    <s v="April"/>
    <s v="Q2"/>
    <s v="No"/>
    <n v="1"/>
    <n v="562.08900000000006"/>
    <n v="4309.3490000000002"/>
  </r>
  <r>
    <n v="5852"/>
    <s v="R05529"/>
    <x v="688"/>
    <n v="20"/>
    <x v="1"/>
    <x v="4"/>
    <x v="29"/>
    <n v="4"/>
    <x v="1"/>
    <s v="EFT"/>
    <s v="In Store"/>
    <s v="Yes"/>
    <s v="Great customer service"/>
    <x v="4"/>
    <x v="0"/>
    <x v="1"/>
    <x v="2"/>
    <n v="1355.08"/>
    <x v="2"/>
    <s v="Central Region"/>
    <s v="Medium"/>
    <s v="April"/>
    <s v="Q2"/>
    <s v="No"/>
    <n v="1"/>
    <n v="203.26199999999997"/>
    <n v="1558.3419999999999"/>
  </r>
  <r>
    <n v="5853"/>
    <s v="R01365"/>
    <x v="144"/>
    <n v="41"/>
    <x v="1"/>
    <x v="8"/>
    <x v="56"/>
    <n v="1"/>
    <x v="1"/>
    <s v="Cash"/>
    <s v="In Store"/>
    <s v="Yes"/>
    <m/>
    <x v="3"/>
    <x v="3"/>
    <x v="2"/>
    <x v="3"/>
    <n v="306.57"/>
    <x v="4"/>
    <s v="Eastern Region"/>
    <s v="Low"/>
    <s v="November"/>
    <s v="Q4"/>
    <s v="No"/>
    <n v="1"/>
    <n v="45.985499999999995"/>
    <n v="352.55549999999994"/>
  </r>
  <r>
    <n v="5854"/>
    <s v="R01780"/>
    <x v="337"/>
    <n v="23"/>
    <x v="2"/>
    <x v="2"/>
    <x v="4"/>
    <n v="5"/>
    <x v="1"/>
    <s v="Debit Card"/>
    <s v="In Store"/>
    <s v="Yes"/>
    <s v="Easy online ordering"/>
    <x v="1"/>
    <x v="0"/>
    <x v="1"/>
    <x v="2"/>
    <n v="1951.09"/>
    <x v="0"/>
    <s v="Northern Region"/>
    <s v="Medium"/>
    <s v="October"/>
    <s v="Q4"/>
    <s v="No"/>
    <n v="1"/>
    <n v="292.6635"/>
    <n v="2243.7534999999998"/>
  </r>
  <r>
    <n v="5855"/>
    <s v="R06071"/>
    <x v="235"/>
    <n v="34"/>
    <x v="2"/>
    <x v="3"/>
    <x v="94"/>
    <n v="3"/>
    <x v="0"/>
    <s v="Cash"/>
    <s v="In Store"/>
    <s v="No"/>
    <s v="Helpful staff"/>
    <x v="2"/>
    <x v="0"/>
    <x v="0"/>
    <x v="1"/>
    <n v="1746.77"/>
    <x v="5"/>
    <s v="Central Region"/>
    <s v="Medium"/>
    <s v="July"/>
    <s v="Q3"/>
    <s v="No"/>
    <n v="0"/>
    <n v="262.01549999999997"/>
    <n v="2008.7854999999997"/>
  </r>
  <r>
    <n v="5856"/>
    <s v="R04786"/>
    <x v="381"/>
    <n v="34"/>
    <x v="2"/>
    <x v="7"/>
    <x v="79"/>
    <n v="1"/>
    <x v="1"/>
    <s v="EFT"/>
    <s v="Click &amp; Collect"/>
    <s v="Yes"/>
    <s v="Packaging could improve"/>
    <x v="3"/>
    <x v="2"/>
    <x v="0"/>
    <x v="1"/>
    <n v="283.57"/>
    <x v="0"/>
    <s v="Western Region"/>
    <s v="Low"/>
    <s v="May"/>
    <s v="Q2"/>
    <s v="No"/>
    <n v="1"/>
    <n v="42.535499999999999"/>
    <n v="326.10549999999995"/>
  </r>
  <r>
    <n v="5858"/>
    <s v="R01819"/>
    <x v="587"/>
    <n v="35"/>
    <x v="2"/>
    <x v="7"/>
    <x v="33"/>
    <n v="2"/>
    <x v="1"/>
    <s v="EFT"/>
    <s v="In Store"/>
    <s v="No"/>
    <m/>
    <x v="0"/>
    <x v="3"/>
    <x v="2"/>
    <x v="3"/>
    <n v="440.87"/>
    <x v="7"/>
    <s v="Western Region"/>
    <s v="Low"/>
    <s v="May"/>
    <s v="Q2"/>
    <s v="No"/>
    <n v="1"/>
    <n v="66.130499999999998"/>
    <n v="507.00049999999999"/>
  </r>
  <r>
    <n v="5859"/>
    <s v="R08053"/>
    <x v="135"/>
    <n v="57"/>
    <x v="1"/>
    <x v="2"/>
    <x v="116"/>
    <n v="4"/>
    <x v="1"/>
    <s v="Debit Card"/>
    <s v="Home Delivery"/>
    <s v="No"/>
    <s v="Very fast delivery"/>
    <x v="4"/>
    <x v="0"/>
    <x v="1"/>
    <x v="0"/>
    <n v="11052.57"/>
    <x v="6"/>
    <s v="Northern Region"/>
    <s v="High"/>
    <s v="December"/>
    <s v="Q4"/>
    <s v="Yes"/>
    <n v="1"/>
    <n v="1657.8854999999999"/>
    <n v="12710.455499999998"/>
  </r>
  <r>
    <n v="5860"/>
    <s v="R04938"/>
    <x v="118"/>
    <n v="46"/>
    <x v="1"/>
    <x v="2"/>
    <x v="95"/>
    <n v="3"/>
    <x v="0"/>
    <s v="Credit Card"/>
    <s v="Click &amp; Collect"/>
    <s v="No"/>
    <s v="Looks premium"/>
    <x v="2"/>
    <x v="0"/>
    <x v="0"/>
    <x v="4"/>
    <n v="105.11"/>
    <x v="1"/>
    <s v="Northern Region"/>
    <s v="Low"/>
    <s v="June"/>
    <s v="Q2"/>
    <s v="No"/>
    <n v="0"/>
    <n v="15.766499999999999"/>
    <n v="120.87649999999999"/>
  </r>
  <r>
    <n v="5861"/>
    <s v="R02705"/>
    <x v="662"/>
    <n v="26"/>
    <x v="2"/>
    <x v="8"/>
    <x v="73"/>
    <n v="1"/>
    <x v="0"/>
    <s v="Credit Card"/>
    <s v="In Store"/>
    <s v="Yes"/>
    <s v="Average quality"/>
    <x v="3"/>
    <x v="2"/>
    <x v="0"/>
    <x v="1"/>
    <n v="657.5"/>
    <x v="5"/>
    <s v="Eastern Region"/>
    <s v="Medium"/>
    <s v="November"/>
    <s v="Q4"/>
    <s v="No"/>
    <n v="0"/>
    <n v="98.625"/>
    <n v="756.12499999999989"/>
  </r>
  <r>
    <n v="5863"/>
    <s v="R00176"/>
    <x v="637"/>
    <n v="30"/>
    <x v="0"/>
    <x v="7"/>
    <x v="67"/>
    <n v="2"/>
    <x v="0"/>
    <s v="Cash"/>
    <s v="In Store"/>
    <s v="Yes"/>
    <s v="Fits perfectly"/>
    <x v="0"/>
    <x v="0"/>
    <x v="0"/>
    <x v="1"/>
    <n v="1859.13"/>
    <x v="5"/>
    <s v="Western Region"/>
    <s v="Medium"/>
    <s v="September"/>
    <s v="Q3"/>
    <s v="No"/>
    <n v="0"/>
    <n v="278.86950000000002"/>
    <n v="2137.9994999999999"/>
  </r>
  <r>
    <n v="5864"/>
    <s v="R07725"/>
    <x v="214"/>
    <n v="75"/>
    <x v="0"/>
    <x v="1"/>
    <x v="115"/>
    <n v="5"/>
    <x v="0"/>
    <s v="EFT"/>
    <s v="Click &amp; Collect"/>
    <s v="No"/>
    <s v="Helpful staff"/>
    <x v="1"/>
    <x v="0"/>
    <x v="1"/>
    <x v="5"/>
    <n v="1369.39"/>
    <x v="4"/>
    <s v="Southern Region"/>
    <s v="Medium"/>
    <s v="October"/>
    <s v="Q4"/>
    <s v="No"/>
    <n v="0"/>
    <n v="205.4085"/>
    <n v="1574.7985000000001"/>
  </r>
  <r>
    <n v="5865"/>
    <s v="R02094"/>
    <x v="217"/>
    <n v="52"/>
    <x v="2"/>
    <x v="1"/>
    <x v="75"/>
    <n v="5"/>
    <x v="0"/>
    <s v="EFT"/>
    <s v="Click &amp; Collect"/>
    <s v="No"/>
    <s v="Product exceeded expectations"/>
    <x v="1"/>
    <x v="0"/>
    <x v="1"/>
    <x v="4"/>
    <n v="4841.7700000000004"/>
    <x v="7"/>
    <s v="Southern Region"/>
    <s v="Medium"/>
    <s v="October"/>
    <s v="Q4"/>
    <s v="No"/>
    <n v="0"/>
    <n v="726.26550000000009"/>
    <n v="5568.0355"/>
  </r>
  <r>
    <n v="5867"/>
    <s v="R03492"/>
    <x v="546"/>
    <n v="69"/>
    <x v="2"/>
    <x v="8"/>
    <x v="72"/>
    <n v="3"/>
    <x v="1"/>
    <s v="Debit Card"/>
    <s v="Home Delivery"/>
    <s v="No"/>
    <s v="Poor packaging"/>
    <x v="2"/>
    <x v="1"/>
    <x v="0"/>
    <x v="5"/>
    <n v="16291.52"/>
    <x v="5"/>
    <s v="Eastern Region"/>
    <s v="High"/>
    <s v="October"/>
    <s v="Q4"/>
    <s v="Yes"/>
    <n v="1"/>
    <n v="2443.7280000000001"/>
    <n v="18735.248"/>
  </r>
  <r>
    <n v="5868"/>
    <s v="R01921"/>
    <x v="131"/>
    <n v="72"/>
    <x v="2"/>
    <x v="6"/>
    <x v="72"/>
    <n v="2"/>
    <x v="0"/>
    <s v="Debit Card"/>
    <s v="In Store"/>
    <s v="Yes"/>
    <s v="Would definitely buy again"/>
    <x v="0"/>
    <x v="0"/>
    <x v="0"/>
    <x v="5"/>
    <n v="16291.52"/>
    <x v="5"/>
    <s v="Gauteng Region"/>
    <s v="High"/>
    <s v="October"/>
    <s v="Q4"/>
    <s v="Yes"/>
    <n v="0"/>
    <n v="2443.7280000000001"/>
    <n v="18735.248"/>
  </r>
  <r>
    <n v="5869"/>
    <s v="R00083"/>
    <x v="410"/>
    <n v="47"/>
    <x v="2"/>
    <x v="1"/>
    <x v="65"/>
    <n v="5"/>
    <x v="0"/>
    <s v="EFT"/>
    <s v="In Store"/>
    <s v="No"/>
    <s v="Exactly as advertised"/>
    <x v="1"/>
    <x v="0"/>
    <x v="1"/>
    <x v="4"/>
    <n v="45.96"/>
    <x v="3"/>
    <s v="Southern Region"/>
    <s v="Low"/>
    <s v="July"/>
    <s v="Q3"/>
    <s v="No"/>
    <n v="0"/>
    <n v="6.8940000000000001"/>
    <n v="52.853999999999999"/>
  </r>
  <r>
    <n v="5871"/>
    <s v="R08737"/>
    <x v="264"/>
    <n v="65"/>
    <x v="1"/>
    <x v="3"/>
    <x v="92"/>
    <n v="4"/>
    <x v="0"/>
    <s v="Debit Card"/>
    <s v="In Store"/>
    <s v="Yes"/>
    <s v="Great customer service"/>
    <x v="4"/>
    <x v="0"/>
    <x v="1"/>
    <x v="5"/>
    <n v="2217.0300000000002"/>
    <x v="8"/>
    <s v="Central Region"/>
    <s v="Medium"/>
    <s v="May"/>
    <s v="Q2"/>
    <s v="No"/>
    <n v="0"/>
    <n v="332.55450000000002"/>
    <n v="2549.5844999999999"/>
  </r>
  <r>
    <n v="5872"/>
    <s v="R08886"/>
    <x v="118"/>
    <n v="19"/>
    <x v="0"/>
    <x v="6"/>
    <x v="52"/>
    <n v="2"/>
    <x v="0"/>
    <s v="Debit Card"/>
    <s v="Click &amp; Collect"/>
    <s v="Yes"/>
    <s v="Packaging could improve"/>
    <x v="0"/>
    <x v="2"/>
    <x v="0"/>
    <x v="2"/>
    <n v="1094.3699999999999"/>
    <x v="8"/>
    <s v="Gauteng Region"/>
    <s v="Medium"/>
    <s v="June"/>
    <s v="Q2"/>
    <s v="No"/>
    <n v="0"/>
    <n v="164.15549999999999"/>
    <n v="1258.5254999999997"/>
  </r>
  <r>
    <n v="5873"/>
    <s v="R04397"/>
    <x v="533"/>
    <n v="34"/>
    <x v="1"/>
    <x v="2"/>
    <x v="98"/>
    <n v="5"/>
    <x v="1"/>
    <s v="Mobile Payment"/>
    <s v="In Store"/>
    <s v="Yes"/>
    <s v="Very fast delivery"/>
    <x v="1"/>
    <x v="0"/>
    <x v="1"/>
    <x v="1"/>
    <n v="40.11"/>
    <x v="3"/>
    <s v="Northern Region"/>
    <s v="Low"/>
    <s v="January"/>
    <s v="Q1"/>
    <s v="No"/>
    <n v="1"/>
    <n v="6.0164999999999997"/>
    <n v="46.126499999999993"/>
  </r>
  <r>
    <n v="5874"/>
    <s v="R07119"/>
    <x v="662"/>
    <n v="32"/>
    <x v="1"/>
    <x v="8"/>
    <x v="82"/>
    <n v="3"/>
    <x v="0"/>
    <s v="Debit Card"/>
    <s v="Home Delivery"/>
    <s v="No"/>
    <s v="Item missing accessories"/>
    <x v="2"/>
    <x v="1"/>
    <x v="0"/>
    <x v="1"/>
    <n v="463.48"/>
    <x v="6"/>
    <s v="Eastern Region"/>
    <s v="Low"/>
    <s v="November"/>
    <s v="Q4"/>
    <s v="No"/>
    <n v="0"/>
    <n v="69.522000000000006"/>
    <n v="533.00199999999995"/>
  </r>
  <r>
    <n v="5876"/>
    <s v="R00284"/>
    <x v="556"/>
    <n v="41"/>
    <x v="2"/>
    <x v="8"/>
    <x v="28"/>
    <n v="2"/>
    <x v="1"/>
    <s v="Mobile Payment"/>
    <s v="Home Delivery"/>
    <s v="Yes"/>
    <s v="Delivery delayed"/>
    <x v="0"/>
    <x v="1"/>
    <x v="1"/>
    <x v="3"/>
    <n v="1011.68"/>
    <x v="0"/>
    <s v="Eastern Region"/>
    <s v="Medium"/>
    <s v="November"/>
    <s v="Q4"/>
    <s v="No"/>
    <n v="1"/>
    <n v="151.75199999999998"/>
    <n v="1163.4319999999998"/>
  </r>
  <r>
    <n v="5877"/>
    <s v="R04121"/>
    <x v="364"/>
    <n v="48"/>
    <x v="0"/>
    <x v="1"/>
    <x v="65"/>
    <n v="3"/>
    <x v="1"/>
    <s v="Cash"/>
    <s v="Click &amp; Collect"/>
    <s v="No"/>
    <s v="Great customer service"/>
    <x v="2"/>
    <x v="0"/>
    <x v="0"/>
    <x v="4"/>
    <n v="45.96"/>
    <x v="3"/>
    <s v="Southern Region"/>
    <s v="Low"/>
    <s v="December"/>
    <s v="Q4"/>
    <s v="No"/>
    <n v="1"/>
    <n v="6.8940000000000001"/>
    <n v="52.853999999999999"/>
  </r>
  <r>
    <n v="5878"/>
    <s v="R09691"/>
    <x v="335"/>
    <n v="44"/>
    <x v="2"/>
    <x v="1"/>
    <x v="50"/>
    <n v="2"/>
    <x v="1"/>
    <s v="Debit Card"/>
    <s v="Home Delivery"/>
    <s v="No"/>
    <s v="Average quality"/>
    <x v="0"/>
    <x v="2"/>
    <x v="0"/>
    <x v="3"/>
    <n v="929.55"/>
    <x v="0"/>
    <s v="Southern Region"/>
    <s v="Medium"/>
    <s v="August"/>
    <s v="Q3"/>
    <s v="No"/>
    <n v="1"/>
    <n v="139.43249999999998"/>
    <n v="1068.9824999999998"/>
  </r>
  <r>
    <n v="5879"/>
    <s v="R00610"/>
    <x v="24"/>
    <n v="32"/>
    <x v="1"/>
    <x v="1"/>
    <x v="11"/>
    <n v="2"/>
    <x v="0"/>
    <s v="EFT"/>
    <s v="In Store"/>
    <s v="Yes"/>
    <s v="Would definitely buy again"/>
    <x v="0"/>
    <x v="0"/>
    <x v="0"/>
    <x v="1"/>
    <n v="231.22"/>
    <x v="1"/>
    <s v="Southern Region"/>
    <s v="Low"/>
    <s v="August"/>
    <s v="Q3"/>
    <s v="No"/>
    <n v="0"/>
    <n v="34.683"/>
    <n v="265.90299999999996"/>
  </r>
  <r>
    <n v="5880"/>
    <s v="R02916"/>
    <x v="498"/>
    <n v="40"/>
    <x v="1"/>
    <x v="7"/>
    <x v="50"/>
    <n v="5"/>
    <x v="1"/>
    <s v="Credit Card"/>
    <s v="Home Delivery"/>
    <s v="Yes"/>
    <s v="Would definitely buy again"/>
    <x v="1"/>
    <x v="0"/>
    <x v="1"/>
    <x v="3"/>
    <n v="929.55"/>
    <x v="0"/>
    <s v="Western Region"/>
    <s v="Medium"/>
    <s v="December"/>
    <s v="Q4"/>
    <s v="No"/>
    <n v="1"/>
    <n v="139.43249999999998"/>
    <n v="1068.9824999999998"/>
  </r>
  <r>
    <n v="5882"/>
    <s v="R01272"/>
    <x v="727"/>
    <n v="54"/>
    <x v="1"/>
    <x v="7"/>
    <x v="95"/>
    <n v="1"/>
    <x v="1"/>
    <s v="Cash"/>
    <s v="In Store"/>
    <s v="No"/>
    <s v="Looks premium"/>
    <x v="3"/>
    <x v="0"/>
    <x v="0"/>
    <x v="4"/>
    <n v="105.11"/>
    <x v="1"/>
    <s v="Western Region"/>
    <s v="Low"/>
    <s v="March"/>
    <s v="Q1"/>
    <s v="No"/>
    <n v="1"/>
    <n v="15.766499999999999"/>
    <n v="120.87649999999999"/>
  </r>
  <r>
    <n v="5883"/>
    <s v="R06127"/>
    <x v="275"/>
    <n v="37"/>
    <x v="2"/>
    <x v="0"/>
    <x v="46"/>
    <n v="2"/>
    <x v="1"/>
    <s v="Debit Card"/>
    <s v="In Store"/>
    <s v="No"/>
    <s v="Helpful staff"/>
    <x v="0"/>
    <x v="0"/>
    <x v="0"/>
    <x v="3"/>
    <n v="3755.73"/>
    <x v="2"/>
    <s v="Northern Region"/>
    <s v="Medium"/>
    <s v="August"/>
    <s v="Q3"/>
    <s v="No"/>
    <n v="1"/>
    <n v="563.35950000000003"/>
    <n v="4319.0895"/>
  </r>
  <r>
    <n v="5884"/>
    <s v="R02995"/>
    <x v="92"/>
    <n v="27"/>
    <x v="1"/>
    <x v="3"/>
    <x v="51"/>
    <n v="1"/>
    <x v="0"/>
    <s v="EFT"/>
    <s v="In Store"/>
    <s v="Yes"/>
    <s v="Helpful staff"/>
    <x v="3"/>
    <x v="0"/>
    <x v="0"/>
    <x v="1"/>
    <n v="209.53"/>
    <x v="3"/>
    <s v="Central Region"/>
    <s v="Low"/>
    <s v="January"/>
    <s v="Q1"/>
    <s v="No"/>
    <n v="0"/>
    <n v="31.429499999999997"/>
    <n v="240.95949999999999"/>
  </r>
  <r>
    <n v="5886"/>
    <s v="R08224"/>
    <x v="39"/>
    <m/>
    <x v="1"/>
    <x v="2"/>
    <x v="8"/>
    <n v="3"/>
    <x v="0"/>
    <s v="Credit Card"/>
    <s v="In Store"/>
    <s v="No"/>
    <s v="Delivery delayed"/>
    <x v="2"/>
    <x v="1"/>
    <x v="0"/>
    <x v="6"/>
    <n v="5390.8"/>
    <x v="6"/>
    <s v="Northern Region"/>
    <s v="High"/>
    <s v="April"/>
    <s v="Q2"/>
    <s v="Yes"/>
    <n v="0"/>
    <n v="808.62"/>
    <n v="6199.42"/>
  </r>
  <r>
    <n v="5887"/>
    <s v="R07598"/>
    <x v="647"/>
    <n v="69"/>
    <x v="2"/>
    <x v="6"/>
    <x v="51"/>
    <n v="1"/>
    <x v="1"/>
    <s v="Debit Card"/>
    <s v="In Store"/>
    <s v="No"/>
    <s v="Instructions unclear"/>
    <x v="3"/>
    <x v="2"/>
    <x v="0"/>
    <x v="5"/>
    <n v="209.53"/>
    <x v="3"/>
    <s v="Gauteng Region"/>
    <s v="Low"/>
    <s v="May"/>
    <s v="Q2"/>
    <s v="No"/>
    <n v="1"/>
    <n v="31.429499999999997"/>
    <n v="240.95949999999999"/>
  </r>
  <r>
    <n v="5888"/>
    <s v="R02643"/>
    <x v="338"/>
    <n v="29"/>
    <x v="0"/>
    <x v="5"/>
    <x v="26"/>
    <n v="3"/>
    <x v="0"/>
    <s v="Debit Card"/>
    <s v="In Store"/>
    <s v="No"/>
    <s v="Product exceeded expectations"/>
    <x v="2"/>
    <x v="0"/>
    <x v="0"/>
    <x v="1"/>
    <n v="27815.439999999999"/>
    <x v="6"/>
    <s v="Western Region"/>
    <s v="High"/>
    <s v="April"/>
    <s v="Q2"/>
    <s v="Yes"/>
    <n v="0"/>
    <n v="4172.3159999999998"/>
    <n v="31987.755999999998"/>
  </r>
  <r>
    <n v="5889"/>
    <s v="R09995"/>
    <x v="452"/>
    <n v="46"/>
    <x v="2"/>
    <x v="4"/>
    <x v="30"/>
    <n v="3"/>
    <x v="1"/>
    <s v="Debit Card"/>
    <s v="In Store"/>
    <s v="Yes"/>
    <s v="Excellent product"/>
    <x v="2"/>
    <x v="0"/>
    <x v="0"/>
    <x v="4"/>
    <n v="2962.6"/>
    <x v="2"/>
    <s v="Central Region"/>
    <s v="Medium"/>
    <s v="September"/>
    <s v="Q3"/>
    <s v="No"/>
    <n v="1"/>
    <n v="444.39"/>
    <n v="3406.99"/>
  </r>
  <r>
    <n v="5890"/>
    <s v="R04509"/>
    <x v="370"/>
    <n v="29"/>
    <x v="2"/>
    <x v="3"/>
    <x v="23"/>
    <n v="1"/>
    <x v="1"/>
    <s v="EFT"/>
    <s v="In Store"/>
    <s v="Yes"/>
    <s v="Looks premium"/>
    <x v="3"/>
    <x v="0"/>
    <x v="0"/>
    <x v="1"/>
    <n v="2340.5700000000002"/>
    <x v="8"/>
    <s v="Central Region"/>
    <s v="Medium"/>
    <s v="January"/>
    <s v="Q1"/>
    <s v="No"/>
    <n v="1"/>
    <n v="351.08550000000002"/>
    <n v="2691.6554999999998"/>
  </r>
  <r>
    <n v="5892"/>
    <s v="R06726"/>
    <x v="660"/>
    <n v="48"/>
    <x v="2"/>
    <x v="0"/>
    <x v="52"/>
    <n v="5"/>
    <x v="1"/>
    <s v="Mobile Payment"/>
    <s v="Home Delivery"/>
    <s v="No"/>
    <m/>
    <x v="1"/>
    <x v="3"/>
    <x v="2"/>
    <x v="4"/>
    <n v="1094.3699999999999"/>
    <x v="8"/>
    <s v="Northern Region"/>
    <s v="Medium"/>
    <s v="April"/>
    <s v="Q2"/>
    <s v="No"/>
    <n v="1"/>
    <n v="164.15549999999999"/>
    <n v="1258.5254999999997"/>
  </r>
  <r>
    <n v="5893"/>
    <s v="R06477"/>
    <x v="303"/>
    <m/>
    <x v="1"/>
    <x v="8"/>
    <x v="44"/>
    <n v="2"/>
    <x v="0"/>
    <s v="Mobile Payment"/>
    <s v="Click &amp; Collect"/>
    <s v="Yes"/>
    <s v="Easy online ordering"/>
    <x v="0"/>
    <x v="0"/>
    <x v="0"/>
    <x v="6"/>
    <n v="2849.09"/>
    <x v="7"/>
    <s v="Eastern Region"/>
    <s v="Medium"/>
    <s v="January"/>
    <s v="Q1"/>
    <s v="No"/>
    <n v="0"/>
    <n v="427.36349999999999"/>
    <n v="3276.4535000000001"/>
  </r>
  <r>
    <n v="5894"/>
    <s v="R04196"/>
    <x v="680"/>
    <n v="72"/>
    <x v="0"/>
    <x v="4"/>
    <x v="34"/>
    <n v="4"/>
    <x v="1"/>
    <s v="Mobile Payment"/>
    <s v="Click &amp; Collect"/>
    <s v="No"/>
    <s v="Delivery delayed"/>
    <x v="4"/>
    <x v="1"/>
    <x v="0"/>
    <x v="5"/>
    <n v="14729.04"/>
    <x v="6"/>
    <s v="Central Region"/>
    <s v="High"/>
    <s v="April"/>
    <s v="Q2"/>
    <s v="Yes"/>
    <n v="1"/>
    <n v="2209.3560000000002"/>
    <n v="16938.396000000001"/>
  </r>
  <r>
    <n v="5896"/>
    <s v="R04841"/>
    <x v="379"/>
    <n v="54"/>
    <x v="1"/>
    <x v="1"/>
    <x v="31"/>
    <n v="3"/>
    <x v="0"/>
    <s v="Credit Card"/>
    <s v="Click &amp; Collect"/>
    <s v="Yes"/>
    <s v="Fits perfectly"/>
    <x v="2"/>
    <x v="0"/>
    <x v="0"/>
    <x v="4"/>
    <n v="294.33"/>
    <x v="4"/>
    <s v="Southern Region"/>
    <s v="Low"/>
    <s v="December"/>
    <s v="Q4"/>
    <s v="No"/>
    <n v="0"/>
    <n v="44.149499999999996"/>
    <n v="338.47949999999997"/>
  </r>
  <r>
    <n v="5897"/>
    <s v="R04656"/>
    <x v="214"/>
    <n v="52"/>
    <x v="2"/>
    <x v="4"/>
    <x v="35"/>
    <n v="4"/>
    <x v="0"/>
    <s v="Cash"/>
    <s v="In Store"/>
    <s v="Yes"/>
    <s v="Helpful staff"/>
    <x v="4"/>
    <x v="0"/>
    <x v="1"/>
    <x v="4"/>
    <n v="6710.27"/>
    <x v="5"/>
    <s v="Central Region"/>
    <s v="High"/>
    <s v="October"/>
    <s v="Q4"/>
    <s v="Yes"/>
    <n v="0"/>
    <n v="1006.5405000000001"/>
    <n v="7716.8104999999996"/>
  </r>
  <r>
    <n v="5898"/>
    <s v="R08298"/>
    <x v="95"/>
    <n v="37"/>
    <x v="1"/>
    <x v="4"/>
    <x v="48"/>
    <n v="4"/>
    <x v="1"/>
    <s v="Credit Card"/>
    <s v="Click &amp; Collect"/>
    <s v="Yes"/>
    <s v="Fantastic experience"/>
    <x v="4"/>
    <x v="0"/>
    <x v="1"/>
    <x v="3"/>
    <n v="192.77"/>
    <x v="1"/>
    <s v="Central Region"/>
    <s v="Low"/>
    <s v="February"/>
    <s v="Q1"/>
    <s v="No"/>
    <n v="1"/>
    <n v="28.915500000000002"/>
    <n v="221.68549999999999"/>
  </r>
  <r>
    <n v="5899"/>
    <s v="R04169"/>
    <x v="160"/>
    <n v="55"/>
    <x v="1"/>
    <x v="1"/>
    <x v="74"/>
    <n v="1"/>
    <x v="0"/>
    <s v="Debit Card"/>
    <s v="In Store"/>
    <s v="Yes"/>
    <s v="Worth the money"/>
    <x v="3"/>
    <x v="0"/>
    <x v="0"/>
    <x v="0"/>
    <n v="1000.7"/>
    <x v="4"/>
    <s v="Southern Region"/>
    <s v="Medium"/>
    <s v="July"/>
    <s v="Q3"/>
    <s v="No"/>
    <n v="0"/>
    <n v="150.10499999999999"/>
    <n v="1150.8050000000001"/>
  </r>
  <r>
    <n v="5900"/>
    <s v="R03850"/>
    <x v="456"/>
    <m/>
    <x v="0"/>
    <x v="0"/>
    <x v="43"/>
    <n v="3"/>
    <x v="0"/>
    <s v="EFT"/>
    <s v="In Store"/>
    <s v="Yes"/>
    <s v="Item missing accessories"/>
    <x v="2"/>
    <x v="1"/>
    <x v="0"/>
    <x v="6"/>
    <n v="755.66"/>
    <x v="7"/>
    <s v="Northern Region"/>
    <s v="Medium"/>
    <s v="August"/>
    <s v="Q3"/>
    <s v="No"/>
    <n v="0"/>
    <n v="113.34899999999999"/>
    <n v="869.0089999999999"/>
  </r>
  <r>
    <n v="5902"/>
    <s v="R08531"/>
    <x v="293"/>
    <n v="19"/>
    <x v="0"/>
    <x v="1"/>
    <x v="80"/>
    <n v="3"/>
    <x v="1"/>
    <s v="EFT"/>
    <s v="In Store"/>
    <s v="Yes"/>
    <s v="Poor packaging"/>
    <x v="2"/>
    <x v="1"/>
    <x v="0"/>
    <x v="2"/>
    <n v="10347.709999999999"/>
    <x v="5"/>
    <s v="Southern Region"/>
    <s v="High"/>
    <s v="July"/>
    <s v="Q3"/>
    <s v="Yes"/>
    <n v="1"/>
    <n v="1552.1564999999998"/>
    <n v="11899.866499999998"/>
  </r>
  <r>
    <n v="5903"/>
    <s v="R05254"/>
    <x v="342"/>
    <n v="49"/>
    <x v="2"/>
    <x v="2"/>
    <x v="84"/>
    <n v="3"/>
    <x v="0"/>
    <s v="EFT"/>
    <s v="Click &amp; Collect"/>
    <s v="No"/>
    <s v="Very fast delivery"/>
    <x v="2"/>
    <x v="0"/>
    <x v="0"/>
    <x v="4"/>
    <n v="27.35"/>
    <x v="3"/>
    <s v="Northern Region"/>
    <s v="Low"/>
    <s v="September"/>
    <s v="Q3"/>
    <s v="No"/>
    <n v="0"/>
    <n v="4.1025"/>
    <n v="31.452500000000001"/>
  </r>
  <r>
    <n v="5904"/>
    <s v="R08139"/>
    <x v="195"/>
    <m/>
    <x v="2"/>
    <x v="3"/>
    <x v="48"/>
    <n v="4"/>
    <x v="1"/>
    <s v="Cash"/>
    <s v="Click &amp; Collect"/>
    <s v="No"/>
    <s v="Instructions unclear"/>
    <x v="4"/>
    <x v="2"/>
    <x v="0"/>
    <x v="6"/>
    <n v="192.77"/>
    <x v="1"/>
    <s v="Central Region"/>
    <s v="Low"/>
    <s v="November"/>
    <s v="Q4"/>
    <s v="No"/>
    <n v="1"/>
    <n v="28.915500000000002"/>
    <n v="221.68549999999999"/>
  </r>
  <r>
    <n v="5905"/>
    <s v="R05534"/>
    <x v="649"/>
    <n v="19"/>
    <x v="2"/>
    <x v="0"/>
    <x v="52"/>
    <n v="4"/>
    <x v="0"/>
    <s v="Mobile Payment"/>
    <s v="Home Delivery"/>
    <s v="Yes"/>
    <s v="Fits perfectly"/>
    <x v="4"/>
    <x v="0"/>
    <x v="1"/>
    <x v="2"/>
    <n v="1094.3699999999999"/>
    <x v="8"/>
    <s v="Northern Region"/>
    <s v="Medium"/>
    <s v="December"/>
    <s v="Q4"/>
    <s v="No"/>
    <n v="0"/>
    <n v="164.15549999999999"/>
    <n v="1258.5254999999997"/>
  </r>
  <r>
    <n v="5906"/>
    <s v="R02415"/>
    <x v="493"/>
    <n v="63"/>
    <x v="1"/>
    <x v="8"/>
    <x v="66"/>
    <n v="1"/>
    <x v="0"/>
    <s v="Debit Card"/>
    <s v="In Store"/>
    <s v="Yes"/>
    <m/>
    <x v="3"/>
    <x v="3"/>
    <x v="2"/>
    <x v="0"/>
    <n v="759.97"/>
    <x v="8"/>
    <s v="Eastern Region"/>
    <s v="Medium"/>
    <s v="August"/>
    <s v="Q3"/>
    <s v="No"/>
    <n v="0"/>
    <n v="113.99550000000001"/>
    <n v="873.96550000000002"/>
  </r>
  <r>
    <n v="5907"/>
    <s v="R03555"/>
    <x v="171"/>
    <n v="33"/>
    <x v="1"/>
    <x v="2"/>
    <x v="58"/>
    <n v="3"/>
    <x v="1"/>
    <s v="Cash"/>
    <s v="Click &amp; Collect"/>
    <s v="Yes"/>
    <s v="Easy online ordering"/>
    <x v="2"/>
    <x v="0"/>
    <x v="0"/>
    <x v="1"/>
    <n v="2603.98"/>
    <x v="0"/>
    <s v="Northern Region"/>
    <s v="Medium"/>
    <s v="August"/>
    <s v="Q3"/>
    <s v="No"/>
    <n v="1"/>
    <n v="390.59699999999998"/>
    <n v="2994.5769999999998"/>
  </r>
  <r>
    <n v="5908"/>
    <s v="R04692"/>
    <x v="704"/>
    <n v="68"/>
    <x v="2"/>
    <x v="7"/>
    <x v="116"/>
    <n v="1"/>
    <x v="0"/>
    <s v="EFT"/>
    <s v="In Store"/>
    <s v="Yes"/>
    <m/>
    <x v="3"/>
    <x v="3"/>
    <x v="2"/>
    <x v="5"/>
    <n v="11052.57"/>
    <x v="6"/>
    <s v="Western Region"/>
    <s v="High"/>
    <s v="June"/>
    <s v="Q2"/>
    <s v="Yes"/>
    <n v="0"/>
    <n v="1657.8854999999999"/>
    <n v="12710.455499999998"/>
  </r>
  <r>
    <n v="5909"/>
    <s v="R04499"/>
    <x v="553"/>
    <n v="23"/>
    <x v="2"/>
    <x v="3"/>
    <x v="86"/>
    <n v="2"/>
    <x v="1"/>
    <s v="EFT"/>
    <s v="Click &amp; Collect"/>
    <s v="Yes"/>
    <s v="Great customer service"/>
    <x v="0"/>
    <x v="0"/>
    <x v="0"/>
    <x v="2"/>
    <n v="5258.73"/>
    <x v="2"/>
    <s v="Central Region"/>
    <s v="High"/>
    <s v="November"/>
    <s v="Q4"/>
    <s v="Yes"/>
    <n v="1"/>
    <n v="788.80949999999996"/>
    <n v="6047.539499999999"/>
  </r>
  <r>
    <n v="5910"/>
    <s v="R02196"/>
    <x v="245"/>
    <n v="78"/>
    <x v="1"/>
    <x v="2"/>
    <x v="123"/>
    <n v="2"/>
    <x v="1"/>
    <s v="EFT"/>
    <s v="Home Delivery"/>
    <s v="No"/>
    <s v="Average quality"/>
    <x v="0"/>
    <x v="2"/>
    <x v="0"/>
    <x v="5"/>
    <n v="2977.47"/>
    <x v="7"/>
    <s v="Northern Region"/>
    <s v="Medium"/>
    <s v="January"/>
    <s v="Q1"/>
    <s v="No"/>
    <n v="1"/>
    <n v="446.62049999999994"/>
    <n v="3424.0904999999993"/>
  </r>
  <r>
    <n v="5911"/>
    <s v="R05046"/>
    <x v="705"/>
    <n v="24"/>
    <x v="2"/>
    <x v="6"/>
    <x v="91"/>
    <n v="3"/>
    <x v="1"/>
    <s v="EFT"/>
    <s v="Home Delivery"/>
    <s v="No"/>
    <s v="Exactly as advertised"/>
    <x v="2"/>
    <x v="0"/>
    <x v="0"/>
    <x v="2"/>
    <n v="53.85"/>
    <x v="3"/>
    <s v="Gauteng Region"/>
    <s v="Low"/>
    <s v="July"/>
    <s v="Q3"/>
    <s v="No"/>
    <n v="1"/>
    <n v="8.0775000000000006"/>
    <n v="61.927499999999995"/>
  </r>
  <r>
    <n v="5912"/>
    <s v="R02601"/>
    <x v="616"/>
    <n v="64"/>
    <x v="0"/>
    <x v="3"/>
    <x v="81"/>
    <n v="2"/>
    <x v="0"/>
    <s v="Credit Card"/>
    <s v="In Store"/>
    <s v="Yes"/>
    <s v="Packaging could improve"/>
    <x v="0"/>
    <x v="2"/>
    <x v="0"/>
    <x v="0"/>
    <n v="375.53"/>
    <x v="4"/>
    <s v="Central Region"/>
    <s v="Low"/>
    <s v="March"/>
    <s v="Q1"/>
    <s v="No"/>
    <n v="0"/>
    <n v="56.329499999999996"/>
    <n v="431.85949999999991"/>
  </r>
  <r>
    <n v="5913"/>
    <s v="R01519"/>
    <x v="587"/>
    <n v="35"/>
    <x v="2"/>
    <x v="7"/>
    <x v="13"/>
    <n v="4"/>
    <x v="0"/>
    <s v="Mobile Payment"/>
    <s v="Click &amp; Collect"/>
    <s v="No"/>
    <s v="Very fast delivery"/>
    <x v="4"/>
    <x v="0"/>
    <x v="1"/>
    <x v="3"/>
    <n v="3576.97"/>
    <x v="5"/>
    <s v="Western Region"/>
    <s v="Medium"/>
    <s v="May"/>
    <s v="Q2"/>
    <s v="No"/>
    <n v="0"/>
    <n v="536.54549999999995"/>
    <n v="4113.5154999999995"/>
  </r>
  <r>
    <n v="5914"/>
    <s v="R04765"/>
    <x v="14"/>
    <n v="40"/>
    <x v="0"/>
    <x v="8"/>
    <x v="74"/>
    <n v="2"/>
    <x v="0"/>
    <s v="Mobile Payment"/>
    <s v="Home Delivery"/>
    <s v="No"/>
    <s v="Worth the money"/>
    <x v="0"/>
    <x v="0"/>
    <x v="0"/>
    <x v="3"/>
    <n v="1000.7"/>
    <x v="4"/>
    <s v="Eastern Region"/>
    <s v="Medium"/>
    <s v="April"/>
    <s v="Q2"/>
    <s v="No"/>
    <n v="0"/>
    <n v="150.10499999999999"/>
    <n v="1150.8050000000001"/>
  </r>
  <r>
    <n v="5915"/>
    <s v="R04315"/>
    <x v="206"/>
    <n v="41"/>
    <x v="2"/>
    <x v="2"/>
    <x v="33"/>
    <n v="5"/>
    <x v="1"/>
    <s v="Debit Card"/>
    <s v="Home Delivery"/>
    <s v="No"/>
    <s v="Instructions unclear"/>
    <x v="1"/>
    <x v="2"/>
    <x v="0"/>
    <x v="3"/>
    <n v="440.87"/>
    <x v="7"/>
    <s v="Northern Region"/>
    <s v="Low"/>
    <s v="February"/>
    <s v="Q1"/>
    <s v="No"/>
    <n v="1"/>
    <n v="66.130499999999998"/>
    <n v="507.00049999999999"/>
  </r>
  <r>
    <n v="5917"/>
    <s v="R08980"/>
    <x v="360"/>
    <n v="71"/>
    <x v="0"/>
    <x v="8"/>
    <x v="32"/>
    <n v="1"/>
    <x v="1"/>
    <s v="Cash"/>
    <s v="In Store"/>
    <s v="No"/>
    <s v="Excellent product"/>
    <x v="3"/>
    <x v="0"/>
    <x v="0"/>
    <x v="5"/>
    <n v="3086.4"/>
    <x v="7"/>
    <s v="Eastern Region"/>
    <s v="Medium"/>
    <s v="December"/>
    <s v="Q4"/>
    <s v="No"/>
    <n v="1"/>
    <n v="462.96"/>
    <n v="3549.3599999999997"/>
  </r>
  <r>
    <n v="5918"/>
    <s v="R06806"/>
    <x v="547"/>
    <n v="22"/>
    <x v="1"/>
    <x v="5"/>
    <x v="51"/>
    <n v="3"/>
    <x v="1"/>
    <s v="Cash"/>
    <s v="Click &amp; Collect"/>
    <s v="No"/>
    <m/>
    <x v="2"/>
    <x v="3"/>
    <x v="2"/>
    <x v="2"/>
    <n v="209.53"/>
    <x v="3"/>
    <s v="Western Region"/>
    <s v="Low"/>
    <s v="November"/>
    <s v="Q4"/>
    <s v="No"/>
    <n v="1"/>
    <n v="31.429499999999997"/>
    <n v="240.95949999999999"/>
  </r>
  <r>
    <n v="5919"/>
    <s v="R02634"/>
    <x v="42"/>
    <n v="72"/>
    <x v="1"/>
    <x v="3"/>
    <x v="57"/>
    <n v="2"/>
    <x v="1"/>
    <s v="EFT"/>
    <s v="Home Delivery"/>
    <s v="Yes"/>
    <s v="Great customer service"/>
    <x v="0"/>
    <x v="0"/>
    <x v="0"/>
    <x v="5"/>
    <n v="551.66"/>
    <x v="0"/>
    <s v="Central Region"/>
    <s v="Medium"/>
    <s v="July"/>
    <s v="Q3"/>
    <s v="No"/>
    <n v="1"/>
    <n v="82.748999999999995"/>
    <n v="634.40899999999988"/>
  </r>
  <r>
    <n v="5920"/>
    <s v="R09617"/>
    <x v="653"/>
    <n v="80"/>
    <x v="2"/>
    <x v="2"/>
    <x v="9"/>
    <n v="2"/>
    <x v="0"/>
    <s v="Cash"/>
    <s v="In Store"/>
    <s v="Yes"/>
    <s v="Fits perfectly"/>
    <x v="0"/>
    <x v="0"/>
    <x v="0"/>
    <x v="5"/>
    <n v="43.23"/>
    <x v="3"/>
    <s v="Northern Region"/>
    <s v="Low"/>
    <s v="December"/>
    <s v="Q4"/>
    <s v="No"/>
    <n v="0"/>
    <n v="6.4844999999999997"/>
    <n v="49.714499999999994"/>
  </r>
  <r>
    <n v="5921"/>
    <s v="R05634"/>
    <x v="584"/>
    <n v="42"/>
    <x v="2"/>
    <x v="5"/>
    <x v="90"/>
    <n v="3"/>
    <x v="1"/>
    <s v="Cash"/>
    <s v="In Store"/>
    <s v="No"/>
    <s v="Helpful staff"/>
    <x v="2"/>
    <x v="0"/>
    <x v="0"/>
    <x v="3"/>
    <n v="16523.5"/>
    <x v="6"/>
    <s v="Western Region"/>
    <s v="High"/>
    <s v="September"/>
    <s v="Q3"/>
    <s v="Yes"/>
    <n v="1"/>
    <n v="2478.5250000000001"/>
    <n v="19002.024999999998"/>
  </r>
  <r>
    <n v="5923"/>
    <s v="R05923"/>
    <x v="524"/>
    <n v="50"/>
    <x v="2"/>
    <x v="7"/>
    <x v="71"/>
    <n v="4"/>
    <x v="0"/>
    <s v="EFT"/>
    <s v="In Store"/>
    <s v="No"/>
    <s v="Would definitely buy again"/>
    <x v="4"/>
    <x v="0"/>
    <x v="1"/>
    <x v="4"/>
    <n v="1171.25"/>
    <x v="4"/>
    <s v="Western Region"/>
    <s v="Medium"/>
    <s v="March"/>
    <s v="Q1"/>
    <s v="No"/>
    <n v="0"/>
    <n v="175.6875"/>
    <n v="1346.9375"/>
  </r>
  <r>
    <n v="5924"/>
    <s v="R08926"/>
    <x v="511"/>
    <n v="64"/>
    <x v="2"/>
    <x v="8"/>
    <x v="74"/>
    <n v="5"/>
    <x v="0"/>
    <s v="EFT"/>
    <s v="Home Delivery"/>
    <s v="No"/>
    <m/>
    <x v="1"/>
    <x v="3"/>
    <x v="2"/>
    <x v="0"/>
    <n v="1000.7"/>
    <x v="4"/>
    <s v="Eastern Region"/>
    <s v="Medium"/>
    <s v="August"/>
    <s v="Q3"/>
    <s v="No"/>
    <n v="0"/>
    <n v="150.10499999999999"/>
    <n v="1150.8050000000001"/>
  </r>
  <r>
    <n v="5925"/>
    <s v="R02435"/>
    <x v="436"/>
    <m/>
    <x v="2"/>
    <x v="5"/>
    <x v="100"/>
    <n v="4"/>
    <x v="0"/>
    <s v="Credit Card"/>
    <s v="Home Delivery"/>
    <s v="No"/>
    <s v="Great customer service"/>
    <x v="4"/>
    <x v="0"/>
    <x v="1"/>
    <x v="6"/>
    <n v="5432.76"/>
    <x v="5"/>
    <s v="Western Region"/>
    <s v="High"/>
    <s v="January"/>
    <s v="Q1"/>
    <s v="Yes"/>
    <n v="0"/>
    <n v="814.91399999999999"/>
    <n v="6247.674"/>
  </r>
  <r>
    <n v="5926"/>
    <s v="R08406"/>
    <x v="644"/>
    <n v="27"/>
    <x v="2"/>
    <x v="6"/>
    <x v="49"/>
    <n v="2"/>
    <x v="0"/>
    <s v="Credit Card"/>
    <s v="Home Delivery"/>
    <s v="Yes"/>
    <m/>
    <x v="0"/>
    <x v="3"/>
    <x v="2"/>
    <x v="1"/>
    <n v="134.01"/>
    <x v="3"/>
    <s v="Gauteng Region"/>
    <s v="Low"/>
    <s v="September"/>
    <s v="Q3"/>
    <s v="No"/>
    <n v="0"/>
    <n v="20.101499999999998"/>
    <n v="154.11149999999998"/>
  </r>
  <r>
    <n v="5930"/>
    <s v="R04521"/>
    <x v="349"/>
    <n v="42"/>
    <x v="0"/>
    <x v="6"/>
    <x v="83"/>
    <n v="2"/>
    <x v="0"/>
    <s v="Credit Card"/>
    <s v="Home Delivery"/>
    <s v="Yes"/>
    <m/>
    <x v="0"/>
    <x v="3"/>
    <x v="2"/>
    <x v="3"/>
    <n v="3521.64"/>
    <x v="5"/>
    <s v="Gauteng Region"/>
    <s v="Medium"/>
    <s v="January"/>
    <s v="Q1"/>
    <s v="No"/>
    <n v="0"/>
    <n v="528.24599999999998"/>
    <n v="4049.8859999999995"/>
  </r>
  <r>
    <n v="5931"/>
    <s v="R05588"/>
    <x v="237"/>
    <n v="78"/>
    <x v="0"/>
    <x v="0"/>
    <x v="66"/>
    <n v="1"/>
    <x v="1"/>
    <s v="Debit Card"/>
    <s v="Home Delivery"/>
    <s v="Yes"/>
    <s v="Long waiting time"/>
    <x v="3"/>
    <x v="1"/>
    <x v="1"/>
    <x v="5"/>
    <n v="759.97"/>
    <x v="8"/>
    <s v="Northern Region"/>
    <s v="Medium"/>
    <s v="August"/>
    <s v="Q3"/>
    <s v="No"/>
    <n v="1"/>
    <n v="113.99550000000001"/>
    <n v="873.96550000000002"/>
  </r>
  <r>
    <n v="5932"/>
    <s v="R03546"/>
    <x v="727"/>
    <n v="80"/>
    <x v="0"/>
    <x v="2"/>
    <x v="51"/>
    <n v="2"/>
    <x v="0"/>
    <s v="EFT"/>
    <s v="In Store"/>
    <s v="Yes"/>
    <s v="Poor packaging"/>
    <x v="0"/>
    <x v="1"/>
    <x v="1"/>
    <x v="5"/>
    <n v="209.53"/>
    <x v="3"/>
    <s v="Northern Region"/>
    <s v="Low"/>
    <s v="March"/>
    <s v="Q1"/>
    <s v="No"/>
    <n v="0"/>
    <n v="31.429499999999997"/>
    <n v="240.95949999999999"/>
  </r>
  <r>
    <n v="5933"/>
    <s v="R06170"/>
    <x v="25"/>
    <n v="46"/>
    <x v="1"/>
    <x v="8"/>
    <x v="51"/>
    <n v="2"/>
    <x v="1"/>
    <s v="Debit Card"/>
    <s v="Click &amp; Collect"/>
    <s v="Yes"/>
    <s v="Poor packaging"/>
    <x v="0"/>
    <x v="1"/>
    <x v="1"/>
    <x v="4"/>
    <n v="209.53"/>
    <x v="3"/>
    <s v="Eastern Region"/>
    <s v="Low"/>
    <s v="November"/>
    <s v="Q4"/>
    <s v="No"/>
    <n v="1"/>
    <n v="31.429499999999997"/>
    <n v="240.95949999999999"/>
  </r>
  <r>
    <n v="5934"/>
    <s v="R09901"/>
    <x v="616"/>
    <n v="53"/>
    <x v="1"/>
    <x v="1"/>
    <x v="6"/>
    <n v="5"/>
    <x v="1"/>
    <s v="EFT"/>
    <s v="In Store"/>
    <s v="No"/>
    <m/>
    <x v="1"/>
    <x v="3"/>
    <x v="2"/>
    <x v="4"/>
    <n v="409.06"/>
    <x v="5"/>
    <s v="Southern Region"/>
    <s v="Low"/>
    <s v="March"/>
    <s v="Q1"/>
    <s v="No"/>
    <n v="1"/>
    <n v="61.358999999999995"/>
    <n v="470.41899999999998"/>
  </r>
  <r>
    <n v="5935"/>
    <s v="R08977"/>
    <x v="536"/>
    <m/>
    <x v="1"/>
    <x v="1"/>
    <x v="48"/>
    <n v="1"/>
    <x v="1"/>
    <s v="Credit Card"/>
    <s v="In Store"/>
    <s v="No"/>
    <s v="Long waiting time"/>
    <x v="3"/>
    <x v="1"/>
    <x v="1"/>
    <x v="6"/>
    <n v="192.77"/>
    <x v="1"/>
    <s v="Southern Region"/>
    <s v="Low"/>
    <s v="December"/>
    <s v="Q4"/>
    <s v="No"/>
    <n v="1"/>
    <n v="28.915500000000002"/>
    <n v="221.68549999999999"/>
  </r>
  <r>
    <n v="5936"/>
    <s v="R05532"/>
    <x v="110"/>
    <n v="44"/>
    <x v="0"/>
    <x v="1"/>
    <x v="88"/>
    <n v="1"/>
    <x v="0"/>
    <s v="EFT"/>
    <s v="In Store"/>
    <s v="No"/>
    <s v="Excellent product"/>
    <x v="3"/>
    <x v="0"/>
    <x v="0"/>
    <x v="3"/>
    <n v="529.15"/>
    <x v="0"/>
    <s v="Southern Region"/>
    <s v="Medium"/>
    <s v="November"/>
    <s v="Q4"/>
    <s v="No"/>
    <n v="0"/>
    <n v="79.372499999999988"/>
    <n v="608.52249999999992"/>
  </r>
  <r>
    <n v="5940"/>
    <s v="R07094"/>
    <x v="165"/>
    <n v="75"/>
    <x v="0"/>
    <x v="6"/>
    <x v="116"/>
    <n v="5"/>
    <x v="1"/>
    <s v="EFT"/>
    <s v="In Store"/>
    <s v="Yes"/>
    <s v="Average quality"/>
    <x v="1"/>
    <x v="2"/>
    <x v="0"/>
    <x v="5"/>
    <n v="11052.57"/>
    <x v="6"/>
    <s v="Gauteng Region"/>
    <s v="High"/>
    <s v="July"/>
    <s v="Q3"/>
    <s v="Yes"/>
    <n v="1"/>
    <n v="1657.8854999999999"/>
    <n v="12710.455499999998"/>
  </r>
  <r>
    <n v="5942"/>
    <s v="R08215"/>
    <x v="254"/>
    <n v="68"/>
    <x v="0"/>
    <x v="0"/>
    <x v="98"/>
    <n v="4"/>
    <x v="1"/>
    <s v="Mobile Payment"/>
    <s v="In Store"/>
    <s v="Yes"/>
    <s v="Instructions unclear"/>
    <x v="4"/>
    <x v="2"/>
    <x v="0"/>
    <x v="5"/>
    <n v="40.11"/>
    <x v="3"/>
    <s v="Northern Region"/>
    <s v="Low"/>
    <s v="November"/>
    <s v="Q4"/>
    <s v="No"/>
    <n v="1"/>
    <n v="6.0164999999999997"/>
    <n v="46.126499999999993"/>
  </r>
  <r>
    <n v="5943"/>
    <s v="R01416"/>
    <x v="151"/>
    <n v="53"/>
    <x v="1"/>
    <x v="4"/>
    <x v="101"/>
    <n v="3"/>
    <x v="1"/>
    <s v="EFT"/>
    <s v="Click &amp; Collect"/>
    <s v="Yes"/>
    <s v="Highly recommend"/>
    <x v="2"/>
    <x v="0"/>
    <x v="0"/>
    <x v="4"/>
    <n v="886.51"/>
    <x v="1"/>
    <s v="Central Region"/>
    <s v="Medium"/>
    <s v="January"/>
    <s v="Q1"/>
    <s v="No"/>
    <n v="1"/>
    <n v="132.97649999999999"/>
    <n v="1019.4864999999999"/>
  </r>
  <r>
    <n v="5944"/>
    <s v="R04665"/>
    <x v="12"/>
    <n v="39"/>
    <x v="0"/>
    <x v="3"/>
    <x v="106"/>
    <n v="2"/>
    <x v="0"/>
    <s v="Mobile Payment"/>
    <s v="Click &amp; Collect"/>
    <s v="Yes"/>
    <s v="Great customer service"/>
    <x v="0"/>
    <x v="0"/>
    <x v="0"/>
    <x v="3"/>
    <n v="74.72"/>
    <x v="3"/>
    <s v="Central Region"/>
    <s v="Low"/>
    <s v="February"/>
    <s v="Q1"/>
    <s v="No"/>
    <n v="0"/>
    <n v="11.208"/>
    <n v="85.927999999999997"/>
  </r>
  <r>
    <n v="5946"/>
    <s v="R02762"/>
    <x v="419"/>
    <n v="25"/>
    <x v="0"/>
    <x v="8"/>
    <x v="18"/>
    <n v="5"/>
    <x v="1"/>
    <s v="Mobile Payment"/>
    <s v="In Store"/>
    <s v="No"/>
    <s v="Helpful staff"/>
    <x v="1"/>
    <x v="0"/>
    <x v="1"/>
    <x v="1"/>
    <n v="1712.08"/>
    <x v="7"/>
    <s v="Eastern Region"/>
    <s v="Medium"/>
    <s v="November"/>
    <s v="Q4"/>
    <s v="No"/>
    <n v="1"/>
    <n v="256.81199999999995"/>
    <n v="1968.8919999999998"/>
  </r>
  <r>
    <n v="5947"/>
    <s v="R05912"/>
    <x v="206"/>
    <n v="20"/>
    <x v="1"/>
    <x v="8"/>
    <x v="105"/>
    <n v="3"/>
    <x v="0"/>
    <s v="Mobile Payment"/>
    <s v="In Store"/>
    <s v="No"/>
    <s v="Packaging could improve"/>
    <x v="2"/>
    <x v="2"/>
    <x v="1"/>
    <x v="2"/>
    <n v="96.11"/>
    <x v="8"/>
    <s v="Eastern Region"/>
    <s v="Low"/>
    <s v="February"/>
    <s v="Q1"/>
    <s v="No"/>
    <n v="0"/>
    <n v="14.416499999999999"/>
    <n v="110.52649999999998"/>
  </r>
  <r>
    <n v="5948"/>
    <s v="R04856"/>
    <x v="328"/>
    <n v="33"/>
    <x v="0"/>
    <x v="3"/>
    <x v="24"/>
    <n v="4"/>
    <x v="1"/>
    <s v="Debit Card"/>
    <s v="In Store"/>
    <s v="No"/>
    <s v="Excellent value"/>
    <x v="4"/>
    <x v="0"/>
    <x v="1"/>
    <x v="1"/>
    <n v="44114.21"/>
    <x v="6"/>
    <s v="Central Region"/>
    <s v="High"/>
    <s v="April"/>
    <s v="Q2"/>
    <s v="Yes"/>
    <n v="1"/>
    <n v="6617.1314999999995"/>
    <n v="50731.341499999995"/>
  </r>
  <r>
    <n v="5949"/>
    <s v="R08998"/>
    <x v="64"/>
    <n v="62"/>
    <x v="0"/>
    <x v="3"/>
    <x v="106"/>
    <n v="4"/>
    <x v="0"/>
    <s v="Cash"/>
    <s v="Home Delivery"/>
    <s v="No"/>
    <m/>
    <x v="4"/>
    <x v="3"/>
    <x v="2"/>
    <x v="0"/>
    <n v="74.72"/>
    <x v="3"/>
    <s v="Central Region"/>
    <s v="Low"/>
    <s v="May"/>
    <s v="Q2"/>
    <s v="No"/>
    <n v="0"/>
    <n v="11.208"/>
    <n v="85.927999999999997"/>
  </r>
  <r>
    <n v="5950"/>
    <s v="R00128"/>
    <x v="13"/>
    <n v="43"/>
    <x v="0"/>
    <x v="1"/>
    <x v="27"/>
    <n v="2"/>
    <x v="0"/>
    <s v="Credit Card"/>
    <s v="Click &amp; Collect"/>
    <s v="No"/>
    <s v="Helpful staff"/>
    <x v="0"/>
    <x v="0"/>
    <x v="0"/>
    <x v="3"/>
    <n v="14808.31"/>
    <x v="6"/>
    <s v="Southern Region"/>
    <s v="High"/>
    <s v="August"/>
    <s v="Q3"/>
    <s v="Yes"/>
    <n v="0"/>
    <n v="2221.2464999999997"/>
    <n v="17029.556499999999"/>
  </r>
  <r>
    <n v="5951"/>
    <s v="R03475"/>
    <x v="413"/>
    <n v="26"/>
    <x v="0"/>
    <x v="0"/>
    <x v="109"/>
    <n v="5"/>
    <x v="1"/>
    <s v="EFT"/>
    <s v="In Store"/>
    <s v="No"/>
    <s v="Very comfortable"/>
    <x v="1"/>
    <x v="0"/>
    <x v="1"/>
    <x v="1"/>
    <n v="470.6"/>
    <x v="4"/>
    <s v="Northern Region"/>
    <s v="Low"/>
    <s v="January"/>
    <s v="Q1"/>
    <s v="No"/>
    <n v="1"/>
    <n v="70.59"/>
    <n v="541.18999999999994"/>
  </r>
  <r>
    <n v="5952"/>
    <s v="R08212"/>
    <x v="553"/>
    <m/>
    <x v="2"/>
    <x v="8"/>
    <x v="17"/>
    <n v="2"/>
    <x v="0"/>
    <s v="Credit Card"/>
    <s v="Click &amp; Collect"/>
    <s v="No"/>
    <s v="Long waiting time"/>
    <x v="0"/>
    <x v="1"/>
    <x v="1"/>
    <x v="6"/>
    <n v="471.63"/>
    <x v="1"/>
    <s v="Eastern Region"/>
    <s v="Low"/>
    <s v="November"/>
    <s v="Q4"/>
    <s v="No"/>
    <n v="0"/>
    <n v="70.744500000000002"/>
    <n v="542.3744999999999"/>
  </r>
  <r>
    <n v="5954"/>
    <s v="R02439"/>
    <x v="654"/>
    <n v="37"/>
    <x v="1"/>
    <x v="5"/>
    <x v="112"/>
    <n v="1"/>
    <x v="1"/>
    <s v="EFT"/>
    <s v="Click &amp; Collect"/>
    <s v="No"/>
    <s v="Packaging could improve"/>
    <x v="3"/>
    <x v="2"/>
    <x v="0"/>
    <x v="3"/>
    <n v="1482.94"/>
    <x v="5"/>
    <s v="Western Region"/>
    <s v="Medium"/>
    <s v="March"/>
    <s v="Q1"/>
    <s v="No"/>
    <n v="1"/>
    <n v="222.441"/>
    <n v="1705.3809999999999"/>
  </r>
  <r>
    <n v="5956"/>
    <s v="R07106"/>
    <x v="482"/>
    <n v="51"/>
    <x v="2"/>
    <x v="7"/>
    <x v="94"/>
    <n v="1"/>
    <x v="1"/>
    <s v="EFT"/>
    <s v="Home Delivery"/>
    <s v="No"/>
    <s v="Helpful staff"/>
    <x v="3"/>
    <x v="0"/>
    <x v="0"/>
    <x v="4"/>
    <n v="1746.77"/>
    <x v="5"/>
    <s v="Western Region"/>
    <s v="Medium"/>
    <s v="June"/>
    <s v="Q2"/>
    <s v="No"/>
    <n v="1"/>
    <n v="262.01549999999997"/>
    <n v="2008.7854999999997"/>
  </r>
  <r>
    <n v="5957"/>
    <s v="R07690"/>
    <x v="719"/>
    <n v="31"/>
    <x v="0"/>
    <x v="1"/>
    <x v="41"/>
    <n v="5"/>
    <x v="1"/>
    <s v="EFT"/>
    <s v="In Store"/>
    <s v="Yes"/>
    <s v="Arrived damaged"/>
    <x v="1"/>
    <x v="1"/>
    <x v="0"/>
    <x v="1"/>
    <n v="13261"/>
    <x v="6"/>
    <s v="Southern Region"/>
    <s v="High"/>
    <s v="April"/>
    <s v="Q2"/>
    <s v="Yes"/>
    <n v="1"/>
    <n v="1989.1499999999999"/>
    <n v="15250.15"/>
  </r>
  <r>
    <n v="5958"/>
    <s v="R06040"/>
    <x v="458"/>
    <n v="28"/>
    <x v="2"/>
    <x v="2"/>
    <x v="85"/>
    <n v="1"/>
    <x v="0"/>
    <s v="Credit Card"/>
    <s v="In Store"/>
    <s v="No"/>
    <s v="Helpful staff"/>
    <x v="3"/>
    <x v="0"/>
    <x v="0"/>
    <x v="1"/>
    <n v="812.2"/>
    <x v="2"/>
    <s v="Northern Region"/>
    <s v="Medium"/>
    <s v="January"/>
    <s v="Q1"/>
    <s v="No"/>
    <n v="0"/>
    <n v="121.83"/>
    <n v="934.03"/>
  </r>
  <r>
    <n v="5959"/>
    <s v="R06428"/>
    <x v="561"/>
    <n v="29"/>
    <x v="0"/>
    <x v="3"/>
    <x v="113"/>
    <n v="4"/>
    <x v="1"/>
    <s v="Debit Card"/>
    <s v="Home Delivery"/>
    <s v="Yes"/>
    <s v="Instructions unclear"/>
    <x v="4"/>
    <x v="2"/>
    <x v="0"/>
    <x v="1"/>
    <n v="2572.02"/>
    <x v="7"/>
    <s v="Central Region"/>
    <s v="Medium"/>
    <s v="March"/>
    <s v="Q1"/>
    <s v="No"/>
    <n v="1"/>
    <n v="385.803"/>
    <n v="2957.8229999999999"/>
  </r>
  <r>
    <n v="5960"/>
    <s v="R09918"/>
    <x v="715"/>
    <n v="28"/>
    <x v="0"/>
    <x v="7"/>
    <x v="78"/>
    <n v="2"/>
    <x v="1"/>
    <s v="Debit Card"/>
    <s v="Home Delivery"/>
    <s v="No"/>
    <s v="Looks premium"/>
    <x v="0"/>
    <x v="0"/>
    <x v="0"/>
    <x v="1"/>
    <n v="954.6"/>
    <x v="8"/>
    <s v="Western Region"/>
    <s v="Medium"/>
    <s v="July"/>
    <s v="Q3"/>
    <s v="No"/>
    <n v="1"/>
    <n v="143.19"/>
    <n v="1097.79"/>
  </r>
  <r>
    <n v="5961"/>
    <s v="R01474"/>
    <x v="634"/>
    <n v="51"/>
    <x v="0"/>
    <x v="5"/>
    <x v="98"/>
    <n v="3"/>
    <x v="0"/>
    <s v="Mobile Payment"/>
    <s v="In Store"/>
    <s v="Yes"/>
    <s v="Helpful staff"/>
    <x v="2"/>
    <x v="0"/>
    <x v="0"/>
    <x v="4"/>
    <n v="40.11"/>
    <x v="3"/>
    <s v="Western Region"/>
    <s v="Low"/>
    <s v="June"/>
    <s v="Q2"/>
    <s v="No"/>
    <n v="0"/>
    <n v="6.0164999999999997"/>
    <n v="46.126499999999993"/>
  </r>
  <r>
    <n v="5962"/>
    <s v="R04822"/>
    <x v="123"/>
    <n v="39"/>
    <x v="1"/>
    <x v="4"/>
    <x v="36"/>
    <n v="5"/>
    <x v="1"/>
    <s v="Cash"/>
    <s v="Click &amp; Collect"/>
    <s v="No"/>
    <s v="Fantastic experience"/>
    <x v="1"/>
    <x v="0"/>
    <x v="1"/>
    <x v="3"/>
    <n v="13056.99"/>
    <x v="6"/>
    <s v="Central Region"/>
    <s v="High"/>
    <s v="August"/>
    <s v="Q3"/>
    <s v="Yes"/>
    <n v="1"/>
    <n v="1958.5484999999999"/>
    <n v="15015.538499999999"/>
  </r>
  <r>
    <n v="5963"/>
    <s v="R07146"/>
    <x v="425"/>
    <n v="59"/>
    <x v="2"/>
    <x v="3"/>
    <x v="11"/>
    <n v="5"/>
    <x v="1"/>
    <s v="Credit Card"/>
    <s v="Click &amp; Collect"/>
    <s v="No"/>
    <m/>
    <x v="1"/>
    <x v="3"/>
    <x v="2"/>
    <x v="0"/>
    <n v="231.22"/>
    <x v="1"/>
    <s v="Central Region"/>
    <s v="Low"/>
    <s v="November"/>
    <s v="Q4"/>
    <s v="No"/>
    <n v="1"/>
    <n v="34.683"/>
    <n v="265.90299999999996"/>
  </r>
  <r>
    <n v="5964"/>
    <s v="R03561"/>
    <x v="250"/>
    <n v="31"/>
    <x v="1"/>
    <x v="0"/>
    <x v="117"/>
    <n v="2"/>
    <x v="0"/>
    <s v="Mobile Payment"/>
    <s v="In Store"/>
    <s v="No"/>
    <s v="Average quality"/>
    <x v="0"/>
    <x v="2"/>
    <x v="0"/>
    <x v="1"/>
    <n v="6581.78"/>
    <x v="6"/>
    <s v="Northern Region"/>
    <s v="High"/>
    <s v="February"/>
    <s v="Q1"/>
    <s v="Yes"/>
    <n v="0"/>
    <n v="987.26699999999994"/>
    <n v="7569.0469999999996"/>
  </r>
  <r>
    <n v="5965"/>
    <s v="R03952"/>
    <x v="729"/>
    <n v="76"/>
    <x v="1"/>
    <x v="3"/>
    <x v="82"/>
    <n v="2"/>
    <x v="0"/>
    <s v="Debit Card"/>
    <s v="Click &amp; Collect"/>
    <s v="No"/>
    <s v="Helpful staff"/>
    <x v="0"/>
    <x v="0"/>
    <x v="0"/>
    <x v="5"/>
    <n v="463.48"/>
    <x v="6"/>
    <s v="Central Region"/>
    <s v="Low"/>
    <s v="April"/>
    <s v="Q2"/>
    <s v="No"/>
    <n v="0"/>
    <n v="69.522000000000006"/>
    <n v="533.00199999999995"/>
  </r>
  <r>
    <n v="5966"/>
    <s v="R00050"/>
    <x v="625"/>
    <n v="35"/>
    <x v="2"/>
    <x v="5"/>
    <x v="62"/>
    <n v="3"/>
    <x v="1"/>
    <s v="Debit Card"/>
    <s v="In Store"/>
    <s v="Yes"/>
    <m/>
    <x v="2"/>
    <x v="3"/>
    <x v="2"/>
    <x v="3"/>
    <n v="2951.61"/>
    <x v="1"/>
    <s v="Western Region"/>
    <s v="Medium"/>
    <s v="September"/>
    <s v="Q3"/>
    <s v="No"/>
    <n v="1"/>
    <n v="442.74150000000003"/>
    <n v="3394.3514999999998"/>
  </r>
  <r>
    <n v="5967"/>
    <s v="R05438"/>
    <x v="191"/>
    <n v="65"/>
    <x v="1"/>
    <x v="8"/>
    <x v="111"/>
    <n v="3"/>
    <x v="0"/>
    <s v="Cash"/>
    <s v="In Store"/>
    <s v="Yes"/>
    <s v="Looks premium"/>
    <x v="2"/>
    <x v="0"/>
    <x v="0"/>
    <x v="5"/>
    <n v="4507.63"/>
    <x v="2"/>
    <s v="Eastern Region"/>
    <s v="Medium"/>
    <s v="December"/>
    <s v="Q4"/>
    <s v="No"/>
    <n v="0"/>
    <n v="676.14449999999999"/>
    <n v="5183.7744999999995"/>
  </r>
  <r>
    <n v="5969"/>
    <s v="R00888"/>
    <x v="510"/>
    <n v="39"/>
    <x v="1"/>
    <x v="5"/>
    <x v="33"/>
    <n v="3"/>
    <x v="0"/>
    <s v="EFT"/>
    <s v="In Store"/>
    <s v="No"/>
    <s v="Customer support was excellent"/>
    <x v="2"/>
    <x v="0"/>
    <x v="0"/>
    <x v="3"/>
    <n v="440.87"/>
    <x v="7"/>
    <s v="Western Region"/>
    <s v="Low"/>
    <s v="December"/>
    <s v="Q4"/>
    <s v="No"/>
    <n v="0"/>
    <n v="66.130499999999998"/>
    <n v="507.00049999999999"/>
  </r>
  <r>
    <n v="5972"/>
    <s v="R03169"/>
    <x v="228"/>
    <n v="52"/>
    <x v="0"/>
    <x v="6"/>
    <x v="122"/>
    <n v="4"/>
    <x v="1"/>
    <s v="Mobile Payment"/>
    <s v="In Store"/>
    <s v="Yes"/>
    <s v="Arrived damaged"/>
    <x v="4"/>
    <x v="1"/>
    <x v="0"/>
    <x v="4"/>
    <n v="412.16"/>
    <x v="8"/>
    <s v="Gauteng Region"/>
    <s v="Low"/>
    <s v="May"/>
    <s v="Q2"/>
    <s v="No"/>
    <n v="1"/>
    <n v="61.823999999999998"/>
    <n v="473.98399999999998"/>
  </r>
  <r>
    <n v="5973"/>
    <s v="R02950"/>
    <x v="135"/>
    <n v="58"/>
    <x v="2"/>
    <x v="1"/>
    <x v="27"/>
    <n v="2"/>
    <x v="1"/>
    <s v="Credit Card"/>
    <s v="Home Delivery"/>
    <s v="No"/>
    <m/>
    <x v="0"/>
    <x v="3"/>
    <x v="2"/>
    <x v="0"/>
    <n v="14808.31"/>
    <x v="6"/>
    <s v="Southern Region"/>
    <s v="High"/>
    <s v="December"/>
    <s v="Q4"/>
    <s v="Yes"/>
    <n v="1"/>
    <n v="2221.2464999999997"/>
    <n v="17029.556499999999"/>
  </r>
  <r>
    <n v="5974"/>
    <s v="R01425"/>
    <x v="221"/>
    <n v="44"/>
    <x v="0"/>
    <x v="5"/>
    <x v="116"/>
    <n v="2"/>
    <x v="1"/>
    <s v="Mobile Payment"/>
    <s v="Click &amp; Collect"/>
    <s v="Yes"/>
    <s v="Long waiting time"/>
    <x v="0"/>
    <x v="1"/>
    <x v="1"/>
    <x v="3"/>
    <n v="11052.57"/>
    <x v="6"/>
    <s v="Western Region"/>
    <s v="High"/>
    <s v="December"/>
    <s v="Q4"/>
    <s v="Yes"/>
    <n v="1"/>
    <n v="1657.8854999999999"/>
    <n v="12710.455499999998"/>
  </r>
  <r>
    <n v="5975"/>
    <s v="R01925"/>
    <x v="342"/>
    <n v="49"/>
    <x v="1"/>
    <x v="7"/>
    <x v="25"/>
    <n v="2"/>
    <x v="1"/>
    <s v="Cash"/>
    <s v="Home Delivery"/>
    <s v="No"/>
    <m/>
    <x v="0"/>
    <x v="3"/>
    <x v="2"/>
    <x v="4"/>
    <n v="4455.18"/>
    <x v="2"/>
    <s v="Western Region"/>
    <s v="Medium"/>
    <s v="September"/>
    <s v="Q3"/>
    <s v="No"/>
    <n v="1"/>
    <n v="668.27700000000004"/>
    <n v="5123.4570000000003"/>
  </r>
  <r>
    <n v="5976"/>
    <s v="R02379"/>
    <x v="242"/>
    <n v="60"/>
    <x v="0"/>
    <x v="1"/>
    <x v="123"/>
    <n v="4"/>
    <x v="1"/>
    <s v="EFT"/>
    <s v="In Store"/>
    <s v="No"/>
    <m/>
    <x v="4"/>
    <x v="3"/>
    <x v="2"/>
    <x v="0"/>
    <n v="2977.47"/>
    <x v="7"/>
    <s v="Southern Region"/>
    <s v="Medium"/>
    <s v="October"/>
    <s v="Q4"/>
    <s v="No"/>
    <n v="1"/>
    <n v="446.62049999999994"/>
    <n v="3424.0904999999993"/>
  </r>
  <r>
    <n v="5977"/>
    <s v="R03198"/>
    <x v="63"/>
    <n v="47"/>
    <x v="2"/>
    <x v="2"/>
    <x v="77"/>
    <n v="3"/>
    <x v="0"/>
    <s v="Mobile Payment"/>
    <s v="In Store"/>
    <s v="No"/>
    <s v="Highly recommend"/>
    <x v="2"/>
    <x v="0"/>
    <x v="0"/>
    <x v="4"/>
    <n v="353.21"/>
    <x v="3"/>
    <s v="Northern Region"/>
    <s v="Low"/>
    <s v="August"/>
    <s v="Q3"/>
    <s v="No"/>
    <n v="0"/>
    <n v="52.981499999999997"/>
    <n v="406.19149999999996"/>
  </r>
  <r>
    <n v="5978"/>
    <s v="R05132"/>
    <x v="283"/>
    <n v="34"/>
    <x v="0"/>
    <x v="4"/>
    <x v="34"/>
    <n v="4"/>
    <x v="0"/>
    <s v="Mobile Payment"/>
    <s v="Click &amp; Collect"/>
    <s v="No"/>
    <m/>
    <x v="4"/>
    <x v="3"/>
    <x v="2"/>
    <x v="1"/>
    <n v="14729.04"/>
    <x v="6"/>
    <s v="Central Region"/>
    <s v="High"/>
    <s v="February"/>
    <s v="Q1"/>
    <s v="Yes"/>
    <n v="0"/>
    <n v="2209.3560000000002"/>
    <n v="16938.396000000001"/>
  </r>
  <r>
    <n v="5979"/>
    <s v="R00113"/>
    <x v="414"/>
    <n v="52"/>
    <x v="2"/>
    <x v="8"/>
    <x v="26"/>
    <n v="1"/>
    <x v="1"/>
    <s v="Credit Card"/>
    <s v="In Store"/>
    <s v="No"/>
    <s v="Excellent product"/>
    <x v="3"/>
    <x v="0"/>
    <x v="0"/>
    <x v="4"/>
    <n v="27815.439999999999"/>
    <x v="6"/>
    <s v="Eastern Region"/>
    <s v="High"/>
    <s v="May"/>
    <s v="Q2"/>
    <s v="Yes"/>
    <n v="1"/>
    <n v="4172.3159999999998"/>
    <n v="31987.755999999998"/>
  </r>
  <r>
    <n v="5980"/>
    <s v="R04560"/>
    <x v="174"/>
    <n v="39"/>
    <x v="0"/>
    <x v="3"/>
    <x v="68"/>
    <n v="5"/>
    <x v="0"/>
    <s v="Cash"/>
    <s v="Click &amp; Collect"/>
    <s v="Yes"/>
    <m/>
    <x v="1"/>
    <x v="3"/>
    <x v="2"/>
    <x v="3"/>
    <n v="6698.54"/>
    <x v="6"/>
    <s v="Central Region"/>
    <s v="High"/>
    <s v="July"/>
    <s v="Q3"/>
    <s v="Yes"/>
    <n v="0"/>
    <n v="1004.7809999999999"/>
    <n v="7703.320999999999"/>
  </r>
  <r>
    <n v="5981"/>
    <s v="R04596"/>
    <x v="10"/>
    <n v="40"/>
    <x v="1"/>
    <x v="3"/>
    <x v="25"/>
    <n v="3"/>
    <x v="1"/>
    <s v="Credit Card"/>
    <s v="In Store"/>
    <s v="Yes"/>
    <s v="Helpful staff"/>
    <x v="2"/>
    <x v="0"/>
    <x v="0"/>
    <x v="3"/>
    <n v="4455.18"/>
    <x v="2"/>
    <s v="Central Region"/>
    <s v="Medium"/>
    <s v="April"/>
    <s v="Q2"/>
    <s v="No"/>
    <n v="1"/>
    <n v="668.27700000000004"/>
    <n v="5123.4570000000003"/>
  </r>
  <r>
    <n v="5982"/>
    <s v="R07539"/>
    <x v="609"/>
    <n v="40"/>
    <x v="2"/>
    <x v="8"/>
    <x v="39"/>
    <n v="4"/>
    <x v="1"/>
    <s v="Mobile Payment"/>
    <s v="In Store"/>
    <s v="Yes"/>
    <s v="Looks premium"/>
    <x v="4"/>
    <x v="0"/>
    <x v="1"/>
    <x v="3"/>
    <n v="24904.86"/>
    <x v="6"/>
    <s v="Eastern Region"/>
    <s v="High"/>
    <s v="December"/>
    <s v="Q4"/>
    <s v="Yes"/>
    <n v="1"/>
    <n v="3735.7289999999998"/>
    <n v="28640.589"/>
  </r>
  <r>
    <n v="5983"/>
    <s v="R03251"/>
    <x v="321"/>
    <n v="75"/>
    <x v="0"/>
    <x v="1"/>
    <x v="116"/>
    <n v="3"/>
    <x v="1"/>
    <s v="Mobile Payment"/>
    <s v="Home Delivery"/>
    <s v="Yes"/>
    <s v="Product exceeded expectations"/>
    <x v="2"/>
    <x v="0"/>
    <x v="0"/>
    <x v="5"/>
    <n v="11052.57"/>
    <x v="6"/>
    <s v="Southern Region"/>
    <s v="High"/>
    <s v="July"/>
    <s v="Q3"/>
    <s v="Yes"/>
    <n v="1"/>
    <n v="1657.8854999999999"/>
    <n v="12710.455499999998"/>
  </r>
  <r>
    <n v="5984"/>
    <s v="R04691"/>
    <x v="97"/>
    <n v="41"/>
    <x v="0"/>
    <x v="7"/>
    <x v="41"/>
    <n v="5"/>
    <x v="1"/>
    <s v="Credit Card"/>
    <s v="In Store"/>
    <s v="No"/>
    <s v="Excellent value"/>
    <x v="1"/>
    <x v="0"/>
    <x v="1"/>
    <x v="3"/>
    <n v="13261"/>
    <x v="6"/>
    <s v="Western Region"/>
    <s v="High"/>
    <s v="June"/>
    <s v="Q2"/>
    <s v="Yes"/>
    <n v="1"/>
    <n v="1989.1499999999999"/>
    <n v="15250.15"/>
  </r>
  <r>
    <n v="5985"/>
    <s v="R09440"/>
    <x v="189"/>
    <n v="56"/>
    <x v="1"/>
    <x v="7"/>
    <x v="22"/>
    <n v="1"/>
    <x v="0"/>
    <s v="Cash"/>
    <s v="Click &amp; Collect"/>
    <s v="No"/>
    <s v="Fantastic experience"/>
    <x v="3"/>
    <x v="0"/>
    <x v="0"/>
    <x v="0"/>
    <n v="1734"/>
    <x v="7"/>
    <s v="Western Region"/>
    <s v="Medium"/>
    <s v="January"/>
    <s v="Q1"/>
    <s v="No"/>
    <n v="0"/>
    <n v="260.09999999999997"/>
    <n v="1994.1"/>
  </r>
  <r>
    <n v="5987"/>
    <s v="R04547"/>
    <x v="638"/>
    <n v="37"/>
    <x v="2"/>
    <x v="6"/>
    <x v="85"/>
    <n v="3"/>
    <x v="0"/>
    <s v="Credit Card"/>
    <s v="Home Delivery"/>
    <s v="No"/>
    <s v="Easy online ordering"/>
    <x v="2"/>
    <x v="0"/>
    <x v="0"/>
    <x v="3"/>
    <n v="812.2"/>
    <x v="2"/>
    <s v="Gauteng Region"/>
    <s v="Medium"/>
    <s v="February"/>
    <s v="Q1"/>
    <s v="No"/>
    <n v="0"/>
    <n v="121.83"/>
    <n v="934.03"/>
  </r>
  <r>
    <n v="5988"/>
    <s v="R07045"/>
    <x v="82"/>
    <n v="49"/>
    <x v="1"/>
    <x v="5"/>
    <x v="65"/>
    <n v="3"/>
    <x v="1"/>
    <s v="Cash"/>
    <s v="Click &amp; Collect"/>
    <s v="No"/>
    <s v="Exactly as advertised"/>
    <x v="2"/>
    <x v="0"/>
    <x v="0"/>
    <x v="4"/>
    <n v="45.96"/>
    <x v="3"/>
    <s v="Western Region"/>
    <s v="Low"/>
    <s v="March"/>
    <s v="Q1"/>
    <s v="No"/>
    <n v="1"/>
    <n v="6.8940000000000001"/>
    <n v="52.853999999999999"/>
  </r>
  <r>
    <n v="5990"/>
    <s v="R06497"/>
    <x v="344"/>
    <n v="61"/>
    <x v="0"/>
    <x v="4"/>
    <x v="16"/>
    <n v="1"/>
    <x v="0"/>
    <s v="Debit Card"/>
    <s v="In Store"/>
    <s v="No"/>
    <s v="Very comfortable"/>
    <x v="3"/>
    <x v="0"/>
    <x v="0"/>
    <x v="0"/>
    <n v="368.99"/>
    <x v="0"/>
    <s v="Central Region"/>
    <s v="Low"/>
    <s v="August"/>
    <s v="Q3"/>
    <s v="No"/>
    <n v="0"/>
    <n v="55.348500000000001"/>
    <n v="424.33849999999995"/>
  </r>
  <r>
    <n v="5991"/>
    <s v="R08828"/>
    <x v="708"/>
    <n v="42"/>
    <x v="1"/>
    <x v="7"/>
    <x v="34"/>
    <n v="4"/>
    <x v="0"/>
    <s v="Credit Card"/>
    <s v="In Store"/>
    <s v="No"/>
    <s v="Product exceeded expectations"/>
    <x v="4"/>
    <x v="0"/>
    <x v="1"/>
    <x v="3"/>
    <n v="14729.04"/>
    <x v="6"/>
    <s v="Western Region"/>
    <s v="High"/>
    <s v="October"/>
    <s v="Q4"/>
    <s v="Yes"/>
    <n v="0"/>
    <n v="2209.3560000000002"/>
    <n v="16938.396000000001"/>
  </r>
  <r>
    <n v="5992"/>
    <s v="R04069"/>
    <x v="181"/>
    <n v="71"/>
    <x v="0"/>
    <x v="5"/>
    <x v="111"/>
    <n v="2"/>
    <x v="0"/>
    <s v="Debit Card"/>
    <s v="In Store"/>
    <s v="No"/>
    <m/>
    <x v="0"/>
    <x v="3"/>
    <x v="2"/>
    <x v="5"/>
    <n v="4507.63"/>
    <x v="2"/>
    <s v="Western Region"/>
    <s v="Medium"/>
    <s v="November"/>
    <s v="Q4"/>
    <s v="No"/>
    <n v="0"/>
    <n v="676.14449999999999"/>
    <n v="5183.7744999999995"/>
  </r>
  <r>
    <n v="5993"/>
    <s v="R04409"/>
    <x v="146"/>
    <n v="72"/>
    <x v="0"/>
    <x v="7"/>
    <x v="20"/>
    <n v="4"/>
    <x v="1"/>
    <s v="Cash"/>
    <s v="Home Delivery"/>
    <s v="No"/>
    <s v="Fits perfectly"/>
    <x v="4"/>
    <x v="0"/>
    <x v="1"/>
    <x v="5"/>
    <n v="3747.26"/>
    <x v="8"/>
    <s v="Western Region"/>
    <s v="Medium"/>
    <s v="January"/>
    <s v="Q1"/>
    <s v="No"/>
    <n v="1"/>
    <n v="562.08900000000006"/>
    <n v="4309.3490000000002"/>
  </r>
  <r>
    <n v="5994"/>
    <s v="R08269"/>
    <x v="648"/>
    <n v="19"/>
    <x v="1"/>
    <x v="2"/>
    <x v="97"/>
    <n v="2"/>
    <x v="0"/>
    <s v="EFT"/>
    <s v="In Store"/>
    <s v="Yes"/>
    <m/>
    <x v="0"/>
    <x v="3"/>
    <x v="2"/>
    <x v="2"/>
    <n v="2906.97"/>
    <x v="7"/>
    <s v="Northern Region"/>
    <s v="Medium"/>
    <s v="February"/>
    <s v="Q1"/>
    <s v="No"/>
    <n v="0"/>
    <n v="436.04549999999995"/>
    <n v="3343.0154999999995"/>
  </r>
  <r>
    <n v="5995"/>
    <s v="R08723"/>
    <x v="669"/>
    <n v="39"/>
    <x v="0"/>
    <x v="4"/>
    <x v="0"/>
    <n v="2"/>
    <x v="1"/>
    <s v="EFT"/>
    <s v="In Store"/>
    <s v="Yes"/>
    <s v="Average quality"/>
    <x v="0"/>
    <x v="2"/>
    <x v="0"/>
    <x v="3"/>
    <n v="2479.5700000000002"/>
    <x v="0"/>
    <s v="Central Region"/>
    <s v="Medium"/>
    <s v="July"/>
    <s v="Q3"/>
    <s v="No"/>
    <n v="1"/>
    <n v="371.93549999999999"/>
    <n v="2851.5054999999998"/>
  </r>
  <r>
    <n v="5996"/>
    <s v="R07626"/>
    <x v="721"/>
    <n v="37"/>
    <x v="1"/>
    <x v="0"/>
    <x v="9"/>
    <n v="3"/>
    <x v="0"/>
    <s v="Cash"/>
    <s v="In Store"/>
    <s v="No"/>
    <s v="Customer support was excellent"/>
    <x v="2"/>
    <x v="0"/>
    <x v="0"/>
    <x v="3"/>
    <n v="43.23"/>
    <x v="3"/>
    <s v="Northern Region"/>
    <s v="Low"/>
    <s v="September"/>
    <s v="Q3"/>
    <s v="No"/>
    <n v="0"/>
    <n v="6.4844999999999997"/>
    <n v="49.714499999999994"/>
  </r>
  <r>
    <n v="5997"/>
    <s v="R03223"/>
    <x v="698"/>
    <n v="28"/>
    <x v="2"/>
    <x v="2"/>
    <x v="53"/>
    <n v="3"/>
    <x v="1"/>
    <s v="EFT"/>
    <s v="Home Delivery"/>
    <s v="No"/>
    <s v="Product was disappointing"/>
    <x v="2"/>
    <x v="1"/>
    <x v="0"/>
    <x v="1"/>
    <n v="22574.95"/>
    <x v="6"/>
    <s v="Northern Region"/>
    <s v="High"/>
    <s v="November"/>
    <s v="Q4"/>
    <s v="Yes"/>
    <n v="1"/>
    <n v="3386.2424999999998"/>
    <n v="25961.192499999997"/>
  </r>
  <r>
    <n v="5999"/>
    <s v="R00452"/>
    <x v="339"/>
    <n v="76"/>
    <x v="0"/>
    <x v="0"/>
    <x v="72"/>
    <n v="3"/>
    <x v="1"/>
    <s v="Credit Card"/>
    <s v="Click &amp; Collect"/>
    <s v="No"/>
    <s v="Fits perfectly"/>
    <x v="2"/>
    <x v="0"/>
    <x v="0"/>
    <x v="5"/>
    <n v="16291.52"/>
    <x v="5"/>
    <s v="Northern Region"/>
    <s v="High"/>
    <s v="July"/>
    <s v="Q3"/>
    <s v="Yes"/>
    <n v="1"/>
    <n v="2443.7280000000001"/>
    <n v="18735.248"/>
  </r>
  <r>
    <n v="6001"/>
    <s v="R09288"/>
    <x v="566"/>
    <n v="44"/>
    <x v="2"/>
    <x v="7"/>
    <x v="119"/>
    <n v="5"/>
    <x v="0"/>
    <s v="Debit Card"/>
    <s v="Click &amp; Collect"/>
    <s v="No"/>
    <s v="Poor packaging"/>
    <x v="1"/>
    <x v="1"/>
    <x v="0"/>
    <x v="3"/>
    <n v="618.72"/>
    <x v="2"/>
    <s v="Western Region"/>
    <s v="Medium"/>
    <s v="November"/>
    <s v="Q4"/>
    <s v="No"/>
    <n v="0"/>
    <n v="92.808000000000007"/>
    <n v="711.52800000000002"/>
  </r>
  <r>
    <n v="6002"/>
    <s v="R04987"/>
    <x v="232"/>
    <n v="37"/>
    <x v="2"/>
    <x v="2"/>
    <x v="56"/>
    <n v="4"/>
    <x v="1"/>
    <s v="Cash"/>
    <s v="In Store"/>
    <s v="No"/>
    <s v="Long waiting time"/>
    <x v="4"/>
    <x v="1"/>
    <x v="0"/>
    <x v="3"/>
    <n v="306.57"/>
    <x v="4"/>
    <s v="Northern Region"/>
    <s v="Low"/>
    <s v="April"/>
    <s v="Q2"/>
    <s v="No"/>
    <n v="1"/>
    <n v="45.985499999999995"/>
    <n v="352.55549999999994"/>
  </r>
  <r>
    <n v="6003"/>
    <s v="R03664"/>
    <x v="419"/>
    <n v="43"/>
    <x v="2"/>
    <x v="3"/>
    <x v="28"/>
    <n v="5"/>
    <x v="0"/>
    <s v="Credit Card"/>
    <s v="Click &amp; Collect"/>
    <s v="Yes"/>
    <s v="Easy to assemble"/>
    <x v="1"/>
    <x v="0"/>
    <x v="1"/>
    <x v="3"/>
    <n v="1011.68"/>
    <x v="0"/>
    <s v="Central Region"/>
    <s v="Medium"/>
    <s v="November"/>
    <s v="Q4"/>
    <s v="No"/>
    <n v="0"/>
    <n v="151.75199999999998"/>
    <n v="1163.4319999999998"/>
  </r>
  <r>
    <n v="6004"/>
    <s v="R02764"/>
    <x v="390"/>
    <n v="62"/>
    <x v="0"/>
    <x v="5"/>
    <x v="90"/>
    <n v="1"/>
    <x v="1"/>
    <s v="Debit Card"/>
    <s v="Home Delivery"/>
    <s v="Yes"/>
    <s v="Easy online ordering"/>
    <x v="3"/>
    <x v="0"/>
    <x v="0"/>
    <x v="0"/>
    <n v="16523.5"/>
    <x v="6"/>
    <s v="Western Region"/>
    <s v="High"/>
    <s v="January"/>
    <s v="Q1"/>
    <s v="Yes"/>
    <n v="1"/>
    <n v="2478.5250000000001"/>
    <n v="19002.024999999998"/>
  </r>
  <r>
    <n v="6005"/>
    <s v="R00659"/>
    <x v="423"/>
    <n v="40"/>
    <x v="1"/>
    <x v="1"/>
    <x v="83"/>
    <n v="3"/>
    <x v="0"/>
    <s v="Debit Card"/>
    <s v="Home Delivery"/>
    <s v="No"/>
    <s v="Excellent value"/>
    <x v="2"/>
    <x v="0"/>
    <x v="0"/>
    <x v="3"/>
    <n v="3521.64"/>
    <x v="5"/>
    <s v="Southern Region"/>
    <s v="Medium"/>
    <s v="May"/>
    <s v="Q2"/>
    <s v="No"/>
    <n v="0"/>
    <n v="528.24599999999998"/>
    <n v="4049.8859999999995"/>
  </r>
  <r>
    <n v="6006"/>
    <s v="R07927"/>
    <x v="426"/>
    <n v="18"/>
    <x v="2"/>
    <x v="6"/>
    <x v="114"/>
    <n v="5"/>
    <x v="1"/>
    <s v="Debit Card"/>
    <s v="Click &amp; Collect"/>
    <s v="Yes"/>
    <s v="Very comfortable"/>
    <x v="1"/>
    <x v="0"/>
    <x v="1"/>
    <x v="2"/>
    <n v="338.79"/>
    <x v="0"/>
    <s v="Gauteng Region"/>
    <s v="Low"/>
    <s v="August"/>
    <s v="Q3"/>
    <s v="No"/>
    <n v="1"/>
    <n v="50.8185"/>
    <n v="389.60849999999999"/>
  </r>
  <r>
    <n v="6007"/>
    <s v="R07925"/>
    <x v="23"/>
    <n v="71"/>
    <x v="1"/>
    <x v="6"/>
    <x v="84"/>
    <n v="3"/>
    <x v="0"/>
    <s v="Debit Card"/>
    <s v="Home Delivery"/>
    <s v="Yes"/>
    <m/>
    <x v="2"/>
    <x v="3"/>
    <x v="2"/>
    <x v="5"/>
    <n v="27.35"/>
    <x v="3"/>
    <s v="Gauteng Region"/>
    <s v="Low"/>
    <s v="September"/>
    <s v="Q3"/>
    <s v="No"/>
    <n v="0"/>
    <n v="4.1025"/>
    <n v="31.452500000000001"/>
  </r>
  <r>
    <n v="6008"/>
    <s v="R04621"/>
    <x v="570"/>
    <n v="43"/>
    <x v="0"/>
    <x v="0"/>
    <x v="109"/>
    <n v="1"/>
    <x v="0"/>
    <s v="Cash"/>
    <s v="Click &amp; Collect"/>
    <s v="No"/>
    <s v="Great customer service"/>
    <x v="3"/>
    <x v="0"/>
    <x v="0"/>
    <x v="3"/>
    <n v="470.6"/>
    <x v="4"/>
    <s v="Northern Region"/>
    <s v="Low"/>
    <s v="September"/>
    <s v="Q3"/>
    <s v="No"/>
    <n v="0"/>
    <n v="70.59"/>
    <n v="541.18999999999994"/>
  </r>
  <r>
    <n v="6009"/>
    <s v="R01000"/>
    <x v="297"/>
    <n v="44"/>
    <x v="2"/>
    <x v="7"/>
    <x v="110"/>
    <n v="1"/>
    <x v="0"/>
    <s v="Credit Card"/>
    <s v="In Store"/>
    <s v="No"/>
    <s v="Instructions unclear"/>
    <x v="3"/>
    <x v="2"/>
    <x v="0"/>
    <x v="3"/>
    <n v="2216.12"/>
    <x v="1"/>
    <s v="Western Region"/>
    <s v="Medium"/>
    <s v="November"/>
    <s v="Q4"/>
    <s v="No"/>
    <n v="0"/>
    <n v="332.41799999999995"/>
    <n v="2548.5379999999996"/>
  </r>
  <r>
    <n v="6010"/>
    <s v="R00390"/>
    <x v="58"/>
    <n v="41"/>
    <x v="0"/>
    <x v="4"/>
    <x v="26"/>
    <n v="1"/>
    <x v="1"/>
    <s v="Debit Card"/>
    <s v="In Store"/>
    <s v="No"/>
    <s v="Very comfortable"/>
    <x v="3"/>
    <x v="0"/>
    <x v="0"/>
    <x v="3"/>
    <n v="27815.439999999999"/>
    <x v="6"/>
    <s v="Central Region"/>
    <s v="High"/>
    <s v="November"/>
    <s v="Q4"/>
    <s v="Yes"/>
    <n v="1"/>
    <n v="4172.3159999999998"/>
    <n v="31987.755999999998"/>
  </r>
  <r>
    <n v="6011"/>
    <s v="R03408"/>
    <x v="173"/>
    <n v="24"/>
    <x v="1"/>
    <x v="6"/>
    <x v="94"/>
    <n v="5"/>
    <x v="0"/>
    <s v="Cash"/>
    <s v="In Store"/>
    <s v="No"/>
    <s v="Product exceeded expectations"/>
    <x v="1"/>
    <x v="0"/>
    <x v="1"/>
    <x v="2"/>
    <n v="1746.77"/>
    <x v="5"/>
    <s v="Gauteng Region"/>
    <s v="Medium"/>
    <s v="October"/>
    <s v="Q4"/>
    <s v="No"/>
    <n v="0"/>
    <n v="262.01549999999997"/>
    <n v="2008.7854999999997"/>
  </r>
  <r>
    <n v="6012"/>
    <s v="R02241"/>
    <x v="712"/>
    <n v="24"/>
    <x v="0"/>
    <x v="7"/>
    <x v="69"/>
    <n v="1"/>
    <x v="1"/>
    <s v="EFT"/>
    <s v="In Store"/>
    <s v="Yes"/>
    <s v="Packaging could improve"/>
    <x v="3"/>
    <x v="2"/>
    <x v="0"/>
    <x v="2"/>
    <n v="1907.49"/>
    <x v="0"/>
    <s v="Western Region"/>
    <s v="Medium"/>
    <s v="December"/>
    <s v="Q4"/>
    <s v="No"/>
    <n v="1"/>
    <n v="286.12349999999998"/>
    <n v="2193.6134999999999"/>
  </r>
  <r>
    <n v="6013"/>
    <s v="R02387"/>
    <x v="201"/>
    <n v="75"/>
    <x v="2"/>
    <x v="2"/>
    <x v="31"/>
    <n v="5"/>
    <x v="1"/>
    <s v="Mobile Payment"/>
    <s v="In Store"/>
    <s v="Yes"/>
    <m/>
    <x v="1"/>
    <x v="3"/>
    <x v="2"/>
    <x v="5"/>
    <n v="294.33"/>
    <x v="4"/>
    <s v="Northern Region"/>
    <s v="Low"/>
    <s v="June"/>
    <s v="Q2"/>
    <s v="No"/>
    <n v="1"/>
    <n v="44.149499999999996"/>
    <n v="338.47949999999997"/>
  </r>
  <r>
    <n v="6014"/>
    <s v="R09281"/>
    <x v="252"/>
    <n v="59"/>
    <x v="0"/>
    <x v="5"/>
    <x v="66"/>
    <n v="4"/>
    <x v="1"/>
    <s v="Debit Card"/>
    <s v="In Store"/>
    <s v="Yes"/>
    <s v="Very fast delivery"/>
    <x v="4"/>
    <x v="0"/>
    <x v="1"/>
    <x v="0"/>
    <n v="759.97"/>
    <x v="8"/>
    <s v="Western Region"/>
    <s v="Medium"/>
    <s v="February"/>
    <s v="Q1"/>
    <s v="No"/>
    <n v="1"/>
    <n v="113.99550000000001"/>
    <n v="873.96550000000002"/>
  </r>
  <r>
    <n v="6015"/>
    <s v="R00993"/>
    <x v="721"/>
    <n v="49"/>
    <x v="1"/>
    <x v="4"/>
    <x v="26"/>
    <n v="3"/>
    <x v="0"/>
    <s v="Credit Card"/>
    <s v="Click &amp; Collect"/>
    <s v="Yes"/>
    <s v="Instructions unclear"/>
    <x v="2"/>
    <x v="2"/>
    <x v="1"/>
    <x v="4"/>
    <n v="27815.439999999999"/>
    <x v="6"/>
    <s v="Central Region"/>
    <s v="High"/>
    <s v="September"/>
    <s v="Q3"/>
    <s v="Yes"/>
    <n v="0"/>
    <n v="4172.3159999999998"/>
    <n v="31987.755999999998"/>
  </r>
  <r>
    <n v="6016"/>
    <s v="R04998"/>
    <x v="116"/>
    <n v="35"/>
    <x v="0"/>
    <x v="5"/>
    <x v="56"/>
    <n v="1"/>
    <x v="1"/>
    <s v="EFT"/>
    <s v="In Store"/>
    <s v="Yes"/>
    <s v="Product was disappointing"/>
    <x v="3"/>
    <x v="1"/>
    <x v="1"/>
    <x v="3"/>
    <n v="306.57"/>
    <x v="4"/>
    <s v="Western Region"/>
    <s v="Low"/>
    <s v="November"/>
    <s v="Q4"/>
    <s v="No"/>
    <n v="1"/>
    <n v="45.985499999999995"/>
    <n v="352.55549999999994"/>
  </r>
  <r>
    <n v="6018"/>
    <s v="R02973"/>
    <x v="249"/>
    <n v="33"/>
    <x v="2"/>
    <x v="5"/>
    <x v="53"/>
    <n v="1"/>
    <x v="0"/>
    <s v="Cash"/>
    <s v="Home Delivery"/>
    <s v="No"/>
    <s v="Fantastic experience"/>
    <x v="3"/>
    <x v="0"/>
    <x v="0"/>
    <x v="1"/>
    <n v="22574.95"/>
    <x v="6"/>
    <s v="Western Region"/>
    <s v="High"/>
    <s v="October"/>
    <s v="Q4"/>
    <s v="Yes"/>
    <n v="0"/>
    <n v="3386.2424999999998"/>
    <n v="25961.192499999997"/>
  </r>
  <r>
    <n v="6019"/>
    <s v="R03387"/>
    <x v="553"/>
    <m/>
    <x v="1"/>
    <x v="1"/>
    <x v="100"/>
    <n v="3"/>
    <x v="1"/>
    <s v="Cash"/>
    <s v="Home Delivery"/>
    <s v="No"/>
    <m/>
    <x v="2"/>
    <x v="3"/>
    <x v="2"/>
    <x v="6"/>
    <n v="5432.76"/>
    <x v="5"/>
    <s v="Southern Region"/>
    <s v="High"/>
    <s v="November"/>
    <s v="Q4"/>
    <s v="Yes"/>
    <n v="1"/>
    <n v="814.91399999999999"/>
    <n v="6247.674"/>
  </r>
  <r>
    <n v="6020"/>
    <s v="R07929"/>
    <x v="683"/>
    <n v="30"/>
    <x v="2"/>
    <x v="8"/>
    <x v="51"/>
    <n v="2"/>
    <x v="0"/>
    <s v="Mobile Payment"/>
    <s v="Home Delivery"/>
    <s v="No"/>
    <s v="Easy to assemble"/>
    <x v="0"/>
    <x v="0"/>
    <x v="0"/>
    <x v="1"/>
    <n v="209.53"/>
    <x v="3"/>
    <s v="Eastern Region"/>
    <s v="Low"/>
    <s v="December"/>
    <s v="Q4"/>
    <s v="No"/>
    <n v="0"/>
    <n v="31.429499999999997"/>
    <n v="240.95949999999999"/>
  </r>
  <r>
    <n v="6021"/>
    <s v="R08140"/>
    <x v="53"/>
    <n v="35"/>
    <x v="0"/>
    <x v="0"/>
    <x v="96"/>
    <n v="2"/>
    <x v="1"/>
    <s v="Cash"/>
    <s v="Home Delivery"/>
    <s v="No"/>
    <s v="Poor packaging"/>
    <x v="0"/>
    <x v="1"/>
    <x v="1"/>
    <x v="3"/>
    <n v="944.78"/>
    <x v="6"/>
    <s v="Northern Region"/>
    <s v="Medium"/>
    <s v="May"/>
    <s v="Q2"/>
    <s v="No"/>
    <n v="1"/>
    <n v="141.71699999999998"/>
    <n v="1086.4969999999998"/>
  </r>
  <r>
    <n v="6022"/>
    <s v="R07192"/>
    <x v="403"/>
    <n v="74"/>
    <x v="1"/>
    <x v="1"/>
    <x v="64"/>
    <n v="2"/>
    <x v="0"/>
    <s v="EFT"/>
    <s v="Home Delivery"/>
    <s v="Yes"/>
    <s v="Great customer service"/>
    <x v="0"/>
    <x v="0"/>
    <x v="0"/>
    <x v="5"/>
    <n v="119.63"/>
    <x v="3"/>
    <s v="Southern Region"/>
    <s v="Low"/>
    <s v="June"/>
    <s v="Q2"/>
    <s v="No"/>
    <n v="0"/>
    <n v="17.944499999999998"/>
    <n v="137.57449999999997"/>
  </r>
  <r>
    <n v="6024"/>
    <s v="R01294"/>
    <x v="407"/>
    <n v="27"/>
    <x v="0"/>
    <x v="1"/>
    <x v="17"/>
    <n v="4"/>
    <x v="1"/>
    <s v="Credit Card"/>
    <s v="Home Delivery"/>
    <s v="Yes"/>
    <s v="Instructions unclear"/>
    <x v="4"/>
    <x v="2"/>
    <x v="0"/>
    <x v="1"/>
    <n v="471.63"/>
    <x v="1"/>
    <s v="Southern Region"/>
    <s v="Low"/>
    <s v="November"/>
    <s v="Q4"/>
    <s v="No"/>
    <n v="1"/>
    <n v="70.744500000000002"/>
    <n v="542.3744999999999"/>
  </r>
  <r>
    <n v="6025"/>
    <s v="R01825"/>
    <x v="53"/>
    <n v="42"/>
    <x v="0"/>
    <x v="3"/>
    <x v="118"/>
    <n v="4"/>
    <x v="0"/>
    <s v="Mobile Payment"/>
    <s v="Home Delivery"/>
    <s v="No"/>
    <s v="Very comfortable"/>
    <x v="4"/>
    <x v="0"/>
    <x v="1"/>
    <x v="3"/>
    <n v="301.58"/>
    <x v="3"/>
    <s v="Central Region"/>
    <s v="Low"/>
    <s v="May"/>
    <s v="Q2"/>
    <s v="No"/>
    <n v="0"/>
    <n v="45.236999999999995"/>
    <n v="346.81699999999995"/>
  </r>
  <r>
    <n v="6026"/>
    <s v="R02874"/>
    <x v="458"/>
    <n v="68"/>
    <x v="2"/>
    <x v="1"/>
    <x v="111"/>
    <n v="4"/>
    <x v="0"/>
    <s v="Cash"/>
    <s v="Click &amp; Collect"/>
    <s v="No"/>
    <s v="Instructions unclear"/>
    <x v="4"/>
    <x v="2"/>
    <x v="0"/>
    <x v="5"/>
    <n v="4507.63"/>
    <x v="2"/>
    <s v="Southern Region"/>
    <s v="Medium"/>
    <s v="January"/>
    <s v="Q1"/>
    <s v="No"/>
    <n v="0"/>
    <n v="676.14449999999999"/>
    <n v="5183.7744999999995"/>
  </r>
  <r>
    <n v="6027"/>
    <s v="R04174"/>
    <x v="203"/>
    <n v="80"/>
    <x v="0"/>
    <x v="0"/>
    <x v="8"/>
    <n v="5"/>
    <x v="1"/>
    <s v="EFT"/>
    <s v="In Store"/>
    <s v="No"/>
    <s v="Average quality"/>
    <x v="1"/>
    <x v="2"/>
    <x v="0"/>
    <x v="5"/>
    <n v="5390.8"/>
    <x v="6"/>
    <s v="Northern Region"/>
    <s v="High"/>
    <s v="December"/>
    <s v="Q4"/>
    <s v="Yes"/>
    <n v="1"/>
    <n v="808.62"/>
    <n v="6199.42"/>
  </r>
  <r>
    <n v="6029"/>
    <s v="R09572"/>
    <x v="393"/>
    <n v="66"/>
    <x v="1"/>
    <x v="4"/>
    <x v="111"/>
    <n v="3"/>
    <x v="1"/>
    <s v="EFT"/>
    <s v="Home Delivery"/>
    <s v="No"/>
    <s v="Packaging could improve"/>
    <x v="2"/>
    <x v="2"/>
    <x v="1"/>
    <x v="5"/>
    <n v="4507.63"/>
    <x v="2"/>
    <s v="Central Region"/>
    <s v="Medium"/>
    <s v="February"/>
    <s v="Q1"/>
    <s v="No"/>
    <n v="1"/>
    <n v="676.14449999999999"/>
    <n v="5183.7744999999995"/>
  </r>
  <r>
    <n v="6030"/>
    <s v="R01908"/>
    <x v="499"/>
    <n v="47"/>
    <x v="2"/>
    <x v="8"/>
    <x v="37"/>
    <n v="3"/>
    <x v="1"/>
    <s v="EFT"/>
    <s v="Home Delivery"/>
    <s v="No"/>
    <s v="Worth the money"/>
    <x v="2"/>
    <x v="0"/>
    <x v="0"/>
    <x v="4"/>
    <n v="54.82"/>
    <x v="3"/>
    <s v="Eastern Region"/>
    <s v="Low"/>
    <s v="January"/>
    <s v="Q1"/>
    <s v="No"/>
    <n v="1"/>
    <n v="8.222999999999999"/>
    <n v="63.042999999999992"/>
  </r>
  <r>
    <n v="6031"/>
    <s v="R00043"/>
    <x v="540"/>
    <n v="60"/>
    <x v="2"/>
    <x v="8"/>
    <x v="61"/>
    <n v="5"/>
    <x v="0"/>
    <s v="Cash"/>
    <s v="Click &amp; Collect"/>
    <s v="No"/>
    <s v="Product exceeded expectations"/>
    <x v="1"/>
    <x v="0"/>
    <x v="1"/>
    <x v="0"/>
    <n v="768.34"/>
    <x v="7"/>
    <s v="Eastern Region"/>
    <s v="Medium"/>
    <s v="March"/>
    <s v="Q1"/>
    <s v="No"/>
    <n v="0"/>
    <n v="115.251"/>
    <n v="883.59100000000001"/>
  </r>
  <r>
    <n v="6032"/>
    <s v="R09636"/>
    <x v="626"/>
    <n v="73"/>
    <x v="1"/>
    <x v="3"/>
    <x v="24"/>
    <n v="5"/>
    <x v="0"/>
    <s v="Credit Card"/>
    <s v="Home Delivery"/>
    <s v="Yes"/>
    <s v="Product exceeded expectations"/>
    <x v="1"/>
    <x v="0"/>
    <x v="1"/>
    <x v="5"/>
    <n v="44114.21"/>
    <x v="6"/>
    <s v="Central Region"/>
    <s v="High"/>
    <s v="October"/>
    <s v="Q4"/>
    <s v="Yes"/>
    <n v="0"/>
    <n v="6617.1314999999995"/>
    <n v="50731.341499999995"/>
  </r>
  <r>
    <n v="6034"/>
    <s v="R06034"/>
    <x v="144"/>
    <n v="37"/>
    <x v="2"/>
    <x v="8"/>
    <x v="47"/>
    <n v="5"/>
    <x v="1"/>
    <s v="EFT"/>
    <s v="In Store"/>
    <s v="No"/>
    <s v="Customer support was excellent"/>
    <x v="1"/>
    <x v="0"/>
    <x v="1"/>
    <x v="3"/>
    <n v="13123.97"/>
    <x v="6"/>
    <s v="Eastern Region"/>
    <s v="High"/>
    <s v="November"/>
    <s v="Q4"/>
    <s v="Yes"/>
    <n v="1"/>
    <n v="1968.5954999999999"/>
    <n v="15092.565499999999"/>
  </r>
  <r>
    <n v="6035"/>
    <s v="R01152"/>
    <x v="470"/>
    <n v="64"/>
    <x v="1"/>
    <x v="1"/>
    <x v="39"/>
    <n v="1"/>
    <x v="1"/>
    <s v="EFT"/>
    <s v="Home Delivery"/>
    <s v="Yes"/>
    <s v="Excellent value"/>
    <x v="3"/>
    <x v="0"/>
    <x v="0"/>
    <x v="0"/>
    <n v="24904.86"/>
    <x v="6"/>
    <s v="Southern Region"/>
    <s v="High"/>
    <s v="July"/>
    <s v="Q3"/>
    <s v="Yes"/>
    <n v="1"/>
    <n v="3735.7289999999998"/>
    <n v="28640.589"/>
  </r>
  <r>
    <n v="6036"/>
    <s v="R08006"/>
    <x v="24"/>
    <n v="22"/>
    <x v="2"/>
    <x v="6"/>
    <x v="111"/>
    <n v="5"/>
    <x v="0"/>
    <s v="Credit Card"/>
    <s v="Home Delivery"/>
    <s v="No"/>
    <s v="Average quality"/>
    <x v="1"/>
    <x v="2"/>
    <x v="0"/>
    <x v="2"/>
    <n v="4507.63"/>
    <x v="2"/>
    <s v="Gauteng Region"/>
    <s v="Medium"/>
    <s v="August"/>
    <s v="Q3"/>
    <s v="No"/>
    <n v="0"/>
    <n v="676.14449999999999"/>
    <n v="5183.7744999999995"/>
  </r>
  <r>
    <n v="6037"/>
    <s v="R06578"/>
    <x v="511"/>
    <n v="77"/>
    <x v="2"/>
    <x v="5"/>
    <x v="22"/>
    <n v="1"/>
    <x v="0"/>
    <s v="Cash"/>
    <s v="In Store"/>
    <s v="Yes"/>
    <m/>
    <x v="3"/>
    <x v="3"/>
    <x v="2"/>
    <x v="5"/>
    <n v="1734"/>
    <x v="7"/>
    <s v="Western Region"/>
    <s v="Medium"/>
    <s v="August"/>
    <s v="Q3"/>
    <s v="No"/>
    <n v="0"/>
    <n v="260.09999999999997"/>
    <n v="1994.1"/>
  </r>
  <r>
    <n v="6038"/>
    <s v="R06114"/>
    <x v="71"/>
    <n v="53"/>
    <x v="2"/>
    <x v="0"/>
    <x v="107"/>
    <n v="3"/>
    <x v="1"/>
    <s v="Cash"/>
    <s v="Home Delivery"/>
    <s v="No"/>
    <m/>
    <x v="2"/>
    <x v="3"/>
    <x v="2"/>
    <x v="4"/>
    <n v="2413.3000000000002"/>
    <x v="6"/>
    <s v="Northern Region"/>
    <s v="Medium"/>
    <s v="December"/>
    <s v="Q4"/>
    <s v="No"/>
    <n v="1"/>
    <n v="361.995"/>
    <n v="2775.2950000000001"/>
  </r>
  <r>
    <n v="6039"/>
    <s v="R06731"/>
    <x v="566"/>
    <n v="33"/>
    <x v="2"/>
    <x v="4"/>
    <x v="123"/>
    <n v="1"/>
    <x v="1"/>
    <s v="Mobile Payment"/>
    <s v="Home Delivery"/>
    <s v="No"/>
    <s v="Exactly as advertised"/>
    <x v="3"/>
    <x v="0"/>
    <x v="0"/>
    <x v="1"/>
    <n v="2977.47"/>
    <x v="7"/>
    <s v="Central Region"/>
    <s v="Medium"/>
    <s v="November"/>
    <s v="Q4"/>
    <s v="No"/>
    <n v="1"/>
    <n v="446.62049999999994"/>
    <n v="3424.0904999999993"/>
  </r>
  <r>
    <n v="6040"/>
    <s v="R07772"/>
    <x v="76"/>
    <n v="71"/>
    <x v="0"/>
    <x v="3"/>
    <x v="23"/>
    <n v="1"/>
    <x v="0"/>
    <s v="Debit Card"/>
    <s v="Home Delivery"/>
    <s v="Yes"/>
    <s v="Long waiting time"/>
    <x v="3"/>
    <x v="1"/>
    <x v="1"/>
    <x v="5"/>
    <n v="2340.5700000000002"/>
    <x v="8"/>
    <s v="Central Region"/>
    <s v="Medium"/>
    <s v="October"/>
    <s v="Q4"/>
    <s v="No"/>
    <n v="0"/>
    <n v="351.08550000000002"/>
    <n v="2691.6554999999998"/>
  </r>
  <r>
    <n v="6041"/>
    <s v="R04161"/>
    <x v="83"/>
    <n v="74"/>
    <x v="1"/>
    <x v="1"/>
    <x v="112"/>
    <n v="2"/>
    <x v="0"/>
    <s v="Mobile Payment"/>
    <s v="In Store"/>
    <s v="Yes"/>
    <s v="Product exceeded expectations"/>
    <x v="0"/>
    <x v="0"/>
    <x v="0"/>
    <x v="5"/>
    <n v="1482.94"/>
    <x v="5"/>
    <s v="Southern Region"/>
    <s v="Medium"/>
    <s v="May"/>
    <s v="Q2"/>
    <s v="No"/>
    <n v="0"/>
    <n v="222.441"/>
    <n v="1705.3809999999999"/>
  </r>
  <r>
    <n v="6042"/>
    <s v="R04288"/>
    <x v="407"/>
    <n v="54"/>
    <x v="2"/>
    <x v="1"/>
    <x v="14"/>
    <n v="2"/>
    <x v="0"/>
    <s v="Credit Card"/>
    <s v="Click &amp; Collect"/>
    <s v="Yes"/>
    <s v="Average quality"/>
    <x v="0"/>
    <x v="2"/>
    <x v="0"/>
    <x v="4"/>
    <n v="1440.59"/>
    <x v="1"/>
    <s v="Southern Region"/>
    <s v="Medium"/>
    <s v="November"/>
    <s v="Q4"/>
    <s v="No"/>
    <n v="0"/>
    <n v="216.08849999999998"/>
    <n v="1656.6784999999998"/>
  </r>
  <r>
    <n v="6043"/>
    <s v="R08029"/>
    <x v="129"/>
    <n v="66"/>
    <x v="2"/>
    <x v="1"/>
    <x v="107"/>
    <n v="4"/>
    <x v="1"/>
    <s v="Debit Card"/>
    <s v="In Store"/>
    <s v="No"/>
    <s v="Customer support was excellent"/>
    <x v="4"/>
    <x v="0"/>
    <x v="1"/>
    <x v="5"/>
    <n v="2413.3000000000002"/>
    <x v="6"/>
    <s v="Southern Region"/>
    <s v="Medium"/>
    <s v="January"/>
    <s v="Q1"/>
    <s v="No"/>
    <n v="1"/>
    <n v="361.995"/>
    <n v="2775.2950000000001"/>
  </r>
  <r>
    <n v="6044"/>
    <s v="R09494"/>
    <x v="512"/>
    <n v="41"/>
    <x v="1"/>
    <x v="2"/>
    <x v="14"/>
    <n v="4"/>
    <x v="0"/>
    <s v="EFT"/>
    <s v="Click &amp; Collect"/>
    <s v="Yes"/>
    <s v="Product exceeded expectations"/>
    <x v="4"/>
    <x v="0"/>
    <x v="1"/>
    <x v="3"/>
    <n v="1440.59"/>
    <x v="1"/>
    <s v="Northern Region"/>
    <s v="Medium"/>
    <s v="September"/>
    <s v="Q3"/>
    <s v="No"/>
    <n v="0"/>
    <n v="216.08849999999998"/>
    <n v="1656.6784999999998"/>
  </r>
  <r>
    <n v="6045"/>
    <s v="R00175"/>
    <x v="707"/>
    <n v="51"/>
    <x v="1"/>
    <x v="2"/>
    <x v="91"/>
    <n v="2"/>
    <x v="0"/>
    <s v="Credit Card"/>
    <s v="Click &amp; Collect"/>
    <s v="No"/>
    <s v="Great customer service"/>
    <x v="0"/>
    <x v="0"/>
    <x v="0"/>
    <x v="4"/>
    <n v="53.85"/>
    <x v="3"/>
    <s v="Northern Region"/>
    <s v="Low"/>
    <s v="May"/>
    <s v="Q2"/>
    <s v="No"/>
    <n v="0"/>
    <n v="8.0775000000000006"/>
    <n v="61.927499999999995"/>
  </r>
  <r>
    <n v="6046"/>
    <s v="R01904"/>
    <x v="436"/>
    <n v="79"/>
    <x v="1"/>
    <x v="3"/>
    <x v="100"/>
    <n v="5"/>
    <x v="0"/>
    <s v="Debit Card"/>
    <s v="Click &amp; Collect"/>
    <s v="No"/>
    <s v="Poor packaging"/>
    <x v="1"/>
    <x v="1"/>
    <x v="0"/>
    <x v="5"/>
    <n v="5432.76"/>
    <x v="5"/>
    <s v="Central Region"/>
    <s v="High"/>
    <s v="January"/>
    <s v="Q1"/>
    <s v="Yes"/>
    <n v="0"/>
    <n v="814.91399999999999"/>
    <n v="6247.674"/>
  </r>
  <r>
    <n v="6047"/>
    <s v="R01100"/>
    <x v="637"/>
    <n v="78"/>
    <x v="0"/>
    <x v="6"/>
    <x v="23"/>
    <n v="3"/>
    <x v="1"/>
    <s v="Debit Card"/>
    <s v="Click &amp; Collect"/>
    <s v="No"/>
    <s v="Instructions unclear"/>
    <x v="2"/>
    <x v="2"/>
    <x v="1"/>
    <x v="5"/>
    <n v="2340.5700000000002"/>
    <x v="8"/>
    <s v="Gauteng Region"/>
    <s v="Medium"/>
    <s v="September"/>
    <s v="Q3"/>
    <s v="No"/>
    <n v="1"/>
    <n v="351.08550000000002"/>
    <n v="2691.6554999999998"/>
  </r>
  <r>
    <n v="6048"/>
    <s v="R08281"/>
    <x v="707"/>
    <n v="73"/>
    <x v="1"/>
    <x v="7"/>
    <x v="20"/>
    <n v="2"/>
    <x v="1"/>
    <s v="Credit Card"/>
    <s v="Home Delivery"/>
    <s v="No"/>
    <s v="Arrived damaged"/>
    <x v="0"/>
    <x v="1"/>
    <x v="1"/>
    <x v="5"/>
    <n v="3747.26"/>
    <x v="8"/>
    <s v="Western Region"/>
    <s v="Medium"/>
    <s v="May"/>
    <s v="Q2"/>
    <s v="No"/>
    <n v="1"/>
    <n v="562.08900000000006"/>
    <n v="4309.3490000000002"/>
  </r>
  <r>
    <n v="6049"/>
    <s v="R03409"/>
    <x v="41"/>
    <n v="71"/>
    <x v="1"/>
    <x v="7"/>
    <x v="60"/>
    <n v="4"/>
    <x v="0"/>
    <s v="Credit Card"/>
    <s v="Home Delivery"/>
    <s v="No"/>
    <s v="Easy to assemble"/>
    <x v="4"/>
    <x v="0"/>
    <x v="1"/>
    <x v="5"/>
    <n v="5064"/>
    <x v="2"/>
    <s v="Western Region"/>
    <s v="High"/>
    <s v="July"/>
    <s v="Q3"/>
    <s v="Yes"/>
    <n v="0"/>
    <n v="759.6"/>
    <n v="5823.5999999999995"/>
  </r>
  <r>
    <n v="6050"/>
    <s v="R01539"/>
    <x v="191"/>
    <n v="61"/>
    <x v="0"/>
    <x v="7"/>
    <x v="67"/>
    <n v="5"/>
    <x v="0"/>
    <s v="Mobile Payment"/>
    <s v="In Store"/>
    <s v="Yes"/>
    <s v="Item missing accessories"/>
    <x v="1"/>
    <x v="1"/>
    <x v="0"/>
    <x v="0"/>
    <n v="1859.13"/>
    <x v="5"/>
    <s v="Western Region"/>
    <s v="Medium"/>
    <s v="December"/>
    <s v="Q4"/>
    <s v="No"/>
    <n v="0"/>
    <n v="278.86950000000002"/>
    <n v="2137.9994999999999"/>
  </r>
  <r>
    <n v="6052"/>
    <s v="R09442"/>
    <x v="248"/>
    <n v="33"/>
    <x v="2"/>
    <x v="2"/>
    <x v="63"/>
    <n v="1"/>
    <x v="1"/>
    <s v="Debit Card"/>
    <s v="In Store"/>
    <s v="No"/>
    <m/>
    <x v="3"/>
    <x v="3"/>
    <x v="2"/>
    <x v="1"/>
    <n v="1604.87"/>
    <x v="0"/>
    <s v="Northern Region"/>
    <s v="Medium"/>
    <s v="January"/>
    <s v="Q1"/>
    <s v="No"/>
    <n v="1"/>
    <n v="240.73049999999998"/>
    <n v="1845.6004999999998"/>
  </r>
  <r>
    <n v="6053"/>
    <s v="R01364"/>
    <x v="623"/>
    <n v="27"/>
    <x v="0"/>
    <x v="0"/>
    <x v="117"/>
    <n v="1"/>
    <x v="1"/>
    <s v="Mobile Payment"/>
    <s v="Home Delivery"/>
    <s v="Yes"/>
    <s v="Poor packaging"/>
    <x v="3"/>
    <x v="1"/>
    <x v="1"/>
    <x v="1"/>
    <n v="6581.78"/>
    <x v="6"/>
    <s v="Northern Region"/>
    <s v="High"/>
    <s v="June"/>
    <s v="Q2"/>
    <s v="Yes"/>
    <n v="1"/>
    <n v="987.26699999999994"/>
    <n v="7569.0469999999996"/>
  </r>
  <r>
    <n v="6054"/>
    <s v="R07212"/>
    <x v="279"/>
    <n v="23"/>
    <x v="2"/>
    <x v="4"/>
    <x v="104"/>
    <n v="2"/>
    <x v="1"/>
    <s v="Debit Card"/>
    <s v="Home Delivery"/>
    <s v="No"/>
    <s v="Customer support was excellent"/>
    <x v="0"/>
    <x v="0"/>
    <x v="0"/>
    <x v="2"/>
    <n v="274.49"/>
    <x v="1"/>
    <s v="Central Region"/>
    <s v="Low"/>
    <s v="September"/>
    <s v="Q3"/>
    <s v="No"/>
    <n v="1"/>
    <n v="41.173499999999997"/>
    <n v="315.6635"/>
  </r>
  <r>
    <n v="6055"/>
    <s v="R06852"/>
    <x v="261"/>
    <n v="79"/>
    <x v="0"/>
    <x v="6"/>
    <x v="105"/>
    <n v="3"/>
    <x v="1"/>
    <s v="Mobile Payment"/>
    <s v="Home Delivery"/>
    <s v="Yes"/>
    <s v="Great customer service"/>
    <x v="2"/>
    <x v="0"/>
    <x v="0"/>
    <x v="5"/>
    <n v="96.11"/>
    <x v="8"/>
    <s v="Gauteng Region"/>
    <s v="Low"/>
    <s v="April"/>
    <s v="Q2"/>
    <s v="No"/>
    <n v="1"/>
    <n v="14.416499999999999"/>
    <n v="110.52649999999998"/>
  </r>
  <r>
    <n v="6056"/>
    <s v="R05261"/>
    <x v="407"/>
    <n v="28"/>
    <x v="1"/>
    <x v="2"/>
    <x v="98"/>
    <n v="3"/>
    <x v="0"/>
    <s v="Debit Card"/>
    <s v="Home Delivery"/>
    <s v="Yes"/>
    <s v="Packaging could improve"/>
    <x v="2"/>
    <x v="2"/>
    <x v="1"/>
    <x v="1"/>
    <n v="40.11"/>
    <x v="3"/>
    <s v="Northern Region"/>
    <s v="Low"/>
    <s v="November"/>
    <s v="Q4"/>
    <s v="No"/>
    <n v="0"/>
    <n v="6.0164999999999997"/>
    <n v="46.126499999999993"/>
  </r>
  <r>
    <n v="6057"/>
    <s v="R09432"/>
    <x v="607"/>
    <n v="25"/>
    <x v="2"/>
    <x v="1"/>
    <x v="115"/>
    <n v="3"/>
    <x v="1"/>
    <s v="Cash"/>
    <s v="Home Delivery"/>
    <s v="No"/>
    <s v="Great customer service"/>
    <x v="2"/>
    <x v="0"/>
    <x v="0"/>
    <x v="1"/>
    <n v="1369.39"/>
    <x v="4"/>
    <s v="Southern Region"/>
    <s v="Medium"/>
    <s v="February"/>
    <s v="Q1"/>
    <s v="No"/>
    <n v="1"/>
    <n v="205.4085"/>
    <n v="1574.7985000000001"/>
  </r>
  <r>
    <n v="6058"/>
    <s v="R07289"/>
    <x v="124"/>
    <m/>
    <x v="2"/>
    <x v="8"/>
    <x v="122"/>
    <n v="4"/>
    <x v="1"/>
    <s v="Mobile Payment"/>
    <s v="Click &amp; Collect"/>
    <s v="Yes"/>
    <s v="Poor packaging"/>
    <x v="4"/>
    <x v="1"/>
    <x v="0"/>
    <x v="6"/>
    <n v="412.16"/>
    <x v="8"/>
    <s v="Eastern Region"/>
    <s v="Low"/>
    <s v="April"/>
    <s v="Q2"/>
    <s v="No"/>
    <n v="1"/>
    <n v="61.823999999999998"/>
    <n v="473.98399999999998"/>
  </r>
  <r>
    <n v="6060"/>
    <s v="R09457"/>
    <x v="64"/>
    <n v="78"/>
    <x v="1"/>
    <x v="4"/>
    <x v="76"/>
    <n v="2"/>
    <x v="0"/>
    <s v="Cash"/>
    <s v="Click &amp; Collect"/>
    <s v="No"/>
    <m/>
    <x v="0"/>
    <x v="3"/>
    <x v="2"/>
    <x v="5"/>
    <n v="824.74"/>
    <x v="8"/>
    <s v="Central Region"/>
    <s v="Medium"/>
    <s v="May"/>
    <s v="Q2"/>
    <s v="No"/>
    <n v="0"/>
    <n v="123.711"/>
    <n v="948.45099999999991"/>
  </r>
  <r>
    <n v="6061"/>
    <s v="R07897"/>
    <x v="398"/>
    <n v="77"/>
    <x v="1"/>
    <x v="4"/>
    <x v="27"/>
    <n v="5"/>
    <x v="0"/>
    <s v="EFT"/>
    <s v="Home Delivery"/>
    <s v="Yes"/>
    <s v="Arrived damaged"/>
    <x v="1"/>
    <x v="1"/>
    <x v="0"/>
    <x v="5"/>
    <n v="14808.31"/>
    <x v="6"/>
    <s v="Central Region"/>
    <s v="High"/>
    <s v="September"/>
    <s v="Q3"/>
    <s v="Yes"/>
    <n v="0"/>
    <n v="2221.2464999999997"/>
    <n v="17029.556499999999"/>
  </r>
  <r>
    <n v="6062"/>
    <s v="R03665"/>
    <x v="341"/>
    <n v="58"/>
    <x v="2"/>
    <x v="6"/>
    <x v="78"/>
    <n v="4"/>
    <x v="1"/>
    <s v="Debit Card"/>
    <s v="In Store"/>
    <s v="Yes"/>
    <s v="Product was disappointing"/>
    <x v="4"/>
    <x v="1"/>
    <x v="0"/>
    <x v="0"/>
    <n v="954.6"/>
    <x v="8"/>
    <s v="Gauteng Region"/>
    <s v="Medium"/>
    <s v="August"/>
    <s v="Q3"/>
    <s v="No"/>
    <n v="1"/>
    <n v="143.19"/>
    <n v="1097.79"/>
  </r>
  <r>
    <n v="6064"/>
    <s v="R00509"/>
    <x v="22"/>
    <n v="76"/>
    <x v="2"/>
    <x v="0"/>
    <x v="81"/>
    <n v="4"/>
    <x v="0"/>
    <s v="Cash"/>
    <s v="Home Delivery"/>
    <s v="Yes"/>
    <s v="Instructions unclear"/>
    <x v="4"/>
    <x v="2"/>
    <x v="0"/>
    <x v="5"/>
    <n v="375.53"/>
    <x v="4"/>
    <s v="Northern Region"/>
    <s v="Low"/>
    <s v="February"/>
    <s v="Q1"/>
    <s v="No"/>
    <n v="0"/>
    <n v="56.329499999999996"/>
    <n v="431.85949999999991"/>
  </r>
  <r>
    <n v="6065"/>
    <s v="R00167"/>
    <x v="701"/>
    <n v="56"/>
    <x v="1"/>
    <x v="4"/>
    <x v="89"/>
    <n v="3"/>
    <x v="0"/>
    <s v="Cash"/>
    <s v="In Store"/>
    <s v="Yes"/>
    <s v="Product was disappointing"/>
    <x v="2"/>
    <x v="1"/>
    <x v="0"/>
    <x v="0"/>
    <n v="574.49"/>
    <x v="4"/>
    <s v="Central Region"/>
    <s v="Medium"/>
    <s v="February"/>
    <s v="Q1"/>
    <s v="No"/>
    <n v="0"/>
    <n v="86.173500000000004"/>
    <n v="660.6635"/>
  </r>
  <r>
    <n v="6066"/>
    <s v="R05498"/>
    <x v="416"/>
    <n v="28"/>
    <x v="0"/>
    <x v="6"/>
    <x v="90"/>
    <n v="4"/>
    <x v="1"/>
    <s v="Credit Card"/>
    <s v="Click &amp; Collect"/>
    <s v="No"/>
    <s v="Excellent product"/>
    <x v="4"/>
    <x v="0"/>
    <x v="1"/>
    <x v="1"/>
    <n v="16523.5"/>
    <x v="6"/>
    <s v="Gauteng Region"/>
    <s v="High"/>
    <s v="September"/>
    <s v="Q3"/>
    <s v="Yes"/>
    <n v="1"/>
    <n v="2478.5250000000001"/>
    <n v="19002.024999999998"/>
  </r>
  <r>
    <n v="6067"/>
    <s v="R09460"/>
    <x v="720"/>
    <n v="77"/>
    <x v="0"/>
    <x v="2"/>
    <x v="80"/>
    <n v="3"/>
    <x v="1"/>
    <s v="Debit Card"/>
    <s v="Home Delivery"/>
    <s v="No"/>
    <s v="Would definitely buy again"/>
    <x v="2"/>
    <x v="0"/>
    <x v="0"/>
    <x v="5"/>
    <n v="10347.709999999999"/>
    <x v="5"/>
    <s v="Northern Region"/>
    <s v="High"/>
    <s v="June"/>
    <s v="Q2"/>
    <s v="Yes"/>
    <n v="1"/>
    <n v="1552.1564999999998"/>
    <n v="11899.866499999998"/>
  </r>
  <r>
    <n v="6068"/>
    <s v="R01007"/>
    <x v="575"/>
    <n v="53"/>
    <x v="2"/>
    <x v="5"/>
    <x v="49"/>
    <n v="4"/>
    <x v="1"/>
    <s v="EFT"/>
    <s v="Click &amp; Collect"/>
    <s v="No"/>
    <s v="Excellent product"/>
    <x v="4"/>
    <x v="0"/>
    <x v="1"/>
    <x v="4"/>
    <n v="134.01"/>
    <x v="3"/>
    <s v="Western Region"/>
    <s v="Low"/>
    <s v="April"/>
    <s v="Q2"/>
    <s v="No"/>
    <n v="1"/>
    <n v="20.101499999999998"/>
    <n v="154.11149999999998"/>
  </r>
  <r>
    <n v="6069"/>
    <s v="R08481"/>
    <x v="243"/>
    <n v="77"/>
    <x v="1"/>
    <x v="0"/>
    <x v="36"/>
    <n v="4"/>
    <x v="1"/>
    <s v="EFT"/>
    <s v="Home Delivery"/>
    <s v="No"/>
    <s v="Exactly as advertised"/>
    <x v="4"/>
    <x v="0"/>
    <x v="1"/>
    <x v="5"/>
    <n v="13056.99"/>
    <x v="6"/>
    <s v="Northern Region"/>
    <s v="High"/>
    <s v="November"/>
    <s v="Q4"/>
    <s v="Yes"/>
    <n v="1"/>
    <n v="1958.5484999999999"/>
    <n v="15015.538499999999"/>
  </r>
  <r>
    <n v="6070"/>
    <s v="R01915"/>
    <x v="258"/>
    <n v="45"/>
    <x v="2"/>
    <x v="0"/>
    <x v="4"/>
    <n v="2"/>
    <x v="1"/>
    <s v="Cash"/>
    <s v="Click &amp; Collect"/>
    <s v="Yes"/>
    <s v="Instructions unclear"/>
    <x v="0"/>
    <x v="2"/>
    <x v="0"/>
    <x v="4"/>
    <n v="1951.09"/>
    <x v="0"/>
    <s v="Northern Region"/>
    <s v="Medium"/>
    <s v="August"/>
    <s v="Q3"/>
    <s v="No"/>
    <n v="1"/>
    <n v="292.6635"/>
    <n v="2243.7534999999998"/>
  </r>
  <r>
    <n v="6071"/>
    <s v="R03495"/>
    <x v="453"/>
    <n v="30"/>
    <x v="0"/>
    <x v="8"/>
    <x v="95"/>
    <n v="4"/>
    <x v="0"/>
    <s v="EFT"/>
    <s v="In Store"/>
    <s v="Yes"/>
    <s v="Average quality"/>
    <x v="4"/>
    <x v="2"/>
    <x v="0"/>
    <x v="1"/>
    <n v="105.11"/>
    <x v="1"/>
    <s v="Eastern Region"/>
    <s v="Low"/>
    <s v="October"/>
    <s v="Q4"/>
    <s v="No"/>
    <n v="0"/>
    <n v="15.766499999999999"/>
    <n v="120.87649999999999"/>
  </r>
  <r>
    <n v="6072"/>
    <s v="R09779"/>
    <x v="116"/>
    <n v="49"/>
    <x v="2"/>
    <x v="4"/>
    <x v="67"/>
    <n v="4"/>
    <x v="0"/>
    <s v="Credit Card"/>
    <s v="Home Delivery"/>
    <s v="No"/>
    <m/>
    <x v="4"/>
    <x v="3"/>
    <x v="2"/>
    <x v="4"/>
    <n v="1859.13"/>
    <x v="5"/>
    <s v="Central Region"/>
    <s v="Medium"/>
    <s v="November"/>
    <s v="Q4"/>
    <s v="No"/>
    <n v="0"/>
    <n v="278.86950000000002"/>
    <n v="2137.9994999999999"/>
  </r>
  <r>
    <n v="6074"/>
    <s v="R06665"/>
    <x v="99"/>
    <n v="28"/>
    <x v="1"/>
    <x v="1"/>
    <x v="123"/>
    <n v="1"/>
    <x v="1"/>
    <s v="Mobile Payment"/>
    <s v="Click &amp; Collect"/>
    <s v="Yes"/>
    <s v="Excellent value"/>
    <x v="3"/>
    <x v="0"/>
    <x v="0"/>
    <x v="1"/>
    <n v="2977.47"/>
    <x v="7"/>
    <s v="Southern Region"/>
    <s v="Medium"/>
    <s v="September"/>
    <s v="Q3"/>
    <s v="No"/>
    <n v="1"/>
    <n v="446.62049999999994"/>
    <n v="3424.0904999999993"/>
  </r>
  <r>
    <n v="6075"/>
    <s v="R04991"/>
    <x v="466"/>
    <n v="53"/>
    <x v="1"/>
    <x v="1"/>
    <x v="99"/>
    <n v="2"/>
    <x v="0"/>
    <s v="Cash"/>
    <s v="Home Delivery"/>
    <s v="No"/>
    <s v="Customer support was excellent"/>
    <x v="0"/>
    <x v="0"/>
    <x v="0"/>
    <x v="4"/>
    <n v="786.78"/>
    <x v="8"/>
    <s v="Southern Region"/>
    <s v="Medium"/>
    <s v="October"/>
    <s v="Q4"/>
    <s v="No"/>
    <n v="0"/>
    <n v="118.017"/>
    <n v="904.79699999999991"/>
  </r>
  <r>
    <n v="6076"/>
    <s v="R02537"/>
    <x v="564"/>
    <n v="60"/>
    <x v="0"/>
    <x v="6"/>
    <x v="86"/>
    <n v="4"/>
    <x v="0"/>
    <s v="Cash"/>
    <s v="Click &amp; Collect"/>
    <s v="Yes"/>
    <s v="Product was disappointing"/>
    <x v="4"/>
    <x v="1"/>
    <x v="0"/>
    <x v="0"/>
    <n v="5258.73"/>
    <x v="2"/>
    <s v="Gauteng Region"/>
    <s v="High"/>
    <s v="May"/>
    <s v="Q2"/>
    <s v="Yes"/>
    <n v="0"/>
    <n v="788.80949999999996"/>
    <n v="6047.539499999999"/>
  </r>
  <r>
    <n v="6077"/>
    <s v="R01105"/>
    <x v="359"/>
    <n v="60"/>
    <x v="2"/>
    <x v="7"/>
    <x v="47"/>
    <n v="3"/>
    <x v="1"/>
    <s v="Debit Card"/>
    <s v="Home Delivery"/>
    <s v="No"/>
    <m/>
    <x v="2"/>
    <x v="3"/>
    <x v="2"/>
    <x v="0"/>
    <n v="13123.97"/>
    <x v="6"/>
    <s v="Western Region"/>
    <s v="High"/>
    <s v="July"/>
    <s v="Q3"/>
    <s v="Yes"/>
    <n v="1"/>
    <n v="1968.5954999999999"/>
    <n v="15092.565499999999"/>
  </r>
  <r>
    <n v="6078"/>
    <s v="R03876"/>
    <x v="660"/>
    <n v="72"/>
    <x v="2"/>
    <x v="3"/>
    <x v="122"/>
    <n v="1"/>
    <x v="1"/>
    <s v="Credit Card"/>
    <s v="Click &amp; Collect"/>
    <s v="No"/>
    <s v="Packaging could improve"/>
    <x v="3"/>
    <x v="2"/>
    <x v="0"/>
    <x v="5"/>
    <n v="412.16"/>
    <x v="8"/>
    <s v="Central Region"/>
    <s v="Low"/>
    <s v="April"/>
    <s v="Q2"/>
    <s v="No"/>
    <n v="1"/>
    <n v="61.823999999999998"/>
    <n v="473.98399999999998"/>
  </r>
  <r>
    <n v="6081"/>
    <s v="R05311"/>
    <x v="667"/>
    <n v="33"/>
    <x v="0"/>
    <x v="7"/>
    <x v="115"/>
    <n v="1"/>
    <x v="0"/>
    <s v="Debit Card"/>
    <s v="In Store"/>
    <s v="Yes"/>
    <s v="Delivery delayed"/>
    <x v="3"/>
    <x v="1"/>
    <x v="1"/>
    <x v="1"/>
    <n v="1369.39"/>
    <x v="4"/>
    <s v="Western Region"/>
    <s v="Medium"/>
    <s v="September"/>
    <s v="Q3"/>
    <s v="No"/>
    <n v="0"/>
    <n v="205.4085"/>
    <n v="1574.7985000000001"/>
  </r>
  <r>
    <n v="6082"/>
    <s v="R05953"/>
    <x v="440"/>
    <n v="52"/>
    <x v="0"/>
    <x v="5"/>
    <x v="117"/>
    <n v="1"/>
    <x v="0"/>
    <s v="Cash"/>
    <s v="In Store"/>
    <s v="Yes"/>
    <s v="Long waiting time"/>
    <x v="3"/>
    <x v="1"/>
    <x v="1"/>
    <x v="4"/>
    <n v="6581.78"/>
    <x v="6"/>
    <s v="Western Region"/>
    <s v="High"/>
    <s v="December"/>
    <s v="Q4"/>
    <s v="Yes"/>
    <n v="0"/>
    <n v="987.26699999999994"/>
    <n v="7569.0469999999996"/>
  </r>
  <r>
    <n v="6084"/>
    <s v="R02917"/>
    <x v="526"/>
    <n v="19"/>
    <x v="2"/>
    <x v="6"/>
    <x v="67"/>
    <n v="3"/>
    <x v="1"/>
    <s v="Credit Card"/>
    <s v="Home Delivery"/>
    <s v="Yes"/>
    <s v="Would definitely buy again"/>
    <x v="2"/>
    <x v="0"/>
    <x v="0"/>
    <x v="2"/>
    <n v="1859.13"/>
    <x v="5"/>
    <s v="Gauteng Region"/>
    <s v="Medium"/>
    <s v="September"/>
    <s v="Q3"/>
    <s v="No"/>
    <n v="1"/>
    <n v="278.86950000000002"/>
    <n v="2137.9994999999999"/>
  </r>
  <r>
    <n v="6085"/>
    <s v="R08256"/>
    <x v="221"/>
    <n v="31"/>
    <x v="2"/>
    <x v="0"/>
    <x v="102"/>
    <n v="3"/>
    <x v="1"/>
    <s v="Debit Card"/>
    <s v="In Store"/>
    <s v="Yes"/>
    <s v="Exactly as advertised"/>
    <x v="2"/>
    <x v="0"/>
    <x v="0"/>
    <x v="1"/>
    <n v="996.44"/>
    <x v="2"/>
    <s v="Northern Region"/>
    <s v="Medium"/>
    <s v="December"/>
    <s v="Q4"/>
    <s v="No"/>
    <n v="1"/>
    <n v="149.46600000000001"/>
    <n v="1145.9059999999999"/>
  </r>
  <r>
    <n v="6086"/>
    <s v="R05755"/>
    <x v="297"/>
    <n v="61"/>
    <x v="0"/>
    <x v="1"/>
    <x v="71"/>
    <n v="1"/>
    <x v="1"/>
    <s v="Cash"/>
    <s v="In Store"/>
    <s v="No"/>
    <s v="Customer support was excellent"/>
    <x v="3"/>
    <x v="0"/>
    <x v="0"/>
    <x v="0"/>
    <n v="1171.25"/>
    <x v="4"/>
    <s v="Southern Region"/>
    <s v="Medium"/>
    <s v="November"/>
    <s v="Q4"/>
    <s v="No"/>
    <n v="1"/>
    <n v="175.6875"/>
    <n v="1346.9375"/>
  </r>
  <r>
    <n v="6088"/>
    <s v="R09471"/>
    <x v="474"/>
    <n v="40"/>
    <x v="0"/>
    <x v="6"/>
    <x v="19"/>
    <n v="1"/>
    <x v="1"/>
    <s v="Debit Card"/>
    <s v="Click &amp; Collect"/>
    <s v="No"/>
    <s v="Helpful staff"/>
    <x v="3"/>
    <x v="0"/>
    <x v="0"/>
    <x v="3"/>
    <n v="343.42"/>
    <x v="3"/>
    <s v="Gauteng Region"/>
    <s v="Low"/>
    <s v="November"/>
    <s v="Q4"/>
    <s v="No"/>
    <n v="1"/>
    <n v="51.512999999999998"/>
    <n v="394.93299999999999"/>
  </r>
  <r>
    <n v="6089"/>
    <s v="R05680"/>
    <x v="183"/>
    <n v="26"/>
    <x v="2"/>
    <x v="3"/>
    <x v="102"/>
    <n v="3"/>
    <x v="0"/>
    <s v="Credit Card"/>
    <s v="Home Delivery"/>
    <s v="No"/>
    <s v="Helpful staff"/>
    <x v="2"/>
    <x v="0"/>
    <x v="0"/>
    <x v="1"/>
    <n v="996.44"/>
    <x v="2"/>
    <s v="Central Region"/>
    <s v="Medium"/>
    <s v="July"/>
    <s v="Q3"/>
    <s v="No"/>
    <n v="0"/>
    <n v="149.46600000000001"/>
    <n v="1145.9059999999999"/>
  </r>
  <r>
    <n v="6090"/>
    <s v="R03908"/>
    <x v="597"/>
    <n v="49"/>
    <x v="1"/>
    <x v="3"/>
    <x v="121"/>
    <n v="5"/>
    <x v="0"/>
    <s v="Cash"/>
    <s v="Click &amp; Collect"/>
    <s v="No"/>
    <s v="Excellent product"/>
    <x v="1"/>
    <x v="0"/>
    <x v="1"/>
    <x v="4"/>
    <n v="85.25"/>
    <x v="1"/>
    <s v="Central Region"/>
    <s v="Low"/>
    <s v="January"/>
    <s v="Q1"/>
    <s v="No"/>
    <n v="0"/>
    <n v="12.7875"/>
    <n v="98.037499999999994"/>
  </r>
  <r>
    <n v="6091"/>
    <s v="R09277"/>
    <x v="274"/>
    <n v="71"/>
    <x v="1"/>
    <x v="0"/>
    <x v="35"/>
    <n v="3"/>
    <x v="0"/>
    <s v="Mobile Payment"/>
    <s v="Click &amp; Collect"/>
    <s v="Yes"/>
    <s v="Highly recommend"/>
    <x v="2"/>
    <x v="0"/>
    <x v="0"/>
    <x v="5"/>
    <n v="6710.27"/>
    <x v="5"/>
    <s v="Northern Region"/>
    <s v="High"/>
    <s v="November"/>
    <s v="Q4"/>
    <s v="Yes"/>
    <n v="0"/>
    <n v="1006.5405000000001"/>
    <n v="7716.8104999999996"/>
  </r>
  <r>
    <n v="6092"/>
    <s v="R02553"/>
    <x v="692"/>
    <n v="45"/>
    <x v="2"/>
    <x v="3"/>
    <x v="90"/>
    <n v="5"/>
    <x v="1"/>
    <s v="Mobile Payment"/>
    <s v="In Store"/>
    <s v="No"/>
    <s v="Fantastic experience"/>
    <x v="1"/>
    <x v="0"/>
    <x v="1"/>
    <x v="4"/>
    <n v="16523.5"/>
    <x v="6"/>
    <s v="Central Region"/>
    <s v="High"/>
    <s v="August"/>
    <s v="Q3"/>
    <s v="Yes"/>
    <n v="1"/>
    <n v="2478.5250000000001"/>
    <n v="19002.024999999998"/>
  </r>
  <r>
    <n v="6093"/>
    <s v="R02774"/>
    <x v="367"/>
    <n v="32"/>
    <x v="0"/>
    <x v="7"/>
    <x v="76"/>
    <n v="5"/>
    <x v="0"/>
    <s v="EFT"/>
    <s v="Click &amp; Collect"/>
    <s v="No"/>
    <s v="Highly recommend"/>
    <x v="1"/>
    <x v="0"/>
    <x v="1"/>
    <x v="1"/>
    <n v="824.74"/>
    <x v="8"/>
    <s v="Western Region"/>
    <s v="Medium"/>
    <s v="May"/>
    <s v="Q2"/>
    <s v="No"/>
    <n v="0"/>
    <n v="123.711"/>
    <n v="948.45099999999991"/>
  </r>
  <r>
    <n v="6094"/>
    <s v="R06308"/>
    <x v="617"/>
    <n v="19"/>
    <x v="0"/>
    <x v="7"/>
    <x v="106"/>
    <n v="1"/>
    <x v="1"/>
    <s v="Cash"/>
    <s v="Home Delivery"/>
    <s v="No"/>
    <s v="Product exceeded expectations"/>
    <x v="3"/>
    <x v="0"/>
    <x v="0"/>
    <x v="2"/>
    <n v="74.72"/>
    <x v="3"/>
    <s v="Western Region"/>
    <s v="Low"/>
    <s v="May"/>
    <s v="Q2"/>
    <s v="No"/>
    <n v="1"/>
    <n v="11.208"/>
    <n v="85.927999999999997"/>
  </r>
  <r>
    <n v="6095"/>
    <s v="R03552"/>
    <x v="528"/>
    <n v="19"/>
    <x v="2"/>
    <x v="1"/>
    <x v="15"/>
    <n v="4"/>
    <x v="0"/>
    <s v="EFT"/>
    <s v="In Store"/>
    <s v="Yes"/>
    <s v="Fits perfectly"/>
    <x v="4"/>
    <x v="0"/>
    <x v="1"/>
    <x v="2"/>
    <n v="869.65"/>
    <x v="4"/>
    <s v="Southern Region"/>
    <s v="Medium"/>
    <s v="June"/>
    <s v="Q2"/>
    <s v="No"/>
    <n v="0"/>
    <n v="130.44749999999999"/>
    <n v="1000.0974999999999"/>
  </r>
  <r>
    <n v="6096"/>
    <s v="R03723"/>
    <x v="152"/>
    <n v="74"/>
    <x v="0"/>
    <x v="8"/>
    <x v="71"/>
    <n v="2"/>
    <x v="1"/>
    <s v="EFT"/>
    <s v="In Store"/>
    <s v="Yes"/>
    <s v="Average quality"/>
    <x v="0"/>
    <x v="2"/>
    <x v="0"/>
    <x v="5"/>
    <n v="1171.25"/>
    <x v="4"/>
    <s v="Eastern Region"/>
    <s v="Medium"/>
    <s v="May"/>
    <s v="Q2"/>
    <s v="No"/>
    <n v="1"/>
    <n v="175.6875"/>
    <n v="1346.9375"/>
  </r>
  <r>
    <n v="6098"/>
    <s v="R00521"/>
    <x v="390"/>
    <n v="50"/>
    <x v="0"/>
    <x v="5"/>
    <x v="56"/>
    <n v="3"/>
    <x v="0"/>
    <s v="Mobile Payment"/>
    <s v="Home Delivery"/>
    <s v="Yes"/>
    <s v="Product exceeded expectations"/>
    <x v="2"/>
    <x v="0"/>
    <x v="0"/>
    <x v="4"/>
    <n v="306.57"/>
    <x v="4"/>
    <s v="Western Region"/>
    <s v="Low"/>
    <s v="January"/>
    <s v="Q1"/>
    <s v="No"/>
    <n v="0"/>
    <n v="45.985499999999995"/>
    <n v="352.55549999999994"/>
  </r>
  <r>
    <n v="6099"/>
    <s v="R08242"/>
    <x v="428"/>
    <n v="34"/>
    <x v="2"/>
    <x v="0"/>
    <x v="86"/>
    <n v="2"/>
    <x v="1"/>
    <s v="EFT"/>
    <s v="Home Delivery"/>
    <s v="No"/>
    <s v="Very comfortable"/>
    <x v="0"/>
    <x v="0"/>
    <x v="0"/>
    <x v="1"/>
    <n v="5258.73"/>
    <x v="2"/>
    <s v="Northern Region"/>
    <s v="High"/>
    <s v="March"/>
    <s v="Q1"/>
    <s v="Yes"/>
    <n v="1"/>
    <n v="788.80949999999996"/>
    <n v="6047.539499999999"/>
  </r>
  <r>
    <n v="6100"/>
    <s v="R04539"/>
    <x v="32"/>
    <n v="33"/>
    <x v="0"/>
    <x v="5"/>
    <x v="54"/>
    <n v="3"/>
    <x v="0"/>
    <s v="Credit Card"/>
    <s v="Click &amp; Collect"/>
    <s v="Yes"/>
    <s v="Very comfortable"/>
    <x v="2"/>
    <x v="0"/>
    <x v="0"/>
    <x v="1"/>
    <n v="1940.64"/>
    <x v="4"/>
    <s v="Western Region"/>
    <s v="Medium"/>
    <s v="September"/>
    <s v="Q3"/>
    <s v="No"/>
    <n v="0"/>
    <n v="291.096"/>
    <n v="2231.7359999999999"/>
  </r>
  <r>
    <n v="6101"/>
    <s v="R09734"/>
    <x v="192"/>
    <n v="19"/>
    <x v="2"/>
    <x v="6"/>
    <x v="4"/>
    <n v="2"/>
    <x v="0"/>
    <s v="EFT"/>
    <s v="Home Delivery"/>
    <s v="Yes"/>
    <s v="Helpful staff"/>
    <x v="0"/>
    <x v="0"/>
    <x v="0"/>
    <x v="2"/>
    <n v="1951.09"/>
    <x v="0"/>
    <s v="Gauteng Region"/>
    <s v="Medium"/>
    <s v="September"/>
    <s v="Q3"/>
    <s v="No"/>
    <n v="0"/>
    <n v="292.6635"/>
    <n v="2243.7534999999998"/>
  </r>
  <r>
    <n v="6103"/>
    <s v="R04087"/>
    <x v="418"/>
    <n v="25"/>
    <x v="2"/>
    <x v="2"/>
    <x v="95"/>
    <n v="2"/>
    <x v="0"/>
    <s v="Cash"/>
    <s v="Click &amp; Collect"/>
    <s v="No"/>
    <s v="Would definitely buy again"/>
    <x v="0"/>
    <x v="0"/>
    <x v="0"/>
    <x v="1"/>
    <n v="105.11"/>
    <x v="1"/>
    <s v="Northern Region"/>
    <s v="Low"/>
    <s v="March"/>
    <s v="Q1"/>
    <s v="No"/>
    <n v="0"/>
    <n v="15.766499999999999"/>
    <n v="120.87649999999999"/>
  </r>
  <r>
    <n v="6104"/>
    <s v="R06361"/>
    <x v="634"/>
    <n v="74"/>
    <x v="0"/>
    <x v="5"/>
    <x v="14"/>
    <n v="3"/>
    <x v="0"/>
    <s v="Mobile Payment"/>
    <s v="Click &amp; Collect"/>
    <s v="Yes"/>
    <s v="Excellent value"/>
    <x v="2"/>
    <x v="0"/>
    <x v="0"/>
    <x v="5"/>
    <n v="1440.59"/>
    <x v="1"/>
    <s v="Western Region"/>
    <s v="Medium"/>
    <s v="June"/>
    <s v="Q2"/>
    <s v="No"/>
    <n v="0"/>
    <n v="216.08849999999998"/>
    <n v="1656.6784999999998"/>
  </r>
  <r>
    <n v="6105"/>
    <s v="R08878"/>
    <x v="177"/>
    <n v="32"/>
    <x v="1"/>
    <x v="7"/>
    <x v="38"/>
    <n v="4"/>
    <x v="1"/>
    <s v="Credit Card"/>
    <s v="In Store"/>
    <s v="Yes"/>
    <m/>
    <x v="4"/>
    <x v="3"/>
    <x v="2"/>
    <x v="1"/>
    <n v="3715.65"/>
    <x v="5"/>
    <s v="Western Region"/>
    <s v="Medium"/>
    <s v="May"/>
    <s v="Q2"/>
    <s v="No"/>
    <n v="1"/>
    <n v="557.34749999999997"/>
    <n v="4272.9974999999995"/>
  </r>
  <r>
    <n v="6106"/>
    <s v="R09401"/>
    <x v="338"/>
    <n v="73"/>
    <x v="2"/>
    <x v="8"/>
    <x v="59"/>
    <n v="2"/>
    <x v="1"/>
    <s v="Debit Card"/>
    <s v="Click &amp; Collect"/>
    <s v="No"/>
    <s v="Long waiting time"/>
    <x v="0"/>
    <x v="1"/>
    <x v="1"/>
    <x v="5"/>
    <n v="8798.49"/>
    <x v="4"/>
    <s v="Eastern Region"/>
    <s v="High"/>
    <s v="April"/>
    <s v="Q2"/>
    <s v="Yes"/>
    <n v="1"/>
    <n v="1319.7735"/>
    <n v="10118.263499999999"/>
  </r>
  <r>
    <n v="6107"/>
    <s v="R08201"/>
    <x v="232"/>
    <n v="52"/>
    <x v="0"/>
    <x v="0"/>
    <x v="116"/>
    <n v="4"/>
    <x v="0"/>
    <s v="Credit Card"/>
    <s v="In Store"/>
    <s v="Yes"/>
    <s v="Worth the money"/>
    <x v="4"/>
    <x v="0"/>
    <x v="1"/>
    <x v="4"/>
    <n v="11052.57"/>
    <x v="6"/>
    <s v="Northern Region"/>
    <s v="High"/>
    <s v="April"/>
    <s v="Q2"/>
    <s v="Yes"/>
    <n v="0"/>
    <n v="1657.8854999999999"/>
    <n v="12710.455499999998"/>
  </r>
  <r>
    <n v="6108"/>
    <s v="R00310"/>
    <x v="365"/>
    <n v="79"/>
    <x v="2"/>
    <x v="3"/>
    <x v="20"/>
    <n v="1"/>
    <x v="0"/>
    <s v="Credit Card"/>
    <s v="Home Delivery"/>
    <s v="No"/>
    <s v="Delivery delayed"/>
    <x v="3"/>
    <x v="1"/>
    <x v="1"/>
    <x v="5"/>
    <n v="3747.26"/>
    <x v="8"/>
    <s v="Central Region"/>
    <s v="Medium"/>
    <s v="September"/>
    <s v="Q3"/>
    <s v="No"/>
    <n v="0"/>
    <n v="562.08900000000006"/>
    <n v="4309.3490000000002"/>
  </r>
  <r>
    <n v="6109"/>
    <s v="R08960"/>
    <x v="459"/>
    <n v="69"/>
    <x v="1"/>
    <x v="7"/>
    <x v="28"/>
    <n v="4"/>
    <x v="0"/>
    <s v="Credit Card"/>
    <s v="Home Delivery"/>
    <s v="Yes"/>
    <s v="Fits perfectly"/>
    <x v="4"/>
    <x v="0"/>
    <x v="1"/>
    <x v="5"/>
    <n v="1011.68"/>
    <x v="0"/>
    <s v="Western Region"/>
    <s v="Medium"/>
    <s v="December"/>
    <s v="Q4"/>
    <s v="No"/>
    <n v="0"/>
    <n v="151.75199999999998"/>
    <n v="1163.4319999999998"/>
  </r>
  <r>
    <n v="6110"/>
    <s v="R06689"/>
    <x v="197"/>
    <n v="20"/>
    <x v="0"/>
    <x v="5"/>
    <x v="41"/>
    <n v="5"/>
    <x v="0"/>
    <s v="Mobile Payment"/>
    <s v="Home Delivery"/>
    <s v="No"/>
    <s v="Instructions unclear"/>
    <x v="1"/>
    <x v="2"/>
    <x v="0"/>
    <x v="2"/>
    <n v="13261"/>
    <x v="6"/>
    <s v="Western Region"/>
    <s v="High"/>
    <s v="February"/>
    <s v="Q1"/>
    <s v="Yes"/>
    <n v="0"/>
    <n v="1989.1499999999999"/>
    <n v="15250.15"/>
  </r>
  <r>
    <n v="6111"/>
    <s v="R09975"/>
    <x v="438"/>
    <n v="51"/>
    <x v="2"/>
    <x v="5"/>
    <x v="8"/>
    <n v="4"/>
    <x v="0"/>
    <s v="EFT"/>
    <s v="Home Delivery"/>
    <s v="No"/>
    <m/>
    <x v="4"/>
    <x v="3"/>
    <x v="2"/>
    <x v="4"/>
    <n v="5390.8"/>
    <x v="6"/>
    <s v="Western Region"/>
    <s v="High"/>
    <s v="July"/>
    <s v="Q3"/>
    <s v="Yes"/>
    <n v="0"/>
    <n v="808.62"/>
    <n v="6199.42"/>
  </r>
  <r>
    <n v="6112"/>
    <s v="R03600"/>
    <x v="618"/>
    <n v="35"/>
    <x v="0"/>
    <x v="4"/>
    <x v="29"/>
    <n v="4"/>
    <x v="1"/>
    <s v="Cash"/>
    <s v="Click &amp; Collect"/>
    <s v="Yes"/>
    <s v="Excellent product"/>
    <x v="4"/>
    <x v="0"/>
    <x v="1"/>
    <x v="3"/>
    <n v="1355.08"/>
    <x v="2"/>
    <s v="Central Region"/>
    <s v="Medium"/>
    <s v="July"/>
    <s v="Q3"/>
    <s v="No"/>
    <n v="1"/>
    <n v="203.26199999999997"/>
    <n v="1558.3419999999999"/>
  </r>
  <r>
    <n v="6113"/>
    <s v="R03623"/>
    <x v="58"/>
    <n v="31"/>
    <x v="0"/>
    <x v="0"/>
    <x v="120"/>
    <n v="5"/>
    <x v="0"/>
    <s v="Cash"/>
    <s v="Click &amp; Collect"/>
    <s v="Yes"/>
    <s v="Helpful staff"/>
    <x v="1"/>
    <x v="0"/>
    <x v="1"/>
    <x v="1"/>
    <n v="1233.45"/>
    <x v="1"/>
    <s v="Northern Region"/>
    <s v="Medium"/>
    <s v="November"/>
    <s v="Q4"/>
    <s v="No"/>
    <n v="0"/>
    <n v="185.01750000000001"/>
    <n v="1418.4675"/>
  </r>
  <r>
    <n v="6114"/>
    <s v="R03812"/>
    <x v="581"/>
    <n v="63"/>
    <x v="0"/>
    <x v="4"/>
    <x v="70"/>
    <n v="1"/>
    <x v="0"/>
    <s v="Credit Card"/>
    <s v="Home Delivery"/>
    <s v="Yes"/>
    <s v="Instructions unclear"/>
    <x v="3"/>
    <x v="2"/>
    <x v="0"/>
    <x v="0"/>
    <n v="605.1"/>
    <x v="8"/>
    <s v="Central Region"/>
    <s v="Medium"/>
    <s v="February"/>
    <s v="Q1"/>
    <s v="No"/>
    <n v="0"/>
    <n v="90.765000000000001"/>
    <n v="695.86500000000001"/>
  </r>
  <r>
    <n v="6115"/>
    <s v="R06006"/>
    <x v="162"/>
    <n v="29"/>
    <x v="1"/>
    <x v="2"/>
    <x v="79"/>
    <n v="2"/>
    <x v="1"/>
    <s v="Cash"/>
    <s v="In Store"/>
    <s v="No"/>
    <s v="Product was disappointing"/>
    <x v="0"/>
    <x v="1"/>
    <x v="1"/>
    <x v="1"/>
    <n v="283.57"/>
    <x v="0"/>
    <s v="Northern Region"/>
    <s v="Low"/>
    <s v="April"/>
    <s v="Q2"/>
    <s v="No"/>
    <n v="1"/>
    <n v="42.535499999999999"/>
    <n v="326.10549999999995"/>
  </r>
  <r>
    <n v="6116"/>
    <s v="R03451"/>
    <x v="540"/>
    <n v="79"/>
    <x v="0"/>
    <x v="6"/>
    <x v="103"/>
    <n v="3"/>
    <x v="1"/>
    <s v="Credit Card"/>
    <s v="In Store"/>
    <s v="Yes"/>
    <s v="Would definitely buy again"/>
    <x v="2"/>
    <x v="0"/>
    <x v="0"/>
    <x v="5"/>
    <n v="103.4"/>
    <x v="3"/>
    <s v="Gauteng Region"/>
    <s v="Low"/>
    <s v="March"/>
    <s v="Q1"/>
    <s v="No"/>
    <n v="1"/>
    <n v="15.51"/>
    <n v="118.91"/>
  </r>
  <r>
    <n v="6117"/>
    <s v="R04592"/>
    <x v="68"/>
    <n v="58"/>
    <x v="0"/>
    <x v="2"/>
    <x v="14"/>
    <n v="4"/>
    <x v="1"/>
    <s v="Cash"/>
    <s v="In Store"/>
    <s v="Yes"/>
    <s v="Poor packaging"/>
    <x v="4"/>
    <x v="1"/>
    <x v="0"/>
    <x v="0"/>
    <n v="1440.59"/>
    <x v="1"/>
    <s v="Northern Region"/>
    <s v="Medium"/>
    <s v="November"/>
    <s v="Q4"/>
    <s v="No"/>
    <n v="1"/>
    <n v="216.08849999999998"/>
    <n v="1656.6784999999998"/>
  </r>
  <r>
    <n v="6118"/>
    <s v="R00206"/>
    <x v="23"/>
    <n v="79"/>
    <x v="2"/>
    <x v="2"/>
    <x v="123"/>
    <n v="5"/>
    <x v="1"/>
    <s v="Debit Card"/>
    <s v="In Store"/>
    <s v="Yes"/>
    <s v="Worth the money"/>
    <x v="1"/>
    <x v="0"/>
    <x v="1"/>
    <x v="5"/>
    <n v="2977.47"/>
    <x v="7"/>
    <s v="Northern Region"/>
    <s v="Medium"/>
    <s v="September"/>
    <s v="Q3"/>
    <s v="No"/>
    <n v="1"/>
    <n v="446.62049999999994"/>
    <n v="3424.0904999999993"/>
  </r>
  <r>
    <n v="6119"/>
    <s v="R09989"/>
    <x v="509"/>
    <n v="78"/>
    <x v="1"/>
    <x v="2"/>
    <x v="98"/>
    <n v="3"/>
    <x v="0"/>
    <s v="EFT"/>
    <s v="Click &amp; Collect"/>
    <s v="Yes"/>
    <s v="Customer support was excellent"/>
    <x v="2"/>
    <x v="0"/>
    <x v="0"/>
    <x v="5"/>
    <n v="40.11"/>
    <x v="3"/>
    <s v="Northern Region"/>
    <s v="Low"/>
    <s v="December"/>
    <s v="Q4"/>
    <s v="No"/>
    <n v="0"/>
    <n v="6.0164999999999997"/>
    <n v="46.126499999999993"/>
  </r>
  <r>
    <n v="6120"/>
    <s v="R01136"/>
    <x v="361"/>
    <n v="45"/>
    <x v="0"/>
    <x v="4"/>
    <x v="78"/>
    <n v="2"/>
    <x v="0"/>
    <s v="Cash"/>
    <s v="In Store"/>
    <s v="Yes"/>
    <s v="Delivery delayed"/>
    <x v="0"/>
    <x v="1"/>
    <x v="1"/>
    <x v="4"/>
    <n v="954.6"/>
    <x v="8"/>
    <s v="Central Region"/>
    <s v="Medium"/>
    <s v="August"/>
    <s v="Q3"/>
    <s v="No"/>
    <n v="0"/>
    <n v="143.19"/>
    <n v="1097.79"/>
  </r>
  <r>
    <n v="6121"/>
    <s v="R09526"/>
    <x v="17"/>
    <n v="48"/>
    <x v="2"/>
    <x v="0"/>
    <x v="10"/>
    <n v="4"/>
    <x v="1"/>
    <s v="EFT"/>
    <s v="Click &amp; Collect"/>
    <s v="Yes"/>
    <s v="Excellent value"/>
    <x v="4"/>
    <x v="0"/>
    <x v="1"/>
    <x v="4"/>
    <n v="276.82"/>
    <x v="7"/>
    <s v="Northern Region"/>
    <s v="Low"/>
    <s v="March"/>
    <s v="Q1"/>
    <s v="No"/>
    <n v="1"/>
    <n v="41.522999999999996"/>
    <n v="318.34299999999996"/>
  </r>
  <r>
    <n v="6123"/>
    <s v="R03614"/>
    <x v="93"/>
    <n v="49"/>
    <x v="2"/>
    <x v="1"/>
    <x v="35"/>
    <n v="5"/>
    <x v="0"/>
    <s v="Mobile Payment"/>
    <s v="In Store"/>
    <s v="No"/>
    <s v="Arrived damaged"/>
    <x v="1"/>
    <x v="1"/>
    <x v="0"/>
    <x v="4"/>
    <n v="6710.27"/>
    <x v="5"/>
    <s v="Southern Region"/>
    <s v="High"/>
    <s v="March"/>
    <s v="Q1"/>
    <s v="Yes"/>
    <n v="0"/>
    <n v="1006.5405000000001"/>
    <n v="7716.8104999999996"/>
  </r>
  <r>
    <n v="6124"/>
    <s v="R00306"/>
    <x v="21"/>
    <n v="79"/>
    <x v="1"/>
    <x v="6"/>
    <x v="73"/>
    <n v="3"/>
    <x v="0"/>
    <s v="EFT"/>
    <s v="In Store"/>
    <s v="No"/>
    <s v="Helpful staff"/>
    <x v="2"/>
    <x v="0"/>
    <x v="0"/>
    <x v="5"/>
    <n v="657.5"/>
    <x v="5"/>
    <s v="Gauteng Region"/>
    <s v="Medium"/>
    <s v="November"/>
    <s v="Q4"/>
    <s v="No"/>
    <n v="0"/>
    <n v="98.625"/>
    <n v="756.12499999999989"/>
  </r>
  <r>
    <n v="6125"/>
    <s v="R01850"/>
    <x v="683"/>
    <n v="21"/>
    <x v="2"/>
    <x v="0"/>
    <x v="16"/>
    <n v="5"/>
    <x v="0"/>
    <s v="Debit Card"/>
    <s v="Click &amp; Collect"/>
    <s v="Yes"/>
    <s v="Product exceeded expectations"/>
    <x v="1"/>
    <x v="0"/>
    <x v="1"/>
    <x v="2"/>
    <n v="368.99"/>
    <x v="0"/>
    <s v="Northern Region"/>
    <s v="Low"/>
    <s v="December"/>
    <s v="Q4"/>
    <s v="No"/>
    <n v="0"/>
    <n v="55.348500000000001"/>
    <n v="424.33849999999995"/>
  </r>
  <r>
    <n v="6128"/>
    <s v="R01989"/>
    <x v="267"/>
    <n v="37"/>
    <x v="0"/>
    <x v="7"/>
    <x v="23"/>
    <n v="5"/>
    <x v="0"/>
    <s v="EFT"/>
    <s v="Home Delivery"/>
    <s v="Yes"/>
    <s v="Excellent product"/>
    <x v="1"/>
    <x v="0"/>
    <x v="1"/>
    <x v="3"/>
    <n v="2340.5700000000002"/>
    <x v="8"/>
    <s v="Western Region"/>
    <s v="Medium"/>
    <s v="January"/>
    <s v="Q1"/>
    <s v="No"/>
    <n v="0"/>
    <n v="351.08550000000002"/>
    <n v="2691.6554999999998"/>
  </r>
  <r>
    <n v="6129"/>
    <s v="R03241"/>
    <x v="655"/>
    <n v="74"/>
    <x v="1"/>
    <x v="0"/>
    <x v="68"/>
    <n v="5"/>
    <x v="1"/>
    <s v="EFT"/>
    <s v="Click &amp; Collect"/>
    <s v="No"/>
    <s v="Great customer service"/>
    <x v="1"/>
    <x v="0"/>
    <x v="1"/>
    <x v="5"/>
    <n v="6698.54"/>
    <x v="6"/>
    <s v="Northern Region"/>
    <s v="High"/>
    <s v="July"/>
    <s v="Q3"/>
    <s v="Yes"/>
    <n v="1"/>
    <n v="1004.7809999999999"/>
    <n v="7703.320999999999"/>
  </r>
  <r>
    <n v="6130"/>
    <s v="R02799"/>
    <x v="656"/>
    <n v="62"/>
    <x v="1"/>
    <x v="7"/>
    <x v="30"/>
    <n v="3"/>
    <x v="0"/>
    <s v="Credit Card"/>
    <s v="In Store"/>
    <s v="No"/>
    <s v="Poor packaging"/>
    <x v="2"/>
    <x v="1"/>
    <x v="0"/>
    <x v="0"/>
    <n v="2962.6"/>
    <x v="2"/>
    <s v="Western Region"/>
    <s v="Medium"/>
    <s v="September"/>
    <s v="Q3"/>
    <s v="No"/>
    <n v="0"/>
    <n v="444.39"/>
    <n v="3406.99"/>
  </r>
  <r>
    <n v="6131"/>
    <s v="R04516"/>
    <x v="724"/>
    <n v="27"/>
    <x v="0"/>
    <x v="5"/>
    <x v="8"/>
    <n v="4"/>
    <x v="1"/>
    <s v="EFT"/>
    <s v="Home Delivery"/>
    <s v="No"/>
    <s v="Helpful staff"/>
    <x v="4"/>
    <x v="0"/>
    <x v="1"/>
    <x v="1"/>
    <n v="5390.8"/>
    <x v="6"/>
    <s v="Western Region"/>
    <s v="High"/>
    <s v="October"/>
    <s v="Q4"/>
    <s v="Yes"/>
    <n v="1"/>
    <n v="808.62"/>
    <n v="6199.42"/>
  </r>
  <r>
    <n v="6135"/>
    <s v="R04940"/>
    <x v="703"/>
    <n v="27"/>
    <x v="2"/>
    <x v="1"/>
    <x v="95"/>
    <n v="1"/>
    <x v="0"/>
    <s v="Mobile Payment"/>
    <s v="Home Delivery"/>
    <s v="Yes"/>
    <s v="Fits perfectly"/>
    <x v="3"/>
    <x v="0"/>
    <x v="0"/>
    <x v="1"/>
    <n v="105.11"/>
    <x v="1"/>
    <s v="Southern Region"/>
    <s v="Low"/>
    <s v="August"/>
    <s v="Q3"/>
    <s v="No"/>
    <n v="0"/>
    <n v="15.766499999999999"/>
    <n v="120.87649999999999"/>
  </r>
  <r>
    <n v="6136"/>
    <s v="R04060"/>
    <x v="531"/>
    <n v="70"/>
    <x v="1"/>
    <x v="7"/>
    <x v="5"/>
    <n v="1"/>
    <x v="0"/>
    <s v="Mobile Payment"/>
    <s v="In Store"/>
    <s v="Yes"/>
    <s v="Would definitely buy again"/>
    <x v="3"/>
    <x v="0"/>
    <x v="0"/>
    <x v="5"/>
    <n v="1158.56"/>
    <x v="4"/>
    <s v="Western Region"/>
    <s v="Medium"/>
    <s v="May"/>
    <s v="Q2"/>
    <s v="No"/>
    <n v="0"/>
    <n v="173.78399999999999"/>
    <n v="1332.3439999999998"/>
  </r>
  <r>
    <n v="6137"/>
    <s v="R01988"/>
    <x v="295"/>
    <n v="42"/>
    <x v="1"/>
    <x v="6"/>
    <x v="11"/>
    <n v="1"/>
    <x v="1"/>
    <s v="Debit Card"/>
    <s v="Click &amp; Collect"/>
    <s v="No"/>
    <s v="Delivery delayed"/>
    <x v="3"/>
    <x v="1"/>
    <x v="1"/>
    <x v="3"/>
    <n v="231.22"/>
    <x v="1"/>
    <s v="Gauteng Region"/>
    <s v="Low"/>
    <s v="October"/>
    <s v="Q4"/>
    <s v="No"/>
    <n v="1"/>
    <n v="34.683"/>
    <n v="265.90299999999996"/>
  </r>
  <r>
    <n v="6138"/>
    <s v="R08100"/>
    <x v="333"/>
    <n v="29"/>
    <x v="1"/>
    <x v="5"/>
    <x v="0"/>
    <n v="2"/>
    <x v="0"/>
    <s v="Mobile Payment"/>
    <s v="Home Delivery"/>
    <s v="Yes"/>
    <s v="Easy online ordering"/>
    <x v="0"/>
    <x v="0"/>
    <x v="0"/>
    <x v="1"/>
    <n v="2479.5700000000002"/>
    <x v="0"/>
    <s v="Western Region"/>
    <s v="Medium"/>
    <s v="May"/>
    <s v="Q2"/>
    <s v="No"/>
    <n v="0"/>
    <n v="371.93549999999999"/>
    <n v="2851.5054999999998"/>
  </r>
  <r>
    <n v="6139"/>
    <s v="R09013"/>
    <x v="444"/>
    <n v="60"/>
    <x v="1"/>
    <x v="3"/>
    <x v="17"/>
    <n v="1"/>
    <x v="0"/>
    <s v="EFT"/>
    <s v="Click &amp; Collect"/>
    <s v="Yes"/>
    <s v="Easy to assemble"/>
    <x v="3"/>
    <x v="0"/>
    <x v="0"/>
    <x v="0"/>
    <n v="471.63"/>
    <x v="1"/>
    <s v="Central Region"/>
    <s v="Low"/>
    <s v="April"/>
    <s v="Q2"/>
    <s v="No"/>
    <n v="0"/>
    <n v="70.744500000000002"/>
    <n v="542.3744999999999"/>
  </r>
  <r>
    <n v="6140"/>
    <s v="R06837"/>
    <x v="205"/>
    <n v="65"/>
    <x v="2"/>
    <x v="2"/>
    <x v="67"/>
    <n v="3"/>
    <x v="0"/>
    <s v="Cash"/>
    <s v="Click &amp; Collect"/>
    <s v="No"/>
    <s v="Fits perfectly"/>
    <x v="2"/>
    <x v="0"/>
    <x v="0"/>
    <x v="5"/>
    <n v="1859.13"/>
    <x v="5"/>
    <s v="Northern Region"/>
    <s v="Medium"/>
    <s v="July"/>
    <s v="Q3"/>
    <s v="No"/>
    <n v="0"/>
    <n v="278.86950000000002"/>
    <n v="2137.9994999999999"/>
  </r>
  <r>
    <n v="6141"/>
    <s v="R00384"/>
    <x v="407"/>
    <n v="64"/>
    <x v="1"/>
    <x v="4"/>
    <x v="72"/>
    <n v="4"/>
    <x v="1"/>
    <s v="Mobile Payment"/>
    <s v="In Store"/>
    <s v="Yes"/>
    <s v="Excellent product"/>
    <x v="4"/>
    <x v="0"/>
    <x v="1"/>
    <x v="0"/>
    <n v="16291.52"/>
    <x v="5"/>
    <s v="Central Region"/>
    <s v="High"/>
    <s v="November"/>
    <s v="Q4"/>
    <s v="Yes"/>
    <n v="1"/>
    <n v="2443.7280000000001"/>
    <n v="18735.248"/>
  </r>
  <r>
    <n v="6142"/>
    <s v="R05635"/>
    <x v="700"/>
    <n v="64"/>
    <x v="2"/>
    <x v="2"/>
    <x v="123"/>
    <n v="3"/>
    <x v="0"/>
    <s v="Mobile Payment"/>
    <s v="Home Delivery"/>
    <s v="Yes"/>
    <s v="Great customer service"/>
    <x v="2"/>
    <x v="0"/>
    <x v="0"/>
    <x v="0"/>
    <n v="2977.47"/>
    <x v="7"/>
    <s v="Northern Region"/>
    <s v="Medium"/>
    <s v="August"/>
    <s v="Q3"/>
    <s v="No"/>
    <n v="0"/>
    <n v="446.62049999999994"/>
    <n v="3424.0904999999993"/>
  </r>
  <r>
    <n v="6143"/>
    <s v="R04308"/>
    <x v="142"/>
    <n v="63"/>
    <x v="2"/>
    <x v="2"/>
    <x v="74"/>
    <n v="1"/>
    <x v="1"/>
    <s v="EFT"/>
    <s v="Click &amp; Collect"/>
    <s v="No"/>
    <s v="Easy online ordering"/>
    <x v="3"/>
    <x v="0"/>
    <x v="0"/>
    <x v="0"/>
    <n v="1000.7"/>
    <x v="4"/>
    <s v="Northern Region"/>
    <s v="Medium"/>
    <s v="October"/>
    <s v="Q4"/>
    <s v="No"/>
    <n v="1"/>
    <n v="150.10499999999999"/>
    <n v="1150.8050000000001"/>
  </r>
  <r>
    <n v="6144"/>
    <s v="R03389"/>
    <x v="615"/>
    <n v="78"/>
    <x v="0"/>
    <x v="3"/>
    <x v="9"/>
    <n v="4"/>
    <x v="1"/>
    <s v="Cash"/>
    <s v="In Store"/>
    <s v="Yes"/>
    <s v="Very comfortable"/>
    <x v="4"/>
    <x v="0"/>
    <x v="1"/>
    <x v="5"/>
    <n v="43.23"/>
    <x v="3"/>
    <s v="Central Region"/>
    <s v="Low"/>
    <s v="August"/>
    <s v="Q3"/>
    <s v="No"/>
    <n v="1"/>
    <n v="6.4844999999999997"/>
    <n v="49.714499999999994"/>
  </r>
  <r>
    <n v="6145"/>
    <s v="R03157"/>
    <x v="46"/>
    <n v="70"/>
    <x v="1"/>
    <x v="5"/>
    <x v="37"/>
    <n v="2"/>
    <x v="1"/>
    <s v="Credit Card"/>
    <s v="Click &amp; Collect"/>
    <s v="No"/>
    <s v="Fits perfectly"/>
    <x v="0"/>
    <x v="0"/>
    <x v="0"/>
    <x v="5"/>
    <n v="54.82"/>
    <x v="3"/>
    <s v="Western Region"/>
    <s v="Low"/>
    <s v="November"/>
    <s v="Q4"/>
    <s v="No"/>
    <n v="1"/>
    <n v="8.222999999999999"/>
    <n v="63.042999999999992"/>
  </r>
  <r>
    <n v="6146"/>
    <s v="R06054"/>
    <x v="224"/>
    <n v="29"/>
    <x v="0"/>
    <x v="6"/>
    <x v="109"/>
    <n v="2"/>
    <x v="0"/>
    <s v="Mobile Payment"/>
    <s v="Home Delivery"/>
    <s v="Yes"/>
    <s v="Excellent value"/>
    <x v="0"/>
    <x v="0"/>
    <x v="0"/>
    <x v="1"/>
    <n v="470.6"/>
    <x v="4"/>
    <s v="Gauteng Region"/>
    <s v="Low"/>
    <s v="January"/>
    <s v="Q1"/>
    <s v="No"/>
    <n v="0"/>
    <n v="70.59"/>
    <n v="541.18999999999994"/>
  </r>
  <r>
    <n v="6148"/>
    <s v="R02728"/>
    <x v="418"/>
    <n v="61"/>
    <x v="1"/>
    <x v="6"/>
    <x v="84"/>
    <n v="3"/>
    <x v="0"/>
    <s v="Cash"/>
    <s v="Click &amp; Collect"/>
    <s v="Yes"/>
    <s v="Delivery delayed"/>
    <x v="2"/>
    <x v="1"/>
    <x v="0"/>
    <x v="0"/>
    <n v="27.35"/>
    <x v="3"/>
    <s v="Gauteng Region"/>
    <s v="Low"/>
    <s v="March"/>
    <s v="Q1"/>
    <s v="No"/>
    <n v="0"/>
    <n v="4.1025"/>
    <n v="31.452500000000001"/>
  </r>
  <r>
    <n v="6149"/>
    <s v="R08305"/>
    <x v="150"/>
    <n v="34"/>
    <x v="0"/>
    <x v="8"/>
    <x v="32"/>
    <n v="1"/>
    <x v="0"/>
    <s v="Debit Card"/>
    <s v="Click &amp; Collect"/>
    <s v="Yes"/>
    <s v="Arrived damaged"/>
    <x v="3"/>
    <x v="1"/>
    <x v="1"/>
    <x v="1"/>
    <n v="3086.4"/>
    <x v="7"/>
    <s v="Eastern Region"/>
    <s v="Medium"/>
    <s v="July"/>
    <s v="Q3"/>
    <s v="No"/>
    <n v="0"/>
    <n v="462.96"/>
    <n v="3549.3599999999997"/>
  </r>
  <r>
    <n v="6150"/>
    <s v="R08041"/>
    <x v="299"/>
    <n v="31"/>
    <x v="2"/>
    <x v="4"/>
    <x v="120"/>
    <n v="5"/>
    <x v="1"/>
    <s v="Debit Card"/>
    <s v="Home Delivery"/>
    <s v="Yes"/>
    <s v="Excellent value"/>
    <x v="1"/>
    <x v="0"/>
    <x v="1"/>
    <x v="1"/>
    <n v="1233.45"/>
    <x v="1"/>
    <s v="Central Region"/>
    <s v="Medium"/>
    <s v="April"/>
    <s v="Q2"/>
    <s v="No"/>
    <n v="1"/>
    <n v="185.01750000000001"/>
    <n v="1418.4675"/>
  </r>
  <r>
    <n v="6151"/>
    <s v="R08820"/>
    <x v="280"/>
    <n v="77"/>
    <x v="2"/>
    <x v="3"/>
    <x v="86"/>
    <n v="3"/>
    <x v="1"/>
    <s v="Credit Card"/>
    <s v="Click &amp; Collect"/>
    <s v="Yes"/>
    <s v="Great customer service"/>
    <x v="2"/>
    <x v="0"/>
    <x v="0"/>
    <x v="5"/>
    <n v="5258.73"/>
    <x v="2"/>
    <s v="Central Region"/>
    <s v="High"/>
    <s v="March"/>
    <s v="Q1"/>
    <s v="Yes"/>
    <n v="1"/>
    <n v="788.80949999999996"/>
    <n v="6047.539499999999"/>
  </r>
  <r>
    <n v="6152"/>
    <s v="R08431"/>
    <x v="609"/>
    <n v="77"/>
    <x v="2"/>
    <x v="0"/>
    <x v="28"/>
    <n v="3"/>
    <x v="1"/>
    <s v="Cash"/>
    <s v="In Store"/>
    <s v="Yes"/>
    <s v="Delivery delayed"/>
    <x v="2"/>
    <x v="1"/>
    <x v="0"/>
    <x v="5"/>
    <n v="1011.68"/>
    <x v="0"/>
    <s v="Northern Region"/>
    <s v="Medium"/>
    <s v="December"/>
    <s v="Q4"/>
    <s v="No"/>
    <n v="1"/>
    <n v="151.75199999999998"/>
    <n v="1163.4319999999998"/>
  </r>
  <r>
    <n v="6153"/>
    <s v="R06246"/>
    <x v="316"/>
    <n v="27"/>
    <x v="0"/>
    <x v="5"/>
    <x v="62"/>
    <n v="1"/>
    <x v="1"/>
    <s v="Cash"/>
    <s v="Home Delivery"/>
    <s v="No"/>
    <s v="Fantastic experience"/>
    <x v="3"/>
    <x v="0"/>
    <x v="0"/>
    <x v="1"/>
    <n v="2951.61"/>
    <x v="1"/>
    <s v="Western Region"/>
    <s v="Medium"/>
    <s v="December"/>
    <s v="Q4"/>
    <s v="No"/>
    <n v="1"/>
    <n v="442.74150000000003"/>
    <n v="3394.3514999999998"/>
  </r>
  <r>
    <n v="6154"/>
    <s v="R03833"/>
    <x v="103"/>
    <n v="25"/>
    <x v="1"/>
    <x v="6"/>
    <x v="30"/>
    <n v="1"/>
    <x v="1"/>
    <s v="Mobile Payment"/>
    <s v="Click &amp; Collect"/>
    <s v="Yes"/>
    <s v="Helpful staff"/>
    <x v="3"/>
    <x v="0"/>
    <x v="0"/>
    <x v="1"/>
    <n v="2962.6"/>
    <x v="2"/>
    <s v="Gauteng Region"/>
    <s v="Medium"/>
    <s v="November"/>
    <s v="Q4"/>
    <s v="No"/>
    <n v="1"/>
    <n v="444.39"/>
    <n v="3406.99"/>
  </r>
  <r>
    <n v="6155"/>
    <s v="R08841"/>
    <x v="665"/>
    <n v="73"/>
    <x v="1"/>
    <x v="0"/>
    <x v="32"/>
    <n v="3"/>
    <x v="1"/>
    <s v="EFT"/>
    <s v="Home Delivery"/>
    <s v="No"/>
    <s v="Looks premium"/>
    <x v="2"/>
    <x v="0"/>
    <x v="0"/>
    <x v="5"/>
    <n v="3086.4"/>
    <x v="7"/>
    <s v="Northern Region"/>
    <s v="Medium"/>
    <s v="January"/>
    <s v="Q1"/>
    <s v="No"/>
    <n v="1"/>
    <n v="462.96"/>
    <n v="3549.3599999999997"/>
  </r>
  <r>
    <n v="6156"/>
    <s v="R04777"/>
    <x v="45"/>
    <n v="44"/>
    <x v="1"/>
    <x v="2"/>
    <x v="13"/>
    <n v="3"/>
    <x v="1"/>
    <s v="Credit Card"/>
    <s v="In Store"/>
    <s v="No"/>
    <s v="Would definitely buy again"/>
    <x v="2"/>
    <x v="0"/>
    <x v="0"/>
    <x v="3"/>
    <n v="3576.97"/>
    <x v="5"/>
    <s v="Northern Region"/>
    <s v="Medium"/>
    <s v="March"/>
    <s v="Q1"/>
    <s v="No"/>
    <n v="1"/>
    <n v="536.54549999999995"/>
    <n v="4113.5154999999995"/>
  </r>
  <r>
    <n v="6157"/>
    <s v="R04277"/>
    <x v="493"/>
    <n v="80"/>
    <x v="0"/>
    <x v="5"/>
    <x v="81"/>
    <n v="5"/>
    <x v="0"/>
    <s v="Cash"/>
    <s v="Click &amp; Collect"/>
    <s v="Yes"/>
    <m/>
    <x v="1"/>
    <x v="3"/>
    <x v="2"/>
    <x v="5"/>
    <n v="375.53"/>
    <x v="4"/>
    <s v="Western Region"/>
    <s v="Low"/>
    <s v="August"/>
    <s v="Q3"/>
    <s v="No"/>
    <n v="0"/>
    <n v="56.329499999999996"/>
    <n v="431.85949999999991"/>
  </r>
  <r>
    <n v="6158"/>
    <s v="R00254"/>
    <x v="286"/>
    <n v="37"/>
    <x v="1"/>
    <x v="2"/>
    <x v="44"/>
    <n v="2"/>
    <x v="0"/>
    <s v="Cash"/>
    <s v="Click &amp; Collect"/>
    <s v="No"/>
    <s v="Fits perfectly"/>
    <x v="0"/>
    <x v="0"/>
    <x v="0"/>
    <x v="3"/>
    <n v="2849.09"/>
    <x v="7"/>
    <s v="Northern Region"/>
    <s v="Medium"/>
    <s v="October"/>
    <s v="Q4"/>
    <s v="No"/>
    <n v="0"/>
    <n v="427.36349999999999"/>
    <n v="3276.4535000000001"/>
  </r>
  <r>
    <n v="6159"/>
    <s v="R09735"/>
    <x v="150"/>
    <n v="79"/>
    <x v="0"/>
    <x v="1"/>
    <x v="66"/>
    <n v="4"/>
    <x v="0"/>
    <s v="EFT"/>
    <s v="In Store"/>
    <s v="No"/>
    <s v="Arrived damaged"/>
    <x v="4"/>
    <x v="1"/>
    <x v="0"/>
    <x v="5"/>
    <n v="759.97"/>
    <x v="8"/>
    <s v="Southern Region"/>
    <s v="Medium"/>
    <s v="July"/>
    <s v="Q3"/>
    <s v="No"/>
    <n v="0"/>
    <n v="113.99550000000001"/>
    <n v="873.96550000000002"/>
  </r>
  <r>
    <n v="6160"/>
    <s v="R07529"/>
    <x v="428"/>
    <n v="51"/>
    <x v="2"/>
    <x v="3"/>
    <x v="83"/>
    <n v="3"/>
    <x v="1"/>
    <s v="Debit Card"/>
    <s v="In Store"/>
    <s v="Yes"/>
    <s v="Would definitely buy again"/>
    <x v="2"/>
    <x v="0"/>
    <x v="0"/>
    <x v="4"/>
    <n v="3521.64"/>
    <x v="5"/>
    <s v="Central Region"/>
    <s v="Medium"/>
    <s v="March"/>
    <s v="Q1"/>
    <s v="No"/>
    <n v="1"/>
    <n v="528.24599999999998"/>
    <n v="4049.8859999999995"/>
  </r>
  <r>
    <n v="6162"/>
    <s v="R03253"/>
    <x v="394"/>
    <n v="67"/>
    <x v="1"/>
    <x v="8"/>
    <x v="75"/>
    <n v="3"/>
    <x v="0"/>
    <s v="Mobile Payment"/>
    <s v="Home Delivery"/>
    <s v="Yes"/>
    <m/>
    <x v="2"/>
    <x v="3"/>
    <x v="2"/>
    <x v="5"/>
    <n v="4841.7700000000004"/>
    <x v="7"/>
    <s v="Eastern Region"/>
    <s v="Medium"/>
    <s v="January"/>
    <s v="Q1"/>
    <s v="No"/>
    <n v="0"/>
    <n v="726.26550000000009"/>
    <n v="5568.0355"/>
  </r>
  <r>
    <n v="6163"/>
    <s v="R02481"/>
    <x v="461"/>
    <n v="53"/>
    <x v="0"/>
    <x v="5"/>
    <x v="73"/>
    <n v="1"/>
    <x v="1"/>
    <s v="Mobile Payment"/>
    <s v="Click &amp; Collect"/>
    <s v="No"/>
    <s v="Helpful staff"/>
    <x v="3"/>
    <x v="0"/>
    <x v="0"/>
    <x v="4"/>
    <n v="657.5"/>
    <x v="5"/>
    <s v="Western Region"/>
    <s v="Medium"/>
    <s v="June"/>
    <s v="Q2"/>
    <s v="No"/>
    <n v="1"/>
    <n v="98.625"/>
    <n v="756.12499999999989"/>
  </r>
  <r>
    <n v="6164"/>
    <s v="R00290"/>
    <x v="171"/>
    <n v="22"/>
    <x v="1"/>
    <x v="2"/>
    <x v="106"/>
    <n v="1"/>
    <x v="1"/>
    <s v="EFT"/>
    <s v="In Store"/>
    <s v="No"/>
    <s v="Instructions unclear"/>
    <x v="3"/>
    <x v="2"/>
    <x v="0"/>
    <x v="2"/>
    <n v="74.72"/>
    <x v="3"/>
    <s v="Northern Region"/>
    <s v="Low"/>
    <s v="August"/>
    <s v="Q3"/>
    <s v="No"/>
    <n v="1"/>
    <n v="11.208"/>
    <n v="85.927999999999997"/>
  </r>
  <r>
    <n v="6165"/>
    <s v="R08387"/>
    <x v="42"/>
    <n v="59"/>
    <x v="1"/>
    <x v="1"/>
    <x v="32"/>
    <n v="1"/>
    <x v="1"/>
    <s v="Credit Card"/>
    <s v="Click &amp; Collect"/>
    <s v="No"/>
    <s v="Delivery delayed"/>
    <x v="3"/>
    <x v="1"/>
    <x v="1"/>
    <x v="0"/>
    <n v="3086.4"/>
    <x v="7"/>
    <s v="Southern Region"/>
    <s v="Medium"/>
    <s v="July"/>
    <s v="Q3"/>
    <s v="No"/>
    <n v="1"/>
    <n v="462.96"/>
    <n v="3549.3599999999997"/>
  </r>
  <r>
    <n v="6166"/>
    <s v="R03076"/>
    <x v="340"/>
    <n v="37"/>
    <x v="1"/>
    <x v="3"/>
    <x v="78"/>
    <n v="1"/>
    <x v="1"/>
    <s v="Credit Card"/>
    <s v="Click &amp; Collect"/>
    <s v="Yes"/>
    <s v="Highly recommend"/>
    <x v="3"/>
    <x v="0"/>
    <x v="0"/>
    <x v="3"/>
    <n v="954.6"/>
    <x v="8"/>
    <s v="Central Region"/>
    <s v="Medium"/>
    <s v="July"/>
    <s v="Q3"/>
    <s v="No"/>
    <n v="1"/>
    <n v="143.19"/>
    <n v="1097.79"/>
  </r>
  <r>
    <n v="6167"/>
    <s v="R04074"/>
    <x v="208"/>
    <n v="31"/>
    <x v="0"/>
    <x v="2"/>
    <x v="109"/>
    <n v="1"/>
    <x v="0"/>
    <s v="Cash"/>
    <s v="In Store"/>
    <s v="No"/>
    <s v="Average quality"/>
    <x v="3"/>
    <x v="2"/>
    <x v="0"/>
    <x v="1"/>
    <n v="470.6"/>
    <x v="4"/>
    <s v="Northern Region"/>
    <s v="Low"/>
    <s v="March"/>
    <s v="Q1"/>
    <s v="No"/>
    <n v="0"/>
    <n v="70.59"/>
    <n v="541.18999999999994"/>
  </r>
  <r>
    <n v="6168"/>
    <s v="R07846"/>
    <x v="422"/>
    <n v="40"/>
    <x v="0"/>
    <x v="4"/>
    <x v="79"/>
    <n v="1"/>
    <x v="1"/>
    <s v="Credit Card"/>
    <s v="Click &amp; Collect"/>
    <s v="Yes"/>
    <s v="Product exceeded expectations"/>
    <x v="3"/>
    <x v="0"/>
    <x v="0"/>
    <x v="3"/>
    <n v="283.57"/>
    <x v="0"/>
    <s v="Central Region"/>
    <s v="Low"/>
    <s v="February"/>
    <s v="Q1"/>
    <s v="No"/>
    <n v="1"/>
    <n v="42.535499999999999"/>
    <n v="326.10549999999995"/>
  </r>
  <r>
    <n v="6170"/>
    <s v="R06109"/>
    <x v="51"/>
    <n v="77"/>
    <x v="1"/>
    <x v="1"/>
    <x v="108"/>
    <n v="3"/>
    <x v="1"/>
    <s v="Credit Card"/>
    <s v="In Store"/>
    <s v="Yes"/>
    <s v="Poor packaging"/>
    <x v="2"/>
    <x v="1"/>
    <x v="0"/>
    <x v="5"/>
    <n v="880.49"/>
    <x v="5"/>
    <s v="Southern Region"/>
    <s v="Medium"/>
    <s v="March"/>
    <s v="Q1"/>
    <s v="No"/>
    <n v="1"/>
    <n v="132.0735"/>
    <n v="1012.5635"/>
  </r>
  <r>
    <n v="6172"/>
    <s v="R07524"/>
    <x v="627"/>
    <n v="56"/>
    <x v="0"/>
    <x v="7"/>
    <x v="25"/>
    <n v="4"/>
    <x v="0"/>
    <s v="Debit Card"/>
    <s v="In Store"/>
    <s v="Yes"/>
    <s v="Item missing accessories"/>
    <x v="4"/>
    <x v="1"/>
    <x v="0"/>
    <x v="0"/>
    <n v="4455.18"/>
    <x v="2"/>
    <s v="Western Region"/>
    <s v="Medium"/>
    <s v="August"/>
    <s v="Q3"/>
    <s v="No"/>
    <n v="0"/>
    <n v="668.27700000000004"/>
    <n v="5123.4570000000003"/>
  </r>
  <r>
    <n v="6173"/>
    <s v="R09863"/>
    <x v="212"/>
    <n v="35"/>
    <x v="2"/>
    <x v="3"/>
    <x v="24"/>
    <n v="3"/>
    <x v="0"/>
    <s v="Cash"/>
    <s v="Home Delivery"/>
    <s v="Yes"/>
    <s v="Great customer service"/>
    <x v="2"/>
    <x v="0"/>
    <x v="0"/>
    <x v="3"/>
    <n v="44114.21"/>
    <x v="6"/>
    <s v="Central Region"/>
    <s v="High"/>
    <s v="July"/>
    <s v="Q3"/>
    <s v="Yes"/>
    <n v="0"/>
    <n v="6617.1314999999995"/>
    <n v="50731.341499999995"/>
  </r>
  <r>
    <n v="6175"/>
    <s v="R09098"/>
    <x v="182"/>
    <n v="48"/>
    <x v="1"/>
    <x v="1"/>
    <x v="90"/>
    <n v="5"/>
    <x v="0"/>
    <s v="EFT"/>
    <s v="In Store"/>
    <s v="No"/>
    <s v="Fits perfectly"/>
    <x v="1"/>
    <x v="0"/>
    <x v="1"/>
    <x v="4"/>
    <n v="16523.5"/>
    <x v="6"/>
    <s v="Southern Region"/>
    <s v="High"/>
    <s v="March"/>
    <s v="Q1"/>
    <s v="Yes"/>
    <n v="0"/>
    <n v="2478.5250000000001"/>
    <n v="19002.024999999998"/>
  </r>
  <r>
    <n v="6177"/>
    <s v="R09113"/>
    <x v="445"/>
    <n v="26"/>
    <x v="1"/>
    <x v="5"/>
    <x v="56"/>
    <n v="1"/>
    <x v="1"/>
    <s v="Mobile Payment"/>
    <s v="In Store"/>
    <s v="Yes"/>
    <s v="Worth the money"/>
    <x v="3"/>
    <x v="0"/>
    <x v="0"/>
    <x v="1"/>
    <n v="306.57"/>
    <x v="4"/>
    <s v="Western Region"/>
    <s v="Low"/>
    <s v="December"/>
    <s v="Q4"/>
    <s v="No"/>
    <n v="1"/>
    <n v="45.985499999999995"/>
    <n v="352.55549999999994"/>
  </r>
  <r>
    <n v="6179"/>
    <s v="R06010"/>
    <x v="726"/>
    <n v="76"/>
    <x v="0"/>
    <x v="4"/>
    <x v="25"/>
    <n v="3"/>
    <x v="1"/>
    <s v="Mobile Payment"/>
    <s v="Home Delivery"/>
    <s v="No"/>
    <s v="Looks premium"/>
    <x v="2"/>
    <x v="0"/>
    <x v="0"/>
    <x v="5"/>
    <n v="4455.18"/>
    <x v="2"/>
    <s v="Central Region"/>
    <s v="Medium"/>
    <s v="June"/>
    <s v="Q2"/>
    <s v="No"/>
    <n v="1"/>
    <n v="668.27700000000004"/>
    <n v="5123.4570000000003"/>
  </r>
  <r>
    <n v="6180"/>
    <s v="R04571"/>
    <x v="384"/>
    <n v="67"/>
    <x v="2"/>
    <x v="6"/>
    <x v="24"/>
    <n v="1"/>
    <x v="0"/>
    <s v="Mobile Payment"/>
    <s v="In Store"/>
    <s v="No"/>
    <s v="Exactly as advertised"/>
    <x v="3"/>
    <x v="0"/>
    <x v="0"/>
    <x v="5"/>
    <n v="44114.21"/>
    <x v="6"/>
    <s v="Gauteng Region"/>
    <s v="High"/>
    <s v="August"/>
    <s v="Q3"/>
    <s v="Yes"/>
    <n v="0"/>
    <n v="6617.1314999999995"/>
    <n v="50731.341499999995"/>
  </r>
  <r>
    <n v="6181"/>
    <s v="R08117"/>
    <x v="19"/>
    <n v="28"/>
    <x v="1"/>
    <x v="7"/>
    <x v="56"/>
    <n v="2"/>
    <x v="1"/>
    <s v="Debit Card"/>
    <s v="Home Delivery"/>
    <s v="No"/>
    <s v="Helpful staff"/>
    <x v="0"/>
    <x v="0"/>
    <x v="0"/>
    <x v="1"/>
    <n v="306.57"/>
    <x v="4"/>
    <s v="Western Region"/>
    <s v="Low"/>
    <s v="February"/>
    <s v="Q1"/>
    <s v="No"/>
    <n v="1"/>
    <n v="45.985499999999995"/>
    <n v="352.55549999999994"/>
  </r>
  <r>
    <n v="6182"/>
    <s v="R03566"/>
    <x v="377"/>
    <n v="24"/>
    <x v="2"/>
    <x v="3"/>
    <x v="71"/>
    <n v="3"/>
    <x v="1"/>
    <s v="Debit Card"/>
    <s v="Home Delivery"/>
    <s v="No"/>
    <s v="Poor packaging"/>
    <x v="2"/>
    <x v="1"/>
    <x v="0"/>
    <x v="2"/>
    <n v="1171.25"/>
    <x v="4"/>
    <s v="Central Region"/>
    <s v="Medium"/>
    <s v="January"/>
    <s v="Q1"/>
    <s v="No"/>
    <n v="1"/>
    <n v="175.6875"/>
    <n v="1346.9375"/>
  </r>
  <r>
    <n v="6183"/>
    <s v="R02972"/>
    <x v="149"/>
    <n v="74"/>
    <x v="0"/>
    <x v="3"/>
    <x v="95"/>
    <n v="5"/>
    <x v="0"/>
    <s v="Mobile Payment"/>
    <s v="Home Delivery"/>
    <s v="No"/>
    <s v="Excellent product"/>
    <x v="1"/>
    <x v="0"/>
    <x v="1"/>
    <x v="5"/>
    <n v="105.11"/>
    <x v="1"/>
    <s v="Central Region"/>
    <s v="Low"/>
    <s v="November"/>
    <s v="Q4"/>
    <s v="No"/>
    <n v="0"/>
    <n v="15.766499999999999"/>
    <n v="120.87649999999999"/>
  </r>
  <r>
    <n v="6184"/>
    <s v="R06409"/>
    <x v="323"/>
    <n v="34"/>
    <x v="2"/>
    <x v="1"/>
    <x v="11"/>
    <n v="2"/>
    <x v="1"/>
    <s v="EFT"/>
    <s v="Home Delivery"/>
    <s v="No"/>
    <s v="Instructions unclear"/>
    <x v="0"/>
    <x v="2"/>
    <x v="0"/>
    <x v="1"/>
    <n v="231.22"/>
    <x v="1"/>
    <s v="Southern Region"/>
    <s v="Low"/>
    <s v="May"/>
    <s v="Q2"/>
    <s v="No"/>
    <n v="1"/>
    <n v="34.683"/>
    <n v="265.90299999999996"/>
  </r>
  <r>
    <n v="6187"/>
    <s v="R03219"/>
    <x v="651"/>
    <n v="58"/>
    <x v="0"/>
    <x v="7"/>
    <x v="115"/>
    <n v="5"/>
    <x v="1"/>
    <s v="Debit Card"/>
    <s v="Click &amp; Collect"/>
    <s v="Yes"/>
    <s v="Arrived damaged"/>
    <x v="1"/>
    <x v="1"/>
    <x v="0"/>
    <x v="0"/>
    <n v="1369.39"/>
    <x v="4"/>
    <s v="Western Region"/>
    <s v="Medium"/>
    <s v="May"/>
    <s v="Q2"/>
    <s v="No"/>
    <n v="1"/>
    <n v="205.4085"/>
    <n v="1574.7985000000001"/>
  </r>
  <r>
    <n v="6188"/>
    <s v="R01392"/>
    <x v="668"/>
    <n v="21"/>
    <x v="0"/>
    <x v="8"/>
    <x v="49"/>
    <n v="1"/>
    <x v="1"/>
    <s v="Cash"/>
    <s v="Home Delivery"/>
    <s v="No"/>
    <s v="Customer support was excellent"/>
    <x v="3"/>
    <x v="0"/>
    <x v="0"/>
    <x v="2"/>
    <n v="134.01"/>
    <x v="3"/>
    <s v="Eastern Region"/>
    <s v="Low"/>
    <s v="May"/>
    <s v="Q2"/>
    <s v="No"/>
    <n v="1"/>
    <n v="20.101499999999998"/>
    <n v="154.11149999999998"/>
  </r>
  <r>
    <n v="6189"/>
    <s v="R03976"/>
    <x v="361"/>
    <n v="45"/>
    <x v="1"/>
    <x v="3"/>
    <x v="113"/>
    <n v="2"/>
    <x v="0"/>
    <s v="Debit Card"/>
    <s v="Click &amp; Collect"/>
    <s v="No"/>
    <s v="Easy to assemble"/>
    <x v="0"/>
    <x v="0"/>
    <x v="0"/>
    <x v="4"/>
    <n v="2572.02"/>
    <x v="7"/>
    <s v="Central Region"/>
    <s v="Medium"/>
    <s v="August"/>
    <s v="Q3"/>
    <s v="No"/>
    <n v="0"/>
    <n v="385.803"/>
    <n v="2957.8229999999999"/>
  </r>
  <r>
    <n v="6190"/>
    <s v="R04317"/>
    <x v="580"/>
    <n v="64"/>
    <x v="1"/>
    <x v="8"/>
    <x v="30"/>
    <n v="4"/>
    <x v="0"/>
    <s v="EFT"/>
    <s v="In Store"/>
    <s v="Yes"/>
    <s v="Fits perfectly"/>
    <x v="4"/>
    <x v="0"/>
    <x v="1"/>
    <x v="0"/>
    <n v="2962.6"/>
    <x v="2"/>
    <s v="Eastern Region"/>
    <s v="Medium"/>
    <s v="February"/>
    <s v="Q1"/>
    <s v="No"/>
    <n v="0"/>
    <n v="444.39"/>
    <n v="3406.99"/>
  </r>
  <r>
    <n v="6191"/>
    <s v="R06922"/>
    <x v="276"/>
    <n v="73"/>
    <x v="0"/>
    <x v="0"/>
    <x v="1"/>
    <n v="1"/>
    <x v="1"/>
    <s v="Credit Card"/>
    <s v="In Store"/>
    <s v="Yes"/>
    <s v="Item missing accessories"/>
    <x v="3"/>
    <x v="1"/>
    <x v="1"/>
    <x v="5"/>
    <n v="444.38"/>
    <x v="1"/>
    <s v="Northern Region"/>
    <s v="Low"/>
    <s v="December"/>
    <s v="Q4"/>
    <s v="No"/>
    <n v="1"/>
    <n v="66.656999999999996"/>
    <n v="511.03699999999998"/>
  </r>
  <r>
    <n v="6192"/>
    <s v="R07586"/>
    <x v="124"/>
    <m/>
    <x v="2"/>
    <x v="7"/>
    <x v="41"/>
    <n v="3"/>
    <x v="0"/>
    <s v="Cash"/>
    <s v="Home Delivery"/>
    <s v="Yes"/>
    <s v="Great customer service"/>
    <x v="2"/>
    <x v="0"/>
    <x v="0"/>
    <x v="6"/>
    <n v="13261"/>
    <x v="6"/>
    <s v="Western Region"/>
    <s v="High"/>
    <s v="April"/>
    <s v="Q2"/>
    <s v="Yes"/>
    <n v="0"/>
    <n v="1989.1499999999999"/>
    <n v="15250.15"/>
  </r>
  <r>
    <n v="6193"/>
    <s v="R07691"/>
    <x v="600"/>
    <n v="47"/>
    <x v="1"/>
    <x v="6"/>
    <x v="108"/>
    <n v="4"/>
    <x v="1"/>
    <s v="Debit Card"/>
    <s v="Home Delivery"/>
    <s v="No"/>
    <s v="Very fast delivery"/>
    <x v="4"/>
    <x v="0"/>
    <x v="1"/>
    <x v="4"/>
    <n v="880.49"/>
    <x v="5"/>
    <s v="Gauteng Region"/>
    <s v="Medium"/>
    <s v="February"/>
    <s v="Q1"/>
    <s v="No"/>
    <n v="1"/>
    <n v="132.0735"/>
    <n v="1012.5635"/>
  </r>
  <r>
    <n v="6194"/>
    <s v="R00084"/>
    <x v="197"/>
    <n v="31"/>
    <x v="2"/>
    <x v="7"/>
    <x v="68"/>
    <n v="3"/>
    <x v="0"/>
    <s v="EFT"/>
    <s v="Home Delivery"/>
    <s v="Yes"/>
    <s v="Instructions unclear"/>
    <x v="2"/>
    <x v="2"/>
    <x v="1"/>
    <x v="1"/>
    <n v="6698.54"/>
    <x v="6"/>
    <s v="Western Region"/>
    <s v="High"/>
    <s v="February"/>
    <s v="Q1"/>
    <s v="Yes"/>
    <n v="0"/>
    <n v="1004.7809999999999"/>
    <n v="7703.320999999999"/>
  </r>
  <r>
    <n v="6195"/>
    <s v="R00874"/>
    <x v="639"/>
    <n v="62"/>
    <x v="2"/>
    <x v="1"/>
    <x v="91"/>
    <n v="4"/>
    <x v="1"/>
    <s v="EFT"/>
    <s v="In Store"/>
    <s v="No"/>
    <s v="Instructions unclear"/>
    <x v="4"/>
    <x v="2"/>
    <x v="0"/>
    <x v="0"/>
    <n v="53.85"/>
    <x v="3"/>
    <s v="Southern Region"/>
    <s v="Low"/>
    <s v="February"/>
    <s v="Q1"/>
    <s v="No"/>
    <n v="1"/>
    <n v="8.0775000000000006"/>
    <n v="61.927499999999995"/>
  </r>
  <r>
    <n v="6196"/>
    <s v="R09751"/>
    <x v="592"/>
    <n v="71"/>
    <x v="0"/>
    <x v="3"/>
    <x v="19"/>
    <n v="3"/>
    <x v="0"/>
    <s v="Cash"/>
    <s v="In Store"/>
    <s v="Yes"/>
    <m/>
    <x v="2"/>
    <x v="3"/>
    <x v="2"/>
    <x v="5"/>
    <n v="343.42"/>
    <x v="3"/>
    <s v="Central Region"/>
    <s v="Low"/>
    <s v="December"/>
    <s v="Q4"/>
    <s v="No"/>
    <n v="0"/>
    <n v="51.512999999999998"/>
    <n v="394.93299999999999"/>
  </r>
  <r>
    <n v="6197"/>
    <s v="R07884"/>
    <x v="422"/>
    <n v="40"/>
    <x v="1"/>
    <x v="3"/>
    <x v="39"/>
    <n v="2"/>
    <x v="1"/>
    <s v="Debit Card"/>
    <s v="In Store"/>
    <s v="No"/>
    <s v="Item missing accessories"/>
    <x v="0"/>
    <x v="1"/>
    <x v="1"/>
    <x v="3"/>
    <n v="24904.86"/>
    <x v="6"/>
    <s v="Central Region"/>
    <s v="High"/>
    <s v="February"/>
    <s v="Q1"/>
    <s v="Yes"/>
    <n v="1"/>
    <n v="3735.7289999999998"/>
    <n v="28640.589"/>
  </r>
  <r>
    <n v="6199"/>
    <s v="R04501"/>
    <x v="494"/>
    <n v="46"/>
    <x v="1"/>
    <x v="8"/>
    <x v="39"/>
    <n v="5"/>
    <x v="1"/>
    <s v="Credit Card"/>
    <s v="Click &amp; Collect"/>
    <s v="No"/>
    <s v="Excellent value"/>
    <x v="1"/>
    <x v="0"/>
    <x v="1"/>
    <x v="4"/>
    <n v="24904.86"/>
    <x v="6"/>
    <s v="Eastern Region"/>
    <s v="High"/>
    <s v="October"/>
    <s v="Q4"/>
    <s v="Yes"/>
    <n v="1"/>
    <n v="3735.7289999999998"/>
    <n v="28640.589"/>
  </r>
  <r>
    <n v="6200"/>
    <s v="R04648"/>
    <x v="263"/>
    <n v="28"/>
    <x v="0"/>
    <x v="2"/>
    <x v="108"/>
    <n v="5"/>
    <x v="0"/>
    <s v="EFT"/>
    <s v="Click &amp; Collect"/>
    <s v="No"/>
    <s v="Worth the money"/>
    <x v="1"/>
    <x v="0"/>
    <x v="1"/>
    <x v="1"/>
    <n v="880.49"/>
    <x v="5"/>
    <s v="Northern Region"/>
    <s v="Medium"/>
    <s v="October"/>
    <s v="Q4"/>
    <s v="No"/>
    <n v="0"/>
    <n v="132.0735"/>
    <n v="1012.5635"/>
  </r>
  <r>
    <n v="6201"/>
    <s v="R02039"/>
    <x v="307"/>
    <n v="38"/>
    <x v="2"/>
    <x v="8"/>
    <x v="64"/>
    <n v="2"/>
    <x v="1"/>
    <s v="Debit Card"/>
    <s v="Home Delivery"/>
    <s v="Yes"/>
    <s v="Instructions unclear"/>
    <x v="0"/>
    <x v="2"/>
    <x v="0"/>
    <x v="3"/>
    <n v="119.63"/>
    <x v="3"/>
    <s v="Eastern Region"/>
    <s v="Low"/>
    <s v="May"/>
    <s v="Q2"/>
    <s v="No"/>
    <n v="1"/>
    <n v="17.944499999999998"/>
    <n v="137.57449999999997"/>
  </r>
  <r>
    <n v="6202"/>
    <s v="R09840"/>
    <x v="175"/>
    <n v="46"/>
    <x v="0"/>
    <x v="1"/>
    <x v="66"/>
    <n v="5"/>
    <x v="0"/>
    <s v="Mobile Payment"/>
    <s v="In Store"/>
    <s v="No"/>
    <s v="Excellent value"/>
    <x v="1"/>
    <x v="0"/>
    <x v="1"/>
    <x v="4"/>
    <n v="759.97"/>
    <x v="8"/>
    <s v="Southern Region"/>
    <s v="Medium"/>
    <s v="October"/>
    <s v="Q4"/>
    <s v="No"/>
    <n v="0"/>
    <n v="113.99550000000001"/>
    <n v="873.96550000000002"/>
  </r>
  <r>
    <n v="6206"/>
    <s v="R02330"/>
    <x v="229"/>
    <n v="36"/>
    <x v="0"/>
    <x v="7"/>
    <x v="5"/>
    <n v="5"/>
    <x v="0"/>
    <s v="Debit Card"/>
    <s v="Home Delivery"/>
    <s v="Yes"/>
    <s v="Very fast delivery"/>
    <x v="1"/>
    <x v="0"/>
    <x v="1"/>
    <x v="3"/>
    <n v="1158.56"/>
    <x v="4"/>
    <s v="Western Region"/>
    <s v="Medium"/>
    <s v="November"/>
    <s v="Q4"/>
    <s v="No"/>
    <n v="0"/>
    <n v="173.78399999999999"/>
    <n v="1332.3439999999998"/>
  </r>
  <r>
    <n v="6207"/>
    <s v="R09266"/>
    <x v="451"/>
    <n v="32"/>
    <x v="0"/>
    <x v="5"/>
    <x v="13"/>
    <n v="5"/>
    <x v="1"/>
    <s v="Cash"/>
    <s v="Home Delivery"/>
    <s v="No"/>
    <s v="Arrived damaged"/>
    <x v="1"/>
    <x v="1"/>
    <x v="0"/>
    <x v="1"/>
    <n v="3576.97"/>
    <x v="5"/>
    <s v="Western Region"/>
    <s v="Medium"/>
    <s v="December"/>
    <s v="Q4"/>
    <s v="No"/>
    <n v="1"/>
    <n v="536.54549999999995"/>
    <n v="4113.5154999999995"/>
  </r>
  <r>
    <n v="6209"/>
    <s v="R07496"/>
    <x v="706"/>
    <n v="73"/>
    <x v="0"/>
    <x v="2"/>
    <x v="41"/>
    <n v="4"/>
    <x v="0"/>
    <s v="Cash"/>
    <s v="Click &amp; Collect"/>
    <s v="No"/>
    <s v="Very comfortable"/>
    <x v="4"/>
    <x v="0"/>
    <x v="1"/>
    <x v="5"/>
    <n v="13261"/>
    <x v="6"/>
    <s v="Northern Region"/>
    <s v="High"/>
    <s v="May"/>
    <s v="Q2"/>
    <s v="Yes"/>
    <n v="0"/>
    <n v="1989.1499999999999"/>
    <n v="15250.15"/>
  </r>
  <r>
    <n v="6211"/>
    <s v="R09506"/>
    <x v="199"/>
    <n v="74"/>
    <x v="1"/>
    <x v="0"/>
    <x v="24"/>
    <n v="1"/>
    <x v="0"/>
    <s v="Debit Card"/>
    <s v="In Store"/>
    <s v="No"/>
    <s v="Product was disappointing"/>
    <x v="3"/>
    <x v="1"/>
    <x v="1"/>
    <x v="5"/>
    <n v="44114.21"/>
    <x v="6"/>
    <s v="Northern Region"/>
    <s v="High"/>
    <s v="June"/>
    <s v="Q2"/>
    <s v="Yes"/>
    <n v="0"/>
    <n v="6617.1314999999995"/>
    <n v="50731.341499999995"/>
  </r>
  <r>
    <n v="6212"/>
    <s v="R04747"/>
    <x v="259"/>
    <n v="39"/>
    <x v="0"/>
    <x v="2"/>
    <x v="32"/>
    <n v="2"/>
    <x v="0"/>
    <s v="Credit Card"/>
    <s v="Click &amp; Collect"/>
    <s v="No"/>
    <m/>
    <x v="0"/>
    <x v="3"/>
    <x v="2"/>
    <x v="3"/>
    <n v="3086.4"/>
    <x v="7"/>
    <s v="Northern Region"/>
    <s v="Medium"/>
    <s v="March"/>
    <s v="Q1"/>
    <s v="No"/>
    <n v="0"/>
    <n v="462.96"/>
    <n v="3549.3599999999997"/>
  </r>
  <r>
    <n v="6213"/>
    <s v="R09509"/>
    <x v="185"/>
    <n v="19"/>
    <x v="2"/>
    <x v="5"/>
    <x v="69"/>
    <n v="1"/>
    <x v="1"/>
    <s v="Debit Card"/>
    <s v="Click &amp; Collect"/>
    <s v="No"/>
    <s v="Looks premium"/>
    <x v="3"/>
    <x v="0"/>
    <x v="0"/>
    <x v="2"/>
    <n v="1907.49"/>
    <x v="0"/>
    <s v="Western Region"/>
    <s v="Medium"/>
    <s v="March"/>
    <s v="Q1"/>
    <s v="No"/>
    <n v="1"/>
    <n v="286.12349999999998"/>
    <n v="2193.6134999999999"/>
  </r>
  <r>
    <n v="6214"/>
    <s v="R06715"/>
    <x v="537"/>
    <n v="26"/>
    <x v="1"/>
    <x v="4"/>
    <x v="66"/>
    <n v="4"/>
    <x v="1"/>
    <s v="Cash"/>
    <s v="Click &amp; Collect"/>
    <s v="Yes"/>
    <s v="Customer support was excellent"/>
    <x v="4"/>
    <x v="0"/>
    <x v="1"/>
    <x v="1"/>
    <n v="759.97"/>
    <x v="8"/>
    <s v="Central Region"/>
    <s v="Medium"/>
    <s v="April"/>
    <s v="Q2"/>
    <s v="No"/>
    <n v="1"/>
    <n v="113.99550000000001"/>
    <n v="873.96550000000002"/>
  </r>
  <r>
    <n v="6215"/>
    <s v="R06862"/>
    <x v="465"/>
    <n v="35"/>
    <x v="1"/>
    <x v="1"/>
    <x v="86"/>
    <n v="2"/>
    <x v="0"/>
    <s v="EFT"/>
    <s v="Home Delivery"/>
    <s v="No"/>
    <s v="Great customer service"/>
    <x v="0"/>
    <x v="0"/>
    <x v="0"/>
    <x v="3"/>
    <n v="5258.73"/>
    <x v="2"/>
    <s v="Southern Region"/>
    <s v="High"/>
    <s v="August"/>
    <s v="Q3"/>
    <s v="Yes"/>
    <n v="0"/>
    <n v="788.80949999999996"/>
    <n v="6047.539499999999"/>
  </r>
  <r>
    <n v="6216"/>
    <s v="R08701"/>
    <x v="597"/>
    <n v="32"/>
    <x v="1"/>
    <x v="2"/>
    <x v="59"/>
    <n v="4"/>
    <x v="0"/>
    <s v="Cash"/>
    <s v="Click &amp; Collect"/>
    <s v="Yes"/>
    <s v="Highly recommend"/>
    <x v="4"/>
    <x v="0"/>
    <x v="1"/>
    <x v="1"/>
    <n v="8798.49"/>
    <x v="4"/>
    <s v="Northern Region"/>
    <s v="High"/>
    <s v="January"/>
    <s v="Q1"/>
    <s v="Yes"/>
    <n v="0"/>
    <n v="1319.7735"/>
    <n v="10118.263499999999"/>
  </r>
  <r>
    <n v="6217"/>
    <s v="R02402"/>
    <x v="206"/>
    <n v="42"/>
    <x v="0"/>
    <x v="1"/>
    <x v="60"/>
    <n v="1"/>
    <x v="1"/>
    <s v="Credit Card"/>
    <s v="Home Delivery"/>
    <s v="No"/>
    <s v="Exactly as advertised"/>
    <x v="3"/>
    <x v="0"/>
    <x v="0"/>
    <x v="3"/>
    <n v="5064"/>
    <x v="2"/>
    <s v="Southern Region"/>
    <s v="High"/>
    <s v="February"/>
    <s v="Q1"/>
    <s v="Yes"/>
    <n v="1"/>
    <n v="759.6"/>
    <n v="5823.5999999999995"/>
  </r>
  <r>
    <n v="6218"/>
    <s v="R05521"/>
    <x v="696"/>
    <n v="48"/>
    <x v="2"/>
    <x v="3"/>
    <x v="100"/>
    <n v="4"/>
    <x v="0"/>
    <s v="EFT"/>
    <s v="Home Delivery"/>
    <s v="Yes"/>
    <s v="Highly recommend"/>
    <x v="4"/>
    <x v="0"/>
    <x v="1"/>
    <x v="4"/>
    <n v="5432.76"/>
    <x v="5"/>
    <s v="Central Region"/>
    <s v="High"/>
    <s v="May"/>
    <s v="Q2"/>
    <s v="Yes"/>
    <n v="0"/>
    <n v="814.91399999999999"/>
    <n v="6247.674"/>
  </r>
  <r>
    <n v="6219"/>
    <s v="R01217"/>
    <x v="73"/>
    <n v="19"/>
    <x v="1"/>
    <x v="2"/>
    <x v="110"/>
    <n v="1"/>
    <x v="0"/>
    <s v="Credit Card"/>
    <s v="In Store"/>
    <s v="No"/>
    <s v="Excellent value"/>
    <x v="3"/>
    <x v="0"/>
    <x v="0"/>
    <x v="2"/>
    <n v="2216.12"/>
    <x v="1"/>
    <s v="Northern Region"/>
    <s v="Medium"/>
    <s v="February"/>
    <s v="Q1"/>
    <s v="No"/>
    <n v="0"/>
    <n v="332.41799999999995"/>
    <n v="2548.5379999999996"/>
  </r>
  <r>
    <n v="6221"/>
    <s v="R06021"/>
    <x v="166"/>
    <m/>
    <x v="2"/>
    <x v="6"/>
    <x v="13"/>
    <n v="3"/>
    <x v="0"/>
    <s v="Cash"/>
    <s v="Home Delivery"/>
    <s v="No"/>
    <s v="Delivery delayed"/>
    <x v="2"/>
    <x v="1"/>
    <x v="0"/>
    <x v="6"/>
    <n v="3576.97"/>
    <x v="5"/>
    <s v="Gauteng Region"/>
    <s v="Medium"/>
    <s v="October"/>
    <s v="Q4"/>
    <s v="No"/>
    <n v="0"/>
    <n v="536.54549999999995"/>
    <n v="4113.5154999999995"/>
  </r>
  <r>
    <n v="6222"/>
    <s v="R07095"/>
    <x v="685"/>
    <n v="43"/>
    <x v="2"/>
    <x v="5"/>
    <x v="60"/>
    <n v="2"/>
    <x v="1"/>
    <s v="Credit Card"/>
    <s v="Click &amp; Collect"/>
    <s v="No"/>
    <m/>
    <x v="0"/>
    <x v="3"/>
    <x v="2"/>
    <x v="3"/>
    <n v="5064"/>
    <x v="2"/>
    <s v="Western Region"/>
    <s v="High"/>
    <s v="December"/>
    <s v="Q4"/>
    <s v="Yes"/>
    <n v="1"/>
    <n v="759.6"/>
    <n v="5823.5999999999995"/>
  </r>
  <r>
    <n v="6223"/>
    <s v="R01065"/>
    <x v="522"/>
    <m/>
    <x v="2"/>
    <x v="7"/>
    <x v="54"/>
    <n v="3"/>
    <x v="0"/>
    <s v="EFT"/>
    <s v="Click &amp; Collect"/>
    <s v="No"/>
    <s v="Delivery delayed"/>
    <x v="2"/>
    <x v="1"/>
    <x v="0"/>
    <x v="6"/>
    <n v="1940.64"/>
    <x v="4"/>
    <s v="Western Region"/>
    <s v="Medium"/>
    <s v="March"/>
    <s v="Q1"/>
    <s v="No"/>
    <n v="0"/>
    <n v="291.096"/>
    <n v="2231.7359999999999"/>
  </r>
  <r>
    <n v="6224"/>
    <s v="R03787"/>
    <x v="186"/>
    <n v="70"/>
    <x v="0"/>
    <x v="5"/>
    <x v="58"/>
    <n v="3"/>
    <x v="1"/>
    <s v="Cash"/>
    <s v="Home Delivery"/>
    <s v="No"/>
    <s v="Excellent value"/>
    <x v="2"/>
    <x v="0"/>
    <x v="0"/>
    <x v="5"/>
    <n v="2603.98"/>
    <x v="0"/>
    <s v="Western Region"/>
    <s v="Medium"/>
    <s v="December"/>
    <s v="Q4"/>
    <s v="No"/>
    <n v="1"/>
    <n v="390.59699999999998"/>
    <n v="2994.5769999999998"/>
  </r>
  <r>
    <n v="6225"/>
    <s v="R04411"/>
    <x v="239"/>
    <n v="63"/>
    <x v="1"/>
    <x v="6"/>
    <x v="44"/>
    <n v="5"/>
    <x v="0"/>
    <s v="Debit Card"/>
    <s v="Click &amp; Collect"/>
    <s v="No"/>
    <s v="Product exceeded expectations"/>
    <x v="1"/>
    <x v="0"/>
    <x v="1"/>
    <x v="0"/>
    <n v="2849.09"/>
    <x v="7"/>
    <s v="Gauteng Region"/>
    <s v="Medium"/>
    <s v="June"/>
    <s v="Q2"/>
    <s v="No"/>
    <n v="0"/>
    <n v="427.36349999999999"/>
    <n v="3276.4535000000001"/>
  </r>
  <r>
    <n v="6226"/>
    <s v="R08474"/>
    <x v="713"/>
    <n v="26"/>
    <x v="2"/>
    <x v="3"/>
    <x v="64"/>
    <n v="3"/>
    <x v="0"/>
    <s v="Mobile Payment"/>
    <s v="Click &amp; Collect"/>
    <s v="No"/>
    <s v="Arrived damaged"/>
    <x v="2"/>
    <x v="1"/>
    <x v="0"/>
    <x v="1"/>
    <n v="119.63"/>
    <x v="3"/>
    <s v="Central Region"/>
    <s v="Low"/>
    <s v="March"/>
    <s v="Q1"/>
    <s v="No"/>
    <n v="0"/>
    <n v="17.944499999999998"/>
    <n v="137.57449999999997"/>
  </r>
  <r>
    <n v="6227"/>
    <s v="R09322"/>
    <x v="187"/>
    <n v="29"/>
    <x v="1"/>
    <x v="1"/>
    <x v="44"/>
    <n v="1"/>
    <x v="0"/>
    <s v="EFT"/>
    <s v="Click &amp; Collect"/>
    <s v="No"/>
    <s v="Arrived damaged"/>
    <x v="3"/>
    <x v="1"/>
    <x v="1"/>
    <x v="1"/>
    <n v="2849.09"/>
    <x v="7"/>
    <s v="Southern Region"/>
    <s v="Medium"/>
    <s v="December"/>
    <s v="Q4"/>
    <s v="No"/>
    <n v="0"/>
    <n v="427.36349999999999"/>
    <n v="3276.4535000000001"/>
  </r>
  <r>
    <n v="6228"/>
    <s v="R05524"/>
    <x v="22"/>
    <n v="26"/>
    <x v="2"/>
    <x v="3"/>
    <x v="5"/>
    <n v="2"/>
    <x v="1"/>
    <s v="Debit Card"/>
    <s v="In Store"/>
    <s v="No"/>
    <s v="Easy to assemble"/>
    <x v="0"/>
    <x v="0"/>
    <x v="0"/>
    <x v="1"/>
    <n v="1158.56"/>
    <x v="4"/>
    <s v="Central Region"/>
    <s v="Medium"/>
    <s v="February"/>
    <s v="Q1"/>
    <s v="No"/>
    <n v="1"/>
    <n v="173.78399999999999"/>
    <n v="1332.3439999999998"/>
  </r>
  <r>
    <n v="6229"/>
    <s v="R05997"/>
    <x v="103"/>
    <n v="65"/>
    <x v="0"/>
    <x v="5"/>
    <x v="98"/>
    <n v="2"/>
    <x v="1"/>
    <s v="EFT"/>
    <s v="In Store"/>
    <s v="No"/>
    <s v="Fits perfectly"/>
    <x v="0"/>
    <x v="0"/>
    <x v="0"/>
    <x v="5"/>
    <n v="40.11"/>
    <x v="3"/>
    <s v="Western Region"/>
    <s v="Low"/>
    <s v="November"/>
    <s v="Q4"/>
    <s v="No"/>
    <n v="1"/>
    <n v="6.0164999999999997"/>
    <n v="46.126499999999993"/>
  </r>
  <r>
    <n v="6230"/>
    <s v="R08971"/>
    <x v="678"/>
    <m/>
    <x v="1"/>
    <x v="8"/>
    <x v="123"/>
    <n v="1"/>
    <x v="0"/>
    <s v="Debit Card"/>
    <s v="Home Delivery"/>
    <s v="No"/>
    <s v="Looks premium"/>
    <x v="3"/>
    <x v="0"/>
    <x v="0"/>
    <x v="6"/>
    <n v="2977.47"/>
    <x v="7"/>
    <s v="Eastern Region"/>
    <s v="Medium"/>
    <s v="March"/>
    <s v="Q1"/>
    <s v="No"/>
    <n v="0"/>
    <n v="446.62049999999994"/>
    <n v="3424.0904999999993"/>
  </r>
  <r>
    <n v="6231"/>
    <s v="R05889"/>
    <x v="311"/>
    <n v="26"/>
    <x v="1"/>
    <x v="0"/>
    <x v="44"/>
    <n v="4"/>
    <x v="1"/>
    <s v="EFT"/>
    <s v="Click &amp; Collect"/>
    <s v="No"/>
    <s v="Fits perfectly"/>
    <x v="4"/>
    <x v="0"/>
    <x v="1"/>
    <x v="1"/>
    <n v="2849.09"/>
    <x v="7"/>
    <s v="Northern Region"/>
    <s v="Medium"/>
    <s v="February"/>
    <s v="Q1"/>
    <s v="No"/>
    <n v="1"/>
    <n v="427.36349999999999"/>
    <n v="3276.4535000000001"/>
  </r>
  <r>
    <n v="6232"/>
    <s v="R02162"/>
    <x v="655"/>
    <n v="41"/>
    <x v="2"/>
    <x v="4"/>
    <x v="29"/>
    <n v="5"/>
    <x v="1"/>
    <s v="Debit Card"/>
    <s v="In Store"/>
    <s v="No"/>
    <s v="Product exceeded expectations"/>
    <x v="1"/>
    <x v="0"/>
    <x v="1"/>
    <x v="3"/>
    <n v="1355.08"/>
    <x v="2"/>
    <s v="Central Region"/>
    <s v="Medium"/>
    <s v="July"/>
    <s v="Q3"/>
    <s v="No"/>
    <n v="1"/>
    <n v="203.26199999999997"/>
    <n v="1558.3419999999999"/>
  </r>
  <r>
    <n v="6233"/>
    <s v="R03009"/>
    <x v="567"/>
    <n v="24"/>
    <x v="1"/>
    <x v="0"/>
    <x v="89"/>
    <n v="5"/>
    <x v="0"/>
    <s v="Credit Card"/>
    <s v="Home Delivery"/>
    <s v="Yes"/>
    <s v="Excellent product"/>
    <x v="1"/>
    <x v="0"/>
    <x v="1"/>
    <x v="2"/>
    <n v="574.49"/>
    <x v="4"/>
    <s v="Northern Region"/>
    <s v="Medium"/>
    <s v="April"/>
    <s v="Q2"/>
    <s v="No"/>
    <n v="0"/>
    <n v="86.173500000000004"/>
    <n v="660.6635"/>
  </r>
  <r>
    <n v="6234"/>
    <s v="R01106"/>
    <x v="483"/>
    <n v="69"/>
    <x v="0"/>
    <x v="6"/>
    <x v="121"/>
    <n v="1"/>
    <x v="0"/>
    <s v="Mobile Payment"/>
    <s v="Click &amp; Collect"/>
    <s v="No"/>
    <s v="Customer support was excellent"/>
    <x v="3"/>
    <x v="0"/>
    <x v="0"/>
    <x v="5"/>
    <n v="85.25"/>
    <x v="1"/>
    <s v="Gauteng Region"/>
    <s v="Low"/>
    <s v="September"/>
    <s v="Q3"/>
    <s v="No"/>
    <n v="0"/>
    <n v="12.7875"/>
    <n v="98.037499999999994"/>
  </r>
  <r>
    <n v="6235"/>
    <s v="R06879"/>
    <x v="718"/>
    <n v="75"/>
    <x v="2"/>
    <x v="0"/>
    <x v="16"/>
    <n v="3"/>
    <x v="1"/>
    <s v="Cash"/>
    <s v="Home Delivery"/>
    <s v="No"/>
    <s v="Item missing accessories"/>
    <x v="2"/>
    <x v="1"/>
    <x v="0"/>
    <x v="5"/>
    <n v="368.99"/>
    <x v="0"/>
    <s v="Northern Region"/>
    <s v="Low"/>
    <s v="September"/>
    <s v="Q3"/>
    <s v="No"/>
    <n v="1"/>
    <n v="55.348500000000001"/>
    <n v="424.33849999999995"/>
  </r>
  <r>
    <n v="6236"/>
    <s v="R00693"/>
    <x v="195"/>
    <n v="52"/>
    <x v="2"/>
    <x v="6"/>
    <x v="0"/>
    <n v="4"/>
    <x v="0"/>
    <s v="EFT"/>
    <s v="In Store"/>
    <s v="Yes"/>
    <s v="Excellent product"/>
    <x v="4"/>
    <x v="0"/>
    <x v="1"/>
    <x v="4"/>
    <n v="2479.5700000000002"/>
    <x v="0"/>
    <s v="Gauteng Region"/>
    <s v="Medium"/>
    <s v="November"/>
    <s v="Q4"/>
    <s v="No"/>
    <n v="0"/>
    <n v="371.93549999999999"/>
    <n v="2851.5054999999998"/>
  </r>
  <r>
    <n v="6238"/>
    <s v="R04957"/>
    <x v="286"/>
    <n v="50"/>
    <x v="1"/>
    <x v="0"/>
    <x v="13"/>
    <n v="1"/>
    <x v="0"/>
    <s v="Mobile Payment"/>
    <s v="In Store"/>
    <s v="Yes"/>
    <s v="Highly recommend"/>
    <x v="3"/>
    <x v="0"/>
    <x v="0"/>
    <x v="4"/>
    <n v="3576.97"/>
    <x v="5"/>
    <s v="Northern Region"/>
    <s v="Medium"/>
    <s v="October"/>
    <s v="Q4"/>
    <s v="No"/>
    <n v="0"/>
    <n v="536.54549999999995"/>
    <n v="4113.5154999999995"/>
  </r>
  <r>
    <n v="6239"/>
    <s v="R06821"/>
    <x v="417"/>
    <n v="30"/>
    <x v="1"/>
    <x v="7"/>
    <x v="87"/>
    <n v="3"/>
    <x v="0"/>
    <s v="Cash"/>
    <s v="Click &amp; Collect"/>
    <s v="No"/>
    <s v="Delivery delayed"/>
    <x v="2"/>
    <x v="1"/>
    <x v="0"/>
    <x v="1"/>
    <n v="828.82"/>
    <x v="5"/>
    <s v="Western Region"/>
    <s v="Medium"/>
    <s v="January"/>
    <s v="Q1"/>
    <s v="No"/>
    <n v="0"/>
    <n v="124.32300000000001"/>
    <n v="953.14300000000003"/>
  </r>
  <r>
    <n v="6240"/>
    <s v="R08611"/>
    <x v="655"/>
    <n v="32"/>
    <x v="0"/>
    <x v="3"/>
    <x v="116"/>
    <n v="3"/>
    <x v="1"/>
    <s v="Cash"/>
    <s v="In Store"/>
    <s v="Yes"/>
    <s v="Exactly as advertised"/>
    <x v="2"/>
    <x v="0"/>
    <x v="0"/>
    <x v="1"/>
    <n v="11052.57"/>
    <x v="6"/>
    <s v="Central Region"/>
    <s v="High"/>
    <s v="July"/>
    <s v="Q3"/>
    <s v="Yes"/>
    <n v="1"/>
    <n v="1657.8854999999999"/>
    <n v="12710.455499999998"/>
  </r>
  <r>
    <n v="6241"/>
    <s v="R04370"/>
    <x v="332"/>
    <m/>
    <x v="2"/>
    <x v="0"/>
    <x v="84"/>
    <n v="4"/>
    <x v="1"/>
    <s v="Cash"/>
    <s v="Click &amp; Collect"/>
    <s v="Yes"/>
    <s v="Exactly as advertised"/>
    <x v="4"/>
    <x v="0"/>
    <x v="1"/>
    <x v="6"/>
    <n v="27.35"/>
    <x v="3"/>
    <s v="Northern Region"/>
    <s v="Low"/>
    <s v="April"/>
    <s v="Q2"/>
    <s v="No"/>
    <n v="1"/>
    <n v="4.1025"/>
    <n v="31.452500000000001"/>
  </r>
  <r>
    <n v="6242"/>
    <s v="R02766"/>
    <x v="249"/>
    <n v="68"/>
    <x v="2"/>
    <x v="3"/>
    <x v="59"/>
    <n v="2"/>
    <x v="1"/>
    <s v="Debit Card"/>
    <s v="Click &amp; Collect"/>
    <s v="Yes"/>
    <s v="Poor packaging"/>
    <x v="0"/>
    <x v="1"/>
    <x v="1"/>
    <x v="5"/>
    <n v="8798.49"/>
    <x v="4"/>
    <s v="Central Region"/>
    <s v="High"/>
    <s v="October"/>
    <s v="Q4"/>
    <s v="Yes"/>
    <n v="1"/>
    <n v="1319.7735"/>
    <n v="10118.263499999999"/>
  </r>
  <r>
    <n v="6243"/>
    <s v="R03930"/>
    <x v="91"/>
    <n v="78"/>
    <x v="2"/>
    <x v="1"/>
    <x v="99"/>
    <n v="4"/>
    <x v="0"/>
    <s v="Debit Card"/>
    <s v="Click &amp; Collect"/>
    <s v="Yes"/>
    <s v="Arrived damaged"/>
    <x v="4"/>
    <x v="1"/>
    <x v="0"/>
    <x v="5"/>
    <n v="786.78"/>
    <x v="8"/>
    <s v="Southern Region"/>
    <s v="Medium"/>
    <s v="September"/>
    <s v="Q3"/>
    <s v="No"/>
    <n v="0"/>
    <n v="118.017"/>
    <n v="904.79699999999991"/>
  </r>
  <r>
    <n v="6244"/>
    <s v="R09599"/>
    <x v="519"/>
    <n v="58"/>
    <x v="1"/>
    <x v="2"/>
    <x v="64"/>
    <n v="5"/>
    <x v="1"/>
    <s v="Credit Card"/>
    <s v="In Store"/>
    <s v="Yes"/>
    <s v="Long waiting time"/>
    <x v="1"/>
    <x v="1"/>
    <x v="0"/>
    <x v="0"/>
    <n v="119.63"/>
    <x v="3"/>
    <s v="Northern Region"/>
    <s v="Low"/>
    <s v="February"/>
    <s v="Q1"/>
    <s v="No"/>
    <n v="1"/>
    <n v="17.944499999999998"/>
    <n v="137.57449999999997"/>
  </r>
  <r>
    <n v="6246"/>
    <s v="R09080"/>
    <x v="293"/>
    <n v="18"/>
    <x v="1"/>
    <x v="2"/>
    <x v="36"/>
    <n v="3"/>
    <x v="0"/>
    <s v="Mobile Payment"/>
    <s v="Click &amp; Collect"/>
    <s v="No"/>
    <s v="Highly recommend"/>
    <x v="2"/>
    <x v="0"/>
    <x v="0"/>
    <x v="2"/>
    <n v="13056.99"/>
    <x v="6"/>
    <s v="Northern Region"/>
    <s v="High"/>
    <s v="July"/>
    <s v="Q3"/>
    <s v="Yes"/>
    <n v="0"/>
    <n v="1958.5484999999999"/>
    <n v="15015.538499999999"/>
  </r>
  <r>
    <n v="6247"/>
    <s v="R09920"/>
    <x v="187"/>
    <n v="43"/>
    <x v="0"/>
    <x v="4"/>
    <x v="6"/>
    <n v="5"/>
    <x v="0"/>
    <s v="Cash"/>
    <s v="In Store"/>
    <s v="No"/>
    <s v="Highly recommend"/>
    <x v="1"/>
    <x v="0"/>
    <x v="1"/>
    <x v="3"/>
    <n v="409.06"/>
    <x v="5"/>
    <s v="Central Region"/>
    <s v="Low"/>
    <s v="December"/>
    <s v="Q4"/>
    <s v="No"/>
    <n v="0"/>
    <n v="61.358999999999995"/>
    <n v="470.41899999999998"/>
  </r>
  <r>
    <n v="6248"/>
    <s v="R00629"/>
    <x v="318"/>
    <n v="64"/>
    <x v="0"/>
    <x v="1"/>
    <x v="58"/>
    <n v="5"/>
    <x v="0"/>
    <s v="Cash"/>
    <s v="Click &amp; Collect"/>
    <s v="No"/>
    <s v="Would definitely buy again"/>
    <x v="1"/>
    <x v="0"/>
    <x v="1"/>
    <x v="0"/>
    <n v="2603.98"/>
    <x v="0"/>
    <s v="Southern Region"/>
    <s v="Medium"/>
    <s v="April"/>
    <s v="Q2"/>
    <s v="No"/>
    <n v="0"/>
    <n v="390.59699999999998"/>
    <n v="2994.5769999999998"/>
  </r>
  <r>
    <n v="6250"/>
    <s v="R06456"/>
    <x v="665"/>
    <n v="30"/>
    <x v="2"/>
    <x v="3"/>
    <x v="51"/>
    <n v="5"/>
    <x v="0"/>
    <s v="Credit Card"/>
    <s v="Home Delivery"/>
    <s v="Yes"/>
    <s v="Fits perfectly"/>
    <x v="1"/>
    <x v="0"/>
    <x v="1"/>
    <x v="1"/>
    <n v="209.53"/>
    <x v="3"/>
    <s v="Central Region"/>
    <s v="Low"/>
    <s v="January"/>
    <s v="Q1"/>
    <s v="No"/>
    <n v="0"/>
    <n v="31.429499999999997"/>
    <n v="240.95949999999999"/>
  </r>
  <r>
    <n v="6251"/>
    <s v="R09612"/>
    <x v="308"/>
    <n v="50"/>
    <x v="2"/>
    <x v="2"/>
    <x v="19"/>
    <n v="1"/>
    <x v="0"/>
    <s v="Cash"/>
    <s v="Home Delivery"/>
    <s v="No"/>
    <s v="Looks premium"/>
    <x v="3"/>
    <x v="0"/>
    <x v="0"/>
    <x v="4"/>
    <n v="343.42"/>
    <x v="3"/>
    <s v="Northern Region"/>
    <s v="Low"/>
    <s v="February"/>
    <s v="Q1"/>
    <s v="No"/>
    <n v="0"/>
    <n v="51.512999999999998"/>
    <n v="394.93299999999999"/>
  </r>
  <r>
    <n v="6252"/>
    <s v="R03825"/>
    <x v="538"/>
    <n v="79"/>
    <x v="1"/>
    <x v="0"/>
    <x v="73"/>
    <n v="2"/>
    <x v="0"/>
    <s v="Credit Card"/>
    <s v="Click &amp; Collect"/>
    <s v="Yes"/>
    <s v="Very fast delivery"/>
    <x v="0"/>
    <x v="0"/>
    <x v="0"/>
    <x v="5"/>
    <n v="657.5"/>
    <x v="5"/>
    <s v="Northern Region"/>
    <s v="Medium"/>
    <s v="July"/>
    <s v="Q3"/>
    <s v="No"/>
    <n v="0"/>
    <n v="98.625"/>
    <n v="756.12499999999989"/>
  </r>
  <r>
    <n v="6253"/>
    <s v="R09118"/>
    <x v="287"/>
    <n v="29"/>
    <x v="2"/>
    <x v="1"/>
    <x v="105"/>
    <n v="4"/>
    <x v="1"/>
    <s v="Credit Card"/>
    <s v="In Store"/>
    <s v="Yes"/>
    <s v="Highly recommend"/>
    <x v="4"/>
    <x v="0"/>
    <x v="1"/>
    <x v="1"/>
    <n v="96.11"/>
    <x v="8"/>
    <s v="Southern Region"/>
    <s v="Low"/>
    <s v="December"/>
    <s v="Q4"/>
    <s v="No"/>
    <n v="1"/>
    <n v="14.416499999999999"/>
    <n v="110.52649999999998"/>
  </r>
  <r>
    <n v="6254"/>
    <s v="R02653"/>
    <x v="600"/>
    <n v="21"/>
    <x v="1"/>
    <x v="1"/>
    <x v="83"/>
    <n v="1"/>
    <x v="1"/>
    <s v="EFT"/>
    <s v="In Store"/>
    <s v="No"/>
    <s v="Excellent value"/>
    <x v="3"/>
    <x v="0"/>
    <x v="0"/>
    <x v="2"/>
    <n v="3521.64"/>
    <x v="5"/>
    <s v="Southern Region"/>
    <s v="Medium"/>
    <s v="February"/>
    <s v="Q1"/>
    <s v="No"/>
    <n v="1"/>
    <n v="528.24599999999998"/>
    <n v="4049.8859999999995"/>
  </r>
  <r>
    <n v="6255"/>
    <s v="R09249"/>
    <x v="58"/>
    <n v="80"/>
    <x v="2"/>
    <x v="0"/>
    <x v="112"/>
    <n v="5"/>
    <x v="0"/>
    <s v="Cash"/>
    <s v="Click &amp; Collect"/>
    <s v="No"/>
    <s v="Item missing accessories"/>
    <x v="1"/>
    <x v="1"/>
    <x v="0"/>
    <x v="5"/>
    <n v="1482.94"/>
    <x v="5"/>
    <s v="Northern Region"/>
    <s v="Medium"/>
    <s v="November"/>
    <s v="Q4"/>
    <s v="No"/>
    <n v="0"/>
    <n v="222.441"/>
    <n v="1705.3809999999999"/>
  </r>
  <r>
    <n v="6257"/>
    <s v="R02177"/>
    <x v="182"/>
    <n v="46"/>
    <x v="1"/>
    <x v="1"/>
    <x v="57"/>
    <n v="2"/>
    <x v="1"/>
    <s v="EFT"/>
    <s v="Home Delivery"/>
    <s v="No"/>
    <s v="Easy online ordering"/>
    <x v="0"/>
    <x v="0"/>
    <x v="0"/>
    <x v="4"/>
    <n v="551.66"/>
    <x v="0"/>
    <s v="Southern Region"/>
    <s v="Medium"/>
    <s v="March"/>
    <s v="Q1"/>
    <s v="No"/>
    <n v="1"/>
    <n v="82.748999999999995"/>
    <n v="634.40899999999988"/>
  </r>
  <r>
    <n v="6259"/>
    <s v="R09405"/>
    <x v="106"/>
    <n v="40"/>
    <x v="2"/>
    <x v="8"/>
    <x v="87"/>
    <n v="1"/>
    <x v="0"/>
    <s v="Debit Card"/>
    <s v="Click &amp; Collect"/>
    <s v="Yes"/>
    <s v="Item missing accessories"/>
    <x v="3"/>
    <x v="1"/>
    <x v="1"/>
    <x v="3"/>
    <n v="828.82"/>
    <x v="5"/>
    <s v="Eastern Region"/>
    <s v="Medium"/>
    <s v="August"/>
    <s v="Q3"/>
    <s v="No"/>
    <n v="0"/>
    <n v="124.32300000000001"/>
    <n v="953.14300000000003"/>
  </r>
  <r>
    <n v="6261"/>
    <s v="R06561"/>
    <x v="488"/>
    <n v="67"/>
    <x v="0"/>
    <x v="1"/>
    <x v="100"/>
    <n v="2"/>
    <x v="0"/>
    <s v="Debit Card"/>
    <s v="Home Delivery"/>
    <s v="Yes"/>
    <s v="Helpful staff"/>
    <x v="0"/>
    <x v="0"/>
    <x v="0"/>
    <x v="5"/>
    <n v="5432.76"/>
    <x v="5"/>
    <s v="Southern Region"/>
    <s v="High"/>
    <s v="January"/>
    <s v="Q1"/>
    <s v="Yes"/>
    <n v="0"/>
    <n v="814.91399999999999"/>
    <n v="6247.674"/>
  </r>
  <r>
    <n v="6262"/>
    <s v="R02788"/>
    <x v="678"/>
    <n v="63"/>
    <x v="0"/>
    <x v="2"/>
    <x v="92"/>
    <n v="4"/>
    <x v="1"/>
    <s v="Debit Card"/>
    <s v="Home Delivery"/>
    <s v="Yes"/>
    <s v="Customer support was excellent"/>
    <x v="4"/>
    <x v="0"/>
    <x v="1"/>
    <x v="0"/>
    <n v="2217.0300000000002"/>
    <x v="8"/>
    <s v="Northern Region"/>
    <s v="Medium"/>
    <s v="March"/>
    <s v="Q1"/>
    <s v="No"/>
    <n v="1"/>
    <n v="332.55450000000002"/>
    <n v="2549.5844999999999"/>
  </r>
  <r>
    <n v="6263"/>
    <s v="R04106"/>
    <x v="540"/>
    <n v="34"/>
    <x v="1"/>
    <x v="5"/>
    <x v="47"/>
    <n v="1"/>
    <x v="0"/>
    <s v="Cash"/>
    <s v="In Store"/>
    <s v="Yes"/>
    <s v="Product exceeded expectations"/>
    <x v="3"/>
    <x v="0"/>
    <x v="0"/>
    <x v="1"/>
    <n v="13123.97"/>
    <x v="6"/>
    <s v="Western Region"/>
    <s v="High"/>
    <s v="March"/>
    <s v="Q1"/>
    <s v="Yes"/>
    <n v="0"/>
    <n v="1968.5954999999999"/>
    <n v="15092.565499999999"/>
  </r>
  <r>
    <n v="6264"/>
    <s v="R06943"/>
    <x v="696"/>
    <n v="58"/>
    <x v="1"/>
    <x v="1"/>
    <x v="36"/>
    <n v="3"/>
    <x v="1"/>
    <s v="EFT"/>
    <s v="Home Delivery"/>
    <s v="No"/>
    <s v="Long waiting time"/>
    <x v="2"/>
    <x v="1"/>
    <x v="0"/>
    <x v="0"/>
    <n v="13056.99"/>
    <x v="6"/>
    <s v="Southern Region"/>
    <s v="High"/>
    <s v="May"/>
    <s v="Q2"/>
    <s v="Yes"/>
    <n v="1"/>
    <n v="1958.5484999999999"/>
    <n v="15015.538499999999"/>
  </r>
  <r>
    <n v="6265"/>
    <s v="R01677"/>
    <x v="56"/>
    <n v="46"/>
    <x v="2"/>
    <x v="3"/>
    <x v="95"/>
    <n v="1"/>
    <x v="1"/>
    <s v="EFT"/>
    <s v="Click &amp; Collect"/>
    <s v="No"/>
    <s v="Easy online ordering"/>
    <x v="3"/>
    <x v="0"/>
    <x v="0"/>
    <x v="4"/>
    <n v="105.11"/>
    <x v="1"/>
    <s v="Central Region"/>
    <s v="Low"/>
    <s v="September"/>
    <s v="Q3"/>
    <s v="No"/>
    <n v="1"/>
    <n v="15.766499999999999"/>
    <n v="120.87649999999999"/>
  </r>
  <r>
    <n v="6266"/>
    <s v="R03948"/>
    <x v="368"/>
    <n v="79"/>
    <x v="0"/>
    <x v="0"/>
    <x v="23"/>
    <n v="1"/>
    <x v="0"/>
    <s v="EFT"/>
    <s v="In Store"/>
    <s v="Yes"/>
    <s v="Product exceeded expectations"/>
    <x v="3"/>
    <x v="0"/>
    <x v="0"/>
    <x v="5"/>
    <n v="2340.5700000000002"/>
    <x v="8"/>
    <s v="Northern Region"/>
    <s v="Medium"/>
    <s v="March"/>
    <s v="Q1"/>
    <s v="No"/>
    <n v="0"/>
    <n v="351.08550000000002"/>
    <n v="2691.6554999999998"/>
  </r>
  <r>
    <n v="6268"/>
    <s v="R02937"/>
    <x v="1"/>
    <n v="55"/>
    <x v="0"/>
    <x v="0"/>
    <x v="7"/>
    <n v="3"/>
    <x v="0"/>
    <s v="Mobile Payment"/>
    <s v="In Store"/>
    <s v="Yes"/>
    <s v="Item missing accessories"/>
    <x v="2"/>
    <x v="1"/>
    <x v="0"/>
    <x v="0"/>
    <n v="1370.56"/>
    <x v="6"/>
    <s v="Northern Region"/>
    <s v="Medium"/>
    <s v="September"/>
    <s v="Q3"/>
    <s v="No"/>
    <n v="0"/>
    <n v="205.58399999999997"/>
    <n v="1576.1439999999998"/>
  </r>
  <r>
    <n v="6269"/>
    <s v="R06885"/>
    <x v="260"/>
    <n v="24"/>
    <x v="0"/>
    <x v="0"/>
    <x v="39"/>
    <n v="1"/>
    <x v="1"/>
    <s v="Credit Card"/>
    <s v="In Store"/>
    <s v="No"/>
    <s v="Very fast delivery"/>
    <x v="3"/>
    <x v="0"/>
    <x v="0"/>
    <x v="2"/>
    <n v="24904.86"/>
    <x v="6"/>
    <s v="Northern Region"/>
    <s v="High"/>
    <s v="March"/>
    <s v="Q1"/>
    <s v="Yes"/>
    <n v="1"/>
    <n v="3735.7289999999998"/>
    <n v="28640.589"/>
  </r>
  <r>
    <n v="6270"/>
    <s v="R08020"/>
    <x v="380"/>
    <n v="44"/>
    <x v="0"/>
    <x v="6"/>
    <x v="117"/>
    <n v="1"/>
    <x v="0"/>
    <s v="Credit Card"/>
    <s v="Click &amp; Collect"/>
    <s v="Yes"/>
    <s v="Looks premium"/>
    <x v="3"/>
    <x v="0"/>
    <x v="0"/>
    <x v="3"/>
    <n v="6581.78"/>
    <x v="6"/>
    <s v="Gauteng Region"/>
    <s v="High"/>
    <s v="June"/>
    <s v="Q2"/>
    <s v="Yes"/>
    <n v="0"/>
    <n v="987.26699999999994"/>
    <n v="7569.0469999999996"/>
  </r>
  <r>
    <n v="6271"/>
    <s v="R05723"/>
    <x v="534"/>
    <n v="52"/>
    <x v="1"/>
    <x v="2"/>
    <x v="119"/>
    <n v="4"/>
    <x v="1"/>
    <s v="Cash"/>
    <s v="In Store"/>
    <s v="No"/>
    <s v="Worth the money"/>
    <x v="4"/>
    <x v="0"/>
    <x v="1"/>
    <x v="4"/>
    <n v="618.72"/>
    <x v="2"/>
    <s v="Northern Region"/>
    <s v="Medium"/>
    <s v="December"/>
    <s v="Q4"/>
    <s v="No"/>
    <n v="1"/>
    <n v="92.808000000000007"/>
    <n v="711.52800000000002"/>
  </r>
  <r>
    <n v="6272"/>
    <s v="R09855"/>
    <x v="609"/>
    <m/>
    <x v="2"/>
    <x v="7"/>
    <x v="83"/>
    <n v="3"/>
    <x v="1"/>
    <s v="EFT"/>
    <s v="In Store"/>
    <s v="No"/>
    <s v="Would definitely buy again"/>
    <x v="2"/>
    <x v="0"/>
    <x v="0"/>
    <x v="6"/>
    <n v="3521.64"/>
    <x v="5"/>
    <s v="Western Region"/>
    <s v="Medium"/>
    <s v="December"/>
    <s v="Q4"/>
    <s v="No"/>
    <n v="1"/>
    <n v="528.24599999999998"/>
    <n v="4049.8859999999995"/>
  </r>
  <r>
    <n v="6273"/>
    <s v="R02504"/>
    <x v="595"/>
    <n v="63"/>
    <x v="1"/>
    <x v="6"/>
    <x v="114"/>
    <n v="5"/>
    <x v="1"/>
    <s v="Cash"/>
    <s v="Home Delivery"/>
    <s v="No"/>
    <s v="Average quality"/>
    <x v="1"/>
    <x v="2"/>
    <x v="0"/>
    <x v="0"/>
    <n v="338.79"/>
    <x v="0"/>
    <s v="Gauteng Region"/>
    <s v="Low"/>
    <s v="October"/>
    <s v="Q4"/>
    <s v="No"/>
    <n v="1"/>
    <n v="50.8185"/>
    <n v="389.60849999999999"/>
  </r>
  <r>
    <n v="6274"/>
    <s v="R08613"/>
    <x v="400"/>
    <m/>
    <x v="0"/>
    <x v="3"/>
    <x v="9"/>
    <n v="3"/>
    <x v="0"/>
    <s v="Cash"/>
    <s v="In Store"/>
    <s v="Yes"/>
    <s v="Excellent value"/>
    <x v="2"/>
    <x v="0"/>
    <x v="0"/>
    <x v="6"/>
    <n v="43.23"/>
    <x v="3"/>
    <s v="Central Region"/>
    <s v="Low"/>
    <s v="July"/>
    <s v="Q3"/>
    <s v="No"/>
    <n v="0"/>
    <n v="6.4844999999999997"/>
    <n v="49.714499999999994"/>
  </r>
  <r>
    <n v="6275"/>
    <s v="R02370"/>
    <x v="53"/>
    <n v="44"/>
    <x v="1"/>
    <x v="3"/>
    <x v="63"/>
    <n v="2"/>
    <x v="1"/>
    <s v="Debit Card"/>
    <s v="Click &amp; Collect"/>
    <s v="No"/>
    <s v="Poor packaging"/>
    <x v="0"/>
    <x v="1"/>
    <x v="1"/>
    <x v="3"/>
    <n v="1604.87"/>
    <x v="0"/>
    <s v="Central Region"/>
    <s v="Medium"/>
    <s v="May"/>
    <s v="Q2"/>
    <s v="No"/>
    <n v="1"/>
    <n v="240.73049999999998"/>
    <n v="1845.6004999999998"/>
  </r>
  <r>
    <n v="6276"/>
    <s v="R04968"/>
    <x v="345"/>
    <n v="40"/>
    <x v="1"/>
    <x v="5"/>
    <x v="16"/>
    <n v="3"/>
    <x v="0"/>
    <s v="Debit Card"/>
    <s v="Click &amp; Collect"/>
    <s v="Yes"/>
    <s v="Item missing accessories"/>
    <x v="2"/>
    <x v="1"/>
    <x v="0"/>
    <x v="3"/>
    <n v="368.99"/>
    <x v="0"/>
    <s v="Western Region"/>
    <s v="Low"/>
    <s v="January"/>
    <s v="Q1"/>
    <s v="No"/>
    <n v="0"/>
    <n v="55.348500000000001"/>
    <n v="424.33849999999995"/>
  </r>
  <r>
    <n v="6277"/>
    <s v="R05884"/>
    <x v="262"/>
    <n v="75"/>
    <x v="2"/>
    <x v="6"/>
    <x v="108"/>
    <n v="1"/>
    <x v="1"/>
    <s v="Credit Card"/>
    <s v="Click &amp; Collect"/>
    <s v="No"/>
    <m/>
    <x v="3"/>
    <x v="3"/>
    <x v="2"/>
    <x v="5"/>
    <n v="880.49"/>
    <x v="5"/>
    <s v="Gauteng Region"/>
    <s v="Medium"/>
    <s v="June"/>
    <s v="Q2"/>
    <s v="No"/>
    <n v="1"/>
    <n v="132.0735"/>
    <n v="1012.5635"/>
  </r>
  <r>
    <n v="6278"/>
    <s v="R02218"/>
    <x v="84"/>
    <n v="24"/>
    <x v="2"/>
    <x v="6"/>
    <x v="110"/>
    <n v="2"/>
    <x v="1"/>
    <s v="Cash"/>
    <s v="Click &amp; Collect"/>
    <s v="Yes"/>
    <s v="Easy to assemble"/>
    <x v="0"/>
    <x v="0"/>
    <x v="0"/>
    <x v="2"/>
    <n v="2216.12"/>
    <x v="1"/>
    <s v="Gauteng Region"/>
    <s v="Medium"/>
    <s v="November"/>
    <s v="Q4"/>
    <s v="No"/>
    <n v="1"/>
    <n v="332.41799999999995"/>
    <n v="2548.5379999999996"/>
  </r>
  <r>
    <n v="6280"/>
    <s v="R02219"/>
    <x v="277"/>
    <n v="51"/>
    <x v="2"/>
    <x v="4"/>
    <x v="71"/>
    <n v="5"/>
    <x v="0"/>
    <s v="Debit Card"/>
    <s v="Click &amp; Collect"/>
    <s v="Yes"/>
    <s v="Long waiting time"/>
    <x v="1"/>
    <x v="1"/>
    <x v="0"/>
    <x v="4"/>
    <n v="1171.25"/>
    <x v="4"/>
    <s v="Central Region"/>
    <s v="Medium"/>
    <s v="February"/>
    <s v="Q1"/>
    <s v="No"/>
    <n v="0"/>
    <n v="175.6875"/>
    <n v="1346.9375"/>
  </r>
  <r>
    <n v="6282"/>
    <s v="R06960"/>
    <x v="306"/>
    <n v="33"/>
    <x v="1"/>
    <x v="1"/>
    <x v="2"/>
    <n v="2"/>
    <x v="0"/>
    <s v="EFT"/>
    <s v="Click &amp; Collect"/>
    <s v="No"/>
    <s v="Very comfortable"/>
    <x v="0"/>
    <x v="0"/>
    <x v="0"/>
    <x v="1"/>
    <n v="230.14"/>
    <x v="2"/>
    <s v="Southern Region"/>
    <s v="Low"/>
    <s v="February"/>
    <s v="Q1"/>
    <s v="No"/>
    <n v="0"/>
    <n v="34.520999999999994"/>
    <n v="264.66099999999994"/>
  </r>
  <r>
    <n v="6283"/>
    <s v="R03584"/>
    <x v="276"/>
    <n v="54"/>
    <x v="1"/>
    <x v="2"/>
    <x v="6"/>
    <n v="1"/>
    <x v="0"/>
    <s v="EFT"/>
    <s v="Home Delivery"/>
    <s v="Yes"/>
    <s v="Easy online ordering"/>
    <x v="3"/>
    <x v="0"/>
    <x v="0"/>
    <x v="4"/>
    <n v="409.06"/>
    <x v="5"/>
    <s v="Northern Region"/>
    <s v="Low"/>
    <s v="December"/>
    <s v="Q4"/>
    <s v="No"/>
    <n v="0"/>
    <n v="61.358999999999995"/>
    <n v="470.41899999999998"/>
  </r>
  <r>
    <n v="6284"/>
    <s v="R09973"/>
    <x v="118"/>
    <n v="76"/>
    <x v="1"/>
    <x v="0"/>
    <x v="35"/>
    <n v="3"/>
    <x v="1"/>
    <s v="EFT"/>
    <s v="Click &amp; Collect"/>
    <s v="Yes"/>
    <s v="Product was disappointing"/>
    <x v="2"/>
    <x v="1"/>
    <x v="0"/>
    <x v="5"/>
    <n v="6710.27"/>
    <x v="5"/>
    <s v="Northern Region"/>
    <s v="High"/>
    <s v="June"/>
    <s v="Q2"/>
    <s v="Yes"/>
    <n v="1"/>
    <n v="1006.5405000000001"/>
    <n v="7716.8104999999996"/>
  </r>
  <r>
    <n v="6285"/>
    <s v="R03620"/>
    <x v="578"/>
    <n v="26"/>
    <x v="0"/>
    <x v="2"/>
    <x v="38"/>
    <n v="2"/>
    <x v="0"/>
    <s v="Cash"/>
    <s v="Click &amp; Collect"/>
    <s v="Yes"/>
    <s v="Item missing accessories"/>
    <x v="0"/>
    <x v="1"/>
    <x v="1"/>
    <x v="1"/>
    <n v="3715.65"/>
    <x v="5"/>
    <s v="Northern Region"/>
    <s v="Medium"/>
    <s v="January"/>
    <s v="Q1"/>
    <s v="No"/>
    <n v="0"/>
    <n v="557.34749999999997"/>
    <n v="4272.9974999999995"/>
  </r>
  <r>
    <n v="6286"/>
    <s v="R06218"/>
    <x v="586"/>
    <n v="26"/>
    <x v="1"/>
    <x v="4"/>
    <x v="44"/>
    <n v="5"/>
    <x v="1"/>
    <s v="Debit Card"/>
    <s v="Home Delivery"/>
    <s v="No"/>
    <s v="Easy online ordering"/>
    <x v="1"/>
    <x v="0"/>
    <x v="1"/>
    <x v="1"/>
    <n v="2849.09"/>
    <x v="7"/>
    <s v="Central Region"/>
    <s v="Medium"/>
    <s v="December"/>
    <s v="Q4"/>
    <s v="No"/>
    <n v="1"/>
    <n v="427.36349999999999"/>
    <n v="3276.4535000000001"/>
  </r>
  <r>
    <n v="6288"/>
    <s v="R06652"/>
    <x v="119"/>
    <n v="27"/>
    <x v="0"/>
    <x v="7"/>
    <x v="79"/>
    <n v="2"/>
    <x v="1"/>
    <s v="Cash"/>
    <s v="Home Delivery"/>
    <s v="Yes"/>
    <s v="Fits perfectly"/>
    <x v="0"/>
    <x v="0"/>
    <x v="0"/>
    <x v="1"/>
    <n v="283.57"/>
    <x v="0"/>
    <s v="Western Region"/>
    <s v="Low"/>
    <s v="February"/>
    <s v="Q1"/>
    <s v="No"/>
    <n v="1"/>
    <n v="42.535499999999999"/>
    <n v="326.10549999999995"/>
  </r>
  <r>
    <n v="6290"/>
    <s v="R00086"/>
    <x v="501"/>
    <n v="59"/>
    <x v="1"/>
    <x v="4"/>
    <x v="54"/>
    <n v="3"/>
    <x v="0"/>
    <s v="EFT"/>
    <s v="Click &amp; Collect"/>
    <s v="Yes"/>
    <s v="Delivery delayed"/>
    <x v="2"/>
    <x v="1"/>
    <x v="0"/>
    <x v="0"/>
    <n v="1940.64"/>
    <x v="4"/>
    <s v="Central Region"/>
    <s v="Medium"/>
    <s v="April"/>
    <s v="Q2"/>
    <s v="No"/>
    <n v="0"/>
    <n v="291.096"/>
    <n v="2231.7359999999999"/>
  </r>
  <r>
    <n v="6291"/>
    <s v="R08599"/>
    <x v="550"/>
    <n v="32"/>
    <x v="1"/>
    <x v="7"/>
    <x v="3"/>
    <n v="2"/>
    <x v="1"/>
    <s v="EFT"/>
    <s v="Click &amp; Collect"/>
    <s v="Yes"/>
    <s v="Item missing accessories"/>
    <x v="0"/>
    <x v="1"/>
    <x v="1"/>
    <x v="1"/>
    <n v="84.23"/>
    <x v="3"/>
    <s v="Western Region"/>
    <s v="Low"/>
    <s v="October"/>
    <s v="Q4"/>
    <s v="No"/>
    <n v="1"/>
    <n v="12.634500000000001"/>
    <n v="96.864499999999992"/>
  </r>
  <r>
    <n v="6292"/>
    <s v="R05974"/>
    <x v="267"/>
    <m/>
    <x v="2"/>
    <x v="4"/>
    <x v="102"/>
    <n v="1"/>
    <x v="0"/>
    <s v="Cash"/>
    <s v="In Store"/>
    <s v="Yes"/>
    <s v="Very comfortable"/>
    <x v="3"/>
    <x v="0"/>
    <x v="0"/>
    <x v="6"/>
    <n v="996.44"/>
    <x v="2"/>
    <s v="Central Region"/>
    <s v="Medium"/>
    <s v="January"/>
    <s v="Q1"/>
    <s v="No"/>
    <n v="0"/>
    <n v="149.46600000000001"/>
    <n v="1145.9059999999999"/>
  </r>
  <r>
    <n v="6293"/>
    <s v="R02802"/>
    <x v="697"/>
    <n v="50"/>
    <x v="2"/>
    <x v="2"/>
    <x v="17"/>
    <n v="4"/>
    <x v="1"/>
    <s v="Mobile Payment"/>
    <s v="Home Delivery"/>
    <s v="No"/>
    <m/>
    <x v="4"/>
    <x v="3"/>
    <x v="2"/>
    <x v="4"/>
    <n v="471.63"/>
    <x v="1"/>
    <s v="Northern Region"/>
    <s v="Low"/>
    <s v="October"/>
    <s v="Q4"/>
    <s v="No"/>
    <n v="1"/>
    <n v="70.744500000000002"/>
    <n v="542.3744999999999"/>
  </r>
  <r>
    <n v="6294"/>
    <s v="R03672"/>
    <x v="664"/>
    <n v="57"/>
    <x v="0"/>
    <x v="0"/>
    <x v="0"/>
    <n v="1"/>
    <x v="1"/>
    <s v="Debit Card"/>
    <s v="Home Delivery"/>
    <s v="Yes"/>
    <s v="Highly recommend"/>
    <x v="3"/>
    <x v="0"/>
    <x v="0"/>
    <x v="0"/>
    <n v="2479.5700000000002"/>
    <x v="0"/>
    <s v="Northern Region"/>
    <s v="Medium"/>
    <s v="March"/>
    <s v="Q1"/>
    <s v="No"/>
    <n v="1"/>
    <n v="371.93549999999999"/>
    <n v="2851.5054999999998"/>
  </r>
  <r>
    <n v="6295"/>
    <s v="R03668"/>
    <x v="130"/>
    <n v="63"/>
    <x v="1"/>
    <x v="4"/>
    <x v="5"/>
    <n v="1"/>
    <x v="0"/>
    <s v="Credit Card"/>
    <s v="In Store"/>
    <s v="Yes"/>
    <s v="Average quality"/>
    <x v="3"/>
    <x v="2"/>
    <x v="0"/>
    <x v="0"/>
    <n v="1158.56"/>
    <x v="4"/>
    <s v="Central Region"/>
    <s v="Medium"/>
    <s v="September"/>
    <s v="Q3"/>
    <s v="No"/>
    <n v="0"/>
    <n v="173.78399999999999"/>
    <n v="1332.3439999999998"/>
  </r>
  <r>
    <n v="6296"/>
    <s v="R09942"/>
    <x v="73"/>
    <n v="58"/>
    <x v="1"/>
    <x v="2"/>
    <x v="1"/>
    <n v="1"/>
    <x v="0"/>
    <s v="Credit Card"/>
    <s v="Click &amp; Collect"/>
    <s v="Yes"/>
    <s v="Excellent value"/>
    <x v="3"/>
    <x v="0"/>
    <x v="0"/>
    <x v="0"/>
    <n v="444.38"/>
    <x v="1"/>
    <s v="Northern Region"/>
    <s v="Low"/>
    <s v="February"/>
    <s v="Q1"/>
    <s v="No"/>
    <n v="0"/>
    <n v="66.656999999999996"/>
    <n v="511.03699999999998"/>
  </r>
  <r>
    <n v="6297"/>
    <s v="R05159"/>
    <x v="3"/>
    <n v="65"/>
    <x v="2"/>
    <x v="6"/>
    <x v="18"/>
    <n v="3"/>
    <x v="1"/>
    <s v="Debit Card"/>
    <s v="Click &amp; Collect"/>
    <s v="Yes"/>
    <s v="Delivery delayed"/>
    <x v="2"/>
    <x v="1"/>
    <x v="0"/>
    <x v="5"/>
    <n v="1712.08"/>
    <x v="7"/>
    <s v="Gauteng Region"/>
    <s v="Medium"/>
    <s v="December"/>
    <s v="Q4"/>
    <s v="No"/>
    <n v="1"/>
    <n v="256.81199999999995"/>
    <n v="1968.8919999999998"/>
  </r>
  <r>
    <n v="6300"/>
    <s v="R02020"/>
    <x v="523"/>
    <n v="62"/>
    <x v="2"/>
    <x v="3"/>
    <x v="100"/>
    <n v="4"/>
    <x v="0"/>
    <s v="Mobile Payment"/>
    <s v="Click &amp; Collect"/>
    <s v="Yes"/>
    <s v="Arrived damaged"/>
    <x v="4"/>
    <x v="1"/>
    <x v="0"/>
    <x v="0"/>
    <n v="5432.76"/>
    <x v="5"/>
    <s v="Central Region"/>
    <s v="High"/>
    <s v="June"/>
    <s v="Q2"/>
    <s v="Yes"/>
    <n v="0"/>
    <n v="814.91399999999999"/>
    <n v="6247.674"/>
  </r>
  <r>
    <n v="6301"/>
    <s v="R08085"/>
    <x v="263"/>
    <n v="47"/>
    <x v="0"/>
    <x v="5"/>
    <x v="68"/>
    <n v="1"/>
    <x v="0"/>
    <s v="Debit Card"/>
    <s v="In Store"/>
    <s v="No"/>
    <s v="Would definitely buy again"/>
    <x v="3"/>
    <x v="0"/>
    <x v="0"/>
    <x v="4"/>
    <n v="6698.54"/>
    <x v="6"/>
    <s v="Western Region"/>
    <s v="High"/>
    <s v="October"/>
    <s v="Q4"/>
    <s v="Yes"/>
    <n v="0"/>
    <n v="1004.7809999999999"/>
    <n v="7703.320999999999"/>
  </r>
  <r>
    <n v="6302"/>
    <s v="R02526"/>
    <x v="394"/>
    <n v="36"/>
    <x v="2"/>
    <x v="6"/>
    <x v="107"/>
    <n v="2"/>
    <x v="1"/>
    <s v="EFT"/>
    <s v="Click &amp; Collect"/>
    <s v="Yes"/>
    <m/>
    <x v="0"/>
    <x v="3"/>
    <x v="2"/>
    <x v="3"/>
    <n v="2413.3000000000002"/>
    <x v="6"/>
    <s v="Gauteng Region"/>
    <s v="Medium"/>
    <s v="January"/>
    <s v="Q1"/>
    <s v="No"/>
    <n v="1"/>
    <n v="361.995"/>
    <n v="2775.2950000000001"/>
  </r>
  <r>
    <n v="6304"/>
    <s v="R07918"/>
    <x v="404"/>
    <n v="40"/>
    <x v="0"/>
    <x v="0"/>
    <x v="100"/>
    <n v="2"/>
    <x v="0"/>
    <s v="EFT"/>
    <s v="In Store"/>
    <s v="Yes"/>
    <s v="Helpful staff"/>
    <x v="0"/>
    <x v="0"/>
    <x v="0"/>
    <x v="3"/>
    <n v="5432.76"/>
    <x v="5"/>
    <s v="Northern Region"/>
    <s v="High"/>
    <s v="August"/>
    <s v="Q3"/>
    <s v="Yes"/>
    <n v="0"/>
    <n v="814.91399999999999"/>
    <n v="6247.674"/>
  </r>
  <r>
    <n v="6305"/>
    <s v="R03213"/>
    <x v="39"/>
    <n v="43"/>
    <x v="0"/>
    <x v="4"/>
    <x v="100"/>
    <n v="1"/>
    <x v="1"/>
    <s v="Mobile Payment"/>
    <s v="Home Delivery"/>
    <s v="No"/>
    <s v="Exactly as advertised"/>
    <x v="3"/>
    <x v="0"/>
    <x v="0"/>
    <x v="3"/>
    <n v="5432.76"/>
    <x v="5"/>
    <s v="Central Region"/>
    <s v="High"/>
    <s v="April"/>
    <s v="Q2"/>
    <s v="Yes"/>
    <n v="1"/>
    <n v="814.91399999999999"/>
    <n v="6247.674"/>
  </r>
  <r>
    <n v="6308"/>
    <s v="R09291"/>
    <x v="364"/>
    <n v="47"/>
    <x v="2"/>
    <x v="6"/>
    <x v="72"/>
    <n v="3"/>
    <x v="1"/>
    <s v="EFT"/>
    <s v="Click &amp; Collect"/>
    <s v="Yes"/>
    <s v="Instructions unclear"/>
    <x v="2"/>
    <x v="2"/>
    <x v="1"/>
    <x v="4"/>
    <n v="16291.52"/>
    <x v="5"/>
    <s v="Gauteng Region"/>
    <s v="High"/>
    <s v="December"/>
    <s v="Q4"/>
    <s v="Yes"/>
    <n v="1"/>
    <n v="2443.7280000000001"/>
    <n v="18735.248"/>
  </r>
  <r>
    <n v="6309"/>
    <s v="R02896"/>
    <x v="421"/>
    <n v="71"/>
    <x v="1"/>
    <x v="4"/>
    <x v="96"/>
    <n v="3"/>
    <x v="1"/>
    <s v="EFT"/>
    <s v="Click &amp; Collect"/>
    <s v="No"/>
    <s v="Excellent value"/>
    <x v="2"/>
    <x v="0"/>
    <x v="0"/>
    <x v="5"/>
    <n v="944.78"/>
    <x v="6"/>
    <s v="Central Region"/>
    <s v="Medium"/>
    <s v="March"/>
    <s v="Q1"/>
    <s v="No"/>
    <n v="1"/>
    <n v="141.71699999999998"/>
    <n v="1086.4969999999998"/>
  </r>
  <r>
    <n v="6310"/>
    <s v="R00245"/>
    <x v="0"/>
    <n v="41"/>
    <x v="2"/>
    <x v="5"/>
    <x v="68"/>
    <n v="1"/>
    <x v="1"/>
    <s v="Mobile Payment"/>
    <s v="In Store"/>
    <s v="No"/>
    <s v="Very fast delivery"/>
    <x v="3"/>
    <x v="0"/>
    <x v="0"/>
    <x v="3"/>
    <n v="6698.54"/>
    <x v="6"/>
    <s v="Western Region"/>
    <s v="High"/>
    <s v="March"/>
    <s v="Q1"/>
    <s v="Yes"/>
    <n v="1"/>
    <n v="1004.7809999999999"/>
    <n v="7703.320999999999"/>
  </r>
  <r>
    <n v="6311"/>
    <s v="R05931"/>
    <x v="319"/>
    <n v="49"/>
    <x v="0"/>
    <x v="7"/>
    <x v="85"/>
    <n v="2"/>
    <x v="1"/>
    <s v="Mobile Payment"/>
    <s v="Click &amp; Collect"/>
    <s v="Yes"/>
    <s v="Fantastic experience"/>
    <x v="0"/>
    <x v="0"/>
    <x v="0"/>
    <x v="4"/>
    <n v="812.2"/>
    <x v="2"/>
    <s v="Western Region"/>
    <s v="Medium"/>
    <s v="August"/>
    <s v="Q3"/>
    <s v="No"/>
    <n v="1"/>
    <n v="121.83"/>
    <n v="934.03"/>
  </r>
  <r>
    <n v="6312"/>
    <s v="R04715"/>
    <x v="472"/>
    <n v="46"/>
    <x v="0"/>
    <x v="0"/>
    <x v="102"/>
    <n v="5"/>
    <x v="1"/>
    <s v="Mobile Payment"/>
    <s v="Home Delivery"/>
    <s v="No"/>
    <s v="Would definitely buy again"/>
    <x v="1"/>
    <x v="0"/>
    <x v="1"/>
    <x v="4"/>
    <n v="996.44"/>
    <x v="2"/>
    <s v="Northern Region"/>
    <s v="Medium"/>
    <s v="June"/>
    <s v="Q2"/>
    <s v="No"/>
    <n v="1"/>
    <n v="149.46600000000001"/>
    <n v="1145.9059999999999"/>
  </r>
  <r>
    <n v="6313"/>
    <s v="R09618"/>
    <x v="45"/>
    <n v="51"/>
    <x v="0"/>
    <x v="3"/>
    <x v="84"/>
    <n v="1"/>
    <x v="0"/>
    <s v="EFT"/>
    <s v="Click &amp; Collect"/>
    <s v="Yes"/>
    <s v="Looks premium"/>
    <x v="3"/>
    <x v="0"/>
    <x v="0"/>
    <x v="4"/>
    <n v="27.35"/>
    <x v="3"/>
    <s v="Central Region"/>
    <s v="Low"/>
    <s v="March"/>
    <s v="Q1"/>
    <s v="No"/>
    <n v="0"/>
    <n v="4.1025"/>
    <n v="31.452500000000001"/>
  </r>
  <r>
    <n v="6314"/>
    <s v="R03426"/>
    <x v="660"/>
    <n v="54"/>
    <x v="1"/>
    <x v="8"/>
    <x v="110"/>
    <n v="1"/>
    <x v="0"/>
    <s v="Cash"/>
    <s v="Click &amp; Collect"/>
    <s v="No"/>
    <s v="Very comfortable"/>
    <x v="3"/>
    <x v="0"/>
    <x v="0"/>
    <x v="4"/>
    <n v="2216.12"/>
    <x v="1"/>
    <s v="Eastern Region"/>
    <s v="Medium"/>
    <s v="April"/>
    <s v="Q2"/>
    <s v="No"/>
    <n v="0"/>
    <n v="332.41799999999995"/>
    <n v="2548.5379999999996"/>
  </r>
  <r>
    <n v="6315"/>
    <s v="R07311"/>
    <x v="285"/>
    <n v="41"/>
    <x v="2"/>
    <x v="7"/>
    <x v="7"/>
    <n v="5"/>
    <x v="1"/>
    <s v="Cash"/>
    <s v="Click &amp; Collect"/>
    <s v="No"/>
    <s v="Instructions unclear"/>
    <x v="1"/>
    <x v="2"/>
    <x v="0"/>
    <x v="3"/>
    <n v="1370.56"/>
    <x v="6"/>
    <s v="Western Region"/>
    <s v="Medium"/>
    <s v="November"/>
    <s v="Q4"/>
    <s v="No"/>
    <n v="1"/>
    <n v="205.58399999999997"/>
    <n v="1576.1439999999998"/>
  </r>
  <r>
    <n v="6317"/>
    <s v="R06946"/>
    <x v="552"/>
    <n v="19"/>
    <x v="0"/>
    <x v="2"/>
    <x v="15"/>
    <n v="5"/>
    <x v="0"/>
    <s v="Cash"/>
    <s v="Click &amp; Collect"/>
    <s v="Yes"/>
    <s v="Poor packaging"/>
    <x v="1"/>
    <x v="1"/>
    <x v="0"/>
    <x v="2"/>
    <n v="869.65"/>
    <x v="4"/>
    <s v="Northern Region"/>
    <s v="Medium"/>
    <s v="September"/>
    <s v="Q3"/>
    <s v="No"/>
    <n v="0"/>
    <n v="130.44749999999999"/>
    <n v="1000.0974999999999"/>
  </r>
  <r>
    <n v="6318"/>
    <s v="R06858"/>
    <x v="328"/>
    <n v="52"/>
    <x v="0"/>
    <x v="4"/>
    <x v="117"/>
    <n v="4"/>
    <x v="1"/>
    <s v="Mobile Payment"/>
    <s v="Home Delivery"/>
    <s v="No"/>
    <m/>
    <x v="4"/>
    <x v="3"/>
    <x v="2"/>
    <x v="4"/>
    <n v="6581.78"/>
    <x v="6"/>
    <s v="Central Region"/>
    <s v="High"/>
    <s v="April"/>
    <s v="Q2"/>
    <s v="Yes"/>
    <n v="1"/>
    <n v="987.26699999999994"/>
    <n v="7569.0469999999996"/>
  </r>
  <r>
    <n v="6319"/>
    <s v="R06392"/>
    <x v="403"/>
    <n v="46"/>
    <x v="1"/>
    <x v="6"/>
    <x v="100"/>
    <n v="1"/>
    <x v="0"/>
    <s v="Mobile Payment"/>
    <s v="Click &amp; Collect"/>
    <s v="No"/>
    <s v="Average quality"/>
    <x v="3"/>
    <x v="2"/>
    <x v="0"/>
    <x v="4"/>
    <n v="5432.76"/>
    <x v="5"/>
    <s v="Gauteng Region"/>
    <s v="High"/>
    <s v="June"/>
    <s v="Q2"/>
    <s v="Yes"/>
    <n v="0"/>
    <n v="814.91399999999999"/>
    <n v="6247.674"/>
  </r>
  <r>
    <n v="6320"/>
    <s v="R07489"/>
    <x v="354"/>
    <n v="45"/>
    <x v="2"/>
    <x v="8"/>
    <x v="85"/>
    <n v="5"/>
    <x v="0"/>
    <s v="EFT"/>
    <s v="In Store"/>
    <s v="No"/>
    <s v="Very fast delivery"/>
    <x v="1"/>
    <x v="0"/>
    <x v="1"/>
    <x v="4"/>
    <n v="812.2"/>
    <x v="2"/>
    <s v="Eastern Region"/>
    <s v="Medium"/>
    <s v="May"/>
    <s v="Q2"/>
    <s v="No"/>
    <n v="0"/>
    <n v="121.83"/>
    <n v="934.03"/>
  </r>
  <r>
    <n v="6321"/>
    <s v="R05510"/>
    <x v="726"/>
    <n v="20"/>
    <x v="0"/>
    <x v="6"/>
    <x v="55"/>
    <n v="3"/>
    <x v="0"/>
    <s v="Cash"/>
    <s v="In Store"/>
    <s v="Yes"/>
    <s v="Excellent value"/>
    <x v="2"/>
    <x v="0"/>
    <x v="0"/>
    <x v="2"/>
    <n v="324.35000000000002"/>
    <x v="8"/>
    <s v="Gauteng Region"/>
    <s v="Low"/>
    <s v="June"/>
    <s v="Q2"/>
    <s v="No"/>
    <n v="0"/>
    <n v="48.652500000000003"/>
    <n v="373.0025"/>
  </r>
  <r>
    <n v="6322"/>
    <s v="R06298"/>
    <x v="321"/>
    <n v="79"/>
    <x v="1"/>
    <x v="8"/>
    <x v="72"/>
    <n v="5"/>
    <x v="0"/>
    <s v="EFT"/>
    <s v="Home Delivery"/>
    <s v="Yes"/>
    <s v="Excellent product"/>
    <x v="1"/>
    <x v="0"/>
    <x v="1"/>
    <x v="5"/>
    <n v="16291.52"/>
    <x v="5"/>
    <s v="Eastern Region"/>
    <s v="High"/>
    <s v="July"/>
    <s v="Q3"/>
    <s v="Yes"/>
    <n v="0"/>
    <n v="2443.7280000000001"/>
    <n v="18735.248"/>
  </r>
  <r>
    <n v="6323"/>
    <s v="R02002"/>
    <x v="184"/>
    <n v="77"/>
    <x v="0"/>
    <x v="4"/>
    <x v="69"/>
    <n v="5"/>
    <x v="0"/>
    <s v="Debit Card"/>
    <s v="In Store"/>
    <s v="No"/>
    <s v="Exactly as advertised"/>
    <x v="1"/>
    <x v="0"/>
    <x v="1"/>
    <x v="5"/>
    <n v="1907.49"/>
    <x v="0"/>
    <s v="Central Region"/>
    <s v="Medium"/>
    <s v="August"/>
    <s v="Q3"/>
    <s v="No"/>
    <n v="0"/>
    <n v="286.12349999999998"/>
    <n v="2193.6134999999999"/>
  </r>
  <r>
    <n v="6324"/>
    <s v="R00886"/>
    <x v="269"/>
    <n v="33"/>
    <x v="1"/>
    <x v="6"/>
    <x v="91"/>
    <n v="1"/>
    <x v="1"/>
    <s v="Cash"/>
    <s v="Home Delivery"/>
    <s v="No"/>
    <s v="Easy online ordering"/>
    <x v="3"/>
    <x v="0"/>
    <x v="0"/>
    <x v="1"/>
    <n v="53.85"/>
    <x v="3"/>
    <s v="Gauteng Region"/>
    <s v="Low"/>
    <s v="July"/>
    <s v="Q3"/>
    <s v="No"/>
    <n v="1"/>
    <n v="8.0775000000000006"/>
    <n v="61.927499999999995"/>
  </r>
  <r>
    <n v="6325"/>
    <s v="R00870"/>
    <x v="647"/>
    <n v="20"/>
    <x v="2"/>
    <x v="1"/>
    <x v="48"/>
    <n v="2"/>
    <x v="0"/>
    <s v="Credit Card"/>
    <s v="Click &amp; Collect"/>
    <s v="Yes"/>
    <s v="Looks premium"/>
    <x v="0"/>
    <x v="0"/>
    <x v="0"/>
    <x v="2"/>
    <n v="192.77"/>
    <x v="1"/>
    <s v="Southern Region"/>
    <s v="Low"/>
    <s v="May"/>
    <s v="Q2"/>
    <s v="No"/>
    <n v="0"/>
    <n v="28.915500000000002"/>
    <n v="221.68549999999999"/>
  </r>
  <r>
    <n v="6327"/>
    <s v="R05721"/>
    <x v="688"/>
    <n v="69"/>
    <x v="2"/>
    <x v="4"/>
    <x v="51"/>
    <n v="5"/>
    <x v="1"/>
    <s v="EFT"/>
    <s v="In Store"/>
    <s v="No"/>
    <s v="Very fast delivery"/>
    <x v="1"/>
    <x v="0"/>
    <x v="1"/>
    <x v="5"/>
    <n v="209.53"/>
    <x v="3"/>
    <s v="Central Region"/>
    <s v="Low"/>
    <s v="April"/>
    <s v="Q2"/>
    <s v="No"/>
    <n v="1"/>
    <n v="31.429499999999997"/>
    <n v="240.95949999999999"/>
  </r>
  <r>
    <n v="6328"/>
    <s v="R00357"/>
    <x v="27"/>
    <n v="51"/>
    <x v="1"/>
    <x v="1"/>
    <x v="25"/>
    <n v="5"/>
    <x v="0"/>
    <s v="Credit Card"/>
    <s v="In Store"/>
    <s v="Yes"/>
    <s v="Instructions unclear"/>
    <x v="1"/>
    <x v="2"/>
    <x v="0"/>
    <x v="4"/>
    <n v="4455.18"/>
    <x v="2"/>
    <s v="Southern Region"/>
    <s v="Medium"/>
    <s v="June"/>
    <s v="Q2"/>
    <s v="No"/>
    <n v="0"/>
    <n v="668.27700000000004"/>
    <n v="5123.4570000000003"/>
  </r>
  <r>
    <n v="6330"/>
    <s v="R05452"/>
    <x v="216"/>
    <n v="50"/>
    <x v="2"/>
    <x v="6"/>
    <x v="5"/>
    <n v="2"/>
    <x v="1"/>
    <s v="Cash"/>
    <s v="In Store"/>
    <s v="No"/>
    <s v="Excellent value"/>
    <x v="0"/>
    <x v="0"/>
    <x v="0"/>
    <x v="4"/>
    <n v="1158.56"/>
    <x v="4"/>
    <s v="Gauteng Region"/>
    <s v="Medium"/>
    <s v="November"/>
    <s v="Q4"/>
    <s v="No"/>
    <n v="1"/>
    <n v="173.78399999999999"/>
    <n v="1332.3439999999998"/>
  </r>
  <r>
    <n v="6331"/>
    <s v="R08495"/>
    <x v="555"/>
    <n v="27"/>
    <x v="1"/>
    <x v="7"/>
    <x v="93"/>
    <n v="1"/>
    <x v="1"/>
    <s v="Debit Card"/>
    <s v="Click &amp; Collect"/>
    <s v="Yes"/>
    <s v="Excellent value"/>
    <x v="3"/>
    <x v="0"/>
    <x v="0"/>
    <x v="1"/>
    <n v="34.200000000000003"/>
    <x v="3"/>
    <s v="Western Region"/>
    <s v="Low"/>
    <s v="October"/>
    <s v="Q4"/>
    <s v="No"/>
    <n v="1"/>
    <n v="5.13"/>
    <n v="39.33"/>
  </r>
  <r>
    <n v="6334"/>
    <s v="R01276"/>
    <x v="124"/>
    <n v="59"/>
    <x v="0"/>
    <x v="6"/>
    <x v="14"/>
    <n v="5"/>
    <x v="0"/>
    <s v="Mobile Payment"/>
    <s v="Home Delivery"/>
    <s v="Yes"/>
    <s v="Exactly as advertised"/>
    <x v="1"/>
    <x v="0"/>
    <x v="1"/>
    <x v="0"/>
    <n v="1440.59"/>
    <x v="1"/>
    <s v="Gauteng Region"/>
    <s v="Medium"/>
    <s v="April"/>
    <s v="Q2"/>
    <s v="No"/>
    <n v="0"/>
    <n v="216.08849999999998"/>
    <n v="1656.6784999999998"/>
  </r>
  <r>
    <n v="6335"/>
    <s v="R01891"/>
    <x v="579"/>
    <n v="31"/>
    <x v="1"/>
    <x v="1"/>
    <x v="51"/>
    <n v="2"/>
    <x v="0"/>
    <s v="EFT"/>
    <s v="Click &amp; Collect"/>
    <s v="Yes"/>
    <s v="Arrived damaged"/>
    <x v="0"/>
    <x v="1"/>
    <x v="1"/>
    <x v="1"/>
    <n v="209.53"/>
    <x v="3"/>
    <s v="Southern Region"/>
    <s v="Low"/>
    <s v="June"/>
    <s v="Q2"/>
    <s v="No"/>
    <n v="0"/>
    <n v="31.429499999999997"/>
    <n v="240.95949999999999"/>
  </r>
  <r>
    <n v="6336"/>
    <s v="R08822"/>
    <x v="69"/>
    <n v="25"/>
    <x v="0"/>
    <x v="8"/>
    <x v="30"/>
    <n v="3"/>
    <x v="0"/>
    <s v="Mobile Payment"/>
    <s v="In Store"/>
    <s v="Yes"/>
    <s v="Would definitely buy again"/>
    <x v="2"/>
    <x v="0"/>
    <x v="0"/>
    <x v="1"/>
    <n v="2962.6"/>
    <x v="2"/>
    <s v="Eastern Region"/>
    <s v="Medium"/>
    <s v="January"/>
    <s v="Q1"/>
    <s v="No"/>
    <n v="0"/>
    <n v="444.39"/>
    <n v="3406.99"/>
  </r>
  <r>
    <n v="6337"/>
    <s v="R06792"/>
    <x v="528"/>
    <n v="51"/>
    <x v="0"/>
    <x v="6"/>
    <x v="82"/>
    <n v="2"/>
    <x v="1"/>
    <s v="Debit Card"/>
    <s v="Home Delivery"/>
    <s v="Yes"/>
    <s v="Would definitely buy again"/>
    <x v="0"/>
    <x v="0"/>
    <x v="0"/>
    <x v="4"/>
    <n v="463.48"/>
    <x v="6"/>
    <s v="Gauteng Region"/>
    <s v="Low"/>
    <s v="June"/>
    <s v="Q2"/>
    <s v="No"/>
    <n v="1"/>
    <n v="69.522000000000006"/>
    <n v="533.00199999999995"/>
  </r>
  <r>
    <n v="6338"/>
    <s v="R09325"/>
    <x v="521"/>
    <n v="39"/>
    <x v="2"/>
    <x v="1"/>
    <x v="37"/>
    <n v="3"/>
    <x v="1"/>
    <s v="Debit Card"/>
    <s v="Click &amp; Collect"/>
    <s v="Yes"/>
    <s v="Long waiting time"/>
    <x v="2"/>
    <x v="1"/>
    <x v="0"/>
    <x v="3"/>
    <n v="54.82"/>
    <x v="3"/>
    <s v="Southern Region"/>
    <s v="Low"/>
    <s v="July"/>
    <s v="Q3"/>
    <s v="No"/>
    <n v="1"/>
    <n v="8.222999999999999"/>
    <n v="63.042999999999992"/>
  </r>
  <r>
    <n v="6340"/>
    <s v="R05788"/>
    <x v="198"/>
    <n v="24"/>
    <x v="0"/>
    <x v="3"/>
    <x v="23"/>
    <n v="5"/>
    <x v="1"/>
    <s v="Debit Card"/>
    <s v="Home Delivery"/>
    <s v="Yes"/>
    <s v="Excellent product"/>
    <x v="1"/>
    <x v="0"/>
    <x v="1"/>
    <x v="2"/>
    <n v="2340.5700000000002"/>
    <x v="8"/>
    <s v="Central Region"/>
    <s v="Medium"/>
    <s v="October"/>
    <s v="Q4"/>
    <s v="No"/>
    <n v="1"/>
    <n v="351.08550000000002"/>
    <n v="2691.6554999999998"/>
  </r>
  <r>
    <n v="6341"/>
    <s v="R04959"/>
    <x v="357"/>
    <n v="62"/>
    <x v="1"/>
    <x v="8"/>
    <x v="15"/>
    <n v="5"/>
    <x v="0"/>
    <s v="Cash"/>
    <s v="In Store"/>
    <s v="No"/>
    <s v="Fits perfectly"/>
    <x v="1"/>
    <x v="0"/>
    <x v="1"/>
    <x v="0"/>
    <n v="869.65"/>
    <x v="4"/>
    <s v="Eastern Region"/>
    <s v="Medium"/>
    <s v="July"/>
    <s v="Q3"/>
    <s v="No"/>
    <n v="0"/>
    <n v="130.44749999999999"/>
    <n v="1000.0974999999999"/>
  </r>
  <r>
    <n v="6342"/>
    <s v="R01547"/>
    <x v="202"/>
    <n v="36"/>
    <x v="0"/>
    <x v="2"/>
    <x v="0"/>
    <n v="2"/>
    <x v="0"/>
    <s v="Credit Card"/>
    <s v="Click &amp; Collect"/>
    <s v="Yes"/>
    <s v="Exactly as advertised"/>
    <x v="0"/>
    <x v="0"/>
    <x v="0"/>
    <x v="3"/>
    <n v="2479.5700000000002"/>
    <x v="0"/>
    <s v="Northern Region"/>
    <s v="Medium"/>
    <s v="November"/>
    <s v="Q4"/>
    <s v="No"/>
    <n v="0"/>
    <n v="371.93549999999999"/>
    <n v="2851.5054999999998"/>
  </r>
  <r>
    <n v="6343"/>
    <s v="R06194"/>
    <x v="83"/>
    <n v="76"/>
    <x v="1"/>
    <x v="1"/>
    <x v="14"/>
    <n v="5"/>
    <x v="0"/>
    <s v="Debit Card"/>
    <s v="In Store"/>
    <s v="Yes"/>
    <s v="Packaging could improve"/>
    <x v="1"/>
    <x v="2"/>
    <x v="0"/>
    <x v="5"/>
    <n v="1440.59"/>
    <x v="1"/>
    <s v="Southern Region"/>
    <s v="Medium"/>
    <s v="May"/>
    <s v="Q2"/>
    <s v="No"/>
    <n v="0"/>
    <n v="216.08849999999998"/>
    <n v="1656.6784999999998"/>
  </r>
  <r>
    <n v="6345"/>
    <s v="R03824"/>
    <x v="43"/>
    <n v="24"/>
    <x v="0"/>
    <x v="7"/>
    <x v="94"/>
    <n v="5"/>
    <x v="0"/>
    <s v="Mobile Payment"/>
    <s v="Home Delivery"/>
    <s v="Yes"/>
    <s v="Very fast delivery"/>
    <x v="1"/>
    <x v="0"/>
    <x v="1"/>
    <x v="2"/>
    <n v="1746.77"/>
    <x v="5"/>
    <s v="Western Region"/>
    <s v="Medium"/>
    <s v="August"/>
    <s v="Q3"/>
    <s v="No"/>
    <n v="0"/>
    <n v="262.01549999999997"/>
    <n v="2008.7854999999997"/>
  </r>
  <r>
    <n v="6346"/>
    <s v="R03233"/>
    <x v="301"/>
    <n v="21"/>
    <x v="1"/>
    <x v="5"/>
    <x v="90"/>
    <n v="2"/>
    <x v="0"/>
    <s v="EFT"/>
    <s v="In Store"/>
    <s v="No"/>
    <s v="Would definitely buy again"/>
    <x v="0"/>
    <x v="0"/>
    <x v="0"/>
    <x v="2"/>
    <n v="16523.5"/>
    <x v="6"/>
    <s v="Western Region"/>
    <s v="High"/>
    <s v="February"/>
    <s v="Q1"/>
    <s v="Yes"/>
    <n v="0"/>
    <n v="2478.5250000000001"/>
    <n v="19002.024999999998"/>
  </r>
  <r>
    <n v="6348"/>
    <s v="R03307"/>
    <x v="681"/>
    <n v="44"/>
    <x v="2"/>
    <x v="3"/>
    <x v="8"/>
    <n v="1"/>
    <x v="0"/>
    <s v="Credit Card"/>
    <s v="Home Delivery"/>
    <s v="Yes"/>
    <s v="Very fast delivery"/>
    <x v="3"/>
    <x v="0"/>
    <x v="0"/>
    <x v="3"/>
    <n v="5390.8"/>
    <x v="6"/>
    <s v="Central Region"/>
    <s v="High"/>
    <s v="January"/>
    <s v="Q1"/>
    <s v="Yes"/>
    <n v="0"/>
    <n v="808.62"/>
    <n v="6199.42"/>
  </r>
  <r>
    <n v="6349"/>
    <s v="R00493"/>
    <x v="367"/>
    <n v="34"/>
    <x v="1"/>
    <x v="4"/>
    <x v="120"/>
    <n v="4"/>
    <x v="0"/>
    <s v="EFT"/>
    <s v="Home Delivery"/>
    <s v="Yes"/>
    <s v="Very comfortable"/>
    <x v="4"/>
    <x v="0"/>
    <x v="1"/>
    <x v="1"/>
    <n v="1233.45"/>
    <x v="1"/>
    <s v="Central Region"/>
    <s v="Medium"/>
    <s v="May"/>
    <s v="Q2"/>
    <s v="No"/>
    <n v="0"/>
    <n v="185.01750000000001"/>
    <n v="1418.4675"/>
  </r>
  <r>
    <n v="6350"/>
    <s v="R03500"/>
    <x v="3"/>
    <n v="47"/>
    <x v="2"/>
    <x v="7"/>
    <x v="0"/>
    <n v="4"/>
    <x v="1"/>
    <s v="Credit Card"/>
    <s v="In Store"/>
    <s v="Yes"/>
    <s v="Customer support was excellent"/>
    <x v="4"/>
    <x v="0"/>
    <x v="1"/>
    <x v="4"/>
    <n v="2479.5700000000002"/>
    <x v="0"/>
    <s v="Western Region"/>
    <s v="Medium"/>
    <s v="December"/>
    <s v="Q4"/>
    <s v="No"/>
    <n v="1"/>
    <n v="371.93549999999999"/>
    <n v="2851.5054999999998"/>
  </r>
  <r>
    <n v="6351"/>
    <s v="R06889"/>
    <x v="503"/>
    <n v="54"/>
    <x v="0"/>
    <x v="6"/>
    <x v="46"/>
    <n v="3"/>
    <x v="0"/>
    <s v="EFT"/>
    <s v="Click &amp; Collect"/>
    <s v="No"/>
    <s v="Arrived damaged"/>
    <x v="2"/>
    <x v="1"/>
    <x v="0"/>
    <x v="4"/>
    <n v="3755.73"/>
    <x v="2"/>
    <s v="Gauteng Region"/>
    <s v="Medium"/>
    <s v="February"/>
    <s v="Q1"/>
    <s v="No"/>
    <n v="0"/>
    <n v="563.35950000000003"/>
    <n v="4319.0895"/>
  </r>
  <r>
    <n v="6352"/>
    <s v="R01117"/>
    <x v="519"/>
    <n v="75"/>
    <x v="0"/>
    <x v="0"/>
    <x v="50"/>
    <n v="3"/>
    <x v="1"/>
    <s v="Cash"/>
    <s v="Click &amp; Collect"/>
    <s v="Yes"/>
    <s v="Fits perfectly"/>
    <x v="2"/>
    <x v="0"/>
    <x v="0"/>
    <x v="5"/>
    <n v="929.55"/>
    <x v="0"/>
    <s v="Northern Region"/>
    <s v="Medium"/>
    <s v="February"/>
    <s v="Q1"/>
    <s v="No"/>
    <n v="1"/>
    <n v="139.43249999999998"/>
    <n v="1068.9824999999998"/>
  </r>
  <r>
    <n v="6353"/>
    <s v="R05638"/>
    <x v="457"/>
    <n v="23"/>
    <x v="0"/>
    <x v="4"/>
    <x v="116"/>
    <n v="2"/>
    <x v="1"/>
    <s v="Mobile Payment"/>
    <s v="Home Delivery"/>
    <s v="No"/>
    <s v="Poor packaging"/>
    <x v="0"/>
    <x v="1"/>
    <x v="1"/>
    <x v="2"/>
    <n v="11052.57"/>
    <x v="6"/>
    <s v="Central Region"/>
    <s v="High"/>
    <s v="March"/>
    <s v="Q1"/>
    <s v="Yes"/>
    <n v="1"/>
    <n v="1657.8854999999999"/>
    <n v="12710.455499999998"/>
  </r>
  <r>
    <n v="6354"/>
    <s v="R08910"/>
    <x v="518"/>
    <n v="77"/>
    <x v="2"/>
    <x v="5"/>
    <x v="110"/>
    <n v="1"/>
    <x v="1"/>
    <s v="Cash"/>
    <s v="In Store"/>
    <s v="No"/>
    <s v="Delivery delayed"/>
    <x v="3"/>
    <x v="1"/>
    <x v="1"/>
    <x v="5"/>
    <n v="2216.12"/>
    <x v="1"/>
    <s v="Western Region"/>
    <s v="Medium"/>
    <s v="April"/>
    <s v="Q2"/>
    <s v="No"/>
    <n v="1"/>
    <n v="332.41799999999995"/>
    <n v="2548.5379999999996"/>
  </r>
  <r>
    <n v="6355"/>
    <s v="R06147"/>
    <x v="709"/>
    <n v="64"/>
    <x v="0"/>
    <x v="4"/>
    <x v="2"/>
    <n v="2"/>
    <x v="1"/>
    <s v="Cash"/>
    <s v="Click &amp; Collect"/>
    <s v="No"/>
    <s v="Item missing accessories"/>
    <x v="0"/>
    <x v="1"/>
    <x v="1"/>
    <x v="0"/>
    <n v="230.14"/>
    <x v="2"/>
    <s v="Central Region"/>
    <s v="Low"/>
    <s v="January"/>
    <s v="Q1"/>
    <s v="No"/>
    <n v="1"/>
    <n v="34.520999999999994"/>
    <n v="264.66099999999994"/>
  </r>
  <r>
    <n v="6357"/>
    <s v="R08911"/>
    <x v="650"/>
    <n v="29"/>
    <x v="2"/>
    <x v="1"/>
    <x v="82"/>
    <n v="5"/>
    <x v="1"/>
    <s v="EFT"/>
    <s v="In Store"/>
    <s v="No"/>
    <s v="Very fast delivery"/>
    <x v="1"/>
    <x v="0"/>
    <x v="1"/>
    <x v="1"/>
    <n v="463.48"/>
    <x v="6"/>
    <s v="Southern Region"/>
    <s v="Low"/>
    <s v="March"/>
    <s v="Q1"/>
    <s v="No"/>
    <n v="1"/>
    <n v="69.522000000000006"/>
    <n v="533.00199999999995"/>
  </r>
  <r>
    <n v="6358"/>
    <s v="R06932"/>
    <x v="118"/>
    <n v="63"/>
    <x v="1"/>
    <x v="8"/>
    <x v="58"/>
    <n v="3"/>
    <x v="0"/>
    <s v="Mobile Payment"/>
    <s v="In Store"/>
    <s v="Yes"/>
    <s v="Item missing accessories"/>
    <x v="2"/>
    <x v="1"/>
    <x v="0"/>
    <x v="0"/>
    <n v="2603.98"/>
    <x v="0"/>
    <s v="Eastern Region"/>
    <s v="Medium"/>
    <s v="June"/>
    <s v="Q2"/>
    <s v="No"/>
    <n v="0"/>
    <n v="390.59699999999998"/>
    <n v="2994.5769999999998"/>
  </r>
  <r>
    <n v="6360"/>
    <s v="R08747"/>
    <x v="57"/>
    <n v="39"/>
    <x v="1"/>
    <x v="2"/>
    <x v="63"/>
    <n v="2"/>
    <x v="0"/>
    <s v="Cash"/>
    <s v="Home Delivery"/>
    <s v="Yes"/>
    <s v="Easy to assemble"/>
    <x v="0"/>
    <x v="0"/>
    <x v="0"/>
    <x v="3"/>
    <n v="1604.87"/>
    <x v="0"/>
    <s v="Northern Region"/>
    <s v="Medium"/>
    <s v="July"/>
    <s v="Q3"/>
    <s v="No"/>
    <n v="0"/>
    <n v="240.73049999999998"/>
    <n v="1845.6004999999998"/>
  </r>
  <r>
    <n v="6361"/>
    <s v="R09212"/>
    <x v="53"/>
    <n v="48"/>
    <x v="0"/>
    <x v="5"/>
    <x v="72"/>
    <n v="4"/>
    <x v="0"/>
    <s v="Debit Card"/>
    <s v="In Store"/>
    <s v="No"/>
    <s v="Long waiting time"/>
    <x v="4"/>
    <x v="1"/>
    <x v="0"/>
    <x v="4"/>
    <n v="16291.52"/>
    <x v="5"/>
    <s v="Western Region"/>
    <s v="High"/>
    <s v="May"/>
    <s v="Q2"/>
    <s v="Yes"/>
    <n v="0"/>
    <n v="2443.7280000000001"/>
    <n v="18735.248"/>
  </r>
  <r>
    <n v="6363"/>
    <s v="R02501"/>
    <x v="214"/>
    <n v="76"/>
    <x v="0"/>
    <x v="0"/>
    <x v="9"/>
    <n v="3"/>
    <x v="1"/>
    <s v="Credit Card"/>
    <s v="In Store"/>
    <s v="Yes"/>
    <s v="Instructions unclear"/>
    <x v="2"/>
    <x v="2"/>
    <x v="1"/>
    <x v="5"/>
    <n v="43.23"/>
    <x v="3"/>
    <s v="Northern Region"/>
    <s v="Low"/>
    <s v="October"/>
    <s v="Q4"/>
    <s v="No"/>
    <n v="1"/>
    <n v="6.4844999999999997"/>
    <n v="49.714499999999994"/>
  </r>
  <r>
    <n v="6364"/>
    <s v="R05678"/>
    <x v="230"/>
    <n v="23"/>
    <x v="0"/>
    <x v="2"/>
    <x v="77"/>
    <n v="1"/>
    <x v="0"/>
    <s v="Mobile Payment"/>
    <s v="In Store"/>
    <s v="Yes"/>
    <s v="Average quality"/>
    <x v="3"/>
    <x v="2"/>
    <x v="0"/>
    <x v="2"/>
    <n v="353.21"/>
    <x v="3"/>
    <s v="Northern Region"/>
    <s v="Low"/>
    <s v="December"/>
    <s v="Q4"/>
    <s v="No"/>
    <n v="0"/>
    <n v="52.981499999999997"/>
    <n v="406.19149999999996"/>
  </r>
  <r>
    <n v="6365"/>
    <s v="R05242"/>
    <x v="61"/>
    <n v="55"/>
    <x v="0"/>
    <x v="7"/>
    <x v="53"/>
    <n v="4"/>
    <x v="0"/>
    <s v="Mobile Payment"/>
    <s v="Click &amp; Collect"/>
    <s v="Yes"/>
    <s v="Easy to assemble"/>
    <x v="4"/>
    <x v="0"/>
    <x v="1"/>
    <x v="0"/>
    <n v="22574.95"/>
    <x v="6"/>
    <s v="Western Region"/>
    <s v="High"/>
    <s v="April"/>
    <s v="Q2"/>
    <s v="Yes"/>
    <n v="0"/>
    <n v="3386.2424999999998"/>
    <n v="25961.192499999997"/>
  </r>
  <r>
    <n v="6366"/>
    <s v="R08826"/>
    <x v="607"/>
    <n v="69"/>
    <x v="1"/>
    <x v="5"/>
    <x v="71"/>
    <n v="5"/>
    <x v="1"/>
    <s v="Mobile Payment"/>
    <s v="Click &amp; Collect"/>
    <s v="No"/>
    <s v="Arrived damaged"/>
    <x v="1"/>
    <x v="1"/>
    <x v="0"/>
    <x v="5"/>
    <n v="1171.25"/>
    <x v="4"/>
    <s v="Western Region"/>
    <s v="Medium"/>
    <s v="February"/>
    <s v="Q1"/>
    <s v="No"/>
    <n v="1"/>
    <n v="175.6875"/>
    <n v="1346.9375"/>
  </r>
  <r>
    <n v="6367"/>
    <s v="R02784"/>
    <x v="283"/>
    <n v="45"/>
    <x v="0"/>
    <x v="7"/>
    <x v="108"/>
    <n v="4"/>
    <x v="0"/>
    <s v="EFT"/>
    <s v="Click &amp; Collect"/>
    <s v="No"/>
    <s v="Instructions unclear"/>
    <x v="4"/>
    <x v="2"/>
    <x v="0"/>
    <x v="4"/>
    <n v="880.49"/>
    <x v="5"/>
    <s v="Western Region"/>
    <s v="Medium"/>
    <s v="February"/>
    <s v="Q1"/>
    <s v="No"/>
    <n v="0"/>
    <n v="132.0735"/>
    <n v="1012.5635"/>
  </r>
  <r>
    <n v="6369"/>
    <s v="R03810"/>
    <x v="572"/>
    <n v="62"/>
    <x v="0"/>
    <x v="0"/>
    <x v="59"/>
    <n v="5"/>
    <x v="1"/>
    <s v="Cash"/>
    <s v="Home Delivery"/>
    <s v="No"/>
    <s v="Great customer service"/>
    <x v="1"/>
    <x v="0"/>
    <x v="1"/>
    <x v="0"/>
    <n v="8798.49"/>
    <x v="4"/>
    <s v="Northern Region"/>
    <s v="High"/>
    <s v="July"/>
    <s v="Q3"/>
    <s v="Yes"/>
    <n v="1"/>
    <n v="1319.7735"/>
    <n v="10118.263499999999"/>
  </r>
  <r>
    <n v="6370"/>
    <s v="R06844"/>
    <x v="388"/>
    <n v="44"/>
    <x v="0"/>
    <x v="1"/>
    <x v="96"/>
    <n v="4"/>
    <x v="0"/>
    <s v="Credit Card"/>
    <s v="Click &amp; Collect"/>
    <s v="No"/>
    <s v="Item missing accessories"/>
    <x v="4"/>
    <x v="1"/>
    <x v="0"/>
    <x v="3"/>
    <n v="944.78"/>
    <x v="6"/>
    <s v="Southern Region"/>
    <s v="Medium"/>
    <s v="July"/>
    <s v="Q3"/>
    <s v="No"/>
    <n v="0"/>
    <n v="141.71699999999998"/>
    <n v="1086.4969999999998"/>
  </r>
  <r>
    <n v="6371"/>
    <s v="R08782"/>
    <x v="689"/>
    <n v="26"/>
    <x v="1"/>
    <x v="5"/>
    <x v="51"/>
    <n v="4"/>
    <x v="1"/>
    <s v="Mobile Payment"/>
    <s v="Click &amp; Collect"/>
    <s v="Yes"/>
    <s v="Item missing accessories"/>
    <x v="4"/>
    <x v="1"/>
    <x v="0"/>
    <x v="1"/>
    <n v="209.53"/>
    <x v="3"/>
    <s v="Western Region"/>
    <s v="Low"/>
    <s v="May"/>
    <s v="Q2"/>
    <s v="No"/>
    <n v="1"/>
    <n v="31.429499999999997"/>
    <n v="240.95949999999999"/>
  </r>
  <r>
    <n v="6372"/>
    <s v="R08067"/>
    <x v="220"/>
    <n v="58"/>
    <x v="1"/>
    <x v="1"/>
    <x v="81"/>
    <n v="2"/>
    <x v="1"/>
    <s v="Mobile Payment"/>
    <s v="Home Delivery"/>
    <s v="Yes"/>
    <s v="Highly recommend"/>
    <x v="0"/>
    <x v="0"/>
    <x v="0"/>
    <x v="0"/>
    <n v="375.53"/>
    <x v="4"/>
    <s v="Southern Region"/>
    <s v="Low"/>
    <s v="November"/>
    <s v="Q4"/>
    <s v="No"/>
    <n v="1"/>
    <n v="56.329499999999996"/>
    <n v="431.85949999999991"/>
  </r>
  <r>
    <n v="6373"/>
    <s v="R01697"/>
    <x v="658"/>
    <n v="35"/>
    <x v="0"/>
    <x v="0"/>
    <x v="104"/>
    <n v="5"/>
    <x v="0"/>
    <s v="Debit Card"/>
    <s v="In Store"/>
    <s v="No"/>
    <s v="Packaging could improve"/>
    <x v="1"/>
    <x v="2"/>
    <x v="0"/>
    <x v="3"/>
    <n v="274.49"/>
    <x v="1"/>
    <s v="Northern Region"/>
    <s v="Low"/>
    <s v="November"/>
    <s v="Q4"/>
    <s v="No"/>
    <n v="0"/>
    <n v="41.173499999999997"/>
    <n v="315.6635"/>
  </r>
  <r>
    <n v="6374"/>
    <s v="R05686"/>
    <x v="245"/>
    <n v="41"/>
    <x v="1"/>
    <x v="3"/>
    <x v="20"/>
    <n v="1"/>
    <x v="0"/>
    <s v="Cash"/>
    <s v="Click &amp; Collect"/>
    <s v="No"/>
    <m/>
    <x v="3"/>
    <x v="3"/>
    <x v="2"/>
    <x v="3"/>
    <n v="3747.26"/>
    <x v="8"/>
    <s v="Central Region"/>
    <s v="Medium"/>
    <s v="January"/>
    <s v="Q1"/>
    <s v="No"/>
    <n v="0"/>
    <n v="562.08900000000006"/>
    <n v="4309.3490000000002"/>
  </r>
  <r>
    <n v="6376"/>
    <s v="R05940"/>
    <x v="540"/>
    <n v="23"/>
    <x v="0"/>
    <x v="0"/>
    <x v="70"/>
    <n v="1"/>
    <x v="1"/>
    <s v="Cash"/>
    <s v="Click &amp; Collect"/>
    <s v="No"/>
    <s v="Easy to assemble"/>
    <x v="3"/>
    <x v="0"/>
    <x v="0"/>
    <x v="2"/>
    <n v="605.1"/>
    <x v="8"/>
    <s v="Northern Region"/>
    <s v="Medium"/>
    <s v="March"/>
    <s v="Q1"/>
    <s v="No"/>
    <n v="1"/>
    <n v="90.765000000000001"/>
    <n v="695.86500000000001"/>
  </r>
  <r>
    <n v="6377"/>
    <s v="R02053"/>
    <x v="614"/>
    <n v="45"/>
    <x v="1"/>
    <x v="0"/>
    <x v="1"/>
    <n v="1"/>
    <x v="0"/>
    <s v="EFT"/>
    <s v="In Store"/>
    <s v="No"/>
    <s v="Item missing accessories"/>
    <x v="3"/>
    <x v="1"/>
    <x v="1"/>
    <x v="4"/>
    <n v="444.38"/>
    <x v="1"/>
    <s v="Northern Region"/>
    <s v="Low"/>
    <s v="July"/>
    <s v="Q3"/>
    <s v="No"/>
    <n v="0"/>
    <n v="66.656999999999996"/>
    <n v="511.03699999999998"/>
  </r>
  <r>
    <n v="6380"/>
    <s v="R03314"/>
    <x v="388"/>
    <n v="61"/>
    <x v="1"/>
    <x v="4"/>
    <x v="121"/>
    <n v="1"/>
    <x v="0"/>
    <s v="Credit Card"/>
    <s v="Click &amp; Collect"/>
    <s v="No"/>
    <s v="Instructions unclear"/>
    <x v="3"/>
    <x v="2"/>
    <x v="0"/>
    <x v="0"/>
    <n v="85.25"/>
    <x v="1"/>
    <s v="Central Region"/>
    <s v="Low"/>
    <s v="July"/>
    <s v="Q3"/>
    <s v="No"/>
    <n v="0"/>
    <n v="12.7875"/>
    <n v="98.037499999999994"/>
  </r>
  <r>
    <n v="6381"/>
    <s v="R04782"/>
    <x v="370"/>
    <n v="70"/>
    <x v="0"/>
    <x v="3"/>
    <x v="116"/>
    <n v="1"/>
    <x v="1"/>
    <s v="EFT"/>
    <s v="Click &amp; Collect"/>
    <s v="No"/>
    <s v="Product was disappointing"/>
    <x v="3"/>
    <x v="1"/>
    <x v="1"/>
    <x v="5"/>
    <n v="11052.57"/>
    <x v="6"/>
    <s v="Central Region"/>
    <s v="High"/>
    <s v="January"/>
    <s v="Q1"/>
    <s v="Yes"/>
    <n v="1"/>
    <n v="1657.8854999999999"/>
    <n v="12710.455499999998"/>
  </r>
  <r>
    <n v="6382"/>
    <s v="R08595"/>
    <x v="231"/>
    <n v="40"/>
    <x v="2"/>
    <x v="4"/>
    <x v="26"/>
    <n v="2"/>
    <x v="1"/>
    <s v="Cash"/>
    <s v="Home Delivery"/>
    <s v="No"/>
    <s v="Fantastic experience"/>
    <x v="0"/>
    <x v="0"/>
    <x v="0"/>
    <x v="3"/>
    <n v="27815.439999999999"/>
    <x v="6"/>
    <s v="Central Region"/>
    <s v="High"/>
    <s v="January"/>
    <s v="Q1"/>
    <s v="Yes"/>
    <n v="1"/>
    <n v="4172.3159999999998"/>
    <n v="31987.755999999998"/>
  </r>
  <r>
    <n v="6383"/>
    <s v="R07008"/>
    <x v="123"/>
    <n v="70"/>
    <x v="2"/>
    <x v="4"/>
    <x v="30"/>
    <n v="2"/>
    <x v="1"/>
    <s v="EFT"/>
    <s v="Home Delivery"/>
    <s v="No"/>
    <s v="Easy to assemble"/>
    <x v="0"/>
    <x v="0"/>
    <x v="0"/>
    <x v="5"/>
    <n v="2962.6"/>
    <x v="2"/>
    <s v="Central Region"/>
    <s v="Medium"/>
    <s v="August"/>
    <s v="Q3"/>
    <s v="No"/>
    <n v="1"/>
    <n v="444.39"/>
    <n v="3406.99"/>
  </r>
  <r>
    <n v="6384"/>
    <s v="R01593"/>
    <x v="509"/>
    <n v="51"/>
    <x v="0"/>
    <x v="7"/>
    <x v="115"/>
    <n v="5"/>
    <x v="0"/>
    <s v="Credit Card"/>
    <s v="In Store"/>
    <s v="Yes"/>
    <s v="Delivery delayed"/>
    <x v="1"/>
    <x v="1"/>
    <x v="0"/>
    <x v="4"/>
    <n v="1369.39"/>
    <x v="4"/>
    <s v="Western Region"/>
    <s v="Medium"/>
    <s v="December"/>
    <s v="Q4"/>
    <s v="No"/>
    <n v="0"/>
    <n v="205.4085"/>
    <n v="1574.7985000000001"/>
  </r>
  <r>
    <n v="6386"/>
    <s v="R00216"/>
    <x v="672"/>
    <n v="71"/>
    <x v="1"/>
    <x v="1"/>
    <x v="13"/>
    <n v="4"/>
    <x v="0"/>
    <s v="Credit Card"/>
    <s v="Home Delivery"/>
    <s v="No"/>
    <s v="Long waiting time"/>
    <x v="4"/>
    <x v="1"/>
    <x v="0"/>
    <x v="5"/>
    <n v="3576.97"/>
    <x v="5"/>
    <s v="Southern Region"/>
    <s v="Medium"/>
    <s v="August"/>
    <s v="Q3"/>
    <s v="No"/>
    <n v="0"/>
    <n v="536.54549999999995"/>
    <n v="4113.5154999999995"/>
  </r>
  <r>
    <n v="6387"/>
    <s v="R08425"/>
    <x v="562"/>
    <n v="42"/>
    <x v="2"/>
    <x v="5"/>
    <x v="57"/>
    <n v="4"/>
    <x v="1"/>
    <s v="Cash"/>
    <s v="Home Delivery"/>
    <s v="Yes"/>
    <s v="Highly recommend"/>
    <x v="4"/>
    <x v="0"/>
    <x v="1"/>
    <x v="3"/>
    <n v="551.66"/>
    <x v="0"/>
    <s v="Western Region"/>
    <s v="Medium"/>
    <s v="April"/>
    <s v="Q2"/>
    <s v="No"/>
    <n v="1"/>
    <n v="82.748999999999995"/>
    <n v="634.40899999999988"/>
  </r>
  <r>
    <n v="6388"/>
    <s v="R08385"/>
    <x v="198"/>
    <n v="65"/>
    <x v="1"/>
    <x v="1"/>
    <x v="89"/>
    <n v="4"/>
    <x v="0"/>
    <s v="Debit Card"/>
    <s v="Click &amp; Collect"/>
    <s v="Yes"/>
    <s v="Great customer service"/>
    <x v="4"/>
    <x v="0"/>
    <x v="1"/>
    <x v="5"/>
    <n v="574.49"/>
    <x v="4"/>
    <s v="Southern Region"/>
    <s v="Medium"/>
    <s v="October"/>
    <s v="Q4"/>
    <s v="No"/>
    <n v="0"/>
    <n v="86.173500000000004"/>
    <n v="660.6635"/>
  </r>
  <r>
    <n v="6391"/>
    <s v="R03484"/>
    <x v="61"/>
    <n v="53"/>
    <x v="0"/>
    <x v="1"/>
    <x v="74"/>
    <n v="1"/>
    <x v="1"/>
    <s v="Mobile Payment"/>
    <s v="Click &amp; Collect"/>
    <s v="Yes"/>
    <s v="Product exceeded expectations"/>
    <x v="3"/>
    <x v="0"/>
    <x v="0"/>
    <x v="4"/>
    <n v="1000.7"/>
    <x v="4"/>
    <s v="Southern Region"/>
    <s v="Medium"/>
    <s v="April"/>
    <s v="Q2"/>
    <s v="No"/>
    <n v="1"/>
    <n v="150.10499999999999"/>
    <n v="1150.8050000000001"/>
  </r>
  <r>
    <n v="6392"/>
    <s v="R05103"/>
    <x v="419"/>
    <n v="31"/>
    <x v="2"/>
    <x v="7"/>
    <x v="91"/>
    <n v="4"/>
    <x v="0"/>
    <s v="Debit Card"/>
    <s v="In Store"/>
    <s v="No"/>
    <s v="Easy to assemble"/>
    <x v="4"/>
    <x v="0"/>
    <x v="1"/>
    <x v="1"/>
    <n v="53.85"/>
    <x v="3"/>
    <s v="Western Region"/>
    <s v="Low"/>
    <s v="November"/>
    <s v="Q4"/>
    <s v="No"/>
    <n v="0"/>
    <n v="8.0775000000000006"/>
    <n v="61.927499999999995"/>
  </r>
  <r>
    <n v="6393"/>
    <s v="R05188"/>
    <x v="714"/>
    <n v="49"/>
    <x v="2"/>
    <x v="6"/>
    <x v="24"/>
    <n v="2"/>
    <x v="1"/>
    <s v="EFT"/>
    <s v="Click &amp; Collect"/>
    <s v="Yes"/>
    <s v="Very fast delivery"/>
    <x v="0"/>
    <x v="0"/>
    <x v="0"/>
    <x v="4"/>
    <n v="44114.21"/>
    <x v="6"/>
    <s v="Gauteng Region"/>
    <s v="High"/>
    <s v="March"/>
    <s v="Q1"/>
    <s v="Yes"/>
    <n v="1"/>
    <n v="6617.1314999999995"/>
    <n v="50731.341499999995"/>
  </r>
  <r>
    <n v="6394"/>
    <s v="R03432"/>
    <x v="261"/>
    <n v="47"/>
    <x v="2"/>
    <x v="4"/>
    <x v="100"/>
    <n v="1"/>
    <x v="0"/>
    <s v="EFT"/>
    <s v="In Store"/>
    <s v="Yes"/>
    <s v="Highly recommend"/>
    <x v="3"/>
    <x v="0"/>
    <x v="0"/>
    <x v="4"/>
    <n v="5432.76"/>
    <x v="5"/>
    <s v="Central Region"/>
    <s v="High"/>
    <s v="April"/>
    <s v="Q2"/>
    <s v="Yes"/>
    <n v="0"/>
    <n v="814.91399999999999"/>
    <n v="6247.674"/>
  </r>
  <r>
    <n v="6395"/>
    <s v="R08078"/>
    <x v="361"/>
    <n v="70"/>
    <x v="1"/>
    <x v="1"/>
    <x v="114"/>
    <n v="5"/>
    <x v="1"/>
    <s v="Cash"/>
    <s v="Click &amp; Collect"/>
    <s v="Yes"/>
    <s v="Average quality"/>
    <x v="1"/>
    <x v="2"/>
    <x v="0"/>
    <x v="5"/>
    <n v="338.79"/>
    <x v="0"/>
    <s v="Southern Region"/>
    <s v="Low"/>
    <s v="August"/>
    <s v="Q3"/>
    <s v="No"/>
    <n v="1"/>
    <n v="50.8185"/>
    <n v="389.60849999999999"/>
  </r>
  <r>
    <n v="6396"/>
    <s v="R06411"/>
    <x v="455"/>
    <n v="71"/>
    <x v="0"/>
    <x v="5"/>
    <x v="39"/>
    <n v="5"/>
    <x v="1"/>
    <s v="Mobile Payment"/>
    <s v="In Store"/>
    <s v="Yes"/>
    <s v="Highly recommend"/>
    <x v="1"/>
    <x v="0"/>
    <x v="1"/>
    <x v="5"/>
    <n v="24904.86"/>
    <x v="6"/>
    <s v="Western Region"/>
    <s v="High"/>
    <s v="February"/>
    <s v="Q1"/>
    <s v="Yes"/>
    <n v="1"/>
    <n v="3735.7289999999998"/>
    <n v="28640.589"/>
  </r>
  <r>
    <n v="6397"/>
    <s v="R05514"/>
    <x v="622"/>
    <n v="25"/>
    <x v="2"/>
    <x v="1"/>
    <x v="37"/>
    <n v="3"/>
    <x v="1"/>
    <s v="Debit Card"/>
    <s v="Click &amp; Collect"/>
    <s v="Yes"/>
    <s v="Easy online ordering"/>
    <x v="2"/>
    <x v="0"/>
    <x v="0"/>
    <x v="1"/>
    <n v="54.82"/>
    <x v="3"/>
    <s v="Southern Region"/>
    <s v="Low"/>
    <s v="July"/>
    <s v="Q3"/>
    <s v="No"/>
    <n v="1"/>
    <n v="8.222999999999999"/>
    <n v="63.042999999999992"/>
  </r>
  <r>
    <n v="6399"/>
    <s v="R03513"/>
    <x v="67"/>
    <n v="26"/>
    <x v="0"/>
    <x v="2"/>
    <x v="58"/>
    <n v="1"/>
    <x v="0"/>
    <s v="EFT"/>
    <s v="In Store"/>
    <s v="No"/>
    <s v="Instructions unclear"/>
    <x v="3"/>
    <x v="2"/>
    <x v="0"/>
    <x v="1"/>
    <n v="2603.98"/>
    <x v="0"/>
    <s v="Northern Region"/>
    <s v="Medium"/>
    <s v="February"/>
    <s v="Q1"/>
    <s v="No"/>
    <n v="0"/>
    <n v="390.59699999999998"/>
    <n v="2994.5769999999998"/>
  </r>
  <r>
    <n v="6400"/>
    <s v="R02410"/>
    <x v="618"/>
    <n v="46"/>
    <x v="1"/>
    <x v="0"/>
    <x v="22"/>
    <n v="4"/>
    <x v="1"/>
    <s v="Mobile Payment"/>
    <s v="In Store"/>
    <s v="No"/>
    <s v="Delivery delayed"/>
    <x v="4"/>
    <x v="1"/>
    <x v="0"/>
    <x v="4"/>
    <n v="1734"/>
    <x v="7"/>
    <s v="Northern Region"/>
    <s v="Medium"/>
    <s v="July"/>
    <s v="Q3"/>
    <s v="No"/>
    <n v="1"/>
    <n v="260.09999999999997"/>
    <n v="1994.1"/>
  </r>
  <r>
    <n v="6401"/>
    <s v="R03271"/>
    <x v="140"/>
    <n v="18"/>
    <x v="0"/>
    <x v="0"/>
    <x v="111"/>
    <n v="5"/>
    <x v="1"/>
    <s v="Credit Card"/>
    <s v="In Store"/>
    <s v="No"/>
    <s v="Average quality"/>
    <x v="1"/>
    <x v="2"/>
    <x v="0"/>
    <x v="2"/>
    <n v="4507.63"/>
    <x v="2"/>
    <s v="Northern Region"/>
    <s v="Medium"/>
    <s v="February"/>
    <s v="Q1"/>
    <s v="No"/>
    <n v="1"/>
    <n v="676.14449999999999"/>
    <n v="5183.7744999999995"/>
  </r>
  <r>
    <n v="6402"/>
    <s v="R05210"/>
    <x v="609"/>
    <n v="21"/>
    <x v="0"/>
    <x v="6"/>
    <x v="47"/>
    <n v="3"/>
    <x v="1"/>
    <s v="Cash"/>
    <s v="Click &amp; Collect"/>
    <s v="Yes"/>
    <s v="Worth the money"/>
    <x v="2"/>
    <x v="0"/>
    <x v="0"/>
    <x v="2"/>
    <n v="13123.97"/>
    <x v="6"/>
    <s v="Gauteng Region"/>
    <s v="High"/>
    <s v="December"/>
    <s v="Q4"/>
    <s v="Yes"/>
    <n v="1"/>
    <n v="1968.5954999999999"/>
    <n v="15092.565499999999"/>
  </r>
  <r>
    <n v="6403"/>
    <s v="R08847"/>
    <x v="531"/>
    <n v="29"/>
    <x v="1"/>
    <x v="4"/>
    <x v="44"/>
    <n v="5"/>
    <x v="1"/>
    <s v="Credit Card"/>
    <s v="In Store"/>
    <s v="Yes"/>
    <s v="Highly recommend"/>
    <x v="1"/>
    <x v="0"/>
    <x v="1"/>
    <x v="1"/>
    <n v="2849.09"/>
    <x v="7"/>
    <s v="Central Region"/>
    <s v="Medium"/>
    <s v="May"/>
    <s v="Q2"/>
    <s v="No"/>
    <n v="1"/>
    <n v="427.36349999999999"/>
    <n v="3276.4535000000001"/>
  </r>
  <r>
    <n v="6404"/>
    <s v="R01553"/>
    <x v="695"/>
    <n v="57"/>
    <x v="0"/>
    <x v="4"/>
    <x v="95"/>
    <n v="5"/>
    <x v="1"/>
    <s v="Credit Card"/>
    <s v="In Store"/>
    <s v="No"/>
    <s v="Very comfortable"/>
    <x v="1"/>
    <x v="0"/>
    <x v="1"/>
    <x v="0"/>
    <n v="105.11"/>
    <x v="1"/>
    <s v="Central Region"/>
    <s v="Low"/>
    <s v="July"/>
    <s v="Q3"/>
    <s v="No"/>
    <n v="1"/>
    <n v="15.766499999999999"/>
    <n v="120.87649999999999"/>
  </r>
  <r>
    <n v="6405"/>
    <s v="R09339"/>
    <x v="109"/>
    <n v="78"/>
    <x v="0"/>
    <x v="2"/>
    <x v="80"/>
    <n v="5"/>
    <x v="0"/>
    <s v="Cash"/>
    <s v="Home Delivery"/>
    <s v="No"/>
    <s v="Easy to assemble"/>
    <x v="1"/>
    <x v="0"/>
    <x v="1"/>
    <x v="5"/>
    <n v="10347.709999999999"/>
    <x v="5"/>
    <s v="Northern Region"/>
    <s v="High"/>
    <s v="April"/>
    <s v="Q2"/>
    <s v="Yes"/>
    <n v="0"/>
    <n v="1552.1564999999998"/>
    <n v="11899.866499999998"/>
  </r>
  <r>
    <n v="6406"/>
    <s v="R08757"/>
    <x v="604"/>
    <n v="21"/>
    <x v="0"/>
    <x v="6"/>
    <x v="105"/>
    <n v="4"/>
    <x v="1"/>
    <s v="Debit Card"/>
    <s v="In Store"/>
    <s v="No"/>
    <s v="Great customer service"/>
    <x v="4"/>
    <x v="0"/>
    <x v="1"/>
    <x v="2"/>
    <n v="96.11"/>
    <x v="8"/>
    <s v="Gauteng Region"/>
    <s v="Low"/>
    <s v="July"/>
    <s v="Q3"/>
    <s v="No"/>
    <n v="1"/>
    <n v="14.416499999999999"/>
    <n v="110.52649999999998"/>
  </r>
  <r>
    <n v="6407"/>
    <s v="R03872"/>
    <x v="576"/>
    <n v="57"/>
    <x v="0"/>
    <x v="0"/>
    <x v="53"/>
    <n v="2"/>
    <x v="1"/>
    <s v="Cash"/>
    <s v="Click &amp; Collect"/>
    <s v="Yes"/>
    <m/>
    <x v="0"/>
    <x v="3"/>
    <x v="2"/>
    <x v="0"/>
    <n v="22574.95"/>
    <x v="6"/>
    <s v="Northern Region"/>
    <s v="High"/>
    <s v="June"/>
    <s v="Q2"/>
    <s v="Yes"/>
    <n v="1"/>
    <n v="3386.2424999999998"/>
    <n v="25961.192499999997"/>
  </r>
  <r>
    <n v="6408"/>
    <s v="R04530"/>
    <x v="146"/>
    <n v="49"/>
    <x v="0"/>
    <x v="0"/>
    <x v="86"/>
    <n v="5"/>
    <x v="1"/>
    <s v="Credit Card"/>
    <s v="Click &amp; Collect"/>
    <s v="No"/>
    <s v="Fantastic experience"/>
    <x v="1"/>
    <x v="0"/>
    <x v="1"/>
    <x v="4"/>
    <n v="5258.73"/>
    <x v="2"/>
    <s v="Northern Region"/>
    <s v="High"/>
    <s v="January"/>
    <s v="Q1"/>
    <s v="Yes"/>
    <n v="1"/>
    <n v="788.80949999999996"/>
    <n v="6047.539499999999"/>
  </r>
  <r>
    <n v="6409"/>
    <s v="R00980"/>
    <x v="184"/>
    <n v="54"/>
    <x v="1"/>
    <x v="4"/>
    <x v="116"/>
    <n v="1"/>
    <x v="0"/>
    <s v="Debit Card"/>
    <s v="Home Delivery"/>
    <s v="No"/>
    <s v="Exactly as advertised"/>
    <x v="3"/>
    <x v="0"/>
    <x v="0"/>
    <x v="4"/>
    <n v="11052.57"/>
    <x v="6"/>
    <s v="Central Region"/>
    <s v="High"/>
    <s v="August"/>
    <s v="Q3"/>
    <s v="Yes"/>
    <n v="0"/>
    <n v="1657.8854999999999"/>
    <n v="12710.455499999998"/>
  </r>
  <r>
    <n v="6410"/>
    <s v="R02656"/>
    <x v="641"/>
    <n v="18"/>
    <x v="1"/>
    <x v="6"/>
    <x v="70"/>
    <n v="5"/>
    <x v="1"/>
    <s v="Credit Card"/>
    <s v="Home Delivery"/>
    <s v="Yes"/>
    <s v="Exactly as advertised"/>
    <x v="1"/>
    <x v="0"/>
    <x v="1"/>
    <x v="2"/>
    <n v="605.1"/>
    <x v="8"/>
    <s v="Gauteng Region"/>
    <s v="Medium"/>
    <s v="June"/>
    <s v="Q2"/>
    <s v="No"/>
    <n v="1"/>
    <n v="90.765000000000001"/>
    <n v="695.86500000000001"/>
  </r>
  <r>
    <n v="6411"/>
    <s v="R01848"/>
    <x v="126"/>
    <n v="75"/>
    <x v="2"/>
    <x v="7"/>
    <x v="52"/>
    <n v="2"/>
    <x v="0"/>
    <s v="Debit Card"/>
    <s v="Home Delivery"/>
    <s v="No"/>
    <s v="Customer support was excellent"/>
    <x v="0"/>
    <x v="0"/>
    <x v="0"/>
    <x v="5"/>
    <n v="1094.3699999999999"/>
    <x v="8"/>
    <s v="Western Region"/>
    <s v="Medium"/>
    <s v="September"/>
    <s v="Q3"/>
    <s v="No"/>
    <n v="0"/>
    <n v="164.15549999999999"/>
    <n v="1258.5254999999997"/>
  </r>
  <r>
    <n v="6412"/>
    <s v="R08210"/>
    <x v="648"/>
    <n v="24"/>
    <x v="2"/>
    <x v="2"/>
    <x v="84"/>
    <n v="1"/>
    <x v="1"/>
    <s v="Cash"/>
    <s v="In Store"/>
    <s v="No"/>
    <s v="Fantastic experience"/>
    <x v="3"/>
    <x v="0"/>
    <x v="0"/>
    <x v="2"/>
    <n v="27.35"/>
    <x v="3"/>
    <s v="Northern Region"/>
    <s v="Low"/>
    <s v="February"/>
    <s v="Q1"/>
    <s v="No"/>
    <n v="1"/>
    <n v="4.1025"/>
    <n v="31.452500000000001"/>
  </r>
  <r>
    <n v="6413"/>
    <s v="R08369"/>
    <x v="694"/>
    <n v="47"/>
    <x v="0"/>
    <x v="8"/>
    <x v="29"/>
    <n v="3"/>
    <x v="1"/>
    <s v="Debit Card"/>
    <s v="Click &amp; Collect"/>
    <s v="Yes"/>
    <s v="Worth the money"/>
    <x v="2"/>
    <x v="0"/>
    <x v="0"/>
    <x v="4"/>
    <n v="1355.08"/>
    <x v="2"/>
    <s v="Eastern Region"/>
    <s v="Medium"/>
    <s v="January"/>
    <s v="Q1"/>
    <s v="No"/>
    <n v="1"/>
    <n v="203.26199999999997"/>
    <n v="1558.3419999999999"/>
  </r>
  <r>
    <n v="6414"/>
    <s v="R07383"/>
    <x v="503"/>
    <n v="77"/>
    <x v="1"/>
    <x v="7"/>
    <x v="72"/>
    <n v="2"/>
    <x v="0"/>
    <s v="EFT"/>
    <s v="Click &amp; Collect"/>
    <s v="Yes"/>
    <s v="Very comfortable"/>
    <x v="0"/>
    <x v="0"/>
    <x v="0"/>
    <x v="5"/>
    <n v="16291.52"/>
    <x v="5"/>
    <s v="Western Region"/>
    <s v="High"/>
    <s v="February"/>
    <s v="Q1"/>
    <s v="Yes"/>
    <n v="0"/>
    <n v="2443.7280000000001"/>
    <n v="18735.248"/>
  </r>
  <r>
    <n v="6415"/>
    <s v="R07540"/>
    <x v="502"/>
    <n v="73"/>
    <x v="2"/>
    <x v="1"/>
    <x v="117"/>
    <n v="4"/>
    <x v="0"/>
    <s v="Credit Card"/>
    <s v="Click &amp; Collect"/>
    <s v="Yes"/>
    <s v="Easy online ordering"/>
    <x v="4"/>
    <x v="0"/>
    <x v="1"/>
    <x v="5"/>
    <n v="6581.78"/>
    <x v="6"/>
    <s v="Southern Region"/>
    <s v="High"/>
    <s v="October"/>
    <s v="Q4"/>
    <s v="Yes"/>
    <n v="0"/>
    <n v="987.26699999999994"/>
    <n v="7569.0469999999996"/>
  </r>
  <r>
    <n v="6417"/>
    <s v="R00516"/>
    <x v="193"/>
    <n v="77"/>
    <x v="1"/>
    <x v="6"/>
    <x v="1"/>
    <n v="3"/>
    <x v="1"/>
    <s v="Cash"/>
    <s v="Home Delivery"/>
    <s v="Yes"/>
    <m/>
    <x v="2"/>
    <x v="3"/>
    <x v="2"/>
    <x v="5"/>
    <n v="444.38"/>
    <x v="1"/>
    <s v="Gauteng Region"/>
    <s v="Low"/>
    <s v="February"/>
    <s v="Q1"/>
    <s v="No"/>
    <n v="1"/>
    <n v="66.656999999999996"/>
    <n v="511.03699999999998"/>
  </r>
  <r>
    <n v="6418"/>
    <s v="R07445"/>
    <x v="393"/>
    <n v="54"/>
    <x v="0"/>
    <x v="0"/>
    <x v="86"/>
    <n v="2"/>
    <x v="0"/>
    <s v="Mobile Payment"/>
    <s v="In Store"/>
    <s v="No"/>
    <s v="Worth the money"/>
    <x v="0"/>
    <x v="0"/>
    <x v="0"/>
    <x v="4"/>
    <n v="5258.73"/>
    <x v="2"/>
    <s v="Northern Region"/>
    <s v="High"/>
    <s v="February"/>
    <s v="Q1"/>
    <s v="Yes"/>
    <n v="0"/>
    <n v="788.80949999999996"/>
    <n v="6047.539499999999"/>
  </r>
  <r>
    <n v="6419"/>
    <s v="R08426"/>
    <x v="162"/>
    <n v="57"/>
    <x v="1"/>
    <x v="1"/>
    <x v="118"/>
    <n v="1"/>
    <x v="1"/>
    <s v="Debit Card"/>
    <s v="Click &amp; Collect"/>
    <s v="Yes"/>
    <s v="Great customer service"/>
    <x v="3"/>
    <x v="0"/>
    <x v="0"/>
    <x v="0"/>
    <n v="301.58"/>
    <x v="3"/>
    <s v="Southern Region"/>
    <s v="Low"/>
    <s v="April"/>
    <s v="Q2"/>
    <s v="No"/>
    <n v="1"/>
    <n v="45.236999999999995"/>
    <n v="346.81699999999995"/>
  </r>
  <r>
    <n v="6420"/>
    <s v="R01103"/>
    <x v="260"/>
    <n v="59"/>
    <x v="2"/>
    <x v="5"/>
    <x v="90"/>
    <n v="4"/>
    <x v="1"/>
    <s v="Mobile Payment"/>
    <s v="Click &amp; Collect"/>
    <s v="No"/>
    <m/>
    <x v="4"/>
    <x v="3"/>
    <x v="2"/>
    <x v="0"/>
    <n v="16523.5"/>
    <x v="6"/>
    <s v="Western Region"/>
    <s v="High"/>
    <s v="March"/>
    <s v="Q1"/>
    <s v="Yes"/>
    <n v="1"/>
    <n v="2478.5250000000001"/>
    <n v="19002.024999999998"/>
  </r>
  <r>
    <n v="6421"/>
    <s v="R03277"/>
    <x v="491"/>
    <n v="42"/>
    <x v="1"/>
    <x v="7"/>
    <x v="63"/>
    <n v="4"/>
    <x v="1"/>
    <s v="Debit Card"/>
    <s v="In Store"/>
    <s v="Yes"/>
    <m/>
    <x v="4"/>
    <x v="3"/>
    <x v="2"/>
    <x v="3"/>
    <n v="1604.87"/>
    <x v="0"/>
    <s v="Western Region"/>
    <s v="Medium"/>
    <s v="February"/>
    <s v="Q1"/>
    <s v="No"/>
    <n v="1"/>
    <n v="240.73049999999998"/>
    <n v="1845.6004999999998"/>
  </r>
  <r>
    <n v="6422"/>
    <s v="R09821"/>
    <x v="382"/>
    <n v="29"/>
    <x v="2"/>
    <x v="2"/>
    <x v="47"/>
    <n v="4"/>
    <x v="0"/>
    <s v="Debit Card"/>
    <s v="Click &amp; Collect"/>
    <s v="Yes"/>
    <s v="Worth the money"/>
    <x v="4"/>
    <x v="0"/>
    <x v="1"/>
    <x v="1"/>
    <n v="13123.97"/>
    <x v="6"/>
    <s v="Northern Region"/>
    <s v="High"/>
    <s v="November"/>
    <s v="Q4"/>
    <s v="Yes"/>
    <n v="0"/>
    <n v="1968.5954999999999"/>
    <n v="15092.565499999999"/>
  </r>
  <r>
    <n v="6423"/>
    <s v="R07631"/>
    <x v="43"/>
    <n v="26"/>
    <x v="1"/>
    <x v="4"/>
    <x v="58"/>
    <n v="1"/>
    <x v="1"/>
    <s v="Credit Card"/>
    <s v="Home Delivery"/>
    <s v="Yes"/>
    <s v="Item missing accessories"/>
    <x v="3"/>
    <x v="1"/>
    <x v="1"/>
    <x v="1"/>
    <n v="2603.98"/>
    <x v="0"/>
    <s v="Central Region"/>
    <s v="Medium"/>
    <s v="August"/>
    <s v="Q3"/>
    <s v="No"/>
    <n v="1"/>
    <n v="390.59699999999998"/>
    <n v="2994.5769999999998"/>
  </r>
  <r>
    <n v="6424"/>
    <s v="R09218"/>
    <x v="548"/>
    <n v="55"/>
    <x v="0"/>
    <x v="7"/>
    <x v="22"/>
    <n v="5"/>
    <x v="1"/>
    <s v="EFT"/>
    <s v="In Store"/>
    <s v="Yes"/>
    <s v="Fantastic experience"/>
    <x v="1"/>
    <x v="0"/>
    <x v="1"/>
    <x v="0"/>
    <n v="1734"/>
    <x v="7"/>
    <s v="Western Region"/>
    <s v="Medium"/>
    <s v="September"/>
    <s v="Q3"/>
    <s v="No"/>
    <n v="1"/>
    <n v="260.09999999999997"/>
    <n v="1994.1"/>
  </r>
  <r>
    <n v="6426"/>
    <s v="R03997"/>
    <x v="588"/>
    <n v="48"/>
    <x v="0"/>
    <x v="8"/>
    <x v="101"/>
    <n v="5"/>
    <x v="0"/>
    <s v="Mobile Payment"/>
    <s v="Click &amp; Collect"/>
    <s v="No"/>
    <s v="Delivery delayed"/>
    <x v="1"/>
    <x v="1"/>
    <x v="0"/>
    <x v="4"/>
    <n v="886.51"/>
    <x v="1"/>
    <s v="Eastern Region"/>
    <s v="Medium"/>
    <s v="June"/>
    <s v="Q2"/>
    <s v="No"/>
    <n v="0"/>
    <n v="132.97649999999999"/>
    <n v="1019.4864999999999"/>
  </r>
  <r>
    <n v="6428"/>
    <s v="R04712"/>
    <x v="112"/>
    <n v="22"/>
    <x v="1"/>
    <x v="2"/>
    <x v="108"/>
    <n v="2"/>
    <x v="1"/>
    <s v="Credit Card"/>
    <s v="Click &amp; Collect"/>
    <s v="No"/>
    <s v="Easy online ordering"/>
    <x v="0"/>
    <x v="0"/>
    <x v="0"/>
    <x v="2"/>
    <n v="880.49"/>
    <x v="5"/>
    <s v="Northern Region"/>
    <s v="Medium"/>
    <s v="November"/>
    <s v="Q4"/>
    <s v="No"/>
    <n v="1"/>
    <n v="132.0735"/>
    <n v="1012.5635"/>
  </r>
  <r>
    <n v="6429"/>
    <s v="R00644"/>
    <x v="703"/>
    <n v="25"/>
    <x v="1"/>
    <x v="0"/>
    <x v="55"/>
    <n v="2"/>
    <x v="0"/>
    <s v="Credit Card"/>
    <s v="Home Delivery"/>
    <s v="Yes"/>
    <s v="Easy to assemble"/>
    <x v="0"/>
    <x v="0"/>
    <x v="0"/>
    <x v="1"/>
    <n v="324.35000000000002"/>
    <x v="8"/>
    <s v="Northern Region"/>
    <s v="Low"/>
    <s v="August"/>
    <s v="Q3"/>
    <s v="No"/>
    <n v="0"/>
    <n v="48.652500000000003"/>
    <n v="373.0025"/>
  </r>
  <r>
    <n v="6430"/>
    <s v="R08519"/>
    <x v="326"/>
    <n v="75"/>
    <x v="2"/>
    <x v="0"/>
    <x v="3"/>
    <n v="4"/>
    <x v="1"/>
    <s v="Mobile Payment"/>
    <s v="In Store"/>
    <s v="No"/>
    <s v="Helpful staff"/>
    <x v="4"/>
    <x v="0"/>
    <x v="1"/>
    <x v="5"/>
    <n v="84.23"/>
    <x v="3"/>
    <s v="Northern Region"/>
    <s v="Low"/>
    <s v="March"/>
    <s v="Q1"/>
    <s v="No"/>
    <n v="1"/>
    <n v="12.634500000000001"/>
    <n v="96.864499999999992"/>
  </r>
  <r>
    <n v="6431"/>
    <s v="R03286"/>
    <x v="175"/>
    <n v="47"/>
    <x v="2"/>
    <x v="7"/>
    <x v="3"/>
    <n v="3"/>
    <x v="1"/>
    <s v="Cash"/>
    <s v="Home Delivery"/>
    <s v="No"/>
    <s v="Product was disappointing"/>
    <x v="2"/>
    <x v="1"/>
    <x v="0"/>
    <x v="4"/>
    <n v="84.23"/>
    <x v="3"/>
    <s v="Western Region"/>
    <s v="Low"/>
    <s v="October"/>
    <s v="Q4"/>
    <s v="No"/>
    <n v="1"/>
    <n v="12.634500000000001"/>
    <n v="96.864499999999992"/>
  </r>
  <r>
    <n v="6432"/>
    <s v="R03117"/>
    <x v="630"/>
    <n v="22"/>
    <x v="1"/>
    <x v="7"/>
    <x v="120"/>
    <n v="5"/>
    <x v="0"/>
    <s v="Cash"/>
    <s v="Click &amp; Collect"/>
    <s v="No"/>
    <s v="Easy online ordering"/>
    <x v="1"/>
    <x v="0"/>
    <x v="1"/>
    <x v="2"/>
    <n v="1233.45"/>
    <x v="1"/>
    <s v="Western Region"/>
    <s v="Medium"/>
    <s v="May"/>
    <s v="Q2"/>
    <s v="No"/>
    <n v="0"/>
    <n v="185.01750000000001"/>
    <n v="1418.4675"/>
  </r>
  <r>
    <n v="6433"/>
    <s v="R06699"/>
    <x v="429"/>
    <n v="22"/>
    <x v="1"/>
    <x v="7"/>
    <x v="100"/>
    <n v="3"/>
    <x v="0"/>
    <s v="EFT"/>
    <s v="Home Delivery"/>
    <s v="No"/>
    <m/>
    <x v="2"/>
    <x v="3"/>
    <x v="2"/>
    <x v="2"/>
    <n v="5432.76"/>
    <x v="5"/>
    <s v="Western Region"/>
    <s v="High"/>
    <s v="July"/>
    <s v="Q3"/>
    <s v="Yes"/>
    <n v="0"/>
    <n v="814.91399999999999"/>
    <n v="6247.674"/>
  </r>
  <r>
    <n v="6434"/>
    <s v="R03576"/>
    <x v="654"/>
    <n v="65"/>
    <x v="2"/>
    <x v="7"/>
    <x v="108"/>
    <n v="1"/>
    <x v="1"/>
    <s v="EFT"/>
    <s v="In Store"/>
    <s v="No"/>
    <s v="Looks premium"/>
    <x v="3"/>
    <x v="0"/>
    <x v="0"/>
    <x v="5"/>
    <n v="880.49"/>
    <x v="5"/>
    <s v="Western Region"/>
    <s v="Medium"/>
    <s v="March"/>
    <s v="Q1"/>
    <s v="No"/>
    <n v="1"/>
    <n v="132.0735"/>
    <n v="1012.5635"/>
  </r>
  <r>
    <n v="6435"/>
    <s v="R09793"/>
    <x v="519"/>
    <n v="78"/>
    <x v="1"/>
    <x v="1"/>
    <x v="19"/>
    <n v="5"/>
    <x v="1"/>
    <s v="EFT"/>
    <s v="Home Delivery"/>
    <s v="Yes"/>
    <s v="Excellent value"/>
    <x v="1"/>
    <x v="0"/>
    <x v="1"/>
    <x v="5"/>
    <n v="343.42"/>
    <x v="3"/>
    <s v="Southern Region"/>
    <s v="Low"/>
    <s v="February"/>
    <s v="Q1"/>
    <s v="No"/>
    <n v="1"/>
    <n v="51.512999999999998"/>
    <n v="394.93299999999999"/>
  </r>
  <r>
    <n v="6438"/>
    <s v="R02208"/>
    <x v="145"/>
    <n v="70"/>
    <x v="0"/>
    <x v="7"/>
    <x v="35"/>
    <n v="2"/>
    <x v="1"/>
    <s v="Credit Card"/>
    <s v="Home Delivery"/>
    <s v="Yes"/>
    <s v="Excellent value"/>
    <x v="0"/>
    <x v="0"/>
    <x v="0"/>
    <x v="5"/>
    <n v="6710.27"/>
    <x v="5"/>
    <s v="Western Region"/>
    <s v="High"/>
    <s v="May"/>
    <s v="Q2"/>
    <s v="Yes"/>
    <n v="1"/>
    <n v="1006.5405000000001"/>
    <n v="7716.8104999999996"/>
  </r>
  <r>
    <n v="6439"/>
    <s v="R04553"/>
    <x v="246"/>
    <n v="48"/>
    <x v="2"/>
    <x v="6"/>
    <x v="86"/>
    <n v="2"/>
    <x v="1"/>
    <s v="Debit Card"/>
    <s v="Click &amp; Collect"/>
    <s v="No"/>
    <s v="Arrived damaged"/>
    <x v="0"/>
    <x v="1"/>
    <x v="1"/>
    <x v="4"/>
    <n v="5258.73"/>
    <x v="2"/>
    <s v="Gauteng Region"/>
    <s v="High"/>
    <s v="June"/>
    <s v="Q2"/>
    <s v="Yes"/>
    <n v="1"/>
    <n v="788.80949999999996"/>
    <n v="6047.539499999999"/>
  </r>
  <r>
    <n v="6440"/>
    <s v="R07557"/>
    <x v="668"/>
    <n v="21"/>
    <x v="2"/>
    <x v="7"/>
    <x v="5"/>
    <n v="1"/>
    <x v="1"/>
    <s v="Debit Card"/>
    <s v="Click &amp; Collect"/>
    <s v="Yes"/>
    <s v="Would definitely buy again"/>
    <x v="3"/>
    <x v="0"/>
    <x v="0"/>
    <x v="2"/>
    <n v="1158.56"/>
    <x v="4"/>
    <s v="Western Region"/>
    <s v="Medium"/>
    <s v="May"/>
    <s v="Q2"/>
    <s v="No"/>
    <n v="1"/>
    <n v="173.78399999999999"/>
    <n v="1332.3439999999998"/>
  </r>
  <r>
    <n v="6443"/>
    <s v="R04580"/>
    <x v="264"/>
    <n v="23"/>
    <x v="0"/>
    <x v="1"/>
    <x v="34"/>
    <n v="1"/>
    <x v="1"/>
    <s v="Credit Card"/>
    <s v="Click &amp; Collect"/>
    <s v="No"/>
    <s v="Packaging could improve"/>
    <x v="3"/>
    <x v="2"/>
    <x v="0"/>
    <x v="2"/>
    <n v="14729.04"/>
    <x v="6"/>
    <s v="Southern Region"/>
    <s v="High"/>
    <s v="May"/>
    <s v="Q2"/>
    <s v="Yes"/>
    <n v="1"/>
    <n v="2209.3560000000002"/>
    <n v="16938.396000000001"/>
  </r>
  <r>
    <n v="6444"/>
    <s v="R00720"/>
    <x v="454"/>
    <n v="38"/>
    <x v="1"/>
    <x v="8"/>
    <x v="23"/>
    <n v="3"/>
    <x v="0"/>
    <s v="Debit Card"/>
    <s v="Click &amp; Collect"/>
    <s v="No"/>
    <s v="Product was disappointing"/>
    <x v="2"/>
    <x v="1"/>
    <x v="0"/>
    <x v="3"/>
    <n v="2340.5700000000002"/>
    <x v="8"/>
    <s v="Eastern Region"/>
    <s v="Medium"/>
    <s v="April"/>
    <s v="Q2"/>
    <s v="No"/>
    <n v="0"/>
    <n v="351.08550000000002"/>
    <n v="2691.6554999999998"/>
  </r>
  <r>
    <n v="6445"/>
    <s v="R08912"/>
    <x v="687"/>
    <n v="19"/>
    <x v="0"/>
    <x v="7"/>
    <x v="12"/>
    <n v="1"/>
    <x v="1"/>
    <s v="Cash"/>
    <s v="Click &amp; Collect"/>
    <s v="No"/>
    <s v="Very comfortable"/>
    <x v="3"/>
    <x v="0"/>
    <x v="0"/>
    <x v="2"/>
    <n v="228.08"/>
    <x v="8"/>
    <s v="Western Region"/>
    <s v="Low"/>
    <s v="April"/>
    <s v="Q2"/>
    <s v="No"/>
    <n v="1"/>
    <n v="34.212000000000003"/>
    <n v="262.29199999999997"/>
  </r>
  <r>
    <n v="6446"/>
    <s v="R06156"/>
    <x v="616"/>
    <n v="32"/>
    <x v="1"/>
    <x v="6"/>
    <x v="123"/>
    <n v="2"/>
    <x v="0"/>
    <s v="Mobile Payment"/>
    <s v="Click &amp; Collect"/>
    <s v="No"/>
    <s v="Great customer service"/>
    <x v="0"/>
    <x v="0"/>
    <x v="0"/>
    <x v="1"/>
    <n v="2977.47"/>
    <x v="7"/>
    <s v="Gauteng Region"/>
    <s v="Medium"/>
    <s v="March"/>
    <s v="Q1"/>
    <s v="No"/>
    <n v="0"/>
    <n v="446.62049999999994"/>
    <n v="3424.0904999999993"/>
  </r>
  <r>
    <n v="6447"/>
    <s v="R09573"/>
    <x v="392"/>
    <n v="48"/>
    <x v="2"/>
    <x v="1"/>
    <x v="104"/>
    <n v="2"/>
    <x v="0"/>
    <s v="Debit Card"/>
    <s v="Click &amp; Collect"/>
    <s v="Yes"/>
    <s v="Would definitely buy again"/>
    <x v="0"/>
    <x v="0"/>
    <x v="0"/>
    <x v="4"/>
    <n v="274.49"/>
    <x v="1"/>
    <s v="Southern Region"/>
    <s v="Low"/>
    <s v="June"/>
    <s v="Q2"/>
    <s v="No"/>
    <n v="0"/>
    <n v="41.173499999999997"/>
    <n v="315.6635"/>
  </r>
  <r>
    <n v="6448"/>
    <s v="R03897"/>
    <x v="368"/>
    <n v="47"/>
    <x v="0"/>
    <x v="5"/>
    <x v="40"/>
    <n v="3"/>
    <x v="0"/>
    <s v="EFT"/>
    <s v="Click &amp; Collect"/>
    <s v="No"/>
    <s v="Delivery delayed"/>
    <x v="2"/>
    <x v="1"/>
    <x v="0"/>
    <x v="4"/>
    <n v="1619.07"/>
    <x v="7"/>
    <s v="Western Region"/>
    <s v="Medium"/>
    <s v="March"/>
    <s v="Q1"/>
    <s v="No"/>
    <n v="0"/>
    <n v="242.86049999999997"/>
    <n v="1861.9304999999997"/>
  </r>
  <r>
    <n v="6449"/>
    <s v="R02804"/>
    <x v="288"/>
    <n v="61"/>
    <x v="0"/>
    <x v="2"/>
    <x v="13"/>
    <n v="1"/>
    <x v="0"/>
    <s v="Credit Card"/>
    <s v="Click &amp; Collect"/>
    <s v="Yes"/>
    <s v="Easy to assemble"/>
    <x v="3"/>
    <x v="0"/>
    <x v="0"/>
    <x v="0"/>
    <n v="3576.97"/>
    <x v="5"/>
    <s v="Northern Region"/>
    <s v="Medium"/>
    <s v="August"/>
    <s v="Q3"/>
    <s v="No"/>
    <n v="0"/>
    <n v="536.54549999999995"/>
    <n v="4113.5154999999995"/>
  </r>
  <r>
    <n v="6450"/>
    <s v="R02567"/>
    <x v="588"/>
    <n v="42"/>
    <x v="2"/>
    <x v="8"/>
    <x v="82"/>
    <n v="4"/>
    <x v="0"/>
    <s v="Cash"/>
    <s v="Home Delivery"/>
    <s v="No"/>
    <s v="Very comfortable"/>
    <x v="4"/>
    <x v="0"/>
    <x v="1"/>
    <x v="3"/>
    <n v="463.48"/>
    <x v="6"/>
    <s v="Eastern Region"/>
    <s v="Low"/>
    <s v="June"/>
    <s v="Q2"/>
    <s v="No"/>
    <n v="0"/>
    <n v="69.522000000000006"/>
    <n v="533.00199999999995"/>
  </r>
  <r>
    <n v="6451"/>
    <s v="R04026"/>
    <x v="335"/>
    <n v="35"/>
    <x v="2"/>
    <x v="8"/>
    <x v="73"/>
    <n v="4"/>
    <x v="1"/>
    <s v="EFT"/>
    <s v="Home Delivery"/>
    <s v="Yes"/>
    <s v="Product exceeded expectations"/>
    <x v="4"/>
    <x v="0"/>
    <x v="1"/>
    <x v="3"/>
    <n v="657.5"/>
    <x v="5"/>
    <s v="Eastern Region"/>
    <s v="Medium"/>
    <s v="August"/>
    <s v="Q3"/>
    <s v="No"/>
    <n v="1"/>
    <n v="98.625"/>
    <n v="756.12499999999989"/>
  </r>
  <r>
    <n v="6452"/>
    <s v="R06199"/>
    <x v="201"/>
    <n v="53"/>
    <x v="0"/>
    <x v="2"/>
    <x v="19"/>
    <n v="4"/>
    <x v="1"/>
    <s v="Mobile Payment"/>
    <s v="Click &amp; Collect"/>
    <s v="No"/>
    <s v="Item missing accessories"/>
    <x v="4"/>
    <x v="1"/>
    <x v="0"/>
    <x v="4"/>
    <n v="343.42"/>
    <x v="3"/>
    <s v="Northern Region"/>
    <s v="Low"/>
    <s v="June"/>
    <s v="Q2"/>
    <s v="No"/>
    <n v="1"/>
    <n v="51.512999999999998"/>
    <n v="394.93299999999999"/>
  </r>
  <r>
    <n v="6453"/>
    <s v="R00033"/>
    <x v="445"/>
    <n v="67"/>
    <x v="1"/>
    <x v="2"/>
    <x v="118"/>
    <n v="4"/>
    <x v="0"/>
    <s v="Cash"/>
    <s v="Home Delivery"/>
    <s v="Yes"/>
    <m/>
    <x v="4"/>
    <x v="3"/>
    <x v="2"/>
    <x v="5"/>
    <n v="301.58"/>
    <x v="3"/>
    <s v="Northern Region"/>
    <s v="Low"/>
    <s v="December"/>
    <s v="Q4"/>
    <s v="No"/>
    <n v="0"/>
    <n v="45.236999999999995"/>
    <n v="346.81699999999995"/>
  </r>
  <r>
    <n v="6455"/>
    <s v="R08969"/>
    <x v="158"/>
    <n v="59"/>
    <x v="1"/>
    <x v="2"/>
    <x v="118"/>
    <n v="3"/>
    <x v="0"/>
    <s v="Credit Card"/>
    <s v="Click &amp; Collect"/>
    <s v="Yes"/>
    <s v="Worth the money"/>
    <x v="2"/>
    <x v="0"/>
    <x v="0"/>
    <x v="0"/>
    <n v="301.58"/>
    <x v="3"/>
    <s v="Northern Region"/>
    <s v="Low"/>
    <s v="November"/>
    <s v="Q4"/>
    <s v="No"/>
    <n v="0"/>
    <n v="45.236999999999995"/>
    <n v="346.81699999999995"/>
  </r>
  <r>
    <n v="6456"/>
    <s v="R09967"/>
    <x v="2"/>
    <n v="30"/>
    <x v="0"/>
    <x v="7"/>
    <x v="114"/>
    <n v="1"/>
    <x v="1"/>
    <s v="EFT"/>
    <s v="Home Delivery"/>
    <s v="Yes"/>
    <s v="Fits perfectly"/>
    <x v="3"/>
    <x v="0"/>
    <x v="0"/>
    <x v="1"/>
    <n v="338.79"/>
    <x v="0"/>
    <s v="Western Region"/>
    <s v="Low"/>
    <s v="April"/>
    <s v="Q2"/>
    <s v="No"/>
    <n v="1"/>
    <n v="50.8185"/>
    <n v="389.60849999999999"/>
  </r>
  <r>
    <n v="6457"/>
    <s v="R04064"/>
    <x v="716"/>
    <n v="67"/>
    <x v="1"/>
    <x v="0"/>
    <x v="15"/>
    <n v="4"/>
    <x v="0"/>
    <s v="Debit Card"/>
    <s v="Home Delivery"/>
    <s v="Yes"/>
    <s v="Instructions unclear"/>
    <x v="4"/>
    <x v="2"/>
    <x v="0"/>
    <x v="5"/>
    <n v="869.65"/>
    <x v="4"/>
    <s v="Northern Region"/>
    <s v="Medium"/>
    <s v="June"/>
    <s v="Q2"/>
    <s v="No"/>
    <n v="0"/>
    <n v="130.44749999999999"/>
    <n v="1000.0974999999999"/>
  </r>
  <r>
    <n v="6458"/>
    <s v="R09089"/>
    <x v="648"/>
    <n v="43"/>
    <x v="2"/>
    <x v="5"/>
    <x v="94"/>
    <n v="4"/>
    <x v="1"/>
    <s v="Credit Card"/>
    <s v="Click &amp; Collect"/>
    <s v="Yes"/>
    <m/>
    <x v="4"/>
    <x v="3"/>
    <x v="2"/>
    <x v="3"/>
    <n v="1746.77"/>
    <x v="5"/>
    <s v="Western Region"/>
    <s v="Medium"/>
    <s v="February"/>
    <s v="Q1"/>
    <s v="No"/>
    <n v="1"/>
    <n v="262.01549999999997"/>
    <n v="2008.7854999999997"/>
  </r>
  <r>
    <n v="6459"/>
    <s v="R05541"/>
    <x v="41"/>
    <n v="46"/>
    <x v="0"/>
    <x v="8"/>
    <x v="54"/>
    <n v="4"/>
    <x v="0"/>
    <s v="Credit Card"/>
    <s v="Click &amp; Collect"/>
    <s v="Yes"/>
    <s v="Fantastic experience"/>
    <x v="4"/>
    <x v="0"/>
    <x v="1"/>
    <x v="4"/>
    <n v="1940.64"/>
    <x v="4"/>
    <s v="Eastern Region"/>
    <s v="Medium"/>
    <s v="July"/>
    <s v="Q3"/>
    <s v="No"/>
    <n v="0"/>
    <n v="291.096"/>
    <n v="2231.7359999999999"/>
  </r>
  <r>
    <n v="6460"/>
    <s v="R01698"/>
    <x v="323"/>
    <n v="26"/>
    <x v="2"/>
    <x v="5"/>
    <x v="5"/>
    <n v="1"/>
    <x v="0"/>
    <s v="Cash"/>
    <s v="Home Delivery"/>
    <s v="Yes"/>
    <s v="Worth the money"/>
    <x v="3"/>
    <x v="0"/>
    <x v="0"/>
    <x v="1"/>
    <n v="1158.56"/>
    <x v="4"/>
    <s v="Western Region"/>
    <s v="Medium"/>
    <s v="May"/>
    <s v="Q2"/>
    <s v="No"/>
    <n v="0"/>
    <n v="173.78399999999999"/>
    <n v="1332.3439999999998"/>
  </r>
  <r>
    <n v="6461"/>
    <s v="R02793"/>
    <x v="676"/>
    <n v="66"/>
    <x v="0"/>
    <x v="6"/>
    <x v="80"/>
    <n v="5"/>
    <x v="1"/>
    <s v="EFT"/>
    <s v="In Store"/>
    <s v="Yes"/>
    <s v="Fits perfectly"/>
    <x v="1"/>
    <x v="0"/>
    <x v="1"/>
    <x v="5"/>
    <n v="10347.709999999999"/>
    <x v="5"/>
    <s v="Gauteng Region"/>
    <s v="High"/>
    <s v="October"/>
    <s v="Q4"/>
    <s v="Yes"/>
    <n v="1"/>
    <n v="1552.1564999999998"/>
    <n v="11899.866499999998"/>
  </r>
  <r>
    <n v="6462"/>
    <s v="R02223"/>
    <x v="348"/>
    <n v="40"/>
    <x v="0"/>
    <x v="1"/>
    <x v="91"/>
    <n v="3"/>
    <x v="0"/>
    <s v="Debit Card"/>
    <s v="Click &amp; Collect"/>
    <s v="No"/>
    <s v="Worth the money"/>
    <x v="2"/>
    <x v="0"/>
    <x v="0"/>
    <x v="3"/>
    <n v="53.85"/>
    <x v="3"/>
    <s v="Southern Region"/>
    <s v="Low"/>
    <s v="April"/>
    <s v="Q2"/>
    <s v="No"/>
    <n v="0"/>
    <n v="8.0775000000000006"/>
    <n v="61.927499999999995"/>
  </r>
  <r>
    <n v="6463"/>
    <s v="R05819"/>
    <x v="464"/>
    <n v="43"/>
    <x v="2"/>
    <x v="5"/>
    <x v="114"/>
    <n v="5"/>
    <x v="1"/>
    <s v="Mobile Payment"/>
    <s v="Click &amp; Collect"/>
    <s v="No"/>
    <s v="Excellent value"/>
    <x v="1"/>
    <x v="0"/>
    <x v="1"/>
    <x v="3"/>
    <n v="338.79"/>
    <x v="0"/>
    <s v="Western Region"/>
    <s v="Low"/>
    <s v="March"/>
    <s v="Q1"/>
    <s v="No"/>
    <n v="1"/>
    <n v="50.8185"/>
    <n v="389.60849999999999"/>
  </r>
  <r>
    <n v="6464"/>
    <s v="R09808"/>
    <x v="638"/>
    <n v="26"/>
    <x v="2"/>
    <x v="6"/>
    <x v="116"/>
    <n v="3"/>
    <x v="0"/>
    <s v="EFT"/>
    <s v="Click &amp; Collect"/>
    <s v="Yes"/>
    <s v="Very comfortable"/>
    <x v="2"/>
    <x v="0"/>
    <x v="0"/>
    <x v="1"/>
    <n v="11052.57"/>
    <x v="6"/>
    <s v="Gauteng Region"/>
    <s v="High"/>
    <s v="February"/>
    <s v="Q1"/>
    <s v="Yes"/>
    <n v="0"/>
    <n v="1657.8854999999999"/>
    <n v="12710.455499999998"/>
  </r>
  <r>
    <n v="6465"/>
    <s v="R03765"/>
    <x v="213"/>
    <n v="37"/>
    <x v="0"/>
    <x v="4"/>
    <x v="88"/>
    <n v="2"/>
    <x v="1"/>
    <s v="EFT"/>
    <s v="Click &amp; Collect"/>
    <s v="Yes"/>
    <s v="Poor packaging"/>
    <x v="0"/>
    <x v="1"/>
    <x v="1"/>
    <x v="3"/>
    <n v="529.15"/>
    <x v="0"/>
    <s v="Central Region"/>
    <s v="Medium"/>
    <s v="October"/>
    <s v="Q4"/>
    <s v="No"/>
    <n v="1"/>
    <n v="79.372499999999988"/>
    <n v="608.52249999999992"/>
  </r>
  <r>
    <n v="6466"/>
    <s v="R03867"/>
    <x v="563"/>
    <n v="65"/>
    <x v="0"/>
    <x v="1"/>
    <x v="64"/>
    <n v="4"/>
    <x v="1"/>
    <s v="Mobile Payment"/>
    <s v="Home Delivery"/>
    <s v="Yes"/>
    <s v="Delivery delayed"/>
    <x v="4"/>
    <x v="1"/>
    <x v="0"/>
    <x v="5"/>
    <n v="119.63"/>
    <x v="3"/>
    <s v="Southern Region"/>
    <s v="Low"/>
    <s v="February"/>
    <s v="Q1"/>
    <s v="No"/>
    <n v="1"/>
    <n v="17.944499999999998"/>
    <n v="137.57449999999997"/>
  </r>
  <r>
    <n v="6467"/>
    <s v="R08891"/>
    <x v="43"/>
    <n v="65"/>
    <x v="2"/>
    <x v="4"/>
    <x v="63"/>
    <n v="2"/>
    <x v="0"/>
    <s v="EFT"/>
    <s v="Home Delivery"/>
    <s v="Yes"/>
    <s v="Looks premium"/>
    <x v="0"/>
    <x v="0"/>
    <x v="0"/>
    <x v="5"/>
    <n v="1604.87"/>
    <x v="0"/>
    <s v="Central Region"/>
    <s v="Medium"/>
    <s v="August"/>
    <s v="Q3"/>
    <s v="No"/>
    <n v="0"/>
    <n v="240.73049999999998"/>
    <n v="1845.6004999999998"/>
  </r>
  <r>
    <n v="6468"/>
    <s v="R08798"/>
    <x v="632"/>
    <n v="64"/>
    <x v="0"/>
    <x v="3"/>
    <x v="9"/>
    <n v="2"/>
    <x v="1"/>
    <s v="EFT"/>
    <s v="Click &amp; Collect"/>
    <s v="No"/>
    <s v="Packaging could improve"/>
    <x v="0"/>
    <x v="2"/>
    <x v="0"/>
    <x v="0"/>
    <n v="43.23"/>
    <x v="3"/>
    <s v="Central Region"/>
    <s v="Low"/>
    <s v="December"/>
    <s v="Q4"/>
    <s v="No"/>
    <n v="1"/>
    <n v="6.4844999999999997"/>
    <n v="49.714499999999994"/>
  </r>
  <r>
    <n v="6470"/>
    <s v="R08577"/>
    <x v="122"/>
    <n v="51"/>
    <x v="1"/>
    <x v="7"/>
    <x v="11"/>
    <n v="3"/>
    <x v="0"/>
    <s v="EFT"/>
    <s v="In Store"/>
    <s v="No"/>
    <s v="Fantastic experience"/>
    <x v="2"/>
    <x v="0"/>
    <x v="0"/>
    <x v="4"/>
    <n v="231.22"/>
    <x v="1"/>
    <s v="Western Region"/>
    <s v="Low"/>
    <s v="June"/>
    <s v="Q2"/>
    <s v="No"/>
    <n v="0"/>
    <n v="34.683"/>
    <n v="265.90299999999996"/>
  </r>
  <r>
    <n v="6473"/>
    <s v="R03228"/>
    <x v="213"/>
    <n v="49"/>
    <x v="2"/>
    <x v="4"/>
    <x v="36"/>
    <n v="3"/>
    <x v="0"/>
    <s v="Mobile Payment"/>
    <s v="In Store"/>
    <s v="No"/>
    <s v="Poor packaging"/>
    <x v="2"/>
    <x v="1"/>
    <x v="0"/>
    <x v="4"/>
    <n v="13056.99"/>
    <x v="6"/>
    <s v="Central Region"/>
    <s v="High"/>
    <s v="October"/>
    <s v="Q4"/>
    <s v="Yes"/>
    <n v="0"/>
    <n v="1958.5484999999999"/>
    <n v="15015.538499999999"/>
  </r>
  <r>
    <n v="6474"/>
    <s v="R08056"/>
    <x v="519"/>
    <n v="45"/>
    <x v="2"/>
    <x v="7"/>
    <x v="63"/>
    <n v="4"/>
    <x v="1"/>
    <s v="Debit Card"/>
    <s v="In Store"/>
    <s v="Yes"/>
    <s v="Long waiting time"/>
    <x v="4"/>
    <x v="1"/>
    <x v="0"/>
    <x v="4"/>
    <n v="1604.87"/>
    <x v="0"/>
    <s v="Western Region"/>
    <s v="Medium"/>
    <s v="February"/>
    <s v="Q1"/>
    <s v="No"/>
    <n v="1"/>
    <n v="240.73049999999998"/>
    <n v="1845.6004999999998"/>
  </r>
  <r>
    <n v="6475"/>
    <s v="R03924"/>
    <x v="667"/>
    <n v="19"/>
    <x v="0"/>
    <x v="4"/>
    <x v="84"/>
    <n v="1"/>
    <x v="1"/>
    <s v="Cash"/>
    <s v="In Store"/>
    <s v="No"/>
    <s v="Easy online ordering"/>
    <x v="3"/>
    <x v="0"/>
    <x v="0"/>
    <x v="2"/>
    <n v="27.35"/>
    <x v="3"/>
    <s v="Central Region"/>
    <s v="Low"/>
    <s v="September"/>
    <s v="Q3"/>
    <s v="No"/>
    <n v="1"/>
    <n v="4.1025"/>
    <n v="31.452500000000001"/>
  </r>
  <r>
    <n v="6476"/>
    <s v="R03905"/>
    <x v="400"/>
    <n v="57"/>
    <x v="0"/>
    <x v="7"/>
    <x v="20"/>
    <n v="3"/>
    <x v="1"/>
    <s v="Mobile Payment"/>
    <s v="Home Delivery"/>
    <s v="No"/>
    <s v="Excellent product"/>
    <x v="2"/>
    <x v="0"/>
    <x v="0"/>
    <x v="0"/>
    <n v="3747.26"/>
    <x v="8"/>
    <s v="Western Region"/>
    <s v="Medium"/>
    <s v="July"/>
    <s v="Q3"/>
    <s v="No"/>
    <n v="1"/>
    <n v="562.08900000000006"/>
    <n v="4309.3490000000002"/>
  </r>
  <r>
    <n v="6477"/>
    <s v="R02278"/>
    <x v="621"/>
    <n v="69"/>
    <x v="0"/>
    <x v="8"/>
    <x v="13"/>
    <n v="2"/>
    <x v="0"/>
    <s v="Mobile Payment"/>
    <s v="Home Delivery"/>
    <s v="Yes"/>
    <s v="Arrived damaged"/>
    <x v="0"/>
    <x v="1"/>
    <x v="1"/>
    <x v="5"/>
    <n v="3576.97"/>
    <x v="5"/>
    <s v="Eastern Region"/>
    <s v="Medium"/>
    <s v="October"/>
    <s v="Q4"/>
    <s v="No"/>
    <n v="0"/>
    <n v="536.54549999999995"/>
    <n v="4113.5154999999995"/>
  </r>
  <r>
    <n v="6478"/>
    <s v="R07039"/>
    <x v="251"/>
    <n v="27"/>
    <x v="1"/>
    <x v="2"/>
    <x v="81"/>
    <n v="1"/>
    <x v="0"/>
    <s v="Debit Card"/>
    <s v="Home Delivery"/>
    <s v="Yes"/>
    <s v="Great customer service"/>
    <x v="3"/>
    <x v="0"/>
    <x v="0"/>
    <x v="1"/>
    <n v="375.53"/>
    <x v="4"/>
    <s v="Northern Region"/>
    <s v="Low"/>
    <s v="March"/>
    <s v="Q1"/>
    <s v="No"/>
    <n v="0"/>
    <n v="56.329499999999996"/>
    <n v="431.85949999999991"/>
  </r>
  <r>
    <n v="6480"/>
    <s v="R00740"/>
    <x v="204"/>
    <n v="62"/>
    <x v="1"/>
    <x v="1"/>
    <x v="103"/>
    <n v="4"/>
    <x v="1"/>
    <s v="EFT"/>
    <s v="In Store"/>
    <s v="Yes"/>
    <s v="Great customer service"/>
    <x v="4"/>
    <x v="0"/>
    <x v="1"/>
    <x v="0"/>
    <n v="103.4"/>
    <x v="3"/>
    <s v="Southern Region"/>
    <s v="Low"/>
    <s v="January"/>
    <s v="Q1"/>
    <s v="No"/>
    <n v="1"/>
    <n v="15.51"/>
    <n v="118.91"/>
  </r>
  <r>
    <n v="6483"/>
    <s v="R07594"/>
    <x v="459"/>
    <n v="43"/>
    <x v="0"/>
    <x v="4"/>
    <x v="19"/>
    <n v="4"/>
    <x v="0"/>
    <s v="Cash"/>
    <s v="Home Delivery"/>
    <s v="Yes"/>
    <s v="Easy to assemble"/>
    <x v="4"/>
    <x v="0"/>
    <x v="1"/>
    <x v="3"/>
    <n v="343.42"/>
    <x v="3"/>
    <s v="Central Region"/>
    <s v="Low"/>
    <s v="December"/>
    <s v="Q4"/>
    <s v="No"/>
    <n v="0"/>
    <n v="51.512999999999998"/>
    <n v="394.93299999999999"/>
  </r>
  <r>
    <n v="6484"/>
    <s v="R07713"/>
    <x v="175"/>
    <n v="48"/>
    <x v="2"/>
    <x v="8"/>
    <x v="19"/>
    <n v="1"/>
    <x v="0"/>
    <s v="Mobile Payment"/>
    <s v="In Store"/>
    <s v="Yes"/>
    <s v="Great customer service"/>
    <x v="3"/>
    <x v="0"/>
    <x v="0"/>
    <x v="4"/>
    <n v="343.42"/>
    <x v="3"/>
    <s v="Eastern Region"/>
    <s v="Low"/>
    <s v="October"/>
    <s v="Q4"/>
    <s v="No"/>
    <n v="0"/>
    <n v="51.512999999999998"/>
    <n v="394.93299999999999"/>
  </r>
  <r>
    <n v="6485"/>
    <s v="R03852"/>
    <x v="391"/>
    <n v="79"/>
    <x v="1"/>
    <x v="6"/>
    <x v="107"/>
    <n v="5"/>
    <x v="1"/>
    <s v="EFT"/>
    <s v="Home Delivery"/>
    <s v="No"/>
    <s v="Would definitely buy again"/>
    <x v="1"/>
    <x v="0"/>
    <x v="1"/>
    <x v="5"/>
    <n v="2413.3000000000002"/>
    <x v="6"/>
    <s v="Gauteng Region"/>
    <s v="Medium"/>
    <s v="December"/>
    <s v="Q4"/>
    <s v="No"/>
    <n v="1"/>
    <n v="361.995"/>
    <n v="2775.2950000000001"/>
  </r>
  <r>
    <n v="6486"/>
    <s v="R09149"/>
    <x v="239"/>
    <n v="58"/>
    <x v="0"/>
    <x v="5"/>
    <x v="65"/>
    <n v="4"/>
    <x v="1"/>
    <s v="Credit Card"/>
    <s v="Home Delivery"/>
    <s v="No"/>
    <s v="Average quality"/>
    <x v="4"/>
    <x v="2"/>
    <x v="0"/>
    <x v="0"/>
    <n v="45.96"/>
    <x v="3"/>
    <s v="Western Region"/>
    <s v="Low"/>
    <s v="June"/>
    <s v="Q2"/>
    <s v="No"/>
    <n v="1"/>
    <n v="6.8940000000000001"/>
    <n v="52.853999999999999"/>
  </r>
  <r>
    <n v="6488"/>
    <s v="R06728"/>
    <x v="586"/>
    <n v="52"/>
    <x v="2"/>
    <x v="6"/>
    <x v="61"/>
    <n v="1"/>
    <x v="0"/>
    <s v="Credit Card"/>
    <s v="Click &amp; Collect"/>
    <s v="No"/>
    <s v="Worth the money"/>
    <x v="3"/>
    <x v="0"/>
    <x v="0"/>
    <x v="4"/>
    <n v="768.34"/>
    <x v="7"/>
    <s v="Gauteng Region"/>
    <s v="Medium"/>
    <s v="December"/>
    <s v="Q4"/>
    <s v="No"/>
    <n v="0"/>
    <n v="115.251"/>
    <n v="883.59100000000001"/>
  </r>
  <r>
    <n v="6489"/>
    <s v="R07074"/>
    <x v="171"/>
    <n v="69"/>
    <x v="1"/>
    <x v="7"/>
    <x v="106"/>
    <n v="5"/>
    <x v="0"/>
    <s v="Credit Card"/>
    <s v="Click &amp; Collect"/>
    <s v="No"/>
    <s v="Exactly as advertised"/>
    <x v="1"/>
    <x v="0"/>
    <x v="1"/>
    <x v="5"/>
    <n v="74.72"/>
    <x v="3"/>
    <s v="Western Region"/>
    <s v="Low"/>
    <s v="August"/>
    <s v="Q3"/>
    <s v="No"/>
    <n v="0"/>
    <n v="11.208"/>
    <n v="85.927999999999997"/>
  </r>
  <r>
    <n v="6490"/>
    <s v="R00675"/>
    <x v="541"/>
    <n v="61"/>
    <x v="1"/>
    <x v="3"/>
    <x v="69"/>
    <n v="5"/>
    <x v="1"/>
    <s v="EFT"/>
    <s v="Click &amp; Collect"/>
    <s v="Yes"/>
    <s v="Poor packaging"/>
    <x v="1"/>
    <x v="1"/>
    <x v="0"/>
    <x v="0"/>
    <n v="1907.49"/>
    <x v="0"/>
    <s v="Central Region"/>
    <s v="Medium"/>
    <s v="May"/>
    <s v="Q2"/>
    <s v="No"/>
    <n v="1"/>
    <n v="286.12349999999998"/>
    <n v="2193.6134999999999"/>
  </r>
  <r>
    <n v="6491"/>
    <s v="R07324"/>
    <x v="568"/>
    <n v="18"/>
    <x v="0"/>
    <x v="7"/>
    <x v="76"/>
    <n v="4"/>
    <x v="0"/>
    <s v="Debit Card"/>
    <s v="Click &amp; Collect"/>
    <s v="Yes"/>
    <s v="Product exceeded expectations"/>
    <x v="4"/>
    <x v="0"/>
    <x v="1"/>
    <x v="2"/>
    <n v="824.74"/>
    <x v="8"/>
    <s v="Western Region"/>
    <s v="Medium"/>
    <s v="July"/>
    <s v="Q3"/>
    <s v="No"/>
    <n v="0"/>
    <n v="123.711"/>
    <n v="948.45099999999991"/>
  </r>
  <r>
    <n v="6492"/>
    <s v="R07969"/>
    <x v="506"/>
    <n v="27"/>
    <x v="2"/>
    <x v="7"/>
    <x v="52"/>
    <n v="5"/>
    <x v="1"/>
    <s v="Cash"/>
    <s v="In Store"/>
    <s v="Yes"/>
    <s v="Arrived damaged"/>
    <x v="1"/>
    <x v="1"/>
    <x v="0"/>
    <x v="1"/>
    <n v="1094.3699999999999"/>
    <x v="8"/>
    <s v="Western Region"/>
    <s v="Medium"/>
    <s v="March"/>
    <s v="Q1"/>
    <s v="No"/>
    <n v="1"/>
    <n v="164.15549999999999"/>
    <n v="1258.5254999999997"/>
  </r>
  <r>
    <n v="6494"/>
    <s v="R01816"/>
    <x v="358"/>
    <n v="19"/>
    <x v="1"/>
    <x v="7"/>
    <x v="21"/>
    <n v="4"/>
    <x v="0"/>
    <s v="Cash"/>
    <s v="Home Delivery"/>
    <s v="No"/>
    <s v="Highly recommend"/>
    <x v="4"/>
    <x v="0"/>
    <x v="1"/>
    <x v="2"/>
    <n v="369.57"/>
    <x v="0"/>
    <s v="Western Region"/>
    <s v="Low"/>
    <s v="January"/>
    <s v="Q1"/>
    <s v="No"/>
    <n v="0"/>
    <n v="55.435499999999998"/>
    <n v="425.00549999999998"/>
  </r>
  <r>
    <n v="6495"/>
    <s v="R08464"/>
    <x v="549"/>
    <n v="38"/>
    <x v="1"/>
    <x v="6"/>
    <x v="89"/>
    <n v="4"/>
    <x v="1"/>
    <s v="Credit Card"/>
    <s v="In Store"/>
    <s v="No"/>
    <m/>
    <x v="4"/>
    <x v="3"/>
    <x v="2"/>
    <x v="3"/>
    <n v="574.49"/>
    <x v="4"/>
    <s v="Gauteng Region"/>
    <s v="Medium"/>
    <s v="May"/>
    <s v="Q2"/>
    <s v="No"/>
    <n v="1"/>
    <n v="86.173500000000004"/>
    <n v="660.6635"/>
  </r>
  <r>
    <n v="6496"/>
    <s v="R09987"/>
    <x v="501"/>
    <n v="32"/>
    <x v="0"/>
    <x v="6"/>
    <x v="20"/>
    <n v="3"/>
    <x v="1"/>
    <s v="EFT"/>
    <s v="In Store"/>
    <s v="No"/>
    <s v="Exactly as advertised"/>
    <x v="2"/>
    <x v="0"/>
    <x v="0"/>
    <x v="1"/>
    <n v="3747.26"/>
    <x v="8"/>
    <s v="Gauteng Region"/>
    <s v="Medium"/>
    <s v="April"/>
    <s v="Q2"/>
    <s v="No"/>
    <n v="1"/>
    <n v="562.08900000000006"/>
    <n v="4309.3490000000002"/>
  </r>
  <r>
    <n v="6497"/>
    <s v="R09343"/>
    <x v="179"/>
    <n v="21"/>
    <x v="1"/>
    <x v="5"/>
    <x v="61"/>
    <n v="4"/>
    <x v="1"/>
    <s v="Cash"/>
    <s v="Click &amp; Collect"/>
    <s v="Yes"/>
    <s v="Average quality"/>
    <x v="4"/>
    <x v="2"/>
    <x v="0"/>
    <x v="2"/>
    <n v="768.34"/>
    <x v="7"/>
    <s v="Western Region"/>
    <s v="Medium"/>
    <s v="October"/>
    <s v="Q4"/>
    <s v="No"/>
    <n v="1"/>
    <n v="115.251"/>
    <n v="883.59100000000001"/>
  </r>
  <r>
    <n v="6498"/>
    <s v="R04654"/>
    <x v="601"/>
    <n v="59"/>
    <x v="0"/>
    <x v="2"/>
    <x v="102"/>
    <n v="4"/>
    <x v="1"/>
    <s v="Debit Card"/>
    <s v="Home Delivery"/>
    <s v="Yes"/>
    <s v="Easy online ordering"/>
    <x v="4"/>
    <x v="0"/>
    <x v="1"/>
    <x v="0"/>
    <n v="996.44"/>
    <x v="2"/>
    <s v="Northern Region"/>
    <s v="Medium"/>
    <s v="September"/>
    <s v="Q3"/>
    <s v="No"/>
    <n v="1"/>
    <n v="149.46600000000001"/>
    <n v="1145.9059999999999"/>
  </r>
  <r>
    <n v="6499"/>
    <s v="R07553"/>
    <x v="654"/>
    <n v="53"/>
    <x v="2"/>
    <x v="0"/>
    <x v="11"/>
    <n v="1"/>
    <x v="1"/>
    <s v="Credit Card"/>
    <s v="In Store"/>
    <s v="No"/>
    <s v="Highly recommend"/>
    <x v="3"/>
    <x v="0"/>
    <x v="0"/>
    <x v="4"/>
    <n v="231.22"/>
    <x v="1"/>
    <s v="Northern Region"/>
    <s v="Low"/>
    <s v="March"/>
    <s v="Q1"/>
    <s v="No"/>
    <n v="1"/>
    <n v="34.683"/>
    <n v="265.90299999999996"/>
  </r>
  <r>
    <n v="6500"/>
    <s v="R02101"/>
    <x v="695"/>
    <n v="66"/>
    <x v="1"/>
    <x v="4"/>
    <x v="91"/>
    <n v="2"/>
    <x v="1"/>
    <s v="Mobile Payment"/>
    <s v="Click &amp; Collect"/>
    <s v="Yes"/>
    <s v="Poor packaging"/>
    <x v="0"/>
    <x v="1"/>
    <x v="1"/>
    <x v="5"/>
    <n v="53.85"/>
    <x v="3"/>
    <s v="Central Region"/>
    <s v="Low"/>
    <s v="July"/>
    <s v="Q3"/>
    <s v="No"/>
    <n v="1"/>
    <n v="8.0775000000000006"/>
    <n v="61.927499999999995"/>
  </r>
  <r>
    <n v="6501"/>
    <s v="R07961"/>
    <x v="292"/>
    <n v="42"/>
    <x v="1"/>
    <x v="6"/>
    <x v="83"/>
    <n v="2"/>
    <x v="1"/>
    <s v="Debit Card"/>
    <s v="Click &amp; Collect"/>
    <s v="Yes"/>
    <m/>
    <x v="0"/>
    <x v="3"/>
    <x v="2"/>
    <x v="3"/>
    <n v="3521.64"/>
    <x v="5"/>
    <s v="Gauteng Region"/>
    <s v="Medium"/>
    <s v="April"/>
    <s v="Q2"/>
    <s v="No"/>
    <n v="1"/>
    <n v="528.24599999999998"/>
    <n v="4049.8859999999995"/>
  </r>
  <r>
    <n v="6502"/>
    <s v="R01674"/>
    <x v="602"/>
    <n v="59"/>
    <x v="1"/>
    <x v="2"/>
    <x v="81"/>
    <n v="5"/>
    <x v="0"/>
    <s v="Mobile Payment"/>
    <s v="In Store"/>
    <s v="Yes"/>
    <s v="Instructions unclear"/>
    <x v="1"/>
    <x v="2"/>
    <x v="0"/>
    <x v="0"/>
    <n v="375.53"/>
    <x v="4"/>
    <s v="Northern Region"/>
    <s v="Low"/>
    <s v="October"/>
    <s v="Q4"/>
    <s v="No"/>
    <n v="0"/>
    <n v="56.329499999999996"/>
    <n v="431.85949999999991"/>
  </r>
  <r>
    <n v="6503"/>
    <s v="R02102"/>
    <x v="97"/>
    <n v="48"/>
    <x v="1"/>
    <x v="3"/>
    <x v="23"/>
    <n v="2"/>
    <x v="1"/>
    <s v="Debit Card"/>
    <s v="Click &amp; Collect"/>
    <s v="No"/>
    <s v="Poor packaging"/>
    <x v="0"/>
    <x v="1"/>
    <x v="1"/>
    <x v="4"/>
    <n v="2340.5700000000002"/>
    <x v="8"/>
    <s v="Central Region"/>
    <s v="Medium"/>
    <s v="June"/>
    <s v="Q2"/>
    <s v="No"/>
    <n v="1"/>
    <n v="351.08550000000002"/>
    <n v="2691.6554999999998"/>
  </r>
  <r>
    <n v="6504"/>
    <s v="R04214"/>
    <x v="194"/>
    <n v="70"/>
    <x v="0"/>
    <x v="1"/>
    <x v="19"/>
    <n v="2"/>
    <x v="0"/>
    <s v="Credit Card"/>
    <s v="Click &amp; Collect"/>
    <s v="Yes"/>
    <s v="Exactly as advertised"/>
    <x v="0"/>
    <x v="0"/>
    <x v="0"/>
    <x v="5"/>
    <n v="343.42"/>
    <x v="3"/>
    <s v="Southern Region"/>
    <s v="Low"/>
    <s v="November"/>
    <s v="Q4"/>
    <s v="No"/>
    <n v="0"/>
    <n v="51.512999999999998"/>
    <n v="394.93299999999999"/>
  </r>
  <r>
    <n v="6505"/>
    <s v="R07190"/>
    <x v="630"/>
    <n v="42"/>
    <x v="2"/>
    <x v="8"/>
    <x v="98"/>
    <n v="2"/>
    <x v="0"/>
    <s v="EFT"/>
    <s v="Home Delivery"/>
    <s v="Yes"/>
    <s v="Delivery delayed"/>
    <x v="0"/>
    <x v="1"/>
    <x v="1"/>
    <x v="3"/>
    <n v="40.11"/>
    <x v="3"/>
    <s v="Eastern Region"/>
    <s v="Low"/>
    <s v="May"/>
    <s v="Q2"/>
    <s v="No"/>
    <n v="0"/>
    <n v="6.0164999999999997"/>
    <n v="46.126499999999993"/>
  </r>
  <r>
    <n v="6506"/>
    <s v="R01549"/>
    <x v="412"/>
    <n v="79"/>
    <x v="1"/>
    <x v="5"/>
    <x v="101"/>
    <n v="4"/>
    <x v="0"/>
    <s v="Mobile Payment"/>
    <s v="Click &amp; Collect"/>
    <s v="Yes"/>
    <s v="Fantastic experience"/>
    <x v="4"/>
    <x v="0"/>
    <x v="1"/>
    <x v="5"/>
    <n v="886.51"/>
    <x v="1"/>
    <s v="Western Region"/>
    <s v="Medium"/>
    <s v="October"/>
    <s v="Q4"/>
    <s v="No"/>
    <n v="0"/>
    <n v="132.97649999999999"/>
    <n v="1019.4864999999999"/>
  </r>
  <r>
    <n v="6508"/>
    <s v="R06626"/>
    <x v="206"/>
    <n v="27"/>
    <x v="0"/>
    <x v="4"/>
    <x v="20"/>
    <n v="4"/>
    <x v="1"/>
    <s v="Mobile Payment"/>
    <s v="Home Delivery"/>
    <s v="Yes"/>
    <s v="Very comfortable"/>
    <x v="4"/>
    <x v="0"/>
    <x v="1"/>
    <x v="1"/>
    <n v="3747.26"/>
    <x v="8"/>
    <s v="Central Region"/>
    <s v="Medium"/>
    <s v="February"/>
    <s v="Q1"/>
    <s v="No"/>
    <n v="1"/>
    <n v="562.08900000000006"/>
    <n v="4309.3490000000002"/>
  </r>
  <r>
    <n v="6509"/>
    <s v="R03324"/>
    <x v="130"/>
    <n v="19"/>
    <x v="2"/>
    <x v="5"/>
    <x v="108"/>
    <n v="4"/>
    <x v="1"/>
    <s v="Cash"/>
    <s v="Click &amp; Collect"/>
    <s v="No"/>
    <s v="Looks premium"/>
    <x v="4"/>
    <x v="0"/>
    <x v="1"/>
    <x v="2"/>
    <n v="880.49"/>
    <x v="5"/>
    <s v="Western Region"/>
    <s v="Medium"/>
    <s v="September"/>
    <s v="Q3"/>
    <s v="No"/>
    <n v="1"/>
    <n v="132.0735"/>
    <n v="1012.5635"/>
  </r>
  <r>
    <n v="6510"/>
    <s v="R07493"/>
    <x v="281"/>
    <n v="37"/>
    <x v="0"/>
    <x v="1"/>
    <x v="100"/>
    <n v="2"/>
    <x v="1"/>
    <s v="EFT"/>
    <s v="In Store"/>
    <s v="Yes"/>
    <s v="Arrived damaged"/>
    <x v="0"/>
    <x v="1"/>
    <x v="1"/>
    <x v="3"/>
    <n v="5432.76"/>
    <x v="5"/>
    <s v="Southern Region"/>
    <s v="High"/>
    <s v="May"/>
    <s v="Q2"/>
    <s v="Yes"/>
    <n v="1"/>
    <n v="814.91399999999999"/>
    <n v="6247.674"/>
  </r>
  <r>
    <n v="6511"/>
    <s v="R00356"/>
    <x v="66"/>
    <n v="24"/>
    <x v="2"/>
    <x v="5"/>
    <x v="108"/>
    <n v="3"/>
    <x v="0"/>
    <s v="Debit Card"/>
    <s v="In Store"/>
    <s v="No"/>
    <s v="Product exceeded expectations"/>
    <x v="2"/>
    <x v="0"/>
    <x v="0"/>
    <x v="2"/>
    <n v="880.49"/>
    <x v="5"/>
    <s v="Western Region"/>
    <s v="Medium"/>
    <s v="December"/>
    <s v="Q4"/>
    <s v="No"/>
    <n v="0"/>
    <n v="132.0735"/>
    <n v="1012.5635"/>
  </r>
  <r>
    <n v="6512"/>
    <s v="R05185"/>
    <x v="278"/>
    <n v="24"/>
    <x v="2"/>
    <x v="0"/>
    <x v="27"/>
    <n v="1"/>
    <x v="1"/>
    <s v="Debit Card"/>
    <s v="Click &amp; Collect"/>
    <s v="No"/>
    <s v="Poor packaging"/>
    <x v="3"/>
    <x v="1"/>
    <x v="1"/>
    <x v="2"/>
    <n v="14808.31"/>
    <x v="6"/>
    <s v="Northern Region"/>
    <s v="High"/>
    <s v="May"/>
    <s v="Q2"/>
    <s v="Yes"/>
    <n v="1"/>
    <n v="2221.2464999999997"/>
    <n v="17029.556499999999"/>
  </r>
  <r>
    <n v="6513"/>
    <s v="R01462"/>
    <x v="65"/>
    <n v="45"/>
    <x v="0"/>
    <x v="3"/>
    <x v="41"/>
    <n v="1"/>
    <x v="1"/>
    <s v="Debit Card"/>
    <s v="Click &amp; Collect"/>
    <s v="No"/>
    <s v="Product was disappointing"/>
    <x v="3"/>
    <x v="1"/>
    <x v="1"/>
    <x v="4"/>
    <n v="13261"/>
    <x v="6"/>
    <s v="Central Region"/>
    <s v="High"/>
    <s v="October"/>
    <s v="Q4"/>
    <s v="Yes"/>
    <n v="1"/>
    <n v="1989.1499999999999"/>
    <n v="15250.15"/>
  </r>
  <r>
    <n v="6514"/>
    <s v="R07872"/>
    <x v="619"/>
    <n v="22"/>
    <x v="1"/>
    <x v="7"/>
    <x v="46"/>
    <n v="2"/>
    <x v="1"/>
    <s v="Debit Card"/>
    <s v="In Store"/>
    <s v="No"/>
    <s v="Fantastic experience"/>
    <x v="0"/>
    <x v="0"/>
    <x v="0"/>
    <x v="2"/>
    <n v="3755.73"/>
    <x v="2"/>
    <s v="Western Region"/>
    <s v="Medium"/>
    <s v="October"/>
    <s v="Q4"/>
    <s v="No"/>
    <n v="1"/>
    <n v="563.35950000000003"/>
    <n v="4319.0895"/>
  </r>
  <r>
    <n v="6515"/>
    <s v="R09527"/>
    <x v="581"/>
    <n v="43"/>
    <x v="1"/>
    <x v="1"/>
    <x v="110"/>
    <n v="5"/>
    <x v="0"/>
    <s v="Cash"/>
    <s v="Click &amp; Collect"/>
    <s v="No"/>
    <s v="Average quality"/>
    <x v="1"/>
    <x v="2"/>
    <x v="0"/>
    <x v="3"/>
    <n v="2216.12"/>
    <x v="1"/>
    <s v="Southern Region"/>
    <s v="Medium"/>
    <s v="February"/>
    <s v="Q1"/>
    <s v="No"/>
    <n v="0"/>
    <n v="332.41799999999995"/>
    <n v="2548.5379999999996"/>
  </r>
  <r>
    <n v="6517"/>
    <s v="R00940"/>
    <x v="569"/>
    <n v="78"/>
    <x v="2"/>
    <x v="0"/>
    <x v="6"/>
    <n v="3"/>
    <x v="1"/>
    <s v="Cash"/>
    <s v="In Store"/>
    <s v="Yes"/>
    <s v="Helpful staff"/>
    <x v="2"/>
    <x v="0"/>
    <x v="0"/>
    <x v="5"/>
    <n v="409.06"/>
    <x v="5"/>
    <s v="Northern Region"/>
    <s v="Low"/>
    <s v="September"/>
    <s v="Q3"/>
    <s v="No"/>
    <n v="1"/>
    <n v="61.358999999999995"/>
    <n v="470.41899999999998"/>
  </r>
  <r>
    <n v="6518"/>
    <s v="R09301"/>
    <x v="105"/>
    <n v="62"/>
    <x v="0"/>
    <x v="4"/>
    <x v="41"/>
    <n v="3"/>
    <x v="0"/>
    <s v="Debit Card"/>
    <s v="Click &amp; Collect"/>
    <s v="No"/>
    <s v="Customer support was excellent"/>
    <x v="2"/>
    <x v="0"/>
    <x v="0"/>
    <x v="0"/>
    <n v="13261"/>
    <x v="6"/>
    <s v="Central Region"/>
    <s v="High"/>
    <s v="April"/>
    <s v="Q2"/>
    <s v="Yes"/>
    <n v="0"/>
    <n v="1989.1499999999999"/>
    <n v="15250.15"/>
  </r>
  <r>
    <n v="6519"/>
    <s v="R05148"/>
    <x v="309"/>
    <n v="71"/>
    <x v="0"/>
    <x v="7"/>
    <x v="77"/>
    <n v="4"/>
    <x v="1"/>
    <s v="EFT"/>
    <s v="Click &amp; Collect"/>
    <s v="No"/>
    <s v="Poor packaging"/>
    <x v="4"/>
    <x v="1"/>
    <x v="0"/>
    <x v="5"/>
    <n v="353.21"/>
    <x v="3"/>
    <s v="Western Region"/>
    <s v="Low"/>
    <s v="January"/>
    <s v="Q1"/>
    <s v="No"/>
    <n v="1"/>
    <n v="52.981499999999997"/>
    <n v="406.19149999999996"/>
  </r>
  <r>
    <n v="6520"/>
    <s v="R06418"/>
    <x v="148"/>
    <n v="38"/>
    <x v="2"/>
    <x v="6"/>
    <x v="96"/>
    <n v="3"/>
    <x v="1"/>
    <s v="Mobile Payment"/>
    <s v="In Store"/>
    <s v="Yes"/>
    <s v="Poor packaging"/>
    <x v="2"/>
    <x v="1"/>
    <x v="0"/>
    <x v="3"/>
    <n v="944.78"/>
    <x v="6"/>
    <s v="Gauteng Region"/>
    <s v="Medium"/>
    <s v="January"/>
    <s v="Q1"/>
    <s v="No"/>
    <n v="1"/>
    <n v="141.71699999999998"/>
    <n v="1086.4969999999998"/>
  </r>
  <r>
    <n v="6521"/>
    <s v="R05924"/>
    <x v="307"/>
    <n v="37"/>
    <x v="0"/>
    <x v="4"/>
    <x v="14"/>
    <n v="3"/>
    <x v="1"/>
    <s v="Cash"/>
    <s v="Home Delivery"/>
    <s v="No"/>
    <s v="Great customer service"/>
    <x v="2"/>
    <x v="0"/>
    <x v="0"/>
    <x v="3"/>
    <n v="1440.59"/>
    <x v="1"/>
    <s v="Central Region"/>
    <s v="Medium"/>
    <s v="May"/>
    <s v="Q2"/>
    <s v="No"/>
    <n v="1"/>
    <n v="216.08849999999998"/>
    <n v="1656.6784999999998"/>
  </r>
  <r>
    <n v="6522"/>
    <s v="R08138"/>
    <x v="718"/>
    <n v="65"/>
    <x v="2"/>
    <x v="3"/>
    <x v="113"/>
    <n v="3"/>
    <x v="0"/>
    <s v="EFT"/>
    <s v="In Store"/>
    <s v="No"/>
    <s v="Easy to assemble"/>
    <x v="2"/>
    <x v="0"/>
    <x v="0"/>
    <x v="5"/>
    <n v="2572.02"/>
    <x v="7"/>
    <s v="Central Region"/>
    <s v="Medium"/>
    <s v="September"/>
    <s v="Q3"/>
    <s v="No"/>
    <n v="0"/>
    <n v="385.803"/>
    <n v="2957.8229999999999"/>
  </r>
  <r>
    <n v="6523"/>
    <s v="R01752"/>
    <x v="640"/>
    <n v="57"/>
    <x v="0"/>
    <x v="7"/>
    <x v="39"/>
    <n v="5"/>
    <x v="0"/>
    <s v="Mobile Payment"/>
    <s v="Click &amp; Collect"/>
    <s v="No"/>
    <s v="Customer support was excellent"/>
    <x v="1"/>
    <x v="0"/>
    <x v="1"/>
    <x v="0"/>
    <n v="24904.86"/>
    <x v="6"/>
    <s v="Western Region"/>
    <s v="High"/>
    <s v="September"/>
    <s v="Q3"/>
    <s v="Yes"/>
    <n v="0"/>
    <n v="3735.7289999999998"/>
    <n v="28640.589"/>
  </r>
  <r>
    <n v="6524"/>
    <s v="R03977"/>
    <x v="431"/>
    <n v="54"/>
    <x v="1"/>
    <x v="4"/>
    <x v="122"/>
    <n v="2"/>
    <x v="1"/>
    <s v="Mobile Payment"/>
    <s v="In Store"/>
    <s v="Yes"/>
    <s v="Excellent product"/>
    <x v="0"/>
    <x v="0"/>
    <x v="0"/>
    <x v="4"/>
    <n v="412.16"/>
    <x v="8"/>
    <s v="Central Region"/>
    <s v="Low"/>
    <s v="April"/>
    <s v="Q2"/>
    <s v="No"/>
    <n v="1"/>
    <n v="61.823999999999998"/>
    <n v="473.98399999999998"/>
  </r>
  <r>
    <n v="6525"/>
    <s v="R07845"/>
    <x v="470"/>
    <n v="77"/>
    <x v="1"/>
    <x v="1"/>
    <x v="31"/>
    <n v="2"/>
    <x v="0"/>
    <s v="Credit Card"/>
    <s v="Click &amp; Collect"/>
    <s v="No"/>
    <s v="Highly recommend"/>
    <x v="0"/>
    <x v="0"/>
    <x v="0"/>
    <x v="5"/>
    <n v="294.33"/>
    <x v="4"/>
    <s v="Southern Region"/>
    <s v="Low"/>
    <s v="July"/>
    <s v="Q3"/>
    <s v="No"/>
    <n v="0"/>
    <n v="44.149499999999996"/>
    <n v="338.47949999999997"/>
  </r>
  <r>
    <n v="6526"/>
    <s v="R01773"/>
    <x v="523"/>
    <n v="66"/>
    <x v="0"/>
    <x v="4"/>
    <x v="40"/>
    <n v="5"/>
    <x v="1"/>
    <s v="Mobile Payment"/>
    <s v="Home Delivery"/>
    <s v="Yes"/>
    <s v="Excellent value"/>
    <x v="1"/>
    <x v="0"/>
    <x v="1"/>
    <x v="5"/>
    <n v="1619.07"/>
    <x v="7"/>
    <s v="Central Region"/>
    <s v="Medium"/>
    <s v="June"/>
    <s v="Q2"/>
    <s v="No"/>
    <n v="1"/>
    <n v="242.86049999999997"/>
    <n v="1861.9304999999997"/>
  </r>
  <r>
    <n v="6527"/>
    <s v="R01197"/>
    <x v="266"/>
    <n v="48"/>
    <x v="0"/>
    <x v="3"/>
    <x v="13"/>
    <n v="1"/>
    <x v="1"/>
    <s v="Mobile Payment"/>
    <s v="Home Delivery"/>
    <s v="No"/>
    <s v="Item missing accessories"/>
    <x v="3"/>
    <x v="1"/>
    <x v="1"/>
    <x v="4"/>
    <n v="3576.97"/>
    <x v="5"/>
    <s v="Central Region"/>
    <s v="Medium"/>
    <s v="December"/>
    <s v="Q4"/>
    <s v="No"/>
    <n v="1"/>
    <n v="536.54549999999995"/>
    <n v="4113.5154999999995"/>
  </r>
  <r>
    <n v="6528"/>
    <s v="R01879"/>
    <x v="629"/>
    <n v="74"/>
    <x v="2"/>
    <x v="4"/>
    <x v="45"/>
    <n v="4"/>
    <x v="1"/>
    <s v="Cash"/>
    <s v="Click &amp; Collect"/>
    <s v="Yes"/>
    <s v="Highly recommend"/>
    <x v="4"/>
    <x v="0"/>
    <x v="1"/>
    <x v="5"/>
    <n v="139.72999999999999"/>
    <x v="1"/>
    <s v="Central Region"/>
    <s v="Low"/>
    <s v="August"/>
    <s v="Q3"/>
    <s v="No"/>
    <n v="1"/>
    <n v="20.959499999999998"/>
    <n v="160.68949999999998"/>
  </r>
  <r>
    <n v="6529"/>
    <s v="R02669"/>
    <x v="382"/>
    <n v="29"/>
    <x v="0"/>
    <x v="5"/>
    <x v="100"/>
    <n v="2"/>
    <x v="0"/>
    <s v="Cash"/>
    <s v="In Store"/>
    <s v="No"/>
    <s v="Very comfortable"/>
    <x v="0"/>
    <x v="0"/>
    <x v="0"/>
    <x v="1"/>
    <n v="5432.76"/>
    <x v="5"/>
    <s v="Western Region"/>
    <s v="High"/>
    <s v="November"/>
    <s v="Q4"/>
    <s v="Yes"/>
    <n v="0"/>
    <n v="814.91399999999999"/>
    <n v="6247.674"/>
  </r>
  <r>
    <n v="6530"/>
    <s v="R03172"/>
    <x v="86"/>
    <n v="43"/>
    <x v="1"/>
    <x v="5"/>
    <x v="57"/>
    <n v="3"/>
    <x v="0"/>
    <s v="Mobile Payment"/>
    <s v="Click &amp; Collect"/>
    <s v="No"/>
    <s v="Easy online ordering"/>
    <x v="2"/>
    <x v="0"/>
    <x v="0"/>
    <x v="3"/>
    <n v="551.66"/>
    <x v="0"/>
    <s v="Western Region"/>
    <s v="Medium"/>
    <s v="February"/>
    <s v="Q1"/>
    <s v="No"/>
    <n v="0"/>
    <n v="82.748999999999995"/>
    <n v="634.40899999999988"/>
  </r>
  <r>
    <n v="6531"/>
    <s v="R02006"/>
    <x v="305"/>
    <n v="36"/>
    <x v="0"/>
    <x v="4"/>
    <x v="109"/>
    <n v="5"/>
    <x v="1"/>
    <s v="Mobile Payment"/>
    <s v="Click &amp; Collect"/>
    <s v="Yes"/>
    <m/>
    <x v="1"/>
    <x v="3"/>
    <x v="2"/>
    <x v="3"/>
    <n v="470.6"/>
    <x v="4"/>
    <s v="Central Region"/>
    <s v="Low"/>
    <s v="April"/>
    <s v="Q2"/>
    <s v="No"/>
    <n v="1"/>
    <n v="70.59"/>
    <n v="541.18999999999994"/>
  </r>
  <r>
    <n v="6532"/>
    <s v="R08401"/>
    <x v="610"/>
    <n v="30"/>
    <x v="1"/>
    <x v="1"/>
    <x v="103"/>
    <n v="3"/>
    <x v="1"/>
    <s v="Mobile Payment"/>
    <s v="In Store"/>
    <s v="No"/>
    <s v="Highly recommend"/>
    <x v="2"/>
    <x v="0"/>
    <x v="0"/>
    <x v="1"/>
    <n v="103.4"/>
    <x v="3"/>
    <s v="Southern Region"/>
    <s v="Low"/>
    <s v="March"/>
    <s v="Q1"/>
    <s v="No"/>
    <n v="1"/>
    <n v="15.51"/>
    <n v="118.91"/>
  </r>
  <r>
    <n v="6533"/>
    <s v="R03894"/>
    <x v="325"/>
    <n v="69"/>
    <x v="0"/>
    <x v="4"/>
    <x v="81"/>
    <n v="2"/>
    <x v="0"/>
    <s v="Cash"/>
    <s v="Home Delivery"/>
    <s v="Yes"/>
    <s v="Average quality"/>
    <x v="0"/>
    <x v="2"/>
    <x v="0"/>
    <x v="5"/>
    <n v="375.53"/>
    <x v="4"/>
    <s v="Central Region"/>
    <s v="Low"/>
    <s v="September"/>
    <s v="Q3"/>
    <s v="No"/>
    <n v="0"/>
    <n v="56.329499999999996"/>
    <n v="431.85949999999991"/>
  </r>
  <r>
    <n v="6535"/>
    <s v="R03238"/>
    <x v="626"/>
    <n v="23"/>
    <x v="2"/>
    <x v="3"/>
    <x v="46"/>
    <n v="1"/>
    <x v="1"/>
    <s v="EFT"/>
    <s v="Home Delivery"/>
    <s v="No"/>
    <s v="Excellent value"/>
    <x v="3"/>
    <x v="0"/>
    <x v="0"/>
    <x v="2"/>
    <n v="3755.73"/>
    <x v="2"/>
    <s v="Central Region"/>
    <s v="Medium"/>
    <s v="October"/>
    <s v="Q4"/>
    <s v="No"/>
    <n v="1"/>
    <n v="563.35950000000003"/>
    <n v="4319.0895"/>
  </r>
  <r>
    <n v="6536"/>
    <s v="R04425"/>
    <x v="559"/>
    <m/>
    <x v="1"/>
    <x v="7"/>
    <x v="34"/>
    <n v="5"/>
    <x v="1"/>
    <s v="Mobile Payment"/>
    <s v="In Store"/>
    <s v="No"/>
    <s v="Average quality"/>
    <x v="1"/>
    <x v="2"/>
    <x v="0"/>
    <x v="6"/>
    <n v="14729.04"/>
    <x v="6"/>
    <s v="Western Region"/>
    <s v="High"/>
    <s v="September"/>
    <s v="Q3"/>
    <s v="Yes"/>
    <n v="1"/>
    <n v="2209.3560000000002"/>
    <n v="16938.396000000001"/>
  </r>
  <r>
    <n v="6537"/>
    <s v="R04745"/>
    <x v="506"/>
    <n v="71"/>
    <x v="0"/>
    <x v="5"/>
    <x v="109"/>
    <n v="3"/>
    <x v="1"/>
    <s v="Mobile Payment"/>
    <s v="In Store"/>
    <s v="Yes"/>
    <s v="Packaging could improve"/>
    <x v="2"/>
    <x v="2"/>
    <x v="1"/>
    <x v="5"/>
    <n v="470.6"/>
    <x v="4"/>
    <s v="Western Region"/>
    <s v="Low"/>
    <s v="March"/>
    <s v="Q1"/>
    <s v="No"/>
    <n v="1"/>
    <n v="70.59"/>
    <n v="541.18999999999994"/>
  </r>
  <r>
    <n v="6538"/>
    <s v="R05220"/>
    <x v="567"/>
    <n v="49"/>
    <x v="1"/>
    <x v="4"/>
    <x v="74"/>
    <n v="3"/>
    <x v="1"/>
    <s v="Debit Card"/>
    <s v="Home Delivery"/>
    <s v="No"/>
    <s v="Exactly as advertised"/>
    <x v="2"/>
    <x v="0"/>
    <x v="0"/>
    <x v="4"/>
    <n v="1000.7"/>
    <x v="4"/>
    <s v="Central Region"/>
    <s v="Medium"/>
    <s v="April"/>
    <s v="Q2"/>
    <s v="No"/>
    <n v="1"/>
    <n v="150.10499999999999"/>
    <n v="1150.8050000000001"/>
  </r>
  <r>
    <n v="6539"/>
    <s v="R00397"/>
    <x v="456"/>
    <n v="57"/>
    <x v="0"/>
    <x v="2"/>
    <x v="1"/>
    <n v="3"/>
    <x v="1"/>
    <s v="Credit Card"/>
    <s v="In Store"/>
    <s v="No"/>
    <s v="Highly recommend"/>
    <x v="2"/>
    <x v="0"/>
    <x v="0"/>
    <x v="0"/>
    <n v="444.38"/>
    <x v="1"/>
    <s v="Northern Region"/>
    <s v="Low"/>
    <s v="August"/>
    <s v="Q3"/>
    <s v="No"/>
    <n v="1"/>
    <n v="66.656999999999996"/>
    <n v="511.03699999999998"/>
  </r>
  <r>
    <n v="6540"/>
    <s v="R02789"/>
    <x v="416"/>
    <n v="57"/>
    <x v="2"/>
    <x v="3"/>
    <x v="98"/>
    <n v="3"/>
    <x v="1"/>
    <s v="EFT"/>
    <s v="Click &amp; Collect"/>
    <s v="No"/>
    <s v="Great customer service"/>
    <x v="2"/>
    <x v="0"/>
    <x v="0"/>
    <x v="0"/>
    <n v="40.11"/>
    <x v="3"/>
    <s v="Central Region"/>
    <s v="Low"/>
    <s v="September"/>
    <s v="Q3"/>
    <s v="No"/>
    <n v="1"/>
    <n v="6.0164999999999997"/>
    <n v="46.126499999999993"/>
  </r>
  <r>
    <n v="6541"/>
    <s v="R07378"/>
    <x v="299"/>
    <m/>
    <x v="1"/>
    <x v="1"/>
    <x v="87"/>
    <n v="2"/>
    <x v="0"/>
    <s v="Mobile Payment"/>
    <s v="Click &amp; Collect"/>
    <s v="Yes"/>
    <s v="Looks premium"/>
    <x v="0"/>
    <x v="0"/>
    <x v="0"/>
    <x v="6"/>
    <n v="828.82"/>
    <x v="5"/>
    <s v="Southern Region"/>
    <s v="Medium"/>
    <s v="April"/>
    <s v="Q2"/>
    <s v="No"/>
    <n v="0"/>
    <n v="124.32300000000001"/>
    <n v="953.14300000000003"/>
  </r>
  <r>
    <n v="6542"/>
    <s v="R06730"/>
    <x v="556"/>
    <n v="55"/>
    <x v="0"/>
    <x v="5"/>
    <x v="117"/>
    <n v="5"/>
    <x v="0"/>
    <s v="EFT"/>
    <s v="Click &amp; Collect"/>
    <s v="No"/>
    <s v="Easy online ordering"/>
    <x v="1"/>
    <x v="0"/>
    <x v="1"/>
    <x v="0"/>
    <n v="6581.78"/>
    <x v="6"/>
    <s v="Western Region"/>
    <s v="High"/>
    <s v="November"/>
    <s v="Q4"/>
    <s v="Yes"/>
    <n v="0"/>
    <n v="987.26699999999994"/>
    <n v="7569.0469999999996"/>
  </r>
  <r>
    <n v="6544"/>
    <s v="R05575"/>
    <x v="311"/>
    <n v="46"/>
    <x v="2"/>
    <x v="2"/>
    <x v="103"/>
    <n v="3"/>
    <x v="1"/>
    <s v="Debit Card"/>
    <s v="In Store"/>
    <s v="Yes"/>
    <s v="Great customer service"/>
    <x v="2"/>
    <x v="0"/>
    <x v="0"/>
    <x v="4"/>
    <n v="103.4"/>
    <x v="3"/>
    <s v="Northern Region"/>
    <s v="Low"/>
    <s v="February"/>
    <s v="Q1"/>
    <s v="No"/>
    <n v="1"/>
    <n v="15.51"/>
    <n v="118.91"/>
  </r>
  <r>
    <n v="6545"/>
    <s v="R08498"/>
    <x v="576"/>
    <n v="71"/>
    <x v="1"/>
    <x v="6"/>
    <x v="17"/>
    <n v="1"/>
    <x v="1"/>
    <s v="Credit Card"/>
    <s v="In Store"/>
    <s v="No"/>
    <m/>
    <x v="3"/>
    <x v="3"/>
    <x v="2"/>
    <x v="5"/>
    <n v="471.63"/>
    <x v="1"/>
    <s v="Gauteng Region"/>
    <s v="Low"/>
    <s v="June"/>
    <s v="Q2"/>
    <s v="No"/>
    <n v="1"/>
    <n v="70.744500000000002"/>
    <n v="542.3744999999999"/>
  </r>
  <r>
    <n v="6546"/>
    <s v="R09652"/>
    <x v="138"/>
    <n v="67"/>
    <x v="2"/>
    <x v="1"/>
    <x v="46"/>
    <n v="3"/>
    <x v="0"/>
    <s v="Cash"/>
    <s v="Click &amp; Collect"/>
    <s v="Yes"/>
    <s v="Exactly as advertised"/>
    <x v="2"/>
    <x v="0"/>
    <x v="0"/>
    <x v="5"/>
    <n v="3755.73"/>
    <x v="2"/>
    <s v="Southern Region"/>
    <s v="Medium"/>
    <s v="March"/>
    <s v="Q1"/>
    <s v="No"/>
    <n v="0"/>
    <n v="563.35950000000003"/>
    <n v="4319.0895"/>
  </r>
  <r>
    <n v="6548"/>
    <s v="R07472"/>
    <x v="60"/>
    <n v="22"/>
    <x v="2"/>
    <x v="3"/>
    <x v="32"/>
    <n v="5"/>
    <x v="1"/>
    <s v="Credit Card"/>
    <s v="Home Delivery"/>
    <s v="Yes"/>
    <s v="Highly recommend"/>
    <x v="1"/>
    <x v="0"/>
    <x v="1"/>
    <x v="2"/>
    <n v="3086.4"/>
    <x v="7"/>
    <s v="Central Region"/>
    <s v="Medium"/>
    <s v="January"/>
    <s v="Q1"/>
    <s v="No"/>
    <n v="1"/>
    <n v="462.96"/>
    <n v="3549.3599999999997"/>
  </r>
  <r>
    <n v="6549"/>
    <s v="R07900"/>
    <x v="403"/>
    <n v="43"/>
    <x v="1"/>
    <x v="1"/>
    <x v="63"/>
    <n v="3"/>
    <x v="1"/>
    <s v="EFT"/>
    <s v="In Store"/>
    <s v="Yes"/>
    <s v="Instructions unclear"/>
    <x v="2"/>
    <x v="2"/>
    <x v="1"/>
    <x v="3"/>
    <n v="1604.87"/>
    <x v="0"/>
    <s v="Southern Region"/>
    <s v="Medium"/>
    <s v="June"/>
    <s v="Q2"/>
    <s v="No"/>
    <n v="1"/>
    <n v="240.73049999999998"/>
    <n v="1845.6004999999998"/>
  </r>
  <r>
    <n v="6550"/>
    <s v="R07049"/>
    <x v="70"/>
    <n v="67"/>
    <x v="2"/>
    <x v="4"/>
    <x v="83"/>
    <n v="4"/>
    <x v="0"/>
    <s v="Cash"/>
    <s v="Home Delivery"/>
    <s v="No"/>
    <s v="Fits perfectly"/>
    <x v="4"/>
    <x v="0"/>
    <x v="1"/>
    <x v="5"/>
    <n v="3521.64"/>
    <x v="5"/>
    <s v="Central Region"/>
    <s v="Medium"/>
    <s v="August"/>
    <s v="Q3"/>
    <s v="No"/>
    <n v="0"/>
    <n v="528.24599999999998"/>
    <n v="4049.8859999999995"/>
  </r>
  <r>
    <n v="6552"/>
    <s v="R08324"/>
    <x v="369"/>
    <n v="73"/>
    <x v="1"/>
    <x v="8"/>
    <x v="10"/>
    <n v="4"/>
    <x v="1"/>
    <s v="Cash"/>
    <s v="Home Delivery"/>
    <s v="Yes"/>
    <s v="Arrived damaged"/>
    <x v="4"/>
    <x v="1"/>
    <x v="0"/>
    <x v="5"/>
    <n v="276.82"/>
    <x v="7"/>
    <s v="Eastern Region"/>
    <s v="Low"/>
    <s v="August"/>
    <s v="Q3"/>
    <s v="No"/>
    <n v="1"/>
    <n v="41.522999999999996"/>
    <n v="318.34299999999996"/>
  </r>
  <r>
    <n v="6553"/>
    <s v="R01379"/>
    <x v="577"/>
    <n v="44"/>
    <x v="1"/>
    <x v="7"/>
    <x v="31"/>
    <n v="5"/>
    <x v="0"/>
    <s v="Mobile Payment"/>
    <s v="In Store"/>
    <s v="No"/>
    <s v="Highly recommend"/>
    <x v="1"/>
    <x v="0"/>
    <x v="1"/>
    <x v="3"/>
    <n v="294.33"/>
    <x v="4"/>
    <s v="Western Region"/>
    <s v="Low"/>
    <s v="June"/>
    <s v="Q2"/>
    <s v="No"/>
    <n v="0"/>
    <n v="44.149499999999996"/>
    <n v="338.47949999999997"/>
  </r>
  <r>
    <n v="6554"/>
    <s v="R05673"/>
    <x v="105"/>
    <n v="48"/>
    <x v="2"/>
    <x v="0"/>
    <x v="80"/>
    <n v="2"/>
    <x v="0"/>
    <s v="Credit Card"/>
    <s v="In Store"/>
    <s v="Yes"/>
    <s v="Average quality"/>
    <x v="0"/>
    <x v="2"/>
    <x v="0"/>
    <x v="4"/>
    <n v="10347.709999999999"/>
    <x v="5"/>
    <s v="Northern Region"/>
    <s v="High"/>
    <s v="April"/>
    <s v="Q2"/>
    <s v="Yes"/>
    <n v="0"/>
    <n v="1552.1564999999998"/>
    <n v="11899.866499999998"/>
  </r>
  <r>
    <n v="6556"/>
    <s v="R02588"/>
    <x v="582"/>
    <n v="43"/>
    <x v="0"/>
    <x v="1"/>
    <x v="36"/>
    <n v="3"/>
    <x v="0"/>
    <s v="Debit Card"/>
    <s v="Home Delivery"/>
    <s v="Yes"/>
    <s v="Very comfortable"/>
    <x v="2"/>
    <x v="0"/>
    <x v="0"/>
    <x v="3"/>
    <n v="13056.99"/>
    <x v="6"/>
    <s v="Southern Region"/>
    <s v="High"/>
    <s v="July"/>
    <s v="Q3"/>
    <s v="Yes"/>
    <n v="0"/>
    <n v="1958.5484999999999"/>
    <n v="15015.538499999999"/>
  </r>
  <r>
    <n v="6557"/>
    <s v="R08842"/>
    <x v="86"/>
    <n v="74"/>
    <x v="0"/>
    <x v="4"/>
    <x v="43"/>
    <n v="1"/>
    <x v="1"/>
    <s v="Mobile Payment"/>
    <s v="Click &amp; Collect"/>
    <s v="Yes"/>
    <s v="Product was disappointing"/>
    <x v="3"/>
    <x v="1"/>
    <x v="1"/>
    <x v="5"/>
    <n v="755.66"/>
    <x v="7"/>
    <s v="Central Region"/>
    <s v="Medium"/>
    <s v="February"/>
    <s v="Q1"/>
    <s v="No"/>
    <n v="1"/>
    <n v="113.34899999999999"/>
    <n v="869.0089999999999"/>
  </r>
  <r>
    <n v="6558"/>
    <s v="R05622"/>
    <x v="389"/>
    <n v="72"/>
    <x v="1"/>
    <x v="5"/>
    <x v="2"/>
    <n v="5"/>
    <x v="0"/>
    <s v="Mobile Payment"/>
    <s v="In Store"/>
    <s v="Yes"/>
    <s v="Looks premium"/>
    <x v="1"/>
    <x v="0"/>
    <x v="1"/>
    <x v="5"/>
    <n v="230.14"/>
    <x v="2"/>
    <s v="Western Region"/>
    <s v="Low"/>
    <s v="May"/>
    <s v="Q2"/>
    <s v="No"/>
    <n v="0"/>
    <n v="34.520999999999994"/>
    <n v="264.66099999999994"/>
  </r>
  <r>
    <n v="6559"/>
    <s v="R07886"/>
    <x v="723"/>
    <n v="64"/>
    <x v="0"/>
    <x v="0"/>
    <x v="45"/>
    <n v="4"/>
    <x v="0"/>
    <s v="Debit Card"/>
    <s v="Home Delivery"/>
    <s v="Yes"/>
    <s v="Looks premium"/>
    <x v="4"/>
    <x v="0"/>
    <x v="1"/>
    <x v="0"/>
    <n v="139.72999999999999"/>
    <x v="1"/>
    <s v="Northern Region"/>
    <s v="Low"/>
    <s v="September"/>
    <s v="Q3"/>
    <s v="No"/>
    <n v="0"/>
    <n v="20.959499999999998"/>
    <n v="160.68949999999998"/>
  </r>
  <r>
    <n v="6560"/>
    <s v="R05009"/>
    <x v="142"/>
    <n v="24"/>
    <x v="0"/>
    <x v="1"/>
    <x v="93"/>
    <n v="4"/>
    <x v="1"/>
    <s v="Cash"/>
    <s v="Home Delivery"/>
    <s v="Yes"/>
    <s v="Exactly as advertised"/>
    <x v="4"/>
    <x v="0"/>
    <x v="1"/>
    <x v="2"/>
    <n v="34.200000000000003"/>
    <x v="3"/>
    <s v="Southern Region"/>
    <s v="Low"/>
    <s v="October"/>
    <s v="Q4"/>
    <s v="No"/>
    <n v="1"/>
    <n v="5.13"/>
    <n v="39.33"/>
  </r>
  <r>
    <n v="6561"/>
    <s v="R02858"/>
    <x v="724"/>
    <n v="58"/>
    <x v="0"/>
    <x v="0"/>
    <x v="103"/>
    <n v="2"/>
    <x v="0"/>
    <s v="Debit Card"/>
    <s v="Home Delivery"/>
    <s v="No"/>
    <s v="Exactly as advertised"/>
    <x v="0"/>
    <x v="0"/>
    <x v="0"/>
    <x v="0"/>
    <n v="103.4"/>
    <x v="3"/>
    <s v="Northern Region"/>
    <s v="Low"/>
    <s v="October"/>
    <s v="Q4"/>
    <s v="No"/>
    <n v="0"/>
    <n v="15.51"/>
    <n v="118.91"/>
  </r>
  <r>
    <n v="6562"/>
    <s v="R08383"/>
    <x v="368"/>
    <n v="68"/>
    <x v="0"/>
    <x v="5"/>
    <x v="2"/>
    <n v="2"/>
    <x v="1"/>
    <s v="Mobile Payment"/>
    <s v="Click &amp; Collect"/>
    <s v="No"/>
    <s v="Product was disappointing"/>
    <x v="0"/>
    <x v="1"/>
    <x v="1"/>
    <x v="5"/>
    <n v="230.14"/>
    <x v="2"/>
    <s v="Western Region"/>
    <s v="Low"/>
    <s v="March"/>
    <s v="Q1"/>
    <s v="No"/>
    <n v="1"/>
    <n v="34.520999999999994"/>
    <n v="264.66099999999994"/>
  </r>
  <r>
    <n v="6564"/>
    <s v="R05843"/>
    <x v="343"/>
    <n v="47"/>
    <x v="0"/>
    <x v="2"/>
    <x v="106"/>
    <n v="5"/>
    <x v="1"/>
    <s v="EFT"/>
    <s v="Home Delivery"/>
    <s v="Yes"/>
    <s v="Helpful staff"/>
    <x v="1"/>
    <x v="0"/>
    <x v="1"/>
    <x v="4"/>
    <n v="74.72"/>
    <x v="3"/>
    <s v="Northern Region"/>
    <s v="Low"/>
    <s v="June"/>
    <s v="Q2"/>
    <s v="No"/>
    <n v="1"/>
    <n v="11.208"/>
    <n v="85.927999999999997"/>
  </r>
  <r>
    <n v="6565"/>
    <s v="R01630"/>
    <x v="161"/>
    <n v="45"/>
    <x v="0"/>
    <x v="1"/>
    <x v="78"/>
    <n v="1"/>
    <x v="1"/>
    <s v="EFT"/>
    <s v="Home Delivery"/>
    <s v="Yes"/>
    <s v="Product exceeded expectations"/>
    <x v="3"/>
    <x v="0"/>
    <x v="0"/>
    <x v="4"/>
    <n v="954.6"/>
    <x v="8"/>
    <s v="Southern Region"/>
    <s v="Medium"/>
    <s v="March"/>
    <s v="Q1"/>
    <s v="No"/>
    <n v="1"/>
    <n v="143.19"/>
    <n v="1097.79"/>
  </r>
  <r>
    <n v="6567"/>
    <s v="R04527"/>
    <x v="570"/>
    <n v="56"/>
    <x v="1"/>
    <x v="1"/>
    <x v="50"/>
    <n v="2"/>
    <x v="0"/>
    <s v="Mobile Payment"/>
    <s v="Click &amp; Collect"/>
    <s v="Yes"/>
    <s v="Would definitely buy again"/>
    <x v="0"/>
    <x v="0"/>
    <x v="0"/>
    <x v="0"/>
    <n v="929.55"/>
    <x v="0"/>
    <s v="Southern Region"/>
    <s v="Medium"/>
    <s v="September"/>
    <s v="Q3"/>
    <s v="No"/>
    <n v="0"/>
    <n v="139.43249999999998"/>
    <n v="1068.9824999999998"/>
  </r>
  <r>
    <n v="6568"/>
    <s v="R03524"/>
    <x v="374"/>
    <n v="64"/>
    <x v="0"/>
    <x v="1"/>
    <x v="9"/>
    <n v="1"/>
    <x v="0"/>
    <s v="Debit Card"/>
    <s v="In Store"/>
    <s v="No"/>
    <s v="Looks premium"/>
    <x v="3"/>
    <x v="0"/>
    <x v="0"/>
    <x v="0"/>
    <n v="43.23"/>
    <x v="3"/>
    <s v="Southern Region"/>
    <s v="Low"/>
    <s v="November"/>
    <s v="Q4"/>
    <s v="No"/>
    <n v="0"/>
    <n v="6.4844999999999997"/>
    <n v="49.714499999999994"/>
  </r>
  <r>
    <n v="6569"/>
    <s v="R05905"/>
    <x v="596"/>
    <n v="76"/>
    <x v="2"/>
    <x v="6"/>
    <x v="68"/>
    <n v="1"/>
    <x v="0"/>
    <s v="Cash"/>
    <s v="Home Delivery"/>
    <s v="No"/>
    <s v="Looks premium"/>
    <x v="3"/>
    <x v="0"/>
    <x v="0"/>
    <x v="5"/>
    <n v="6698.54"/>
    <x v="6"/>
    <s v="Gauteng Region"/>
    <s v="High"/>
    <s v="June"/>
    <s v="Q2"/>
    <s v="Yes"/>
    <n v="0"/>
    <n v="1004.7809999999999"/>
    <n v="7703.320999999999"/>
  </r>
  <r>
    <n v="6570"/>
    <s v="R08035"/>
    <x v="173"/>
    <m/>
    <x v="0"/>
    <x v="7"/>
    <x v="116"/>
    <n v="4"/>
    <x v="1"/>
    <s v="EFT"/>
    <s v="Home Delivery"/>
    <s v="Yes"/>
    <s v="Worth the money"/>
    <x v="4"/>
    <x v="0"/>
    <x v="1"/>
    <x v="6"/>
    <n v="11052.57"/>
    <x v="6"/>
    <s v="Western Region"/>
    <s v="High"/>
    <s v="October"/>
    <s v="Q4"/>
    <s v="Yes"/>
    <n v="1"/>
    <n v="1657.8854999999999"/>
    <n v="12710.455499999998"/>
  </r>
  <r>
    <n v="6571"/>
    <s v="R03608"/>
    <x v="110"/>
    <n v="54"/>
    <x v="1"/>
    <x v="1"/>
    <x v="114"/>
    <n v="1"/>
    <x v="1"/>
    <s v="Credit Card"/>
    <s v="In Store"/>
    <s v="Yes"/>
    <s v="Excellent value"/>
    <x v="3"/>
    <x v="0"/>
    <x v="0"/>
    <x v="4"/>
    <n v="338.79"/>
    <x v="0"/>
    <s v="Southern Region"/>
    <s v="Low"/>
    <s v="November"/>
    <s v="Q4"/>
    <s v="No"/>
    <n v="1"/>
    <n v="50.8185"/>
    <n v="389.60849999999999"/>
  </r>
  <r>
    <n v="6572"/>
    <s v="R09561"/>
    <x v="644"/>
    <n v="35"/>
    <x v="1"/>
    <x v="0"/>
    <x v="89"/>
    <n v="5"/>
    <x v="1"/>
    <s v="Mobile Payment"/>
    <s v="Home Delivery"/>
    <s v="No"/>
    <s v="Worth the money"/>
    <x v="1"/>
    <x v="0"/>
    <x v="1"/>
    <x v="3"/>
    <n v="574.49"/>
    <x v="4"/>
    <s v="Northern Region"/>
    <s v="Medium"/>
    <s v="September"/>
    <s v="Q3"/>
    <s v="No"/>
    <n v="1"/>
    <n v="86.173500000000004"/>
    <n v="660.6635"/>
  </r>
  <r>
    <n v="6573"/>
    <s v="R05221"/>
    <x v="266"/>
    <n v="19"/>
    <x v="0"/>
    <x v="4"/>
    <x v="1"/>
    <n v="5"/>
    <x v="0"/>
    <s v="Credit Card"/>
    <s v="Home Delivery"/>
    <s v="No"/>
    <s v="Easy to assemble"/>
    <x v="1"/>
    <x v="0"/>
    <x v="1"/>
    <x v="2"/>
    <n v="444.38"/>
    <x v="1"/>
    <s v="Central Region"/>
    <s v="Low"/>
    <s v="December"/>
    <s v="Q4"/>
    <s v="No"/>
    <n v="0"/>
    <n v="66.656999999999996"/>
    <n v="511.03699999999998"/>
  </r>
  <r>
    <n v="6574"/>
    <s v="R00235"/>
    <x v="720"/>
    <m/>
    <x v="1"/>
    <x v="6"/>
    <x v="32"/>
    <n v="5"/>
    <x v="0"/>
    <s v="Debit Card"/>
    <s v="Click &amp; Collect"/>
    <s v="Yes"/>
    <s v="Long waiting time"/>
    <x v="1"/>
    <x v="1"/>
    <x v="0"/>
    <x v="6"/>
    <n v="3086.4"/>
    <x v="7"/>
    <s v="Gauteng Region"/>
    <s v="Medium"/>
    <s v="June"/>
    <s v="Q2"/>
    <s v="No"/>
    <n v="0"/>
    <n v="462.96"/>
    <n v="3549.3599999999997"/>
  </r>
  <r>
    <n v="6575"/>
    <s v="R08009"/>
    <x v="377"/>
    <n v="47"/>
    <x v="1"/>
    <x v="7"/>
    <x v="37"/>
    <n v="2"/>
    <x v="1"/>
    <s v="EFT"/>
    <s v="Home Delivery"/>
    <s v="Yes"/>
    <s v="Product was disappointing"/>
    <x v="0"/>
    <x v="1"/>
    <x v="1"/>
    <x v="4"/>
    <n v="54.82"/>
    <x v="3"/>
    <s v="Western Region"/>
    <s v="Low"/>
    <s v="January"/>
    <s v="Q1"/>
    <s v="No"/>
    <n v="1"/>
    <n v="8.222999999999999"/>
    <n v="63.042999999999992"/>
  </r>
  <r>
    <n v="6578"/>
    <s v="R06319"/>
    <x v="561"/>
    <m/>
    <x v="0"/>
    <x v="3"/>
    <x v="35"/>
    <n v="2"/>
    <x v="0"/>
    <s v="EFT"/>
    <s v="Home Delivery"/>
    <s v="No"/>
    <s v="Customer support was excellent"/>
    <x v="0"/>
    <x v="0"/>
    <x v="0"/>
    <x v="6"/>
    <n v="6710.27"/>
    <x v="5"/>
    <s v="Central Region"/>
    <s v="High"/>
    <s v="March"/>
    <s v="Q1"/>
    <s v="Yes"/>
    <n v="0"/>
    <n v="1006.5405000000001"/>
    <n v="7716.8104999999996"/>
  </r>
  <r>
    <n v="6580"/>
    <s v="R03801"/>
    <x v="589"/>
    <m/>
    <x v="1"/>
    <x v="0"/>
    <x v="47"/>
    <n v="2"/>
    <x v="1"/>
    <s v="Mobile Payment"/>
    <s v="Click &amp; Collect"/>
    <s v="Yes"/>
    <s v="Delivery delayed"/>
    <x v="0"/>
    <x v="1"/>
    <x v="1"/>
    <x v="6"/>
    <n v="13123.97"/>
    <x v="6"/>
    <s v="Northern Region"/>
    <s v="High"/>
    <s v="April"/>
    <s v="Q2"/>
    <s v="Yes"/>
    <n v="1"/>
    <n v="1968.5954999999999"/>
    <n v="15092.565499999999"/>
  </r>
  <r>
    <n v="6581"/>
    <s v="R07796"/>
    <x v="234"/>
    <n v="27"/>
    <x v="0"/>
    <x v="8"/>
    <x v="69"/>
    <n v="3"/>
    <x v="0"/>
    <s v="Cash"/>
    <s v="Click &amp; Collect"/>
    <s v="Yes"/>
    <s v="Worth the money"/>
    <x v="2"/>
    <x v="0"/>
    <x v="0"/>
    <x v="1"/>
    <n v="1907.49"/>
    <x v="0"/>
    <s v="Eastern Region"/>
    <s v="Medium"/>
    <s v="June"/>
    <s v="Q2"/>
    <s v="No"/>
    <n v="0"/>
    <n v="286.12349999999998"/>
    <n v="2193.6134999999999"/>
  </r>
  <r>
    <n v="6582"/>
    <s v="R03900"/>
    <x v="657"/>
    <m/>
    <x v="0"/>
    <x v="4"/>
    <x v="5"/>
    <n v="3"/>
    <x v="0"/>
    <s v="Debit Card"/>
    <s v="Home Delivery"/>
    <s v="Yes"/>
    <s v="Fantastic experience"/>
    <x v="2"/>
    <x v="0"/>
    <x v="0"/>
    <x v="6"/>
    <n v="1158.56"/>
    <x v="4"/>
    <s v="Central Region"/>
    <s v="Medium"/>
    <s v="April"/>
    <s v="Q2"/>
    <s v="No"/>
    <n v="0"/>
    <n v="173.78399999999999"/>
    <n v="1332.3439999999998"/>
  </r>
  <r>
    <n v="6583"/>
    <s v="R05025"/>
    <x v="8"/>
    <n v="38"/>
    <x v="0"/>
    <x v="5"/>
    <x v="115"/>
    <n v="3"/>
    <x v="0"/>
    <s v="EFT"/>
    <s v="In Store"/>
    <s v="Yes"/>
    <m/>
    <x v="2"/>
    <x v="3"/>
    <x v="2"/>
    <x v="3"/>
    <n v="1369.39"/>
    <x v="4"/>
    <s v="Western Region"/>
    <s v="Medium"/>
    <s v="September"/>
    <s v="Q3"/>
    <s v="No"/>
    <n v="0"/>
    <n v="205.4085"/>
    <n v="1574.7985000000001"/>
  </r>
  <r>
    <n v="6584"/>
    <s v="R01949"/>
    <x v="636"/>
    <n v="80"/>
    <x v="2"/>
    <x v="3"/>
    <x v="61"/>
    <n v="2"/>
    <x v="0"/>
    <s v="Cash"/>
    <s v="In Store"/>
    <s v="No"/>
    <s v="Arrived damaged"/>
    <x v="0"/>
    <x v="1"/>
    <x v="1"/>
    <x v="5"/>
    <n v="768.34"/>
    <x v="7"/>
    <s v="Central Region"/>
    <s v="Medium"/>
    <s v="January"/>
    <s v="Q1"/>
    <s v="No"/>
    <n v="0"/>
    <n v="115.251"/>
    <n v="883.59100000000001"/>
  </r>
  <r>
    <n v="6585"/>
    <s v="R06362"/>
    <x v="311"/>
    <n v="29"/>
    <x v="0"/>
    <x v="4"/>
    <x v="35"/>
    <n v="3"/>
    <x v="0"/>
    <s v="Cash"/>
    <s v="Click &amp; Collect"/>
    <s v="No"/>
    <s v="Very comfortable"/>
    <x v="2"/>
    <x v="0"/>
    <x v="0"/>
    <x v="1"/>
    <n v="6710.27"/>
    <x v="5"/>
    <s v="Central Region"/>
    <s v="High"/>
    <s v="February"/>
    <s v="Q1"/>
    <s v="Yes"/>
    <n v="0"/>
    <n v="1006.5405000000001"/>
    <n v="7716.8104999999996"/>
  </r>
  <r>
    <n v="6586"/>
    <s v="R00471"/>
    <x v="373"/>
    <n v="28"/>
    <x v="2"/>
    <x v="6"/>
    <x v="94"/>
    <n v="3"/>
    <x v="0"/>
    <s v="Mobile Payment"/>
    <s v="In Store"/>
    <s v="No"/>
    <s v="Average quality"/>
    <x v="2"/>
    <x v="2"/>
    <x v="1"/>
    <x v="1"/>
    <n v="1746.77"/>
    <x v="5"/>
    <s v="Gauteng Region"/>
    <s v="Medium"/>
    <s v="March"/>
    <s v="Q1"/>
    <s v="No"/>
    <n v="0"/>
    <n v="262.01549999999997"/>
    <n v="2008.7854999999997"/>
  </r>
  <r>
    <n v="6587"/>
    <s v="R07802"/>
    <x v="385"/>
    <n v="69"/>
    <x v="1"/>
    <x v="1"/>
    <x v="53"/>
    <n v="2"/>
    <x v="1"/>
    <s v="Credit Card"/>
    <s v="Click &amp; Collect"/>
    <s v="Yes"/>
    <s v="Easy to assemble"/>
    <x v="0"/>
    <x v="0"/>
    <x v="0"/>
    <x v="5"/>
    <n v="22574.95"/>
    <x v="6"/>
    <s v="Southern Region"/>
    <s v="High"/>
    <s v="March"/>
    <s v="Q1"/>
    <s v="Yes"/>
    <n v="1"/>
    <n v="3386.2424999999998"/>
    <n v="25961.192499999997"/>
  </r>
  <r>
    <n v="6589"/>
    <s v="R06092"/>
    <x v="53"/>
    <n v="67"/>
    <x v="2"/>
    <x v="6"/>
    <x v="32"/>
    <n v="4"/>
    <x v="0"/>
    <s v="Debit Card"/>
    <s v="In Store"/>
    <s v="No"/>
    <s v="Easy to assemble"/>
    <x v="4"/>
    <x v="0"/>
    <x v="1"/>
    <x v="5"/>
    <n v="3086.4"/>
    <x v="7"/>
    <s v="Gauteng Region"/>
    <s v="Medium"/>
    <s v="May"/>
    <s v="Q2"/>
    <s v="No"/>
    <n v="0"/>
    <n v="462.96"/>
    <n v="3549.3599999999997"/>
  </r>
  <r>
    <n v="6590"/>
    <s v="R02672"/>
    <x v="347"/>
    <n v="56"/>
    <x v="0"/>
    <x v="6"/>
    <x v="63"/>
    <n v="2"/>
    <x v="1"/>
    <s v="Mobile Payment"/>
    <s v="Home Delivery"/>
    <s v="Yes"/>
    <s v="Exactly as advertised"/>
    <x v="0"/>
    <x v="0"/>
    <x v="0"/>
    <x v="0"/>
    <n v="1604.87"/>
    <x v="0"/>
    <s v="Gauteng Region"/>
    <s v="Medium"/>
    <s v="November"/>
    <s v="Q4"/>
    <s v="No"/>
    <n v="1"/>
    <n v="240.73049999999998"/>
    <n v="1845.6004999999998"/>
  </r>
  <r>
    <n v="6591"/>
    <s v="R09948"/>
    <x v="65"/>
    <m/>
    <x v="0"/>
    <x v="3"/>
    <x v="14"/>
    <n v="3"/>
    <x v="1"/>
    <s v="Mobile Payment"/>
    <s v="Click &amp; Collect"/>
    <s v="Yes"/>
    <s v="Very comfortable"/>
    <x v="2"/>
    <x v="0"/>
    <x v="0"/>
    <x v="6"/>
    <n v="1440.59"/>
    <x v="1"/>
    <s v="Central Region"/>
    <s v="Medium"/>
    <s v="October"/>
    <s v="Q4"/>
    <s v="No"/>
    <n v="1"/>
    <n v="216.08849999999998"/>
    <n v="1656.6784999999998"/>
  </r>
  <r>
    <n v="6592"/>
    <s v="R02225"/>
    <x v="428"/>
    <n v="63"/>
    <x v="2"/>
    <x v="8"/>
    <x v="63"/>
    <n v="2"/>
    <x v="1"/>
    <s v="Debit Card"/>
    <s v="Click &amp; Collect"/>
    <s v="No"/>
    <s v="Arrived damaged"/>
    <x v="0"/>
    <x v="1"/>
    <x v="1"/>
    <x v="0"/>
    <n v="1604.87"/>
    <x v="0"/>
    <s v="Eastern Region"/>
    <s v="Medium"/>
    <s v="March"/>
    <s v="Q1"/>
    <s v="No"/>
    <n v="1"/>
    <n v="240.73049999999998"/>
    <n v="1845.6004999999998"/>
  </r>
  <r>
    <n v="6593"/>
    <s v="R01107"/>
    <x v="250"/>
    <n v="69"/>
    <x v="1"/>
    <x v="7"/>
    <x v="21"/>
    <n v="3"/>
    <x v="0"/>
    <s v="Mobile Payment"/>
    <s v="In Store"/>
    <s v="No"/>
    <s v="Packaging could improve"/>
    <x v="2"/>
    <x v="2"/>
    <x v="1"/>
    <x v="5"/>
    <n v="369.57"/>
    <x v="0"/>
    <s v="Western Region"/>
    <s v="Low"/>
    <s v="February"/>
    <s v="Q1"/>
    <s v="No"/>
    <n v="0"/>
    <n v="55.435499999999998"/>
    <n v="425.00549999999998"/>
  </r>
  <r>
    <n v="6594"/>
    <s v="R02189"/>
    <x v="235"/>
    <n v="48"/>
    <x v="1"/>
    <x v="3"/>
    <x v="17"/>
    <n v="2"/>
    <x v="0"/>
    <s v="Credit Card"/>
    <s v="Home Delivery"/>
    <s v="Yes"/>
    <s v="Packaging could improve"/>
    <x v="0"/>
    <x v="2"/>
    <x v="0"/>
    <x v="4"/>
    <n v="471.63"/>
    <x v="1"/>
    <s v="Central Region"/>
    <s v="Low"/>
    <s v="July"/>
    <s v="Q3"/>
    <s v="No"/>
    <n v="0"/>
    <n v="70.744500000000002"/>
    <n v="542.3744999999999"/>
  </r>
  <r>
    <n v="6595"/>
    <s v="R00819"/>
    <x v="626"/>
    <n v="73"/>
    <x v="1"/>
    <x v="7"/>
    <x v="5"/>
    <n v="5"/>
    <x v="0"/>
    <s v="Cash"/>
    <s v="Click &amp; Collect"/>
    <s v="Yes"/>
    <s v="Packaging could improve"/>
    <x v="1"/>
    <x v="2"/>
    <x v="0"/>
    <x v="5"/>
    <n v="1158.56"/>
    <x v="4"/>
    <s v="Western Region"/>
    <s v="Medium"/>
    <s v="October"/>
    <s v="Q4"/>
    <s v="No"/>
    <n v="0"/>
    <n v="173.78399999999999"/>
    <n v="1332.3439999999998"/>
  </r>
  <r>
    <n v="6596"/>
    <s v="R05572"/>
    <x v="65"/>
    <m/>
    <x v="2"/>
    <x v="0"/>
    <x v="13"/>
    <n v="3"/>
    <x v="1"/>
    <s v="Credit Card"/>
    <s v="Home Delivery"/>
    <s v="Yes"/>
    <s v="Helpful staff"/>
    <x v="2"/>
    <x v="0"/>
    <x v="0"/>
    <x v="6"/>
    <n v="3576.97"/>
    <x v="5"/>
    <s v="Northern Region"/>
    <s v="Medium"/>
    <s v="October"/>
    <s v="Q4"/>
    <s v="No"/>
    <n v="1"/>
    <n v="536.54549999999995"/>
    <n v="4113.5154999999995"/>
  </r>
  <r>
    <n v="6597"/>
    <s v="R04524"/>
    <x v="169"/>
    <n v="51"/>
    <x v="2"/>
    <x v="2"/>
    <x v="6"/>
    <n v="1"/>
    <x v="1"/>
    <s v="EFT"/>
    <s v="Home Delivery"/>
    <s v="Yes"/>
    <s v="Delivery delayed"/>
    <x v="3"/>
    <x v="1"/>
    <x v="1"/>
    <x v="4"/>
    <n v="409.06"/>
    <x v="5"/>
    <s v="Northern Region"/>
    <s v="Low"/>
    <s v="November"/>
    <s v="Q4"/>
    <s v="No"/>
    <n v="1"/>
    <n v="61.358999999999995"/>
    <n v="470.41899999999998"/>
  </r>
  <r>
    <n v="6598"/>
    <s v="R05794"/>
    <x v="233"/>
    <n v="39"/>
    <x v="2"/>
    <x v="3"/>
    <x v="50"/>
    <n v="4"/>
    <x v="1"/>
    <s v="EFT"/>
    <s v="Click &amp; Collect"/>
    <s v="No"/>
    <s v="Product was disappointing"/>
    <x v="4"/>
    <x v="1"/>
    <x v="0"/>
    <x v="3"/>
    <n v="929.55"/>
    <x v="0"/>
    <s v="Central Region"/>
    <s v="Medium"/>
    <s v="May"/>
    <s v="Q2"/>
    <s v="No"/>
    <n v="1"/>
    <n v="139.43249999999998"/>
    <n v="1068.9824999999998"/>
  </r>
  <r>
    <n v="6599"/>
    <s v="R09523"/>
    <x v="142"/>
    <n v="76"/>
    <x v="2"/>
    <x v="5"/>
    <x v="42"/>
    <n v="5"/>
    <x v="1"/>
    <s v="Cash"/>
    <s v="Home Delivery"/>
    <s v="Yes"/>
    <s v="Poor packaging"/>
    <x v="1"/>
    <x v="1"/>
    <x v="0"/>
    <x v="5"/>
    <n v="2099.4"/>
    <x v="2"/>
    <s v="Western Region"/>
    <s v="Medium"/>
    <s v="October"/>
    <s v="Q4"/>
    <s v="No"/>
    <n v="1"/>
    <n v="314.91000000000003"/>
    <n v="2414.31"/>
  </r>
  <r>
    <n v="6600"/>
    <s v="R09300"/>
    <x v="413"/>
    <n v="29"/>
    <x v="0"/>
    <x v="5"/>
    <x v="33"/>
    <n v="4"/>
    <x v="1"/>
    <s v="EFT"/>
    <s v="Click &amp; Collect"/>
    <s v="No"/>
    <s v="Item missing accessories"/>
    <x v="4"/>
    <x v="1"/>
    <x v="0"/>
    <x v="1"/>
    <n v="440.87"/>
    <x v="7"/>
    <s v="Western Region"/>
    <s v="Low"/>
    <s v="January"/>
    <s v="Q1"/>
    <s v="No"/>
    <n v="1"/>
    <n v="66.130499999999998"/>
    <n v="507.00049999999999"/>
  </r>
  <r>
    <n v="6601"/>
    <s v="R07703"/>
    <x v="463"/>
    <n v="44"/>
    <x v="1"/>
    <x v="0"/>
    <x v="8"/>
    <n v="2"/>
    <x v="0"/>
    <s v="Mobile Payment"/>
    <s v="Home Delivery"/>
    <s v="No"/>
    <m/>
    <x v="0"/>
    <x v="3"/>
    <x v="2"/>
    <x v="3"/>
    <n v="5390.8"/>
    <x v="6"/>
    <s v="Northern Region"/>
    <s v="High"/>
    <s v="June"/>
    <s v="Q2"/>
    <s v="Yes"/>
    <n v="0"/>
    <n v="808.62"/>
    <n v="6199.42"/>
  </r>
  <r>
    <n v="6602"/>
    <s v="R02625"/>
    <x v="706"/>
    <n v="76"/>
    <x v="1"/>
    <x v="0"/>
    <x v="83"/>
    <n v="3"/>
    <x v="1"/>
    <s v="Cash"/>
    <s v="Home Delivery"/>
    <s v="No"/>
    <s v="Arrived damaged"/>
    <x v="2"/>
    <x v="1"/>
    <x v="0"/>
    <x v="5"/>
    <n v="3521.64"/>
    <x v="5"/>
    <s v="Northern Region"/>
    <s v="Medium"/>
    <s v="May"/>
    <s v="Q2"/>
    <s v="No"/>
    <n v="1"/>
    <n v="528.24599999999998"/>
    <n v="4049.8859999999995"/>
  </r>
  <r>
    <n v="6604"/>
    <s v="R09534"/>
    <x v="148"/>
    <n v="71"/>
    <x v="0"/>
    <x v="1"/>
    <x v="9"/>
    <n v="3"/>
    <x v="0"/>
    <s v="Mobile Payment"/>
    <s v="Home Delivery"/>
    <s v="No"/>
    <s v="Packaging could improve"/>
    <x v="2"/>
    <x v="2"/>
    <x v="1"/>
    <x v="5"/>
    <n v="43.23"/>
    <x v="3"/>
    <s v="Southern Region"/>
    <s v="Low"/>
    <s v="January"/>
    <s v="Q1"/>
    <s v="No"/>
    <n v="0"/>
    <n v="6.4844999999999997"/>
    <n v="49.714499999999994"/>
  </r>
  <r>
    <n v="6606"/>
    <s v="R09261"/>
    <x v="570"/>
    <n v="52"/>
    <x v="1"/>
    <x v="5"/>
    <x v="116"/>
    <n v="2"/>
    <x v="1"/>
    <s v="Debit Card"/>
    <s v="Home Delivery"/>
    <s v="No"/>
    <s v="Excellent product"/>
    <x v="0"/>
    <x v="0"/>
    <x v="0"/>
    <x v="4"/>
    <n v="11052.57"/>
    <x v="6"/>
    <s v="Western Region"/>
    <s v="High"/>
    <s v="September"/>
    <s v="Q3"/>
    <s v="Yes"/>
    <n v="1"/>
    <n v="1657.8854999999999"/>
    <n v="12710.455499999998"/>
  </r>
  <r>
    <n v="6607"/>
    <s v="R00889"/>
    <x v="465"/>
    <n v="32"/>
    <x v="2"/>
    <x v="5"/>
    <x v="73"/>
    <n v="1"/>
    <x v="1"/>
    <s v="Mobile Payment"/>
    <s v="Home Delivery"/>
    <s v="Yes"/>
    <s v="Fits perfectly"/>
    <x v="3"/>
    <x v="0"/>
    <x v="0"/>
    <x v="1"/>
    <n v="657.5"/>
    <x v="5"/>
    <s v="Western Region"/>
    <s v="Medium"/>
    <s v="August"/>
    <s v="Q3"/>
    <s v="No"/>
    <n v="1"/>
    <n v="98.625"/>
    <n v="756.12499999999989"/>
  </r>
  <r>
    <n v="6608"/>
    <s v="R07031"/>
    <x v="686"/>
    <n v="58"/>
    <x v="2"/>
    <x v="5"/>
    <x v="42"/>
    <n v="4"/>
    <x v="0"/>
    <s v="Mobile Payment"/>
    <s v="Click &amp; Collect"/>
    <s v="No"/>
    <s v="Very fast delivery"/>
    <x v="4"/>
    <x v="0"/>
    <x v="1"/>
    <x v="0"/>
    <n v="2099.4"/>
    <x v="2"/>
    <s v="Western Region"/>
    <s v="Medium"/>
    <s v="August"/>
    <s v="Q3"/>
    <s v="No"/>
    <n v="0"/>
    <n v="314.91000000000003"/>
    <n v="2414.31"/>
  </r>
  <r>
    <n v="6609"/>
    <s v="R02438"/>
    <x v="348"/>
    <n v="50"/>
    <x v="1"/>
    <x v="1"/>
    <x v="48"/>
    <n v="5"/>
    <x v="0"/>
    <s v="Cash"/>
    <s v="Home Delivery"/>
    <s v="No"/>
    <s v="Would definitely buy again"/>
    <x v="1"/>
    <x v="0"/>
    <x v="1"/>
    <x v="4"/>
    <n v="192.77"/>
    <x v="1"/>
    <s v="Southern Region"/>
    <s v="Low"/>
    <s v="April"/>
    <s v="Q2"/>
    <s v="No"/>
    <n v="0"/>
    <n v="28.915500000000002"/>
    <n v="221.68549999999999"/>
  </r>
  <r>
    <n v="6611"/>
    <s v="R08154"/>
    <x v="100"/>
    <n v="79"/>
    <x v="1"/>
    <x v="0"/>
    <x v="90"/>
    <n v="3"/>
    <x v="0"/>
    <s v="Mobile Payment"/>
    <s v="Click &amp; Collect"/>
    <s v="No"/>
    <s v="Highly recommend"/>
    <x v="2"/>
    <x v="0"/>
    <x v="0"/>
    <x v="5"/>
    <n v="16523.5"/>
    <x v="6"/>
    <s v="Northern Region"/>
    <s v="High"/>
    <s v="February"/>
    <s v="Q1"/>
    <s v="Yes"/>
    <n v="0"/>
    <n v="2478.5250000000001"/>
    <n v="19002.024999999998"/>
  </r>
  <r>
    <n v="6612"/>
    <s v="R00818"/>
    <x v="366"/>
    <n v="76"/>
    <x v="1"/>
    <x v="6"/>
    <x v="119"/>
    <n v="5"/>
    <x v="0"/>
    <s v="Debit Card"/>
    <s v="Home Delivery"/>
    <s v="Yes"/>
    <s v="Instructions unclear"/>
    <x v="1"/>
    <x v="2"/>
    <x v="0"/>
    <x v="5"/>
    <n v="618.72"/>
    <x v="2"/>
    <s v="Gauteng Region"/>
    <s v="Medium"/>
    <s v="September"/>
    <s v="Q3"/>
    <s v="No"/>
    <n v="0"/>
    <n v="92.808000000000007"/>
    <n v="711.52800000000002"/>
  </r>
  <r>
    <n v="6613"/>
    <s v="R09075"/>
    <x v="532"/>
    <n v="76"/>
    <x v="2"/>
    <x v="6"/>
    <x v="47"/>
    <n v="4"/>
    <x v="1"/>
    <s v="EFT"/>
    <s v="Home Delivery"/>
    <s v="No"/>
    <s v="Exactly as advertised"/>
    <x v="4"/>
    <x v="0"/>
    <x v="1"/>
    <x v="5"/>
    <n v="13123.97"/>
    <x v="6"/>
    <s v="Gauteng Region"/>
    <s v="High"/>
    <s v="April"/>
    <s v="Q2"/>
    <s v="Yes"/>
    <n v="1"/>
    <n v="1968.5954999999999"/>
    <n v="15092.565499999999"/>
  </r>
  <r>
    <n v="6615"/>
    <s v="R06353"/>
    <x v="534"/>
    <n v="33"/>
    <x v="2"/>
    <x v="2"/>
    <x v="41"/>
    <n v="4"/>
    <x v="0"/>
    <s v="Cash"/>
    <s v="In Store"/>
    <s v="Yes"/>
    <s v="Delivery delayed"/>
    <x v="4"/>
    <x v="1"/>
    <x v="0"/>
    <x v="1"/>
    <n v="13261"/>
    <x v="6"/>
    <s v="Northern Region"/>
    <s v="High"/>
    <s v="December"/>
    <s v="Q4"/>
    <s v="Yes"/>
    <n v="0"/>
    <n v="1989.1499999999999"/>
    <n v="15250.15"/>
  </r>
  <r>
    <n v="6616"/>
    <s v="R02342"/>
    <x v="41"/>
    <n v="80"/>
    <x v="1"/>
    <x v="4"/>
    <x v="2"/>
    <n v="4"/>
    <x v="1"/>
    <s v="Credit Card"/>
    <s v="Home Delivery"/>
    <s v="Yes"/>
    <s v="Fits perfectly"/>
    <x v="4"/>
    <x v="0"/>
    <x v="1"/>
    <x v="5"/>
    <n v="230.14"/>
    <x v="2"/>
    <s v="Central Region"/>
    <s v="Low"/>
    <s v="July"/>
    <s v="Q3"/>
    <s v="No"/>
    <n v="1"/>
    <n v="34.520999999999994"/>
    <n v="264.66099999999994"/>
  </r>
  <r>
    <n v="6617"/>
    <s v="R09170"/>
    <x v="718"/>
    <n v="29"/>
    <x v="1"/>
    <x v="7"/>
    <x v="38"/>
    <n v="2"/>
    <x v="1"/>
    <s v="Credit Card"/>
    <s v="Home Delivery"/>
    <s v="Yes"/>
    <s v="Instructions unclear"/>
    <x v="0"/>
    <x v="2"/>
    <x v="0"/>
    <x v="1"/>
    <n v="3715.65"/>
    <x v="5"/>
    <s v="Western Region"/>
    <s v="Medium"/>
    <s v="September"/>
    <s v="Q3"/>
    <s v="No"/>
    <n v="1"/>
    <n v="557.34749999999997"/>
    <n v="4272.9974999999995"/>
  </r>
  <r>
    <n v="6618"/>
    <s v="R03168"/>
    <x v="601"/>
    <n v="67"/>
    <x v="1"/>
    <x v="3"/>
    <x v="102"/>
    <n v="1"/>
    <x v="1"/>
    <s v="Mobile Payment"/>
    <s v="Home Delivery"/>
    <s v="Yes"/>
    <s v="Item missing accessories"/>
    <x v="3"/>
    <x v="1"/>
    <x v="1"/>
    <x v="5"/>
    <n v="996.44"/>
    <x v="2"/>
    <s v="Central Region"/>
    <s v="Medium"/>
    <s v="September"/>
    <s v="Q3"/>
    <s v="No"/>
    <n v="1"/>
    <n v="149.46600000000001"/>
    <n v="1145.9059999999999"/>
  </r>
  <r>
    <n v="6619"/>
    <s v="R01810"/>
    <x v="636"/>
    <n v="69"/>
    <x v="0"/>
    <x v="3"/>
    <x v="75"/>
    <n v="5"/>
    <x v="1"/>
    <s v="Mobile Payment"/>
    <s v="Home Delivery"/>
    <s v="No"/>
    <s v="Helpful staff"/>
    <x v="1"/>
    <x v="0"/>
    <x v="1"/>
    <x v="5"/>
    <n v="4841.7700000000004"/>
    <x v="7"/>
    <s v="Central Region"/>
    <s v="Medium"/>
    <s v="January"/>
    <s v="Q1"/>
    <s v="No"/>
    <n v="1"/>
    <n v="726.26550000000009"/>
    <n v="5568.0355"/>
  </r>
  <r>
    <n v="6621"/>
    <s v="R01265"/>
    <x v="649"/>
    <n v="49"/>
    <x v="1"/>
    <x v="2"/>
    <x v="40"/>
    <n v="5"/>
    <x v="0"/>
    <s v="Cash"/>
    <s v="In Store"/>
    <s v="No"/>
    <s v="Average quality"/>
    <x v="1"/>
    <x v="2"/>
    <x v="0"/>
    <x v="4"/>
    <n v="1619.07"/>
    <x v="7"/>
    <s v="Northern Region"/>
    <s v="Medium"/>
    <s v="December"/>
    <s v="Q4"/>
    <s v="No"/>
    <n v="0"/>
    <n v="242.86049999999997"/>
    <n v="1861.9304999999997"/>
  </r>
  <r>
    <n v="6622"/>
    <s v="R05087"/>
    <x v="632"/>
    <n v="52"/>
    <x v="2"/>
    <x v="0"/>
    <x v="52"/>
    <n v="1"/>
    <x v="0"/>
    <s v="Cash"/>
    <s v="Home Delivery"/>
    <s v="Yes"/>
    <s v="Packaging could improve"/>
    <x v="3"/>
    <x v="2"/>
    <x v="0"/>
    <x v="4"/>
    <n v="1094.3699999999999"/>
    <x v="8"/>
    <s v="Northern Region"/>
    <s v="Medium"/>
    <s v="December"/>
    <s v="Q4"/>
    <s v="No"/>
    <n v="0"/>
    <n v="164.15549999999999"/>
    <n v="1258.5254999999997"/>
  </r>
  <r>
    <n v="6623"/>
    <s v="R07699"/>
    <x v="111"/>
    <n v="54"/>
    <x v="1"/>
    <x v="8"/>
    <x v="61"/>
    <n v="1"/>
    <x v="1"/>
    <s v="Mobile Payment"/>
    <s v="Home Delivery"/>
    <s v="No"/>
    <s v="Delivery delayed"/>
    <x v="3"/>
    <x v="1"/>
    <x v="1"/>
    <x v="4"/>
    <n v="768.34"/>
    <x v="7"/>
    <s v="Eastern Region"/>
    <s v="Medium"/>
    <s v="August"/>
    <s v="Q3"/>
    <s v="No"/>
    <n v="1"/>
    <n v="115.251"/>
    <n v="883.59100000000001"/>
  </r>
  <r>
    <n v="6625"/>
    <s v="R05195"/>
    <x v="730"/>
    <n v="31"/>
    <x v="0"/>
    <x v="7"/>
    <x v="44"/>
    <n v="2"/>
    <x v="1"/>
    <s v="Debit Card"/>
    <s v="Click &amp; Collect"/>
    <s v="No"/>
    <s v="Fantastic experience"/>
    <x v="0"/>
    <x v="0"/>
    <x v="0"/>
    <x v="1"/>
    <n v="2849.09"/>
    <x v="7"/>
    <s v="Western Region"/>
    <s v="Medium"/>
    <s v="May"/>
    <s v="Q2"/>
    <s v="No"/>
    <n v="1"/>
    <n v="427.36349999999999"/>
    <n v="3276.4535000000001"/>
  </r>
  <r>
    <n v="6626"/>
    <s v="R04450"/>
    <x v="505"/>
    <n v="66"/>
    <x v="2"/>
    <x v="5"/>
    <x v="98"/>
    <n v="3"/>
    <x v="1"/>
    <s v="EFT"/>
    <s v="Home Delivery"/>
    <s v="No"/>
    <s v="Excellent value"/>
    <x v="2"/>
    <x v="0"/>
    <x v="0"/>
    <x v="5"/>
    <n v="40.11"/>
    <x v="3"/>
    <s v="Western Region"/>
    <s v="Low"/>
    <s v="January"/>
    <s v="Q1"/>
    <s v="No"/>
    <n v="1"/>
    <n v="6.0164999999999997"/>
    <n v="46.126499999999993"/>
  </r>
  <r>
    <n v="6627"/>
    <s v="R04946"/>
    <x v="599"/>
    <n v="60"/>
    <x v="0"/>
    <x v="0"/>
    <x v="56"/>
    <n v="1"/>
    <x v="0"/>
    <s v="EFT"/>
    <s v="In Store"/>
    <s v="No"/>
    <s v="Long waiting time"/>
    <x v="3"/>
    <x v="1"/>
    <x v="1"/>
    <x v="0"/>
    <n v="306.57"/>
    <x v="4"/>
    <s v="Northern Region"/>
    <s v="Low"/>
    <s v="December"/>
    <s v="Q4"/>
    <s v="No"/>
    <n v="0"/>
    <n v="45.985499999999995"/>
    <n v="352.55549999999994"/>
  </r>
  <r>
    <n v="6628"/>
    <s v="R04046"/>
    <x v="8"/>
    <n v="65"/>
    <x v="2"/>
    <x v="2"/>
    <x v="82"/>
    <n v="1"/>
    <x v="0"/>
    <s v="EFT"/>
    <s v="Click &amp; Collect"/>
    <s v="Yes"/>
    <s v="Long waiting time"/>
    <x v="3"/>
    <x v="1"/>
    <x v="1"/>
    <x v="5"/>
    <n v="463.48"/>
    <x v="6"/>
    <s v="Northern Region"/>
    <s v="Low"/>
    <s v="September"/>
    <s v="Q3"/>
    <s v="No"/>
    <n v="0"/>
    <n v="69.522000000000006"/>
    <n v="533.00199999999995"/>
  </r>
  <r>
    <n v="6629"/>
    <s v="R06727"/>
    <x v="441"/>
    <n v="80"/>
    <x v="1"/>
    <x v="3"/>
    <x v="41"/>
    <n v="4"/>
    <x v="1"/>
    <s v="Debit Card"/>
    <s v="Click &amp; Collect"/>
    <s v="Yes"/>
    <s v="Delivery delayed"/>
    <x v="4"/>
    <x v="1"/>
    <x v="0"/>
    <x v="5"/>
    <n v="13261"/>
    <x v="6"/>
    <s v="Central Region"/>
    <s v="High"/>
    <s v="January"/>
    <s v="Q1"/>
    <s v="Yes"/>
    <n v="1"/>
    <n v="1989.1499999999999"/>
    <n v="15250.15"/>
  </r>
  <r>
    <n v="6630"/>
    <s v="R03703"/>
    <x v="613"/>
    <n v="76"/>
    <x v="1"/>
    <x v="5"/>
    <x v="121"/>
    <n v="3"/>
    <x v="0"/>
    <s v="EFT"/>
    <s v="In Store"/>
    <s v="No"/>
    <m/>
    <x v="2"/>
    <x v="3"/>
    <x v="2"/>
    <x v="5"/>
    <n v="85.25"/>
    <x v="1"/>
    <s v="Western Region"/>
    <s v="Low"/>
    <s v="March"/>
    <s v="Q1"/>
    <s v="No"/>
    <n v="0"/>
    <n v="12.7875"/>
    <n v="98.037499999999994"/>
  </r>
  <r>
    <n v="6631"/>
    <s v="R01036"/>
    <x v="671"/>
    <n v="77"/>
    <x v="1"/>
    <x v="4"/>
    <x v="34"/>
    <n v="2"/>
    <x v="0"/>
    <s v="Mobile Payment"/>
    <s v="Click &amp; Collect"/>
    <s v="No"/>
    <s v="Easy to assemble"/>
    <x v="0"/>
    <x v="0"/>
    <x v="0"/>
    <x v="5"/>
    <n v="14729.04"/>
    <x v="6"/>
    <s v="Central Region"/>
    <s v="High"/>
    <s v="June"/>
    <s v="Q2"/>
    <s v="Yes"/>
    <n v="0"/>
    <n v="2209.3560000000002"/>
    <n v="16938.396000000001"/>
  </r>
  <r>
    <n v="6632"/>
    <s v="R09398"/>
    <x v="383"/>
    <n v="54"/>
    <x v="2"/>
    <x v="6"/>
    <x v="3"/>
    <n v="5"/>
    <x v="0"/>
    <s v="EFT"/>
    <s v="Home Delivery"/>
    <s v="No"/>
    <s v="Instructions unclear"/>
    <x v="1"/>
    <x v="2"/>
    <x v="0"/>
    <x v="4"/>
    <n v="84.23"/>
    <x v="3"/>
    <s v="Gauteng Region"/>
    <s v="Low"/>
    <s v="December"/>
    <s v="Q4"/>
    <s v="No"/>
    <n v="0"/>
    <n v="12.634500000000001"/>
    <n v="96.864499999999992"/>
  </r>
  <r>
    <n v="6633"/>
    <s v="R05591"/>
    <x v="421"/>
    <n v="53"/>
    <x v="1"/>
    <x v="7"/>
    <x v="97"/>
    <n v="5"/>
    <x v="1"/>
    <s v="Credit Card"/>
    <s v="Click &amp; Collect"/>
    <s v="No"/>
    <s v="Easy online ordering"/>
    <x v="1"/>
    <x v="0"/>
    <x v="1"/>
    <x v="4"/>
    <n v="2906.97"/>
    <x v="7"/>
    <s v="Western Region"/>
    <s v="Medium"/>
    <s v="March"/>
    <s v="Q1"/>
    <s v="No"/>
    <n v="1"/>
    <n v="436.04549999999995"/>
    <n v="3343.0154999999995"/>
  </r>
  <r>
    <n v="6634"/>
    <s v="R01229"/>
    <x v="117"/>
    <n v="79"/>
    <x v="0"/>
    <x v="0"/>
    <x v="52"/>
    <n v="5"/>
    <x v="0"/>
    <s v="EFT"/>
    <s v="Click &amp; Collect"/>
    <s v="No"/>
    <s v="Excellent value"/>
    <x v="1"/>
    <x v="0"/>
    <x v="1"/>
    <x v="5"/>
    <n v="1094.3699999999999"/>
    <x v="8"/>
    <s v="Northern Region"/>
    <s v="Medium"/>
    <s v="December"/>
    <s v="Q4"/>
    <s v="No"/>
    <n v="0"/>
    <n v="164.15549999999999"/>
    <n v="1258.5254999999997"/>
  </r>
  <r>
    <n v="6635"/>
    <s v="R07511"/>
    <x v="138"/>
    <n v="33"/>
    <x v="0"/>
    <x v="6"/>
    <x v="97"/>
    <n v="5"/>
    <x v="0"/>
    <s v="EFT"/>
    <s v="Click &amp; Collect"/>
    <s v="Yes"/>
    <s v="Easy online ordering"/>
    <x v="1"/>
    <x v="0"/>
    <x v="1"/>
    <x v="1"/>
    <n v="2906.97"/>
    <x v="7"/>
    <s v="Gauteng Region"/>
    <s v="Medium"/>
    <s v="March"/>
    <s v="Q1"/>
    <s v="No"/>
    <n v="0"/>
    <n v="436.04549999999995"/>
    <n v="3343.0154999999995"/>
  </r>
  <r>
    <n v="6636"/>
    <s v="R07040"/>
    <x v="546"/>
    <n v="29"/>
    <x v="1"/>
    <x v="1"/>
    <x v="28"/>
    <n v="1"/>
    <x v="1"/>
    <s v="Cash"/>
    <s v="Home Delivery"/>
    <s v="No"/>
    <s v="Excellent value"/>
    <x v="3"/>
    <x v="0"/>
    <x v="0"/>
    <x v="1"/>
    <n v="1011.68"/>
    <x v="0"/>
    <s v="Southern Region"/>
    <s v="Medium"/>
    <s v="October"/>
    <s v="Q4"/>
    <s v="No"/>
    <n v="1"/>
    <n v="151.75199999999998"/>
    <n v="1163.4319999999998"/>
  </r>
  <r>
    <n v="6637"/>
    <s v="R05142"/>
    <x v="309"/>
    <n v="24"/>
    <x v="2"/>
    <x v="5"/>
    <x v="26"/>
    <n v="1"/>
    <x v="0"/>
    <s v="Mobile Payment"/>
    <s v="Home Delivery"/>
    <s v="No"/>
    <m/>
    <x v="3"/>
    <x v="3"/>
    <x v="2"/>
    <x v="2"/>
    <n v="27815.439999999999"/>
    <x v="6"/>
    <s v="Western Region"/>
    <s v="High"/>
    <s v="January"/>
    <s v="Q1"/>
    <s v="Yes"/>
    <n v="0"/>
    <n v="4172.3159999999998"/>
    <n v="31987.755999999998"/>
  </r>
  <r>
    <n v="6639"/>
    <s v="R00053"/>
    <x v="364"/>
    <n v="37"/>
    <x v="2"/>
    <x v="3"/>
    <x v="70"/>
    <n v="5"/>
    <x v="1"/>
    <s v="Debit Card"/>
    <s v="Click &amp; Collect"/>
    <s v="No"/>
    <s v="Excellent product"/>
    <x v="1"/>
    <x v="0"/>
    <x v="1"/>
    <x v="3"/>
    <n v="605.1"/>
    <x v="8"/>
    <s v="Central Region"/>
    <s v="Medium"/>
    <s v="December"/>
    <s v="Q4"/>
    <s v="No"/>
    <n v="1"/>
    <n v="90.765000000000001"/>
    <n v="695.86500000000001"/>
  </r>
  <r>
    <n v="6640"/>
    <s v="R07567"/>
    <x v="275"/>
    <n v="32"/>
    <x v="0"/>
    <x v="8"/>
    <x v="74"/>
    <n v="5"/>
    <x v="1"/>
    <s v="Credit Card"/>
    <s v="Click &amp; Collect"/>
    <s v="No"/>
    <s v="Would definitely buy again"/>
    <x v="1"/>
    <x v="0"/>
    <x v="1"/>
    <x v="1"/>
    <n v="1000.7"/>
    <x v="4"/>
    <s v="Eastern Region"/>
    <s v="Medium"/>
    <s v="August"/>
    <s v="Q3"/>
    <s v="No"/>
    <n v="1"/>
    <n v="150.10499999999999"/>
    <n v="1150.8050000000001"/>
  </r>
  <r>
    <n v="6641"/>
    <s v="R06556"/>
    <x v="692"/>
    <n v="33"/>
    <x v="2"/>
    <x v="0"/>
    <x v="108"/>
    <n v="5"/>
    <x v="0"/>
    <s v="Cash"/>
    <s v="Home Delivery"/>
    <s v="Yes"/>
    <s v="Item missing accessories"/>
    <x v="1"/>
    <x v="1"/>
    <x v="0"/>
    <x v="1"/>
    <n v="880.49"/>
    <x v="5"/>
    <s v="Northern Region"/>
    <s v="Medium"/>
    <s v="August"/>
    <s v="Q3"/>
    <s v="No"/>
    <n v="0"/>
    <n v="132.0735"/>
    <n v="1012.5635"/>
  </r>
  <r>
    <n v="6642"/>
    <s v="R08525"/>
    <x v="661"/>
    <n v="57"/>
    <x v="1"/>
    <x v="3"/>
    <x v="35"/>
    <n v="2"/>
    <x v="0"/>
    <s v="EFT"/>
    <s v="Click &amp; Collect"/>
    <s v="No"/>
    <s v="Average quality"/>
    <x v="0"/>
    <x v="2"/>
    <x v="0"/>
    <x v="0"/>
    <n v="6710.27"/>
    <x v="5"/>
    <s v="Central Region"/>
    <s v="High"/>
    <s v="September"/>
    <s v="Q3"/>
    <s v="Yes"/>
    <n v="0"/>
    <n v="1006.5405000000001"/>
    <n v="7716.8104999999996"/>
  </r>
  <r>
    <n v="6643"/>
    <s v="R00160"/>
    <x v="423"/>
    <n v="22"/>
    <x v="0"/>
    <x v="4"/>
    <x v="39"/>
    <n v="3"/>
    <x v="1"/>
    <s v="Credit Card"/>
    <s v="Home Delivery"/>
    <s v="No"/>
    <s v="Excellent value"/>
    <x v="2"/>
    <x v="0"/>
    <x v="0"/>
    <x v="2"/>
    <n v="24904.86"/>
    <x v="6"/>
    <s v="Central Region"/>
    <s v="High"/>
    <s v="May"/>
    <s v="Q2"/>
    <s v="Yes"/>
    <n v="1"/>
    <n v="3735.7289999999998"/>
    <n v="28640.589"/>
  </r>
  <r>
    <n v="6644"/>
    <s v="R08004"/>
    <x v="350"/>
    <n v="76"/>
    <x v="1"/>
    <x v="2"/>
    <x v="76"/>
    <n v="4"/>
    <x v="0"/>
    <s v="Debit Card"/>
    <s v="Click &amp; Collect"/>
    <s v="No"/>
    <s v="Product exceeded expectations"/>
    <x v="4"/>
    <x v="0"/>
    <x v="1"/>
    <x v="5"/>
    <n v="824.74"/>
    <x v="8"/>
    <s v="Northern Region"/>
    <s v="Medium"/>
    <s v="December"/>
    <s v="Q4"/>
    <s v="No"/>
    <n v="0"/>
    <n v="123.711"/>
    <n v="948.45099999999991"/>
  </r>
  <r>
    <n v="6646"/>
    <s v="R01590"/>
    <x v="552"/>
    <n v="26"/>
    <x v="1"/>
    <x v="5"/>
    <x v="110"/>
    <n v="2"/>
    <x v="0"/>
    <s v="Debit Card"/>
    <s v="In Store"/>
    <s v="No"/>
    <s v="Arrived damaged"/>
    <x v="0"/>
    <x v="1"/>
    <x v="1"/>
    <x v="1"/>
    <n v="2216.12"/>
    <x v="1"/>
    <s v="Western Region"/>
    <s v="Medium"/>
    <s v="September"/>
    <s v="Q3"/>
    <s v="No"/>
    <n v="0"/>
    <n v="332.41799999999995"/>
    <n v="2548.5379999999996"/>
  </r>
  <r>
    <n v="6647"/>
    <s v="R09990"/>
    <x v="21"/>
    <n v="78"/>
    <x v="1"/>
    <x v="3"/>
    <x v="50"/>
    <n v="4"/>
    <x v="1"/>
    <s v="EFT"/>
    <s v="Click &amp; Collect"/>
    <s v="No"/>
    <s v="Long waiting time"/>
    <x v="4"/>
    <x v="1"/>
    <x v="0"/>
    <x v="5"/>
    <n v="929.55"/>
    <x v="0"/>
    <s v="Central Region"/>
    <s v="Medium"/>
    <s v="November"/>
    <s v="Q4"/>
    <s v="No"/>
    <n v="1"/>
    <n v="139.43249999999998"/>
    <n v="1068.9824999999998"/>
  </r>
  <r>
    <n v="6648"/>
    <s v="R09470"/>
    <x v="423"/>
    <n v="59"/>
    <x v="2"/>
    <x v="4"/>
    <x v="29"/>
    <n v="2"/>
    <x v="1"/>
    <s v="EFT"/>
    <s v="Home Delivery"/>
    <s v="No"/>
    <s v="Very comfortable"/>
    <x v="0"/>
    <x v="0"/>
    <x v="0"/>
    <x v="0"/>
    <n v="1355.08"/>
    <x v="2"/>
    <s v="Central Region"/>
    <s v="Medium"/>
    <s v="May"/>
    <s v="Q2"/>
    <s v="No"/>
    <n v="1"/>
    <n v="203.26199999999997"/>
    <n v="1558.3419999999999"/>
  </r>
  <r>
    <n v="6650"/>
    <s v="R09628"/>
    <x v="9"/>
    <n v="37"/>
    <x v="2"/>
    <x v="7"/>
    <x v="120"/>
    <n v="5"/>
    <x v="1"/>
    <s v="Mobile Payment"/>
    <s v="Click &amp; Collect"/>
    <s v="Yes"/>
    <s v="Very fast delivery"/>
    <x v="1"/>
    <x v="0"/>
    <x v="1"/>
    <x v="3"/>
    <n v="1233.45"/>
    <x v="1"/>
    <s v="Western Region"/>
    <s v="Medium"/>
    <s v="August"/>
    <s v="Q3"/>
    <s v="No"/>
    <n v="1"/>
    <n v="185.01750000000001"/>
    <n v="1418.4675"/>
  </r>
  <r>
    <n v="6651"/>
    <s v="R08988"/>
    <x v="605"/>
    <n v="24"/>
    <x v="0"/>
    <x v="2"/>
    <x v="55"/>
    <n v="3"/>
    <x v="1"/>
    <s v="Debit Card"/>
    <s v="In Store"/>
    <s v="No"/>
    <s v="Would definitely buy again"/>
    <x v="2"/>
    <x v="0"/>
    <x v="0"/>
    <x v="2"/>
    <n v="324.35000000000002"/>
    <x v="8"/>
    <s v="Northern Region"/>
    <s v="Low"/>
    <s v="May"/>
    <s v="Q2"/>
    <s v="No"/>
    <n v="1"/>
    <n v="48.652500000000003"/>
    <n v="373.0025"/>
  </r>
  <r>
    <n v="6652"/>
    <s v="R06175"/>
    <x v="128"/>
    <n v="23"/>
    <x v="1"/>
    <x v="8"/>
    <x v="0"/>
    <n v="2"/>
    <x v="1"/>
    <s v="Credit Card"/>
    <s v="Home Delivery"/>
    <s v="Yes"/>
    <m/>
    <x v="0"/>
    <x v="3"/>
    <x v="2"/>
    <x v="2"/>
    <n v="2479.5700000000002"/>
    <x v="0"/>
    <s v="Eastern Region"/>
    <s v="Medium"/>
    <s v="October"/>
    <s v="Q4"/>
    <s v="No"/>
    <n v="1"/>
    <n v="371.93549999999999"/>
    <n v="2851.5054999999998"/>
  </r>
  <r>
    <n v="6654"/>
    <s v="R03859"/>
    <x v="378"/>
    <n v="54"/>
    <x v="1"/>
    <x v="0"/>
    <x v="105"/>
    <n v="4"/>
    <x v="1"/>
    <s v="Debit Card"/>
    <s v="Click &amp; Collect"/>
    <s v="No"/>
    <s v="Easy to assemble"/>
    <x v="4"/>
    <x v="0"/>
    <x v="1"/>
    <x v="4"/>
    <n v="96.11"/>
    <x v="8"/>
    <s v="Northern Region"/>
    <s v="Low"/>
    <s v="January"/>
    <s v="Q1"/>
    <s v="No"/>
    <n v="1"/>
    <n v="14.416499999999999"/>
    <n v="110.52649999999998"/>
  </r>
  <r>
    <n v="6655"/>
    <s v="R09963"/>
    <x v="84"/>
    <m/>
    <x v="1"/>
    <x v="3"/>
    <x v="52"/>
    <n v="1"/>
    <x v="1"/>
    <s v="Cash"/>
    <s v="Home Delivery"/>
    <s v="No"/>
    <s v="Long waiting time"/>
    <x v="3"/>
    <x v="1"/>
    <x v="1"/>
    <x v="6"/>
    <n v="1094.3699999999999"/>
    <x v="8"/>
    <s v="Central Region"/>
    <s v="Medium"/>
    <s v="November"/>
    <s v="Q4"/>
    <s v="No"/>
    <n v="1"/>
    <n v="164.15549999999999"/>
    <n v="1258.5254999999997"/>
  </r>
  <r>
    <n v="6656"/>
    <s v="R06916"/>
    <x v="561"/>
    <n v="60"/>
    <x v="2"/>
    <x v="4"/>
    <x v="69"/>
    <n v="2"/>
    <x v="1"/>
    <s v="Credit Card"/>
    <s v="Home Delivery"/>
    <s v="No"/>
    <s v="Easy to assemble"/>
    <x v="0"/>
    <x v="0"/>
    <x v="0"/>
    <x v="0"/>
    <n v="1907.49"/>
    <x v="0"/>
    <s v="Central Region"/>
    <s v="Medium"/>
    <s v="March"/>
    <s v="Q1"/>
    <s v="No"/>
    <n v="1"/>
    <n v="286.12349999999998"/>
    <n v="2193.6134999999999"/>
  </r>
  <r>
    <n v="6657"/>
    <s v="R02829"/>
    <x v="181"/>
    <n v="64"/>
    <x v="1"/>
    <x v="0"/>
    <x v="95"/>
    <n v="4"/>
    <x v="0"/>
    <s v="Credit Card"/>
    <s v="Click &amp; Collect"/>
    <s v="Yes"/>
    <s v="Product was disappointing"/>
    <x v="4"/>
    <x v="1"/>
    <x v="0"/>
    <x v="0"/>
    <n v="105.11"/>
    <x v="1"/>
    <s v="Northern Region"/>
    <s v="Low"/>
    <s v="November"/>
    <s v="Q4"/>
    <s v="No"/>
    <n v="0"/>
    <n v="15.766499999999999"/>
    <n v="120.87649999999999"/>
  </r>
  <r>
    <n v="6658"/>
    <s v="R00437"/>
    <x v="59"/>
    <n v="71"/>
    <x v="2"/>
    <x v="8"/>
    <x v="46"/>
    <n v="5"/>
    <x v="1"/>
    <s v="Mobile Payment"/>
    <s v="Click &amp; Collect"/>
    <s v="Yes"/>
    <s v="Poor packaging"/>
    <x v="1"/>
    <x v="1"/>
    <x v="0"/>
    <x v="5"/>
    <n v="3755.73"/>
    <x v="2"/>
    <s v="Eastern Region"/>
    <s v="Medium"/>
    <s v="August"/>
    <s v="Q3"/>
    <s v="No"/>
    <n v="1"/>
    <n v="563.35950000000003"/>
    <n v="4319.0895"/>
  </r>
  <r>
    <n v="6659"/>
    <s v="R05790"/>
    <x v="557"/>
    <n v="52"/>
    <x v="2"/>
    <x v="0"/>
    <x v="10"/>
    <n v="5"/>
    <x v="1"/>
    <s v="Cash"/>
    <s v="Home Delivery"/>
    <s v="Yes"/>
    <m/>
    <x v="1"/>
    <x v="3"/>
    <x v="2"/>
    <x v="4"/>
    <n v="276.82"/>
    <x v="7"/>
    <s v="Northern Region"/>
    <s v="Low"/>
    <s v="February"/>
    <s v="Q1"/>
    <s v="No"/>
    <n v="1"/>
    <n v="41.522999999999996"/>
    <n v="318.34299999999996"/>
  </r>
  <r>
    <n v="6660"/>
    <s v="R09753"/>
    <x v="721"/>
    <n v="41"/>
    <x v="2"/>
    <x v="8"/>
    <x v="82"/>
    <n v="2"/>
    <x v="1"/>
    <s v="Debit Card"/>
    <s v="Click &amp; Collect"/>
    <s v="No"/>
    <s v="Easy to assemble"/>
    <x v="0"/>
    <x v="0"/>
    <x v="0"/>
    <x v="3"/>
    <n v="463.48"/>
    <x v="6"/>
    <s v="Eastern Region"/>
    <s v="Low"/>
    <s v="September"/>
    <s v="Q3"/>
    <s v="No"/>
    <n v="1"/>
    <n v="69.522000000000006"/>
    <n v="533.00199999999995"/>
  </r>
  <r>
    <n v="6661"/>
    <s v="R03879"/>
    <x v="600"/>
    <n v="70"/>
    <x v="1"/>
    <x v="6"/>
    <x v="99"/>
    <n v="2"/>
    <x v="0"/>
    <s v="Credit Card"/>
    <s v="Click &amp; Collect"/>
    <s v="No"/>
    <s v="Long waiting time"/>
    <x v="0"/>
    <x v="1"/>
    <x v="1"/>
    <x v="5"/>
    <n v="786.78"/>
    <x v="8"/>
    <s v="Gauteng Region"/>
    <s v="Medium"/>
    <s v="February"/>
    <s v="Q1"/>
    <s v="No"/>
    <n v="0"/>
    <n v="118.017"/>
    <n v="904.79699999999991"/>
  </r>
  <r>
    <n v="6662"/>
    <s v="R01589"/>
    <x v="67"/>
    <n v="64"/>
    <x v="1"/>
    <x v="6"/>
    <x v="30"/>
    <n v="2"/>
    <x v="1"/>
    <s v="EFT"/>
    <s v="Home Delivery"/>
    <s v="No"/>
    <s v="Would definitely buy again"/>
    <x v="0"/>
    <x v="0"/>
    <x v="0"/>
    <x v="0"/>
    <n v="2962.6"/>
    <x v="2"/>
    <s v="Gauteng Region"/>
    <s v="Medium"/>
    <s v="February"/>
    <s v="Q1"/>
    <s v="No"/>
    <n v="1"/>
    <n v="444.39"/>
    <n v="3406.99"/>
  </r>
  <r>
    <n v="6663"/>
    <s v="R02781"/>
    <x v="202"/>
    <n v="64"/>
    <x v="2"/>
    <x v="4"/>
    <x v="8"/>
    <n v="5"/>
    <x v="0"/>
    <s v="Mobile Payment"/>
    <s v="Click &amp; Collect"/>
    <s v="No"/>
    <m/>
    <x v="1"/>
    <x v="3"/>
    <x v="2"/>
    <x v="0"/>
    <n v="5390.8"/>
    <x v="6"/>
    <s v="Central Region"/>
    <s v="High"/>
    <s v="November"/>
    <s v="Q4"/>
    <s v="Yes"/>
    <n v="0"/>
    <n v="808.62"/>
    <n v="6199.42"/>
  </r>
  <r>
    <n v="6666"/>
    <s v="R05687"/>
    <x v="646"/>
    <n v="80"/>
    <x v="0"/>
    <x v="0"/>
    <x v="79"/>
    <n v="4"/>
    <x v="1"/>
    <s v="EFT"/>
    <s v="Home Delivery"/>
    <s v="No"/>
    <s v="Highly recommend"/>
    <x v="4"/>
    <x v="0"/>
    <x v="1"/>
    <x v="5"/>
    <n v="283.57"/>
    <x v="0"/>
    <s v="Northern Region"/>
    <s v="Low"/>
    <s v="April"/>
    <s v="Q2"/>
    <s v="No"/>
    <n v="1"/>
    <n v="42.535499999999999"/>
    <n v="326.10549999999995"/>
  </r>
  <r>
    <n v="6667"/>
    <s v="R03966"/>
    <x v="718"/>
    <n v="26"/>
    <x v="2"/>
    <x v="4"/>
    <x v="12"/>
    <n v="4"/>
    <x v="1"/>
    <s v="Debit Card"/>
    <s v="Click &amp; Collect"/>
    <s v="No"/>
    <s v="Easy to assemble"/>
    <x v="4"/>
    <x v="0"/>
    <x v="1"/>
    <x v="1"/>
    <n v="228.08"/>
    <x v="8"/>
    <s v="Central Region"/>
    <s v="Low"/>
    <s v="September"/>
    <s v="Q3"/>
    <s v="No"/>
    <n v="1"/>
    <n v="34.212000000000003"/>
    <n v="262.29199999999997"/>
  </r>
  <r>
    <n v="6668"/>
    <s v="R04728"/>
    <x v="41"/>
    <n v="28"/>
    <x v="2"/>
    <x v="8"/>
    <x v="11"/>
    <n v="4"/>
    <x v="0"/>
    <s v="Debit Card"/>
    <s v="Click &amp; Collect"/>
    <s v="No"/>
    <s v="Worth the money"/>
    <x v="4"/>
    <x v="0"/>
    <x v="1"/>
    <x v="1"/>
    <n v="231.22"/>
    <x v="1"/>
    <s v="Eastern Region"/>
    <s v="Low"/>
    <s v="July"/>
    <s v="Q3"/>
    <s v="No"/>
    <n v="0"/>
    <n v="34.683"/>
    <n v="265.90299999999996"/>
  </r>
  <r>
    <n v="6669"/>
    <s v="R00974"/>
    <x v="289"/>
    <n v="74"/>
    <x v="0"/>
    <x v="1"/>
    <x v="40"/>
    <n v="2"/>
    <x v="1"/>
    <s v="EFT"/>
    <s v="In Store"/>
    <s v="No"/>
    <s v="Very comfortable"/>
    <x v="0"/>
    <x v="0"/>
    <x v="0"/>
    <x v="5"/>
    <n v="1619.07"/>
    <x v="7"/>
    <s v="Southern Region"/>
    <s v="Medium"/>
    <s v="March"/>
    <s v="Q1"/>
    <s v="No"/>
    <n v="1"/>
    <n v="242.86049999999997"/>
    <n v="1861.9304999999997"/>
  </r>
  <r>
    <n v="6670"/>
    <s v="R01239"/>
    <x v="24"/>
    <n v="66"/>
    <x v="1"/>
    <x v="8"/>
    <x v="87"/>
    <n v="4"/>
    <x v="0"/>
    <s v="Credit Card"/>
    <s v="Click &amp; Collect"/>
    <s v="Yes"/>
    <s v="Average quality"/>
    <x v="4"/>
    <x v="2"/>
    <x v="0"/>
    <x v="5"/>
    <n v="828.82"/>
    <x v="5"/>
    <s v="Eastern Region"/>
    <s v="Medium"/>
    <s v="August"/>
    <s v="Q3"/>
    <s v="No"/>
    <n v="0"/>
    <n v="124.32300000000001"/>
    <n v="953.14300000000003"/>
  </r>
  <r>
    <n v="6671"/>
    <s v="R02343"/>
    <x v="41"/>
    <n v="28"/>
    <x v="1"/>
    <x v="0"/>
    <x v="88"/>
    <n v="4"/>
    <x v="1"/>
    <s v="Credit Card"/>
    <s v="In Store"/>
    <s v="No"/>
    <s v="Product exceeded expectations"/>
    <x v="4"/>
    <x v="0"/>
    <x v="1"/>
    <x v="1"/>
    <n v="529.15"/>
    <x v="0"/>
    <s v="Northern Region"/>
    <s v="Medium"/>
    <s v="July"/>
    <s v="Q3"/>
    <s v="No"/>
    <n v="1"/>
    <n v="79.372499999999988"/>
    <n v="608.52249999999992"/>
  </r>
  <r>
    <n v="6673"/>
    <s v="R07551"/>
    <x v="64"/>
    <n v="59"/>
    <x v="0"/>
    <x v="6"/>
    <x v="84"/>
    <n v="3"/>
    <x v="1"/>
    <s v="Debit Card"/>
    <s v="Click &amp; Collect"/>
    <s v="Yes"/>
    <s v="Arrived damaged"/>
    <x v="2"/>
    <x v="1"/>
    <x v="0"/>
    <x v="0"/>
    <n v="27.35"/>
    <x v="3"/>
    <s v="Gauteng Region"/>
    <s v="Low"/>
    <s v="May"/>
    <s v="Q2"/>
    <s v="No"/>
    <n v="1"/>
    <n v="4.1025"/>
    <n v="31.452500000000001"/>
  </r>
  <r>
    <n v="6674"/>
    <s v="R06047"/>
    <x v="299"/>
    <n v="32"/>
    <x v="0"/>
    <x v="3"/>
    <x v="98"/>
    <n v="4"/>
    <x v="1"/>
    <s v="EFT"/>
    <s v="In Store"/>
    <s v="No"/>
    <s v="Product was disappointing"/>
    <x v="4"/>
    <x v="1"/>
    <x v="0"/>
    <x v="1"/>
    <n v="40.11"/>
    <x v="3"/>
    <s v="Central Region"/>
    <s v="Low"/>
    <s v="April"/>
    <s v="Q2"/>
    <s v="No"/>
    <n v="1"/>
    <n v="6.0164999999999997"/>
    <n v="46.126499999999993"/>
  </r>
  <r>
    <n v="6675"/>
    <s v="R02159"/>
    <x v="627"/>
    <n v="47"/>
    <x v="1"/>
    <x v="3"/>
    <x v="7"/>
    <n v="4"/>
    <x v="1"/>
    <s v="Mobile Payment"/>
    <s v="Home Delivery"/>
    <s v="No"/>
    <m/>
    <x v="4"/>
    <x v="3"/>
    <x v="2"/>
    <x v="4"/>
    <n v="1370.56"/>
    <x v="6"/>
    <s v="Central Region"/>
    <s v="Medium"/>
    <s v="August"/>
    <s v="Q3"/>
    <s v="No"/>
    <n v="1"/>
    <n v="205.58399999999997"/>
    <n v="1576.1439999999998"/>
  </r>
  <r>
    <n v="6676"/>
    <s v="R09430"/>
    <x v="571"/>
    <n v="64"/>
    <x v="2"/>
    <x v="3"/>
    <x v="123"/>
    <n v="3"/>
    <x v="1"/>
    <s v="Credit Card"/>
    <s v="Home Delivery"/>
    <s v="Yes"/>
    <s v="Very fast delivery"/>
    <x v="2"/>
    <x v="0"/>
    <x v="0"/>
    <x v="0"/>
    <n v="2977.47"/>
    <x v="7"/>
    <s v="Central Region"/>
    <s v="Medium"/>
    <s v="September"/>
    <s v="Q3"/>
    <s v="No"/>
    <n v="1"/>
    <n v="446.62049999999994"/>
    <n v="3424.0904999999993"/>
  </r>
  <r>
    <n v="6677"/>
    <s v="R08494"/>
    <x v="652"/>
    <n v="26"/>
    <x v="2"/>
    <x v="6"/>
    <x v="103"/>
    <n v="5"/>
    <x v="1"/>
    <s v="Cash"/>
    <s v="Click &amp; Collect"/>
    <s v="No"/>
    <s v="Product was disappointing"/>
    <x v="1"/>
    <x v="1"/>
    <x v="0"/>
    <x v="1"/>
    <n v="103.4"/>
    <x v="3"/>
    <s v="Gauteng Region"/>
    <s v="Low"/>
    <s v="August"/>
    <s v="Q3"/>
    <s v="No"/>
    <n v="1"/>
    <n v="15.51"/>
    <n v="118.91"/>
  </r>
  <r>
    <n v="6679"/>
    <s v="R04546"/>
    <x v="35"/>
    <n v="57"/>
    <x v="2"/>
    <x v="3"/>
    <x v="79"/>
    <n v="3"/>
    <x v="0"/>
    <s v="EFT"/>
    <s v="Home Delivery"/>
    <s v="No"/>
    <s v="Would definitely buy again"/>
    <x v="2"/>
    <x v="0"/>
    <x v="0"/>
    <x v="0"/>
    <n v="283.57"/>
    <x v="0"/>
    <s v="Central Region"/>
    <s v="Low"/>
    <s v="January"/>
    <s v="Q1"/>
    <s v="No"/>
    <n v="0"/>
    <n v="42.535499999999999"/>
    <n v="326.10549999999995"/>
  </r>
  <r>
    <n v="6680"/>
    <s v="R06466"/>
    <x v="410"/>
    <n v="33"/>
    <x v="2"/>
    <x v="7"/>
    <x v="62"/>
    <n v="5"/>
    <x v="1"/>
    <s v="Mobile Payment"/>
    <s v="In Store"/>
    <s v="No"/>
    <s v="Fantastic experience"/>
    <x v="1"/>
    <x v="0"/>
    <x v="1"/>
    <x v="1"/>
    <n v="2951.61"/>
    <x v="1"/>
    <s v="Western Region"/>
    <s v="Medium"/>
    <s v="July"/>
    <s v="Q3"/>
    <s v="No"/>
    <n v="1"/>
    <n v="442.74150000000003"/>
    <n v="3394.3514999999998"/>
  </r>
  <r>
    <n v="6681"/>
    <s v="R04258"/>
    <x v="282"/>
    <n v="54"/>
    <x v="1"/>
    <x v="8"/>
    <x v="1"/>
    <n v="1"/>
    <x v="0"/>
    <s v="Debit Card"/>
    <s v="Click &amp; Collect"/>
    <s v="No"/>
    <s v="Instructions unclear"/>
    <x v="3"/>
    <x v="2"/>
    <x v="0"/>
    <x v="4"/>
    <n v="444.38"/>
    <x v="1"/>
    <s v="Eastern Region"/>
    <s v="Low"/>
    <s v="November"/>
    <s v="Q4"/>
    <s v="No"/>
    <n v="0"/>
    <n v="66.656999999999996"/>
    <n v="511.03699999999998"/>
  </r>
  <r>
    <n v="6683"/>
    <s v="R08699"/>
    <x v="399"/>
    <n v="29"/>
    <x v="2"/>
    <x v="0"/>
    <x v="49"/>
    <n v="3"/>
    <x v="0"/>
    <s v="EFT"/>
    <s v="Click &amp; Collect"/>
    <s v="No"/>
    <s v="Delivery delayed"/>
    <x v="2"/>
    <x v="1"/>
    <x v="0"/>
    <x v="1"/>
    <n v="134.01"/>
    <x v="3"/>
    <s v="Northern Region"/>
    <s v="Low"/>
    <s v="May"/>
    <s v="Q2"/>
    <s v="No"/>
    <n v="0"/>
    <n v="20.101499999999998"/>
    <n v="154.11149999999998"/>
  </r>
  <r>
    <n v="6684"/>
    <s v="R05186"/>
    <x v="309"/>
    <n v="24"/>
    <x v="0"/>
    <x v="1"/>
    <x v="5"/>
    <n v="5"/>
    <x v="0"/>
    <s v="Debit Card"/>
    <s v="In Store"/>
    <s v="Yes"/>
    <m/>
    <x v="1"/>
    <x v="3"/>
    <x v="2"/>
    <x v="2"/>
    <n v="1158.56"/>
    <x v="4"/>
    <s v="Southern Region"/>
    <s v="Medium"/>
    <s v="January"/>
    <s v="Q1"/>
    <s v="No"/>
    <n v="0"/>
    <n v="173.78399999999999"/>
    <n v="1332.3439999999998"/>
  </r>
  <r>
    <n v="6685"/>
    <s v="R05648"/>
    <x v="226"/>
    <n v="76"/>
    <x v="2"/>
    <x v="7"/>
    <x v="41"/>
    <n v="1"/>
    <x v="1"/>
    <s v="Cash"/>
    <s v="Click &amp; Collect"/>
    <s v="No"/>
    <s v="Very comfortable"/>
    <x v="3"/>
    <x v="0"/>
    <x v="0"/>
    <x v="5"/>
    <n v="13261"/>
    <x v="6"/>
    <s v="Western Region"/>
    <s v="High"/>
    <s v="February"/>
    <s v="Q1"/>
    <s v="Yes"/>
    <n v="1"/>
    <n v="1989.1499999999999"/>
    <n v="15250.15"/>
  </r>
  <r>
    <n v="6686"/>
    <s v="R00358"/>
    <x v="531"/>
    <n v="36"/>
    <x v="2"/>
    <x v="3"/>
    <x v="63"/>
    <n v="4"/>
    <x v="1"/>
    <s v="Mobile Payment"/>
    <s v="Home Delivery"/>
    <s v="No"/>
    <s v="Poor packaging"/>
    <x v="4"/>
    <x v="1"/>
    <x v="0"/>
    <x v="3"/>
    <n v="1604.87"/>
    <x v="0"/>
    <s v="Central Region"/>
    <s v="Medium"/>
    <s v="May"/>
    <s v="Q2"/>
    <s v="No"/>
    <n v="1"/>
    <n v="240.73049999999998"/>
    <n v="1845.6004999999998"/>
  </r>
  <r>
    <n v="6687"/>
    <s v="R05243"/>
    <x v="622"/>
    <n v="77"/>
    <x v="1"/>
    <x v="2"/>
    <x v="77"/>
    <n v="5"/>
    <x v="0"/>
    <s v="EFT"/>
    <s v="Click &amp; Collect"/>
    <s v="Yes"/>
    <s v="Poor packaging"/>
    <x v="1"/>
    <x v="1"/>
    <x v="0"/>
    <x v="5"/>
    <n v="353.21"/>
    <x v="3"/>
    <s v="Northern Region"/>
    <s v="Low"/>
    <s v="July"/>
    <s v="Q3"/>
    <s v="No"/>
    <n v="0"/>
    <n v="52.981499999999997"/>
    <n v="406.19149999999996"/>
  </r>
  <r>
    <n v="6688"/>
    <s v="R02131"/>
    <x v="484"/>
    <n v="39"/>
    <x v="1"/>
    <x v="7"/>
    <x v="26"/>
    <n v="4"/>
    <x v="1"/>
    <s v="Debit Card"/>
    <s v="Click &amp; Collect"/>
    <s v="Yes"/>
    <s v="Excellent value"/>
    <x v="4"/>
    <x v="0"/>
    <x v="1"/>
    <x v="3"/>
    <n v="27815.439999999999"/>
    <x v="6"/>
    <s v="Western Region"/>
    <s v="High"/>
    <s v="December"/>
    <s v="Q4"/>
    <s v="Yes"/>
    <n v="1"/>
    <n v="4172.3159999999998"/>
    <n v="31987.755999999998"/>
  </r>
  <r>
    <n v="6689"/>
    <s v="R09382"/>
    <x v="695"/>
    <n v="50"/>
    <x v="1"/>
    <x v="4"/>
    <x v="69"/>
    <n v="3"/>
    <x v="0"/>
    <s v="Debit Card"/>
    <s v="In Store"/>
    <s v="No"/>
    <m/>
    <x v="2"/>
    <x v="3"/>
    <x v="2"/>
    <x v="4"/>
    <n v="1907.49"/>
    <x v="0"/>
    <s v="Central Region"/>
    <s v="Medium"/>
    <s v="July"/>
    <s v="Q3"/>
    <s v="No"/>
    <n v="0"/>
    <n v="286.12349999999998"/>
    <n v="2193.6134999999999"/>
  </r>
  <r>
    <n v="6690"/>
    <s v="R02093"/>
    <x v="545"/>
    <n v="71"/>
    <x v="0"/>
    <x v="5"/>
    <x v="117"/>
    <n v="5"/>
    <x v="0"/>
    <s v="Debit Card"/>
    <s v="Home Delivery"/>
    <s v="Yes"/>
    <s v="Arrived damaged"/>
    <x v="1"/>
    <x v="1"/>
    <x v="0"/>
    <x v="5"/>
    <n v="6581.78"/>
    <x v="6"/>
    <s v="Western Region"/>
    <s v="High"/>
    <s v="September"/>
    <s v="Q3"/>
    <s v="Yes"/>
    <n v="0"/>
    <n v="987.26699999999994"/>
    <n v="7569.0469999999996"/>
  </r>
  <r>
    <n v="6691"/>
    <s v="R05410"/>
    <x v="67"/>
    <n v="26"/>
    <x v="1"/>
    <x v="0"/>
    <x v="9"/>
    <n v="3"/>
    <x v="0"/>
    <s v="Mobile Payment"/>
    <s v="In Store"/>
    <s v="Yes"/>
    <s v="Very fast delivery"/>
    <x v="2"/>
    <x v="0"/>
    <x v="0"/>
    <x v="1"/>
    <n v="43.23"/>
    <x v="3"/>
    <s v="Northern Region"/>
    <s v="Low"/>
    <s v="February"/>
    <s v="Q1"/>
    <s v="No"/>
    <n v="0"/>
    <n v="6.4844999999999997"/>
    <n v="49.714499999999994"/>
  </r>
  <r>
    <n v="6692"/>
    <s v="R02016"/>
    <x v="443"/>
    <n v="47"/>
    <x v="0"/>
    <x v="5"/>
    <x v="92"/>
    <n v="4"/>
    <x v="0"/>
    <s v="Cash"/>
    <s v="Click &amp; Collect"/>
    <s v="No"/>
    <s v="Fantastic experience"/>
    <x v="4"/>
    <x v="0"/>
    <x v="1"/>
    <x v="4"/>
    <n v="2217.0300000000002"/>
    <x v="8"/>
    <s v="Western Region"/>
    <s v="Medium"/>
    <s v="July"/>
    <s v="Q3"/>
    <s v="No"/>
    <n v="0"/>
    <n v="332.55450000000002"/>
    <n v="2549.5844999999999"/>
  </r>
  <r>
    <n v="6693"/>
    <s v="R09200"/>
    <x v="160"/>
    <n v="26"/>
    <x v="2"/>
    <x v="2"/>
    <x v="41"/>
    <n v="2"/>
    <x v="1"/>
    <s v="EFT"/>
    <s v="Home Delivery"/>
    <s v="No"/>
    <s v="Fantastic experience"/>
    <x v="0"/>
    <x v="0"/>
    <x v="0"/>
    <x v="1"/>
    <n v="13261"/>
    <x v="6"/>
    <s v="Northern Region"/>
    <s v="High"/>
    <s v="July"/>
    <s v="Q3"/>
    <s v="Yes"/>
    <n v="1"/>
    <n v="1989.1499999999999"/>
    <n v="15250.15"/>
  </r>
  <r>
    <n v="6694"/>
    <s v="R04045"/>
    <x v="451"/>
    <n v="60"/>
    <x v="2"/>
    <x v="1"/>
    <x v="54"/>
    <n v="4"/>
    <x v="0"/>
    <s v="Debit Card"/>
    <s v="In Store"/>
    <s v="No"/>
    <s v="Delivery delayed"/>
    <x v="4"/>
    <x v="1"/>
    <x v="0"/>
    <x v="0"/>
    <n v="1940.64"/>
    <x v="4"/>
    <s v="Southern Region"/>
    <s v="Medium"/>
    <s v="December"/>
    <s v="Q4"/>
    <s v="No"/>
    <n v="0"/>
    <n v="291.096"/>
    <n v="2231.7359999999999"/>
  </r>
  <r>
    <n v="6695"/>
    <s v="R00188"/>
    <x v="445"/>
    <n v="69"/>
    <x v="2"/>
    <x v="7"/>
    <x v="57"/>
    <n v="2"/>
    <x v="1"/>
    <s v="Mobile Payment"/>
    <s v="Click &amp; Collect"/>
    <s v="Yes"/>
    <s v="Easy online ordering"/>
    <x v="0"/>
    <x v="0"/>
    <x v="0"/>
    <x v="5"/>
    <n v="551.66"/>
    <x v="0"/>
    <s v="Western Region"/>
    <s v="Medium"/>
    <s v="December"/>
    <s v="Q4"/>
    <s v="No"/>
    <n v="1"/>
    <n v="82.748999999999995"/>
    <n v="634.40899999999988"/>
  </r>
  <r>
    <n v="6696"/>
    <s v="R07088"/>
    <x v="145"/>
    <n v="21"/>
    <x v="0"/>
    <x v="8"/>
    <x v="76"/>
    <n v="1"/>
    <x v="1"/>
    <s v="Credit Card"/>
    <s v="Home Delivery"/>
    <s v="No"/>
    <s v="Long waiting time"/>
    <x v="3"/>
    <x v="1"/>
    <x v="1"/>
    <x v="2"/>
    <n v="824.74"/>
    <x v="8"/>
    <s v="Eastern Region"/>
    <s v="Medium"/>
    <s v="May"/>
    <s v="Q2"/>
    <s v="No"/>
    <n v="1"/>
    <n v="123.711"/>
    <n v="948.45099999999991"/>
  </r>
  <r>
    <n v="6697"/>
    <s v="R03656"/>
    <x v="337"/>
    <n v="51"/>
    <x v="2"/>
    <x v="8"/>
    <x v="36"/>
    <n v="1"/>
    <x v="1"/>
    <s v="Credit Card"/>
    <s v="Click &amp; Collect"/>
    <s v="Yes"/>
    <s v="Poor packaging"/>
    <x v="3"/>
    <x v="1"/>
    <x v="1"/>
    <x v="4"/>
    <n v="13056.99"/>
    <x v="6"/>
    <s v="Eastern Region"/>
    <s v="High"/>
    <s v="October"/>
    <s v="Q4"/>
    <s v="Yes"/>
    <n v="1"/>
    <n v="1958.5484999999999"/>
    <n v="15015.538499999999"/>
  </r>
  <r>
    <n v="6698"/>
    <s v="R03427"/>
    <x v="145"/>
    <n v="20"/>
    <x v="2"/>
    <x v="5"/>
    <x v="47"/>
    <n v="5"/>
    <x v="1"/>
    <s v="EFT"/>
    <s v="Click &amp; Collect"/>
    <s v="Yes"/>
    <m/>
    <x v="1"/>
    <x v="3"/>
    <x v="2"/>
    <x v="2"/>
    <n v="13123.97"/>
    <x v="6"/>
    <s v="Western Region"/>
    <s v="High"/>
    <s v="May"/>
    <s v="Q2"/>
    <s v="Yes"/>
    <n v="1"/>
    <n v="1968.5954999999999"/>
    <n v="15092.565499999999"/>
  </r>
  <r>
    <n v="6699"/>
    <s v="R07433"/>
    <x v="479"/>
    <n v="43"/>
    <x v="2"/>
    <x v="2"/>
    <x v="70"/>
    <n v="1"/>
    <x v="1"/>
    <s v="Credit Card"/>
    <s v="Home Delivery"/>
    <s v="No"/>
    <s v="Great customer service"/>
    <x v="3"/>
    <x v="0"/>
    <x v="0"/>
    <x v="3"/>
    <n v="605.1"/>
    <x v="8"/>
    <s v="Northern Region"/>
    <s v="Medium"/>
    <s v="October"/>
    <s v="Q4"/>
    <s v="No"/>
    <n v="1"/>
    <n v="90.765000000000001"/>
    <n v="695.86500000000001"/>
  </r>
  <r>
    <n v="6700"/>
    <s v="R01382"/>
    <x v="558"/>
    <n v="54"/>
    <x v="2"/>
    <x v="0"/>
    <x v="96"/>
    <n v="3"/>
    <x v="1"/>
    <s v="Mobile Payment"/>
    <s v="Click &amp; Collect"/>
    <s v="No"/>
    <s v="Arrived damaged"/>
    <x v="2"/>
    <x v="1"/>
    <x v="0"/>
    <x v="4"/>
    <n v="944.78"/>
    <x v="6"/>
    <s v="Northern Region"/>
    <s v="Medium"/>
    <s v="November"/>
    <s v="Q4"/>
    <s v="No"/>
    <n v="1"/>
    <n v="141.71699999999998"/>
    <n v="1086.4969999999998"/>
  </r>
  <r>
    <n v="6701"/>
    <s v="R07712"/>
    <x v="705"/>
    <n v="37"/>
    <x v="0"/>
    <x v="5"/>
    <x v="117"/>
    <n v="1"/>
    <x v="1"/>
    <s v="Debit Card"/>
    <s v="Home Delivery"/>
    <s v="Yes"/>
    <s v="Very fast delivery"/>
    <x v="3"/>
    <x v="0"/>
    <x v="0"/>
    <x v="3"/>
    <n v="6581.78"/>
    <x v="6"/>
    <s v="Western Region"/>
    <s v="High"/>
    <s v="July"/>
    <s v="Q3"/>
    <s v="Yes"/>
    <n v="1"/>
    <n v="987.26699999999994"/>
    <n v="7569.0469999999996"/>
  </r>
  <r>
    <n v="6702"/>
    <s v="R00414"/>
    <x v="291"/>
    <n v="46"/>
    <x v="0"/>
    <x v="3"/>
    <x v="88"/>
    <n v="3"/>
    <x v="1"/>
    <s v="Cash"/>
    <s v="In Store"/>
    <s v="Yes"/>
    <s v="Instructions unclear"/>
    <x v="2"/>
    <x v="2"/>
    <x v="1"/>
    <x v="4"/>
    <n v="529.15"/>
    <x v="0"/>
    <s v="Central Region"/>
    <s v="Medium"/>
    <s v="February"/>
    <s v="Q1"/>
    <s v="No"/>
    <n v="1"/>
    <n v="79.372499999999988"/>
    <n v="608.52249999999992"/>
  </r>
  <r>
    <n v="6703"/>
    <s v="R05038"/>
    <x v="125"/>
    <n v="34"/>
    <x v="0"/>
    <x v="6"/>
    <x v="28"/>
    <n v="5"/>
    <x v="0"/>
    <s v="Debit Card"/>
    <s v="In Store"/>
    <s v="No"/>
    <s v="Very comfortable"/>
    <x v="1"/>
    <x v="0"/>
    <x v="1"/>
    <x v="1"/>
    <n v="1011.68"/>
    <x v="0"/>
    <s v="Gauteng Region"/>
    <s v="Medium"/>
    <s v="July"/>
    <s v="Q3"/>
    <s v="No"/>
    <n v="0"/>
    <n v="151.75199999999998"/>
    <n v="1163.4319999999998"/>
  </r>
  <r>
    <n v="6704"/>
    <s v="R04898"/>
    <x v="716"/>
    <n v="79"/>
    <x v="2"/>
    <x v="8"/>
    <x v="7"/>
    <n v="2"/>
    <x v="0"/>
    <s v="Credit Card"/>
    <s v="Click &amp; Collect"/>
    <s v="Yes"/>
    <s v="Long waiting time"/>
    <x v="0"/>
    <x v="1"/>
    <x v="1"/>
    <x v="5"/>
    <n v="1370.56"/>
    <x v="6"/>
    <s v="Eastern Region"/>
    <s v="Medium"/>
    <s v="June"/>
    <s v="Q2"/>
    <s v="No"/>
    <n v="0"/>
    <n v="205.58399999999997"/>
    <n v="1576.1439999999998"/>
  </r>
  <r>
    <n v="6705"/>
    <s v="R03337"/>
    <x v="9"/>
    <n v="46"/>
    <x v="2"/>
    <x v="2"/>
    <x v="122"/>
    <n v="1"/>
    <x v="0"/>
    <s v="Debit Card"/>
    <s v="Home Delivery"/>
    <s v="Yes"/>
    <s v="Product exceeded expectations"/>
    <x v="3"/>
    <x v="0"/>
    <x v="0"/>
    <x v="4"/>
    <n v="412.16"/>
    <x v="8"/>
    <s v="Northern Region"/>
    <s v="Low"/>
    <s v="August"/>
    <s v="Q3"/>
    <s v="No"/>
    <n v="0"/>
    <n v="61.823999999999998"/>
    <n v="473.98399999999998"/>
  </r>
  <r>
    <n v="6706"/>
    <s v="R03607"/>
    <x v="70"/>
    <n v="29"/>
    <x v="1"/>
    <x v="8"/>
    <x v="107"/>
    <n v="2"/>
    <x v="1"/>
    <s v="Mobile Payment"/>
    <s v="In Store"/>
    <s v="Yes"/>
    <s v="Very fast delivery"/>
    <x v="0"/>
    <x v="0"/>
    <x v="0"/>
    <x v="1"/>
    <n v="2413.3000000000002"/>
    <x v="6"/>
    <s v="Eastern Region"/>
    <s v="Medium"/>
    <s v="August"/>
    <s v="Q3"/>
    <s v="No"/>
    <n v="1"/>
    <n v="361.995"/>
    <n v="2775.2950000000001"/>
  </r>
  <r>
    <n v="6708"/>
    <s v="R02242"/>
    <x v="112"/>
    <n v="62"/>
    <x v="1"/>
    <x v="1"/>
    <x v="81"/>
    <n v="2"/>
    <x v="0"/>
    <s v="EFT"/>
    <s v="Click &amp; Collect"/>
    <s v="No"/>
    <s v="Exactly as advertised"/>
    <x v="0"/>
    <x v="0"/>
    <x v="0"/>
    <x v="0"/>
    <n v="375.53"/>
    <x v="4"/>
    <s v="Southern Region"/>
    <s v="Low"/>
    <s v="November"/>
    <s v="Q4"/>
    <s v="No"/>
    <n v="0"/>
    <n v="56.329499999999996"/>
    <n v="431.85949999999991"/>
  </r>
  <r>
    <n v="6709"/>
    <s v="R09854"/>
    <x v="32"/>
    <m/>
    <x v="2"/>
    <x v="0"/>
    <x v="122"/>
    <n v="5"/>
    <x v="1"/>
    <s v="EFT"/>
    <s v="Home Delivery"/>
    <s v="Yes"/>
    <s v="Product exceeded expectations"/>
    <x v="1"/>
    <x v="0"/>
    <x v="1"/>
    <x v="6"/>
    <n v="412.16"/>
    <x v="8"/>
    <s v="Northern Region"/>
    <s v="Low"/>
    <s v="September"/>
    <s v="Q3"/>
    <s v="No"/>
    <n v="1"/>
    <n v="61.823999999999998"/>
    <n v="473.98399999999998"/>
  </r>
  <r>
    <n v="6710"/>
    <s v="R08050"/>
    <x v="494"/>
    <n v="53"/>
    <x v="1"/>
    <x v="0"/>
    <x v="67"/>
    <n v="3"/>
    <x v="0"/>
    <s v="EFT"/>
    <s v="Home Delivery"/>
    <s v="No"/>
    <s v="Product was disappointing"/>
    <x v="2"/>
    <x v="1"/>
    <x v="0"/>
    <x v="4"/>
    <n v="1859.13"/>
    <x v="5"/>
    <s v="Northern Region"/>
    <s v="Medium"/>
    <s v="October"/>
    <s v="Q4"/>
    <s v="No"/>
    <n v="0"/>
    <n v="278.86950000000002"/>
    <n v="2137.9994999999999"/>
  </r>
  <r>
    <n v="6711"/>
    <s v="R00257"/>
    <x v="322"/>
    <n v="24"/>
    <x v="2"/>
    <x v="6"/>
    <x v="20"/>
    <n v="5"/>
    <x v="1"/>
    <s v="EFT"/>
    <s v="Click &amp; Collect"/>
    <s v="Yes"/>
    <s v="Long waiting time"/>
    <x v="1"/>
    <x v="1"/>
    <x v="0"/>
    <x v="2"/>
    <n v="3747.26"/>
    <x v="8"/>
    <s v="Gauteng Region"/>
    <s v="Medium"/>
    <s v="January"/>
    <s v="Q1"/>
    <s v="No"/>
    <n v="1"/>
    <n v="562.08900000000006"/>
    <n v="4309.3490000000002"/>
  </r>
  <r>
    <n v="6712"/>
    <s v="R07293"/>
    <x v="395"/>
    <n v="27"/>
    <x v="0"/>
    <x v="1"/>
    <x v="74"/>
    <n v="2"/>
    <x v="0"/>
    <s v="Mobile Payment"/>
    <s v="Home Delivery"/>
    <s v="Yes"/>
    <s v="Product exceeded expectations"/>
    <x v="0"/>
    <x v="0"/>
    <x v="0"/>
    <x v="1"/>
    <n v="1000.7"/>
    <x v="4"/>
    <s v="Southern Region"/>
    <s v="Medium"/>
    <s v="May"/>
    <s v="Q2"/>
    <s v="No"/>
    <n v="0"/>
    <n v="150.10499999999999"/>
    <n v="1150.8050000000001"/>
  </r>
  <r>
    <n v="6713"/>
    <s v="R00201"/>
    <x v="239"/>
    <n v="77"/>
    <x v="1"/>
    <x v="3"/>
    <x v="102"/>
    <n v="4"/>
    <x v="1"/>
    <s v="Debit Card"/>
    <s v="Home Delivery"/>
    <s v="Yes"/>
    <s v="Excellent value"/>
    <x v="4"/>
    <x v="0"/>
    <x v="1"/>
    <x v="5"/>
    <n v="996.44"/>
    <x v="2"/>
    <s v="Central Region"/>
    <s v="Medium"/>
    <s v="June"/>
    <s v="Q2"/>
    <s v="No"/>
    <n v="1"/>
    <n v="149.46600000000001"/>
    <n v="1145.9059999999999"/>
  </r>
  <r>
    <n v="6714"/>
    <s v="R02236"/>
    <x v="363"/>
    <n v="54"/>
    <x v="2"/>
    <x v="6"/>
    <x v="114"/>
    <n v="2"/>
    <x v="1"/>
    <s v="Cash"/>
    <s v="Click &amp; Collect"/>
    <s v="No"/>
    <s v="Easy to assemble"/>
    <x v="0"/>
    <x v="0"/>
    <x v="0"/>
    <x v="4"/>
    <n v="338.79"/>
    <x v="0"/>
    <s v="Gauteng Region"/>
    <s v="Low"/>
    <s v="January"/>
    <s v="Q1"/>
    <s v="No"/>
    <n v="1"/>
    <n v="50.8185"/>
    <n v="389.60849999999999"/>
  </r>
  <r>
    <n v="6716"/>
    <s v="R01768"/>
    <x v="376"/>
    <n v="60"/>
    <x v="0"/>
    <x v="3"/>
    <x v="64"/>
    <n v="3"/>
    <x v="1"/>
    <s v="EFT"/>
    <s v="In Store"/>
    <s v="No"/>
    <m/>
    <x v="2"/>
    <x v="3"/>
    <x v="2"/>
    <x v="0"/>
    <n v="119.63"/>
    <x v="3"/>
    <s v="Central Region"/>
    <s v="Low"/>
    <s v="November"/>
    <s v="Q4"/>
    <s v="No"/>
    <n v="1"/>
    <n v="17.944499999999998"/>
    <n v="137.57449999999997"/>
  </r>
  <r>
    <n v="6717"/>
    <s v="R04237"/>
    <x v="576"/>
    <m/>
    <x v="0"/>
    <x v="0"/>
    <x v="119"/>
    <n v="1"/>
    <x v="0"/>
    <s v="Mobile Payment"/>
    <s v="In Store"/>
    <s v="Yes"/>
    <m/>
    <x v="3"/>
    <x v="3"/>
    <x v="2"/>
    <x v="6"/>
    <n v="618.72"/>
    <x v="2"/>
    <s v="Northern Region"/>
    <s v="Medium"/>
    <s v="June"/>
    <s v="Q2"/>
    <s v="No"/>
    <n v="0"/>
    <n v="92.808000000000007"/>
    <n v="711.52800000000002"/>
  </r>
  <r>
    <n v="6718"/>
    <s v="R06956"/>
    <x v="689"/>
    <n v="62"/>
    <x v="1"/>
    <x v="2"/>
    <x v="23"/>
    <n v="4"/>
    <x v="0"/>
    <s v="Mobile Payment"/>
    <s v="Home Delivery"/>
    <s v="No"/>
    <m/>
    <x v="4"/>
    <x v="3"/>
    <x v="2"/>
    <x v="0"/>
    <n v="2340.5700000000002"/>
    <x v="8"/>
    <s v="Northern Region"/>
    <s v="Medium"/>
    <s v="May"/>
    <s v="Q2"/>
    <s v="No"/>
    <n v="0"/>
    <n v="351.08550000000002"/>
    <n v="2691.6554999999998"/>
  </r>
  <r>
    <n v="6720"/>
    <s v="R07406"/>
    <x v="490"/>
    <n v="45"/>
    <x v="0"/>
    <x v="7"/>
    <x v="28"/>
    <n v="3"/>
    <x v="0"/>
    <s v="Mobile Payment"/>
    <s v="Home Delivery"/>
    <s v="No"/>
    <s v="Delivery delayed"/>
    <x v="2"/>
    <x v="1"/>
    <x v="0"/>
    <x v="4"/>
    <n v="1011.68"/>
    <x v="0"/>
    <s v="Western Region"/>
    <s v="Medium"/>
    <s v="December"/>
    <s v="Q4"/>
    <s v="No"/>
    <n v="0"/>
    <n v="151.75199999999998"/>
    <n v="1163.4319999999998"/>
  </r>
  <r>
    <n v="6721"/>
    <s v="R01573"/>
    <x v="691"/>
    <n v="21"/>
    <x v="1"/>
    <x v="4"/>
    <x v="92"/>
    <n v="3"/>
    <x v="1"/>
    <s v="Debit Card"/>
    <s v="Home Delivery"/>
    <s v="No"/>
    <s v="Average quality"/>
    <x v="2"/>
    <x v="2"/>
    <x v="1"/>
    <x v="2"/>
    <n v="2217.0300000000002"/>
    <x v="8"/>
    <s v="Central Region"/>
    <s v="Medium"/>
    <s v="June"/>
    <s v="Q2"/>
    <s v="No"/>
    <n v="1"/>
    <n v="332.55450000000002"/>
    <n v="2549.5844999999999"/>
  </r>
  <r>
    <n v="6722"/>
    <s v="R00025"/>
    <x v="695"/>
    <n v="36"/>
    <x v="1"/>
    <x v="1"/>
    <x v="123"/>
    <n v="5"/>
    <x v="1"/>
    <s v="Cash"/>
    <s v="Home Delivery"/>
    <s v="No"/>
    <s v="Product was disappointing"/>
    <x v="1"/>
    <x v="1"/>
    <x v="0"/>
    <x v="3"/>
    <n v="2977.47"/>
    <x v="7"/>
    <s v="Southern Region"/>
    <s v="Medium"/>
    <s v="July"/>
    <s v="Q3"/>
    <s v="No"/>
    <n v="1"/>
    <n v="446.62049999999994"/>
    <n v="3424.0904999999993"/>
  </r>
  <r>
    <n v="6723"/>
    <s v="R03364"/>
    <x v="393"/>
    <n v="37"/>
    <x v="0"/>
    <x v="5"/>
    <x v="102"/>
    <n v="1"/>
    <x v="1"/>
    <s v="Cash"/>
    <s v="Click &amp; Collect"/>
    <s v="No"/>
    <s v="Product was disappointing"/>
    <x v="3"/>
    <x v="1"/>
    <x v="1"/>
    <x v="3"/>
    <n v="996.44"/>
    <x v="2"/>
    <s v="Western Region"/>
    <s v="Medium"/>
    <s v="February"/>
    <s v="Q1"/>
    <s v="No"/>
    <n v="1"/>
    <n v="149.46600000000001"/>
    <n v="1145.9059999999999"/>
  </r>
  <r>
    <n v="6724"/>
    <s v="R01089"/>
    <x v="335"/>
    <n v="70"/>
    <x v="2"/>
    <x v="2"/>
    <x v="21"/>
    <n v="3"/>
    <x v="1"/>
    <s v="Credit Card"/>
    <s v="Click &amp; Collect"/>
    <s v="Yes"/>
    <s v="Very comfortable"/>
    <x v="2"/>
    <x v="0"/>
    <x v="0"/>
    <x v="5"/>
    <n v="369.57"/>
    <x v="0"/>
    <s v="Northern Region"/>
    <s v="Low"/>
    <s v="August"/>
    <s v="Q3"/>
    <s v="No"/>
    <n v="1"/>
    <n v="55.435499999999998"/>
    <n v="425.00549999999998"/>
  </r>
  <r>
    <n v="6725"/>
    <s v="R04675"/>
    <x v="533"/>
    <n v="38"/>
    <x v="0"/>
    <x v="4"/>
    <x v="13"/>
    <n v="1"/>
    <x v="1"/>
    <s v="Mobile Payment"/>
    <s v="Click &amp; Collect"/>
    <s v="No"/>
    <s v="Looks premium"/>
    <x v="3"/>
    <x v="0"/>
    <x v="0"/>
    <x v="3"/>
    <n v="3576.97"/>
    <x v="5"/>
    <s v="Central Region"/>
    <s v="Medium"/>
    <s v="January"/>
    <s v="Q1"/>
    <s v="No"/>
    <n v="1"/>
    <n v="536.54549999999995"/>
    <n v="4113.5154999999995"/>
  </r>
  <r>
    <n v="6726"/>
    <s v="R02695"/>
    <x v="684"/>
    <n v="80"/>
    <x v="1"/>
    <x v="8"/>
    <x v="80"/>
    <n v="2"/>
    <x v="1"/>
    <s v="Debit Card"/>
    <s v="Home Delivery"/>
    <s v="Yes"/>
    <s v="Customer support was excellent"/>
    <x v="0"/>
    <x v="0"/>
    <x v="0"/>
    <x v="5"/>
    <n v="10347.709999999999"/>
    <x v="5"/>
    <s v="Eastern Region"/>
    <s v="High"/>
    <s v="October"/>
    <s v="Q4"/>
    <s v="Yes"/>
    <n v="1"/>
    <n v="1552.1564999999998"/>
    <n v="11899.866499999998"/>
  </r>
  <r>
    <n v="6727"/>
    <s v="R07829"/>
    <x v="719"/>
    <n v="23"/>
    <x v="1"/>
    <x v="4"/>
    <x v="42"/>
    <n v="4"/>
    <x v="1"/>
    <s v="Credit Card"/>
    <s v="In Store"/>
    <s v="No"/>
    <s v="Item missing accessories"/>
    <x v="4"/>
    <x v="1"/>
    <x v="0"/>
    <x v="2"/>
    <n v="2099.4"/>
    <x v="2"/>
    <s v="Central Region"/>
    <s v="Medium"/>
    <s v="April"/>
    <s v="Q2"/>
    <s v="No"/>
    <n v="1"/>
    <n v="314.91000000000003"/>
    <n v="2414.31"/>
  </r>
  <r>
    <n v="6728"/>
    <s v="R03399"/>
    <x v="630"/>
    <n v="54"/>
    <x v="1"/>
    <x v="6"/>
    <x v="97"/>
    <n v="2"/>
    <x v="0"/>
    <s v="EFT"/>
    <s v="Home Delivery"/>
    <s v="Yes"/>
    <s v="Worth the money"/>
    <x v="0"/>
    <x v="0"/>
    <x v="0"/>
    <x v="4"/>
    <n v="2906.97"/>
    <x v="7"/>
    <s v="Gauteng Region"/>
    <s v="Medium"/>
    <s v="May"/>
    <s v="Q2"/>
    <s v="No"/>
    <n v="0"/>
    <n v="436.04549999999995"/>
    <n v="3343.0154999999995"/>
  </r>
  <r>
    <n v="6729"/>
    <s v="R03560"/>
    <x v="572"/>
    <n v="27"/>
    <x v="2"/>
    <x v="8"/>
    <x v="87"/>
    <n v="1"/>
    <x v="0"/>
    <s v="Cash"/>
    <s v="In Store"/>
    <s v="No"/>
    <s v="Exactly as advertised"/>
    <x v="3"/>
    <x v="0"/>
    <x v="0"/>
    <x v="1"/>
    <n v="828.82"/>
    <x v="5"/>
    <s v="Eastern Region"/>
    <s v="Medium"/>
    <s v="July"/>
    <s v="Q3"/>
    <s v="No"/>
    <n v="0"/>
    <n v="124.32300000000001"/>
    <n v="953.14300000000003"/>
  </r>
  <r>
    <n v="6730"/>
    <s v="R09298"/>
    <x v="606"/>
    <m/>
    <x v="1"/>
    <x v="5"/>
    <x v="5"/>
    <n v="5"/>
    <x v="1"/>
    <s v="Cash"/>
    <s v="In Store"/>
    <s v="Yes"/>
    <s v="Poor packaging"/>
    <x v="1"/>
    <x v="1"/>
    <x v="0"/>
    <x v="6"/>
    <n v="1158.56"/>
    <x v="4"/>
    <s v="Western Region"/>
    <s v="Medium"/>
    <s v="May"/>
    <s v="Q2"/>
    <s v="No"/>
    <n v="1"/>
    <n v="173.78399999999999"/>
    <n v="1332.3439999999998"/>
  </r>
  <r>
    <n v="6731"/>
    <s v="R02842"/>
    <x v="5"/>
    <n v="59"/>
    <x v="2"/>
    <x v="5"/>
    <x v="10"/>
    <n v="4"/>
    <x v="1"/>
    <s v="EFT"/>
    <s v="Home Delivery"/>
    <s v="Yes"/>
    <s v="Excellent value"/>
    <x v="4"/>
    <x v="0"/>
    <x v="1"/>
    <x v="0"/>
    <n v="276.82"/>
    <x v="7"/>
    <s v="Western Region"/>
    <s v="Low"/>
    <s v="March"/>
    <s v="Q1"/>
    <s v="No"/>
    <n v="1"/>
    <n v="41.522999999999996"/>
    <n v="318.34299999999996"/>
  </r>
  <r>
    <n v="6732"/>
    <s v="R02312"/>
    <x v="65"/>
    <n v="58"/>
    <x v="0"/>
    <x v="1"/>
    <x v="44"/>
    <n v="4"/>
    <x v="1"/>
    <s v="Debit Card"/>
    <s v="Home Delivery"/>
    <s v="No"/>
    <s v="Great customer service"/>
    <x v="4"/>
    <x v="0"/>
    <x v="1"/>
    <x v="0"/>
    <n v="2849.09"/>
    <x v="7"/>
    <s v="Southern Region"/>
    <s v="Medium"/>
    <s v="October"/>
    <s v="Q4"/>
    <s v="No"/>
    <n v="1"/>
    <n v="427.36349999999999"/>
    <n v="3276.4535000000001"/>
  </r>
  <r>
    <n v="6733"/>
    <s v="R08462"/>
    <x v="378"/>
    <n v="53"/>
    <x v="2"/>
    <x v="0"/>
    <x v="48"/>
    <n v="3"/>
    <x v="1"/>
    <s v="Cash"/>
    <s v="Click &amp; Collect"/>
    <s v="Yes"/>
    <s v="Very fast delivery"/>
    <x v="2"/>
    <x v="0"/>
    <x v="0"/>
    <x v="4"/>
    <n v="192.77"/>
    <x v="1"/>
    <s v="Northern Region"/>
    <s v="Low"/>
    <s v="January"/>
    <s v="Q1"/>
    <s v="No"/>
    <n v="1"/>
    <n v="28.915500000000002"/>
    <n v="221.68549999999999"/>
  </r>
  <r>
    <n v="6734"/>
    <s v="R03235"/>
    <x v="675"/>
    <n v="46"/>
    <x v="2"/>
    <x v="6"/>
    <x v="18"/>
    <n v="1"/>
    <x v="0"/>
    <s v="Cash"/>
    <s v="Home Delivery"/>
    <s v="Yes"/>
    <s v="Worth the money"/>
    <x v="3"/>
    <x v="0"/>
    <x v="0"/>
    <x v="4"/>
    <n v="1712.08"/>
    <x v="7"/>
    <s v="Gauteng Region"/>
    <s v="Medium"/>
    <s v="June"/>
    <s v="Q2"/>
    <s v="No"/>
    <n v="0"/>
    <n v="256.81199999999995"/>
    <n v="1968.8919999999998"/>
  </r>
  <r>
    <n v="6735"/>
    <s v="R04153"/>
    <x v="220"/>
    <n v="20"/>
    <x v="1"/>
    <x v="2"/>
    <x v="63"/>
    <n v="5"/>
    <x v="0"/>
    <s v="Debit Card"/>
    <s v="In Store"/>
    <s v="Yes"/>
    <s v="Packaging could improve"/>
    <x v="1"/>
    <x v="2"/>
    <x v="0"/>
    <x v="2"/>
    <n v="1604.87"/>
    <x v="0"/>
    <s v="Northern Region"/>
    <s v="Medium"/>
    <s v="November"/>
    <s v="Q4"/>
    <s v="No"/>
    <n v="0"/>
    <n v="240.73049999999998"/>
    <n v="1845.6004999999998"/>
  </r>
  <r>
    <n v="6737"/>
    <s v="R00696"/>
    <x v="678"/>
    <n v="58"/>
    <x v="1"/>
    <x v="3"/>
    <x v="83"/>
    <n v="3"/>
    <x v="1"/>
    <s v="Mobile Payment"/>
    <s v="Home Delivery"/>
    <s v="No"/>
    <s v="Would definitely buy again"/>
    <x v="2"/>
    <x v="0"/>
    <x v="0"/>
    <x v="0"/>
    <n v="3521.64"/>
    <x v="5"/>
    <s v="Central Region"/>
    <s v="Medium"/>
    <s v="March"/>
    <s v="Q1"/>
    <s v="No"/>
    <n v="1"/>
    <n v="528.24599999999998"/>
    <n v="4049.8859999999995"/>
  </r>
  <r>
    <n v="6738"/>
    <s v="R09172"/>
    <x v="706"/>
    <n v="30"/>
    <x v="2"/>
    <x v="0"/>
    <x v="114"/>
    <n v="2"/>
    <x v="0"/>
    <s v="Debit Card"/>
    <s v="Home Delivery"/>
    <s v="No"/>
    <s v="Fantastic experience"/>
    <x v="0"/>
    <x v="0"/>
    <x v="0"/>
    <x v="1"/>
    <n v="338.79"/>
    <x v="0"/>
    <s v="Northern Region"/>
    <s v="Low"/>
    <s v="May"/>
    <s v="Q2"/>
    <s v="No"/>
    <n v="0"/>
    <n v="50.8185"/>
    <n v="389.60849999999999"/>
  </r>
  <r>
    <n v="6739"/>
    <s v="R03753"/>
    <x v="644"/>
    <n v="31"/>
    <x v="2"/>
    <x v="3"/>
    <x v="24"/>
    <n v="1"/>
    <x v="0"/>
    <s v="Credit Card"/>
    <s v="Click &amp; Collect"/>
    <s v="Yes"/>
    <s v="Product was disappointing"/>
    <x v="3"/>
    <x v="1"/>
    <x v="1"/>
    <x v="1"/>
    <n v="44114.21"/>
    <x v="6"/>
    <s v="Central Region"/>
    <s v="High"/>
    <s v="September"/>
    <s v="Q3"/>
    <s v="Yes"/>
    <n v="0"/>
    <n v="6617.1314999999995"/>
    <n v="50731.341499999995"/>
  </r>
  <r>
    <n v="6740"/>
    <s v="R06338"/>
    <x v="349"/>
    <n v="52"/>
    <x v="1"/>
    <x v="4"/>
    <x v="38"/>
    <n v="1"/>
    <x v="0"/>
    <s v="Credit Card"/>
    <s v="Click &amp; Collect"/>
    <s v="No"/>
    <s v="Long waiting time"/>
    <x v="3"/>
    <x v="1"/>
    <x v="1"/>
    <x v="4"/>
    <n v="3715.65"/>
    <x v="5"/>
    <s v="Central Region"/>
    <s v="Medium"/>
    <s v="January"/>
    <s v="Q1"/>
    <s v="No"/>
    <n v="0"/>
    <n v="557.34749999999997"/>
    <n v="4272.9974999999995"/>
  </r>
  <r>
    <n v="6741"/>
    <s v="R01228"/>
    <x v="455"/>
    <n v="40"/>
    <x v="1"/>
    <x v="3"/>
    <x v="56"/>
    <n v="5"/>
    <x v="0"/>
    <s v="Debit Card"/>
    <s v="In Store"/>
    <s v="Yes"/>
    <s v="Easy to assemble"/>
    <x v="1"/>
    <x v="0"/>
    <x v="1"/>
    <x v="3"/>
    <n v="306.57"/>
    <x v="4"/>
    <s v="Central Region"/>
    <s v="Low"/>
    <s v="February"/>
    <s v="Q1"/>
    <s v="No"/>
    <n v="0"/>
    <n v="45.985499999999995"/>
    <n v="352.55549999999994"/>
  </r>
  <r>
    <n v="6742"/>
    <s v="R02000"/>
    <x v="368"/>
    <n v="52"/>
    <x v="2"/>
    <x v="3"/>
    <x v="13"/>
    <n v="1"/>
    <x v="1"/>
    <s v="Cash"/>
    <s v="In Store"/>
    <s v="No"/>
    <s v="Average quality"/>
    <x v="3"/>
    <x v="2"/>
    <x v="0"/>
    <x v="4"/>
    <n v="3576.97"/>
    <x v="5"/>
    <s v="Central Region"/>
    <s v="Medium"/>
    <s v="March"/>
    <s v="Q1"/>
    <s v="No"/>
    <n v="1"/>
    <n v="536.54549999999995"/>
    <n v="4113.5154999999995"/>
  </r>
  <r>
    <n v="6743"/>
    <s v="R00277"/>
    <x v="148"/>
    <n v="47"/>
    <x v="2"/>
    <x v="0"/>
    <x v="123"/>
    <n v="1"/>
    <x v="1"/>
    <s v="EFT"/>
    <s v="In Store"/>
    <s v="No"/>
    <s v="Great customer service"/>
    <x v="3"/>
    <x v="0"/>
    <x v="0"/>
    <x v="4"/>
    <n v="2977.47"/>
    <x v="7"/>
    <s v="Northern Region"/>
    <s v="Medium"/>
    <s v="January"/>
    <s v="Q1"/>
    <s v="No"/>
    <n v="1"/>
    <n v="446.62049999999994"/>
    <n v="3424.0904999999993"/>
  </r>
  <r>
    <n v="6744"/>
    <s v="R09451"/>
    <x v="443"/>
    <n v="45"/>
    <x v="0"/>
    <x v="6"/>
    <x v="75"/>
    <n v="4"/>
    <x v="1"/>
    <s v="Credit Card"/>
    <s v="Click &amp; Collect"/>
    <s v="No"/>
    <s v="Product exceeded expectations"/>
    <x v="4"/>
    <x v="0"/>
    <x v="1"/>
    <x v="4"/>
    <n v="4841.7700000000004"/>
    <x v="7"/>
    <s v="Gauteng Region"/>
    <s v="Medium"/>
    <s v="July"/>
    <s v="Q3"/>
    <s v="No"/>
    <n v="1"/>
    <n v="726.26550000000009"/>
    <n v="5568.0355"/>
  </r>
  <r>
    <n v="6745"/>
    <s v="R07314"/>
    <x v="704"/>
    <n v="26"/>
    <x v="1"/>
    <x v="3"/>
    <x v="123"/>
    <n v="1"/>
    <x v="1"/>
    <s v="Mobile Payment"/>
    <s v="In Store"/>
    <s v="No"/>
    <s v="Easy to assemble"/>
    <x v="3"/>
    <x v="0"/>
    <x v="0"/>
    <x v="1"/>
    <n v="2977.47"/>
    <x v="7"/>
    <s v="Central Region"/>
    <s v="Medium"/>
    <s v="June"/>
    <s v="Q2"/>
    <s v="No"/>
    <n v="1"/>
    <n v="446.62049999999994"/>
    <n v="3424.0904999999993"/>
  </r>
  <r>
    <n v="6746"/>
    <s v="R05930"/>
    <x v="552"/>
    <n v="27"/>
    <x v="0"/>
    <x v="8"/>
    <x v="115"/>
    <n v="2"/>
    <x v="1"/>
    <s v="Debit Card"/>
    <s v="Home Delivery"/>
    <s v="Yes"/>
    <s v="Worth the money"/>
    <x v="0"/>
    <x v="0"/>
    <x v="0"/>
    <x v="1"/>
    <n v="1369.39"/>
    <x v="4"/>
    <s v="Eastern Region"/>
    <s v="Medium"/>
    <s v="September"/>
    <s v="Q3"/>
    <s v="No"/>
    <n v="1"/>
    <n v="205.4085"/>
    <n v="1574.7985000000001"/>
  </r>
  <r>
    <n v="6747"/>
    <s v="R02954"/>
    <x v="175"/>
    <m/>
    <x v="1"/>
    <x v="7"/>
    <x v="28"/>
    <n v="2"/>
    <x v="0"/>
    <s v="Credit Card"/>
    <s v="Click &amp; Collect"/>
    <s v="No"/>
    <s v="Looks premium"/>
    <x v="0"/>
    <x v="0"/>
    <x v="0"/>
    <x v="6"/>
    <n v="1011.68"/>
    <x v="0"/>
    <s v="Western Region"/>
    <s v="Medium"/>
    <s v="October"/>
    <s v="Q4"/>
    <s v="No"/>
    <n v="0"/>
    <n v="151.75199999999998"/>
    <n v="1163.4319999999998"/>
  </r>
  <r>
    <n v="6749"/>
    <s v="R03907"/>
    <x v="649"/>
    <n v="68"/>
    <x v="2"/>
    <x v="6"/>
    <x v="57"/>
    <n v="4"/>
    <x v="1"/>
    <s v="Debit Card"/>
    <s v="Click &amp; Collect"/>
    <s v="No"/>
    <s v="Fantastic experience"/>
    <x v="4"/>
    <x v="0"/>
    <x v="1"/>
    <x v="5"/>
    <n v="551.66"/>
    <x v="0"/>
    <s v="Gauteng Region"/>
    <s v="Medium"/>
    <s v="December"/>
    <s v="Q4"/>
    <s v="No"/>
    <n v="1"/>
    <n v="82.748999999999995"/>
    <n v="634.40899999999988"/>
  </r>
  <r>
    <n v="6750"/>
    <s v="R04779"/>
    <x v="169"/>
    <n v="46"/>
    <x v="2"/>
    <x v="6"/>
    <x v="7"/>
    <n v="5"/>
    <x v="1"/>
    <s v="Credit Card"/>
    <s v="In Store"/>
    <s v="Yes"/>
    <s v="Excellent product"/>
    <x v="1"/>
    <x v="0"/>
    <x v="1"/>
    <x v="4"/>
    <n v="1370.56"/>
    <x v="6"/>
    <s v="Gauteng Region"/>
    <s v="Medium"/>
    <s v="November"/>
    <s v="Q4"/>
    <s v="No"/>
    <n v="1"/>
    <n v="205.58399999999997"/>
    <n v="1576.1439999999998"/>
  </r>
  <r>
    <n v="6752"/>
    <s v="R09844"/>
    <x v="528"/>
    <n v="41"/>
    <x v="1"/>
    <x v="1"/>
    <x v="14"/>
    <n v="3"/>
    <x v="0"/>
    <s v="Cash"/>
    <s v="In Store"/>
    <s v="No"/>
    <s v="Excellent value"/>
    <x v="2"/>
    <x v="0"/>
    <x v="0"/>
    <x v="3"/>
    <n v="1440.59"/>
    <x v="1"/>
    <s v="Southern Region"/>
    <s v="Medium"/>
    <s v="June"/>
    <s v="Q2"/>
    <s v="No"/>
    <n v="0"/>
    <n v="216.08849999999998"/>
    <n v="1656.6784999999998"/>
  </r>
  <r>
    <n v="6753"/>
    <s v="R04118"/>
    <x v="610"/>
    <n v="34"/>
    <x v="1"/>
    <x v="2"/>
    <x v="26"/>
    <n v="2"/>
    <x v="0"/>
    <s v="Mobile Payment"/>
    <s v="Click &amp; Collect"/>
    <s v="No"/>
    <s v="Excellent value"/>
    <x v="0"/>
    <x v="0"/>
    <x v="0"/>
    <x v="1"/>
    <n v="27815.439999999999"/>
    <x v="6"/>
    <s v="Northern Region"/>
    <s v="High"/>
    <s v="March"/>
    <s v="Q1"/>
    <s v="Yes"/>
    <n v="0"/>
    <n v="4172.3159999999998"/>
    <n v="31987.755999999998"/>
  </r>
  <r>
    <n v="6754"/>
    <s v="R07262"/>
    <x v="111"/>
    <n v="20"/>
    <x v="0"/>
    <x v="7"/>
    <x v="4"/>
    <n v="4"/>
    <x v="1"/>
    <s v="Credit Card"/>
    <s v="Home Delivery"/>
    <s v="Yes"/>
    <s v="Highly recommend"/>
    <x v="4"/>
    <x v="0"/>
    <x v="1"/>
    <x v="2"/>
    <n v="1951.09"/>
    <x v="0"/>
    <s v="Western Region"/>
    <s v="Medium"/>
    <s v="August"/>
    <s v="Q3"/>
    <s v="No"/>
    <n v="1"/>
    <n v="292.6635"/>
    <n v="2243.7534999999998"/>
  </r>
  <r>
    <n v="6755"/>
    <s v="R01138"/>
    <x v="170"/>
    <n v="64"/>
    <x v="1"/>
    <x v="0"/>
    <x v="118"/>
    <n v="5"/>
    <x v="0"/>
    <s v="Mobile Payment"/>
    <s v="In Store"/>
    <s v="Yes"/>
    <s v="Highly recommend"/>
    <x v="1"/>
    <x v="0"/>
    <x v="1"/>
    <x v="0"/>
    <n v="301.58"/>
    <x v="3"/>
    <s v="Northern Region"/>
    <s v="Low"/>
    <s v="August"/>
    <s v="Q3"/>
    <s v="No"/>
    <n v="0"/>
    <n v="45.236999999999995"/>
    <n v="346.81699999999995"/>
  </r>
  <r>
    <n v="6756"/>
    <s v="R02768"/>
    <x v="536"/>
    <n v="30"/>
    <x v="1"/>
    <x v="8"/>
    <x v="53"/>
    <n v="1"/>
    <x v="0"/>
    <s v="Debit Card"/>
    <s v="In Store"/>
    <s v="No"/>
    <s v="Looks premium"/>
    <x v="3"/>
    <x v="0"/>
    <x v="0"/>
    <x v="1"/>
    <n v="22574.95"/>
    <x v="6"/>
    <s v="Eastern Region"/>
    <s v="High"/>
    <s v="December"/>
    <s v="Q4"/>
    <s v="Yes"/>
    <n v="0"/>
    <n v="3386.2424999999998"/>
    <n v="25961.192499999997"/>
  </r>
  <r>
    <n v="6757"/>
    <s v="R02335"/>
    <x v="460"/>
    <n v="30"/>
    <x v="2"/>
    <x v="5"/>
    <x v="87"/>
    <n v="5"/>
    <x v="0"/>
    <s v="Debit Card"/>
    <s v="Home Delivery"/>
    <s v="Yes"/>
    <s v="Great customer service"/>
    <x v="1"/>
    <x v="0"/>
    <x v="1"/>
    <x v="1"/>
    <n v="828.82"/>
    <x v="5"/>
    <s v="Western Region"/>
    <s v="Medium"/>
    <s v="May"/>
    <s v="Q2"/>
    <s v="No"/>
    <n v="0"/>
    <n v="124.32300000000001"/>
    <n v="953.14300000000003"/>
  </r>
  <r>
    <n v="6758"/>
    <s v="R07956"/>
    <x v="654"/>
    <n v="29"/>
    <x v="0"/>
    <x v="2"/>
    <x v="113"/>
    <n v="3"/>
    <x v="1"/>
    <s v="Credit Card"/>
    <s v="Click &amp; Collect"/>
    <s v="Yes"/>
    <s v="Highly recommend"/>
    <x v="2"/>
    <x v="0"/>
    <x v="0"/>
    <x v="1"/>
    <n v="2572.02"/>
    <x v="7"/>
    <s v="Northern Region"/>
    <s v="Medium"/>
    <s v="March"/>
    <s v="Q1"/>
    <s v="No"/>
    <n v="1"/>
    <n v="385.803"/>
    <n v="2957.8229999999999"/>
  </r>
  <r>
    <n v="6759"/>
    <s v="R00943"/>
    <x v="552"/>
    <m/>
    <x v="2"/>
    <x v="4"/>
    <x v="101"/>
    <n v="2"/>
    <x v="1"/>
    <s v="Credit Card"/>
    <s v="Click &amp; Collect"/>
    <s v="No"/>
    <s v="Exactly as advertised"/>
    <x v="0"/>
    <x v="0"/>
    <x v="0"/>
    <x v="6"/>
    <n v="886.51"/>
    <x v="1"/>
    <s v="Central Region"/>
    <s v="Medium"/>
    <s v="September"/>
    <s v="Q3"/>
    <s v="No"/>
    <n v="1"/>
    <n v="132.97649999999999"/>
    <n v="1019.4864999999999"/>
  </r>
  <r>
    <n v="6760"/>
    <s v="R07911"/>
    <x v="589"/>
    <n v="67"/>
    <x v="2"/>
    <x v="5"/>
    <x v="9"/>
    <n v="1"/>
    <x v="0"/>
    <s v="Credit Card"/>
    <s v="In Store"/>
    <s v="No"/>
    <s v="Excellent value"/>
    <x v="3"/>
    <x v="0"/>
    <x v="0"/>
    <x v="5"/>
    <n v="43.23"/>
    <x v="3"/>
    <s v="Western Region"/>
    <s v="Low"/>
    <s v="April"/>
    <s v="Q2"/>
    <s v="No"/>
    <n v="0"/>
    <n v="6.4844999999999997"/>
    <n v="49.714499999999994"/>
  </r>
  <r>
    <n v="6761"/>
    <s v="R02491"/>
    <x v="430"/>
    <n v="19"/>
    <x v="2"/>
    <x v="3"/>
    <x v="60"/>
    <n v="1"/>
    <x v="0"/>
    <s v="Cash"/>
    <s v="Home Delivery"/>
    <s v="No"/>
    <s v="Instructions unclear"/>
    <x v="3"/>
    <x v="2"/>
    <x v="0"/>
    <x v="2"/>
    <n v="5064"/>
    <x v="2"/>
    <s v="Central Region"/>
    <s v="High"/>
    <s v="January"/>
    <s v="Q1"/>
    <s v="Yes"/>
    <n v="0"/>
    <n v="759.6"/>
    <n v="5823.5999999999995"/>
  </r>
  <r>
    <n v="6763"/>
    <s v="R06291"/>
    <x v="518"/>
    <n v="52"/>
    <x v="0"/>
    <x v="5"/>
    <x v="96"/>
    <n v="4"/>
    <x v="0"/>
    <s v="Mobile Payment"/>
    <s v="Click &amp; Collect"/>
    <s v="Yes"/>
    <s v="Average quality"/>
    <x v="4"/>
    <x v="2"/>
    <x v="0"/>
    <x v="4"/>
    <n v="944.78"/>
    <x v="6"/>
    <s v="Western Region"/>
    <s v="Medium"/>
    <s v="April"/>
    <s v="Q2"/>
    <s v="No"/>
    <n v="0"/>
    <n v="141.71699999999998"/>
    <n v="1086.4969999999998"/>
  </r>
  <r>
    <n v="6764"/>
    <s v="R04936"/>
    <x v="489"/>
    <n v="23"/>
    <x v="0"/>
    <x v="0"/>
    <x v="61"/>
    <n v="5"/>
    <x v="1"/>
    <s v="EFT"/>
    <s v="Home Delivery"/>
    <s v="Yes"/>
    <s v="Fits perfectly"/>
    <x v="1"/>
    <x v="0"/>
    <x v="1"/>
    <x v="2"/>
    <n v="768.34"/>
    <x v="7"/>
    <s v="Northern Region"/>
    <s v="Medium"/>
    <s v="June"/>
    <s v="Q2"/>
    <s v="No"/>
    <n v="1"/>
    <n v="115.251"/>
    <n v="883.59100000000001"/>
  </r>
  <r>
    <n v="6765"/>
    <s v="R03936"/>
    <x v="217"/>
    <n v="61"/>
    <x v="2"/>
    <x v="5"/>
    <x v="94"/>
    <n v="2"/>
    <x v="0"/>
    <s v="Credit Card"/>
    <s v="Home Delivery"/>
    <s v="Yes"/>
    <s v="Arrived damaged"/>
    <x v="0"/>
    <x v="1"/>
    <x v="1"/>
    <x v="0"/>
    <n v="1746.77"/>
    <x v="5"/>
    <s v="Western Region"/>
    <s v="Medium"/>
    <s v="October"/>
    <s v="Q4"/>
    <s v="No"/>
    <n v="0"/>
    <n v="262.01549999999997"/>
    <n v="2008.7854999999997"/>
  </r>
  <r>
    <n v="6766"/>
    <s v="R09623"/>
    <x v="356"/>
    <n v="42"/>
    <x v="2"/>
    <x v="5"/>
    <x v="21"/>
    <n v="4"/>
    <x v="1"/>
    <s v="Cash"/>
    <s v="Click &amp; Collect"/>
    <s v="Yes"/>
    <s v="Arrived damaged"/>
    <x v="4"/>
    <x v="1"/>
    <x v="0"/>
    <x v="3"/>
    <n v="369.57"/>
    <x v="0"/>
    <s v="Western Region"/>
    <s v="Low"/>
    <s v="December"/>
    <s v="Q4"/>
    <s v="No"/>
    <n v="1"/>
    <n v="55.435499999999998"/>
    <n v="425.00549999999998"/>
  </r>
  <r>
    <n v="6767"/>
    <s v="R02385"/>
    <x v="461"/>
    <n v="35"/>
    <x v="0"/>
    <x v="1"/>
    <x v="114"/>
    <n v="2"/>
    <x v="0"/>
    <s v="Credit Card"/>
    <s v="Home Delivery"/>
    <s v="No"/>
    <s v="Easy to assemble"/>
    <x v="0"/>
    <x v="0"/>
    <x v="0"/>
    <x v="3"/>
    <n v="338.79"/>
    <x v="0"/>
    <s v="Southern Region"/>
    <s v="Low"/>
    <s v="June"/>
    <s v="Q2"/>
    <s v="No"/>
    <n v="0"/>
    <n v="50.8185"/>
    <n v="389.60849999999999"/>
  </r>
  <r>
    <n v="6769"/>
    <s v="R01864"/>
    <x v="361"/>
    <n v="45"/>
    <x v="0"/>
    <x v="1"/>
    <x v="24"/>
    <n v="5"/>
    <x v="0"/>
    <s v="EFT"/>
    <s v="Click &amp; Collect"/>
    <s v="Yes"/>
    <s v="Exactly as advertised"/>
    <x v="1"/>
    <x v="0"/>
    <x v="1"/>
    <x v="4"/>
    <n v="44114.21"/>
    <x v="6"/>
    <s v="Southern Region"/>
    <s v="High"/>
    <s v="August"/>
    <s v="Q3"/>
    <s v="Yes"/>
    <n v="0"/>
    <n v="6617.1314999999995"/>
    <n v="50731.341499999995"/>
  </r>
  <r>
    <n v="6771"/>
    <s v="R03120"/>
    <x v="402"/>
    <n v="31"/>
    <x v="0"/>
    <x v="8"/>
    <x v="71"/>
    <n v="1"/>
    <x v="1"/>
    <s v="EFT"/>
    <s v="In Store"/>
    <s v="No"/>
    <s v="Excellent value"/>
    <x v="3"/>
    <x v="0"/>
    <x v="0"/>
    <x v="1"/>
    <n v="1171.25"/>
    <x v="4"/>
    <s v="Eastern Region"/>
    <s v="Medium"/>
    <s v="June"/>
    <s v="Q2"/>
    <s v="No"/>
    <n v="1"/>
    <n v="175.6875"/>
    <n v="1346.9375"/>
  </r>
  <r>
    <n v="6772"/>
    <s v="R04259"/>
    <x v="79"/>
    <n v="55"/>
    <x v="0"/>
    <x v="7"/>
    <x v="29"/>
    <n v="5"/>
    <x v="1"/>
    <s v="Credit Card"/>
    <s v="Click &amp; Collect"/>
    <s v="No"/>
    <s v="Customer support was excellent"/>
    <x v="1"/>
    <x v="0"/>
    <x v="1"/>
    <x v="0"/>
    <n v="1355.08"/>
    <x v="2"/>
    <s v="Western Region"/>
    <s v="Medium"/>
    <s v="February"/>
    <s v="Q1"/>
    <s v="No"/>
    <n v="1"/>
    <n v="203.26199999999997"/>
    <n v="1558.3419999999999"/>
  </r>
  <r>
    <n v="6773"/>
    <s v="R06930"/>
    <x v="614"/>
    <n v="69"/>
    <x v="1"/>
    <x v="3"/>
    <x v="80"/>
    <n v="2"/>
    <x v="0"/>
    <s v="Cash"/>
    <s v="Click &amp; Collect"/>
    <s v="Yes"/>
    <s v="Easy online ordering"/>
    <x v="0"/>
    <x v="0"/>
    <x v="0"/>
    <x v="5"/>
    <n v="10347.709999999999"/>
    <x v="5"/>
    <s v="Central Region"/>
    <s v="High"/>
    <s v="July"/>
    <s v="Q3"/>
    <s v="Yes"/>
    <n v="0"/>
    <n v="1552.1564999999998"/>
    <n v="11899.866499999998"/>
  </r>
  <r>
    <n v="6774"/>
    <s v="R00903"/>
    <x v="534"/>
    <n v="65"/>
    <x v="1"/>
    <x v="8"/>
    <x v="21"/>
    <n v="4"/>
    <x v="0"/>
    <s v="Credit Card"/>
    <s v="Home Delivery"/>
    <s v="No"/>
    <s v="Great customer service"/>
    <x v="4"/>
    <x v="0"/>
    <x v="1"/>
    <x v="5"/>
    <n v="369.57"/>
    <x v="0"/>
    <s v="Eastern Region"/>
    <s v="Low"/>
    <s v="December"/>
    <s v="Q4"/>
    <s v="No"/>
    <n v="0"/>
    <n v="55.435499999999998"/>
    <n v="425.00549999999998"/>
  </r>
  <r>
    <n v="6776"/>
    <s v="R03823"/>
    <x v="257"/>
    <n v="64"/>
    <x v="2"/>
    <x v="2"/>
    <x v="9"/>
    <n v="4"/>
    <x v="1"/>
    <s v="Cash"/>
    <s v="In Store"/>
    <s v="No"/>
    <s v="Very fast delivery"/>
    <x v="4"/>
    <x v="0"/>
    <x v="1"/>
    <x v="0"/>
    <n v="43.23"/>
    <x v="3"/>
    <s v="Northern Region"/>
    <s v="Low"/>
    <s v="November"/>
    <s v="Q4"/>
    <s v="No"/>
    <n v="1"/>
    <n v="6.4844999999999997"/>
    <n v="49.714499999999994"/>
  </r>
  <r>
    <n v="6778"/>
    <s v="R07121"/>
    <x v="536"/>
    <n v="28"/>
    <x v="0"/>
    <x v="0"/>
    <x v="59"/>
    <n v="3"/>
    <x v="0"/>
    <s v="Credit Card"/>
    <s v="In Store"/>
    <s v="Yes"/>
    <s v="Long waiting time"/>
    <x v="2"/>
    <x v="1"/>
    <x v="0"/>
    <x v="1"/>
    <n v="8798.49"/>
    <x v="4"/>
    <s v="Northern Region"/>
    <s v="High"/>
    <s v="December"/>
    <s v="Q4"/>
    <s v="Yes"/>
    <n v="0"/>
    <n v="1319.7735"/>
    <n v="10118.263499999999"/>
  </r>
  <r>
    <n v="6781"/>
    <s v="R09058"/>
    <x v="727"/>
    <n v="30"/>
    <x v="2"/>
    <x v="7"/>
    <x v="60"/>
    <n v="5"/>
    <x v="0"/>
    <s v="EFT"/>
    <s v="In Store"/>
    <s v="No"/>
    <s v="Excellent product"/>
    <x v="1"/>
    <x v="0"/>
    <x v="1"/>
    <x v="1"/>
    <n v="5064"/>
    <x v="2"/>
    <s v="Western Region"/>
    <s v="High"/>
    <s v="March"/>
    <s v="Q1"/>
    <s v="Yes"/>
    <n v="0"/>
    <n v="759.6"/>
    <n v="5823.5999999999995"/>
  </r>
  <r>
    <n v="6782"/>
    <s v="R03803"/>
    <x v="187"/>
    <n v="28"/>
    <x v="0"/>
    <x v="7"/>
    <x v="37"/>
    <n v="5"/>
    <x v="1"/>
    <s v="Cash"/>
    <s v="Click &amp; Collect"/>
    <s v="Yes"/>
    <s v="Average quality"/>
    <x v="1"/>
    <x v="2"/>
    <x v="0"/>
    <x v="1"/>
    <n v="54.82"/>
    <x v="3"/>
    <s v="Western Region"/>
    <s v="Low"/>
    <s v="December"/>
    <s v="Q4"/>
    <s v="No"/>
    <n v="1"/>
    <n v="8.222999999999999"/>
    <n v="63.042999999999992"/>
  </r>
  <r>
    <n v="6783"/>
    <s v="R06069"/>
    <x v="79"/>
    <n v="48"/>
    <x v="0"/>
    <x v="7"/>
    <x v="1"/>
    <n v="3"/>
    <x v="0"/>
    <s v="Credit Card"/>
    <s v="Click &amp; Collect"/>
    <s v="Yes"/>
    <s v="Very fast delivery"/>
    <x v="2"/>
    <x v="0"/>
    <x v="0"/>
    <x v="4"/>
    <n v="444.38"/>
    <x v="1"/>
    <s v="Western Region"/>
    <s v="Low"/>
    <s v="February"/>
    <s v="Q1"/>
    <s v="No"/>
    <n v="0"/>
    <n v="66.656999999999996"/>
    <n v="511.03699999999998"/>
  </r>
  <r>
    <n v="6784"/>
    <s v="R05811"/>
    <x v="345"/>
    <n v="27"/>
    <x v="2"/>
    <x v="4"/>
    <x v="47"/>
    <n v="1"/>
    <x v="0"/>
    <s v="EFT"/>
    <s v="Home Delivery"/>
    <s v="No"/>
    <s v="Easy online ordering"/>
    <x v="3"/>
    <x v="0"/>
    <x v="0"/>
    <x v="1"/>
    <n v="13123.97"/>
    <x v="6"/>
    <s v="Central Region"/>
    <s v="High"/>
    <s v="January"/>
    <s v="Q1"/>
    <s v="Yes"/>
    <n v="0"/>
    <n v="1968.5954999999999"/>
    <n v="15092.565499999999"/>
  </r>
  <r>
    <n v="6785"/>
    <s v="R03537"/>
    <x v="194"/>
    <n v="71"/>
    <x v="2"/>
    <x v="3"/>
    <x v="14"/>
    <n v="5"/>
    <x v="0"/>
    <s v="Debit Card"/>
    <s v="In Store"/>
    <s v="Yes"/>
    <s v="Exactly as advertised"/>
    <x v="1"/>
    <x v="0"/>
    <x v="1"/>
    <x v="5"/>
    <n v="1440.59"/>
    <x v="1"/>
    <s v="Central Region"/>
    <s v="Medium"/>
    <s v="November"/>
    <s v="Q4"/>
    <s v="No"/>
    <n v="0"/>
    <n v="216.08849999999998"/>
    <n v="1656.6784999999998"/>
  </r>
  <r>
    <n v="6786"/>
    <s v="R03826"/>
    <x v="513"/>
    <n v="79"/>
    <x v="0"/>
    <x v="1"/>
    <x v="49"/>
    <n v="3"/>
    <x v="0"/>
    <s v="Cash"/>
    <s v="In Store"/>
    <s v="No"/>
    <s v="Packaging could improve"/>
    <x v="2"/>
    <x v="2"/>
    <x v="1"/>
    <x v="5"/>
    <n v="134.01"/>
    <x v="3"/>
    <s v="Southern Region"/>
    <s v="Low"/>
    <s v="March"/>
    <s v="Q1"/>
    <s v="No"/>
    <n v="0"/>
    <n v="20.101499999999998"/>
    <n v="154.11149999999998"/>
  </r>
  <r>
    <n v="6788"/>
    <s v="R08778"/>
    <x v="645"/>
    <n v="72"/>
    <x v="1"/>
    <x v="8"/>
    <x v="59"/>
    <n v="1"/>
    <x v="0"/>
    <s v="Debit Card"/>
    <s v="Home Delivery"/>
    <s v="No"/>
    <s v="Helpful staff"/>
    <x v="3"/>
    <x v="0"/>
    <x v="0"/>
    <x v="5"/>
    <n v="8798.49"/>
    <x v="4"/>
    <s v="Eastern Region"/>
    <s v="High"/>
    <s v="July"/>
    <s v="Q3"/>
    <s v="Yes"/>
    <n v="0"/>
    <n v="1319.7735"/>
    <n v="10118.263499999999"/>
  </r>
  <r>
    <n v="6790"/>
    <s v="R04811"/>
    <x v="350"/>
    <n v="45"/>
    <x v="0"/>
    <x v="7"/>
    <x v="21"/>
    <n v="5"/>
    <x v="1"/>
    <s v="EFT"/>
    <s v="Click &amp; Collect"/>
    <s v="Yes"/>
    <m/>
    <x v="1"/>
    <x v="3"/>
    <x v="2"/>
    <x v="4"/>
    <n v="369.57"/>
    <x v="0"/>
    <s v="Western Region"/>
    <s v="Low"/>
    <s v="December"/>
    <s v="Q4"/>
    <s v="No"/>
    <n v="1"/>
    <n v="55.435499999999998"/>
    <n v="425.00549999999998"/>
  </r>
  <r>
    <n v="6791"/>
    <s v="R01947"/>
    <x v="292"/>
    <n v="77"/>
    <x v="2"/>
    <x v="5"/>
    <x v="0"/>
    <n v="2"/>
    <x v="0"/>
    <s v="EFT"/>
    <s v="In Store"/>
    <s v="Yes"/>
    <s v="Average quality"/>
    <x v="0"/>
    <x v="2"/>
    <x v="0"/>
    <x v="5"/>
    <n v="2479.5700000000002"/>
    <x v="0"/>
    <s v="Western Region"/>
    <s v="Medium"/>
    <s v="April"/>
    <s v="Q2"/>
    <s v="No"/>
    <n v="0"/>
    <n v="371.93549999999999"/>
    <n v="2851.5054999999998"/>
  </r>
  <r>
    <n v="6792"/>
    <s v="R09813"/>
    <x v="369"/>
    <n v="61"/>
    <x v="0"/>
    <x v="8"/>
    <x v="27"/>
    <n v="2"/>
    <x v="0"/>
    <s v="Cash"/>
    <s v="Home Delivery"/>
    <s v="No"/>
    <m/>
    <x v="0"/>
    <x v="3"/>
    <x v="2"/>
    <x v="0"/>
    <n v="14808.31"/>
    <x v="6"/>
    <s v="Eastern Region"/>
    <s v="High"/>
    <s v="August"/>
    <s v="Q3"/>
    <s v="Yes"/>
    <n v="0"/>
    <n v="2221.2464999999997"/>
    <n v="17029.556499999999"/>
  </r>
  <r>
    <n v="6794"/>
    <s v="R05336"/>
    <x v="2"/>
    <n v="34"/>
    <x v="1"/>
    <x v="8"/>
    <x v="4"/>
    <n v="2"/>
    <x v="1"/>
    <s v="Credit Card"/>
    <s v="Home Delivery"/>
    <s v="No"/>
    <s v="Average quality"/>
    <x v="0"/>
    <x v="2"/>
    <x v="0"/>
    <x v="1"/>
    <n v="1951.09"/>
    <x v="0"/>
    <s v="Eastern Region"/>
    <s v="Medium"/>
    <s v="April"/>
    <s v="Q2"/>
    <s v="No"/>
    <n v="1"/>
    <n v="292.6635"/>
    <n v="2243.7534999999998"/>
  </r>
  <r>
    <n v="6795"/>
    <s v="R03489"/>
    <x v="649"/>
    <n v="76"/>
    <x v="2"/>
    <x v="3"/>
    <x v="31"/>
    <n v="4"/>
    <x v="0"/>
    <s v="Mobile Payment"/>
    <s v="In Store"/>
    <s v="No"/>
    <s v="Fantastic experience"/>
    <x v="4"/>
    <x v="0"/>
    <x v="1"/>
    <x v="5"/>
    <n v="294.33"/>
    <x v="4"/>
    <s v="Central Region"/>
    <s v="Low"/>
    <s v="December"/>
    <s v="Q4"/>
    <s v="No"/>
    <n v="0"/>
    <n v="44.149499999999996"/>
    <n v="338.47949999999997"/>
  </r>
  <r>
    <n v="6796"/>
    <s v="R01611"/>
    <x v="212"/>
    <n v="51"/>
    <x v="0"/>
    <x v="5"/>
    <x v="63"/>
    <n v="3"/>
    <x v="1"/>
    <s v="Cash"/>
    <s v="Home Delivery"/>
    <s v="No"/>
    <s v="Looks premium"/>
    <x v="2"/>
    <x v="0"/>
    <x v="0"/>
    <x v="4"/>
    <n v="1604.87"/>
    <x v="0"/>
    <s v="Western Region"/>
    <s v="Medium"/>
    <s v="July"/>
    <s v="Q3"/>
    <s v="No"/>
    <n v="1"/>
    <n v="240.73049999999998"/>
    <n v="1845.6004999999998"/>
  </r>
  <r>
    <n v="6797"/>
    <s v="R07705"/>
    <x v="306"/>
    <n v="50"/>
    <x v="1"/>
    <x v="3"/>
    <x v="65"/>
    <n v="4"/>
    <x v="0"/>
    <s v="Debit Card"/>
    <s v="Click &amp; Collect"/>
    <s v="Yes"/>
    <s v="Arrived damaged"/>
    <x v="4"/>
    <x v="1"/>
    <x v="0"/>
    <x v="4"/>
    <n v="45.96"/>
    <x v="3"/>
    <s v="Central Region"/>
    <s v="Low"/>
    <s v="February"/>
    <s v="Q1"/>
    <s v="No"/>
    <n v="0"/>
    <n v="6.8940000000000001"/>
    <n v="52.853999999999999"/>
  </r>
  <r>
    <n v="6798"/>
    <s v="R07291"/>
    <x v="51"/>
    <n v="53"/>
    <x v="2"/>
    <x v="4"/>
    <x v="113"/>
    <n v="4"/>
    <x v="1"/>
    <s v="EFT"/>
    <s v="Click &amp; Collect"/>
    <s v="Yes"/>
    <s v="Product was disappointing"/>
    <x v="4"/>
    <x v="1"/>
    <x v="0"/>
    <x v="4"/>
    <n v="2572.02"/>
    <x v="7"/>
    <s v="Central Region"/>
    <s v="Medium"/>
    <s v="March"/>
    <s v="Q1"/>
    <s v="No"/>
    <n v="1"/>
    <n v="385.803"/>
    <n v="2957.8229999999999"/>
  </r>
  <r>
    <n v="6799"/>
    <s v="R04678"/>
    <x v="111"/>
    <n v="76"/>
    <x v="2"/>
    <x v="5"/>
    <x v="91"/>
    <n v="2"/>
    <x v="0"/>
    <s v="Credit Card"/>
    <s v="Home Delivery"/>
    <s v="Yes"/>
    <s v="Customer support was excellent"/>
    <x v="0"/>
    <x v="0"/>
    <x v="0"/>
    <x v="5"/>
    <n v="53.85"/>
    <x v="3"/>
    <s v="Western Region"/>
    <s v="Low"/>
    <s v="August"/>
    <s v="Q3"/>
    <s v="No"/>
    <n v="0"/>
    <n v="8.0775000000000006"/>
    <n v="61.927499999999995"/>
  </r>
  <r>
    <n v="6800"/>
    <s v="R04960"/>
    <x v="117"/>
    <n v="80"/>
    <x v="1"/>
    <x v="7"/>
    <x v="96"/>
    <n v="4"/>
    <x v="1"/>
    <s v="Debit Card"/>
    <s v="In Store"/>
    <s v="Yes"/>
    <m/>
    <x v="4"/>
    <x v="3"/>
    <x v="2"/>
    <x v="5"/>
    <n v="944.78"/>
    <x v="6"/>
    <s v="Western Region"/>
    <s v="Medium"/>
    <s v="December"/>
    <s v="Q4"/>
    <s v="No"/>
    <n v="1"/>
    <n v="141.71699999999998"/>
    <n v="1086.4969999999998"/>
  </r>
  <r>
    <n v="6801"/>
    <s v="R05868"/>
    <x v="526"/>
    <n v="26"/>
    <x v="2"/>
    <x v="4"/>
    <x v="87"/>
    <n v="5"/>
    <x v="1"/>
    <s v="Credit Card"/>
    <s v="Home Delivery"/>
    <s v="Yes"/>
    <s v="Customer support was excellent"/>
    <x v="1"/>
    <x v="0"/>
    <x v="1"/>
    <x v="1"/>
    <n v="828.82"/>
    <x v="5"/>
    <s v="Central Region"/>
    <s v="Medium"/>
    <s v="September"/>
    <s v="Q3"/>
    <s v="No"/>
    <n v="1"/>
    <n v="124.32300000000001"/>
    <n v="953.14300000000003"/>
  </r>
  <r>
    <n v="6802"/>
    <s v="R08899"/>
    <x v="133"/>
    <n v="77"/>
    <x v="0"/>
    <x v="8"/>
    <x v="123"/>
    <n v="5"/>
    <x v="1"/>
    <s v="Debit Card"/>
    <s v="Home Delivery"/>
    <s v="No"/>
    <s v="Very fast delivery"/>
    <x v="1"/>
    <x v="0"/>
    <x v="1"/>
    <x v="5"/>
    <n v="2977.47"/>
    <x v="7"/>
    <s v="Eastern Region"/>
    <s v="Medium"/>
    <s v="July"/>
    <s v="Q3"/>
    <s v="No"/>
    <n v="1"/>
    <n v="446.62049999999994"/>
    <n v="3424.0904999999993"/>
  </r>
  <r>
    <n v="6803"/>
    <s v="R04762"/>
    <x v="351"/>
    <n v="50"/>
    <x v="1"/>
    <x v="2"/>
    <x v="61"/>
    <n v="5"/>
    <x v="1"/>
    <s v="Mobile Payment"/>
    <s v="Click &amp; Collect"/>
    <s v="Yes"/>
    <s v="Would definitely buy again"/>
    <x v="1"/>
    <x v="0"/>
    <x v="1"/>
    <x v="4"/>
    <n v="768.34"/>
    <x v="7"/>
    <s v="Northern Region"/>
    <s v="Medium"/>
    <s v="October"/>
    <s v="Q4"/>
    <s v="No"/>
    <n v="1"/>
    <n v="115.251"/>
    <n v="883.59100000000001"/>
  </r>
  <r>
    <n v="6804"/>
    <s v="R02195"/>
    <x v="431"/>
    <n v="74"/>
    <x v="1"/>
    <x v="6"/>
    <x v="25"/>
    <n v="1"/>
    <x v="0"/>
    <s v="EFT"/>
    <s v="Home Delivery"/>
    <s v="No"/>
    <s v="Easy to assemble"/>
    <x v="3"/>
    <x v="0"/>
    <x v="0"/>
    <x v="5"/>
    <n v="4455.18"/>
    <x v="2"/>
    <s v="Gauteng Region"/>
    <s v="Medium"/>
    <s v="April"/>
    <s v="Q2"/>
    <s v="No"/>
    <n v="0"/>
    <n v="668.27700000000004"/>
    <n v="5123.4570000000003"/>
  </r>
  <r>
    <n v="6805"/>
    <s v="R00883"/>
    <x v="103"/>
    <n v="61"/>
    <x v="2"/>
    <x v="6"/>
    <x v="40"/>
    <n v="4"/>
    <x v="0"/>
    <s v="Cash"/>
    <s v="Click &amp; Collect"/>
    <s v="No"/>
    <s v="Fantastic experience"/>
    <x v="4"/>
    <x v="0"/>
    <x v="1"/>
    <x v="0"/>
    <n v="1619.07"/>
    <x v="7"/>
    <s v="Gauteng Region"/>
    <s v="Medium"/>
    <s v="November"/>
    <s v="Q4"/>
    <s v="No"/>
    <n v="0"/>
    <n v="242.86049999999997"/>
    <n v="1861.9304999999997"/>
  </r>
  <r>
    <n v="6806"/>
    <s v="R05702"/>
    <x v="717"/>
    <n v="18"/>
    <x v="2"/>
    <x v="7"/>
    <x v="85"/>
    <n v="2"/>
    <x v="0"/>
    <s v="Credit Card"/>
    <s v="Home Delivery"/>
    <s v="No"/>
    <s v="Customer support was excellent"/>
    <x v="0"/>
    <x v="0"/>
    <x v="0"/>
    <x v="2"/>
    <n v="812.2"/>
    <x v="2"/>
    <s v="Western Region"/>
    <s v="Medium"/>
    <s v="January"/>
    <s v="Q1"/>
    <s v="No"/>
    <n v="0"/>
    <n v="121.83"/>
    <n v="934.03"/>
  </r>
  <r>
    <n v="6807"/>
    <s v="R05114"/>
    <x v="518"/>
    <n v="80"/>
    <x v="2"/>
    <x v="8"/>
    <x v="16"/>
    <n v="3"/>
    <x v="1"/>
    <s v="EFT"/>
    <s v="Home Delivery"/>
    <s v="Yes"/>
    <s v="Worth the money"/>
    <x v="2"/>
    <x v="0"/>
    <x v="0"/>
    <x v="5"/>
    <n v="368.99"/>
    <x v="0"/>
    <s v="Eastern Region"/>
    <s v="Low"/>
    <s v="April"/>
    <s v="Q2"/>
    <s v="No"/>
    <n v="1"/>
    <n v="55.348500000000001"/>
    <n v="424.33849999999995"/>
  </r>
  <r>
    <n v="6808"/>
    <s v="R00558"/>
    <x v="162"/>
    <n v="41"/>
    <x v="1"/>
    <x v="6"/>
    <x v="31"/>
    <n v="1"/>
    <x v="0"/>
    <s v="EFT"/>
    <s v="In Store"/>
    <s v="Yes"/>
    <s v="Product exceeded expectations"/>
    <x v="3"/>
    <x v="0"/>
    <x v="0"/>
    <x v="3"/>
    <n v="294.33"/>
    <x v="4"/>
    <s v="Gauteng Region"/>
    <s v="Low"/>
    <s v="April"/>
    <s v="Q2"/>
    <s v="No"/>
    <n v="0"/>
    <n v="44.149499999999996"/>
    <n v="338.47949999999997"/>
  </r>
  <r>
    <n v="6809"/>
    <s v="R08261"/>
    <x v="645"/>
    <n v="66"/>
    <x v="0"/>
    <x v="0"/>
    <x v="30"/>
    <n v="3"/>
    <x v="0"/>
    <s v="Debit Card"/>
    <s v="Home Delivery"/>
    <s v="No"/>
    <s v="Fits perfectly"/>
    <x v="2"/>
    <x v="0"/>
    <x v="0"/>
    <x v="5"/>
    <n v="2962.6"/>
    <x v="2"/>
    <s v="Northern Region"/>
    <s v="Medium"/>
    <s v="July"/>
    <s v="Q3"/>
    <s v="No"/>
    <n v="0"/>
    <n v="444.39"/>
    <n v="3406.99"/>
  </r>
  <r>
    <n v="6810"/>
    <s v="R05140"/>
    <x v="189"/>
    <m/>
    <x v="2"/>
    <x v="0"/>
    <x v="13"/>
    <n v="5"/>
    <x v="1"/>
    <s v="Credit Card"/>
    <s v="In Store"/>
    <s v="Yes"/>
    <s v="Very fast delivery"/>
    <x v="1"/>
    <x v="0"/>
    <x v="1"/>
    <x v="6"/>
    <n v="3576.97"/>
    <x v="5"/>
    <s v="Northern Region"/>
    <s v="Medium"/>
    <s v="January"/>
    <s v="Q1"/>
    <s v="No"/>
    <n v="1"/>
    <n v="536.54549999999995"/>
    <n v="4113.5154999999995"/>
  </r>
  <r>
    <n v="6811"/>
    <s v="R01208"/>
    <x v="226"/>
    <n v="69"/>
    <x v="1"/>
    <x v="8"/>
    <x v="94"/>
    <n v="2"/>
    <x v="0"/>
    <s v="Cash"/>
    <s v="Click &amp; Collect"/>
    <s v="No"/>
    <s v="Item missing accessories"/>
    <x v="0"/>
    <x v="1"/>
    <x v="1"/>
    <x v="5"/>
    <n v="1746.77"/>
    <x v="5"/>
    <s v="Eastern Region"/>
    <s v="Medium"/>
    <s v="February"/>
    <s v="Q1"/>
    <s v="No"/>
    <n v="0"/>
    <n v="262.01549999999997"/>
    <n v="2008.7854999999997"/>
  </r>
  <r>
    <n v="6812"/>
    <s v="R07569"/>
    <x v="686"/>
    <n v="54"/>
    <x v="1"/>
    <x v="3"/>
    <x v="94"/>
    <n v="2"/>
    <x v="0"/>
    <s v="EFT"/>
    <s v="In Store"/>
    <s v="Yes"/>
    <s v="Excellent product"/>
    <x v="0"/>
    <x v="0"/>
    <x v="0"/>
    <x v="4"/>
    <n v="1746.77"/>
    <x v="5"/>
    <s v="Central Region"/>
    <s v="Medium"/>
    <s v="August"/>
    <s v="Q3"/>
    <s v="No"/>
    <n v="0"/>
    <n v="262.01549999999997"/>
    <n v="2008.7854999999997"/>
  </r>
  <r>
    <n v="6813"/>
    <s v="R08063"/>
    <x v="180"/>
    <n v="65"/>
    <x v="0"/>
    <x v="4"/>
    <x v="55"/>
    <n v="1"/>
    <x v="0"/>
    <s v="Credit Card"/>
    <s v="Click &amp; Collect"/>
    <s v="Yes"/>
    <s v="Helpful staff"/>
    <x v="3"/>
    <x v="0"/>
    <x v="0"/>
    <x v="5"/>
    <n v="324.35000000000002"/>
    <x v="8"/>
    <s v="Central Region"/>
    <s v="Low"/>
    <s v="September"/>
    <s v="Q3"/>
    <s v="No"/>
    <n v="0"/>
    <n v="48.652500000000003"/>
    <n v="373.0025"/>
  </r>
  <r>
    <n v="6814"/>
    <s v="R01511"/>
    <x v="271"/>
    <n v="50"/>
    <x v="1"/>
    <x v="7"/>
    <x v="100"/>
    <n v="1"/>
    <x v="0"/>
    <s v="Mobile Payment"/>
    <s v="Click &amp; Collect"/>
    <s v="No"/>
    <s v="Looks premium"/>
    <x v="3"/>
    <x v="0"/>
    <x v="0"/>
    <x v="4"/>
    <n v="5432.76"/>
    <x v="5"/>
    <s v="Western Region"/>
    <s v="High"/>
    <s v="January"/>
    <s v="Q1"/>
    <s v="Yes"/>
    <n v="0"/>
    <n v="814.91399999999999"/>
    <n v="6247.674"/>
  </r>
  <r>
    <n v="6815"/>
    <s v="R06996"/>
    <x v="729"/>
    <n v="27"/>
    <x v="2"/>
    <x v="0"/>
    <x v="54"/>
    <n v="2"/>
    <x v="1"/>
    <s v="Cash"/>
    <s v="Click &amp; Collect"/>
    <s v="No"/>
    <s v="Customer support was excellent"/>
    <x v="0"/>
    <x v="0"/>
    <x v="0"/>
    <x v="1"/>
    <n v="1940.64"/>
    <x v="4"/>
    <s v="Northern Region"/>
    <s v="Medium"/>
    <s v="April"/>
    <s v="Q2"/>
    <s v="No"/>
    <n v="1"/>
    <n v="291.096"/>
    <n v="2231.7359999999999"/>
  </r>
  <r>
    <n v="6816"/>
    <s v="R03830"/>
    <x v="398"/>
    <n v="70"/>
    <x v="2"/>
    <x v="7"/>
    <x v="106"/>
    <n v="5"/>
    <x v="0"/>
    <s v="Credit Card"/>
    <s v="Home Delivery"/>
    <s v="Yes"/>
    <s v="Product was disappointing"/>
    <x v="1"/>
    <x v="1"/>
    <x v="0"/>
    <x v="5"/>
    <n v="74.72"/>
    <x v="3"/>
    <s v="Western Region"/>
    <s v="Low"/>
    <s v="September"/>
    <s v="Q3"/>
    <s v="No"/>
    <n v="0"/>
    <n v="11.208"/>
    <n v="85.927999999999997"/>
  </r>
  <r>
    <n v="6817"/>
    <s v="R03733"/>
    <x v="385"/>
    <n v="35"/>
    <x v="2"/>
    <x v="8"/>
    <x v="98"/>
    <n v="4"/>
    <x v="1"/>
    <s v="Credit Card"/>
    <s v="Click &amp; Collect"/>
    <s v="Yes"/>
    <s v="Would definitely buy again"/>
    <x v="4"/>
    <x v="0"/>
    <x v="1"/>
    <x v="3"/>
    <n v="40.11"/>
    <x v="3"/>
    <s v="Eastern Region"/>
    <s v="Low"/>
    <s v="March"/>
    <s v="Q1"/>
    <s v="No"/>
    <n v="1"/>
    <n v="6.0164999999999997"/>
    <n v="46.126499999999993"/>
  </r>
  <r>
    <n v="6819"/>
    <s v="R03212"/>
    <x v="137"/>
    <n v="64"/>
    <x v="2"/>
    <x v="6"/>
    <x v="6"/>
    <n v="1"/>
    <x v="0"/>
    <s v="Credit Card"/>
    <s v="In Store"/>
    <s v="Yes"/>
    <s v="Average quality"/>
    <x v="3"/>
    <x v="2"/>
    <x v="0"/>
    <x v="0"/>
    <n v="409.06"/>
    <x v="5"/>
    <s v="Gauteng Region"/>
    <s v="Low"/>
    <s v="February"/>
    <s v="Q1"/>
    <s v="No"/>
    <n v="0"/>
    <n v="61.358999999999995"/>
    <n v="470.41899999999998"/>
  </r>
  <r>
    <n v="6820"/>
    <s v="R03631"/>
    <x v="603"/>
    <n v="20"/>
    <x v="0"/>
    <x v="8"/>
    <x v="35"/>
    <n v="2"/>
    <x v="1"/>
    <s v="Debit Card"/>
    <s v="Home Delivery"/>
    <s v="Yes"/>
    <s v="Average quality"/>
    <x v="0"/>
    <x v="2"/>
    <x v="0"/>
    <x v="2"/>
    <n v="6710.27"/>
    <x v="5"/>
    <s v="Eastern Region"/>
    <s v="High"/>
    <s v="December"/>
    <s v="Q4"/>
    <s v="Yes"/>
    <n v="1"/>
    <n v="1006.5405000000001"/>
    <n v="7716.8104999999996"/>
  </r>
  <r>
    <n v="6821"/>
    <s v="R01709"/>
    <x v="202"/>
    <m/>
    <x v="1"/>
    <x v="5"/>
    <x v="79"/>
    <n v="1"/>
    <x v="1"/>
    <s v="Cash"/>
    <s v="In Store"/>
    <s v="No"/>
    <s v="Packaging could improve"/>
    <x v="3"/>
    <x v="2"/>
    <x v="0"/>
    <x v="6"/>
    <n v="283.57"/>
    <x v="0"/>
    <s v="Western Region"/>
    <s v="Low"/>
    <s v="November"/>
    <s v="Q4"/>
    <s v="No"/>
    <n v="1"/>
    <n v="42.535499999999999"/>
    <n v="326.10549999999995"/>
  </r>
  <r>
    <n v="6822"/>
    <s v="R01846"/>
    <x v="165"/>
    <n v="22"/>
    <x v="2"/>
    <x v="2"/>
    <x v="106"/>
    <n v="3"/>
    <x v="0"/>
    <s v="Credit Card"/>
    <s v="Click &amp; Collect"/>
    <s v="Yes"/>
    <s v="Item missing accessories"/>
    <x v="2"/>
    <x v="1"/>
    <x v="0"/>
    <x v="2"/>
    <n v="74.72"/>
    <x v="3"/>
    <s v="Northern Region"/>
    <s v="Low"/>
    <s v="July"/>
    <s v="Q3"/>
    <s v="No"/>
    <n v="0"/>
    <n v="11.208"/>
    <n v="85.927999999999997"/>
  </r>
  <r>
    <n v="6824"/>
    <s v="R05986"/>
    <x v="245"/>
    <n v="27"/>
    <x v="0"/>
    <x v="1"/>
    <x v="93"/>
    <n v="1"/>
    <x v="1"/>
    <s v="Cash"/>
    <s v="Home Delivery"/>
    <s v="Yes"/>
    <s v="Great customer service"/>
    <x v="3"/>
    <x v="0"/>
    <x v="0"/>
    <x v="1"/>
    <n v="34.200000000000003"/>
    <x v="3"/>
    <s v="Southern Region"/>
    <s v="Low"/>
    <s v="January"/>
    <s v="Q1"/>
    <s v="No"/>
    <n v="1"/>
    <n v="5.13"/>
    <n v="39.33"/>
  </r>
  <r>
    <n v="6825"/>
    <s v="R01141"/>
    <x v="443"/>
    <n v="64"/>
    <x v="2"/>
    <x v="2"/>
    <x v="68"/>
    <n v="2"/>
    <x v="1"/>
    <s v="Credit Card"/>
    <s v="Home Delivery"/>
    <s v="No"/>
    <s v="Great customer service"/>
    <x v="0"/>
    <x v="0"/>
    <x v="0"/>
    <x v="0"/>
    <n v="6698.54"/>
    <x v="6"/>
    <s v="Northern Region"/>
    <s v="High"/>
    <s v="July"/>
    <s v="Q3"/>
    <s v="Yes"/>
    <n v="1"/>
    <n v="1004.7809999999999"/>
    <n v="7703.320999999999"/>
  </r>
  <r>
    <n v="6826"/>
    <s v="R03163"/>
    <x v="396"/>
    <n v="31"/>
    <x v="0"/>
    <x v="4"/>
    <x v="117"/>
    <n v="1"/>
    <x v="0"/>
    <s v="Debit Card"/>
    <s v="In Store"/>
    <s v="Yes"/>
    <s v="Customer support was excellent"/>
    <x v="3"/>
    <x v="0"/>
    <x v="0"/>
    <x v="1"/>
    <n v="6581.78"/>
    <x v="6"/>
    <s v="Central Region"/>
    <s v="High"/>
    <s v="September"/>
    <s v="Q3"/>
    <s v="Yes"/>
    <n v="0"/>
    <n v="987.26699999999994"/>
    <n v="7569.0469999999996"/>
  </r>
  <r>
    <n v="6827"/>
    <s v="R06208"/>
    <x v="646"/>
    <n v="71"/>
    <x v="2"/>
    <x v="5"/>
    <x v="21"/>
    <n v="2"/>
    <x v="1"/>
    <s v="Mobile Payment"/>
    <s v="Click &amp; Collect"/>
    <s v="No"/>
    <s v="Item missing accessories"/>
    <x v="0"/>
    <x v="1"/>
    <x v="1"/>
    <x v="5"/>
    <n v="369.57"/>
    <x v="0"/>
    <s v="Western Region"/>
    <s v="Low"/>
    <s v="April"/>
    <s v="Q2"/>
    <s v="No"/>
    <n v="1"/>
    <n v="55.435499999999998"/>
    <n v="425.00549999999998"/>
  </r>
  <r>
    <n v="6828"/>
    <s v="R02047"/>
    <x v="194"/>
    <n v="56"/>
    <x v="1"/>
    <x v="2"/>
    <x v="16"/>
    <n v="4"/>
    <x v="0"/>
    <s v="Credit Card"/>
    <s v="Click &amp; Collect"/>
    <s v="Yes"/>
    <s v="Long waiting time"/>
    <x v="4"/>
    <x v="1"/>
    <x v="0"/>
    <x v="0"/>
    <n v="368.99"/>
    <x v="0"/>
    <s v="Northern Region"/>
    <s v="Low"/>
    <s v="November"/>
    <s v="Q4"/>
    <s v="No"/>
    <n v="0"/>
    <n v="55.348500000000001"/>
    <n v="424.33849999999995"/>
  </r>
  <r>
    <n v="6829"/>
    <s v="R03731"/>
    <x v="79"/>
    <n v="74"/>
    <x v="1"/>
    <x v="2"/>
    <x v="17"/>
    <n v="5"/>
    <x v="0"/>
    <s v="Cash"/>
    <s v="Click &amp; Collect"/>
    <s v="No"/>
    <s v="Exactly as advertised"/>
    <x v="1"/>
    <x v="0"/>
    <x v="1"/>
    <x v="5"/>
    <n v="471.63"/>
    <x v="1"/>
    <s v="Northern Region"/>
    <s v="Low"/>
    <s v="February"/>
    <s v="Q1"/>
    <s v="No"/>
    <n v="0"/>
    <n v="70.744500000000002"/>
    <n v="542.3744999999999"/>
  </r>
  <r>
    <n v="6830"/>
    <s v="R01910"/>
    <x v="425"/>
    <n v="74"/>
    <x v="2"/>
    <x v="6"/>
    <x v="62"/>
    <n v="1"/>
    <x v="0"/>
    <s v="Credit Card"/>
    <s v="In Store"/>
    <s v="No"/>
    <s v="Would definitely buy again"/>
    <x v="3"/>
    <x v="0"/>
    <x v="0"/>
    <x v="5"/>
    <n v="2951.61"/>
    <x v="1"/>
    <s v="Gauteng Region"/>
    <s v="Medium"/>
    <s v="November"/>
    <s v="Q4"/>
    <s v="No"/>
    <n v="0"/>
    <n v="442.74150000000003"/>
    <n v="3394.3514999999998"/>
  </r>
  <r>
    <n v="6831"/>
    <s v="R07548"/>
    <x v="41"/>
    <n v="32"/>
    <x v="0"/>
    <x v="0"/>
    <x v="103"/>
    <n v="2"/>
    <x v="0"/>
    <s v="Cash"/>
    <s v="In Store"/>
    <s v="Yes"/>
    <s v="Would definitely buy again"/>
    <x v="0"/>
    <x v="0"/>
    <x v="0"/>
    <x v="1"/>
    <n v="103.4"/>
    <x v="3"/>
    <s v="Northern Region"/>
    <s v="Low"/>
    <s v="July"/>
    <s v="Q3"/>
    <s v="No"/>
    <n v="0"/>
    <n v="15.51"/>
    <n v="118.91"/>
  </r>
  <r>
    <n v="6832"/>
    <s v="R02661"/>
    <x v="242"/>
    <n v="53"/>
    <x v="2"/>
    <x v="1"/>
    <x v="46"/>
    <n v="5"/>
    <x v="0"/>
    <s v="Credit Card"/>
    <s v="Click &amp; Collect"/>
    <s v="Yes"/>
    <s v="Product was disappointing"/>
    <x v="1"/>
    <x v="1"/>
    <x v="0"/>
    <x v="4"/>
    <n v="3755.73"/>
    <x v="2"/>
    <s v="Southern Region"/>
    <s v="Medium"/>
    <s v="October"/>
    <s v="Q4"/>
    <s v="No"/>
    <n v="0"/>
    <n v="563.35950000000003"/>
    <n v="4319.0895"/>
  </r>
  <r>
    <n v="6833"/>
    <s v="R00657"/>
    <x v="217"/>
    <n v="49"/>
    <x v="1"/>
    <x v="0"/>
    <x v="123"/>
    <n v="4"/>
    <x v="0"/>
    <s v="EFT"/>
    <s v="In Store"/>
    <s v="Yes"/>
    <s v="Long waiting time"/>
    <x v="4"/>
    <x v="1"/>
    <x v="0"/>
    <x v="4"/>
    <n v="2977.47"/>
    <x v="7"/>
    <s v="Northern Region"/>
    <s v="Medium"/>
    <s v="October"/>
    <s v="Q4"/>
    <s v="No"/>
    <n v="0"/>
    <n v="446.62049999999994"/>
    <n v="3424.0904999999993"/>
  </r>
  <r>
    <n v="6834"/>
    <s v="R06661"/>
    <x v="341"/>
    <n v="44"/>
    <x v="2"/>
    <x v="0"/>
    <x v="11"/>
    <n v="2"/>
    <x v="0"/>
    <s v="Cash"/>
    <s v="Click &amp; Collect"/>
    <s v="No"/>
    <s v="Exactly as advertised"/>
    <x v="0"/>
    <x v="0"/>
    <x v="0"/>
    <x v="3"/>
    <n v="231.22"/>
    <x v="1"/>
    <s v="Northern Region"/>
    <s v="Low"/>
    <s v="August"/>
    <s v="Q3"/>
    <s v="No"/>
    <n v="0"/>
    <n v="34.683"/>
    <n v="265.90299999999996"/>
  </r>
  <r>
    <n v="6837"/>
    <s v="R00999"/>
    <x v="474"/>
    <n v="70"/>
    <x v="0"/>
    <x v="0"/>
    <x v="8"/>
    <n v="2"/>
    <x v="0"/>
    <s v="EFT"/>
    <s v="Click &amp; Collect"/>
    <s v="Yes"/>
    <s v="Customer support was excellent"/>
    <x v="0"/>
    <x v="0"/>
    <x v="0"/>
    <x v="5"/>
    <n v="5390.8"/>
    <x v="6"/>
    <s v="Northern Region"/>
    <s v="High"/>
    <s v="November"/>
    <s v="Q4"/>
    <s v="Yes"/>
    <n v="0"/>
    <n v="808.62"/>
    <n v="6199.42"/>
  </r>
  <r>
    <n v="6838"/>
    <s v="R08974"/>
    <x v="22"/>
    <n v="32"/>
    <x v="2"/>
    <x v="6"/>
    <x v="25"/>
    <n v="1"/>
    <x v="1"/>
    <s v="EFT"/>
    <s v="In Store"/>
    <s v="Yes"/>
    <m/>
    <x v="3"/>
    <x v="3"/>
    <x v="2"/>
    <x v="1"/>
    <n v="4455.18"/>
    <x v="2"/>
    <s v="Gauteng Region"/>
    <s v="Medium"/>
    <s v="February"/>
    <s v="Q1"/>
    <s v="No"/>
    <n v="1"/>
    <n v="668.27700000000004"/>
    <n v="5123.4570000000003"/>
  </r>
  <r>
    <n v="6839"/>
    <s v="R02835"/>
    <x v="657"/>
    <n v="51"/>
    <x v="1"/>
    <x v="7"/>
    <x v="97"/>
    <n v="3"/>
    <x v="1"/>
    <s v="EFT"/>
    <s v="Home Delivery"/>
    <s v="Yes"/>
    <s v="Easy to assemble"/>
    <x v="2"/>
    <x v="0"/>
    <x v="0"/>
    <x v="4"/>
    <n v="2906.97"/>
    <x v="7"/>
    <s v="Western Region"/>
    <s v="Medium"/>
    <s v="April"/>
    <s v="Q2"/>
    <s v="No"/>
    <n v="1"/>
    <n v="436.04549999999995"/>
    <n v="3343.0154999999995"/>
  </r>
  <r>
    <n v="6840"/>
    <s v="R09320"/>
    <x v="421"/>
    <n v="41"/>
    <x v="2"/>
    <x v="7"/>
    <x v="105"/>
    <n v="4"/>
    <x v="0"/>
    <s v="Credit Card"/>
    <s v="Home Delivery"/>
    <s v="No"/>
    <s v="Helpful staff"/>
    <x v="4"/>
    <x v="0"/>
    <x v="1"/>
    <x v="3"/>
    <n v="96.11"/>
    <x v="8"/>
    <s v="Western Region"/>
    <s v="Low"/>
    <s v="March"/>
    <s v="Q1"/>
    <s v="No"/>
    <n v="0"/>
    <n v="14.416499999999999"/>
    <n v="110.52649999999998"/>
  </r>
  <r>
    <n v="6842"/>
    <s v="R01238"/>
    <x v="137"/>
    <n v="41"/>
    <x v="2"/>
    <x v="7"/>
    <x v="22"/>
    <n v="4"/>
    <x v="0"/>
    <s v="Cash"/>
    <s v="Home Delivery"/>
    <s v="No"/>
    <s v="Exactly as advertised"/>
    <x v="4"/>
    <x v="0"/>
    <x v="1"/>
    <x v="3"/>
    <n v="1734"/>
    <x v="7"/>
    <s v="Western Region"/>
    <s v="Medium"/>
    <s v="February"/>
    <s v="Q1"/>
    <s v="No"/>
    <n v="0"/>
    <n v="260.09999999999997"/>
    <n v="1994.1"/>
  </r>
  <r>
    <n v="6843"/>
    <s v="R02152"/>
    <x v="509"/>
    <n v="64"/>
    <x v="0"/>
    <x v="7"/>
    <x v="21"/>
    <n v="1"/>
    <x v="1"/>
    <s v="Cash"/>
    <s v="In Store"/>
    <s v="Yes"/>
    <s v="Very fast delivery"/>
    <x v="3"/>
    <x v="0"/>
    <x v="0"/>
    <x v="0"/>
    <n v="369.57"/>
    <x v="0"/>
    <s v="Western Region"/>
    <s v="Low"/>
    <s v="December"/>
    <s v="Q4"/>
    <s v="No"/>
    <n v="1"/>
    <n v="55.435499999999998"/>
    <n v="425.00549999999998"/>
  </r>
  <r>
    <n v="6844"/>
    <s v="R08175"/>
    <x v="622"/>
    <n v="67"/>
    <x v="1"/>
    <x v="5"/>
    <x v="81"/>
    <n v="3"/>
    <x v="1"/>
    <s v="Debit Card"/>
    <s v="Click &amp; Collect"/>
    <s v="Yes"/>
    <s v="Instructions unclear"/>
    <x v="2"/>
    <x v="2"/>
    <x v="1"/>
    <x v="5"/>
    <n v="375.53"/>
    <x v="4"/>
    <s v="Western Region"/>
    <s v="Low"/>
    <s v="July"/>
    <s v="Q3"/>
    <s v="No"/>
    <n v="1"/>
    <n v="56.329499999999996"/>
    <n v="431.85949999999991"/>
  </r>
  <r>
    <n v="6845"/>
    <s v="R09841"/>
    <x v="93"/>
    <n v="80"/>
    <x v="2"/>
    <x v="6"/>
    <x v="77"/>
    <n v="2"/>
    <x v="0"/>
    <s v="Debit Card"/>
    <s v="Home Delivery"/>
    <s v="Yes"/>
    <s v="Product was disappointing"/>
    <x v="0"/>
    <x v="1"/>
    <x v="1"/>
    <x v="5"/>
    <n v="353.21"/>
    <x v="3"/>
    <s v="Gauteng Region"/>
    <s v="Low"/>
    <s v="March"/>
    <s v="Q1"/>
    <s v="No"/>
    <n v="0"/>
    <n v="52.981499999999997"/>
    <n v="406.19149999999996"/>
  </r>
  <r>
    <n v="6846"/>
    <s v="R07428"/>
    <x v="458"/>
    <n v="21"/>
    <x v="1"/>
    <x v="0"/>
    <x v="25"/>
    <n v="3"/>
    <x v="0"/>
    <s v="Debit Card"/>
    <s v="Click &amp; Collect"/>
    <s v="Yes"/>
    <s v="Very fast delivery"/>
    <x v="2"/>
    <x v="0"/>
    <x v="0"/>
    <x v="2"/>
    <n v="4455.18"/>
    <x v="2"/>
    <s v="Northern Region"/>
    <s v="Medium"/>
    <s v="January"/>
    <s v="Q1"/>
    <s v="No"/>
    <n v="0"/>
    <n v="668.27700000000004"/>
    <n v="5123.4570000000003"/>
  </r>
  <r>
    <n v="6848"/>
    <s v="R06579"/>
    <x v="198"/>
    <n v="48"/>
    <x v="2"/>
    <x v="7"/>
    <x v="120"/>
    <n v="4"/>
    <x v="0"/>
    <s v="Debit Card"/>
    <s v="In Store"/>
    <s v="Yes"/>
    <s v="Packaging could improve"/>
    <x v="4"/>
    <x v="2"/>
    <x v="0"/>
    <x v="4"/>
    <n v="1233.45"/>
    <x v="1"/>
    <s v="Western Region"/>
    <s v="Medium"/>
    <s v="October"/>
    <s v="Q4"/>
    <s v="No"/>
    <n v="0"/>
    <n v="185.01750000000001"/>
    <n v="1418.4675"/>
  </r>
  <r>
    <n v="6849"/>
    <s v="R05092"/>
    <x v="259"/>
    <n v="45"/>
    <x v="0"/>
    <x v="5"/>
    <x v="13"/>
    <n v="3"/>
    <x v="0"/>
    <s v="Cash"/>
    <s v="Home Delivery"/>
    <s v="No"/>
    <s v="Helpful staff"/>
    <x v="2"/>
    <x v="0"/>
    <x v="0"/>
    <x v="4"/>
    <n v="3576.97"/>
    <x v="5"/>
    <s v="Western Region"/>
    <s v="Medium"/>
    <s v="March"/>
    <s v="Q1"/>
    <s v="No"/>
    <n v="0"/>
    <n v="536.54549999999995"/>
    <n v="4113.5154999999995"/>
  </r>
  <r>
    <n v="6850"/>
    <s v="R02187"/>
    <x v="566"/>
    <n v="59"/>
    <x v="0"/>
    <x v="0"/>
    <x v="4"/>
    <n v="4"/>
    <x v="1"/>
    <s v="Mobile Payment"/>
    <s v="In Store"/>
    <s v="No"/>
    <s v="Fantastic experience"/>
    <x v="4"/>
    <x v="0"/>
    <x v="1"/>
    <x v="0"/>
    <n v="1951.09"/>
    <x v="0"/>
    <s v="Northern Region"/>
    <s v="Medium"/>
    <s v="November"/>
    <s v="Q4"/>
    <s v="No"/>
    <n v="1"/>
    <n v="292.6635"/>
    <n v="2243.7534999999998"/>
  </r>
  <r>
    <n v="6851"/>
    <s v="R01135"/>
    <x v="137"/>
    <n v="79"/>
    <x v="0"/>
    <x v="7"/>
    <x v="86"/>
    <n v="2"/>
    <x v="1"/>
    <s v="Cash"/>
    <s v="Click &amp; Collect"/>
    <s v="Yes"/>
    <s v="Excellent value"/>
    <x v="0"/>
    <x v="0"/>
    <x v="0"/>
    <x v="5"/>
    <n v="5258.73"/>
    <x v="2"/>
    <s v="Western Region"/>
    <s v="High"/>
    <s v="February"/>
    <s v="Q1"/>
    <s v="Yes"/>
    <n v="1"/>
    <n v="788.80949999999996"/>
    <n v="6047.539499999999"/>
  </r>
  <r>
    <n v="6852"/>
    <s v="R05005"/>
    <x v="40"/>
    <n v="18"/>
    <x v="0"/>
    <x v="5"/>
    <x v="10"/>
    <n v="3"/>
    <x v="0"/>
    <s v="Debit Card"/>
    <s v="In Store"/>
    <s v="No"/>
    <s v="Fantastic experience"/>
    <x v="2"/>
    <x v="0"/>
    <x v="0"/>
    <x v="2"/>
    <n v="276.82"/>
    <x v="7"/>
    <s v="Western Region"/>
    <s v="Low"/>
    <s v="March"/>
    <s v="Q1"/>
    <s v="No"/>
    <n v="0"/>
    <n v="41.522999999999996"/>
    <n v="318.34299999999996"/>
  </r>
  <r>
    <n v="6854"/>
    <s v="R01304"/>
    <x v="149"/>
    <n v="18"/>
    <x v="1"/>
    <x v="2"/>
    <x v="120"/>
    <n v="5"/>
    <x v="0"/>
    <s v="Mobile Payment"/>
    <s v="In Store"/>
    <s v="Yes"/>
    <s v="Worth the money"/>
    <x v="1"/>
    <x v="0"/>
    <x v="1"/>
    <x v="2"/>
    <n v="1233.45"/>
    <x v="1"/>
    <s v="Northern Region"/>
    <s v="Medium"/>
    <s v="November"/>
    <s v="Q4"/>
    <s v="No"/>
    <n v="0"/>
    <n v="185.01750000000001"/>
    <n v="1418.4675"/>
  </r>
  <r>
    <n v="6855"/>
    <s v="R08598"/>
    <x v="450"/>
    <n v="79"/>
    <x v="2"/>
    <x v="2"/>
    <x v="34"/>
    <n v="2"/>
    <x v="0"/>
    <s v="Cash"/>
    <s v="Click &amp; Collect"/>
    <s v="No"/>
    <s v="Product was disappointing"/>
    <x v="0"/>
    <x v="1"/>
    <x v="1"/>
    <x v="5"/>
    <n v="14729.04"/>
    <x v="6"/>
    <s v="Northern Region"/>
    <s v="High"/>
    <s v="December"/>
    <s v="Q4"/>
    <s v="Yes"/>
    <n v="0"/>
    <n v="2209.3560000000002"/>
    <n v="16938.396000000001"/>
  </r>
  <r>
    <n v="6856"/>
    <s v="R01628"/>
    <x v="545"/>
    <n v="46"/>
    <x v="2"/>
    <x v="0"/>
    <x v="108"/>
    <n v="4"/>
    <x v="1"/>
    <s v="Cash"/>
    <s v="In Store"/>
    <s v="No"/>
    <s v="Arrived damaged"/>
    <x v="4"/>
    <x v="1"/>
    <x v="0"/>
    <x v="4"/>
    <n v="880.49"/>
    <x v="5"/>
    <s v="Northern Region"/>
    <s v="Medium"/>
    <s v="September"/>
    <s v="Q3"/>
    <s v="No"/>
    <n v="1"/>
    <n v="132.0735"/>
    <n v="1012.5635"/>
  </r>
  <r>
    <n v="6857"/>
    <s v="R08114"/>
    <x v="689"/>
    <n v="61"/>
    <x v="2"/>
    <x v="3"/>
    <x v="102"/>
    <n v="3"/>
    <x v="1"/>
    <s v="EFT"/>
    <s v="Home Delivery"/>
    <s v="No"/>
    <s v="Easy online ordering"/>
    <x v="2"/>
    <x v="0"/>
    <x v="0"/>
    <x v="0"/>
    <n v="996.44"/>
    <x v="2"/>
    <s v="Central Region"/>
    <s v="Medium"/>
    <s v="May"/>
    <s v="Q2"/>
    <s v="No"/>
    <n v="1"/>
    <n v="149.46600000000001"/>
    <n v="1145.9059999999999"/>
  </r>
  <r>
    <n v="6860"/>
    <s v="R00359"/>
    <x v="509"/>
    <n v="32"/>
    <x v="0"/>
    <x v="7"/>
    <x v="10"/>
    <n v="4"/>
    <x v="0"/>
    <s v="Credit Card"/>
    <s v="In Store"/>
    <s v="Yes"/>
    <s v="Excellent value"/>
    <x v="4"/>
    <x v="0"/>
    <x v="1"/>
    <x v="1"/>
    <n v="276.82"/>
    <x v="7"/>
    <s v="Western Region"/>
    <s v="Low"/>
    <s v="December"/>
    <s v="Q4"/>
    <s v="No"/>
    <n v="0"/>
    <n v="41.522999999999996"/>
    <n v="318.34299999999996"/>
  </r>
  <r>
    <n v="6861"/>
    <s v="R00139"/>
    <x v="89"/>
    <n v="48"/>
    <x v="0"/>
    <x v="8"/>
    <x v="59"/>
    <n v="1"/>
    <x v="0"/>
    <s v="Debit Card"/>
    <s v="In Store"/>
    <s v="Yes"/>
    <s v="Product was disappointing"/>
    <x v="3"/>
    <x v="1"/>
    <x v="1"/>
    <x v="4"/>
    <n v="8798.49"/>
    <x v="4"/>
    <s v="Eastern Region"/>
    <s v="High"/>
    <s v="September"/>
    <s v="Q3"/>
    <s v="Yes"/>
    <n v="0"/>
    <n v="1319.7735"/>
    <n v="10118.263499999999"/>
  </r>
  <r>
    <n v="6862"/>
    <s v="R00300"/>
    <x v="323"/>
    <n v="61"/>
    <x v="1"/>
    <x v="8"/>
    <x v="84"/>
    <n v="5"/>
    <x v="1"/>
    <s v="Cash"/>
    <s v="Click &amp; Collect"/>
    <s v="No"/>
    <s v="Exactly as advertised"/>
    <x v="1"/>
    <x v="0"/>
    <x v="1"/>
    <x v="0"/>
    <n v="27.35"/>
    <x v="3"/>
    <s v="Eastern Region"/>
    <s v="Low"/>
    <s v="May"/>
    <s v="Q2"/>
    <s v="No"/>
    <n v="1"/>
    <n v="4.1025"/>
    <n v="31.452500000000001"/>
  </r>
  <r>
    <n v="6863"/>
    <s v="R01557"/>
    <x v="374"/>
    <n v="52"/>
    <x v="2"/>
    <x v="2"/>
    <x v="39"/>
    <n v="1"/>
    <x v="1"/>
    <s v="Credit Card"/>
    <s v="In Store"/>
    <s v="No"/>
    <m/>
    <x v="3"/>
    <x v="3"/>
    <x v="2"/>
    <x v="4"/>
    <n v="24904.86"/>
    <x v="6"/>
    <s v="Northern Region"/>
    <s v="High"/>
    <s v="November"/>
    <s v="Q4"/>
    <s v="Yes"/>
    <n v="1"/>
    <n v="3735.7289999999998"/>
    <n v="28640.589"/>
  </r>
  <r>
    <n v="6864"/>
    <s v="R05100"/>
    <x v="432"/>
    <m/>
    <x v="0"/>
    <x v="1"/>
    <x v="120"/>
    <n v="5"/>
    <x v="0"/>
    <s v="Cash"/>
    <s v="In Store"/>
    <s v="Yes"/>
    <s v="Helpful staff"/>
    <x v="1"/>
    <x v="0"/>
    <x v="1"/>
    <x v="6"/>
    <n v="1233.45"/>
    <x v="1"/>
    <s v="Southern Region"/>
    <s v="Medium"/>
    <s v="October"/>
    <s v="Q4"/>
    <s v="No"/>
    <n v="0"/>
    <n v="185.01750000000001"/>
    <n v="1418.4675"/>
  </r>
  <r>
    <n v="6865"/>
    <s v="R00383"/>
    <x v="254"/>
    <n v="38"/>
    <x v="1"/>
    <x v="7"/>
    <x v="14"/>
    <n v="5"/>
    <x v="1"/>
    <s v="Debit Card"/>
    <s v="In Store"/>
    <s v="Yes"/>
    <s v="Item missing accessories"/>
    <x v="1"/>
    <x v="1"/>
    <x v="0"/>
    <x v="3"/>
    <n v="1440.59"/>
    <x v="1"/>
    <s v="Western Region"/>
    <s v="Medium"/>
    <s v="November"/>
    <s v="Q4"/>
    <s v="No"/>
    <n v="1"/>
    <n v="216.08849999999998"/>
    <n v="1656.6784999999998"/>
  </r>
  <r>
    <n v="6866"/>
    <s v="R08441"/>
    <x v="639"/>
    <n v="55"/>
    <x v="0"/>
    <x v="7"/>
    <x v="98"/>
    <n v="2"/>
    <x v="1"/>
    <s v="Debit Card"/>
    <s v="In Store"/>
    <s v="Yes"/>
    <s v="Looks premium"/>
    <x v="0"/>
    <x v="0"/>
    <x v="0"/>
    <x v="0"/>
    <n v="40.11"/>
    <x v="3"/>
    <s v="Western Region"/>
    <s v="Low"/>
    <s v="February"/>
    <s v="Q1"/>
    <s v="No"/>
    <n v="1"/>
    <n v="6.0164999999999997"/>
    <n v="46.126499999999993"/>
  </r>
  <r>
    <n v="6867"/>
    <s v="R07179"/>
    <x v="690"/>
    <n v="58"/>
    <x v="0"/>
    <x v="2"/>
    <x v="92"/>
    <n v="4"/>
    <x v="0"/>
    <s v="Mobile Payment"/>
    <s v="Home Delivery"/>
    <s v="Yes"/>
    <s v="Worth the money"/>
    <x v="4"/>
    <x v="0"/>
    <x v="1"/>
    <x v="0"/>
    <n v="2217.0300000000002"/>
    <x v="8"/>
    <s v="Northern Region"/>
    <s v="Medium"/>
    <s v="December"/>
    <s v="Q4"/>
    <s v="No"/>
    <n v="0"/>
    <n v="332.55450000000002"/>
    <n v="2549.5844999999999"/>
  </r>
  <r>
    <n v="6869"/>
    <s v="R03181"/>
    <x v="2"/>
    <n v="59"/>
    <x v="0"/>
    <x v="4"/>
    <x v="17"/>
    <n v="2"/>
    <x v="0"/>
    <s v="Credit Card"/>
    <s v="In Store"/>
    <s v="No"/>
    <s v="Easy to assemble"/>
    <x v="0"/>
    <x v="0"/>
    <x v="0"/>
    <x v="0"/>
    <n v="471.63"/>
    <x v="1"/>
    <s v="Central Region"/>
    <s v="Low"/>
    <s v="April"/>
    <s v="Q2"/>
    <s v="No"/>
    <n v="0"/>
    <n v="70.744500000000002"/>
    <n v="542.3744999999999"/>
  </r>
  <r>
    <n v="6870"/>
    <s v="R01440"/>
    <x v="345"/>
    <n v="23"/>
    <x v="0"/>
    <x v="0"/>
    <x v="57"/>
    <n v="4"/>
    <x v="1"/>
    <s v="Debit Card"/>
    <s v="In Store"/>
    <s v="Yes"/>
    <s v="Helpful staff"/>
    <x v="4"/>
    <x v="0"/>
    <x v="1"/>
    <x v="2"/>
    <n v="551.66"/>
    <x v="0"/>
    <s v="Northern Region"/>
    <s v="Medium"/>
    <s v="January"/>
    <s v="Q1"/>
    <s v="No"/>
    <n v="1"/>
    <n v="82.748999999999995"/>
    <n v="634.40899999999988"/>
  </r>
  <r>
    <n v="6871"/>
    <s v="R07370"/>
    <x v="606"/>
    <n v="35"/>
    <x v="2"/>
    <x v="5"/>
    <x v="110"/>
    <n v="2"/>
    <x v="1"/>
    <s v="Cash"/>
    <s v="Click &amp; Collect"/>
    <s v="Yes"/>
    <s v="Average quality"/>
    <x v="0"/>
    <x v="2"/>
    <x v="0"/>
    <x v="3"/>
    <n v="2216.12"/>
    <x v="1"/>
    <s v="Western Region"/>
    <s v="Medium"/>
    <s v="May"/>
    <s v="Q2"/>
    <s v="No"/>
    <n v="1"/>
    <n v="332.41799999999995"/>
    <n v="2548.5379999999996"/>
  </r>
  <r>
    <n v="6872"/>
    <s v="R05674"/>
    <x v="121"/>
    <n v="33"/>
    <x v="1"/>
    <x v="8"/>
    <x v="60"/>
    <n v="3"/>
    <x v="0"/>
    <s v="Debit Card"/>
    <s v="Click &amp; Collect"/>
    <s v="No"/>
    <s v="Fits perfectly"/>
    <x v="2"/>
    <x v="0"/>
    <x v="0"/>
    <x v="1"/>
    <n v="5064"/>
    <x v="2"/>
    <s v="Eastern Region"/>
    <s v="High"/>
    <s v="March"/>
    <s v="Q1"/>
    <s v="Yes"/>
    <n v="0"/>
    <n v="759.6"/>
    <n v="5823.5999999999995"/>
  </r>
  <r>
    <n v="6873"/>
    <s v="R00947"/>
    <x v="359"/>
    <n v="18"/>
    <x v="1"/>
    <x v="6"/>
    <x v="75"/>
    <n v="1"/>
    <x v="0"/>
    <s v="Mobile Payment"/>
    <s v="Click &amp; Collect"/>
    <s v="No"/>
    <s v="Would definitely buy again"/>
    <x v="3"/>
    <x v="0"/>
    <x v="0"/>
    <x v="2"/>
    <n v="4841.7700000000004"/>
    <x v="7"/>
    <s v="Gauteng Region"/>
    <s v="Medium"/>
    <s v="July"/>
    <s v="Q3"/>
    <s v="No"/>
    <n v="0"/>
    <n v="726.26550000000009"/>
    <n v="5568.0355"/>
  </r>
  <r>
    <n v="6874"/>
    <s v="R02391"/>
    <x v="120"/>
    <n v="31"/>
    <x v="0"/>
    <x v="5"/>
    <x v="100"/>
    <n v="1"/>
    <x v="1"/>
    <s v="Mobile Payment"/>
    <s v="Home Delivery"/>
    <s v="No"/>
    <s v="Exactly as advertised"/>
    <x v="3"/>
    <x v="0"/>
    <x v="0"/>
    <x v="1"/>
    <n v="5432.76"/>
    <x v="5"/>
    <s v="Western Region"/>
    <s v="High"/>
    <s v="August"/>
    <s v="Q3"/>
    <s v="Yes"/>
    <n v="1"/>
    <n v="814.91399999999999"/>
    <n v="6247.674"/>
  </r>
  <r>
    <n v="6875"/>
    <s v="R05499"/>
    <x v="21"/>
    <n v="44"/>
    <x v="2"/>
    <x v="1"/>
    <x v="57"/>
    <n v="4"/>
    <x v="1"/>
    <s v="Debit Card"/>
    <s v="Click &amp; Collect"/>
    <s v="No"/>
    <s v="Excellent value"/>
    <x v="4"/>
    <x v="0"/>
    <x v="1"/>
    <x v="3"/>
    <n v="551.66"/>
    <x v="0"/>
    <s v="Southern Region"/>
    <s v="Medium"/>
    <s v="November"/>
    <s v="Q4"/>
    <s v="No"/>
    <n v="1"/>
    <n v="82.748999999999995"/>
    <n v="634.40899999999988"/>
  </r>
  <r>
    <n v="6876"/>
    <s v="R07307"/>
    <x v="213"/>
    <n v="28"/>
    <x v="0"/>
    <x v="4"/>
    <x v="107"/>
    <n v="3"/>
    <x v="0"/>
    <s v="EFT"/>
    <s v="Click &amp; Collect"/>
    <s v="Yes"/>
    <s v="Customer support was excellent"/>
    <x v="2"/>
    <x v="0"/>
    <x v="0"/>
    <x v="1"/>
    <n v="2413.3000000000002"/>
    <x v="6"/>
    <s v="Central Region"/>
    <s v="Medium"/>
    <s v="October"/>
    <s v="Q4"/>
    <s v="No"/>
    <n v="0"/>
    <n v="361.995"/>
    <n v="2775.2950000000001"/>
  </r>
  <r>
    <n v="6877"/>
    <s v="R09372"/>
    <x v="252"/>
    <n v="53"/>
    <x v="1"/>
    <x v="5"/>
    <x v="104"/>
    <n v="1"/>
    <x v="0"/>
    <s v="Mobile Payment"/>
    <s v="In Store"/>
    <s v="No"/>
    <m/>
    <x v="3"/>
    <x v="3"/>
    <x v="2"/>
    <x v="4"/>
    <n v="274.49"/>
    <x v="1"/>
    <s v="Western Region"/>
    <s v="Low"/>
    <s v="February"/>
    <s v="Q1"/>
    <s v="No"/>
    <n v="0"/>
    <n v="41.173499999999997"/>
    <n v="315.6635"/>
  </r>
  <r>
    <n v="6878"/>
    <s v="R02722"/>
    <x v="478"/>
    <n v="66"/>
    <x v="1"/>
    <x v="7"/>
    <x v="33"/>
    <n v="3"/>
    <x v="1"/>
    <s v="EFT"/>
    <s v="In Store"/>
    <s v="Yes"/>
    <s v="Easy to assemble"/>
    <x v="2"/>
    <x v="0"/>
    <x v="0"/>
    <x v="5"/>
    <n v="440.87"/>
    <x v="7"/>
    <s v="Western Region"/>
    <s v="Low"/>
    <s v="February"/>
    <s v="Q1"/>
    <s v="No"/>
    <n v="1"/>
    <n v="66.130499999999998"/>
    <n v="507.00049999999999"/>
  </r>
  <r>
    <n v="6880"/>
    <s v="R07666"/>
    <x v="345"/>
    <n v="65"/>
    <x v="0"/>
    <x v="6"/>
    <x v="29"/>
    <n v="3"/>
    <x v="1"/>
    <s v="EFT"/>
    <s v="In Store"/>
    <s v="No"/>
    <s v="Worth the money"/>
    <x v="2"/>
    <x v="0"/>
    <x v="0"/>
    <x v="5"/>
    <n v="1355.08"/>
    <x v="2"/>
    <s v="Gauteng Region"/>
    <s v="Medium"/>
    <s v="January"/>
    <s v="Q1"/>
    <s v="No"/>
    <n v="1"/>
    <n v="203.26199999999997"/>
    <n v="1558.3419999999999"/>
  </r>
  <r>
    <n v="6881"/>
    <s v="R03237"/>
    <x v="310"/>
    <n v="44"/>
    <x v="2"/>
    <x v="2"/>
    <x v="15"/>
    <n v="4"/>
    <x v="1"/>
    <s v="Mobile Payment"/>
    <s v="Click &amp; Collect"/>
    <s v="No"/>
    <s v="Instructions unclear"/>
    <x v="4"/>
    <x v="2"/>
    <x v="0"/>
    <x v="3"/>
    <n v="869.65"/>
    <x v="4"/>
    <s v="Northern Region"/>
    <s v="Medium"/>
    <s v="June"/>
    <s v="Q2"/>
    <s v="No"/>
    <n v="1"/>
    <n v="130.44749999999999"/>
    <n v="1000.0974999999999"/>
  </r>
  <r>
    <n v="6882"/>
    <s v="R03141"/>
    <x v="702"/>
    <n v="78"/>
    <x v="1"/>
    <x v="0"/>
    <x v="68"/>
    <n v="3"/>
    <x v="1"/>
    <s v="Cash"/>
    <s v="Click &amp; Collect"/>
    <s v="Yes"/>
    <s v="Exactly as advertised"/>
    <x v="2"/>
    <x v="0"/>
    <x v="0"/>
    <x v="5"/>
    <n v="6698.54"/>
    <x v="6"/>
    <s v="Northern Region"/>
    <s v="High"/>
    <s v="December"/>
    <s v="Q4"/>
    <s v="Yes"/>
    <n v="1"/>
    <n v="1004.7809999999999"/>
    <n v="7703.320999999999"/>
  </r>
  <r>
    <n v="6883"/>
    <s v="R04164"/>
    <x v="47"/>
    <n v="65"/>
    <x v="2"/>
    <x v="6"/>
    <x v="114"/>
    <n v="1"/>
    <x v="0"/>
    <s v="Debit Card"/>
    <s v="Home Delivery"/>
    <s v="No"/>
    <s v="Customer support was excellent"/>
    <x v="3"/>
    <x v="0"/>
    <x v="0"/>
    <x v="5"/>
    <n v="338.79"/>
    <x v="0"/>
    <s v="Gauteng Region"/>
    <s v="Low"/>
    <s v="May"/>
    <s v="Q2"/>
    <s v="No"/>
    <n v="0"/>
    <n v="50.8185"/>
    <n v="389.60849999999999"/>
  </r>
  <r>
    <n v="6884"/>
    <s v="R09028"/>
    <x v="281"/>
    <n v="44"/>
    <x v="2"/>
    <x v="2"/>
    <x v="31"/>
    <n v="1"/>
    <x v="1"/>
    <s v="Cash"/>
    <s v="Home Delivery"/>
    <s v="Yes"/>
    <s v="Highly recommend"/>
    <x v="3"/>
    <x v="0"/>
    <x v="0"/>
    <x v="3"/>
    <n v="294.33"/>
    <x v="4"/>
    <s v="Northern Region"/>
    <s v="Low"/>
    <s v="May"/>
    <s v="Q2"/>
    <s v="No"/>
    <n v="1"/>
    <n v="44.149499999999996"/>
    <n v="338.47949999999997"/>
  </r>
  <r>
    <n v="6885"/>
    <s v="R03808"/>
    <x v="703"/>
    <n v="76"/>
    <x v="0"/>
    <x v="7"/>
    <x v="2"/>
    <n v="4"/>
    <x v="0"/>
    <s v="Cash"/>
    <s v="In Store"/>
    <s v="Yes"/>
    <s v="Highly recommend"/>
    <x v="4"/>
    <x v="0"/>
    <x v="1"/>
    <x v="5"/>
    <n v="230.14"/>
    <x v="2"/>
    <s v="Western Region"/>
    <s v="Low"/>
    <s v="August"/>
    <s v="Q3"/>
    <s v="No"/>
    <n v="0"/>
    <n v="34.520999999999994"/>
    <n v="264.66099999999994"/>
  </r>
  <r>
    <n v="6887"/>
    <s v="R08834"/>
    <x v="161"/>
    <n v="26"/>
    <x v="1"/>
    <x v="1"/>
    <x v="65"/>
    <n v="4"/>
    <x v="1"/>
    <s v="Debit Card"/>
    <s v="Click &amp; Collect"/>
    <s v="Yes"/>
    <s v="Product was disappointing"/>
    <x v="4"/>
    <x v="1"/>
    <x v="0"/>
    <x v="1"/>
    <n v="45.96"/>
    <x v="3"/>
    <s v="Southern Region"/>
    <s v="Low"/>
    <s v="March"/>
    <s v="Q1"/>
    <s v="No"/>
    <n v="1"/>
    <n v="6.8940000000000001"/>
    <n v="52.853999999999999"/>
  </r>
  <r>
    <n v="6888"/>
    <s v="R09044"/>
    <x v="709"/>
    <n v="25"/>
    <x v="2"/>
    <x v="1"/>
    <x v="111"/>
    <n v="2"/>
    <x v="0"/>
    <s v="Debit Card"/>
    <s v="Home Delivery"/>
    <s v="No"/>
    <s v="Excellent product"/>
    <x v="0"/>
    <x v="0"/>
    <x v="0"/>
    <x v="1"/>
    <n v="4507.63"/>
    <x v="2"/>
    <s v="Southern Region"/>
    <s v="Medium"/>
    <s v="January"/>
    <s v="Q1"/>
    <s v="No"/>
    <n v="0"/>
    <n v="676.14449999999999"/>
    <n v="5183.7744999999995"/>
  </r>
  <r>
    <n v="6889"/>
    <s v="R06782"/>
    <x v="546"/>
    <n v="52"/>
    <x v="0"/>
    <x v="3"/>
    <x v="86"/>
    <n v="2"/>
    <x v="0"/>
    <s v="EFT"/>
    <s v="In Store"/>
    <s v="Yes"/>
    <s v="Fits perfectly"/>
    <x v="0"/>
    <x v="0"/>
    <x v="0"/>
    <x v="4"/>
    <n v="5258.73"/>
    <x v="2"/>
    <s v="Central Region"/>
    <s v="High"/>
    <s v="October"/>
    <s v="Q4"/>
    <s v="Yes"/>
    <n v="0"/>
    <n v="788.80949999999996"/>
    <n v="6047.539499999999"/>
  </r>
  <r>
    <n v="6890"/>
    <s v="R08316"/>
    <x v="373"/>
    <n v="21"/>
    <x v="0"/>
    <x v="0"/>
    <x v="72"/>
    <n v="5"/>
    <x v="0"/>
    <s v="Debit Card"/>
    <s v="Home Delivery"/>
    <s v="Yes"/>
    <s v="Poor packaging"/>
    <x v="1"/>
    <x v="1"/>
    <x v="0"/>
    <x v="2"/>
    <n v="16291.52"/>
    <x v="5"/>
    <s v="Northern Region"/>
    <s v="High"/>
    <s v="March"/>
    <s v="Q1"/>
    <s v="Yes"/>
    <n v="0"/>
    <n v="2443.7280000000001"/>
    <n v="18735.248"/>
  </r>
  <r>
    <n v="6891"/>
    <s v="R04155"/>
    <x v="144"/>
    <n v="74"/>
    <x v="0"/>
    <x v="4"/>
    <x v="117"/>
    <n v="5"/>
    <x v="0"/>
    <s v="Cash"/>
    <s v="Home Delivery"/>
    <s v="No"/>
    <s v="Excellent product"/>
    <x v="1"/>
    <x v="0"/>
    <x v="1"/>
    <x v="5"/>
    <n v="6581.78"/>
    <x v="6"/>
    <s v="Central Region"/>
    <s v="High"/>
    <s v="November"/>
    <s v="Q4"/>
    <s v="Yes"/>
    <n v="0"/>
    <n v="987.26699999999994"/>
    <n v="7569.0469999999996"/>
  </r>
  <r>
    <n v="6893"/>
    <s v="R00797"/>
    <x v="181"/>
    <n v="78"/>
    <x v="0"/>
    <x v="1"/>
    <x v="119"/>
    <n v="3"/>
    <x v="0"/>
    <s v="EFT"/>
    <s v="Click &amp; Collect"/>
    <s v="Yes"/>
    <s v="Easy to assemble"/>
    <x v="2"/>
    <x v="0"/>
    <x v="0"/>
    <x v="5"/>
    <n v="618.72"/>
    <x v="2"/>
    <s v="Southern Region"/>
    <s v="Medium"/>
    <s v="November"/>
    <s v="Q4"/>
    <s v="No"/>
    <n v="0"/>
    <n v="92.808000000000007"/>
    <n v="711.52800000000002"/>
  </r>
  <r>
    <n v="6894"/>
    <s v="R02417"/>
    <x v="396"/>
    <n v="55"/>
    <x v="2"/>
    <x v="3"/>
    <x v="53"/>
    <n v="4"/>
    <x v="1"/>
    <s v="EFT"/>
    <s v="Click &amp; Collect"/>
    <s v="No"/>
    <s v="Easy online ordering"/>
    <x v="4"/>
    <x v="0"/>
    <x v="1"/>
    <x v="0"/>
    <n v="22574.95"/>
    <x v="6"/>
    <s v="Central Region"/>
    <s v="High"/>
    <s v="September"/>
    <s v="Q3"/>
    <s v="Yes"/>
    <n v="1"/>
    <n v="3386.2424999999998"/>
    <n v="25961.192499999997"/>
  </r>
  <r>
    <n v="6896"/>
    <s v="R06140"/>
    <x v="690"/>
    <n v="57"/>
    <x v="2"/>
    <x v="8"/>
    <x v="58"/>
    <n v="4"/>
    <x v="1"/>
    <s v="EFT"/>
    <s v="In Store"/>
    <s v="Yes"/>
    <s v="Instructions unclear"/>
    <x v="4"/>
    <x v="2"/>
    <x v="0"/>
    <x v="0"/>
    <n v="2603.98"/>
    <x v="0"/>
    <s v="Eastern Region"/>
    <s v="Medium"/>
    <s v="December"/>
    <s v="Q4"/>
    <s v="No"/>
    <n v="1"/>
    <n v="390.59699999999998"/>
    <n v="2994.5769999999998"/>
  </r>
  <r>
    <n v="6897"/>
    <s v="R00786"/>
    <x v="248"/>
    <n v="70"/>
    <x v="2"/>
    <x v="2"/>
    <x v="43"/>
    <n v="2"/>
    <x v="1"/>
    <s v="EFT"/>
    <s v="Click &amp; Collect"/>
    <s v="No"/>
    <m/>
    <x v="0"/>
    <x v="3"/>
    <x v="2"/>
    <x v="5"/>
    <n v="755.66"/>
    <x v="7"/>
    <s v="Northern Region"/>
    <s v="Medium"/>
    <s v="January"/>
    <s v="Q1"/>
    <s v="No"/>
    <n v="1"/>
    <n v="113.34899999999999"/>
    <n v="869.0089999999999"/>
  </r>
  <r>
    <n v="6898"/>
    <s v="R07301"/>
    <x v="459"/>
    <n v="50"/>
    <x v="2"/>
    <x v="7"/>
    <x v="71"/>
    <n v="2"/>
    <x v="0"/>
    <s v="Mobile Payment"/>
    <s v="Click &amp; Collect"/>
    <s v="No"/>
    <s v="Looks premium"/>
    <x v="0"/>
    <x v="0"/>
    <x v="0"/>
    <x v="4"/>
    <n v="1171.25"/>
    <x v="4"/>
    <s v="Western Region"/>
    <s v="Medium"/>
    <s v="December"/>
    <s v="Q4"/>
    <s v="No"/>
    <n v="0"/>
    <n v="175.6875"/>
    <n v="1346.9375"/>
  </r>
  <r>
    <n v="6899"/>
    <s v="R06790"/>
    <x v="619"/>
    <n v="47"/>
    <x v="1"/>
    <x v="6"/>
    <x v="64"/>
    <n v="2"/>
    <x v="0"/>
    <s v="Cash"/>
    <s v="In Store"/>
    <s v="No"/>
    <s v="Easy to assemble"/>
    <x v="0"/>
    <x v="0"/>
    <x v="0"/>
    <x v="4"/>
    <n v="119.63"/>
    <x v="3"/>
    <s v="Gauteng Region"/>
    <s v="Low"/>
    <s v="October"/>
    <s v="Q4"/>
    <s v="No"/>
    <n v="0"/>
    <n v="17.944499999999998"/>
    <n v="137.57449999999997"/>
  </r>
  <r>
    <n v="6900"/>
    <s v="R03159"/>
    <x v="186"/>
    <n v="66"/>
    <x v="0"/>
    <x v="8"/>
    <x v="38"/>
    <n v="4"/>
    <x v="1"/>
    <s v="EFT"/>
    <s v="In Store"/>
    <s v="Yes"/>
    <s v="Very fast delivery"/>
    <x v="4"/>
    <x v="0"/>
    <x v="1"/>
    <x v="5"/>
    <n v="3715.65"/>
    <x v="5"/>
    <s v="Eastern Region"/>
    <s v="Medium"/>
    <s v="December"/>
    <s v="Q4"/>
    <s v="No"/>
    <n v="1"/>
    <n v="557.34749999999997"/>
    <n v="4272.9974999999995"/>
  </r>
  <r>
    <n v="6901"/>
    <s v="R00124"/>
    <x v="594"/>
    <n v="18"/>
    <x v="1"/>
    <x v="8"/>
    <x v="66"/>
    <n v="4"/>
    <x v="1"/>
    <s v="Cash"/>
    <s v="Home Delivery"/>
    <s v="Yes"/>
    <s v="Easy online ordering"/>
    <x v="4"/>
    <x v="0"/>
    <x v="1"/>
    <x v="2"/>
    <n v="759.97"/>
    <x v="8"/>
    <s v="Eastern Region"/>
    <s v="Medium"/>
    <s v="December"/>
    <s v="Q4"/>
    <s v="No"/>
    <n v="1"/>
    <n v="113.99550000000001"/>
    <n v="873.96550000000002"/>
  </r>
  <r>
    <n v="6902"/>
    <s v="R09602"/>
    <x v="613"/>
    <n v="22"/>
    <x v="1"/>
    <x v="6"/>
    <x v="35"/>
    <n v="5"/>
    <x v="1"/>
    <s v="Debit Card"/>
    <s v="Home Delivery"/>
    <s v="Yes"/>
    <s v="Very comfortable"/>
    <x v="1"/>
    <x v="0"/>
    <x v="1"/>
    <x v="2"/>
    <n v="6710.27"/>
    <x v="5"/>
    <s v="Gauteng Region"/>
    <s v="High"/>
    <s v="March"/>
    <s v="Q1"/>
    <s v="Yes"/>
    <n v="1"/>
    <n v="1006.5405000000001"/>
    <n v="7716.8104999999996"/>
  </r>
  <r>
    <n v="6903"/>
    <s v="R07518"/>
    <x v="125"/>
    <m/>
    <x v="2"/>
    <x v="6"/>
    <x v="88"/>
    <n v="1"/>
    <x v="0"/>
    <s v="Debit Card"/>
    <s v="Home Delivery"/>
    <s v="No"/>
    <s v="Long waiting time"/>
    <x v="3"/>
    <x v="1"/>
    <x v="1"/>
    <x v="6"/>
    <n v="529.15"/>
    <x v="0"/>
    <s v="Gauteng Region"/>
    <s v="Medium"/>
    <s v="July"/>
    <s v="Q3"/>
    <s v="No"/>
    <n v="0"/>
    <n v="79.372499999999988"/>
    <n v="608.52249999999992"/>
  </r>
  <r>
    <n v="6904"/>
    <s v="R02173"/>
    <x v="532"/>
    <n v="33"/>
    <x v="0"/>
    <x v="0"/>
    <x v="112"/>
    <n v="1"/>
    <x v="1"/>
    <s v="Cash"/>
    <s v="Click &amp; Collect"/>
    <s v="No"/>
    <m/>
    <x v="3"/>
    <x v="3"/>
    <x v="2"/>
    <x v="1"/>
    <n v="1482.94"/>
    <x v="5"/>
    <s v="Northern Region"/>
    <s v="Medium"/>
    <s v="April"/>
    <s v="Q2"/>
    <s v="No"/>
    <n v="1"/>
    <n v="222.441"/>
    <n v="1705.3809999999999"/>
  </r>
  <r>
    <n v="6905"/>
    <s v="R02170"/>
    <x v="93"/>
    <m/>
    <x v="2"/>
    <x v="0"/>
    <x v="101"/>
    <n v="5"/>
    <x v="0"/>
    <s v="EFT"/>
    <s v="In Store"/>
    <s v="Yes"/>
    <s v="Would definitely buy again"/>
    <x v="1"/>
    <x v="0"/>
    <x v="1"/>
    <x v="6"/>
    <n v="886.51"/>
    <x v="1"/>
    <s v="Northern Region"/>
    <s v="Medium"/>
    <s v="March"/>
    <s v="Q1"/>
    <s v="No"/>
    <n v="0"/>
    <n v="132.97649999999999"/>
    <n v="1019.4864999999999"/>
  </r>
  <r>
    <n v="6906"/>
    <s v="R07110"/>
    <x v="87"/>
    <n v="58"/>
    <x v="2"/>
    <x v="4"/>
    <x v="26"/>
    <n v="4"/>
    <x v="0"/>
    <s v="Mobile Payment"/>
    <s v="In Store"/>
    <s v="Yes"/>
    <s v="Delivery delayed"/>
    <x v="4"/>
    <x v="1"/>
    <x v="0"/>
    <x v="0"/>
    <n v="27815.439999999999"/>
    <x v="6"/>
    <s v="Central Region"/>
    <s v="High"/>
    <s v="August"/>
    <s v="Q3"/>
    <s v="Yes"/>
    <n v="0"/>
    <n v="4172.3159999999998"/>
    <n v="31987.755999999998"/>
  </r>
  <r>
    <n v="6907"/>
    <s v="R04010"/>
    <x v="104"/>
    <n v="39"/>
    <x v="0"/>
    <x v="5"/>
    <x v="43"/>
    <n v="1"/>
    <x v="0"/>
    <s v="Cash"/>
    <s v="Home Delivery"/>
    <s v="No"/>
    <s v="Fantastic experience"/>
    <x v="3"/>
    <x v="0"/>
    <x v="0"/>
    <x v="3"/>
    <n v="755.66"/>
    <x v="7"/>
    <s v="Western Region"/>
    <s v="Medium"/>
    <s v="November"/>
    <s v="Q4"/>
    <s v="No"/>
    <n v="0"/>
    <n v="113.34899999999999"/>
    <n v="869.0089999999999"/>
  </r>
  <r>
    <n v="6908"/>
    <s v="R09438"/>
    <x v="425"/>
    <n v="28"/>
    <x v="2"/>
    <x v="1"/>
    <x v="10"/>
    <n v="3"/>
    <x v="0"/>
    <s v="Cash"/>
    <s v="Home Delivery"/>
    <s v="Yes"/>
    <s v="Product exceeded expectations"/>
    <x v="2"/>
    <x v="0"/>
    <x v="0"/>
    <x v="1"/>
    <n v="276.82"/>
    <x v="7"/>
    <s v="Southern Region"/>
    <s v="Low"/>
    <s v="November"/>
    <s v="Q4"/>
    <s v="No"/>
    <n v="0"/>
    <n v="41.522999999999996"/>
    <n v="318.34299999999996"/>
  </r>
  <r>
    <n v="6909"/>
    <s v="R04341"/>
    <x v="418"/>
    <n v="29"/>
    <x v="2"/>
    <x v="2"/>
    <x v="10"/>
    <n v="2"/>
    <x v="1"/>
    <s v="Mobile Payment"/>
    <s v="Home Delivery"/>
    <s v="No"/>
    <s v="Average quality"/>
    <x v="0"/>
    <x v="2"/>
    <x v="0"/>
    <x v="1"/>
    <n v="276.82"/>
    <x v="7"/>
    <s v="Northern Region"/>
    <s v="Low"/>
    <s v="March"/>
    <s v="Q1"/>
    <s v="No"/>
    <n v="1"/>
    <n v="41.522999999999996"/>
    <n v="318.34299999999996"/>
  </r>
  <r>
    <n v="6910"/>
    <s v="R00911"/>
    <x v="452"/>
    <n v="61"/>
    <x v="2"/>
    <x v="8"/>
    <x v="70"/>
    <n v="2"/>
    <x v="1"/>
    <s v="Debit Card"/>
    <s v="In Store"/>
    <s v="Yes"/>
    <s v="Highly recommend"/>
    <x v="0"/>
    <x v="0"/>
    <x v="0"/>
    <x v="0"/>
    <n v="605.1"/>
    <x v="8"/>
    <s v="Eastern Region"/>
    <s v="Medium"/>
    <s v="September"/>
    <s v="Q3"/>
    <s v="No"/>
    <n v="1"/>
    <n v="90.765000000000001"/>
    <n v="695.86500000000001"/>
  </r>
  <r>
    <n v="6911"/>
    <s v="R06269"/>
    <x v="442"/>
    <n v="77"/>
    <x v="0"/>
    <x v="4"/>
    <x v="116"/>
    <n v="2"/>
    <x v="1"/>
    <s v="Credit Card"/>
    <s v="In Store"/>
    <s v="No"/>
    <s v="Poor packaging"/>
    <x v="0"/>
    <x v="1"/>
    <x v="1"/>
    <x v="5"/>
    <n v="11052.57"/>
    <x v="6"/>
    <s v="Central Region"/>
    <s v="High"/>
    <s v="September"/>
    <s v="Q3"/>
    <s v="Yes"/>
    <n v="1"/>
    <n v="1657.8854999999999"/>
    <n v="12710.455499999998"/>
  </r>
  <r>
    <n v="6912"/>
    <s v="R08025"/>
    <x v="289"/>
    <n v="31"/>
    <x v="0"/>
    <x v="2"/>
    <x v="113"/>
    <n v="4"/>
    <x v="1"/>
    <s v="EFT"/>
    <s v="In Store"/>
    <s v="No"/>
    <s v="Product exceeded expectations"/>
    <x v="4"/>
    <x v="0"/>
    <x v="1"/>
    <x v="1"/>
    <n v="2572.02"/>
    <x v="7"/>
    <s v="Northern Region"/>
    <s v="Medium"/>
    <s v="March"/>
    <s v="Q1"/>
    <s v="No"/>
    <n v="1"/>
    <n v="385.803"/>
    <n v="2957.8229999999999"/>
  </r>
  <r>
    <n v="6913"/>
    <s v="R02310"/>
    <x v="374"/>
    <n v="25"/>
    <x v="0"/>
    <x v="2"/>
    <x v="90"/>
    <n v="2"/>
    <x v="1"/>
    <s v="Mobile Payment"/>
    <s v="Home Delivery"/>
    <s v="Yes"/>
    <s v="Fits perfectly"/>
    <x v="0"/>
    <x v="0"/>
    <x v="0"/>
    <x v="1"/>
    <n v="16523.5"/>
    <x v="6"/>
    <s v="Northern Region"/>
    <s v="High"/>
    <s v="November"/>
    <s v="Q4"/>
    <s v="Yes"/>
    <n v="1"/>
    <n v="2478.5250000000001"/>
    <n v="19002.024999999998"/>
  </r>
  <r>
    <n v="6914"/>
    <s v="R09804"/>
    <x v="312"/>
    <n v="23"/>
    <x v="1"/>
    <x v="4"/>
    <x v="18"/>
    <n v="2"/>
    <x v="1"/>
    <s v="Mobile Payment"/>
    <s v="In Store"/>
    <s v="Yes"/>
    <s v="Average quality"/>
    <x v="0"/>
    <x v="2"/>
    <x v="0"/>
    <x v="2"/>
    <n v="1712.08"/>
    <x v="7"/>
    <s v="Central Region"/>
    <s v="Medium"/>
    <s v="August"/>
    <s v="Q3"/>
    <s v="No"/>
    <n v="1"/>
    <n v="256.81199999999995"/>
    <n v="1968.8919999999998"/>
  </r>
  <r>
    <n v="6915"/>
    <s v="R03635"/>
    <x v="57"/>
    <n v="23"/>
    <x v="1"/>
    <x v="1"/>
    <x v="114"/>
    <n v="4"/>
    <x v="1"/>
    <s v="Credit Card"/>
    <s v="Home Delivery"/>
    <s v="No"/>
    <s v="Highly recommend"/>
    <x v="4"/>
    <x v="0"/>
    <x v="1"/>
    <x v="2"/>
    <n v="338.79"/>
    <x v="0"/>
    <s v="Southern Region"/>
    <s v="Low"/>
    <s v="July"/>
    <s v="Q3"/>
    <s v="No"/>
    <n v="1"/>
    <n v="50.8185"/>
    <n v="389.60849999999999"/>
  </r>
  <r>
    <n v="6916"/>
    <s v="R01258"/>
    <x v="579"/>
    <n v="48"/>
    <x v="1"/>
    <x v="2"/>
    <x v="15"/>
    <n v="5"/>
    <x v="1"/>
    <s v="Credit Card"/>
    <s v="Click &amp; Collect"/>
    <s v="Yes"/>
    <s v="Product exceeded expectations"/>
    <x v="1"/>
    <x v="0"/>
    <x v="1"/>
    <x v="4"/>
    <n v="869.65"/>
    <x v="4"/>
    <s v="Northern Region"/>
    <s v="Medium"/>
    <s v="June"/>
    <s v="Q2"/>
    <s v="No"/>
    <n v="1"/>
    <n v="130.44749999999999"/>
    <n v="1000.0974999999999"/>
  </r>
  <r>
    <n v="6917"/>
    <s v="R06592"/>
    <x v="176"/>
    <n v="18"/>
    <x v="0"/>
    <x v="3"/>
    <x v="116"/>
    <n v="5"/>
    <x v="0"/>
    <s v="Debit Card"/>
    <s v="Home Delivery"/>
    <s v="No"/>
    <s v="Customer support was excellent"/>
    <x v="1"/>
    <x v="0"/>
    <x v="1"/>
    <x v="2"/>
    <n v="11052.57"/>
    <x v="6"/>
    <s v="Central Region"/>
    <s v="High"/>
    <s v="January"/>
    <s v="Q1"/>
    <s v="Yes"/>
    <n v="0"/>
    <n v="1657.8854999999999"/>
    <n v="12710.455499999998"/>
  </r>
  <r>
    <n v="6918"/>
    <s v="R04459"/>
    <x v="32"/>
    <n v="31"/>
    <x v="1"/>
    <x v="3"/>
    <x v="32"/>
    <n v="1"/>
    <x v="1"/>
    <s v="Mobile Payment"/>
    <s v="Home Delivery"/>
    <s v="No"/>
    <s v="Instructions unclear"/>
    <x v="3"/>
    <x v="2"/>
    <x v="0"/>
    <x v="1"/>
    <n v="3086.4"/>
    <x v="7"/>
    <s v="Central Region"/>
    <s v="Medium"/>
    <s v="September"/>
    <s v="Q3"/>
    <s v="No"/>
    <n v="1"/>
    <n v="462.96"/>
    <n v="3549.3599999999997"/>
  </r>
  <r>
    <n v="6920"/>
    <s v="R01179"/>
    <x v="729"/>
    <n v="76"/>
    <x v="2"/>
    <x v="2"/>
    <x v="52"/>
    <n v="1"/>
    <x v="0"/>
    <s v="Debit Card"/>
    <s v="In Store"/>
    <s v="No"/>
    <s v="Easy online ordering"/>
    <x v="3"/>
    <x v="0"/>
    <x v="0"/>
    <x v="5"/>
    <n v="1094.3699999999999"/>
    <x v="8"/>
    <s v="Northern Region"/>
    <s v="Medium"/>
    <s v="April"/>
    <s v="Q2"/>
    <s v="No"/>
    <n v="0"/>
    <n v="164.15549999999999"/>
    <n v="1258.5254999999997"/>
  </r>
  <r>
    <n v="6922"/>
    <s v="R06219"/>
    <x v="653"/>
    <n v="44"/>
    <x v="2"/>
    <x v="6"/>
    <x v="16"/>
    <n v="1"/>
    <x v="0"/>
    <s v="Debit Card"/>
    <s v="In Store"/>
    <s v="Yes"/>
    <s v="Instructions unclear"/>
    <x v="3"/>
    <x v="2"/>
    <x v="0"/>
    <x v="3"/>
    <n v="368.99"/>
    <x v="0"/>
    <s v="Gauteng Region"/>
    <s v="Low"/>
    <s v="December"/>
    <s v="Q4"/>
    <s v="No"/>
    <n v="0"/>
    <n v="55.348500000000001"/>
    <n v="424.33849999999995"/>
  </r>
  <r>
    <n v="6923"/>
    <s v="R03651"/>
    <x v="202"/>
    <n v="37"/>
    <x v="2"/>
    <x v="1"/>
    <x v="37"/>
    <n v="3"/>
    <x v="0"/>
    <s v="Credit Card"/>
    <s v="Home Delivery"/>
    <s v="Yes"/>
    <s v="Highly recommend"/>
    <x v="2"/>
    <x v="0"/>
    <x v="0"/>
    <x v="3"/>
    <n v="54.82"/>
    <x v="3"/>
    <s v="Southern Region"/>
    <s v="Low"/>
    <s v="November"/>
    <s v="Q4"/>
    <s v="No"/>
    <n v="0"/>
    <n v="8.222999999999999"/>
    <n v="63.042999999999992"/>
  </r>
  <r>
    <n v="6924"/>
    <s v="R00443"/>
    <x v="69"/>
    <n v="42"/>
    <x v="0"/>
    <x v="6"/>
    <x v="45"/>
    <n v="3"/>
    <x v="0"/>
    <s v="Credit Card"/>
    <s v="Click &amp; Collect"/>
    <s v="No"/>
    <s v="Average quality"/>
    <x v="2"/>
    <x v="2"/>
    <x v="1"/>
    <x v="3"/>
    <n v="139.72999999999999"/>
    <x v="1"/>
    <s v="Gauteng Region"/>
    <s v="Low"/>
    <s v="January"/>
    <s v="Q1"/>
    <s v="No"/>
    <n v="0"/>
    <n v="20.959499999999998"/>
    <n v="160.68949999999998"/>
  </r>
  <r>
    <n v="6925"/>
    <s v="R03416"/>
    <x v="538"/>
    <n v="70"/>
    <x v="2"/>
    <x v="5"/>
    <x v="35"/>
    <n v="4"/>
    <x v="1"/>
    <s v="Credit Card"/>
    <s v="Home Delivery"/>
    <s v="No"/>
    <s v="Would definitely buy again"/>
    <x v="4"/>
    <x v="0"/>
    <x v="1"/>
    <x v="5"/>
    <n v="6710.27"/>
    <x v="5"/>
    <s v="Western Region"/>
    <s v="High"/>
    <s v="July"/>
    <s v="Q3"/>
    <s v="Yes"/>
    <n v="1"/>
    <n v="1006.5405000000001"/>
    <n v="7716.8104999999996"/>
  </r>
  <r>
    <n v="6926"/>
    <s v="R01400"/>
    <x v="171"/>
    <n v="28"/>
    <x v="1"/>
    <x v="0"/>
    <x v="4"/>
    <n v="4"/>
    <x v="0"/>
    <s v="EFT"/>
    <s v="Click &amp; Collect"/>
    <s v="No"/>
    <s v="Delivery delayed"/>
    <x v="4"/>
    <x v="1"/>
    <x v="0"/>
    <x v="1"/>
    <n v="1951.09"/>
    <x v="0"/>
    <s v="Northern Region"/>
    <s v="Medium"/>
    <s v="August"/>
    <s v="Q3"/>
    <s v="No"/>
    <n v="0"/>
    <n v="292.6635"/>
    <n v="2243.7534999999998"/>
  </r>
  <r>
    <n v="6927"/>
    <s v="R01458"/>
    <x v="392"/>
    <n v="20"/>
    <x v="2"/>
    <x v="0"/>
    <x v="58"/>
    <n v="1"/>
    <x v="1"/>
    <s v="Cash"/>
    <s v="Home Delivery"/>
    <s v="No"/>
    <s v="Fantastic experience"/>
    <x v="3"/>
    <x v="0"/>
    <x v="0"/>
    <x v="2"/>
    <n v="2603.98"/>
    <x v="0"/>
    <s v="Northern Region"/>
    <s v="Medium"/>
    <s v="June"/>
    <s v="Q2"/>
    <s v="No"/>
    <n v="1"/>
    <n v="390.59699999999998"/>
    <n v="2994.5769999999998"/>
  </r>
  <r>
    <n v="6932"/>
    <s v="R03276"/>
    <x v="68"/>
    <n v="55"/>
    <x v="1"/>
    <x v="8"/>
    <x v="5"/>
    <n v="4"/>
    <x v="1"/>
    <s v="EFT"/>
    <s v="Click &amp; Collect"/>
    <s v="Yes"/>
    <s v="Very fast delivery"/>
    <x v="4"/>
    <x v="0"/>
    <x v="1"/>
    <x v="0"/>
    <n v="1158.56"/>
    <x v="4"/>
    <s v="Eastern Region"/>
    <s v="Medium"/>
    <s v="November"/>
    <s v="Q4"/>
    <s v="No"/>
    <n v="1"/>
    <n v="173.78399999999999"/>
    <n v="1332.3439999999998"/>
  </r>
  <r>
    <n v="6934"/>
    <s v="R03700"/>
    <x v="509"/>
    <n v="71"/>
    <x v="2"/>
    <x v="4"/>
    <x v="86"/>
    <n v="1"/>
    <x v="1"/>
    <s v="EFT"/>
    <s v="Click &amp; Collect"/>
    <s v="No"/>
    <s v="Customer support was excellent"/>
    <x v="3"/>
    <x v="0"/>
    <x v="0"/>
    <x v="5"/>
    <n v="5258.73"/>
    <x v="2"/>
    <s v="Central Region"/>
    <s v="High"/>
    <s v="December"/>
    <s v="Q4"/>
    <s v="Yes"/>
    <n v="1"/>
    <n v="788.80949999999996"/>
    <n v="6047.539499999999"/>
  </r>
  <r>
    <n v="6936"/>
    <s v="R00930"/>
    <x v="55"/>
    <n v="25"/>
    <x v="1"/>
    <x v="2"/>
    <x v="116"/>
    <n v="2"/>
    <x v="0"/>
    <s v="Debit Card"/>
    <s v="Home Delivery"/>
    <s v="Yes"/>
    <s v="Easy to assemble"/>
    <x v="0"/>
    <x v="0"/>
    <x v="0"/>
    <x v="1"/>
    <n v="11052.57"/>
    <x v="6"/>
    <s v="Northern Region"/>
    <s v="High"/>
    <s v="July"/>
    <s v="Q3"/>
    <s v="Yes"/>
    <n v="0"/>
    <n v="1657.8854999999999"/>
    <n v="12710.455499999998"/>
  </r>
  <r>
    <n v="6938"/>
    <s v="R06469"/>
    <x v="530"/>
    <n v="35"/>
    <x v="1"/>
    <x v="8"/>
    <x v="1"/>
    <n v="4"/>
    <x v="1"/>
    <s v="Mobile Payment"/>
    <s v="Home Delivery"/>
    <s v="No"/>
    <s v="Long waiting time"/>
    <x v="4"/>
    <x v="1"/>
    <x v="0"/>
    <x v="3"/>
    <n v="444.38"/>
    <x v="1"/>
    <s v="Eastern Region"/>
    <s v="Low"/>
    <s v="June"/>
    <s v="Q2"/>
    <s v="No"/>
    <n v="1"/>
    <n v="66.656999999999996"/>
    <n v="511.03699999999998"/>
  </r>
  <r>
    <n v="6939"/>
    <s v="R08542"/>
    <x v="286"/>
    <n v="61"/>
    <x v="2"/>
    <x v="6"/>
    <x v="96"/>
    <n v="3"/>
    <x v="1"/>
    <s v="Mobile Payment"/>
    <s v="Home Delivery"/>
    <s v="No"/>
    <s v="Looks premium"/>
    <x v="2"/>
    <x v="0"/>
    <x v="0"/>
    <x v="0"/>
    <n v="944.78"/>
    <x v="6"/>
    <s v="Gauteng Region"/>
    <s v="Medium"/>
    <s v="October"/>
    <s v="Q4"/>
    <s v="No"/>
    <n v="1"/>
    <n v="141.71699999999998"/>
    <n v="1086.4969999999998"/>
  </r>
  <r>
    <n v="6940"/>
    <s v="R01830"/>
    <x v="591"/>
    <n v="38"/>
    <x v="1"/>
    <x v="4"/>
    <x v="76"/>
    <n v="4"/>
    <x v="0"/>
    <s v="Credit Card"/>
    <s v="Click &amp; Collect"/>
    <s v="No"/>
    <s v="Easy online ordering"/>
    <x v="4"/>
    <x v="0"/>
    <x v="1"/>
    <x v="3"/>
    <n v="824.74"/>
    <x v="8"/>
    <s v="Central Region"/>
    <s v="Medium"/>
    <s v="June"/>
    <s v="Q2"/>
    <s v="No"/>
    <n v="0"/>
    <n v="123.711"/>
    <n v="948.45099999999991"/>
  </r>
  <r>
    <n v="6941"/>
    <s v="R02929"/>
    <x v="280"/>
    <n v="37"/>
    <x v="1"/>
    <x v="6"/>
    <x v="45"/>
    <n v="4"/>
    <x v="1"/>
    <s v="Mobile Payment"/>
    <s v="Home Delivery"/>
    <s v="Yes"/>
    <s v="Very fast delivery"/>
    <x v="4"/>
    <x v="0"/>
    <x v="1"/>
    <x v="3"/>
    <n v="139.72999999999999"/>
    <x v="1"/>
    <s v="Gauteng Region"/>
    <s v="Low"/>
    <s v="March"/>
    <s v="Q1"/>
    <s v="No"/>
    <n v="1"/>
    <n v="20.959499999999998"/>
    <n v="160.68949999999998"/>
  </r>
  <r>
    <n v="6942"/>
    <s v="R07167"/>
    <x v="124"/>
    <n v="66"/>
    <x v="1"/>
    <x v="1"/>
    <x v="61"/>
    <n v="5"/>
    <x v="1"/>
    <s v="Debit Card"/>
    <s v="Home Delivery"/>
    <s v="Yes"/>
    <s v="Excellent product"/>
    <x v="1"/>
    <x v="0"/>
    <x v="1"/>
    <x v="5"/>
    <n v="768.34"/>
    <x v="7"/>
    <s v="Southern Region"/>
    <s v="Medium"/>
    <s v="April"/>
    <s v="Q2"/>
    <s v="No"/>
    <n v="1"/>
    <n v="115.251"/>
    <n v="883.59100000000001"/>
  </r>
  <r>
    <n v="6943"/>
    <s v="R06539"/>
    <x v="201"/>
    <n v="24"/>
    <x v="2"/>
    <x v="6"/>
    <x v="84"/>
    <n v="3"/>
    <x v="0"/>
    <s v="Mobile Payment"/>
    <s v="Click &amp; Collect"/>
    <s v="Yes"/>
    <s v="Excellent product"/>
    <x v="2"/>
    <x v="0"/>
    <x v="0"/>
    <x v="2"/>
    <n v="27.35"/>
    <x v="3"/>
    <s v="Gauteng Region"/>
    <s v="Low"/>
    <s v="June"/>
    <s v="Q2"/>
    <s v="No"/>
    <n v="0"/>
    <n v="4.1025"/>
    <n v="31.452500000000001"/>
  </r>
  <r>
    <n v="6944"/>
    <s v="R04222"/>
    <x v="612"/>
    <n v="61"/>
    <x v="1"/>
    <x v="4"/>
    <x v="55"/>
    <n v="2"/>
    <x v="1"/>
    <s v="Debit Card"/>
    <s v="Home Delivery"/>
    <s v="No"/>
    <s v="Long waiting time"/>
    <x v="0"/>
    <x v="1"/>
    <x v="1"/>
    <x v="0"/>
    <n v="324.35000000000002"/>
    <x v="8"/>
    <s v="Central Region"/>
    <s v="Low"/>
    <s v="May"/>
    <s v="Q2"/>
    <s v="No"/>
    <n v="1"/>
    <n v="48.652500000000003"/>
    <n v="373.0025"/>
  </r>
  <r>
    <n v="6945"/>
    <s v="R03547"/>
    <x v="36"/>
    <n v="70"/>
    <x v="1"/>
    <x v="7"/>
    <x v="51"/>
    <n v="2"/>
    <x v="0"/>
    <s v="Cash"/>
    <s v="Home Delivery"/>
    <s v="No"/>
    <s v="Very fast delivery"/>
    <x v="0"/>
    <x v="0"/>
    <x v="0"/>
    <x v="5"/>
    <n v="209.53"/>
    <x v="3"/>
    <s v="Western Region"/>
    <s v="Low"/>
    <s v="January"/>
    <s v="Q1"/>
    <s v="No"/>
    <n v="0"/>
    <n v="31.429499999999997"/>
    <n v="240.95949999999999"/>
  </r>
  <r>
    <n v="6946"/>
    <s v="R05599"/>
    <x v="63"/>
    <n v="78"/>
    <x v="0"/>
    <x v="0"/>
    <x v="94"/>
    <n v="1"/>
    <x v="0"/>
    <s v="Debit Card"/>
    <s v="Click &amp; Collect"/>
    <s v="Yes"/>
    <s v="Highly recommend"/>
    <x v="3"/>
    <x v="0"/>
    <x v="0"/>
    <x v="5"/>
    <n v="1746.77"/>
    <x v="5"/>
    <s v="Northern Region"/>
    <s v="Medium"/>
    <s v="August"/>
    <s v="Q3"/>
    <s v="No"/>
    <n v="0"/>
    <n v="262.01549999999997"/>
    <n v="2008.7854999999997"/>
  </r>
  <r>
    <n v="6949"/>
    <s v="R08285"/>
    <x v="265"/>
    <n v="29"/>
    <x v="2"/>
    <x v="0"/>
    <x v="58"/>
    <n v="2"/>
    <x v="1"/>
    <s v="Mobile Payment"/>
    <s v="Click &amp; Collect"/>
    <s v="No"/>
    <s v="Great customer service"/>
    <x v="0"/>
    <x v="0"/>
    <x v="0"/>
    <x v="1"/>
    <n v="2603.98"/>
    <x v="0"/>
    <s v="Northern Region"/>
    <s v="Medium"/>
    <s v="June"/>
    <s v="Q2"/>
    <s v="No"/>
    <n v="1"/>
    <n v="390.59699999999998"/>
    <n v="2994.5769999999998"/>
  </r>
  <r>
    <n v="6950"/>
    <s v="R02012"/>
    <x v="561"/>
    <n v="77"/>
    <x v="1"/>
    <x v="6"/>
    <x v="77"/>
    <n v="5"/>
    <x v="1"/>
    <s v="Mobile Payment"/>
    <s v="In Store"/>
    <s v="No"/>
    <s v="Easy to assemble"/>
    <x v="1"/>
    <x v="0"/>
    <x v="1"/>
    <x v="5"/>
    <n v="353.21"/>
    <x v="3"/>
    <s v="Gauteng Region"/>
    <s v="Low"/>
    <s v="March"/>
    <s v="Q1"/>
    <s v="No"/>
    <n v="1"/>
    <n v="52.981499999999997"/>
    <n v="406.19149999999996"/>
  </r>
  <r>
    <n v="6952"/>
    <s v="R08377"/>
    <x v="522"/>
    <n v="26"/>
    <x v="0"/>
    <x v="3"/>
    <x v="27"/>
    <n v="2"/>
    <x v="1"/>
    <s v="EFT"/>
    <s v="Home Delivery"/>
    <s v="No"/>
    <s v="Product exceeded expectations"/>
    <x v="0"/>
    <x v="0"/>
    <x v="0"/>
    <x v="1"/>
    <n v="14808.31"/>
    <x v="6"/>
    <s v="Central Region"/>
    <s v="High"/>
    <s v="March"/>
    <s v="Q1"/>
    <s v="Yes"/>
    <n v="1"/>
    <n v="2221.2464999999997"/>
    <n v="17029.556499999999"/>
  </r>
  <r>
    <n v="6954"/>
    <s v="R03220"/>
    <x v="434"/>
    <n v="59"/>
    <x v="2"/>
    <x v="7"/>
    <x v="22"/>
    <n v="1"/>
    <x v="0"/>
    <s v="EFT"/>
    <s v="Home Delivery"/>
    <s v="No"/>
    <s v="Exactly as advertised"/>
    <x v="3"/>
    <x v="0"/>
    <x v="0"/>
    <x v="0"/>
    <n v="1734"/>
    <x v="7"/>
    <s v="Western Region"/>
    <s v="Medium"/>
    <s v="January"/>
    <s v="Q1"/>
    <s v="No"/>
    <n v="0"/>
    <n v="260.09999999999997"/>
    <n v="1994.1"/>
  </r>
  <r>
    <n v="6956"/>
    <s v="R03265"/>
    <x v="666"/>
    <m/>
    <x v="2"/>
    <x v="8"/>
    <x v="117"/>
    <n v="4"/>
    <x v="1"/>
    <s v="Debit Card"/>
    <s v="In Store"/>
    <s v="No"/>
    <s v="Looks premium"/>
    <x v="4"/>
    <x v="0"/>
    <x v="1"/>
    <x v="6"/>
    <n v="6581.78"/>
    <x v="6"/>
    <s v="Eastern Region"/>
    <s v="High"/>
    <s v="June"/>
    <s v="Q2"/>
    <s v="Yes"/>
    <n v="1"/>
    <n v="987.26699999999994"/>
    <n v="7569.0469999999996"/>
  </r>
  <r>
    <n v="6957"/>
    <s v="R04929"/>
    <x v="724"/>
    <n v="54"/>
    <x v="1"/>
    <x v="3"/>
    <x v="0"/>
    <n v="5"/>
    <x v="0"/>
    <s v="Mobile Payment"/>
    <s v="Home Delivery"/>
    <s v="Yes"/>
    <s v="Fantastic experience"/>
    <x v="1"/>
    <x v="0"/>
    <x v="1"/>
    <x v="4"/>
    <n v="2479.5700000000002"/>
    <x v="0"/>
    <s v="Central Region"/>
    <s v="Medium"/>
    <s v="October"/>
    <s v="Q4"/>
    <s v="No"/>
    <n v="0"/>
    <n v="371.93549999999999"/>
    <n v="2851.5054999999998"/>
  </r>
  <r>
    <n v="6958"/>
    <s v="R08797"/>
    <x v="201"/>
    <m/>
    <x v="2"/>
    <x v="0"/>
    <x v="1"/>
    <n v="2"/>
    <x v="0"/>
    <s v="Mobile Payment"/>
    <s v="Click &amp; Collect"/>
    <s v="No"/>
    <s v="Instructions unclear"/>
    <x v="0"/>
    <x v="2"/>
    <x v="0"/>
    <x v="6"/>
    <n v="444.38"/>
    <x v="1"/>
    <s v="Northern Region"/>
    <s v="Low"/>
    <s v="June"/>
    <s v="Q2"/>
    <s v="No"/>
    <n v="0"/>
    <n v="66.656999999999996"/>
    <n v="511.03699999999998"/>
  </r>
  <r>
    <n v="6959"/>
    <s v="R06565"/>
    <x v="407"/>
    <n v="28"/>
    <x v="2"/>
    <x v="8"/>
    <x v="70"/>
    <n v="4"/>
    <x v="0"/>
    <s v="EFT"/>
    <s v="Home Delivery"/>
    <s v="Yes"/>
    <s v="Great customer service"/>
    <x v="4"/>
    <x v="0"/>
    <x v="1"/>
    <x v="1"/>
    <n v="605.1"/>
    <x v="8"/>
    <s v="Eastern Region"/>
    <s v="Medium"/>
    <s v="November"/>
    <s v="Q4"/>
    <s v="No"/>
    <n v="0"/>
    <n v="90.765000000000001"/>
    <n v="695.86500000000001"/>
  </r>
  <r>
    <n v="6961"/>
    <s v="R00007"/>
    <x v="347"/>
    <n v="59"/>
    <x v="1"/>
    <x v="8"/>
    <x v="70"/>
    <n v="2"/>
    <x v="1"/>
    <s v="Debit Card"/>
    <s v="In Store"/>
    <s v="Yes"/>
    <s v="Easy to assemble"/>
    <x v="0"/>
    <x v="0"/>
    <x v="0"/>
    <x v="0"/>
    <n v="605.1"/>
    <x v="8"/>
    <s v="Eastern Region"/>
    <s v="Medium"/>
    <s v="November"/>
    <s v="Q4"/>
    <s v="No"/>
    <n v="1"/>
    <n v="90.765000000000001"/>
    <n v="695.86500000000001"/>
  </r>
  <r>
    <n v="6962"/>
    <s v="R02981"/>
    <x v="284"/>
    <n v="70"/>
    <x v="2"/>
    <x v="7"/>
    <x v="28"/>
    <n v="3"/>
    <x v="1"/>
    <s v="Credit Card"/>
    <s v="Click &amp; Collect"/>
    <s v="No"/>
    <s v="Very comfortable"/>
    <x v="2"/>
    <x v="0"/>
    <x v="0"/>
    <x v="5"/>
    <n v="1011.68"/>
    <x v="0"/>
    <s v="Western Region"/>
    <s v="Medium"/>
    <s v="July"/>
    <s v="Q3"/>
    <s v="No"/>
    <n v="1"/>
    <n v="151.75199999999998"/>
    <n v="1163.4319999999998"/>
  </r>
  <r>
    <n v="6963"/>
    <s v="R06584"/>
    <x v="87"/>
    <n v="21"/>
    <x v="2"/>
    <x v="5"/>
    <x v="107"/>
    <n v="5"/>
    <x v="1"/>
    <s v="EFT"/>
    <s v="In Store"/>
    <s v="No"/>
    <s v="Would definitely buy again"/>
    <x v="1"/>
    <x v="0"/>
    <x v="1"/>
    <x v="2"/>
    <n v="2413.3000000000002"/>
    <x v="6"/>
    <s v="Western Region"/>
    <s v="Medium"/>
    <s v="August"/>
    <s v="Q3"/>
    <s v="No"/>
    <n v="1"/>
    <n v="361.995"/>
    <n v="2775.2950000000001"/>
  </r>
  <r>
    <n v="6964"/>
    <s v="R03362"/>
    <x v="577"/>
    <n v="19"/>
    <x v="1"/>
    <x v="8"/>
    <x v="29"/>
    <n v="5"/>
    <x v="0"/>
    <s v="Mobile Payment"/>
    <s v="Click &amp; Collect"/>
    <s v="Yes"/>
    <s v="Excellent product"/>
    <x v="1"/>
    <x v="0"/>
    <x v="1"/>
    <x v="2"/>
    <n v="1355.08"/>
    <x v="2"/>
    <s v="Eastern Region"/>
    <s v="Medium"/>
    <s v="June"/>
    <s v="Q2"/>
    <s v="No"/>
    <n v="0"/>
    <n v="203.26199999999997"/>
    <n v="1558.3419999999999"/>
  </r>
  <r>
    <n v="6965"/>
    <s v="R04775"/>
    <x v="579"/>
    <n v="55"/>
    <x v="2"/>
    <x v="3"/>
    <x v="105"/>
    <n v="5"/>
    <x v="0"/>
    <s v="Mobile Payment"/>
    <s v="In Store"/>
    <s v="Yes"/>
    <s v="Product exceeded expectations"/>
    <x v="1"/>
    <x v="0"/>
    <x v="1"/>
    <x v="0"/>
    <n v="96.11"/>
    <x v="8"/>
    <s v="Central Region"/>
    <s v="Low"/>
    <s v="June"/>
    <s v="Q2"/>
    <s v="No"/>
    <n v="0"/>
    <n v="14.416499999999999"/>
    <n v="110.52649999999998"/>
  </r>
  <r>
    <n v="6966"/>
    <s v="R01944"/>
    <x v="465"/>
    <n v="25"/>
    <x v="1"/>
    <x v="1"/>
    <x v="118"/>
    <n v="1"/>
    <x v="1"/>
    <s v="Cash"/>
    <s v="Click &amp; Collect"/>
    <s v="No"/>
    <s v="Customer support was excellent"/>
    <x v="3"/>
    <x v="0"/>
    <x v="0"/>
    <x v="1"/>
    <n v="301.58"/>
    <x v="3"/>
    <s v="Southern Region"/>
    <s v="Low"/>
    <s v="August"/>
    <s v="Q3"/>
    <s v="No"/>
    <n v="1"/>
    <n v="45.236999999999995"/>
    <n v="346.81699999999995"/>
  </r>
  <r>
    <n v="6967"/>
    <s v="R07696"/>
    <x v="607"/>
    <n v="41"/>
    <x v="1"/>
    <x v="1"/>
    <x v="19"/>
    <n v="2"/>
    <x v="0"/>
    <s v="Debit Card"/>
    <s v="Home Delivery"/>
    <s v="No"/>
    <s v="Exactly as advertised"/>
    <x v="0"/>
    <x v="0"/>
    <x v="0"/>
    <x v="3"/>
    <n v="343.42"/>
    <x v="3"/>
    <s v="Southern Region"/>
    <s v="Low"/>
    <s v="February"/>
    <s v="Q1"/>
    <s v="No"/>
    <n v="0"/>
    <n v="51.512999999999998"/>
    <n v="394.93299999999999"/>
  </r>
  <r>
    <n v="6969"/>
    <s v="R01636"/>
    <x v="707"/>
    <m/>
    <x v="1"/>
    <x v="0"/>
    <x v="16"/>
    <n v="1"/>
    <x v="1"/>
    <s v="Mobile Payment"/>
    <s v="In Store"/>
    <s v="Yes"/>
    <s v="Customer support was excellent"/>
    <x v="3"/>
    <x v="0"/>
    <x v="0"/>
    <x v="6"/>
    <n v="368.99"/>
    <x v="0"/>
    <s v="Northern Region"/>
    <s v="Low"/>
    <s v="May"/>
    <s v="Q2"/>
    <s v="No"/>
    <n v="1"/>
    <n v="55.348500000000001"/>
    <n v="424.33849999999995"/>
  </r>
  <r>
    <n v="6972"/>
    <s v="R06816"/>
    <x v="168"/>
    <n v="26"/>
    <x v="0"/>
    <x v="2"/>
    <x v="77"/>
    <n v="1"/>
    <x v="0"/>
    <s v="Debit Card"/>
    <s v="Home Delivery"/>
    <s v="No"/>
    <s v="Packaging could improve"/>
    <x v="3"/>
    <x v="2"/>
    <x v="0"/>
    <x v="1"/>
    <n v="353.21"/>
    <x v="3"/>
    <s v="Northern Region"/>
    <s v="Low"/>
    <s v="May"/>
    <s v="Q2"/>
    <s v="No"/>
    <n v="0"/>
    <n v="52.981499999999997"/>
    <n v="406.19149999999996"/>
  </r>
  <r>
    <n v="6973"/>
    <s v="R06704"/>
    <x v="590"/>
    <n v="63"/>
    <x v="2"/>
    <x v="0"/>
    <x v="94"/>
    <n v="1"/>
    <x v="0"/>
    <s v="Mobile Payment"/>
    <s v="Home Delivery"/>
    <s v="No"/>
    <s v="Excellent value"/>
    <x v="3"/>
    <x v="0"/>
    <x v="0"/>
    <x v="0"/>
    <n v="1746.77"/>
    <x v="5"/>
    <s v="Northern Region"/>
    <s v="Medium"/>
    <s v="September"/>
    <s v="Q3"/>
    <s v="No"/>
    <n v="0"/>
    <n v="262.01549999999997"/>
    <n v="2008.7854999999997"/>
  </r>
  <r>
    <n v="6974"/>
    <s v="R08072"/>
    <x v="177"/>
    <n v="69"/>
    <x v="1"/>
    <x v="4"/>
    <x v="12"/>
    <n v="2"/>
    <x v="1"/>
    <s v="Debit Card"/>
    <s v="In Store"/>
    <s v="No"/>
    <s v="Very comfortable"/>
    <x v="0"/>
    <x v="0"/>
    <x v="0"/>
    <x v="5"/>
    <n v="228.08"/>
    <x v="8"/>
    <s v="Central Region"/>
    <s v="Low"/>
    <s v="May"/>
    <s v="Q2"/>
    <s v="No"/>
    <n v="1"/>
    <n v="34.212000000000003"/>
    <n v="262.29199999999997"/>
  </r>
  <r>
    <n v="6975"/>
    <s v="R02071"/>
    <x v="270"/>
    <n v="40"/>
    <x v="1"/>
    <x v="6"/>
    <x v="110"/>
    <n v="4"/>
    <x v="1"/>
    <s v="Mobile Payment"/>
    <s v="Click &amp; Collect"/>
    <s v="Yes"/>
    <s v="Product was disappointing"/>
    <x v="4"/>
    <x v="1"/>
    <x v="0"/>
    <x v="3"/>
    <n v="2216.12"/>
    <x v="1"/>
    <s v="Gauteng Region"/>
    <s v="Medium"/>
    <s v="November"/>
    <s v="Q4"/>
    <s v="No"/>
    <n v="1"/>
    <n v="332.41799999999995"/>
    <n v="2548.5379999999996"/>
  </r>
  <r>
    <n v="6976"/>
    <s v="R03135"/>
    <x v="224"/>
    <n v="27"/>
    <x v="0"/>
    <x v="6"/>
    <x v="9"/>
    <n v="3"/>
    <x v="0"/>
    <s v="Cash"/>
    <s v="Click &amp; Collect"/>
    <s v="Yes"/>
    <s v="Worth the money"/>
    <x v="2"/>
    <x v="0"/>
    <x v="0"/>
    <x v="1"/>
    <n v="43.23"/>
    <x v="3"/>
    <s v="Gauteng Region"/>
    <s v="Low"/>
    <s v="January"/>
    <s v="Q1"/>
    <s v="No"/>
    <n v="0"/>
    <n v="6.4844999999999997"/>
    <n v="49.714499999999994"/>
  </r>
  <r>
    <n v="6977"/>
    <s v="R05161"/>
    <x v="301"/>
    <n v="25"/>
    <x v="1"/>
    <x v="5"/>
    <x v="11"/>
    <n v="1"/>
    <x v="1"/>
    <s v="Cash"/>
    <s v="Click &amp; Collect"/>
    <s v="Yes"/>
    <s v="Easy to assemble"/>
    <x v="3"/>
    <x v="0"/>
    <x v="0"/>
    <x v="1"/>
    <n v="231.22"/>
    <x v="1"/>
    <s v="Western Region"/>
    <s v="Low"/>
    <s v="February"/>
    <s v="Q1"/>
    <s v="No"/>
    <n v="1"/>
    <n v="34.683"/>
    <n v="265.90299999999996"/>
  </r>
  <r>
    <n v="6978"/>
    <s v="R06991"/>
    <x v="15"/>
    <n v="39"/>
    <x v="1"/>
    <x v="7"/>
    <x v="89"/>
    <n v="3"/>
    <x v="0"/>
    <s v="Mobile Payment"/>
    <s v="Click &amp; Collect"/>
    <s v="Yes"/>
    <s v="Poor packaging"/>
    <x v="2"/>
    <x v="1"/>
    <x v="0"/>
    <x v="3"/>
    <n v="574.49"/>
    <x v="4"/>
    <s v="Western Region"/>
    <s v="Medium"/>
    <s v="November"/>
    <s v="Q4"/>
    <s v="No"/>
    <n v="0"/>
    <n v="86.173500000000004"/>
    <n v="660.6635"/>
  </r>
  <r>
    <n v="6980"/>
    <s v="R05276"/>
    <x v="155"/>
    <n v="72"/>
    <x v="2"/>
    <x v="0"/>
    <x v="48"/>
    <n v="4"/>
    <x v="0"/>
    <s v="Mobile Payment"/>
    <s v="In Store"/>
    <s v="Yes"/>
    <m/>
    <x v="4"/>
    <x v="3"/>
    <x v="2"/>
    <x v="5"/>
    <n v="192.77"/>
    <x v="1"/>
    <s v="Northern Region"/>
    <s v="Low"/>
    <s v="June"/>
    <s v="Q2"/>
    <s v="No"/>
    <n v="0"/>
    <n v="28.915500000000002"/>
    <n v="221.68549999999999"/>
  </r>
  <r>
    <n v="6981"/>
    <s v="R02243"/>
    <x v="23"/>
    <n v="22"/>
    <x v="2"/>
    <x v="8"/>
    <x v="84"/>
    <n v="3"/>
    <x v="0"/>
    <s v="Debit Card"/>
    <s v="Home Delivery"/>
    <s v="No"/>
    <s v="Fits perfectly"/>
    <x v="2"/>
    <x v="0"/>
    <x v="0"/>
    <x v="2"/>
    <n v="27.35"/>
    <x v="3"/>
    <s v="Eastern Region"/>
    <s v="Low"/>
    <s v="September"/>
    <s v="Q3"/>
    <s v="No"/>
    <n v="0"/>
    <n v="4.1025"/>
    <n v="31.452500000000001"/>
  </r>
  <r>
    <n v="6982"/>
    <s v="R01475"/>
    <x v="285"/>
    <n v="76"/>
    <x v="1"/>
    <x v="6"/>
    <x v="72"/>
    <n v="3"/>
    <x v="1"/>
    <s v="Mobile Payment"/>
    <s v="In Store"/>
    <s v="No"/>
    <s v="Average quality"/>
    <x v="2"/>
    <x v="2"/>
    <x v="1"/>
    <x v="5"/>
    <n v="16291.52"/>
    <x v="5"/>
    <s v="Gauteng Region"/>
    <s v="High"/>
    <s v="November"/>
    <s v="Q4"/>
    <s v="Yes"/>
    <n v="1"/>
    <n v="2443.7280000000001"/>
    <n v="18735.248"/>
  </r>
  <r>
    <n v="6983"/>
    <s v="R08725"/>
    <x v="676"/>
    <n v="67"/>
    <x v="1"/>
    <x v="1"/>
    <x v="109"/>
    <n v="1"/>
    <x v="1"/>
    <s v="Mobile Payment"/>
    <s v="In Store"/>
    <s v="No"/>
    <s v="Instructions unclear"/>
    <x v="3"/>
    <x v="2"/>
    <x v="0"/>
    <x v="5"/>
    <n v="470.6"/>
    <x v="4"/>
    <s v="Southern Region"/>
    <s v="Low"/>
    <s v="October"/>
    <s v="Q4"/>
    <s v="No"/>
    <n v="1"/>
    <n v="70.59"/>
    <n v="541.18999999999994"/>
  </r>
  <r>
    <n v="6985"/>
    <s v="R03436"/>
    <x v="490"/>
    <n v="54"/>
    <x v="1"/>
    <x v="0"/>
    <x v="114"/>
    <n v="1"/>
    <x v="0"/>
    <s v="EFT"/>
    <s v="Click &amp; Collect"/>
    <s v="Yes"/>
    <s v="Fits perfectly"/>
    <x v="3"/>
    <x v="0"/>
    <x v="0"/>
    <x v="4"/>
    <n v="338.79"/>
    <x v="0"/>
    <s v="Northern Region"/>
    <s v="Low"/>
    <s v="December"/>
    <s v="Q4"/>
    <s v="No"/>
    <n v="0"/>
    <n v="50.8185"/>
    <n v="389.60849999999999"/>
  </r>
  <r>
    <n v="6986"/>
    <s v="R07840"/>
    <x v="69"/>
    <n v="76"/>
    <x v="0"/>
    <x v="6"/>
    <x v="24"/>
    <n v="1"/>
    <x v="0"/>
    <s v="Cash"/>
    <s v="Click &amp; Collect"/>
    <s v="Yes"/>
    <s v="Helpful staff"/>
    <x v="3"/>
    <x v="0"/>
    <x v="0"/>
    <x v="5"/>
    <n v="44114.21"/>
    <x v="6"/>
    <s v="Gauteng Region"/>
    <s v="High"/>
    <s v="January"/>
    <s v="Q1"/>
    <s v="Yes"/>
    <n v="0"/>
    <n v="6617.1314999999995"/>
    <n v="50731.341499999995"/>
  </r>
  <r>
    <n v="6987"/>
    <s v="R07947"/>
    <x v="118"/>
    <n v="66"/>
    <x v="2"/>
    <x v="8"/>
    <x v="50"/>
    <n v="3"/>
    <x v="1"/>
    <s v="Cash"/>
    <s v="Click &amp; Collect"/>
    <s v="Yes"/>
    <s v="Helpful staff"/>
    <x v="2"/>
    <x v="0"/>
    <x v="0"/>
    <x v="5"/>
    <n v="929.55"/>
    <x v="0"/>
    <s v="Eastern Region"/>
    <s v="Medium"/>
    <s v="June"/>
    <s v="Q2"/>
    <s v="No"/>
    <n v="1"/>
    <n v="139.43249999999998"/>
    <n v="1068.9824999999998"/>
  </r>
  <r>
    <n v="6991"/>
    <s v="R09684"/>
    <x v="484"/>
    <n v="30"/>
    <x v="2"/>
    <x v="6"/>
    <x v="71"/>
    <n v="5"/>
    <x v="0"/>
    <s v="EFT"/>
    <s v="Home Delivery"/>
    <s v="Yes"/>
    <s v="Easy online ordering"/>
    <x v="1"/>
    <x v="0"/>
    <x v="1"/>
    <x v="1"/>
    <n v="1171.25"/>
    <x v="4"/>
    <s v="Gauteng Region"/>
    <s v="Medium"/>
    <s v="December"/>
    <s v="Q4"/>
    <s v="No"/>
    <n v="0"/>
    <n v="175.6875"/>
    <n v="1346.9375"/>
  </r>
  <r>
    <n v="6992"/>
    <s v="R08573"/>
    <x v="645"/>
    <n v="64"/>
    <x v="0"/>
    <x v="5"/>
    <x v="53"/>
    <n v="4"/>
    <x v="0"/>
    <s v="Credit Card"/>
    <s v="Click &amp; Collect"/>
    <s v="No"/>
    <s v="Looks premium"/>
    <x v="4"/>
    <x v="0"/>
    <x v="1"/>
    <x v="0"/>
    <n v="22574.95"/>
    <x v="6"/>
    <s v="Western Region"/>
    <s v="High"/>
    <s v="July"/>
    <s v="Q3"/>
    <s v="Yes"/>
    <n v="0"/>
    <n v="3386.2424999999998"/>
    <n v="25961.192499999997"/>
  </r>
  <r>
    <n v="6993"/>
    <s v="R03501"/>
    <x v="103"/>
    <n v="76"/>
    <x v="0"/>
    <x v="0"/>
    <x v="24"/>
    <n v="5"/>
    <x v="0"/>
    <s v="Debit Card"/>
    <s v="Click &amp; Collect"/>
    <s v="Yes"/>
    <s v="Packaging could improve"/>
    <x v="1"/>
    <x v="2"/>
    <x v="0"/>
    <x v="5"/>
    <n v="44114.21"/>
    <x v="6"/>
    <s v="Northern Region"/>
    <s v="High"/>
    <s v="November"/>
    <s v="Q4"/>
    <s v="Yes"/>
    <n v="0"/>
    <n v="6617.1314999999995"/>
    <n v="50731.341499999995"/>
  </r>
  <r>
    <n v="6994"/>
    <s v="R02659"/>
    <x v="591"/>
    <n v="55"/>
    <x v="0"/>
    <x v="2"/>
    <x v="33"/>
    <n v="4"/>
    <x v="0"/>
    <s v="Cash"/>
    <s v="Home Delivery"/>
    <s v="Yes"/>
    <s v="Long waiting time"/>
    <x v="4"/>
    <x v="1"/>
    <x v="0"/>
    <x v="0"/>
    <n v="440.87"/>
    <x v="7"/>
    <s v="Northern Region"/>
    <s v="Low"/>
    <s v="June"/>
    <s v="Q2"/>
    <s v="No"/>
    <n v="0"/>
    <n v="66.130499999999998"/>
    <n v="507.00049999999999"/>
  </r>
  <r>
    <n v="6995"/>
    <s v="R08586"/>
    <x v="226"/>
    <n v="24"/>
    <x v="0"/>
    <x v="8"/>
    <x v="75"/>
    <n v="2"/>
    <x v="0"/>
    <s v="Debit Card"/>
    <s v="Home Delivery"/>
    <s v="No"/>
    <m/>
    <x v="0"/>
    <x v="3"/>
    <x v="2"/>
    <x v="2"/>
    <n v="4841.7700000000004"/>
    <x v="7"/>
    <s v="Eastern Region"/>
    <s v="Medium"/>
    <s v="February"/>
    <s v="Q1"/>
    <s v="No"/>
    <n v="0"/>
    <n v="726.26550000000009"/>
    <n v="5568.0355"/>
  </r>
  <r>
    <n v="6996"/>
    <s v="R08442"/>
    <x v="58"/>
    <n v="63"/>
    <x v="0"/>
    <x v="3"/>
    <x v="25"/>
    <n v="1"/>
    <x v="0"/>
    <s v="EFT"/>
    <s v="In Store"/>
    <s v="No"/>
    <s v="Fantastic experience"/>
    <x v="3"/>
    <x v="0"/>
    <x v="0"/>
    <x v="0"/>
    <n v="4455.18"/>
    <x v="2"/>
    <s v="Central Region"/>
    <s v="Medium"/>
    <s v="November"/>
    <s v="Q4"/>
    <s v="No"/>
    <n v="0"/>
    <n v="668.27700000000004"/>
    <n v="5123.4570000000003"/>
  </r>
  <r>
    <n v="6997"/>
    <s v="R01131"/>
    <x v="406"/>
    <n v="21"/>
    <x v="0"/>
    <x v="7"/>
    <x v="74"/>
    <n v="5"/>
    <x v="0"/>
    <s v="EFT"/>
    <s v="Click &amp; Collect"/>
    <s v="Yes"/>
    <s v="Arrived damaged"/>
    <x v="1"/>
    <x v="1"/>
    <x v="0"/>
    <x v="2"/>
    <n v="1000.7"/>
    <x v="4"/>
    <s v="Western Region"/>
    <s v="Medium"/>
    <s v="December"/>
    <s v="Q4"/>
    <s v="No"/>
    <n v="0"/>
    <n v="150.10499999999999"/>
    <n v="1150.8050000000001"/>
  </r>
  <r>
    <n v="6998"/>
    <s v="R05558"/>
    <x v="516"/>
    <n v="43"/>
    <x v="2"/>
    <x v="4"/>
    <x v="47"/>
    <n v="4"/>
    <x v="1"/>
    <s v="Mobile Payment"/>
    <s v="Click &amp; Collect"/>
    <s v="No"/>
    <m/>
    <x v="4"/>
    <x v="3"/>
    <x v="2"/>
    <x v="3"/>
    <n v="13123.97"/>
    <x v="6"/>
    <s v="Central Region"/>
    <s v="High"/>
    <s v="May"/>
    <s v="Q2"/>
    <s v="Yes"/>
    <n v="1"/>
    <n v="1968.5954999999999"/>
    <n v="15092.565499999999"/>
  </r>
  <r>
    <n v="6999"/>
    <s v="R07600"/>
    <x v="507"/>
    <n v="53"/>
    <x v="1"/>
    <x v="5"/>
    <x v="55"/>
    <n v="3"/>
    <x v="1"/>
    <s v="EFT"/>
    <s v="Click &amp; Collect"/>
    <s v="Yes"/>
    <s v="Product was disappointing"/>
    <x v="2"/>
    <x v="1"/>
    <x v="0"/>
    <x v="4"/>
    <n v="324.35000000000002"/>
    <x v="8"/>
    <s v="Western Region"/>
    <s v="Low"/>
    <s v="September"/>
    <s v="Q3"/>
    <s v="No"/>
    <n v="1"/>
    <n v="48.652500000000003"/>
    <n v="373.0025"/>
  </r>
  <r>
    <n v="7000"/>
    <s v="R01820"/>
    <x v="220"/>
    <n v="68"/>
    <x v="1"/>
    <x v="1"/>
    <x v="27"/>
    <n v="2"/>
    <x v="1"/>
    <s v="EFT"/>
    <s v="Home Delivery"/>
    <s v="Yes"/>
    <s v="Long waiting time"/>
    <x v="0"/>
    <x v="1"/>
    <x v="1"/>
    <x v="5"/>
    <n v="14808.31"/>
    <x v="6"/>
    <s v="Southern Region"/>
    <s v="High"/>
    <s v="November"/>
    <s v="Q4"/>
    <s v="Yes"/>
    <n v="1"/>
    <n v="2221.2464999999997"/>
    <n v="17029.556499999999"/>
  </r>
  <r>
    <n v="7001"/>
    <s v="R07785"/>
    <x v="671"/>
    <n v="51"/>
    <x v="0"/>
    <x v="3"/>
    <x v="48"/>
    <n v="1"/>
    <x v="1"/>
    <s v="Mobile Payment"/>
    <s v="In Store"/>
    <s v="Yes"/>
    <s v="Looks premium"/>
    <x v="3"/>
    <x v="0"/>
    <x v="0"/>
    <x v="4"/>
    <n v="192.77"/>
    <x v="1"/>
    <s v="Central Region"/>
    <s v="Low"/>
    <s v="June"/>
    <s v="Q2"/>
    <s v="No"/>
    <n v="1"/>
    <n v="28.915500000000002"/>
    <n v="221.68549999999999"/>
  </r>
  <r>
    <n v="7003"/>
    <s v="R09750"/>
    <x v="388"/>
    <n v="58"/>
    <x v="1"/>
    <x v="4"/>
    <x v="120"/>
    <n v="1"/>
    <x v="0"/>
    <s v="Debit Card"/>
    <s v="Home Delivery"/>
    <s v="No"/>
    <s v="Instructions unclear"/>
    <x v="3"/>
    <x v="2"/>
    <x v="0"/>
    <x v="0"/>
    <n v="1233.45"/>
    <x v="1"/>
    <s v="Central Region"/>
    <s v="Medium"/>
    <s v="July"/>
    <s v="Q3"/>
    <s v="No"/>
    <n v="0"/>
    <n v="185.01750000000001"/>
    <n v="1418.4675"/>
  </r>
  <r>
    <n v="7004"/>
    <s v="R04145"/>
    <x v="498"/>
    <n v="47"/>
    <x v="0"/>
    <x v="5"/>
    <x v="59"/>
    <n v="3"/>
    <x v="1"/>
    <s v="Credit Card"/>
    <s v="Click &amp; Collect"/>
    <s v="No"/>
    <s v="Product exceeded expectations"/>
    <x v="2"/>
    <x v="0"/>
    <x v="0"/>
    <x v="4"/>
    <n v="8798.49"/>
    <x v="4"/>
    <s v="Western Region"/>
    <s v="High"/>
    <s v="December"/>
    <s v="Q4"/>
    <s v="Yes"/>
    <n v="1"/>
    <n v="1319.7735"/>
    <n v="10118.263499999999"/>
  </r>
  <r>
    <n v="7005"/>
    <s v="R04670"/>
    <x v="290"/>
    <n v="39"/>
    <x v="0"/>
    <x v="8"/>
    <x v="69"/>
    <n v="1"/>
    <x v="0"/>
    <s v="EFT"/>
    <s v="In Store"/>
    <s v="No"/>
    <s v="Fantastic experience"/>
    <x v="3"/>
    <x v="0"/>
    <x v="0"/>
    <x v="3"/>
    <n v="1907.49"/>
    <x v="0"/>
    <s v="Eastern Region"/>
    <s v="Medium"/>
    <s v="June"/>
    <s v="Q2"/>
    <s v="No"/>
    <n v="0"/>
    <n v="286.12349999999998"/>
    <n v="2193.6134999999999"/>
  </r>
  <r>
    <n v="7006"/>
    <s v="R01237"/>
    <x v="368"/>
    <n v="79"/>
    <x v="2"/>
    <x v="7"/>
    <x v="34"/>
    <n v="5"/>
    <x v="1"/>
    <s v="Cash"/>
    <s v="Click &amp; Collect"/>
    <s v="No"/>
    <m/>
    <x v="1"/>
    <x v="3"/>
    <x v="2"/>
    <x v="5"/>
    <n v="14729.04"/>
    <x v="6"/>
    <s v="Western Region"/>
    <s v="High"/>
    <s v="March"/>
    <s v="Q1"/>
    <s v="Yes"/>
    <n v="1"/>
    <n v="2209.3560000000002"/>
    <n v="16938.396000000001"/>
  </r>
  <r>
    <n v="7007"/>
    <s v="R05477"/>
    <x v="636"/>
    <n v="79"/>
    <x v="2"/>
    <x v="0"/>
    <x v="3"/>
    <n v="5"/>
    <x v="0"/>
    <s v="Mobile Payment"/>
    <s v="Click &amp; Collect"/>
    <s v="Yes"/>
    <s v="Helpful staff"/>
    <x v="1"/>
    <x v="0"/>
    <x v="1"/>
    <x v="5"/>
    <n v="84.23"/>
    <x v="3"/>
    <s v="Northern Region"/>
    <s v="Low"/>
    <s v="January"/>
    <s v="Q1"/>
    <s v="No"/>
    <n v="0"/>
    <n v="12.634500000000001"/>
    <n v="96.864499999999992"/>
  </r>
  <r>
    <n v="7008"/>
    <s v="R09985"/>
    <x v="548"/>
    <n v="73"/>
    <x v="0"/>
    <x v="7"/>
    <x v="46"/>
    <n v="4"/>
    <x v="1"/>
    <s v="Debit Card"/>
    <s v="In Store"/>
    <s v="Yes"/>
    <s v="Item missing accessories"/>
    <x v="4"/>
    <x v="1"/>
    <x v="0"/>
    <x v="5"/>
    <n v="3755.73"/>
    <x v="2"/>
    <s v="Western Region"/>
    <s v="Medium"/>
    <s v="September"/>
    <s v="Q3"/>
    <s v="No"/>
    <n v="1"/>
    <n v="563.35950000000003"/>
    <n v="4319.0895"/>
  </r>
  <r>
    <n v="7009"/>
    <s v="R01857"/>
    <x v="286"/>
    <n v="74"/>
    <x v="0"/>
    <x v="0"/>
    <x v="39"/>
    <n v="4"/>
    <x v="0"/>
    <s v="EFT"/>
    <s v="Home Delivery"/>
    <s v="No"/>
    <s v="Highly recommend"/>
    <x v="4"/>
    <x v="0"/>
    <x v="1"/>
    <x v="5"/>
    <n v="24904.86"/>
    <x v="6"/>
    <s v="Northern Region"/>
    <s v="High"/>
    <s v="October"/>
    <s v="Q4"/>
    <s v="Yes"/>
    <n v="0"/>
    <n v="3735.7289999999998"/>
    <n v="28640.589"/>
  </r>
  <r>
    <n v="7012"/>
    <s v="R09462"/>
    <x v="157"/>
    <n v="78"/>
    <x v="2"/>
    <x v="4"/>
    <x v="77"/>
    <n v="2"/>
    <x v="1"/>
    <s v="EFT"/>
    <s v="Click &amp; Collect"/>
    <s v="Yes"/>
    <s v="Product was disappointing"/>
    <x v="0"/>
    <x v="1"/>
    <x v="1"/>
    <x v="5"/>
    <n v="353.21"/>
    <x v="3"/>
    <s v="Central Region"/>
    <s v="Low"/>
    <s v="August"/>
    <s v="Q3"/>
    <s v="No"/>
    <n v="1"/>
    <n v="52.981499999999997"/>
    <n v="406.19149999999996"/>
  </r>
  <r>
    <n v="7013"/>
    <s v="R04094"/>
    <x v="429"/>
    <n v="23"/>
    <x v="2"/>
    <x v="7"/>
    <x v="54"/>
    <n v="2"/>
    <x v="1"/>
    <s v="EFT"/>
    <s v="Home Delivery"/>
    <s v="No"/>
    <s v="Product exceeded expectations"/>
    <x v="0"/>
    <x v="0"/>
    <x v="0"/>
    <x v="2"/>
    <n v="1940.64"/>
    <x v="4"/>
    <s v="Western Region"/>
    <s v="Medium"/>
    <s v="July"/>
    <s v="Q3"/>
    <s v="No"/>
    <n v="1"/>
    <n v="291.096"/>
    <n v="2231.7359999999999"/>
  </r>
  <r>
    <n v="7014"/>
    <s v="R08643"/>
    <x v="422"/>
    <n v="66"/>
    <x v="0"/>
    <x v="5"/>
    <x v="82"/>
    <n v="4"/>
    <x v="0"/>
    <s v="Mobile Payment"/>
    <s v="Click &amp; Collect"/>
    <s v="Yes"/>
    <s v="Looks premium"/>
    <x v="4"/>
    <x v="0"/>
    <x v="1"/>
    <x v="5"/>
    <n v="463.48"/>
    <x v="6"/>
    <s v="Western Region"/>
    <s v="Low"/>
    <s v="February"/>
    <s v="Q1"/>
    <s v="No"/>
    <n v="0"/>
    <n v="69.522000000000006"/>
    <n v="533.00199999999995"/>
  </r>
  <r>
    <n v="7016"/>
    <s v="R06402"/>
    <x v="341"/>
    <n v="74"/>
    <x v="1"/>
    <x v="0"/>
    <x v="84"/>
    <n v="1"/>
    <x v="0"/>
    <s v="Credit Card"/>
    <s v="Click &amp; Collect"/>
    <s v="No"/>
    <s v="Very fast delivery"/>
    <x v="3"/>
    <x v="0"/>
    <x v="0"/>
    <x v="5"/>
    <n v="27.35"/>
    <x v="3"/>
    <s v="Northern Region"/>
    <s v="Low"/>
    <s v="August"/>
    <s v="Q3"/>
    <s v="No"/>
    <n v="0"/>
    <n v="4.1025"/>
    <n v="31.452500000000001"/>
  </r>
  <r>
    <n v="7018"/>
    <s v="R03422"/>
    <x v="688"/>
    <n v="73"/>
    <x v="0"/>
    <x v="6"/>
    <x v="25"/>
    <n v="2"/>
    <x v="1"/>
    <s v="Credit Card"/>
    <s v="In Store"/>
    <s v="Yes"/>
    <s v="Exactly as advertised"/>
    <x v="0"/>
    <x v="0"/>
    <x v="0"/>
    <x v="5"/>
    <n v="4455.18"/>
    <x v="2"/>
    <s v="Gauteng Region"/>
    <s v="Medium"/>
    <s v="April"/>
    <s v="Q2"/>
    <s v="No"/>
    <n v="1"/>
    <n v="668.27700000000004"/>
    <n v="5123.4570000000003"/>
  </r>
  <r>
    <n v="7019"/>
    <s v="R09411"/>
    <x v="634"/>
    <n v="57"/>
    <x v="2"/>
    <x v="1"/>
    <x v="75"/>
    <n v="5"/>
    <x v="0"/>
    <s v="Cash"/>
    <s v="In Store"/>
    <s v="No"/>
    <s v="Average quality"/>
    <x v="1"/>
    <x v="2"/>
    <x v="0"/>
    <x v="0"/>
    <n v="4841.7700000000004"/>
    <x v="7"/>
    <s v="Southern Region"/>
    <s v="Medium"/>
    <s v="June"/>
    <s v="Q2"/>
    <s v="No"/>
    <n v="0"/>
    <n v="726.26550000000009"/>
    <n v="5568.0355"/>
  </r>
  <r>
    <n v="7020"/>
    <s v="R00387"/>
    <x v="288"/>
    <n v="46"/>
    <x v="1"/>
    <x v="4"/>
    <x v="16"/>
    <n v="3"/>
    <x v="1"/>
    <s v="Cash"/>
    <s v="Home Delivery"/>
    <s v="No"/>
    <s v="Item missing accessories"/>
    <x v="2"/>
    <x v="1"/>
    <x v="0"/>
    <x v="4"/>
    <n v="368.99"/>
    <x v="0"/>
    <s v="Central Region"/>
    <s v="Low"/>
    <s v="August"/>
    <s v="Q3"/>
    <s v="No"/>
    <n v="1"/>
    <n v="55.348500000000001"/>
    <n v="424.33849999999995"/>
  </r>
  <r>
    <n v="7021"/>
    <s v="R08683"/>
    <x v="484"/>
    <n v="52"/>
    <x v="1"/>
    <x v="5"/>
    <x v="94"/>
    <n v="2"/>
    <x v="1"/>
    <s v="Mobile Payment"/>
    <s v="Home Delivery"/>
    <s v="No"/>
    <s v="Poor packaging"/>
    <x v="0"/>
    <x v="1"/>
    <x v="1"/>
    <x v="4"/>
    <n v="1746.77"/>
    <x v="5"/>
    <s v="Western Region"/>
    <s v="Medium"/>
    <s v="December"/>
    <s v="Q4"/>
    <s v="No"/>
    <n v="1"/>
    <n v="262.01549999999997"/>
    <n v="2008.7854999999997"/>
  </r>
  <r>
    <n v="7022"/>
    <s v="R01629"/>
    <x v="290"/>
    <n v="52"/>
    <x v="2"/>
    <x v="1"/>
    <x v="111"/>
    <n v="3"/>
    <x v="1"/>
    <s v="Debit Card"/>
    <s v="Home Delivery"/>
    <s v="No"/>
    <m/>
    <x v="2"/>
    <x v="3"/>
    <x v="2"/>
    <x v="4"/>
    <n v="4507.63"/>
    <x v="2"/>
    <s v="Southern Region"/>
    <s v="Medium"/>
    <s v="June"/>
    <s v="Q2"/>
    <s v="No"/>
    <n v="1"/>
    <n v="676.14449999999999"/>
    <n v="5183.7744999999995"/>
  </r>
  <r>
    <n v="7023"/>
    <s v="R03586"/>
    <x v="408"/>
    <n v="26"/>
    <x v="1"/>
    <x v="2"/>
    <x v="46"/>
    <n v="2"/>
    <x v="0"/>
    <s v="Debit Card"/>
    <s v="Home Delivery"/>
    <s v="No"/>
    <s v="Easy online ordering"/>
    <x v="0"/>
    <x v="0"/>
    <x v="0"/>
    <x v="1"/>
    <n v="3755.73"/>
    <x v="2"/>
    <s v="Northern Region"/>
    <s v="Medium"/>
    <s v="December"/>
    <s v="Q4"/>
    <s v="No"/>
    <n v="0"/>
    <n v="563.35950000000003"/>
    <n v="4319.0895"/>
  </r>
  <r>
    <n v="7024"/>
    <s v="R07655"/>
    <x v="688"/>
    <n v="58"/>
    <x v="1"/>
    <x v="4"/>
    <x v="38"/>
    <n v="1"/>
    <x v="1"/>
    <s v="Debit Card"/>
    <s v="In Store"/>
    <s v="No"/>
    <s v="Arrived damaged"/>
    <x v="3"/>
    <x v="1"/>
    <x v="1"/>
    <x v="0"/>
    <n v="3715.65"/>
    <x v="5"/>
    <s v="Central Region"/>
    <s v="Medium"/>
    <s v="April"/>
    <s v="Q2"/>
    <s v="No"/>
    <n v="1"/>
    <n v="557.34749999999997"/>
    <n v="4272.9974999999995"/>
  </r>
  <r>
    <n v="7025"/>
    <s v="R02715"/>
    <x v="714"/>
    <n v="19"/>
    <x v="1"/>
    <x v="7"/>
    <x v="51"/>
    <n v="4"/>
    <x v="1"/>
    <s v="EFT"/>
    <s v="Click &amp; Collect"/>
    <s v="No"/>
    <s v="Item missing accessories"/>
    <x v="4"/>
    <x v="1"/>
    <x v="0"/>
    <x v="2"/>
    <n v="209.53"/>
    <x v="3"/>
    <s v="Western Region"/>
    <s v="Low"/>
    <s v="March"/>
    <s v="Q1"/>
    <s v="No"/>
    <n v="1"/>
    <n v="31.429499999999997"/>
    <n v="240.95949999999999"/>
  </r>
  <r>
    <n v="7026"/>
    <s v="R09504"/>
    <x v="73"/>
    <n v="69"/>
    <x v="2"/>
    <x v="0"/>
    <x v="85"/>
    <n v="5"/>
    <x v="1"/>
    <s v="Mobile Payment"/>
    <s v="Home Delivery"/>
    <s v="No"/>
    <s v="Average quality"/>
    <x v="1"/>
    <x v="2"/>
    <x v="0"/>
    <x v="5"/>
    <n v="812.2"/>
    <x v="2"/>
    <s v="Northern Region"/>
    <s v="Medium"/>
    <s v="February"/>
    <s v="Q1"/>
    <s v="No"/>
    <n v="1"/>
    <n v="121.83"/>
    <n v="934.03"/>
  </r>
  <r>
    <n v="7027"/>
    <s v="R08565"/>
    <x v="586"/>
    <n v="42"/>
    <x v="1"/>
    <x v="8"/>
    <x v="119"/>
    <n v="3"/>
    <x v="1"/>
    <s v="Mobile Payment"/>
    <s v="In Store"/>
    <s v="No"/>
    <s v="Instructions unclear"/>
    <x v="2"/>
    <x v="2"/>
    <x v="1"/>
    <x v="3"/>
    <n v="618.72"/>
    <x v="2"/>
    <s v="Eastern Region"/>
    <s v="Medium"/>
    <s v="December"/>
    <s v="Q4"/>
    <s v="No"/>
    <n v="1"/>
    <n v="92.808000000000007"/>
    <n v="711.52800000000002"/>
  </r>
  <r>
    <n v="7028"/>
    <s v="R09463"/>
    <x v="113"/>
    <n v="28"/>
    <x v="2"/>
    <x v="8"/>
    <x v="42"/>
    <n v="3"/>
    <x v="0"/>
    <s v="Credit Card"/>
    <s v="Home Delivery"/>
    <s v="Yes"/>
    <s v="Instructions unclear"/>
    <x v="2"/>
    <x v="2"/>
    <x v="1"/>
    <x v="1"/>
    <n v="2099.4"/>
    <x v="2"/>
    <s v="Eastern Region"/>
    <s v="Medium"/>
    <s v="November"/>
    <s v="Q4"/>
    <s v="No"/>
    <n v="0"/>
    <n v="314.91000000000003"/>
    <n v="2414.31"/>
  </r>
  <r>
    <n v="7029"/>
    <s v="R05660"/>
    <x v="717"/>
    <n v="24"/>
    <x v="1"/>
    <x v="5"/>
    <x v="105"/>
    <n v="5"/>
    <x v="1"/>
    <s v="Credit Card"/>
    <s v="Click &amp; Collect"/>
    <s v="Yes"/>
    <s v="Instructions unclear"/>
    <x v="1"/>
    <x v="2"/>
    <x v="0"/>
    <x v="2"/>
    <n v="96.11"/>
    <x v="8"/>
    <s v="Western Region"/>
    <s v="Low"/>
    <s v="January"/>
    <s v="Q1"/>
    <s v="No"/>
    <n v="1"/>
    <n v="14.416499999999999"/>
    <n v="110.52649999999998"/>
  </r>
  <r>
    <n v="7031"/>
    <s v="R03190"/>
    <x v="65"/>
    <n v="76"/>
    <x v="0"/>
    <x v="7"/>
    <x v="40"/>
    <n v="4"/>
    <x v="1"/>
    <s v="Cash"/>
    <s v="Home Delivery"/>
    <s v="Yes"/>
    <m/>
    <x v="4"/>
    <x v="3"/>
    <x v="2"/>
    <x v="5"/>
    <n v="1619.07"/>
    <x v="7"/>
    <s v="Western Region"/>
    <s v="Medium"/>
    <s v="October"/>
    <s v="Q4"/>
    <s v="No"/>
    <n v="1"/>
    <n v="242.86049999999997"/>
    <n v="1861.9304999999997"/>
  </r>
  <r>
    <n v="7033"/>
    <s v="R04306"/>
    <x v="661"/>
    <n v="35"/>
    <x v="0"/>
    <x v="2"/>
    <x v="9"/>
    <n v="2"/>
    <x v="1"/>
    <s v="Mobile Payment"/>
    <s v="Home Delivery"/>
    <s v="No"/>
    <s v="Would definitely buy again"/>
    <x v="0"/>
    <x v="0"/>
    <x v="0"/>
    <x v="3"/>
    <n v="43.23"/>
    <x v="3"/>
    <s v="Northern Region"/>
    <s v="Low"/>
    <s v="September"/>
    <s v="Q3"/>
    <s v="No"/>
    <n v="1"/>
    <n v="6.4844999999999997"/>
    <n v="49.714499999999994"/>
  </r>
  <r>
    <n v="7034"/>
    <s v="R00910"/>
    <x v="710"/>
    <n v="35"/>
    <x v="1"/>
    <x v="3"/>
    <x v="24"/>
    <n v="5"/>
    <x v="0"/>
    <s v="Credit Card"/>
    <s v="Click &amp; Collect"/>
    <s v="No"/>
    <s v="Great customer service"/>
    <x v="1"/>
    <x v="0"/>
    <x v="1"/>
    <x v="3"/>
    <n v="44114.21"/>
    <x v="6"/>
    <s v="Central Region"/>
    <s v="High"/>
    <s v="January"/>
    <s v="Q1"/>
    <s v="Yes"/>
    <n v="0"/>
    <n v="6617.1314999999995"/>
    <n v="50731.341499999995"/>
  </r>
  <r>
    <n v="7035"/>
    <s v="R05386"/>
    <x v="611"/>
    <n v="80"/>
    <x v="0"/>
    <x v="8"/>
    <x v="79"/>
    <n v="1"/>
    <x v="0"/>
    <s v="Credit Card"/>
    <s v="Home Delivery"/>
    <s v="No"/>
    <s v="Fits perfectly"/>
    <x v="3"/>
    <x v="0"/>
    <x v="0"/>
    <x v="5"/>
    <n v="283.57"/>
    <x v="0"/>
    <s v="Eastern Region"/>
    <s v="Low"/>
    <s v="November"/>
    <s v="Q4"/>
    <s v="No"/>
    <n v="0"/>
    <n v="42.535499999999999"/>
    <n v="326.10549999999995"/>
  </r>
  <r>
    <n v="7036"/>
    <s v="R01997"/>
    <x v="530"/>
    <n v="19"/>
    <x v="0"/>
    <x v="7"/>
    <x v="108"/>
    <n v="1"/>
    <x v="1"/>
    <s v="Cash"/>
    <s v="Home Delivery"/>
    <s v="Yes"/>
    <s v="Worth the money"/>
    <x v="3"/>
    <x v="0"/>
    <x v="0"/>
    <x v="2"/>
    <n v="880.49"/>
    <x v="5"/>
    <s v="Western Region"/>
    <s v="Medium"/>
    <s v="June"/>
    <s v="Q2"/>
    <s v="No"/>
    <n v="1"/>
    <n v="132.0735"/>
    <n v="1012.5635"/>
  </r>
  <r>
    <n v="7037"/>
    <s v="R01867"/>
    <x v="482"/>
    <n v="39"/>
    <x v="2"/>
    <x v="1"/>
    <x v="106"/>
    <n v="2"/>
    <x v="0"/>
    <s v="Cash"/>
    <s v="Click &amp; Collect"/>
    <s v="Yes"/>
    <s v="Easy online ordering"/>
    <x v="0"/>
    <x v="0"/>
    <x v="0"/>
    <x v="3"/>
    <n v="74.72"/>
    <x v="3"/>
    <s v="Southern Region"/>
    <s v="Low"/>
    <s v="June"/>
    <s v="Q2"/>
    <s v="No"/>
    <n v="0"/>
    <n v="11.208"/>
    <n v="85.927999999999997"/>
  </r>
  <r>
    <n v="7038"/>
    <s v="R01843"/>
    <x v="295"/>
    <n v="27"/>
    <x v="0"/>
    <x v="7"/>
    <x v="114"/>
    <n v="4"/>
    <x v="1"/>
    <s v="EFT"/>
    <s v="Click &amp; Collect"/>
    <s v="Yes"/>
    <s v="Looks premium"/>
    <x v="4"/>
    <x v="0"/>
    <x v="1"/>
    <x v="1"/>
    <n v="338.79"/>
    <x v="0"/>
    <s v="Western Region"/>
    <s v="Low"/>
    <s v="October"/>
    <s v="Q4"/>
    <s v="No"/>
    <n v="1"/>
    <n v="50.8185"/>
    <n v="389.60849999999999"/>
  </r>
  <r>
    <n v="7039"/>
    <s v="R02498"/>
    <x v="469"/>
    <n v="63"/>
    <x v="1"/>
    <x v="6"/>
    <x v="72"/>
    <n v="1"/>
    <x v="0"/>
    <s v="EFT"/>
    <s v="Home Delivery"/>
    <s v="Yes"/>
    <s v="Exactly as advertised"/>
    <x v="3"/>
    <x v="0"/>
    <x v="0"/>
    <x v="0"/>
    <n v="16291.52"/>
    <x v="5"/>
    <s v="Gauteng Region"/>
    <s v="High"/>
    <s v="April"/>
    <s v="Q2"/>
    <s v="Yes"/>
    <n v="0"/>
    <n v="2443.7280000000001"/>
    <n v="18735.248"/>
  </r>
  <r>
    <n v="7042"/>
    <s v="R07976"/>
    <x v="341"/>
    <n v="45"/>
    <x v="1"/>
    <x v="0"/>
    <x v="29"/>
    <n v="5"/>
    <x v="0"/>
    <s v="Cash"/>
    <s v="Click &amp; Collect"/>
    <s v="Yes"/>
    <s v="Very fast delivery"/>
    <x v="1"/>
    <x v="0"/>
    <x v="1"/>
    <x v="4"/>
    <n v="1355.08"/>
    <x v="2"/>
    <s v="Northern Region"/>
    <s v="Medium"/>
    <s v="August"/>
    <s v="Q3"/>
    <s v="No"/>
    <n v="0"/>
    <n v="203.26199999999997"/>
    <n v="1558.3419999999999"/>
  </r>
  <r>
    <n v="7043"/>
    <s v="R05055"/>
    <x v="490"/>
    <n v="72"/>
    <x v="1"/>
    <x v="4"/>
    <x v="61"/>
    <n v="4"/>
    <x v="0"/>
    <s v="EFT"/>
    <s v="Home Delivery"/>
    <s v="Yes"/>
    <s v="Great customer service"/>
    <x v="4"/>
    <x v="0"/>
    <x v="1"/>
    <x v="5"/>
    <n v="768.34"/>
    <x v="7"/>
    <s v="Central Region"/>
    <s v="Medium"/>
    <s v="December"/>
    <s v="Q4"/>
    <s v="No"/>
    <n v="0"/>
    <n v="115.251"/>
    <n v="883.59100000000001"/>
  </r>
  <r>
    <n v="7044"/>
    <s v="R05890"/>
    <x v="626"/>
    <n v="58"/>
    <x v="1"/>
    <x v="3"/>
    <x v="60"/>
    <n v="3"/>
    <x v="0"/>
    <s v="Debit Card"/>
    <s v="In Store"/>
    <s v="Yes"/>
    <s v="Looks premium"/>
    <x v="2"/>
    <x v="0"/>
    <x v="0"/>
    <x v="0"/>
    <n v="5064"/>
    <x v="2"/>
    <s v="Central Region"/>
    <s v="High"/>
    <s v="October"/>
    <s v="Q4"/>
    <s v="Yes"/>
    <n v="0"/>
    <n v="759.6"/>
    <n v="5823.5999999999995"/>
  </r>
  <r>
    <n v="7045"/>
    <s v="R04007"/>
    <x v="168"/>
    <n v="78"/>
    <x v="1"/>
    <x v="3"/>
    <x v="92"/>
    <n v="3"/>
    <x v="0"/>
    <s v="Debit Card"/>
    <s v="In Store"/>
    <s v="No"/>
    <s v="Helpful staff"/>
    <x v="2"/>
    <x v="0"/>
    <x v="0"/>
    <x v="5"/>
    <n v="2217.0300000000002"/>
    <x v="8"/>
    <s v="Central Region"/>
    <s v="Medium"/>
    <s v="May"/>
    <s v="Q2"/>
    <s v="No"/>
    <n v="0"/>
    <n v="332.55450000000002"/>
    <n v="2549.5844999999999"/>
  </r>
  <r>
    <n v="7047"/>
    <s v="R02703"/>
    <x v="287"/>
    <n v="42"/>
    <x v="2"/>
    <x v="3"/>
    <x v="18"/>
    <n v="2"/>
    <x v="1"/>
    <s v="Credit Card"/>
    <s v="Home Delivery"/>
    <s v="No"/>
    <s v="Great customer service"/>
    <x v="0"/>
    <x v="0"/>
    <x v="0"/>
    <x v="3"/>
    <n v="1712.08"/>
    <x v="7"/>
    <s v="Central Region"/>
    <s v="Medium"/>
    <s v="December"/>
    <s v="Q4"/>
    <s v="No"/>
    <n v="1"/>
    <n v="256.81199999999995"/>
    <n v="1968.8919999999998"/>
  </r>
  <r>
    <n v="7048"/>
    <s v="R03450"/>
    <x v="221"/>
    <n v="42"/>
    <x v="2"/>
    <x v="3"/>
    <x v="10"/>
    <n v="5"/>
    <x v="1"/>
    <s v="EFT"/>
    <s v="Home Delivery"/>
    <s v="Yes"/>
    <s v="Fits perfectly"/>
    <x v="1"/>
    <x v="0"/>
    <x v="1"/>
    <x v="3"/>
    <n v="276.82"/>
    <x v="7"/>
    <s v="Central Region"/>
    <s v="Low"/>
    <s v="December"/>
    <s v="Q4"/>
    <s v="No"/>
    <n v="1"/>
    <n v="41.522999999999996"/>
    <n v="318.34299999999996"/>
  </r>
  <r>
    <n v="7049"/>
    <s v="R00332"/>
    <x v="404"/>
    <n v="57"/>
    <x v="2"/>
    <x v="1"/>
    <x v="88"/>
    <n v="2"/>
    <x v="0"/>
    <s v="Cash"/>
    <s v="Click &amp; Collect"/>
    <s v="Yes"/>
    <s v="Product exceeded expectations"/>
    <x v="0"/>
    <x v="0"/>
    <x v="0"/>
    <x v="0"/>
    <n v="529.15"/>
    <x v="0"/>
    <s v="Southern Region"/>
    <s v="Medium"/>
    <s v="August"/>
    <s v="Q3"/>
    <s v="No"/>
    <n v="0"/>
    <n v="79.372499999999988"/>
    <n v="608.52249999999992"/>
  </r>
  <r>
    <n v="7050"/>
    <s v="R07376"/>
    <x v="602"/>
    <n v="27"/>
    <x v="1"/>
    <x v="3"/>
    <x v="61"/>
    <n v="1"/>
    <x v="0"/>
    <s v="Cash"/>
    <s v="Home Delivery"/>
    <s v="Yes"/>
    <s v="Excellent value"/>
    <x v="3"/>
    <x v="0"/>
    <x v="0"/>
    <x v="1"/>
    <n v="768.34"/>
    <x v="7"/>
    <s v="Central Region"/>
    <s v="Medium"/>
    <s v="October"/>
    <s v="Q4"/>
    <s v="No"/>
    <n v="0"/>
    <n v="115.251"/>
    <n v="883.59100000000001"/>
  </r>
  <r>
    <n v="7051"/>
    <s v="R09101"/>
    <x v="587"/>
    <n v="33"/>
    <x v="0"/>
    <x v="6"/>
    <x v="115"/>
    <n v="4"/>
    <x v="1"/>
    <s v="Credit Card"/>
    <s v="Click &amp; Collect"/>
    <s v="No"/>
    <s v="Customer support was excellent"/>
    <x v="4"/>
    <x v="0"/>
    <x v="1"/>
    <x v="1"/>
    <n v="1369.39"/>
    <x v="4"/>
    <s v="Gauteng Region"/>
    <s v="Medium"/>
    <s v="May"/>
    <s v="Q2"/>
    <s v="No"/>
    <n v="1"/>
    <n v="205.4085"/>
    <n v="1574.7985000000001"/>
  </r>
  <r>
    <n v="7052"/>
    <s v="R08399"/>
    <x v="137"/>
    <n v="80"/>
    <x v="1"/>
    <x v="0"/>
    <x v="36"/>
    <n v="3"/>
    <x v="0"/>
    <s v="Credit Card"/>
    <s v="Click &amp; Collect"/>
    <s v="Yes"/>
    <m/>
    <x v="2"/>
    <x v="3"/>
    <x v="2"/>
    <x v="5"/>
    <n v="13056.99"/>
    <x v="6"/>
    <s v="Northern Region"/>
    <s v="High"/>
    <s v="February"/>
    <s v="Q1"/>
    <s v="Yes"/>
    <n v="0"/>
    <n v="1958.5484999999999"/>
    <n v="15015.538499999999"/>
  </r>
  <r>
    <n v="7054"/>
    <s v="R02460"/>
    <x v="692"/>
    <n v="78"/>
    <x v="0"/>
    <x v="2"/>
    <x v="4"/>
    <n v="5"/>
    <x v="0"/>
    <s v="EFT"/>
    <s v="Home Delivery"/>
    <s v="Yes"/>
    <s v="Item missing accessories"/>
    <x v="1"/>
    <x v="1"/>
    <x v="0"/>
    <x v="5"/>
    <n v="1951.09"/>
    <x v="0"/>
    <s v="Northern Region"/>
    <s v="Medium"/>
    <s v="August"/>
    <s v="Q3"/>
    <s v="No"/>
    <n v="0"/>
    <n v="292.6635"/>
    <n v="2243.7534999999998"/>
  </r>
  <r>
    <n v="7055"/>
    <s v="R01775"/>
    <x v="465"/>
    <n v="31"/>
    <x v="2"/>
    <x v="3"/>
    <x v="74"/>
    <n v="1"/>
    <x v="0"/>
    <s v="Credit Card"/>
    <s v="Home Delivery"/>
    <s v="No"/>
    <s v="Helpful staff"/>
    <x v="3"/>
    <x v="0"/>
    <x v="0"/>
    <x v="1"/>
    <n v="1000.7"/>
    <x v="4"/>
    <s v="Central Region"/>
    <s v="Medium"/>
    <s v="August"/>
    <s v="Q3"/>
    <s v="No"/>
    <n v="0"/>
    <n v="150.10499999999999"/>
    <n v="1150.8050000000001"/>
  </r>
  <r>
    <n v="7056"/>
    <s v="R08274"/>
    <x v="72"/>
    <n v="64"/>
    <x v="0"/>
    <x v="1"/>
    <x v="15"/>
    <n v="5"/>
    <x v="0"/>
    <s v="Credit Card"/>
    <s v="Click &amp; Collect"/>
    <s v="No"/>
    <s v="Fantastic experience"/>
    <x v="1"/>
    <x v="0"/>
    <x v="1"/>
    <x v="0"/>
    <n v="869.65"/>
    <x v="4"/>
    <s v="Southern Region"/>
    <s v="Medium"/>
    <s v="November"/>
    <s v="Q4"/>
    <s v="No"/>
    <n v="0"/>
    <n v="130.44749999999999"/>
    <n v="1000.0974999999999"/>
  </r>
  <r>
    <n v="7057"/>
    <s v="R08561"/>
    <x v="572"/>
    <n v="34"/>
    <x v="1"/>
    <x v="6"/>
    <x v="99"/>
    <n v="2"/>
    <x v="0"/>
    <s v="Debit Card"/>
    <s v="In Store"/>
    <s v="No"/>
    <s v="Easy to assemble"/>
    <x v="0"/>
    <x v="0"/>
    <x v="0"/>
    <x v="1"/>
    <n v="786.78"/>
    <x v="8"/>
    <s v="Gauteng Region"/>
    <s v="Medium"/>
    <s v="July"/>
    <s v="Q3"/>
    <s v="No"/>
    <n v="0"/>
    <n v="118.017"/>
    <n v="904.79699999999991"/>
  </r>
  <r>
    <n v="7058"/>
    <s v="R02687"/>
    <x v="188"/>
    <n v="27"/>
    <x v="1"/>
    <x v="0"/>
    <x v="95"/>
    <n v="3"/>
    <x v="1"/>
    <s v="Debit Card"/>
    <s v="Home Delivery"/>
    <s v="Yes"/>
    <s v="Helpful staff"/>
    <x v="2"/>
    <x v="0"/>
    <x v="0"/>
    <x v="1"/>
    <n v="105.11"/>
    <x v="1"/>
    <s v="Northern Region"/>
    <s v="Low"/>
    <s v="October"/>
    <s v="Q4"/>
    <s v="No"/>
    <n v="1"/>
    <n v="15.766499999999999"/>
    <n v="120.87649999999999"/>
  </r>
  <r>
    <n v="7060"/>
    <s v="R00990"/>
    <x v="566"/>
    <n v="20"/>
    <x v="0"/>
    <x v="1"/>
    <x v="11"/>
    <n v="2"/>
    <x v="1"/>
    <s v="Cash"/>
    <s v="Click &amp; Collect"/>
    <s v="No"/>
    <s v="Packaging could improve"/>
    <x v="0"/>
    <x v="2"/>
    <x v="0"/>
    <x v="2"/>
    <n v="231.22"/>
    <x v="1"/>
    <s v="Southern Region"/>
    <s v="Low"/>
    <s v="November"/>
    <s v="Q4"/>
    <s v="No"/>
    <n v="1"/>
    <n v="34.683"/>
    <n v="265.90299999999996"/>
  </r>
  <r>
    <n v="7061"/>
    <s v="R08732"/>
    <x v="337"/>
    <n v="33"/>
    <x v="2"/>
    <x v="2"/>
    <x v="39"/>
    <n v="3"/>
    <x v="1"/>
    <s v="Cash"/>
    <s v="Click &amp; Collect"/>
    <s v="No"/>
    <s v="Packaging could improve"/>
    <x v="2"/>
    <x v="2"/>
    <x v="1"/>
    <x v="1"/>
    <n v="24904.86"/>
    <x v="6"/>
    <s v="Northern Region"/>
    <s v="High"/>
    <s v="October"/>
    <s v="Q4"/>
    <s v="Yes"/>
    <n v="1"/>
    <n v="3735.7289999999998"/>
    <n v="28640.589"/>
  </r>
  <r>
    <n v="7062"/>
    <s v="R08742"/>
    <x v="706"/>
    <n v="71"/>
    <x v="2"/>
    <x v="3"/>
    <x v="94"/>
    <n v="3"/>
    <x v="1"/>
    <s v="Mobile Payment"/>
    <s v="In Store"/>
    <s v="No"/>
    <s v="Easy online ordering"/>
    <x v="2"/>
    <x v="0"/>
    <x v="0"/>
    <x v="5"/>
    <n v="1746.77"/>
    <x v="5"/>
    <s v="Central Region"/>
    <s v="Medium"/>
    <s v="May"/>
    <s v="Q2"/>
    <s v="No"/>
    <n v="1"/>
    <n v="262.01549999999997"/>
    <n v="2008.7854999999997"/>
  </r>
  <r>
    <n v="7063"/>
    <s v="R08248"/>
    <x v="31"/>
    <n v="24"/>
    <x v="0"/>
    <x v="1"/>
    <x v="29"/>
    <n v="2"/>
    <x v="1"/>
    <s v="Debit Card"/>
    <s v="In Store"/>
    <s v="Yes"/>
    <s v="Fits perfectly"/>
    <x v="0"/>
    <x v="0"/>
    <x v="0"/>
    <x v="2"/>
    <n v="1355.08"/>
    <x v="2"/>
    <s v="Southern Region"/>
    <s v="Medium"/>
    <s v="September"/>
    <s v="Q3"/>
    <s v="No"/>
    <n v="1"/>
    <n v="203.26199999999997"/>
    <n v="1558.3419999999999"/>
  </r>
  <r>
    <n v="7064"/>
    <s v="R06994"/>
    <x v="238"/>
    <n v="75"/>
    <x v="1"/>
    <x v="5"/>
    <x v="119"/>
    <n v="4"/>
    <x v="1"/>
    <s v="EFT"/>
    <s v="Click &amp; Collect"/>
    <s v="Yes"/>
    <s v="Long waiting time"/>
    <x v="4"/>
    <x v="1"/>
    <x v="0"/>
    <x v="5"/>
    <n v="618.72"/>
    <x v="2"/>
    <s v="Western Region"/>
    <s v="Medium"/>
    <s v="March"/>
    <s v="Q1"/>
    <s v="No"/>
    <n v="1"/>
    <n v="92.808000000000007"/>
    <n v="711.52800000000002"/>
  </r>
  <r>
    <n v="7065"/>
    <s v="R08887"/>
    <x v="445"/>
    <n v="50"/>
    <x v="2"/>
    <x v="7"/>
    <x v="31"/>
    <n v="5"/>
    <x v="0"/>
    <s v="Credit Card"/>
    <s v="Home Delivery"/>
    <s v="Yes"/>
    <s v="Arrived damaged"/>
    <x v="1"/>
    <x v="1"/>
    <x v="0"/>
    <x v="4"/>
    <n v="294.33"/>
    <x v="4"/>
    <s v="Western Region"/>
    <s v="Low"/>
    <s v="December"/>
    <s v="Q4"/>
    <s v="No"/>
    <n v="0"/>
    <n v="44.149499999999996"/>
    <n v="338.47949999999997"/>
  </r>
  <r>
    <n v="7068"/>
    <s v="R08833"/>
    <x v="39"/>
    <n v="34"/>
    <x v="2"/>
    <x v="6"/>
    <x v="24"/>
    <n v="5"/>
    <x v="0"/>
    <s v="Credit Card"/>
    <s v="In Store"/>
    <s v="Yes"/>
    <s v="Poor packaging"/>
    <x v="1"/>
    <x v="1"/>
    <x v="0"/>
    <x v="1"/>
    <n v="44114.21"/>
    <x v="6"/>
    <s v="Gauteng Region"/>
    <s v="High"/>
    <s v="April"/>
    <s v="Q2"/>
    <s v="Yes"/>
    <n v="0"/>
    <n v="6617.1314999999995"/>
    <n v="50731.341499999995"/>
  </r>
  <r>
    <n v="7069"/>
    <s v="R06575"/>
    <x v="74"/>
    <n v="53"/>
    <x v="0"/>
    <x v="0"/>
    <x v="0"/>
    <n v="5"/>
    <x v="1"/>
    <s v="Credit Card"/>
    <s v="Home Delivery"/>
    <s v="No"/>
    <m/>
    <x v="1"/>
    <x v="3"/>
    <x v="2"/>
    <x v="4"/>
    <n v="2479.5700000000002"/>
    <x v="0"/>
    <s v="Northern Region"/>
    <s v="Medium"/>
    <s v="September"/>
    <s v="Q3"/>
    <s v="No"/>
    <n v="1"/>
    <n v="371.93549999999999"/>
    <n v="2851.5054999999998"/>
  </r>
  <r>
    <n v="7071"/>
    <s v="R08773"/>
    <x v="405"/>
    <n v="23"/>
    <x v="2"/>
    <x v="2"/>
    <x v="122"/>
    <n v="5"/>
    <x v="1"/>
    <s v="Cash"/>
    <s v="Home Delivery"/>
    <s v="Yes"/>
    <s v="Excellent product"/>
    <x v="1"/>
    <x v="0"/>
    <x v="1"/>
    <x v="2"/>
    <n v="412.16"/>
    <x v="8"/>
    <s v="Northern Region"/>
    <s v="Low"/>
    <s v="January"/>
    <s v="Q1"/>
    <s v="No"/>
    <n v="1"/>
    <n v="61.823999999999998"/>
    <n v="473.98399999999998"/>
  </r>
  <r>
    <n v="7072"/>
    <s v="R05463"/>
    <x v="41"/>
    <n v="35"/>
    <x v="1"/>
    <x v="2"/>
    <x v="52"/>
    <n v="3"/>
    <x v="1"/>
    <s v="Mobile Payment"/>
    <s v="In Store"/>
    <s v="Yes"/>
    <s v="Fantastic experience"/>
    <x v="2"/>
    <x v="0"/>
    <x v="0"/>
    <x v="3"/>
    <n v="1094.3699999999999"/>
    <x v="8"/>
    <s v="Northern Region"/>
    <s v="Medium"/>
    <s v="July"/>
    <s v="Q3"/>
    <s v="No"/>
    <n v="1"/>
    <n v="164.15549999999999"/>
    <n v="1258.5254999999997"/>
  </r>
  <r>
    <n v="7073"/>
    <s v="R00174"/>
    <x v="40"/>
    <n v="46"/>
    <x v="2"/>
    <x v="7"/>
    <x v="72"/>
    <n v="2"/>
    <x v="1"/>
    <s v="Credit Card"/>
    <s v="Click &amp; Collect"/>
    <s v="Yes"/>
    <m/>
    <x v="0"/>
    <x v="3"/>
    <x v="2"/>
    <x v="4"/>
    <n v="16291.52"/>
    <x v="5"/>
    <s v="Western Region"/>
    <s v="High"/>
    <s v="March"/>
    <s v="Q1"/>
    <s v="Yes"/>
    <n v="1"/>
    <n v="2443.7280000000001"/>
    <n v="18735.248"/>
  </r>
  <r>
    <n v="7074"/>
    <s v="R04955"/>
    <x v="705"/>
    <n v="61"/>
    <x v="0"/>
    <x v="2"/>
    <x v="84"/>
    <n v="1"/>
    <x v="0"/>
    <s v="Mobile Payment"/>
    <s v="In Store"/>
    <s v="Yes"/>
    <s v="Easy online ordering"/>
    <x v="3"/>
    <x v="0"/>
    <x v="0"/>
    <x v="0"/>
    <n v="27.35"/>
    <x v="3"/>
    <s v="Northern Region"/>
    <s v="Low"/>
    <s v="July"/>
    <s v="Q3"/>
    <s v="No"/>
    <n v="0"/>
    <n v="4.1025"/>
    <n v="31.452500000000001"/>
  </r>
  <r>
    <n v="7076"/>
    <s v="R03322"/>
    <x v="165"/>
    <n v="65"/>
    <x v="1"/>
    <x v="3"/>
    <x v="98"/>
    <n v="4"/>
    <x v="1"/>
    <s v="Debit Card"/>
    <s v="In Store"/>
    <s v="Yes"/>
    <s v="Great customer service"/>
    <x v="4"/>
    <x v="0"/>
    <x v="1"/>
    <x v="5"/>
    <n v="40.11"/>
    <x v="3"/>
    <s v="Central Region"/>
    <s v="Low"/>
    <s v="July"/>
    <s v="Q3"/>
    <s v="No"/>
    <n v="1"/>
    <n v="6.0164999999999997"/>
    <n v="46.126499999999993"/>
  </r>
  <r>
    <n v="7077"/>
    <s v="R07670"/>
    <x v="438"/>
    <n v="73"/>
    <x v="1"/>
    <x v="7"/>
    <x v="76"/>
    <n v="3"/>
    <x v="1"/>
    <s v="Debit Card"/>
    <s v="Home Delivery"/>
    <s v="Yes"/>
    <s v="Poor packaging"/>
    <x v="2"/>
    <x v="1"/>
    <x v="0"/>
    <x v="5"/>
    <n v="824.74"/>
    <x v="8"/>
    <s v="Western Region"/>
    <s v="Medium"/>
    <s v="July"/>
    <s v="Q3"/>
    <s v="No"/>
    <n v="1"/>
    <n v="123.711"/>
    <n v="948.45099999999991"/>
  </r>
  <r>
    <n v="7078"/>
    <s v="R06247"/>
    <x v="448"/>
    <n v="77"/>
    <x v="0"/>
    <x v="7"/>
    <x v="53"/>
    <n v="1"/>
    <x v="0"/>
    <s v="Mobile Payment"/>
    <s v="In Store"/>
    <s v="Yes"/>
    <s v="Fits perfectly"/>
    <x v="3"/>
    <x v="0"/>
    <x v="0"/>
    <x v="5"/>
    <n v="22574.95"/>
    <x v="6"/>
    <s v="Western Region"/>
    <s v="High"/>
    <s v="July"/>
    <s v="Q3"/>
    <s v="Yes"/>
    <n v="0"/>
    <n v="3386.2424999999998"/>
    <n v="25961.192499999997"/>
  </r>
  <r>
    <n v="7079"/>
    <s v="R06746"/>
    <x v="609"/>
    <n v="78"/>
    <x v="2"/>
    <x v="2"/>
    <x v="66"/>
    <n v="4"/>
    <x v="0"/>
    <s v="EFT"/>
    <s v="In Store"/>
    <s v="No"/>
    <s v="Worth the money"/>
    <x v="4"/>
    <x v="0"/>
    <x v="1"/>
    <x v="5"/>
    <n v="759.97"/>
    <x v="8"/>
    <s v="Northern Region"/>
    <s v="Medium"/>
    <s v="December"/>
    <s v="Q4"/>
    <s v="No"/>
    <n v="0"/>
    <n v="113.99550000000001"/>
    <n v="873.96550000000002"/>
  </r>
  <r>
    <n v="7080"/>
    <s v="R03373"/>
    <x v="191"/>
    <n v="50"/>
    <x v="0"/>
    <x v="5"/>
    <x v="119"/>
    <n v="1"/>
    <x v="1"/>
    <s v="EFT"/>
    <s v="Click &amp; Collect"/>
    <s v="No"/>
    <s v="Excellent value"/>
    <x v="3"/>
    <x v="0"/>
    <x v="0"/>
    <x v="4"/>
    <n v="618.72"/>
    <x v="2"/>
    <s v="Western Region"/>
    <s v="Medium"/>
    <s v="December"/>
    <s v="Q4"/>
    <s v="No"/>
    <n v="1"/>
    <n v="92.808000000000007"/>
    <n v="711.52800000000002"/>
  </r>
  <r>
    <n v="7081"/>
    <s v="R06049"/>
    <x v="448"/>
    <n v="79"/>
    <x v="0"/>
    <x v="7"/>
    <x v="17"/>
    <n v="4"/>
    <x v="0"/>
    <s v="Mobile Payment"/>
    <s v="In Store"/>
    <s v="No"/>
    <s v="Product exceeded expectations"/>
    <x v="4"/>
    <x v="0"/>
    <x v="1"/>
    <x v="5"/>
    <n v="471.63"/>
    <x v="1"/>
    <s v="Western Region"/>
    <s v="Low"/>
    <s v="July"/>
    <s v="Q3"/>
    <s v="No"/>
    <n v="0"/>
    <n v="70.744500000000002"/>
    <n v="542.3744999999999"/>
  </r>
  <r>
    <n v="7082"/>
    <s v="R03312"/>
    <x v="712"/>
    <n v="51"/>
    <x v="0"/>
    <x v="2"/>
    <x v="123"/>
    <n v="5"/>
    <x v="1"/>
    <s v="Mobile Payment"/>
    <s v="In Store"/>
    <s v="No"/>
    <s v="Customer support was excellent"/>
    <x v="1"/>
    <x v="0"/>
    <x v="1"/>
    <x v="4"/>
    <n v="2977.47"/>
    <x v="7"/>
    <s v="Northern Region"/>
    <s v="Medium"/>
    <s v="December"/>
    <s v="Q4"/>
    <s v="No"/>
    <n v="1"/>
    <n v="446.62049999999994"/>
    <n v="3424.0904999999993"/>
  </r>
  <r>
    <n v="7083"/>
    <s v="R07659"/>
    <x v="511"/>
    <n v="43"/>
    <x v="2"/>
    <x v="8"/>
    <x v="110"/>
    <n v="1"/>
    <x v="0"/>
    <s v="Debit Card"/>
    <s v="Click &amp; Collect"/>
    <s v="No"/>
    <s v="Excellent product"/>
    <x v="3"/>
    <x v="0"/>
    <x v="0"/>
    <x v="3"/>
    <n v="2216.12"/>
    <x v="1"/>
    <s v="Eastern Region"/>
    <s v="Medium"/>
    <s v="August"/>
    <s v="Q3"/>
    <s v="No"/>
    <n v="0"/>
    <n v="332.41799999999995"/>
    <n v="2548.5379999999996"/>
  </r>
  <r>
    <n v="7086"/>
    <s v="R09519"/>
    <x v="157"/>
    <n v="67"/>
    <x v="0"/>
    <x v="3"/>
    <x v="11"/>
    <n v="3"/>
    <x v="0"/>
    <s v="Credit Card"/>
    <s v="Click &amp; Collect"/>
    <s v="No"/>
    <s v="Great customer service"/>
    <x v="2"/>
    <x v="0"/>
    <x v="0"/>
    <x v="5"/>
    <n v="231.22"/>
    <x v="1"/>
    <s v="Central Region"/>
    <s v="Low"/>
    <s v="August"/>
    <s v="Q3"/>
    <s v="No"/>
    <n v="0"/>
    <n v="34.683"/>
    <n v="265.90299999999996"/>
  </r>
  <r>
    <n v="7088"/>
    <s v="R04552"/>
    <x v="166"/>
    <n v="47"/>
    <x v="2"/>
    <x v="7"/>
    <x v="45"/>
    <n v="3"/>
    <x v="1"/>
    <s v="Mobile Payment"/>
    <s v="Click &amp; Collect"/>
    <s v="Yes"/>
    <s v="Instructions unclear"/>
    <x v="2"/>
    <x v="2"/>
    <x v="1"/>
    <x v="4"/>
    <n v="139.72999999999999"/>
    <x v="1"/>
    <s v="Western Region"/>
    <s v="Low"/>
    <s v="October"/>
    <s v="Q4"/>
    <s v="No"/>
    <n v="1"/>
    <n v="20.959499999999998"/>
    <n v="160.68949999999998"/>
  </r>
  <r>
    <n v="7089"/>
    <s v="R04680"/>
    <x v="488"/>
    <n v="29"/>
    <x v="0"/>
    <x v="4"/>
    <x v="83"/>
    <n v="2"/>
    <x v="0"/>
    <s v="Debit Card"/>
    <s v="In Store"/>
    <s v="Yes"/>
    <s v="Product was disappointing"/>
    <x v="0"/>
    <x v="1"/>
    <x v="1"/>
    <x v="1"/>
    <n v="3521.64"/>
    <x v="5"/>
    <s v="Central Region"/>
    <s v="Medium"/>
    <s v="January"/>
    <s v="Q1"/>
    <s v="No"/>
    <n v="0"/>
    <n v="528.24599999999998"/>
    <n v="4049.8859999999995"/>
  </r>
  <r>
    <n v="7091"/>
    <s v="R00019"/>
    <x v="703"/>
    <n v="35"/>
    <x v="0"/>
    <x v="4"/>
    <x v="106"/>
    <n v="5"/>
    <x v="1"/>
    <s v="Mobile Payment"/>
    <s v="In Store"/>
    <s v="No"/>
    <s v="Would definitely buy again"/>
    <x v="1"/>
    <x v="0"/>
    <x v="1"/>
    <x v="3"/>
    <n v="74.72"/>
    <x v="3"/>
    <s v="Central Region"/>
    <s v="Low"/>
    <s v="August"/>
    <s v="Q3"/>
    <s v="No"/>
    <n v="1"/>
    <n v="11.208"/>
    <n v="85.927999999999997"/>
  </r>
  <r>
    <n v="7092"/>
    <s v="R03692"/>
    <x v="62"/>
    <n v="22"/>
    <x v="0"/>
    <x v="7"/>
    <x v="67"/>
    <n v="1"/>
    <x v="1"/>
    <s v="Cash"/>
    <s v="Click &amp; Collect"/>
    <s v="No"/>
    <s v="Customer support was excellent"/>
    <x v="3"/>
    <x v="0"/>
    <x v="0"/>
    <x v="2"/>
    <n v="1859.13"/>
    <x v="5"/>
    <s v="Western Region"/>
    <s v="Medium"/>
    <s v="July"/>
    <s v="Q3"/>
    <s v="No"/>
    <n v="1"/>
    <n v="278.86950000000002"/>
    <n v="2137.9994999999999"/>
  </r>
  <r>
    <n v="7093"/>
    <s v="R08790"/>
    <x v="34"/>
    <n v="45"/>
    <x v="0"/>
    <x v="5"/>
    <x v="68"/>
    <n v="3"/>
    <x v="0"/>
    <s v="Credit Card"/>
    <s v="Click &amp; Collect"/>
    <s v="Yes"/>
    <s v="Very comfortable"/>
    <x v="2"/>
    <x v="0"/>
    <x v="0"/>
    <x v="4"/>
    <n v="6698.54"/>
    <x v="6"/>
    <s v="Western Region"/>
    <s v="High"/>
    <s v="August"/>
    <s v="Q3"/>
    <s v="Yes"/>
    <n v="0"/>
    <n v="1004.7809999999999"/>
    <n v="7703.320999999999"/>
  </r>
  <r>
    <n v="7094"/>
    <s v="R04097"/>
    <x v="118"/>
    <n v="59"/>
    <x v="2"/>
    <x v="4"/>
    <x v="35"/>
    <n v="5"/>
    <x v="0"/>
    <s v="EFT"/>
    <s v="In Store"/>
    <s v="Yes"/>
    <s v="Great customer service"/>
    <x v="1"/>
    <x v="0"/>
    <x v="1"/>
    <x v="0"/>
    <n v="6710.27"/>
    <x v="5"/>
    <s v="Central Region"/>
    <s v="High"/>
    <s v="June"/>
    <s v="Q2"/>
    <s v="Yes"/>
    <n v="0"/>
    <n v="1006.5405000000001"/>
    <n v="7716.8104999999996"/>
  </r>
  <r>
    <n v="7095"/>
    <s v="R03629"/>
    <x v="283"/>
    <n v="58"/>
    <x v="2"/>
    <x v="0"/>
    <x v="104"/>
    <n v="4"/>
    <x v="1"/>
    <s v="Debit Card"/>
    <s v="Click &amp; Collect"/>
    <s v="Yes"/>
    <s v="Arrived damaged"/>
    <x v="4"/>
    <x v="1"/>
    <x v="0"/>
    <x v="0"/>
    <n v="274.49"/>
    <x v="1"/>
    <s v="Northern Region"/>
    <s v="Low"/>
    <s v="February"/>
    <s v="Q1"/>
    <s v="No"/>
    <n v="1"/>
    <n v="41.173499999999997"/>
    <n v="315.6635"/>
  </r>
  <r>
    <n v="7096"/>
    <s v="R09001"/>
    <x v="376"/>
    <n v="63"/>
    <x v="0"/>
    <x v="7"/>
    <x v="63"/>
    <n v="5"/>
    <x v="1"/>
    <s v="EFT"/>
    <s v="Click &amp; Collect"/>
    <s v="Yes"/>
    <s v="Excellent value"/>
    <x v="1"/>
    <x v="0"/>
    <x v="1"/>
    <x v="0"/>
    <n v="1604.87"/>
    <x v="0"/>
    <s v="Western Region"/>
    <s v="Medium"/>
    <s v="November"/>
    <s v="Q4"/>
    <s v="No"/>
    <n v="1"/>
    <n v="240.73049999999998"/>
    <n v="1845.6004999999998"/>
  </r>
  <r>
    <n v="7097"/>
    <s v="R02175"/>
    <x v="505"/>
    <n v="72"/>
    <x v="0"/>
    <x v="1"/>
    <x v="101"/>
    <n v="5"/>
    <x v="0"/>
    <s v="EFT"/>
    <s v="Home Delivery"/>
    <s v="Yes"/>
    <s v="Excellent value"/>
    <x v="1"/>
    <x v="0"/>
    <x v="1"/>
    <x v="5"/>
    <n v="886.51"/>
    <x v="1"/>
    <s v="Southern Region"/>
    <s v="Medium"/>
    <s v="January"/>
    <s v="Q1"/>
    <s v="No"/>
    <n v="0"/>
    <n v="132.97649999999999"/>
    <n v="1019.4864999999999"/>
  </r>
  <r>
    <n v="7098"/>
    <s v="R01357"/>
    <x v="166"/>
    <n v="25"/>
    <x v="1"/>
    <x v="8"/>
    <x v="56"/>
    <n v="4"/>
    <x v="1"/>
    <s v="Debit Card"/>
    <s v="Home Delivery"/>
    <s v="No"/>
    <s v="Easy to assemble"/>
    <x v="4"/>
    <x v="0"/>
    <x v="1"/>
    <x v="1"/>
    <n v="306.57"/>
    <x v="4"/>
    <s v="Eastern Region"/>
    <s v="Low"/>
    <s v="October"/>
    <s v="Q4"/>
    <s v="No"/>
    <n v="1"/>
    <n v="45.985499999999995"/>
    <n v="352.55549999999994"/>
  </r>
  <r>
    <n v="7099"/>
    <s v="R05003"/>
    <x v="417"/>
    <n v="80"/>
    <x v="2"/>
    <x v="6"/>
    <x v="89"/>
    <n v="3"/>
    <x v="1"/>
    <s v="Debit Card"/>
    <s v="In Store"/>
    <s v="No"/>
    <s v="Easy online ordering"/>
    <x v="2"/>
    <x v="0"/>
    <x v="0"/>
    <x v="5"/>
    <n v="574.49"/>
    <x v="4"/>
    <s v="Gauteng Region"/>
    <s v="Medium"/>
    <s v="January"/>
    <s v="Q1"/>
    <s v="No"/>
    <n v="1"/>
    <n v="86.173500000000004"/>
    <n v="660.6635"/>
  </r>
  <r>
    <n v="7100"/>
    <s v="R07633"/>
    <x v="360"/>
    <n v="33"/>
    <x v="1"/>
    <x v="7"/>
    <x v="1"/>
    <n v="1"/>
    <x v="0"/>
    <s v="Credit Card"/>
    <s v="Home Delivery"/>
    <s v="No"/>
    <s v="Easy online ordering"/>
    <x v="3"/>
    <x v="0"/>
    <x v="0"/>
    <x v="1"/>
    <n v="444.38"/>
    <x v="1"/>
    <s v="Western Region"/>
    <s v="Low"/>
    <s v="December"/>
    <s v="Q4"/>
    <s v="No"/>
    <n v="0"/>
    <n v="66.656999999999996"/>
    <n v="511.03699999999998"/>
  </r>
  <r>
    <n v="7101"/>
    <s v="R06923"/>
    <x v="576"/>
    <n v="80"/>
    <x v="1"/>
    <x v="4"/>
    <x v="112"/>
    <n v="1"/>
    <x v="0"/>
    <s v="Debit Card"/>
    <s v="Home Delivery"/>
    <s v="Yes"/>
    <s v="Packaging could improve"/>
    <x v="3"/>
    <x v="2"/>
    <x v="0"/>
    <x v="5"/>
    <n v="1482.94"/>
    <x v="5"/>
    <s v="Central Region"/>
    <s v="Medium"/>
    <s v="June"/>
    <s v="Q2"/>
    <s v="No"/>
    <n v="0"/>
    <n v="222.441"/>
    <n v="1705.3809999999999"/>
  </r>
  <r>
    <n v="7102"/>
    <s v="R05824"/>
    <x v="658"/>
    <n v="21"/>
    <x v="2"/>
    <x v="1"/>
    <x v="26"/>
    <n v="4"/>
    <x v="0"/>
    <s v="Debit Card"/>
    <s v="Click &amp; Collect"/>
    <s v="No"/>
    <m/>
    <x v="4"/>
    <x v="3"/>
    <x v="2"/>
    <x v="2"/>
    <n v="27815.439999999999"/>
    <x v="6"/>
    <s v="Southern Region"/>
    <s v="High"/>
    <s v="November"/>
    <s v="Q4"/>
    <s v="Yes"/>
    <n v="0"/>
    <n v="4172.3159999999998"/>
    <n v="31987.755999999998"/>
  </r>
  <r>
    <n v="7103"/>
    <s v="R09647"/>
    <x v="452"/>
    <n v="73"/>
    <x v="2"/>
    <x v="3"/>
    <x v="43"/>
    <n v="5"/>
    <x v="0"/>
    <s v="Cash"/>
    <s v="Home Delivery"/>
    <s v="Yes"/>
    <s v="Great customer service"/>
    <x v="1"/>
    <x v="0"/>
    <x v="1"/>
    <x v="5"/>
    <n v="755.66"/>
    <x v="7"/>
    <s v="Central Region"/>
    <s v="Medium"/>
    <s v="September"/>
    <s v="Q3"/>
    <s v="No"/>
    <n v="0"/>
    <n v="113.34899999999999"/>
    <n v="869.0089999999999"/>
  </r>
  <r>
    <n v="7104"/>
    <s v="R05671"/>
    <x v="532"/>
    <n v="61"/>
    <x v="0"/>
    <x v="8"/>
    <x v="107"/>
    <n v="4"/>
    <x v="1"/>
    <s v="Credit Card"/>
    <s v="In Store"/>
    <s v="Yes"/>
    <s v="Packaging could improve"/>
    <x v="4"/>
    <x v="2"/>
    <x v="0"/>
    <x v="0"/>
    <n v="2413.3000000000002"/>
    <x v="6"/>
    <s v="Eastern Region"/>
    <s v="Medium"/>
    <s v="April"/>
    <s v="Q2"/>
    <s v="No"/>
    <n v="1"/>
    <n v="361.995"/>
    <n v="2775.2950000000001"/>
  </r>
  <r>
    <n v="7105"/>
    <s v="R03113"/>
    <x v="48"/>
    <n v="44"/>
    <x v="0"/>
    <x v="8"/>
    <x v="35"/>
    <n v="3"/>
    <x v="0"/>
    <s v="Debit Card"/>
    <s v="Click &amp; Collect"/>
    <s v="Yes"/>
    <s v="Great customer service"/>
    <x v="2"/>
    <x v="0"/>
    <x v="0"/>
    <x v="3"/>
    <n v="6710.27"/>
    <x v="5"/>
    <s v="Eastern Region"/>
    <s v="High"/>
    <s v="July"/>
    <s v="Q3"/>
    <s v="Yes"/>
    <n v="0"/>
    <n v="1006.5405000000001"/>
    <n v="7716.8104999999996"/>
  </r>
  <r>
    <n v="7106"/>
    <s v="R00183"/>
    <x v="458"/>
    <n v="23"/>
    <x v="2"/>
    <x v="7"/>
    <x v="57"/>
    <n v="2"/>
    <x v="1"/>
    <s v="Cash"/>
    <s v="Home Delivery"/>
    <s v="No"/>
    <s v="Fantastic experience"/>
    <x v="0"/>
    <x v="0"/>
    <x v="0"/>
    <x v="2"/>
    <n v="551.66"/>
    <x v="0"/>
    <s v="Western Region"/>
    <s v="Medium"/>
    <s v="January"/>
    <s v="Q1"/>
    <s v="No"/>
    <n v="1"/>
    <n v="82.748999999999995"/>
    <n v="634.40899999999988"/>
  </r>
  <r>
    <n v="7107"/>
    <s v="R03643"/>
    <x v="522"/>
    <n v="40"/>
    <x v="0"/>
    <x v="6"/>
    <x v="66"/>
    <n v="3"/>
    <x v="0"/>
    <s v="Cash"/>
    <s v="Click &amp; Collect"/>
    <s v="Yes"/>
    <s v="Great customer service"/>
    <x v="2"/>
    <x v="0"/>
    <x v="0"/>
    <x v="3"/>
    <n v="759.97"/>
    <x v="8"/>
    <s v="Gauteng Region"/>
    <s v="Medium"/>
    <s v="March"/>
    <s v="Q1"/>
    <s v="No"/>
    <n v="0"/>
    <n v="113.99550000000001"/>
    <n v="873.96550000000002"/>
  </r>
  <r>
    <n v="7108"/>
    <s v="R08996"/>
    <x v="306"/>
    <n v="53"/>
    <x v="0"/>
    <x v="1"/>
    <x v="20"/>
    <n v="2"/>
    <x v="0"/>
    <s v="Credit Card"/>
    <s v="In Store"/>
    <s v="No"/>
    <s v="Easy online ordering"/>
    <x v="0"/>
    <x v="0"/>
    <x v="0"/>
    <x v="4"/>
    <n v="3747.26"/>
    <x v="8"/>
    <s v="Southern Region"/>
    <s v="Medium"/>
    <s v="February"/>
    <s v="Q1"/>
    <s v="No"/>
    <n v="0"/>
    <n v="562.08900000000006"/>
    <n v="4309.3490000000002"/>
  </r>
  <r>
    <n v="7109"/>
    <s v="R08129"/>
    <x v="424"/>
    <n v="76"/>
    <x v="1"/>
    <x v="2"/>
    <x v="13"/>
    <n v="2"/>
    <x v="1"/>
    <s v="Credit Card"/>
    <s v="In Store"/>
    <s v="Yes"/>
    <s v="Delivery delayed"/>
    <x v="0"/>
    <x v="1"/>
    <x v="1"/>
    <x v="5"/>
    <n v="3576.97"/>
    <x v="5"/>
    <s v="Northern Region"/>
    <s v="Medium"/>
    <s v="November"/>
    <s v="Q4"/>
    <s v="No"/>
    <n v="1"/>
    <n v="536.54549999999995"/>
    <n v="4113.5154999999995"/>
  </r>
  <r>
    <n v="7111"/>
    <s v="R04913"/>
    <x v="323"/>
    <n v="66"/>
    <x v="0"/>
    <x v="1"/>
    <x v="34"/>
    <n v="1"/>
    <x v="1"/>
    <s v="Cash"/>
    <s v="In Store"/>
    <s v="No"/>
    <s v="Packaging could improve"/>
    <x v="3"/>
    <x v="2"/>
    <x v="0"/>
    <x v="5"/>
    <n v="14729.04"/>
    <x v="6"/>
    <s v="Southern Region"/>
    <s v="High"/>
    <s v="May"/>
    <s v="Q2"/>
    <s v="Yes"/>
    <n v="1"/>
    <n v="2209.3560000000002"/>
    <n v="16938.396000000001"/>
  </r>
  <r>
    <n v="7112"/>
    <s v="R05669"/>
    <x v="517"/>
    <n v="57"/>
    <x v="1"/>
    <x v="1"/>
    <x v="59"/>
    <n v="3"/>
    <x v="0"/>
    <s v="Debit Card"/>
    <s v="Home Delivery"/>
    <s v="Yes"/>
    <s v="Excellent value"/>
    <x v="2"/>
    <x v="0"/>
    <x v="0"/>
    <x v="0"/>
    <n v="8798.49"/>
    <x v="4"/>
    <s v="Southern Region"/>
    <s v="High"/>
    <s v="February"/>
    <s v="Q1"/>
    <s v="Yes"/>
    <n v="0"/>
    <n v="1319.7735"/>
    <n v="10118.263499999999"/>
  </r>
  <r>
    <n v="7113"/>
    <s v="R08677"/>
    <x v="265"/>
    <n v="54"/>
    <x v="1"/>
    <x v="1"/>
    <x v="122"/>
    <n v="3"/>
    <x v="0"/>
    <s v="Cash"/>
    <s v="Home Delivery"/>
    <s v="No"/>
    <s v="Excellent product"/>
    <x v="2"/>
    <x v="0"/>
    <x v="0"/>
    <x v="4"/>
    <n v="412.16"/>
    <x v="8"/>
    <s v="Southern Region"/>
    <s v="Low"/>
    <s v="June"/>
    <s v="Q2"/>
    <s v="No"/>
    <n v="0"/>
    <n v="61.823999999999998"/>
    <n v="473.98399999999998"/>
  </r>
  <r>
    <n v="7114"/>
    <s v="R01801"/>
    <x v="389"/>
    <n v="73"/>
    <x v="1"/>
    <x v="5"/>
    <x v="26"/>
    <n v="2"/>
    <x v="1"/>
    <s v="EFT"/>
    <s v="Click &amp; Collect"/>
    <s v="No"/>
    <s v="Easy to assemble"/>
    <x v="0"/>
    <x v="0"/>
    <x v="0"/>
    <x v="5"/>
    <n v="27815.439999999999"/>
    <x v="6"/>
    <s v="Western Region"/>
    <s v="High"/>
    <s v="May"/>
    <s v="Q2"/>
    <s v="Yes"/>
    <n v="1"/>
    <n v="4172.3159999999998"/>
    <n v="31987.755999999998"/>
  </r>
  <r>
    <n v="7117"/>
    <s v="R05483"/>
    <x v="337"/>
    <n v="42"/>
    <x v="0"/>
    <x v="7"/>
    <x v="85"/>
    <n v="4"/>
    <x v="1"/>
    <s v="EFT"/>
    <s v="Click &amp; Collect"/>
    <s v="No"/>
    <s v="Exactly as advertised"/>
    <x v="4"/>
    <x v="0"/>
    <x v="1"/>
    <x v="3"/>
    <n v="812.2"/>
    <x v="2"/>
    <s v="Western Region"/>
    <s v="Medium"/>
    <s v="October"/>
    <s v="Q4"/>
    <s v="No"/>
    <n v="1"/>
    <n v="121.83"/>
    <n v="934.03"/>
  </r>
  <r>
    <n v="7118"/>
    <s v="R06762"/>
    <x v="470"/>
    <n v="79"/>
    <x v="2"/>
    <x v="2"/>
    <x v="74"/>
    <n v="1"/>
    <x v="1"/>
    <s v="Debit Card"/>
    <s v="Home Delivery"/>
    <s v="Yes"/>
    <s v="Easy online ordering"/>
    <x v="3"/>
    <x v="0"/>
    <x v="0"/>
    <x v="5"/>
    <n v="1000.7"/>
    <x v="4"/>
    <s v="Northern Region"/>
    <s v="Medium"/>
    <s v="July"/>
    <s v="Q3"/>
    <s v="No"/>
    <n v="1"/>
    <n v="150.10499999999999"/>
    <n v="1150.8050000000001"/>
  </r>
  <r>
    <n v="7119"/>
    <s v="R09988"/>
    <x v="322"/>
    <n v="30"/>
    <x v="2"/>
    <x v="2"/>
    <x v="2"/>
    <n v="5"/>
    <x v="1"/>
    <s v="EFT"/>
    <s v="Click &amp; Collect"/>
    <s v="Yes"/>
    <s v="Average quality"/>
    <x v="1"/>
    <x v="2"/>
    <x v="0"/>
    <x v="1"/>
    <n v="230.14"/>
    <x v="2"/>
    <s v="Northern Region"/>
    <s v="Low"/>
    <s v="January"/>
    <s v="Q1"/>
    <s v="No"/>
    <n v="1"/>
    <n v="34.520999999999994"/>
    <n v="264.66099999999994"/>
  </r>
  <r>
    <n v="7120"/>
    <s v="R07756"/>
    <x v="333"/>
    <n v="51"/>
    <x v="1"/>
    <x v="2"/>
    <x v="7"/>
    <n v="5"/>
    <x v="0"/>
    <s v="EFT"/>
    <s v="In Store"/>
    <s v="Yes"/>
    <m/>
    <x v="1"/>
    <x v="3"/>
    <x v="2"/>
    <x v="4"/>
    <n v="1370.56"/>
    <x v="6"/>
    <s v="Northern Region"/>
    <s v="Medium"/>
    <s v="May"/>
    <s v="Q2"/>
    <s v="No"/>
    <n v="0"/>
    <n v="205.58399999999997"/>
    <n v="1576.1439999999998"/>
  </r>
  <r>
    <n v="7121"/>
    <s v="R01969"/>
    <x v="212"/>
    <n v="20"/>
    <x v="2"/>
    <x v="6"/>
    <x v="42"/>
    <n v="3"/>
    <x v="1"/>
    <s v="Mobile Payment"/>
    <s v="Click &amp; Collect"/>
    <s v="Yes"/>
    <s v="Packaging could improve"/>
    <x v="2"/>
    <x v="2"/>
    <x v="1"/>
    <x v="2"/>
    <n v="2099.4"/>
    <x v="2"/>
    <s v="Gauteng Region"/>
    <s v="Medium"/>
    <s v="July"/>
    <s v="Q3"/>
    <s v="No"/>
    <n v="1"/>
    <n v="314.91000000000003"/>
    <n v="2414.31"/>
  </r>
  <r>
    <n v="7122"/>
    <s v="R08515"/>
    <x v="145"/>
    <n v="67"/>
    <x v="2"/>
    <x v="3"/>
    <x v="24"/>
    <n v="2"/>
    <x v="0"/>
    <s v="Debit Card"/>
    <s v="Home Delivery"/>
    <s v="No"/>
    <s v="Would definitely buy again"/>
    <x v="0"/>
    <x v="0"/>
    <x v="0"/>
    <x v="5"/>
    <n v="44114.21"/>
    <x v="6"/>
    <s v="Central Region"/>
    <s v="High"/>
    <s v="May"/>
    <s v="Q2"/>
    <s v="Yes"/>
    <n v="0"/>
    <n v="6617.1314999999995"/>
    <n v="50731.341499999995"/>
  </r>
  <r>
    <n v="7123"/>
    <s v="R08294"/>
    <x v="215"/>
    <n v="78"/>
    <x v="0"/>
    <x v="7"/>
    <x v="47"/>
    <n v="4"/>
    <x v="1"/>
    <s v="EFT"/>
    <s v="Click &amp; Collect"/>
    <s v="Yes"/>
    <s v="Excellent product"/>
    <x v="4"/>
    <x v="0"/>
    <x v="1"/>
    <x v="5"/>
    <n v="13123.97"/>
    <x v="6"/>
    <s v="Western Region"/>
    <s v="High"/>
    <s v="June"/>
    <s v="Q2"/>
    <s v="Yes"/>
    <n v="1"/>
    <n v="1968.5954999999999"/>
    <n v="15092.565499999999"/>
  </r>
  <r>
    <n v="7124"/>
    <s v="R07946"/>
    <x v="594"/>
    <n v="55"/>
    <x v="2"/>
    <x v="0"/>
    <x v="58"/>
    <n v="1"/>
    <x v="0"/>
    <s v="Debit Card"/>
    <s v="Click &amp; Collect"/>
    <s v="Yes"/>
    <s v="Helpful staff"/>
    <x v="3"/>
    <x v="0"/>
    <x v="0"/>
    <x v="0"/>
    <n v="2603.98"/>
    <x v="0"/>
    <s v="Northern Region"/>
    <s v="Medium"/>
    <s v="December"/>
    <s v="Q4"/>
    <s v="No"/>
    <n v="0"/>
    <n v="390.59699999999998"/>
    <n v="2994.5769999999998"/>
  </r>
  <r>
    <n v="7125"/>
    <s v="R07788"/>
    <x v="240"/>
    <n v="37"/>
    <x v="1"/>
    <x v="1"/>
    <x v="111"/>
    <n v="4"/>
    <x v="0"/>
    <s v="Mobile Payment"/>
    <s v="In Store"/>
    <s v="No"/>
    <s v="Instructions unclear"/>
    <x v="4"/>
    <x v="2"/>
    <x v="0"/>
    <x v="3"/>
    <n v="4507.63"/>
    <x v="2"/>
    <s v="Southern Region"/>
    <s v="Medium"/>
    <s v="September"/>
    <s v="Q3"/>
    <s v="No"/>
    <n v="0"/>
    <n v="676.14449999999999"/>
    <n v="5183.7744999999995"/>
  </r>
  <r>
    <n v="7126"/>
    <s v="R07009"/>
    <x v="140"/>
    <n v="65"/>
    <x v="2"/>
    <x v="1"/>
    <x v="36"/>
    <n v="2"/>
    <x v="1"/>
    <s v="EFT"/>
    <s v="In Store"/>
    <s v="Yes"/>
    <s v="Packaging could improve"/>
    <x v="0"/>
    <x v="2"/>
    <x v="0"/>
    <x v="5"/>
    <n v="13056.99"/>
    <x v="6"/>
    <s v="Southern Region"/>
    <s v="High"/>
    <s v="February"/>
    <s v="Q1"/>
    <s v="Yes"/>
    <n v="1"/>
    <n v="1958.5484999999999"/>
    <n v="15015.538499999999"/>
  </r>
  <r>
    <n v="7127"/>
    <s v="R04988"/>
    <x v="144"/>
    <n v="26"/>
    <x v="1"/>
    <x v="4"/>
    <x v="52"/>
    <n v="2"/>
    <x v="1"/>
    <s v="EFT"/>
    <s v="Click &amp; Collect"/>
    <s v="No"/>
    <s v="Highly recommend"/>
    <x v="0"/>
    <x v="0"/>
    <x v="0"/>
    <x v="1"/>
    <n v="1094.3699999999999"/>
    <x v="8"/>
    <s v="Central Region"/>
    <s v="Medium"/>
    <s v="November"/>
    <s v="Q4"/>
    <s v="No"/>
    <n v="1"/>
    <n v="164.15549999999999"/>
    <n v="1258.5254999999997"/>
  </r>
  <r>
    <n v="7128"/>
    <s v="R09903"/>
    <x v="23"/>
    <n v="75"/>
    <x v="2"/>
    <x v="4"/>
    <x v="66"/>
    <n v="4"/>
    <x v="1"/>
    <s v="EFT"/>
    <s v="Home Delivery"/>
    <s v="No"/>
    <s v="Helpful staff"/>
    <x v="4"/>
    <x v="0"/>
    <x v="1"/>
    <x v="5"/>
    <n v="759.97"/>
    <x v="8"/>
    <s v="Central Region"/>
    <s v="Medium"/>
    <s v="September"/>
    <s v="Q3"/>
    <s v="No"/>
    <n v="1"/>
    <n v="113.99550000000001"/>
    <n v="873.96550000000002"/>
  </r>
  <r>
    <n v="7129"/>
    <s v="R04651"/>
    <x v="43"/>
    <n v="79"/>
    <x v="0"/>
    <x v="0"/>
    <x v="16"/>
    <n v="3"/>
    <x v="1"/>
    <s v="Mobile Payment"/>
    <s v="Home Delivery"/>
    <s v="No"/>
    <m/>
    <x v="2"/>
    <x v="3"/>
    <x v="2"/>
    <x v="5"/>
    <n v="368.99"/>
    <x v="0"/>
    <s v="Northern Region"/>
    <s v="Low"/>
    <s v="August"/>
    <s v="Q3"/>
    <s v="No"/>
    <n v="1"/>
    <n v="55.348500000000001"/>
    <n v="424.33849999999995"/>
  </r>
  <r>
    <n v="7130"/>
    <s v="R01160"/>
    <x v="38"/>
    <n v="23"/>
    <x v="1"/>
    <x v="3"/>
    <x v="61"/>
    <n v="4"/>
    <x v="1"/>
    <s v="EFT"/>
    <s v="Click &amp; Collect"/>
    <s v="No"/>
    <s v="Excellent value"/>
    <x v="4"/>
    <x v="0"/>
    <x v="1"/>
    <x v="2"/>
    <n v="768.34"/>
    <x v="7"/>
    <s v="Central Region"/>
    <s v="Medium"/>
    <s v="September"/>
    <s v="Q3"/>
    <s v="No"/>
    <n v="1"/>
    <n v="115.251"/>
    <n v="883.59100000000001"/>
  </r>
  <r>
    <n v="7132"/>
    <s v="R09563"/>
    <x v="385"/>
    <n v="37"/>
    <x v="0"/>
    <x v="0"/>
    <x v="17"/>
    <n v="3"/>
    <x v="1"/>
    <s v="Debit Card"/>
    <s v="In Store"/>
    <s v="Yes"/>
    <s v="Very fast delivery"/>
    <x v="2"/>
    <x v="0"/>
    <x v="0"/>
    <x v="3"/>
    <n v="471.63"/>
    <x v="1"/>
    <s v="Northern Region"/>
    <s v="Low"/>
    <s v="March"/>
    <s v="Q1"/>
    <s v="No"/>
    <n v="1"/>
    <n v="70.744500000000002"/>
    <n v="542.3744999999999"/>
  </r>
  <r>
    <n v="7133"/>
    <s v="R01326"/>
    <x v="453"/>
    <n v="69"/>
    <x v="1"/>
    <x v="8"/>
    <x v="8"/>
    <n v="3"/>
    <x v="1"/>
    <s v="Mobile Payment"/>
    <s v="Click &amp; Collect"/>
    <s v="No"/>
    <s v="Item missing accessories"/>
    <x v="2"/>
    <x v="1"/>
    <x v="0"/>
    <x v="5"/>
    <n v="5390.8"/>
    <x v="6"/>
    <s v="Eastern Region"/>
    <s v="High"/>
    <s v="October"/>
    <s v="Q4"/>
    <s v="Yes"/>
    <n v="1"/>
    <n v="808.62"/>
    <n v="6199.42"/>
  </r>
  <r>
    <n v="7134"/>
    <s v="R08204"/>
    <x v="37"/>
    <m/>
    <x v="0"/>
    <x v="3"/>
    <x v="53"/>
    <n v="2"/>
    <x v="1"/>
    <s v="Mobile Payment"/>
    <s v="Click &amp; Collect"/>
    <s v="Yes"/>
    <s v="Packaging could improve"/>
    <x v="0"/>
    <x v="2"/>
    <x v="0"/>
    <x v="6"/>
    <n v="22574.95"/>
    <x v="6"/>
    <s v="Central Region"/>
    <s v="High"/>
    <s v="February"/>
    <s v="Q1"/>
    <s v="Yes"/>
    <n v="1"/>
    <n v="3386.2424999999998"/>
    <n v="25961.192499999997"/>
  </r>
  <r>
    <n v="7135"/>
    <s v="R07827"/>
    <x v="184"/>
    <n v="48"/>
    <x v="0"/>
    <x v="2"/>
    <x v="95"/>
    <n v="5"/>
    <x v="1"/>
    <s v="EFT"/>
    <s v="In Store"/>
    <s v="No"/>
    <s v="Highly recommend"/>
    <x v="1"/>
    <x v="0"/>
    <x v="1"/>
    <x v="4"/>
    <n v="105.11"/>
    <x v="1"/>
    <s v="Northern Region"/>
    <s v="Low"/>
    <s v="August"/>
    <s v="Q3"/>
    <s v="No"/>
    <n v="1"/>
    <n v="15.766499999999999"/>
    <n v="120.87649999999999"/>
  </r>
  <r>
    <n v="7136"/>
    <s v="R04797"/>
    <x v="403"/>
    <n v="28"/>
    <x v="0"/>
    <x v="4"/>
    <x v="1"/>
    <n v="3"/>
    <x v="0"/>
    <s v="Cash"/>
    <s v="Click &amp; Collect"/>
    <s v="Yes"/>
    <s v="Average quality"/>
    <x v="2"/>
    <x v="2"/>
    <x v="1"/>
    <x v="1"/>
    <n v="444.38"/>
    <x v="1"/>
    <s v="Central Region"/>
    <s v="Low"/>
    <s v="June"/>
    <s v="Q2"/>
    <s v="No"/>
    <n v="0"/>
    <n v="66.656999999999996"/>
    <n v="511.03699999999998"/>
  </r>
  <r>
    <n v="7137"/>
    <s v="R06797"/>
    <x v="300"/>
    <n v="70"/>
    <x v="1"/>
    <x v="5"/>
    <x v="39"/>
    <n v="1"/>
    <x v="0"/>
    <s v="Cash"/>
    <s v="In Store"/>
    <s v="No"/>
    <s v="Arrived damaged"/>
    <x v="3"/>
    <x v="1"/>
    <x v="1"/>
    <x v="5"/>
    <n v="24904.86"/>
    <x v="6"/>
    <s v="Western Region"/>
    <s v="High"/>
    <s v="November"/>
    <s v="Q4"/>
    <s v="Yes"/>
    <n v="0"/>
    <n v="3735.7289999999998"/>
    <n v="28640.589"/>
  </r>
  <r>
    <n v="7138"/>
    <s v="R05809"/>
    <x v="600"/>
    <n v="20"/>
    <x v="0"/>
    <x v="0"/>
    <x v="11"/>
    <n v="3"/>
    <x v="1"/>
    <s v="Debit Card"/>
    <s v="Click &amp; Collect"/>
    <s v="No"/>
    <s v="Exactly as advertised"/>
    <x v="2"/>
    <x v="0"/>
    <x v="0"/>
    <x v="2"/>
    <n v="231.22"/>
    <x v="1"/>
    <s v="Northern Region"/>
    <s v="Low"/>
    <s v="February"/>
    <s v="Q1"/>
    <s v="No"/>
    <n v="1"/>
    <n v="34.683"/>
    <n v="265.90299999999996"/>
  </r>
  <r>
    <n v="7139"/>
    <s v="R05944"/>
    <x v="581"/>
    <n v="23"/>
    <x v="0"/>
    <x v="2"/>
    <x v="83"/>
    <n v="1"/>
    <x v="1"/>
    <s v="Mobile Payment"/>
    <s v="Home Delivery"/>
    <s v="No"/>
    <s v="Exactly as advertised"/>
    <x v="3"/>
    <x v="0"/>
    <x v="0"/>
    <x v="2"/>
    <n v="3521.64"/>
    <x v="5"/>
    <s v="Northern Region"/>
    <s v="Medium"/>
    <s v="February"/>
    <s v="Q1"/>
    <s v="No"/>
    <n v="1"/>
    <n v="528.24599999999998"/>
    <n v="4049.8859999999995"/>
  </r>
  <r>
    <n v="7140"/>
    <s v="R09425"/>
    <x v="74"/>
    <n v="75"/>
    <x v="2"/>
    <x v="6"/>
    <x v="77"/>
    <n v="1"/>
    <x v="0"/>
    <s v="Mobile Payment"/>
    <s v="Home Delivery"/>
    <s v="No"/>
    <s v="Average quality"/>
    <x v="3"/>
    <x v="2"/>
    <x v="0"/>
    <x v="5"/>
    <n v="353.21"/>
    <x v="3"/>
    <s v="Gauteng Region"/>
    <s v="Low"/>
    <s v="September"/>
    <s v="Q3"/>
    <s v="No"/>
    <n v="0"/>
    <n v="52.981499999999997"/>
    <n v="406.19149999999996"/>
  </r>
  <r>
    <n v="7142"/>
    <s v="R01456"/>
    <x v="322"/>
    <n v="61"/>
    <x v="1"/>
    <x v="1"/>
    <x v="54"/>
    <n v="5"/>
    <x v="0"/>
    <s v="Credit Card"/>
    <s v="Click &amp; Collect"/>
    <s v="No"/>
    <s v="Highly recommend"/>
    <x v="1"/>
    <x v="0"/>
    <x v="1"/>
    <x v="0"/>
    <n v="1940.64"/>
    <x v="4"/>
    <s v="Southern Region"/>
    <s v="Medium"/>
    <s v="January"/>
    <s v="Q1"/>
    <s v="No"/>
    <n v="0"/>
    <n v="291.096"/>
    <n v="2231.7359999999999"/>
  </r>
  <r>
    <n v="7143"/>
    <s v="R05411"/>
    <x v="375"/>
    <n v="79"/>
    <x v="1"/>
    <x v="7"/>
    <x v="26"/>
    <n v="2"/>
    <x v="1"/>
    <s v="Credit Card"/>
    <s v="Home Delivery"/>
    <s v="No"/>
    <s v="Fantastic experience"/>
    <x v="0"/>
    <x v="0"/>
    <x v="0"/>
    <x v="5"/>
    <n v="27815.439999999999"/>
    <x v="6"/>
    <s v="Western Region"/>
    <s v="High"/>
    <s v="October"/>
    <s v="Q4"/>
    <s v="Yes"/>
    <n v="1"/>
    <n v="4172.3159999999998"/>
    <n v="31987.755999999998"/>
  </r>
  <r>
    <n v="7144"/>
    <s v="R07366"/>
    <x v="713"/>
    <n v="19"/>
    <x v="2"/>
    <x v="6"/>
    <x v="106"/>
    <n v="4"/>
    <x v="0"/>
    <s v="EFT"/>
    <s v="Home Delivery"/>
    <s v="No"/>
    <s v="Exactly as advertised"/>
    <x v="4"/>
    <x v="0"/>
    <x v="1"/>
    <x v="2"/>
    <n v="74.72"/>
    <x v="3"/>
    <s v="Gauteng Region"/>
    <s v="Low"/>
    <s v="March"/>
    <s v="Q1"/>
    <s v="No"/>
    <n v="0"/>
    <n v="11.208"/>
    <n v="85.927999999999997"/>
  </r>
  <r>
    <n v="7145"/>
    <s v="R08558"/>
    <x v="218"/>
    <n v="71"/>
    <x v="2"/>
    <x v="0"/>
    <x v="77"/>
    <n v="4"/>
    <x v="0"/>
    <s v="EFT"/>
    <s v="Click &amp; Collect"/>
    <s v="Yes"/>
    <s v="Instructions unclear"/>
    <x v="4"/>
    <x v="2"/>
    <x v="0"/>
    <x v="5"/>
    <n v="353.21"/>
    <x v="3"/>
    <s v="Northern Region"/>
    <s v="Low"/>
    <s v="September"/>
    <s v="Q3"/>
    <s v="No"/>
    <n v="0"/>
    <n v="52.981499999999997"/>
    <n v="406.19149999999996"/>
  </r>
  <r>
    <n v="7146"/>
    <s v="R04963"/>
    <x v="401"/>
    <n v="32"/>
    <x v="2"/>
    <x v="1"/>
    <x v="12"/>
    <n v="2"/>
    <x v="0"/>
    <s v="Credit Card"/>
    <s v="Click &amp; Collect"/>
    <s v="No"/>
    <s v="Fantastic experience"/>
    <x v="0"/>
    <x v="0"/>
    <x v="0"/>
    <x v="1"/>
    <n v="228.08"/>
    <x v="8"/>
    <s v="Southern Region"/>
    <s v="Low"/>
    <s v="September"/>
    <s v="Q3"/>
    <s v="No"/>
    <n v="0"/>
    <n v="34.212000000000003"/>
    <n v="262.29199999999997"/>
  </r>
  <r>
    <n v="7147"/>
    <s v="R02801"/>
    <x v="655"/>
    <n v="26"/>
    <x v="1"/>
    <x v="8"/>
    <x v="21"/>
    <n v="2"/>
    <x v="0"/>
    <s v="Mobile Payment"/>
    <s v="Click &amp; Collect"/>
    <s v="No"/>
    <s v="Fantastic experience"/>
    <x v="0"/>
    <x v="0"/>
    <x v="0"/>
    <x v="1"/>
    <n v="369.57"/>
    <x v="0"/>
    <s v="Eastern Region"/>
    <s v="Low"/>
    <s v="July"/>
    <s v="Q3"/>
    <s v="No"/>
    <n v="0"/>
    <n v="55.435499999999998"/>
    <n v="425.00549999999998"/>
  </r>
  <r>
    <n v="7148"/>
    <s v="R01645"/>
    <x v="599"/>
    <m/>
    <x v="0"/>
    <x v="3"/>
    <x v="108"/>
    <n v="1"/>
    <x v="1"/>
    <s v="Debit Card"/>
    <s v="In Store"/>
    <s v="Yes"/>
    <s v="Item missing accessories"/>
    <x v="3"/>
    <x v="1"/>
    <x v="1"/>
    <x v="6"/>
    <n v="880.49"/>
    <x v="5"/>
    <s v="Central Region"/>
    <s v="Medium"/>
    <s v="December"/>
    <s v="Q4"/>
    <s v="No"/>
    <n v="1"/>
    <n v="132.0735"/>
    <n v="1012.5635"/>
  </r>
  <r>
    <n v="7149"/>
    <s v="R02141"/>
    <x v="340"/>
    <n v="46"/>
    <x v="0"/>
    <x v="2"/>
    <x v="46"/>
    <n v="5"/>
    <x v="0"/>
    <s v="Cash"/>
    <s v="In Store"/>
    <s v="Yes"/>
    <s v="Fits perfectly"/>
    <x v="1"/>
    <x v="0"/>
    <x v="1"/>
    <x v="4"/>
    <n v="3755.73"/>
    <x v="2"/>
    <s v="Northern Region"/>
    <s v="Medium"/>
    <s v="July"/>
    <s v="Q3"/>
    <s v="No"/>
    <n v="0"/>
    <n v="563.35950000000003"/>
    <n v="4319.0895"/>
  </r>
  <r>
    <n v="7151"/>
    <s v="R04458"/>
    <x v="355"/>
    <n v="57"/>
    <x v="1"/>
    <x v="0"/>
    <x v="14"/>
    <n v="5"/>
    <x v="0"/>
    <s v="Mobile Payment"/>
    <s v="Home Delivery"/>
    <s v="No"/>
    <s v="Product exceeded expectations"/>
    <x v="1"/>
    <x v="0"/>
    <x v="1"/>
    <x v="0"/>
    <n v="1440.59"/>
    <x v="1"/>
    <s v="Northern Region"/>
    <s v="Medium"/>
    <s v="April"/>
    <s v="Q2"/>
    <s v="No"/>
    <n v="0"/>
    <n v="216.08849999999998"/>
    <n v="1656.6784999999998"/>
  </r>
  <r>
    <n v="7152"/>
    <s v="R09409"/>
    <x v="262"/>
    <n v="66"/>
    <x v="1"/>
    <x v="1"/>
    <x v="119"/>
    <n v="3"/>
    <x v="1"/>
    <s v="Mobile Payment"/>
    <s v="Home Delivery"/>
    <s v="Yes"/>
    <s v="Very comfortable"/>
    <x v="2"/>
    <x v="0"/>
    <x v="0"/>
    <x v="5"/>
    <n v="618.72"/>
    <x v="2"/>
    <s v="Southern Region"/>
    <s v="Medium"/>
    <s v="June"/>
    <s v="Q2"/>
    <s v="No"/>
    <n v="1"/>
    <n v="92.808000000000007"/>
    <n v="711.52800000000002"/>
  </r>
  <r>
    <n v="7153"/>
    <s v="R05587"/>
    <x v="95"/>
    <n v="25"/>
    <x v="0"/>
    <x v="3"/>
    <x v="8"/>
    <n v="4"/>
    <x v="1"/>
    <s v="Credit Card"/>
    <s v="In Store"/>
    <s v="Yes"/>
    <s v="Would definitely buy again"/>
    <x v="4"/>
    <x v="0"/>
    <x v="1"/>
    <x v="1"/>
    <n v="5390.8"/>
    <x v="6"/>
    <s v="Central Region"/>
    <s v="High"/>
    <s v="February"/>
    <s v="Q1"/>
    <s v="Yes"/>
    <n v="1"/>
    <n v="808.62"/>
    <n v="6199.42"/>
  </r>
  <r>
    <n v="7154"/>
    <s v="R04379"/>
    <x v="509"/>
    <n v="46"/>
    <x v="1"/>
    <x v="0"/>
    <x v="98"/>
    <n v="4"/>
    <x v="0"/>
    <s v="Debit Card"/>
    <s v="Home Delivery"/>
    <s v="Yes"/>
    <s v="Customer support was excellent"/>
    <x v="4"/>
    <x v="0"/>
    <x v="1"/>
    <x v="4"/>
    <n v="40.11"/>
    <x v="3"/>
    <s v="Northern Region"/>
    <s v="Low"/>
    <s v="December"/>
    <s v="Q4"/>
    <s v="No"/>
    <n v="0"/>
    <n v="6.0164999999999997"/>
    <n v="46.126499999999993"/>
  </r>
  <r>
    <n v="7155"/>
    <s v="R00730"/>
    <x v="650"/>
    <n v="65"/>
    <x v="2"/>
    <x v="8"/>
    <x v="38"/>
    <n v="1"/>
    <x v="0"/>
    <s v="EFT"/>
    <s v="Click &amp; Collect"/>
    <s v="No"/>
    <s v="Fantastic experience"/>
    <x v="3"/>
    <x v="0"/>
    <x v="0"/>
    <x v="5"/>
    <n v="3715.65"/>
    <x v="5"/>
    <s v="Eastern Region"/>
    <s v="Medium"/>
    <s v="March"/>
    <s v="Q1"/>
    <s v="No"/>
    <n v="0"/>
    <n v="557.34749999999997"/>
    <n v="4272.9974999999995"/>
  </r>
  <r>
    <n v="7159"/>
    <s v="R01937"/>
    <x v="224"/>
    <n v="55"/>
    <x v="1"/>
    <x v="0"/>
    <x v="16"/>
    <n v="5"/>
    <x v="0"/>
    <s v="Credit Card"/>
    <s v="Home Delivery"/>
    <s v="No"/>
    <s v="Customer support was excellent"/>
    <x v="1"/>
    <x v="0"/>
    <x v="1"/>
    <x v="0"/>
    <n v="368.99"/>
    <x v="0"/>
    <s v="Northern Region"/>
    <s v="Low"/>
    <s v="January"/>
    <s v="Q1"/>
    <s v="No"/>
    <n v="0"/>
    <n v="55.348500000000001"/>
    <n v="424.33849999999995"/>
  </r>
  <r>
    <n v="7160"/>
    <s v="R03794"/>
    <x v="324"/>
    <n v="53"/>
    <x v="0"/>
    <x v="8"/>
    <x v="8"/>
    <n v="2"/>
    <x v="1"/>
    <s v="EFT"/>
    <s v="In Store"/>
    <s v="No"/>
    <s v="Product was disappointing"/>
    <x v="0"/>
    <x v="1"/>
    <x v="1"/>
    <x v="4"/>
    <n v="5390.8"/>
    <x v="6"/>
    <s v="Eastern Region"/>
    <s v="High"/>
    <s v="April"/>
    <s v="Q2"/>
    <s v="Yes"/>
    <n v="1"/>
    <n v="808.62"/>
    <n v="6199.42"/>
  </r>
  <r>
    <n v="7161"/>
    <s v="R03737"/>
    <x v="502"/>
    <n v="24"/>
    <x v="1"/>
    <x v="0"/>
    <x v="75"/>
    <n v="2"/>
    <x v="0"/>
    <s v="Mobile Payment"/>
    <s v="Home Delivery"/>
    <s v="No"/>
    <s v="Excellent product"/>
    <x v="0"/>
    <x v="0"/>
    <x v="0"/>
    <x v="2"/>
    <n v="4841.7700000000004"/>
    <x v="7"/>
    <s v="Northern Region"/>
    <s v="Medium"/>
    <s v="October"/>
    <s v="Q4"/>
    <s v="No"/>
    <n v="0"/>
    <n v="726.26550000000009"/>
    <n v="5568.0355"/>
  </r>
  <r>
    <n v="7162"/>
    <s v="R02262"/>
    <x v="236"/>
    <n v="70"/>
    <x v="0"/>
    <x v="8"/>
    <x v="76"/>
    <n v="1"/>
    <x v="1"/>
    <s v="Debit Card"/>
    <s v="Home Delivery"/>
    <s v="Yes"/>
    <s v="Delivery delayed"/>
    <x v="3"/>
    <x v="1"/>
    <x v="1"/>
    <x v="5"/>
    <n v="824.74"/>
    <x v="8"/>
    <s v="Eastern Region"/>
    <s v="Medium"/>
    <s v="August"/>
    <s v="Q3"/>
    <s v="No"/>
    <n v="1"/>
    <n v="123.711"/>
    <n v="948.45099999999991"/>
  </r>
  <r>
    <n v="7164"/>
    <s v="R01111"/>
    <x v="178"/>
    <n v="79"/>
    <x v="2"/>
    <x v="4"/>
    <x v="10"/>
    <n v="5"/>
    <x v="1"/>
    <s v="Mobile Payment"/>
    <s v="Home Delivery"/>
    <s v="No"/>
    <s v="Looks premium"/>
    <x v="1"/>
    <x v="0"/>
    <x v="1"/>
    <x v="5"/>
    <n v="276.82"/>
    <x v="7"/>
    <s v="Central Region"/>
    <s v="Low"/>
    <s v="February"/>
    <s v="Q1"/>
    <s v="No"/>
    <n v="1"/>
    <n v="41.522999999999996"/>
    <n v="318.34299999999996"/>
  </r>
  <r>
    <n v="7165"/>
    <s v="R09169"/>
    <x v="432"/>
    <n v="63"/>
    <x v="1"/>
    <x v="3"/>
    <x v="15"/>
    <n v="2"/>
    <x v="0"/>
    <s v="Cash"/>
    <s v="In Store"/>
    <s v="Yes"/>
    <s v="Looks premium"/>
    <x v="0"/>
    <x v="0"/>
    <x v="0"/>
    <x v="0"/>
    <n v="869.65"/>
    <x v="4"/>
    <s v="Central Region"/>
    <s v="Medium"/>
    <s v="October"/>
    <s v="Q4"/>
    <s v="No"/>
    <n v="0"/>
    <n v="130.44749999999999"/>
    <n v="1000.0974999999999"/>
  </r>
  <r>
    <n v="7166"/>
    <s v="R05481"/>
    <x v="386"/>
    <n v="31"/>
    <x v="1"/>
    <x v="7"/>
    <x v="64"/>
    <n v="2"/>
    <x v="1"/>
    <s v="Cash"/>
    <s v="In Store"/>
    <s v="Yes"/>
    <s v="Item missing accessories"/>
    <x v="0"/>
    <x v="1"/>
    <x v="1"/>
    <x v="1"/>
    <n v="119.63"/>
    <x v="3"/>
    <s v="Western Region"/>
    <s v="Low"/>
    <s v="October"/>
    <s v="Q4"/>
    <s v="No"/>
    <n v="1"/>
    <n v="17.944499999999998"/>
    <n v="137.57449999999997"/>
  </r>
  <r>
    <n v="7168"/>
    <s v="R02395"/>
    <x v="558"/>
    <n v="74"/>
    <x v="0"/>
    <x v="2"/>
    <x v="25"/>
    <n v="4"/>
    <x v="0"/>
    <s v="Debit Card"/>
    <s v="Home Delivery"/>
    <s v="No"/>
    <s v="Item missing accessories"/>
    <x v="4"/>
    <x v="1"/>
    <x v="0"/>
    <x v="5"/>
    <n v="4455.18"/>
    <x v="2"/>
    <s v="Northern Region"/>
    <s v="Medium"/>
    <s v="November"/>
    <s v="Q4"/>
    <s v="No"/>
    <n v="0"/>
    <n v="668.27700000000004"/>
    <n v="5123.4570000000003"/>
  </r>
  <r>
    <n v="7171"/>
    <s v="R00194"/>
    <x v="685"/>
    <n v="61"/>
    <x v="0"/>
    <x v="2"/>
    <x v="61"/>
    <n v="4"/>
    <x v="1"/>
    <s v="Debit Card"/>
    <s v="In Store"/>
    <s v="No"/>
    <s v="Would definitely buy again"/>
    <x v="4"/>
    <x v="0"/>
    <x v="1"/>
    <x v="0"/>
    <n v="768.34"/>
    <x v="7"/>
    <s v="Northern Region"/>
    <s v="Medium"/>
    <s v="December"/>
    <s v="Q4"/>
    <s v="No"/>
    <n v="1"/>
    <n v="115.251"/>
    <n v="883.59100000000001"/>
  </r>
  <r>
    <n v="7173"/>
    <s v="R02902"/>
    <x v="222"/>
    <n v="35"/>
    <x v="0"/>
    <x v="1"/>
    <x v="33"/>
    <n v="3"/>
    <x v="1"/>
    <s v="Mobile Payment"/>
    <s v="Click &amp; Collect"/>
    <s v="Yes"/>
    <s v="Instructions unclear"/>
    <x v="2"/>
    <x v="2"/>
    <x v="1"/>
    <x v="3"/>
    <n v="440.87"/>
    <x v="7"/>
    <s v="Southern Region"/>
    <s v="Low"/>
    <s v="August"/>
    <s v="Q3"/>
    <s v="No"/>
    <n v="1"/>
    <n v="66.130499999999998"/>
    <n v="507.00049999999999"/>
  </r>
  <r>
    <n v="7174"/>
    <s v="R00579"/>
    <x v="434"/>
    <m/>
    <x v="2"/>
    <x v="8"/>
    <x v="35"/>
    <n v="2"/>
    <x v="1"/>
    <s v="Cash"/>
    <s v="Home Delivery"/>
    <s v="No"/>
    <s v="Easy to assemble"/>
    <x v="0"/>
    <x v="0"/>
    <x v="0"/>
    <x v="6"/>
    <n v="6710.27"/>
    <x v="5"/>
    <s v="Eastern Region"/>
    <s v="High"/>
    <s v="January"/>
    <s v="Q1"/>
    <s v="Yes"/>
    <n v="1"/>
    <n v="1006.5405000000001"/>
    <n v="7716.8104999999996"/>
  </r>
  <r>
    <n v="7175"/>
    <s v="R06220"/>
    <x v="560"/>
    <n v="48"/>
    <x v="1"/>
    <x v="4"/>
    <x v="120"/>
    <n v="3"/>
    <x v="1"/>
    <s v="Debit Card"/>
    <s v="Home Delivery"/>
    <s v="No"/>
    <s v="Long waiting time"/>
    <x v="2"/>
    <x v="1"/>
    <x v="0"/>
    <x v="4"/>
    <n v="1233.45"/>
    <x v="1"/>
    <s v="Central Region"/>
    <s v="Medium"/>
    <s v="November"/>
    <s v="Q4"/>
    <s v="No"/>
    <n v="1"/>
    <n v="185.01750000000001"/>
    <n v="1418.4675"/>
  </r>
  <r>
    <n v="7176"/>
    <s v="R05526"/>
    <x v="408"/>
    <n v="31"/>
    <x v="1"/>
    <x v="7"/>
    <x v="15"/>
    <n v="2"/>
    <x v="1"/>
    <s v="EFT"/>
    <s v="Home Delivery"/>
    <s v="No"/>
    <s v="Average quality"/>
    <x v="0"/>
    <x v="2"/>
    <x v="0"/>
    <x v="1"/>
    <n v="869.65"/>
    <x v="4"/>
    <s v="Western Region"/>
    <s v="Medium"/>
    <s v="December"/>
    <s v="Q4"/>
    <s v="No"/>
    <n v="1"/>
    <n v="130.44749999999999"/>
    <n v="1000.0974999999999"/>
  </r>
  <r>
    <n v="7177"/>
    <s v="R00772"/>
    <x v="700"/>
    <n v="29"/>
    <x v="0"/>
    <x v="4"/>
    <x v="27"/>
    <n v="1"/>
    <x v="0"/>
    <s v="Cash"/>
    <s v="Click &amp; Collect"/>
    <s v="No"/>
    <s v="Fits perfectly"/>
    <x v="3"/>
    <x v="0"/>
    <x v="0"/>
    <x v="1"/>
    <n v="14808.31"/>
    <x v="6"/>
    <s v="Central Region"/>
    <s v="High"/>
    <s v="August"/>
    <s v="Q3"/>
    <s v="Yes"/>
    <n v="0"/>
    <n v="2221.2464999999997"/>
    <n v="17029.556499999999"/>
  </r>
  <r>
    <n v="7178"/>
    <s v="R08093"/>
    <x v="223"/>
    <n v="24"/>
    <x v="1"/>
    <x v="7"/>
    <x v="3"/>
    <n v="2"/>
    <x v="1"/>
    <s v="Mobile Payment"/>
    <s v="Home Delivery"/>
    <s v="No"/>
    <s v="Exactly as advertised"/>
    <x v="0"/>
    <x v="0"/>
    <x v="0"/>
    <x v="2"/>
    <n v="84.23"/>
    <x v="3"/>
    <s v="Western Region"/>
    <s v="Low"/>
    <s v="October"/>
    <s v="Q4"/>
    <s v="No"/>
    <n v="1"/>
    <n v="12.634500000000001"/>
    <n v="96.864499999999992"/>
  </r>
  <r>
    <n v="7179"/>
    <s v="R02396"/>
    <x v="617"/>
    <n v="38"/>
    <x v="2"/>
    <x v="6"/>
    <x v="75"/>
    <n v="5"/>
    <x v="1"/>
    <s v="Mobile Payment"/>
    <s v="In Store"/>
    <s v="Yes"/>
    <m/>
    <x v="1"/>
    <x v="3"/>
    <x v="2"/>
    <x v="3"/>
    <n v="4841.7700000000004"/>
    <x v="7"/>
    <s v="Gauteng Region"/>
    <s v="Medium"/>
    <s v="May"/>
    <s v="Q2"/>
    <s v="No"/>
    <n v="1"/>
    <n v="726.26550000000009"/>
    <n v="5568.0355"/>
  </r>
  <r>
    <n v="7180"/>
    <s v="R01479"/>
    <x v="593"/>
    <n v="52"/>
    <x v="2"/>
    <x v="8"/>
    <x v="98"/>
    <n v="5"/>
    <x v="1"/>
    <s v="EFT"/>
    <s v="In Store"/>
    <s v="No"/>
    <s v="Excellent product"/>
    <x v="1"/>
    <x v="0"/>
    <x v="1"/>
    <x v="4"/>
    <n v="40.11"/>
    <x v="3"/>
    <s v="Eastern Region"/>
    <s v="Low"/>
    <s v="April"/>
    <s v="Q2"/>
    <s v="No"/>
    <n v="1"/>
    <n v="6.0164999999999997"/>
    <n v="46.126499999999993"/>
  </r>
  <r>
    <n v="7181"/>
    <s v="R01847"/>
    <x v="704"/>
    <n v="21"/>
    <x v="2"/>
    <x v="2"/>
    <x v="105"/>
    <n v="4"/>
    <x v="1"/>
    <s v="EFT"/>
    <s v="Home Delivery"/>
    <s v="Yes"/>
    <s v="Highly recommend"/>
    <x v="4"/>
    <x v="0"/>
    <x v="1"/>
    <x v="2"/>
    <n v="96.11"/>
    <x v="8"/>
    <s v="Northern Region"/>
    <s v="Low"/>
    <s v="June"/>
    <s v="Q2"/>
    <s v="No"/>
    <n v="1"/>
    <n v="14.416499999999999"/>
    <n v="110.52649999999998"/>
  </r>
  <r>
    <n v="7182"/>
    <s v="R09250"/>
    <x v="134"/>
    <n v="30"/>
    <x v="1"/>
    <x v="3"/>
    <x v="16"/>
    <n v="2"/>
    <x v="0"/>
    <s v="Credit Card"/>
    <s v="Click &amp; Collect"/>
    <s v="No"/>
    <s v="Instructions unclear"/>
    <x v="0"/>
    <x v="2"/>
    <x v="0"/>
    <x v="1"/>
    <n v="368.99"/>
    <x v="0"/>
    <s v="Central Region"/>
    <s v="Low"/>
    <s v="October"/>
    <s v="Q4"/>
    <s v="No"/>
    <n v="0"/>
    <n v="55.348500000000001"/>
    <n v="424.33849999999995"/>
  </r>
  <r>
    <n v="7183"/>
    <s v="R04275"/>
    <x v="533"/>
    <n v="62"/>
    <x v="1"/>
    <x v="7"/>
    <x v="87"/>
    <n v="1"/>
    <x v="0"/>
    <s v="Cash"/>
    <s v="Home Delivery"/>
    <s v="Yes"/>
    <s v="Helpful staff"/>
    <x v="3"/>
    <x v="0"/>
    <x v="0"/>
    <x v="0"/>
    <n v="828.82"/>
    <x v="5"/>
    <s v="Western Region"/>
    <s v="Medium"/>
    <s v="January"/>
    <s v="Q1"/>
    <s v="No"/>
    <n v="0"/>
    <n v="124.32300000000001"/>
    <n v="953.14300000000003"/>
  </r>
  <r>
    <n v="7184"/>
    <s v="R03741"/>
    <x v="468"/>
    <n v="28"/>
    <x v="0"/>
    <x v="8"/>
    <x v="28"/>
    <n v="3"/>
    <x v="0"/>
    <s v="Mobile Payment"/>
    <s v="Home Delivery"/>
    <s v="Yes"/>
    <s v="Average quality"/>
    <x v="2"/>
    <x v="2"/>
    <x v="1"/>
    <x v="1"/>
    <n v="1011.68"/>
    <x v="0"/>
    <s v="Eastern Region"/>
    <s v="Medium"/>
    <s v="February"/>
    <s v="Q1"/>
    <s v="No"/>
    <n v="0"/>
    <n v="151.75199999999998"/>
    <n v="1163.4319999999998"/>
  </r>
  <r>
    <n v="7185"/>
    <s v="R04601"/>
    <x v="605"/>
    <n v="23"/>
    <x v="1"/>
    <x v="8"/>
    <x v="69"/>
    <n v="1"/>
    <x v="0"/>
    <s v="Cash"/>
    <s v="In Store"/>
    <s v="Yes"/>
    <s v="Easy to assemble"/>
    <x v="3"/>
    <x v="0"/>
    <x v="0"/>
    <x v="2"/>
    <n v="1907.49"/>
    <x v="0"/>
    <s v="Eastern Region"/>
    <s v="Medium"/>
    <s v="May"/>
    <s v="Q2"/>
    <s v="No"/>
    <n v="0"/>
    <n v="286.12349999999998"/>
    <n v="2193.6134999999999"/>
  </r>
  <r>
    <n v="7186"/>
    <s v="R08268"/>
    <x v="221"/>
    <n v="76"/>
    <x v="2"/>
    <x v="7"/>
    <x v="23"/>
    <n v="5"/>
    <x v="0"/>
    <s v="Credit Card"/>
    <s v="In Store"/>
    <s v="Yes"/>
    <s v="Long waiting time"/>
    <x v="1"/>
    <x v="1"/>
    <x v="0"/>
    <x v="5"/>
    <n v="2340.5700000000002"/>
    <x v="8"/>
    <s v="Western Region"/>
    <s v="Medium"/>
    <s v="December"/>
    <s v="Q4"/>
    <s v="No"/>
    <n v="0"/>
    <n v="351.08550000000002"/>
    <n v="2691.6554999999998"/>
  </r>
  <r>
    <n v="7187"/>
    <s v="R08132"/>
    <x v="645"/>
    <n v="70"/>
    <x v="1"/>
    <x v="4"/>
    <x v="5"/>
    <n v="5"/>
    <x v="1"/>
    <s v="EFT"/>
    <s v="Home Delivery"/>
    <s v="No"/>
    <s v="Packaging could improve"/>
    <x v="1"/>
    <x v="2"/>
    <x v="0"/>
    <x v="5"/>
    <n v="1158.56"/>
    <x v="4"/>
    <s v="Central Region"/>
    <s v="Medium"/>
    <s v="July"/>
    <s v="Q3"/>
    <s v="No"/>
    <n v="1"/>
    <n v="173.78399999999999"/>
    <n v="1332.3439999999998"/>
  </r>
  <r>
    <n v="7189"/>
    <s v="R06376"/>
    <x v="713"/>
    <n v="77"/>
    <x v="2"/>
    <x v="3"/>
    <x v="121"/>
    <n v="2"/>
    <x v="0"/>
    <s v="Mobile Payment"/>
    <s v="Home Delivery"/>
    <s v="No"/>
    <s v="Excellent product"/>
    <x v="0"/>
    <x v="0"/>
    <x v="0"/>
    <x v="5"/>
    <n v="85.25"/>
    <x v="1"/>
    <s v="Central Region"/>
    <s v="Low"/>
    <s v="March"/>
    <s v="Q1"/>
    <s v="No"/>
    <n v="0"/>
    <n v="12.7875"/>
    <n v="98.037499999999994"/>
  </r>
  <r>
    <n v="7190"/>
    <s v="R00406"/>
    <x v="502"/>
    <n v="57"/>
    <x v="0"/>
    <x v="2"/>
    <x v="76"/>
    <n v="5"/>
    <x v="0"/>
    <s v="Debit Card"/>
    <s v="In Store"/>
    <s v="Yes"/>
    <s v="Packaging could improve"/>
    <x v="1"/>
    <x v="2"/>
    <x v="0"/>
    <x v="0"/>
    <n v="824.74"/>
    <x v="8"/>
    <s v="Northern Region"/>
    <s v="Medium"/>
    <s v="October"/>
    <s v="Q4"/>
    <s v="No"/>
    <n v="0"/>
    <n v="123.711"/>
    <n v="948.45099999999991"/>
  </r>
  <r>
    <n v="7191"/>
    <s v="R09683"/>
    <x v="563"/>
    <n v="41"/>
    <x v="2"/>
    <x v="5"/>
    <x v="3"/>
    <n v="4"/>
    <x v="1"/>
    <s v="Debit Card"/>
    <s v="Home Delivery"/>
    <s v="No"/>
    <s v="Easy online ordering"/>
    <x v="4"/>
    <x v="0"/>
    <x v="1"/>
    <x v="3"/>
    <n v="84.23"/>
    <x v="3"/>
    <s v="Western Region"/>
    <s v="Low"/>
    <s v="February"/>
    <s v="Q1"/>
    <s v="No"/>
    <n v="1"/>
    <n v="12.634500000000001"/>
    <n v="96.864499999999992"/>
  </r>
  <r>
    <n v="7192"/>
    <s v="R04916"/>
    <x v="65"/>
    <n v="53"/>
    <x v="0"/>
    <x v="3"/>
    <x v="122"/>
    <n v="3"/>
    <x v="0"/>
    <s v="Cash"/>
    <s v="In Store"/>
    <s v="Yes"/>
    <s v="Item missing accessories"/>
    <x v="2"/>
    <x v="1"/>
    <x v="0"/>
    <x v="4"/>
    <n v="412.16"/>
    <x v="8"/>
    <s v="Central Region"/>
    <s v="Low"/>
    <s v="October"/>
    <s v="Q4"/>
    <s v="No"/>
    <n v="0"/>
    <n v="61.823999999999998"/>
    <n v="473.98399999999998"/>
  </r>
  <r>
    <n v="7193"/>
    <s v="R02074"/>
    <x v="408"/>
    <n v="40"/>
    <x v="0"/>
    <x v="3"/>
    <x v="66"/>
    <n v="2"/>
    <x v="1"/>
    <s v="Mobile Payment"/>
    <s v="Home Delivery"/>
    <s v="Yes"/>
    <s v="Instructions unclear"/>
    <x v="0"/>
    <x v="2"/>
    <x v="0"/>
    <x v="3"/>
    <n v="759.97"/>
    <x v="8"/>
    <s v="Central Region"/>
    <s v="Medium"/>
    <s v="December"/>
    <s v="Q4"/>
    <s v="No"/>
    <n v="1"/>
    <n v="113.99550000000001"/>
    <n v="873.96550000000002"/>
  </r>
  <r>
    <n v="7197"/>
    <s v="R06703"/>
    <x v="409"/>
    <n v="77"/>
    <x v="0"/>
    <x v="7"/>
    <x v="21"/>
    <n v="1"/>
    <x v="0"/>
    <s v="Cash"/>
    <s v="In Store"/>
    <s v="No"/>
    <s v="Would definitely buy again"/>
    <x v="3"/>
    <x v="0"/>
    <x v="0"/>
    <x v="5"/>
    <n v="369.57"/>
    <x v="0"/>
    <s v="Western Region"/>
    <s v="Low"/>
    <s v="April"/>
    <s v="Q2"/>
    <s v="No"/>
    <n v="0"/>
    <n v="55.435499999999998"/>
    <n v="425.00549999999998"/>
  </r>
  <r>
    <n v="7199"/>
    <s v="R03660"/>
    <x v="204"/>
    <n v="57"/>
    <x v="1"/>
    <x v="0"/>
    <x v="10"/>
    <n v="2"/>
    <x v="0"/>
    <s v="Credit Card"/>
    <s v="In Store"/>
    <s v="Yes"/>
    <s v="Packaging could improve"/>
    <x v="0"/>
    <x v="2"/>
    <x v="0"/>
    <x v="0"/>
    <n v="276.82"/>
    <x v="7"/>
    <s v="Northern Region"/>
    <s v="Low"/>
    <s v="January"/>
    <s v="Q1"/>
    <s v="No"/>
    <n v="0"/>
    <n v="41.522999999999996"/>
    <n v="318.34299999999996"/>
  </r>
  <r>
    <n v="7201"/>
    <s v="R02380"/>
    <x v="426"/>
    <n v="74"/>
    <x v="2"/>
    <x v="8"/>
    <x v="42"/>
    <n v="3"/>
    <x v="0"/>
    <s v="Mobile Payment"/>
    <s v="Click &amp; Collect"/>
    <s v="Yes"/>
    <s v="Product exceeded expectations"/>
    <x v="2"/>
    <x v="0"/>
    <x v="0"/>
    <x v="5"/>
    <n v="2099.4"/>
    <x v="2"/>
    <s v="Eastern Region"/>
    <s v="Medium"/>
    <s v="August"/>
    <s v="Q3"/>
    <s v="No"/>
    <n v="0"/>
    <n v="314.91000000000003"/>
    <n v="2414.31"/>
  </r>
  <r>
    <n v="7202"/>
    <s v="R01448"/>
    <x v="534"/>
    <n v="75"/>
    <x v="1"/>
    <x v="1"/>
    <x v="74"/>
    <n v="5"/>
    <x v="1"/>
    <s v="Cash"/>
    <s v="In Store"/>
    <s v="No"/>
    <s v="Would definitely buy again"/>
    <x v="1"/>
    <x v="0"/>
    <x v="1"/>
    <x v="5"/>
    <n v="1000.7"/>
    <x v="4"/>
    <s v="Southern Region"/>
    <s v="Medium"/>
    <s v="December"/>
    <s v="Q4"/>
    <s v="No"/>
    <n v="1"/>
    <n v="150.10499999999999"/>
    <n v="1150.8050000000001"/>
  </r>
  <r>
    <n v="7203"/>
    <s v="R00343"/>
    <x v="321"/>
    <n v="67"/>
    <x v="1"/>
    <x v="2"/>
    <x v="60"/>
    <n v="5"/>
    <x v="0"/>
    <s v="Debit Card"/>
    <s v="Click &amp; Collect"/>
    <s v="No"/>
    <s v="Fits perfectly"/>
    <x v="1"/>
    <x v="0"/>
    <x v="1"/>
    <x v="5"/>
    <n v="5064"/>
    <x v="2"/>
    <s v="Northern Region"/>
    <s v="High"/>
    <s v="July"/>
    <s v="Q3"/>
    <s v="Yes"/>
    <n v="0"/>
    <n v="759.6"/>
    <n v="5823.5999999999995"/>
  </r>
  <r>
    <n v="7204"/>
    <s v="R05128"/>
    <x v="166"/>
    <n v="26"/>
    <x v="1"/>
    <x v="6"/>
    <x v="7"/>
    <n v="5"/>
    <x v="0"/>
    <s v="EFT"/>
    <s v="Click &amp; Collect"/>
    <s v="No"/>
    <s v="Product was disappointing"/>
    <x v="1"/>
    <x v="1"/>
    <x v="0"/>
    <x v="1"/>
    <n v="1370.56"/>
    <x v="6"/>
    <s v="Gauteng Region"/>
    <s v="Medium"/>
    <s v="October"/>
    <s v="Q4"/>
    <s v="No"/>
    <n v="0"/>
    <n v="205.58399999999997"/>
    <n v="1576.1439999999998"/>
  </r>
  <r>
    <n v="7206"/>
    <s v="R02528"/>
    <x v="603"/>
    <n v="30"/>
    <x v="0"/>
    <x v="5"/>
    <x v="71"/>
    <n v="1"/>
    <x v="0"/>
    <s v="EFT"/>
    <s v="Click &amp; Collect"/>
    <s v="No"/>
    <s v="Helpful staff"/>
    <x v="3"/>
    <x v="0"/>
    <x v="0"/>
    <x v="1"/>
    <n v="1171.25"/>
    <x v="4"/>
    <s v="Western Region"/>
    <s v="Medium"/>
    <s v="December"/>
    <s v="Q4"/>
    <s v="No"/>
    <n v="0"/>
    <n v="175.6875"/>
    <n v="1346.9375"/>
  </r>
  <r>
    <n v="7208"/>
    <s v="R04578"/>
    <x v="493"/>
    <n v="55"/>
    <x v="1"/>
    <x v="3"/>
    <x v="30"/>
    <n v="3"/>
    <x v="0"/>
    <s v="EFT"/>
    <s v="Home Delivery"/>
    <s v="Yes"/>
    <s v="Worth the money"/>
    <x v="2"/>
    <x v="0"/>
    <x v="0"/>
    <x v="0"/>
    <n v="2962.6"/>
    <x v="2"/>
    <s v="Central Region"/>
    <s v="Medium"/>
    <s v="August"/>
    <s v="Q3"/>
    <s v="No"/>
    <n v="0"/>
    <n v="444.39"/>
    <n v="3406.99"/>
  </r>
  <r>
    <n v="7209"/>
    <s v="R00977"/>
    <x v="632"/>
    <n v="47"/>
    <x v="2"/>
    <x v="0"/>
    <x v="43"/>
    <n v="4"/>
    <x v="0"/>
    <s v="Debit Card"/>
    <s v="In Store"/>
    <s v="No"/>
    <s v="Product exceeded expectations"/>
    <x v="4"/>
    <x v="0"/>
    <x v="1"/>
    <x v="4"/>
    <n v="755.66"/>
    <x v="7"/>
    <s v="Northern Region"/>
    <s v="Medium"/>
    <s v="December"/>
    <s v="Q4"/>
    <s v="No"/>
    <n v="0"/>
    <n v="113.34899999999999"/>
    <n v="869.0089999999999"/>
  </r>
  <r>
    <n v="7210"/>
    <s v="R08521"/>
    <x v="161"/>
    <n v="58"/>
    <x v="2"/>
    <x v="5"/>
    <x v="112"/>
    <n v="4"/>
    <x v="1"/>
    <s v="EFT"/>
    <s v="In Store"/>
    <s v="No"/>
    <s v="Fits perfectly"/>
    <x v="4"/>
    <x v="0"/>
    <x v="1"/>
    <x v="0"/>
    <n v="1482.94"/>
    <x v="5"/>
    <s v="Western Region"/>
    <s v="Medium"/>
    <s v="March"/>
    <s v="Q1"/>
    <s v="No"/>
    <n v="1"/>
    <n v="222.441"/>
    <n v="1705.3809999999999"/>
  </r>
  <r>
    <n v="7211"/>
    <s v="R05444"/>
    <x v="241"/>
    <n v="34"/>
    <x v="1"/>
    <x v="8"/>
    <x v="51"/>
    <n v="3"/>
    <x v="1"/>
    <s v="EFT"/>
    <s v="Home Delivery"/>
    <s v="No"/>
    <s v="Worth the money"/>
    <x v="2"/>
    <x v="0"/>
    <x v="0"/>
    <x v="1"/>
    <n v="209.53"/>
    <x v="3"/>
    <s v="Eastern Region"/>
    <s v="Low"/>
    <s v="October"/>
    <s v="Q4"/>
    <s v="No"/>
    <n v="1"/>
    <n v="31.429499999999997"/>
    <n v="240.95949999999999"/>
  </r>
  <r>
    <n v="7212"/>
    <s v="R09175"/>
    <x v="687"/>
    <n v="49"/>
    <x v="1"/>
    <x v="2"/>
    <x v="94"/>
    <n v="4"/>
    <x v="0"/>
    <s v="Cash"/>
    <s v="Click &amp; Collect"/>
    <s v="Yes"/>
    <s v="Looks premium"/>
    <x v="4"/>
    <x v="0"/>
    <x v="1"/>
    <x v="4"/>
    <n v="1746.77"/>
    <x v="5"/>
    <s v="Northern Region"/>
    <s v="Medium"/>
    <s v="April"/>
    <s v="Q2"/>
    <s v="No"/>
    <n v="0"/>
    <n v="262.01549999999997"/>
    <n v="2008.7854999999997"/>
  </r>
  <r>
    <n v="7213"/>
    <s v="R03517"/>
    <x v="88"/>
    <n v="36"/>
    <x v="1"/>
    <x v="6"/>
    <x v="34"/>
    <n v="2"/>
    <x v="0"/>
    <s v="EFT"/>
    <s v="In Store"/>
    <s v="No"/>
    <s v="Arrived damaged"/>
    <x v="0"/>
    <x v="1"/>
    <x v="1"/>
    <x v="3"/>
    <n v="14729.04"/>
    <x v="6"/>
    <s v="Gauteng Region"/>
    <s v="High"/>
    <s v="October"/>
    <s v="Q4"/>
    <s v="Yes"/>
    <n v="0"/>
    <n v="2209.3560000000002"/>
    <n v="16938.396000000001"/>
  </r>
  <r>
    <n v="7214"/>
    <s v="R09032"/>
    <x v="221"/>
    <n v="24"/>
    <x v="2"/>
    <x v="8"/>
    <x v="24"/>
    <n v="4"/>
    <x v="0"/>
    <s v="EFT"/>
    <s v="In Store"/>
    <s v="No"/>
    <s v="Fantastic experience"/>
    <x v="4"/>
    <x v="0"/>
    <x v="1"/>
    <x v="2"/>
    <n v="44114.21"/>
    <x v="6"/>
    <s v="Eastern Region"/>
    <s v="High"/>
    <s v="December"/>
    <s v="Q4"/>
    <s v="Yes"/>
    <n v="0"/>
    <n v="6617.1314999999995"/>
    <n v="50731.341499999995"/>
  </r>
  <r>
    <n v="7215"/>
    <s v="R07157"/>
    <x v="636"/>
    <n v="79"/>
    <x v="0"/>
    <x v="8"/>
    <x v="113"/>
    <n v="4"/>
    <x v="1"/>
    <s v="Cash"/>
    <s v="Click &amp; Collect"/>
    <s v="Yes"/>
    <s v="Would definitely buy again"/>
    <x v="4"/>
    <x v="0"/>
    <x v="1"/>
    <x v="5"/>
    <n v="2572.02"/>
    <x v="7"/>
    <s v="Eastern Region"/>
    <s v="Medium"/>
    <s v="January"/>
    <s v="Q1"/>
    <s v="No"/>
    <n v="1"/>
    <n v="385.803"/>
    <n v="2957.8229999999999"/>
  </r>
  <r>
    <n v="7216"/>
    <s v="R09935"/>
    <x v="207"/>
    <n v="77"/>
    <x v="0"/>
    <x v="7"/>
    <x v="106"/>
    <n v="3"/>
    <x v="0"/>
    <s v="EFT"/>
    <s v="Home Delivery"/>
    <s v="Yes"/>
    <s v="Item missing accessories"/>
    <x v="2"/>
    <x v="1"/>
    <x v="0"/>
    <x v="5"/>
    <n v="74.72"/>
    <x v="3"/>
    <s v="Western Region"/>
    <s v="Low"/>
    <s v="March"/>
    <s v="Q1"/>
    <s v="No"/>
    <n v="0"/>
    <n v="11.208"/>
    <n v="85.927999999999997"/>
  </r>
  <r>
    <n v="7217"/>
    <s v="R03941"/>
    <x v="254"/>
    <m/>
    <x v="0"/>
    <x v="1"/>
    <x v="105"/>
    <n v="1"/>
    <x v="0"/>
    <s v="Credit Card"/>
    <s v="Click &amp; Collect"/>
    <s v="Yes"/>
    <s v="Helpful staff"/>
    <x v="3"/>
    <x v="0"/>
    <x v="0"/>
    <x v="6"/>
    <n v="96.11"/>
    <x v="8"/>
    <s v="Southern Region"/>
    <s v="Low"/>
    <s v="November"/>
    <s v="Q4"/>
    <s v="No"/>
    <n v="0"/>
    <n v="14.416499999999999"/>
    <n v="110.52649999999998"/>
  </r>
  <r>
    <n v="7218"/>
    <s v="R01300"/>
    <x v="470"/>
    <n v="80"/>
    <x v="1"/>
    <x v="7"/>
    <x v="64"/>
    <n v="4"/>
    <x v="1"/>
    <s v="Credit Card"/>
    <s v="Home Delivery"/>
    <s v="Yes"/>
    <s v="Poor packaging"/>
    <x v="4"/>
    <x v="1"/>
    <x v="0"/>
    <x v="5"/>
    <n v="119.63"/>
    <x v="3"/>
    <s v="Western Region"/>
    <s v="Low"/>
    <s v="July"/>
    <s v="Q3"/>
    <s v="No"/>
    <n v="1"/>
    <n v="17.944499999999998"/>
    <n v="137.57449999999997"/>
  </r>
  <r>
    <n v="7219"/>
    <s v="R09912"/>
    <x v="345"/>
    <n v="21"/>
    <x v="1"/>
    <x v="2"/>
    <x v="53"/>
    <n v="1"/>
    <x v="0"/>
    <s v="EFT"/>
    <s v="Click &amp; Collect"/>
    <s v="No"/>
    <s v="Arrived damaged"/>
    <x v="3"/>
    <x v="1"/>
    <x v="1"/>
    <x v="2"/>
    <n v="22574.95"/>
    <x v="6"/>
    <s v="Northern Region"/>
    <s v="High"/>
    <s v="January"/>
    <s v="Q1"/>
    <s v="Yes"/>
    <n v="0"/>
    <n v="3386.2424999999998"/>
    <n v="25961.192499999997"/>
  </r>
  <r>
    <n v="7220"/>
    <s v="R01349"/>
    <x v="531"/>
    <n v="68"/>
    <x v="2"/>
    <x v="1"/>
    <x v="92"/>
    <n v="1"/>
    <x v="1"/>
    <s v="Debit Card"/>
    <s v="In Store"/>
    <s v="Yes"/>
    <s v="Instructions unclear"/>
    <x v="3"/>
    <x v="2"/>
    <x v="0"/>
    <x v="5"/>
    <n v="2217.0300000000002"/>
    <x v="8"/>
    <s v="Southern Region"/>
    <s v="Medium"/>
    <s v="May"/>
    <s v="Q2"/>
    <s v="No"/>
    <n v="1"/>
    <n v="332.55450000000002"/>
    <n v="2549.5844999999999"/>
  </r>
  <r>
    <n v="7221"/>
    <s v="R00661"/>
    <x v="449"/>
    <n v="69"/>
    <x v="2"/>
    <x v="2"/>
    <x v="1"/>
    <n v="3"/>
    <x v="1"/>
    <s v="Debit Card"/>
    <s v="Home Delivery"/>
    <s v="Yes"/>
    <s v="Arrived damaged"/>
    <x v="2"/>
    <x v="1"/>
    <x v="0"/>
    <x v="5"/>
    <n v="444.38"/>
    <x v="1"/>
    <s v="Northern Region"/>
    <s v="Low"/>
    <s v="December"/>
    <s v="Q4"/>
    <s v="No"/>
    <n v="1"/>
    <n v="66.656999999999996"/>
    <n v="511.03699999999998"/>
  </r>
  <r>
    <n v="7222"/>
    <s v="R05887"/>
    <x v="67"/>
    <n v="20"/>
    <x v="0"/>
    <x v="2"/>
    <x v="8"/>
    <n v="2"/>
    <x v="1"/>
    <s v="Debit Card"/>
    <s v="Home Delivery"/>
    <s v="Yes"/>
    <s v="Product exceeded expectations"/>
    <x v="0"/>
    <x v="0"/>
    <x v="0"/>
    <x v="2"/>
    <n v="5390.8"/>
    <x v="6"/>
    <s v="Northern Region"/>
    <s v="High"/>
    <s v="February"/>
    <s v="Q1"/>
    <s v="Yes"/>
    <n v="1"/>
    <n v="808.62"/>
    <n v="6199.42"/>
  </r>
  <r>
    <n v="7225"/>
    <s v="R04590"/>
    <x v="299"/>
    <n v="59"/>
    <x v="1"/>
    <x v="4"/>
    <x v="117"/>
    <n v="3"/>
    <x v="0"/>
    <s v="EFT"/>
    <s v="In Store"/>
    <s v="No"/>
    <m/>
    <x v="2"/>
    <x v="3"/>
    <x v="2"/>
    <x v="0"/>
    <n v="6581.78"/>
    <x v="6"/>
    <s v="Central Region"/>
    <s v="High"/>
    <s v="April"/>
    <s v="Q2"/>
    <s v="Yes"/>
    <n v="0"/>
    <n v="987.26699999999994"/>
    <n v="7569.0469999999996"/>
  </r>
  <r>
    <n v="7226"/>
    <s v="R08664"/>
    <x v="219"/>
    <n v="26"/>
    <x v="2"/>
    <x v="7"/>
    <x v="81"/>
    <n v="4"/>
    <x v="0"/>
    <s v="Debit Card"/>
    <s v="Home Delivery"/>
    <s v="Yes"/>
    <s v="Excellent product"/>
    <x v="4"/>
    <x v="0"/>
    <x v="1"/>
    <x v="1"/>
    <n v="375.53"/>
    <x v="4"/>
    <s v="Western Region"/>
    <s v="Low"/>
    <s v="June"/>
    <s v="Q2"/>
    <s v="No"/>
    <n v="0"/>
    <n v="56.329499999999996"/>
    <n v="431.85949999999991"/>
  </r>
  <r>
    <n v="7228"/>
    <s v="R02316"/>
    <x v="632"/>
    <n v="58"/>
    <x v="2"/>
    <x v="6"/>
    <x v="96"/>
    <n v="1"/>
    <x v="1"/>
    <s v="Credit Card"/>
    <s v="Click &amp; Collect"/>
    <s v="No"/>
    <s v="Very fast delivery"/>
    <x v="3"/>
    <x v="0"/>
    <x v="0"/>
    <x v="0"/>
    <n v="944.78"/>
    <x v="6"/>
    <s v="Gauteng Region"/>
    <s v="Medium"/>
    <s v="December"/>
    <s v="Q4"/>
    <s v="No"/>
    <n v="1"/>
    <n v="141.71699999999998"/>
    <n v="1086.4969999999998"/>
  </r>
  <r>
    <n v="7229"/>
    <s v="R09760"/>
    <x v="497"/>
    <n v="36"/>
    <x v="2"/>
    <x v="3"/>
    <x v="109"/>
    <n v="1"/>
    <x v="1"/>
    <s v="Cash"/>
    <s v="In Store"/>
    <s v="Yes"/>
    <s v="Customer support was excellent"/>
    <x v="3"/>
    <x v="0"/>
    <x v="0"/>
    <x v="3"/>
    <n v="470.6"/>
    <x v="4"/>
    <s v="Central Region"/>
    <s v="Low"/>
    <s v="September"/>
    <s v="Q3"/>
    <s v="No"/>
    <n v="1"/>
    <n v="70.59"/>
    <n v="541.18999999999994"/>
  </r>
  <r>
    <n v="7234"/>
    <s v="R07499"/>
    <x v="128"/>
    <m/>
    <x v="1"/>
    <x v="8"/>
    <x v="0"/>
    <n v="3"/>
    <x v="1"/>
    <s v="EFT"/>
    <s v="Click &amp; Collect"/>
    <s v="No"/>
    <s v="Would definitely buy again"/>
    <x v="2"/>
    <x v="0"/>
    <x v="0"/>
    <x v="6"/>
    <n v="2479.5700000000002"/>
    <x v="0"/>
    <s v="Eastern Region"/>
    <s v="Medium"/>
    <s v="October"/>
    <s v="Q4"/>
    <s v="No"/>
    <n v="1"/>
    <n v="371.93549999999999"/>
    <n v="2851.5054999999998"/>
  </r>
  <r>
    <n v="7235"/>
    <s v="R08608"/>
    <x v="257"/>
    <n v="47"/>
    <x v="1"/>
    <x v="8"/>
    <x v="103"/>
    <n v="4"/>
    <x v="0"/>
    <s v="EFT"/>
    <s v="In Store"/>
    <s v="Yes"/>
    <s v="Looks premium"/>
    <x v="4"/>
    <x v="0"/>
    <x v="1"/>
    <x v="4"/>
    <n v="103.4"/>
    <x v="3"/>
    <s v="Eastern Region"/>
    <s v="Low"/>
    <s v="November"/>
    <s v="Q4"/>
    <s v="No"/>
    <n v="0"/>
    <n v="15.51"/>
    <n v="118.91"/>
  </r>
  <r>
    <n v="7236"/>
    <s v="R05375"/>
    <x v="252"/>
    <n v="40"/>
    <x v="2"/>
    <x v="4"/>
    <x v="94"/>
    <n v="5"/>
    <x v="1"/>
    <s v="Credit Card"/>
    <s v="Click &amp; Collect"/>
    <s v="Yes"/>
    <s v="Very fast delivery"/>
    <x v="1"/>
    <x v="0"/>
    <x v="1"/>
    <x v="3"/>
    <n v="1746.77"/>
    <x v="5"/>
    <s v="Central Region"/>
    <s v="Medium"/>
    <s v="February"/>
    <s v="Q1"/>
    <s v="No"/>
    <n v="1"/>
    <n v="262.01549999999997"/>
    <n v="2008.7854999999997"/>
  </r>
  <r>
    <n v="7237"/>
    <s v="R03199"/>
    <x v="645"/>
    <n v="33"/>
    <x v="2"/>
    <x v="4"/>
    <x v="73"/>
    <n v="5"/>
    <x v="0"/>
    <s v="Cash"/>
    <s v="Click &amp; Collect"/>
    <s v="Yes"/>
    <s v="Instructions unclear"/>
    <x v="1"/>
    <x v="2"/>
    <x v="0"/>
    <x v="1"/>
    <n v="657.5"/>
    <x v="5"/>
    <s v="Central Region"/>
    <s v="Medium"/>
    <s v="July"/>
    <s v="Q3"/>
    <s v="No"/>
    <n v="0"/>
    <n v="98.625"/>
    <n v="756.12499999999989"/>
  </r>
  <r>
    <n v="7239"/>
    <s v="R04009"/>
    <x v="66"/>
    <n v="21"/>
    <x v="0"/>
    <x v="7"/>
    <x v="47"/>
    <n v="5"/>
    <x v="0"/>
    <s v="Debit Card"/>
    <s v="Click &amp; Collect"/>
    <s v="Yes"/>
    <s v="Poor packaging"/>
    <x v="1"/>
    <x v="1"/>
    <x v="0"/>
    <x v="2"/>
    <n v="13123.97"/>
    <x v="6"/>
    <s v="Western Region"/>
    <s v="High"/>
    <s v="December"/>
    <s v="Q4"/>
    <s v="Yes"/>
    <n v="0"/>
    <n v="1968.5954999999999"/>
    <n v="15092.565499999999"/>
  </r>
  <r>
    <n v="7240"/>
    <s v="R05718"/>
    <x v="190"/>
    <n v="37"/>
    <x v="2"/>
    <x v="7"/>
    <x v="118"/>
    <n v="3"/>
    <x v="0"/>
    <s v="Debit Card"/>
    <s v="In Store"/>
    <s v="Yes"/>
    <s v="Packaging could improve"/>
    <x v="2"/>
    <x v="2"/>
    <x v="1"/>
    <x v="3"/>
    <n v="301.58"/>
    <x v="3"/>
    <s v="Western Region"/>
    <s v="Low"/>
    <s v="May"/>
    <s v="Q2"/>
    <s v="No"/>
    <n v="0"/>
    <n v="45.236999999999995"/>
    <n v="346.81699999999995"/>
  </r>
  <r>
    <n v="7241"/>
    <s v="R06658"/>
    <x v="179"/>
    <n v="69"/>
    <x v="2"/>
    <x v="1"/>
    <x v="86"/>
    <n v="3"/>
    <x v="0"/>
    <s v="Debit Card"/>
    <s v="Home Delivery"/>
    <s v="Yes"/>
    <s v="Excellent value"/>
    <x v="2"/>
    <x v="0"/>
    <x v="0"/>
    <x v="5"/>
    <n v="5258.73"/>
    <x v="2"/>
    <s v="Southern Region"/>
    <s v="High"/>
    <s v="October"/>
    <s v="Q4"/>
    <s v="Yes"/>
    <n v="0"/>
    <n v="788.80949999999996"/>
    <n v="6047.539499999999"/>
  </r>
  <r>
    <n v="7243"/>
    <s v="R08367"/>
    <x v="77"/>
    <n v="69"/>
    <x v="1"/>
    <x v="2"/>
    <x v="119"/>
    <n v="5"/>
    <x v="0"/>
    <s v="Debit Card"/>
    <s v="Click &amp; Collect"/>
    <s v="Yes"/>
    <s v="Helpful staff"/>
    <x v="1"/>
    <x v="0"/>
    <x v="1"/>
    <x v="5"/>
    <n v="618.72"/>
    <x v="2"/>
    <s v="Northern Region"/>
    <s v="Medium"/>
    <s v="August"/>
    <s v="Q3"/>
    <s v="No"/>
    <n v="0"/>
    <n v="92.808000000000007"/>
    <n v="711.52800000000002"/>
  </r>
  <r>
    <n v="7244"/>
    <s v="R00068"/>
    <x v="319"/>
    <m/>
    <x v="0"/>
    <x v="6"/>
    <x v="94"/>
    <n v="1"/>
    <x v="1"/>
    <s v="EFT"/>
    <s v="Click &amp; Collect"/>
    <s v="No"/>
    <s v="Very fast delivery"/>
    <x v="3"/>
    <x v="0"/>
    <x v="0"/>
    <x v="6"/>
    <n v="1746.77"/>
    <x v="5"/>
    <s v="Gauteng Region"/>
    <s v="Medium"/>
    <s v="August"/>
    <s v="Q3"/>
    <s v="No"/>
    <n v="1"/>
    <n v="262.01549999999997"/>
    <n v="2008.7854999999997"/>
  </r>
  <r>
    <n v="7246"/>
    <s v="R00041"/>
    <x v="504"/>
    <n v="45"/>
    <x v="1"/>
    <x v="7"/>
    <x v="15"/>
    <n v="5"/>
    <x v="1"/>
    <s v="Cash"/>
    <s v="In Store"/>
    <s v="No"/>
    <s v="Looks premium"/>
    <x v="1"/>
    <x v="0"/>
    <x v="1"/>
    <x v="4"/>
    <n v="869.65"/>
    <x v="4"/>
    <s v="Western Region"/>
    <s v="Medium"/>
    <s v="December"/>
    <s v="Q4"/>
    <s v="No"/>
    <n v="1"/>
    <n v="130.44749999999999"/>
    <n v="1000.0974999999999"/>
  </r>
  <r>
    <n v="7247"/>
    <s v="R02270"/>
    <x v="281"/>
    <n v="21"/>
    <x v="0"/>
    <x v="8"/>
    <x v="4"/>
    <n v="3"/>
    <x v="1"/>
    <s v="Cash"/>
    <s v="Home Delivery"/>
    <s v="Yes"/>
    <s v="Product was disappointing"/>
    <x v="2"/>
    <x v="1"/>
    <x v="0"/>
    <x v="2"/>
    <n v="1951.09"/>
    <x v="0"/>
    <s v="Eastern Region"/>
    <s v="Medium"/>
    <s v="May"/>
    <s v="Q2"/>
    <s v="No"/>
    <n v="1"/>
    <n v="292.6635"/>
    <n v="2243.7534999999998"/>
  </r>
  <r>
    <n v="7248"/>
    <s v="R02382"/>
    <x v="441"/>
    <n v="66"/>
    <x v="0"/>
    <x v="4"/>
    <x v="13"/>
    <n v="5"/>
    <x v="1"/>
    <s v="EFT"/>
    <s v="In Store"/>
    <s v="Yes"/>
    <m/>
    <x v="1"/>
    <x v="3"/>
    <x v="2"/>
    <x v="5"/>
    <n v="3576.97"/>
    <x v="5"/>
    <s v="Central Region"/>
    <s v="Medium"/>
    <s v="January"/>
    <s v="Q1"/>
    <s v="No"/>
    <n v="1"/>
    <n v="536.54549999999995"/>
    <n v="4113.5154999999995"/>
  </r>
  <r>
    <n v="7249"/>
    <s v="R07582"/>
    <x v="99"/>
    <n v="21"/>
    <x v="1"/>
    <x v="3"/>
    <x v="111"/>
    <n v="3"/>
    <x v="0"/>
    <s v="Credit Card"/>
    <s v="In Store"/>
    <s v="Yes"/>
    <m/>
    <x v="2"/>
    <x v="3"/>
    <x v="2"/>
    <x v="2"/>
    <n v="4507.63"/>
    <x v="2"/>
    <s v="Central Region"/>
    <s v="Medium"/>
    <s v="September"/>
    <s v="Q3"/>
    <s v="No"/>
    <n v="0"/>
    <n v="676.14449999999999"/>
    <n v="5183.7744999999995"/>
  </r>
  <r>
    <n v="7250"/>
    <s v="R08976"/>
    <x v="556"/>
    <n v="42"/>
    <x v="1"/>
    <x v="3"/>
    <x v="54"/>
    <n v="4"/>
    <x v="1"/>
    <s v="Mobile Payment"/>
    <s v="In Store"/>
    <s v="Yes"/>
    <s v="Long waiting time"/>
    <x v="4"/>
    <x v="1"/>
    <x v="0"/>
    <x v="3"/>
    <n v="1940.64"/>
    <x v="4"/>
    <s v="Central Region"/>
    <s v="Medium"/>
    <s v="November"/>
    <s v="Q4"/>
    <s v="No"/>
    <n v="1"/>
    <n v="291.096"/>
    <n v="2231.7359999999999"/>
  </r>
  <r>
    <n v="7251"/>
    <s v="R04917"/>
    <x v="299"/>
    <n v="43"/>
    <x v="0"/>
    <x v="0"/>
    <x v="112"/>
    <n v="3"/>
    <x v="1"/>
    <s v="Credit Card"/>
    <s v="Home Delivery"/>
    <s v="No"/>
    <s v="Worth the money"/>
    <x v="2"/>
    <x v="0"/>
    <x v="0"/>
    <x v="3"/>
    <n v="1482.94"/>
    <x v="5"/>
    <s v="Northern Region"/>
    <s v="Medium"/>
    <s v="April"/>
    <s v="Q2"/>
    <s v="No"/>
    <n v="1"/>
    <n v="222.441"/>
    <n v="1705.3809999999999"/>
  </r>
  <r>
    <n v="7252"/>
    <s v="R05323"/>
    <x v="19"/>
    <n v="26"/>
    <x v="0"/>
    <x v="8"/>
    <x v="91"/>
    <n v="2"/>
    <x v="0"/>
    <s v="EFT"/>
    <s v="In Store"/>
    <s v="Yes"/>
    <s v="Very comfortable"/>
    <x v="0"/>
    <x v="0"/>
    <x v="0"/>
    <x v="1"/>
    <n v="53.85"/>
    <x v="3"/>
    <s v="Eastern Region"/>
    <s v="Low"/>
    <s v="February"/>
    <s v="Q1"/>
    <s v="No"/>
    <n v="0"/>
    <n v="8.0775000000000006"/>
    <n v="61.927499999999995"/>
  </r>
  <r>
    <n v="7253"/>
    <s v="R05774"/>
    <x v="663"/>
    <n v="52"/>
    <x v="2"/>
    <x v="1"/>
    <x v="103"/>
    <n v="2"/>
    <x v="1"/>
    <s v="Mobile Payment"/>
    <s v="Home Delivery"/>
    <s v="Yes"/>
    <s v="Would definitely buy again"/>
    <x v="0"/>
    <x v="0"/>
    <x v="0"/>
    <x v="4"/>
    <n v="103.4"/>
    <x v="3"/>
    <s v="Southern Region"/>
    <s v="Low"/>
    <s v="August"/>
    <s v="Q3"/>
    <s v="No"/>
    <n v="1"/>
    <n v="15.51"/>
    <n v="118.91"/>
  </r>
  <r>
    <n v="7254"/>
    <s v="R06233"/>
    <x v="270"/>
    <n v="35"/>
    <x v="1"/>
    <x v="2"/>
    <x v="9"/>
    <n v="4"/>
    <x v="1"/>
    <s v="Mobile Payment"/>
    <s v="Click &amp; Collect"/>
    <s v="Yes"/>
    <s v="Excellent value"/>
    <x v="4"/>
    <x v="0"/>
    <x v="1"/>
    <x v="3"/>
    <n v="43.23"/>
    <x v="3"/>
    <s v="Northern Region"/>
    <s v="Low"/>
    <s v="November"/>
    <s v="Q4"/>
    <s v="No"/>
    <n v="1"/>
    <n v="6.4844999999999997"/>
    <n v="49.714499999999994"/>
  </r>
  <r>
    <n v="7256"/>
    <s v="R03448"/>
    <x v="320"/>
    <m/>
    <x v="0"/>
    <x v="6"/>
    <x v="100"/>
    <n v="5"/>
    <x v="0"/>
    <s v="Debit Card"/>
    <s v="Home Delivery"/>
    <s v="Yes"/>
    <s v="Long waiting time"/>
    <x v="1"/>
    <x v="1"/>
    <x v="0"/>
    <x v="6"/>
    <n v="5432.76"/>
    <x v="5"/>
    <s v="Gauteng Region"/>
    <s v="High"/>
    <s v="May"/>
    <s v="Q2"/>
    <s v="Yes"/>
    <n v="0"/>
    <n v="814.91399999999999"/>
    <n v="6247.674"/>
  </r>
  <r>
    <n v="7257"/>
    <s v="R06817"/>
    <x v="610"/>
    <n v="59"/>
    <x v="2"/>
    <x v="1"/>
    <x v="108"/>
    <n v="4"/>
    <x v="1"/>
    <s v="EFT"/>
    <s v="Click &amp; Collect"/>
    <s v="Yes"/>
    <s v="Worth the money"/>
    <x v="4"/>
    <x v="0"/>
    <x v="1"/>
    <x v="0"/>
    <n v="880.49"/>
    <x v="5"/>
    <s v="Southern Region"/>
    <s v="Medium"/>
    <s v="March"/>
    <s v="Q1"/>
    <s v="No"/>
    <n v="1"/>
    <n v="132.0735"/>
    <n v="1012.5635"/>
  </r>
  <r>
    <n v="7258"/>
    <s v="R02368"/>
    <x v="271"/>
    <n v="66"/>
    <x v="0"/>
    <x v="0"/>
    <x v="20"/>
    <n v="4"/>
    <x v="0"/>
    <s v="Mobile Payment"/>
    <s v="Click &amp; Collect"/>
    <s v="Yes"/>
    <s v="Easy to assemble"/>
    <x v="4"/>
    <x v="0"/>
    <x v="1"/>
    <x v="5"/>
    <n v="3747.26"/>
    <x v="8"/>
    <s v="Northern Region"/>
    <s v="Medium"/>
    <s v="January"/>
    <s v="Q1"/>
    <s v="No"/>
    <n v="0"/>
    <n v="562.08900000000006"/>
    <n v="4309.3490000000002"/>
  </r>
  <r>
    <n v="7259"/>
    <s v="R07469"/>
    <x v="265"/>
    <n v="77"/>
    <x v="1"/>
    <x v="7"/>
    <x v="2"/>
    <n v="4"/>
    <x v="0"/>
    <s v="EFT"/>
    <s v="Home Delivery"/>
    <s v="Yes"/>
    <s v="Customer support was excellent"/>
    <x v="4"/>
    <x v="0"/>
    <x v="1"/>
    <x v="5"/>
    <n v="230.14"/>
    <x v="2"/>
    <s v="Western Region"/>
    <s v="Low"/>
    <s v="June"/>
    <s v="Q2"/>
    <s v="No"/>
    <n v="0"/>
    <n v="34.520999999999994"/>
    <n v="264.66099999999994"/>
  </r>
  <r>
    <n v="7260"/>
    <s v="R08308"/>
    <x v="125"/>
    <n v="75"/>
    <x v="1"/>
    <x v="5"/>
    <x v="59"/>
    <n v="4"/>
    <x v="1"/>
    <s v="EFT"/>
    <s v="In Store"/>
    <s v="Yes"/>
    <s v="Looks premium"/>
    <x v="4"/>
    <x v="0"/>
    <x v="1"/>
    <x v="5"/>
    <n v="8798.49"/>
    <x v="4"/>
    <s v="Western Region"/>
    <s v="High"/>
    <s v="July"/>
    <s v="Q3"/>
    <s v="Yes"/>
    <n v="1"/>
    <n v="1319.7735"/>
    <n v="10118.263499999999"/>
  </r>
  <r>
    <n v="7262"/>
    <s v="R09765"/>
    <x v="398"/>
    <n v="46"/>
    <x v="2"/>
    <x v="2"/>
    <x v="88"/>
    <n v="5"/>
    <x v="1"/>
    <s v="Mobile Payment"/>
    <s v="Click &amp; Collect"/>
    <s v="No"/>
    <s v="Product exceeded expectations"/>
    <x v="1"/>
    <x v="0"/>
    <x v="1"/>
    <x v="4"/>
    <n v="529.15"/>
    <x v="0"/>
    <s v="Northern Region"/>
    <s v="Medium"/>
    <s v="September"/>
    <s v="Q3"/>
    <s v="No"/>
    <n v="1"/>
    <n v="79.372499999999988"/>
    <n v="608.52249999999992"/>
  </r>
  <r>
    <n v="7263"/>
    <s v="R02724"/>
    <x v="53"/>
    <n v="46"/>
    <x v="0"/>
    <x v="3"/>
    <x v="18"/>
    <n v="3"/>
    <x v="1"/>
    <s v="Mobile Payment"/>
    <s v="In Store"/>
    <s v="Yes"/>
    <s v="Excellent product"/>
    <x v="2"/>
    <x v="0"/>
    <x v="0"/>
    <x v="4"/>
    <n v="1712.08"/>
    <x v="7"/>
    <s v="Central Region"/>
    <s v="Medium"/>
    <s v="May"/>
    <s v="Q2"/>
    <s v="No"/>
    <n v="1"/>
    <n v="256.81199999999995"/>
    <n v="1968.8919999999998"/>
  </r>
  <r>
    <n v="7265"/>
    <s v="R09327"/>
    <x v="85"/>
    <n v="61"/>
    <x v="2"/>
    <x v="6"/>
    <x v="67"/>
    <n v="1"/>
    <x v="1"/>
    <s v="EFT"/>
    <s v="Click &amp; Collect"/>
    <s v="No"/>
    <s v="Product was disappointing"/>
    <x v="3"/>
    <x v="1"/>
    <x v="1"/>
    <x v="0"/>
    <n v="1859.13"/>
    <x v="5"/>
    <s v="Gauteng Region"/>
    <s v="Medium"/>
    <s v="December"/>
    <s v="Q4"/>
    <s v="No"/>
    <n v="1"/>
    <n v="278.86950000000002"/>
    <n v="2137.9994999999999"/>
  </r>
  <r>
    <n v="7266"/>
    <s v="R08712"/>
    <x v="46"/>
    <n v="75"/>
    <x v="1"/>
    <x v="7"/>
    <x v="41"/>
    <n v="2"/>
    <x v="1"/>
    <s v="Debit Card"/>
    <s v="Click &amp; Collect"/>
    <s v="No"/>
    <s v="Customer support was excellent"/>
    <x v="0"/>
    <x v="0"/>
    <x v="0"/>
    <x v="5"/>
    <n v="13261"/>
    <x v="6"/>
    <s v="Western Region"/>
    <s v="High"/>
    <s v="November"/>
    <s v="Q4"/>
    <s v="Yes"/>
    <n v="1"/>
    <n v="1989.1499999999999"/>
    <n v="15250.15"/>
  </r>
  <r>
    <n v="7267"/>
    <s v="R01144"/>
    <x v="351"/>
    <m/>
    <x v="0"/>
    <x v="0"/>
    <x v="105"/>
    <n v="4"/>
    <x v="0"/>
    <s v="Cash"/>
    <s v="Click &amp; Collect"/>
    <s v="No"/>
    <s v="Delivery delayed"/>
    <x v="4"/>
    <x v="1"/>
    <x v="0"/>
    <x v="6"/>
    <n v="96.11"/>
    <x v="8"/>
    <s v="Northern Region"/>
    <s v="Low"/>
    <s v="October"/>
    <s v="Q4"/>
    <s v="No"/>
    <n v="0"/>
    <n v="14.416499999999999"/>
    <n v="110.52649999999998"/>
  </r>
  <r>
    <n v="7269"/>
    <s v="R07156"/>
    <x v="44"/>
    <n v="48"/>
    <x v="0"/>
    <x v="6"/>
    <x v="56"/>
    <n v="2"/>
    <x v="1"/>
    <s v="Cash"/>
    <s v="Home Delivery"/>
    <s v="No"/>
    <s v="Very comfortable"/>
    <x v="0"/>
    <x v="0"/>
    <x v="0"/>
    <x v="4"/>
    <n v="306.57"/>
    <x v="4"/>
    <s v="Gauteng Region"/>
    <s v="Low"/>
    <s v="May"/>
    <s v="Q2"/>
    <s v="No"/>
    <n v="1"/>
    <n v="45.985499999999995"/>
    <n v="352.55549999999994"/>
  </r>
  <r>
    <n v="7270"/>
    <s v="R07461"/>
    <x v="298"/>
    <n v="75"/>
    <x v="0"/>
    <x v="5"/>
    <x v="29"/>
    <n v="3"/>
    <x v="1"/>
    <s v="Mobile Payment"/>
    <s v="Home Delivery"/>
    <s v="No"/>
    <s v="Poor packaging"/>
    <x v="2"/>
    <x v="1"/>
    <x v="0"/>
    <x v="5"/>
    <n v="1355.08"/>
    <x v="2"/>
    <s v="Western Region"/>
    <s v="Medium"/>
    <s v="November"/>
    <s v="Q4"/>
    <s v="No"/>
    <n v="1"/>
    <n v="203.26199999999997"/>
    <n v="1558.3419999999999"/>
  </r>
  <r>
    <n v="7271"/>
    <s v="R08421"/>
    <x v="264"/>
    <n v="55"/>
    <x v="1"/>
    <x v="7"/>
    <x v="52"/>
    <n v="4"/>
    <x v="0"/>
    <s v="Credit Card"/>
    <s v="In Store"/>
    <s v="No"/>
    <m/>
    <x v="4"/>
    <x v="3"/>
    <x v="2"/>
    <x v="0"/>
    <n v="1094.3699999999999"/>
    <x v="8"/>
    <s v="Western Region"/>
    <s v="Medium"/>
    <s v="May"/>
    <s v="Q2"/>
    <s v="No"/>
    <n v="0"/>
    <n v="164.15549999999999"/>
    <n v="1258.5254999999997"/>
  </r>
  <r>
    <n v="7272"/>
    <s v="R09362"/>
    <x v="58"/>
    <n v="45"/>
    <x v="1"/>
    <x v="5"/>
    <x v="52"/>
    <n v="5"/>
    <x v="1"/>
    <s v="Mobile Payment"/>
    <s v="Home Delivery"/>
    <s v="No"/>
    <s v="Helpful staff"/>
    <x v="1"/>
    <x v="0"/>
    <x v="1"/>
    <x v="4"/>
    <n v="1094.3699999999999"/>
    <x v="8"/>
    <s v="Western Region"/>
    <s v="Medium"/>
    <s v="November"/>
    <s v="Q4"/>
    <s v="No"/>
    <n v="1"/>
    <n v="164.15549999999999"/>
    <n v="1258.5254999999997"/>
  </r>
  <r>
    <n v="7273"/>
    <s v="R04729"/>
    <x v="75"/>
    <n v="46"/>
    <x v="0"/>
    <x v="3"/>
    <x v="73"/>
    <n v="3"/>
    <x v="1"/>
    <s v="Credit Card"/>
    <s v="Home Delivery"/>
    <s v="No"/>
    <s v="Easy to assemble"/>
    <x v="2"/>
    <x v="0"/>
    <x v="0"/>
    <x v="4"/>
    <n v="657.5"/>
    <x v="5"/>
    <s v="Central Region"/>
    <s v="Medium"/>
    <s v="March"/>
    <s v="Q1"/>
    <s v="No"/>
    <n v="1"/>
    <n v="98.625"/>
    <n v="756.12499999999989"/>
  </r>
  <r>
    <n v="7274"/>
    <s v="R05495"/>
    <x v="667"/>
    <n v="33"/>
    <x v="2"/>
    <x v="3"/>
    <x v="59"/>
    <n v="4"/>
    <x v="1"/>
    <s v="Debit Card"/>
    <s v="In Store"/>
    <s v="No"/>
    <m/>
    <x v="4"/>
    <x v="3"/>
    <x v="2"/>
    <x v="1"/>
    <n v="8798.49"/>
    <x v="4"/>
    <s v="Central Region"/>
    <s v="High"/>
    <s v="September"/>
    <s v="Q3"/>
    <s v="Yes"/>
    <n v="1"/>
    <n v="1319.7735"/>
    <n v="10118.263499999999"/>
  </r>
  <r>
    <n v="7275"/>
    <s v="R05756"/>
    <x v="549"/>
    <n v="67"/>
    <x v="2"/>
    <x v="0"/>
    <x v="46"/>
    <n v="1"/>
    <x v="1"/>
    <s v="Credit Card"/>
    <s v="Home Delivery"/>
    <s v="Yes"/>
    <s v="Product was disappointing"/>
    <x v="3"/>
    <x v="1"/>
    <x v="1"/>
    <x v="5"/>
    <n v="3755.73"/>
    <x v="2"/>
    <s v="Northern Region"/>
    <s v="Medium"/>
    <s v="May"/>
    <s v="Q2"/>
    <s v="No"/>
    <n v="1"/>
    <n v="563.35950000000003"/>
    <n v="4319.0895"/>
  </r>
  <r>
    <n v="7276"/>
    <s v="R07809"/>
    <x v="367"/>
    <n v="26"/>
    <x v="1"/>
    <x v="3"/>
    <x v="2"/>
    <n v="2"/>
    <x v="0"/>
    <s v="Mobile Payment"/>
    <s v="Home Delivery"/>
    <s v="No"/>
    <s v="Packaging could improve"/>
    <x v="0"/>
    <x v="2"/>
    <x v="0"/>
    <x v="1"/>
    <n v="230.14"/>
    <x v="2"/>
    <s v="Central Region"/>
    <s v="Low"/>
    <s v="May"/>
    <s v="Q2"/>
    <s v="No"/>
    <n v="0"/>
    <n v="34.520999999999994"/>
    <n v="264.66099999999994"/>
  </r>
  <r>
    <n v="7278"/>
    <s v="R07231"/>
    <x v="588"/>
    <n v="75"/>
    <x v="0"/>
    <x v="7"/>
    <x v="24"/>
    <n v="1"/>
    <x v="0"/>
    <s v="EFT"/>
    <s v="Click &amp; Collect"/>
    <s v="No"/>
    <s v="Packaging could improve"/>
    <x v="3"/>
    <x v="2"/>
    <x v="0"/>
    <x v="5"/>
    <n v="44114.21"/>
    <x v="6"/>
    <s v="Western Region"/>
    <s v="High"/>
    <s v="June"/>
    <s v="Q2"/>
    <s v="Yes"/>
    <n v="0"/>
    <n v="6617.1314999999995"/>
    <n v="50731.341499999995"/>
  </r>
  <r>
    <n v="7279"/>
    <s v="R03790"/>
    <x v="27"/>
    <n v="29"/>
    <x v="1"/>
    <x v="1"/>
    <x v="4"/>
    <n v="2"/>
    <x v="0"/>
    <s v="Credit Card"/>
    <s v="In Store"/>
    <s v="No"/>
    <s v="Fantastic experience"/>
    <x v="0"/>
    <x v="0"/>
    <x v="0"/>
    <x v="1"/>
    <n v="1951.09"/>
    <x v="0"/>
    <s v="Southern Region"/>
    <s v="Medium"/>
    <s v="June"/>
    <s v="Q2"/>
    <s v="No"/>
    <n v="0"/>
    <n v="292.6635"/>
    <n v="2243.7534999999998"/>
  </r>
  <r>
    <n v="7280"/>
    <s v="R02221"/>
    <x v="329"/>
    <n v="68"/>
    <x v="1"/>
    <x v="8"/>
    <x v="11"/>
    <n v="1"/>
    <x v="0"/>
    <s v="EFT"/>
    <s v="Click &amp; Collect"/>
    <s v="Yes"/>
    <s v="Item missing accessories"/>
    <x v="3"/>
    <x v="1"/>
    <x v="1"/>
    <x v="5"/>
    <n v="231.22"/>
    <x v="1"/>
    <s v="Eastern Region"/>
    <s v="Low"/>
    <s v="July"/>
    <s v="Q3"/>
    <s v="No"/>
    <n v="0"/>
    <n v="34.683"/>
    <n v="265.90299999999996"/>
  </r>
  <r>
    <n v="7281"/>
    <s v="R05076"/>
    <x v="572"/>
    <n v="61"/>
    <x v="2"/>
    <x v="5"/>
    <x v="14"/>
    <n v="5"/>
    <x v="0"/>
    <s v="Cash"/>
    <s v="Click &amp; Collect"/>
    <s v="Yes"/>
    <m/>
    <x v="1"/>
    <x v="3"/>
    <x v="2"/>
    <x v="0"/>
    <n v="1440.59"/>
    <x v="1"/>
    <s v="Western Region"/>
    <s v="Medium"/>
    <s v="July"/>
    <s v="Q3"/>
    <s v="No"/>
    <n v="0"/>
    <n v="216.08849999999998"/>
    <n v="1656.6784999999998"/>
  </r>
  <r>
    <n v="7282"/>
    <s v="R02332"/>
    <x v="102"/>
    <n v="66"/>
    <x v="2"/>
    <x v="3"/>
    <x v="63"/>
    <n v="2"/>
    <x v="1"/>
    <s v="Debit Card"/>
    <s v="Home Delivery"/>
    <s v="Yes"/>
    <s v="Fantastic experience"/>
    <x v="0"/>
    <x v="0"/>
    <x v="0"/>
    <x v="5"/>
    <n v="1604.87"/>
    <x v="0"/>
    <s v="Central Region"/>
    <s v="Medium"/>
    <s v="October"/>
    <s v="Q4"/>
    <s v="No"/>
    <n v="1"/>
    <n v="240.73049999999998"/>
    <n v="1845.6004999999998"/>
  </r>
  <r>
    <n v="7283"/>
    <s v="R05395"/>
    <x v="414"/>
    <n v="55"/>
    <x v="2"/>
    <x v="3"/>
    <x v="6"/>
    <n v="1"/>
    <x v="0"/>
    <s v="Debit Card"/>
    <s v="In Store"/>
    <s v="No"/>
    <s v="Helpful staff"/>
    <x v="3"/>
    <x v="0"/>
    <x v="0"/>
    <x v="0"/>
    <n v="409.06"/>
    <x v="5"/>
    <s v="Central Region"/>
    <s v="Low"/>
    <s v="May"/>
    <s v="Q2"/>
    <s v="No"/>
    <n v="0"/>
    <n v="61.358999999999995"/>
    <n v="470.41899999999998"/>
  </r>
  <r>
    <n v="7284"/>
    <s v="R07682"/>
    <x v="113"/>
    <n v="29"/>
    <x v="2"/>
    <x v="0"/>
    <x v="34"/>
    <n v="3"/>
    <x v="0"/>
    <s v="Mobile Payment"/>
    <s v="Click &amp; Collect"/>
    <s v="Yes"/>
    <s v="Very fast delivery"/>
    <x v="2"/>
    <x v="0"/>
    <x v="0"/>
    <x v="1"/>
    <n v="14729.04"/>
    <x v="6"/>
    <s v="Northern Region"/>
    <s v="High"/>
    <s v="November"/>
    <s v="Q4"/>
    <s v="Yes"/>
    <n v="0"/>
    <n v="2209.3560000000002"/>
    <n v="16938.396000000001"/>
  </r>
  <r>
    <n v="7285"/>
    <s v="R08689"/>
    <x v="534"/>
    <n v="32"/>
    <x v="1"/>
    <x v="7"/>
    <x v="74"/>
    <n v="1"/>
    <x v="0"/>
    <s v="Credit Card"/>
    <s v="Click &amp; Collect"/>
    <s v="No"/>
    <s v="Poor packaging"/>
    <x v="3"/>
    <x v="1"/>
    <x v="1"/>
    <x v="1"/>
    <n v="1000.7"/>
    <x v="4"/>
    <s v="Western Region"/>
    <s v="Medium"/>
    <s v="December"/>
    <s v="Q4"/>
    <s v="No"/>
    <n v="0"/>
    <n v="150.10499999999999"/>
    <n v="1150.8050000000001"/>
  </r>
  <r>
    <n v="7287"/>
    <s v="R09478"/>
    <x v="166"/>
    <n v="20"/>
    <x v="2"/>
    <x v="5"/>
    <x v="120"/>
    <n v="3"/>
    <x v="1"/>
    <s v="Mobile Payment"/>
    <s v="Home Delivery"/>
    <s v="No"/>
    <s v="Item missing accessories"/>
    <x v="2"/>
    <x v="1"/>
    <x v="0"/>
    <x v="2"/>
    <n v="1233.45"/>
    <x v="1"/>
    <s v="Western Region"/>
    <s v="Medium"/>
    <s v="October"/>
    <s v="Q4"/>
    <s v="No"/>
    <n v="1"/>
    <n v="185.01750000000001"/>
    <n v="1418.4675"/>
  </r>
  <r>
    <n v="7289"/>
    <s v="R01968"/>
    <x v="676"/>
    <n v="42"/>
    <x v="0"/>
    <x v="1"/>
    <x v="3"/>
    <n v="1"/>
    <x v="0"/>
    <s v="Debit Card"/>
    <s v="Home Delivery"/>
    <s v="No"/>
    <s v="Average quality"/>
    <x v="3"/>
    <x v="2"/>
    <x v="0"/>
    <x v="3"/>
    <n v="84.23"/>
    <x v="3"/>
    <s v="Southern Region"/>
    <s v="Low"/>
    <s v="October"/>
    <s v="Q4"/>
    <s v="No"/>
    <n v="0"/>
    <n v="12.634500000000001"/>
    <n v="96.864499999999992"/>
  </r>
  <r>
    <n v="7290"/>
    <s v="R09130"/>
    <x v="12"/>
    <n v="20"/>
    <x v="1"/>
    <x v="7"/>
    <x v="26"/>
    <n v="1"/>
    <x v="0"/>
    <s v="Cash"/>
    <s v="Home Delivery"/>
    <s v="No"/>
    <s v="Instructions unclear"/>
    <x v="3"/>
    <x v="2"/>
    <x v="0"/>
    <x v="2"/>
    <n v="27815.439999999999"/>
    <x v="6"/>
    <s v="Western Region"/>
    <s v="High"/>
    <s v="February"/>
    <s v="Q1"/>
    <s v="Yes"/>
    <n v="0"/>
    <n v="4172.3159999999998"/>
    <n v="31987.755999999998"/>
  </r>
  <r>
    <n v="7291"/>
    <s v="R08938"/>
    <x v="433"/>
    <n v="49"/>
    <x v="2"/>
    <x v="7"/>
    <x v="94"/>
    <n v="1"/>
    <x v="0"/>
    <s v="Credit Card"/>
    <s v="In Store"/>
    <s v="No"/>
    <s v="Excellent value"/>
    <x v="3"/>
    <x v="0"/>
    <x v="0"/>
    <x v="4"/>
    <n v="1746.77"/>
    <x v="5"/>
    <s v="Western Region"/>
    <s v="Medium"/>
    <s v="July"/>
    <s v="Q3"/>
    <s v="No"/>
    <n v="0"/>
    <n v="262.01549999999997"/>
    <n v="2008.7854999999997"/>
  </r>
  <r>
    <n v="7292"/>
    <s v="R06758"/>
    <x v="162"/>
    <n v="48"/>
    <x v="2"/>
    <x v="8"/>
    <x v="30"/>
    <n v="3"/>
    <x v="1"/>
    <s v="Cash"/>
    <s v="Home Delivery"/>
    <s v="No"/>
    <s v="Long waiting time"/>
    <x v="2"/>
    <x v="1"/>
    <x v="0"/>
    <x v="4"/>
    <n v="2962.6"/>
    <x v="2"/>
    <s v="Eastern Region"/>
    <s v="Medium"/>
    <s v="April"/>
    <s v="Q2"/>
    <s v="No"/>
    <n v="1"/>
    <n v="444.39"/>
    <n v="3406.99"/>
  </r>
  <r>
    <n v="7293"/>
    <s v="R09731"/>
    <x v="5"/>
    <n v="40"/>
    <x v="0"/>
    <x v="4"/>
    <x v="14"/>
    <n v="5"/>
    <x v="1"/>
    <s v="Mobile Payment"/>
    <s v="Click &amp; Collect"/>
    <s v="No"/>
    <s v="Poor packaging"/>
    <x v="1"/>
    <x v="1"/>
    <x v="0"/>
    <x v="3"/>
    <n v="1440.59"/>
    <x v="1"/>
    <s v="Central Region"/>
    <s v="Medium"/>
    <s v="March"/>
    <s v="Q1"/>
    <s v="No"/>
    <n v="1"/>
    <n v="216.08849999999998"/>
    <n v="1656.6784999999998"/>
  </r>
  <r>
    <n v="7294"/>
    <s v="R04366"/>
    <x v="238"/>
    <n v="18"/>
    <x v="1"/>
    <x v="3"/>
    <x v="43"/>
    <n v="3"/>
    <x v="0"/>
    <s v="Debit Card"/>
    <s v="Click &amp; Collect"/>
    <s v="No"/>
    <s v="Item missing accessories"/>
    <x v="2"/>
    <x v="1"/>
    <x v="0"/>
    <x v="2"/>
    <n v="755.66"/>
    <x v="7"/>
    <s v="Central Region"/>
    <s v="Medium"/>
    <s v="March"/>
    <s v="Q1"/>
    <s v="No"/>
    <n v="0"/>
    <n v="113.34899999999999"/>
    <n v="869.0089999999999"/>
  </r>
  <r>
    <n v="7295"/>
    <s v="R07000"/>
    <x v="421"/>
    <n v="54"/>
    <x v="2"/>
    <x v="2"/>
    <x v="66"/>
    <n v="3"/>
    <x v="0"/>
    <s v="Mobile Payment"/>
    <s v="Home Delivery"/>
    <s v="Yes"/>
    <s v="Long waiting time"/>
    <x v="2"/>
    <x v="1"/>
    <x v="0"/>
    <x v="4"/>
    <n v="759.97"/>
    <x v="8"/>
    <s v="Northern Region"/>
    <s v="Medium"/>
    <s v="March"/>
    <s v="Q1"/>
    <s v="No"/>
    <n v="0"/>
    <n v="113.99550000000001"/>
    <n v="873.96550000000002"/>
  </r>
  <r>
    <n v="7296"/>
    <s v="R00424"/>
    <x v="710"/>
    <n v="67"/>
    <x v="2"/>
    <x v="4"/>
    <x v="122"/>
    <n v="1"/>
    <x v="1"/>
    <s v="Cash"/>
    <s v="Click &amp; Collect"/>
    <s v="Yes"/>
    <s v="Very comfortable"/>
    <x v="3"/>
    <x v="0"/>
    <x v="0"/>
    <x v="5"/>
    <n v="412.16"/>
    <x v="8"/>
    <s v="Central Region"/>
    <s v="Low"/>
    <s v="January"/>
    <s v="Q1"/>
    <s v="No"/>
    <n v="1"/>
    <n v="61.823999999999998"/>
    <n v="473.98399999999998"/>
  </r>
  <r>
    <n v="7297"/>
    <s v="R00281"/>
    <x v="28"/>
    <m/>
    <x v="0"/>
    <x v="8"/>
    <x v="47"/>
    <n v="4"/>
    <x v="0"/>
    <s v="Credit Card"/>
    <s v="Click &amp; Collect"/>
    <s v="Yes"/>
    <s v="Highly recommend"/>
    <x v="4"/>
    <x v="0"/>
    <x v="1"/>
    <x v="6"/>
    <n v="13123.97"/>
    <x v="6"/>
    <s v="Eastern Region"/>
    <s v="High"/>
    <s v="March"/>
    <s v="Q1"/>
    <s v="Yes"/>
    <n v="0"/>
    <n v="1968.5954999999999"/>
    <n v="15092.565499999999"/>
  </r>
  <r>
    <n v="7298"/>
    <s v="R01905"/>
    <x v="404"/>
    <n v="67"/>
    <x v="0"/>
    <x v="3"/>
    <x v="5"/>
    <n v="1"/>
    <x v="0"/>
    <s v="Debit Card"/>
    <s v="Home Delivery"/>
    <s v="Yes"/>
    <s v="Packaging could improve"/>
    <x v="3"/>
    <x v="2"/>
    <x v="0"/>
    <x v="5"/>
    <n v="1158.56"/>
    <x v="4"/>
    <s v="Central Region"/>
    <s v="Medium"/>
    <s v="August"/>
    <s v="Q3"/>
    <s v="No"/>
    <n v="0"/>
    <n v="173.78399999999999"/>
    <n v="1332.3439999999998"/>
  </r>
  <r>
    <n v="7300"/>
    <s v="R08714"/>
    <x v="15"/>
    <n v="75"/>
    <x v="1"/>
    <x v="5"/>
    <x v="42"/>
    <n v="5"/>
    <x v="1"/>
    <s v="Debit Card"/>
    <s v="In Store"/>
    <s v="No"/>
    <s v="Excellent value"/>
    <x v="1"/>
    <x v="0"/>
    <x v="1"/>
    <x v="5"/>
    <n v="2099.4"/>
    <x v="2"/>
    <s v="Western Region"/>
    <s v="Medium"/>
    <s v="November"/>
    <s v="Q4"/>
    <s v="No"/>
    <n v="1"/>
    <n v="314.91000000000003"/>
    <n v="2414.31"/>
  </r>
  <r>
    <n v="7301"/>
    <s v="R03918"/>
    <x v="660"/>
    <n v="27"/>
    <x v="2"/>
    <x v="4"/>
    <x v="7"/>
    <n v="4"/>
    <x v="0"/>
    <s v="Debit Card"/>
    <s v="Home Delivery"/>
    <s v="No"/>
    <s v="Customer support was excellent"/>
    <x v="4"/>
    <x v="0"/>
    <x v="1"/>
    <x v="1"/>
    <n v="1370.56"/>
    <x v="6"/>
    <s v="Central Region"/>
    <s v="Medium"/>
    <s v="April"/>
    <s v="Q2"/>
    <s v="No"/>
    <n v="0"/>
    <n v="205.58399999999997"/>
    <n v="1576.1439999999998"/>
  </r>
  <r>
    <n v="7302"/>
    <s v="R06143"/>
    <x v="437"/>
    <n v="58"/>
    <x v="0"/>
    <x v="3"/>
    <x v="72"/>
    <n v="2"/>
    <x v="0"/>
    <s v="Cash"/>
    <s v="Home Delivery"/>
    <s v="No"/>
    <s v="Helpful staff"/>
    <x v="0"/>
    <x v="0"/>
    <x v="0"/>
    <x v="0"/>
    <n v="16291.52"/>
    <x v="5"/>
    <s v="Central Region"/>
    <s v="High"/>
    <s v="March"/>
    <s v="Q1"/>
    <s v="Yes"/>
    <n v="0"/>
    <n v="2443.7280000000001"/>
    <n v="18735.248"/>
  </r>
  <r>
    <n v="7304"/>
    <s v="R05779"/>
    <x v="473"/>
    <n v="42"/>
    <x v="1"/>
    <x v="7"/>
    <x v="68"/>
    <n v="3"/>
    <x v="1"/>
    <s v="Mobile Payment"/>
    <s v="Click &amp; Collect"/>
    <s v="No"/>
    <s v="Fits perfectly"/>
    <x v="2"/>
    <x v="0"/>
    <x v="0"/>
    <x v="3"/>
    <n v="6698.54"/>
    <x v="6"/>
    <s v="Western Region"/>
    <s v="High"/>
    <s v="April"/>
    <s v="Q2"/>
    <s v="Yes"/>
    <n v="1"/>
    <n v="1004.7809999999999"/>
    <n v="7703.320999999999"/>
  </r>
  <r>
    <n v="7305"/>
    <s v="R03619"/>
    <x v="666"/>
    <n v="34"/>
    <x v="0"/>
    <x v="1"/>
    <x v="63"/>
    <n v="3"/>
    <x v="0"/>
    <s v="Debit Card"/>
    <s v="Click &amp; Collect"/>
    <s v="No"/>
    <m/>
    <x v="2"/>
    <x v="3"/>
    <x v="2"/>
    <x v="1"/>
    <n v="1604.87"/>
    <x v="0"/>
    <s v="Southern Region"/>
    <s v="Medium"/>
    <s v="June"/>
    <s v="Q2"/>
    <s v="No"/>
    <n v="0"/>
    <n v="240.73049999999998"/>
    <n v="1845.6004999999998"/>
  </r>
  <r>
    <n v="7306"/>
    <s v="R06846"/>
    <x v="151"/>
    <n v="76"/>
    <x v="1"/>
    <x v="2"/>
    <x v="77"/>
    <n v="2"/>
    <x v="0"/>
    <s v="EFT"/>
    <s v="In Store"/>
    <s v="No"/>
    <s v="Product was disappointing"/>
    <x v="0"/>
    <x v="1"/>
    <x v="1"/>
    <x v="5"/>
    <n v="353.21"/>
    <x v="3"/>
    <s v="Northern Region"/>
    <s v="Low"/>
    <s v="January"/>
    <s v="Q1"/>
    <s v="No"/>
    <n v="0"/>
    <n v="52.981499999999997"/>
    <n v="406.19149999999996"/>
  </r>
  <r>
    <n v="7307"/>
    <s v="R04597"/>
    <x v="714"/>
    <n v="24"/>
    <x v="2"/>
    <x v="8"/>
    <x v="85"/>
    <n v="2"/>
    <x v="1"/>
    <s v="Debit Card"/>
    <s v="In Store"/>
    <s v="Yes"/>
    <s v="Great customer service"/>
    <x v="0"/>
    <x v="0"/>
    <x v="0"/>
    <x v="2"/>
    <n v="812.2"/>
    <x v="2"/>
    <s v="Eastern Region"/>
    <s v="Medium"/>
    <s v="March"/>
    <s v="Q1"/>
    <s v="No"/>
    <n v="1"/>
    <n v="121.83"/>
    <n v="934.03"/>
  </r>
  <r>
    <n v="7308"/>
    <s v="R07742"/>
    <x v="397"/>
    <n v="70"/>
    <x v="2"/>
    <x v="6"/>
    <x v="42"/>
    <n v="2"/>
    <x v="0"/>
    <s v="Credit Card"/>
    <s v="Home Delivery"/>
    <s v="No"/>
    <s v="Excellent product"/>
    <x v="0"/>
    <x v="0"/>
    <x v="0"/>
    <x v="5"/>
    <n v="2099.4"/>
    <x v="2"/>
    <s v="Gauteng Region"/>
    <s v="Medium"/>
    <s v="October"/>
    <s v="Q4"/>
    <s v="No"/>
    <n v="0"/>
    <n v="314.91000000000003"/>
    <n v="2414.31"/>
  </r>
  <r>
    <n v="7309"/>
    <s v="R00142"/>
    <x v="715"/>
    <n v="61"/>
    <x v="2"/>
    <x v="2"/>
    <x v="98"/>
    <n v="5"/>
    <x v="1"/>
    <s v="Mobile Payment"/>
    <s v="In Store"/>
    <s v="Yes"/>
    <s v="Long waiting time"/>
    <x v="1"/>
    <x v="1"/>
    <x v="0"/>
    <x v="0"/>
    <n v="40.11"/>
    <x v="3"/>
    <s v="Northern Region"/>
    <s v="Low"/>
    <s v="July"/>
    <s v="Q3"/>
    <s v="No"/>
    <n v="1"/>
    <n v="6.0164999999999997"/>
    <n v="46.126499999999993"/>
  </r>
  <r>
    <n v="7310"/>
    <s v="R02598"/>
    <x v="147"/>
    <m/>
    <x v="1"/>
    <x v="5"/>
    <x v="99"/>
    <n v="5"/>
    <x v="1"/>
    <s v="Credit Card"/>
    <s v="In Store"/>
    <s v="No"/>
    <s v="Looks premium"/>
    <x v="1"/>
    <x v="0"/>
    <x v="1"/>
    <x v="6"/>
    <n v="786.78"/>
    <x v="8"/>
    <s v="Western Region"/>
    <s v="Medium"/>
    <s v="May"/>
    <s v="Q2"/>
    <s v="No"/>
    <n v="1"/>
    <n v="118.017"/>
    <n v="904.79699999999991"/>
  </r>
  <r>
    <n v="7311"/>
    <s v="R06702"/>
    <x v="400"/>
    <n v="42"/>
    <x v="0"/>
    <x v="8"/>
    <x v="119"/>
    <n v="5"/>
    <x v="1"/>
    <s v="EFT"/>
    <s v="In Store"/>
    <s v="Yes"/>
    <s v="Excellent product"/>
    <x v="1"/>
    <x v="0"/>
    <x v="1"/>
    <x v="3"/>
    <n v="618.72"/>
    <x v="2"/>
    <s v="Eastern Region"/>
    <s v="Medium"/>
    <s v="July"/>
    <s v="Q3"/>
    <s v="No"/>
    <n v="1"/>
    <n v="92.808000000000007"/>
    <n v="711.52800000000002"/>
  </r>
  <r>
    <n v="7312"/>
    <s v="R08010"/>
    <x v="278"/>
    <n v="50"/>
    <x v="2"/>
    <x v="7"/>
    <x v="1"/>
    <n v="5"/>
    <x v="1"/>
    <s v="EFT"/>
    <s v="Home Delivery"/>
    <s v="Yes"/>
    <s v="Helpful staff"/>
    <x v="1"/>
    <x v="0"/>
    <x v="1"/>
    <x v="4"/>
    <n v="444.38"/>
    <x v="1"/>
    <s v="Western Region"/>
    <s v="Low"/>
    <s v="May"/>
    <s v="Q2"/>
    <s v="No"/>
    <n v="1"/>
    <n v="66.656999999999996"/>
    <n v="511.03699999999998"/>
  </r>
  <r>
    <n v="7313"/>
    <s v="R01378"/>
    <x v="584"/>
    <n v="76"/>
    <x v="2"/>
    <x v="4"/>
    <x v="50"/>
    <n v="3"/>
    <x v="1"/>
    <s v="Cash"/>
    <s v="In Store"/>
    <s v="Yes"/>
    <s v="Arrived damaged"/>
    <x v="2"/>
    <x v="1"/>
    <x v="0"/>
    <x v="5"/>
    <n v="929.55"/>
    <x v="0"/>
    <s v="Central Region"/>
    <s v="Medium"/>
    <s v="September"/>
    <s v="Q3"/>
    <s v="No"/>
    <n v="1"/>
    <n v="139.43249999999998"/>
    <n v="1068.9824999999998"/>
  </r>
  <r>
    <n v="7314"/>
    <s v="R03675"/>
    <x v="253"/>
    <n v="53"/>
    <x v="1"/>
    <x v="5"/>
    <x v="95"/>
    <n v="2"/>
    <x v="1"/>
    <s v="Cash"/>
    <s v="Home Delivery"/>
    <s v="No"/>
    <s v="Product exceeded expectations"/>
    <x v="0"/>
    <x v="0"/>
    <x v="0"/>
    <x v="4"/>
    <n v="105.11"/>
    <x v="1"/>
    <s v="Western Region"/>
    <s v="Low"/>
    <s v="September"/>
    <s v="Q3"/>
    <s v="No"/>
    <n v="1"/>
    <n v="15.766499999999999"/>
    <n v="120.87649999999999"/>
  </r>
  <r>
    <n v="7315"/>
    <s v="R09352"/>
    <x v="256"/>
    <n v="29"/>
    <x v="0"/>
    <x v="0"/>
    <x v="89"/>
    <n v="1"/>
    <x v="0"/>
    <s v="Mobile Payment"/>
    <s v="In Store"/>
    <s v="Yes"/>
    <s v="Easy to assemble"/>
    <x v="3"/>
    <x v="0"/>
    <x v="0"/>
    <x v="1"/>
    <n v="574.49"/>
    <x v="4"/>
    <s v="Northern Region"/>
    <s v="Medium"/>
    <s v="April"/>
    <s v="Q2"/>
    <s v="No"/>
    <n v="0"/>
    <n v="86.173500000000004"/>
    <n v="660.6635"/>
  </r>
  <r>
    <n v="7318"/>
    <s v="R03809"/>
    <x v="467"/>
    <n v="72"/>
    <x v="1"/>
    <x v="0"/>
    <x v="18"/>
    <n v="3"/>
    <x v="0"/>
    <s v="Mobile Payment"/>
    <s v="Home Delivery"/>
    <s v="Yes"/>
    <s v="Product exceeded expectations"/>
    <x v="2"/>
    <x v="0"/>
    <x v="0"/>
    <x v="5"/>
    <n v="1712.08"/>
    <x v="7"/>
    <s v="Northern Region"/>
    <s v="Medium"/>
    <s v="August"/>
    <s v="Q3"/>
    <s v="No"/>
    <n v="0"/>
    <n v="256.81199999999995"/>
    <n v="1968.8919999999998"/>
  </r>
  <r>
    <n v="7319"/>
    <s v="R01139"/>
    <x v="690"/>
    <n v="38"/>
    <x v="1"/>
    <x v="3"/>
    <x v="82"/>
    <n v="5"/>
    <x v="0"/>
    <s v="Mobile Payment"/>
    <s v="In Store"/>
    <s v="Yes"/>
    <s v="Instructions unclear"/>
    <x v="1"/>
    <x v="2"/>
    <x v="0"/>
    <x v="3"/>
    <n v="463.48"/>
    <x v="6"/>
    <s v="Central Region"/>
    <s v="Low"/>
    <s v="December"/>
    <s v="Q4"/>
    <s v="No"/>
    <n v="0"/>
    <n v="69.522000000000006"/>
    <n v="533.00199999999995"/>
  </r>
  <r>
    <n v="7320"/>
    <s v="R02258"/>
    <x v="489"/>
    <n v="62"/>
    <x v="0"/>
    <x v="7"/>
    <x v="121"/>
    <n v="4"/>
    <x v="0"/>
    <s v="Debit Card"/>
    <s v="In Store"/>
    <s v="No"/>
    <s v="Excellent product"/>
    <x v="4"/>
    <x v="0"/>
    <x v="1"/>
    <x v="0"/>
    <n v="85.25"/>
    <x v="1"/>
    <s v="Western Region"/>
    <s v="Low"/>
    <s v="June"/>
    <s v="Q2"/>
    <s v="No"/>
    <n v="0"/>
    <n v="12.7875"/>
    <n v="98.037499999999994"/>
  </r>
  <r>
    <n v="7321"/>
    <s v="R07375"/>
    <x v="423"/>
    <n v="46"/>
    <x v="1"/>
    <x v="3"/>
    <x v="8"/>
    <n v="4"/>
    <x v="0"/>
    <s v="Cash"/>
    <s v="Click &amp; Collect"/>
    <s v="No"/>
    <s v="Easy online ordering"/>
    <x v="4"/>
    <x v="0"/>
    <x v="1"/>
    <x v="4"/>
    <n v="5390.8"/>
    <x v="6"/>
    <s v="Central Region"/>
    <s v="High"/>
    <s v="May"/>
    <s v="Q2"/>
    <s v="Yes"/>
    <n v="0"/>
    <n v="808.62"/>
    <n v="6199.42"/>
  </r>
  <r>
    <n v="7323"/>
    <s v="R01788"/>
    <x v="561"/>
    <n v="34"/>
    <x v="1"/>
    <x v="1"/>
    <x v="85"/>
    <n v="3"/>
    <x v="0"/>
    <s v="Debit Card"/>
    <s v="Click &amp; Collect"/>
    <s v="No"/>
    <s v="Helpful staff"/>
    <x v="2"/>
    <x v="0"/>
    <x v="0"/>
    <x v="1"/>
    <n v="812.2"/>
    <x v="2"/>
    <s v="Southern Region"/>
    <s v="Medium"/>
    <s v="March"/>
    <s v="Q1"/>
    <s v="No"/>
    <n v="0"/>
    <n v="121.83"/>
    <n v="934.03"/>
  </r>
  <r>
    <n v="7324"/>
    <s v="R03939"/>
    <x v="537"/>
    <n v="67"/>
    <x v="2"/>
    <x v="7"/>
    <x v="97"/>
    <n v="1"/>
    <x v="1"/>
    <s v="Mobile Payment"/>
    <s v="Home Delivery"/>
    <s v="No"/>
    <s v="Exactly as advertised"/>
    <x v="3"/>
    <x v="0"/>
    <x v="0"/>
    <x v="5"/>
    <n v="2906.97"/>
    <x v="7"/>
    <s v="Western Region"/>
    <s v="Medium"/>
    <s v="April"/>
    <s v="Q2"/>
    <s v="No"/>
    <n v="1"/>
    <n v="436.04549999999995"/>
    <n v="3343.0154999999995"/>
  </r>
  <r>
    <n v="7325"/>
    <s v="R08157"/>
    <x v="472"/>
    <n v="21"/>
    <x v="2"/>
    <x v="7"/>
    <x v="56"/>
    <n v="2"/>
    <x v="1"/>
    <s v="Mobile Payment"/>
    <s v="Home Delivery"/>
    <s v="Yes"/>
    <s v="Helpful staff"/>
    <x v="0"/>
    <x v="0"/>
    <x v="0"/>
    <x v="2"/>
    <n v="306.57"/>
    <x v="4"/>
    <s v="Western Region"/>
    <s v="Low"/>
    <s v="June"/>
    <s v="Q2"/>
    <s v="No"/>
    <n v="1"/>
    <n v="45.985499999999995"/>
    <n v="352.55549999999994"/>
  </r>
  <r>
    <n v="7327"/>
    <s v="R00460"/>
    <x v="652"/>
    <n v="73"/>
    <x v="2"/>
    <x v="4"/>
    <x v="64"/>
    <n v="5"/>
    <x v="0"/>
    <s v="Mobile Payment"/>
    <s v="Home Delivery"/>
    <s v="Yes"/>
    <s v="Product was disappointing"/>
    <x v="1"/>
    <x v="1"/>
    <x v="0"/>
    <x v="5"/>
    <n v="119.63"/>
    <x v="3"/>
    <s v="Central Region"/>
    <s v="Low"/>
    <s v="August"/>
    <s v="Q3"/>
    <s v="No"/>
    <n v="0"/>
    <n v="17.944499999999998"/>
    <n v="137.57449999999997"/>
  </r>
  <r>
    <n v="7329"/>
    <s v="R09687"/>
    <x v="202"/>
    <n v="24"/>
    <x v="1"/>
    <x v="2"/>
    <x v="114"/>
    <n v="3"/>
    <x v="0"/>
    <s v="Mobile Payment"/>
    <s v="Click &amp; Collect"/>
    <s v="No"/>
    <s v="Delivery delayed"/>
    <x v="2"/>
    <x v="1"/>
    <x v="0"/>
    <x v="2"/>
    <n v="338.79"/>
    <x v="0"/>
    <s v="Northern Region"/>
    <s v="Low"/>
    <s v="November"/>
    <s v="Q4"/>
    <s v="No"/>
    <n v="0"/>
    <n v="50.8185"/>
    <n v="389.60849999999999"/>
  </r>
  <r>
    <n v="7331"/>
    <s v="R03701"/>
    <x v="260"/>
    <n v="54"/>
    <x v="2"/>
    <x v="7"/>
    <x v="99"/>
    <n v="4"/>
    <x v="1"/>
    <s v="Cash"/>
    <s v="Home Delivery"/>
    <s v="No"/>
    <m/>
    <x v="4"/>
    <x v="3"/>
    <x v="2"/>
    <x v="4"/>
    <n v="786.78"/>
    <x v="8"/>
    <s v="Western Region"/>
    <s v="Medium"/>
    <s v="March"/>
    <s v="Q1"/>
    <s v="No"/>
    <n v="1"/>
    <n v="118.017"/>
    <n v="904.79699999999991"/>
  </r>
  <r>
    <n v="7332"/>
    <s v="R01337"/>
    <x v="519"/>
    <n v="42"/>
    <x v="0"/>
    <x v="4"/>
    <x v="107"/>
    <n v="3"/>
    <x v="1"/>
    <s v="Debit Card"/>
    <s v="Home Delivery"/>
    <s v="No"/>
    <s v="Average quality"/>
    <x v="2"/>
    <x v="2"/>
    <x v="1"/>
    <x v="3"/>
    <n v="2413.3000000000002"/>
    <x v="6"/>
    <s v="Central Region"/>
    <s v="Medium"/>
    <s v="February"/>
    <s v="Q1"/>
    <s v="No"/>
    <n v="1"/>
    <n v="361.995"/>
    <n v="2775.2950000000001"/>
  </r>
  <r>
    <n v="7333"/>
    <s v="R06371"/>
    <x v="553"/>
    <n v="46"/>
    <x v="2"/>
    <x v="8"/>
    <x v="123"/>
    <n v="1"/>
    <x v="1"/>
    <s v="Debit Card"/>
    <s v="Click &amp; Collect"/>
    <s v="Yes"/>
    <s v="Poor packaging"/>
    <x v="3"/>
    <x v="1"/>
    <x v="1"/>
    <x v="4"/>
    <n v="2977.47"/>
    <x v="7"/>
    <s v="Eastern Region"/>
    <s v="Medium"/>
    <s v="November"/>
    <s v="Q4"/>
    <s v="No"/>
    <n v="1"/>
    <n v="446.62049999999994"/>
    <n v="3424.0904999999993"/>
  </r>
  <r>
    <n v="7334"/>
    <s v="R04629"/>
    <x v="556"/>
    <n v="51"/>
    <x v="2"/>
    <x v="2"/>
    <x v="99"/>
    <n v="1"/>
    <x v="1"/>
    <s v="EFT"/>
    <s v="Home Delivery"/>
    <s v="Yes"/>
    <s v="Delivery delayed"/>
    <x v="3"/>
    <x v="1"/>
    <x v="1"/>
    <x v="4"/>
    <n v="786.78"/>
    <x v="8"/>
    <s v="Northern Region"/>
    <s v="Medium"/>
    <s v="November"/>
    <s v="Q4"/>
    <s v="No"/>
    <n v="1"/>
    <n v="118.017"/>
    <n v="904.79699999999991"/>
  </r>
  <r>
    <n v="7335"/>
    <s v="R07359"/>
    <x v="181"/>
    <n v="66"/>
    <x v="0"/>
    <x v="3"/>
    <x v="66"/>
    <n v="5"/>
    <x v="1"/>
    <s v="Mobile Payment"/>
    <s v="In Store"/>
    <s v="Yes"/>
    <s v="Excellent value"/>
    <x v="1"/>
    <x v="0"/>
    <x v="1"/>
    <x v="5"/>
    <n v="759.97"/>
    <x v="8"/>
    <s v="Central Region"/>
    <s v="Medium"/>
    <s v="November"/>
    <s v="Q4"/>
    <s v="No"/>
    <n v="1"/>
    <n v="113.99550000000001"/>
    <n v="873.96550000000002"/>
  </r>
  <r>
    <n v="7337"/>
    <s v="R05926"/>
    <x v="188"/>
    <n v="41"/>
    <x v="0"/>
    <x v="4"/>
    <x v="81"/>
    <n v="3"/>
    <x v="1"/>
    <s v="Credit Card"/>
    <s v="Click &amp; Collect"/>
    <s v="Yes"/>
    <s v="Delivery delayed"/>
    <x v="2"/>
    <x v="1"/>
    <x v="0"/>
    <x v="3"/>
    <n v="375.53"/>
    <x v="4"/>
    <s v="Central Region"/>
    <s v="Low"/>
    <s v="October"/>
    <s v="Q4"/>
    <s v="No"/>
    <n v="1"/>
    <n v="56.329499999999996"/>
    <n v="431.85949999999991"/>
  </r>
  <r>
    <n v="7339"/>
    <s v="R06041"/>
    <x v="559"/>
    <n v="40"/>
    <x v="1"/>
    <x v="0"/>
    <x v="45"/>
    <n v="3"/>
    <x v="1"/>
    <s v="EFT"/>
    <s v="Click &amp; Collect"/>
    <s v="No"/>
    <s v="Highly recommend"/>
    <x v="2"/>
    <x v="0"/>
    <x v="0"/>
    <x v="3"/>
    <n v="139.72999999999999"/>
    <x v="1"/>
    <s v="Northern Region"/>
    <s v="Low"/>
    <s v="September"/>
    <s v="Q3"/>
    <s v="No"/>
    <n v="1"/>
    <n v="20.959499999999998"/>
    <n v="160.68949999999998"/>
  </r>
  <r>
    <n v="7341"/>
    <s v="R06660"/>
    <x v="32"/>
    <n v="78"/>
    <x v="1"/>
    <x v="2"/>
    <x v="113"/>
    <n v="1"/>
    <x v="1"/>
    <s v="Cash"/>
    <s v="Click &amp; Collect"/>
    <s v="No"/>
    <s v="Product was disappointing"/>
    <x v="3"/>
    <x v="1"/>
    <x v="1"/>
    <x v="5"/>
    <n v="2572.02"/>
    <x v="7"/>
    <s v="Northern Region"/>
    <s v="Medium"/>
    <s v="September"/>
    <s v="Q3"/>
    <s v="No"/>
    <n v="1"/>
    <n v="385.803"/>
    <n v="2957.8229999999999"/>
  </r>
  <r>
    <n v="7342"/>
    <s v="R01603"/>
    <x v="128"/>
    <n v="34"/>
    <x v="1"/>
    <x v="5"/>
    <x v="105"/>
    <n v="2"/>
    <x v="0"/>
    <s v="Mobile Payment"/>
    <s v="Home Delivery"/>
    <s v="Yes"/>
    <s v="Packaging could improve"/>
    <x v="0"/>
    <x v="2"/>
    <x v="0"/>
    <x v="1"/>
    <n v="96.11"/>
    <x v="8"/>
    <s v="Western Region"/>
    <s v="Low"/>
    <s v="October"/>
    <s v="Q4"/>
    <s v="No"/>
    <n v="0"/>
    <n v="14.416499999999999"/>
    <n v="110.52649999999998"/>
  </r>
  <r>
    <n v="7343"/>
    <s v="R02239"/>
    <x v="622"/>
    <n v="47"/>
    <x v="1"/>
    <x v="4"/>
    <x v="50"/>
    <n v="4"/>
    <x v="0"/>
    <s v="EFT"/>
    <s v="Home Delivery"/>
    <s v="No"/>
    <s v="Highly recommend"/>
    <x v="4"/>
    <x v="0"/>
    <x v="1"/>
    <x v="4"/>
    <n v="929.55"/>
    <x v="0"/>
    <s v="Central Region"/>
    <s v="Medium"/>
    <s v="July"/>
    <s v="Q3"/>
    <s v="No"/>
    <n v="0"/>
    <n v="139.43249999999998"/>
    <n v="1068.9824999999998"/>
  </r>
  <r>
    <n v="7344"/>
    <s v="R00640"/>
    <x v="125"/>
    <n v="77"/>
    <x v="1"/>
    <x v="4"/>
    <x v="72"/>
    <n v="4"/>
    <x v="0"/>
    <s v="Cash"/>
    <s v="Click &amp; Collect"/>
    <s v="Yes"/>
    <s v="Great customer service"/>
    <x v="4"/>
    <x v="0"/>
    <x v="1"/>
    <x v="5"/>
    <n v="16291.52"/>
    <x v="5"/>
    <s v="Central Region"/>
    <s v="High"/>
    <s v="July"/>
    <s v="Q3"/>
    <s v="Yes"/>
    <n v="0"/>
    <n v="2443.7280000000001"/>
    <n v="18735.248"/>
  </r>
  <r>
    <n v="7345"/>
    <s v="R09969"/>
    <x v="705"/>
    <n v="37"/>
    <x v="0"/>
    <x v="1"/>
    <x v="45"/>
    <n v="5"/>
    <x v="1"/>
    <s v="Debit Card"/>
    <s v="In Store"/>
    <s v="No"/>
    <m/>
    <x v="1"/>
    <x v="3"/>
    <x v="2"/>
    <x v="3"/>
    <n v="139.72999999999999"/>
    <x v="1"/>
    <s v="Southern Region"/>
    <s v="Low"/>
    <s v="July"/>
    <s v="Q3"/>
    <s v="No"/>
    <n v="1"/>
    <n v="20.959499999999998"/>
    <n v="160.68949999999998"/>
  </r>
  <r>
    <n v="7346"/>
    <s v="R03831"/>
    <x v="622"/>
    <n v="44"/>
    <x v="1"/>
    <x v="8"/>
    <x v="45"/>
    <n v="5"/>
    <x v="1"/>
    <s v="EFT"/>
    <s v="In Store"/>
    <s v="Yes"/>
    <s v="Packaging could improve"/>
    <x v="1"/>
    <x v="2"/>
    <x v="0"/>
    <x v="3"/>
    <n v="139.72999999999999"/>
    <x v="1"/>
    <s v="Eastern Region"/>
    <s v="Low"/>
    <s v="July"/>
    <s v="Q3"/>
    <s v="No"/>
    <n v="1"/>
    <n v="20.959499999999998"/>
    <n v="160.68949999999998"/>
  </r>
  <r>
    <n v="7347"/>
    <s v="R09537"/>
    <x v="623"/>
    <n v="71"/>
    <x v="1"/>
    <x v="1"/>
    <x v="11"/>
    <n v="4"/>
    <x v="1"/>
    <s v="Cash"/>
    <s v="Click &amp; Collect"/>
    <s v="No"/>
    <s v="Packaging could improve"/>
    <x v="4"/>
    <x v="2"/>
    <x v="0"/>
    <x v="5"/>
    <n v="231.22"/>
    <x v="1"/>
    <s v="Southern Region"/>
    <s v="Low"/>
    <s v="June"/>
    <s v="Q2"/>
    <s v="No"/>
    <n v="1"/>
    <n v="34.683"/>
    <n v="265.90299999999996"/>
  </r>
  <r>
    <n v="7348"/>
    <s v="R06145"/>
    <x v="580"/>
    <n v="19"/>
    <x v="2"/>
    <x v="0"/>
    <x v="110"/>
    <n v="5"/>
    <x v="0"/>
    <s v="Debit Card"/>
    <s v="In Store"/>
    <s v="Yes"/>
    <s v="Excellent value"/>
    <x v="1"/>
    <x v="0"/>
    <x v="1"/>
    <x v="2"/>
    <n v="2216.12"/>
    <x v="1"/>
    <s v="Northern Region"/>
    <s v="Medium"/>
    <s v="February"/>
    <s v="Q1"/>
    <s v="No"/>
    <n v="0"/>
    <n v="332.41799999999995"/>
    <n v="2548.5379999999996"/>
  </r>
  <r>
    <n v="7349"/>
    <s v="R04220"/>
    <x v="33"/>
    <n v="40"/>
    <x v="0"/>
    <x v="2"/>
    <x v="115"/>
    <n v="2"/>
    <x v="0"/>
    <s v="EFT"/>
    <s v="In Store"/>
    <s v="No"/>
    <s v="Would definitely buy again"/>
    <x v="0"/>
    <x v="0"/>
    <x v="0"/>
    <x v="3"/>
    <n v="1369.39"/>
    <x v="4"/>
    <s v="Northern Region"/>
    <s v="Medium"/>
    <s v="May"/>
    <s v="Q2"/>
    <s v="No"/>
    <n v="0"/>
    <n v="205.4085"/>
    <n v="1574.7985000000001"/>
  </r>
  <r>
    <n v="7350"/>
    <s v="R09193"/>
    <x v="170"/>
    <n v="80"/>
    <x v="0"/>
    <x v="8"/>
    <x v="118"/>
    <n v="2"/>
    <x v="0"/>
    <s v="Debit Card"/>
    <s v="Home Delivery"/>
    <s v="Yes"/>
    <s v="Very fast delivery"/>
    <x v="0"/>
    <x v="0"/>
    <x v="0"/>
    <x v="5"/>
    <n v="301.58"/>
    <x v="3"/>
    <s v="Eastern Region"/>
    <s v="Low"/>
    <s v="August"/>
    <s v="Q3"/>
    <s v="No"/>
    <n v="0"/>
    <n v="45.236999999999995"/>
    <n v="346.81699999999995"/>
  </r>
  <r>
    <n v="7351"/>
    <s v="R06345"/>
    <x v="40"/>
    <n v="37"/>
    <x v="0"/>
    <x v="5"/>
    <x v="60"/>
    <n v="1"/>
    <x v="1"/>
    <s v="Debit Card"/>
    <s v="Click &amp; Collect"/>
    <s v="No"/>
    <s v="Packaging could improve"/>
    <x v="3"/>
    <x v="2"/>
    <x v="0"/>
    <x v="3"/>
    <n v="5064"/>
    <x v="2"/>
    <s v="Western Region"/>
    <s v="High"/>
    <s v="March"/>
    <s v="Q1"/>
    <s v="Yes"/>
    <n v="1"/>
    <n v="759.6"/>
    <n v="5823.5999999999995"/>
  </r>
  <r>
    <n v="7352"/>
    <s v="R02502"/>
    <x v="483"/>
    <n v="36"/>
    <x v="2"/>
    <x v="7"/>
    <x v="4"/>
    <n v="4"/>
    <x v="0"/>
    <s v="Credit Card"/>
    <s v="In Store"/>
    <s v="Yes"/>
    <s v="Packaging could improve"/>
    <x v="4"/>
    <x v="2"/>
    <x v="0"/>
    <x v="3"/>
    <n v="1951.09"/>
    <x v="0"/>
    <s v="Western Region"/>
    <s v="Medium"/>
    <s v="September"/>
    <s v="Q3"/>
    <s v="No"/>
    <n v="0"/>
    <n v="292.6635"/>
    <n v="2243.7534999999998"/>
  </r>
  <r>
    <n v="7353"/>
    <s v="R01959"/>
    <x v="115"/>
    <n v="58"/>
    <x v="0"/>
    <x v="3"/>
    <x v="100"/>
    <n v="3"/>
    <x v="0"/>
    <s v="Credit Card"/>
    <s v="Home Delivery"/>
    <s v="Yes"/>
    <s v="Would definitely buy again"/>
    <x v="2"/>
    <x v="0"/>
    <x v="0"/>
    <x v="0"/>
    <n v="5432.76"/>
    <x v="5"/>
    <s v="Central Region"/>
    <s v="High"/>
    <s v="October"/>
    <s v="Q4"/>
    <s v="Yes"/>
    <n v="0"/>
    <n v="814.91399999999999"/>
    <n v="6247.674"/>
  </r>
  <r>
    <n v="7354"/>
    <s v="R01071"/>
    <x v="665"/>
    <n v="69"/>
    <x v="2"/>
    <x v="6"/>
    <x v="26"/>
    <n v="1"/>
    <x v="1"/>
    <s v="Cash"/>
    <s v="In Store"/>
    <s v="Yes"/>
    <s v="Would definitely buy again"/>
    <x v="3"/>
    <x v="0"/>
    <x v="0"/>
    <x v="5"/>
    <n v="27815.439999999999"/>
    <x v="6"/>
    <s v="Gauteng Region"/>
    <s v="High"/>
    <s v="January"/>
    <s v="Q1"/>
    <s v="Yes"/>
    <n v="1"/>
    <n v="4172.3159999999998"/>
    <n v="31987.755999999998"/>
  </r>
  <r>
    <n v="7355"/>
    <s v="R00156"/>
    <x v="574"/>
    <n v="36"/>
    <x v="2"/>
    <x v="1"/>
    <x v="61"/>
    <n v="3"/>
    <x v="1"/>
    <s v="Credit Card"/>
    <s v="In Store"/>
    <s v="Yes"/>
    <s v="Product was disappointing"/>
    <x v="2"/>
    <x v="1"/>
    <x v="0"/>
    <x v="3"/>
    <n v="768.34"/>
    <x v="7"/>
    <s v="Southern Region"/>
    <s v="Medium"/>
    <s v="May"/>
    <s v="Q2"/>
    <s v="No"/>
    <n v="1"/>
    <n v="115.251"/>
    <n v="883.59100000000001"/>
  </r>
  <r>
    <n v="7356"/>
    <s v="R02296"/>
    <x v="161"/>
    <n v="56"/>
    <x v="1"/>
    <x v="2"/>
    <x v="99"/>
    <n v="5"/>
    <x v="0"/>
    <s v="Mobile Payment"/>
    <s v="In Store"/>
    <s v="Yes"/>
    <s v="Instructions unclear"/>
    <x v="1"/>
    <x v="2"/>
    <x v="0"/>
    <x v="0"/>
    <n v="786.78"/>
    <x v="8"/>
    <s v="Northern Region"/>
    <s v="Medium"/>
    <s v="March"/>
    <s v="Q1"/>
    <s v="No"/>
    <n v="0"/>
    <n v="118.017"/>
    <n v="904.79699999999991"/>
  </r>
  <r>
    <n v="7357"/>
    <s v="R08031"/>
    <x v="154"/>
    <n v="28"/>
    <x v="2"/>
    <x v="6"/>
    <x v="56"/>
    <n v="3"/>
    <x v="0"/>
    <s v="Credit Card"/>
    <s v="Click &amp; Collect"/>
    <s v="Yes"/>
    <s v="Excellent value"/>
    <x v="2"/>
    <x v="0"/>
    <x v="0"/>
    <x v="1"/>
    <n v="306.57"/>
    <x v="4"/>
    <s v="Gauteng Region"/>
    <s v="Low"/>
    <s v="December"/>
    <s v="Q4"/>
    <s v="No"/>
    <n v="0"/>
    <n v="45.985499999999995"/>
    <n v="352.55549999999994"/>
  </r>
  <r>
    <n v="7358"/>
    <s v="R04579"/>
    <x v="641"/>
    <n v="37"/>
    <x v="0"/>
    <x v="2"/>
    <x v="30"/>
    <n v="3"/>
    <x v="1"/>
    <s v="Credit Card"/>
    <s v="In Store"/>
    <s v="Yes"/>
    <s v="Fits perfectly"/>
    <x v="2"/>
    <x v="0"/>
    <x v="0"/>
    <x v="3"/>
    <n v="2962.6"/>
    <x v="2"/>
    <s v="Northern Region"/>
    <s v="Medium"/>
    <s v="June"/>
    <s v="Q2"/>
    <s v="No"/>
    <n v="1"/>
    <n v="444.39"/>
    <n v="3406.99"/>
  </r>
  <r>
    <n v="7359"/>
    <s v="R01090"/>
    <x v="426"/>
    <n v="33"/>
    <x v="0"/>
    <x v="7"/>
    <x v="80"/>
    <n v="4"/>
    <x v="1"/>
    <s v="Cash"/>
    <s v="In Store"/>
    <s v="No"/>
    <s v="Average quality"/>
    <x v="4"/>
    <x v="2"/>
    <x v="0"/>
    <x v="1"/>
    <n v="10347.709999999999"/>
    <x v="5"/>
    <s v="Western Region"/>
    <s v="High"/>
    <s v="August"/>
    <s v="Q3"/>
    <s v="Yes"/>
    <n v="1"/>
    <n v="1552.1564999999998"/>
    <n v="11899.866499999998"/>
  </r>
  <r>
    <n v="7360"/>
    <s v="R06050"/>
    <x v="126"/>
    <n v="79"/>
    <x v="1"/>
    <x v="4"/>
    <x v="33"/>
    <n v="1"/>
    <x v="1"/>
    <s v="EFT"/>
    <s v="In Store"/>
    <s v="No"/>
    <s v="Product exceeded expectations"/>
    <x v="3"/>
    <x v="0"/>
    <x v="0"/>
    <x v="5"/>
    <n v="440.87"/>
    <x v="7"/>
    <s v="Central Region"/>
    <s v="Low"/>
    <s v="September"/>
    <s v="Q3"/>
    <s v="No"/>
    <n v="1"/>
    <n v="66.130499999999998"/>
    <n v="507.00049999999999"/>
  </r>
  <r>
    <n v="7361"/>
    <s v="R06416"/>
    <x v="185"/>
    <n v="29"/>
    <x v="0"/>
    <x v="1"/>
    <x v="2"/>
    <n v="1"/>
    <x v="1"/>
    <s v="Mobile Payment"/>
    <s v="In Store"/>
    <s v="No"/>
    <s v="Instructions unclear"/>
    <x v="3"/>
    <x v="2"/>
    <x v="0"/>
    <x v="1"/>
    <n v="230.14"/>
    <x v="2"/>
    <s v="Southern Region"/>
    <s v="Low"/>
    <s v="March"/>
    <s v="Q1"/>
    <s v="No"/>
    <n v="1"/>
    <n v="34.520999999999994"/>
    <n v="264.66099999999994"/>
  </r>
  <r>
    <n v="7362"/>
    <s v="R02941"/>
    <x v="216"/>
    <n v="46"/>
    <x v="1"/>
    <x v="8"/>
    <x v="90"/>
    <n v="1"/>
    <x v="1"/>
    <s v="Debit Card"/>
    <s v="Click &amp; Collect"/>
    <s v="No"/>
    <m/>
    <x v="3"/>
    <x v="3"/>
    <x v="2"/>
    <x v="4"/>
    <n v="16523.5"/>
    <x v="6"/>
    <s v="Eastern Region"/>
    <s v="High"/>
    <s v="November"/>
    <s v="Q4"/>
    <s v="Yes"/>
    <n v="1"/>
    <n v="2478.5250000000001"/>
    <n v="19002.024999999998"/>
  </r>
  <r>
    <n v="7363"/>
    <s v="R00724"/>
    <x v="108"/>
    <n v="73"/>
    <x v="2"/>
    <x v="8"/>
    <x v="111"/>
    <n v="2"/>
    <x v="0"/>
    <s v="Mobile Payment"/>
    <s v="Home Delivery"/>
    <s v="Yes"/>
    <s v="Product was disappointing"/>
    <x v="0"/>
    <x v="1"/>
    <x v="1"/>
    <x v="5"/>
    <n v="4507.63"/>
    <x v="2"/>
    <s v="Eastern Region"/>
    <s v="Medium"/>
    <s v="July"/>
    <s v="Q3"/>
    <s v="No"/>
    <n v="0"/>
    <n v="676.14449999999999"/>
    <n v="5183.7744999999995"/>
  </r>
  <r>
    <n v="7364"/>
    <s v="R04385"/>
    <x v="673"/>
    <n v="42"/>
    <x v="0"/>
    <x v="1"/>
    <x v="53"/>
    <n v="3"/>
    <x v="0"/>
    <s v="Debit Card"/>
    <s v="Click &amp; Collect"/>
    <s v="No"/>
    <s v="Excellent value"/>
    <x v="2"/>
    <x v="0"/>
    <x v="0"/>
    <x v="3"/>
    <n v="22574.95"/>
    <x v="6"/>
    <s v="Southern Region"/>
    <s v="High"/>
    <s v="September"/>
    <s v="Q3"/>
    <s v="Yes"/>
    <n v="0"/>
    <n v="3386.2424999999998"/>
    <n v="25961.192499999997"/>
  </r>
  <r>
    <n v="7365"/>
    <s v="R00931"/>
    <x v="55"/>
    <n v="78"/>
    <x v="2"/>
    <x v="2"/>
    <x v="34"/>
    <n v="4"/>
    <x v="0"/>
    <s v="Credit Card"/>
    <s v="Click &amp; Collect"/>
    <s v="No"/>
    <s v="Product was disappointing"/>
    <x v="4"/>
    <x v="1"/>
    <x v="0"/>
    <x v="5"/>
    <n v="14729.04"/>
    <x v="6"/>
    <s v="Northern Region"/>
    <s v="High"/>
    <s v="July"/>
    <s v="Q3"/>
    <s v="Yes"/>
    <n v="0"/>
    <n v="2209.3560000000002"/>
    <n v="16938.396000000001"/>
  </r>
  <r>
    <n v="7366"/>
    <s v="R02910"/>
    <x v="38"/>
    <n v="73"/>
    <x v="0"/>
    <x v="1"/>
    <x v="46"/>
    <n v="2"/>
    <x v="1"/>
    <s v="Credit Card"/>
    <s v="In Store"/>
    <s v="No"/>
    <s v="Delivery delayed"/>
    <x v="0"/>
    <x v="1"/>
    <x v="1"/>
    <x v="5"/>
    <n v="3755.73"/>
    <x v="2"/>
    <s v="Southern Region"/>
    <s v="Medium"/>
    <s v="September"/>
    <s v="Q3"/>
    <s v="No"/>
    <n v="1"/>
    <n v="563.35950000000003"/>
    <n v="4319.0895"/>
  </r>
  <r>
    <n v="7367"/>
    <s v="R08099"/>
    <x v="351"/>
    <n v="45"/>
    <x v="1"/>
    <x v="7"/>
    <x v="69"/>
    <n v="1"/>
    <x v="1"/>
    <s v="Credit Card"/>
    <s v="Click &amp; Collect"/>
    <s v="No"/>
    <s v="Great customer service"/>
    <x v="3"/>
    <x v="0"/>
    <x v="0"/>
    <x v="4"/>
    <n v="1907.49"/>
    <x v="0"/>
    <s v="Western Region"/>
    <s v="Medium"/>
    <s v="October"/>
    <s v="Q4"/>
    <s v="No"/>
    <n v="1"/>
    <n v="286.12349999999998"/>
    <n v="2193.6134999999999"/>
  </r>
  <r>
    <n v="7368"/>
    <s v="R06764"/>
    <x v="441"/>
    <n v="48"/>
    <x v="1"/>
    <x v="2"/>
    <x v="67"/>
    <n v="2"/>
    <x v="0"/>
    <s v="Credit Card"/>
    <s v="Home Delivery"/>
    <s v="Yes"/>
    <s v="Item missing accessories"/>
    <x v="0"/>
    <x v="1"/>
    <x v="1"/>
    <x v="4"/>
    <n v="1859.13"/>
    <x v="5"/>
    <s v="Northern Region"/>
    <s v="Medium"/>
    <s v="January"/>
    <s v="Q1"/>
    <s v="No"/>
    <n v="0"/>
    <n v="278.86950000000002"/>
    <n v="2137.9994999999999"/>
  </r>
  <r>
    <n v="7369"/>
    <s v="R08518"/>
    <x v="673"/>
    <n v="80"/>
    <x v="2"/>
    <x v="8"/>
    <x v="52"/>
    <n v="3"/>
    <x v="1"/>
    <s v="Debit Card"/>
    <s v="Click &amp; Collect"/>
    <s v="Yes"/>
    <s v="Worth the money"/>
    <x v="2"/>
    <x v="0"/>
    <x v="0"/>
    <x v="5"/>
    <n v="1094.3699999999999"/>
    <x v="8"/>
    <s v="Eastern Region"/>
    <s v="Medium"/>
    <s v="September"/>
    <s v="Q3"/>
    <s v="No"/>
    <n v="1"/>
    <n v="164.15549999999999"/>
    <n v="1258.5254999999997"/>
  </r>
  <r>
    <n v="7370"/>
    <s v="R06417"/>
    <x v="5"/>
    <n v="37"/>
    <x v="0"/>
    <x v="5"/>
    <x v="80"/>
    <n v="2"/>
    <x v="0"/>
    <s v="Credit Card"/>
    <s v="Home Delivery"/>
    <s v="Yes"/>
    <s v="Product was disappointing"/>
    <x v="0"/>
    <x v="1"/>
    <x v="1"/>
    <x v="3"/>
    <n v="10347.709999999999"/>
    <x v="5"/>
    <s v="Western Region"/>
    <s v="High"/>
    <s v="March"/>
    <s v="Q1"/>
    <s v="Yes"/>
    <n v="0"/>
    <n v="1552.1564999999998"/>
    <n v="11899.866499999998"/>
  </r>
  <r>
    <n v="7372"/>
    <s v="R03248"/>
    <x v="664"/>
    <m/>
    <x v="2"/>
    <x v="1"/>
    <x v="106"/>
    <n v="4"/>
    <x v="0"/>
    <s v="Debit Card"/>
    <s v="Click &amp; Collect"/>
    <s v="No"/>
    <s v="Poor packaging"/>
    <x v="4"/>
    <x v="1"/>
    <x v="0"/>
    <x v="6"/>
    <n v="74.72"/>
    <x v="3"/>
    <s v="Southern Region"/>
    <s v="Low"/>
    <s v="March"/>
    <s v="Q1"/>
    <s v="No"/>
    <n v="0"/>
    <n v="11.208"/>
    <n v="85.927999999999997"/>
  </r>
  <r>
    <n v="7373"/>
    <s v="R02327"/>
    <x v="92"/>
    <n v="27"/>
    <x v="2"/>
    <x v="8"/>
    <x v="90"/>
    <n v="5"/>
    <x v="0"/>
    <s v="Credit Card"/>
    <s v="Click &amp; Collect"/>
    <s v="No"/>
    <s v="Fits perfectly"/>
    <x v="1"/>
    <x v="0"/>
    <x v="1"/>
    <x v="1"/>
    <n v="16523.5"/>
    <x v="6"/>
    <s v="Eastern Region"/>
    <s v="High"/>
    <s v="January"/>
    <s v="Q1"/>
    <s v="Yes"/>
    <n v="0"/>
    <n v="2478.5250000000001"/>
    <n v="19002.024999999998"/>
  </r>
  <r>
    <n v="7374"/>
    <s v="R07097"/>
    <x v="6"/>
    <n v="71"/>
    <x v="1"/>
    <x v="8"/>
    <x v="12"/>
    <n v="1"/>
    <x v="0"/>
    <s v="Credit Card"/>
    <s v="Click &amp; Collect"/>
    <s v="Yes"/>
    <s v="Fantastic experience"/>
    <x v="3"/>
    <x v="0"/>
    <x v="0"/>
    <x v="5"/>
    <n v="228.08"/>
    <x v="8"/>
    <s v="Eastern Region"/>
    <s v="Low"/>
    <s v="July"/>
    <s v="Q3"/>
    <s v="No"/>
    <n v="0"/>
    <n v="34.212000000000003"/>
    <n v="262.29199999999997"/>
  </r>
  <r>
    <n v="7375"/>
    <s v="R08727"/>
    <x v="461"/>
    <n v="51"/>
    <x v="1"/>
    <x v="0"/>
    <x v="92"/>
    <n v="3"/>
    <x v="1"/>
    <s v="EFT"/>
    <s v="In Store"/>
    <s v="Yes"/>
    <s v="Long waiting time"/>
    <x v="2"/>
    <x v="1"/>
    <x v="0"/>
    <x v="4"/>
    <n v="2217.0300000000002"/>
    <x v="8"/>
    <s v="Northern Region"/>
    <s v="Medium"/>
    <s v="June"/>
    <s v="Q2"/>
    <s v="No"/>
    <n v="1"/>
    <n v="332.55450000000002"/>
    <n v="2549.5844999999999"/>
  </r>
  <r>
    <n v="7376"/>
    <s v="R08846"/>
    <x v="445"/>
    <n v="70"/>
    <x v="1"/>
    <x v="2"/>
    <x v="13"/>
    <n v="4"/>
    <x v="0"/>
    <s v="Credit Card"/>
    <s v="In Store"/>
    <s v="Yes"/>
    <s v="Fantastic experience"/>
    <x v="4"/>
    <x v="0"/>
    <x v="1"/>
    <x v="5"/>
    <n v="3576.97"/>
    <x v="5"/>
    <s v="Northern Region"/>
    <s v="Medium"/>
    <s v="December"/>
    <s v="Q4"/>
    <s v="No"/>
    <n v="0"/>
    <n v="536.54549999999995"/>
    <n v="4113.5154999999995"/>
  </r>
  <r>
    <n v="7378"/>
    <s v="R05039"/>
    <x v="588"/>
    <n v="49"/>
    <x v="2"/>
    <x v="1"/>
    <x v="45"/>
    <n v="4"/>
    <x v="1"/>
    <s v="EFT"/>
    <s v="In Store"/>
    <s v="Yes"/>
    <m/>
    <x v="4"/>
    <x v="3"/>
    <x v="2"/>
    <x v="4"/>
    <n v="139.72999999999999"/>
    <x v="1"/>
    <s v="Southern Region"/>
    <s v="Low"/>
    <s v="June"/>
    <s v="Q2"/>
    <s v="No"/>
    <n v="1"/>
    <n v="20.959499999999998"/>
    <n v="160.68949999999998"/>
  </r>
  <r>
    <n v="7380"/>
    <s v="R04137"/>
    <x v="267"/>
    <n v="23"/>
    <x v="0"/>
    <x v="5"/>
    <x v="78"/>
    <n v="3"/>
    <x v="0"/>
    <s v="EFT"/>
    <s v="Click &amp; Collect"/>
    <s v="Yes"/>
    <s v="Poor packaging"/>
    <x v="2"/>
    <x v="1"/>
    <x v="0"/>
    <x v="2"/>
    <n v="954.6"/>
    <x v="8"/>
    <s v="Western Region"/>
    <s v="Medium"/>
    <s v="January"/>
    <s v="Q1"/>
    <s v="No"/>
    <n v="0"/>
    <n v="143.19"/>
    <n v="1097.79"/>
  </r>
  <r>
    <n v="7381"/>
    <s v="R09390"/>
    <x v="559"/>
    <n v="54"/>
    <x v="2"/>
    <x v="2"/>
    <x v="111"/>
    <n v="2"/>
    <x v="1"/>
    <s v="EFT"/>
    <s v="Click &amp; Collect"/>
    <s v="No"/>
    <s v="Delivery delayed"/>
    <x v="0"/>
    <x v="1"/>
    <x v="1"/>
    <x v="4"/>
    <n v="4507.63"/>
    <x v="2"/>
    <s v="Northern Region"/>
    <s v="Medium"/>
    <s v="September"/>
    <s v="Q3"/>
    <s v="No"/>
    <n v="1"/>
    <n v="676.14449999999999"/>
    <n v="5183.7744999999995"/>
  </r>
  <r>
    <n v="7382"/>
    <s v="R01716"/>
    <x v="274"/>
    <n v="75"/>
    <x v="0"/>
    <x v="4"/>
    <x v="101"/>
    <n v="5"/>
    <x v="0"/>
    <s v="Credit Card"/>
    <s v="Click &amp; Collect"/>
    <s v="No"/>
    <s v="Arrived damaged"/>
    <x v="1"/>
    <x v="1"/>
    <x v="0"/>
    <x v="5"/>
    <n v="886.51"/>
    <x v="1"/>
    <s v="Central Region"/>
    <s v="Medium"/>
    <s v="November"/>
    <s v="Q4"/>
    <s v="No"/>
    <n v="0"/>
    <n v="132.97649999999999"/>
    <n v="1019.4864999999999"/>
  </r>
  <r>
    <n v="7383"/>
    <s v="R01699"/>
    <x v="132"/>
    <n v="27"/>
    <x v="2"/>
    <x v="0"/>
    <x v="10"/>
    <n v="2"/>
    <x v="1"/>
    <s v="Credit Card"/>
    <s v="Home Delivery"/>
    <s v="Yes"/>
    <s v="Customer support was excellent"/>
    <x v="0"/>
    <x v="0"/>
    <x v="0"/>
    <x v="1"/>
    <n v="276.82"/>
    <x v="7"/>
    <s v="Northern Region"/>
    <s v="Low"/>
    <s v="February"/>
    <s v="Q1"/>
    <s v="No"/>
    <n v="1"/>
    <n v="41.522999999999996"/>
    <n v="318.34299999999996"/>
  </r>
  <r>
    <n v="7384"/>
    <s v="R09836"/>
    <x v="626"/>
    <n v="77"/>
    <x v="0"/>
    <x v="3"/>
    <x v="11"/>
    <n v="3"/>
    <x v="1"/>
    <s v="Credit Card"/>
    <s v="In Store"/>
    <s v="No"/>
    <s v="Instructions unclear"/>
    <x v="2"/>
    <x v="2"/>
    <x v="1"/>
    <x v="5"/>
    <n v="231.22"/>
    <x v="1"/>
    <s v="Central Region"/>
    <s v="Low"/>
    <s v="October"/>
    <s v="Q4"/>
    <s v="No"/>
    <n v="1"/>
    <n v="34.683"/>
    <n v="265.90299999999996"/>
  </r>
  <r>
    <n v="7385"/>
    <s v="R09694"/>
    <x v="147"/>
    <n v="52"/>
    <x v="2"/>
    <x v="7"/>
    <x v="106"/>
    <n v="1"/>
    <x v="0"/>
    <s v="Debit Card"/>
    <s v="Click &amp; Collect"/>
    <s v="Yes"/>
    <s v="Would definitely buy again"/>
    <x v="3"/>
    <x v="0"/>
    <x v="0"/>
    <x v="4"/>
    <n v="74.72"/>
    <x v="3"/>
    <s v="Western Region"/>
    <s v="Low"/>
    <s v="May"/>
    <s v="Q2"/>
    <s v="No"/>
    <n v="0"/>
    <n v="11.208"/>
    <n v="85.927999999999997"/>
  </r>
  <r>
    <n v="7387"/>
    <s v="R09885"/>
    <x v="219"/>
    <n v="28"/>
    <x v="2"/>
    <x v="4"/>
    <x v="108"/>
    <n v="5"/>
    <x v="0"/>
    <s v="Credit Card"/>
    <s v="In Store"/>
    <s v="No"/>
    <s v="Helpful staff"/>
    <x v="1"/>
    <x v="0"/>
    <x v="1"/>
    <x v="1"/>
    <n v="880.49"/>
    <x v="5"/>
    <s v="Central Region"/>
    <s v="Medium"/>
    <s v="June"/>
    <s v="Q2"/>
    <s v="No"/>
    <n v="0"/>
    <n v="132.0735"/>
    <n v="1012.5635"/>
  </r>
  <r>
    <n v="7388"/>
    <s v="R03832"/>
    <x v="681"/>
    <n v="66"/>
    <x v="2"/>
    <x v="6"/>
    <x v="20"/>
    <n v="2"/>
    <x v="1"/>
    <s v="Debit Card"/>
    <s v="Click &amp; Collect"/>
    <s v="Yes"/>
    <m/>
    <x v="0"/>
    <x v="3"/>
    <x v="2"/>
    <x v="5"/>
    <n v="3747.26"/>
    <x v="8"/>
    <s v="Gauteng Region"/>
    <s v="Medium"/>
    <s v="January"/>
    <s v="Q1"/>
    <s v="No"/>
    <n v="1"/>
    <n v="562.08900000000006"/>
    <n v="4309.3490000000002"/>
  </r>
  <r>
    <n v="7389"/>
    <s v="R06300"/>
    <x v="620"/>
    <n v="41"/>
    <x v="2"/>
    <x v="1"/>
    <x v="87"/>
    <n v="5"/>
    <x v="0"/>
    <s v="Cash"/>
    <s v="Home Delivery"/>
    <s v="No"/>
    <s v="Helpful staff"/>
    <x v="1"/>
    <x v="0"/>
    <x v="1"/>
    <x v="3"/>
    <n v="828.82"/>
    <x v="5"/>
    <s v="Southern Region"/>
    <s v="Medium"/>
    <s v="April"/>
    <s v="Q2"/>
    <s v="No"/>
    <n v="0"/>
    <n v="124.32300000000001"/>
    <n v="953.14300000000003"/>
  </r>
  <r>
    <n v="7390"/>
    <s v="R03349"/>
    <x v="325"/>
    <n v="29"/>
    <x v="1"/>
    <x v="3"/>
    <x v="15"/>
    <n v="1"/>
    <x v="1"/>
    <s v="Credit Card"/>
    <s v="Home Delivery"/>
    <s v="No"/>
    <s v="Delivery delayed"/>
    <x v="3"/>
    <x v="1"/>
    <x v="1"/>
    <x v="1"/>
    <n v="869.65"/>
    <x v="4"/>
    <s v="Central Region"/>
    <s v="Medium"/>
    <s v="September"/>
    <s v="Q3"/>
    <s v="No"/>
    <n v="1"/>
    <n v="130.44749999999999"/>
    <n v="1000.0974999999999"/>
  </r>
  <r>
    <n v="7391"/>
    <s v="R09736"/>
    <x v="312"/>
    <n v="27"/>
    <x v="2"/>
    <x v="1"/>
    <x v="112"/>
    <n v="5"/>
    <x v="1"/>
    <s v="EFT"/>
    <s v="Home Delivery"/>
    <s v="No"/>
    <s v="Long waiting time"/>
    <x v="1"/>
    <x v="1"/>
    <x v="0"/>
    <x v="1"/>
    <n v="1482.94"/>
    <x v="5"/>
    <s v="Southern Region"/>
    <s v="Medium"/>
    <s v="August"/>
    <s v="Q3"/>
    <s v="No"/>
    <n v="1"/>
    <n v="222.441"/>
    <n v="1705.3809999999999"/>
  </r>
  <r>
    <n v="7393"/>
    <s v="R01822"/>
    <x v="491"/>
    <n v="45"/>
    <x v="2"/>
    <x v="5"/>
    <x v="24"/>
    <n v="1"/>
    <x v="0"/>
    <s v="Debit Card"/>
    <s v="Home Delivery"/>
    <s v="Yes"/>
    <s v="Highly recommend"/>
    <x v="3"/>
    <x v="0"/>
    <x v="0"/>
    <x v="4"/>
    <n v="44114.21"/>
    <x v="6"/>
    <s v="Western Region"/>
    <s v="High"/>
    <s v="February"/>
    <s v="Q1"/>
    <s v="Yes"/>
    <n v="0"/>
    <n v="6617.1314999999995"/>
    <n v="50731.341499999995"/>
  </r>
  <r>
    <n v="7394"/>
    <s v="R04572"/>
    <x v="0"/>
    <n v="53"/>
    <x v="2"/>
    <x v="7"/>
    <x v="71"/>
    <n v="2"/>
    <x v="1"/>
    <s v="Mobile Payment"/>
    <s v="Click &amp; Collect"/>
    <s v="No"/>
    <s v="Packaging could improve"/>
    <x v="0"/>
    <x v="2"/>
    <x v="0"/>
    <x v="4"/>
    <n v="1171.25"/>
    <x v="4"/>
    <s v="Western Region"/>
    <s v="Medium"/>
    <s v="March"/>
    <s v="Q1"/>
    <s v="No"/>
    <n v="1"/>
    <n v="175.6875"/>
    <n v="1346.9375"/>
  </r>
  <r>
    <n v="7395"/>
    <s v="R00588"/>
    <x v="725"/>
    <n v="34"/>
    <x v="1"/>
    <x v="2"/>
    <x v="67"/>
    <n v="3"/>
    <x v="1"/>
    <s v="Mobile Payment"/>
    <s v="Home Delivery"/>
    <s v="Yes"/>
    <s v="Easy to assemble"/>
    <x v="2"/>
    <x v="0"/>
    <x v="0"/>
    <x v="1"/>
    <n v="1859.13"/>
    <x v="5"/>
    <s v="Northern Region"/>
    <s v="Medium"/>
    <s v="October"/>
    <s v="Q4"/>
    <s v="No"/>
    <n v="1"/>
    <n v="278.86950000000002"/>
    <n v="2137.9994999999999"/>
  </r>
  <r>
    <n v="7396"/>
    <s v="R09904"/>
    <x v="122"/>
    <n v="30"/>
    <x v="1"/>
    <x v="2"/>
    <x v="39"/>
    <n v="5"/>
    <x v="1"/>
    <s v="EFT"/>
    <s v="Home Delivery"/>
    <s v="No"/>
    <s v="Fantastic experience"/>
    <x v="1"/>
    <x v="0"/>
    <x v="1"/>
    <x v="1"/>
    <n v="24904.86"/>
    <x v="6"/>
    <s v="Northern Region"/>
    <s v="High"/>
    <s v="June"/>
    <s v="Q2"/>
    <s v="Yes"/>
    <n v="1"/>
    <n v="3735.7289999999998"/>
    <n v="28640.589"/>
  </r>
  <r>
    <n v="7398"/>
    <s v="R08036"/>
    <x v="702"/>
    <n v="37"/>
    <x v="1"/>
    <x v="6"/>
    <x v="114"/>
    <n v="2"/>
    <x v="1"/>
    <s v="Credit Card"/>
    <s v="Click &amp; Collect"/>
    <s v="Yes"/>
    <s v="Easy online ordering"/>
    <x v="0"/>
    <x v="0"/>
    <x v="0"/>
    <x v="3"/>
    <n v="338.79"/>
    <x v="0"/>
    <s v="Gauteng Region"/>
    <s v="Low"/>
    <s v="December"/>
    <s v="Q4"/>
    <s v="No"/>
    <n v="1"/>
    <n v="50.8185"/>
    <n v="389.60849999999999"/>
  </r>
  <r>
    <n v="7400"/>
    <s v="R09667"/>
    <x v="662"/>
    <n v="50"/>
    <x v="0"/>
    <x v="2"/>
    <x v="91"/>
    <n v="4"/>
    <x v="1"/>
    <s v="Cash"/>
    <s v="Click &amp; Collect"/>
    <s v="Yes"/>
    <s v="Very fast delivery"/>
    <x v="4"/>
    <x v="0"/>
    <x v="1"/>
    <x v="4"/>
    <n v="53.85"/>
    <x v="3"/>
    <s v="Northern Region"/>
    <s v="Low"/>
    <s v="November"/>
    <s v="Q4"/>
    <s v="No"/>
    <n v="1"/>
    <n v="8.0775000000000006"/>
    <n v="61.927499999999995"/>
  </r>
  <r>
    <n v="7403"/>
    <s v="R07999"/>
    <x v="549"/>
    <n v="63"/>
    <x v="0"/>
    <x v="7"/>
    <x v="55"/>
    <n v="2"/>
    <x v="0"/>
    <s v="Mobile Payment"/>
    <s v="Home Delivery"/>
    <s v="No"/>
    <s v="Delivery delayed"/>
    <x v="0"/>
    <x v="1"/>
    <x v="1"/>
    <x v="0"/>
    <n v="324.35000000000002"/>
    <x v="8"/>
    <s v="Western Region"/>
    <s v="Low"/>
    <s v="May"/>
    <s v="Q2"/>
    <s v="No"/>
    <n v="0"/>
    <n v="48.652500000000003"/>
    <n v="373.0025"/>
  </r>
  <r>
    <n v="7404"/>
    <s v="R09422"/>
    <x v="78"/>
    <n v="30"/>
    <x v="2"/>
    <x v="2"/>
    <x v="40"/>
    <n v="2"/>
    <x v="0"/>
    <s v="Mobile Payment"/>
    <s v="Home Delivery"/>
    <s v="Yes"/>
    <s v="Item missing accessories"/>
    <x v="0"/>
    <x v="1"/>
    <x v="1"/>
    <x v="1"/>
    <n v="1619.07"/>
    <x v="7"/>
    <s v="Northern Region"/>
    <s v="Medium"/>
    <s v="June"/>
    <s v="Q2"/>
    <s v="No"/>
    <n v="0"/>
    <n v="242.86049999999997"/>
    <n v="1861.9304999999997"/>
  </r>
  <r>
    <n v="7405"/>
    <s v="R05515"/>
    <x v="521"/>
    <n v="26"/>
    <x v="0"/>
    <x v="4"/>
    <x v="102"/>
    <n v="1"/>
    <x v="0"/>
    <s v="Debit Card"/>
    <s v="Home Delivery"/>
    <s v="No"/>
    <s v="Looks premium"/>
    <x v="3"/>
    <x v="0"/>
    <x v="0"/>
    <x v="1"/>
    <n v="996.44"/>
    <x v="2"/>
    <s v="Central Region"/>
    <s v="Medium"/>
    <s v="July"/>
    <s v="Q3"/>
    <s v="No"/>
    <n v="0"/>
    <n v="149.46600000000001"/>
    <n v="1145.9059999999999"/>
  </r>
  <r>
    <n v="7406"/>
    <s v="R08651"/>
    <x v="391"/>
    <n v="41"/>
    <x v="2"/>
    <x v="1"/>
    <x v="91"/>
    <n v="4"/>
    <x v="1"/>
    <s v="Mobile Payment"/>
    <s v="Home Delivery"/>
    <s v="Yes"/>
    <s v="Excellent value"/>
    <x v="4"/>
    <x v="0"/>
    <x v="1"/>
    <x v="3"/>
    <n v="53.85"/>
    <x v="3"/>
    <s v="Southern Region"/>
    <s v="Low"/>
    <s v="December"/>
    <s v="Q4"/>
    <s v="No"/>
    <n v="1"/>
    <n v="8.0775000000000006"/>
    <n v="61.927499999999995"/>
  </r>
  <r>
    <n v="7407"/>
    <s v="R09010"/>
    <x v="250"/>
    <n v="39"/>
    <x v="1"/>
    <x v="3"/>
    <x v="60"/>
    <n v="1"/>
    <x v="0"/>
    <s v="Credit Card"/>
    <s v="Home Delivery"/>
    <s v="Yes"/>
    <m/>
    <x v="3"/>
    <x v="3"/>
    <x v="2"/>
    <x v="3"/>
    <n v="5064"/>
    <x v="2"/>
    <s v="Central Region"/>
    <s v="High"/>
    <s v="February"/>
    <s v="Q1"/>
    <s v="Yes"/>
    <n v="0"/>
    <n v="759.6"/>
    <n v="5823.5999999999995"/>
  </r>
  <r>
    <n v="7408"/>
    <s v="R05554"/>
    <x v="323"/>
    <n v="69"/>
    <x v="0"/>
    <x v="3"/>
    <x v="48"/>
    <n v="4"/>
    <x v="0"/>
    <s v="Debit Card"/>
    <s v="In Store"/>
    <s v="No"/>
    <s v="Long waiting time"/>
    <x v="4"/>
    <x v="1"/>
    <x v="0"/>
    <x v="5"/>
    <n v="192.77"/>
    <x v="1"/>
    <s v="Central Region"/>
    <s v="Low"/>
    <s v="May"/>
    <s v="Q2"/>
    <s v="No"/>
    <n v="0"/>
    <n v="28.915500000000002"/>
    <n v="221.68549999999999"/>
  </r>
  <r>
    <n v="7409"/>
    <s v="R03558"/>
    <x v="452"/>
    <n v="19"/>
    <x v="2"/>
    <x v="8"/>
    <x v="29"/>
    <n v="3"/>
    <x v="0"/>
    <s v="Debit Card"/>
    <s v="In Store"/>
    <s v="Yes"/>
    <s v="Looks premium"/>
    <x v="2"/>
    <x v="0"/>
    <x v="0"/>
    <x v="2"/>
    <n v="1355.08"/>
    <x v="2"/>
    <s v="Eastern Region"/>
    <s v="Medium"/>
    <s v="September"/>
    <s v="Q3"/>
    <s v="No"/>
    <n v="0"/>
    <n v="203.26199999999997"/>
    <n v="1558.3419999999999"/>
  </r>
  <r>
    <n v="7410"/>
    <s v="R01396"/>
    <x v="237"/>
    <n v="28"/>
    <x v="2"/>
    <x v="2"/>
    <x v="18"/>
    <n v="4"/>
    <x v="0"/>
    <s v="Debit Card"/>
    <s v="Click &amp; Collect"/>
    <s v="Yes"/>
    <s v="Product was disappointing"/>
    <x v="4"/>
    <x v="1"/>
    <x v="0"/>
    <x v="1"/>
    <n v="1712.08"/>
    <x v="7"/>
    <s v="Northern Region"/>
    <s v="Medium"/>
    <s v="August"/>
    <s v="Q3"/>
    <s v="No"/>
    <n v="0"/>
    <n v="256.81199999999995"/>
    <n v="1968.8919999999998"/>
  </r>
  <r>
    <n v="7411"/>
    <s v="R00265"/>
    <x v="124"/>
    <n v="57"/>
    <x v="1"/>
    <x v="2"/>
    <x v="71"/>
    <n v="5"/>
    <x v="1"/>
    <s v="Debit Card"/>
    <s v="Home Delivery"/>
    <s v="Yes"/>
    <s v="Excellent value"/>
    <x v="1"/>
    <x v="0"/>
    <x v="1"/>
    <x v="0"/>
    <n v="1171.25"/>
    <x v="4"/>
    <s v="Northern Region"/>
    <s v="Medium"/>
    <s v="April"/>
    <s v="Q2"/>
    <s v="No"/>
    <n v="1"/>
    <n v="175.6875"/>
    <n v="1346.9375"/>
  </r>
  <r>
    <n v="7412"/>
    <s v="R03548"/>
    <x v="449"/>
    <n v="38"/>
    <x v="0"/>
    <x v="2"/>
    <x v="83"/>
    <n v="2"/>
    <x v="0"/>
    <s v="Cash"/>
    <s v="In Store"/>
    <s v="No"/>
    <m/>
    <x v="0"/>
    <x v="3"/>
    <x v="2"/>
    <x v="3"/>
    <n v="3521.64"/>
    <x v="5"/>
    <s v="Northern Region"/>
    <s v="Medium"/>
    <s v="December"/>
    <s v="Q4"/>
    <s v="No"/>
    <n v="0"/>
    <n v="528.24599999999998"/>
    <n v="4049.8859999999995"/>
  </r>
  <r>
    <n v="7413"/>
    <s v="R06845"/>
    <x v="367"/>
    <n v="39"/>
    <x v="2"/>
    <x v="0"/>
    <x v="41"/>
    <n v="2"/>
    <x v="0"/>
    <s v="Credit Card"/>
    <s v="In Store"/>
    <s v="Yes"/>
    <s v="Packaging could improve"/>
    <x v="0"/>
    <x v="2"/>
    <x v="0"/>
    <x v="3"/>
    <n v="13261"/>
    <x v="6"/>
    <s v="Northern Region"/>
    <s v="High"/>
    <s v="May"/>
    <s v="Q2"/>
    <s v="Yes"/>
    <n v="0"/>
    <n v="1989.1499999999999"/>
    <n v="15250.15"/>
  </r>
  <r>
    <n v="7414"/>
    <s v="R07876"/>
    <x v="333"/>
    <n v="19"/>
    <x v="2"/>
    <x v="5"/>
    <x v="25"/>
    <n v="5"/>
    <x v="1"/>
    <s v="EFT"/>
    <s v="Home Delivery"/>
    <s v="No"/>
    <s v="Poor packaging"/>
    <x v="1"/>
    <x v="1"/>
    <x v="0"/>
    <x v="2"/>
    <n v="4455.18"/>
    <x v="2"/>
    <s v="Western Region"/>
    <s v="Medium"/>
    <s v="May"/>
    <s v="Q2"/>
    <s v="No"/>
    <n v="1"/>
    <n v="668.27700000000004"/>
    <n v="5123.4570000000003"/>
  </r>
  <r>
    <n v="7415"/>
    <s v="R06789"/>
    <x v="231"/>
    <n v="77"/>
    <x v="0"/>
    <x v="4"/>
    <x v="99"/>
    <n v="2"/>
    <x v="0"/>
    <s v="Cash"/>
    <s v="In Store"/>
    <s v="Yes"/>
    <s v="Excellent product"/>
    <x v="0"/>
    <x v="0"/>
    <x v="0"/>
    <x v="5"/>
    <n v="786.78"/>
    <x v="8"/>
    <s v="Central Region"/>
    <s v="Medium"/>
    <s v="January"/>
    <s v="Q1"/>
    <s v="No"/>
    <n v="0"/>
    <n v="118.017"/>
    <n v="904.79699999999991"/>
  </r>
  <r>
    <n v="7416"/>
    <s v="R03070"/>
    <x v="726"/>
    <n v="75"/>
    <x v="0"/>
    <x v="8"/>
    <x v="117"/>
    <n v="4"/>
    <x v="1"/>
    <s v="Mobile Payment"/>
    <s v="In Store"/>
    <s v="Yes"/>
    <s v="Great customer service"/>
    <x v="4"/>
    <x v="0"/>
    <x v="1"/>
    <x v="5"/>
    <n v="6581.78"/>
    <x v="6"/>
    <s v="Eastern Region"/>
    <s v="High"/>
    <s v="June"/>
    <s v="Q2"/>
    <s v="Yes"/>
    <n v="1"/>
    <n v="987.26699999999994"/>
    <n v="7569.0469999999996"/>
  </r>
  <r>
    <n v="7417"/>
    <s v="R05026"/>
    <x v="300"/>
    <n v="24"/>
    <x v="1"/>
    <x v="0"/>
    <x v="67"/>
    <n v="3"/>
    <x v="1"/>
    <s v="Mobile Payment"/>
    <s v="Click &amp; Collect"/>
    <s v="Yes"/>
    <s v="Instructions unclear"/>
    <x v="2"/>
    <x v="2"/>
    <x v="1"/>
    <x v="2"/>
    <n v="1859.13"/>
    <x v="5"/>
    <s v="Northern Region"/>
    <s v="Medium"/>
    <s v="November"/>
    <s v="Q4"/>
    <s v="No"/>
    <n v="1"/>
    <n v="278.86950000000002"/>
    <n v="2137.9994999999999"/>
  </r>
  <r>
    <n v="7418"/>
    <s v="R08526"/>
    <x v="575"/>
    <n v="60"/>
    <x v="2"/>
    <x v="2"/>
    <x v="85"/>
    <n v="5"/>
    <x v="1"/>
    <s v="Cash"/>
    <s v="Click &amp; Collect"/>
    <s v="Yes"/>
    <s v="Product exceeded expectations"/>
    <x v="1"/>
    <x v="0"/>
    <x v="1"/>
    <x v="0"/>
    <n v="812.2"/>
    <x v="2"/>
    <s v="Northern Region"/>
    <s v="Medium"/>
    <s v="April"/>
    <s v="Q2"/>
    <s v="No"/>
    <n v="1"/>
    <n v="121.83"/>
    <n v="934.03"/>
  </r>
  <r>
    <n v="7419"/>
    <s v="R03865"/>
    <x v="358"/>
    <n v="52"/>
    <x v="0"/>
    <x v="0"/>
    <x v="57"/>
    <n v="5"/>
    <x v="0"/>
    <s v="Mobile Payment"/>
    <s v="Click &amp; Collect"/>
    <s v="Yes"/>
    <m/>
    <x v="1"/>
    <x v="3"/>
    <x v="2"/>
    <x v="4"/>
    <n v="551.66"/>
    <x v="0"/>
    <s v="Northern Region"/>
    <s v="Medium"/>
    <s v="January"/>
    <s v="Q1"/>
    <s v="No"/>
    <n v="0"/>
    <n v="82.748999999999995"/>
    <n v="634.40899999999988"/>
  </r>
  <r>
    <n v="7420"/>
    <s v="R09213"/>
    <x v="356"/>
    <n v="68"/>
    <x v="0"/>
    <x v="8"/>
    <x v="78"/>
    <n v="1"/>
    <x v="1"/>
    <s v="Mobile Payment"/>
    <s v="Home Delivery"/>
    <s v="Yes"/>
    <s v="Looks premium"/>
    <x v="3"/>
    <x v="0"/>
    <x v="0"/>
    <x v="5"/>
    <n v="954.6"/>
    <x v="8"/>
    <s v="Eastern Region"/>
    <s v="Medium"/>
    <s v="December"/>
    <s v="Q4"/>
    <s v="No"/>
    <n v="1"/>
    <n v="143.19"/>
    <n v="1097.79"/>
  </r>
  <r>
    <n v="7421"/>
    <s v="R02401"/>
    <x v="582"/>
    <n v="24"/>
    <x v="1"/>
    <x v="7"/>
    <x v="78"/>
    <n v="4"/>
    <x v="1"/>
    <s v="Credit Card"/>
    <s v="Home Delivery"/>
    <s v="No"/>
    <s v="Excellent product"/>
    <x v="4"/>
    <x v="0"/>
    <x v="1"/>
    <x v="2"/>
    <n v="954.6"/>
    <x v="8"/>
    <s v="Western Region"/>
    <s v="Medium"/>
    <s v="July"/>
    <s v="Q3"/>
    <s v="No"/>
    <n v="1"/>
    <n v="143.19"/>
    <n v="1097.79"/>
  </r>
  <r>
    <n v="7422"/>
    <s v="R06275"/>
    <x v="58"/>
    <n v="55"/>
    <x v="2"/>
    <x v="8"/>
    <x v="77"/>
    <n v="3"/>
    <x v="0"/>
    <s v="Debit Card"/>
    <s v="Click &amp; Collect"/>
    <s v="No"/>
    <s v="Excellent product"/>
    <x v="2"/>
    <x v="0"/>
    <x v="0"/>
    <x v="0"/>
    <n v="353.21"/>
    <x v="3"/>
    <s v="Eastern Region"/>
    <s v="Low"/>
    <s v="November"/>
    <s v="Q4"/>
    <s v="No"/>
    <n v="0"/>
    <n v="52.981499999999997"/>
    <n v="406.19149999999996"/>
  </r>
  <r>
    <n v="7423"/>
    <s v="R08615"/>
    <x v="129"/>
    <n v="58"/>
    <x v="0"/>
    <x v="5"/>
    <x v="16"/>
    <n v="5"/>
    <x v="1"/>
    <s v="Mobile Payment"/>
    <s v="Home Delivery"/>
    <s v="Yes"/>
    <s v="Poor packaging"/>
    <x v="1"/>
    <x v="1"/>
    <x v="0"/>
    <x v="0"/>
    <n v="368.99"/>
    <x v="0"/>
    <s v="Western Region"/>
    <s v="Low"/>
    <s v="January"/>
    <s v="Q1"/>
    <s v="No"/>
    <n v="1"/>
    <n v="55.348500000000001"/>
    <n v="424.33849999999995"/>
  </r>
  <r>
    <n v="7424"/>
    <s v="R03712"/>
    <x v="104"/>
    <n v="40"/>
    <x v="1"/>
    <x v="6"/>
    <x v="40"/>
    <n v="1"/>
    <x v="0"/>
    <s v="EFT"/>
    <s v="Home Delivery"/>
    <s v="Yes"/>
    <s v="Fantastic experience"/>
    <x v="3"/>
    <x v="0"/>
    <x v="0"/>
    <x v="3"/>
    <n v="1619.07"/>
    <x v="7"/>
    <s v="Gauteng Region"/>
    <s v="Medium"/>
    <s v="November"/>
    <s v="Q4"/>
    <s v="No"/>
    <n v="0"/>
    <n v="242.86049999999997"/>
    <n v="1861.9304999999997"/>
  </r>
  <r>
    <n v="7426"/>
    <s v="R01595"/>
    <x v="224"/>
    <n v="67"/>
    <x v="0"/>
    <x v="4"/>
    <x v="15"/>
    <n v="1"/>
    <x v="1"/>
    <s v="Credit Card"/>
    <s v="Home Delivery"/>
    <s v="Yes"/>
    <s v="Poor packaging"/>
    <x v="3"/>
    <x v="1"/>
    <x v="1"/>
    <x v="5"/>
    <n v="869.65"/>
    <x v="4"/>
    <s v="Central Region"/>
    <s v="Medium"/>
    <s v="January"/>
    <s v="Q1"/>
    <s v="No"/>
    <n v="1"/>
    <n v="130.44749999999999"/>
    <n v="1000.0974999999999"/>
  </r>
  <r>
    <n v="7427"/>
    <s v="R09828"/>
    <x v="1"/>
    <n v="46"/>
    <x v="0"/>
    <x v="0"/>
    <x v="51"/>
    <n v="2"/>
    <x v="1"/>
    <s v="Credit Card"/>
    <s v="In Store"/>
    <s v="Yes"/>
    <s v="Very fast delivery"/>
    <x v="0"/>
    <x v="0"/>
    <x v="0"/>
    <x v="4"/>
    <n v="209.53"/>
    <x v="3"/>
    <s v="Northern Region"/>
    <s v="Low"/>
    <s v="September"/>
    <s v="Q3"/>
    <s v="No"/>
    <n v="1"/>
    <n v="31.429499999999997"/>
    <n v="240.95949999999999"/>
  </r>
  <r>
    <n v="7431"/>
    <s v="R07800"/>
    <x v="403"/>
    <n v="64"/>
    <x v="2"/>
    <x v="6"/>
    <x v="74"/>
    <n v="5"/>
    <x v="0"/>
    <s v="Mobile Payment"/>
    <s v="Home Delivery"/>
    <s v="No"/>
    <s v="Worth the money"/>
    <x v="1"/>
    <x v="0"/>
    <x v="1"/>
    <x v="0"/>
    <n v="1000.7"/>
    <x v="4"/>
    <s v="Gauteng Region"/>
    <s v="Medium"/>
    <s v="June"/>
    <s v="Q2"/>
    <s v="No"/>
    <n v="0"/>
    <n v="150.10499999999999"/>
    <n v="1150.8050000000001"/>
  </r>
  <r>
    <n v="7432"/>
    <s v="R07330"/>
    <x v="446"/>
    <m/>
    <x v="1"/>
    <x v="3"/>
    <x v="115"/>
    <n v="5"/>
    <x v="1"/>
    <s v="EFT"/>
    <s v="Home Delivery"/>
    <s v="No"/>
    <s v="Excellent product"/>
    <x v="1"/>
    <x v="0"/>
    <x v="1"/>
    <x v="6"/>
    <n v="1369.39"/>
    <x v="4"/>
    <s v="Central Region"/>
    <s v="Medium"/>
    <s v="August"/>
    <s v="Q3"/>
    <s v="No"/>
    <n v="1"/>
    <n v="205.4085"/>
    <n v="1574.7985000000001"/>
  </r>
  <r>
    <n v="7433"/>
    <s v="R04365"/>
    <x v="505"/>
    <n v="68"/>
    <x v="1"/>
    <x v="5"/>
    <x v="110"/>
    <n v="3"/>
    <x v="1"/>
    <s v="Credit Card"/>
    <s v="Click &amp; Collect"/>
    <s v="Yes"/>
    <s v="Exactly as advertised"/>
    <x v="2"/>
    <x v="0"/>
    <x v="0"/>
    <x v="5"/>
    <n v="2216.12"/>
    <x v="1"/>
    <s v="Western Region"/>
    <s v="Medium"/>
    <s v="January"/>
    <s v="Q1"/>
    <s v="No"/>
    <n v="1"/>
    <n v="332.41799999999995"/>
    <n v="2548.5379999999996"/>
  </r>
  <r>
    <n v="7434"/>
    <s v="R00670"/>
    <x v="679"/>
    <n v="79"/>
    <x v="2"/>
    <x v="8"/>
    <x v="56"/>
    <n v="5"/>
    <x v="1"/>
    <s v="Cash"/>
    <s v="Home Delivery"/>
    <s v="No"/>
    <s v="Long waiting time"/>
    <x v="1"/>
    <x v="1"/>
    <x v="0"/>
    <x v="5"/>
    <n v="306.57"/>
    <x v="4"/>
    <s v="Eastern Region"/>
    <s v="Low"/>
    <s v="July"/>
    <s v="Q3"/>
    <s v="No"/>
    <n v="1"/>
    <n v="45.985499999999995"/>
    <n v="352.55549999999994"/>
  </r>
  <r>
    <n v="7435"/>
    <s v="R03605"/>
    <x v="720"/>
    <n v="27"/>
    <x v="2"/>
    <x v="7"/>
    <x v="110"/>
    <n v="4"/>
    <x v="0"/>
    <s v="Credit Card"/>
    <s v="Click &amp; Collect"/>
    <s v="No"/>
    <s v="Would definitely buy again"/>
    <x v="4"/>
    <x v="0"/>
    <x v="1"/>
    <x v="1"/>
    <n v="2216.12"/>
    <x v="1"/>
    <s v="Western Region"/>
    <s v="Medium"/>
    <s v="June"/>
    <s v="Q2"/>
    <s v="No"/>
    <n v="0"/>
    <n v="332.41799999999995"/>
    <n v="2548.5379999999996"/>
  </r>
  <r>
    <n v="7436"/>
    <s v="R05109"/>
    <x v="235"/>
    <n v="20"/>
    <x v="0"/>
    <x v="6"/>
    <x v="28"/>
    <n v="1"/>
    <x v="1"/>
    <s v="Cash"/>
    <s v="Home Delivery"/>
    <s v="No"/>
    <s v="Excellent value"/>
    <x v="3"/>
    <x v="0"/>
    <x v="0"/>
    <x v="2"/>
    <n v="1011.68"/>
    <x v="0"/>
    <s v="Gauteng Region"/>
    <s v="Medium"/>
    <s v="July"/>
    <s v="Q3"/>
    <s v="No"/>
    <n v="1"/>
    <n v="151.75199999999998"/>
    <n v="1163.4319999999998"/>
  </r>
  <r>
    <n v="7437"/>
    <s v="R01911"/>
    <x v="567"/>
    <n v="79"/>
    <x v="0"/>
    <x v="1"/>
    <x v="53"/>
    <n v="5"/>
    <x v="1"/>
    <s v="Mobile Payment"/>
    <s v="Click &amp; Collect"/>
    <s v="Yes"/>
    <s v="Arrived damaged"/>
    <x v="1"/>
    <x v="1"/>
    <x v="0"/>
    <x v="5"/>
    <n v="22574.95"/>
    <x v="6"/>
    <s v="Southern Region"/>
    <s v="High"/>
    <s v="April"/>
    <s v="Q2"/>
    <s v="Yes"/>
    <n v="1"/>
    <n v="3386.2424999999998"/>
    <n v="25961.192499999997"/>
  </r>
  <r>
    <n v="7438"/>
    <s v="R07277"/>
    <x v="502"/>
    <n v="18"/>
    <x v="0"/>
    <x v="7"/>
    <x v="95"/>
    <n v="3"/>
    <x v="1"/>
    <s v="EFT"/>
    <s v="Home Delivery"/>
    <s v="No"/>
    <s v="Arrived damaged"/>
    <x v="2"/>
    <x v="1"/>
    <x v="0"/>
    <x v="2"/>
    <n v="105.11"/>
    <x v="1"/>
    <s v="Western Region"/>
    <s v="Low"/>
    <s v="October"/>
    <s v="Q4"/>
    <s v="No"/>
    <n v="1"/>
    <n v="15.766499999999999"/>
    <n v="120.87649999999999"/>
  </r>
  <r>
    <n v="7439"/>
    <s v="R09408"/>
    <x v="524"/>
    <n v="43"/>
    <x v="1"/>
    <x v="2"/>
    <x v="108"/>
    <n v="2"/>
    <x v="1"/>
    <s v="Mobile Payment"/>
    <s v="Home Delivery"/>
    <s v="Yes"/>
    <s v="Very comfortable"/>
    <x v="0"/>
    <x v="0"/>
    <x v="0"/>
    <x v="3"/>
    <n v="880.49"/>
    <x v="5"/>
    <s v="Northern Region"/>
    <s v="Medium"/>
    <s v="March"/>
    <s v="Q1"/>
    <s v="No"/>
    <n v="1"/>
    <n v="132.0735"/>
    <n v="1012.5635"/>
  </r>
  <r>
    <n v="7440"/>
    <s v="R05249"/>
    <x v="48"/>
    <n v="70"/>
    <x v="2"/>
    <x v="3"/>
    <x v="96"/>
    <n v="2"/>
    <x v="1"/>
    <s v="Cash"/>
    <s v="Click &amp; Collect"/>
    <s v="Yes"/>
    <s v="Long waiting time"/>
    <x v="0"/>
    <x v="1"/>
    <x v="1"/>
    <x v="5"/>
    <n v="944.78"/>
    <x v="6"/>
    <s v="Central Region"/>
    <s v="Medium"/>
    <s v="July"/>
    <s v="Q3"/>
    <s v="No"/>
    <n v="1"/>
    <n v="141.71699999999998"/>
    <n v="1086.4969999999998"/>
  </r>
  <r>
    <n v="7441"/>
    <s v="R07184"/>
    <x v="36"/>
    <n v="18"/>
    <x v="0"/>
    <x v="5"/>
    <x v="60"/>
    <n v="4"/>
    <x v="1"/>
    <s v="Cash"/>
    <s v="Home Delivery"/>
    <s v="Yes"/>
    <s v="Looks premium"/>
    <x v="4"/>
    <x v="0"/>
    <x v="1"/>
    <x v="2"/>
    <n v="5064"/>
    <x v="2"/>
    <s v="Western Region"/>
    <s v="High"/>
    <s v="January"/>
    <s v="Q1"/>
    <s v="Yes"/>
    <n v="1"/>
    <n v="759.6"/>
    <n v="5823.5999999999995"/>
  </r>
  <r>
    <n v="7442"/>
    <s v="R03959"/>
    <x v="575"/>
    <n v="49"/>
    <x v="1"/>
    <x v="1"/>
    <x v="0"/>
    <n v="2"/>
    <x v="0"/>
    <s v="Cash"/>
    <s v="Home Delivery"/>
    <s v="No"/>
    <s v="Easy to assemble"/>
    <x v="0"/>
    <x v="0"/>
    <x v="0"/>
    <x v="4"/>
    <n v="2479.5700000000002"/>
    <x v="0"/>
    <s v="Southern Region"/>
    <s v="Medium"/>
    <s v="April"/>
    <s v="Q2"/>
    <s v="No"/>
    <n v="0"/>
    <n v="371.93549999999999"/>
    <n v="2851.5054999999998"/>
  </r>
  <r>
    <n v="7443"/>
    <s v="R06958"/>
    <x v="552"/>
    <n v="67"/>
    <x v="1"/>
    <x v="0"/>
    <x v="28"/>
    <n v="1"/>
    <x v="1"/>
    <s v="EFT"/>
    <s v="Click &amp; Collect"/>
    <s v="Yes"/>
    <s v="Poor packaging"/>
    <x v="3"/>
    <x v="1"/>
    <x v="1"/>
    <x v="5"/>
    <n v="1011.68"/>
    <x v="0"/>
    <s v="Northern Region"/>
    <s v="Medium"/>
    <s v="September"/>
    <s v="Q3"/>
    <s v="No"/>
    <n v="1"/>
    <n v="151.75199999999998"/>
    <n v="1163.4319999999998"/>
  </r>
  <r>
    <n v="7444"/>
    <s v="R06027"/>
    <x v="487"/>
    <n v="59"/>
    <x v="1"/>
    <x v="1"/>
    <x v="25"/>
    <n v="4"/>
    <x v="1"/>
    <s v="EFT"/>
    <s v="In Store"/>
    <s v="No"/>
    <s v="Very fast delivery"/>
    <x v="4"/>
    <x v="0"/>
    <x v="1"/>
    <x v="0"/>
    <n v="4455.18"/>
    <x v="2"/>
    <s v="Southern Region"/>
    <s v="Medium"/>
    <s v="July"/>
    <s v="Q3"/>
    <s v="No"/>
    <n v="1"/>
    <n v="668.27700000000004"/>
    <n v="5123.4570000000003"/>
  </r>
  <r>
    <n v="7447"/>
    <s v="R02592"/>
    <x v="496"/>
    <n v="69"/>
    <x v="2"/>
    <x v="7"/>
    <x v="5"/>
    <n v="1"/>
    <x v="1"/>
    <s v="Credit Card"/>
    <s v="Click &amp; Collect"/>
    <s v="No"/>
    <s v="Great customer service"/>
    <x v="3"/>
    <x v="0"/>
    <x v="0"/>
    <x v="5"/>
    <n v="1158.56"/>
    <x v="4"/>
    <s v="Western Region"/>
    <s v="Medium"/>
    <s v="January"/>
    <s v="Q1"/>
    <s v="No"/>
    <n v="1"/>
    <n v="173.78399999999999"/>
    <n v="1332.3439999999998"/>
  </r>
  <r>
    <n v="7448"/>
    <s v="R05907"/>
    <x v="250"/>
    <n v="63"/>
    <x v="1"/>
    <x v="0"/>
    <x v="93"/>
    <n v="5"/>
    <x v="0"/>
    <s v="Cash"/>
    <s v="Click &amp; Collect"/>
    <s v="No"/>
    <s v="Great customer service"/>
    <x v="1"/>
    <x v="0"/>
    <x v="1"/>
    <x v="0"/>
    <n v="34.200000000000003"/>
    <x v="3"/>
    <s v="Northern Region"/>
    <s v="Low"/>
    <s v="February"/>
    <s v="Q1"/>
    <s v="No"/>
    <n v="0"/>
    <n v="5.13"/>
    <n v="39.33"/>
  </r>
  <r>
    <n v="7449"/>
    <s v="R01782"/>
    <x v="199"/>
    <n v="42"/>
    <x v="0"/>
    <x v="2"/>
    <x v="45"/>
    <n v="1"/>
    <x v="0"/>
    <s v="Debit Card"/>
    <s v="Click &amp; Collect"/>
    <s v="Yes"/>
    <s v="Very fast delivery"/>
    <x v="3"/>
    <x v="0"/>
    <x v="0"/>
    <x v="3"/>
    <n v="139.72999999999999"/>
    <x v="1"/>
    <s v="Northern Region"/>
    <s v="Low"/>
    <s v="June"/>
    <s v="Q2"/>
    <s v="No"/>
    <n v="0"/>
    <n v="20.959499999999998"/>
    <n v="160.68949999999998"/>
  </r>
  <r>
    <n v="7451"/>
    <s v="R03014"/>
    <x v="6"/>
    <n v="36"/>
    <x v="1"/>
    <x v="7"/>
    <x v="50"/>
    <n v="3"/>
    <x v="1"/>
    <s v="Credit Card"/>
    <s v="Click &amp; Collect"/>
    <s v="No"/>
    <s v="Exactly as advertised"/>
    <x v="2"/>
    <x v="0"/>
    <x v="0"/>
    <x v="3"/>
    <n v="929.55"/>
    <x v="0"/>
    <s v="Western Region"/>
    <s v="Medium"/>
    <s v="July"/>
    <s v="Q3"/>
    <s v="No"/>
    <n v="1"/>
    <n v="139.43249999999998"/>
    <n v="1068.9824999999998"/>
  </r>
  <r>
    <n v="7452"/>
    <s v="R07134"/>
    <x v="372"/>
    <n v="21"/>
    <x v="1"/>
    <x v="7"/>
    <x v="18"/>
    <n v="2"/>
    <x v="1"/>
    <s v="EFT"/>
    <s v="In Store"/>
    <s v="No"/>
    <s v="Fits perfectly"/>
    <x v="0"/>
    <x v="0"/>
    <x v="0"/>
    <x v="2"/>
    <n v="1712.08"/>
    <x v="7"/>
    <s v="Western Region"/>
    <s v="Medium"/>
    <s v="October"/>
    <s v="Q4"/>
    <s v="No"/>
    <n v="1"/>
    <n v="256.81199999999995"/>
    <n v="1968.8919999999998"/>
  </r>
  <r>
    <n v="7454"/>
    <s v="R07517"/>
    <x v="40"/>
    <n v="37"/>
    <x v="1"/>
    <x v="1"/>
    <x v="89"/>
    <n v="3"/>
    <x v="0"/>
    <s v="Cash"/>
    <s v="In Store"/>
    <s v="No"/>
    <s v="Looks premium"/>
    <x v="2"/>
    <x v="0"/>
    <x v="0"/>
    <x v="3"/>
    <n v="574.49"/>
    <x v="4"/>
    <s v="Southern Region"/>
    <s v="Medium"/>
    <s v="March"/>
    <s v="Q1"/>
    <s v="No"/>
    <n v="0"/>
    <n v="86.173500000000004"/>
    <n v="660.6635"/>
  </r>
  <r>
    <n v="7455"/>
    <s v="R03691"/>
    <x v="511"/>
    <n v="37"/>
    <x v="1"/>
    <x v="4"/>
    <x v="1"/>
    <n v="3"/>
    <x v="1"/>
    <s v="Cash"/>
    <s v="Click &amp; Collect"/>
    <s v="Yes"/>
    <s v="Long waiting time"/>
    <x v="2"/>
    <x v="1"/>
    <x v="0"/>
    <x v="3"/>
    <n v="444.38"/>
    <x v="1"/>
    <s v="Central Region"/>
    <s v="Low"/>
    <s v="August"/>
    <s v="Q3"/>
    <s v="No"/>
    <n v="1"/>
    <n v="66.656999999999996"/>
    <n v="511.03699999999998"/>
  </r>
  <r>
    <n v="7457"/>
    <s v="R06012"/>
    <x v="577"/>
    <n v="69"/>
    <x v="1"/>
    <x v="0"/>
    <x v="73"/>
    <n v="2"/>
    <x v="0"/>
    <s v="EFT"/>
    <s v="Click &amp; Collect"/>
    <s v="Yes"/>
    <s v="Product was disappointing"/>
    <x v="0"/>
    <x v="1"/>
    <x v="1"/>
    <x v="5"/>
    <n v="657.5"/>
    <x v="5"/>
    <s v="Northern Region"/>
    <s v="Medium"/>
    <s v="June"/>
    <s v="Q2"/>
    <s v="No"/>
    <n v="0"/>
    <n v="98.625"/>
    <n v="756.12499999999989"/>
  </r>
  <r>
    <n v="7459"/>
    <s v="R00613"/>
    <x v="282"/>
    <n v="43"/>
    <x v="2"/>
    <x v="5"/>
    <x v="1"/>
    <n v="5"/>
    <x v="1"/>
    <s v="Credit Card"/>
    <s v="Home Delivery"/>
    <s v="Yes"/>
    <s v="Helpful staff"/>
    <x v="1"/>
    <x v="0"/>
    <x v="1"/>
    <x v="3"/>
    <n v="444.38"/>
    <x v="1"/>
    <s v="Western Region"/>
    <s v="Low"/>
    <s v="November"/>
    <s v="Q4"/>
    <s v="No"/>
    <n v="1"/>
    <n v="66.656999999999996"/>
    <n v="511.03699999999998"/>
  </r>
  <r>
    <n v="7460"/>
    <s v="R07168"/>
    <x v="74"/>
    <m/>
    <x v="2"/>
    <x v="0"/>
    <x v="108"/>
    <n v="3"/>
    <x v="0"/>
    <s v="Cash"/>
    <s v="Home Delivery"/>
    <s v="No"/>
    <s v="Fantastic experience"/>
    <x v="2"/>
    <x v="0"/>
    <x v="0"/>
    <x v="6"/>
    <n v="880.49"/>
    <x v="5"/>
    <s v="Northern Region"/>
    <s v="Medium"/>
    <s v="September"/>
    <s v="Q3"/>
    <s v="No"/>
    <n v="0"/>
    <n v="132.0735"/>
    <n v="1012.5635"/>
  </r>
  <r>
    <n v="7461"/>
    <s v="R07890"/>
    <x v="151"/>
    <n v="49"/>
    <x v="0"/>
    <x v="8"/>
    <x v="51"/>
    <n v="2"/>
    <x v="0"/>
    <s v="Credit Card"/>
    <s v="Home Delivery"/>
    <s v="No"/>
    <m/>
    <x v="0"/>
    <x v="3"/>
    <x v="2"/>
    <x v="4"/>
    <n v="209.53"/>
    <x v="3"/>
    <s v="Eastern Region"/>
    <s v="Low"/>
    <s v="January"/>
    <s v="Q1"/>
    <s v="No"/>
    <n v="0"/>
    <n v="31.429499999999997"/>
    <n v="240.95949999999999"/>
  </r>
  <r>
    <n v="7462"/>
    <s v="R03201"/>
    <x v="476"/>
    <n v="43"/>
    <x v="2"/>
    <x v="1"/>
    <x v="61"/>
    <n v="4"/>
    <x v="0"/>
    <s v="Cash"/>
    <s v="Home Delivery"/>
    <s v="No"/>
    <s v="Long waiting time"/>
    <x v="4"/>
    <x v="1"/>
    <x v="0"/>
    <x v="3"/>
    <n v="768.34"/>
    <x v="7"/>
    <s v="Southern Region"/>
    <s v="Medium"/>
    <s v="June"/>
    <s v="Q2"/>
    <s v="No"/>
    <n v="0"/>
    <n v="115.251"/>
    <n v="883.59100000000001"/>
  </r>
  <r>
    <n v="7463"/>
    <s v="R02268"/>
    <x v="711"/>
    <n v="50"/>
    <x v="1"/>
    <x v="3"/>
    <x v="10"/>
    <n v="4"/>
    <x v="0"/>
    <s v="Cash"/>
    <s v="Click &amp; Collect"/>
    <s v="Yes"/>
    <s v="Very fast delivery"/>
    <x v="4"/>
    <x v="0"/>
    <x v="1"/>
    <x v="4"/>
    <n v="276.82"/>
    <x v="7"/>
    <s v="Central Region"/>
    <s v="Low"/>
    <s v="April"/>
    <s v="Q2"/>
    <s v="No"/>
    <n v="0"/>
    <n v="41.522999999999996"/>
    <n v="318.34299999999996"/>
  </r>
  <r>
    <n v="7464"/>
    <s v="R09929"/>
    <x v="499"/>
    <n v="34"/>
    <x v="1"/>
    <x v="7"/>
    <x v="1"/>
    <n v="4"/>
    <x v="1"/>
    <s v="Credit Card"/>
    <s v="In Store"/>
    <s v="Yes"/>
    <s v="Excellent value"/>
    <x v="4"/>
    <x v="0"/>
    <x v="1"/>
    <x v="1"/>
    <n v="444.38"/>
    <x v="1"/>
    <s v="Western Region"/>
    <s v="Low"/>
    <s v="January"/>
    <s v="Q1"/>
    <s v="No"/>
    <n v="1"/>
    <n v="66.656999999999996"/>
    <n v="511.03699999999998"/>
  </r>
  <r>
    <n v="7465"/>
    <s v="R06630"/>
    <x v="669"/>
    <n v="50"/>
    <x v="2"/>
    <x v="3"/>
    <x v="15"/>
    <n v="4"/>
    <x v="0"/>
    <s v="Debit Card"/>
    <s v="Home Delivery"/>
    <s v="No"/>
    <s v="Item missing accessories"/>
    <x v="4"/>
    <x v="1"/>
    <x v="0"/>
    <x v="4"/>
    <n v="869.65"/>
    <x v="4"/>
    <s v="Central Region"/>
    <s v="Medium"/>
    <s v="July"/>
    <s v="Q3"/>
    <s v="No"/>
    <n v="0"/>
    <n v="130.44749999999999"/>
    <n v="1000.0974999999999"/>
  </r>
  <r>
    <n v="7466"/>
    <s v="R04136"/>
    <x v="643"/>
    <n v="71"/>
    <x v="1"/>
    <x v="5"/>
    <x v="97"/>
    <n v="4"/>
    <x v="0"/>
    <s v="Cash"/>
    <s v="In Store"/>
    <s v="Yes"/>
    <s v="Fantastic experience"/>
    <x v="4"/>
    <x v="0"/>
    <x v="1"/>
    <x v="5"/>
    <n v="2906.97"/>
    <x v="7"/>
    <s v="Western Region"/>
    <s v="Medium"/>
    <s v="January"/>
    <s v="Q1"/>
    <s v="No"/>
    <n v="0"/>
    <n v="436.04549999999995"/>
    <n v="3343.0154999999995"/>
  </r>
  <r>
    <n v="7467"/>
    <s v="R01899"/>
    <x v="91"/>
    <n v="77"/>
    <x v="2"/>
    <x v="8"/>
    <x v="10"/>
    <n v="2"/>
    <x v="0"/>
    <s v="Cash"/>
    <s v="In Store"/>
    <s v="No"/>
    <s v="Average quality"/>
    <x v="0"/>
    <x v="2"/>
    <x v="0"/>
    <x v="5"/>
    <n v="276.82"/>
    <x v="7"/>
    <s v="Eastern Region"/>
    <s v="Low"/>
    <s v="September"/>
    <s v="Q3"/>
    <s v="No"/>
    <n v="0"/>
    <n v="41.522999999999996"/>
    <n v="318.34299999999996"/>
  </r>
  <r>
    <n v="7468"/>
    <s v="R09675"/>
    <x v="661"/>
    <n v="68"/>
    <x v="1"/>
    <x v="3"/>
    <x v="52"/>
    <n v="1"/>
    <x v="0"/>
    <s v="Credit Card"/>
    <s v="Home Delivery"/>
    <s v="Yes"/>
    <s v="Fits perfectly"/>
    <x v="3"/>
    <x v="0"/>
    <x v="0"/>
    <x v="5"/>
    <n v="1094.3699999999999"/>
    <x v="8"/>
    <s v="Central Region"/>
    <s v="Medium"/>
    <s v="September"/>
    <s v="Q3"/>
    <s v="No"/>
    <n v="0"/>
    <n v="164.15549999999999"/>
    <n v="1258.5254999999997"/>
  </r>
  <r>
    <n v="7469"/>
    <s v="R08250"/>
    <x v="498"/>
    <m/>
    <x v="2"/>
    <x v="1"/>
    <x v="42"/>
    <n v="3"/>
    <x v="1"/>
    <s v="Credit Card"/>
    <s v="Home Delivery"/>
    <s v="No"/>
    <s v="Fantastic experience"/>
    <x v="2"/>
    <x v="0"/>
    <x v="0"/>
    <x v="6"/>
    <n v="2099.4"/>
    <x v="2"/>
    <s v="Southern Region"/>
    <s v="Medium"/>
    <s v="December"/>
    <s v="Q4"/>
    <s v="No"/>
    <n v="1"/>
    <n v="314.91000000000003"/>
    <n v="2414.31"/>
  </r>
  <r>
    <n v="7470"/>
    <s v="R00259"/>
    <x v="562"/>
    <n v="68"/>
    <x v="1"/>
    <x v="7"/>
    <x v="12"/>
    <n v="3"/>
    <x v="0"/>
    <s v="EFT"/>
    <s v="Click &amp; Collect"/>
    <s v="Yes"/>
    <s v="Excellent value"/>
    <x v="2"/>
    <x v="0"/>
    <x v="0"/>
    <x v="5"/>
    <n v="228.08"/>
    <x v="8"/>
    <s v="Western Region"/>
    <s v="Low"/>
    <s v="April"/>
    <s v="Q2"/>
    <s v="No"/>
    <n v="0"/>
    <n v="34.212000000000003"/>
    <n v="262.29199999999997"/>
  </r>
  <r>
    <n v="7471"/>
    <s v="R02925"/>
    <x v="668"/>
    <n v="75"/>
    <x v="2"/>
    <x v="3"/>
    <x v="86"/>
    <n v="2"/>
    <x v="1"/>
    <s v="Credit Card"/>
    <s v="Click &amp; Collect"/>
    <s v="No"/>
    <s v="Would definitely buy again"/>
    <x v="0"/>
    <x v="0"/>
    <x v="0"/>
    <x v="5"/>
    <n v="5258.73"/>
    <x v="2"/>
    <s v="Central Region"/>
    <s v="High"/>
    <s v="May"/>
    <s v="Q2"/>
    <s v="Yes"/>
    <n v="1"/>
    <n v="788.80949999999996"/>
    <n v="6047.539499999999"/>
  </r>
  <r>
    <n v="7472"/>
    <s v="R09567"/>
    <x v="314"/>
    <n v="20"/>
    <x v="2"/>
    <x v="8"/>
    <x v="110"/>
    <n v="1"/>
    <x v="0"/>
    <s v="Mobile Payment"/>
    <s v="Click &amp; Collect"/>
    <s v="Yes"/>
    <s v="Customer support was excellent"/>
    <x v="3"/>
    <x v="0"/>
    <x v="0"/>
    <x v="2"/>
    <n v="2216.12"/>
    <x v="1"/>
    <s v="Eastern Region"/>
    <s v="Medium"/>
    <s v="August"/>
    <s v="Q3"/>
    <s v="No"/>
    <n v="0"/>
    <n v="332.41799999999995"/>
    <n v="2548.5379999999996"/>
  </r>
  <r>
    <n v="7473"/>
    <s v="R04944"/>
    <x v="232"/>
    <n v="50"/>
    <x v="1"/>
    <x v="6"/>
    <x v="31"/>
    <n v="2"/>
    <x v="1"/>
    <s v="Credit Card"/>
    <s v="In Store"/>
    <s v="Yes"/>
    <s v="Fits perfectly"/>
    <x v="0"/>
    <x v="0"/>
    <x v="0"/>
    <x v="4"/>
    <n v="294.33"/>
    <x v="4"/>
    <s v="Gauteng Region"/>
    <s v="Low"/>
    <s v="April"/>
    <s v="Q2"/>
    <s v="No"/>
    <n v="1"/>
    <n v="44.149499999999996"/>
    <n v="338.47949999999997"/>
  </r>
  <r>
    <n v="7474"/>
    <s v="R02823"/>
    <x v="189"/>
    <n v="55"/>
    <x v="1"/>
    <x v="7"/>
    <x v="14"/>
    <n v="5"/>
    <x v="0"/>
    <s v="Credit Card"/>
    <s v="Click &amp; Collect"/>
    <s v="Yes"/>
    <s v="Customer support was excellent"/>
    <x v="1"/>
    <x v="0"/>
    <x v="1"/>
    <x v="0"/>
    <n v="1440.59"/>
    <x v="1"/>
    <s v="Western Region"/>
    <s v="Medium"/>
    <s v="January"/>
    <s v="Q1"/>
    <s v="No"/>
    <n v="0"/>
    <n v="216.08849999999998"/>
    <n v="1656.6784999999998"/>
  </r>
  <r>
    <n v="7476"/>
    <s v="R03340"/>
    <x v="364"/>
    <n v="18"/>
    <x v="0"/>
    <x v="3"/>
    <x v="106"/>
    <n v="2"/>
    <x v="0"/>
    <s v="Debit Card"/>
    <s v="Home Delivery"/>
    <s v="Yes"/>
    <s v="Customer support was excellent"/>
    <x v="0"/>
    <x v="0"/>
    <x v="0"/>
    <x v="2"/>
    <n v="74.72"/>
    <x v="3"/>
    <s v="Central Region"/>
    <s v="Low"/>
    <s v="December"/>
    <s v="Q4"/>
    <s v="No"/>
    <n v="0"/>
    <n v="11.208"/>
    <n v="85.927999999999997"/>
  </r>
  <r>
    <n v="7477"/>
    <s v="R03526"/>
    <x v="722"/>
    <n v="75"/>
    <x v="2"/>
    <x v="2"/>
    <x v="18"/>
    <n v="2"/>
    <x v="1"/>
    <s v="EFT"/>
    <s v="Home Delivery"/>
    <s v="No"/>
    <s v="Average quality"/>
    <x v="0"/>
    <x v="2"/>
    <x v="0"/>
    <x v="5"/>
    <n v="1712.08"/>
    <x v="7"/>
    <s v="Northern Region"/>
    <s v="Medium"/>
    <s v="January"/>
    <s v="Q1"/>
    <s v="No"/>
    <n v="1"/>
    <n v="256.81199999999995"/>
    <n v="1968.8919999999998"/>
  </r>
  <r>
    <n v="7478"/>
    <s v="R04564"/>
    <x v="173"/>
    <n v="59"/>
    <x v="2"/>
    <x v="5"/>
    <x v="82"/>
    <n v="5"/>
    <x v="0"/>
    <s v="EFT"/>
    <s v="Home Delivery"/>
    <s v="No"/>
    <s v="Arrived damaged"/>
    <x v="1"/>
    <x v="1"/>
    <x v="0"/>
    <x v="0"/>
    <n v="463.48"/>
    <x v="6"/>
    <s v="Western Region"/>
    <s v="Low"/>
    <s v="October"/>
    <s v="Q4"/>
    <s v="No"/>
    <n v="0"/>
    <n v="69.522000000000006"/>
    <n v="533.00199999999995"/>
  </r>
  <r>
    <n v="7479"/>
    <s v="R09802"/>
    <x v="431"/>
    <n v="71"/>
    <x v="2"/>
    <x v="2"/>
    <x v="46"/>
    <n v="5"/>
    <x v="0"/>
    <s v="EFT"/>
    <s v="Home Delivery"/>
    <s v="No"/>
    <s v="Very comfortable"/>
    <x v="1"/>
    <x v="0"/>
    <x v="1"/>
    <x v="5"/>
    <n v="3755.73"/>
    <x v="2"/>
    <s v="Northern Region"/>
    <s v="Medium"/>
    <s v="April"/>
    <s v="Q2"/>
    <s v="No"/>
    <n v="0"/>
    <n v="563.35950000000003"/>
    <n v="4319.0895"/>
  </r>
  <r>
    <n v="7480"/>
    <s v="R08164"/>
    <x v="262"/>
    <n v="38"/>
    <x v="1"/>
    <x v="8"/>
    <x v="89"/>
    <n v="1"/>
    <x v="1"/>
    <s v="Mobile Payment"/>
    <s v="In Store"/>
    <s v="No"/>
    <s v="Helpful staff"/>
    <x v="3"/>
    <x v="0"/>
    <x v="0"/>
    <x v="3"/>
    <n v="574.49"/>
    <x v="4"/>
    <s v="Eastern Region"/>
    <s v="Medium"/>
    <s v="June"/>
    <s v="Q2"/>
    <s v="No"/>
    <n v="1"/>
    <n v="86.173500000000004"/>
    <n v="660.6635"/>
  </r>
  <r>
    <n v="7481"/>
    <s v="R05330"/>
    <x v="29"/>
    <n v="74"/>
    <x v="0"/>
    <x v="6"/>
    <x v="99"/>
    <n v="2"/>
    <x v="0"/>
    <s v="Debit Card"/>
    <s v="Home Delivery"/>
    <s v="Yes"/>
    <s v="Looks premium"/>
    <x v="0"/>
    <x v="0"/>
    <x v="0"/>
    <x v="5"/>
    <n v="786.78"/>
    <x v="8"/>
    <s v="Gauteng Region"/>
    <s v="Medium"/>
    <s v="March"/>
    <s v="Q1"/>
    <s v="No"/>
    <n v="0"/>
    <n v="118.017"/>
    <n v="904.79699999999991"/>
  </r>
  <r>
    <n v="7482"/>
    <s v="R05224"/>
    <x v="463"/>
    <n v="75"/>
    <x v="0"/>
    <x v="3"/>
    <x v="95"/>
    <n v="5"/>
    <x v="0"/>
    <s v="Credit Card"/>
    <s v="Click &amp; Collect"/>
    <s v="No"/>
    <s v="Highly recommend"/>
    <x v="1"/>
    <x v="0"/>
    <x v="1"/>
    <x v="5"/>
    <n v="105.11"/>
    <x v="1"/>
    <s v="Central Region"/>
    <s v="Low"/>
    <s v="June"/>
    <s v="Q2"/>
    <s v="No"/>
    <n v="0"/>
    <n v="15.766499999999999"/>
    <n v="120.87649999999999"/>
  </r>
  <r>
    <n v="7483"/>
    <s v="R02286"/>
    <x v="572"/>
    <n v="57"/>
    <x v="1"/>
    <x v="1"/>
    <x v="21"/>
    <n v="4"/>
    <x v="0"/>
    <s v="EFT"/>
    <s v="In Store"/>
    <s v="No"/>
    <m/>
    <x v="4"/>
    <x v="3"/>
    <x v="2"/>
    <x v="0"/>
    <n v="369.57"/>
    <x v="0"/>
    <s v="Southern Region"/>
    <s v="Low"/>
    <s v="July"/>
    <s v="Q3"/>
    <s v="No"/>
    <n v="0"/>
    <n v="55.435499999999998"/>
    <n v="425.00549999999998"/>
  </r>
  <r>
    <n v="7484"/>
    <s v="R06064"/>
    <x v="581"/>
    <n v="44"/>
    <x v="1"/>
    <x v="7"/>
    <x v="57"/>
    <n v="2"/>
    <x v="0"/>
    <s v="Credit Card"/>
    <s v="In Store"/>
    <s v="No"/>
    <m/>
    <x v="0"/>
    <x v="3"/>
    <x v="2"/>
    <x v="3"/>
    <n v="551.66"/>
    <x v="0"/>
    <s v="Western Region"/>
    <s v="Medium"/>
    <s v="February"/>
    <s v="Q1"/>
    <s v="No"/>
    <n v="0"/>
    <n v="82.748999999999995"/>
    <n v="634.40899999999988"/>
  </r>
  <r>
    <n v="7485"/>
    <s v="R04655"/>
    <x v="674"/>
    <n v="46"/>
    <x v="1"/>
    <x v="2"/>
    <x v="45"/>
    <n v="3"/>
    <x v="0"/>
    <s v="Debit Card"/>
    <s v="Click &amp; Collect"/>
    <s v="No"/>
    <s v="Packaging could improve"/>
    <x v="2"/>
    <x v="2"/>
    <x v="1"/>
    <x v="4"/>
    <n v="139.72999999999999"/>
    <x v="1"/>
    <s v="Northern Region"/>
    <s v="Low"/>
    <s v="October"/>
    <s v="Q4"/>
    <s v="No"/>
    <n v="0"/>
    <n v="20.959499999999998"/>
    <n v="160.68949999999998"/>
  </r>
  <r>
    <n v="7486"/>
    <s v="R05001"/>
    <x v="481"/>
    <n v="19"/>
    <x v="0"/>
    <x v="6"/>
    <x v="32"/>
    <n v="3"/>
    <x v="0"/>
    <s v="EFT"/>
    <s v="In Store"/>
    <s v="Yes"/>
    <s v="Looks premium"/>
    <x v="2"/>
    <x v="0"/>
    <x v="0"/>
    <x v="2"/>
    <n v="3086.4"/>
    <x v="7"/>
    <s v="Gauteng Region"/>
    <s v="Medium"/>
    <s v="October"/>
    <s v="Q4"/>
    <s v="No"/>
    <n v="0"/>
    <n v="462.96"/>
    <n v="3549.3599999999997"/>
  </r>
  <r>
    <n v="7488"/>
    <s v="R09466"/>
    <x v="287"/>
    <n v="48"/>
    <x v="0"/>
    <x v="7"/>
    <x v="59"/>
    <n v="5"/>
    <x v="0"/>
    <s v="Debit Card"/>
    <s v="Click &amp; Collect"/>
    <s v="No"/>
    <s v="Packaging could improve"/>
    <x v="1"/>
    <x v="2"/>
    <x v="0"/>
    <x v="4"/>
    <n v="8798.49"/>
    <x v="4"/>
    <s v="Western Region"/>
    <s v="High"/>
    <s v="December"/>
    <s v="Q4"/>
    <s v="Yes"/>
    <n v="0"/>
    <n v="1319.7735"/>
    <n v="10118.263499999999"/>
  </r>
  <r>
    <n v="7489"/>
    <s v="R00485"/>
    <x v="221"/>
    <n v="68"/>
    <x v="1"/>
    <x v="0"/>
    <x v="96"/>
    <n v="2"/>
    <x v="1"/>
    <s v="EFT"/>
    <s v="Home Delivery"/>
    <s v="No"/>
    <s v="Packaging could improve"/>
    <x v="0"/>
    <x v="2"/>
    <x v="0"/>
    <x v="5"/>
    <n v="944.78"/>
    <x v="6"/>
    <s v="Northern Region"/>
    <s v="Medium"/>
    <s v="December"/>
    <s v="Q4"/>
    <s v="No"/>
    <n v="1"/>
    <n v="141.71699999999998"/>
    <n v="1086.4969999999998"/>
  </r>
  <r>
    <n v="7490"/>
    <s v="R02212"/>
    <x v="44"/>
    <n v="47"/>
    <x v="2"/>
    <x v="0"/>
    <x v="67"/>
    <n v="2"/>
    <x v="1"/>
    <s v="EFT"/>
    <s v="Home Delivery"/>
    <s v="No"/>
    <s v="Instructions unclear"/>
    <x v="0"/>
    <x v="2"/>
    <x v="0"/>
    <x v="4"/>
    <n v="1859.13"/>
    <x v="5"/>
    <s v="Northern Region"/>
    <s v="Medium"/>
    <s v="May"/>
    <s v="Q2"/>
    <s v="No"/>
    <n v="1"/>
    <n v="278.86950000000002"/>
    <n v="2137.9994999999999"/>
  </r>
  <r>
    <n v="7491"/>
    <s v="R05417"/>
    <x v="431"/>
    <n v="52"/>
    <x v="0"/>
    <x v="2"/>
    <x v="19"/>
    <n v="3"/>
    <x v="0"/>
    <s v="Mobile Payment"/>
    <s v="Home Delivery"/>
    <s v="Yes"/>
    <s v="Great customer service"/>
    <x v="2"/>
    <x v="0"/>
    <x v="0"/>
    <x v="4"/>
    <n v="343.42"/>
    <x v="3"/>
    <s v="Northern Region"/>
    <s v="Low"/>
    <s v="April"/>
    <s v="Q2"/>
    <s v="No"/>
    <n v="0"/>
    <n v="51.512999999999998"/>
    <n v="394.93299999999999"/>
  </r>
  <r>
    <n v="7492"/>
    <s v="R07810"/>
    <x v="539"/>
    <n v="36"/>
    <x v="1"/>
    <x v="0"/>
    <x v="42"/>
    <n v="5"/>
    <x v="0"/>
    <s v="Credit Card"/>
    <s v="Home Delivery"/>
    <s v="No"/>
    <s v="Poor packaging"/>
    <x v="1"/>
    <x v="1"/>
    <x v="0"/>
    <x v="3"/>
    <n v="2099.4"/>
    <x v="2"/>
    <s v="Northern Region"/>
    <s v="Medium"/>
    <s v="April"/>
    <s v="Q2"/>
    <s v="No"/>
    <n v="0"/>
    <n v="314.91000000000003"/>
    <n v="2414.31"/>
  </r>
  <r>
    <n v="7493"/>
    <s v="R02556"/>
    <x v="559"/>
    <n v="57"/>
    <x v="2"/>
    <x v="5"/>
    <x v="31"/>
    <n v="5"/>
    <x v="1"/>
    <s v="Cash"/>
    <s v="Home Delivery"/>
    <s v="Yes"/>
    <s v="Helpful staff"/>
    <x v="1"/>
    <x v="0"/>
    <x v="1"/>
    <x v="0"/>
    <n v="294.33"/>
    <x v="4"/>
    <s v="Western Region"/>
    <s v="Low"/>
    <s v="September"/>
    <s v="Q3"/>
    <s v="No"/>
    <n v="1"/>
    <n v="44.149499999999996"/>
    <n v="338.47949999999997"/>
  </r>
  <r>
    <n v="7494"/>
    <s v="R00008"/>
    <x v="659"/>
    <n v="71"/>
    <x v="1"/>
    <x v="6"/>
    <x v="30"/>
    <n v="1"/>
    <x v="0"/>
    <s v="Cash"/>
    <s v="Home Delivery"/>
    <s v="No"/>
    <s v="Product exceeded expectations"/>
    <x v="3"/>
    <x v="0"/>
    <x v="0"/>
    <x v="5"/>
    <n v="2962.6"/>
    <x v="2"/>
    <s v="Gauteng Region"/>
    <s v="Medium"/>
    <s v="November"/>
    <s v="Q4"/>
    <s v="No"/>
    <n v="0"/>
    <n v="444.39"/>
    <n v="3406.99"/>
  </r>
  <r>
    <n v="7495"/>
    <s v="R03658"/>
    <x v="168"/>
    <n v="43"/>
    <x v="2"/>
    <x v="1"/>
    <x v="83"/>
    <n v="1"/>
    <x v="0"/>
    <s v="EFT"/>
    <s v="Click &amp; Collect"/>
    <s v="Yes"/>
    <s v="Worth the money"/>
    <x v="3"/>
    <x v="0"/>
    <x v="0"/>
    <x v="3"/>
    <n v="3521.64"/>
    <x v="5"/>
    <s v="Southern Region"/>
    <s v="Medium"/>
    <s v="May"/>
    <s v="Q2"/>
    <s v="No"/>
    <n v="0"/>
    <n v="528.24599999999998"/>
    <n v="4049.8859999999995"/>
  </r>
  <r>
    <n v="7497"/>
    <s v="R09306"/>
    <x v="141"/>
    <n v="31"/>
    <x v="2"/>
    <x v="8"/>
    <x v="52"/>
    <n v="3"/>
    <x v="1"/>
    <s v="Cash"/>
    <s v="Home Delivery"/>
    <s v="No"/>
    <m/>
    <x v="2"/>
    <x v="3"/>
    <x v="2"/>
    <x v="1"/>
    <n v="1094.3699999999999"/>
    <x v="8"/>
    <s v="Eastern Region"/>
    <s v="Medium"/>
    <s v="November"/>
    <s v="Q4"/>
    <s v="No"/>
    <n v="1"/>
    <n v="164.15549999999999"/>
    <n v="1258.5254999999997"/>
  </r>
  <r>
    <n v="7498"/>
    <s v="R04875"/>
    <x v="59"/>
    <n v="19"/>
    <x v="1"/>
    <x v="5"/>
    <x v="26"/>
    <n v="2"/>
    <x v="1"/>
    <s v="Debit Card"/>
    <s v="Click &amp; Collect"/>
    <s v="Yes"/>
    <s v="Great customer service"/>
    <x v="0"/>
    <x v="0"/>
    <x v="0"/>
    <x v="2"/>
    <n v="27815.439999999999"/>
    <x v="6"/>
    <s v="Western Region"/>
    <s v="High"/>
    <s v="August"/>
    <s v="Q3"/>
    <s v="Yes"/>
    <n v="1"/>
    <n v="4172.3159999999998"/>
    <n v="31987.755999999998"/>
  </r>
  <r>
    <n v="7499"/>
    <s v="R04403"/>
    <x v="296"/>
    <n v="18"/>
    <x v="2"/>
    <x v="2"/>
    <x v="119"/>
    <n v="3"/>
    <x v="0"/>
    <s v="Cash"/>
    <s v="Click &amp; Collect"/>
    <s v="Yes"/>
    <s v="Looks premium"/>
    <x v="2"/>
    <x v="0"/>
    <x v="0"/>
    <x v="2"/>
    <n v="618.72"/>
    <x v="2"/>
    <s v="Northern Region"/>
    <s v="Medium"/>
    <s v="January"/>
    <s v="Q1"/>
    <s v="No"/>
    <n v="0"/>
    <n v="92.808000000000007"/>
    <n v="711.52800000000002"/>
  </r>
  <r>
    <n v="7500"/>
    <s v="R09056"/>
    <x v="347"/>
    <n v="51"/>
    <x v="2"/>
    <x v="5"/>
    <x v="83"/>
    <n v="2"/>
    <x v="1"/>
    <s v="Cash"/>
    <s v="Click &amp; Collect"/>
    <s v="No"/>
    <s v="Long waiting time"/>
    <x v="0"/>
    <x v="1"/>
    <x v="1"/>
    <x v="4"/>
    <n v="3521.64"/>
    <x v="5"/>
    <s v="Western Region"/>
    <s v="Medium"/>
    <s v="November"/>
    <s v="Q4"/>
    <s v="No"/>
    <n v="1"/>
    <n v="528.24599999999998"/>
    <n v="4049.8859999999995"/>
  </r>
  <r>
    <n v="7501"/>
    <s v="R05547"/>
    <x v="356"/>
    <n v="60"/>
    <x v="0"/>
    <x v="7"/>
    <x v="29"/>
    <n v="1"/>
    <x v="1"/>
    <s v="EFT"/>
    <s v="Home Delivery"/>
    <s v="No"/>
    <s v="Excellent value"/>
    <x v="3"/>
    <x v="0"/>
    <x v="0"/>
    <x v="0"/>
    <n v="1355.08"/>
    <x v="2"/>
    <s v="Western Region"/>
    <s v="Medium"/>
    <s v="December"/>
    <s v="Q4"/>
    <s v="No"/>
    <n v="1"/>
    <n v="203.26199999999997"/>
    <n v="1558.3419999999999"/>
  </r>
  <r>
    <n v="7502"/>
    <s v="R05298"/>
    <x v="253"/>
    <n v="62"/>
    <x v="2"/>
    <x v="7"/>
    <x v="118"/>
    <n v="2"/>
    <x v="0"/>
    <s v="Debit Card"/>
    <s v="In Store"/>
    <s v="No"/>
    <s v="Easy to assemble"/>
    <x v="0"/>
    <x v="0"/>
    <x v="0"/>
    <x v="0"/>
    <n v="301.58"/>
    <x v="3"/>
    <s v="Western Region"/>
    <s v="Low"/>
    <s v="September"/>
    <s v="Q3"/>
    <s v="No"/>
    <n v="0"/>
    <n v="45.236999999999995"/>
    <n v="346.81699999999995"/>
  </r>
  <r>
    <n v="7503"/>
    <s v="R02427"/>
    <x v="694"/>
    <n v="57"/>
    <x v="0"/>
    <x v="1"/>
    <x v="82"/>
    <n v="4"/>
    <x v="0"/>
    <s v="Debit Card"/>
    <s v="Home Delivery"/>
    <s v="No"/>
    <s v="Average quality"/>
    <x v="4"/>
    <x v="2"/>
    <x v="0"/>
    <x v="0"/>
    <n v="463.48"/>
    <x v="6"/>
    <s v="Southern Region"/>
    <s v="Low"/>
    <s v="January"/>
    <s v="Q1"/>
    <s v="No"/>
    <n v="0"/>
    <n v="69.522000000000006"/>
    <n v="533.00199999999995"/>
  </r>
  <r>
    <n v="7505"/>
    <s v="R01815"/>
    <x v="258"/>
    <n v="53"/>
    <x v="1"/>
    <x v="8"/>
    <x v="19"/>
    <n v="1"/>
    <x v="1"/>
    <s v="Cash"/>
    <s v="Home Delivery"/>
    <s v="Yes"/>
    <s v="Packaging could improve"/>
    <x v="3"/>
    <x v="2"/>
    <x v="0"/>
    <x v="4"/>
    <n v="343.42"/>
    <x v="3"/>
    <s v="Eastern Region"/>
    <s v="Low"/>
    <s v="August"/>
    <s v="Q3"/>
    <s v="No"/>
    <n v="1"/>
    <n v="51.512999999999998"/>
    <n v="394.93299999999999"/>
  </r>
  <r>
    <n v="7507"/>
    <s v="R09771"/>
    <x v="583"/>
    <n v="27"/>
    <x v="0"/>
    <x v="0"/>
    <x v="88"/>
    <n v="3"/>
    <x v="0"/>
    <s v="Debit Card"/>
    <s v="Click &amp; Collect"/>
    <s v="Yes"/>
    <s v="Would definitely buy again"/>
    <x v="2"/>
    <x v="0"/>
    <x v="0"/>
    <x v="1"/>
    <n v="529.15"/>
    <x v="0"/>
    <s v="Northern Region"/>
    <s v="Medium"/>
    <s v="April"/>
    <s v="Q2"/>
    <s v="No"/>
    <n v="0"/>
    <n v="79.372499999999988"/>
    <n v="608.52249999999992"/>
  </r>
  <r>
    <n v="7508"/>
    <s v="R02275"/>
    <x v="532"/>
    <n v="43"/>
    <x v="2"/>
    <x v="8"/>
    <x v="8"/>
    <n v="5"/>
    <x v="1"/>
    <s v="Cash"/>
    <s v="Home Delivery"/>
    <s v="Yes"/>
    <s v="Delivery delayed"/>
    <x v="1"/>
    <x v="1"/>
    <x v="0"/>
    <x v="3"/>
    <n v="5390.8"/>
    <x v="6"/>
    <s v="Eastern Region"/>
    <s v="High"/>
    <s v="April"/>
    <s v="Q2"/>
    <s v="Yes"/>
    <n v="1"/>
    <n v="808.62"/>
    <n v="6199.42"/>
  </r>
  <r>
    <n v="7509"/>
    <s v="R01578"/>
    <x v="569"/>
    <n v="69"/>
    <x v="1"/>
    <x v="7"/>
    <x v="119"/>
    <n v="5"/>
    <x v="1"/>
    <s v="Mobile Payment"/>
    <s v="Home Delivery"/>
    <s v="Yes"/>
    <s v="Excellent product"/>
    <x v="1"/>
    <x v="0"/>
    <x v="1"/>
    <x v="5"/>
    <n v="618.72"/>
    <x v="2"/>
    <s v="Western Region"/>
    <s v="Medium"/>
    <s v="September"/>
    <s v="Q3"/>
    <s v="No"/>
    <n v="1"/>
    <n v="92.808000000000007"/>
    <n v="711.52800000000002"/>
  </r>
  <r>
    <n v="7510"/>
    <s v="R07265"/>
    <x v="37"/>
    <n v="77"/>
    <x v="0"/>
    <x v="4"/>
    <x v="23"/>
    <n v="4"/>
    <x v="0"/>
    <s v="Mobile Payment"/>
    <s v="Click &amp; Collect"/>
    <s v="Yes"/>
    <s v="Fits perfectly"/>
    <x v="4"/>
    <x v="0"/>
    <x v="1"/>
    <x v="5"/>
    <n v="2340.5700000000002"/>
    <x v="8"/>
    <s v="Central Region"/>
    <s v="Medium"/>
    <s v="February"/>
    <s v="Q1"/>
    <s v="No"/>
    <n v="0"/>
    <n v="351.08550000000002"/>
    <n v="2691.6554999999998"/>
  </r>
  <r>
    <n v="7512"/>
    <s v="R01992"/>
    <x v="465"/>
    <n v="35"/>
    <x v="1"/>
    <x v="4"/>
    <x v="71"/>
    <n v="4"/>
    <x v="0"/>
    <s v="Credit Card"/>
    <s v="Home Delivery"/>
    <s v="No"/>
    <s v="Fits perfectly"/>
    <x v="4"/>
    <x v="0"/>
    <x v="1"/>
    <x v="3"/>
    <n v="1171.25"/>
    <x v="4"/>
    <s v="Central Region"/>
    <s v="Medium"/>
    <s v="August"/>
    <s v="Q3"/>
    <s v="No"/>
    <n v="0"/>
    <n v="175.6875"/>
    <n v="1346.9375"/>
  </r>
  <r>
    <n v="7513"/>
    <s v="R03971"/>
    <x v="344"/>
    <n v="29"/>
    <x v="0"/>
    <x v="0"/>
    <x v="37"/>
    <n v="2"/>
    <x v="1"/>
    <s v="Debit Card"/>
    <s v="Click &amp; Collect"/>
    <s v="No"/>
    <s v="Great customer service"/>
    <x v="0"/>
    <x v="0"/>
    <x v="0"/>
    <x v="1"/>
    <n v="54.82"/>
    <x v="3"/>
    <s v="Northern Region"/>
    <s v="Low"/>
    <s v="August"/>
    <s v="Q3"/>
    <s v="No"/>
    <n v="1"/>
    <n v="8.222999999999999"/>
    <n v="63.042999999999992"/>
  </r>
  <r>
    <n v="7517"/>
    <s v="R04543"/>
    <x v="366"/>
    <n v="23"/>
    <x v="2"/>
    <x v="4"/>
    <x v="41"/>
    <n v="5"/>
    <x v="0"/>
    <s v="EFT"/>
    <s v="In Store"/>
    <s v="No"/>
    <s v="Poor packaging"/>
    <x v="1"/>
    <x v="1"/>
    <x v="0"/>
    <x v="2"/>
    <n v="13261"/>
    <x v="6"/>
    <s v="Central Region"/>
    <s v="High"/>
    <s v="September"/>
    <s v="Q3"/>
    <s v="Yes"/>
    <n v="0"/>
    <n v="1989.1499999999999"/>
    <n v="15250.15"/>
  </r>
  <r>
    <n v="7519"/>
    <s v="R07194"/>
    <x v="327"/>
    <n v="23"/>
    <x v="0"/>
    <x v="2"/>
    <x v="108"/>
    <n v="3"/>
    <x v="0"/>
    <s v="Cash"/>
    <s v="In Store"/>
    <s v="No"/>
    <s v="Packaging could improve"/>
    <x v="2"/>
    <x v="2"/>
    <x v="1"/>
    <x v="2"/>
    <n v="880.49"/>
    <x v="5"/>
    <s v="Northern Region"/>
    <s v="Medium"/>
    <s v="July"/>
    <s v="Q3"/>
    <s v="No"/>
    <n v="0"/>
    <n v="132.0735"/>
    <n v="1012.5635"/>
  </r>
  <r>
    <n v="7520"/>
    <s v="R03868"/>
    <x v="483"/>
    <n v="57"/>
    <x v="0"/>
    <x v="0"/>
    <x v="49"/>
    <n v="5"/>
    <x v="1"/>
    <s v="EFT"/>
    <s v="Home Delivery"/>
    <s v="No"/>
    <s v="Average quality"/>
    <x v="1"/>
    <x v="2"/>
    <x v="0"/>
    <x v="0"/>
    <n v="134.01"/>
    <x v="3"/>
    <s v="Northern Region"/>
    <s v="Low"/>
    <s v="September"/>
    <s v="Q3"/>
    <s v="No"/>
    <n v="1"/>
    <n v="20.101499999999998"/>
    <n v="154.11149999999998"/>
  </r>
  <r>
    <n v="7521"/>
    <s v="R09558"/>
    <x v="682"/>
    <m/>
    <x v="2"/>
    <x v="8"/>
    <x v="104"/>
    <n v="4"/>
    <x v="0"/>
    <s v="Credit Card"/>
    <s v="Click &amp; Collect"/>
    <s v="No"/>
    <s v="Worth the money"/>
    <x v="4"/>
    <x v="0"/>
    <x v="1"/>
    <x v="6"/>
    <n v="274.49"/>
    <x v="1"/>
    <s v="Eastern Region"/>
    <s v="Low"/>
    <s v="October"/>
    <s v="Q4"/>
    <s v="No"/>
    <n v="0"/>
    <n v="41.173499999999997"/>
    <n v="315.6635"/>
  </r>
  <r>
    <n v="7522"/>
    <s v="R06824"/>
    <x v="249"/>
    <n v="22"/>
    <x v="2"/>
    <x v="5"/>
    <x v="87"/>
    <n v="2"/>
    <x v="1"/>
    <s v="EFT"/>
    <s v="In Store"/>
    <s v="No"/>
    <s v="Customer support was excellent"/>
    <x v="0"/>
    <x v="0"/>
    <x v="0"/>
    <x v="2"/>
    <n v="828.82"/>
    <x v="5"/>
    <s v="Western Region"/>
    <s v="Medium"/>
    <s v="October"/>
    <s v="Q4"/>
    <s v="No"/>
    <n v="1"/>
    <n v="124.32300000000001"/>
    <n v="953.14300000000003"/>
  </r>
  <r>
    <n v="7523"/>
    <s v="R03049"/>
    <x v="202"/>
    <n v="19"/>
    <x v="0"/>
    <x v="1"/>
    <x v="76"/>
    <n v="5"/>
    <x v="1"/>
    <s v="Credit Card"/>
    <s v="Home Delivery"/>
    <s v="Yes"/>
    <s v="Product exceeded expectations"/>
    <x v="1"/>
    <x v="0"/>
    <x v="1"/>
    <x v="2"/>
    <n v="824.74"/>
    <x v="8"/>
    <s v="Southern Region"/>
    <s v="Medium"/>
    <s v="November"/>
    <s v="Q4"/>
    <s v="No"/>
    <n v="1"/>
    <n v="123.711"/>
    <n v="948.45099999999991"/>
  </r>
  <r>
    <n v="7524"/>
    <s v="R07549"/>
    <x v="13"/>
    <n v="70"/>
    <x v="1"/>
    <x v="3"/>
    <x v="76"/>
    <n v="1"/>
    <x v="0"/>
    <s v="Mobile Payment"/>
    <s v="In Store"/>
    <s v="No"/>
    <s v="Poor packaging"/>
    <x v="3"/>
    <x v="1"/>
    <x v="1"/>
    <x v="5"/>
    <n v="824.74"/>
    <x v="8"/>
    <s v="Central Region"/>
    <s v="Medium"/>
    <s v="August"/>
    <s v="Q3"/>
    <s v="No"/>
    <n v="0"/>
    <n v="123.711"/>
    <n v="948.45099999999991"/>
  </r>
  <r>
    <n v="7525"/>
    <s v="R00782"/>
    <x v="7"/>
    <n v="42"/>
    <x v="1"/>
    <x v="1"/>
    <x v="49"/>
    <n v="2"/>
    <x v="1"/>
    <s v="Mobile Payment"/>
    <s v="Click &amp; Collect"/>
    <s v="Yes"/>
    <s v="Average quality"/>
    <x v="0"/>
    <x v="2"/>
    <x v="0"/>
    <x v="3"/>
    <n v="134.01"/>
    <x v="3"/>
    <s v="Southern Region"/>
    <s v="Low"/>
    <s v="September"/>
    <s v="Q3"/>
    <s v="No"/>
    <n v="1"/>
    <n v="20.101499999999998"/>
    <n v="154.11149999999998"/>
  </r>
  <r>
    <n v="7526"/>
    <s v="R06748"/>
    <x v="106"/>
    <n v="55"/>
    <x v="2"/>
    <x v="2"/>
    <x v="80"/>
    <n v="2"/>
    <x v="1"/>
    <s v="Credit Card"/>
    <s v="Home Delivery"/>
    <s v="No"/>
    <s v="Fantastic experience"/>
    <x v="0"/>
    <x v="0"/>
    <x v="0"/>
    <x v="0"/>
    <n v="10347.709999999999"/>
    <x v="5"/>
    <s v="Northern Region"/>
    <s v="High"/>
    <s v="August"/>
    <s v="Q3"/>
    <s v="Yes"/>
    <n v="1"/>
    <n v="1552.1564999999998"/>
    <n v="11899.866499999998"/>
  </r>
  <r>
    <n v="7528"/>
    <s v="R01750"/>
    <x v="47"/>
    <n v="60"/>
    <x v="2"/>
    <x v="5"/>
    <x v="31"/>
    <n v="3"/>
    <x v="1"/>
    <s v="Debit Card"/>
    <s v="In Store"/>
    <s v="Yes"/>
    <s v="Very comfortable"/>
    <x v="2"/>
    <x v="0"/>
    <x v="0"/>
    <x v="0"/>
    <n v="294.33"/>
    <x v="4"/>
    <s v="Western Region"/>
    <s v="Low"/>
    <s v="May"/>
    <s v="Q2"/>
    <s v="No"/>
    <n v="1"/>
    <n v="44.149499999999996"/>
    <n v="338.47949999999997"/>
  </r>
  <r>
    <n v="7529"/>
    <s v="R06223"/>
    <x v="332"/>
    <n v="41"/>
    <x v="1"/>
    <x v="2"/>
    <x v="82"/>
    <n v="5"/>
    <x v="0"/>
    <s v="Debit Card"/>
    <s v="Home Delivery"/>
    <s v="Yes"/>
    <s v="Excellent value"/>
    <x v="1"/>
    <x v="0"/>
    <x v="1"/>
    <x v="3"/>
    <n v="463.48"/>
    <x v="6"/>
    <s v="Northern Region"/>
    <s v="Low"/>
    <s v="April"/>
    <s v="Q2"/>
    <s v="No"/>
    <n v="0"/>
    <n v="69.522000000000006"/>
    <n v="533.00199999999995"/>
  </r>
  <r>
    <n v="7530"/>
    <s v="R08198"/>
    <x v="319"/>
    <n v="45"/>
    <x v="2"/>
    <x v="8"/>
    <x v="94"/>
    <n v="2"/>
    <x v="0"/>
    <s v="Mobile Payment"/>
    <s v="Home Delivery"/>
    <s v="Yes"/>
    <s v="Exactly as advertised"/>
    <x v="0"/>
    <x v="0"/>
    <x v="0"/>
    <x v="4"/>
    <n v="1746.77"/>
    <x v="5"/>
    <s v="Eastern Region"/>
    <s v="Medium"/>
    <s v="August"/>
    <s v="Q3"/>
    <s v="No"/>
    <n v="0"/>
    <n v="262.01549999999997"/>
    <n v="2008.7854999999997"/>
  </r>
  <r>
    <n v="7531"/>
    <s v="R02792"/>
    <x v="699"/>
    <n v="23"/>
    <x v="0"/>
    <x v="0"/>
    <x v="55"/>
    <n v="4"/>
    <x v="1"/>
    <s v="Debit Card"/>
    <s v="Home Delivery"/>
    <s v="Yes"/>
    <s v="Product was disappointing"/>
    <x v="4"/>
    <x v="1"/>
    <x v="0"/>
    <x v="2"/>
    <n v="324.35000000000002"/>
    <x v="8"/>
    <s v="Northern Region"/>
    <s v="Low"/>
    <s v="February"/>
    <s v="Q1"/>
    <s v="No"/>
    <n v="1"/>
    <n v="48.652500000000003"/>
    <n v="373.0025"/>
  </r>
  <r>
    <n v="7532"/>
    <s v="R06520"/>
    <x v="133"/>
    <n v="74"/>
    <x v="0"/>
    <x v="8"/>
    <x v="110"/>
    <n v="1"/>
    <x v="1"/>
    <s v="Credit Card"/>
    <s v="In Store"/>
    <s v="No"/>
    <m/>
    <x v="3"/>
    <x v="3"/>
    <x v="2"/>
    <x v="5"/>
    <n v="2216.12"/>
    <x v="1"/>
    <s v="Eastern Region"/>
    <s v="Medium"/>
    <s v="July"/>
    <s v="Q3"/>
    <s v="No"/>
    <n v="1"/>
    <n v="332.41799999999995"/>
    <n v="2548.5379999999996"/>
  </r>
  <r>
    <n v="7533"/>
    <s v="R05775"/>
    <x v="554"/>
    <n v="61"/>
    <x v="1"/>
    <x v="8"/>
    <x v="50"/>
    <n v="3"/>
    <x v="0"/>
    <s v="Debit Card"/>
    <s v="In Store"/>
    <s v="No"/>
    <s v="Poor packaging"/>
    <x v="2"/>
    <x v="1"/>
    <x v="0"/>
    <x v="0"/>
    <n v="929.55"/>
    <x v="0"/>
    <s v="Eastern Region"/>
    <s v="Medium"/>
    <s v="October"/>
    <s v="Q4"/>
    <s v="No"/>
    <n v="0"/>
    <n v="139.43249999999998"/>
    <n v="1068.9824999999998"/>
  </r>
  <r>
    <n v="7535"/>
    <s v="R04980"/>
    <x v="691"/>
    <n v="76"/>
    <x v="1"/>
    <x v="0"/>
    <x v="98"/>
    <n v="3"/>
    <x v="1"/>
    <s v="EFT"/>
    <s v="Click &amp; Collect"/>
    <s v="Yes"/>
    <s v="Excellent value"/>
    <x v="2"/>
    <x v="0"/>
    <x v="0"/>
    <x v="5"/>
    <n v="40.11"/>
    <x v="3"/>
    <s v="Northern Region"/>
    <s v="Low"/>
    <s v="June"/>
    <s v="Q2"/>
    <s v="No"/>
    <n v="1"/>
    <n v="6.0164999999999997"/>
    <n v="46.126499999999993"/>
  </r>
  <r>
    <n v="7536"/>
    <s v="R07835"/>
    <x v="75"/>
    <m/>
    <x v="2"/>
    <x v="6"/>
    <x v="109"/>
    <n v="1"/>
    <x v="1"/>
    <s v="Mobile Payment"/>
    <s v="Click &amp; Collect"/>
    <s v="No"/>
    <s v="Helpful staff"/>
    <x v="3"/>
    <x v="0"/>
    <x v="0"/>
    <x v="6"/>
    <n v="470.6"/>
    <x v="4"/>
    <s v="Gauteng Region"/>
    <s v="Low"/>
    <s v="March"/>
    <s v="Q1"/>
    <s v="No"/>
    <n v="1"/>
    <n v="70.59"/>
    <n v="541.18999999999994"/>
  </r>
  <r>
    <n v="7539"/>
    <s v="R08879"/>
    <x v="513"/>
    <n v="78"/>
    <x v="2"/>
    <x v="5"/>
    <x v="37"/>
    <n v="3"/>
    <x v="1"/>
    <s v="Debit Card"/>
    <s v="In Store"/>
    <s v="No"/>
    <s v="Very fast delivery"/>
    <x v="2"/>
    <x v="0"/>
    <x v="0"/>
    <x v="5"/>
    <n v="54.82"/>
    <x v="3"/>
    <s v="Western Region"/>
    <s v="Low"/>
    <s v="March"/>
    <s v="Q1"/>
    <s v="No"/>
    <n v="1"/>
    <n v="8.222999999999999"/>
    <n v="63.042999999999992"/>
  </r>
  <r>
    <n v="7542"/>
    <s v="R06535"/>
    <x v="303"/>
    <n v="27"/>
    <x v="2"/>
    <x v="5"/>
    <x v="58"/>
    <n v="4"/>
    <x v="0"/>
    <s v="Cash"/>
    <s v="Home Delivery"/>
    <s v="No"/>
    <s v="Customer support was excellent"/>
    <x v="4"/>
    <x v="0"/>
    <x v="1"/>
    <x v="1"/>
    <n v="2603.98"/>
    <x v="0"/>
    <s v="Western Region"/>
    <s v="Medium"/>
    <s v="January"/>
    <s v="Q1"/>
    <s v="No"/>
    <n v="0"/>
    <n v="390.59699999999998"/>
    <n v="2994.5769999999998"/>
  </r>
  <r>
    <n v="7543"/>
    <s v="R09315"/>
    <x v="471"/>
    <n v="30"/>
    <x v="2"/>
    <x v="3"/>
    <x v="38"/>
    <n v="5"/>
    <x v="1"/>
    <s v="Credit Card"/>
    <s v="Home Delivery"/>
    <s v="Yes"/>
    <s v="Looks premium"/>
    <x v="1"/>
    <x v="0"/>
    <x v="1"/>
    <x v="1"/>
    <n v="3715.65"/>
    <x v="5"/>
    <s v="Central Region"/>
    <s v="Medium"/>
    <s v="August"/>
    <s v="Q3"/>
    <s v="No"/>
    <n v="1"/>
    <n v="557.34749999999997"/>
    <n v="4272.9974999999995"/>
  </r>
  <r>
    <n v="7544"/>
    <s v="R05056"/>
    <x v="681"/>
    <n v="78"/>
    <x v="2"/>
    <x v="1"/>
    <x v="10"/>
    <n v="1"/>
    <x v="0"/>
    <s v="Mobile Payment"/>
    <s v="Home Delivery"/>
    <s v="Yes"/>
    <m/>
    <x v="3"/>
    <x v="3"/>
    <x v="2"/>
    <x v="5"/>
    <n v="276.82"/>
    <x v="7"/>
    <s v="Southern Region"/>
    <s v="Low"/>
    <s v="January"/>
    <s v="Q1"/>
    <s v="No"/>
    <n v="0"/>
    <n v="41.522999999999996"/>
    <n v="318.34299999999996"/>
  </r>
  <r>
    <n v="7545"/>
    <s v="R02609"/>
    <x v="563"/>
    <n v="18"/>
    <x v="0"/>
    <x v="8"/>
    <x v="51"/>
    <n v="3"/>
    <x v="1"/>
    <s v="EFT"/>
    <s v="In Store"/>
    <s v="No"/>
    <s v="Long waiting time"/>
    <x v="2"/>
    <x v="1"/>
    <x v="0"/>
    <x v="2"/>
    <n v="209.53"/>
    <x v="3"/>
    <s v="Eastern Region"/>
    <s v="Low"/>
    <s v="February"/>
    <s v="Q1"/>
    <s v="No"/>
    <n v="1"/>
    <n v="31.429499999999997"/>
    <n v="240.95949999999999"/>
  </r>
  <r>
    <n v="7546"/>
    <s v="R09161"/>
    <x v="144"/>
    <n v="53"/>
    <x v="1"/>
    <x v="6"/>
    <x v="81"/>
    <n v="1"/>
    <x v="0"/>
    <s v="Debit Card"/>
    <s v="Click &amp; Collect"/>
    <s v="Yes"/>
    <s v="Very fast delivery"/>
    <x v="3"/>
    <x v="0"/>
    <x v="0"/>
    <x v="4"/>
    <n v="375.53"/>
    <x v="4"/>
    <s v="Gauteng Region"/>
    <s v="Low"/>
    <s v="November"/>
    <s v="Q4"/>
    <s v="No"/>
    <n v="0"/>
    <n v="56.329499999999996"/>
    <n v="431.85949999999991"/>
  </r>
  <r>
    <n v="7547"/>
    <s v="R02291"/>
    <x v="370"/>
    <n v="75"/>
    <x v="1"/>
    <x v="2"/>
    <x v="13"/>
    <n v="1"/>
    <x v="0"/>
    <s v="Credit Card"/>
    <s v="In Store"/>
    <s v="Yes"/>
    <s v="Customer support was excellent"/>
    <x v="3"/>
    <x v="0"/>
    <x v="0"/>
    <x v="5"/>
    <n v="3576.97"/>
    <x v="5"/>
    <s v="Northern Region"/>
    <s v="Medium"/>
    <s v="January"/>
    <s v="Q1"/>
    <s v="No"/>
    <n v="0"/>
    <n v="536.54549999999995"/>
    <n v="4113.5154999999995"/>
  </r>
  <r>
    <n v="7549"/>
    <s v="R00611"/>
    <x v="484"/>
    <n v="59"/>
    <x v="1"/>
    <x v="1"/>
    <x v="77"/>
    <n v="1"/>
    <x v="0"/>
    <s v="Cash"/>
    <s v="Click &amp; Collect"/>
    <s v="Yes"/>
    <m/>
    <x v="3"/>
    <x v="3"/>
    <x v="2"/>
    <x v="0"/>
    <n v="353.21"/>
    <x v="3"/>
    <s v="Southern Region"/>
    <s v="Low"/>
    <s v="December"/>
    <s v="Q4"/>
    <s v="No"/>
    <n v="0"/>
    <n v="52.981499999999997"/>
    <n v="406.19149999999996"/>
  </r>
  <r>
    <n v="7550"/>
    <s v="R04667"/>
    <x v="572"/>
    <n v="35"/>
    <x v="1"/>
    <x v="8"/>
    <x v="55"/>
    <n v="5"/>
    <x v="1"/>
    <s v="Credit Card"/>
    <s v="In Store"/>
    <s v="Yes"/>
    <s v="Excellent value"/>
    <x v="1"/>
    <x v="0"/>
    <x v="1"/>
    <x v="3"/>
    <n v="324.35000000000002"/>
    <x v="8"/>
    <s v="Eastern Region"/>
    <s v="Low"/>
    <s v="July"/>
    <s v="Q3"/>
    <s v="No"/>
    <n v="1"/>
    <n v="48.652500000000003"/>
    <n v="373.0025"/>
  </r>
  <r>
    <n v="7552"/>
    <s v="R05414"/>
    <x v="520"/>
    <n v="60"/>
    <x v="2"/>
    <x v="1"/>
    <x v="72"/>
    <n v="1"/>
    <x v="1"/>
    <s v="Debit Card"/>
    <s v="Click &amp; Collect"/>
    <s v="Yes"/>
    <s v="Excellent product"/>
    <x v="3"/>
    <x v="0"/>
    <x v="0"/>
    <x v="0"/>
    <n v="16291.52"/>
    <x v="5"/>
    <s v="Southern Region"/>
    <s v="High"/>
    <s v="May"/>
    <s v="Q2"/>
    <s v="Yes"/>
    <n v="1"/>
    <n v="2443.7280000000001"/>
    <n v="18735.248"/>
  </r>
  <r>
    <n v="7553"/>
    <s v="R00344"/>
    <x v="31"/>
    <n v="48"/>
    <x v="1"/>
    <x v="8"/>
    <x v="67"/>
    <n v="4"/>
    <x v="1"/>
    <s v="EFT"/>
    <s v="Home Delivery"/>
    <s v="No"/>
    <s v="Helpful staff"/>
    <x v="4"/>
    <x v="0"/>
    <x v="1"/>
    <x v="4"/>
    <n v="1859.13"/>
    <x v="5"/>
    <s v="Eastern Region"/>
    <s v="Medium"/>
    <s v="September"/>
    <s v="Q3"/>
    <s v="No"/>
    <n v="1"/>
    <n v="278.86950000000002"/>
    <n v="2137.9994999999999"/>
  </r>
  <r>
    <n v="7554"/>
    <s v="R04684"/>
    <x v="430"/>
    <n v="43"/>
    <x v="2"/>
    <x v="5"/>
    <x v="120"/>
    <n v="4"/>
    <x v="1"/>
    <s v="Mobile Payment"/>
    <s v="In Store"/>
    <s v="No"/>
    <m/>
    <x v="4"/>
    <x v="3"/>
    <x v="2"/>
    <x v="3"/>
    <n v="1233.45"/>
    <x v="1"/>
    <s v="Western Region"/>
    <s v="Medium"/>
    <s v="January"/>
    <s v="Q1"/>
    <s v="No"/>
    <n v="1"/>
    <n v="185.01750000000001"/>
    <n v="1418.4675"/>
  </r>
  <r>
    <n v="7556"/>
    <s v="R03751"/>
    <x v="705"/>
    <n v="61"/>
    <x v="0"/>
    <x v="4"/>
    <x v="28"/>
    <n v="2"/>
    <x v="0"/>
    <s v="Debit Card"/>
    <s v="Click &amp; Collect"/>
    <s v="Yes"/>
    <s v="Excellent value"/>
    <x v="0"/>
    <x v="0"/>
    <x v="0"/>
    <x v="0"/>
    <n v="1011.68"/>
    <x v="0"/>
    <s v="Central Region"/>
    <s v="Medium"/>
    <s v="July"/>
    <s v="Q3"/>
    <s v="No"/>
    <n v="0"/>
    <n v="151.75199999999998"/>
    <n v="1163.4319999999998"/>
  </r>
  <r>
    <n v="7557"/>
    <s v="R08583"/>
    <x v="248"/>
    <n v="64"/>
    <x v="1"/>
    <x v="8"/>
    <x v="54"/>
    <n v="5"/>
    <x v="0"/>
    <s v="EFT"/>
    <s v="Click &amp; Collect"/>
    <s v="No"/>
    <s v="Arrived damaged"/>
    <x v="1"/>
    <x v="1"/>
    <x v="0"/>
    <x v="0"/>
    <n v="1940.64"/>
    <x v="4"/>
    <s v="Eastern Region"/>
    <s v="Medium"/>
    <s v="January"/>
    <s v="Q1"/>
    <s v="No"/>
    <n v="0"/>
    <n v="291.096"/>
    <n v="2231.7359999999999"/>
  </r>
  <r>
    <n v="7558"/>
    <s v="R09449"/>
    <x v="504"/>
    <n v="23"/>
    <x v="0"/>
    <x v="5"/>
    <x v="46"/>
    <n v="3"/>
    <x v="0"/>
    <s v="Credit Card"/>
    <s v="Click &amp; Collect"/>
    <s v="Yes"/>
    <s v="Item missing accessories"/>
    <x v="2"/>
    <x v="1"/>
    <x v="0"/>
    <x v="2"/>
    <n v="3755.73"/>
    <x v="2"/>
    <s v="Western Region"/>
    <s v="Medium"/>
    <s v="December"/>
    <s v="Q4"/>
    <s v="No"/>
    <n v="0"/>
    <n v="563.35950000000003"/>
    <n v="4319.0895"/>
  </r>
  <r>
    <n v="7559"/>
    <s v="R06000"/>
    <x v="348"/>
    <n v="32"/>
    <x v="1"/>
    <x v="0"/>
    <x v="51"/>
    <n v="4"/>
    <x v="1"/>
    <s v="Credit Card"/>
    <s v="Click &amp; Collect"/>
    <s v="Yes"/>
    <s v="Packaging could improve"/>
    <x v="4"/>
    <x v="2"/>
    <x v="0"/>
    <x v="1"/>
    <n v="209.53"/>
    <x v="3"/>
    <s v="Northern Region"/>
    <s v="Low"/>
    <s v="April"/>
    <s v="Q2"/>
    <s v="No"/>
    <n v="1"/>
    <n v="31.429499999999997"/>
    <n v="240.95949999999999"/>
  </r>
  <r>
    <n v="7564"/>
    <s v="R05177"/>
    <x v="136"/>
    <n v="63"/>
    <x v="2"/>
    <x v="6"/>
    <x v="116"/>
    <n v="3"/>
    <x v="0"/>
    <s v="EFT"/>
    <s v="In Store"/>
    <s v="No"/>
    <s v="Easy online ordering"/>
    <x v="2"/>
    <x v="0"/>
    <x v="0"/>
    <x v="0"/>
    <n v="11052.57"/>
    <x v="6"/>
    <s v="Gauteng Region"/>
    <s v="High"/>
    <s v="September"/>
    <s v="Q3"/>
    <s v="Yes"/>
    <n v="0"/>
    <n v="1657.8854999999999"/>
    <n v="12710.455499999998"/>
  </r>
  <r>
    <n v="7565"/>
    <s v="R07280"/>
    <x v="223"/>
    <n v="34"/>
    <x v="0"/>
    <x v="1"/>
    <x v="109"/>
    <n v="1"/>
    <x v="1"/>
    <s v="Debit Card"/>
    <s v="Click &amp; Collect"/>
    <s v="No"/>
    <s v="Easy online ordering"/>
    <x v="3"/>
    <x v="0"/>
    <x v="0"/>
    <x v="1"/>
    <n v="470.6"/>
    <x v="4"/>
    <s v="Southern Region"/>
    <s v="Low"/>
    <s v="October"/>
    <s v="Q4"/>
    <s v="No"/>
    <n v="1"/>
    <n v="70.59"/>
    <n v="541.18999999999994"/>
  </r>
  <r>
    <n v="7566"/>
    <s v="R06166"/>
    <x v="158"/>
    <n v="35"/>
    <x v="0"/>
    <x v="3"/>
    <x v="41"/>
    <n v="5"/>
    <x v="1"/>
    <s v="Mobile Payment"/>
    <s v="Home Delivery"/>
    <s v="No"/>
    <s v="Customer support was excellent"/>
    <x v="1"/>
    <x v="0"/>
    <x v="1"/>
    <x v="3"/>
    <n v="13261"/>
    <x v="6"/>
    <s v="Central Region"/>
    <s v="High"/>
    <s v="November"/>
    <s v="Q4"/>
    <s v="Yes"/>
    <n v="1"/>
    <n v="1989.1499999999999"/>
    <n v="15250.15"/>
  </r>
  <r>
    <n v="7567"/>
    <s v="R01538"/>
    <x v="436"/>
    <n v="63"/>
    <x v="2"/>
    <x v="0"/>
    <x v="108"/>
    <n v="1"/>
    <x v="1"/>
    <s v="Mobile Payment"/>
    <s v="Home Delivery"/>
    <s v="Yes"/>
    <s v="Arrived damaged"/>
    <x v="3"/>
    <x v="1"/>
    <x v="1"/>
    <x v="0"/>
    <n v="880.49"/>
    <x v="5"/>
    <s v="Northern Region"/>
    <s v="Medium"/>
    <s v="January"/>
    <s v="Q1"/>
    <s v="No"/>
    <n v="1"/>
    <n v="132.0735"/>
    <n v="1012.5635"/>
  </r>
  <r>
    <n v="7568"/>
    <s v="R03589"/>
    <x v="155"/>
    <n v="65"/>
    <x v="0"/>
    <x v="0"/>
    <x v="70"/>
    <n v="3"/>
    <x v="0"/>
    <s v="Cash"/>
    <s v="Home Delivery"/>
    <s v="Yes"/>
    <s v="Easy online ordering"/>
    <x v="2"/>
    <x v="0"/>
    <x v="0"/>
    <x v="5"/>
    <n v="605.1"/>
    <x v="8"/>
    <s v="Northern Region"/>
    <s v="Medium"/>
    <s v="June"/>
    <s v="Q2"/>
    <s v="No"/>
    <n v="0"/>
    <n v="90.765000000000001"/>
    <n v="695.86500000000001"/>
  </r>
  <r>
    <n v="7569"/>
    <s v="R07662"/>
    <x v="239"/>
    <n v="53"/>
    <x v="2"/>
    <x v="6"/>
    <x v="87"/>
    <n v="4"/>
    <x v="0"/>
    <s v="Mobile Payment"/>
    <s v="Click &amp; Collect"/>
    <s v="No"/>
    <s v="Average quality"/>
    <x v="4"/>
    <x v="2"/>
    <x v="0"/>
    <x v="4"/>
    <n v="828.82"/>
    <x v="5"/>
    <s v="Gauteng Region"/>
    <s v="Medium"/>
    <s v="June"/>
    <s v="Q2"/>
    <s v="No"/>
    <n v="0"/>
    <n v="124.32300000000001"/>
    <n v="953.14300000000003"/>
  </r>
  <r>
    <n v="7570"/>
    <s v="R06986"/>
    <x v="719"/>
    <n v="80"/>
    <x v="0"/>
    <x v="8"/>
    <x v="68"/>
    <n v="2"/>
    <x v="0"/>
    <s v="Credit Card"/>
    <s v="Home Delivery"/>
    <s v="Yes"/>
    <s v="Delivery delayed"/>
    <x v="0"/>
    <x v="1"/>
    <x v="1"/>
    <x v="5"/>
    <n v="6698.54"/>
    <x v="6"/>
    <s v="Eastern Region"/>
    <s v="High"/>
    <s v="April"/>
    <s v="Q2"/>
    <s v="Yes"/>
    <n v="0"/>
    <n v="1004.7809999999999"/>
    <n v="7703.320999999999"/>
  </r>
  <r>
    <n v="7571"/>
    <s v="R03649"/>
    <x v="137"/>
    <n v="18"/>
    <x v="1"/>
    <x v="1"/>
    <x v="56"/>
    <n v="1"/>
    <x v="0"/>
    <s v="Credit Card"/>
    <s v="Click &amp; Collect"/>
    <s v="No"/>
    <s v="Instructions unclear"/>
    <x v="3"/>
    <x v="2"/>
    <x v="0"/>
    <x v="2"/>
    <n v="306.57"/>
    <x v="4"/>
    <s v="Southern Region"/>
    <s v="Low"/>
    <s v="February"/>
    <s v="Q1"/>
    <s v="No"/>
    <n v="0"/>
    <n v="45.985499999999995"/>
    <n v="352.55549999999994"/>
  </r>
  <r>
    <n v="7572"/>
    <s v="R02658"/>
    <x v="405"/>
    <n v="33"/>
    <x v="0"/>
    <x v="5"/>
    <x v="43"/>
    <n v="4"/>
    <x v="1"/>
    <s v="Mobile Payment"/>
    <s v="Home Delivery"/>
    <s v="No"/>
    <s v="Poor packaging"/>
    <x v="4"/>
    <x v="1"/>
    <x v="0"/>
    <x v="1"/>
    <n v="755.66"/>
    <x v="7"/>
    <s v="Western Region"/>
    <s v="Medium"/>
    <s v="January"/>
    <s v="Q1"/>
    <s v="No"/>
    <n v="1"/>
    <n v="113.34899999999999"/>
    <n v="869.0089999999999"/>
  </r>
  <r>
    <n v="7574"/>
    <s v="R01518"/>
    <x v="474"/>
    <n v="38"/>
    <x v="0"/>
    <x v="8"/>
    <x v="97"/>
    <n v="5"/>
    <x v="0"/>
    <s v="Credit Card"/>
    <s v="Home Delivery"/>
    <s v="Yes"/>
    <s v="Item missing accessories"/>
    <x v="1"/>
    <x v="1"/>
    <x v="0"/>
    <x v="3"/>
    <n v="2906.97"/>
    <x v="7"/>
    <s v="Eastern Region"/>
    <s v="Medium"/>
    <s v="November"/>
    <s v="Q4"/>
    <s v="No"/>
    <n v="0"/>
    <n v="436.04549999999995"/>
    <n v="3343.0154999999995"/>
  </r>
  <r>
    <n v="7575"/>
    <s v="R05062"/>
    <x v="436"/>
    <n v="44"/>
    <x v="1"/>
    <x v="2"/>
    <x v="75"/>
    <n v="1"/>
    <x v="0"/>
    <s v="Debit Card"/>
    <s v="Home Delivery"/>
    <s v="No"/>
    <s v="Excellent value"/>
    <x v="3"/>
    <x v="0"/>
    <x v="0"/>
    <x v="3"/>
    <n v="4841.7700000000004"/>
    <x v="7"/>
    <s v="Northern Region"/>
    <s v="Medium"/>
    <s v="January"/>
    <s v="Q1"/>
    <s v="No"/>
    <n v="0"/>
    <n v="726.26550000000009"/>
    <n v="5568.0355"/>
  </r>
  <r>
    <n v="7576"/>
    <s v="R09491"/>
    <x v="502"/>
    <n v="49"/>
    <x v="1"/>
    <x v="4"/>
    <x v="40"/>
    <n v="3"/>
    <x v="1"/>
    <s v="Credit Card"/>
    <s v="In Store"/>
    <s v="Yes"/>
    <s v="Average quality"/>
    <x v="2"/>
    <x v="2"/>
    <x v="1"/>
    <x v="4"/>
    <n v="1619.07"/>
    <x v="7"/>
    <s v="Central Region"/>
    <s v="Medium"/>
    <s v="October"/>
    <s v="Q4"/>
    <s v="No"/>
    <n v="1"/>
    <n v="242.86049999999997"/>
    <n v="1861.9304999999997"/>
  </r>
  <r>
    <n v="7579"/>
    <s v="R03670"/>
    <x v="582"/>
    <n v="21"/>
    <x v="2"/>
    <x v="7"/>
    <x v="79"/>
    <n v="2"/>
    <x v="0"/>
    <s v="Mobile Payment"/>
    <s v="In Store"/>
    <s v="No"/>
    <s v="Looks premium"/>
    <x v="0"/>
    <x v="0"/>
    <x v="0"/>
    <x v="2"/>
    <n v="283.57"/>
    <x v="0"/>
    <s v="Western Region"/>
    <s v="Low"/>
    <s v="July"/>
    <s v="Q3"/>
    <s v="No"/>
    <n v="0"/>
    <n v="42.535499999999999"/>
    <n v="326.10549999999995"/>
  </r>
  <r>
    <n v="7580"/>
    <s v="R06567"/>
    <x v="424"/>
    <n v="67"/>
    <x v="1"/>
    <x v="4"/>
    <x v="56"/>
    <n v="2"/>
    <x v="0"/>
    <s v="Credit Card"/>
    <s v="In Store"/>
    <s v="Yes"/>
    <s v="Item missing accessories"/>
    <x v="0"/>
    <x v="1"/>
    <x v="1"/>
    <x v="5"/>
    <n v="306.57"/>
    <x v="4"/>
    <s v="Central Region"/>
    <s v="Low"/>
    <s v="November"/>
    <s v="Q4"/>
    <s v="No"/>
    <n v="0"/>
    <n v="45.985499999999995"/>
    <n v="352.55549999999994"/>
  </r>
  <r>
    <n v="7582"/>
    <s v="R02091"/>
    <x v="671"/>
    <n v="73"/>
    <x v="1"/>
    <x v="5"/>
    <x v="61"/>
    <n v="1"/>
    <x v="0"/>
    <s v="Credit Card"/>
    <s v="Home Delivery"/>
    <s v="No"/>
    <s v="Exactly as advertised"/>
    <x v="3"/>
    <x v="0"/>
    <x v="0"/>
    <x v="5"/>
    <n v="768.34"/>
    <x v="7"/>
    <s v="Western Region"/>
    <s v="Medium"/>
    <s v="June"/>
    <s v="Q2"/>
    <s v="No"/>
    <n v="0"/>
    <n v="115.251"/>
    <n v="883.59100000000001"/>
  </r>
  <r>
    <n v="7583"/>
    <s v="R07098"/>
    <x v="484"/>
    <n v="28"/>
    <x v="0"/>
    <x v="8"/>
    <x v="31"/>
    <n v="4"/>
    <x v="1"/>
    <s v="Mobile Payment"/>
    <s v="Click &amp; Collect"/>
    <s v="Yes"/>
    <s v="Delivery delayed"/>
    <x v="4"/>
    <x v="1"/>
    <x v="0"/>
    <x v="1"/>
    <n v="294.33"/>
    <x v="4"/>
    <s v="Eastern Region"/>
    <s v="Low"/>
    <s v="December"/>
    <s v="Q4"/>
    <s v="No"/>
    <n v="1"/>
    <n v="44.149499999999996"/>
    <n v="338.47949999999997"/>
  </r>
  <r>
    <n v="7584"/>
    <s v="R06172"/>
    <x v="354"/>
    <n v="71"/>
    <x v="0"/>
    <x v="8"/>
    <x v="18"/>
    <n v="1"/>
    <x v="0"/>
    <s v="Mobile Payment"/>
    <s v="In Store"/>
    <s v="Yes"/>
    <m/>
    <x v="3"/>
    <x v="3"/>
    <x v="2"/>
    <x v="5"/>
    <n v="1712.08"/>
    <x v="7"/>
    <s v="Eastern Region"/>
    <s v="Medium"/>
    <s v="May"/>
    <s v="Q2"/>
    <s v="No"/>
    <n v="0"/>
    <n v="256.81199999999995"/>
    <n v="1968.8919999999998"/>
  </r>
  <r>
    <n v="7585"/>
    <s v="R07522"/>
    <x v="300"/>
    <n v="52"/>
    <x v="2"/>
    <x v="8"/>
    <x v="69"/>
    <n v="4"/>
    <x v="1"/>
    <s v="EFT"/>
    <s v="Home Delivery"/>
    <s v="No"/>
    <s v="Looks premium"/>
    <x v="4"/>
    <x v="0"/>
    <x v="1"/>
    <x v="4"/>
    <n v="1907.49"/>
    <x v="0"/>
    <s v="Eastern Region"/>
    <s v="Medium"/>
    <s v="November"/>
    <s v="Q4"/>
    <s v="No"/>
    <n v="1"/>
    <n v="286.12349999999998"/>
    <n v="2193.6134999999999"/>
  </r>
  <r>
    <n v="7586"/>
    <s v="R00573"/>
    <x v="54"/>
    <n v="70"/>
    <x v="2"/>
    <x v="8"/>
    <x v="80"/>
    <n v="4"/>
    <x v="1"/>
    <s v="Mobile Payment"/>
    <s v="Click &amp; Collect"/>
    <s v="No"/>
    <s v="Fantastic experience"/>
    <x v="4"/>
    <x v="0"/>
    <x v="1"/>
    <x v="5"/>
    <n v="10347.709999999999"/>
    <x v="5"/>
    <s v="Eastern Region"/>
    <s v="High"/>
    <s v="April"/>
    <s v="Q2"/>
    <s v="Yes"/>
    <n v="1"/>
    <n v="1552.1564999999998"/>
    <n v="11899.866499999998"/>
  </r>
  <r>
    <n v="7587"/>
    <s v="R09703"/>
    <x v="656"/>
    <n v="30"/>
    <x v="1"/>
    <x v="3"/>
    <x v="66"/>
    <n v="2"/>
    <x v="1"/>
    <s v="Debit Card"/>
    <s v="Click &amp; Collect"/>
    <s v="Yes"/>
    <s v="Product was disappointing"/>
    <x v="0"/>
    <x v="1"/>
    <x v="1"/>
    <x v="1"/>
    <n v="759.97"/>
    <x v="8"/>
    <s v="Central Region"/>
    <s v="Medium"/>
    <s v="September"/>
    <s v="Q3"/>
    <s v="No"/>
    <n v="1"/>
    <n v="113.99550000000001"/>
    <n v="873.96550000000002"/>
  </r>
  <r>
    <n v="7588"/>
    <s v="R04689"/>
    <x v="349"/>
    <n v="18"/>
    <x v="2"/>
    <x v="0"/>
    <x v="43"/>
    <n v="5"/>
    <x v="1"/>
    <s v="Credit Card"/>
    <s v="Home Delivery"/>
    <s v="No"/>
    <s v="Worth the money"/>
    <x v="1"/>
    <x v="0"/>
    <x v="1"/>
    <x v="2"/>
    <n v="755.66"/>
    <x v="7"/>
    <s v="Northern Region"/>
    <s v="Medium"/>
    <s v="January"/>
    <s v="Q1"/>
    <s v="No"/>
    <n v="1"/>
    <n v="113.34899999999999"/>
    <n v="869.0089999999999"/>
  </r>
  <r>
    <n v="7589"/>
    <s v="R09215"/>
    <x v="401"/>
    <n v="73"/>
    <x v="2"/>
    <x v="7"/>
    <x v="110"/>
    <n v="4"/>
    <x v="1"/>
    <s v="Debit Card"/>
    <s v="Home Delivery"/>
    <s v="Yes"/>
    <m/>
    <x v="4"/>
    <x v="3"/>
    <x v="2"/>
    <x v="5"/>
    <n v="2216.12"/>
    <x v="1"/>
    <s v="Western Region"/>
    <s v="Medium"/>
    <s v="September"/>
    <s v="Q3"/>
    <s v="No"/>
    <n v="1"/>
    <n v="332.41799999999995"/>
    <n v="2548.5379999999996"/>
  </r>
  <r>
    <n v="7590"/>
    <s v="R03063"/>
    <x v="480"/>
    <n v="29"/>
    <x v="1"/>
    <x v="1"/>
    <x v="66"/>
    <n v="4"/>
    <x v="0"/>
    <s v="Cash"/>
    <s v="Click &amp; Collect"/>
    <s v="Yes"/>
    <s v="Delivery delayed"/>
    <x v="4"/>
    <x v="1"/>
    <x v="0"/>
    <x v="1"/>
    <n v="759.97"/>
    <x v="8"/>
    <s v="Southern Region"/>
    <s v="Medium"/>
    <s v="December"/>
    <s v="Q4"/>
    <s v="No"/>
    <n v="0"/>
    <n v="113.99550000000001"/>
    <n v="873.96550000000002"/>
  </r>
  <r>
    <n v="7591"/>
    <s v="R07982"/>
    <x v="505"/>
    <n v="79"/>
    <x v="0"/>
    <x v="3"/>
    <x v="93"/>
    <n v="5"/>
    <x v="1"/>
    <s v="Mobile Payment"/>
    <s v="Home Delivery"/>
    <s v="Yes"/>
    <m/>
    <x v="1"/>
    <x v="3"/>
    <x v="2"/>
    <x v="5"/>
    <n v="34.200000000000003"/>
    <x v="3"/>
    <s v="Central Region"/>
    <s v="Low"/>
    <s v="January"/>
    <s v="Q1"/>
    <s v="No"/>
    <n v="1"/>
    <n v="5.13"/>
    <n v="39.33"/>
  </r>
  <r>
    <n v="7592"/>
    <s v="R06471"/>
    <x v="206"/>
    <n v="30"/>
    <x v="0"/>
    <x v="5"/>
    <x v="6"/>
    <n v="5"/>
    <x v="0"/>
    <s v="Mobile Payment"/>
    <s v="Click &amp; Collect"/>
    <s v="No"/>
    <s v="Easy to assemble"/>
    <x v="1"/>
    <x v="0"/>
    <x v="1"/>
    <x v="1"/>
    <n v="409.06"/>
    <x v="5"/>
    <s v="Western Region"/>
    <s v="Low"/>
    <s v="February"/>
    <s v="Q1"/>
    <s v="No"/>
    <n v="0"/>
    <n v="61.358999999999995"/>
    <n v="470.41899999999998"/>
  </r>
  <r>
    <n v="7593"/>
    <s v="R07161"/>
    <x v="102"/>
    <n v="55"/>
    <x v="0"/>
    <x v="4"/>
    <x v="14"/>
    <n v="2"/>
    <x v="0"/>
    <s v="Mobile Payment"/>
    <s v="Home Delivery"/>
    <s v="Yes"/>
    <m/>
    <x v="0"/>
    <x v="3"/>
    <x v="2"/>
    <x v="0"/>
    <n v="1440.59"/>
    <x v="1"/>
    <s v="Central Region"/>
    <s v="Medium"/>
    <s v="October"/>
    <s v="Q4"/>
    <s v="No"/>
    <n v="0"/>
    <n v="216.08849999999998"/>
    <n v="1656.6784999999998"/>
  </r>
  <r>
    <n v="7594"/>
    <s v="R06634"/>
    <x v="253"/>
    <n v="55"/>
    <x v="1"/>
    <x v="8"/>
    <x v="36"/>
    <n v="3"/>
    <x v="0"/>
    <s v="Mobile Payment"/>
    <s v="Click &amp; Collect"/>
    <s v="No"/>
    <s v="Highly recommend"/>
    <x v="2"/>
    <x v="0"/>
    <x v="0"/>
    <x v="0"/>
    <n v="13056.99"/>
    <x v="6"/>
    <s v="Eastern Region"/>
    <s v="High"/>
    <s v="September"/>
    <s v="Q3"/>
    <s v="Yes"/>
    <n v="0"/>
    <n v="1958.5484999999999"/>
    <n v="15015.538499999999"/>
  </r>
  <r>
    <n v="7595"/>
    <s v="R08622"/>
    <x v="695"/>
    <n v="63"/>
    <x v="2"/>
    <x v="4"/>
    <x v="24"/>
    <n v="4"/>
    <x v="1"/>
    <s v="Credit Card"/>
    <s v="In Store"/>
    <s v="No"/>
    <s v="Exactly as advertised"/>
    <x v="4"/>
    <x v="0"/>
    <x v="1"/>
    <x v="0"/>
    <n v="44114.21"/>
    <x v="6"/>
    <s v="Central Region"/>
    <s v="High"/>
    <s v="July"/>
    <s v="Q3"/>
    <s v="Yes"/>
    <n v="1"/>
    <n v="6617.1314999999995"/>
    <n v="50731.341499999995"/>
  </r>
  <r>
    <n v="7596"/>
    <s v="R08182"/>
    <x v="131"/>
    <n v="28"/>
    <x v="1"/>
    <x v="5"/>
    <x v="50"/>
    <n v="4"/>
    <x v="1"/>
    <s v="Mobile Payment"/>
    <s v="Home Delivery"/>
    <s v="Yes"/>
    <s v="Helpful staff"/>
    <x v="4"/>
    <x v="0"/>
    <x v="1"/>
    <x v="1"/>
    <n v="929.55"/>
    <x v="0"/>
    <s v="Western Region"/>
    <s v="Medium"/>
    <s v="October"/>
    <s v="Q4"/>
    <s v="No"/>
    <n v="1"/>
    <n v="139.43249999999998"/>
    <n v="1068.9824999999998"/>
  </r>
  <r>
    <n v="7597"/>
    <s v="R07346"/>
    <x v="48"/>
    <n v="62"/>
    <x v="0"/>
    <x v="7"/>
    <x v="101"/>
    <n v="5"/>
    <x v="0"/>
    <s v="Credit Card"/>
    <s v="In Store"/>
    <s v="Yes"/>
    <s v="Packaging could improve"/>
    <x v="1"/>
    <x v="2"/>
    <x v="0"/>
    <x v="0"/>
    <n v="886.51"/>
    <x v="1"/>
    <s v="Western Region"/>
    <s v="Medium"/>
    <s v="July"/>
    <s v="Q3"/>
    <s v="No"/>
    <n v="0"/>
    <n v="132.97649999999999"/>
    <n v="1019.4864999999999"/>
  </r>
  <r>
    <n v="7598"/>
    <s v="R06305"/>
    <x v="495"/>
    <n v="78"/>
    <x v="2"/>
    <x v="4"/>
    <x v="39"/>
    <n v="1"/>
    <x v="0"/>
    <s v="Debit Card"/>
    <s v="In Store"/>
    <s v="Yes"/>
    <s v="Average quality"/>
    <x v="3"/>
    <x v="2"/>
    <x v="0"/>
    <x v="5"/>
    <n v="24904.86"/>
    <x v="6"/>
    <s v="Central Region"/>
    <s v="High"/>
    <s v="July"/>
    <s v="Q3"/>
    <s v="Yes"/>
    <n v="0"/>
    <n v="3735.7289999999998"/>
    <n v="28640.589"/>
  </r>
  <r>
    <n v="7599"/>
    <s v="R09922"/>
    <x v="389"/>
    <n v="76"/>
    <x v="1"/>
    <x v="7"/>
    <x v="37"/>
    <n v="1"/>
    <x v="0"/>
    <s v="EFT"/>
    <s v="Click &amp; Collect"/>
    <s v="Yes"/>
    <s v="Product was disappointing"/>
    <x v="3"/>
    <x v="1"/>
    <x v="1"/>
    <x v="5"/>
    <n v="54.82"/>
    <x v="3"/>
    <s v="Western Region"/>
    <s v="Low"/>
    <s v="May"/>
    <s v="Q2"/>
    <s v="No"/>
    <n v="0"/>
    <n v="8.222999999999999"/>
    <n v="63.042999999999992"/>
  </r>
  <r>
    <n v="7601"/>
    <s v="R09748"/>
    <x v="373"/>
    <n v="54"/>
    <x v="1"/>
    <x v="5"/>
    <x v="121"/>
    <n v="3"/>
    <x v="0"/>
    <s v="Cash"/>
    <s v="Home Delivery"/>
    <s v="No"/>
    <s v="Product was disappointing"/>
    <x v="2"/>
    <x v="1"/>
    <x v="0"/>
    <x v="4"/>
    <n v="85.25"/>
    <x v="1"/>
    <s v="Western Region"/>
    <s v="Low"/>
    <s v="March"/>
    <s v="Q1"/>
    <s v="No"/>
    <n v="0"/>
    <n v="12.7875"/>
    <n v="98.037499999999994"/>
  </r>
  <r>
    <n v="7602"/>
    <s v="R04480"/>
    <x v="271"/>
    <n v="46"/>
    <x v="1"/>
    <x v="2"/>
    <x v="114"/>
    <n v="5"/>
    <x v="0"/>
    <s v="Credit Card"/>
    <s v="In Store"/>
    <s v="No"/>
    <s v="Excellent value"/>
    <x v="1"/>
    <x v="0"/>
    <x v="1"/>
    <x v="4"/>
    <n v="338.79"/>
    <x v="0"/>
    <s v="Northern Region"/>
    <s v="Low"/>
    <s v="January"/>
    <s v="Q1"/>
    <s v="No"/>
    <n v="0"/>
    <n v="50.8185"/>
    <n v="389.60849999999999"/>
  </r>
  <r>
    <n v="7604"/>
    <s v="R00371"/>
    <x v="183"/>
    <n v="57"/>
    <x v="1"/>
    <x v="1"/>
    <x v="44"/>
    <n v="1"/>
    <x v="1"/>
    <s v="Cash"/>
    <s v="Click &amp; Collect"/>
    <s v="No"/>
    <s v="Easy online ordering"/>
    <x v="3"/>
    <x v="0"/>
    <x v="0"/>
    <x v="0"/>
    <n v="2849.09"/>
    <x v="7"/>
    <s v="Southern Region"/>
    <s v="Medium"/>
    <s v="July"/>
    <s v="Q3"/>
    <s v="No"/>
    <n v="1"/>
    <n v="427.36349999999999"/>
    <n v="3276.4535000000001"/>
  </r>
  <r>
    <n v="7607"/>
    <s v="R07128"/>
    <x v="454"/>
    <n v="46"/>
    <x v="0"/>
    <x v="0"/>
    <x v="62"/>
    <n v="4"/>
    <x v="1"/>
    <s v="Mobile Payment"/>
    <s v="In Store"/>
    <s v="Yes"/>
    <m/>
    <x v="4"/>
    <x v="3"/>
    <x v="2"/>
    <x v="4"/>
    <n v="2951.61"/>
    <x v="1"/>
    <s v="Northern Region"/>
    <s v="Medium"/>
    <s v="April"/>
    <s v="Q2"/>
    <s v="No"/>
    <n v="1"/>
    <n v="442.74150000000003"/>
    <n v="3394.3514999999998"/>
  </r>
  <r>
    <n v="7608"/>
    <s v="R01754"/>
    <x v="503"/>
    <n v="42"/>
    <x v="0"/>
    <x v="7"/>
    <x v="17"/>
    <n v="3"/>
    <x v="1"/>
    <s v="EFT"/>
    <s v="Home Delivery"/>
    <s v="Yes"/>
    <s v="Product exceeded expectations"/>
    <x v="2"/>
    <x v="0"/>
    <x v="0"/>
    <x v="3"/>
    <n v="471.63"/>
    <x v="1"/>
    <s v="Western Region"/>
    <s v="Low"/>
    <s v="February"/>
    <s v="Q1"/>
    <s v="No"/>
    <n v="1"/>
    <n v="70.744500000000002"/>
    <n v="542.3744999999999"/>
  </r>
  <r>
    <n v="7612"/>
    <s v="R05202"/>
    <x v="106"/>
    <n v="48"/>
    <x v="1"/>
    <x v="5"/>
    <x v="78"/>
    <n v="2"/>
    <x v="1"/>
    <s v="Credit Card"/>
    <s v="In Store"/>
    <s v="No"/>
    <s v="Worth the money"/>
    <x v="0"/>
    <x v="0"/>
    <x v="0"/>
    <x v="4"/>
    <n v="954.6"/>
    <x v="8"/>
    <s v="Western Region"/>
    <s v="Medium"/>
    <s v="August"/>
    <s v="Q3"/>
    <s v="No"/>
    <n v="1"/>
    <n v="143.19"/>
    <n v="1097.79"/>
  </r>
  <r>
    <n v="7614"/>
    <s v="R02362"/>
    <x v="414"/>
    <n v="24"/>
    <x v="1"/>
    <x v="7"/>
    <x v="123"/>
    <n v="5"/>
    <x v="1"/>
    <s v="Cash"/>
    <s v="Click &amp; Collect"/>
    <s v="No"/>
    <s v="Very comfortable"/>
    <x v="1"/>
    <x v="0"/>
    <x v="1"/>
    <x v="2"/>
    <n v="2977.47"/>
    <x v="7"/>
    <s v="Western Region"/>
    <s v="Medium"/>
    <s v="May"/>
    <s v="Q2"/>
    <s v="No"/>
    <n v="1"/>
    <n v="446.62049999999994"/>
    <n v="3424.0904999999993"/>
  </r>
  <r>
    <n v="7615"/>
    <s v="R04261"/>
    <x v="564"/>
    <n v="70"/>
    <x v="0"/>
    <x v="1"/>
    <x v="46"/>
    <n v="1"/>
    <x v="0"/>
    <s v="Credit Card"/>
    <s v="In Store"/>
    <s v="Yes"/>
    <s v="Poor packaging"/>
    <x v="3"/>
    <x v="1"/>
    <x v="1"/>
    <x v="5"/>
    <n v="3755.73"/>
    <x v="2"/>
    <s v="Southern Region"/>
    <s v="Medium"/>
    <s v="May"/>
    <s v="Q2"/>
    <s v="No"/>
    <n v="0"/>
    <n v="563.35950000000003"/>
    <n v="4319.0895"/>
  </r>
  <r>
    <n v="7617"/>
    <s v="R06286"/>
    <x v="426"/>
    <n v="62"/>
    <x v="1"/>
    <x v="6"/>
    <x v="82"/>
    <n v="1"/>
    <x v="0"/>
    <s v="Mobile Payment"/>
    <s v="Click &amp; Collect"/>
    <s v="Yes"/>
    <s v="Helpful staff"/>
    <x v="3"/>
    <x v="0"/>
    <x v="0"/>
    <x v="0"/>
    <n v="463.48"/>
    <x v="6"/>
    <s v="Gauteng Region"/>
    <s v="Low"/>
    <s v="August"/>
    <s v="Q3"/>
    <s v="No"/>
    <n v="0"/>
    <n v="69.522000000000006"/>
    <n v="533.00199999999995"/>
  </r>
  <r>
    <n v="7619"/>
    <s v="R07848"/>
    <x v="229"/>
    <n v="29"/>
    <x v="2"/>
    <x v="1"/>
    <x v="76"/>
    <n v="3"/>
    <x v="0"/>
    <s v="Mobile Payment"/>
    <s v="Home Delivery"/>
    <s v="No"/>
    <s v="Product was disappointing"/>
    <x v="2"/>
    <x v="1"/>
    <x v="0"/>
    <x v="1"/>
    <n v="824.74"/>
    <x v="8"/>
    <s v="Southern Region"/>
    <s v="Medium"/>
    <s v="November"/>
    <s v="Q4"/>
    <s v="No"/>
    <n v="0"/>
    <n v="123.711"/>
    <n v="948.45099999999991"/>
  </r>
  <r>
    <n v="7620"/>
    <s v="R09607"/>
    <x v="464"/>
    <n v="72"/>
    <x v="0"/>
    <x v="5"/>
    <x v="26"/>
    <n v="2"/>
    <x v="1"/>
    <s v="Mobile Payment"/>
    <s v="Home Delivery"/>
    <s v="Yes"/>
    <s v="Easy online ordering"/>
    <x v="0"/>
    <x v="0"/>
    <x v="0"/>
    <x v="5"/>
    <n v="27815.439999999999"/>
    <x v="6"/>
    <s v="Western Region"/>
    <s v="High"/>
    <s v="March"/>
    <s v="Q1"/>
    <s v="Yes"/>
    <n v="1"/>
    <n v="4172.3159999999998"/>
    <n v="31987.755999999998"/>
  </r>
  <r>
    <n v="7621"/>
    <s v="R03738"/>
    <x v="676"/>
    <n v="70"/>
    <x v="1"/>
    <x v="1"/>
    <x v="37"/>
    <n v="3"/>
    <x v="0"/>
    <s v="Credit Card"/>
    <s v="In Store"/>
    <s v="No"/>
    <s v="Exactly as advertised"/>
    <x v="2"/>
    <x v="0"/>
    <x v="0"/>
    <x v="5"/>
    <n v="54.82"/>
    <x v="3"/>
    <s v="Southern Region"/>
    <s v="Low"/>
    <s v="October"/>
    <s v="Q4"/>
    <s v="No"/>
    <n v="0"/>
    <n v="8.222999999999999"/>
    <n v="63.042999999999992"/>
  </r>
  <r>
    <n v="7622"/>
    <s v="R07767"/>
    <x v="22"/>
    <m/>
    <x v="0"/>
    <x v="3"/>
    <x v="39"/>
    <n v="2"/>
    <x v="1"/>
    <s v="Mobile Payment"/>
    <s v="In Store"/>
    <s v="No"/>
    <s v="Would definitely buy again"/>
    <x v="0"/>
    <x v="0"/>
    <x v="0"/>
    <x v="6"/>
    <n v="24904.86"/>
    <x v="6"/>
    <s v="Central Region"/>
    <s v="High"/>
    <s v="February"/>
    <s v="Q1"/>
    <s v="Yes"/>
    <n v="1"/>
    <n v="3735.7289999999998"/>
    <n v="28640.589"/>
  </r>
  <r>
    <n v="7623"/>
    <s v="R08694"/>
    <x v="161"/>
    <n v="47"/>
    <x v="1"/>
    <x v="7"/>
    <x v="87"/>
    <n v="4"/>
    <x v="0"/>
    <s v="Mobile Payment"/>
    <s v="In Store"/>
    <s v="Yes"/>
    <s v="Poor packaging"/>
    <x v="4"/>
    <x v="1"/>
    <x v="0"/>
    <x v="4"/>
    <n v="828.82"/>
    <x v="5"/>
    <s v="Western Region"/>
    <s v="Medium"/>
    <s v="March"/>
    <s v="Q1"/>
    <s v="No"/>
    <n v="0"/>
    <n v="124.32300000000001"/>
    <n v="953.14300000000003"/>
  </r>
  <r>
    <n v="7624"/>
    <s v="R09067"/>
    <x v="273"/>
    <n v="63"/>
    <x v="0"/>
    <x v="7"/>
    <x v="106"/>
    <n v="1"/>
    <x v="1"/>
    <s v="Credit Card"/>
    <s v="Home Delivery"/>
    <s v="No"/>
    <s v="Item missing accessories"/>
    <x v="3"/>
    <x v="1"/>
    <x v="1"/>
    <x v="0"/>
    <n v="74.72"/>
    <x v="3"/>
    <s v="Western Region"/>
    <s v="Low"/>
    <s v="July"/>
    <s v="Q3"/>
    <s v="No"/>
    <n v="1"/>
    <n v="11.208"/>
    <n v="85.927999999999997"/>
  </r>
  <r>
    <n v="7625"/>
    <s v="R08451"/>
    <x v="629"/>
    <n v="27"/>
    <x v="2"/>
    <x v="1"/>
    <x v="7"/>
    <n v="2"/>
    <x v="0"/>
    <s v="Mobile Payment"/>
    <s v="Click &amp; Collect"/>
    <s v="No"/>
    <s v="Item missing accessories"/>
    <x v="0"/>
    <x v="1"/>
    <x v="1"/>
    <x v="1"/>
    <n v="1370.56"/>
    <x v="6"/>
    <s v="Southern Region"/>
    <s v="Medium"/>
    <s v="August"/>
    <s v="Q3"/>
    <s v="No"/>
    <n v="0"/>
    <n v="205.58399999999997"/>
    <n v="1576.1439999999998"/>
  </r>
  <r>
    <n v="7626"/>
    <s v="R05592"/>
    <x v="327"/>
    <n v="28"/>
    <x v="1"/>
    <x v="3"/>
    <x v="65"/>
    <n v="4"/>
    <x v="1"/>
    <s v="Cash"/>
    <s v="Home Delivery"/>
    <s v="No"/>
    <s v="Instructions unclear"/>
    <x v="4"/>
    <x v="2"/>
    <x v="0"/>
    <x v="1"/>
    <n v="45.96"/>
    <x v="3"/>
    <s v="Central Region"/>
    <s v="Low"/>
    <s v="July"/>
    <s v="Q3"/>
    <s v="No"/>
    <n v="1"/>
    <n v="6.8940000000000001"/>
    <n v="52.853999999999999"/>
  </r>
  <r>
    <n v="7627"/>
    <s v="R01172"/>
    <x v="426"/>
    <n v="67"/>
    <x v="0"/>
    <x v="2"/>
    <x v="5"/>
    <n v="5"/>
    <x v="0"/>
    <s v="Cash"/>
    <s v="Home Delivery"/>
    <s v="Yes"/>
    <s v="Great customer service"/>
    <x v="1"/>
    <x v="0"/>
    <x v="1"/>
    <x v="5"/>
    <n v="1158.56"/>
    <x v="4"/>
    <s v="Northern Region"/>
    <s v="Medium"/>
    <s v="August"/>
    <s v="Q3"/>
    <s v="No"/>
    <n v="0"/>
    <n v="173.78399999999999"/>
    <n v="1332.3439999999998"/>
  </r>
  <r>
    <n v="7628"/>
    <s v="R07371"/>
    <x v="315"/>
    <n v="23"/>
    <x v="2"/>
    <x v="7"/>
    <x v="19"/>
    <n v="3"/>
    <x v="0"/>
    <s v="Debit Card"/>
    <s v="In Store"/>
    <s v="Yes"/>
    <s v="Average quality"/>
    <x v="2"/>
    <x v="2"/>
    <x v="1"/>
    <x v="2"/>
    <n v="343.42"/>
    <x v="3"/>
    <s v="Western Region"/>
    <s v="Low"/>
    <s v="June"/>
    <s v="Q2"/>
    <s v="No"/>
    <n v="0"/>
    <n v="51.512999999999998"/>
    <n v="394.93299999999999"/>
  </r>
  <r>
    <n v="7630"/>
    <s v="R01423"/>
    <x v="22"/>
    <n v="59"/>
    <x v="0"/>
    <x v="7"/>
    <x v="53"/>
    <n v="1"/>
    <x v="1"/>
    <s v="Cash"/>
    <s v="Home Delivery"/>
    <s v="Yes"/>
    <s v="Arrived damaged"/>
    <x v="3"/>
    <x v="1"/>
    <x v="1"/>
    <x v="0"/>
    <n v="22574.95"/>
    <x v="6"/>
    <s v="Western Region"/>
    <s v="High"/>
    <s v="February"/>
    <s v="Q1"/>
    <s v="Yes"/>
    <n v="1"/>
    <n v="3386.2424999999998"/>
    <n v="25961.192499999997"/>
  </r>
  <r>
    <n v="7631"/>
    <s v="R06783"/>
    <x v="315"/>
    <n v="57"/>
    <x v="0"/>
    <x v="0"/>
    <x v="55"/>
    <n v="1"/>
    <x v="1"/>
    <s v="Credit Card"/>
    <s v="In Store"/>
    <s v="No"/>
    <s v="Fits perfectly"/>
    <x v="3"/>
    <x v="0"/>
    <x v="0"/>
    <x v="0"/>
    <n v="324.35000000000002"/>
    <x v="8"/>
    <s v="Northern Region"/>
    <s v="Low"/>
    <s v="June"/>
    <s v="Q2"/>
    <s v="No"/>
    <n v="1"/>
    <n v="48.652500000000003"/>
    <n v="373.0025"/>
  </r>
  <r>
    <n v="7632"/>
    <s v="R09587"/>
    <x v="170"/>
    <n v="38"/>
    <x v="0"/>
    <x v="3"/>
    <x v="122"/>
    <n v="3"/>
    <x v="0"/>
    <s v="Credit Card"/>
    <s v="In Store"/>
    <s v="Yes"/>
    <s v="Long waiting time"/>
    <x v="2"/>
    <x v="1"/>
    <x v="0"/>
    <x v="3"/>
    <n v="412.16"/>
    <x v="8"/>
    <s v="Central Region"/>
    <s v="Low"/>
    <s v="August"/>
    <s v="Q3"/>
    <s v="No"/>
    <n v="0"/>
    <n v="61.823999999999998"/>
    <n v="473.98399999999998"/>
  </r>
  <r>
    <n v="7633"/>
    <s v="R08917"/>
    <x v="150"/>
    <n v="61"/>
    <x v="0"/>
    <x v="2"/>
    <x v="25"/>
    <n v="3"/>
    <x v="0"/>
    <s v="Credit Card"/>
    <s v="Home Delivery"/>
    <s v="No"/>
    <m/>
    <x v="2"/>
    <x v="3"/>
    <x v="2"/>
    <x v="0"/>
    <n v="4455.18"/>
    <x v="2"/>
    <s v="Northern Region"/>
    <s v="Medium"/>
    <s v="July"/>
    <s v="Q3"/>
    <s v="No"/>
    <n v="0"/>
    <n v="668.27700000000004"/>
    <n v="5123.4570000000003"/>
  </r>
  <r>
    <n v="7634"/>
    <s v="R06107"/>
    <x v="212"/>
    <n v="27"/>
    <x v="2"/>
    <x v="7"/>
    <x v="54"/>
    <n v="4"/>
    <x v="0"/>
    <s v="Cash"/>
    <s v="Click &amp; Collect"/>
    <s v="Yes"/>
    <s v="Average quality"/>
    <x v="4"/>
    <x v="2"/>
    <x v="0"/>
    <x v="1"/>
    <n v="1940.64"/>
    <x v="4"/>
    <s v="Western Region"/>
    <s v="Medium"/>
    <s v="July"/>
    <s v="Q3"/>
    <s v="No"/>
    <n v="0"/>
    <n v="291.096"/>
    <n v="2231.7359999999999"/>
  </r>
  <r>
    <n v="7636"/>
    <s v="R09019"/>
    <x v="186"/>
    <n v="56"/>
    <x v="2"/>
    <x v="2"/>
    <x v="101"/>
    <n v="5"/>
    <x v="0"/>
    <s v="Mobile Payment"/>
    <s v="Click &amp; Collect"/>
    <s v="Yes"/>
    <s v="Excellent value"/>
    <x v="1"/>
    <x v="0"/>
    <x v="1"/>
    <x v="0"/>
    <n v="886.51"/>
    <x v="1"/>
    <s v="Northern Region"/>
    <s v="Medium"/>
    <s v="December"/>
    <s v="Q4"/>
    <s v="No"/>
    <n v="0"/>
    <n v="132.97649999999999"/>
    <n v="1019.4864999999999"/>
  </r>
  <r>
    <n v="7637"/>
    <s v="R06340"/>
    <x v="104"/>
    <n v="53"/>
    <x v="2"/>
    <x v="0"/>
    <x v="27"/>
    <n v="2"/>
    <x v="1"/>
    <s v="Cash"/>
    <s v="Click &amp; Collect"/>
    <s v="No"/>
    <s v="Fits perfectly"/>
    <x v="0"/>
    <x v="0"/>
    <x v="0"/>
    <x v="4"/>
    <n v="14808.31"/>
    <x v="6"/>
    <s v="Northern Region"/>
    <s v="High"/>
    <s v="November"/>
    <s v="Q4"/>
    <s v="Yes"/>
    <n v="1"/>
    <n v="2221.2464999999997"/>
    <n v="17029.556499999999"/>
  </r>
  <r>
    <n v="7638"/>
    <s v="R09305"/>
    <x v="658"/>
    <n v="62"/>
    <x v="2"/>
    <x v="2"/>
    <x v="4"/>
    <n v="5"/>
    <x v="0"/>
    <s v="Mobile Payment"/>
    <s v="Click &amp; Collect"/>
    <s v="Yes"/>
    <s v="Long waiting time"/>
    <x v="1"/>
    <x v="1"/>
    <x v="0"/>
    <x v="0"/>
    <n v="1951.09"/>
    <x v="0"/>
    <s v="Northern Region"/>
    <s v="Medium"/>
    <s v="November"/>
    <s v="Q4"/>
    <s v="No"/>
    <n v="0"/>
    <n v="292.6635"/>
    <n v="2243.7534999999998"/>
  </r>
  <r>
    <n v="7640"/>
    <s v="R02298"/>
    <x v="56"/>
    <n v="44"/>
    <x v="2"/>
    <x v="5"/>
    <x v="54"/>
    <n v="5"/>
    <x v="0"/>
    <s v="EFT"/>
    <s v="Home Delivery"/>
    <s v="No"/>
    <s v="Excellent product"/>
    <x v="1"/>
    <x v="0"/>
    <x v="1"/>
    <x v="3"/>
    <n v="1940.64"/>
    <x v="4"/>
    <s v="Western Region"/>
    <s v="Medium"/>
    <s v="September"/>
    <s v="Q3"/>
    <s v="No"/>
    <n v="0"/>
    <n v="291.096"/>
    <n v="2231.7359999999999"/>
  </r>
  <r>
    <n v="7641"/>
    <s v="R02644"/>
    <x v="654"/>
    <n v="51"/>
    <x v="0"/>
    <x v="6"/>
    <x v="33"/>
    <n v="3"/>
    <x v="1"/>
    <s v="Mobile Payment"/>
    <s v="Click &amp; Collect"/>
    <s v="Yes"/>
    <s v="Customer support was excellent"/>
    <x v="2"/>
    <x v="0"/>
    <x v="0"/>
    <x v="4"/>
    <n v="440.87"/>
    <x v="7"/>
    <s v="Gauteng Region"/>
    <s v="Low"/>
    <s v="March"/>
    <s v="Q1"/>
    <s v="No"/>
    <n v="1"/>
    <n v="66.130499999999998"/>
    <n v="507.00049999999999"/>
  </r>
  <r>
    <n v="7642"/>
    <s v="R09949"/>
    <x v="255"/>
    <n v="79"/>
    <x v="0"/>
    <x v="1"/>
    <x v="94"/>
    <n v="2"/>
    <x v="1"/>
    <s v="Cash"/>
    <s v="In Store"/>
    <s v="Yes"/>
    <m/>
    <x v="0"/>
    <x v="3"/>
    <x v="2"/>
    <x v="5"/>
    <n v="1746.77"/>
    <x v="5"/>
    <s v="Southern Region"/>
    <s v="Medium"/>
    <s v="March"/>
    <s v="Q1"/>
    <s v="No"/>
    <n v="1"/>
    <n v="262.01549999999997"/>
    <n v="2008.7854999999997"/>
  </r>
  <r>
    <n v="7643"/>
    <s v="R01720"/>
    <x v="183"/>
    <n v="43"/>
    <x v="1"/>
    <x v="1"/>
    <x v="49"/>
    <n v="1"/>
    <x v="0"/>
    <s v="Credit Card"/>
    <s v="Click &amp; Collect"/>
    <s v="Yes"/>
    <m/>
    <x v="3"/>
    <x v="3"/>
    <x v="2"/>
    <x v="3"/>
    <n v="134.01"/>
    <x v="3"/>
    <s v="Southern Region"/>
    <s v="Low"/>
    <s v="July"/>
    <s v="Q3"/>
    <s v="No"/>
    <n v="0"/>
    <n v="20.101499999999998"/>
    <n v="154.11149999999998"/>
  </r>
  <r>
    <n v="7644"/>
    <s v="R05348"/>
    <x v="473"/>
    <n v="31"/>
    <x v="2"/>
    <x v="6"/>
    <x v="49"/>
    <n v="2"/>
    <x v="0"/>
    <s v="Mobile Payment"/>
    <s v="In Store"/>
    <s v="No"/>
    <s v="Item missing accessories"/>
    <x v="0"/>
    <x v="1"/>
    <x v="1"/>
    <x v="1"/>
    <n v="134.01"/>
    <x v="3"/>
    <s v="Gauteng Region"/>
    <s v="Low"/>
    <s v="April"/>
    <s v="Q2"/>
    <s v="No"/>
    <n v="0"/>
    <n v="20.101499999999998"/>
    <n v="154.11149999999998"/>
  </r>
  <r>
    <n v="7645"/>
    <s v="R05933"/>
    <x v="462"/>
    <m/>
    <x v="2"/>
    <x v="0"/>
    <x v="18"/>
    <n v="1"/>
    <x v="1"/>
    <s v="Credit Card"/>
    <s v="In Store"/>
    <s v="Yes"/>
    <s v="Looks premium"/>
    <x v="3"/>
    <x v="0"/>
    <x v="0"/>
    <x v="6"/>
    <n v="1712.08"/>
    <x v="7"/>
    <s v="Northern Region"/>
    <s v="Medium"/>
    <s v="May"/>
    <s v="Q2"/>
    <s v="No"/>
    <n v="1"/>
    <n v="256.81199999999995"/>
    <n v="1968.8919999999998"/>
  </r>
  <r>
    <n v="7646"/>
    <s v="R00841"/>
    <x v="397"/>
    <n v="52"/>
    <x v="2"/>
    <x v="5"/>
    <x v="48"/>
    <n v="2"/>
    <x v="0"/>
    <s v="Mobile Payment"/>
    <s v="Home Delivery"/>
    <s v="No"/>
    <s v="Great customer service"/>
    <x v="0"/>
    <x v="0"/>
    <x v="0"/>
    <x v="4"/>
    <n v="192.77"/>
    <x v="1"/>
    <s v="Western Region"/>
    <s v="Low"/>
    <s v="October"/>
    <s v="Q4"/>
    <s v="No"/>
    <n v="0"/>
    <n v="28.915500000000002"/>
    <n v="221.68549999999999"/>
  </r>
  <r>
    <n v="7648"/>
    <s v="R00582"/>
    <x v="9"/>
    <n v="63"/>
    <x v="0"/>
    <x v="2"/>
    <x v="4"/>
    <n v="5"/>
    <x v="0"/>
    <s v="Cash"/>
    <s v="In Store"/>
    <s v="No"/>
    <s v="Highly recommend"/>
    <x v="1"/>
    <x v="0"/>
    <x v="1"/>
    <x v="0"/>
    <n v="1951.09"/>
    <x v="0"/>
    <s v="Northern Region"/>
    <s v="Medium"/>
    <s v="August"/>
    <s v="Q3"/>
    <s v="No"/>
    <n v="0"/>
    <n v="292.6635"/>
    <n v="2243.7534999999998"/>
  </r>
  <r>
    <n v="7649"/>
    <s v="R00205"/>
    <x v="658"/>
    <n v="24"/>
    <x v="1"/>
    <x v="8"/>
    <x v="12"/>
    <n v="3"/>
    <x v="1"/>
    <s v="EFT"/>
    <s v="Home Delivery"/>
    <s v="No"/>
    <s v="Exactly as advertised"/>
    <x v="2"/>
    <x v="0"/>
    <x v="0"/>
    <x v="2"/>
    <n v="228.08"/>
    <x v="8"/>
    <s v="Eastern Region"/>
    <s v="Low"/>
    <s v="November"/>
    <s v="Q4"/>
    <s v="No"/>
    <n v="1"/>
    <n v="34.212000000000003"/>
    <n v="262.29199999999997"/>
  </r>
  <r>
    <n v="7650"/>
    <s v="R01642"/>
    <x v="379"/>
    <n v="19"/>
    <x v="0"/>
    <x v="4"/>
    <x v="3"/>
    <n v="4"/>
    <x v="1"/>
    <s v="EFT"/>
    <s v="Home Delivery"/>
    <s v="No"/>
    <s v="Packaging could improve"/>
    <x v="4"/>
    <x v="2"/>
    <x v="0"/>
    <x v="2"/>
    <n v="84.23"/>
    <x v="3"/>
    <s v="Central Region"/>
    <s v="Low"/>
    <s v="December"/>
    <s v="Q4"/>
    <s v="No"/>
    <n v="1"/>
    <n v="12.634500000000001"/>
    <n v="96.864499999999992"/>
  </r>
  <r>
    <n v="7651"/>
    <s v="R02015"/>
    <x v="675"/>
    <n v="68"/>
    <x v="1"/>
    <x v="6"/>
    <x v="56"/>
    <n v="2"/>
    <x v="1"/>
    <s v="Mobile Payment"/>
    <s v="In Store"/>
    <s v="Yes"/>
    <s v="Long waiting time"/>
    <x v="0"/>
    <x v="1"/>
    <x v="1"/>
    <x v="5"/>
    <n v="306.57"/>
    <x v="4"/>
    <s v="Gauteng Region"/>
    <s v="Low"/>
    <s v="June"/>
    <s v="Q2"/>
    <s v="No"/>
    <n v="1"/>
    <n v="45.985499999999995"/>
    <n v="352.55549999999994"/>
  </r>
  <r>
    <n v="7652"/>
    <s v="R03254"/>
    <x v="544"/>
    <n v="29"/>
    <x v="2"/>
    <x v="0"/>
    <x v="119"/>
    <n v="4"/>
    <x v="1"/>
    <s v="Cash"/>
    <s v="Click &amp; Collect"/>
    <s v="Yes"/>
    <s v="Easy online ordering"/>
    <x v="4"/>
    <x v="0"/>
    <x v="1"/>
    <x v="1"/>
    <n v="618.72"/>
    <x v="2"/>
    <s v="Northern Region"/>
    <s v="Medium"/>
    <s v="March"/>
    <s v="Q1"/>
    <s v="No"/>
    <n v="1"/>
    <n v="92.808000000000007"/>
    <n v="711.52800000000002"/>
  </r>
  <r>
    <n v="7653"/>
    <s v="R07787"/>
    <x v="511"/>
    <n v="37"/>
    <x v="1"/>
    <x v="0"/>
    <x v="45"/>
    <n v="2"/>
    <x v="0"/>
    <s v="Debit Card"/>
    <s v="Home Delivery"/>
    <s v="No"/>
    <s v="Excellent product"/>
    <x v="0"/>
    <x v="0"/>
    <x v="0"/>
    <x v="3"/>
    <n v="139.72999999999999"/>
    <x v="1"/>
    <s v="Northern Region"/>
    <s v="Low"/>
    <s v="August"/>
    <s v="Q3"/>
    <s v="No"/>
    <n v="0"/>
    <n v="20.959499999999998"/>
    <n v="160.68949999999998"/>
  </r>
  <r>
    <n v="7656"/>
    <s v="R09536"/>
    <x v="122"/>
    <n v="48"/>
    <x v="1"/>
    <x v="4"/>
    <x v="0"/>
    <n v="3"/>
    <x v="1"/>
    <s v="Cash"/>
    <s v="In Store"/>
    <s v="No"/>
    <s v="Worth the money"/>
    <x v="2"/>
    <x v="0"/>
    <x v="0"/>
    <x v="4"/>
    <n v="2479.5700000000002"/>
    <x v="0"/>
    <s v="Central Region"/>
    <s v="Medium"/>
    <s v="June"/>
    <s v="Q2"/>
    <s v="No"/>
    <n v="1"/>
    <n v="371.93549999999999"/>
    <n v="2851.5054999999998"/>
  </r>
  <r>
    <n v="7657"/>
    <s v="R08077"/>
    <x v="661"/>
    <n v="67"/>
    <x v="0"/>
    <x v="3"/>
    <x v="44"/>
    <n v="5"/>
    <x v="0"/>
    <s v="EFT"/>
    <s v="Click &amp; Collect"/>
    <s v="No"/>
    <s v="Looks premium"/>
    <x v="1"/>
    <x v="0"/>
    <x v="1"/>
    <x v="5"/>
    <n v="2849.09"/>
    <x v="7"/>
    <s v="Central Region"/>
    <s v="Medium"/>
    <s v="September"/>
    <s v="Q3"/>
    <s v="No"/>
    <n v="0"/>
    <n v="427.36349999999999"/>
    <n v="3276.4535000000001"/>
  </r>
  <r>
    <n v="7658"/>
    <s v="R01975"/>
    <x v="533"/>
    <n v="31"/>
    <x v="1"/>
    <x v="5"/>
    <x v="109"/>
    <n v="2"/>
    <x v="1"/>
    <s v="Mobile Payment"/>
    <s v="Click &amp; Collect"/>
    <s v="No"/>
    <s v="Packaging could improve"/>
    <x v="0"/>
    <x v="2"/>
    <x v="0"/>
    <x v="1"/>
    <n v="470.6"/>
    <x v="4"/>
    <s v="Western Region"/>
    <s v="Low"/>
    <s v="January"/>
    <s v="Q1"/>
    <s v="No"/>
    <n v="1"/>
    <n v="70.59"/>
    <n v="541.18999999999994"/>
  </r>
  <r>
    <n v="7659"/>
    <s v="R00163"/>
    <x v="510"/>
    <n v="49"/>
    <x v="2"/>
    <x v="7"/>
    <x v="83"/>
    <n v="1"/>
    <x v="0"/>
    <s v="Mobile Payment"/>
    <s v="Home Delivery"/>
    <s v="No"/>
    <s v="Helpful staff"/>
    <x v="3"/>
    <x v="0"/>
    <x v="0"/>
    <x v="4"/>
    <n v="3521.64"/>
    <x v="5"/>
    <s v="Western Region"/>
    <s v="Medium"/>
    <s v="December"/>
    <s v="Q4"/>
    <s v="No"/>
    <n v="0"/>
    <n v="528.24599999999998"/>
    <n v="4049.8859999999995"/>
  </r>
  <r>
    <n v="7660"/>
    <s v="R04999"/>
    <x v="79"/>
    <n v="33"/>
    <x v="0"/>
    <x v="3"/>
    <x v="118"/>
    <n v="3"/>
    <x v="1"/>
    <s v="Credit Card"/>
    <s v="In Store"/>
    <s v="No"/>
    <s v="Looks premium"/>
    <x v="2"/>
    <x v="0"/>
    <x v="0"/>
    <x v="1"/>
    <n v="301.58"/>
    <x v="3"/>
    <s v="Central Region"/>
    <s v="Low"/>
    <s v="February"/>
    <s v="Q1"/>
    <s v="No"/>
    <n v="1"/>
    <n v="45.236999999999995"/>
    <n v="346.81699999999995"/>
  </r>
  <r>
    <n v="7662"/>
    <s v="R09594"/>
    <x v="185"/>
    <n v="33"/>
    <x v="2"/>
    <x v="7"/>
    <x v="104"/>
    <n v="1"/>
    <x v="0"/>
    <s v="Debit Card"/>
    <s v="Click &amp; Collect"/>
    <s v="No"/>
    <s v="Great customer service"/>
    <x v="3"/>
    <x v="0"/>
    <x v="0"/>
    <x v="1"/>
    <n v="274.49"/>
    <x v="1"/>
    <s v="Western Region"/>
    <s v="Low"/>
    <s v="March"/>
    <s v="Q1"/>
    <s v="No"/>
    <n v="0"/>
    <n v="41.173499999999997"/>
    <n v="315.6635"/>
  </r>
  <r>
    <n v="7663"/>
    <s v="R09445"/>
    <x v="633"/>
    <n v="34"/>
    <x v="0"/>
    <x v="8"/>
    <x v="113"/>
    <n v="4"/>
    <x v="1"/>
    <s v="Mobile Payment"/>
    <s v="In Store"/>
    <s v="No"/>
    <s v="Highly recommend"/>
    <x v="4"/>
    <x v="0"/>
    <x v="1"/>
    <x v="1"/>
    <n v="2572.02"/>
    <x v="7"/>
    <s v="Eastern Region"/>
    <s v="Medium"/>
    <s v="April"/>
    <s v="Q2"/>
    <s v="No"/>
    <n v="1"/>
    <n v="385.803"/>
    <n v="2957.8229999999999"/>
  </r>
  <r>
    <n v="7664"/>
    <s v="R04714"/>
    <x v="626"/>
    <n v="44"/>
    <x v="1"/>
    <x v="6"/>
    <x v="49"/>
    <n v="4"/>
    <x v="0"/>
    <s v="Credit Card"/>
    <s v="Click &amp; Collect"/>
    <s v="Yes"/>
    <s v="Product exceeded expectations"/>
    <x v="4"/>
    <x v="0"/>
    <x v="1"/>
    <x v="3"/>
    <n v="134.01"/>
    <x v="3"/>
    <s v="Gauteng Region"/>
    <s v="Low"/>
    <s v="October"/>
    <s v="Q4"/>
    <s v="No"/>
    <n v="0"/>
    <n v="20.101499999999998"/>
    <n v="154.11149999999998"/>
  </r>
  <r>
    <n v="7665"/>
    <s v="R00876"/>
    <x v="657"/>
    <n v="46"/>
    <x v="0"/>
    <x v="6"/>
    <x v="64"/>
    <n v="2"/>
    <x v="1"/>
    <s v="Credit Card"/>
    <s v="Click &amp; Collect"/>
    <s v="No"/>
    <s v="Delivery delayed"/>
    <x v="0"/>
    <x v="1"/>
    <x v="1"/>
    <x v="4"/>
    <n v="119.63"/>
    <x v="3"/>
    <s v="Gauteng Region"/>
    <s v="Low"/>
    <s v="April"/>
    <s v="Q2"/>
    <s v="No"/>
    <n v="1"/>
    <n v="17.944499999999998"/>
    <n v="137.57449999999997"/>
  </r>
  <r>
    <n v="7666"/>
    <s v="R01432"/>
    <x v="152"/>
    <n v="53"/>
    <x v="0"/>
    <x v="2"/>
    <x v="46"/>
    <n v="2"/>
    <x v="1"/>
    <s v="Cash"/>
    <s v="Home Delivery"/>
    <s v="Yes"/>
    <s v="Excellent product"/>
    <x v="0"/>
    <x v="0"/>
    <x v="0"/>
    <x v="4"/>
    <n v="3755.73"/>
    <x v="2"/>
    <s v="Northern Region"/>
    <s v="Medium"/>
    <s v="May"/>
    <s v="Q2"/>
    <s v="No"/>
    <n v="1"/>
    <n v="563.35950000000003"/>
    <n v="4319.0895"/>
  </r>
  <r>
    <n v="7667"/>
    <s v="R08874"/>
    <x v="513"/>
    <n v="43"/>
    <x v="2"/>
    <x v="2"/>
    <x v="46"/>
    <n v="4"/>
    <x v="0"/>
    <s v="Mobile Payment"/>
    <s v="In Store"/>
    <s v="No"/>
    <s v="Poor packaging"/>
    <x v="4"/>
    <x v="1"/>
    <x v="0"/>
    <x v="3"/>
    <n v="3755.73"/>
    <x v="2"/>
    <s v="Northern Region"/>
    <s v="Medium"/>
    <s v="March"/>
    <s v="Q1"/>
    <s v="No"/>
    <n v="0"/>
    <n v="563.35950000000003"/>
    <n v="4319.0895"/>
  </r>
  <r>
    <n v="7668"/>
    <s v="R06869"/>
    <x v="587"/>
    <n v="28"/>
    <x v="0"/>
    <x v="1"/>
    <x v="65"/>
    <n v="3"/>
    <x v="1"/>
    <s v="Mobile Payment"/>
    <s v="Click &amp; Collect"/>
    <s v="No"/>
    <s v="Great customer service"/>
    <x v="2"/>
    <x v="0"/>
    <x v="0"/>
    <x v="1"/>
    <n v="45.96"/>
    <x v="3"/>
    <s v="Southern Region"/>
    <s v="Low"/>
    <s v="May"/>
    <s v="Q2"/>
    <s v="No"/>
    <n v="1"/>
    <n v="6.8940000000000001"/>
    <n v="52.853999999999999"/>
  </r>
  <r>
    <n v="7669"/>
    <s v="R04644"/>
    <x v="700"/>
    <n v="59"/>
    <x v="0"/>
    <x v="5"/>
    <x v="115"/>
    <n v="4"/>
    <x v="1"/>
    <s v="Cash"/>
    <s v="Click &amp; Collect"/>
    <s v="No"/>
    <s v="Very comfortable"/>
    <x v="4"/>
    <x v="0"/>
    <x v="1"/>
    <x v="0"/>
    <n v="1369.39"/>
    <x v="4"/>
    <s v="Western Region"/>
    <s v="Medium"/>
    <s v="August"/>
    <s v="Q3"/>
    <s v="No"/>
    <n v="1"/>
    <n v="205.4085"/>
    <n v="1574.7985000000001"/>
  </r>
  <r>
    <n v="7670"/>
    <s v="R05081"/>
    <x v="162"/>
    <n v="54"/>
    <x v="0"/>
    <x v="8"/>
    <x v="50"/>
    <n v="2"/>
    <x v="0"/>
    <s v="Mobile Payment"/>
    <s v="Click &amp; Collect"/>
    <s v="Yes"/>
    <s v="Worth the money"/>
    <x v="0"/>
    <x v="0"/>
    <x v="0"/>
    <x v="4"/>
    <n v="929.55"/>
    <x v="0"/>
    <s v="Eastern Region"/>
    <s v="Medium"/>
    <s v="April"/>
    <s v="Q2"/>
    <s v="No"/>
    <n v="0"/>
    <n v="139.43249999999998"/>
    <n v="1068.9824999999998"/>
  </r>
  <r>
    <n v="7671"/>
    <s v="R05784"/>
    <x v="2"/>
    <n v="73"/>
    <x v="1"/>
    <x v="0"/>
    <x v="115"/>
    <n v="2"/>
    <x v="1"/>
    <s v="Credit Card"/>
    <s v="Home Delivery"/>
    <s v="Yes"/>
    <s v="Fits perfectly"/>
    <x v="0"/>
    <x v="0"/>
    <x v="0"/>
    <x v="5"/>
    <n v="1369.39"/>
    <x v="4"/>
    <s v="Northern Region"/>
    <s v="Medium"/>
    <s v="April"/>
    <s v="Q2"/>
    <s v="No"/>
    <n v="1"/>
    <n v="205.4085"/>
    <n v="1574.7985000000001"/>
  </r>
  <r>
    <n v="7672"/>
    <s v="R09280"/>
    <x v="625"/>
    <n v="61"/>
    <x v="0"/>
    <x v="7"/>
    <x v="83"/>
    <n v="2"/>
    <x v="1"/>
    <s v="Credit Card"/>
    <s v="Home Delivery"/>
    <s v="No"/>
    <s v="Easy to assemble"/>
    <x v="0"/>
    <x v="0"/>
    <x v="0"/>
    <x v="0"/>
    <n v="3521.64"/>
    <x v="5"/>
    <s v="Western Region"/>
    <s v="Medium"/>
    <s v="September"/>
    <s v="Q3"/>
    <s v="No"/>
    <n v="1"/>
    <n v="528.24599999999998"/>
    <n v="4049.8859999999995"/>
  </r>
  <r>
    <n v="7673"/>
    <s v="R07711"/>
    <x v="233"/>
    <n v="44"/>
    <x v="1"/>
    <x v="0"/>
    <x v="67"/>
    <n v="1"/>
    <x v="0"/>
    <s v="Cash"/>
    <s v="Home Delivery"/>
    <s v="Yes"/>
    <s v="Fits perfectly"/>
    <x v="3"/>
    <x v="0"/>
    <x v="0"/>
    <x v="3"/>
    <n v="1859.13"/>
    <x v="5"/>
    <s v="Northern Region"/>
    <s v="Medium"/>
    <s v="May"/>
    <s v="Q2"/>
    <s v="No"/>
    <n v="0"/>
    <n v="278.86950000000002"/>
    <n v="2137.9994999999999"/>
  </r>
  <r>
    <n v="7674"/>
    <s v="R09747"/>
    <x v="555"/>
    <n v="59"/>
    <x v="1"/>
    <x v="7"/>
    <x v="115"/>
    <n v="1"/>
    <x v="0"/>
    <s v="Cash"/>
    <s v="Click &amp; Collect"/>
    <s v="Yes"/>
    <s v="Highly recommend"/>
    <x v="3"/>
    <x v="0"/>
    <x v="0"/>
    <x v="0"/>
    <n v="1369.39"/>
    <x v="4"/>
    <s v="Western Region"/>
    <s v="Medium"/>
    <s v="October"/>
    <s v="Q4"/>
    <s v="No"/>
    <n v="0"/>
    <n v="205.4085"/>
    <n v="1574.7985000000001"/>
  </r>
  <r>
    <n v="7675"/>
    <s v="R07532"/>
    <x v="210"/>
    <n v="62"/>
    <x v="0"/>
    <x v="0"/>
    <x v="66"/>
    <n v="4"/>
    <x v="1"/>
    <s v="EFT"/>
    <s v="Click &amp; Collect"/>
    <s v="Yes"/>
    <m/>
    <x v="4"/>
    <x v="3"/>
    <x v="2"/>
    <x v="0"/>
    <n v="759.97"/>
    <x v="8"/>
    <s v="Northern Region"/>
    <s v="Medium"/>
    <s v="January"/>
    <s v="Q1"/>
    <s v="No"/>
    <n v="1"/>
    <n v="113.99550000000001"/>
    <n v="873.96550000000002"/>
  </r>
  <r>
    <n v="7677"/>
    <s v="R08012"/>
    <x v="520"/>
    <n v="24"/>
    <x v="0"/>
    <x v="1"/>
    <x v="53"/>
    <n v="2"/>
    <x v="1"/>
    <s v="Mobile Payment"/>
    <s v="Click &amp; Collect"/>
    <s v="No"/>
    <m/>
    <x v="0"/>
    <x v="3"/>
    <x v="2"/>
    <x v="2"/>
    <n v="22574.95"/>
    <x v="6"/>
    <s v="Southern Region"/>
    <s v="High"/>
    <s v="May"/>
    <s v="Q2"/>
    <s v="Yes"/>
    <n v="1"/>
    <n v="3386.2424999999998"/>
    <n v="25961.192499999997"/>
  </r>
  <r>
    <n v="7680"/>
    <s v="R01862"/>
    <x v="416"/>
    <n v="75"/>
    <x v="1"/>
    <x v="7"/>
    <x v="38"/>
    <n v="3"/>
    <x v="1"/>
    <s v="Mobile Payment"/>
    <s v="Click &amp; Collect"/>
    <s v="Yes"/>
    <s v="Worth the money"/>
    <x v="2"/>
    <x v="0"/>
    <x v="0"/>
    <x v="5"/>
    <n v="3715.65"/>
    <x v="5"/>
    <s v="Western Region"/>
    <s v="Medium"/>
    <s v="September"/>
    <s v="Q3"/>
    <s v="No"/>
    <n v="1"/>
    <n v="557.34749999999997"/>
    <n v="4272.9974999999995"/>
  </r>
  <r>
    <n v="7681"/>
    <s v="R02660"/>
    <x v="64"/>
    <n v="23"/>
    <x v="2"/>
    <x v="5"/>
    <x v="95"/>
    <n v="1"/>
    <x v="0"/>
    <s v="EFT"/>
    <s v="Home Delivery"/>
    <s v="No"/>
    <s v="Would definitely buy again"/>
    <x v="3"/>
    <x v="0"/>
    <x v="0"/>
    <x v="2"/>
    <n v="105.11"/>
    <x v="1"/>
    <s v="Western Region"/>
    <s v="Low"/>
    <s v="May"/>
    <s v="Q2"/>
    <s v="No"/>
    <n v="0"/>
    <n v="15.766499999999999"/>
    <n v="120.87649999999999"/>
  </r>
  <r>
    <n v="7682"/>
    <s v="R03385"/>
    <x v="583"/>
    <n v="23"/>
    <x v="2"/>
    <x v="0"/>
    <x v="1"/>
    <n v="4"/>
    <x v="0"/>
    <s v="Cash"/>
    <s v="In Store"/>
    <s v="No"/>
    <s v="Fits perfectly"/>
    <x v="4"/>
    <x v="0"/>
    <x v="1"/>
    <x v="2"/>
    <n v="444.38"/>
    <x v="1"/>
    <s v="Northern Region"/>
    <s v="Low"/>
    <s v="April"/>
    <s v="Q2"/>
    <s v="No"/>
    <n v="0"/>
    <n v="66.656999999999996"/>
    <n v="511.03699999999998"/>
  </r>
  <r>
    <n v="7683"/>
    <s v="R09709"/>
    <x v="576"/>
    <m/>
    <x v="0"/>
    <x v="6"/>
    <x v="28"/>
    <n v="4"/>
    <x v="1"/>
    <s v="Mobile Payment"/>
    <s v="In Store"/>
    <s v="Yes"/>
    <s v="Very fast delivery"/>
    <x v="4"/>
    <x v="0"/>
    <x v="1"/>
    <x v="6"/>
    <n v="1011.68"/>
    <x v="0"/>
    <s v="Gauteng Region"/>
    <s v="Medium"/>
    <s v="June"/>
    <s v="Q2"/>
    <s v="No"/>
    <n v="1"/>
    <n v="151.75199999999998"/>
    <n v="1163.4319999999998"/>
  </r>
  <r>
    <n v="7684"/>
    <s v="R09924"/>
    <x v="625"/>
    <n v="58"/>
    <x v="2"/>
    <x v="1"/>
    <x v="43"/>
    <n v="2"/>
    <x v="1"/>
    <s v="EFT"/>
    <s v="Click &amp; Collect"/>
    <s v="No"/>
    <s v="Very fast delivery"/>
    <x v="0"/>
    <x v="0"/>
    <x v="0"/>
    <x v="0"/>
    <n v="755.66"/>
    <x v="7"/>
    <s v="Southern Region"/>
    <s v="Medium"/>
    <s v="September"/>
    <s v="Q3"/>
    <s v="No"/>
    <n v="1"/>
    <n v="113.34899999999999"/>
    <n v="869.0089999999999"/>
  </r>
  <r>
    <n v="7685"/>
    <s v="R08270"/>
    <x v="730"/>
    <n v="39"/>
    <x v="2"/>
    <x v="0"/>
    <x v="51"/>
    <n v="2"/>
    <x v="1"/>
    <s v="EFT"/>
    <s v="Home Delivery"/>
    <s v="No"/>
    <s v="Exactly as advertised"/>
    <x v="0"/>
    <x v="0"/>
    <x v="0"/>
    <x v="3"/>
    <n v="209.53"/>
    <x v="3"/>
    <s v="Northern Region"/>
    <s v="Low"/>
    <s v="May"/>
    <s v="Q2"/>
    <s v="No"/>
    <n v="1"/>
    <n v="31.429499999999997"/>
    <n v="240.95949999999999"/>
  </r>
  <r>
    <n v="7687"/>
    <s v="R07463"/>
    <x v="334"/>
    <n v="18"/>
    <x v="1"/>
    <x v="5"/>
    <x v="13"/>
    <n v="3"/>
    <x v="1"/>
    <s v="Credit Card"/>
    <s v="Home Delivery"/>
    <s v="Yes"/>
    <m/>
    <x v="2"/>
    <x v="3"/>
    <x v="2"/>
    <x v="2"/>
    <n v="3576.97"/>
    <x v="5"/>
    <s v="Western Region"/>
    <s v="Medium"/>
    <s v="February"/>
    <s v="Q1"/>
    <s v="No"/>
    <n v="1"/>
    <n v="536.54549999999995"/>
    <n v="4113.5154999999995"/>
  </r>
  <r>
    <n v="7690"/>
    <s v="R03332"/>
    <x v="133"/>
    <n v="72"/>
    <x v="2"/>
    <x v="2"/>
    <x v="83"/>
    <n v="4"/>
    <x v="1"/>
    <s v="Credit Card"/>
    <s v="Home Delivery"/>
    <s v="No"/>
    <s v="Easy online ordering"/>
    <x v="4"/>
    <x v="0"/>
    <x v="1"/>
    <x v="5"/>
    <n v="3521.64"/>
    <x v="5"/>
    <s v="Northern Region"/>
    <s v="Medium"/>
    <s v="July"/>
    <s v="Q3"/>
    <s v="No"/>
    <n v="1"/>
    <n v="528.24599999999998"/>
    <n v="4049.8859999999995"/>
  </r>
  <r>
    <n v="7691"/>
    <s v="R09872"/>
    <x v="179"/>
    <n v="19"/>
    <x v="1"/>
    <x v="4"/>
    <x v="70"/>
    <n v="3"/>
    <x v="1"/>
    <s v="Mobile Payment"/>
    <s v="Home Delivery"/>
    <s v="Yes"/>
    <s v="Fantastic experience"/>
    <x v="2"/>
    <x v="0"/>
    <x v="0"/>
    <x v="2"/>
    <n v="605.1"/>
    <x v="8"/>
    <s v="Central Region"/>
    <s v="Medium"/>
    <s v="October"/>
    <s v="Q4"/>
    <s v="No"/>
    <n v="1"/>
    <n v="90.765000000000001"/>
    <n v="695.86500000000001"/>
  </r>
  <r>
    <n v="7692"/>
    <s v="R07750"/>
    <x v="568"/>
    <n v="28"/>
    <x v="2"/>
    <x v="7"/>
    <x v="83"/>
    <n v="2"/>
    <x v="1"/>
    <s v="EFT"/>
    <s v="Click &amp; Collect"/>
    <s v="Yes"/>
    <s v="Customer support was excellent"/>
    <x v="0"/>
    <x v="0"/>
    <x v="0"/>
    <x v="1"/>
    <n v="3521.64"/>
    <x v="5"/>
    <s v="Western Region"/>
    <s v="Medium"/>
    <s v="July"/>
    <s v="Q3"/>
    <s v="No"/>
    <n v="1"/>
    <n v="528.24599999999998"/>
    <n v="4049.8859999999995"/>
  </r>
  <r>
    <n v="7693"/>
    <s v="R08771"/>
    <x v="717"/>
    <n v="75"/>
    <x v="2"/>
    <x v="3"/>
    <x v="15"/>
    <n v="1"/>
    <x v="1"/>
    <s v="Cash"/>
    <s v="Home Delivery"/>
    <s v="No"/>
    <s v="Item missing accessories"/>
    <x v="3"/>
    <x v="1"/>
    <x v="1"/>
    <x v="5"/>
    <n v="869.65"/>
    <x v="4"/>
    <s v="Central Region"/>
    <s v="Medium"/>
    <s v="January"/>
    <s v="Q1"/>
    <s v="No"/>
    <n v="1"/>
    <n v="130.44749999999999"/>
    <n v="1000.0974999999999"/>
  </r>
  <r>
    <n v="7694"/>
    <s v="R06405"/>
    <x v="241"/>
    <n v="29"/>
    <x v="2"/>
    <x v="6"/>
    <x v="70"/>
    <n v="2"/>
    <x v="0"/>
    <s v="Mobile Payment"/>
    <s v="Click &amp; Collect"/>
    <s v="No"/>
    <s v="Excellent product"/>
    <x v="0"/>
    <x v="0"/>
    <x v="0"/>
    <x v="1"/>
    <n v="605.1"/>
    <x v="8"/>
    <s v="Gauteng Region"/>
    <s v="Medium"/>
    <s v="October"/>
    <s v="Q4"/>
    <s v="No"/>
    <n v="0"/>
    <n v="90.765000000000001"/>
    <n v="695.86500000000001"/>
  </r>
  <r>
    <n v="7695"/>
    <s v="R08475"/>
    <x v="457"/>
    <n v="39"/>
    <x v="0"/>
    <x v="0"/>
    <x v="53"/>
    <n v="4"/>
    <x v="0"/>
    <s v="Credit Card"/>
    <s v="Home Delivery"/>
    <s v="No"/>
    <s v="Excellent product"/>
    <x v="4"/>
    <x v="0"/>
    <x v="1"/>
    <x v="3"/>
    <n v="22574.95"/>
    <x v="6"/>
    <s v="Northern Region"/>
    <s v="High"/>
    <s v="March"/>
    <s v="Q1"/>
    <s v="Yes"/>
    <n v="0"/>
    <n v="3386.2424999999998"/>
    <n v="25961.192499999997"/>
  </r>
  <r>
    <n v="7697"/>
    <s v="R07061"/>
    <x v="232"/>
    <n v="80"/>
    <x v="2"/>
    <x v="2"/>
    <x v="15"/>
    <n v="2"/>
    <x v="1"/>
    <s v="EFT"/>
    <s v="Home Delivery"/>
    <s v="No"/>
    <s v="Long waiting time"/>
    <x v="0"/>
    <x v="1"/>
    <x v="1"/>
    <x v="5"/>
    <n v="869.65"/>
    <x v="4"/>
    <s v="Northern Region"/>
    <s v="Medium"/>
    <s v="April"/>
    <s v="Q2"/>
    <s v="No"/>
    <n v="1"/>
    <n v="130.44749999999999"/>
    <n v="1000.0974999999999"/>
  </r>
  <r>
    <n v="7698"/>
    <s v="R02097"/>
    <x v="690"/>
    <n v="42"/>
    <x v="1"/>
    <x v="1"/>
    <x v="50"/>
    <n v="1"/>
    <x v="1"/>
    <s v="EFT"/>
    <s v="In Store"/>
    <s v="Yes"/>
    <s v="Worth the money"/>
    <x v="3"/>
    <x v="0"/>
    <x v="0"/>
    <x v="3"/>
    <n v="929.55"/>
    <x v="0"/>
    <s v="Southern Region"/>
    <s v="Medium"/>
    <s v="December"/>
    <s v="Q4"/>
    <s v="No"/>
    <n v="1"/>
    <n v="139.43249999999998"/>
    <n v="1068.9824999999998"/>
  </r>
  <r>
    <n v="7699"/>
    <s v="R02004"/>
    <x v="64"/>
    <n v="31"/>
    <x v="2"/>
    <x v="8"/>
    <x v="26"/>
    <n v="5"/>
    <x v="1"/>
    <s v="EFT"/>
    <s v="Home Delivery"/>
    <s v="Yes"/>
    <s v="Great customer service"/>
    <x v="1"/>
    <x v="0"/>
    <x v="1"/>
    <x v="1"/>
    <n v="27815.439999999999"/>
    <x v="6"/>
    <s v="Eastern Region"/>
    <s v="High"/>
    <s v="May"/>
    <s v="Q2"/>
    <s v="Yes"/>
    <n v="1"/>
    <n v="4172.3159999999998"/>
    <n v="31987.755999999998"/>
  </r>
  <r>
    <n v="7700"/>
    <s v="R08537"/>
    <x v="476"/>
    <n v="66"/>
    <x v="1"/>
    <x v="6"/>
    <x v="80"/>
    <n v="4"/>
    <x v="1"/>
    <s v="Mobile Payment"/>
    <s v="In Store"/>
    <s v="Yes"/>
    <s v="Fantastic experience"/>
    <x v="4"/>
    <x v="0"/>
    <x v="1"/>
    <x v="5"/>
    <n v="10347.709999999999"/>
    <x v="5"/>
    <s v="Gauteng Region"/>
    <s v="High"/>
    <s v="June"/>
    <s v="Q2"/>
    <s v="Yes"/>
    <n v="1"/>
    <n v="1552.1564999999998"/>
    <n v="11899.866499999998"/>
  </r>
  <r>
    <n v="7701"/>
    <s v="R08890"/>
    <x v="700"/>
    <n v="55"/>
    <x v="0"/>
    <x v="5"/>
    <x v="45"/>
    <n v="3"/>
    <x v="0"/>
    <s v="Credit Card"/>
    <s v="Home Delivery"/>
    <s v="No"/>
    <s v="Average quality"/>
    <x v="2"/>
    <x v="2"/>
    <x v="1"/>
    <x v="0"/>
    <n v="139.72999999999999"/>
    <x v="1"/>
    <s v="Western Region"/>
    <s v="Low"/>
    <s v="August"/>
    <s v="Q3"/>
    <s v="No"/>
    <n v="0"/>
    <n v="20.959499999999998"/>
    <n v="160.68949999999998"/>
  </r>
  <r>
    <n v="7702"/>
    <s v="R04677"/>
    <x v="362"/>
    <n v="23"/>
    <x v="1"/>
    <x v="1"/>
    <x v="23"/>
    <n v="5"/>
    <x v="1"/>
    <s v="Credit Card"/>
    <s v="Home Delivery"/>
    <s v="Yes"/>
    <s v="Long waiting time"/>
    <x v="1"/>
    <x v="1"/>
    <x v="0"/>
    <x v="2"/>
    <n v="2340.5700000000002"/>
    <x v="8"/>
    <s v="Southern Region"/>
    <s v="Medium"/>
    <s v="June"/>
    <s v="Q2"/>
    <s v="No"/>
    <n v="1"/>
    <n v="351.08550000000002"/>
    <n v="2691.6554999999998"/>
  </r>
  <r>
    <n v="7703"/>
    <s v="R05018"/>
    <x v="617"/>
    <n v="49"/>
    <x v="0"/>
    <x v="1"/>
    <x v="112"/>
    <n v="1"/>
    <x v="0"/>
    <s v="Cash"/>
    <s v="Click &amp; Collect"/>
    <s v="No"/>
    <s v="Looks premium"/>
    <x v="3"/>
    <x v="0"/>
    <x v="0"/>
    <x v="4"/>
    <n v="1482.94"/>
    <x v="5"/>
    <s v="Southern Region"/>
    <s v="Medium"/>
    <s v="May"/>
    <s v="Q2"/>
    <s v="No"/>
    <n v="0"/>
    <n v="222.441"/>
    <n v="1705.3809999999999"/>
  </r>
  <r>
    <n v="7704"/>
    <s v="R07470"/>
    <x v="304"/>
    <n v="63"/>
    <x v="2"/>
    <x v="5"/>
    <x v="52"/>
    <n v="1"/>
    <x v="1"/>
    <s v="Credit Card"/>
    <s v="In Store"/>
    <s v="No"/>
    <s v="Customer support was excellent"/>
    <x v="3"/>
    <x v="0"/>
    <x v="0"/>
    <x v="0"/>
    <n v="1094.3699999999999"/>
    <x v="8"/>
    <s v="Western Region"/>
    <s v="Medium"/>
    <s v="April"/>
    <s v="Q2"/>
    <s v="No"/>
    <n v="1"/>
    <n v="164.15549999999999"/>
    <n v="1258.5254999999997"/>
  </r>
  <r>
    <n v="7705"/>
    <s v="R00547"/>
    <x v="668"/>
    <n v="62"/>
    <x v="2"/>
    <x v="0"/>
    <x v="92"/>
    <n v="4"/>
    <x v="1"/>
    <s v="Mobile Payment"/>
    <s v="Home Delivery"/>
    <s v="Yes"/>
    <s v="Fits perfectly"/>
    <x v="4"/>
    <x v="0"/>
    <x v="1"/>
    <x v="0"/>
    <n v="2217.0300000000002"/>
    <x v="8"/>
    <s v="Northern Region"/>
    <s v="Medium"/>
    <s v="May"/>
    <s v="Q2"/>
    <s v="No"/>
    <n v="1"/>
    <n v="332.55450000000002"/>
    <n v="2549.5844999999999"/>
  </r>
  <r>
    <n v="7706"/>
    <s v="R01450"/>
    <x v="41"/>
    <n v="70"/>
    <x v="0"/>
    <x v="5"/>
    <x v="41"/>
    <n v="3"/>
    <x v="0"/>
    <s v="EFT"/>
    <s v="Click &amp; Collect"/>
    <s v="No"/>
    <s v="Excellent product"/>
    <x v="2"/>
    <x v="0"/>
    <x v="0"/>
    <x v="5"/>
    <n v="13261"/>
    <x v="6"/>
    <s v="Western Region"/>
    <s v="High"/>
    <s v="July"/>
    <s v="Q3"/>
    <s v="Yes"/>
    <n v="0"/>
    <n v="1989.1499999999999"/>
    <n v="15250.15"/>
  </r>
  <r>
    <n v="7707"/>
    <s v="R03987"/>
    <x v="718"/>
    <n v="43"/>
    <x v="2"/>
    <x v="3"/>
    <x v="40"/>
    <n v="4"/>
    <x v="0"/>
    <s v="Cash"/>
    <s v="Click &amp; Collect"/>
    <s v="Yes"/>
    <s v="Exactly as advertised"/>
    <x v="4"/>
    <x v="0"/>
    <x v="1"/>
    <x v="3"/>
    <n v="1619.07"/>
    <x v="7"/>
    <s v="Central Region"/>
    <s v="Medium"/>
    <s v="September"/>
    <s v="Q3"/>
    <s v="No"/>
    <n v="0"/>
    <n v="242.86049999999997"/>
    <n v="1861.9304999999997"/>
  </r>
  <r>
    <n v="7708"/>
    <s v="R06901"/>
    <x v="625"/>
    <n v="29"/>
    <x v="1"/>
    <x v="2"/>
    <x v="117"/>
    <n v="4"/>
    <x v="1"/>
    <s v="Credit Card"/>
    <s v="Home Delivery"/>
    <s v="No"/>
    <s v="Packaging could improve"/>
    <x v="4"/>
    <x v="2"/>
    <x v="0"/>
    <x v="1"/>
    <n v="6581.78"/>
    <x v="6"/>
    <s v="Northern Region"/>
    <s v="High"/>
    <s v="September"/>
    <s v="Q3"/>
    <s v="Yes"/>
    <n v="1"/>
    <n v="987.26699999999994"/>
    <n v="7569.0469999999996"/>
  </r>
  <r>
    <n v="7709"/>
    <s v="R02611"/>
    <x v="27"/>
    <n v="39"/>
    <x v="0"/>
    <x v="1"/>
    <x v="41"/>
    <n v="5"/>
    <x v="0"/>
    <s v="Cash"/>
    <s v="Click &amp; Collect"/>
    <s v="No"/>
    <s v="Packaging could improve"/>
    <x v="1"/>
    <x v="2"/>
    <x v="0"/>
    <x v="3"/>
    <n v="13261"/>
    <x v="6"/>
    <s v="Southern Region"/>
    <s v="High"/>
    <s v="June"/>
    <s v="Q2"/>
    <s v="Yes"/>
    <n v="0"/>
    <n v="1989.1499999999999"/>
    <n v="15250.15"/>
  </r>
  <r>
    <n v="7710"/>
    <s v="R01901"/>
    <x v="274"/>
    <n v="21"/>
    <x v="2"/>
    <x v="7"/>
    <x v="37"/>
    <n v="2"/>
    <x v="1"/>
    <s v="Credit Card"/>
    <s v="Home Delivery"/>
    <s v="Yes"/>
    <s v="Great customer service"/>
    <x v="0"/>
    <x v="0"/>
    <x v="0"/>
    <x v="2"/>
    <n v="54.82"/>
    <x v="3"/>
    <s v="Western Region"/>
    <s v="Low"/>
    <s v="November"/>
    <s v="Q4"/>
    <s v="No"/>
    <n v="1"/>
    <n v="8.222999999999999"/>
    <n v="63.042999999999992"/>
  </r>
  <r>
    <n v="7711"/>
    <s v="R03921"/>
    <x v="607"/>
    <n v="58"/>
    <x v="1"/>
    <x v="5"/>
    <x v="94"/>
    <n v="5"/>
    <x v="0"/>
    <s v="Debit Card"/>
    <s v="Click &amp; Collect"/>
    <s v="Yes"/>
    <s v="Helpful staff"/>
    <x v="1"/>
    <x v="0"/>
    <x v="1"/>
    <x v="0"/>
    <n v="1746.77"/>
    <x v="5"/>
    <s v="Western Region"/>
    <s v="Medium"/>
    <s v="February"/>
    <s v="Q1"/>
    <s v="No"/>
    <n v="0"/>
    <n v="262.01549999999997"/>
    <n v="2008.7854999999997"/>
  </r>
  <r>
    <n v="7712"/>
    <s v="R02758"/>
    <x v="110"/>
    <n v="27"/>
    <x v="2"/>
    <x v="6"/>
    <x v="73"/>
    <n v="1"/>
    <x v="1"/>
    <s v="EFT"/>
    <s v="Home Delivery"/>
    <s v="Yes"/>
    <s v="Would definitely buy again"/>
    <x v="3"/>
    <x v="0"/>
    <x v="0"/>
    <x v="1"/>
    <n v="657.5"/>
    <x v="5"/>
    <s v="Gauteng Region"/>
    <s v="Medium"/>
    <s v="November"/>
    <s v="Q4"/>
    <s v="No"/>
    <n v="1"/>
    <n v="98.625"/>
    <n v="756.12499999999989"/>
  </r>
  <r>
    <n v="7714"/>
    <s v="R06398"/>
    <x v="393"/>
    <n v="71"/>
    <x v="0"/>
    <x v="3"/>
    <x v="53"/>
    <n v="4"/>
    <x v="1"/>
    <s v="Credit Card"/>
    <s v="Click &amp; Collect"/>
    <s v="No"/>
    <s v="Easy online ordering"/>
    <x v="4"/>
    <x v="0"/>
    <x v="1"/>
    <x v="5"/>
    <n v="22574.95"/>
    <x v="6"/>
    <s v="Central Region"/>
    <s v="High"/>
    <s v="February"/>
    <s v="Q1"/>
    <s v="Yes"/>
    <n v="1"/>
    <n v="3386.2424999999998"/>
    <n v="25961.192499999997"/>
  </r>
  <r>
    <n v="7715"/>
    <s v="R01886"/>
    <x v="460"/>
    <n v="26"/>
    <x v="0"/>
    <x v="4"/>
    <x v="23"/>
    <n v="3"/>
    <x v="1"/>
    <s v="Cash"/>
    <s v="Home Delivery"/>
    <s v="No"/>
    <s v="Highly recommend"/>
    <x v="2"/>
    <x v="0"/>
    <x v="0"/>
    <x v="1"/>
    <n v="2340.5700000000002"/>
    <x v="8"/>
    <s v="Central Region"/>
    <s v="Medium"/>
    <s v="May"/>
    <s v="Q2"/>
    <s v="No"/>
    <n v="1"/>
    <n v="351.08550000000002"/>
    <n v="2691.6554999999998"/>
  </r>
  <r>
    <n v="7716"/>
    <s v="R09972"/>
    <x v="385"/>
    <n v="74"/>
    <x v="0"/>
    <x v="1"/>
    <x v="108"/>
    <n v="4"/>
    <x v="0"/>
    <s v="EFT"/>
    <s v="In Store"/>
    <s v="Yes"/>
    <s v="Easy to assemble"/>
    <x v="4"/>
    <x v="0"/>
    <x v="1"/>
    <x v="5"/>
    <n v="880.49"/>
    <x v="5"/>
    <s v="Southern Region"/>
    <s v="Medium"/>
    <s v="March"/>
    <s v="Q1"/>
    <s v="No"/>
    <n v="0"/>
    <n v="132.0735"/>
    <n v="1012.5635"/>
  </r>
  <r>
    <n v="7718"/>
    <s v="R08803"/>
    <x v="26"/>
    <n v="34"/>
    <x v="2"/>
    <x v="2"/>
    <x v="121"/>
    <n v="3"/>
    <x v="0"/>
    <s v="Cash"/>
    <s v="In Store"/>
    <s v="No"/>
    <s v="Poor packaging"/>
    <x v="2"/>
    <x v="1"/>
    <x v="0"/>
    <x v="1"/>
    <n v="85.25"/>
    <x v="1"/>
    <s v="Northern Region"/>
    <s v="Low"/>
    <s v="March"/>
    <s v="Q1"/>
    <s v="No"/>
    <n v="0"/>
    <n v="12.7875"/>
    <n v="98.037499999999994"/>
  </r>
  <r>
    <n v="7719"/>
    <s v="R05891"/>
    <x v="63"/>
    <n v="48"/>
    <x v="0"/>
    <x v="0"/>
    <x v="119"/>
    <n v="1"/>
    <x v="1"/>
    <s v="Debit Card"/>
    <s v="Click &amp; Collect"/>
    <s v="No"/>
    <s v="Poor packaging"/>
    <x v="3"/>
    <x v="1"/>
    <x v="1"/>
    <x v="4"/>
    <n v="618.72"/>
    <x v="2"/>
    <s v="Northern Region"/>
    <s v="Medium"/>
    <s v="August"/>
    <s v="Q3"/>
    <s v="No"/>
    <n v="1"/>
    <n v="92.808000000000007"/>
    <n v="711.52800000000002"/>
  </r>
  <r>
    <n v="7720"/>
    <s v="R02098"/>
    <x v="387"/>
    <n v="67"/>
    <x v="1"/>
    <x v="1"/>
    <x v="18"/>
    <n v="3"/>
    <x v="1"/>
    <s v="EFT"/>
    <s v="In Store"/>
    <s v="Yes"/>
    <s v="Great customer service"/>
    <x v="2"/>
    <x v="0"/>
    <x v="0"/>
    <x v="5"/>
    <n v="1712.08"/>
    <x v="7"/>
    <s v="Southern Region"/>
    <s v="Medium"/>
    <s v="June"/>
    <s v="Q2"/>
    <s v="No"/>
    <n v="1"/>
    <n v="256.81199999999995"/>
    <n v="1968.8919999999998"/>
  </r>
  <r>
    <n v="7721"/>
    <s v="R09431"/>
    <x v="685"/>
    <n v="72"/>
    <x v="0"/>
    <x v="5"/>
    <x v="6"/>
    <n v="4"/>
    <x v="1"/>
    <s v="Credit Card"/>
    <s v="Home Delivery"/>
    <s v="No"/>
    <s v="Looks premium"/>
    <x v="4"/>
    <x v="0"/>
    <x v="1"/>
    <x v="5"/>
    <n v="409.06"/>
    <x v="5"/>
    <s v="Western Region"/>
    <s v="Low"/>
    <s v="December"/>
    <s v="Q4"/>
    <s v="No"/>
    <n v="1"/>
    <n v="61.358999999999995"/>
    <n v="470.41899999999998"/>
  </r>
  <r>
    <n v="7722"/>
    <s v="R05693"/>
    <x v="391"/>
    <n v="20"/>
    <x v="1"/>
    <x v="2"/>
    <x v="81"/>
    <n v="1"/>
    <x v="0"/>
    <s v="Mobile Payment"/>
    <s v="Click &amp; Collect"/>
    <s v="Yes"/>
    <m/>
    <x v="3"/>
    <x v="3"/>
    <x v="2"/>
    <x v="2"/>
    <n v="375.53"/>
    <x v="4"/>
    <s v="Northern Region"/>
    <s v="Low"/>
    <s v="December"/>
    <s v="Q4"/>
    <s v="No"/>
    <n v="0"/>
    <n v="56.329499999999996"/>
    <n v="431.85949999999991"/>
  </r>
  <r>
    <n v="7723"/>
    <s v="R00500"/>
    <x v="715"/>
    <n v="65"/>
    <x v="2"/>
    <x v="0"/>
    <x v="46"/>
    <n v="1"/>
    <x v="0"/>
    <s v="Cash"/>
    <s v="Click &amp; Collect"/>
    <s v="Yes"/>
    <s v="Product exceeded expectations"/>
    <x v="3"/>
    <x v="0"/>
    <x v="0"/>
    <x v="5"/>
    <n v="3755.73"/>
    <x v="2"/>
    <s v="Northern Region"/>
    <s v="Medium"/>
    <s v="July"/>
    <s v="Q3"/>
    <s v="No"/>
    <n v="0"/>
    <n v="563.35950000000003"/>
    <n v="4319.0895"/>
  </r>
  <r>
    <n v="7724"/>
    <s v="R05625"/>
    <x v="394"/>
    <n v="62"/>
    <x v="1"/>
    <x v="7"/>
    <x v="117"/>
    <n v="1"/>
    <x v="1"/>
    <s v="EFT"/>
    <s v="Home Delivery"/>
    <s v="Yes"/>
    <s v="Packaging could improve"/>
    <x v="3"/>
    <x v="2"/>
    <x v="0"/>
    <x v="0"/>
    <n v="6581.78"/>
    <x v="6"/>
    <s v="Western Region"/>
    <s v="High"/>
    <s v="January"/>
    <s v="Q1"/>
    <s v="Yes"/>
    <n v="1"/>
    <n v="987.26699999999994"/>
    <n v="7569.0469999999996"/>
  </r>
  <r>
    <n v="7725"/>
    <s v="R00837"/>
    <x v="57"/>
    <n v="50"/>
    <x v="0"/>
    <x v="4"/>
    <x v="67"/>
    <n v="2"/>
    <x v="1"/>
    <s v="EFT"/>
    <s v="Home Delivery"/>
    <s v="No"/>
    <m/>
    <x v="0"/>
    <x v="3"/>
    <x v="2"/>
    <x v="4"/>
    <n v="1859.13"/>
    <x v="5"/>
    <s v="Central Region"/>
    <s v="Medium"/>
    <s v="July"/>
    <s v="Q3"/>
    <s v="No"/>
    <n v="1"/>
    <n v="278.86950000000002"/>
    <n v="2137.9994999999999"/>
  </r>
  <r>
    <n v="7726"/>
    <s v="R03472"/>
    <x v="695"/>
    <m/>
    <x v="1"/>
    <x v="5"/>
    <x v="51"/>
    <n v="1"/>
    <x v="1"/>
    <s v="Credit Card"/>
    <s v="Home Delivery"/>
    <s v="No"/>
    <s v="Instructions unclear"/>
    <x v="3"/>
    <x v="2"/>
    <x v="0"/>
    <x v="6"/>
    <n v="209.53"/>
    <x v="3"/>
    <s v="Western Region"/>
    <s v="Low"/>
    <s v="July"/>
    <s v="Q3"/>
    <s v="No"/>
    <n v="1"/>
    <n v="31.429499999999997"/>
    <n v="240.95949999999999"/>
  </r>
  <r>
    <n v="7727"/>
    <s v="R04698"/>
    <x v="526"/>
    <n v="42"/>
    <x v="1"/>
    <x v="0"/>
    <x v="75"/>
    <n v="1"/>
    <x v="1"/>
    <s v="Credit Card"/>
    <s v="Home Delivery"/>
    <s v="Yes"/>
    <s v="Very comfortable"/>
    <x v="3"/>
    <x v="0"/>
    <x v="0"/>
    <x v="3"/>
    <n v="4841.7700000000004"/>
    <x v="7"/>
    <s v="Northern Region"/>
    <s v="Medium"/>
    <s v="September"/>
    <s v="Q3"/>
    <s v="No"/>
    <n v="1"/>
    <n v="726.26550000000009"/>
    <n v="5568.0355"/>
  </r>
  <r>
    <n v="7728"/>
    <s v="R06281"/>
    <x v="543"/>
    <n v="27"/>
    <x v="0"/>
    <x v="3"/>
    <x v="98"/>
    <n v="2"/>
    <x v="1"/>
    <s v="EFT"/>
    <s v="Home Delivery"/>
    <s v="Yes"/>
    <s v="Fantastic experience"/>
    <x v="0"/>
    <x v="0"/>
    <x v="0"/>
    <x v="1"/>
    <n v="40.11"/>
    <x v="3"/>
    <s v="Central Region"/>
    <s v="Low"/>
    <s v="March"/>
    <s v="Q1"/>
    <s v="No"/>
    <n v="1"/>
    <n v="6.0164999999999997"/>
    <n v="46.126499999999993"/>
  </r>
  <r>
    <n v="7730"/>
    <s v="R02172"/>
    <x v="134"/>
    <n v="76"/>
    <x v="2"/>
    <x v="3"/>
    <x v="51"/>
    <n v="2"/>
    <x v="0"/>
    <s v="Mobile Payment"/>
    <s v="Click &amp; Collect"/>
    <s v="Yes"/>
    <s v="Helpful staff"/>
    <x v="0"/>
    <x v="0"/>
    <x v="0"/>
    <x v="5"/>
    <n v="209.53"/>
    <x v="3"/>
    <s v="Central Region"/>
    <s v="Low"/>
    <s v="October"/>
    <s v="Q4"/>
    <s v="No"/>
    <n v="0"/>
    <n v="31.429499999999997"/>
    <n v="240.95949999999999"/>
  </r>
  <r>
    <n v="7731"/>
    <s v="R09373"/>
    <x v="164"/>
    <n v="30"/>
    <x v="0"/>
    <x v="4"/>
    <x v="94"/>
    <n v="2"/>
    <x v="0"/>
    <s v="EFT"/>
    <s v="Click &amp; Collect"/>
    <s v="Yes"/>
    <s v="Product exceeded expectations"/>
    <x v="0"/>
    <x v="0"/>
    <x v="0"/>
    <x v="1"/>
    <n v="1746.77"/>
    <x v="5"/>
    <s v="Central Region"/>
    <s v="Medium"/>
    <s v="January"/>
    <s v="Q1"/>
    <s v="No"/>
    <n v="0"/>
    <n v="262.01549999999997"/>
    <n v="2008.7854999999997"/>
  </r>
  <r>
    <n v="7732"/>
    <s v="R05679"/>
    <x v="233"/>
    <n v="42"/>
    <x v="0"/>
    <x v="1"/>
    <x v="12"/>
    <n v="1"/>
    <x v="1"/>
    <s v="Mobile Payment"/>
    <s v="Home Delivery"/>
    <s v="No"/>
    <s v="Would definitely buy again"/>
    <x v="3"/>
    <x v="0"/>
    <x v="0"/>
    <x v="3"/>
    <n v="228.08"/>
    <x v="8"/>
    <s v="Southern Region"/>
    <s v="Low"/>
    <s v="May"/>
    <s v="Q2"/>
    <s v="No"/>
    <n v="1"/>
    <n v="34.212000000000003"/>
    <n v="262.29199999999997"/>
  </r>
  <r>
    <n v="7734"/>
    <s v="R00399"/>
    <x v="499"/>
    <n v="51"/>
    <x v="1"/>
    <x v="1"/>
    <x v="28"/>
    <n v="2"/>
    <x v="1"/>
    <s v="Credit Card"/>
    <s v="Click &amp; Collect"/>
    <s v="Yes"/>
    <s v="Excellent value"/>
    <x v="0"/>
    <x v="0"/>
    <x v="0"/>
    <x v="4"/>
    <n v="1011.68"/>
    <x v="0"/>
    <s v="Southern Region"/>
    <s v="Medium"/>
    <s v="January"/>
    <s v="Q1"/>
    <s v="No"/>
    <n v="1"/>
    <n v="151.75199999999998"/>
    <n v="1163.4319999999998"/>
  </r>
  <r>
    <n v="7735"/>
    <s v="R02011"/>
    <x v="56"/>
    <n v="28"/>
    <x v="0"/>
    <x v="1"/>
    <x v="117"/>
    <n v="4"/>
    <x v="0"/>
    <s v="EFT"/>
    <s v="Home Delivery"/>
    <s v="No"/>
    <s v="Exactly as advertised"/>
    <x v="4"/>
    <x v="0"/>
    <x v="1"/>
    <x v="1"/>
    <n v="6581.78"/>
    <x v="6"/>
    <s v="Southern Region"/>
    <s v="High"/>
    <s v="September"/>
    <s v="Q3"/>
    <s v="Yes"/>
    <n v="0"/>
    <n v="987.26699999999994"/>
    <n v="7569.0469999999996"/>
  </r>
  <r>
    <n v="7737"/>
    <s v="R05872"/>
    <x v="68"/>
    <n v="37"/>
    <x v="2"/>
    <x v="0"/>
    <x v="32"/>
    <n v="2"/>
    <x v="1"/>
    <s v="Credit Card"/>
    <s v="Home Delivery"/>
    <s v="Yes"/>
    <s v="Long waiting time"/>
    <x v="0"/>
    <x v="1"/>
    <x v="1"/>
    <x v="3"/>
    <n v="3086.4"/>
    <x v="7"/>
    <s v="Northern Region"/>
    <s v="Medium"/>
    <s v="November"/>
    <s v="Q4"/>
    <s v="No"/>
    <n v="1"/>
    <n v="462.96"/>
    <n v="3549.3599999999997"/>
  </r>
  <r>
    <n v="7738"/>
    <s v="R09940"/>
    <x v="67"/>
    <n v="40"/>
    <x v="2"/>
    <x v="1"/>
    <x v="12"/>
    <n v="2"/>
    <x v="0"/>
    <s v="Cash"/>
    <s v="Home Delivery"/>
    <s v="Yes"/>
    <s v="Instructions unclear"/>
    <x v="0"/>
    <x v="2"/>
    <x v="0"/>
    <x v="3"/>
    <n v="228.08"/>
    <x v="8"/>
    <s v="Southern Region"/>
    <s v="Low"/>
    <s v="February"/>
    <s v="Q1"/>
    <s v="No"/>
    <n v="0"/>
    <n v="34.212000000000003"/>
    <n v="262.29199999999997"/>
  </r>
  <r>
    <n v="7739"/>
    <s v="R01284"/>
    <x v="204"/>
    <n v="78"/>
    <x v="2"/>
    <x v="0"/>
    <x v="116"/>
    <n v="2"/>
    <x v="1"/>
    <s v="Cash"/>
    <s v="Home Delivery"/>
    <s v="Yes"/>
    <s v="Arrived damaged"/>
    <x v="0"/>
    <x v="1"/>
    <x v="1"/>
    <x v="5"/>
    <n v="11052.57"/>
    <x v="6"/>
    <s v="Northern Region"/>
    <s v="High"/>
    <s v="January"/>
    <s v="Q1"/>
    <s v="Yes"/>
    <n v="1"/>
    <n v="1657.8854999999999"/>
    <n v="12710.455499999998"/>
  </r>
  <r>
    <n v="7740"/>
    <s v="R09086"/>
    <x v="529"/>
    <n v="20"/>
    <x v="2"/>
    <x v="8"/>
    <x v="21"/>
    <n v="4"/>
    <x v="1"/>
    <s v="Mobile Payment"/>
    <s v="Click &amp; Collect"/>
    <s v="No"/>
    <s v="Very comfortable"/>
    <x v="4"/>
    <x v="0"/>
    <x v="1"/>
    <x v="2"/>
    <n v="369.57"/>
    <x v="0"/>
    <s v="Eastern Region"/>
    <s v="Low"/>
    <s v="March"/>
    <s v="Q1"/>
    <s v="No"/>
    <n v="1"/>
    <n v="55.435499999999998"/>
    <n v="425.00549999999998"/>
  </r>
  <r>
    <n v="7741"/>
    <s v="R02449"/>
    <x v="672"/>
    <n v="54"/>
    <x v="1"/>
    <x v="6"/>
    <x v="93"/>
    <n v="2"/>
    <x v="0"/>
    <s v="EFT"/>
    <s v="Home Delivery"/>
    <s v="Yes"/>
    <s v="Packaging could improve"/>
    <x v="0"/>
    <x v="2"/>
    <x v="0"/>
    <x v="4"/>
    <n v="34.200000000000003"/>
    <x v="3"/>
    <s v="Gauteng Region"/>
    <s v="Low"/>
    <s v="August"/>
    <s v="Q3"/>
    <s v="No"/>
    <n v="0"/>
    <n v="5.13"/>
    <n v="39.33"/>
  </r>
  <r>
    <n v="7743"/>
    <s v="R01837"/>
    <x v="570"/>
    <n v="38"/>
    <x v="0"/>
    <x v="2"/>
    <x v="27"/>
    <n v="1"/>
    <x v="1"/>
    <s v="Mobile Payment"/>
    <s v="Home Delivery"/>
    <s v="Yes"/>
    <s v="Highly recommend"/>
    <x v="3"/>
    <x v="0"/>
    <x v="0"/>
    <x v="3"/>
    <n v="14808.31"/>
    <x v="6"/>
    <s v="Northern Region"/>
    <s v="High"/>
    <s v="September"/>
    <s v="Q3"/>
    <s v="Yes"/>
    <n v="1"/>
    <n v="2221.2464999999997"/>
    <n v="17029.556499999999"/>
  </r>
  <r>
    <n v="7744"/>
    <s v="R09742"/>
    <x v="186"/>
    <m/>
    <x v="2"/>
    <x v="2"/>
    <x v="91"/>
    <n v="1"/>
    <x v="0"/>
    <s v="Credit Card"/>
    <s v="Home Delivery"/>
    <s v="Yes"/>
    <s v="Instructions unclear"/>
    <x v="3"/>
    <x v="2"/>
    <x v="0"/>
    <x v="6"/>
    <n v="53.85"/>
    <x v="3"/>
    <s v="Northern Region"/>
    <s v="Low"/>
    <s v="December"/>
    <s v="Q4"/>
    <s v="No"/>
    <n v="0"/>
    <n v="8.0775000000000006"/>
    <n v="61.927499999999995"/>
  </r>
  <r>
    <n v="7745"/>
    <s v="R01020"/>
    <x v="189"/>
    <n v="25"/>
    <x v="1"/>
    <x v="1"/>
    <x v="112"/>
    <n v="2"/>
    <x v="1"/>
    <s v="Credit Card"/>
    <s v="Click &amp; Collect"/>
    <s v="No"/>
    <s v="Fantastic experience"/>
    <x v="0"/>
    <x v="0"/>
    <x v="0"/>
    <x v="1"/>
    <n v="1482.94"/>
    <x v="5"/>
    <s v="Southern Region"/>
    <s v="Medium"/>
    <s v="January"/>
    <s v="Q1"/>
    <s v="No"/>
    <n v="1"/>
    <n v="222.441"/>
    <n v="1705.3809999999999"/>
  </r>
  <r>
    <n v="7746"/>
    <s v="R05067"/>
    <x v="45"/>
    <n v="65"/>
    <x v="1"/>
    <x v="0"/>
    <x v="98"/>
    <n v="2"/>
    <x v="1"/>
    <s v="Credit Card"/>
    <s v="Click &amp; Collect"/>
    <s v="Yes"/>
    <s v="Highly recommend"/>
    <x v="0"/>
    <x v="0"/>
    <x v="0"/>
    <x v="5"/>
    <n v="40.11"/>
    <x v="3"/>
    <s v="Northern Region"/>
    <s v="Low"/>
    <s v="March"/>
    <s v="Q1"/>
    <s v="No"/>
    <n v="1"/>
    <n v="6.0164999999999997"/>
    <n v="46.126499999999993"/>
  </r>
  <r>
    <n v="7747"/>
    <s v="R01327"/>
    <x v="568"/>
    <n v="53"/>
    <x v="0"/>
    <x v="6"/>
    <x v="4"/>
    <n v="2"/>
    <x v="0"/>
    <s v="EFT"/>
    <s v="In Store"/>
    <s v="No"/>
    <s v="Highly recommend"/>
    <x v="0"/>
    <x v="0"/>
    <x v="0"/>
    <x v="4"/>
    <n v="1951.09"/>
    <x v="0"/>
    <s v="Gauteng Region"/>
    <s v="Medium"/>
    <s v="July"/>
    <s v="Q3"/>
    <s v="No"/>
    <n v="0"/>
    <n v="292.6635"/>
    <n v="2243.7534999999998"/>
  </r>
  <r>
    <n v="7748"/>
    <s v="R07811"/>
    <x v="420"/>
    <m/>
    <x v="0"/>
    <x v="6"/>
    <x v="74"/>
    <n v="3"/>
    <x v="1"/>
    <s v="Cash"/>
    <s v="Click &amp; Collect"/>
    <s v="Yes"/>
    <s v="Packaging could improve"/>
    <x v="2"/>
    <x v="2"/>
    <x v="1"/>
    <x v="6"/>
    <n v="1000.7"/>
    <x v="4"/>
    <s v="Gauteng Region"/>
    <s v="Medium"/>
    <s v="September"/>
    <s v="Q3"/>
    <s v="No"/>
    <n v="1"/>
    <n v="150.10499999999999"/>
    <n v="1150.8050000000001"/>
  </r>
  <r>
    <n v="7749"/>
    <s v="R00476"/>
    <x v="269"/>
    <n v="77"/>
    <x v="2"/>
    <x v="7"/>
    <x v="69"/>
    <n v="2"/>
    <x v="1"/>
    <s v="EFT"/>
    <s v="In Store"/>
    <s v="No"/>
    <s v="Product was disappointing"/>
    <x v="0"/>
    <x v="1"/>
    <x v="1"/>
    <x v="5"/>
    <n v="1907.49"/>
    <x v="0"/>
    <s v="Western Region"/>
    <s v="Medium"/>
    <s v="July"/>
    <s v="Q3"/>
    <s v="No"/>
    <n v="1"/>
    <n v="286.12349999999998"/>
    <n v="2193.6134999999999"/>
  </r>
  <r>
    <n v="7750"/>
    <s v="R02811"/>
    <x v="575"/>
    <n v="72"/>
    <x v="1"/>
    <x v="2"/>
    <x v="61"/>
    <n v="3"/>
    <x v="1"/>
    <s v="Debit Card"/>
    <s v="In Store"/>
    <s v="No"/>
    <s v="Arrived damaged"/>
    <x v="2"/>
    <x v="1"/>
    <x v="0"/>
    <x v="5"/>
    <n v="768.34"/>
    <x v="7"/>
    <s v="Northern Region"/>
    <s v="Medium"/>
    <s v="April"/>
    <s v="Q2"/>
    <s v="No"/>
    <n v="1"/>
    <n v="115.251"/>
    <n v="883.59100000000001"/>
  </r>
  <r>
    <n v="7751"/>
    <s v="R08768"/>
    <x v="705"/>
    <n v="60"/>
    <x v="0"/>
    <x v="8"/>
    <x v="71"/>
    <n v="4"/>
    <x v="1"/>
    <s v="Mobile Payment"/>
    <s v="Click &amp; Collect"/>
    <s v="No"/>
    <s v="Easy online ordering"/>
    <x v="4"/>
    <x v="0"/>
    <x v="1"/>
    <x v="0"/>
    <n v="1171.25"/>
    <x v="4"/>
    <s v="Eastern Region"/>
    <s v="Medium"/>
    <s v="July"/>
    <s v="Q3"/>
    <s v="No"/>
    <n v="1"/>
    <n v="175.6875"/>
    <n v="1346.9375"/>
  </r>
  <r>
    <n v="7753"/>
    <s v="R09757"/>
    <x v="10"/>
    <n v="38"/>
    <x v="0"/>
    <x v="0"/>
    <x v="22"/>
    <n v="5"/>
    <x v="1"/>
    <s v="Cash"/>
    <s v="Home Delivery"/>
    <s v="Yes"/>
    <s v="Packaging could improve"/>
    <x v="1"/>
    <x v="2"/>
    <x v="0"/>
    <x v="3"/>
    <n v="1734"/>
    <x v="7"/>
    <s v="Northern Region"/>
    <s v="Medium"/>
    <s v="April"/>
    <s v="Q2"/>
    <s v="No"/>
    <n v="1"/>
    <n v="260.09999999999997"/>
    <n v="1994.1"/>
  </r>
  <r>
    <n v="7754"/>
    <s v="R01170"/>
    <x v="326"/>
    <n v="55"/>
    <x v="0"/>
    <x v="2"/>
    <x v="100"/>
    <n v="5"/>
    <x v="0"/>
    <s v="Mobile Payment"/>
    <s v="In Store"/>
    <s v="Yes"/>
    <s v="Great customer service"/>
    <x v="1"/>
    <x v="0"/>
    <x v="1"/>
    <x v="0"/>
    <n v="5432.76"/>
    <x v="5"/>
    <s v="Northern Region"/>
    <s v="High"/>
    <s v="March"/>
    <s v="Q1"/>
    <s v="Yes"/>
    <n v="0"/>
    <n v="814.91399999999999"/>
    <n v="6247.674"/>
  </r>
  <r>
    <n v="7755"/>
    <s v="R02529"/>
    <x v="163"/>
    <n v="40"/>
    <x v="1"/>
    <x v="4"/>
    <x v="33"/>
    <n v="4"/>
    <x v="1"/>
    <s v="Mobile Payment"/>
    <s v="Home Delivery"/>
    <s v="Yes"/>
    <m/>
    <x v="4"/>
    <x v="3"/>
    <x v="2"/>
    <x v="3"/>
    <n v="440.87"/>
    <x v="7"/>
    <s v="Central Region"/>
    <s v="Low"/>
    <s v="February"/>
    <s v="Q1"/>
    <s v="No"/>
    <n v="1"/>
    <n v="66.130499999999998"/>
    <n v="507.00049999999999"/>
  </r>
  <r>
    <n v="7756"/>
    <s v="R01207"/>
    <x v="559"/>
    <n v="79"/>
    <x v="2"/>
    <x v="8"/>
    <x v="118"/>
    <n v="4"/>
    <x v="1"/>
    <s v="Cash"/>
    <s v="Click &amp; Collect"/>
    <s v="Yes"/>
    <s v="Instructions unclear"/>
    <x v="4"/>
    <x v="2"/>
    <x v="0"/>
    <x v="5"/>
    <n v="301.58"/>
    <x v="3"/>
    <s v="Eastern Region"/>
    <s v="Low"/>
    <s v="September"/>
    <s v="Q3"/>
    <s v="No"/>
    <n v="1"/>
    <n v="45.236999999999995"/>
    <n v="346.81699999999995"/>
  </r>
  <r>
    <n v="7758"/>
    <s v="R08183"/>
    <x v="321"/>
    <n v="79"/>
    <x v="1"/>
    <x v="1"/>
    <x v="86"/>
    <n v="2"/>
    <x v="1"/>
    <s v="Cash"/>
    <s v="Click &amp; Collect"/>
    <s v="No"/>
    <s v="Easy to assemble"/>
    <x v="0"/>
    <x v="0"/>
    <x v="0"/>
    <x v="5"/>
    <n v="5258.73"/>
    <x v="2"/>
    <s v="Southern Region"/>
    <s v="High"/>
    <s v="July"/>
    <s v="Q3"/>
    <s v="Yes"/>
    <n v="1"/>
    <n v="788.80949999999996"/>
    <n v="6047.539499999999"/>
  </r>
  <r>
    <n v="7760"/>
    <s v="R09525"/>
    <x v="226"/>
    <n v="48"/>
    <x v="0"/>
    <x v="6"/>
    <x v="24"/>
    <n v="2"/>
    <x v="1"/>
    <s v="Debit Card"/>
    <s v="Click &amp; Collect"/>
    <s v="Yes"/>
    <s v="Great customer service"/>
    <x v="0"/>
    <x v="0"/>
    <x v="0"/>
    <x v="4"/>
    <n v="44114.21"/>
    <x v="6"/>
    <s v="Gauteng Region"/>
    <s v="High"/>
    <s v="February"/>
    <s v="Q1"/>
    <s v="Yes"/>
    <n v="1"/>
    <n v="6617.1314999999995"/>
    <n v="50731.341499999995"/>
  </r>
  <r>
    <n v="7761"/>
    <s v="R00432"/>
    <x v="672"/>
    <n v="51"/>
    <x v="2"/>
    <x v="0"/>
    <x v="85"/>
    <n v="3"/>
    <x v="0"/>
    <s v="Mobile Payment"/>
    <s v="Home Delivery"/>
    <s v="Yes"/>
    <s v="Delivery delayed"/>
    <x v="2"/>
    <x v="1"/>
    <x v="0"/>
    <x v="4"/>
    <n v="812.2"/>
    <x v="2"/>
    <s v="Northern Region"/>
    <s v="Medium"/>
    <s v="August"/>
    <s v="Q3"/>
    <s v="No"/>
    <n v="0"/>
    <n v="121.83"/>
    <n v="934.03"/>
  </r>
  <r>
    <n v="7763"/>
    <s v="R00868"/>
    <x v="697"/>
    <n v="55"/>
    <x v="1"/>
    <x v="3"/>
    <x v="115"/>
    <n v="1"/>
    <x v="1"/>
    <s v="Mobile Payment"/>
    <s v="Home Delivery"/>
    <s v="Yes"/>
    <s v="Exactly as advertised"/>
    <x v="3"/>
    <x v="0"/>
    <x v="0"/>
    <x v="0"/>
    <n v="1369.39"/>
    <x v="4"/>
    <s v="Central Region"/>
    <s v="Medium"/>
    <s v="October"/>
    <s v="Q4"/>
    <s v="No"/>
    <n v="1"/>
    <n v="205.4085"/>
    <n v="1574.7985000000001"/>
  </r>
  <r>
    <n v="7764"/>
    <s v="R02975"/>
    <x v="40"/>
    <n v="46"/>
    <x v="1"/>
    <x v="3"/>
    <x v="111"/>
    <n v="1"/>
    <x v="1"/>
    <s v="Cash"/>
    <s v="Home Delivery"/>
    <s v="Yes"/>
    <s v="Average quality"/>
    <x v="3"/>
    <x v="2"/>
    <x v="0"/>
    <x v="4"/>
    <n v="4507.63"/>
    <x v="2"/>
    <s v="Central Region"/>
    <s v="Medium"/>
    <s v="March"/>
    <s v="Q1"/>
    <s v="No"/>
    <n v="1"/>
    <n v="676.14449999999999"/>
    <n v="5183.7744999999995"/>
  </r>
  <r>
    <n v="7765"/>
    <s v="R05237"/>
    <x v="51"/>
    <n v="21"/>
    <x v="1"/>
    <x v="8"/>
    <x v="98"/>
    <n v="3"/>
    <x v="0"/>
    <s v="EFT"/>
    <s v="In Store"/>
    <s v="Yes"/>
    <s v="Looks premium"/>
    <x v="2"/>
    <x v="0"/>
    <x v="0"/>
    <x v="2"/>
    <n v="40.11"/>
    <x v="3"/>
    <s v="Eastern Region"/>
    <s v="Low"/>
    <s v="March"/>
    <s v="Q1"/>
    <s v="No"/>
    <n v="0"/>
    <n v="6.0164999999999997"/>
    <n v="46.126499999999993"/>
  </r>
  <r>
    <n v="7766"/>
    <s v="R05094"/>
    <x v="417"/>
    <n v="65"/>
    <x v="1"/>
    <x v="8"/>
    <x v="4"/>
    <n v="4"/>
    <x v="0"/>
    <s v="Debit Card"/>
    <s v="In Store"/>
    <s v="No"/>
    <s v="Fits perfectly"/>
    <x v="4"/>
    <x v="0"/>
    <x v="1"/>
    <x v="5"/>
    <n v="1951.09"/>
    <x v="0"/>
    <s v="Eastern Region"/>
    <s v="Medium"/>
    <s v="January"/>
    <s v="Q1"/>
    <s v="No"/>
    <n v="0"/>
    <n v="292.6635"/>
    <n v="2243.7534999999998"/>
  </r>
  <r>
    <n v="7767"/>
    <s v="R05434"/>
    <x v="437"/>
    <n v="61"/>
    <x v="0"/>
    <x v="7"/>
    <x v="11"/>
    <n v="2"/>
    <x v="1"/>
    <s v="Credit Card"/>
    <s v="Click &amp; Collect"/>
    <s v="Yes"/>
    <m/>
    <x v="0"/>
    <x v="3"/>
    <x v="2"/>
    <x v="0"/>
    <n v="231.22"/>
    <x v="1"/>
    <s v="Western Region"/>
    <s v="Low"/>
    <s v="March"/>
    <s v="Q1"/>
    <s v="No"/>
    <n v="1"/>
    <n v="34.683"/>
    <n v="265.90299999999996"/>
  </r>
  <r>
    <n v="7768"/>
    <s v="R00542"/>
    <x v="687"/>
    <n v="49"/>
    <x v="2"/>
    <x v="7"/>
    <x v="25"/>
    <n v="1"/>
    <x v="0"/>
    <s v="Mobile Payment"/>
    <s v="In Store"/>
    <s v="No"/>
    <s v="Delivery delayed"/>
    <x v="3"/>
    <x v="1"/>
    <x v="1"/>
    <x v="4"/>
    <n v="4455.18"/>
    <x v="2"/>
    <s v="Western Region"/>
    <s v="Medium"/>
    <s v="April"/>
    <s v="Q2"/>
    <s v="No"/>
    <n v="0"/>
    <n v="668.27700000000004"/>
    <n v="5123.4570000000003"/>
  </r>
  <r>
    <n v="7769"/>
    <s v="R05196"/>
    <x v="626"/>
    <n v="70"/>
    <x v="1"/>
    <x v="0"/>
    <x v="117"/>
    <n v="2"/>
    <x v="1"/>
    <s v="Credit Card"/>
    <s v="Click &amp; Collect"/>
    <s v="No"/>
    <s v="Long waiting time"/>
    <x v="0"/>
    <x v="1"/>
    <x v="1"/>
    <x v="5"/>
    <n v="6581.78"/>
    <x v="6"/>
    <s v="Northern Region"/>
    <s v="High"/>
    <s v="October"/>
    <s v="Q4"/>
    <s v="Yes"/>
    <n v="1"/>
    <n v="987.26699999999994"/>
    <n v="7569.0469999999996"/>
  </r>
  <r>
    <n v="7770"/>
    <s v="R01133"/>
    <x v="708"/>
    <n v="28"/>
    <x v="1"/>
    <x v="2"/>
    <x v="67"/>
    <n v="4"/>
    <x v="0"/>
    <s v="Credit Card"/>
    <s v="Click &amp; Collect"/>
    <s v="No"/>
    <s v="Looks premium"/>
    <x v="4"/>
    <x v="0"/>
    <x v="1"/>
    <x v="1"/>
    <n v="1859.13"/>
    <x v="5"/>
    <s v="Northern Region"/>
    <s v="Medium"/>
    <s v="October"/>
    <s v="Q4"/>
    <s v="No"/>
    <n v="0"/>
    <n v="278.86950000000002"/>
    <n v="2137.9994999999999"/>
  </r>
  <r>
    <n v="7771"/>
    <s v="R09986"/>
    <x v="507"/>
    <n v="66"/>
    <x v="2"/>
    <x v="6"/>
    <x v="8"/>
    <n v="2"/>
    <x v="1"/>
    <s v="Credit Card"/>
    <s v="Home Delivery"/>
    <s v="No"/>
    <m/>
    <x v="0"/>
    <x v="3"/>
    <x v="2"/>
    <x v="5"/>
    <n v="5390.8"/>
    <x v="6"/>
    <s v="Gauteng Region"/>
    <s v="High"/>
    <s v="September"/>
    <s v="Q3"/>
    <s v="Yes"/>
    <n v="1"/>
    <n v="808.62"/>
    <n v="6199.42"/>
  </r>
  <r>
    <n v="7772"/>
    <s v="R04502"/>
    <x v="147"/>
    <n v="39"/>
    <x v="2"/>
    <x v="8"/>
    <x v="106"/>
    <n v="4"/>
    <x v="0"/>
    <s v="EFT"/>
    <s v="Home Delivery"/>
    <s v="Yes"/>
    <s v="Customer support was excellent"/>
    <x v="4"/>
    <x v="0"/>
    <x v="1"/>
    <x v="3"/>
    <n v="74.72"/>
    <x v="3"/>
    <s v="Eastern Region"/>
    <s v="Low"/>
    <s v="May"/>
    <s v="Q2"/>
    <s v="No"/>
    <n v="0"/>
    <n v="11.208"/>
    <n v="85.927999999999997"/>
  </r>
  <r>
    <n v="7773"/>
    <s v="R06355"/>
    <x v="326"/>
    <n v="53"/>
    <x v="0"/>
    <x v="3"/>
    <x v="36"/>
    <n v="2"/>
    <x v="1"/>
    <s v="Debit Card"/>
    <s v="In Store"/>
    <s v="No"/>
    <s v="Looks premium"/>
    <x v="0"/>
    <x v="0"/>
    <x v="0"/>
    <x v="4"/>
    <n v="13056.99"/>
    <x v="6"/>
    <s v="Central Region"/>
    <s v="High"/>
    <s v="March"/>
    <s v="Q1"/>
    <s v="Yes"/>
    <n v="1"/>
    <n v="1958.5484999999999"/>
    <n v="15015.538499999999"/>
  </r>
  <r>
    <n v="7774"/>
    <s v="R09993"/>
    <x v="729"/>
    <n v="74"/>
    <x v="2"/>
    <x v="5"/>
    <x v="16"/>
    <n v="3"/>
    <x v="1"/>
    <s v="Mobile Payment"/>
    <s v="Click &amp; Collect"/>
    <s v="Yes"/>
    <s v="Instructions unclear"/>
    <x v="2"/>
    <x v="2"/>
    <x v="1"/>
    <x v="5"/>
    <n v="368.99"/>
    <x v="0"/>
    <s v="Western Region"/>
    <s v="Low"/>
    <s v="April"/>
    <s v="Q2"/>
    <s v="No"/>
    <n v="1"/>
    <n v="55.348500000000001"/>
    <n v="424.33849999999995"/>
  </r>
  <r>
    <n v="7775"/>
    <s v="R03391"/>
    <x v="19"/>
    <n v="67"/>
    <x v="2"/>
    <x v="3"/>
    <x v="63"/>
    <n v="2"/>
    <x v="0"/>
    <s v="Credit Card"/>
    <s v="In Store"/>
    <s v="Yes"/>
    <s v="Very comfortable"/>
    <x v="0"/>
    <x v="0"/>
    <x v="0"/>
    <x v="5"/>
    <n v="1604.87"/>
    <x v="0"/>
    <s v="Central Region"/>
    <s v="Medium"/>
    <s v="February"/>
    <s v="Q1"/>
    <s v="No"/>
    <n v="0"/>
    <n v="240.73049999999998"/>
    <n v="1845.6004999999998"/>
  </r>
  <r>
    <n v="7776"/>
    <s v="R03889"/>
    <x v="169"/>
    <n v="31"/>
    <x v="0"/>
    <x v="6"/>
    <x v="95"/>
    <n v="3"/>
    <x v="1"/>
    <s v="Credit Card"/>
    <s v="Click &amp; Collect"/>
    <s v="No"/>
    <s v="Fantastic experience"/>
    <x v="2"/>
    <x v="0"/>
    <x v="0"/>
    <x v="1"/>
    <n v="105.11"/>
    <x v="1"/>
    <s v="Gauteng Region"/>
    <s v="Low"/>
    <s v="November"/>
    <s v="Q4"/>
    <s v="No"/>
    <n v="1"/>
    <n v="15.766499999999999"/>
    <n v="120.87649999999999"/>
  </r>
  <r>
    <n v="7777"/>
    <s v="R02963"/>
    <x v="324"/>
    <m/>
    <x v="0"/>
    <x v="1"/>
    <x v="80"/>
    <n v="3"/>
    <x v="0"/>
    <s v="Debit Card"/>
    <s v="Click &amp; Collect"/>
    <s v="Yes"/>
    <s v="Fits perfectly"/>
    <x v="2"/>
    <x v="0"/>
    <x v="0"/>
    <x v="6"/>
    <n v="10347.709999999999"/>
    <x v="5"/>
    <s v="Southern Region"/>
    <s v="High"/>
    <s v="April"/>
    <s v="Q2"/>
    <s v="Yes"/>
    <n v="0"/>
    <n v="1552.1564999999998"/>
    <n v="11899.866499999998"/>
  </r>
  <r>
    <n v="7778"/>
    <s v="R04156"/>
    <x v="107"/>
    <n v="80"/>
    <x v="2"/>
    <x v="7"/>
    <x v="81"/>
    <n v="4"/>
    <x v="1"/>
    <s v="Credit Card"/>
    <s v="Home Delivery"/>
    <s v="Yes"/>
    <s v="Very fast delivery"/>
    <x v="4"/>
    <x v="0"/>
    <x v="1"/>
    <x v="5"/>
    <n v="375.53"/>
    <x v="4"/>
    <s v="Western Region"/>
    <s v="Low"/>
    <s v="June"/>
    <s v="Q2"/>
    <s v="No"/>
    <n v="1"/>
    <n v="56.329499999999996"/>
    <n v="431.85949999999991"/>
  </r>
  <r>
    <n v="7779"/>
    <s v="R03260"/>
    <x v="423"/>
    <n v="20"/>
    <x v="0"/>
    <x v="2"/>
    <x v="116"/>
    <n v="1"/>
    <x v="1"/>
    <s v="Cash"/>
    <s v="Click &amp; Collect"/>
    <s v="No"/>
    <s v="Long waiting time"/>
    <x v="3"/>
    <x v="1"/>
    <x v="1"/>
    <x v="2"/>
    <n v="11052.57"/>
    <x v="6"/>
    <s v="Northern Region"/>
    <s v="High"/>
    <s v="May"/>
    <s v="Q2"/>
    <s v="Yes"/>
    <n v="1"/>
    <n v="1657.8854999999999"/>
    <n v="12710.455499999998"/>
  </r>
  <r>
    <n v="7780"/>
    <s v="R06303"/>
    <x v="382"/>
    <n v="26"/>
    <x v="2"/>
    <x v="5"/>
    <x v="31"/>
    <n v="5"/>
    <x v="1"/>
    <s v="Credit Card"/>
    <s v="Click &amp; Collect"/>
    <s v="Yes"/>
    <s v="Worth the money"/>
    <x v="1"/>
    <x v="0"/>
    <x v="1"/>
    <x v="1"/>
    <n v="294.33"/>
    <x v="4"/>
    <s v="Western Region"/>
    <s v="Low"/>
    <s v="November"/>
    <s v="Q4"/>
    <s v="No"/>
    <n v="1"/>
    <n v="44.149499999999996"/>
    <n v="338.47949999999997"/>
  </r>
  <r>
    <n v="7781"/>
    <s v="R06035"/>
    <x v="49"/>
    <n v="55"/>
    <x v="2"/>
    <x v="4"/>
    <x v="62"/>
    <n v="5"/>
    <x v="0"/>
    <s v="Cash"/>
    <s v="In Store"/>
    <s v="Yes"/>
    <s v="Highly recommend"/>
    <x v="1"/>
    <x v="0"/>
    <x v="1"/>
    <x v="0"/>
    <n v="2951.61"/>
    <x v="1"/>
    <s v="Central Region"/>
    <s v="Medium"/>
    <s v="May"/>
    <s v="Q2"/>
    <s v="No"/>
    <n v="0"/>
    <n v="442.74150000000003"/>
    <n v="3394.3514999999998"/>
  </r>
  <r>
    <n v="7782"/>
    <s v="R08859"/>
    <x v="112"/>
    <n v="46"/>
    <x v="0"/>
    <x v="2"/>
    <x v="7"/>
    <n v="5"/>
    <x v="0"/>
    <s v="EFT"/>
    <s v="Home Delivery"/>
    <s v="Yes"/>
    <s v="Product was disappointing"/>
    <x v="1"/>
    <x v="1"/>
    <x v="0"/>
    <x v="4"/>
    <n v="1370.56"/>
    <x v="6"/>
    <s v="Northern Region"/>
    <s v="Medium"/>
    <s v="November"/>
    <s v="Q4"/>
    <s v="No"/>
    <n v="0"/>
    <n v="205.58399999999997"/>
    <n v="1576.1439999999998"/>
  </r>
  <r>
    <n v="7783"/>
    <s v="R07838"/>
    <x v="459"/>
    <n v="57"/>
    <x v="1"/>
    <x v="1"/>
    <x v="26"/>
    <n v="3"/>
    <x v="0"/>
    <s v="Mobile Payment"/>
    <s v="Click &amp; Collect"/>
    <s v="Yes"/>
    <s v="Delivery delayed"/>
    <x v="2"/>
    <x v="1"/>
    <x v="0"/>
    <x v="0"/>
    <n v="27815.439999999999"/>
    <x v="6"/>
    <s v="Southern Region"/>
    <s v="High"/>
    <s v="December"/>
    <s v="Q4"/>
    <s v="Yes"/>
    <n v="0"/>
    <n v="4172.3159999999998"/>
    <n v="31987.755999999998"/>
  </r>
  <r>
    <n v="7785"/>
    <s v="R02584"/>
    <x v="541"/>
    <n v="75"/>
    <x v="1"/>
    <x v="8"/>
    <x v="7"/>
    <n v="3"/>
    <x v="0"/>
    <s v="Cash"/>
    <s v="Click &amp; Collect"/>
    <s v="No"/>
    <s v="Would definitely buy again"/>
    <x v="2"/>
    <x v="0"/>
    <x v="0"/>
    <x v="5"/>
    <n v="1370.56"/>
    <x v="6"/>
    <s v="Eastern Region"/>
    <s v="Medium"/>
    <s v="May"/>
    <s v="Q2"/>
    <s v="No"/>
    <n v="0"/>
    <n v="205.58399999999997"/>
    <n v="1576.1439999999998"/>
  </r>
  <r>
    <n v="7786"/>
    <s v="R02814"/>
    <x v="52"/>
    <n v="38"/>
    <x v="1"/>
    <x v="6"/>
    <x v="29"/>
    <n v="2"/>
    <x v="0"/>
    <s v="Debit Card"/>
    <s v="In Store"/>
    <s v="Yes"/>
    <m/>
    <x v="0"/>
    <x v="3"/>
    <x v="2"/>
    <x v="3"/>
    <n v="1355.08"/>
    <x v="2"/>
    <s v="Gauteng Region"/>
    <s v="Medium"/>
    <s v="November"/>
    <s v="Q4"/>
    <s v="No"/>
    <n v="0"/>
    <n v="203.26199999999997"/>
    <n v="1558.3419999999999"/>
  </r>
  <r>
    <n v="7787"/>
    <s v="R03960"/>
    <x v="70"/>
    <n v="36"/>
    <x v="2"/>
    <x v="4"/>
    <x v="84"/>
    <n v="3"/>
    <x v="1"/>
    <s v="Debit Card"/>
    <s v="In Store"/>
    <s v="Yes"/>
    <s v="Looks premium"/>
    <x v="2"/>
    <x v="0"/>
    <x v="0"/>
    <x v="3"/>
    <n v="27.35"/>
    <x v="3"/>
    <s v="Central Region"/>
    <s v="Low"/>
    <s v="August"/>
    <s v="Q3"/>
    <s v="No"/>
    <n v="1"/>
    <n v="4.1025"/>
    <n v="31.452500000000001"/>
  </r>
  <r>
    <n v="7789"/>
    <s v="R06644"/>
    <x v="446"/>
    <n v="56"/>
    <x v="1"/>
    <x v="4"/>
    <x v="78"/>
    <n v="3"/>
    <x v="1"/>
    <s v="EFT"/>
    <s v="Home Delivery"/>
    <s v="No"/>
    <s v="Fantastic experience"/>
    <x v="2"/>
    <x v="0"/>
    <x v="0"/>
    <x v="0"/>
    <n v="954.6"/>
    <x v="8"/>
    <s v="Central Region"/>
    <s v="Medium"/>
    <s v="August"/>
    <s v="Q3"/>
    <s v="No"/>
    <n v="1"/>
    <n v="143.19"/>
    <n v="1097.79"/>
  </r>
  <r>
    <n v="7790"/>
    <s v="R05175"/>
    <x v="295"/>
    <n v="36"/>
    <x v="2"/>
    <x v="4"/>
    <x v="11"/>
    <n v="4"/>
    <x v="0"/>
    <s v="Cash"/>
    <s v="In Store"/>
    <s v="No"/>
    <s v="Item missing accessories"/>
    <x v="4"/>
    <x v="1"/>
    <x v="0"/>
    <x v="3"/>
    <n v="231.22"/>
    <x v="1"/>
    <s v="Central Region"/>
    <s v="Low"/>
    <s v="October"/>
    <s v="Q4"/>
    <s v="No"/>
    <n v="0"/>
    <n v="34.683"/>
    <n v="265.90299999999996"/>
  </r>
  <r>
    <n v="7791"/>
    <s v="R06842"/>
    <x v="374"/>
    <n v="48"/>
    <x v="1"/>
    <x v="3"/>
    <x v="76"/>
    <n v="3"/>
    <x v="0"/>
    <s v="Cash"/>
    <s v="Home Delivery"/>
    <s v="Yes"/>
    <s v="Packaging could improve"/>
    <x v="2"/>
    <x v="2"/>
    <x v="1"/>
    <x v="4"/>
    <n v="824.74"/>
    <x v="8"/>
    <s v="Central Region"/>
    <s v="Medium"/>
    <s v="November"/>
    <s v="Q4"/>
    <s v="No"/>
    <n v="0"/>
    <n v="123.711"/>
    <n v="948.45099999999991"/>
  </r>
  <r>
    <n v="7792"/>
    <s v="R08427"/>
    <x v="138"/>
    <n v="26"/>
    <x v="2"/>
    <x v="2"/>
    <x v="2"/>
    <n v="3"/>
    <x v="1"/>
    <s v="Cash"/>
    <s v="In Store"/>
    <s v="Yes"/>
    <s v="Would definitely buy again"/>
    <x v="2"/>
    <x v="0"/>
    <x v="0"/>
    <x v="1"/>
    <n v="230.14"/>
    <x v="2"/>
    <s v="Northern Region"/>
    <s v="Low"/>
    <s v="March"/>
    <s v="Q1"/>
    <s v="No"/>
    <n v="1"/>
    <n v="34.520999999999994"/>
    <n v="264.66099999999994"/>
  </r>
  <r>
    <n v="7794"/>
    <s v="R09370"/>
    <x v="346"/>
    <n v="51"/>
    <x v="1"/>
    <x v="5"/>
    <x v="36"/>
    <n v="5"/>
    <x v="1"/>
    <s v="Mobile Payment"/>
    <s v="In Store"/>
    <s v="Yes"/>
    <s v="Delivery delayed"/>
    <x v="1"/>
    <x v="1"/>
    <x v="0"/>
    <x v="4"/>
    <n v="13056.99"/>
    <x v="6"/>
    <s v="Western Region"/>
    <s v="High"/>
    <s v="May"/>
    <s v="Q2"/>
    <s v="Yes"/>
    <n v="1"/>
    <n v="1958.5484999999999"/>
    <n v="15015.538499999999"/>
  </r>
  <r>
    <n v="7795"/>
    <s v="R02564"/>
    <x v="681"/>
    <n v="46"/>
    <x v="2"/>
    <x v="7"/>
    <x v="49"/>
    <n v="2"/>
    <x v="1"/>
    <s v="EFT"/>
    <s v="Home Delivery"/>
    <s v="No"/>
    <s v="Excellent product"/>
    <x v="0"/>
    <x v="0"/>
    <x v="0"/>
    <x v="4"/>
    <n v="134.01"/>
    <x v="3"/>
    <s v="Western Region"/>
    <s v="Low"/>
    <s v="January"/>
    <s v="Q1"/>
    <s v="No"/>
    <n v="1"/>
    <n v="20.101499999999998"/>
    <n v="154.11149999999998"/>
  </r>
  <r>
    <n v="7796"/>
    <s v="R02631"/>
    <x v="345"/>
    <n v="49"/>
    <x v="1"/>
    <x v="7"/>
    <x v="65"/>
    <n v="5"/>
    <x v="0"/>
    <s v="Debit Card"/>
    <s v="Home Delivery"/>
    <s v="No"/>
    <s v="Instructions unclear"/>
    <x v="1"/>
    <x v="2"/>
    <x v="0"/>
    <x v="4"/>
    <n v="45.96"/>
    <x v="3"/>
    <s v="Western Region"/>
    <s v="Low"/>
    <s v="January"/>
    <s v="Q1"/>
    <s v="No"/>
    <n v="0"/>
    <n v="6.8940000000000001"/>
    <n v="52.853999999999999"/>
  </r>
  <r>
    <n v="7797"/>
    <s v="R03191"/>
    <x v="499"/>
    <n v="47"/>
    <x v="0"/>
    <x v="5"/>
    <x v="68"/>
    <n v="5"/>
    <x v="0"/>
    <s v="Debit Card"/>
    <s v="Click &amp; Collect"/>
    <s v="No"/>
    <m/>
    <x v="1"/>
    <x v="3"/>
    <x v="2"/>
    <x v="4"/>
    <n v="6698.54"/>
    <x v="6"/>
    <s v="Western Region"/>
    <s v="High"/>
    <s v="January"/>
    <s v="Q1"/>
    <s v="Yes"/>
    <n v="0"/>
    <n v="1004.7809999999999"/>
    <n v="7703.320999999999"/>
  </r>
  <r>
    <n v="7798"/>
    <s v="R08032"/>
    <x v="596"/>
    <n v="73"/>
    <x v="1"/>
    <x v="8"/>
    <x v="92"/>
    <n v="1"/>
    <x v="0"/>
    <s v="Credit Card"/>
    <s v="In Store"/>
    <s v="Yes"/>
    <s v="Easy online ordering"/>
    <x v="3"/>
    <x v="0"/>
    <x v="0"/>
    <x v="5"/>
    <n v="2217.0300000000002"/>
    <x v="8"/>
    <s v="Eastern Region"/>
    <s v="Medium"/>
    <s v="June"/>
    <s v="Q2"/>
    <s v="No"/>
    <n v="0"/>
    <n v="332.55450000000002"/>
    <n v="2549.5844999999999"/>
  </r>
  <r>
    <n v="7799"/>
    <s v="R07894"/>
    <x v="499"/>
    <n v="21"/>
    <x v="1"/>
    <x v="0"/>
    <x v="7"/>
    <n v="5"/>
    <x v="1"/>
    <s v="EFT"/>
    <s v="Home Delivery"/>
    <s v="Yes"/>
    <s v="Exactly as advertised"/>
    <x v="1"/>
    <x v="0"/>
    <x v="1"/>
    <x v="2"/>
    <n v="1370.56"/>
    <x v="6"/>
    <s v="Northern Region"/>
    <s v="Medium"/>
    <s v="January"/>
    <s v="Q1"/>
    <s v="No"/>
    <n v="1"/>
    <n v="205.58399999999997"/>
    <n v="1576.1439999999998"/>
  </r>
  <r>
    <n v="7801"/>
    <s v="R01081"/>
    <x v="74"/>
    <n v="71"/>
    <x v="2"/>
    <x v="5"/>
    <x v="116"/>
    <n v="1"/>
    <x v="1"/>
    <s v="Cash"/>
    <s v="Click &amp; Collect"/>
    <s v="No"/>
    <s v="Helpful staff"/>
    <x v="3"/>
    <x v="0"/>
    <x v="0"/>
    <x v="5"/>
    <n v="11052.57"/>
    <x v="6"/>
    <s v="Western Region"/>
    <s v="High"/>
    <s v="September"/>
    <s v="Q3"/>
    <s v="Yes"/>
    <n v="1"/>
    <n v="1657.8854999999999"/>
    <n v="12710.455499999998"/>
  </r>
  <r>
    <n v="7802"/>
    <s v="R04284"/>
    <x v="383"/>
    <n v="61"/>
    <x v="0"/>
    <x v="6"/>
    <x v="96"/>
    <n v="3"/>
    <x v="0"/>
    <s v="Mobile Payment"/>
    <s v="Click &amp; Collect"/>
    <s v="No"/>
    <s v="Item missing accessories"/>
    <x v="2"/>
    <x v="1"/>
    <x v="0"/>
    <x v="0"/>
    <n v="944.78"/>
    <x v="6"/>
    <s v="Gauteng Region"/>
    <s v="Medium"/>
    <s v="December"/>
    <s v="Q4"/>
    <s v="No"/>
    <n v="0"/>
    <n v="141.71699999999998"/>
    <n v="1086.4969999999998"/>
  </r>
  <r>
    <n v="7804"/>
    <s v="R07086"/>
    <x v="8"/>
    <n v="71"/>
    <x v="1"/>
    <x v="6"/>
    <x v="57"/>
    <n v="4"/>
    <x v="1"/>
    <s v="Mobile Payment"/>
    <s v="Home Delivery"/>
    <s v="Yes"/>
    <s v="Poor packaging"/>
    <x v="4"/>
    <x v="1"/>
    <x v="0"/>
    <x v="5"/>
    <n v="551.66"/>
    <x v="0"/>
    <s v="Gauteng Region"/>
    <s v="Medium"/>
    <s v="September"/>
    <s v="Q3"/>
    <s v="No"/>
    <n v="1"/>
    <n v="82.748999999999995"/>
    <n v="634.40899999999988"/>
  </r>
  <r>
    <n v="7805"/>
    <s v="R02086"/>
    <x v="129"/>
    <n v="59"/>
    <x v="2"/>
    <x v="7"/>
    <x v="59"/>
    <n v="5"/>
    <x v="1"/>
    <s v="EFT"/>
    <s v="Click &amp; Collect"/>
    <s v="Yes"/>
    <s v="Product exceeded expectations"/>
    <x v="1"/>
    <x v="0"/>
    <x v="1"/>
    <x v="0"/>
    <n v="8798.49"/>
    <x v="4"/>
    <s v="Western Region"/>
    <s v="High"/>
    <s v="January"/>
    <s v="Q1"/>
    <s v="Yes"/>
    <n v="1"/>
    <n v="1319.7735"/>
    <n v="10118.263499999999"/>
  </r>
  <r>
    <n v="7806"/>
    <s v="R06346"/>
    <x v="146"/>
    <n v="25"/>
    <x v="1"/>
    <x v="4"/>
    <x v="37"/>
    <n v="4"/>
    <x v="1"/>
    <s v="Debit Card"/>
    <s v="Home Delivery"/>
    <s v="No"/>
    <s v="Long waiting time"/>
    <x v="4"/>
    <x v="1"/>
    <x v="0"/>
    <x v="1"/>
    <n v="54.82"/>
    <x v="3"/>
    <s v="Central Region"/>
    <s v="Low"/>
    <s v="January"/>
    <s v="Q1"/>
    <s v="No"/>
    <n v="1"/>
    <n v="8.222999999999999"/>
    <n v="63.042999999999992"/>
  </r>
  <r>
    <n v="7807"/>
    <s v="R02453"/>
    <x v="136"/>
    <m/>
    <x v="0"/>
    <x v="7"/>
    <x v="10"/>
    <n v="3"/>
    <x v="1"/>
    <s v="Credit Card"/>
    <s v="Click &amp; Collect"/>
    <s v="No"/>
    <m/>
    <x v="2"/>
    <x v="3"/>
    <x v="2"/>
    <x v="6"/>
    <n v="276.82"/>
    <x v="7"/>
    <s v="Western Region"/>
    <s v="Low"/>
    <s v="September"/>
    <s v="Q3"/>
    <s v="No"/>
    <n v="1"/>
    <n v="41.522999999999996"/>
    <n v="318.34299999999996"/>
  </r>
  <r>
    <n v="7808"/>
    <s v="R04967"/>
    <x v="408"/>
    <n v="77"/>
    <x v="0"/>
    <x v="3"/>
    <x v="45"/>
    <n v="3"/>
    <x v="0"/>
    <s v="Cash"/>
    <s v="Home Delivery"/>
    <s v="Yes"/>
    <s v="Instructions unclear"/>
    <x v="2"/>
    <x v="2"/>
    <x v="1"/>
    <x v="5"/>
    <n v="139.72999999999999"/>
    <x v="1"/>
    <s v="Central Region"/>
    <s v="Low"/>
    <s v="December"/>
    <s v="Q4"/>
    <s v="No"/>
    <n v="0"/>
    <n v="20.959499999999998"/>
    <n v="160.68949999999998"/>
  </r>
  <r>
    <n v="7809"/>
    <s v="R02024"/>
    <x v="552"/>
    <n v="43"/>
    <x v="2"/>
    <x v="1"/>
    <x v="99"/>
    <n v="1"/>
    <x v="0"/>
    <s v="EFT"/>
    <s v="Click &amp; Collect"/>
    <s v="No"/>
    <s v="Easy to assemble"/>
    <x v="3"/>
    <x v="0"/>
    <x v="0"/>
    <x v="3"/>
    <n v="786.78"/>
    <x v="8"/>
    <s v="Southern Region"/>
    <s v="Medium"/>
    <s v="September"/>
    <s v="Q3"/>
    <s v="No"/>
    <n v="0"/>
    <n v="118.017"/>
    <n v="904.79699999999991"/>
  </r>
  <r>
    <n v="7811"/>
    <s v="R09128"/>
    <x v="150"/>
    <n v="56"/>
    <x v="0"/>
    <x v="8"/>
    <x v="42"/>
    <n v="5"/>
    <x v="0"/>
    <s v="Mobile Payment"/>
    <s v="In Store"/>
    <s v="No"/>
    <m/>
    <x v="1"/>
    <x v="3"/>
    <x v="2"/>
    <x v="0"/>
    <n v="2099.4"/>
    <x v="2"/>
    <s v="Eastern Region"/>
    <s v="Medium"/>
    <s v="July"/>
    <s v="Q3"/>
    <s v="No"/>
    <n v="0"/>
    <n v="314.91000000000003"/>
    <n v="2414.31"/>
  </r>
  <r>
    <n v="7812"/>
    <s v="R08854"/>
    <x v="240"/>
    <n v="46"/>
    <x v="1"/>
    <x v="1"/>
    <x v="17"/>
    <n v="4"/>
    <x v="0"/>
    <s v="Mobile Payment"/>
    <s v="Home Delivery"/>
    <s v="Yes"/>
    <s v="Very comfortable"/>
    <x v="4"/>
    <x v="0"/>
    <x v="1"/>
    <x v="4"/>
    <n v="471.63"/>
    <x v="1"/>
    <s v="Southern Region"/>
    <s v="Low"/>
    <s v="September"/>
    <s v="Q3"/>
    <s v="No"/>
    <n v="0"/>
    <n v="70.744500000000002"/>
    <n v="542.3744999999999"/>
  </r>
  <r>
    <n v="7813"/>
    <s v="R07322"/>
    <x v="17"/>
    <n v="33"/>
    <x v="1"/>
    <x v="8"/>
    <x v="76"/>
    <n v="4"/>
    <x v="1"/>
    <s v="EFT"/>
    <s v="In Store"/>
    <s v="No"/>
    <s v="Excellent value"/>
    <x v="4"/>
    <x v="0"/>
    <x v="1"/>
    <x v="1"/>
    <n v="824.74"/>
    <x v="8"/>
    <s v="Eastern Region"/>
    <s v="Medium"/>
    <s v="March"/>
    <s v="Q1"/>
    <s v="No"/>
    <n v="1"/>
    <n v="123.711"/>
    <n v="948.45099999999991"/>
  </r>
  <r>
    <n v="7814"/>
    <s v="R00227"/>
    <x v="144"/>
    <n v="67"/>
    <x v="2"/>
    <x v="3"/>
    <x v="114"/>
    <n v="5"/>
    <x v="0"/>
    <s v="Debit Card"/>
    <s v="In Store"/>
    <s v="No"/>
    <m/>
    <x v="1"/>
    <x v="3"/>
    <x v="2"/>
    <x v="5"/>
    <n v="338.79"/>
    <x v="0"/>
    <s v="Central Region"/>
    <s v="Low"/>
    <s v="November"/>
    <s v="Q4"/>
    <s v="No"/>
    <n v="0"/>
    <n v="50.8185"/>
    <n v="389.60849999999999"/>
  </r>
  <r>
    <n v="7815"/>
    <s v="R01014"/>
    <x v="170"/>
    <n v="37"/>
    <x v="1"/>
    <x v="7"/>
    <x v="42"/>
    <n v="2"/>
    <x v="0"/>
    <s v="Cash"/>
    <s v="Click &amp; Collect"/>
    <s v="Yes"/>
    <s v="Arrived damaged"/>
    <x v="0"/>
    <x v="1"/>
    <x v="1"/>
    <x v="3"/>
    <n v="2099.4"/>
    <x v="2"/>
    <s v="Western Region"/>
    <s v="Medium"/>
    <s v="August"/>
    <s v="Q3"/>
    <s v="No"/>
    <n v="0"/>
    <n v="314.91000000000003"/>
    <n v="2414.31"/>
  </r>
  <r>
    <n v="7816"/>
    <s v="R06680"/>
    <x v="597"/>
    <n v="44"/>
    <x v="2"/>
    <x v="3"/>
    <x v="77"/>
    <n v="1"/>
    <x v="0"/>
    <s v="EFT"/>
    <s v="Home Delivery"/>
    <s v="Yes"/>
    <s v="Item missing accessories"/>
    <x v="3"/>
    <x v="1"/>
    <x v="1"/>
    <x v="3"/>
    <n v="353.21"/>
    <x v="3"/>
    <s v="Central Region"/>
    <s v="Low"/>
    <s v="January"/>
    <s v="Q1"/>
    <s v="No"/>
    <n v="0"/>
    <n v="52.981499999999997"/>
    <n v="406.19149999999996"/>
  </r>
  <r>
    <n v="7817"/>
    <s v="R01930"/>
    <x v="685"/>
    <n v="43"/>
    <x v="1"/>
    <x v="3"/>
    <x v="64"/>
    <n v="5"/>
    <x v="0"/>
    <s v="Cash"/>
    <s v="Click &amp; Collect"/>
    <s v="Yes"/>
    <m/>
    <x v="1"/>
    <x v="3"/>
    <x v="2"/>
    <x v="3"/>
    <n v="119.63"/>
    <x v="3"/>
    <s v="Central Region"/>
    <s v="Low"/>
    <s v="December"/>
    <s v="Q4"/>
    <s v="No"/>
    <n v="0"/>
    <n v="17.944499999999998"/>
    <n v="137.57449999999997"/>
  </r>
  <r>
    <n v="7818"/>
    <s v="R01044"/>
    <x v="692"/>
    <n v="27"/>
    <x v="2"/>
    <x v="7"/>
    <x v="88"/>
    <n v="5"/>
    <x v="0"/>
    <s v="Debit Card"/>
    <s v="Click &amp; Collect"/>
    <s v="Yes"/>
    <s v="Worth the money"/>
    <x v="1"/>
    <x v="0"/>
    <x v="1"/>
    <x v="1"/>
    <n v="529.15"/>
    <x v="0"/>
    <s v="Western Region"/>
    <s v="Medium"/>
    <s v="August"/>
    <s v="Q3"/>
    <s v="No"/>
    <n v="0"/>
    <n v="79.372499999999988"/>
    <n v="608.52249999999992"/>
  </r>
  <r>
    <n v="7819"/>
    <s v="R05252"/>
    <x v="167"/>
    <n v="57"/>
    <x v="0"/>
    <x v="7"/>
    <x v="58"/>
    <n v="4"/>
    <x v="1"/>
    <s v="Debit Card"/>
    <s v="In Store"/>
    <s v="No"/>
    <s v="Highly recommend"/>
    <x v="4"/>
    <x v="0"/>
    <x v="1"/>
    <x v="0"/>
    <n v="2603.98"/>
    <x v="0"/>
    <s v="Western Region"/>
    <s v="Medium"/>
    <s v="August"/>
    <s v="Q3"/>
    <s v="No"/>
    <n v="1"/>
    <n v="390.59699999999998"/>
    <n v="2994.5769999999998"/>
  </r>
  <r>
    <n v="7820"/>
    <s v="R01405"/>
    <x v="285"/>
    <n v="63"/>
    <x v="2"/>
    <x v="2"/>
    <x v="19"/>
    <n v="2"/>
    <x v="0"/>
    <s v="EFT"/>
    <s v="Click &amp; Collect"/>
    <s v="Yes"/>
    <s v="Excellent value"/>
    <x v="0"/>
    <x v="0"/>
    <x v="0"/>
    <x v="0"/>
    <n v="343.42"/>
    <x v="3"/>
    <s v="Northern Region"/>
    <s v="Low"/>
    <s v="November"/>
    <s v="Q4"/>
    <s v="No"/>
    <n v="0"/>
    <n v="51.512999999999998"/>
    <n v="394.93299999999999"/>
  </r>
  <r>
    <n v="7824"/>
    <s v="R01125"/>
    <x v="726"/>
    <n v="25"/>
    <x v="2"/>
    <x v="2"/>
    <x v="101"/>
    <n v="5"/>
    <x v="0"/>
    <s v="Credit Card"/>
    <s v="Home Delivery"/>
    <s v="No"/>
    <s v="Excellent product"/>
    <x v="1"/>
    <x v="0"/>
    <x v="1"/>
    <x v="1"/>
    <n v="886.51"/>
    <x v="1"/>
    <s v="Northern Region"/>
    <s v="Medium"/>
    <s v="June"/>
    <s v="Q2"/>
    <s v="No"/>
    <n v="0"/>
    <n v="132.97649999999999"/>
    <n v="1019.4864999999999"/>
  </r>
  <r>
    <n v="7825"/>
    <s v="R07379"/>
    <x v="500"/>
    <n v="24"/>
    <x v="1"/>
    <x v="4"/>
    <x v="2"/>
    <n v="1"/>
    <x v="0"/>
    <s v="Cash"/>
    <s v="In Store"/>
    <s v="No"/>
    <s v="Excellent product"/>
    <x v="3"/>
    <x v="0"/>
    <x v="0"/>
    <x v="2"/>
    <n v="230.14"/>
    <x v="2"/>
    <s v="Central Region"/>
    <s v="Low"/>
    <s v="January"/>
    <s v="Q1"/>
    <s v="No"/>
    <n v="0"/>
    <n v="34.520999999999994"/>
    <n v="264.66099999999994"/>
  </r>
  <r>
    <n v="7826"/>
    <s v="R03896"/>
    <x v="113"/>
    <n v="73"/>
    <x v="0"/>
    <x v="4"/>
    <x v="119"/>
    <n v="4"/>
    <x v="1"/>
    <s v="Mobile Payment"/>
    <s v="In Store"/>
    <s v="Yes"/>
    <s v="Fits perfectly"/>
    <x v="4"/>
    <x v="0"/>
    <x v="1"/>
    <x v="5"/>
    <n v="618.72"/>
    <x v="2"/>
    <s v="Central Region"/>
    <s v="Medium"/>
    <s v="November"/>
    <s v="Q4"/>
    <s v="No"/>
    <n v="1"/>
    <n v="92.808000000000007"/>
    <n v="711.52800000000002"/>
  </r>
  <r>
    <n v="7827"/>
    <s v="R08346"/>
    <x v="98"/>
    <n v="32"/>
    <x v="0"/>
    <x v="5"/>
    <x v="78"/>
    <n v="1"/>
    <x v="0"/>
    <s v="EFT"/>
    <s v="Click &amp; Collect"/>
    <s v="No"/>
    <s v="Excellent value"/>
    <x v="3"/>
    <x v="0"/>
    <x v="0"/>
    <x v="1"/>
    <n v="954.6"/>
    <x v="8"/>
    <s v="Western Region"/>
    <s v="Medium"/>
    <s v="August"/>
    <s v="Q3"/>
    <s v="No"/>
    <n v="0"/>
    <n v="143.19"/>
    <n v="1097.79"/>
  </r>
  <r>
    <n v="7828"/>
    <s v="R05111"/>
    <x v="135"/>
    <n v="51"/>
    <x v="1"/>
    <x v="3"/>
    <x v="66"/>
    <n v="2"/>
    <x v="1"/>
    <s v="Mobile Payment"/>
    <s v="In Store"/>
    <s v="No"/>
    <s v="Worth the money"/>
    <x v="0"/>
    <x v="0"/>
    <x v="0"/>
    <x v="4"/>
    <n v="759.97"/>
    <x v="8"/>
    <s v="Central Region"/>
    <s v="Medium"/>
    <s v="December"/>
    <s v="Q4"/>
    <s v="No"/>
    <n v="1"/>
    <n v="113.99550000000001"/>
    <n v="873.96550000000002"/>
  </r>
  <r>
    <n v="7829"/>
    <s v="R01779"/>
    <x v="160"/>
    <n v="54"/>
    <x v="0"/>
    <x v="1"/>
    <x v="105"/>
    <n v="5"/>
    <x v="1"/>
    <s v="EFT"/>
    <s v="In Store"/>
    <s v="Yes"/>
    <s v="Very fast delivery"/>
    <x v="1"/>
    <x v="0"/>
    <x v="1"/>
    <x v="4"/>
    <n v="96.11"/>
    <x v="8"/>
    <s v="Southern Region"/>
    <s v="Low"/>
    <s v="July"/>
    <s v="Q3"/>
    <s v="No"/>
    <n v="1"/>
    <n v="14.416499999999999"/>
    <n v="110.52649999999998"/>
  </r>
  <r>
    <n v="7830"/>
    <s v="R08040"/>
    <x v="361"/>
    <n v="75"/>
    <x v="0"/>
    <x v="6"/>
    <x v="101"/>
    <n v="4"/>
    <x v="1"/>
    <s v="Credit Card"/>
    <s v="Click &amp; Collect"/>
    <s v="Yes"/>
    <s v="Fits perfectly"/>
    <x v="4"/>
    <x v="0"/>
    <x v="1"/>
    <x v="5"/>
    <n v="886.51"/>
    <x v="1"/>
    <s v="Gauteng Region"/>
    <s v="Medium"/>
    <s v="August"/>
    <s v="Q3"/>
    <s v="No"/>
    <n v="1"/>
    <n v="132.97649999999999"/>
    <n v="1019.4864999999999"/>
  </r>
  <r>
    <n v="7831"/>
    <s v="R02635"/>
    <x v="302"/>
    <n v="38"/>
    <x v="2"/>
    <x v="0"/>
    <x v="5"/>
    <n v="4"/>
    <x v="1"/>
    <s v="Debit Card"/>
    <s v="Home Delivery"/>
    <s v="Yes"/>
    <s v="Exactly as advertised"/>
    <x v="4"/>
    <x v="0"/>
    <x v="1"/>
    <x v="3"/>
    <n v="1158.56"/>
    <x v="4"/>
    <s v="Northern Region"/>
    <s v="Medium"/>
    <s v="November"/>
    <s v="Q4"/>
    <s v="No"/>
    <n v="1"/>
    <n v="173.78399999999999"/>
    <n v="1332.3439999999998"/>
  </r>
  <r>
    <n v="7833"/>
    <s v="R07545"/>
    <x v="637"/>
    <n v="18"/>
    <x v="0"/>
    <x v="1"/>
    <x v="29"/>
    <n v="5"/>
    <x v="0"/>
    <s v="Debit Card"/>
    <s v="Home Delivery"/>
    <s v="No"/>
    <s v="Very comfortable"/>
    <x v="1"/>
    <x v="0"/>
    <x v="1"/>
    <x v="2"/>
    <n v="1355.08"/>
    <x v="2"/>
    <s v="Southern Region"/>
    <s v="Medium"/>
    <s v="September"/>
    <s v="Q3"/>
    <s v="No"/>
    <n v="0"/>
    <n v="203.26199999999997"/>
    <n v="1558.3419999999999"/>
  </r>
  <r>
    <n v="7835"/>
    <s v="R03490"/>
    <x v="367"/>
    <n v="22"/>
    <x v="1"/>
    <x v="4"/>
    <x v="43"/>
    <n v="3"/>
    <x v="1"/>
    <s v="Cash"/>
    <s v="Home Delivery"/>
    <s v="Yes"/>
    <m/>
    <x v="2"/>
    <x v="3"/>
    <x v="2"/>
    <x v="2"/>
    <n v="755.66"/>
    <x v="7"/>
    <s v="Central Region"/>
    <s v="Medium"/>
    <s v="May"/>
    <s v="Q2"/>
    <s v="No"/>
    <n v="1"/>
    <n v="113.34899999999999"/>
    <n v="869.0089999999999"/>
  </r>
  <r>
    <n v="7837"/>
    <s v="R01038"/>
    <x v="411"/>
    <n v="34"/>
    <x v="2"/>
    <x v="5"/>
    <x v="38"/>
    <n v="5"/>
    <x v="1"/>
    <s v="Credit Card"/>
    <s v="In Store"/>
    <s v="Yes"/>
    <s v="Great customer service"/>
    <x v="1"/>
    <x v="0"/>
    <x v="1"/>
    <x v="1"/>
    <n v="3715.65"/>
    <x v="5"/>
    <s v="Western Region"/>
    <s v="Medium"/>
    <s v="April"/>
    <s v="Q2"/>
    <s v="No"/>
    <n v="1"/>
    <n v="557.34749999999997"/>
    <n v="4272.9974999999995"/>
  </r>
  <r>
    <n v="7838"/>
    <s v="R06094"/>
    <x v="476"/>
    <n v="59"/>
    <x v="1"/>
    <x v="6"/>
    <x v="93"/>
    <n v="2"/>
    <x v="0"/>
    <s v="EFT"/>
    <s v="Home Delivery"/>
    <s v="No"/>
    <s v="Easy to assemble"/>
    <x v="0"/>
    <x v="0"/>
    <x v="0"/>
    <x v="0"/>
    <n v="34.200000000000003"/>
    <x v="3"/>
    <s v="Gauteng Region"/>
    <s v="Low"/>
    <s v="June"/>
    <s v="Q2"/>
    <s v="No"/>
    <n v="0"/>
    <n v="5.13"/>
    <n v="39.33"/>
  </r>
  <r>
    <n v="7839"/>
    <s v="R02257"/>
    <x v="323"/>
    <n v="66"/>
    <x v="2"/>
    <x v="1"/>
    <x v="21"/>
    <n v="4"/>
    <x v="1"/>
    <s v="Credit Card"/>
    <s v="Click &amp; Collect"/>
    <s v="Yes"/>
    <s v="Highly recommend"/>
    <x v="4"/>
    <x v="0"/>
    <x v="1"/>
    <x v="5"/>
    <n v="369.57"/>
    <x v="0"/>
    <s v="Southern Region"/>
    <s v="Low"/>
    <s v="May"/>
    <s v="Q2"/>
    <s v="No"/>
    <n v="1"/>
    <n v="55.435499999999998"/>
    <n v="425.00549999999998"/>
  </r>
  <r>
    <n v="7840"/>
    <s v="R08318"/>
    <x v="84"/>
    <n v="25"/>
    <x v="0"/>
    <x v="0"/>
    <x v="4"/>
    <n v="3"/>
    <x v="0"/>
    <s v="EFT"/>
    <s v="Home Delivery"/>
    <s v="Yes"/>
    <s v="Long waiting time"/>
    <x v="2"/>
    <x v="1"/>
    <x v="0"/>
    <x v="1"/>
    <n v="1951.09"/>
    <x v="0"/>
    <s v="Northern Region"/>
    <s v="Medium"/>
    <s v="November"/>
    <s v="Q4"/>
    <s v="No"/>
    <n v="0"/>
    <n v="292.6635"/>
    <n v="2243.7534999999998"/>
  </r>
  <r>
    <n v="7841"/>
    <s v="R02614"/>
    <x v="293"/>
    <n v="19"/>
    <x v="1"/>
    <x v="2"/>
    <x v="102"/>
    <n v="2"/>
    <x v="0"/>
    <s v="EFT"/>
    <s v="Home Delivery"/>
    <s v="No"/>
    <s v="Highly recommend"/>
    <x v="0"/>
    <x v="0"/>
    <x v="0"/>
    <x v="2"/>
    <n v="996.44"/>
    <x v="2"/>
    <s v="Northern Region"/>
    <s v="Medium"/>
    <s v="July"/>
    <s v="Q3"/>
    <s v="No"/>
    <n v="0"/>
    <n v="149.46600000000001"/>
    <n v="1145.9059999999999"/>
  </r>
  <r>
    <n v="7842"/>
    <s v="R00314"/>
    <x v="138"/>
    <n v="70"/>
    <x v="0"/>
    <x v="3"/>
    <x v="23"/>
    <n v="1"/>
    <x v="0"/>
    <s v="Credit Card"/>
    <s v="Click &amp; Collect"/>
    <s v="Yes"/>
    <s v="Packaging could improve"/>
    <x v="3"/>
    <x v="2"/>
    <x v="0"/>
    <x v="5"/>
    <n v="2340.5700000000002"/>
    <x v="8"/>
    <s v="Central Region"/>
    <s v="Medium"/>
    <s v="March"/>
    <s v="Q1"/>
    <s v="No"/>
    <n v="0"/>
    <n v="351.08550000000002"/>
    <n v="2691.6554999999998"/>
  </r>
  <r>
    <n v="7843"/>
    <s v="R02650"/>
    <x v="248"/>
    <n v="46"/>
    <x v="0"/>
    <x v="2"/>
    <x v="72"/>
    <n v="5"/>
    <x v="1"/>
    <s v="Credit Card"/>
    <s v="Home Delivery"/>
    <s v="No"/>
    <s v="Average quality"/>
    <x v="1"/>
    <x v="2"/>
    <x v="0"/>
    <x v="4"/>
    <n v="16291.52"/>
    <x v="5"/>
    <s v="Northern Region"/>
    <s v="High"/>
    <s v="January"/>
    <s v="Q1"/>
    <s v="Yes"/>
    <n v="1"/>
    <n v="2443.7280000000001"/>
    <n v="18735.248"/>
  </r>
  <r>
    <n v="7844"/>
    <s v="R02282"/>
    <x v="204"/>
    <m/>
    <x v="1"/>
    <x v="3"/>
    <x v="30"/>
    <n v="3"/>
    <x v="1"/>
    <s v="Mobile Payment"/>
    <s v="Click &amp; Collect"/>
    <s v="No"/>
    <s v="Would definitely buy again"/>
    <x v="2"/>
    <x v="0"/>
    <x v="0"/>
    <x v="6"/>
    <n v="2962.6"/>
    <x v="2"/>
    <s v="Central Region"/>
    <s v="Medium"/>
    <s v="January"/>
    <s v="Q1"/>
    <s v="No"/>
    <n v="1"/>
    <n v="444.39"/>
    <n v="3406.99"/>
  </r>
  <r>
    <n v="7845"/>
    <s v="R06742"/>
    <x v="709"/>
    <n v="51"/>
    <x v="1"/>
    <x v="1"/>
    <x v="91"/>
    <n v="5"/>
    <x v="1"/>
    <s v="EFT"/>
    <s v="Click &amp; Collect"/>
    <s v="Yes"/>
    <s v="Packaging could improve"/>
    <x v="1"/>
    <x v="2"/>
    <x v="0"/>
    <x v="4"/>
    <n v="53.85"/>
    <x v="3"/>
    <s v="Southern Region"/>
    <s v="Low"/>
    <s v="January"/>
    <s v="Q1"/>
    <s v="No"/>
    <n v="1"/>
    <n v="8.0775000000000006"/>
    <n v="61.927499999999995"/>
  </r>
  <r>
    <n v="7846"/>
    <s v="R02980"/>
    <x v="567"/>
    <n v="47"/>
    <x v="1"/>
    <x v="2"/>
    <x v="101"/>
    <n v="4"/>
    <x v="1"/>
    <s v="EFT"/>
    <s v="In Store"/>
    <s v="Yes"/>
    <s v="Product exceeded expectations"/>
    <x v="4"/>
    <x v="0"/>
    <x v="1"/>
    <x v="4"/>
    <n v="886.51"/>
    <x v="1"/>
    <s v="Northern Region"/>
    <s v="Medium"/>
    <s v="April"/>
    <s v="Q2"/>
    <s v="No"/>
    <n v="1"/>
    <n v="132.97649999999999"/>
    <n v="1019.4864999999999"/>
  </r>
  <r>
    <n v="7847"/>
    <s v="R02548"/>
    <x v="290"/>
    <n v="36"/>
    <x v="0"/>
    <x v="1"/>
    <x v="57"/>
    <n v="1"/>
    <x v="1"/>
    <s v="Mobile Payment"/>
    <s v="In Store"/>
    <s v="Yes"/>
    <s v="Great customer service"/>
    <x v="3"/>
    <x v="0"/>
    <x v="0"/>
    <x v="3"/>
    <n v="551.66"/>
    <x v="0"/>
    <s v="Southern Region"/>
    <s v="Medium"/>
    <s v="June"/>
    <s v="Q2"/>
    <s v="No"/>
    <n v="1"/>
    <n v="82.748999999999995"/>
    <n v="634.40899999999988"/>
  </r>
  <r>
    <n v="7848"/>
    <s v="R05513"/>
    <x v="163"/>
    <n v="65"/>
    <x v="2"/>
    <x v="7"/>
    <x v="92"/>
    <n v="5"/>
    <x v="0"/>
    <s v="EFT"/>
    <s v="Home Delivery"/>
    <s v="Yes"/>
    <s v="Delivery delayed"/>
    <x v="1"/>
    <x v="1"/>
    <x v="0"/>
    <x v="5"/>
    <n v="2217.0300000000002"/>
    <x v="8"/>
    <s v="Western Region"/>
    <s v="Medium"/>
    <s v="February"/>
    <s v="Q1"/>
    <s v="No"/>
    <n v="0"/>
    <n v="332.55450000000002"/>
    <n v="2549.5844999999999"/>
  </r>
  <r>
    <n v="7849"/>
    <s v="R05133"/>
    <x v="46"/>
    <n v="58"/>
    <x v="0"/>
    <x v="2"/>
    <x v="104"/>
    <n v="3"/>
    <x v="0"/>
    <s v="EFT"/>
    <s v="In Store"/>
    <s v="Yes"/>
    <s v="Would definitely buy again"/>
    <x v="2"/>
    <x v="0"/>
    <x v="0"/>
    <x v="0"/>
    <n v="274.49"/>
    <x v="1"/>
    <s v="Northern Region"/>
    <s v="Low"/>
    <s v="November"/>
    <s v="Q4"/>
    <s v="No"/>
    <n v="0"/>
    <n v="41.173499999999997"/>
    <n v="315.6635"/>
  </r>
  <r>
    <n v="7850"/>
    <s v="R02160"/>
    <x v="551"/>
    <n v="26"/>
    <x v="1"/>
    <x v="3"/>
    <x v="98"/>
    <n v="4"/>
    <x v="0"/>
    <s v="Mobile Payment"/>
    <s v="Home Delivery"/>
    <s v="No"/>
    <s v="Helpful staff"/>
    <x v="4"/>
    <x v="0"/>
    <x v="1"/>
    <x v="1"/>
    <n v="40.11"/>
    <x v="3"/>
    <s v="Central Region"/>
    <s v="Low"/>
    <s v="June"/>
    <s v="Q2"/>
    <s v="No"/>
    <n v="0"/>
    <n v="6.0164999999999997"/>
    <n v="46.126499999999993"/>
  </r>
  <r>
    <n v="7851"/>
    <s v="R07081"/>
    <x v="147"/>
    <n v="22"/>
    <x v="2"/>
    <x v="7"/>
    <x v="70"/>
    <n v="1"/>
    <x v="0"/>
    <s v="Debit Card"/>
    <s v="Home Delivery"/>
    <s v="No"/>
    <s v="Helpful staff"/>
    <x v="3"/>
    <x v="0"/>
    <x v="0"/>
    <x v="2"/>
    <n v="605.1"/>
    <x v="8"/>
    <s v="Western Region"/>
    <s v="Medium"/>
    <s v="May"/>
    <s v="Q2"/>
    <s v="No"/>
    <n v="0"/>
    <n v="90.765000000000001"/>
    <n v="695.86500000000001"/>
  </r>
  <r>
    <n v="7853"/>
    <s v="R09220"/>
    <x v="605"/>
    <n v="25"/>
    <x v="2"/>
    <x v="1"/>
    <x v="3"/>
    <n v="3"/>
    <x v="1"/>
    <s v="Debit Card"/>
    <s v="In Store"/>
    <s v="Yes"/>
    <s v="Very fast delivery"/>
    <x v="2"/>
    <x v="0"/>
    <x v="0"/>
    <x v="1"/>
    <n v="84.23"/>
    <x v="3"/>
    <s v="Southern Region"/>
    <s v="Low"/>
    <s v="May"/>
    <s v="Q2"/>
    <s v="No"/>
    <n v="1"/>
    <n v="12.634500000000001"/>
    <n v="96.864499999999992"/>
  </r>
  <r>
    <n v="7854"/>
    <s v="R05851"/>
    <x v="684"/>
    <n v="37"/>
    <x v="1"/>
    <x v="8"/>
    <x v="23"/>
    <n v="4"/>
    <x v="0"/>
    <s v="Mobile Payment"/>
    <s v="Home Delivery"/>
    <s v="Yes"/>
    <s v="Customer support was excellent"/>
    <x v="4"/>
    <x v="0"/>
    <x v="1"/>
    <x v="3"/>
    <n v="2340.5700000000002"/>
    <x v="8"/>
    <s v="Eastern Region"/>
    <s v="Medium"/>
    <s v="October"/>
    <s v="Q4"/>
    <s v="No"/>
    <n v="0"/>
    <n v="351.08550000000002"/>
    <n v="2691.6554999999998"/>
  </r>
  <r>
    <n v="7856"/>
    <s v="R06446"/>
    <x v="574"/>
    <n v="80"/>
    <x v="2"/>
    <x v="3"/>
    <x v="66"/>
    <n v="1"/>
    <x v="0"/>
    <s v="Mobile Payment"/>
    <s v="In Store"/>
    <s v="Yes"/>
    <s v="Excellent product"/>
    <x v="3"/>
    <x v="0"/>
    <x v="0"/>
    <x v="5"/>
    <n v="759.97"/>
    <x v="8"/>
    <s v="Central Region"/>
    <s v="Medium"/>
    <s v="May"/>
    <s v="Q2"/>
    <s v="No"/>
    <n v="0"/>
    <n v="113.99550000000001"/>
    <n v="873.96550000000002"/>
  </r>
  <r>
    <n v="7857"/>
    <s v="R03968"/>
    <x v="581"/>
    <n v="32"/>
    <x v="0"/>
    <x v="3"/>
    <x v="65"/>
    <n v="5"/>
    <x v="1"/>
    <s v="EFT"/>
    <s v="In Store"/>
    <s v="No"/>
    <s v="Very comfortable"/>
    <x v="1"/>
    <x v="0"/>
    <x v="1"/>
    <x v="1"/>
    <n v="45.96"/>
    <x v="3"/>
    <s v="Central Region"/>
    <s v="Low"/>
    <s v="February"/>
    <s v="Q1"/>
    <s v="No"/>
    <n v="1"/>
    <n v="6.8940000000000001"/>
    <n v="52.853999999999999"/>
  </r>
  <r>
    <n v="7858"/>
    <s v="R01429"/>
    <x v="196"/>
    <m/>
    <x v="1"/>
    <x v="6"/>
    <x v="101"/>
    <n v="5"/>
    <x v="0"/>
    <s v="Credit Card"/>
    <s v="In Store"/>
    <s v="No"/>
    <s v="Long waiting time"/>
    <x v="1"/>
    <x v="1"/>
    <x v="0"/>
    <x v="6"/>
    <n v="886.51"/>
    <x v="1"/>
    <s v="Gauteng Region"/>
    <s v="Medium"/>
    <s v="April"/>
    <s v="Q2"/>
    <s v="No"/>
    <n v="0"/>
    <n v="132.97649999999999"/>
    <n v="1019.4864999999999"/>
  </r>
  <r>
    <n v="7859"/>
    <s v="R08552"/>
    <x v="602"/>
    <n v="49"/>
    <x v="1"/>
    <x v="0"/>
    <x v="42"/>
    <n v="2"/>
    <x v="0"/>
    <s v="Cash"/>
    <s v="In Store"/>
    <s v="No"/>
    <s v="Delivery delayed"/>
    <x v="0"/>
    <x v="1"/>
    <x v="1"/>
    <x v="4"/>
    <n v="2099.4"/>
    <x v="2"/>
    <s v="Northern Region"/>
    <s v="Medium"/>
    <s v="October"/>
    <s v="Q4"/>
    <s v="No"/>
    <n v="0"/>
    <n v="314.91000000000003"/>
    <n v="2414.31"/>
  </r>
  <r>
    <n v="7860"/>
    <s v="R02521"/>
    <x v="356"/>
    <n v="66"/>
    <x v="1"/>
    <x v="6"/>
    <x v="34"/>
    <n v="2"/>
    <x v="1"/>
    <s v="Debit Card"/>
    <s v="In Store"/>
    <s v="No"/>
    <s v="Excellent product"/>
    <x v="0"/>
    <x v="0"/>
    <x v="0"/>
    <x v="5"/>
    <n v="14729.04"/>
    <x v="6"/>
    <s v="Gauteng Region"/>
    <s v="High"/>
    <s v="December"/>
    <s v="Q4"/>
    <s v="Yes"/>
    <n v="1"/>
    <n v="2209.3560000000002"/>
    <n v="16938.396000000001"/>
  </r>
  <r>
    <n v="7861"/>
    <s v="R08091"/>
    <x v="101"/>
    <n v="79"/>
    <x v="1"/>
    <x v="6"/>
    <x v="77"/>
    <n v="5"/>
    <x v="0"/>
    <s v="EFT"/>
    <s v="In Store"/>
    <s v="Yes"/>
    <s v="Average quality"/>
    <x v="1"/>
    <x v="2"/>
    <x v="0"/>
    <x v="5"/>
    <n v="353.21"/>
    <x v="3"/>
    <s v="Gauteng Region"/>
    <s v="Low"/>
    <s v="July"/>
    <s v="Q3"/>
    <s v="No"/>
    <n v="0"/>
    <n v="52.981499999999997"/>
    <n v="406.19149999999996"/>
  </r>
  <r>
    <n v="7862"/>
    <s v="R04970"/>
    <x v="451"/>
    <n v="36"/>
    <x v="2"/>
    <x v="4"/>
    <x v="0"/>
    <n v="5"/>
    <x v="1"/>
    <s v="Cash"/>
    <s v="Click &amp; Collect"/>
    <s v="Yes"/>
    <s v="Long waiting time"/>
    <x v="1"/>
    <x v="1"/>
    <x v="0"/>
    <x v="3"/>
    <n v="2479.5700000000002"/>
    <x v="0"/>
    <s v="Central Region"/>
    <s v="Medium"/>
    <s v="December"/>
    <s v="Q4"/>
    <s v="No"/>
    <n v="1"/>
    <n v="371.93549999999999"/>
    <n v="2851.5054999999998"/>
  </r>
  <r>
    <n v="7863"/>
    <s v="R01856"/>
    <x v="322"/>
    <n v="28"/>
    <x v="2"/>
    <x v="1"/>
    <x v="96"/>
    <n v="3"/>
    <x v="1"/>
    <s v="Credit Card"/>
    <s v="Click &amp; Collect"/>
    <s v="No"/>
    <s v="Delivery delayed"/>
    <x v="2"/>
    <x v="1"/>
    <x v="0"/>
    <x v="1"/>
    <n v="944.78"/>
    <x v="6"/>
    <s v="Southern Region"/>
    <s v="Medium"/>
    <s v="January"/>
    <s v="Q1"/>
    <s v="No"/>
    <n v="1"/>
    <n v="141.71699999999998"/>
    <n v="1086.4969999999998"/>
  </r>
  <r>
    <n v="7864"/>
    <s v="R08769"/>
    <x v="508"/>
    <n v="23"/>
    <x v="2"/>
    <x v="7"/>
    <x v="9"/>
    <n v="5"/>
    <x v="0"/>
    <s v="Mobile Payment"/>
    <s v="In Store"/>
    <s v="No"/>
    <s v="Product was disappointing"/>
    <x v="1"/>
    <x v="1"/>
    <x v="0"/>
    <x v="2"/>
    <n v="43.23"/>
    <x v="3"/>
    <s v="Western Region"/>
    <s v="Low"/>
    <s v="April"/>
    <s v="Q2"/>
    <s v="No"/>
    <n v="0"/>
    <n v="6.4844999999999997"/>
    <n v="49.714499999999994"/>
  </r>
  <r>
    <n v="7865"/>
    <s v="R05603"/>
    <x v="454"/>
    <n v="40"/>
    <x v="1"/>
    <x v="7"/>
    <x v="60"/>
    <n v="2"/>
    <x v="1"/>
    <s v="EFT"/>
    <s v="In Store"/>
    <s v="Yes"/>
    <s v="Poor packaging"/>
    <x v="0"/>
    <x v="1"/>
    <x v="1"/>
    <x v="3"/>
    <n v="5064"/>
    <x v="2"/>
    <s v="Western Region"/>
    <s v="High"/>
    <s v="April"/>
    <s v="Q2"/>
    <s v="Yes"/>
    <n v="1"/>
    <n v="759.6"/>
    <n v="5823.5999999999995"/>
  </r>
  <r>
    <n v="7868"/>
    <s v="R00449"/>
    <x v="99"/>
    <n v="21"/>
    <x v="1"/>
    <x v="4"/>
    <x v="69"/>
    <n v="1"/>
    <x v="1"/>
    <s v="Mobile Payment"/>
    <s v="Click &amp; Collect"/>
    <s v="Yes"/>
    <s v="Worth the money"/>
    <x v="3"/>
    <x v="0"/>
    <x v="0"/>
    <x v="2"/>
    <n v="1907.49"/>
    <x v="0"/>
    <s v="Central Region"/>
    <s v="Medium"/>
    <s v="September"/>
    <s v="Q3"/>
    <s v="No"/>
    <n v="1"/>
    <n v="286.12349999999998"/>
    <n v="2193.6134999999999"/>
  </r>
  <r>
    <n v="7870"/>
    <s v="R01285"/>
    <x v="599"/>
    <n v="48"/>
    <x v="1"/>
    <x v="1"/>
    <x v="18"/>
    <n v="2"/>
    <x v="0"/>
    <s v="EFT"/>
    <s v="Home Delivery"/>
    <s v="No"/>
    <s v="Packaging could improve"/>
    <x v="0"/>
    <x v="2"/>
    <x v="0"/>
    <x v="4"/>
    <n v="1712.08"/>
    <x v="7"/>
    <s v="Southern Region"/>
    <s v="Medium"/>
    <s v="December"/>
    <s v="Q4"/>
    <s v="No"/>
    <n v="0"/>
    <n v="256.81199999999995"/>
    <n v="1968.8919999999998"/>
  </r>
  <r>
    <n v="7871"/>
    <s v="R05996"/>
    <x v="396"/>
    <n v="25"/>
    <x v="1"/>
    <x v="7"/>
    <x v="82"/>
    <n v="5"/>
    <x v="0"/>
    <s v="Mobile Payment"/>
    <s v="In Store"/>
    <s v="Yes"/>
    <m/>
    <x v="1"/>
    <x v="3"/>
    <x v="2"/>
    <x v="1"/>
    <n v="463.48"/>
    <x v="6"/>
    <s v="Western Region"/>
    <s v="Low"/>
    <s v="September"/>
    <s v="Q3"/>
    <s v="No"/>
    <n v="0"/>
    <n v="69.522000000000006"/>
    <n v="533.00199999999995"/>
  </r>
  <r>
    <n v="7873"/>
    <s v="R07752"/>
    <x v="666"/>
    <m/>
    <x v="1"/>
    <x v="5"/>
    <x v="111"/>
    <n v="4"/>
    <x v="1"/>
    <s v="EFT"/>
    <s v="Home Delivery"/>
    <s v="No"/>
    <s v="Would definitely buy again"/>
    <x v="4"/>
    <x v="0"/>
    <x v="1"/>
    <x v="6"/>
    <n v="4507.63"/>
    <x v="2"/>
    <s v="Western Region"/>
    <s v="Medium"/>
    <s v="June"/>
    <s v="Q2"/>
    <s v="No"/>
    <n v="1"/>
    <n v="676.14449999999999"/>
    <n v="5183.7744999999995"/>
  </r>
  <r>
    <n v="7875"/>
    <s v="R07354"/>
    <x v="152"/>
    <n v="26"/>
    <x v="2"/>
    <x v="2"/>
    <x v="89"/>
    <n v="5"/>
    <x v="0"/>
    <s v="Mobile Payment"/>
    <s v="In Store"/>
    <s v="Yes"/>
    <s v="Delivery delayed"/>
    <x v="1"/>
    <x v="1"/>
    <x v="0"/>
    <x v="1"/>
    <n v="574.49"/>
    <x v="4"/>
    <s v="Northern Region"/>
    <s v="Medium"/>
    <s v="May"/>
    <s v="Q2"/>
    <s v="No"/>
    <n v="0"/>
    <n v="86.173500000000004"/>
    <n v="660.6635"/>
  </r>
  <r>
    <n v="7876"/>
    <s v="R00362"/>
    <x v="50"/>
    <n v="73"/>
    <x v="0"/>
    <x v="5"/>
    <x v="50"/>
    <n v="2"/>
    <x v="1"/>
    <s v="EFT"/>
    <s v="In Store"/>
    <s v="No"/>
    <s v="Item missing accessories"/>
    <x v="0"/>
    <x v="1"/>
    <x v="1"/>
    <x v="5"/>
    <n v="929.55"/>
    <x v="0"/>
    <s v="Western Region"/>
    <s v="Medium"/>
    <s v="February"/>
    <s v="Q1"/>
    <s v="No"/>
    <n v="1"/>
    <n v="139.43249999999998"/>
    <n v="1068.9824999999998"/>
  </r>
  <r>
    <n v="7878"/>
    <s v="R05231"/>
    <x v="470"/>
    <m/>
    <x v="2"/>
    <x v="7"/>
    <x v="50"/>
    <n v="1"/>
    <x v="1"/>
    <s v="Debit Card"/>
    <s v="In Store"/>
    <s v="No"/>
    <s v="Very comfortable"/>
    <x v="3"/>
    <x v="0"/>
    <x v="0"/>
    <x v="6"/>
    <n v="929.55"/>
    <x v="0"/>
    <s v="Western Region"/>
    <s v="Medium"/>
    <s v="July"/>
    <s v="Q3"/>
    <s v="No"/>
    <n v="1"/>
    <n v="139.43249999999998"/>
    <n v="1068.9824999999998"/>
  </r>
  <r>
    <n v="7879"/>
    <s v="R09083"/>
    <x v="238"/>
    <n v="38"/>
    <x v="2"/>
    <x v="1"/>
    <x v="97"/>
    <n v="4"/>
    <x v="0"/>
    <s v="Credit Card"/>
    <s v="Home Delivery"/>
    <s v="No"/>
    <s v="Instructions unclear"/>
    <x v="4"/>
    <x v="2"/>
    <x v="0"/>
    <x v="3"/>
    <n v="2906.97"/>
    <x v="7"/>
    <s v="Southern Region"/>
    <s v="Medium"/>
    <s v="March"/>
    <s v="Q1"/>
    <s v="No"/>
    <n v="0"/>
    <n v="436.04549999999995"/>
    <n v="3343.0154999999995"/>
  </r>
  <r>
    <n v="7880"/>
    <s v="R07296"/>
    <x v="353"/>
    <n v="48"/>
    <x v="2"/>
    <x v="5"/>
    <x v="13"/>
    <n v="2"/>
    <x v="1"/>
    <s v="EFT"/>
    <s v="In Store"/>
    <s v="No"/>
    <m/>
    <x v="0"/>
    <x v="3"/>
    <x v="2"/>
    <x v="4"/>
    <n v="3576.97"/>
    <x v="5"/>
    <s v="Western Region"/>
    <s v="Medium"/>
    <s v="June"/>
    <s v="Q2"/>
    <s v="No"/>
    <n v="1"/>
    <n v="536.54549999999995"/>
    <n v="4113.5154999999995"/>
  </r>
  <r>
    <n v="7881"/>
    <s v="R09031"/>
    <x v="638"/>
    <n v="53"/>
    <x v="1"/>
    <x v="2"/>
    <x v="101"/>
    <n v="5"/>
    <x v="0"/>
    <s v="Debit Card"/>
    <s v="Home Delivery"/>
    <s v="No"/>
    <s v="Arrived damaged"/>
    <x v="1"/>
    <x v="1"/>
    <x v="0"/>
    <x v="4"/>
    <n v="886.51"/>
    <x v="1"/>
    <s v="Northern Region"/>
    <s v="Medium"/>
    <s v="February"/>
    <s v="Q1"/>
    <s v="No"/>
    <n v="0"/>
    <n v="132.97649999999999"/>
    <n v="1019.4864999999999"/>
  </r>
  <r>
    <n v="7883"/>
    <s v="R06252"/>
    <x v="475"/>
    <n v="38"/>
    <x v="1"/>
    <x v="4"/>
    <x v="77"/>
    <n v="3"/>
    <x v="1"/>
    <s v="Debit Card"/>
    <s v="Home Delivery"/>
    <s v="No"/>
    <m/>
    <x v="2"/>
    <x v="3"/>
    <x v="2"/>
    <x v="3"/>
    <n v="353.21"/>
    <x v="3"/>
    <s v="Central Region"/>
    <s v="Low"/>
    <s v="August"/>
    <s v="Q3"/>
    <s v="No"/>
    <n v="1"/>
    <n v="52.981499999999997"/>
    <n v="406.19149999999996"/>
  </r>
  <r>
    <n v="7884"/>
    <s v="R05927"/>
    <x v="227"/>
    <n v="18"/>
    <x v="0"/>
    <x v="6"/>
    <x v="16"/>
    <n v="1"/>
    <x v="0"/>
    <s v="EFT"/>
    <s v="Click &amp; Collect"/>
    <s v="Yes"/>
    <s v="Delivery delayed"/>
    <x v="3"/>
    <x v="1"/>
    <x v="1"/>
    <x v="2"/>
    <n v="368.99"/>
    <x v="0"/>
    <s v="Gauteng Region"/>
    <s v="Low"/>
    <s v="June"/>
    <s v="Q2"/>
    <s v="No"/>
    <n v="0"/>
    <n v="55.348500000000001"/>
    <n v="424.33849999999995"/>
  </r>
  <r>
    <n v="7885"/>
    <s v="R02461"/>
    <x v="328"/>
    <n v="43"/>
    <x v="0"/>
    <x v="7"/>
    <x v="19"/>
    <n v="3"/>
    <x v="0"/>
    <s v="Credit Card"/>
    <s v="In Store"/>
    <s v="Yes"/>
    <s v="Item missing accessories"/>
    <x v="2"/>
    <x v="1"/>
    <x v="0"/>
    <x v="3"/>
    <n v="343.42"/>
    <x v="3"/>
    <s v="Western Region"/>
    <s v="Low"/>
    <s v="April"/>
    <s v="Q2"/>
    <s v="No"/>
    <n v="0"/>
    <n v="51.512999999999998"/>
    <n v="394.93299999999999"/>
  </r>
  <r>
    <n v="7886"/>
    <s v="R00023"/>
    <x v="372"/>
    <n v="52"/>
    <x v="1"/>
    <x v="5"/>
    <x v="15"/>
    <n v="2"/>
    <x v="1"/>
    <s v="EFT"/>
    <s v="Home Delivery"/>
    <s v="No"/>
    <s v="Worth the money"/>
    <x v="0"/>
    <x v="0"/>
    <x v="0"/>
    <x v="4"/>
    <n v="869.65"/>
    <x v="4"/>
    <s v="Western Region"/>
    <s v="Medium"/>
    <s v="October"/>
    <s v="Q4"/>
    <s v="No"/>
    <n v="1"/>
    <n v="130.44749999999999"/>
    <n v="1000.0974999999999"/>
  </r>
  <r>
    <n v="7887"/>
    <s v="R02067"/>
    <x v="451"/>
    <n v="54"/>
    <x v="1"/>
    <x v="1"/>
    <x v="11"/>
    <n v="5"/>
    <x v="1"/>
    <s v="EFT"/>
    <s v="Click &amp; Collect"/>
    <s v="Yes"/>
    <s v="Long waiting time"/>
    <x v="1"/>
    <x v="1"/>
    <x v="0"/>
    <x v="4"/>
    <n v="231.22"/>
    <x v="1"/>
    <s v="Southern Region"/>
    <s v="Low"/>
    <s v="December"/>
    <s v="Q4"/>
    <s v="No"/>
    <n v="1"/>
    <n v="34.683"/>
    <n v="265.90299999999996"/>
  </r>
  <r>
    <n v="7888"/>
    <s v="R01654"/>
    <x v="355"/>
    <n v="74"/>
    <x v="1"/>
    <x v="3"/>
    <x v="101"/>
    <n v="4"/>
    <x v="1"/>
    <s v="Debit Card"/>
    <s v="Home Delivery"/>
    <s v="Yes"/>
    <s v="Poor packaging"/>
    <x v="4"/>
    <x v="1"/>
    <x v="0"/>
    <x v="5"/>
    <n v="886.51"/>
    <x v="1"/>
    <s v="Central Region"/>
    <s v="Medium"/>
    <s v="April"/>
    <s v="Q2"/>
    <s v="No"/>
    <n v="1"/>
    <n v="132.97649999999999"/>
    <n v="1019.4864999999999"/>
  </r>
  <r>
    <n v="7889"/>
    <s v="R00703"/>
    <x v="347"/>
    <n v="33"/>
    <x v="2"/>
    <x v="8"/>
    <x v="87"/>
    <n v="4"/>
    <x v="0"/>
    <s v="Cash"/>
    <s v="In Store"/>
    <s v="Yes"/>
    <m/>
    <x v="4"/>
    <x v="3"/>
    <x v="2"/>
    <x v="1"/>
    <n v="828.82"/>
    <x v="5"/>
    <s v="Eastern Region"/>
    <s v="Medium"/>
    <s v="November"/>
    <s v="Q4"/>
    <s v="No"/>
    <n v="0"/>
    <n v="124.32300000000001"/>
    <n v="953.14300000000003"/>
  </r>
  <r>
    <n v="7890"/>
    <s v="R08621"/>
    <x v="265"/>
    <n v="71"/>
    <x v="1"/>
    <x v="4"/>
    <x v="66"/>
    <n v="1"/>
    <x v="0"/>
    <s v="Cash"/>
    <s v="Home Delivery"/>
    <s v="No"/>
    <s v="Average quality"/>
    <x v="3"/>
    <x v="2"/>
    <x v="0"/>
    <x v="5"/>
    <n v="759.97"/>
    <x v="8"/>
    <s v="Central Region"/>
    <s v="Medium"/>
    <s v="June"/>
    <s v="Q2"/>
    <s v="No"/>
    <n v="0"/>
    <n v="113.99550000000001"/>
    <n v="873.96550000000002"/>
  </r>
  <r>
    <n v="7892"/>
    <s v="R01377"/>
    <x v="459"/>
    <n v="72"/>
    <x v="1"/>
    <x v="0"/>
    <x v="54"/>
    <n v="3"/>
    <x v="1"/>
    <s v="Credit Card"/>
    <s v="Click &amp; Collect"/>
    <s v="Yes"/>
    <s v="Long waiting time"/>
    <x v="2"/>
    <x v="1"/>
    <x v="0"/>
    <x v="5"/>
    <n v="1940.64"/>
    <x v="4"/>
    <s v="Northern Region"/>
    <s v="Medium"/>
    <s v="December"/>
    <s v="Q4"/>
    <s v="No"/>
    <n v="1"/>
    <n v="291.096"/>
    <n v="2231.7359999999999"/>
  </r>
  <r>
    <n v="7894"/>
    <s v="R02469"/>
    <x v="128"/>
    <n v="54"/>
    <x v="2"/>
    <x v="5"/>
    <x v="32"/>
    <n v="4"/>
    <x v="0"/>
    <s v="Cash"/>
    <s v="Click &amp; Collect"/>
    <s v="Yes"/>
    <s v="Product exceeded expectations"/>
    <x v="4"/>
    <x v="0"/>
    <x v="1"/>
    <x v="4"/>
    <n v="3086.4"/>
    <x v="7"/>
    <s v="Western Region"/>
    <s v="Medium"/>
    <s v="October"/>
    <s v="Q4"/>
    <s v="No"/>
    <n v="0"/>
    <n v="462.96"/>
    <n v="3549.3599999999997"/>
  </r>
  <r>
    <n v="7896"/>
    <s v="R02326"/>
    <x v="340"/>
    <n v="55"/>
    <x v="1"/>
    <x v="1"/>
    <x v="29"/>
    <n v="2"/>
    <x v="1"/>
    <s v="Credit Card"/>
    <s v="Home Delivery"/>
    <s v="Yes"/>
    <s v="Instructions unclear"/>
    <x v="0"/>
    <x v="2"/>
    <x v="0"/>
    <x v="0"/>
    <n v="1355.08"/>
    <x v="2"/>
    <s v="Southern Region"/>
    <s v="Medium"/>
    <s v="July"/>
    <s v="Q3"/>
    <s v="No"/>
    <n v="1"/>
    <n v="203.26199999999997"/>
    <n v="1558.3419999999999"/>
  </r>
  <r>
    <n v="7897"/>
    <s v="R00461"/>
    <x v="121"/>
    <n v="48"/>
    <x v="0"/>
    <x v="1"/>
    <x v="52"/>
    <n v="3"/>
    <x v="0"/>
    <s v="Credit Card"/>
    <s v="Click &amp; Collect"/>
    <s v="Yes"/>
    <s v="Highly recommend"/>
    <x v="2"/>
    <x v="0"/>
    <x v="0"/>
    <x v="4"/>
    <n v="1094.3699999999999"/>
    <x v="8"/>
    <s v="Southern Region"/>
    <s v="Medium"/>
    <s v="March"/>
    <s v="Q1"/>
    <s v="No"/>
    <n v="0"/>
    <n v="164.15549999999999"/>
    <n v="1258.5254999999997"/>
  </r>
  <r>
    <n v="7898"/>
    <s v="R05164"/>
    <x v="319"/>
    <n v="38"/>
    <x v="0"/>
    <x v="6"/>
    <x v="72"/>
    <n v="5"/>
    <x v="1"/>
    <s v="Debit Card"/>
    <s v="Click &amp; Collect"/>
    <s v="Yes"/>
    <m/>
    <x v="1"/>
    <x v="3"/>
    <x v="2"/>
    <x v="3"/>
    <n v="16291.52"/>
    <x v="5"/>
    <s v="Gauteng Region"/>
    <s v="High"/>
    <s v="August"/>
    <s v="Q3"/>
    <s v="Yes"/>
    <n v="1"/>
    <n v="2443.7280000000001"/>
    <n v="18735.248"/>
  </r>
  <r>
    <n v="7899"/>
    <s v="R04184"/>
    <x v="514"/>
    <n v="25"/>
    <x v="1"/>
    <x v="5"/>
    <x v="46"/>
    <n v="4"/>
    <x v="0"/>
    <s v="Debit Card"/>
    <s v="Home Delivery"/>
    <s v="Yes"/>
    <s v="Long waiting time"/>
    <x v="4"/>
    <x v="1"/>
    <x v="0"/>
    <x v="1"/>
    <n v="3755.73"/>
    <x v="2"/>
    <s v="Western Region"/>
    <s v="Medium"/>
    <s v="June"/>
    <s v="Q2"/>
    <s v="No"/>
    <n v="0"/>
    <n v="563.35950000000003"/>
    <n v="4319.0895"/>
  </r>
  <r>
    <n v="7902"/>
    <s v="R01487"/>
    <x v="626"/>
    <n v="24"/>
    <x v="1"/>
    <x v="6"/>
    <x v="97"/>
    <n v="3"/>
    <x v="0"/>
    <s v="Mobile Payment"/>
    <s v="Click &amp; Collect"/>
    <s v="No"/>
    <s v="Product exceeded expectations"/>
    <x v="2"/>
    <x v="0"/>
    <x v="0"/>
    <x v="2"/>
    <n v="2906.97"/>
    <x v="7"/>
    <s v="Gauteng Region"/>
    <s v="Medium"/>
    <s v="October"/>
    <s v="Q4"/>
    <s v="No"/>
    <n v="0"/>
    <n v="436.04549999999995"/>
    <n v="3343.0154999999995"/>
  </r>
  <r>
    <n v="7904"/>
    <s v="R07730"/>
    <x v="473"/>
    <n v="76"/>
    <x v="0"/>
    <x v="1"/>
    <x v="33"/>
    <n v="3"/>
    <x v="0"/>
    <s v="Credit Card"/>
    <s v="Home Delivery"/>
    <s v="Yes"/>
    <s v="Exactly as advertised"/>
    <x v="2"/>
    <x v="0"/>
    <x v="0"/>
    <x v="5"/>
    <n v="440.87"/>
    <x v="7"/>
    <s v="Southern Region"/>
    <s v="Low"/>
    <s v="April"/>
    <s v="Q2"/>
    <s v="No"/>
    <n v="0"/>
    <n v="66.130499999999998"/>
    <n v="507.00049999999999"/>
  </r>
  <r>
    <n v="7905"/>
    <s v="R00283"/>
    <x v="336"/>
    <n v="70"/>
    <x v="1"/>
    <x v="3"/>
    <x v="45"/>
    <n v="2"/>
    <x v="0"/>
    <s v="EFT"/>
    <s v="Home Delivery"/>
    <s v="Yes"/>
    <s v="Very fast delivery"/>
    <x v="0"/>
    <x v="0"/>
    <x v="0"/>
    <x v="5"/>
    <n v="139.72999999999999"/>
    <x v="1"/>
    <s v="Central Region"/>
    <s v="Low"/>
    <s v="December"/>
    <s v="Q4"/>
    <s v="No"/>
    <n v="0"/>
    <n v="20.959499999999998"/>
    <n v="160.68949999999998"/>
  </r>
  <r>
    <n v="7906"/>
    <s v="R06580"/>
    <x v="149"/>
    <n v="66"/>
    <x v="0"/>
    <x v="6"/>
    <x v="52"/>
    <n v="4"/>
    <x v="1"/>
    <s v="Mobile Payment"/>
    <s v="In Store"/>
    <s v="Yes"/>
    <s v="Delivery delayed"/>
    <x v="4"/>
    <x v="1"/>
    <x v="0"/>
    <x v="5"/>
    <n v="1094.3699999999999"/>
    <x v="8"/>
    <s v="Gauteng Region"/>
    <s v="Medium"/>
    <s v="November"/>
    <s v="Q4"/>
    <s v="No"/>
    <n v="1"/>
    <n v="164.15549999999999"/>
    <n v="1258.5254999999997"/>
  </r>
  <r>
    <n v="7907"/>
    <s v="R04559"/>
    <x v="591"/>
    <n v="75"/>
    <x v="0"/>
    <x v="5"/>
    <x v="74"/>
    <n v="3"/>
    <x v="1"/>
    <s v="Credit Card"/>
    <s v="Click &amp; Collect"/>
    <s v="No"/>
    <m/>
    <x v="2"/>
    <x v="3"/>
    <x v="2"/>
    <x v="5"/>
    <n v="1000.7"/>
    <x v="4"/>
    <s v="Western Region"/>
    <s v="Medium"/>
    <s v="June"/>
    <s v="Q2"/>
    <s v="No"/>
    <n v="1"/>
    <n v="150.10499999999999"/>
    <n v="1150.8050000000001"/>
  </r>
  <r>
    <n v="7908"/>
    <s v="R04309"/>
    <x v="630"/>
    <n v="25"/>
    <x v="0"/>
    <x v="4"/>
    <x v="20"/>
    <n v="3"/>
    <x v="0"/>
    <s v="Credit Card"/>
    <s v="Click &amp; Collect"/>
    <s v="No"/>
    <s v="Easy to assemble"/>
    <x v="2"/>
    <x v="0"/>
    <x v="0"/>
    <x v="1"/>
    <n v="3747.26"/>
    <x v="8"/>
    <s v="Central Region"/>
    <s v="Medium"/>
    <s v="May"/>
    <s v="Q2"/>
    <s v="No"/>
    <n v="0"/>
    <n v="562.08900000000006"/>
    <n v="4309.3490000000002"/>
  </r>
  <r>
    <n v="7909"/>
    <s v="R06685"/>
    <x v="170"/>
    <n v="19"/>
    <x v="2"/>
    <x v="6"/>
    <x v="3"/>
    <n v="3"/>
    <x v="1"/>
    <s v="Cash"/>
    <s v="Home Delivery"/>
    <s v="Yes"/>
    <s v="Very comfortable"/>
    <x v="2"/>
    <x v="0"/>
    <x v="0"/>
    <x v="2"/>
    <n v="84.23"/>
    <x v="3"/>
    <s v="Gauteng Region"/>
    <s v="Low"/>
    <s v="August"/>
    <s v="Q3"/>
    <s v="No"/>
    <n v="1"/>
    <n v="12.634500000000001"/>
    <n v="96.864499999999992"/>
  </r>
  <r>
    <n v="7911"/>
    <s v="R03538"/>
    <x v="369"/>
    <n v="58"/>
    <x v="1"/>
    <x v="2"/>
    <x v="86"/>
    <n v="2"/>
    <x v="1"/>
    <s v="EFT"/>
    <s v="In Store"/>
    <s v="Yes"/>
    <s v="Average quality"/>
    <x v="0"/>
    <x v="2"/>
    <x v="0"/>
    <x v="0"/>
    <n v="5258.73"/>
    <x v="2"/>
    <s v="Northern Region"/>
    <s v="High"/>
    <s v="August"/>
    <s v="Q3"/>
    <s v="Yes"/>
    <n v="1"/>
    <n v="788.80949999999996"/>
    <n v="6047.539499999999"/>
  </r>
  <r>
    <n v="7912"/>
    <s v="R07949"/>
    <x v="164"/>
    <n v="71"/>
    <x v="1"/>
    <x v="1"/>
    <x v="53"/>
    <n v="3"/>
    <x v="0"/>
    <s v="Credit Card"/>
    <s v="Home Delivery"/>
    <s v="Yes"/>
    <s v="Product exceeded expectations"/>
    <x v="2"/>
    <x v="0"/>
    <x v="0"/>
    <x v="5"/>
    <n v="22574.95"/>
    <x v="6"/>
    <s v="Southern Region"/>
    <s v="High"/>
    <s v="January"/>
    <s v="Q1"/>
    <s v="Yes"/>
    <n v="0"/>
    <n v="3386.2424999999998"/>
    <n v="25961.192499999997"/>
  </r>
  <r>
    <n v="7913"/>
    <s v="R03869"/>
    <x v="17"/>
    <n v="79"/>
    <x v="1"/>
    <x v="3"/>
    <x v="21"/>
    <n v="4"/>
    <x v="0"/>
    <s v="EFT"/>
    <s v="Home Delivery"/>
    <s v="Yes"/>
    <s v="Great customer service"/>
    <x v="4"/>
    <x v="0"/>
    <x v="1"/>
    <x v="5"/>
    <n v="369.57"/>
    <x v="0"/>
    <s v="Central Region"/>
    <s v="Low"/>
    <s v="March"/>
    <s v="Q1"/>
    <s v="No"/>
    <n v="0"/>
    <n v="55.435499999999998"/>
    <n v="425.00549999999998"/>
  </r>
  <r>
    <n v="7914"/>
    <s v="R07004"/>
    <x v="306"/>
    <n v="49"/>
    <x v="1"/>
    <x v="5"/>
    <x v="107"/>
    <n v="1"/>
    <x v="1"/>
    <s v="Debit Card"/>
    <s v="Home Delivery"/>
    <s v="No"/>
    <s v="Long waiting time"/>
    <x v="3"/>
    <x v="1"/>
    <x v="1"/>
    <x v="4"/>
    <n v="2413.3000000000002"/>
    <x v="6"/>
    <s v="Western Region"/>
    <s v="Medium"/>
    <s v="February"/>
    <s v="Q1"/>
    <s v="No"/>
    <n v="1"/>
    <n v="361.995"/>
    <n v="2775.2950000000001"/>
  </r>
  <r>
    <n v="7915"/>
    <s v="R02582"/>
    <x v="504"/>
    <n v="71"/>
    <x v="1"/>
    <x v="3"/>
    <x v="8"/>
    <n v="1"/>
    <x v="1"/>
    <s v="Debit Card"/>
    <s v="In Store"/>
    <s v="Yes"/>
    <s v="Easy to assemble"/>
    <x v="3"/>
    <x v="0"/>
    <x v="0"/>
    <x v="5"/>
    <n v="5390.8"/>
    <x v="6"/>
    <s v="Central Region"/>
    <s v="High"/>
    <s v="December"/>
    <s v="Q4"/>
    <s v="Yes"/>
    <n v="1"/>
    <n v="808.62"/>
    <n v="6199.42"/>
  </r>
  <r>
    <n v="7916"/>
    <s v="R01369"/>
    <x v="717"/>
    <n v="65"/>
    <x v="1"/>
    <x v="3"/>
    <x v="25"/>
    <n v="3"/>
    <x v="1"/>
    <s v="EFT"/>
    <s v="In Store"/>
    <s v="Yes"/>
    <s v="Easy online ordering"/>
    <x v="2"/>
    <x v="0"/>
    <x v="0"/>
    <x v="5"/>
    <n v="4455.18"/>
    <x v="2"/>
    <s v="Central Region"/>
    <s v="Medium"/>
    <s v="January"/>
    <s v="Q1"/>
    <s v="No"/>
    <n v="1"/>
    <n v="668.27700000000004"/>
    <n v="5123.4570000000003"/>
  </r>
  <r>
    <n v="7917"/>
    <s v="R09614"/>
    <x v="70"/>
    <n v="49"/>
    <x v="0"/>
    <x v="2"/>
    <x v="48"/>
    <n v="5"/>
    <x v="1"/>
    <s v="Credit Card"/>
    <s v="In Store"/>
    <s v="Yes"/>
    <s v="Highly recommend"/>
    <x v="1"/>
    <x v="0"/>
    <x v="1"/>
    <x v="4"/>
    <n v="192.77"/>
    <x v="1"/>
    <s v="Northern Region"/>
    <s v="Low"/>
    <s v="August"/>
    <s v="Q3"/>
    <s v="No"/>
    <n v="1"/>
    <n v="28.915500000000002"/>
    <n v="221.68549999999999"/>
  </r>
  <r>
    <n v="7918"/>
    <s v="R08325"/>
    <x v="650"/>
    <n v="55"/>
    <x v="1"/>
    <x v="5"/>
    <x v="105"/>
    <n v="4"/>
    <x v="1"/>
    <s v="Credit Card"/>
    <s v="Click &amp; Collect"/>
    <s v="No"/>
    <m/>
    <x v="4"/>
    <x v="3"/>
    <x v="2"/>
    <x v="0"/>
    <n v="96.11"/>
    <x v="8"/>
    <s v="Western Region"/>
    <s v="Low"/>
    <s v="March"/>
    <s v="Q1"/>
    <s v="No"/>
    <n v="1"/>
    <n v="14.416499999999999"/>
    <n v="110.52649999999998"/>
  </r>
  <r>
    <n v="7919"/>
    <s v="R00598"/>
    <x v="89"/>
    <n v="26"/>
    <x v="2"/>
    <x v="8"/>
    <x v="74"/>
    <n v="1"/>
    <x v="1"/>
    <s v="EFT"/>
    <s v="In Store"/>
    <s v="Yes"/>
    <s v="Instructions unclear"/>
    <x v="3"/>
    <x v="2"/>
    <x v="0"/>
    <x v="1"/>
    <n v="1000.7"/>
    <x v="4"/>
    <s v="Eastern Region"/>
    <s v="Medium"/>
    <s v="September"/>
    <s v="Q3"/>
    <s v="No"/>
    <n v="1"/>
    <n v="150.10499999999999"/>
    <n v="1150.8050000000001"/>
  </r>
  <r>
    <n v="7920"/>
    <s v="R04352"/>
    <x v="462"/>
    <n v="39"/>
    <x v="2"/>
    <x v="5"/>
    <x v="61"/>
    <n v="4"/>
    <x v="1"/>
    <s v="EFT"/>
    <s v="Click &amp; Collect"/>
    <s v="Yes"/>
    <s v="Arrived damaged"/>
    <x v="4"/>
    <x v="1"/>
    <x v="0"/>
    <x v="3"/>
    <n v="768.34"/>
    <x v="7"/>
    <s v="Western Region"/>
    <s v="Medium"/>
    <s v="May"/>
    <s v="Q2"/>
    <s v="No"/>
    <n v="1"/>
    <n v="115.251"/>
    <n v="883.59100000000001"/>
  </r>
  <r>
    <n v="7921"/>
    <s v="R06347"/>
    <x v="283"/>
    <n v="73"/>
    <x v="1"/>
    <x v="0"/>
    <x v="112"/>
    <n v="5"/>
    <x v="0"/>
    <s v="Credit Card"/>
    <s v="Home Delivery"/>
    <s v="Yes"/>
    <s v="Easy to assemble"/>
    <x v="1"/>
    <x v="0"/>
    <x v="1"/>
    <x v="5"/>
    <n v="1482.94"/>
    <x v="5"/>
    <s v="Northern Region"/>
    <s v="Medium"/>
    <s v="February"/>
    <s v="Q1"/>
    <s v="No"/>
    <n v="0"/>
    <n v="222.441"/>
    <n v="1705.3809999999999"/>
  </r>
  <r>
    <n v="7922"/>
    <s v="R09117"/>
    <x v="516"/>
    <n v="57"/>
    <x v="2"/>
    <x v="4"/>
    <x v="104"/>
    <n v="2"/>
    <x v="0"/>
    <s v="EFT"/>
    <s v="Home Delivery"/>
    <s v="No"/>
    <m/>
    <x v="0"/>
    <x v="3"/>
    <x v="2"/>
    <x v="0"/>
    <n v="274.49"/>
    <x v="1"/>
    <s v="Central Region"/>
    <s v="Low"/>
    <s v="May"/>
    <s v="Q2"/>
    <s v="No"/>
    <n v="0"/>
    <n v="41.173499999999997"/>
    <n v="315.6635"/>
  </r>
  <r>
    <n v="7924"/>
    <s v="R04759"/>
    <x v="313"/>
    <n v="20"/>
    <x v="2"/>
    <x v="8"/>
    <x v="87"/>
    <n v="1"/>
    <x v="1"/>
    <s v="Debit Card"/>
    <s v="Click &amp; Collect"/>
    <s v="No"/>
    <s v="Excellent value"/>
    <x v="3"/>
    <x v="0"/>
    <x v="0"/>
    <x v="2"/>
    <n v="828.82"/>
    <x v="5"/>
    <s v="Eastern Region"/>
    <s v="Medium"/>
    <s v="August"/>
    <s v="Q3"/>
    <s v="No"/>
    <n v="1"/>
    <n v="124.32300000000001"/>
    <n v="953.14300000000003"/>
  </r>
  <r>
    <n v="7925"/>
    <s v="R00647"/>
    <x v="511"/>
    <n v="60"/>
    <x v="1"/>
    <x v="4"/>
    <x v="108"/>
    <n v="1"/>
    <x v="0"/>
    <s v="Credit Card"/>
    <s v="In Store"/>
    <s v="Yes"/>
    <s v="Excellent value"/>
    <x v="3"/>
    <x v="0"/>
    <x v="0"/>
    <x v="0"/>
    <n v="880.49"/>
    <x v="5"/>
    <s v="Central Region"/>
    <s v="Medium"/>
    <s v="August"/>
    <s v="Q3"/>
    <s v="No"/>
    <n v="0"/>
    <n v="132.0735"/>
    <n v="1012.5635"/>
  </r>
  <r>
    <n v="7926"/>
    <s v="R06382"/>
    <x v="284"/>
    <n v="69"/>
    <x v="2"/>
    <x v="0"/>
    <x v="42"/>
    <n v="3"/>
    <x v="1"/>
    <s v="Cash"/>
    <s v="Click &amp; Collect"/>
    <s v="No"/>
    <s v="Poor packaging"/>
    <x v="2"/>
    <x v="1"/>
    <x v="0"/>
    <x v="5"/>
    <n v="2099.4"/>
    <x v="2"/>
    <s v="Northern Region"/>
    <s v="Medium"/>
    <s v="July"/>
    <s v="Q3"/>
    <s v="No"/>
    <n v="1"/>
    <n v="314.91000000000003"/>
    <n v="2414.31"/>
  </r>
  <r>
    <n v="7927"/>
    <s v="R07528"/>
    <x v="65"/>
    <n v="44"/>
    <x v="1"/>
    <x v="1"/>
    <x v="17"/>
    <n v="4"/>
    <x v="0"/>
    <s v="Cash"/>
    <s v="In Store"/>
    <s v="No"/>
    <s v="Customer support was excellent"/>
    <x v="4"/>
    <x v="0"/>
    <x v="1"/>
    <x v="3"/>
    <n v="471.63"/>
    <x v="1"/>
    <s v="Southern Region"/>
    <s v="Low"/>
    <s v="October"/>
    <s v="Q4"/>
    <s v="No"/>
    <n v="0"/>
    <n v="70.744500000000002"/>
    <n v="542.3744999999999"/>
  </r>
  <r>
    <n v="7928"/>
    <s v="R09843"/>
    <x v="73"/>
    <n v="27"/>
    <x v="0"/>
    <x v="1"/>
    <x v="33"/>
    <n v="4"/>
    <x v="1"/>
    <s v="Debit Card"/>
    <s v="In Store"/>
    <s v="Yes"/>
    <s v="Average quality"/>
    <x v="4"/>
    <x v="2"/>
    <x v="0"/>
    <x v="1"/>
    <n v="440.87"/>
    <x v="7"/>
    <s v="Southern Region"/>
    <s v="Low"/>
    <s v="February"/>
    <s v="Q1"/>
    <s v="No"/>
    <n v="1"/>
    <n v="66.130499999999998"/>
    <n v="507.00049999999999"/>
  </r>
  <r>
    <n v="7929"/>
    <s v="R06024"/>
    <x v="664"/>
    <n v="64"/>
    <x v="0"/>
    <x v="4"/>
    <x v="16"/>
    <n v="4"/>
    <x v="1"/>
    <s v="EFT"/>
    <s v="Home Delivery"/>
    <s v="No"/>
    <s v="Arrived damaged"/>
    <x v="4"/>
    <x v="1"/>
    <x v="0"/>
    <x v="0"/>
    <n v="368.99"/>
    <x v="0"/>
    <s v="Central Region"/>
    <s v="Low"/>
    <s v="March"/>
    <s v="Q1"/>
    <s v="No"/>
    <n v="1"/>
    <n v="55.348500000000001"/>
    <n v="424.33849999999995"/>
  </r>
  <r>
    <n v="7930"/>
    <s v="R09743"/>
    <x v="636"/>
    <n v="71"/>
    <x v="1"/>
    <x v="3"/>
    <x v="6"/>
    <n v="2"/>
    <x v="1"/>
    <s v="EFT"/>
    <s v="Click &amp; Collect"/>
    <s v="Yes"/>
    <s v="Item missing accessories"/>
    <x v="0"/>
    <x v="1"/>
    <x v="1"/>
    <x v="5"/>
    <n v="409.06"/>
    <x v="5"/>
    <s v="Central Region"/>
    <s v="Low"/>
    <s v="January"/>
    <s v="Q1"/>
    <s v="No"/>
    <n v="1"/>
    <n v="61.358999999999995"/>
    <n v="470.41899999999998"/>
  </r>
  <r>
    <n v="7932"/>
    <s v="R07166"/>
    <x v="308"/>
    <n v="34"/>
    <x v="1"/>
    <x v="2"/>
    <x v="56"/>
    <n v="3"/>
    <x v="1"/>
    <s v="Debit Card"/>
    <s v="Click &amp; Collect"/>
    <s v="Yes"/>
    <s v="Packaging could improve"/>
    <x v="2"/>
    <x v="2"/>
    <x v="1"/>
    <x v="1"/>
    <n v="306.57"/>
    <x v="4"/>
    <s v="Northern Region"/>
    <s v="Low"/>
    <s v="February"/>
    <s v="Q1"/>
    <s v="No"/>
    <n v="1"/>
    <n v="45.985499999999995"/>
    <n v="352.55549999999994"/>
  </r>
  <r>
    <n v="7933"/>
    <s v="R03469"/>
    <x v="637"/>
    <n v="68"/>
    <x v="2"/>
    <x v="8"/>
    <x v="19"/>
    <n v="2"/>
    <x v="0"/>
    <s v="Cash"/>
    <s v="Click &amp; Collect"/>
    <s v="Yes"/>
    <s v="Easy to assemble"/>
    <x v="0"/>
    <x v="0"/>
    <x v="0"/>
    <x v="5"/>
    <n v="343.42"/>
    <x v="3"/>
    <s v="Eastern Region"/>
    <s v="Low"/>
    <s v="September"/>
    <s v="Q3"/>
    <s v="No"/>
    <n v="0"/>
    <n v="51.512999999999998"/>
    <n v="394.93299999999999"/>
  </r>
  <r>
    <n v="7934"/>
    <s v="R09871"/>
    <x v="64"/>
    <n v="65"/>
    <x v="2"/>
    <x v="6"/>
    <x v="92"/>
    <n v="4"/>
    <x v="1"/>
    <s v="EFT"/>
    <s v="In Store"/>
    <s v="Yes"/>
    <s v="Very fast delivery"/>
    <x v="4"/>
    <x v="0"/>
    <x v="1"/>
    <x v="5"/>
    <n v="2217.0300000000002"/>
    <x v="8"/>
    <s v="Gauteng Region"/>
    <s v="Medium"/>
    <s v="May"/>
    <s v="Q2"/>
    <s v="No"/>
    <n v="1"/>
    <n v="332.55450000000002"/>
    <n v="2549.5844999999999"/>
  </r>
  <r>
    <n v="7936"/>
    <s v="R02991"/>
    <x v="224"/>
    <n v="71"/>
    <x v="0"/>
    <x v="1"/>
    <x v="101"/>
    <n v="5"/>
    <x v="0"/>
    <s v="Credit Card"/>
    <s v="In Store"/>
    <s v="Yes"/>
    <m/>
    <x v="1"/>
    <x v="3"/>
    <x v="2"/>
    <x v="5"/>
    <n v="886.51"/>
    <x v="1"/>
    <s v="Southern Region"/>
    <s v="Medium"/>
    <s v="January"/>
    <s v="Q1"/>
    <s v="No"/>
    <n v="0"/>
    <n v="132.97649999999999"/>
    <n v="1019.4864999999999"/>
  </r>
  <r>
    <n v="7937"/>
    <s v="R09549"/>
    <x v="199"/>
    <n v="54"/>
    <x v="1"/>
    <x v="6"/>
    <x v="34"/>
    <n v="5"/>
    <x v="0"/>
    <s v="Credit Card"/>
    <s v="Home Delivery"/>
    <s v="No"/>
    <s v="Packaging could improve"/>
    <x v="1"/>
    <x v="2"/>
    <x v="0"/>
    <x v="4"/>
    <n v="14729.04"/>
    <x v="6"/>
    <s v="Gauteng Region"/>
    <s v="High"/>
    <s v="June"/>
    <s v="Q2"/>
    <s v="Yes"/>
    <n v="0"/>
    <n v="2209.3560000000002"/>
    <n v="16938.396000000001"/>
  </r>
  <r>
    <n v="7939"/>
    <s v="R02545"/>
    <x v="68"/>
    <n v="62"/>
    <x v="1"/>
    <x v="4"/>
    <x v="123"/>
    <n v="2"/>
    <x v="0"/>
    <s v="Debit Card"/>
    <s v="Home Delivery"/>
    <s v="Yes"/>
    <s v="Arrived damaged"/>
    <x v="0"/>
    <x v="1"/>
    <x v="1"/>
    <x v="0"/>
    <n v="2977.47"/>
    <x v="7"/>
    <s v="Central Region"/>
    <s v="Medium"/>
    <s v="November"/>
    <s v="Q4"/>
    <s v="No"/>
    <n v="0"/>
    <n v="446.62049999999994"/>
    <n v="3424.0904999999993"/>
  </r>
  <r>
    <n v="7940"/>
    <s v="R08730"/>
    <x v="523"/>
    <n v="69"/>
    <x v="0"/>
    <x v="5"/>
    <x v="7"/>
    <n v="1"/>
    <x v="1"/>
    <s v="Cash"/>
    <s v="Home Delivery"/>
    <s v="Yes"/>
    <s v="Easy to assemble"/>
    <x v="3"/>
    <x v="0"/>
    <x v="0"/>
    <x v="5"/>
    <n v="1370.56"/>
    <x v="6"/>
    <s v="Western Region"/>
    <s v="Medium"/>
    <s v="June"/>
    <s v="Q2"/>
    <s v="No"/>
    <n v="1"/>
    <n v="205.58399999999997"/>
    <n v="1576.1439999999998"/>
  </r>
  <r>
    <n v="7941"/>
    <s v="R07799"/>
    <x v="227"/>
    <n v="39"/>
    <x v="0"/>
    <x v="7"/>
    <x v="35"/>
    <n v="5"/>
    <x v="1"/>
    <s v="Debit Card"/>
    <s v="Click &amp; Collect"/>
    <s v="No"/>
    <s v="Long waiting time"/>
    <x v="1"/>
    <x v="1"/>
    <x v="0"/>
    <x v="3"/>
    <n v="6710.27"/>
    <x v="5"/>
    <s v="Western Region"/>
    <s v="High"/>
    <s v="June"/>
    <s v="Q2"/>
    <s v="Yes"/>
    <n v="1"/>
    <n v="1006.5405000000001"/>
    <n v="7716.8104999999996"/>
  </r>
  <r>
    <n v="7942"/>
    <s v="R05342"/>
    <x v="684"/>
    <n v="39"/>
    <x v="2"/>
    <x v="8"/>
    <x v="57"/>
    <n v="5"/>
    <x v="0"/>
    <s v="Credit Card"/>
    <s v="In Store"/>
    <s v="No"/>
    <s v="Excellent product"/>
    <x v="1"/>
    <x v="0"/>
    <x v="1"/>
    <x v="3"/>
    <n v="551.66"/>
    <x v="0"/>
    <s v="Eastern Region"/>
    <s v="Medium"/>
    <s v="October"/>
    <s v="Q4"/>
    <s v="No"/>
    <n v="0"/>
    <n v="82.748999999999995"/>
    <n v="634.40899999999988"/>
  </r>
  <r>
    <n v="7943"/>
    <s v="R01568"/>
    <x v="218"/>
    <n v="62"/>
    <x v="1"/>
    <x v="8"/>
    <x v="85"/>
    <n v="5"/>
    <x v="1"/>
    <s v="Credit Card"/>
    <s v="Home Delivery"/>
    <s v="Yes"/>
    <s v="Would definitely buy again"/>
    <x v="1"/>
    <x v="0"/>
    <x v="1"/>
    <x v="0"/>
    <n v="812.2"/>
    <x v="2"/>
    <s v="Eastern Region"/>
    <s v="Medium"/>
    <s v="September"/>
    <s v="Q3"/>
    <s v="No"/>
    <n v="1"/>
    <n v="121.83"/>
    <n v="934.03"/>
  </r>
  <r>
    <n v="7945"/>
    <s v="R04067"/>
    <x v="191"/>
    <n v="20"/>
    <x v="2"/>
    <x v="2"/>
    <x v="14"/>
    <n v="1"/>
    <x v="0"/>
    <s v="Debit Card"/>
    <s v="Click &amp; Collect"/>
    <s v="No"/>
    <s v="Easy to assemble"/>
    <x v="3"/>
    <x v="0"/>
    <x v="0"/>
    <x v="2"/>
    <n v="1440.59"/>
    <x v="1"/>
    <s v="Northern Region"/>
    <s v="Medium"/>
    <s v="December"/>
    <s v="Q4"/>
    <s v="No"/>
    <n v="0"/>
    <n v="216.08849999999998"/>
    <n v="1656.6784999999998"/>
  </r>
  <r>
    <n v="7946"/>
    <s v="R03989"/>
    <x v="622"/>
    <n v="42"/>
    <x v="0"/>
    <x v="0"/>
    <x v="62"/>
    <n v="2"/>
    <x v="0"/>
    <s v="EFT"/>
    <s v="In Store"/>
    <s v="No"/>
    <s v="Fantastic experience"/>
    <x v="0"/>
    <x v="0"/>
    <x v="0"/>
    <x v="3"/>
    <n v="2951.61"/>
    <x v="1"/>
    <s v="Northern Region"/>
    <s v="Medium"/>
    <s v="July"/>
    <s v="Q3"/>
    <s v="No"/>
    <n v="0"/>
    <n v="442.74150000000003"/>
    <n v="3394.3514999999998"/>
  </r>
  <r>
    <n v="7947"/>
    <s v="R07032"/>
    <x v="333"/>
    <n v="58"/>
    <x v="2"/>
    <x v="4"/>
    <x v="61"/>
    <n v="5"/>
    <x v="1"/>
    <s v="Credit Card"/>
    <s v="Home Delivery"/>
    <s v="Yes"/>
    <s v="Customer support was excellent"/>
    <x v="1"/>
    <x v="0"/>
    <x v="1"/>
    <x v="0"/>
    <n v="768.34"/>
    <x v="7"/>
    <s v="Central Region"/>
    <s v="Medium"/>
    <s v="May"/>
    <s v="Q2"/>
    <s v="No"/>
    <n v="1"/>
    <n v="115.251"/>
    <n v="883.59100000000001"/>
  </r>
  <r>
    <n v="7948"/>
    <s v="R02161"/>
    <x v="627"/>
    <n v="20"/>
    <x v="2"/>
    <x v="3"/>
    <x v="99"/>
    <n v="1"/>
    <x v="1"/>
    <s v="Debit Card"/>
    <s v="In Store"/>
    <s v="Yes"/>
    <s v="Easy to assemble"/>
    <x v="3"/>
    <x v="0"/>
    <x v="0"/>
    <x v="2"/>
    <n v="786.78"/>
    <x v="8"/>
    <s v="Central Region"/>
    <s v="Medium"/>
    <s v="August"/>
    <s v="Q3"/>
    <s v="No"/>
    <n v="1"/>
    <n v="118.017"/>
    <n v="904.79699999999991"/>
  </r>
  <r>
    <n v="7949"/>
    <s v="R00686"/>
    <x v="502"/>
    <n v="39"/>
    <x v="2"/>
    <x v="5"/>
    <x v="58"/>
    <n v="3"/>
    <x v="0"/>
    <s v="Cash"/>
    <s v="In Store"/>
    <s v="Yes"/>
    <s v="Would definitely buy again"/>
    <x v="2"/>
    <x v="0"/>
    <x v="0"/>
    <x v="3"/>
    <n v="2603.98"/>
    <x v="0"/>
    <s v="Western Region"/>
    <s v="Medium"/>
    <s v="October"/>
    <s v="Q4"/>
    <s v="No"/>
    <n v="0"/>
    <n v="390.59699999999998"/>
    <n v="2994.5769999999998"/>
  </r>
  <r>
    <n v="7951"/>
    <s v="R08038"/>
    <x v="66"/>
    <m/>
    <x v="2"/>
    <x v="1"/>
    <x v="60"/>
    <n v="2"/>
    <x v="1"/>
    <s v="Cash"/>
    <s v="Home Delivery"/>
    <s v="Yes"/>
    <s v="Very fast delivery"/>
    <x v="0"/>
    <x v="0"/>
    <x v="0"/>
    <x v="6"/>
    <n v="5064"/>
    <x v="2"/>
    <s v="Southern Region"/>
    <s v="High"/>
    <s v="December"/>
    <s v="Q4"/>
    <s v="Yes"/>
    <n v="1"/>
    <n v="759.6"/>
    <n v="5823.5999999999995"/>
  </r>
  <r>
    <n v="7952"/>
    <s v="R03244"/>
    <x v="343"/>
    <n v="65"/>
    <x v="2"/>
    <x v="1"/>
    <x v="3"/>
    <n v="2"/>
    <x v="1"/>
    <s v="Mobile Payment"/>
    <s v="In Store"/>
    <s v="No"/>
    <s v="Average quality"/>
    <x v="0"/>
    <x v="2"/>
    <x v="0"/>
    <x v="5"/>
    <n v="84.23"/>
    <x v="3"/>
    <s v="Southern Region"/>
    <s v="Low"/>
    <s v="June"/>
    <s v="Q2"/>
    <s v="No"/>
    <n v="1"/>
    <n v="12.634500000000001"/>
    <n v="96.864499999999992"/>
  </r>
  <r>
    <n v="7953"/>
    <s v="R05845"/>
    <x v="590"/>
    <n v="75"/>
    <x v="2"/>
    <x v="2"/>
    <x v="58"/>
    <n v="4"/>
    <x v="0"/>
    <s v="Cash"/>
    <s v="Home Delivery"/>
    <s v="Yes"/>
    <s v="Customer support was excellent"/>
    <x v="4"/>
    <x v="0"/>
    <x v="1"/>
    <x v="5"/>
    <n v="2603.98"/>
    <x v="0"/>
    <s v="Northern Region"/>
    <s v="Medium"/>
    <s v="September"/>
    <s v="Q3"/>
    <s v="No"/>
    <n v="0"/>
    <n v="390.59699999999998"/>
    <n v="2994.5769999999998"/>
  </r>
  <r>
    <n v="7954"/>
    <s v="R08310"/>
    <x v="333"/>
    <n v="50"/>
    <x v="2"/>
    <x v="0"/>
    <x v="47"/>
    <n v="3"/>
    <x v="0"/>
    <s v="Credit Card"/>
    <s v="In Store"/>
    <s v="Yes"/>
    <m/>
    <x v="2"/>
    <x v="3"/>
    <x v="2"/>
    <x v="4"/>
    <n v="13123.97"/>
    <x v="6"/>
    <s v="Northern Region"/>
    <s v="High"/>
    <s v="May"/>
    <s v="Q2"/>
    <s v="Yes"/>
    <n v="0"/>
    <n v="1968.5954999999999"/>
    <n v="15092.565499999999"/>
  </r>
  <r>
    <n v="7955"/>
    <s v="R02462"/>
    <x v="304"/>
    <n v="40"/>
    <x v="1"/>
    <x v="7"/>
    <x v="96"/>
    <n v="1"/>
    <x v="0"/>
    <s v="Mobile Payment"/>
    <s v="In Store"/>
    <s v="Yes"/>
    <s v="Highly recommend"/>
    <x v="3"/>
    <x v="0"/>
    <x v="0"/>
    <x v="3"/>
    <n v="944.78"/>
    <x v="6"/>
    <s v="Western Region"/>
    <s v="Medium"/>
    <s v="April"/>
    <s v="Q2"/>
    <s v="No"/>
    <n v="0"/>
    <n v="141.71699999999998"/>
    <n v="1086.4969999999998"/>
  </r>
  <r>
    <n v="7956"/>
    <s v="R04084"/>
    <x v="547"/>
    <n v="20"/>
    <x v="1"/>
    <x v="7"/>
    <x v="1"/>
    <n v="5"/>
    <x v="1"/>
    <s v="Cash"/>
    <s v="In Store"/>
    <s v="No"/>
    <s v="Customer support was excellent"/>
    <x v="1"/>
    <x v="0"/>
    <x v="1"/>
    <x v="2"/>
    <n v="444.38"/>
    <x v="1"/>
    <s v="Western Region"/>
    <s v="Low"/>
    <s v="November"/>
    <s v="Q4"/>
    <s v="No"/>
    <n v="1"/>
    <n v="66.656999999999996"/>
    <n v="511.03699999999998"/>
  </r>
  <r>
    <n v="7958"/>
    <s v="R03698"/>
    <x v="343"/>
    <n v="22"/>
    <x v="1"/>
    <x v="2"/>
    <x v="53"/>
    <n v="4"/>
    <x v="1"/>
    <s v="Mobile Payment"/>
    <s v="Home Delivery"/>
    <s v="Yes"/>
    <s v="Looks premium"/>
    <x v="4"/>
    <x v="0"/>
    <x v="1"/>
    <x v="2"/>
    <n v="22574.95"/>
    <x v="6"/>
    <s v="Northern Region"/>
    <s v="High"/>
    <s v="June"/>
    <s v="Q2"/>
    <s v="Yes"/>
    <n v="1"/>
    <n v="3386.2424999999998"/>
    <n v="25961.192499999997"/>
  </r>
  <r>
    <n v="7959"/>
    <s v="R07129"/>
    <x v="23"/>
    <n v="63"/>
    <x v="0"/>
    <x v="6"/>
    <x v="79"/>
    <n v="5"/>
    <x v="1"/>
    <s v="Debit Card"/>
    <s v="Home Delivery"/>
    <s v="Yes"/>
    <s v="Very comfortable"/>
    <x v="1"/>
    <x v="0"/>
    <x v="1"/>
    <x v="0"/>
    <n v="283.57"/>
    <x v="0"/>
    <s v="Gauteng Region"/>
    <s v="Low"/>
    <s v="September"/>
    <s v="Q3"/>
    <s v="No"/>
    <n v="1"/>
    <n v="42.535499999999999"/>
    <n v="326.10549999999995"/>
  </r>
  <r>
    <n v="7960"/>
    <s v="R06268"/>
    <x v="404"/>
    <n v="37"/>
    <x v="1"/>
    <x v="2"/>
    <x v="72"/>
    <n v="3"/>
    <x v="1"/>
    <s v="Credit Card"/>
    <s v="Home Delivery"/>
    <s v="Yes"/>
    <s v="Worth the money"/>
    <x v="2"/>
    <x v="0"/>
    <x v="0"/>
    <x v="3"/>
    <n v="16291.52"/>
    <x v="5"/>
    <s v="Northern Region"/>
    <s v="High"/>
    <s v="August"/>
    <s v="Q3"/>
    <s v="Yes"/>
    <n v="1"/>
    <n v="2443.7280000000001"/>
    <n v="18735.248"/>
  </r>
  <r>
    <n v="7961"/>
    <s v="R04942"/>
    <x v="37"/>
    <n v="29"/>
    <x v="2"/>
    <x v="0"/>
    <x v="81"/>
    <n v="1"/>
    <x v="1"/>
    <s v="EFT"/>
    <s v="Click &amp; Collect"/>
    <s v="Yes"/>
    <s v="Poor packaging"/>
    <x v="3"/>
    <x v="1"/>
    <x v="1"/>
    <x v="1"/>
    <n v="375.53"/>
    <x v="4"/>
    <s v="Northern Region"/>
    <s v="Low"/>
    <s v="February"/>
    <s v="Q1"/>
    <s v="No"/>
    <n v="1"/>
    <n v="56.329499999999996"/>
    <n v="431.85949999999991"/>
  </r>
  <r>
    <n v="7962"/>
    <s v="R05947"/>
    <x v="300"/>
    <n v="58"/>
    <x v="1"/>
    <x v="5"/>
    <x v="117"/>
    <n v="5"/>
    <x v="1"/>
    <s v="Cash"/>
    <s v="In Store"/>
    <s v="Yes"/>
    <s v="Excellent product"/>
    <x v="1"/>
    <x v="0"/>
    <x v="1"/>
    <x v="0"/>
    <n v="6581.78"/>
    <x v="6"/>
    <s v="Western Region"/>
    <s v="High"/>
    <s v="November"/>
    <s v="Q4"/>
    <s v="Yes"/>
    <n v="1"/>
    <n v="987.26699999999994"/>
    <n v="7569.0469999999996"/>
  </r>
  <r>
    <n v="7963"/>
    <s v="R04584"/>
    <x v="636"/>
    <n v="23"/>
    <x v="0"/>
    <x v="7"/>
    <x v="84"/>
    <n v="2"/>
    <x v="1"/>
    <s v="Mobile Payment"/>
    <s v="Home Delivery"/>
    <s v="Yes"/>
    <m/>
    <x v="0"/>
    <x v="3"/>
    <x v="2"/>
    <x v="2"/>
    <n v="27.35"/>
    <x v="3"/>
    <s v="Western Region"/>
    <s v="Low"/>
    <s v="January"/>
    <s v="Q1"/>
    <s v="No"/>
    <n v="1"/>
    <n v="4.1025"/>
    <n v="31.452500000000001"/>
  </r>
  <r>
    <n v="7965"/>
    <s v="R04041"/>
    <x v="209"/>
    <n v="70"/>
    <x v="1"/>
    <x v="4"/>
    <x v="29"/>
    <n v="5"/>
    <x v="0"/>
    <s v="Mobile Payment"/>
    <s v="In Store"/>
    <s v="Yes"/>
    <s v="Very fast delivery"/>
    <x v="1"/>
    <x v="0"/>
    <x v="1"/>
    <x v="5"/>
    <n v="1355.08"/>
    <x v="2"/>
    <s v="Central Region"/>
    <s v="Medium"/>
    <s v="January"/>
    <s v="Q1"/>
    <s v="No"/>
    <n v="0"/>
    <n v="203.26199999999997"/>
    <n v="1558.3419999999999"/>
  </r>
  <r>
    <n v="7966"/>
    <s v="R02231"/>
    <x v="642"/>
    <n v="70"/>
    <x v="1"/>
    <x v="0"/>
    <x v="88"/>
    <n v="2"/>
    <x v="1"/>
    <s v="Debit Card"/>
    <s v="In Store"/>
    <s v="Yes"/>
    <s v="Excellent product"/>
    <x v="0"/>
    <x v="0"/>
    <x v="0"/>
    <x v="5"/>
    <n v="529.15"/>
    <x v="0"/>
    <s v="Northern Region"/>
    <s v="Medium"/>
    <s v="December"/>
    <s v="Q4"/>
    <s v="No"/>
    <n v="1"/>
    <n v="79.372499999999988"/>
    <n v="608.52249999999992"/>
  </r>
  <r>
    <n v="7967"/>
    <s v="R07570"/>
    <x v="487"/>
    <n v="48"/>
    <x v="0"/>
    <x v="8"/>
    <x v="113"/>
    <n v="3"/>
    <x v="1"/>
    <s v="Debit Card"/>
    <s v="In Store"/>
    <s v="Yes"/>
    <s v="Excellent product"/>
    <x v="2"/>
    <x v="0"/>
    <x v="0"/>
    <x v="4"/>
    <n v="2572.02"/>
    <x v="7"/>
    <s v="Eastern Region"/>
    <s v="Medium"/>
    <s v="July"/>
    <s v="Q3"/>
    <s v="No"/>
    <n v="1"/>
    <n v="385.803"/>
    <n v="2957.8229999999999"/>
  </r>
  <r>
    <n v="7970"/>
    <s v="R04879"/>
    <x v="678"/>
    <n v="31"/>
    <x v="2"/>
    <x v="1"/>
    <x v="119"/>
    <n v="4"/>
    <x v="0"/>
    <s v="Mobile Payment"/>
    <s v="In Store"/>
    <s v="No"/>
    <s v="Delivery delayed"/>
    <x v="4"/>
    <x v="1"/>
    <x v="0"/>
    <x v="1"/>
    <n v="618.72"/>
    <x v="2"/>
    <s v="Southern Region"/>
    <s v="Medium"/>
    <s v="March"/>
    <s v="Q1"/>
    <s v="No"/>
    <n v="0"/>
    <n v="92.808000000000007"/>
    <n v="711.52800000000002"/>
  </r>
  <r>
    <n v="7972"/>
    <s v="R00523"/>
    <x v="486"/>
    <n v="65"/>
    <x v="1"/>
    <x v="1"/>
    <x v="72"/>
    <n v="3"/>
    <x v="0"/>
    <s v="Credit Card"/>
    <s v="In Store"/>
    <s v="No"/>
    <s v="Customer support was excellent"/>
    <x v="2"/>
    <x v="0"/>
    <x v="0"/>
    <x v="5"/>
    <n v="16291.52"/>
    <x v="5"/>
    <s v="Southern Region"/>
    <s v="High"/>
    <s v="February"/>
    <s v="Q1"/>
    <s v="Yes"/>
    <n v="0"/>
    <n v="2443.7280000000001"/>
    <n v="18735.248"/>
  </r>
  <r>
    <n v="7973"/>
    <s v="R05346"/>
    <x v="312"/>
    <n v="36"/>
    <x v="0"/>
    <x v="4"/>
    <x v="83"/>
    <n v="4"/>
    <x v="1"/>
    <s v="Cash"/>
    <s v="In Store"/>
    <s v="Yes"/>
    <s v="Worth the money"/>
    <x v="4"/>
    <x v="0"/>
    <x v="1"/>
    <x v="3"/>
    <n v="3521.64"/>
    <x v="5"/>
    <s v="Central Region"/>
    <s v="Medium"/>
    <s v="August"/>
    <s v="Q3"/>
    <s v="No"/>
    <n v="1"/>
    <n v="528.24599999999998"/>
    <n v="4049.8859999999995"/>
  </r>
  <r>
    <n v="7974"/>
    <s v="R09921"/>
    <x v="102"/>
    <n v="33"/>
    <x v="2"/>
    <x v="8"/>
    <x v="23"/>
    <n v="1"/>
    <x v="0"/>
    <s v="Cash"/>
    <s v="In Store"/>
    <s v="No"/>
    <s v="Packaging could improve"/>
    <x v="3"/>
    <x v="2"/>
    <x v="0"/>
    <x v="1"/>
    <n v="2340.5700000000002"/>
    <x v="8"/>
    <s v="Eastern Region"/>
    <s v="Medium"/>
    <s v="October"/>
    <s v="Q4"/>
    <s v="No"/>
    <n v="0"/>
    <n v="351.08550000000002"/>
    <n v="2691.6554999999998"/>
  </r>
  <r>
    <n v="7975"/>
    <s v="R03360"/>
    <x v="293"/>
    <n v="32"/>
    <x v="1"/>
    <x v="8"/>
    <x v="31"/>
    <n v="2"/>
    <x v="0"/>
    <s v="EFT"/>
    <s v="Click &amp; Collect"/>
    <s v="No"/>
    <s v="Excellent product"/>
    <x v="0"/>
    <x v="0"/>
    <x v="0"/>
    <x v="1"/>
    <n v="294.33"/>
    <x v="4"/>
    <s v="Eastern Region"/>
    <s v="Low"/>
    <s v="July"/>
    <s v="Q3"/>
    <s v="No"/>
    <n v="0"/>
    <n v="44.149499999999996"/>
    <n v="338.47949999999997"/>
  </r>
  <r>
    <n v="7977"/>
    <s v="R03984"/>
    <x v="371"/>
    <n v="78"/>
    <x v="2"/>
    <x v="4"/>
    <x v="100"/>
    <n v="4"/>
    <x v="0"/>
    <s v="Credit Card"/>
    <s v="Click &amp; Collect"/>
    <s v="Yes"/>
    <s v="Easy online ordering"/>
    <x v="4"/>
    <x v="0"/>
    <x v="1"/>
    <x v="5"/>
    <n v="5432.76"/>
    <x v="5"/>
    <s v="Central Region"/>
    <s v="High"/>
    <s v="August"/>
    <s v="Q3"/>
    <s v="Yes"/>
    <n v="0"/>
    <n v="814.91399999999999"/>
    <n v="6247.674"/>
  </r>
  <r>
    <n v="7978"/>
    <s v="R06495"/>
    <x v="705"/>
    <n v="25"/>
    <x v="0"/>
    <x v="7"/>
    <x v="53"/>
    <n v="4"/>
    <x v="1"/>
    <s v="Credit Card"/>
    <s v="Click &amp; Collect"/>
    <s v="No"/>
    <s v="Product was disappointing"/>
    <x v="4"/>
    <x v="1"/>
    <x v="0"/>
    <x v="1"/>
    <n v="22574.95"/>
    <x v="6"/>
    <s v="Western Region"/>
    <s v="High"/>
    <s v="July"/>
    <s v="Q3"/>
    <s v="Yes"/>
    <n v="1"/>
    <n v="3386.2424999999998"/>
    <n v="25961.192499999997"/>
  </r>
  <r>
    <n v="7979"/>
    <s v="R09705"/>
    <x v="359"/>
    <n v="73"/>
    <x v="2"/>
    <x v="5"/>
    <x v="120"/>
    <n v="2"/>
    <x v="0"/>
    <s v="Cash"/>
    <s v="Home Delivery"/>
    <s v="No"/>
    <s v="Excellent value"/>
    <x v="0"/>
    <x v="0"/>
    <x v="0"/>
    <x v="5"/>
    <n v="1233.45"/>
    <x v="1"/>
    <s v="Western Region"/>
    <s v="Medium"/>
    <s v="July"/>
    <s v="Q3"/>
    <s v="No"/>
    <n v="0"/>
    <n v="185.01750000000001"/>
    <n v="1418.4675"/>
  </r>
  <r>
    <n v="7980"/>
    <s v="R01717"/>
    <x v="24"/>
    <n v="78"/>
    <x v="0"/>
    <x v="7"/>
    <x v="9"/>
    <n v="2"/>
    <x v="1"/>
    <s v="Cash"/>
    <s v="Home Delivery"/>
    <s v="No"/>
    <s v="Easy online ordering"/>
    <x v="0"/>
    <x v="0"/>
    <x v="0"/>
    <x v="5"/>
    <n v="43.23"/>
    <x v="3"/>
    <s v="Western Region"/>
    <s v="Low"/>
    <s v="August"/>
    <s v="Q3"/>
    <s v="No"/>
    <n v="1"/>
    <n v="6.4844999999999997"/>
    <n v="49.714499999999994"/>
  </r>
  <r>
    <n v="7981"/>
    <s v="R00781"/>
    <x v="548"/>
    <n v="79"/>
    <x v="2"/>
    <x v="8"/>
    <x v="53"/>
    <n v="1"/>
    <x v="0"/>
    <s v="Debit Card"/>
    <s v="Home Delivery"/>
    <s v="No"/>
    <s v="Helpful staff"/>
    <x v="3"/>
    <x v="0"/>
    <x v="0"/>
    <x v="5"/>
    <n v="22574.95"/>
    <x v="6"/>
    <s v="Eastern Region"/>
    <s v="High"/>
    <s v="September"/>
    <s v="Q3"/>
    <s v="Yes"/>
    <n v="0"/>
    <n v="3386.2424999999998"/>
    <n v="25961.192499999997"/>
  </r>
  <r>
    <n v="7982"/>
    <s v="R08936"/>
    <x v="277"/>
    <n v="22"/>
    <x v="1"/>
    <x v="7"/>
    <x v="93"/>
    <n v="3"/>
    <x v="0"/>
    <s v="Credit Card"/>
    <s v="Home Delivery"/>
    <s v="No"/>
    <s v="Instructions unclear"/>
    <x v="2"/>
    <x v="2"/>
    <x v="1"/>
    <x v="2"/>
    <n v="34.200000000000003"/>
    <x v="3"/>
    <s v="Western Region"/>
    <s v="Low"/>
    <s v="February"/>
    <s v="Q1"/>
    <s v="No"/>
    <n v="0"/>
    <n v="5.13"/>
    <n v="39.33"/>
  </r>
  <r>
    <n v="7984"/>
    <s v="R05608"/>
    <x v="495"/>
    <n v="77"/>
    <x v="1"/>
    <x v="0"/>
    <x v="42"/>
    <n v="4"/>
    <x v="1"/>
    <s v="Mobile Payment"/>
    <s v="In Store"/>
    <s v="No"/>
    <s v="Product exceeded expectations"/>
    <x v="4"/>
    <x v="0"/>
    <x v="1"/>
    <x v="5"/>
    <n v="2099.4"/>
    <x v="2"/>
    <s v="Northern Region"/>
    <s v="Medium"/>
    <s v="July"/>
    <s v="Q3"/>
    <s v="No"/>
    <n v="1"/>
    <n v="314.91000000000003"/>
    <n v="2414.31"/>
  </r>
  <r>
    <n v="7985"/>
    <s v="R05979"/>
    <x v="395"/>
    <n v="53"/>
    <x v="2"/>
    <x v="2"/>
    <x v="8"/>
    <n v="5"/>
    <x v="0"/>
    <s v="EFT"/>
    <s v="In Store"/>
    <s v="No"/>
    <s v="Arrived damaged"/>
    <x v="1"/>
    <x v="1"/>
    <x v="0"/>
    <x v="4"/>
    <n v="5390.8"/>
    <x v="6"/>
    <s v="Northern Region"/>
    <s v="High"/>
    <s v="May"/>
    <s v="Q2"/>
    <s v="Yes"/>
    <n v="0"/>
    <n v="808.62"/>
    <n v="6199.42"/>
  </r>
  <r>
    <n v="7986"/>
    <s v="R00652"/>
    <x v="427"/>
    <n v="36"/>
    <x v="1"/>
    <x v="3"/>
    <x v="104"/>
    <n v="4"/>
    <x v="1"/>
    <s v="Mobile Payment"/>
    <s v="Home Delivery"/>
    <s v="Yes"/>
    <s v="Product exceeded expectations"/>
    <x v="4"/>
    <x v="0"/>
    <x v="1"/>
    <x v="3"/>
    <n v="274.49"/>
    <x v="1"/>
    <s v="Central Region"/>
    <s v="Low"/>
    <s v="March"/>
    <s v="Q1"/>
    <s v="No"/>
    <n v="1"/>
    <n v="41.173499999999997"/>
    <n v="315.6635"/>
  </r>
  <r>
    <n v="7987"/>
    <s v="R03748"/>
    <x v="275"/>
    <n v="78"/>
    <x v="0"/>
    <x v="1"/>
    <x v="19"/>
    <n v="1"/>
    <x v="1"/>
    <s v="Debit Card"/>
    <s v="Click &amp; Collect"/>
    <s v="Yes"/>
    <s v="Delivery delayed"/>
    <x v="3"/>
    <x v="1"/>
    <x v="1"/>
    <x v="5"/>
    <n v="343.42"/>
    <x v="3"/>
    <s v="Southern Region"/>
    <s v="Low"/>
    <s v="August"/>
    <s v="Q3"/>
    <s v="No"/>
    <n v="1"/>
    <n v="51.512999999999998"/>
    <n v="394.93299999999999"/>
  </r>
  <r>
    <n v="7989"/>
    <s v="R08548"/>
    <x v="71"/>
    <n v="76"/>
    <x v="0"/>
    <x v="4"/>
    <x v="61"/>
    <n v="4"/>
    <x v="0"/>
    <s v="Mobile Payment"/>
    <s v="Click &amp; Collect"/>
    <s v="Yes"/>
    <s v="Customer support was excellent"/>
    <x v="4"/>
    <x v="0"/>
    <x v="1"/>
    <x v="5"/>
    <n v="768.34"/>
    <x v="7"/>
    <s v="Central Region"/>
    <s v="Medium"/>
    <s v="December"/>
    <s v="Q4"/>
    <s v="No"/>
    <n v="0"/>
    <n v="115.251"/>
    <n v="883.59100000000001"/>
  </r>
  <r>
    <n v="7990"/>
    <s v="R00370"/>
    <x v="460"/>
    <n v="31"/>
    <x v="0"/>
    <x v="1"/>
    <x v="75"/>
    <n v="5"/>
    <x v="1"/>
    <s v="Cash"/>
    <s v="Click &amp; Collect"/>
    <s v="No"/>
    <s v="Exactly as advertised"/>
    <x v="1"/>
    <x v="0"/>
    <x v="1"/>
    <x v="1"/>
    <n v="4841.7700000000004"/>
    <x v="7"/>
    <s v="Southern Region"/>
    <s v="Medium"/>
    <s v="May"/>
    <s v="Q2"/>
    <s v="No"/>
    <n v="1"/>
    <n v="726.26550000000009"/>
    <n v="5568.0355"/>
  </r>
  <r>
    <n v="7992"/>
    <s v="R04286"/>
    <x v="198"/>
    <n v="77"/>
    <x v="1"/>
    <x v="7"/>
    <x v="16"/>
    <n v="5"/>
    <x v="0"/>
    <s v="Credit Card"/>
    <s v="Home Delivery"/>
    <s v="Yes"/>
    <s v="Arrived damaged"/>
    <x v="1"/>
    <x v="1"/>
    <x v="0"/>
    <x v="5"/>
    <n v="368.99"/>
    <x v="0"/>
    <s v="Western Region"/>
    <s v="Low"/>
    <s v="October"/>
    <s v="Q4"/>
    <s v="No"/>
    <n v="0"/>
    <n v="55.348500000000001"/>
    <n v="424.33849999999995"/>
  </r>
  <r>
    <n v="7993"/>
    <s v="R04215"/>
    <x v="65"/>
    <n v="57"/>
    <x v="2"/>
    <x v="5"/>
    <x v="122"/>
    <n v="1"/>
    <x v="1"/>
    <s v="Mobile Payment"/>
    <s v="In Store"/>
    <s v="No"/>
    <s v="Looks premium"/>
    <x v="3"/>
    <x v="0"/>
    <x v="0"/>
    <x v="0"/>
    <n v="412.16"/>
    <x v="8"/>
    <s v="Western Region"/>
    <s v="Low"/>
    <s v="October"/>
    <s v="Q4"/>
    <s v="No"/>
    <n v="1"/>
    <n v="61.823999999999998"/>
    <n v="473.98399999999998"/>
  </r>
  <r>
    <n v="7994"/>
    <s v="R00378"/>
    <x v="434"/>
    <n v="69"/>
    <x v="0"/>
    <x v="0"/>
    <x v="58"/>
    <n v="1"/>
    <x v="1"/>
    <s v="Cash"/>
    <s v="Home Delivery"/>
    <s v="Yes"/>
    <s v="Easy to assemble"/>
    <x v="3"/>
    <x v="0"/>
    <x v="0"/>
    <x v="5"/>
    <n v="2603.98"/>
    <x v="0"/>
    <s v="Northern Region"/>
    <s v="Medium"/>
    <s v="January"/>
    <s v="Q1"/>
    <s v="No"/>
    <n v="1"/>
    <n v="390.59699999999998"/>
    <n v="2994.5769999999998"/>
  </r>
  <r>
    <n v="7995"/>
    <s v="R09590"/>
    <x v="176"/>
    <n v="58"/>
    <x v="0"/>
    <x v="3"/>
    <x v="33"/>
    <n v="2"/>
    <x v="1"/>
    <s v="Debit Card"/>
    <s v="In Store"/>
    <s v="No"/>
    <s v="Worth the money"/>
    <x v="0"/>
    <x v="0"/>
    <x v="0"/>
    <x v="0"/>
    <n v="440.87"/>
    <x v="7"/>
    <s v="Central Region"/>
    <s v="Low"/>
    <s v="January"/>
    <s v="Q1"/>
    <s v="No"/>
    <n v="1"/>
    <n v="66.130499999999998"/>
    <n v="507.00049999999999"/>
  </r>
  <r>
    <n v="7996"/>
    <s v="R02217"/>
    <x v="412"/>
    <n v="21"/>
    <x v="1"/>
    <x v="8"/>
    <x v="120"/>
    <n v="1"/>
    <x v="1"/>
    <s v="Credit Card"/>
    <s v="Click &amp; Collect"/>
    <s v="No"/>
    <s v="Excellent product"/>
    <x v="3"/>
    <x v="0"/>
    <x v="0"/>
    <x v="2"/>
    <n v="1233.45"/>
    <x v="1"/>
    <s v="Eastern Region"/>
    <s v="Medium"/>
    <s v="October"/>
    <s v="Q4"/>
    <s v="No"/>
    <n v="1"/>
    <n v="185.01750000000001"/>
    <n v="1418.4675"/>
  </r>
  <r>
    <n v="7997"/>
    <s v="R08818"/>
    <x v="471"/>
    <n v="40"/>
    <x v="0"/>
    <x v="6"/>
    <x v="89"/>
    <n v="5"/>
    <x v="0"/>
    <s v="Mobile Payment"/>
    <s v="Home Delivery"/>
    <s v="Yes"/>
    <s v="Excellent product"/>
    <x v="1"/>
    <x v="0"/>
    <x v="1"/>
    <x v="3"/>
    <n v="574.49"/>
    <x v="4"/>
    <s v="Gauteng Region"/>
    <s v="Medium"/>
    <s v="August"/>
    <s v="Q3"/>
    <s v="No"/>
    <n v="0"/>
    <n v="86.173500000000004"/>
    <n v="660.6635"/>
  </r>
  <r>
    <n v="7998"/>
    <s v="R01614"/>
    <x v="491"/>
    <n v="36"/>
    <x v="0"/>
    <x v="3"/>
    <x v="118"/>
    <n v="3"/>
    <x v="0"/>
    <s v="Cash"/>
    <s v="Home Delivery"/>
    <s v="No"/>
    <s v="Customer support was excellent"/>
    <x v="2"/>
    <x v="0"/>
    <x v="0"/>
    <x v="3"/>
    <n v="301.58"/>
    <x v="3"/>
    <s v="Central Region"/>
    <s v="Low"/>
    <s v="February"/>
    <s v="Q1"/>
    <s v="No"/>
    <n v="0"/>
    <n v="45.236999999999995"/>
    <n v="346.81699999999995"/>
  </r>
  <r>
    <n v="7999"/>
    <s v="R06980"/>
    <x v="138"/>
    <n v="34"/>
    <x v="1"/>
    <x v="8"/>
    <x v="87"/>
    <n v="3"/>
    <x v="1"/>
    <s v="EFT"/>
    <s v="Home Delivery"/>
    <s v="Yes"/>
    <s v="Instructions unclear"/>
    <x v="2"/>
    <x v="2"/>
    <x v="1"/>
    <x v="1"/>
    <n v="828.82"/>
    <x v="5"/>
    <s v="Eastern Region"/>
    <s v="Medium"/>
    <s v="March"/>
    <s v="Q1"/>
    <s v="No"/>
    <n v="1"/>
    <n v="124.32300000000001"/>
    <n v="953.14300000000003"/>
  </r>
  <r>
    <n v="8000"/>
    <s v="R07550"/>
    <x v="221"/>
    <n v="53"/>
    <x v="1"/>
    <x v="4"/>
    <x v="95"/>
    <n v="3"/>
    <x v="0"/>
    <s v="Cash"/>
    <s v="Click &amp; Collect"/>
    <s v="No"/>
    <m/>
    <x v="2"/>
    <x v="3"/>
    <x v="2"/>
    <x v="4"/>
    <n v="105.11"/>
    <x v="1"/>
    <s v="Central Region"/>
    <s v="Low"/>
    <s v="December"/>
    <s v="Q4"/>
    <s v="No"/>
    <n v="0"/>
    <n v="15.766499999999999"/>
    <n v="120.87649999999999"/>
  </r>
  <r>
    <n v="8001"/>
    <s v="R01828"/>
    <x v="597"/>
    <n v="78"/>
    <x v="1"/>
    <x v="8"/>
    <x v="88"/>
    <n v="3"/>
    <x v="0"/>
    <s v="Mobile Payment"/>
    <s v="In Store"/>
    <s v="Yes"/>
    <s v="Easy online ordering"/>
    <x v="2"/>
    <x v="0"/>
    <x v="0"/>
    <x v="5"/>
    <n v="529.15"/>
    <x v="0"/>
    <s v="Eastern Region"/>
    <s v="Medium"/>
    <s v="January"/>
    <s v="Q1"/>
    <s v="No"/>
    <n v="0"/>
    <n v="79.372499999999988"/>
    <n v="608.52249999999992"/>
  </r>
  <r>
    <n v="8002"/>
    <s v="R03633"/>
    <x v="102"/>
    <n v="51"/>
    <x v="2"/>
    <x v="6"/>
    <x v="121"/>
    <n v="3"/>
    <x v="1"/>
    <s v="Debit Card"/>
    <s v="Home Delivery"/>
    <s v="Yes"/>
    <s v="Poor packaging"/>
    <x v="2"/>
    <x v="1"/>
    <x v="0"/>
    <x v="4"/>
    <n v="85.25"/>
    <x v="1"/>
    <s v="Gauteng Region"/>
    <s v="Low"/>
    <s v="October"/>
    <s v="Q4"/>
    <s v="No"/>
    <n v="1"/>
    <n v="12.7875"/>
    <n v="98.037499999999994"/>
  </r>
  <r>
    <n v="8003"/>
    <s v="R00963"/>
    <x v="579"/>
    <m/>
    <x v="0"/>
    <x v="8"/>
    <x v="113"/>
    <n v="4"/>
    <x v="1"/>
    <s v="Debit Card"/>
    <s v="In Store"/>
    <s v="No"/>
    <s v="Long waiting time"/>
    <x v="4"/>
    <x v="1"/>
    <x v="0"/>
    <x v="6"/>
    <n v="2572.02"/>
    <x v="7"/>
    <s v="Eastern Region"/>
    <s v="Medium"/>
    <s v="June"/>
    <s v="Q2"/>
    <s v="No"/>
    <n v="1"/>
    <n v="385.803"/>
    <n v="2957.8229999999999"/>
  </r>
  <r>
    <n v="8004"/>
    <s v="R02994"/>
    <x v="129"/>
    <n v="44"/>
    <x v="1"/>
    <x v="5"/>
    <x v="92"/>
    <n v="4"/>
    <x v="0"/>
    <s v="EFT"/>
    <s v="Home Delivery"/>
    <s v="Yes"/>
    <m/>
    <x v="4"/>
    <x v="3"/>
    <x v="2"/>
    <x v="3"/>
    <n v="2217.0300000000002"/>
    <x v="8"/>
    <s v="Western Region"/>
    <s v="Medium"/>
    <s v="January"/>
    <s v="Q1"/>
    <s v="No"/>
    <n v="0"/>
    <n v="332.55450000000002"/>
    <n v="2549.5844999999999"/>
  </r>
  <r>
    <n v="8006"/>
    <s v="R09818"/>
    <x v="171"/>
    <n v="49"/>
    <x v="0"/>
    <x v="5"/>
    <x v="14"/>
    <n v="1"/>
    <x v="1"/>
    <s v="Cash"/>
    <s v="In Store"/>
    <s v="No"/>
    <s v="Very comfortable"/>
    <x v="3"/>
    <x v="0"/>
    <x v="0"/>
    <x v="4"/>
    <n v="1440.59"/>
    <x v="1"/>
    <s v="Western Region"/>
    <s v="Medium"/>
    <s v="August"/>
    <s v="Q3"/>
    <s v="No"/>
    <n v="1"/>
    <n v="216.08849999999998"/>
    <n v="1656.6784999999998"/>
  </r>
  <r>
    <n v="8007"/>
    <s v="R02377"/>
    <x v="455"/>
    <n v="30"/>
    <x v="1"/>
    <x v="2"/>
    <x v="25"/>
    <n v="3"/>
    <x v="1"/>
    <s v="Mobile Payment"/>
    <s v="In Store"/>
    <s v="No"/>
    <s v="Worth the money"/>
    <x v="2"/>
    <x v="0"/>
    <x v="0"/>
    <x v="1"/>
    <n v="4455.18"/>
    <x v="2"/>
    <s v="Northern Region"/>
    <s v="Medium"/>
    <s v="February"/>
    <s v="Q1"/>
    <s v="No"/>
    <n v="1"/>
    <n v="668.27700000000004"/>
    <n v="5123.4570000000003"/>
  </r>
  <r>
    <n v="8008"/>
    <s v="R08361"/>
    <x v="108"/>
    <m/>
    <x v="0"/>
    <x v="4"/>
    <x v="19"/>
    <n v="4"/>
    <x v="0"/>
    <s v="Mobile Payment"/>
    <s v="Home Delivery"/>
    <s v="No"/>
    <s v="Packaging could improve"/>
    <x v="4"/>
    <x v="2"/>
    <x v="0"/>
    <x v="6"/>
    <n v="343.42"/>
    <x v="3"/>
    <s v="Central Region"/>
    <s v="Low"/>
    <s v="July"/>
    <s v="Q3"/>
    <s v="No"/>
    <n v="0"/>
    <n v="51.512999999999998"/>
    <n v="394.93299999999999"/>
  </r>
  <r>
    <n v="8009"/>
    <s v="R00360"/>
    <x v="54"/>
    <n v="48"/>
    <x v="1"/>
    <x v="2"/>
    <x v="110"/>
    <n v="5"/>
    <x v="1"/>
    <s v="Debit Card"/>
    <s v="In Store"/>
    <s v="Yes"/>
    <s v="Would definitely buy again"/>
    <x v="1"/>
    <x v="0"/>
    <x v="1"/>
    <x v="4"/>
    <n v="2216.12"/>
    <x v="1"/>
    <s v="Northern Region"/>
    <s v="Medium"/>
    <s v="April"/>
    <s v="Q2"/>
    <s v="No"/>
    <n v="1"/>
    <n v="332.41799999999995"/>
    <n v="2548.5379999999996"/>
  </r>
  <r>
    <n v="8010"/>
    <s v="R03840"/>
    <x v="213"/>
    <n v="61"/>
    <x v="0"/>
    <x v="7"/>
    <x v="19"/>
    <n v="3"/>
    <x v="1"/>
    <s v="Mobile Payment"/>
    <s v="In Store"/>
    <s v="Yes"/>
    <s v="Highly recommend"/>
    <x v="2"/>
    <x v="0"/>
    <x v="0"/>
    <x v="0"/>
    <n v="343.42"/>
    <x v="3"/>
    <s v="Western Region"/>
    <s v="Low"/>
    <s v="October"/>
    <s v="Q4"/>
    <s v="No"/>
    <n v="1"/>
    <n v="51.512999999999998"/>
    <n v="394.93299999999999"/>
  </r>
  <r>
    <n v="8012"/>
    <s v="R01247"/>
    <x v="622"/>
    <n v="40"/>
    <x v="2"/>
    <x v="4"/>
    <x v="66"/>
    <n v="1"/>
    <x v="1"/>
    <s v="Debit Card"/>
    <s v="In Store"/>
    <s v="Yes"/>
    <s v="Easy online ordering"/>
    <x v="3"/>
    <x v="0"/>
    <x v="0"/>
    <x v="3"/>
    <n v="759.97"/>
    <x v="8"/>
    <s v="Central Region"/>
    <s v="Medium"/>
    <s v="July"/>
    <s v="Q3"/>
    <s v="No"/>
    <n v="1"/>
    <n v="113.99550000000001"/>
    <n v="873.96550000000002"/>
  </r>
  <r>
    <n v="8013"/>
    <s v="R07505"/>
    <x v="28"/>
    <n v="68"/>
    <x v="1"/>
    <x v="3"/>
    <x v="64"/>
    <n v="4"/>
    <x v="1"/>
    <s v="EFT"/>
    <s v="Home Delivery"/>
    <s v="Yes"/>
    <s v="Very fast delivery"/>
    <x v="4"/>
    <x v="0"/>
    <x v="1"/>
    <x v="5"/>
    <n v="119.63"/>
    <x v="3"/>
    <s v="Central Region"/>
    <s v="Low"/>
    <s v="March"/>
    <s v="Q1"/>
    <s v="No"/>
    <n v="1"/>
    <n v="17.944499999999998"/>
    <n v="137.57449999999997"/>
  </r>
  <r>
    <n v="8014"/>
    <s v="R09109"/>
    <x v="325"/>
    <n v="42"/>
    <x v="0"/>
    <x v="0"/>
    <x v="82"/>
    <n v="3"/>
    <x v="0"/>
    <s v="Mobile Payment"/>
    <s v="Click &amp; Collect"/>
    <s v="No"/>
    <s v="Looks premium"/>
    <x v="2"/>
    <x v="0"/>
    <x v="0"/>
    <x v="3"/>
    <n v="463.48"/>
    <x v="6"/>
    <s v="Northern Region"/>
    <s v="Low"/>
    <s v="September"/>
    <s v="Q3"/>
    <s v="No"/>
    <n v="0"/>
    <n v="69.522000000000006"/>
    <n v="533.00199999999995"/>
  </r>
  <r>
    <n v="8015"/>
    <s v="R06512"/>
    <x v="168"/>
    <n v="26"/>
    <x v="1"/>
    <x v="0"/>
    <x v="46"/>
    <n v="5"/>
    <x v="1"/>
    <s v="Cash"/>
    <s v="Home Delivery"/>
    <s v="Yes"/>
    <s v="Arrived damaged"/>
    <x v="1"/>
    <x v="1"/>
    <x v="0"/>
    <x v="1"/>
    <n v="3755.73"/>
    <x v="2"/>
    <s v="Northern Region"/>
    <s v="Medium"/>
    <s v="May"/>
    <s v="Q2"/>
    <s v="No"/>
    <n v="1"/>
    <n v="563.35950000000003"/>
    <n v="4319.0895"/>
  </r>
  <r>
    <n v="8017"/>
    <s v="R03695"/>
    <x v="254"/>
    <n v="64"/>
    <x v="1"/>
    <x v="1"/>
    <x v="43"/>
    <n v="4"/>
    <x v="0"/>
    <s v="Debit Card"/>
    <s v="Home Delivery"/>
    <s v="No"/>
    <s v="Product was disappointing"/>
    <x v="4"/>
    <x v="1"/>
    <x v="0"/>
    <x v="0"/>
    <n v="755.66"/>
    <x v="7"/>
    <s v="Southern Region"/>
    <s v="Medium"/>
    <s v="November"/>
    <s v="Q4"/>
    <s v="No"/>
    <n v="0"/>
    <n v="113.34899999999999"/>
    <n v="869.0089999999999"/>
  </r>
  <r>
    <n v="8018"/>
    <s v="R01574"/>
    <x v="118"/>
    <n v="45"/>
    <x v="1"/>
    <x v="4"/>
    <x v="102"/>
    <n v="5"/>
    <x v="1"/>
    <s v="Debit Card"/>
    <s v="Click &amp; Collect"/>
    <s v="Yes"/>
    <s v="Delivery delayed"/>
    <x v="1"/>
    <x v="1"/>
    <x v="0"/>
    <x v="4"/>
    <n v="996.44"/>
    <x v="2"/>
    <s v="Central Region"/>
    <s v="Medium"/>
    <s v="June"/>
    <s v="Q2"/>
    <s v="No"/>
    <n v="1"/>
    <n v="149.46600000000001"/>
    <n v="1145.9059999999999"/>
  </r>
  <r>
    <n v="8019"/>
    <s v="R06282"/>
    <x v="232"/>
    <n v="37"/>
    <x v="2"/>
    <x v="8"/>
    <x v="81"/>
    <n v="2"/>
    <x v="1"/>
    <s v="Debit Card"/>
    <s v="Click &amp; Collect"/>
    <s v="Yes"/>
    <s v="Very fast delivery"/>
    <x v="0"/>
    <x v="0"/>
    <x v="0"/>
    <x v="3"/>
    <n v="375.53"/>
    <x v="4"/>
    <s v="Eastern Region"/>
    <s v="Low"/>
    <s v="April"/>
    <s v="Q2"/>
    <s v="No"/>
    <n v="1"/>
    <n v="56.329499999999996"/>
    <n v="431.85949999999991"/>
  </r>
  <r>
    <n v="8020"/>
    <s v="R05440"/>
    <x v="192"/>
    <n v="66"/>
    <x v="0"/>
    <x v="5"/>
    <x v="78"/>
    <n v="2"/>
    <x v="0"/>
    <s v="Mobile Payment"/>
    <s v="In Store"/>
    <s v="Yes"/>
    <s v="Easy online ordering"/>
    <x v="0"/>
    <x v="0"/>
    <x v="0"/>
    <x v="5"/>
    <n v="954.6"/>
    <x v="8"/>
    <s v="Western Region"/>
    <s v="Medium"/>
    <s v="September"/>
    <s v="Q3"/>
    <s v="No"/>
    <n v="0"/>
    <n v="143.19"/>
    <n v="1097.79"/>
  </r>
  <r>
    <n v="8021"/>
    <s v="R03424"/>
    <x v="464"/>
    <n v="39"/>
    <x v="2"/>
    <x v="1"/>
    <x v="74"/>
    <n v="4"/>
    <x v="0"/>
    <s v="Cash"/>
    <s v="In Store"/>
    <s v="Yes"/>
    <s v="Worth the money"/>
    <x v="4"/>
    <x v="0"/>
    <x v="1"/>
    <x v="3"/>
    <n v="1000.7"/>
    <x v="4"/>
    <s v="Southern Region"/>
    <s v="Medium"/>
    <s v="March"/>
    <s v="Q1"/>
    <s v="No"/>
    <n v="0"/>
    <n v="150.10499999999999"/>
    <n v="1150.8050000000001"/>
  </r>
  <r>
    <n v="8022"/>
    <s v="R02038"/>
    <x v="693"/>
    <n v="78"/>
    <x v="1"/>
    <x v="3"/>
    <x v="19"/>
    <n v="2"/>
    <x v="1"/>
    <s v="Debit Card"/>
    <s v="In Store"/>
    <s v="No"/>
    <s v="Fantastic experience"/>
    <x v="0"/>
    <x v="0"/>
    <x v="0"/>
    <x v="5"/>
    <n v="343.42"/>
    <x v="3"/>
    <s v="Central Region"/>
    <s v="Low"/>
    <s v="November"/>
    <s v="Q4"/>
    <s v="No"/>
    <n v="1"/>
    <n v="51.512999999999998"/>
    <n v="394.93299999999999"/>
  </r>
  <r>
    <n v="8023"/>
    <s v="R09385"/>
    <x v="716"/>
    <n v="68"/>
    <x v="0"/>
    <x v="4"/>
    <x v="62"/>
    <n v="1"/>
    <x v="0"/>
    <s v="Debit Card"/>
    <s v="Click &amp; Collect"/>
    <s v="No"/>
    <s v="Packaging could improve"/>
    <x v="3"/>
    <x v="2"/>
    <x v="0"/>
    <x v="5"/>
    <n v="2951.61"/>
    <x v="1"/>
    <s v="Central Region"/>
    <s v="Medium"/>
    <s v="June"/>
    <s v="Q2"/>
    <s v="No"/>
    <n v="0"/>
    <n v="442.74150000000003"/>
    <n v="3394.3514999999998"/>
  </r>
  <r>
    <n v="8025"/>
    <s v="R05381"/>
    <x v="57"/>
    <n v="42"/>
    <x v="2"/>
    <x v="3"/>
    <x v="20"/>
    <n v="4"/>
    <x v="0"/>
    <s v="Debit Card"/>
    <s v="Click &amp; Collect"/>
    <s v="No"/>
    <s v="Instructions unclear"/>
    <x v="4"/>
    <x v="2"/>
    <x v="0"/>
    <x v="3"/>
    <n v="3747.26"/>
    <x v="8"/>
    <s v="Central Region"/>
    <s v="Medium"/>
    <s v="July"/>
    <s v="Q3"/>
    <s v="No"/>
    <n v="0"/>
    <n v="562.08900000000006"/>
    <n v="4309.3490000000002"/>
  </r>
  <r>
    <n v="8026"/>
    <s v="R09713"/>
    <x v="221"/>
    <n v="63"/>
    <x v="1"/>
    <x v="0"/>
    <x v="15"/>
    <n v="1"/>
    <x v="1"/>
    <s v="Debit Card"/>
    <s v="Home Delivery"/>
    <s v="No"/>
    <s v="Great customer service"/>
    <x v="3"/>
    <x v="0"/>
    <x v="0"/>
    <x v="0"/>
    <n v="869.65"/>
    <x v="4"/>
    <s v="Northern Region"/>
    <s v="Medium"/>
    <s v="December"/>
    <s v="Q4"/>
    <s v="No"/>
    <n v="1"/>
    <n v="130.44749999999999"/>
    <n v="1000.0974999999999"/>
  </r>
  <r>
    <n v="8027"/>
    <s v="R03563"/>
    <x v="503"/>
    <m/>
    <x v="2"/>
    <x v="0"/>
    <x v="15"/>
    <n v="3"/>
    <x v="0"/>
    <s v="Debit Card"/>
    <s v="Click &amp; Collect"/>
    <s v="Yes"/>
    <s v="Packaging could improve"/>
    <x v="2"/>
    <x v="2"/>
    <x v="1"/>
    <x v="6"/>
    <n v="869.65"/>
    <x v="4"/>
    <s v="Northern Region"/>
    <s v="Medium"/>
    <s v="February"/>
    <s v="Q1"/>
    <s v="No"/>
    <n v="0"/>
    <n v="130.44749999999999"/>
    <n v="1000.0974999999999"/>
  </r>
  <r>
    <n v="8028"/>
    <s v="R00563"/>
    <x v="91"/>
    <n v="53"/>
    <x v="0"/>
    <x v="5"/>
    <x v="103"/>
    <n v="5"/>
    <x v="0"/>
    <s v="Debit Card"/>
    <s v="Home Delivery"/>
    <s v="No"/>
    <s v="Fits perfectly"/>
    <x v="1"/>
    <x v="0"/>
    <x v="1"/>
    <x v="4"/>
    <n v="103.4"/>
    <x v="3"/>
    <s v="Western Region"/>
    <s v="Low"/>
    <s v="September"/>
    <s v="Q3"/>
    <s v="No"/>
    <n v="0"/>
    <n v="15.51"/>
    <n v="118.91"/>
  </r>
  <r>
    <n v="8029"/>
    <s v="R06684"/>
    <x v="522"/>
    <n v="47"/>
    <x v="1"/>
    <x v="8"/>
    <x v="72"/>
    <n v="4"/>
    <x v="1"/>
    <s v="EFT"/>
    <s v="In Store"/>
    <s v="Yes"/>
    <s v="Arrived damaged"/>
    <x v="4"/>
    <x v="1"/>
    <x v="0"/>
    <x v="4"/>
    <n v="16291.52"/>
    <x v="5"/>
    <s v="Eastern Region"/>
    <s v="High"/>
    <s v="March"/>
    <s v="Q1"/>
    <s v="Yes"/>
    <n v="1"/>
    <n v="2443.7280000000001"/>
    <n v="18735.248"/>
  </r>
  <r>
    <n v="8030"/>
    <s v="R02547"/>
    <x v="6"/>
    <n v="80"/>
    <x v="0"/>
    <x v="1"/>
    <x v="35"/>
    <n v="3"/>
    <x v="0"/>
    <s v="EFT"/>
    <s v="Home Delivery"/>
    <s v="No"/>
    <s v="Very fast delivery"/>
    <x v="2"/>
    <x v="0"/>
    <x v="0"/>
    <x v="5"/>
    <n v="6710.27"/>
    <x v="5"/>
    <s v="Southern Region"/>
    <s v="High"/>
    <s v="July"/>
    <s v="Q3"/>
    <s v="Yes"/>
    <n v="0"/>
    <n v="1006.5405000000001"/>
    <n v="7716.8104999999996"/>
  </r>
  <r>
    <n v="8033"/>
    <s v="R08857"/>
    <x v="722"/>
    <n v="23"/>
    <x v="2"/>
    <x v="8"/>
    <x v="22"/>
    <n v="3"/>
    <x v="1"/>
    <s v="Debit Card"/>
    <s v="Home Delivery"/>
    <s v="Yes"/>
    <s v="Product was disappointing"/>
    <x v="2"/>
    <x v="1"/>
    <x v="0"/>
    <x v="2"/>
    <n v="1734"/>
    <x v="7"/>
    <s v="Eastern Region"/>
    <s v="Medium"/>
    <s v="January"/>
    <s v="Q1"/>
    <s v="No"/>
    <n v="1"/>
    <n v="260.09999999999997"/>
    <n v="1994.1"/>
  </r>
  <r>
    <n v="8035"/>
    <s v="R01675"/>
    <x v="385"/>
    <n v="36"/>
    <x v="2"/>
    <x v="4"/>
    <x v="22"/>
    <n v="5"/>
    <x v="0"/>
    <s v="Cash"/>
    <s v="In Store"/>
    <s v="No"/>
    <s v="Great customer service"/>
    <x v="1"/>
    <x v="0"/>
    <x v="1"/>
    <x v="3"/>
    <n v="1734"/>
    <x v="7"/>
    <s v="Central Region"/>
    <s v="Medium"/>
    <s v="March"/>
    <s v="Q1"/>
    <s v="No"/>
    <n v="0"/>
    <n v="260.09999999999997"/>
    <n v="1994.1"/>
  </r>
  <r>
    <n v="8036"/>
    <s v="R07396"/>
    <x v="188"/>
    <n v="65"/>
    <x v="2"/>
    <x v="1"/>
    <x v="114"/>
    <n v="4"/>
    <x v="1"/>
    <s v="Debit Card"/>
    <s v="In Store"/>
    <s v="No"/>
    <s v="Product was disappointing"/>
    <x v="4"/>
    <x v="1"/>
    <x v="0"/>
    <x v="5"/>
    <n v="338.79"/>
    <x v="0"/>
    <s v="Southern Region"/>
    <s v="Low"/>
    <s v="October"/>
    <s v="Q4"/>
    <s v="No"/>
    <n v="1"/>
    <n v="50.8185"/>
    <n v="389.60849999999999"/>
  </r>
  <r>
    <n v="8037"/>
    <s v="R00366"/>
    <x v="488"/>
    <n v="18"/>
    <x v="1"/>
    <x v="7"/>
    <x v="49"/>
    <n v="3"/>
    <x v="1"/>
    <s v="Mobile Payment"/>
    <s v="Home Delivery"/>
    <s v="Yes"/>
    <s v="Easy to assemble"/>
    <x v="2"/>
    <x v="0"/>
    <x v="0"/>
    <x v="2"/>
    <n v="134.01"/>
    <x v="3"/>
    <s v="Western Region"/>
    <s v="Low"/>
    <s v="January"/>
    <s v="Q1"/>
    <s v="No"/>
    <n v="1"/>
    <n v="20.101499999999998"/>
    <n v="154.11149999999998"/>
  </r>
  <r>
    <n v="8038"/>
    <s v="R01951"/>
    <x v="717"/>
    <n v="40"/>
    <x v="1"/>
    <x v="8"/>
    <x v="92"/>
    <n v="2"/>
    <x v="0"/>
    <s v="Credit Card"/>
    <s v="Click &amp; Collect"/>
    <s v="No"/>
    <s v="Would definitely buy again"/>
    <x v="0"/>
    <x v="0"/>
    <x v="0"/>
    <x v="3"/>
    <n v="2217.0300000000002"/>
    <x v="8"/>
    <s v="Eastern Region"/>
    <s v="Medium"/>
    <s v="January"/>
    <s v="Q1"/>
    <s v="No"/>
    <n v="0"/>
    <n v="332.55450000000002"/>
    <n v="2549.5844999999999"/>
  </r>
  <r>
    <n v="8039"/>
    <s v="R08147"/>
    <x v="572"/>
    <n v="25"/>
    <x v="2"/>
    <x v="4"/>
    <x v="67"/>
    <n v="5"/>
    <x v="1"/>
    <s v="Mobile Payment"/>
    <s v="In Store"/>
    <s v="No"/>
    <s v="Exactly as advertised"/>
    <x v="1"/>
    <x v="0"/>
    <x v="1"/>
    <x v="1"/>
    <n v="1859.13"/>
    <x v="5"/>
    <s v="Central Region"/>
    <s v="Medium"/>
    <s v="July"/>
    <s v="Q3"/>
    <s v="No"/>
    <n v="1"/>
    <n v="278.86950000000002"/>
    <n v="2137.9994999999999"/>
  </r>
  <r>
    <n v="8040"/>
    <s v="R04328"/>
    <x v="572"/>
    <n v="77"/>
    <x v="0"/>
    <x v="8"/>
    <x v="117"/>
    <n v="3"/>
    <x v="1"/>
    <s v="Debit Card"/>
    <s v="Home Delivery"/>
    <s v="Yes"/>
    <s v="Exactly as advertised"/>
    <x v="2"/>
    <x v="0"/>
    <x v="0"/>
    <x v="5"/>
    <n v="6581.78"/>
    <x v="6"/>
    <s v="Eastern Region"/>
    <s v="High"/>
    <s v="July"/>
    <s v="Q3"/>
    <s v="Yes"/>
    <n v="1"/>
    <n v="987.26699999999994"/>
    <n v="7569.0469999999996"/>
  </r>
  <r>
    <n v="8042"/>
    <s v="R00148"/>
    <x v="508"/>
    <n v="75"/>
    <x v="1"/>
    <x v="0"/>
    <x v="113"/>
    <n v="5"/>
    <x v="0"/>
    <s v="Debit Card"/>
    <s v="Click &amp; Collect"/>
    <s v="No"/>
    <s v="Packaging could improve"/>
    <x v="1"/>
    <x v="2"/>
    <x v="0"/>
    <x v="5"/>
    <n v="2572.02"/>
    <x v="7"/>
    <s v="Northern Region"/>
    <s v="Medium"/>
    <s v="April"/>
    <s v="Q2"/>
    <s v="No"/>
    <n v="0"/>
    <n v="385.803"/>
    <n v="2957.8229999999999"/>
  </r>
  <r>
    <n v="8043"/>
    <s v="R01669"/>
    <x v="335"/>
    <n v="58"/>
    <x v="2"/>
    <x v="0"/>
    <x v="113"/>
    <n v="2"/>
    <x v="1"/>
    <s v="Debit Card"/>
    <s v="Home Delivery"/>
    <s v="No"/>
    <s v="Very comfortable"/>
    <x v="0"/>
    <x v="0"/>
    <x v="0"/>
    <x v="0"/>
    <n v="2572.02"/>
    <x v="7"/>
    <s v="Northern Region"/>
    <s v="Medium"/>
    <s v="August"/>
    <s v="Q3"/>
    <s v="No"/>
    <n v="1"/>
    <n v="385.803"/>
    <n v="2957.8229999999999"/>
  </r>
  <r>
    <n v="8045"/>
    <s v="R08983"/>
    <x v="314"/>
    <n v="80"/>
    <x v="0"/>
    <x v="0"/>
    <x v="79"/>
    <n v="3"/>
    <x v="0"/>
    <s v="Credit Card"/>
    <s v="Click &amp; Collect"/>
    <s v="No"/>
    <s v="Customer support was excellent"/>
    <x v="2"/>
    <x v="0"/>
    <x v="0"/>
    <x v="5"/>
    <n v="283.57"/>
    <x v="0"/>
    <s v="Northern Region"/>
    <s v="Low"/>
    <s v="August"/>
    <s v="Q3"/>
    <s v="No"/>
    <n v="0"/>
    <n v="42.535499999999999"/>
    <n v="326.10549999999995"/>
  </r>
  <r>
    <n v="8046"/>
    <s v="R07651"/>
    <x v="118"/>
    <n v="21"/>
    <x v="1"/>
    <x v="4"/>
    <x v="63"/>
    <n v="2"/>
    <x v="0"/>
    <s v="Debit Card"/>
    <s v="Click &amp; Collect"/>
    <s v="No"/>
    <s v="Looks premium"/>
    <x v="0"/>
    <x v="0"/>
    <x v="0"/>
    <x v="2"/>
    <n v="1604.87"/>
    <x v="0"/>
    <s v="Central Region"/>
    <s v="Medium"/>
    <s v="June"/>
    <s v="Q2"/>
    <s v="No"/>
    <n v="0"/>
    <n v="240.73049999999998"/>
    <n v="1845.6004999999998"/>
  </r>
  <r>
    <n v="8047"/>
    <s v="R00408"/>
    <x v="436"/>
    <n v="36"/>
    <x v="1"/>
    <x v="7"/>
    <x v="50"/>
    <n v="5"/>
    <x v="1"/>
    <s v="Debit Card"/>
    <s v="Click &amp; Collect"/>
    <s v="Yes"/>
    <s v="Instructions unclear"/>
    <x v="1"/>
    <x v="2"/>
    <x v="0"/>
    <x v="3"/>
    <n v="929.55"/>
    <x v="0"/>
    <s v="Western Region"/>
    <s v="Medium"/>
    <s v="January"/>
    <s v="Q1"/>
    <s v="No"/>
    <n v="1"/>
    <n v="139.43249999999998"/>
    <n v="1068.9824999999998"/>
  </r>
  <r>
    <n v="8048"/>
    <s v="R09729"/>
    <x v="546"/>
    <n v="70"/>
    <x v="1"/>
    <x v="6"/>
    <x v="32"/>
    <n v="4"/>
    <x v="1"/>
    <s v="Credit Card"/>
    <s v="Home Delivery"/>
    <s v="No"/>
    <s v="Packaging could improve"/>
    <x v="4"/>
    <x v="2"/>
    <x v="0"/>
    <x v="5"/>
    <n v="3086.4"/>
    <x v="7"/>
    <s v="Gauteng Region"/>
    <s v="Medium"/>
    <s v="October"/>
    <s v="Q4"/>
    <s v="No"/>
    <n v="1"/>
    <n v="462.96"/>
    <n v="3549.3599999999997"/>
  </r>
  <r>
    <n v="8049"/>
    <s v="R07789"/>
    <x v="560"/>
    <n v="35"/>
    <x v="2"/>
    <x v="1"/>
    <x v="122"/>
    <n v="1"/>
    <x v="0"/>
    <s v="Credit Card"/>
    <s v="In Store"/>
    <s v="Yes"/>
    <m/>
    <x v="3"/>
    <x v="3"/>
    <x v="2"/>
    <x v="3"/>
    <n v="412.16"/>
    <x v="8"/>
    <s v="Southern Region"/>
    <s v="Low"/>
    <s v="November"/>
    <s v="Q4"/>
    <s v="No"/>
    <n v="0"/>
    <n v="61.823999999999998"/>
    <n v="473.98399999999998"/>
  </r>
  <r>
    <n v="8050"/>
    <s v="R03457"/>
    <x v="543"/>
    <n v="41"/>
    <x v="0"/>
    <x v="1"/>
    <x v="94"/>
    <n v="3"/>
    <x v="0"/>
    <s v="EFT"/>
    <s v="In Store"/>
    <s v="No"/>
    <s v="Exactly as advertised"/>
    <x v="2"/>
    <x v="0"/>
    <x v="0"/>
    <x v="3"/>
    <n v="1746.77"/>
    <x v="5"/>
    <s v="Southern Region"/>
    <s v="Medium"/>
    <s v="March"/>
    <s v="Q1"/>
    <s v="No"/>
    <n v="0"/>
    <n v="262.01549999999997"/>
    <n v="2008.7854999999997"/>
  </r>
  <r>
    <n v="8051"/>
    <s v="R06187"/>
    <x v="276"/>
    <m/>
    <x v="2"/>
    <x v="4"/>
    <x v="23"/>
    <n v="3"/>
    <x v="1"/>
    <s v="Mobile Payment"/>
    <s v="Home Delivery"/>
    <s v="No"/>
    <s v="Customer support was excellent"/>
    <x v="2"/>
    <x v="0"/>
    <x v="0"/>
    <x v="6"/>
    <n v="2340.5700000000002"/>
    <x v="8"/>
    <s v="Central Region"/>
    <s v="Medium"/>
    <s v="December"/>
    <s v="Q4"/>
    <s v="No"/>
    <n v="1"/>
    <n v="351.08550000000002"/>
    <n v="2691.6554999999998"/>
  </r>
  <r>
    <n v="8052"/>
    <s v="R04183"/>
    <x v="713"/>
    <n v="45"/>
    <x v="1"/>
    <x v="5"/>
    <x v="5"/>
    <n v="2"/>
    <x v="1"/>
    <s v="Mobile Payment"/>
    <s v="Click &amp; Collect"/>
    <s v="Yes"/>
    <s v="Great customer service"/>
    <x v="0"/>
    <x v="0"/>
    <x v="0"/>
    <x v="4"/>
    <n v="1158.56"/>
    <x v="4"/>
    <s v="Western Region"/>
    <s v="Medium"/>
    <s v="March"/>
    <s v="Q1"/>
    <s v="No"/>
    <n v="1"/>
    <n v="173.78399999999999"/>
    <n v="1332.3439999999998"/>
  </r>
  <r>
    <n v="8053"/>
    <s v="R03577"/>
    <x v="432"/>
    <n v="71"/>
    <x v="0"/>
    <x v="1"/>
    <x v="92"/>
    <n v="2"/>
    <x v="0"/>
    <s v="Cash"/>
    <s v="Home Delivery"/>
    <s v="Yes"/>
    <s v="Fantastic experience"/>
    <x v="0"/>
    <x v="0"/>
    <x v="0"/>
    <x v="5"/>
    <n v="2217.0300000000002"/>
    <x v="8"/>
    <s v="Southern Region"/>
    <s v="Medium"/>
    <s v="October"/>
    <s v="Q4"/>
    <s v="No"/>
    <n v="0"/>
    <n v="332.55450000000002"/>
    <n v="2549.5844999999999"/>
  </r>
  <r>
    <n v="8054"/>
    <s v="R03272"/>
    <x v="712"/>
    <m/>
    <x v="2"/>
    <x v="7"/>
    <x v="84"/>
    <n v="5"/>
    <x v="0"/>
    <s v="Cash"/>
    <s v="Click &amp; Collect"/>
    <s v="No"/>
    <s v="Arrived damaged"/>
    <x v="1"/>
    <x v="1"/>
    <x v="0"/>
    <x v="6"/>
    <n v="27.35"/>
    <x v="3"/>
    <s v="Western Region"/>
    <s v="Low"/>
    <s v="December"/>
    <s v="Q4"/>
    <s v="No"/>
    <n v="0"/>
    <n v="4.1025"/>
    <n v="31.452500000000001"/>
  </r>
  <r>
    <n v="8055"/>
    <s v="R04941"/>
    <x v="427"/>
    <m/>
    <x v="2"/>
    <x v="5"/>
    <x v="96"/>
    <n v="4"/>
    <x v="0"/>
    <s v="Cash"/>
    <s v="Click &amp; Collect"/>
    <s v="Yes"/>
    <s v="Very comfortable"/>
    <x v="4"/>
    <x v="0"/>
    <x v="1"/>
    <x v="6"/>
    <n v="944.78"/>
    <x v="6"/>
    <s v="Western Region"/>
    <s v="Medium"/>
    <s v="March"/>
    <s v="Q1"/>
    <s v="No"/>
    <n v="0"/>
    <n v="141.71699999999998"/>
    <n v="1086.4969999999998"/>
  </r>
  <r>
    <n v="8056"/>
    <s v="R01032"/>
    <x v="425"/>
    <n v="66"/>
    <x v="2"/>
    <x v="3"/>
    <x v="96"/>
    <n v="5"/>
    <x v="0"/>
    <s v="Cash"/>
    <s v="Click &amp; Collect"/>
    <s v="No"/>
    <s v="Highly recommend"/>
    <x v="1"/>
    <x v="0"/>
    <x v="1"/>
    <x v="5"/>
    <n v="944.78"/>
    <x v="6"/>
    <s v="Central Region"/>
    <s v="Medium"/>
    <s v="November"/>
    <s v="Q4"/>
    <s v="No"/>
    <n v="0"/>
    <n v="141.71699999999998"/>
    <n v="1086.4969999999998"/>
  </r>
  <r>
    <n v="8057"/>
    <s v="R02149"/>
    <x v="529"/>
    <n v="52"/>
    <x v="1"/>
    <x v="3"/>
    <x v="63"/>
    <n v="3"/>
    <x v="1"/>
    <s v="Cash"/>
    <s v="Home Delivery"/>
    <s v="Yes"/>
    <s v="Packaging could improve"/>
    <x v="2"/>
    <x v="2"/>
    <x v="1"/>
    <x v="4"/>
    <n v="1604.87"/>
    <x v="0"/>
    <s v="Central Region"/>
    <s v="Medium"/>
    <s v="March"/>
    <s v="Q1"/>
    <s v="No"/>
    <n v="1"/>
    <n v="240.73049999999998"/>
    <n v="1845.6004999999998"/>
  </r>
  <r>
    <n v="8058"/>
    <s v="R06231"/>
    <x v="2"/>
    <n v="58"/>
    <x v="1"/>
    <x v="3"/>
    <x v="11"/>
    <n v="1"/>
    <x v="0"/>
    <s v="Mobile Payment"/>
    <s v="Click &amp; Collect"/>
    <s v="No"/>
    <s v="Product exceeded expectations"/>
    <x v="3"/>
    <x v="0"/>
    <x v="0"/>
    <x v="0"/>
    <n v="231.22"/>
    <x v="1"/>
    <s v="Central Region"/>
    <s v="Low"/>
    <s v="April"/>
    <s v="Q2"/>
    <s v="No"/>
    <n v="0"/>
    <n v="34.683"/>
    <n v="265.90299999999996"/>
  </r>
  <r>
    <n v="8059"/>
    <s v="R06593"/>
    <x v="663"/>
    <n v="67"/>
    <x v="1"/>
    <x v="2"/>
    <x v="87"/>
    <n v="4"/>
    <x v="1"/>
    <s v="Cash"/>
    <s v="Click &amp; Collect"/>
    <s v="No"/>
    <s v="Product exceeded expectations"/>
    <x v="4"/>
    <x v="0"/>
    <x v="1"/>
    <x v="5"/>
    <n v="828.82"/>
    <x v="5"/>
    <s v="Northern Region"/>
    <s v="Medium"/>
    <s v="August"/>
    <s v="Q3"/>
    <s v="No"/>
    <n v="1"/>
    <n v="124.32300000000001"/>
    <n v="953.14300000000003"/>
  </r>
  <r>
    <n v="8060"/>
    <s v="R09046"/>
    <x v="262"/>
    <n v="22"/>
    <x v="1"/>
    <x v="3"/>
    <x v="32"/>
    <n v="5"/>
    <x v="1"/>
    <s v="EFT"/>
    <s v="Home Delivery"/>
    <s v="No"/>
    <s v="Very comfortable"/>
    <x v="1"/>
    <x v="0"/>
    <x v="1"/>
    <x v="2"/>
    <n v="3086.4"/>
    <x v="7"/>
    <s v="Central Region"/>
    <s v="Medium"/>
    <s v="June"/>
    <s v="Q2"/>
    <s v="No"/>
    <n v="1"/>
    <n v="462.96"/>
    <n v="3549.3599999999997"/>
  </r>
  <r>
    <n v="8061"/>
    <s v="R09959"/>
    <x v="35"/>
    <n v="63"/>
    <x v="0"/>
    <x v="5"/>
    <x v="110"/>
    <n v="2"/>
    <x v="0"/>
    <s v="Cash"/>
    <s v="Home Delivery"/>
    <s v="Yes"/>
    <s v="Looks premium"/>
    <x v="0"/>
    <x v="0"/>
    <x v="0"/>
    <x v="0"/>
    <n v="2216.12"/>
    <x v="1"/>
    <s v="Western Region"/>
    <s v="Medium"/>
    <s v="January"/>
    <s v="Q1"/>
    <s v="No"/>
    <n v="0"/>
    <n v="332.41799999999995"/>
    <n v="2548.5379999999996"/>
  </r>
  <r>
    <n v="8062"/>
    <s v="R06725"/>
    <x v="317"/>
    <n v="72"/>
    <x v="2"/>
    <x v="5"/>
    <x v="31"/>
    <n v="5"/>
    <x v="1"/>
    <s v="Credit Card"/>
    <s v="In Store"/>
    <s v="No"/>
    <s v="Item missing accessories"/>
    <x v="1"/>
    <x v="1"/>
    <x v="0"/>
    <x v="5"/>
    <n v="294.33"/>
    <x v="4"/>
    <s v="Western Region"/>
    <s v="Low"/>
    <s v="December"/>
    <s v="Q4"/>
    <s v="No"/>
    <n v="1"/>
    <n v="44.149499999999996"/>
    <n v="338.47949999999997"/>
  </r>
  <r>
    <n v="8063"/>
    <s v="R08240"/>
    <x v="68"/>
    <n v="21"/>
    <x v="2"/>
    <x v="6"/>
    <x v="1"/>
    <n v="4"/>
    <x v="1"/>
    <s v="EFT"/>
    <s v="In Store"/>
    <s v="Yes"/>
    <s v="Delivery delayed"/>
    <x v="4"/>
    <x v="1"/>
    <x v="0"/>
    <x v="2"/>
    <n v="444.38"/>
    <x v="1"/>
    <s v="Gauteng Region"/>
    <s v="Low"/>
    <s v="November"/>
    <s v="Q4"/>
    <s v="No"/>
    <n v="1"/>
    <n v="66.656999999999996"/>
    <n v="511.03699999999998"/>
  </r>
  <r>
    <n v="8064"/>
    <s v="R08252"/>
    <x v="307"/>
    <n v="38"/>
    <x v="2"/>
    <x v="3"/>
    <x v="60"/>
    <n v="5"/>
    <x v="0"/>
    <s v="Credit Card"/>
    <s v="Click &amp; Collect"/>
    <s v="No"/>
    <s v="Would definitely buy again"/>
    <x v="1"/>
    <x v="0"/>
    <x v="1"/>
    <x v="3"/>
    <n v="5064"/>
    <x v="2"/>
    <s v="Central Region"/>
    <s v="High"/>
    <s v="May"/>
    <s v="Q2"/>
    <s v="Yes"/>
    <n v="0"/>
    <n v="759.6"/>
    <n v="5823.5999999999995"/>
  </r>
  <r>
    <n v="8065"/>
    <s v="R00856"/>
    <x v="155"/>
    <n v="58"/>
    <x v="0"/>
    <x v="6"/>
    <x v="52"/>
    <n v="5"/>
    <x v="1"/>
    <s v="Mobile Payment"/>
    <s v="Home Delivery"/>
    <s v="No"/>
    <s v="Would definitely buy again"/>
    <x v="1"/>
    <x v="0"/>
    <x v="1"/>
    <x v="0"/>
    <n v="1094.3699999999999"/>
    <x v="8"/>
    <s v="Gauteng Region"/>
    <s v="Medium"/>
    <s v="June"/>
    <s v="Q2"/>
    <s v="No"/>
    <n v="1"/>
    <n v="164.15549999999999"/>
    <n v="1258.5254999999997"/>
  </r>
  <r>
    <n v="8066"/>
    <s v="R03927"/>
    <x v="338"/>
    <n v="53"/>
    <x v="0"/>
    <x v="1"/>
    <x v="87"/>
    <n v="5"/>
    <x v="1"/>
    <s v="Mobile Payment"/>
    <s v="Home Delivery"/>
    <s v="No"/>
    <s v="Delivery delayed"/>
    <x v="1"/>
    <x v="1"/>
    <x v="0"/>
    <x v="4"/>
    <n v="828.82"/>
    <x v="5"/>
    <s v="Southern Region"/>
    <s v="Medium"/>
    <s v="April"/>
    <s v="Q2"/>
    <s v="No"/>
    <n v="1"/>
    <n v="124.32300000000001"/>
    <n v="953.14300000000003"/>
  </r>
  <r>
    <n v="8067"/>
    <s v="R08682"/>
    <x v="678"/>
    <n v="77"/>
    <x v="0"/>
    <x v="0"/>
    <x v="35"/>
    <n v="3"/>
    <x v="1"/>
    <s v="EFT"/>
    <s v="Home Delivery"/>
    <s v="Yes"/>
    <s v="Fantastic experience"/>
    <x v="2"/>
    <x v="0"/>
    <x v="0"/>
    <x v="5"/>
    <n v="6710.27"/>
    <x v="5"/>
    <s v="Northern Region"/>
    <s v="High"/>
    <s v="March"/>
    <s v="Q1"/>
    <s v="Yes"/>
    <n v="1"/>
    <n v="1006.5405000000001"/>
    <n v="7716.8104999999996"/>
  </r>
  <r>
    <n v="8068"/>
    <s v="R08081"/>
    <x v="168"/>
    <n v="66"/>
    <x v="0"/>
    <x v="4"/>
    <x v="47"/>
    <n v="1"/>
    <x v="1"/>
    <s v="EFT"/>
    <s v="In Store"/>
    <s v="No"/>
    <s v="Looks premium"/>
    <x v="3"/>
    <x v="0"/>
    <x v="0"/>
    <x v="5"/>
    <n v="13123.97"/>
    <x v="6"/>
    <s v="Central Region"/>
    <s v="High"/>
    <s v="May"/>
    <s v="Q2"/>
    <s v="Yes"/>
    <n v="1"/>
    <n v="1968.5954999999999"/>
    <n v="15092.565499999999"/>
  </r>
  <r>
    <n v="8069"/>
    <s v="R00079"/>
    <x v="637"/>
    <n v="19"/>
    <x v="1"/>
    <x v="6"/>
    <x v="5"/>
    <n v="5"/>
    <x v="1"/>
    <s v="Debit Card"/>
    <s v="In Store"/>
    <s v="Yes"/>
    <s v="Exactly as advertised"/>
    <x v="1"/>
    <x v="0"/>
    <x v="1"/>
    <x v="2"/>
    <n v="1158.56"/>
    <x v="4"/>
    <s v="Gauteng Region"/>
    <s v="Medium"/>
    <s v="September"/>
    <s v="Q3"/>
    <s v="No"/>
    <n v="1"/>
    <n v="173.78399999999999"/>
    <n v="1332.3439999999998"/>
  </r>
  <r>
    <n v="8070"/>
    <s v="R07089"/>
    <x v="47"/>
    <n v="51"/>
    <x v="2"/>
    <x v="5"/>
    <x v="66"/>
    <n v="1"/>
    <x v="1"/>
    <s v="Credit Card"/>
    <s v="Home Delivery"/>
    <s v="Yes"/>
    <s v="Would definitely buy again"/>
    <x v="3"/>
    <x v="0"/>
    <x v="0"/>
    <x v="4"/>
    <n v="759.97"/>
    <x v="8"/>
    <s v="Western Region"/>
    <s v="Medium"/>
    <s v="May"/>
    <s v="Q2"/>
    <s v="No"/>
    <n v="1"/>
    <n v="113.99550000000001"/>
    <n v="873.96550000000002"/>
  </r>
  <r>
    <n v="8071"/>
    <s v="R02248"/>
    <x v="628"/>
    <n v="22"/>
    <x v="2"/>
    <x v="3"/>
    <x v="47"/>
    <n v="3"/>
    <x v="0"/>
    <s v="EFT"/>
    <s v="In Store"/>
    <s v="Yes"/>
    <s v="Excellent value"/>
    <x v="2"/>
    <x v="0"/>
    <x v="0"/>
    <x v="2"/>
    <n v="13123.97"/>
    <x v="6"/>
    <s v="Central Region"/>
    <s v="High"/>
    <s v="June"/>
    <s v="Q2"/>
    <s v="Yes"/>
    <n v="0"/>
    <n v="1968.5954999999999"/>
    <n v="15092.565499999999"/>
  </r>
  <r>
    <n v="8072"/>
    <s v="R08392"/>
    <x v="700"/>
    <n v="80"/>
    <x v="0"/>
    <x v="5"/>
    <x v="96"/>
    <n v="5"/>
    <x v="0"/>
    <s v="Mobile Payment"/>
    <s v="In Store"/>
    <s v="No"/>
    <s v="Packaging could improve"/>
    <x v="1"/>
    <x v="2"/>
    <x v="0"/>
    <x v="5"/>
    <n v="944.78"/>
    <x v="6"/>
    <s v="Western Region"/>
    <s v="Medium"/>
    <s v="August"/>
    <s v="Q3"/>
    <s v="No"/>
    <n v="0"/>
    <n v="141.71699999999998"/>
    <n v="1086.4969999999998"/>
  </r>
  <r>
    <n v="8073"/>
    <s v="R04027"/>
    <x v="253"/>
    <n v="32"/>
    <x v="1"/>
    <x v="1"/>
    <x v="95"/>
    <n v="4"/>
    <x v="0"/>
    <s v="Debit Card"/>
    <s v="Home Delivery"/>
    <s v="No"/>
    <s v="Looks premium"/>
    <x v="4"/>
    <x v="0"/>
    <x v="1"/>
    <x v="1"/>
    <n v="105.11"/>
    <x v="1"/>
    <s v="Southern Region"/>
    <s v="Low"/>
    <s v="September"/>
    <s v="Q3"/>
    <s v="No"/>
    <n v="0"/>
    <n v="15.766499999999999"/>
    <n v="120.87649999999999"/>
  </r>
  <r>
    <n v="8075"/>
    <s v="R09716"/>
    <x v="94"/>
    <n v="36"/>
    <x v="0"/>
    <x v="6"/>
    <x v="64"/>
    <n v="5"/>
    <x v="0"/>
    <s v="Mobile Payment"/>
    <s v="Home Delivery"/>
    <s v="Yes"/>
    <s v="Helpful staff"/>
    <x v="1"/>
    <x v="0"/>
    <x v="1"/>
    <x v="3"/>
    <n v="119.63"/>
    <x v="3"/>
    <s v="Gauteng Region"/>
    <s v="Low"/>
    <s v="October"/>
    <s v="Q4"/>
    <s v="No"/>
    <n v="0"/>
    <n v="17.944499999999998"/>
    <n v="137.57449999999997"/>
  </r>
  <r>
    <n v="8076"/>
    <s v="R09437"/>
    <x v="328"/>
    <n v="43"/>
    <x v="2"/>
    <x v="6"/>
    <x v="9"/>
    <n v="4"/>
    <x v="0"/>
    <s v="Credit Card"/>
    <s v="In Store"/>
    <s v="No"/>
    <s v="Average quality"/>
    <x v="4"/>
    <x v="2"/>
    <x v="0"/>
    <x v="3"/>
    <n v="43.23"/>
    <x v="3"/>
    <s v="Gauteng Region"/>
    <s v="Low"/>
    <s v="April"/>
    <s v="Q2"/>
    <s v="No"/>
    <n v="0"/>
    <n v="6.4844999999999997"/>
    <n v="49.714499999999994"/>
  </r>
  <r>
    <n v="8077"/>
    <s v="R00715"/>
    <x v="483"/>
    <n v="33"/>
    <x v="0"/>
    <x v="4"/>
    <x v="31"/>
    <n v="2"/>
    <x v="0"/>
    <s v="EFT"/>
    <s v="Home Delivery"/>
    <s v="Yes"/>
    <m/>
    <x v="0"/>
    <x v="3"/>
    <x v="2"/>
    <x v="1"/>
    <n v="294.33"/>
    <x v="4"/>
    <s v="Central Region"/>
    <s v="Low"/>
    <s v="September"/>
    <s v="Q3"/>
    <s v="No"/>
    <n v="0"/>
    <n v="44.149499999999996"/>
    <n v="338.47949999999997"/>
  </r>
  <r>
    <n v="8078"/>
    <s v="R07452"/>
    <x v="541"/>
    <n v="19"/>
    <x v="2"/>
    <x v="1"/>
    <x v="106"/>
    <n v="3"/>
    <x v="0"/>
    <s v="Cash"/>
    <s v="Click &amp; Collect"/>
    <s v="No"/>
    <s v="Helpful staff"/>
    <x v="2"/>
    <x v="0"/>
    <x v="0"/>
    <x v="2"/>
    <n v="74.72"/>
    <x v="3"/>
    <s v="Southern Region"/>
    <s v="Low"/>
    <s v="May"/>
    <s v="Q2"/>
    <s v="No"/>
    <n v="0"/>
    <n v="11.208"/>
    <n v="85.927999999999997"/>
  </r>
  <r>
    <n v="8079"/>
    <s v="R00789"/>
    <x v="642"/>
    <n v="58"/>
    <x v="2"/>
    <x v="4"/>
    <x v="83"/>
    <n v="2"/>
    <x v="0"/>
    <s v="EFT"/>
    <s v="In Store"/>
    <s v="No"/>
    <s v="Excellent product"/>
    <x v="0"/>
    <x v="0"/>
    <x v="0"/>
    <x v="0"/>
    <n v="3521.64"/>
    <x v="5"/>
    <s v="Central Region"/>
    <s v="Medium"/>
    <s v="December"/>
    <s v="Q4"/>
    <s v="No"/>
    <n v="0"/>
    <n v="528.24599999999998"/>
    <n v="4049.8859999999995"/>
  </r>
  <r>
    <n v="8081"/>
    <s v="R08124"/>
    <x v="695"/>
    <n v="46"/>
    <x v="2"/>
    <x v="5"/>
    <x v="47"/>
    <n v="4"/>
    <x v="1"/>
    <s v="EFT"/>
    <s v="In Store"/>
    <s v="No"/>
    <s v="Poor packaging"/>
    <x v="4"/>
    <x v="1"/>
    <x v="0"/>
    <x v="4"/>
    <n v="13123.97"/>
    <x v="6"/>
    <s v="Western Region"/>
    <s v="High"/>
    <s v="July"/>
    <s v="Q3"/>
    <s v="Yes"/>
    <n v="1"/>
    <n v="1968.5954999999999"/>
    <n v="15092.565499999999"/>
  </r>
  <r>
    <n v="8082"/>
    <s v="R04096"/>
    <x v="551"/>
    <n v="19"/>
    <x v="1"/>
    <x v="0"/>
    <x v="2"/>
    <n v="4"/>
    <x v="1"/>
    <s v="Cash"/>
    <s v="Click &amp; Collect"/>
    <s v="Yes"/>
    <s v="Instructions unclear"/>
    <x v="4"/>
    <x v="2"/>
    <x v="0"/>
    <x v="2"/>
    <n v="230.14"/>
    <x v="2"/>
    <s v="Northern Region"/>
    <s v="Low"/>
    <s v="June"/>
    <s v="Q2"/>
    <s v="No"/>
    <n v="1"/>
    <n v="34.520999999999994"/>
    <n v="264.66099999999994"/>
  </r>
  <r>
    <n v="8083"/>
    <s v="R03898"/>
    <x v="465"/>
    <n v="57"/>
    <x v="2"/>
    <x v="5"/>
    <x v="95"/>
    <n v="1"/>
    <x v="1"/>
    <s v="Debit Card"/>
    <s v="Home Delivery"/>
    <s v="No"/>
    <s v="Fantastic experience"/>
    <x v="3"/>
    <x v="0"/>
    <x v="0"/>
    <x v="0"/>
    <n v="105.11"/>
    <x v="1"/>
    <s v="Western Region"/>
    <s v="Low"/>
    <s v="August"/>
    <s v="Q3"/>
    <s v="No"/>
    <n v="1"/>
    <n v="15.766499999999999"/>
    <n v="120.87649999999999"/>
  </r>
  <r>
    <n v="8084"/>
    <s v="R00242"/>
    <x v="89"/>
    <n v="67"/>
    <x v="0"/>
    <x v="3"/>
    <x v="95"/>
    <n v="3"/>
    <x v="1"/>
    <s v="EFT"/>
    <s v="Click &amp; Collect"/>
    <s v="Yes"/>
    <s v="Long waiting time"/>
    <x v="2"/>
    <x v="1"/>
    <x v="0"/>
    <x v="5"/>
    <n v="105.11"/>
    <x v="1"/>
    <s v="Central Region"/>
    <s v="Low"/>
    <s v="September"/>
    <s v="Q3"/>
    <s v="No"/>
    <n v="1"/>
    <n v="15.766499999999999"/>
    <n v="120.87649999999999"/>
  </r>
  <r>
    <n v="8085"/>
    <s v="R07178"/>
    <x v="183"/>
    <n v="51"/>
    <x v="1"/>
    <x v="7"/>
    <x v="112"/>
    <n v="5"/>
    <x v="0"/>
    <s v="Credit Card"/>
    <s v="Home Delivery"/>
    <s v="No"/>
    <s v="Product exceeded expectations"/>
    <x v="1"/>
    <x v="0"/>
    <x v="1"/>
    <x v="4"/>
    <n v="1482.94"/>
    <x v="5"/>
    <s v="Western Region"/>
    <s v="Medium"/>
    <s v="July"/>
    <s v="Q3"/>
    <s v="No"/>
    <n v="0"/>
    <n v="222.441"/>
    <n v="1705.3809999999999"/>
  </r>
  <r>
    <n v="8086"/>
    <s v="R09217"/>
    <x v="635"/>
    <n v="23"/>
    <x v="2"/>
    <x v="6"/>
    <x v="19"/>
    <n v="5"/>
    <x v="1"/>
    <s v="Debit Card"/>
    <s v="In Store"/>
    <s v="Yes"/>
    <s v="Very fast delivery"/>
    <x v="1"/>
    <x v="0"/>
    <x v="1"/>
    <x v="2"/>
    <n v="343.42"/>
    <x v="3"/>
    <s v="Gauteng Region"/>
    <s v="Low"/>
    <s v="February"/>
    <s v="Q1"/>
    <s v="No"/>
    <n v="1"/>
    <n v="51.512999999999998"/>
    <n v="394.93299999999999"/>
  </r>
  <r>
    <n v="8087"/>
    <s v="R09597"/>
    <x v="384"/>
    <n v="61"/>
    <x v="2"/>
    <x v="3"/>
    <x v="107"/>
    <n v="1"/>
    <x v="1"/>
    <s v="EFT"/>
    <s v="Home Delivery"/>
    <s v="No"/>
    <s v="Excellent product"/>
    <x v="3"/>
    <x v="0"/>
    <x v="0"/>
    <x v="0"/>
    <n v="2413.3000000000002"/>
    <x v="6"/>
    <s v="Central Region"/>
    <s v="Medium"/>
    <s v="August"/>
    <s v="Q3"/>
    <s v="No"/>
    <n v="1"/>
    <n v="361.995"/>
    <n v="2775.2950000000001"/>
  </r>
  <r>
    <n v="8088"/>
    <s v="R03632"/>
    <x v="303"/>
    <n v="33"/>
    <x v="1"/>
    <x v="4"/>
    <x v="94"/>
    <n v="3"/>
    <x v="0"/>
    <s v="Debit Card"/>
    <s v="Home Delivery"/>
    <s v="Yes"/>
    <s v="Arrived damaged"/>
    <x v="2"/>
    <x v="1"/>
    <x v="0"/>
    <x v="1"/>
    <n v="1746.77"/>
    <x v="5"/>
    <s v="Central Region"/>
    <s v="Medium"/>
    <s v="January"/>
    <s v="Q1"/>
    <s v="No"/>
    <n v="0"/>
    <n v="262.01549999999997"/>
    <n v="2008.7854999999997"/>
  </r>
  <r>
    <n v="8090"/>
    <s v="R07298"/>
    <x v="706"/>
    <n v="76"/>
    <x v="1"/>
    <x v="0"/>
    <x v="24"/>
    <n v="1"/>
    <x v="1"/>
    <s v="Cash"/>
    <s v="Home Delivery"/>
    <s v="Yes"/>
    <s v="Poor packaging"/>
    <x v="3"/>
    <x v="1"/>
    <x v="1"/>
    <x v="5"/>
    <n v="44114.21"/>
    <x v="6"/>
    <s v="Northern Region"/>
    <s v="High"/>
    <s v="May"/>
    <s v="Q2"/>
    <s v="Yes"/>
    <n v="1"/>
    <n v="6617.1314999999995"/>
    <n v="50731.341499999995"/>
  </r>
  <r>
    <n v="8091"/>
    <s v="R06273"/>
    <x v="275"/>
    <n v="40"/>
    <x v="0"/>
    <x v="7"/>
    <x v="24"/>
    <n v="2"/>
    <x v="1"/>
    <s v="Mobile Payment"/>
    <s v="In Store"/>
    <s v="No"/>
    <s v="Easy online ordering"/>
    <x v="0"/>
    <x v="0"/>
    <x v="0"/>
    <x v="3"/>
    <n v="44114.21"/>
    <x v="6"/>
    <s v="Western Region"/>
    <s v="High"/>
    <s v="August"/>
    <s v="Q3"/>
    <s v="Yes"/>
    <n v="1"/>
    <n v="6617.1314999999995"/>
    <n v="50731.341499999995"/>
  </r>
  <r>
    <n v="8092"/>
    <s v="R00425"/>
    <x v="622"/>
    <n v="34"/>
    <x v="0"/>
    <x v="5"/>
    <x v="104"/>
    <n v="1"/>
    <x v="1"/>
    <s v="Cash"/>
    <s v="In Store"/>
    <s v="No"/>
    <s v="Exactly as advertised"/>
    <x v="3"/>
    <x v="0"/>
    <x v="0"/>
    <x v="1"/>
    <n v="274.49"/>
    <x v="1"/>
    <s v="Western Region"/>
    <s v="Low"/>
    <s v="July"/>
    <s v="Q3"/>
    <s v="No"/>
    <n v="1"/>
    <n v="41.173499999999997"/>
    <n v="315.6635"/>
  </r>
  <r>
    <n v="8093"/>
    <s v="R00393"/>
    <x v="113"/>
    <n v="55"/>
    <x v="1"/>
    <x v="4"/>
    <x v="57"/>
    <n v="5"/>
    <x v="1"/>
    <s v="Cash"/>
    <s v="In Store"/>
    <s v="Yes"/>
    <s v="Very comfortable"/>
    <x v="1"/>
    <x v="0"/>
    <x v="1"/>
    <x v="0"/>
    <n v="551.66"/>
    <x v="0"/>
    <s v="Central Region"/>
    <s v="Medium"/>
    <s v="November"/>
    <s v="Q4"/>
    <s v="No"/>
    <n v="1"/>
    <n v="82.748999999999995"/>
    <n v="634.40899999999988"/>
  </r>
  <r>
    <n v="8094"/>
    <s v="R03192"/>
    <x v="545"/>
    <n v="20"/>
    <x v="2"/>
    <x v="2"/>
    <x v="99"/>
    <n v="3"/>
    <x v="1"/>
    <s v="Debit Card"/>
    <s v="Home Delivery"/>
    <s v="Yes"/>
    <s v="Helpful staff"/>
    <x v="2"/>
    <x v="0"/>
    <x v="0"/>
    <x v="2"/>
    <n v="786.78"/>
    <x v="8"/>
    <s v="Northern Region"/>
    <s v="Medium"/>
    <s v="September"/>
    <s v="Q3"/>
    <s v="No"/>
    <n v="1"/>
    <n v="118.017"/>
    <n v="904.79699999999991"/>
  </r>
  <r>
    <n v="8095"/>
    <s v="R00017"/>
    <x v="374"/>
    <n v="43"/>
    <x v="0"/>
    <x v="0"/>
    <x v="69"/>
    <n v="5"/>
    <x v="0"/>
    <s v="Credit Card"/>
    <s v="Home Delivery"/>
    <s v="No"/>
    <s v="Excellent product"/>
    <x v="1"/>
    <x v="0"/>
    <x v="1"/>
    <x v="3"/>
    <n v="1907.49"/>
    <x v="0"/>
    <s v="Northern Region"/>
    <s v="Medium"/>
    <s v="November"/>
    <s v="Q4"/>
    <s v="No"/>
    <n v="0"/>
    <n v="286.12349999999998"/>
    <n v="2193.6134999999999"/>
  </r>
  <r>
    <n v="8096"/>
    <s v="R06336"/>
    <x v="727"/>
    <n v="66"/>
    <x v="2"/>
    <x v="3"/>
    <x v="123"/>
    <n v="1"/>
    <x v="0"/>
    <s v="Cash"/>
    <s v="In Store"/>
    <s v="Yes"/>
    <s v="Fantastic experience"/>
    <x v="3"/>
    <x v="0"/>
    <x v="0"/>
    <x v="5"/>
    <n v="2977.47"/>
    <x v="7"/>
    <s v="Central Region"/>
    <s v="Medium"/>
    <s v="March"/>
    <s v="Q1"/>
    <s v="No"/>
    <n v="0"/>
    <n v="446.62049999999994"/>
    <n v="3424.0904999999993"/>
  </r>
  <r>
    <n v="8097"/>
    <s v="R04201"/>
    <x v="44"/>
    <n v="76"/>
    <x v="1"/>
    <x v="2"/>
    <x v="39"/>
    <n v="3"/>
    <x v="0"/>
    <s v="EFT"/>
    <s v="Home Delivery"/>
    <s v="Yes"/>
    <s v="Long waiting time"/>
    <x v="2"/>
    <x v="1"/>
    <x v="0"/>
    <x v="5"/>
    <n v="24904.86"/>
    <x v="6"/>
    <s v="Northern Region"/>
    <s v="High"/>
    <s v="May"/>
    <s v="Q2"/>
    <s v="Yes"/>
    <n v="0"/>
    <n v="3735.7289999999998"/>
    <n v="28640.589"/>
  </r>
  <r>
    <n v="8098"/>
    <s v="R02673"/>
    <x v="649"/>
    <n v="78"/>
    <x v="0"/>
    <x v="5"/>
    <x v="44"/>
    <n v="2"/>
    <x v="0"/>
    <s v="EFT"/>
    <s v="Click &amp; Collect"/>
    <s v="Yes"/>
    <s v="Average quality"/>
    <x v="0"/>
    <x v="2"/>
    <x v="0"/>
    <x v="5"/>
    <n v="2849.09"/>
    <x v="7"/>
    <s v="Western Region"/>
    <s v="Medium"/>
    <s v="December"/>
    <s v="Q4"/>
    <s v="No"/>
    <n v="0"/>
    <n v="427.36349999999999"/>
    <n v="3276.4535000000001"/>
  </r>
  <r>
    <n v="8099"/>
    <s v="R02445"/>
    <x v="152"/>
    <n v="20"/>
    <x v="1"/>
    <x v="0"/>
    <x v="24"/>
    <n v="3"/>
    <x v="0"/>
    <s v="Mobile Payment"/>
    <s v="Home Delivery"/>
    <s v="Yes"/>
    <s v="Very fast delivery"/>
    <x v="2"/>
    <x v="0"/>
    <x v="0"/>
    <x v="2"/>
    <n v="44114.21"/>
    <x v="6"/>
    <s v="Northern Region"/>
    <s v="High"/>
    <s v="May"/>
    <s v="Q2"/>
    <s v="Yes"/>
    <n v="0"/>
    <n v="6617.1314999999995"/>
    <n v="50731.341499999995"/>
  </r>
  <r>
    <n v="8100"/>
    <s v="R06698"/>
    <x v="608"/>
    <n v="40"/>
    <x v="0"/>
    <x v="3"/>
    <x v="65"/>
    <n v="4"/>
    <x v="0"/>
    <s v="Debit Card"/>
    <s v="In Store"/>
    <s v="No"/>
    <s v="Product was disappointing"/>
    <x v="4"/>
    <x v="1"/>
    <x v="0"/>
    <x v="3"/>
    <n v="45.96"/>
    <x v="3"/>
    <s v="Central Region"/>
    <s v="Low"/>
    <s v="July"/>
    <s v="Q3"/>
    <s v="No"/>
    <n v="0"/>
    <n v="6.8940000000000001"/>
    <n v="52.853999999999999"/>
  </r>
  <r>
    <n v="8101"/>
    <s v="R06165"/>
    <x v="654"/>
    <n v="72"/>
    <x v="2"/>
    <x v="8"/>
    <x v="45"/>
    <n v="2"/>
    <x v="1"/>
    <s v="Mobile Payment"/>
    <s v="Click &amp; Collect"/>
    <s v="No"/>
    <s v="Highly recommend"/>
    <x v="0"/>
    <x v="0"/>
    <x v="0"/>
    <x v="5"/>
    <n v="139.72999999999999"/>
    <x v="1"/>
    <s v="Eastern Region"/>
    <s v="Low"/>
    <s v="March"/>
    <s v="Q1"/>
    <s v="No"/>
    <n v="1"/>
    <n v="20.959499999999998"/>
    <n v="160.68949999999998"/>
  </r>
  <r>
    <n v="8102"/>
    <s v="R02602"/>
    <x v="29"/>
    <n v="45"/>
    <x v="2"/>
    <x v="4"/>
    <x v="20"/>
    <n v="5"/>
    <x v="1"/>
    <s v="Credit Card"/>
    <s v="Click &amp; Collect"/>
    <s v="No"/>
    <s v="Great customer service"/>
    <x v="1"/>
    <x v="0"/>
    <x v="1"/>
    <x v="4"/>
    <n v="3747.26"/>
    <x v="8"/>
    <s v="Central Region"/>
    <s v="Medium"/>
    <s v="March"/>
    <s v="Q1"/>
    <s v="No"/>
    <n v="1"/>
    <n v="562.08900000000006"/>
    <n v="4309.3490000000002"/>
  </r>
  <r>
    <n v="8104"/>
    <s v="R06045"/>
    <x v="258"/>
    <n v="57"/>
    <x v="2"/>
    <x v="4"/>
    <x v="116"/>
    <n v="5"/>
    <x v="1"/>
    <s v="Mobile Payment"/>
    <s v="In Store"/>
    <s v="Yes"/>
    <s v="Very comfortable"/>
    <x v="1"/>
    <x v="0"/>
    <x v="1"/>
    <x v="0"/>
    <n v="11052.57"/>
    <x v="6"/>
    <s v="Central Region"/>
    <s v="High"/>
    <s v="August"/>
    <s v="Q3"/>
    <s v="Yes"/>
    <n v="1"/>
    <n v="1657.8854999999999"/>
    <n v="12710.455499999998"/>
  </r>
  <r>
    <n v="8105"/>
    <s v="R01460"/>
    <x v="509"/>
    <n v="46"/>
    <x v="0"/>
    <x v="5"/>
    <x v="82"/>
    <n v="2"/>
    <x v="1"/>
    <s v="Mobile Payment"/>
    <s v="In Store"/>
    <s v="Yes"/>
    <s v="Delivery delayed"/>
    <x v="0"/>
    <x v="1"/>
    <x v="1"/>
    <x v="4"/>
    <n v="463.48"/>
    <x v="6"/>
    <s v="Western Region"/>
    <s v="Low"/>
    <s v="December"/>
    <s v="Q4"/>
    <s v="No"/>
    <n v="1"/>
    <n v="69.522000000000006"/>
    <n v="533.00199999999995"/>
  </r>
  <r>
    <n v="8106"/>
    <s v="R03805"/>
    <x v="334"/>
    <n v="71"/>
    <x v="2"/>
    <x v="8"/>
    <x v="20"/>
    <n v="2"/>
    <x v="1"/>
    <s v="EFT"/>
    <s v="Home Delivery"/>
    <s v="No"/>
    <s v="Easy to assemble"/>
    <x v="0"/>
    <x v="0"/>
    <x v="0"/>
    <x v="5"/>
    <n v="3747.26"/>
    <x v="8"/>
    <s v="Eastern Region"/>
    <s v="Medium"/>
    <s v="February"/>
    <s v="Q1"/>
    <s v="No"/>
    <n v="1"/>
    <n v="562.08900000000006"/>
    <n v="4309.3490000000002"/>
  </r>
  <r>
    <n v="8107"/>
    <s v="R09994"/>
    <x v="536"/>
    <n v="68"/>
    <x v="2"/>
    <x v="7"/>
    <x v="69"/>
    <n v="2"/>
    <x v="1"/>
    <s v="EFT"/>
    <s v="Home Delivery"/>
    <s v="Yes"/>
    <s v="Worth the money"/>
    <x v="0"/>
    <x v="0"/>
    <x v="0"/>
    <x v="5"/>
    <n v="1907.49"/>
    <x v="0"/>
    <s v="Western Region"/>
    <s v="Medium"/>
    <s v="December"/>
    <s v="Q4"/>
    <s v="No"/>
    <n v="1"/>
    <n v="286.12349999999998"/>
    <n v="2193.6134999999999"/>
  </r>
  <r>
    <n v="8108"/>
    <s v="R07395"/>
    <x v="493"/>
    <n v="52"/>
    <x v="0"/>
    <x v="5"/>
    <x v="31"/>
    <n v="1"/>
    <x v="1"/>
    <s v="Cash"/>
    <s v="Home Delivery"/>
    <s v="No"/>
    <s v="Looks premium"/>
    <x v="3"/>
    <x v="0"/>
    <x v="0"/>
    <x v="4"/>
    <n v="294.33"/>
    <x v="4"/>
    <s v="Western Region"/>
    <s v="Low"/>
    <s v="August"/>
    <s v="Q3"/>
    <s v="No"/>
    <n v="1"/>
    <n v="44.149499999999996"/>
    <n v="338.47949999999997"/>
  </r>
  <r>
    <n v="8109"/>
    <s v="R04840"/>
    <x v="571"/>
    <n v="69"/>
    <x v="0"/>
    <x v="1"/>
    <x v="40"/>
    <n v="1"/>
    <x v="1"/>
    <s v="Cash"/>
    <s v="Click &amp; Collect"/>
    <s v="No"/>
    <s v="Helpful staff"/>
    <x v="3"/>
    <x v="0"/>
    <x v="0"/>
    <x v="5"/>
    <n v="1619.07"/>
    <x v="7"/>
    <s v="Southern Region"/>
    <s v="Medium"/>
    <s v="September"/>
    <s v="Q3"/>
    <s v="No"/>
    <n v="1"/>
    <n v="242.86049999999997"/>
    <n v="1861.9304999999997"/>
  </r>
  <r>
    <n v="8111"/>
    <s v="R03836"/>
    <x v="147"/>
    <n v="57"/>
    <x v="1"/>
    <x v="6"/>
    <x v="113"/>
    <n v="1"/>
    <x v="1"/>
    <s v="EFT"/>
    <s v="Click &amp; Collect"/>
    <s v="No"/>
    <s v="Product was disappointing"/>
    <x v="3"/>
    <x v="1"/>
    <x v="1"/>
    <x v="0"/>
    <n v="2572.02"/>
    <x v="7"/>
    <s v="Gauteng Region"/>
    <s v="Medium"/>
    <s v="May"/>
    <s v="Q2"/>
    <s v="No"/>
    <n v="1"/>
    <n v="385.803"/>
    <n v="2957.8229999999999"/>
  </r>
  <r>
    <n v="8112"/>
    <s v="R09455"/>
    <x v="220"/>
    <n v="51"/>
    <x v="2"/>
    <x v="1"/>
    <x v="63"/>
    <n v="1"/>
    <x v="0"/>
    <s v="Mobile Payment"/>
    <s v="In Store"/>
    <s v="No"/>
    <s v="Average quality"/>
    <x v="3"/>
    <x v="2"/>
    <x v="0"/>
    <x v="4"/>
    <n v="1604.87"/>
    <x v="0"/>
    <s v="Southern Region"/>
    <s v="Medium"/>
    <s v="November"/>
    <s v="Q4"/>
    <s v="No"/>
    <n v="0"/>
    <n v="240.73049999999998"/>
    <n v="1845.6004999999998"/>
  </r>
  <r>
    <n v="8113"/>
    <s v="R05684"/>
    <x v="324"/>
    <n v="70"/>
    <x v="0"/>
    <x v="5"/>
    <x v="101"/>
    <n v="5"/>
    <x v="1"/>
    <s v="Credit Card"/>
    <s v="In Store"/>
    <s v="Yes"/>
    <s v="Product was disappointing"/>
    <x v="1"/>
    <x v="1"/>
    <x v="0"/>
    <x v="5"/>
    <n v="886.51"/>
    <x v="1"/>
    <s v="Western Region"/>
    <s v="Medium"/>
    <s v="April"/>
    <s v="Q2"/>
    <s v="No"/>
    <n v="1"/>
    <n v="132.97649999999999"/>
    <n v="1019.4864999999999"/>
  </r>
  <r>
    <n v="8115"/>
    <s v="R05828"/>
    <x v="653"/>
    <m/>
    <x v="2"/>
    <x v="5"/>
    <x v="28"/>
    <n v="3"/>
    <x v="0"/>
    <s v="Mobile Payment"/>
    <s v="In Store"/>
    <s v="Yes"/>
    <s v="Product exceeded expectations"/>
    <x v="2"/>
    <x v="0"/>
    <x v="0"/>
    <x v="6"/>
    <n v="1011.68"/>
    <x v="0"/>
    <s v="Western Region"/>
    <s v="Medium"/>
    <s v="December"/>
    <s v="Q4"/>
    <s v="No"/>
    <n v="0"/>
    <n v="151.75199999999998"/>
    <n v="1163.4319999999998"/>
  </r>
  <r>
    <n v="8116"/>
    <s v="R09894"/>
    <x v="718"/>
    <n v="54"/>
    <x v="0"/>
    <x v="6"/>
    <x v="35"/>
    <n v="1"/>
    <x v="1"/>
    <s v="EFT"/>
    <s v="Home Delivery"/>
    <s v="Yes"/>
    <s v="Fantastic experience"/>
    <x v="3"/>
    <x v="0"/>
    <x v="0"/>
    <x v="4"/>
    <n v="6710.27"/>
    <x v="5"/>
    <s v="Gauteng Region"/>
    <s v="High"/>
    <s v="September"/>
    <s v="Q3"/>
    <s v="Yes"/>
    <n v="1"/>
    <n v="1006.5405000000001"/>
    <n v="7716.8104999999996"/>
  </r>
  <r>
    <n v="8117"/>
    <s v="R07962"/>
    <x v="129"/>
    <n v="62"/>
    <x v="2"/>
    <x v="4"/>
    <x v="36"/>
    <n v="3"/>
    <x v="1"/>
    <s v="Cash"/>
    <s v="Click &amp; Collect"/>
    <s v="Yes"/>
    <s v="Poor packaging"/>
    <x v="2"/>
    <x v="1"/>
    <x v="0"/>
    <x v="0"/>
    <n v="13056.99"/>
    <x v="6"/>
    <s v="Central Region"/>
    <s v="High"/>
    <s v="January"/>
    <s v="Q1"/>
    <s v="Yes"/>
    <n v="1"/>
    <n v="1958.5484999999999"/>
    <n v="15015.538499999999"/>
  </r>
  <r>
    <n v="8118"/>
    <s v="R04725"/>
    <x v="375"/>
    <n v="72"/>
    <x v="0"/>
    <x v="6"/>
    <x v="107"/>
    <n v="4"/>
    <x v="1"/>
    <s v="Credit Card"/>
    <s v="Click &amp; Collect"/>
    <s v="Yes"/>
    <s v="Highly recommend"/>
    <x v="4"/>
    <x v="0"/>
    <x v="1"/>
    <x v="5"/>
    <n v="2413.3000000000002"/>
    <x v="6"/>
    <s v="Gauteng Region"/>
    <s v="Medium"/>
    <s v="October"/>
    <s v="Q4"/>
    <s v="No"/>
    <n v="1"/>
    <n v="361.995"/>
    <n v="2775.2950000000001"/>
  </r>
  <r>
    <n v="8119"/>
    <s v="R08895"/>
    <x v="325"/>
    <n v="27"/>
    <x v="1"/>
    <x v="6"/>
    <x v="95"/>
    <n v="5"/>
    <x v="1"/>
    <s v="Credit Card"/>
    <s v="Home Delivery"/>
    <s v="Yes"/>
    <s v="Excellent value"/>
    <x v="1"/>
    <x v="0"/>
    <x v="1"/>
    <x v="1"/>
    <n v="105.11"/>
    <x v="1"/>
    <s v="Gauteng Region"/>
    <s v="Low"/>
    <s v="September"/>
    <s v="Q3"/>
    <s v="No"/>
    <n v="1"/>
    <n v="15.766499999999999"/>
    <n v="120.87649999999999"/>
  </r>
  <r>
    <n v="8120"/>
    <s v="R05888"/>
    <x v="222"/>
    <n v="61"/>
    <x v="0"/>
    <x v="4"/>
    <x v="10"/>
    <n v="2"/>
    <x v="0"/>
    <s v="Credit Card"/>
    <s v="Click &amp; Collect"/>
    <s v="Yes"/>
    <s v="Customer support was excellent"/>
    <x v="0"/>
    <x v="0"/>
    <x v="0"/>
    <x v="0"/>
    <n v="276.82"/>
    <x v="7"/>
    <s v="Central Region"/>
    <s v="Low"/>
    <s v="August"/>
    <s v="Q3"/>
    <s v="No"/>
    <n v="0"/>
    <n v="41.522999999999996"/>
    <n v="318.34299999999996"/>
  </r>
  <r>
    <n v="8122"/>
    <s v="R06037"/>
    <x v="314"/>
    <n v="48"/>
    <x v="2"/>
    <x v="3"/>
    <x v="21"/>
    <n v="1"/>
    <x v="1"/>
    <s v="Cash"/>
    <s v="Home Delivery"/>
    <s v="Yes"/>
    <s v="Highly recommend"/>
    <x v="3"/>
    <x v="0"/>
    <x v="0"/>
    <x v="4"/>
    <n v="369.57"/>
    <x v="0"/>
    <s v="Central Region"/>
    <s v="Low"/>
    <s v="August"/>
    <s v="Q3"/>
    <s v="No"/>
    <n v="1"/>
    <n v="55.435499999999998"/>
    <n v="425.00549999999998"/>
  </r>
  <r>
    <n v="8123"/>
    <s v="R04799"/>
    <x v="629"/>
    <n v="27"/>
    <x v="2"/>
    <x v="3"/>
    <x v="113"/>
    <n v="5"/>
    <x v="1"/>
    <s v="Debit Card"/>
    <s v="In Store"/>
    <s v="No"/>
    <m/>
    <x v="1"/>
    <x v="3"/>
    <x v="2"/>
    <x v="1"/>
    <n v="2572.02"/>
    <x v="7"/>
    <s v="Central Region"/>
    <s v="Medium"/>
    <s v="August"/>
    <s v="Q3"/>
    <s v="No"/>
    <n v="1"/>
    <n v="385.803"/>
    <n v="2957.8229999999999"/>
  </r>
  <r>
    <n v="8124"/>
    <s v="R02443"/>
    <x v="140"/>
    <n v="20"/>
    <x v="1"/>
    <x v="8"/>
    <x v="65"/>
    <n v="1"/>
    <x v="1"/>
    <s v="EFT"/>
    <s v="Click &amp; Collect"/>
    <s v="No"/>
    <s v="Highly recommend"/>
    <x v="3"/>
    <x v="0"/>
    <x v="0"/>
    <x v="2"/>
    <n v="45.96"/>
    <x v="3"/>
    <s v="Eastern Region"/>
    <s v="Low"/>
    <s v="February"/>
    <s v="Q1"/>
    <s v="No"/>
    <n v="1"/>
    <n v="6.8940000000000001"/>
    <n v="52.853999999999999"/>
  </r>
  <r>
    <n v="8125"/>
    <s v="R08781"/>
    <x v="99"/>
    <n v="21"/>
    <x v="1"/>
    <x v="3"/>
    <x v="78"/>
    <n v="4"/>
    <x v="1"/>
    <s v="Debit Card"/>
    <s v="Click &amp; Collect"/>
    <s v="No"/>
    <m/>
    <x v="4"/>
    <x v="3"/>
    <x v="2"/>
    <x v="2"/>
    <n v="954.6"/>
    <x v="8"/>
    <s v="Central Region"/>
    <s v="Medium"/>
    <s v="September"/>
    <s v="Q3"/>
    <s v="No"/>
    <n v="1"/>
    <n v="143.19"/>
    <n v="1097.79"/>
  </r>
  <r>
    <n v="8126"/>
    <s v="R04593"/>
    <x v="587"/>
    <n v="51"/>
    <x v="2"/>
    <x v="7"/>
    <x v="62"/>
    <n v="4"/>
    <x v="0"/>
    <s v="Cash"/>
    <s v="In Store"/>
    <s v="Yes"/>
    <s v="Excellent value"/>
    <x v="4"/>
    <x v="0"/>
    <x v="1"/>
    <x v="4"/>
    <n v="2951.61"/>
    <x v="1"/>
    <s v="Western Region"/>
    <s v="Medium"/>
    <s v="May"/>
    <s v="Q2"/>
    <s v="No"/>
    <n v="0"/>
    <n v="442.74150000000003"/>
    <n v="3394.3514999999998"/>
  </r>
  <r>
    <n v="8127"/>
    <s v="R08908"/>
    <x v="610"/>
    <n v="18"/>
    <x v="0"/>
    <x v="4"/>
    <x v="29"/>
    <n v="1"/>
    <x v="0"/>
    <s v="Mobile Payment"/>
    <s v="Home Delivery"/>
    <s v="Yes"/>
    <s v="Long waiting time"/>
    <x v="3"/>
    <x v="1"/>
    <x v="1"/>
    <x v="2"/>
    <n v="1355.08"/>
    <x v="2"/>
    <s v="Central Region"/>
    <s v="Medium"/>
    <s v="March"/>
    <s v="Q1"/>
    <s v="No"/>
    <n v="0"/>
    <n v="203.26199999999997"/>
    <n v="1558.3419999999999"/>
  </r>
  <r>
    <n v="8128"/>
    <s v="R00465"/>
    <x v="680"/>
    <n v="64"/>
    <x v="2"/>
    <x v="6"/>
    <x v="99"/>
    <n v="4"/>
    <x v="0"/>
    <s v="Credit Card"/>
    <s v="Click &amp; Collect"/>
    <s v="Yes"/>
    <s v="Packaging could improve"/>
    <x v="4"/>
    <x v="2"/>
    <x v="0"/>
    <x v="0"/>
    <n v="786.78"/>
    <x v="8"/>
    <s v="Gauteng Region"/>
    <s v="Medium"/>
    <s v="April"/>
    <s v="Q2"/>
    <s v="No"/>
    <n v="0"/>
    <n v="118.017"/>
    <n v="904.79699999999991"/>
  </r>
  <r>
    <n v="8130"/>
    <s v="R09403"/>
    <x v="168"/>
    <n v="40"/>
    <x v="0"/>
    <x v="0"/>
    <x v="78"/>
    <n v="5"/>
    <x v="1"/>
    <s v="Credit Card"/>
    <s v="Click &amp; Collect"/>
    <s v="Yes"/>
    <s v="Excellent value"/>
    <x v="1"/>
    <x v="0"/>
    <x v="1"/>
    <x v="3"/>
    <n v="954.6"/>
    <x v="8"/>
    <s v="Northern Region"/>
    <s v="Medium"/>
    <s v="May"/>
    <s v="Q2"/>
    <s v="No"/>
    <n v="1"/>
    <n v="143.19"/>
    <n v="1097.79"/>
  </r>
  <r>
    <n v="8131"/>
    <s v="R09577"/>
    <x v="63"/>
    <n v="56"/>
    <x v="0"/>
    <x v="8"/>
    <x v="33"/>
    <n v="1"/>
    <x v="0"/>
    <s v="Cash"/>
    <s v="In Store"/>
    <s v="No"/>
    <s v="Instructions unclear"/>
    <x v="3"/>
    <x v="2"/>
    <x v="0"/>
    <x v="0"/>
    <n v="440.87"/>
    <x v="7"/>
    <s v="Eastern Region"/>
    <s v="Low"/>
    <s v="August"/>
    <s v="Q3"/>
    <s v="No"/>
    <n v="0"/>
    <n v="66.130499999999998"/>
    <n v="507.00049999999999"/>
  </r>
  <r>
    <n v="8132"/>
    <s v="R09925"/>
    <x v="398"/>
    <n v="33"/>
    <x v="2"/>
    <x v="8"/>
    <x v="40"/>
    <n v="5"/>
    <x v="0"/>
    <s v="Mobile Payment"/>
    <s v="Home Delivery"/>
    <s v="Yes"/>
    <s v="Packaging could improve"/>
    <x v="1"/>
    <x v="2"/>
    <x v="0"/>
    <x v="1"/>
    <n v="1619.07"/>
    <x v="7"/>
    <s v="Eastern Region"/>
    <s v="Medium"/>
    <s v="September"/>
    <s v="Q3"/>
    <s v="No"/>
    <n v="0"/>
    <n v="242.86049999999997"/>
    <n v="1861.9304999999997"/>
  </r>
  <r>
    <n v="8133"/>
    <s v="R07381"/>
    <x v="532"/>
    <m/>
    <x v="2"/>
    <x v="8"/>
    <x v="72"/>
    <n v="4"/>
    <x v="1"/>
    <s v="Credit Card"/>
    <s v="Click &amp; Collect"/>
    <s v="No"/>
    <s v="Average quality"/>
    <x v="4"/>
    <x v="2"/>
    <x v="0"/>
    <x v="6"/>
    <n v="16291.52"/>
    <x v="5"/>
    <s v="Eastern Region"/>
    <s v="High"/>
    <s v="April"/>
    <s v="Q2"/>
    <s v="Yes"/>
    <n v="1"/>
    <n v="2443.7280000000001"/>
    <n v="18735.248"/>
  </r>
  <r>
    <n v="8134"/>
    <s v="R06357"/>
    <x v="123"/>
    <n v="34"/>
    <x v="0"/>
    <x v="7"/>
    <x v="94"/>
    <n v="4"/>
    <x v="1"/>
    <s v="EFT"/>
    <s v="Click &amp; Collect"/>
    <s v="Yes"/>
    <s v="Very fast delivery"/>
    <x v="4"/>
    <x v="0"/>
    <x v="1"/>
    <x v="1"/>
    <n v="1746.77"/>
    <x v="5"/>
    <s v="Western Region"/>
    <s v="Medium"/>
    <s v="August"/>
    <s v="Q3"/>
    <s v="No"/>
    <n v="1"/>
    <n v="262.01549999999997"/>
    <n v="2008.7854999999997"/>
  </r>
  <r>
    <n v="8136"/>
    <s v="R06008"/>
    <x v="140"/>
    <n v="40"/>
    <x v="0"/>
    <x v="0"/>
    <x v="109"/>
    <n v="4"/>
    <x v="0"/>
    <s v="Debit Card"/>
    <s v="In Store"/>
    <s v="Yes"/>
    <s v="Easy online ordering"/>
    <x v="4"/>
    <x v="0"/>
    <x v="1"/>
    <x v="3"/>
    <n v="470.6"/>
    <x v="4"/>
    <s v="Northern Region"/>
    <s v="Low"/>
    <s v="February"/>
    <s v="Q1"/>
    <s v="No"/>
    <n v="0"/>
    <n v="70.59"/>
    <n v="541.18999999999994"/>
  </r>
  <r>
    <n v="8137"/>
    <s v="R07994"/>
    <x v="443"/>
    <n v="42"/>
    <x v="1"/>
    <x v="5"/>
    <x v="90"/>
    <n v="1"/>
    <x v="1"/>
    <s v="Mobile Payment"/>
    <s v="Click &amp; Collect"/>
    <s v="No"/>
    <s v="Fantastic experience"/>
    <x v="3"/>
    <x v="0"/>
    <x v="0"/>
    <x v="3"/>
    <n v="16523.5"/>
    <x v="6"/>
    <s v="Western Region"/>
    <s v="High"/>
    <s v="July"/>
    <s v="Q3"/>
    <s v="Yes"/>
    <n v="1"/>
    <n v="2478.5250000000001"/>
    <n v="19002.024999999998"/>
  </r>
  <r>
    <n v="8138"/>
    <s v="R07639"/>
    <x v="42"/>
    <n v="18"/>
    <x v="2"/>
    <x v="3"/>
    <x v="98"/>
    <n v="3"/>
    <x v="0"/>
    <s v="EFT"/>
    <s v="Click &amp; Collect"/>
    <s v="No"/>
    <s v="Product was disappointing"/>
    <x v="2"/>
    <x v="1"/>
    <x v="0"/>
    <x v="2"/>
    <n v="40.11"/>
    <x v="3"/>
    <s v="Central Region"/>
    <s v="Low"/>
    <s v="July"/>
    <s v="Q3"/>
    <s v="No"/>
    <n v="0"/>
    <n v="6.0164999999999997"/>
    <n v="46.126499999999993"/>
  </r>
  <r>
    <n v="8139"/>
    <s v="R06794"/>
    <x v="339"/>
    <n v="57"/>
    <x v="0"/>
    <x v="6"/>
    <x v="62"/>
    <n v="5"/>
    <x v="1"/>
    <s v="Cash"/>
    <s v="Home Delivery"/>
    <s v="Yes"/>
    <s v="Long waiting time"/>
    <x v="1"/>
    <x v="1"/>
    <x v="0"/>
    <x v="0"/>
    <n v="2951.61"/>
    <x v="1"/>
    <s v="Gauteng Region"/>
    <s v="Medium"/>
    <s v="July"/>
    <s v="Q3"/>
    <s v="No"/>
    <n v="1"/>
    <n v="442.74150000000003"/>
    <n v="3394.3514999999998"/>
  </r>
  <r>
    <n v="8140"/>
    <s v="R07759"/>
    <x v="51"/>
    <n v="48"/>
    <x v="2"/>
    <x v="8"/>
    <x v="63"/>
    <n v="5"/>
    <x v="0"/>
    <s v="Credit Card"/>
    <s v="In Store"/>
    <s v="Yes"/>
    <s v="Long waiting time"/>
    <x v="1"/>
    <x v="1"/>
    <x v="0"/>
    <x v="4"/>
    <n v="1604.87"/>
    <x v="0"/>
    <s v="Eastern Region"/>
    <s v="Medium"/>
    <s v="March"/>
    <s v="Q1"/>
    <s v="No"/>
    <n v="0"/>
    <n v="240.73049999999998"/>
    <n v="1845.6004999999998"/>
  </r>
  <r>
    <n v="8141"/>
    <s v="R04838"/>
    <x v="394"/>
    <n v="76"/>
    <x v="2"/>
    <x v="4"/>
    <x v="51"/>
    <n v="2"/>
    <x v="1"/>
    <s v="Cash"/>
    <s v="Home Delivery"/>
    <s v="No"/>
    <s v="Average quality"/>
    <x v="0"/>
    <x v="2"/>
    <x v="0"/>
    <x v="5"/>
    <n v="209.53"/>
    <x v="3"/>
    <s v="Central Region"/>
    <s v="Low"/>
    <s v="January"/>
    <s v="Q1"/>
    <s v="No"/>
    <n v="1"/>
    <n v="31.429499999999997"/>
    <n v="240.95949999999999"/>
  </r>
  <r>
    <n v="8142"/>
    <s v="R02294"/>
    <x v="485"/>
    <n v="57"/>
    <x v="0"/>
    <x v="3"/>
    <x v="33"/>
    <n v="3"/>
    <x v="0"/>
    <s v="Credit Card"/>
    <s v="Click &amp; Collect"/>
    <s v="Yes"/>
    <s v="Helpful staff"/>
    <x v="2"/>
    <x v="0"/>
    <x v="0"/>
    <x v="0"/>
    <n v="440.87"/>
    <x v="7"/>
    <s v="Central Region"/>
    <s v="Low"/>
    <s v="August"/>
    <s v="Q3"/>
    <s v="No"/>
    <n v="0"/>
    <n v="66.130499999999998"/>
    <n v="507.00049999999999"/>
  </r>
  <r>
    <n v="8143"/>
    <s v="R06549"/>
    <x v="300"/>
    <n v="76"/>
    <x v="1"/>
    <x v="1"/>
    <x v="110"/>
    <n v="3"/>
    <x v="1"/>
    <s v="Credit Card"/>
    <s v="Home Delivery"/>
    <s v="Yes"/>
    <s v="Product was disappointing"/>
    <x v="2"/>
    <x v="1"/>
    <x v="0"/>
    <x v="5"/>
    <n v="2216.12"/>
    <x v="1"/>
    <s v="Southern Region"/>
    <s v="Medium"/>
    <s v="November"/>
    <s v="Q4"/>
    <s v="No"/>
    <n v="1"/>
    <n v="332.41799999999995"/>
    <n v="2548.5379999999996"/>
  </r>
  <r>
    <n v="8144"/>
    <s v="R07899"/>
    <x v="381"/>
    <n v="27"/>
    <x v="2"/>
    <x v="1"/>
    <x v="116"/>
    <n v="4"/>
    <x v="1"/>
    <s v="Cash"/>
    <s v="Click &amp; Collect"/>
    <s v="No"/>
    <s v="Poor packaging"/>
    <x v="4"/>
    <x v="1"/>
    <x v="0"/>
    <x v="1"/>
    <n v="11052.57"/>
    <x v="6"/>
    <s v="Southern Region"/>
    <s v="High"/>
    <s v="May"/>
    <s v="Q2"/>
    <s v="Yes"/>
    <n v="1"/>
    <n v="1657.8854999999999"/>
    <n v="12710.455499999998"/>
  </r>
  <r>
    <n v="8145"/>
    <s v="R04482"/>
    <x v="607"/>
    <n v="50"/>
    <x v="0"/>
    <x v="0"/>
    <x v="75"/>
    <n v="2"/>
    <x v="0"/>
    <s v="EFT"/>
    <s v="In Store"/>
    <s v="Yes"/>
    <s v="Excellent product"/>
    <x v="0"/>
    <x v="0"/>
    <x v="0"/>
    <x v="4"/>
    <n v="4841.7700000000004"/>
    <x v="7"/>
    <s v="Northern Region"/>
    <s v="Medium"/>
    <s v="February"/>
    <s v="Q1"/>
    <s v="No"/>
    <n v="0"/>
    <n v="726.26550000000009"/>
    <n v="5568.0355"/>
  </r>
  <r>
    <n v="8146"/>
    <s v="R03717"/>
    <x v="198"/>
    <n v="78"/>
    <x v="2"/>
    <x v="6"/>
    <x v="83"/>
    <n v="3"/>
    <x v="1"/>
    <s v="Cash"/>
    <s v="Click &amp; Collect"/>
    <s v="No"/>
    <s v="Average quality"/>
    <x v="2"/>
    <x v="2"/>
    <x v="1"/>
    <x v="5"/>
    <n v="3521.64"/>
    <x v="5"/>
    <s v="Gauteng Region"/>
    <s v="Medium"/>
    <s v="October"/>
    <s v="Q4"/>
    <s v="No"/>
    <n v="1"/>
    <n v="528.24599999999998"/>
    <n v="4049.8859999999995"/>
  </r>
  <r>
    <n v="8147"/>
    <s v="R06141"/>
    <x v="693"/>
    <n v="64"/>
    <x v="0"/>
    <x v="4"/>
    <x v="25"/>
    <n v="1"/>
    <x v="1"/>
    <s v="Mobile Payment"/>
    <s v="Home Delivery"/>
    <s v="No"/>
    <s v="Easy to assemble"/>
    <x v="3"/>
    <x v="0"/>
    <x v="0"/>
    <x v="0"/>
    <n v="4455.18"/>
    <x v="2"/>
    <s v="Central Region"/>
    <s v="Medium"/>
    <s v="November"/>
    <s v="Q4"/>
    <s v="No"/>
    <n v="1"/>
    <n v="668.27700000000004"/>
    <n v="5123.4570000000003"/>
  </r>
  <r>
    <n v="8149"/>
    <s v="R02045"/>
    <x v="659"/>
    <n v="28"/>
    <x v="1"/>
    <x v="2"/>
    <x v="91"/>
    <n v="3"/>
    <x v="1"/>
    <s v="Debit Card"/>
    <s v="Home Delivery"/>
    <s v="No"/>
    <s v="Very fast delivery"/>
    <x v="2"/>
    <x v="0"/>
    <x v="0"/>
    <x v="1"/>
    <n v="53.85"/>
    <x v="3"/>
    <s v="Northern Region"/>
    <s v="Low"/>
    <s v="November"/>
    <s v="Q4"/>
    <s v="No"/>
    <n v="1"/>
    <n v="8.0775000000000006"/>
    <n v="61.927499999999995"/>
  </r>
  <r>
    <n v="8150"/>
    <s v="R00768"/>
    <x v="498"/>
    <m/>
    <x v="2"/>
    <x v="3"/>
    <x v="30"/>
    <n v="2"/>
    <x v="1"/>
    <s v="EFT"/>
    <s v="In Store"/>
    <s v="No"/>
    <s v="Arrived damaged"/>
    <x v="0"/>
    <x v="1"/>
    <x v="1"/>
    <x v="6"/>
    <n v="2962.6"/>
    <x v="2"/>
    <s v="Central Region"/>
    <s v="Medium"/>
    <s v="December"/>
    <s v="Q4"/>
    <s v="No"/>
    <n v="1"/>
    <n v="444.39"/>
    <n v="3406.99"/>
  </r>
  <r>
    <n v="8151"/>
    <s v="R05694"/>
    <x v="424"/>
    <n v="43"/>
    <x v="0"/>
    <x v="6"/>
    <x v="48"/>
    <n v="5"/>
    <x v="1"/>
    <s v="EFT"/>
    <s v="In Store"/>
    <s v="No"/>
    <s v="Delivery delayed"/>
    <x v="1"/>
    <x v="1"/>
    <x v="0"/>
    <x v="3"/>
    <n v="192.77"/>
    <x v="1"/>
    <s v="Gauteng Region"/>
    <s v="Low"/>
    <s v="November"/>
    <s v="Q4"/>
    <s v="No"/>
    <n v="1"/>
    <n v="28.915500000000002"/>
    <n v="221.68549999999999"/>
  </r>
  <r>
    <n v="8152"/>
    <s v="R07871"/>
    <x v="456"/>
    <n v="54"/>
    <x v="0"/>
    <x v="3"/>
    <x v="88"/>
    <n v="4"/>
    <x v="1"/>
    <s v="Mobile Payment"/>
    <s v="Home Delivery"/>
    <s v="Yes"/>
    <s v="Delivery delayed"/>
    <x v="4"/>
    <x v="1"/>
    <x v="0"/>
    <x v="4"/>
    <n v="529.15"/>
    <x v="0"/>
    <s v="Central Region"/>
    <s v="Medium"/>
    <s v="August"/>
    <s v="Q3"/>
    <s v="No"/>
    <n v="1"/>
    <n v="79.372499999999988"/>
    <n v="608.52249999999992"/>
  </r>
  <r>
    <n v="8153"/>
    <s v="R07858"/>
    <x v="95"/>
    <n v="61"/>
    <x v="2"/>
    <x v="8"/>
    <x v="41"/>
    <n v="5"/>
    <x v="1"/>
    <s v="Cash"/>
    <s v="Click &amp; Collect"/>
    <s v="No"/>
    <s v="Fantastic experience"/>
    <x v="1"/>
    <x v="0"/>
    <x v="1"/>
    <x v="0"/>
    <n v="13261"/>
    <x v="6"/>
    <s v="Eastern Region"/>
    <s v="High"/>
    <s v="February"/>
    <s v="Q1"/>
    <s v="Yes"/>
    <n v="1"/>
    <n v="1989.1499999999999"/>
    <n v="15250.15"/>
  </r>
  <r>
    <n v="8154"/>
    <s v="R03303"/>
    <x v="120"/>
    <n v="27"/>
    <x v="2"/>
    <x v="2"/>
    <x v="106"/>
    <n v="4"/>
    <x v="0"/>
    <s v="Credit Card"/>
    <s v="In Store"/>
    <s v="Yes"/>
    <s v="Fantastic experience"/>
    <x v="4"/>
    <x v="0"/>
    <x v="1"/>
    <x v="1"/>
    <n v="74.72"/>
    <x v="3"/>
    <s v="Northern Region"/>
    <s v="Low"/>
    <s v="August"/>
    <s v="Q3"/>
    <s v="No"/>
    <n v="0"/>
    <n v="11.208"/>
    <n v="85.927999999999997"/>
  </r>
  <r>
    <n v="8155"/>
    <s v="R04518"/>
    <x v="454"/>
    <n v="44"/>
    <x v="0"/>
    <x v="5"/>
    <x v="44"/>
    <n v="3"/>
    <x v="1"/>
    <s v="EFT"/>
    <s v="Click &amp; Collect"/>
    <s v="No"/>
    <s v="Excellent product"/>
    <x v="2"/>
    <x v="0"/>
    <x v="0"/>
    <x v="3"/>
    <n v="2849.09"/>
    <x v="7"/>
    <s v="Western Region"/>
    <s v="Medium"/>
    <s v="April"/>
    <s v="Q2"/>
    <s v="No"/>
    <n v="1"/>
    <n v="427.36349999999999"/>
    <n v="3276.4535000000001"/>
  </r>
  <r>
    <n v="8156"/>
    <s v="R09219"/>
    <x v="525"/>
    <n v="30"/>
    <x v="1"/>
    <x v="8"/>
    <x v="100"/>
    <n v="4"/>
    <x v="0"/>
    <s v="Debit Card"/>
    <s v="Home Delivery"/>
    <s v="Yes"/>
    <s v="Easy online ordering"/>
    <x v="4"/>
    <x v="0"/>
    <x v="1"/>
    <x v="1"/>
    <n v="5432.76"/>
    <x v="5"/>
    <s v="Eastern Region"/>
    <s v="High"/>
    <s v="July"/>
    <s v="Q3"/>
    <s v="Yes"/>
    <n v="0"/>
    <n v="814.91399999999999"/>
    <n v="6247.674"/>
  </r>
  <r>
    <n v="8158"/>
    <s v="R01404"/>
    <x v="670"/>
    <n v="56"/>
    <x v="0"/>
    <x v="4"/>
    <x v="88"/>
    <n v="4"/>
    <x v="1"/>
    <s v="Cash"/>
    <s v="Click &amp; Collect"/>
    <s v="Yes"/>
    <s v="Great customer service"/>
    <x v="4"/>
    <x v="0"/>
    <x v="1"/>
    <x v="0"/>
    <n v="529.15"/>
    <x v="0"/>
    <s v="Central Region"/>
    <s v="Medium"/>
    <s v="May"/>
    <s v="Q2"/>
    <s v="No"/>
    <n v="1"/>
    <n v="79.372499999999988"/>
    <n v="608.52249999999992"/>
  </r>
  <r>
    <n v="8159"/>
    <s v="R01383"/>
    <x v="660"/>
    <n v="77"/>
    <x v="0"/>
    <x v="6"/>
    <x v="5"/>
    <n v="3"/>
    <x v="0"/>
    <s v="Cash"/>
    <s v="Click &amp; Collect"/>
    <s v="No"/>
    <s v="Excellent product"/>
    <x v="2"/>
    <x v="0"/>
    <x v="0"/>
    <x v="5"/>
    <n v="1158.56"/>
    <x v="4"/>
    <s v="Gauteng Region"/>
    <s v="Medium"/>
    <s v="April"/>
    <s v="Q2"/>
    <s v="No"/>
    <n v="0"/>
    <n v="173.78399999999999"/>
    <n v="1332.3439999999998"/>
  </r>
  <r>
    <n v="8160"/>
    <s v="R06929"/>
    <x v="541"/>
    <n v="80"/>
    <x v="2"/>
    <x v="2"/>
    <x v="80"/>
    <n v="5"/>
    <x v="0"/>
    <s v="Mobile Payment"/>
    <s v="Home Delivery"/>
    <s v="Yes"/>
    <s v="Excellent value"/>
    <x v="1"/>
    <x v="0"/>
    <x v="1"/>
    <x v="5"/>
    <n v="10347.709999999999"/>
    <x v="5"/>
    <s v="Northern Region"/>
    <s v="High"/>
    <s v="May"/>
    <s v="Q2"/>
    <s v="Yes"/>
    <n v="0"/>
    <n v="1552.1564999999998"/>
    <n v="11899.866499999998"/>
  </r>
  <r>
    <n v="8161"/>
    <s v="R05672"/>
    <x v="712"/>
    <n v="68"/>
    <x v="1"/>
    <x v="8"/>
    <x v="80"/>
    <n v="3"/>
    <x v="1"/>
    <s v="EFT"/>
    <s v="In Store"/>
    <s v="No"/>
    <s v="Long waiting time"/>
    <x v="2"/>
    <x v="1"/>
    <x v="0"/>
    <x v="5"/>
    <n v="10347.709999999999"/>
    <x v="5"/>
    <s v="Eastern Region"/>
    <s v="High"/>
    <s v="December"/>
    <s v="Q4"/>
    <s v="Yes"/>
    <n v="1"/>
    <n v="1552.1564999999998"/>
    <n v="11899.866499999998"/>
  </r>
  <r>
    <n v="8162"/>
    <s v="R01639"/>
    <x v="472"/>
    <n v="36"/>
    <x v="1"/>
    <x v="7"/>
    <x v="102"/>
    <n v="3"/>
    <x v="0"/>
    <s v="Mobile Payment"/>
    <s v="Home Delivery"/>
    <s v="Yes"/>
    <s v="Helpful staff"/>
    <x v="2"/>
    <x v="0"/>
    <x v="0"/>
    <x v="3"/>
    <n v="996.44"/>
    <x v="2"/>
    <s v="Western Region"/>
    <s v="Medium"/>
    <s v="June"/>
    <s v="Q2"/>
    <s v="No"/>
    <n v="0"/>
    <n v="149.46600000000001"/>
    <n v="1145.9059999999999"/>
  </r>
  <r>
    <n v="8163"/>
    <s v="R06908"/>
    <x v="601"/>
    <n v="27"/>
    <x v="0"/>
    <x v="2"/>
    <x v="19"/>
    <n v="4"/>
    <x v="0"/>
    <s v="Cash"/>
    <s v="Click &amp; Collect"/>
    <s v="No"/>
    <s v="Excellent product"/>
    <x v="4"/>
    <x v="0"/>
    <x v="1"/>
    <x v="1"/>
    <n v="343.42"/>
    <x v="3"/>
    <s v="Northern Region"/>
    <s v="Low"/>
    <s v="September"/>
    <s v="Q3"/>
    <s v="No"/>
    <n v="0"/>
    <n v="51.512999999999998"/>
    <n v="394.93299999999999"/>
  </r>
  <r>
    <n v="8164"/>
    <s v="R06407"/>
    <x v="231"/>
    <n v="49"/>
    <x v="0"/>
    <x v="3"/>
    <x v="6"/>
    <n v="5"/>
    <x v="1"/>
    <s v="Credit Card"/>
    <s v="In Store"/>
    <s v="No"/>
    <s v="Average quality"/>
    <x v="1"/>
    <x v="2"/>
    <x v="0"/>
    <x v="4"/>
    <n v="409.06"/>
    <x v="5"/>
    <s v="Central Region"/>
    <s v="Low"/>
    <s v="January"/>
    <s v="Q1"/>
    <s v="No"/>
    <n v="1"/>
    <n v="61.358999999999995"/>
    <n v="470.41899999999998"/>
  </r>
  <r>
    <n v="8165"/>
    <s v="R01180"/>
    <x v="563"/>
    <n v="62"/>
    <x v="0"/>
    <x v="2"/>
    <x v="67"/>
    <n v="1"/>
    <x v="1"/>
    <s v="EFT"/>
    <s v="In Store"/>
    <s v="No"/>
    <s v="Fantastic experience"/>
    <x v="3"/>
    <x v="0"/>
    <x v="0"/>
    <x v="0"/>
    <n v="1859.13"/>
    <x v="5"/>
    <s v="Northern Region"/>
    <s v="Medium"/>
    <s v="February"/>
    <s v="Q1"/>
    <s v="No"/>
    <n v="1"/>
    <n v="278.86950000000002"/>
    <n v="2137.9994999999999"/>
  </r>
  <r>
    <n v="8166"/>
    <s v="R05449"/>
    <x v="246"/>
    <n v="52"/>
    <x v="0"/>
    <x v="5"/>
    <x v="54"/>
    <n v="3"/>
    <x v="1"/>
    <s v="Credit Card"/>
    <s v="Click &amp; Collect"/>
    <s v="No"/>
    <s v="Very comfortable"/>
    <x v="2"/>
    <x v="0"/>
    <x v="0"/>
    <x v="4"/>
    <n v="1940.64"/>
    <x v="4"/>
    <s v="Western Region"/>
    <s v="Medium"/>
    <s v="June"/>
    <s v="Q2"/>
    <s v="No"/>
    <n v="1"/>
    <n v="291.096"/>
    <n v="2231.7359999999999"/>
  </r>
  <r>
    <n v="8167"/>
    <s v="R05079"/>
    <x v="671"/>
    <n v="37"/>
    <x v="2"/>
    <x v="4"/>
    <x v="52"/>
    <n v="2"/>
    <x v="1"/>
    <s v="Cash"/>
    <s v="Home Delivery"/>
    <s v="Yes"/>
    <s v="Packaging could improve"/>
    <x v="0"/>
    <x v="2"/>
    <x v="0"/>
    <x v="3"/>
    <n v="1094.3699999999999"/>
    <x v="8"/>
    <s v="Central Region"/>
    <s v="Medium"/>
    <s v="June"/>
    <s v="Q2"/>
    <s v="No"/>
    <n v="1"/>
    <n v="164.15549999999999"/>
    <n v="1258.5254999999997"/>
  </r>
  <r>
    <n v="8168"/>
    <s v="R05176"/>
    <x v="3"/>
    <n v="73"/>
    <x v="1"/>
    <x v="7"/>
    <x v="103"/>
    <n v="1"/>
    <x v="0"/>
    <s v="Credit Card"/>
    <s v="Click &amp; Collect"/>
    <s v="Yes"/>
    <s v="Customer support was excellent"/>
    <x v="3"/>
    <x v="0"/>
    <x v="0"/>
    <x v="5"/>
    <n v="103.4"/>
    <x v="3"/>
    <s v="Western Region"/>
    <s v="Low"/>
    <s v="December"/>
    <s v="Q4"/>
    <s v="No"/>
    <n v="0"/>
    <n v="15.51"/>
    <n v="118.91"/>
  </r>
  <r>
    <n v="8169"/>
    <s v="R00690"/>
    <x v="302"/>
    <n v="39"/>
    <x v="1"/>
    <x v="2"/>
    <x v="87"/>
    <n v="4"/>
    <x v="1"/>
    <s v="Cash"/>
    <s v="In Store"/>
    <s v="Yes"/>
    <m/>
    <x v="4"/>
    <x v="3"/>
    <x v="2"/>
    <x v="3"/>
    <n v="828.82"/>
    <x v="5"/>
    <s v="Northern Region"/>
    <s v="Medium"/>
    <s v="November"/>
    <s v="Q4"/>
    <s v="No"/>
    <n v="1"/>
    <n v="124.32300000000001"/>
    <n v="953.14300000000003"/>
  </r>
  <r>
    <n v="8170"/>
    <s v="R08991"/>
    <x v="685"/>
    <n v="50"/>
    <x v="1"/>
    <x v="2"/>
    <x v="44"/>
    <n v="4"/>
    <x v="1"/>
    <s v="Debit Card"/>
    <s v="Home Delivery"/>
    <s v="No"/>
    <s v="Fantastic experience"/>
    <x v="4"/>
    <x v="0"/>
    <x v="1"/>
    <x v="4"/>
    <n v="2849.09"/>
    <x v="7"/>
    <s v="Northern Region"/>
    <s v="Medium"/>
    <s v="December"/>
    <s v="Q4"/>
    <s v="No"/>
    <n v="1"/>
    <n v="427.36349999999999"/>
    <n v="3276.4535000000001"/>
  </r>
  <r>
    <n v="8171"/>
    <s v="R06526"/>
    <x v="216"/>
    <n v="65"/>
    <x v="1"/>
    <x v="5"/>
    <x v="72"/>
    <n v="3"/>
    <x v="1"/>
    <s v="EFT"/>
    <s v="In Store"/>
    <s v="No"/>
    <s v="Worth the money"/>
    <x v="2"/>
    <x v="0"/>
    <x v="0"/>
    <x v="5"/>
    <n v="16291.52"/>
    <x v="5"/>
    <s v="Western Region"/>
    <s v="High"/>
    <s v="November"/>
    <s v="Q4"/>
    <s v="Yes"/>
    <n v="1"/>
    <n v="2443.7280000000001"/>
    <n v="18735.248"/>
  </r>
  <r>
    <n v="8173"/>
    <s v="R06489"/>
    <x v="591"/>
    <n v="29"/>
    <x v="2"/>
    <x v="8"/>
    <x v="63"/>
    <n v="2"/>
    <x v="0"/>
    <s v="Mobile Payment"/>
    <s v="In Store"/>
    <s v="Yes"/>
    <s v="Excellent value"/>
    <x v="0"/>
    <x v="0"/>
    <x v="0"/>
    <x v="1"/>
    <n v="1604.87"/>
    <x v="0"/>
    <s v="Eastern Region"/>
    <s v="Medium"/>
    <s v="June"/>
    <s v="Q2"/>
    <s v="No"/>
    <n v="0"/>
    <n v="240.73049999999998"/>
    <n v="1845.6004999999998"/>
  </r>
  <r>
    <n v="8174"/>
    <s v="R07155"/>
    <x v="698"/>
    <n v="53"/>
    <x v="1"/>
    <x v="6"/>
    <x v="63"/>
    <n v="2"/>
    <x v="0"/>
    <s v="Cash"/>
    <s v="In Store"/>
    <s v="No"/>
    <s v="Item missing accessories"/>
    <x v="0"/>
    <x v="1"/>
    <x v="1"/>
    <x v="4"/>
    <n v="1604.87"/>
    <x v="0"/>
    <s v="Gauteng Region"/>
    <s v="Medium"/>
    <s v="November"/>
    <s v="Q4"/>
    <s v="No"/>
    <n v="0"/>
    <n v="240.73049999999998"/>
    <n v="1845.6004999999998"/>
  </r>
  <r>
    <n v="8175"/>
    <s v="R08554"/>
    <x v="201"/>
    <n v="34"/>
    <x v="0"/>
    <x v="6"/>
    <x v="66"/>
    <n v="5"/>
    <x v="0"/>
    <s v="Credit Card"/>
    <s v="Click &amp; Collect"/>
    <s v="Yes"/>
    <s v="Very fast delivery"/>
    <x v="1"/>
    <x v="0"/>
    <x v="1"/>
    <x v="1"/>
    <n v="759.97"/>
    <x v="8"/>
    <s v="Gauteng Region"/>
    <s v="Medium"/>
    <s v="June"/>
    <s v="Q2"/>
    <s v="No"/>
    <n v="0"/>
    <n v="113.99550000000001"/>
    <n v="873.96550000000002"/>
  </r>
  <r>
    <n v="8176"/>
    <s v="R06611"/>
    <x v="713"/>
    <n v="59"/>
    <x v="0"/>
    <x v="7"/>
    <x v="117"/>
    <n v="3"/>
    <x v="0"/>
    <s v="Credit Card"/>
    <s v="In Store"/>
    <s v="Yes"/>
    <s v="Long waiting time"/>
    <x v="2"/>
    <x v="1"/>
    <x v="0"/>
    <x v="0"/>
    <n v="6581.78"/>
    <x v="6"/>
    <s v="Western Region"/>
    <s v="High"/>
    <s v="March"/>
    <s v="Q1"/>
    <s v="Yes"/>
    <n v="0"/>
    <n v="987.26699999999994"/>
    <n v="7569.0469999999996"/>
  </r>
  <r>
    <n v="8177"/>
    <s v="R08702"/>
    <x v="399"/>
    <n v="26"/>
    <x v="2"/>
    <x v="0"/>
    <x v="12"/>
    <n v="1"/>
    <x v="1"/>
    <s v="Mobile Payment"/>
    <s v="Click &amp; Collect"/>
    <s v="Yes"/>
    <m/>
    <x v="3"/>
    <x v="3"/>
    <x v="2"/>
    <x v="1"/>
    <n v="228.08"/>
    <x v="8"/>
    <s v="Northern Region"/>
    <s v="Low"/>
    <s v="May"/>
    <s v="Q2"/>
    <s v="No"/>
    <n v="1"/>
    <n v="34.212000000000003"/>
    <n v="262.29199999999997"/>
  </r>
  <r>
    <n v="8179"/>
    <s v="R01885"/>
    <x v="322"/>
    <n v="61"/>
    <x v="1"/>
    <x v="1"/>
    <x v="68"/>
    <n v="1"/>
    <x v="1"/>
    <s v="Debit Card"/>
    <s v="In Store"/>
    <s v="Yes"/>
    <s v="Would definitely buy again"/>
    <x v="3"/>
    <x v="0"/>
    <x v="0"/>
    <x v="0"/>
    <n v="6698.54"/>
    <x v="6"/>
    <s v="Southern Region"/>
    <s v="High"/>
    <s v="January"/>
    <s v="Q1"/>
    <s v="Yes"/>
    <n v="1"/>
    <n v="1004.7809999999999"/>
    <n v="7703.320999999999"/>
  </r>
  <r>
    <n v="8180"/>
    <s v="R08775"/>
    <x v="326"/>
    <n v="70"/>
    <x v="0"/>
    <x v="4"/>
    <x v="120"/>
    <n v="1"/>
    <x v="0"/>
    <s v="EFT"/>
    <s v="In Store"/>
    <s v="Yes"/>
    <s v="Product exceeded expectations"/>
    <x v="3"/>
    <x v="0"/>
    <x v="0"/>
    <x v="5"/>
    <n v="1233.45"/>
    <x v="1"/>
    <s v="Central Region"/>
    <s v="Medium"/>
    <s v="March"/>
    <s v="Q1"/>
    <s v="No"/>
    <n v="0"/>
    <n v="185.01750000000001"/>
    <n v="1418.4675"/>
  </r>
  <r>
    <n v="8181"/>
    <s v="R02495"/>
    <x v="594"/>
    <n v="73"/>
    <x v="0"/>
    <x v="8"/>
    <x v="107"/>
    <n v="2"/>
    <x v="1"/>
    <s v="Credit Card"/>
    <s v="Home Delivery"/>
    <s v="Yes"/>
    <s v="Excellent value"/>
    <x v="0"/>
    <x v="0"/>
    <x v="0"/>
    <x v="5"/>
    <n v="2413.3000000000002"/>
    <x v="6"/>
    <s v="Eastern Region"/>
    <s v="Medium"/>
    <s v="December"/>
    <s v="Q4"/>
    <s v="No"/>
    <n v="1"/>
    <n v="361.995"/>
    <n v="2775.2950000000001"/>
  </r>
  <r>
    <n v="8182"/>
    <s v="R05948"/>
    <x v="128"/>
    <n v="59"/>
    <x v="1"/>
    <x v="4"/>
    <x v="14"/>
    <n v="5"/>
    <x v="1"/>
    <s v="Credit Card"/>
    <s v="Click &amp; Collect"/>
    <s v="Yes"/>
    <s v="Excellent product"/>
    <x v="1"/>
    <x v="0"/>
    <x v="1"/>
    <x v="0"/>
    <n v="1440.59"/>
    <x v="1"/>
    <s v="Central Region"/>
    <s v="Medium"/>
    <s v="October"/>
    <s v="Q4"/>
    <s v="No"/>
    <n v="1"/>
    <n v="216.08849999999998"/>
    <n v="1656.6784999999998"/>
  </r>
  <r>
    <n v="8183"/>
    <s v="R03037"/>
    <x v="69"/>
    <n v="76"/>
    <x v="0"/>
    <x v="6"/>
    <x v="83"/>
    <n v="4"/>
    <x v="0"/>
    <s v="Cash"/>
    <s v="Home Delivery"/>
    <s v="Yes"/>
    <s v="Excellent product"/>
    <x v="4"/>
    <x v="0"/>
    <x v="1"/>
    <x v="5"/>
    <n v="3521.64"/>
    <x v="5"/>
    <s v="Gauteng Region"/>
    <s v="Medium"/>
    <s v="January"/>
    <s v="Q1"/>
    <s v="No"/>
    <n v="0"/>
    <n v="528.24599999999998"/>
    <n v="4049.8859999999995"/>
  </r>
  <r>
    <n v="8184"/>
    <s v="R05778"/>
    <x v="314"/>
    <n v="67"/>
    <x v="0"/>
    <x v="2"/>
    <x v="68"/>
    <n v="1"/>
    <x v="0"/>
    <s v="EFT"/>
    <s v="Click &amp; Collect"/>
    <s v="Yes"/>
    <s v="Product exceeded expectations"/>
    <x v="3"/>
    <x v="0"/>
    <x v="0"/>
    <x v="5"/>
    <n v="6698.54"/>
    <x v="6"/>
    <s v="Northern Region"/>
    <s v="High"/>
    <s v="August"/>
    <s v="Q3"/>
    <s v="Yes"/>
    <n v="0"/>
    <n v="1004.7809999999999"/>
    <n v="7703.320999999999"/>
  </r>
  <r>
    <n v="8185"/>
    <s v="R00846"/>
    <x v="707"/>
    <n v="52"/>
    <x v="0"/>
    <x v="3"/>
    <x v="91"/>
    <n v="1"/>
    <x v="1"/>
    <s v="Credit Card"/>
    <s v="Click &amp; Collect"/>
    <s v="No"/>
    <s v="Packaging could improve"/>
    <x v="3"/>
    <x v="2"/>
    <x v="0"/>
    <x v="4"/>
    <n v="53.85"/>
    <x v="3"/>
    <s v="Central Region"/>
    <s v="Low"/>
    <s v="May"/>
    <s v="Q2"/>
    <s v="No"/>
    <n v="1"/>
    <n v="8.0775000000000006"/>
    <n v="61.927499999999995"/>
  </r>
  <r>
    <n v="8186"/>
    <s v="R07968"/>
    <x v="250"/>
    <n v="76"/>
    <x v="2"/>
    <x v="2"/>
    <x v="54"/>
    <n v="5"/>
    <x v="1"/>
    <s v="EFT"/>
    <s v="In Store"/>
    <s v="No"/>
    <s v="Product was disappointing"/>
    <x v="1"/>
    <x v="1"/>
    <x v="0"/>
    <x v="5"/>
    <n v="1940.64"/>
    <x v="4"/>
    <s v="Northern Region"/>
    <s v="Medium"/>
    <s v="February"/>
    <s v="Q1"/>
    <s v="No"/>
    <n v="1"/>
    <n v="291.096"/>
    <n v="2231.7359999999999"/>
  </r>
  <r>
    <n v="8187"/>
    <s v="R08616"/>
    <x v="78"/>
    <n v="40"/>
    <x v="2"/>
    <x v="6"/>
    <x v="118"/>
    <n v="4"/>
    <x v="0"/>
    <s v="EFT"/>
    <s v="Home Delivery"/>
    <s v="No"/>
    <s v="Long waiting time"/>
    <x v="4"/>
    <x v="1"/>
    <x v="0"/>
    <x v="3"/>
    <n v="301.58"/>
    <x v="3"/>
    <s v="Gauteng Region"/>
    <s v="Low"/>
    <s v="June"/>
    <s v="Q2"/>
    <s v="No"/>
    <n v="0"/>
    <n v="45.236999999999995"/>
    <n v="346.81699999999995"/>
  </r>
  <r>
    <n v="8188"/>
    <s v="R07341"/>
    <x v="303"/>
    <n v="20"/>
    <x v="0"/>
    <x v="4"/>
    <x v="28"/>
    <n v="2"/>
    <x v="1"/>
    <s v="EFT"/>
    <s v="In Store"/>
    <s v="Yes"/>
    <s v="Looks premium"/>
    <x v="0"/>
    <x v="0"/>
    <x v="0"/>
    <x v="2"/>
    <n v="1011.68"/>
    <x v="0"/>
    <s v="Central Region"/>
    <s v="Medium"/>
    <s v="January"/>
    <s v="Q1"/>
    <s v="No"/>
    <n v="1"/>
    <n v="151.75199999999998"/>
    <n v="1163.4319999999998"/>
  </r>
  <r>
    <n v="8189"/>
    <s v="R09148"/>
    <x v="115"/>
    <n v="80"/>
    <x v="1"/>
    <x v="1"/>
    <x v="102"/>
    <n v="5"/>
    <x v="1"/>
    <s v="Debit Card"/>
    <s v="In Store"/>
    <s v="No"/>
    <s v="Would definitely buy again"/>
    <x v="1"/>
    <x v="0"/>
    <x v="1"/>
    <x v="5"/>
    <n v="996.44"/>
    <x v="2"/>
    <s v="Southern Region"/>
    <s v="Medium"/>
    <s v="October"/>
    <s v="Q4"/>
    <s v="No"/>
    <n v="1"/>
    <n v="149.46600000000001"/>
    <n v="1145.9059999999999"/>
  </r>
  <r>
    <n v="8190"/>
    <s v="R08419"/>
    <x v="151"/>
    <n v="75"/>
    <x v="1"/>
    <x v="0"/>
    <x v="63"/>
    <n v="4"/>
    <x v="1"/>
    <s v="Cash"/>
    <s v="In Store"/>
    <s v="No"/>
    <s v="Helpful staff"/>
    <x v="4"/>
    <x v="0"/>
    <x v="1"/>
    <x v="5"/>
    <n v="1604.87"/>
    <x v="0"/>
    <s v="Northern Region"/>
    <s v="Medium"/>
    <s v="January"/>
    <s v="Q1"/>
    <s v="No"/>
    <n v="1"/>
    <n v="240.73049999999998"/>
    <n v="1845.6004999999998"/>
  </r>
  <r>
    <n v="8191"/>
    <s v="R07138"/>
    <x v="617"/>
    <n v="24"/>
    <x v="2"/>
    <x v="2"/>
    <x v="12"/>
    <n v="3"/>
    <x v="1"/>
    <s v="EFT"/>
    <s v="In Store"/>
    <s v="Yes"/>
    <s v="Would definitely buy again"/>
    <x v="2"/>
    <x v="0"/>
    <x v="0"/>
    <x v="2"/>
    <n v="228.08"/>
    <x v="8"/>
    <s v="Northern Region"/>
    <s v="Low"/>
    <s v="May"/>
    <s v="Q2"/>
    <s v="No"/>
    <n v="1"/>
    <n v="34.212000000000003"/>
    <n v="262.29199999999997"/>
  </r>
  <r>
    <n v="8192"/>
    <s v="R02965"/>
    <x v="597"/>
    <n v="30"/>
    <x v="1"/>
    <x v="2"/>
    <x v="25"/>
    <n v="3"/>
    <x v="0"/>
    <s v="EFT"/>
    <s v="Home Delivery"/>
    <s v="Yes"/>
    <s v="Delivery delayed"/>
    <x v="2"/>
    <x v="1"/>
    <x v="0"/>
    <x v="1"/>
    <n v="4455.18"/>
    <x v="2"/>
    <s v="Northern Region"/>
    <s v="Medium"/>
    <s v="January"/>
    <s v="Q1"/>
    <s v="No"/>
    <n v="0"/>
    <n v="668.27700000000004"/>
    <n v="5123.4570000000003"/>
  </r>
  <r>
    <n v="8193"/>
    <s v="R02530"/>
    <x v="154"/>
    <n v="59"/>
    <x v="2"/>
    <x v="4"/>
    <x v="122"/>
    <n v="1"/>
    <x v="0"/>
    <s v="Mobile Payment"/>
    <s v="Home Delivery"/>
    <s v="Yes"/>
    <s v="Arrived damaged"/>
    <x v="3"/>
    <x v="1"/>
    <x v="1"/>
    <x v="0"/>
    <n v="412.16"/>
    <x v="8"/>
    <s v="Central Region"/>
    <s v="Low"/>
    <s v="December"/>
    <s v="Q4"/>
    <s v="No"/>
    <n v="0"/>
    <n v="61.823999999999998"/>
    <n v="473.98399999999998"/>
  </r>
  <r>
    <n v="8195"/>
    <s v="R01049"/>
    <x v="662"/>
    <n v="72"/>
    <x v="0"/>
    <x v="6"/>
    <x v="91"/>
    <n v="3"/>
    <x v="1"/>
    <s v="Debit Card"/>
    <s v="Click &amp; Collect"/>
    <s v="Yes"/>
    <s v="Excellent product"/>
    <x v="2"/>
    <x v="0"/>
    <x v="0"/>
    <x v="5"/>
    <n v="53.85"/>
    <x v="3"/>
    <s v="Gauteng Region"/>
    <s v="Low"/>
    <s v="November"/>
    <s v="Q4"/>
    <s v="No"/>
    <n v="1"/>
    <n v="8.0775000000000006"/>
    <n v="61.927499999999995"/>
  </r>
  <r>
    <n v="8196"/>
    <s v="R07046"/>
    <x v="383"/>
    <n v="26"/>
    <x v="2"/>
    <x v="7"/>
    <x v="55"/>
    <n v="5"/>
    <x v="1"/>
    <s v="Mobile Payment"/>
    <s v="Click &amp; Collect"/>
    <s v="Yes"/>
    <s v="Product exceeded expectations"/>
    <x v="1"/>
    <x v="0"/>
    <x v="1"/>
    <x v="1"/>
    <n v="324.35000000000002"/>
    <x v="8"/>
    <s v="Western Region"/>
    <s v="Low"/>
    <s v="December"/>
    <s v="Q4"/>
    <s v="No"/>
    <n v="1"/>
    <n v="48.652500000000003"/>
    <n v="373.0025"/>
  </r>
  <r>
    <n v="8197"/>
    <s v="R01961"/>
    <x v="311"/>
    <n v="70"/>
    <x v="1"/>
    <x v="8"/>
    <x v="74"/>
    <n v="3"/>
    <x v="1"/>
    <s v="Cash"/>
    <s v="Home Delivery"/>
    <s v="No"/>
    <s v="Helpful staff"/>
    <x v="2"/>
    <x v="0"/>
    <x v="0"/>
    <x v="5"/>
    <n v="1000.7"/>
    <x v="4"/>
    <s v="Eastern Region"/>
    <s v="Medium"/>
    <s v="February"/>
    <s v="Q1"/>
    <s v="No"/>
    <n v="1"/>
    <n v="150.10499999999999"/>
    <n v="1150.8050000000001"/>
  </r>
  <r>
    <n v="8199"/>
    <s v="R04918"/>
    <x v="233"/>
    <n v="25"/>
    <x v="2"/>
    <x v="3"/>
    <x v="24"/>
    <n v="4"/>
    <x v="1"/>
    <s v="EFT"/>
    <s v="Home Delivery"/>
    <s v="Yes"/>
    <s v="Arrived damaged"/>
    <x v="4"/>
    <x v="1"/>
    <x v="0"/>
    <x v="1"/>
    <n v="44114.21"/>
    <x v="6"/>
    <s v="Central Region"/>
    <s v="High"/>
    <s v="May"/>
    <s v="Q2"/>
    <s v="Yes"/>
    <n v="1"/>
    <n v="6617.1314999999995"/>
    <n v="50731.341499999995"/>
  </r>
  <r>
    <n v="8200"/>
    <s v="R05902"/>
    <x v="273"/>
    <n v="50"/>
    <x v="0"/>
    <x v="8"/>
    <x v="100"/>
    <n v="2"/>
    <x v="1"/>
    <s v="Mobile Payment"/>
    <s v="Home Delivery"/>
    <s v="No"/>
    <m/>
    <x v="0"/>
    <x v="3"/>
    <x v="2"/>
    <x v="4"/>
    <n v="5432.76"/>
    <x v="5"/>
    <s v="Eastern Region"/>
    <s v="High"/>
    <s v="July"/>
    <s v="Q3"/>
    <s v="Yes"/>
    <n v="1"/>
    <n v="814.91399999999999"/>
    <n v="6247.674"/>
  </r>
  <r>
    <n v="8201"/>
    <s v="R04260"/>
    <x v="64"/>
    <n v="21"/>
    <x v="0"/>
    <x v="6"/>
    <x v="0"/>
    <n v="1"/>
    <x v="1"/>
    <s v="Mobile Payment"/>
    <s v="Home Delivery"/>
    <s v="Yes"/>
    <s v="Long waiting time"/>
    <x v="3"/>
    <x v="1"/>
    <x v="1"/>
    <x v="2"/>
    <n v="2479.5700000000002"/>
    <x v="0"/>
    <s v="Gauteng Region"/>
    <s v="Medium"/>
    <s v="May"/>
    <s v="Q2"/>
    <s v="No"/>
    <n v="1"/>
    <n v="371.93549999999999"/>
    <n v="2851.5054999999998"/>
  </r>
  <r>
    <n v="8202"/>
    <s v="R05657"/>
    <x v="586"/>
    <n v="27"/>
    <x v="0"/>
    <x v="3"/>
    <x v="98"/>
    <n v="3"/>
    <x v="0"/>
    <s v="EFT"/>
    <s v="Click &amp; Collect"/>
    <s v="Yes"/>
    <s v="Instructions unclear"/>
    <x v="2"/>
    <x v="2"/>
    <x v="1"/>
    <x v="1"/>
    <n v="40.11"/>
    <x v="3"/>
    <s v="Central Region"/>
    <s v="Low"/>
    <s v="December"/>
    <s v="Q4"/>
    <s v="No"/>
    <n v="0"/>
    <n v="6.0164999999999997"/>
    <n v="46.126499999999993"/>
  </r>
  <r>
    <n v="8204"/>
    <s v="R05908"/>
    <x v="258"/>
    <n v="22"/>
    <x v="0"/>
    <x v="2"/>
    <x v="62"/>
    <n v="5"/>
    <x v="0"/>
    <s v="Cash"/>
    <s v="Home Delivery"/>
    <s v="No"/>
    <s v="Excellent value"/>
    <x v="1"/>
    <x v="0"/>
    <x v="1"/>
    <x v="2"/>
    <n v="2951.61"/>
    <x v="1"/>
    <s v="Northern Region"/>
    <s v="Medium"/>
    <s v="August"/>
    <s v="Q3"/>
    <s v="No"/>
    <n v="0"/>
    <n v="442.74150000000003"/>
    <n v="3394.3514999999998"/>
  </r>
  <r>
    <n v="8205"/>
    <s v="R07374"/>
    <x v="475"/>
    <n v="37"/>
    <x v="0"/>
    <x v="8"/>
    <x v="62"/>
    <n v="5"/>
    <x v="1"/>
    <s v="Debit Card"/>
    <s v="Home Delivery"/>
    <s v="Yes"/>
    <s v="Long waiting time"/>
    <x v="1"/>
    <x v="1"/>
    <x v="0"/>
    <x v="3"/>
    <n v="2951.61"/>
    <x v="1"/>
    <s v="Eastern Region"/>
    <s v="Medium"/>
    <s v="August"/>
    <s v="Q3"/>
    <s v="No"/>
    <n v="1"/>
    <n v="442.74150000000003"/>
    <n v="3394.3514999999998"/>
  </r>
  <r>
    <n v="8206"/>
    <s v="R02979"/>
    <x v="263"/>
    <n v="43"/>
    <x v="2"/>
    <x v="6"/>
    <x v="110"/>
    <n v="4"/>
    <x v="1"/>
    <s v="Mobile Payment"/>
    <s v="Click &amp; Collect"/>
    <s v="No"/>
    <s v="Would definitely buy again"/>
    <x v="4"/>
    <x v="0"/>
    <x v="1"/>
    <x v="3"/>
    <n v="2216.12"/>
    <x v="1"/>
    <s v="Gauteng Region"/>
    <s v="Medium"/>
    <s v="October"/>
    <s v="Q4"/>
    <s v="No"/>
    <n v="1"/>
    <n v="332.41799999999995"/>
    <n v="2548.5379999999996"/>
  </r>
  <r>
    <n v="8207"/>
    <s v="R09000"/>
    <x v="138"/>
    <n v="77"/>
    <x v="0"/>
    <x v="6"/>
    <x v="32"/>
    <n v="5"/>
    <x v="1"/>
    <s v="EFT"/>
    <s v="Home Delivery"/>
    <s v="Yes"/>
    <s v="Worth the money"/>
    <x v="1"/>
    <x v="0"/>
    <x v="1"/>
    <x v="5"/>
    <n v="3086.4"/>
    <x v="7"/>
    <s v="Gauteng Region"/>
    <s v="Medium"/>
    <s v="March"/>
    <s v="Q1"/>
    <s v="No"/>
    <n v="1"/>
    <n v="462.96"/>
    <n v="3549.3599999999997"/>
  </r>
  <r>
    <n v="8209"/>
    <s v="R06722"/>
    <x v="675"/>
    <n v="45"/>
    <x v="0"/>
    <x v="4"/>
    <x v="19"/>
    <n v="3"/>
    <x v="1"/>
    <s v="EFT"/>
    <s v="In Store"/>
    <s v="No"/>
    <s v="Would definitely buy again"/>
    <x v="2"/>
    <x v="0"/>
    <x v="0"/>
    <x v="4"/>
    <n v="343.42"/>
    <x v="3"/>
    <s v="Central Region"/>
    <s v="Low"/>
    <s v="June"/>
    <s v="Q2"/>
    <s v="No"/>
    <n v="1"/>
    <n v="51.512999999999998"/>
    <n v="394.93299999999999"/>
  </r>
  <r>
    <n v="8210"/>
    <s v="R07843"/>
    <x v="398"/>
    <n v="66"/>
    <x v="2"/>
    <x v="8"/>
    <x v="70"/>
    <n v="1"/>
    <x v="1"/>
    <s v="Debit Card"/>
    <s v="In Store"/>
    <s v="No"/>
    <m/>
    <x v="3"/>
    <x v="3"/>
    <x v="2"/>
    <x v="5"/>
    <n v="605.1"/>
    <x v="8"/>
    <s v="Eastern Region"/>
    <s v="Medium"/>
    <s v="September"/>
    <s v="Q3"/>
    <s v="No"/>
    <n v="1"/>
    <n v="90.765000000000001"/>
    <n v="695.86500000000001"/>
  </r>
  <r>
    <n v="8212"/>
    <s v="R08934"/>
    <x v="460"/>
    <n v="80"/>
    <x v="0"/>
    <x v="7"/>
    <x v="107"/>
    <n v="3"/>
    <x v="1"/>
    <s v="Credit Card"/>
    <s v="In Store"/>
    <s v="Yes"/>
    <s v="Easy online ordering"/>
    <x v="2"/>
    <x v="0"/>
    <x v="0"/>
    <x v="5"/>
    <n v="2413.3000000000002"/>
    <x v="6"/>
    <s v="Western Region"/>
    <s v="Medium"/>
    <s v="May"/>
    <s v="Q2"/>
    <s v="No"/>
    <n v="1"/>
    <n v="361.995"/>
    <n v="2775.2950000000001"/>
  </r>
  <r>
    <n v="8213"/>
    <s v="R03139"/>
    <x v="184"/>
    <n v="41"/>
    <x v="2"/>
    <x v="1"/>
    <x v="74"/>
    <n v="3"/>
    <x v="0"/>
    <s v="Credit Card"/>
    <s v="In Store"/>
    <s v="No"/>
    <s v="Arrived damaged"/>
    <x v="2"/>
    <x v="1"/>
    <x v="0"/>
    <x v="3"/>
    <n v="1000.7"/>
    <x v="4"/>
    <s v="Southern Region"/>
    <s v="Medium"/>
    <s v="August"/>
    <s v="Q3"/>
    <s v="No"/>
    <n v="0"/>
    <n v="150.10499999999999"/>
    <n v="1150.8050000000001"/>
  </r>
  <r>
    <n v="8215"/>
    <s v="R01827"/>
    <x v="485"/>
    <n v="45"/>
    <x v="1"/>
    <x v="0"/>
    <x v="57"/>
    <n v="1"/>
    <x v="0"/>
    <s v="Cash"/>
    <s v="In Store"/>
    <s v="Yes"/>
    <s v="Arrived damaged"/>
    <x v="3"/>
    <x v="1"/>
    <x v="1"/>
    <x v="4"/>
    <n v="551.66"/>
    <x v="0"/>
    <s v="Northern Region"/>
    <s v="Medium"/>
    <s v="August"/>
    <s v="Q3"/>
    <s v="No"/>
    <n v="0"/>
    <n v="82.748999999999995"/>
    <n v="634.40899999999988"/>
  </r>
  <r>
    <n v="8216"/>
    <s v="R05549"/>
    <x v="495"/>
    <n v="54"/>
    <x v="1"/>
    <x v="0"/>
    <x v="56"/>
    <n v="5"/>
    <x v="1"/>
    <s v="EFT"/>
    <s v="Click &amp; Collect"/>
    <s v="No"/>
    <s v="Excellent value"/>
    <x v="1"/>
    <x v="0"/>
    <x v="1"/>
    <x v="4"/>
    <n v="306.57"/>
    <x v="4"/>
    <s v="Northern Region"/>
    <s v="Low"/>
    <s v="July"/>
    <s v="Q3"/>
    <s v="No"/>
    <n v="1"/>
    <n v="45.985499999999995"/>
    <n v="352.55549999999994"/>
  </r>
  <r>
    <n v="8217"/>
    <s v="R00561"/>
    <x v="648"/>
    <n v="24"/>
    <x v="0"/>
    <x v="2"/>
    <x v="90"/>
    <n v="5"/>
    <x v="0"/>
    <s v="Credit Card"/>
    <s v="Click &amp; Collect"/>
    <s v="Yes"/>
    <s v="Product exceeded expectations"/>
    <x v="1"/>
    <x v="0"/>
    <x v="1"/>
    <x v="2"/>
    <n v="16523.5"/>
    <x v="6"/>
    <s v="Northern Region"/>
    <s v="High"/>
    <s v="February"/>
    <s v="Q1"/>
    <s v="Yes"/>
    <n v="0"/>
    <n v="2478.5250000000001"/>
    <n v="19002.024999999998"/>
  </r>
  <r>
    <n v="8218"/>
    <s v="R08944"/>
    <x v="425"/>
    <n v="78"/>
    <x v="2"/>
    <x v="7"/>
    <x v="75"/>
    <n v="5"/>
    <x v="1"/>
    <s v="Cash"/>
    <s v="Home Delivery"/>
    <s v="No"/>
    <s v="Arrived damaged"/>
    <x v="1"/>
    <x v="1"/>
    <x v="0"/>
    <x v="5"/>
    <n v="4841.7700000000004"/>
    <x v="7"/>
    <s v="Western Region"/>
    <s v="Medium"/>
    <s v="November"/>
    <s v="Q4"/>
    <s v="No"/>
    <n v="1"/>
    <n v="726.26550000000009"/>
    <n v="5568.0355"/>
  </r>
  <r>
    <n v="8219"/>
    <s v="R05436"/>
    <x v="391"/>
    <n v="33"/>
    <x v="1"/>
    <x v="7"/>
    <x v="66"/>
    <n v="2"/>
    <x v="1"/>
    <s v="Debit Card"/>
    <s v="Home Delivery"/>
    <s v="Yes"/>
    <s v="Would definitely buy again"/>
    <x v="0"/>
    <x v="0"/>
    <x v="0"/>
    <x v="1"/>
    <n v="759.97"/>
    <x v="8"/>
    <s v="Western Region"/>
    <s v="Medium"/>
    <s v="December"/>
    <s v="Q4"/>
    <s v="No"/>
    <n v="1"/>
    <n v="113.99550000000001"/>
    <n v="873.96550000000002"/>
  </r>
  <r>
    <n v="8220"/>
    <s v="R04438"/>
    <x v="276"/>
    <n v="24"/>
    <x v="1"/>
    <x v="6"/>
    <x v="44"/>
    <n v="2"/>
    <x v="1"/>
    <s v="EFT"/>
    <s v="Home Delivery"/>
    <s v="Yes"/>
    <s v="Fits perfectly"/>
    <x v="0"/>
    <x v="0"/>
    <x v="0"/>
    <x v="2"/>
    <n v="2849.09"/>
    <x v="7"/>
    <s v="Gauteng Region"/>
    <s v="Medium"/>
    <s v="December"/>
    <s v="Q4"/>
    <s v="No"/>
    <n v="1"/>
    <n v="427.36349999999999"/>
    <n v="3276.4535000000001"/>
  </r>
  <r>
    <n v="8221"/>
    <s v="R01443"/>
    <x v="386"/>
    <n v="47"/>
    <x v="2"/>
    <x v="7"/>
    <x v="29"/>
    <n v="2"/>
    <x v="1"/>
    <s v="Credit Card"/>
    <s v="In Store"/>
    <s v="No"/>
    <s v="Very comfortable"/>
    <x v="0"/>
    <x v="0"/>
    <x v="0"/>
    <x v="4"/>
    <n v="1355.08"/>
    <x v="2"/>
    <s v="Western Region"/>
    <s v="Medium"/>
    <s v="October"/>
    <s v="Q4"/>
    <s v="No"/>
    <n v="1"/>
    <n v="203.26199999999997"/>
    <n v="1558.3419999999999"/>
  </r>
  <r>
    <n v="8222"/>
    <s v="R04407"/>
    <x v="57"/>
    <n v="77"/>
    <x v="0"/>
    <x v="5"/>
    <x v="4"/>
    <n v="4"/>
    <x v="0"/>
    <s v="Cash"/>
    <s v="Home Delivery"/>
    <s v="No"/>
    <s v="Product exceeded expectations"/>
    <x v="4"/>
    <x v="0"/>
    <x v="1"/>
    <x v="5"/>
    <n v="1951.09"/>
    <x v="0"/>
    <s v="Western Region"/>
    <s v="Medium"/>
    <s v="July"/>
    <s v="Q3"/>
    <s v="No"/>
    <n v="0"/>
    <n v="292.6635"/>
    <n v="2243.7534999999998"/>
  </r>
  <r>
    <n v="8223"/>
    <s v="R09678"/>
    <x v="270"/>
    <n v="49"/>
    <x v="2"/>
    <x v="3"/>
    <x v="96"/>
    <n v="4"/>
    <x v="0"/>
    <s v="Mobile Payment"/>
    <s v="Home Delivery"/>
    <s v="No"/>
    <s v="Packaging could improve"/>
    <x v="4"/>
    <x v="2"/>
    <x v="0"/>
    <x v="4"/>
    <n v="944.78"/>
    <x v="6"/>
    <s v="Central Region"/>
    <s v="Medium"/>
    <s v="November"/>
    <s v="Q4"/>
    <s v="No"/>
    <n v="0"/>
    <n v="141.71699999999998"/>
    <n v="1086.4969999999998"/>
  </r>
  <r>
    <n v="8224"/>
    <s v="R01690"/>
    <x v="25"/>
    <n v="23"/>
    <x v="2"/>
    <x v="2"/>
    <x v="57"/>
    <n v="1"/>
    <x v="0"/>
    <s v="Credit Card"/>
    <s v="Home Delivery"/>
    <s v="Yes"/>
    <s v="Poor packaging"/>
    <x v="3"/>
    <x v="1"/>
    <x v="1"/>
    <x v="2"/>
    <n v="551.66"/>
    <x v="0"/>
    <s v="Northern Region"/>
    <s v="Medium"/>
    <s v="November"/>
    <s v="Q4"/>
    <s v="No"/>
    <n v="0"/>
    <n v="82.748999999999995"/>
    <n v="634.40899999999988"/>
  </r>
  <r>
    <n v="8226"/>
    <s v="R09135"/>
    <x v="188"/>
    <m/>
    <x v="0"/>
    <x v="1"/>
    <x v="87"/>
    <n v="3"/>
    <x v="1"/>
    <s v="Credit Card"/>
    <s v="In Store"/>
    <s v="No"/>
    <s v="Fits perfectly"/>
    <x v="2"/>
    <x v="0"/>
    <x v="0"/>
    <x v="6"/>
    <n v="828.82"/>
    <x v="5"/>
    <s v="Southern Region"/>
    <s v="Medium"/>
    <s v="October"/>
    <s v="Q4"/>
    <s v="No"/>
    <n v="1"/>
    <n v="124.32300000000001"/>
    <n v="953.14300000000003"/>
  </r>
  <r>
    <n v="8227"/>
    <s v="R05963"/>
    <x v="390"/>
    <n v="24"/>
    <x v="2"/>
    <x v="6"/>
    <x v="108"/>
    <n v="3"/>
    <x v="1"/>
    <s v="Debit Card"/>
    <s v="In Store"/>
    <s v="Yes"/>
    <s v="Highly recommend"/>
    <x v="2"/>
    <x v="0"/>
    <x v="0"/>
    <x v="2"/>
    <n v="880.49"/>
    <x v="5"/>
    <s v="Gauteng Region"/>
    <s v="Medium"/>
    <s v="January"/>
    <s v="Q1"/>
    <s v="No"/>
    <n v="1"/>
    <n v="132.0735"/>
    <n v="1012.5635"/>
  </r>
  <r>
    <n v="8228"/>
    <s v="R02497"/>
    <x v="248"/>
    <n v="35"/>
    <x v="1"/>
    <x v="1"/>
    <x v="110"/>
    <n v="5"/>
    <x v="0"/>
    <s v="Cash"/>
    <s v="Home Delivery"/>
    <s v="No"/>
    <m/>
    <x v="1"/>
    <x v="3"/>
    <x v="2"/>
    <x v="3"/>
    <n v="2216.12"/>
    <x v="1"/>
    <s v="Southern Region"/>
    <s v="Medium"/>
    <s v="January"/>
    <s v="Q1"/>
    <s v="No"/>
    <n v="0"/>
    <n v="332.41799999999995"/>
    <n v="2548.5379999999996"/>
  </r>
  <r>
    <n v="8229"/>
    <s v="R08328"/>
    <x v="90"/>
    <n v="28"/>
    <x v="2"/>
    <x v="7"/>
    <x v="18"/>
    <n v="2"/>
    <x v="1"/>
    <s v="Cash"/>
    <s v="Click &amp; Collect"/>
    <s v="No"/>
    <m/>
    <x v="0"/>
    <x v="3"/>
    <x v="2"/>
    <x v="1"/>
    <n v="1712.08"/>
    <x v="7"/>
    <s v="Western Region"/>
    <s v="Medium"/>
    <s v="July"/>
    <s v="Q3"/>
    <s v="No"/>
    <n v="1"/>
    <n v="256.81199999999995"/>
    <n v="1968.8919999999998"/>
  </r>
  <r>
    <n v="8230"/>
    <s v="R00341"/>
    <x v="610"/>
    <n v="23"/>
    <x v="2"/>
    <x v="7"/>
    <x v="79"/>
    <n v="5"/>
    <x v="0"/>
    <s v="Mobile Payment"/>
    <s v="Click &amp; Collect"/>
    <s v="Yes"/>
    <s v="Customer support was excellent"/>
    <x v="1"/>
    <x v="0"/>
    <x v="1"/>
    <x v="2"/>
    <n v="283.57"/>
    <x v="0"/>
    <s v="Western Region"/>
    <s v="Low"/>
    <s v="March"/>
    <s v="Q1"/>
    <s v="No"/>
    <n v="0"/>
    <n v="42.535499999999999"/>
    <n v="326.10549999999995"/>
  </r>
  <r>
    <n v="8231"/>
    <s v="R02409"/>
    <x v="587"/>
    <n v="78"/>
    <x v="1"/>
    <x v="5"/>
    <x v="121"/>
    <n v="2"/>
    <x v="1"/>
    <s v="Debit Card"/>
    <s v="Home Delivery"/>
    <s v="Yes"/>
    <s v="Easy online ordering"/>
    <x v="0"/>
    <x v="0"/>
    <x v="0"/>
    <x v="5"/>
    <n v="85.25"/>
    <x v="1"/>
    <s v="Western Region"/>
    <s v="Low"/>
    <s v="May"/>
    <s v="Q2"/>
    <s v="No"/>
    <n v="1"/>
    <n v="12.7875"/>
    <n v="98.037499999999994"/>
  </r>
  <r>
    <n v="8233"/>
    <s v="R05783"/>
    <x v="565"/>
    <n v="49"/>
    <x v="0"/>
    <x v="8"/>
    <x v="86"/>
    <n v="5"/>
    <x v="1"/>
    <s v="Mobile Payment"/>
    <s v="Click &amp; Collect"/>
    <s v="Yes"/>
    <s v="Poor packaging"/>
    <x v="1"/>
    <x v="1"/>
    <x v="0"/>
    <x v="4"/>
    <n v="5258.73"/>
    <x v="2"/>
    <s v="Eastern Region"/>
    <s v="High"/>
    <s v="August"/>
    <s v="Q3"/>
    <s v="Yes"/>
    <n v="1"/>
    <n v="788.80949999999996"/>
    <n v="6047.539499999999"/>
  </r>
  <r>
    <n v="8234"/>
    <s v="R04577"/>
    <x v="233"/>
    <n v="20"/>
    <x v="2"/>
    <x v="0"/>
    <x v="115"/>
    <n v="2"/>
    <x v="1"/>
    <s v="Mobile Payment"/>
    <s v="Home Delivery"/>
    <s v="No"/>
    <s v="Excellent value"/>
    <x v="0"/>
    <x v="0"/>
    <x v="0"/>
    <x v="2"/>
    <n v="1369.39"/>
    <x v="4"/>
    <s v="Northern Region"/>
    <s v="Medium"/>
    <s v="May"/>
    <s v="Q2"/>
    <s v="No"/>
    <n v="1"/>
    <n v="205.4085"/>
    <n v="1574.7985000000001"/>
  </r>
  <r>
    <n v="8235"/>
    <s v="R03726"/>
    <x v="188"/>
    <n v="44"/>
    <x v="1"/>
    <x v="3"/>
    <x v="0"/>
    <n v="5"/>
    <x v="0"/>
    <s v="Cash"/>
    <s v="Click &amp; Collect"/>
    <s v="No"/>
    <s v="Would definitely buy again"/>
    <x v="1"/>
    <x v="0"/>
    <x v="1"/>
    <x v="3"/>
    <n v="2479.5700000000002"/>
    <x v="0"/>
    <s v="Central Region"/>
    <s v="Medium"/>
    <s v="October"/>
    <s v="Q4"/>
    <s v="No"/>
    <n v="0"/>
    <n v="371.93549999999999"/>
    <n v="2851.5054999999998"/>
  </r>
  <r>
    <n v="8236"/>
    <s v="R01013"/>
    <x v="71"/>
    <n v="52"/>
    <x v="1"/>
    <x v="3"/>
    <x v="53"/>
    <n v="2"/>
    <x v="0"/>
    <s v="Debit Card"/>
    <s v="Home Delivery"/>
    <s v="Yes"/>
    <s v="Instructions unclear"/>
    <x v="0"/>
    <x v="2"/>
    <x v="0"/>
    <x v="4"/>
    <n v="22574.95"/>
    <x v="6"/>
    <s v="Central Region"/>
    <s v="High"/>
    <s v="December"/>
    <s v="Q4"/>
    <s v="Yes"/>
    <n v="0"/>
    <n v="3386.2424999999998"/>
    <n v="25961.192499999997"/>
  </r>
  <r>
    <n v="8238"/>
    <s v="R04896"/>
    <x v="539"/>
    <n v="58"/>
    <x v="1"/>
    <x v="4"/>
    <x v="18"/>
    <n v="1"/>
    <x v="0"/>
    <s v="Cash"/>
    <s v="Click &amp; Collect"/>
    <s v="No"/>
    <s v="Helpful staff"/>
    <x v="3"/>
    <x v="0"/>
    <x v="0"/>
    <x v="0"/>
    <n v="1712.08"/>
    <x v="7"/>
    <s v="Central Region"/>
    <s v="Medium"/>
    <s v="April"/>
    <s v="Q2"/>
    <s v="No"/>
    <n v="0"/>
    <n v="256.81199999999995"/>
    <n v="1968.8919999999998"/>
  </r>
  <r>
    <n v="8239"/>
    <s v="R07122"/>
    <x v="119"/>
    <n v="45"/>
    <x v="2"/>
    <x v="2"/>
    <x v="24"/>
    <n v="2"/>
    <x v="1"/>
    <s v="EFT"/>
    <s v="In Store"/>
    <s v="No"/>
    <s v="Average quality"/>
    <x v="0"/>
    <x v="2"/>
    <x v="0"/>
    <x v="4"/>
    <n v="44114.21"/>
    <x v="6"/>
    <s v="Northern Region"/>
    <s v="High"/>
    <s v="February"/>
    <s v="Q1"/>
    <s v="Yes"/>
    <n v="1"/>
    <n v="6617.1314999999995"/>
    <n v="50731.341499999995"/>
  </r>
  <r>
    <n v="8241"/>
    <s v="R04038"/>
    <x v="538"/>
    <m/>
    <x v="0"/>
    <x v="1"/>
    <x v="87"/>
    <n v="2"/>
    <x v="0"/>
    <s v="EFT"/>
    <s v="Home Delivery"/>
    <s v="No"/>
    <s v="Product was disappointing"/>
    <x v="0"/>
    <x v="1"/>
    <x v="1"/>
    <x v="6"/>
    <n v="828.82"/>
    <x v="5"/>
    <s v="Southern Region"/>
    <s v="Medium"/>
    <s v="July"/>
    <s v="Q3"/>
    <s v="No"/>
    <n v="0"/>
    <n v="124.32300000000001"/>
    <n v="953.14300000000003"/>
  </r>
  <r>
    <n v="8242"/>
    <s v="R00149"/>
    <x v="521"/>
    <n v="69"/>
    <x v="0"/>
    <x v="8"/>
    <x v="60"/>
    <n v="3"/>
    <x v="1"/>
    <s v="Debit Card"/>
    <s v="In Store"/>
    <s v="Yes"/>
    <s v="Highly recommend"/>
    <x v="2"/>
    <x v="0"/>
    <x v="0"/>
    <x v="5"/>
    <n v="5064"/>
    <x v="2"/>
    <s v="Eastern Region"/>
    <s v="High"/>
    <s v="July"/>
    <s v="Q3"/>
    <s v="Yes"/>
    <n v="1"/>
    <n v="759.6"/>
    <n v="5823.5999999999995"/>
  </r>
  <r>
    <n v="8243"/>
    <s v="R00286"/>
    <x v="651"/>
    <n v="55"/>
    <x v="0"/>
    <x v="3"/>
    <x v="72"/>
    <n v="4"/>
    <x v="0"/>
    <s v="Credit Card"/>
    <s v="Click &amp; Collect"/>
    <s v="Yes"/>
    <s v="Would definitely buy again"/>
    <x v="4"/>
    <x v="0"/>
    <x v="1"/>
    <x v="0"/>
    <n v="16291.52"/>
    <x v="5"/>
    <s v="Central Region"/>
    <s v="High"/>
    <s v="May"/>
    <s v="Q2"/>
    <s v="Yes"/>
    <n v="0"/>
    <n v="2443.7280000000001"/>
    <n v="18735.248"/>
  </r>
  <r>
    <n v="8244"/>
    <s v="R09797"/>
    <x v="690"/>
    <n v="80"/>
    <x v="1"/>
    <x v="8"/>
    <x v="32"/>
    <n v="4"/>
    <x v="1"/>
    <s v="Cash"/>
    <s v="Click &amp; Collect"/>
    <s v="No"/>
    <s v="Fits perfectly"/>
    <x v="4"/>
    <x v="0"/>
    <x v="1"/>
    <x v="5"/>
    <n v="3086.4"/>
    <x v="7"/>
    <s v="Eastern Region"/>
    <s v="Medium"/>
    <s v="December"/>
    <s v="Q4"/>
    <s v="No"/>
    <n v="1"/>
    <n v="462.96"/>
    <n v="3549.3599999999997"/>
  </r>
  <r>
    <n v="8245"/>
    <s v="R08540"/>
    <x v="126"/>
    <n v="52"/>
    <x v="2"/>
    <x v="7"/>
    <x v="4"/>
    <n v="2"/>
    <x v="1"/>
    <s v="Mobile Payment"/>
    <s v="In Store"/>
    <s v="No"/>
    <s v="Great customer service"/>
    <x v="0"/>
    <x v="0"/>
    <x v="0"/>
    <x v="4"/>
    <n v="1951.09"/>
    <x v="0"/>
    <s v="Western Region"/>
    <s v="Medium"/>
    <s v="September"/>
    <s v="Q3"/>
    <s v="No"/>
    <n v="1"/>
    <n v="292.6635"/>
    <n v="2243.7534999999998"/>
  </r>
  <r>
    <n v="8246"/>
    <s v="R06771"/>
    <x v="427"/>
    <n v="46"/>
    <x v="0"/>
    <x v="0"/>
    <x v="111"/>
    <n v="1"/>
    <x v="0"/>
    <s v="Debit Card"/>
    <s v="Click &amp; Collect"/>
    <s v="No"/>
    <s v="Excellent value"/>
    <x v="3"/>
    <x v="0"/>
    <x v="0"/>
    <x v="4"/>
    <n v="4507.63"/>
    <x v="2"/>
    <s v="Northern Region"/>
    <s v="Medium"/>
    <s v="March"/>
    <s v="Q1"/>
    <s v="No"/>
    <n v="0"/>
    <n v="676.14449999999999"/>
    <n v="5183.7744999999995"/>
  </r>
  <r>
    <n v="8249"/>
    <s v="R00237"/>
    <x v="422"/>
    <n v="42"/>
    <x v="2"/>
    <x v="7"/>
    <x v="50"/>
    <n v="1"/>
    <x v="1"/>
    <s v="Cash"/>
    <s v="Click &amp; Collect"/>
    <s v="No"/>
    <s v="Instructions unclear"/>
    <x v="3"/>
    <x v="2"/>
    <x v="0"/>
    <x v="3"/>
    <n v="929.55"/>
    <x v="0"/>
    <s v="Western Region"/>
    <s v="Medium"/>
    <s v="February"/>
    <s v="Q1"/>
    <s v="No"/>
    <n v="1"/>
    <n v="139.43249999999998"/>
    <n v="1068.9824999999998"/>
  </r>
  <r>
    <n v="8250"/>
    <s v="R09730"/>
    <x v="474"/>
    <n v="59"/>
    <x v="1"/>
    <x v="0"/>
    <x v="13"/>
    <n v="2"/>
    <x v="1"/>
    <s v="EFT"/>
    <s v="Home Delivery"/>
    <s v="Yes"/>
    <s v="Product exceeded expectations"/>
    <x v="0"/>
    <x v="0"/>
    <x v="0"/>
    <x v="0"/>
    <n v="3576.97"/>
    <x v="5"/>
    <s v="Northern Region"/>
    <s v="Medium"/>
    <s v="November"/>
    <s v="Q4"/>
    <s v="No"/>
    <n v="1"/>
    <n v="536.54549999999995"/>
    <n v="4113.5154999999995"/>
  </r>
  <r>
    <n v="8252"/>
    <s v="R08486"/>
    <x v="721"/>
    <n v="39"/>
    <x v="1"/>
    <x v="5"/>
    <x v="101"/>
    <n v="3"/>
    <x v="1"/>
    <s v="Debit Card"/>
    <s v="In Store"/>
    <s v="Yes"/>
    <s v="Easy online ordering"/>
    <x v="2"/>
    <x v="0"/>
    <x v="0"/>
    <x v="3"/>
    <n v="886.51"/>
    <x v="1"/>
    <s v="Western Region"/>
    <s v="Medium"/>
    <s v="September"/>
    <s v="Q3"/>
    <s v="No"/>
    <n v="1"/>
    <n v="132.97649999999999"/>
    <n v="1019.4864999999999"/>
  </r>
  <r>
    <n v="8253"/>
    <s v="R03084"/>
    <x v="251"/>
    <n v="80"/>
    <x v="0"/>
    <x v="0"/>
    <x v="104"/>
    <n v="4"/>
    <x v="0"/>
    <s v="Credit Card"/>
    <s v="In Store"/>
    <s v="No"/>
    <s v="Item missing accessories"/>
    <x v="4"/>
    <x v="1"/>
    <x v="0"/>
    <x v="5"/>
    <n v="274.49"/>
    <x v="1"/>
    <s v="Northern Region"/>
    <s v="Low"/>
    <s v="March"/>
    <s v="Q1"/>
    <s v="No"/>
    <n v="0"/>
    <n v="41.173499999999997"/>
    <n v="315.6635"/>
  </r>
  <r>
    <n v="8254"/>
    <s v="R00633"/>
    <x v="326"/>
    <n v="66"/>
    <x v="2"/>
    <x v="7"/>
    <x v="55"/>
    <n v="2"/>
    <x v="1"/>
    <s v="Debit Card"/>
    <s v="In Store"/>
    <s v="Yes"/>
    <s v="Product was disappointing"/>
    <x v="0"/>
    <x v="1"/>
    <x v="1"/>
    <x v="5"/>
    <n v="324.35000000000002"/>
    <x v="8"/>
    <s v="Western Region"/>
    <s v="Low"/>
    <s v="March"/>
    <s v="Q1"/>
    <s v="No"/>
    <n v="1"/>
    <n v="48.652500000000003"/>
    <n v="373.0025"/>
  </r>
  <r>
    <n v="8255"/>
    <s v="R06814"/>
    <x v="466"/>
    <n v="69"/>
    <x v="2"/>
    <x v="4"/>
    <x v="28"/>
    <n v="2"/>
    <x v="0"/>
    <s v="EFT"/>
    <s v="In Store"/>
    <s v="Yes"/>
    <s v="Worth the money"/>
    <x v="0"/>
    <x v="0"/>
    <x v="0"/>
    <x v="5"/>
    <n v="1011.68"/>
    <x v="0"/>
    <s v="Central Region"/>
    <s v="Medium"/>
    <s v="October"/>
    <s v="Q4"/>
    <s v="No"/>
    <n v="0"/>
    <n v="151.75199999999998"/>
    <n v="1163.4319999999998"/>
  </r>
  <r>
    <n v="8256"/>
    <s v="R02494"/>
    <x v="680"/>
    <n v="49"/>
    <x v="1"/>
    <x v="7"/>
    <x v="19"/>
    <n v="1"/>
    <x v="0"/>
    <s v="Credit Card"/>
    <s v="In Store"/>
    <s v="Yes"/>
    <s v="Very fast delivery"/>
    <x v="3"/>
    <x v="0"/>
    <x v="0"/>
    <x v="4"/>
    <n v="343.42"/>
    <x v="3"/>
    <s v="Western Region"/>
    <s v="Low"/>
    <s v="April"/>
    <s v="Q2"/>
    <s v="No"/>
    <n v="0"/>
    <n v="51.512999999999998"/>
    <n v="394.93299999999999"/>
  </r>
  <r>
    <n v="8257"/>
    <s v="R02666"/>
    <x v="433"/>
    <n v="47"/>
    <x v="1"/>
    <x v="6"/>
    <x v="105"/>
    <n v="5"/>
    <x v="0"/>
    <s v="Cash"/>
    <s v="Home Delivery"/>
    <s v="Yes"/>
    <s v="Product exceeded expectations"/>
    <x v="1"/>
    <x v="0"/>
    <x v="1"/>
    <x v="4"/>
    <n v="96.11"/>
    <x v="8"/>
    <s v="Gauteng Region"/>
    <s v="Low"/>
    <s v="July"/>
    <s v="Q3"/>
    <s v="No"/>
    <n v="0"/>
    <n v="14.416499999999999"/>
    <n v="110.52649999999998"/>
  </r>
  <r>
    <n v="8258"/>
    <s v="R08626"/>
    <x v="566"/>
    <n v="26"/>
    <x v="0"/>
    <x v="3"/>
    <x v="31"/>
    <n v="5"/>
    <x v="0"/>
    <s v="EFT"/>
    <s v="Click &amp; Collect"/>
    <s v="No"/>
    <s v="Great customer service"/>
    <x v="1"/>
    <x v="0"/>
    <x v="1"/>
    <x v="1"/>
    <n v="294.33"/>
    <x v="4"/>
    <s v="Central Region"/>
    <s v="Low"/>
    <s v="November"/>
    <s v="Q4"/>
    <s v="No"/>
    <n v="0"/>
    <n v="44.149499999999996"/>
    <n v="338.47949999999997"/>
  </r>
  <r>
    <n v="8259"/>
    <s v="R09189"/>
    <x v="252"/>
    <n v="73"/>
    <x v="1"/>
    <x v="1"/>
    <x v="4"/>
    <n v="4"/>
    <x v="0"/>
    <s v="Credit Card"/>
    <s v="Home Delivery"/>
    <s v="Yes"/>
    <s v="Great customer service"/>
    <x v="4"/>
    <x v="0"/>
    <x v="1"/>
    <x v="5"/>
    <n v="1951.09"/>
    <x v="0"/>
    <s v="Southern Region"/>
    <s v="Medium"/>
    <s v="February"/>
    <s v="Q1"/>
    <s v="No"/>
    <n v="0"/>
    <n v="292.6635"/>
    <n v="2243.7534999999998"/>
  </r>
  <r>
    <n v="8260"/>
    <s v="R08603"/>
    <x v="164"/>
    <n v="48"/>
    <x v="2"/>
    <x v="3"/>
    <x v="109"/>
    <n v="4"/>
    <x v="1"/>
    <s v="Credit Card"/>
    <s v="Home Delivery"/>
    <s v="Yes"/>
    <s v="Very comfortable"/>
    <x v="4"/>
    <x v="0"/>
    <x v="1"/>
    <x v="4"/>
    <n v="470.6"/>
    <x v="4"/>
    <s v="Central Region"/>
    <s v="Low"/>
    <s v="January"/>
    <s v="Q1"/>
    <s v="No"/>
    <n v="1"/>
    <n v="70.59"/>
    <n v="541.18999999999994"/>
  </r>
  <r>
    <n v="8261"/>
    <s v="R04212"/>
    <x v="239"/>
    <n v="40"/>
    <x v="1"/>
    <x v="5"/>
    <x v="21"/>
    <n v="5"/>
    <x v="1"/>
    <s v="Mobile Payment"/>
    <s v="Click &amp; Collect"/>
    <s v="Yes"/>
    <s v="Fantastic experience"/>
    <x v="1"/>
    <x v="0"/>
    <x v="1"/>
    <x v="3"/>
    <n v="369.57"/>
    <x v="0"/>
    <s v="Western Region"/>
    <s v="Low"/>
    <s v="June"/>
    <s v="Q2"/>
    <s v="No"/>
    <n v="1"/>
    <n v="55.435499999999998"/>
    <n v="425.00549999999998"/>
  </r>
  <r>
    <n v="8262"/>
    <s v="R03875"/>
    <x v="167"/>
    <n v="29"/>
    <x v="1"/>
    <x v="1"/>
    <x v="30"/>
    <n v="2"/>
    <x v="1"/>
    <s v="Credit Card"/>
    <s v="Home Delivery"/>
    <s v="No"/>
    <s v="Arrived damaged"/>
    <x v="0"/>
    <x v="1"/>
    <x v="1"/>
    <x v="1"/>
    <n v="2962.6"/>
    <x v="2"/>
    <s v="Southern Region"/>
    <s v="Medium"/>
    <s v="August"/>
    <s v="Q3"/>
    <s v="No"/>
    <n v="1"/>
    <n v="444.39"/>
    <n v="3406.99"/>
  </r>
  <r>
    <n v="8263"/>
    <s v="R02818"/>
    <x v="157"/>
    <n v="80"/>
    <x v="2"/>
    <x v="5"/>
    <x v="98"/>
    <n v="4"/>
    <x v="0"/>
    <s v="Credit Card"/>
    <s v="Click &amp; Collect"/>
    <s v="Yes"/>
    <s v="Very comfortable"/>
    <x v="4"/>
    <x v="0"/>
    <x v="1"/>
    <x v="5"/>
    <n v="40.11"/>
    <x v="3"/>
    <s v="Western Region"/>
    <s v="Low"/>
    <s v="August"/>
    <s v="Q3"/>
    <s v="No"/>
    <n v="0"/>
    <n v="6.0164999999999997"/>
    <n v="46.126499999999993"/>
  </r>
  <r>
    <n v="8264"/>
    <s v="R08397"/>
    <x v="70"/>
    <n v="46"/>
    <x v="1"/>
    <x v="0"/>
    <x v="75"/>
    <n v="5"/>
    <x v="1"/>
    <s v="Debit Card"/>
    <s v="Home Delivery"/>
    <s v="Yes"/>
    <s v="Would definitely buy again"/>
    <x v="1"/>
    <x v="0"/>
    <x v="1"/>
    <x v="4"/>
    <n v="4841.7700000000004"/>
    <x v="7"/>
    <s v="Northern Region"/>
    <s v="Medium"/>
    <s v="August"/>
    <s v="Q3"/>
    <s v="No"/>
    <n v="1"/>
    <n v="726.26550000000009"/>
    <n v="5568.0355"/>
  </r>
  <r>
    <n v="8265"/>
    <s v="R09964"/>
    <x v="481"/>
    <n v="55"/>
    <x v="1"/>
    <x v="3"/>
    <x v="34"/>
    <n v="2"/>
    <x v="0"/>
    <s v="Cash"/>
    <s v="Click &amp; Collect"/>
    <s v="Yes"/>
    <m/>
    <x v="0"/>
    <x v="3"/>
    <x v="2"/>
    <x v="0"/>
    <n v="14729.04"/>
    <x v="6"/>
    <s v="Central Region"/>
    <s v="High"/>
    <s v="October"/>
    <s v="Q4"/>
    <s v="Yes"/>
    <n v="0"/>
    <n v="2209.3560000000002"/>
    <n v="16938.396000000001"/>
  </r>
  <r>
    <n v="8266"/>
    <s v="R07427"/>
    <x v="24"/>
    <n v="72"/>
    <x v="1"/>
    <x v="0"/>
    <x v="3"/>
    <n v="5"/>
    <x v="1"/>
    <s v="Debit Card"/>
    <s v="Click &amp; Collect"/>
    <s v="Yes"/>
    <s v="Fits perfectly"/>
    <x v="1"/>
    <x v="0"/>
    <x v="1"/>
    <x v="5"/>
    <n v="84.23"/>
    <x v="3"/>
    <s v="Northern Region"/>
    <s v="Low"/>
    <s v="August"/>
    <s v="Q3"/>
    <s v="No"/>
    <n v="1"/>
    <n v="12.634500000000001"/>
    <n v="96.864499999999992"/>
  </r>
  <r>
    <n v="8267"/>
    <s v="R08738"/>
    <x v="362"/>
    <n v="36"/>
    <x v="0"/>
    <x v="4"/>
    <x v="79"/>
    <n v="2"/>
    <x v="0"/>
    <s v="Mobile Payment"/>
    <s v="Click &amp; Collect"/>
    <s v="No"/>
    <s v="Poor packaging"/>
    <x v="0"/>
    <x v="1"/>
    <x v="1"/>
    <x v="3"/>
    <n v="283.57"/>
    <x v="0"/>
    <s v="Central Region"/>
    <s v="Low"/>
    <s v="June"/>
    <s v="Q2"/>
    <s v="No"/>
    <n v="0"/>
    <n v="42.535499999999999"/>
    <n v="326.10549999999995"/>
  </r>
  <r>
    <n v="8268"/>
    <s v="R08606"/>
    <x v="553"/>
    <n v="53"/>
    <x v="1"/>
    <x v="8"/>
    <x v="108"/>
    <n v="3"/>
    <x v="0"/>
    <s v="Mobile Payment"/>
    <s v="Home Delivery"/>
    <s v="No"/>
    <s v="Fits perfectly"/>
    <x v="2"/>
    <x v="0"/>
    <x v="0"/>
    <x v="4"/>
    <n v="880.49"/>
    <x v="5"/>
    <s v="Eastern Region"/>
    <s v="Medium"/>
    <s v="November"/>
    <s v="Q4"/>
    <s v="No"/>
    <n v="0"/>
    <n v="132.0735"/>
    <n v="1012.5635"/>
  </r>
  <r>
    <n v="8269"/>
    <s v="R09943"/>
    <x v="372"/>
    <n v="34"/>
    <x v="0"/>
    <x v="8"/>
    <x v="81"/>
    <n v="1"/>
    <x v="0"/>
    <s v="Credit Card"/>
    <s v="Home Delivery"/>
    <s v="Yes"/>
    <s v="Great customer service"/>
    <x v="3"/>
    <x v="0"/>
    <x v="0"/>
    <x v="1"/>
    <n v="375.53"/>
    <x v="4"/>
    <s v="Eastern Region"/>
    <s v="Low"/>
    <s v="October"/>
    <s v="Q4"/>
    <s v="No"/>
    <n v="0"/>
    <n v="56.329499999999996"/>
    <n v="431.85949999999991"/>
  </r>
  <r>
    <n v="8270"/>
    <s v="R01736"/>
    <x v="654"/>
    <n v="45"/>
    <x v="2"/>
    <x v="1"/>
    <x v="4"/>
    <n v="2"/>
    <x v="1"/>
    <s v="Debit Card"/>
    <s v="In Store"/>
    <s v="Yes"/>
    <s v="Helpful staff"/>
    <x v="0"/>
    <x v="0"/>
    <x v="0"/>
    <x v="4"/>
    <n v="1951.09"/>
    <x v="0"/>
    <s v="Southern Region"/>
    <s v="Medium"/>
    <s v="March"/>
    <s v="Q1"/>
    <s v="No"/>
    <n v="1"/>
    <n v="292.6635"/>
    <n v="2243.7534999999998"/>
  </r>
  <r>
    <n v="8271"/>
    <s v="R07398"/>
    <x v="196"/>
    <n v="21"/>
    <x v="0"/>
    <x v="8"/>
    <x v="47"/>
    <n v="1"/>
    <x v="1"/>
    <s v="Mobile Payment"/>
    <s v="In Store"/>
    <s v="Yes"/>
    <s v="Very fast delivery"/>
    <x v="3"/>
    <x v="0"/>
    <x v="0"/>
    <x v="2"/>
    <n v="13123.97"/>
    <x v="6"/>
    <s v="Eastern Region"/>
    <s v="High"/>
    <s v="April"/>
    <s v="Q2"/>
    <s v="Yes"/>
    <n v="1"/>
    <n v="1968.5954999999999"/>
    <n v="15092.565499999999"/>
  </r>
  <r>
    <n v="8272"/>
    <s v="R04256"/>
    <x v="663"/>
    <n v="73"/>
    <x v="1"/>
    <x v="2"/>
    <x v="103"/>
    <n v="1"/>
    <x v="1"/>
    <s v="Credit Card"/>
    <s v="Click &amp; Collect"/>
    <s v="Yes"/>
    <s v="Poor packaging"/>
    <x v="3"/>
    <x v="1"/>
    <x v="1"/>
    <x v="5"/>
    <n v="103.4"/>
    <x v="3"/>
    <s v="Northern Region"/>
    <s v="Low"/>
    <s v="August"/>
    <s v="Q3"/>
    <s v="No"/>
    <n v="1"/>
    <n v="15.51"/>
    <n v="118.91"/>
  </r>
  <r>
    <n v="8273"/>
    <s v="R08417"/>
    <x v="578"/>
    <n v="72"/>
    <x v="1"/>
    <x v="5"/>
    <x v="25"/>
    <n v="4"/>
    <x v="0"/>
    <s v="Mobile Payment"/>
    <s v="Click &amp; Collect"/>
    <s v="Yes"/>
    <s v="Fits perfectly"/>
    <x v="4"/>
    <x v="0"/>
    <x v="1"/>
    <x v="5"/>
    <n v="4455.18"/>
    <x v="2"/>
    <s v="Western Region"/>
    <s v="Medium"/>
    <s v="January"/>
    <s v="Q1"/>
    <s v="No"/>
    <n v="0"/>
    <n v="668.27700000000004"/>
    <n v="5123.4570000000003"/>
  </r>
  <r>
    <n v="8274"/>
    <s v="R02476"/>
    <x v="487"/>
    <n v="20"/>
    <x v="0"/>
    <x v="5"/>
    <x v="81"/>
    <n v="5"/>
    <x v="1"/>
    <s v="Credit Card"/>
    <s v="Home Delivery"/>
    <s v="Yes"/>
    <s v="Average quality"/>
    <x v="1"/>
    <x v="2"/>
    <x v="0"/>
    <x v="2"/>
    <n v="375.53"/>
    <x v="4"/>
    <s v="Western Region"/>
    <s v="Low"/>
    <s v="July"/>
    <s v="Q3"/>
    <s v="No"/>
    <n v="1"/>
    <n v="56.329499999999996"/>
    <n v="431.85949999999991"/>
  </r>
  <r>
    <n v="8276"/>
    <s v="R03714"/>
    <x v="251"/>
    <n v="30"/>
    <x v="1"/>
    <x v="2"/>
    <x v="95"/>
    <n v="1"/>
    <x v="1"/>
    <s v="Credit Card"/>
    <s v="Home Delivery"/>
    <s v="No"/>
    <s v="Easy online ordering"/>
    <x v="3"/>
    <x v="0"/>
    <x v="0"/>
    <x v="1"/>
    <n v="105.11"/>
    <x v="1"/>
    <s v="Northern Region"/>
    <s v="Low"/>
    <s v="March"/>
    <s v="Q1"/>
    <s v="No"/>
    <n v="1"/>
    <n v="15.766499999999999"/>
    <n v="120.87649999999999"/>
  </r>
  <r>
    <n v="8277"/>
    <s v="R09119"/>
    <x v="505"/>
    <n v="56"/>
    <x v="2"/>
    <x v="0"/>
    <x v="117"/>
    <n v="4"/>
    <x v="1"/>
    <s v="Mobile Payment"/>
    <s v="Click &amp; Collect"/>
    <s v="No"/>
    <m/>
    <x v="4"/>
    <x v="3"/>
    <x v="2"/>
    <x v="0"/>
    <n v="6581.78"/>
    <x v="6"/>
    <s v="Northern Region"/>
    <s v="High"/>
    <s v="January"/>
    <s v="Q1"/>
    <s v="Yes"/>
    <n v="1"/>
    <n v="987.26699999999994"/>
    <n v="7569.0469999999996"/>
  </r>
  <r>
    <n v="8278"/>
    <s v="R01805"/>
    <x v="565"/>
    <n v="38"/>
    <x v="0"/>
    <x v="7"/>
    <x v="52"/>
    <n v="2"/>
    <x v="0"/>
    <s v="Credit Card"/>
    <s v="Click &amp; Collect"/>
    <s v="Yes"/>
    <s v="Excellent value"/>
    <x v="0"/>
    <x v="0"/>
    <x v="0"/>
    <x v="3"/>
    <n v="1094.3699999999999"/>
    <x v="8"/>
    <s v="Western Region"/>
    <s v="Medium"/>
    <s v="August"/>
    <s v="Q3"/>
    <s v="No"/>
    <n v="0"/>
    <n v="164.15549999999999"/>
    <n v="1258.5254999999997"/>
  </r>
  <r>
    <n v="8279"/>
    <s v="R00708"/>
    <x v="599"/>
    <n v="19"/>
    <x v="1"/>
    <x v="8"/>
    <x v="22"/>
    <n v="4"/>
    <x v="1"/>
    <s v="Credit Card"/>
    <s v="In Store"/>
    <s v="No"/>
    <s v="Helpful staff"/>
    <x v="4"/>
    <x v="0"/>
    <x v="1"/>
    <x v="2"/>
    <n v="1734"/>
    <x v="7"/>
    <s v="Eastern Region"/>
    <s v="Medium"/>
    <s v="December"/>
    <s v="Q4"/>
    <s v="No"/>
    <n v="1"/>
    <n v="260.09999999999997"/>
    <n v="1994.1"/>
  </r>
  <r>
    <n v="8280"/>
    <s v="R09333"/>
    <x v="590"/>
    <n v="80"/>
    <x v="1"/>
    <x v="6"/>
    <x v="122"/>
    <n v="5"/>
    <x v="1"/>
    <s v="Mobile Payment"/>
    <s v="In Store"/>
    <s v="No"/>
    <s v="Helpful staff"/>
    <x v="1"/>
    <x v="0"/>
    <x v="1"/>
    <x v="5"/>
    <n v="412.16"/>
    <x v="8"/>
    <s v="Gauteng Region"/>
    <s v="Low"/>
    <s v="September"/>
    <s v="Q3"/>
    <s v="No"/>
    <n v="1"/>
    <n v="61.823999999999998"/>
    <n v="473.98399999999998"/>
  </r>
  <r>
    <n v="8281"/>
    <s v="R05190"/>
    <x v="121"/>
    <n v="60"/>
    <x v="2"/>
    <x v="5"/>
    <x v="36"/>
    <n v="5"/>
    <x v="1"/>
    <s v="EFT"/>
    <s v="In Store"/>
    <s v="No"/>
    <s v="Very fast delivery"/>
    <x v="1"/>
    <x v="0"/>
    <x v="1"/>
    <x v="0"/>
    <n v="13056.99"/>
    <x v="6"/>
    <s v="Western Region"/>
    <s v="High"/>
    <s v="March"/>
    <s v="Q1"/>
    <s v="Yes"/>
    <n v="1"/>
    <n v="1958.5484999999999"/>
    <n v="15015.538499999999"/>
  </r>
  <r>
    <n v="8282"/>
    <s v="R05473"/>
    <x v="465"/>
    <n v="23"/>
    <x v="1"/>
    <x v="5"/>
    <x v="73"/>
    <n v="1"/>
    <x v="1"/>
    <s v="Credit Card"/>
    <s v="In Store"/>
    <s v="No"/>
    <s v="Looks premium"/>
    <x v="3"/>
    <x v="0"/>
    <x v="0"/>
    <x v="2"/>
    <n v="657.5"/>
    <x v="5"/>
    <s v="Western Region"/>
    <s v="Medium"/>
    <s v="August"/>
    <s v="Q3"/>
    <s v="No"/>
    <n v="1"/>
    <n v="98.625"/>
    <n v="756.12499999999989"/>
  </r>
  <r>
    <n v="8284"/>
    <s v="R07844"/>
    <x v="421"/>
    <n v="24"/>
    <x v="2"/>
    <x v="7"/>
    <x v="18"/>
    <n v="5"/>
    <x v="1"/>
    <s v="Debit Card"/>
    <s v="Home Delivery"/>
    <s v="Yes"/>
    <s v="Excellent value"/>
    <x v="1"/>
    <x v="0"/>
    <x v="1"/>
    <x v="2"/>
    <n v="1712.08"/>
    <x v="7"/>
    <s v="Western Region"/>
    <s v="Medium"/>
    <s v="March"/>
    <s v="Q1"/>
    <s v="No"/>
    <n v="1"/>
    <n v="256.81199999999995"/>
    <n v="1968.8919999999998"/>
  </r>
  <r>
    <n v="8286"/>
    <s v="R06765"/>
    <x v="115"/>
    <n v="77"/>
    <x v="2"/>
    <x v="8"/>
    <x v="52"/>
    <n v="2"/>
    <x v="1"/>
    <s v="Credit Card"/>
    <s v="Home Delivery"/>
    <s v="No"/>
    <s v="Worth the money"/>
    <x v="0"/>
    <x v="0"/>
    <x v="0"/>
    <x v="5"/>
    <n v="1094.3699999999999"/>
    <x v="8"/>
    <s v="Eastern Region"/>
    <s v="Medium"/>
    <s v="October"/>
    <s v="Q4"/>
    <s v="No"/>
    <n v="1"/>
    <n v="164.15549999999999"/>
    <n v="1258.5254999999997"/>
  </r>
  <r>
    <n v="8288"/>
    <s v="R01242"/>
    <x v="572"/>
    <m/>
    <x v="0"/>
    <x v="2"/>
    <x v="80"/>
    <n v="2"/>
    <x v="0"/>
    <s v="EFT"/>
    <s v="In Store"/>
    <s v="No"/>
    <m/>
    <x v="0"/>
    <x v="3"/>
    <x v="2"/>
    <x v="6"/>
    <n v="10347.709999999999"/>
    <x v="5"/>
    <s v="Northern Region"/>
    <s v="High"/>
    <s v="July"/>
    <s v="Q3"/>
    <s v="Yes"/>
    <n v="0"/>
    <n v="1552.1564999999998"/>
    <n v="11899.866499999998"/>
  </r>
  <r>
    <n v="8289"/>
    <s v="R08382"/>
    <x v="261"/>
    <n v="28"/>
    <x v="0"/>
    <x v="5"/>
    <x v="48"/>
    <n v="4"/>
    <x v="0"/>
    <s v="EFT"/>
    <s v="Home Delivery"/>
    <s v="No"/>
    <s v="Product exceeded expectations"/>
    <x v="4"/>
    <x v="0"/>
    <x v="1"/>
    <x v="1"/>
    <n v="192.77"/>
    <x v="1"/>
    <s v="Western Region"/>
    <s v="Low"/>
    <s v="April"/>
    <s v="Q2"/>
    <s v="No"/>
    <n v="0"/>
    <n v="28.915500000000002"/>
    <n v="221.68549999999999"/>
  </r>
  <r>
    <n v="8290"/>
    <s v="R02350"/>
    <x v="561"/>
    <m/>
    <x v="0"/>
    <x v="5"/>
    <x v="49"/>
    <n v="5"/>
    <x v="1"/>
    <s v="Cash"/>
    <s v="In Store"/>
    <s v="No"/>
    <s v="Customer support was excellent"/>
    <x v="1"/>
    <x v="0"/>
    <x v="1"/>
    <x v="6"/>
    <n v="134.01"/>
    <x v="3"/>
    <s v="Western Region"/>
    <s v="Low"/>
    <s v="March"/>
    <s v="Q1"/>
    <s v="No"/>
    <n v="1"/>
    <n v="20.101499999999998"/>
    <n v="154.11149999999998"/>
  </r>
  <r>
    <n v="8291"/>
    <s v="R06603"/>
    <x v="266"/>
    <n v="67"/>
    <x v="2"/>
    <x v="2"/>
    <x v="118"/>
    <n v="5"/>
    <x v="1"/>
    <s v="Mobile Payment"/>
    <s v="In Store"/>
    <s v="No"/>
    <s v="Instructions unclear"/>
    <x v="1"/>
    <x v="2"/>
    <x v="0"/>
    <x v="5"/>
    <n v="301.58"/>
    <x v="3"/>
    <s v="Northern Region"/>
    <s v="Low"/>
    <s v="December"/>
    <s v="Q4"/>
    <s v="No"/>
    <n v="1"/>
    <n v="45.236999999999995"/>
    <n v="346.81699999999995"/>
  </r>
  <r>
    <n v="8292"/>
    <s v="R06781"/>
    <x v="568"/>
    <n v="62"/>
    <x v="0"/>
    <x v="3"/>
    <x v="0"/>
    <n v="2"/>
    <x v="1"/>
    <s v="Cash"/>
    <s v="In Store"/>
    <s v="No"/>
    <s v="Customer support was excellent"/>
    <x v="0"/>
    <x v="0"/>
    <x v="0"/>
    <x v="0"/>
    <n v="2479.5700000000002"/>
    <x v="0"/>
    <s v="Central Region"/>
    <s v="Medium"/>
    <s v="July"/>
    <s v="Q3"/>
    <s v="No"/>
    <n v="1"/>
    <n v="371.93549999999999"/>
    <n v="2851.5054999999998"/>
  </r>
  <r>
    <n v="8293"/>
    <s v="R04359"/>
    <x v="54"/>
    <n v="37"/>
    <x v="0"/>
    <x v="2"/>
    <x v="98"/>
    <n v="5"/>
    <x v="0"/>
    <s v="Cash"/>
    <s v="In Store"/>
    <s v="No"/>
    <s v="Easy to assemble"/>
    <x v="1"/>
    <x v="0"/>
    <x v="1"/>
    <x v="3"/>
    <n v="40.11"/>
    <x v="3"/>
    <s v="Northern Region"/>
    <s v="Low"/>
    <s v="April"/>
    <s v="Q2"/>
    <s v="No"/>
    <n v="0"/>
    <n v="6.0164999999999997"/>
    <n v="46.126499999999993"/>
  </r>
  <r>
    <n v="8294"/>
    <s v="R01344"/>
    <x v="442"/>
    <m/>
    <x v="0"/>
    <x v="0"/>
    <x v="109"/>
    <n v="4"/>
    <x v="0"/>
    <s v="Cash"/>
    <s v="In Store"/>
    <s v="Yes"/>
    <s v="Helpful staff"/>
    <x v="4"/>
    <x v="0"/>
    <x v="1"/>
    <x v="6"/>
    <n v="470.6"/>
    <x v="4"/>
    <s v="Northern Region"/>
    <s v="Low"/>
    <s v="September"/>
    <s v="Q3"/>
    <s v="No"/>
    <n v="0"/>
    <n v="70.59"/>
    <n v="541.18999999999994"/>
  </r>
  <r>
    <n v="8296"/>
    <s v="R08815"/>
    <x v="250"/>
    <m/>
    <x v="2"/>
    <x v="5"/>
    <x v="63"/>
    <n v="2"/>
    <x v="0"/>
    <s v="Debit Card"/>
    <s v="In Store"/>
    <s v="Yes"/>
    <s v="Customer support was excellent"/>
    <x v="0"/>
    <x v="0"/>
    <x v="0"/>
    <x v="6"/>
    <n v="1604.87"/>
    <x v="0"/>
    <s v="Western Region"/>
    <s v="Medium"/>
    <s v="February"/>
    <s v="Q1"/>
    <s v="No"/>
    <n v="0"/>
    <n v="240.73049999999998"/>
    <n v="1845.6004999999998"/>
  </r>
  <r>
    <n v="8297"/>
    <s v="R09878"/>
    <x v="32"/>
    <n v="74"/>
    <x v="2"/>
    <x v="1"/>
    <x v="96"/>
    <n v="2"/>
    <x v="1"/>
    <s v="Cash"/>
    <s v="In Store"/>
    <s v="Yes"/>
    <s v="Item missing accessories"/>
    <x v="0"/>
    <x v="1"/>
    <x v="1"/>
    <x v="5"/>
    <n v="944.78"/>
    <x v="6"/>
    <s v="Southern Region"/>
    <s v="Medium"/>
    <s v="September"/>
    <s v="Q3"/>
    <s v="No"/>
    <n v="1"/>
    <n v="141.71699999999998"/>
    <n v="1086.4969999999998"/>
  </r>
  <r>
    <n v="8298"/>
    <s v="R06653"/>
    <x v="79"/>
    <n v="62"/>
    <x v="0"/>
    <x v="7"/>
    <x v="6"/>
    <n v="2"/>
    <x v="0"/>
    <s v="Credit Card"/>
    <s v="In Store"/>
    <s v="No"/>
    <s v="Product was disappointing"/>
    <x v="0"/>
    <x v="1"/>
    <x v="1"/>
    <x v="0"/>
    <n v="409.06"/>
    <x v="5"/>
    <s v="Western Region"/>
    <s v="Low"/>
    <s v="February"/>
    <s v="Q1"/>
    <s v="No"/>
    <n v="0"/>
    <n v="61.358999999999995"/>
    <n v="470.41899999999998"/>
  </r>
  <r>
    <n v="8299"/>
    <s v="R01101"/>
    <x v="366"/>
    <n v="51"/>
    <x v="2"/>
    <x v="0"/>
    <x v="48"/>
    <n v="5"/>
    <x v="1"/>
    <s v="EFT"/>
    <s v="In Store"/>
    <s v="No"/>
    <s v="Average quality"/>
    <x v="1"/>
    <x v="2"/>
    <x v="0"/>
    <x v="4"/>
    <n v="192.77"/>
    <x v="1"/>
    <s v="Northern Region"/>
    <s v="Low"/>
    <s v="September"/>
    <s v="Q3"/>
    <s v="No"/>
    <n v="1"/>
    <n v="28.915500000000002"/>
    <n v="221.68549999999999"/>
  </r>
  <r>
    <n v="8300"/>
    <s v="R07328"/>
    <x v="305"/>
    <n v="43"/>
    <x v="1"/>
    <x v="4"/>
    <x v="99"/>
    <n v="3"/>
    <x v="0"/>
    <s v="EFT"/>
    <s v="In Store"/>
    <s v="Yes"/>
    <s v="Item missing accessories"/>
    <x v="2"/>
    <x v="1"/>
    <x v="0"/>
    <x v="3"/>
    <n v="786.78"/>
    <x v="8"/>
    <s v="Central Region"/>
    <s v="Medium"/>
    <s v="April"/>
    <s v="Q2"/>
    <s v="No"/>
    <n v="0"/>
    <n v="118.017"/>
    <n v="904.79699999999991"/>
  </r>
  <r>
    <n v="8301"/>
    <s v="R07623"/>
    <x v="474"/>
    <n v="61"/>
    <x v="0"/>
    <x v="4"/>
    <x v="26"/>
    <n v="2"/>
    <x v="0"/>
    <s v="Mobile Payment"/>
    <s v="Home Delivery"/>
    <s v="No"/>
    <s v="Excellent value"/>
    <x v="0"/>
    <x v="0"/>
    <x v="0"/>
    <x v="0"/>
    <n v="27815.439999999999"/>
    <x v="6"/>
    <s v="Central Region"/>
    <s v="High"/>
    <s v="November"/>
    <s v="Q4"/>
    <s v="Yes"/>
    <n v="0"/>
    <n v="4172.3159999999998"/>
    <n v="31987.755999999998"/>
  </r>
  <r>
    <n v="8302"/>
    <s v="R00988"/>
    <x v="522"/>
    <n v="59"/>
    <x v="1"/>
    <x v="5"/>
    <x v="66"/>
    <n v="4"/>
    <x v="1"/>
    <s v="Debit Card"/>
    <s v="Click &amp; Collect"/>
    <s v="No"/>
    <s v="Looks premium"/>
    <x v="4"/>
    <x v="0"/>
    <x v="1"/>
    <x v="0"/>
    <n v="759.97"/>
    <x v="8"/>
    <s v="Western Region"/>
    <s v="Medium"/>
    <s v="March"/>
    <s v="Q1"/>
    <s v="No"/>
    <n v="1"/>
    <n v="113.99550000000001"/>
    <n v="873.96550000000002"/>
  </r>
  <r>
    <n v="8303"/>
    <s v="R02853"/>
    <x v="615"/>
    <n v="67"/>
    <x v="0"/>
    <x v="0"/>
    <x v="34"/>
    <n v="1"/>
    <x v="1"/>
    <s v="Debit Card"/>
    <s v="Home Delivery"/>
    <s v="Yes"/>
    <s v="Arrived damaged"/>
    <x v="3"/>
    <x v="1"/>
    <x v="1"/>
    <x v="5"/>
    <n v="14729.04"/>
    <x v="6"/>
    <s v="Northern Region"/>
    <s v="High"/>
    <s v="August"/>
    <s v="Q3"/>
    <s v="Yes"/>
    <n v="1"/>
    <n v="2209.3560000000002"/>
    <n v="16938.396000000001"/>
  </r>
  <r>
    <n v="8305"/>
    <s v="R01250"/>
    <x v="272"/>
    <n v="53"/>
    <x v="2"/>
    <x v="5"/>
    <x v="17"/>
    <n v="2"/>
    <x v="1"/>
    <s v="Credit Card"/>
    <s v="In Store"/>
    <s v="No"/>
    <s v="Worth the money"/>
    <x v="0"/>
    <x v="0"/>
    <x v="0"/>
    <x v="4"/>
    <n v="471.63"/>
    <x v="1"/>
    <s v="Western Region"/>
    <s v="Low"/>
    <s v="September"/>
    <s v="Q3"/>
    <s v="No"/>
    <n v="1"/>
    <n v="70.744500000000002"/>
    <n v="542.3744999999999"/>
  </r>
  <r>
    <n v="8306"/>
    <s v="R03180"/>
    <x v="307"/>
    <n v="27"/>
    <x v="2"/>
    <x v="8"/>
    <x v="59"/>
    <n v="2"/>
    <x v="0"/>
    <s v="EFT"/>
    <s v="Click &amp; Collect"/>
    <s v="Yes"/>
    <s v="Highly recommend"/>
    <x v="0"/>
    <x v="0"/>
    <x v="0"/>
    <x v="1"/>
    <n v="8798.49"/>
    <x v="4"/>
    <s v="Eastern Region"/>
    <s v="High"/>
    <s v="May"/>
    <s v="Q2"/>
    <s v="Yes"/>
    <n v="0"/>
    <n v="1319.7735"/>
    <n v="10118.263499999999"/>
  </r>
  <r>
    <n v="8307"/>
    <s v="R00483"/>
    <x v="296"/>
    <n v="27"/>
    <x v="1"/>
    <x v="7"/>
    <x v="90"/>
    <n v="2"/>
    <x v="1"/>
    <s v="Credit Card"/>
    <s v="In Store"/>
    <s v="No"/>
    <s v="Poor packaging"/>
    <x v="0"/>
    <x v="1"/>
    <x v="1"/>
    <x v="1"/>
    <n v="16523.5"/>
    <x v="6"/>
    <s v="Western Region"/>
    <s v="High"/>
    <s v="January"/>
    <s v="Q1"/>
    <s v="Yes"/>
    <n v="1"/>
    <n v="2478.5250000000001"/>
    <n v="19002.024999999998"/>
  </r>
  <r>
    <n v="8308"/>
    <s v="R03041"/>
    <x v="372"/>
    <n v="24"/>
    <x v="0"/>
    <x v="2"/>
    <x v="95"/>
    <n v="2"/>
    <x v="0"/>
    <s v="Credit Card"/>
    <s v="Home Delivery"/>
    <s v="Yes"/>
    <s v="Instructions unclear"/>
    <x v="0"/>
    <x v="2"/>
    <x v="0"/>
    <x v="2"/>
    <n v="105.11"/>
    <x v="1"/>
    <s v="Northern Region"/>
    <s v="Low"/>
    <s v="October"/>
    <s v="Q4"/>
    <s v="No"/>
    <n v="0"/>
    <n v="15.766499999999999"/>
    <n v="120.87649999999999"/>
  </r>
  <r>
    <n v="8311"/>
    <s v="R07001"/>
    <x v="149"/>
    <n v="51"/>
    <x v="0"/>
    <x v="7"/>
    <x v="87"/>
    <n v="1"/>
    <x v="0"/>
    <s v="Credit Card"/>
    <s v="Click &amp; Collect"/>
    <s v="No"/>
    <s v="Looks premium"/>
    <x v="3"/>
    <x v="0"/>
    <x v="0"/>
    <x v="4"/>
    <n v="828.82"/>
    <x v="5"/>
    <s v="Western Region"/>
    <s v="Medium"/>
    <s v="November"/>
    <s v="Q4"/>
    <s v="No"/>
    <n v="0"/>
    <n v="124.32300000000001"/>
    <n v="953.14300000000003"/>
  </r>
  <r>
    <n v="8312"/>
    <s v="R03274"/>
    <x v="669"/>
    <n v="38"/>
    <x v="1"/>
    <x v="7"/>
    <x v="35"/>
    <n v="4"/>
    <x v="0"/>
    <s v="Mobile Payment"/>
    <s v="Home Delivery"/>
    <s v="No"/>
    <s v="Product exceeded expectations"/>
    <x v="4"/>
    <x v="0"/>
    <x v="1"/>
    <x v="3"/>
    <n v="6710.27"/>
    <x v="5"/>
    <s v="Western Region"/>
    <s v="High"/>
    <s v="July"/>
    <s v="Q3"/>
    <s v="Yes"/>
    <n v="0"/>
    <n v="1006.5405000000001"/>
    <n v="7716.8104999999996"/>
  </r>
  <r>
    <n v="8313"/>
    <s v="R07228"/>
    <x v="486"/>
    <n v="71"/>
    <x v="1"/>
    <x v="1"/>
    <x v="117"/>
    <n v="4"/>
    <x v="1"/>
    <s v="EFT"/>
    <s v="Click &amp; Collect"/>
    <s v="No"/>
    <s v="Great customer service"/>
    <x v="4"/>
    <x v="0"/>
    <x v="1"/>
    <x v="5"/>
    <n v="6581.78"/>
    <x v="6"/>
    <s v="Southern Region"/>
    <s v="High"/>
    <s v="February"/>
    <s v="Q1"/>
    <s v="Yes"/>
    <n v="1"/>
    <n v="987.26699999999994"/>
    <n v="7569.0469999999996"/>
  </r>
  <r>
    <n v="8314"/>
    <s v="R03684"/>
    <x v="290"/>
    <n v="18"/>
    <x v="0"/>
    <x v="6"/>
    <x v="35"/>
    <n v="5"/>
    <x v="1"/>
    <s v="Credit Card"/>
    <s v="Home Delivery"/>
    <s v="Yes"/>
    <s v="Easy online ordering"/>
    <x v="1"/>
    <x v="0"/>
    <x v="1"/>
    <x v="2"/>
    <n v="6710.27"/>
    <x v="5"/>
    <s v="Gauteng Region"/>
    <s v="High"/>
    <s v="June"/>
    <s v="Q2"/>
    <s v="Yes"/>
    <n v="1"/>
    <n v="1006.5405000000001"/>
    <n v="7716.8104999999996"/>
  </r>
  <r>
    <n v="8315"/>
    <s v="R06675"/>
    <x v="8"/>
    <n v="62"/>
    <x v="0"/>
    <x v="7"/>
    <x v="68"/>
    <n v="5"/>
    <x v="1"/>
    <s v="EFT"/>
    <s v="Home Delivery"/>
    <s v="Yes"/>
    <s v="Fits perfectly"/>
    <x v="1"/>
    <x v="0"/>
    <x v="1"/>
    <x v="0"/>
    <n v="6698.54"/>
    <x v="6"/>
    <s v="Western Region"/>
    <s v="High"/>
    <s v="September"/>
    <s v="Q3"/>
    <s v="Yes"/>
    <n v="1"/>
    <n v="1004.7809999999999"/>
    <n v="7703.320999999999"/>
  </r>
  <r>
    <n v="8316"/>
    <s v="R06808"/>
    <x v="707"/>
    <n v="49"/>
    <x v="2"/>
    <x v="6"/>
    <x v="13"/>
    <n v="2"/>
    <x v="1"/>
    <s v="Debit Card"/>
    <s v="Home Delivery"/>
    <s v="Yes"/>
    <s v="Highly recommend"/>
    <x v="0"/>
    <x v="0"/>
    <x v="0"/>
    <x v="4"/>
    <n v="3576.97"/>
    <x v="5"/>
    <s v="Gauteng Region"/>
    <s v="Medium"/>
    <s v="May"/>
    <s v="Q2"/>
    <s v="No"/>
    <n v="1"/>
    <n v="536.54549999999995"/>
    <n v="4113.5154999999995"/>
  </r>
  <r>
    <n v="8317"/>
    <s v="R09884"/>
    <x v="612"/>
    <n v="29"/>
    <x v="2"/>
    <x v="6"/>
    <x v="31"/>
    <n v="3"/>
    <x v="0"/>
    <s v="Mobile Payment"/>
    <s v="Home Delivery"/>
    <s v="No"/>
    <s v="Helpful staff"/>
    <x v="2"/>
    <x v="0"/>
    <x v="0"/>
    <x v="1"/>
    <n v="294.33"/>
    <x v="4"/>
    <s v="Gauteng Region"/>
    <s v="Low"/>
    <s v="May"/>
    <s v="Q2"/>
    <s v="No"/>
    <n v="0"/>
    <n v="44.149499999999996"/>
    <n v="338.47949999999997"/>
  </r>
  <r>
    <n v="8319"/>
    <s v="R03226"/>
    <x v="703"/>
    <n v="28"/>
    <x v="1"/>
    <x v="7"/>
    <x v="100"/>
    <n v="5"/>
    <x v="0"/>
    <s v="Debit Card"/>
    <s v="Home Delivery"/>
    <s v="Yes"/>
    <s v="Arrived damaged"/>
    <x v="1"/>
    <x v="1"/>
    <x v="0"/>
    <x v="1"/>
    <n v="5432.76"/>
    <x v="5"/>
    <s v="Western Region"/>
    <s v="High"/>
    <s v="August"/>
    <s v="Q3"/>
    <s v="Yes"/>
    <n v="0"/>
    <n v="814.91399999999999"/>
    <n v="6247.674"/>
  </r>
  <r>
    <n v="8320"/>
    <s v="R01073"/>
    <x v="359"/>
    <n v="70"/>
    <x v="1"/>
    <x v="7"/>
    <x v="51"/>
    <n v="5"/>
    <x v="0"/>
    <s v="Mobile Payment"/>
    <s v="Home Delivery"/>
    <s v="No"/>
    <s v="Arrived damaged"/>
    <x v="1"/>
    <x v="1"/>
    <x v="0"/>
    <x v="5"/>
    <n v="209.53"/>
    <x v="3"/>
    <s v="Western Region"/>
    <s v="Low"/>
    <s v="July"/>
    <s v="Q3"/>
    <s v="No"/>
    <n v="0"/>
    <n v="31.429499999999997"/>
    <n v="240.95949999999999"/>
  </r>
  <r>
    <n v="8321"/>
    <s v="R04816"/>
    <x v="315"/>
    <n v="37"/>
    <x v="0"/>
    <x v="3"/>
    <x v="32"/>
    <n v="5"/>
    <x v="0"/>
    <s v="EFT"/>
    <s v="Home Delivery"/>
    <s v="Yes"/>
    <s v="Product was disappointing"/>
    <x v="1"/>
    <x v="1"/>
    <x v="0"/>
    <x v="3"/>
    <n v="3086.4"/>
    <x v="7"/>
    <s v="Central Region"/>
    <s v="Medium"/>
    <s v="June"/>
    <s v="Q2"/>
    <s v="No"/>
    <n v="0"/>
    <n v="462.96"/>
    <n v="3549.3599999999997"/>
  </r>
  <r>
    <n v="8322"/>
    <s v="R08589"/>
    <x v="575"/>
    <n v="37"/>
    <x v="2"/>
    <x v="5"/>
    <x v="43"/>
    <n v="2"/>
    <x v="0"/>
    <s v="Credit Card"/>
    <s v="In Store"/>
    <s v="No"/>
    <s v="Packaging could improve"/>
    <x v="0"/>
    <x v="2"/>
    <x v="0"/>
    <x v="3"/>
    <n v="755.66"/>
    <x v="7"/>
    <s v="Western Region"/>
    <s v="Medium"/>
    <s v="April"/>
    <s v="Q2"/>
    <s v="No"/>
    <n v="0"/>
    <n v="113.34899999999999"/>
    <n v="869.0089999999999"/>
  </r>
  <r>
    <n v="8323"/>
    <s v="R05753"/>
    <x v="162"/>
    <m/>
    <x v="2"/>
    <x v="4"/>
    <x v="62"/>
    <n v="3"/>
    <x v="0"/>
    <s v="Mobile Payment"/>
    <s v="In Store"/>
    <s v="Yes"/>
    <s v="Customer support was excellent"/>
    <x v="2"/>
    <x v="0"/>
    <x v="0"/>
    <x v="6"/>
    <n v="2951.61"/>
    <x v="1"/>
    <s v="Central Region"/>
    <s v="Medium"/>
    <s v="April"/>
    <s v="Q2"/>
    <s v="No"/>
    <n v="0"/>
    <n v="442.74150000000003"/>
    <n v="3394.3514999999998"/>
  </r>
  <r>
    <n v="8324"/>
    <s v="R09287"/>
    <x v="712"/>
    <n v="30"/>
    <x v="1"/>
    <x v="8"/>
    <x v="83"/>
    <n v="1"/>
    <x v="0"/>
    <s v="Debit Card"/>
    <s v="In Store"/>
    <s v="Yes"/>
    <s v="Customer support was excellent"/>
    <x v="3"/>
    <x v="0"/>
    <x v="0"/>
    <x v="1"/>
    <n v="3521.64"/>
    <x v="5"/>
    <s v="Eastern Region"/>
    <s v="Medium"/>
    <s v="December"/>
    <s v="Q4"/>
    <s v="No"/>
    <n v="0"/>
    <n v="528.24599999999998"/>
    <n v="4049.8859999999995"/>
  </r>
  <r>
    <n v="8325"/>
    <s v="R04617"/>
    <x v="515"/>
    <n v="29"/>
    <x v="0"/>
    <x v="0"/>
    <x v="7"/>
    <n v="4"/>
    <x v="1"/>
    <s v="Mobile Payment"/>
    <s v="Home Delivery"/>
    <s v="No"/>
    <s v="Long waiting time"/>
    <x v="4"/>
    <x v="1"/>
    <x v="0"/>
    <x v="1"/>
    <n v="1370.56"/>
    <x v="6"/>
    <s v="Northern Region"/>
    <s v="Medium"/>
    <s v="October"/>
    <s v="Q4"/>
    <s v="No"/>
    <n v="1"/>
    <n v="205.58399999999997"/>
    <n v="1576.1439999999998"/>
  </r>
  <r>
    <n v="8326"/>
    <s v="R03098"/>
    <x v="170"/>
    <n v="70"/>
    <x v="1"/>
    <x v="5"/>
    <x v="9"/>
    <n v="3"/>
    <x v="0"/>
    <s v="Credit Card"/>
    <s v="Home Delivery"/>
    <s v="No"/>
    <s v="Poor packaging"/>
    <x v="2"/>
    <x v="1"/>
    <x v="0"/>
    <x v="5"/>
    <n v="43.23"/>
    <x v="3"/>
    <s v="Western Region"/>
    <s v="Low"/>
    <s v="August"/>
    <s v="Q3"/>
    <s v="No"/>
    <n v="0"/>
    <n v="6.4844999999999997"/>
    <n v="49.714499999999994"/>
  </r>
  <r>
    <n v="8327"/>
    <s v="R06870"/>
    <x v="431"/>
    <n v="42"/>
    <x v="2"/>
    <x v="6"/>
    <x v="43"/>
    <n v="4"/>
    <x v="1"/>
    <s v="Credit Card"/>
    <s v="Click &amp; Collect"/>
    <s v="Yes"/>
    <s v="Easy online ordering"/>
    <x v="4"/>
    <x v="0"/>
    <x v="1"/>
    <x v="3"/>
    <n v="755.66"/>
    <x v="7"/>
    <s v="Gauteng Region"/>
    <s v="Medium"/>
    <s v="April"/>
    <s v="Q2"/>
    <s v="No"/>
    <n v="1"/>
    <n v="113.34899999999999"/>
    <n v="869.0089999999999"/>
  </r>
  <r>
    <n v="8328"/>
    <s v="R01301"/>
    <x v="685"/>
    <m/>
    <x v="0"/>
    <x v="8"/>
    <x v="66"/>
    <n v="5"/>
    <x v="1"/>
    <s v="Debit Card"/>
    <s v="In Store"/>
    <s v="Yes"/>
    <s v="Highly recommend"/>
    <x v="1"/>
    <x v="0"/>
    <x v="1"/>
    <x v="6"/>
    <n v="759.97"/>
    <x v="8"/>
    <s v="Eastern Region"/>
    <s v="Medium"/>
    <s v="December"/>
    <s v="Q4"/>
    <s v="No"/>
    <n v="1"/>
    <n v="113.99550000000001"/>
    <n v="873.96550000000002"/>
  </r>
  <r>
    <n v="8329"/>
    <s v="R07286"/>
    <x v="395"/>
    <n v="28"/>
    <x v="1"/>
    <x v="4"/>
    <x v="52"/>
    <n v="1"/>
    <x v="0"/>
    <s v="EFT"/>
    <s v="Click &amp; Collect"/>
    <s v="Yes"/>
    <s v="Product was disappointing"/>
    <x v="3"/>
    <x v="1"/>
    <x v="1"/>
    <x v="1"/>
    <n v="1094.3699999999999"/>
    <x v="8"/>
    <s v="Central Region"/>
    <s v="Medium"/>
    <s v="May"/>
    <s v="Q2"/>
    <s v="No"/>
    <n v="0"/>
    <n v="164.15549999999999"/>
    <n v="1258.5254999999997"/>
  </r>
  <r>
    <n v="8330"/>
    <s v="R06285"/>
    <x v="588"/>
    <n v="19"/>
    <x v="2"/>
    <x v="3"/>
    <x v="45"/>
    <n v="1"/>
    <x v="1"/>
    <s v="Mobile Payment"/>
    <s v="Click &amp; Collect"/>
    <s v="No"/>
    <s v="Helpful staff"/>
    <x v="3"/>
    <x v="0"/>
    <x v="0"/>
    <x v="2"/>
    <n v="139.72999999999999"/>
    <x v="1"/>
    <s v="Central Region"/>
    <s v="Low"/>
    <s v="June"/>
    <s v="Q2"/>
    <s v="No"/>
    <n v="1"/>
    <n v="20.959499999999998"/>
    <n v="160.68949999999998"/>
  </r>
  <r>
    <n v="8331"/>
    <s v="R05496"/>
    <x v="246"/>
    <n v="22"/>
    <x v="0"/>
    <x v="3"/>
    <x v="115"/>
    <n v="3"/>
    <x v="0"/>
    <s v="Mobile Payment"/>
    <s v="Click &amp; Collect"/>
    <s v="Yes"/>
    <s v="Arrived damaged"/>
    <x v="2"/>
    <x v="1"/>
    <x v="0"/>
    <x v="2"/>
    <n v="1369.39"/>
    <x v="4"/>
    <s v="Central Region"/>
    <s v="Medium"/>
    <s v="June"/>
    <s v="Q2"/>
    <s v="No"/>
    <n v="0"/>
    <n v="205.4085"/>
    <n v="1574.7985000000001"/>
  </r>
  <r>
    <n v="8333"/>
    <s v="R01799"/>
    <x v="420"/>
    <n v="78"/>
    <x v="0"/>
    <x v="8"/>
    <x v="80"/>
    <n v="2"/>
    <x v="1"/>
    <s v="Credit Card"/>
    <s v="In Store"/>
    <s v="No"/>
    <s v="Average quality"/>
    <x v="0"/>
    <x v="2"/>
    <x v="0"/>
    <x v="5"/>
    <n v="10347.709999999999"/>
    <x v="5"/>
    <s v="Eastern Region"/>
    <s v="High"/>
    <s v="September"/>
    <s v="Q3"/>
    <s v="Yes"/>
    <n v="1"/>
    <n v="1552.1564999999998"/>
    <n v="11899.866499999998"/>
  </r>
  <r>
    <n v="8334"/>
    <s v="R05204"/>
    <x v="423"/>
    <n v="70"/>
    <x v="1"/>
    <x v="6"/>
    <x v="96"/>
    <n v="1"/>
    <x v="0"/>
    <s v="Debit Card"/>
    <s v="Click &amp; Collect"/>
    <s v="No"/>
    <s v="Very fast delivery"/>
    <x v="3"/>
    <x v="0"/>
    <x v="0"/>
    <x v="5"/>
    <n v="944.78"/>
    <x v="6"/>
    <s v="Gauteng Region"/>
    <s v="Medium"/>
    <s v="May"/>
    <s v="Q2"/>
    <s v="No"/>
    <n v="0"/>
    <n v="141.71699999999998"/>
    <n v="1086.4969999999998"/>
  </r>
  <r>
    <n v="8335"/>
    <s v="R08228"/>
    <x v="634"/>
    <n v="61"/>
    <x v="1"/>
    <x v="4"/>
    <x v="96"/>
    <n v="3"/>
    <x v="1"/>
    <s v="Credit Card"/>
    <s v="Click &amp; Collect"/>
    <s v="No"/>
    <s v="Product exceeded expectations"/>
    <x v="2"/>
    <x v="0"/>
    <x v="0"/>
    <x v="0"/>
    <n v="944.78"/>
    <x v="6"/>
    <s v="Central Region"/>
    <s v="Medium"/>
    <s v="June"/>
    <s v="Q2"/>
    <s v="No"/>
    <n v="1"/>
    <n v="141.71699999999998"/>
    <n v="1086.4969999999998"/>
  </r>
  <r>
    <n v="8336"/>
    <s v="R05048"/>
    <x v="78"/>
    <n v="64"/>
    <x v="1"/>
    <x v="6"/>
    <x v="113"/>
    <n v="2"/>
    <x v="1"/>
    <s v="Mobile Payment"/>
    <s v="Home Delivery"/>
    <s v="Yes"/>
    <s v="Worth the money"/>
    <x v="0"/>
    <x v="0"/>
    <x v="0"/>
    <x v="0"/>
    <n v="2572.02"/>
    <x v="7"/>
    <s v="Gauteng Region"/>
    <s v="Medium"/>
    <s v="June"/>
    <s v="Q2"/>
    <s v="No"/>
    <n v="1"/>
    <n v="385.803"/>
    <n v="2957.8229999999999"/>
  </r>
  <r>
    <n v="8337"/>
    <s v="R06442"/>
    <x v="45"/>
    <n v="22"/>
    <x v="0"/>
    <x v="0"/>
    <x v="19"/>
    <n v="4"/>
    <x v="1"/>
    <s v="Mobile Payment"/>
    <s v="Click &amp; Collect"/>
    <s v="No"/>
    <s v="Worth the money"/>
    <x v="4"/>
    <x v="0"/>
    <x v="1"/>
    <x v="2"/>
    <n v="343.42"/>
    <x v="3"/>
    <s v="Northern Region"/>
    <s v="Low"/>
    <s v="March"/>
    <s v="Q1"/>
    <s v="No"/>
    <n v="1"/>
    <n v="51.512999999999998"/>
    <n v="394.93299999999999"/>
  </r>
  <r>
    <n v="8338"/>
    <s v="R08106"/>
    <x v="99"/>
    <n v="23"/>
    <x v="2"/>
    <x v="5"/>
    <x v="59"/>
    <n v="2"/>
    <x v="0"/>
    <s v="Cash"/>
    <s v="In Store"/>
    <s v="No"/>
    <s v="Item missing accessories"/>
    <x v="0"/>
    <x v="1"/>
    <x v="1"/>
    <x v="2"/>
    <n v="8798.49"/>
    <x v="4"/>
    <s v="Western Region"/>
    <s v="High"/>
    <s v="September"/>
    <s v="Q3"/>
    <s v="Yes"/>
    <n v="0"/>
    <n v="1319.7735"/>
    <n v="10118.263499999999"/>
  </r>
  <r>
    <n v="8339"/>
    <s v="R02360"/>
    <x v="649"/>
    <n v="50"/>
    <x v="2"/>
    <x v="1"/>
    <x v="75"/>
    <n v="5"/>
    <x v="0"/>
    <s v="Cash"/>
    <s v="Click &amp; Collect"/>
    <s v="Yes"/>
    <s v="Arrived damaged"/>
    <x v="1"/>
    <x v="1"/>
    <x v="0"/>
    <x v="4"/>
    <n v="4841.7700000000004"/>
    <x v="7"/>
    <s v="Southern Region"/>
    <s v="Medium"/>
    <s v="December"/>
    <s v="Q4"/>
    <s v="No"/>
    <n v="0"/>
    <n v="726.26550000000009"/>
    <n v="5568.0355"/>
  </r>
  <r>
    <n v="8340"/>
    <s v="R09522"/>
    <x v="292"/>
    <n v="61"/>
    <x v="0"/>
    <x v="7"/>
    <x v="89"/>
    <n v="5"/>
    <x v="1"/>
    <s v="EFT"/>
    <s v="Click &amp; Collect"/>
    <s v="Yes"/>
    <s v="Poor packaging"/>
    <x v="1"/>
    <x v="1"/>
    <x v="0"/>
    <x v="0"/>
    <n v="574.49"/>
    <x v="4"/>
    <s v="Western Region"/>
    <s v="Medium"/>
    <s v="April"/>
    <s v="Q2"/>
    <s v="No"/>
    <n v="1"/>
    <n v="86.173500000000004"/>
    <n v="660.6635"/>
  </r>
  <r>
    <n v="8341"/>
    <s v="R03655"/>
    <x v="283"/>
    <m/>
    <x v="0"/>
    <x v="6"/>
    <x v="120"/>
    <n v="2"/>
    <x v="0"/>
    <s v="Credit Card"/>
    <s v="Home Delivery"/>
    <s v="No"/>
    <s v="Poor packaging"/>
    <x v="0"/>
    <x v="1"/>
    <x v="1"/>
    <x v="6"/>
    <n v="1233.45"/>
    <x v="1"/>
    <s v="Gauteng Region"/>
    <s v="Medium"/>
    <s v="February"/>
    <s v="Q1"/>
    <s v="No"/>
    <n v="0"/>
    <n v="185.01750000000001"/>
    <n v="1418.4675"/>
  </r>
  <r>
    <n v="8342"/>
    <s v="R07053"/>
    <x v="80"/>
    <n v="55"/>
    <x v="2"/>
    <x v="6"/>
    <x v="7"/>
    <n v="5"/>
    <x v="1"/>
    <s v="Mobile Payment"/>
    <s v="In Store"/>
    <s v="No"/>
    <s v="Excellent product"/>
    <x v="1"/>
    <x v="0"/>
    <x v="1"/>
    <x v="0"/>
    <n v="1370.56"/>
    <x v="6"/>
    <s v="Gauteng Region"/>
    <s v="Medium"/>
    <s v="February"/>
    <s v="Q1"/>
    <s v="No"/>
    <n v="1"/>
    <n v="205.58399999999997"/>
    <n v="1576.1439999999998"/>
  </r>
  <r>
    <n v="8343"/>
    <s v="R01287"/>
    <x v="108"/>
    <n v="37"/>
    <x v="2"/>
    <x v="0"/>
    <x v="31"/>
    <n v="3"/>
    <x v="0"/>
    <s v="Cash"/>
    <s v="Click &amp; Collect"/>
    <s v="Yes"/>
    <s v="Fantastic experience"/>
    <x v="2"/>
    <x v="0"/>
    <x v="0"/>
    <x v="3"/>
    <n v="294.33"/>
    <x v="4"/>
    <s v="Northern Region"/>
    <s v="Low"/>
    <s v="July"/>
    <s v="Q3"/>
    <s v="No"/>
    <n v="0"/>
    <n v="44.149499999999996"/>
    <n v="338.47949999999997"/>
  </r>
  <r>
    <n v="8344"/>
    <s v="R09268"/>
    <x v="405"/>
    <n v="26"/>
    <x v="1"/>
    <x v="4"/>
    <x v="61"/>
    <n v="1"/>
    <x v="0"/>
    <s v="EFT"/>
    <s v="Home Delivery"/>
    <s v="No"/>
    <s v="Highly recommend"/>
    <x v="3"/>
    <x v="0"/>
    <x v="0"/>
    <x v="1"/>
    <n v="768.34"/>
    <x v="7"/>
    <s v="Central Region"/>
    <s v="Medium"/>
    <s v="January"/>
    <s v="Q1"/>
    <s v="No"/>
    <n v="0"/>
    <n v="115.251"/>
    <n v="883.59100000000001"/>
  </r>
  <r>
    <n v="8345"/>
    <s v="R04446"/>
    <x v="81"/>
    <n v="20"/>
    <x v="2"/>
    <x v="0"/>
    <x v="34"/>
    <n v="5"/>
    <x v="1"/>
    <s v="EFT"/>
    <s v="Click &amp; Collect"/>
    <s v="No"/>
    <s v="Customer support was excellent"/>
    <x v="1"/>
    <x v="0"/>
    <x v="1"/>
    <x v="2"/>
    <n v="14729.04"/>
    <x v="6"/>
    <s v="Northern Region"/>
    <s v="High"/>
    <s v="December"/>
    <s v="Q4"/>
    <s v="Yes"/>
    <n v="1"/>
    <n v="2209.3560000000002"/>
    <n v="16938.396000000001"/>
  </r>
  <r>
    <n v="8346"/>
    <s v="R02138"/>
    <x v="641"/>
    <n v="34"/>
    <x v="1"/>
    <x v="0"/>
    <x v="99"/>
    <n v="4"/>
    <x v="1"/>
    <s v="EFT"/>
    <s v="In Store"/>
    <s v="Yes"/>
    <s v="Packaging could improve"/>
    <x v="4"/>
    <x v="2"/>
    <x v="0"/>
    <x v="1"/>
    <n v="786.78"/>
    <x v="8"/>
    <s v="Northern Region"/>
    <s v="Medium"/>
    <s v="June"/>
    <s v="Q2"/>
    <s v="No"/>
    <n v="1"/>
    <n v="118.017"/>
    <n v="904.79699999999991"/>
  </r>
  <r>
    <n v="8347"/>
    <s v="R06788"/>
    <x v="681"/>
    <n v="36"/>
    <x v="0"/>
    <x v="2"/>
    <x v="15"/>
    <n v="4"/>
    <x v="0"/>
    <s v="Credit Card"/>
    <s v="Home Delivery"/>
    <s v="No"/>
    <s v="Exactly as advertised"/>
    <x v="4"/>
    <x v="0"/>
    <x v="1"/>
    <x v="3"/>
    <n v="869.65"/>
    <x v="4"/>
    <s v="Northern Region"/>
    <s v="Medium"/>
    <s v="January"/>
    <s v="Q1"/>
    <s v="No"/>
    <n v="0"/>
    <n v="130.44749999999999"/>
    <n v="1000.0974999999999"/>
  </r>
  <r>
    <n v="8348"/>
    <s v="R09898"/>
    <x v="516"/>
    <n v="26"/>
    <x v="2"/>
    <x v="4"/>
    <x v="70"/>
    <n v="3"/>
    <x v="0"/>
    <s v="Debit Card"/>
    <s v="Click &amp; Collect"/>
    <s v="Yes"/>
    <s v="Excellent value"/>
    <x v="2"/>
    <x v="0"/>
    <x v="0"/>
    <x v="1"/>
    <n v="605.1"/>
    <x v="8"/>
    <s v="Central Region"/>
    <s v="Medium"/>
    <s v="May"/>
    <s v="Q2"/>
    <s v="No"/>
    <n v="0"/>
    <n v="90.765000000000001"/>
    <n v="695.86500000000001"/>
  </r>
  <r>
    <n v="8349"/>
    <s v="R08644"/>
    <x v="714"/>
    <n v="25"/>
    <x v="1"/>
    <x v="7"/>
    <x v="14"/>
    <n v="5"/>
    <x v="1"/>
    <s v="Mobile Payment"/>
    <s v="Click &amp; Collect"/>
    <s v="Yes"/>
    <s v="Fits perfectly"/>
    <x v="1"/>
    <x v="0"/>
    <x v="1"/>
    <x v="1"/>
    <n v="1440.59"/>
    <x v="1"/>
    <s v="Western Region"/>
    <s v="Medium"/>
    <s v="March"/>
    <s v="Q1"/>
    <s v="No"/>
    <n v="1"/>
    <n v="216.08849999999998"/>
    <n v="1656.6784999999998"/>
  </r>
  <r>
    <n v="8351"/>
    <s v="R06895"/>
    <x v="519"/>
    <n v="68"/>
    <x v="2"/>
    <x v="2"/>
    <x v="84"/>
    <n v="1"/>
    <x v="1"/>
    <s v="Mobile Payment"/>
    <s v="Home Delivery"/>
    <s v="No"/>
    <s v="Easy online ordering"/>
    <x v="3"/>
    <x v="0"/>
    <x v="0"/>
    <x v="5"/>
    <n v="27.35"/>
    <x v="3"/>
    <s v="Northern Region"/>
    <s v="Low"/>
    <s v="February"/>
    <s v="Q1"/>
    <s v="No"/>
    <n v="1"/>
    <n v="4.1025"/>
    <n v="31.452500000000001"/>
  </r>
  <r>
    <n v="8352"/>
    <s v="R08704"/>
    <x v="122"/>
    <n v="73"/>
    <x v="2"/>
    <x v="6"/>
    <x v="28"/>
    <n v="2"/>
    <x v="1"/>
    <s v="Cash"/>
    <s v="In Store"/>
    <s v="Yes"/>
    <s v="Great customer service"/>
    <x v="0"/>
    <x v="0"/>
    <x v="0"/>
    <x v="5"/>
    <n v="1011.68"/>
    <x v="0"/>
    <s v="Gauteng Region"/>
    <s v="Medium"/>
    <s v="June"/>
    <s v="Q2"/>
    <s v="No"/>
    <n v="1"/>
    <n v="151.75199999999998"/>
    <n v="1163.4319999999998"/>
  </r>
  <r>
    <n v="8353"/>
    <s v="R07152"/>
    <x v="396"/>
    <n v="46"/>
    <x v="0"/>
    <x v="3"/>
    <x v="34"/>
    <n v="2"/>
    <x v="1"/>
    <s v="Debit Card"/>
    <s v="In Store"/>
    <s v="No"/>
    <s v="Fantastic experience"/>
    <x v="0"/>
    <x v="0"/>
    <x v="0"/>
    <x v="4"/>
    <n v="14729.04"/>
    <x v="6"/>
    <s v="Central Region"/>
    <s v="High"/>
    <s v="September"/>
    <s v="Q3"/>
    <s v="Yes"/>
    <n v="1"/>
    <n v="2209.3560000000002"/>
    <n v="16938.396000000001"/>
  </r>
  <r>
    <n v="8354"/>
    <s v="R00964"/>
    <x v="567"/>
    <n v="35"/>
    <x v="2"/>
    <x v="0"/>
    <x v="54"/>
    <n v="3"/>
    <x v="1"/>
    <s v="Credit Card"/>
    <s v="In Store"/>
    <s v="Yes"/>
    <s v="Helpful staff"/>
    <x v="2"/>
    <x v="0"/>
    <x v="0"/>
    <x v="3"/>
    <n v="1940.64"/>
    <x v="4"/>
    <s v="Northern Region"/>
    <s v="Medium"/>
    <s v="April"/>
    <s v="Q2"/>
    <s v="No"/>
    <n v="1"/>
    <n v="291.096"/>
    <n v="2231.7359999999999"/>
  </r>
  <r>
    <n v="8355"/>
    <s v="R06013"/>
    <x v="160"/>
    <n v="56"/>
    <x v="0"/>
    <x v="8"/>
    <x v="54"/>
    <n v="4"/>
    <x v="0"/>
    <s v="Credit Card"/>
    <s v="Click &amp; Collect"/>
    <s v="Yes"/>
    <s v="Fits perfectly"/>
    <x v="4"/>
    <x v="0"/>
    <x v="1"/>
    <x v="0"/>
    <n v="1940.64"/>
    <x v="4"/>
    <s v="Eastern Region"/>
    <s v="Medium"/>
    <s v="July"/>
    <s v="Q3"/>
    <s v="No"/>
    <n v="0"/>
    <n v="291.096"/>
    <n v="2231.7359999999999"/>
  </r>
  <r>
    <n v="8356"/>
    <s v="R04883"/>
    <x v="330"/>
    <n v="63"/>
    <x v="1"/>
    <x v="6"/>
    <x v="101"/>
    <n v="5"/>
    <x v="1"/>
    <s v="Credit Card"/>
    <s v="Home Delivery"/>
    <s v="Yes"/>
    <s v="Item missing accessories"/>
    <x v="1"/>
    <x v="1"/>
    <x v="0"/>
    <x v="0"/>
    <n v="886.51"/>
    <x v="1"/>
    <s v="Gauteng Region"/>
    <s v="Medium"/>
    <s v="October"/>
    <s v="Q4"/>
    <s v="No"/>
    <n v="1"/>
    <n v="132.97649999999999"/>
    <n v="1019.4864999999999"/>
  </r>
  <r>
    <n v="8357"/>
    <s v="R00141"/>
    <x v="102"/>
    <n v="42"/>
    <x v="2"/>
    <x v="0"/>
    <x v="113"/>
    <n v="5"/>
    <x v="1"/>
    <s v="Debit Card"/>
    <s v="Home Delivery"/>
    <s v="No"/>
    <s v="Very fast delivery"/>
    <x v="1"/>
    <x v="0"/>
    <x v="1"/>
    <x v="3"/>
    <n v="2572.02"/>
    <x v="7"/>
    <s v="Northern Region"/>
    <s v="Medium"/>
    <s v="October"/>
    <s v="Q4"/>
    <s v="No"/>
    <n v="1"/>
    <n v="385.803"/>
    <n v="2957.8229999999999"/>
  </r>
  <r>
    <n v="8359"/>
    <s v="R06937"/>
    <x v="194"/>
    <n v="77"/>
    <x v="2"/>
    <x v="5"/>
    <x v="70"/>
    <n v="4"/>
    <x v="0"/>
    <s v="Credit Card"/>
    <s v="In Store"/>
    <s v="Yes"/>
    <s v="Average quality"/>
    <x v="4"/>
    <x v="2"/>
    <x v="0"/>
    <x v="5"/>
    <n v="605.1"/>
    <x v="8"/>
    <s v="Western Region"/>
    <s v="Medium"/>
    <s v="November"/>
    <s v="Q4"/>
    <s v="No"/>
    <n v="0"/>
    <n v="90.765000000000001"/>
    <n v="695.86500000000001"/>
  </r>
  <r>
    <n v="8360"/>
    <s v="R06543"/>
    <x v="711"/>
    <n v="65"/>
    <x v="2"/>
    <x v="6"/>
    <x v="95"/>
    <n v="5"/>
    <x v="0"/>
    <s v="Debit Card"/>
    <s v="Click &amp; Collect"/>
    <s v="No"/>
    <s v="Highly recommend"/>
    <x v="1"/>
    <x v="0"/>
    <x v="1"/>
    <x v="5"/>
    <n v="105.11"/>
    <x v="1"/>
    <s v="Gauteng Region"/>
    <s v="Low"/>
    <s v="April"/>
    <s v="Q2"/>
    <s v="No"/>
    <n v="0"/>
    <n v="15.766499999999999"/>
    <n v="120.87649999999999"/>
  </r>
  <r>
    <n v="8361"/>
    <s v="R05244"/>
    <x v="310"/>
    <n v="44"/>
    <x v="0"/>
    <x v="3"/>
    <x v="64"/>
    <n v="5"/>
    <x v="1"/>
    <s v="EFT"/>
    <s v="Click &amp; Collect"/>
    <s v="No"/>
    <s v="Delivery delayed"/>
    <x v="1"/>
    <x v="1"/>
    <x v="0"/>
    <x v="3"/>
    <n v="119.63"/>
    <x v="3"/>
    <s v="Central Region"/>
    <s v="Low"/>
    <s v="June"/>
    <s v="Q2"/>
    <s v="No"/>
    <n v="1"/>
    <n v="17.944499999999998"/>
    <n v="137.57449999999997"/>
  </r>
  <r>
    <n v="8362"/>
    <s v="R04432"/>
    <x v="600"/>
    <n v="73"/>
    <x v="0"/>
    <x v="8"/>
    <x v="3"/>
    <n v="2"/>
    <x v="1"/>
    <s v="EFT"/>
    <s v="Home Delivery"/>
    <s v="Yes"/>
    <s v="Excellent product"/>
    <x v="0"/>
    <x v="0"/>
    <x v="0"/>
    <x v="5"/>
    <n v="84.23"/>
    <x v="3"/>
    <s v="Eastern Region"/>
    <s v="Low"/>
    <s v="February"/>
    <s v="Q1"/>
    <s v="No"/>
    <n v="1"/>
    <n v="12.634500000000001"/>
    <n v="96.864499999999992"/>
  </r>
  <r>
    <n v="8363"/>
    <s v="R00407"/>
    <x v="461"/>
    <n v="22"/>
    <x v="0"/>
    <x v="8"/>
    <x v="0"/>
    <n v="5"/>
    <x v="0"/>
    <s v="Credit Card"/>
    <s v="Home Delivery"/>
    <s v="No"/>
    <s v="Helpful staff"/>
    <x v="1"/>
    <x v="0"/>
    <x v="1"/>
    <x v="2"/>
    <n v="2479.5700000000002"/>
    <x v="0"/>
    <s v="Eastern Region"/>
    <s v="Medium"/>
    <s v="June"/>
    <s v="Q2"/>
    <s v="No"/>
    <n v="0"/>
    <n v="371.93549999999999"/>
    <n v="2851.5054999999998"/>
  </r>
  <r>
    <n v="8364"/>
    <s v="R08213"/>
    <x v="634"/>
    <n v="34"/>
    <x v="0"/>
    <x v="5"/>
    <x v="68"/>
    <n v="5"/>
    <x v="1"/>
    <s v="Debit Card"/>
    <s v="Home Delivery"/>
    <s v="No"/>
    <s v="Fits perfectly"/>
    <x v="1"/>
    <x v="0"/>
    <x v="1"/>
    <x v="1"/>
    <n v="6698.54"/>
    <x v="6"/>
    <s v="Western Region"/>
    <s v="High"/>
    <s v="June"/>
    <s v="Q2"/>
    <s v="Yes"/>
    <n v="1"/>
    <n v="1004.7809999999999"/>
    <n v="7703.320999999999"/>
  </r>
  <r>
    <n v="8365"/>
    <s v="R08505"/>
    <x v="242"/>
    <n v="70"/>
    <x v="0"/>
    <x v="1"/>
    <x v="8"/>
    <n v="5"/>
    <x v="1"/>
    <s v="Debit Card"/>
    <s v="Home Delivery"/>
    <s v="Yes"/>
    <s v="Great customer service"/>
    <x v="1"/>
    <x v="0"/>
    <x v="1"/>
    <x v="5"/>
    <n v="5390.8"/>
    <x v="6"/>
    <s v="Southern Region"/>
    <s v="High"/>
    <s v="October"/>
    <s v="Q4"/>
    <s v="Yes"/>
    <n v="1"/>
    <n v="808.62"/>
    <n v="6199.42"/>
  </r>
  <r>
    <n v="8366"/>
    <s v="R08763"/>
    <x v="522"/>
    <n v="43"/>
    <x v="2"/>
    <x v="7"/>
    <x v="59"/>
    <n v="5"/>
    <x v="0"/>
    <s v="Debit Card"/>
    <s v="Click &amp; Collect"/>
    <s v="Yes"/>
    <s v="Would definitely buy again"/>
    <x v="1"/>
    <x v="0"/>
    <x v="1"/>
    <x v="3"/>
    <n v="8798.49"/>
    <x v="4"/>
    <s v="Western Region"/>
    <s v="High"/>
    <s v="March"/>
    <s v="Q1"/>
    <s v="Yes"/>
    <n v="0"/>
    <n v="1319.7735"/>
    <n v="10118.263499999999"/>
  </r>
  <r>
    <n v="8367"/>
    <s v="R08235"/>
    <x v="297"/>
    <n v="38"/>
    <x v="1"/>
    <x v="2"/>
    <x v="110"/>
    <n v="2"/>
    <x v="1"/>
    <s v="Credit Card"/>
    <s v="In Store"/>
    <s v="No"/>
    <s v="Very comfortable"/>
    <x v="0"/>
    <x v="0"/>
    <x v="0"/>
    <x v="3"/>
    <n v="2216.12"/>
    <x v="1"/>
    <s v="Northern Region"/>
    <s v="Medium"/>
    <s v="November"/>
    <s v="Q4"/>
    <s v="No"/>
    <n v="1"/>
    <n v="332.41799999999995"/>
    <n v="2548.5379999999996"/>
  </r>
  <r>
    <n v="8368"/>
    <s v="R04400"/>
    <x v="145"/>
    <n v="66"/>
    <x v="1"/>
    <x v="4"/>
    <x v="9"/>
    <n v="1"/>
    <x v="0"/>
    <s v="Credit Card"/>
    <s v="Click &amp; Collect"/>
    <s v="Yes"/>
    <s v="Easy to assemble"/>
    <x v="3"/>
    <x v="0"/>
    <x v="0"/>
    <x v="5"/>
    <n v="43.23"/>
    <x v="3"/>
    <s v="Central Region"/>
    <s v="Low"/>
    <s v="May"/>
    <s v="Q2"/>
    <s v="No"/>
    <n v="0"/>
    <n v="6.4844999999999997"/>
    <n v="49.714499999999994"/>
  </r>
  <r>
    <n v="8369"/>
    <s v="R05253"/>
    <x v="204"/>
    <n v="77"/>
    <x v="2"/>
    <x v="5"/>
    <x v="60"/>
    <n v="3"/>
    <x v="1"/>
    <s v="EFT"/>
    <s v="In Store"/>
    <s v="Yes"/>
    <s v="Long waiting time"/>
    <x v="2"/>
    <x v="1"/>
    <x v="0"/>
    <x v="5"/>
    <n v="5064"/>
    <x v="2"/>
    <s v="Western Region"/>
    <s v="High"/>
    <s v="January"/>
    <s v="Q1"/>
    <s v="Yes"/>
    <n v="1"/>
    <n v="759.6"/>
    <n v="5823.5999999999995"/>
  </r>
  <r>
    <n v="8370"/>
    <s v="R00012"/>
    <x v="245"/>
    <n v="61"/>
    <x v="0"/>
    <x v="5"/>
    <x v="1"/>
    <n v="5"/>
    <x v="0"/>
    <s v="Debit Card"/>
    <s v="Home Delivery"/>
    <s v="No"/>
    <s v="Item missing accessories"/>
    <x v="1"/>
    <x v="1"/>
    <x v="0"/>
    <x v="0"/>
    <n v="444.38"/>
    <x v="1"/>
    <s v="Western Region"/>
    <s v="Low"/>
    <s v="January"/>
    <s v="Q1"/>
    <s v="No"/>
    <n v="0"/>
    <n v="66.656999999999996"/>
    <n v="511.03699999999998"/>
  </r>
  <r>
    <n v="8371"/>
    <s v="R04761"/>
    <x v="578"/>
    <n v="18"/>
    <x v="0"/>
    <x v="8"/>
    <x v="18"/>
    <n v="5"/>
    <x v="1"/>
    <s v="Cash"/>
    <s v="In Store"/>
    <s v="Yes"/>
    <s v="Exactly as advertised"/>
    <x v="1"/>
    <x v="0"/>
    <x v="1"/>
    <x v="2"/>
    <n v="1712.08"/>
    <x v="7"/>
    <s v="Eastern Region"/>
    <s v="Medium"/>
    <s v="January"/>
    <s v="Q1"/>
    <s v="No"/>
    <n v="1"/>
    <n v="256.81199999999995"/>
    <n v="1968.8919999999998"/>
  </r>
  <r>
    <n v="8372"/>
    <s v="R01178"/>
    <x v="669"/>
    <n v="77"/>
    <x v="0"/>
    <x v="1"/>
    <x v="49"/>
    <n v="4"/>
    <x v="0"/>
    <s v="Cash"/>
    <s v="In Store"/>
    <s v="No"/>
    <s v="Helpful staff"/>
    <x v="4"/>
    <x v="0"/>
    <x v="1"/>
    <x v="5"/>
    <n v="134.01"/>
    <x v="3"/>
    <s v="Southern Region"/>
    <s v="Low"/>
    <s v="July"/>
    <s v="Q3"/>
    <s v="No"/>
    <n v="0"/>
    <n v="20.101499999999998"/>
    <n v="154.11149999999998"/>
  </r>
  <r>
    <n v="8373"/>
    <s v="R02864"/>
    <x v="404"/>
    <n v="67"/>
    <x v="0"/>
    <x v="0"/>
    <x v="85"/>
    <n v="5"/>
    <x v="0"/>
    <s v="EFT"/>
    <s v="Home Delivery"/>
    <s v="Yes"/>
    <s v="Very fast delivery"/>
    <x v="1"/>
    <x v="0"/>
    <x v="1"/>
    <x v="5"/>
    <n v="812.2"/>
    <x v="2"/>
    <s v="Northern Region"/>
    <s v="Medium"/>
    <s v="August"/>
    <s v="Q3"/>
    <s v="No"/>
    <n v="0"/>
    <n v="121.83"/>
    <n v="934.03"/>
  </r>
  <r>
    <n v="8374"/>
    <s v="R06472"/>
    <x v="227"/>
    <n v="64"/>
    <x v="1"/>
    <x v="2"/>
    <x v="47"/>
    <n v="2"/>
    <x v="0"/>
    <s v="Debit Card"/>
    <s v="Click &amp; Collect"/>
    <s v="No"/>
    <s v="Helpful staff"/>
    <x v="0"/>
    <x v="0"/>
    <x v="0"/>
    <x v="0"/>
    <n v="13123.97"/>
    <x v="6"/>
    <s v="Northern Region"/>
    <s v="High"/>
    <s v="June"/>
    <s v="Q2"/>
    <s v="Yes"/>
    <n v="0"/>
    <n v="1968.5954999999999"/>
    <n v="15092.565499999999"/>
  </r>
  <r>
    <n v="8375"/>
    <s v="R06229"/>
    <x v="385"/>
    <m/>
    <x v="0"/>
    <x v="7"/>
    <x v="43"/>
    <n v="3"/>
    <x v="0"/>
    <s v="Mobile Payment"/>
    <s v="Click &amp; Collect"/>
    <s v="Yes"/>
    <s v="Excellent value"/>
    <x v="2"/>
    <x v="0"/>
    <x v="0"/>
    <x v="6"/>
    <n v="755.66"/>
    <x v="7"/>
    <s v="Western Region"/>
    <s v="Medium"/>
    <s v="March"/>
    <s v="Q1"/>
    <s v="No"/>
    <n v="0"/>
    <n v="113.34899999999999"/>
    <n v="869.0089999999999"/>
  </r>
  <r>
    <n v="8376"/>
    <s v="R02990"/>
    <x v="616"/>
    <n v="72"/>
    <x v="1"/>
    <x v="1"/>
    <x v="47"/>
    <n v="5"/>
    <x v="1"/>
    <s v="Credit Card"/>
    <s v="In Store"/>
    <s v="No"/>
    <s v="Easy to assemble"/>
    <x v="1"/>
    <x v="0"/>
    <x v="1"/>
    <x v="5"/>
    <n v="13123.97"/>
    <x v="6"/>
    <s v="Southern Region"/>
    <s v="High"/>
    <s v="March"/>
    <s v="Q1"/>
    <s v="Yes"/>
    <n v="1"/>
    <n v="1968.5954999999999"/>
    <n v="15092.565499999999"/>
  </r>
  <r>
    <n v="8377"/>
    <s v="R07118"/>
    <x v="519"/>
    <n v="19"/>
    <x v="0"/>
    <x v="2"/>
    <x v="0"/>
    <n v="2"/>
    <x v="1"/>
    <s v="Mobile Payment"/>
    <s v="Click &amp; Collect"/>
    <s v="Yes"/>
    <s v="Very comfortable"/>
    <x v="0"/>
    <x v="0"/>
    <x v="0"/>
    <x v="2"/>
    <n v="2479.5700000000002"/>
    <x v="0"/>
    <s v="Northern Region"/>
    <s v="Medium"/>
    <s v="February"/>
    <s v="Q1"/>
    <s v="No"/>
    <n v="1"/>
    <n v="371.93549999999999"/>
    <n v="2851.5054999999998"/>
  </r>
  <r>
    <n v="8380"/>
    <s v="R01441"/>
    <x v="432"/>
    <n v="40"/>
    <x v="2"/>
    <x v="8"/>
    <x v="123"/>
    <n v="4"/>
    <x v="0"/>
    <s v="Debit Card"/>
    <s v="Click &amp; Collect"/>
    <s v="Yes"/>
    <m/>
    <x v="4"/>
    <x v="3"/>
    <x v="2"/>
    <x v="3"/>
    <n v="2977.47"/>
    <x v="7"/>
    <s v="Eastern Region"/>
    <s v="Medium"/>
    <s v="October"/>
    <s v="Q4"/>
    <s v="No"/>
    <n v="0"/>
    <n v="446.62049999999994"/>
    <n v="3424.0904999999993"/>
  </r>
  <r>
    <n v="8381"/>
    <s v="R09893"/>
    <x v="605"/>
    <n v="22"/>
    <x v="1"/>
    <x v="6"/>
    <x v="122"/>
    <n v="3"/>
    <x v="1"/>
    <s v="EFT"/>
    <s v="Home Delivery"/>
    <s v="Yes"/>
    <m/>
    <x v="2"/>
    <x v="3"/>
    <x v="2"/>
    <x v="2"/>
    <n v="412.16"/>
    <x v="8"/>
    <s v="Gauteng Region"/>
    <s v="Low"/>
    <s v="May"/>
    <s v="Q2"/>
    <s v="No"/>
    <n v="1"/>
    <n v="61.823999999999998"/>
    <n v="473.98399999999998"/>
  </r>
  <r>
    <n v="8382"/>
    <s v="R02876"/>
    <x v="675"/>
    <n v="39"/>
    <x v="1"/>
    <x v="4"/>
    <x v="62"/>
    <n v="1"/>
    <x v="1"/>
    <s v="Debit Card"/>
    <s v="Click &amp; Collect"/>
    <s v="No"/>
    <s v="Excellent value"/>
    <x v="3"/>
    <x v="0"/>
    <x v="0"/>
    <x v="3"/>
    <n v="2951.61"/>
    <x v="1"/>
    <s v="Central Region"/>
    <s v="Medium"/>
    <s v="June"/>
    <s v="Q2"/>
    <s v="No"/>
    <n v="1"/>
    <n v="442.74150000000003"/>
    <n v="3394.3514999999998"/>
  </r>
  <r>
    <n v="8384"/>
    <s v="R09615"/>
    <x v="243"/>
    <n v="28"/>
    <x v="0"/>
    <x v="7"/>
    <x v="41"/>
    <n v="1"/>
    <x v="1"/>
    <s v="EFT"/>
    <s v="Home Delivery"/>
    <s v="Yes"/>
    <s v="Very comfortable"/>
    <x v="3"/>
    <x v="0"/>
    <x v="0"/>
    <x v="1"/>
    <n v="13261"/>
    <x v="6"/>
    <s v="Western Region"/>
    <s v="High"/>
    <s v="November"/>
    <s v="Q4"/>
    <s v="Yes"/>
    <n v="1"/>
    <n v="1989.1499999999999"/>
    <n v="15250.15"/>
  </r>
  <r>
    <n v="8385"/>
    <s v="R07233"/>
    <x v="357"/>
    <n v="41"/>
    <x v="0"/>
    <x v="5"/>
    <x v="121"/>
    <n v="2"/>
    <x v="1"/>
    <s v="Debit Card"/>
    <s v="In Store"/>
    <s v="Yes"/>
    <s v="Would definitely buy again"/>
    <x v="0"/>
    <x v="0"/>
    <x v="0"/>
    <x v="3"/>
    <n v="85.25"/>
    <x v="1"/>
    <s v="Western Region"/>
    <s v="Low"/>
    <s v="July"/>
    <s v="Q3"/>
    <s v="No"/>
    <n v="1"/>
    <n v="12.7875"/>
    <n v="98.037499999999994"/>
  </r>
  <r>
    <n v="8386"/>
    <s v="R03727"/>
    <x v="14"/>
    <n v="76"/>
    <x v="2"/>
    <x v="5"/>
    <x v="81"/>
    <n v="2"/>
    <x v="1"/>
    <s v="EFT"/>
    <s v="In Store"/>
    <s v="Yes"/>
    <s v="Easy online ordering"/>
    <x v="0"/>
    <x v="0"/>
    <x v="0"/>
    <x v="5"/>
    <n v="375.53"/>
    <x v="4"/>
    <s v="Western Region"/>
    <s v="Low"/>
    <s v="April"/>
    <s v="Q2"/>
    <s v="No"/>
    <n v="1"/>
    <n v="56.329499999999996"/>
    <n v="431.85949999999991"/>
  </r>
  <r>
    <n v="8387"/>
    <s v="R02773"/>
    <x v="80"/>
    <n v="79"/>
    <x v="0"/>
    <x v="2"/>
    <x v="103"/>
    <n v="1"/>
    <x v="1"/>
    <s v="Debit Card"/>
    <s v="In Store"/>
    <s v="No"/>
    <s v="Item missing accessories"/>
    <x v="3"/>
    <x v="1"/>
    <x v="1"/>
    <x v="5"/>
    <n v="103.4"/>
    <x v="3"/>
    <s v="Northern Region"/>
    <s v="Low"/>
    <s v="February"/>
    <s v="Q1"/>
    <s v="No"/>
    <n v="1"/>
    <n v="15.51"/>
    <n v="118.91"/>
  </r>
  <r>
    <n v="8389"/>
    <s v="R08190"/>
    <x v="475"/>
    <n v="76"/>
    <x v="2"/>
    <x v="0"/>
    <x v="22"/>
    <n v="3"/>
    <x v="0"/>
    <s v="Cash"/>
    <s v="In Store"/>
    <s v="No"/>
    <s v="Very comfortable"/>
    <x v="2"/>
    <x v="0"/>
    <x v="0"/>
    <x v="5"/>
    <n v="1734"/>
    <x v="7"/>
    <s v="Northern Region"/>
    <s v="Medium"/>
    <s v="August"/>
    <s v="Q3"/>
    <s v="No"/>
    <n v="0"/>
    <n v="260.09999999999997"/>
    <n v="1994.1"/>
  </r>
  <r>
    <n v="8390"/>
    <s v="R01368"/>
    <x v="219"/>
    <n v="47"/>
    <x v="0"/>
    <x v="0"/>
    <x v="84"/>
    <n v="2"/>
    <x v="0"/>
    <s v="Credit Card"/>
    <s v="Click &amp; Collect"/>
    <s v="No"/>
    <s v="Packaging could improve"/>
    <x v="0"/>
    <x v="2"/>
    <x v="0"/>
    <x v="4"/>
    <n v="27.35"/>
    <x v="3"/>
    <s v="Northern Region"/>
    <s v="Low"/>
    <s v="June"/>
    <s v="Q2"/>
    <s v="No"/>
    <n v="0"/>
    <n v="4.1025"/>
    <n v="31.452500000000001"/>
  </r>
  <r>
    <n v="8391"/>
    <s v="R03713"/>
    <x v="365"/>
    <n v="39"/>
    <x v="1"/>
    <x v="6"/>
    <x v="119"/>
    <n v="3"/>
    <x v="1"/>
    <s v="Credit Card"/>
    <s v="Home Delivery"/>
    <s v="Yes"/>
    <s v="Item missing accessories"/>
    <x v="2"/>
    <x v="1"/>
    <x v="0"/>
    <x v="3"/>
    <n v="618.72"/>
    <x v="2"/>
    <s v="Gauteng Region"/>
    <s v="Medium"/>
    <s v="September"/>
    <s v="Q3"/>
    <s v="No"/>
    <n v="1"/>
    <n v="92.808000000000007"/>
    <n v="711.52800000000002"/>
  </r>
  <r>
    <n v="8394"/>
    <s v="R01001"/>
    <x v="167"/>
    <n v="24"/>
    <x v="1"/>
    <x v="6"/>
    <x v="17"/>
    <n v="2"/>
    <x v="0"/>
    <s v="Credit Card"/>
    <s v="In Store"/>
    <s v="No"/>
    <s v="Product exceeded expectations"/>
    <x v="0"/>
    <x v="0"/>
    <x v="0"/>
    <x v="2"/>
    <n v="471.63"/>
    <x v="1"/>
    <s v="Gauteng Region"/>
    <s v="Low"/>
    <s v="August"/>
    <s v="Q3"/>
    <s v="No"/>
    <n v="0"/>
    <n v="70.744500000000002"/>
    <n v="542.3744999999999"/>
  </r>
  <r>
    <n v="8395"/>
    <s v="R07762"/>
    <x v="365"/>
    <n v="20"/>
    <x v="2"/>
    <x v="7"/>
    <x v="110"/>
    <n v="4"/>
    <x v="0"/>
    <s v="Credit Card"/>
    <s v="Home Delivery"/>
    <s v="Yes"/>
    <s v="Item missing accessories"/>
    <x v="4"/>
    <x v="1"/>
    <x v="0"/>
    <x v="2"/>
    <n v="2216.12"/>
    <x v="1"/>
    <s v="Western Region"/>
    <s v="Medium"/>
    <s v="September"/>
    <s v="Q3"/>
    <s v="No"/>
    <n v="0"/>
    <n v="332.41799999999995"/>
    <n v="2548.5379999999996"/>
  </r>
  <r>
    <n v="8397"/>
    <s v="R04115"/>
    <x v="214"/>
    <n v="23"/>
    <x v="0"/>
    <x v="2"/>
    <x v="123"/>
    <n v="1"/>
    <x v="0"/>
    <s v="EFT"/>
    <s v="Click &amp; Collect"/>
    <s v="Yes"/>
    <s v="Arrived damaged"/>
    <x v="3"/>
    <x v="1"/>
    <x v="1"/>
    <x v="2"/>
    <n v="2977.47"/>
    <x v="7"/>
    <s v="Northern Region"/>
    <s v="Medium"/>
    <s v="October"/>
    <s v="Q4"/>
    <s v="No"/>
    <n v="0"/>
    <n v="446.62049999999994"/>
    <n v="3424.0904999999993"/>
  </r>
  <r>
    <n v="8398"/>
    <s v="R01668"/>
    <x v="226"/>
    <n v="51"/>
    <x v="1"/>
    <x v="1"/>
    <x v="87"/>
    <n v="1"/>
    <x v="0"/>
    <s v="Cash"/>
    <s v="In Store"/>
    <s v="Yes"/>
    <s v="Packaging could improve"/>
    <x v="3"/>
    <x v="2"/>
    <x v="0"/>
    <x v="4"/>
    <n v="828.82"/>
    <x v="5"/>
    <s v="Southern Region"/>
    <s v="Medium"/>
    <s v="February"/>
    <s v="Q1"/>
    <s v="No"/>
    <n v="0"/>
    <n v="124.32300000000001"/>
    <n v="953.14300000000003"/>
  </r>
  <r>
    <n v="8400"/>
    <s v="R09539"/>
    <x v="172"/>
    <n v="61"/>
    <x v="1"/>
    <x v="2"/>
    <x v="62"/>
    <n v="1"/>
    <x v="1"/>
    <s v="Credit Card"/>
    <s v="In Store"/>
    <s v="No"/>
    <s v="Highly recommend"/>
    <x v="3"/>
    <x v="0"/>
    <x v="0"/>
    <x v="0"/>
    <n v="2951.61"/>
    <x v="1"/>
    <s v="Northern Region"/>
    <s v="Medium"/>
    <s v="October"/>
    <s v="Q4"/>
    <s v="No"/>
    <n v="1"/>
    <n v="442.74150000000003"/>
    <n v="3394.3514999999998"/>
  </r>
  <r>
    <n v="8401"/>
    <s v="R00489"/>
    <x v="313"/>
    <n v="80"/>
    <x v="1"/>
    <x v="6"/>
    <x v="10"/>
    <n v="4"/>
    <x v="0"/>
    <s v="Debit Card"/>
    <s v="In Store"/>
    <s v="Yes"/>
    <s v="Easy online ordering"/>
    <x v="4"/>
    <x v="0"/>
    <x v="1"/>
    <x v="5"/>
    <n v="276.82"/>
    <x v="7"/>
    <s v="Gauteng Region"/>
    <s v="Low"/>
    <s v="August"/>
    <s v="Q3"/>
    <s v="No"/>
    <n v="0"/>
    <n v="41.522999999999996"/>
    <n v="318.34299999999996"/>
  </r>
  <r>
    <n v="8402"/>
    <s v="R03231"/>
    <x v="220"/>
    <n v="44"/>
    <x v="1"/>
    <x v="2"/>
    <x v="61"/>
    <n v="3"/>
    <x v="0"/>
    <s v="Mobile Payment"/>
    <s v="In Store"/>
    <s v="No"/>
    <s v="Helpful staff"/>
    <x v="2"/>
    <x v="0"/>
    <x v="0"/>
    <x v="3"/>
    <n v="768.34"/>
    <x v="7"/>
    <s v="Northern Region"/>
    <s v="Medium"/>
    <s v="November"/>
    <s v="Q4"/>
    <s v="No"/>
    <n v="0"/>
    <n v="115.251"/>
    <n v="883.59100000000001"/>
  </r>
  <r>
    <n v="8403"/>
    <s v="R03829"/>
    <x v="188"/>
    <n v="42"/>
    <x v="1"/>
    <x v="7"/>
    <x v="55"/>
    <n v="3"/>
    <x v="1"/>
    <s v="Debit Card"/>
    <s v="Home Delivery"/>
    <s v="Yes"/>
    <s v="Fits perfectly"/>
    <x v="2"/>
    <x v="0"/>
    <x v="0"/>
    <x v="3"/>
    <n v="324.35000000000002"/>
    <x v="8"/>
    <s v="Western Region"/>
    <s v="Low"/>
    <s v="October"/>
    <s v="Q4"/>
    <s v="No"/>
    <n v="1"/>
    <n v="48.652500000000003"/>
    <n v="373.0025"/>
  </r>
  <r>
    <n v="8404"/>
    <s v="R08787"/>
    <x v="244"/>
    <n v="43"/>
    <x v="2"/>
    <x v="3"/>
    <x v="26"/>
    <n v="1"/>
    <x v="0"/>
    <s v="Cash"/>
    <s v="Click &amp; Collect"/>
    <s v="No"/>
    <s v="Product exceeded expectations"/>
    <x v="3"/>
    <x v="0"/>
    <x v="0"/>
    <x v="3"/>
    <n v="27815.439999999999"/>
    <x v="6"/>
    <s v="Central Region"/>
    <s v="High"/>
    <s v="January"/>
    <s v="Q1"/>
    <s v="Yes"/>
    <n v="0"/>
    <n v="4172.3159999999998"/>
    <n v="31987.755999999998"/>
  </r>
  <r>
    <n v="8405"/>
    <s v="R05209"/>
    <x v="290"/>
    <n v="72"/>
    <x v="2"/>
    <x v="7"/>
    <x v="44"/>
    <n v="5"/>
    <x v="0"/>
    <s v="Cash"/>
    <s v="Home Delivery"/>
    <s v="Yes"/>
    <s v="Easy online ordering"/>
    <x v="1"/>
    <x v="0"/>
    <x v="1"/>
    <x v="5"/>
    <n v="2849.09"/>
    <x v="7"/>
    <s v="Western Region"/>
    <s v="Medium"/>
    <s v="June"/>
    <s v="Q2"/>
    <s v="No"/>
    <n v="0"/>
    <n v="427.36349999999999"/>
    <n v="3276.4535000000001"/>
  </r>
  <r>
    <n v="8407"/>
    <s v="R05705"/>
    <x v="110"/>
    <n v="29"/>
    <x v="0"/>
    <x v="6"/>
    <x v="17"/>
    <n v="4"/>
    <x v="1"/>
    <s v="Cash"/>
    <s v="Click &amp; Collect"/>
    <s v="Yes"/>
    <s v="Instructions unclear"/>
    <x v="4"/>
    <x v="2"/>
    <x v="0"/>
    <x v="1"/>
    <n v="471.63"/>
    <x v="1"/>
    <s v="Gauteng Region"/>
    <s v="Low"/>
    <s v="November"/>
    <s v="Q4"/>
    <s v="No"/>
    <n v="1"/>
    <n v="70.744500000000002"/>
    <n v="542.3744999999999"/>
  </r>
  <r>
    <n v="8408"/>
    <s v="R09785"/>
    <x v="298"/>
    <n v="54"/>
    <x v="2"/>
    <x v="5"/>
    <x v="73"/>
    <n v="2"/>
    <x v="1"/>
    <s v="Debit Card"/>
    <s v="In Store"/>
    <s v="No"/>
    <s v="Helpful staff"/>
    <x v="0"/>
    <x v="0"/>
    <x v="0"/>
    <x v="4"/>
    <n v="657.5"/>
    <x v="5"/>
    <s v="Western Region"/>
    <s v="Medium"/>
    <s v="November"/>
    <s v="Q4"/>
    <s v="No"/>
    <n v="1"/>
    <n v="98.625"/>
    <n v="756.12499999999989"/>
  </r>
  <r>
    <n v="8409"/>
    <s v="R08134"/>
    <x v="545"/>
    <n v="79"/>
    <x v="2"/>
    <x v="3"/>
    <x v="31"/>
    <n v="2"/>
    <x v="1"/>
    <s v="Debit Card"/>
    <s v="In Store"/>
    <s v="No"/>
    <s v="Customer support was excellent"/>
    <x v="0"/>
    <x v="0"/>
    <x v="0"/>
    <x v="5"/>
    <n v="294.33"/>
    <x v="4"/>
    <s v="Central Region"/>
    <s v="Low"/>
    <s v="September"/>
    <s v="Q3"/>
    <s v="No"/>
    <n v="1"/>
    <n v="44.149499999999996"/>
    <n v="338.47949999999997"/>
  </r>
  <r>
    <n v="8410"/>
    <s v="R00704"/>
    <x v="21"/>
    <n v="69"/>
    <x v="1"/>
    <x v="6"/>
    <x v="98"/>
    <n v="5"/>
    <x v="0"/>
    <s v="Debit Card"/>
    <s v="In Store"/>
    <s v="Yes"/>
    <s v="Very comfortable"/>
    <x v="1"/>
    <x v="0"/>
    <x v="1"/>
    <x v="5"/>
    <n v="40.11"/>
    <x v="3"/>
    <s v="Gauteng Region"/>
    <s v="Low"/>
    <s v="November"/>
    <s v="Q4"/>
    <s v="No"/>
    <n v="0"/>
    <n v="6.0164999999999997"/>
    <n v="46.126499999999993"/>
  </r>
  <r>
    <n v="8411"/>
    <s v="R05106"/>
    <x v="4"/>
    <n v="24"/>
    <x v="0"/>
    <x v="6"/>
    <x v="113"/>
    <n v="2"/>
    <x v="0"/>
    <s v="Cash"/>
    <s v="In Store"/>
    <s v="Yes"/>
    <s v="Delivery delayed"/>
    <x v="0"/>
    <x v="1"/>
    <x v="1"/>
    <x v="2"/>
    <n v="2572.02"/>
    <x v="7"/>
    <s v="Gauteng Region"/>
    <s v="Medium"/>
    <s v="April"/>
    <s v="Q2"/>
    <s v="No"/>
    <n v="0"/>
    <n v="385.803"/>
    <n v="2957.8229999999999"/>
  </r>
  <r>
    <n v="8412"/>
    <s v="R09033"/>
    <x v="415"/>
    <n v="76"/>
    <x v="2"/>
    <x v="0"/>
    <x v="40"/>
    <n v="2"/>
    <x v="1"/>
    <s v="Cash"/>
    <s v="Click &amp; Collect"/>
    <s v="Yes"/>
    <s v="Instructions unclear"/>
    <x v="0"/>
    <x v="2"/>
    <x v="0"/>
    <x v="5"/>
    <n v="1619.07"/>
    <x v="7"/>
    <s v="Northern Region"/>
    <s v="Medium"/>
    <s v="March"/>
    <s v="Q1"/>
    <s v="No"/>
    <n v="1"/>
    <n v="242.86049999999997"/>
    <n v="1861.9304999999997"/>
  </r>
  <r>
    <n v="8413"/>
    <s v="R03292"/>
    <x v="451"/>
    <n v="41"/>
    <x v="1"/>
    <x v="7"/>
    <x v="11"/>
    <n v="5"/>
    <x v="1"/>
    <s v="EFT"/>
    <s v="Home Delivery"/>
    <s v="Yes"/>
    <s v="Average quality"/>
    <x v="1"/>
    <x v="2"/>
    <x v="0"/>
    <x v="3"/>
    <n v="231.22"/>
    <x v="1"/>
    <s v="Western Region"/>
    <s v="Low"/>
    <s v="December"/>
    <s v="Q4"/>
    <s v="No"/>
    <n v="1"/>
    <n v="34.683"/>
    <n v="265.90299999999996"/>
  </r>
  <r>
    <n v="8414"/>
    <s v="R08126"/>
    <x v="12"/>
    <n v="40"/>
    <x v="1"/>
    <x v="8"/>
    <x v="45"/>
    <n v="1"/>
    <x v="1"/>
    <s v="Debit Card"/>
    <s v="Home Delivery"/>
    <s v="No"/>
    <s v="Product was disappointing"/>
    <x v="3"/>
    <x v="1"/>
    <x v="1"/>
    <x v="3"/>
    <n v="139.72999999999999"/>
    <x v="1"/>
    <s v="Eastern Region"/>
    <s v="Low"/>
    <s v="February"/>
    <s v="Q1"/>
    <s v="No"/>
    <n v="1"/>
    <n v="20.959499999999998"/>
    <n v="160.68949999999998"/>
  </r>
  <r>
    <n v="8415"/>
    <s v="R09777"/>
    <x v="238"/>
    <n v="36"/>
    <x v="2"/>
    <x v="7"/>
    <x v="64"/>
    <n v="2"/>
    <x v="1"/>
    <s v="Mobile Payment"/>
    <s v="Click &amp; Collect"/>
    <s v="Yes"/>
    <s v="Very comfortable"/>
    <x v="0"/>
    <x v="0"/>
    <x v="0"/>
    <x v="3"/>
    <n v="119.63"/>
    <x v="3"/>
    <s v="Western Region"/>
    <s v="Low"/>
    <s v="March"/>
    <s v="Q1"/>
    <s v="No"/>
    <n v="1"/>
    <n v="17.944499999999998"/>
    <n v="137.57449999999997"/>
  </r>
  <r>
    <n v="8416"/>
    <s v="R09162"/>
    <x v="178"/>
    <n v="57"/>
    <x v="0"/>
    <x v="0"/>
    <x v="20"/>
    <n v="4"/>
    <x v="1"/>
    <s v="Cash"/>
    <s v="Home Delivery"/>
    <s v="Yes"/>
    <s v="Exactly as advertised"/>
    <x v="4"/>
    <x v="0"/>
    <x v="1"/>
    <x v="0"/>
    <n v="3747.26"/>
    <x v="8"/>
    <s v="Northern Region"/>
    <s v="Medium"/>
    <s v="February"/>
    <s v="Q1"/>
    <s v="No"/>
    <n v="1"/>
    <n v="562.08900000000006"/>
    <n v="4309.3490000000002"/>
  </r>
  <r>
    <n v="8417"/>
    <s v="R04910"/>
    <x v="205"/>
    <n v="29"/>
    <x v="1"/>
    <x v="4"/>
    <x v="30"/>
    <n v="1"/>
    <x v="0"/>
    <s v="Cash"/>
    <s v="Click &amp; Collect"/>
    <s v="No"/>
    <s v="Packaging could improve"/>
    <x v="3"/>
    <x v="2"/>
    <x v="0"/>
    <x v="1"/>
    <n v="2962.6"/>
    <x v="2"/>
    <s v="Central Region"/>
    <s v="Medium"/>
    <s v="July"/>
    <s v="Q3"/>
    <s v="No"/>
    <n v="0"/>
    <n v="444.39"/>
    <n v="3406.99"/>
  </r>
  <r>
    <n v="8418"/>
    <s v="R04441"/>
    <x v="538"/>
    <n v="32"/>
    <x v="0"/>
    <x v="5"/>
    <x v="75"/>
    <n v="3"/>
    <x v="1"/>
    <s v="Cash"/>
    <s v="In Store"/>
    <s v="No"/>
    <s v="Very fast delivery"/>
    <x v="2"/>
    <x v="0"/>
    <x v="0"/>
    <x v="1"/>
    <n v="4841.7700000000004"/>
    <x v="7"/>
    <s v="Western Region"/>
    <s v="Medium"/>
    <s v="July"/>
    <s v="Q3"/>
    <s v="No"/>
    <n v="1"/>
    <n v="726.26550000000009"/>
    <n v="5568.0355"/>
  </r>
  <r>
    <n v="8419"/>
    <s v="R00987"/>
    <x v="26"/>
    <m/>
    <x v="0"/>
    <x v="0"/>
    <x v="38"/>
    <n v="1"/>
    <x v="1"/>
    <s v="EFT"/>
    <s v="Click &amp; Collect"/>
    <s v="No"/>
    <s v="Average quality"/>
    <x v="3"/>
    <x v="2"/>
    <x v="0"/>
    <x v="6"/>
    <n v="3715.65"/>
    <x v="5"/>
    <s v="Northern Region"/>
    <s v="Medium"/>
    <s v="March"/>
    <s v="Q1"/>
    <s v="No"/>
    <n v="1"/>
    <n v="557.34749999999997"/>
    <n v="4272.9974999999995"/>
  </r>
  <r>
    <n v="8420"/>
    <s v="R09378"/>
    <x v="274"/>
    <n v="50"/>
    <x v="2"/>
    <x v="0"/>
    <x v="11"/>
    <n v="1"/>
    <x v="1"/>
    <s v="Debit Card"/>
    <s v="In Store"/>
    <s v="No"/>
    <s v="Customer support was excellent"/>
    <x v="3"/>
    <x v="0"/>
    <x v="0"/>
    <x v="4"/>
    <n v="231.22"/>
    <x v="1"/>
    <s v="Northern Region"/>
    <s v="Low"/>
    <s v="November"/>
    <s v="Q4"/>
    <s v="No"/>
    <n v="1"/>
    <n v="34.683"/>
    <n v="265.90299999999996"/>
  </r>
  <r>
    <n v="8421"/>
    <s v="R09203"/>
    <x v="320"/>
    <n v="42"/>
    <x v="2"/>
    <x v="2"/>
    <x v="86"/>
    <n v="3"/>
    <x v="0"/>
    <s v="Credit Card"/>
    <s v="In Store"/>
    <s v="No"/>
    <s v="Fantastic experience"/>
    <x v="2"/>
    <x v="0"/>
    <x v="0"/>
    <x v="3"/>
    <n v="5258.73"/>
    <x v="2"/>
    <s v="Northern Region"/>
    <s v="High"/>
    <s v="May"/>
    <s v="Q2"/>
    <s v="Yes"/>
    <n v="0"/>
    <n v="788.80949999999996"/>
    <n v="6047.539499999999"/>
  </r>
  <r>
    <n v="8423"/>
    <s v="R06258"/>
    <x v="205"/>
    <n v="59"/>
    <x v="2"/>
    <x v="2"/>
    <x v="32"/>
    <n v="1"/>
    <x v="1"/>
    <s v="Mobile Payment"/>
    <s v="Click &amp; Collect"/>
    <s v="No"/>
    <s v="Product was disappointing"/>
    <x v="3"/>
    <x v="1"/>
    <x v="1"/>
    <x v="0"/>
    <n v="3086.4"/>
    <x v="7"/>
    <s v="Northern Region"/>
    <s v="Medium"/>
    <s v="July"/>
    <s v="Q3"/>
    <s v="No"/>
    <n v="1"/>
    <n v="462.96"/>
    <n v="3549.3599999999997"/>
  </r>
  <r>
    <n v="8424"/>
    <s v="R06090"/>
    <x v="397"/>
    <n v="63"/>
    <x v="1"/>
    <x v="4"/>
    <x v="48"/>
    <n v="2"/>
    <x v="1"/>
    <s v="EFT"/>
    <s v="Click &amp; Collect"/>
    <s v="Yes"/>
    <s v="Great customer service"/>
    <x v="0"/>
    <x v="0"/>
    <x v="0"/>
    <x v="0"/>
    <n v="192.77"/>
    <x v="1"/>
    <s v="Central Region"/>
    <s v="Low"/>
    <s v="October"/>
    <s v="Q4"/>
    <s v="No"/>
    <n v="1"/>
    <n v="28.915500000000002"/>
    <n v="221.68549999999999"/>
  </r>
  <r>
    <n v="8425"/>
    <s v="R05239"/>
    <x v="293"/>
    <n v="64"/>
    <x v="1"/>
    <x v="7"/>
    <x v="16"/>
    <n v="4"/>
    <x v="1"/>
    <s v="EFT"/>
    <s v="In Store"/>
    <s v="Yes"/>
    <s v="Long waiting time"/>
    <x v="4"/>
    <x v="1"/>
    <x v="0"/>
    <x v="0"/>
    <n v="368.99"/>
    <x v="0"/>
    <s v="Western Region"/>
    <s v="Low"/>
    <s v="July"/>
    <s v="Q3"/>
    <s v="No"/>
    <n v="1"/>
    <n v="55.348500000000001"/>
    <n v="424.33849999999995"/>
  </r>
  <r>
    <n v="8426"/>
    <s v="R01199"/>
    <x v="630"/>
    <n v="26"/>
    <x v="0"/>
    <x v="0"/>
    <x v="102"/>
    <n v="1"/>
    <x v="1"/>
    <s v="Credit Card"/>
    <s v="Click &amp; Collect"/>
    <s v="No"/>
    <s v="Easy online ordering"/>
    <x v="3"/>
    <x v="0"/>
    <x v="0"/>
    <x v="1"/>
    <n v="996.44"/>
    <x v="2"/>
    <s v="Northern Region"/>
    <s v="Medium"/>
    <s v="May"/>
    <s v="Q2"/>
    <s v="No"/>
    <n v="1"/>
    <n v="149.46600000000001"/>
    <n v="1145.9059999999999"/>
  </r>
  <r>
    <n v="8427"/>
    <s v="R09211"/>
    <x v="164"/>
    <n v="74"/>
    <x v="1"/>
    <x v="8"/>
    <x v="35"/>
    <n v="1"/>
    <x v="1"/>
    <s v="Credit Card"/>
    <s v="Click &amp; Collect"/>
    <s v="Yes"/>
    <s v="Very comfortable"/>
    <x v="3"/>
    <x v="0"/>
    <x v="0"/>
    <x v="5"/>
    <n v="6710.27"/>
    <x v="5"/>
    <s v="Eastern Region"/>
    <s v="High"/>
    <s v="January"/>
    <s v="Q1"/>
    <s v="Yes"/>
    <n v="1"/>
    <n v="1006.5405000000001"/>
    <n v="7716.8104999999996"/>
  </r>
  <r>
    <n v="8428"/>
    <s v="R07520"/>
    <x v="294"/>
    <n v="67"/>
    <x v="0"/>
    <x v="0"/>
    <x v="98"/>
    <n v="5"/>
    <x v="0"/>
    <s v="Cash"/>
    <s v="In Store"/>
    <s v="Yes"/>
    <s v="Very fast delivery"/>
    <x v="1"/>
    <x v="0"/>
    <x v="1"/>
    <x v="5"/>
    <n v="40.11"/>
    <x v="3"/>
    <s v="Northern Region"/>
    <s v="Low"/>
    <s v="June"/>
    <s v="Q2"/>
    <s v="No"/>
    <n v="0"/>
    <n v="6.0164999999999997"/>
    <n v="46.126499999999993"/>
  </r>
  <r>
    <n v="8429"/>
    <s v="R06813"/>
    <x v="6"/>
    <n v="79"/>
    <x v="1"/>
    <x v="4"/>
    <x v="42"/>
    <n v="4"/>
    <x v="0"/>
    <s v="Debit Card"/>
    <s v="In Store"/>
    <s v="Yes"/>
    <s v="Helpful staff"/>
    <x v="4"/>
    <x v="0"/>
    <x v="1"/>
    <x v="5"/>
    <n v="2099.4"/>
    <x v="2"/>
    <s v="Central Region"/>
    <s v="Medium"/>
    <s v="July"/>
    <s v="Q3"/>
    <s v="No"/>
    <n v="0"/>
    <n v="314.91000000000003"/>
    <n v="2414.31"/>
  </r>
  <r>
    <n v="8430"/>
    <s v="R08321"/>
    <x v="358"/>
    <n v="21"/>
    <x v="1"/>
    <x v="8"/>
    <x v="100"/>
    <n v="5"/>
    <x v="0"/>
    <s v="EFT"/>
    <s v="Home Delivery"/>
    <s v="Yes"/>
    <s v="Great customer service"/>
    <x v="1"/>
    <x v="0"/>
    <x v="1"/>
    <x v="2"/>
    <n v="5432.76"/>
    <x v="5"/>
    <s v="Eastern Region"/>
    <s v="High"/>
    <s v="January"/>
    <s v="Q1"/>
    <s v="Yes"/>
    <n v="0"/>
    <n v="814.91399999999999"/>
    <n v="6247.674"/>
  </r>
  <r>
    <n v="8431"/>
    <s v="R07176"/>
    <x v="338"/>
    <m/>
    <x v="0"/>
    <x v="3"/>
    <x v="37"/>
    <n v="1"/>
    <x v="1"/>
    <s v="EFT"/>
    <s v="In Store"/>
    <s v="No"/>
    <s v="Item missing accessories"/>
    <x v="3"/>
    <x v="1"/>
    <x v="1"/>
    <x v="6"/>
    <n v="54.82"/>
    <x v="3"/>
    <s v="Central Region"/>
    <s v="Low"/>
    <s v="April"/>
    <s v="Q2"/>
    <s v="No"/>
    <n v="1"/>
    <n v="8.222999999999999"/>
    <n v="63.042999999999992"/>
  </r>
  <r>
    <n v="8433"/>
    <s v="R00892"/>
    <x v="395"/>
    <n v="70"/>
    <x v="2"/>
    <x v="6"/>
    <x v="23"/>
    <n v="4"/>
    <x v="1"/>
    <s v="Credit Card"/>
    <s v="In Store"/>
    <s v="Yes"/>
    <s v="Looks premium"/>
    <x v="4"/>
    <x v="0"/>
    <x v="1"/>
    <x v="5"/>
    <n v="2340.5700000000002"/>
    <x v="8"/>
    <s v="Gauteng Region"/>
    <s v="Medium"/>
    <s v="May"/>
    <s v="Q2"/>
    <s v="No"/>
    <n v="1"/>
    <n v="351.08550000000002"/>
    <n v="2691.6554999999998"/>
  </r>
  <r>
    <n v="8436"/>
    <s v="R06295"/>
    <x v="597"/>
    <n v="20"/>
    <x v="1"/>
    <x v="3"/>
    <x v="122"/>
    <n v="3"/>
    <x v="0"/>
    <s v="Credit Card"/>
    <s v="Home Delivery"/>
    <s v="No"/>
    <s v="Instructions unclear"/>
    <x v="2"/>
    <x v="2"/>
    <x v="1"/>
    <x v="2"/>
    <n v="412.16"/>
    <x v="8"/>
    <s v="Central Region"/>
    <s v="Low"/>
    <s v="January"/>
    <s v="Q1"/>
    <s v="No"/>
    <n v="0"/>
    <n v="61.823999999999998"/>
    <n v="473.98399999999998"/>
  </r>
  <r>
    <n v="8437"/>
    <s v="R07596"/>
    <x v="386"/>
    <n v="55"/>
    <x v="0"/>
    <x v="1"/>
    <x v="32"/>
    <n v="2"/>
    <x v="1"/>
    <s v="EFT"/>
    <s v="Home Delivery"/>
    <s v="Yes"/>
    <s v="Product was disappointing"/>
    <x v="0"/>
    <x v="1"/>
    <x v="1"/>
    <x v="0"/>
    <n v="3086.4"/>
    <x v="7"/>
    <s v="Southern Region"/>
    <s v="Medium"/>
    <s v="October"/>
    <s v="Q4"/>
    <s v="No"/>
    <n v="1"/>
    <n v="462.96"/>
    <n v="3549.3599999999997"/>
  </r>
  <r>
    <n v="8438"/>
    <s v="R03250"/>
    <x v="652"/>
    <n v="70"/>
    <x v="0"/>
    <x v="3"/>
    <x v="48"/>
    <n v="3"/>
    <x v="0"/>
    <s v="EFT"/>
    <s v="In Store"/>
    <s v="Yes"/>
    <s v="Instructions unclear"/>
    <x v="2"/>
    <x v="2"/>
    <x v="1"/>
    <x v="5"/>
    <n v="192.77"/>
    <x v="1"/>
    <s v="Central Region"/>
    <s v="Low"/>
    <s v="August"/>
    <s v="Q3"/>
    <s v="No"/>
    <n v="0"/>
    <n v="28.915500000000002"/>
    <n v="221.68549999999999"/>
  </r>
  <r>
    <n v="8439"/>
    <s v="R06571"/>
    <x v="90"/>
    <n v="63"/>
    <x v="1"/>
    <x v="3"/>
    <x v="82"/>
    <n v="3"/>
    <x v="1"/>
    <s v="Mobile Payment"/>
    <s v="Click &amp; Collect"/>
    <s v="No"/>
    <s v="Product was disappointing"/>
    <x v="2"/>
    <x v="1"/>
    <x v="0"/>
    <x v="0"/>
    <n v="463.48"/>
    <x v="6"/>
    <s v="Central Region"/>
    <s v="Low"/>
    <s v="July"/>
    <s v="Q3"/>
    <s v="No"/>
    <n v="1"/>
    <n v="69.522000000000006"/>
    <n v="533.00199999999995"/>
  </r>
  <r>
    <n v="8440"/>
    <s v="R06639"/>
    <x v="481"/>
    <n v="77"/>
    <x v="0"/>
    <x v="3"/>
    <x v="102"/>
    <n v="4"/>
    <x v="1"/>
    <s v="EFT"/>
    <s v="Home Delivery"/>
    <s v="No"/>
    <s v="Worth the money"/>
    <x v="4"/>
    <x v="0"/>
    <x v="1"/>
    <x v="5"/>
    <n v="996.44"/>
    <x v="2"/>
    <s v="Central Region"/>
    <s v="Medium"/>
    <s v="October"/>
    <s v="Q4"/>
    <s v="No"/>
    <n v="1"/>
    <n v="149.46600000000001"/>
    <n v="1145.9059999999999"/>
  </r>
  <r>
    <n v="8441"/>
    <s v="R07352"/>
    <x v="173"/>
    <n v="42"/>
    <x v="1"/>
    <x v="3"/>
    <x v="29"/>
    <n v="2"/>
    <x v="1"/>
    <s v="Debit Card"/>
    <s v="Click &amp; Collect"/>
    <s v="Yes"/>
    <s v="Item missing accessories"/>
    <x v="0"/>
    <x v="1"/>
    <x v="1"/>
    <x v="3"/>
    <n v="1355.08"/>
    <x v="2"/>
    <s v="Central Region"/>
    <s v="Medium"/>
    <s v="October"/>
    <s v="Q4"/>
    <s v="No"/>
    <n v="1"/>
    <n v="203.26199999999997"/>
    <n v="1558.3419999999999"/>
  </r>
  <r>
    <n v="8443"/>
    <s v="R07474"/>
    <x v="316"/>
    <n v="19"/>
    <x v="1"/>
    <x v="7"/>
    <x v="64"/>
    <n v="4"/>
    <x v="0"/>
    <s v="Cash"/>
    <s v="Click &amp; Collect"/>
    <s v="No"/>
    <s v="Easy online ordering"/>
    <x v="4"/>
    <x v="0"/>
    <x v="1"/>
    <x v="2"/>
    <n v="119.63"/>
    <x v="3"/>
    <s v="Western Region"/>
    <s v="Low"/>
    <s v="December"/>
    <s v="Q4"/>
    <s v="No"/>
    <n v="0"/>
    <n v="17.944499999999998"/>
    <n v="137.57449999999997"/>
  </r>
  <r>
    <n v="8444"/>
    <s v="R09346"/>
    <x v="364"/>
    <n v="65"/>
    <x v="0"/>
    <x v="1"/>
    <x v="102"/>
    <n v="4"/>
    <x v="1"/>
    <s v="Mobile Payment"/>
    <s v="Click &amp; Collect"/>
    <s v="No"/>
    <s v="Customer support was excellent"/>
    <x v="4"/>
    <x v="0"/>
    <x v="1"/>
    <x v="5"/>
    <n v="996.44"/>
    <x v="2"/>
    <s v="Southern Region"/>
    <s v="Medium"/>
    <s v="December"/>
    <s v="Q4"/>
    <s v="No"/>
    <n v="1"/>
    <n v="149.46600000000001"/>
    <n v="1145.9059999999999"/>
  </r>
  <r>
    <n v="8445"/>
    <s v="R09680"/>
    <x v="148"/>
    <n v="51"/>
    <x v="2"/>
    <x v="6"/>
    <x v="79"/>
    <n v="2"/>
    <x v="0"/>
    <s v="Credit Card"/>
    <s v="Home Delivery"/>
    <s v="No"/>
    <s v="Highly recommend"/>
    <x v="0"/>
    <x v="0"/>
    <x v="0"/>
    <x v="4"/>
    <n v="283.57"/>
    <x v="0"/>
    <s v="Gauteng Region"/>
    <s v="Low"/>
    <s v="January"/>
    <s v="Q1"/>
    <s v="No"/>
    <n v="0"/>
    <n v="42.535499999999999"/>
    <n v="326.10549999999995"/>
  </r>
  <r>
    <n v="8446"/>
    <s v="R01240"/>
    <x v="54"/>
    <n v="39"/>
    <x v="0"/>
    <x v="5"/>
    <x v="57"/>
    <n v="4"/>
    <x v="1"/>
    <s v="Debit Card"/>
    <s v="Click &amp; Collect"/>
    <s v="No"/>
    <s v="Helpful staff"/>
    <x v="4"/>
    <x v="0"/>
    <x v="1"/>
    <x v="3"/>
    <n v="551.66"/>
    <x v="0"/>
    <s v="Western Region"/>
    <s v="Medium"/>
    <s v="April"/>
    <s v="Q2"/>
    <s v="No"/>
    <n v="1"/>
    <n v="82.748999999999995"/>
    <n v="634.40899999999988"/>
  </r>
  <r>
    <n v="8447"/>
    <s v="R02290"/>
    <x v="135"/>
    <n v="30"/>
    <x v="0"/>
    <x v="7"/>
    <x v="17"/>
    <n v="2"/>
    <x v="1"/>
    <s v="Credit Card"/>
    <s v="Click &amp; Collect"/>
    <s v="Yes"/>
    <s v="Excellent product"/>
    <x v="0"/>
    <x v="0"/>
    <x v="0"/>
    <x v="1"/>
    <n v="471.63"/>
    <x v="1"/>
    <s v="Western Region"/>
    <s v="Low"/>
    <s v="December"/>
    <s v="Q4"/>
    <s v="No"/>
    <n v="1"/>
    <n v="70.744500000000002"/>
    <n v="542.3744999999999"/>
  </r>
  <r>
    <n v="8448"/>
    <s v="R02741"/>
    <x v="259"/>
    <n v="37"/>
    <x v="0"/>
    <x v="2"/>
    <x v="50"/>
    <n v="4"/>
    <x v="0"/>
    <s v="Mobile Payment"/>
    <s v="In Store"/>
    <s v="No"/>
    <s v="Product was disappointing"/>
    <x v="4"/>
    <x v="1"/>
    <x v="0"/>
    <x v="3"/>
    <n v="929.55"/>
    <x v="0"/>
    <s v="Northern Region"/>
    <s v="Medium"/>
    <s v="March"/>
    <s v="Q1"/>
    <s v="No"/>
    <n v="0"/>
    <n v="139.43249999999998"/>
    <n v="1068.9824999999998"/>
  </r>
  <r>
    <n v="8449"/>
    <s v="R08468"/>
    <x v="663"/>
    <n v="24"/>
    <x v="1"/>
    <x v="1"/>
    <x v="85"/>
    <n v="4"/>
    <x v="1"/>
    <s v="Cash"/>
    <s v="Click &amp; Collect"/>
    <s v="No"/>
    <s v="Fantastic experience"/>
    <x v="4"/>
    <x v="0"/>
    <x v="1"/>
    <x v="2"/>
    <n v="812.2"/>
    <x v="2"/>
    <s v="Southern Region"/>
    <s v="Medium"/>
    <s v="August"/>
    <s v="Q3"/>
    <s v="No"/>
    <n v="1"/>
    <n v="121.83"/>
    <n v="934.03"/>
  </r>
  <r>
    <n v="8450"/>
    <s v="R04586"/>
    <x v="682"/>
    <n v="27"/>
    <x v="0"/>
    <x v="6"/>
    <x v="82"/>
    <n v="4"/>
    <x v="0"/>
    <s v="Credit Card"/>
    <s v="Click &amp; Collect"/>
    <s v="No"/>
    <m/>
    <x v="4"/>
    <x v="3"/>
    <x v="2"/>
    <x v="1"/>
    <n v="463.48"/>
    <x v="6"/>
    <s v="Gauteng Region"/>
    <s v="Low"/>
    <s v="October"/>
    <s v="Q4"/>
    <s v="No"/>
    <n v="0"/>
    <n v="69.522000000000006"/>
    <n v="533.00199999999995"/>
  </r>
  <r>
    <n v="8452"/>
    <s v="R06981"/>
    <x v="405"/>
    <n v="48"/>
    <x v="2"/>
    <x v="2"/>
    <x v="96"/>
    <n v="1"/>
    <x v="0"/>
    <s v="EFT"/>
    <s v="Home Delivery"/>
    <s v="No"/>
    <s v="Product was disappointing"/>
    <x v="3"/>
    <x v="1"/>
    <x v="1"/>
    <x v="4"/>
    <n v="944.78"/>
    <x v="6"/>
    <s v="Northern Region"/>
    <s v="Medium"/>
    <s v="January"/>
    <s v="Q1"/>
    <s v="No"/>
    <n v="0"/>
    <n v="141.71699999999998"/>
    <n v="1086.4969999999998"/>
  </r>
  <r>
    <n v="8453"/>
    <s v="R05179"/>
    <x v="636"/>
    <n v="54"/>
    <x v="0"/>
    <x v="0"/>
    <x v="90"/>
    <n v="5"/>
    <x v="0"/>
    <s v="EFT"/>
    <s v="Home Delivery"/>
    <s v="Yes"/>
    <s v="Item missing accessories"/>
    <x v="1"/>
    <x v="1"/>
    <x v="0"/>
    <x v="4"/>
    <n v="16523.5"/>
    <x v="6"/>
    <s v="Northern Region"/>
    <s v="High"/>
    <s v="January"/>
    <s v="Q1"/>
    <s v="Yes"/>
    <n v="0"/>
    <n v="2478.5250000000001"/>
    <n v="19002.024999999998"/>
  </r>
  <r>
    <n v="8454"/>
    <s v="R04294"/>
    <x v="403"/>
    <n v="77"/>
    <x v="0"/>
    <x v="8"/>
    <x v="52"/>
    <n v="1"/>
    <x v="0"/>
    <s v="Mobile Payment"/>
    <s v="Click &amp; Collect"/>
    <s v="Yes"/>
    <s v="Excellent product"/>
    <x v="3"/>
    <x v="0"/>
    <x v="0"/>
    <x v="5"/>
    <n v="1094.3699999999999"/>
    <x v="8"/>
    <s v="Eastern Region"/>
    <s v="Medium"/>
    <s v="June"/>
    <s v="Q2"/>
    <s v="No"/>
    <n v="0"/>
    <n v="164.15549999999999"/>
    <n v="1258.5254999999997"/>
  </r>
  <r>
    <n v="8455"/>
    <s v="R01059"/>
    <x v="670"/>
    <n v="36"/>
    <x v="1"/>
    <x v="2"/>
    <x v="8"/>
    <n v="4"/>
    <x v="1"/>
    <s v="Mobile Payment"/>
    <s v="Home Delivery"/>
    <s v="Yes"/>
    <s v="Fantastic experience"/>
    <x v="4"/>
    <x v="0"/>
    <x v="1"/>
    <x v="3"/>
    <n v="5390.8"/>
    <x v="6"/>
    <s v="Northern Region"/>
    <s v="High"/>
    <s v="May"/>
    <s v="Q2"/>
    <s v="Yes"/>
    <n v="1"/>
    <n v="808.62"/>
    <n v="6199.42"/>
  </r>
  <r>
    <n v="8456"/>
    <s v="R06263"/>
    <x v="224"/>
    <n v="68"/>
    <x v="1"/>
    <x v="3"/>
    <x v="5"/>
    <n v="4"/>
    <x v="1"/>
    <s v="Mobile Payment"/>
    <s v="Click &amp; Collect"/>
    <s v="No"/>
    <s v="Very comfortable"/>
    <x v="4"/>
    <x v="0"/>
    <x v="1"/>
    <x v="5"/>
    <n v="1158.56"/>
    <x v="4"/>
    <s v="Central Region"/>
    <s v="Medium"/>
    <s v="January"/>
    <s v="Q1"/>
    <s v="No"/>
    <n v="1"/>
    <n v="173.78399999999999"/>
    <n v="1332.3439999999998"/>
  </r>
  <r>
    <n v="8457"/>
    <s v="R00282"/>
    <x v="348"/>
    <n v="18"/>
    <x v="1"/>
    <x v="4"/>
    <x v="24"/>
    <n v="2"/>
    <x v="1"/>
    <s v="EFT"/>
    <s v="Home Delivery"/>
    <s v="Yes"/>
    <s v="Highly recommend"/>
    <x v="0"/>
    <x v="0"/>
    <x v="0"/>
    <x v="2"/>
    <n v="44114.21"/>
    <x v="6"/>
    <s v="Central Region"/>
    <s v="High"/>
    <s v="April"/>
    <s v="Q2"/>
    <s v="Yes"/>
    <n v="1"/>
    <n v="6617.1314999999995"/>
    <n v="50731.341499999995"/>
  </r>
  <r>
    <n v="8458"/>
    <s v="R00969"/>
    <x v="349"/>
    <n v="41"/>
    <x v="0"/>
    <x v="4"/>
    <x v="59"/>
    <n v="2"/>
    <x v="1"/>
    <s v="Debit Card"/>
    <s v="Click &amp; Collect"/>
    <s v="Yes"/>
    <s v="Excellent value"/>
    <x v="0"/>
    <x v="0"/>
    <x v="0"/>
    <x v="3"/>
    <n v="8798.49"/>
    <x v="4"/>
    <s v="Central Region"/>
    <s v="High"/>
    <s v="January"/>
    <s v="Q1"/>
    <s v="Yes"/>
    <n v="1"/>
    <n v="1319.7735"/>
    <n v="10118.263499999999"/>
  </r>
  <r>
    <n v="8459"/>
    <s v="R03954"/>
    <x v="178"/>
    <n v="51"/>
    <x v="1"/>
    <x v="0"/>
    <x v="83"/>
    <n v="3"/>
    <x v="1"/>
    <s v="EFT"/>
    <s v="In Store"/>
    <s v="No"/>
    <s v="Fits perfectly"/>
    <x v="2"/>
    <x v="0"/>
    <x v="0"/>
    <x v="4"/>
    <n v="3521.64"/>
    <x v="5"/>
    <s v="Northern Region"/>
    <s v="Medium"/>
    <s v="February"/>
    <s v="Q1"/>
    <s v="No"/>
    <n v="1"/>
    <n v="528.24599999999998"/>
    <n v="4049.8859999999995"/>
  </r>
  <r>
    <n v="8460"/>
    <s v="R01940"/>
    <x v="140"/>
    <n v="47"/>
    <x v="0"/>
    <x v="4"/>
    <x v="63"/>
    <n v="1"/>
    <x v="0"/>
    <s v="Credit Card"/>
    <s v="Click &amp; Collect"/>
    <s v="No"/>
    <s v="Fantastic experience"/>
    <x v="3"/>
    <x v="0"/>
    <x v="0"/>
    <x v="4"/>
    <n v="1604.87"/>
    <x v="0"/>
    <s v="Central Region"/>
    <s v="Medium"/>
    <s v="February"/>
    <s v="Q1"/>
    <s v="No"/>
    <n v="0"/>
    <n v="240.73049999999998"/>
    <n v="1845.6004999999998"/>
  </r>
  <r>
    <n v="8461"/>
    <s v="R08594"/>
    <x v="485"/>
    <m/>
    <x v="1"/>
    <x v="5"/>
    <x v="45"/>
    <n v="1"/>
    <x v="0"/>
    <s v="Credit Card"/>
    <s v="Home Delivery"/>
    <s v="No"/>
    <s v="Product was disappointing"/>
    <x v="3"/>
    <x v="1"/>
    <x v="1"/>
    <x v="6"/>
    <n v="139.72999999999999"/>
    <x v="1"/>
    <s v="Western Region"/>
    <s v="Low"/>
    <s v="August"/>
    <s v="Q3"/>
    <s v="No"/>
    <n v="0"/>
    <n v="20.959499999999998"/>
    <n v="160.68949999999998"/>
  </r>
  <r>
    <n v="8462"/>
    <s v="R01275"/>
    <x v="584"/>
    <n v="71"/>
    <x v="2"/>
    <x v="1"/>
    <x v="8"/>
    <n v="2"/>
    <x v="0"/>
    <s v="Debit Card"/>
    <s v="Home Delivery"/>
    <s v="No"/>
    <s v="Very comfortable"/>
    <x v="0"/>
    <x v="0"/>
    <x v="0"/>
    <x v="5"/>
    <n v="5390.8"/>
    <x v="6"/>
    <s v="Southern Region"/>
    <s v="High"/>
    <s v="September"/>
    <s v="Q3"/>
    <s v="Yes"/>
    <n v="0"/>
    <n v="808.62"/>
    <n v="6199.42"/>
  </r>
  <r>
    <n v="8463"/>
    <s v="R00620"/>
    <x v="300"/>
    <n v="77"/>
    <x v="1"/>
    <x v="1"/>
    <x v="33"/>
    <n v="3"/>
    <x v="0"/>
    <s v="Debit Card"/>
    <s v="Click &amp; Collect"/>
    <s v="No"/>
    <s v="Worth the money"/>
    <x v="2"/>
    <x v="0"/>
    <x v="0"/>
    <x v="5"/>
    <n v="440.87"/>
    <x v="7"/>
    <s v="Southern Region"/>
    <s v="Low"/>
    <s v="November"/>
    <s v="Q4"/>
    <s v="No"/>
    <n v="0"/>
    <n v="66.130499999999998"/>
    <n v="507.00049999999999"/>
  </r>
  <r>
    <n v="8464"/>
    <s v="R08637"/>
    <x v="575"/>
    <n v="34"/>
    <x v="2"/>
    <x v="2"/>
    <x v="38"/>
    <n v="5"/>
    <x v="0"/>
    <s v="Mobile Payment"/>
    <s v="Home Delivery"/>
    <s v="Yes"/>
    <m/>
    <x v="1"/>
    <x v="3"/>
    <x v="2"/>
    <x v="1"/>
    <n v="3715.65"/>
    <x v="5"/>
    <s v="Northern Region"/>
    <s v="Medium"/>
    <s v="April"/>
    <s v="Q2"/>
    <s v="No"/>
    <n v="0"/>
    <n v="557.34749999999997"/>
    <n v="4272.9974999999995"/>
  </r>
  <r>
    <n v="8465"/>
    <s v="R01743"/>
    <x v="385"/>
    <m/>
    <x v="0"/>
    <x v="1"/>
    <x v="4"/>
    <n v="4"/>
    <x v="1"/>
    <s v="EFT"/>
    <s v="In Store"/>
    <s v="Yes"/>
    <s v="Helpful staff"/>
    <x v="4"/>
    <x v="0"/>
    <x v="1"/>
    <x v="6"/>
    <n v="1951.09"/>
    <x v="0"/>
    <s v="Southern Region"/>
    <s v="Medium"/>
    <s v="March"/>
    <s v="Q1"/>
    <s v="No"/>
    <n v="1"/>
    <n v="292.6635"/>
    <n v="2243.7534999999998"/>
  </r>
  <r>
    <n v="8466"/>
    <s v="R01391"/>
    <x v="406"/>
    <n v="73"/>
    <x v="0"/>
    <x v="5"/>
    <x v="3"/>
    <n v="5"/>
    <x v="0"/>
    <s v="Debit Card"/>
    <s v="In Store"/>
    <s v="Yes"/>
    <s v="Looks premium"/>
    <x v="1"/>
    <x v="0"/>
    <x v="1"/>
    <x v="5"/>
    <n v="84.23"/>
    <x v="3"/>
    <s v="Western Region"/>
    <s v="Low"/>
    <s v="December"/>
    <s v="Q4"/>
    <s v="No"/>
    <n v="0"/>
    <n v="12.634500000000001"/>
    <n v="96.864499999999992"/>
  </r>
  <r>
    <n v="8467"/>
    <s v="R02204"/>
    <x v="576"/>
    <m/>
    <x v="1"/>
    <x v="8"/>
    <x v="64"/>
    <n v="1"/>
    <x v="0"/>
    <s v="Debit Card"/>
    <s v="Home Delivery"/>
    <s v="Yes"/>
    <s v="Average quality"/>
    <x v="3"/>
    <x v="2"/>
    <x v="0"/>
    <x v="6"/>
    <n v="119.63"/>
    <x v="3"/>
    <s v="Eastern Region"/>
    <s v="Low"/>
    <s v="June"/>
    <s v="Q2"/>
    <s v="No"/>
    <n v="0"/>
    <n v="17.944499999999998"/>
    <n v="137.57449999999997"/>
  </r>
  <r>
    <n v="8468"/>
    <s v="R03569"/>
    <x v="535"/>
    <n v="28"/>
    <x v="0"/>
    <x v="8"/>
    <x v="69"/>
    <n v="4"/>
    <x v="0"/>
    <s v="Debit Card"/>
    <s v="Home Delivery"/>
    <s v="Yes"/>
    <s v="Looks premium"/>
    <x v="4"/>
    <x v="0"/>
    <x v="1"/>
    <x v="1"/>
    <n v="1907.49"/>
    <x v="0"/>
    <s v="Eastern Region"/>
    <s v="Medium"/>
    <s v="December"/>
    <s v="Q4"/>
    <s v="No"/>
    <n v="0"/>
    <n v="286.12349999999998"/>
    <n v="2193.6134999999999"/>
  </r>
  <r>
    <n v="8472"/>
    <s v="R03179"/>
    <x v="100"/>
    <n v="68"/>
    <x v="2"/>
    <x v="1"/>
    <x v="8"/>
    <n v="2"/>
    <x v="1"/>
    <s v="Cash"/>
    <s v="In Store"/>
    <s v="No"/>
    <s v="Instructions unclear"/>
    <x v="0"/>
    <x v="2"/>
    <x v="0"/>
    <x v="5"/>
    <n v="5390.8"/>
    <x v="6"/>
    <s v="Southern Region"/>
    <s v="High"/>
    <s v="February"/>
    <s v="Q1"/>
    <s v="Yes"/>
    <n v="1"/>
    <n v="808.62"/>
    <n v="6199.42"/>
  </r>
  <r>
    <n v="8474"/>
    <s v="R06100"/>
    <x v="180"/>
    <n v="43"/>
    <x v="2"/>
    <x v="6"/>
    <x v="53"/>
    <n v="1"/>
    <x v="0"/>
    <s v="EFT"/>
    <s v="Click &amp; Collect"/>
    <s v="No"/>
    <s v="Highly recommend"/>
    <x v="3"/>
    <x v="0"/>
    <x v="0"/>
    <x v="3"/>
    <n v="22574.95"/>
    <x v="6"/>
    <s v="Gauteng Region"/>
    <s v="High"/>
    <s v="September"/>
    <s v="Q3"/>
    <s v="Yes"/>
    <n v="0"/>
    <n v="3386.2424999999998"/>
    <n v="25961.192499999997"/>
  </r>
  <r>
    <n v="8475"/>
    <s v="R07030"/>
    <x v="566"/>
    <n v="26"/>
    <x v="0"/>
    <x v="8"/>
    <x v="0"/>
    <n v="2"/>
    <x v="1"/>
    <s v="Credit Card"/>
    <s v="Home Delivery"/>
    <s v="No"/>
    <s v="Product was disappointing"/>
    <x v="0"/>
    <x v="1"/>
    <x v="1"/>
    <x v="1"/>
    <n v="2479.5700000000002"/>
    <x v="0"/>
    <s v="Eastern Region"/>
    <s v="Medium"/>
    <s v="November"/>
    <s v="Q4"/>
    <s v="No"/>
    <n v="1"/>
    <n v="371.93549999999999"/>
    <n v="2851.5054999999998"/>
  </r>
  <r>
    <n v="8476"/>
    <s v="R00576"/>
    <x v="467"/>
    <n v="18"/>
    <x v="0"/>
    <x v="7"/>
    <x v="63"/>
    <n v="2"/>
    <x v="0"/>
    <s v="Mobile Payment"/>
    <s v="Home Delivery"/>
    <s v="Yes"/>
    <s v="Highly recommend"/>
    <x v="0"/>
    <x v="0"/>
    <x v="0"/>
    <x v="2"/>
    <n v="1604.87"/>
    <x v="0"/>
    <s v="Western Region"/>
    <s v="Medium"/>
    <s v="August"/>
    <s v="Q3"/>
    <s v="No"/>
    <n v="0"/>
    <n v="240.73049999999998"/>
    <n v="1845.6004999999998"/>
  </r>
  <r>
    <n v="8477"/>
    <s v="R06657"/>
    <x v="379"/>
    <n v="71"/>
    <x v="2"/>
    <x v="0"/>
    <x v="80"/>
    <n v="1"/>
    <x v="1"/>
    <s v="EFT"/>
    <s v="Home Delivery"/>
    <s v="No"/>
    <s v="Helpful staff"/>
    <x v="3"/>
    <x v="0"/>
    <x v="0"/>
    <x v="5"/>
    <n v="10347.709999999999"/>
    <x v="5"/>
    <s v="Northern Region"/>
    <s v="High"/>
    <s v="December"/>
    <s v="Q4"/>
    <s v="Yes"/>
    <n v="1"/>
    <n v="1552.1564999999998"/>
    <n v="11899.866499999998"/>
  </r>
  <r>
    <n v="8478"/>
    <s v="R07116"/>
    <x v="91"/>
    <m/>
    <x v="2"/>
    <x v="2"/>
    <x v="74"/>
    <n v="1"/>
    <x v="0"/>
    <s v="Credit Card"/>
    <s v="Click &amp; Collect"/>
    <s v="Yes"/>
    <s v="Great customer service"/>
    <x v="3"/>
    <x v="0"/>
    <x v="0"/>
    <x v="6"/>
    <n v="1000.7"/>
    <x v="4"/>
    <s v="Northern Region"/>
    <s v="Medium"/>
    <s v="September"/>
    <s v="Q3"/>
    <s v="No"/>
    <n v="0"/>
    <n v="150.10499999999999"/>
    <n v="1150.8050000000001"/>
  </r>
  <r>
    <n v="8479"/>
    <s v="R08940"/>
    <x v="361"/>
    <n v="74"/>
    <x v="1"/>
    <x v="6"/>
    <x v="19"/>
    <n v="2"/>
    <x v="0"/>
    <s v="Mobile Payment"/>
    <s v="Click &amp; Collect"/>
    <s v="Yes"/>
    <s v="Excellent product"/>
    <x v="0"/>
    <x v="0"/>
    <x v="0"/>
    <x v="5"/>
    <n v="343.42"/>
    <x v="3"/>
    <s v="Gauteng Region"/>
    <s v="Low"/>
    <s v="August"/>
    <s v="Q3"/>
    <s v="No"/>
    <n v="0"/>
    <n v="51.512999999999998"/>
    <n v="394.93299999999999"/>
  </r>
  <r>
    <n v="8480"/>
    <s v="R06277"/>
    <x v="691"/>
    <n v="35"/>
    <x v="2"/>
    <x v="1"/>
    <x v="2"/>
    <n v="4"/>
    <x v="1"/>
    <s v="Cash"/>
    <s v="Click &amp; Collect"/>
    <s v="Yes"/>
    <s v="Average quality"/>
    <x v="4"/>
    <x v="2"/>
    <x v="0"/>
    <x v="3"/>
    <n v="230.14"/>
    <x v="2"/>
    <s v="Southern Region"/>
    <s v="Low"/>
    <s v="June"/>
    <s v="Q2"/>
    <s v="No"/>
    <n v="1"/>
    <n v="34.520999999999994"/>
    <n v="264.66099999999994"/>
  </r>
  <r>
    <n v="8481"/>
    <s v="R09125"/>
    <x v="487"/>
    <n v="58"/>
    <x v="1"/>
    <x v="2"/>
    <x v="15"/>
    <n v="5"/>
    <x v="0"/>
    <s v="EFT"/>
    <s v="Home Delivery"/>
    <s v="No"/>
    <s v="Helpful staff"/>
    <x v="1"/>
    <x v="0"/>
    <x v="1"/>
    <x v="0"/>
    <n v="869.65"/>
    <x v="4"/>
    <s v="Northern Region"/>
    <s v="Medium"/>
    <s v="July"/>
    <s v="Q3"/>
    <s v="No"/>
    <n v="0"/>
    <n v="130.44749999999999"/>
    <n v="1000.0974999999999"/>
  </r>
  <r>
    <n v="8482"/>
    <s v="R05898"/>
    <x v="201"/>
    <n v="33"/>
    <x v="2"/>
    <x v="0"/>
    <x v="4"/>
    <n v="2"/>
    <x v="1"/>
    <s v="Mobile Payment"/>
    <s v="Click &amp; Collect"/>
    <s v="No"/>
    <s v="Helpful staff"/>
    <x v="0"/>
    <x v="0"/>
    <x v="0"/>
    <x v="1"/>
    <n v="1951.09"/>
    <x v="0"/>
    <s v="Northern Region"/>
    <s v="Medium"/>
    <s v="June"/>
    <s v="Q2"/>
    <s v="No"/>
    <n v="1"/>
    <n v="292.6635"/>
    <n v="2243.7534999999998"/>
  </r>
  <r>
    <n v="8483"/>
    <s v="R05725"/>
    <x v="317"/>
    <n v="35"/>
    <x v="1"/>
    <x v="2"/>
    <x v="113"/>
    <n v="4"/>
    <x v="1"/>
    <s v="EFT"/>
    <s v="In Store"/>
    <s v="Yes"/>
    <s v="Instructions unclear"/>
    <x v="4"/>
    <x v="2"/>
    <x v="0"/>
    <x v="3"/>
    <n v="2572.02"/>
    <x v="7"/>
    <s v="Northern Region"/>
    <s v="Medium"/>
    <s v="December"/>
    <s v="Q4"/>
    <s v="No"/>
    <n v="1"/>
    <n v="385.803"/>
    <n v="2957.8229999999999"/>
  </r>
  <r>
    <n v="8484"/>
    <s v="R00270"/>
    <x v="77"/>
    <n v="52"/>
    <x v="2"/>
    <x v="8"/>
    <x v="95"/>
    <n v="4"/>
    <x v="0"/>
    <s v="Cash"/>
    <s v="In Store"/>
    <s v="Yes"/>
    <s v="Average quality"/>
    <x v="4"/>
    <x v="2"/>
    <x v="0"/>
    <x v="4"/>
    <n v="105.11"/>
    <x v="1"/>
    <s v="Eastern Region"/>
    <s v="Low"/>
    <s v="August"/>
    <s v="Q3"/>
    <s v="No"/>
    <n v="0"/>
    <n v="15.766499999999999"/>
    <n v="120.87649999999999"/>
  </r>
  <r>
    <n v="8486"/>
    <s v="R03082"/>
    <x v="696"/>
    <n v="48"/>
    <x v="1"/>
    <x v="7"/>
    <x v="95"/>
    <n v="4"/>
    <x v="0"/>
    <s v="Cash"/>
    <s v="Click &amp; Collect"/>
    <s v="Yes"/>
    <s v="Worth the money"/>
    <x v="4"/>
    <x v="0"/>
    <x v="1"/>
    <x v="4"/>
    <n v="105.11"/>
    <x v="1"/>
    <s v="Western Region"/>
    <s v="Low"/>
    <s v="May"/>
    <s v="Q2"/>
    <s v="No"/>
    <n v="0"/>
    <n v="15.766499999999999"/>
    <n v="120.87649999999999"/>
  </r>
  <r>
    <n v="8487"/>
    <s v="R03467"/>
    <x v="244"/>
    <n v="43"/>
    <x v="1"/>
    <x v="5"/>
    <x v="60"/>
    <n v="4"/>
    <x v="0"/>
    <s v="Credit Card"/>
    <s v="Click &amp; Collect"/>
    <s v="Yes"/>
    <s v="Excellent value"/>
    <x v="4"/>
    <x v="0"/>
    <x v="1"/>
    <x v="3"/>
    <n v="5064"/>
    <x v="2"/>
    <s v="Western Region"/>
    <s v="High"/>
    <s v="January"/>
    <s v="Q1"/>
    <s v="Yes"/>
    <n v="0"/>
    <n v="759.6"/>
    <n v="5823.5999999999995"/>
  </r>
  <r>
    <n v="8488"/>
    <s v="R09453"/>
    <x v="557"/>
    <n v="37"/>
    <x v="2"/>
    <x v="0"/>
    <x v="28"/>
    <n v="4"/>
    <x v="1"/>
    <s v="EFT"/>
    <s v="Home Delivery"/>
    <s v="Yes"/>
    <s v="Worth the money"/>
    <x v="4"/>
    <x v="0"/>
    <x v="1"/>
    <x v="3"/>
    <n v="1011.68"/>
    <x v="0"/>
    <s v="Northern Region"/>
    <s v="Medium"/>
    <s v="February"/>
    <s v="Q1"/>
    <s v="No"/>
    <n v="1"/>
    <n v="151.75199999999998"/>
    <n v="1163.4319999999998"/>
  </r>
  <r>
    <n v="8489"/>
    <s v="R07063"/>
    <x v="63"/>
    <n v="45"/>
    <x v="2"/>
    <x v="6"/>
    <x v="94"/>
    <n v="2"/>
    <x v="1"/>
    <s v="Mobile Payment"/>
    <s v="Click &amp; Collect"/>
    <s v="No"/>
    <s v="Item missing accessories"/>
    <x v="0"/>
    <x v="1"/>
    <x v="1"/>
    <x v="4"/>
    <n v="1746.77"/>
    <x v="5"/>
    <s v="Gauteng Region"/>
    <s v="Medium"/>
    <s v="August"/>
    <s v="Q3"/>
    <s v="No"/>
    <n v="1"/>
    <n v="262.01549999999997"/>
    <n v="2008.7854999999997"/>
  </r>
  <r>
    <n v="8490"/>
    <s v="R09873"/>
    <x v="294"/>
    <n v="67"/>
    <x v="0"/>
    <x v="4"/>
    <x v="13"/>
    <n v="3"/>
    <x v="1"/>
    <s v="Cash"/>
    <s v="In Store"/>
    <s v="No"/>
    <s v="Arrived damaged"/>
    <x v="2"/>
    <x v="1"/>
    <x v="0"/>
    <x v="5"/>
    <n v="3576.97"/>
    <x v="5"/>
    <s v="Central Region"/>
    <s v="Medium"/>
    <s v="June"/>
    <s v="Q2"/>
    <s v="No"/>
    <n v="1"/>
    <n v="536.54549999999995"/>
    <n v="4113.5154999999995"/>
  </r>
  <r>
    <n v="8491"/>
    <s v="R05544"/>
    <x v="428"/>
    <n v="22"/>
    <x v="2"/>
    <x v="2"/>
    <x v="94"/>
    <n v="4"/>
    <x v="0"/>
    <s v="Mobile Payment"/>
    <s v="Home Delivery"/>
    <s v="No"/>
    <s v="Instructions unclear"/>
    <x v="4"/>
    <x v="2"/>
    <x v="0"/>
    <x v="2"/>
    <n v="1746.77"/>
    <x v="5"/>
    <s v="Northern Region"/>
    <s v="Medium"/>
    <s v="March"/>
    <s v="Q1"/>
    <s v="No"/>
    <n v="0"/>
    <n v="262.01549999999997"/>
    <n v="2008.7854999999997"/>
  </r>
  <r>
    <n v="8492"/>
    <s v="R04357"/>
    <x v="443"/>
    <n v="29"/>
    <x v="2"/>
    <x v="7"/>
    <x v="113"/>
    <n v="5"/>
    <x v="0"/>
    <s v="Cash"/>
    <s v="Home Delivery"/>
    <s v="No"/>
    <s v="Packaging could improve"/>
    <x v="1"/>
    <x v="2"/>
    <x v="0"/>
    <x v="1"/>
    <n v="2572.02"/>
    <x v="7"/>
    <s v="Western Region"/>
    <s v="Medium"/>
    <s v="July"/>
    <s v="Q3"/>
    <s v="No"/>
    <n v="0"/>
    <n v="385.803"/>
    <n v="2957.8229999999999"/>
  </r>
  <r>
    <n v="8493"/>
    <s v="R02114"/>
    <x v="65"/>
    <n v="52"/>
    <x v="2"/>
    <x v="7"/>
    <x v="88"/>
    <n v="3"/>
    <x v="0"/>
    <s v="Cash"/>
    <s v="In Store"/>
    <s v="Yes"/>
    <s v="Very fast delivery"/>
    <x v="2"/>
    <x v="0"/>
    <x v="0"/>
    <x v="4"/>
    <n v="529.15"/>
    <x v="0"/>
    <s v="Western Region"/>
    <s v="Medium"/>
    <s v="October"/>
    <s v="Q4"/>
    <s v="No"/>
    <n v="0"/>
    <n v="79.372499999999988"/>
    <n v="608.52249999999992"/>
  </r>
  <r>
    <n v="8495"/>
    <s v="R03217"/>
    <x v="12"/>
    <n v="32"/>
    <x v="1"/>
    <x v="4"/>
    <x v="30"/>
    <n v="1"/>
    <x v="1"/>
    <s v="Mobile Payment"/>
    <s v="Click &amp; Collect"/>
    <s v="Yes"/>
    <s v="Instructions unclear"/>
    <x v="3"/>
    <x v="2"/>
    <x v="0"/>
    <x v="1"/>
    <n v="2962.6"/>
    <x v="2"/>
    <s v="Central Region"/>
    <s v="Medium"/>
    <s v="February"/>
    <s v="Q1"/>
    <s v="No"/>
    <n v="1"/>
    <n v="444.39"/>
    <n v="3406.99"/>
  </r>
  <r>
    <n v="8496"/>
    <s v="R03815"/>
    <x v="335"/>
    <n v="75"/>
    <x v="2"/>
    <x v="0"/>
    <x v="0"/>
    <n v="4"/>
    <x v="1"/>
    <s v="Cash"/>
    <s v="In Store"/>
    <s v="Yes"/>
    <s v="Long waiting time"/>
    <x v="4"/>
    <x v="1"/>
    <x v="0"/>
    <x v="5"/>
    <n v="2479.5700000000002"/>
    <x v="0"/>
    <s v="Northern Region"/>
    <s v="Medium"/>
    <s v="August"/>
    <s v="Q3"/>
    <s v="No"/>
    <n v="1"/>
    <n v="371.93549999999999"/>
    <n v="2851.5054999999998"/>
  </r>
  <r>
    <n v="8497"/>
    <s v="R08322"/>
    <x v="478"/>
    <n v="67"/>
    <x v="0"/>
    <x v="7"/>
    <x v="50"/>
    <n v="1"/>
    <x v="1"/>
    <s v="Credit Card"/>
    <s v="In Store"/>
    <s v="No"/>
    <s v="Item missing accessories"/>
    <x v="3"/>
    <x v="1"/>
    <x v="1"/>
    <x v="5"/>
    <n v="929.55"/>
    <x v="0"/>
    <s v="Western Region"/>
    <s v="Medium"/>
    <s v="February"/>
    <s v="Q1"/>
    <s v="No"/>
    <n v="1"/>
    <n v="139.43249999999998"/>
    <n v="1068.9824999999998"/>
  </r>
  <r>
    <n v="8498"/>
    <s v="R08724"/>
    <x v="201"/>
    <n v="56"/>
    <x v="1"/>
    <x v="7"/>
    <x v="107"/>
    <n v="3"/>
    <x v="0"/>
    <s v="Debit Card"/>
    <s v="Home Delivery"/>
    <s v="No"/>
    <s v="Packaging could improve"/>
    <x v="2"/>
    <x v="2"/>
    <x v="1"/>
    <x v="0"/>
    <n v="2413.3000000000002"/>
    <x v="6"/>
    <s v="Western Region"/>
    <s v="Medium"/>
    <s v="June"/>
    <s v="Q2"/>
    <s v="No"/>
    <n v="0"/>
    <n v="361.995"/>
    <n v="2775.2950000000001"/>
  </r>
  <r>
    <n v="8499"/>
    <s v="R02279"/>
    <x v="672"/>
    <n v="47"/>
    <x v="2"/>
    <x v="6"/>
    <x v="8"/>
    <n v="2"/>
    <x v="0"/>
    <s v="EFT"/>
    <s v="In Store"/>
    <s v="Yes"/>
    <s v="Would definitely buy again"/>
    <x v="0"/>
    <x v="0"/>
    <x v="0"/>
    <x v="4"/>
    <n v="5390.8"/>
    <x v="6"/>
    <s v="Gauteng Region"/>
    <s v="High"/>
    <s v="August"/>
    <s v="Q3"/>
    <s v="Yes"/>
    <n v="0"/>
    <n v="808.62"/>
    <n v="6199.42"/>
  </r>
  <r>
    <n v="8500"/>
    <s v="R04600"/>
    <x v="717"/>
    <n v="50"/>
    <x v="1"/>
    <x v="2"/>
    <x v="13"/>
    <n v="2"/>
    <x v="1"/>
    <s v="Debit Card"/>
    <s v="In Store"/>
    <s v="No"/>
    <s v="Fantastic experience"/>
    <x v="0"/>
    <x v="0"/>
    <x v="0"/>
    <x v="4"/>
    <n v="3576.97"/>
    <x v="5"/>
    <s v="Northern Region"/>
    <s v="Medium"/>
    <s v="January"/>
    <s v="Q1"/>
    <s v="No"/>
    <n v="1"/>
    <n v="536.54549999999995"/>
    <n v="4113.5154999999995"/>
  </r>
  <r>
    <n v="8501"/>
    <s v="R00014"/>
    <x v="210"/>
    <n v="66"/>
    <x v="1"/>
    <x v="7"/>
    <x v="59"/>
    <n v="5"/>
    <x v="1"/>
    <s v="EFT"/>
    <s v="Home Delivery"/>
    <s v="Yes"/>
    <s v="Long waiting time"/>
    <x v="1"/>
    <x v="1"/>
    <x v="0"/>
    <x v="5"/>
    <n v="8798.49"/>
    <x v="4"/>
    <s v="Western Region"/>
    <s v="High"/>
    <s v="January"/>
    <s v="Q1"/>
    <s v="Yes"/>
    <n v="1"/>
    <n v="1319.7735"/>
    <n v="10118.263499999999"/>
  </r>
  <r>
    <n v="8502"/>
    <s v="R09367"/>
    <x v="136"/>
    <n v="41"/>
    <x v="1"/>
    <x v="5"/>
    <x v="6"/>
    <n v="2"/>
    <x v="0"/>
    <s v="Credit Card"/>
    <s v="In Store"/>
    <s v="Yes"/>
    <s v="Excellent value"/>
    <x v="0"/>
    <x v="0"/>
    <x v="0"/>
    <x v="3"/>
    <n v="409.06"/>
    <x v="5"/>
    <s v="Western Region"/>
    <s v="Low"/>
    <s v="September"/>
    <s v="Q3"/>
    <s v="No"/>
    <n v="0"/>
    <n v="61.358999999999995"/>
    <n v="470.41899999999998"/>
  </r>
  <r>
    <n v="8503"/>
    <s v="R01526"/>
    <x v="430"/>
    <n v="61"/>
    <x v="0"/>
    <x v="0"/>
    <x v="97"/>
    <n v="5"/>
    <x v="1"/>
    <s v="Debit Card"/>
    <s v="Click &amp; Collect"/>
    <s v="Yes"/>
    <s v="Worth the money"/>
    <x v="1"/>
    <x v="0"/>
    <x v="1"/>
    <x v="0"/>
    <n v="2906.97"/>
    <x v="7"/>
    <s v="Northern Region"/>
    <s v="Medium"/>
    <s v="January"/>
    <s v="Q1"/>
    <s v="No"/>
    <n v="1"/>
    <n v="436.04549999999995"/>
    <n v="3343.0154999999995"/>
  </r>
  <r>
    <n v="8504"/>
    <s v="R02366"/>
    <x v="481"/>
    <n v="52"/>
    <x v="0"/>
    <x v="4"/>
    <x v="117"/>
    <n v="3"/>
    <x v="0"/>
    <s v="Mobile Payment"/>
    <s v="Home Delivery"/>
    <s v="No"/>
    <s v="Highly recommend"/>
    <x v="2"/>
    <x v="0"/>
    <x v="0"/>
    <x v="4"/>
    <n v="6581.78"/>
    <x v="6"/>
    <s v="Central Region"/>
    <s v="High"/>
    <s v="October"/>
    <s v="Q4"/>
    <s v="Yes"/>
    <n v="0"/>
    <n v="987.26699999999994"/>
    <n v="7569.0469999999996"/>
  </r>
  <r>
    <n v="8505"/>
    <s v="R04649"/>
    <x v="193"/>
    <n v="54"/>
    <x v="1"/>
    <x v="3"/>
    <x v="64"/>
    <n v="5"/>
    <x v="0"/>
    <s v="Mobile Payment"/>
    <s v="Home Delivery"/>
    <s v="No"/>
    <s v="Easy to assemble"/>
    <x v="1"/>
    <x v="0"/>
    <x v="1"/>
    <x v="4"/>
    <n v="119.63"/>
    <x v="3"/>
    <s v="Central Region"/>
    <s v="Low"/>
    <s v="February"/>
    <s v="Q1"/>
    <s v="No"/>
    <n v="0"/>
    <n v="17.944499999999998"/>
    <n v="137.57449999999997"/>
  </r>
  <r>
    <n v="8506"/>
    <s v="R00375"/>
    <x v="308"/>
    <n v="36"/>
    <x v="1"/>
    <x v="1"/>
    <x v="122"/>
    <n v="4"/>
    <x v="1"/>
    <s v="EFT"/>
    <s v="Click &amp; Collect"/>
    <s v="Yes"/>
    <s v="Excellent product"/>
    <x v="4"/>
    <x v="0"/>
    <x v="1"/>
    <x v="3"/>
    <n v="412.16"/>
    <x v="8"/>
    <s v="Southern Region"/>
    <s v="Low"/>
    <s v="February"/>
    <s v="Q1"/>
    <s v="No"/>
    <n v="1"/>
    <n v="61.823999999999998"/>
    <n v="473.98399999999998"/>
  </r>
  <r>
    <n v="8507"/>
    <s v="R06478"/>
    <x v="594"/>
    <n v="51"/>
    <x v="2"/>
    <x v="0"/>
    <x v="77"/>
    <n v="2"/>
    <x v="0"/>
    <s v="Debit Card"/>
    <s v="Click &amp; Collect"/>
    <s v="Yes"/>
    <s v="Item missing accessories"/>
    <x v="0"/>
    <x v="1"/>
    <x v="1"/>
    <x v="4"/>
    <n v="353.21"/>
    <x v="3"/>
    <s v="Northern Region"/>
    <s v="Low"/>
    <s v="December"/>
    <s v="Q4"/>
    <s v="No"/>
    <n v="0"/>
    <n v="52.981499999999997"/>
    <n v="406.19149999999996"/>
  </r>
  <r>
    <n v="8509"/>
    <s v="R06896"/>
    <x v="280"/>
    <n v="30"/>
    <x v="2"/>
    <x v="7"/>
    <x v="64"/>
    <n v="2"/>
    <x v="1"/>
    <s v="Credit Card"/>
    <s v="In Store"/>
    <s v="Yes"/>
    <s v="Highly recommend"/>
    <x v="0"/>
    <x v="0"/>
    <x v="0"/>
    <x v="1"/>
    <n v="119.63"/>
    <x v="3"/>
    <s v="Western Region"/>
    <s v="Low"/>
    <s v="March"/>
    <s v="Q1"/>
    <s v="No"/>
    <n v="1"/>
    <n v="17.944499999999998"/>
    <n v="137.57449999999997"/>
  </r>
  <r>
    <n v="8511"/>
    <s v="R07905"/>
    <x v="55"/>
    <n v="27"/>
    <x v="0"/>
    <x v="1"/>
    <x v="4"/>
    <n v="3"/>
    <x v="1"/>
    <s v="Debit Card"/>
    <s v="In Store"/>
    <s v="Yes"/>
    <s v="Exactly as advertised"/>
    <x v="2"/>
    <x v="0"/>
    <x v="0"/>
    <x v="1"/>
    <n v="1951.09"/>
    <x v="0"/>
    <s v="Southern Region"/>
    <s v="Medium"/>
    <s v="July"/>
    <s v="Q3"/>
    <s v="No"/>
    <n v="1"/>
    <n v="292.6635"/>
    <n v="2243.7534999999998"/>
  </r>
  <r>
    <n v="8512"/>
    <s v="R02959"/>
    <x v="271"/>
    <n v="34"/>
    <x v="2"/>
    <x v="5"/>
    <x v="60"/>
    <n v="5"/>
    <x v="1"/>
    <s v="Mobile Payment"/>
    <s v="In Store"/>
    <s v="Yes"/>
    <s v="Poor packaging"/>
    <x v="1"/>
    <x v="1"/>
    <x v="0"/>
    <x v="1"/>
    <n v="5064"/>
    <x v="2"/>
    <s v="Western Region"/>
    <s v="High"/>
    <s v="January"/>
    <s v="Q1"/>
    <s v="Yes"/>
    <n v="1"/>
    <n v="759.6"/>
    <n v="5823.5999999999995"/>
  </r>
  <r>
    <n v="8513"/>
    <s v="R00530"/>
    <x v="373"/>
    <n v="62"/>
    <x v="2"/>
    <x v="8"/>
    <x v="52"/>
    <n v="5"/>
    <x v="0"/>
    <s v="Debit Card"/>
    <s v="Home Delivery"/>
    <s v="No"/>
    <s v="Fantastic experience"/>
    <x v="1"/>
    <x v="0"/>
    <x v="1"/>
    <x v="0"/>
    <n v="1094.3699999999999"/>
    <x v="8"/>
    <s v="Eastern Region"/>
    <s v="Medium"/>
    <s v="March"/>
    <s v="Q1"/>
    <s v="No"/>
    <n v="0"/>
    <n v="164.15549999999999"/>
    <n v="1258.5254999999997"/>
  </r>
  <r>
    <n v="8514"/>
    <s v="R03715"/>
    <x v="408"/>
    <n v="30"/>
    <x v="2"/>
    <x v="0"/>
    <x v="77"/>
    <n v="4"/>
    <x v="1"/>
    <s v="Mobile Payment"/>
    <s v="In Store"/>
    <s v="No"/>
    <s v="Packaging could improve"/>
    <x v="4"/>
    <x v="2"/>
    <x v="0"/>
    <x v="1"/>
    <n v="353.21"/>
    <x v="3"/>
    <s v="Northern Region"/>
    <s v="Low"/>
    <s v="December"/>
    <s v="Q4"/>
    <s v="No"/>
    <n v="1"/>
    <n v="52.981499999999997"/>
    <n v="406.19149999999996"/>
  </r>
  <r>
    <n v="8515"/>
    <s v="R04733"/>
    <x v="679"/>
    <n v="62"/>
    <x v="1"/>
    <x v="2"/>
    <x v="71"/>
    <n v="5"/>
    <x v="1"/>
    <s v="Debit Card"/>
    <s v="In Store"/>
    <s v="Yes"/>
    <s v="Excellent product"/>
    <x v="1"/>
    <x v="0"/>
    <x v="1"/>
    <x v="0"/>
    <n v="1171.25"/>
    <x v="4"/>
    <s v="Northern Region"/>
    <s v="Medium"/>
    <s v="July"/>
    <s v="Q3"/>
    <s v="No"/>
    <n v="1"/>
    <n v="175.6875"/>
    <n v="1346.9375"/>
  </r>
  <r>
    <n v="8517"/>
    <s v="R05632"/>
    <x v="681"/>
    <n v="36"/>
    <x v="1"/>
    <x v="6"/>
    <x v="120"/>
    <n v="1"/>
    <x v="0"/>
    <s v="Debit Card"/>
    <s v="In Store"/>
    <s v="Yes"/>
    <s v="Instructions unclear"/>
    <x v="3"/>
    <x v="2"/>
    <x v="0"/>
    <x v="3"/>
    <n v="1233.45"/>
    <x v="1"/>
    <s v="Gauteng Region"/>
    <s v="Medium"/>
    <s v="January"/>
    <s v="Q1"/>
    <s v="No"/>
    <n v="0"/>
    <n v="185.01750000000001"/>
    <n v="1418.4675"/>
  </r>
  <r>
    <n v="8518"/>
    <s v="R06564"/>
    <x v="698"/>
    <n v="79"/>
    <x v="2"/>
    <x v="4"/>
    <x v="56"/>
    <n v="4"/>
    <x v="0"/>
    <s v="Cash"/>
    <s v="Home Delivery"/>
    <s v="No"/>
    <s v="Product exceeded expectations"/>
    <x v="4"/>
    <x v="0"/>
    <x v="1"/>
    <x v="5"/>
    <n v="306.57"/>
    <x v="4"/>
    <s v="Central Region"/>
    <s v="Low"/>
    <s v="November"/>
    <s v="Q4"/>
    <s v="No"/>
    <n v="0"/>
    <n v="45.985499999999995"/>
    <n v="352.55549999999994"/>
  </r>
  <r>
    <n v="8519"/>
    <s v="R04704"/>
    <x v="359"/>
    <n v="55"/>
    <x v="2"/>
    <x v="7"/>
    <x v="67"/>
    <n v="4"/>
    <x v="0"/>
    <s v="Debit Card"/>
    <s v="Home Delivery"/>
    <s v="No"/>
    <s v="Delivery delayed"/>
    <x v="4"/>
    <x v="1"/>
    <x v="0"/>
    <x v="0"/>
    <n v="1859.13"/>
    <x v="5"/>
    <s v="Western Region"/>
    <s v="Medium"/>
    <s v="July"/>
    <s v="Q3"/>
    <s v="No"/>
    <n v="0"/>
    <n v="278.86950000000002"/>
    <n v="2137.9994999999999"/>
  </r>
  <r>
    <n v="8520"/>
    <s v="R01713"/>
    <x v="258"/>
    <n v="72"/>
    <x v="0"/>
    <x v="6"/>
    <x v="94"/>
    <n v="5"/>
    <x v="0"/>
    <s v="Cash"/>
    <s v="Click &amp; Collect"/>
    <s v="No"/>
    <s v="Poor packaging"/>
    <x v="1"/>
    <x v="1"/>
    <x v="0"/>
    <x v="5"/>
    <n v="1746.77"/>
    <x v="5"/>
    <s v="Gauteng Region"/>
    <s v="Medium"/>
    <s v="August"/>
    <s v="Q3"/>
    <s v="No"/>
    <n v="0"/>
    <n v="262.01549999999997"/>
    <n v="2008.7854999999997"/>
  </r>
  <r>
    <n v="8521"/>
    <s v="R09902"/>
    <x v="193"/>
    <n v="68"/>
    <x v="0"/>
    <x v="2"/>
    <x v="46"/>
    <n v="1"/>
    <x v="0"/>
    <s v="Credit Card"/>
    <s v="Click &amp; Collect"/>
    <s v="No"/>
    <m/>
    <x v="3"/>
    <x v="3"/>
    <x v="2"/>
    <x v="5"/>
    <n v="3755.73"/>
    <x v="2"/>
    <s v="Northern Region"/>
    <s v="Medium"/>
    <s v="February"/>
    <s v="Q1"/>
    <s v="No"/>
    <n v="0"/>
    <n v="563.35950000000003"/>
    <n v="4319.0895"/>
  </r>
  <r>
    <n v="8522"/>
    <s v="R00956"/>
    <x v="107"/>
    <n v="26"/>
    <x v="0"/>
    <x v="1"/>
    <x v="40"/>
    <n v="1"/>
    <x v="0"/>
    <s v="Cash"/>
    <s v="Home Delivery"/>
    <s v="Yes"/>
    <s v="Arrived damaged"/>
    <x v="3"/>
    <x v="1"/>
    <x v="1"/>
    <x v="1"/>
    <n v="1619.07"/>
    <x v="7"/>
    <s v="Southern Region"/>
    <s v="Medium"/>
    <s v="June"/>
    <s v="Q2"/>
    <s v="No"/>
    <n v="0"/>
    <n v="242.86049999999997"/>
    <n v="1861.9304999999997"/>
  </r>
  <r>
    <n v="8523"/>
    <s v="R06676"/>
    <x v="562"/>
    <m/>
    <x v="1"/>
    <x v="7"/>
    <x v="122"/>
    <n v="4"/>
    <x v="1"/>
    <s v="EFT"/>
    <s v="In Store"/>
    <s v="No"/>
    <s v="Fantastic experience"/>
    <x v="4"/>
    <x v="0"/>
    <x v="1"/>
    <x v="6"/>
    <n v="412.16"/>
    <x v="8"/>
    <s v="Western Region"/>
    <s v="Low"/>
    <s v="April"/>
    <s v="Q2"/>
    <s v="No"/>
    <n v="1"/>
    <n v="61.823999999999998"/>
    <n v="473.98399999999998"/>
  </r>
  <r>
    <n v="8524"/>
    <s v="R03454"/>
    <x v="655"/>
    <n v="79"/>
    <x v="2"/>
    <x v="2"/>
    <x v="12"/>
    <n v="5"/>
    <x v="1"/>
    <s v="Mobile Payment"/>
    <s v="Home Delivery"/>
    <s v="No"/>
    <s v="Fits perfectly"/>
    <x v="1"/>
    <x v="0"/>
    <x v="1"/>
    <x v="5"/>
    <n v="228.08"/>
    <x v="8"/>
    <s v="Northern Region"/>
    <s v="Low"/>
    <s v="July"/>
    <s v="Q3"/>
    <s v="No"/>
    <n v="1"/>
    <n v="34.212000000000003"/>
    <n v="262.29199999999997"/>
  </r>
  <r>
    <n v="8526"/>
    <s v="R09886"/>
    <x v="38"/>
    <n v="61"/>
    <x v="0"/>
    <x v="6"/>
    <x v="51"/>
    <n v="4"/>
    <x v="0"/>
    <s v="Credit Card"/>
    <s v="In Store"/>
    <s v="No"/>
    <s v="Poor packaging"/>
    <x v="4"/>
    <x v="1"/>
    <x v="0"/>
    <x v="0"/>
    <n v="209.53"/>
    <x v="3"/>
    <s v="Gauteng Region"/>
    <s v="Low"/>
    <s v="September"/>
    <s v="Q3"/>
    <s v="No"/>
    <n v="0"/>
    <n v="31.429499999999997"/>
    <n v="240.95949999999999"/>
  </r>
  <r>
    <n v="8527"/>
    <s v="R00159"/>
    <x v="193"/>
    <n v="40"/>
    <x v="0"/>
    <x v="0"/>
    <x v="85"/>
    <n v="2"/>
    <x v="0"/>
    <s v="EFT"/>
    <s v="In Store"/>
    <s v="Yes"/>
    <s v="Customer support was excellent"/>
    <x v="0"/>
    <x v="0"/>
    <x v="0"/>
    <x v="3"/>
    <n v="812.2"/>
    <x v="2"/>
    <s v="Northern Region"/>
    <s v="Medium"/>
    <s v="February"/>
    <s v="Q1"/>
    <s v="No"/>
    <n v="0"/>
    <n v="121.83"/>
    <n v="934.03"/>
  </r>
  <r>
    <n v="8528"/>
    <s v="R07006"/>
    <x v="462"/>
    <n v="50"/>
    <x v="2"/>
    <x v="7"/>
    <x v="50"/>
    <n v="5"/>
    <x v="0"/>
    <s v="Cash"/>
    <s v="Click &amp; Collect"/>
    <s v="Yes"/>
    <s v="Very comfortable"/>
    <x v="1"/>
    <x v="0"/>
    <x v="1"/>
    <x v="4"/>
    <n v="929.55"/>
    <x v="0"/>
    <s v="Western Region"/>
    <s v="Medium"/>
    <s v="May"/>
    <s v="Q2"/>
    <s v="No"/>
    <n v="0"/>
    <n v="139.43249999999998"/>
    <n v="1068.9824999999998"/>
  </r>
  <r>
    <n v="8530"/>
    <s v="R06079"/>
    <x v="386"/>
    <n v="67"/>
    <x v="0"/>
    <x v="1"/>
    <x v="13"/>
    <n v="1"/>
    <x v="0"/>
    <s v="Debit Card"/>
    <s v="Home Delivery"/>
    <s v="Yes"/>
    <s v="Very fast delivery"/>
    <x v="3"/>
    <x v="0"/>
    <x v="0"/>
    <x v="5"/>
    <n v="3576.97"/>
    <x v="5"/>
    <s v="Southern Region"/>
    <s v="Medium"/>
    <s v="October"/>
    <s v="Q4"/>
    <s v="No"/>
    <n v="0"/>
    <n v="536.54549999999995"/>
    <n v="4113.5154999999995"/>
  </r>
  <r>
    <n v="8531"/>
    <s v="R06237"/>
    <x v="705"/>
    <n v="54"/>
    <x v="2"/>
    <x v="7"/>
    <x v="35"/>
    <n v="3"/>
    <x v="0"/>
    <s v="Debit Card"/>
    <s v="In Store"/>
    <s v="Yes"/>
    <m/>
    <x v="2"/>
    <x v="3"/>
    <x v="2"/>
    <x v="4"/>
    <n v="6710.27"/>
    <x v="5"/>
    <s v="Western Region"/>
    <s v="High"/>
    <s v="July"/>
    <s v="Q3"/>
    <s v="Yes"/>
    <n v="0"/>
    <n v="1006.5405000000001"/>
    <n v="7716.8104999999996"/>
  </r>
  <r>
    <n v="8532"/>
    <s v="R02921"/>
    <x v="520"/>
    <n v="21"/>
    <x v="0"/>
    <x v="2"/>
    <x v="10"/>
    <n v="1"/>
    <x v="0"/>
    <s v="Debit Card"/>
    <s v="Click &amp; Collect"/>
    <s v="No"/>
    <s v="Excellent value"/>
    <x v="3"/>
    <x v="0"/>
    <x v="0"/>
    <x v="2"/>
    <n v="276.82"/>
    <x v="7"/>
    <s v="Northern Region"/>
    <s v="Low"/>
    <s v="May"/>
    <s v="Q2"/>
    <s v="No"/>
    <n v="0"/>
    <n v="41.522999999999996"/>
    <n v="318.34299999999996"/>
  </r>
  <r>
    <n v="8533"/>
    <s v="R08504"/>
    <x v="341"/>
    <n v="65"/>
    <x v="0"/>
    <x v="0"/>
    <x v="8"/>
    <n v="2"/>
    <x v="1"/>
    <s v="Mobile Payment"/>
    <s v="In Store"/>
    <s v="Yes"/>
    <s v="Average quality"/>
    <x v="0"/>
    <x v="2"/>
    <x v="0"/>
    <x v="5"/>
    <n v="5390.8"/>
    <x v="6"/>
    <s v="Northern Region"/>
    <s v="High"/>
    <s v="August"/>
    <s v="Q3"/>
    <s v="Yes"/>
    <n v="1"/>
    <n v="808.62"/>
    <n v="6199.42"/>
  </r>
  <r>
    <n v="8534"/>
    <s v="R04645"/>
    <x v="83"/>
    <n v="41"/>
    <x v="1"/>
    <x v="1"/>
    <x v="48"/>
    <n v="2"/>
    <x v="0"/>
    <s v="Mobile Payment"/>
    <s v="In Store"/>
    <s v="Yes"/>
    <s v="Customer support was excellent"/>
    <x v="0"/>
    <x v="0"/>
    <x v="0"/>
    <x v="3"/>
    <n v="192.77"/>
    <x v="1"/>
    <s v="Southern Region"/>
    <s v="Low"/>
    <s v="May"/>
    <s v="Q2"/>
    <s v="No"/>
    <n v="0"/>
    <n v="28.915500000000002"/>
    <n v="221.68549999999999"/>
  </r>
  <r>
    <n v="8537"/>
    <s v="R03666"/>
    <x v="611"/>
    <n v="39"/>
    <x v="0"/>
    <x v="8"/>
    <x v="6"/>
    <n v="4"/>
    <x v="1"/>
    <s v="Credit Card"/>
    <s v="Click &amp; Collect"/>
    <s v="No"/>
    <s v="Fits perfectly"/>
    <x v="4"/>
    <x v="0"/>
    <x v="1"/>
    <x v="3"/>
    <n v="409.06"/>
    <x v="5"/>
    <s v="Eastern Region"/>
    <s v="Low"/>
    <s v="November"/>
    <s v="Q4"/>
    <s v="No"/>
    <n v="1"/>
    <n v="61.358999999999995"/>
    <n v="470.41899999999998"/>
  </r>
  <r>
    <n v="8538"/>
    <s v="R07980"/>
    <x v="611"/>
    <n v="25"/>
    <x v="1"/>
    <x v="1"/>
    <x v="56"/>
    <n v="5"/>
    <x v="1"/>
    <s v="Cash"/>
    <s v="In Store"/>
    <s v="No"/>
    <s v="Highly recommend"/>
    <x v="1"/>
    <x v="0"/>
    <x v="1"/>
    <x v="1"/>
    <n v="306.57"/>
    <x v="4"/>
    <s v="Southern Region"/>
    <s v="Low"/>
    <s v="November"/>
    <s v="Q4"/>
    <s v="No"/>
    <n v="1"/>
    <n v="45.985499999999995"/>
    <n v="352.55549999999994"/>
  </r>
  <r>
    <n v="8539"/>
    <s v="R00307"/>
    <x v="473"/>
    <n v="35"/>
    <x v="1"/>
    <x v="5"/>
    <x v="109"/>
    <n v="2"/>
    <x v="1"/>
    <s v="Mobile Payment"/>
    <s v="Home Delivery"/>
    <s v="Yes"/>
    <s v="Very fast delivery"/>
    <x v="0"/>
    <x v="0"/>
    <x v="0"/>
    <x v="3"/>
    <n v="470.6"/>
    <x v="4"/>
    <s v="Western Region"/>
    <s v="Low"/>
    <s v="April"/>
    <s v="Q2"/>
    <s v="No"/>
    <n v="1"/>
    <n v="70.59"/>
    <n v="541.18999999999994"/>
  </r>
  <r>
    <n v="8540"/>
    <s v="R04791"/>
    <x v="674"/>
    <n v="49"/>
    <x v="0"/>
    <x v="2"/>
    <x v="19"/>
    <n v="3"/>
    <x v="1"/>
    <s v="Debit Card"/>
    <s v="Home Delivery"/>
    <s v="Yes"/>
    <s v="Worth the money"/>
    <x v="2"/>
    <x v="0"/>
    <x v="0"/>
    <x v="4"/>
    <n v="343.42"/>
    <x v="3"/>
    <s v="Northern Region"/>
    <s v="Low"/>
    <s v="October"/>
    <s v="Q4"/>
    <s v="No"/>
    <n v="1"/>
    <n v="51.512999999999998"/>
    <n v="394.93299999999999"/>
  </r>
  <r>
    <n v="8542"/>
    <s v="R01928"/>
    <x v="483"/>
    <n v="26"/>
    <x v="1"/>
    <x v="6"/>
    <x v="5"/>
    <n v="2"/>
    <x v="1"/>
    <s v="Credit Card"/>
    <s v="In Store"/>
    <s v="Yes"/>
    <s v="Instructions unclear"/>
    <x v="0"/>
    <x v="2"/>
    <x v="0"/>
    <x v="1"/>
    <n v="1158.56"/>
    <x v="4"/>
    <s v="Gauteng Region"/>
    <s v="Medium"/>
    <s v="September"/>
    <s v="Q3"/>
    <s v="No"/>
    <n v="1"/>
    <n v="173.78399999999999"/>
    <n v="1332.3439999999998"/>
  </r>
  <r>
    <n v="8543"/>
    <s v="R09473"/>
    <x v="199"/>
    <n v="78"/>
    <x v="0"/>
    <x v="7"/>
    <x v="100"/>
    <n v="1"/>
    <x v="0"/>
    <s v="Cash"/>
    <s v="In Store"/>
    <s v="No"/>
    <s v="Helpful staff"/>
    <x v="3"/>
    <x v="0"/>
    <x v="0"/>
    <x v="5"/>
    <n v="5432.76"/>
    <x v="5"/>
    <s v="Western Region"/>
    <s v="High"/>
    <s v="June"/>
    <s v="Q2"/>
    <s v="Yes"/>
    <n v="0"/>
    <n v="814.91399999999999"/>
    <n v="6247.674"/>
  </r>
  <r>
    <n v="8545"/>
    <s v="R03639"/>
    <x v="615"/>
    <n v="69"/>
    <x v="0"/>
    <x v="8"/>
    <x v="40"/>
    <n v="3"/>
    <x v="1"/>
    <s v="Cash"/>
    <s v="Home Delivery"/>
    <s v="Yes"/>
    <s v="Long waiting time"/>
    <x v="2"/>
    <x v="1"/>
    <x v="0"/>
    <x v="5"/>
    <n v="1619.07"/>
    <x v="7"/>
    <s v="Eastern Region"/>
    <s v="Medium"/>
    <s v="August"/>
    <s v="Q3"/>
    <s v="No"/>
    <n v="1"/>
    <n v="242.86049999999997"/>
    <n v="1861.9304999999997"/>
  </r>
  <r>
    <n v="8546"/>
    <s v="R01267"/>
    <x v="387"/>
    <n v="73"/>
    <x v="1"/>
    <x v="2"/>
    <x v="55"/>
    <n v="2"/>
    <x v="1"/>
    <s v="Debit Card"/>
    <s v="In Store"/>
    <s v="No"/>
    <s v="Very comfortable"/>
    <x v="0"/>
    <x v="0"/>
    <x v="0"/>
    <x v="5"/>
    <n v="324.35000000000002"/>
    <x v="8"/>
    <s v="Northern Region"/>
    <s v="Low"/>
    <s v="June"/>
    <s v="Q2"/>
    <s v="No"/>
    <n v="1"/>
    <n v="48.652500000000003"/>
    <n v="373.0025"/>
  </r>
  <r>
    <n v="8547"/>
    <s v="R01561"/>
    <x v="217"/>
    <n v="37"/>
    <x v="0"/>
    <x v="7"/>
    <x v="31"/>
    <n v="1"/>
    <x v="0"/>
    <s v="Debit Card"/>
    <s v="Home Delivery"/>
    <s v="No"/>
    <s v="Exactly as advertised"/>
    <x v="3"/>
    <x v="0"/>
    <x v="0"/>
    <x v="3"/>
    <n v="294.33"/>
    <x v="4"/>
    <s v="Western Region"/>
    <s v="Low"/>
    <s v="October"/>
    <s v="Q4"/>
    <s v="No"/>
    <n v="0"/>
    <n v="44.149499999999996"/>
    <n v="338.47949999999997"/>
  </r>
  <r>
    <n v="8548"/>
    <s v="R07180"/>
    <x v="317"/>
    <n v="77"/>
    <x v="1"/>
    <x v="5"/>
    <x v="52"/>
    <n v="3"/>
    <x v="1"/>
    <s v="EFT"/>
    <s v="Click &amp; Collect"/>
    <s v="Yes"/>
    <s v="Poor packaging"/>
    <x v="2"/>
    <x v="1"/>
    <x v="0"/>
    <x v="5"/>
    <n v="1094.3699999999999"/>
    <x v="8"/>
    <s v="Western Region"/>
    <s v="Medium"/>
    <s v="December"/>
    <s v="Q4"/>
    <s v="No"/>
    <n v="1"/>
    <n v="164.15549999999999"/>
    <n v="1258.5254999999997"/>
  </r>
  <r>
    <n v="8549"/>
    <s v="R04110"/>
    <x v="39"/>
    <n v="76"/>
    <x v="0"/>
    <x v="2"/>
    <x v="116"/>
    <n v="3"/>
    <x v="1"/>
    <s v="Mobile Payment"/>
    <s v="Click &amp; Collect"/>
    <s v="Yes"/>
    <s v="Very comfortable"/>
    <x v="2"/>
    <x v="0"/>
    <x v="0"/>
    <x v="5"/>
    <n v="11052.57"/>
    <x v="6"/>
    <s v="Northern Region"/>
    <s v="High"/>
    <s v="April"/>
    <s v="Q2"/>
    <s v="Yes"/>
    <n v="1"/>
    <n v="1657.8854999999999"/>
    <n v="12710.455499999998"/>
  </r>
  <r>
    <n v="8550"/>
    <s v="R07868"/>
    <x v="348"/>
    <n v="22"/>
    <x v="1"/>
    <x v="6"/>
    <x v="58"/>
    <n v="2"/>
    <x v="0"/>
    <s v="Cash"/>
    <s v="Home Delivery"/>
    <s v="No"/>
    <s v="Very comfortable"/>
    <x v="0"/>
    <x v="0"/>
    <x v="0"/>
    <x v="2"/>
    <n v="2603.98"/>
    <x v="0"/>
    <s v="Gauteng Region"/>
    <s v="Medium"/>
    <s v="April"/>
    <s v="Q2"/>
    <s v="No"/>
    <n v="0"/>
    <n v="390.59699999999998"/>
    <n v="2994.5769999999998"/>
  </r>
  <r>
    <n v="8551"/>
    <s v="R04905"/>
    <x v="600"/>
    <n v="75"/>
    <x v="0"/>
    <x v="3"/>
    <x v="31"/>
    <n v="1"/>
    <x v="0"/>
    <s v="Mobile Payment"/>
    <s v="Click &amp; Collect"/>
    <s v="No"/>
    <s v="Easy to assemble"/>
    <x v="3"/>
    <x v="0"/>
    <x v="0"/>
    <x v="5"/>
    <n v="294.33"/>
    <x v="4"/>
    <s v="Central Region"/>
    <s v="Low"/>
    <s v="February"/>
    <s v="Q1"/>
    <s v="No"/>
    <n v="0"/>
    <n v="44.149499999999996"/>
    <n v="338.47949999999997"/>
  </r>
  <r>
    <n v="8552"/>
    <s v="R07295"/>
    <x v="587"/>
    <n v="40"/>
    <x v="1"/>
    <x v="3"/>
    <x v="100"/>
    <n v="2"/>
    <x v="0"/>
    <s v="EFT"/>
    <s v="Home Delivery"/>
    <s v="Yes"/>
    <s v="Looks premium"/>
    <x v="0"/>
    <x v="0"/>
    <x v="0"/>
    <x v="3"/>
    <n v="5432.76"/>
    <x v="5"/>
    <s v="Central Region"/>
    <s v="High"/>
    <s v="May"/>
    <s v="Q2"/>
    <s v="Yes"/>
    <n v="0"/>
    <n v="814.91399999999999"/>
    <n v="6247.674"/>
  </r>
  <r>
    <n v="8555"/>
    <s v="R08602"/>
    <x v="199"/>
    <n v="59"/>
    <x v="2"/>
    <x v="3"/>
    <x v="121"/>
    <n v="1"/>
    <x v="0"/>
    <s v="Mobile Payment"/>
    <s v="In Store"/>
    <s v="No"/>
    <m/>
    <x v="3"/>
    <x v="3"/>
    <x v="2"/>
    <x v="0"/>
    <n v="85.25"/>
    <x v="1"/>
    <s v="Central Region"/>
    <s v="Low"/>
    <s v="June"/>
    <s v="Q2"/>
    <s v="No"/>
    <n v="0"/>
    <n v="12.7875"/>
    <n v="98.037499999999994"/>
  </r>
  <r>
    <n v="8556"/>
    <s v="R00022"/>
    <x v="48"/>
    <n v="46"/>
    <x v="1"/>
    <x v="3"/>
    <x v="64"/>
    <n v="3"/>
    <x v="0"/>
    <s v="Cash"/>
    <s v="Click &amp; Collect"/>
    <s v="Yes"/>
    <s v="Worth the money"/>
    <x v="2"/>
    <x v="0"/>
    <x v="0"/>
    <x v="4"/>
    <n v="119.63"/>
    <x v="3"/>
    <s v="Central Region"/>
    <s v="Low"/>
    <s v="July"/>
    <s v="Q3"/>
    <s v="No"/>
    <n v="0"/>
    <n v="17.944499999999998"/>
    <n v="137.57449999999997"/>
  </r>
  <r>
    <n v="8557"/>
    <s v="R00900"/>
    <x v="185"/>
    <n v="80"/>
    <x v="1"/>
    <x v="3"/>
    <x v="9"/>
    <n v="1"/>
    <x v="1"/>
    <s v="EFT"/>
    <s v="Click &amp; Collect"/>
    <s v="Yes"/>
    <s v="Instructions unclear"/>
    <x v="3"/>
    <x v="2"/>
    <x v="0"/>
    <x v="5"/>
    <n v="43.23"/>
    <x v="3"/>
    <s v="Central Region"/>
    <s v="Low"/>
    <s v="March"/>
    <s v="Q1"/>
    <s v="No"/>
    <n v="1"/>
    <n v="6.4844999999999997"/>
    <n v="49.714499999999994"/>
  </r>
  <r>
    <n v="8558"/>
    <s v="R00208"/>
    <x v="598"/>
    <n v="48"/>
    <x v="1"/>
    <x v="4"/>
    <x v="17"/>
    <n v="5"/>
    <x v="0"/>
    <s v="Mobile Payment"/>
    <s v="Click &amp; Collect"/>
    <s v="Yes"/>
    <s v="Exactly as advertised"/>
    <x v="1"/>
    <x v="0"/>
    <x v="1"/>
    <x v="4"/>
    <n v="471.63"/>
    <x v="1"/>
    <s v="Central Region"/>
    <s v="Low"/>
    <s v="May"/>
    <s v="Q2"/>
    <s v="No"/>
    <n v="0"/>
    <n v="70.744500000000002"/>
    <n v="542.3744999999999"/>
  </r>
  <r>
    <n v="8559"/>
    <s v="R00459"/>
    <x v="195"/>
    <n v="49"/>
    <x v="0"/>
    <x v="1"/>
    <x v="101"/>
    <n v="5"/>
    <x v="1"/>
    <s v="Debit Card"/>
    <s v="In Store"/>
    <s v="No"/>
    <s v="Fantastic experience"/>
    <x v="1"/>
    <x v="0"/>
    <x v="1"/>
    <x v="4"/>
    <n v="886.51"/>
    <x v="1"/>
    <s v="Southern Region"/>
    <s v="Medium"/>
    <s v="November"/>
    <s v="Q4"/>
    <s v="No"/>
    <n v="1"/>
    <n v="132.97649999999999"/>
    <n v="1019.4864999999999"/>
  </r>
  <r>
    <n v="8560"/>
    <s v="R02431"/>
    <x v="286"/>
    <n v="39"/>
    <x v="2"/>
    <x v="8"/>
    <x v="10"/>
    <n v="2"/>
    <x v="0"/>
    <s v="EFT"/>
    <s v="Click &amp; Collect"/>
    <s v="Yes"/>
    <s v="Excellent value"/>
    <x v="0"/>
    <x v="0"/>
    <x v="0"/>
    <x v="3"/>
    <n v="276.82"/>
    <x v="7"/>
    <s v="Eastern Region"/>
    <s v="Low"/>
    <s v="October"/>
    <s v="Q4"/>
    <s v="No"/>
    <n v="0"/>
    <n v="41.522999999999996"/>
    <n v="318.34299999999996"/>
  </r>
  <r>
    <n v="8561"/>
    <s v="R08443"/>
    <x v="296"/>
    <n v="36"/>
    <x v="1"/>
    <x v="5"/>
    <x v="78"/>
    <n v="3"/>
    <x v="1"/>
    <s v="Debit Card"/>
    <s v="Home Delivery"/>
    <s v="Yes"/>
    <s v="Great customer service"/>
    <x v="2"/>
    <x v="0"/>
    <x v="0"/>
    <x v="3"/>
    <n v="954.6"/>
    <x v="8"/>
    <s v="Western Region"/>
    <s v="Medium"/>
    <s v="January"/>
    <s v="Q1"/>
    <s v="No"/>
    <n v="1"/>
    <n v="143.19"/>
    <n v="1097.79"/>
  </r>
  <r>
    <n v="8562"/>
    <s v="R03390"/>
    <x v="284"/>
    <n v="58"/>
    <x v="2"/>
    <x v="7"/>
    <x v="91"/>
    <n v="1"/>
    <x v="1"/>
    <s v="Debit Card"/>
    <s v="Click &amp; Collect"/>
    <s v="Yes"/>
    <s v="Exactly as advertised"/>
    <x v="3"/>
    <x v="0"/>
    <x v="0"/>
    <x v="0"/>
    <n v="53.85"/>
    <x v="3"/>
    <s v="Western Region"/>
    <s v="Low"/>
    <s v="July"/>
    <s v="Q3"/>
    <s v="No"/>
    <n v="1"/>
    <n v="8.0775000000000006"/>
    <n v="61.927499999999995"/>
  </r>
  <r>
    <n v="8564"/>
    <s v="R05384"/>
    <x v="368"/>
    <n v="60"/>
    <x v="2"/>
    <x v="5"/>
    <x v="40"/>
    <n v="5"/>
    <x v="0"/>
    <s v="Mobile Payment"/>
    <s v="Click &amp; Collect"/>
    <s v="Yes"/>
    <m/>
    <x v="1"/>
    <x v="3"/>
    <x v="2"/>
    <x v="0"/>
    <n v="1619.07"/>
    <x v="7"/>
    <s v="Western Region"/>
    <s v="Medium"/>
    <s v="March"/>
    <s v="Q1"/>
    <s v="No"/>
    <n v="0"/>
    <n v="242.86049999999997"/>
    <n v="1861.9304999999997"/>
  </r>
  <r>
    <n v="8565"/>
    <s v="R00553"/>
    <x v="265"/>
    <n v="30"/>
    <x v="2"/>
    <x v="0"/>
    <x v="15"/>
    <n v="4"/>
    <x v="0"/>
    <s v="Credit Card"/>
    <s v="Click &amp; Collect"/>
    <s v="Yes"/>
    <s v="Instructions unclear"/>
    <x v="4"/>
    <x v="2"/>
    <x v="0"/>
    <x v="1"/>
    <n v="869.65"/>
    <x v="4"/>
    <s v="Northern Region"/>
    <s v="Medium"/>
    <s v="June"/>
    <s v="Q2"/>
    <s v="No"/>
    <n v="0"/>
    <n v="130.44749999999999"/>
    <n v="1000.0974999999999"/>
  </r>
  <r>
    <n v="8566"/>
    <s v="R03145"/>
    <x v="673"/>
    <n v="29"/>
    <x v="0"/>
    <x v="5"/>
    <x v="102"/>
    <n v="2"/>
    <x v="0"/>
    <s v="Debit Card"/>
    <s v="Home Delivery"/>
    <s v="Yes"/>
    <s v="Fits perfectly"/>
    <x v="0"/>
    <x v="0"/>
    <x v="0"/>
    <x v="1"/>
    <n v="996.44"/>
    <x v="2"/>
    <s v="Western Region"/>
    <s v="Medium"/>
    <s v="September"/>
    <s v="Q3"/>
    <s v="No"/>
    <n v="0"/>
    <n v="149.46600000000001"/>
    <n v="1145.9059999999999"/>
  </r>
  <r>
    <n v="8567"/>
    <s v="R06918"/>
    <x v="168"/>
    <n v="43"/>
    <x v="2"/>
    <x v="2"/>
    <x v="12"/>
    <n v="5"/>
    <x v="0"/>
    <s v="Cash"/>
    <s v="In Store"/>
    <s v="No"/>
    <s v="Easy online ordering"/>
    <x v="1"/>
    <x v="0"/>
    <x v="1"/>
    <x v="3"/>
    <n v="228.08"/>
    <x v="8"/>
    <s v="Northern Region"/>
    <s v="Low"/>
    <s v="May"/>
    <s v="Q2"/>
    <s v="No"/>
    <n v="0"/>
    <n v="34.212000000000003"/>
    <n v="262.29199999999997"/>
  </r>
  <r>
    <n v="8568"/>
    <s v="R02057"/>
    <x v="607"/>
    <n v="26"/>
    <x v="0"/>
    <x v="2"/>
    <x v="115"/>
    <n v="4"/>
    <x v="0"/>
    <s v="Debit Card"/>
    <s v="Home Delivery"/>
    <s v="Yes"/>
    <m/>
    <x v="4"/>
    <x v="3"/>
    <x v="2"/>
    <x v="1"/>
    <n v="1369.39"/>
    <x v="4"/>
    <s v="Northern Region"/>
    <s v="Medium"/>
    <s v="February"/>
    <s v="Q1"/>
    <s v="No"/>
    <n v="0"/>
    <n v="205.4085"/>
    <n v="1574.7985000000001"/>
  </r>
  <r>
    <n v="8569"/>
    <s v="R01926"/>
    <x v="728"/>
    <m/>
    <x v="1"/>
    <x v="0"/>
    <x v="33"/>
    <n v="5"/>
    <x v="1"/>
    <s v="Mobile Payment"/>
    <s v="In Store"/>
    <s v="Yes"/>
    <s v="Highly recommend"/>
    <x v="1"/>
    <x v="0"/>
    <x v="1"/>
    <x v="6"/>
    <n v="440.87"/>
    <x v="7"/>
    <s v="Northern Region"/>
    <s v="Low"/>
    <s v="June"/>
    <s v="Q2"/>
    <s v="No"/>
    <n v="1"/>
    <n v="66.130499999999998"/>
    <n v="507.00049999999999"/>
  </r>
  <r>
    <n v="8571"/>
    <s v="R06083"/>
    <x v="592"/>
    <n v="37"/>
    <x v="0"/>
    <x v="3"/>
    <x v="8"/>
    <n v="4"/>
    <x v="1"/>
    <s v="Credit Card"/>
    <s v="Home Delivery"/>
    <s v="No"/>
    <s v="Worth the money"/>
    <x v="4"/>
    <x v="0"/>
    <x v="1"/>
    <x v="3"/>
    <n v="5390.8"/>
    <x v="6"/>
    <s v="Central Region"/>
    <s v="High"/>
    <s v="December"/>
    <s v="Q4"/>
    <s v="Yes"/>
    <n v="1"/>
    <n v="808.62"/>
    <n v="6199.42"/>
  </r>
  <r>
    <n v="8573"/>
    <s v="R09412"/>
    <x v="534"/>
    <n v="51"/>
    <x v="2"/>
    <x v="2"/>
    <x v="44"/>
    <n v="4"/>
    <x v="0"/>
    <s v="Credit Card"/>
    <s v="Click &amp; Collect"/>
    <s v="Yes"/>
    <s v="Would definitely buy again"/>
    <x v="4"/>
    <x v="0"/>
    <x v="1"/>
    <x v="4"/>
    <n v="2849.09"/>
    <x v="7"/>
    <s v="Northern Region"/>
    <s v="Medium"/>
    <s v="December"/>
    <s v="Q4"/>
    <s v="No"/>
    <n v="0"/>
    <n v="427.36349999999999"/>
    <n v="3276.4535000000001"/>
  </r>
  <r>
    <n v="8574"/>
    <s v="R09824"/>
    <x v="275"/>
    <n v="64"/>
    <x v="1"/>
    <x v="7"/>
    <x v="80"/>
    <n v="4"/>
    <x v="1"/>
    <s v="Credit Card"/>
    <s v="In Store"/>
    <s v="Yes"/>
    <s v="Product was disappointing"/>
    <x v="4"/>
    <x v="1"/>
    <x v="0"/>
    <x v="0"/>
    <n v="10347.709999999999"/>
    <x v="5"/>
    <s v="Western Region"/>
    <s v="High"/>
    <s v="August"/>
    <s v="Q3"/>
    <s v="Yes"/>
    <n v="1"/>
    <n v="1552.1564999999998"/>
    <n v="11899.866499999998"/>
  </r>
  <r>
    <n v="8575"/>
    <s v="R08620"/>
    <x v="158"/>
    <n v="40"/>
    <x v="0"/>
    <x v="7"/>
    <x v="98"/>
    <n v="3"/>
    <x v="0"/>
    <s v="Debit Card"/>
    <s v="Click &amp; Collect"/>
    <s v="Yes"/>
    <s v="Product exceeded expectations"/>
    <x v="2"/>
    <x v="0"/>
    <x v="0"/>
    <x v="3"/>
    <n v="40.11"/>
    <x v="3"/>
    <s v="Western Region"/>
    <s v="Low"/>
    <s v="November"/>
    <s v="Q4"/>
    <s v="No"/>
    <n v="0"/>
    <n v="6.0164999999999997"/>
    <n v="46.126499999999993"/>
  </r>
  <r>
    <n v="8576"/>
    <s v="R00106"/>
    <x v="515"/>
    <n v="78"/>
    <x v="2"/>
    <x v="5"/>
    <x v="113"/>
    <n v="2"/>
    <x v="0"/>
    <s v="Mobile Payment"/>
    <s v="Click &amp; Collect"/>
    <s v="Yes"/>
    <s v="Instructions unclear"/>
    <x v="0"/>
    <x v="2"/>
    <x v="0"/>
    <x v="5"/>
    <n v="2572.02"/>
    <x v="7"/>
    <s v="Western Region"/>
    <s v="Medium"/>
    <s v="October"/>
    <s v="Q4"/>
    <s v="No"/>
    <n v="0"/>
    <n v="385.803"/>
    <n v="2957.8229999999999"/>
  </r>
  <r>
    <n v="8577"/>
    <s v="R03042"/>
    <x v="370"/>
    <n v="48"/>
    <x v="1"/>
    <x v="4"/>
    <x v="75"/>
    <n v="3"/>
    <x v="0"/>
    <s v="Debit Card"/>
    <s v="Click &amp; Collect"/>
    <s v="No"/>
    <s v="Customer support was excellent"/>
    <x v="2"/>
    <x v="0"/>
    <x v="0"/>
    <x v="4"/>
    <n v="4841.7700000000004"/>
    <x v="7"/>
    <s v="Central Region"/>
    <s v="Medium"/>
    <s v="January"/>
    <s v="Q1"/>
    <s v="No"/>
    <n v="0"/>
    <n v="726.26550000000009"/>
    <n v="5568.0355"/>
  </r>
  <r>
    <n v="8578"/>
    <s v="R01710"/>
    <x v="225"/>
    <n v="47"/>
    <x v="0"/>
    <x v="6"/>
    <x v="49"/>
    <n v="4"/>
    <x v="1"/>
    <s v="Mobile Payment"/>
    <s v="Home Delivery"/>
    <s v="Yes"/>
    <s v="Helpful staff"/>
    <x v="4"/>
    <x v="0"/>
    <x v="1"/>
    <x v="4"/>
    <n v="134.01"/>
    <x v="3"/>
    <s v="Gauteng Region"/>
    <s v="Low"/>
    <s v="March"/>
    <s v="Q1"/>
    <s v="No"/>
    <n v="1"/>
    <n v="20.101499999999998"/>
    <n v="154.11149999999998"/>
  </r>
  <r>
    <n v="8580"/>
    <s v="R07015"/>
    <x v="200"/>
    <n v="71"/>
    <x v="0"/>
    <x v="6"/>
    <x v="18"/>
    <n v="1"/>
    <x v="1"/>
    <s v="Debit Card"/>
    <s v="Click &amp; Collect"/>
    <s v="Yes"/>
    <s v="Helpful staff"/>
    <x v="3"/>
    <x v="0"/>
    <x v="0"/>
    <x v="5"/>
    <n v="1712.08"/>
    <x v="7"/>
    <s v="Gauteng Region"/>
    <s v="Medium"/>
    <s v="December"/>
    <s v="Q4"/>
    <s v="No"/>
    <n v="1"/>
    <n v="256.81199999999995"/>
    <n v="1968.8919999999998"/>
  </r>
  <r>
    <n v="8581"/>
    <s v="R03175"/>
    <x v="160"/>
    <n v="42"/>
    <x v="1"/>
    <x v="5"/>
    <x v="80"/>
    <n v="4"/>
    <x v="1"/>
    <s v="EFT"/>
    <s v="Home Delivery"/>
    <s v="Yes"/>
    <s v="Product was disappointing"/>
    <x v="4"/>
    <x v="1"/>
    <x v="0"/>
    <x v="3"/>
    <n v="10347.709999999999"/>
    <x v="5"/>
    <s v="Western Region"/>
    <s v="High"/>
    <s v="July"/>
    <s v="Q3"/>
    <s v="Yes"/>
    <n v="1"/>
    <n v="1552.1564999999998"/>
    <n v="11899.866499999998"/>
  </r>
  <r>
    <n v="8582"/>
    <s v="R00918"/>
    <x v="432"/>
    <m/>
    <x v="2"/>
    <x v="6"/>
    <x v="113"/>
    <n v="5"/>
    <x v="0"/>
    <s v="Credit Card"/>
    <s v="Click &amp; Collect"/>
    <s v="No"/>
    <s v="Customer support was excellent"/>
    <x v="1"/>
    <x v="0"/>
    <x v="1"/>
    <x v="6"/>
    <n v="2572.02"/>
    <x v="7"/>
    <s v="Gauteng Region"/>
    <s v="Medium"/>
    <s v="October"/>
    <s v="Q4"/>
    <s v="No"/>
    <n v="0"/>
    <n v="385.803"/>
    <n v="2957.8229999999999"/>
  </r>
  <r>
    <n v="8584"/>
    <s v="R06733"/>
    <x v="0"/>
    <n v="18"/>
    <x v="1"/>
    <x v="5"/>
    <x v="68"/>
    <n v="4"/>
    <x v="1"/>
    <s v="EFT"/>
    <s v="In Store"/>
    <s v="Yes"/>
    <m/>
    <x v="4"/>
    <x v="3"/>
    <x v="2"/>
    <x v="2"/>
    <n v="6698.54"/>
    <x v="6"/>
    <s v="Western Region"/>
    <s v="High"/>
    <s v="March"/>
    <s v="Q1"/>
    <s v="Yes"/>
    <n v="1"/>
    <n v="1004.7809999999999"/>
    <n v="7703.320999999999"/>
  </r>
  <r>
    <n v="8585"/>
    <s v="R01950"/>
    <x v="314"/>
    <n v="62"/>
    <x v="2"/>
    <x v="6"/>
    <x v="112"/>
    <n v="2"/>
    <x v="1"/>
    <s v="Mobile Payment"/>
    <s v="Click &amp; Collect"/>
    <s v="Yes"/>
    <s v="Packaging could improve"/>
    <x v="0"/>
    <x v="2"/>
    <x v="0"/>
    <x v="0"/>
    <n v="1482.94"/>
    <x v="5"/>
    <s v="Gauteng Region"/>
    <s v="Medium"/>
    <s v="August"/>
    <s v="Q3"/>
    <s v="No"/>
    <n v="1"/>
    <n v="222.441"/>
    <n v="1705.3809999999999"/>
  </r>
  <r>
    <n v="8586"/>
    <s v="R06369"/>
    <x v="144"/>
    <n v="80"/>
    <x v="2"/>
    <x v="7"/>
    <x v="111"/>
    <n v="2"/>
    <x v="0"/>
    <s v="Mobile Payment"/>
    <s v="In Store"/>
    <s v="No"/>
    <s v="Looks premium"/>
    <x v="0"/>
    <x v="0"/>
    <x v="0"/>
    <x v="5"/>
    <n v="4507.63"/>
    <x v="2"/>
    <s v="Western Region"/>
    <s v="Medium"/>
    <s v="November"/>
    <s v="Q4"/>
    <s v="No"/>
    <n v="0"/>
    <n v="676.14449999999999"/>
    <n v="5183.7744999999995"/>
  </r>
  <r>
    <n v="8587"/>
    <s v="R00002"/>
    <x v="176"/>
    <n v="23"/>
    <x v="1"/>
    <x v="6"/>
    <x v="52"/>
    <n v="5"/>
    <x v="1"/>
    <s v="Mobile Payment"/>
    <s v="Click &amp; Collect"/>
    <s v="Yes"/>
    <s v="Delivery delayed"/>
    <x v="1"/>
    <x v="1"/>
    <x v="0"/>
    <x v="2"/>
    <n v="1094.3699999999999"/>
    <x v="8"/>
    <s v="Gauteng Region"/>
    <s v="Medium"/>
    <s v="January"/>
    <s v="Q1"/>
    <s v="No"/>
    <n v="1"/>
    <n v="164.15549999999999"/>
    <n v="1258.5254999999997"/>
  </r>
  <r>
    <n v="8588"/>
    <s v="R08033"/>
    <x v="671"/>
    <n v="33"/>
    <x v="0"/>
    <x v="5"/>
    <x v="4"/>
    <n v="1"/>
    <x v="1"/>
    <s v="Debit Card"/>
    <s v="Home Delivery"/>
    <s v="Yes"/>
    <s v="Excellent value"/>
    <x v="3"/>
    <x v="0"/>
    <x v="0"/>
    <x v="1"/>
    <n v="1951.09"/>
    <x v="0"/>
    <s v="Western Region"/>
    <s v="Medium"/>
    <s v="June"/>
    <s v="Q2"/>
    <s v="No"/>
    <n v="1"/>
    <n v="292.6635"/>
    <n v="2243.7534999999998"/>
  </r>
  <r>
    <n v="8591"/>
    <s v="R09961"/>
    <x v="194"/>
    <n v="21"/>
    <x v="2"/>
    <x v="5"/>
    <x v="119"/>
    <n v="3"/>
    <x v="0"/>
    <s v="EFT"/>
    <s v="Home Delivery"/>
    <s v="No"/>
    <s v="Item missing accessories"/>
    <x v="2"/>
    <x v="1"/>
    <x v="0"/>
    <x v="2"/>
    <n v="618.72"/>
    <x v="2"/>
    <s v="Western Region"/>
    <s v="Medium"/>
    <s v="November"/>
    <s v="Q4"/>
    <s v="No"/>
    <n v="0"/>
    <n v="92.808000000000007"/>
    <n v="711.52800000000002"/>
  </r>
  <r>
    <n v="8593"/>
    <s v="R09610"/>
    <x v="625"/>
    <n v="49"/>
    <x v="2"/>
    <x v="8"/>
    <x v="87"/>
    <n v="5"/>
    <x v="0"/>
    <s v="EFT"/>
    <s v="Click &amp; Collect"/>
    <s v="Yes"/>
    <s v="Excellent value"/>
    <x v="1"/>
    <x v="0"/>
    <x v="1"/>
    <x v="4"/>
    <n v="828.82"/>
    <x v="5"/>
    <s v="Eastern Region"/>
    <s v="Medium"/>
    <s v="September"/>
    <s v="Q3"/>
    <s v="No"/>
    <n v="0"/>
    <n v="124.32300000000001"/>
    <n v="953.14300000000003"/>
  </r>
  <r>
    <n v="8594"/>
    <s v="R03763"/>
    <x v="51"/>
    <n v="37"/>
    <x v="0"/>
    <x v="7"/>
    <x v="94"/>
    <n v="3"/>
    <x v="1"/>
    <s v="Credit Card"/>
    <s v="Click &amp; Collect"/>
    <s v="No"/>
    <s v="Excellent product"/>
    <x v="2"/>
    <x v="0"/>
    <x v="0"/>
    <x v="3"/>
    <n v="1746.77"/>
    <x v="5"/>
    <s v="Western Region"/>
    <s v="Medium"/>
    <s v="March"/>
    <s v="Q1"/>
    <s v="No"/>
    <n v="1"/>
    <n v="262.01549999999997"/>
    <n v="2008.7854999999997"/>
  </r>
  <r>
    <n v="8596"/>
    <s v="R00779"/>
    <x v="428"/>
    <n v="29"/>
    <x v="2"/>
    <x v="1"/>
    <x v="29"/>
    <n v="5"/>
    <x v="0"/>
    <s v="Cash"/>
    <s v="Home Delivery"/>
    <s v="Yes"/>
    <s v="Very comfortable"/>
    <x v="1"/>
    <x v="0"/>
    <x v="1"/>
    <x v="1"/>
    <n v="1355.08"/>
    <x v="2"/>
    <s v="Southern Region"/>
    <s v="Medium"/>
    <s v="March"/>
    <s v="Q1"/>
    <s v="No"/>
    <n v="0"/>
    <n v="203.26199999999997"/>
    <n v="1558.3419999999999"/>
  </r>
  <r>
    <n v="8597"/>
    <s v="R03497"/>
    <x v="247"/>
    <n v="22"/>
    <x v="1"/>
    <x v="3"/>
    <x v="1"/>
    <n v="5"/>
    <x v="1"/>
    <s v="Credit Card"/>
    <s v="Click &amp; Collect"/>
    <s v="Yes"/>
    <s v="Excellent value"/>
    <x v="1"/>
    <x v="0"/>
    <x v="1"/>
    <x v="2"/>
    <n v="444.38"/>
    <x v="1"/>
    <s v="Central Region"/>
    <s v="Low"/>
    <s v="August"/>
    <s v="Q3"/>
    <s v="No"/>
    <n v="1"/>
    <n v="66.656999999999996"/>
    <n v="511.03699999999998"/>
  </r>
  <r>
    <n v="8598"/>
    <s v="R08955"/>
    <x v="642"/>
    <n v="52"/>
    <x v="0"/>
    <x v="6"/>
    <x v="70"/>
    <n v="3"/>
    <x v="1"/>
    <s v="Mobile Payment"/>
    <s v="Click &amp; Collect"/>
    <s v="No"/>
    <s v="Highly recommend"/>
    <x v="2"/>
    <x v="0"/>
    <x v="0"/>
    <x v="4"/>
    <n v="605.1"/>
    <x v="8"/>
    <s v="Gauteng Region"/>
    <s v="Medium"/>
    <s v="December"/>
    <s v="Q4"/>
    <s v="No"/>
    <n v="1"/>
    <n v="90.765000000000001"/>
    <n v="695.86500000000001"/>
  </r>
  <r>
    <n v="8599"/>
    <s v="R02044"/>
    <x v="620"/>
    <n v="49"/>
    <x v="1"/>
    <x v="3"/>
    <x v="14"/>
    <n v="3"/>
    <x v="1"/>
    <s v="Mobile Payment"/>
    <s v="Click &amp; Collect"/>
    <s v="No"/>
    <s v="Very comfortable"/>
    <x v="2"/>
    <x v="0"/>
    <x v="0"/>
    <x v="4"/>
    <n v="1440.59"/>
    <x v="1"/>
    <s v="Central Region"/>
    <s v="Medium"/>
    <s v="April"/>
    <s v="Q2"/>
    <s v="No"/>
    <n v="1"/>
    <n v="216.08849999999998"/>
    <n v="1656.6784999999998"/>
  </r>
  <r>
    <n v="8600"/>
    <s v="R05421"/>
    <x v="94"/>
    <n v="72"/>
    <x v="2"/>
    <x v="2"/>
    <x v="46"/>
    <n v="5"/>
    <x v="1"/>
    <s v="Cash"/>
    <s v="In Store"/>
    <s v="No"/>
    <s v="Arrived damaged"/>
    <x v="1"/>
    <x v="1"/>
    <x v="0"/>
    <x v="5"/>
    <n v="3755.73"/>
    <x v="2"/>
    <s v="Northern Region"/>
    <s v="Medium"/>
    <s v="October"/>
    <s v="Q4"/>
    <s v="No"/>
    <n v="1"/>
    <n v="563.35950000000003"/>
    <n v="4319.0895"/>
  </r>
  <r>
    <n v="8601"/>
    <s v="R06155"/>
    <x v="677"/>
    <n v="37"/>
    <x v="2"/>
    <x v="5"/>
    <x v="97"/>
    <n v="4"/>
    <x v="0"/>
    <s v="EFT"/>
    <s v="Home Delivery"/>
    <s v="No"/>
    <s v="Packaging could improve"/>
    <x v="4"/>
    <x v="2"/>
    <x v="0"/>
    <x v="3"/>
    <n v="2906.97"/>
    <x v="7"/>
    <s v="Western Region"/>
    <s v="Medium"/>
    <s v="November"/>
    <s v="Q4"/>
    <s v="No"/>
    <n v="0"/>
    <n v="436.04549999999995"/>
    <n v="3343.0154999999995"/>
  </r>
  <r>
    <n v="8602"/>
    <s v="R08358"/>
    <x v="190"/>
    <n v="40"/>
    <x v="1"/>
    <x v="8"/>
    <x v="20"/>
    <n v="5"/>
    <x v="0"/>
    <s v="Mobile Payment"/>
    <s v="Home Delivery"/>
    <s v="No"/>
    <s v="Average quality"/>
    <x v="1"/>
    <x v="2"/>
    <x v="0"/>
    <x v="3"/>
    <n v="3747.26"/>
    <x v="8"/>
    <s v="Eastern Region"/>
    <s v="Medium"/>
    <s v="May"/>
    <s v="Q2"/>
    <s v="No"/>
    <n v="0"/>
    <n v="562.08900000000006"/>
    <n v="4309.3490000000002"/>
  </r>
  <r>
    <n v="8603"/>
    <s v="R08843"/>
    <x v="702"/>
    <n v="50"/>
    <x v="1"/>
    <x v="8"/>
    <x v="30"/>
    <n v="1"/>
    <x v="1"/>
    <s v="EFT"/>
    <s v="Click &amp; Collect"/>
    <s v="No"/>
    <m/>
    <x v="3"/>
    <x v="3"/>
    <x v="2"/>
    <x v="4"/>
    <n v="2962.6"/>
    <x v="2"/>
    <s v="Eastern Region"/>
    <s v="Medium"/>
    <s v="December"/>
    <s v="Q4"/>
    <s v="No"/>
    <n v="1"/>
    <n v="444.39"/>
    <n v="3406.99"/>
  </r>
  <r>
    <n v="8605"/>
    <s v="R04168"/>
    <x v="83"/>
    <n v="49"/>
    <x v="0"/>
    <x v="5"/>
    <x v="114"/>
    <n v="1"/>
    <x v="1"/>
    <s v="Credit Card"/>
    <s v="Home Delivery"/>
    <s v="No"/>
    <s v="Very fast delivery"/>
    <x v="3"/>
    <x v="0"/>
    <x v="0"/>
    <x v="4"/>
    <n v="338.79"/>
    <x v="0"/>
    <s v="Western Region"/>
    <s v="Low"/>
    <s v="May"/>
    <s v="Q2"/>
    <s v="No"/>
    <n v="1"/>
    <n v="50.8185"/>
    <n v="389.60849999999999"/>
  </r>
  <r>
    <n v="8606"/>
    <s v="R03789"/>
    <x v="323"/>
    <n v="73"/>
    <x v="2"/>
    <x v="6"/>
    <x v="114"/>
    <n v="1"/>
    <x v="0"/>
    <s v="Credit Card"/>
    <s v="Click &amp; Collect"/>
    <s v="Yes"/>
    <s v="Item missing accessories"/>
    <x v="3"/>
    <x v="1"/>
    <x v="1"/>
    <x v="5"/>
    <n v="338.79"/>
    <x v="0"/>
    <s v="Gauteng Region"/>
    <s v="Low"/>
    <s v="May"/>
    <s v="Q2"/>
    <s v="No"/>
    <n v="0"/>
    <n v="50.8185"/>
    <n v="389.60849999999999"/>
  </r>
  <r>
    <n v="8607"/>
    <s v="R08587"/>
    <x v="299"/>
    <n v="27"/>
    <x v="0"/>
    <x v="5"/>
    <x v="26"/>
    <n v="2"/>
    <x v="1"/>
    <s v="Mobile Payment"/>
    <s v="Home Delivery"/>
    <s v="Yes"/>
    <s v="Average quality"/>
    <x v="0"/>
    <x v="2"/>
    <x v="0"/>
    <x v="1"/>
    <n v="27815.439999999999"/>
    <x v="6"/>
    <s v="Western Region"/>
    <s v="High"/>
    <s v="April"/>
    <s v="Q2"/>
    <s v="Yes"/>
    <n v="1"/>
    <n v="4172.3159999999998"/>
    <n v="31987.755999999998"/>
  </r>
  <r>
    <n v="8608"/>
    <s v="R00584"/>
    <x v="492"/>
    <n v="51"/>
    <x v="0"/>
    <x v="5"/>
    <x v="9"/>
    <n v="4"/>
    <x v="1"/>
    <s v="Mobile Payment"/>
    <s v="In Store"/>
    <s v="No"/>
    <s v="Looks premium"/>
    <x v="4"/>
    <x v="0"/>
    <x v="1"/>
    <x v="4"/>
    <n v="43.23"/>
    <x v="3"/>
    <s v="Western Region"/>
    <s v="Low"/>
    <s v="March"/>
    <s v="Q1"/>
    <s v="No"/>
    <n v="1"/>
    <n v="6.4844999999999997"/>
    <n v="49.714499999999994"/>
  </r>
  <r>
    <n v="8611"/>
    <s v="R00117"/>
    <x v="507"/>
    <n v="27"/>
    <x v="1"/>
    <x v="8"/>
    <x v="67"/>
    <n v="5"/>
    <x v="0"/>
    <s v="Mobile Payment"/>
    <s v="In Store"/>
    <s v="No"/>
    <s v="Delivery delayed"/>
    <x v="1"/>
    <x v="1"/>
    <x v="0"/>
    <x v="1"/>
    <n v="1859.13"/>
    <x v="5"/>
    <s v="Eastern Region"/>
    <s v="Medium"/>
    <s v="September"/>
    <s v="Q3"/>
    <s v="No"/>
    <n v="0"/>
    <n v="278.86950000000002"/>
    <n v="2137.9994999999999"/>
  </r>
  <r>
    <n v="8612"/>
    <s v="R06645"/>
    <x v="492"/>
    <n v="40"/>
    <x v="2"/>
    <x v="8"/>
    <x v="101"/>
    <n v="1"/>
    <x v="1"/>
    <s v="Cash"/>
    <s v="Click &amp; Collect"/>
    <s v="No"/>
    <s v="Highly recommend"/>
    <x v="3"/>
    <x v="0"/>
    <x v="0"/>
    <x v="3"/>
    <n v="886.51"/>
    <x v="1"/>
    <s v="Eastern Region"/>
    <s v="Medium"/>
    <s v="March"/>
    <s v="Q1"/>
    <s v="No"/>
    <n v="1"/>
    <n v="132.97649999999999"/>
    <n v="1019.4864999999999"/>
  </r>
  <r>
    <n v="8613"/>
    <s v="R09174"/>
    <x v="522"/>
    <n v="77"/>
    <x v="1"/>
    <x v="4"/>
    <x v="111"/>
    <n v="4"/>
    <x v="0"/>
    <s v="Credit Card"/>
    <s v="Click &amp; Collect"/>
    <s v="Yes"/>
    <s v="Exactly as advertised"/>
    <x v="4"/>
    <x v="0"/>
    <x v="1"/>
    <x v="5"/>
    <n v="4507.63"/>
    <x v="2"/>
    <s v="Central Region"/>
    <s v="Medium"/>
    <s v="March"/>
    <s v="Q1"/>
    <s v="No"/>
    <n v="0"/>
    <n v="676.14449999999999"/>
    <n v="5183.7744999999995"/>
  </r>
  <r>
    <n v="8615"/>
    <s v="R09100"/>
    <x v="435"/>
    <n v="22"/>
    <x v="2"/>
    <x v="3"/>
    <x v="0"/>
    <n v="5"/>
    <x v="1"/>
    <s v="EFT"/>
    <s v="Home Delivery"/>
    <s v="Yes"/>
    <s v="Instructions unclear"/>
    <x v="1"/>
    <x v="2"/>
    <x v="0"/>
    <x v="2"/>
    <n v="2479.5700000000002"/>
    <x v="0"/>
    <s v="Central Region"/>
    <s v="Medium"/>
    <s v="May"/>
    <s v="Q2"/>
    <s v="No"/>
    <n v="1"/>
    <n v="371.93549999999999"/>
    <n v="2851.5054999999998"/>
  </r>
  <r>
    <n v="8616"/>
    <s v="R01764"/>
    <x v="453"/>
    <n v="60"/>
    <x v="1"/>
    <x v="8"/>
    <x v="20"/>
    <n v="4"/>
    <x v="0"/>
    <s v="Mobile Payment"/>
    <s v="In Store"/>
    <s v="No"/>
    <s v="Very comfortable"/>
    <x v="4"/>
    <x v="0"/>
    <x v="1"/>
    <x v="0"/>
    <n v="3747.26"/>
    <x v="8"/>
    <s v="Eastern Region"/>
    <s v="Medium"/>
    <s v="October"/>
    <s v="Q4"/>
    <s v="No"/>
    <n v="0"/>
    <n v="562.08900000000006"/>
    <n v="4309.3490000000002"/>
  </r>
  <r>
    <n v="8617"/>
    <s v="R01876"/>
    <x v="586"/>
    <n v="71"/>
    <x v="1"/>
    <x v="6"/>
    <x v="62"/>
    <n v="5"/>
    <x v="1"/>
    <s v="EFT"/>
    <s v="In Store"/>
    <s v="Yes"/>
    <s v="Very fast delivery"/>
    <x v="1"/>
    <x v="0"/>
    <x v="1"/>
    <x v="5"/>
    <n v="2951.61"/>
    <x v="1"/>
    <s v="Gauteng Region"/>
    <s v="Medium"/>
    <s v="December"/>
    <s v="Q4"/>
    <s v="No"/>
    <n v="1"/>
    <n v="442.74150000000003"/>
    <n v="3394.3514999999998"/>
  </r>
  <r>
    <n v="8618"/>
    <s v="R03225"/>
    <x v="539"/>
    <n v="57"/>
    <x v="0"/>
    <x v="4"/>
    <x v="31"/>
    <n v="5"/>
    <x v="1"/>
    <s v="Cash"/>
    <s v="In Store"/>
    <s v="No"/>
    <s v="Excellent product"/>
    <x v="1"/>
    <x v="0"/>
    <x v="1"/>
    <x v="0"/>
    <n v="294.33"/>
    <x v="4"/>
    <s v="Central Region"/>
    <s v="Low"/>
    <s v="April"/>
    <s v="Q2"/>
    <s v="No"/>
    <n v="1"/>
    <n v="44.149499999999996"/>
    <n v="338.47949999999997"/>
  </r>
  <r>
    <n v="8619"/>
    <s v="R00527"/>
    <x v="395"/>
    <n v="59"/>
    <x v="0"/>
    <x v="8"/>
    <x v="94"/>
    <n v="1"/>
    <x v="1"/>
    <s v="Credit Card"/>
    <s v="In Store"/>
    <s v="Yes"/>
    <s v="Exactly as advertised"/>
    <x v="3"/>
    <x v="0"/>
    <x v="0"/>
    <x v="0"/>
    <n v="1746.77"/>
    <x v="5"/>
    <s v="Eastern Region"/>
    <s v="Medium"/>
    <s v="May"/>
    <s v="Q2"/>
    <s v="No"/>
    <n v="1"/>
    <n v="262.01549999999997"/>
    <n v="2008.7854999999997"/>
  </r>
  <r>
    <n v="8620"/>
    <s v="R07726"/>
    <x v="308"/>
    <n v="30"/>
    <x v="2"/>
    <x v="7"/>
    <x v="101"/>
    <n v="1"/>
    <x v="1"/>
    <s v="Cash"/>
    <s v="In Store"/>
    <s v="No"/>
    <s v="Great customer service"/>
    <x v="3"/>
    <x v="0"/>
    <x v="0"/>
    <x v="1"/>
    <n v="886.51"/>
    <x v="1"/>
    <s v="Western Region"/>
    <s v="Medium"/>
    <s v="February"/>
    <s v="Q1"/>
    <s v="No"/>
    <n v="1"/>
    <n v="132.97649999999999"/>
    <n v="1019.4864999999999"/>
  </r>
  <r>
    <n v="8621"/>
    <s v="R02947"/>
    <x v="596"/>
    <n v="32"/>
    <x v="0"/>
    <x v="1"/>
    <x v="53"/>
    <n v="1"/>
    <x v="1"/>
    <s v="Debit Card"/>
    <s v="Home Delivery"/>
    <s v="No"/>
    <s v="Looks premium"/>
    <x v="3"/>
    <x v="0"/>
    <x v="0"/>
    <x v="1"/>
    <n v="22574.95"/>
    <x v="6"/>
    <s v="Southern Region"/>
    <s v="High"/>
    <s v="June"/>
    <s v="Q2"/>
    <s v="Yes"/>
    <n v="1"/>
    <n v="3386.2424999999998"/>
    <n v="25961.192499999997"/>
  </r>
  <r>
    <n v="8622"/>
    <s v="R04474"/>
    <x v="274"/>
    <n v="20"/>
    <x v="2"/>
    <x v="3"/>
    <x v="63"/>
    <n v="3"/>
    <x v="1"/>
    <s v="Debit Card"/>
    <s v="Home Delivery"/>
    <s v="Yes"/>
    <s v="Excellent value"/>
    <x v="2"/>
    <x v="0"/>
    <x v="0"/>
    <x v="2"/>
    <n v="1604.87"/>
    <x v="0"/>
    <s v="Central Region"/>
    <s v="Medium"/>
    <s v="November"/>
    <s v="Q4"/>
    <s v="No"/>
    <n v="1"/>
    <n v="240.73049999999998"/>
    <n v="1845.6004999999998"/>
  </r>
  <r>
    <n v="8624"/>
    <s v="R06060"/>
    <x v="341"/>
    <n v="71"/>
    <x v="2"/>
    <x v="0"/>
    <x v="51"/>
    <n v="1"/>
    <x v="1"/>
    <s v="Credit Card"/>
    <s v="Click &amp; Collect"/>
    <s v="Yes"/>
    <s v="Highly recommend"/>
    <x v="3"/>
    <x v="0"/>
    <x v="0"/>
    <x v="5"/>
    <n v="209.53"/>
    <x v="3"/>
    <s v="Northern Region"/>
    <s v="Low"/>
    <s v="August"/>
    <s v="Q3"/>
    <s v="No"/>
    <n v="1"/>
    <n v="31.429499999999997"/>
    <n v="240.95949999999999"/>
  </r>
  <r>
    <n v="8625"/>
    <s v="R00960"/>
    <x v="155"/>
    <n v="74"/>
    <x v="2"/>
    <x v="8"/>
    <x v="27"/>
    <n v="2"/>
    <x v="1"/>
    <s v="EFT"/>
    <s v="Home Delivery"/>
    <s v="No"/>
    <s v="Instructions unclear"/>
    <x v="0"/>
    <x v="2"/>
    <x v="0"/>
    <x v="5"/>
    <n v="14808.31"/>
    <x v="6"/>
    <s v="Eastern Region"/>
    <s v="High"/>
    <s v="June"/>
    <s v="Q2"/>
    <s v="Yes"/>
    <n v="1"/>
    <n v="2221.2464999999997"/>
    <n v="17029.556499999999"/>
  </r>
  <r>
    <n v="8626"/>
    <s v="R06343"/>
    <x v="394"/>
    <n v="31"/>
    <x v="1"/>
    <x v="7"/>
    <x v="116"/>
    <n v="2"/>
    <x v="1"/>
    <s v="Credit Card"/>
    <s v="In Store"/>
    <s v="Yes"/>
    <s v="Easy online ordering"/>
    <x v="0"/>
    <x v="0"/>
    <x v="0"/>
    <x v="1"/>
    <n v="11052.57"/>
    <x v="6"/>
    <s v="Western Region"/>
    <s v="High"/>
    <s v="January"/>
    <s v="Q1"/>
    <s v="Yes"/>
    <n v="1"/>
    <n v="1657.8854999999999"/>
    <n v="12710.455499999998"/>
  </r>
  <r>
    <n v="8627"/>
    <s v="R03634"/>
    <x v="526"/>
    <n v="78"/>
    <x v="1"/>
    <x v="7"/>
    <x v="47"/>
    <n v="5"/>
    <x v="0"/>
    <s v="Debit Card"/>
    <s v="Click &amp; Collect"/>
    <s v="Yes"/>
    <s v="Excellent value"/>
    <x v="1"/>
    <x v="0"/>
    <x v="1"/>
    <x v="5"/>
    <n v="13123.97"/>
    <x v="6"/>
    <s v="Western Region"/>
    <s v="High"/>
    <s v="September"/>
    <s v="Q3"/>
    <s v="Yes"/>
    <n v="0"/>
    <n v="1968.5954999999999"/>
    <n v="15092.565499999999"/>
  </r>
  <r>
    <n v="8629"/>
    <s v="R03381"/>
    <x v="256"/>
    <n v="49"/>
    <x v="0"/>
    <x v="1"/>
    <x v="117"/>
    <n v="3"/>
    <x v="0"/>
    <s v="Debit Card"/>
    <s v="In Store"/>
    <s v="Yes"/>
    <s v="Customer support was excellent"/>
    <x v="2"/>
    <x v="0"/>
    <x v="0"/>
    <x v="4"/>
    <n v="6581.78"/>
    <x v="6"/>
    <s v="Southern Region"/>
    <s v="High"/>
    <s v="April"/>
    <s v="Q2"/>
    <s v="Yes"/>
    <n v="0"/>
    <n v="987.26699999999994"/>
    <n v="7569.0469999999996"/>
  </r>
  <r>
    <n v="8630"/>
    <s v="R03677"/>
    <x v="17"/>
    <n v="77"/>
    <x v="1"/>
    <x v="6"/>
    <x v="85"/>
    <n v="4"/>
    <x v="1"/>
    <s v="Debit Card"/>
    <s v="Home Delivery"/>
    <s v="Yes"/>
    <m/>
    <x v="4"/>
    <x v="3"/>
    <x v="2"/>
    <x v="5"/>
    <n v="812.2"/>
    <x v="2"/>
    <s v="Gauteng Region"/>
    <s v="Medium"/>
    <s v="March"/>
    <s v="Q1"/>
    <s v="No"/>
    <n v="1"/>
    <n v="121.83"/>
    <n v="934.03"/>
  </r>
  <r>
    <n v="8632"/>
    <s v="R09186"/>
    <x v="670"/>
    <n v="78"/>
    <x v="2"/>
    <x v="4"/>
    <x v="50"/>
    <n v="5"/>
    <x v="0"/>
    <s v="EFT"/>
    <s v="In Store"/>
    <s v="No"/>
    <s v="Very fast delivery"/>
    <x v="1"/>
    <x v="0"/>
    <x v="1"/>
    <x v="5"/>
    <n v="929.55"/>
    <x v="0"/>
    <s v="Central Region"/>
    <s v="Medium"/>
    <s v="May"/>
    <s v="Q2"/>
    <s v="No"/>
    <n v="0"/>
    <n v="139.43249999999998"/>
    <n v="1068.9824999999998"/>
  </r>
  <r>
    <n v="8633"/>
    <s v="R06574"/>
    <x v="230"/>
    <n v="23"/>
    <x v="0"/>
    <x v="7"/>
    <x v="49"/>
    <n v="5"/>
    <x v="0"/>
    <s v="Mobile Payment"/>
    <s v="Click &amp; Collect"/>
    <s v="Yes"/>
    <s v="Excellent value"/>
    <x v="1"/>
    <x v="0"/>
    <x v="1"/>
    <x v="2"/>
    <n v="134.01"/>
    <x v="3"/>
    <s v="Western Region"/>
    <s v="Low"/>
    <s v="December"/>
    <s v="Q4"/>
    <s v="No"/>
    <n v="0"/>
    <n v="20.101499999999998"/>
    <n v="154.11149999999998"/>
  </r>
  <r>
    <n v="8634"/>
    <s v="R05180"/>
    <x v="201"/>
    <n v="57"/>
    <x v="2"/>
    <x v="0"/>
    <x v="72"/>
    <n v="2"/>
    <x v="1"/>
    <s v="Debit Card"/>
    <s v="Click &amp; Collect"/>
    <s v="No"/>
    <m/>
    <x v="0"/>
    <x v="3"/>
    <x v="2"/>
    <x v="0"/>
    <n v="16291.52"/>
    <x v="5"/>
    <s v="Northern Region"/>
    <s v="High"/>
    <s v="June"/>
    <s v="Q2"/>
    <s v="Yes"/>
    <n v="1"/>
    <n v="2443.7280000000001"/>
    <n v="18735.248"/>
  </r>
  <r>
    <n v="8635"/>
    <s v="R01608"/>
    <x v="318"/>
    <n v="21"/>
    <x v="2"/>
    <x v="6"/>
    <x v="37"/>
    <n v="4"/>
    <x v="0"/>
    <s v="Cash"/>
    <s v="In Store"/>
    <s v="Yes"/>
    <m/>
    <x v="4"/>
    <x v="3"/>
    <x v="2"/>
    <x v="2"/>
    <n v="54.82"/>
    <x v="3"/>
    <s v="Gauteng Region"/>
    <s v="Low"/>
    <s v="April"/>
    <s v="Q2"/>
    <s v="No"/>
    <n v="0"/>
    <n v="8.222999999999999"/>
    <n v="63.042999999999992"/>
  </r>
  <r>
    <n v="8636"/>
    <s v="R03611"/>
    <x v="385"/>
    <n v="75"/>
    <x v="1"/>
    <x v="3"/>
    <x v="1"/>
    <n v="3"/>
    <x v="0"/>
    <s v="EFT"/>
    <s v="Click &amp; Collect"/>
    <s v="No"/>
    <s v="Exactly as advertised"/>
    <x v="2"/>
    <x v="0"/>
    <x v="0"/>
    <x v="5"/>
    <n v="444.38"/>
    <x v="1"/>
    <s v="Central Region"/>
    <s v="Low"/>
    <s v="March"/>
    <s v="Q1"/>
    <s v="No"/>
    <n v="0"/>
    <n v="66.656999999999996"/>
    <n v="511.03699999999998"/>
  </r>
  <r>
    <n v="8637"/>
    <s v="R09905"/>
    <x v="265"/>
    <n v="46"/>
    <x v="1"/>
    <x v="6"/>
    <x v="14"/>
    <n v="5"/>
    <x v="1"/>
    <s v="Debit Card"/>
    <s v="In Store"/>
    <s v="Yes"/>
    <s v="Helpful staff"/>
    <x v="1"/>
    <x v="0"/>
    <x v="1"/>
    <x v="4"/>
    <n v="1440.59"/>
    <x v="1"/>
    <s v="Gauteng Region"/>
    <s v="Medium"/>
    <s v="June"/>
    <s v="Q2"/>
    <s v="No"/>
    <n v="1"/>
    <n v="216.08849999999998"/>
    <n v="1656.6784999999998"/>
  </r>
  <r>
    <n v="8638"/>
    <s v="R06636"/>
    <x v="591"/>
    <n v="46"/>
    <x v="1"/>
    <x v="1"/>
    <x v="34"/>
    <n v="5"/>
    <x v="1"/>
    <s v="Debit Card"/>
    <s v="Click &amp; Collect"/>
    <s v="No"/>
    <s v="Arrived damaged"/>
    <x v="1"/>
    <x v="1"/>
    <x v="0"/>
    <x v="4"/>
    <n v="14729.04"/>
    <x v="6"/>
    <s v="Southern Region"/>
    <s v="High"/>
    <s v="June"/>
    <s v="Q2"/>
    <s v="Yes"/>
    <n v="1"/>
    <n v="2209.3560000000002"/>
    <n v="16938.396000000001"/>
  </r>
  <r>
    <n v="8640"/>
    <s v="R00792"/>
    <x v="118"/>
    <n v="71"/>
    <x v="0"/>
    <x v="1"/>
    <x v="34"/>
    <n v="4"/>
    <x v="0"/>
    <s v="EFT"/>
    <s v="Home Delivery"/>
    <s v="Yes"/>
    <s v="Poor packaging"/>
    <x v="4"/>
    <x v="1"/>
    <x v="0"/>
    <x v="5"/>
    <n v="14729.04"/>
    <x v="6"/>
    <s v="Southern Region"/>
    <s v="High"/>
    <s v="June"/>
    <s v="Q2"/>
    <s v="Yes"/>
    <n v="0"/>
    <n v="2209.3560000000002"/>
    <n v="16938.396000000001"/>
  </r>
  <r>
    <n v="8641"/>
    <s v="R03057"/>
    <x v="435"/>
    <n v="48"/>
    <x v="0"/>
    <x v="1"/>
    <x v="42"/>
    <n v="4"/>
    <x v="0"/>
    <s v="EFT"/>
    <s v="Home Delivery"/>
    <s v="Yes"/>
    <s v="Packaging could improve"/>
    <x v="4"/>
    <x v="2"/>
    <x v="0"/>
    <x v="4"/>
    <n v="2099.4"/>
    <x v="2"/>
    <s v="Southern Region"/>
    <s v="Medium"/>
    <s v="May"/>
    <s v="Q2"/>
    <s v="No"/>
    <n v="0"/>
    <n v="314.91000000000003"/>
    <n v="2414.31"/>
  </r>
  <r>
    <n v="8642"/>
    <s v="R01981"/>
    <x v="275"/>
    <n v="68"/>
    <x v="0"/>
    <x v="0"/>
    <x v="21"/>
    <n v="4"/>
    <x v="0"/>
    <s v="Mobile Payment"/>
    <s v="In Store"/>
    <s v="Yes"/>
    <s v="Would definitely buy again"/>
    <x v="4"/>
    <x v="0"/>
    <x v="1"/>
    <x v="5"/>
    <n v="369.57"/>
    <x v="0"/>
    <s v="Northern Region"/>
    <s v="Low"/>
    <s v="August"/>
    <s v="Q3"/>
    <s v="No"/>
    <n v="0"/>
    <n v="55.435499999999998"/>
    <n v="425.00549999999998"/>
  </r>
  <r>
    <n v="8643"/>
    <s v="R03599"/>
    <x v="150"/>
    <n v="19"/>
    <x v="1"/>
    <x v="2"/>
    <x v="24"/>
    <n v="2"/>
    <x v="0"/>
    <s v="Credit Card"/>
    <s v="Home Delivery"/>
    <s v="No"/>
    <s v="Item missing accessories"/>
    <x v="0"/>
    <x v="1"/>
    <x v="1"/>
    <x v="2"/>
    <n v="44114.21"/>
    <x v="6"/>
    <s v="Northern Region"/>
    <s v="High"/>
    <s v="July"/>
    <s v="Q3"/>
    <s v="Yes"/>
    <n v="0"/>
    <n v="6617.1314999999995"/>
    <n v="50731.341499999995"/>
  </r>
  <r>
    <n v="8645"/>
    <s v="R07425"/>
    <x v="388"/>
    <n v="70"/>
    <x v="0"/>
    <x v="6"/>
    <x v="50"/>
    <n v="2"/>
    <x v="0"/>
    <s v="Cash"/>
    <s v="Home Delivery"/>
    <s v="No"/>
    <s v="Instructions unclear"/>
    <x v="0"/>
    <x v="2"/>
    <x v="0"/>
    <x v="5"/>
    <n v="929.55"/>
    <x v="0"/>
    <s v="Gauteng Region"/>
    <s v="Medium"/>
    <s v="July"/>
    <s v="Q3"/>
    <s v="No"/>
    <n v="0"/>
    <n v="139.43249999999998"/>
    <n v="1068.9824999999998"/>
  </r>
  <r>
    <n v="8646"/>
    <s v="R05627"/>
    <x v="274"/>
    <m/>
    <x v="0"/>
    <x v="7"/>
    <x v="34"/>
    <n v="5"/>
    <x v="0"/>
    <s v="Debit Card"/>
    <s v="Click &amp; Collect"/>
    <s v="Yes"/>
    <s v="Delivery delayed"/>
    <x v="1"/>
    <x v="1"/>
    <x v="0"/>
    <x v="6"/>
    <n v="14729.04"/>
    <x v="6"/>
    <s v="Western Region"/>
    <s v="High"/>
    <s v="November"/>
    <s v="Q4"/>
    <s v="Yes"/>
    <n v="0"/>
    <n v="2209.3560000000002"/>
    <n v="16938.396000000001"/>
  </r>
  <r>
    <n v="8648"/>
    <s v="R04180"/>
    <x v="710"/>
    <n v="37"/>
    <x v="0"/>
    <x v="2"/>
    <x v="27"/>
    <n v="1"/>
    <x v="1"/>
    <s v="Debit Card"/>
    <s v="Home Delivery"/>
    <s v="Yes"/>
    <s v="Excellent value"/>
    <x v="3"/>
    <x v="0"/>
    <x v="0"/>
    <x v="3"/>
    <n v="14808.31"/>
    <x v="6"/>
    <s v="Northern Region"/>
    <s v="High"/>
    <s v="January"/>
    <s v="Q1"/>
    <s v="Yes"/>
    <n v="1"/>
    <n v="2221.2464999999997"/>
    <n v="17029.556499999999"/>
  </r>
  <r>
    <n v="8650"/>
    <s v="R04117"/>
    <x v="554"/>
    <n v="63"/>
    <x v="0"/>
    <x v="5"/>
    <x v="63"/>
    <n v="5"/>
    <x v="1"/>
    <s v="Cash"/>
    <s v="Click &amp; Collect"/>
    <s v="Yes"/>
    <s v="Great customer service"/>
    <x v="1"/>
    <x v="0"/>
    <x v="1"/>
    <x v="0"/>
    <n v="1604.87"/>
    <x v="0"/>
    <s v="Western Region"/>
    <s v="Medium"/>
    <s v="October"/>
    <s v="Q4"/>
    <s v="No"/>
    <n v="1"/>
    <n v="240.73049999999998"/>
    <n v="1845.6004999999998"/>
  </r>
  <r>
    <n v="8652"/>
    <s v="R02897"/>
    <x v="203"/>
    <n v="72"/>
    <x v="1"/>
    <x v="2"/>
    <x v="71"/>
    <n v="2"/>
    <x v="0"/>
    <s v="EFT"/>
    <s v="Home Delivery"/>
    <s v="No"/>
    <s v="Packaging could improve"/>
    <x v="0"/>
    <x v="2"/>
    <x v="0"/>
    <x v="5"/>
    <n v="1171.25"/>
    <x v="4"/>
    <s v="Northern Region"/>
    <s v="Medium"/>
    <s v="December"/>
    <s v="Q4"/>
    <s v="No"/>
    <n v="0"/>
    <n v="175.6875"/>
    <n v="1346.9375"/>
  </r>
  <r>
    <n v="8653"/>
    <s v="R03779"/>
    <x v="356"/>
    <n v="61"/>
    <x v="1"/>
    <x v="3"/>
    <x v="31"/>
    <n v="4"/>
    <x v="1"/>
    <s v="EFT"/>
    <s v="Home Delivery"/>
    <s v="No"/>
    <s v="Long waiting time"/>
    <x v="4"/>
    <x v="1"/>
    <x v="0"/>
    <x v="0"/>
    <n v="294.33"/>
    <x v="4"/>
    <s v="Central Region"/>
    <s v="Low"/>
    <s v="December"/>
    <s v="Q4"/>
    <s v="No"/>
    <n v="1"/>
    <n v="44.149499999999996"/>
    <n v="338.47949999999997"/>
  </r>
  <r>
    <n v="8654"/>
    <s v="R05659"/>
    <x v="496"/>
    <n v="24"/>
    <x v="0"/>
    <x v="8"/>
    <x v="60"/>
    <n v="1"/>
    <x v="0"/>
    <s v="Debit Card"/>
    <s v="In Store"/>
    <s v="Yes"/>
    <s v="Arrived damaged"/>
    <x v="3"/>
    <x v="1"/>
    <x v="1"/>
    <x v="2"/>
    <n v="5064"/>
    <x v="2"/>
    <s v="Eastern Region"/>
    <s v="High"/>
    <s v="January"/>
    <s v="Q1"/>
    <s v="Yes"/>
    <n v="0"/>
    <n v="759.6"/>
    <n v="5823.5999999999995"/>
  </r>
  <r>
    <n v="8655"/>
    <s v="R03094"/>
    <x v="97"/>
    <n v="23"/>
    <x v="2"/>
    <x v="2"/>
    <x v="75"/>
    <n v="5"/>
    <x v="1"/>
    <s v="Credit Card"/>
    <s v="Click &amp; Collect"/>
    <s v="No"/>
    <s v="Packaging could improve"/>
    <x v="1"/>
    <x v="2"/>
    <x v="0"/>
    <x v="2"/>
    <n v="4841.7700000000004"/>
    <x v="7"/>
    <s v="Northern Region"/>
    <s v="Medium"/>
    <s v="June"/>
    <s v="Q2"/>
    <s v="No"/>
    <n v="1"/>
    <n v="726.26550000000009"/>
    <n v="5568.0355"/>
  </r>
  <r>
    <n v="8656"/>
    <s v="R03156"/>
    <x v="254"/>
    <n v="31"/>
    <x v="0"/>
    <x v="7"/>
    <x v="56"/>
    <n v="5"/>
    <x v="1"/>
    <s v="Mobile Payment"/>
    <s v="Click &amp; Collect"/>
    <s v="No"/>
    <s v="Worth the money"/>
    <x v="1"/>
    <x v="0"/>
    <x v="1"/>
    <x v="1"/>
    <n v="306.57"/>
    <x v="4"/>
    <s v="Western Region"/>
    <s v="Low"/>
    <s v="November"/>
    <s v="Q4"/>
    <s v="No"/>
    <n v="1"/>
    <n v="45.985499999999995"/>
    <n v="352.55549999999994"/>
  </r>
  <r>
    <n v="8657"/>
    <s v="R09768"/>
    <x v="129"/>
    <n v="71"/>
    <x v="0"/>
    <x v="6"/>
    <x v="111"/>
    <n v="4"/>
    <x v="1"/>
    <s v="Cash"/>
    <s v="Home Delivery"/>
    <s v="Yes"/>
    <s v="Item missing accessories"/>
    <x v="4"/>
    <x v="1"/>
    <x v="0"/>
    <x v="5"/>
    <n v="4507.63"/>
    <x v="2"/>
    <s v="Gauteng Region"/>
    <s v="Medium"/>
    <s v="January"/>
    <s v="Q1"/>
    <s v="No"/>
    <n v="1"/>
    <n v="676.14449999999999"/>
    <n v="5183.7744999999995"/>
  </r>
  <r>
    <n v="8658"/>
    <s v="R01099"/>
    <x v="110"/>
    <n v="40"/>
    <x v="0"/>
    <x v="6"/>
    <x v="73"/>
    <n v="2"/>
    <x v="0"/>
    <s v="Cash"/>
    <s v="In Store"/>
    <s v="Yes"/>
    <s v="Great customer service"/>
    <x v="0"/>
    <x v="0"/>
    <x v="0"/>
    <x v="3"/>
    <n v="657.5"/>
    <x v="5"/>
    <s v="Gauteng Region"/>
    <s v="Medium"/>
    <s v="November"/>
    <s v="Q4"/>
    <s v="No"/>
    <n v="0"/>
    <n v="98.625"/>
    <n v="756.12499999999989"/>
  </r>
  <r>
    <n v="8659"/>
    <s v="R02845"/>
    <x v="382"/>
    <n v="24"/>
    <x v="0"/>
    <x v="5"/>
    <x v="63"/>
    <n v="1"/>
    <x v="0"/>
    <s v="Credit Card"/>
    <s v="In Store"/>
    <s v="Yes"/>
    <s v="Easy online ordering"/>
    <x v="3"/>
    <x v="0"/>
    <x v="0"/>
    <x v="2"/>
    <n v="1604.87"/>
    <x v="0"/>
    <s v="Western Region"/>
    <s v="Medium"/>
    <s v="November"/>
    <s v="Q4"/>
    <s v="No"/>
    <n v="0"/>
    <n v="240.73049999999998"/>
    <n v="1845.6004999999998"/>
  </r>
  <r>
    <n v="8660"/>
    <s v="R03343"/>
    <x v="622"/>
    <n v="70"/>
    <x v="0"/>
    <x v="4"/>
    <x v="51"/>
    <n v="1"/>
    <x v="0"/>
    <s v="Cash"/>
    <s v="In Store"/>
    <s v="No"/>
    <m/>
    <x v="3"/>
    <x v="3"/>
    <x v="2"/>
    <x v="5"/>
    <n v="209.53"/>
    <x v="3"/>
    <s v="Central Region"/>
    <s v="Low"/>
    <s v="July"/>
    <s v="Q3"/>
    <s v="No"/>
    <n v="0"/>
    <n v="31.429499999999997"/>
    <n v="240.95949999999999"/>
  </r>
  <r>
    <n v="8661"/>
    <s v="R00039"/>
    <x v="48"/>
    <n v="39"/>
    <x v="1"/>
    <x v="5"/>
    <x v="81"/>
    <n v="3"/>
    <x v="1"/>
    <s v="Debit Card"/>
    <s v="Home Delivery"/>
    <s v="Yes"/>
    <s v="Looks premium"/>
    <x v="2"/>
    <x v="0"/>
    <x v="0"/>
    <x v="3"/>
    <n v="375.53"/>
    <x v="4"/>
    <s v="Western Region"/>
    <s v="Low"/>
    <s v="July"/>
    <s v="Q3"/>
    <s v="No"/>
    <n v="1"/>
    <n v="56.329499999999996"/>
    <n v="431.85949999999991"/>
  </r>
  <r>
    <n v="8662"/>
    <s v="R06541"/>
    <x v="18"/>
    <n v="50"/>
    <x v="2"/>
    <x v="8"/>
    <x v="116"/>
    <n v="3"/>
    <x v="0"/>
    <s v="Mobile Payment"/>
    <s v="In Store"/>
    <s v="Yes"/>
    <s v="Product exceeded expectations"/>
    <x v="2"/>
    <x v="0"/>
    <x v="0"/>
    <x v="4"/>
    <n v="11052.57"/>
    <x v="6"/>
    <s v="Eastern Region"/>
    <s v="High"/>
    <s v="February"/>
    <s v="Q1"/>
    <s v="Yes"/>
    <n v="0"/>
    <n v="1657.8854999999999"/>
    <n v="12710.455499999998"/>
  </r>
  <r>
    <n v="8663"/>
    <s v="R09490"/>
    <x v="429"/>
    <n v="60"/>
    <x v="1"/>
    <x v="1"/>
    <x v="20"/>
    <n v="4"/>
    <x v="1"/>
    <s v="Cash"/>
    <s v="Home Delivery"/>
    <s v="No"/>
    <s v="Fantastic experience"/>
    <x v="4"/>
    <x v="0"/>
    <x v="1"/>
    <x v="0"/>
    <n v="3747.26"/>
    <x v="8"/>
    <s v="Southern Region"/>
    <s v="Medium"/>
    <s v="July"/>
    <s v="Q3"/>
    <s v="No"/>
    <n v="1"/>
    <n v="562.08900000000006"/>
    <n v="4309.3490000000002"/>
  </r>
  <r>
    <n v="8664"/>
    <s v="R08708"/>
    <x v="631"/>
    <n v="64"/>
    <x v="2"/>
    <x v="7"/>
    <x v="16"/>
    <n v="1"/>
    <x v="1"/>
    <s v="EFT"/>
    <s v="In Store"/>
    <s v="No"/>
    <s v="Helpful staff"/>
    <x v="3"/>
    <x v="0"/>
    <x v="0"/>
    <x v="0"/>
    <n v="368.99"/>
    <x v="0"/>
    <s v="Western Region"/>
    <s v="Low"/>
    <s v="May"/>
    <s v="Q2"/>
    <s v="No"/>
    <n v="1"/>
    <n v="55.348500000000001"/>
    <n v="424.33849999999995"/>
  </r>
  <r>
    <n v="8665"/>
    <s v="R03357"/>
    <x v="23"/>
    <n v="74"/>
    <x v="1"/>
    <x v="7"/>
    <x v="99"/>
    <n v="5"/>
    <x v="0"/>
    <s v="Mobile Payment"/>
    <s v="Home Delivery"/>
    <s v="Yes"/>
    <s v="Product exceeded expectations"/>
    <x v="1"/>
    <x v="0"/>
    <x v="1"/>
    <x v="5"/>
    <n v="786.78"/>
    <x v="8"/>
    <s v="Western Region"/>
    <s v="Medium"/>
    <s v="September"/>
    <s v="Q3"/>
    <s v="No"/>
    <n v="0"/>
    <n v="118.017"/>
    <n v="904.79699999999991"/>
  </r>
  <r>
    <n v="8666"/>
    <s v="R07814"/>
    <x v="316"/>
    <n v="76"/>
    <x v="0"/>
    <x v="8"/>
    <x v="58"/>
    <n v="1"/>
    <x v="0"/>
    <s v="Debit Card"/>
    <s v="Click &amp; Collect"/>
    <s v="Yes"/>
    <s v="Product was disappointing"/>
    <x v="3"/>
    <x v="1"/>
    <x v="1"/>
    <x v="5"/>
    <n v="2603.98"/>
    <x v="0"/>
    <s v="Eastern Region"/>
    <s v="Medium"/>
    <s v="December"/>
    <s v="Q4"/>
    <s v="No"/>
    <n v="0"/>
    <n v="390.59699999999998"/>
    <n v="2994.5769999999998"/>
  </r>
  <r>
    <n v="8667"/>
    <s v="R08221"/>
    <x v="634"/>
    <n v="32"/>
    <x v="1"/>
    <x v="2"/>
    <x v="91"/>
    <n v="1"/>
    <x v="1"/>
    <s v="Debit Card"/>
    <s v="Home Delivery"/>
    <s v="Yes"/>
    <s v="Product was disappointing"/>
    <x v="3"/>
    <x v="1"/>
    <x v="1"/>
    <x v="1"/>
    <n v="53.85"/>
    <x v="3"/>
    <s v="Northern Region"/>
    <s v="Low"/>
    <s v="June"/>
    <s v="Q2"/>
    <s v="No"/>
    <n v="1"/>
    <n v="8.0775000000000006"/>
    <n v="61.927499999999995"/>
  </r>
  <r>
    <n v="8668"/>
    <s v="R09369"/>
    <x v="331"/>
    <n v="20"/>
    <x v="1"/>
    <x v="1"/>
    <x v="77"/>
    <n v="5"/>
    <x v="1"/>
    <s v="Cash"/>
    <s v="Home Delivery"/>
    <s v="Yes"/>
    <s v="Arrived damaged"/>
    <x v="1"/>
    <x v="1"/>
    <x v="0"/>
    <x v="2"/>
    <n v="353.21"/>
    <x v="3"/>
    <s v="Southern Region"/>
    <s v="Low"/>
    <s v="April"/>
    <s v="Q2"/>
    <s v="No"/>
    <n v="1"/>
    <n v="52.981499999999997"/>
    <n v="406.19149999999996"/>
  </r>
  <r>
    <n v="8669"/>
    <s v="R02429"/>
    <x v="96"/>
    <n v="76"/>
    <x v="2"/>
    <x v="3"/>
    <x v="81"/>
    <n v="3"/>
    <x v="1"/>
    <s v="EFT"/>
    <s v="Home Delivery"/>
    <s v="Yes"/>
    <s v="Very comfortable"/>
    <x v="2"/>
    <x v="0"/>
    <x v="0"/>
    <x v="5"/>
    <n v="375.53"/>
    <x v="4"/>
    <s v="Central Region"/>
    <s v="Low"/>
    <s v="February"/>
    <s v="Q1"/>
    <s v="No"/>
    <n v="1"/>
    <n v="56.329499999999996"/>
    <n v="431.85949999999991"/>
  </r>
  <r>
    <n v="8670"/>
    <s v="R05044"/>
    <x v="632"/>
    <n v="23"/>
    <x v="1"/>
    <x v="7"/>
    <x v="11"/>
    <n v="4"/>
    <x v="0"/>
    <s v="Cash"/>
    <s v="In Store"/>
    <s v="Yes"/>
    <s v="Instructions unclear"/>
    <x v="4"/>
    <x v="2"/>
    <x v="0"/>
    <x v="2"/>
    <n v="231.22"/>
    <x v="1"/>
    <s v="Western Region"/>
    <s v="Low"/>
    <s v="December"/>
    <s v="Q4"/>
    <s v="No"/>
    <n v="0"/>
    <n v="34.683"/>
    <n v="265.90299999999996"/>
  </r>
  <r>
    <n v="8671"/>
    <s v="R05347"/>
    <x v="49"/>
    <n v="36"/>
    <x v="1"/>
    <x v="0"/>
    <x v="108"/>
    <n v="1"/>
    <x v="0"/>
    <s v="Debit Card"/>
    <s v="In Store"/>
    <s v="No"/>
    <s v="Product exceeded expectations"/>
    <x v="3"/>
    <x v="0"/>
    <x v="0"/>
    <x v="3"/>
    <n v="880.49"/>
    <x v="5"/>
    <s v="Northern Region"/>
    <s v="Medium"/>
    <s v="May"/>
    <s v="Q2"/>
    <s v="No"/>
    <n v="0"/>
    <n v="132.0735"/>
    <n v="1012.5635"/>
  </r>
  <r>
    <n v="8672"/>
    <s v="R04812"/>
    <x v="640"/>
    <n v="78"/>
    <x v="0"/>
    <x v="8"/>
    <x v="76"/>
    <n v="2"/>
    <x v="0"/>
    <s v="EFT"/>
    <s v="Home Delivery"/>
    <s v="Yes"/>
    <s v="Long waiting time"/>
    <x v="0"/>
    <x v="1"/>
    <x v="1"/>
    <x v="5"/>
    <n v="824.74"/>
    <x v="8"/>
    <s v="Eastern Region"/>
    <s v="Medium"/>
    <s v="September"/>
    <s v="Q3"/>
    <s v="No"/>
    <n v="0"/>
    <n v="123.711"/>
    <n v="948.45099999999991"/>
  </r>
  <r>
    <n v="8673"/>
    <s v="R08477"/>
    <x v="372"/>
    <n v="61"/>
    <x v="2"/>
    <x v="4"/>
    <x v="95"/>
    <n v="1"/>
    <x v="1"/>
    <s v="Debit Card"/>
    <s v="In Store"/>
    <s v="Yes"/>
    <s v="Very comfortable"/>
    <x v="3"/>
    <x v="0"/>
    <x v="0"/>
    <x v="0"/>
    <n v="105.11"/>
    <x v="1"/>
    <s v="Central Region"/>
    <s v="Low"/>
    <s v="October"/>
    <s v="Q4"/>
    <s v="No"/>
    <n v="1"/>
    <n v="15.766499999999999"/>
    <n v="120.87649999999999"/>
  </r>
  <r>
    <n v="8674"/>
    <s v="R00687"/>
    <x v="247"/>
    <n v="59"/>
    <x v="2"/>
    <x v="5"/>
    <x v="31"/>
    <n v="1"/>
    <x v="0"/>
    <s v="Credit Card"/>
    <s v="Home Delivery"/>
    <s v="No"/>
    <s v="Worth the money"/>
    <x v="3"/>
    <x v="0"/>
    <x v="0"/>
    <x v="0"/>
    <n v="294.33"/>
    <x v="4"/>
    <s v="Western Region"/>
    <s v="Low"/>
    <s v="August"/>
    <s v="Q3"/>
    <s v="No"/>
    <n v="0"/>
    <n v="44.149499999999996"/>
    <n v="338.47949999999997"/>
  </r>
  <r>
    <n v="8676"/>
    <s v="R07438"/>
    <x v="194"/>
    <n v="59"/>
    <x v="2"/>
    <x v="4"/>
    <x v="90"/>
    <n v="4"/>
    <x v="1"/>
    <s v="Cash"/>
    <s v="In Store"/>
    <s v="No"/>
    <s v="Fantastic experience"/>
    <x v="4"/>
    <x v="0"/>
    <x v="1"/>
    <x v="0"/>
    <n v="16523.5"/>
    <x v="6"/>
    <s v="Central Region"/>
    <s v="High"/>
    <s v="November"/>
    <s v="Q4"/>
    <s v="Yes"/>
    <n v="1"/>
    <n v="2478.5250000000001"/>
    <n v="19002.024999999998"/>
  </r>
  <r>
    <n v="8677"/>
    <s v="R02354"/>
    <x v="584"/>
    <n v="50"/>
    <x v="2"/>
    <x v="8"/>
    <x v="22"/>
    <n v="3"/>
    <x v="1"/>
    <s v="Cash"/>
    <s v="In Store"/>
    <s v="No"/>
    <s v="Customer support was excellent"/>
    <x v="2"/>
    <x v="0"/>
    <x v="0"/>
    <x v="4"/>
    <n v="1734"/>
    <x v="7"/>
    <s v="Eastern Region"/>
    <s v="Medium"/>
    <s v="September"/>
    <s v="Q3"/>
    <s v="No"/>
    <n v="1"/>
    <n v="260.09999999999997"/>
    <n v="1994.1"/>
  </r>
  <r>
    <n v="8678"/>
    <s v="R06354"/>
    <x v="195"/>
    <n v="40"/>
    <x v="2"/>
    <x v="0"/>
    <x v="70"/>
    <n v="2"/>
    <x v="0"/>
    <s v="Debit Card"/>
    <s v="In Store"/>
    <s v="Yes"/>
    <m/>
    <x v="0"/>
    <x v="3"/>
    <x v="2"/>
    <x v="3"/>
    <n v="605.1"/>
    <x v="8"/>
    <s v="Northern Region"/>
    <s v="Medium"/>
    <s v="November"/>
    <s v="Q4"/>
    <s v="No"/>
    <n v="0"/>
    <n v="90.765000000000001"/>
    <n v="695.86500000000001"/>
  </r>
  <r>
    <n v="8679"/>
    <s v="R04570"/>
    <x v="531"/>
    <n v="41"/>
    <x v="2"/>
    <x v="0"/>
    <x v="104"/>
    <n v="4"/>
    <x v="1"/>
    <s v="Credit Card"/>
    <s v="In Store"/>
    <s v="Yes"/>
    <s v="Looks premium"/>
    <x v="4"/>
    <x v="0"/>
    <x v="1"/>
    <x v="3"/>
    <n v="274.49"/>
    <x v="1"/>
    <s v="Northern Region"/>
    <s v="Low"/>
    <s v="May"/>
    <s v="Q2"/>
    <s v="No"/>
    <n v="1"/>
    <n v="41.173499999999997"/>
    <n v="315.6635"/>
  </r>
  <r>
    <n v="8680"/>
    <s v="R08214"/>
    <x v="238"/>
    <n v="35"/>
    <x v="0"/>
    <x v="0"/>
    <x v="119"/>
    <n v="5"/>
    <x v="0"/>
    <s v="Mobile Payment"/>
    <s v="Click &amp; Collect"/>
    <s v="No"/>
    <s v="Helpful staff"/>
    <x v="1"/>
    <x v="0"/>
    <x v="1"/>
    <x v="3"/>
    <n v="618.72"/>
    <x v="2"/>
    <s v="Northern Region"/>
    <s v="Medium"/>
    <s v="March"/>
    <s v="Q1"/>
    <s v="No"/>
    <n v="0"/>
    <n v="92.808000000000007"/>
    <n v="711.52800000000002"/>
  </r>
  <r>
    <n v="8681"/>
    <s v="R02753"/>
    <x v="91"/>
    <n v="69"/>
    <x v="0"/>
    <x v="1"/>
    <x v="25"/>
    <n v="5"/>
    <x v="0"/>
    <s v="Cash"/>
    <s v="Home Delivery"/>
    <s v="No"/>
    <s v="Helpful staff"/>
    <x v="1"/>
    <x v="0"/>
    <x v="1"/>
    <x v="5"/>
    <n v="4455.18"/>
    <x v="2"/>
    <s v="Southern Region"/>
    <s v="Medium"/>
    <s v="September"/>
    <s v="Q3"/>
    <s v="No"/>
    <n v="0"/>
    <n v="668.27700000000004"/>
    <n v="5123.4570000000003"/>
  </r>
  <r>
    <n v="8682"/>
    <s v="R08074"/>
    <x v="516"/>
    <n v="79"/>
    <x v="2"/>
    <x v="0"/>
    <x v="68"/>
    <n v="3"/>
    <x v="0"/>
    <s v="EFT"/>
    <s v="In Store"/>
    <s v="No"/>
    <s v="Looks premium"/>
    <x v="2"/>
    <x v="0"/>
    <x v="0"/>
    <x v="5"/>
    <n v="6698.54"/>
    <x v="6"/>
    <s v="Northern Region"/>
    <s v="High"/>
    <s v="May"/>
    <s v="Q2"/>
    <s v="Yes"/>
    <n v="0"/>
    <n v="1004.7809999999999"/>
    <n v="7703.320999999999"/>
  </r>
  <r>
    <n v="8683"/>
    <s v="R01041"/>
    <x v="59"/>
    <n v="76"/>
    <x v="2"/>
    <x v="3"/>
    <x v="16"/>
    <n v="5"/>
    <x v="1"/>
    <s v="Credit Card"/>
    <s v="Home Delivery"/>
    <s v="No"/>
    <s v="Item missing accessories"/>
    <x v="1"/>
    <x v="1"/>
    <x v="0"/>
    <x v="5"/>
    <n v="368.99"/>
    <x v="0"/>
    <s v="Central Region"/>
    <s v="Low"/>
    <s v="August"/>
    <s v="Q3"/>
    <s v="No"/>
    <n v="1"/>
    <n v="55.348500000000001"/>
    <n v="424.33849999999995"/>
  </r>
  <r>
    <n v="8684"/>
    <s v="R07492"/>
    <x v="518"/>
    <n v="78"/>
    <x v="1"/>
    <x v="4"/>
    <x v="39"/>
    <n v="3"/>
    <x v="1"/>
    <s v="EFT"/>
    <s v="In Store"/>
    <s v="No"/>
    <s v="Would definitely buy again"/>
    <x v="2"/>
    <x v="0"/>
    <x v="0"/>
    <x v="5"/>
    <n v="24904.86"/>
    <x v="6"/>
    <s v="Central Region"/>
    <s v="High"/>
    <s v="April"/>
    <s v="Q2"/>
    <s v="Yes"/>
    <n v="1"/>
    <n v="3735.7289999999998"/>
    <n v="28640.589"/>
  </r>
  <r>
    <n v="8685"/>
    <s v="R01266"/>
    <x v="90"/>
    <n v="41"/>
    <x v="2"/>
    <x v="2"/>
    <x v="26"/>
    <n v="4"/>
    <x v="1"/>
    <s v="Cash"/>
    <s v="Click &amp; Collect"/>
    <s v="No"/>
    <m/>
    <x v="4"/>
    <x v="3"/>
    <x v="2"/>
    <x v="3"/>
    <n v="27815.439999999999"/>
    <x v="6"/>
    <s v="Northern Region"/>
    <s v="High"/>
    <s v="July"/>
    <s v="Q3"/>
    <s v="Yes"/>
    <n v="1"/>
    <n v="4172.3159999999998"/>
    <n v="31987.755999999998"/>
  </r>
  <r>
    <n v="8686"/>
    <s v="R09407"/>
    <x v="11"/>
    <n v="37"/>
    <x v="0"/>
    <x v="4"/>
    <x v="75"/>
    <n v="3"/>
    <x v="1"/>
    <s v="Credit Card"/>
    <s v="Home Delivery"/>
    <s v="No"/>
    <s v="Easy online ordering"/>
    <x v="2"/>
    <x v="0"/>
    <x v="0"/>
    <x v="3"/>
    <n v="4841.7700000000004"/>
    <x v="7"/>
    <s v="Central Region"/>
    <s v="Medium"/>
    <s v="August"/>
    <s v="Q3"/>
    <s v="No"/>
    <n v="1"/>
    <n v="726.26550000000009"/>
    <n v="5568.0355"/>
  </r>
  <r>
    <n v="8687"/>
    <s v="R07060"/>
    <x v="692"/>
    <n v="35"/>
    <x v="2"/>
    <x v="7"/>
    <x v="81"/>
    <n v="4"/>
    <x v="0"/>
    <s v="Mobile Payment"/>
    <s v="In Store"/>
    <s v="No"/>
    <s v="Worth the money"/>
    <x v="4"/>
    <x v="0"/>
    <x v="1"/>
    <x v="3"/>
    <n v="375.53"/>
    <x v="4"/>
    <s v="Western Region"/>
    <s v="Low"/>
    <s v="August"/>
    <s v="Q3"/>
    <s v="No"/>
    <n v="0"/>
    <n v="56.329499999999996"/>
    <n v="431.85949999999991"/>
  </r>
  <r>
    <n v="8688"/>
    <s v="R00278"/>
    <x v="183"/>
    <n v="43"/>
    <x v="1"/>
    <x v="3"/>
    <x v="30"/>
    <n v="2"/>
    <x v="0"/>
    <s v="Debit Card"/>
    <s v="Click &amp; Collect"/>
    <s v="Yes"/>
    <s v="Fits perfectly"/>
    <x v="0"/>
    <x v="0"/>
    <x v="0"/>
    <x v="3"/>
    <n v="2962.6"/>
    <x v="2"/>
    <s v="Central Region"/>
    <s v="Medium"/>
    <s v="July"/>
    <s v="Q3"/>
    <s v="No"/>
    <n v="0"/>
    <n v="444.39"/>
    <n v="3406.99"/>
  </r>
  <r>
    <n v="8689"/>
    <s v="R05085"/>
    <x v="307"/>
    <n v="39"/>
    <x v="2"/>
    <x v="0"/>
    <x v="36"/>
    <n v="1"/>
    <x v="1"/>
    <s v="EFT"/>
    <s v="Click &amp; Collect"/>
    <s v="No"/>
    <s v="Fantastic experience"/>
    <x v="3"/>
    <x v="0"/>
    <x v="0"/>
    <x v="3"/>
    <n v="13056.99"/>
    <x v="6"/>
    <s v="Northern Region"/>
    <s v="High"/>
    <s v="May"/>
    <s v="Q2"/>
    <s v="Yes"/>
    <n v="1"/>
    <n v="1958.5484999999999"/>
    <n v="15015.538499999999"/>
  </r>
  <r>
    <n v="8690"/>
    <s v="R02383"/>
    <x v="126"/>
    <n v="61"/>
    <x v="1"/>
    <x v="0"/>
    <x v="123"/>
    <n v="5"/>
    <x v="1"/>
    <s v="EFT"/>
    <s v="Home Delivery"/>
    <s v="Yes"/>
    <s v="Highly recommend"/>
    <x v="1"/>
    <x v="0"/>
    <x v="1"/>
    <x v="0"/>
    <n v="2977.47"/>
    <x v="7"/>
    <s v="Northern Region"/>
    <s v="Medium"/>
    <s v="September"/>
    <s v="Q3"/>
    <s v="No"/>
    <n v="1"/>
    <n v="446.62049999999994"/>
    <n v="3424.0904999999993"/>
  </r>
  <r>
    <n v="8691"/>
    <s v="R00572"/>
    <x v="642"/>
    <n v="52"/>
    <x v="0"/>
    <x v="6"/>
    <x v="77"/>
    <n v="1"/>
    <x v="0"/>
    <s v="Mobile Payment"/>
    <s v="Click &amp; Collect"/>
    <s v="No"/>
    <s v="Very comfortable"/>
    <x v="3"/>
    <x v="0"/>
    <x v="0"/>
    <x v="4"/>
    <n v="353.21"/>
    <x v="3"/>
    <s v="Gauteng Region"/>
    <s v="Low"/>
    <s v="December"/>
    <s v="Q4"/>
    <s v="No"/>
    <n v="0"/>
    <n v="52.981499999999997"/>
    <n v="406.19149999999996"/>
  </r>
  <r>
    <n v="8692"/>
    <s v="R01436"/>
    <x v="24"/>
    <n v="62"/>
    <x v="0"/>
    <x v="2"/>
    <x v="83"/>
    <n v="1"/>
    <x v="0"/>
    <s v="Credit Card"/>
    <s v="Home Delivery"/>
    <s v="Yes"/>
    <s v="Easy online ordering"/>
    <x v="3"/>
    <x v="0"/>
    <x v="0"/>
    <x v="0"/>
    <n v="3521.64"/>
    <x v="5"/>
    <s v="Northern Region"/>
    <s v="Medium"/>
    <s v="August"/>
    <s v="Q3"/>
    <s v="No"/>
    <n v="0"/>
    <n v="528.24599999999998"/>
    <n v="4049.8859999999995"/>
  </r>
  <r>
    <n v="8693"/>
    <s v="R05353"/>
    <x v="88"/>
    <n v="52"/>
    <x v="0"/>
    <x v="0"/>
    <x v="122"/>
    <n v="4"/>
    <x v="0"/>
    <s v="Debit Card"/>
    <s v="In Store"/>
    <s v="No"/>
    <s v="Product exceeded expectations"/>
    <x v="4"/>
    <x v="0"/>
    <x v="1"/>
    <x v="4"/>
    <n v="412.16"/>
    <x v="8"/>
    <s v="Northern Region"/>
    <s v="Low"/>
    <s v="October"/>
    <s v="Q4"/>
    <s v="No"/>
    <n v="0"/>
    <n v="61.823999999999998"/>
    <n v="473.98399999999998"/>
  </r>
  <r>
    <n v="8694"/>
    <s v="R05446"/>
    <x v="183"/>
    <n v="23"/>
    <x v="0"/>
    <x v="7"/>
    <x v="70"/>
    <n v="4"/>
    <x v="0"/>
    <s v="Mobile Payment"/>
    <s v="In Store"/>
    <s v="No"/>
    <s v="Excellent product"/>
    <x v="4"/>
    <x v="0"/>
    <x v="1"/>
    <x v="2"/>
    <n v="605.1"/>
    <x v="8"/>
    <s v="Western Region"/>
    <s v="Medium"/>
    <s v="July"/>
    <s v="Q3"/>
    <s v="No"/>
    <n v="0"/>
    <n v="90.765000000000001"/>
    <n v="695.86500000000001"/>
  </r>
  <r>
    <n v="8695"/>
    <s v="R01008"/>
    <x v="231"/>
    <n v="68"/>
    <x v="1"/>
    <x v="7"/>
    <x v="35"/>
    <n v="3"/>
    <x v="0"/>
    <s v="EFT"/>
    <s v="In Store"/>
    <s v="Yes"/>
    <s v="Excellent product"/>
    <x v="2"/>
    <x v="0"/>
    <x v="0"/>
    <x v="5"/>
    <n v="6710.27"/>
    <x v="5"/>
    <s v="Western Region"/>
    <s v="High"/>
    <s v="January"/>
    <s v="Q1"/>
    <s v="Yes"/>
    <n v="0"/>
    <n v="1006.5405000000001"/>
    <n v="7716.8104999999996"/>
  </r>
  <r>
    <n v="8696"/>
    <s v="R04544"/>
    <x v="403"/>
    <n v="44"/>
    <x v="1"/>
    <x v="3"/>
    <x v="56"/>
    <n v="2"/>
    <x v="1"/>
    <s v="EFT"/>
    <s v="Home Delivery"/>
    <s v="Yes"/>
    <s v="Would definitely buy again"/>
    <x v="0"/>
    <x v="0"/>
    <x v="0"/>
    <x v="3"/>
    <n v="306.57"/>
    <x v="4"/>
    <s v="Central Region"/>
    <s v="Low"/>
    <s v="June"/>
    <s v="Q2"/>
    <s v="No"/>
    <n v="1"/>
    <n v="45.985499999999995"/>
    <n v="352.55549999999994"/>
  </r>
  <r>
    <n v="8698"/>
    <s v="R02065"/>
    <x v="588"/>
    <n v="51"/>
    <x v="2"/>
    <x v="7"/>
    <x v="7"/>
    <n v="1"/>
    <x v="1"/>
    <s v="Cash"/>
    <s v="Home Delivery"/>
    <s v="No"/>
    <m/>
    <x v="3"/>
    <x v="3"/>
    <x v="2"/>
    <x v="4"/>
    <n v="1370.56"/>
    <x v="6"/>
    <s v="Western Region"/>
    <s v="Medium"/>
    <s v="June"/>
    <s v="Q2"/>
    <s v="No"/>
    <n v="1"/>
    <n v="205.58399999999997"/>
    <n v="1576.1439999999998"/>
  </r>
  <r>
    <n v="8699"/>
    <s v="R01137"/>
    <x v="650"/>
    <n v="49"/>
    <x v="2"/>
    <x v="5"/>
    <x v="29"/>
    <n v="2"/>
    <x v="0"/>
    <s v="Cash"/>
    <s v="Click &amp; Collect"/>
    <s v="Yes"/>
    <s v="Poor packaging"/>
    <x v="0"/>
    <x v="1"/>
    <x v="1"/>
    <x v="4"/>
    <n v="1355.08"/>
    <x v="2"/>
    <s v="Western Region"/>
    <s v="Medium"/>
    <s v="March"/>
    <s v="Q1"/>
    <s v="No"/>
    <n v="0"/>
    <n v="203.26199999999997"/>
    <n v="1558.3419999999999"/>
  </r>
  <r>
    <n v="8700"/>
    <s v="R05344"/>
    <x v="398"/>
    <n v="66"/>
    <x v="0"/>
    <x v="7"/>
    <x v="88"/>
    <n v="5"/>
    <x v="1"/>
    <s v="Debit Card"/>
    <s v="Home Delivery"/>
    <s v="No"/>
    <s v="Highly recommend"/>
    <x v="1"/>
    <x v="0"/>
    <x v="1"/>
    <x v="5"/>
    <n v="529.15"/>
    <x v="0"/>
    <s v="Western Region"/>
    <s v="Medium"/>
    <s v="September"/>
    <s v="Q3"/>
    <s v="No"/>
    <n v="1"/>
    <n v="79.372499999999988"/>
    <n v="608.52249999999992"/>
  </r>
  <r>
    <n v="8701"/>
    <s v="R00295"/>
    <x v="380"/>
    <n v="68"/>
    <x v="0"/>
    <x v="2"/>
    <x v="91"/>
    <n v="3"/>
    <x v="1"/>
    <s v="Debit Card"/>
    <s v="In Store"/>
    <s v="Yes"/>
    <s v="Exactly as advertised"/>
    <x v="2"/>
    <x v="0"/>
    <x v="0"/>
    <x v="5"/>
    <n v="53.85"/>
    <x v="3"/>
    <s v="Northern Region"/>
    <s v="Low"/>
    <s v="June"/>
    <s v="Q2"/>
    <s v="No"/>
    <n v="1"/>
    <n v="8.0775000000000006"/>
    <n v="61.927499999999995"/>
  </r>
  <r>
    <n v="8702"/>
    <s v="R02404"/>
    <x v="243"/>
    <n v="56"/>
    <x v="2"/>
    <x v="1"/>
    <x v="9"/>
    <n v="3"/>
    <x v="1"/>
    <s v="Debit Card"/>
    <s v="Click &amp; Collect"/>
    <s v="No"/>
    <s v="Product was disappointing"/>
    <x v="2"/>
    <x v="1"/>
    <x v="0"/>
    <x v="0"/>
    <n v="43.23"/>
    <x v="3"/>
    <s v="Southern Region"/>
    <s v="Low"/>
    <s v="November"/>
    <s v="Q4"/>
    <s v="No"/>
    <n v="1"/>
    <n v="6.4844999999999997"/>
    <n v="49.714499999999994"/>
  </r>
  <r>
    <n v="8703"/>
    <s v="R03999"/>
    <x v="497"/>
    <n v="77"/>
    <x v="1"/>
    <x v="0"/>
    <x v="73"/>
    <n v="5"/>
    <x v="1"/>
    <s v="EFT"/>
    <s v="Home Delivery"/>
    <s v="Yes"/>
    <s v="Easy to assemble"/>
    <x v="1"/>
    <x v="0"/>
    <x v="1"/>
    <x v="5"/>
    <n v="657.5"/>
    <x v="5"/>
    <s v="Northern Region"/>
    <s v="Medium"/>
    <s v="September"/>
    <s v="Q3"/>
    <s v="No"/>
    <n v="1"/>
    <n v="98.625"/>
    <n v="756.12499999999989"/>
  </r>
  <r>
    <n v="8704"/>
    <s v="R03742"/>
    <x v="702"/>
    <n v="55"/>
    <x v="2"/>
    <x v="1"/>
    <x v="52"/>
    <n v="3"/>
    <x v="1"/>
    <s v="Debit Card"/>
    <s v="Home Delivery"/>
    <s v="No"/>
    <s v="Packaging could improve"/>
    <x v="2"/>
    <x v="2"/>
    <x v="1"/>
    <x v="0"/>
    <n v="1094.3699999999999"/>
    <x v="8"/>
    <s v="Southern Region"/>
    <s v="Medium"/>
    <s v="December"/>
    <s v="Q4"/>
    <s v="No"/>
    <n v="1"/>
    <n v="164.15549999999999"/>
    <n v="1258.5254999999997"/>
  </r>
  <r>
    <n v="8706"/>
    <s v="R02720"/>
    <x v="360"/>
    <n v="52"/>
    <x v="0"/>
    <x v="8"/>
    <x v="56"/>
    <n v="3"/>
    <x v="0"/>
    <s v="Cash"/>
    <s v="Home Delivery"/>
    <s v="No"/>
    <s v="Worth the money"/>
    <x v="2"/>
    <x v="0"/>
    <x v="0"/>
    <x v="4"/>
    <n v="306.57"/>
    <x v="4"/>
    <s v="Eastern Region"/>
    <s v="Low"/>
    <s v="December"/>
    <s v="Q4"/>
    <s v="No"/>
    <n v="0"/>
    <n v="45.985499999999995"/>
    <n v="352.55549999999994"/>
  </r>
  <r>
    <n v="8707"/>
    <s v="R09341"/>
    <x v="325"/>
    <n v="27"/>
    <x v="0"/>
    <x v="1"/>
    <x v="3"/>
    <n v="3"/>
    <x v="0"/>
    <s v="EFT"/>
    <s v="Home Delivery"/>
    <s v="No"/>
    <s v="Very comfortable"/>
    <x v="2"/>
    <x v="0"/>
    <x v="0"/>
    <x v="1"/>
    <n v="84.23"/>
    <x v="3"/>
    <s v="Southern Region"/>
    <s v="Low"/>
    <s v="September"/>
    <s v="Q3"/>
    <s v="No"/>
    <n v="0"/>
    <n v="12.634500000000001"/>
    <n v="96.864499999999992"/>
  </r>
  <r>
    <n v="8709"/>
    <s v="R02809"/>
    <x v="240"/>
    <n v="72"/>
    <x v="1"/>
    <x v="4"/>
    <x v="63"/>
    <n v="2"/>
    <x v="0"/>
    <s v="Debit Card"/>
    <s v="Home Delivery"/>
    <s v="No"/>
    <s v="Fits perfectly"/>
    <x v="0"/>
    <x v="0"/>
    <x v="0"/>
    <x v="5"/>
    <n v="1604.87"/>
    <x v="0"/>
    <s v="Central Region"/>
    <s v="Medium"/>
    <s v="September"/>
    <s v="Q3"/>
    <s v="No"/>
    <n v="0"/>
    <n v="240.73049999999998"/>
    <n v="1845.6004999999998"/>
  </r>
  <r>
    <n v="8710"/>
    <s v="R00557"/>
    <x v="301"/>
    <n v="35"/>
    <x v="2"/>
    <x v="5"/>
    <x v="23"/>
    <n v="2"/>
    <x v="0"/>
    <s v="Debit Card"/>
    <s v="Home Delivery"/>
    <s v="No"/>
    <s v="Packaging could improve"/>
    <x v="0"/>
    <x v="2"/>
    <x v="0"/>
    <x v="3"/>
    <n v="2340.5700000000002"/>
    <x v="8"/>
    <s v="Western Region"/>
    <s v="Medium"/>
    <s v="February"/>
    <s v="Q1"/>
    <s v="No"/>
    <n v="0"/>
    <n v="351.08550000000002"/>
    <n v="2691.6554999999998"/>
  </r>
  <r>
    <n v="8711"/>
    <s v="R09066"/>
    <x v="202"/>
    <n v="23"/>
    <x v="0"/>
    <x v="7"/>
    <x v="95"/>
    <n v="2"/>
    <x v="1"/>
    <s v="Debit Card"/>
    <s v="Home Delivery"/>
    <s v="Yes"/>
    <m/>
    <x v="0"/>
    <x v="3"/>
    <x v="2"/>
    <x v="2"/>
    <n v="105.11"/>
    <x v="1"/>
    <s v="Western Region"/>
    <s v="Low"/>
    <s v="November"/>
    <s v="Q4"/>
    <s v="No"/>
    <n v="1"/>
    <n v="15.766499999999999"/>
    <n v="120.87649999999999"/>
  </r>
  <r>
    <n v="8712"/>
    <s v="R04796"/>
    <x v="211"/>
    <n v="50"/>
    <x v="0"/>
    <x v="8"/>
    <x v="59"/>
    <n v="3"/>
    <x v="1"/>
    <s v="Mobile Payment"/>
    <s v="Click &amp; Collect"/>
    <s v="Yes"/>
    <s v="Delivery delayed"/>
    <x v="2"/>
    <x v="1"/>
    <x v="0"/>
    <x v="4"/>
    <n v="8798.49"/>
    <x v="4"/>
    <s v="Eastern Region"/>
    <s v="High"/>
    <s v="October"/>
    <s v="Q4"/>
    <s v="Yes"/>
    <n v="1"/>
    <n v="1319.7735"/>
    <n v="10118.263499999999"/>
  </r>
  <r>
    <n v="8713"/>
    <s v="R02470"/>
    <x v="230"/>
    <n v="32"/>
    <x v="0"/>
    <x v="5"/>
    <x v="39"/>
    <n v="1"/>
    <x v="0"/>
    <s v="Debit Card"/>
    <s v="In Store"/>
    <s v="Yes"/>
    <s v="Very fast delivery"/>
    <x v="3"/>
    <x v="0"/>
    <x v="0"/>
    <x v="1"/>
    <n v="24904.86"/>
    <x v="6"/>
    <s v="Western Region"/>
    <s v="High"/>
    <s v="December"/>
    <s v="Q4"/>
    <s v="Yes"/>
    <n v="0"/>
    <n v="3735.7289999999998"/>
    <n v="28640.589"/>
  </r>
  <r>
    <n v="8714"/>
    <s v="R03739"/>
    <x v="357"/>
    <n v="58"/>
    <x v="2"/>
    <x v="3"/>
    <x v="58"/>
    <n v="1"/>
    <x v="0"/>
    <s v="Debit Card"/>
    <s v="In Store"/>
    <s v="No"/>
    <s v="Easy online ordering"/>
    <x v="3"/>
    <x v="0"/>
    <x v="0"/>
    <x v="0"/>
    <n v="2603.98"/>
    <x v="0"/>
    <s v="Central Region"/>
    <s v="Medium"/>
    <s v="July"/>
    <s v="Q3"/>
    <s v="No"/>
    <n v="0"/>
    <n v="390.59699999999998"/>
    <n v="2994.5769999999998"/>
  </r>
  <r>
    <n v="8715"/>
    <s v="R04287"/>
    <x v="55"/>
    <n v="18"/>
    <x v="2"/>
    <x v="8"/>
    <x v="25"/>
    <n v="2"/>
    <x v="1"/>
    <s v="Mobile Payment"/>
    <s v="In Store"/>
    <s v="Yes"/>
    <s v="Very fast delivery"/>
    <x v="0"/>
    <x v="0"/>
    <x v="0"/>
    <x v="2"/>
    <n v="4455.18"/>
    <x v="2"/>
    <s v="Eastern Region"/>
    <s v="Medium"/>
    <s v="July"/>
    <s v="Q3"/>
    <s v="No"/>
    <n v="1"/>
    <n v="668.27700000000004"/>
    <n v="5123.4570000000003"/>
  </r>
  <r>
    <n v="8716"/>
    <s v="R02605"/>
    <x v="15"/>
    <n v="80"/>
    <x v="0"/>
    <x v="4"/>
    <x v="28"/>
    <n v="3"/>
    <x v="1"/>
    <s v="Credit Card"/>
    <s v="In Store"/>
    <s v="No"/>
    <s v="Poor packaging"/>
    <x v="2"/>
    <x v="1"/>
    <x v="0"/>
    <x v="5"/>
    <n v="1011.68"/>
    <x v="0"/>
    <s v="Central Region"/>
    <s v="Medium"/>
    <s v="November"/>
    <s v="Q4"/>
    <s v="No"/>
    <n v="1"/>
    <n v="151.75199999999998"/>
    <n v="1163.4319999999998"/>
  </r>
  <r>
    <n v="8717"/>
    <s v="R00363"/>
    <x v="311"/>
    <n v="73"/>
    <x v="1"/>
    <x v="8"/>
    <x v="49"/>
    <n v="3"/>
    <x v="0"/>
    <s v="EFT"/>
    <s v="Home Delivery"/>
    <s v="No"/>
    <s v="Highly recommend"/>
    <x v="2"/>
    <x v="0"/>
    <x v="0"/>
    <x v="5"/>
    <n v="134.01"/>
    <x v="3"/>
    <s v="Eastern Region"/>
    <s v="Low"/>
    <s v="February"/>
    <s v="Q1"/>
    <s v="No"/>
    <n v="0"/>
    <n v="20.101499999999998"/>
    <n v="154.11149999999998"/>
  </r>
  <r>
    <n v="8719"/>
    <s v="R01705"/>
    <x v="606"/>
    <n v="74"/>
    <x v="0"/>
    <x v="1"/>
    <x v="22"/>
    <n v="3"/>
    <x v="1"/>
    <s v="Cash"/>
    <s v="Home Delivery"/>
    <s v="Yes"/>
    <s v="Item missing accessories"/>
    <x v="2"/>
    <x v="1"/>
    <x v="0"/>
    <x v="5"/>
    <n v="1734"/>
    <x v="7"/>
    <s v="Southern Region"/>
    <s v="Medium"/>
    <s v="May"/>
    <s v="Q2"/>
    <s v="No"/>
    <n v="1"/>
    <n v="260.09999999999997"/>
    <n v="1994.1"/>
  </r>
  <r>
    <n v="8720"/>
    <s v="R02140"/>
    <x v="536"/>
    <n v="69"/>
    <x v="2"/>
    <x v="0"/>
    <x v="54"/>
    <n v="4"/>
    <x v="1"/>
    <s v="Debit Card"/>
    <s v="Home Delivery"/>
    <s v="No"/>
    <s v="Item missing accessories"/>
    <x v="4"/>
    <x v="1"/>
    <x v="0"/>
    <x v="5"/>
    <n v="1940.64"/>
    <x v="4"/>
    <s v="Northern Region"/>
    <s v="Medium"/>
    <s v="December"/>
    <s v="Q4"/>
    <s v="No"/>
    <n v="1"/>
    <n v="291.096"/>
    <n v="2231.7359999999999"/>
  </r>
  <r>
    <n v="8721"/>
    <s v="R03240"/>
    <x v="337"/>
    <n v="44"/>
    <x v="2"/>
    <x v="2"/>
    <x v="98"/>
    <n v="4"/>
    <x v="1"/>
    <s v="Credit Card"/>
    <s v="In Store"/>
    <s v="No"/>
    <m/>
    <x v="4"/>
    <x v="3"/>
    <x v="2"/>
    <x v="3"/>
    <n v="40.11"/>
    <x v="3"/>
    <s v="Northern Region"/>
    <s v="Low"/>
    <s v="October"/>
    <s v="Q4"/>
    <s v="No"/>
    <n v="1"/>
    <n v="6.0164999999999997"/>
    <n v="46.126499999999993"/>
  </r>
  <r>
    <n v="8722"/>
    <s v="R02384"/>
    <x v="416"/>
    <n v="34"/>
    <x v="2"/>
    <x v="8"/>
    <x v="43"/>
    <n v="1"/>
    <x v="1"/>
    <s v="Debit Card"/>
    <s v="In Store"/>
    <s v="Yes"/>
    <s v="Helpful staff"/>
    <x v="3"/>
    <x v="0"/>
    <x v="0"/>
    <x v="1"/>
    <n v="755.66"/>
    <x v="7"/>
    <s v="Eastern Region"/>
    <s v="Medium"/>
    <s v="September"/>
    <s v="Q3"/>
    <s v="No"/>
    <n v="1"/>
    <n v="113.34899999999999"/>
    <n v="869.0089999999999"/>
  </r>
  <r>
    <n v="8723"/>
    <s v="R07315"/>
    <x v="107"/>
    <n v="46"/>
    <x v="1"/>
    <x v="5"/>
    <x v="55"/>
    <n v="1"/>
    <x v="0"/>
    <s v="Cash"/>
    <s v="In Store"/>
    <s v="Yes"/>
    <s v="Item missing accessories"/>
    <x v="3"/>
    <x v="1"/>
    <x v="1"/>
    <x v="4"/>
    <n v="324.35000000000002"/>
    <x v="8"/>
    <s v="Western Region"/>
    <s v="Low"/>
    <s v="June"/>
    <s v="Q2"/>
    <s v="No"/>
    <n v="0"/>
    <n v="48.652500000000003"/>
    <n v="373.0025"/>
  </r>
  <r>
    <n v="8724"/>
    <s v="R04312"/>
    <x v="590"/>
    <n v="24"/>
    <x v="1"/>
    <x v="7"/>
    <x v="118"/>
    <n v="4"/>
    <x v="1"/>
    <s v="Mobile Payment"/>
    <s v="In Store"/>
    <s v="Yes"/>
    <s v="Would definitely buy again"/>
    <x v="4"/>
    <x v="0"/>
    <x v="1"/>
    <x v="2"/>
    <n v="301.58"/>
    <x v="3"/>
    <s v="Western Region"/>
    <s v="Low"/>
    <s v="September"/>
    <s v="Q3"/>
    <s v="No"/>
    <n v="1"/>
    <n v="45.236999999999995"/>
    <n v="346.81699999999995"/>
  </r>
  <r>
    <n v="8725"/>
    <s v="R01313"/>
    <x v="106"/>
    <n v="49"/>
    <x v="1"/>
    <x v="3"/>
    <x v="97"/>
    <n v="3"/>
    <x v="1"/>
    <s v="EFT"/>
    <s v="In Store"/>
    <s v="No"/>
    <s v="Looks premium"/>
    <x v="2"/>
    <x v="0"/>
    <x v="0"/>
    <x v="4"/>
    <n v="2906.97"/>
    <x v="7"/>
    <s v="Central Region"/>
    <s v="Medium"/>
    <s v="August"/>
    <s v="Q3"/>
    <s v="No"/>
    <n v="1"/>
    <n v="436.04549999999995"/>
    <n v="3343.0154999999995"/>
  </r>
  <r>
    <n v="8730"/>
    <s v="R02163"/>
    <x v="423"/>
    <n v="31"/>
    <x v="2"/>
    <x v="8"/>
    <x v="118"/>
    <n v="1"/>
    <x v="0"/>
    <s v="EFT"/>
    <s v="In Store"/>
    <s v="No"/>
    <s v="Very comfortable"/>
    <x v="3"/>
    <x v="0"/>
    <x v="0"/>
    <x v="1"/>
    <n v="301.58"/>
    <x v="3"/>
    <s v="Eastern Region"/>
    <s v="Low"/>
    <s v="May"/>
    <s v="Q2"/>
    <s v="No"/>
    <n v="0"/>
    <n v="45.236999999999995"/>
    <n v="346.81699999999995"/>
  </r>
  <r>
    <n v="8731"/>
    <s v="R02397"/>
    <x v="473"/>
    <n v="65"/>
    <x v="1"/>
    <x v="4"/>
    <x v="20"/>
    <n v="1"/>
    <x v="0"/>
    <s v="Debit Card"/>
    <s v="Click &amp; Collect"/>
    <s v="Yes"/>
    <s v="Very comfortable"/>
    <x v="3"/>
    <x v="0"/>
    <x v="0"/>
    <x v="5"/>
    <n v="3747.26"/>
    <x v="8"/>
    <s v="Central Region"/>
    <s v="Medium"/>
    <s v="April"/>
    <s v="Q2"/>
    <s v="No"/>
    <n v="0"/>
    <n v="562.08900000000006"/>
    <n v="4309.3490000000002"/>
  </r>
  <r>
    <n v="8732"/>
    <s v="R00318"/>
    <x v="174"/>
    <n v="19"/>
    <x v="2"/>
    <x v="6"/>
    <x v="53"/>
    <n v="3"/>
    <x v="1"/>
    <s v="EFT"/>
    <s v="In Store"/>
    <s v="No"/>
    <s v="Exactly as advertised"/>
    <x v="2"/>
    <x v="0"/>
    <x v="0"/>
    <x v="2"/>
    <n v="22574.95"/>
    <x v="6"/>
    <s v="Gauteng Region"/>
    <s v="High"/>
    <s v="July"/>
    <s v="Q3"/>
    <s v="Yes"/>
    <n v="1"/>
    <n v="3386.2424999999998"/>
    <n v="25961.192499999997"/>
  </r>
  <r>
    <n v="8733"/>
    <s v="R05234"/>
    <x v="533"/>
    <n v="19"/>
    <x v="2"/>
    <x v="5"/>
    <x v="107"/>
    <n v="2"/>
    <x v="0"/>
    <s v="Credit Card"/>
    <s v="In Store"/>
    <s v="No"/>
    <s v="Poor packaging"/>
    <x v="0"/>
    <x v="1"/>
    <x v="1"/>
    <x v="2"/>
    <n v="2413.3000000000002"/>
    <x v="6"/>
    <s v="Western Region"/>
    <s v="Medium"/>
    <s v="January"/>
    <s v="Q1"/>
    <s v="No"/>
    <n v="0"/>
    <n v="361.995"/>
    <n v="2775.2950000000001"/>
  </r>
  <r>
    <n v="8734"/>
    <s v="R05069"/>
    <x v="389"/>
    <n v="20"/>
    <x v="2"/>
    <x v="2"/>
    <x v="31"/>
    <n v="1"/>
    <x v="0"/>
    <s v="EFT"/>
    <s v="Home Delivery"/>
    <s v="Yes"/>
    <s v="Item missing accessories"/>
    <x v="3"/>
    <x v="1"/>
    <x v="1"/>
    <x v="2"/>
    <n v="294.33"/>
    <x v="4"/>
    <s v="Northern Region"/>
    <s v="Low"/>
    <s v="May"/>
    <s v="Q2"/>
    <s v="No"/>
    <n v="0"/>
    <n v="44.149499999999996"/>
    <n v="338.47949999999997"/>
  </r>
  <r>
    <n v="8735"/>
    <s v="R04037"/>
    <x v="120"/>
    <n v="68"/>
    <x v="0"/>
    <x v="4"/>
    <x v="97"/>
    <n v="1"/>
    <x v="0"/>
    <s v="Debit Card"/>
    <s v="In Store"/>
    <s v="No"/>
    <s v="Exactly as advertised"/>
    <x v="3"/>
    <x v="0"/>
    <x v="0"/>
    <x v="5"/>
    <n v="2906.97"/>
    <x v="7"/>
    <s v="Central Region"/>
    <s v="Medium"/>
    <s v="August"/>
    <s v="Q3"/>
    <s v="No"/>
    <n v="0"/>
    <n v="436.04549999999995"/>
    <n v="3343.0154999999995"/>
  </r>
  <r>
    <n v="8736"/>
    <s v="R03021"/>
    <x v="326"/>
    <n v="57"/>
    <x v="2"/>
    <x v="7"/>
    <x v="50"/>
    <n v="3"/>
    <x v="1"/>
    <s v="Cash"/>
    <s v="Click &amp; Collect"/>
    <s v="No"/>
    <s v="Average quality"/>
    <x v="2"/>
    <x v="2"/>
    <x v="1"/>
    <x v="0"/>
    <n v="929.55"/>
    <x v="0"/>
    <s v="Western Region"/>
    <s v="Medium"/>
    <s v="March"/>
    <s v="Q1"/>
    <s v="No"/>
    <n v="1"/>
    <n v="139.43249999999998"/>
    <n v="1068.9824999999998"/>
  </r>
  <r>
    <n v="8737"/>
    <s v="R08229"/>
    <x v="553"/>
    <n v="25"/>
    <x v="2"/>
    <x v="2"/>
    <x v="25"/>
    <n v="5"/>
    <x v="1"/>
    <s v="EFT"/>
    <s v="Click &amp; Collect"/>
    <s v="No"/>
    <s v="Would definitely buy again"/>
    <x v="1"/>
    <x v="0"/>
    <x v="1"/>
    <x v="1"/>
    <n v="4455.18"/>
    <x v="2"/>
    <s v="Northern Region"/>
    <s v="Medium"/>
    <s v="November"/>
    <s v="Q4"/>
    <s v="No"/>
    <n v="1"/>
    <n v="668.27700000000004"/>
    <n v="5123.4570000000003"/>
  </r>
  <r>
    <n v="8738"/>
    <s v="R05296"/>
    <x v="261"/>
    <n v="78"/>
    <x v="2"/>
    <x v="1"/>
    <x v="118"/>
    <n v="4"/>
    <x v="0"/>
    <s v="Debit Card"/>
    <s v="Click &amp; Collect"/>
    <s v="No"/>
    <m/>
    <x v="4"/>
    <x v="3"/>
    <x v="2"/>
    <x v="5"/>
    <n v="301.58"/>
    <x v="3"/>
    <s v="Southern Region"/>
    <s v="Low"/>
    <s v="April"/>
    <s v="Q2"/>
    <s v="No"/>
    <n v="0"/>
    <n v="45.236999999999995"/>
    <n v="346.81699999999995"/>
  </r>
  <r>
    <n v="8741"/>
    <s v="R04134"/>
    <x v="196"/>
    <n v="62"/>
    <x v="0"/>
    <x v="0"/>
    <x v="10"/>
    <n v="3"/>
    <x v="0"/>
    <s v="EFT"/>
    <s v="Home Delivery"/>
    <s v="Yes"/>
    <s v="Average quality"/>
    <x v="2"/>
    <x v="2"/>
    <x v="1"/>
    <x v="0"/>
    <n v="276.82"/>
    <x v="7"/>
    <s v="Northern Region"/>
    <s v="Low"/>
    <s v="April"/>
    <s v="Q2"/>
    <s v="No"/>
    <n v="0"/>
    <n v="41.522999999999996"/>
    <n v="318.34299999999996"/>
  </r>
  <r>
    <n v="8742"/>
    <s v="R00975"/>
    <x v="287"/>
    <n v="71"/>
    <x v="2"/>
    <x v="7"/>
    <x v="80"/>
    <n v="2"/>
    <x v="0"/>
    <s v="Debit Card"/>
    <s v="Home Delivery"/>
    <s v="No"/>
    <s v="Arrived damaged"/>
    <x v="0"/>
    <x v="1"/>
    <x v="1"/>
    <x v="5"/>
    <n v="10347.709999999999"/>
    <x v="5"/>
    <s v="Western Region"/>
    <s v="High"/>
    <s v="December"/>
    <s v="Q4"/>
    <s v="Yes"/>
    <n v="0"/>
    <n v="1552.1564999999998"/>
    <n v="11899.866499999998"/>
  </r>
  <r>
    <n v="8743"/>
    <s v="R07292"/>
    <x v="651"/>
    <n v="34"/>
    <x v="2"/>
    <x v="1"/>
    <x v="98"/>
    <n v="5"/>
    <x v="1"/>
    <s v="Credit Card"/>
    <s v="Click &amp; Collect"/>
    <s v="Yes"/>
    <s v="Exactly as advertised"/>
    <x v="1"/>
    <x v="0"/>
    <x v="1"/>
    <x v="1"/>
    <n v="40.11"/>
    <x v="3"/>
    <s v="Southern Region"/>
    <s v="Low"/>
    <s v="May"/>
    <s v="Q2"/>
    <s v="No"/>
    <n v="1"/>
    <n v="6.0164999999999997"/>
    <n v="46.126499999999993"/>
  </r>
  <r>
    <n v="8744"/>
    <s v="R00955"/>
    <x v="638"/>
    <n v="61"/>
    <x v="0"/>
    <x v="6"/>
    <x v="41"/>
    <n v="2"/>
    <x v="1"/>
    <s v="EFT"/>
    <s v="In Store"/>
    <s v="No"/>
    <s v="Very fast delivery"/>
    <x v="0"/>
    <x v="0"/>
    <x v="0"/>
    <x v="0"/>
    <n v="13261"/>
    <x v="6"/>
    <s v="Gauteng Region"/>
    <s v="High"/>
    <s v="February"/>
    <s v="Q1"/>
    <s v="Yes"/>
    <n v="1"/>
    <n v="1989.1499999999999"/>
    <n v="15250.15"/>
  </r>
  <r>
    <n v="8745"/>
    <s v="R09448"/>
    <x v="17"/>
    <n v="36"/>
    <x v="1"/>
    <x v="5"/>
    <x v="62"/>
    <n v="3"/>
    <x v="1"/>
    <s v="Cash"/>
    <s v="Click &amp; Collect"/>
    <s v="Yes"/>
    <m/>
    <x v="2"/>
    <x v="3"/>
    <x v="2"/>
    <x v="3"/>
    <n v="2951.61"/>
    <x v="1"/>
    <s v="Western Region"/>
    <s v="Medium"/>
    <s v="March"/>
    <s v="Q1"/>
    <s v="No"/>
    <n v="1"/>
    <n v="442.74150000000003"/>
    <n v="3394.3514999999998"/>
  </r>
  <r>
    <n v="8746"/>
    <s v="R05017"/>
    <x v="666"/>
    <n v="40"/>
    <x v="0"/>
    <x v="3"/>
    <x v="31"/>
    <n v="3"/>
    <x v="0"/>
    <s v="Mobile Payment"/>
    <s v="Click &amp; Collect"/>
    <s v="No"/>
    <s v="Easy to assemble"/>
    <x v="2"/>
    <x v="0"/>
    <x v="0"/>
    <x v="3"/>
    <n v="294.33"/>
    <x v="4"/>
    <s v="Central Region"/>
    <s v="Low"/>
    <s v="June"/>
    <s v="Q2"/>
    <s v="No"/>
    <n v="0"/>
    <n v="44.149499999999996"/>
    <n v="338.47949999999997"/>
  </r>
  <r>
    <n v="8747"/>
    <s v="R09876"/>
    <x v="418"/>
    <n v="19"/>
    <x v="1"/>
    <x v="8"/>
    <x v="16"/>
    <n v="2"/>
    <x v="0"/>
    <s v="EFT"/>
    <s v="Click &amp; Collect"/>
    <s v="No"/>
    <m/>
    <x v="0"/>
    <x v="3"/>
    <x v="2"/>
    <x v="2"/>
    <n v="368.99"/>
    <x v="0"/>
    <s v="Eastern Region"/>
    <s v="Low"/>
    <s v="March"/>
    <s v="Q1"/>
    <s v="No"/>
    <n v="0"/>
    <n v="55.348500000000001"/>
    <n v="424.33849999999995"/>
  </r>
  <r>
    <n v="8749"/>
    <s v="R01641"/>
    <x v="645"/>
    <n v="71"/>
    <x v="1"/>
    <x v="2"/>
    <x v="95"/>
    <n v="2"/>
    <x v="0"/>
    <s v="Mobile Payment"/>
    <s v="Home Delivery"/>
    <s v="No"/>
    <s v="Looks premium"/>
    <x v="0"/>
    <x v="0"/>
    <x v="0"/>
    <x v="5"/>
    <n v="105.11"/>
    <x v="1"/>
    <s v="Northern Region"/>
    <s v="Low"/>
    <s v="July"/>
    <s v="Q3"/>
    <s v="No"/>
    <n v="0"/>
    <n v="15.766499999999999"/>
    <n v="120.87649999999999"/>
  </r>
  <r>
    <n v="8750"/>
    <s v="R01291"/>
    <x v="329"/>
    <n v="41"/>
    <x v="0"/>
    <x v="5"/>
    <x v="12"/>
    <n v="4"/>
    <x v="1"/>
    <s v="Mobile Payment"/>
    <s v="Home Delivery"/>
    <s v="Yes"/>
    <s v="Would definitely buy again"/>
    <x v="4"/>
    <x v="0"/>
    <x v="1"/>
    <x v="3"/>
    <n v="228.08"/>
    <x v="8"/>
    <s v="Western Region"/>
    <s v="Low"/>
    <s v="July"/>
    <s v="Q3"/>
    <s v="No"/>
    <n v="1"/>
    <n v="34.212000000000003"/>
    <n v="262.29199999999997"/>
  </r>
  <r>
    <n v="8751"/>
    <s v="R01381"/>
    <x v="146"/>
    <n v="48"/>
    <x v="1"/>
    <x v="1"/>
    <x v="75"/>
    <n v="3"/>
    <x v="0"/>
    <s v="Credit Card"/>
    <s v="Click &amp; Collect"/>
    <s v="Yes"/>
    <s v="Fantastic experience"/>
    <x v="2"/>
    <x v="0"/>
    <x v="0"/>
    <x v="4"/>
    <n v="4841.7700000000004"/>
    <x v="7"/>
    <s v="Southern Region"/>
    <s v="Medium"/>
    <s v="January"/>
    <s v="Q1"/>
    <s v="No"/>
    <n v="0"/>
    <n v="726.26550000000009"/>
    <n v="5568.0355"/>
  </r>
  <r>
    <n v="8752"/>
    <s v="R01934"/>
    <x v="250"/>
    <n v="50"/>
    <x v="2"/>
    <x v="3"/>
    <x v="93"/>
    <n v="5"/>
    <x v="0"/>
    <s v="EFT"/>
    <s v="Home Delivery"/>
    <s v="No"/>
    <s v="Poor packaging"/>
    <x v="1"/>
    <x v="1"/>
    <x v="0"/>
    <x v="4"/>
    <n v="34.200000000000003"/>
    <x v="3"/>
    <s v="Central Region"/>
    <s v="Low"/>
    <s v="February"/>
    <s v="Q1"/>
    <s v="No"/>
    <n v="0"/>
    <n v="5.13"/>
    <n v="39.33"/>
  </r>
  <r>
    <n v="8753"/>
    <s v="R04676"/>
    <x v="717"/>
    <n v="52"/>
    <x v="2"/>
    <x v="3"/>
    <x v="55"/>
    <n v="3"/>
    <x v="0"/>
    <s v="Cash"/>
    <s v="In Store"/>
    <s v="Yes"/>
    <s v="Item missing accessories"/>
    <x v="2"/>
    <x v="1"/>
    <x v="0"/>
    <x v="4"/>
    <n v="324.35000000000002"/>
    <x v="8"/>
    <s v="Central Region"/>
    <s v="Low"/>
    <s v="January"/>
    <s v="Q1"/>
    <s v="No"/>
    <n v="0"/>
    <n v="48.652500000000003"/>
    <n v="373.0025"/>
  </r>
  <r>
    <n v="8754"/>
    <s v="R00893"/>
    <x v="68"/>
    <n v="37"/>
    <x v="0"/>
    <x v="5"/>
    <x v="67"/>
    <n v="5"/>
    <x v="0"/>
    <s v="Credit Card"/>
    <s v="Click &amp; Collect"/>
    <s v="No"/>
    <s v="Highly recommend"/>
    <x v="1"/>
    <x v="0"/>
    <x v="1"/>
    <x v="3"/>
    <n v="1859.13"/>
    <x v="5"/>
    <s v="Western Region"/>
    <s v="Medium"/>
    <s v="November"/>
    <s v="Q4"/>
    <s v="No"/>
    <n v="0"/>
    <n v="278.86950000000002"/>
    <n v="2137.9994999999999"/>
  </r>
  <r>
    <n v="8755"/>
    <s v="R07288"/>
    <x v="251"/>
    <n v="74"/>
    <x v="1"/>
    <x v="6"/>
    <x v="88"/>
    <n v="1"/>
    <x v="1"/>
    <s v="Debit Card"/>
    <s v="Click &amp; Collect"/>
    <s v="No"/>
    <s v="Long waiting time"/>
    <x v="3"/>
    <x v="1"/>
    <x v="1"/>
    <x v="5"/>
    <n v="529.15"/>
    <x v="0"/>
    <s v="Gauteng Region"/>
    <s v="Medium"/>
    <s v="March"/>
    <s v="Q1"/>
    <s v="No"/>
    <n v="1"/>
    <n v="79.372499999999988"/>
    <n v="608.52249999999992"/>
  </r>
  <r>
    <n v="8756"/>
    <s v="R04877"/>
    <x v="583"/>
    <n v="19"/>
    <x v="0"/>
    <x v="8"/>
    <x v="58"/>
    <n v="1"/>
    <x v="0"/>
    <s v="EFT"/>
    <s v="In Store"/>
    <s v="No"/>
    <s v="Looks premium"/>
    <x v="3"/>
    <x v="0"/>
    <x v="0"/>
    <x v="2"/>
    <n v="2603.98"/>
    <x v="0"/>
    <s v="Eastern Region"/>
    <s v="Medium"/>
    <s v="April"/>
    <s v="Q2"/>
    <s v="No"/>
    <n v="0"/>
    <n v="390.59699999999998"/>
    <n v="2994.5769999999998"/>
  </r>
  <r>
    <n v="8757"/>
    <s v="R07907"/>
    <x v="703"/>
    <n v="34"/>
    <x v="0"/>
    <x v="7"/>
    <x v="11"/>
    <n v="3"/>
    <x v="0"/>
    <s v="Credit Card"/>
    <s v="Home Delivery"/>
    <s v="No"/>
    <s v="Easy online ordering"/>
    <x v="2"/>
    <x v="0"/>
    <x v="0"/>
    <x v="1"/>
    <n v="231.22"/>
    <x v="1"/>
    <s v="Western Region"/>
    <s v="Low"/>
    <s v="August"/>
    <s v="Q3"/>
    <s v="No"/>
    <n v="0"/>
    <n v="34.683"/>
    <n v="265.90299999999996"/>
  </r>
  <r>
    <n v="8758"/>
    <s v="R08195"/>
    <x v="59"/>
    <n v="78"/>
    <x v="1"/>
    <x v="4"/>
    <x v="10"/>
    <n v="1"/>
    <x v="1"/>
    <s v="EFT"/>
    <s v="Home Delivery"/>
    <s v="Yes"/>
    <m/>
    <x v="3"/>
    <x v="3"/>
    <x v="2"/>
    <x v="5"/>
    <n v="276.82"/>
    <x v="7"/>
    <s v="Central Region"/>
    <s v="Low"/>
    <s v="August"/>
    <s v="Q3"/>
    <s v="No"/>
    <n v="1"/>
    <n v="41.522999999999996"/>
    <n v="318.34299999999996"/>
  </r>
  <r>
    <n v="8759"/>
    <s v="R09521"/>
    <x v="613"/>
    <n v="34"/>
    <x v="0"/>
    <x v="7"/>
    <x v="44"/>
    <n v="4"/>
    <x v="1"/>
    <s v="EFT"/>
    <s v="Home Delivery"/>
    <s v="No"/>
    <s v="Customer support was excellent"/>
    <x v="4"/>
    <x v="0"/>
    <x v="1"/>
    <x v="1"/>
    <n v="2849.09"/>
    <x v="7"/>
    <s v="Western Region"/>
    <s v="Medium"/>
    <s v="March"/>
    <s v="Q1"/>
    <s v="No"/>
    <n v="1"/>
    <n v="427.36349999999999"/>
    <n v="3276.4535000000001"/>
  </r>
  <r>
    <n v="8760"/>
    <s v="R02467"/>
    <x v="360"/>
    <n v="36"/>
    <x v="2"/>
    <x v="3"/>
    <x v="103"/>
    <n v="2"/>
    <x v="1"/>
    <s v="Mobile Payment"/>
    <s v="In Store"/>
    <s v="No"/>
    <s v="Excellent product"/>
    <x v="0"/>
    <x v="0"/>
    <x v="0"/>
    <x v="3"/>
    <n v="103.4"/>
    <x v="3"/>
    <s v="Central Region"/>
    <s v="Low"/>
    <s v="December"/>
    <s v="Q4"/>
    <s v="No"/>
    <n v="1"/>
    <n v="15.51"/>
    <n v="118.91"/>
  </r>
  <r>
    <n v="8761"/>
    <s v="R07658"/>
    <x v="645"/>
    <n v="78"/>
    <x v="1"/>
    <x v="3"/>
    <x v="13"/>
    <n v="4"/>
    <x v="1"/>
    <s v="Mobile Payment"/>
    <s v="Click &amp; Collect"/>
    <s v="Yes"/>
    <s v="Easy online ordering"/>
    <x v="4"/>
    <x v="0"/>
    <x v="1"/>
    <x v="5"/>
    <n v="3576.97"/>
    <x v="5"/>
    <s v="Central Region"/>
    <s v="Medium"/>
    <s v="July"/>
    <s v="Q3"/>
    <s v="No"/>
    <n v="1"/>
    <n v="536.54549999999995"/>
    <n v="4113.5154999999995"/>
  </r>
  <r>
    <n v="8762"/>
    <s v="R01914"/>
    <x v="220"/>
    <n v="19"/>
    <x v="0"/>
    <x v="7"/>
    <x v="4"/>
    <n v="3"/>
    <x v="1"/>
    <s v="EFT"/>
    <s v="Click &amp; Collect"/>
    <s v="No"/>
    <s v="Arrived damaged"/>
    <x v="2"/>
    <x v="1"/>
    <x v="0"/>
    <x v="2"/>
    <n v="1951.09"/>
    <x v="0"/>
    <s v="Western Region"/>
    <s v="Medium"/>
    <s v="November"/>
    <s v="Q4"/>
    <s v="No"/>
    <n v="1"/>
    <n v="292.6635"/>
    <n v="2243.7534999999998"/>
  </r>
  <r>
    <n v="8764"/>
    <s v="R00727"/>
    <x v="202"/>
    <n v="18"/>
    <x v="2"/>
    <x v="1"/>
    <x v="43"/>
    <n v="5"/>
    <x v="0"/>
    <s v="Mobile Payment"/>
    <s v="Home Delivery"/>
    <s v="Yes"/>
    <s v="Worth the money"/>
    <x v="1"/>
    <x v="0"/>
    <x v="1"/>
    <x v="2"/>
    <n v="755.66"/>
    <x v="7"/>
    <s v="Southern Region"/>
    <s v="Medium"/>
    <s v="November"/>
    <s v="Q4"/>
    <s v="No"/>
    <n v="0"/>
    <n v="113.34899999999999"/>
    <n v="869.0089999999999"/>
  </r>
  <r>
    <n v="8765"/>
    <s v="R07215"/>
    <x v="657"/>
    <n v="68"/>
    <x v="2"/>
    <x v="1"/>
    <x v="46"/>
    <n v="2"/>
    <x v="1"/>
    <s v="Mobile Payment"/>
    <s v="In Store"/>
    <s v="No"/>
    <s v="Easy to assemble"/>
    <x v="0"/>
    <x v="0"/>
    <x v="0"/>
    <x v="5"/>
    <n v="3755.73"/>
    <x v="2"/>
    <s v="Southern Region"/>
    <s v="Medium"/>
    <s v="April"/>
    <s v="Q2"/>
    <s v="No"/>
    <n v="1"/>
    <n v="563.35950000000003"/>
    <n v="4319.0895"/>
  </r>
  <r>
    <n v="8766"/>
    <s v="R08246"/>
    <x v="293"/>
    <n v="74"/>
    <x v="1"/>
    <x v="0"/>
    <x v="118"/>
    <n v="1"/>
    <x v="0"/>
    <s v="Cash"/>
    <s v="In Store"/>
    <s v="Yes"/>
    <s v="Looks premium"/>
    <x v="3"/>
    <x v="0"/>
    <x v="0"/>
    <x v="5"/>
    <n v="301.58"/>
    <x v="3"/>
    <s v="Northern Region"/>
    <s v="Low"/>
    <s v="July"/>
    <s v="Q3"/>
    <s v="No"/>
    <n v="0"/>
    <n v="45.236999999999995"/>
    <n v="346.81699999999995"/>
  </r>
  <r>
    <n v="8767"/>
    <s v="R01797"/>
    <x v="660"/>
    <n v="76"/>
    <x v="1"/>
    <x v="1"/>
    <x v="103"/>
    <n v="5"/>
    <x v="0"/>
    <s v="EFT"/>
    <s v="Click &amp; Collect"/>
    <s v="Yes"/>
    <s v="Item missing accessories"/>
    <x v="1"/>
    <x v="1"/>
    <x v="0"/>
    <x v="5"/>
    <n v="103.4"/>
    <x v="3"/>
    <s v="Southern Region"/>
    <s v="Low"/>
    <s v="April"/>
    <s v="Q2"/>
    <s v="No"/>
    <n v="0"/>
    <n v="15.51"/>
    <n v="118.91"/>
  </r>
  <r>
    <n v="8768"/>
    <s v="R03846"/>
    <x v="149"/>
    <n v="57"/>
    <x v="2"/>
    <x v="8"/>
    <x v="67"/>
    <n v="3"/>
    <x v="0"/>
    <s v="Cash"/>
    <s v="Click &amp; Collect"/>
    <s v="No"/>
    <s v="Poor packaging"/>
    <x v="2"/>
    <x v="1"/>
    <x v="0"/>
    <x v="0"/>
    <n v="1859.13"/>
    <x v="5"/>
    <s v="Eastern Region"/>
    <s v="Medium"/>
    <s v="November"/>
    <s v="Q4"/>
    <s v="No"/>
    <n v="0"/>
    <n v="278.86950000000002"/>
    <n v="2137.9994999999999"/>
  </r>
  <r>
    <n v="8769"/>
    <s v="R00937"/>
    <x v="390"/>
    <n v="44"/>
    <x v="0"/>
    <x v="2"/>
    <x v="48"/>
    <n v="2"/>
    <x v="1"/>
    <s v="EFT"/>
    <s v="Home Delivery"/>
    <s v="No"/>
    <s v="Instructions unclear"/>
    <x v="0"/>
    <x v="2"/>
    <x v="0"/>
    <x v="3"/>
    <n v="192.77"/>
    <x v="1"/>
    <s v="Northern Region"/>
    <s v="Low"/>
    <s v="January"/>
    <s v="Q1"/>
    <s v="No"/>
    <n v="1"/>
    <n v="28.915500000000002"/>
    <n v="221.68549999999999"/>
  </r>
  <r>
    <n v="8770"/>
    <s v="R02266"/>
    <x v="390"/>
    <n v="56"/>
    <x v="1"/>
    <x v="5"/>
    <x v="61"/>
    <n v="3"/>
    <x v="0"/>
    <s v="Debit Card"/>
    <s v="Click &amp; Collect"/>
    <s v="Yes"/>
    <s v="Average quality"/>
    <x v="2"/>
    <x v="2"/>
    <x v="1"/>
    <x v="0"/>
    <n v="768.34"/>
    <x v="7"/>
    <s v="Western Region"/>
    <s v="Medium"/>
    <s v="January"/>
    <s v="Q1"/>
    <s v="No"/>
    <n v="0"/>
    <n v="115.251"/>
    <n v="883.59100000000001"/>
  </r>
  <r>
    <n v="8772"/>
    <s v="R07275"/>
    <x v="207"/>
    <m/>
    <x v="2"/>
    <x v="7"/>
    <x v="80"/>
    <n v="3"/>
    <x v="0"/>
    <s v="Debit Card"/>
    <s v="Click &amp; Collect"/>
    <s v="No"/>
    <s v="Poor packaging"/>
    <x v="2"/>
    <x v="1"/>
    <x v="0"/>
    <x v="6"/>
    <n v="10347.709999999999"/>
    <x v="5"/>
    <s v="Western Region"/>
    <s v="High"/>
    <s v="March"/>
    <s v="Q1"/>
    <s v="Yes"/>
    <n v="0"/>
    <n v="1552.1564999999998"/>
    <n v="11899.866499999998"/>
  </r>
  <r>
    <n v="8774"/>
    <s v="R03565"/>
    <x v="395"/>
    <n v="77"/>
    <x v="0"/>
    <x v="2"/>
    <x v="56"/>
    <n v="1"/>
    <x v="1"/>
    <s v="Credit Card"/>
    <s v="Click &amp; Collect"/>
    <s v="Yes"/>
    <s v="Fantastic experience"/>
    <x v="3"/>
    <x v="0"/>
    <x v="0"/>
    <x v="5"/>
    <n v="306.57"/>
    <x v="4"/>
    <s v="Northern Region"/>
    <s v="Low"/>
    <s v="May"/>
    <s v="Q2"/>
    <s v="No"/>
    <n v="1"/>
    <n v="45.985499999999995"/>
    <n v="352.55549999999994"/>
  </r>
  <r>
    <n v="8775"/>
    <s v="R05430"/>
    <x v="687"/>
    <n v="67"/>
    <x v="1"/>
    <x v="5"/>
    <x v="30"/>
    <n v="1"/>
    <x v="1"/>
    <s v="EFT"/>
    <s v="Home Delivery"/>
    <s v="Yes"/>
    <s v="Product was disappointing"/>
    <x v="3"/>
    <x v="1"/>
    <x v="1"/>
    <x v="5"/>
    <n v="2962.6"/>
    <x v="2"/>
    <s v="Western Region"/>
    <s v="Medium"/>
    <s v="April"/>
    <s v="Q2"/>
    <s v="No"/>
    <n v="1"/>
    <n v="444.39"/>
    <n v="3406.99"/>
  </r>
  <r>
    <n v="8776"/>
    <s v="R07828"/>
    <x v="241"/>
    <n v="53"/>
    <x v="2"/>
    <x v="6"/>
    <x v="15"/>
    <n v="2"/>
    <x v="0"/>
    <s v="Cash"/>
    <s v="In Store"/>
    <s v="No"/>
    <s v="Easy online ordering"/>
    <x v="0"/>
    <x v="0"/>
    <x v="0"/>
    <x v="4"/>
    <n v="869.65"/>
    <x v="4"/>
    <s v="Gauteng Region"/>
    <s v="Medium"/>
    <s v="October"/>
    <s v="Q4"/>
    <s v="No"/>
    <n v="0"/>
    <n v="130.44749999999999"/>
    <n v="1000.0974999999999"/>
  </r>
  <r>
    <n v="8777"/>
    <s v="R05691"/>
    <x v="117"/>
    <n v="69"/>
    <x v="0"/>
    <x v="7"/>
    <x v="13"/>
    <n v="5"/>
    <x v="1"/>
    <s v="Credit Card"/>
    <s v="Home Delivery"/>
    <s v="No"/>
    <s v="Looks premium"/>
    <x v="1"/>
    <x v="0"/>
    <x v="1"/>
    <x v="5"/>
    <n v="3576.97"/>
    <x v="5"/>
    <s v="Western Region"/>
    <s v="Medium"/>
    <s v="December"/>
    <s v="Q4"/>
    <s v="No"/>
    <n v="1"/>
    <n v="536.54549999999995"/>
    <n v="4113.5154999999995"/>
  </r>
  <r>
    <n v="8778"/>
    <s v="R07879"/>
    <x v="366"/>
    <n v="44"/>
    <x v="2"/>
    <x v="6"/>
    <x v="22"/>
    <n v="5"/>
    <x v="0"/>
    <s v="Debit Card"/>
    <s v="Home Delivery"/>
    <s v="Yes"/>
    <s v="Long waiting time"/>
    <x v="1"/>
    <x v="1"/>
    <x v="0"/>
    <x v="3"/>
    <n v="1734"/>
    <x v="7"/>
    <s v="Gauteng Region"/>
    <s v="Medium"/>
    <s v="September"/>
    <s v="Q3"/>
    <s v="No"/>
    <n v="0"/>
    <n v="260.09999999999997"/>
    <n v="1994.1"/>
  </r>
  <r>
    <n v="8779"/>
    <s v="R01869"/>
    <x v="443"/>
    <n v="60"/>
    <x v="0"/>
    <x v="8"/>
    <x v="84"/>
    <n v="2"/>
    <x v="0"/>
    <s v="Cash"/>
    <s v="Home Delivery"/>
    <s v="Yes"/>
    <s v="Poor packaging"/>
    <x v="0"/>
    <x v="1"/>
    <x v="1"/>
    <x v="0"/>
    <n v="27.35"/>
    <x v="3"/>
    <s v="Eastern Region"/>
    <s v="Low"/>
    <s v="July"/>
    <s v="Q3"/>
    <s v="No"/>
    <n v="0"/>
    <n v="4.1025"/>
    <n v="31.452500000000001"/>
  </r>
  <r>
    <n v="8781"/>
    <s v="R07487"/>
    <x v="91"/>
    <n v="46"/>
    <x v="1"/>
    <x v="7"/>
    <x v="36"/>
    <n v="3"/>
    <x v="0"/>
    <s v="EFT"/>
    <s v="Home Delivery"/>
    <s v="No"/>
    <s v="Instructions unclear"/>
    <x v="2"/>
    <x v="2"/>
    <x v="1"/>
    <x v="4"/>
    <n v="13056.99"/>
    <x v="6"/>
    <s v="Western Region"/>
    <s v="High"/>
    <s v="September"/>
    <s v="Q3"/>
    <s v="Yes"/>
    <n v="0"/>
    <n v="1958.5484999999999"/>
    <n v="15015.538499999999"/>
  </r>
  <r>
    <n v="8782"/>
    <s v="R00807"/>
    <x v="601"/>
    <n v="46"/>
    <x v="1"/>
    <x v="6"/>
    <x v="107"/>
    <n v="1"/>
    <x v="1"/>
    <s v="Mobile Payment"/>
    <s v="Click &amp; Collect"/>
    <s v="No"/>
    <s v="Excellent value"/>
    <x v="3"/>
    <x v="0"/>
    <x v="0"/>
    <x v="4"/>
    <n v="2413.3000000000002"/>
    <x v="6"/>
    <s v="Gauteng Region"/>
    <s v="Medium"/>
    <s v="September"/>
    <s v="Q3"/>
    <s v="No"/>
    <n v="1"/>
    <n v="361.995"/>
    <n v="2775.2950000000001"/>
  </r>
  <r>
    <n v="8783"/>
    <s v="R04806"/>
    <x v="459"/>
    <n v="34"/>
    <x v="2"/>
    <x v="4"/>
    <x v="29"/>
    <n v="4"/>
    <x v="0"/>
    <s v="Credit Card"/>
    <s v="In Store"/>
    <s v="Yes"/>
    <s v="Great customer service"/>
    <x v="4"/>
    <x v="0"/>
    <x v="1"/>
    <x v="1"/>
    <n v="1355.08"/>
    <x v="2"/>
    <s v="Central Region"/>
    <s v="Medium"/>
    <s v="December"/>
    <s v="Q4"/>
    <s v="No"/>
    <n v="0"/>
    <n v="203.26199999999997"/>
    <n v="1558.3419999999999"/>
  </r>
  <r>
    <n v="8784"/>
    <s v="R09294"/>
    <x v="2"/>
    <n v="79"/>
    <x v="1"/>
    <x v="8"/>
    <x v="17"/>
    <n v="4"/>
    <x v="0"/>
    <s v="Credit Card"/>
    <s v="In Store"/>
    <s v="Yes"/>
    <s v="Easy online ordering"/>
    <x v="4"/>
    <x v="0"/>
    <x v="1"/>
    <x v="5"/>
    <n v="471.63"/>
    <x v="1"/>
    <s v="Eastern Region"/>
    <s v="Low"/>
    <s v="April"/>
    <s v="Q2"/>
    <s v="No"/>
    <n v="0"/>
    <n v="70.744500000000002"/>
    <n v="542.3744999999999"/>
  </r>
  <r>
    <n v="8786"/>
    <s v="R08057"/>
    <x v="449"/>
    <n v="33"/>
    <x v="0"/>
    <x v="5"/>
    <x v="64"/>
    <n v="2"/>
    <x v="1"/>
    <s v="Debit Card"/>
    <s v="Home Delivery"/>
    <s v="No"/>
    <s v="Worth the money"/>
    <x v="0"/>
    <x v="0"/>
    <x v="0"/>
    <x v="1"/>
    <n v="119.63"/>
    <x v="3"/>
    <s v="Western Region"/>
    <s v="Low"/>
    <s v="December"/>
    <s v="Q4"/>
    <s v="No"/>
    <n v="1"/>
    <n v="17.944499999999998"/>
    <n v="137.57449999999997"/>
  </r>
  <r>
    <n v="8788"/>
    <s v="R02633"/>
    <x v="694"/>
    <n v="38"/>
    <x v="0"/>
    <x v="6"/>
    <x v="45"/>
    <n v="4"/>
    <x v="1"/>
    <s v="EFT"/>
    <s v="Home Delivery"/>
    <s v="No"/>
    <s v="Packaging could improve"/>
    <x v="4"/>
    <x v="2"/>
    <x v="0"/>
    <x v="3"/>
    <n v="139.72999999999999"/>
    <x v="1"/>
    <s v="Gauteng Region"/>
    <s v="Low"/>
    <s v="January"/>
    <s v="Q1"/>
    <s v="No"/>
    <n v="1"/>
    <n v="20.959499999999998"/>
    <n v="160.68949999999998"/>
  </r>
  <r>
    <n v="8789"/>
    <s v="R09040"/>
    <x v="88"/>
    <n v="50"/>
    <x v="2"/>
    <x v="8"/>
    <x v="115"/>
    <n v="5"/>
    <x v="1"/>
    <s v="Cash"/>
    <s v="In Store"/>
    <s v="No"/>
    <s v="Arrived damaged"/>
    <x v="1"/>
    <x v="1"/>
    <x v="0"/>
    <x v="4"/>
    <n v="1369.39"/>
    <x v="4"/>
    <s v="Eastern Region"/>
    <s v="Medium"/>
    <s v="October"/>
    <s v="Q4"/>
    <s v="No"/>
    <n v="1"/>
    <n v="205.4085"/>
    <n v="1574.7985000000001"/>
  </r>
  <r>
    <n v="8790"/>
    <s v="R08624"/>
    <x v="63"/>
    <n v="65"/>
    <x v="2"/>
    <x v="8"/>
    <x v="88"/>
    <n v="1"/>
    <x v="0"/>
    <s v="Debit Card"/>
    <s v="In Store"/>
    <s v="Yes"/>
    <s v="Looks premium"/>
    <x v="3"/>
    <x v="0"/>
    <x v="0"/>
    <x v="5"/>
    <n v="529.15"/>
    <x v="0"/>
    <s v="Eastern Region"/>
    <s v="Medium"/>
    <s v="August"/>
    <s v="Q3"/>
    <s v="No"/>
    <n v="0"/>
    <n v="79.372499999999988"/>
    <n v="608.52249999999992"/>
  </r>
  <r>
    <n v="8792"/>
    <s v="R04389"/>
    <x v="432"/>
    <n v="45"/>
    <x v="0"/>
    <x v="3"/>
    <x v="82"/>
    <n v="1"/>
    <x v="0"/>
    <s v="Credit Card"/>
    <s v="In Store"/>
    <s v="No"/>
    <s v="Packaging could improve"/>
    <x v="3"/>
    <x v="2"/>
    <x v="0"/>
    <x v="4"/>
    <n v="463.48"/>
    <x v="6"/>
    <s v="Central Region"/>
    <s v="Low"/>
    <s v="October"/>
    <s v="Q4"/>
    <s v="No"/>
    <n v="0"/>
    <n v="69.522000000000006"/>
    <n v="533.00199999999995"/>
  </r>
  <r>
    <n v="8793"/>
    <s v="R00146"/>
    <x v="451"/>
    <n v="74"/>
    <x v="0"/>
    <x v="8"/>
    <x v="18"/>
    <n v="4"/>
    <x v="1"/>
    <s v="Mobile Payment"/>
    <s v="Home Delivery"/>
    <s v="No"/>
    <s v="Worth the money"/>
    <x v="4"/>
    <x v="0"/>
    <x v="1"/>
    <x v="5"/>
    <n v="1712.08"/>
    <x v="7"/>
    <s v="Eastern Region"/>
    <s v="Medium"/>
    <s v="December"/>
    <s v="Q4"/>
    <s v="No"/>
    <n v="1"/>
    <n v="256.81199999999995"/>
    <n v="1968.8919999999998"/>
  </r>
  <r>
    <n v="8794"/>
    <s v="R06468"/>
    <x v="626"/>
    <n v="36"/>
    <x v="2"/>
    <x v="2"/>
    <x v="83"/>
    <n v="2"/>
    <x v="1"/>
    <s v="Mobile Payment"/>
    <s v="In Store"/>
    <s v="No"/>
    <s v="Average quality"/>
    <x v="0"/>
    <x v="2"/>
    <x v="0"/>
    <x v="3"/>
    <n v="3521.64"/>
    <x v="5"/>
    <s v="Northern Region"/>
    <s v="Medium"/>
    <s v="October"/>
    <s v="Q4"/>
    <s v="No"/>
    <n v="1"/>
    <n v="528.24599999999998"/>
    <n v="4049.8859999999995"/>
  </r>
  <r>
    <n v="8795"/>
    <s v="R02034"/>
    <x v="54"/>
    <n v="53"/>
    <x v="2"/>
    <x v="6"/>
    <x v="30"/>
    <n v="4"/>
    <x v="0"/>
    <s v="Mobile Payment"/>
    <s v="Home Delivery"/>
    <s v="No"/>
    <s v="Poor packaging"/>
    <x v="4"/>
    <x v="1"/>
    <x v="0"/>
    <x v="4"/>
    <n v="2962.6"/>
    <x v="2"/>
    <s v="Gauteng Region"/>
    <s v="Medium"/>
    <s v="April"/>
    <s v="Q2"/>
    <s v="No"/>
    <n v="0"/>
    <n v="444.39"/>
    <n v="3406.99"/>
  </r>
  <r>
    <n v="8797"/>
    <s v="R01166"/>
    <x v="466"/>
    <n v="51"/>
    <x v="0"/>
    <x v="6"/>
    <x v="86"/>
    <n v="5"/>
    <x v="0"/>
    <s v="Debit Card"/>
    <s v="Click &amp; Collect"/>
    <s v="No"/>
    <s v="Product exceeded expectations"/>
    <x v="1"/>
    <x v="0"/>
    <x v="1"/>
    <x v="4"/>
    <n v="5258.73"/>
    <x v="2"/>
    <s v="Gauteng Region"/>
    <s v="High"/>
    <s v="October"/>
    <s v="Q4"/>
    <s v="Yes"/>
    <n v="0"/>
    <n v="788.80949999999996"/>
    <n v="6047.539499999999"/>
  </r>
  <r>
    <n v="8798"/>
    <s v="R02051"/>
    <x v="544"/>
    <n v="62"/>
    <x v="1"/>
    <x v="6"/>
    <x v="30"/>
    <n v="5"/>
    <x v="1"/>
    <s v="Cash"/>
    <s v="In Store"/>
    <s v="No"/>
    <s v="Product was disappointing"/>
    <x v="1"/>
    <x v="1"/>
    <x v="0"/>
    <x v="0"/>
    <n v="2962.6"/>
    <x v="2"/>
    <s v="Gauteng Region"/>
    <s v="Medium"/>
    <s v="March"/>
    <s v="Q1"/>
    <s v="No"/>
    <n v="1"/>
    <n v="444.39"/>
    <n v="3406.99"/>
  </r>
  <r>
    <n v="8799"/>
    <s v="R03761"/>
    <x v="660"/>
    <n v="24"/>
    <x v="1"/>
    <x v="8"/>
    <x v="28"/>
    <n v="5"/>
    <x v="1"/>
    <s v="Debit Card"/>
    <s v="Home Delivery"/>
    <s v="Yes"/>
    <m/>
    <x v="1"/>
    <x v="3"/>
    <x v="2"/>
    <x v="2"/>
    <n v="1011.68"/>
    <x v="0"/>
    <s v="Eastern Region"/>
    <s v="Medium"/>
    <s v="April"/>
    <s v="Q2"/>
    <s v="No"/>
    <n v="1"/>
    <n v="151.75199999999998"/>
    <n v="1163.4319999999998"/>
  </r>
  <r>
    <n v="8800"/>
    <s v="R04436"/>
    <x v="643"/>
    <n v="19"/>
    <x v="1"/>
    <x v="3"/>
    <x v="120"/>
    <n v="2"/>
    <x v="0"/>
    <s v="Cash"/>
    <s v="Home Delivery"/>
    <s v="No"/>
    <m/>
    <x v="0"/>
    <x v="3"/>
    <x v="2"/>
    <x v="2"/>
    <n v="1233.45"/>
    <x v="1"/>
    <s v="Central Region"/>
    <s v="Medium"/>
    <s v="January"/>
    <s v="Q1"/>
    <s v="No"/>
    <n v="0"/>
    <n v="185.01750000000001"/>
    <n v="1418.4675"/>
  </r>
  <r>
    <n v="8801"/>
    <s v="R03431"/>
    <x v="424"/>
    <n v="71"/>
    <x v="1"/>
    <x v="6"/>
    <x v="71"/>
    <n v="5"/>
    <x v="0"/>
    <s v="Mobile Payment"/>
    <s v="Click &amp; Collect"/>
    <s v="No"/>
    <s v="Product was disappointing"/>
    <x v="1"/>
    <x v="1"/>
    <x v="0"/>
    <x v="5"/>
    <n v="1171.25"/>
    <x v="4"/>
    <s v="Gauteng Region"/>
    <s v="Medium"/>
    <s v="November"/>
    <s v="Q4"/>
    <s v="No"/>
    <n v="0"/>
    <n v="175.6875"/>
    <n v="1346.9375"/>
  </r>
  <r>
    <n v="8802"/>
    <s v="R08191"/>
    <x v="289"/>
    <n v="78"/>
    <x v="0"/>
    <x v="7"/>
    <x v="108"/>
    <n v="3"/>
    <x v="0"/>
    <s v="Debit Card"/>
    <s v="Home Delivery"/>
    <s v="No"/>
    <s v="Packaging could improve"/>
    <x v="2"/>
    <x v="2"/>
    <x v="1"/>
    <x v="5"/>
    <n v="880.49"/>
    <x v="5"/>
    <s v="Western Region"/>
    <s v="Medium"/>
    <s v="March"/>
    <s v="Q1"/>
    <s v="No"/>
    <n v="0"/>
    <n v="132.0735"/>
    <n v="1012.5635"/>
  </r>
  <r>
    <n v="8803"/>
    <s v="R08889"/>
    <x v="512"/>
    <n v="59"/>
    <x v="0"/>
    <x v="2"/>
    <x v="108"/>
    <n v="5"/>
    <x v="0"/>
    <s v="Cash"/>
    <s v="Click &amp; Collect"/>
    <s v="No"/>
    <s v="Great customer service"/>
    <x v="1"/>
    <x v="0"/>
    <x v="1"/>
    <x v="0"/>
    <n v="880.49"/>
    <x v="5"/>
    <s v="Northern Region"/>
    <s v="Medium"/>
    <s v="September"/>
    <s v="Q3"/>
    <s v="No"/>
    <n v="0"/>
    <n v="132.0735"/>
    <n v="1012.5635"/>
  </r>
  <r>
    <n v="8804"/>
    <s v="R07070"/>
    <x v="8"/>
    <n v="21"/>
    <x v="0"/>
    <x v="2"/>
    <x v="90"/>
    <n v="4"/>
    <x v="0"/>
    <s v="Mobile Payment"/>
    <s v="Home Delivery"/>
    <s v="No"/>
    <s v="Packaging could improve"/>
    <x v="4"/>
    <x v="2"/>
    <x v="0"/>
    <x v="2"/>
    <n v="16523.5"/>
    <x v="6"/>
    <s v="Northern Region"/>
    <s v="High"/>
    <s v="September"/>
    <s v="Q3"/>
    <s v="Yes"/>
    <n v="0"/>
    <n v="2478.5250000000001"/>
    <n v="19002.024999999998"/>
  </r>
  <r>
    <n v="8805"/>
    <s v="R04362"/>
    <x v="459"/>
    <n v="18"/>
    <x v="0"/>
    <x v="4"/>
    <x v="117"/>
    <n v="3"/>
    <x v="1"/>
    <s v="Credit Card"/>
    <s v="Click &amp; Collect"/>
    <s v="Yes"/>
    <s v="Instructions unclear"/>
    <x v="2"/>
    <x v="2"/>
    <x v="1"/>
    <x v="2"/>
    <n v="6581.78"/>
    <x v="6"/>
    <s v="Central Region"/>
    <s v="High"/>
    <s v="December"/>
    <s v="Q4"/>
    <s v="Yes"/>
    <n v="1"/>
    <n v="987.26699999999994"/>
    <n v="7569.0469999999996"/>
  </r>
  <r>
    <n v="8807"/>
    <s v="R03512"/>
    <x v="411"/>
    <n v="61"/>
    <x v="1"/>
    <x v="1"/>
    <x v="68"/>
    <n v="1"/>
    <x v="1"/>
    <s v="Debit Card"/>
    <s v="Home Delivery"/>
    <s v="Yes"/>
    <s v="Delivery delayed"/>
    <x v="3"/>
    <x v="1"/>
    <x v="1"/>
    <x v="0"/>
    <n v="6698.54"/>
    <x v="6"/>
    <s v="Southern Region"/>
    <s v="High"/>
    <s v="April"/>
    <s v="Q2"/>
    <s v="Yes"/>
    <n v="1"/>
    <n v="1004.7809999999999"/>
    <n v="7703.320999999999"/>
  </r>
  <r>
    <n v="8808"/>
    <s v="R00272"/>
    <x v="701"/>
    <n v="46"/>
    <x v="2"/>
    <x v="0"/>
    <x v="29"/>
    <n v="1"/>
    <x v="0"/>
    <s v="Cash"/>
    <s v="Home Delivery"/>
    <s v="Yes"/>
    <s v="Customer support was excellent"/>
    <x v="3"/>
    <x v="0"/>
    <x v="0"/>
    <x v="4"/>
    <n v="1355.08"/>
    <x v="2"/>
    <s v="Northern Region"/>
    <s v="Medium"/>
    <s v="February"/>
    <s v="Q1"/>
    <s v="No"/>
    <n v="0"/>
    <n v="203.26199999999997"/>
    <n v="1558.3419999999999"/>
  </r>
  <r>
    <n v="8809"/>
    <s v="R08437"/>
    <x v="689"/>
    <n v="54"/>
    <x v="2"/>
    <x v="2"/>
    <x v="22"/>
    <n v="2"/>
    <x v="0"/>
    <s v="EFT"/>
    <s v="Home Delivery"/>
    <s v="Yes"/>
    <s v="Packaging could improve"/>
    <x v="0"/>
    <x v="2"/>
    <x v="0"/>
    <x v="4"/>
    <n v="1734"/>
    <x v="7"/>
    <s v="Northern Region"/>
    <s v="Medium"/>
    <s v="May"/>
    <s v="Q2"/>
    <s v="No"/>
    <n v="0"/>
    <n v="260.09999999999997"/>
    <n v="1994.1"/>
  </r>
  <r>
    <n v="8810"/>
    <s v="R02033"/>
    <x v="491"/>
    <n v="66"/>
    <x v="0"/>
    <x v="3"/>
    <x v="7"/>
    <n v="5"/>
    <x v="0"/>
    <s v="Cash"/>
    <s v="Click &amp; Collect"/>
    <s v="No"/>
    <s v="Excellent value"/>
    <x v="1"/>
    <x v="0"/>
    <x v="1"/>
    <x v="5"/>
    <n v="1370.56"/>
    <x v="6"/>
    <s v="Central Region"/>
    <s v="Medium"/>
    <s v="February"/>
    <s v="Q1"/>
    <s v="No"/>
    <n v="0"/>
    <n v="205.58399999999997"/>
    <n v="1576.1439999999998"/>
  </r>
  <r>
    <n v="8811"/>
    <s v="R09810"/>
    <x v="48"/>
    <n v="47"/>
    <x v="1"/>
    <x v="8"/>
    <x v="30"/>
    <n v="2"/>
    <x v="1"/>
    <s v="Credit Card"/>
    <s v="Home Delivery"/>
    <s v="No"/>
    <s v="Excellent product"/>
    <x v="0"/>
    <x v="0"/>
    <x v="0"/>
    <x v="4"/>
    <n v="2962.6"/>
    <x v="2"/>
    <s v="Eastern Region"/>
    <s v="Medium"/>
    <s v="July"/>
    <s v="Q3"/>
    <s v="No"/>
    <n v="1"/>
    <n v="444.39"/>
    <n v="3406.99"/>
  </r>
  <r>
    <n v="8812"/>
    <s v="R03811"/>
    <x v="310"/>
    <n v="58"/>
    <x v="2"/>
    <x v="1"/>
    <x v="0"/>
    <n v="4"/>
    <x v="1"/>
    <s v="Debit Card"/>
    <s v="In Store"/>
    <s v="Yes"/>
    <s v="Item missing accessories"/>
    <x v="4"/>
    <x v="1"/>
    <x v="0"/>
    <x v="0"/>
    <n v="2479.5700000000002"/>
    <x v="0"/>
    <s v="Southern Region"/>
    <s v="Medium"/>
    <s v="June"/>
    <s v="Q2"/>
    <s v="No"/>
    <n v="1"/>
    <n v="371.93549999999999"/>
    <n v="2851.5054999999998"/>
  </r>
  <r>
    <n v="8813"/>
    <s v="R04347"/>
    <x v="344"/>
    <n v="57"/>
    <x v="2"/>
    <x v="6"/>
    <x v="21"/>
    <n v="5"/>
    <x v="1"/>
    <s v="Debit Card"/>
    <s v="Click &amp; Collect"/>
    <s v="No"/>
    <s v="Average quality"/>
    <x v="1"/>
    <x v="2"/>
    <x v="0"/>
    <x v="0"/>
    <n v="369.57"/>
    <x v="0"/>
    <s v="Gauteng Region"/>
    <s v="Low"/>
    <s v="August"/>
    <s v="Q3"/>
    <s v="No"/>
    <n v="1"/>
    <n v="55.435499999999998"/>
    <n v="425.00549999999998"/>
  </r>
  <r>
    <n v="8814"/>
    <s v="R00546"/>
    <x v="112"/>
    <n v="38"/>
    <x v="2"/>
    <x v="3"/>
    <x v="85"/>
    <n v="1"/>
    <x v="0"/>
    <s v="Cash"/>
    <s v="Click &amp; Collect"/>
    <s v="No"/>
    <s v="Arrived damaged"/>
    <x v="3"/>
    <x v="1"/>
    <x v="1"/>
    <x v="3"/>
    <n v="812.2"/>
    <x v="2"/>
    <s v="Central Region"/>
    <s v="Medium"/>
    <s v="November"/>
    <s v="Q4"/>
    <s v="No"/>
    <n v="0"/>
    <n v="121.83"/>
    <n v="934.03"/>
  </r>
  <r>
    <n v="8815"/>
    <s v="R03242"/>
    <x v="470"/>
    <n v="30"/>
    <x v="2"/>
    <x v="7"/>
    <x v="86"/>
    <n v="3"/>
    <x v="0"/>
    <s v="Mobile Payment"/>
    <s v="In Store"/>
    <s v="Yes"/>
    <s v="Delivery delayed"/>
    <x v="2"/>
    <x v="1"/>
    <x v="0"/>
    <x v="1"/>
    <n v="5258.73"/>
    <x v="2"/>
    <s v="Western Region"/>
    <s v="High"/>
    <s v="July"/>
    <s v="Q3"/>
    <s v="Yes"/>
    <n v="0"/>
    <n v="788.80949999999996"/>
    <n v="6047.539499999999"/>
  </r>
  <r>
    <n v="8816"/>
    <s v="R08503"/>
    <x v="107"/>
    <n v="71"/>
    <x v="2"/>
    <x v="1"/>
    <x v="72"/>
    <n v="2"/>
    <x v="0"/>
    <s v="Credit Card"/>
    <s v="In Store"/>
    <s v="No"/>
    <s v="Looks premium"/>
    <x v="0"/>
    <x v="0"/>
    <x v="0"/>
    <x v="5"/>
    <n v="16291.52"/>
    <x v="5"/>
    <s v="Southern Region"/>
    <s v="High"/>
    <s v="June"/>
    <s v="Q2"/>
    <s v="Yes"/>
    <n v="0"/>
    <n v="2443.7280000000001"/>
    <n v="18735.248"/>
  </r>
  <r>
    <n v="8818"/>
    <s v="R07565"/>
    <x v="529"/>
    <n v="64"/>
    <x v="2"/>
    <x v="5"/>
    <x v="108"/>
    <n v="1"/>
    <x v="0"/>
    <s v="Debit Card"/>
    <s v="Click &amp; Collect"/>
    <s v="Yes"/>
    <s v="Great customer service"/>
    <x v="3"/>
    <x v="0"/>
    <x v="0"/>
    <x v="0"/>
    <n v="880.49"/>
    <x v="5"/>
    <s v="Western Region"/>
    <s v="Medium"/>
    <s v="March"/>
    <s v="Q1"/>
    <s v="No"/>
    <n v="0"/>
    <n v="132.0735"/>
    <n v="1012.5635"/>
  </r>
  <r>
    <n v="8819"/>
    <s v="R00921"/>
    <x v="30"/>
    <n v="69"/>
    <x v="1"/>
    <x v="3"/>
    <x v="113"/>
    <n v="5"/>
    <x v="1"/>
    <s v="Mobile Payment"/>
    <s v="In Store"/>
    <s v="Yes"/>
    <s v="Easy online ordering"/>
    <x v="1"/>
    <x v="0"/>
    <x v="1"/>
    <x v="5"/>
    <n v="2572.02"/>
    <x v="7"/>
    <s v="Central Region"/>
    <s v="Medium"/>
    <s v="May"/>
    <s v="Q2"/>
    <s v="No"/>
    <n v="1"/>
    <n v="385.803"/>
    <n v="2957.8229999999999"/>
  </r>
  <r>
    <n v="8820"/>
    <s v="R09260"/>
    <x v="471"/>
    <n v="65"/>
    <x v="2"/>
    <x v="8"/>
    <x v="10"/>
    <n v="1"/>
    <x v="1"/>
    <s v="Mobile Payment"/>
    <s v="In Store"/>
    <s v="Yes"/>
    <s v="Great customer service"/>
    <x v="3"/>
    <x v="0"/>
    <x v="0"/>
    <x v="5"/>
    <n v="276.82"/>
    <x v="7"/>
    <s v="Eastern Region"/>
    <s v="Low"/>
    <s v="August"/>
    <s v="Q3"/>
    <s v="No"/>
    <n v="1"/>
    <n v="41.522999999999996"/>
    <n v="318.34299999999996"/>
  </r>
  <r>
    <n v="8821"/>
    <s v="R06641"/>
    <x v="154"/>
    <m/>
    <x v="0"/>
    <x v="2"/>
    <x v="45"/>
    <n v="2"/>
    <x v="0"/>
    <s v="Cash"/>
    <s v="Click &amp; Collect"/>
    <s v="Yes"/>
    <m/>
    <x v="0"/>
    <x v="3"/>
    <x v="2"/>
    <x v="6"/>
    <n v="139.72999999999999"/>
    <x v="1"/>
    <s v="Northern Region"/>
    <s v="Low"/>
    <s v="December"/>
    <s v="Q4"/>
    <s v="No"/>
    <n v="0"/>
    <n v="20.959499999999998"/>
    <n v="160.68949999999998"/>
  </r>
  <r>
    <n v="8822"/>
    <s v="R07695"/>
    <x v="532"/>
    <n v="47"/>
    <x v="1"/>
    <x v="1"/>
    <x v="5"/>
    <n v="5"/>
    <x v="0"/>
    <s v="EFT"/>
    <s v="Click &amp; Collect"/>
    <s v="No"/>
    <s v="Worth the money"/>
    <x v="1"/>
    <x v="0"/>
    <x v="1"/>
    <x v="4"/>
    <n v="1158.56"/>
    <x v="4"/>
    <s v="Southern Region"/>
    <s v="Medium"/>
    <s v="April"/>
    <s v="Q2"/>
    <s v="No"/>
    <n v="0"/>
    <n v="173.78399999999999"/>
    <n v="1332.3439999999998"/>
  </r>
  <r>
    <n v="8823"/>
    <s v="R08231"/>
    <x v="672"/>
    <n v="80"/>
    <x v="2"/>
    <x v="4"/>
    <x v="94"/>
    <n v="2"/>
    <x v="1"/>
    <s v="Mobile Payment"/>
    <s v="Click &amp; Collect"/>
    <s v="Yes"/>
    <m/>
    <x v="0"/>
    <x v="3"/>
    <x v="2"/>
    <x v="5"/>
    <n v="1746.77"/>
    <x v="5"/>
    <s v="Central Region"/>
    <s v="Medium"/>
    <s v="August"/>
    <s v="Q3"/>
    <s v="No"/>
    <n v="1"/>
    <n v="262.01549999999997"/>
    <n v="2008.7854999999997"/>
  </r>
  <r>
    <n v="8825"/>
    <s v="R04279"/>
    <x v="459"/>
    <n v="45"/>
    <x v="0"/>
    <x v="6"/>
    <x v="106"/>
    <n v="2"/>
    <x v="0"/>
    <s v="Mobile Payment"/>
    <s v="Home Delivery"/>
    <s v="No"/>
    <s v="Very comfortable"/>
    <x v="0"/>
    <x v="0"/>
    <x v="0"/>
    <x v="4"/>
    <n v="74.72"/>
    <x v="3"/>
    <s v="Gauteng Region"/>
    <s v="Low"/>
    <s v="December"/>
    <s v="Q4"/>
    <s v="No"/>
    <n v="0"/>
    <n v="11.208"/>
    <n v="85.927999999999997"/>
  </r>
  <r>
    <n v="8826"/>
    <s v="R02984"/>
    <x v="68"/>
    <m/>
    <x v="0"/>
    <x v="8"/>
    <x v="34"/>
    <n v="1"/>
    <x v="0"/>
    <s v="Cash"/>
    <s v="Click &amp; Collect"/>
    <s v="Yes"/>
    <s v="Long waiting time"/>
    <x v="3"/>
    <x v="1"/>
    <x v="1"/>
    <x v="6"/>
    <n v="14729.04"/>
    <x v="6"/>
    <s v="Eastern Region"/>
    <s v="High"/>
    <s v="November"/>
    <s v="Q4"/>
    <s v="Yes"/>
    <n v="0"/>
    <n v="2209.3560000000002"/>
    <n v="16938.396000000001"/>
  </r>
  <r>
    <n v="8827"/>
    <s v="R00131"/>
    <x v="226"/>
    <n v="63"/>
    <x v="0"/>
    <x v="3"/>
    <x v="73"/>
    <n v="1"/>
    <x v="0"/>
    <s v="Debit Card"/>
    <s v="Home Delivery"/>
    <s v="No"/>
    <m/>
    <x v="3"/>
    <x v="3"/>
    <x v="2"/>
    <x v="0"/>
    <n v="657.5"/>
    <x v="5"/>
    <s v="Central Region"/>
    <s v="Medium"/>
    <s v="February"/>
    <s v="Q1"/>
    <s v="No"/>
    <n v="0"/>
    <n v="98.625"/>
    <n v="756.12499999999989"/>
  </r>
  <r>
    <n v="8829"/>
    <s v="R02668"/>
    <x v="251"/>
    <n v="31"/>
    <x v="0"/>
    <x v="6"/>
    <x v="27"/>
    <n v="3"/>
    <x v="1"/>
    <s v="EFT"/>
    <s v="Click &amp; Collect"/>
    <s v="Yes"/>
    <s v="Easy to assemble"/>
    <x v="2"/>
    <x v="0"/>
    <x v="0"/>
    <x v="1"/>
    <n v="14808.31"/>
    <x v="6"/>
    <s v="Gauteng Region"/>
    <s v="High"/>
    <s v="March"/>
    <s v="Q1"/>
    <s v="Yes"/>
    <n v="1"/>
    <n v="2221.2464999999997"/>
    <n v="17029.556499999999"/>
  </r>
  <r>
    <n v="8830"/>
    <s v="R07139"/>
    <x v="49"/>
    <n v="51"/>
    <x v="2"/>
    <x v="6"/>
    <x v="37"/>
    <n v="4"/>
    <x v="1"/>
    <s v="Credit Card"/>
    <s v="Home Delivery"/>
    <s v="No"/>
    <s v="Exactly as advertised"/>
    <x v="4"/>
    <x v="0"/>
    <x v="1"/>
    <x v="4"/>
    <n v="54.82"/>
    <x v="3"/>
    <s v="Gauteng Region"/>
    <s v="Low"/>
    <s v="May"/>
    <s v="Q2"/>
    <s v="No"/>
    <n v="1"/>
    <n v="8.222999999999999"/>
    <n v="63.042999999999992"/>
  </r>
  <r>
    <n v="8831"/>
    <s v="R03224"/>
    <x v="704"/>
    <n v="41"/>
    <x v="0"/>
    <x v="6"/>
    <x v="51"/>
    <n v="2"/>
    <x v="1"/>
    <s v="Mobile Payment"/>
    <s v="Home Delivery"/>
    <s v="Yes"/>
    <s v="Looks premium"/>
    <x v="0"/>
    <x v="0"/>
    <x v="0"/>
    <x v="3"/>
    <n v="209.53"/>
    <x v="3"/>
    <s v="Gauteng Region"/>
    <s v="Low"/>
    <s v="June"/>
    <s v="Q2"/>
    <s v="No"/>
    <n v="1"/>
    <n v="31.429499999999997"/>
    <n v="240.95949999999999"/>
  </r>
  <r>
    <n v="8832"/>
    <s v="R07694"/>
    <x v="530"/>
    <n v="51"/>
    <x v="1"/>
    <x v="0"/>
    <x v="79"/>
    <n v="2"/>
    <x v="0"/>
    <s v="EFT"/>
    <s v="In Store"/>
    <s v="Yes"/>
    <s v="Very fast delivery"/>
    <x v="0"/>
    <x v="0"/>
    <x v="0"/>
    <x v="4"/>
    <n v="283.57"/>
    <x v="0"/>
    <s v="Northern Region"/>
    <s v="Low"/>
    <s v="June"/>
    <s v="Q2"/>
    <s v="No"/>
    <n v="0"/>
    <n v="42.535499999999999"/>
    <n v="326.10549999999995"/>
  </r>
  <r>
    <n v="8833"/>
    <s v="R05393"/>
    <x v="518"/>
    <n v="62"/>
    <x v="1"/>
    <x v="6"/>
    <x v="22"/>
    <n v="5"/>
    <x v="0"/>
    <s v="EFT"/>
    <s v="Home Delivery"/>
    <s v="No"/>
    <s v="Looks premium"/>
    <x v="1"/>
    <x v="0"/>
    <x v="1"/>
    <x v="0"/>
    <n v="1734"/>
    <x v="7"/>
    <s v="Gauteng Region"/>
    <s v="Medium"/>
    <s v="April"/>
    <s v="Q2"/>
    <s v="No"/>
    <n v="0"/>
    <n v="260.09999999999997"/>
    <n v="1994.1"/>
  </r>
  <r>
    <n v="8834"/>
    <s v="R00615"/>
    <x v="111"/>
    <n v="20"/>
    <x v="1"/>
    <x v="5"/>
    <x v="46"/>
    <n v="5"/>
    <x v="0"/>
    <s v="Cash"/>
    <s v="Click &amp; Collect"/>
    <s v="Yes"/>
    <m/>
    <x v="1"/>
    <x v="3"/>
    <x v="2"/>
    <x v="2"/>
    <n v="3755.73"/>
    <x v="2"/>
    <s v="Western Region"/>
    <s v="Medium"/>
    <s v="August"/>
    <s v="Q3"/>
    <s v="No"/>
    <n v="0"/>
    <n v="563.35950000000003"/>
    <n v="4319.0895"/>
  </r>
  <r>
    <n v="8836"/>
    <s v="R01467"/>
    <x v="354"/>
    <n v="31"/>
    <x v="1"/>
    <x v="8"/>
    <x v="21"/>
    <n v="5"/>
    <x v="1"/>
    <s v="Credit Card"/>
    <s v="In Store"/>
    <s v="Yes"/>
    <s v="Exactly as advertised"/>
    <x v="1"/>
    <x v="0"/>
    <x v="1"/>
    <x v="1"/>
    <n v="369.57"/>
    <x v="0"/>
    <s v="Eastern Region"/>
    <s v="Low"/>
    <s v="May"/>
    <s v="Q2"/>
    <s v="No"/>
    <n v="1"/>
    <n v="55.435499999999998"/>
    <n v="425.00549999999998"/>
  </r>
  <r>
    <n v="8837"/>
    <s v="R04498"/>
    <x v="5"/>
    <n v="55"/>
    <x v="0"/>
    <x v="8"/>
    <x v="9"/>
    <n v="2"/>
    <x v="1"/>
    <s v="Debit Card"/>
    <s v="In Store"/>
    <s v="No"/>
    <s v="Very fast delivery"/>
    <x v="0"/>
    <x v="0"/>
    <x v="0"/>
    <x v="0"/>
    <n v="43.23"/>
    <x v="3"/>
    <s v="Eastern Region"/>
    <s v="Low"/>
    <s v="March"/>
    <s v="Q1"/>
    <s v="No"/>
    <n v="1"/>
    <n v="6.4844999999999997"/>
    <n v="49.714499999999994"/>
  </r>
  <r>
    <n v="8838"/>
    <s v="R03043"/>
    <x v="116"/>
    <n v="35"/>
    <x v="1"/>
    <x v="1"/>
    <x v="16"/>
    <n v="4"/>
    <x v="1"/>
    <s v="Credit Card"/>
    <s v="Click &amp; Collect"/>
    <s v="No"/>
    <s v="Excellent value"/>
    <x v="4"/>
    <x v="0"/>
    <x v="1"/>
    <x v="3"/>
    <n v="368.99"/>
    <x v="0"/>
    <s v="Southern Region"/>
    <s v="Low"/>
    <s v="November"/>
    <s v="Q4"/>
    <s v="No"/>
    <n v="1"/>
    <n v="55.348500000000001"/>
    <n v="424.33849999999995"/>
  </r>
  <r>
    <n v="8839"/>
    <s v="R02420"/>
    <x v="474"/>
    <n v="24"/>
    <x v="2"/>
    <x v="7"/>
    <x v="24"/>
    <n v="3"/>
    <x v="1"/>
    <s v="Debit Card"/>
    <s v="Click &amp; Collect"/>
    <s v="No"/>
    <s v="Easy online ordering"/>
    <x v="2"/>
    <x v="0"/>
    <x v="0"/>
    <x v="2"/>
    <n v="44114.21"/>
    <x v="6"/>
    <s v="Western Region"/>
    <s v="High"/>
    <s v="November"/>
    <s v="Q4"/>
    <s v="Yes"/>
    <n v="1"/>
    <n v="6617.1314999999995"/>
    <n v="50731.341499999995"/>
  </r>
  <r>
    <n v="8840"/>
    <s v="R05086"/>
    <x v="374"/>
    <n v="33"/>
    <x v="0"/>
    <x v="4"/>
    <x v="33"/>
    <n v="2"/>
    <x v="0"/>
    <s v="EFT"/>
    <s v="In Store"/>
    <s v="Yes"/>
    <s v="Poor packaging"/>
    <x v="0"/>
    <x v="1"/>
    <x v="1"/>
    <x v="1"/>
    <n v="440.87"/>
    <x v="7"/>
    <s v="Central Region"/>
    <s v="Low"/>
    <s v="November"/>
    <s v="Q4"/>
    <s v="No"/>
    <n v="0"/>
    <n v="66.130499999999998"/>
    <n v="507.00049999999999"/>
  </r>
  <r>
    <n v="8841"/>
    <s v="R03295"/>
    <x v="66"/>
    <n v="71"/>
    <x v="1"/>
    <x v="3"/>
    <x v="99"/>
    <n v="3"/>
    <x v="1"/>
    <s v="Credit Card"/>
    <s v="Click &amp; Collect"/>
    <s v="Yes"/>
    <s v="Very fast delivery"/>
    <x v="2"/>
    <x v="0"/>
    <x v="0"/>
    <x v="5"/>
    <n v="786.78"/>
    <x v="8"/>
    <s v="Central Region"/>
    <s v="Medium"/>
    <s v="December"/>
    <s v="Q4"/>
    <s v="No"/>
    <n v="1"/>
    <n v="118.017"/>
    <n v="904.79699999999991"/>
  </r>
  <r>
    <n v="8842"/>
    <s v="R06738"/>
    <x v="368"/>
    <n v="41"/>
    <x v="0"/>
    <x v="2"/>
    <x v="39"/>
    <n v="3"/>
    <x v="1"/>
    <s v="Mobile Payment"/>
    <s v="Home Delivery"/>
    <s v="Yes"/>
    <s v="Product exceeded expectations"/>
    <x v="2"/>
    <x v="0"/>
    <x v="0"/>
    <x v="3"/>
    <n v="24904.86"/>
    <x v="6"/>
    <s v="Northern Region"/>
    <s v="High"/>
    <s v="March"/>
    <s v="Q1"/>
    <s v="Yes"/>
    <n v="1"/>
    <n v="3735.7289999999998"/>
    <n v="28640.589"/>
  </r>
  <r>
    <n v="8843"/>
    <s v="R01501"/>
    <x v="673"/>
    <n v="73"/>
    <x v="0"/>
    <x v="0"/>
    <x v="55"/>
    <n v="3"/>
    <x v="0"/>
    <s v="Credit Card"/>
    <s v="In Store"/>
    <s v="Yes"/>
    <s v="Highly recommend"/>
    <x v="2"/>
    <x v="0"/>
    <x v="0"/>
    <x v="5"/>
    <n v="324.35000000000002"/>
    <x v="8"/>
    <s v="Northern Region"/>
    <s v="Low"/>
    <s v="September"/>
    <s v="Q3"/>
    <s v="No"/>
    <n v="0"/>
    <n v="48.652500000000003"/>
    <n v="373.0025"/>
  </r>
  <r>
    <n v="8845"/>
    <s v="R09259"/>
    <x v="515"/>
    <n v="21"/>
    <x v="0"/>
    <x v="8"/>
    <x v="68"/>
    <n v="3"/>
    <x v="1"/>
    <s v="Credit Card"/>
    <s v="In Store"/>
    <s v="No"/>
    <s v="Helpful staff"/>
    <x v="2"/>
    <x v="0"/>
    <x v="0"/>
    <x v="2"/>
    <n v="6698.54"/>
    <x v="6"/>
    <s v="Eastern Region"/>
    <s v="High"/>
    <s v="October"/>
    <s v="Q4"/>
    <s v="Yes"/>
    <n v="1"/>
    <n v="1004.7809999999999"/>
    <n v="7703.320999999999"/>
  </r>
  <r>
    <n v="8846"/>
    <s v="R04233"/>
    <x v="209"/>
    <n v="69"/>
    <x v="2"/>
    <x v="6"/>
    <x v="27"/>
    <n v="2"/>
    <x v="1"/>
    <s v="EFT"/>
    <s v="Home Delivery"/>
    <s v="No"/>
    <s v="Product exceeded expectations"/>
    <x v="0"/>
    <x v="0"/>
    <x v="0"/>
    <x v="5"/>
    <n v="14808.31"/>
    <x v="6"/>
    <s v="Gauteng Region"/>
    <s v="High"/>
    <s v="January"/>
    <s v="Q1"/>
    <s v="Yes"/>
    <n v="1"/>
    <n v="2221.2464999999997"/>
    <n v="17029.556499999999"/>
  </r>
  <r>
    <n v="8847"/>
    <s v="R07687"/>
    <x v="60"/>
    <m/>
    <x v="0"/>
    <x v="7"/>
    <x v="11"/>
    <n v="2"/>
    <x v="1"/>
    <s v="Debit Card"/>
    <s v="Click &amp; Collect"/>
    <s v="No"/>
    <s v="Instructions unclear"/>
    <x v="0"/>
    <x v="2"/>
    <x v="0"/>
    <x v="6"/>
    <n v="231.22"/>
    <x v="1"/>
    <s v="Western Region"/>
    <s v="Low"/>
    <s v="January"/>
    <s v="Q1"/>
    <s v="No"/>
    <n v="1"/>
    <n v="34.683"/>
    <n v="265.90299999999996"/>
  </r>
  <r>
    <n v="8848"/>
    <s v="R08821"/>
    <x v="701"/>
    <n v="75"/>
    <x v="1"/>
    <x v="7"/>
    <x v="116"/>
    <n v="1"/>
    <x v="0"/>
    <s v="Mobile Payment"/>
    <s v="Click &amp; Collect"/>
    <s v="No"/>
    <s v="Product exceeded expectations"/>
    <x v="3"/>
    <x v="0"/>
    <x v="0"/>
    <x v="5"/>
    <n v="11052.57"/>
    <x v="6"/>
    <s v="Western Region"/>
    <s v="High"/>
    <s v="February"/>
    <s v="Q1"/>
    <s v="Yes"/>
    <n v="0"/>
    <n v="1657.8854999999999"/>
    <n v="12710.455499999998"/>
  </r>
  <r>
    <n v="8849"/>
    <s v="R04431"/>
    <x v="586"/>
    <n v="32"/>
    <x v="1"/>
    <x v="1"/>
    <x v="90"/>
    <n v="1"/>
    <x v="0"/>
    <s v="Credit Card"/>
    <s v="Click &amp; Collect"/>
    <s v="Yes"/>
    <s v="Would definitely buy again"/>
    <x v="3"/>
    <x v="0"/>
    <x v="0"/>
    <x v="1"/>
    <n v="16523.5"/>
    <x v="6"/>
    <s v="Southern Region"/>
    <s v="High"/>
    <s v="December"/>
    <s v="Q4"/>
    <s v="Yes"/>
    <n v="0"/>
    <n v="2478.5250000000001"/>
    <n v="19002.024999999998"/>
  </r>
  <r>
    <n v="8850"/>
    <s v="R00391"/>
    <x v="472"/>
    <n v="41"/>
    <x v="0"/>
    <x v="5"/>
    <x v="116"/>
    <n v="2"/>
    <x v="0"/>
    <s v="EFT"/>
    <s v="Home Delivery"/>
    <s v="No"/>
    <s v="Looks premium"/>
    <x v="0"/>
    <x v="0"/>
    <x v="0"/>
    <x v="3"/>
    <n v="11052.57"/>
    <x v="6"/>
    <s v="Western Region"/>
    <s v="High"/>
    <s v="June"/>
    <s v="Q2"/>
    <s v="Yes"/>
    <n v="0"/>
    <n v="1657.8854999999999"/>
    <n v="12710.455499999998"/>
  </r>
  <r>
    <n v="8852"/>
    <s v="R07125"/>
    <x v="457"/>
    <n v="61"/>
    <x v="1"/>
    <x v="3"/>
    <x v="53"/>
    <n v="1"/>
    <x v="0"/>
    <s v="EFT"/>
    <s v="Home Delivery"/>
    <s v="Yes"/>
    <s v="Exactly as advertised"/>
    <x v="3"/>
    <x v="0"/>
    <x v="0"/>
    <x v="0"/>
    <n v="22574.95"/>
    <x v="6"/>
    <s v="Central Region"/>
    <s v="High"/>
    <s v="March"/>
    <s v="Q1"/>
    <s v="Yes"/>
    <n v="0"/>
    <n v="3386.2424999999998"/>
    <n v="25961.192499999997"/>
  </r>
  <r>
    <n v="8853"/>
    <s v="R05914"/>
    <x v="522"/>
    <n v="71"/>
    <x v="1"/>
    <x v="2"/>
    <x v="15"/>
    <n v="2"/>
    <x v="0"/>
    <s v="EFT"/>
    <s v="In Store"/>
    <s v="Yes"/>
    <s v="Product exceeded expectations"/>
    <x v="0"/>
    <x v="0"/>
    <x v="0"/>
    <x v="5"/>
    <n v="869.65"/>
    <x v="4"/>
    <s v="Northern Region"/>
    <s v="Medium"/>
    <s v="March"/>
    <s v="Q1"/>
    <s v="No"/>
    <n v="0"/>
    <n v="130.44749999999999"/>
    <n v="1000.0974999999999"/>
  </r>
  <r>
    <n v="8854"/>
    <s v="R08593"/>
    <x v="701"/>
    <n v="22"/>
    <x v="1"/>
    <x v="4"/>
    <x v="60"/>
    <n v="2"/>
    <x v="1"/>
    <s v="EFT"/>
    <s v="Home Delivery"/>
    <s v="Yes"/>
    <s v="Highly recommend"/>
    <x v="0"/>
    <x v="0"/>
    <x v="0"/>
    <x v="2"/>
    <n v="5064"/>
    <x v="2"/>
    <s v="Central Region"/>
    <s v="High"/>
    <s v="February"/>
    <s v="Q1"/>
    <s v="Yes"/>
    <n v="1"/>
    <n v="759.6"/>
    <n v="5823.5999999999995"/>
  </r>
  <r>
    <n v="8855"/>
    <s v="R04807"/>
    <x v="400"/>
    <n v="64"/>
    <x v="0"/>
    <x v="4"/>
    <x v="21"/>
    <n v="5"/>
    <x v="1"/>
    <s v="Cash"/>
    <s v="Click &amp; Collect"/>
    <s v="Yes"/>
    <s v="Product was disappointing"/>
    <x v="1"/>
    <x v="1"/>
    <x v="0"/>
    <x v="0"/>
    <n v="369.57"/>
    <x v="0"/>
    <s v="Central Region"/>
    <s v="Low"/>
    <s v="July"/>
    <s v="Q3"/>
    <s v="No"/>
    <n v="1"/>
    <n v="55.435499999999998"/>
    <n v="425.00549999999998"/>
  </r>
  <r>
    <n v="8856"/>
    <s v="R09095"/>
    <x v="402"/>
    <n v="40"/>
    <x v="0"/>
    <x v="7"/>
    <x v="50"/>
    <n v="1"/>
    <x v="1"/>
    <s v="Credit Card"/>
    <s v="In Store"/>
    <s v="No"/>
    <s v="Long waiting time"/>
    <x v="3"/>
    <x v="1"/>
    <x v="1"/>
    <x v="3"/>
    <n v="929.55"/>
    <x v="0"/>
    <s v="Western Region"/>
    <s v="Medium"/>
    <s v="June"/>
    <s v="Q2"/>
    <s v="No"/>
    <n v="1"/>
    <n v="139.43249999999998"/>
    <n v="1068.9824999999998"/>
  </r>
  <r>
    <n v="8858"/>
    <s v="R08045"/>
    <x v="186"/>
    <n v="21"/>
    <x v="1"/>
    <x v="6"/>
    <x v="85"/>
    <n v="4"/>
    <x v="1"/>
    <s v="Debit Card"/>
    <s v="In Store"/>
    <s v="No"/>
    <s v="Delivery delayed"/>
    <x v="4"/>
    <x v="1"/>
    <x v="0"/>
    <x v="2"/>
    <n v="812.2"/>
    <x v="2"/>
    <s v="Gauteng Region"/>
    <s v="Medium"/>
    <s v="December"/>
    <s v="Q4"/>
    <s v="No"/>
    <n v="1"/>
    <n v="121.83"/>
    <n v="934.03"/>
  </r>
  <r>
    <n v="8859"/>
    <s v="R03994"/>
    <x v="73"/>
    <n v="31"/>
    <x v="1"/>
    <x v="1"/>
    <x v="43"/>
    <n v="4"/>
    <x v="1"/>
    <s v="Cash"/>
    <s v="Home Delivery"/>
    <s v="No"/>
    <s v="Easy to assemble"/>
    <x v="4"/>
    <x v="0"/>
    <x v="1"/>
    <x v="1"/>
    <n v="755.66"/>
    <x v="7"/>
    <s v="Southern Region"/>
    <s v="Medium"/>
    <s v="February"/>
    <s v="Q1"/>
    <s v="No"/>
    <n v="1"/>
    <n v="113.34899999999999"/>
    <n v="869.0089999999999"/>
  </r>
  <r>
    <n v="8860"/>
    <s v="R09696"/>
    <x v="723"/>
    <n v="22"/>
    <x v="0"/>
    <x v="7"/>
    <x v="88"/>
    <n v="3"/>
    <x v="0"/>
    <s v="Credit Card"/>
    <s v="Click &amp; Collect"/>
    <s v="No"/>
    <m/>
    <x v="2"/>
    <x v="3"/>
    <x v="2"/>
    <x v="2"/>
    <n v="529.15"/>
    <x v="0"/>
    <s v="Western Region"/>
    <s v="Medium"/>
    <s v="September"/>
    <s v="Q3"/>
    <s v="No"/>
    <n v="0"/>
    <n v="79.372499999999988"/>
    <n v="608.52249999999992"/>
  </r>
  <r>
    <n v="8861"/>
    <s v="R06610"/>
    <x v="430"/>
    <n v="31"/>
    <x v="2"/>
    <x v="6"/>
    <x v="98"/>
    <n v="4"/>
    <x v="1"/>
    <s v="EFT"/>
    <s v="Click &amp; Collect"/>
    <s v="Yes"/>
    <s v="Average quality"/>
    <x v="4"/>
    <x v="2"/>
    <x v="0"/>
    <x v="1"/>
    <n v="40.11"/>
    <x v="3"/>
    <s v="Gauteng Region"/>
    <s v="Low"/>
    <s v="January"/>
    <s v="Q1"/>
    <s v="No"/>
    <n v="1"/>
    <n v="6.0164999999999997"/>
    <n v="46.126499999999993"/>
  </r>
  <r>
    <n v="8862"/>
    <s v="R05320"/>
    <x v="400"/>
    <n v="57"/>
    <x v="0"/>
    <x v="4"/>
    <x v="118"/>
    <n v="4"/>
    <x v="0"/>
    <s v="Debit Card"/>
    <s v="Home Delivery"/>
    <s v="No"/>
    <s v="Instructions unclear"/>
    <x v="4"/>
    <x v="2"/>
    <x v="0"/>
    <x v="0"/>
    <n v="301.58"/>
    <x v="3"/>
    <s v="Central Region"/>
    <s v="Low"/>
    <s v="July"/>
    <s v="Q3"/>
    <s v="No"/>
    <n v="0"/>
    <n v="45.236999999999995"/>
    <n v="346.81699999999995"/>
  </r>
  <r>
    <n v="8863"/>
    <s v="R09991"/>
    <x v="540"/>
    <n v="76"/>
    <x v="1"/>
    <x v="5"/>
    <x v="19"/>
    <n v="4"/>
    <x v="1"/>
    <s v="Cash"/>
    <s v="Click &amp; Collect"/>
    <s v="No"/>
    <s v="Excellent product"/>
    <x v="4"/>
    <x v="0"/>
    <x v="1"/>
    <x v="5"/>
    <n v="343.42"/>
    <x v="3"/>
    <s v="Western Region"/>
    <s v="Low"/>
    <s v="March"/>
    <s v="Q1"/>
    <s v="No"/>
    <n v="1"/>
    <n v="51.512999999999998"/>
    <n v="394.93299999999999"/>
  </r>
  <r>
    <n v="8866"/>
    <s v="R05605"/>
    <x v="12"/>
    <n v="55"/>
    <x v="1"/>
    <x v="0"/>
    <x v="77"/>
    <n v="1"/>
    <x v="1"/>
    <s v="Mobile Payment"/>
    <s v="Click &amp; Collect"/>
    <s v="Yes"/>
    <s v="Product exceeded expectations"/>
    <x v="3"/>
    <x v="0"/>
    <x v="0"/>
    <x v="0"/>
    <n v="353.21"/>
    <x v="3"/>
    <s v="Northern Region"/>
    <s v="Low"/>
    <s v="February"/>
    <s v="Q1"/>
    <s v="No"/>
    <n v="1"/>
    <n v="52.981499999999997"/>
    <n v="406.19149999999996"/>
  </r>
  <r>
    <n v="8867"/>
    <s v="R01751"/>
    <x v="429"/>
    <n v="22"/>
    <x v="0"/>
    <x v="2"/>
    <x v="55"/>
    <n v="1"/>
    <x v="0"/>
    <s v="Cash"/>
    <s v="Click &amp; Collect"/>
    <s v="Yes"/>
    <s v="Worth the money"/>
    <x v="3"/>
    <x v="0"/>
    <x v="0"/>
    <x v="2"/>
    <n v="324.35000000000002"/>
    <x v="8"/>
    <s v="Northern Region"/>
    <s v="Low"/>
    <s v="July"/>
    <s v="Q3"/>
    <s v="No"/>
    <n v="0"/>
    <n v="48.652500000000003"/>
    <n v="373.0025"/>
  </r>
  <r>
    <n v="8868"/>
    <s v="R09156"/>
    <x v="550"/>
    <n v="61"/>
    <x v="0"/>
    <x v="4"/>
    <x v="28"/>
    <n v="4"/>
    <x v="1"/>
    <s v="Cash"/>
    <s v="In Store"/>
    <s v="Yes"/>
    <m/>
    <x v="4"/>
    <x v="3"/>
    <x v="2"/>
    <x v="0"/>
    <n v="1011.68"/>
    <x v="0"/>
    <s v="Central Region"/>
    <s v="Medium"/>
    <s v="October"/>
    <s v="Q4"/>
    <s v="No"/>
    <n v="1"/>
    <n v="151.75199999999998"/>
    <n v="1163.4319999999998"/>
  </r>
  <r>
    <n v="8869"/>
    <s v="R09864"/>
    <x v="466"/>
    <n v="33"/>
    <x v="2"/>
    <x v="5"/>
    <x v="70"/>
    <n v="2"/>
    <x v="0"/>
    <s v="Mobile Payment"/>
    <s v="In Store"/>
    <s v="Yes"/>
    <s v="Easy online ordering"/>
    <x v="0"/>
    <x v="0"/>
    <x v="0"/>
    <x v="1"/>
    <n v="605.1"/>
    <x v="8"/>
    <s v="Western Region"/>
    <s v="Medium"/>
    <s v="October"/>
    <s v="Q4"/>
    <s v="No"/>
    <n v="0"/>
    <n v="90.765000000000001"/>
    <n v="695.86500000000001"/>
  </r>
  <r>
    <n v="8870"/>
    <s v="R00339"/>
    <x v="96"/>
    <n v="75"/>
    <x v="0"/>
    <x v="1"/>
    <x v="52"/>
    <n v="5"/>
    <x v="1"/>
    <s v="EFT"/>
    <s v="Home Delivery"/>
    <s v="Yes"/>
    <s v="Product exceeded expectations"/>
    <x v="1"/>
    <x v="0"/>
    <x v="1"/>
    <x v="5"/>
    <n v="1094.3699999999999"/>
    <x v="8"/>
    <s v="Southern Region"/>
    <s v="Medium"/>
    <s v="February"/>
    <s v="Q1"/>
    <s v="No"/>
    <n v="1"/>
    <n v="164.15549999999999"/>
    <n v="1258.5254999999997"/>
  </r>
  <r>
    <n v="8871"/>
    <s v="R08408"/>
    <x v="383"/>
    <n v="19"/>
    <x v="0"/>
    <x v="2"/>
    <x v="49"/>
    <n v="2"/>
    <x v="0"/>
    <s v="Debit Card"/>
    <s v="Home Delivery"/>
    <s v="No"/>
    <s v="Excellent value"/>
    <x v="0"/>
    <x v="0"/>
    <x v="0"/>
    <x v="2"/>
    <n v="134.01"/>
    <x v="3"/>
    <s v="Northern Region"/>
    <s v="Low"/>
    <s v="December"/>
    <s v="Q4"/>
    <s v="No"/>
    <n v="0"/>
    <n v="20.101499999999998"/>
    <n v="154.11149999999998"/>
  </r>
  <r>
    <n v="8872"/>
    <s v="R01342"/>
    <x v="231"/>
    <n v="54"/>
    <x v="1"/>
    <x v="4"/>
    <x v="120"/>
    <n v="2"/>
    <x v="1"/>
    <s v="EFT"/>
    <s v="Home Delivery"/>
    <s v="Yes"/>
    <s v="Very comfortable"/>
    <x v="0"/>
    <x v="0"/>
    <x v="0"/>
    <x v="4"/>
    <n v="1233.45"/>
    <x v="1"/>
    <s v="Central Region"/>
    <s v="Medium"/>
    <s v="January"/>
    <s v="Q1"/>
    <s v="No"/>
    <n v="1"/>
    <n v="185.01750000000001"/>
    <n v="1418.4675"/>
  </r>
  <r>
    <n v="8873"/>
    <s v="R09689"/>
    <x v="372"/>
    <n v="65"/>
    <x v="1"/>
    <x v="3"/>
    <x v="107"/>
    <n v="4"/>
    <x v="0"/>
    <s v="EFT"/>
    <s v="Home Delivery"/>
    <s v="Yes"/>
    <s v="Instructions unclear"/>
    <x v="4"/>
    <x v="2"/>
    <x v="0"/>
    <x v="5"/>
    <n v="2413.3000000000002"/>
    <x v="6"/>
    <s v="Central Region"/>
    <s v="Medium"/>
    <s v="October"/>
    <s v="Q4"/>
    <s v="No"/>
    <n v="0"/>
    <n v="361.995"/>
    <n v="2775.2950000000001"/>
  </r>
  <r>
    <n v="8874"/>
    <s v="R07983"/>
    <x v="501"/>
    <n v="50"/>
    <x v="0"/>
    <x v="1"/>
    <x v="115"/>
    <n v="4"/>
    <x v="1"/>
    <s v="Cash"/>
    <s v="In Store"/>
    <s v="No"/>
    <s v="Very fast delivery"/>
    <x v="4"/>
    <x v="0"/>
    <x v="1"/>
    <x v="4"/>
    <n v="1369.39"/>
    <x v="4"/>
    <s v="Southern Region"/>
    <s v="Medium"/>
    <s v="April"/>
    <s v="Q2"/>
    <s v="No"/>
    <n v="1"/>
    <n v="205.4085"/>
    <n v="1574.7985000000001"/>
  </r>
  <r>
    <n v="8875"/>
    <s v="R03641"/>
    <x v="532"/>
    <m/>
    <x v="0"/>
    <x v="7"/>
    <x v="61"/>
    <n v="3"/>
    <x v="1"/>
    <s v="EFT"/>
    <s v="Click &amp; Collect"/>
    <s v="Yes"/>
    <s v="Product exceeded expectations"/>
    <x v="2"/>
    <x v="0"/>
    <x v="0"/>
    <x v="6"/>
    <n v="768.34"/>
    <x v="7"/>
    <s v="Western Region"/>
    <s v="Medium"/>
    <s v="April"/>
    <s v="Q2"/>
    <s v="No"/>
    <n v="1"/>
    <n v="115.251"/>
    <n v="883.59100000000001"/>
  </r>
  <r>
    <n v="8876"/>
    <s v="R00330"/>
    <x v="709"/>
    <n v="40"/>
    <x v="0"/>
    <x v="3"/>
    <x v="82"/>
    <n v="4"/>
    <x v="1"/>
    <s v="Cash"/>
    <s v="Home Delivery"/>
    <s v="No"/>
    <s v="Excellent product"/>
    <x v="4"/>
    <x v="0"/>
    <x v="1"/>
    <x v="3"/>
    <n v="463.48"/>
    <x v="6"/>
    <s v="Central Region"/>
    <s v="Low"/>
    <s v="January"/>
    <s v="Q1"/>
    <s v="No"/>
    <n v="1"/>
    <n v="69.522000000000006"/>
    <n v="533.00199999999995"/>
  </r>
  <r>
    <n v="8877"/>
    <s v="R08966"/>
    <x v="23"/>
    <n v="61"/>
    <x v="2"/>
    <x v="0"/>
    <x v="105"/>
    <n v="3"/>
    <x v="1"/>
    <s v="Cash"/>
    <s v="Home Delivery"/>
    <s v="No"/>
    <s v="Instructions unclear"/>
    <x v="2"/>
    <x v="2"/>
    <x v="1"/>
    <x v="0"/>
    <n v="96.11"/>
    <x v="8"/>
    <s v="Northern Region"/>
    <s v="Low"/>
    <s v="September"/>
    <s v="Q3"/>
    <s v="No"/>
    <n v="1"/>
    <n v="14.416499999999999"/>
    <n v="110.52649999999998"/>
  </r>
  <r>
    <n v="8878"/>
    <s v="R03005"/>
    <x v="666"/>
    <n v="37"/>
    <x v="1"/>
    <x v="7"/>
    <x v="46"/>
    <n v="1"/>
    <x v="1"/>
    <s v="Debit Card"/>
    <s v="In Store"/>
    <s v="No"/>
    <s v="Delivery delayed"/>
    <x v="3"/>
    <x v="1"/>
    <x v="1"/>
    <x v="3"/>
    <n v="3755.73"/>
    <x v="2"/>
    <s v="Western Region"/>
    <s v="Medium"/>
    <s v="June"/>
    <s v="Q2"/>
    <s v="No"/>
    <n v="1"/>
    <n v="563.35950000000003"/>
    <n v="4319.0895"/>
  </r>
  <r>
    <n v="8879"/>
    <s v="R06961"/>
    <x v="198"/>
    <n v="53"/>
    <x v="2"/>
    <x v="1"/>
    <x v="58"/>
    <n v="3"/>
    <x v="1"/>
    <s v="Cash"/>
    <s v="In Store"/>
    <s v="Yes"/>
    <s v="Excellent product"/>
    <x v="2"/>
    <x v="0"/>
    <x v="0"/>
    <x v="4"/>
    <n v="2603.98"/>
    <x v="0"/>
    <s v="Southern Region"/>
    <s v="Medium"/>
    <s v="October"/>
    <s v="Q4"/>
    <s v="No"/>
    <n v="1"/>
    <n v="390.59699999999998"/>
    <n v="2994.5769999999998"/>
  </r>
  <r>
    <n v="8880"/>
    <s v="R04091"/>
    <x v="697"/>
    <n v="24"/>
    <x v="1"/>
    <x v="0"/>
    <x v="116"/>
    <n v="4"/>
    <x v="1"/>
    <s v="Mobile Payment"/>
    <s v="Click &amp; Collect"/>
    <s v="Yes"/>
    <s v="Great customer service"/>
    <x v="4"/>
    <x v="0"/>
    <x v="1"/>
    <x v="2"/>
    <n v="11052.57"/>
    <x v="6"/>
    <s v="Northern Region"/>
    <s v="High"/>
    <s v="October"/>
    <s v="Q4"/>
    <s v="Yes"/>
    <n v="1"/>
    <n v="1657.8854999999999"/>
    <n v="12710.455499999998"/>
  </r>
  <r>
    <n v="8881"/>
    <s v="R02323"/>
    <x v="417"/>
    <n v="22"/>
    <x v="0"/>
    <x v="7"/>
    <x v="13"/>
    <n v="1"/>
    <x v="1"/>
    <s v="Mobile Payment"/>
    <s v="Click &amp; Collect"/>
    <s v="Yes"/>
    <s v="Product exceeded expectations"/>
    <x v="3"/>
    <x v="0"/>
    <x v="0"/>
    <x v="2"/>
    <n v="3576.97"/>
    <x v="5"/>
    <s v="Western Region"/>
    <s v="Medium"/>
    <s v="January"/>
    <s v="Q1"/>
    <s v="No"/>
    <n v="1"/>
    <n v="536.54549999999995"/>
    <n v="4113.5154999999995"/>
  </r>
  <r>
    <n v="8882"/>
    <s v="R06668"/>
    <x v="170"/>
    <n v="75"/>
    <x v="2"/>
    <x v="3"/>
    <x v="40"/>
    <n v="2"/>
    <x v="0"/>
    <s v="Cash"/>
    <s v="Click &amp; Collect"/>
    <s v="Yes"/>
    <s v="Very fast delivery"/>
    <x v="0"/>
    <x v="0"/>
    <x v="0"/>
    <x v="5"/>
    <n v="1619.07"/>
    <x v="7"/>
    <s v="Central Region"/>
    <s v="Medium"/>
    <s v="August"/>
    <s v="Q3"/>
    <s v="No"/>
    <n v="0"/>
    <n v="242.86049999999997"/>
    <n v="1861.9304999999997"/>
  </r>
  <r>
    <n v="8883"/>
    <s v="R07010"/>
    <x v="622"/>
    <n v="58"/>
    <x v="0"/>
    <x v="2"/>
    <x v="74"/>
    <n v="5"/>
    <x v="0"/>
    <s v="Mobile Payment"/>
    <s v="Home Delivery"/>
    <s v="No"/>
    <s v="Worth the money"/>
    <x v="1"/>
    <x v="0"/>
    <x v="1"/>
    <x v="0"/>
    <n v="1000.7"/>
    <x v="4"/>
    <s v="Northern Region"/>
    <s v="Medium"/>
    <s v="July"/>
    <s v="Q3"/>
    <s v="No"/>
    <n v="0"/>
    <n v="150.10499999999999"/>
    <n v="1150.8050000000001"/>
  </r>
  <r>
    <n v="8884"/>
    <s v="R04198"/>
    <x v="695"/>
    <n v="75"/>
    <x v="2"/>
    <x v="8"/>
    <x v="28"/>
    <n v="3"/>
    <x v="1"/>
    <s v="Mobile Payment"/>
    <s v="Home Delivery"/>
    <s v="Yes"/>
    <s v="Delivery delayed"/>
    <x v="2"/>
    <x v="1"/>
    <x v="0"/>
    <x v="5"/>
    <n v="1011.68"/>
    <x v="0"/>
    <s v="Eastern Region"/>
    <s v="Medium"/>
    <s v="July"/>
    <s v="Q3"/>
    <s v="No"/>
    <n v="1"/>
    <n v="151.75199999999998"/>
    <n v="1163.4319999999998"/>
  </r>
  <r>
    <n v="8885"/>
    <s v="R03550"/>
    <x v="628"/>
    <n v="24"/>
    <x v="2"/>
    <x v="2"/>
    <x v="5"/>
    <n v="1"/>
    <x v="1"/>
    <s v="Credit Card"/>
    <s v="Home Delivery"/>
    <s v="No"/>
    <s v="Very comfortable"/>
    <x v="3"/>
    <x v="0"/>
    <x v="0"/>
    <x v="2"/>
    <n v="1158.56"/>
    <x v="4"/>
    <s v="Northern Region"/>
    <s v="Medium"/>
    <s v="June"/>
    <s v="Q2"/>
    <s v="No"/>
    <n v="1"/>
    <n v="173.78399999999999"/>
    <n v="1332.3439999999998"/>
  </r>
  <r>
    <n v="8886"/>
    <s v="R08364"/>
    <x v="169"/>
    <m/>
    <x v="1"/>
    <x v="4"/>
    <x v="107"/>
    <n v="1"/>
    <x v="1"/>
    <s v="EFT"/>
    <s v="Home Delivery"/>
    <s v="Yes"/>
    <s v="Average quality"/>
    <x v="3"/>
    <x v="2"/>
    <x v="0"/>
    <x v="6"/>
    <n v="2413.3000000000002"/>
    <x v="6"/>
    <s v="Central Region"/>
    <s v="Medium"/>
    <s v="November"/>
    <s v="Q4"/>
    <s v="No"/>
    <n v="1"/>
    <n v="361.995"/>
    <n v="2775.2950000000001"/>
  </r>
  <r>
    <n v="8887"/>
    <s v="R04204"/>
    <x v="451"/>
    <n v="64"/>
    <x v="2"/>
    <x v="4"/>
    <x v="21"/>
    <n v="4"/>
    <x v="1"/>
    <s v="Debit Card"/>
    <s v="In Store"/>
    <s v="No"/>
    <s v="Packaging could improve"/>
    <x v="4"/>
    <x v="2"/>
    <x v="0"/>
    <x v="0"/>
    <n v="369.57"/>
    <x v="0"/>
    <s v="Central Region"/>
    <s v="Low"/>
    <s v="December"/>
    <s v="Q4"/>
    <s v="No"/>
    <n v="1"/>
    <n v="55.435499999999998"/>
    <n v="425.00549999999998"/>
  </r>
  <r>
    <n v="8888"/>
    <s v="R09452"/>
    <x v="48"/>
    <n v="60"/>
    <x v="1"/>
    <x v="1"/>
    <x v="26"/>
    <n v="2"/>
    <x v="0"/>
    <s v="Cash"/>
    <s v="In Store"/>
    <s v="No"/>
    <s v="Worth the money"/>
    <x v="0"/>
    <x v="0"/>
    <x v="0"/>
    <x v="0"/>
    <n v="27815.439999999999"/>
    <x v="6"/>
    <s v="Southern Region"/>
    <s v="High"/>
    <s v="July"/>
    <s v="Q3"/>
    <s v="Yes"/>
    <n v="0"/>
    <n v="4172.3159999999998"/>
    <n v="31987.755999999998"/>
  </r>
  <r>
    <n v="8890"/>
    <s v="R06186"/>
    <x v="661"/>
    <n v="71"/>
    <x v="0"/>
    <x v="3"/>
    <x v="35"/>
    <n v="4"/>
    <x v="1"/>
    <s v="EFT"/>
    <s v="In Store"/>
    <s v="Yes"/>
    <m/>
    <x v="4"/>
    <x v="3"/>
    <x v="2"/>
    <x v="5"/>
    <n v="6710.27"/>
    <x v="5"/>
    <s v="Central Region"/>
    <s v="High"/>
    <s v="September"/>
    <s v="Q3"/>
    <s v="Yes"/>
    <n v="1"/>
    <n v="1006.5405000000001"/>
    <n v="7716.8104999999996"/>
  </r>
  <r>
    <n v="8891"/>
    <s v="R01640"/>
    <x v="341"/>
    <n v="24"/>
    <x v="2"/>
    <x v="1"/>
    <x v="14"/>
    <n v="5"/>
    <x v="0"/>
    <s v="Credit Card"/>
    <s v="Home Delivery"/>
    <s v="Yes"/>
    <s v="Very fast delivery"/>
    <x v="1"/>
    <x v="0"/>
    <x v="1"/>
    <x v="2"/>
    <n v="1440.59"/>
    <x v="1"/>
    <s v="Southern Region"/>
    <s v="Medium"/>
    <s v="August"/>
    <s v="Q3"/>
    <s v="No"/>
    <n v="0"/>
    <n v="216.08849999999998"/>
    <n v="1656.6784999999998"/>
  </r>
  <r>
    <n v="8892"/>
    <s v="R00061"/>
    <x v="161"/>
    <n v="60"/>
    <x v="2"/>
    <x v="5"/>
    <x v="52"/>
    <n v="3"/>
    <x v="1"/>
    <s v="EFT"/>
    <s v="Home Delivery"/>
    <s v="No"/>
    <s v="Long waiting time"/>
    <x v="2"/>
    <x v="1"/>
    <x v="0"/>
    <x v="0"/>
    <n v="1094.3699999999999"/>
    <x v="8"/>
    <s v="Western Region"/>
    <s v="Medium"/>
    <s v="March"/>
    <s v="Q1"/>
    <s v="No"/>
    <n v="1"/>
    <n v="164.15549999999999"/>
    <n v="1258.5254999999997"/>
  </r>
  <r>
    <n v="8893"/>
    <s v="R01241"/>
    <x v="331"/>
    <n v="62"/>
    <x v="2"/>
    <x v="2"/>
    <x v="18"/>
    <n v="1"/>
    <x v="1"/>
    <s v="Debit Card"/>
    <s v="Home Delivery"/>
    <s v="Yes"/>
    <s v="Long waiting time"/>
    <x v="3"/>
    <x v="1"/>
    <x v="1"/>
    <x v="0"/>
    <n v="1712.08"/>
    <x v="7"/>
    <s v="Northern Region"/>
    <s v="Medium"/>
    <s v="April"/>
    <s v="Q2"/>
    <s v="No"/>
    <n v="1"/>
    <n v="256.81199999999995"/>
    <n v="1968.8919999999998"/>
  </r>
  <r>
    <n v="8894"/>
    <s v="R05761"/>
    <x v="205"/>
    <n v="19"/>
    <x v="2"/>
    <x v="3"/>
    <x v="111"/>
    <n v="4"/>
    <x v="0"/>
    <s v="Cash"/>
    <s v="Home Delivery"/>
    <s v="Yes"/>
    <s v="Easy online ordering"/>
    <x v="4"/>
    <x v="0"/>
    <x v="1"/>
    <x v="2"/>
    <n v="4507.63"/>
    <x v="2"/>
    <s v="Central Region"/>
    <s v="Medium"/>
    <s v="July"/>
    <s v="Q3"/>
    <s v="No"/>
    <n v="0"/>
    <n v="676.14449999999999"/>
    <n v="5183.7744999999995"/>
  </r>
  <r>
    <n v="8895"/>
    <s v="R05137"/>
    <x v="457"/>
    <n v="30"/>
    <x v="0"/>
    <x v="1"/>
    <x v="110"/>
    <n v="1"/>
    <x v="1"/>
    <s v="Debit Card"/>
    <s v="Home Delivery"/>
    <s v="No"/>
    <s v="Item missing accessories"/>
    <x v="3"/>
    <x v="1"/>
    <x v="1"/>
    <x v="1"/>
    <n v="2216.12"/>
    <x v="1"/>
    <s v="Southern Region"/>
    <s v="Medium"/>
    <s v="March"/>
    <s v="Q1"/>
    <s v="No"/>
    <n v="1"/>
    <n v="332.41799999999995"/>
    <n v="2548.5379999999996"/>
  </r>
  <r>
    <n v="8896"/>
    <s v="R02344"/>
    <x v="566"/>
    <n v="26"/>
    <x v="1"/>
    <x v="3"/>
    <x v="73"/>
    <n v="3"/>
    <x v="1"/>
    <s v="Mobile Payment"/>
    <s v="Home Delivery"/>
    <s v="No"/>
    <s v="Would definitely buy again"/>
    <x v="2"/>
    <x v="0"/>
    <x v="0"/>
    <x v="1"/>
    <n v="657.5"/>
    <x v="5"/>
    <s v="Central Region"/>
    <s v="Medium"/>
    <s v="November"/>
    <s v="Q4"/>
    <s v="No"/>
    <n v="1"/>
    <n v="98.625"/>
    <n v="756.12499999999989"/>
  </r>
  <r>
    <n v="8897"/>
    <s v="R02121"/>
    <x v="42"/>
    <n v="71"/>
    <x v="1"/>
    <x v="7"/>
    <x v="58"/>
    <n v="4"/>
    <x v="0"/>
    <s v="Cash"/>
    <s v="Home Delivery"/>
    <s v="Yes"/>
    <s v="Looks premium"/>
    <x v="4"/>
    <x v="0"/>
    <x v="1"/>
    <x v="5"/>
    <n v="2603.98"/>
    <x v="0"/>
    <s v="Western Region"/>
    <s v="Medium"/>
    <s v="July"/>
    <s v="Q3"/>
    <s v="No"/>
    <n v="0"/>
    <n v="390.59699999999998"/>
    <n v="2994.5769999999998"/>
  </r>
  <r>
    <n v="8898"/>
    <s v="R01525"/>
    <x v="269"/>
    <n v="45"/>
    <x v="2"/>
    <x v="5"/>
    <x v="54"/>
    <n v="2"/>
    <x v="1"/>
    <s v="Credit Card"/>
    <s v="Home Delivery"/>
    <s v="Yes"/>
    <s v="Excellent value"/>
    <x v="0"/>
    <x v="0"/>
    <x v="0"/>
    <x v="4"/>
    <n v="1940.64"/>
    <x v="4"/>
    <s v="Western Region"/>
    <s v="Medium"/>
    <s v="July"/>
    <s v="Q3"/>
    <s v="No"/>
    <n v="1"/>
    <n v="291.096"/>
    <n v="2231.7359999999999"/>
  </r>
  <r>
    <n v="8899"/>
    <s v="R07618"/>
    <x v="557"/>
    <n v="35"/>
    <x v="1"/>
    <x v="2"/>
    <x v="32"/>
    <n v="3"/>
    <x v="0"/>
    <s v="Mobile Payment"/>
    <s v="Home Delivery"/>
    <s v="Yes"/>
    <s v="Product was disappointing"/>
    <x v="2"/>
    <x v="1"/>
    <x v="0"/>
    <x v="3"/>
    <n v="3086.4"/>
    <x v="7"/>
    <s v="Northern Region"/>
    <s v="Medium"/>
    <s v="February"/>
    <s v="Q1"/>
    <s v="No"/>
    <n v="0"/>
    <n v="462.96"/>
    <n v="3549.3599999999997"/>
  </r>
  <r>
    <n v="8900"/>
    <s v="R00154"/>
    <x v="27"/>
    <n v="53"/>
    <x v="0"/>
    <x v="7"/>
    <x v="58"/>
    <n v="1"/>
    <x v="0"/>
    <s v="Cash"/>
    <s v="Home Delivery"/>
    <s v="Yes"/>
    <s v="Item missing accessories"/>
    <x v="3"/>
    <x v="1"/>
    <x v="1"/>
    <x v="4"/>
    <n v="2603.98"/>
    <x v="0"/>
    <s v="Western Region"/>
    <s v="Medium"/>
    <s v="June"/>
    <s v="Q2"/>
    <s v="No"/>
    <n v="0"/>
    <n v="390.59699999999998"/>
    <n v="2994.5769999999998"/>
  </r>
  <r>
    <n v="8901"/>
    <s v="R00482"/>
    <x v="544"/>
    <n v="29"/>
    <x v="1"/>
    <x v="2"/>
    <x v="26"/>
    <n v="4"/>
    <x v="0"/>
    <s v="Mobile Payment"/>
    <s v="Click &amp; Collect"/>
    <s v="Yes"/>
    <s v="Helpful staff"/>
    <x v="4"/>
    <x v="0"/>
    <x v="1"/>
    <x v="1"/>
    <n v="27815.439999999999"/>
    <x v="6"/>
    <s v="Northern Region"/>
    <s v="High"/>
    <s v="March"/>
    <s v="Q1"/>
    <s v="Yes"/>
    <n v="0"/>
    <n v="4172.3159999999998"/>
    <n v="31987.755999999998"/>
  </r>
  <r>
    <n v="8902"/>
    <s v="R06123"/>
    <x v="37"/>
    <n v="53"/>
    <x v="0"/>
    <x v="5"/>
    <x v="74"/>
    <n v="4"/>
    <x v="1"/>
    <s v="EFT"/>
    <s v="Click &amp; Collect"/>
    <s v="Yes"/>
    <m/>
    <x v="4"/>
    <x v="3"/>
    <x v="2"/>
    <x v="4"/>
    <n v="1000.7"/>
    <x v="4"/>
    <s v="Western Region"/>
    <s v="Medium"/>
    <s v="February"/>
    <s v="Q1"/>
    <s v="No"/>
    <n v="1"/>
    <n v="150.10499999999999"/>
    <n v="1150.8050000000001"/>
  </r>
  <r>
    <n v="8903"/>
    <s v="R07675"/>
    <x v="603"/>
    <n v="24"/>
    <x v="2"/>
    <x v="4"/>
    <x v="95"/>
    <n v="1"/>
    <x v="0"/>
    <s v="Cash"/>
    <s v="In Store"/>
    <s v="No"/>
    <s v="Highly recommend"/>
    <x v="3"/>
    <x v="0"/>
    <x v="0"/>
    <x v="2"/>
    <n v="105.11"/>
    <x v="1"/>
    <s v="Central Region"/>
    <s v="Low"/>
    <s v="December"/>
    <s v="Q4"/>
    <s v="No"/>
    <n v="0"/>
    <n v="15.766499999999999"/>
    <n v="120.87649999999999"/>
  </r>
  <r>
    <n v="8904"/>
    <s v="R01763"/>
    <x v="583"/>
    <n v="38"/>
    <x v="2"/>
    <x v="5"/>
    <x v="111"/>
    <n v="2"/>
    <x v="1"/>
    <s v="Cash"/>
    <s v="Click &amp; Collect"/>
    <s v="No"/>
    <s v="Great customer service"/>
    <x v="0"/>
    <x v="0"/>
    <x v="0"/>
    <x v="3"/>
    <n v="4507.63"/>
    <x v="2"/>
    <s v="Western Region"/>
    <s v="Medium"/>
    <s v="April"/>
    <s v="Q2"/>
    <s v="No"/>
    <n v="1"/>
    <n v="676.14449999999999"/>
    <n v="5183.7744999999995"/>
  </r>
  <r>
    <n v="8905"/>
    <s v="R08943"/>
    <x v="294"/>
    <n v="32"/>
    <x v="2"/>
    <x v="3"/>
    <x v="77"/>
    <n v="4"/>
    <x v="0"/>
    <s v="EFT"/>
    <s v="In Store"/>
    <s v="No"/>
    <s v="Great customer service"/>
    <x v="4"/>
    <x v="0"/>
    <x v="1"/>
    <x v="1"/>
    <n v="353.21"/>
    <x v="3"/>
    <s v="Central Region"/>
    <s v="Low"/>
    <s v="June"/>
    <s v="Q2"/>
    <s v="No"/>
    <n v="0"/>
    <n v="52.981499999999997"/>
    <n v="406.19149999999996"/>
  </r>
  <r>
    <n v="8906"/>
    <s v="R07716"/>
    <x v="151"/>
    <n v="60"/>
    <x v="0"/>
    <x v="8"/>
    <x v="51"/>
    <n v="5"/>
    <x v="1"/>
    <s v="Credit Card"/>
    <s v="In Store"/>
    <s v="No"/>
    <s v="Very fast delivery"/>
    <x v="1"/>
    <x v="0"/>
    <x v="1"/>
    <x v="0"/>
    <n v="209.53"/>
    <x v="3"/>
    <s v="Eastern Region"/>
    <s v="Low"/>
    <s v="January"/>
    <s v="Q1"/>
    <s v="No"/>
    <n v="1"/>
    <n v="31.429499999999997"/>
    <n v="240.95949999999999"/>
  </r>
  <r>
    <n v="8907"/>
    <s v="R09222"/>
    <x v="36"/>
    <n v="58"/>
    <x v="1"/>
    <x v="4"/>
    <x v="12"/>
    <n v="4"/>
    <x v="0"/>
    <s v="Debit Card"/>
    <s v="In Store"/>
    <s v="Yes"/>
    <s v="Long waiting time"/>
    <x v="4"/>
    <x v="1"/>
    <x v="0"/>
    <x v="0"/>
    <n v="228.08"/>
    <x v="8"/>
    <s v="Central Region"/>
    <s v="Low"/>
    <s v="January"/>
    <s v="Q1"/>
    <s v="No"/>
    <n v="0"/>
    <n v="34.212000000000003"/>
    <n v="262.29199999999997"/>
  </r>
  <r>
    <n v="8908"/>
    <s v="R07480"/>
    <x v="4"/>
    <n v="20"/>
    <x v="2"/>
    <x v="3"/>
    <x v="15"/>
    <n v="3"/>
    <x v="1"/>
    <s v="Cash"/>
    <s v="In Store"/>
    <s v="No"/>
    <s v="Long waiting time"/>
    <x v="2"/>
    <x v="1"/>
    <x v="0"/>
    <x v="2"/>
    <n v="869.65"/>
    <x v="4"/>
    <s v="Central Region"/>
    <s v="Medium"/>
    <s v="April"/>
    <s v="Q2"/>
    <s v="No"/>
    <n v="1"/>
    <n v="130.44749999999999"/>
    <n v="1000.0974999999999"/>
  </r>
  <r>
    <n v="8909"/>
    <s v="R06213"/>
    <x v="615"/>
    <n v="20"/>
    <x v="0"/>
    <x v="2"/>
    <x v="57"/>
    <n v="5"/>
    <x v="0"/>
    <s v="Mobile Payment"/>
    <s v="In Store"/>
    <s v="No"/>
    <s v="Poor packaging"/>
    <x v="1"/>
    <x v="1"/>
    <x v="0"/>
    <x v="2"/>
    <n v="551.66"/>
    <x v="0"/>
    <s v="Northern Region"/>
    <s v="Medium"/>
    <s v="August"/>
    <s v="Q3"/>
    <s v="No"/>
    <n v="0"/>
    <n v="82.748999999999995"/>
    <n v="634.40899999999988"/>
  </r>
  <r>
    <n v="8910"/>
    <s v="R04854"/>
    <x v="595"/>
    <n v="62"/>
    <x v="2"/>
    <x v="7"/>
    <x v="38"/>
    <n v="2"/>
    <x v="1"/>
    <s v="Mobile Payment"/>
    <s v="Click &amp; Collect"/>
    <s v="Yes"/>
    <s v="Customer support was excellent"/>
    <x v="0"/>
    <x v="0"/>
    <x v="0"/>
    <x v="0"/>
    <n v="3715.65"/>
    <x v="5"/>
    <s v="Western Region"/>
    <s v="Medium"/>
    <s v="October"/>
    <s v="Q4"/>
    <s v="No"/>
    <n v="1"/>
    <n v="557.34749999999997"/>
    <n v="4272.9974999999995"/>
  </r>
  <r>
    <n v="8912"/>
    <s v="R06767"/>
    <x v="87"/>
    <n v="37"/>
    <x v="0"/>
    <x v="2"/>
    <x v="97"/>
    <n v="1"/>
    <x v="0"/>
    <s v="Mobile Payment"/>
    <s v="In Store"/>
    <s v="Yes"/>
    <s v="Poor packaging"/>
    <x v="3"/>
    <x v="1"/>
    <x v="1"/>
    <x v="3"/>
    <n v="2906.97"/>
    <x v="7"/>
    <s v="Northern Region"/>
    <s v="Medium"/>
    <s v="August"/>
    <s v="Q3"/>
    <s v="No"/>
    <n v="0"/>
    <n v="436.04549999999995"/>
    <n v="3343.0154999999995"/>
  </r>
  <r>
    <n v="8913"/>
    <s v="R04151"/>
    <x v="170"/>
    <n v="51"/>
    <x v="0"/>
    <x v="5"/>
    <x v="58"/>
    <n v="1"/>
    <x v="1"/>
    <s v="Cash"/>
    <s v="Home Delivery"/>
    <s v="No"/>
    <s v="Very fast delivery"/>
    <x v="3"/>
    <x v="0"/>
    <x v="0"/>
    <x v="4"/>
    <n v="2603.98"/>
    <x v="0"/>
    <s v="Western Region"/>
    <s v="Medium"/>
    <s v="August"/>
    <s v="Q3"/>
    <s v="No"/>
    <n v="1"/>
    <n v="390.59699999999998"/>
    <n v="2994.5769999999998"/>
  </r>
  <r>
    <n v="8914"/>
    <s v="R01334"/>
    <x v="666"/>
    <n v="78"/>
    <x v="2"/>
    <x v="8"/>
    <x v="14"/>
    <n v="5"/>
    <x v="0"/>
    <s v="Mobile Payment"/>
    <s v="Home Delivery"/>
    <s v="No"/>
    <s v="Fits perfectly"/>
    <x v="1"/>
    <x v="0"/>
    <x v="1"/>
    <x v="5"/>
    <n v="1440.59"/>
    <x v="1"/>
    <s v="Eastern Region"/>
    <s v="Medium"/>
    <s v="June"/>
    <s v="Q2"/>
    <s v="No"/>
    <n v="0"/>
    <n v="216.08849999999998"/>
    <n v="1656.6784999999998"/>
  </r>
  <r>
    <n v="8915"/>
    <s v="R08379"/>
    <x v="328"/>
    <n v="74"/>
    <x v="2"/>
    <x v="0"/>
    <x v="116"/>
    <n v="5"/>
    <x v="1"/>
    <s v="Credit Card"/>
    <s v="Click &amp; Collect"/>
    <s v="Yes"/>
    <s v="Very fast delivery"/>
    <x v="1"/>
    <x v="0"/>
    <x v="1"/>
    <x v="5"/>
    <n v="11052.57"/>
    <x v="6"/>
    <s v="Northern Region"/>
    <s v="High"/>
    <s v="April"/>
    <s v="Q2"/>
    <s v="Yes"/>
    <n v="1"/>
    <n v="1657.8854999999999"/>
    <n v="12710.455499999998"/>
  </r>
  <r>
    <n v="8916"/>
    <s v="R09531"/>
    <x v="254"/>
    <n v="31"/>
    <x v="0"/>
    <x v="1"/>
    <x v="109"/>
    <n v="1"/>
    <x v="0"/>
    <s v="Cash"/>
    <s v="Click &amp; Collect"/>
    <s v="No"/>
    <s v="Packaging could improve"/>
    <x v="3"/>
    <x v="2"/>
    <x v="0"/>
    <x v="1"/>
    <n v="470.6"/>
    <x v="4"/>
    <s v="Southern Region"/>
    <s v="Low"/>
    <s v="November"/>
    <s v="Q4"/>
    <s v="No"/>
    <n v="0"/>
    <n v="70.59"/>
    <n v="541.18999999999994"/>
  </r>
  <r>
    <n v="8917"/>
    <s v="R09853"/>
    <x v="312"/>
    <n v="30"/>
    <x v="2"/>
    <x v="3"/>
    <x v="113"/>
    <n v="4"/>
    <x v="0"/>
    <s v="Credit Card"/>
    <s v="Click &amp; Collect"/>
    <s v="Yes"/>
    <s v="Product was disappointing"/>
    <x v="4"/>
    <x v="1"/>
    <x v="0"/>
    <x v="1"/>
    <n v="2572.02"/>
    <x v="7"/>
    <s v="Central Region"/>
    <s v="Medium"/>
    <s v="August"/>
    <s v="Q3"/>
    <s v="No"/>
    <n v="0"/>
    <n v="385.803"/>
    <n v="2957.8229999999999"/>
  </r>
  <r>
    <n v="8918"/>
    <s v="R09263"/>
    <x v="356"/>
    <n v="40"/>
    <x v="2"/>
    <x v="1"/>
    <x v="6"/>
    <n v="3"/>
    <x v="0"/>
    <s v="Debit Card"/>
    <s v="Click &amp; Collect"/>
    <s v="No"/>
    <s v="Arrived damaged"/>
    <x v="2"/>
    <x v="1"/>
    <x v="0"/>
    <x v="3"/>
    <n v="409.06"/>
    <x v="5"/>
    <s v="Southern Region"/>
    <s v="Low"/>
    <s v="December"/>
    <s v="Q4"/>
    <s v="No"/>
    <n v="0"/>
    <n v="61.358999999999995"/>
    <n v="470.41899999999998"/>
  </r>
  <r>
    <n v="8919"/>
    <s v="R03851"/>
    <x v="107"/>
    <n v="24"/>
    <x v="0"/>
    <x v="6"/>
    <x v="71"/>
    <n v="1"/>
    <x v="1"/>
    <s v="Mobile Payment"/>
    <s v="Click &amp; Collect"/>
    <s v="Yes"/>
    <s v="Exactly as advertised"/>
    <x v="3"/>
    <x v="0"/>
    <x v="0"/>
    <x v="2"/>
    <n v="1171.25"/>
    <x v="4"/>
    <s v="Gauteng Region"/>
    <s v="Medium"/>
    <s v="June"/>
    <s v="Q2"/>
    <s v="No"/>
    <n v="1"/>
    <n v="175.6875"/>
    <n v="1346.9375"/>
  </r>
  <r>
    <n v="8920"/>
    <s v="R08341"/>
    <x v="504"/>
    <n v="57"/>
    <x v="0"/>
    <x v="7"/>
    <x v="17"/>
    <n v="5"/>
    <x v="1"/>
    <s v="Mobile Payment"/>
    <s v="Click &amp; Collect"/>
    <s v="Yes"/>
    <s v="Average quality"/>
    <x v="1"/>
    <x v="2"/>
    <x v="0"/>
    <x v="0"/>
    <n v="471.63"/>
    <x v="1"/>
    <s v="Western Region"/>
    <s v="Low"/>
    <s v="December"/>
    <s v="Q4"/>
    <s v="No"/>
    <n v="1"/>
    <n v="70.744500000000002"/>
    <n v="542.3744999999999"/>
  </r>
  <r>
    <n v="8921"/>
    <s v="R04125"/>
    <x v="37"/>
    <n v="64"/>
    <x v="1"/>
    <x v="4"/>
    <x v="122"/>
    <n v="2"/>
    <x v="0"/>
    <s v="EFT"/>
    <s v="Click &amp; Collect"/>
    <s v="Yes"/>
    <m/>
    <x v="0"/>
    <x v="3"/>
    <x v="2"/>
    <x v="0"/>
    <n v="412.16"/>
    <x v="8"/>
    <s v="Central Region"/>
    <s v="Low"/>
    <s v="February"/>
    <s v="Q1"/>
    <s v="No"/>
    <n v="0"/>
    <n v="61.823999999999998"/>
    <n v="473.98399999999998"/>
  </r>
  <r>
    <n v="8923"/>
    <s v="R01387"/>
    <x v="390"/>
    <n v="30"/>
    <x v="2"/>
    <x v="3"/>
    <x v="21"/>
    <n v="1"/>
    <x v="0"/>
    <s v="Debit Card"/>
    <s v="Click &amp; Collect"/>
    <s v="No"/>
    <s v="Item missing accessories"/>
    <x v="3"/>
    <x v="1"/>
    <x v="1"/>
    <x v="1"/>
    <n v="369.57"/>
    <x v="0"/>
    <s v="Central Region"/>
    <s v="Low"/>
    <s v="January"/>
    <s v="Q1"/>
    <s v="No"/>
    <n v="0"/>
    <n v="55.435499999999998"/>
    <n v="425.00549999999998"/>
  </r>
  <r>
    <n v="8924"/>
    <s v="R05942"/>
    <x v="220"/>
    <n v="51"/>
    <x v="0"/>
    <x v="6"/>
    <x v="33"/>
    <n v="2"/>
    <x v="1"/>
    <s v="Cash"/>
    <s v="In Store"/>
    <s v="Yes"/>
    <s v="Excellent product"/>
    <x v="0"/>
    <x v="0"/>
    <x v="0"/>
    <x v="4"/>
    <n v="440.87"/>
    <x v="7"/>
    <s v="Gauteng Region"/>
    <s v="Low"/>
    <s v="November"/>
    <s v="Q4"/>
    <s v="No"/>
    <n v="1"/>
    <n v="66.130499999999998"/>
    <n v="507.00049999999999"/>
  </r>
  <r>
    <n v="8925"/>
    <s v="R03068"/>
    <x v="654"/>
    <n v="28"/>
    <x v="1"/>
    <x v="3"/>
    <x v="116"/>
    <n v="1"/>
    <x v="1"/>
    <s v="Mobile Payment"/>
    <s v="Home Delivery"/>
    <s v="No"/>
    <s v="Delivery delayed"/>
    <x v="3"/>
    <x v="1"/>
    <x v="1"/>
    <x v="1"/>
    <n v="11052.57"/>
    <x v="6"/>
    <s v="Central Region"/>
    <s v="High"/>
    <s v="March"/>
    <s v="Q1"/>
    <s v="Yes"/>
    <n v="1"/>
    <n v="1657.8854999999999"/>
    <n v="12710.455499999998"/>
  </r>
  <r>
    <n v="8926"/>
    <s v="R09199"/>
    <x v="114"/>
    <n v="19"/>
    <x v="2"/>
    <x v="2"/>
    <x v="39"/>
    <n v="3"/>
    <x v="1"/>
    <s v="Debit Card"/>
    <s v="In Store"/>
    <s v="No"/>
    <s v="Item missing accessories"/>
    <x v="2"/>
    <x v="1"/>
    <x v="0"/>
    <x v="2"/>
    <n v="24904.86"/>
    <x v="6"/>
    <s v="Northern Region"/>
    <s v="High"/>
    <s v="June"/>
    <s v="Q2"/>
    <s v="Yes"/>
    <n v="1"/>
    <n v="3735.7289999999998"/>
    <n v="28640.589"/>
  </r>
  <r>
    <n v="8927"/>
    <s v="R03630"/>
    <x v="12"/>
    <n v="24"/>
    <x v="2"/>
    <x v="0"/>
    <x v="58"/>
    <n v="4"/>
    <x v="1"/>
    <s v="Credit Card"/>
    <s v="In Store"/>
    <s v="Yes"/>
    <s v="Easy to assemble"/>
    <x v="4"/>
    <x v="0"/>
    <x v="1"/>
    <x v="2"/>
    <n v="2603.98"/>
    <x v="0"/>
    <s v="Northern Region"/>
    <s v="Medium"/>
    <s v="February"/>
    <s v="Q1"/>
    <s v="No"/>
    <n v="1"/>
    <n v="390.59699999999998"/>
    <n v="2994.5769999999998"/>
  </r>
  <r>
    <n v="8930"/>
    <s v="R03029"/>
    <x v="317"/>
    <n v="67"/>
    <x v="1"/>
    <x v="0"/>
    <x v="94"/>
    <n v="5"/>
    <x v="0"/>
    <s v="EFT"/>
    <s v="Click &amp; Collect"/>
    <s v="Yes"/>
    <s v="Easy online ordering"/>
    <x v="1"/>
    <x v="0"/>
    <x v="1"/>
    <x v="5"/>
    <n v="1746.77"/>
    <x v="5"/>
    <s v="Northern Region"/>
    <s v="Medium"/>
    <s v="December"/>
    <s v="Q4"/>
    <s v="No"/>
    <n v="0"/>
    <n v="262.01549999999997"/>
    <n v="2008.7854999999997"/>
  </r>
  <r>
    <n v="8931"/>
    <s v="R02970"/>
    <x v="178"/>
    <n v="23"/>
    <x v="1"/>
    <x v="7"/>
    <x v="40"/>
    <n v="4"/>
    <x v="0"/>
    <s v="Cash"/>
    <s v="Home Delivery"/>
    <s v="No"/>
    <s v="Would definitely buy again"/>
    <x v="4"/>
    <x v="0"/>
    <x v="1"/>
    <x v="2"/>
    <n v="1619.07"/>
    <x v="7"/>
    <s v="Western Region"/>
    <s v="Medium"/>
    <s v="February"/>
    <s v="Q1"/>
    <s v="No"/>
    <n v="0"/>
    <n v="242.86049999999997"/>
    <n v="1861.9304999999997"/>
  </r>
  <r>
    <n v="8932"/>
    <s v="R08647"/>
    <x v="625"/>
    <n v="55"/>
    <x v="1"/>
    <x v="1"/>
    <x v="15"/>
    <n v="4"/>
    <x v="1"/>
    <s v="Credit Card"/>
    <s v="Click &amp; Collect"/>
    <s v="No"/>
    <s v="Exactly as advertised"/>
    <x v="4"/>
    <x v="0"/>
    <x v="1"/>
    <x v="0"/>
    <n v="869.65"/>
    <x v="4"/>
    <s v="Southern Region"/>
    <s v="Medium"/>
    <s v="September"/>
    <s v="Q3"/>
    <s v="No"/>
    <n v="1"/>
    <n v="130.44749999999999"/>
    <n v="1000.0974999999999"/>
  </r>
  <r>
    <n v="8933"/>
    <s v="R06137"/>
    <x v="352"/>
    <n v="45"/>
    <x v="0"/>
    <x v="3"/>
    <x v="32"/>
    <n v="4"/>
    <x v="0"/>
    <s v="EFT"/>
    <s v="In Store"/>
    <s v="Yes"/>
    <s v="Product exceeded expectations"/>
    <x v="4"/>
    <x v="0"/>
    <x v="1"/>
    <x v="4"/>
    <n v="3086.4"/>
    <x v="7"/>
    <s v="Central Region"/>
    <s v="Medium"/>
    <s v="July"/>
    <s v="Q3"/>
    <s v="No"/>
    <n v="0"/>
    <n v="462.96"/>
    <n v="3549.3599999999997"/>
  </r>
  <r>
    <n v="8935"/>
    <s v="R04264"/>
    <x v="186"/>
    <n v="52"/>
    <x v="2"/>
    <x v="6"/>
    <x v="21"/>
    <n v="1"/>
    <x v="1"/>
    <s v="Credit Card"/>
    <s v="Click &amp; Collect"/>
    <s v="No"/>
    <s v="Product exceeded expectations"/>
    <x v="3"/>
    <x v="0"/>
    <x v="0"/>
    <x v="4"/>
    <n v="369.57"/>
    <x v="0"/>
    <s v="Gauteng Region"/>
    <s v="Low"/>
    <s v="December"/>
    <s v="Q4"/>
    <s v="No"/>
    <n v="1"/>
    <n v="55.435499999999998"/>
    <n v="425.00549999999998"/>
  </r>
  <r>
    <n v="8936"/>
    <s v="R00646"/>
    <x v="395"/>
    <n v="78"/>
    <x v="2"/>
    <x v="0"/>
    <x v="3"/>
    <n v="1"/>
    <x v="0"/>
    <s v="Debit Card"/>
    <s v="Click &amp; Collect"/>
    <s v="No"/>
    <s v="Exactly as advertised"/>
    <x v="3"/>
    <x v="0"/>
    <x v="0"/>
    <x v="5"/>
    <n v="84.23"/>
    <x v="3"/>
    <s v="Northern Region"/>
    <s v="Low"/>
    <s v="May"/>
    <s v="Q2"/>
    <s v="No"/>
    <n v="0"/>
    <n v="12.634500000000001"/>
    <n v="96.864499999999992"/>
  </r>
  <r>
    <n v="8938"/>
    <s v="R02075"/>
    <x v="445"/>
    <n v="52"/>
    <x v="2"/>
    <x v="3"/>
    <x v="36"/>
    <n v="3"/>
    <x v="0"/>
    <s v="Credit Card"/>
    <s v="Home Delivery"/>
    <s v="No"/>
    <s v="Easy online ordering"/>
    <x v="2"/>
    <x v="0"/>
    <x v="0"/>
    <x v="4"/>
    <n v="13056.99"/>
    <x v="6"/>
    <s v="Central Region"/>
    <s v="High"/>
    <s v="December"/>
    <s v="Q4"/>
    <s v="Yes"/>
    <n v="0"/>
    <n v="1958.5484999999999"/>
    <n v="15015.538499999999"/>
  </r>
  <r>
    <n v="8940"/>
    <s v="R08042"/>
    <x v="492"/>
    <n v="38"/>
    <x v="2"/>
    <x v="1"/>
    <x v="66"/>
    <n v="5"/>
    <x v="0"/>
    <s v="Cash"/>
    <s v="Home Delivery"/>
    <s v="No"/>
    <s v="Easy online ordering"/>
    <x v="1"/>
    <x v="0"/>
    <x v="1"/>
    <x v="3"/>
    <n v="759.97"/>
    <x v="8"/>
    <s v="Southern Region"/>
    <s v="Medium"/>
    <s v="March"/>
    <s v="Q1"/>
    <s v="No"/>
    <n v="0"/>
    <n v="113.99550000000001"/>
    <n v="873.96550000000002"/>
  </r>
  <r>
    <n v="8941"/>
    <s v="R01623"/>
    <x v="645"/>
    <n v="31"/>
    <x v="1"/>
    <x v="1"/>
    <x v="75"/>
    <n v="1"/>
    <x v="0"/>
    <s v="Cash"/>
    <s v="In Store"/>
    <s v="Yes"/>
    <m/>
    <x v="3"/>
    <x v="3"/>
    <x v="2"/>
    <x v="1"/>
    <n v="4841.7700000000004"/>
    <x v="7"/>
    <s v="Southern Region"/>
    <s v="Medium"/>
    <s v="July"/>
    <s v="Q3"/>
    <s v="No"/>
    <n v="0"/>
    <n v="726.26550000000009"/>
    <n v="5568.0355"/>
  </r>
  <r>
    <n v="8942"/>
    <s v="R07142"/>
    <x v="244"/>
    <n v="32"/>
    <x v="0"/>
    <x v="0"/>
    <x v="15"/>
    <n v="4"/>
    <x v="1"/>
    <s v="Mobile Payment"/>
    <s v="Click &amp; Collect"/>
    <s v="No"/>
    <s v="Packaging could improve"/>
    <x v="4"/>
    <x v="2"/>
    <x v="0"/>
    <x v="1"/>
    <n v="869.65"/>
    <x v="4"/>
    <s v="Northern Region"/>
    <s v="Medium"/>
    <s v="January"/>
    <s v="Q1"/>
    <s v="No"/>
    <n v="1"/>
    <n v="130.44749999999999"/>
    <n v="1000.0974999999999"/>
  </r>
  <r>
    <n v="8943"/>
    <s v="R05797"/>
    <x v="74"/>
    <n v="79"/>
    <x v="0"/>
    <x v="5"/>
    <x v="23"/>
    <n v="4"/>
    <x v="0"/>
    <s v="Credit Card"/>
    <s v="Click &amp; Collect"/>
    <s v="Yes"/>
    <s v="Excellent value"/>
    <x v="4"/>
    <x v="0"/>
    <x v="1"/>
    <x v="5"/>
    <n v="2340.5700000000002"/>
    <x v="8"/>
    <s v="Western Region"/>
    <s v="Medium"/>
    <s v="September"/>
    <s v="Q3"/>
    <s v="No"/>
    <n v="0"/>
    <n v="351.08550000000002"/>
    <n v="2691.6554999999998"/>
  </r>
  <r>
    <n v="8944"/>
    <s v="R07185"/>
    <x v="103"/>
    <n v="76"/>
    <x v="2"/>
    <x v="1"/>
    <x v="102"/>
    <n v="4"/>
    <x v="1"/>
    <s v="Credit Card"/>
    <s v="Home Delivery"/>
    <s v="Yes"/>
    <s v="Item missing accessories"/>
    <x v="4"/>
    <x v="1"/>
    <x v="0"/>
    <x v="5"/>
    <n v="996.44"/>
    <x v="2"/>
    <s v="Southern Region"/>
    <s v="Medium"/>
    <s v="November"/>
    <s v="Q4"/>
    <s v="No"/>
    <n v="1"/>
    <n v="149.46600000000001"/>
    <n v="1145.9059999999999"/>
  </r>
  <r>
    <n v="8945"/>
    <s v="R08233"/>
    <x v="498"/>
    <n v="41"/>
    <x v="2"/>
    <x v="5"/>
    <x v="100"/>
    <n v="4"/>
    <x v="0"/>
    <s v="Debit Card"/>
    <s v="Home Delivery"/>
    <s v="Yes"/>
    <s v="Would definitely buy again"/>
    <x v="4"/>
    <x v="0"/>
    <x v="1"/>
    <x v="3"/>
    <n v="5432.76"/>
    <x v="5"/>
    <s v="Western Region"/>
    <s v="High"/>
    <s v="December"/>
    <s v="Q4"/>
    <s v="Yes"/>
    <n v="0"/>
    <n v="814.91399999999999"/>
    <n v="6247.674"/>
  </r>
  <r>
    <n v="8946"/>
    <s v="R05476"/>
    <x v="196"/>
    <n v="75"/>
    <x v="0"/>
    <x v="0"/>
    <x v="100"/>
    <n v="2"/>
    <x v="1"/>
    <s v="Cash"/>
    <s v="In Store"/>
    <s v="Yes"/>
    <s v="Average quality"/>
    <x v="0"/>
    <x v="2"/>
    <x v="0"/>
    <x v="5"/>
    <n v="5432.76"/>
    <x v="5"/>
    <s v="Northern Region"/>
    <s v="High"/>
    <s v="April"/>
    <s v="Q2"/>
    <s v="Yes"/>
    <n v="1"/>
    <n v="814.91399999999999"/>
    <n v="6247.674"/>
  </r>
  <r>
    <n v="8947"/>
    <s v="R09394"/>
    <x v="724"/>
    <n v="34"/>
    <x v="1"/>
    <x v="5"/>
    <x v="99"/>
    <n v="1"/>
    <x v="0"/>
    <s v="Cash"/>
    <s v="Home Delivery"/>
    <s v="Yes"/>
    <s v="Highly recommend"/>
    <x v="3"/>
    <x v="0"/>
    <x v="0"/>
    <x v="1"/>
    <n v="786.78"/>
    <x v="8"/>
    <s v="Western Region"/>
    <s v="Medium"/>
    <s v="October"/>
    <s v="Q4"/>
    <s v="No"/>
    <n v="0"/>
    <n v="118.017"/>
    <n v="904.79699999999991"/>
  </r>
  <r>
    <n v="8948"/>
    <s v="R00075"/>
    <x v="429"/>
    <n v="22"/>
    <x v="1"/>
    <x v="1"/>
    <x v="4"/>
    <n v="4"/>
    <x v="0"/>
    <s v="Credit Card"/>
    <s v="Click &amp; Collect"/>
    <s v="No"/>
    <s v="Highly recommend"/>
    <x v="4"/>
    <x v="0"/>
    <x v="1"/>
    <x v="2"/>
    <n v="1951.09"/>
    <x v="0"/>
    <s v="Southern Region"/>
    <s v="Medium"/>
    <s v="July"/>
    <s v="Q3"/>
    <s v="No"/>
    <n v="0"/>
    <n v="292.6635"/>
    <n v="2243.7534999999998"/>
  </r>
  <r>
    <n v="8950"/>
    <s v="R08634"/>
    <x v="508"/>
    <n v="72"/>
    <x v="2"/>
    <x v="7"/>
    <x v="105"/>
    <n v="2"/>
    <x v="0"/>
    <s v="Cash"/>
    <s v="In Store"/>
    <s v="No"/>
    <s v="Instructions unclear"/>
    <x v="0"/>
    <x v="2"/>
    <x v="0"/>
    <x v="5"/>
    <n v="96.11"/>
    <x v="8"/>
    <s v="Western Region"/>
    <s v="Low"/>
    <s v="April"/>
    <s v="Q2"/>
    <s v="No"/>
    <n v="0"/>
    <n v="14.416499999999999"/>
    <n v="110.52649999999998"/>
  </r>
  <r>
    <n v="8951"/>
    <s v="R09371"/>
    <x v="730"/>
    <n v="71"/>
    <x v="1"/>
    <x v="0"/>
    <x v="2"/>
    <n v="4"/>
    <x v="0"/>
    <s v="Debit Card"/>
    <s v="In Store"/>
    <s v="No"/>
    <s v="Helpful staff"/>
    <x v="4"/>
    <x v="0"/>
    <x v="1"/>
    <x v="5"/>
    <n v="230.14"/>
    <x v="2"/>
    <s v="Northern Region"/>
    <s v="Low"/>
    <s v="May"/>
    <s v="Q2"/>
    <s v="No"/>
    <n v="0"/>
    <n v="34.520999999999994"/>
    <n v="264.66099999999994"/>
  </r>
  <r>
    <n v="8952"/>
    <s v="R02052"/>
    <x v="183"/>
    <n v="74"/>
    <x v="1"/>
    <x v="7"/>
    <x v="41"/>
    <n v="3"/>
    <x v="1"/>
    <s v="EFT"/>
    <s v="Home Delivery"/>
    <s v="Yes"/>
    <s v="Excellent value"/>
    <x v="2"/>
    <x v="0"/>
    <x v="0"/>
    <x v="5"/>
    <n v="13261"/>
    <x v="6"/>
    <s v="Western Region"/>
    <s v="High"/>
    <s v="July"/>
    <s v="Q3"/>
    <s v="Yes"/>
    <n v="1"/>
    <n v="1989.1499999999999"/>
    <n v="15250.15"/>
  </r>
  <r>
    <n v="8954"/>
    <s v="R01302"/>
    <x v="579"/>
    <m/>
    <x v="2"/>
    <x v="8"/>
    <x v="82"/>
    <n v="2"/>
    <x v="1"/>
    <s v="Credit Card"/>
    <s v="In Store"/>
    <s v="No"/>
    <s v="Product exceeded expectations"/>
    <x v="0"/>
    <x v="0"/>
    <x v="0"/>
    <x v="6"/>
    <n v="463.48"/>
    <x v="6"/>
    <s v="Eastern Region"/>
    <s v="Low"/>
    <s v="June"/>
    <s v="Q2"/>
    <s v="No"/>
    <n v="1"/>
    <n v="69.522000000000006"/>
    <n v="533.00199999999995"/>
  </r>
  <r>
    <n v="8955"/>
    <s v="R05878"/>
    <x v="693"/>
    <n v="21"/>
    <x v="1"/>
    <x v="8"/>
    <x v="118"/>
    <n v="4"/>
    <x v="0"/>
    <s v="Cash"/>
    <s v="Home Delivery"/>
    <s v="Yes"/>
    <s v="Very comfortable"/>
    <x v="4"/>
    <x v="0"/>
    <x v="1"/>
    <x v="2"/>
    <n v="301.58"/>
    <x v="3"/>
    <s v="Eastern Region"/>
    <s v="Low"/>
    <s v="November"/>
    <s v="Q4"/>
    <s v="No"/>
    <n v="0"/>
    <n v="45.236999999999995"/>
    <n v="346.81699999999995"/>
  </r>
  <r>
    <n v="8956"/>
    <s v="R07369"/>
    <x v="25"/>
    <n v="58"/>
    <x v="0"/>
    <x v="0"/>
    <x v="120"/>
    <n v="5"/>
    <x v="0"/>
    <s v="Debit Card"/>
    <s v="Home Delivery"/>
    <s v="Yes"/>
    <s v="Exactly as advertised"/>
    <x v="1"/>
    <x v="0"/>
    <x v="1"/>
    <x v="0"/>
    <n v="1233.45"/>
    <x v="1"/>
    <s v="Northern Region"/>
    <s v="Medium"/>
    <s v="November"/>
    <s v="Q4"/>
    <s v="No"/>
    <n v="0"/>
    <n v="185.01750000000001"/>
    <n v="1418.4675"/>
  </r>
  <r>
    <n v="8957"/>
    <s v="R01305"/>
    <x v="100"/>
    <n v="26"/>
    <x v="1"/>
    <x v="4"/>
    <x v="30"/>
    <n v="2"/>
    <x v="1"/>
    <s v="Credit Card"/>
    <s v="In Store"/>
    <s v="No"/>
    <s v="Easy online ordering"/>
    <x v="0"/>
    <x v="0"/>
    <x v="0"/>
    <x v="1"/>
    <n v="2962.6"/>
    <x v="2"/>
    <s v="Central Region"/>
    <s v="Medium"/>
    <s v="February"/>
    <s v="Q1"/>
    <s v="No"/>
    <n v="1"/>
    <n v="444.39"/>
    <n v="3406.99"/>
  </r>
  <r>
    <n v="8958"/>
    <s v="R08429"/>
    <x v="95"/>
    <n v="75"/>
    <x v="0"/>
    <x v="3"/>
    <x v="109"/>
    <n v="1"/>
    <x v="0"/>
    <s v="Cash"/>
    <s v="In Store"/>
    <s v="Yes"/>
    <s v="Customer support was excellent"/>
    <x v="3"/>
    <x v="0"/>
    <x v="0"/>
    <x v="5"/>
    <n v="470.6"/>
    <x v="4"/>
    <s v="Central Region"/>
    <s v="Low"/>
    <s v="February"/>
    <s v="Q1"/>
    <s v="No"/>
    <n v="0"/>
    <n v="70.59"/>
    <n v="541.18999999999994"/>
  </r>
  <r>
    <n v="8959"/>
    <s v="R09235"/>
    <x v="10"/>
    <n v="28"/>
    <x v="0"/>
    <x v="2"/>
    <x v="116"/>
    <n v="1"/>
    <x v="1"/>
    <s v="EFT"/>
    <s v="In Store"/>
    <s v="No"/>
    <s v="Average quality"/>
    <x v="3"/>
    <x v="2"/>
    <x v="0"/>
    <x v="1"/>
    <n v="11052.57"/>
    <x v="6"/>
    <s v="Northern Region"/>
    <s v="High"/>
    <s v="April"/>
    <s v="Q2"/>
    <s v="Yes"/>
    <n v="1"/>
    <n v="1657.8854999999999"/>
    <n v="12710.455499999998"/>
  </r>
  <r>
    <n v="8960"/>
    <s v="R02600"/>
    <x v="332"/>
    <n v="50"/>
    <x v="2"/>
    <x v="4"/>
    <x v="79"/>
    <n v="2"/>
    <x v="1"/>
    <s v="Credit Card"/>
    <s v="Click &amp; Collect"/>
    <s v="No"/>
    <s v="Excellent product"/>
    <x v="0"/>
    <x v="0"/>
    <x v="0"/>
    <x v="4"/>
    <n v="283.57"/>
    <x v="0"/>
    <s v="Central Region"/>
    <s v="Low"/>
    <s v="April"/>
    <s v="Q2"/>
    <s v="No"/>
    <n v="1"/>
    <n v="42.535499999999999"/>
    <n v="326.10549999999995"/>
  </r>
  <r>
    <n v="8961"/>
    <s v="R02574"/>
    <x v="28"/>
    <n v="27"/>
    <x v="1"/>
    <x v="1"/>
    <x v="30"/>
    <n v="2"/>
    <x v="0"/>
    <s v="Debit Card"/>
    <s v="In Store"/>
    <s v="No"/>
    <s v="Fantastic experience"/>
    <x v="0"/>
    <x v="0"/>
    <x v="0"/>
    <x v="1"/>
    <n v="2962.6"/>
    <x v="2"/>
    <s v="Southern Region"/>
    <s v="Medium"/>
    <s v="March"/>
    <s v="Q1"/>
    <s v="No"/>
    <n v="0"/>
    <n v="444.39"/>
    <n v="3406.99"/>
  </r>
  <r>
    <n v="8962"/>
    <s v="R03187"/>
    <x v="385"/>
    <n v="80"/>
    <x v="0"/>
    <x v="4"/>
    <x v="42"/>
    <n v="3"/>
    <x v="0"/>
    <s v="Debit Card"/>
    <s v="Home Delivery"/>
    <s v="Yes"/>
    <s v="Excellent product"/>
    <x v="2"/>
    <x v="0"/>
    <x v="0"/>
    <x v="5"/>
    <n v="2099.4"/>
    <x v="2"/>
    <s v="Central Region"/>
    <s v="Medium"/>
    <s v="March"/>
    <s v="Q1"/>
    <s v="No"/>
    <n v="0"/>
    <n v="314.91000000000003"/>
    <n v="2414.31"/>
  </r>
  <r>
    <n v="8963"/>
    <s v="R02769"/>
    <x v="190"/>
    <n v="65"/>
    <x v="1"/>
    <x v="2"/>
    <x v="25"/>
    <n v="2"/>
    <x v="0"/>
    <s v="Credit Card"/>
    <s v="In Store"/>
    <s v="No"/>
    <s v="Great customer service"/>
    <x v="0"/>
    <x v="0"/>
    <x v="0"/>
    <x v="5"/>
    <n v="4455.18"/>
    <x v="2"/>
    <s v="Northern Region"/>
    <s v="Medium"/>
    <s v="May"/>
    <s v="Q2"/>
    <s v="No"/>
    <n v="0"/>
    <n v="668.27700000000004"/>
    <n v="5123.4570000000003"/>
  </r>
  <r>
    <n v="8964"/>
    <s v="R04832"/>
    <x v="253"/>
    <n v="73"/>
    <x v="1"/>
    <x v="5"/>
    <x v="36"/>
    <n v="5"/>
    <x v="1"/>
    <s v="Debit Card"/>
    <s v="Home Delivery"/>
    <s v="No"/>
    <s v="Worth the money"/>
    <x v="1"/>
    <x v="0"/>
    <x v="1"/>
    <x v="5"/>
    <n v="13056.99"/>
    <x v="6"/>
    <s v="Western Region"/>
    <s v="High"/>
    <s v="September"/>
    <s v="Q3"/>
    <s v="Yes"/>
    <n v="1"/>
    <n v="1958.5484999999999"/>
    <n v="15015.538499999999"/>
  </r>
  <r>
    <n v="8965"/>
    <s v="R09795"/>
    <x v="596"/>
    <n v="79"/>
    <x v="0"/>
    <x v="4"/>
    <x v="102"/>
    <n v="1"/>
    <x v="1"/>
    <s v="Cash"/>
    <s v="Home Delivery"/>
    <s v="Yes"/>
    <s v="Arrived damaged"/>
    <x v="3"/>
    <x v="1"/>
    <x v="1"/>
    <x v="5"/>
    <n v="996.44"/>
    <x v="2"/>
    <s v="Central Region"/>
    <s v="Medium"/>
    <s v="June"/>
    <s v="Q2"/>
    <s v="No"/>
    <n v="1"/>
    <n v="149.46600000000001"/>
    <n v="1145.9059999999999"/>
  </r>
  <r>
    <n v="8966"/>
    <s v="R02107"/>
    <x v="297"/>
    <n v="29"/>
    <x v="2"/>
    <x v="0"/>
    <x v="94"/>
    <n v="1"/>
    <x v="1"/>
    <s v="EFT"/>
    <s v="Click &amp; Collect"/>
    <s v="Yes"/>
    <s v="Instructions unclear"/>
    <x v="3"/>
    <x v="2"/>
    <x v="0"/>
    <x v="1"/>
    <n v="1746.77"/>
    <x v="5"/>
    <s v="Northern Region"/>
    <s v="Medium"/>
    <s v="November"/>
    <s v="Q4"/>
    <s v="No"/>
    <n v="1"/>
    <n v="262.01549999999997"/>
    <n v="2008.7854999999997"/>
  </r>
  <r>
    <n v="8967"/>
    <s v="R02680"/>
    <x v="633"/>
    <n v="80"/>
    <x v="2"/>
    <x v="0"/>
    <x v="16"/>
    <n v="2"/>
    <x v="0"/>
    <s v="Mobile Payment"/>
    <s v="Click &amp; Collect"/>
    <s v="No"/>
    <s v="Product exceeded expectations"/>
    <x v="0"/>
    <x v="0"/>
    <x v="0"/>
    <x v="5"/>
    <n v="368.99"/>
    <x v="0"/>
    <s v="Northern Region"/>
    <s v="Low"/>
    <s v="April"/>
    <s v="Q2"/>
    <s v="No"/>
    <n v="0"/>
    <n v="55.348500000000001"/>
    <n v="424.33849999999995"/>
  </r>
  <r>
    <n v="8968"/>
    <s v="R01388"/>
    <x v="71"/>
    <n v="39"/>
    <x v="1"/>
    <x v="0"/>
    <x v="110"/>
    <n v="3"/>
    <x v="1"/>
    <s v="Debit Card"/>
    <s v="Home Delivery"/>
    <s v="No"/>
    <s v="Easy to assemble"/>
    <x v="2"/>
    <x v="0"/>
    <x v="0"/>
    <x v="3"/>
    <n v="2216.12"/>
    <x v="1"/>
    <s v="Northern Region"/>
    <s v="Medium"/>
    <s v="December"/>
    <s v="Q4"/>
    <s v="No"/>
    <n v="1"/>
    <n v="332.41799999999995"/>
    <n v="2548.5379999999996"/>
  </r>
  <r>
    <n v="8969"/>
    <s v="R09072"/>
    <x v="316"/>
    <n v="24"/>
    <x v="1"/>
    <x v="1"/>
    <x v="19"/>
    <n v="4"/>
    <x v="0"/>
    <s v="Mobile Payment"/>
    <s v="In Store"/>
    <s v="No"/>
    <s v="Very comfortable"/>
    <x v="4"/>
    <x v="0"/>
    <x v="1"/>
    <x v="2"/>
    <n v="343.42"/>
    <x v="3"/>
    <s v="Southern Region"/>
    <s v="Low"/>
    <s v="December"/>
    <s v="Q4"/>
    <s v="No"/>
    <n v="0"/>
    <n v="51.512999999999998"/>
    <n v="394.93299999999999"/>
  </r>
  <r>
    <n v="8971"/>
    <s v="R01280"/>
    <x v="543"/>
    <m/>
    <x v="1"/>
    <x v="6"/>
    <x v="14"/>
    <n v="4"/>
    <x v="1"/>
    <s v="Credit Card"/>
    <s v="In Store"/>
    <s v="Yes"/>
    <s v="Packaging could improve"/>
    <x v="4"/>
    <x v="2"/>
    <x v="0"/>
    <x v="6"/>
    <n v="1440.59"/>
    <x v="1"/>
    <s v="Gauteng Region"/>
    <s v="Medium"/>
    <s v="March"/>
    <s v="Q1"/>
    <s v="No"/>
    <n v="1"/>
    <n v="216.08849999999998"/>
    <n v="1656.6784999999998"/>
  </r>
  <r>
    <n v="8972"/>
    <s v="R00805"/>
    <x v="417"/>
    <n v="47"/>
    <x v="2"/>
    <x v="5"/>
    <x v="108"/>
    <n v="1"/>
    <x v="0"/>
    <s v="Mobile Payment"/>
    <s v="Home Delivery"/>
    <s v="Yes"/>
    <s v="Very fast delivery"/>
    <x v="3"/>
    <x v="0"/>
    <x v="0"/>
    <x v="4"/>
    <n v="880.49"/>
    <x v="5"/>
    <s v="Western Region"/>
    <s v="Medium"/>
    <s v="January"/>
    <s v="Q1"/>
    <s v="No"/>
    <n v="0"/>
    <n v="132.0735"/>
    <n v="1012.5635"/>
  </r>
  <r>
    <n v="8973"/>
    <s v="R01556"/>
    <x v="461"/>
    <n v="53"/>
    <x v="1"/>
    <x v="8"/>
    <x v="50"/>
    <n v="4"/>
    <x v="0"/>
    <s v="Cash"/>
    <s v="In Store"/>
    <s v="No"/>
    <s v="Would definitely buy again"/>
    <x v="4"/>
    <x v="0"/>
    <x v="1"/>
    <x v="4"/>
    <n v="929.55"/>
    <x v="0"/>
    <s v="Eastern Region"/>
    <s v="Medium"/>
    <s v="June"/>
    <s v="Q2"/>
    <s v="No"/>
    <n v="0"/>
    <n v="139.43249999999998"/>
    <n v="1068.9824999999998"/>
  </r>
  <r>
    <n v="8974"/>
    <s v="R09631"/>
    <x v="52"/>
    <n v="34"/>
    <x v="1"/>
    <x v="5"/>
    <x v="34"/>
    <n v="3"/>
    <x v="0"/>
    <s v="Mobile Payment"/>
    <s v="Click &amp; Collect"/>
    <s v="No"/>
    <s v="Very fast delivery"/>
    <x v="2"/>
    <x v="0"/>
    <x v="0"/>
    <x v="1"/>
    <n v="14729.04"/>
    <x v="6"/>
    <s v="Western Region"/>
    <s v="High"/>
    <s v="November"/>
    <s v="Q4"/>
    <s v="Yes"/>
    <n v="0"/>
    <n v="2209.3560000000002"/>
    <n v="16938.396000000001"/>
  </r>
  <r>
    <n v="8975"/>
    <s v="R04567"/>
    <x v="652"/>
    <n v="40"/>
    <x v="1"/>
    <x v="4"/>
    <x v="99"/>
    <n v="4"/>
    <x v="1"/>
    <s v="Debit Card"/>
    <s v="In Store"/>
    <s v="Yes"/>
    <s v="Fits perfectly"/>
    <x v="4"/>
    <x v="0"/>
    <x v="1"/>
    <x v="3"/>
    <n v="786.78"/>
    <x v="8"/>
    <s v="Central Region"/>
    <s v="Medium"/>
    <s v="August"/>
    <s v="Q3"/>
    <s v="No"/>
    <n v="1"/>
    <n v="118.017"/>
    <n v="904.79699999999991"/>
  </r>
  <r>
    <n v="8977"/>
    <s v="R04842"/>
    <x v="35"/>
    <n v="74"/>
    <x v="1"/>
    <x v="3"/>
    <x v="30"/>
    <n v="5"/>
    <x v="1"/>
    <s v="Cash"/>
    <s v="Click &amp; Collect"/>
    <s v="Yes"/>
    <s v="Poor packaging"/>
    <x v="1"/>
    <x v="1"/>
    <x v="0"/>
    <x v="5"/>
    <n v="2962.6"/>
    <x v="2"/>
    <s v="Central Region"/>
    <s v="Medium"/>
    <s v="January"/>
    <s v="Q1"/>
    <s v="No"/>
    <n v="1"/>
    <n v="444.39"/>
    <n v="3406.99"/>
  </r>
  <r>
    <n v="8978"/>
    <s v="R03595"/>
    <x v="13"/>
    <n v="60"/>
    <x v="0"/>
    <x v="8"/>
    <x v="50"/>
    <n v="2"/>
    <x v="0"/>
    <s v="Cash"/>
    <s v="Home Delivery"/>
    <s v="No"/>
    <s v="Easy online ordering"/>
    <x v="0"/>
    <x v="0"/>
    <x v="0"/>
    <x v="0"/>
    <n v="929.55"/>
    <x v="0"/>
    <s v="Eastern Region"/>
    <s v="Medium"/>
    <s v="August"/>
    <s v="Q3"/>
    <s v="No"/>
    <n v="0"/>
    <n v="139.43249999999998"/>
    <n v="1068.9824999999998"/>
  </r>
  <r>
    <n v="8979"/>
    <s v="R06036"/>
    <x v="421"/>
    <n v="44"/>
    <x v="0"/>
    <x v="1"/>
    <x v="76"/>
    <n v="2"/>
    <x v="1"/>
    <s v="Cash"/>
    <s v="Home Delivery"/>
    <s v="Yes"/>
    <s v="Delivery delayed"/>
    <x v="0"/>
    <x v="1"/>
    <x v="1"/>
    <x v="3"/>
    <n v="824.74"/>
    <x v="8"/>
    <s v="Southern Region"/>
    <s v="Medium"/>
    <s v="March"/>
    <s v="Q1"/>
    <s v="No"/>
    <n v="1"/>
    <n v="123.711"/>
    <n v="948.45099999999991"/>
  </r>
  <r>
    <n v="8980"/>
    <s v="R06853"/>
    <x v="677"/>
    <n v="77"/>
    <x v="1"/>
    <x v="6"/>
    <x v="96"/>
    <n v="1"/>
    <x v="0"/>
    <s v="Debit Card"/>
    <s v="Click &amp; Collect"/>
    <s v="No"/>
    <s v="Instructions unclear"/>
    <x v="3"/>
    <x v="2"/>
    <x v="0"/>
    <x v="5"/>
    <n v="944.78"/>
    <x v="6"/>
    <s v="Gauteng Region"/>
    <s v="Medium"/>
    <s v="November"/>
    <s v="Q4"/>
    <s v="No"/>
    <n v="0"/>
    <n v="141.71699999999998"/>
    <n v="1086.4969999999998"/>
  </r>
  <r>
    <n v="8981"/>
    <s v="R08706"/>
    <x v="216"/>
    <n v="73"/>
    <x v="1"/>
    <x v="2"/>
    <x v="63"/>
    <n v="2"/>
    <x v="1"/>
    <s v="Mobile Payment"/>
    <s v="Home Delivery"/>
    <s v="Yes"/>
    <s v="Would definitely buy again"/>
    <x v="0"/>
    <x v="0"/>
    <x v="0"/>
    <x v="5"/>
    <n v="1604.87"/>
    <x v="0"/>
    <s v="Northern Region"/>
    <s v="Medium"/>
    <s v="November"/>
    <s v="Q4"/>
    <s v="No"/>
    <n v="1"/>
    <n v="240.73049999999998"/>
    <n v="1845.6004999999998"/>
  </r>
  <r>
    <n v="8982"/>
    <s v="R04178"/>
    <x v="141"/>
    <n v="56"/>
    <x v="0"/>
    <x v="6"/>
    <x v="39"/>
    <n v="1"/>
    <x v="1"/>
    <s v="Debit Card"/>
    <s v="In Store"/>
    <s v="Yes"/>
    <s v="Excellent value"/>
    <x v="3"/>
    <x v="0"/>
    <x v="0"/>
    <x v="0"/>
    <n v="24904.86"/>
    <x v="6"/>
    <s v="Gauteng Region"/>
    <s v="High"/>
    <s v="November"/>
    <s v="Q4"/>
    <s v="Yes"/>
    <n v="1"/>
    <n v="3735.7289999999998"/>
    <n v="28640.589"/>
  </r>
  <r>
    <n v="8985"/>
    <s v="R03696"/>
    <x v="371"/>
    <n v="38"/>
    <x v="2"/>
    <x v="1"/>
    <x v="96"/>
    <n v="4"/>
    <x v="1"/>
    <s v="EFT"/>
    <s v="In Store"/>
    <s v="No"/>
    <s v="Would definitely buy again"/>
    <x v="4"/>
    <x v="0"/>
    <x v="1"/>
    <x v="3"/>
    <n v="944.78"/>
    <x v="6"/>
    <s v="Southern Region"/>
    <s v="Medium"/>
    <s v="August"/>
    <s v="Q3"/>
    <s v="No"/>
    <n v="1"/>
    <n v="141.71699999999998"/>
    <n v="1086.4969999999998"/>
  </r>
  <r>
    <n v="8987"/>
    <s v="R02199"/>
    <x v="350"/>
    <n v="56"/>
    <x v="1"/>
    <x v="6"/>
    <x v="68"/>
    <n v="4"/>
    <x v="1"/>
    <s v="EFT"/>
    <s v="Home Delivery"/>
    <s v="Yes"/>
    <s v="Packaging could improve"/>
    <x v="4"/>
    <x v="2"/>
    <x v="0"/>
    <x v="0"/>
    <n v="6698.54"/>
    <x v="6"/>
    <s v="Gauteng Region"/>
    <s v="High"/>
    <s v="December"/>
    <s v="Q4"/>
    <s v="Yes"/>
    <n v="1"/>
    <n v="1004.7809999999999"/>
    <n v="7703.320999999999"/>
  </r>
  <r>
    <n v="8988"/>
    <s v="R08967"/>
    <x v="487"/>
    <n v="73"/>
    <x v="1"/>
    <x v="3"/>
    <x v="10"/>
    <n v="2"/>
    <x v="1"/>
    <s v="Credit Card"/>
    <s v="Home Delivery"/>
    <s v="No"/>
    <s v="Helpful staff"/>
    <x v="0"/>
    <x v="0"/>
    <x v="0"/>
    <x v="5"/>
    <n v="276.82"/>
    <x v="7"/>
    <s v="Central Region"/>
    <s v="Low"/>
    <s v="July"/>
    <s v="Q3"/>
    <s v="No"/>
    <n v="1"/>
    <n v="41.522999999999996"/>
    <n v="318.34299999999996"/>
  </r>
  <r>
    <n v="8989"/>
    <s v="R04426"/>
    <x v="105"/>
    <n v="28"/>
    <x v="0"/>
    <x v="5"/>
    <x v="62"/>
    <n v="2"/>
    <x v="1"/>
    <s v="EFT"/>
    <s v="Click &amp; Collect"/>
    <s v="No"/>
    <s v="Excellent value"/>
    <x v="0"/>
    <x v="0"/>
    <x v="0"/>
    <x v="1"/>
    <n v="2951.61"/>
    <x v="1"/>
    <s v="Western Region"/>
    <s v="Medium"/>
    <s v="April"/>
    <s v="Q2"/>
    <s v="No"/>
    <n v="1"/>
    <n v="442.74150000000003"/>
    <n v="3394.3514999999998"/>
  </r>
  <r>
    <n v="8990"/>
    <s v="R06151"/>
    <x v="340"/>
    <n v="70"/>
    <x v="0"/>
    <x v="5"/>
    <x v="111"/>
    <n v="2"/>
    <x v="0"/>
    <s v="Credit Card"/>
    <s v="Home Delivery"/>
    <s v="Yes"/>
    <m/>
    <x v="0"/>
    <x v="3"/>
    <x v="2"/>
    <x v="5"/>
    <n v="4507.63"/>
    <x v="2"/>
    <s v="Western Region"/>
    <s v="Medium"/>
    <s v="July"/>
    <s v="Q3"/>
    <s v="No"/>
    <n v="0"/>
    <n v="676.14449999999999"/>
    <n v="5183.7744999999995"/>
  </r>
  <r>
    <n v="8992"/>
    <s v="R00823"/>
    <x v="0"/>
    <n v="51"/>
    <x v="2"/>
    <x v="6"/>
    <x v="123"/>
    <n v="1"/>
    <x v="0"/>
    <s v="Debit Card"/>
    <s v="Click &amp; Collect"/>
    <s v="No"/>
    <s v="Delivery delayed"/>
    <x v="3"/>
    <x v="1"/>
    <x v="1"/>
    <x v="4"/>
    <n v="2977.47"/>
    <x v="7"/>
    <s v="Gauteng Region"/>
    <s v="Medium"/>
    <s v="March"/>
    <s v="Q1"/>
    <s v="No"/>
    <n v="0"/>
    <n v="446.62049999999994"/>
    <n v="3424.0904999999993"/>
  </r>
  <r>
    <n v="8993"/>
    <s v="R05006"/>
    <x v="404"/>
    <n v="27"/>
    <x v="1"/>
    <x v="4"/>
    <x v="83"/>
    <n v="1"/>
    <x v="0"/>
    <s v="Mobile Payment"/>
    <s v="Click &amp; Collect"/>
    <s v="Yes"/>
    <m/>
    <x v="3"/>
    <x v="3"/>
    <x v="2"/>
    <x v="1"/>
    <n v="3521.64"/>
    <x v="5"/>
    <s v="Central Region"/>
    <s v="Medium"/>
    <s v="August"/>
    <s v="Q3"/>
    <s v="No"/>
    <n v="0"/>
    <n v="528.24599999999998"/>
    <n v="4049.8859999999995"/>
  </r>
  <r>
    <n v="8995"/>
    <s v="R08357"/>
    <x v="716"/>
    <n v="56"/>
    <x v="2"/>
    <x v="1"/>
    <x v="73"/>
    <n v="1"/>
    <x v="1"/>
    <s v="Credit Card"/>
    <s v="Click &amp; Collect"/>
    <s v="Yes"/>
    <s v="Looks premium"/>
    <x v="3"/>
    <x v="0"/>
    <x v="0"/>
    <x v="0"/>
    <n v="657.5"/>
    <x v="5"/>
    <s v="Southern Region"/>
    <s v="Medium"/>
    <s v="June"/>
    <s v="Q2"/>
    <s v="No"/>
    <n v="1"/>
    <n v="98.625"/>
    <n v="756.12499999999989"/>
  </r>
  <r>
    <n v="8996"/>
    <s v="R05620"/>
    <x v="705"/>
    <n v="35"/>
    <x v="1"/>
    <x v="0"/>
    <x v="121"/>
    <n v="1"/>
    <x v="0"/>
    <s v="Mobile Payment"/>
    <s v="In Store"/>
    <s v="No"/>
    <s v="Item missing accessories"/>
    <x v="3"/>
    <x v="1"/>
    <x v="1"/>
    <x v="3"/>
    <n v="85.25"/>
    <x v="1"/>
    <s v="Northern Region"/>
    <s v="Low"/>
    <s v="July"/>
    <s v="Q3"/>
    <s v="No"/>
    <n v="0"/>
    <n v="12.7875"/>
    <n v="98.037499999999994"/>
  </r>
  <r>
    <n v="8998"/>
    <s v="R02539"/>
    <x v="128"/>
    <n v="29"/>
    <x v="2"/>
    <x v="4"/>
    <x v="29"/>
    <n v="2"/>
    <x v="0"/>
    <s v="Credit Card"/>
    <s v="Click &amp; Collect"/>
    <s v="Yes"/>
    <s v="Average quality"/>
    <x v="0"/>
    <x v="2"/>
    <x v="0"/>
    <x v="1"/>
    <n v="1355.08"/>
    <x v="2"/>
    <s v="Central Region"/>
    <s v="Medium"/>
    <s v="October"/>
    <s v="Q4"/>
    <s v="No"/>
    <n v="0"/>
    <n v="203.26199999999997"/>
    <n v="1558.3419999999999"/>
  </r>
  <r>
    <n v="8999"/>
    <s v="R05208"/>
    <x v="77"/>
    <n v="58"/>
    <x v="0"/>
    <x v="0"/>
    <x v="82"/>
    <n v="1"/>
    <x v="1"/>
    <s v="EFT"/>
    <s v="In Store"/>
    <s v="No"/>
    <s v="Easy online ordering"/>
    <x v="3"/>
    <x v="0"/>
    <x v="0"/>
    <x v="0"/>
    <n v="463.48"/>
    <x v="6"/>
    <s v="Northern Region"/>
    <s v="Low"/>
    <s v="August"/>
    <s v="Q3"/>
    <s v="No"/>
    <n v="1"/>
    <n v="69.522000000000006"/>
    <n v="533.00199999999995"/>
  </r>
  <r>
    <n v="9000"/>
    <s v="R09659"/>
    <x v="89"/>
    <n v="61"/>
    <x v="2"/>
    <x v="7"/>
    <x v="8"/>
    <n v="3"/>
    <x v="0"/>
    <s v="Mobile Payment"/>
    <s v="Home Delivery"/>
    <s v="No"/>
    <s v="Product was disappointing"/>
    <x v="2"/>
    <x v="1"/>
    <x v="0"/>
    <x v="0"/>
    <n v="5390.8"/>
    <x v="6"/>
    <s v="Western Region"/>
    <s v="High"/>
    <s v="September"/>
    <s v="Q3"/>
    <s v="Yes"/>
    <n v="0"/>
    <n v="808.62"/>
    <n v="6199.42"/>
  </r>
  <r>
    <n v="9001"/>
    <s v="R09150"/>
    <x v="261"/>
    <n v="76"/>
    <x v="2"/>
    <x v="3"/>
    <x v="74"/>
    <n v="2"/>
    <x v="1"/>
    <s v="EFT"/>
    <s v="In Store"/>
    <s v="No"/>
    <s v="Helpful staff"/>
    <x v="0"/>
    <x v="0"/>
    <x v="0"/>
    <x v="5"/>
    <n v="1000.7"/>
    <x v="4"/>
    <s v="Central Region"/>
    <s v="Medium"/>
    <s v="April"/>
    <s v="Q2"/>
    <s v="No"/>
    <n v="1"/>
    <n v="150.10499999999999"/>
    <n v="1150.8050000000001"/>
  </r>
  <r>
    <n v="9002"/>
    <s v="R03055"/>
    <x v="517"/>
    <n v="44"/>
    <x v="1"/>
    <x v="4"/>
    <x v="98"/>
    <n v="1"/>
    <x v="1"/>
    <s v="Debit Card"/>
    <s v="Click &amp; Collect"/>
    <s v="No"/>
    <s v="Fits perfectly"/>
    <x v="3"/>
    <x v="0"/>
    <x v="0"/>
    <x v="3"/>
    <n v="40.11"/>
    <x v="3"/>
    <s v="Central Region"/>
    <s v="Low"/>
    <s v="February"/>
    <s v="Q1"/>
    <s v="No"/>
    <n v="1"/>
    <n v="6.0164999999999997"/>
    <n v="46.126499999999993"/>
  </r>
  <r>
    <n v="9003"/>
    <s v="R03676"/>
    <x v="304"/>
    <n v="50"/>
    <x v="2"/>
    <x v="8"/>
    <x v="53"/>
    <n v="1"/>
    <x v="1"/>
    <s v="Cash"/>
    <s v="Click &amp; Collect"/>
    <s v="Yes"/>
    <s v="Product exceeded expectations"/>
    <x v="3"/>
    <x v="0"/>
    <x v="0"/>
    <x v="4"/>
    <n v="22574.95"/>
    <x v="6"/>
    <s v="Eastern Region"/>
    <s v="High"/>
    <s v="April"/>
    <s v="Q2"/>
    <s v="Yes"/>
    <n v="1"/>
    <n v="3386.2424999999998"/>
    <n v="25961.192499999997"/>
  </r>
  <r>
    <n v="9004"/>
    <s v="R07777"/>
    <x v="424"/>
    <n v="36"/>
    <x v="1"/>
    <x v="0"/>
    <x v="2"/>
    <n v="5"/>
    <x v="1"/>
    <s v="Credit Card"/>
    <s v="Home Delivery"/>
    <s v="Yes"/>
    <s v="Looks premium"/>
    <x v="1"/>
    <x v="0"/>
    <x v="1"/>
    <x v="3"/>
    <n v="230.14"/>
    <x v="2"/>
    <s v="Northern Region"/>
    <s v="Low"/>
    <s v="November"/>
    <s v="Q4"/>
    <s v="No"/>
    <n v="1"/>
    <n v="34.520999999999994"/>
    <n v="264.66099999999994"/>
  </r>
  <r>
    <n v="9005"/>
    <s v="R07219"/>
    <x v="652"/>
    <n v="66"/>
    <x v="0"/>
    <x v="7"/>
    <x v="32"/>
    <n v="1"/>
    <x v="0"/>
    <s v="EFT"/>
    <s v="In Store"/>
    <s v="Yes"/>
    <s v="Very comfortable"/>
    <x v="3"/>
    <x v="0"/>
    <x v="0"/>
    <x v="5"/>
    <n v="3086.4"/>
    <x v="7"/>
    <s v="Western Region"/>
    <s v="Medium"/>
    <s v="August"/>
    <s v="Q3"/>
    <s v="No"/>
    <n v="0"/>
    <n v="462.96"/>
    <n v="3549.3599999999997"/>
  </r>
  <r>
    <n v="9006"/>
    <s v="R06723"/>
    <x v="121"/>
    <n v="39"/>
    <x v="0"/>
    <x v="4"/>
    <x v="86"/>
    <n v="5"/>
    <x v="0"/>
    <s v="Credit Card"/>
    <s v="In Store"/>
    <s v="Yes"/>
    <s v="Very fast delivery"/>
    <x v="1"/>
    <x v="0"/>
    <x v="1"/>
    <x v="3"/>
    <n v="5258.73"/>
    <x v="2"/>
    <s v="Central Region"/>
    <s v="High"/>
    <s v="March"/>
    <s v="Q1"/>
    <s v="Yes"/>
    <n v="0"/>
    <n v="788.80949999999996"/>
    <n v="6047.539499999999"/>
  </r>
  <r>
    <n v="9007"/>
    <s v="R03301"/>
    <x v="325"/>
    <n v="56"/>
    <x v="2"/>
    <x v="0"/>
    <x v="11"/>
    <n v="5"/>
    <x v="0"/>
    <s v="EFT"/>
    <s v="In Store"/>
    <s v="Yes"/>
    <s v="Poor packaging"/>
    <x v="1"/>
    <x v="1"/>
    <x v="0"/>
    <x v="0"/>
    <n v="231.22"/>
    <x v="1"/>
    <s v="Northern Region"/>
    <s v="Low"/>
    <s v="September"/>
    <s v="Q3"/>
    <s v="No"/>
    <n v="0"/>
    <n v="34.683"/>
    <n v="265.90299999999996"/>
  </r>
  <r>
    <n v="9009"/>
    <s v="R07222"/>
    <x v="593"/>
    <n v="77"/>
    <x v="0"/>
    <x v="7"/>
    <x v="44"/>
    <n v="5"/>
    <x v="1"/>
    <s v="Credit Card"/>
    <s v="Click &amp; Collect"/>
    <s v="No"/>
    <s v="Easy online ordering"/>
    <x v="1"/>
    <x v="0"/>
    <x v="1"/>
    <x v="5"/>
    <n v="2849.09"/>
    <x v="7"/>
    <s v="Western Region"/>
    <s v="Medium"/>
    <s v="April"/>
    <s v="Q2"/>
    <s v="No"/>
    <n v="1"/>
    <n v="427.36349999999999"/>
    <n v="3276.4535000000001"/>
  </r>
  <r>
    <n v="9010"/>
    <s v="R08520"/>
    <x v="187"/>
    <n v="27"/>
    <x v="0"/>
    <x v="7"/>
    <x v="116"/>
    <n v="1"/>
    <x v="1"/>
    <s v="EFT"/>
    <s v="In Store"/>
    <s v="No"/>
    <s v="Easy online ordering"/>
    <x v="3"/>
    <x v="0"/>
    <x v="0"/>
    <x v="1"/>
    <n v="11052.57"/>
    <x v="6"/>
    <s v="Western Region"/>
    <s v="High"/>
    <s v="December"/>
    <s v="Q4"/>
    <s v="Yes"/>
    <n v="1"/>
    <n v="1657.8854999999999"/>
    <n v="12710.455499999998"/>
  </r>
  <r>
    <n v="9011"/>
    <s v="R05955"/>
    <x v="659"/>
    <n v="75"/>
    <x v="1"/>
    <x v="0"/>
    <x v="115"/>
    <n v="2"/>
    <x v="1"/>
    <s v="Debit Card"/>
    <s v="In Store"/>
    <s v="No"/>
    <s v="Excellent product"/>
    <x v="0"/>
    <x v="0"/>
    <x v="0"/>
    <x v="5"/>
    <n v="1369.39"/>
    <x v="4"/>
    <s v="Northern Region"/>
    <s v="Medium"/>
    <s v="November"/>
    <s v="Q4"/>
    <s v="No"/>
    <n v="1"/>
    <n v="205.4085"/>
    <n v="1574.7985000000001"/>
  </r>
  <r>
    <n v="9012"/>
    <s v="R00833"/>
    <x v="230"/>
    <n v="54"/>
    <x v="2"/>
    <x v="2"/>
    <x v="36"/>
    <n v="2"/>
    <x v="1"/>
    <s v="Credit Card"/>
    <s v="Home Delivery"/>
    <s v="No"/>
    <s v="Excellent product"/>
    <x v="0"/>
    <x v="0"/>
    <x v="0"/>
    <x v="4"/>
    <n v="13056.99"/>
    <x v="6"/>
    <s v="Northern Region"/>
    <s v="High"/>
    <s v="December"/>
    <s v="Q4"/>
    <s v="Yes"/>
    <n v="1"/>
    <n v="1958.5484999999999"/>
    <n v="15015.538499999999"/>
  </r>
  <r>
    <n v="9013"/>
    <s v="R03463"/>
    <x v="518"/>
    <n v="21"/>
    <x v="0"/>
    <x v="5"/>
    <x v="90"/>
    <n v="3"/>
    <x v="1"/>
    <s v="Mobile Payment"/>
    <s v="Click &amp; Collect"/>
    <s v="No"/>
    <s v="Looks premium"/>
    <x v="2"/>
    <x v="0"/>
    <x v="0"/>
    <x v="2"/>
    <n v="16523.5"/>
    <x v="6"/>
    <s v="Western Region"/>
    <s v="High"/>
    <s v="April"/>
    <s v="Q2"/>
    <s v="Yes"/>
    <n v="1"/>
    <n v="2478.5250000000001"/>
    <n v="19002.024999999998"/>
  </r>
  <r>
    <n v="9014"/>
    <s v="R07644"/>
    <x v="356"/>
    <n v="67"/>
    <x v="0"/>
    <x v="5"/>
    <x v="83"/>
    <n v="1"/>
    <x v="1"/>
    <s v="Cash"/>
    <s v="In Store"/>
    <s v="Yes"/>
    <s v="Fits perfectly"/>
    <x v="3"/>
    <x v="0"/>
    <x v="0"/>
    <x v="5"/>
    <n v="3521.64"/>
    <x v="5"/>
    <s v="Western Region"/>
    <s v="Medium"/>
    <s v="December"/>
    <s v="Q4"/>
    <s v="No"/>
    <n v="1"/>
    <n v="528.24599999999998"/>
    <n v="4049.8859999999995"/>
  </r>
  <r>
    <n v="9015"/>
    <s v="R00055"/>
    <x v="475"/>
    <n v="54"/>
    <x v="0"/>
    <x v="1"/>
    <x v="96"/>
    <n v="4"/>
    <x v="1"/>
    <s v="Credit Card"/>
    <s v="Home Delivery"/>
    <s v="No"/>
    <s v="Easy online ordering"/>
    <x v="4"/>
    <x v="0"/>
    <x v="1"/>
    <x v="4"/>
    <n v="944.78"/>
    <x v="6"/>
    <s v="Southern Region"/>
    <s v="Medium"/>
    <s v="August"/>
    <s v="Q3"/>
    <s v="No"/>
    <n v="1"/>
    <n v="141.71699999999998"/>
    <n v="1086.4969999999998"/>
  </r>
  <r>
    <n v="9016"/>
    <s v="R03452"/>
    <x v="614"/>
    <n v="48"/>
    <x v="0"/>
    <x v="6"/>
    <x v="116"/>
    <n v="3"/>
    <x v="0"/>
    <s v="Mobile Payment"/>
    <s v="In Store"/>
    <s v="No"/>
    <s v="Long waiting time"/>
    <x v="2"/>
    <x v="1"/>
    <x v="0"/>
    <x v="4"/>
    <n v="11052.57"/>
    <x v="6"/>
    <s v="Gauteng Region"/>
    <s v="High"/>
    <s v="July"/>
    <s v="Q3"/>
    <s v="Yes"/>
    <n v="0"/>
    <n v="1657.8854999999999"/>
    <n v="12710.455499999998"/>
  </r>
  <r>
    <n v="9017"/>
    <s v="R06306"/>
    <x v="546"/>
    <n v="33"/>
    <x v="1"/>
    <x v="1"/>
    <x v="15"/>
    <n v="2"/>
    <x v="1"/>
    <s v="Cash"/>
    <s v="Home Delivery"/>
    <s v="Yes"/>
    <s v="Easy online ordering"/>
    <x v="0"/>
    <x v="0"/>
    <x v="0"/>
    <x v="1"/>
    <n v="869.65"/>
    <x v="4"/>
    <s v="Southern Region"/>
    <s v="Medium"/>
    <s v="October"/>
    <s v="Q4"/>
    <s v="No"/>
    <n v="1"/>
    <n v="130.44749999999999"/>
    <n v="1000.0974999999999"/>
  </r>
  <r>
    <n v="9018"/>
    <s v="R01482"/>
    <x v="311"/>
    <n v="20"/>
    <x v="1"/>
    <x v="2"/>
    <x v="7"/>
    <n v="5"/>
    <x v="0"/>
    <s v="Cash"/>
    <s v="In Store"/>
    <s v="No"/>
    <s v="Product exceeded expectations"/>
    <x v="1"/>
    <x v="0"/>
    <x v="1"/>
    <x v="2"/>
    <n v="1370.56"/>
    <x v="6"/>
    <s v="Northern Region"/>
    <s v="Medium"/>
    <s v="February"/>
    <s v="Q1"/>
    <s v="No"/>
    <n v="0"/>
    <n v="205.58399999999997"/>
    <n v="1576.1439999999998"/>
  </r>
  <r>
    <n v="9019"/>
    <s v="R04874"/>
    <x v="196"/>
    <n v="36"/>
    <x v="2"/>
    <x v="3"/>
    <x v="107"/>
    <n v="3"/>
    <x v="1"/>
    <s v="Cash"/>
    <s v="Home Delivery"/>
    <s v="No"/>
    <s v="Great customer service"/>
    <x v="2"/>
    <x v="0"/>
    <x v="0"/>
    <x v="3"/>
    <n v="2413.3000000000002"/>
    <x v="6"/>
    <s v="Central Region"/>
    <s v="Medium"/>
    <s v="April"/>
    <s v="Q2"/>
    <s v="No"/>
    <n v="1"/>
    <n v="361.995"/>
    <n v="2775.2950000000001"/>
  </r>
  <r>
    <n v="9020"/>
    <s v="R03336"/>
    <x v="76"/>
    <n v="61"/>
    <x v="0"/>
    <x v="7"/>
    <x v="61"/>
    <n v="4"/>
    <x v="0"/>
    <s v="Mobile Payment"/>
    <s v="Click &amp; Collect"/>
    <s v="No"/>
    <s v="Excellent product"/>
    <x v="4"/>
    <x v="0"/>
    <x v="1"/>
    <x v="0"/>
    <n v="768.34"/>
    <x v="7"/>
    <s v="Western Region"/>
    <s v="Medium"/>
    <s v="October"/>
    <s v="Q4"/>
    <s v="No"/>
    <n v="0"/>
    <n v="115.251"/>
    <n v="883.59100000000001"/>
  </r>
  <r>
    <n v="9021"/>
    <s v="R06017"/>
    <x v="76"/>
    <n v="33"/>
    <x v="0"/>
    <x v="3"/>
    <x v="44"/>
    <n v="1"/>
    <x v="0"/>
    <s v="Cash"/>
    <s v="Click &amp; Collect"/>
    <s v="Yes"/>
    <s v="Product exceeded expectations"/>
    <x v="3"/>
    <x v="0"/>
    <x v="0"/>
    <x v="1"/>
    <n v="2849.09"/>
    <x v="7"/>
    <s v="Central Region"/>
    <s v="Medium"/>
    <s v="October"/>
    <s v="Q4"/>
    <s v="No"/>
    <n v="0"/>
    <n v="427.36349999999999"/>
    <n v="3276.4535000000001"/>
  </r>
  <r>
    <n v="9022"/>
    <s v="R04927"/>
    <x v="588"/>
    <n v="60"/>
    <x v="2"/>
    <x v="0"/>
    <x v="42"/>
    <n v="5"/>
    <x v="1"/>
    <s v="Cash"/>
    <s v="Click &amp; Collect"/>
    <s v="Yes"/>
    <s v="Would definitely buy again"/>
    <x v="1"/>
    <x v="0"/>
    <x v="1"/>
    <x v="0"/>
    <n v="2099.4"/>
    <x v="2"/>
    <s v="Northern Region"/>
    <s v="Medium"/>
    <s v="June"/>
    <s v="Q2"/>
    <s v="No"/>
    <n v="1"/>
    <n v="314.91000000000003"/>
    <n v="2414.31"/>
  </r>
  <r>
    <n v="9024"/>
    <s v="R09980"/>
    <x v="136"/>
    <n v="24"/>
    <x v="1"/>
    <x v="1"/>
    <x v="59"/>
    <n v="2"/>
    <x v="1"/>
    <s v="EFT"/>
    <s v="In Store"/>
    <s v="No"/>
    <s v="Excellent product"/>
    <x v="0"/>
    <x v="0"/>
    <x v="0"/>
    <x v="2"/>
    <n v="8798.49"/>
    <x v="4"/>
    <s v="Southern Region"/>
    <s v="High"/>
    <s v="September"/>
    <s v="Q3"/>
    <s v="Yes"/>
    <n v="1"/>
    <n v="1319.7735"/>
    <n v="10118.263499999999"/>
  </r>
  <r>
    <n v="9025"/>
    <s v="R05084"/>
    <x v="134"/>
    <m/>
    <x v="1"/>
    <x v="8"/>
    <x v="114"/>
    <n v="4"/>
    <x v="0"/>
    <s v="Credit Card"/>
    <s v="Home Delivery"/>
    <s v="Yes"/>
    <s v="Easy online ordering"/>
    <x v="4"/>
    <x v="0"/>
    <x v="1"/>
    <x v="6"/>
    <n v="338.79"/>
    <x v="0"/>
    <s v="Eastern Region"/>
    <s v="Low"/>
    <s v="October"/>
    <s v="Q4"/>
    <s v="No"/>
    <n v="0"/>
    <n v="50.8185"/>
    <n v="389.60849999999999"/>
  </r>
  <r>
    <n v="9026"/>
    <s v="R06646"/>
    <x v="51"/>
    <n v="68"/>
    <x v="0"/>
    <x v="2"/>
    <x v="116"/>
    <n v="4"/>
    <x v="0"/>
    <s v="Mobile Payment"/>
    <s v="Click &amp; Collect"/>
    <s v="Yes"/>
    <s v="Customer support was excellent"/>
    <x v="4"/>
    <x v="0"/>
    <x v="1"/>
    <x v="5"/>
    <n v="11052.57"/>
    <x v="6"/>
    <s v="Northern Region"/>
    <s v="High"/>
    <s v="March"/>
    <s v="Q1"/>
    <s v="Yes"/>
    <n v="0"/>
    <n v="1657.8854999999999"/>
    <n v="12710.455499999998"/>
  </r>
  <r>
    <n v="9027"/>
    <s v="R05491"/>
    <x v="659"/>
    <n v="36"/>
    <x v="1"/>
    <x v="3"/>
    <x v="97"/>
    <n v="3"/>
    <x v="1"/>
    <s v="EFT"/>
    <s v="Home Delivery"/>
    <s v="Yes"/>
    <s v="Exactly as advertised"/>
    <x v="2"/>
    <x v="0"/>
    <x v="0"/>
    <x v="3"/>
    <n v="2906.97"/>
    <x v="7"/>
    <s v="Central Region"/>
    <s v="Medium"/>
    <s v="November"/>
    <s v="Q4"/>
    <s v="No"/>
    <n v="1"/>
    <n v="436.04549999999995"/>
    <n v="3343.0154999999995"/>
  </r>
  <r>
    <n v="9028"/>
    <s v="R00769"/>
    <x v="683"/>
    <n v="50"/>
    <x v="0"/>
    <x v="5"/>
    <x v="45"/>
    <n v="2"/>
    <x v="0"/>
    <s v="Credit Card"/>
    <s v="In Store"/>
    <s v="No"/>
    <s v="Very fast delivery"/>
    <x v="0"/>
    <x v="0"/>
    <x v="0"/>
    <x v="4"/>
    <n v="139.72999999999999"/>
    <x v="1"/>
    <s v="Western Region"/>
    <s v="Low"/>
    <s v="December"/>
    <s v="Q4"/>
    <s v="No"/>
    <n v="0"/>
    <n v="20.959499999999998"/>
    <n v="160.68949999999998"/>
  </r>
  <r>
    <n v="9029"/>
    <s v="R02066"/>
    <x v="185"/>
    <n v="72"/>
    <x v="0"/>
    <x v="5"/>
    <x v="95"/>
    <n v="1"/>
    <x v="1"/>
    <s v="EFT"/>
    <s v="In Store"/>
    <s v="Yes"/>
    <s v="Average quality"/>
    <x v="3"/>
    <x v="2"/>
    <x v="0"/>
    <x v="5"/>
    <n v="105.11"/>
    <x v="1"/>
    <s v="Western Region"/>
    <s v="Low"/>
    <s v="March"/>
    <s v="Q1"/>
    <s v="No"/>
    <n v="1"/>
    <n v="15.766499999999999"/>
    <n v="120.87649999999999"/>
  </r>
  <r>
    <n v="9030"/>
    <s v="R09645"/>
    <x v="238"/>
    <n v="48"/>
    <x v="1"/>
    <x v="5"/>
    <x v="74"/>
    <n v="1"/>
    <x v="0"/>
    <s v="Cash"/>
    <s v="Click &amp; Collect"/>
    <s v="No"/>
    <s v="Packaging could improve"/>
    <x v="3"/>
    <x v="2"/>
    <x v="0"/>
    <x v="4"/>
    <n v="1000.7"/>
    <x v="4"/>
    <s v="Western Region"/>
    <s v="Medium"/>
    <s v="March"/>
    <s v="Q1"/>
    <s v="No"/>
    <n v="0"/>
    <n v="150.10499999999999"/>
    <n v="1150.8050000000001"/>
  </r>
  <r>
    <n v="9031"/>
    <s v="R07312"/>
    <x v="176"/>
    <n v="40"/>
    <x v="2"/>
    <x v="4"/>
    <x v="12"/>
    <n v="2"/>
    <x v="1"/>
    <s v="EFT"/>
    <s v="Home Delivery"/>
    <s v="Yes"/>
    <m/>
    <x v="0"/>
    <x v="3"/>
    <x v="2"/>
    <x v="3"/>
    <n v="228.08"/>
    <x v="8"/>
    <s v="Central Region"/>
    <s v="Low"/>
    <s v="January"/>
    <s v="Q1"/>
    <s v="No"/>
    <n v="1"/>
    <n v="34.212000000000003"/>
    <n v="262.29199999999997"/>
  </r>
  <r>
    <n v="9032"/>
    <s v="R08478"/>
    <x v="504"/>
    <n v="29"/>
    <x v="1"/>
    <x v="5"/>
    <x v="46"/>
    <n v="2"/>
    <x v="1"/>
    <s v="Mobile Payment"/>
    <s v="Click &amp; Collect"/>
    <s v="Yes"/>
    <s v="Arrived damaged"/>
    <x v="0"/>
    <x v="1"/>
    <x v="1"/>
    <x v="1"/>
    <n v="3755.73"/>
    <x v="2"/>
    <s v="Western Region"/>
    <s v="Medium"/>
    <s v="December"/>
    <s v="Q4"/>
    <s v="No"/>
    <n v="1"/>
    <n v="563.35950000000003"/>
    <n v="4319.0895"/>
  </r>
  <r>
    <n v="9033"/>
    <s v="R04525"/>
    <x v="240"/>
    <n v="21"/>
    <x v="1"/>
    <x v="8"/>
    <x v="43"/>
    <n v="5"/>
    <x v="1"/>
    <s v="Mobile Payment"/>
    <s v="In Store"/>
    <s v="No"/>
    <s v="Excellent value"/>
    <x v="1"/>
    <x v="0"/>
    <x v="1"/>
    <x v="2"/>
    <n v="755.66"/>
    <x v="7"/>
    <s v="Eastern Region"/>
    <s v="Medium"/>
    <s v="September"/>
    <s v="Q3"/>
    <s v="No"/>
    <n v="1"/>
    <n v="113.34899999999999"/>
    <n v="869.0089999999999"/>
  </r>
  <r>
    <n v="9034"/>
    <s v="R02718"/>
    <x v="380"/>
    <n v="38"/>
    <x v="1"/>
    <x v="2"/>
    <x v="112"/>
    <n v="1"/>
    <x v="0"/>
    <s v="EFT"/>
    <s v="In Store"/>
    <s v="Yes"/>
    <s v="Fantastic experience"/>
    <x v="3"/>
    <x v="0"/>
    <x v="0"/>
    <x v="3"/>
    <n v="1482.94"/>
    <x v="5"/>
    <s v="Northern Region"/>
    <s v="Medium"/>
    <s v="June"/>
    <s v="Q2"/>
    <s v="No"/>
    <n v="0"/>
    <n v="222.441"/>
    <n v="1705.3809999999999"/>
  </r>
  <r>
    <n v="9035"/>
    <s v="R02080"/>
    <x v="618"/>
    <n v="73"/>
    <x v="0"/>
    <x v="2"/>
    <x v="4"/>
    <n v="3"/>
    <x v="1"/>
    <s v="Cash"/>
    <s v="Home Delivery"/>
    <s v="Yes"/>
    <s v="Easy to assemble"/>
    <x v="2"/>
    <x v="0"/>
    <x v="0"/>
    <x v="5"/>
    <n v="1951.09"/>
    <x v="0"/>
    <s v="Northern Region"/>
    <s v="Medium"/>
    <s v="July"/>
    <s v="Q3"/>
    <s v="No"/>
    <n v="1"/>
    <n v="292.6635"/>
    <n v="2243.7534999999998"/>
  </r>
  <r>
    <n v="9036"/>
    <s v="R08915"/>
    <x v="404"/>
    <n v="57"/>
    <x v="1"/>
    <x v="1"/>
    <x v="111"/>
    <n v="4"/>
    <x v="0"/>
    <s v="Cash"/>
    <s v="Click &amp; Collect"/>
    <s v="No"/>
    <s v="Easy to assemble"/>
    <x v="4"/>
    <x v="0"/>
    <x v="1"/>
    <x v="0"/>
    <n v="4507.63"/>
    <x v="2"/>
    <s v="Southern Region"/>
    <s v="Medium"/>
    <s v="August"/>
    <s v="Q3"/>
    <s v="No"/>
    <n v="0"/>
    <n v="676.14449999999999"/>
    <n v="5183.7744999999995"/>
  </r>
  <r>
    <n v="9037"/>
    <s v="R00952"/>
    <x v="690"/>
    <n v="42"/>
    <x v="0"/>
    <x v="2"/>
    <x v="60"/>
    <n v="5"/>
    <x v="1"/>
    <s v="Credit Card"/>
    <s v="Click &amp; Collect"/>
    <s v="No"/>
    <s v="Product exceeded expectations"/>
    <x v="1"/>
    <x v="0"/>
    <x v="1"/>
    <x v="3"/>
    <n v="5064"/>
    <x v="2"/>
    <s v="Northern Region"/>
    <s v="High"/>
    <s v="December"/>
    <s v="Q4"/>
    <s v="Yes"/>
    <n v="1"/>
    <n v="759.6"/>
    <n v="5823.5999999999995"/>
  </r>
  <r>
    <n v="9038"/>
    <s v="R08059"/>
    <x v="407"/>
    <n v="69"/>
    <x v="2"/>
    <x v="2"/>
    <x v="13"/>
    <n v="2"/>
    <x v="1"/>
    <s v="Cash"/>
    <s v="Click &amp; Collect"/>
    <s v="No"/>
    <s v="Excellent product"/>
    <x v="0"/>
    <x v="0"/>
    <x v="0"/>
    <x v="5"/>
    <n v="3576.97"/>
    <x v="5"/>
    <s v="Northern Region"/>
    <s v="Medium"/>
    <s v="November"/>
    <s v="Q4"/>
    <s v="No"/>
    <n v="1"/>
    <n v="536.54549999999995"/>
    <n v="4113.5154999999995"/>
  </r>
  <r>
    <n v="9043"/>
    <s v="R05183"/>
    <x v="201"/>
    <n v="49"/>
    <x v="1"/>
    <x v="3"/>
    <x v="22"/>
    <n v="2"/>
    <x v="1"/>
    <s v="Mobile Payment"/>
    <s v="In Store"/>
    <s v="Yes"/>
    <s v="Fantastic experience"/>
    <x v="0"/>
    <x v="0"/>
    <x v="0"/>
    <x v="4"/>
    <n v="1734"/>
    <x v="7"/>
    <s v="Central Region"/>
    <s v="Medium"/>
    <s v="June"/>
    <s v="Q2"/>
    <s v="No"/>
    <n v="1"/>
    <n v="260.09999999999997"/>
    <n v="1994.1"/>
  </r>
  <r>
    <n v="9044"/>
    <s v="R08534"/>
    <x v="585"/>
    <n v="25"/>
    <x v="1"/>
    <x v="4"/>
    <x v="104"/>
    <n v="1"/>
    <x v="1"/>
    <s v="Credit Card"/>
    <s v="In Store"/>
    <s v="Yes"/>
    <s v="Excellent value"/>
    <x v="3"/>
    <x v="0"/>
    <x v="0"/>
    <x v="1"/>
    <n v="274.49"/>
    <x v="1"/>
    <s v="Central Region"/>
    <s v="Low"/>
    <s v="December"/>
    <s v="Q4"/>
    <s v="No"/>
    <n v="1"/>
    <n v="41.173499999999997"/>
    <n v="315.6635"/>
  </r>
  <r>
    <n v="9045"/>
    <s v="R03702"/>
    <x v="22"/>
    <n v="46"/>
    <x v="0"/>
    <x v="1"/>
    <x v="80"/>
    <n v="3"/>
    <x v="1"/>
    <s v="Mobile Payment"/>
    <s v="In Store"/>
    <s v="Yes"/>
    <m/>
    <x v="2"/>
    <x v="3"/>
    <x v="2"/>
    <x v="4"/>
    <n v="10347.709999999999"/>
    <x v="5"/>
    <s v="Southern Region"/>
    <s v="High"/>
    <s v="February"/>
    <s v="Q1"/>
    <s v="Yes"/>
    <n v="1"/>
    <n v="1552.1564999999998"/>
    <n v="11899.866499999998"/>
  </r>
  <r>
    <n v="9046"/>
    <s v="R04244"/>
    <x v="400"/>
    <n v="53"/>
    <x v="1"/>
    <x v="3"/>
    <x v="117"/>
    <n v="3"/>
    <x v="1"/>
    <s v="Mobile Payment"/>
    <s v="Click &amp; Collect"/>
    <s v="No"/>
    <s v="Long waiting time"/>
    <x v="2"/>
    <x v="1"/>
    <x v="0"/>
    <x v="4"/>
    <n v="6581.78"/>
    <x v="6"/>
    <s v="Central Region"/>
    <s v="High"/>
    <s v="July"/>
    <s v="Q3"/>
    <s v="Yes"/>
    <n v="1"/>
    <n v="987.26699999999994"/>
    <n v="7569.0469999999996"/>
  </r>
  <r>
    <n v="9047"/>
    <s v="R00689"/>
    <x v="441"/>
    <n v="54"/>
    <x v="2"/>
    <x v="0"/>
    <x v="55"/>
    <n v="1"/>
    <x v="0"/>
    <s v="Credit Card"/>
    <s v="Click &amp; Collect"/>
    <s v="No"/>
    <s v="Product was disappointing"/>
    <x v="3"/>
    <x v="1"/>
    <x v="1"/>
    <x v="4"/>
    <n v="324.35000000000002"/>
    <x v="8"/>
    <s v="Northern Region"/>
    <s v="Low"/>
    <s v="January"/>
    <s v="Q1"/>
    <s v="No"/>
    <n v="0"/>
    <n v="48.652500000000003"/>
    <n v="373.0025"/>
  </r>
  <r>
    <n v="9048"/>
    <s v="R03433"/>
    <x v="321"/>
    <n v="33"/>
    <x v="1"/>
    <x v="5"/>
    <x v="117"/>
    <n v="3"/>
    <x v="0"/>
    <s v="Mobile Payment"/>
    <s v="Home Delivery"/>
    <s v="No"/>
    <s v="Looks premium"/>
    <x v="2"/>
    <x v="0"/>
    <x v="0"/>
    <x v="1"/>
    <n v="6581.78"/>
    <x v="6"/>
    <s v="Western Region"/>
    <s v="High"/>
    <s v="July"/>
    <s v="Q3"/>
    <s v="Yes"/>
    <n v="0"/>
    <n v="987.26699999999994"/>
    <n v="7569.0469999999996"/>
  </r>
  <r>
    <n v="9049"/>
    <s v="R04945"/>
    <x v="440"/>
    <n v="23"/>
    <x v="0"/>
    <x v="2"/>
    <x v="63"/>
    <n v="3"/>
    <x v="0"/>
    <s v="EFT"/>
    <s v="Home Delivery"/>
    <s v="No"/>
    <m/>
    <x v="2"/>
    <x v="3"/>
    <x v="2"/>
    <x v="2"/>
    <n v="1604.87"/>
    <x v="0"/>
    <s v="Northern Region"/>
    <s v="Medium"/>
    <s v="December"/>
    <s v="Q4"/>
    <s v="No"/>
    <n v="0"/>
    <n v="240.73049999999998"/>
    <n v="1845.6004999999998"/>
  </r>
  <r>
    <n v="9050"/>
    <s v="R00967"/>
    <x v="223"/>
    <n v="76"/>
    <x v="1"/>
    <x v="3"/>
    <x v="0"/>
    <n v="5"/>
    <x v="0"/>
    <s v="EFT"/>
    <s v="In Store"/>
    <s v="Yes"/>
    <s v="Easy online ordering"/>
    <x v="1"/>
    <x v="0"/>
    <x v="1"/>
    <x v="5"/>
    <n v="2479.5700000000002"/>
    <x v="0"/>
    <s v="Central Region"/>
    <s v="Medium"/>
    <s v="October"/>
    <s v="Q4"/>
    <s v="No"/>
    <n v="0"/>
    <n v="371.93549999999999"/>
    <n v="2851.5054999999998"/>
  </r>
  <r>
    <n v="9051"/>
    <s v="R09629"/>
    <x v="534"/>
    <n v="34"/>
    <x v="2"/>
    <x v="0"/>
    <x v="40"/>
    <n v="5"/>
    <x v="1"/>
    <s v="Mobile Payment"/>
    <s v="Home Delivery"/>
    <s v="Yes"/>
    <m/>
    <x v="1"/>
    <x v="3"/>
    <x v="2"/>
    <x v="1"/>
    <n v="1619.07"/>
    <x v="7"/>
    <s v="Northern Region"/>
    <s v="Medium"/>
    <s v="December"/>
    <s v="Q4"/>
    <s v="No"/>
    <n v="1"/>
    <n v="242.86049999999997"/>
    <n v="1861.9304999999997"/>
  </r>
  <r>
    <n v="9052"/>
    <s v="R02714"/>
    <x v="204"/>
    <n v="44"/>
    <x v="0"/>
    <x v="5"/>
    <x v="57"/>
    <n v="1"/>
    <x v="0"/>
    <s v="Cash"/>
    <s v="Click &amp; Collect"/>
    <s v="No"/>
    <s v="Great customer service"/>
    <x v="3"/>
    <x v="0"/>
    <x v="0"/>
    <x v="3"/>
    <n v="551.66"/>
    <x v="0"/>
    <s v="Western Region"/>
    <s v="Medium"/>
    <s v="January"/>
    <s v="Q1"/>
    <s v="No"/>
    <n v="0"/>
    <n v="82.748999999999995"/>
    <n v="634.40899999999988"/>
  </r>
  <r>
    <n v="9053"/>
    <s v="R04758"/>
    <x v="712"/>
    <n v="40"/>
    <x v="1"/>
    <x v="7"/>
    <x v="33"/>
    <n v="1"/>
    <x v="1"/>
    <s v="Cash"/>
    <s v="In Store"/>
    <s v="Yes"/>
    <s v="Very comfortable"/>
    <x v="3"/>
    <x v="0"/>
    <x v="0"/>
    <x v="3"/>
    <n v="440.87"/>
    <x v="7"/>
    <s v="Western Region"/>
    <s v="Low"/>
    <s v="December"/>
    <s v="Q4"/>
    <s v="No"/>
    <n v="1"/>
    <n v="66.130499999999998"/>
    <n v="507.00049999999999"/>
  </r>
  <r>
    <n v="9054"/>
    <s v="R09690"/>
    <x v="644"/>
    <n v="38"/>
    <x v="0"/>
    <x v="3"/>
    <x v="75"/>
    <n v="3"/>
    <x v="0"/>
    <s v="Cash"/>
    <s v="Home Delivery"/>
    <s v="No"/>
    <s v="Fantastic experience"/>
    <x v="2"/>
    <x v="0"/>
    <x v="0"/>
    <x v="3"/>
    <n v="4841.7700000000004"/>
    <x v="7"/>
    <s v="Central Region"/>
    <s v="Medium"/>
    <s v="September"/>
    <s v="Q3"/>
    <s v="No"/>
    <n v="0"/>
    <n v="726.26550000000009"/>
    <n v="5568.0355"/>
  </r>
  <r>
    <n v="9055"/>
    <s v="R06321"/>
    <x v="185"/>
    <n v="76"/>
    <x v="1"/>
    <x v="2"/>
    <x v="83"/>
    <n v="4"/>
    <x v="1"/>
    <s v="EFT"/>
    <s v="Click &amp; Collect"/>
    <s v="No"/>
    <s v="Poor packaging"/>
    <x v="4"/>
    <x v="1"/>
    <x v="0"/>
    <x v="5"/>
    <n v="3521.64"/>
    <x v="5"/>
    <s v="Northern Region"/>
    <s v="Medium"/>
    <s v="March"/>
    <s v="Q1"/>
    <s v="No"/>
    <n v="1"/>
    <n v="528.24599999999998"/>
    <n v="4049.8859999999995"/>
  </r>
  <r>
    <n v="9056"/>
    <s v="R05976"/>
    <x v="348"/>
    <n v="41"/>
    <x v="2"/>
    <x v="6"/>
    <x v="43"/>
    <n v="2"/>
    <x v="0"/>
    <s v="Debit Card"/>
    <s v="Home Delivery"/>
    <s v="Yes"/>
    <s v="Fantastic experience"/>
    <x v="0"/>
    <x v="0"/>
    <x v="0"/>
    <x v="3"/>
    <n v="755.66"/>
    <x v="7"/>
    <s v="Gauteng Region"/>
    <s v="Medium"/>
    <s v="April"/>
    <s v="Q2"/>
    <s v="No"/>
    <n v="0"/>
    <n v="113.34899999999999"/>
    <n v="869.0089999999999"/>
  </r>
  <r>
    <n v="9057"/>
    <s v="R03573"/>
    <x v="336"/>
    <n v="31"/>
    <x v="2"/>
    <x v="5"/>
    <x v="87"/>
    <n v="3"/>
    <x v="0"/>
    <s v="Cash"/>
    <s v="Click &amp; Collect"/>
    <s v="Yes"/>
    <s v="Excellent product"/>
    <x v="2"/>
    <x v="0"/>
    <x v="0"/>
    <x v="1"/>
    <n v="828.82"/>
    <x v="5"/>
    <s v="Western Region"/>
    <s v="Medium"/>
    <s v="December"/>
    <s v="Q4"/>
    <s v="No"/>
    <n v="0"/>
    <n v="124.32300000000001"/>
    <n v="953.14300000000003"/>
  </r>
  <r>
    <n v="9059"/>
    <s v="R01991"/>
    <x v="667"/>
    <n v="57"/>
    <x v="0"/>
    <x v="8"/>
    <x v="79"/>
    <n v="4"/>
    <x v="1"/>
    <s v="Mobile Payment"/>
    <s v="In Store"/>
    <s v="No"/>
    <s v="Item missing accessories"/>
    <x v="4"/>
    <x v="1"/>
    <x v="0"/>
    <x v="0"/>
    <n v="283.57"/>
    <x v="0"/>
    <s v="Eastern Region"/>
    <s v="Low"/>
    <s v="September"/>
    <s v="Q3"/>
    <s v="No"/>
    <n v="1"/>
    <n v="42.535499999999999"/>
    <n v="326.10549999999995"/>
  </r>
  <r>
    <n v="9060"/>
    <s v="R01206"/>
    <x v="75"/>
    <n v="23"/>
    <x v="2"/>
    <x v="3"/>
    <x v="43"/>
    <n v="2"/>
    <x v="0"/>
    <s v="Debit Card"/>
    <s v="Click &amp; Collect"/>
    <s v="No"/>
    <s v="Worth the money"/>
    <x v="0"/>
    <x v="0"/>
    <x v="0"/>
    <x v="2"/>
    <n v="755.66"/>
    <x v="7"/>
    <s v="Central Region"/>
    <s v="Medium"/>
    <s v="March"/>
    <s v="Q1"/>
    <s v="No"/>
    <n v="0"/>
    <n v="113.34899999999999"/>
    <n v="869.0089999999999"/>
  </r>
  <r>
    <n v="9061"/>
    <s v="R04972"/>
    <x v="144"/>
    <n v="28"/>
    <x v="0"/>
    <x v="7"/>
    <x v="64"/>
    <n v="2"/>
    <x v="1"/>
    <s v="Credit Card"/>
    <s v="In Store"/>
    <s v="No"/>
    <s v="Fantastic experience"/>
    <x v="0"/>
    <x v="0"/>
    <x v="0"/>
    <x v="1"/>
    <n v="119.63"/>
    <x v="3"/>
    <s v="Western Region"/>
    <s v="Low"/>
    <s v="November"/>
    <s v="Q4"/>
    <s v="No"/>
    <n v="1"/>
    <n v="17.944499999999998"/>
    <n v="137.57449999999997"/>
  </r>
  <r>
    <n v="9062"/>
    <s v="R06784"/>
    <x v="249"/>
    <n v="31"/>
    <x v="0"/>
    <x v="6"/>
    <x v="94"/>
    <n v="1"/>
    <x v="1"/>
    <s v="EFT"/>
    <s v="Click &amp; Collect"/>
    <s v="Yes"/>
    <s v="Arrived damaged"/>
    <x v="3"/>
    <x v="1"/>
    <x v="1"/>
    <x v="1"/>
    <n v="1746.77"/>
    <x v="5"/>
    <s v="Gauteng Region"/>
    <s v="Medium"/>
    <s v="October"/>
    <s v="Q4"/>
    <s v="No"/>
    <n v="1"/>
    <n v="262.01549999999997"/>
    <n v="2008.7854999999997"/>
  </r>
  <r>
    <n v="9063"/>
    <s v="R03601"/>
    <x v="520"/>
    <n v="35"/>
    <x v="2"/>
    <x v="5"/>
    <x v="111"/>
    <n v="3"/>
    <x v="1"/>
    <s v="EFT"/>
    <s v="Home Delivery"/>
    <s v="Yes"/>
    <s v="Customer support was excellent"/>
    <x v="2"/>
    <x v="0"/>
    <x v="0"/>
    <x v="3"/>
    <n v="4507.63"/>
    <x v="2"/>
    <s v="Western Region"/>
    <s v="Medium"/>
    <s v="May"/>
    <s v="Q2"/>
    <s v="No"/>
    <n v="1"/>
    <n v="676.14449999999999"/>
    <n v="5183.7744999999995"/>
  </r>
  <r>
    <n v="9064"/>
    <s v="R06491"/>
    <x v="373"/>
    <n v="59"/>
    <x v="2"/>
    <x v="5"/>
    <x v="95"/>
    <n v="2"/>
    <x v="1"/>
    <s v="Mobile Payment"/>
    <s v="Home Delivery"/>
    <s v="Yes"/>
    <s v="Delivery delayed"/>
    <x v="0"/>
    <x v="1"/>
    <x v="1"/>
    <x v="0"/>
    <n v="105.11"/>
    <x v="1"/>
    <s v="Western Region"/>
    <s v="Low"/>
    <s v="March"/>
    <s v="Q1"/>
    <s v="No"/>
    <n v="1"/>
    <n v="15.766499999999999"/>
    <n v="120.87649999999999"/>
  </r>
  <r>
    <n v="9065"/>
    <s v="R08610"/>
    <x v="509"/>
    <n v="59"/>
    <x v="2"/>
    <x v="2"/>
    <x v="55"/>
    <n v="4"/>
    <x v="0"/>
    <s v="Mobile Payment"/>
    <s v="In Store"/>
    <s v="No"/>
    <s v="Customer support was excellent"/>
    <x v="4"/>
    <x v="0"/>
    <x v="1"/>
    <x v="0"/>
    <n v="324.35000000000002"/>
    <x v="8"/>
    <s v="Northern Region"/>
    <s v="Low"/>
    <s v="December"/>
    <s v="Q4"/>
    <s v="No"/>
    <n v="0"/>
    <n v="48.652500000000003"/>
    <n v="373.0025"/>
  </r>
  <r>
    <n v="9067"/>
    <s v="R08071"/>
    <x v="209"/>
    <n v="47"/>
    <x v="2"/>
    <x v="3"/>
    <x v="12"/>
    <n v="1"/>
    <x v="1"/>
    <s v="Mobile Payment"/>
    <s v="In Store"/>
    <s v="Yes"/>
    <s v="Arrived damaged"/>
    <x v="3"/>
    <x v="1"/>
    <x v="1"/>
    <x v="4"/>
    <n v="228.08"/>
    <x v="8"/>
    <s v="Central Region"/>
    <s v="Low"/>
    <s v="January"/>
    <s v="Q1"/>
    <s v="No"/>
    <n v="1"/>
    <n v="34.212000000000003"/>
    <n v="262.29199999999997"/>
  </r>
  <r>
    <n v="9068"/>
    <s v="R08578"/>
    <x v="416"/>
    <n v="42"/>
    <x v="0"/>
    <x v="6"/>
    <x v="104"/>
    <n v="1"/>
    <x v="1"/>
    <s v="Debit Card"/>
    <s v="In Store"/>
    <s v="No"/>
    <s v="Excellent product"/>
    <x v="3"/>
    <x v="0"/>
    <x v="0"/>
    <x v="3"/>
    <n v="274.49"/>
    <x v="1"/>
    <s v="Gauteng Region"/>
    <s v="Low"/>
    <s v="September"/>
    <s v="Q3"/>
    <s v="No"/>
    <n v="1"/>
    <n v="41.173499999999997"/>
    <n v="315.6635"/>
  </r>
  <r>
    <n v="9069"/>
    <s v="R07974"/>
    <x v="7"/>
    <n v="63"/>
    <x v="1"/>
    <x v="5"/>
    <x v="67"/>
    <n v="2"/>
    <x v="0"/>
    <s v="Mobile Payment"/>
    <s v="Home Delivery"/>
    <s v="No"/>
    <s v="Very fast delivery"/>
    <x v="0"/>
    <x v="0"/>
    <x v="0"/>
    <x v="0"/>
    <n v="1859.13"/>
    <x v="5"/>
    <s v="Western Region"/>
    <s v="Medium"/>
    <s v="September"/>
    <s v="Q3"/>
    <s v="No"/>
    <n v="0"/>
    <n v="278.86950000000002"/>
    <n v="2137.9994999999999"/>
  </r>
  <r>
    <n v="9070"/>
    <s v="R01626"/>
    <x v="259"/>
    <n v="37"/>
    <x v="0"/>
    <x v="5"/>
    <x v="25"/>
    <n v="1"/>
    <x v="0"/>
    <s v="Debit Card"/>
    <s v="Home Delivery"/>
    <s v="Yes"/>
    <s v="Easy online ordering"/>
    <x v="3"/>
    <x v="0"/>
    <x v="0"/>
    <x v="3"/>
    <n v="4455.18"/>
    <x v="2"/>
    <s v="Western Region"/>
    <s v="Medium"/>
    <s v="March"/>
    <s v="Q1"/>
    <s v="No"/>
    <n v="0"/>
    <n v="668.27700000000004"/>
    <n v="5123.4570000000003"/>
  </r>
  <r>
    <n v="9071"/>
    <s v="R00537"/>
    <x v="106"/>
    <n v="78"/>
    <x v="0"/>
    <x v="7"/>
    <x v="107"/>
    <n v="4"/>
    <x v="0"/>
    <s v="Cash"/>
    <s v="Home Delivery"/>
    <s v="No"/>
    <s v="Fits perfectly"/>
    <x v="4"/>
    <x v="0"/>
    <x v="1"/>
    <x v="5"/>
    <n v="2413.3000000000002"/>
    <x v="6"/>
    <s v="Western Region"/>
    <s v="Medium"/>
    <s v="August"/>
    <s v="Q3"/>
    <s v="No"/>
    <n v="0"/>
    <n v="361.995"/>
    <n v="2775.2950000000001"/>
  </r>
  <r>
    <n v="9072"/>
    <s v="R08767"/>
    <x v="87"/>
    <n v="63"/>
    <x v="0"/>
    <x v="6"/>
    <x v="112"/>
    <n v="1"/>
    <x v="1"/>
    <s v="EFT"/>
    <s v="Click &amp; Collect"/>
    <s v="Yes"/>
    <m/>
    <x v="3"/>
    <x v="3"/>
    <x v="2"/>
    <x v="0"/>
    <n v="1482.94"/>
    <x v="5"/>
    <s v="Gauteng Region"/>
    <s v="Medium"/>
    <s v="August"/>
    <s v="Q3"/>
    <s v="No"/>
    <n v="1"/>
    <n v="222.441"/>
    <n v="1705.3809999999999"/>
  </r>
  <r>
    <n v="9073"/>
    <s v="R07971"/>
    <x v="49"/>
    <n v="19"/>
    <x v="2"/>
    <x v="8"/>
    <x v="74"/>
    <n v="1"/>
    <x v="1"/>
    <s v="Debit Card"/>
    <s v="Click &amp; Collect"/>
    <s v="Yes"/>
    <s v="Customer support was excellent"/>
    <x v="3"/>
    <x v="0"/>
    <x v="0"/>
    <x v="2"/>
    <n v="1000.7"/>
    <x v="4"/>
    <s v="Eastern Region"/>
    <s v="Medium"/>
    <s v="May"/>
    <s v="Q2"/>
    <s v="No"/>
    <n v="1"/>
    <n v="150.10499999999999"/>
    <n v="1150.8050000000001"/>
  </r>
  <r>
    <n v="9074"/>
    <s v="R04213"/>
    <x v="554"/>
    <n v="50"/>
    <x v="1"/>
    <x v="6"/>
    <x v="47"/>
    <n v="4"/>
    <x v="1"/>
    <s v="Cash"/>
    <s v="Home Delivery"/>
    <s v="Yes"/>
    <s v="Exactly as advertised"/>
    <x v="4"/>
    <x v="0"/>
    <x v="1"/>
    <x v="4"/>
    <n v="13123.97"/>
    <x v="6"/>
    <s v="Gauteng Region"/>
    <s v="High"/>
    <s v="October"/>
    <s v="Q4"/>
    <s v="Yes"/>
    <n v="1"/>
    <n v="1968.5954999999999"/>
    <n v="15092.565499999999"/>
  </r>
  <r>
    <n v="9075"/>
    <s v="R06457"/>
    <x v="78"/>
    <n v="73"/>
    <x v="2"/>
    <x v="0"/>
    <x v="87"/>
    <n v="2"/>
    <x v="1"/>
    <s v="Debit Card"/>
    <s v="Click &amp; Collect"/>
    <s v="No"/>
    <s v="Customer support was excellent"/>
    <x v="0"/>
    <x v="0"/>
    <x v="0"/>
    <x v="5"/>
    <n v="828.82"/>
    <x v="5"/>
    <s v="Northern Region"/>
    <s v="Medium"/>
    <s v="June"/>
    <s v="Q2"/>
    <s v="No"/>
    <n v="1"/>
    <n v="124.32300000000001"/>
    <n v="953.14300000000003"/>
  </r>
  <r>
    <n v="9076"/>
    <s v="R03508"/>
    <x v="566"/>
    <n v="72"/>
    <x v="0"/>
    <x v="0"/>
    <x v="81"/>
    <n v="2"/>
    <x v="1"/>
    <s v="Credit Card"/>
    <s v="Click &amp; Collect"/>
    <s v="No"/>
    <s v="Fits perfectly"/>
    <x v="0"/>
    <x v="0"/>
    <x v="0"/>
    <x v="5"/>
    <n v="375.53"/>
    <x v="4"/>
    <s v="Northern Region"/>
    <s v="Low"/>
    <s v="November"/>
    <s v="Q4"/>
    <s v="No"/>
    <n v="1"/>
    <n v="56.329499999999996"/>
    <n v="431.85949999999991"/>
  </r>
  <r>
    <n v="9077"/>
    <s v="R08394"/>
    <x v="441"/>
    <n v="49"/>
    <x v="0"/>
    <x v="4"/>
    <x v="44"/>
    <n v="2"/>
    <x v="1"/>
    <s v="Credit Card"/>
    <s v="In Store"/>
    <s v="Yes"/>
    <s v="Product was disappointing"/>
    <x v="0"/>
    <x v="1"/>
    <x v="1"/>
    <x v="4"/>
    <n v="2849.09"/>
    <x v="7"/>
    <s v="Central Region"/>
    <s v="Medium"/>
    <s v="January"/>
    <s v="Q1"/>
    <s v="No"/>
    <n v="1"/>
    <n v="427.36349999999999"/>
    <n v="3276.4535000000001"/>
  </r>
  <r>
    <n v="9078"/>
    <s v="R07113"/>
    <x v="653"/>
    <n v="35"/>
    <x v="2"/>
    <x v="0"/>
    <x v="39"/>
    <n v="2"/>
    <x v="1"/>
    <s v="Mobile Payment"/>
    <s v="Home Delivery"/>
    <s v="No"/>
    <s v="Delivery delayed"/>
    <x v="0"/>
    <x v="1"/>
    <x v="1"/>
    <x v="3"/>
    <n v="24904.86"/>
    <x v="6"/>
    <s v="Northern Region"/>
    <s v="High"/>
    <s v="December"/>
    <s v="Q4"/>
    <s v="Yes"/>
    <n v="1"/>
    <n v="3735.7289999999998"/>
    <n v="28640.589"/>
  </r>
  <r>
    <n v="9079"/>
    <s v="R02709"/>
    <x v="129"/>
    <n v="46"/>
    <x v="2"/>
    <x v="6"/>
    <x v="108"/>
    <n v="1"/>
    <x v="0"/>
    <s v="Mobile Payment"/>
    <s v="In Store"/>
    <s v="No"/>
    <s v="Looks premium"/>
    <x v="3"/>
    <x v="0"/>
    <x v="0"/>
    <x v="4"/>
    <n v="880.49"/>
    <x v="5"/>
    <s v="Gauteng Region"/>
    <s v="Medium"/>
    <s v="January"/>
    <s v="Q1"/>
    <s v="No"/>
    <n v="0"/>
    <n v="132.0735"/>
    <n v="1012.5635"/>
  </r>
  <r>
    <n v="9080"/>
    <s v="R05032"/>
    <x v="242"/>
    <n v="21"/>
    <x v="1"/>
    <x v="0"/>
    <x v="61"/>
    <n v="4"/>
    <x v="0"/>
    <s v="Credit Card"/>
    <s v="Click &amp; Collect"/>
    <s v="No"/>
    <s v="Long waiting time"/>
    <x v="4"/>
    <x v="1"/>
    <x v="0"/>
    <x v="2"/>
    <n v="768.34"/>
    <x v="7"/>
    <s v="Northern Region"/>
    <s v="Medium"/>
    <s v="October"/>
    <s v="Q4"/>
    <s v="No"/>
    <n v="0"/>
    <n v="115.251"/>
    <n v="883.59100000000001"/>
  </r>
  <r>
    <n v="9081"/>
    <s v="R06515"/>
    <x v="722"/>
    <n v="38"/>
    <x v="2"/>
    <x v="1"/>
    <x v="69"/>
    <n v="5"/>
    <x v="1"/>
    <s v="Cash"/>
    <s v="Home Delivery"/>
    <s v="Yes"/>
    <s v="Easy to assemble"/>
    <x v="1"/>
    <x v="0"/>
    <x v="1"/>
    <x v="3"/>
    <n v="1907.49"/>
    <x v="0"/>
    <s v="Southern Region"/>
    <s v="Medium"/>
    <s v="January"/>
    <s v="Q1"/>
    <s v="No"/>
    <n v="1"/>
    <n v="286.12349999999998"/>
    <n v="2193.6134999999999"/>
  </r>
  <r>
    <n v="9082"/>
    <s v="R04663"/>
    <x v="226"/>
    <n v="59"/>
    <x v="2"/>
    <x v="0"/>
    <x v="2"/>
    <n v="2"/>
    <x v="1"/>
    <s v="Mobile Payment"/>
    <s v="In Store"/>
    <s v="No"/>
    <s v="Arrived damaged"/>
    <x v="0"/>
    <x v="1"/>
    <x v="1"/>
    <x v="0"/>
    <n v="230.14"/>
    <x v="2"/>
    <s v="Northern Region"/>
    <s v="Low"/>
    <s v="February"/>
    <s v="Q1"/>
    <s v="No"/>
    <n v="1"/>
    <n v="34.520999999999994"/>
    <n v="264.66099999999994"/>
  </r>
  <r>
    <n v="9083"/>
    <s v="R04022"/>
    <x v="543"/>
    <n v="58"/>
    <x v="1"/>
    <x v="5"/>
    <x v="19"/>
    <n v="2"/>
    <x v="0"/>
    <s v="EFT"/>
    <s v="Click &amp; Collect"/>
    <s v="No"/>
    <m/>
    <x v="0"/>
    <x v="3"/>
    <x v="2"/>
    <x v="0"/>
    <n v="343.42"/>
    <x v="3"/>
    <s v="Western Region"/>
    <s v="Low"/>
    <s v="March"/>
    <s v="Q1"/>
    <s v="No"/>
    <n v="0"/>
    <n v="51.512999999999998"/>
    <n v="394.93299999999999"/>
  </r>
  <r>
    <n v="9085"/>
    <s v="R09568"/>
    <x v="138"/>
    <n v="30"/>
    <x v="2"/>
    <x v="4"/>
    <x v="23"/>
    <n v="2"/>
    <x v="1"/>
    <s v="EFT"/>
    <s v="In Store"/>
    <s v="Yes"/>
    <s v="Instructions unclear"/>
    <x v="0"/>
    <x v="2"/>
    <x v="0"/>
    <x v="1"/>
    <n v="2340.5700000000002"/>
    <x v="8"/>
    <s v="Central Region"/>
    <s v="Medium"/>
    <s v="March"/>
    <s v="Q1"/>
    <s v="No"/>
    <n v="1"/>
    <n v="351.08550000000002"/>
    <n v="2691.6554999999998"/>
  </r>
  <r>
    <n v="9086"/>
    <s v="R02873"/>
    <x v="371"/>
    <n v="30"/>
    <x v="0"/>
    <x v="6"/>
    <x v="47"/>
    <n v="2"/>
    <x v="1"/>
    <s v="Credit Card"/>
    <s v="Click &amp; Collect"/>
    <s v="No"/>
    <s v="Easy online ordering"/>
    <x v="0"/>
    <x v="0"/>
    <x v="0"/>
    <x v="1"/>
    <n v="13123.97"/>
    <x v="6"/>
    <s v="Gauteng Region"/>
    <s v="High"/>
    <s v="August"/>
    <s v="Q3"/>
    <s v="Yes"/>
    <n v="1"/>
    <n v="1968.5954999999999"/>
    <n v="15092.565499999999"/>
  </r>
  <r>
    <n v="9087"/>
    <s v="R03031"/>
    <x v="628"/>
    <n v="75"/>
    <x v="0"/>
    <x v="1"/>
    <x v="120"/>
    <n v="5"/>
    <x v="0"/>
    <s v="Mobile Payment"/>
    <s v="Click &amp; Collect"/>
    <s v="Yes"/>
    <s v="Customer support was excellent"/>
    <x v="1"/>
    <x v="0"/>
    <x v="1"/>
    <x v="5"/>
    <n v="1233.45"/>
    <x v="1"/>
    <s v="Southern Region"/>
    <s v="Medium"/>
    <s v="June"/>
    <s v="Q2"/>
    <s v="No"/>
    <n v="0"/>
    <n v="185.01750000000001"/>
    <n v="1418.4675"/>
  </r>
  <r>
    <n v="9089"/>
    <s v="R03418"/>
    <x v="563"/>
    <n v="29"/>
    <x v="1"/>
    <x v="6"/>
    <x v="63"/>
    <n v="1"/>
    <x v="0"/>
    <s v="Debit Card"/>
    <s v="In Store"/>
    <s v="Yes"/>
    <s v="Item missing accessories"/>
    <x v="3"/>
    <x v="1"/>
    <x v="1"/>
    <x v="1"/>
    <n v="1604.87"/>
    <x v="0"/>
    <s v="Gauteng Region"/>
    <s v="Medium"/>
    <s v="February"/>
    <s v="Q1"/>
    <s v="No"/>
    <n v="0"/>
    <n v="240.73049999999998"/>
    <n v="1845.6004999999998"/>
  </r>
  <r>
    <n v="9090"/>
    <s v="R03477"/>
    <x v="243"/>
    <n v="55"/>
    <x v="1"/>
    <x v="8"/>
    <x v="96"/>
    <n v="5"/>
    <x v="1"/>
    <s v="Cash"/>
    <s v="In Store"/>
    <s v="No"/>
    <s v="Packaging could improve"/>
    <x v="1"/>
    <x v="2"/>
    <x v="0"/>
    <x v="0"/>
    <n v="944.78"/>
    <x v="6"/>
    <s v="Eastern Region"/>
    <s v="Medium"/>
    <s v="November"/>
    <s v="Q4"/>
    <s v="No"/>
    <n v="1"/>
    <n v="141.71699999999998"/>
    <n v="1086.4969999999998"/>
  </r>
  <r>
    <n v="9091"/>
    <s v="R09697"/>
    <x v="496"/>
    <n v="30"/>
    <x v="1"/>
    <x v="3"/>
    <x v="76"/>
    <n v="3"/>
    <x v="1"/>
    <s v="Mobile Payment"/>
    <s v="In Store"/>
    <s v="Yes"/>
    <s v="Fits perfectly"/>
    <x v="2"/>
    <x v="0"/>
    <x v="0"/>
    <x v="1"/>
    <n v="824.74"/>
    <x v="8"/>
    <s v="Central Region"/>
    <s v="Medium"/>
    <s v="January"/>
    <s v="Q1"/>
    <s v="No"/>
    <n v="1"/>
    <n v="123.711"/>
    <n v="948.45099999999991"/>
  </r>
  <r>
    <n v="9092"/>
    <s v="R01793"/>
    <x v="73"/>
    <n v="26"/>
    <x v="2"/>
    <x v="5"/>
    <x v="21"/>
    <n v="1"/>
    <x v="1"/>
    <s v="Debit Card"/>
    <s v="In Store"/>
    <s v="Yes"/>
    <s v="Great customer service"/>
    <x v="3"/>
    <x v="0"/>
    <x v="0"/>
    <x v="1"/>
    <n v="369.57"/>
    <x v="0"/>
    <s v="Western Region"/>
    <s v="Low"/>
    <s v="February"/>
    <s v="Q1"/>
    <s v="No"/>
    <n v="1"/>
    <n v="55.435499999999998"/>
    <n v="425.00549999999998"/>
  </r>
  <r>
    <n v="9093"/>
    <s v="R03798"/>
    <x v="503"/>
    <n v="78"/>
    <x v="2"/>
    <x v="7"/>
    <x v="67"/>
    <n v="3"/>
    <x v="1"/>
    <s v="EFT"/>
    <s v="In Store"/>
    <s v="Yes"/>
    <s v="Highly recommend"/>
    <x v="2"/>
    <x v="0"/>
    <x v="0"/>
    <x v="5"/>
    <n v="1859.13"/>
    <x v="5"/>
    <s v="Western Region"/>
    <s v="Medium"/>
    <s v="February"/>
    <s v="Q1"/>
    <s v="No"/>
    <n v="1"/>
    <n v="278.86950000000002"/>
    <n v="2137.9994999999999"/>
  </r>
  <r>
    <n v="9095"/>
    <s v="R07197"/>
    <x v="299"/>
    <n v="33"/>
    <x v="2"/>
    <x v="3"/>
    <x v="80"/>
    <n v="3"/>
    <x v="1"/>
    <s v="Cash"/>
    <s v="Click &amp; Collect"/>
    <s v="Yes"/>
    <s v="Would definitely buy again"/>
    <x v="2"/>
    <x v="0"/>
    <x v="0"/>
    <x v="1"/>
    <n v="10347.709999999999"/>
    <x v="5"/>
    <s v="Central Region"/>
    <s v="High"/>
    <s v="April"/>
    <s v="Q2"/>
    <s v="Yes"/>
    <n v="1"/>
    <n v="1552.1564999999998"/>
    <n v="11899.866499999998"/>
  </r>
  <r>
    <n v="9096"/>
    <s v="R09787"/>
    <x v="300"/>
    <n v="46"/>
    <x v="1"/>
    <x v="4"/>
    <x v="91"/>
    <n v="1"/>
    <x v="0"/>
    <s v="Credit Card"/>
    <s v="In Store"/>
    <s v="No"/>
    <s v="Packaging could improve"/>
    <x v="3"/>
    <x v="2"/>
    <x v="0"/>
    <x v="4"/>
    <n v="53.85"/>
    <x v="3"/>
    <s v="Central Region"/>
    <s v="Low"/>
    <s v="November"/>
    <s v="Q4"/>
    <s v="No"/>
    <n v="0"/>
    <n v="8.0775000000000006"/>
    <n v="61.927499999999995"/>
  </r>
  <r>
    <n v="9097"/>
    <s v="R05110"/>
    <x v="519"/>
    <n v="35"/>
    <x v="1"/>
    <x v="4"/>
    <x v="118"/>
    <n v="5"/>
    <x v="0"/>
    <s v="Cash"/>
    <s v="Home Delivery"/>
    <s v="No"/>
    <s v="Fantastic experience"/>
    <x v="1"/>
    <x v="0"/>
    <x v="1"/>
    <x v="3"/>
    <n v="301.58"/>
    <x v="3"/>
    <s v="Central Region"/>
    <s v="Low"/>
    <s v="February"/>
    <s v="Q1"/>
    <s v="No"/>
    <n v="0"/>
    <n v="45.236999999999995"/>
    <n v="346.81699999999995"/>
  </r>
  <r>
    <n v="9098"/>
    <s v="R06025"/>
    <x v="177"/>
    <m/>
    <x v="2"/>
    <x v="1"/>
    <x v="90"/>
    <n v="4"/>
    <x v="0"/>
    <s v="Debit Card"/>
    <s v="Home Delivery"/>
    <s v="No"/>
    <s v="Very fast delivery"/>
    <x v="4"/>
    <x v="0"/>
    <x v="1"/>
    <x v="6"/>
    <n v="16523.5"/>
    <x v="6"/>
    <s v="Southern Region"/>
    <s v="High"/>
    <s v="May"/>
    <s v="Q2"/>
    <s v="Yes"/>
    <n v="0"/>
    <n v="2478.5250000000001"/>
    <n v="19002.024999999998"/>
  </r>
  <r>
    <n v="9099"/>
    <s v="R08796"/>
    <x v="225"/>
    <n v="34"/>
    <x v="1"/>
    <x v="3"/>
    <x v="113"/>
    <n v="4"/>
    <x v="1"/>
    <s v="EFT"/>
    <s v="Click &amp; Collect"/>
    <s v="Yes"/>
    <s v="Average quality"/>
    <x v="4"/>
    <x v="2"/>
    <x v="0"/>
    <x v="1"/>
    <n v="2572.02"/>
    <x v="7"/>
    <s v="Central Region"/>
    <s v="Medium"/>
    <s v="March"/>
    <s v="Q1"/>
    <s v="No"/>
    <n v="1"/>
    <n v="385.803"/>
    <n v="2957.8229999999999"/>
  </r>
  <r>
    <n v="9100"/>
    <s v="R09574"/>
    <x v="64"/>
    <n v="70"/>
    <x v="2"/>
    <x v="7"/>
    <x v="46"/>
    <n v="5"/>
    <x v="0"/>
    <s v="Debit Card"/>
    <s v="In Store"/>
    <s v="Yes"/>
    <m/>
    <x v="1"/>
    <x v="3"/>
    <x v="2"/>
    <x v="5"/>
    <n v="3755.73"/>
    <x v="2"/>
    <s v="Western Region"/>
    <s v="Medium"/>
    <s v="May"/>
    <s v="Q2"/>
    <s v="No"/>
    <n v="0"/>
    <n v="563.35950000000003"/>
    <n v="4319.0895"/>
  </r>
  <r>
    <n v="9101"/>
    <s v="R00127"/>
    <x v="76"/>
    <n v="31"/>
    <x v="0"/>
    <x v="5"/>
    <x v="72"/>
    <n v="4"/>
    <x v="1"/>
    <s v="Mobile Payment"/>
    <s v="Click &amp; Collect"/>
    <s v="No"/>
    <s v="Worth the money"/>
    <x v="4"/>
    <x v="0"/>
    <x v="1"/>
    <x v="1"/>
    <n v="16291.52"/>
    <x v="5"/>
    <s v="Western Region"/>
    <s v="High"/>
    <s v="October"/>
    <s v="Q4"/>
    <s v="Yes"/>
    <n v="1"/>
    <n v="2443.7280000000001"/>
    <n v="18735.248"/>
  </r>
  <r>
    <n v="9103"/>
    <s v="R03877"/>
    <x v="490"/>
    <n v="79"/>
    <x v="1"/>
    <x v="0"/>
    <x v="101"/>
    <n v="1"/>
    <x v="0"/>
    <s v="Credit Card"/>
    <s v="Click &amp; Collect"/>
    <s v="Yes"/>
    <s v="Would definitely buy again"/>
    <x v="3"/>
    <x v="0"/>
    <x v="0"/>
    <x v="5"/>
    <n v="886.51"/>
    <x v="1"/>
    <s v="Northern Region"/>
    <s v="Medium"/>
    <s v="December"/>
    <s v="Q4"/>
    <s v="No"/>
    <n v="0"/>
    <n v="132.97649999999999"/>
    <n v="1019.4864999999999"/>
  </r>
  <r>
    <n v="9104"/>
    <s v="R04452"/>
    <x v="397"/>
    <n v="57"/>
    <x v="1"/>
    <x v="3"/>
    <x v="110"/>
    <n v="5"/>
    <x v="0"/>
    <s v="Credit Card"/>
    <s v="Click &amp; Collect"/>
    <s v="No"/>
    <s v="Average quality"/>
    <x v="1"/>
    <x v="2"/>
    <x v="0"/>
    <x v="0"/>
    <n v="2216.12"/>
    <x v="1"/>
    <s v="Central Region"/>
    <s v="Medium"/>
    <s v="October"/>
    <s v="Q4"/>
    <s v="No"/>
    <n v="0"/>
    <n v="332.41799999999995"/>
    <n v="2548.5379999999996"/>
  </r>
  <r>
    <n v="9105"/>
    <s v="R07148"/>
    <x v="699"/>
    <n v="29"/>
    <x v="2"/>
    <x v="2"/>
    <x v="50"/>
    <n v="2"/>
    <x v="1"/>
    <s v="Debit Card"/>
    <s v="Click &amp; Collect"/>
    <s v="No"/>
    <s v="Customer support was excellent"/>
    <x v="0"/>
    <x v="0"/>
    <x v="0"/>
    <x v="1"/>
    <n v="929.55"/>
    <x v="0"/>
    <s v="Northern Region"/>
    <s v="Medium"/>
    <s v="February"/>
    <s v="Q1"/>
    <s v="No"/>
    <n v="1"/>
    <n v="139.43249999999998"/>
    <n v="1068.9824999999998"/>
  </r>
  <r>
    <n v="9106"/>
    <s v="R03532"/>
    <x v="26"/>
    <n v="25"/>
    <x v="1"/>
    <x v="2"/>
    <x v="63"/>
    <n v="1"/>
    <x v="0"/>
    <s v="EFT"/>
    <s v="In Store"/>
    <s v="Yes"/>
    <s v="Average quality"/>
    <x v="3"/>
    <x v="2"/>
    <x v="0"/>
    <x v="1"/>
    <n v="1604.87"/>
    <x v="0"/>
    <s v="Northern Region"/>
    <s v="Medium"/>
    <s v="March"/>
    <s v="Q1"/>
    <s v="No"/>
    <n v="0"/>
    <n v="240.73049999999998"/>
    <n v="1845.6004999999998"/>
  </r>
  <r>
    <n v="9107"/>
    <s v="R00828"/>
    <x v="223"/>
    <n v="50"/>
    <x v="1"/>
    <x v="3"/>
    <x v="93"/>
    <n v="2"/>
    <x v="1"/>
    <s v="Mobile Payment"/>
    <s v="In Store"/>
    <s v="No"/>
    <s v="Poor packaging"/>
    <x v="0"/>
    <x v="1"/>
    <x v="1"/>
    <x v="4"/>
    <n v="34.200000000000003"/>
    <x v="3"/>
    <s v="Central Region"/>
    <s v="Low"/>
    <s v="October"/>
    <s v="Q4"/>
    <s v="No"/>
    <n v="1"/>
    <n v="5.13"/>
    <n v="39.33"/>
  </r>
  <r>
    <n v="9108"/>
    <s v="R00985"/>
    <x v="437"/>
    <n v="20"/>
    <x v="0"/>
    <x v="3"/>
    <x v="37"/>
    <n v="2"/>
    <x v="1"/>
    <s v="Mobile Payment"/>
    <s v="In Store"/>
    <s v="No"/>
    <m/>
    <x v="0"/>
    <x v="3"/>
    <x v="2"/>
    <x v="2"/>
    <n v="54.82"/>
    <x v="3"/>
    <s v="Central Region"/>
    <s v="Low"/>
    <s v="March"/>
    <s v="Q1"/>
    <s v="No"/>
    <n v="1"/>
    <n v="8.222999999999999"/>
    <n v="63.042999999999992"/>
  </r>
  <r>
    <n v="9109"/>
    <s v="R07784"/>
    <x v="619"/>
    <n v="61"/>
    <x v="1"/>
    <x v="5"/>
    <x v="76"/>
    <n v="2"/>
    <x v="1"/>
    <s v="Mobile Payment"/>
    <s v="Home Delivery"/>
    <s v="Yes"/>
    <s v="Instructions unclear"/>
    <x v="0"/>
    <x v="2"/>
    <x v="0"/>
    <x v="0"/>
    <n v="824.74"/>
    <x v="8"/>
    <s v="Western Region"/>
    <s v="Medium"/>
    <s v="October"/>
    <s v="Q4"/>
    <s v="No"/>
    <n v="1"/>
    <n v="123.711"/>
    <n v="948.45099999999991"/>
  </r>
  <r>
    <n v="9110"/>
    <s v="R02444"/>
    <x v="296"/>
    <n v="61"/>
    <x v="2"/>
    <x v="8"/>
    <x v="91"/>
    <n v="3"/>
    <x v="1"/>
    <s v="Credit Card"/>
    <s v="Home Delivery"/>
    <s v="No"/>
    <s v="Item missing accessories"/>
    <x v="2"/>
    <x v="1"/>
    <x v="0"/>
    <x v="0"/>
    <n v="53.85"/>
    <x v="3"/>
    <s v="Eastern Region"/>
    <s v="Low"/>
    <s v="January"/>
    <s v="Q1"/>
    <s v="No"/>
    <n v="1"/>
    <n v="8.0775000000000006"/>
    <n v="61.927499999999995"/>
  </r>
  <r>
    <n v="9112"/>
    <s v="R00346"/>
    <x v="541"/>
    <m/>
    <x v="0"/>
    <x v="5"/>
    <x v="60"/>
    <n v="2"/>
    <x v="1"/>
    <s v="EFT"/>
    <s v="Click &amp; Collect"/>
    <s v="No"/>
    <s v="Poor packaging"/>
    <x v="0"/>
    <x v="1"/>
    <x v="1"/>
    <x v="6"/>
    <n v="5064"/>
    <x v="2"/>
    <s v="Western Region"/>
    <s v="High"/>
    <s v="May"/>
    <s v="Q2"/>
    <s v="Yes"/>
    <n v="1"/>
    <n v="759.6"/>
    <n v="5823.5999999999995"/>
  </r>
  <r>
    <n v="9113"/>
    <s v="R00815"/>
    <x v="293"/>
    <n v="19"/>
    <x v="1"/>
    <x v="2"/>
    <x v="31"/>
    <n v="1"/>
    <x v="1"/>
    <s v="Credit Card"/>
    <s v="Click &amp; Collect"/>
    <s v="Yes"/>
    <m/>
    <x v="3"/>
    <x v="3"/>
    <x v="2"/>
    <x v="2"/>
    <n v="294.33"/>
    <x v="4"/>
    <s v="Northern Region"/>
    <s v="Low"/>
    <s v="July"/>
    <s v="Q3"/>
    <s v="No"/>
    <n v="1"/>
    <n v="44.149499999999996"/>
    <n v="338.47949999999997"/>
  </r>
  <r>
    <n v="9114"/>
    <s v="R06167"/>
    <x v="266"/>
    <n v="62"/>
    <x v="0"/>
    <x v="5"/>
    <x v="73"/>
    <n v="2"/>
    <x v="1"/>
    <s v="Cash"/>
    <s v="In Store"/>
    <s v="No"/>
    <s v="Packaging could improve"/>
    <x v="0"/>
    <x v="2"/>
    <x v="0"/>
    <x v="0"/>
    <n v="657.5"/>
    <x v="5"/>
    <s v="Western Region"/>
    <s v="Medium"/>
    <s v="December"/>
    <s v="Q4"/>
    <s v="No"/>
    <n v="1"/>
    <n v="98.625"/>
    <n v="756.12499999999989"/>
  </r>
  <r>
    <n v="9115"/>
    <s v="R05780"/>
    <x v="92"/>
    <n v="56"/>
    <x v="1"/>
    <x v="8"/>
    <x v="52"/>
    <n v="1"/>
    <x v="1"/>
    <s v="Credit Card"/>
    <s v="Click &amp; Collect"/>
    <s v="Yes"/>
    <s v="Helpful staff"/>
    <x v="3"/>
    <x v="0"/>
    <x v="0"/>
    <x v="0"/>
    <n v="1094.3699999999999"/>
    <x v="8"/>
    <s v="Eastern Region"/>
    <s v="Medium"/>
    <s v="January"/>
    <s v="Q1"/>
    <s v="No"/>
    <n v="1"/>
    <n v="164.15549999999999"/>
    <n v="1258.5254999999997"/>
  </r>
  <r>
    <n v="9116"/>
    <s v="R02117"/>
    <x v="313"/>
    <n v="18"/>
    <x v="1"/>
    <x v="1"/>
    <x v="90"/>
    <n v="5"/>
    <x v="0"/>
    <s v="Debit Card"/>
    <s v="In Store"/>
    <s v="No"/>
    <s v="Delivery delayed"/>
    <x v="1"/>
    <x v="1"/>
    <x v="0"/>
    <x v="2"/>
    <n v="16523.5"/>
    <x v="6"/>
    <s v="Southern Region"/>
    <s v="High"/>
    <s v="August"/>
    <s v="Q3"/>
    <s v="Yes"/>
    <n v="0"/>
    <n v="2478.5250000000001"/>
    <n v="19002.024999999998"/>
  </r>
  <r>
    <n v="9117"/>
    <s v="R00794"/>
    <x v="178"/>
    <n v="35"/>
    <x v="2"/>
    <x v="6"/>
    <x v="27"/>
    <n v="2"/>
    <x v="0"/>
    <s v="Debit Card"/>
    <s v="In Store"/>
    <s v="No"/>
    <s v="Packaging could improve"/>
    <x v="0"/>
    <x v="2"/>
    <x v="0"/>
    <x v="3"/>
    <n v="14808.31"/>
    <x v="6"/>
    <s v="Gauteng Region"/>
    <s v="High"/>
    <s v="February"/>
    <s v="Q1"/>
    <s v="Yes"/>
    <n v="0"/>
    <n v="2221.2464999999997"/>
    <n v="17029.556499999999"/>
  </r>
  <r>
    <n v="9118"/>
    <s v="R06899"/>
    <x v="83"/>
    <n v="77"/>
    <x v="0"/>
    <x v="1"/>
    <x v="105"/>
    <n v="3"/>
    <x v="1"/>
    <s v="Credit Card"/>
    <s v="Click &amp; Collect"/>
    <s v="No"/>
    <s v="Highly recommend"/>
    <x v="2"/>
    <x v="0"/>
    <x v="0"/>
    <x v="5"/>
    <n v="96.11"/>
    <x v="8"/>
    <s v="Southern Region"/>
    <s v="Low"/>
    <s v="May"/>
    <s v="Q2"/>
    <s v="No"/>
    <n v="1"/>
    <n v="14.416499999999999"/>
    <n v="110.52649999999998"/>
  </r>
  <r>
    <n v="9119"/>
    <s v="R02675"/>
    <x v="482"/>
    <n v="35"/>
    <x v="2"/>
    <x v="5"/>
    <x v="78"/>
    <n v="2"/>
    <x v="1"/>
    <s v="Cash"/>
    <s v="Click &amp; Collect"/>
    <s v="No"/>
    <s v="Instructions unclear"/>
    <x v="0"/>
    <x v="2"/>
    <x v="0"/>
    <x v="3"/>
    <n v="954.6"/>
    <x v="8"/>
    <s v="Western Region"/>
    <s v="Medium"/>
    <s v="June"/>
    <s v="Q2"/>
    <s v="No"/>
    <n v="1"/>
    <n v="143.19"/>
    <n v="1097.79"/>
  </r>
  <r>
    <n v="9120"/>
    <s v="R00095"/>
    <x v="112"/>
    <n v="75"/>
    <x v="1"/>
    <x v="1"/>
    <x v="112"/>
    <n v="1"/>
    <x v="0"/>
    <s v="EFT"/>
    <s v="Home Delivery"/>
    <s v="Yes"/>
    <s v="Product was disappointing"/>
    <x v="3"/>
    <x v="1"/>
    <x v="1"/>
    <x v="5"/>
    <n v="1482.94"/>
    <x v="5"/>
    <s v="Southern Region"/>
    <s v="Medium"/>
    <s v="November"/>
    <s v="Q4"/>
    <s v="No"/>
    <n v="0"/>
    <n v="222.441"/>
    <n v="1705.3809999999999"/>
  </r>
  <r>
    <n v="9121"/>
    <s v="R04226"/>
    <x v="160"/>
    <n v="42"/>
    <x v="0"/>
    <x v="5"/>
    <x v="47"/>
    <n v="3"/>
    <x v="1"/>
    <s v="Credit Card"/>
    <s v="In Store"/>
    <s v="No"/>
    <s v="Looks premium"/>
    <x v="2"/>
    <x v="0"/>
    <x v="0"/>
    <x v="3"/>
    <n v="13123.97"/>
    <x v="6"/>
    <s v="Western Region"/>
    <s v="High"/>
    <s v="July"/>
    <s v="Q3"/>
    <s v="Yes"/>
    <n v="1"/>
    <n v="1968.5954999999999"/>
    <n v="15092.565499999999"/>
  </r>
  <r>
    <n v="9122"/>
    <s v="R03757"/>
    <x v="204"/>
    <n v="58"/>
    <x v="0"/>
    <x v="6"/>
    <x v="36"/>
    <n v="2"/>
    <x v="0"/>
    <s v="Mobile Payment"/>
    <s v="Home Delivery"/>
    <s v="Yes"/>
    <s v="Easy to assemble"/>
    <x v="0"/>
    <x v="0"/>
    <x v="0"/>
    <x v="0"/>
    <n v="13056.99"/>
    <x v="6"/>
    <s v="Gauteng Region"/>
    <s v="High"/>
    <s v="January"/>
    <s v="Q1"/>
    <s v="Yes"/>
    <n v="0"/>
    <n v="1958.5484999999999"/>
    <n v="15015.538499999999"/>
  </r>
  <r>
    <n v="9123"/>
    <s v="R02892"/>
    <x v="348"/>
    <n v="41"/>
    <x v="1"/>
    <x v="5"/>
    <x v="66"/>
    <n v="4"/>
    <x v="0"/>
    <s v="EFT"/>
    <s v="In Store"/>
    <s v="Yes"/>
    <s v="Excellent product"/>
    <x v="4"/>
    <x v="0"/>
    <x v="1"/>
    <x v="3"/>
    <n v="759.97"/>
    <x v="8"/>
    <s v="Western Region"/>
    <s v="Medium"/>
    <s v="April"/>
    <s v="Q2"/>
    <s v="No"/>
    <n v="0"/>
    <n v="113.99550000000001"/>
    <n v="873.96550000000002"/>
  </r>
  <r>
    <n v="9124"/>
    <s v="R02372"/>
    <x v="710"/>
    <n v="74"/>
    <x v="2"/>
    <x v="0"/>
    <x v="82"/>
    <n v="2"/>
    <x v="0"/>
    <s v="Debit Card"/>
    <s v="Home Delivery"/>
    <s v="Yes"/>
    <s v="Worth the money"/>
    <x v="0"/>
    <x v="0"/>
    <x v="0"/>
    <x v="5"/>
    <n v="463.48"/>
    <x v="6"/>
    <s v="Northern Region"/>
    <s v="Low"/>
    <s v="January"/>
    <s v="Q1"/>
    <s v="No"/>
    <n v="0"/>
    <n v="69.522000000000006"/>
    <n v="533.00199999999995"/>
  </r>
  <r>
    <n v="9125"/>
    <s v="R09530"/>
    <x v="137"/>
    <n v="30"/>
    <x v="2"/>
    <x v="1"/>
    <x v="77"/>
    <n v="3"/>
    <x v="0"/>
    <s v="Cash"/>
    <s v="Home Delivery"/>
    <s v="Yes"/>
    <s v="Fits perfectly"/>
    <x v="2"/>
    <x v="0"/>
    <x v="0"/>
    <x v="1"/>
    <n v="353.21"/>
    <x v="3"/>
    <s v="Southern Region"/>
    <s v="Low"/>
    <s v="February"/>
    <s v="Q1"/>
    <s v="No"/>
    <n v="0"/>
    <n v="52.981499999999997"/>
    <n v="406.19149999999996"/>
  </r>
  <r>
    <n v="9126"/>
    <s v="R03229"/>
    <x v="56"/>
    <n v="23"/>
    <x v="0"/>
    <x v="1"/>
    <x v="93"/>
    <n v="5"/>
    <x v="0"/>
    <s v="Credit Card"/>
    <s v="Click &amp; Collect"/>
    <s v="No"/>
    <s v="Packaging could improve"/>
    <x v="1"/>
    <x v="2"/>
    <x v="0"/>
    <x v="2"/>
    <n v="34.200000000000003"/>
    <x v="3"/>
    <s v="Southern Region"/>
    <s v="Low"/>
    <s v="September"/>
    <s v="Q3"/>
    <s v="No"/>
    <n v="0"/>
    <n v="5.13"/>
    <n v="39.33"/>
  </r>
  <r>
    <n v="9128"/>
    <s v="R06360"/>
    <x v="448"/>
    <n v="75"/>
    <x v="0"/>
    <x v="6"/>
    <x v="66"/>
    <n v="3"/>
    <x v="1"/>
    <s v="Credit Card"/>
    <s v="In Store"/>
    <s v="Yes"/>
    <s v="Customer support was excellent"/>
    <x v="2"/>
    <x v="0"/>
    <x v="0"/>
    <x v="5"/>
    <n v="759.97"/>
    <x v="8"/>
    <s v="Gauteng Region"/>
    <s v="Medium"/>
    <s v="July"/>
    <s v="Q3"/>
    <s v="No"/>
    <n v="1"/>
    <n v="113.99550000000001"/>
    <n v="873.96550000000002"/>
  </r>
  <r>
    <n v="9129"/>
    <s v="R09532"/>
    <x v="455"/>
    <n v="54"/>
    <x v="0"/>
    <x v="0"/>
    <x v="75"/>
    <n v="3"/>
    <x v="1"/>
    <s v="Debit Card"/>
    <s v="Home Delivery"/>
    <s v="No"/>
    <s v="Excellent value"/>
    <x v="2"/>
    <x v="0"/>
    <x v="0"/>
    <x v="4"/>
    <n v="4841.7700000000004"/>
    <x v="7"/>
    <s v="Northern Region"/>
    <s v="Medium"/>
    <s v="February"/>
    <s v="Q1"/>
    <s v="No"/>
    <n v="1"/>
    <n v="726.26550000000009"/>
    <n v="5568.0355"/>
  </r>
  <r>
    <n v="9130"/>
    <s v="R07327"/>
    <x v="692"/>
    <n v="48"/>
    <x v="0"/>
    <x v="0"/>
    <x v="53"/>
    <n v="4"/>
    <x v="1"/>
    <s v="Credit Card"/>
    <s v="Home Delivery"/>
    <s v="No"/>
    <s v="Very fast delivery"/>
    <x v="4"/>
    <x v="0"/>
    <x v="1"/>
    <x v="4"/>
    <n v="22574.95"/>
    <x v="6"/>
    <s v="Northern Region"/>
    <s v="High"/>
    <s v="August"/>
    <s v="Q3"/>
    <s v="Yes"/>
    <n v="1"/>
    <n v="3386.2424999999998"/>
    <n v="25961.192499999997"/>
  </r>
  <r>
    <n v="9131"/>
    <s v="R06029"/>
    <x v="495"/>
    <n v="19"/>
    <x v="1"/>
    <x v="8"/>
    <x v="56"/>
    <n v="2"/>
    <x v="0"/>
    <s v="EFT"/>
    <s v="Click &amp; Collect"/>
    <s v="Yes"/>
    <s v="Highly recommend"/>
    <x v="0"/>
    <x v="0"/>
    <x v="0"/>
    <x v="2"/>
    <n v="306.57"/>
    <x v="4"/>
    <s v="Eastern Region"/>
    <s v="Low"/>
    <s v="July"/>
    <s v="Q3"/>
    <s v="No"/>
    <n v="0"/>
    <n v="45.985499999999995"/>
    <n v="352.55549999999994"/>
  </r>
  <r>
    <n v="9132"/>
    <s v="R01866"/>
    <x v="479"/>
    <n v="37"/>
    <x v="0"/>
    <x v="0"/>
    <x v="29"/>
    <n v="2"/>
    <x v="1"/>
    <s v="EFT"/>
    <s v="Click &amp; Collect"/>
    <s v="No"/>
    <s v="Exactly as advertised"/>
    <x v="0"/>
    <x v="0"/>
    <x v="0"/>
    <x v="3"/>
    <n v="1355.08"/>
    <x v="2"/>
    <s v="Northern Region"/>
    <s v="Medium"/>
    <s v="October"/>
    <s v="Q4"/>
    <s v="No"/>
    <n v="1"/>
    <n v="203.26199999999997"/>
    <n v="1558.3419999999999"/>
  </r>
  <r>
    <n v="9133"/>
    <s v="R04613"/>
    <x v="312"/>
    <n v="31"/>
    <x v="2"/>
    <x v="6"/>
    <x v="112"/>
    <n v="4"/>
    <x v="1"/>
    <s v="Mobile Payment"/>
    <s v="Click &amp; Collect"/>
    <s v="No"/>
    <s v="Looks premium"/>
    <x v="4"/>
    <x v="0"/>
    <x v="1"/>
    <x v="1"/>
    <n v="1482.94"/>
    <x v="5"/>
    <s v="Gauteng Region"/>
    <s v="Medium"/>
    <s v="August"/>
    <s v="Q3"/>
    <s v="No"/>
    <n v="1"/>
    <n v="222.441"/>
    <n v="1705.3809999999999"/>
  </r>
  <r>
    <n v="9135"/>
    <s v="R02244"/>
    <x v="640"/>
    <n v="46"/>
    <x v="0"/>
    <x v="1"/>
    <x v="91"/>
    <n v="3"/>
    <x v="0"/>
    <s v="Debit Card"/>
    <s v="In Store"/>
    <s v="Yes"/>
    <s v="Easy online ordering"/>
    <x v="2"/>
    <x v="0"/>
    <x v="0"/>
    <x v="4"/>
    <n v="53.85"/>
    <x v="3"/>
    <s v="Southern Region"/>
    <s v="Low"/>
    <s v="September"/>
    <s v="Q3"/>
    <s v="No"/>
    <n v="0"/>
    <n v="8.0775000000000006"/>
    <n v="61.927499999999995"/>
  </r>
  <r>
    <n v="9136"/>
    <s v="R05374"/>
    <x v="257"/>
    <n v="50"/>
    <x v="0"/>
    <x v="0"/>
    <x v="110"/>
    <n v="2"/>
    <x v="0"/>
    <s v="Mobile Payment"/>
    <s v="Home Delivery"/>
    <s v="No"/>
    <s v="Looks premium"/>
    <x v="0"/>
    <x v="0"/>
    <x v="0"/>
    <x v="4"/>
    <n v="2216.12"/>
    <x v="1"/>
    <s v="Northern Region"/>
    <s v="Medium"/>
    <s v="November"/>
    <s v="Q4"/>
    <s v="No"/>
    <n v="0"/>
    <n v="332.41799999999995"/>
    <n v="2548.5379999999996"/>
  </r>
  <r>
    <n v="9137"/>
    <s v="R02337"/>
    <x v="613"/>
    <n v="41"/>
    <x v="1"/>
    <x v="8"/>
    <x v="98"/>
    <n v="3"/>
    <x v="1"/>
    <s v="Mobile Payment"/>
    <s v="Click &amp; Collect"/>
    <s v="No"/>
    <m/>
    <x v="2"/>
    <x v="3"/>
    <x v="2"/>
    <x v="3"/>
    <n v="40.11"/>
    <x v="3"/>
    <s v="Eastern Region"/>
    <s v="Low"/>
    <s v="March"/>
    <s v="Q1"/>
    <s v="No"/>
    <n v="1"/>
    <n v="6.0164999999999997"/>
    <n v="46.126499999999993"/>
  </r>
  <r>
    <n v="9138"/>
    <s v="R00951"/>
    <x v="250"/>
    <n v="58"/>
    <x v="1"/>
    <x v="0"/>
    <x v="84"/>
    <n v="3"/>
    <x v="1"/>
    <s v="Cash"/>
    <s v="In Store"/>
    <s v="Yes"/>
    <s v="Poor packaging"/>
    <x v="2"/>
    <x v="1"/>
    <x v="0"/>
    <x v="0"/>
    <n v="27.35"/>
    <x v="3"/>
    <s v="Northern Region"/>
    <s v="Low"/>
    <s v="February"/>
    <s v="Q1"/>
    <s v="No"/>
    <n v="1"/>
    <n v="4.1025"/>
    <n v="31.452500000000001"/>
  </r>
  <r>
    <n v="9139"/>
    <s v="R01121"/>
    <x v="230"/>
    <n v="33"/>
    <x v="2"/>
    <x v="6"/>
    <x v="57"/>
    <n v="3"/>
    <x v="1"/>
    <s v="EFT"/>
    <s v="In Store"/>
    <s v="No"/>
    <s v="Long waiting time"/>
    <x v="2"/>
    <x v="1"/>
    <x v="0"/>
    <x v="1"/>
    <n v="551.66"/>
    <x v="0"/>
    <s v="Gauteng Region"/>
    <s v="Medium"/>
    <s v="December"/>
    <s v="Q4"/>
    <s v="No"/>
    <n v="1"/>
    <n v="82.748999999999995"/>
    <n v="634.40899999999988"/>
  </r>
  <r>
    <n v="9140"/>
    <s v="R02205"/>
    <x v="723"/>
    <n v="52"/>
    <x v="0"/>
    <x v="1"/>
    <x v="123"/>
    <n v="2"/>
    <x v="1"/>
    <s v="Debit Card"/>
    <s v="Home Delivery"/>
    <s v="Yes"/>
    <s v="Product exceeded expectations"/>
    <x v="0"/>
    <x v="0"/>
    <x v="0"/>
    <x v="4"/>
    <n v="2977.47"/>
    <x v="7"/>
    <s v="Southern Region"/>
    <s v="Medium"/>
    <s v="September"/>
    <s v="Q3"/>
    <s v="No"/>
    <n v="1"/>
    <n v="446.62049999999994"/>
    <n v="3424.0904999999993"/>
  </r>
  <r>
    <n v="9141"/>
    <s v="R00420"/>
    <x v="655"/>
    <m/>
    <x v="0"/>
    <x v="7"/>
    <x v="24"/>
    <n v="3"/>
    <x v="1"/>
    <s v="Credit Card"/>
    <s v="In Store"/>
    <s v="No"/>
    <s v="Helpful staff"/>
    <x v="2"/>
    <x v="0"/>
    <x v="0"/>
    <x v="6"/>
    <n v="44114.21"/>
    <x v="6"/>
    <s v="Western Region"/>
    <s v="High"/>
    <s v="July"/>
    <s v="Q3"/>
    <s v="Yes"/>
    <n v="1"/>
    <n v="6617.1314999999995"/>
    <n v="50731.341499999995"/>
  </r>
  <r>
    <n v="9142"/>
    <s v="R00923"/>
    <x v="355"/>
    <n v="79"/>
    <x v="1"/>
    <x v="7"/>
    <x v="56"/>
    <n v="2"/>
    <x v="1"/>
    <s v="Credit Card"/>
    <s v="In Store"/>
    <s v="No"/>
    <s v="Worth the money"/>
    <x v="0"/>
    <x v="0"/>
    <x v="0"/>
    <x v="5"/>
    <n v="306.57"/>
    <x v="4"/>
    <s v="Western Region"/>
    <s v="Low"/>
    <s v="April"/>
    <s v="Q2"/>
    <s v="No"/>
    <n v="1"/>
    <n v="45.985499999999995"/>
    <n v="352.55549999999994"/>
  </r>
  <r>
    <n v="9144"/>
    <s v="R05409"/>
    <x v="549"/>
    <n v="71"/>
    <x v="1"/>
    <x v="7"/>
    <x v="100"/>
    <n v="5"/>
    <x v="1"/>
    <s v="Cash"/>
    <s v="Home Delivery"/>
    <s v="No"/>
    <s v="Easy online ordering"/>
    <x v="1"/>
    <x v="0"/>
    <x v="1"/>
    <x v="5"/>
    <n v="5432.76"/>
    <x v="5"/>
    <s v="Western Region"/>
    <s v="High"/>
    <s v="May"/>
    <s v="Q2"/>
    <s v="Yes"/>
    <n v="1"/>
    <n v="814.91399999999999"/>
    <n v="6247.674"/>
  </r>
  <r>
    <n v="9146"/>
    <s v="R05743"/>
    <x v="336"/>
    <n v="57"/>
    <x v="0"/>
    <x v="4"/>
    <x v="49"/>
    <n v="1"/>
    <x v="1"/>
    <s v="Mobile Payment"/>
    <s v="Click &amp; Collect"/>
    <s v="Yes"/>
    <s v="Product was disappointing"/>
    <x v="3"/>
    <x v="1"/>
    <x v="1"/>
    <x v="0"/>
    <n v="134.01"/>
    <x v="3"/>
    <s v="Central Region"/>
    <s v="Low"/>
    <s v="December"/>
    <s v="Q4"/>
    <s v="No"/>
    <n v="1"/>
    <n v="20.101499999999998"/>
    <n v="154.11149999999998"/>
  </r>
  <r>
    <n v="9147"/>
    <s v="R07668"/>
    <x v="604"/>
    <n v="35"/>
    <x v="1"/>
    <x v="0"/>
    <x v="3"/>
    <n v="4"/>
    <x v="0"/>
    <s v="Credit Card"/>
    <s v="In Store"/>
    <s v="Yes"/>
    <s v="Arrived damaged"/>
    <x v="4"/>
    <x v="1"/>
    <x v="0"/>
    <x v="3"/>
    <n v="84.23"/>
    <x v="3"/>
    <s v="Northern Region"/>
    <s v="Low"/>
    <s v="July"/>
    <s v="Q3"/>
    <s v="No"/>
    <n v="0"/>
    <n v="12.634500000000001"/>
    <n v="96.864499999999992"/>
  </r>
  <r>
    <n v="9149"/>
    <s v="R08136"/>
    <x v="131"/>
    <n v="65"/>
    <x v="0"/>
    <x v="2"/>
    <x v="59"/>
    <n v="1"/>
    <x v="1"/>
    <s v="Cash"/>
    <s v="In Store"/>
    <s v="No"/>
    <s v="Great customer service"/>
    <x v="3"/>
    <x v="0"/>
    <x v="0"/>
    <x v="5"/>
    <n v="8798.49"/>
    <x v="4"/>
    <s v="Northern Region"/>
    <s v="High"/>
    <s v="October"/>
    <s v="Q4"/>
    <s v="Yes"/>
    <n v="1"/>
    <n v="1319.7735"/>
    <n v="10118.263499999999"/>
  </r>
  <r>
    <n v="9150"/>
    <s v="R01203"/>
    <x v="84"/>
    <n v="66"/>
    <x v="1"/>
    <x v="3"/>
    <x v="14"/>
    <n v="3"/>
    <x v="0"/>
    <s v="EFT"/>
    <s v="In Store"/>
    <s v="No"/>
    <s v="Very comfortable"/>
    <x v="2"/>
    <x v="0"/>
    <x v="0"/>
    <x v="5"/>
    <n v="1440.59"/>
    <x v="1"/>
    <s v="Central Region"/>
    <s v="Medium"/>
    <s v="November"/>
    <s v="Q4"/>
    <s v="No"/>
    <n v="0"/>
    <n v="216.08849999999998"/>
    <n v="1656.6784999999998"/>
  </r>
  <r>
    <n v="9151"/>
    <s v="R05766"/>
    <x v="174"/>
    <n v="49"/>
    <x v="0"/>
    <x v="0"/>
    <x v="118"/>
    <n v="1"/>
    <x v="0"/>
    <s v="Credit Card"/>
    <s v="Click &amp; Collect"/>
    <s v="Yes"/>
    <s v="Would definitely buy again"/>
    <x v="3"/>
    <x v="0"/>
    <x v="0"/>
    <x v="4"/>
    <n v="301.58"/>
    <x v="3"/>
    <s v="Northern Region"/>
    <s v="Low"/>
    <s v="July"/>
    <s v="Q3"/>
    <s v="No"/>
    <n v="0"/>
    <n v="45.236999999999995"/>
    <n v="346.81699999999995"/>
  </r>
  <r>
    <n v="9152"/>
    <s v="R08390"/>
    <x v="226"/>
    <n v="51"/>
    <x v="2"/>
    <x v="7"/>
    <x v="115"/>
    <n v="4"/>
    <x v="1"/>
    <s v="Debit Card"/>
    <s v="Click &amp; Collect"/>
    <s v="No"/>
    <s v="Excellent value"/>
    <x v="4"/>
    <x v="0"/>
    <x v="1"/>
    <x v="4"/>
    <n v="1369.39"/>
    <x v="4"/>
    <s v="Western Region"/>
    <s v="Medium"/>
    <s v="February"/>
    <s v="Q1"/>
    <s v="No"/>
    <n v="1"/>
    <n v="205.4085"/>
    <n v="1574.7985000000001"/>
  </r>
  <r>
    <n v="9153"/>
    <s v="R01971"/>
    <x v="538"/>
    <n v="26"/>
    <x v="0"/>
    <x v="8"/>
    <x v="32"/>
    <n v="2"/>
    <x v="1"/>
    <s v="Credit Card"/>
    <s v="Click &amp; Collect"/>
    <s v="No"/>
    <s v="Fits perfectly"/>
    <x v="0"/>
    <x v="0"/>
    <x v="0"/>
    <x v="1"/>
    <n v="3086.4"/>
    <x v="7"/>
    <s v="Eastern Region"/>
    <s v="Medium"/>
    <s v="July"/>
    <s v="Q3"/>
    <s v="No"/>
    <n v="1"/>
    <n v="462.96"/>
    <n v="3549.3599999999997"/>
  </r>
  <r>
    <n v="9155"/>
    <s v="R03688"/>
    <x v="636"/>
    <n v="49"/>
    <x v="0"/>
    <x v="1"/>
    <x v="82"/>
    <n v="1"/>
    <x v="0"/>
    <s v="Cash"/>
    <s v="Home Delivery"/>
    <s v="No"/>
    <m/>
    <x v="3"/>
    <x v="3"/>
    <x v="2"/>
    <x v="4"/>
    <n v="463.48"/>
    <x v="6"/>
    <s v="Southern Region"/>
    <s v="Low"/>
    <s v="January"/>
    <s v="Q1"/>
    <s v="No"/>
    <n v="0"/>
    <n v="69.522000000000006"/>
    <n v="533.00199999999995"/>
  </r>
  <r>
    <n v="9156"/>
    <s v="R01998"/>
    <x v="76"/>
    <m/>
    <x v="0"/>
    <x v="6"/>
    <x v="120"/>
    <n v="2"/>
    <x v="1"/>
    <s v="Cash"/>
    <s v="Home Delivery"/>
    <s v="Yes"/>
    <s v="Very fast delivery"/>
    <x v="0"/>
    <x v="0"/>
    <x v="0"/>
    <x v="6"/>
    <n v="1233.45"/>
    <x v="1"/>
    <s v="Gauteng Region"/>
    <s v="Medium"/>
    <s v="October"/>
    <s v="Q4"/>
    <s v="No"/>
    <n v="1"/>
    <n v="185.01750000000001"/>
    <n v="1418.4675"/>
  </r>
  <r>
    <n v="9158"/>
    <s v="R01249"/>
    <x v="180"/>
    <n v="69"/>
    <x v="0"/>
    <x v="8"/>
    <x v="45"/>
    <n v="2"/>
    <x v="1"/>
    <s v="EFT"/>
    <s v="Home Delivery"/>
    <s v="Yes"/>
    <s v="Looks premium"/>
    <x v="0"/>
    <x v="0"/>
    <x v="0"/>
    <x v="5"/>
    <n v="139.72999999999999"/>
    <x v="1"/>
    <s v="Eastern Region"/>
    <s v="Low"/>
    <s v="September"/>
    <s v="Q3"/>
    <s v="No"/>
    <n v="1"/>
    <n v="20.959499999999998"/>
    <n v="160.68949999999998"/>
  </r>
  <r>
    <n v="9159"/>
    <s v="R02193"/>
    <x v="309"/>
    <n v="31"/>
    <x v="0"/>
    <x v="8"/>
    <x v="64"/>
    <n v="1"/>
    <x v="1"/>
    <s v="Mobile Payment"/>
    <s v="In Store"/>
    <s v="Yes"/>
    <s v="Very fast delivery"/>
    <x v="3"/>
    <x v="0"/>
    <x v="0"/>
    <x v="1"/>
    <n v="119.63"/>
    <x v="3"/>
    <s v="Eastern Region"/>
    <s v="Low"/>
    <s v="January"/>
    <s v="Q1"/>
    <s v="No"/>
    <n v="1"/>
    <n v="17.944499999999998"/>
    <n v="137.57449999999997"/>
  </r>
  <r>
    <n v="9160"/>
    <s v="R02713"/>
    <x v="211"/>
    <n v="36"/>
    <x v="0"/>
    <x v="3"/>
    <x v="97"/>
    <n v="4"/>
    <x v="0"/>
    <s v="Mobile Payment"/>
    <s v="In Store"/>
    <s v="No"/>
    <m/>
    <x v="4"/>
    <x v="3"/>
    <x v="2"/>
    <x v="3"/>
    <n v="2906.97"/>
    <x v="7"/>
    <s v="Central Region"/>
    <s v="Medium"/>
    <s v="October"/>
    <s v="Q4"/>
    <s v="No"/>
    <n v="0"/>
    <n v="436.04549999999995"/>
    <n v="3343.0154999999995"/>
  </r>
  <r>
    <n v="9161"/>
    <s v="R09185"/>
    <x v="594"/>
    <n v="33"/>
    <x v="1"/>
    <x v="5"/>
    <x v="123"/>
    <n v="2"/>
    <x v="0"/>
    <s v="Credit Card"/>
    <s v="Home Delivery"/>
    <s v="No"/>
    <s v="Fits perfectly"/>
    <x v="0"/>
    <x v="0"/>
    <x v="0"/>
    <x v="1"/>
    <n v="2977.47"/>
    <x v="7"/>
    <s v="Western Region"/>
    <s v="Medium"/>
    <s v="December"/>
    <s v="Q4"/>
    <s v="No"/>
    <n v="0"/>
    <n v="446.62049999999994"/>
    <n v="3424.0904999999993"/>
  </r>
  <r>
    <n v="9162"/>
    <s v="R02191"/>
    <x v="196"/>
    <n v="45"/>
    <x v="1"/>
    <x v="1"/>
    <x v="95"/>
    <n v="3"/>
    <x v="1"/>
    <s v="Mobile Payment"/>
    <s v="Click &amp; Collect"/>
    <s v="Yes"/>
    <s v="Excellent value"/>
    <x v="2"/>
    <x v="0"/>
    <x v="0"/>
    <x v="4"/>
    <n v="105.11"/>
    <x v="1"/>
    <s v="Southern Region"/>
    <s v="Low"/>
    <s v="April"/>
    <s v="Q2"/>
    <s v="No"/>
    <n v="1"/>
    <n v="15.766499999999999"/>
    <n v="120.87649999999999"/>
  </r>
  <r>
    <n v="9164"/>
    <s v="R05143"/>
    <x v="310"/>
    <n v="31"/>
    <x v="1"/>
    <x v="0"/>
    <x v="9"/>
    <n v="5"/>
    <x v="0"/>
    <s v="Cash"/>
    <s v="Home Delivery"/>
    <s v="No"/>
    <s v="Very comfortable"/>
    <x v="1"/>
    <x v="0"/>
    <x v="1"/>
    <x v="1"/>
    <n v="43.23"/>
    <x v="3"/>
    <s v="Northern Region"/>
    <s v="Low"/>
    <s v="June"/>
    <s v="Q2"/>
    <s v="No"/>
    <n v="0"/>
    <n v="6.4844999999999997"/>
    <n v="49.714499999999994"/>
  </r>
  <r>
    <n v="9165"/>
    <s v="R05985"/>
    <x v="468"/>
    <n v="51"/>
    <x v="2"/>
    <x v="2"/>
    <x v="73"/>
    <n v="2"/>
    <x v="1"/>
    <s v="Credit Card"/>
    <s v="Home Delivery"/>
    <s v="No"/>
    <s v="Instructions unclear"/>
    <x v="0"/>
    <x v="2"/>
    <x v="0"/>
    <x v="4"/>
    <n v="657.5"/>
    <x v="5"/>
    <s v="Northern Region"/>
    <s v="Medium"/>
    <s v="February"/>
    <s v="Q1"/>
    <s v="No"/>
    <n v="1"/>
    <n v="98.625"/>
    <n v="756.12499999999989"/>
  </r>
  <r>
    <n v="9166"/>
    <s v="R06566"/>
    <x v="539"/>
    <n v="32"/>
    <x v="2"/>
    <x v="3"/>
    <x v="17"/>
    <n v="3"/>
    <x v="0"/>
    <s v="Credit Card"/>
    <s v="In Store"/>
    <s v="Yes"/>
    <s v="Easy online ordering"/>
    <x v="2"/>
    <x v="0"/>
    <x v="0"/>
    <x v="1"/>
    <n v="471.63"/>
    <x v="1"/>
    <s v="Central Region"/>
    <s v="Low"/>
    <s v="April"/>
    <s v="Q2"/>
    <s v="No"/>
    <n v="0"/>
    <n v="70.744500000000002"/>
    <n v="542.3744999999999"/>
  </r>
  <r>
    <n v="9167"/>
    <s v="R07805"/>
    <x v="507"/>
    <n v="50"/>
    <x v="2"/>
    <x v="0"/>
    <x v="33"/>
    <n v="3"/>
    <x v="1"/>
    <s v="Cash"/>
    <s v="Click &amp; Collect"/>
    <s v="No"/>
    <s v="Instructions unclear"/>
    <x v="2"/>
    <x v="2"/>
    <x v="1"/>
    <x v="4"/>
    <n v="440.87"/>
    <x v="7"/>
    <s v="Northern Region"/>
    <s v="Low"/>
    <s v="September"/>
    <s v="Q3"/>
    <s v="No"/>
    <n v="1"/>
    <n v="66.130499999999998"/>
    <n v="507.00049999999999"/>
  </r>
  <r>
    <n v="9168"/>
    <s v="R06944"/>
    <x v="452"/>
    <n v="64"/>
    <x v="1"/>
    <x v="4"/>
    <x v="15"/>
    <n v="4"/>
    <x v="1"/>
    <s v="Cash"/>
    <s v="Home Delivery"/>
    <s v="No"/>
    <s v="Long waiting time"/>
    <x v="4"/>
    <x v="1"/>
    <x v="0"/>
    <x v="0"/>
    <n v="869.65"/>
    <x v="4"/>
    <s v="Central Region"/>
    <s v="Medium"/>
    <s v="September"/>
    <s v="Q3"/>
    <s v="No"/>
    <n v="1"/>
    <n v="130.44749999999999"/>
    <n v="1000.0974999999999"/>
  </r>
  <r>
    <n v="9169"/>
    <s v="R02137"/>
    <x v="271"/>
    <n v="24"/>
    <x v="0"/>
    <x v="5"/>
    <x v="6"/>
    <n v="2"/>
    <x v="1"/>
    <s v="Credit Card"/>
    <s v="In Store"/>
    <s v="No"/>
    <s v="Fantastic experience"/>
    <x v="0"/>
    <x v="0"/>
    <x v="0"/>
    <x v="2"/>
    <n v="409.06"/>
    <x v="5"/>
    <s v="Western Region"/>
    <s v="Low"/>
    <s v="January"/>
    <s v="Q1"/>
    <s v="No"/>
    <n v="1"/>
    <n v="61.358999999999995"/>
    <n v="470.41899999999998"/>
  </r>
  <r>
    <n v="9170"/>
    <s v="R01066"/>
    <x v="209"/>
    <n v="76"/>
    <x v="0"/>
    <x v="1"/>
    <x v="59"/>
    <n v="4"/>
    <x v="1"/>
    <s v="Mobile Payment"/>
    <s v="Click &amp; Collect"/>
    <s v="Yes"/>
    <s v="Fits perfectly"/>
    <x v="4"/>
    <x v="0"/>
    <x v="1"/>
    <x v="5"/>
    <n v="8798.49"/>
    <x v="4"/>
    <s v="Southern Region"/>
    <s v="High"/>
    <s v="January"/>
    <s v="Q1"/>
    <s v="Yes"/>
    <n v="1"/>
    <n v="1319.7735"/>
    <n v="10118.263499999999"/>
  </r>
  <r>
    <n v="9171"/>
    <s v="R00601"/>
    <x v="386"/>
    <n v="49"/>
    <x v="1"/>
    <x v="8"/>
    <x v="105"/>
    <n v="4"/>
    <x v="1"/>
    <s v="Cash"/>
    <s v="Click &amp; Collect"/>
    <s v="No"/>
    <s v="Very fast delivery"/>
    <x v="4"/>
    <x v="0"/>
    <x v="1"/>
    <x v="4"/>
    <n v="96.11"/>
    <x v="8"/>
    <s v="Eastern Region"/>
    <s v="Low"/>
    <s v="October"/>
    <s v="Q4"/>
    <s v="No"/>
    <n v="1"/>
    <n v="14.416499999999999"/>
    <n v="110.52649999999998"/>
  </r>
  <r>
    <n v="9172"/>
    <s v="R04228"/>
    <x v="179"/>
    <n v="19"/>
    <x v="2"/>
    <x v="5"/>
    <x v="120"/>
    <n v="1"/>
    <x v="0"/>
    <s v="Mobile Payment"/>
    <s v="Home Delivery"/>
    <s v="Yes"/>
    <s v="Looks premium"/>
    <x v="3"/>
    <x v="0"/>
    <x v="0"/>
    <x v="2"/>
    <n v="1233.45"/>
    <x v="1"/>
    <s v="Western Region"/>
    <s v="Medium"/>
    <s v="October"/>
    <s v="Q4"/>
    <s v="No"/>
    <n v="0"/>
    <n v="185.01750000000001"/>
    <n v="1418.4675"/>
  </r>
  <r>
    <n v="9173"/>
    <s v="R07578"/>
    <x v="610"/>
    <n v="39"/>
    <x v="2"/>
    <x v="5"/>
    <x v="76"/>
    <n v="5"/>
    <x v="1"/>
    <s v="Cash"/>
    <s v="Home Delivery"/>
    <s v="Yes"/>
    <s v="Product was disappointing"/>
    <x v="1"/>
    <x v="1"/>
    <x v="0"/>
    <x v="3"/>
    <n v="824.74"/>
    <x v="8"/>
    <s v="Western Region"/>
    <s v="Medium"/>
    <s v="March"/>
    <s v="Q1"/>
    <s v="No"/>
    <n v="1"/>
    <n v="123.711"/>
    <n v="948.45099999999991"/>
  </r>
  <r>
    <n v="9174"/>
    <s v="R00078"/>
    <x v="557"/>
    <n v="78"/>
    <x v="2"/>
    <x v="7"/>
    <x v="105"/>
    <n v="4"/>
    <x v="0"/>
    <s v="Cash"/>
    <s v="Click &amp; Collect"/>
    <s v="No"/>
    <s v="Looks premium"/>
    <x v="4"/>
    <x v="0"/>
    <x v="1"/>
    <x v="5"/>
    <n v="96.11"/>
    <x v="8"/>
    <s v="Western Region"/>
    <s v="Low"/>
    <s v="February"/>
    <s v="Q1"/>
    <s v="No"/>
    <n v="0"/>
    <n v="14.416499999999999"/>
    <n v="110.52649999999998"/>
  </r>
  <r>
    <n v="9175"/>
    <s v="R07547"/>
    <x v="316"/>
    <n v="73"/>
    <x v="1"/>
    <x v="2"/>
    <x v="116"/>
    <n v="3"/>
    <x v="1"/>
    <s v="Cash"/>
    <s v="Home Delivery"/>
    <s v="No"/>
    <s v="Delivery delayed"/>
    <x v="2"/>
    <x v="1"/>
    <x v="0"/>
    <x v="5"/>
    <n v="11052.57"/>
    <x v="6"/>
    <s v="Northern Region"/>
    <s v="High"/>
    <s v="December"/>
    <s v="Q4"/>
    <s v="Yes"/>
    <n v="1"/>
    <n v="1657.8854999999999"/>
    <n v="12710.455499999998"/>
  </r>
  <r>
    <n v="9176"/>
    <s v="R02899"/>
    <x v="292"/>
    <n v="33"/>
    <x v="0"/>
    <x v="3"/>
    <x v="120"/>
    <n v="4"/>
    <x v="0"/>
    <s v="Debit Card"/>
    <s v="Click &amp; Collect"/>
    <s v="Yes"/>
    <s v="Instructions unclear"/>
    <x v="4"/>
    <x v="2"/>
    <x v="0"/>
    <x v="1"/>
    <n v="1233.45"/>
    <x v="1"/>
    <s v="Central Region"/>
    <s v="Medium"/>
    <s v="April"/>
    <s v="Q2"/>
    <s v="No"/>
    <n v="0"/>
    <n v="185.01750000000001"/>
    <n v="1418.4675"/>
  </r>
  <r>
    <n v="9177"/>
    <s v="R04821"/>
    <x v="304"/>
    <n v="79"/>
    <x v="1"/>
    <x v="0"/>
    <x v="81"/>
    <n v="3"/>
    <x v="1"/>
    <s v="Cash"/>
    <s v="In Store"/>
    <s v="Yes"/>
    <m/>
    <x v="2"/>
    <x v="3"/>
    <x v="2"/>
    <x v="5"/>
    <n v="375.53"/>
    <x v="4"/>
    <s v="Northern Region"/>
    <s v="Low"/>
    <s v="April"/>
    <s v="Q2"/>
    <s v="No"/>
    <n v="1"/>
    <n v="56.329499999999996"/>
    <n v="431.85949999999991"/>
  </r>
  <r>
    <n v="9178"/>
    <s v="R09444"/>
    <x v="469"/>
    <n v="21"/>
    <x v="1"/>
    <x v="2"/>
    <x v="1"/>
    <n v="3"/>
    <x v="0"/>
    <s v="Credit Card"/>
    <s v="Click &amp; Collect"/>
    <s v="No"/>
    <s v="Would definitely buy again"/>
    <x v="2"/>
    <x v="0"/>
    <x v="0"/>
    <x v="2"/>
    <n v="444.38"/>
    <x v="1"/>
    <s v="Northern Region"/>
    <s v="Low"/>
    <s v="April"/>
    <s v="Q2"/>
    <s v="No"/>
    <n v="0"/>
    <n v="66.656999999999996"/>
    <n v="511.03699999999998"/>
  </r>
  <r>
    <n v="9179"/>
    <s v="R06414"/>
    <x v="422"/>
    <n v="48"/>
    <x v="1"/>
    <x v="5"/>
    <x v="30"/>
    <n v="1"/>
    <x v="0"/>
    <s v="Cash"/>
    <s v="Home Delivery"/>
    <s v="No"/>
    <s v="Long waiting time"/>
    <x v="3"/>
    <x v="1"/>
    <x v="1"/>
    <x v="4"/>
    <n v="2962.6"/>
    <x v="2"/>
    <s v="Western Region"/>
    <s v="Medium"/>
    <s v="February"/>
    <s v="Q1"/>
    <s v="No"/>
    <n v="0"/>
    <n v="444.39"/>
    <n v="3406.99"/>
  </r>
  <r>
    <n v="9180"/>
    <s v="R09065"/>
    <x v="208"/>
    <n v="48"/>
    <x v="0"/>
    <x v="8"/>
    <x v="48"/>
    <n v="4"/>
    <x v="0"/>
    <s v="Cash"/>
    <s v="Click &amp; Collect"/>
    <s v="Yes"/>
    <m/>
    <x v="4"/>
    <x v="3"/>
    <x v="2"/>
    <x v="4"/>
    <n v="192.77"/>
    <x v="1"/>
    <s v="Eastern Region"/>
    <s v="Low"/>
    <s v="March"/>
    <s v="Q1"/>
    <s v="No"/>
    <n v="0"/>
    <n v="28.915500000000002"/>
    <n v="221.68549999999999"/>
  </r>
  <r>
    <n v="9181"/>
    <s v="R08008"/>
    <x v="576"/>
    <n v="47"/>
    <x v="1"/>
    <x v="8"/>
    <x v="17"/>
    <n v="4"/>
    <x v="1"/>
    <s v="Cash"/>
    <s v="In Store"/>
    <s v="Yes"/>
    <s v="Fits perfectly"/>
    <x v="4"/>
    <x v="0"/>
    <x v="1"/>
    <x v="4"/>
    <n v="471.63"/>
    <x v="1"/>
    <s v="Eastern Region"/>
    <s v="Low"/>
    <s v="June"/>
    <s v="Q2"/>
    <s v="No"/>
    <n v="1"/>
    <n v="70.744500000000002"/>
    <n v="542.3744999999999"/>
  </r>
  <r>
    <n v="9182"/>
    <s v="R05469"/>
    <x v="608"/>
    <n v="22"/>
    <x v="0"/>
    <x v="7"/>
    <x v="69"/>
    <n v="2"/>
    <x v="0"/>
    <s v="Mobile Payment"/>
    <s v="Click &amp; Collect"/>
    <s v="Yes"/>
    <s v="Item missing accessories"/>
    <x v="0"/>
    <x v="1"/>
    <x v="1"/>
    <x v="2"/>
    <n v="1907.49"/>
    <x v="0"/>
    <s v="Western Region"/>
    <s v="Medium"/>
    <s v="July"/>
    <s v="Q3"/>
    <s v="No"/>
    <n v="0"/>
    <n v="286.12349999999998"/>
    <n v="2193.6134999999999"/>
  </r>
  <r>
    <n v="9184"/>
    <s v="R03392"/>
    <x v="465"/>
    <n v="37"/>
    <x v="0"/>
    <x v="5"/>
    <x v="64"/>
    <n v="3"/>
    <x v="1"/>
    <s v="EFT"/>
    <s v="Click &amp; Collect"/>
    <s v="No"/>
    <s v="Fantastic experience"/>
    <x v="2"/>
    <x v="0"/>
    <x v="0"/>
    <x v="3"/>
    <n v="119.63"/>
    <x v="3"/>
    <s v="Western Region"/>
    <s v="Low"/>
    <s v="August"/>
    <s v="Q3"/>
    <s v="No"/>
    <n v="1"/>
    <n v="17.944499999999998"/>
    <n v="137.57449999999997"/>
  </r>
  <r>
    <n v="9185"/>
    <s v="R05416"/>
    <x v="155"/>
    <n v="29"/>
    <x v="2"/>
    <x v="5"/>
    <x v="111"/>
    <n v="3"/>
    <x v="1"/>
    <s v="Debit Card"/>
    <s v="Click &amp; Collect"/>
    <s v="No"/>
    <m/>
    <x v="2"/>
    <x v="3"/>
    <x v="2"/>
    <x v="1"/>
    <n v="4507.63"/>
    <x v="2"/>
    <s v="Western Region"/>
    <s v="Medium"/>
    <s v="June"/>
    <s v="Q2"/>
    <s v="No"/>
    <n v="1"/>
    <n v="676.14449999999999"/>
    <n v="5183.7744999999995"/>
  </r>
  <r>
    <n v="9186"/>
    <s v="R02561"/>
    <x v="84"/>
    <m/>
    <x v="2"/>
    <x v="4"/>
    <x v="26"/>
    <n v="4"/>
    <x v="0"/>
    <s v="Cash"/>
    <s v="Home Delivery"/>
    <s v="Yes"/>
    <s v="Arrived damaged"/>
    <x v="4"/>
    <x v="1"/>
    <x v="0"/>
    <x v="6"/>
    <n v="27815.439999999999"/>
    <x v="6"/>
    <s v="Central Region"/>
    <s v="High"/>
    <s v="November"/>
    <s v="Q4"/>
    <s v="Yes"/>
    <n v="0"/>
    <n v="4172.3159999999998"/>
    <n v="31987.755999999998"/>
  </r>
  <r>
    <n v="9187"/>
    <s v="R08163"/>
    <x v="722"/>
    <n v="50"/>
    <x v="0"/>
    <x v="3"/>
    <x v="45"/>
    <n v="1"/>
    <x v="0"/>
    <s v="EFT"/>
    <s v="Home Delivery"/>
    <s v="Yes"/>
    <s v="Instructions unclear"/>
    <x v="3"/>
    <x v="2"/>
    <x v="0"/>
    <x v="4"/>
    <n v="139.72999999999999"/>
    <x v="1"/>
    <s v="Central Region"/>
    <s v="Low"/>
    <s v="January"/>
    <s v="Q1"/>
    <s v="No"/>
    <n v="0"/>
    <n v="20.959499999999998"/>
    <n v="160.68949999999998"/>
  </r>
  <r>
    <n v="9189"/>
    <s v="R05257"/>
    <x v="345"/>
    <n v="65"/>
    <x v="1"/>
    <x v="4"/>
    <x v="42"/>
    <n v="4"/>
    <x v="0"/>
    <s v="EFT"/>
    <s v="In Store"/>
    <s v="Yes"/>
    <s v="Very comfortable"/>
    <x v="4"/>
    <x v="0"/>
    <x v="1"/>
    <x v="5"/>
    <n v="2099.4"/>
    <x v="2"/>
    <s v="Central Region"/>
    <s v="Medium"/>
    <s v="January"/>
    <s v="Q1"/>
    <s v="No"/>
    <n v="0"/>
    <n v="314.91000000000003"/>
    <n v="2414.31"/>
  </r>
  <r>
    <n v="9190"/>
    <s v="R03531"/>
    <x v="86"/>
    <n v="47"/>
    <x v="1"/>
    <x v="1"/>
    <x v="15"/>
    <n v="3"/>
    <x v="1"/>
    <s v="Mobile Payment"/>
    <s v="Click &amp; Collect"/>
    <s v="No"/>
    <s v="Exactly as advertised"/>
    <x v="2"/>
    <x v="0"/>
    <x v="0"/>
    <x v="4"/>
    <n v="869.65"/>
    <x v="4"/>
    <s v="Southern Region"/>
    <s v="Medium"/>
    <s v="February"/>
    <s v="Q1"/>
    <s v="No"/>
    <n v="1"/>
    <n v="130.44749999999999"/>
    <n v="1000.0974999999999"/>
  </r>
  <r>
    <n v="9191"/>
    <s v="R08568"/>
    <x v="310"/>
    <n v="60"/>
    <x v="2"/>
    <x v="3"/>
    <x v="95"/>
    <n v="5"/>
    <x v="1"/>
    <s v="Credit Card"/>
    <s v="In Store"/>
    <s v="No"/>
    <s v="Product was disappointing"/>
    <x v="1"/>
    <x v="1"/>
    <x v="0"/>
    <x v="0"/>
    <n v="105.11"/>
    <x v="1"/>
    <s v="Central Region"/>
    <s v="Low"/>
    <s v="June"/>
    <s v="Q2"/>
    <s v="No"/>
    <n v="1"/>
    <n v="15.766499999999999"/>
    <n v="120.87649999999999"/>
  </r>
  <r>
    <n v="9192"/>
    <s v="R01909"/>
    <x v="302"/>
    <n v="79"/>
    <x v="2"/>
    <x v="7"/>
    <x v="123"/>
    <n v="2"/>
    <x v="1"/>
    <s v="Credit Card"/>
    <s v="Click &amp; Collect"/>
    <s v="Yes"/>
    <s v="Excellent value"/>
    <x v="0"/>
    <x v="0"/>
    <x v="0"/>
    <x v="5"/>
    <n v="2977.47"/>
    <x v="7"/>
    <s v="Western Region"/>
    <s v="Medium"/>
    <s v="November"/>
    <s v="Q4"/>
    <s v="No"/>
    <n v="1"/>
    <n v="446.62049999999994"/>
    <n v="3424.0904999999993"/>
  </r>
  <r>
    <n v="9193"/>
    <s v="R00236"/>
    <x v="422"/>
    <n v="47"/>
    <x v="0"/>
    <x v="6"/>
    <x v="48"/>
    <n v="2"/>
    <x v="0"/>
    <s v="Cash"/>
    <s v="In Store"/>
    <s v="Yes"/>
    <s v="Great customer service"/>
    <x v="0"/>
    <x v="0"/>
    <x v="0"/>
    <x v="4"/>
    <n v="192.77"/>
    <x v="1"/>
    <s v="Gauteng Region"/>
    <s v="Low"/>
    <s v="February"/>
    <s v="Q1"/>
    <s v="No"/>
    <n v="0"/>
    <n v="28.915500000000002"/>
    <n v="221.68549999999999"/>
  </r>
  <r>
    <n v="9195"/>
    <s v="R07985"/>
    <x v="347"/>
    <n v="74"/>
    <x v="1"/>
    <x v="4"/>
    <x v="121"/>
    <n v="4"/>
    <x v="0"/>
    <s v="Cash"/>
    <s v="Click &amp; Collect"/>
    <s v="No"/>
    <s v="Highly recommend"/>
    <x v="4"/>
    <x v="0"/>
    <x v="1"/>
    <x v="5"/>
    <n v="85.25"/>
    <x v="1"/>
    <s v="Central Region"/>
    <s v="Low"/>
    <s v="November"/>
    <s v="Q4"/>
    <s v="No"/>
    <n v="0"/>
    <n v="12.7875"/>
    <n v="98.037499999999994"/>
  </r>
  <r>
    <n v="9196"/>
    <s v="R03491"/>
    <x v="313"/>
    <n v="62"/>
    <x v="1"/>
    <x v="0"/>
    <x v="119"/>
    <n v="1"/>
    <x v="1"/>
    <s v="Mobile Payment"/>
    <s v="In Store"/>
    <s v="No"/>
    <s v="Arrived damaged"/>
    <x v="3"/>
    <x v="1"/>
    <x v="1"/>
    <x v="0"/>
    <n v="618.72"/>
    <x v="2"/>
    <s v="Northern Region"/>
    <s v="Medium"/>
    <s v="August"/>
    <s v="Q3"/>
    <s v="No"/>
    <n v="1"/>
    <n v="92.808000000000007"/>
    <n v="711.52800000000002"/>
  </r>
  <r>
    <n v="9197"/>
    <s v="R01995"/>
    <x v="387"/>
    <n v="55"/>
    <x v="2"/>
    <x v="0"/>
    <x v="121"/>
    <n v="5"/>
    <x v="0"/>
    <s v="Credit Card"/>
    <s v="Click &amp; Collect"/>
    <s v="Yes"/>
    <s v="Instructions unclear"/>
    <x v="1"/>
    <x v="2"/>
    <x v="0"/>
    <x v="0"/>
    <n v="85.25"/>
    <x v="1"/>
    <s v="Northern Region"/>
    <s v="Low"/>
    <s v="June"/>
    <s v="Q2"/>
    <s v="No"/>
    <n v="0"/>
    <n v="12.7875"/>
    <n v="98.037499999999994"/>
  </r>
  <r>
    <n v="9199"/>
    <s v="R09427"/>
    <x v="450"/>
    <n v="45"/>
    <x v="0"/>
    <x v="7"/>
    <x v="12"/>
    <n v="5"/>
    <x v="0"/>
    <s v="Mobile Payment"/>
    <s v="Click &amp; Collect"/>
    <s v="Yes"/>
    <s v="Looks premium"/>
    <x v="1"/>
    <x v="0"/>
    <x v="1"/>
    <x v="4"/>
    <n v="228.08"/>
    <x v="8"/>
    <s v="Western Region"/>
    <s v="Low"/>
    <s v="December"/>
    <s v="Q4"/>
    <s v="No"/>
    <n v="0"/>
    <n v="34.212000000000003"/>
    <n v="262.29199999999997"/>
  </r>
  <r>
    <n v="9200"/>
    <s v="R01343"/>
    <x v="549"/>
    <n v="69"/>
    <x v="2"/>
    <x v="2"/>
    <x v="7"/>
    <n v="3"/>
    <x v="1"/>
    <s v="Credit Card"/>
    <s v="Home Delivery"/>
    <s v="No"/>
    <s v="Product exceeded expectations"/>
    <x v="2"/>
    <x v="0"/>
    <x v="0"/>
    <x v="5"/>
    <n v="1370.56"/>
    <x v="6"/>
    <s v="Northern Region"/>
    <s v="Medium"/>
    <s v="May"/>
    <s v="Q2"/>
    <s v="No"/>
    <n v="1"/>
    <n v="205.58399999999997"/>
    <n v="1576.1439999999998"/>
  </r>
  <r>
    <n v="9201"/>
    <s v="R08513"/>
    <x v="301"/>
    <n v="33"/>
    <x v="2"/>
    <x v="3"/>
    <x v="122"/>
    <n v="4"/>
    <x v="0"/>
    <s v="Debit Card"/>
    <s v="Home Delivery"/>
    <s v="Yes"/>
    <s v="Worth the money"/>
    <x v="4"/>
    <x v="0"/>
    <x v="1"/>
    <x v="1"/>
    <n v="412.16"/>
    <x v="8"/>
    <s v="Central Region"/>
    <s v="Low"/>
    <s v="February"/>
    <s v="Q1"/>
    <s v="No"/>
    <n v="0"/>
    <n v="61.823999999999998"/>
    <n v="473.98399999999998"/>
  </r>
  <r>
    <n v="9202"/>
    <s v="R01620"/>
    <x v="287"/>
    <n v="56"/>
    <x v="2"/>
    <x v="7"/>
    <x v="114"/>
    <n v="1"/>
    <x v="1"/>
    <s v="Credit Card"/>
    <s v="Home Delivery"/>
    <s v="Yes"/>
    <s v="Instructions unclear"/>
    <x v="3"/>
    <x v="2"/>
    <x v="0"/>
    <x v="0"/>
    <n v="338.79"/>
    <x v="0"/>
    <s v="Western Region"/>
    <s v="Low"/>
    <s v="December"/>
    <s v="Q4"/>
    <s v="No"/>
    <n v="1"/>
    <n v="50.8185"/>
    <n v="389.60849999999999"/>
  </r>
  <r>
    <n v="9203"/>
    <s v="R05288"/>
    <x v="619"/>
    <n v="74"/>
    <x v="0"/>
    <x v="7"/>
    <x v="60"/>
    <n v="1"/>
    <x v="0"/>
    <s v="Cash"/>
    <s v="Click &amp; Collect"/>
    <s v="No"/>
    <s v="Item missing accessories"/>
    <x v="3"/>
    <x v="1"/>
    <x v="1"/>
    <x v="5"/>
    <n v="5064"/>
    <x v="2"/>
    <s v="Western Region"/>
    <s v="High"/>
    <s v="October"/>
    <s v="Q4"/>
    <s v="Yes"/>
    <n v="0"/>
    <n v="759.6"/>
    <n v="5823.5999999999995"/>
  </r>
  <r>
    <n v="9204"/>
    <s v="R02061"/>
    <x v="533"/>
    <n v="46"/>
    <x v="1"/>
    <x v="7"/>
    <x v="31"/>
    <n v="3"/>
    <x v="0"/>
    <s v="Mobile Payment"/>
    <s v="Click &amp; Collect"/>
    <s v="Yes"/>
    <m/>
    <x v="2"/>
    <x v="3"/>
    <x v="2"/>
    <x v="4"/>
    <n v="294.33"/>
    <x v="4"/>
    <s v="Western Region"/>
    <s v="Low"/>
    <s v="January"/>
    <s v="Q1"/>
    <s v="No"/>
    <n v="0"/>
    <n v="44.149499999999996"/>
    <n v="338.47949999999997"/>
  </r>
  <r>
    <n v="9206"/>
    <s v="R02220"/>
    <x v="632"/>
    <n v="65"/>
    <x v="2"/>
    <x v="8"/>
    <x v="3"/>
    <n v="1"/>
    <x v="1"/>
    <s v="Debit Card"/>
    <s v="In Store"/>
    <s v="No"/>
    <s v="Highly recommend"/>
    <x v="3"/>
    <x v="0"/>
    <x v="0"/>
    <x v="5"/>
    <n v="84.23"/>
    <x v="3"/>
    <s v="Eastern Region"/>
    <s v="Low"/>
    <s v="December"/>
    <s v="Q4"/>
    <s v="No"/>
    <n v="1"/>
    <n v="12.634500000000001"/>
    <n v="96.864499999999992"/>
  </r>
  <r>
    <n v="9209"/>
    <s v="R09507"/>
    <x v="713"/>
    <n v="69"/>
    <x v="2"/>
    <x v="3"/>
    <x v="34"/>
    <n v="2"/>
    <x v="0"/>
    <s v="Mobile Payment"/>
    <s v="Click &amp; Collect"/>
    <s v="Yes"/>
    <m/>
    <x v="0"/>
    <x v="3"/>
    <x v="2"/>
    <x v="5"/>
    <n v="14729.04"/>
    <x v="6"/>
    <s v="Central Region"/>
    <s v="High"/>
    <s v="March"/>
    <s v="Q1"/>
    <s v="Yes"/>
    <n v="0"/>
    <n v="2209.3560000000002"/>
    <n v="16938.396000000001"/>
  </r>
  <r>
    <n v="9210"/>
    <s v="R09094"/>
    <x v="607"/>
    <m/>
    <x v="2"/>
    <x v="8"/>
    <x v="51"/>
    <n v="4"/>
    <x v="0"/>
    <s v="Cash"/>
    <s v="Home Delivery"/>
    <s v="No"/>
    <s v="Easy to assemble"/>
    <x v="4"/>
    <x v="0"/>
    <x v="1"/>
    <x v="6"/>
    <n v="209.53"/>
    <x v="3"/>
    <s v="Eastern Region"/>
    <s v="Low"/>
    <s v="February"/>
    <s v="Q1"/>
    <s v="No"/>
    <n v="0"/>
    <n v="31.429499999999997"/>
    <n v="240.95949999999999"/>
  </r>
  <r>
    <n v="9211"/>
    <s v="R03745"/>
    <x v="551"/>
    <n v="39"/>
    <x v="1"/>
    <x v="8"/>
    <x v="91"/>
    <n v="3"/>
    <x v="0"/>
    <s v="Mobile Payment"/>
    <s v="In Store"/>
    <s v="Yes"/>
    <s v="Great customer service"/>
    <x v="2"/>
    <x v="0"/>
    <x v="0"/>
    <x v="3"/>
    <n v="53.85"/>
    <x v="3"/>
    <s v="Eastern Region"/>
    <s v="Low"/>
    <s v="June"/>
    <s v="Q2"/>
    <s v="No"/>
    <n v="0"/>
    <n v="8.0775000000000006"/>
    <n v="61.927499999999995"/>
  </r>
  <r>
    <n v="9212"/>
    <s v="R02027"/>
    <x v="128"/>
    <n v="67"/>
    <x v="0"/>
    <x v="7"/>
    <x v="53"/>
    <n v="3"/>
    <x v="0"/>
    <s v="Mobile Payment"/>
    <s v="Home Delivery"/>
    <s v="No"/>
    <s v="Excellent product"/>
    <x v="2"/>
    <x v="0"/>
    <x v="0"/>
    <x v="5"/>
    <n v="22574.95"/>
    <x v="6"/>
    <s v="Western Region"/>
    <s v="High"/>
    <s v="October"/>
    <s v="Q4"/>
    <s v="Yes"/>
    <n v="0"/>
    <n v="3386.2424999999998"/>
    <n v="25961.192499999997"/>
  </r>
  <r>
    <n v="9213"/>
    <s v="R06989"/>
    <x v="109"/>
    <m/>
    <x v="0"/>
    <x v="2"/>
    <x v="95"/>
    <n v="2"/>
    <x v="1"/>
    <s v="EFT"/>
    <s v="Home Delivery"/>
    <s v="No"/>
    <s v="Excellent value"/>
    <x v="0"/>
    <x v="0"/>
    <x v="0"/>
    <x v="6"/>
    <n v="105.11"/>
    <x v="1"/>
    <s v="Northern Region"/>
    <s v="Low"/>
    <s v="April"/>
    <s v="Q2"/>
    <s v="No"/>
    <n v="1"/>
    <n v="15.766499999999999"/>
    <n v="120.87649999999999"/>
  </r>
  <r>
    <n v="9214"/>
    <s v="R04235"/>
    <x v="576"/>
    <n v="44"/>
    <x v="1"/>
    <x v="5"/>
    <x v="30"/>
    <n v="5"/>
    <x v="1"/>
    <s v="Credit Card"/>
    <s v="In Store"/>
    <s v="No"/>
    <s v="Excellent product"/>
    <x v="1"/>
    <x v="0"/>
    <x v="1"/>
    <x v="3"/>
    <n v="2962.6"/>
    <x v="2"/>
    <s v="Western Region"/>
    <s v="Medium"/>
    <s v="June"/>
    <s v="Q2"/>
    <s v="No"/>
    <n v="1"/>
    <n v="444.39"/>
    <n v="3406.99"/>
  </r>
  <r>
    <n v="9215"/>
    <s v="R01918"/>
    <x v="257"/>
    <n v="29"/>
    <x v="2"/>
    <x v="4"/>
    <x v="44"/>
    <n v="2"/>
    <x v="1"/>
    <s v="Mobile Payment"/>
    <s v="Click &amp; Collect"/>
    <s v="Yes"/>
    <s v="Fits perfectly"/>
    <x v="0"/>
    <x v="0"/>
    <x v="0"/>
    <x v="1"/>
    <n v="2849.09"/>
    <x v="7"/>
    <s v="Central Region"/>
    <s v="Medium"/>
    <s v="November"/>
    <s v="Q4"/>
    <s v="No"/>
    <n v="1"/>
    <n v="427.36349999999999"/>
    <n v="3276.4535000000001"/>
  </r>
  <r>
    <n v="9216"/>
    <s v="R01829"/>
    <x v="363"/>
    <n v="37"/>
    <x v="1"/>
    <x v="7"/>
    <x v="119"/>
    <n v="1"/>
    <x v="0"/>
    <s v="Cash"/>
    <s v="Click &amp; Collect"/>
    <s v="No"/>
    <s v="Helpful staff"/>
    <x v="3"/>
    <x v="0"/>
    <x v="0"/>
    <x v="3"/>
    <n v="618.72"/>
    <x v="2"/>
    <s v="Western Region"/>
    <s v="Medium"/>
    <s v="January"/>
    <s v="Q1"/>
    <s v="No"/>
    <n v="0"/>
    <n v="92.808000000000007"/>
    <n v="711.52800000000002"/>
  </r>
  <r>
    <n v="9217"/>
    <s v="R06234"/>
    <x v="247"/>
    <n v="18"/>
    <x v="0"/>
    <x v="7"/>
    <x v="73"/>
    <n v="5"/>
    <x v="0"/>
    <s v="EFT"/>
    <s v="Click &amp; Collect"/>
    <s v="Yes"/>
    <s v="Excellent value"/>
    <x v="1"/>
    <x v="0"/>
    <x v="1"/>
    <x v="2"/>
    <n v="657.5"/>
    <x v="5"/>
    <s v="Western Region"/>
    <s v="Medium"/>
    <s v="August"/>
    <s v="Q3"/>
    <s v="No"/>
    <n v="0"/>
    <n v="98.625"/>
    <n v="756.12499999999989"/>
  </r>
  <r>
    <n v="9218"/>
    <s v="R09474"/>
    <x v="543"/>
    <n v="60"/>
    <x v="0"/>
    <x v="5"/>
    <x v="4"/>
    <n v="5"/>
    <x v="1"/>
    <s v="Credit Card"/>
    <s v="Home Delivery"/>
    <s v="Yes"/>
    <s v="Average quality"/>
    <x v="1"/>
    <x v="2"/>
    <x v="0"/>
    <x v="0"/>
    <n v="1951.09"/>
    <x v="0"/>
    <s v="Western Region"/>
    <s v="Medium"/>
    <s v="March"/>
    <s v="Q1"/>
    <s v="No"/>
    <n v="1"/>
    <n v="292.6635"/>
    <n v="2243.7534999999998"/>
  </r>
  <r>
    <n v="9220"/>
    <s v="R04209"/>
    <x v="436"/>
    <n v="20"/>
    <x v="1"/>
    <x v="4"/>
    <x v="40"/>
    <n v="4"/>
    <x v="1"/>
    <s v="Credit Card"/>
    <s v="Click &amp; Collect"/>
    <s v="No"/>
    <s v="Exactly as advertised"/>
    <x v="4"/>
    <x v="0"/>
    <x v="1"/>
    <x v="2"/>
    <n v="1619.07"/>
    <x v="7"/>
    <s v="Central Region"/>
    <s v="Medium"/>
    <s v="January"/>
    <s v="Q1"/>
    <s v="No"/>
    <n v="1"/>
    <n v="242.86049999999997"/>
    <n v="1861.9304999999997"/>
  </r>
  <r>
    <n v="9221"/>
    <s v="R00225"/>
    <x v="171"/>
    <n v="64"/>
    <x v="0"/>
    <x v="7"/>
    <x v="106"/>
    <n v="4"/>
    <x v="1"/>
    <s v="Debit Card"/>
    <s v="Click &amp; Collect"/>
    <s v="Yes"/>
    <s v="Product exceeded expectations"/>
    <x v="4"/>
    <x v="0"/>
    <x v="1"/>
    <x v="0"/>
    <n v="74.72"/>
    <x v="3"/>
    <s v="Western Region"/>
    <s v="Low"/>
    <s v="August"/>
    <s v="Q3"/>
    <s v="No"/>
    <n v="1"/>
    <n v="11.208"/>
    <n v="85.927999999999997"/>
  </r>
  <r>
    <n v="9222"/>
    <s v="R08916"/>
    <x v="456"/>
    <n v="77"/>
    <x v="0"/>
    <x v="7"/>
    <x v="120"/>
    <n v="1"/>
    <x v="1"/>
    <s v="Cash"/>
    <s v="Home Delivery"/>
    <s v="No"/>
    <s v="Easy online ordering"/>
    <x v="3"/>
    <x v="0"/>
    <x v="0"/>
    <x v="5"/>
    <n v="1233.45"/>
    <x v="1"/>
    <s v="Western Region"/>
    <s v="Medium"/>
    <s v="August"/>
    <s v="Q3"/>
    <s v="No"/>
    <n v="1"/>
    <n v="185.01750000000001"/>
    <n v="1418.4675"/>
  </r>
  <r>
    <n v="9223"/>
    <s v="R06470"/>
    <x v="640"/>
    <n v="80"/>
    <x v="1"/>
    <x v="8"/>
    <x v="15"/>
    <n v="3"/>
    <x v="1"/>
    <s v="EFT"/>
    <s v="Click &amp; Collect"/>
    <s v="Yes"/>
    <m/>
    <x v="2"/>
    <x v="3"/>
    <x v="2"/>
    <x v="5"/>
    <n v="869.65"/>
    <x v="4"/>
    <s v="Eastern Region"/>
    <s v="Medium"/>
    <s v="September"/>
    <s v="Q3"/>
    <s v="No"/>
    <n v="1"/>
    <n v="130.44749999999999"/>
    <n v="1000.0974999999999"/>
  </r>
  <r>
    <n v="9226"/>
    <s v="R04290"/>
    <x v="517"/>
    <n v="69"/>
    <x v="2"/>
    <x v="8"/>
    <x v="21"/>
    <n v="1"/>
    <x v="1"/>
    <s v="EFT"/>
    <s v="In Store"/>
    <s v="No"/>
    <s v="Item missing accessories"/>
    <x v="3"/>
    <x v="1"/>
    <x v="1"/>
    <x v="5"/>
    <n v="369.57"/>
    <x v="0"/>
    <s v="Eastern Region"/>
    <s v="Low"/>
    <s v="February"/>
    <s v="Q1"/>
    <s v="No"/>
    <n v="1"/>
    <n v="55.435499999999998"/>
    <n v="425.00549999999998"/>
  </r>
  <r>
    <n v="9227"/>
    <s v="R05561"/>
    <x v="220"/>
    <n v="78"/>
    <x v="1"/>
    <x v="0"/>
    <x v="6"/>
    <n v="4"/>
    <x v="0"/>
    <s v="Credit Card"/>
    <s v="Home Delivery"/>
    <s v="Yes"/>
    <s v="Fantastic experience"/>
    <x v="4"/>
    <x v="0"/>
    <x v="1"/>
    <x v="5"/>
    <n v="409.06"/>
    <x v="5"/>
    <s v="Northern Region"/>
    <s v="Low"/>
    <s v="November"/>
    <s v="Q4"/>
    <s v="No"/>
    <n v="0"/>
    <n v="61.358999999999995"/>
    <n v="470.41899999999998"/>
  </r>
  <r>
    <n v="9228"/>
    <s v="R02552"/>
    <x v="387"/>
    <n v="19"/>
    <x v="1"/>
    <x v="7"/>
    <x v="73"/>
    <n v="5"/>
    <x v="0"/>
    <s v="Debit Card"/>
    <s v="In Store"/>
    <s v="Yes"/>
    <s v="Product exceeded expectations"/>
    <x v="1"/>
    <x v="0"/>
    <x v="1"/>
    <x v="2"/>
    <n v="657.5"/>
    <x v="5"/>
    <s v="Western Region"/>
    <s v="Medium"/>
    <s v="June"/>
    <s v="Q2"/>
    <s v="No"/>
    <n v="0"/>
    <n v="98.625"/>
    <n v="756.12499999999989"/>
  </r>
  <r>
    <n v="9229"/>
    <s v="R00118"/>
    <x v="675"/>
    <n v="56"/>
    <x v="2"/>
    <x v="5"/>
    <x v="46"/>
    <n v="1"/>
    <x v="1"/>
    <s v="Credit Card"/>
    <s v="Click &amp; Collect"/>
    <s v="No"/>
    <m/>
    <x v="3"/>
    <x v="3"/>
    <x v="2"/>
    <x v="0"/>
    <n v="3755.73"/>
    <x v="2"/>
    <s v="Western Region"/>
    <s v="Medium"/>
    <s v="June"/>
    <s v="Q2"/>
    <s v="No"/>
    <n v="1"/>
    <n v="563.35950000000003"/>
    <n v="4319.0895"/>
  </r>
  <r>
    <n v="9230"/>
    <s v="R08838"/>
    <x v="29"/>
    <n v="43"/>
    <x v="2"/>
    <x v="1"/>
    <x v="15"/>
    <n v="5"/>
    <x v="0"/>
    <s v="Debit Card"/>
    <s v="Click &amp; Collect"/>
    <s v="Yes"/>
    <s v="Instructions unclear"/>
    <x v="1"/>
    <x v="2"/>
    <x v="0"/>
    <x v="3"/>
    <n v="869.65"/>
    <x v="4"/>
    <s v="Southern Region"/>
    <s v="Medium"/>
    <s v="March"/>
    <s v="Q1"/>
    <s v="No"/>
    <n v="0"/>
    <n v="130.44749999999999"/>
    <n v="1000.0974999999999"/>
  </r>
  <r>
    <n v="9232"/>
    <s v="R08196"/>
    <x v="88"/>
    <n v="72"/>
    <x v="0"/>
    <x v="4"/>
    <x v="97"/>
    <n v="5"/>
    <x v="0"/>
    <s v="Mobile Payment"/>
    <s v="Click &amp; Collect"/>
    <s v="Yes"/>
    <s v="Exactly as advertised"/>
    <x v="1"/>
    <x v="0"/>
    <x v="1"/>
    <x v="5"/>
    <n v="2906.97"/>
    <x v="7"/>
    <s v="Central Region"/>
    <s v="Medium"/>
    <s v="October"/>
    <s v="Q4"/>
    <s v="No"/>
    <n v="0"/>
    <n v="436.04549999999995"/>
    <n v="3343.0154999999995"/>
  </r>
  <r>
    <n v="9233"/>
    <s v="R08660"/>
    <x v="406"/>
    <n v="69"/>
    <x v="2"/>
    <x v="0"/>
    <x v="82"/>
    <n v="5"/>
    <x v="0"/>
    <s v="Credit Card"/>
    <s v="Home Delivery"/>
    <s v="Yes"/>
    <s v="Excellent value"/>
    <x v="1"/>
    <x v="0"/>
    <x v="1"/>
    <x v="5"/>
    <n v="463.48"/>
    <x v="6"/>
    <s v="Northern Region"/>
    <s v="Low"/>
    <s v="December"/>
    <s v="Q4"/>
    <s v="No"/>
    <n v="0"/>
    <n v="69.522000000000006"/>
    <n v="533.00199999999995"/>
  </r>
  <r>
    <n v="9234"/>
    <s v="R07490"/>
    <x v="120"/>
    <n v="27"/>
    <x v="2"/>
    <x v="5"/>
    <x v="76"/>
    <n v="3"/>
    <x v="0"/>
    <s v="Credit Card"/>
    <s v="Click &amp; Collect"/>
    <s v="No"/>
    <m/>
    <x v="2"/>
    <x v="3"/>
    <x v="2"/>
    <x v="1"/>
    <n v="824.74"/>
    <x v="8"/>
    <s v="Western Region"/>
    <s v="Medium"/>
    <s v="August"/>
    <s v="Q3"/>
    <s v="No"/>
    <n v="0"/>
    <n v="123.711"/>
    <n v="948.45099999999991"/>
  </r>
  <r>
    <n v="9235"/>
    <s v="R00006"/>
    <x v="328"/>
    <n v="42"/>
    <x v="2"/>
    <x v="4"/>
    <x v="10"/>
    <n v="3"/>
    <x v="1"/>
    <s v="Credit Card"/>
    <s v="In Store"/>
    <s v="No"/>
    <s v="Highly recommend"/>
    <x v="2"/>
    <x v="0"/>
    <x v="0"/>
    <x v="3"/>
    <n v="276.82"/>
    <x v="7"/>
    <s v="Central Region"/>
    <s v="Low"/>
    <s v="April"/>
    <s v="Q2"/>
    <s v="No"/>
    <n v="1"/>
    <n v="41.522999999999996"/>
    <n v="318.34299999999996"/>
  </r>
  <r>
    <n v="9236"/>
    <s v="R05343"/>
    <x v="352"/>
    <n v="74"/>
    <x v="1"/>
    <x v="0"/>
    <x v="58"/>
    <n v="3"/>
    <x v="1"/>
    <s v="Mobile Payment"/>
    <s v="Home Delivery"/>
    <s v="Yes"/>
    <s v="Looks premium"/>
    <x v="2"/>
    <x v="0"/>
    <x v="0"/>
    <x v="5"/>
    <n v="2603.98"/>
    <x v="0"/>
    <s v="Northern Region"/>
    <s v="Medium"/>
    <s v="July"/>
    <s v="Q3"/>
    <s v="No"/>
    <n v="1"/>
    <n v="390.59699999999998"/>
    <n v="2994.5769999999998"/>
  </r>
  <r>
    <n v="9237"/>
    <s v="R09112"/>
    <x v="34"/>
    <n v="50"/>
    <x v="0"/>
    <x v="8"/>
    <x v="110"/>
    <n v="1"/>
    <x v="0"/>
    <s v="EFT"/>
    <s v="Home Delivery"/>
    <s v="No"/>
    <s v="Very comfortable"/>
    <x v="3"/>
    <x v="0"/>
    <x v="0"/>
    <x v="4"/>
    <n v="2216.12"/>
    <x v="1"/>
    <s v="Eastern Region"/>
    <s v="Medium"/>
    <s v="August"/>
    <s v="Q3"/>
    <s v="No"/>
    <n v="0"/>
    <n v="332.41799999999995"/>
    <n v="2548.5379999999996"/>
  </r>
  <r>
    <n v="9238"/>
    <s v="R04325"/>
    <x v="667"/>
    <n v="33"/>
    <x v="2"/>
    <x v="2"/>
    <x v="101"/>
    <n v="4"/>
    <x v="0"/>
    <s v="EFT"/>
    <s v="In Store"/>
    <s v="No"/>
    <s v="Worth the money"/>
    <x v="4"/>
    <x v="0"/>
    <x v="1"/>
    <x v="1"/>
    <n v="886.51"/>
    <x v="1"/>
    <s v="Northern Region"/>
    <s v="Medium"/>
    <s v="September"/>
    <s v="Q3"/>
    <s v="No"/>
    <n v="0"/>
    <n v="132.97649999999999"/>
    <n v="1019.4864999999999"/>
  </r>
  <r>
    <n v="9239"/>
    <s v="R01064"/>
    <x v="654"/>
    <n v="37"/>
    <x v="0"/>
    <x v="4"/>
    <x v="105"/>
    <n v="2"/>
    <x v="0"/>
    <s v="EFT"/>
    <s v="Home Delivery"/>
    <s v="Yes"/>
    <s v="Product was disappointing"/>
    <x v="0"/>
    <x v="1"/>
    <x v="1"/>
    <x v="3"/>
    <n v="96.11"/>
    <x v="8"/>
    <s v="Central Region"/>
    <s v="Low"/>
    <s v="March"/>
    <s v="Q1"/>
    <s v="No"/>
    <n v="0"/>
    <n v="14.416499999999999"/>
    <n v="110.52649999999998"/>
  </r>
  <r>
    <n v="9241"/>
    <s v="R08435"/>
    <x v="577"/>
    <n v="38"/>
    <x v="0"/>
    <x v="5"/>
    <x v="33"/>
    <n v="1"/>
    <x v="0"/>
    <s v="Mobile Payment"/>
    <s v="In Store"/>
    <s v="No"/>
    <s v="Worth the money"/>
    <x v="3"/>
    <x v="0"/>
    <x v="0"/>
    <x v="3"/>
    <n v="440.87"/>
    <x v="7"/>
    <s v="Western Region"/>
    <s v="Low"/>
    <s v="June"/>
    <s v="Q2"/>
    <s v="No"/>
    <n v="0"/>
    <n v="66.130499999999998"/>
    <n v="507.00049999999999"/>
  </r>
  <r>
    <n v="9242"/>
    <s v="R03736"/>
    <x v="647"/>
    <n v="54"/>
    <x v="2"/>
    <x v="7"/>
    <x v="2"/>
    <n v="2"/>
    <x v="0"/>
    <s v="Cash"/>
    <s v="Click &amp; Collect"/>
    <s v="No"/>
    <s v="Poor packaging"/>
    <x v="0"/>
    <x v="1"/>
    <x v="1"/>
    <x v="4"/>
    <n v="230.14"/>
    <x v="2"/>
    <s v="Western Region"/>
    <s v="Low"/>
    <s v="May"/>
    <s v="Q2"/>
    <s v="No"/>
    <n v="0"/>
    <n v="34.520999999999994"/>
    <n v="264.66099999999994"/>
  </r>
  <r>
    <n v="9243"/>
    <s v="R03518"/>
    <x v="635"/>
    <n v="64"/>
    <x v="2"/>
    <x v="8"/>
    <x v="1"/>
    <n v="2"/>
    <x v="1"/>
    <s v="Debit Card"/>
    <s v="Click &amp; Collect"/>
    <s v="No"/>
    <s v="Arrived damaged"/>
    <x v="0"/>
    <x v="1"/>
    <x v="1"/>
    <x v="0"/>
    <n v="444.38"/>
    <x v="1"/>
    <s v="Eastern Region"/>
    <s v="Low"/>
    <s v="February"/>
    <s v="Q1"/>
    <s v="No"/>
    <n v="1"/>
    <n v="66.656999999999996"/>
    <n v="511.03699999999998"/>
  </r>
  <r>
    <n v="9244"/>
    <s v="R06987"/>
    <x v="476"/>
    <n v="37"/>
    <x v="0"/>
    <x v="2"/>
    <x v="95"/>
    <n v="3"/>
    <x v="1"/>
    <s v="Credit Card"/>
    <s v="In Store"/>
    <s v="Yes"/>
    <s v="Excellent value"/>
    <x v="2"/>
    <x v="0"/>
    <x v="0"/>
    <x v="3"/>
    <n v="105.11"/>
    <x v="1"/>
    <s v="Northern Region"/>
    <s v="Low"/>
    <s v="June"/>
    <s v="Q2"/>
    <s v="No"/>
    <n v="1"/>
    <n v="15.766499999999999"/>
    <n v="120.87649999999999"/>
  </r>
  <r>
    <n v="9246"/>
    <s v="R05623"/>
    <x v="435"/>
    <n v="64"/>
    <x v="0"/>
    <x v="3"/>
    <x v="112"/>
    <n v="5"/>
    <x v="0"/>
    <s v="Credit Card"/>
    <s v="Home Delivery"/>
    <s v="No"/>
    <s v="Instructions unclear"/>
    <x v="1"/>
    <x v="2"/>
    <x v="0"/>
    <x v="0"/>
    <n v="1482.94"/>
    <x v="5"/>
    <s v="Central Region"/>
    <s v="Medium"/>
    <s v="May"/>
    <s v="Q2"/>
    <s v="No"/>
    <n v="0"/>
    <n v="222.441"/>
    <n v="1705.3809999999999"/>
  </r>
  <r>
    <n v="9248"/>
    <s v="R01734"/>
    <x v="35"/>
    <n v="34"/>
    <x v="1"/>
    <x v="8"/>
    <x v="53"/>
    <n v="2"/>
    <x v="0"/>
    <s v="EFT"/>
    <s v="Home Delivery"/>
    <s v="No"/>
    <s v="Looks premium"/>
    <x v="0"/>
    <x v="0"/>
    <x v="0"/>
    <x v="1"/>
    <n v="22574.95"/>
    <x v="6"/>
    <s v="Eastern Region"/>
    <s v="High"/>
    <s v="January"/>
    <s v="Q1"/>
    <s v="Yes"/>
    <n v="0"/>
    <n v="3386.2424999999998"/>
    <n v="25961.192499999997"/>
  </r>
  <r>
    <n v="9249"/>
    <s v="R09483"/>
    <x v="437"/>
    <n v="55"/>
    <x v="2"/>
    <x v="3"/>
    <x v="99"/>
    <n v="2"/>
    <x v="0"/>
    <s v="Debit Card"/>
    <s v="Click &amp; Collect"/>
    <s v="No"/>
    <s v="Easy online ordering"/>
    <x v="0"/>
    <x v="0"/>
    <x v="0"/>
    <x v="0"/>
    <n v="786.78"/>
    <x v="8"/>
    <s v="Central Region"/>
    <s v="Medium"/>
    <s v="March"/>
    <s v="Q1"/>
    <s v="No"/>
    <n v="0"/>
    <n v="118.017"/>
    <n v="904.79699999999991"/>
  </r>
  <r>
    <n v="9250"/>
    <s v="R03813"/>
    <x v="391"/>
    <n v="31"/>
    <x v="0"/>
    <x v="7"/>
    <x v="82"/>
    <n v="1"/>
    <x v="1"/>
    <s v="Mobile Payment"/>
    <s v="In Store"/>
    <s v="No"/>
    <s v="Easy online ordering"/>
    <x v="3"/>
    <x v="0"/>
    <x v="0"/>
    <x v="1"/>
    <n v="463.48"/>
    <x v="6"/>
    <s v="Western Region"/>
    <s v="Low"/>
    <s v="December"/>
    <s v="Q4"/>
    <s v="No"/>
    <n v="1"/>
    <n v="69.522000000000006"/>
    <n v="533.00199999999995"/>
  </r>
  <r>
    <n v="9251"/>
    <s v="R09770"/>
    <x v="351"/>
    <n v="64"/>
    <x v="1"/>
    <x v="8"/>
    <x v="20"/>
    <n v="2"/>
    <x v="1"/>
    <s v="Cash"/>
    <s v="Home Delivery"/>
    <s v="No"/>
    <s v="Excellent value"/>
    <x v="0"/>
    <x v="0"/>
    <x v="0"/>
    <x v="0"/>
    <n v="3747.26"/>
    <x v="8"/>
    <s v="Eastern Region"/>
    <s v="Medium"/>
    <s v="October"/>
    <s v="Q4"/>
    <s v="No"/>
    <n v="1"/>
    <n v="562.08900000000006"/>
    <n v="4309.3490000000002"/>
  </r>
  <r>
    <n v="9252"/>
    <s v="R01762"/>
    <x v="260"/>
    <n v="80"/>
    <x v="0"/>
    <x v="0"/>
    <x v="69"/>
    <n v="1"/>
    <x v="1"/>
    <s v="Cash"/>
    <s v="Click &amp; Collect"/>
    <s v="Yes"/>
    <s v="Item missing accessories"/>
    <x v="3"/>
    <x v="1"/>
    <x v="1"/>
    <x v="5"/>
    <n v="1907.49"/>
    <x v="0"/>
    <s v="Northern Region"/>
    <s v="Medium"/>
    <s v="March"/>
    <s v="Q1"/>
    <s v="No"/>
    <n v="1"/>
    <n v="286.12349999999998"/>
    <n v="2193.6134999999999"/>
  </r>
  <r>
    <n v="9254"/>
    <s v="R02740"/>
    <x v="110"/>
    <n v="23"/>
    <x v="1"/>
    <x v="7"/>
    <x v="7"/>
    <n v="3"/>
    <x v="1"/>
    <s v="EFT"/>
    <s v="Click &amp; Collect"/>
    <s v="No"/>
    <s v="Item missing accessories"/>
    <x v="2"/>
    <x v="1"/>
    <x v="0"/>
    <x v="2"/>
    <n v="1370.56"/>
    <x v="6"/>
    <s v="Western Region"/>
    <s v="Medium"/>
    <s v="November"/>
    <s v="Q4"/>
    <s v="No"/>
    <n v="1"/>
    <n v="205.58399999999997"/>
    <n v="1576.1439999999998"/>
  </r>
  <r>
    <n v="9255"/>
    <s v="R02473"/>
    <x v="680"/>
    <n v="36"/>
    <x v="1"/>
    <x v="7"/>
    <x v="86"/>
    <n v="3"/>
    <x v="1"/>
    <s v="Cash"/>
    <s v="Click &amp; Collect"/>
    <s v="No"/>
    <s v="Looks premium"/>
    <x v="2"/>
    <x v="0"/>
    <x v="0"/>
    <x v="3"/>
    <n v="5258.73"/>
    <x v="2"/>
    <s v="Western Region"/>
    <s v="High"/>
    <s v="April"/>
    <s v="Q2"/>
    <s v="Yes"/>
    <n v="1"/>
    <n v="788.80949999999996"/>
    <n v="6047.539499999999"/>
  </r>
  <r>
    <n v="9259"/>
    <s v="R04207"/>
    <x v="614"/>
    <n v="55"/>
    <x v="2"/>
    <x v="8"/>
    <x v="11"/>
    <n v="4"/>
    <x v="0"/>
    <s v="EFT"/>
    <s v="Click &amp; Collect"/>
    <s v="Yes"/>
    <m/>
    <x v="4"/>
    <x v="3"/>
    <x v="2"/>
    <x v="0"/>
    <n v="231.22"/>
    <x v="1"/>
    <s v="Eastern Region"/>
    <s v="Low"/>
    <s v="July"/>
    <s v="Q3"/>
    <s v="No"/>
    <n v="0"/>
    <n v="34.683"/>
    <n v="265.90299999999996"/>
  </r>
  <r>
    <n v="9260"/>
    <s v="R06372"/>
    <x v="454"/>
    <n v="69"/>
    <x v="2"/>
    <x v="4"/>
    <x v="95"/>
    <n v="1"/>
    <x v="1"/>
    <s v="Cash"/>
    <s v="In Store"/>
    <s v="No"/>
    <s v="Very fast delivery"/>
    <x v="3"/>
    <x v="0"/>
    <x v="0"/>
    <x v="5"/>
    <n v="105.11"/>
    <x v="1"/>
    <s v="Central Region"/>
    <s v="Low"/>
    <s v="April"/>
    <s v="Q2"/>
    <s v="No"/>
    <n v="1"/>
    <n v="15.766499999999999"/>
    <n v="120.87649999999999"/>
  </r>
  <r>
    <n v="9261"/>
    <s v="R00233"/>
    <x v="313"/>
    <n v="50"/>
    <x v="2"/>
    <x v="0"/>
    <x v="117"/>
    <n v="5"/>
    <x v="0"/>
    <s v="Cash"/>
    <s v="Home Delivery"/>
    <s v="No"/>
    <s v="Excellent product"/>
    <x v="1"/>
    <x v="0"/>
    <x v="1"/>
    <x v="4"/>
    <n v="6581.78"/>
    <x v="6"/>
    <s v="Northern Region"/>
    <s v="High"/>
    <s v="August"/>
    <s v="Q3"/>
    <s v="Yes"/>
    <n v="0"/>
    <n v="987.26699999999994"/>
    <n v="7569.0469999999996"/>
  </r>
  <r>
    <n v="9262"/>
    <s v="R08259"/>
    <x v="605"/>
    <n v="73"/>
    <x v="2"/>
    <x v="3"/>
    <x v="58"/>
    <n v="5"/>
    <x v="0"/>
    <s v="Mobile Payment"/>
    <s v="In Store"/>
    <s v="Yes"/>
    <s v="Instructions unclear"/>
    <x v="1"/>
    <x v="2"/>
    <x v="0"/>
    <x v="5"/>
    <n v="2603.98"/>
    <x v="0"/>
    <s v="Central Region"/>
    <s v="Medium"/>
    <s v="May"/>
    <s v="Q2"/>
    <s v="No"/>
    <n v="0"/>
    <n v="390.59699999999998"/>
    <n v="2994.5769999999998"/>
  </r>
  <r>
    <n v="9263"/>
    <s v="R07562"/>
    <x v="202"/>
    <n v="43"/>
    <x v="1"/>
    <x v="5"/>
    <x v="26"/>
    <n v="5"/>
    <x v="1"/>
    <s v="Cash"/>
    <s v="Click &amp; Collect"/>
    <s v="Yes"/>
    <m/>
    <x v="1"/>
    <x v="3"/>
    <x v="2"/>
    <x v="3"/>
    <n v="27815.439999999999"/>
    <x v="6"/>
    <s v="Western Region"/>
    <s v="High"/>
    <s v="November"/>
    <s v="Q4"/>
    <s v="Yes"/>
    <n v="1"/>
    <n v="4172.3159999999998"/>
    <n v="31987.755999999998"/>
  </r>
  <r>
    <n v="9264"/>
    <s v="R06169"/>
    <x v="334"/>
    <m/>
    <x v="2"/>
    <x v="7"/>
    <x v="27"/>
    <n v="5"/>
    <x v="0"/>
    <s v="Credit Card"/>
    <s v="Click &amp; Collect"/>
    <s v="Yes"/>
    <s v="Product was disappointing"/>
    <x v="1"/>
    <x v="1"/>
    <x v="0"/>
    <x v="6"/>
    <n v="14808.31"/>
    <x v="6"/>
    <s v="Western Region"/>
    <s v="High"/>
    <s v="February"/>
    <s v="Q1"/>
    <s v="Yes"/>
    <n v="0"/>
    <n v="2221.2464999999997"/>
    <n v="17029.556499999999"/>
  </r>
  <r>
    <n v="9266"/>
    <s v="R06289"/>
    <x v="705"/>
    <n v="79"/>
    <x v="0"/>
    <x v="0"/>
    <x v="19"/>
    <n v="5"/>
    <x v="0"/>
    <s v="Debit Card"/>
    <s v="Home Delivery"/>
    <s v="Yes"/>
    <m/>
    <x v="1"/>
    <x v="3"/>
    <x v="2"/>
    <x v="5"/>
    <n v="343.42"/>
    <x v="3"/>
    <s v="Northern Region"/>
    <s v="Low"/>
    <s v="July"/>
    <s v="Q3"/>
    <s v="No"/>
    <n v="0"/>
    <n v="51.512999999999998"/>
    <n v="394.93299999999999"/>
  </r>
  <r>
    <n v="9267"/>
    <s v="R04633"/>
    <x v="568"/>
    <n v="65"/>
    <x v="2"/>
    <x v="1"/>
    <x v="3"/>
    <n v="5"/>
    <x v="1"/>
    <s v="Debit Card"/>
    <s v="Click &amp; Collect"/>
    <s v="Yes"/>
    <m/>
    <x v="1"/>
    <x v="3"/>
    <x v="2"/>
    <x v="5"/>
    <n v="84.23"/>
    <x v="3"/>
    <s v="Southern Region"/>
    <s v="Low"/>
    <s v="July"/>
    <s v="Q3"/>
    <s v="No"/>
    <n v="1"/>
    <n v="12.634500000000001"/>
    <n v="96.864499999999992"/>
  </r>
  <r>
    <n v="9268"/>
    <s v="R00126"/>
    <x v="728"/>
    <n v="28"/>
    <x v="0"/>
    <x v="1"/>
    <x v="113"/>
    <n v="1"/>
    <x v="0"/>
    <s v="EFT"/>
    <s v="Click &amp; Collect"/>
    <s v="No"/>
    <s v="Item missing accessories"/>
    <x v="3"/>
    <x v="1"/>
    <x v="1"/>
    <x v="1"/>
    <n v="2572.02"/>
    <x v="7"/>
    <s v="Southern Region"/>
    <s v="Medium"/>
    <s v="June"/>
    <s v="Q2"/>
    <s v="No"/>
    <n v="0"/>
    <n v="385.803"/>
    <n v="2957.8229999999999"/>
  </r>
  <r>
    <n v="9269"/>
    <s v="R07642"/>
    <x v="194"/>
    <m/>
    <x v="2"/>
    <x v="0"/>
    <x v="7"/>
    <n v="3"/>
    <x v="0"/>
    <s v="Debit Card"/>
    <s v="Home Delivery"/>
    <s v="Yes"/>
    <s v="Highly recommend"/>
    <x v="2"/>
    <x v="0"/>
    <x v="0"/>
    <x v="6"/>
    <n v="1370.56"/>
    <x v="6"/>
    <s v="Northern Region"/>
    <s v="Medium"/>
    <s v="November"/>
    <s v="Q4"/>
    <s v="No"/>
    <n v="0"/>
    <n v="205.58399999999997"/>
    <n v="1576.1439999999998"/>
  </r>
  <r>
    <n v="9270"/>
    <s v="R06230"/>
    <x v="660"/>
    <n v="60"/>
    <x v="0"/>
    <x v="6"/>
    <x v="59"/>
    <n v="4"/>
    <x v="1"/>
    <s v="EFT"/>
    <s v="Home Delivery"/>
    <s v="No"/>
    <s v="Fantastic experience"/>
    <x v="4"/>
    <x v="0"/>
    <x v="1"/>
    <x v="0"/>
    <n v="8798.49"/>
    <x v="4"/>
    <s v="Gauteng Region"/>
    <s v="High"/>
    <s v="April"/>
    <s v="Q2"/>
    <s v="Yes"/>
    <n v="1"/>
    <n v="1319.7735"/>
    <n v="10118.263499999999"/>
  </r>
  <r>
    <n v="9271"/>
    <s v="R01297"/>
    <x v="530"/>
    <n v="77"/>
    <x v="2"/>
    <x v="0"/>
    <x v="74"/>
    <n v="2"/>
    <x v="0"/>
    <s v="EFT"/>
    <s v="In Store"/>
    <s v="No"/>
    <s v="Easy to assemble"/>
    <x v="0"/>
    <x v="0"/>
    <x v="0"/>
    <x v="5"/>
    <n v="1000.7"/>
    <x v="4"/>
    <s v="Northern Region"/>
    <s v="Medium"/>
    <s v="June"/>
    <s v="Q2"/>
    <s v="No"/>
    <n v="0"/>
    <n v="150.10499999999999"/>
    <n v="1150.8050000000001"/>
  </r>
  <r>
    <n v="9272"/>
    <s v="R01977"/>
    <x v="111"/>
    <n v="69"/>
    <x v="0"/>
    <x v="1"/>
    <x v="36"/>
    <n v="4"/>
    <x v="1"/>
    <s v="Credit Card"/>
    <s v="Click &amp; Collect"/>
    <s v="Yes"/>
    <s v="Long waiting time"/>
    <x v="4"/>
    <x v="1"/>
    <x v="0"/>
    <x v="5"/>
    <n v="13056.99"/>
    <x v="6"/>
    <s v="Southern Region"/>
    <s v="High"/>
    <s v="August"/>
    <s v="Q3"/>
    <s v="Yes"/>
    <n v="1"/>
    <n v="1958.5484999999999"/>
    <n v="15015.538499999999"/>
  </r>
  <r>
    <n v="9273"/>
    <s v="R09625"/>
    <x v="303"/>
    <m/>
    <x v="1"/>
    <x v="7"/>
    <x v="99"/>
    <n v="1"/>
    <x v="0"/>
    <s v="EFT"/>
    <s v="In Store"/>
    <s v="No"/>
    <s v="Packaging could improve"/>
    <x v="3"/>
    <x v="2"/>
    <x v="0"/>
    <x v="6"/>
    <n v="786.78"/>
    <x v="8"/>
    <s v="Western Region"/>
    <s v="Medium"/>
    <s v="January"/>
    <s v="Q1"/>
    <s v="No"/>
    <n v="0"/>
    <n v="118.017"/>
    <n v="904.79699999999991"/>
  </r>
  <r>
    <n v="9274"/>
    <s v="R09579"/>
    <x v="549"/>
    <n v="77"/>
    <x v="0"/>
    <x v="5"/>
    <x v="41"/>
    <n v="3"/>
    <x v="1"/>
    <s v="EFT"/>
    <s v="Home Delivery"/>
    <s v="Yes"/>
    <m/>
    <x v="2"/>
    <x v="3"/>
    <x v="2"/>
    <x v="5"/>
    <n v="13261"/>
    <x v="6"/>
    <s v="Western Region"/>
    <s v="High"/>
    <s v="May"/>
    <s v="Q2"/>
    <s v="Yes"/>
    <n v="1"/>
    <n v="1989.1499999999999"/>
    <n v="15250.15"/>
  </r>
  <r>
    <n v="9276"/>
    <s v="R08153"/>
    <x v="554"/>
    <n v="56"/>
    <x v="0"/>
    <x v="4"/>
    <x v="45"/>
    <n v="2"/>
    <x v="0"/>
    <s v="Mobile Payment"/>
    <s v="Click &amp; Collect"/>
    <s v="No"/>
    <s v="Delivery delayed"/>
    <x v="0"/>
    <x v="1"/>
    <x v="1"/>
    <x v="0"/>
    <n v="139.72999999999999"/>
    <x v="1"/>
    <s v="Central Region"/>
    <s v="Low"/>
    <s v="October"/>
    <s v="Q4"/>
    <s v="No"/>
    <n v="0"/>
    <n v="20.959499999999998"/>
    <n v="160.68949999999998"/>
  </r>
  <r>
    <n v="9277"/>
    <s v="R03087"/>
    <x v="653"/>
    <n v="60"/>
    <x v="2"/>
    <x v="4"/>
    <x v="118"/>
    <n v="2"/>
    <x v="1"/>
    <s v="Cash"/>
    <s v="In Store"/>
    <s v="Yes"/>
    <s v="Looks premium"/>
    <x v="0"/>
    <x v="0"/>
    <x v="0"/>
    <x v="0"/>
    <n v="301.58"/>
    <x v="3"/>
    <s v="Central Region"/>
    <s v="Low"/>
    <s v="December"/>
    <s v="Q4"/>
    <s v="No"/>
    <n v="1"/>
    <n v="45.236999999999995"/>
    <n v="346.81699999999995"/>
  </r>
  <r>
    <n v="9279"/>
    <s v="R06883"/>
    <x v="576"/>
    <n v="46"/>
    <x v="1"/>
    <x v="0"/>
    <x v="98"/>
    <n v="3"/>
    <x v="1"/>
    <s v="Credit Card"/>
    <s v="In Store"/>
    <s v="Yes"/>
    <s v="Average quality"/>
    <x v="2"/>
    <x v="2"/>
    <x v="1"/>
    <x v="4"/>
    <n v="40.11"/>
    <x v="3"/>
    <s v="Northern Region"/>
    <s v="Low"/>
    <s v="June"/>
    <s v="Q2"/>
    <s v="No"/>
    <n v="1"/>
    <n v="6.0164999999999997"/>
    <n v="46.126499999999993"/>
  </r>
  <r>
    <n v="9280"/>
    <s v="R09447"/>
    <x v="279"/>
    <n v="46"/>
    <x v="1"/>
    <x v="2"/>
    <x v="104"/>
    <n v="2"/>
    <x v="1"/>
    <s v="Debit Card"/>
    <s v="Home Delivery"/>
    <s v="Yes"/>
    <s v="Instructions unclear"/>
    <x v="0"/>
    <x v="2"/>
    <x v="0"/>
    <x v="4"/>
    <n v="274.49"/>
    <x v="1"/>
    <s v="Northern Region"/>
    <s v="Low"/>
    <s v="September"/>
    <s v="Q3"/>
    <s v="No"/>
    <n v="1"/>
    <n v="41.173499999999997"/>
    <n v="315.6635"/>
  </r>
  <r>
    <n v="9282"/>
    <s v="R03346"/>
    <x v="597"/>
    <n v="45"/>
    <x v="1"/>
    <x v="2"/>
    <x v="98"/>
    <n v="2"/>
    <x v="0"/>
    <s v="Debit Card"/>
    <s v="Click &amp; Collect"/>
    <s v="No"/>
    <s v="Product was disappointing"/>
    <x v="0"/>
    <x v="1"/>
    <x v="1"/>
    <x v="4"/>
    <n v="40.11"/>
    <x v="3"/>
    <s v="Northern Region"/>
    <s v="Low"/>
    <s v="January"/>
    <s v="Q1"/>
    <s v="No"/>
    <n v="0"/>
    <n v="6.0164999999999997"/>
    <n v="46.126499999999993"/>
  </r>
  <r>
    <n v="9285"/>
    <s v="R05871"/>
    <x v="575"/>
    <n v="73"/>
    <x v="1"/>
    <x v="5"/>
    <x v="66"/>
    <n v="5"/>
    <x v="0"/>
    <s v="Credit Card"/>
    <s v="Click &amp; Collect"/>
    <s v="Yes"/>
    <s v="Easy to assemble"/>
    <x v="1"/>
    <x v="0"/>
    <x v="1"/>
    <x v="5"/>
    <n v="759.97"/>
    <x v="8"/>
    <s v="Western Region"/>
    <s v="Medium"/>
    <s v="April"/>
    <s v="Q2"/>
    <s v="No"/>
    <n v="0"/>
    <n v="113.99550000000001"/>
    <n v="873.96550000000002"/>
  </r>
  <r>
    <n v="9286"/>
    <s v="R06507"/>
    <x v="568"/>
    <n v="71"/>
    <x v="1"/>
    <x v="0"/>
    <x v="55"/>
    <n v="3"/>
    <x v="0"/>
    <s v="Credit Card"/>
    <s v="Home Delivery"/>
    <s v="Yes"/>
    <s v="Arrived damaged"/>
    <x v="2"/>
    <x v="1"/>
    <x v="0"/>
    <x v="5"/>
    <n v="324.35000000000002"/>
    <x v="8"/>
    <s v="Northern Region"/>
    <s v="Low"/>
    <s v="July"/>
    <s v="Q3"/>
    <s v="No"/>
    <n v="0"/>
    <n v="48.652500000000003"/>
    <n v="373.0025"/>
  </r>
  <r>
    <n v="9287"/>
    <s v="R02798"/>
    <x v="612"/>
    <m/>
    <x v="0"/>
    <x v="0"/>
    <x v="17"/>
    <n v="2"/>
    <x v="0"/>
    <s v="Debit Card"/>
    <s v="In Store"/>
    <s v="Yes"/>
    <s v="Very fast delivery"/>
    <x v="0"/>
    <x v="0"/>
    <x v="0"/>
    <x v="6"/>
    <n v="471.63"/>
    <x v="1"/>
    <s v="Northern Region"/>
    <s v="Low"/>
    <s v="May"/>
    <s v="Q2"/>
    <s v="No"/>
    <n v="0"/>
    <n v="70.744500000000002"/>
    <n v="542.3744999999999"/>
  </r>
  <r>
    <n v="9288"/>
    <s v="R00919"/>
    <x v="16"/>
    <n v="50"/>
    <x v="2"/>
    <x v="2"/>
    <x v="89"/>
    <n v="4"/>
    <x v="1"/>
    <s v="Cash"/>
    <s v="Click &amp; Collect"/>
    <s v="No"/>
    <s v="Exactly as advertised"/>
    <x v="4"/>
    <x v="0"/>
    <x v="1"/>
    <x v="4"/>
    <n v="574.49"/>
    <x v="4"/>
    <s v="Northern Region"/>
    <s v="Medium"/>
    <s v="April"/>
    <s v="Q2"/>
    <s v="No"/>
    <n v="1"/>
    <n v="86.173500000000004"/>
    <n v="660.6635"/>
  </r>
  <r>
    <n v="9289"/>
    <s v="R01647"/>
    <x v="33"/>
    <n v="69"/>
    <x v="2"/>
    <x v="5"/>
    <x v="113"/>
    <n v="2"/>
    <x v="1"/>
    <s v="Debit Card"/>
    <s v="In Store"/>
    <s v="No"/>
    <s v="Exactly as advertised"/>
    <x v="0"/>
    <x v="0"/>
    <x v="0"/>
    <x v="5"/>
    <n v="2572.02"/>
    <x v="7"/>
    <s v="Western Region"/>
    <s v="Medium"/>
    <s v="May"/>
    <s v="Q2"/>
    <s v="No"/>
    <n v="1"/>
    <n v="385.803"/>
    <n v="2957.8229999999999"/>
  </r>
  <r>
    <n v="9290"/>
    <s v="R05123"/>
    <x v="378"/>
    <n v="73"/>
    <x v="1"/>
    <x v="0"/>
    <x v="98"/>
    <n v="3"/>
    <x v="0"/>
    <s v="Cash"/>
    <s v="Home Delivery"/>
    <s v="No"/>
    <s v="Poor packaging"/>
    <x v="2"/>
    <x v="1"/>
    <x v="0"/>
    <x v="5"/>
    <n v="40.11"/>
    <x v="3"/>
    <s v="Northern Region"/>
    <s v="Low"/>
    <s v="January"/>
    <s v="Q1"/>
    <s v="No"/>
    <n v="0"/>
    <n v="6.0164999999999997"/>
    <n v="46.126499999999993"/>
  </r>
  <r>
    <n v="9294"/>
    <s v="R00365"/>
    <x v="294"/>
    <n v="54"/>
    <x v="1"/>
    <x v="4"/>
    <x v="102"/>
    <n v="1"/>
    <x v="1"/>
    <s v="EFT"/>
    <s v="Click &amp; Collect"/>
    <s v="No"/>
    <s v="Fantastic experience"/>
    <x v="3"/>
    <x v="0"/>
    <x v="0"/>
    <x v="4"/>
    <n v="996.44"/>
    <x v="2"/>
    <s v="Central Region"/>
    <s v="Medium"/>
    <s v="June"/>
    <s v="Q2"/>
    <s v="No"/>
    <n v="1"/>
    <n v="149.46600000000001"/>
    <n v="1145.9059999999999"/>
  </r>
  <r>
    <n v="9298"/>
    <s v="R00056"/>
    <x v="135"/>
    <n v="31"/>
    <x v="2"/>
    <x v="0"/>
    <x v="108"/>
    <n v="4"/>
    <x v="0"/>
    <s v="EFT"/>
    <s v="Click &amp; Collect"/>
    <s v="Yes"/>
    <s v="Fantastic experience"/>
    <x v="4"/>
    <x v="0"/>
    <x v="1"/>
    <x v="1"/>
    <n v="880.49"/>
    <x v="5"/>
    <s v="Northern Region"/>
    <s v="Medium"/>
    <s v="December"/>
    <s v="Q4"/>
    <s v="No"/>
    <n v="0"/>
    <n v="132.0735"/>
    <n v="1012.5635"/>
  </r>
  <r>
    <n v="9299"/>
    <s v="R00639"/>
    <x v="114"/>
    <n v="35"/>
    <x v="1"/>
    <x v="8"/>
    <x v="23"/>
    <n v="2"/>
    <x v="1"/>
    <s v="Cash"/>
    <s v="Click &amp; Collect"/>
    <s v="No"/>
    <s v="Easy to assemble"/>
    <x v="0"/>
    <x v="0"/>
    <x v="0"/>
    <x v="3"/>
    <n v="2340.5700000000002"/>
    <x v="8"/>
    <s v="Eastern Region"/>
    <s v="Medium"/>
    <s v="June"/>
    <s v="Q2"/>
    <s v="No"/>
    <n v="1"/>
    <n v="351.08550000000002"/>
    <n v="2691.6554999999998"/>
  </r>
  <r>
    <n v="9300"/>
    <s v="R00303"/>
    <x v="3"/>
    <n v="58"/>
    <x v="0"/>
    <x v="1"/>
    <x v="89"/>
    <n v="3"/>
    <x v="1"/>
    <s v="EFT"/>
    <s v="In Store"/>
    <s v="No"/>
    <s v="Very fast delivery"/>
    <x v="2"/>
    <x v="0"/>
    <x v="0"/>
    <x v="0"/>
    <n v="574.49"/>
    <x v="4"/>
    <s v="Southern Region"/>
    <s v="Medium"/>
    <s v="December"/>
    <s v="Q4"/>
    <s v="No"/>
    <n v="1"/>
    <n v="86.173500000000004"/>
    <n v="660.6635"/>
  </r>
  <r>
    <n v="9301"/>
    <s v="R05812"/>
    <x v="584"/>
    <n v="54"/>
    <x v="0"/>
    <x v="5"/>
    <x v="105"/>
    <n v="1"/>
    <x v="0"/>
    <s v="Mobile Payment"/>
    <s v="Home Delivery"/>
    <s v="Yes"/>
    <m/>
    <x v="3"/>
    <x v="3"/>
    <x v="2"/>
    <x v="4"/>
    <n v="96.11"/>
    <x v="8"/>
    <s v="Western Region"/>
    <s v="Low"/>
    <s v="September"/>
    <s v="Q3"/>
    <s v="No"/>
    <n v="0"/>
    <n v="14.416499999999999"/>
    <n v="110.52649999999998"/>
  </r>
  <r>
    <n v="9302"/>
    <s v="R01277"/>
    <x v="435"/>
    <n v="31"/>
    <x v="2"/>
    <x v="8"/>
    <x v="82"/>
    <n v="1"/>
    <x v="1"/>
    <s v="Mobile Payment"/>
    <s v="Click &amp; Collect"/>
    <s v="Yes"/>
    <s v="Helpful staff"/>
    <x v="3"/>
    <x v="0"/>
    <x v="0"/>
    <x v="1"/>
    <n v="463.48"/>
    <x v="6"/>
    <s v="Eastern Region"/>
    <s v="Low"/>
    <s v="May"/>
    <s v="Q2"/>
    <s v="No"/>
    <n v="1"/>
    <n v="69.522000000000006"/>
    <n v="533.00199999999995"/>
  </r>
  <r>
    <n v="9303"/>
    <s v="R04433"/>
    <x v="123"/>
    <n v="59"/>
    <x v="0"/>
    <x v="5"/>
    <x v="111"/>
    <n v="5"/>
    <x v="0"/>
    <s v="Debit Card"/>
    <s v="Click &amp; Collect"/>
    <s v="No"/>
    <s v="Great customer service"/>
    <x v="1"/>
    <x v="0"/>
    <x v="1"/>
    <x v="0"/>
    <n v="4507.63"/>
    <x v="2"/>
    <s v="Western Region"/>
    <s v="Medium"/>
    <s v="August"/>
    <s v="Q3"/>
    <s v="No"/>
    <n v="0"/>
    <n v="676.14449999999999"/>
    <n v="5183.7744999999995"/>
  </r>
  <r>
    <n v="9304"/>
    <s v="R03645"/>
    <x v="496"/>
    <n v="63"/>
    <x v="2"/>
    <x v="2"/>
    <x v="65"/>
    <n v="4"/>
    <x v="0"/>
    <s v="EFT"/>
    <s v="Click &amp; Collect"/>
    <s v="No"/>
    <s v="Average quality"/>
    <x v="4"/>
    <x v="2"/>
    <x v="0"/>
    <x v="0"/>
    <n v="45.96"/>
    <x v="3"/>
    <s v="Northern Region"/>
    <s v="Low"/>
    <s v="January"/>
    <s v="Q1"/>
    <s v="No"/>
    <n v="0"/>
    <n v="6.8940000000000001"/>
    <n v="52.853999999999999"/>
  </r>
  <r>
    <n v="9305"/>
    <s v="R04144"/>
    <x v="47"/>
    <n v="49"/>
    <x v="1"/>
    <x v="0"/>
    <x v="27"/>
    <n v="2"/>
    <x v="0"/>
    <s v="EFT"/>
    <s v="Home Delivery"/>
    <s v="No"/>
    <s v="Packaging could improve"/>
    <x v="0"/>
    <x v="2"/>
    <x v="0"/>
    <x v="4"/>
    <n v="14808.31"/>
    <x v="6"/>
    <s v="Northern Region"/>
    <s v="High"/>
    <s v="May"/>
    <s v="Q2"/>
    <s v="Yes"/>
    <n v="0"/>
    <n v="2221.2464999999997"/>
    <n v="17029.556499999999"/>
  </r>
  <r>
    <n v="9306"/>
    <s v="R02879"/>
    <x v="176"/>
    <n v="48"/>
    <x v="0"/>
    <x v="3"/>
    <x v="122"/>
    <n v="5"/>
    <x v="0"/>
    <s v="Cash"/>
    <s v="In Store"/>
    <s v="Yes"/>
    <s v="Worth the money"/>
    <x v="1"/>
    <x v="0"/>
    <x v="1"/>
    <x v="4"/>
    <n v="412.16"/>
    <x v="8"/>
    <s v="Central Region"/>
    <s v="Low"/>
    <s v="January"/>
    <s v="Q1"/>
    <s v="No"/>
    <n v="0"/>
    <n v="61.823999999999998"/>
    <n v="473.98399999999998"/>
  </r>
  <r>
    <n v="9307"/>
    <s v="R06494"/>
    <x v="338"/>
    <n v="36"/>
    <x v="2"/>
    <x v="4"/>
    <x v="26"/>
    <n v="3"/>
    <x v="0"/>
    <s v="Debit Card"/>
    <s v="In Store"/>
    <s v="No"/>
    <s v="Looks premium"/>
    <x v="2"/>
    <x v="0"/>
    <x v="0"/>
    <x v="3"/>
    <n v="27815.439999999999"/>
    <x v="6"/>
    <s v="Central Region"/>
    <s v="High"/>
    <s v="April"/>
    <s v="Q2"/>
    <s v="Yes"/>
    <n v="0"/>
    <n v="4172.3159999999998"/>
    <n v="31987.755999999998"/>
  </r>
  <r>
    <n v="9308"/>
    <s v="R05241"/>
    <x v="49"/>
    <n v="33"/>
    <x v="2"/>
    <x v="1"/>
    <x v="76"/>
    <n v="5"/>
    <x v="1"/>
    <s v="EFT"/>
    <s v="Home Delivery"/>
    <s v="No"/>
    <s v="Arrived damaged"/>
    <x v="1"/>
    <x v="1"/>
    <x v="0"/>
    <x v="1"/>
    <n v="824.74"/>
    <x v="8"/>
    <s v="Southern Region"/>
    <s v="Medium"/>
    <s v="May"/>
    <s v="Q2"/>
    <s v="No"/>
    <n v="1"/>
    <n v="123.711"/>
    <n v="948.45099999999991"/>
  </r>
  <r>
    <n v="9309"/>
    <s v="R09550"/>
    <x v="667"/>
    <n v="51"/>
    <x v="0"/>
    <x v="1"/>
    <x v="12"/>
    <n v="1"/>
    <x v="0"/>
    <s v="Debit Card"/>
    <s v="Home Delivery"/>
    <s v="Yes"/>
    <s v="Product was disappointing"/>
    <x v="3"/>
    <x v="1"/>
    <x v="1"/>
    <x v="4"/>
    <n v="228.08"/>
    <x v="8"/>
    <s v="Southern Region"/>
    <s v="Low"/>
    <s v="September"/>
    <s v="Q3"/>
    <s v="No"/>
    <n v="0"/>
    <n v="34.212000000000003"/>
    <n v="262.29199999999997"/>
  </r>
  <r>
    <n v="9310"/>
    <s v="R06938"/>
    <x v="178"/>
    <m/>
    <x v="1"/>
    <x v="7"/>
    <x v="71"/>
    <n v="4"/>
    <x v="1"/>
    <s v="Mobile Payment"/>
    <s v="In Store"/>
    <s v="Yes"/>
    <s v="Helpful staff"/>
    <x v="4"/>
    <x v="0"/>
    <x v="1"/>
    <x v="6"/>
    <n v="1171.25"/>
    <x v="4"/>
    <s v="Western Region"/>
    <s v="Medium"/>
    <s v="February"/>
    <s v="Q1"/>
    <s v="No"/>
    <n v="1"/>
    <n v="175.6875"/>
    <n v="1346.9375"/>
  </r>
  <r>
    <n v="9311"/>
    <s v="R07241"/>
    <x v="610"/>
    <n v="37"/>
    <x v="2"/>
    <x v="4"/>
    <x v="26"/>
    <n v="3"/>
    <x v="0"/>
    <s v="Cash"/>
    <s v="In Store"/>
    <s v="No"/>
    <s v="Instructions unclear"/>
    <x v="2"/>
    <x v="2"/>
    <x v="1"/>
    <x v="3"/>
    <n v="27815.439999999999"/>
    <x v="6"/>
    <s v="Central Region"/>
    <s v="High"/>
    <s v="March"/>
    <s v="Q1"/>
    <s v="Yes"/>
    <n v="0"/>
    <n v="4172.3159999999998"/>
    <n v="31987.755999999998"/>
  </r>
  <r>
    <n v="9312"/>
    <s v="R02594"/>
    <x v="713"/>
    <n v="44"/>
    <x v="2"/>
    <x v="5"/>
    <x v="9"/>
    <n v="4"/>
    <x v="0"/>
    <s v="Cash"/>
    <s v="In Store"/>
    <s v="Yes"/>
    <s v="Arrived damaged"/>
    <x v="4"/>
    <x v="1"/>
    <x v="0"/>
    <x v="3"/>
    <n v="43.23"/>
    <x v="3"/>
    <s v="Western Region"/>
    <s v="Low"/>
    <s v="March"/>
    <s v="Q1"/>
    <s v="No"/>
    <n v="0"/>
    <n v="6.4844999999999997"/>
    <n v="49.714499999999994"/>
  </r>
  <r>
    <n v="9313"/>
    <s v="R02394"/>
    <x v="576"/>
    <n v="32"/>
    <x v="2"/>
    <x v="1"/>
    <x v="39"/>
    <n v="4"/>
    <x v="0"/>
    <s v="Mobile Payment"/>
    <s v="In Store"/>
    <s v="No"/>
    <s v="Worth the money"/>
    <x v="4"/>
    <x v="0"/>
    <x v="1"/>
    <x v="1"/>
    <n v="24904.86"/>
    <x v="6"/>
    <s v="Southern Region"/>
    <s v="High"/>
    <s v="June"/>
    <s v="Q2"/>
    <s v="Yes"/>
    <n v="0"/>
    <n v="3735.7289999999998"/>
    <n v="28640.589"/>
  </r>
  <r>
    <n v="9315"/>
    <s v="R06377"/>
    <x v="419"/>
    <m/>
    <x v="1"/>
    <x v="8"/>
    <x v="65"/>
    <n v="4"/>
    <x v="1"/>
    <s v="Credit Card"/>
    <s v="Click &amp; Collect"/>
    <s v="Yes"/>
    <m/>
    <x v="4"/>
    <x v="3"/>
    <x v="2"/>
    <x v="6"/>
    <n v="45.96"/>
    <x v="3"/>
    <s v="Eastern Region"/>
    <s v="Low"/>
    <s v="November"/>
    <s v="Q4"/>
    <s v="No"/>
    <n v="1"/>
    <n v="6.8940000000000001"/>
    <n v="52.853999999999999"/>
  </r>
  <r>
    <n v="9317"/>
    <s v="R06678"/>
    <x v="534"/>
    <n v="77"/>
    <x v="2"/>
    <x v="4"/>
    <x v="111"/>
    <n v="5"/>
    <x v="0"/>
    <s v="Cash"/>
    <s v="Click &amp; Collect"/>
    <s v="No"/>
    <s v="Very comfortable"/>
    <x v="1"/>
    <x v="0"/>
    <x v="1"/>
    <x v="5"/>
    <n v="4507.63"/>
    <x v="2"/>
    <s v="Central Region"/>
    <s v="Medium"/>
    <s v="December"/>
    <s v="Q4"/>
    <s v="No"/>
    <n v="0"/>
    <n v="676.14449999999999"/>
    <n v="5183.7744999999995"/>
  </r>
  <r>
    <n v="9318"/>
    <s v="R03901"/>
    <x v="509"/>
    <n v="76"/>
    <x v="1"/>
    <x v="5"/>
    <x v="74"/>
    <n v="5"/>
    <x v="0"/>
    <s v="Cash"/>
    <s v="In Store"/>
    <s v="No"/>
    <s v="Fits perfectly"/>
    <x v="1"/>
    <x v="0"/>
    <x v="1"/>
    <x v="5"/>
    <n v="1000.7"/>
    <x v="4"/>
    <s v="Western Region"/>
    <s v="Medium"/>
    <s v="December"/>
    <s v="Q4"/>
    <s v="No"/>
    <n v="0"/>
    <n v="150.10499999999999"/>
    <n v="1150.8050000000001"/>
  </r>
  <r>
    <n v="9319"/>
    <s v="R09780"/>
    <x v="356"/>
    <n v="59"/>
    <x v="2"/>
    <x v="5"/>
    <x v="68"/>
    <n v="1"/>
    <x v="1"/>
    <s v="Credit Card"/>
    <s v="In Store"/>
    <s v="Yes"/>
    <s v="Helpful staff"/>
    <x v="3"/>
    <x v="0"/>
    <x v="0"/>
    <x v="0"/>
    <n v="6698.54"/>
    <x v="6"/>
    <s v="Western Region"/>
    <s v="High"/>
    <s v="December"/>
    <s v="Q4"/>
    <s v="Yes"/>
    <n v="1"/>
    <n v="1004.7809999999999"/>
    <n v="7703.320999999999"/>
  </r>
  <r>
    <n v="9320"/>
    <s v="R05586"/>
    <x v="471"/>
    <n v="76"/>
    <x v="0"/>
    <x v="8"/>
    <x v="83"/>
    <n v="3"/>
    <x v="1"/>
    <s v="Mobile Payment"/>
    <s v="Home Delivery"/>
    <s v="No"/>
    <s v="Delivery delayed"/>
    <x v="2"/>
    <x v="1"/>
    <x v="0"/>
    <x v="5"/>
    <n v="3521.64"/>
    <x v="5"/>
    <s v="Eastern Region"/>
    <s v="Medium"/>
    <s v="August"/>
    <s v="Q3"/>
    <s v="No"/>
    <n v="1"/>
    <n v="528.24599999999998"/>
    <n v="4049.8859999999995"/>
  </r>
  <r>
    <n v="9321"/>
    <s v="R09502"/>
    <x v="164"/>
    <m/>
    <x v="0"/>
    <x v="4"/>
    <x v="114"/>
    <n v="3"/>
    <x v="0"/>
    <s v="EFT"/>
    <s v="In Store"/>
    <s v="No"/>
    <s v="Fits perfectly"/>
    <x v="2"/>
    <x v="0"/>
    <x v="0"/>
    <x v="6"/>
    <n v="338.79"/>
    <x v="0"/>
    <s v="Central Region"/>
    <s v="Low"/>
    <s v="January"/>
    <s v="Q1"/>
    <s v="No"/>
    <n v="0"/>
    <n v="50.8185"/>
    <n v="389.60849999999999"/>
  </r>
  <r>
    <n v="9322"/>
    <s v="R07957"/>
    <x v="49"/>
    <n v="38"/>
    <x v="2"/>
    <x v="4"/>
    <x v="37"/>
    <n v="2"/>
    <x v="1"/>
    <s v="EFT"/>
    <s v="Home Delivery"/>
    <s v="Yes"/>
    <s v="Would definitely buy again"/>
    <x v="0"/>
    <x v="0"/>
    <x v="0"/>
    <x v="3"/>
    <n v="54.82"/>
    <x v="3"/>
    <s v="Central Region"/>
    <s v="Low"/>
    <s v="May"/>
    <s v="Q2"/>
    <s v="No"/>
    <n v="1"/>
    <n v="8.222999999999999"/>
    <n v="63.042999999999992"/>
  </r>
  <r>
    <n v="9323"/>
    <s v="R07571"/>
    <x v="690"/>
    <n v="28"/>
    <x v="0"/>
    <x v="0"/>
    <x v="30"/>
    <n v="3"/>
    <x v="1"/>
    <s v="Debit Card"/>
    <s v="In Store"/>
    <s v="No"/>
    <s v="Easy to assemble"/>
    <x v="2"/>
    <x v="0"/>
    <x v="0"/>
    <x v="1"/>
    <n v="2962.6"/>
    <x v="2"/>
    <s v="Northern Region"/>
    <s v="Medium"/>
    <s v="December"/>
    <s v="Q4"/>
    <s v="No"/>
    <n v="1"/>
    <n v="444.39"/>
    <n v="3406.99"/>
  </r>
  <r>
    <n v="9324"/>
    <s v="R06778"/>
    <x v="349"/>
    <m/>
    <x v="1"/>
    <x v="0"/>
    <x v="101"/>
    <n v="5"/>
    <x v="0"/>
    <s v="Cash"/>
    <s v="In Store"/>
    <s v="Yes"/>
    <s v="Poor packaging"/>
    <x v="1"/>
    <x v="1"/>
    <x v="0"/>
    <x v="6"/>
    <n v="886.51"/>
    <x v="1"/>
    <s v="Northern Region"/>
    <s v="Medium"/>
    <s v="January"/>
    <s v="Q1"/>
    <s v="No"/>
    <n v="0"/>
    <n v="132.97649999999999"/>
    <n v="1019.4864999999999"/>
  </r>
  <r>
    <n v="9325"/>
    <s v="R00672"/>
    <x v="237"/>
    <n v="44"/>
    <x v="1"/>
    <x v="0"/>
    <x v="34"/>
    <n v="4"/>
    <x v="1"/>
    <s v="EFT"/>
    <s v="Click &amp; Collect"/>
    <s v="No"/>
    <s v="Very comfortable"/>
    <x v="4"/>
    <x v="0"/>
    <x v="1"/>
    <x v="3"/>
    <n v="14729.04"/>
    <x v="6"/>
    <s v="Northern Region"/>
    <s v="High"/>
    <s v="August"/>
    <s v="Q3"/>
    <s v="Yes"/>
    <n v="1"/>
    <n v="2209.3560000000002"/>
    <n v="16938.396000000001"/>
  </r>
  <r>
    <n v="9328"/>
    <s v="R03267"/>
    <x v="4"/>
    <n v="54"/>
    <x v="2"/>
    <x v="7"/>
    <x v="47"/>
    <n v="3"/>
    <x v="0"/>
    <s v="Credit Card"/>
    <s v="Home Delivery"/>
    <s v="Yes"/>
    <s v="Arrived damaged"/>
    <x v="2"/>
    <x v="1"/>
    <x v="0"/>
    <x v="4"/>
    <n v="13123.97"/>
    <x v="6"/>
    <s v="Western Region"/>
    <s v="High"/>
    <s v="April"/>
    <s v="Q2"/>
    <s v="Yes"/>
    <n v="0"/>
    <n v="1968.5954999999999"/>
    <n v="15092.565499999999"/>
  </r>
  <r>
    <n v="9329"/>
    <s v="R01888"/>
    <x v="358"/>
    <m/>
    <x v="1"/>
    <x v="0"/>
    <x v="62"/>
    <n v="5"/>
    <x v="1"/>
    <s v="EFT"/>
    <s v="Click &amp; Collect"/>
    <s v="No"/>
    <s v="Long waiting time"/>
    <x v="1"/>
    <x v="1"/>
    <x v="0"/>
    <x v="6"/>
    <n v="2951.61"/>
    <x v="1"/>
    <s v="Northern Region"/>
    <s v="Medium"/>
    <s v="January"/>
    <s v="Q1"/>
    <s v="No"/>
    <n v="1"/>
    <n v="442.74150000000003"/>
    <n v="3394.3514999999998"/>
  </r>
  <r>
    <n v="9330"/>
    <s v="R08473"/>
    <x v="199"/>
    <n v="50"/>
    <x v="0"/>
    <x v="3"/>
    <x v="54"/>
    <n v="5"/>
    <x v="1"/>
    <s v="Credit Card"/>
    <s v="Click &amp; Collect"/>
    <s v="No"/>
    <s v="Worth the money"/>
    <x v="1"/>
    <x v="0"/>
    <x v="1"/>
    <x v="4"/>
    <n v="1940.64"/>
    <x v="4"/>
    <s v="Central Region"/>
    <s v="Medium"/>
    <s v="June"/>
    <s v="Q2"/>
    <s v="No"/>
    <n v="1"/>
    <n v="291.096"/>
    <n v="2231.7359999999999"/>
  </r>
  <r>
    <n v="9332"/>
    <s v="R07688"/>
    <x v="433"/>
    <n v="57"/>
    <x v="0"/>
    <x v="4"/>
    <x v="73"/>
    <n v="2"/>
    <x v="1"/>
    <s v="EFT"/>
    <s v="In Store"/>
    <s v="Yes"/>
    <s v="Excellent product"/>
    <x v="0"/>
    <x v="0"/>
    <x v="0"/>
    <x v="0"/>
    <n v="657.5"/>
    <x v="5"/>
    <s v="Central Region"/>
    <s v="Medium"/>
    <s v="July"/>
    <s v="Q3"/>
    <s v="No"/>
    <n v="1"/>
    <n v="98.625"/>
    <n v="756.12499999999989"/>
  </r>
  <r>
    <n v="9334"/>
    <s v="R06091"/>
    <x v="662"/>
    <n v="80"/>
    <x v="0"/>
    <x v="3"/>
    <x v="67"/>
    <n v="2"/>
    <x v="0"/>
    <s v="Mobile Payment"/>
    <s v="In Store"/>
    <s v="Yes"/>
    <s v="Would definitely buy again"/>
    <x v="0"/>
    <x v="0"/>
    <x v="0"/>
    <x v="5"/>
    <n v="1859.13"/>
    <x v="5"/>
    <s v="Central Region"/>
    <s v="Medium"/>
    <s v="November"/>
    <s v="Q4"/>
    <s v="No"/>
    <n v="0"/>
    <n v="278.86950000000002"/>
    <n v="2137.9994999999999"/>
  </r>
  <r>
    <n v="9335"/>
    <s v="R06239"/>
    <x v="438"/>
    <n v="33"/>
    <x v="2"/>
    <x v="1"/>
    <x v="38"/>
    <n v="1"/>
    <x v="1"/>
    <s v="Cash"/>
    <s v="Home Delivery"/>
    <s v="No"/>
    <s v="Long waiting time"/>
    <x v="3"/>
    <x v="1"/>
    <x v="1"/>
    <x v="1"/>
    <n v="3715.65"/>
    <x v="5"/>
    <s v="Southern Region"/>
    <s v="Medium"/>
    <s v="July"/>
    <s v="Q3"/>
    <s v="No"/>
    <n v="1"/>
    <n v="557.34749999999997"/>
    <n v="4272.9974999999995"/>
  </r>
  <r>
    <n v="9336"/>
    <s v="R07351"/>
    <x v="423"/>
    <n v="64"/>
    <x v="1"/>
    <x v="3"/>
    <x v="55"/>
    <n v="5"/>
    <x v="1"/>
    <s v="Mobile Payment"/>
    <s v="Home Delivery"/>
    <s v="Yes"/>
    <s v="Helpful staff"/>
    <x v="1"/>
    <x v="0"/>
    <x v="1"/>
    <x v="0"/>
    <n v="324.35000000000002"/>
    <x v="8"/>
    <s v="Central Region"/>
    <s v="Low"/>
    <s v="May"/>
    <s v="Q2"/>
    <s v="No"/>
    <n v="1"/>
    <n v="48.652500000000003"/>
    <n v="373.0025"/>
  </r>
  <r>
    <n v="9337"/>
    <s v="R07831"/>
    <x v="431"/>
    <n v="57"/>
    <x v="1"/>
    <x v="4"/>
    <x v="118"/>
    <n v="1"/>
    <x v="0"/>
    <s v="Mobile Payment"/>
    <s v="In Store"/>
    <s v="Yes"/>
    <s v="Instructions unclear"/>
    <x v="3"/>
    <x v="2"/>
    <x v="0"/>
    <x v="0"/>
    <n v="301.58"/>
    <x v="3"/>
    <s v="Central Region"/>
    <s v="Low"/>
    <s v="April"/>
    <s v="Q2"/>
    <s v="No"/>
    <n v="0"/>
    <n v="45.236999999999995"/>
    <n v="346.81699999999995"/>
  </r>
  <r>
    <n v="9338"/>
    <s v="R00761"/>
    <x v="605"/>
    <n v="51"/>
    <x v="0"/>
    <x v="2"/>
    <x v="106"/>
    <n v="1"/>
    <x v="0"/>
    <s v="Credit Card"/>
    <s v="Home Delivery"/>
    <s v="Yes"/>
    <s v="Customer support was excellent"/>
    <x v="3"/>
    <x v="0"/>
    <x v="0"/>
    <x v="4"/>
    <n v="74.72"/>
    <x v="3"/>
    <s v="Northern Region"/>
    <s v="Low"/>
    <s v="May"/>
    <s v="Q2"/>
    <s v="No"/>
    <n v="0"/>
    <n v="11.208"/>
    <n v="85.927999999999997"/>
  </r>
  <r>
    <n v="9339"/>
    <s v="R06255"/>
    <x v="356"/>
    <n v="38"/>
    <x v="0"/>
    <x v="0"/>
    <x v="87"/>
    <n v="3"/>
    <x v="1"/>
    <s v="Mobile Payment"/>
    <s v="Home Delivery"/>
    <s v="No"/>
    <s v="Easy to assemble"/>
    <x v="2"/>
    <x v="0"/>
    <x v="0"/>
    <x v="3"/>
    <n v="828.82"/>
    <x v="5"/>
    <s v="Northern Region"/>
    <s v="Medium"/>
    <s v="December"/>
    <s v="Q4"/>
    <s v="No"/>
    <n v="1"/>
    <n v="124.32300000000001"/>
    <n v="953.14300000000003"/>
  </r>
  <r>
    <n v="9340"/>
    <s v="R01907"/>
    <x v="406"/>
    <n v="29"/>
    <x v="2"/>
    <x v="8"/>
    <x v="112"/>
    <n v="3"/>
    <x v="0"/>
    <s v="EFT"/>
    <s v="Home Delivery"/>
    <s v="Yes"/>
    <s v="Would definitely buy again"/>
    <x v="2"/>
    <x v="0"/>
    <x v="0"/>
    <x v="1"/>
    <n v="1482.94"/>
    <x v="5"/>
    <s v="Eastern Region"/>
    <s v="Medium"/>
    <s v="December"/>
    <s v="Q4"/>
    <s v="No"/>
    <n v="0"/>
    <n v="222.441"/>
    <n v="1705.3809999999999"/>
  </r>
  <r>
    <n v="9341"/>
    <s v="R03819"/>
    <x v="707"/>
    <n v="21"/>
    <x v="1"/>
    <x v="0"/>
    <x v="106"/>
    <n v="1"/>
    <x v="1"/>
    <s v="Credit Card"/>
    <s v="Click &amp; Collect"/>
    <s v="No"/>
    <s v="Arrived damaged"/>
    <x v="3"/>
    <x v="1"/>
    <x v="1"/>
    <x v="2"/>
    <n v="74.72"/>
    <x v="3"/>
    <s v="Northern Region"/>
    <s v="Low"/>
    <s v="May"/>
    <s v="Q2"/>
    <s v="No"/>
    <n v="1"/>
    <n v="11.208"/>
    <n v="85.927999999999997"/>
  </r>
  <r>
    <n v="9342"/>
    <s v="R06270"/>
    <x v="728"/>
    <n v="49"/>
    <x v="1"/>
    <x v="2"/>
    <x v="61"/>
    <n v="4"/>
    <x v="1"/>
    <s v="Debit Card"/>
    <s v="Click &amp; Collect"/>
    <s v="Yes"/>
    <s v="Customer support was excellent"/>
    <x v="4"/>
    <x v="0"/>
    <x v="1"/>
    <x v="4"/>
    <n v="768.34"/>
    <x v="7"/>
    <s v="Northern Region"/>
    <s v="Medium"/>
    <s v="June"/>
    <s v="Q2"/>
    <s v="No"/>
    <n v="1"/>
    <n v="115.251"/>
    <n v="883.59100000000001"/>
  </r>
  <r>
    <n v="9344"/>
    <s v="R05570"/>
    <x v="716"/>
    <n v="23"/>
    <x v="1"/>
    <x v="5"/>
    <x v="99"/>
    <n v="5"/>
    <x v="0"/>
    <s v="Cash"/>
    <s v="Home Delivery"/>
    <s v="No"/>
    <s v="Easy online ordering"/>
    <x v="1"/>
    <x v="0"/>
    <x v="1"/>
    <x v="2"/>
    <n v="786.78"/>
    <x v="8"/>
    <s v="Western Region"/>
    <s v="Medium"/>
    <s v="June"/>
    <s v="Q2"/>
    <s v="No"/>
    <n v="0"/>
    <n v="118.017"/>
    <n v="904.79699999999991"/>
  </r>
  <r>
    <n v="9345"/>
    <s v="R07942"/>
    <x v="660"/>
    <n v="23"/>
    <x v="1"/>
    <x v="7"/>
    <x v="71"/>
    <n v="1"/>
    <x v="1"/>
    <s v="Cash"/>
    <s v="Click &amp; Collect"/>
    <s v="No"/>
    <s v="Fantastic experience"/>
    <x v="3"/>
    <x v="0"/>
    <x v="0"/>
    <x v="2"/>
    <n v="1171.25"/>
    <x v="4"/>
    <s v="Western Region"/>
    <s v="Medium"/>
    <s v="April"/>
    <s v="Q2"/>
    <s v="No"/>
    <n v="1"/>
    <n v="175.6875"/>
    <n v="1346.9375"/>
  </r>
  <r>
    <n v="9346"/>
    <s v="R04165"/>
    <x v="247"/>
    <m/>
    <x v="0"/>
    <x v="1"/>
    <x v="16"/>
    <n v="1"/>
    <x v="0"/>
    <s v="EFT"/>
    <s v="Home Delivery"/>
    <s v="No"/>
    <s v="Product exceeded expectations"/>
    <x v="3"/>
    <x v="0"/>
    <x v="0"/>
    <x v="6"/>
    <n v="368.99"/>
    <x v="0"/>
    <s v="Southern Region"/>
    <s v="Low"/>
    <s v="August"/>
    <s v="Q3"/>
    <s v="No"/>
    <n v="0"/>
    <n v="55.348500000000001"/>
    <n v="424.33849999999995"/>
  </r>
  <r>
    <n v="9347"/>
    <s v="R05972"/>
    <x v="626"/>
    <n v="43"/>
    <x v="2"/>
    <x v="5"/>
    <x v="105"/>
    <n v="2"/>
    <x v="0"/>
    <s v="Mobile Payment"/>
    <s v="Home Delivery"/>
    <s v="No"/>
    <s v="Item missing accessories"/>
    <x v="0"/>
    <x v="1"/>
    <x v="1"/>
    <x v="3"/>
    <n v="96.11"/>
    <x v="8"/>
    <s v="Western Region"/>
    <s v="Low"/>
    <s v="October"/>
    <s v="Q4"/>
    <s v="No"/>
    <n v="0"/>
    <n v="14.416499999999999"/>
    <n v="110.52649999999998"/>
  </r>
  <r>
    <n v="9348"/>
    <s v="R03580"/>
    <x v="601"/>
    <n v="76"/>
    <x v="0"/>
    <x v="7"/>
    <x v="110"/>
    <n v="4"/>
    <x v="0"/>
    <s v="Debit Card"/>
    <s v="Click &amp; Collect"/>
    <s v="Yes"/>
    <s v="Product exceeded expectations"/>
    <x v="4"/>
    <x v="0"/>
    <x v="1"/>
    <x v="5"/>
    <n v="2216.12"/>
    <x v="1"/>
    <s v="Western Region"/>
    <s v="Medium"/>
    <s v="September"/>
    <s v="Q3"/>
    <s v="No"/>
    <n v="0"/>
    <n v="332.41799999999995"/>
    <n v="2548.5379999999996"/>
  </r>
  <r>
    <n v="9349"/>
    <s v="R02833"/>
    <x v="595"/>
    <n v="52"/>
    <x v="0"/>
    <x v="8"/>
    <x v="42"/>
    <n v="3"/>
    <x v="0"/>
    <s v="Debit Card"/>
    <s v="Click &amp; Collect"/>
    <s v="No"/>
    <s v="Instructions unclear"/>
    <x v="2"/>
    <x v="2"/>
    <x v="1"/>
    <x v="4"/>
    <n v="2099.4"/>
    <x v="2"/>
    <s v="Eastern Region"/>
    <s v="Medium"/>
    <s v="October"/>
    <s v="Q4"/>
    <s v="No"/>
    <n v="0"/>
    <n v="314.91000000000003"/>
    <n v="2414.31"/>
  </r>
  <r>
    <n v="9350"/>
    <s v="R05450"/>
    <x v="428"/>
    <n v="61"/>
    <x v="0"/>
    <x v="6"/>
    <x v="46"/>
    <n v="3"/>
    <x v="0"/>
    <s v="Credit Card"/>
    <s v="Home Delivery"/>
    <s v="No"/>
    <s v="Easy to assemble"/>
    <x v="2"/>
    <x v="0"/>
    <x v="0"/>
    <x v="0"/>
    <n v="3755.73"/>
    <x v="2"/>
    <s v="Gauteng Region"/>
    <s v="Medium"/>
    <s v="March"/>
    <s v="Q1"/>
    <s v="No"/>
    <n v="0"/>
    <n v="563.35950000000003"/>
    <n v="4319.0895"/>
  </r>
  <r>
    <n v="9351"/>
    <s v="R03473"/>
    <x v="196"/>
    <n v="49"/>
    <x v="2"/>
    <x v="3"/>
    <x v="41"/>
    <n v="4"/>
    <x v="1"/>
    <s v="Debit Card"/>
    <s v="Click &amp; Collect"/>
    <s v="No"/>
    <s v="Easy to assemble"/>
    <x v="4"/>
    <x v="0"/>
    <x v="1"/>
    <x v="4"/>
    <n v="13261"/>
    <x v="6"/>
    <s v="Central Region"/>
    <s v="High"/>
    <s v="April"/>
    <s v="Q2"/>
    <s v="Yes"/>
    <n v="1"/>
    <n v="1989.1499999999999"/>
    <n v="15250.15"/>
  </r>
  <r>
    <n v="9352"/>
    <s v="R06328"/>
    <x v="536"/>
    <n v="63"/>
    <x v="0"/>
    <x v="0"/>
    <x v="58"/>
    <n v="3"/>
    <x v="0"/>
    <s v="Credit Card"/>
    <s v="In Store"/>
    <s v="No"/>
    <s v="Great customer service"/>
    <x v="2"/>
    <x v="0"/>
    <x v="0"/>
    <x v="0"/>
    <n v="2603.98"/>
    <x v="0"/>
    <s v="Northern Region"/>
    <s v="Medium"/>
    <s v="December"/>
    <s v="Q4"/>
    <s v="No"/>
    <n v="0"/>
    <n v="390.59699999999998"/>
    <n v="2994.5769999999998"/>
  </r>
  <r>
    <n v="9353"/>
    <s v="R00138"/>
    <x v="404"/>
    <n v="50"/>
    <x v="2"/>
    <x v="4"/>
    <x v="123"/>
    <n v="5"/>
    <x v="1"/>
    <s v="Mobile Payment"/>
    <s v="In Store"/>
    <s v="Yes"/>
    <s v="Helpful staff"/>
    <x v="1"/>
    <x v="0"/>
    <x v="1"/>
    <x v="4"/>
    <n v="2977.47"/>
    <x v="7"/>
    <s v="Central Region"/>
    <s v="Medium"/>
    <s v="August"/>
    <s v="Q3"/>
    <s v="No"/>
    <n v="1"/>
    <n v="446.62049999999994"/>
    <n v="3424.0904999999993"/>
  </r>
  <r>
    <n v="9354"/>
    <s v="R07044"/>
    <x v="390"/>
    <n v="80"/>
    <x v="2"/>
    <x v="4"/>
    <x v="42"/>
    <n v="1"/>
    <x v="0"/>
    <s v="Debit Card"/>
    <s v="Home Delivery"/>
    <s v="No"/>
    <s v="Highly recommend"/>
    <x v="3"/>
    <x v="0"/>
    <x v="0"/>
    <x v="5"/>
    <n v="2099.4"/>
    <x v="2"/>
    <s v="Central Region"/>
    <s v="Medium"/>
    <s v="January"/>
    <s v="Q1"/>
    <s v="No"/>
    <n v="0"/>
    <n v="314.91000000000003"/>
    <n v="2414.31"/>
  </r>
  <r>
    <n v="9355"/>
    <s v="R04893"/>
    <x v="45"/>
    <n v="59"/>
    <x v="1"/>
    <x v="2"/>
    <x v="30"/>
    <n v="4"/>
    <x v="0"/>
    <s v="EFT"/>
    <s v="Click &amp; Collect"/>
    <s v="No"/>
    <s v="Long waiting time"/>
    <x v="4"/>
    <x v="1"/>
    <x v="0"/>
    <x v="0"/>
    <n v="2962.6"/>
    <x v="2"/>
    <s v="Northern Region"/>
    <s v="Medium"/>
    <s v="March"/>
    <s v="Q1"/>
    <s v="No"/>
    <n v="0"/>
    <n v="444.39"/>
    <n v="3406.99"/>
  </r>
  <r>
    <n v="9356"/>
    <s v="R02181"/>
    <x v="331"/>
    <n v="29"/>
    <x v="0"/>
    <x v="7"/>
    <x v="111"/>
    <n v="3"/>
    <x v="1"/>
    <s v="EFT"/>
    <s v="Click &amp; Collect"/>
    <s v="Yes"/>
    <s v="Excellent product"/>
    <x v="2"/>
    <x v="0"/>
    <x v="0"/>
    <x v="1"/>
    <n v="4507.63"/>
    <x v="2"/>
    <s v="Western Region"/>
    <s v="Medium"/>
    <s v="April"/>
    <s v="Q2"/>
    <s v="No"/>
    <n v="1"/>
    <n v="676.14449999999999"/>
    <n v="5183.7744999999995"/>
  </r>
  <r>
    <n v="9357"/>
    <s v="R07731"/>
    <x v="8"/>
    <n v="71"/>
    <x v="1"/>
    <x v="0"/>
    <x v="22"/>
    <n v="1"/>
    <x v="1"/>
    <s v="Credit Card"/>
    <s v="In Store"/>
    <s v="Yes"/>
    <m/>
    <x v="3"/>
    <x v="3"/>
    <x v="2"/>
    <x v="5"/>
    <n v="1734"/>
    <x v="7"/>
    <s v="Northern Region"/>
    <s v="Medium"/>
    <s v="September"/>
    <s v="Q3"/>
    <s v="No"/>
    <n v="1"/>
    <n v="260.09999999999997"/>
    <n v="1994.1"/>
  </r>
  <r>
    <n v="9358"/>
    <s v="R03178"/>
    <x v="23"/>
    <n v="69"/>
    <x v="1"/>
    <x v="6"/>
    <x v="73"/>
    <n v="3"/>
    <x v="0"/>
    <s v="Debit Card"/>
    <s v="In Store"/>
    <s v="No"/>
    <s v="Easy to assemble"/>
    <x v="2"/>
    <x v="0"/>
    <x v="0"/>
    <x v="5"/>
    <n v="657.5"/>
    <x v="5"/>
    <s v="Gauteng Region"/>
    <s v="Medium"/>
    <s v="September"/>
    <s v="Q3"/>
    <s v="No"/>
    <n v="0"/>
    <n v="98.625"/>
    <n v="756.12499999999989"/>
  </r>
  <r>
    <n v="9359"/>
    <s v="R04855"/>
    <x v="604"/>
    <n v="34"/>
    <x v="1"/>
    <x v="0"/>
    <x v="45"/>
    <n v="1"/>
    <x v="0"/>
    <s v="Cash"/>
    <s v="In Store"/>
    <s v="Yes"/>
    <s v="Very comfortable"/>
    <x v="3"/>
    <x v="0"/>
    <x v="0"/>
    <x v="1"/>
    <n v="139.72999999999999"/>
    <x v="1"/>
    <s v="Northern Region"/>
    <s v="Low"/>
    <s v="July"/>
    <s v="Q3"/>
    <s v="No"/>
    <n v="0"/>
    <n v="20.959499999999998"/>
    <n v="160.68949999999998"/>
  </r>
  <r>
    <n v="9360"/>
    <s v="R04638"/>
    <x v="477"/>
    <n v="72"/>
    <x v="0"/>
    <x v="5"/>
    <x v="56"/>
    <n v="4"/>
    <x v="1"/>
    <s v="Credit Card"/>
    <s v="In Store"/>
    <s v="No"/>
    <s v="Easy online ordering"/>
    <x v="4"/>
    <x v="0"/>
    <x v="1"/>
    <x v="5"/>
    <n v="306.57"/>
    <x v="4"/>
    <s v="Western Region"/>
    <s v="Low"/>
    <s v="March"/>
    <s v="Q1"/>
    <s v="No"/>
    <n v="1"/>
    <n v="45.985499999999995"/>
    <n v="352.55549999999994"/>
  </r>
  <r>
    <n v="9363"/>
    <s v="R04262"/>
    <x v="223"/>
    <m/>
    <x v="0"/>
    <x v="6"/>
    <x v="57"/>
    <n v="1"/>
    <x v="1"/>
    <s v="Debit Card"/>
    <s v="In Store"/>
    <s v="No"/>
    <s v="Looks premium"/>
    <x v="3"/>
    <x v="0"/>
    <x v="0"/>
    <x v="6"/>
    <n v="551.66"/>
    <x v="0"/>
    <s v="Gauteng Region"/>
    <s v="Medium"/>
    <s v="October"/>
    <s v="Q4"/>
    <s v="No"/>
    <n v="1"/>
    <n v="82.748999999999995"/>
    <n v="634.40899999999988"/>
  </r>
  <r>
    <n v="9364"/>
    <s v="R01332"/>
    <x v="435"/>
    <n v="22"/>
    <x v="0"/>
    <x v="0"/>
    <x v="41"/>
    <n v="3"/>
    <x v="0"/>
    <s v="Cash"/>
    <s v="In Store"/>
    <s v="No"/>
    <s v="Item missing accessories"/>
    <x v="2"/>
    <x v="1"/>
    <x v="0"/>
    <x v="2"/>
    <n v="13261"/>
    <x v="6"/>
    <s v="Northern Region"/>
    <s v="High"/>
    <s v="May"/>
    <s v="Q2"/>
    <s v="Yes"/>
    <n v="0"/>
    <n v="1989.1499999999999"/>
    <n v="15250.15"/>
  </r>
  <r>
    <n v="9365"/>
    <s v="R07003"/>
    <x v="43"/>
    <n v="77"/>
    <x v="1"/>
    <x v="1"/>
    <x v="40"/>
    <n v="5"/>
    <x v="0"/>
    <s v="EFT"/>
    <s v="Home Delivery"/>
    <s v="No"/>
    <s v="Customer support was excellent"/>
    <x v="1"/>
    <x v="0"/>
    <x v="1"/>
    <x v="5"/>
    <n v="1619.07"/>
    <x v="7"/>
    <s v="Southern Region"/>
    <s v="Medium"/>
    <s v="August"/>
    <s v="Q3"/>
    <s v="No"/>
    <n v="0"/>
    <n v="242.86049999999997"/>
    <n v="1861.9304999999997"/>
  </r>
  <r>
    <n v="9366"/>
    <s v="R06942"/>
    <x v="19"/>
    <n v="68"/>
    <x v="1"/>
    <x v="1"/>
    <x v="120"/>
    <n v="2"/>
    <x v="0"/>
    <s v="Cash"/>
    <s v="Home Delivery"/>
    <s v="Yes"/>
    <s v="Highly recommend"/>
    <x v="0"/>
    <x v="0"/>
    <x v="0"/>
    <x v="5"/>
    <n v="1233.45"/>
    <x v="1"/>
    <s v="Southern Region"/>
    <s v="Medium"/>
    <s v="February"/>
    <s v="Q1"/>
    <s v="No"/>
    <n v="0"/>
    <n v="185.01750000000001"/>
    <n v="1418.4675"/>
  </r>
  <r>
    <n v="9367"/>
    <s v="R08018"/>
    <x v="480"/>
    <n v="76"/>
    <x v="1"/>
    <x v="6"/>
    <x v="54"/>
    <n v="3"/>
    <x v="0"/>
    <s v="Cash"/>
    <s v="Home Delivery"/>
    <s v="No"/>
    <s v="Worth the money"/>
    <x v="2"/>
    <x v="0"/>
    <x v="0"/>
    <x v="5"/>
    <n v="1940.64"/>
    <x v="4"/>
    <s v="Gauteng Region"/>
    <s v="Medium"/>
    <s v="December"/>
    <s v="Q4"/>
    <s v="No"/>
    <n v="0"/>
    <n v="291.096"/>
    <n v="2231.7359999999999"/>
  </r>
  <r>
    <n v="9368"/>
    <s v="R06242"/>
    <x v="651"/>
    <n v="19"/>
    <x v="2"/>
    <x v="0"/>
    <x v="13"/>
    <n v="5"/>
    <x v="1"/>
    <s v="Debit Card"/>
    <s v="Click &amp; Collect"/>
    <s v="Yes"/>
    <s v="Easy online ordering"/>
    <x v="1"/>
    <x v="0"/>
    <x v="1"/>
    <x v="2"/>
    <n v="3576.97"/>
    <x v="5"/>
    <s v="Northern Region"/>
    <s v="Medium"/>
    <s v="May"/>
    <s v="Q2"/>
    <s v="No"/>
    <n v="1"/>
    <n v="536.54549999999995"/>
    <n v="4113.5154999999995"/>
  </r>
  <r>
    <n v="9370"/>
    <s v="R06882"/>
    <x v="589"/>
    <n v="34"/>
    <x v="1"/>
    <x v="5"/>
    <x v="97"/>
    <n v="3"/>
    <x v="0"/>
    <s v="EFT"/>
    <s v="In Store"/>
    <s v="No"/>
    <s v="Fits perfectly"/>
    <x v="2"/>
    <x v="0"/>
    <x v="0"/>
    <x v="1"/>
    <n v="2906.97"/>
    <x v="7"/>
    <s v="Western Region"/>
    <s v="Medium"/>
    <s v="April"/>
    <s v="Q2"/>
    <s v="No"/>
    <n v="0"/>
    <n v="436.04549999999995"/>
    <n v="3343.0154999999995"/>
  </r>
  <r>
    <n v="9371"/>
    <s v="R04531"/>
    <x v="313"/>
    <n v="47"/>
    <x v="1"/>
    <x v="3"/>
    <x v="50"/>
    <n v="3"/>
    <x v="0"/>
    <s v="Mobile Payment"/>
    <s v="Home Delivery"/>
    <s v="Yes"/>
    <s v="Excellent product"/>
    <x v="2"/>
    <x v="0"/>
    <x v="0"/>
    <x v="4"/>
    <n v="929.55"/>
    <x v="0"/>
    <s v="Central Region"/>
    <s v="Medium"/>
    <s v="August"/>
    <s v="Q3"/>
    <s v="No"/>
    <n v="0"/>
    <n v="139.43249999999998"/>
    <n v="1068.9824999999998"/>
  </r>
  <r>
    <n v="9372"/>
    <s v="R04674"/>
    <x v="10"/>
    <n v="71"/>
    <x v="0"/>
    <x v="1"/>
    <x v="10"/>
    <n v="1"/>
    <x v="0"/>
    <s v="Cash"/>
    <s v="Home Delivery"/>
    <s v="No"/>
    <s v="Excellent product"/>
    <x v="3"/>
    <x v="0"/>
    <x v="0"/>
    <x v="5"/>
    <n v="276.82"/>
    <x v="7"/>
    <s v="Southern Region"/>
    <s v="Low"/>
    <s v="April"/>
    <s v="Q2"/>
    <s v="No"/>
    <n v="0"/>
    <n v="41.522999999999996"/>
    <n v="318.34299999999996"/>
  </r>
  <r>
    <n v="9373"/>
    <s v="R06997"/>
    <x v="570"/>
    <n v="52"/>
    <x v="0"/>
    <x v="7"/>
    <x v="12"/>
    <n v="1"/>
    <x v="1"/>
    <s v="Mobile Payment"/>
    <s v="Click &amp; Collect"/>
    <s v="Yes"/>
    <s v="Average quality"/>
    <x v="3"/>
    <x v="2"/>
    <x v="0"/>
    <x v="4"/>
    <n v="228.08"/>
    <x v="8"/>
    <s v="Western Region"/>
    <s v="Low"/>
    <s v="September"/>
    <s v="Q3"/>
    <s v="No"/>
    <n v="1"/>
    <n v="34.212000000000003"/>
    <n v="262.29199999999997"/>
  </r>
  <r>
    <n v="9374"/>
    <s v="R01253"/>
    <x v="255"/>
    <n v="73"/>
    <x v="1"/>
    <x v="4"/>
    <x v="95"/>
    <n v="2"/>
    <x v="0"/>
    <s v="Debit Card"/>
    <s v="Click &amp; Collect"/>
    <s v="No"/>
    <s v="Fantastic experience"/>
    <x v="0"/>
    <x v="0"/>
    <x v="0"/>
    <x v="5"/>
    <n v="105.11"/>
    <x v="1"/>
    <s v="Central Region"/>
    <s v="Low"/>
    <s v="March"/>
    <s v="Q1"/>
    <s v="No"/>
    <n v="0"/>
    <n v="15.766499999999999"/>
    <n v="120.87649999999999"/>
  </r>
  <r>
    <n v="9375"/>
    <s v="R03375"/>
    <x v="501"/>
    <n v="26"/>
    <x v="1"/>
    <x v="7"/>
    <x v="16"/>
    <n v="2"/>
    <x v="0"/>
    <s v="Credit Card"/>
    <s v="Click &amp; Collect"/>
    <s v="No"/>
    <s v="Looks premium"/>
    <x v="0"/>
    <x v="0"/>
    <x v="0"/>
    <x v="1"/>
    <n v="368.99"/>
    <x v="0"/>
    <s v="Western Region"/>
    <s v="Low"/>
    <s v="April"/>
    <s v="Q2"/>
    <s v="No"/>
    <n v="0"/>
    <n v="55.348500000000001"/>
    <n v="424.33849999999995"/>
  </r>
  <r>
    <n v="9376"/>
    <s v="R02815"/>
    <x v="297"/>
    <n v="65"/>
    <x v="0"/>
    <x v="0"/>
    <x v="76"/>
    <n v="5"/>
    <x v="0"/>
    <s v="Debit Card"/>
    <s v="In Store"/>
    <s v="Yes"/>
    <s v="Instructions unclear"/>
    <x v="1"/>
    <x v="2"/>
    <x v="0"/>
    <x v="5"/>
    <n v="824.74"/>
    <x v="8"/>
    <s v="Northern Region"/>
    <s v="Medium"/>
    <s v="November"/>
    <s v="Q4"/>
    <s v="No"/>
    <n v="0"/>
    <n v="123.711"/>
    <n v="948.45099999999991"/>
  </r>
  <r>
    <n v="9378"/>
    <s v="R06545"/>
    <x v="596"/>
    <n v="31"/>
    <x v="1"/>
    <x v="5"/>
    <x v="25"/>
    <n v="4"/>
    <x v="0"/>
    <s v="Mobile Payment"/>
    <s v="Click &amp; Collect"/>
    <s v="No"/>
    <s v="Arrived damaged"/>
    <x v="4"/>
    <x v="1"/>
    <x v="0"/>
    <x v="1"/>
    <n v="4455.18"/>
    <x v="2"/>
    <s v="Western Region"/>
    <s v="Medium"/>
    <s v="June"/>
    <s v="Q2"/>
    <s v="No"/>
    <n v="0"/>
    <n v="668.27700000000004"/>
    <n v="5123.4570000000003"/>
  </r>
  <r>
    <n v="9379"/>
    <s v="R04859"/>
    <x v="242"/>
    <n v="24"/>
    <x v="1"/>
    <x v="7"/>
    <x v="16"/>
    <n v="1"/>
    <x v="1"/>
    <s v="Cash"/>
    <s v="In Store"/>
    <s v="Yes"/>
    <s v="Easy to assemble"/>
    <x v="3"/>
    <x v="0"/>
    <x v="0"/>
    <x v="2"/>
    <n v="368.99"/>
    <x v="0"/>
    <s v="Western Region"/>
    <s v="Low"/>
    <s v="October"/>
    <s v="Q4"/>
    <s v="No"/>
    <n v="1"/>
    <n v="55.348500000000001"/>
    <n v="424.33849999999995"/>
  </r>
  <r>
    <n v="9380"/>
    <s v="R07902"/>
    <x v="715"/>
    <m/>
    <x v="1"/>
    <x v="8"/>
    <x v="95"/>
    <n v="4"/>
    <x v="1"/>
    <s v="Credit Card"/>
    <s v="In Store"/>
    <s v="No"/>
    <s v="Packaging could improve"/>
    <x v="4"/>
    <x v="2"/>
    <x v="0"/>
    <x v="6"/>
    <n v="105.11"/>
    <x v="1"/>
    <s v="Eastern Region"/>
    <s v="Low"/>
    <s v="July"/>
    <s v="Q3"/>
    <s v="No"/>
    <n v="1"/>
    <n v="15.766499999999999"/>
    <n v="120.87649999999999"/>
  </r>
  <r>
    <n v="9381"/>
    <s v="R08581"/>
    <x v="587"/>
    <n v="20"/>
    <x v="0"/>
    <x v="5"/>
    <x v="123"/>
    <n v="1"/>
    <x v="0"/>
    <s v="Mobile Payment"/>
    <s v="Home Delivery"/>
    <s v="Yes"/>
    <s v="Easy online ordering"/>
    <x v="3"/>
    <x v="0"/>
    <x v="0"/>
    <x v="2"/>
    <n v="2977.47"/>
    <x v="7"/>
    <s v="Western Region"/>
    <s v="Medium"/>
    <s v="May"/>
    <s v="Q2"/>
    <s v="No"/>
    <n v="0"/>
    <n v="446.62049999999994"/>
    <n v="3424.0904999999993"/>
  </r>
  <r>
    <n v="9382"/>
    <s v="R08428"/>
    <x v="16"/>
    <n v="26"/>
    <x v="1"/>
    <x v="2"/>
    <x v="57"/>
    <n v="2"/>
    <x v="0"/>
    <s v="Debit Card"/>
    <s v="Home Delivery"/>
    <s v="Yes"/>
    <s v="Long waiting time"/>
    <x v="0"/>
    <x v="1"/>
    <x v="1"/>
    <x v="1"/>
    <n v="551.66"/>
    <x v="0"/>
    <s v="Northern Region"/>
    <s v="Medium"/>
    <s v="April"/>
    <s v="Q2"/>
    <s v="No"/>
    <n v="0"/>
    <n v="82.748999999999995"/>
    <n v="634.40899999999988"/>
  </r>
  <r>
    <n v="9383"/>
    <s v="R01078"/>
    <x v="694"/>
    <n v="50"/>
    <x v="0"/>
    <x v="6"/>
    <x v="72"/>
    <n v="5"/>
    <x v="0"/>
    <s v="Credit Card"/>
    <s v="In Store"/>
    <s v="Yes"/>
    <s v="Long waiting time"/>
    <x v="1"/>
    <x v="1"/>
    <x v="0"/>
    <x v="4"/>
    <n v="16291.52"/>
    <x v="5"/>
    <s v="Gauteng Region"/>
    <s v="High"/>
    <s v="January"/>
    <s v="Q1"/>
    <s v="Yes"/>
    <n v="0"/>
    <n v="2443.7280000000001"/>
    <n v="18735.248"/>
  </r>
  <r>
    <n v="9384"/>
    <s v="R04364"/>
    <x v="299"/>
    <n v="35"/>
    <x v="2"/>
    <x v="0"/>
    <x v="0"/>
    <n v="4"/>
    <x v="1"/>
    <s v="EFT"/>
    <s v="In Store"/>
    <s v="No"/>
    <s v="Easy to assemble"/>
    <x v="4"/>
    <x v="0"/>
    <x v="1"/>
    <x v="3"/>
    <n v="2479.5700000000002"/>
    <x v="0"/>
    <s v="Northern Region"/>
    <s v="Medium"/>
    <s v="April"/>
    <s v="Q2"/>
    <s v="No"/>
    <n v="1"/>
    <n v="371.93549999999999"/>
    <n v="2851.5054999999998"/>
  </r>
  <r>
    <n v="9386"/>
    <s v="R08866"/>
    <x v="354"/>
    <n v="33"/>
    <x v="2"/>
    <x v="0"/>
    <x v="99"/>
    <n v="4"/>
    <x v="0"/>
    <s v="EFT"/>
    <s v="Home Delivery"/>
    <s v="No"/>
    <s v="Customer support was excellent"/>
    <x v="4"/>
    <x v="0"/>
    <x v="1"/>
    <x v="1"/>
    <n v="786.78"/>
    <x v="8"/>
    <s v="Northern Region"/>
    <s v="Medium"/>
    <s v="May"/>
    <s v="Q2"/>
    <s v="No"/>
    <n v="0"/>
    <n v="118.017"/>
    <n v="904.79699999999991"/>
  </r>
  <r>
    <n v="9387"/>
    <s v="R00250"/>
    <x v="191"/>
    <n v="71"/>
    <x v="0"/>
    <x v="3"/>
    <x v="86"/>
    <n v="3"/>
    <x v="0"/>
    <s v="Mobile Payment"/>
    <s v="Home Delivery"/>
    <s v="No"/>
    <s v="Helpful staff"/>
    <x v="2"/>
    <x v="0"/>
    <x v="0"/>
    <x v="5"/>
    <n v="5258.73"/>
    <x v="2"/>
    <s v="Central Region"/>
    <s v="High"/>
    <s v="December"/>
    <s v="Q4"/>
    <s v="Yes"/>
    <n v="0"/>
    <n v="788.80949999999996"/>
    <n v="6047.539499999999"/>
  </r>
  <r>
    <n v="9388"/>
    <s v="R07240"/>
    <x v="475"/>
    <n v="72"/>
    <x v="1"/>
    <x v="6"/>
    <x v="62"/>
    <n v="2"/>
    <x v="0"/>
    <s v="Credit Card"/>
    <s v="In Store"/>
    <s v="No"/>
    <s v="Excellent product"/>
    <x v="0"/>
    <x v="0"/>
    <x v="0"/>
    <x v="5"/>
    <n v="2951.61"/>
    <x v="1"/>
    <s v="Gauteng Region"/>
    <s v="Medium"/>
    <s v="August"/>
    <s v="Q3"/>
    <s v="No"/>
    <n v="0"/>
    <n v="442.74150000000003"/>
    <n v="3394.3514999999998"/>
  </r>
  <r>
    <n v="9389"/>
    <s v="R03420"/>
    <x v="88"/>
    <n v="75"/>
    <x v="2"/>
    <x v="1"/>
    <x v="19"/>
    <n v="4"/>
    <x v="0"/>
    <s v="Cash"/>
    <s v="Click &amp; Collect"/>
    <s v="No"/>
    <s v="Very comfortable"/>
    <x v="4"/>
    <x v="0"/>
    <x v="1"/>
    <x v="5"/>
    <n v="343.42"/>
    <x v="3"/>
    <s v="Southern Region"/>
    <s v="Low"/>
    <s v="October"/>
    <s v="Q4"/>
    <s v="No"/>
    <n v="0"/>
    <n v="51.512999999999998"/>
    <n v="394.93299999999999"/>
  </r>
  <r>
    <n v="9391"/>
    <s v="R04545"/>
    <x v="322"/>
    <n v="78"/>
    <x v="1"/>
    <x v="8"/>
    <x v="17"/>
    <n v="4"/>
    <x v="1"/>
    <s v="Mobile Payment"/>
    <s v="In Store"/>
    <s v="No"/>
    <s v="Excellent value"/>
    <x v="4"/>
    <x v="0"/>
    <x v="1"/>
    <x v="5"/>
    <n v="471.63"/>
    <x v="1"/>
    <s v="Eastern Region"/>
    <s v="Low"/>
    <s v="January"/>
    <s v="Q1"/>
    <s v="No"/>
    <n v="1"/>
    <n v="70.744500000000002"/>
    <n v="542.3744999999999"/>
  </r>
  <r>
    <n v="9392"/>
    <s v="R05566"/>
    <x v="368"/>
    <n v="77"/>
    <x v="1"/>
    <x v="3"/>
    <x v="5"/>
    <n v="4"/>
    <x v="1"/>
    <s v="Mobile Payment"/>
    <s v="In Store"/>
    <s v="No"/>
    <m/>
    <x v="4"/>
    <x v="3"/>
    <x v="2"/>
    <x v="5"/>
    <n v="1158.56"/>
    <x v="4"/>
    <s v="Central Region"/>
    <s v="Medium"/>
    <s v="March"/>
    <s v="Q1"/>
    <s v="No"/>
    <n v="1"/>
    <n v="173.78399999999999"/>
    <n v="1332.3439999999998"/>
  </r>
  <r>
    <n v="9393"/>
    <s v="R07940"/>
    <x v="501"/>
    <n v="54"/>
    <x v="0"/>
    <x v="2"/>
    <x v="63"/>
    <n v="1"/>
    <x v="1"/>
    <s v="Mobile Payment"/>
    <s v="Home Delivery"/>
    <s v="Yes"/>
    <s v="Fantastic experience"/>
    <x v="3"/>
    <x v="0"/>
    <x v="0"/>
    <x v="4"/>
    <n v="1604.87"/>
    <x v="0"/>
    <s v="Northern Region"/>
    <s v="Medium"/>
    <s v="April"/>
    <s v="Q2"/>
    <s v="No"/>
    <n v="1"/>
    <n v="240.73049999999998"/>
    <n v="1845.6004999999998"/>
  </r>
  <r>
    <n v="9394"/>
    <s v="R00717"/>
    <x v="388"/>
    <n v="21"/>
    <x v="1"/>
    <x v="0"/>
    <x v="54"/>
    <n v="2"/>
    <x v="0"/>
    <s v="Mobile Payment"/>
    <s v="In Store"/>
    <s v="Yes"/>
    <s v="Excellent product"/>
    <x v="0"/>
    <x v="0"/>
    <x v="0"/>
    <x v="2"/>
    <n v="1940.64"/>
    <x v="4"/>
    <s v="Northern Region"/>
    <s v="Medium"/>
    <s v="July"/>
    <s v="Q3"/>
    <s v="No"/>
    <n v="0"/>
    <n v="291.096"/>
    <n v="2231.7359999999999"/>
  </r>
  <r>
    <n v="9395"/>
    <s v="R09798"/>
    <x v="177"/>
    <n v="24"/>
    <x v="0"/>
    <x v="4"/>
    <x v="48"/>
    <n v="1"/>
    <x v="0"/>
    <s v="EFT"/>
    <s v="In Store"/>
    <s v="Yes"/>
    <m/>
    <x v="3"/>
    <x v="3"/>
    <x v="2"/>
    <x v="2"/>
    <n v="192.77"/>
    <x v="1"/>
    <s v="Central Region"/>
    <s v="Low"/>
    <s v="May"/>
    <s v="Q2"/>
    <s v="No"/>
    <n v="0"/>
    <n v="28.915500000000002"/>
    <n v="221.68549999999999"/>
  </r>
  <r>
    <n v="9396"/>
    <s v="R02049"/>
    <x v="149"/>
    <n v="62"/>
    <x v="0"/>
    <x v="4"/>
    <x v="49"/>
    <n v="3"/>
    <x v="0"/>
    <s v="Mobile Payment"/>
    <s v="Home Delivery"/>
    <s v="Yes"/>
    <s v="Helpful staff"/>
    <x v="2"/>
    <x v="0"/>
    <x v="0"/>
    <x v="0"/>
    <n v="134.01"/>
    <x v="3"/>
    <s v="Central Region"/>
    <s v="Low"/>
    <s v="November"/>
    <s v="Q4"/>
    <s v="No"/>
    <n v="0"/>
    <n v="20.101499999999998"/>
    <n v="154.11149999999998"/>
  </r>
  <r>
    <n v="9397"/>
    <s v="R05998"/>
    <x v="648"/>
    <n v="55"/>
    <x v="0"/>
    <x v="2"/>
    <x v="44"/>
    <n v="3"/>
    <x v="0"/>
    <s v="Mobile Payment"/>
    <s v="In Store"/>
    <s v="Yes"/>
    <s v="Poor packaging"/>
    <x v="2"/>
    <x v="1"/>
    <x v="0"/>
    <x v="0"/>
    <n v="2849.09"/>
    <x v="7"/>
    <s v="Northern Region"/>
    <s v="Medium"/>
    <s v="February"/>
    <s v="Q1"/>
    <s v="No"/>
    <n v="0"/>
    <n v="427.36349999999999"/>
    <n v="3276.4535000000001"/>
  </r>
  <r>
    <n v="9398"/>
    <s v="R06601"/>
    <x v="532"/>
    <n v="18"/>
    <x v="1"/>
    <x v="7"/>
    <x v="59"/>
    <n v="4"/>
    <x v="0"/>
    <s v="EFT"/>
    <s v="Click &amp; Collect"/>
    <s v="Yes"/>
    <s v="Product was disappointing"/>
    <x v="4"/>
    <x v="1"/>
    <x v="0"/>
    <x v="2"/>
    <n v="8798.49"/>
    <x v="4"/>
    <s v="Western Region"/>
    <s v="High"/>
    <s v="April"/>
    <s v="Q2"/>
    <s v="Yes"/>
    <n v="0"/>
    <n v="1319.7735"/>
    <n v="10118.263499999999"/>
  </r>
  <r>
    <n v="9399"/>
    <s v="R07246"/>
    <x v="553"/>
    <n v="32"/>
    <x v="1"/>
    <x v="3"/>
    <x v="36"/>
    <n v="4"/>
    <x v="1"/>
    <s v="Debit Card"/>
    <s v="In Store"/>
    <s v="Yes"/>
    <s v="Instructions unclear"/>
    <x v="4"/>
    <x v="2"/>
    <x v="0"/>
    <x v="1"/>
    <n v="13056.99"/>
    <x v="6"/>
    <s v="Central Region"/>
    <s v="High"/>
    <s v="November"/>
    <s v="Q4"/>
    <s v="Yes"/>
    <n v="1"/>
    <n v="1958.5484999999999"/>
    <n v="15015.538499999999"/>
  </r>
  <r>
    <n v="9400"/>
    <s v="R04179"/>
    <x v="306"/>
    <n v="40"/>
    <x v="0"/>
    <x v="7"/>
    <x v="47"/>
    <n v="4"/>
    <x v="0"/>
    <s v="Cash"/>
    <s v="Click &amp; Collect"/>
    <s v="No"/>
    <s v="Item missing accessories"/>
    <x v="4"/>
    <x v="1"/>
    <x v="0"/>
    <x v="3"/>
    <n v="13123.97"/>
    <x v="6"/>
    <s v="Western Region"/>
    <s v="High"/>
    <s v="February"/>
    <s v="Q1"/>
    <s v="Yes"/>
    <n v="0"/>
    <n v="1968.5954999999999"/>
    <n v="15092.565499999999"/>
  </r>
  <r>
    <n v="9401"/>
    <s v="R04810"/>
    <x v="545"/>
    <n v="53"/>
    <x v="2"/>
    <x v="2"/>
    <x v="83"/>
    <n v="2"/>
    <x v="0"/>
    <s v="Mobile Payment"/>
    <s v="Click &amp; Collect"/>
    <s v="Yes"/>
    <s v="Excellent value"/>
    <x v="0"/>
    <x v="0"/>
    <x v="0"/>
    <x v="4"/>
    <n v="3521.64"/>
    <x v="5"/>
    <s v="Northern Region"/>
    <s v="Medium"/>
    <s v="September"/>
    <s v="Q3"/>
    <s v="No"/>
    <n v="0"/>
    <n v="528.24599999999998"/>
    <n v="4049.8859999999995"/>
  </r>
  <r>
    <n v="9402"/>
    <s v="R09627"/>
    <x v="586"/>
    <n v="32"/>
    <x v="0"/>
    <x v="6"/>
    <x v="50"/>
    <n v="2"/>
    <x v="0"/>
    <s v="Mobile Payment"/>
    <s v="In Store"/>
    <s v="No"/>
    <s v="Easy to assemble"/>
    <x v="0"/>
    <x v="0"/>
    <x v="0"/>
    <x v="1"/>
    <n v="929.55"/>
    <x v="0"/>
    <s v="Gauteng Region"/>
    <s v="Medium"/>
    <s v="December"/>
    <s v="Q4"/>
    <s v="No"/>
    <n v="0"/>
    <n v="139.43249999999998"/>
    <n v="1068.9824999999998"/>
  </r>
  <r>
    <n v="9403"/>
    <s v="R07141"/>
    <x v="634"/>
    <n v="63"/>
    <x v="2"/>
    <x v="7"/>
    <x v="95"/>
    <n v="3"/>
    <x v="1"/>
    <s v="Cash"/>
    <s v="In Store"/>
    <s v="No"/>
    <s v="Arrived damaged"/>
    <x v="2"/>
    <x v="1"/>
    <x v="0"/>
    <x v="0"/>
    <n v="105.11"/>
    <x v="1"/>
    <s v="Western Region"/>
    <s v="Low"/>
    <s v="June"/>
    <s v="Q2"/>
    <s v="No"/>
    <n v="1"/>
    <n v="15.766499999999999"/>
    <n v="120.87649999999999"/>
  </r>
  <r>
    <n v="9404"/>
    <s v="R07191"/>
    <x v="217"/>
    <n v="26"/>
    <x v="0"/>
    <x v="3"/>
    <x v="58"/>
    <n v="2"/>
    <x v="1"/>
    <s v="Mobile Payment"/>
    <s v="Home Delivery"/>
    <s v="Yes"/>
    <s v="Arrived damaged"/>
    <x v="0"/>
    <x v="1"/>
    <x v="1"/>
    <x v="1"/>
    <n v="2603.98"/>
    <x v="0"/>
    <s v="Central Region"/>
    <s v="Medium"/>
    <s v="October"/>
    <s v="Q4"/>
    <s v="No"/>
    <n v="1"/>
    <n v="390.59699999999998"/>
    <n v="2994.5769999999998"/>
  </r>
  <r>
    <n v="9406"/>
    <s v="R05990"/>
    <x v="175"/>
    <n v="52"/>
    <x v="0"/>
    <x v="5"/>
    <x v="15"/>
    <n v="4"/>
    <x v="1"/>
    <s v="EFT"/>
    <s v="In Store"/>
    <s v="Yes"/>
    <s v="Fits perfectly"/>
    <x v="4"/>
    <x v="0"/>
    <x v="1"/>
    <x v="4"/>
    <n v="869.65"/>
    <x v="4"/>
    <s v="Western Region"/>
    <s v="Medium"/>
    <s v="October"/>
    <s v="Q4"/>
    <s v="No"/>
    <n v="1"/>
    <n v="130.44749999999999"/>
    <n v="1000.0974999999999"/>
  </r>
  <r>
    <n v="9407"/>
    <s v="R02001"/>
    <x v="568"/>
    <n v="52"/>
    <x v="1"/>
    <x v="3"/>
    <x v="80"/>
    <n v="3"/>
    <x v="1"/>
    <s v="Cash"/>
    <s v="Home Delivery"/>
    <s v="No"/>
    <s v="Packaging could improve"/>
    <x v="2"/>
    <x v="2"/>
    <x v="1"/>
    <x v="4"/>
    <n v="10347.709999999999"/>
    <x v="5"/>
    <s v="Central Region"/>
    <s v="High"/>
    <s v="July"/>
    <s v="Q3"/>
    <s v="Yes"/>
    <n v="1"/>
    <n v="1552.1564999999998"/>
    <n v="11899.866499999998"/>
  </r>
  <r>
    <n v="9408"/>
    <s v="R08176"/>
    <x v="703"/>
    <n v="69"/>
    <x v="0"/>
    <x v="1"/>
    <x v="29"/>
    <n v="2"/>
    <x v="1"/>
    <s v="Debit Card"/>
    <s v="Click &amp; Collect"/>
    <s v="No"/>
    <s v="Average quality"/>
    <x v="0"/>
    <x v="2"/>
    <x v="0"/>
    <x v="5"/>
    <n v="1355.08"/>
    <x v="2"/>
    <s v="Southern Region"/>
    <s v="Medium"/>
    <s v="August"/>
    <s v="Q3"/>
    <s v="No"/>
    <n v="1"/>
    <n v="203.26199999999997"/>
    <n v="1558.3419999999999"/>
  </r>
  <r>
    <n v="9409"/>
    <s v="R00405"/>
    <x v="623"/>
    <n v="55"/>
    <x v="2"/>
    <x v="1"/>
    <x v="6"/>
    <n v="4"/>
    <x v="1"/>
    <s v="Debit Card"/>
    <s v="In Store"/>
    <s v="Yes"/>
    <s v="Exactly as advertised"/>
    <x v="4"/>
    <x v="0"/>
    <x v="1"/>
    <x v="0"/>
    <n v="409.06"/>
    <x v="5"/>
    <s v="Southern Region"/>
    <s v="Low"/>
    <s v="June"/>
    <s v="Q2"/>
    <s v="No"/>
    <n v="1"/>
    <n v="61.358999999999995"/>
    <n v="470.41899999999998"/>
  </r>
  <r>
    <n v="9411"/>
    <s v="R09592"/>
    <x v="94"/>
    <n v="28"/>
    <x v="0"/>
    <x v="0"/>
    <x v="36"/>
    <n v="4"/>
    <x v="0"/>
    <s v="EFT"/>
    <s v="Click &amp; Collect"/>
    <s v="No"/>
    <m/>
    <x v="4"/>
    <x v="3"/>
    <x v="2"/>
    <x v="1"/>
    <n v="13056.99"/>
    <x v="6"/>
    <s v="Northern Region"/>
    <s v="High"/>
    <s v="October"/>
    <s v="Q4"/>
    <s v="Yes"/>
    <n v="0"/>
    <n v="1958.5484999999999"/>
    <n v="15015.538499999999"/>
  </r>
  <r>
    <n v="9412"/>
    <s v="R09632"/>
    <x v="572"/>
    <n v="49"/>
    <x v="0"/>
    <x v="1"/>
    <x v="85"/>
    <n v="3"/>
    <x v="1"/>
    <s v="Mobile Payment"/>
    <s v="In Store"/>
    <s v="Yes"/>
    <s v="Arrived damaged"/>
    <x v="2"/>
    <x v="1"/>
    <x v="0"/>
    <x v="4"/>
    <n v="812.2"/>
    <x v="2"/>
    <s v="Southern Region"/>
    <s v="Medium"/>
    <s v="July"/>
    <s v="Q3"/>
    <s v="No"/>
    <n v="1"/>
    <n v="121.83"/>
    <n v="934.03"/>
  </r>
  <r>
    <n v="9413"/>
    <s v="R01634"/>
    <x v="43"/>
    <n v="80"/>
    <x v="0"/>
    <x v="2"/>
    <x v="73"/>
    <n v="1"/>
    <x v="1"/>
    <s v="Mobile Payment"/>
    <s v="Home Delivery"/>
    <s v="No"/>
    <s v="Exactly as advertised"/>
    <x v="3"/>
    <x v="0"/>
    <x v="0"/>
    <x v="5"/>
    <n v="657.5"/>
    <x v="5"/>
    <s v="Northern Region"/>
    <s v="Medium"/>
    <s v="August"/>
    <s v="Q3"/>
    <s v="No"/>
    <n v="1"/>
    <n v="98.625"/>
    <n v="756.12499999999989"/>
  </r>
  <r>
    <n v="9415"/>
    <s v="R04785"/>
    <x v="6"/>
    <n v="43"/>
    <x v="1"/>
    <x v="7"/>
    <x v="115"/>
    <n v="2"/>
    <x v="0"/>
    <s v="EFT"/>
    <s v="In Store"/>
    <s v="Yes"/>
    <s v="Product was disappointing"/>
    <x v="0"/>
    <x v="1"/>
    <x v="1"/>
    <x v="3"/>
    <n v="1369.39"/>
    <x v="4"/>
    <s v="Western Region"/>
    <s v="Medium"/>
    <s v="July"/>
    <s v="Q3"/>
    <s v="No"/>
    <n v="0"/>
    <n v="205.4085"/>
    <n v="1574.7985000000001"/>
  </r>
  <r>
    <n v="9417"/>
    <s v="R06971"/>
    <x v="613"/>
    <n v="55"/>
    <x v="0"/>
    <x v="8"/>
    <x v="74"/>
    <n v="2"/>
    <x v="0"/>
    <s v="Cash"/>
    <s v="Home Delivery"/>
    <s v="No"/>
    <s v="Fantastic experience"/>
    <x v="0"/>
    <x v="0"/>
    <x v="0"/>
    <x v="0"/>
    <n v="1000.7"/>
    <x v="4"/>
    <s v="Eastern Region"/>
    <s v="Medium"/>
    <s v="March"/>
    <s v="Q1"/>
    <s v="No"/>
    <n v="0"/>
    <n v="150.10499999999999"/>
    <n v="1150.8050000000001"/>
  </r>
  <r>
    <n v="9418"/>
    <s v="R03926"/>
    <x v="372"/>
    <n v="25"/>
    <x v="0"/>
    <x v="3"/>
    <x v="66"/>
    <n v="3"/>
    <x v="1"/>
    <s v="Credit Card"/>
    <s v="In Store"/>
    <s v="No"/>
    <s v="Great customer service"/>
    <x v="2"/>
    <x v="0"/>
    <x v="0"/>
    <x v="1"/>
    <n v="759.97"/>
    <x v="8"/>
    <s v="Central Region"/>
    <s v="Medium"/>
    <s v="October"/>
    <s v="Q4"/>
    <s v="No"/>
    <n v="1"/>
    <n v="113.99550000000001"/>
    <n v="873.96550000000002"/>
  </r>
  <r>
    <n v="9419"/>
    <s v="R04159"/>
    <x v="496"/>
    <n v="30"/>
    <x v="2"/>
    <x v="2"/>
    <x v="43"/>
    <n v="4"/>
    <x v="1"/>
    <s v="Cash"/>
    <s v="Home Delivery"/>
    <s v="Yes"/>
    <s v="Delivery delayed"/>
    <x v="4"/>
    <x v="1"/>
    <x v="0"/>
    <x v="1"/>
    <n v="755.66"/>
    <x v="7"/>
    <s v="Northern Region"/>
    <s v="Medium"/>
    <s v="January"/>
    <s v="Q1"/>
    <s v="No"/>
    <n v="1"/>
    <n v="113.34899999999999"/>
    <n v="869.0089999999999"/>
  </r>
  <r>
    <n v="9420"/>
    <s v="R07450"/>
    <x v="69"/>
    <n v="66"/>
    <x v="2"/>
    <x v="1"/>
    <x v="113"/>
    <n v="2"/>
    <x v="0"/>
    <s v="Debit Card"/>
    <s v="Home Delivery"/>
    <s v="Yes"/>
    <s v="Worth the money"/>
    <x v="0"/>
    <x v="0"/>
    <x v="0"/>
    <x v="5"/>
    <n v="2572.02"/>
    <x v="7"/>
    <s v="Southern Region"/>
    <s v="Medium"/>
    <s v="January"/>
    <s v="Q1"/>
    <s v="No"/>
    <n v="0"/>
    <n v="385.803"/>
    <n v="2957.8229999999999"/>
  </r>
  <r>
    <n v="9422"/>
    <s v="R02194"/>
    <x v="272"/>
    <n v="29"/>
    <x v="0"/>
    <x v="3"/>
    <x v="83"/>
    <n v="4"/>
    <x v="1"/>
    <s v="Mobile Payment"/>
    <s v="Home Delivery"/>
    <s v="Yes"/>
    <s v="Delivery delayed"/>
    <x v="4"/>
    <x v="1"/>
    <x v="0"/>
    <x v="1"/>
    <n v="3521.64"/>
    <x v="5"/>
    <s v="Central Region"/>
    <s v="Medium"/>
    <s v="September"/>
    <s v="Q3"/>
    <s v="No"/>
    <n v="1"/>
    <n v="528.24599999999998"/>
    <n v="4049.8859999999995"/>
  </r>
  <r>
    <n v="9423"/>
    <s v="R01016"/>
    <x v="280"/>
    <n v="49"/>
    <x v="2"/>
    <x v="6"/>
    <x v="79"/>
    <n v="1"/>
    <x v="0"/>
    <s v="EFT"/>
    <s v="Home Delivery"/>
    <s v="No"/>
    <s v="Instructions unclear"/>
    <x v="3"/>
    <x v="2"/>
    <x v="0"/>
    <x v="4"/>
    <n v="283.57"/>
    <x v="0"/>
    <s v="Gauteng Region"/>
    <s v="Low"/>
    <s v="March"/>
    <s v="Q1"/>
    <s v="No"/>
    <n v="0"/>
    <n v="42.535499999999999"/>
    <n v="326.10549999999995"/>
  </r>
  <r>
    <n v="9424"/>
    <s v="R05125"/>
    <x v="203"/>
    <n v="47"/>
    <x v="2"/>
    <x v="0"/>
    <x v="27"/>
    <n v="2"/>
    <x v="0"/>
    <s v="Debit Card"/>
    <s v="In Store"/>
    <s v="Yes"/>
    <s v="Item missing accessories"/>
    <x v="0"/>
    <x v="1"/>
    <x v="1"/>
    <x v="4"/>
    <n v="14808.31"/>
    <x v="6"/>
    <s v="Northern Region"/>
    <s v="High"/>
    <s v="December"/>
    <s v="Q4"/>
    <s v="Yes"/>
    <n v="0"/>
    <n v="2221.2464999999997"/>
    <n v="17029.556499999999"/>
  </r>
  <r>
    <n v="9425"/>
    <s v="R07419"/>
    <x v="451"/>
    <n v="56"/>
    <x v="1"/>
    <x v="5"/>
    <x v="49"/>
    <n v="2"/>
    <x v="0"/>
    <s v="EFT"/>
    <s v="Home Delivery"/>
    <s v="No"/>
    <m/>
    <x v="0"/>
    <x v="3"/>
    <x v="2"/>
    <x v="0"/>
    <n v="134.01"/>
    <x v="3"/>
    <s v="Western Region"/>
    <s v="Low"/>
    <s v="December"/>
    <s v="Q4"/>
    <s v="No"/>
    <n v="0"/>
    <n v="20.101499999999998"/>
    <n v="154.11149999999998"/>
  </r>
  <r>
    <n v="9426"/>
    <s v="R07410"/>
    <x v="359"/>
    <n v="39"/>
    <x v="2"/>
    <x v="3"/>
    <x v="41"/>
    <n v="3"/>
    <x v="1"/>
    <s v="EFT"/>
    <s v="In Store"/>
    <s v="No"/>
    <s v="Product exceeded expectations"/>
    <x v="2"/>
    <x v="0"/>
    <x v="0"/>
    <x v="3"/>
    <n v="13261"/>
    <x v="6"/>
    <s v="Central Region"/>
    <s v="High"/>
    <s v="July"/>
    <s v="Q3"/>
    <s v="Yes"/>
    <n v="1"/>
    <n v="1989.1499999999999"/>
    <n v="15250.15"/>
  </r>
  <r>
    <n v="9427"/>
    <s v="R08990"/>
    <x v="186"/>
    <n v="25"/>
    <x v="0"/>
    <x v="3"/>
    <x v="5"/>
    <n v="1"/>
    <x v="0"/>
    <s v="Cash"/>
    <s v="Click &amp; Collect"/>
    <s v="Yes"/>
    <s v="Helpful staff"/>
    <x v="3"/>
    <x v="0"/>
    <x v="0"/>
    <x v="1"/>
    <n v="1158.56"/>
    <x v="4"/>
    <s v="Central Region"/>
    <s v="Medium"/>
    <s v="December"/>
    <s v="Q4"/>
    <s v="No"/>
    <n v="0"/>
    <n v="173.78399999999999"/>
    <n v="1332.3439999999998"/>
  </r>
  <r>
    <n v="9428"/>
    <s v="R02872"/>
    <x v="101"/>
    <n v="56"/>
    <x v="2"/>
    <x v="8"/>
    <x v="64"/>
    <n v="1"/>
    <x v="0"/>
    <s v="Credit Card"/>
    <s v="Click &amp; Collect"/>
    <s v="Yes"/>
    <s v="Packaging could improve"/>
    <x v="3"/>
    <x v="2"/>
    <x v="0"/>
    <x v="0"/>
    <n v="119.63"/>
    <x v="3"/>
    <s v="Eastern Region"/>
    <s v="Low"/>
    <s v="July"/>
    <s v="Q3"/>
    <s v="No"/>
    <n v="0"/>
    <n v="17.944499999999998"/>
    <n v="137.57449999999997"/>
  </r>
  <r>
    <n v="9429"/>
    <s v="R00010"/>
    <x v="275"/>
    <n v="45"/>
    <x v="0"/>
    <x v="3"/>
    <x v="87"/>
    <n v="2"/>
    <x v="1"/>
    <s v="Cash"/>
    <s v="Home Delivery"/>
    <s v="Yes"/>
    <m/>
    <x v="0"/>
    <x v="3"/>
    <x v="2"/>
    <x v="4"/>
    <n v="828.82"/>
    <x v="5"/>
    <s v="Central Region"/>
    <s v="Medium"/>
    <s v="August"/>
    <s v="Q3"/>
    <s v="No"/>
    <n v="1"/>
    <n v="124.32300000000001"/>
    <n v="953.14300000000003"/>
  </r>
  <r>
    <n v="9431"/>
    <s v="R04805"/>
    <x v="9"/>
    <n v="43"/>
    <x v="0"/>
    <x v="2"/>
    <x v="22"/>
    <n v="2"/>
    <x v="1"/>
    <s v="Mobile Payment"/>
    <s v="Click &amp; Collect"/>
    <s v="No"/>
    <s v="Worth the money"/>
    <x v="0"/>
    <x v="0"/>
    <x v="0"/>
    <x v="3"/>
    <n v="1734"/>
    <x v="7"/>
    <s v="Northern Region"/>
    <s v="Medium"/>
    <s v="August"/>
    <s v="Q3"/>
    <s v="No"/>
    <n v="1"/>
    <n v="260.09999999999997"/>
    <n v="1994.1"/>
  </r>
  <r>
    <n v="9432"/>
    <s v="R00256"/>
    <x v="365"/>
    <n v="60"/>
    <x v="0"/>
    <x v="0"/>
    <x v="91"/>
    <n v="5"/>
    <x v="1"/>
    <s v="EFT"/>
    <s v="Click &amp; Collect"/>
    <s v="No"/>
    <s v="Very fast delivery"/>
    <x v="1"/>
    <x v="0"/>
    <x v="1"/>
    <x v="0"/>
    <n v="53.85"/>
    <x v="3"/>
    <s v="Northern Region"/>
    <s v="Low"/>
    <s v="September"/>
    <s v="Q3"/>
    <s v="No"/>
    <n v="1"/>
    <n v="8.0775000000000006"/>
    <n v="61.927499999999995"/>
  </r>
  <r>
    <n v="9433"/>
    <s v="R07027"/>
    <x v="247"/>
    <n v="46"/>
    <x v="1"/>
    <x v="2"/>
    <x v="33"/>
    <n v="4"/>
    <x v="1"/>
    <s v="Mobile Payment"/>
    <s v="In Store"/>
    <s v="No"/>
    <s v="Very fast delivery"/>
    <x v="4"/>
    <x v="0"/>
    <x v="1"/>
    <x v="4"/>
    <n v="440.87"/>
    <x v="7"/>
    <s v="Northern Region"/>
    <s v="Low"/>
    <s v="August"/>
    <s v="Q3"/>
    <s v="No"/>
    <n v="1"/>
    <n v="66.130499999999998"/>
    <n v="507.00049999999999"/>
  </r>
  <r>
    <n v="9434"/>
    <s v="R05714"/>
    <x v="573"/>
    <n v="37"/>
    <x v="1"/>
    <x v="4"/>
    <x v="81"/>
    <n v="4"/>
    <x v="0"/>
    <s v="EFT"/>
    <s v="Click &amp; Collect"/>
    <s v="Yes"/>
    <s v="Item missing accessories"/>
    <x v="4"/>
    <x v="1"/>
    <x v="0"/>
    <x v="3"/>
    <n v="375.53"/>
    <x v="4"/>
    <s v="Central Region"/>
    <s v="Low"/>
    <s v="May"/>
    <s v="Q2"/>
    <s v="No"/>
    <n v="0"/>
    <n v="56.329499999999996"/>
    <n v="431.85949999999991"/>
  </r>
  <r>
    <n v="9436"/>
    <s v="R07715"/>
    <x v="472"/>
    <n v="59"/>
    <x v="0"/>
    <x v="0"/>
    <x v="9"/>
    <n v="4"/>
    <x v="1"/>
    <s v="Cash"/>
    <s v="Click &amp; Collect"/>
    <s v="Yes"/>
    <s v="Looks premium"/>
    <x v="4"/>
    <x v="0"/>
    <x v="1"/>
    <x v="0"/>
    <n v="43.23"/>
    <x v="3"/>
    <s v="Northern Region"/>
    <s v="Low"/>
    <s v="June"/>
    <s v="Q2"/>
    <s v="No"/>
    <n v="1"/>
    <n v="6.4844999999999997"/>
    <n v="49.714499999999994"/>
  </r>
  <r>
    <n v="9437"/>
    <s v="R01582"/>
    <x v="401"/>
    <n v="52"/>
    <x v="2"/>
    <x v="4"/>
    <x v="93"/>
    <n v="4"/>
    <x v="1"/>
    <s v="Cash"/>
    <s v="In Store"/>
    <s v="Yes"/>
    <s v="Would definitely buy again"/>
    <x v="4"/>
    <x v="0"/>
    <x v="1"/>
    <x v="4"/>
    <n v="34.200000000000003"/>
    <x v="3"/>
    <s v="Central Region"/>
    <s v="Low"/>
    <s v="September"/>
    <s v="Q3"/>
    <s v="No"/>
    <n v="1"/>
    <n v="5.13"/>
    <n v="39.33"/>
  </r>
  <r>
    <n v="9438"/>
    <s v="R00925"/>
    <x v="112"/>
    <n v="48"/>
    <x v="2"/>
    <x v="2"/>
    <x v="106"/>
    <n v="1"/>
    <x v="0"/>
    <s v="Debit Card"/>
    <s v="In Store"/>
    <s v="Yes"/>
    <s v="Delivery delayed"/>
    <x v="3"/>
    <x v="1"/>
    <x v="1"/>
    <x v="4"/>
    <n v="74.72"/>
    <x v="3"/>
    <s v="Northern Region"/>
    <s v="Low"/>
    <s v="November"/>
    <s v="Q4"/>
    <s v="No"/>
    <n v="0"/>
    <n v="11.208"/>
    <n v="85.927999999999997"/>
  </r>
  <r>
    <n v="9439"/>
    <s v="R02780"/>
    <x v="710"/>
    <n v="74"/>
    <x v="1"/>
    <x v="3"/>
    <x v="50"/>
    <n v="2"/>
    <x v="1"/>
    <s v="Debit Card"/>
    <s v="In Store"/>
    <s v="Yes"/>
    <m/>
    <x v="0"/>
    <x v="3"/>
    <x v="2"/>
    <x v="5"/>
    <n v="929.55"/>
    <x v="0"/>
    <s v="Central Region"/>
    <s v="Medium"/>
    <s v="January"/>
    <s v="Q1"/>
    <s v="No"/>
    <n v="1"/>
    <n v="139.43249999999998"/>
    <n v="1068.9824999999998"/>
  </r>
  <r>
    <n v="9441"/>
    <s v="R06133"/>
    <x v="661"/>
    <n v="49"/>
    <x v="1"/>
    <x v="4"/>
    <x v="79"/>
    <n v="5"/>
    <x v="0"/>
    <s v="EFT"/>
    <s v="Click &amp; Collect"/>
    <s v="No"/>
    <s v="Excellent value"/>
    <x v="1"/>
    <x v="0"/>
    <x v="1"/>
    <x v="4"/>
    <n v="283.57"/>
    <x v="0"/>
    <s v="Central Region"/>
    <s v="Low"/>
    <s v="September"/>
    <s v="Q3"/>
    <s v="No"/>
    <n v="0"/>
    <n v="42.535499999999999"/>
    <n v="326.10549999999995"/>
  </r>
  <r>
    <n v="9442"/>
    <s v="R05321"/>
    <x v="350"/>
    <m/>
    <x v="1"/>
    <x v="3"/>
    <x v="73"/>
    <n v="1"/>
    <x v="1"/>
    <s v="Cash"/>
    <s v="In Store"/>
    <s v="Yes"/>
    <s v="Item missing accessories"/>
    <x v="3"/>
    <x v="1"/>
    <x v="1"/>
    <x v="6"/>
    <n v="657.5"/>
    <x v="5"/>
    <s v="Central Region"/>
    <s v="Medium"/>
    <s v="December"/>
    <s v="Q4"/>
    <s v="No"/>
    <n v="1"/>
    <n v="98.625"/>
    <n v="756.12499999999989"/>
  </r>
  <r>
    <n v="9443"/>
    <s v="R07313"/>
    <x v="76"/>
    <n v="64"/>
    <x v="0"/>
    <x v="6"/>
    <x v="105"/>
    <n v="1"/>
    <x v="1"/>
    <s v="EFT"/>
    <s v="Home Delivery"/>
    <s v="Yes"/>
    <s v="Fantastic experience"/>
    <x v="3"/>
    <x v="0"/>
    <x v="0"/>
    <x v="0"/>
    <n v="96.11"/>
    <x v="8"/>
    <s v="Gauteng Region"/>
    <s v="Low"/>
    <s v="October"/>
    <s v="Q4"/>
    <s v="No"/>
    <n v="1"/>
    <n v="14.416499999999999"/>
    <n v="110.52649999999998"/>
  </r>
  <r>
    <n v="9444"/>
    <s v="R07103"/>
    <x v="576"/>
    <n v="28"/>
    <x v="2"/>
    <x v="5"/>
    <x v="26"/>
    <n v="1"/>
    <x v="0"/>
    <s v="Debit Card"/>
    <s v="Click &amp; Collect"/>
    <s v="Yes"/>
    <s v="Easy online ordering"/>
    <x v="3"/>
    <x v="0"/>
    <x v="0"/>
    <x v="1"/>
    <n v="27815.439999999999"/>
    <x v="6"/>
    <s v="Western Region"/>
    <s v="High"/>
    <s v="June"/>
    <s v="Q2"/>
    <s v="Yes"/>
    <n v="0"/>
    <n v="4172.3159999999998"/>
    <n v="31987.755999999998"/>
  </r>
  <r>
    <n v="9445"/>
    <s v="R06043"/>
    <x v="435"/>
    <n v="50"/>
    <x v="0"/>
    <x v="4"/>
    <x v="100"/>
    <n v="4"/>
    <x v="1"/>
    <s v="Credit Card"/>
    <s v="In Store"/>
    <s v="Yes"/>
    <s v="Excellent value"/>
    <x v="4"/>
    <x v="0"/>
    <x v="1"/>
    <x v="4"/>
    <n v="5432.76"/>
    <x v="5"/>
    <s v="Central Region"/>
    <s v="High"/>
    <s v="May"/>
    <s v="Q2"/>
    <s v="Yes"/>
    <n v="1"/>
    <n v="814.91399999999999"/>
    <n v="6247.674"/>
  </r>
  <r>
    <n v="9447"/>
    <s v="R04836"/>
    <x v="75"/>
    <n v="53"/>
    <x v="1"/>
    <x v="3"/>
    <x v="20"/>
    <n v="1"/>
    <x v="1"/>
    <s v="Cash"/>
    <s v="Home Delivery"/>
    <s v="No"/>
    <s v="Easy to assemble"/>
    <x v="3"/>
    <x v="0"/>
    <x v="0"/>
    <x v="4"/>
    <n v="3747.26"/>
    <x v="8"/>
    <s v="Central Region"/>
    <s v="Medium"/>
    <s v="March"/>
    <s v="Q1"/>
    <s v="No"/>
    <n v="1"/>
    <n v="562.08900000000006"/>
    <n v="4309.3490000000002"/>
  </r>
  <r>
    <n v="9448"/>
    <s v="R04965"/>
    <x v="21"/>
    <n v="61"/>
    <x v="2"/>
    <x v="4"/>
    <x v="107"/>
    <n v="5"/>
    <x v="0"/>
    <s v="Credit Card"/>
    <s v="Home Delivery"/>
    <s v="No"/>
    <m/>
    <x v="1"/>
    <x v="3"/>
    <x v="2"/>
    <x v="0"/>
    <n v="2413.3000000000002"/>
    <x v="6"/>
    <s v="Central Region"/>
    <s v="Medium"/>
    <s v="November"/>
    <s v="Q4"/>
    <s v="No"/>
    <n v="0"/>
    <n v="361.995"/>
    <n v="2775.2950000000001"/>
  </r>
  <r>
    <n v="9449"/>
    <s v="R00540"/>
    <x v="6"/>
    <n v="42"/>
    <x v="1"/>
    <x v="8"/>
    <x v="31"/>
    <n v="3"/>
    <x v="1"/>
    <s v="Credit Card"/>
    <s v="Home Delivery"/>
    <s v="Yes"/>
    <s v="Item missing accessories"/>
    <x v="2"/>
    <x v="1"/>
    <x v="0"/>
    <x v="3"/>
    <n v="294.33"/>
    <x v="4"/>
    <s v="Eastern Region"/>
    <s v="Low"/>
    <s v="July"/>
    <s v="Q3"/>
    <s v="No"/>
    <n v="1"/>
    <n v="44.149499999999996"/>
    <n v="338.47949999999997"/>
  </r>
  <r>
    <n v="9450"/>
    <s v="R07484"/>
    <x v="359"/>
    <n v="71"/>
    <x v="1"/>
    <x v="8"/>
    <x v="69"/>
    <n v="4"/>
    <x v="1"/>
    <s v="Debit Card"/>
    <s v="Home Delivery"/>
    <s v="No"/>
    <s v="Highly recommend"/>
    <x v="4"/>
    <x v="0"/>
    <x v="1"/>
    <x v="5"/>
    <n v="1907.49"/>
    <x v="0"/>
    <s v="Eastern Region"/>
    <s v="Medium"/>
    <s v="July"/>
    <s v="Q3"/>
    <s v="No"/>
    <n v="1"/>
    <n v="286.12349999999998"/>
    <n v="2193.6134999999999"/>
  </r>
  <r>
    <n v="9452"/>
    <s v="R03720"/>
    <x v="519"/>
    <n v="35"/>
    <x v="2"/>
    <x v="8"/>
    <x v="56"/>
    <n v="3"/>
    <x v="0"/>
    <s v="Mobile Payment"/>
    <s v="In Store"/>
    <s v="No"/>
    <s v="Packaging could improve"/>
    <x v="2"/>
    <x v="2"/>
    <x v="1"/>
    <x v="3"/>
    <n v="306.57"/>
    <x v="4"/>
    <s v="Eastern Region"/>
    <s v="Low"/>
    <s v="February"/>
    <s v="Q1"/>
    <s v="No"/>
    <n v="0"/>
    <n v="45.985499999999995"/>
    <n v="352.55549999999994"/>
  </r>
  <r>
    <n v="9453"/>
    <s v="R06820"/>
    <x v="184"/>
    <n v="57"/>
    <x v="2"/>
    <x v="0"/>
    <x v="108"/>
    <n v="1"/>
    <x v="0"/>
    <s v="EFT"/>
    <s v="Home Delivery"/>
    <s v="Yes"/>
    <s v="Worth the money"/>
    <x v="3"/>
    <x v="0"/>
    <x v="0"/>
    <x v="0"/>
    <n v="880.49"/>
    <x v="5"/>
    <s v="Northern Region"/>
    <s v="Medium"/>
    <s v="August"/>
    <s v="Q3"/>
    <s v="No"/>
    <n v="0"/>
    <n v="132.0735"/>
    <n v="1012.5635"/>
  </r>
  <r>
    <n v="9454"/>
    <s v="R09338"/>
    <x v="164"/>
    <n v="72"/>
    <x v="1"/>
    <x v="0"/>
    <x v="39"/>
    <n v="5"/>
    <x v="1"/>
    <s v="Mobile Payment"/>
    <s v="Click &amp; Collect"/>
    <s v="Yes"/>
    <s v="Item missing accessories"/>
    <x v="1"/>
    <x v="1"/>
    <x v="0"/>
    <x v="5"/>
    <n v="24904.86"/>
    <x v="6"/>
    <s v="Northern Region"/>
    <s v="High"/>
    <s v="January"/>
    <s v="Q1"/>
    <s v="Yes"/>
    <n v="1"/>
    <n v="3735.7289999999998"/>
    <n v="28640.589"/>
  </r>
  <r>
    <n v="9455"/>
    <s v="R04469"/>
    <x v="349"/>
    <n v="39"/>
    <x v="1"/>
    <x v="4"/>
    <x v="81"/>
    <n v="1"/>
    <x v="0"/>
    <s v="Debit Card"/>
    <s v="Click &amp; Collect"/>
    <s v="No"/>
    <s v="Exactly as advertised"/>
    <x v="3"/>
    <x v="0"/>
    <x v="0"/>
    <x v="3"/>
    <n v="375.53"/>
    <x v="4"/>
    <s v="Central Region"/>
    <s v="Low"/>
    <s v="January"/>
    <s v="Q1"/>
    <s v="No"/>
    <n v="0"/>
    <n v="56.329499999999996"/>
    <n v="431.85949999999991"/>
  </r>
  <r>
    <n v="9456"/>
    <s v="R00668"/>
    <x v="521"/>
    <n v="29"/>
    <x v="0"/>
    <x v="0"/>
    <x v="53"/>
    <n v="1"/>
    <x v="1"/>
    <s v="Debit Card"/>
    <s v="In Store"/>
    <s v="No"/>
    <s v="Long waiting time"/>
    <x v="3"/>
    <x v="1"/>
    <x v="1"/>
    <x v="1"/>
    <n v="22574.95"/>
    <x v="6"/>
    <s v="Northern Region"/>
    <s v="High"/>
    <s v="July"/>
    <s v="Q3"/>
    <s v="Yes"/>
    <n v="1"/>
    <n v="3386.2424999999998"/>
    <n v="25961.192499999997"/>
  </r>
  <r>
    <n v="9459"/>
    <s v="R05064"/>
    <x v="536"/>
    <n v="74"/>
    <x v="0"/>
    <x v="7"/>
    <x v="70"/>
    <n v="4"/>
    <x v="0"/>
    <s v="Cash"/>
    <s v="In Store"/>
    <s v="Yes"/>
    <s v="Excellent product"/>
    <x v="4"/>
    <x v="0"/>
    <x v="1"/>
    <x v="5"/>
    <n v="605.1"/>
    <x v="8"/>
    <s v="Western Region"/>
    <s v="Medium"/>
    <s v="December"/>
    <s v="Q4"/>
    <s v="No"/>
    <n v="0"/>
    <n v="90.765000000000001"/>
    <n v="695.86500000000001"/>
  </r>
  <r>
    <n v="9460"/>
    <s v="R01354"/>
    <x v="237"/>
    <m/>
    <x v="2"/>
    <x v="1"/>
    <x v="3"/>
    <n v="2"/>
    <x v="1"/>
    <s v="Debit Card"/>
    <s v="Click &amp; Collect"/>
    <s v="No"/>
    <s v="Product exceeded expectations"/>
    <x v="0"/>
    <x v="0"/>
    <x v="0"/>
    <x v="6"/>
    <n v="84.23"/>
    <x v="3"/>
    <s v="Southern Region"/>
    <s v="Low"/>
    <s v="August"/>
    <s v="Q3"/>
    <s v="No"/>
    <n v="1"/>
    <n v="12.634500000000001"/>
    <n v="96.864499999999992"/>
  </r>
  <r>
    <n v="9461"/>
    <s v="R07115"/>
    <x v="43"/>
    <n v="54"/>
    <x v="1"/>
    <x v="7"/>
    <x v="43"/>
    <n v="1"/>
    <x v="0"/>
    <s v="Debit Card"/>
    <s v="Click &amp; Collect"/>
    <s v="No"/>
    <s v="Helpful staff"/>
    <x v="3"/>
    <x v="0"/>
    <x v="0"/>
    <x v="4"/>
    <n v="755.66"/>
    <x v="7"/>
    <s v="Western Region"/>
    <s v="Medium"/>
    <s v="August"/>
    <s v="Q3"/>
    <s v="No"/>
    <n v="0"/>
    <n v="113.34899999999999"/>
    <n v="869.0089999999999"/>
  </r>
  <r>
    <n v="9463"/>
    <s v="R08663"/>
    <x v="263"/>
    <n v="55"/>
    <x v="2"/>
    <x v="0"/>
    <x v="5"/>
    <n v="1"/>
    <x v="0"/>
    <s v="Mobile Payment"/>
    <s v="Click &amp; Collect"/>
    <s v="Yes"/>
    <s v="Highly recommend"/>
    <x v="3"/>
    <x v="0"/>
    <x v="0"/>
    <x v="0"/>
    <n v="1158.56"/>
    <x v="4"/>
    <s v="Northern Region"/>
    <s v="Medium"/>
    <s v="October"/>
    <s v="Q4"/>
    <s v="No"/>
    <n v="0"/>
    <n v="173.78399999999999"/>
    <n v="1332.3439999999998"/>
  </r>
  <r>
    <n v="9464"/>
    <s v="R02704"/>
    <x v="314"/>
    <n v="34"/>
    <x v="1"/>
    <x v="5"/>
    <x v="22"/>
    <n v="5"/>
    <x v="1"/>
    <s v="Cash"/>
    <s v="In Store"/>
    <s v="Yes"/>
    <s v="Customer support was excellent"/>
    <x v="1"/>
    <x v="0"/>
    <x v="1"/>
    <x v="1"/>
    <n v="1734"/>
    <x v="7"/>
    <s v="Western Region"/>
    <s v="Medium"/>
    <s v="August"/>
    <s v="Q3"/>
    <s v="No"/>
    <n v="1"/>
    <n v="260.09999999999997"/>
    <n v="1994.1"/>
  </r>
  <r>
    <n v="9465"/>
    <s v="R03331"/>
    <x v="89"/>
    <n v="48"/>
    <x v="1"/>
    <x v="0"/>
    <x v="52"/>
    <n v="4"/>
    <x v="0"/>
    <s v="Mobile Payment"/>
    <s v="Click &amp; Collect"/>
    <s v="Yes"/>
    <s v="Highly recommend"/>
    <x v="4"/>
    <x v="0"/>
    <x v="1"/>
    <x v="4"/>
    <n v="1094.3699999999999"/>
    <x v="8"/>
    <s v="Northern Region"/>
    <s v="Medium"/>
    <s v="September"/>
    <s v="Q3"/>
    <s v="No"/>
    <n v="0"/>
    <n v="164.15549999999999"/>
    <n v="1258.5254999999997"/>
  </r>
  <r>
    <n v="9466"/>
    <s v="R08054"/>
    <x v="322"/>
    <n v="76"/>
    <x v="1"/>
    <x v="6"/>
    <x v="62"/>
    <n v="1"/>
    <x v="1"/>
    <s v="Credit Card"/>
    <s v="Home Delivery"/>
    <s v="Yes"/>
    <s v="Customer support was excellent"/>
    <x v="3"/>
    <x v="0"/>
    <x v="0"/>
    <x v="5"/>
    <n v="2951.61"/>
    <x v="1"/>
    <s v="Gauteng Region"/>
    <s v="Medium"/>
    <s v="January"/>
    <s v="Q1"/>
    <s v="No"/>
    <n v="1"/>
    <n v="442.74150000000003"/>
    <n v="3394.3514999999998"/>
  </r>
  <r>
    <n v="9467"/>
    <s v="R03585"/>
    <x v="19"/>
    <n v="57"/>
    <x v="2"/>
    <x v="3"/>
    <x v="68"/>
    <n v="4"/>
    <x v="1"/>
    <s v="Debit Card"/>
    <s v="Home Delivery"/>
    <s v="Yes"/>
    <s v="Excellent value"/>
    <x v="4"/>
    <x v="0"/>
    <x v="1"/>
    <x v="0"/>
    <n v="6698.54"/>
    <x v="6"/>
    <s v="Central Region"/>
    <s v="High"/>
    <s v="February"/>
    <s v="Q1"/>
    <s v="Yes"/>
    <n v="1"/>
    <n v="1004.7809999999999"/>
    <n v="7703.320999999999"/>
  </r>
  <r>
    <n v="9469"/>
    <s v="R05646"/>
    <x v="615"/>
    <n v="68"/>
    <x v="0"/>
    <x v="1"/>
    <x v="57"/>
    <n v="4"/>
    <x v="0"/>
    <s v="EFT"/>
    <s v="Click &amp; Collect"/>
    <s v="Yes"/>
    <s v="Average quality"/>
    <x v="4"/>
    <x v="2"/>
    <x v="0"/>
    <x v="5"/>
    <n v="551.66"/>
    <x v="0"/>
    <s v="Southern Region"/>
    <s v="Medium"/>
    <s v="August"/>
    <s v="Q3"/>
    <s v="No"/>
    <n v="0"/>
    <n v="82.748999999999995"/>
    <n v="634.40899999999988"/>
  </r>
  <r>
    <n v="9471"/>
    <s v="R01257"/>
    <x v="117"/>
    <n v="52"/>
    <x v="1"/>
    <x v="6"/>
    <x v="95"/>
    <n v="1"/>
    <x v="1"/>
    <s v="Mobile Payment"/>
    <s v="Click &amp; Collect"/>
    <s v="No"/>
    <s v="Exactly as advertised"/>
    <x v="3"/>
    <x v="0"/>
    <x v="0"/>
    <x v="4"/>
    <n v="105.11"/>
    <x v="1"/>
    <s v="Gauteng Region"/>
    <s v="Low"/>
    <s v="December"/>
    <s v="Q4"/>
    <s v="No"/>
    <n v="1"/>
    <n v="15.766499999999999"/>
    <n v="120.87649999999999"/>
  </r>
  <r>
    <n v="9472"/>
    <s v="R06191"/>
    <x v="635"/>
    <n v="58"/>
    <x v="2"/>
    <x v="2"/>
    <x v="108"/>
    <n v="1"/>
    <x v="0"/>
    <s v="Mobile Payment"/>
    <s v="Home Delivery"/>
    <s v="Yes"/>
    <s v="Poor packaging"/>
    <x v="3"/>
    <x v="1"/>
    <x v="1"/>
    <x v="0"/>
    <n v="880.49"/>
    <x v="5"/>
    <s v="Northern Region"/>
    <s v="Medium"/>
    <s v="February"/>
    <s v="Q1"/>
    <s v="No"/>
    <n v="0"/>
    <n v="132.0735"/>
    <n v="1012.5635"/>
  </r>
  <r>
    <n v="9473"/>
    <s v="R09443"/>
    <x v="247"/>
    <n v="54"/>
    <x v="0"/>
    <x v="5"/>
    <x v="109"/>
    <n v="2"/>
    <x v="1"/>
    <s v="Debit Card"/>
    <s v="Click &amp; Collect"/>
    <s v="Yes"/>
    <s v="Worth the money"/>
    <x v="0"/>
    <x v="0"/>
    <x v="0"/>
    <x v="4"/>
    <n v="470.6"/>
    <x v="4"/>
    <s v="Western Region"/>
    <s v="Low"/>
    <s v="August"/>
    <s v="Q3"/>
    <s v="No"/>
    <n v="1"/>
    <n v="70.59"/>
    <n v="541.18999999999994"/>
  </r>
  <r>
    <n v="9474"/>
    <s v="R05349"/>
    <x v="185"/>
    <n v="50"/>
    <x v="2"/>
    <x v="7"/>
    <x v="100"/>
    <n v="5"/>
    <x v="0"/>
    <s v="Cash"/>
    <s v="Click &amp; Collect"/>
    <s v="Yes"/>
    <s v="Great customer service"/>
    <x v="1"/>
    <x v="0"/>
    <x v="1"/>
    <x v="4"/>
    <n v="5432.76"/>
    <x v="5"/>
    <s v="Western Region"/>
    <s v="High"/>
    <s v="March"/>
    <s v="Q1"/>
    <s v="Yes"/>
    <n v="0"/>
    <n v="814.91399999999999"/>
    <n v="6247.674"/>
  </r>
  <r>
    <n v="9475"/>
    <s v="R04176"/>
    <x v="306"/>
    <n v="80"/>
    <x v="2"/>
    <x v="2"/>
    <x v="117"/>
    <n v="3"/>
    <x v="1"/>
    <s v="Debit Card"/>
    <s v="In Store"/>
    <s v="No"/>
    <s v="Item missing accessories"/>
    <x v="2"/>
    <x v="1"/>
    <x v="0"/>
    <x v="5"/>
    <n v="6581.78"/>
    <x v="6"/>
    <s v="Northern Region"/>
    <s v="High"/>
    <s v="February"/>
    <s v="Q1"/>
    <s v="Yes"/>
    <n v="1"/>
    <n v="987.26699999999994"/>
    <n v="7569.0469999999996"/>
  </r>
  <r>
    <n v="9476"/>
    <s v="R04911"/>
    <x v="476"/>
    <n v="27"/>
    <x v="0"/>
    <x v="4"/>
    <x v="98"/>
    <n v="5"/>
    <x v="0"/>
    <s v="Mobile Payment"/>
    <s v="Home Delivery"/>
    <s v="No"/>
    <s v="Fantastic experience"/>
    <x v="1"/>
    <x v="0"/>
    <x v="1"/>
    <x v="1"/>
    <n v="40.11"/>
    <x v="3"/>
    <s v="Central Region"/>
    <s v="Low"/>
    <s v="June"/>
    <s v="Q2"/>
    <s v="No"/>
    <n v="0"/>
    <n v="6.0164999999999997"/>
    <n v="46.126499999999993"/>
  </r>
  <r>
    <n v="9477"/>
    <s v="R01853"/>
    <x v="514"/>
    <n v="78"/>
    <x v="2"/>
    <x v="5"/>
    <x v="18"/>
    <n v="1"/>
    <x v="1"/>
    <s v="Debit Card"/>
    <s v="In Store"/>
    <s v="No"/>
    <s v="Easy to assemble"/>
    <x v="3"/>
    <x v="0"/>
    <x v="0"/>
    <x v="5"/>
    <n v="1712.08"/>
    <x v="7"/>
    <s v="Western Region"/>
    <s v="Medium"/>
    <s v="June"/>
    <s v="Q2"/>
    <s v="No"/>
    <n v="1"/>
    <n v="256.81199999999995"/>
    <n v="1968.8919999999998"/>
  </r>
  <r>
    <n v="9478"/>
    <s v="R06317"/>
    <x v="375"/>
    <n v="48"/>
    <x v="1"/>
    <x v="1"/>
    <x v="118"/>
    <n v="1"/>
    <x v="0"/>
    <s v="Debit Card"/>
    <s v="Home Delivery"/>
    <s v="Yes"/>
    <s v="Fits perfectly"/>
    <x v="3"/>
    <x v="0"/>
    <x v="0"/>
    <x v="4"/>
    <n v="301.58"/>
    <x v="3"/>
    <s v="Southern Region"/>
    <s v="Low"/>
    <s v="October"/>
    <s v="Q4"/>
    <s v="No"/>
    <n v="0"/>
    <n v="45.236999999999995"/>
    <n v="346.81699999999995"/>
  </r>
  <r>
    <n v="9480"/>
    <s v="R02106"/>
    <x v="474"/>
    <n v="64"/>
    <x v="1"/>
    <x v="2"/>
    <x v="80"/>
    <n v="4"/>
    <x v="0"/>
    <s v="EFT"/>
    <s v="In Store"/>
    <s v="Yes"/>
    <s v="Product exceeded expectations"/>
    <x v="4"/>
    <x v="0"/>
    <x v="1"/>
    <x v="0"/>
    <n v="10347.709999999999"/>
    <x v="5"/>
    <s v="Northern Region"/>
    <s v="High"/>
    <s v="November"/>
    <s v="Q4"/>
    <s v="Yes"/>
    <n v="0"/>
    <n v="1552.1564999999998"/>
    <n v="11899.866499999998"/>
  </r>
  <r>
    <n v="9481"/>
    <s v="R00134"/>
    <x v="81"/>
    <n v="40"/>
    <x v="0"/>
    <x v="8"/>
    <x v="37"/>
    <n v="1"/>
    <x v="1"/>
    <s v="Credit Card"/>
    <s v="In Store"/>
    <s v="Yes"/>
    <s v="Exactly as advertised"/>
    <x v="3"/>
    <x v="0"/>
    <x v="0"/>
    <x v="3"/>
    <n v="54.82"/>
    <x v="3"/>
    <s v="Eastern Region"/>
    <s v="Low"/>
    <s v="December"/>
    <s v="Q4"/>
    <s v="No"/>
    <n v="1"/>
    <n v="8.222999999999999"/>
    <n v="63.042999999999992"/>
  </r>
  <r>
    <n v="9482"/>
    <s v="R05030"/>
    <x v="225"/>
    <n v="25"/>
    <x v="1"/>
    <x v="2"/>
    <x v="74"/>
    <n v="5"/>
    <x v="0"/>
    <s v="EFT"/>
    <s v="Home Delivery"/>
    <s v="Yes"/>
    <s v="Worth the money"/>
    <x v="1"/>
    <x v="0"/>
    <x v="1"/>
    <x v="1"/>
    <n v="1000.7"/>
    <x v="4"/>
    <s v="Northern Region"/>
    <s v="Medium"/>
    <s v="March"/>
    <s v="Q1"/>
    <s v="No"/>
    <n v="0"/>
    <n v="150.10499999999999"/>
    <n v="1150.8050000000001"/>
  </r>
  <r>
    <n v="9484"/>
    <s v="R00824"/>
    <x v="650"/>
    <n v="44"/>
    <x v="2"/>
    <x v="4"/>
    <x v="94"/>
    <n v="3"/>
    <x v="0"/>
    <s v="EFT"/>
    <s v="Home Delivery"/>
    <s v="No"/>
    <s v="Instructions unclear"/>
    <x v="2"/>
    <x v="2"/>
    <x v="1"/>
    <x v="3"/>
    <n v="1746.77"/>
    <x v="5"/>
    <s v="Central Region"/>
    <s v="Medium"/>
    <s v="March"/>
    <s v="Q1"/>
    <s v="No"/>
    <n v="0"/>
    <n v="262.01549999999997"/>
    <n v="2008.7854999999997"/>
  </r>
  <r>
    <n v="9485"/>
    <s v="R07577"/>
    <x v="115"/>
    <n v="67"/>
    <x v="0"/>
    <x v="2"/>
    <x v="90"/>
    <n v="4"/>
    <x v="0"/>
    <s v="Debit Card"/>
    <s v="Click &amp; Collect"/>
    <s v="No"/>
    <s v="Long waiting time"/>
    <x v="4"/>
    <x v="1"/>
    <x v="0"/>
    <x v="5"/>
    <n v="16523.5"/>
    <x v="6"/>
    <s v="Northern Region"/>
    <s v="High"/>
    <s v="October"/>
    <s v="Q4"/>
    <s v="Yes"/>
    <n v="0"/>
    <n v="2478.5250000000001"/>
    <n v="19002.024999999998"/>
  </r>
  <r>
    <n v="9486"/>
    <s v="R01532"/>
    <x v="501"/>
    <n v="27"/>
    <x v="1"/>
    <x v="4"/>
    <x v="68"/>
    <n v="2"/>
    <x v="1"/>
    <s v="Debit Card"/>
    <s v="In Store"/>
    <s v="No"/>
    <s v="Fits perfectly"/>
    <x v="0"/>
    <x v="0"/>
    <x v="0"/>
    <x v="1"/>
    <n v="6698.54"/>
    <x v="6"/>
    <s v="Central Region"/>
    <s v="High"/>
    <s v="April"/>
    <s v="Q2"/>
    <s v="Yes"/>
    <n v="1"/>
    <n v="1004.7809999999999"/>
    <n v="7703.320999999999"/>
  </r>
  <r>
    <n v="9487"/>
    <s v="R01215"/>
    <x v="190"/>
    <n v="45"/>
    <x v="2"/>
    <x v="0"/>
    <x v="57"/>
    <n v="5"/>
    <x v="1"/>
    <s v="Mobile Payment"/>
    <s v="In Store"/>
    <s v="No"/>
    <s v="Worth the money"/>
    <x v="1"/>
    <x v="0"/>
    <x v="1"/>
    <x v="4"/>
    <n v="551.66"/>
    <x v="0"/>
    <s v="Northern Region"/>
    <s v="Medium"/>
    <s v="May"/>
    <s v="Q2"/>
    <s v="No"/>
    <n v="1"/>
    <n v="82.748999999999995"/>
    <n v="634.40899999999988"/>
  </r>
  <r>
    <n v="9488"/>
    <s v="R00505"/>
    <x v="473"/>
    <n v="46"/>
    <x v="2"/>
    <x v="1"/>
    <x v="110"/>
    <n v="1"/>
    <x v="0"/>
    <s v="Mobile Payment"/>
    <s v="Home Delivery"/>
    <s v="No"/>
    <s v="Excellent product"/>
    <x v="3"/>
    <x v="0"/>
    <x v="0"/>
    <x v="4"/>
    <n v="2216.12"/>
    <x v="1"/>
    <s v="Southern Region"/>
    <s v="Medium"/>
    <s v="April"/>
    <s v="Q2"/>
    <s v="No"/>
    <n v="0"/>
    <n v="332.41799999999995"/>
    <n v="2548.5379999999996"/>
  </r>
  <r>
    <n v="9489"/>
    <s v="R06531"/>
    <x v="29"/>
    <n v="46"/>
    <x v="1"/>
    <x v="8"/>
    <x v="114"/>
    <n v="5"/>
    <x v="0"/>
    <s v="Cash"/>
    <s v="Home Delivery"/>
    <s v="Yes"/>
    <s v="Excellent product"/>
    <x v="1"/>
    <x v="0"/>
    <x v="1"/>
    <x v="4"/>
    <n v="338.79"/>
    <x v="0"/>
    <s v="Eastern Region"/>
    <s v="Low"/>
    <s v="March"/>
    <s v="Q1"/>
    <s v="No"/>
    <n v="0"/>
    <n v="50.8185"/>
    <n v="389.60849999999999"/>
  </r>
  <r>
    <n v="9491"/>
    <s v="R09087"/>
    <x v="93"/>
    <n v="56"/>
    <x v="2"/>
    <x v="3"/>
    <x v="57"/>
    <n v="2"/>
    <x v="1"/>
    <s v="Cash"/>
    <s v="Home Delivery"/>
    <s v="No"/>
    <s v="Customer support was excellent"/>
    <x v="0"/>
    <x v="0"/>
    <x v="0"/>
    <x v="0"/>
    <n v="551.66"/>
    <x v="0"/>
    <s v="Central Region"/>
    <s v="Medium"/>
    <s v="March"/>
    <s v="Q1"/>
    <s v="No"/>
    <n v="1"/>
    <n v="82.748999999999995"/>
    <n v="634.40899999999988"/>
  </r>
  <r>
    <n v="9493"/>
    <s v="R06620"/>
    <x v="585"/>
    <n v="24"/>
    <x v="0"/>
    <x v="0"/>
    <x v="41"/>
    <n v="5"/>
    <x v="0"/>
    <s v="Credit Card"/>
    <s v="Click &amp; Collect"/>
    <s v="No"/>
    <s v="Arrived damaged"/>
    <x v="1"/>
    <x v="1"/>
    <x v="0"/>
    <x v="2"/>
    <n v="13261"/>
    <x v="6"/>
    <s v="Northern Region"/>
    <s v="High"/>
    <s v="December"/>
    <s v="Q4"/>
    <s v="Yes"/>
    <n v="0"/>
    <n v="1989.1499999999999"/>
    <n v="15250.15"/>
  </r>
  <r>
    <n v="9494"/>
    <s v="R09274"/>
    <x v="718"/>
    <m/>
    <x v="2"/>
    <x v="0"/>
    <x v="46"/>
    <n v="2"/>
    <x v="0"/>
    <s v="Mobile Payment"/>
    <s v="In Store"/>
    <s v="Yes"/>
    <s v="Item missing accessories"/>
    <x v="0"/>
    <x v="1"/>
    <x v="1"/>
    <x v="6"/>
    <n v="3755.73"/>
    <x v="2"/>
    <s v="Northern Region"/>
    <s v="Medium"/>
    <s v="September"/>
    <s v="Q3"/>
    <s v="No"/>
    <n v="0"/>
    <n v="563.35950000000003"/>
    <n v="4319.0895"/>
  </r>
  <r>
    <n v="9495"/>
    <s v="R03710"/>
    <x v="240"/>
    <n v="33"/>
    <x v="0"/>
    <x v="7"/>
    <x v="63"/>
    <n v="4"/>
    <x v="1"/>
    <s v="Mobile Payment"/>
    <s v="Click &amp; Collect"/>
    <s v="No"/>
    <m/>
    <x v="4"/>
    <x v="3"/>
    <x v="2"/>
    <x v="1"/>
    <n v="1604.87"/>
    <x v="0"/>
    <s v="Western Region"/>
    <s v="Medium"/>
    <s v="September"/>
    <s v="Q3"/>
    <s v="No"/>
    <n v="1"/>
    <n v="240.73049999999998"/>
    <n v="1845.6004999999998"/>
  </r>
  <r>
    <n v="9497"/>
    <s v="R04850"/>
    <x v="95"/>
    <n v="49"/>
    <x v="2"/>
    <x v="1"/>
    <x v="32"/>
    <n v="3"/>
    <x v="1"/>
    <s v="Mobile Payment"/>
    <s v="Click &amp; Collect"/>
    <s v="No"/>
    <s v="Product was disappointing"/>
    <x v="2"/>
    <x v="1"/>
    <x v="0"/>
    <x v="4"/>
    <n v="3086.4"/>
    <x v="7"/>
    <s v="Southern Region"/>
    <s v="Medium"/>
    <s v="February"/>
    <s v="Q1"/>
    <s v="No"/>
    <n v="1"/>
    <n v="462.96"/>
    <n v="3549.3599999999997"/>
  </r>
  <r>
    <n v="9498"/>
    <s v="R04749"/>
    <x v="428"/>
    <n v="75"/>
    <x v="2"/>
    <x v="7"/>
    <x v="41"/>
    <n v="1"/>
    <x v="1"/>
    <s v="Credit Card"/>
    <s v="In Store"/>
    <s v="Yes"/>
    <s v="Highly recommend"/>
    <x v="3"/>
    <x v="0"/>
    <x v="0"/>
    <x v="5"/>
    <n v="13261"/>
    <x v="6"/>
    <s v="Western Region"/>
    <s v="High"/>
    <s v="March"/>
    <s v="Q1"/>
    <s v="Yes"/>
    <n v="1"/>
    <n v="1989.1499999999999"/>
    <n v="15250.15"/>
  </r>
  <r>
    <n v="9499"/>
    <s v="R04269"/>
    <x v="77"/>
    <n v="62"/>
    <x v="2"/>
    <x v="3"/>
    <x v="27"/>
    <n v="5"/>
    <x v="0"/>
    <s v="EFT"/>
    <s v="Click &amp; Collect"/>
    <s v="Yes"/>
    <m/>
    <x v="1"/>
    <x v="3"/>
    <x v="2"/>
    <x v="0"/>
    <n v="14808.31"/>
    <x v="6"/>
    <s v="Central Region"/>
    <s v="High"/>
    <s v="August"/>
    <s v="Q3"/>
    <s v="Yes"/>
    <n v="0"/>
    <n v="2221.2464999999997"/>
    <n v="17029.556499999999"/>
  </r>
  <r>
    <n v="9501"/>
    <s v="R08906"/>
    <x v="640"/>
    <n v="77"/>
    <x v="2"/>
    <x v="3"/>
    <x v="29"/>
    <n v="2"/>
    <x v="0"/>
    <s v="EFT"/>
    <s v="In Store"/>
    <s v="No"/>
    <s v="Item missing accessories"/>
    <x v="0"/>
    <x v="1"/>
    <x v="1"/>
    <x v="5"/>
    <n v="1355.08"/>
    <x v="2"/>
    <s v="Central Region"/>
    <s v="Medium"/>
    <s v="September"/>
    <s v="Q3"/>
    <s v="No"/>
    <n v="0"/>
    <n v="203.26199999999997"/>
    <n v="1558.3419999999999"/>
  </r>
  <r>
    <n v="9502"/>
    <s v="R04187"/>
    <x v="328"/>
    <n v="58"/>
    <x v="1"/>
    <x v="6"/>
    <x v="95"/>
    <n v="2"/>
    <x v="1"/>
    <s v="EFT"/>
    <s v="Click &amp; Collect"/>
    <s v="No"/>
    <s v="Worth the money"/>
    <x v="0"/>
    <x v="0"/>
    <x v="0"/>
    <x v="0"/>
    <n v="105.11"/>
    <x v="1"/>
    <s v="Gauteng Region"/>
    <s v="Low"/>
    <s v="April"/>
    <s v="Q2"/>
    <s v="No"/>
    <n v="1"/>
    <n v="15.766499999999999"/>
    <n v="120.87649999999999"/>
  </r>
  <r>
    <n v="9503"/>
    <s v="R05302"/>
    <x v="641"/>
    <n v="39"/>
    <x v="1"/>
    <x v="5"/>
    <x v="52"/>
    <n v="1"/>
    <x v="0"/>
    <s v="Debit Card"/>
    <s v="Home Delivery"/>
    <s v="Yes"/>
    <s v="Excellent value"/>
    <x v="3"/>
    <x v="0"/>
    <x v="0"/>
    <x v="3"/>
    <n v="1094.3699999999999"/>
    <x v="8"/>
    <s v="Western Region"/>
    <s v="Medium"/>
    <s v="June"/>
    <s v="Q2"/>
    <s v="No"/>
    <n v="0"/>
    <n v="164.15549999999999"/>
    <n v="1258.5254999999997"/>
  </r>
  <r>
    <n v="9504"/>
    <s v="R02924"/>
    <x v="498"/>
    <n v="37"/>
    <x v="0"/>
    <x v="2"/>
    <x v="54"/>
    <n v="1"/>
    <x v="0"/>
    <s v="EFT"/>
    <s v="Click &amp; Collect"/>
    <s v="No"/>
    <s v="Fantastic experience"/>
    <x v="3"/>
    <x v="0"/>
    <x v="0"/>
    <x v="3"/>
    <n v="1940.64"/>
    <x v="4"/>
    <s v="Northern Region"/>
    <s v="Medium"/>
    <s v="December"/>
    <s v="Q4"/>
    <s v="No"/>
    <n v="0"/>
    <n v="291.096"/>
    <n v="2231.7359999999999"/>
  </r>
  <r>
    <n v="9505"/>
    <s v="R06589"/>
    <x v="278"/>
    <m/>
    <x v="1"/>
    <x v="6"/>
    <x v="10"/>
    <n v="5"/>
    <x v="0"/>
    <s v="Mobile Payment"/>
    <s v="Home Delivery"/>
    <s v="No"/>
    <s v="Exactly as advertised"/>
    <x v="1"/>
    <x v="0"/>
    <x v="1"/>
    <x v="6"/>
    <n v="276.82"/>
    <x v="7"/>
    <s v="Gauteng Region"/>
    <s v="Low"/>
    <s v="May"/>
    <s v="Q2"/>
    <s v="No"/>
    <n v="0"/>
    <n v="41.522999999999996"/>
    <n v="318.34299999999996"/>
  </r>
  <r>
    <n v="9506"/>
    <s v="R01811"/>
    <x v="44"/>
    <n v="55"/>
    <x v="0"/>
    <x v="8"/>
    <x v="42"/>
    <n v="4"/>
    <x v="1"/>
    <s v="EFT"/>
    <s v="In Store"/>
    <s v="Yes"/>
    <s v="Average quality"/>
    <x v="4"/>
    <x v="2"/>
    <x v="0"/>
    <x v="0"/>
    <n v="2099.4"/>
    <x v="2"/>
    <s v="Eastern Region"/>
    <s v="Medium"/>
    <s v="May"/>
    <s v="Q2"/>
    <s v="No"/>
    <n v="1"/>
    <n v="314.91000000000003"/>
    <n v="2414.31"/>
  </r>
  <r>
    <n v="9507"/>
    <s v="R03487"/>
    <x v="343"/>
    <n v="18"/>
    <x v="1"/>
    <x v="0"/>
    <x v="9"/>
    <n v="3"/>
    <x v="1"/>
    <s v="EFT"/>
    <s v="Click &amp; Collect"/>
    <s v="Yes"/>
    <m/>
    <x v="2"/>
    <x v="3"/>
    <x v="2"/>
    <x v="2"/>
    <n v="43.23"/>
    <x v="3"/>
    <s v="Northern Region"/>
    <s v="Low"/>
    <s v="June"/>
    <s v="Q2"/>
    <s v="No"/>
    <n v="1"/>
    <n v="6.4844999999999997"/>
    <n v="49.714499999999994"/>
  </r>
  <r>
    <n v="9508"/>
    <s v="R07420"/>
    <x v="385"/>
    <n v="68"/>
    <x v="2"/>
    <x v="7"/>
    <x v="19"/>
    <n v="2"/>
    <x v="0"/>
    <s v="Cash"/>
    <s v="Home Delivery"/>
    <s v="No"/>
    <s v="Looks premium"/>
    <x v="0"/>
    <x v="0"/>
    <x v="0"/>
    <x v="5"/>
    <n v="343.42"/>
    <x v="3"/>
    <s v="Western Region"/>
    <s v="Low"/>
    <s v="March"/>
    <s v="Q1"/>
    <s v="No"/>
    <n v="0"/>
    <n v="51.512999999999998"/>
    <n v="394.93299999999999"/>
  </r>
  <r>
    <n v="9509"/>
    <s v="R03142"/>
    <x v="506"/>
    <n v="43"/>
    <x v="0"/>
    <x v="0"/>
    <x v="82"/>
    <n v="1"/>
    <x v="1"/>
    <s v="Debit Card"/>
    <s v="Click &amp; Collect"/>
    <s v="No"/>
    <s v="Highly recommend"/>
    <x v="3"/>
    <x v="0"/>
    <x v="0"/>
    <x v="3"/>
    <n v="463.48"/>
    <x v="6"/>
    <s v="Northern Region"/>
    <s v="Low"/>
    <s v="March"/>
    <s v="Q1"/>
    <s v="No"/>
    <n v="1"/>
    <n v="69.522000000000006"/>
    <n v="533.00199999999995"/>
  </r>
  <r>
    <n v="9510"/>
    <s v="R09348"/>
    <x v="59"/>
    <n v="68"/>
    <x v="0"/>
    <x v="7"/>
    <x v="74"/>
    <n v="5"/>
    <x v="1"/>
    <s v="Cash"/>
    <s v="In Store"/>
    <s v="No"/>
    <s v="Excellent value"/>
    <x v="1"/>
    <x v="0"/>
    <x v="1"/>
    <x v="5"/>
    <n v="1000.7"/>
    <x v="4"/>
    <s v="Western Region"/>
    <s v="Medium"/>
    <s v="August"/>
    <s v="Q3"/>
    <s v="No"/>
    <n v="1"/>
    <n v="150.10499999999999"/>
    <n v="1150.8050000000001"/>
  </r>
  <r>
    <n v="9511"/>
    <s v="R01325"/>
    <x v="438"/>
    <n v="27"/>
    <x v="0"/>
    <x v="2"/>
    <x v="53"/>
    <n v="4"/>
    <x v="1"/>
    <s v="Credit Card"/>
    <s v="Home Delivery"/>
    <s v="Yes"/>
    <s v="Delivery delayed"/>
    <x v="4"/>
    <x v="1"/>
    <x v="0"/>
    <x v="1"/>
    <n v="22574.95"/>
    <x v="6"/>
    <s v="Northern Region"/>
    <s v="High"/>
    <s v="July"/>
    <s v="Q3"/>
    <s v="Yes"/>
    <n v="1"/>
    <n v="3386.2424999999998"/>
    <n v="25961.192499999997"/>
  </r>
  <r>
    <n v="9512"/>
    <s v="R04313"/>
    <x v="56"/>
    <n v="26"/>
    <x v="1"/>
    <x v="7"/>
    <x v="97"/>
    <n v="5"/>
    <x v="0"/>
    <s v="Debit Card"/>
    <s v="In Store"/>
    <s v="No"/>
    <s v="Item missing accessories"/>
    <x v="1"/>
    <x v="1"/>
    <x v="0"/>
    <x v="1"/>
    <n v="2906.97"/>
    <x v="7"/>
    <s v="Western Region"/>
    <s v="Medium"/>
    <s v="September"/>
    <s v="Q3"/>
    <s v="No"/>
    <n v="0"/>
    <n v="436.04549999999995"/>
    <n v="3343.0154999999995"/>
  </r>
  <r>
    <n v="9513"/>
    <s v="R07495"/>
    <x v="167"/>
    <n v="38"/>
    <x v="0"/>
    <x v="5"/>
    <x v="71"/>
    <n v="1"/>
    <x v="0"/>
    <s v="Mobile Payment"/>
    <s v="Click &amp; Collect"/>
    <s v="No"/>
    <s v="Item missing accessories"/>
    <x v="3"/>
    <x v="1"/>
    <x v="1"/>
    <x v="3"/>
    <n v="1171.25"/>
    <x v="4"/>
    <s v="Western Region"/>
    <s v="Medium"/>
    <s v="August"/>
    <s v="Q3"/>
    <s v="No"/>
    <n v="0"/>
    <n v="175.6875"/>
    <n v="1346.9375"/>
  </r>
  <r>
    <n v="9514"/>
    <s v="R08703"/>
    <x v="621"/>
    <n v="65"/>
    <x v="0"/>
    <x v="4"/>
    <x v="57"/>
    <n v="4"/>
    <x v="0"/>
    <s v="Debit Card"/>
    <s v="In Store"/>
    <s v="No"/>
    <s v="Looks premium"/>
    <x v="4"/>
    <x v="0"/>
    <x v="1"/>
    <x v="5"/>
    <n v="551.66"/>
    <x v="0"/>
    <s v="Central Region"/>
    <s v="Medium"/>
    <s v="October"/>
    <s v="Q4"/>
    <s v="No"/>
    <n v="0"/>
    <n v="82.748999999999995"/>
    <n v="634.40899999999988"/>
  </r>
  <r>
    <n v="9515"/>
    <s v="R08692"/>
    <x v="375"/>
    <n v="18"/>
    <x v="2"/>
    <x v="2"/>
    <x v="55"/>
    <n v="5"/>
    <x v="1"/>
    <s v="Cash"/>
    <s v="Home Delivery"/>
    <s v="Yes"/>
    <m/>
    <x v="1"/>
    <x v="3"/>
    <x v="2"/>
    <x v="2"/>
    <n v="324.35000000000002"/>
    <x v="8"/>
    <s v="Northern Region"/>
    <s v="Low"/>
    <s v="October"/>
    <s v="Q4"/>
    <s v="No"/>
    <n v="1"/>
    <n v="48.652500000000003"/>
    <n v="373.0025"/>
  </r>
  <r>
    <n v="9517"/>
    <s v="R09581"/>
    <x v="75"/>
    <n v="55"/>
    <x v="0"/>
    <x v="4"/>
    <x v="60"/>
    <n v="4"/>
    <x v="1"/>
    <s v="Mobile Payment"/>
    <s v="Click &amp; Collect"/>
    <s v="No"/>
    <s v="Average quality"/>
    <x v="4"/>
    <x v="2"/>
    <x v="0"/>
    <x v="0"/>
    <n v="5064"/>
    <x v="2"/>
    <s v="Central Region"/>
    <s v="High"/>
    <s v="March"/>
    <s v="Q1"/>
    <s v="Yes"/>
    <n v="1"/>
    <n v="759.6"/>
    <n v="5823.5999999999995"/>
  </r>
  <r>
    <n v="9518"/>
    <s v="R05542"/>
    <x v="467"/>
    <n v="71"/>
    <x v="0"/>
    <x v="6"/>
    <x v="107"/>
    <n v="5"/>
    <x v="1"/>
    <s v="Cash"/>
    <s v="Click &amp; Collect"/>
    <s v="No"/>
    <s v="Great customer service"/>
    <x v="1"/>
    <x v="0"/>
    <x v="1"/>
    <x v="5"/>
    <n v="2413.3000000000002"/>
    <x v="6"/>
    <s v="Gauteng Region"/>
    <s v="Medium"/>
    <s v="August"/>
    <s v="Q3"/>
    <s v="No"/>
    <n v="1"/>
    <n v="361.995"/>
    <n v="2775.2950000000001"/>
  </r>
  <r>
    <n v="9519"/>
    <s v="R06173"/>
    <x v="51"/>
    <n v="64"/>
    <x v="2"/>
    <x v="8"/>
    <x v="71"/>
    <n v="1"/>
    <x v="1"/>
    <s v="Credit Card"/>
    <s v="In Store"/>
    <s v="No"/>
    <s v="Poor packaging"/>
    <x v="3"/>
    <x v="1"/>
    <x v="1"/>
    <x v="0"/>
    <n v="1171.25"/>
    <x v="4"/>
    <s v="Eastern Region"/>
    <s v="Medium"/>
    <s v="March"/>
    <s v="Q1"/>
    <s v="No"/>
    <n v="1"/>
    <n v="175.6875"/>
    <n v="1346.9375"/>
  </r>
  <r>
    <n v="9520"/>
    <s v="R01541"/>
    <x v="173"/>
    <n v="79"/>
    <x v="1"/>
    <x v="4"/>
    <x v="111"/>
    <n v="4"/>
    <x v="0"/>
    <s v="Mobile Payment"/>
    <s v="In Store"/>
    <s v="Yes"/>
    <s v="Helpful staff"/>
    <x v="4"/>
    <x v="0"/>
    <x v="1"/>
    <x v="5"/>
    <n v="4507.63"/>
    <x v="2"/>
    <s v="Central Region"/>
    <s v="Medium"/>
    <s v="October"/>
    <s v="Q4"/>
    <s v="No"/>
    <n v="0"/>
    <n v="676.14449999999999"/>
    <n v="5183.7744999999995"/>
  </r>
  <r>
    <n v="9521"/>
    <s v="R09410"/>
    <x v="584"/>
    <n v="34"/>
    <x v="2"/>
    <x v="7"/>
    <x v="5"/>
    <n v="2"/>
    <x v="1"/>
    <s v="Debit Card"/>
    <s v="Home Delivery"/>
    <s v="No"/>
    <m/>
    <x v="0"/>
    <x v="3"/>
    <x v="2"/>
    <x v="1"/>
    <n v="1158.56"/>
    <x v="4"/>
    <s v="Western Region"/>
    <s v="Medium"/>
    <s v="September"/>
    <s v="Q3"/>
    <s v="No"/>
    <n v="1"/>
    <n v="173.78399999999999"/>
    <n v="1332.3439999999998"/>
  </r>
  <r>
    <n v="9522"/>
    <s v="R02682"/>
    <x v="579"/>
    <n v="80"/>
    <x v="1"/>
    <x v="1"/>
    <x v="26"/>
    <n v="2"/>
    <x v="1"/>
    <s v="EFT"/>
    <s v="Click &amp; Collect"/>
    <s v="No"/>
    <s v="Product exceeded expectations"/>
    <x v="0"/>
    <x v="0"/>
    <x v="0"/>
    <x v="5"/>
    <n v="27815.439999999999"/>
    <x v="6"/>
    <s v="Southern Region"/>
    <s v="High"/>
    <s v="June"/>
    <s v="Q2"/>
    <s v="Yes"/>
    <n v="1"/>
    <n v="4172.3159999999998"/>
    <n v="31987.755999999998"/>
  </r>
  <r>
    <n v="9524"/>
    <s v="R01192"/>
    <x v="147"/>
    <n v="53"/>
    <x v="0"/>
    <x v="2"/>
    <x v="36"/>
    <n v="5"/>
    <x v="1"/>
    <s v="EFT"/>
    <s v="Click &amp; Collect"/>
    <s v="Yes"/>
    <s v="Very fast delivery"/>
    <x v="1"/>
    <x v="0"/>
    <x v="1"/>
    <x v="4"/>
    <n v="13056.99"/>
    <x v="6"/>
    <s v="Northern Region"/>
    <s v="High"/>
    <s v="May"/>
    <s v="Q2"/>
    <s v="Yes"/>
    <n v="1"/>
    <n v="1958.5484999999999"/>
    <n v="15015.538499999999"/>
  </r>
  <r>
    <n v="9525"/>
    <s v="R05294"/>
    <x v="623"/>
    <n v="53"/>
    <x v="0"/>
    <x v="6"/>
    <x v="63"/>
    <n v="2"/>
    <x v="0"/>
    <s v="Cash"/>
    <s v="In Store"/>
    <s v="No"/>
    <s v="Exactly as advertised"/>
    <x v="0"/>
    <x v="0"/>
    <x v="0"/>
    <x v="4"/>
    <n v="1604.87"/>
    <x v="0"/>
    <s v="Gauteng Region"/>
    <s v="Medium"/>
    <s v="June"/>
    <s v="Q2"/>
    <s v="No"/>
    <n v="0"/>
    <n v="240.73049999999998"/>
    <n v="1845.6004999999998"/>
  </r>
  <r>
    <n v="9526"/>
    <s v="R01543"/>
    <x v="370"/>
    <n v="51"/>
    <x v="1"/>
    <x v="1"/>
    <x v="84"/>
    <n v="4"/>
    <x v="1"/>
    <s v="EFT"/>
    <s v="Home Delivery"/>
    <s v="Yes"/>
    <s v="Customer support was excellent"/>
    <x v="4"/>
    <x v="0"/>
    <x v="1"/>
    <x v="4"/>
    <n v="27.35"/>
    <x v="3"/>
    <s v="Southern Region"/>
    <s v="Low"/>
    <s v="January"/>
    <s v="Q1"/>
    <s v="No"/>
    <n v="1"/>
    <n v="4.1025"/>
    <n v="31.452500000000001"/>
  </r>
  <r>
    <n v="9527"/>
    <s v="R07057"/>
    <x v="346"/>
    <n v="24"/>
    <x v="2"/>
    <x v="8"/>
    <x v="108"/>
    <n v="5"/>
    <x v="0"/>
    <s v="Credit Card"/>
    <s v="In Store"/>
    <s v="Yes"/>
    <s v="Product exceeded expectations"/>
    <x v="1"/>
    <x v="0"/>
    <x v="1"/>
    <x v="2"/>
    <n v="880.49"/>
    <x v="5"/>
    <s v="Eastern Region"/>
    <s v="Medium"/>
    <s v="May"/>
    <s v="Q2"/>
    <s v="No"/>
    <n v="0"/>
    <n v="132.0735"/>
    <n v="1012.5635"/>
  </r>
  <r>
    <n v="9528"/>
    <s v="R02540"/>
    <x v="141"/>
    <n v="78"/>
    <x v="2"/>
    <x v="6"/>
    <x v="5"/>
    <n v="2"/>
    <x v="0"/>
    <s v="Debit Card"/>
    <s v="In Store"/>
    <s v="No"/>
    <s v="Helpful staff"/>
    <x v="0"/>
    <x v="0"/>
    <x v="0"/>
    <x v="5"/>
    <n v="1158.56"/>
    <x v="4"/>
    <s v="Gauteng Region"/>
    <s v="Medium"/>
    <s v="November"/>
    <s v="Q4"/>
    <s v="No"/>
    <n v="0"/>
    <n v="173.78399999999999"/>
    <n v="1332.3439999999998"/>
  </r>
  <r>
    <n v="9529"/>
    <s v="R00954"/>
    <x v="593"/>
    <n v="29"/>
    <x v="1"/>
    <x v="6"/>
    <x v="66"/>
    <n v="4"/>
    <x v="1"/>
    <s v="Cash"/>
    <s v="Click &amp; Collect"/>
    <s v="Yes"/>
    <s v="Packaging could improve"/>
    <x v="4"/>
    <x v="2"/>
    <x v="0"/>
    <x v="1"/>
    <n v="759.97"/>
    <x v="8"/>
    <s v="Gauteng Region"/>
    <s v="Medium"/>
    <s v="April"/>
    <s v="Q2"/>
    <s v="No"/>
    <n v="1"/>
    <n v="113.99550000000001"/>
    <n v="873.96550000000002"/>
  </r>
  <r>
    <n v="9530"/>
    <s v="R07242"/>
    <x v="76"/>
    <n v="39"/>
    <x v="0"/>
    <x v="0"/>
    <x v="48"/>
    <n v="5"/>
    <x v="0"/>
    <s v="Cash"/>
    <s v="In Store"/>
    <s v="No"/>
    <s v="Delivery delayed"/>
    <x v="1"/>
    <x v="1"/>
    <x v="0"/>
    <x v="3"/>
    <n v="192.77"/>
    <x v="1"/>
    <s v="Northern Region"/>
    <s v="Low"/>
    <s v="October"/>
    <s v="Q4"/>
    <s v="No"/>
    <n v="0"/>
    <n v="28.915500000000002"/>
    <n v="221.68549999999999"/>
  </r>
  <r>
    <n v="9531"/>
    <s v="R06732"/>
    <x v="290"/>
    <n v="30"/>
    <x v="1"/>
    <x v="1"/>
    <x v="8"/>
    <n v="4"/>
    <x v="1"/>
    <s v="EFT"/>
    <s v="Click &amp; Collect"/>
    <s v="No"/>
    <s v="Would definitely buy again"/>
    <x v="4"/>
    <x v="0"/>
    <x v="1"/>
    <x v="1"/>
    <n v="5390.8"/>
    <x v="6"/>
    <s v="Southern Region"/>
    <s v="High"/>
    <s v="June"/>
    <s v="Q2"/>
    <s v="Yes"/>
    <n v="1"/>
    <n v="808.62"/>
    <n v="6199.42"/>
  </r>
  <r>
    <n v="9532"/>
    <s v="R04847"/>
    <x v="420"/>
    <n v="44"/>
    <x v="2"/>
    <x v="7"/>
    <x v="115"/>
    <n v="3"/>
    <x v="0"/>
    <s v="Cash"/>
    <s v="In Store"/>
    <s v="No"/>
    <s v="Fits perfectly"/>
    <x v="2"/>
    <x v="0"/>
    <x v="0"/>
    <x v="3"/>
    <n v="1369.39"/>
    <x v="4"/>
    <s v="Western Region"/>
    <s v="Medium"/>
    <s v="September"/>
    <s v="Q3"/>
    <s v="No"/>
    <n v="0"/>
    <n v="205.4085"/>
    <n v="1574.7985000000001"/>
  </r>
  <r>
    <n v="9534"/>
    <s v="R08011"/>
    <x v="352"/>
    <n v="53"/>
    <x v="0"/>
    <x v="7"/>
    <x v="7"/>
    <n v="3"/>
    <x v="1"/>
    <s v="Mobile Payment"/>
    <s v="In Store"/>
    <s v="Yes"/>
    <s v="Product was disappointing"/>
    <x v="2"/>
    <x v="1"/>
    <x v="0"/>
    <x v="4"/>
    <n v="1370.56"/>
    <x v="6"/>
    <s v="Western Region"/>
    <s v="Medium"/>
    <s v="July"/>
    <s v="Q3"/>
    <s v="No"/>
    <n v="1"/>
    <n v="205.58399999999997"/>
    <n v="1576.1439999999998"/>
  </r>
  <r>
    <n v="9535"/>
    <s v="R04331"/>
    <x v="553"/>
    <n v="47"/>
    <x v="0"/>
    <x v="3"/>
    <x v="89"/>
    <n v="4"/>
    <x v="0"/>
    <s v="Cash"/>
    <s v="Click &amp; Collect"/>
    <s v="No"/>
    <s v="Delivery delayed"/>
    <x v="4"/>
    <x v="1"/>
    <x v="0"/>
    <x v="4"/>
    <n v="574.49"/>
    <x v="4"/>
    <s v="Central Region"/>
    <s v="Medium"/>
    <s v="November"/>
    <s v="Q4"/>
    <s v="No"/>
    <n v="0"/>
    <n v="86.173500000000004"/>
    <n v="660.6635"/>
  </r>
  <r>
    <n v="9536"/>
    <s v="R08925"/>
    <x v="225"/>
    <n v="50"/>
    <x v="0"/>
    <x v="1"/>
    <x v="92"/>
    <n v="1"/>
    <x v="0"/>
    <s v="EFT"/>
    <s v="Home Delivery"/>
    <s v="Yes"/>
    <s v="Excellent product"/>
    <x v="3"/>
    <x v="0"/>
    <x v="0"/>
    <x v="4"/>
    <n v="2217.0300000000002"/>
    <x v="8"/>
    <s v="Southern Region"/>
    <s v="Medium"/>
    <s v="March"/>
    <s v="Q1"/>
    <s v="No"/>
    <n v="0"/>
    <n v="332.55450000000002"/>
    <n v="2549.5844999999999"/>
  </r>
  <r>
    <n v="9537"/>
    <s v="R05335"/>
    <x v="196"/>
    <n v="29"/>
    <x v="1"/>
    <x v="3"/>
    <x v="18"/>
    <n v="5"/>
    <x v="1"/>
    <s v="Credit Card"/>
    <s v="In Store"/>
    <s v="No"/>
    <s v="Average quality"/>
    <x v="1"/>
    <x v="2"/>
    <x v="0"/>
    <x v="1"/>
    <n v="1712.08"/>
    <x v="7"/>
    <s v="Central Region"/>
    <s v="Medium"/>
    <s v="April"/>
    <s v="Q2"/>
    <s v="No"/>
    <n v="1"/>
    <n v="256.81199999999995"/>
    <n v="1968.8919999999998"/>
  </r>
  <r>
    <n v="9538"/>
    <s v="R07331"/>
    <x v="414"/>
    <n v="29"/>
    <x v="0"/>
    <x v="2"/>
    <x v="17"/>
    <n v="1"/>
    <x v="1"/>
    <s v="EFT"/>
    <s v="Click &amp; Collect"/>
    <s v="Yes"/>
    <s v="Great customer service"/>
    <x v="3"/>
    <x v="0"/>
    <x v="0"/>
    <x v="1"/>
    <n v="471.63"/>
    <x v="1"/>
    <s v="Northern Region"/>
    <s v="Low"/>
    <s v="May"/>
    <s v="Q2"/>
    <s v="No"/>
    <n v="1"/>
    <n v="70.744500000000002"/>
    <n v="542.3744999999999"/>
  </r>
  <r>
    <n v="9539"/>
    <s v="R09349"/>
    <x v="341"/>
    <n v="65"/>
    <x v="0"/>
    <x v="5"/>
    <x v="30"/>
    <n v="5"/>
    <x v="0"/>
    <s v="Cash"/>
    <s v="Home Delivery"/>
    <s v="Yes"/>
    <s v="Poor packaging"/>
    <x v="1"/>
    <x v="1"/>
    <x v="0"/>
    <x v="5"/>
    <n v="2962.6"/>
    <x v="2"/>
    <s v="Western Region"/>
    <s v="Medium"/>
    <s v="August"/>
    <s v="Q3"/>
    <s v="No"/>
    <n v="0"/>
    <n v="444.39"/>
    <n v="3406.99"/>
  </r>
  <r>
    <n v="9540"/>
    <s v="R04730"/>
    <x v="176"/>
    <n v="47"/>
    <x v="0"/>
    <x v="5"/>
    <x v="11"/>
    <n v="1"/>
    <x v="1"/>
    <s v="Cash"/>
    <s v="Home Delivery"/>
    <s v="No"/>
    <m/>
    <x v="3"/>
    <x v="3"/>
    <x v="2"/>
    <x v="4"/>
    <n v="231.22"/>
    <x v="1"/>
    <s v="Western Region"/>
    <s v="Low"/>
    <s v="January"/>
    <s v="Q1"/>
    <s v="No"/>
    <n v="1"/>
    <n v="34.683"/>
    <n v="265.90299999999996"/>
  </r>
  <r>
    <n v="9541"/>
    <s v="R05306"/>
    <x v="75"/>
    <n v="78"/>
    <x v="0"/>
    <x v="5"/>
    <x v="28"/>
    <n v="3"/>
    <x v="1"/>
    <s v="EFT"/>
    <s v="Home Delivery"/>
    <s v="Yes"/>
    <s v="Fantastic experience"/>
    <x v="2"/>
    <x v="0"/>
    <x v="0"/>
    <x v="5"/>
    <n v="1011.68"/>
    <x v="0"/>
    <s v="Western Region"/>
    <s v="Medium"/>
    <s v="March"/>
    <s v="Q1"/>
    <s v="No"/>
    <n v="1"/>
    <n v="151.75199999999998"/>
    <n v="1163.4319999999998"/>
  </r>
  <r>
    <n v="9542"/>
    <s v="R05162"/>
    <x v="439"/>
    <n v="41"/>
    <x v="0"/>
    <x v="6"/>
    <x v="4"/>
    <n v="2"/>
    <x v="0"/>
    <s v="Credit Card"/>
    <s v="Home Delivery"/>
    <s v="No"/>
    <s v="Great customer service"/>
    <x v="0"/>
    <x v="0"/>
    <x v="0"/>
    <x v="3"/>
    <n v="1951.09"/>
    <x v="0"/>
    <s v="Gauteng Region"/>
    <s v="Medium"/>
    <s v="July"/>
    <s v="Q3"/>
    <s v="No"/>
    <n v="0"/>
    <n v="292.6635"/>
    <n v="2243.7534999999998"/>
  </r>
  <r>
    <n v="9543"/>
    <s v="R07861"/>
    <x v="275"/>
    <n v="50"/>
    <x v="0"/>
    <x v="6"/>
    <x v="5"/>
    <n v="2"/>
    <x v="0"/>
    <s v="Mobile Payment"/>
    <s v="Click &amp; Collect"/>
    <s v="No"/>
    <s v="Very fast delivery"/>
    <x v="0"/>
    <x v="0"/>
    <x v="0"/>
    <x v="4"/>
    <n v="1158.56"/>
    <x v="4"/>
    <s v="Gauteng Region"/>
    <s v="Medium"/>
    <s v="August"/>
    <s v="Q3"/>
    <s v="No"/>
    <n v="0"/>
    <n v="173.78399999999999"/>
    <n v="1332.3439999999998"/>
  </r>
  <r>
    <n v="9544"/>
    <s v="R02157"/>
    <x v="150"/>
    <n v="79"/>
    <x v="2"/>
    <x v="0"/>
    <x v="84"/>
    <n v="3"/>
    <x v="1"/>
    <s v="Cash"/>
    <s v="Click &amp; Collect"/>
    <s v="Yes"/>
    <s v="Very comfortable"/>
    <x v="2"/>
    <x v="0"/>
    <x v="0"/>
    <x v="5"/>
    <n v="27.35"/>
    <x v="3"/>
    <s v="Northern Region"/>
    <s v="Low"/>
    <s v="July"/>
    <s v="Q3"/>
    <s v="No"/>
    <n v="1"/>
    <n v="4.1025"/>
    <n v="31.452500000000001"/>
  </r>
  <r>
    <n v="9545"/>
    <s v="R01063"/>
    <x v="561"/>
    <n v="61"/>
    <x v="2"/>
    <x v="8"/>
    <x v="1"/>
    <n v="2"/>
    <x v="0"/>
    <s v="Mobile Payment"/>
    <s v="Home Delivery"/>
    <s v="No"/>
    <s v="Excellent value"/>
    <x v="0"/>
    <x v="0"/>
    <x v="0"/>
    <x v="0"/>
    <n v="444.38"/>
    <x v="1"/>
    <s v="Eastern Region"/>
    <s v="Low"/>
    <s v="March"/>
    <s v="Q1"/>
    <s v="No"/>
    <n v="0"/>
    <n v="66.656999999999996"/>
    <n v="511.03699999999998"/>
  </r>
  <r>
    <n v="9547"/>
    <s v="R03637"/>
    <x v="182"/>
    <n v="46"/>
    <x v="1"/>
    <x v="4"/>
    <x v="38"/>
    <n v="4"/>
    <x v="1"/>
    <s v="Debit Card"/>
    <s v="In Store"/>
    <s v="Yes"/>
    <m/>
    <x v="4"/>
    <x v="3"/>
    <x v="2"/>
    <x v="4"/>
    <n v="3715.65"/>
    <x v="5"/>
    <s v="Central Region"/>
    <s v="Medium"/>
    <s v="March"/>
    <s v="Q1"/>
    <s v="No"/>
    <n v="1"/>
    <n v="557.34749999999997"/>
    <n v="4272.9974999999995"/>
  </r>
  <r>
    <n v="9549"/>
    <s v="R05589"/>
    <x v="396"/>
    <n v="40"/>
    <x v="2"/>
    <x v="8"/>
    <x v="62"/>
    <n v="5"/>
    <x v="0"/>
    <s v="Debit Card"/>
    <s v="Click &amp; Collect"/>
    <s v="Yes"/>
    <s v="Exactly as advertised"/>
    <x v="1"/>
    <x v="0"/>
    <x v="1"/>
    <x v="3"/>
    <n v="2951.61"/>
    <x v="1"/>
    <s v="Eastern Region"/>
    <s v="Medium"/>
    <s v="September"/>
    <s v="Q3"/>
    <s v="No"/>
    <n v="0"/>
    <n v="442.74150000000003"/>
    <n v="3394.3514999999998"/>
  </r>
  <r>
    <n v="9550"/>
    <s v="R07193"/>
    <x v="179"/>
    <n v="22"/>
    <x v="2"/>
    <x v="6"/>
    <x v="45"/>
    <n v="2"/>
    <x v="0"/>
    <s v="Credit Card"/>
    <s v="In Store"/>
    <s v="Yes"/>
    <s v="Product exceeded expectations"/>
    <x v="0"/>
    <x v="0"/>
    <x v="0"/>
    <x v="2"/>
    <n v="139.72999999999999"/>
    <x v="1"/>
    <s v="Gauteng Region"/>
    <s v="Low"/>
    <s v="October"/>
    <s v="Q4"/>
    <s v="No"/>
    <n v="0"/>
    <n v="20.959499999999998"/>
    <n v="160.68949999999998"/>
  </r>
  <r>
    <n v="9552"/>
    <s v="R07267"/>
    <x v="50"/>
    <n v="64"/>
    <x v="0"/>
    <x v="2"/>
    <x v="60"/>
    <n v="4"/>
    <x v="1"/>
    <s v="Credit Card"/>
    <s v="Home Delivery"/>
    <s v="Yes"/>
    <s v="Great customer service"/>
    <x v="4"/>
    <x v="0"/>
    <x v="1"/>
    <x v="0"/>
    <n v="5064"/>
    <x v="2"/>
    <s v="Northern Region"/>
    <s v="High"/>
    <s v="February"/>
    <s v="Q1"/>
    <s v="Yes"/>
    <n v="1"/>
    <n v="759.6"/>
    <n v="5823.5999999999995"/>
  </r>
  <r>
    <n v="9554"/>
    <s v="R08336"/>
    <x v="642"/>
    <n v="20"/>
    <x v="1"/>
    <x v="2"/>
    <x v="85"/>
    <n v="1"/>
    <x v="1"/>
    <s v="Mobile Payment"/>
    <s v="Home Delivery"/>
    <s v="No"/>
    <s v="Poor packaging"/>
    <x v="3"/>
    <x v="1"/>
    <x v="1"/>
    <x v="2"/>
    <n v="812.2"/>
    <x v="2"/>
    <s v="Northern Region"/>
    <s v="Medium"/>
    <s v="December"/>
    <s v="Q4"/>
    <s v="No"/>
    <n v="1"/>
    <n v="121.83"/>
    <n v="934.03"/>
  </r>
  <r>
    <n v="9557"/>
    <s v="R02783"/>
    <x v="596"/>
    <n v="75"/>
    <x v="1"/>
    <x v="7"/>
    <x v="56"/>
    <n v="1"/>
    <x v="1"/>
    <s v="Credit Card"/>
    <s v="Home Delivery"/>
    <s v="No"/>
    <s v="Product exceeded expectations"/>
    <x v="3"/>
    <x v="0"/>
    <x v="0"/>
    <x v="5"/>
    <n v="306.57"/>
    <x v="4"/>
    <s v="Western Region"/>
    <s v="Low"/>
    <s v="June"/>
    <s v="Q2"/>
    <s v="No"/>
    <n v="1"/>
    <n v="45.985499999999995"/>
    <n v="352.55549999999994"/>
  </r>
  <r>
    <n v="9558"/>
    <s v="R00718"/>
    <x v="218"/>
    <n v="50"/>
    <x v="0"/>
    <x v="3"/>
    <x v="13"/>
    <n v="4"/>
    <x v="0"/>
    <s v="Mobile Payment"/>
    <s v="Home Delivery"/>
    <s v="Yes"/>
    <s v="Average quality"/>
    <x v="4"/>
    <x v="2"/>
    <x v="0"/>
    <x v="4"/>
    <n v="3576.97"/>
    <x v="5"/>
    <s v="Central Region"/>
    <s v="Medium"/>
    <s v="September"/>
    <s v="Q3"/>
    <s v="No"/>
    <n v="0"/>
    <n v="536.54549999999995"/>
    <n v="4113.5154999999995"/>
  </r>
  <r>
    <n v="9559"/>
    <s v="R02503"/>
    <x v="654"/>
    <n v="59"/>
    <x v="0"/>
    <x v="7"/>
    <x v="15"/>
    <n v="5"/>
    <x v="1"/>
    <s v="Credit Card"/>
    <s v="Click &amp; Collect"/>
    <s v="No"/>
    <s v="Very comfortable"/>
    <x v="1"/>
    <x v="0"/>
    <x v="1"/>
    <x v="0"/>
    <n v="869.65"/>
    <x v="4"/>
    <s v="Western Region"/>
    <s v="Medium"/>
    <s v="March"/>
    <s v="Q1"/>
    <s v="No"/>
    <n v="1"/>
    <n v="130.44749999999999"/>
    <n v="1000.0974999999999"/>
  </r>
  <r>
    <n v="9560"/>
    <s v="R04361"/>
    <x v="30"/>
    <n v="46"/>
    <x v="0"/>
    <x v="5"/>
    <x v="2"/>
    <n v="3"/>
    <x v="0"/>
    <s v="Credit Card"/>
    <s v="In Store"/>
    <s v="No"/>
    <s v="Product was disappointing"/>
    <x v="2"/>
    <x v="1"/>
    <x v="0"/>
    <x v="4"/>
    <n v="230.14"/>
    <x v="2"/>
    <s v="Western Region"/>
    <s v="Low"/>
    <s v="May"/>
    <s v="Q2"/>
    <s v="No"/>
    <n v="0"/>
    <n v="34.520999999999994"/>
    <n v="264.66099999999994"/>
  </r>
  <r>
    <n v="9561"/>
    <s v="R04172"/>
    <x v="72"/>
    <n v="56"/>
    <x v="1"/>
    <x v="0"/>
    <x v="62"/>
    <n v="2"/>
    <x v="0"/>
    <s v="EFT"/>
    <s v="In Store"/>
    <s v="Yes"/>
    <s v="Arrived damaged"/>
    <x v="0"/>
    <x v="1"/>
    <x v="1"/>
    <x v="0"/>
    <n v="2951.61"/>
    <x v="1"/>
    <s v="Northern Region"/>
    <s v="Medium"/>
    <s v="November"/>
    <s v="Q4"/>
    <s v="No"/>
    <n v="0"/>
    <n v="442.74150000000003"/>
    <n v="3394.3514999999998"/>
  </r>
  <r>
    <n v="9562"/>
    <s v="R08083"/>
    <x v="271"/>
    <n v="25"/>
    <x v="1"/>
    <x v="1"/>
    <x v="3"/>
    <n v="2"/>
    <x v="1"/>
    <s v="Credit Card"/>
    <s v="In Store"/>
    <s v="No"/>
    <s v="Average quality"/>
    <x v="0"/>
    <x v="2"/>
    <x v="0"/>
    <x v="1"/>
    <n v="84.23"/>
    <x v="3"/>
    <s v="Southern Region"/>
    <s v="Low"/>
    <s v="January"/>
    <s v="Q1"/>
    <s v="No"/>
    <n v="1"/>
    <n v="12.634500000000001"/>
    <n v="96.864499999999992"/>
  </r>
  <r>
    <n v="9563"/>
    <s v="R09908"/>
    <x v="487"/>
    <n v="37"/>
    <x v="2"/>
    <x v="7"/>
    <x v="17"/>
    <n v="4"/>
    <x v="1"/>
    <s v="Cash"/>
    <s v="Home Delivery"/>
    <s v="No"/>
    <s v="Fantastic experience"/>
    <x v="4"/>
    <x v="0"/>
    <x v="1"/>
    <x v="3"/>
    <n v="471.63"/>
    <x v="1"/>
    <s v="Western Region"/>
    <s v="Low"/>
    <s v="July"/>
    <s v="Q3"/>
    <s v="No"/>
    <n v="1"/>
    <n v="70.744500000000002"/>
    <n v="542.3744999999999"/>
  </r>
  <r>
    <n v="9564"/>
    <s v="R00396"/>
    <x v="494"/>
    <n v="46"/>
    <x v="1"/>
    <x v="8"/>
    <x v="4"/>
    <n v="5"/>
    <x v="0"/>
    <s v="Mobile Payment"/>
    <s v="Click &amp; Collect"/>
    <s v="Yes"/>
    <s v="Product exceeded expectations"/>
    <x v="1"/>
    <x v="0"/>
    <x v="1"/>
    <x v="4"/>
    <n v="1951.09"/>
    <x v="0"/>
    <s v="Eastern Region"/>
    <s v="Medium"/>
    <s v="October"/>
    <s v="Q4"/>
    <s v="No"/>
    <n v="0"/>
    <n v="292.6635"/>
    <n v="2243.7534999999998"/>
  </r>
  <r>
    <n v="9565"/>
    <s v="R07187"/>
    <x v="381"/>
    <n v="22"/>
    <x v="1"/>
    <x v="8"/>
    <x v="90"/>
    <n v="2"/>
    <x v="0"/>
    <s v="Cash"/>
    <s v="Click &amp; Collect"/>
    <s v="Yes"/>
    <s v="Great customer service"/>
    <x v="0"/>
    <x v="0"/>
    <x v="0"/>
    <x v="2"/>
    <n v="16523.5"/>
    <x v="6"/>
    <s v="Eastern Region"/>
    <s v="High"/>
    <s v="May"/>
    <s v="Q2"/>
    <s v="Yes"/>
    <n v="0"/>
    <n v="2478.5250000000001"/>
    <n v="19002.024999999998"/>
  </r>
  <r>
    <n v="9566"/>
    <s v="R09971"/>
    <x v="611"/>
    <n v="18"/>
    <x v="1"/>
    <x v="4"/>
    <x v="67"/>
    <n v="3"/>
    <x v="1"/>
    <s v="Credit Card"/>
    <s v="Home Delivery"/>
    <s v="No"/>
    <s v="Delivery delayed"/>
    <x v="2"/>
    <x v="1"/>
    <x v="0"/>
    <x v="2"/>
    <n v="1859.13"/>
    <x v="5"/>
    <s v="Central Region"/>
    <s v="Medium"/>
    <s v="November"/>
    <s v="Q4"/>
    <s v="No"/>
    <n v="1"/>
    <n v="278.86950000000002"/>
    <n v="2137.9994999999999"/>
  </r>
  <r>
    <n v="9567"/>
    <s v="R04493"/>
    <x v="372"/>
    <n v="33"/>
    <x v="1"/>
    <x v="7"/>
    <x v="80"/>
    <n v="1"/>
    <x v="0"/>
    <s v="EFT"/>
    <s v="Click &amp; Collect"/>
    <s v="Yes"/>
    <s v="Arrived damaged"/>
    <x v="3"/>
    <x v="1"/>
    <x v="1"/>
    <x v="1"/>
    <n v="10347.709999999999"/>
    <x v="5"/>
    <s v="Western Region"/>
    <s v="High"/>
    <s v="October"/>
    <s v="Q4"/>
    <s v="Yes"/>
    <n v="0"/>
    <n v="1552.1564999999998"/>
    <n v="11899.866499999998"/>
  </r>
  <r>
    <n v="9568"/>
    <s v="R01366"/>
    <x v="377"/>
    <n v="67"/>
    <x v="0"/>
    <x v="5"/>
    <x v="119"/>
    <n v="2"/>
    <x v="1"/>
    <s v="Cash"/>
    <s v="Home Delivery"/>
    <s v="No"/>
    <s v="Fits perfectly"/>
    <x v="0"/>
    <x v="0"/>
    <x v="0"/>
    <x v="5"/>
    <n v="618.72"/>
    <x v="2"/>
    <s v="Western Region"/>
    <s v="Medium"/>
    <s v="January"/>
    <s v="Q1"/>
    <s v="No"/>
    <n v="1"/>
    <n v="92.808000000000007"/>
    <n v="711.52800000000002"/>
  </r>
  <r>
    <n v="9570"/>
    <s v="R08788"/>
    <x v="677"/>
    <n v="29"/>
    <x v="1"/>
    <x v="8"/>
    <x v="38"/>
    <n v="2"/>
    <x v="0"/>
    <s v="Cash"/>
    <s v="In Store"/>
    <s v="Yes"/>
    <s v="Delivery delayed"/>
    <x v="0"/>
    <x v="1"/>
    <x v="1"/>
    <x v="1"/>
    <n v="3715.65"/>
    <x v="5"/>
    <s v="Eastern Region"/>
    <s v="Medium"/>
    <s v="November"/>
    <s v="Q4"/>
    <s v="No"/>
    <n v="0"/>
    <n v="557.34749999999997"/>
    <n v="4272.9974999999995"/>
  </r>
  <r>
    <n v="9571"/>
    <s v="R05918"/>
    <x v="383"/>
    <n v="56"/>
    <x v="0"/>
    <x v="6"/>
    <x v="121"/>
    <n v="4"/>
    <x v="1"/>
    <s v="Credit Card"/>
    <s v="Click &amp; Collect"/>
    <s v="Yes"/>
    <s v="Would definitely buy again"/>
    <x v="4"/>
    <x v="0"/>
    <x v="1"/>
    <x v="0"/>
    <n v="85.25"/>
    <x v="1"/>
    <s v="Gauteng Region"/>
    <s v="Low"/>
    <s v="December"/>
    <s v="Q4"/>
    <s v="No"/>
    <n v="1"/>
    <n v="12.7875"/>
    <n v="98.037499999999994"/>
  </r>
  <r>
    <n v="9572"/>
    <s v="R04969"/>
    <x v="162"/>
    <n v="36"/>
    <x v="0"/>
    <x v="6"/>
    <x v="105"/>
    <n v="3"/>
    <x v="1"/>
    <s v="EFT"/>
    <s v="Home Delivery"/>
    <s v="No"/>
    <s v="Fantastic experience"/>
    <x v="2"/>
    <x v="0"/>
    <x v="0"/>
    <x v="3"/>
    <n v="96.11"/>
    <x v="8"/>
    <s v="Gauteng Region"/>
    <s v="Low"/>
    <s v="April"/>
    <s v="Q2"/>
    <s v="No"/>
    <n v="1"/>
    <n v="14.416499999999999"/>
    <n v="110.52649999999998"/>
  </r>
  <r>
    <n v="9573"/>
    <s v="R02915"/>
    <x v="622"/>
    <n v="37"/>
    <x v="1"/>
    <x v="3"/>
    <x v="75"/>
    <n v="1"/>
    <x v="0"/>
    <s v="Credit Card"/>
    <s v="In Store"/>
    <s v="Yes"/>
    <s v="Customer support was excellent"/>
    <x v="3"/>
    <x v="0"/>
    <x v="0"/>
    <x v="3"/>
    <n v="4841.7700000000004"/>
    <x v="7"/>
    <s v="Central Region"/>
    <s v="Medium"/>
    <s v="July"/>
    <s v="Q3"/>
    <s v="No"/>
    <n v="0"/>
    <n v="726.26550000000009"/>
    <n v="5568.0355"/>
  </r>
  <r>
    <n v="9574"/>
    <s v="R05645"/>
    <x v="330"/>
    <n v="65"/>
    <x v="2"/>
    <x v="8"/>
    <x v="111"/>
    <n v="1"/>
    <x v="0"/>
    <s v="Mobile Payment"/>
    <s v="In Store"/>
    <s v="No"/>
    <m/>
    <x v="3"/>
    <x v="3"/>
    <x v="2"/>
    <x v="5"/>
    <n v="4507.63"/>
    <x v="2"/>
    <s v="Eastern Region"/>
    <s v="Medium"/>
    <s v="October"/>
    <s v="Q4"/>
    <s v="No"/>
    <n v="0"/>
    <n v="676.14449999999999"/>
    <n v="5183.7744999999995"/>
  </r>
  <r>
    <n v="9575"/>
    <s v="R03767"/>
    <x v="428"/>
    <n v="54"/>
    <x v="2"/>
    <x v="4"/>
    <x v="71"/>
    <n v="2"/>
    <x v="0"/>
    <s v="Cash"/>
    <s v="Home Delivery"/>
    <s v="Yes"/>
    <s v="Poor packaging"/>
    <x v="0"/>
    <x v="1"/>
    <x v="1"/>
    <x v="4"/>
    <n v="1171.25"/>
    <x v="4"/>
    <s v="Central Region"/>
    <s v="Medium"/>
    <s v="March"/>
    <s v="Q1"/>
    <s v="No"/>
    <n v="0"/>
    <n v="175.6875"/>
    <n v="1346.9375"/>
  </r>
  <r>
    <n v="9576"/>
    <s v="R03441"/>
    <x v="320"/>
    <n v="62"/>
    <x v="2"/>
    <x v="8"/>
    <x v="92"/>
    <n v="1"/>
    <x v="0"/>
    <s v="Mobile Payment"/>
    <s v="Click &amp; Collect"/>
    <s v="No"/>
    <m/>
    <x v="3"/>
    <x v="3"/>
    <x v="2"/>
    <x v="0"/>
    <n v="2217.0300000000002"/>
    <x v="8"/>
    <s v="Eastern Region"/>
    <s v="Medium"/>
    <s v="May"/>
    <s v="Q2"/>
    <s v="No"/>
    <n v="0"/>
    <n v="332.55450000000002"/>
    <n v="2549.5844999999999"/>
  </r>
  <r>
    <n v="9577"/>
    <s v="R07358"/>
    <x v="537"/>
    <m/>
    <x v="1"/>
    <x v="5"/>
    <x v="53"/>
    <n v="4"/>
    <x v="0"/>
    <s v="Credit Card"/>
    <s v="Home Delivery"/>
    <s v="Yes"/>
    <s v="Long waiting time"/>
    <x v="4"/>
    <x v="1"/>
    <x v="0"/>
    <x v="6"/>
    <n v="22574.95"/>
    <x v="6"/>
    <s v="Western Region"/>
    <s v="High"/>
    <s v="April"/>
    <s v="Q2"/>
    <s v="Yes"/>
    <n v="0"/>
    <n v="3386.2424999999998"/>
    <n v="25961.192499999997"/>
  </r>
  <r>
    <n v="9578"/>
    <s v="R06807"/>
    <x v="491"/>
    <m/>
    <x v="2"/>
    <x v="4"/>
    <x v="16"/>
    <n v="4"/>
    <x v="1"/>
    <s v="EFT"/>
    <s v="Home Delivery"/>
    <s v="Yes"/>
    <s v="Long waiting time"/>
    <x v="4"/>
    <x v="1"/>
    <x v="0"/>
    <x v="6"/>
    <n v="368.99"/>
    <x v="0"/>
    <s v="Central Region"/>
    <s v="Low"/>
    <s v="February"/>
    <s v="Q1"/>
    <s v="No"/>
    <n v="1"/>
    <n v="55.348500000000001"/>
    <n v="424.33849999999995"/>
  </r>
  <r>
    <n v="9580"/>
    <s v="R05105"/>
    <x v="155"/>
    <m/>
    <x v="2"/>
    <x v="7"/>
    <x v="27"/>
    <n v="5"/>
    <x v="0"/>
    <s v="Mobile Payment"/>
    <s v="In Store"/>
    <s v="No"/>
    <s v="Long waiting time"/>
    <x v="1"/>
    <x v="1"/>
    <x v="0"/>
    <x v="6"/>
    <n v="14808.31"/>
    <x v="6"/>
    <s v="Western Region"/>
    <s v="High"/>
    <s v="June"/>
    <s v="Q2"/>
    <s v="Yes"/>
    <n v="0"/>
    <n v="2221.2464999999997"/>
    <n v="17029.556499999999"/>
  </r>
  <r>
    <n v="9582"/>
    <s v="R01572"/>
    <x v="468"/>
    <n v="40"/>
    <x v="1"/>
    <x v="6"/>
    <x v="76"/>
    <n v="4"/>
    <x v="0"/>
    <s v="Debit Card"/>
    <s v="Home Delivery"/>
    <s v="No"/>
    <s v="Delivery delayed"/>
    <x v="4"/>
    <x v="1"/>
    <x v="0"/>
    <x v="3"/>
    <n v="824.74"/>
    <x v="8"/>
    <s v="Gauteng Region"/>
    <s v="Medium"/>
    <s v="February"/>
    <s v="Q1"/>
    <s v="No"/>
    <n v="0"/>
    <n v="123.711"/>
    <n v="948.45099999999991"/>
  </r>
  <r>
    <n v="9583"/>
    <s v="R04080"/>
    <x v="681"/>
    <n v="52"/>
    <x v="2"/>
    <x v="4"/>
    <x v="121"/>
    <n v="3"/>
    <x v="1"/>
    <s v="Debit Card"/>
    <s v="Click &amp; Collect"/>
    <s v="Yes"/>
    <s v="Customer support was excellent"/>
    <x v="2"/>
    <x v="0"/>
    <x v="0"/>
    <x v="4"/>
    <n v="85.25"/>
    <x v="1"/>
    <s v="Central Region"/>
    <s v="Low"/>
    <s v="January"/>
    <s v="Q1"/>
    <s v="No"/>
    <n v="1"/>
    <n v="12.7875"/>
    <n v="98.037499999999994"/>
  </r>
  <r>
    <n v="9584"/>
    <s v="R01123"/>
    <x v="399"/>
    <n v="77"/>
    <x v="0"/>
    <x v="6"/>
    <x v="95"/>
    <n v="4"/>
    <x v="1"/>
    <s v="Debit Card"/>
    <s v="Click &amp; Collect"/>
    <s v="No"/>
    <s v="Very fast delivery"/>
    <x v="4"/>
    <x v="0"/>
    <x v="1"/>
    <x v="5"/>
    <n v="105.11"/>
    <x v="1"/>
    <s v="Gauteng Region"/>
    <s v="Low"/>
    <s v="May"/>
    <s v="Q2"/>
    <s v="No"/>
    <n v="1"/>
    <n v="15.766499999999999"/>
    <n v="120.87649999999999"/>
  </r>
  <r>
    <n v="9585"/>
    <s v="R02787"/>
    <x v="586"/>
    <n v="61"/>
    <x v="0"/>
    <x v="0"/>
    <x v="18"/>
    <n v="2"/>
    <x v="0"/>
    <s v="EFT"/>
    <s v="Click &amp; Collect"/>
    <s v="Yes"/>
    <s v="Easy to assemble"/>
    <x v="0"/>
    <x v="0"/>
    <x v="0"/>
    <x v="0"/>
    <n v="1712.08"/>
    <x v="7"/>
    <s v="Northern Region"/>
    <s v="Medium"/>
    <s v="December"/>
    <s v="Q4"/>
    <s v="No"/>
    <n v="0"/>
    <n v="256.81199999999995"/>
    <n v="1968.8919999999998"/>
  </r>
  <r>
    <n v="9586"/>
    <s v="R02968"/>
    <x v="548"/>
    <n v="36"/>
    <x v="1"/>
    <x v="8"/>
    <x v="85"/>
    <n v="4"/>
    <x v="0"/>
    <s v="EFT"/>
    <s v="Home Delivery"/>
    <s v="Yes"/>
    <s v="Packaging could improve"/>
    <x v="4"/>
    <x v="2"/>
    <x v="0"/>
    <x v="3"/>
    <n v="812.2"/>
    <x v="2"/>
    <s v="Eastern Region"/>
    <s v="Medium"/>
    <s v="September"/>
    <s v="Q3"/>
    <s v="No"/>
    <n v="0"/>
    <n v="121.83"/>
    <n v="934.03"/>
  </r>
  <r>
    <n v="9587"/>
    <s v="R02505"/>
    <x v="545"/>
    <n v="70"/>
    <x v="0"/>
    <x v="3"/>
    <x v="18"/>
    <n v="5"/>
    <x v="1"/>
    <s v="Debit Card"/>
    <s v="In Store"/>
    <s v="No"/>
    <m/>
    <x v="1"/>
    <x v="3"/>
    <x v="2"/>
    <x v="5"/>
    <n v="1712.08"/>
    <x v="7"/>
    <s v="Central Region"/>
    <s v="Medium"/>
    <s v="September"/>
    <s v="Q3"/>
    <s v="No"/>
    <n v="1"/>
    <n v="256.81199999999995"/>
    <n v="1968.8919999999998"/>
  </r>
  <r>
    <n v="9588"/>
    <s v="R05989"/>
    <x v="369"/>
    <n v="37"/>
    <x v="2"/>
    <x v="4"/>
    <x v="108"/>
    <n v="3"/>
    <x v="1"/>
    <s v="Credit Card"/>
    <s v="Home Delivery"/>
    <s v="Yes"/>
    <s v="Product was disappointing"/>
    <x v="2"/>
    <x v="1"/>
    <x v="0"/>
    <x v="3"/>
    <n v="880.49"/>
    <x v="5"/>
    <s v="Central Region"/>
    <s v="Medium"/>
    <s v="August"/>
    <s v="Q3"/>
    <s v="No"/>
    <n v="1"/>
    <n v="132.0735"/>
    <n v="1012.5635"/>
  </r>
  <r>
    <n v="9589"/>
    <s v="R08868"/>
    <x v="355"/>
    <n v="74"/>
    <x v="2"/>
    <x v="6"/>
    <x v="117"/>
    <n v="3"/>
    <x v="0"/>
    <s v="Cash"/>
    <s v="Click &amp; Collect"/>
    <s v="No"/>
    <m/>
    <x v="2"/>
    <x v="3"/>
    <x v="2"/>
    <x v="5"/>
    <n v="6581.78"/>
    <x v="6"/>
    <s v="Gauteng Region"/>
    <s v="High"/>
    <s v="April"/>
    <s v="Q2"/>
    <s v="Yes"/>
    <n v="0"/>
    <n v="987.26699999999994"/>
    <n v="7569.0469999999996"/>
  </r>
  <r>
    <n v="9590"/>
    <s v="R07165"/>
    <x v="95"/>
    <n v="19"/>
    <x v="1"/>
    <x v="5"/>
    <x v="116"/>
    <n v="4"/>
    <x v="0"/>
    <s v="Debit Card"/>
    <s v="Home Delivery"/>
    <s v="Yes"/>
    <s v="Fits perfectly"/>
    <x v="4"/>
    <x v="0"/>
    <x v="1"/>
    <x v="2"/>
    <n v="11052.57"/>
    <x v="6"/>
    <s v="Western Region"/>
    <s v="High"/>
    <s v="February"/>
    <s v="Q1"/>
    <s v="Yes"/>
    <n v="0"/>
    <n v="1657.8854999999999"/>
    <n v="12710.455499999998"/>
  </r>
  <r>
    <n v="9591"/>
    <s v="R00729"/>
    <x v="37"/>
    <n v="23"/>
    <x v="1"/>
    <x v="6"/>
    <x v="118"/>
    <n v="4"/>
    <x v="0"/>
    <s v="Credit Card"/>
    <s v="Home Delivery"/>
    <s v="No"/>
    <s v="Fantastic experience"/>
    <x v="4"/>
    <x v="0"/>
    <x v="1"/>
    <x v="2"/>
    <n v="301.58"/>
    <x v="3"/>
    <s v="Gauteng Region"/>
    <s v="Low"/>
    <s v="February"/>
    <s v="Q1"/>
    <s v="No"/>
    <n v="0"/>
    <n v="45.236999999999995"/>
    <n v="346.81699999999995"/>
  </r>
  <r>
    <n v="9592"/>
    <s v="R07588"/>
    <x v="282"/>
    <n v="54"/>
    <x v="0"/>
    <x v="7"/>
    <x v="83"/>
    <n v="5"/>
    <x v="1"/>
    <s v="Credit Card"/>
    <s v="Home Delivery"/>
    <s v="Yes"/>
    <s v="Packaging could improve"/>
    <x v="1"/>
    <x v="2"/>
    <x v="0"/>
    <x v="4"/>
    <n v="3521.64"/>
    <x v="5"/>
    <s v="Western Region"/>
    <s v="Medium"/>
    <s v="November"/>
    <s v="Q4"/>
    <s v="No"/>
    <n v="1"/>
    <n v="528.24599999999998"/>
    <n v="4049.8859999999995"/>
  </r>
  <r>
    <n v="9593"/>
    <s v="R07544"/>
    <x v="240"/>
    <n v="62"/>
    <x v="0"/>
    <x v="0"/>
    <x v="101"/>
    <n v="3"/>
    <x v="1"/>
    <s v="Credit Card"/>
    <s v="Click &amp; Collect"/>
    <s v="No"/>
    <s v="Fantastic experience"/>
    <x v="2"/>
    <x v="0"/>
    <x v="0"/>
    <x v="0"/>
    <n v="886.51"/>
    <x v="1"/>
    <s v="Northern Region"/>
    <s v="Medium"/>
    <s v="September"/>
    <s v="Q3"/>
    <s v="No"/>
    <n v="1"/>
    <n v="132.97649999999999"/>
    <n v="1019.4864999999999"/>
  </r>
  <r>
    <n v="9595"/>
    <s v="R05746"/>
    <x v="345"/>
    <n v="79"/>
    <x v="0"/>
    <x v="0"/>
    <x v="123"/>
    <n v="5"/>
    <x v="0"/>
    <s v="Cash"/>
    <s v="In Store"/>
    <s v="No"/>
    <m/>
    <x v="1"/>
    <x v="3"/>
    <x v="2"/>
    <x v="5"/>
    <n v="2977.47"/>
    <x v="7"/>
    <s v="Northern Region"/>
    <s v="Medium"/>
    <s v="January"/>
    <s v="Q1"/>
    <s v="No"/>
    <n v="0"/>
    <n v="446.62049999999994"/>
    <n v="3424.0904999999993"/>
  </r>
  <r>
    <n v="9596"/>
    <s v="R07669"/>
    <x v="90"/>
    <n v="25"/>
    <x v="1"/>
    <x v="6"/>
    <x v="59"/>
    <n v="1"/>
    <x v="0"/>
    <s v="Mobile Payment"/>
    <s v="Home Delivery"/>
    <s v="Yes"/>
    <s v="Exactly as advertised"/>
    <x v="3"/>
    <x v="0"/>
    <x v="0"/>
    <x v="1"/>
    <n v="8798.49"/>
    <x v="4"/>
    <s v="Gauteng Region"/>
    <s v="High"/>
    <s v="July"/>
    <s v="Q3"/>
    <s v="Yes"/>
    <n v="0"/>
    <n v="1319.7735"/>
    <n v="10118.263499999999"/>
  </r>
  <r>
    <n v="9597"/>
    <s v="R00826"/>
    <x v="434"/>
    <n v="20"/>
    <x v="0"/>
    <x v="6"/>
    <x v="6"/>
    <n v="2"/>
    <x v="0"/>
    <s v="Debit Card"/>
    <s v="Home Delivery"/>
    <s v="Yes"/>
    <s v="Exactly as advertised"/>
    <x v="0"/>
    <x v="0"/>
    <x v="0"/>
    <x v="2"/>
    <n v="409.06"/>
    <x v="5"/>
    <s v="Gauteng Region"/>
    <s v="Low"/>
    <s v="January"/>
    <s v="Q1"/>
    <s v="No"/>
    <n v="0"/>
    <n v="61.358999999999995"/>
    <n v="470.41899999999998"/>
  </r>
  <r>
    <n v="9598"/>
    <s v="R03268"/>
    <x v="277"/>
    <n v="71"/>
    <x v="1"/>
    <x v="3"/>
    <x v="27"/>
    <n v="5"/>
    <x v="1"/>
    <s v="Debit Card"/>
    <s v="Home Delivery"/>
    <s v="Yes"/>
    <s v="Average quality"/>
    <x v="1"/>
    <x v="2"/>
    <x v="0"/>
    <x v="5"/>
    <n v="14808.31"/>
    <x v="6"/>
    <s v="Central Region"/>
    <s v="High"/>
    <s v="February"/>
    <s v="Q1"/>
    <s v="Yes"/>
    <n v="1"/>
    <n v="2221.2464999999997"/>
    <n v="17029.556499999999"/>
  </r>
  <r>
    <n v="9599"/>
    <s v="R03975"/>
    <x v="156"/>
    <n v="29"/>
    <x v="1"/>
    <x v="0"/>
    <x v="5"/>
    <n v="1"/>
    <x v="1"/>
    <s v="EFT"/>
    <s v="Home Delivery"/>
    <s v="No"/>
    <s v="Fantastic experience"/>
    <x v="3"/>
    <x v="0"/>
    <x v="0"/>
    <x v="1"/>
    <n v="1158.56"/>
    <x v="4"/>
    <s v="Northern Region"/>
    <s v="Medium"/>
    <s v="March"/>
    <s v="Q1"/>
    <s v="No"/>
    <n v="1"/>
    <n v="173.78399999999999"/>
    <n v="1332.3439999999998"/>
  </r>
  <r>
    <n v="9600"/>
    <s v="R08809"/>
    <x v="114"/>
    <n v="34"/>
    <x v="1"/>
    <x v="3"/>
    <x v="2"/>
    <n v="4"/>
    <x v="0"/>
    <s v="EFT"/>
    <s v="Click &amp; Collect"/>
    <s v="Yes"/>
    <s v="Easy online ordering"/>
    <x v="4"/>
    <x v="0"/>
    <x v="1"/>
    <x v="1"/>
    <n v="230.14"/>
    <x v="2"/>
    <s v="Central Region"/>
    <s v="Low"/>
    <s v="June"/>
    <s v="Q2"/>
    <s v="No"/>
    <n v="0"/>
    <n v="34.520999999999994"/>
    <n v="264.66099999999994"/>
  </r>
  <r>
    <n v="9601"/>
    <s v="R08307"/>
    <x v="64"/>
    <n v="72"/>
    <x v="1"/>
    <x v="4"/>
    <x v="53"/>
    <n v="5"/>
    <x v="1"/>
    <s v="Debit Card"/>
    <s v="Home Delivery"/>
    <s v="No"/>
    <s v="Helpful staff"/>
    <x v="1"/>
    <x v="0"/>
    <x v="1"/>
    <x v="5"/>
    <n v="22574.95"/>
    <x v="6"/>
    <s v="Central Region"/>
    <s v="High"/>
    <s v="May"/>
    <s v="Q2"/>
    <s v="Yes"/>
    <n v="1"/>
    <n v="3386.2424999999998"/>
    <n v="25961.192499999997"/>
  </r>
  <r>
    <n v="9602"/>
    <s v="R00418"/>
    <x v="153"/>
    <n v="54"/>
    <x v="0"/>
    <x v="3"/>
    <x v="70"/>
    <n v="5"/>
    <x v="1"/>
    <s v="Debit Card"/>
    <s v="Home Delivery"/>
    <s v="No"/>
    <s v="Instructions unclear"/>
    <x v="1"/>
    <x v="2"/>
    <x v="0"/>
    <x v="4"/>
    <n v="605.1"/>
    <x v="8"/>
    <s v="Central Region"/>
    <s v="Medium"/>
    <s v="January"/>
    <s v="Q1"/>
    <s v="No"/>
    <n v="1"/>
    <n v="90.765000000000001"/>
    <n v="695.86500000000001"/>
  </r>
  <r>
    <n v="9603"/>
    <s v="R06749"/>
    <x v="517"/>
    <n v="75"/>
    <x v="1"/>
    <x v="2"/>
    <x v="91"/>
    <n v="5"/>
    <x v="0"/>
    <s v="Debit Card"/>
    <s v="Click &amp; Collect"/>
    <s v="Yes"/>
    <s v="Packaging could improve"/>
    <x v="1"/>
    <x v="2"/>
    <x v="0"/>
    <x v="5"/>
    <n v="53.85"/>
    <x v="3"/>
    <s v="Northern Region"/>
    <s v="Low"/>
    <s v="February"/>
    <s v="Q1"/>
    <s v="No"/>
    <n v="0"/>
    <n v="8.0775000000000006"/>
    <n v="61.927499999999995"/>
  </r>
  <r>
    <n v="9604"/>
    <s v="R08968"/>
    <x v="328"/>
    <n v="41"/>
    <x v="0"/>
    <x v="0"/>
    <x v="104"/>
    <n v="3"/>
    <x v="1"/>
    <s v="Credit Card"/>
    <s v="Home Delivery"/>
    <s v="No"/>
    <s v="Long waiting time"/>
    <x v="2"/>
    <x v="1"/>
    <x v="0"/>
    <x v="3"/>
    <n v="274.49"/>
    <x v="1"/>
    <s v="Northern Region"/>
    <s v="Low"/>
    <s v="April"/>
    <s v="Q2"/>
    <s v="No"/>
    <n v="1"/>
    <n v="41.173499999999997"/>
    <n v="315.6635"/>
  </r>
  <r>
    <n v="9605"/>
    <s v="R02083"/>
    <x v="425"/>
    <n v="68"/>
    <x v="1"/>
    <x v="1"/>
    <x v="55"/>
    <n v="4"/>
    <x v="1"/>
    <s v="EFT"/>
    <s v="Click &amp; Collect"/>
    <s v="Yes"/>
    <s v="Fits perfectly"/>
    <x v="4"/>
    <x v="0"/>
    <x v="1"/>
    <x v="5"/>
    <n v="324.35000000000002"/>
    <x v="8"/>
    <s v="Southern Region"/>
    <s v="Low"/>
    <s v="November"/>
    <s v="Q4"/>
    <s v="No"/>
    <n v="1"/>
    <n v="48.652500000000003"/>
    <n v="373.0025"/>
  </r>
  <r>
    <n v="9606"/>
    <s v="R08946"/>
    <x v="242"/>
    <n v="37"/>
    <x v="0"/>
    <x v="4"/>
    <x v="60"/>
    <n v="5"/>
    <x v="0"/>
    <s v="EFT"/>
    <s v="In Store"/>
    <s v="Yes"/>
    <s v="Arrived damaged"/>
    <x v="1"/>
    <x v="1"/>
    <x v="0"/>
    <x v="3"/>
    <n v="5064"/>
    <x v="2"/>
    <s v="Central Region"/>
    <s v="High"/>
    <s v="October"/>
    <s v="Q4"/>
    <s v="Yes"/>
    <n v="0"/>
    <n v="759.6"/>
    <n v="5823.5999999999995"/>
  </r>
  <r>
    <n v="9607"/>
    <s v="R03374"/>
    <x v="10"/>
    <n v="67"/>
    <x v="2"/>
    <x v="4"/>
    <x v="54"/>
    <n v="4"/>
    <x v="0"/>
    <s v="Credit Card"/>
    <s v="Click &amp; Collect"/>
    <s v="No"/>
    <s v="Highly recommend"/>
    <x v="4"/>
    <x v="0"/>
    <x v="1"/>
    <x v="5"/>
    <n v="1940.64"/>
    <x v="4"/>
    <s v="Central Region"/>
    <s v="Medium"/>
    <s v="April"/>
    <s v="Q2"/>
    <s v="No"/>
    <n v="0"/>
    <n v="291.096"/>
    <n v="2231.7359999999999"/>
  </r>
  <r>
    <n v="9608"/>
    <s v="R05727"/>
    <x v="350"/>
    <n v="29"/>
    <x v="0"/>
    <x v="4"/>
    <x v="3"/>
    <n v="2"/>
    <x v="1"/>
    <s v="Mobile Payment"/>
    <s v="In Store"/>
    <s v="No"/>
    <s v="Excellent product"/>
    <x v="0"/>
    <x v="0"/>
    <x v="0"/>
    <x v="1"/>
    <n v="84.23"/>
    <x v="3"/>
    <s v="Central Region"/>
    <s v="Low"/>
    <s v="December"/>
    <s v="Q4"/>
    <s v="No"/>
    <n v="1"/>
    <n v="12.634500000000001"/>
    <n v="96.864499999999992"/>
  </r>
  <r>
    <n v="9609"/>
    <s v="R04108"/>
    <x v="134"/>
    <n v="26"/>
    <x v="2"/>
    <x v="3"/>
    <x v="42"/>
    <n v="2"/>
    <x v="1"/>
    <s v="Cash"/>
    <s v="Click &amp; Collect"/>
    <s v="Yes"/>
    <s v="Very comfortable"/>
    <x v="0"/>
    <x v="0"/>
    <x v="0"/>
    <x v="1"/>
    <n v="2099.4"/>
    <x v="2"/>
    <s v="Central Region"/>
    <s v="Medium"/>
    <s v="October"/>
    <s v="Q4"/>
    <s v="No"/>
    <n v="1"/>
    <n v="314.91000000000003"/>
    <n v="2414.31"/>
  </r>
  <r>
    <n v="9610"/>
    <s v="R04381"/>
    <x v="472"/>
    <n v="79"/>
    <x v="1"/>
    <x v="2"/>
    <x v="90"/>
    <n v="5"/>
    <x v="1"/>
    <s v="Credit Card"/>
    <s v="Click &amp; Collect"/>
    <s v="No"/>
    <m/>
    <x v="1"/>
    <x v="3"/>
    <x v="2"/>
    <x v="5"/>
    <n v="16523.5"/>
    <x v="6"/>
    <s v="Northern Region"/>
    <s v="High"/>
    <s v="June"/>
    <s v="Q2"/>
    <s v="Yes"/>
    <n v="1"/>
    <n v="2478.5250000000001"/>
    <n v="19002.024999999998"/>
  </r>
  <r>
    <n v="9612"/>
    <s v="R01067"/>
    <x v="78"/>
    <n v="41"/>
    <x v="1"/>
    <x v="7"/>
    <x v="56"/>
    <n v="5"/>
    <x v="0"/>
    <s v="EFT"/>
    <s v="Home Delivery"/>
    <s v="No"/>
    <s v="Easy to assemble"/>
    <x v="1"/>
    <x v="0"/>
    <x v="1"/>
    <x v="3"/>
    <n v="306.57"/>
    <x v="4"/>
    <s v="Western Region"/>
    <s v="Low"/>
    <s v="June"/>
    <s v="Q2"/>
    <s v="No"/>
    <n v="0"/>
    <n v="45.985499999999995"/>
    <n v="352.55549999999994"/>
  </r>
  <r>
    <n v="9614"/>
    <s v="R05537"/>
    <x v="650"/>
    <n v="31"/>
    <x v="2"/>
    <x v="0"/>
    <x v="44"/>
    <n v="3"/>
    <x v="0"/>
    <s v="Credit Card"/>
    <s v="Home Delivery"/>
    <s v="Yes"/>
    <s v="Item missing accessories"/>
    <x v="2"/>
    <x v="1"/>
    <x v="0"/>
    <x v="1"/>
    <n v="2849.09"/>
    <x v="7"/>
    <s v="Northern Region"/>
    <s v="Medium"/>
    <s v="March"/>
    <s v="Q1"/>
    <s v="No"/>
    <n v="0"/>
    <n v="427.36349999999999"/>
    <n v="3276.4535000000001"/>
  </r>
  <r>
    <n v="9615"/>
    <s v="R08003"/>
    <x v="429"/>
    <n v="67"/>
    <x v="0"/>
    <x v="5"/>
    <x v="15"/>
    <n v="5"/>
    <x v="0"/>
    <s v="Mobile Payment"/>
    <s v="In Store"/>
    <s v="No"/>
    <s v="Easy online ordering"/>
    <x v="1"/>
    <x v="0"/>
    <x v="1"/>
    <x v="5"/>
    <n v="869.65"/>
    <x v="4"/>
    <s v="Western Region"/>
    <s v="Medium"/>
    <s v="July"/>
    <s v="Q3"/>
    <s v="No"/>
    <n v="0"/>
    <n v="130.44749999999999"/>
    <n v="1000.0974999999999"/>
  </r>
  <r>
    <n v="9616"/>
    <s v="R05388"/>
    <x v="148"/>
    <n v="57"/>
    <x v="1"/>
    <x v="6"/>
    <x v="118"/>
    <n v="3"/>
    <x v="0"/>
    <s v="Cash"/>
    <s v="In Store"/>
    <s v="No"/>
    <s v="Customer support was excellent"/>
    <x v="2"/>
    <x v="0"/>
    <x v="0"/>
    <x v="0"/>
    <n v="301.58"/>
    <x v="3"/>
    <s v="Gauteng Region"/>
    <s v="Low"/>
    <s v="January"/>
    <s v="Q1"/>
    <s v="No"/>
    <n v="0"/>
    <n v="45.236999999999995"/>
    <n v="346.81699999999995"/>
  </r>
  <r>
    <n v="9617"/>
    <s v="R05733"/>
    <x v="437"/>
    <n v="19"/>
    <x v="0"/>
    <x v="8"/>
    <x v="9"/>
    <n v="5"/>
    <x v="1"/>
    <s v="Cash"/>
    <s v="Home Delivery"/>
    <s v="Yes"/>
    <s v="Looks premium"/>
    <x v="1"/>
    <x v="0"/>
    <x v="1"/>
    <x v="2"/>
    <n v="43.23"/>
    <x v="3"/>
    <s v="Eastern Region"/>
    <s v="Low"/>
    <s v="March"/>
    <s v="Q1"/>
    <s v="No"/>
    <n v="1"/>
    <n v="6.4844999999999997"/>
    <n v="49.714499999999994"/>
  </r>
  <r>
    <n v="9618"/>
    <s v="R02739"/>
    <x v="289"/>
    <n v="65"/>
    <x v="1"/>
    <x v="2"/>
    <x v="123"/>
    <n v="3"/>
    <x v="0"/>
    <s v="Mobile Payment"/>
    <s v="In Store"/>
    <s v="No"/>
    <m/>
    <x v="2"/>
    <x v="3"/>
    <x v="2"/>
    <x v="5"/>
    <n v="2977.47"/>
    <x v="7"/>
    <s v="Northern Region"/>
    <s v="Medium"/>
    <s v="March"/>
    <s v="Q1"/>
    <s v="No"/>
    <n v="0"/>
    <n v="446.62049999999994"/>
    <n v="3424.0904999999993"/>
  </r>
  <r>
    <n v="9619"/>
    <s v="R04001"/>
    <x v="483"/>
    <n v="44"/>
    <x v="1"/>
    <x v="8"/>
    <x v="41"/>
    <n v="2"/>
    <x v="0"/>
    <s v="Mobile Payment"/>
    <s v="Click &amp; Collect"/>
    <s v="Yes"/>
    <s v="Long waiting time"/>
    <x v="0"/>
    <x v="1"/>
    <x v="1"/>
    <x v="3"/>
    <n v="13261"/>
    <x v="6"/>
    <s v="Eastern Region"/>
    <s v="High"/>
    <s v="September"/>
    <s v="Q3"/>
    <s v="Yes"/>
    <n v="0"/>
    <n v="1989.1499999999999"/>
    <n v="15250.15"/>
  </r>
  <r>
    <n v="9621"/>
    <s v="R06834"/>
    <x v="702"/>
    <n v="58"/>
    <x v="1"/>
    <x v="7"/>
    <x v="10"/>
    <n v="5"/>
    <x v="1"/>
    <s v="Cash"/>
    <s v="Home Delivery"/>
    <s v="No"/>
    <s v="Would definitely buy again"/>
    <x v="1"/>
    <x v="0"/>
    <x v="1"/>
    <x v="0"/>
    <n v="276.82"/>
    <x v="7"/>
    <s v="Western Region"/>
    <s v="Low"/>
    <s v="December"/>
    <s v="Q4"/>
    <s v="No"/>
    <n v="1"/>
    <n v="41.522999999999996"/>
    <n v="318.34299999999996"/>
  </r>
  <r>
    <n v="9622"/>
    <s v="R01688"/>
    <x v="397"/>
    <n v="57"/>
    <x v="1"/>
    <x v="7"/>
    <x v="30"/>
    <n v="5"/>
    <x v="1"/>
    <s v="Cash"/>
    <s v="Click &amp; Collect"/>
    <s v="No"/>
    <s v="Packaging could improve"/>
    <x v="1"/>
    <x v="2"/>
    <x v="0"/>
    <x v="0"/>
    <n v="2962.6"/>
    <x v="2"/>
    <s v="Western Region"/>
    <s v="Medium"/>
    <s v="October"/>
    <s v="Q4"/>
    <s v="No"/>
    <n v="1"/>
    <n v="444.39"/>
    <n v="3406.99"/>
  </r>
  <r>
    <n v="9623"/>
    <s v="R00852"/>
    <x v="363"/>
    <n v="43"/>
    <x v="0"/>
    <x v="0"/>
    <x v="8"/>
    <n v="4"/>
    <x v="1"/>
    <s v="Cash"/>
    <s v="In Store"/>
    <s v="No"/>
    <s v="Instructions unclear"/>
    <x v="4"/>
    <x v="2"/>
    <x v="0"/>
    <x v="3"/>
    <n v="5390.8"/>
    <x v="6"/>
    <s v="Northern Region"/>
    <s v="High"/>
    <s v="January"/>
    <s v="Q1"/>
    <s v="Yes"/>
    <n v="1"/>
    <n v="808.62"/>
    <n v="6199.42"/>
  </r>
  <r>
    <n v="9624"/>
    <s v="R06304"/>
    <x v="242"/>
    <n v="66"/>
    <x v="2"/>
    <x v="8"/>
    <x v="27"/>
    <n v="2"/>
    <x v="1"/>
    <s v="Mobile Payment"/>
    <s v="Click &amp; Collect"/>
    <s v="No"/>
    <s v="Excellent product"/>
    <x v="0"/>
    <x v="0"/>
    <x v="0"/>
    <x v="5"/>
    <n v="14808.31"/>
    <x v="6"/>
    <s v="Eastern Region"/>
    <s v="High"/>
    <s v="October"/>
    <s v="Q4"/>
    <s v="Yes"/>
    <n v="1"/>
    <n v="2221.2464999999997"/>
    <n v="17029.556499999999"/>
  </r>
  <r>
    <n v="9625"/>
    <s v="R09088"/>
    <x v="730"/>
    <n v="77"/>
    <x v="0"/>
    <x v="0"/>
    <x v="115"/>
    <n v="4"/>
    <x v="1"/>
    <s v="Cash"/>
    <s v="In Store"/>
    <s v="Yes"/>
    <m/>
    <x v="4"/>
    <x v="3"/>
    <x v="2"/>
    <x v="5"/>
    <n v="1369.39"/>
    <x v="4"/>
    <s v="Northern Region"/>
    <s v="Medium"/>
    <s v="May"/>
    <s v="Q2"/>
    <s v="No"/>
    <n v="1"/>
    <n v="205.4085"/>
    <n v="1574.7985000000001"/>
  </r>
  <r>
    <n v="9626"/>
    <s v="R05879"/>
    <x v="311"/>
    <n v="45"/>
    <x v="2"/>
    <x v="4"/>
    <x v="68"/>
    <n v="3"/>
    <x v="1"/>
    <s v="Credit Card"/>
    <s v="In Store"/>
    <s v="No"/>
    <s v="Average quality"/>
    <x v="2"/>
    <x v="2"/>
    <x v="1"/>
    <x v="4"/>
    <n v="6698.54"/>
    <x v="6"/>
    <s v="Central Region"/>
    <s v="High"/>
    <s v="February"/>
    <s v="Q1"/>
    <s v="Yes"/>
    <n v="1"/>
    <n v="1004.7809999999999"/>
    <n v="7703.320999999999"/>
  </r>
  <r>
    <n v="9627"/>
    <s v="R08528"/>
    <x v="421"/>
    <n v="64"/>
    <x v="2"/>
    <x v="4"/>
    <x v="96"/>
    <n v="1"/>
    <x v="0"/>
    <s v="Mobile Payment"/>
    <s v="Click &amp; Collect"/>
    <s v="No"/>
    <s v="Looks premium"/>
    <x v="3"/>
    <x v="0"/>
    <x v="0"/>
    <x v="0"/>
    <n v="944.78"/>
    <x v="6"/>
    <s v="Central Region"/>
    <s v="Medium"/>
    <s v="March"/>
    <s v="Q1"/>
    <s v="No"/>
    <n v="0"/>
    <n v="141.71699999999998"/>
    <n v="1086.4969999999998"/>
  </r>
  <r>
    <n v="9628"/>
    <s v="R02840"/>
    <x v="96"/>
    <n v="76"/>
    <x v="2"/>
    <x v="4"/>
    <x v="31"/>
    <n v="4"/>
    <x v="1"/>
    <s v="Cash"/>
    <s v="Click &amp; Collect"/>
    <s v="No"/>
    <m/>
    <x v="4"/>
    <x v="3"/>
    <x v="2"/>
    <x v="5"/>
    <n v="294.33"/>
    <x v="4"/>
    <s v="Central Region"/>
    <s v="Low"/>
    <s v="February"/>
    <s v="Q1"/>
    <s v="No"/>
    <n v="1"/>
    <n v="44.149499999999996"/>
    <n v="338.47949999999997"/>
  </r>
  <r>
    <n v="9629"/>
    <s v="R04612"/>
    <x v="608"/>
    <n v="19"/>
    <x v="0"/>
    <x v="7"/>
    <x v="117"/>
    <n v="3"/>
    <x v="1"/>
    <s v="Credit Card"/>
    <s v="Click &amp; Collect"/>
    <s v="Yes"/>
    <s v="Average quality"/>
    <x v="2"/>
    <x v="2"/>
    <x v="1"/>
    <x v="2"/>
    <n v="6581.78"/>
    <x v="6"/>
    <s v="Western Region"/>
    <s v="High"/>
    <s v="July"/>
    <s v="Q3"/>
    <s v="Yes"/>
    <n v="1"/>
    <n v="987.26699999999994"/>
    <n v="7569.0469999999996"/>
  </r>
  <r>
    <n v="9631"/>
    <s v="R09208"/>
    <x v="153"/>
    <n v="78"/>
    <x v="1"/>
    <x v="3"/>
    <x v="64"/>
    <n v="4"/>
    <x v="0"/>
    <s v="Mobile Payment"/>
    <s v="Click &amp; Collect"/>
    <s v="Yes"/>
    <m/>
    <x v="4"/>
    <x v="3"/>
    <x v="2"/>
    <x v="5"/>
    <n v="119.63"/>
    <x v="3"/>
    <s v="Central Region"/>
    <s v="Low"/>
    <s v="January"/>
    <s v="Q1"/>
    <s v="No"/>
    <n v="0"/>
    <n v="17.944499999999998"/>
    <n v="137.57449999999997"/>
  </r>
  <r>
    <n v="9632"/>
    <s v="R02490"/>
    <x v="145"/>
    <n v="36"/>
    <x v="1"/>
    <x v="8"/>
    <x v="16"/>
    <n v="1"/>
    <x v="0"/>
    <s v="EFT"/>
    <s v="Home Delivery"/>
    <s v="No"/>
    <s v="Easy online ordering"/>
    <x v="3"/>
    <x v="0"/>
    <x v="0"/>
    <x v="3"/>
    <n v="368.99"/>
    <x v="0"/>
    <s v="Eastern Region"/>
    <s v="Low"/>
    <s v="May"/>
    <s v="Q2"/>
    <s v="No"/>
    <n v="0"/>
    <n v="55.348500000000001"/>
    <n v="424.33849999999995"/>
  </r>
  <r>
    <n v="9633"/>
    <s v="R06906"/>
    <x v="262"/>
    <n v="76"/>
    <x v="1"/>
    <x v="8"/>
    <x v="16"/>
    <n v="1"/>
    <x v="1"/>
    <s v="Debit Card"/>
    <s v="Home Delivery"/>
    <s v="No"/>
    <s v="Instructions unclear"/>
    <x v="3"/>
    <x v="2"/>
    <x v="0"/>
    <x v="5"/>
    <n v="368.99"/>
    <x v="0"/>
    <s v="Eastern Region"/>
    <s v="Low"/>
    <s v="June"/>
    <s v="Q2"/>
    <s v="No"/>
    <n v="1"/>
    <n v="55.348500000000001"/>
    <n v="424.33849999999995"/>
  </r>
  <r>
    <n v="9634"/>
    <s v="R07391"/>
    <x v="715"/>
    <n v="44"/>
    <x v="1"/>
    <x v="0"/>
    <x v="76"/>
    <n v="3"/>
    <x v="1"/>
    <s v="Mobile Payment"/>
    <s v="In Store"/>
    <s v="No"/>
    <s v="Very fast delivery"/>
    <x v="2"/>
    <x v="0"/>
    <x v="0"/>
    <x v="3"/>
    <n v="824.74"/>
    <x v="8"/>
    <s v="Northern Region"/>
    <s v="Medium"/>
    <s v="July"/>
    <s v="Q3"/>
    <s v="No"/>
    <n v="1"/>
    <n v="123.711"/>
    <n v="948.45099999999991"/>
  </r>
  <r>
    <n v="9635"/>
    <s v="R02850"/>
    <x v="305"/>
    <n v="45"/>
    <x v="0"/>
    <x v="1"/>
    <x v="122"/>
    <n v="5"/>
    <x v="0"/>
    <s v="Debit Card"/>
    <s v="In Store"/>
    <s v="Yes"/>
    <s v="Arrived damaged"/>
    <x v="1"/>
    <x v="1"/>
    <x v="0"/>
    <x v="4"/>
    <n v="412.16"/>
    <x v="8"/>
    <s v="Southern Region"/>
    <s v="Low"/>
    <s v="April"/>
    <s v="Q2"/>
    <s v="No"/>
    <n v="0"/>
    <n v="61.823999999999998"/>
    <n v="473.98399999999998"/>
  </r>
  <r>
    <n v="9636"/>
    <s v="R06666"/>
    <x v="197"/>
    <n v="26"/>
    <x v="0"/>
    <x v="4"/>
    <x v="31"/>
    <n v="1"/>
    <x v="0"/>
    <s v="Mobile Payment"/>
    <s v="Click &amp; Collect"/>
    <s v="Yes"/>
    <s v="Item missing accessories"/>
    <x v="3"/>
    <x v="1"/>
    <x v="1"/>
    <x v="1"/>
    <n v="294.33"/>
    <x v="4"/>
    <s v="Central Region"/>
    <s v="Low"/>
    <s v="February"/>
    <s v="Q1"/>
    <s v="No"/>
    <n v="0"/>
    <n v="44.149499999999996"/>
    <n v="338.47949999999997"/>
  </r>
  <r>
    <n v="9637"/>
    <s v="R05882"/>
    <x v="300"/>
    <n v="51"/>
    <x v="2"/>
    <x v="8"/>
    <x v="6"/>
    <n v="4"/>
    <x v="0"/>
    <s v="Credit Card"/>
    <s v="Home Delivery"/>
    <s v="No"/>
    <m/>
    <x v="4"/>
    <x v="3"/>
    <x v="2"/>
    <x v="4"/>
    <n v="409.06"/>
    <x v="5"/>
    <s v="Eastern Region"/>
    <s v="Low"/>
    <s v="November"/>
    <s v="Q4"/>
    <s v="No"/>
    <n v="0"/>
    <n v="61.358999999999995"/>
    <n v="470.41899999999998"/>
  </r>
  <r>
    <n v="9638"/>
    <s v="R04453"/>
    <x v="423"/>
    <n v="69"/>
    <x v="2"/>
    <x v="8"/>
    <x v="75"/>
    <n v="3"/>
    <x v="1"/>
    <s v="Cash"/>
    <s v="Home Delivery"/>
    <s v="Yes"/>
    <s v="Fits perfectly"/>
    <x v="2"/>
    <x v="0"/>
    <x v="0"/>
    <x v="5"/>
    <n v="4841.7700000000004"/>
    <x v="7"/>
    <s v="Eastern Region"/>
    <s v="Medium"/>
    <s v="May"/>
    <s v="Q2"/>
    <s v="No"/>
    <n v="1"/>
    <n v="726.26550000000009"/>
    <n v="5568.0355"/>
  </r>
  <r>
    <n v="9639"/>
    <s v="R07422"/>
    <x v="294"/>
    <n v="58"/>
    <x v="2"/>
    <x v="1"/>
    <x v="105"/>
    <n v="3"/>
    <x v="0"/>
    <s v="EFT"/>
    <s v="Home Delivery"/>
    <s v="No"/>
    <s v="Customer support was excellent"/>
    <x v="2"/>
    <x v="0"/>
    <x v="0"/>
    <x v="0"/>
    <n v="96.11"/>
    <x v="8"/>
    <s v="Southern Region"/>
    <s v="Low"/>
    <s v="June"/>
    <s v="Q2"/>
    <s v="No"/>
    <n v="0"/>
    <n v="14.416499999999999"/>
    <n v="110.52649999999998"/>
  </r>
  <r>
    <n v="9640"/>
    <s v="R06485"/>
    <x v="524"/>
    <n v="62"/>
    <x v="1"/>
    <x v="5"/>
    <x v="52"/>
    <n v="5"/>
    <x v="0"/>
    <s v="Debit Card"/>
    <s v="Home Delivery"/>
    <s v="Yes"/>
    <s v="Easy online ordering"/>
    <x v="1"/>
    <x v="0"/>
    <x v="1"/>
    <x v="0"/>
    <n v="1094.3699999999999"/>
    <x v="8"/>
    <s v="Western Region"/>
    <s v="Medium"/>
    <s v="March"/>
    <s v="Q1"/>
    <s v="No"/>
    <n v="0"/>
    <n v="164.15549999999999"/>
    <n v="1258.5254999999997"/>
  </r>
  <r>
    <n v="9641"/>
    <s v="R02480"/>
    <x v="423"/>
    <n v="68"/>
    <x v="0"/>
    <x v="5"/>
    <x v="123"/>
    <n v="3"/>
    <x v="1"/>
    <s v="Debit Card"/>
    <s v="Click &amp; Collect"/>
    <s v="Yes"/>
    <s v="Packaging could improve"/>
    <x v="2"/>
    <x v="2"/>
    <x v="1"/>
    <x v="5"/>
    <n v="2977.47"/>
    <x v="7"/>
    <s v="Western Region"/>
    <s v="Medium"/>
    <s v="May"/>
    <s v="Q2"/>
    <s v="No"/>
    <n v="1"/>
    <n v="446.62049999999994"/>
    <n v="3424.0904999999993"/>
  </r>
  <r>
    <n v="9642"/>
    <s v="R06618"/>
    <x v="79"/>
    <n v="47"/>
    <x v="1"/>
    <x v="3"/>
    <x v="42"/>
    <n v="1"/>
    <x v="1"/>
    <s v="Cash"/>
    <s v="Home Delivery"/>
    <s v="Yes"/>
    <s v="Average quality"/>
    <x v="3"/>
    <x v="2"/>
    <x v="0"/>
    <x v="4"/>
    <n v="2099.4"/>
    <x v="2"/>
    <s v="Central Region"/>
    <s v="Medium"/>
    <s v="February"/>
    <s v="Q1"/>
    <s v="No"/>
    <n v="1"/>
    <n v="314.91000000000003"/>
    <n v="2414.31"/>
  </r>
  <r>
    <n v="9643"/>
    <s v="R02142"/>
    <x v="289"/>
    <n v="58"/>
    <x v="1"/>
    <x v="0"/>
    <x v="8"/>
    <n v="1"/>
    <x v="0"/>
    <s v="Cash"/>
    <s v="In Store"/>
    <s v="No"/>
    <s v="Product was disappointing"/>
    <x v="3"/>
    <x v="1"/>
    <x v="1"/>
    <x v="0"/>
    <n v="5390.8"/>
    <x v="6"/>
    <s v="Northern Region"/>
    <s v="High"/>
    <s v="March"/>
    <s v="Q1"/>
    <s v="Yes"/>
    <n v="0"/>
    <n v="808.62"/>
    <n v="6199.42"/>
  </r>
  <r>
    <n v="9644"/>
    <s v="R05189"/>
    <x v="545"/>
    <m/>
    <x v="1"/>
    <x v="4"/>
    <x v="113"/>
    <n v="4"/>
    <x v="1"/>
    <s v="Debit Card"/>
    <s v="Click &amp; Collect"/>
    <s v="Yes"/>
    <s v="Fantastic experience"/>
    <x v="4"/>
    <x v="0"/>
    <x v="1"/>
    <x v="6"/>
    <n v="2572.02"/>
    <x v="7"/>
    <s v="Central Region"/>
    <s v="Medium"/>
    <s v="September"/>
    <s v="Q3"/>
    <s v="No"/>
    <n v="1"/>
    <n v="385.803"/>
    <n v="2957.8229999999999"/>
  </r>
  <r>
    <n v="9645"/>
    <s v="R09850"/>
    <x v="15"/>
    <n v="22"/>
    <x v="2"/>
    <x v="3"/>
    <x v="62"/>
    <n v="4"/>
    <x v="1"/>
    <s v="Cash"/>
    <s v="Click &amp; Collect"/>
    <s v="Yes"/>
    <s v="Very fast delivery"/>
    <x v="4"/>
    <x v="0"/>
    <x v="1"/>
    <x v="2"/>
    <n v="2951.61"/>
    <x v="1"/>
    <s v="Central Region"/>
    <s v="Medium"/>
    <s v="November"/>
    <s v="Q4"/>
    <s v="No"/>
    <n v="1"/>
    <n v="442.74150000000003"/>
    <n v="3394.3514999999998"/>
  </r>
  <r>
    <n v="9646"/>
    <s v="R02745"/>
    <x v="683"/>
    <n v="29"/>
    <x v="2"/>
    <x v="3"/>
    <x v="31"/>
    <n v="3"/>
    <x v="1"/>
    <s v="EFT"/>
    <s v="In Store"/>
    <s v="Yes"/>
    <s v="Looks premium"/>
    <x v="2"/>
    <x v="0"/>
    <x v="0"/>
    <x v="1"/>
    <n v="294.33"/>
    <x v="4"/>
    <s v="Central Region"/>
    <s v="Low"/>
    <s v="December"/>
    <s v="Q4"/>
    <s v="No"/>
    <n v="1"/>
    <n v="44.149499999999996"/>
    <n v="338.47949999999997"/>
  </r>
  <r>
    <n v="9647"/>
    <s v="R07254"/>
    <x v="562"/>
    <n v="66"/>
    <x v="2"/>
    <x v="2"/>
    <x v="113"/>
    <n v="2"/>
    <x v="0"/>
    <s v="Debit Card"/>
    <s v="Home Delivery"/>
    <s v="No"/>
    <s v="Very comfortable"/>
    <x v="0"/>
    <x v="0"/>
    <x v="0"/>
    <x v="5"/>
    <n v="2572.02"/>
    <x v="7"/>
    <s v="Northern Region"/>
    <s v="Medium"/>
    <s v="April"/>
    <s v="Q2"/>
    <s v="No"/>
    <n v="0"/>
    <n v="385.803"/>
    <n v="2957.8229999999999"/>
  </r>
  <r>
    <n v="9648"/>
    <s v="R03507"/>
    <x v="362"/>
    <n v="23"/>
    <x v="2"/>
    <x v="5"/>
    <x v="115"/>
    <n v="5"/>
    <x v="1"/>
    <s v="Debit Card"/>
    <s v="In Store"/>
    <s v="No"/>
    <s v="Poor packaging"/>
    <x v="1"/>
    <x v="1"/>
    <x v="0"/>
    <x v="2"/>
    <n v="1369.39"/>
    <x v="4"/>
    <s v="Western Region"/>
    <s v="Medium"/>
    <s v="June"/>
    <s v="Q2"/>
    <s v="No"/>
    <n v="1"/>
    <n v="205.4085"/>
    <n v="1574.7985000000001"/>
  </r>
  <r>
    <n v="9649"/>
    <s v="R01680"/>
    <x v="580"/>
    <n v="62"/>
    <x v="2"/>
    <x v="1"/>
    <x v="44"/>
    <n v="3"/>
    <x v="0"/>
    <s v="Mobile Payment"/>
    <s v="Click &amp; Collect"/>
    <s v="No"/>
    <s v="Fits perfectly"/>
    <x v="2"/>
    <x v="0"/>
    <x v="0"/>
    <x v="0"/>
    <n v="2849.09"/>
    <x v="7"/>
    <s v="Southern Region"/>
    <s v="Medium"/>
    <s v="February"/>
    <s v="Q1"/>
    <s v="No"/>
    <n v="0"/>
    <n v="427.36349999999999"/>
    <n v="3276.4535000000001"/>
  </r>
  <r>
    <n v="9651"/>
    <s v="R03148"/>
    <x v="612"/>
    <n v="69"/>
    <x v="0"/>
    <x v="6"/>
    <x v="56"/>
    <n v="2"/>
    <x v="0"/>
    <s v="Cash"/>
    <s v="Home Delivery"/>
    <s v="Yes"/>
    <s v="Customer support was excellent"/>
    <x v="0"/>
    <x v="0"/>
    <x v="0"/>
    <x v="5"/>
    <n v="306.57"/>
    <x v="4"/>
    <s v="Gauteng Region"/>
    <s v="Low"/>
    <s v="May"/>
    <s v="Q2"/>
    <s v="No"/>
    <n v="0"/>
    <n v="45.985499999999995"/>
    <n v="352.55549999999994"/>
  </r>
  <r>
    <n v="9652"/>
    <s v="R08131"/>
    <x v="327"/>
    <n v="36"/>
    <x v="1"/>
    <x v="1"/>
    <x v="8"/>
    <n v="3"/>
    <x v="0"/>
    <s v="Debit Card"/>
    <s v="Click &amp; Collect"/>
    <s v="No"/>
    <m/>
    <x v="2"/>
    <x v="3"/>
    <x v="2"/>
    <x v="3"/>
    <n v="5390.8"/>
    <x v="6"/>
    <s v="Southern Region"/>
    <s v="High"/>
    <s v="July"/>
    <s v="Q3"/>
    <s v="Yes"/>
    <n v="0"/>
    <n v="808.62"/>
    <n v="6199.42"/>
  </r>
  <r>
    <n v="9653"/>
    <s v="R07005"/>
    <x v="122"/>
    <n v="50"/>
    <x v="1"/>
    <x v="8"/>
    <x v="19"/>
    <n v="4"/>
    <x v="1"/>
    <s v="Mobile Payment"/>
    <s v="Click &amp; Collect"/>
    <s v="Yes"/>
    <s v="Great customer service"/>
    <x v="4"/>
    <x v="0"/>
    <x v="1"/>
    <x v="4"/>
    <n v="343.42"/>
    <x v="3"/>
    <s v="Eastern Region"/>
    <s v="Low"/>
    <s v="June"/>
    <s v="Q2"/>
    <s v="No"/>
    <n v="1"/>
    <n v="51.512999999999998"/>
    <n v="394.93299999999999"/>
  </r>
  <r>
    <n v="9654"/>
    <s v="R00581"/>
    <x v="97"/>
    <n v="45"/>
    <x v="0"/>
    <x v="4"/>
    <x v="21"/>
    <n v="3"/>
    <x v="1"/>
    <s v="Mobile Payment"/>
    <s v="Home Delivery"/>
    <s v="No"/>
    <s v="Poor packaging"/>
    <x v="2"/>
    <x v="1"/>
    <x v="0"/>
    <x v="4"/>
    <n v="369.57"/>
    <x v="0"/>
    <s v="Central Region"/>
    <s v="Low"/>
    <s v="June"/>
    <s v="Q2"/>
    <s v="No"/>
    <n v="1"/>
    <n v="55.435499999999998"/>
    <n v="425.00549999999998"/>
  </r>
  <r>
    <n v="9655"/>
    <s v="R09663"/>
    <x v="538"/>
    <n v="24"/>
    <x v="2"/>
    <x v="7"/>
    <x v="121"/>
    <n v="2"/>
    <x v="0"/>
    <s v="Credit Card"/>
    <s v="Click &amp; Collect"/>
    <s v="Yes"/>
    <s v="Customer support was excellent"/>
    <x v="0"/>
    <x v="0"/>
    <x v="0"/>
    <x v="2"/>
    <n v="85.25"/>
    <x v="1"/>
    <s v="Western Region"/>
    <s v="Low"/>
    <s v="July"/>
    <s v="Q3"/>
    <s v="No"/>
    <n v="0"/>
    <n v="12.7875"/>
    <n v="98.037499999999994"/>
  </r>
  <r>
    <n v="9656"/>
    <s v="R04071"/>
    <x v="114"/>
    <n v="37"/>
    <x v="1"/>
    <x v="4"/>
    <x v="97"/>
    <n v="4"/>
    <x v="1"/>
    <s v="EFT"/>
    <s v="Click &amp; Collect"/>
    <s v="Yes"/>
    <s v="Excellent value"/>
    <x v="4"/>
    <x v="0"/>
    <x v="1"/>
    <x v="3"/>
    <n v="2906.97"/>
    <x v="7"/>
    <s v="Central Region"/>
    <s v="Medium"/>
    <s v="June"/>
    <s v="Q2"/>
    <s v="No"/>
    <n v="1"/>
    <n v="436.04549999999995"/>
    <n v="3343.0154999999995"/>
  </r>
  <r>
    <n v="9657"/>
    <s v="R03344"/>
    <x v="51"/>
    <n v="21"/>
    <x v="1"/>
    <x v="1"/>
    <x v="77"/>
    <n v="4"/>
    <x v="0"/>
    <s v="Mobile Payment"/>
    <s v="Home Delivery"/>
    <s v="No"/>
    <s v="Very fast delivery"/>
    <x v="4"/>
    <x v="0"/>
    <x v="1"/>
    <x v="2"/>
    <n v="353.21"/>
    <x v="3"/>
    <s v="Southern Region"/>
    <s v="Low"/>
    <s v="March"/>
    <s v="Q1"/>
    <s v="No"/>
    <n v="0"/>
    <n v="52.981499999999997"/>
    <n v="406.19149999999996"/>
  </r>
  <r>
    <n v="9658"/>
    <s v="R07405"/>
    <x v="323"/>
    <m/>
    <x v="0"/>
    <x v="4"/>
    <x v="68"/>
    <n v="1"/>
    <x v="1"/>
    <s v="EFT"/>
    <s v="Home Delivery"/>
    <s v="Yes"/>
    <s v="Looks premium"/>
    <x v="3"/>
    <x v="0"/>
    <x v="0"/>
    <x v="6"/>
    <n v="6698.54"/>
    <x v="6"/>
    <s v="Central Region"/>
    <s v="High"/>
    <s v="May"/>
    <s v="Q2"/>
    <s v="Yes"/>
    <n v="1"/>
    <n v="1004.7809999999999"/>
    <n v="7703.320999999999"/>
  </r>
  <r>
    <n v="9659"/>
    <s v="R03673"/>
    <x v="216"/>
    <n v="33"/>
    <x v="1"/>
    <x v="7"/>
    <x v="9"/>
    <n v="5"/>
    <x v="1"/>
    <s v="Mobile Payment"/>
    <s v="In Store"/>
    <s v="Yes"/>
    <s v="Average quality"/>
    <x v="1"/>
    <x v="2"/>
    <x v="0"/>
    <x v="1"/>
    <n v="43.23"/>
    <x v="3"/>
    <s v="Western Region"/>
    <s v="Low"/>
    <s v="November"/>
    <s v="Q4"/>
    <s v="No"/>
    <n v="1"/>
    <n v="6.4844999999999997"/>
    <n v="49.714499999999994"/>
  </r>
  <r>
    <n v="9660"/>
    <s v="R00560"/>
    <x v="178"/>
    <n v="47"/>
    <x v="2"/>
    <x v="7"/>
    <x v="26"/>
    <n v="1"/>
    <x v="0"/>
    <s v="Mobile Payment"/>
    <s v="Home Delivery"/>
    <s v="No"/>
    <s v="Delivery delayed"/>
    <x v="3"/>
    <x v="1"/>
    <x v="1"/>
    <x v="4"/>
    <n v="27815.439999999999"/>
    <x v="6"/>
    <s v="Western Region"/>
    <s v="High"/>
    <s v="February"/>
    <s v="Q1"/>
    <s v="Yes"/>
    <n v="0"/>
    <n v="4172.3159999999998"/>
    <n v="31987.755999999998"/>
  </r>
  <r>
    <n v="9661"/>
    <s v="R05238"/>
    <x v="442"/>
    <n v="71"/>
    <x v="2"/>
    <x v="4"/>
    <x v="40"/>
    <n v="2"/>
    <x v="1"/>
    <s v="Mobile Payment"/>
    <s v="Home Delivery"/>
    <s v="Yes"/>
    <s v="Product was disappointing"/>
    <x v="0"/>
    <x v="1"/>
    <x v="1"/>
    <x v="5"/>
    <n v="1619.07"/>
    <x v="7"/>
    <s v="Central Region"/>
    <s v="Medium"/>
    <s v="September"/>
    <s v="Q3"/>
    <s v="No"/>
    <n v="1"/>
    <n v="242.86049999999997"/>
    <n v="1861.9304999999997"/>
  </r>
  <r>
    <n v="9663"/>
    <s v="R00513"/>
    <x v="423"/>
    <n v="48"/>
    <x v="0"/>
    <x v="6"/>
    <x v="76"/>
    <n v="4"/>
    <x v="1"/>
    <s v="Mobile Payment"/>
    <s v="Home Delivery"/>
    <s v="Yes"/>
    <s v="Great customer service"/>
    <x v="4"/>
    <x v="0"/>
    <x v="1"/>
    <x v="4"/>
    <n v="824.74"/>
    <x v="8"/>
    <s v="Gauteng Region"/>
    <s v="Medium"/>
    <s v="May"/>
    <s v="Q2"/>
    <s v="No"/>
    <n v="1"/>
    <n v="123.711"/>
    <n v="948.45099999999991"/>
  </r>
  <r>
    <n v="9664"/>
    <s v="R01082"/>
    <x v="371"/>
    <n v="80"/>
    <x v="0"/>
    <x v="6"/>
    <x v="7"/>
    <n v="2"/>
    <x v="0"/>
    <s v="EFT"/>
    <s v="Home Delivery"/>
    <s v="Yes"/>
    <s v="Looks premium"/>
    <x v="0"/>
    <x v="0"/>
    <x v="0"/>
    <x v="5"/>
    <n v="1370.56"/>
    <x v="6"/>
    <s v="Gauteng Region"/>
    <s v="Medium"/>
    <s v="August"/>
    <s v="Q3"/>
    <s v="No"/>
    <n v="0"/>
    <n v="205.58399999999997"/>
    <n v="1576.1439999999998"/>
  </r>
  <r>
    <n v="9665"/>
    <s v="R01665"/>
    <x v="541"/>
    <n v="68"/>
    <x v="0"/>
    <x v="4"/>
    <x v="93"/>
    <n v="4"/>
    <x v="1"/>
    <s v="Mobile Payment"/>
    <s v="Home Delivery"/>
    <s v="Yes"/>
    <s v="Product was disappointing"/>
    <x v="4"/>
    <x v="1"/>
    <x v="0"/>
    <x v="5"/>
    <n v="34.200000000000003"/>
    <x v="3"/>
    <s v="Central Region"/>
    <s v="Low"/>
    <s v="May"/>
    <s v="Q2"/>
    <s v="No"/>
    <n v="1"/>
    <n v="5.13"/>
    <n v="39.33"/>
  </r>
  <r>
    <n v="9667"/>
    <s v="R01932"/>
    <x v="600"/>
    <n v="61"/>
    <x v="2"/>
    <x v="2"/>
    <x v="7"/>
    <n v="2"/>
    <x v="1"/>
    <s v="Debit Card"/>
    <s v="Home Delivery"/>
    <s v="No"/>
    <s v="Exactly as advertised"/>
    <x v="0"/>
    <x v="0"/>
    <x v="0"/>
    <x v="0"/>
    <n v="1370.56"/>
    <x v="6"/>
    <s v="Northern Region"/>
    <s v="Medium"/>
    <s v="February"/>
    <s v="Q1"/>
    <s v="No"/>
    <n v="1"/>
    <n v="205.58399999999997"/>
    <n v="1576.1439999999998"/>
  </r>
  <r>
    <n v="9669"/>
    <s v="R01151"/>
    <x v="55"/>
    <n v="28"/>
    <x v="0"/>
    <x v="3"/>
    <x v="29"/>
    <n v="2"/>
    <x v="0"/>
    <s v="Debit Card"/>
    <s v="Click &amp; Collect"/>
    <s v="No"/>
    <s v="Product exceeded expectations"/>
    <x v="0"/>
    <x v="0"/>
    <x v="0"/>
    <x v="1"/>
    <n v="1355.08"/>
    <x v="2"/>
    <s v="Central Region"/>
    <s v="Medium"/>
    <s v="July"/>
    <s v="Q3"/>
    <s v="No"/>
    <n v="0"/>
    <n v="203.26199999999997"/>
    <n v="1558.3419999999999"/>
  </r>
  <r>
    <n v="9670"/>
    <s v="R02839"/>
    <x v="660"/>
    <n v="29"/>
    <x v="2"/>
    <x v="8"/>
    <x v="105"/>
    <n v="2"/>
    <x v="0"/>
    <s v="Cash"/>
    <s v="In Store"/>
    <s v="No"/>
    <s v="Exactly as advertised"/>
    <x v="0"/>
    <x v="0"/>
    <x v="0"/>
    <x v="1"/>
    <n v="96.11"/>
    <x v="8"/>
    <s v="Eastern Region"/>
    <s v="Low"/>
    <s v="April"/>
    <s v="Q2"/>
    <s v="No"/>
    <n v="0"/>
    <n v="14.416499999999999"/>
    <n v="110.52649999999998"/>
  </r>
  <r>
    <n v="9671"/>
    <s v="R05950"/>
    <x v="505"/>
    <n v="66"/>
    <x v="1"/>
    <x v="3"/>
    <x v="42"/>
    <n v="5"/>
    <x v="0"/>
    <s v="Cash"/>
    <s v="In Store"/>
    <s v="No"/>
    <s v="Customer support was excellent"/>
    <x v="1"/>
    <x v="0"/>
    <x v="1"/>
    <x v="5"/>
    <n v="2099.4"/>
    <x v="2"/>
    <s v="Central Region"/>
    <s v="Medium"/>
    <s v="January"/>
    <s v="Q1"/>
    <s v="No"/>
    <n v="0"/>
    <n v="314.91000000000003"/>
    <n v="2414.31"/>
  </r>
  <r>
    <n v="9673"/>
    <s v="R08933"/>
    <x v="521"/>
    <n v="36"/>
    <x v="1"/>
    <x v="5"/>
    <x v="100"/>
    <n v="2"/>
    <x v="1"/>
    <s v="Credit Card"/>
    <s v="Click &amp; Collect"/>
    <s v="Yes"/>
    <s v="Instructions unclear"/>
    <x v="0"/>
    <x v="2"/>
    <x v="0"/>
    <x v="3"/>
    <n v="5432.76"/>
    <x v="5"/>
    <s v="Western Region"/>
    <s v="High"/>
    <s v="July"/>
    <s v="Q3"/>
    <s v="Yes"/>
    <n v="1"/>
    <n v="814.91399999999999"/>
    <n v="6247.674"/>
  </r>
  <r>
    <n v="9674"/>
    <s v="R09936"/>
    <x v="40"/>
    <n v="60"/>
    <x v="0"/>
    <x v="7"/>
    <x v="45"/>
    <n v="4"/>
    <x v="0"/>
    <s v="Debit Card"/>
    <s v="Home Delivery"/>
    <s v="No"/>
    <s v="Item missing accessories"/>
    <x v="4"/>
    <x v="1"/>
    <x v="0"/>
    <x v="0"/>
    <n v="139.72999999999999"/>
    <x v="1"/>
    <s v="Western Region"/>
    <s v="Low"/>
    <s v="March"/>
    <s v="Q1"/>
    <s v="No"/>
    <n v="0"/>
    <n v="20.959499999999998"/>
    <n v="160.68949999999998"/>
  </r>
  <r>
    <n v="9675"/>
    <s v="R05178"/>
    <x v="22"/>
    <n v="47"/>
    <x v="1"/>
    <x v="8"/>
    <x v="30"/>
    <n v="3"/>
    <x v="1"/>
    <s v="EFT"/>
    <s v="Click &amp; Collect"/>
    <s v="No"/>
    <s v="Worth the money"/>
    <x v="2"/>
    <x v="0"/>
    <x v="0"/>
    <x v="4"/>
    <n v="2962.6"/>
    <x v="2"/>
    <s v="Eastern Region"/>
    <s v="Medium"/>
    <s v="February"/>
    <s v="Q1"/>
    <s v="No"/>
    <n v="1"/>
    <n v="444.39"/>
    <n v="3406.99"/>
  </r>
  <r>
    <n v="9676"/>
    <s v="R00831"/>
    <x v="77"/>
    <n v="44"/>
    <x v="2"/>
    <x v="3"/>
    <x v="101"/>
    <n v="5"/>
    <x v="0"/>
    <s v="Cash"/>
    <s v="In Store"/>
    <s v="Yes"/>
    <s v="Arrived damaged"/>
    <x v="1"/>
    <x v="1"/>
    <x v="0"/>
    <x v="3"/>
    <n v="886.51"/>
    <x v="1"/>
    <s v="Central Region"/>
    <s v="Medium"/>
    <s v="August"/>
    <s v="Q3"/>
    <s v="No"/>
    <n v="0"/>
    <n v="132.97649999999999"/>
    <n v="1019.4864999999999"/>
  </r>
  <r>
    <n v="9678"/>
    <s v="R04753"/>
    <x v="205"/>
    <n v="21"/>
    <x v="0"/>
    <x v="8"/>
    <x v="97"/>
    <n v="2"/>
    <x v="0"/>
    <s v="EFT"/>
    <s v="In Store"/>
    <s v="Yes"/>
    <s v="Excellent product"/>
    <x v="0"/>
    <x v="0"/>
    <x v="0"/>
    <x v="2"/>
    <n v="2906.97"/>
    <x v="7"/>
    <s v="Eastern Region"/>
    <s v="Medium"/>
    <s v="July"/>
    <s v="Q3"/>
    <s v="No"/>
    <n v="0"/>
    <n v="436.04549999999995"/>
    <n v="3343.0154999999995"/>
  </r>
  <r>
    <n v="9679"/>
    <s v="R09867"/>
    <x v="399"/>
    <n v="53"/>
    <x v="1"/>
    <x v="6"/>
    <x v="50"/>
    <n v="1"/>
    <x v="0"/>
    <s v="Cash"/>
    <s v="Home Delivery"/>
    <s v="Yes"/>
    <s v="Worth the money"/>
    <x v="3"/>
    <x v="0"/>
    <x v="0"/>
    <x v="4"/>
    <n v="929.55"/>
    <x v="0"/>
    <s v="Gauteng Region"/>
    <s v="Medium"/>
    <s v="May"/>
    <s v="Q2"/>
    <s v="No"/>
    <n v="0"/>
    <n v="139.43249999999998"/>
    <n v="1068.9824999999998"/>
  </r>
  <r>
    <n v="9680"/>
    <s v="R00636"/>
    <x v="647"/>
    <n v="65"/>
    <x v="0"/>
    <x v="6"/>
    <x v="121"/>
    <n v="2"/>
    <x v="0"/>
    <s v="Debit Card"/>
    <s v="In Store"/>
    <s v="No"/>
    <s v="Average quality"/>
    <x v="0"/>
    <x v="2"/>
    <x v="0"/>
    <x v="5"/>
    <n v="85.25"/>
    <x v="1"/>
    <s v="Gauteng Region"/>
    <s v="Low"/>
    <s v="May"/>
    <s v="Q2"/>
    <s v="No"/>
    <n v="0"/>
    <n v="12.7875"/>
    <n v="98.037499999999994"/>
  </r>
  <r>
    <n v="9681"/>
    <s v="R04466"/>
    <x v="321"/>
    <n v="68"/>
    <x v="0"/>
    <x v="1"/>
    <x v="95"/>
    <n v="3"/>
    <x v="1"/>
    <s v="Credit Card"/>
    <s v="In Store"/>
    <s v="Yes"/>
    <s v="Helpful staff"/>
    <x v="2"/>
    <x v="0"/>
    <x v="0"/>
    <x v="5"/>
    <n v="105.11"/>
    <x v="1"/>
    <s v="Southern Region"/>
    <s v="Low"/>
    <s v="July"/>
    <s v="Q3"/>
    <s v="No"/>
    <n v="1"/>
    <n v="15.766499999999999"/>
    <n v="120.87649999999999"/>
  </r>
  <r>
    <n v="9682"/>
    <s v="R06800"/>
    <x v="111"/>
    <n v="60"/>
    <x v="2"/>
    <x v="2"/>
    <x v="85"/>
    <n v="3"/>
    <x v="1"/>
    <s v="Debit Card"/>
    <s v="In Store"/>
    <s v="Yes"/>
    <s v="Item missing accessories"/>
    <x v="2"/>
    <x v="1"/>
    <x v="0"/>
    <x v="0"/>
    <n v="812.2"/>
    <x v="2"/>
    <s v="Northern Region"/>
    <s v="Medium"/>
    <s v="August"/>
    <s v="Q3"/>
    <s v="No"/>
    <n v="1"/>
    <n v="121.83"/>
    <n v="934.03"/>
  </r>
  <r>
    <n v="9683"/>
    <s v="R07988"/>
    <x v="719"/>
    <n v="33"/>
    <x v="0"/>
    <x v="8"/>
    <x v="41"/>
    <n v="1"/>
    <x v="0"/>
    <s v="Debit Card"/>
    <s v="In Store"/>
    <s v="No"/>
    <s v="Easy online ordering"/>
    <x v="3"/>
    <x v="0"/>
    <x v="0"/>
    <x v="1"/>
    <n v="13261"/>
    <x v="6"/>
    <s v="Eastern Region"/>
    <s v="High"/>
    <s v="April"/>
    <s v="Q2"/>
    <s v="Yes"/>
    <n v="0"/>
    <n v="1989.1499999999999"/>
    <n v="15250.15"/>
  </r>
  <r>
    <n v="9684"/>
    <s v="R07080"/>
    <x v="461"/>
    <n v="49"/>
    <x v="1"/>
    <x v="6"/>
    <x v="112"/>
    <n v="5"/>
    <x v="1"/>
    <s v="Mobile Payment"/>
    <s v="Home Delivery"/>
    <s v="No"/>
    <s v="Fits perfectly"/>
    <x v="1"/>
    <x v="0"/>
    <x v="1"/>
    <x v="4"/>
    <n v="1482.94"/>
    <x v="5"/>
    <s v="Gauteng Region"/>
    <s v="Medium"/>
    <s v="June"/>
    <s v="Q2"/>
    <s v="No"/>
    <n v="1"/>
    <n v="222.441"/>
    <n v="1705.3809999999999"/>
  </r>
  <r>
    <n v="9685"/>
    <s v="R06967"/>
    <x v="37"/>
    <m/>
    <x v="1"/>
    <x v="3"/>
    <x v="54"/>
    <n v="5"/>
    <x v="1"/>
    <s v="Cash"/>
    <s v="Home Delivery"/>
    <s v="No"/>
    <s v="Arrived damaged"/>
    <x v="1"/>
    <x v="1"/>
    <x v="0"/>
    <x v="6"/>
    <n v="1940.64"/>
    <x v="4"/>
    <s v="Central Region"/>
    <s v="Medium"/>
    <s v="February"/>
    <s v="Q1"/>
    <s v="No"/>
    <n v="1"/>
    <n v="291.096"/>
    <n v="2231.7359999999999"/>
  </r>
  <r>
    <n v="9686"/>
    <s v="R04143"/>
    <x v="630"/>
    <n v="74"/>
    <x v="0"/>
    <x v="8"/>
    <x v="95"/>
    <n v="2"/>
    <x v="1"/>
    <s v="Cash"/>
    <s v="Home Delivery"/>
    <s v="No"/>
    <s v="Easy online ordering"/>
    <x v="0"/>
    <x v="0"/>
    <x v="0"/>
    <x v="5"/>
    <n v="105.11"/>
    <x v="1"/>
    <s v="Eastern Region"/>
    <s v="Low"/>
    <s v="May"/>
    <s v="Q2"/>
    <s v="No"/>
    <n v="1"/>
    <n v="15.766499999999999"/>
    <n v="120.87649999999999"/>
  </r>
  <r>
    <n v="9687"/>
    <s v="R07028"/>
    <x v="398"/>
    <n v="80"/>
    <x v="2"/>
    <x v="5"/>
    <x v="49"/>
    <n v="1"/>
    <x v="0"/>
    <s v="Debit Card"/>
    <s v="Home Delivery"/>
    <s v="Yes"/>
    <s v="Instructions unclear"/>
    <x v="3"/>
    <x v="2"/>
    <x v="0"/>
    <x v="5"/>
    <n v="134.01"/>
    <x v="3"/>
    <s v="Western Region"/>
    <s v="Low"/>
    <s v="September"/>
    <s v="Q3"/>
    <s v="No"/>
    <n v="0"/>
    <n v="20.101499999999998"/>
    <n v="154.11149999999998"/>
  </r>
  <r>
    <n v="9688"/>
    <s v="R09184"/>
    <x v="68"/>
    <n v="55"/>
    <x v="2"/>
    <x v="3"/>
    <x v="71"/>
    <n v="4"/>
    <x v="0"/>
    <s v="Cash"/>
    <s v="Home Delivery"/>
    <s v="Yes"/>
    <s v="Highly recommend"/>
    <x v="4"/>
    <x v="0"/>
    <x v="1"/>
    <x v="0"/>
    <n v="1171.25"/>
    <x v="4"/>
    <s v="Central Region"/>
    <s v="Medium"/>
    <s v="November"/>
    <s v="Q4"/>
    <s v="No"/>
    <n v="0"/>
    <n v="175.6875"/>
    <n v="1346.9375"/>
  </r>
  <r>
    <n v="9689"/>
    <s v="R00877"/>
    <x v="263"/>
    <n v="76"/>
    <x v="0"/>
    <x v="5"/>
    <x v="60"/>
    <n v="2"/>
    <x v="1"/>
    <s v="EFT"/>
    <s v="Home Delivery"/>
    <s v="No"/>
    <s v="Great customer service"/>
    <x v="0"/>
    <x v="0"/>
    <x v="0"/>
    <x v="5"/>
    <n v="5064"/>
    <x v="2"/>
    <s v="Western Region"/>
    <s v="High"/>
    <s v="October"/>
    <s v="Q4"/>
    <s v="Yes"/>
    <n v="1"/>
    <n v="759.6"/>
    <n v="5823.5999999999995"/>
  </r>
  <r>
    <n v="9690"/>
    <s v="R04870"/>
    <x v="535"/>
    <n v="63"/>
    <x v="2"/>
    <x v="8"/>
    <x v="32"/>
    <n v="4"/>
    <x v="0"/>
    <s v="Debit Card"/>
    <s v="Home Delivery"/>
    <s v="Yes"/>
    <s v="Very fast delivery"/>
    <x v="4"/>
    <x v="0"/>
    <x v="1"/>
    <x v="0"/>
    <n v="3086.4"/>
    <x v="7"/>
    <s v="Eastern Region"/>
    <s v="Medium"/>
    <s v="December"/>
    <s v="Q4"/>
    <s v="No"/>
    <n v="0"/>
    <n v="462.96"/>
    <n v="3549.3599999999997"/>
  </r>
  <r>
    <n v="9692"/>
    <s v="R05223"/>
    <x v="253"/>
    <n v="43"/>
    <x v="2"/>
    <x v="8"/>
    <x v="12"/>
    <n v="1"/>
    <x v="0"/>
    <s v="Cash"/>
    <s v="Click &amp; Collect"/>
    <s v="No"/>
    <s v="Highly recommend"/>
    <x v="3"/>
    <x v="0"/>
    <x v="0"/>
    <x v="3"/>
    <n v="228.08"/>
    <x v="8"/>
    <s v="Eastern Region"/>
    <s v="Low"/>
    <s v="September"/>
    <s v="Q3"/>
    <s v="No"/>
    <n v="0"/>
    <n v="34.212000000000003"/>
    <n v="262.29199999999997"/>
  </r>
  <r>
    <n v="9693"/>
    <s v="R00005"/>
    <x v="429"/>
    <n v="36"/>
    <x v="0"/>
    <x v="0"/>
    <x v="55"/>
    <n v="2"/>
    <x v="1"/>
    <s v="Credit Card"/>
    <s v="Click &amp; Collect"/>
    <s v="Yes"/>
    <s v="Would definitely buy again"/>
    <x v="0"/>
    <x v="0"/>
    <x v="0"/>
    <x v="3"/>
    <n v="324.35000000000002"/>
    <x v="8"/>
    <s v="Northern Region"/>
    <s v="Low"/>
    <s v="July"/>
    <s v="Q3"/>
    <s v="No"/>
    <n v="1"/>
    <n v="48.652500000000003"/>
    <n v="373.0025"/>
  </r>
  <r>
    <n v="9694"/>
    <s v="R03052"/>
    <x v="293"/>
    <n v="28"/>
    <x v="2"/>
    <x v="6"/>
    <x v="94"/>
    <n v="3"/>
    <x v="1"/>
    <s v="EFT"/>
    <s v="Home Delivery"/>
    <s v="No"/>
    <s v="Looks premium"/>
    <x v="2"/>
    <x v="0"/>
    <x v="0"/>
    <x v="1"/>
    <n v="1746.77"/>
    <x v="5"/>
    <s v="Gauteng Region"/>
    <s v="Medium"/>
    <s v="July"/>
    <s v="Q3"/>
    <s v="No"/>
    <n v="1"/>
    <n v="262.01549999999997"/>
    <n v="2008.7854999999997"/>
  </r>
  <r>
    <n v="9696"/>
    <s v="R03125"/>
    <x v="473"/>
    <n v="49"/>
    <x v="0"/>
    <x v="1"/>
    <x v="117"/>
    <n v="3"/>
    <x v="0"/>
    <s v="Mobile Payment"/>
    <s v="Click &amp; Collect"/>
    <s v="No"/>
    <s v="Product exceeded expectations"/>
    <x v="2"/>
    <x v="0"/>
    <x v="0"/>
    <x v="4"/>
    <n v="6581.78"/>
    <x v="6"/>
    <s v="Southern Region"/>
    <s v="High"/>
    <s v="April"/>
    <s v="Q2"/>
    <s v="Yes"/>
    <n v="0"/>
    <n v="987.26699999999994"/>
    <n v="7569.0469999999996"/>
  </r>
  <r>
    <n v="9697"/>
    <s v="R02492"/>
    <x v="211"/>
    <n v="25"/>
    <x v="1"/>
    <x v="1"/>
    <x v="85"/>
    <n v="4"/>
    <x v="0"/>
    <s v="Debit Card"/>
    <s v="Home Delivery"/>
    <s v="No"/>
    <m/>
    <x v="4"/>
    <x v="3"/>
    <x v="2"/>
    <x v="1"/>
    <n v="812.2"/>
    <x v="2"/>
    <s v="Southern Region"/>
    <s v="Medium"/>
    <s v="October"/>
    <s v="Q4"/>
    <s v="No"/>
    <n v="0"/>
    <n v="121.83"/>
    <n v="934.03"/>
  </r>
  <r>
    <n v="9698"/>
    <s v="R03855"/>
    <x v="206"/>
    <n v="32"/>
    <x v="1"/>
    <x v="6"/>
    <x v="56"/>
    <n v="2"/>
    <x v="1"/>
    <s v="Credit Card"/>
    <s v="Click &amp; Collect"/>
    <s v="No"/>
    <s v="Looks premium"/>
    <x v="0"/>
    <x v="0"/>
    <x v="0"/>
    <x v="1"/>
    <n v="306.57"/>
    <x v="4"/>
    <s v="Gauteng Region"/>
    <s v="Low"/>
    <s v="February"/>
    <s v="Q1"/>
    <s v="No"/>
    <n v="1"/>
    <n v="45.985499999999995"/>
    <n v="352.55549999999994"/>
  </r>
  <r>
    <n v="9699"/>
    <s v="R04778"/>
    <x v="441"/>
    <n v="67"/>
    <x v="0"/>
    <x v="1"/>
    <x v="32"/>
    <n v="1"/>
    <x v="0"/>
    <s v="Credit Card"/>
    <s v="In Store"/>
    <s v="No"/>
    <s v="Looks premium"/>
    <x v="3"/>
    <x v="0"/>
    <x v="0"/>
    <x v="5"/>
    <n v="3086.4"/>
    <x v="7"/>
    <s v="Southern Region"/>
    <s v="Medium"/>
    <s v="January"/>
    <s v="Q1"/>
    <s v="No"/>
    <n v="0"/>
    <n v="462.96"/>
    <n v="3549.3599999999997"/>
  </r>
  <r>
    <n v="9700"/>
    <s v="R07510"/>
    <x v="525"/>
    <m/>
    <x v="0"/>
    <x v="0"/>
    <x v="118"/>
    <n v="2"/>
    <x v="0"/>
    <s v="Debit Card"/>
    <s v="In Store"/>
    <s v="No"/>
    <s v="Looks premium"/>
    <x v="0"/>
    <x v="0"/>
    <x v="0"/>
    <x v="6"/>
    <n v="301.58"/>
    <x v="3"/>
    <s v="Northern Region"/>
    <s v="Low"/>
    <s v="July"/>
    <s v="Q3"/>
    <s v="No"/>
    <n v="0"/>
    <n v="45.236999999999995"/>
    <n v="346.81699999999995"/>
  </r>
  <r>
    <n v="9701"/>
    <s v="R06458"/>
    <x v="399"/>
    <n v="28"/>
    <x v="0"/>
    <x v="0"/>
    <x v="29"/>
    <n v="1"/>
    <x v="0"/>
    <s v="Credit Card"/>
    <s v="Click &amp; Collect"/>
    <s v="Yes"/>
    <s v="Arrived damaged"/>
    <x v="3"/>
    <x v="1"/>
    <x v="1"/>
    <x v="1"/>
    <n v="1355.08"/>
    <x v="2"/>
    <s v="Northern Region"/>
    <s v="Medium"/>
    <s v="May"/>
    <s v="Q2"/>
    <s v="No"/>
    <n v="0"/>
    <n v="203.26199999999997"/>
    <n v="1558.3419999999999"/>
  </r>
  <r>
    <n v="9702"/>
    <s v="R06294"/>
    <x v="480"/>
    <n v="42"/>
    <x v="0"/>
    <x v="6"/>
    <x v="61"/>
    <n v="4"/>
    <x v="0"/>
    <s v="Credit Card"/>
    <s v="In Store"/>
    <s v="No"/>
    <s v="Delivery delayed"/>
    <x v="4"/>
    <x v="1"/>
    <x v="0"/>
    <x v="3"/>
    <n v="768.34"/>
    <x v="7"/>
    <s v="Gauteng Region"/>
    <s v="Medium"/>
    <s v="December"/>
    <s v="Q4"/>
    <s v="No"/>
    <n v="0"/>
    <n v="115.251"/>
    <n v="883.59100000000001"/>
  </r>
  <r>
    <n v="9703"/>
    <s v="R01149"/>
    <x v="439"/>
    <n v="67"/>
    <x v="0"/>
    <x v="5"/>
    <x v="89"/>
    <n v="5"/>
    <x v="0"/>
    <s v="Mobile Payment"/>
    <s v="Home Delivery"/>
    <s v="Yes"/>
    <s v="Customer support was excellent"/>
    <x v="1"/>
    <x v="0"/>
    <x v="1"/>
    <x v="5"/>
    <n v="574.49"/>
    <x v="4"/>
    <s v="Western Region"/>
    <s v="Medium"/>
    <s v="July"/>
    <s v="Q3"/>
    <s v="No"/>
    <n v="0"/>
    <n v="86.173500000000004"/>
    <n v="660.6635"/>
  </r>
  <r>
    <n v="9704"/>
    <s v="R00575"/>
    <x v="56"/>
    <n v="54"/>
    <x v="2"/>
    <x v="6"/>
    <x v="103"/>
    <n v="3"/>
    <x v="0"/>
    <s v="Debit Card"/>
    <s v="Click &amp; Collect"/>
    <s v="No"/>
    <s v="Great customer service"/>
    <x v="2"/>
    <x v="0"/>
    <x v="0"/>
    <x v="4"/>
    <n v="103.4"/>
    <x v="3"/>
    <s v="Gauteng Region"/>
    <s v="Low"/>
    <s v="September"/>
    <s v="Q3"/>
    <s v="No"/>
    <n v="0"/>
    <n v="15.51"/>
    <n v="118.91"/>
  </r>
  <r>
    <n v="9705"/>
    <s v="R03770"/>
    <x v="467"/>
    <n v="22"/>
    <x v="0"/>
    <x v="2"/>
    <x v="94"/>
    <n v="4"/>
    <x v="0"/>
    <s v="EFT"/>
    <s v="Click &amp; Collect"/>
    <s v="No"/>
    <s v="Arrived damaged"/>
    <x v="4"/>
    <x v="1"/>
    <x v="0"/>
    <x v="2"/>
    <n v="1746.77"/>
    <x v="5"/>
    <s v="Northern Region"/>
    <s v="Medium"/>
    <s v="August"/>
    <s v="Q3"/>
    <s v="No"/>
    <n v="0"/>
    <n v="262.01549999999997"/>
    <n v="2008.7854999999997"/>
  </r>
  <r>
    <n v="9707"/>
    <s v="R00854"/>
    <x v="48"/>
    <n v="68"/>
    <x v="0"/>
    <x v="8"/>
    <x v="98"/>
    <n v="1"/>
    <x v="0"/>
    <s v="EFT"/>
    <s v="In Store"/>
    <s v="Yes"/>
    <s v="Helpful staff"/>
    <x v="3"/>
    <x v="0"/>
    <x v="0"/>
    <x v="5"/>
    <n v="40.11"/>
    <x v="3"/>
    <s v="Eastern Region"/>
    <s v="Low"/>
    <s v="July"/>
    <s v="Q3"/>
    <s v="No"/>
    <n v="0"/>
    <n v="6.0164999999999997"/>
    <n v="46.126499999999993"/>
  </r>
  <r>
    <n v="9708"/>
    <s v="R05920"/>
    <x v="71"/>
    <n v="38"/>
    <x v="2"/>
    <x v="5"/>
    <x v="74"/>
    <n v="4"/>
    <x v="1"/>
    <s v="Mobile Payment"/>
    <s v="Click &amp; Collect"/>
    <s v="No"/>
    <s v="Poor packaging"/>
    <x v="4"/>
    <x v="1"/>
    <x v="0"/>
    <x v="3"/>
    <n v="1000.7"/>
    <x v="4"/>
    <s v="Western Region"/>
    <s v="Medium"/>
    <s v="December"/>
    <s v="Q4"/>
    <s v="No"/>
    <n v="1"/>
    <n v="150.10499999999999"/>
    <n v="1150.8050000000001"/>
  </r>
  <r>
    <n v="9709"/>
    <s v="R09359"/>
    <x v="672"/>
    <n v="46"/>
    <x v="1"/>
    <x v="1"/>
    <x v="92"/>
    <n v="5"/>
    <x v="1"/>
    <s v="EFT"/>
    <s v="Click &amp; Collect"/>
    <s v="No"/>
    <s v="Helpful staff"/>
    <x v="1"/>
    <x v="0"/>
    <x v="1"/>
    <x v="4"/>
    <n v="2217.0300000000002"/>
    <x v="8"/>
    <s v="Southern Region"/>
    <s v="Medium"/>
    <s v="August"/>
    <s v="Q3"/>
    <s v="No"/>
    <n v="1"/>
    <n v="332.55450000000002"/>
    <n v="2549.5844999999999"/>
  </r>
  <r>
    <n v="9710"/>
    <s v="R06615"/>
    <x v="590"/>
    <n v="24"/>
    <x v="0"/>
    <x v="4"/>
    <x v="56"/>
    <n v="5"/>
    <x v="0"/>
    <s v="Cash"/>
    <s v="Home Delivery"/>
    <s v="No"/>
    <s v="Easy online ordering"/>
    <x v="1"/>
    <x v="0"/>
    <x v="1"/>
    <x v="2"/>
    <n v="306.57"/>
    <x v="4"/>
    <s v="Central Region"/>
    <s v="Low"/>
    <s v="September"/>
    <s v="Q3"/>
    <s v="No"/>
    <n v="0"/>
    <n v="45.985499999999995"/>
    <n v="352.55549999999994"/>
  </r>
  <r>
    <n v="9711"/>
    <s v="R06003"/>
    <x v="421"/>
    <n v="44"/>
    <x v="2"/>
    <x v="8"/>
    <x v="70"/>
    <n v="3"/>
    <x v="1"/>
    <s v="Cash"/>
    <s v="In Store"/>
    <s v="Yes"/>
    <s v="Product was disappointing"/>
    <x v="2"/>
    <x v="1"/>
    <x v="0"/>
    <x v="3"/>
    <n v="605.1"/>
    <x v="8"/>
    <s v="Eastern Region"/>
    <s v="Medium"/>
    <s v="March"/>
    <s v="Q1"/>
    <s v="No"/>
    <n v="1"/>
    <n v="90.765000000000001"/>
    <n v="695.86500000000001"/>
  </r>
  <r>
    <n v="9712"/>
    <s v="R09164"/>
    <x v="54"/>
    <n v="68"/>
    <x v="0"/>
    <x v="3"/>
    <x v="101"/>
    <n v="5"/>
    <x v="1"/>
    <s v="EFT"/>
    <s v="In Store"/>
    <s v="Yes"/>
    <s v="Excellent product"/>
    <x v="1"/>
    <x v="0"/>
    <x v="1"/>
    <x v="5"/>
    <n v="886.51"/>
    <x v="1"/>
    <s v="Central Region"/>
    <s v="Medium"/>
    <s v="April"/>
    <s v="Q2"/>
    <s v="No"/>
    <n v="1"/>
    <n v="132.97649999999999"/>
    <n v="1019.4864999999999"/>
  </r>
  <r>
    <n v="9713"/>
    <s v="R04496"/>
    <x v="253"/>
    <n v="58"/>
    <x v="1"/>
    <x v="7"/>
    <x v="6"/>
    <n v="5"/>
    <x v="1"/>
    <s v="Cash"/>
    <s v="In Store"/>
    <s v="Yes"/>
    <s v="Customer support was excellent"/>
    <x v="1"/>
    <x v="0"/>
    <x v="1"/>
    <x v="0"/>
    <n v="409.06"/>
    <x v="5"/>
    <s v="Western Region"/>
    <s v="Low"/>
    <s v="September"/>
    <s v="Q3"/>
    <s v="No"/>
    <n v="1"/>
    <n v="61.358999999999995"/>
    <n v="470.41899999999998"/>
  </r>
  <r>
    <n v="9714"/>
    <s v="R08174"/>
    <x v="591"/>
    <n v="66"/>
    <x v="2"/>
    <x v="0"/>
    <x v="77"/>
    <n v="3"/>
    <x v="1"/>
    <s v="Debit Card"/>
    <s v="Home Delivery"/>
    <s v="No"/>
    <s v="Very comfortable"/>
    <x v="2"/>
    <x v="0"/>
    <x v="0"/>
    <x v="5"/>
    <n v="353.21"/>
    <x v="3"/>
    <s v="Northern Region"/>
    <s v="Low"/>
    <s v="June"/>
    <s v="Q2"/>
    <s v="No"/>
    <n v="1"/>
    <n v="52.981499999999997"/>
    <n v="406.19149999999996"/>
  </r>
  <r>
    <n v="9715"/>
    <s v="R06656"/>
    <x v="541"/>
    <n v="27"/>
    <x v="1"/>
    <x v="8"/>
    <x v="122"/>
    <n v="5"/>
    <x v="1"/>
    <s v="Credit Card"/>
    <s v="In Store"/>
    <s v="Yes"/>
    <s v="Highly recommend"/>
    <x v="1"/>
    <x v="0"/>
    <x v="1"/>
    <x v="1"/>
    <n v="412.16"/>
    <x v="8"/>
    <s v="Eastern Region"/>
    <s v="Low"/>
    <s v="May"/>
    <s v="Q2"/>
    <s v="No"/>
    <n v="1"/>
    <n v="61.823999999999998"/>
    <n v="473.98399999999998"/>
  </r>
  <r>
    <n v="9716"/>
    <s v="R02369"/>
    <x v="125"/>
    <n v="33"/>
    <x v="1"/>
    <x v="4"/>
    <x v="3"/>
    <n v="2"/>
    <x v="0"/>
    <s v="Cash"/>
    <s v="In Store"/>
    <s v="Yes"/>
    <s v="Fits perfectly"/>
    <x v="0"/>
    <x v="0"/>
    <x v="0"/>
    <x v="1"/>
    <n v="84.23"/>
    <x v="3"/>
    <s v="Central Region"/>
    <s v="Low"/>
    <s v="July"/>
    <s v="Q3"/>
    <s v="No"/>
    <n v="0"/>
    <n v="12.634500000000001"/>
    <n v="96.864499999999992"/>
  </r>
  <r>
    <n v="9717"/>
    <s v="R04781"/>
    <x v="376"/>
    <n v="23"/>
    <x v="2"/>
    <x v="5"/>
    <x v="46"/>
    <n v="2"/>
    <x v="1"/>
    <s v="EFT"/>
    <s v="Click &amp; Collect"/>
    <s v="No"/>
    <s v="Poor packaging"/>
    <x v="0"/>
    <x v="1"/>
    <x v="1"/>
    <x v="2"/>
    <n v="3755.73"/>
    <x v="2"/>
    <s v="Western Region"/>
    <s v="Medium"/>
    <s v="November"/>
    <s v="Q4"/>
    <s v="No"/>
    <n v="1"/>
    <n v="563.35950000000003"/>
    <n v="4319.0895"/>
  </r>
  <r>
    <n v="9718"/>
    <s v="R07993"/>
    <x v="62"/>
    <n v="43"/>
    <x v="0"/>
    <x v="2"/>
    <x v="116"/>
    <n v="2"/>
    <x v="1"/>
    <s v="EFT"/>
    <s v="In Store"/>
    <s v="Yes"/>
    <s v="Product exceeded expectations"/>
    <x v="0"/>
    <x v="0"/>
    <x v="0"/>
    <x v="3"/>
    <n v="11052.57"/>
    <x v="6"/>
    <s v="Northern Region"/>
    <s v="High"/>
    <s v="July"/>
    <s v="Q3"/>
    <s v="Yes"/>
    <n v="1"/>
    <n v="1657.8854999999999"/>
    <n v="12710.455499999998"/>
  </r>
  <r>
    <n v="9719"/>
    <s v="R02951"/>
    <x v="60"/>
    <n v="42"/>
    <x v="0"/>
    <x v="4"/>
    <x v="16"/>
    <n v="1"/>
    <x v="1"/>
    <s v="Debit Card"/>
    <s v="In Store"/>
    <s v="Yes"/>
    <m/>
    <x v="3"/>
    <x v="3"/>
    <x v="2"/>
    <x v="3"/>
    <n v="368.99"/>
    <x v="0"/>
    <s v="Central Region"/>
    <s v="Low"/>
    <s v="January"/>
    <s v="Q1"/>
    <s v="No"/>
    <n v="1"/>
    <n v="55.348500000000001"/>
    <n v="424.33849999999995"/>
  </r>
  <r>
    <n v="9720"/>
    <s v="R05626"/>
    <x v="142"/>
    <n v="71"/>
    <x v="2"/>
    <x v="6"/>
    <x v="118"/>
    <n v="4"/>
    <x v="0"/>
    <s v="Mobile Payment"/>
    <s v="In Store"/>
    <s v="No"/>
    <s v="Great customer service"/>
    <x v="4"/>
    <x v="0"/>
    <x v="1"/>
    <x v="5"/>
    <n v="301.58"/>
    <x v="3"/>
    <s v="Gauteng Region"/>
    <s v="Low"/>
    <s v="October"/>
    <s v="Q4"/>
    <s v="No"/>
    <n v="0"/>
    <n v="45.236999999999995"/>
    <n v="346.81699999999995"/>
  </r>
  <r>
    <n v="9722"/>
    <s v="R08717"/>
    <x v="103"/>
    <n v="29"/>
    <x v="0"/>
    <x v="4"/>
    <x v="0"/>
    <n v="1"/>
    <x v="1"/>
    <s v="Credit Card"/>
    <s v="Click &amp; Collect"/>
    <s v="No"/>
    <s v="Product exceeded expectations"/>
    <x v="3"/>
    <x v="0"/>
    <x v="0"/>
    <x v="1"/>
    <n v="2479.5700000000002"/>
    <x v="0"/>
    <s v="Central Region"/>
    <s v="Medium"/>
    <s v="November"/>
    <s v="Q4"/>
    <s v="No"/>
    <n v="1"/>
    <n v="371.93549999999999"/>
    <n v="2851.5054999999998"/>
  </r>
  <r>
    <n v="9723"/>
    <s v="R01842"/>
    <x v="363"/>
    <n v="18"/>
    <x v="2"/>
    <x v="2"/>
    <x v="56"/>
    <n v="1"/>
    <x v="0"/>
    <s v="Debit Card"/>
    <s v="In Store"/>
    <s v="No"/>
    <s v="Would definitely buy again"/>
    <x v="3"/>
    <x v="0"/>
    <x v="0"/>
    <x v="2"/>
    <n v="306.57"/>
    <x v="4"/>
    <s v="Northern Region"/>
    <s v="Low"/>
    <s v="January"/>
    <s v="Q1"/>
    <s v="No"/>
    <n v="0"/>
    <n v="45.985499999999995"/>
    <n v="352.55549999999994"/>
  </r>
  <r>
    <n v="9724"/>
    <s v="R05987"/>
    <x v="324"/>
    <n v="59"/>
    <x v="2"/>
    <x v="1"/>
    <x v="76"/>
    <n v="3"/>
    <x v="0"/>
    <s v="EFT"/>
    <s v="In Store"/>
    <s v="No"/>
    <s v="Packaging could improve"/>
    <x v="2"/>
    <x v="2"/>
    <x v="1"/>
    <x v="0"/>
    <n v="824.74"/>
    <x v="8"/>
    <s v="Southern Region"/>
    <s v="Medium"/>
    <s v="April"/>
    <s v="Q2"/>
    <s v="No"/>
    <n v="0"/>
    <n v="123.711"/>
    <n v="948.45099999999991"/>
  </r>
  <r>
    <n v="9725"/>
    <s v="R00538"/>
    <x v="391"/>
    <n v="75"/>
    <x v="1"/>
    <x v="4"/>
    <x v="36"/>
    <n v="3"/>
    <x v="0"/>
    <s v="Credit Card"/>
    <s v="In Store"/>
    <s v="Yes"/>
    <s v="Great customer service"/>
    <x v="2"/>
    <x v="0"/>
    <x v="0"/>
    <x v="5"/>
    <n v="13056.99"/>
    <x v="6"/>
    <s v="Central Region"/>
    <s v="High"/>
    <s v="December"/>
    <s v="Q4"/>
    <s v="Yes"/>
    <n v="0"/>
    <n v="1958.5484999999999"/>
    <n v="15015.538499999999"/>
  </r>
  <r>
    <n v="9726"/>
    <s v="R02807"/>
    <x v="240"/>
    <n v="34"/>
    <x v="0"/>
    <x v="6"/>
    <x v="10"/>
    <n v="3"/>
    <x v="1"/>
    <s v="EFT"/>
    <s v="In Store"/>
    <s v="No"/>
    <s v="Easy to assemble"/>
    <x v="2"/>
    <x v="0"/>
    <x v="0"/>
    <x v="1"/>
    <n v="276.82"/>
    <x v="7"/>
    <s v="Gauteng Region"/>
    <s v="Low"/>
    <s v="September"/>
    <s v="Q3"/>
    <s v="No"/>
    <n v="1"/>
    <n v="41.522999999999996"/>
    <n v="318.34299999999996"/>
  </r>
  <r>
    <n v="9727"/>
    <s v="R05802"/>
    <x v="160"/>
    <n v="34"/>
    <x v="2"/>
    <x v="1"/>
    <x v="50"/>
    <n v="1"/>
    <x v="0"/>
    <s v="Cash"/>
    <s v="Click &amp; Collect"/>
    <s v="No"/>
    <s v="Looks premium"/>
    <x v="3"/>
    <x v="0"/>
    <x v="0"/>
    <x v="1"/>
    <n v="929.55"/>
    <x v="0"/>
    <s v="Southern Region"/>
    <s v="Medium"/>
    <s v="July"/>
    <s v="Q3"/>
    <s v="No"/>
    <n v="0"/>
    <n v="139.43249999999998"/>
    <n v="1068.9824999999998"/>
  </r>
  <r>
    <n v="9728"/>
    <s v="R05597"/>
    <x v="280"/>
    <n v="18"/>
    <x v="2"/>
    <x v="4"/>
    <x v="75"/>
    <n v="3"/>
    <x v="1"/>
    <s v="Debit Card"/>
    <s v="Home Delivery"/>
    <s v="No"/>
    <s v="Product exceeded expectations"/>
    <x v="2"/>
    <x v="0"/>
    <x v="0"/>
    <x v="2"/>
    <n v="4841.7700000000004"/>
    <x v="7"/>
    <s v="Central Region"/>
    <s v="Medium"/>
    <s v="March"/>
    <s v="Q1"/>
    <s v="No"/>
    <n v="1"/>
    <n v="726.26550000000009"/>
    <n v="5568.0355"/>
  </r>
  <r>
    <n v="9729"/>
    <s v="R07207"/>
    <x v="323"/>
    <n v="19"/>
    <x v="2"/>
    <x v="6"/>
    <x v="31"/>
    <n v="3"/>
    <x v="1"/>
    <s v="Debit Card"/>
    <s v="Click &amp; Collect"/>
    <s v="No"/>
    <s v="Packaging could improve"/>
    <x v="2"/>
    <x v="2"/>
    <x v="1"/>
    <x v="2"/>
    <n v="294.33"/>
    <x v="4"/>
    <s v="Gauteng Region"/>
    <s v="Low"/>
    <s v="May"/>
    <s v="Q2"/>
    <s v="No"/>
    <n v="1"/>
    <n v="44.149499999999996"/>
    <n v="338.47949999999997"/>
  </r>
  <r>
    <n v="9730"/>
    <s v="R07344"/>
    <x v="213"/>
    <n v="19"/>
    <x v="1"/>
    <x v="6"/>
    <x v="75"/>
    <n v="5"/>
    <x v="0"/>
    <s v="Debit Card"/>
    <s v="Home Delivery"/>
    <s v="No"/>
    <s v="Would definitely buy again"/>
    <x v="1"/>
    <x v="0"/>
    <x v="1"/>
    <x v="2"/>
    <n v="4841.7700000000004"/>
    <x v="7"/>
    <s v="Gauteng Region"/>
    <s v="Medium"/>
    <s v="October"/>
    <s v="Q4"/>
    <s v="No"/>
    <n v="0"/>
    <n v="726.26550000000009"/>
    <n v="5568.0355"/>
  </r>
  <r>
    <n v="9731"/>
    <s v="R07561"/>
    <x v="93"/>
    <n v="44"/>
    <x v="2"/>
    <x v="1"/>
    <x v="11"/>
    <n v="3"/>
    <x v="1"/>
    <s v="Mobile Payment"/>
    <s v="In Store"/>
    <s v="No"/>
    <s v="Exactly as advertised"/>
    <x v="2"/>
    <x v="0"/>
    <x v="0"/>
    <x v="3"/>
    <n v="231.22"/>
    <x v="1"/>
    <s v="Southern Region"/>
    <s v="Low"/>
    <s v="March"/>
    <s v="Q1"/>
    <s v="No"/>
    <n v="1"/>
    <n v="34.683"/>
    <n v="265.90299999999996"/>
  </r>
  <r>
    <n v="9732"/>
    <s v="R08097"/>
    <x v="382"/>
    <n v="71"/>
    <x v="0"/>
    <x v="4"/>
    <x v="115"/>
    <n v="1"/>
    <x v="1"/>
    <s v="Cash"/>
    <s v="In Store"/>
    <s v="No"/>
    <s v="Very comfortable"/>
    <x v="3"/>
    <x v="0"/>
    <x v="0"/>
    <x v="5"/>
    <n v="1369.39"/>
    <x v="4"/>
    <s v="Central Region"/>
    <s v="Medium"/>
    <s v="November"/>
    <s v="Q4"/>
    <s v="No"/>
    <n v="1"/>
    <n v="205.4085"/>
    <n v="1574.7985000000001"/>
  </r>
  <r>
    <n v="9733"/>
    <s v="R00785"/>
    <x v="516"/>
    <n v="31"/>
    <x v="1"/>
    <x v="0"/>
    <x v="105"/>
    <n v="2"/>
    <x v="1"/>
    <s v="EFT"/>
    <s v="In Store"/>
    <s v="No"/>
    <m/>
    <x v="0"/>
    <x v="3"/>
    <x v="2"/>
    <x v="1"/>
    <n v="96.11"/>
    <x v="8"/>
    <s v="Northern Region"/>
    <s v="Low"/>
    <s v="May"/>
    <s v="Q2"/>
    <s v="No"/>
    <n v="1"/>
    <n v="14.416499999999999"/>
    <n v="110.52649999999998"/>
  </r>
  <r>
    <n v="9734"/>
    <s v="R01410"/>
    <x v="321"/>
    <n v="48"/>
    <x v="1"/>
    <x v="0"/>
    <x v="20"/>
    <n v="1"/>
    <x v="0"/>
    <s v="Mobile Payment"/>
    <s v="Click &amp; Collect"/>
    <s v="Yes"/>
    <s v="Product was disappointing"/>
    <x v="3"/>
    <x v="1"/>
    <x v="1"/>
    <x v="4"/>
    <n v="3747.26"/>
    <x v="8"/>
    <s v="Northern Region"/>
    <s v="Medium"/>
    <s v="July"/>
    <s v="Q3"/>
    <s v="No"/>
    <n v="0"/>
    <n v="562.08900000000006"/>
    <n v="4309.3490000000002"/>
  </r>
  <r>
    <n v="9735"/>
    <s v="R00155"/>
    <x v="432"/>
    <n v="68"/>
    <x v="0"/>
    <x v="4"/>
    <x v="41"/>
    <n v="1"/>
    <x v="0"/>
    <s v="Cash"/>
    <s v="In Store"/>
    <s v="Yes"/>
    <s v="Highly recommend"/>
    <x v="3"/>
    <x v="0"/>
    <x v="0"/>
    <x v="5"/>
    <n v="13261"/>
    <x v="6"/>
    <s v="Central Region"/>
    <s v="High"/>
    <s v="October"/>
    <s v="Q4"/>
    <s v="Yes"/>
    <n v="0"/>
    <n v="1989.1499999999999"/>
    <n v="15250.15"/>
  </r>
  <r>
    <n v="9736"/>
    <s v="R07807"/>
    <x v="715"/>
    <n v="49"/>
    <x v="1"/>
    <x v="5"/>
    <x v="76"/>
    <n v="2"/>
    <x v="1"/>
    <s v="EFT"/>
    <s v="In Store"/>
    <s v="No"/>
    <s v="Item missing accessories"/>
    <x v="0"/>
    <x v="1"/>
    <x v="1"/>
    <x v="4"/>
    <n v="824.74"/>
    <x v="8"/>
    <s v="Western Region"/>
    <s v="Medium"/>
    <s v="July"/>
    <s v="Q3"/>
    <s v="No"/>
    <n v="1"/>
    <n v="123.711"/>
    <n v="948.45099999999991"/>
  </r>
  <r>
    <n v="9737"/>
    <s v="R03010"/>
    <x v="303"/>
    <n v="52"/>
    <x v="1"/>
    <x v="0"/>
    <x v="79"/>
    <n v="2"/>
    <x v="1"/>
    <s v="Mobile Payment"/>
    <s v="In Store"/>
    <s v="Yes"/>
    <s v="Fits perfectly"/>
    <x v="0"/>
    <x v="0"/>
    <x v="0"/>
    <x v="4"/>
    <n v="283.57"/>
    <x v="0"/>
    <s v="Northern Region"/>
    <s v="Low"/>
    <s v="January"/>
    <s v="Q1"/>
    <s v="No"/>
    <n v="1"/>
    <n v="42.535499999999999"/>
    <n v="326.10549999999995"/>
  </r>
  <r>
    <n v="9738"/>
    <s v="R01687"/>
    <x v="339"/>
    <n v="38"/>
    <x v="1"/>
    <x v="0"/>
    <x v="121"/>
    <n v="4"/>
    <x v="0"/>
    <s v="Credit Card"/>
    <s v="Home Delivery"/>
    <s v="Yes"/>
    <s v="Excellent value"/>
    <x v="4"/>
    <x v="0"/>
    <x v="1"/>
    <x v="3"/>
    <n v="85.25"/>
    <x v="1"/>
    <s v="Northern Region"/>
    <s v="Low"/>
    <s v="July"/>
    <s v="Q3"/>
    <s v="No"/>
    <n v="0"/>
    <n v="12.7875"/>
    <n v="98.037499999999994"/>
  </r>
  <r>
    <n v="9739"/>
    <s v="R04015"/>
    <x v="479"/>
    <n v="38"/>
    <x v="1"/>
    <x v="0"/>
    <x v="5"/>
    <n v="2"/>
    <x v="1"/>
    <s v="Cash"/>
    <s v="Click &amp; Collect"/>
    <s v="Yes"/>
    <s v="Average quality"/>
    <x v="0"/>
    <x v="2"/>
    <x v="0"/>
    <x v="3"/>
    <n v="1158.56"/>
    <x v="4"/>
    <s v="Northern Region"/>
    <s v="Medium"/>
    <s v="October"/>
    <s v="Q4"/>
    <s v="No"/>
    <n v="1"/>
    <n v="173.78399999999999"/>
    <n v="1332.3439999999998"/>
  </r>
  <r>
    <n v="9740"/>
    <s v="R07456"/>
    <x v="664"/>
    <n v="43"/>
    <x v="1"/>
    <x v="5"/>
    <x v="29"/>
    <n v="5"/>
    <x v="0"/>
    <s v="Cash"/>
    <s v="Click &amp; Collect"/>
    <s v="No"/>
    <s v="Looks premium"/>
    <x v="1"/>
    <x v="0"/>
    <x v="1"/>
    <x v="3"/>
    <n v="1355.08"/>
    <x v="2"/>
    <s v="Western Region"/>
    <s v="Medium"/>
    <s v="March"/>
    <s v="Q1"/>
    <s v="No"/>
    <n v="0"/>
    <n v="203.26199999999997"/>
    <n v="1558.3419999999999"/>
  </r>
  <r>
    <n v="9741"/>
    <s v="R03864"/>
    <x v="224"/>
    <n v="45"/>
    <x v="1"/>
    <x v="8"/>
    <x v="92"/>
    <n v="3"/>
    <x v="0"/>
    <s v="Debit Card"/>
    <s v="Home Delivery"/>
    <s v="No"/>
    <s v="Exactly as advertised"/>
    <x v="2"/>
    <x v="0"/>
    <x v="0"/>
    <x v="4"/>
    <n v="2217.0300000000002"/>
    <x v="8"/>
    <s v="Eastern Region"/>
    <s v="Medium"/>
    <s v="January"/>
    <s v="Q1"/>
    <s v="No"/>
    <n v="0"/>
    <n v="332.55450000000002"/>
    <n v="2549.5844999999999"/>
  </r>
  <r>
    <n v="9742"/>
    <s v="R02734"/>
    <x v="356"/>
    <n v="23"/>
    <x v="2"/>
    <x v="4"/>
    <x v="72"/>
    <n v="2"/>
    <x v="0"/>
    <s v="Debit Card"/>
    <s v="Click &amp; Collect"/>
    <s v="Yes"/>
    <s v="Instructions unclear"/>
    <x v="0"/>
    <x v="2"/>
    <x v="0"/>
    <x v="2"/>
    <n v="16291.52"/>
    <x v="5"/>
    <s v="Central Region"/>
    <s v="High"/>
    <s v="December"/>
    <s v="Q4"/>
    <s v="Yes"/>
    <n v="0"/>
    <n v="2443.7280000000001"/>
    <n v="18735.248"/>
  </r>
  <r>
    <n v="9744"/>
    <s v="R05443"/>
    <x v="174"/>
    <n v="62"/>
    <x v="2"/>
    <x v="5"/>
    <x v="38"/>
    <n v="3"/>
    <x v="0"/>
    <s v="Mobile Payment"/>
    <s v="In Store"/>
    <s v="Yes"/>
    <s v="Easy to assemble"/>
    <x v="2"/>
    <x v="0"/>
    <x v="0"/>
    <x v="0"/>
    <n v="3715.65"/>
    <x v="5"/>
    <s v="Western Region"/>
    <s v="Medium"/>
    <s v="July"/>
    <s v="Q3"/>
    <s v="No"/>
    <n v="0"/>
    <n v="557.34749999999997"/>
    <n v="4272.9974999999995"/>
  </r>
  <r>
    <n v="9745"/>
    <s v="R00570"/>
    <x v="568"/>
    <n v="59"/>
    <x v="1"/>
    <x v="2"/>
    <x v="70"/>
    <n v="4"/>
    <x v="0"/>
    <s v="Credit Card"/>
    <s v="In Store"/>
    <s v="Yes"/>
    <s v="Very comfortable"/>
    <x v="4"/>
    <x v="0"/>
    <x v="1"/>
    <x v="0"/>
    <n v="605.1"/>
    <x v="8"/>
    <s v="Northern Region"/>
    <s v="Medium"/>
    <s v="July"/>
    <s v="Q3"/>
    <s v="No"/>
    <n v="0"/>
    <n v="90.765000000000001"/>
    <n v="695.86500000000001"/>
  </r>
  <r>
    <n v="9746"/>
    <s v="R06710"/>
    <x v="673"/>
    <n v="21"/>
    <x v="0"/>
    <x v="1"/>
    <x v="15"/>
    <n v="4"/>
    <x v="0"/>
    <s v="Debit Card"/>
    <s v="In Store"/>
    <s v="No"/>
    <s v="Worth the money"/>
    <x v="4"/>
    <x v="0"/>
    <x v="1"/>
    <x v="2"/>
    <n v="869.65"/>
    <x v="4"/>
    <s v="Southern Region"/>
    <s v="Medium"/>
    <s v="September"/>
    <s v="Q3"/>
    <s v="No"/>
    <n v="0"/>
    <n v="130.44749999999999"/>
    <n v="1000.0974999999999"/>
  </r>
  <r>
    <n v="9747"/>
    <s v="R05855"/>
    <x v="118"/>
    <n v="34"/>
    <x v="1"/>
    <x v="2"/>
    <x v="75"/>
    <n v="2"/>
    <x v="0"/>
    <s v="Credit Card"/>
    <s v="Click &amp; Collect"/>
    <s v="Yes"/>
    <s v="Exactly as advertised"/>
    <x v="0"/>
    <x v="0"/>
    <x v="0"/>
    <x v="1"/>
    <n v="4841.7700000000004"/>
    <x v="7"/>
    <s v="Northern Region"/>
    <s v="Medium"/>
    <s v="June"/>
    <s v="Q2"/>
    <s v="No"/>
    <n v="0"/>
    <n v="726.26550000000009"/>
    <n v="5568.0355"/>
  </r>
  <r>
    <n v="9748"/>
    <s v="R01817"/>
    <x v="636"/>
    <n v="25"/>
    <x v="1"/>
    <x v="7"/>
    <x v="96"/>
    <n v="3"/>
    <x v="1"/>
    <s v="Cash"/>
    <s v="Click &amp; Collect"/>
    <s v="Yes"/>
    <s v="Poor packaging"/>
    <x v="2"/>
    <x v="1"/>
    <x v="0"/>
    <x v="1"/>
    <n v="944.78"/>
    <x v="6"/>
    <s v="Western Region"/>
    <s v="Medium"/>
    <s v="January"/>
    <s v="Q1"/>
    <s v="No"/>
    <n v="1"/>
    <n v="141.71699999999998"/>
    <n v="1086.4969999999998"/>
  </r>
  <r>
    <n v="9749"/>
    <s v="R08320"/>
    <x v="96"/>
    <n v="60"/>
    <x v="0"/>
    <x v="0"/>
    <x v="114"/>
    <n v="1"/>
    <x v="0"/>
    <s v="Mobile Payment"/>
    <s v="Click &amp; Collect"/>
    <s v="Yes"/>
    <s v="Packaging could improve"/>
    <x v="3"/>
    <x v="2"/>
    <x v="0"/>
    <x v="0"/>
    <n v="338.79"/>
    <x v="0"/>
    <s v="Northern Region"/>
    <s v="Low"/>
    <s v="February"/>
    <s v="Q1"/>
    <s v="No"/>
    <n v="0"/>
    <n v="50.8185"/>
    <n v="389.60849999999999"/>
  </r>
  <r>
    <n v="9750"/>
    <s v="R03395"/>
    <x v="547"/>
    <n v="35"/>
    <x v="0"/>
    <x v="8"/>
    <x v="80"/>
    <n v="4"/>
    <x v="0"/>
    <s v="Debit Card"/>
    <s v="Click &amp; Collect"/>
    <s v="No"/>
    <m/>
    <x v="4"/>
    <x v="3"/>
    <x v="2"/>
    <x v="3"/>
    <n v="10347.709999999999"/>
    <x v="5"/>
    <s v="Eastern Region"/>
    <s v="High"/>
    <s v="November"/>
    <s v="Q4"/>
    <s v="Yes"/>
    <n v="0"/>
    <n v="1552.1564999999998"/>
    <n v="11899.866499999998"/>
  </r>
  <r>
    <n v="9751"/>
    <s v="R03328"/>
    <x v="566"/>
    <n v="46"/>
    <x v="0"/>
    <x v="6"/>
    <x v="118"/>
    <n v="4"/>
    <x v="0"/>
    <s v="Cash"/>
    <s v="In Store"/>
    <s v="No"/>
    <s v="Excellent value"/>
    <x v="4"/>
    <x v="0"/>
    <x v="1"/>
    <x v="4"/>
    <n v="301.58"/>
    <x v="3"/>
    <s v="Gauteng Region"/>
    <s v="Low"/>
    <s v="November"/>
    <s v="Q4"/>
    <s v="No"/>
    <n v="0"/>
    <n v="45.236999999999995"/>
    <n v="346.81699999999995"/>
  </r>
  <r>
    <n v="9753"/>
    <s v="R06103"/>
    <x v="294"/>
    <n v="48"/>
    <x v="0"/>
    <x v="2"/>
    <x v="102"/>
    <n v="1"/>
    <x v="1"/>
    <s v="EFT"/>
    <s v="In Store"/>
    <s v="No"/>
    <s v="Exactly as advertised"/>
    <x v="3"/>
    <x v="0"/>
    <x v="0"/>
    <x v="4"/>
    <n v="996.44"/>
    <x v="2"/>
    <s v="Northern Region"/>
    <s v="Medium"/>
    <s v="June"/>
    <s v="Q2"/>
    <s v="No"/>
    <n v="1"/>
    <n v="149.46600000000001"/>
    <n v="1145.9059999999999"/>
  </r>
  <r>
    <n v="9754"/>
    <s v="R02976"/>
    <x v="115"/>
    <n v="36"/>
    <x v="1"/>
    <x v="0"/>
    <x v="6"/>
    <n v="5"/>
    <x v="0"/>
    <s v="Credit Card"/>
    <s v="Home Delivery"/>
    <s v="Yes"/>
    <s v="Easy to assemble"/>
    <x v="1"/>
    <x v="0"/>
    <x v="1"/>
    <x v="3"/>
    <n v="409.06"/>
    <x v="5"/>
    <s v="Northern Region"/>
    <s v="Low"/>
    <s v="October"/>
    <s v="Q4"/>
    <s v="No"/>
    <n v="0"/>
    <n v="61.358999999999995"/>
    <n v="470.41899999999998"/>
  </r>
  <r>
    <n v="9756"/>
    <s v="R00191"/>
    <x v="197"/>
    <n v="55"/>
    <x v="2"/>
    <x v="8"/>
    <x v="92"/>
    <n v="5"/>
    <x v="0"/>
    <s v="Credit Card"/>
    <s v="Home Delivery"/>
    <s v="Yes"/>
    <s v="Product exceeded expectations"/>
    <x v="1"/>
    <x v="0"/>
    <x v="1"/>
    <x v="0"/>
    <n v="2217.0300000000002"/>
    <x v="8"/>
    <s v="Eastern Region"/>
    <s v="Medium"/>
    <s v="February"/>
    <s v="Q1"/>
    <s v="No"/>
    <n v="0"/>
    <n v="332.55450000000002"/>
    <n v="2549.5844999999999"/>
  </r>
  <r>
    <n v="9757"/>
    <s v="R09332"/>
    <x v="7"/>
    <n v="53"/>
    <x v="0"/>
    <x v="4"/>
    <x v="22"/>
    <n v="3"/>
    <x v="0"/>
    <s v="Debit Card"/>
    <s v="In Store"/>
    <s v="No"/>
    <s v="Product was disappointing"/>
    <x v="2"/>
    <x v="1"/>
    <x v="0"/>
    <x v="4"/>
    <n v="1734"/>
    <x v="7"/>
    <s v="Central Region"/>
    <s v="Medium"/>
    <s v="September"/>
    <s v="Q3"/>
    <s v="No"/>
    <n v="0"/>
    <n v="260.09999999999997"/>
    <n v="1994.1"/>
  </r>
  <r>
    <n v="9759"/>
    <s v="R00700"/>
    <x v="143"/>
    <n v="33"/>
    <x v="1"/>
    <x v="7"/>
    <x v="54"/>
    <n v="1"/>
    <x v="0"/>
    <s v="Cash"/>
    <s v="Home Delivery"/>
    <s v="Yes"/>
    <s v="Exactly as advertised"/>
    <x v="3"/>
    <x v="0"/>
    <x v="0"/>
    <x v="1"/>
    <n v="1940.64"/>
    <x v="4"/>
    <s v="Western Region"/>
    <s v="Medium"/>
    <s v="May"/>
    <s v="Q2"/>
    <s v="No"/>
    <n v="0"/>
    <n v="291.096"/>
    <n v="2231.7359999999999"/>
  </r>
  <r>
    <n v="9760"/>
    <s v="R09907"/>
    <x v="354"/>
    <n v="59"/>
    <x v="0"/>
    <x v="6"/>
    <x v="121"/>
    <n v="2"/>
    <x v="0"/>
    <s v="Mobile Payment"/>
    <s v="Home Delivery"/>
    <s v="No"/>
    <s v="Very fast delivery"/>
    <x v="0"/>
    <x v="0"/>
    <x v="0"/>
    <x v="0"/>
    <n v="85.25"/>
    <x v="1"/>
    <s v="Gauteng Region"/>
    <s v="Low"/>
    <s v="May"/>
    <s v="Q2"/>
    <s v="No"/>
    <n v="0"/>
    <n v="12.7875"/>
    <n v="98.037499999999994"/>
  </r>
  <r>
    <n v="9761"/>
    <s v="R00607"/>
    <x v="351"/>
    <n v="62"/>
    <x v="2"/>
    <x v="4"/>
    <x v="96"/>
    <n v="4"/>
    <x v="1"/>
    <s v="Credit Card"/>
    <s v="Home Delivery"/>
    <s v="Yes"/>
    <s v="Fantastic experience"/>
    <x v="4"/>
    <x v="0"/>
    <x v="1"/>
    <x v="0"/>
    <n v="944.78"/>
    <x v="6"/>
    <s v="Central Region"/>
    <s v="Medium"/>
    <s v="October"/>
    <s v="Q4"/>
    <s v="No"/>
    <n v="1"/>
    <n v="141.71699999999998"/>
    <n v="1086.4969999999998"/>
  </r>
  <r>
    <n v="9762"/>
    <s v="R00302"/>
    <x v="148"/>
    <n v="55"/>
    <x v="2"/>
    <x v="6"/>
    <x v="104"/>
    <n v="5"/>
    <x v="1"/>
    <s v="EFT"/>
    <s v="Home Delivery"/>
    <s v="Yes"/>
    <s v="Very comfortable"/>
    <x v="1"/>
    <x v="0"/>
    <x v="1"/>
    <x v="0"/>
    <n v="274.49"/>
    <x v="1"/>
    <s v="Gauteng Region"/>
    <s v="Low"/>
    <s v="January"/>
    <s v="Q1"/>
    <s v="No"/>
    <n v="1"/>
    <n v="41.173499999999997"/>
    <n v="315.6635"/>
  </r>
  <r>
    <n v="9763"/>
    <s v="R03421"/>
    <x v="83"/>
    <n v="20"/>
    <x v="2"/>
    <x v="1"/>
    <x v="94"/>
    <n v="4"/>
    <x v="1"/>
    <s v="Credit Card"/>
    <s v="Home Delivery"/>
    <s v="Yes"/>
    <s v="Easy online ordering"/>
    <x v="4"/>
    <x v="0"/>
    <x v="1"/>
    <x v="2"/>
    <n v="1746.77"/>
    <x v="5"/>
    <s v="Southern Region"/>
    <s v="Medium"/>
    <s v="May"/>
    <s v="Q2"/>
    <s v="No"/>
    <n v="1"/>
    <n v="262.01549999999997"/>
    <n v="2008.7854999999997"/>
  </r>
  <r>
    <n v="9764"/>
    <s v="R09952"/>
    <x v="459"/>
    <n v="34"/>
    <x v="1"/>
    <x v="4"/>
    <x v="103"/>
    <n v="1"/>
    <x v="0"/>
    <s v="Mobile Payment"/>
    <s v="In Store"/>
    <s v="No"/>
    <s v="Helpful staff"/>
    <x v="3"/>
    <x v="0"/>
    <x v="0"/>
    <x v="1"/>
    <n v="103.4"/>
    <x v="3"/>
    <s v="Central Region"/>
    <s v="Low"/>
    <s v="December"/>
    <s v="Q4"/>
    <s v="No"/>
    <n v="0"/>
    <n v="15.51"/>
    <n v="118.91"/>
  </r>
  <r>
    <n v="9765"/>
    <s v="R01061"/>
    <x v="509"/>
    <n v="35"/>
    <x v="1"/>
    <x v="6"/>
    <x v="88"/>
    <n v="5"/>
    <x v="1"/>
    <s v="Cash"/>
    <s v="Click &amp; Collect"/>
    <s v="No"/>
    <s v="Would definitely buy again"/>
    <x v="1"/>
    <x v="0"/>
    <x v="1"/>
    <x v="3"/>
    <n v="529.15"/>
    <x v="0"/>
    <s v="Gauteng Region"/>
    <s v="Medium"/>
    <s v="December"/>
    <s v="Q4"/>
    <s v="No"/>
    <n v="1"/>
    <n v="79.372499999999988"/>
    <n v="608.52249999999992"/>
  </r>
  <r>
    <n v="9766"/>
    <s v="R03445"/>
    <x v="549"/>
    <n v="80"/>
    <x v="1"/>
    <x v="0"/>
    <x v="63"/>
    <n v="2"/>
    <x v="0"/>
    <s v="Mobile Payment"/>
    <s v="In Store"/>
    <s v="Yes"/>
    <s v="Long waiting time"/>
    <x v="0"/>
    <x v="1"/>
    <x v="1"/>
    <x v="5"/>
    <n v="1604.87"/>
    <x v="0"/>
    <s v="Northern Region"/>
    <s v="Medium"/>
    <s v="May"/>
    <s v="Q2"/>
    <s v="No"/>
    <n v="0"/>
    <n v="240.73049999999998"/>
    <n v="1845.6004999999998"/>
  </r>
  <r>
    <n v="9768"/>
    <s v="R02206"/>
    <x v="353"/>
    <n v="18"/>
    <x v="1"/>
    <x v="6"/>
    <x v="38"/>
    <n v="1"/>
    <x v="1"/>
    <s v="Debit Card"/>
    <s v="In Store"/>
    <s v="No"/>
    <s v="Long waiting time"/>
    <x v="3"/>
    <x v="1"/>
    <x v="1"/>
    <x v="2"/>
    <n v="3715.65"/>
    <x v="5"/>
    <s v="Gauteng Region"/>
    <s v="Medium"/>
    <s v="June"/>
    <s v="Q2"/>
    <s v="No"/>
    <n v="1"/>
    <n v="557.34749999999997"/>
    <n v="4272.9974999999995"/>
  </r>
  <r>
    <n v="9769"/>
    <s v="R09436"/>
    <x v="446"/>
    <n v="54"/>
    <x v="2"/>
    <x v="5"/>
    <x v="101"/>
    <n v="2"/>
    <x v="0"/>
    <s v="Credit Card"/>
    <s v="In Store"/>
    <s v="Yes"/>
    <s v="Item missing accessories"/>
    <x v="0"/>
    <x v="1"/>
    <x v="1"/>
    <x v="4"/>
    <n v="886.51"/>
    <x v="1"/>
    <s v="Western Region"/>
    <s v="Medium"/>
    <s v="August"/>
    <s v="Q3"/>
    <s v="No"/>
    <n v="0"/>
    <n v="132.97649999999999"/>
    <n v="1019.4864999999999"/>
  </r>
  <r>
    <n v="9770"/>
    <s v="R07340"/>
    <x v="190"/>
    <n v="72"/>
    <x v="1"/>
    <x v="1"/>
    <x v="72"/>
    <n v="2"/>
    <x v="0"/>
    <s v="Credit Card"/>
    <s v="Click &amp; Collect"/>
    <s v="No"/>
    <s v="Would definitely buy again"/>
    <x v="0"/>
    <x v="0"/>
    <x v="0"/>
    <x v="5"/>
    <n v="16291.52"/>
    <x v="5"/>
    <s v="Southern Region"/>
    <s v="High"/>
    <s v="May"/>
    <s v="Q2"/>
    <s v="Yes"/>
    <n v="0"/>
    <n v="2443.7280000000001"/>
    <n v="18735.248"/>
  </r>
  <r>
    <n v="9771"/>
    <s v="R08209"/>
    <x v="43"/>
    <n v="78"/>
    <x v="0"/>
    <x v="1"/>
    <x v="46"/>
    <n v="3"/>
    <x v="0"/>
    <s v="Cash"/>
    <s v="Click &amp; Collect"/>
    <s v="No"/>
    <s v="Exactly as advertised"/>
    <x v="2"/>
    <x v="0"/>
    <x v="0"/>
    <x v="5"/>
    <n v="3755.73"/>
    <x v="2"/>
    <s v="Southern Region"/>
    <s v="Medium"/>
    <s v="August"/>
    <s v="Q3"/>
    <s v="No"/>
    <n v="0"/>
    <n v="563.35950000000003"/>
    <n v="4319.0895"/>
  </r>
  <r>
    <n v="9772"/>
    <s v="R07680"/>
    <x v="591"/>
    <n v="74"/>
    <x v="2"/>
    <x v="4"/>
    <x v="106"/>
    <n v="4"/>
    <x v="1"/>
    <s v="Credit Card"/>
    <s v="Home Delivery"/>
    <s v="No"/>
    <s v="Easy online ordering"/>
    <x v="4"/>
    <x v="0"/>
    <x v="1"/>
    <x v="5"/>
    <n v="74.72"/>
    <x v="3"/>
    <s v="Central Region"/>
    <s v="Low"/>
    <s v="June"/>
    <s v="Q2"/>
    <s v="No"/>
    <n v="1"/>
    <n v="11.208"/>
    <n v="85.927999999999997"/>
  </r>
  <r>
    <n v="9773"/>
    <s v="R04643"/>
    <x v="434"/>
    <m/>
    <x v="0"/>
    <x v="7"/>
    <x v="72"/>
    <n v="4"/>
    <x v="1"/>
    <s v="Credit Card"/>
    <s v="Click &amp; Collect"/>
    <s v="No"/>
    <s v="Instructions unclear"/>
    <x v="4"/>
    <x v="2"/>
    <x v="0"/>
    <x v="6"/>
    <n v="16291.52"/>
    <x v="5"/>
    <s v="Western Region"/>
    <s v="High"/>
    <s v="January"/>
    <s v="Q1"/>
    <s v="Yes"/>
    <n v="1"/>
    <n v="2443.7280000000001"/>
    <n v="18735.248"/>
  </r>
  <r>
    <n v="9774"/>
    <s v="R07684"/>
    <x v="467"/>
    <n v="61"/>
    <x v="1"/>
    <x v="1"/>
    <x v="97"/>
    <n v="1"/>
    <x v="1"/>
    <s v="Credit Card"/>
    <s v="In Store"/>
    <s v="No"/>
    <s v="Very comfortable"/>
    <x v="3"/>
    <x v="0"/>
    <x v="0"/>
    <x v="0"/>
    <n v="2906.97"/>
    <x v="7"/>
    <s v="Southern Region"/>
    <s v="Medium"/>
    <s v="August"/>
    <s v="Q3"/>
    <s v="No"/>
    <n v="1"/>
    <n v="436.04549999999995"/>
    <n v="3343.0154999999995"/>
  </r>
  <r>
    <n v="9775"/>
    <s v="R09008"/>
    <x v="40"/>
    <n v="47"/>
    <x v="0"/>
    <x v="2"/>
    <x v="87"/>
    <n v="5"/>
    <x v="0"/>
    <s v="Mobile Payment"/>
    <s v="Click &amp; Collect"/>
    <s v="Yes"/>
    <s v="Very comfortable"/>
    <x v="1"/>
    <x v="0"/>
    <x v="1"/>
    <x v="4"/>
    <n v="828.82"/>
    <x v="5"/>
    <s v="Northern Region"/>
    <s v="Medium"/>
    <s v="March"/>
    <s v="Q1"/>
    <s v="No"/>
    <n v="0"/>
    <n v="124.32300000000001"/>
    <n v="953.14300000000003"/>
  </r>
  <r>
    <n v="9776"/>
    <s v="R07997"/>
    <x v="208"/>
    <n v="26"/>
    <x v="2"/>
    <x v="8"/>
    <x v="47"/>
    <n v="3"/>
    <x v="0"/>
    <s v="EFT"/>
    <s v="In Store"/>
    <s v="Yes"/>
    <s v="Poor packaging"/>
    <x v="2"/>
    <x v="1"/>
    <x v="0"/>
    <x v="1"/>
    <n v="13123.97"/>
    <x v="6"/>
    <s v="Eastern Region"/>
    <s v="High"/>
    <s v="March"/>
    <s v="Q1"/>
    <s v="Yes"/>
    <n v="0"/>
    <n v="1968.5954999999999"/>
    <n v="15092.565499999999"/>
  </r>
  <r>
    <n v="9777"/>
    <s v="R05601"/>
    <x v="509"/>
    <m/>
    <x v="1"/>
    <x v="3"/>
    <x v="109"/>
    <n v="2"/>
    <x v="1"/>
    <s v="Credit Card"/>
    <s v="In Store"/>
    <s v="No"/>
    <s v="Delivery delayed"/>
    <x v="0"/>
    <x v="1"/>
    <x v="1"/>
    <x v="6"/>
    <n v="470.6"/>
    <x v="4"/>
    <s v="Central Region"/>
    <s v="Low"/>
    <s v="December"/>
    <s v="Q4"/>
    <s v="No"/>
    <n v="1"/>
    <n v="70.59"/>
    <n v="541.18999999999994"/>
  </r>
  <r>
    <n v="9778"/>
    <s v="R09152"/>
    <x v="402"/>
    <n v="35"/>
    <x v="0"/>
    <x v="8"/>
    <x v="14"/>
    <n v="3"/>
    <x v="0"/>
    <s v="Cash"/>
    <s v="Home Delivery"/>
    <s v="No"/>
    <s v="Fits perfectly"/>
    <x v="2"/>
    <x v="0"/>
    <x v="0"/>
    <x v="3"/>
    <n v="1440.59"/>
    <x v="1"/>
    <s v="Eastern Region"/>
    <s v="Medium"/>
    <s v="June"/>
    <s v="Q2"/>
    <s v="No"/>
    <n v="0"/>
    <n v="216.08849999999998"/>
    <n v="1656.6784999999998"/>
  </r>
  <r>
    <n v="9780"/>
    <s v="R04894"/>
    <x v="154"/>
    <n v="26"/>
    <x v="2"/>
    <x v="6"/>
    <x v="45"/>
    <n v="2"/>
    <x v="1"/>
    <s v="Mobile Payment"/>
    <s v="Home Delivery"/>
    <s v="No"/>
    <s v="Item missing accessories"/>
    <x v="0"/>
    <x v="1"/>
    <x v="1"/>
    <x v="1"/>
    <n v="139.72999999999999"/>
    <x v="1"/>
    <s v="Gauteng Region"/>
    <s v="Low"/>
    <s v="December"/>
    <s v="Q4"/>
    <s v="No"/>
    <n v="1"/>
    <n v="20.959499999999998"/>
    <n v="160.68949999999998"/>
  </r>
  <r>
    <n v="9781"/>
    <s v="R00226"/>
    <x v="695"/>
    <n v="79"/>
    <x v="0"/>
    <x v="5"/>
    <x v="17"/>
    <n v="4"/>
    <x v="1"/>
    <s v="Credit Card"/>
    <s v="Click &amp; Collect"/>
    <s v="Yes"/>
    <s v="Very comfortable"/>
    <x v="4"/>
    <x v="0"/>
    <x v="1"/>
    <x v="5"/>
    <n v="471.63"/>
    <x v="1"/>
    <s v="Western Region"/>
    <s v="Low"/>
    <s v="July"/>
    <s v="Q3"/>
    <s v="No"/>
    <n v="1"/>
    <n v="70.744500000000002"/>
    <n v="542.3744999999999"/>
  </r>
  <r>
    <n v="9782"/>
    <s v="R03355"/>
    <x v="64"/>
    <n v="48"/>
    <x v="1"/>
    <x v="7"/>
    <x v="117"/>
    <n v="5"/>
    <x v="1"/>
    <s v="EFT"/>
    <s v="In Store"/>
    <s v="Yes"/>
    <s v="Customer support was excellent"/>
    <x v="1"/>
    <x v="0"/>
    <x v="1"/>
    <x v="4"/>
    <n v="6581.78"/>
    <x v="6"/>
    <s v="Western Region"/>
    <s v="High"/>
    <s v="May"/>
    <s v="Q2"/>
    <s v="Yes"/>
    <n v="1"/>
    <n v="987.26699999999994"/>
    <n v="7569.0469999999996"/>
  </r>
  <r>
    <n v="9783"/>
    <s v="R05896"/>
    <x v="161"/>
    <n v="41"/>
    <x v="0"/>
    <x v="2"/>
    <x v="23"/>
    <n v="4"/>
    <x v="0"/>
    <s v="Credit Card"/>
    <s v="Click &amp; Collect"/>
    <s v="No"/>
    <s v="Easy to assemble"/>
    <x v="4"/>
    <x v="0"/>
    <x v="1"/>
    <x v="3"/>
    <n v="2340.5700000000002"/>
    <x v="8"/>
    <s v="Northern Region"/>
    <s v="Medium"/>
    <s v="March"/>
    <s v="Q1"/>
    <s v="No"/>
    <n v="0"/>
    <n v="351.08550000000002"/>
    <n v="2691.6554999999998"/>
  </r>
  <r>
    <n v="9784"/>
    <s v="R08755"/>
    <x v="480"/>
    <n v="21"/>
    <x v="0"/>
    <x v="4"/>
    <x v="12"/>
    <n v="1"/>
    <x v="1"/>
    <s v="Debit Card"/>
    <s v="Home Delivery"/>
    <s v="No"/>
    <s v="Would definitely buy again"/>
    <x v="3"/>
    <x v="0"/>
    <x v="0"/>
    <x v="2"/>
    <n v="228.08"/>
    <x v="8"/>
    <s v="Central Region"/>
    <s v="Low"/>
    <s v="December"/>
    <s v="Q4"/>
    <s v="No"/>
    <n v="1"/>
    <n v="34.212000000000003"/>
    <n v="262.29199999999997"/>
  </r>
  <r>
    <n v="9786"/>
    <s v="R01694"/>
    <x v="460"/>
    <n v="66"/>
    <x v="2"/>
    <x v="1"/>
    <x v="83"/>
    <n v="3"/>
    <x v="1"/>
    <s v="Mobile Payment"/>
    <s v="In Store"/>
    <s v="No"/>
    <s v="Easy online ordering"/>
    <x v="2"/>
    <x v="0"/>
    <x v="0"/>
    <x v="5"/>
    <n v="3521.64"/>
    <x v="5"/>
    <s v="Southern Region"/>
    <s v="Medium"/>
    <s v="May"/>
    <s v="Q2"/>
    <s v="No"/>
    <n v="1"/>
    <n v="528.24599999999998"/>
    <n v="4049.8859999999995"/>
  </r>
  <r>
    <n v="9787"/>
    <s v="R06894"/>
    <x v="54"/>
    <n v="23"/>
    <x v="1"/>
    <x v="6"/>
    <x v="87"/>
    <n v="3"/>
    <x v="1"/>
    <s v="EFT"/>
    <s v="Click &amp; Collect"/>
    <s v="No"/>
    <s v="Helpful staff"/>
    <x v="2"/>
    <x v="0"/>
    <x v="0"/>
    <x v="2"/>
    <n v="828.82"/>
    <x v="5"/>
    <s v="Gauteng Region"/>
    <s v="Medium"/>
    <s v="April"/>
    <s v="Q2"/>
    <s v="No"/>
    <n v="1"/>
    <n v="124.32300000000001"/>
    <n v="953.14300000000003"/>
  </r>
  <r>
    <n v="9788"/>
    <s v="R01046"/>
    <x v="138"/>
    <n v="24"/>
    <x v="0"/>
    <x v="1"/>
    <x v="33"/>
    <n v="2"/>
    <x v="1"/>
    <s v="Cash"/>
    <s v="Home Delivery"/>
    <s v="No"/>
    <s v="Would definitely buy again"/>
    <x v="0"/>
    <x v="0"/>
    <x v="0"/>
    <x v="2"/>
    <n v="440.87"/>
    <x v="7"/>
    <s v="Southern Region"/>
    <s v="Low"/>
    <s v="March"/>
    <s v="Q1"/>
    <s v="No"/>
    <n v="1"/>
    <n v="66.130499999999998"/>
    <n v="507.00049999999999"/>
  </r>
  <r>
    <n v="9791"/>
    <s v="R09147"/>
    <x v="551"/>
    <n v="51"/>
    <x v="0"/>
    <x v="0"/>
    <x v="123"/>
    <n v="3"/>
    <x v="1"/>
    <s v="Credit Card"/>
    <s v="In Store"/>
    <s v="Yes"/>
    <s v="Exactly as advertised"/>
    <x v="2"/>
    <x v="0"/>
    <x v="0"/>
    <x v="4"/>
    <n v="2977.47"/>
    <x v="7"/>
    <s v="Northern Region"/>
    <s v="Medium"/>
    <s v="June"/>
    <s v="Q2"/>
    <s v="No"/>
    <n v="1"/>
    <n v="446.62049999999994"/>
    <n v="3424.0904999999993"/>
  </r>
  <r>
    <n v="9794"/>
    <s v="R04497"/>
    <x v="359"/>
    <n v="68"/>
    <x v="2"/>
    <x v="7"/>
    <x v="82"/>
    <n v="3"/>
    <x v="0"/>
    <s v="Credit Card"/>
    <s v="In Store"/>
    <s v="No"/>
    <s v="Would definitely buy again"/>
    <x v="2"/>
    <x v="0"/>
    <x v="0"/>
    <x v="5"/>
    <n v="463.48"/>
    <x v="6"/>
    <s v="Western Region"/>
    <s v="Low"/>
    <s v="July"/>
    <s v="Q3"/>
    <s v="No"/>
    <n v="0"/>
    <n v="69.522000000000006"/>
    <n v="533.00199999999995"/>
  </r>
  <r>
    <n v="9795"/>
    <s v="R01219"/>
    <x v="498"/>
    <n v="67"/>
    <x v="1"/>
    <x v="2"/>
    <x v="52"/>
    <n v="1"/>
    <x v="0"/>
    <s v="Debit Card"/>
    <s v="Click &amp; Collect"/>
    <s v="Yes"/>
    <s v="Item missing accessories"/>
    <x v="3"/>
    <x v="1"/>
    <x v="1"/>
    <x v="5"/>
    <n v="1094.3699999999999"/>
    <x v="8"/>
    <s v="Northern Region"/>
    <s v="Medium"/>
    <s v="December"/>
    <s v="Q4"/>
    <s v="No"/>
    <n v="0"/>
    <n v="164.15549999999999"/>
    <n v="1258.5254999999997"/>
  </r>
  <r>
    <n v="9796"/>
    <s v="R06016"/>
    <x v="335"/>
    <n v="80"/>
    <x v="2"/>
    <x v="3"/>
    <x v="75"/>
    <n v="4"/>
    <x v="1"/>
    <s v="Credit Card"/>
    <s v="Click &amp; Collect"/>
    <s v="No"/>
    <s v="Arrived damaged"/>
    <x v="4"/>
    <x v="1"/>
    <x v="0"/>
    <x v="5"/>
    <n v="4841.7700000000004"/>
    <x v="7"/>
    <s v="Central Region"/>
    <s v="Medium"/>
    <s v="August"/>
    <s v="Q3"/>
    <s v="No"/>
    <n v="1"/>
    <n v="726.26550000000009"/>
    <n v="5568.0355"/>
  </r>
  <r>
    <n v="9797"/>
    <s v="R09720"/>
    <x v="156"/>
    <n v="22"/>
    <x v="0"/>
    <x v="2"/>
    <x v="0"/>
    <n v="5"/>
    <x v="0"/>
    <s v="EFT"/>
    <s v="Home Delivery"/>
    <s v="No"/>
    <s v="Would definitely buy again"/>
    <x v="1"/>
    <x v="0"/>
    <x v="1"/>
    <x v="2"/>
    <n v="2479.5700000000002"/>
    <x v="0"/>
    <s v="Northern Region"/>
    <s v="Medium"/>
    <s v="March"/>
    <s v="Q1"/>
    <s v="No"/>
    <n v="0"/>
    <n v="371.93549999999999"/>
    <n v="2851.5054999999998"/>
  </r>
  <r>
    <n v="9799"/>
    <s v="R04912"/>
    <x v="684"/>
    <n v="28"/>
    <x v="0"/>
    <x v="3"/>
    <x v="39"/>
    <n v="1"/>
    <x v="0"/>
    <s v="EFT"/>
    <s v="In Store"/>
    <s v="No"/>
    <s v="Product exceeded expectations"/>
    <x v="3"/>
    <x v="0"/>
    <x v="0"/>
    <x v="1"/>
    <n v="24904.86"/>
    <x v="6"/>
    <s v="Central Region"/>
    <s v="High"/>
    <s v="October"/>
    <s v="Q4"/>
    <s v="Yes"/>
    <n v="0"/>
    <n v="3735.7289999999998"/>
    <n v="28640.589"/>
  </r>
  <r>
    <n v="9800"/>
    <s v="R09493"/>
    <x v="340"/>
    <n v="18"/>
    <x v="0"/>
    <x v="4"/>
    <x v="61"/>
    <n v="3"/>
    <x v="1"/>
    <s v="Cash"/>
    <s v="In Store"/>
    <s v="No"/>
    <s v="Long waiting time"/>
    <x v="2"/>
    <x v="1"/>
    <x v="0"/>
    <x v="2"/>
    <n v="768.34"/>
    <x v="7"/>
    <s v="Central Region"/>
    <s v="Medium"/>
    <s v="July"/>
    <s v="Q3"/>
    <s v="No"/>
    <n v="1"/>
    <n v="115.251"/>
    <n v="883.59100000000001"/>
  </r>
  <r>
    <n v="9801"/>
    <s v="R04494"/>
    <x v="155"/>
    <n v="49"/>
    <x v="2"/>
    <x v="1"/>
    <x v="50"/>
    <n v="2"/>
    <x v="0"/>
    <s v="Debit Card"/>
    <s v="In Store"/>
    <s v="Yes"/>
    <s v="Excellent product"/>
    <x v="0"/>
    <x v="0"/>
    <x v="0"/>
    <x v="4"/>
    <n v="929.55"/>
    <x v="0"/>
    <s v="Southern Region"/>
    <s v="Medium"/>
    <s v="June"/>
    <s v="Q2"/>
    <s v="No"/>
    <n v="0"/>
    <n v="139.43249999999998"/>
    <n v="1068.9824999999998"/>
  </r>
  <r>
    <n v="9802"/>
    <s v="R06945"/>
    <x v="612"/>
    <n v="73"/>
    <x v="0"/>
    <x v="7"/>
    <x v="50"/>
    <n v="4"/>
    <x v="0"/>
    <s v="Mobile Payment"/>
    <s v="In Store"/>
    <s v="Yes"/>
    <s v="Customer support was excellent"/>
    <x v="4"/>
    <x v="0"/>
    <x v="1"/>
    <x v="5"/>
    <n v="929.55"/>
    <x v="0"/>
    <s v="Western Region"/>
    <s v="Medium"/>
    <s v="May"/>
    <s v="Q2"/>
    <s v="No"/>
    <n v="0"/>
    <n v="139.43249999999998"/>
    <n v="1068.9824999999998"/>
  </r>
  <r>
    <n v="9803"/>
    <s v="R05700"/>
    <x v="609"/>
    <n v="78"/>
    <x v="0"/>
    <x v="4"/>
    <x v="64"/>
    <n v="1"/>
    <x v="0"/>
    <s v="Credit Card"/>
    <s v="Home Delivery"/>
    <s v="Yes"/>
    <s v="Easy online ordering"/>
    <x v="3"/>
    <x v="0"/>
    <x v="0"/>
    <x v="5"/>
    <n v="119.63"/>
    <x v="3"/>
    <s v="Central Region"/>
    <s v="Low"/>
    <s v="December"/>
    <s v="Q4"/>
    <s v="No"/>
    <n v="0"/>
    <n v="17.944499999999998"/>
    <n v="137.57449999999997"/>
  </r>
  <r>
    <n v="9804"/>
    <s v="R08353"/>
    <x v="26"/>
    <n v="22"/>
    <x v="0"/>
    <x v="6"/>
    <x v="53"/>
    <n v="1"/>
    <x v="1"/>
    <s v="Debit Card"/>
    <s v="In Store"/>
    <s v="Yes"/>
    <s v="Very fast delivery"/>
    <x v="3"/>
    <x v="0"/>
    <x v="0"/>
    <x v="2"/>
    <n v="22574.95"/>
    <x v="6"/>
    <s v="Gauteng Region"/>
    <s v="High"/>
    <s v="March"/>
    <s v="Q1"/>
    <s v="Yes"/>
    <n v="1"/>
    <n v="3386.2424999999998"/>
    <n v="25961.192499999997"/>
  </r>
  <r>
    <n v="9805"/>
    <s v="R00957"/>
    <x v="365"/>
    <n v="67"/>
    <x v="1"/>
    <x v="2"/>
    <x v="19"/>
    <n v="5"/>
    <x v="1"/>
    <s v="Cash"/>
    <s v="Home Delivery"/>
    <s v="No"/>
    <s v="Highly recommend"/>
    <x v="1"/>
    <x v="0"/>
    <x v="1"/>
    <x v="5"/>
    <n v="343.42"/>
    <x v="3"/>
    <s v="Northern Region"/>
    <s v="Low"/>
    <s v="September"/>
    <s v="Q3"/>
    <s v="No"/>
    <n v="1"/>
    <n v="51.512999999999998"/>
    <n v="394.93299999999999"/>
  </r>
  <r>
    <n v="9806"/>
    <s v="R02870"/>
    <x v="517"/>
    <n v="66"/>
    <x v="0"/>
    <x v="6"/>
    <x v="66"/>
    <n v="5"/>
    <x v="0"/>
    <s v="Credit Card"/>
    <s v="Click &amp; Collect"/>
    <s v="No"/>
    <s v="Fits perfectly"/>
    <x v="1"/>
    <x v="0"/>
    <x v="1"/>
    <x v="5"/>
    <n v="759.97"/>
    <x v="8"/>
    <s v="Gauteng Region"/>
    <s v="Medium"/>
    <s v="February"/>
    <s v="Q1"/>
    <s v="No"/>
    <n v="0"/>
    <n v="113.99550000000001"/>
    <n v="873.96550000000002"/>
  </r>
  <r>
    <n v="9807"/>
    <s v="R04434"/>
    <x v="683"/>
    <n v="33"/>
    <x v="2"/>
    <x v="1"/>
    <x v="54"/>
    <n v="4"/>
    <x v="0"/>
    <s v="EFT"/>
    <s v="Home Delivery"/>
    <s v="Yes"/>
    <s v="Instructions unclear"/>
    <x v="4"/>
    <x v="2"/>
    <x v="0"/>
    <x v="1"/>
    <n v="1940.64"/>
    <x v="4"/>
    <s v="Southern Region"/>
    <s v="Medium"/>
    <s v="December"/>
    <s v="Q4"/>
    <s v="No"/>
    <n v="0"/>
    <n v="291.096"/>
    <n v="2231.7359999999999"/>
  </r>
  <r>
    <n v="9809"/>
    <s v="R02962"/>
    <x v="400"/>
    <n v="58"/>
    <x v="1"/>
    <x v="2"/>
    <x v="8"/>
    <n v="3"/>
    <x v="1"/>
    <s v="Credit Card"/>
    <s v="Home Delivery"/>
    <s v="No"/>
    <s v="Instructions unclear"/>
    <x v="2"/>
    <x v="2"/>
    <x v="1"/>
    <x v="0"/>
    <n v="5390.8"/>
    <x v="6"/>
    <s v="Northern Region"/>
    <s v="High"/>
    <s v="July"/>
    <s v="Q3"/>
    <s v="Yes"/>
    <n v="1"/>
    <n v="808.62"/>
    <n v="6199.42"/>
  </r>
  <r>
    <n v="9811"/>
    <s v="R00099"/>
    <x v="547"/>
    <n v="30"/>
    <x v="2"/>
    <x v="4"/>
    <x v="7"/>
    <n v="2"/>
    <x v="0"/>
    <s v="Mobile Payment"/>
    <s v="Click &amp; Collect"/>
    <s v="No"/>
    <s v="Excellent product"/>
    <x v="0"/>
    <x v="0"/>
    <x v="0"/>
    <x v="1"/>
    <n v="1370.56"/>
    <x v="6"/>
    <s v="Central Region"/>
    <s v="Medium"/>
    <s v="November"/>
    <s v="Q4"/>
    <s v="No"/>
    <n v="0"/>
    <n v="205.58399999999997"/>
    <n v="1576.1439999999998"/>
  </r>
  <r>
    <n v="9812"/>
    <s v="R09998"/>
    <x v="712"/>
    <n v="50"/>
    <x v="0"/>
    <x v="0"/>
    <x v="25"/>
    <n v="3"/>
    <x v="1"/>
    <s v="Credit Card"/>
    <s v="In Store"/>
    <s v="No"/>
    <s v="Excellent value"/>
    <x v="2"/>
    <x v="0"/>
    <x v="0"/>
    <x v="4"/>
    <n v="4455.18"/>
    <x v="2"/>
    <s v="Northern Region"/>
    <s v="Medium"/>
    <s v="December"/>
    <s v="Q4"/>
    <s v="No"/>
    <n v="1"/>
    <n v="668.27700000000004"/>
    <n v="5123.4570000000003"/>
  </r>
  <r>
    <n v="9813"/>
    <s v="R02558"/>
    <x v="640"/>
    <n v="58"/>
    <x v="1"/>
    <x v="1"/>
    <x v="35"/>
    <n v="1"/>
    <x v="0"/>
    <s v="Debit Card"/>
    <s v="Click &amp; Collect"/>
    <s v="No"/>
    <m/>
    <x v="3"/>
    <x v="3"/>
    <x v="2"/>
    <x v="0"/>
    <n v="6710.27"/>
    <x v="5"/>
    <s v="Southern Region"/>
    <s v="High"/>
    <s v="September"/>
    <s v="Q3"/>
    <s v="Yes"/>
    <n v="0"/>
    <n v="1006.5405000000001"/>
    <n v="7716.8104999999996"/>
  </r>
  <r>
    <n v="9814"/>
    <s v="R08446"/>
    <x v="48"/>
    <n v="68"/>
    <x v="2"/>
    <x v="6"/>
    <x v="105"/>
    <n v="1"/>
    <x v="1"/>
    <s v="Debit Card"/>
    <s v="Click &amp; Collect"/>
    <s v="Yes"/>
    <s v="Easy online ordering"/>
    <x v="3"/>
    <x v="0"/>
    <x v="0"/>
    <x v="5"/>
    <n v="96.11"/>
    <x v="8"/>
    <s v="Gauteng Region"/>
    <s v="Low"/>
    <s v="July"/>
    <s v="Q3"/>
    <s v="No"/>
    <n v="1"/>
    <n v="14.416499999999999"/>
    <n v="110.52649999999998"/>
  </r>
  <r>
    <n v="9815"/>
    <s v="R04200"/>
    <x v="397"/>
    <n v="41"/>
    <x v="0"/>
    <x v="3"/>
    <x v="104"/>
    <n v="2"/>
    <x v="0"/>
    <s v="Debit Card"/>
    <s v="Click &amp; Collect"/>
    <s v="No"/>
    <s v="Fantastic experience"/>
    <x v="0"/>
    <x v="0"/>
    <x v="0"/>
    <x v="3"/>
    <n v="274.49"/>
    <x v="1"/>
    <s v="Central Region"/>
    <s v="Low"/>
    <s v="October"/>
    <s v="Q4"/>
    <s v="No"/>
    <n v="0"/>
    <n v="41.173499999999997"/>
    <n v="315.6635"/>
  </r>
  <r>
    <n v="9816"/>
    <s v="R09638"/>
    <x v="532"/>
    <n v="45"/>
    <x v="0"/>
    <x v="6"/>
    <x v="82"/>
    <n v="1"/>
    <x v="0"/>
    <s v="Credit Card"/>
    <s v="Click &amp; Collect"/>
    <s v="No"/>
    <s v="Long waiting time"/>
    <x v="3"/>
    <x v="1"/>
    <x v="1"/>
    <x v="4"/>
    <n v="463.48"/>
    <x v="6"/>
    <s v="Gauteng Region"/>
    <s v="Low"/>
    <s v="April"/>
    <s v="Q2"/>
    <s v="No"/>
    <n v="0"/>
    <n v="69.522000000000006"/>
    <n v="533.00199999999995"/>
  </r>
  <r>
    <n v="9818"/>
    <s v="R01649"/>
    <x v="517"/>
    <n v="72"/>
    <x v="1"/>
    <x v="8"/>
    <x v="12"/>
    <n v="2"/>
    <x v="1"/>
    <s v="Mobile Payment"/>
    <s v="Click &amp; Collect"/>
    <s v="No"/>
    <s v="Easy online ordering"/>
    <x v="0"/>
    <x v="0"/>
    <x v="0"/>
    <x v="5"/>
    <n v="228.08"/>
    <x v="8"/>
    <s v="Eastern Region"/>
    <s v="Low"/>
    <s v="February"/>
    <s v="Q1"/>
    <s v="No"/>
    <n v="1"/>
    <n v="34.212000000000003"/>
    <n v="262.29199999999997"/>
  </r>
  <r>
    <n v="9819"/>
    <s v="R09889"/>
    <x v="549"/>
    <n v="76"/>
    <x v="1"/>
    <x v="4"/>
    <x v="6"/>
    <n v="4"/>
    <x v="1"/>
    <s v="Mobile Payment"/>
    <s v="Home Delivery"/>
    <s v="No"/>
    <s v="Item missing accessories"/>
    <x v="4"/>
    <x v="1"/>
    <x v="0"/>
    <x v="5"/>
    <n v="409.06"/>
    <x v="5"/>
    <s v="Central Region"/>
    <s v="Low"/>
    <s v="May"/>
    <s v="Q2"/>
    <s v="No"/>
    <n v="1"/>
    <n v="61.358999999999995"/>
    <n v="470.41899999999998"/>
  </r>
  <r>
    <n v="9820"/>
    <s v="R06198"/>
    <x v="617"/>
    <n v="69"/>
    <x v="2"/>
    <x v="4"/>
    <x v="46"/>
    <n v="2"/>
    <x v="1"/>
    <s v="Mobile Payment"/>
    <s v="Click &amp; Collect"/>
    <s v="Yes"/>
    <s v="Product was disappointing"/>
    <x v="0"/>
    <x v="1"/>
    <x v="1"/>
    <x v="5"/>
    <n v="3755.73"/>
    <x v="2"/>
    <s v="Central Region"/>
    <s v="Medium"/>
    <s v="May"/>
    <s v="Q2"/>
    <s v="No"/>
    <n v="1"/>
    <n v="563.35950000000003"/>
    <n v="4319.0895"/>
  </r>
  <r>
    <n v="9821"/>
    <s v="R06296"/>
    <x v="613"/>
    <n v="29"/>
    <x v="1"/>
    <x v="7"/>
    <x v="101"/>
    <n v="4"/>
    <x v="1"/>
    <s v="Mobile Payment"/>
    <s v="Home Delivery"/>
    <s v="No"/>
    <s v="Poor packaging"/>
    <x v="4"/>
    <x v="1"/>
    <x v="0"/>
    <x v="1"/>
    <n v="886.51"/>
    <x v="1"/>
    <s v="Western Region"/>
    <s v="Medium"/>
    <s v="March"/>
    <s v="Q1"/>
    <s v="No"/>
    <n v="1"/>
    <n v="132.97649999999999"/>
    <n v="1019.4864999999999"/>
  </r>
  <r>
    <n v="9822"/>
    <s v="R04500"/>
    <x v="553"/>
    <n v="54"/>
    <x v="2"/>
    <x v="3"/>
    <x v="76"/>
    <n v="1"/>
    <x v="1"/>
    <s v="Cash"/>
    <s v="Home Delivery"/>
    <s v="Yes"/>
    <s v="Average quality"/>
    <x v="3"/>
    <x v="2"/>
    <x v="0"/>
    <x v="4"/>
    <n v="824.74"/>
    <x v="8"/>
    <s v="Central Region"/>
    <s v="Medium"/>
    <s v="November"/>
    <s v="Q4"/>
    <s v="No"/>
    <n v="1"/>
    <n v="123.711"/>
    <n v="948.45099999999991"/>
  </r>
  <r>
    <n v="9823"/>
    <s v="R01155"/>
    <x v="629"/>
    <n v="68"/>
    <x v="2"/>
    <x v="6"/>
    <x v="111"/>
    <n v="5"/>
    <x v="0"/>
    <s v="EFT"/>
    <s v="In Store"/>
    <s v="Yes"/>
    <s v="Excellent value"/>
    <x v="1"/>
    <x v="0"/>
    <x v="1"/>
    <x v="5"/>
    <n v="4507.63"/>
    <x v="2"/>
    <s v="Gauteng Region"/>
    <s v="Medium"/>
    <s v="August"/>
    <s v="Q3"/>
    <s v="No"/>
    <n v="0"/>
    <n v="676.14449999999999"/>
    <n v="5183.7744999999995"/>
  </r>
  <r>
    <n v="9824"/>
    <s v="R02256"/>
    <x v="652"/>
    <n v="59"/>
    <x v="2"/>
    <x v="5"/>
    <x v="61"/>
    <n v="1"/>
    <x v="0"/>
    <s v="Mobile Payment"/>
    <s v="Click &amp; Collect"/>
    <s v="No"/>
    <s v="Product exceeded expectations"/>
    <x v="3"/>
    <x v="0"/>
    <x v="0"/>
    <x v="0"/>
    <n v="768.34"/>
    <x v="7"/>
    <s v="Western Region"/>
    <s v="Medium"/>
    <s v="August"/>
    <s v="Q3"/>
    <s v="No"/>
    <n v="0"/>
    <n v="115.251"/>
    <n v="883.59100000000001"/>
  </r>
  <r>
    <n v="9825"/>
    <s v="R09875"/>
    <x v="271"/>
    <n v="38"/>
    <x v="1"/>
    <x v="2"/>
    <x v="51"/>
    <n v="5"/>
    <x v="0"/>
    <s v="EFT"/>
    <s v="In Store"/>
    <s v="No"/>
    <s v="Delivery delayed"/>
    <x v="1"/>
    <x v="1"/>
    <x v="0"/>
    <x v="3"/>
    <n v="209.53"/>
    <x v="3"/>
    <s v="Northern Region"/>
    <s v="Low"/>
    <s v="January"/>
    <s v="Q1"/>
    <s v="No"/>
    <n v="0"/>
    <n v="31.429499999999997"/>
    <n v="240.95949999999999"/>
  </r>
  <r>
    <n v="9826"/>
    <s v="R03171"/>
    <x v="5"/>
    <n v="75"/>
    <x v="2"/>
    <x v="7"/>
    <x v="88"/>
    <n v="4"/>
    <x v="0"/>
    <s v="Credit Card"/>
    <s v="Click &amp; Collect"/>
    <s v="Yes"/>
    <s v="Arrived damaged"/>
    <x v="4"/>
    <x v="1"/>
    <x v="0"/>
    <x v="5"/>
    <n v="529.15"/>
    <x v="0"/>
    <s v="Western Region"/>
    <s v="Medium"/>
    <s v="March"/>
    <s v="Q1"/>
    <s v="No"/>
    <n v="0"/>
    <n v="79.372499999999988"/>
    <n v="608.52249999999992"/>
  </r>
  <r>
    <n v="9827"/>
    <s v="R07401"/>
    <x v="98"/>
    <n v="75"/>
    <x v="1"/>
    <x v="7"/>
    <x v="104"/>
    <n v="2"/>
    <x v="1"/>
    <s v="Credit Card"/>
    <s v="In Store"/>
    <s v="Yes"/>
    <s v="Packaging could improve"/>
    <x v="0"/>
    <x v="2"/>
    <x v="0"/>
    <x v="5"/>
    <n v="274.49"/>
    <x v="1"/>
    <s v="Western Region"/>
    <s v="Low"/>
    <s v="August"/>
    <s v="Q3"/>
    <s v="No"/>
    <n v="1"/>
    <n v="41.173499999999997"/>
    <n v="315.6635"/>
  </r>
  <r>
    <n v="9829"/>
    <s v="R03109"/>
    <x v="494"/>
    <n v="48"/>
    <x v="0"/>
    <x v="6"/>
    <x v="58"/>
    <n v="3"/>
    <x v="0"/>
    <s v="Cash"/>
    <s v="Click &amp; Collect"/>
    <s v="No"/>
    <s v="Very comfortable"/>
    <x v="2"/>
    <x v="0"/>
    <x v="0"/>
    <x v="4"/>
    <n v="2603.98"/>
    <x v="0"/>
    <s v="Gauteng Region"/>
    <s v="Medium"/>
    <s v="October"/>
    <s v="Q4"/>
    <s v="No"/>
    <n v="0"/>
    <n v="390.59699999999998"/>
    <n v="2994.5769999999998"/>
  </r>
  <r>
    <n v="9830"/>
    <s v="R04549"/>
    <x v="577"/>
    <n v="52"/>
    <x v="1"/>
    <x v="1"/>
    <x v="46"/>
    <n v="5"/>
    <x v="1"/>
    <s v="Debit Card"/>
    <s v="Home Delivery"/>
    <s v="No"/>
    <s v="Helpful staff"/>
    <x v="1"/>
    <x v="0"/>
    <x v="1"/>
    <x v="4"/>
    <n v="3755.73"/>
    <x v="2"/>
    <s v="Southern Region"/>
    <s v="Medium"/>
    <s v="June"/>
    <s v="Q2"/>
    <s v="No"/>
    <n v="1"/>
    <n v="563.35950000000003"/>
    <n v="4319.0895"/>
  </r>
  <r>
    <n v="9832"/>
    <s v="R02050"/>
    <x v="319"/>
    <n v="49"/>
    <x v="0"/>
    <x v="7"/>
    <x v="53"/>
    <n v="2"/>
    <x v="1"/>
    <s v="Credit Card"/>
    <s v="Click &amp; Collect"/>
    <s v="Yes"/>
    <s v="Customer support was excellent"/>
    <x v="0"/>
    <x v="0"/>
    <x v="0"/>
    <x v="4"/>
    <n v="22574.95"/>
    <x v="6"/>
    <s v="Western Region"/>
    <s v="High"/>
    <s v="August"/>
    <s v="Q3"/>
    <s v="Yes"/>
    <n v="1"/>
    <n v="3386.2424999999998"/>
    <n v="25961.192499999997"/>
  </r>
  <r>
    <n v="9833"/>
    <s v="R09209"/>
    <x v="494"/>
    <n v="26"/>
    <x v="0"/>
    <x v="6"/>
    <x v="19"/>
    <n v="4"/>
    <x v="0"/>
    <s v="Debit Card"/>
    <s v="Home Delivery"/>
    <s v="Yes"/>
    <s v="Product was disappointing"/>
    <x v="4"/>
    <x v="1"/>
    <x v="0"/>
    <x v="1"/>
    <n v="343.42"/>
    <x v="3"/>
    <s v="Gauteng Region"/>
    <s v="Low"/>
    <s v="October"/>
    <s v="Q4"/>
    <s v="No"/>
    <n v="0"/>
    <n v="51.512999999999998"/>
    <n v="394.93299999999999"/>
  </r>
  <r>
    <n v="9834"/>
    <s v="R08816"/>
    <x v="78"/>
    <n v="73"/>
    <x v="1"/>
    <x v="4"/>
    <x v="42"/>
    <n v="5"/>
    <x v="0"/>
    <s v="EFT"/>
    <s v="In Store"/>
    <s v="Yes"/>
    <s v="Exactly as advertised"/>
    <x v="1"/>
    <x v="0"/>
    <x v="1"/>
    <x v="5"/>
    <n v="2099.4"/>
    <x v="2"/>
    <s v="Central Region"/>
    <s v="Medium"/>
    <s v="June"/>
    <s v="Q2"/>
    <s v="No"/>
    <n v="0"/>
    <n v="314.91000000000003"/>
    <n v="2414.31"/>
  </r>
  <r>
    <n v="9835"/>
    <s v="R09945"/>
    <x v="449"/>
    <n v="41"/>
    <x v="2"/>
    <x v="4"/>
    <x v="30"/>
    <n v="4"/>
    <x v="0"/>
    <s v="EFT"/>
    <s v="Home Delivery"/>
    <s v="No"/>
    <s v="Excellent value"/>
    <x v="4"/>
    <x v="0"/>
    <x v="1"/>
    <x v="3"/>
    <n v="2962.6"/>
    <x v="2"/>
    <s v="Central Region"/>
    <s v="Medium"/>
    <s v="December"/>
    <s v="Q4"/>
    <s v="No"/>
    <n v="0"/>
    <n v="444.39"/>
    <n v="3406.99"/>
  </r>
  <r>
    <n v="9836"/>
    <s v="R00263"/>
    <x v="87"/>
    <n v="31"/>
    <x v="2"/>
    <x v="5"/>
    <x v="55"/>
    <n v="1"/>
    <x v="1"/>
    <s v="Credit Card"/>
    <s v="Click &amp; Collect"/>
    <s v="Yes"/>
    <s v="Average quality"/>
    <x v="3"/>
    <x v="2"/>
    <x v="0"/>
    <x v="1"/>
    <n v="324.35000000000002"/>
    <x v="8"/>
    <s v="Western Region"/>
    <s v="Low"/>
    <s v="August"/>
    <s v="Q3"/>
    <s v="No"/>
    <n v="1"/>
    <n v="48.652500000000003"/>
    <n v="373.0025"/>
  </r>
  <r>
    <n v="9837"/>
    <s v="R04062"/>
    <x v="328"/>
    <n v="42"/>
    <x v="2"/>
    <x v="0"/>
    <x v="51"/>
    <n v="4"/>
    <x v="0"/>
    <s v="Debit Card"/>
    <s v="Click &amp; Collect"/>
    <s v="Yes"/>
    <s v="Very fast delivery"/>
    <x v="4"/>
    <x v="0"/>
    <x v="1"/>
    <x v="3"/>
    <n v="209.53"/>
    <x v="3"/>
    <s v="Northern Region"/>
    <s v="Low"/>
    <s v="April"/>
    <s v="Q2"/>
    <s v="No"/>
    <n v="0"/>
    <n v="31.429499999999997"/>
    <n v="240.95949999999999"/>
  </r>
  <r>
    <n v="9838"/>
    <s v="R05535"/>
    <x v="30"/>
    <n v="38"/>
    <x v="1"/>
    <x v="6"/>
    <x v="45"/>
    <n v="4"/>
    <x v="1"/>
    <s v="Debit Card"/>
    <s v="In Store"/>
    <s v="Yes"/>
    <s v="Product was disappointing"/>
    <x v="4"/>
    <x v="1"/>
    <x v="0"/>
    <x v="3"/>
    <n v="139.72999999999999"/>
    <x v="1"/>
    <s v="Gauteng Region"/>
    <s v="Low"/>
    <s v="May"/>
    <s v="Q2"/>
    <s v="No"/>
    <n v="1"/>
    <n v="20.959499999999998"/>
    <n v="160.68949999999998"/>
  </r>
  <r>
    <n v="9840"/>
    <s v="R08121"/>
    <x v="240"/>
    <n v="78"/>
    <x v="1"/>
    <x v="5"/>
    <x v="7"/>
    <n v="5"/>
    <x v="1"/>
    <s v="Credit Card"/>
    <s v="In Store"/>
    <s v="Yes"/>
    <s v="Very comfortable"/>
    <x v="1"/>
    <x v="0"/>
    <x v="1"/>
    <x v="5"/>
    <n v="1370.56"/>
    <x v="6"/>
    <s v="Western Region"/>
    <s v="Medium"/>
    <s v="September"/>
    <s v="Q3"/>
    <s v="No"/>
    <n v="1"/>
    <n v="205.58399999999997"/>
    <n v="1576.1439999999998"/>
  </r>
  <r>
    <n v="9841"/>
    <s v="R08156"/>
    <x v="586"/>
    <n v="35"/>
    <x v="0"/>
    <x v="2"/>
    <x v="4"/>
    <n v="3"/>
    <x v="1"/>
    <s v="Cash"/>
    <s v="In Store"/>
    <s v="Yes"/>
    <s v="Long waiting time"/>
    <x v="2"/>
    <x v="1"/>
    <x v="0"/>
    <x v="3"/>
    <n v="1951.09"/>
    <x v="0"/>
    <s v="Northern Region"/>
    <s v="Medium"/>
    <s v="December"/>
    <s v="Q4"/>
    <s v="No"/>
    <n v="1"/>
    <n v="292.6635"/>
    <n v="2243.7534999999998"/>
  </r>
  <r>
    <n v="9842"/>
    <s v="R01803"/>
    <x v="315"/>
    <n v="19"/>
    <x v="1"/>
    <x v="7"/>
    <x v="70"/>
    <n v="4"/>
    <x v="1"/>
    <s v="EFT"/>
    <s v="Click &amp; Collect"/>
    <s v="Yes"/>
    <s v="Instructions unclear"/>
    <x v="4"/>
    <x v="2"/>
    <x v="0"/>
    <x v="2"/>
    <n v="605.1"/>
    <x v="8"/>
    <s v="Western Region"/>
    <s v="Medium"/>
    <s v="June"/>
    <s v="Q2"/>
    <s v="No"/>
    <n v="1"/>
    <n v="90.765000000000001"/>
    <n v="695.86500000000001"/>
  </r>
  <r>
    <n v="9843"/>
    <s v="R04737"/>
    <x v="324"/>
    <n v="35"/>
    <x v="1"/>
    <x v="2"/>
    <x v="78"/>
    <n v="2"/>
    <x v="0"/>
    <s v="Debit Card"/>
    <s v="Click &amp; Collect"/>
    <s v="Yes"/>
    <s v="Fits perfectly"/>
    <x v="0"/>
    <x v="0"/>
    <x v="0"/>
    <x v="3"/>
    <n v="954.6"/>
    <x v="8"/>
    <s v="Northern Region"/>
    <s v="Medium"/>
    <s v="April"/>
    <s v="Q2"/>
    <s v="No"/>
    <n v="0"/>
    <n v="143.19"/>
    <n v="1097.79"/>
  </r>
  <r>
    <n v="9845"/>
    <s v="R06695"/>
    <x v="308"/>
    <n v="22"/>
    <x v="1"/>
    <x v="0"/>
    <x v="99"/>
    <n v="2"/>
    <x v="0"/>
    <s v="Credit Card"/>
    <s v="Click &amp; Collect"/>
    <s v="Yes"/>
    <m/>
    <x v="0"/>
    <x v="3"/>
    <x v="2"/>
    <x v="2"/>
    <n v="786.78"/>
    <x v="8"/>
    <s v="Northern Region"/>
    <s v="Medium"/>
    <s v="February"/>
    <s v="Q1"/>
    <s v="No"/>
    <n v="0"/>
    <n v="118.017"/>
    <n v="904.79699999999991"/>
  </r>
  <r>
    <n v="9846"/>
    <s v="R05760"/>
    <x v="120"/>
    <n v="27"/>
    <x v="0"/>
    <x v="6"/>
    <x v="81"/>
    <n v="5"/>
    <x v="0"/>
    <s v="Mobile Payment"/>
    <s v="Home Delivery"/>
    <s v="Yes"/>
    <s v="Item missing accessories"/>
    <x v="1"/>
    <x v="1"/>
    <x v="0"/>
    <x v="1"/>
    <n v="375.53"/>
    <x v="4"/>
    <s v="Gauteng Region"/>
    <s v="Low"/>
    <s v="August"/>
    <s v="Q3"/>
    <s v="No"/>
    <n v="0"/>
    <n v="56.329499999999996"/>
    <n v="431.85949999999991"/>
  </r>
  <r>
    <n v="9847"/>
    <s v="R01960"/>
    <x v="322"/>
    <n v="20"/>
    <x v="2"/>
    <x v="2"/>
    <x v="66"/>
    <n v="4"/>
    <x v="0"/>
    <s v="Cash"/>
    <s v="Home Delivery"/>
    <s v="Yes"/>
    <s v="Fits perfectly"/>
    <x v="4"/>
    <x v="0"/>
    <x v="1"/>
    <x v="2"/>
    <n v="759.97"/>
    <x v="8"/>
    <s v="Northern Region"/>
    <s v="Medium"/>
    <s v="January"/>
    <s v="Q1"/>
    <s v="No"/>
    <n v="0"/>
    <n v="113.99550000000001"/>
    <n v="873.96550000000002"/>
  </r>
  <r>
    <n v="9848"/>
    <s v="R02977"/>
    <x v="407"/>
    <n v="51"/>
    <x v="2"/>
    <x v="3"/>
    <x v="48"/>
    <n v="3"/>
    <x v="0"/>
    <s v="Credit Card"/>
    <s v="In Store"/>
    <s v="Yes"/>
    <s v="Fantastic experience"/>
    <x v="2"/>
    <x v="0"/>
    <x v="0"/>
    <x v="4"/>
    <n v="192.77"/>
    <x v="1"/>
    <s v="Central Region"/>
    <s v="Low"/>
    <s v="November"/>
    <s v="Q4"/>
    <s v="No"/>
    <n v="0"/>
    <n v="28.915500000000002"/>
    <n v="221.68549999999999"/>
  </r>
  <r>
    <n v="9849"/>
    <s v="R08681"/>
    <x v="616"/>
    <n v="55"/>
    <x v="1"/>
    <x v="1"/>
    <x v="24"/>
    <n v="2"/>
    <x v="0"/>
    <s v="Debit Card"/>
    <s v="Click &amp; Collect"/>
    <s v="Yes"/>
    <s v="Delivery delayed"/>
    <x v="0"/>
    <x v="1"/>
    <x v="1"/>
    <x v="0"/>
    <n v="44114.21"/>
    <x v="6"/>
    <s v="Southern Region"/>
    <s v="High"/>
    <s v="March"/>
    <s v="Q1"/>
    <s v="Yes"/>
    <n v="0"/>
    <n v="6617.1314999999995"/>
    <n v="50731.341499999995"/>
  </r>
  <r>
    <n v="9850"/>
    <s v="R01844"/>
    <x v="667"/>
    <n v="35"/>
    <x v="2"/>
    <x v="5"/>
    <x v="4"/>
    <n v="1"/>
    <x v="1"/>
    <s v="Credit Card"/>
    <s v="Click &amp; Collect"/>
    <s v="Yes"/>
    <s v="Product exceeded expectations"/>
    <x v="3"/>
    <x v="0"/>
    <x v="0"/>
    <x v="3"/>
    <n v="1951.09"/>
    <x v="0"/>
    <s v="Western Region"/>
    <s v="Medium"/>
    <s v="September"/>
    <s v="Q3"/>
    <s v="No"/>
    <n v="1"/>
    <n v="292.6635"/>
    <n v="2243.7534999999998"/>
  </r>
  <r>
    <n v="9851"/>
    <s v="R01735"/>
    <x v="262"/>
    <n v="48"/>
    <x v="1"/>
    <x v="7"/>
    <x v="23"/>
    <n v="3"/>
    <x v="1"/>
    <s v="Mobile Payment"/>
    <s v="Home Delivery"/>
    <s v="No"/>
    <s v="Poor packaging"/>
    <x v="2"/>
    <x v="1"/>
    <x v="0"/>
    <x v="4"/>
    <n v="2340.5700000000002"/>
    <x v="8"/>
    <s v="Western Region"/>
    <s v="Medium"/>
    <s v="June"/>
    <s v="Q2"/>
    <s v="No"/>
    <n v="1"/>
    <n v="351.08550000000002"/>
    <n v="2691.6554999999998"/>
  </r>
  <r>
    <n v="9852"/>
    <s v="R02912"/>
    <x v="241"/>
    <n v="21"/>
    <x v="2"/>
    <x v="2"/>
    <x v="42"/>
    <n v="4"/>
    <x v="0"/>
    <s v="Debit Card"/>
    <s v="Click &amp; Collect"/>
    <s v="Yes"/>
    <s v="Delivery delayed"/>
    <x v="4"/>
    <x v="1"/>
    <x v="0"/>
    <x v="2"/>
    <n v="2099.4"/>
    <x v="2"/>
    <s v="Northern Region"/>
    <s v="Medium"/>
    <s v="October"/>
    <s v="Q4"/>
    <s v="No"/>
    <n v="0"/>
    <n v="314.91000000000003"/>
    <n v="2414.31"/>
  </r>
  <r>
    <n v="9853"/>
    <s v="R08339"/>
    <x v="246"/>
    <n v="57"/>
    <x v="0"/>
    <x v="5"/>
    <x v="82"/>
    <n v="1"/>
    <x v="1"/>
    <s v="Credit Card"/>
    <s v="In Store"/>
    <s v="No"/>
    <s v="Looks premium"/>
    <x v="3"/>
    <x v="0"/>
    <x v="0"/>
    <x v="0"/>
    <n v="463.48"/>
    <x v="6"/>
    <s v="Western Region"/>
    <s v="Low"/>
    <s v="June"/>
    <s v="Q2"/>
    <s v="No"/>
    <n v="1"/>
    <n v="69.522000000000006"/>
    <n v="533.00199999999995"/>
  </r>
  <r>
    <n v="9855"/>
    <s v="R09562"/>
    <x v="693"/>
    <n v="58"/>
    <x v="2"/>
    <x v="7"/>
    <x v="103"/>
    <n v="2"/>
    <x v="1"/>
    <s v="Debit Card"/>
    <s v="In Store"/>
    <s v="No"/>
    <s v="Fantastic experience"/>
    <x v="0"/>
    <x v="0"/>
    <x v="0"/>
    <x v="0"/>
    <n v="103.4"/>
    <x v="3"/>
    <s v="Western Region"/>
    <s v="Low"/>
    <s v="November"/>
    <s v="Q4"/>
    <s v="No"/>
    <n v="1"/>
    <n v="15.51"/>
    <n v="118.91"/>
  </r>
  <r>
    <n v="9857"/>
    <s v="R07099"/>
    <x v="657"/>
    <n v="42"/>
    <x v="0"/>
    <x v="5"/>
    <x v="65"/>
    <n v="5"/>
    <x v="1"/>
    <s v="Cash"/>
    <s v="Click &amp; Collect"/>
    <s v="Yes"/>
    <s v="Excellent product"/>
    <x v="1"/>
    <x v="0"/>
    <x v="1"/>
    <x v="3"/>
    <n v="45.96"/>
    <x v="3"/>
    <s v="Western Region"/>
    <s v="Low"/>
    <s v="April"/>
    <s v="Q2"/>
    <s v="No"/>
    <n v="1"/>
    <n v="6.8940000000000001"/>
    <n v="52.853999999999999"/>
  </r>
  <r>
    <n v="9858"/>
    <s v="R02812"/>
    <x v="353"/>
    <n v="40"/>
    <x v="2"/>
    <x v="4"/>
    <x v="5"/>
    <n v="5"/>
    <x v="0"/>
    <s v="Cash"/>
    <s v="Home Delivery"/>
    <s v="No"/>
    <m/>
    <x v="1"/>
    <x v="3"/>
    <x v="2"/>
    <x v="3"/>
    <n v="1158.56"/>
    <x v="4"/>
    <s v="Central Region"/>
    <s v="Medium"/>
    <s v="June"/>
    <s v="Q2"/>
    <s v="No"/>
    <n v="0"/>
    <n v="173.78399999999999"/>
    <n v="1332.3439999999998"/>
  </r>
  <r>
    <n v="9860"/>
    <s v="R02512"/>
    <x v="405"/>
    <n v="52"/>
    <x v="2"/>
    <x v="8"/>
    <x v="37"/>
    <n v="2"/>
    <x v="0"/>
    <s v="Debit Card"/>
    <s v="In Store"/>
    <s v="Yes"/>
    <s v="Exactly as advertised"/>
    <x v="0"/>
    <x v="0"/>
    <x v="0"/>
    <x v="4"/>
    <n v="54.82"/>
    <x v="3"/>
    <s v="Eastern Region"/>
    <s v="Low"/>
    <s v="January"/>
    <s v="Q1"/>
    <s v="No"/>
    <n v="0"/>
    <n v="8.222999999999999"/>
    <n v="63.042999999999992"/>
  </r>
  <r>
    <n v="9862"/>
    <s v="R09340"/>
    <x v="579"/>
    <n v="58"/>
    <x v="0"/>
    <x v="8"/>
    <x v="81"/>
    <n v="4"/>
    <x v="1"/>
    <s v="EFT"/>
    <s v="In Store"/>
    <s v="Yes"/>
    <s v="Great customer service"/>
    <x v="4"/>
    <x v="0"/>
    <x v="1"/>
    <x v="0"/>
    <n v="375.53"/>
    <x v="4"/>
    <s v="Eastern Region"/>
    <s v="Low"/>
    <s v="June"/>
    <s v="Q2"/>
    <s v="No"/>
    <n v="1"/>
    <n v="56.329499999999996"/>
    <n v="431.85949999999991"/>
  </r>
  <r>
    <n v="9863"/>
    <s v="R08801"/>
    <x v="69"/>
    <n v="27"/>
    <x v="2"/>
    <x v="6"/>
    <x v="17"/>
    <n v="3"/>
    <x v="1"/>
    <s v="Mobile Payment"/>
    <s v="Home Delivery"/>
    <s v="Yes"/>
    <s v="Excellent value"/>
    <x v="2"/>
    <x v="0"/>
    <x v="0"/>
    <x v="1"/>
    <n v="471.63"/>
    <x v="1"/>
    <s v="Gauteng Region"/>
    <s v="Low"/>
    <s v="January"/>
    <s v="Q1"/>
    <s v="No"/>
    <n v="1"/>
    <n v="70.744500000000002"/>
    <n v="542.3744999999999"/>
  </r>
  <r>
    <n v="9864"/>
    <s v="R06288"/>
    <x v="158"/>
    <m/>
    <x v="0"/>
    <x v="3"/>
    <x v="88"/>
    <n v="4"/>
    <x v="0"/>
    <s v="EFT"/>
    <s v="In Store"/>
    <s v="Yes"/>
    <s v="Excellent product"/>
    <x v="4"/>
    <x v="0"/>
    <x v="1"/>
    <x v="6"/>
    <n v="529.15"/>
    <x v="0"/>
    <s v="Central Region"/>
    <s v="Medium"/>
    <s v="November"/>
    <s v="Q4"/>
    <s v="No"/>
    <n v="0"/>
    <n v="79.372499999999988"/>
    <n v="608.52249999999992"/>
  </r>
  <r>
    <n v="9865"/>
    <s v="R01931"/>
    <x v="175"/>
    <n v="68"/>
    <x v="0"/>
    <x v="4"/>
    <x v="29"/>
    <n v="2"/>
    <x v="1"/>
    <s v="Cash"/>
    <s v="In Store"/>
    <s v="Yes"/>
    <s v="Average quality"/>
    <x v="0"/>
    <x v="2"/>
    <x v="0"/>
    <x v="5"/>
    <n v="1355.08"/>
    <x v="2"/>
    <s v="Central Region"/>
    <s v="Medium"/>
    <s v="October"/>
    <s v="Q4"/>
    <s v="No"/>
    <n v="1"/>
    <n v="203.26199999999997"/>
    <n v="1558.3419999999999"/>
  </r>
  <r>
    <n v="9866"/>
    <s v="R07126"/>
    <x v="720"/>
    <n v="36"/>
    <x v="1"/>
    <x v="1"/>
    <x v="25"/>
    <n v="4"/>
    <x v="0"/>
    <s v="EFT"/>
    <s v="Click &amp; Collect"/>
    <s v="Yes"/>
    <s v="Arrived damaged"/>
    <x v="4"/>
    <x v="1"/>
    <x v="0"/>
    <x v="3"/>
    <n v="4455.18"/>
    <x v="2"/>
    <s v="Southern Region"/>
    <s v="Medium"/>
    <s v="June"/>
    <s v="Q2"/>
    <s v="No"/>
    <n v="0"/>
    <n v="668.27700000000004"/>
    <n v="5123.4570000000003"/>
  </r>
  <r>
    <n v="9867"/>
    <s v="R00198"/>
    <x v="261"/>
    <n v="57"/>
    <x v="0"/>
    <x v="6"/>
    <x v="9"/>
    <n v="1"/>
    <x v="1"/>
    <s v="Cash"/>
    <s v="Home Delivery"/>
    <s v="No"/>
    <s v="Helpful staff"/>
    <x v="3"/>
    <x v="0"/>
    <x v="0"/>
    <x v="0"/>
    <n v="43.23"/>
    <x v="3"/>
    <s v="Gauteng Region"/>
    <s v="Low"/>
    <s v="April"/>
    <s v="Q2"/>
    <s v="No"/>
    <n v="1"/>
    <n v="6.4844999999999997"/>
    <n v="49.714499999999994"/>
  </r>
  <r>
    <n v="9868"/>
    <s v="R07778"/>
    <x v="481"/>
    <n v="71"/>
    <x v="2"/>
    <x v="8"/>
    <x v="53"/>
    <n v="4"/>
    <x v="0"/>
    <s v="Credit Card"/>
    <s v="Click &amp; Collect"/>
    <s v="Yes"/>
    <s v="Arrived damaged"/>
    <x v="4"/>
    <x v="1"/>
    <x v="0"/>
    <x v="5"/>
    <n v="22574.95"/>
    <x v="6"/>
    <s v="Eastern Region"/>
    <s v="High"/>
    <s v="October"/>
    <s v="Q4"/>
    <s v="Yes"/>
    <n v="0"/>
    <n v="3386.2424999999998"/>
    <n v="25961.192499999997"/>
  </r>
  <r>
    <n v="9871"/>
    <s v="R02328"/>
    <x v="409"/>
    <n v="62"/>
    <x v="0"/>
    <x v="0"/>
    <x v="93"/>
    <n v="1"/>
    <x v="1"/>
    <s v="Cash"/>
    <s v="Home Delivery"/>
    <s v="No"/>
    <s v="Worth the money"/>
    <x v="3"/>
    <x v="0"/>
    <x v="0"/>
    <x v="0"/>
    <n v="34.200000000000003"/>
    <x v="3"/>
    <s v="Northern Region"/>
    <s v="Low"/>
    <s v="April"/>
    <s v="Q2"/>
    <s v="No"/>
    <n v="1"/>
    <n v="5.13"/>
    <n v="39.33"/>
  </r>
  <r>
    <n v="9872"/>
    <s v="R04390"/>
    <x v="358"/>
    <n v="44"/>
    <x v="2"/>
    <x v="1"/>
    <x v="99"/>
    <n v="1"/>
    <x v="0"/>
    <s v="Debit Card"/>
    <s v="In Store"/>
    <s v="Yes"/>
    <s v="Average quality"/>
    <x v="3"/>
    <x v="2"/>
    <x v="0"/>
    <x v="3"/>
    <n v="786.78"/>
    <x v="8"/>
    <s v="Southern Region"/>
    <s v="Medium"/>
    <s v="January"/>
    <s v="Q1"/>
    <s v="No"/>
    <n v="0"/>
    <n v="118.017"/>
    <n v="904.79699999999991"/>
  </r>
  <r>
    <n v="9873"/>
    <s v="R08959"/>
    <x v="635"/>
    <n v="41"/>
    <x v="2"/>
    <x v="7"/>
    <x v="11"/>
    <n v="2"/>
    <x v="0"/>
    <s v="Cash"/>
    <s v="Click &amp; Collect"/>
    <s v="No"/>
    <s v="Very comfortable"/>
    <x v="0"/>
    <x v="0"/>
    <x v="0"/>
    <x v="3"/>
    <n v="231.22"/>
    <x v="1"/>
    <s v="Western Region"/>
    <s v="Low"/>
    <s v="February"/>
    <s v="Q1"/>
    <s v="No"/>
    <n v="0"/>
    <n v="34.683"/>
    <n v="265.90299999999996"/>
  </r>
  <r>
    <n v="9874"/>
    <s v="R04219"/>
    <x v="424"/>
    <n v="45"/>
    <x v="0"/>
    <x v="2"/>
    <x v="3"/>
    <n v="2"/>
    <x v="0"/>
    <s v="Mobile Payment"/>
    <s v="In Store"/>
    <s v="Yes"/>
    <s v="Poor packaging"/>
    <x v="0"/>
    <x v="1"/>
    <x v="1"/>
    <x v="4"/>
    <n v="84.23"/>
    <x v="3"/>
    <s v="Northern Region"/>
    <s v="Low"/>
    <s v="November"/>
    <s v="Q4"/>
    <s v="No"/>
    <n v="0"/>
    <n v="12.634500000000001"/>
    <n v="96.864499999999992"/>
  </r>
  <r>
    <n v="9875"/>
    <s v="R00203"/>
    <x v="608"/>
    <n v="69"/>
    <x v="1"/>
    <x v="0"/>
    <x v="118"/>
    <n v="4"/>
    <x v="0"/>
    <s v="Cash"/>
    <s v="In Store"/>
    <s v="No"/>
    <s v="Customer support was excellent"/>
    <x v="4"/>
    <x v="0"/>
    <x v="1"/>
    <x v="5"/>
    <n v="301.58"/>
    <x v="3"/>
    <s v="Northern Region"/>
    <s v="Low"/>
    <s v="July"/>
    <s v="Q3"/>
    <s v="No"/>
    <n v="0"/>
    <n v="45.236999999999995"/>
    <n v="346.81699999999995"/>
  </r>
  <r>
    <n v="9877"/>
    <s v="R04932"/>
    <x v="12"/>
    <m/>
    <x v="1"/>
    <x v="4"/>
    <x v="86"/>
    <n v="1"/>
    <x v="0"/>
    <s v="Cash"/>
    <s v="Home Delivery"/>
    <s v="No"/>
    <s v="Excellent value"/>
    <x v="3"/>
    <x v="0"/>
    <x v="0"/>
    <x v="6"/>
    <n v="5258.73"/>
    <x v="2"/>
    <s v="Central Region"/>
    <s v="High"/>
    <s v="February"/>
    <s v="Q1"/>
    <s v="Yes"/>
    <n v="0"/>
    <n v="788.80949999999996"/>
    <n v="6047.539499999999"/>
  </r>
  <r>
    <n v="9878"/>
    <s v="R05536"/>
    <x v="88"/>
    <n v="55"/>
    <x v="2"/>
    <x v="5"/>
    <x v="78"/>
    <n v="4"/>
    <x v="1"/>
    <s v="Debit Card"/>
    <s v="In Store"/>
    <s v="No"/>
    <s v="Very comfortable"/>
    <x v="4"/>
    <x v="0"/>
    <x v="1"/>
    <x v="0"/>
    <n v="954.6"/>
    <x v="8"/>
    <s v="Western Region"/>
    <s v="Medium"/>
    <s v="October"/>
    <s v="Q4"/>
    <s v="No"/>
    <n v="1"/>
    <n v="143.19"/>
    <n v="1097.79"/>
  </r>
  <r>
    <n v="9879"/>
    <s v="R09926"/>
    <x v="312"/>
    <n v="71"/>
    <x v="2"/>
    <x v="6"/>
    <x v="68"/>
    <n v="2"/>
    <x v="0"/>
    <s v="Cash"/>
    <s v="Click &amp; Collect"/>
    <s v="Yes"/>
    <s v="Product exceeded expectations"/>
    <x v="0"/>
    <x v="0"/>
    <x v="0"/>
    <x v="5"/>
    <n v="6698.54"/>
    <x v="6"/>
    <s v="Gauteng Region"/>
    <s v="High"/>
    <s v="August"/>
    <s v="Q3"/>
    <s v="Yes"/>
    <n v="0"/>
    <n v="1004.7809999999999"/>
    <n v="7703.320999999999"/>
  </r>
  <r>
    <n v="9880"/>
    <s v="R05792"/>
    <x v="278"/>
    <n v="76"/>
    <x v="1"/>
    <x v="0"/>
    <x v="61"/>
    <n v="2"/>
    <x v="1"/>
    <s v="Credit Card"/>
    <s v="Click &amp; Collect"/>
    <s v="Yes"/>
    <s v="Long waiting time"/>
    <x v="0"/>
    <x v="1"/>
    <x v="1"/>
    <x v="5"/>
    <n v="768.34"/>
    <x v="7"/>
    <s v="Northern Region"/>
    <s v="Medium"/>
    <s v="May"/>
    <s v="Q2"/>
    <s v="No"/>
    <n v="1"/>
    <n v="115.251"/>
    <n v="883.59100000000001"/>
  </r>
  <r>
    <n v="9881"/>
    <s v="R01708"/>
    <x v="173"/>
    <n v="35"/>
    <x v="2"/>
    <x v="8"/>
    <x v="28"/>
    <n v="2"/>
    <x v="1"/>
    <s v="Mobile Payment"/>
    <s v="Home Delivery"/>
    <s v="No"/>
    <s v="Easy online ordering"/>
    <x v="0"/>
    <x v="0"/>
    <x v="0"/>
    <x v="3"/>
    <n v="1011.68"/>
    <x v="0"/>
    <s v="Eastern Region"/>
    <s v="Medium"/>
    <s v="October"/>
    <s v="Q4"/>
    <s v="No"/>
    <n v="1"/>
    <n v="151.75199999999998"/>
    <n v="1163.4319999999998"/>
  </r>
  <r>
    <n v="9882"/>
    <s v="R05173"/>
    <x v="685"/>
    <m/>
    <x v="1"/>
    <x v="6"/>
    <x v="45"/>
    <n v="1"/>
    <x v="0"/>
    <s v="Credit Card"/>
    <s v="In Store"/>
    <s v="No"/>
    <s v="Great customer service"/>
    <x v="3"/>
    <x v="0"/>
    <x v="0"/>
    <x v="6"/>
    <n v="139.72999999999999"/>
    <x v="1"/>
    <s v="Gauteng Region"/>
    <s v="Low"/>
    <s v="December"/>
    <s v="Q4"/>
    <s v="No"/>
    <n v="0"/>
    <n v="20.959499999999998"/>
    <n v="160.68949999999998"/>
  </r>
  <r>
    <n v="9883"/>
    <s v="R05250"/>
    <x v="532"/>
    <n v="29"/>
    <x v="2"/>
    <x v="4"/>
    <x v="63"/>
    <n v="2"/>
    <x v="0"/>
    <s v="Credit Card"/>
    <s v="Click &amp; Collect"/>
    <s v="No"/>
    <s v="Worth the money"/>
    <x v="0"/>
    <x v="0"/>
    <x v="0"/>
    <x v="1"/>
    <n v="1604.87"/>
    <x v="0"/>
    <s v="Central Region"/>
    <s v="Medium"/>
    <s v="April"/>
    <s v="Q2"/>
    <s v="No"/>
    <n v="0"/>
    <n v="240.73049999999998"/>
    <n v="1845.6004999999998"/>
  </r>
  <r>
    <n v="9884"/>
    <s v="R06529"/>
    <x v="239"/>
    <n v="63"/>
    <x v="2"/>
    <x v="6"/>
    <x v="88"/>
    <n v="3"/>
    <x v="1"/>
    <s v="Mobile Payment"/>
    <s v="Home Delivery"/>
    <s v="No"/>
    <s v="Arrived damaged"/>
    <x v="2"/>
    <x v="1"/>
    <x v="0"/>
    <x v="0"/>
    <n v="529.15"/>
    <x v="0"/>
    <s v="Gauteng Region"/>
    <s v="Medium"/>
    <s v="June"/>
    <s v="Q2"/>
    <s v="No"/>
    <n v="1"/>
    <n v="79.372499999999988"/>
    <n v="608.52249999999992"/>
  </r>
  <r>
    <n v="9885"/>
    <s v="R09997"/>
    <x v="594"/>
    <n v="74"/>
    <x v="1"/>
    <x v="4"/>
    <x v="5"/>
    <n v="4"/>
    <x v="1"/>
    <s v="Mobile Payment"/>
    <s v="In Store"/>
    <s v="No"/>
    <s v="Customer support was excellent"/>
    <x v="4"/>
    <x v="0"/>
    <x v="1"/>
    <x v="5"/>
    <n v="1158.56"/>
    <x v="4"/>
    <s v="Central Region"/>
    <s v="Medium"/>
    <s v="December"/>
    <s v="Q4"/>
    <s v="No"/>
    <n v="1"/>
    <n v="173.78399999999999"/>
    <n v="1332.3439999999998"/>
  </r>
  <r>
    <n v="9886"/>
    <s v="R05856"/>
    <x v="527"/>
    <n v="22"/>
    <x v="2"/>
    <x v="0"/>
    <x v="10"/>
    <n v="3"/>
    <x v="1"/>
    <s v="EFT"/>
    <s v="Home Delivery"/>
    <s v="No"/>
    <s v="Fantastic experience"/>
    <x v="2"/>
    <x v="0"/>
    <x v="0"/>
    <x v="2"/>
    <n v="276.82"/>
    <x v="7"/>
    <s v="Northern Region"/>
    <s v="Low"/>
    <s v="August"/>
    <s v="Q3"/>
    <s v="No"/>
    <n v="1"/>
    <n v="41.522999999999996"/>
    <n v="318.34299999999996"/>
  </r>
  <r>
    <n v="9887"/>
    <s v="R08165"/>
    <x v="577"/>
    <n v="43"/>
    <x v="1"/>
    <x v="4"/>
    <x v="107"/>
    <n v="5"/>
    <x v="1"/>
    <s v="Credit Card"/>
    <s v="In Store"/>
    <s v="No"/>
    <s v="Very fast delivery"/>
    <x v="1"/>
    <x v="0"/>
    <x v="1"/>
    <x v="3"/>
    <n v="2413.3000000000002"/>
    <x v="6"/>
    <s v="Central Region"/>
    <s v="Medium"/>
    <s v="June"/>
    <s v="Q2"/>
    <s v="No"/>
    <n v="1"/>
    <n v="361.995"/>
    <n v="2775.2950000000001"/>
  </r>
  <r>
    <n v="9888"/>
    <s v="R00855"/>
    <x v="265"/>
    <n v="58"/>
    <x v="0"/>
    <x v="0"/>
    <x v="2"/>
    <n v="4"/>
    <x v="1"/>
    <s v="Mobile Payment"/>
    <s v="In Store"/>
    <s v="No"/>
    <s v="Easy online ordering"/>
    <x v="4"/>
    <x v="0"/>
    <x v="1"/>
    <x v="0"/>
    <n v="230.14"/>
    <x v="2"/>
    <s v="Northern Region"/>
    <s v="Low"/>
    <s v="June"/>
    <s v="Q2"/>
    <s v="No"/>
    <n v="1"/>
    <n v="34.520999999999994"/>
    <n v="264.66099999999994"/>
  </r>
  <r>
    <n v="9889"/>
    <s v="R04738"/>
    <x v="594"/>
    <n v="25"/>
    <x v="2"/>
    <x v="8"/>
    <x v="54"/>
    <n v="4"/>
    <x v="0"/>
    <s v="Credit Card"/>
    <s v="Home Delivery"/>
    <s v="No"/>
    <s v="Exactly as advertised"/>
    <x v="4"/>
    <x v="0"/>
    <x v="1"/>
    <x v="1"/>
    <n v="1940.64"/>
    <x v="4"/>
    <s v="Eastern Region"/>
    <s v="Medium"/>
    <s v="December"/>
    <s v="Q4"/>
    <s v="No"/>
    <n v="0"/>
    <n v="291.096"/>
    <n v="2231.7359999999999"/>
  </r>
  <r>
    <n v="9891"/>
    <s v="R03697"/>
    <x v="307"/>
    <n v="53"/>
    <x v="1"/>
    <x v="1"/>
    <x v="34"/>
    <n v="5"/>
    <x v="1"/>
    <s v="Debit Card"/>
    <s v="Home Delivery"/>
    <s v="Yes"/>
    <s v="Exactly as advertised"/>
    <x v="1"/>
    <x v="0"/>
    <x v="1"/>
    <x v="4"/>
    <n v="14729.04"/>
    <x v="6"/>
    <s v="Southern Region"/>
    <s v="High"/>
    <s v="May"/>
    <s v="Q2"/>
    <s v="Yes"/>
    <n v="1"/>
    <n v="2209.3560000000002"/>
    <n v="16938.396000000001"/>
  </r>
  <r>
    <n v="9893"/>
    <s v="R07281"/>
    <x v="106"/>
    <n v="56"/>
    <x v="0"/>
    <x v="0"/>
    <x v="65"/>
    <n v="3"/>
    <x v="0"/>
    <s v="Cash"/>
    <s v="Home Delivery"/>
    <s v="No"/>
    <s v="Worth the money"/>
    <x v="2"/>
    <x v="0"/>
    <x v="0"/>
    <x v="0"/>
    <n v="45.96"/>
    <x v="3"/>
    <s v="Northern Region"/>
    <s v="Low"/>
    <s v="August"/>
    <s v="Q3"/>
    <s v="No"/>
    <n v="0"/>
    <n v="6.8940000000000001"/>
    <n v="52.853999999999999"/>
  </r>
  <r>
    <n v="9895"/>
    <s v="R03582"/>
    <x v="39"/>
    <n v="39"/>
    <x v="1"/>
    <x v="8"/>
    <x v="59"/>
    <n v="3"/>
    <x v="1"/>
    <s v="Cash"/>
    <s v="Home Delivery"/>
    <s v="No"/>
    <s v="Product was disappointing"/>
    <x v="2"/>
    <x v="1"/>
    <x v="0"/>
    <x v="3"/>
    <n v="8798.49"/>
    <x v="4"/>
    <s v="Eastern Region"/>
    <s v="High"/>
    <s v="April"/>
    <s v="Q2"/>
    <s v="Yes"/>
    <n v="1"/>
    <n v="1319.7735"/>
    <n v="10118.263499999999"/>
  </r>
  <r>
    <n v="9896"/>
    <s v="R01292"/>
    <x v="560"/>
    <n v="23"/>
    <x v="0"/>
    <x v="5"/>
    <x v="62"/>
    <n v="4"/>
    <x v="0"/>
    <s v="Cash"/>
    <s v="Home Delivery"/>
    <s v="Yes"/>
    <s v="Average quality"/>
    <x v="4"/>
    <x v="2"/>
    <x v="0"/>
    <x v="2"/>
    <n v="2951.61"/>
    <x v="1"/>
    <s v="Western Region"/>
    <s v="Medium"/>
    <s v="November"/>
    <s v="Q4"/>
    <s v="No"/>
    <n v="0"/>
    <n v="442.74150000000003"/>
    <n v="3394.3514999999998"/>
  </r>
  <r>
    <n v="9898"/>
    <s v="R01854"/>
    <x v="468"/>
    <n v="21"/>
    <x v="0"/>
    <x v="8"/>
    <x v="91"/>
    <n v="1"/>
    <x v="0"/>
    <s v="Debit Card"/>
    <s v="Home Delivery"/>
    <s v="No"/>
    <m/>
    <x v="3"/>
    <x v="3"/>
    <x v="2"/>
    <x v="2"/>
    <n v="53.85"/>
    <x v="3"/>
    <s v="Eastern Region"/>
    <s v="Low"/>
    <s v="February"/>
    <s v="Q1"/>
    <s v="No"/>
    <n v="0"/>
    <n v="8.0775000000000006"/>
    <n v="61.927499999999995"/>
  </r>
  <r>
    <n v="9899"/>
    <s v="R05233"/>
    <x v="464"/>
    <n v="36"/>
    <x v="1"/>
    <x v="1"/>
    <x v="31"/>
    <n v="5"/>
    <x v="1"/>
    <s v="Credit Card"/>
    <s v="Home Delivery"/>
    <s v="No"/>
    <s v="Delivery delayed"/>
    <x v="1"/>
    <x v="1"/>
    <x v="0"/>
    <x v="3"/>
    <n v="294.33"/>
    <x v="4"/>
    <s v="Southern Region"/>
    <s v="Low"/>
    <s v="March"/>
    <s v="Q1"/>
    <s v="No"/>
    <n v="1"/>
    <n v="44.149499999999996"/>
    <n v="338.47949999999997"/>
  </r>
  <r>
    <n v="9900"/>
    <s v="R03764"/>
    <x v="650"/>
    <n v="26"/>
    <x v="2"/>
    <x v="1"/>
    <x v="21"/>
    <n v="4"/>
    <x v="0"/>
    <s v="Debit Card"/>
    <s v="In Store"/>
    <s v="Yes"/>
    <s v="Poor packaging"/>
    <x v="4"/>
    <x v="1"/>
    <x v="0"/>
    <x v="1"/>
    <n v="369.57"/>
    <x v="0"/>
    <s v="Southern Region"/>
    <s v="Low"/>
    <s v="March"/>
    <s v="Q1"/>
    <s v="No"/>
    <n v="0"/>
    <n v="55.435499999999998"/>
    <n v="425.00549999999998"/>
  </r>
  <r>
    <n v="9901"/>
    <s v="R03305"/>
    <x v="388"/>
    <n v="20"/>
    <x v="2"/>
    <x v="1"/>
    <x v="73"/>
    <n v="4"/>
    <x v="1"/>
    <s v="Debit Card"/>
    <s v="In Store"/>
    <s v="Yes"/>
    <s v="Customer support was excellent"/>
    <x v="4"/>
    <x v="0"/>
    <x v="1"/>
    <x v="2"/>
    <n v="657.5"/>
    <x v="5"/>
    <s v="Southern Region"/>
    <s v="Medium"/>
    <s v="July"/>
    <s v="Q3"/>
    <s v="No"/>
    <n v="1"/>
    <n v="98.625"/>
    <n v="756.12499999999989"/>
  </r>
  <r>
    <n v="9902"/>
    <s v="R01496"/>
    <x v="227"/>
    <n v="77"/>
    <x v="2"/>
    <x v="4"/>
    <x v="3"/>
    <n v="3"/>
    <x v="1"/>
    <s v="Debit Card"/>
    <s v="Home Delivery"/>
    <s v="Yes"/>
    <s v="Item missing accessories"/>
    <x v="2"/>
    <x v="1"/>
    <x v="0"/>
    <x v="5"/>
    <n v="84.23"/>
    <x v="3"/>
    <s v="Central Region"/>
    <s v="Low"/>
    <s v="June"/>
    <s v="Q2"/>
    <s v="No"/>
    <n v="1"/>
    <n v="12.634500000000001"/>
    <n v="96.864499999999992"/>
  </r>
  <r>
    <n v="9903"/>
    <s v="R07995"/>
    <x v="64"/>
    <n v="54"/>
    <x v="1"/>
    <x v="0"/>
    <x v="100"/>
    <n v="1"/>
    <x v="0"/>
    <s v="Cash"/>
    <s v="In Store"/>
    <s v="Yes"/>
    <s v="Item missing accessories"/>
    <x v="3"/>
    <x v="1"/>
    <x v="1"/>
    <x v="4"/>
    <n v="5432.76"/>
    <x v="5"/>
    <s v="Northern Region"/>
    <s v="High"/>
    <s v="May"/>
    <s v="Q2"/>
    <s v="Yes"/>
    <n v="0"/>
    <n v="814.91399999999999"/>
    <n v="6247.674"/>
  </r>
  <r>
    <n v="9904"/>
    <s v="R01999"/>
    <x v="353"/>
    <n v="68"/>
    <x v="1"/>
    <x v="0"/>
    <x v="17"/>
    <n v="3"/>
    <x v="1"/>
    <s v="Mobile Payment"/>
    <s v="Home Delivery"/>
    <s v="No"/>
    <s v="Very comfortable"/>
    <x v="2"/>
    <x v="0"/>
    <x v="0"/>
    <x v="5"/>
    <n v="471.63"/>
    <x v="1"/>
    <s v="Northern Region"/>
    <s v="Low"/>
    <s v="June"/>
    <s v="Q2"/>
    <s v="No"/>
    <n v="1"/>
    <n v="70.744500000000002"/>
    <n v="542.3744999999999"/>
  </r>
  <r>
    <n v="9905"/>
    <s v="R00664"/>
    <x v="152"/>
    <n v="40"/>
    <x v="2"/>
    <x v="0"/>
    <x v="107"/>
    <n v="4"/>
    <x v="0"/>
    <s v="Debit Card"/>
    <s v="Home Delivery"/>
    <s v="Yes"/>
    <s v="Would definitely buy again"/>
    <x v="4"/>
    <x v="0"/>
    <x v="1"/>
    <x v="3"/>
    <n v="2413.3000000000002"/>
    <x v="6"/>
    <s v="Northern Region"/>
    <s v="Medium"/>
    <s v="May"/>
    <s v="Q2"/>
    <s v="No"/>
    <n v="0"/>
    <n v="361.995"/>
    <n v="2775.2950000000001"/>
  </r>
  <r>
    <n v="9907"/>
    <s v="R04414"/>
    <x v="456"/>
    <n v="51"/>
    <x v="1"/>
    <x v="4"/>
    <x v="24"/>
    <n v="5"/>
    <x v="0"/>
    <s v="EFT"/>
    <s v="In Store"/>
    <s v="Yes"/>
    <s v="Looks premium"/>
    <x v="1"/>
    <x v="0"/>
    <x v="1"/>
    <x v="4"/>
    <n v="44114.21"/>
    <x v="6"/>
    <s v="Central Region"/>
    <s v="High"/>
    <s v="August"/>
    <s v="Q3"/>
    <s v="Yes"/>
    <n v="0"/>
    <n v="6617.1314999999995"/>
    <n v="50731.341499999995"/>
  </r>
  <r>
    <n v="9908"/>
    <s v="R05531"/>
    <x v="109"/>
    <n v="54"/>
    <x v="1"/>
    <x v="5"/>
    <x v="22"/>
    <n v="1"/>
    <x v="1"/>
    <s v="Credit Card"/>
    <s v="In Store"/>
    <s v="No"/>
    <s v="Delivery delayed"/>
    <x v="3"/>
    <x v="1"/>
    <x v="1"/>
    <x v="4"/>
    <n v="1734"/>
    <x v="7"/>
    <s v="Western Region"/>
    <s v="Medium"/>
    <s v="April"/>
    <s v="Q2"/>
    <s v="No"/>
    <n v="1"/>
    <n v="260.09999999999997"/>
    <n v="1994.1"/>
  </r>
  <r>
    <n v="9909"/>
    <s v="R05576"/>
    <x v="236"/>
    <n v="23"/>
    <x v="2"/>
    <x v="0"/>
    <x v="93"/>
    <n v="4"/>
    <x v="0"/>
    <s v="EFT"/>
    <s v="In Store"/>
    <s v="No"/>
    <s v="Looks premium"/>
    <x v="4"/>
    <x v="0"/>
    <x v="1"/>
    <x v="2"/>
    <n v="34.200000000000003"/>
    <x v="3"/>
    <s v="Northern Region"/>
    <s v="Low"/>
    <s v="August"/>
    <s v="Q3"/>
    <s v="No"/>
    <n v="0"/>
    <n v="5.13"/>
    <n v="39.33"/>
  </r>
  <r>
    <n v="9910"/>
    <s v="R08902"/>
    <x v="364"/>
    <n v="21"/>
    <x v="2"/>
    <x v="3"/>
    <x v="30"/>
    <n v="2"/>
    <x v="1"/>
    <s v="Credit Card"/>
    <s v="Home Delivery"/>
    <s v="Yes"/>
    <s v="Item missing accessories"/>
    <x v="0"/>
    <x v="1"/>
    <x v="1"/>
    <x v="2"/>
    <n v="2962.6"/>
    <x v="2"/>
    <s v="Central Region"/>
    <s v="Medium"/>
    <s v="December"/>
    <s v="Q4"/>
    <s v="No"/>
    <n v="1"/>
    <n v="444.39"/>
    <n v="3406.99"/>
  </r>
  <r>
    <n v="9911"/>
    <s v="R07527"/>
    <x v="621"/>
    <n v="69"/>
    <x v="2"/>
    <x v="3"/>
    <x v="25"/>
    <n v="1"/>
    <x v="1"/>
    <s v="Cash"/>
    <s v="Click &amp; Collect"/>
    <s v="Yes"/>
    <s v="Helpful staff"/>
    <x v="3"/>
    <x v="0"/>
    <x v="0"/>
    <x v="5"/>
    <n v="4455.18"/>
    <x v="2"/>
    <s v="Central Region"/>
    <s v="Medium"/>
    <s v="October"/>
    <s v="Q4"/>
    <s v="No"/>
    <n v="1"/>
    <n v="668.27700000000004"/>
    <n v="5123.4570000000003"/>
  </r>
  <r>
    <n v="9912"/>
    <s v="R09475"/>
    <x v="154"/>
    <n v="19"/>
    <x v="2"/>
    <x v="5"/>
    <x v="6"/>
    <n v="2"/>
    <x v="0"/>
    <s v="Mobile Payment"/>
    <s v="Home Delivery"/>
    <s v="Yes"/>
    <s v="Fantastic experience"/>
    <x v="0"/>
    <x v="0"/>
    <x v="0"/>
    <x v="2"/>
    <n v="409.06"/>
    <x v="5"/>
    <s v="Western Region"/>
    <s v="Low"/>
    <s v="December"/>
    <s v="Q4"/>
    <s v="No"/>
    <n v="0"/>
    <n v="61.358999999999995"/>
    <n v="470.41899999999998"/>
  </r>
  <r>
    <n v="9913"/>
    <s v="R05865"/>
    <x v="289"/>
    <n v="42"/>
    <x v="1"/>
    <x v="0"/>
    <x v="10"/>
    <n v="1"/>
    <x v="1"/>
    <s v="EFT"/>
    <s v="Click &amp; Collect"/>
    <s v="Yes"/>
    <s v="Helpful staff"/>
    <x v="3"/>
    <x v="0"/>
    <x v="0"/>
    <x v="3"/>
    <n v="276.82"/>
    <x v="7"/>
    <s v="Northern Region"/>
    <s v="Low"/>
    <s v="March"/>
    <s v="Q1"/>
    <s v="No"/>
    <n v="1"/>
    <n v="41.522999999999996"/>
    <n v="318.34299999999996"/>
  </r>
  <r>
    <n v="9914"/>
    <s v="R06777"/>
    <x v="295"/>
    <n v="23"/>
    <x v="0"/>
    <x v="7"/>
    <x v="84"/>
    <n v="2"/>
    <x v="1"/>
    <s v="EFT"/>
    <s v="Home Delivery"/>
    <s v="No"/>
    <s v="Helpful staff"/>
    <x v="0"/>
    <x v="0"/>
    <x v="0"/>
    <x v="2"/>
    <n v="27.35"/>
    <x v="3"/>
    <s v="Western Region"/>
    <s v="Low"/>
    <s v="October"/>
    <s v="Q4"/>
    <s v="No"/>
    <n v="1"/>
    <n v="4.1025"/>
    <n v="31.452500000000001"/>
  </r>
  <r>
    <n v="9915"/>
    <s v="R01307"/>
    <x v="713"/>
    <n v="27"/>
    <x v="0"/>
    <x v="2"/>
    <x v="101"/>
    <n v="3"/>
    <x v="1"/>
    <s v="Mobile Payment"/>
    <s v="Click &amp; Collect"/>
    <s v="Yes"/>
    <s v="Exactly as advertised"/>
    <x v="2"/>
    <x v="0"/>
    <x v="0"/>
    <x v="1"/>
    <n v="886.51"/>
    <x v="1"/>
    <s v="Northern Region"/>
    <s v="Medium"/>
    <s v="March"/>
    <s v="Q1"/>
    <s v="No"/>
    <n v="1"/>
    <n v="132.97649999999999"/>
    <n v="1019.4864999999999"/>
  </r>
  <r>
    <n v="9916"/>
    <s v="R07393"/>
    <x v="269"/>
    <n v="59"/>
    <x v="1"/>
    <x v="6"/>
    <x v="95"/>
    <n v="3"/>
    <x v="0"/>
    <s v="Credit Card"/>
    <s v="Click &amp; Collect"/>
    <s v="Yes"/>
    <s v="Would definitely buy again"/>
    <x v="2"/>
    <x v="0"/>
    <x v="0"/>
    <x v="0"/>
    <n v="105.11"/>
    <x v="1"/>
    <s v="Gauteng Region"/>
    <s v="Low"/>
    <s v="July"/>
    <s v="Q3"/>
    <s v="No"/>
    <n v="0"/>
    <n v="15.766499999999999"/>
    <n v="120.87649999999999"/>
  </r>
  <r>
    <n v="9918"/>
    <s v="R09722"/>
    <x v="395"/>
    <n v="69"/>
    <x v="0"/>
    <x v="3"/>
    <x v="106"/>
    <n v="4"/>
    <x v="0"/>
    <s v="Credit Card"/>
    <s v="Home Delivery"/>
    <s v="Yes"/>
    <s v="Excellent value"/>
    <x v="4"/>
    <x v="0"/>
    <x v="1"/>
    <x v="5"/>
    <n v="74.72"/>
    <x v="3"/>
    <s v="Central Region"/>
    <s v="Low"/>
    <s v="May"/>
    <s v="Q2"/>
    <s v="No"/>
    <n v="0"/>
    <n v="11.208"/>
    <n v="85.927999999999997"/>
  </r>
  <r>
    <n v="9919"/>
    <s v="R01664"/>
    <x v="344"/>
    <n v="52"/>
    <x v="1"/>
    <x v="5"/>
    <x v="22"/>
    <n v="2"/>
    <x v="0"/>
    <s v="EFT"/>
    <s v="Home Delivery"/>
    <s v="No"/>
    <s v="Poor packaging"/>
    <x v="0"/>
    <x v="1"/>
    <x v="1"/>
    <x v="4"/>
    <n v="1734"/>
    <x v="7"/>
    <s v="Western Region"/>
    <s v="Medium"/>
    <s v="August"/>
    <s v="Q3"/>
    <s v="No"/>
    <n v="0"/>
    <n v="260.09999999999997"/>
    <n v="1994.1"/>
  </r>
  <r>
    <n v="9923"/>
    <s v="R02694"/>
    <x v="571"/>
    <n v="48"/>
    <x v="1"/>
    <x v="3"/>
    <x v="16"/>
    <n v="1"/>
    <x v="0"/>
    <s v="Cash"/>
    <s v="Click &amp; Collect"/>
    <s v="Yes"/>
    <s v="Highly recommend"/>
    <x v="3"/>
    <x v="0"/>
    <x v="0"/>
    <x v="4"/>
    <n v="368.99"/>
    <x v="0"/>
    <s v="Central Region"/>
    <s v="Low"/>
    <s v="September"/>
    <s v="Q3"/>
    <s v="No"/>
    <n v="0"/>
    <n v="55.348500000000001"/>
    <n v="424.33849999999995"/>
  </r>
  <r>
    <n v="9924"/>
    <s v="R09790"/>
    <x v="70"/>
    <n v="42"/>
    <x v="0"/>
    <x v="2"/>
    <x v="7"/>
    <n v="1"/>
    <x v="0"/>
    <s v="Debit Card"/>
    <s v="Click &amp; Collect"/>
    <s v="No"/>
    <s v="Worth the money"/>
    <x v="3"/>
    <x v="0"/>
    <x v="0"/>
    <x v="3"/>
    <n v="1370.56"/>
    <x v="6"/>
    <s v="Northern Region"/>
    <s v="Medium"/>
    <s v="August"/>
    <s v="Q3"/>
    <s v="No"/>
    <n v="0"/>
    <n v="205.58399999999997"/>
    <n v="1576.1439999999998"/>
  </r>
  <r>
    <n v="9925"/>
    <s v="R05916"/>
    <x v="314"/>
    <n v="72"/>
    <x v="0"/>
    <x v="2"/>
    <x v="25"/>
    <n v="5"/>
    <x v="0"/>
    <s v="Mobile Payment"/>
    <s v="In Store"/>
    <s v="Yes"/>
    <s v="Very comfortable"/>
    <x v="1"/>
    <x v="0"/>
    <x v="1"/>
    <x v="5"/>
    <n v="4455.18"/>
    <x v="2"/>
    <s v="Northern Region"/>
    <s v="Medium"/>
    <s v="August"/>
    <s v="Q3"/>
    <s v="No"/>
    <n v="0"/>
    <n v="668.27700000000004"/>
    <n v="5123.4570000000003"/>
  </r>
  <r>
    <n v="9926"/>
    <s v="R03158"/>
    <x v="717"/>
    <n v="45"/>
    <x v="1"/>
    <x v="4"/>
    <x v="24"/>
    <n v="3"/>
    <x v="0"/>
    <s v="Debit Card"/>
    <s v="Home Delivery"/>
    <s v="No"/>
    <s v="Delivery delayed"/>
    <x v="2"/>
    <x v="1"/>
    <x v="0"/>
    <x v="4"/>
    <n v="44114.21"/>
    <x v="6"/>
    <s v="Central Region"/>
    <s v="High"/>
    <s v="January"/>
    <s v="Q1"/>
    <s v="Yes"/>
    <n v="0"/>
    <n v="6617.1314999999995"/>
    <n v="50731.341499999995"/>
  </r>
  <r>
    <n v="9927"/>
    <s v="R09915"/>
    <x v="329"/>
    <n v="42"/>
    <x v="2"/>
    <x v="8"/>
    <x v="35"/>
    <n v="1"/>
    <x v="1"/>
    <s v="Debit Card"/>
    <s v="Click &amp; Collect"/>
    <s v="No"/>
    <s v="Very comfortable"/>
    <x v="3"/>
    <x v="0"/>
    <x v="0"/>
    <x v="3"/>
    <n v="6710.27"/>
    <x v="5"/>
    <s v="Eastern Region"/>
    <s v="High"/>
    <s v="July"/>
    <s v="Q3"/>
    <s v="Yes"/>
    <n v="1"/>
    <n v="1006.5405000000001"/>
    <n v="7716.8104999999996"/>
  </r>
  <r>
    <n v="9929"/>
    <s v="R01060"/>
    <x v="169"/>
    <n v="18"/>
    <x v="2"/>
    <x v="0"/>
    <x v="44"/>
    <n v="1"/>
    <x v="1"/>
    <s v="Debit Card"/>
    <s v="Click &amp; Collect"/>
    <s v="Yes"/>
    <s v="Great customer service"/>
    <x v="3"/>
    <x v="0"/>
    <x v="0"/>
    <x v="2"/>
    <n v="2849.09"/>
    <x v="7"/>
    <s v="Northern Region"/>
    <s v="Medium"/>
    <s v="November"/>
    <s v="Q4"/>
    <s v="No"/>
    <n v="1"/>
    <n v="427.36349999999999"/>
    <n v="3276.4535000000001"/>
  </r>
  <r>
    <n v="9930"/>
    <s v="R04637"/>
    <x v="600"/>
    <n v="73"/>
    <x v="0"/>
    <x v="4"/>
    <x v="22"/>
    <n v="2"/>
    <x v="1"/>
    <s v="Credit Card"/>
    <s v="Home Delivery"/>
    <s v="No"/>
    <s v="Great customer service"/>
    <x v="0"/>
    <x v="0"/>
    <x v="0"/>
    <x v="5"/>
    <n v="1734"/>
    <x v="7"/>
    <s v="Central Region"/>
    <s v="Medium"/>
    <s v="February"/>
    <s v="Q1"/>
    <s v="No"/>
    <n v="1"/>
    <n v="260.09999999999997"/>
    <n v="1994.1"/>
  </r>
  <r>
    <n v="9931"/>
    <s v="R03243"/>
    <x v="142"/>
    <n v="33"/>
    <x v="2"/>
    <x v="0"/>
    <x v="116"/>
    <n v="5"/>
    <x v="0"/>
    <s v="Mobile Payment"/>
    <s v="Home Delivery"/>
    <s v="Yes"/>
    <s v="Easy online ordering"/>
    <x v="1"/>
    <x v="0"/>
    <x v="1"/>
    <x v="1"/>
    <n v="11052.57"/>
    <x v="6"/>
    <s v="Northern Region"/>
    <s v="High"/>
    <s v="October"/>
    <s v="Q4"/>
    <s v="Yes"/>
    <n v="0"/>
    <n v="1657.8854999999999"/>
    <n v="12710.455499999998"/>
  </r>
  <r>
    <n v="9932"/>
    <s v="R01679"/>
    <x v="86"/>
    <n v="68"/>
    <x v="0"/>
    <x v="7"/>
    <x v="94"/>
    <n v="5"/>
    <x v="1"/>
    <s v="Credit Card"/>
    <s v="In Store"/>
    <s v="Yes"/>
    <s v="Long waiting time"/>
    <x v="1"/>
    <x v="1"/>
    <x v="0"/>
    <x v="5"/>
    <n v="1746.77"/>
    <x v="5"/>
    <s v="Western Region"/>
    <s v="Medium"/>
    <s v="February"/>
    <s v="Q1"/>
    <s v="No"/>
    <n v="1"/>
    <n v="262.01549999999997"/>
    <n v="2008.7854999999997"/>
  </r>
  <r>
    <n v="9933"/>
    <s v="R06893"/>
    <x v="320"/>
    <n v="78"/>
    <x v="1"/>
    <x v="2"/>
    <x v="87"/>
    <n v="4"/>
    <x v="0"/>
    <s v="Debit Card"/>
    <s v="In Store"/>
    <s v="No"/>
    <s v="Product exceeded expectations"/>
    <x v="4"/>
    <x v="0"/>
    <x v="1"/>
    <x v="5"/>
    <n v="828.82"/>
    <x v="5"/>
    <s v="Northern Region"/>
    <s v="Medium"/>
    <s v="May"/>
    <s v="Q2"/>
    <s v="No"/>
    <n v="0"/>
    <n v="124.32300000000001"/>
    <n v="953.14300000000003"/>
  </r>
  <r>
    <n v="9934"/>
    <s v="R06375"/>
    <x v="410"/>
    <n v="73"/>
    <x v="0"/>
    <x v="0"/>
    <x v="26"/>
    <n v="2"/>
    <x v="1"/>
    <s v="EFT"/>
    <s v="Click &amp; Collect"/>
    <s v="No"/>
    <s v="Customer support was excellent"/>
    <x v="0"/>
    <x v="0"/>
    <x v="0"/>
    <x v="5"/>
    <n v="27815.439999999999"/>
    <x v="6"/>
    <s v="Northern Region"/>
    <s v="High"/>
    <s v="July"/>
    <s v="Q3"/>
    <s v="Yes"/>
    <n v="1"/>
    <n v="4172.3159999999998"/>
    <n v="31987.755999999998"/>
  </r>
  <r>
    <n v="9935"/>
    <s v="R07575"/>
    <x v="635"/>
    <n v="55"/>
    <x v="1"/>
    <x v="8"/>
    <x v="59"/>
    <n v="5"/>
    <x v="1"/>
    <s v="Credit Card"/>
    <s v="Click &amp; Collect"/>
    <s v="No"/>
    <s v="Excellent value"/>
    <x v="1"/>
    <x v="0"/>
    <x v="1"/>
    <x v="0"/>
    <n v="8798.49"/>
    <x v="4"/>
    <s v="Eastern Region"/>
    <s v="High"/>
    <s v="February"/>
    <s v="Q1"/>
    <s v="Yes"/>
    <n v="1"/>
    <n v="1319.7735"/>
    <n v="10118.263499999999"/>
  </r>
  <r>
    <n v="9936"/>
    <s v="R01758"/>
    <x v="269"/>
    <n v="72"/>
    <x v="1"/>
    <x v="5"/>
    <x v="36"/>
    <n v="4"/>
    <x v="1"/>
    <s v="Cash"/>
    <s v="In Store"/>
    <s v="No"/>
    <s v="Very fast delivery"/>
    <x v="4"/>
    <x v="0"/>
    <x v="1"/>
    <x v="5"/>
    <n v="13056.99"/>
    <x v="6"/>
    <s v="Western Region"/>
    <s v="High"/>
    <s v="July"/>
    <s v="Q3"/>
    <s v="Yes"/>
    <n v="1"/>
    <n v="1958.5484999999999"/>
    <n v="15015.538499999999"/>
  </r>
  <r>
    <n v="9937"/>
    <s v="R06020"/>
    <x v="488"/>
    <n v="59"/>
    <x v="0"/>
    <x v="7"/>
    <x v="12"/>
    <n v="4"/>
    <x v="1"/>
    <s v="Cash"/>
    <s v="Home Delivery"/>
    <s v="No"/>
    <s v="Easy to assemble"/>
    <x v="4"/>
    <x v="0"/>
    <x v="1"/>
    <x v="0"/>
    <n v="228.08"/>
    <x v="8"/>
    <s v="Western Region"/>
    <s v="Low"/>
    <s v="January"/>
    <s v="Q1"/>
    <s v="No"/>
    <n v="1"/>
    <n v="34.212000000000003"/>
    <n v="262.29199999999997"/>
  </r>
  <r>
    <n v="9938"/>
    <s v="R05117"/>
    <x v="8"/>
    <n v="69"/>
    <x v="2"/>
    <x v="1"/>
    <x v="27"/>
    <n v="4"/>
    <x v="1"/>
    <s v="Cash"/>
    <s v="Home Delivery"/>
    <s v="Yes"/>
    <s v="Exactly as advertised"/>
    <x v="4"/>
    <x v="0"/>
    <x v="1"/>
    <x v="5"/>
    <n v="14808.31"/>
    <x v="6"/>
    <s v="Southern Region"/>
    <s v="High"/>
    <s v="September"/>
    <s v="Q3"/>
    <s v="Yes"/>
    <n v="1"/>
    <n v="2221.2464999999997"/>
    <n v="17029.556499999999"/>
  </r>
  <r>
    <n v="9939"/>
    <s v="R08756"/>
    <x v="15"/>
    <n v="24"/>
    <x v="2"/>
    <x v="1"/>
    <x v="32"/>
    <n v="5"/>
    <x v="0"/>
    <s v="Debit Card"/>
    <s v="Click &amp; Collect"/>
    <s v="No"/>
    <s v="Very comfortable"/>
    <x v="1"/>
    <x v="0"/>
    <x v="1"/>
    <x v="2"/>
    <n v="3086.4"/>
    <x v="7"/>
    <s v="Southern Region"/>
    <s v="Medium"/>
    <s v="November"/>
    <s v="Q4"/>
    <s v="No"/>
    <n v="0"/>
    <n v="462.96"/>
    <n v="3549.3599999999997"/>
  </r>
  <r>
    <n v="9940"/>
    <s v="R07409"/>
    <x v="322"/>
    <m/>
    <x v="2"/>
    <x v="7"/>
    <x v="103"/>
    <n v="3"/>
    <x v="1"/>
    <s v="Mobile Payment"/>
    <s v="Click &amp; Collect"/>
    <s v="No"/>
    <s v="Customer support was excellent"/>
    <x v="2"/>
    <x v="0"/>
    <x v="0"/>
    <x v="6"/>
    <n v="103.4"/>
    <x v="3"/>
    <s v="Western Region"/>
    <s v="Low"/>
    <s v="January"/>
    <s v="Q1"/>
    <s v="No"/>
    <n v="1"/>
    <n v="15.51"/>
    <n v="118.91"/>
  </r>
  <r>
    <n v="9941"/>
    <s v="R02791"/>
    <x v="309"/>
    <n v="76"/>
    <x v="1"/>
    <x v="6"/>
    <x v="72"/>
    <n v="5"/>
    <x v="1"/>
    <s v="Cash"/>
    <s v="Click &amp; Collect"/>
    <s v="Yes"/>
    <m/>
    <x v="1"/>
    <x v="3"/>
    <x v="2"/>
    <x v="5"/>
    <n v="16291.52"/>
    <x v="5"/>
    <s v="Gauteng Region"/>
    <s v="High"/>
    <s v="January"/>
    <s v="Q1"/>
    <s v="Yes"/>
    <n v="1"/>
    <n v="2443.7280000000001"/>
    <n v="18735.248"/>
  </r>
  <r>
    <n v="9942"/>
    <s v="R00864"/>
    <x v="711"/>
    <n v="46"/>
    <x v="2"/>
    <x v="7"/>
    <x v="61"/>
    <n v="4"/>
    <x v="1"/>
    <s v="EFT"/>
    <s v="Home Delivery"/>
    <s v="No"/>
    <s v="Item missing accessories"/>
    <x v="4"/>
    <x v="1"/>
    <x v="0"/>
    <x v="4"/>
    <n v="768.34"/>
    <x v="7"/>
    <s v="Western Region"/>
    <s v="Medium"/>
    <s v="April"/>
    <s v="Q2"/>
    <s v="No"/>
    <n v="1"/>
    <n v="115.251"/>
    <n v="883.59100000000001"/>
  </r>
  <r>
    <n v="9943"/>
    <s v="R07859"/>
    <x v="371"/>
    <n v="64"/>
    <x v="1"/>
    <x v="4"/>
    <x v="6"/>
    <n v="2"/>
    <x v="0"/>
    <s v="EFT"/>
    <s v="In Store"/>
    <s v="No"/>
    <s v="Instructions unclear"/>
    <x v="0"/>
    <x v="2"/>
    <x v="0"/>
    <x v="0"/>
    <n v="409.06"/>
    <x v="5"/>
    <s v="Central Region"/>
    <s v="Low"/>
    <s v="August"/>
    <s v="Q3"/>
    <s v="No"/>
    <n v="0"/>
    <n v="61.358999999999995"/>
    <n v="470.41899999999998"/>
  </r>
  <r>
    <n v="9944"/>
    <s v="R01485"/>
    <x v="13"/>
    <n v="28"/>
    <x v="2"/>
    <x v="6"/>
    <x v="105"/>
    <n v="5"/>
    <x v="1"/>
    <s v="Cash"/>
    <s v="In Store"/>
    <s v="No"/>
    <s v="Customer support was excellent"/>
    <x v="1"/>
    <x v="0"/>
    <x v="1"/>
    <x v="1"/>
    <n v="96.11"/>
    <x v="8"/>
    <s v="Gauteng Region"/>
    <s v="Low"/>
    <s v="August"/>
    <s v="Q3"/>
    <s v="No"/>
    <n v="1"/>
    <n v="14.416499999999999"/>
    <n v="110.52649999999998"/>
  </r>
  <r>
    <n v="9945"/>
    <s v="R07036"/>
    <x v="340"/>
    <n v="78"/>
    <x v="1"/>
    <x v="8"/>
    <x v="30"/>
    <n v="5"/>
    <x v="1"/>
    <s v="Credit Card"/>
    <s v="Click &amp; Collect"/>
    <s v="No"/>
    <s v="Average quality"/>
    <x v="1"/>
    <x v="2"/>
    <x v="0"/>
    <x v="5"/>
    <n v="2962.6"/>
    <x v="2"/>
    <s v="Eastern Region"/>
    <s v="Medium"/>
    <s v="July"/>
    <s v="Q3"/>
    <s v="No"/>
    <n v="1"/>
    <n v="444.39"/>
    <n v="3406.99"/>
  </r>
  <r>
    <n v="9946"/>
    <s v="R07722"/>
    <x v="438"/>
    <n v="55"/>
    <x v="0"/>
    <x v="2"/>
    <x v="104"/>
    <n v="1"/>
    <x v="1"/>
    <s v="EFT"/>
    <s v="Home Delivery"/>
    <s v="Yes"/>
    <s v="Exactly as advertised"/>
    <x v="3"/>
    <x v="0"/>
    <x v="0"/>
    <x v="0"/>
    <n v="274.49"/>
    <x v="1"/>
    <s v="Northern Region"/>
    <s v="Low"/>
    <s v="July"/>
    <s v="Q3"/>
    <s v="No"/>
    <n v="1"/>
    <n v="41.173499999999997"/>
    <n v="315.6635"/>
  </r>
  <r>
    <n v="9947"/>
    <s v="R05978"/>
    <x v="367"/>
    <n v="38"/>
    <x v="0"/>
    <x v="6"/>
    <x v="23"/>
    <n v="3"/>
    <x v="1"/>
    <s v="Debit Card"/>
    <s v="Home Delivery"/>
    <s v="Yes"/>
    <s v="Packaging could improve"/>
    <x v="2"/>
    <x v="2"/>
    <x v="1"/>
    <x v="3"/>
    <n v="2340.5700000000002"/>
    <x v="8"/>
    <s v="Gauteng Region"/>
    <s v="Medium"/>
    <s v="May"/>
    <s v="Q2"/>
    <s v="No"/>
    <n v="1"/>
    <n v="351.08550000000002"/>
    <n v="2691.6554999999998"/>
  </r>
  <r>
    <n v="9948"/>
    <s v="R05135"/>
    <x v="246"/>
    <n v="51"/>
    <x v="2"/>
    <x v="6"/>
    <x v="19"/>
    <n v="2"/>
    <x v="0"/>
    <s v="EFT"/>
    <s v="Click &amp; Collect"/>
    <s v="No"/>
    <s v="Exactly as advertised"/>
    <x v="0"/>
    <x v="0"/>
    <x v="0"/>
    <x v="4"/>
    <n v="343.42"/>
    <x v="3"/>
    <s v="Gauteng Region"/>
    <s v="Low"/>
    <s v="June"/>
    <s v="Q2"/>
    <s v="No"/>
    <n v="0"/>
    <n v="51.512999999999998"/>
    <n v="394.93299999999999"/>
  </r>
  <r>
    <n v="9949"/>
    <s v="R00207"/>
    <x v="302"/>
    <n v="25"/>
    <x v="2"/>
    <x v="2"/>
    <x v="118"/>
    <n v="4"/>
    <x v="0"/>
    <s v="Debit Card"/>
    <s v="Click &amp; Collect"/>
    <s v="Yes"/>
    <s v="Would definitely buy again"/>
    <x v="4"/>
    <x v="0"/>
    <x v="1"/>
    <x v="1"/>
    <n v="301.58"/>
    <x v="3"/>
    <s v="Northern Region"/>
    <s v="Low"/>
    <s v="November"/>
    <s v="Q4"/>
    <s v="No"/>
    <n v="0"/>
    <n v="45.236999999999995"/>
    <n v="346.81699999999995"/>
  </r>
  <r>
    <n v="9950"/>
    <s v="R04489"/>
    <x v="312"/>
    <n v="25"/>
    <x v="0"/>
    <x v="5"/>
    <x v="63"/>
    <n v="3"/>
    <x v="0"/>
    <s v="Mobile Payment"/>
    <s v="Home Delivery"/>
    <s v="No"/>
    <s v="Product exceeded expectations"/>
    <x v="2"/>
    <x v="0"/>
    <x v="0"/>
    <x v="1"/>
    <n v="1604.87"/>
    <x v="0"/>
    <s v="Western Region"/>
    <s v="Medium"/>
    <s v="August"/>
    <s v="Q3"/>
    <s v="No"/>
    <n v="0"/>
    <n v="240.73049999999998"/>
    <n v="1845.6004999999998"/>
  </r>
  <r>
    <n v="9953"/>
    <s v="R06911"/>
    <x v="154"/>
    <n v="62"/>
    <x v="2"/>
    <x v="7"/>
    <x v="33"/>
    <n v="5"/>
    <x v="1"/>
    <s v="EFT"/>
    <s v="In Store"/>
    <s v="Yes"/>
    <s v="Poor packaging"/>
    <x v="1"/>
    <x v="1"/>
    <x v="0"/>
    <x v="0"/>
    <n v="440.87"/>
    <x v="7"/>
    <s v="Western Region"/>
    <s v="Low"/>
    <s v="December"/>
    <s v="Q4"/>
    <s v="No"/>
    <n v="1"/>
    <n v="66.130499999999998"/>
    <n v="507.00049999999999"/>
  </r>
  <r>
    <n v="9955"/>
    <s v="R07386"/>
    <x v="730"/>
    <n v="65"/>
    <x v="1"/>
    <x v="3"/>
    <x v="110"/>
    <n v="3"/>
    <x v="0"/>
    <s v="Mobile Payment"/>
    <s v="Home Delivery"/>
    <s v="Yes"/>
    <s v="Average quality"/>
    <x v="2"/>
    <x v="2"/>
    <x v="1"/>
    <x v="5"/>
    <n v="2216.12"/>
    <x v="1"/>
    <s v="Central Region"/>
    <s v="Medium"/>
    <s v="May"/>
    <s v="Q2"/>
    <s v="No"/>
    <n v="0"/>
    <n v="332.41799999999995"/>
    <n v="2548.5379999999996"/>
  </r>
  <r>
    <n v="9956"/>
    <s v="R01029"/>
    <x v="190"/>
    <m/>
    <x v="1"/>
    <x v="2"/>
    <x v="0"/>
    <n v="1"/>
    <x v="1"/>
    <s v="Mobile Payment"/>
    <s v="Click &amp; Collect"/>
    <s v="No"/>
    <s v="Would definitely buy again"/>
    <x v="3"/>
    <x v="0"/>
    <x v="0"/>
    <x v="6"/>
    <n v="2479.5700000000002"/>
    <x v="0"/>
    <s v="Northern Region"/>
    <s v="Medium"/>
    <s v="May"/>
    <s v="Q2"/>
    <s v="No"/>
    <n v="1"/>
    <n v="371.93549999999999"/>
    <n v="2851.5054999999998"/>
  </r>
  <r>
    <n v="9957"/>
    <s v="R03841"/>
    <x v="305"/>
    <n v="70"/>
    <x v="0"/>
    <x v="0"/>
    <x v="89"/>
    <n v="1"/>
    <x v="1"/>
    <s v="Debit Card"/>
    <s v="In Store"/>
    <s v="No"/>
    <s v="Fantastic experience"/>
    <x v="3"/>
    <x v="0"/>
    <x v="0"/>
    <x v="5"/>
    <n v="574.49"/>
    <x v="4"/>
    <s v="Northern Region"/>
    <s v="Medium"/>
    <s v="April"/>
    <s v="Q2"/>
    <s v="No"/>
    <n v="1"/>
    <n v="86.173500000000004"/>
    <n v="660.6635"/>
  </r>
  <r>
    <n v="9958"/>
    <s v="R08111"/>
    <x v="185"/>
    <n v="24"/>
    <x v="0"/>
    <x v="4"/>
    <x v="57"/>
    <n v="1"/>
    <x v="1"/>
    <s v="Credit Card"/>
    <s v="In Store"/>
    <s v="Yes"/>
    <s v="Very comfortable"/>
    <x v="3"/>
    <x v="0"/>
    <x v="0"/>
    <x v="2"/>
    <n v="551.66"/>
    <x v="0"/>
    <s v="Central Region"/>
    <s v="Medium"/>
    <s v="March"/>
    <s v="Q1"/>
    <s v="No"/>
    <n v="1"/>
    <n v="82.748999999999995"/>
    <n v="634.40899999999988"/>
  </r>
  <r>
    <n v="9959"/>
    <s v="R05057"/>
    <x v="233"/>
    <n v="35"/>
    <x v="1"/>
    <x v="4"/>
    <x v="42"/>
    <n v="4"/>
    <x v="0"/>
    <s v="Debit Card"/>
    <s v="In Store"/>
    <s v="Yes"/>
    <s v="Easy online ordering"/>
    <x v="4"/>
    <x v="0"/>
    <x v="1"/>
    <x v="3"/>
    <n v="2099.4"/>
    <x v="2"/>
    <s v="Central Region"/>
    <s v="Medium"/>
    <s v="May"/>
    <s v="Q2"/>
    <s v="No"/>
    <n v="0"/>
    <n v="314.91000000000003"/>
    <n v="2414.31"/>
  </r>
  <r>
    <n v="9960"/>
    <s v="R09763"/>
    <x v="719"/>
    <n v="33"/>
    <x v="0"/>
    <x v="6"/>
    <x v="47"/>
    <n v="3"/>
    <x v="0"/>
    <s v="Debit Card"/>
    <s v="Home Delivery"/>
    <s v="No"/>
    <s v="Looks premium"/>
    <x v="2"/>
    <x v="0"/>
    <x v="0"/>
    <x v="1"/>
    <n v="13123.97"/>
    <x v="6"/>
    <s v="Gauteng Region"/>
    <s v="High"/>
    <s v="April"/>
    <s v="Q2"/>
    <s v="Yes"/>
    <n v="0"/>
    <n v="1968.5954999999999"/>
    <n v="15092.565499999999"/>
  </r>
  <r>
    <n v="9962"/>
    <s v="R02732"/>
    <x v="171"/>
    <n v="40"/>
    <x v="1"/>
    <x v="4"/>
    <x v="17"/>
    <n v="4"/>
    <x v="0"/>
    <s v="Cash"/>
    <s v="Home Delivery"/>
    <s v="No"/>
    <s v="Easy online ordering"/>
    <x v="4"/>
    <x v="0"/>
    <x v="1"/>
    <x v="3"/>
    <n v="471.63"/>
    <x v="1"/>
    <s v="Central Region"/>
    <s v="Low"/>
    <s v="August"/>
    <s v="Q3"/>
    <s v="No"/>
    <n v="0"/>
    <n v="70.744500000000002"/>
    <n v="542.3744999999999"/>
  </r>
  <r>
    <n v="9963"/>
    <s v="R08997"/>
    <x v="298"/>
    <n v="62"/>
    <x v="2"/>
    <x v="3"/>
    <x v="0"/>
    <n v="3"/>
    <x v="0"/>
    <s v="EFT"/>
    <s v="In Store"/>
    <s v="Yes"/>
    <s v="Worth the money"/>
    <x v="2"/>
    <x v="0"/>
    <x v="0"/>
    <x v="0"/>
    <n v="2479.5700000000002"/>
    <x v="0"/>
    <s v="Central Region"/>
    <s v="Medium"/>
    <s v="November"/>
    <s v="Q4"/>
    <s v="No"/>
    <n v="0"/>
    <n v="371.93549999999999"/>
    <n v="2851.5054999999998"/>
  </r>
  <r>
    <n v="9964"/>
    <s v="R02455"/>
    <x v="491"/>
    <n v="79"/>
    <x v="1"/>
    <x v="0"/>
    <x v="102"/>
    <n v="2"/>
    <x v="1"/>
    <s v="EFT"/>
    <s v="Click &amp; Collect"/>
    <s v="No"/>
    <s v="Very fast delivery"/>
    <x v="0"/>
    <x v="0"/>
    <x v="0"/>
    <x v="5"/>
    <n v="996.44"/>
    <x v="2"/>
    <s v="Northern Region"/>
    <s v="Medium"/>
    <s v="February"/>
    <s v="Q1"/>
    <s v="No"/>
    <n v="1"/>
    <n v="149.46600000000001"/>
    <n v="1145.9059999999999"/>
  </r>
  <r>
    <n v="9965"/>
    <s v="R07216"/>
    <x v="183"/>
    <n v="79"/>
    <x v="0"/>
    <x v="4"/>
    <x v="99"/>
    <n v="5"/>
    <x v="0"/>
    <s v="EFT"/>
    <s v="Home Delivery"/>
    <s v="No"/>
    <s v="Exactly as advertised"/>
    <x v="1"/>
    <x v="0"/>
    <x v="1"/>
    <x v="5"/>
    <n v="786.78"/>
    <x v="8"/>
    <s v="Central Region"/>
    <s v="Medium"/>
    <s v="July"/>
    <s v="Q3"/>
    <s v="No"/>
    <n v="0"/>
    <n v="118.017"/>
    <n v="904.79699999999991"/>
  </r>
  <r>
    <n v="9966"/>
    <s v="R03105"/>
    <x v="125"/>
    <m/>
    <x v="2"/>
    <x v="4"/>
    <x v="6"/>
    <n v="3"/>
    <x v="0"/>
    <s v="Debit Card"/>
    <s v="Click &amp; Collect"/>
    <s v="No"/>
    <s v="Great customer service"/>
    <x v="2"/>
    <x v="0"/>
    <x v="0"/>
    <x v="6"/>
    <n v="409.06"/>
    <x v="5"/>
    <s v="Central Region"/>
    <s v="Low"/>
    <s v="July"/>
    <s v="Q3"/>
    <s v="No"/>
    <n v="0"/>
    <n v="61.358999999999995"/>
    <n v="470.41899999999998"/>
  </r>
  <r>
    <n v="9967"/>
    <s v="R08393"/>
    <x v="305"/>
    <n v="24"/>
    <x v="1"/>
    <x v="4"/>
    <x v="87"/>
    <n v="5"/>
    <x v="0"/>
    <s v="Mobile Payment"/>
    <s v="Click &amp; Collect"/>
    <s v="Yes"/>
    <s v="Worth the money"/>
    <x v="1"/>
    <x v="0"/>
    <x v="1"/>
    <x v="2"/>
    <n v="828.82"/>
    <x v="5"/>
    <s v="Central Region"/>
    <s v="Medium"/>
    <s v="April"/>
    <s v="Q2"/>
    <s v="No"/>
    <n v="0"/>
    <n v="124.32300000000001"/>
    <n v="953.14300000000003"/>
  </r>
  <r>
    <n v="9969"/>
    <s v="R03100"/>
    <x v="464"/>
    <n v="34"/>
    <x v="1"/>
    <x v="0"/>
    <x v="61"/>
    <n v="4"/>
    <x v="1"/>
    <s v="Debit Card"/>
    <s v="Click &amp; Collect"/>
    <s v="Yes"/>
    <m/>
    <x v="4"/>
    <x v="3"/>
    <x v="2"/>
    <x v="1"/>
    <n v="768.34"/>
    <x v="7"/>
    <s v="Northern Region"/>
    <s v="Medium"/>
    <s v="March"/>
    <s v="Q1"/>
    <s v="No"/>
    <n v="1"/>
    <n v="115.251"/>
    <n v="883.59100000000001"/>
  </r>
  <r>
    <n v="9970"/>
    <s v="R06185"/>
    <x v="256"/>
    <n v="46"/>
    <x v="1"/>
    <x v="1"/>
    <x v="74"/>
    <n v="5"/>
    <x v="0"/>
    <s v="Debit Card"/>
    <s v="Home Delivery"/>
    <s v="Yes"/>
    <s v="Helpful staff"/>
    <x v="1"/>
    <x v="0"/>
    <x v="1"/>
    <x v="4"/>
    <n v="1000.7"/>
    <x v="4"/>
    <s v="Southern Region"/>
    <s v="Medium"/>
    <s v="April"/>
    <s v="Q2"/>
    <s v="No"/>
    <n v="0"/>
    <n v="150.10499999999999"/>
    <n v="1150.8050000000001"/>
  </r>
  <r>
    <n v="9971"/>
    <s v="R03562"/>
    <x v="551"/>
    <n v="47"/>
    <x v="0"/>
    <x v="0"/>
    <x v="3"/>
    <n v="2"/>
    <x v="0"/>
    <s v="EFT"/>
    <s v="In Store"/>
    <s v="No"/>
    <s v="Fits perfectly"/>
    <x v="0"/>
    <x v="0"/>
    <x v="0"/>
    <x v="4"/>
    <n v="84.23"/>
    <x v="3"/>
    <s v="Northern Region"/>
    <s v="Low"/>
    <s v="June"/>
    <s v="Q2"/>
    <s v="No"/>
    <n v="0"/>
    <n v="12.634500000000001"/>
    <n v="96.864499999999992"/>
  </r>
  <r>
    <n v="9972"/>
    <s v="R05893"/>
    <x v="125"/>
    <n v="31"/>
    <x v="1"/>
    <x v="7"/>
    <x v="33"/>
    <n v="5"/>
    <x v="0"/>
    <s v="EFT"/>
    <s v="Click &amp; Collect"/>
    <s v="Yes"/>
    <s v="Would definitely buy again"/>
    <x v="1"/>
    <x v="0"/>
    <x v="1"/>
    <x v="1"/>
    <n v="440.87"/>
    <x v="7"/>
    <s v="Western Region"/>
    <s v="Low"/>
    <s v="July"/>
    <s v="Q3"/>
    <s v="No"/>
    <n v="0"/>
    <n v="66.130499999999998"/>
    <n v="507.00049999999999"/>
  </r>
  <r>
    <n v="9973"/>
    <s v="R00392"/>
    <x v="293"/>
    <n v="30"/>
    <x v="1"/>
    <x v="3"/>
    <x v="106"/>
    <n v="4"/>
    <x v="1"/>
    <s v="Cash"/>
    <s v="Click &amp; Collect"/>
    <s v="Yes"/>
    <s v="Instructions unclear"/>
    <x v="4"/>
    <x v="2"/>
    <x v="0"/>
    <x v="1"/>
    <n v="74.72"/>
    <x v="3"/>
    <s v="Central Region"/>
    <s v="Low"/>
    <s v="July"/>
    <s v="Q3"/>
    <s v="No"/>
    <n v="1"/>
    <n v="11.208"/>
    <n v="85.927999999999997"/>
  </r>
  <r>
    <n v="9974"/>
    <s v="R06737"/>
    <x v="174"/>
    <n v="73"/>
    <x v="2"/>
    <x v="5"/>
    <x v="45"/>
    <n v="1"/>
    <x v="0"/>
    <s v="EFT"/>
    <s v="Click &amp; Collect"/>
    <s v="No"/>
    <s v="Long waiting time"/>
    <x v="3"/>
    <x v="1"/>
    <x v="1"/>
    <x v="5"/>
    <n v="139.72999999999999"/>
    <x v="1"/>
    <s v="Western Region"/>
    <s v="Low"/>
    <s v="July"/>
    <s v="Q3"/>
    <s v="No"/>
    <n v="0"/>
    <n v="20.959499999999998"/>
    <n v="160.68949999999998"/>
  </r>
  <r>
    <n v="9975"/>
    <s v="R05619"/>
    <x v="430"/>
    <n v="30"/>
    <x v="1"/>
    <x v="3"/>
    <x v="85"/>
    <n v="2"/>
    <x v="0"/>
    <s v="Cash"/>
    <s v="In Store"/>
    <s v="No"/>
    <s v="Packaging could improve"/>
    <x v="0"/>
    <x v="2"/>
    <x v="0"/>
    <x v="1"/>
    <n v="812.2"/>
    <x v="2"/>
    <s v="Central Region"/>
    <s v="Medium"/>
    <s v="January"/>
    <s v="Q1"/>
    <s v="No"/>
    <n v="0"/>
    <n v="121.83"/>
    <n v="934.03"/>
  </r>
  <r>
    <n v="9977"/>
    <s v="R09688"/>
    <x v="400"/>
    <n v="48"/>
    <x v="0"/>
    <x v="6"/>
    <x v="57"/>
    <n v="1"/>
    <x v="0"/>
    <s v="EFT"/>
    <s v="Home Delivery"/>
    <s v="Yes"/>
    <s v="Worth the money"/>
    <x v="3"/>
    <x v="0"/>
    <x v="0"/>
    <x v="4"/>
    <n v="551.66"/>
    <x v="0"/>
    <s v="Gauteng Region"/>
    <s v="Medium"/>
    <s v="July"/>
    <s v="Q3"/>
    <s v="No"/>
    <n v="0"/>
    <n v="82.748999999999995"/>
    <n v="634.40899999999988"/>
  </r>
  <r>
    <n v="9978"/>
    <s v="R02696"/>
    <x v="477"/>
    <n v="44"/>
    <x v="0"/>
    <x v="6"/>
    <x v="64"/>
    <n v="2"/>
    <x v="0"/>
    <s v="Cash"/>
    <s v="Home Delivery"/>
    <s v="Yes"/>
    <s v="Instructions unclear"/>
    <x v="0"/>
    <x v="2"/>
    <x v="0"/>
    <x v="3"/>
    <n v="119.63"/>
    <x v="3"/>
    <s v="Gauteng Region"/>
    <s v="Low"/>
    <s v="March"/>
    <s v="Q1"/>
    <s v="No"/>
    <n v="0"/>
    <n v="17.944499999999998"/>
    <n v="137.57449999999997"/>
  </r>
  <r>
    <n v="9980"/>
    <s v="R05464"/>
    <x v="45"/>
    <n v="40"/>
    <x v="2"/>
    <x v="2"/>
    <x v="88"/>
    <n v="3"/>
    <x v="0"/>
    <s v="EFT"/>
    <s v="In Store"/>
    <s v="No"/>
    <s v="Easy online ordering"/>
    <x v="2"/>
    <x v="0"/>
    <x v="0"/>
    <x v="3"/>
    <n v="529.15"/>
    <x v="0"/>
    <s v="Northern Region"/>
    <s v="Medium"/>
    <s v="March"/>
    <s v="Q1"/>
    <s v="No"/>
    <n v="0"/>
    <n v="79.372499999999988"/>
    <n v="608.52249999999992"/>
  </r>
  <r>
    <n v="9981"/>
    <s v="R02569"/>
    <x v="489"/>
    <n v="39"/>
    <x v="1"/>
    <x v="8"/>
    <x v="56"/>
    <n v="4"/>
    <x v="1"/>
    <s v="EFT"/>
    <s v="Click &amp; Collect"/>
    <s v="Yes"/>
    <s v="Average quality"/>
    <x v="4"/>
    <x v="2"/>
    <x v="0"/>
    <x v="3"/>
    <n v="306.57"/>
    <x v="4"/>
    <s v="Eastern Region"/>
    <s v="Low"/>
    <s v="June"/>
    <s v="Q2"/>
    <s v="No"/>
    <n v="1"/>
    <n v="45.985499999999995"/>
    <n v="352.55549999999994"/>
  </r>
  <r>
    <n v="9982"/>
    <s v="R08007"/>
    <x v="573"/>
    <n v="21"/>
    <x v="1"/>
    <x v="0"/>
    <x v="87"/>
    <n v="5"/>
    <x v="0"/>
    <s v="Debit Card"/>
    <s v="Click &amp; Collect"/>
    <s v="No"/>
    <m/>
    <x v="1"/>
    <x v="3"/>
    <x v="2"/>
    <x v="2"/>
    <n v="828.82"/>
    <x v="5"/>
    <s v="Northern Region"/>
    <s v="Medium"/>
    <s v="May"/>
    <s v="Q2"/>
    <s v="No"/>
    <n v="0"/>
    <n v="124.32300000000001"/>
    <n v="953.14300000000003"/>
  </r>
  <r>
    <n v="9983"/>
    <s v="R00065"/>
    <x v="322"/>
    <n v="51"/>
    <x v="1"/>
    <x v="5"/>
    <x v="37"/>
    <n v="4"/>
    <x v="0"/>
    <s v="Credit Card"/>
    <s v="In Store"/>
    <s v="No"/>
    <s v="Instructions unclear"/>
    <x v="4"/>
    <x v="2"/>
    <x v="0"/>
    <x v="4"/>
    <n v="54.82"/>
    <x v="3"/>
    <s v="Western Region"/>
    <s v="Low"/>
    <s v="January"/>
    <s v="Q1"/>
    <s v="No"/>
    <n v="0"/>
    <n v="8.222999999999999"/>
    <n v="63.042999999999992"/>
  </r>
  <r>
    <n v="9984"/>
    <s v="R02063"/>
    <x v="307"/>
    <n v="37"/>
    <x v="0"/>
    <x v="7"/>
    <x v="65"/>
    <n v="5"/>
    <x v="0"/>
    <s v="EFT"/>
    <s v="Home Delivery"/>
    <s v="No"/>
    <s v="Exactly as advertised"/>
    <x v="1"/>
    <x v="0"/>
    <x v="1"/>
    <x v="3"/>
    <n v="45.96"/>
    <x v="3"/>
    <s v="Western Region"/>
    <s v="Low"/>
    <s v="May"/>
    <s v="Q2"/>
    <s v="No"/>
    <n v="0"/>
    <n v="6.8940000000000001"/>
    <n v="52.853999999999999"/>
  </r>
  <r>
    <n v="9985"/>
    <s v="R05277"/>
    <x v="281"/>
    <n v="54"/>
    <x v="0"/>
    <x v="6"/>
    <x v="123"/>
    <n v="1"/>
    <x v="0"/>
    <s v="Credit Card"/>
    <s v="Click &amp; Collect"/>
    <s v="Yes"/>
    <s v="Fits perfectly"/>
    <x v="3"/>
    <x v="0"/>
    <x v="0"/>
    <x v="4"/>
    <n v="2977.47"/>
    <x v="7"/>
    <s v="Gauteng Region"/>
    <s v="Medium"/>
    <s v="May"/>
    <s v="Q2"/>
    <s v="No"/>
    <n v="0"/>
    <n v="446.62049999999994"/>
    <n v="3424.0904999999993"/>
  </r>
  <r>
    <n v="9986"/>
    <s v="R07209"/>
    <x v="405"/>
    <n v="70"/>
    <x v="1"/>
    <x v="2"/>
    <x v="22"/>
    <n v="4"/>
    <x v="1"/>
    <s v="Debit Card"/>
    <s v="Home Delivery"/>
    <s v="Yes"/>
    <s v="Excellent product"/>
    <x v="4"/>
    <x v="0"/>
    <x v="1"/>
    <x v="5"/>
    <n v="1734"/>
    <x v="7"/>
    <s v="Northern Region"/>
    <s v="Medium"/>
    <s v="January"/>
    <s v="Q1"/>
    <s v="No"/>
    <n v="1"/>
    <n v="260.09999999999997"/>
    <n v="1994.1"/>
  </r>
  <r>
    <n v="9987"/>
    <s v="R08685"/>
    <x v="285"/>
    <n v="31"/>
    <x v="2"/>
    <x v="2"/>
    <x v="46"/>
    <n v="5"/>
    <x v="0"/>
    <s v="Debit Card"/>
    <s v="In Store"/>
    <s v="Yes"/>
    <s v="Exactly as advertised"/>
    <x v="1"/>
    <x v="0"/>
    <x v="1"/>
    <x v="1"/>
    <n v="3755.73"/>
    <x v="2"/>
    <s v="Northern Region"/>
    <s v="Medium"/>
    <s v="November"/>
    <s v="Q4"/>
    <s v="No"/>
    <n v="0"/>
    <n v="563.35950000000003"/>
    <n v="4319.0895"/>
  </r>
  <r>
    <n v="9989"/>
    <s v="R04860"/>
    <x v="64"/>
    <n v="25"/>
    <x v="2"/>
    <x v="8"/>
    <x v="75"/>
    <n v="3"/>
    <x v="1"/>
    <s v="EFT"/>
    <s v="Home Delivery"/>
    <s v="Yes"/>
    <s v="Very fast delivery"/>
    <x v="2"/>
    <x v="0"/>
    <x v="0"/>
    <x v="1"/>
    <n v="4841.7700000000004"/>
    <x v="7"/>
    <s v="Eastern Region"/>
    <s v="Medium"/>
    <s v="May"/>
    <s v="Q2"/>
    <s v="No"/>
    <n v="1"/>
    <n v="726.26550000000009"/>
    <n v="5568.0355"/>
  </r>
  <r>
    <n v="9990"/>
    <s v="R04888"/>
    <x v="505"/>
    <n v="65"/>
    <x v="0"/>
    <x v="6"/>
    <x v="16"/>
    <n v="1"/>
    <x v="0"/>
    <s v="Mobile Payment"/>
    <s v="Click &amp; Collect"/>
    <s v="No"/>
    <s v="Excellent product"/>
    <x v="3"/>
    <x v="0"/>
    <x v="0"/>
    <x v="5"/>
    <n v="368.99"/>
    <x v="0"/>
    <s v="Gauteng Region"/>
    <s v="Low"/>
    <s v="January"/>
    <s v="Q1"/>
    <s v="No"/>
    <n v="0"/>
    <n v="55.348500000000001"/>
    <n v="424.33849999999995"/>
  </r>
  <r>
    <n v="9991"/>
    <s v="R09269"/>
    <x v="234"/>
    <n v="20"/>
    <x v="1"/>
    <x v="7"/>
    <x v="17"/>
    <n v="1"/>
    <x v="0"/>
    <s v="Cash"/>
    <s v="In Store"/>
    <s v="Yes"/>
    <s v="Delivery delayed"/>
    <x v="3"/>
    <x v="1"/>
    <x v="1"/>
    <x v="2"/>
    <n v="471.63"/>
    <x v="1"/>
    <s v="Western Region"/>
    <s v="Low"/>
    <s v="June"/>
    <s v="Q2"/>
    <s v="No"/>
    <n v="0"/>
    <n v="70.744500000000002"/>
    <n v="542.3744999999999"/>
  </r>
  <r>
    <n v="9992"/>
    <s v="R00879"/>
    <x v="471"/>
    <n v="51"/>
    <x v="1"/>
    <x v="3"/>
    <x v="40"/>
    <n v="5"/>
    <x v="0"/>
    <s v="EFT"/>
    <s v="Click &amp; Collect"/>
    <s v="No"/>
    <s v="Helpful staff"/>
    <x v="1"/>
    <x v="0"/>
    <x v="1"/>
    <x v="4"/>
    <n v="1619.07"/>
    <x v="7"/>
    <s v="Central Region"/>
    <s v="Medium"/>
    <s v="August"/>
    <s v="Q3"/>
    <s v="No"/>
    <n v="0"/>
    <n v="242.86049999999997"/>
    <n v="1861.9304999999997"/>
  </r>
  <r>
    <n v="9993"/>
    <s v="R08530"/>
    <x v="318"/>
    <n v="51"/>
    <x v="0"/>
    <x v="0"/>
    <x v="113"/>
    <n v="2"/>
    <x v="0"/>
    <s v="EFT"/>
    <s v="In Store"/>
    <s v="Yes"/>
    <s v="Instructions unclear"/>
    <x v="0"/>
    <x v="2"/>
    <x v="0"/>
    <x v="4"/>
    <n v="2572.02"/>
    <x v="7"/>
    <s v="Northern Region"/>
    <s v="Medium"/>
    <s v="April"/>
    <s v="Q2"/>
    <s v="No"/>
    <n v="0"/>
    <n v="385.803"/>
    <n v="2957.8229999999999"/>
  </r>
  <r>
    <n v="9994"/>
    <s v="R07917"/>
    <x v="384"/>
    <n v="71"/>
    <x v="1"/>
    <x v="3"/>
    <x v="87"/>
    <n v="3"/>
    <x v="1"/>
    <s v="EFT"/>
    <s v="Home Delivery"/>
    <s v="No"/>
    <s v="Arrived damaged"/>
    <x v="2"/>
    <x v="1"/>
    <x v="0"/>
    <x v="5"/>
    <n v="828.82"/>
    <x v="5"/>
    <s v="Central Region"/>
    <s v="Medium"/>
    <s v="August"/>
    <s v="Q3"/>
    <s v="No"/>
    <n v="1"/>
    <n v="124.32300000000001"/>
    <n v="953.14300000000003"/>
  </r>
  <r>
    <n v="9995"/>
    <s v="R06864"/>
    <x v="173"/>
    <n v="58"/>
    <x v="0"/>
    <x v="3"/>
    <x v="82"/>
    <n v="1"/>
    <x v="0"/>
    <s v="Cash"/>
    <s v="Click &amp; Collect"/>
    <s v="Yes"/>
    <s v="Instructions unclear"/>
    <x v="3"/>
    <x v="2"/>
    <x v="0"/>
    <x v="0"/>
    <n v="463.48"/>
    <x v="6"/>
    <s v="Central Region"/>
    <s v="Low"/>
    <s v="October"/>
    <s v="Q4"/>
    <s v="No"/>
    <n v="0"/>
    <n v="69.522000000000006"/>
    <n v="533.00199999999995"/>
  </r>
  <r>
    <n v="9996"/>
    <s v="R07893"/>
    <x v="652"/>
    <n v="74"/>
    <x v="1"/>
    <x v="3"/>
    <x v="96"/>
    <n v="4"/>
    <x v="0"/>
    <s v="Mobile Payment"/>
    <s v="Home Delivery"/>
    <s v="No"/>
    <s v="Highly recommend"/>
    <x v="4"/>
    <x v="0"/>
    <x v="1"/>
    <x v="5"/>
    <n v="944.78"/>
    <x v="6"/>
    <s v="Central Region"/>
    <s v="Medium"/>
    <s v="August"/>
    <s v="Q3"/>
    <s v="No"/>
    <n v="0"/>
    <n v="141.71699999999998"/>
    <n v="1086.4969999999998"/>
  </r>
  <r>
    <n v="9997"/>
    <s v="R06440"/>
    <x v="624"/>
    <n v="65"/>
    <x v="2"/>
    <x v="1"/>
    <x v="116"/>
    <n v="5"/>
    <x v="0"/>
    <s v="Debit Card"/>
    <s v="Click &amp; Collect"/>
    <s v="Yes"/>
    <s v="Highly recommend"/>
    <x v="1"/>
    <x v="0"/>
    <x v="1"/>
    <x v="5"/>
    <n v="11052.57"/>
    <x v="6"/>
    <s v="Southern Region"/>
    <s v="High"/>
    <s v="April"/>
    <s v="Q2"/>
    <s v="Yes"/>
    <n v="0"/>
    <n v="1657.8854999999999"/>
    <n v="12710.455499999998"/>
  </r>
  <r>
    <n v="9998"/>
    <s v="R07870"/>
    <x v="405"/>
    <n v="28"/>
    <x v="0"/>
    <x v="3"/>
    <x v="56"/>
    <n v="4"/>
    <x v="1"/>
    <s v="Credit Card"/>
    <s v="In Store"/>
    <s v="No"/>
    <s v="Poor packaging"/>
    <x v="4"/>
    <x v="1"/>
    <x v="0"/>
    <x v="1"/>
    <n v="306.57"/>
    <x v="4"/>
    <s v="Central Region"/>
    <s v="Low"/>
    <s v="January"/>
    <s v="Q1"/>
    <s v="No"/>
    <n v="1"/>
    <n v="45.985499999999995"/>
    <n v="352.55549999999994"/>
  </r>
  <r>
    <n v="9999"/>
    <s v="R01017"/>
    <x v="259"/>
    <m/>
    <x v="0"/>
    <x v="3"/>
    <x v="28"/>
    <n v="3"/>
    <x v="0"/>
    <s v="Credit Card"/>
    <s v="Click &amp; Collect"/>
    <s v="Yes"/>
    <s v="Packaging could improve"/>
    <x v="2"/>
    <x v="2"/>
    <x v="1"/>
    <x v="6"/>
    <n v="1011.68"/>
    <x v="0"/>
    <s v="Central Region"/>
    <s v="Medium"/>
    <s v="March"/>
    <s v="Q1"/>
    <s v="No"/>
    <n v="0"/>
    <n v="151.75199999999998"/>
    <n v="1163.4319999999998"/>
  </r>
  <r>
    <n v="10000"/>
    <s v="R09468"/>
    <x v="727"/>
    <n v="58"/>
    <x v="0"/>
    <x v="6"/>
    <x v="77"/>
    <n v="5"/>
    <x v="1"/>
    <s v="Debit Card"/>
    <s v="Click &amp; Collect"/>
    <s v="Yes"/>
    <s v="Item missing accessories"/>
    <x v="1"/>
    <x v="1"/>
    <x v="0"/>
    <x v="0"/>
    <n v="353.21"/>
    <x v="3"/>
    <s v="Gauteng Region"/>
    <s v="Low"/>
    <s v="March"/>
    <s v="Q1"/>
    <s v="No"/>
    <n v="1"/>
    <n v="52.981499999999997"/>
    <n v="406.19149999999996"/>
  </r>
  <r>
    <n v="10001"/>
    <s v="R07630"/>
    <x v="389"/>
    <n v="38"/>
    <x v="0"/>
    <x v="8"/>
    <x v="20"/>
    <n v="4"/>
    <x v="0"/>
    <s v="Cash"/>
    <s v="Home Delivery"/>
    <s v="Yes"/>
    <s v="Product exceeded expectations"/>
    <x v="4"/>
    <x v="0"/>
    <x v="1"/>
    <x v="3"/>
    <n v="3747.26"/>
    <x v="8"/>
    <s v="Eastern Region"/>
    <s v="Medium"/>
    <s v="May"/>
    <s v="Q2"/>
    <s v="No"/>
    <n v="0"/>
    <n v="562.08900000000006"/>
    <n v="4309.3490000000002"/>
  </r>
  <r>
    <n v="10002"/>
    <s v="R00996"/>
    <x v="382"/>
    <n v="73"/>
    <x v="0"/>
    <x v="4"/>
    <x v="60"/>
    <n v="4"/>
    <x v="1"/>
    <s v="Debit Card"/>
    <s v="Home Delivery"/>
    <s v="Yes"/>
    <s v="Great customer service"/>
    <x v="4"/>
    <x v="0"/>
    <x v="1"/>
    <x v="5"/>
    <n v="5064"/>
    <x v="2"/>
    <s v="Central Region"/>
    <s v="High"/>
    <s v="November"/>
    <s v="Q4"/>
    <s v="Yes"/>
    <n v="1"/>
    <n v="759.6"/>
    <n v="5823.5999999999995"/>
  </r>
  <r>
    <n v="10003"/>
    <s v="R04298"/>
    <x v="615"/>
    <n v="25"/>
    <x v="1"/>
    <x v="7"/>
    <x v="117"/>
    <n v="5"/>
    <x v="1"/>
    <s v="Cash"/>
    <s v="In Store"/>
    <s v="No"/>
    <s v="Poor packaging"/>
    <x v="1"/>
    <x v="1"/>
    <x v="0"/>
    <x v="1"/>
    <n v="6581.78"/>
    <x v="6"/>
    <s v="Western Region"/>
    <s v="High"/>
    <s v="August"/>
    <s v="Q3"/>
    <s v="Yes"/>
    <n v="1"/>
    <n v="987.26699999999994"/>
    <n v="7569.0469999999996"/>
  </r>
  <r>
    <n v="10004"/>
    <s v="R00162"/>
    <x v="707"/>
    <n v="69"/>
    <x v="2"/>
    <x v="3"/>
    <x v="115"/>
    <n v="4"/>
    <x v="0"/>
    <s v="EFT"/>
    <s v="Click &amp; Collect"/>
    <s v="Yes"/>
    <s v="Fantastic experience"/>
    <x v="4"/>
    <x v="0"/>
    <x v="1"/>
    <x v="5"/>
    <n v="1369.39"/>
    <x v="4"/>
    <s v="Central Region"/>
    <s v="Medium"/>
    <s v="May"/>
    <s v="Q2"/>
    <s v="No"/>
    <n v="0"/>
    <n v="205.4085"/>
    <n v="1574.7985000000001"/>
  </r>
  <r>
    <n v="10007"/>
    <s v="R09693"/>
    <x v="21"/>
    <n v="24"/>
    <x v="0"/>
    <x v="8"/>
    <x v="84"/>
    <n v="1"/>
    <x v="1"/>
    <s v="EFT"/>
    <s v="Home Delivery"/>
    <s v="Yes"/>
    <s v="Excellent product"/>
    <x v="3"/>
    <x v="0"/>
    <x v="0"/>
    <x v="2"/>
    <n v="27.35"/>
    <x v="3"/>
    <s v="Eastern Region"/>
    <s v="Low"/>
    <s v="November"/>
    <s v="Q4"/>
    <s v="No"/>
    <n v="1"/>
    <n v="4.1025"/>
    <n v="31.452500000000001"/>
  </r>
  <r>
    <n v="10009"/>
    <s v="R03844"/>
    <x v="467"/>
    <n v="32"/>
    <x v="2"/>
    <x v="3"/>
    <x v="112"/>
    <n v="1"/>
    <x v="1"/>
    <s v="Debit Card"/>
    <s v="In Store"/>
    <s v="No"/>
    <s v="Worth the money"/>
    <x v="3"/>
    <x v="0"/>
    <x v="0"/>
    <x v="1"/>
    <n v="1482.94"/>
    <x v="5"/>
    <s v="Central Region"/>
    <s v="Medium"/>
    <s v="August"/>
    <s v="Q3"/>
    <s v="No"/>
    <n v="1"/>
    <n v="222.441"/>
    <n v="1705.3809999999999"/>
  </r>
  <r>
    <n v="10010"/>
    <s v="R01022"/>
    <x v="637"/>
    <n v="29"/>
    <x v="1"/>
    <x v="2"/>
    <x v="5"/>
    <n v="4"/>
    <x v="1"/>
    <s v="Mobile Payment"/>
    <s v="Click &amp; Collect"/>
    <s v="Yes"/>
    <s v="Customer support was excellent"/>
    <x v="4"/>
    <x v="0"/>
    <x v="1"/>
    <x v="1"/>
    <n v="1158.56"/>
    <x v="4"/>
    <s v="Northern Region"/>
    <s v="Medium"/>
    <s v="September"/>
    <s v="Q3"/>
    <s v="No"/>
    <n v="1"/>
    <n v="173.78399999999999"/>
    <n v="1332.3439999999998"/>
  </r>
  <r>
    <n v="10011"/>
    <s v="R03074"/>
    <x v="637"/>
    <n v="48"/>
    <x v="2"/>
    <x v="7"/>
    <x v="56"/>
    <n v="5"/>
    <x v="0"/>
    <s v="Cash"/>
    <s v="In Store"/>
    <s v="No"/>
    <s v="Item missing accessories"/>
    <x v="1"/>
    <x v="1"/>
    <x v="0"/>
    <x v="4"/>
    <n v="306.57"/>
    <x v="4"/>
    <s v="Western Region"/>
    <s v="Low"/>
    <s v="September"/>
    <s v="Q3"/>
    <s v="No"/>
    <n v="0"/>
    <n v="45.985499999999995"/>
    <n v="352.55549999999994"/>
  </r>
  <r>
    <n v="10012"/>
    <s v="R07556"/>
    <x v="192"/>
    <n v="55"/>
    <x v="0"/>
    <x v="0"/>
    <x v="25"/>
    <n v="4"/>
    <x v="1"/>
    <s v="Cash"/>
    <s v="Home Delivery"/>
    <s v="No"/>
    <s v="Packaging could improve"/>
    <x v="4"/>
    <x v="2"/>
    <x v="0"/>
    <x v="0"/>
    <n v="4455.18"/>
    <x v="2"/>
    <s v="Northern Region"/>
    <s v="Medium"/>
    <s v="September"/>
    <s v="Q3"/>
    <s v="No"/>
    <n v="1"/>
    <n v="668.27700000000004"/>
    <n v="5123.4570000000003"/>
  </r>
  <r>
    <n v="10013"/>
    <s v="R03944"/>
    <x v="419"/>
    <n v="44"/>
    <x v="1"/>
    <x v="8"/>
    <x v="59"/>
    <n v="1"/>
    <x v="1"/>
    <s v="Debit Card"/>
    <s v="Click &amp; Collect"/>
    <s v="No"/>
    <m/>
    <x v="3"/>
    <x v="3"/>
    <x v="2"/>
    <x v="3"/>
    <n v="8798.49"/>
    <x v="4"/>
    <s v="Eastern Region"/>
    <s v="High"/>
    <s v="November"/>
    <s v="Q4"/>
    <s v="Yes"/>
    <n v="1"/>
    <n v="1319.7735"/>
    <n v="10118.263499999999"/>
  </r>
  <r>
    <n v="10014"/>
    <s v="R01586"/>
    <x v="281"/>
    <n v="62"/>
    <x v="2"/>
    <x v="7"/>
    <x v="91"/>
    <n v="1"/>
    <x v="0"/>
    <s v="Credit Card"/>
    <s v="Click &amp; Collect"/>
    <s v="No"/>
    <s v="Very fast delivery"/>
    <x v="3"/>
    <x v="0"/>
    <x v="0"/>
    <x v="0"/>
    <n v="53.85"/>
    <x v="3"/>
    <s v="Western Region"/>
    <s v="Low"/>
    <s v="May"/>
    <s v="Q2"/>
    <s v="No"/>
    <n v="0"/>
    <n v="8.0775000000000006"/>
    <n v="61.927499999999995"/>
  </r>
  <r>
    <n v="10015"/>
    <s v="R03153"/>
    <x v="146"/>
    <n v="61"/>
    <x v="2"/>
    <x v="2"/>
    <x v="25"/>
    <n v="3"/>
    <x v="1"/>
    <s v="Mobile Payment"/>
    <s v="Home Delivery"/>
    <s v="Yes"/>
    <s v="Product was disappointing"/>
    <x v="2"/>
    <x v="1"/>
    <x v="0"/>
    <x v="0"/>
    <n v="4455.18"/>
    <x v="2"/>
    <s v="Northern Region"/>
    <s v="Medium"/>
    <s v="January"/>
    <s v="Q1"/>
    <s v="No"/>
    <n v="1"/>
    <n v="668.27700000000004"/>
    <n v="5123.4570000000003"/>
  </r>
  <r>
    <n v="10016"/>
    <s v="R08227"/>
    <x v="560"/>
    <n v="55"/>
    <x v="2"/>
    <x v="8"/>
    <x v="117"/>
    <n v="4"/>
    <x v="0"/>
    <s v="Debit Card"/>
    <s v="In Store"/>
    <s v="No"/>
    <s v="Average quality"/>
    <x v="4"/>
    <x v="2"/>
    <x v="0"/>
    <x v="0"/>
    <n v="6581.78"/>
    <x v="6"/>
    <s v="Eastern Region"/>
    <s v="High"/>
    <s v="November"/>
    <s v="Q4"/>
    <s v="Yes"/>
    <n v="0"/>
    <n v="987.26699999999994"/>
    <n v="7569.0469999999996"/>
  </r>
  <r>
    <n v="10017"/>
    <s v="R00776"/>
    <x v="351"/>
    <n v="68"/>
    <x v="0"/>
    <x v="2"/>
    <x v="99"/>
    <n v="1"/>
    <x v="1"/>
    <s v="Mobile Payment"/>
    <s v="In Store"/>
    <s v="Yes"/>
    <s v="Fits perfectly"/>
    <x v="3"/>
    <x v="0"/>
    <x v="0"/>
    <x v="5"/>
    <n v="786.78"/>
    <x v="8"/>
    <s v="Northern Region"/>
    <s v="Medium"/>
    <s v="October"/>
    <s v="Q4"/>
    <s v="No"/>
    <n v="1"/>
    <n v="118.017"/>
    <n v="904.79699999999991"/>
  </r>
  <r>
    <n v="10018"/>
    <s v="R09671"/>
    <x v="258"/>
    <n v="53"/>
    <x v="0"/>
    <x v="8"/>
    <x v="28"/>
    <n v="5"/>
    <x v="1"/>
    <s v="Debit Card"/>
    <s v="In Store"/>
    <s v="No"/>
    <s v="Arrived damaged"/>
    <x v="1"/>
    <x v="1"/>
    <x v="0"/>
    <x v="4"/>
    <n v="1011.68"/>
    <x v="0"/>
    <s v="Eastern Region"/>
    <s v="Medium"/>
    <s v="August"/>
    <s v="Q3"/>
    <s v="No"/>
    <n v="1"/>
    <n v="151.75199999999998"/>
    <n v="1163.4319999999998"/>
  </r>
  <r>
    <n v="10019"/>
    <s v="R07100"/>
    <x v="710"/>
    <n v="27"/>
    <x v="2"/>
    <x v="0"/>
    <x v="8"/>
    <n v="2"/>
    <x v="0"/>
    <s v="Mobile Payment"/>
    <s v="Home Delivery"/>
    <s v="No"/>
    <s v="Excellent value"/>
    <x v="0"/>
    <x v="0"/>
    <x v="0"/>
    <x v="1"/>
    <n v="5390.8"/>
    <x v="6"/>
    <s v="Northern Region"/>
    <s v="High"/>
    <s v="January"/>
    <s v="Q1"/>
    <s v="Yes"/>
    <n v="0"/>
    <n v="808.62"/>
    <n v="6199.42"/>
  </r>
  <r>
    <n v="10021"/>
    <s v="R06236"/>
    <x v="47"/>
    <n v="54"/>
    <x v="0"/>
    <x v="1"/>
    <x v="82"/>
    <n v="3"/>
    <x v="0"/>
    <s v="Mobile Payment"/>
    <s v="In Store"/>
    <s v="Yes"/>
    <s v="Item missing accessories"/>
    <x v="2"/>
    <x v="1"/>
    <x v="0"/>
    <x v="4"/>
    <n v="463.48"/>
    <x v="6"/>
    <s v="Southern Region"/>
    <s v="Low"/>
    <s v="May"/>
    <s v="Q2"/>
    <s v="No"/>
    <n v="0"/>
    <n v="69.522000000000006"/>
    <n v="533.00199999999995"/>
  </r>
  <r>
    <n v="10022"/>
    <s v="R09556"/>
    <x v="632"/>
    <n v="66"/>
    <x v="1"/>
    <x v="8"/>
    <x v="61"/>
    <n v="1"/>
    <x v="0"/>
    <s v="EFT"/>
    <s v="In Store"/>
    <s v="Yes"/>
    <s v="Very comfortable"/>
    <x v="3"/>
    <x v="0"/>
    <x v="0"/>
    <x v="5"/>
    <n v="768.34"/>
    <x v="7"/>
    <s v="Eastern Region"/>
    <s v="Medium"/>
    <s v="December"/>
    <s v="Q4"/>
    <s v="No"/>
    <n v="0"/>
    <n v="115.251"/>
    <n v="883.59100000000001"/>
  </r>
  <r>
    <n v="10023"/>
    <s v="R07042"/>
    <x v="707"/>
    <n v="42"/>
    <x v="1"/>
    <x v="2"/>
    <x v="85"/>
    <n v="4"/>
    <x v="0"/>
    <s v="EFT"/>
    <s v="Home Delivery"/>
    <s v="Yes"/>
    <s v="Product exceeded expectations"/>
    <x v="4"/>
    <x v="0"/>
    <x v="1"/>
    <x v="3"/>
    <n v="812.2"/>
    <x v="2"/>
    <s v="Northern Region"/>
    <s v="Medium"/>
    <s v="May"/>
    <s v="Q2"/>
    <s v="No"/>
    <n v="0"/>
    <n v="121.83"/>
    <n v="934.03"/>
  </r>
  <r>
    <n v="10024"/>
    <s v="R02613"/>
    <x v="519"/>
    <n v="56"/>
    <x v="1"/>
    <x v="5"/>
    <x v="10"/>
    <n v="5"/>
    <x v="1"/>
    <s v="Cash"/>
    <s v="Home Delivery"/>
    <s v="No"/>
    <s v="Instructions unclear"/>
    <x v="1"/>
    <x v="2"/>
    <x v="0"/>
    <x v="0"/>
    <n v="276.82"/>
    <x v="7"/>
    <s v="Western Region"/>
    <s v="Low"/>
    <s v="February"/>
    <s v="Q1"/>
    <s v="No"/>
    <n v="1"/>
    <n v="41.522999999999996"/>
    <n v="318.34299999999996"/>
  </r>
  <r>
    <n v="10025"/>
    <s v="R07514"/>
    <x v="590"/>
    <n v="43"/>
    <x v="2"/>
    <x v="7"/>
    <x v="89"/>
    <n v="5"/>
    <x v="1"/>
    <s v="Debit Card"/>
    <s v="Click &amp; Collect"/>
    <s v="Yes"/>
    <s v="Delivery delayed"/>
    <x v="1"/>
    <x v="1"/>
    <x v="0"/>
    <x v="3"/>
    <n v="574.49"/>
    <x v="4"/>
    <s v="Western Region"/>
    <s v="Medium"/>
    <s v="September"/>
    <s v="Q3"/>
    <s v="No"/>
    <n v="1"/>
    <n v="86.173500000000004"/>
    <n v="660.6635"/>
  </r>
  <r>
    <n v="10027"/>
    <s v="R08793"/>
    <x v="568"/>
    <n v="23"/>
    <x v="1"/>
    <x v="4"/>
    <x v="59"/>
    <n v="5"/>
    <x v="0"/>
    <s v="Credit Card"/>
    <s v="Click &amp; Collect"/>
    <s v="Yes"/>
    <s v="Delivery delayed"/>
    <x v="1"/>
    <x v="1"/>
    <x v="0"/>
    <x v="2"/>
    <n v="8798.49"/>
    <x v="4"/>
    <s v="Central Region"/>
    <s v="High"/>
    <s v="July"/>
    <s v="Q3"/>
    <s v="Yes"/>
    <n v="0"/>
    <n v="1319.7735"/>
    <n v="10118.263499999999"/>
  </r>
  <r>
    <n v="10029"/>
    <s v="R08839"/>
    <x v="502"/>
    <n v="38"/>
    <x v="2"/>
    <x v="2"/>
    <x v="55"/>
    <n v="3"/>
    <x v="1"/>
    <s v="EFT"/>
    <s v="Click &amp; Collect"/>
    <s v="Yes"/>
    <s v="Excellent value"/>
    <x v="2"/>
    <x v="0"/>
    <x v="0"/>
    <x v="3"/>
    <n v="324.35000000000002"/>
    <x v="8"/>
    <s v="Northern Region"/>
    <s v="Low"/>
    <s v="October"/>
    <s v="Q4"/>
    <s v="No"/>
    <n v="1"/>
    <n v="48.652500000000003"/>
    <n v="373.0025"/>
  </r>
  <r>
    <n v="10030"/>
    <s v="R03891"/>
    <x v="622"/>
    <n v="43"/>
    <x v="2"/>
    <x v="7"/>
    <x v="41"/>
    <n v="4"/>
    <x v="0"/>
    <s v="Mobile Payment"/>
    <s v="Home Delivery"/>
    <s v="Yes"/>
    <s v="Helpful staff"/>
    <x v="4"/>
    <x v="0"/>
    <x v="1"/>
    <x v="3"/>
    <n v="13261"/>
    <x v="6"/>
    <s v="Western Region"/>
    <s v="High"/>
    <s v="July"/>
    <s v="Q3"/>
    <s v="Yes"/>
    <n v="0"/>
    <n v="1989.1499999999999"/>
    <n v="15250.15"/>
  </r>
  <r>
    <n v="10031"/>
    <s v="R03557"/>
    <x v="237"/>
    <n v="68"/>
    <x v="0"/>
    <x v="0"/>
    <x v="56"/>
    <n v="3"/>
    <x v="0"/>
    <s v="Cash"/>
    <s v="Home Delivery"/>
    <s v="Yes"/>
    <s v="Excellent product"/>
    <x v="2"/>
    <x v="0"/>
    <x v="0"/>
    <x v="5"/>
    <n v="306.57"/>
    <x v="4"/>
    <s v="Northern Region"/>
    <s v="Low"/>
    <s v="August"/>
    <s v="Q3"/>
    <s v="No"/>
    <n v="0"/>
    <n v="45.985499999999995"/>
    <n v="352.55549999999994"/>
  </r>
  <r>
    <n v="10032"/>
    <s v="R01529"/>
    <x v="481"/>
    <n v="67"/>
    <x v="0"/>
    <x v="7"/>
    <x v="82"/>
    <n v="4"/>
    <x v="1"/>
    <s v="Cash"/>
    <s v="Click &amp; Collect"/>
    <s v="No"/>
    <s v="Easy to assemble"/>
    <x v="4"/>
    <x v="0"/>
    <x v="1"/>
    <x v="5"/>
    <n v="463.48"/>
    <x v="6"/>
    <s v="Western Region"/>
    <s v="Low"/>
    <s v="October"/>
    <s v="Q4"/>
    <s v="No"/>
    <n v="1"/>
    <n v="69.522000000000006"/>
    <n v="533.00199999999995"/>
  </r>
  <r>
    <n v="10033"/>
    <s v="R01268"/>
    <x v="579"/>
    <n v="70"/>
    <x v="2"/>
    <x v="1"/>
    <x v="107"/>
    <n v="1"/>
    <x v="0"/>
    <s v="Debit Card"/>
    <s v="Click &amp; Collect"/>
    <s v="Yes"/>
    <s v="Packaging could improve"/>
    <x v="3"/>
    <x v="2"/>
    <x v="0"/>
    <x v="5"/>
    <n v="2413.3000000000002"/>
    <x v="6"/>
    <s v="Southern Region"/>
    <s v="Medium"/>
    <s v="June"/>
    <s v="Q2"/>
    <s v="No"/>
    <n v="0"/>
    <n v="361.995"/>
    <n v="2775.2950000000001"/>
  </r>
  <r>
    <n v="10034"/>
    <s v="R07735"/>
    <x v="607"/>
    <n v="71"/>
    <x v="1"/>
    <x v="2"/>
    <x v="29"/>
    <n v="1"/>
    <x v="1"/>
    <s v="Cash"/>
    <s v="Click &amp; Collect"/>
    <s v="No"/>
    <s v="Arrived damaged"/>
    <x v="3"/>
    <x v="1"/>
    <x v="1"/>
    <x v="5"/>
    <n v="1355.08"/>
    <x v="2"/>
    <s v="Northern Region"/>
    <s v="Medium"/>
    <s v="February"/>
    <s v="Q1"/>
    <s v="No"/>
    <n v="1"/>
    <n v="203.26199999999997"/>
    <n v="1558.3419999999999"/>
  </r>
  <r>
    <n v="10035"/>
    <s v="R01900"/>
    <x v="13"/>
    <n v="30"/>
    <x v="0"/>
    <x v="0"/>
    <x v="25"/>
    <n v="2"/>
    <x v="1"/>
    <s v="Debit Card"/>
    <s v="Click &amp; Collect"/>
    <s v="Yes"/>
    <s v="Long waiting time"/>
    <x v="0"/>
    <x v="1"/>
    <x v="1"/>
    <x v="1"/>
    <n v="4455.18"/>
    <x v="2"/>
    <s v="Northern Region"/>
    <s v="Medium"/>
    <s v="August"/>
    <s v="Q3"/>
    <s v="No"/>
    <n v="1"/>
    <n v="668.27700000000004"/>
    <n v="5123.4570000000003"/>
  </r>
  <r>
    <n v="10036"/>
    <s v="R04659"/>
    <x v="133"/>
    <n v="18"/>
    <x v="2"/>
    <x v="4"/>
    <x v="81"/>
    <n v="3"/>
    <x v="0"/>
    <s v="EFT"/>
    <s v="In Store"/>
    <s v="Yes"/>
    <s v="Product was disappointing"/>
    <x v="2"/>
    <x v="1"/>
    <x v="0"/>
    <x v="2"/>
    <n v="375.53"/>
    <x v="4"/>
    <s v="Central Region"/>
    <s v="Low"/>
    <s v="July"/>
    <s v="Q3"/>
    <s v="No"/>
    <n v="0"/>
    <n v="56.329499999999996"/>
    <n v="431.85949999999991"/>
  </r>
  <r>
    <n v="10037"/>
    <s v="R03006"/>
    <x v="627"/>
    <n v="64"/>
    <x v="2"/>
    <x v="6"/>
    <x v="40"/>
    <n v="3"/>
    <x v="0"/>
    <s v="Debit Card"/>
    <s v="Click &amp; Collect"/>
    <s v="Yes"/>
    <s v="Fits perfectly"/>
    <x v="2"/>
    <x v="0"/>
    <x v="0"/>
    <x v="0"/>
    <n v="1619.07"/>
    <x v="7"/>
    <s v="Gauteng Region"/>
    <s v="Medium"/>
    <s v="August"/>
    <s v="Q3"/>
    <s v="No"/>
    <n v="0"/>
    <n v="242.86049999999997"/>
    <n v="1861.9304999999997"/>
  </r>
  <r>
    <n v="10038"/>
    <s v="R02735"/>
    <x v="433"/>
    <m/>
    <x v="0"/>
    <x v="1"/>
    <x v="102"/>
    <n v="1"/>
    <x v="1"/>
    <s v="Debit Card"/>
    <s v="In Store"/>
    <s v="Yes"/>
    <s v="Customer support was excellent"/>
    <x v="3"/>
    <x v="0"/>
    <x v="0"/>
    <x v="6"/>
    <n v="996.44"/>
    <x v="2"/>
    <s v="Southern Region"/>
    <s v="Medium"/>
    <s v="July"/>
    <s v="Q3"/>
    <s v="No"/>
    <n v="1"/>
    <n v="149.46600000000001"/>
    <n v="1145.9059999999999"/>
  </r>
  <r>
    <n v="10039"/>
    <s v="R00190"/>
    <x v="459"/>
    <n v="61"/>
    <x v="1"/>
    <x v="3"/>
    <x v="123"/>
    <n v="3"/>
    <x v="1"/>
    <s v="Debit Card"/>
    <s v="In Store"/>
    <s v="Yes"/>
    <s v="Poor packaging"/>
    <x v="2"/>
    <x v="1"/>
    <x v="0"/>
    <x v="0"/>
    <n v="2977.47"/>
    <x v="7"/>
    <s v="Central Region"/>
    <s v="Medium"/>
    <s v="December"/>
    <s v="Q4"/>
    <s v="No"/>
    <n v="1"/>
    <n v="446.62049999999994"/>
    <n v="3424.0904999999993"/>
  </r>
  <r>
    <n v="10041"/>
    <s v="R09168"/>
    <x v="96"/>
    <n v="19"/>
    <x v="0"/>
    <x v="3"/>
    <x v="4"/>
    <n v="3"/>
    <x v="0"/>
    <s v="Credit Card"/>
    <s v="Home Delivery"/>
    <s v="Yes"/>
    <s v="Would definitely buy again"/>
    <x v="2"/>
    <x v="0"/>
    <x v="0"/>
    <x v="2"/>
    <n v="1951.09"/>
    <x v="0"/>
    <s v="Central Region"/>
    <s v="Medium"/>
    <s v="February"/>
    <s v="Q1"/>
    <s v="No"/>
    <n v="0"/>
    <n v="292.6635"/>
    <n v="2243.7534999999998"/>
  </r>
  <r>
    <n v="10043"/>
    <s v="R02048"/>
    <x v="53"/>
    <n v="37"/>
    <x v="2"/>
    <x v="7"/>
    <x v="104"/>
    <n v="3"/>
    <x v="1"/>
    <s v="EFT"/>
    <s v="Home Delivery"/>
    <s v="No"/>
    <s v="Fits perfectly"/>
    <x v="2"/>
    <x v="0"/>
    <x v="0"/>
    <x v="3"/>
    <n v="274.49"/>
    <x v="1"/>
    <s v="Western Region"/>
    <s v="Low"/>
    <s v="May"/>
    <s v="Q2"/>
    <s v="No"/>
    <n v="1"/>
    <n v="41.173499999999997"/>
    <n v="315.6635"/>
  </r>
  <r>
    <n v="10045"/>
    <s v="R02559"/>
    <x v="712"/>
    <n v="22"/>
    <x v="0"/>
    <x v="6"/>
    <x v="111"/>
    <n v="3"/>
    <x v="1"/>
    <s v="Cash"/>
    <s v="Click &amp; Collect"/>
    <s v="Yes"/>
    <s v="Fantastic experience"/>
    <x v="2"/>
    <x v="0"/>
    <x v="0"/>
    <x v="2"/>
    <n v="4507.63"/>
    <x v="2"/>
    <s v="Gauteng Region"/>
    <s v="Medium"/>
    <s v="December"/>
    <s v="Q4"/>
    <s v="No"/>
    <n v="1"/>
    <n v="676.14449999999999"/>
    <n v="5183.7744999999995"/>
  </r>
  <r>
    <n v="10046"/>
    <s v="R09275"/>
    <x v="685"/>
    <n v="26"/>
    <x v="1"/>
    <x v="2"/>
    <x v="106"/>
    <n v="1"/>
    <x v="0"/>
    <s v="Credit Card"/>
    <s v="Home Delivery"/>
    <s v="No"/>
    <s v="Poor packaging"/>
    <x v="3"/>
    <x v="1"/>
    <x v="1"/>
    <x v="1"/>
    <n v="74.72"/>
    <x v="3"/>
    <s v="Northern Region"/>
    <s v="Low"/>
    <s v="December"/>
    <s v="Q4"/>
    <s v="No"/>
    <n v="0"/>
    <n v="11.208"/>
    <n v="85.927999999999997"/>
  </r>
  <r>
    <n v="10047"/>
    <s v="R08667"/>
    <x v="208"/>
    <n v="63"/>
    <x v="2"/>
    <x v="1"/>
    <x v="95"/>
    <n v="2"/>
    <x v="1"/>
    <s v="Mobile Payment"/>
    <s v="Home Delivery"/>
    <s v="Yes"/>
    <s v="Excellent value"/>
    <x v="0"/>
    <x v="0"/>
    <x v="0"/>
    <x v="0"/>
    <n v="105.11"/>
    <x v="1"/>
    <s v="Southern Region"/>
    <s v="Low"/>
    <s v="March"/>
    <s v="Q1"/>
    <s v="No"/>
    <n v="1"/>
    <n v="15.766499999999999"/>
    <n v="120.87649999999999"/>
  </r>
  <r>
    <n v="10049"/>
    <s v="R03386"/>
    <x v="371"/>
    <n v="32"/>
    <x v="2"/>
    <x v="7"/>
    <x v="21"/>
    <n v="1"/>
    <x v="1"/>
    <s v="EFT"/>
    <s v="Home Delivery"/>
    <s v="No"/>
    <s v="Instructions unclear"/>
    <x v="3"/>
    <x v="2"/>
    <x v="0"/>
    <x v="1"/>
    <n v="369.57"/>
    <x v="0"/>
    <s v="Western Region"/>
    <s v="Low"/>
    <s v="August"/>
    <s v="Q3"/>
    <s v="No"/>
    <n v="1"/>
    <n v="55.435499999999998"/>
    <n v="425.00549999999998"/>
  </r>
  <r>
    <n v="10050"/>
    <s v="R04556"/>
    <x v="241"/>
    <n v="59"/>
    <x v="2"/>
    <x v="6"/>
    <x v="97"/>
    <n v="2"/>
    <x v="0"/>
    <s v="Credit Card"/>
    <s v="Home Delivery"/>
    <s v="No"/>
    <s v="Instructions unclear"/>
    <x v="0"/>
    <x v="2"/>
    <x v="0"/>
    <x v="0"/>
    <n v="2906.97"/>
    <x v="7"/>
    <s v="Gauteng Region"/>
    <s v="Medium"/>
    <s v="October"/>
    <s v="Q4"/>
    <s v="No"/>
    <n v="0"/>
    <n v="436.04549999999995"/>
    <n v="3343.0154999999995"/>
  </r>
  <r>
    <n v="10051"/>
    <s v="R01185"/>
    <x v="716"/>
    <n v="46"/>
    <x v="1"/>
    <x v="2"/>
    <x v="40"/>
    <n v="2"/>
    <x v="0"/>
    <s v="Cash"/>
    <s v="Click &amp; Collect"/>
    <s v="No"/>
    <s v="Very comfortable"/>
    <x v="0"/>
    <x v="0"/>
    <x v="0"/>
    <x v="4"/>
    <n v="1619.07"/>
    <x v="7"/>
    <s v="Northern Region"/>
    <s v="Medium"/>
    <s v="June"/>
    <s v="Q2"/>
    <s v="No"/>
    <n v="0"/>
    <n v="242.86049999999997"/>
    <n v="1861.9304999999997"/>
  </r>
  <r>
    <n v="10052"/>
    <s v="R06421"/>
    <x v="575"/>
    <n v="80"/>
    <x v="0"/>
    <x v="0"/>
    <x v="119"/>
    <n v="5"/>
    <x v="1"/>
    <s v="Mobile Payment"/>
    <s v="Click &amp; Collect"/>
    <s v="Yes"/>
    <s v="Highly recommend"/>
    <x v="1"/>
    <x v="0"/>
    <x v="1"/>
    <x v="5"/>
    <n v="618.72"/>
    <x v="2"/>
    <s v="Northern Region"/>
    <s v="Medium"/>
    <s v="April"/>
    <s v="Q2"/>
    <s v="No"/>
    <n v="1"/>
    <n v="92.808000000000007"/>
    <n v="711.52800000000002"/>
  </r>
  <r>
    <n v="10053"/>
    <s v="R05052"/>
    <x v="707"/>
    <n v="52"/>
    <x v="0"/>
    <x v="6"/>
    <x v="119"/>
    <n v="1"/>
    <x v="1"/>
    <s v="Debit Card"/>
    <s v="Home Delivery"/>
    <s v="No"/>
    <s v="Worth the money"/>
    <x v="3"/>
    <x v="0"/>
    <x v="0"/>
    <x v="4"/>
    <n v="618.72"/>
    <x v="2"/>
    <s v="Gauteng Region"/>
    <s v="Medium"/>
    <s v="May"/>
    <s v="Q2"/>
    <s v="No"/>
    <n v="1"/>
    <n v="92.808000000000007"/>
    <n v="711.52800000000002"/>
  </r>
  <r>
    <n v="10054"/>
    <s v="R05312"/>
    <x v="509"/>
    <n v="28"/>
    <x v="1"/>
    <x v="1"/>
    <x v="30"/>
    <n v="5"/>
    <x v="1"/>
    <s v="Cash"/>
    <s v="Click &amp; Collect"/>
    <s v="No"/>
    <s v="Average quality"/>
    <x v="1"/>
    <x v="2"/>
    <x v="0"/>
    <x v="1"/>
    <n v="2962.6"/>
    <x v="2"/>
    <s v="Southern Region"/>
    <s v="Medium"/>
    <s v="December"/>
    <s v="Q4"/>
    <s v="No"/>
    <n v="1"/>
    <n v="444.39"/>
    <n v="3406.99"/>
  </r>
  <r>
    <n v="10055"/>
    <s v="R02434"/>
    <x v="53"/>
    <m/>
    <x v="0"/>
    <x v="7"/>
    <x v="93"/>
    <n v="5"/>
    <x v="1"/>
    <s v="Credit Card"/>
    <s v="Home Delivery"/>
    <s v="Yes"/>
    <s v="Average quality"/>
    <x v="1"/>
    <x v="2"/>
    <x v="0"/>
    <x v="6"/>
    <n v="34.200000000000003"/>
    <x v="3"/>
    <s v="Western Region"/>
    <s v="Low"/>
    <s v="May"/>
    <s v="Q2"/>
    <s v="No"/>
    <n v="1"/>
    <n v="5.13"/>
    <n v="39.33"/>
  </r>
  <r>
    <n v="10056"/>
    <s v="R06950"/>
    <x v="359"/>
    <n v="72"/>
    <x v="2"/>
    <x v="0"/>
    <x v="60"/>
    <n v="4"/>
    <x v="1"/>
    <s v="Debit Card"/>
    <s v="Click &amp; Collect"/>
    <s v="Yes"/>
    <s v="Product was disappointing"/>
    <x v="4"/>
    <x v="1"/>
    <x v="0"/>
    <x v="5"/>
    <n v="5064"/>
    <x v="2"/>
    <s v="Northern Region"/>
    <s v="High"/>
    <s v="July"/>
    <s v="Q3"/>
    <s v="Yes"/>
    <n v="1"/>
    <n v="759.6"/>
    <n v="5823.5999999999995"/>
  </r>
  <r>
    <n v="10057"/>
    <s v="R00770"/>
    <x v="661"/>
    <n v="72"/>
    <x v="2"/>
    <x v="5"/>
    <x v="34"/>
    <n v="3"/>
    <x v="0"/>
    <s v="Credit Card"/>
    <s v="Home Delivery"/>
    <s v="No"/>
    <s v="Excellent value"/>
    <x v="2"/>
    <x v="0"/>
    <x v="0"/>
    <x v="5"/>
    <n v="14729.04"/>
    <x v="6"/>
    <s v="Western Region"/>
    <s v="High"/>
    <s v="September"/>
    <s v="Q3"/>
    <s v="Yes"/>
    <n v="0"/>
    <n v="2209.3560000000002"/>
    <n v="16938.396000000001"/>
  </r>
  <r>
    <n v="10058"/>
    <s v="R01686"/>
    <x v="672"/>
    <n v="73"/>
    <x v="0"/>
    <x v="5"/>
    <x v="99"/>
    <n v="4"/>
    <x v="0"/>
    <s v="EFT"/>
    <s v="In Store"/>
    <s v="No"/>
    <s v="Easy online ordering"/>
    <x v="4"/>
    <x v="0"/>
    <x v="1"/>
    <x v="5"/>
    <n v="786.78"/>
    <x v="8"/>
    <s v="Western Region"/>
    <s v="Medium"/>
    <s v="August"/>
    <s v="Q3"/>
    <s v="No"/>
    <n v="0"/>
    <n v="118.017"/>
    <n v="904.79699999999991"/>
  </r>
  <r>
    <n v="10059"/>
    <s v="R08323"/>
    <x v="379"/>
    <n v="47"/>
    <x v="1"/>
    <x v="4"/>
    <x v="106"/>
    <n v="5"/>
    <x v="1"/>
    <s v="EFT"/>
    <s v="In Store"/>
    <s v="No"/>
    <s v="Very fast delivery"/>
    <x v="1"/>
    <x v="0"/>
    <x v="1"/>
    <x v="4"/>
    <n v="74.72"/>
    <x v="3"/>
    <s v="Central Region"/>
    <s v="Low"/>
    <s v="December"/>
    <s v="Q4"/>
    <s v="No"/>
    <n v="1"/>
    <n v="11.208"/>
    <n v="85.927999999999997"/>
  </r>
  <r>
    <n v="10060"/>
    <s v="R05579"/>
    <x v="3"/>
    <n v="76"/>
    <x v="1"/>
    <x v="1"/>
    <x v="97"/>
    <n v="3"/>
    <x v="1"/>
    <s v="Cash"/>
    <s v="In Store"/>
    <s v="No"/>
    <s v="Worth the money"/>
    <x v="2"/>
    <x v="0"/>
    <x v="0"/>
    <x v="5"/>
    <n v="2906.97"/>
    <x v="7"/>
    <s v="Southern Region"/>
    <s v="Medium"/>
    <s v="December"/>
    <s v="Q4"/>
    <s v="No"/>
    <n v="1"/>
    <n v="436.04549999999995"/>
    <n v="3343.0154999999995"/>
  </r>
  <r>
    <n v="10061"/>
    <s v="R04427"/>
    <x v="377"/>
    <n v="18"/>
    <x v="1"/>
    <x v="1"/>
    <x v="68"/>
    <n v="2"/>
    <x v="1"/>
    <s v="EFT"/>
    <s v="In Store"/>
    <s v="Yes"/>
    <s v="Delivery delayed"/>
    <x v="0"/>
    <x v="1"/>
    <x v="1"/>
    <x v="2"/>
    <n v="6698.54"/>
    <x v="6"/>
    <s v="Southern Region"/>
    <s v="High"/>
    <s v="January"/>
    <s v="Q1"/>
    <s v="Yes"/>
    <n v="1"/>
    <n v="1004.7809999999999"/>
    <n v="7703.320999999999"/>
  </r>
  <r>
    <n v="10062"/>
    <s v="R00467"/>
    <x v="2"/>
    <n v="62"/>
    <x v="1"/>
    <x v="1"/>
    <x v="106"/>
    <n v="3"/>
    <x v="0"/>
    <s v="Cash"/>
    <s v="Click &amp; Collect"/>
    <s v="No"/>
    <s v="Average quality"/>
    <x v="2"/>
    <x v="2"/>
    <x v="1"/>
    <x v="0"/>
    <n v="74.72"/>
    <x v="3"/>
    <s v="Southern Region"/>
    <s v="Low"/>
    <s v="April"/>
    <s v="Q2"/>
    <s v="No"/>
    <n v="0"/>
    <n v="11.208"/>
    <n v="85.927999999999997"/>
  </r>
  <r>
    <n v="10063"/>
    <s v="R06266"/>
    <x v="214"/>
    <n v="80"/>
    <x v="2"/>
    <x v="7"/>
    <x v="110"/>
    <n v="5"/>
    <x v="1"/>
    <s v="EFT"/>
    <s v="Home Delivery"/>
    <s v="No"/>
    <s v="Great customer service"/>
    <x v="1"/>
    <x v="0"/>
    <x v="1"/>
    <x v="5"/>
    <n v="2216.12"/>
    <x v="1"/>
    <s v="Western Region"/>
    <s v="Medium"/>
    <s v="October"/>
    <s v="Q4"/>
    <s v="No"/>
    <n v="1"/>
    <n v="332.41799999999995"/>
    <n v="2548.5379999999996"/>
  </r>
  <r>
    <n v="10064"/>
    <s v="R05735"/>
    <x v="370"/>
    <n v="57"/>
    <x v="1"/>
    <x v="8"/>
    <x v="64"/>
    <n v="2"/>
    <x v="1"/>
    <s v="Mobile Payment"/>
    <s v="Home Delivery"/>
    <s v="No"/>
    <s v="Looks premium"/>
    <x v="0"/>
    <x v="0"/>
    <x v="0"/>
    <x v="0"/>
    <n v="119.63"/>
    <x v="3"/>
    <s v="Eastern Region"/>
    <s v="Low"/>
    <s v="January"/>
    <s v="Q1"/>
    <s v="No"/>
    <n v="1"/>
    <n v="17.944499999999998"/>
    <n v="137.57449999999997"/>
  </r>
  <r>
    <n v="10065"/>
    <s v="R05192"/>
    <x v="716"/>
    <n v="52"/>
    <x v="1"/>
    <x v="6"/>
    <x v="35"/>
    <n v="1"/>
    <x v="1"/>
    <s v="Cash"/>
    <s v="Home Delivery"/>
    <s v="Yes"/>
    <s v="Excellent value"/>
    <x v="3"/>
    <x v="0"/>
    <x v="0"/>
    <x v="4"/>
    <n v="6710.27"/>
    <x v="5"/>
    <s v="Gauteng Region"/>
    <s v="High"/>
    <s v="June"/>
    <s v="Q2"/>
    <s v="Yes"/>
    <n v="1"/>
    <n v="1006.5405000000001"/>
    <n v="7716.8104999999996"/>
  </r>
  <r>
    <n v="10066"/>
    <s v="R05391"/>
    <x v="511"/>
    <n v="71"/>
    <x v="2"/>
    <x v="5"/>
    <x v="45"/>
    <n v="2"/>
    <x v="1"/>
    <s v="Cash"/>
    <s v="Click &amp; Collect"/>
    <s v="Yes"/>
    <s v="Arrived damaged"/>
    <x v="0"/>
    <x v="1"/>
    <x v="1"/>
    <x v="5"/>
    <n v="139.72999999999999"/>
    <x v="1"/>
    <s v="Western Region"/>
    <s v="Low"/>
    <s v="August"/>
    <s v="Q3"/>
    <s v="No"/>
    <n v="1"/>
    <n v="20.959499999999998"/>
    <n v="160.68949999999998"/>
  </r>
  <r>
    <n v="10067"/>
    <s v="R00861"/>
    <x v="608"/>
    <n v="21"/>
    <x v="0"/>
    <x v="8"/>
    <x v="109"/>
    <n v="2"/>
    <x v="1"/>
    <s v="Mobile Payment"/>
    <s v="In Store"/>
    <s v="Yes"/>
    <s v="Would definitely buy again"/>
    <x v="0"/>
    <x v="0"/>
    <x v="0"/>
    <x v="2"/>
    <n v="470.6"/>
    <x v="4"/>
    <s v="Eastern Region"/>
    <s v="Low"/>
    <s v="July"/>
    <s v="Q3"/>
    <s v="No"/>
    <n v="1"/>
    <n v="70.59"/>
    <n v="541.18999999999994"/>
  </r>
  <r>
    <n v="10068"/>
    <s v="R07271"/>
    <x v="463"/>
    <n v="39"/>
    <x v="0"/>
    <x v="7"/>
    <x v="117"/>
    <n v="2"/>
    <x v="1"/>
    <s v="Credit Card"/>
    <s v="Home Delivery"/>
    <s v="No"/>
    <s v="Instructions unclear"/>
    <x v="0"/>
    <x v="2"/>
    <x v="0"/>
    <x v="3"/>
    <n v="6581.78"/>
    <x v="6"/>
    <s v="Western Region"/>
    <s v="High"/>
    <s v="June"/>
    <s v="Q2"/>
    <s v="Yes"/>
    <n v="1"/>
    <n v="987.26699999999994"/>
    <n v="7569.046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BC9647-A969-4F6E-A16F-D2F381BDFF5D}" name="pt_Bottom10AverageSatisfaction"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7" rowHeaderCaption="Products">
  <location ref="H13:I23" firstHeaderRow="1" firstDataRow="1" firstDataCol="1"/>
  <pivotFields count="29">
    <pivotField showAll="0"/>
    <pivotField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items count="10">
        <item x="1"/>
        <item x="4"/>
        <item x="6"/>
        <item x="8"/>
        <item x="2"/>
        <item x="0"/>
        <item x="3"/>
        <item x="7"/>
        <item x="5"/>
        <item t="default"/>
      </items>
    </pivotField>
    <pivotField axis="axisRow" showAll="0" measureFilter="1" sortType="descending">
      <items count="125">
        <item x="102"/>
        <item x="83"/>
        <item x="8"/>
        <item x="26"/>
        <item x="56"/>
        <item x="70"/>
        <item x="101"/>
        <item x="22"/>
        <item x="42"/>
        <item x="94"/>
        <item x="50"/>
        <item x="74"/>
        <item x="104"/>
        <item x="95"/>
        <item x="18"/>
        <item x="36"/>
        <item x="93"/>
        <item x="3"/>
        <item x="29"/>
        <item x="86"/>
        <item x="41"/>
        <item x="38"/>
        <item x="113"/>
        <item x="54"/>
        <item x="77"/>
        <item x="13"/>
        <item x="75"/>
        <item x="48"/>
        <item x="97"/>
        <item x="32"/>
        <item x="39"/>
        <item x="123"/>
        <item x="78"/>
        <item x="88"/>
        <item x="46"/>
        <item x="73"/>
        <item x="62"/>
        <item x="9"/>
        <item x="17"/>
        <item x="1"/>
        <item x="60"/>
        <item x="107"/>
        <item x="111"/>
        <item x="40"/>
        <item x="64"/>
        <item x="37"/>
        <item x="68"/>
        <item x="106"/>
        <item x="110"/>
        <item x="14"/>
        <item x="25"/>
        <item x="52"/>
        <item x="90"/>
        <item x="84"/>
        <item x="96"/>
        <item x="109"/>
        <item x="44"/>
        <item x="0"/>
        <item x="43"/>
        <item x="28"/>
        <item x="81"/>
        <item x="53"/>
        <item x="121"/>
        <item x="7"/>
        <item x="82"/>
        <item x="12"/>
        <item x="67"/>
        <item x="51"/>
        <item x="71"/>
        <item x="24"/>
        <item x="117"/>
        <item x="118"/>
        <item x="19"/>
        <item x="91"/>
        <item x="103"/>
        <item x="120"/>
        <item x="57"/>
        <item x="21"/>
        <item x="15"/>
        <item x="99"/>
        <item x="87"/>
        <item x="98"/>
        <item x="63"/>
        <item x="65"/>
        <item x="31"/>
        <item x="66"/>
        <item x="115"/>
        <item x="59"/>
        <item x="119"/>
        <item x="112"/>
        <item x="72"/>
        <item x="23"/>
        <item x="27"/>
        <item x="34"/>
        <item x="55"/>
        <item x="114"/>
        <item x="45"/>
        <item x="2"/>
        <item x="92"/>
        <item x="85"/>
        <item x="105"/>
        <item x="116"/>
        <item x="122"/>
        <item x="108"/>
        <item x="33"/>
        <item x="69"/>
        <item x="11"/>
        <item x="30"/>
        <item x="10"/>
        <item x="6"/>
        <item x="89"/>
        <item x="5"/>
        <item x="49"/>
        <item x="58"/>
        <item x="79"/>
        <item x="35"/>
        <item x="61"/>
        <item x="80"/>
        <item x="16"/>
        <item x="100"/>
        <item x="20"/>
        <item x="4"/>
        <item x="76"/>
        <item x="4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numFmtId="164" showAll="0"/>
    <pivotField showAll="0">
      <items count="10">
        <item x="0"/>
        <item x="8"/>
        <item x="1"/>
        <item x="6"/>
        <item x="3"/>
        <item x="7"/>
        <item x="5"/>
        <item x="2"/>
        <item x="4"/>
        <item t="default"/>
      </items>
    </pivotField>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10">
    <i>
      <x v="96"/>
    </i>
    <i>
      <x v="112"/>
    </i>
    <i>
      <x v="64"/>
    </i>
    <i>
      <x v="82"/>
    </i>
    <i>
      <x v="118"/>
    </i>
    <i>
      <x v="1"/>
    </i>
    <i>
      <x v="35"/>
    </i>
    <i>
      <x v="61"/>
    </i>
    <i>
      <x v="92"/>
    </i>
    <i>
      <x v="12"/>
    </i>
  </rowItems>
  <colItems count="1">
    <i/>
  </colItems>
  <dataFields count="1">
    <dataField name="Average of Satisfaction" fld="7" subtotal="average" baseField="6" baseItem="0" numFmtId="2"/>
  </dataFields>
  <formats count="2">
    <format dxfId="8">
      <pivotArea collapsedLevelsAreSubtotals="1" fieldPosition="0">
        <references count="2">
          <reference field="4294967294" count="1" selected="0">
            <x v="0"/>
          </reference>
          <reference field="6" count="10">
            <x v="1"/>
            <x v="12"/>
            <x v="35"/>
            <x v="61"/>
            <x v="64"/>
            <x v="82"/>
            <x v="92"/>
            <x v="96"/>
            <x v="112"/>
            <x v="118"/>
          </reference>
        </references>
      </pivotArea>
    </format>
    <format dxfId="7">
      <pivotArea outline="0" collapsedLevelsAreSubtotals="1" fieldPosition="0"/>
    </format>
  </format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0EDA2A-586E-4C44-9EF6-27208B4F8955}" name="pt_Top10AvgSatisfaction"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5" rowHeaderCaption="Products">
  <location ref="A13:B23" firstHeaderRow="1" firstDataRow="1" firstDataCol="1"/>
  <pivotFields count="29">
    <pivotField showAll="0"/>
    <pivotField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items count="10">
        <item x="1"/>
        <item x="4"/>
        <item x="6"/>
        <item x="8"/>
        <item x="2"/>
        <item x="0"/>
        <item x="3"/>
        <item x="7"/>
        <item x="5"/>
        <item t="default"/>
      </items>
    </pivotField>
    <pivotField axis="axisRow" showAll="0" measureFilter="1" sortType="ascending">
      <items count="125">
        <item x="102"/>
        <item x="83"/>
        <item x="8"/>
        <item x="26"/>
        <item x="56"/>
        <item x="70"/>
        <item x="101"/>
        <item x="22"/>
        <item x="42"/>
        <item x="94"/>
        <item x="50"/>
        <item x="74"/>
        <item x="104"/>
        <item x="95"/>
        <item x="18"/>
        <item x="36"/>
        <item x="93"/>
        <item x="3"/>
        <item x="29"/>
        <item x="86"/>
        <item x="41"/>
        <item x="38"/>
        <item x="113"/>
        <item x="54"/>
        <item x="77"/>
        <item x="13"/>
        <item x="75"/>
        <item x="48"/>
        <item x="97"/>
        <item x="32"/>
        <item x="39"/>
        <item x="123"/>
        <item x="78"/>
        <item x="88"/>
        <item x="46"/>
        <item x="73"/>
        <item x="62"/>
        <item x="9"/>
        <item x="17"/>
        <item x="1"/>
        <item x="60"/>
        <item x="107"/>
        <item x="111"/>
        <item x="40"/>
        <item x="64"/>
        <item x="37"/>
        <item x="68"/>
        <item x="106"/>
        <item x="110"/>
        <item x="14"/>
        <item x="25"/>
        <item x="52"/>
        <item x="90"/>
        <item x="84"/>
        <item x="96"/>
        <item x="109"/>
        <item x="44"/>
        <item x="0"/>
        <item x="43"/>
        <item x="28"/>
        <item x="81"/>
        <item x="53"/>
        <item x="121"/>
        <item x="7"/>
        <item x="82"/>
        <item x="12"/>
        <item x="67"/>
        <item x="51"/>
        <item x="71"/>
        <item x="24"/>
        <item x="117"/>
        <item x="118"/>
        <item x="19"/>
        <item x="91"/>
        <item x="103"/>
        <item x="120"/>
        <item x="57"/>
        <item x="21"/>
        <item x="15"/>
        <item x="99"/>
        <item x="87"/>
        <item x="98"/>
        <item x="63"/>
        <item x="65"/>
        <item x="31"/>
        <item x="66"/>
        <item x="115"/>
        <item x="59"/>
        <item x="119"/>
        <item x="112"/>
        <item x="72"/>
        <item x="23"/>
        <item x="27"/>
        <item x="34"/>
        <item x="55"/>
        <item x="114"/>
        <item x="45"/>
        <item x="2"/>
        <item x="92"/>
        <item x="85"/>
        <item x="105"/>
        <item x="116"/>
        <item x="122"/>
        <item x="108"/>
        <item x="33"/>
        <item x="69"/>
        <item x="11"/>
        <item x="30"/>
        <item x="10"/>
        <item x="6"/>
        <item x="89"/>
        <item x="5"/>
        <item x="49"/>
        <item x="58"/>
        <item x="79"/>
        <item x="35"/>
        <item x="61"/>
        <item x="80"/>
        <item x="16"/>
        <item x="100"/>
        <item x="20"/>
        <item x="4"/>
        <item x="76"/>
        <item x="4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numFmtId="164" showAll="0"/>
    <pivotField showAll="0">
      <items count="10">
        <item x="0"/>
        <item x="8"/>
        <item x="1"/>
        <item x="6"/>
        <item x="3"/>
        <item x="7"/>
        <item x="5"/>
        <item x="2"/>
        <item x="4"/>
        <item t="default"/>
      </items>
    </pivotField>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10">
    <i>
      <x v="80"/>
    </i>
    <i>
      <x v="78"/>
    </i>
    <i>
      <x v="83"/>
    </i>
    <i>
      <x v="42"/>
    </i>
    <i>
      <x v="20"/>
    </i>
    <i>
      <x v="41"/>
    </i>
    <i>
      <x v="6"/>
    </i>
    <i>
      <x v="77"/>
    </i>
    <i>
      <x v="8"/>
    </i>
    <i>
      <x v="49"/>
    </i>
  </rowItems>
  <colItems count="1">
    <i/>
  </colItems>
  <dataFields count="1">
    <dataField name="Average of Satisfaction" fld="7" subtotal="average" baseField="6" baseItem="0" numFmtId="2"/>
  </dataFields>
  <formats count="1">
    <format dxfId="9">
      <pivotArea outline="0" collapsedLevelsAreSubtotals="1" fieldPosition="0">
        <references count="1">
          <reference field="4294967294" count="1" selected="0">
            <x v="0"/>
          </reference>
        </references>
      </pivotArea>
    </format>
  </formats>
  <chartFormats count="1">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1AD8BD-377C-4D9B-8656-7423EE6B1C71}" name="pt_RatingCommentAgreement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ating - Comment Agreement">
  <location ref="H62:I66" firstHeaderRow="1" firstDataRow="1" firstDataCol="1"/>
  <pivotFields count="29">
    <pivotField showAll="0"/>
    <pivotField dataField="1"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items count="10">
        <item x="1"/>
        <item x="4"/>
        <item x="6"/>
        <item x="8"/>
        <item x="2"/>
        <item x="0"/>
        <item x="3"/>
        <item x="7"/>
        <item x="5"/>
        <item t="default"/>
      </items>
    </pivotField>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numFmtId="164" showAll="0"/>
    <pivotField showAll="0">
      <items count="10">
        <item x="0"/>
        <item x="8"/>
        <item x="1"/>
        <item x="6"/>
        <item x="3"/>
        <item x="7"/>
        <item x="5"/>
        <item x="2"/>
        <item x="4"/>
        <item t="default"/>
      </items>
    </pivotField>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5"/>
  </rowFields>
  <rowItems count="4">
    <i>
      <x/>
    </i>
    <i>
      <x v="1"/>
    </i>
    <i>
      <x v="2"/>
    </i>
    <i t="grand">
      <x/>
    </i>
  </rowItems>
  <colItems count="1">
    <i/>
  </colItems>
  <dataFields count="1">
    <dataField name="Total Respondents (%)" fld="1" subtotal="count" showDataAs="percentOfTotal" baseField="0" baseItem="0" numFmtId="10"/>
  </dataFields>
  <chartFormats count="9">
    <chartFormat chart="0" format="1"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15" count="1" selected="0">
            <x v="1"/>
          </reference>
        </references>
      </pivotArea>
    </chartFormat>
    <chartFormat chart="11" format="11">
      <pivotArea type="data" outline="0" fieldPosition="0">
        <references count="2">
          <reference field="4294967294" count="1" selected="0">
            <x v="0"/>
          </reference>
          <reference field="15" count="1" selected="0">
            <x v="2"/>
          </reference>
        </references>
      </pivotArea>
    </chartFormat>
    <chartFormat chart="11" format="12">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73F834-3E85-4A05-AE83-87D7A05EF5A5}" name="pt_Bottom10Productsby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rowHeaderCaption="Products">
  <location ref="V9:W19" firstHeaderRow="1" firstDataRow="1" firstDataCol="1"/>
  <pivotFields count="29">
    <pivotField showAll="0"/>
    <pivotField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items count="10">
        <item x="1"/>
        <item x="4"/>
        <item x="6"/>
        <item x="8"/>
        <item x="2"/>
        <item x="0"/>
        <item x="3"/>
        <item x="7"/>
        <item x="5"/>
        <item t="default"/>
      </items>
    </pivotField>
    <pivotField axis="axisRow" showAll="0" measureFilter="1" sortType="ascending">
      <items count="125">
        <item x="102"/>
        <item x="83"/>
        <item x="8"/>
        <item x="26"/>
        <item x="56"/>
        <item x="70"/>
        <item x="101"/>
        <item x="22"/>
        <item x="42"/>
        <item x="94"/>
        <item x="50"/>
        <item x="74"/>
        <item x="104"/>
        <item x="95"/>
        <item x="18"/>
        <item x="36"/>
        <item x="93"/>
        <item x="3"/>
        <item x="29"/>
        <item x="86"/>
        <item x="41"/>
        <item x="38"/>
        <item x="113"/>
        <item x="54"/>
        <item x="77"/>
        <item x="13"/>
        <item x="75"/>
        <item x="48"/>
        <item x="97"/>
        <item x="32"/>
        <item x="39"/>
        <item x="123"/>
        <item x="78"/>
        <item x="88"/>
        <item x="46"/>
        <item x="73"/>
        <item x="62"/>
        <item x="9"/>
        <item x="17"/>
        <item x="1"/>
        <item x="60"/>
        <item x="107"/>
        <item x="111"/>
        <item x="40"/>
        <item x="64"/>
        <item x="37"/>
        <item x="68"/>
        <item x="106"/>
        <item x="110"/>
        <item x="14"/>
        <item x="25"/>
        <item x="52"/>
        <item x="90"/>
        <item x="84"/>
        <item x="96"/>
        <item x="109"/>
        <item x="44"/>
        <item x="0"/>
        <item x="43"/>
        <item x="28"/>
        <item x="81"/>
        <item x="53"/>
        <item x="121"/>
        <item x="7"/>
        <item x="82"/>
        <item x="12"/>
        <item x="67"/>
        <item x="51"/>
        <item x="71"/>
        <item x="24"/>
        <item x="117"/>
        <item x="118"/>
        <item x="19"/>
        <item x="91"/>
        <item x="103"/>
        <item x="120"/>
        <item x="57"/>
        <item x="21"/>
        <item x="15"/>
        <item x="99"/>
        <item x="87"/>
        <item x="98"/>
        <item x="63"/>
        <item x="65"/>
        <item x="31"/>
        <item x="66"/>
        <item x="115"/>
        <item x="59"/>
        <item x="119"/>
        <item x="112"/>
        <item x="72"/>
        <item x="23"/>
        <item x="27"/>
        <item x="34"/>
        <item x="55"/>
        <item x="114"/>
        <item x="45"/>
        <item x="2"/>
        <item x="92"/>
        <item x="85"/>
        <item x="105"/>
        <item x="116"/>
        <item x="122"/>
        <item x="108"/>
        <item x="33"/>
        <item x="69"/>
        <item x="11"/>
        <item x="30"/>
        <item x="10"/>
        <item x="6"/>
        <item x="89"/>
        <item x="5"/>
        <item x="49"/>
        <item x="58"/>
        <item x="79"/>
        <item x="35"/>
        <item x="61"/>
        <item x="80"/>
        <item x="16"/>
        <item x="100"/>
        <item x="20"/>
        <item x="4"/>
        <item x="7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numFmtId="164" showAll="0"/>
    <pivotField showAll="0">
      <items count="10">
        <item x="0"/>
        <item x="8"/>
        <item x="1"/>
        <item x="6"/>
        <item x="3"/>
        <item x="7"/>
        <item x="5"/>
        <item x="2"/>
        <item x="4"/>
        <item t="default"/>
      </items>
    </pivotField>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10">
    <i>
      <x v="53"/>
    </i>
    <i>
      <x v="16"/>
    </i>
    <i>
      <x v="83"/>
    </i>
    <i>
      <x v="73"/>
    </i>
    <i>
      <x v="45"/>
    </i>
    <i>
      <x v="37"/>
    </i>
    <i>
      <x v="81"/>
    </i>
    <i>
      <x v="62"/>
    </i>
    <i>
      <x v="47"/>
    </i>
    <i>
      <x v="17"/>
    </i>
  </rowItems>
  <colItems count="1">
    <i/>
  </colItems>
  <dataFields count="1">
    <dataField name="Total Revenue" fld="17"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443C66-A08A-40F2-BC77-BB2AA5726904}" name="pt_RecommendationRateRespond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commendation Rate ">
  <location ref="A55:B58" firstHeaderRow="1" firstDataRow="1" firstDataCol="1"/>
  <pivotFields count="29">
    <pivotField showAll="0"/>
    <pivotField dataField="1"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items count="10">
        <item x="1"/>
        <item x="4"/>
        <item x="6"/>
        <item x="8"/>
        <item x="2"/>
        <item x="0"/>
        <item x="3"/>
        <item x="7"/>
        <item x="5"/>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3">
    <i>
      <x/>
    </i>
    <i>
      <x v="1"/>
    </i>
    <i t="grand">
      <x/>
    </i>
  </rowItems>
  <colItems count="1">
    <i/>
  </colItems>
  <dataFields count="1">
    <dataField name="Total Respondents" fld="1" subtotal="count" baseField="0" baseItem="0"/>
  </dataFields>
  <chartFormats count="3">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8" count="1" selected="0">
            <x v="0"/>
          </reference>
        </references>
      </pivotArea>
    </chartFormat>
    <chartFormat chart="5" format="1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2B2C74-FF09-4B5B-BBE7-FF58C98E85E7}" name="pt_AvgPurchas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J2" firstHeaderRow="1" firstDataRow="1" firstDataCol="0"/>
  <pivotFields count="29">
    <pivotField showAll="0"/>
    <pivotField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items count="10">
        <item x="1"/>
        <item x="4"/>
        <item x="6"/>
        <item x="8"/>
        <item x="2"/>
        <item x="0"/>
        <item x="3"/>
        <item x="7"/>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items count="10">
        <item x="0"/>
        <item x="8"/>
        <item x="1"/>
        <item x="6"/>
        <item x="3"/>
        <item x="7"/>
        <item x="5"/>
        <item x="2"/>
        <item x="4"/>
        <item t="default"/>
      </items>
    </pivotField>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Average of Purchase Amount" fld="17"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342EC4-1559-4A0D-B1D5-273CF8AFAFBD}" name="pt_Top10Productsby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rowHeaderCaption="Products">
  <location ref="O9:P19" firstHeaderRow="1" firstDataRow="1" firstDataCol="1"/>
  <pivotFields count="29">
    <pivotField showAll="0"/>
    <pivotField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items count="10">
        <item x="1"/>
        <item x="4"/>
        <item x="6"/>
        <item x="8"/>
        <item x="2"/>
        <item x="0"/>
        <item x="3"/>
        <item x="7"/>
        <item x="5"/>
        <item t="default"/>
      </items>
    </pivotField>
    <pivotField axis="axisRow" showAll="0" measureFilter="1" sortType="descending">
      <items count="125">
        <item x="102"/>
        <item x="83"/>
        <item x="8"/>
        <item x="26"/>
        <item x="56"/>
        <item x="70"/>
        <item x="101"/>
        <item x="22"/>
        <item x="42"/>
        <item x="94"/>
        <item x="50"/>
        <item x="74"/>
        <item x="104"/>
        <item x="95"/>
        <item x="18"/>
        <item x="36"/>
        <item x="93"/>
        <item x="3"/>
        <item x="29"/>
        <item x="86"/>
        <item x="41"/>
        <item x="38"/>
        <item x="113"/>
        <item x="54"/>
        <item x="77"/>
        <item x="13"/>
        <item x="75"/>
        <item x="48"/>
        <item x="97"/>
        <item x="32"/>
        <item x="39"/>
        <item x="123"/>
        <item x="78"/>
        <item x="88"/>
        <item x="46"/>
        <item x="73"/>
        <item x="62"/>
        <item x="9"/>
        <item x="17"/>
        <item x="1"/>
        <item x="60"/>
        <item x="107"/>
        <item x="111"/>
        <item x="40"/>
        <item x="64"/>
        <item x="37"/>
        <item x="68"/>
        <item x="106"/>
        <item x="110"/>
        <item x="14"/>
        <item x="25"/>
        <item x="52"/>
        <item x="90"/>
        <item x="84"/>
        <item x="96"/>
        <item x="109"/>
        <item x="44"/>
        <item x="0"/>
        <item x="43"/>
        <item x="28"/>
        <item x="81"/>
        <item x="53"/>
        <item x="121"/>
        <item x="7"/>
        <item x="82"/>
        <item x="12"/>
        <item x="67"/>
        <item x="51"/>
        <item x="71"/>
        <item x="24"/>
        <item x="117"/>
        <item x="118"/>
        <item x="19"/>
        <item x="91"/>
        <item x="103"/>
        <item x="120"/>
        <item x="57"/>
        <item x="21"/>
        <item x="15"/>
        <item x="99"/>
        <item x="87"/>
        <item x="98"/>
        <item x="63"/>
        <item x="65"/>
        <item x="31"/>
        <item x="66"/>
        <item x="115"/>
        <item x="59"/>
        <item x="119"/>
        <item x="112"/>
        <item x="72"/>
        <item x="23"/>
        <item x="27"/>
        <item x="34"/>
        <item x="55"/>
        <item x="114"/>
        <item x="45"/>
        <item x="2"/>
        <item x="92"/>
        <item x="85"/>
        <item x="105"/>
        <item x="116"/>
        <item x="122"/>
        <item x="108"/>
        <item x="33"/>
        <item x="69"/>
        <item x="11"/>
        <item x="30"/>
        <item x="10"/>
        <item x="6"/>
        <item x="89"/>
        <item x="5"/>
        <item x="49"/>
        <item x="58"/>
        <item x="79"/>
        <item x="35"/>
        <item x="61"/>
        <item x="80"/>
        <item x="16"/>
        <item x="100"/>
        <item x="20"/>
        <item x="4"/>
        <item x="7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numFmtId="164" showAll="0"/>
    <pivotField showAll="0">
      <items count="10">
        <item x="0"/>
        <item x="8"/>
        <item x="1"/>
        <item x="6"/>
        <item x="3"/>
        <item x="7"/>
        <item x="5"/>
        <item x="2"/>
        <item x="4"/>
        <item t="default"/>
      </items>
    </pivotField>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10">
    <i>
      <x v="69"/>
    </i>
    <i>
      <x v="3"/>
    </i>
    <i>
      <x v="30"/>
    </i>
    <i>
      <x v="61"/>
    </i>
    <i>
      <x v="93"/>
    </i>
    <i>
      <x v="52"/>
    </i>
    <i>
      <x v="20"/>
    </i>
    <i>
      <x v="15"/>
    </i>
    <i>
      <x v="90"/>
    </i>
    <i>
      <x v="92"/>
    </i>
  </rowItems>
  <colItems count="1">
    <i/>
  </colItems>
  <dataFields count="1">
    <dataField name="Total Revenue" fld="17"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177EAB-CC93-4584-B599-6D47619FB719}" name="pt_PercentagePositiveSentiment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commendation">
  <location ref="G1:H4" firstHeaderRow="1" firstDataRow="1" firstDataCol="1"/>
  <pivotFields count="29">
    <pivotField showAll="0"/>
    <pivotField dataField="1"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items count="10">
        <item x="1"/>
        <item x="4"/>
        <item x="6"/>
        <item x="8"/>
        <item x="2"/>
        <item x="0"/>
        <item x="3"/>
        <item x="7"/>
        <item x="5"/>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numFmtId="164" showAll="0"/>
    <pivotField showAll="0">
      <items count="10">
        <item x="0"/>
        <item x="8"/>
        <item x="1"/>
        <item x="6"/>
        <item x="3"/>
        <item x="7"/>
        <item x="5"/>
        <item x="2"/>
        <item x="4"/>
        <item t="default"/>
      </items>
    </pivotField>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3">
    <i>
      <x/>
    </i>
    <i>
      <x v="1"/>
    </i>
    <i t="grand">
      <x/>
    </i>
  </rowItems>
  <colItems count="1">
    <i/>
  </colItems>
  <dataFields count="1">
    <dataField name="Tota Respondents" fld="1"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B8467B-2000-4862-9CFD-035D9D330703}" name="pt_AvgSatisfaction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29">
    <pivotField showAll="0"/>
    <pivotField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items count="10">
        <item x="1"/>
        <item x="4"/>
        <item x="6"/>
        <item x="8"/>
        <item x="2"/>
        <item x="0"/>
        <item x="3"/>
        <item x="7"/>
        <item x="5"/>
        <item t="default"/>
      </items>
    </pivotField>
    <pivotField showAll="0"/>
    <pivotField dataField="1" showAll="0"/>
    <pivotField showAll="0"/>
    <pivotField showAll="0"/>
    <pivotField showAll="0"/>
    <pivotField showAll="0"/>
    <pivotField showAll="0"/>
    <pivotField showAll="0"/>
    <pivotField showAll="0"/>
    <pivotField showAll="0"/>
    <pivotField showAll="0"/>
    <pivotField numFmtId="164" showAll="0"/>
    <pivotField showAll="0">
      <items count="10">
        <item x="0"/>
        <item x="8"/>
        <item x="1"/>
        <item x="6"/>
        <item x="3"/>
        <item x="7"/>
        <item x="5"/>
        <item x="2"/>
        <item x="4"/>
        <item t="default"/>
      </items>
    </pivotField>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Average of Satisfaction" fld="7" subtotal="average" baseField="0" baseItem="0" numFmtId="2"/>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0257FF-1D55-4459-BB49-894295B39553}" name="pt_RecommendationRat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commendation Rate ">
  <location ref="A48:B51" firstHeaderRow="1" firstDataRow="1" firstDataCol="1"/>
  <pivotFields count="29">
    <pivotField showAll="0"/>
    <pivotField dataField="1"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items count="10">
        <item x="1"/>
        <item x="4"/>
        <item x="6"/>
        <item x="8"/>
        <item x="2"/>
        <item x="0"/>
        <item x="3"/>
        <item x="7"/>
        <item x="5"/>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numFmtId="164" showAll="0"/>
    <pivotField showAll="0">
      <items count="10">
        <item x="0"/>
        <item x="8"/>
        <item x="1"/>
        <item x="6"/>
        <item x="3"/>
        <item x="7"/>
        <item x="5"/>
        <item x="2"/>
        <item x="4"/>
        <item t="default"/>
      </items>
    </pivotField>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3">
    <i>
      <x/>
    </i>
    <i>
      <x v="1"/>
    </i>
    <i t="grand">
      <x/>
    </i>
  </rowItems>
  <colItems count="1">
    <i/>
  </colItems>
  <dataFields count="1">
    <dataField name="Total Respondents (%)" fld="1" subtotal="count" showDataAs="percentOfTotal" baseField="8" baseItem="0" numFmtId="10"/>
  </dataFields>
  <chartFormats count="3">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8" count="1" selected="0">
            <x v="0"/>
          </reference>
        </references>
      </pivotArea>
    </chartFormat>
    <chartFormat chart="5" format="1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F42B61-209B-431B-AA7F-E22C911A67FB}" name="pt_TotalRevenu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29">
    <pivotField showAll="0"/>
    <pivotField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items count="10">
        <item x="1"/>
        <item x="4"/>
        <item x="6"/>
        <item x="8"/>
        <item x="2"/>
        <item x="0"/>
        <item x="3"/>
        <item x="7"/>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0">
        <item x="0"/>
        <item x="8"/>
        <item x="1"/>
        <item x="6"/>
        <item x="3"/>
        <item x="7"/>
        <item x="5"/>
        <item x="2"/>
        <item x="4"/>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Total Revenue" fld="17"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A530EC-621A-4A5F-A94B-851F471E6C8F}" name="pt_AvePurchaseGender"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Gender">
  <location ref="S26:T29" firstHeaderRow="1" firstDataRow="1" firstDataCol="1"/>
  <pivotFields count="29">
    <pivotField showAll="0"/>
    <pivotField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axis="axisRow" showAll="0">
      <items count="4">
        <item x="2"/>
        <item x="1"/>
        <item x="0"/>
        <item t="default"/>
      </items>
    </pivotField>
    <pivotField showAll="0">
      <items count="10">
        <item x="1"/>
        <item x="4"/>
        <item x="6"/>
        <item x="8"/>
        <item x="2"/>
        <item x="0"/>
        <item x="3"/>
        <item x="7"/>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items count="10">
        <item x="0"/>
        <item x="8"/>
        <item x="1"/>
        <item x="6"/>
        <item x="3"/>
        <item x="7"/>
        <item x="5"/>
        <item x="2"/>
        <item x="4"/>
        <item t="default"/>
      </items>
    </pivotField>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4"/>
  </rowFields>
  <rowItems count="3">
    <i>
      <x/>
    </i>
    <i>
      <x v="1"/>
    </i>
    <i>
      <x v="2"/>
    </i>
  </rowItems>
  <colItems count="1">
    <i/>
  </colItems>
  <dataFields count="1">
    <dataField name="Average of Purchase Amount" fld="17" subtotal="average" baseField="4" baseItem="0" numFmtId="164"/>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BEBEBD1-B937-4CD1-BBD1-064EFD5F94E3}" name="pt_RatingCommentAgreementRespond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ating - Comment Agreement">
  <location ref="H69:I73" firstHeaderRow="1" firstDataRow="1" firstDataCol="1"/>
  <pivotFields count="29">
    <pivotField showAll="0"/>
    <pivotField dataField="1"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numFmtId="164" showAll="0"/>
    <pivotField showAll="0"/>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5"/>
  </rowFields>
  <rowItems count="4">
    <i>
      <x/>
    </i>
    <i>
      <x v="1"/>
    </i>
    <i>
      <x v="2"/>
    </i>
    <i t="grand">
      <x/>
    </i>
  </rowItems>
  <colItems count="1">
    <i/>
  </colItems>
  <dataFields count="1">
    <dataField name="Total Respondents" fld="1" subtotal="count" baseField="0" baseItem="0"/>
  </dataFields>
  <chartFormats count="9">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5" count="1" selected="0">
            <x v="0"/>
          </reference>
        </references>
      </pivotArea>
    </chartFormat>
    <chartFormat chart="0" format="4">
      <pivotArea type="data" outline="0" fieldPosition="0">
        <references count="2">
          <reference field="4294967294" count="1" selected="0">
            <x v="0"/>
          </reference>
          <reference field="15"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5" count="1" selected="0">
            <x v="0"/>
          </reference>
        </references>
      </pivotArea>
    </chartFormat>
    <chartFormat chart="3" format="8">
      <pivotArea type="data" outline="0" fieldPosition="0">
        <references count="2">
          <reference field="4294967294" count="1" selected="0">
            <x v="0"/>
          </reference>
          <reference field="15"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5" count="1" selected="0">
            <x v="0"/>
          </reference>
        </references>
      </pivotArea>
    </chartFormat>
    <chartFormat chart="4" format="14">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59BEADA-B1A1-4F37-AA44-3C4EE2D4A555}" name="pt_Bottom10ProductsbyRevenueRefRespondent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Products">
  <location ref="Y9:AA19" firstHeaderRow="0" firstDataRow="1" firstDataCol="1"/>
  <pivotFields count="29">
    <pivotField showAll="0"/>
    <pivotField dataField="1"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pivotField axis="axisRow" showAll="0" measureFilter="1" sortType="ascending">
      <items count="125">
        <item x="102"/>
        <item x="83"/>
        <item x="8"/>
        <item x="26"/>
        <item x="56"/>
        <item x="70"/>
        <item x="101"/>
        <item x="22"/>
        <item x="42"/>
        <item x="94"/>
        <item x="50"/>
        <item x="74"/>
        <item x="104"/>
        <item x="95"/>
        <item x="18"/>
        <item x="36"/>
        <item x="93"/>
        <item x="3"/>
        <item x="29"/>
        <item x="86"/>
        <item x="41"/>
        <item x="38"/>
        <item x="113"/>
        <item x="54"/>
        <item x="77"/>
        <item x="13"/>
        <item x="75"/>
        <item x="48"/>
        <item x="97"/>
        <item x="32"/>
        <item x="39"/>
        <item x="123"/>
        <item x="78"/>
        <item x="88"/>
        <item x="46"/>
        <item x="73"/>
        <item x="62"/>
        <item x="9"/>
        <item x="17"/>
        <item x="1"/>
        <item x="60"/>
        <item x="107"/>
        <item x="111"/>
        <item x="40"/>
        <item x="64"/>
        <item x="37"/>
        <item x="68"/>
        <item x="106"/>
        <item x="110"/>
        <item x="14"/>
        <item x="25"/>
        <item x="52"/>
        <item x="90"/>
        <item x="84"/>
        <item x="96"/>
        <item x="109"/>
        <item x="44"/>
        <item x="0"/>
        <item x="43"/>
        <item x="28"/>
        <item x="81"/>
        <item x="53"/>
        <item x="121"/>
        <item x="7"/>
        <item x="82"/>
        <item x="12"/>
        <item x="67"/>
        <item x="51"/>
        <item x="71"/>
        <item x="24"/>
        <item x="117"/>
        <item x="118"/>
        <item x="19"/>
        <item x="91"/>
        <item x="103"/>
        <item x="120"/>
        <item x="57"/>
        <item x="21"/>
        <item x="15"/>
        <item x="99"/>
        <item x="87"/>
        <item x="98"/>
        <item x="63"/>
        <item x="65"/>
        <item x="31"/>
        <item x="66"/>
        <item x="115"/>
        <item x="59"/>
        <item x="119"/>
        <item x="112"/>
        <item x="72"/>
        <item x="23"/>
        <item x="27"/>
        <item x="34"/>
        <item x="55"/>
        <item x="114"/>
        <item x="45"/>
        <item x="2"/>
        <item x="92"/>
        <item x="85"/>
        <item x="105"/>
        <item x="116"/>
        <item x="122"/>
        <item x="108"/>
        <item x="33"/>
        <item x="69"/>
        <item x="11"/>
        <item x="30"/>
        <item x="10"/>
        <item x="6"/>
        <item x="89"/>
        <item x="5"/>
        <item x="49"/>
        <item x="58"/>
        <item x="79"/>
        <item x="35"/>
        <item x="61"/>
        <item x="80"/>
        <item x="16"/>
        <item x="100"/>
        <item x="20"/>
        <item x="4"/>
        <item x="7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10">
    <i>
      <x v="53"/>
    </i>
    <i>
      <x v="16"/>
    </i>
    <i>
      <x v="83"/>
    </i>
    <i>
      <x v="73"/>
    </i>
    <i>
      <x v="45"/>
    </i>
    <i>
      <x v="37"/>
    </i>
    <i>
      <x v="81"/>
    </i>
    <i>
      <x v="62"/>
    </i>
    <i>
      <x v="47"/>
    </i>
    <i>
      <x v="17"/>
    </i>
  </rowItems>
  <colFields count="1">
    <field x="-2"/>
  </colFields>
  <colItems count="2">
    <i>
      <x/>
    </i>
    <i i="1">
      <x v="1"/>
    </i>
  </colItems>
  <dataFields count="2">
    <dataField name="Total Revenue" fld="17" baseField="0" baseItem="0" numFmtId="164"/>
    <dataField name="Total Respondents" fld="1" subtotal="count" baseField="6" baseItem="53"/>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705B737-7E61-4F14-8665-EB670CAEA5D3}" name="pt_Top10ProductsbyRevenueRefRespondent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Products">
  <location ref="R9:T19" firstHeaderRow="0" firstDataRow="1" firstDataCol="1"/>
  <pivotFields count="29">
    <pivotField showAll="0"/>
    <pivotField dataField="1"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pivotField axis="axisRow" showAll="0" measureFilter="1" sortType="descending">
      <items count="125">
        <item x="102"/>
        <item x="83"/>
        <item x="8"/>
        <item x="26"/>
        <item x="56"/>
        <item x="70"/>
        <item x="101"/>
        <item x="22"/>
        <item x="42"/>
        <item x="94"/>
        <item x="50"/>
        <item x="74"/>
        <item x="104"/>
        <item x="95"/>
        <item x="18"/>
        <item x="36"/>
        <item x="93"/>
        <item x="3"/>
        <item x="29"/>
        <item x="86"/>
        <item x="41"/>
        <item x="38"/>
        <item x="113"/>
        <item x="54"/>
        <item x="77"/>
        <item x="13"/>
        <item x="75"/>
        <item x="48"/>
        <item x="97"/>
        <item x="32"/>
        <item x="39"/>
        <item x="123"/>
        <item x="78"/>
        <item x="88"/>
        <item x="46"/>
        <item x="73"/>
        <item x="62"/>
        <item x="9"/>
        <item x="17"/>
        <item x="1"/>
        <item x="60"/>
        <item x="107"/>
        <item x="111"/>
        <item x="40"/>
        <item x="64"/>
        <item x="37"/>
        <item x="68"/>
        <item x="106"/>
        <item x="110"/>
        <item x="14"/>
        <item x="25"/>
        <item x="52"/>
        <item x="90"/>
        <item x="84"/>
        <item x="96"/>
        <item x="109"/>
        <item x="44"/>
        <item x="0"/>
        <item x="43"/>
        <item x="28"/>
        <item x="81"/>
        <item x="53"/>
        <item x="121"/>
        <item x="7"/>
        <item x="82"/>
        <item x="12"/>
        <item x="67"/>
        <item x="51"/>
        <item x="71"/>
        <item x="24"/>
        <item x="117"/>
        <item x="118"/>
        <item x="19"/>
        <item x="91"/>
        <item x="103"/>
        <item x="120"/>
        <item x="57"/>
        <item x="21"/>
        <item x="15"/>
        <item x="99"/>
        <item x="87"/>
        <item x="98"/>
        <item x="63"/>
        <item x="65"/>
        <item x="31"/>
        <item x="66"/>
        <item x="115"/>
        <item x="59"/>
        <item x="119"/>
        <item x="112"/>
        <item x="72"/>
        <item x="23"/>
        <item x="27"/>
        <item x="34"/>
        <item x="55"/>
        <item x="114"/>
        <item x="45"/>
        <item x="2"/>
        <item x="92"/>
        <item x="85"/>
        <item x="105"/>
        <item x="116"/>
        <item x="122"/>
        <item x="108"/>
        <item x="33"/>
        <item x="69"/>
        <item x="11"/>
        <item x="30"/>
        <item x="10"/>
        <item x="6"/>
        <item x="89"/>
        <item x="5"/>
        <item x="49"/>
        <item x="58"/>
        <item x="79"/>
        <item x="35"/>
        <item x="61"/>
        <item x="80"/>
        <item x="16"/>
        <item x="100"/>
        <item x="20"/>
        <item x="4"/>
        <item x="7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10">
    <i>
      <x v="69"/>
    </i>
    <i>
      <x v="3"/>
    </i>
    <i>
      <x v="30"/>
    </i>
    <i>
      <x v="61"/>
    </i>
    <i>
      <x v="93"/>
    </i>
    <i>
      <x v="52"/>
    </i>
    <i>
      <x v="20"/>
    </i>
    <i>
      <x v="15"/>
    </i>
    <i>
      <x v="90"/>
    </i>
    <i>
      <x v="92"/>
    </i>
  </rowItems>
  <colFields count="1">
    <field x="-2"/>
  </colFields>
  <colItems count="2">
    <i>
      <x/>
    </i>
    <i i="1">
      <x v="1"/>
    </i>
  </colItems>
  <dataFields count="2">
    <dataField name="Total Revenue" fld="17" baseField="0" baseItem="0" numFmtId="164"/>
    <dataField name="Total Respondents" fld="1" subtotal="count" baseField="0" baseItem="0"/>
  </dataFields>
  <chartFormats count="2">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98E23F2-EAFD-4673-9051-DEA9DE79D0B9}" name="pt_AvgSatisfactionAgeGrou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Age Groups">
  <location ref="L39:M46" firstHeaderRow="1" firstDataRow="1" firstDataCol="1"/>
  <pivotFields count="29">
    <pivotField showAll="0"/>
    <pivotField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items count="10">
        <item x="1"/>
        <item x="4"/>
        <item x="6"/>
        <item x="8"/>
        <item x="2"/>
        <item x="0"/>
        <item x="3"/>
        <item x="7"/>
        <item x="5"/>
        <item t="default"/>
      </items>
    </pivotField>
    <pivotField showAll="0"/>
    <pivotField dataField="1" showAll="0"/>
    <pivotField showAll="0"/>
    <pivotField showAll="0"/>
    <pivotField showAll="0"/>
    <pivotField showAll="0"/>
    <pivotField showAll="0"/>
    <pivotField showAll="0"/>
    <pivotField showAll="0"/>
    <pivotField showAll="0"/>
    <pivotField axis="axisRow" showAll="0">
      <items count="8">
        <item x="2"/>
        <item x="1"/>
        <item x="3"/>
        <item x="4"/>
        <item x="0"/>
        <item x="5"/>
        <item x="6"/>
        <item t="default"/>
      </items>
    </pivotField>
    <pivotField numFmtId="164" showAll="0"/>
    <pivotField showAll="0">
      <items count="10">
        <item x="0"/>
        <item x="8"/>
        <item x="1"/>
        <item x="6"/>
        <item x="3"/>
        <item x="7"/>
        <item x="5"/>
        <item x="2"/>
        <item x="4"/>
        <item t="default"/>
      </items>
    </pivotField>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6"/>
  </rowFields>
  <rowItems count="7">
    <i>
      <x/>
    </i>
    <i>
      <x v="1"/>
    </i>
    <i>
      <x v="2"/>
    </i>
    <i>
      <x v="3"/>
    </i>
    <i>
      <x v="4"/>
    </i>
    <i>
      <x v="5"/>
    </i>
    <i>
      <x v="6"/>
    </i>
  </rowItems>
  <colItems count="1">
    <i/>
  </colItems>
  <dataFields count="1">
    <dataField name="Average of Satisfaction" fld="7" subtotal="average" baseField="19" baseItem="0"/>
  </dataFields>
  <formats count="1">
    <format dxfId="1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BE28D3C-7CE0-4754-9CA9-05F1A36B6E30}" name="pt_RatingCommentAgreementKPI"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Match/Mismatch">
  <location ref="L1:M5" firstHeaderRow="1" firstDataRow="1" firstDataCol="1"/>
  <pivotFields count="29">
    <pivotField showAll="0"/>
    <pivotField dataField="1"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items count="10">
        <item x="1"/>
        <item x="4"/>
        <item x="6"/>
        <item x="8"/>
        <item x="2"/>
        <item x="0"/>
        <item x="3"/>
        <item x="7"/>
        <item x="5"/>
        <item t="default"/>
      </items>
    </pivotField>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numFmtId="164" showAll="0"/>
    <pivotField showAll="0">
      <items count="10">
        <item x="0"/>
        <item x="8"/>
        <item x="1"/>
        <item x="6"/>
        <item x="3"/>
        <item x="7"/>
        <item x="5"/>
        <item x="2"/>
        <item x="4"/>
        <item t="default"/>
      </items>
    </pivotField>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5"/>
  </rowFields>
  <rowItems count="4">
    <i>
      <x/>
    </i>
    <i>
      <x v="1"/>
    </i>
    <i>
      <x v="2"/>
    </i>
    <i t="grand">
      <x/>
    </i>
  </rowItems>
  <colItems count="1">
    <i/>
  </colItems>
  <dataFields count="1">
    <dataField name="Total Respondents" fld="1" subtotal="count"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9B35F06-8AB8-4635-8AD2-7289D6B7FA27}" name="pt_Bottom10AverageSatisfactionRefRespondent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Products">
  <location ref="K13:M23" firstHeaderRow="0" firstDataRow="1" firstDataCol="1"/>
  <pivotFields count="29">
    <pivotField showAll="0"/>
    <pivotField dataField="1"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pivotField axis="axisRow" showAll="0" measureFilter="1" sortType="descending">
      <items count="125">
        <item x="102"/>
        <item x="83"/>
        <item x="8"/>
        <item x="26"/>
        <item x="56"/>
        <item x="70"/>
        <item x="101"/>
        <item x="22"/>
        <item x="42"/>
        <item x="94"/>
        <item x="50"/>
        <item x="74"/>
        <item x="104"/>
        <item x="95"/>
        <item x="18"/>
        <item x="36"/>
        <item x="93"/>
        <item x="3"/>
        <item x="29"/>
        <item x="86"/>
        <item x="41"/>
        <item x="38"/>
        <item x="113"/>
        <item x="54"/>
        <item x="77"/>
        <item x="13"/>
        <item x="75"/>
        <item x="48"/>
        <item x="97"/>
        <item x="32"/>
        <item x="39"/>
        <item x="123"/>
        <item x="78"/>
        <item x="88"/>
        <item x="46"/>
        <item x="73"/>
        <item x="62"/>
        <item x="9"/>
        <item x="17"/>
        <item x="1"/>
        <item x="60"/>
        <item x="107"/>
        <item x="111"/>
        <item x="40"/>
        <item x="64"/>
        <item x="37"/>
        <item x="68"/>
        <item x="106"/>
        <item x="110"/>
        <item x="14"/>
        <item x="25"/>
        <item x="52"/>
        <item x="90"/>
        <item x="84"/>
        <item x="96"/>
        <item x="109"/>
        <item x="44"/>
        <item x="0"/>
        <item x="43"/>
        <item x="28"/>
        <item x="81"/>
        <item x="53"/>
        <item x="121"/>
        <item x="7"/>
        <item x="82"/>
        <item x="12"/>
        <item x="67"/>
        <item x="51"/>
        <item x="71"/>
        <item x="24"/>
        <item x="117"/>
        <item x="118"/>
        <item x="19"/>
        <item x="91"/>
        <item x="103"/>
        <item x="120"/>
        <item x="57"/>
        <item x="21"/>
        <item x="15"/>
        <item x="99"/>
        <item x="87"/>
        <item x="98"/>
        <item x="63"/>
        <item x="65"/>
        <item x="31"/>
        <item x="66"/>
        <item x="115"/>
        <item x="59"/>
        <item x="119"/>
        <item x="112"/>
        <item x="72"/>
        <item x="23"/>
        <item x="27"/>
        <item x="34"/>
        <item x="55"/>
        <item x="114"/>
        <item x="45"/>
        <item x="2"/>
        <item x="92"/>
        <item x="85"/>
        <item x="105"/>
        <item x="116"/>
        <item x="122"/>
        <item x="108"/>
        <item x="33"/>
        <item x="69"/>
        <item x="11"/>
        <item x="30"/>
        <item x="10"/>
        <item x="6"/>
        <item x="89"/>
        <item x="5"/>
        <item x="49"/>
        <item x="58"/>
        <item x="79"/>
        <item x="35"/>
        <item x="61"/>
        <item x="80"/>
        <item x="16"/>
        <item x="100"/>
        <item x="20"/>
        <item x="4"/>
        <item x="76"/>
        <item x="4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10">
    <i>
      <x v="96"/>
    </i>
    <i>
      <x v="112"/>
    </i>
    <i>
      <x v="64"/>
    </i>
    <i>
      <x v="82"/>
    </i>
    <i>
      <x v="118"/>
    </i>
    <i>
      <x v="1"/>
    </i>
    <i>
      <x v="35"/>
    </i>
    <i>
      <x v="61"/>
    </i>
    <i>
      <x v="92"/>
    </i>
    <i>
      <x v="12"/>
    </i>
  </rowItems>
  <colFields count="1">
    <field x="-2"/>
  </colFields>
  <colItems count="2">
    <i>
      <x/>
    </i>
    <i i="1">
      <x v="1"/>
    </i>
  </colItems>
  <dataFields count="2">
    <dataField name="Average of Satisfaction" fld="7" subtotal="average" baseField="6" baseItem="0"/>
    <dataField name="Total Respondents" fld="1" subtotal="count" baseField="0" baseItem="0"/>
  </dataFields>
  <formats count="1">
    <format dxfId="13">
      <pivotArea collapsedLevelsAreSubtotals="1" fieldPosition="0">
        <references count="2">
          <reference field="4294967294" count="1" selected="0">
            <x v="0"/>
          </reference>
          <reference field="6" count="10">
            <x v="1"/>
            <x v="12"/>
            <x v="35"/>
            <x v="61"/>
            <x v="64"/>
            <x v="82"/>
            <x v="92"/>
            <x v="96"/>
            <x v="112"/>
            <x v="118"/>
          </reference>
        </references>
      </pivotArea>
    </format>
  </formats>
  <chartFormats count="2">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5ED2440-B549-42B4-A9A5-B3B33886C01F}" name="pvt_Sentiment_Pct"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0" rowHeaderCaption="Satisfaction" colHeaderCaption="Sentiment">
  <location ref="O51:R58" firstHeaderRow="1" firstDataRow="2" firstDataCol="1"/>
  <pivotFields count="29">
    <pivotField showAll="0"/>
    <pivotField dataField="1"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items count="10">
        <item x="1"/>
        <item x="4"/>
        <item x="6"/>
        <item x="8"/>
        <item x="2"/>
        <item x="0"/>
        <item x="3"/>
        <item x="7"/>
        <item x="5"/>
        <item t="default"/>
      </items>
    </pivotField>
    <pivotField showAll="0"/>
    <pivotField showAll="0"/>
    <pivotField showAll="0"/>
    <pivotField showAll="0"/>
    <pivotField showAll="0"/>
    <pivotField showAll="0"/>
    <pivotField showAll="0"/>
    <pivotField axis="axisRow" showAll="0">
      <items count="6">
        <item x="0"/>
        <item x="2"/>
        <item x="4"/>
        <item x="3"/>
        <item x="1"/>
        <item t="default"/>
      </items>
    </pivotField>
    <pivotField axis="axisCol" showAll="0">
      <items count="5">
        <item x="1"/>
        <item x="2"/>
        <item h="1" x="3"/>
        <item x="0"/>
        <item t="default"/>
      </items>
    </pivotField>
    <pivotField showAll="0"/>
    <pivotField showAll="0"/>
    <pivotField numFmtId="164" showAll="0"/>
    <pivotField showAll="0">
      <items count="10">
        <item x="0"/>
        <item x="8"/>
        <item x="1"/>
        <item x="6"/>
        <item x="3"/>
        <item x="7"/>
        <item x="5"/>
        <item x="2"/>
        <item x="4"/>
        <item t="default"/>
      </items>
    </pivotField>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3"/>
  </rowFields>
  <rowItems count="6">
    <i>
      <x/>
    </i>
    <i>
      <x v="1"/>
    </i>
    <i>
      <x v="2"/>
    </i>
    <i>
      <x v="3"/>
    </i>
    <i>
      <x v="4"/>
    </i>
    <i t="grand">
      <x/>
    </i>
  </rowItems>
  <colFields count="1">
    <field x="14"/>
  </colFields>
  <colItems count="3">
    <i>
      <x/>
    </i>
    <i>
      <x v="1"/>
    </i>
    <i>
      <x v="3"/>
    </i>
  </colItems>
  <dataFields count="1">
    <dataField name="Satisfaction vs Comment Sentiment" fld="1" subtotal="count" showDataAs="percentOfRow" baseField="0" baseItem="0" numFmtId="166"/>
  </dataFields>
  <formats count="1">
    <format dxfId="14">
      <pivotArea outline="0" collapsedLevelsAreSubtotals="1" fieldPosition="0"/>
    </format>
  </formats>
  <chartFormats count="8">
    <chartFormat chart="7" format="16" series="1">
      <pivotArea type="data" outline="0" fieldPosition="0">
        <references count="1">
          <reference field="4294967294" count="1" selected="0">
            <x v="0"/>
          </reference>
        </references>
      </pivotArea>
    </chartFormat>
    <chartFormat chart="7" format="17" series="1">
      <pivotArea type="data" outline="0" fieldPosition="0">
        <references count="2">
          <reference field="4294967294" count="1" selected="0">
            <x v="0"/>
          </reference>
          <reference field="14" count="1" selected="0">
            <x v="1"/>
          </reference>
        </references>
      </pivotArea>
    </chartFormat>
    <chartFormat chart="7" format="18" series="1">
      <pivotArea type="data" outline="0" fieldPosition="0">
        <references count="2">
          <reference field="4294967294" count="1" selected="0">
            <x v="0"/>
          </reference>
          <reference field="14" count="1" selected="0">
            <x v="2"/>
          </reference>
        </references>
      </pivotArea>
    </chartFormat>
    <chartFormat chart="7" format="19" series="1">
      <pivotArea type="data" outline="0" fieldPosition="0">
        <references count="2">
          <reference field="4294967294" count="1" selected="0">
            <x v="0"/>
          </reference>
          <reference field="14" count="1" selected="0">
            <x v="3"/>
          </reference>
        </references>
      </pivotArea>
    </chartFormat>
    <chartFormat chart="7" format="20" series="1">
      <pivotArea type="data" outline="0" fieldPosition="0">
        <references count="2">
          <reference field="4294967294" count="1" selected="0">
            <x v="0"/>
          </reference>
          <reference field="14" count="1" selected="0">
            <x v="0"/>
          </reference>
        </references>
      </pivotArea>
    </chartFormat>
    <chartFormat chart="19" format="6" series="1">
      <pivotArea type="data" outline="0" fieldPosition="0">
        <references count="2">
          <reference field="4294967294" count="1" selected="0">
            <x v="0"/>
          </reference>
          <reference field="14" count="1" selected="0">
            <x v="0"/>
          </reference>
        </references>
      </pivotArea>
    </chartFormat>
    <chartFormat chart="19" format="7" series="1">
      <pivotArea type="data" outline="0" fieldPosition="0">
        <references count="2">
          <reference field="4294967294" count="1" selected="0">
            <x v="0"/>
          </reference>
          <reference field="14" count="1" selected="0">
            <x v="1"/>
          </reference>
        </references>
      </pivotArea>
    </chartFormat>
    <chartFormat chart="19" format="8"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E20D9FD-B20C-48A3-AB24-4F7069FD9FC6}" name="pt_MonthyRevenue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s">
  <location ref="E48:F75" firstHeaderRow="1" firstDataRow="1" firstDataCol="1"/>
  <pivotFields count="29">
    <pivotField showAll="0"/>
    <pivotField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items count="10">
        <item x="1"/>
        <item x="4"/>
        <item x="6"/>
        <item x="8"/>
        <item x="2"/>
        <item x="0"/>
        <item x="3"/>
        <item x="7"/>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items count="10">
        <item x="0"/>
        <item x="8"/>
        <item x="1"/>
        <item x="6"/>
        <item x="3"/>
        <item x="7"/>
        <item x="5"/>
        <item x="2"/>
        <item x="4"/>
        <item t="default"/>
      </items>
    </pivotField>
    <pivotField showAll="0"/>
    <pivotField showAll="0"/>
    <pivotField showAll="0"/>
    <pivotField showAll="0"/>
    <pivotField showAll="0"/>
    <pivotField showAll="0"/>
    <pivotField numFmtId="164" showAll="0"/>
    <pivotField numFmtId="164"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28"/>
    <field x="27"/>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Total Revenue" fld="17" baseField="28" baseItem="1"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32A491F-7B77-4107-B243-9CBA67867AAD}" name="pt_AvgPurchasebyGender"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Gender">
  <location ref="V26:X29" firstHeaderRow="0" firstDataRow="1" firstDataCol="1"/>
  <pivotFields count="29">
    <pivotField showAll="0"/>
    <pivotField dataField="1"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items count="10">
        <item x="0"/>
        <item x="8"/>
        <item x="1"/>
        <item x="6"/>
        <item x="3"/>
        <item x="7"/>
        <item x="5"/>
        <item x="2"/>
        <item x="4"/>
        <item t="default"/>
      </items>
    </pivotField>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4"/>
  </rowFields>
  <rowItems count="3">
    <i>
      <x/>
    </i>
    <i>
      <x v="1"/>
    </i>
    <i>
      <x v="2"/>
    </i>
  </rowItems>
  <colFields count="1">
    <field x="-2"/>
  </colFields>
  <colItems count="2">
    <i>
      <x/>
    </i>
    <i i="1">
      <x v="1"/>
    </i>
  </colItems>
  <dataFields count="2">
    <dataField name="Average of Purchase Amount" fld="17" subtotal="average" baseField="4" baseItem="0" numFmtId="164"/>
    <dataField name="Total Respondent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286EA98-BD8C-4D75-B0FC-E9350714AAE8}" name="pt_AvgSatisfactionAgeGroupRefRespondent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Age Groups">
  <location ref="O26:Q33" firstHeaderRow="0" firstDataRow="1" firstDataCol="1"/>
  <pivotFields count="29">
    <pivotField showAll="0"/>
    <pivotField dataField="1"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8">
        <item x="2"/>
        <item x="1"/>
        <item x="3"/>
        <item x="4"/>
        <item x="0"/>
        <item x="5"/>
        <item x="6"/>
        <item t="default"/>
      </items>
    </pivotField>
    <pivotField numFmtId="164" showAll="0"/>
    <pivotField showAll="0"/>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6"/>
  </rowFields>
  <rowItems count="7">
    <i>
      <x/>
    </i>
    <i>
      <x v="1"/>
    </i>
    <i>
      <x v="2"/>
    </i>
    <i>
      <x v="3"/>
    </i>
    <i>
      <x v="4"/>
    </i>
    <i>
      <x v="5"/>
    </i>
    <i>
      <x v="6"/>
    </i>
  </rowItems>
  <colFields count="1">
    <field x="-2"/>
  </colFields>
  <colItems count="2">
    <i>
      <x/>
    </i>
    <i i="1">
      <x v="1"/>
    </i>
  </colItems>
  <dataFields count="2">
    <dataField name="Average of Satisfaction" fld="7" subtotal="average" baseField="19" baseItem="0" numFmtId="2"/>
    <dataField name="Total Respondents" fld="1" subtotal="count" baseField="0" baseItem="0" numFmtId="1"/>
  </dataFields>
  <formats count="2">
    <format dxfId="16">
      <pivotArea outline="0" collapsedLevelsAreSubtotals="1" fieldPosition="0"/>
    </format>
    <format dxfId="1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0535BFA-6133-4D93-ADFD-976D161B8D8B}" name="pt_Top10AvgSatisfactionRespondentsRef"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3" rowHeaderCaption="Products">
  <location ref="D13:F23" firstHeaderRow="0" firstDataRow="1" firstDataCol="1"/>
  <pivotFields count="29">
    <pivotField showAll="0"/>
    <pivotField dataField="1"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pivotField axis="axisRow" showAll="0" measureFilter="1" sortType="ascending">
      <items count="125">
        <item x="102"/>
        <item x="83"/>
        <item x="8"/>
        <item x="26"/>
        <item x="56"/>
        <item x="70"/>
        <item x="101"/>
        <item x="22"/>
        <item x="42"/>
        <item x="94"/>
        <item x="50"/>
        <item x="74"/>
        <item x="104"/>
        <item x="95"/>
        <item x="18"/>
        <item x="36"/>
        <item x="93"/>
        <item x="3"/>
        <item x="29"/>
        <item x="86"/>
        <item x="41"/>
        <item x="38"/>
        <item x="113"/>
        <item x="54"/>
        <item x="77"/>
        <item x="13"/>
        <item x="75"/>
        <item x="48"/>
        <item x="97"/>
        <item x="32"/>
        <item x="39"/>
        <item x="123"/>
        <item x="78"/>
        <item x="88"/>
        <item x="46"/>
        <item x="73"/>
        <item x="62"/>
        <item x="9"/>
        <item x="17"/>
        <item x="1"/>
        <item x="60"/>
        <item x="107"/>
        <item x="111"/>
        <item x="40"/>
        <item x="64"/>
        <item x="37"/>
        <item x="68"/>
        <item x="106"/>
        <item x="110"/>
        <item x="14"/>
        <item x="25"/>
        <item x="52"/>
        <item x="90"/>
        <item x="84"/>
        <item x="96"/>
        <item x="109"/>
        <item x="44"/>
        <item x="0"/>
        <item x="43"/>
        <item x="28"/>
        <item x="81"/>
        <item x="53"/>
        <item x="121"/>
        <item x="7"/>
        <item x="82"/>
        <item x="12"/>
        <item x="67"/>
        <item x="51"/>
        <item x="71"/>
        <item x="24"/>
        <item x="117"/>
        <item x="118"/>
        <item x="19"/>
        <item x="91"/>
        <item x="103"/>
        <item x="120"/>
        <item x="57"/>
        <item x="21"/>
        <item x="15"/>
        <item x="99"/>
        <item x="87"/>
        <item x="98"/>
        <item x="63"/>
        <item x="65"/>
        <item x="31"/>
        <item x="66"/>
        <item x="115"/>
        <item x="59"/>
        <item x="119"/>
        <item x="112"/>
        <item x="72"/>
        <item x="23"/>
        <item x="27"/>
        <item x="34"/>
        <item x="55"/>
        <item x="114"/>
        <item x="45"/>
        <item x="2"/>
        <item x="92"/>
        <item x="85"/>
        <item x="105"/>
        <item x="116"/>
        <item x="122"/>
        <item x="108"/>
        <item x="33"/>
        <item x="69"/>
        <item x="11"/>
        <item x="30"/>
        <item x="10"/>
        <item x="6"/>
        <item x="89"/>
        <item x="5"/>
        <item x="49"/>
        <item x="58"/>
        <item x="79"/>
        <item x="35"/>
        <item x="61"/>
        <item x="80"/>
        <item x="16"/>
        <item x="100"/>
        <item x="20"/>
        <item x="4"/>
        <item x="76"/>
        <item x="4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10">
    <i>
      <x v="80"/>
    </i>
    <i>
      <x v="78"/>
    </i>
    <i>
      <x v="83"/>
    </i>
    <i>
      <x v="42"/>
    </i>
    <i>
      <x v="20"/>
    </i>
    <i>
      <x v="41"/>
    </i>
    <i>
      <x v="6"/>
    </i>
    <i>
      <x v="77"/>
    </i>
    <i>
      <x v="8"/>
    </i>
    <i>
      <x v="49"/>
    </i>
  </rowItems>
  <colFields count="1">
    <field x="-2"/>
  </colFields>
  <colItems count="2">
    <i>
      <x/>
    </i>
    <i i="1">
      <x v="1"/>
    </i>
  </colItems>
  <dataFields count="2">
    <dataField name="Average of Satisfaction" fld="7" subtotal="average" baseField="6" baseItem="0" numFmtId="2"/>
    <dataField name="Total Respondents" fld="1" subtotal="count" baseField="0" baseItem="0"/>
  </dataFields>
  <formats count="1">
    <format dxfId="17">
      <pivotArea outline="0" collapsedLevelsAreSubtotals="1" fieldPosition="0">
        <references count="1">
          <reference field="4294967294" count="1" selected="0">
            <x v="0"/>
          </reference>
        </references>
      </pivotArea>
    </format>
  </formats>
  <chartFormats count="2">
    <chartFormat chart="9"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B42D82A-91C5-4CB6-A3A0-BA3E5B57F34B}" name="pt_AvgSatisfactionperProvinceRefRespondent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ovinces">
  <location ref="H39:J48" firstHeaderRow="0" firstDataRow="1" firstDataCol="1"/>
  <pivotFields count="29">
    <pivotField showAll="0"/>
    <pivotField dataField="1"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axis="axisRow" showAll="0">
      <items count="10">
        <item x="1"/>
        <item x="4"/>
        <item x="6"/>
        <item x="8"/>
        <item x="2"/>
        <item x="0"/>
        <item x="3"/>
        <item x="7"/>
        <item x="5"/>
        <item t="default"/>
      </items>
    </pivotField>
    <pivotField showAll="0"/>
    <pivotField dataField="1"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5"/>
  </rowFields>
  <rowItems count="9">
    <i>
      <x/>
    </i>
    <i>
      <x v="1"/>
    </i>
    <i>
      <x v="2"/>
    </i>
    <i>
      <x v="3"/>
    </i>
    <i>
      <x v="4"/>
    </i>
    <i>
      <x v="5"/>
    </i>
    <i>
      <x v="6"/>
    </i>
    <i>
      <x v="7"/>
    </i>
    <i>
      <x v="8"/>
    </i>
  </rowItems>
  <colFields count="1">
    <field x="-2"/>
  </colFields>
  <colItems count="2">
    <i>
      <x/>
    </i>
    <i i="1">
      <x v="1"/>
    </i>
  </colItems>
  <dataFields count="2">
    <dataField name="Average of Satisfaction" fld="7" subtotal="average" baseField="5" baseItem="0" numFmtId="2"/>
    <dataField name="Total Respondents" fld="1" subtotal="count" baseField="5" baseItem="0" numFmtId="1"/>
  </dataFields>
  <formats count="3">
    <format dxfId="20">
      <pivotArea outline="0" collapsedLevelsAreSubtotals="1" fieldPosition="0"/>
    </format>
    <format dxfId="19">
      <pivotArea collapsedLevelsAreSubtotals="1" fieldPosition="0">
        <references count="2">
          <reference field="4294967294" count="1" selected="0">
            <x v="1"/>
          </reference>
          <reference field="5" count="1">
            <x v="0"/>
          </reference>
        </references>
      </pivotArea>
    </format>
    <format dxfId="1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F627807-616A-4763-960B-010A2804842D}" name="pt_TotalRespondents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9">
    <pivotField showAll="0"/>
    <pivotField dataField="1"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items count="10">
        <item x="1"/>
        <item x="4"/>
        <item x="6"/>
        <item x="8"/>
        <item x="2"/>
        <item x="0"/>
        <item x="3"/>
        <item x="7"/>
        <item x="5"/>
        <item t="default"/>
      </items>
    </pivotField>
    <pivotField showAll="0"/>
    <pivotField showAll="0"/>
    <pivotField showAll="0"/>
    <pivotField showAll="0"/>
    <pivotField showAll="0"/>
    <pivotField showAll="0"/>
    <pivotField showAll="0"/>
    <pivotField showAll="0"/>
    <pivotField showAll="0"/>
    <pivotField showAll="0"/>
    <pivotField showAll="0"/>
    <pivotField numFmtId="164" showAll="0"/>
    <pivotField showAll="0">
      <items count="10">
        <item x="0"/>
        <item x="8"/>
        <item x="1"/>
        <item x="6"/>
        <item x="3"/>
        <item x="7"/>
        <item x="5"/>
        <item x="2"/>
        <item x="4"/>
        <item t="default"/>
      </items>
    </pivotField>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Total Respondent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7EBEA2B-791F-4E09-98DE-5AA0270B3665}" name="pt_DepartmentRevenueRefResponden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Department">
  <location ref="D32:F41" firstHeaderRow="0" firstDataRow="1" firstDataCol="1"/>
  <pivotFields count="29">
    <pivotField showAll="0"/>
    <pivotField dataField="1"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axis="axisRow" showAll="0" sortType="descending">
      <items count="10">
        <item x="0"/>
        <item x="8"/>
        <item x="1"/>
        <item x="6"/>
        <item x="3"/>
        <item x="7"/>
        <item x="5"/>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8"/>
  </rowFields>
  <rowItems count="9">
    <i>
      <x v="3"/>
    </i>
    <i>
      <x v="6"/>
    </i>
    <i>
      <x v="7"/>
    </i>
    <i>
      <x v="5"/>
    </i>
    <i>
      <x v="8"/>
    </i>
    <i>
      <x/>
    </i>
    <i>
      <x v="1"/>
    </i>
    <i>
      <x v="2"/>
    </i>
    <i>
      <x v="4"/>
    </i>
  </rowItems>
  <colFields count="1">
    <field x="-2"/>
  </colFields>
  <colItems count="2">
    <i>
      <x/>
    </i>
    <i i="1">
      <x v="1"/>
    </i>
  </colItems>
  <dataFields count="2">
    <dataField name="Total Revenue" fld="17" baseField="0" baseItem="0" numFmtId="164"/>
    <dataField name="Total Respondents" fld="1" subtotal="count" baseField="17" baseItem="3"/>
  </dataFields>
  <chartFormats count="2">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6B45E23-992D-4175-A70E-41E9948DE2E5}" name="pt_Department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Department">
  <location ref="A32:B41" firstHeaderRow="1" firstDataRow="1" firstDataCol="1"/>
  <pivotFields count="29">
    <pivotField showAll="0"/>
    <pivotField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items count="10">
        <item x="1"/>
        <item x="4"/>
        <item x="6"/>
        <item x="8"/>
        <item x="2"/>
        <item x="0"/>
        <item x="3"/>
        <item x="7"/>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numFmtId="164" showAll="0"/>
    <pivotField axis="axisRow" showAll="0" sortType="descending">
      <items count="10">
        <item x="0"/>
        <item x="8"/>
        <item x="1"/>
        <item x="6"/>
        <item x="3"/>
        <item x="7"/>
        <item x="5"/>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8"/>
  </rowFields>
  <rowItems count="9">
    <i>
      <x v="3"/>
    </i>
    <i>
      <x v="6"/>
    </i>
    <i>
      <x v="7"/>
    </i>
    <i>
      <x v="5"/>
    </i>
    <i>
      <x v="8"/>
    </i>
    <i>
      <x/>
    </i>
    <i>
      <x v="1"/>
    </i>
    <i>
      <x v="2"/>
    </i>
    <i>
      <x v="4"/>
    </i>
  </rowItems>
  <colItems count="1">
    <i/>
  </colItems>
  <dataFields count="1">
    <dataField name="Total Revenue" fld="17" baseField="0" baseItem="0" numFmtId="164"/>
  </dataFields>
  <chartFormats count="2">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E754CAB-78F2-44D6-8F49-6F1B012B8D64}" name="pt_SatisfactionSentiment_Coun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Satisfaction" colHeaderCaption="Sentiment">
  <location ref="H51:M58" firstHeaderRow="1" firstDataRow="2" firstDataCol="1"/>
  <pivotFields count="29">
    <pivotField showAll="0"/>
    <pivotField dataField="1" showAll="0"/>
    <pivotField numFmtId="14" showAll="0">
      <items count="732">
        <item x="394"/>
        <item x="248"/>
        <item x="358"/>
        <item x="496"/>
        <item x="370"/>
        <item x="153"/>
        <item x="665"/>
        <item x="69"/>
        <item x="309"/>
        <item x="405"/>
        <item x="322"/>
        <item x="245"/>
        <item x="413"/>
        <item x="499"/>
        <item x="303"/>
        <item x="363"/>
        <item x="204"/>
        <item x="349"/>
        <item x="267"/>
        <item x="296"/>
        <item x="378"/>
        <item x="129"/>
        <item x="597"/>
        <item x="458"/>
        <item x="500"/>
        <item x="271"/>
        <item x="164"/>
        <item x="35"/>
        <item x="209"/>
        <item x="92"/>
        <item x="176"/>
        <item x="119"/>
        <item x="301"/>
        <item x="701"/>
        <item x="306"/>
        <item x="581"/>
        <item x="12"/>
        <item x="178"/>
        <item x="699"/>
        <item x="86"/>
        <item x="137"/>
        <item x="517"/>
        <item x="283"/>
        <item x="132"/>
        <item x="563"/>
        <item x="193"/>
        <item x="67"/>
        <item x="648"/>
        <item x="635"/>
        <item x="159"/>
        <item x="277"/>
        <item x="18"/>
        <item x="197"/>
        <item x="580"/>
        <item x="50"/>
        <item x="311"/>
        <item x="393"/>
        <item x="22"/>
        <item x="250"/>
        <item x="163"/>
        <item x="457"/>
        <item x="289"/>
        <item x="477"/>
        <item x="613"/>
        <item x="225"/>
        <item x="678"/>
        <item x="182"/>
        <item x="82"/>
        <item x="610"/>
        <item x="26"/>
        <item x="544"/>
        <item x="51"/>
        <item x="93"/>
        <item x="418"/>
        <item x="17"/>
        <item x="40"/>
        <item x="506"/>
        <item x="727"/>
        <item x="259"/>
        <item x="280"/>
        <item x="492"/>
        <item x="373"/>
        <item x="714"/>
        <item x="238"/>
        <item x="28"/>
        <item x="415"/>
        <item x="385"/>
        <item x="654"/>
        <item x="513"/>
        <item x="616"/>
        <item x="208"/>
        <item x="624"/>
        <item x="719"/>
        <item x="139"/>
        <item x="411"/>
        <item x="232"/>
        <item x="729"/>
        <item x="348"/>
        <item x="304"/>
        <item x="54"/>
        <item x="332"/>
        <item x="2"/>
        <item x="680"/>
        <item x="328"/>
        <item x="469"/>
        <item x="256"/>
        <item x="567"/>
        <item x="299"/>
        <item x="518"/>
        <item x="196"/>
        <item x="4"/>
        <item x="261"/>
        <item x="657"/>
        <item x="660"/>
        <item x="162"/>
        <item x="305"/>
        <item x="61"/>
        <item x="444"/>
        <item x="324"/>
        <item x="454"/>
        <item x="501"/>
        <item x="696"/>
        <item x="381"/>
        <item x="549"/>
        <item x="668"/>
        <item x="631"/>
        <item x="651"/>
        <item x="707"/>
        <item x="399"/>
        <item x="605"/>
        <item x="447"/>
        <item x="278"/>
        <item x="64"/>
        <item x="414"/>
        <item x="460"/>
        <item x="233"/>
        <item x="598"/>
        <item x="367"/>
        <item x="423"/>
        <item x="612"/>
        <item x="307"/>
        <item x="689"/>
        <item x="630"/>
        <item x="143"/>
        <item x="53"/>
        <item x="49"/>
        <item x="606"/>
        <item x="574"/>
        <item x="395"/>
        <item x="389"/>
        <item x="333"/>
        <item x="435"/>
        <item x="641"/>
        <item x="27"/>
        <item x="523"/>
        <item x="387"/>
        <item x="219"/>
        <item x="310"/>
        <item x="551"/>
        <item x="728"/>
        <item x="482"/>
        <item x="343"/>
        <item x="691"/>
        <item x="588"/>
        <item x="623"/>
        <item x="262"/>
        <item x="392"/>
        <item x="577"/>
        <item x="114"/>
        <item x="476"/>
        <item x="726"/>
        <item x="402"/>
        <item x="294"/>
        <item x="315"/>
        <item x="671"/>
        <item x="576"/>
        <item x="716"/>
        <item x="353"/>
        <item x="246"/>
        <item x="265"/>
        <item x="239"/>
        <item x="118"/>
        <item x="205"/>
        <item x="669"/>
        <item x="174"/>
        <item x="235"/>
        <item x="352"/>
        <item x="165"/>
        <item x="359"/>
        <item x="645"/>
        <item x="41"/>
        <item x="443"/>
        <item x="212"/>
        <item x="604"/>
        <item x="695"/>
        <item x="448"/>
        <item x="679"/>
        <item x="608"/>
        <item x="525"/>
        <item x="133"/>
        <item x="293"/>
        <item x="622"/>
        <item x="62"/>
        <item x="55"/>
        <item x="521"/>
        <item x="538"/>
        <item x="705"/>
        <item x="57"/>
        <item x="108"/>
        <item x="273"/>
        <item x="150"/>
        <item x="439"/>
        <item x="433"/>
        <item x="493"/>
        <item x="456"/>
        <item x="43"/>
        <item x="471"/>
        <item x="692"/>
        <item x="369"/>
        <item x="87"/>
        <item x="700"/>
        <item x="34"/>
        <item x="615"/>
        <item x="313"/>
        <item x="59"/>
        <item x="13"/>
        <item x="98"/>
        <item x="170"/>
        <item x="672"/>
        <item x="335"/>
        <item x="77"/>
        <item x="222"/>
        <item x="627"/>
        <item x="237"/>
        <item x="527"/>
        <item x="565"/>
        <item x="319"/>
        <item x="371"/>
        <item x="465"/>
        <item x="686"/>
        <item x="247"/>
        <item x="446"/>
        <item x="9"/>
        <item x="703"/>
        <item x="625"/>
        <item x="545"/>
        <item x="401"/>
        <item x="673"/>
        <item x="136"/>
        <item x="8"/>
        <item x="366"/>
        <item x="644"/>
        <item x="526"/>
        <item x="396"/>
        <item x="365"/>
        <item x="38"/>
        <item x="637"/>
        <item x="126"/>
        <item x="569"/>
        <item x="218"/>
        <item x="452"/>
        <item x="640"/>
        <item x="180"/>
        <item x="667"/>
        <item x="7"/>
        <item x="723"/>
        <item x="590"/>
        <item x="559"/>
        <item x="483"/>
        <item x="279"/>
        <item x="718"/>
        <item x="420"/>
        <item x="272"/>
        <item x="23"/>
        <item x="94"/>
        <item x="242"/>
        <item x="412"/>
        <item x="375"/>
        <item x="337"/>
        <item x="76"/>
        <item x="142"/>
        <item x="211"/>
        <item x="134"/>
        <item x="217"/>
        <item x="725"/>
        <item x="65"/>
        <item x="626"/>
        <item x="676"/>
        <item x="619"/>
        <item x="102"/>
        <item x="546"/>
        <item x="708"/>
        <item x="179"/>
        <item x="115"/>
        <item x="214"/>
        <item x="479"/>
        <item x="172"/>
        <item x="466"/>
        <item x="602"/>
        <item x="128"/>
        <item x="684"/>
        <item x="494"/>
        <item x="621"/>
        <item x="682"/>
        <item x="213"/>
        <item x="382"/>
        <item x="112"/>
        <item x="149"/>
        <item x="693"/>
        <item x="547"/>
        <item x="419"/>
        <item x="243"/>
        <item x="662"/>
        <item x="169"/>
        <item x="25"/>
        <item x="194"/>
        <item x="257"/>
        <item x="116"/>
        <item x="677"/>
        <item x="374"/>
        <item x="556"/>
        <item x="110"/>
        <item x="270"/>
        <item x="141"/>
        <item x="425"/>
        <item x="84"/>
        <item x="229"/>
        <item x="68"/>
        <item x="46"/>
        <item x="144"/>
        <item x="15"/>
        <item x="285"/>
        <item x="659"/>
        <item x="103"/>
        <item x="611"/>
        <item x="135"/>
        <item x="230"/>
        <item x="317"/>
        <item x="609"/>
        <item x="459"/>
        <item x="191"/>
        <item x="445"/>
        <item x="490"/>
        <item x="200"/>
        <item x="451"/>
        <item x="266"/>
        <item x="276"/>
        <item x="85"/>
        <item x="712"/>
        <item x="406"/>
        <item x="642"/>
        <item x="336"/>
        <item x="586"/>
        <item x="702"/>
        <item x="3"/>
        <item x="186"/>
        <item x="653"/>
        <item x="81"/>
        <item x="383"/>
        <item x="594"/>
        <item x="364"/>
        <item x="603"/>
        <item x="685"/>
        <item x="356"/>
        <item x="187"/>
        <item x="535"/>
        <item x="694"/>
        <item x="710"/>
        <item x="434"/>
        <item x="436"/>
        <item x="722"/>
        <item x="643"/>
        <item x="345"/>
        <item x="189"/>
        <item x="36"/>
        <item x="430"/>
        <item x="717"/>
        <item x="148"/>
        <item x="244"/>
        <item x="533"/>
        <item x="578"/>
        <item x="60"/>
        <item x="210"/>
        <item x="231"/>
        <item x="224"/>
        <item x="505"/>
        <item x="441"/>
        <item x="709"/>
        <item x="146"/>
        <item x="390"/>
        <item x="127"/>
        <item x="151"/>
        <item x="488"/>
        <item x="417"/>
        <item x="681"/>
        <item x="636"/>
        <item x="377"/>
        <item x="291"/>
        <item x="468"/>
        <item x="491"/>
        <item x="79"/>
        <item x="80"/>
        <item x="486"/>
        <item x="638"/>
        <item x="96"/>
        <item x="607"/>
        <item x="600"/>
        <item x="639"/>
        <item x="37"/>
        <item x="95"/>
        <item x="73"/>
        <item x="206"/>
        <item x="557"/>
        <item x="140"/>
        <item x="226"/>
        <item x="422"/>
        <item x="252"/>
        <item x="519"/>
        <item x="455"/>
        <item x="308"/>
        <item x="100"/>
        <item x="478"/>
        <item x="19"/>
        <item x="334"/>
        <item x="503"/>
        <item x="542"/>
        <item x="207"/>
        <item x="368"/>
        <item x="464"/>
        <item x="529"/>
        <item x="540"/>
        <item x="5"/>
        <item x="524"/>
        <item x="121"/>
        <item x="251"/>
        <item x="29"/>
        <item x="326"/>
        <item x="664"/>
        <item x="161"/>
        <item x="421"/>
        <item x="255"/>
        <item x="437"/>
        <item x="650"/>
        <item x="138"/>
        <item x="185"/>
        <item x="75"/>
        <item x="561"/>
        <item x="428"/>
        <item x="156"/>
        <item x="543"/>
        <item x="260"/>
        <item x="45"/>
        <item x="522"/>
        <item x="427"/>
        <item x="713"/>
        <item x="0"/>
        <item x="14"/>
        <item x="10"/>
        <item x="537"/>
        <item x="355"/>
        <item x="292"/>
        <item x="331"/>
        <item x="589"/>
        <item x="473"/>
        <item x="688"/>
        <item x="575"/>
        <item x="562"/>
        <item x="539"/>
        <item x="124"/>
        <item x="687"/>
        <item x="593"/>
        <item x="646"/>
        <item x="633"/>
        <item x="105"/>
        <item x="620"/>
        <item x="431"/>
        <item x="39"/>
        <item x="338"/>
        <item x="409"/>
        <item x="16"/>
        <item x="508"/>
        <item x="318"/>
        <item x="711"/>
        <item x="532"/>
        <item x="109"/>
        <item x="583"/>
        <item x="177"/>
        <item x="281"/>
        <item x="346"/>
        <item x="647"/>
        <item x="354"/>
        <item x="152"/>
        <item x="44"/>
        <item x="33"/>
        <item x="587"/>
        <item x="264"/>
        <item x="168"/>
        <item x="47"/>
        <item x="670"/>
        <item x="83"/>
        <item x="730"/>
        <item x="706"/>
        <item x="564"/>
        <item x="541"/>
        <item x="30"/>
        <item x="190"/>
        <item x="462"/>
        <item x="228"/>
        <item x="617"/>
        <item x="531"/>
        <item x="520"/>
        <item x="320"/>
        <item x="516"/>
        <item x="573"/>
        <item x="323"/>
        <item x="147"/>
        <item x="145"/>
        <item x="675"/>
        <item x="199"/>
        <item x="514"/>
        <item x="666"/>
        <item x="97"/>
        <item x="591"/>
        <item x="155"/>
        <item x="78"/>
        <item x="201"/>
        <item x="530"/>
        <item x="489"/>
        <item x="362"/>
        <item x="380"/>
        <item x="528"/>
        <item x="122"/>
        <item x="290"/>
        <item x="461"/>
        <item x="472"/>
        <item x="215"/>
        <item x="720"/>
        <item x="227"/>
        <item x="596"/>
        <item x="107"/>
        <item x="403"/>
        <item x="234"/>
        <item x="704"/>
        <item x="579"/>
        <item x="463"/>
        <item x="634"/>
        <item x="628"/>
        <item x="183"/>
        <item x="618"/>
        <item x="48"/>
        <item x="90"/>
        <item x="160"/>
        <item x="329"/>
        <item x="269"/>
        <item x="125"/>
        <item x="410"/>
        <item x="42"/>
        <item x="487"/>
        <item x="340"/>
        <item x="582"/>
        <item x="327"/>
        <item x="438"/>
        <item x="655"/>
        <item x="6"/>
        <item x="357"/>
        <item x="429"/>
        <item x="470"/>
        <item x="101"/>
        <item x="614"/>
        <item x="568"/>
        <item x="388"/>
        <item x="715"/>
        <item x="339"/>
        <item x="284"/>
        <item x="495"/>
        <item x="400"/>
        <item x="321"/>
        <item x="572"/>
        <item x="341"/>
        <item x="123"/>
        <item x="236"/>
        <item x="312"/>
        <item x="314"/>
        <item x="184"/>
        <item x="361"/>
        <item x="70"/>
        <item x="288"/>
        <item x="511"/>
        <item x="652"/>
        <item x="426"/>
        <item x="63"/>
        <item x="258"/>
        <item x="167"/>
        <item x="24"/>
        <item x="384"/>
        <item x="111"/>
        <item x="467"/>
        <item x="11"/>
        <item x="275"/>
        <item x="106"/>
        <item x="663"/>
        <item x="171"/>
        <item x="629"/>
        <item x="344"/>
        <item x="120"/>
        <item x="485"/>
        <item x="475"/>
        <item x="157"/>
        <item x="404"/>
        <item x="192"/>
        <item x="268"/>
        <item x="99"/>
        <item x="1"/>
        <item x="656"/>
        <item x="325"/>
        <item x="497"/>
        <item x="661"/>
        <item x="442"/>
        <item x="721"/>
        <item x="89"/>
        <item x="130"/>
        <item x="342"/>
        <item x="507"/>
        <item x="31"/>
        <item x="253"/>
        <item x="570"/>
        <item x="398"/>
        <item x="240"/>
        <item x="32"/>
        <item x="548"/>
        <item x="56"/>
        <item x="416"/>
        <item x="74"/>
        <item x="552"/>
        <item x="512"/>
        <item x="601"/>
        <item x="571"/>
        <item x="91"/>
        <item x="584"/>
        <item x="554"/>
        <item x="502"/>
        <item x="263"/>
        <item x="173"/>
        <item x="397"/>
        <item x="88"/>
        <item x="351"/>
        <item x="131"/>
        <item x="188"/>
        <item x="286"/>
        <item x="724"/>
        <item x="175"/>
        <item x="241"/>
        <item x="166"/>
        <item x="515"/>
        <item x="432"/>
        <item x="20"/>
        <item x="697"/>
        <item x="595"/>
        <item x="481"/>
        <item x="550"/>
        <item x="386"/>
        <item x="295"/>
        <item x="555"/>
        <item x="453"/>
        <item x="330"/>
        <item x="249"/>
        <item x="674"/>
        <item x="372"/>
        <item x="198"/>
        <item x="223"/>
        <item x="254"/>
        <item x="216"/>
        <item x="58"/>
        <item x="202"/>
        <item x="376"/>
        <item x="560"/>
        <item x="72"/>
        <item x="407"/>
        <item x="21"/>
        <item x="195"/>
        <item x="474"/>
        <item x="52"/>
        <item x="274"/>
        <item x="302"/>
        <item x="698"/>
        <item x="658"/>
        <item x="300"/>
        <item x="558"/>
        <item x="113"/>
        <item x="181"/>
        <item x="297"/>
        <item x="158"/>
        <item x="220"/>
        <item x="104"/>
        <item x="282"/>
        <item x="553"/>
        <item x="424"/>
        <item x="298"/>
        <item x="566"/>
        <item x="347"/>
        <item x="66"/>
        <item x="449"/>
        <item x="480"/>
        <item x="117"/>
        <item x="690"/>
        <item x="498"/>
        <item x="408"/>
        <item x="450"/>
        <item x="510"/>
        <item x="632"/>
        <item x="534"/>
        <item x="599"/>
        <item x="203"/>
        <item x="221"/>
        <item x="316"/>
        <item x="350"/>
        <item x="379"/>
        <item x="154"/>
        <item x="484"/>
        <item x="360"/>
        <item x="536"/>
        <item x="683"/>
        <item x="592"/>
        <item x="649"/>
        <item x="71"/>
        <item x="504"/>
        <item x="440"/>
        <item x="585"/>
        <item x="287"/>
        <item x="391"/>
        <item x="509"/>
        <item t="default"/>
      </items>
    </pivotField>
    <pivotField showAll="0"/>
    <pivotField showAll="0"/>
    <pivotField showAll="0">
      <items count="10">
        <item x="1"/>
        <item x="4"/>
        <item x="6"/>
        <item x="8"/>
        <item x="2"/>
        <item x="0"/>
        <item x="3"/>
        <item x="7"/>
        <item x="5"/>
        <item t="default"/>
      </items>
    </pivotField>
    <pivotField showAll="0"/>
    <pivotField showAll="0"/>
    <pivotField showAll="0"/>
    <pivotField showAll="0"/>
    <pivotField showAll="0"/>
    <pivotField showAll="0"/>
    <pivotField showAll="0"/>
    <pivotField axis="axisRow" showAll="0">
      <items count="6">
        <item x="0"/>
        <item x="2"/>
        <item x="4"/>
        <item x="3"/>
        <item x="1"/>
        <item t="default"/>
      </items>
    </pivotField>
    <pivotField axis="axisCol" showAll="0">
      <items count="5">
        <item x="1"/>
        <item x="2"/>
        <item x="3"/>
        <item x="0"/>
        <item t="default"/>
      </items>
    </pivotField>
    <pivotField showAll="0"/>
    <pivotField showAll="0"/>
    <pivotField numFmtId="164" showAll="0"/>
    <pivotField showAll="0">
      <items count="10">
        <item x="0"/>
        <item x="8"/>
        <item x="1"/>
        <item x="6"/>
        <item x="3"/>
        <item x="7"/>
        <item x="5"/>
        <item x="2"/>
        <item x="4"/>
        <item t="default"/>
      </items>
    </pivotField>
    <pivotField showAll="0"/>
    <pivotField showAll="0"/>
    <pivotField showAll="0"/>
    <pivotField showAll="0"/>
    <pivotField showAll="0"/>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3"/>
  </rowFields>
  <rowItems count="6">
    <i>
      <x/>
    </i>
    <i>
      <x v="1"/>
    </i>
    <i>
      <x v="2"/>
    </i>
    <i>
      <x v="3"/>
    </i>
    <i>
      <x v="4"/>
    </i>
    <i t="grand">
      <x/>
    </i>
  </rowItems>
  <colFields count="1">
    <field x="14"/>
  </colFields>
  <colItems count="5">
    <i>
      <x/>
    </i>
    <i>
      <x v="1"/>
    </i>
    <i>
      <x v="2"/>
    </i>
    <i>
      <x v="3"/>
    </i>
    <i t="grand">
      <x/>
    </i>
  </colItems>
  <dataFields count="1">
    <dataField name="Satisfaction vs Comment Sentimen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547139E-616F-469C-8460-B95EB152E684}" autoFormatId="16" applyNumberFormats="0" applyBorderFormats="0" applyFontFormats="0" applyPatternFormats="0" applyAlignmentFormats="0" applyWidthHeightFormats="0">
  <queryTableRefresh nextId="39" unboundColumnsRight="10">
    <queryTableFields count="27">
      <queryTableField id="1" name="Index" tableColumnId="1"/>
      <queryTableField id="2" name="RespondentID" tableColumnId="2"/>
      <queryTableField id="3" name="Date" tableColumnId="3"/>
      <queryTableField id="4" name="Age" tableColumnId="4"/>
      <queryTableField id="5" name="Gender" tableColumnId="5"/>
      <queryTableField id="6" name="Province" tableColumnId="6"/>
      <queryTableField id="7" name="Product" tableColumnId="7"/>
      <queryTableField id="8" name="Satisfaction" tableColumnId="8"/>
      <queryTableField id="9" name="Recommend" tableColumnId="9"/>
      <queryTableField id="11" name="Payment Method" tableColumnId="11"/>
      <queryTableField id="12" name="Delivery Type" tableColumnId="12"/>
      <queryTableField id="13" name="Loyalty Member" tableColumnId="13"/>
      <queryTableField id="14" name="Comments" tableColumnId="14"/>
      <queryTableField id="30" name="Satisfaction Category" tableColumnId="17"/>
      <queryTableField id="36" name="Sentiment" tableColumnId="19"/>
      <queryTableField id="37" name="Match/Mismatch" tableColumnId="20"/>
      <queryTableField id="38" name="Age Group" tableColumnId="24"/>
      <queryTableField id="15" dataBound="0" tableColumnId="10"/>
      <queryTableField id="16" dataBound="0" tableColumnId="15"/>
      <queryTableField id="17" dataBound="0" tableColumnId="16"/>
      <queryTableField id="22" dataBound="0" tableColumnId="21"/>
      <queryTableField id="23" dataBound="0" tableColumnId="22"/>
      <queryTableField id="24" dataBound="0" tableColumnId="23"/>
      <queryTableField id="26" dataBound="0" tableColumnId="25"/>
      <queryTableField id="27" dataBound="0" tableColumnId="26"/>
      <queryTableField id="28" dataBound="0" tableColumnId="27"/>
      <queryTableField id="29" dataBound="0" tableColumnId="2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050DD9C1-E910-408D-8E67-F7B17D866934}" autoFormatId="16" applyNumberFormats="0" applyBorderFormats="0" applyFontFormats="0" applyPatternFormats="0" applyAlignmentFormats="0" applyWidthHeightFormats="0">
  <queryTableRefresh nextId="18">
    <queryTableFields count="1">
      <queryTableField id="13" name="Comments"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687C9EDB-2CDD-4ABC-9F30-D4E96C2B3153}" autoFormatId="16" applyNumberFormats="0" applyBorderFormats="0" applyFontFormats="0" applyPatternFormats="0" applyAlignmentFormats="0" applyWidthHeightFormats="0">
  <queryTableRefresh nextId="3">
    <queryTableFields count="2">
      <queryTableField id="1" name="Comments" tableColumnId="1"/>
      <queryTableField id="2" name="Sentimen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26FD90C-836A-4067-B280-E49A7942B6DF}" sourceName="Department">
  <pivotTables>
    <pivotTable tabId="9" name="pt_TotalRespondentsKPI"/>
    <pivotTable tabId="9" name="pt_AvgPurchaseKPI"/>
    <pivotTable tabId="9" name="pt_AvgSatisfactionKPI"/>
    <pivotTable tabId="9" name="pt_PercentagePositiveSentimentKPI"/>
    <pivotTable tabId="9" name="pt_Bottom10AverageSatisfaction"/>
    <pivotTable tabId="9" name="pt_Bottom10ProductsbyRevenue"/>
    <pivotTable tabId="9" name="pt_DepartmentRevenue"/>
    <pivotTable tabId="9" name="pt_Top10AvgSatisfaction"/>
    <pivotTable tabId="9" name="pt_Top10ProductsbyRevenue"/>
  </pivotTables>
  <data>
    <tabular pivotCacheId="1779829246">
      <items count="9">
        <i x="0" s="1"/>
        <i x="8" s="1"/>
        <i x="1" s="1"/>
        <i x="6" s="1"/>
        <i x="3" s="1"/>
        <i x="7" s="1"/>
        <i x="5"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C3D1CB23-4998-4350-B716-C2FB7BA2396A}" sourceName="Province">
  <pivotTables>
    <pivotTable tabId="9" name="pt_TotalRespondentsKPI"/>
    <pivotTable tabId="9" name="pt_AvgPurchaseKPI"/>
    <pivotTable tabId="9" name="pt_AvgSatisfactionKPI"/>
    <pivotTable tabId="9" name="pt_PercentagePositiveSentimentKPI"/>
    <pivotTable tabId="9" name="pt_Bottom10AverageSatisfaction"/>
    <pivotTable tabId="9" name="pt_Bottom10ProductsbyRevenue"/>
    <pivotTable tabId="9" name="pt_DepartmentRevenue"/>
    <pivotTable tabId="9" name="pt_Top10AvgSatisfaction"/>
    <pivotTable tabId="9" name="pt_Top10ProductsbyRevenue"/>
  </pivotTables>
  <data>
    <tabular pivotCacheId="1779829246">
      <items count="9">
        <i x="1" s="1"/>
        <i x="4" s="1"/>
        <i x="6" s="1"/>
        <i x="8" s="1"/>
        <i x="2" s="1"/>
        <i x="0" s="1"/>
        <i x="3" s="1"/>
        <i x="7"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1" xr10:uid="{CE2A9950-7F7E-49F2-B8FC-D3809F9DE240}" sourceName="Province">
  <pivotTables>
    <pivotTable tabId="9" name="pt_TotalRevenueKPI"/>
    <pivotTable tabId="9" name="pt_AvePurchaseGender"/>
    <pivotTable tabId="9" name="pt_AvgSatisfactionAgeGroup"/>
    <pivotTable tabId="9" name="pt_MonthyRevenueTrend"/>
    <pivotTable tabId="9" name="pt_RatingCommentAgreementKPI"/>
    <pivotTable tabId="9" name="pt_SatisfactionSentiment_Count"/>
    <pivotTable tabId="9" name="pt_RecommendationRateRespondents"/>
    <pivotTable tabId="9" name="pt_RatingCommentAgreement (%)"/>
    <pivotTable tabId="9" name="pt_RecommendationRate (%)"/>
    <pivotTable tabId="9" name="pvt_Sentiment_Pct"/>
  </pivotTables>
  <data>
    <tabular pivotCacheId="1779829246">
      <items count="9">
        <i x="1" s="1"/>
        <i x="4" s="1"/>
        <i x="6" s="1"/>
        <i x="8" s="1"/>
        <i x="2" s="1"/>
        <i x="0" s="1"/>
        <i x="3" s="1"/>
        <i x="7"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66F08A8C-34FE-4C92-9393-6BFE4BF9F3F9}" sourceName="Department">
  <pivotTables>
    <pivotTable tabId="9" name="pt_TotalRevenueKPI"/>
    <pivotTable tabId="9" name="pt_AvgPurchasebyGender"/>
    <pivotTable tabId="9" name="pt_AvgSatisfactionAgeGroup"/>
    <pivotTable tabId="9" name="pt_MonthyRevenueTrend"/>
    <pivotTable tabId="9" name="pt_RatingCommentAgreementKPI"/>
    <pivotTable tabId="9" name="pt_SatisfactionSentiment_Count"/>
    <pivotTable tabId="9" name="pt_AvePurchaseGender"/>
    <pivotTable tabId="9" name="pt_RecommendationRate (%)"/>
    <pivotTable tabId="9" name="pt_RatingCommentAgreement (%)"/>
    <pivotTable tabId="9" name="pvt_Sentiment_Pct"/>
  </pivotTables>
  <data>
    <tabular pivotCacheId="1779829246">
      <items count="9">
        <i x="0" s="1"/>
        <i x="8" s="1"/>
        <i x="1" s="1"/>
        <i x="6" s="1"/>
        <i x="3" s="1"/>
        <i x="7" s="1"/>
        <i x="5"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44D52D0-98AE-462D-8026-ADA7ACA12892}" cache="Slicer_Department" caption="DepartmentDashboard" columnCount="3" showCaption="0" style="SlicerStyleLight1 2" rowHeight="247650"/>
  <slicer name="Province" xr10:uid="{038C328F-D509-438E-B870-56380AD13891}" cache="Slicer_Province" caption="ProvinceDashboard" columnCount="3" showCaption="0" style="SlicerStyleLight1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1" xr10:uid="{C8E885A7-6750-4BA6-AB11-ECD2B008C4CE}" cache="Slicer_Province1" caption="ProvinceExtraAnalysis" columnCount="2" showCaption="0" style="SlicerStyleLight1 2" rowHeight="247650"/>
  <slicer name="Department" xr10:uid="{ECCB5158-7531-4504-8389-2B6E684B5E90}" cache="Slicer_Department1" caption="DepartmentExtraAnalysis" showCaption="0" style="SlicerStyleLight1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494C38-0D77-40F7-8F13-58F9FD05ECDE}" name="CleanedData" displayName="CleanedData" ref="A1:AA8349" tableType="queryTable" totalsRowCount="1">
  <autoFilter ref="A1:AA8348" xr:uid="{FF494C38-0D77-40F7-8F13-58F9FD05ECDE}"/>
  <sortState xmlns:xlrd2="http://schemas.microsoft.com/office/spreadsheetml/2017/richdata2" ref="A2:AA8348">
    <sortCondition ref="A1:A8348"/>
  </sortState>
  <tableColumns count="27">
    <tableColumn id="1" xr3:uid="{FA8DB7AC-754D-4C04-9BF6-D66A672A5454}" uniqueName="1" name="Index" queryTableFieldId="1"/>
    <tableColumn id="2" xr3:uid="{FB82BF60-23D0-4253-BC02-623B902A239E}" uniqueName="2" name="RespondentID" queryTableFieldId="2" dataDxfId="50"/>
    <tableColumn id="3" xr3:uid="{97165647-04C3-4A3F-8193-DE8C98B7E034}" uniqueName="3" name="Date" queryTableFieldId="3" dataDxfId="49" totalsRowDxfId="48"/>
    <tableColumn id="4" xr3:uid="{E81197FF-EE3C-415E-9E44-9D786DAEC28D}" uniqueName="4" name="Age" queryTableFieldId="4" dataDxfId="47"/>
    <tableColumn id="5" xr3:uid="{95AEB349-A817-425A-B62D-C214D74041BD}" uniqueName="5" name="Gender" queryTableFieldId="5"/>
    <tableColumn id="6" xr3:uid="{B2E55BCB-122C-4AFA-BF65-6F8ED95A3997}" uniqueName="6" name="Province" queryTableFieldId="6" dataDxfId="46"/>
    <tableColumn id="7" xr3:uid="{84C3BD37-F30A-4D07-984F-3F9BEB2EB22A}" uniqueName="7" name="Product" queryTableFieldId="7" dataDxfId="45"/>
    <tableColumn id="8" xr3:uid="{53E056BD-EA70-41C0-9845-30645CE58A88}" uniqueName="8" name="Satisfaction" queryTableFieldId="8" dataDxfId="44"/>
    <tableColumn id="9" xr3:uid="{DCA55C09-0234-476B-AFF9-11AFC2E995BD}" uniqueName="9" name="Recommend" queryTableFieldId="9" dataDxfId="43"/>
    <tableColumn id="11" xr3:uid="{9407328E-DB72-4E07-A52B-7C9197F2D2C5}" uniqueName="11" name="Payment Method" queryTableFieldId="11" dataDxfId="42"/>
    <tableColumn id="12" xr3:uid="{FFE7EFFB-8856-4431-8A51-7BD8127FDF6B}" uniqueName="12" name="Delivery Type" queryTableFieldId="12" dataDxfId="41"/>
    <tableColumn id="13" xr3:uid="{8C62E13A-6FC0-4E03-9B62-CE61FF746B94}" uniqueName="13" name="Loyalty Member" queryTableFieldId="13" dataDxfId="40"/>
    <tableColumn id="14" xr3:uid="{7A12DC88-5771-4FFC-B387-EE2D19234FA7}" uniqueName="14" name="Comments" queryTableFieldId="14" dataDxfId="39"/>
    <tableColumn id="17" xr3:uid="{82266B44-D9B3-498C-9AD2-2784B812FF7B}" uniqueName="17" name="Satisfaction Category" queryTableFieldId="30" dataDxfId="38"/>
    <tableColumn id="19" xr3:uid="{30D10427-DE5A-4076-9BD7-7AF4BEBFE2FC}" uniqueName="19" name="Sentiment" queryTableFieldId="36" dataDxfId="37"/>
    <tableColumn id="20" xr3:uid="{9E6F6A20-1070-4160-9F0F-AA0294C309D7}" uniqueName="20" name="Match/Mismatch" queryTableFieldId="37" dataDxfId="36"/>
    <tableColumn id="24" xr3:uid="{2E654C07-863E-4F12-9A25-A8811428DB3E}" uniqueName="24" name="Age Group" queryTableFieldId="38" dataDxfId="35"/>
    <tableColumn id="10" xr3:uid="{8C9702C7-50F4-478A-98E6-A0474FA39F55}" uniqueName="10" name="Purchase Amount" queryTableFieldId="15" dataDxfId="34" totalsRowDxfId="33">
      <calculatedColumnFormula>_xlfn.XLOOKUP(CleanedData[[#This Row],[Product]],'02_Lookup_Tables'!$A$2:$A$126,'02_Lookup_Tables'!$B$2:$B$126)</calculatedColumnFormula>
    </tableColumn>
    <tableColumn id="15" xr3:uid="{C62C5D35-5FF2-4297-A283-3B8822438C2A}" uniqueName="15" name="Department" queryTableFieldId="16" dataDxfId="32">
      <calculatedColumnFormula>VLOOKUP(CleanedData[[#This Row],[Product]],'02_Lookup_Tables'!$H$2:$I$126,2,FALSE)</calculatedColumnFormula>
    </tableColumn>
    <tableColumn id="16" xr3:uid="{F90DBFF3-D84D-4D30-A63A-AB83E6BC6E44}" uniqueName="16" name="Region" queryTableFieldId="17" dataDxfId="31">
      <calculatedColumnFormula>VLOOKUP(CleanedData[[#This Row],[Province]],'02_Lookup_Tables'!$D$2:$E$10,2, FALSE)</calculatedColumnFormula>
    </tableColumn>
    <tableColumn id="21" xr3:uid="{F215A376-C63F-40D9-A6E7-91CA42A7B645}" uniqueName="21" name="Purchase Band" queryTableFieldId="22" dataDxfId="30">
      <calculatedColumnFormula array="1">_xlfn.IFS(CleanedData[[#This Row],[Purchase Amount]]&lt;500,"Low",
CleanedData[[#This Row],[Purchase Amount]]&lt;5000,"Medium",
TRUE,"High")</calculatedColumnFormula>
    </tableColumn>
    <tableColumn id="22" xr3:uid="{63395427-A532-4E8C-B60A-ABFEFBD13B0A}" uniqueName="22" name="Month" queryTableFieldId="23" dataDxfId="29">
      <calculatedColumnFormula>TEXT(CleanedData[[#This Row],[Date]],"mmmm")</calculatedColumnFormula>
    </tableColumn>
    <tableColumn id="23" xr3:uid="{1E304723-7AF2-48AC-9F34-E766642ACC8C}" uniqueName="23" name="Quarter" queryTableFieldId="24" dataDxfId="28">
      <calculatedColumnFormula>"Q"&amp;ROUNDUP(MONTH(CleanedData[[#This Row],[Date]])/3,0)</calculatedColumnFormula>
    </tableColumn>
    <tableColumn id="25" xr3:uid="{BC7C7130-0267-40E5-B115-306D78789AE3}" uniqueName="25" name="High Value Purchase" queryTableFieldId="26" dataDxfId="27">
      <calculatedColumnFormula>IF(CleanedData[[#This Row],[Purchase Amount]]&gt;=5000,"Yes","No")</calculatedColumnFormula>
    </tableColumn>
    <tableColumn id="26" xr3:uid="{B1863119-7F1F-484F-8BFC-97D98175C8C9}" uniqueName="26" name="Recommendation Score" queryTableFieldId="27" dataDxfId="26">
      <calculatedColumnFormula>IF(CleanedData[[#This Row],[Recommend]]="Yes",1,0)</calculatedColumnFormula>
    </tableColumn>
    <tableColumn id="27" xr3:uid="{3511745F-FF3F-45DE-A5D6-EE82D718E6BD}" uniqueName="27" name="VAT Amount" queryTableFieldId="28" dataDxfId="25">
      <calculatedColumnFormula>CleanedData[[#This Row],[Purchase Amount]]*0.15</calculatedColumnFormula>
    </tableColumn>
    <tableColumn id="28" xr3:uid="{7877DE46-C222-4E1C-8F1D-B13E50CA7BB6}" uniqueName="28" name="Purchase Amount incl. VAT" queryTableFieldId="29" dataDxfId="24">
      <calculatedColumnFormula>CleanedData[[#This Row],[Purchase Amount]]*1.15</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631A17-7020-412D-A72A-0D83720F69CB}" name="Comment_List" displayName="Comment_List" ref="A1:A27" tableType="queryTable" totalsRowShown="0">
  <autoFilter ref="A1:A27" xr:uid="{17631A17-7020-412D-A72A-0D83720F69CB}"/>
  <tableColumns count="1">
    <tableColumn id="13" xr3:uid="{1B86C505-95FC-4AEB-8B8D-45A4395D2BE4}" uniqueName="13" name="Comments" queryTableFieldId="13" dataDxf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E476DBD-0040-40A7-B5A7-DF1108EE5CDF}" name="SentimentMap" displayName="SentimentMap" ref="A1:B27" tableType="queryTable" totalsRowShown="0">
  <autoFilter ref="A1:B27" xr:uid="{FE476DBD-0040-40A7-B5A7-DF1108EE5CDF}"/>
  <tableColumns count="2">
    <tableColumn id="1" xr3:uid="{64090B3B-520D-4F76-AA22-98D7C50DC73F}" uniqueName="1" name="Comments" queryTableFieldId="1" dataDxfId="22"/>
    <tableColumn id="2" xr3:uid="{CA5CEB8C-75A2-4FE6-A763-FD15EE74CFD8}" uniqueName="2" name="Sentiment" queryTableFieldId="2" dataDxf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BE9A55-74C0-431D-9A1E-CBB9369FDD9A}" name="tbl_MapData" displayName="tbl_MapData" ref="A1:B10" totalsRowShown="0">
  <autoFilter ref="A1:B10" xr:uid="{B2BE9A55-74C0-431D-9A1E-CBB9369FDD9A}"/>
  <tableColumns count="2">
    <tableColumn id="1" xr3:uid="{7175CD73-0C02-40D3-BF5D-B53E6C4A53E9}" name="Province"/>
    <tableColumn id="2" xr3:uid="{F091DEAB-8FCC-438B-A089-3D0BEA90188D}" name="Average Satisfaction" dataDxfId="6">
      <calculatedColumnFormula>GETPIVOTDATA("Satisfaction",'04_Pivot_Tables_&amp;_KPI_Calcs'!$H$39,"Province",A2)</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rgbClr val="FFFFFF"/>
      </a:lt1>
      <a:dk2>
        <a:srgbClr val="FFFFFF"/>
      </a:dk2>
      <a:lt2>
        <a:srgbClr val="E8E8E8"/>
      </a:lt2>
      <a:accent1>
        <a:srgbClr val="1F4E79"/>
      </a:accent1>
      <a:accent2>
        <a:srgbClr val="ED7D31"/>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0C181-9FEE-4EBE-9175-ABF127D9756A}">
  <dimension ref="A1:F12"/>
  <sheetViews>
    <sheetView tabSelected="1" zoomScaleNormal="100" workbookViewId="0">
      <selection activeCell="A9" sqref="A9"/>
    </sheetView>
  </sheetViews>
  <sheetFormatPr defaultRowHeight="14.4" x14ac:dyDescent="0.3"/>
  <cols>
    <col min="1" max="1" width="28.5546875" customWidth="1"/>
    <col min="2" max="2" width="72.33203125" customWidth="1"/>
    <col min="5" max="5" width="26.21875" bestFit="1" customWidth="1"/>
  </cols>
  <sheetData>
    <row r="1" spans="1:6" ht="5.25" customHeight="1" x14ac:dyDescent="0.3">
      <c r="A1" s="27"/>
      <c r="B1" s="28"/>
      <c r="D1" s="34"/>
      <c r="F1" s="33"/>
    </row>
    <row r="2" spans="1:6" ht="32.700000000000003" customHeight="1" x14ac:dyDescent="0.5">
      <c r="A2" s="29" t="s">
        <v>0</v>
      </c>
      <c r="B2" s="28"/>
      <c r="C2" s="35"/>
      <c r="D2" s="34"/>
      <c r="F2" s="33"/>
    </row>
    <row r="4" spans="1:6" ht="18" x14ac:dyDescent="0.35">
      <c r="A4" s="32" t="s">
        <v>1</v>
      </c>
      <c r="B4" s="32" t="s">
        <v>2</v>
      </c>
    </row>
    <row r="5" spans="1:6" ht="31.95" customHeight="1" x14ac:dyDescent="0.3">
      <c r="A5" s="30" t="s">
        <v>3</v>
      </c>
      <c r="B5" s="31" t="s">
        <v>4</v>
      </c>
    </row>
    <row r="6" spans="1:6" ht="45" customHeight="1" x14ac:dyDescent="0.3">
      <c r="A6" s="30" t="s">
        <v>5</v>
      </c>
      <c r="B6" s="31" t="s">
        <v>6</v>
      </c>
    </row>
    <row r="7" spans="1:6" ht="46.2" customHeight="1" x14ac:dyDescent="0.3">
      <c r="A7" s="36" t="s">
        <v>8647</v>
      </c>
      <c r="B7" s="34" t="s">
        <v>8649</v>
      </c>
    </row>
    <row r="8" spans="1:6" ht="43.2" x14ac:dyDescent="0.3">
      <c r="A8" s="48" t="s">
        <v>8655</v>
      </c>
      <c r="B8" s="34" t="s">
        <v>8648</v>
      </c>
    </row>
    <row r="9" spans="1:6" ht="28.8" customHeight="1" x14ac:dyDescent="0.3">
      <c r="A9" s="48" t="s">
        <v>8656</v>
      </c>
      <c r="B9" s="31" t="s">
        <v>7</v>
      </c>
    </row>
    <row r="10" spans="1:6" ht="28.8" x14ac:dyDescent="0.3">
      <c r="A10" s="48" t="s">
        <v>8657</v>
      </c>
      <c r="B10" s="34" t="s">
        <v>8</v>
      </c>
    </row>
    <row r="11" spans="1:6" x14ac:dyDescent="0.3">
      <c r="A11" s="48" t="s">
        <v>8658</v>
      </c>
      <c r="B11" s="34" t="s">
        <v>9</v>
      </c>
    </row>
    <row r="12" spans="1:6" x14ac:dyDescent="0.3">
      <c r="A12" s="48" t="s">
        <v>8659</v>
      </c>
      <c r="B12" t="s">
        <v>10</v>
      </c>
    </row>
  </sheetData>
  <conditionalFormatting sqref="B5:B6">
    <cfRule type="expression" dxfId="5" priority="4">
      <formula>$F5="Done &amp; Understood"</formula>
    </cfRule>
    <cfRule type="expression" dxfId="4" priority="5">
      <formula>$F5="Done but needs practice"</formula>
    </cfRule>
    <cfRule type="expression" dxfId="3" priority="6">
      <formula>$F5="Review Later"</formula>
    </cfRule>
  </conditionalFormatting>
  <conditionalFormatting sqref="B9">
    <cfRule type="expression" dxfId="2" priority="1">
      <formula>$F7="Done &amp; Understood"</formula>
    </cfRule>
    <cfRule type="expression" dxfId="1" priority="2">
      <formula>$F7="Done but needs practice"</formula>
    </cfRule>
    <cfRule type="expression" dxfId="0" priority="3">
      <formula>$F7="Review Later"</formula>
    </cfRule>
  </conditionalFormatting>
  <hyperlinks>
    <hyperlink ref="A6" location="'02_Lookup_Tables'!A1" display="02_Lookup_Tables" xr:uid="{EB53AF45-3A5F-4539-8298-A70A72536C1B}"/>
    <hyperlink ref="A5" location="'01_Cleaned_Data'!A1" display="01_Cleaned_Data" xr:uid="{90E0C522-5ADE-43AA-8000-A398EBF15BAA}"/>
    <hyperlink ref="A7" location="'03_Comment_List'!A1" display="03_Comment_List" xr:uid="{9EF4DD09-FAAB-450F-BD04-FFBE19BA063F}"/>
    <hyperlink ref="A9" location="'04_Pivot_Tables_&amp;_KPI_Calcs'!A1" display="04_Pivot_Tables_&amp;_KPI_Calcs" xr:uid="{8B201AEA-71C8-49EB-BBE7-8477743A166D}"/>
    <hyperlink ref="A8" location="Sentiment_Map!A1" display="Sentiment_Map" xr:uid="{1F008285-1C0A-418C-9B7E-31C1C79043E1}"/>
    <hyperlink ref="A10" location="'05_Map_Data'!A1" display="05_Map_Data" xr:uid="{BEEA2262-86E4-4FF7-BEE8-FD392D0FBF6B}"/>
    <hyperlink ref="A11" location="'06_Dashboard'!A1" display="06_Dashboard" xr:uid="{A019D9DE-EB8E-4BC8-9571-633717FDAC00}"/>
    <hyperlink ref="A12" location="'07_Extra_Analysis'!A1" display="07_Extra_Analysis" xr:uid="{E1879401-B983-4ED5-B8FF-25DDFFB535E3}"/>
  </hyperlink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79B25-309F-4E50-AF93-84B85179B82D}">
  <dimension ref="A1:AA8349"/>
  <sheetViews>
    <sheetView workbookViewId="0">
      <selection sqref="A1:AA8349"/>
    </sheetView>
  </sheetViews>
  <sheetFormatPr defaultRowHeight="14.4" x14ac:dyDescent="0.3"/>
  <cols>
    <col min="1" max="1" width="7.77734375" bestFit="1" customWidth="1"/>
    <col min="2" max="2" width="14.88671875" bestFit="1" customWidth="1"/>
    <col min="3" max="3" width="10.33203125" bestFit="1" customWidth="1"/>
    <col min="4" max="4" width="6.21875" bestFit="1" customWidth="1"/>
    <col min="5" max="5" width="9.33203125" bestFit="1" customWidth="1"/>
    <col min="6" max="6" width="12.77734375" bestFit="1" customWidth="1"/>
    <col min="7" max="7" width="25.6640625" bestFit="1" customWidth="1"/>
    <col min="8" max="8" width="13.21875" bestFit="1" customWidth="1"/>
    <col min="9" max="9" width="13.77734375" bestFit="1" customWidth="1"/>
    <col min="10" max="10" width="17.21875" bestFit="1" customWidth="1"/>
    <col min="11" max="11" width="14.21875" bestFit="1" customWidth="1"/>
    <col min="12" max="12" width="16.44140625" bestFit="1" customWidth="1"/>
    <col min="13" max="13" width="26.88671875" bestFit="1" customWidth="1"/>
    <col min="14" max="14" width="21.109375" bestFit="1" customWidth="1"/>
    <col min="15" max="15" width="11.88671875" bestFit="1" customWidth="1"/>
    <col min="16" max="16" width="17.33203125" bestFit="1" customWidth="1"/>
    <col min="17" max="17" width="11.6640625" bestFit="1" customWidth="1"/>
    <col min="18" max="18" width="17.77734375" bestFit="1" customWidth="1"/>
    <col min="19" max="19" width="19.88671875" bestFit="1" customWidth="1"/>
    <col min="20" max="20" width="14.109375" bestFit="1" customWidth="1"/>
    <col min="21" max="21" width="15.5546875" bestFit="1" customWidth="1"/>
    <col min="22" max="22" width="9.77734375" style="6" bestFit="1" customWidth="1"/>
    <col min="23" max="23" width="9.5546875" bestFit="1" customWidth="1"/>
    <col min="24" max="24" width="20.21875" bestFit="1" customWidth="1"/>
    <col min="25" max="25" width="23.33203125" bestFit="1" customWidth="1"/>
    <col min="26" max="26" width="13.109375" bestFit="1" customWidth="1"/>
    <col min="27" max="28" width="25.44140625" bestFit="1" customWidth="1"/>
    <col min="29" max="29" width="23.33203125" bestFit="1" customWidth="1"/>
    <col min="30" max="30" width="13.109375" bestFit="1" customWidth="1"/>
    <col min="31" max="31" width="25.44140625" bestFit="1" customWidth="1"/>
  </cols>
  <sheetData>
    <row r="1" spans="1:27" x14ac:dyDescent="0.3">
      <c r="A1" t="s">
        <v>11</v>
      </c>
      <c r="B1" t="s">
        <v>12</v>
      </c>
      <c r="C1" t="s">
        <v>13</v>
      </c>
      <c r="D1" t="s">
        <v>14</v>
      </c>
      <c r="E1" t="s">
        <v>15</v>
      </c>
      <c r="F1" t="s">
        <v>16</v>
      </c>
      <c r="G1" t="s">
        <v>17</v>
      </c>
      <c r="H1" t="s">
        <v>18</v>
      </c>
      <c r="I1" t="s">
        <v>19</v>
      </c>
      <c r="J1" t="s">
        <v>20</v>
      </c>
      <c r="K1" t="s">
        <v>21</v>
      </c>
      <c r="L1" t="s">
        <v>22</v>
      </c>
      <c r="M1" t="s">
        <v>23</v>
      </c>
      <c r="N1" t="s">
        <v>24</v>
      </c>
      <c r="O1" t="s">
        <v>25</v>
      </c>
      <c r="P1" t="s">
        <v>26</v>
      </c>
      <c r="Q1" t="s">
        <v>27</v>
      </c>
      <c r="R1" s="6" t="s">
        <v>28</v>
      </c>
      <c r="S1" t="s">
        <v>29</v>
      </c>
      <c r="T1" t="s">
        <v>30</v>
      </c>
      <c r="U1" t="s">
        <v>31</v>
      </c>
      <c r="V1" s="5" t="s">
        <v>32</v>
      </c>
      <c r="W1" t="s">
        <v>33</v>
      </c>
      <c r="X1" t="s">
        <v>34</v>
      </c>
      <c r="Y1" t="s">
        <v>35</v>
      </c>
      <c r="Z1" t="s">
        <v>36</v>
      </c>
      <c r="AA1" t="s">
        <v>37</v>
      </c>
    </row>
    <row r="2" spans="1:27" x14ac:dyDescent="0.3">
      <c r="A2">
        <v>1</v>
      </c>
      <c r="B2" t="s">
        <v>38</v>
      </c>
      <c r="C2" s="1">
        <v>45747</v>
      </c>
      <c r="D2">
        <v>55</v>
      </c>
      <c r="E2" t="s">
        <v>39</v>
      </c>
      <c r="F2" t="s">
        <v>40</v>
      </c>
      <c r="G2" t="s">
        <v>41</v>
      </c>
      <c r="H2">
        <v>2</v>
      </c>
      <c r="I2" t="s">
        <v>42</v>
      </c>
      <c r="J2" t="s">
        <v>43</v>
      </c>
      <c r="K2" t="s">
        <v>44</v>
      </c>
      <c r="L2" t="s">
        <v>45</v>
      </c>
      <c r="M2" t="s">
        <v>46</v>
      </c>
      <c r="N2" t="s">
        <v>47</v>
      </c>
      <c r="O2" t="s">
        <v>89</v>
      </c>
      <c r="P2" t="s">
        <v>49</v>
      </c>
      <c r="Q2" t="s">
        <v>50</v>
      </c>
      <c r="R2" s="6">
        <f>_xlfn.XLOOKUP(CleanedData[[#This Row],[Product]],'02_Lookup_Tables'!$A$2:$A$126,'02_Lookup_Tables'!$B$2:$B$126)</f>
        <v>2479.5700000000002</v>
      </c>
      <c r="S2" t="str">
        <f>VLOOKUP(CleanedData[[#This Row],[Product]],'02_Lookup_Tables'!$H$2:$I$126,2,FALSE)</f>
        <v>Accessories</v>
      </c>
      <c r="T2" t="str">
        <f>VLOOKUP(CleanedData[[#This Row],[Province]],'02_Lookup_Tables'!$D$2:$E$10,2, FALSE)</f>
        <v>Northern Region</v>
      </c>
      <c r="U2" t="str" cm="1">
        <f t="array" ref="U2">_xlfn.IFS(CleanedData[[#This Row],[Purchase Amount]]&lt;500,"Low",
CleanedData[[#This Row],[Purchase Amount]]&lt;5000,"Medium",
TRUE,"High")</f>
        <v>Medium</v>
      </c>
      <c r="V2" t="str">
        <f>TEXT(CleanedData[[#This Row],[Date]],"mmmm")</f>
        <v>March</v>
      </c>
      <c r="W2" t="str">
        <f>"Q"&amp;ROUNDUP(MONTH(CleanedData[[#This Row],[Date]])/3,0)</f>
        <v>Q1</v>
      </c>
      <c r="X2" t="str">
        <f>IF(CleanedData[[#This Row],[Purchase Amount]]&gt;=5000,"Yes","No")</f>
        <v>No</v>
      </c>
      <c r="Y2">
        <f>IF(CleanedData[[#This Row],[Recommend]]="Yes",1,0)</f>
        <v>0</v>
      </c>
      <c r="Z2" s="6">
        <f>CleanedData[[#This Row],[Purchase Amount]]*0.15</f>
        <v>371.93549999999999</v>
      </c>
      <c r="AA2" s="6">
        <f>CleanedData[[#This Row],[Purchase Amount]]*1.15</f>
        <v>2851.5054999999998</v>
      </c>
    </row>
    <row r="3" spans="1:27" x14ac:dyDescent="0.3">
      <c r="A3">
        <v>2</v>
      </c>
      <c r="B3" t="s">
        <v>51</v>
      </c>
      <c r="C3" s="1">
        <v>45904</v>
      </c>
      <c r="D3">
        <v>34</v>
      </c>
      <c r="E3" t="s">
        <v>52</v>
      </c>
      <c r="F3" t="s">
        <v>40</v>
      </c>
      <c r="G3" t="s">
        <v>53</v>
      </c>
      <c r="H3">
        <v>5</v>
      </c>
      <c r="I3" t="s">
        <v>45</v>
      </c>
      <c r="J3" t="s">
        <v>54</v>
      </c>
      <c r="K3" t="s">
        <v>55</v>
      </c>
      <c r="L3" t="s">
        <v>42</v>
      </c>
      <c r="M3" t="s">
        <v>56</v>
      </c>
      <c r="N3" t="s">
        <v>57</v>
      </c>
      <c r="O3" t="s">
        <v>148</v>
      </c>
      <c r="P3" t="s">
        <v>49</v>
      </c>
      <c r="Q3" t="s">
        <v>58</v>
      </c>
      <c r="R3" s="6">
        <f>_xlfn.XLOOKUP(CleanedData[[#This Row],[Product]],'02_Lookup_Tables'!$A$2:$A$126,'02_Lookup_Tables'!$B$2:$B$126)</f>
        <v>444.38</v>
      </c>
      <c r="S3" t="str">
        <f>VLOOKUP(CleanedData[[#This Row],[Product]],'02_Lookup_Tables'!$H$2:$I$126,2,FALSE)</f>
        <v>Beauty &amp; Personal Care</v>
      </c>
      <c r="T3" t="str">
        <f>VLOOKUP(CleanedData[[#This Row],[Province]],'02_Lookup_Tables'!$D$2:$E$10,2, FALSE)</f>
        <v>Northern Region</v>
      </c>
      <c r="U3" t="str" cm="1">
        <f t="array" ref="U3">_xlfn.IFS(CleanedData[[#This Row],[Purchase Amount]]&lt;500,"Low",
CleanedData[[#This Row],[Purchase Amount]]&lt;5000,"Medium",
TRUE,"High")</f>
        <v>Low</v>
      </c>
      <c r="V3" t="str">
        <f>TEXT(CleanedData[[#This Row],[Date]],"mmmm")</f>
        <v>September</v>
      </c>
      <c r="W3" t="str">
        <f>"Q"&amp;ROUNDUP(MONTH(CleanedData[[#This Row],[Date]])/3,0)</f>
        <v>Q3</v>
      </c>
      <c r="X3" t="str">
        <f>IF(CleanedData[[#This Row],[Purchase Amount]]&gt;=5000,"Yes","No")</f>
        <v>No</v>
      </c>
      <c r="Y3">
        <f>IF(CleanedData[[#This Row],[Recommend]]="Yes",1,0)</f>
        <v>1</v>
      </c>
      <c r="Z3" s="6">
        <f>CleanedData[[#This Row],[Purchase Amount]]*0.15</f>
        <v>66.656999999999996</v>
      </c>
      <c r="AA3" s="6">
        <f>CleanedData[[#This Row],[Purchase Amount]]*1.15</f>
        <v>511.03699999999998</v>
      </c>
    </row>
    <row r="4" spans="1:27" x14ac:dyDescent="0.3">
      <c r="A4">
        <v>3</v>
      </c>
      <c r="B4" t="s">
        <v>59</v>
      </c>
      <c r="C4" s="1">
        <v>45393</v>
      </c>
      <c r="D4">
        <v>18</v>
      </c>
      <c r="E4" t="s">
        <v>60</v>
      </c>
      <c r="F4" t="s">
        <v>61</v>
      </c>
      <c r="G4" t="s">
        <v>62</v>
      </c>
      <c r="H4">
        <v>5</v>
      </c>
      <c r="I4" t="s">
        <v>42</v>
      </c>
      <c r="J4" t="s">
        <v>63</v>
      </c>
      <c r="K4" t="s">
        <v>64</v>
      </c>
      <c r="L4" t="s">
        <v>42</v>
      </c>
      <c r="M4" t="s">
        <v>65</v>
      </c>
      <c r="N4" t="s">
        <v>57</v>
      </c>
      <c r="O4" t="s">
        <v>89</v>
      </c>
      <c r="P4" t="s">
        <v>70</v>
      </c>
      <c r="Q4" t="s">
        <v>66</v>
      </c>
      <c r="R4" s="6">
        <f>_xlfn.XLOOKUP(CleanedData[[#This Row],[Product]],'02_Lookup_Tables'!$A$2:$A$126,'02_Lookup_Tables'!$B$2:$B$126)</f>
        <v>230.14</v>
      </c>
      <c r="S4" t="str">
        <f>VLOOKUP(CleanedData[[#This Row],[Product]],'02_Lookup_Tables'!$H$2:$I$126,2,FALSE)</f>
        <v>Sports &amp; Outdoors</v>
      </c>
      <c r="T4" t="str">
        <f>VLOOKUP(CleanedData[[#This Row],[Province]],'02_Lookup_Tables'!$D$2:$E$10,2, FALSE)</f>
        <v>Southern Region</v>
      </c>
      <c r="U4" t="str" cm="1">
        <f t="array" ref="U4">_xlfn.IFS(CleanedData[[#This Row],[Purchase Amount]]&lt;500,"Low",
CleanedData[[#This Row],[Purchase Amount]]&lt;5000,"Medium",
TRUE,"High")</f>
        <v>Low</v>
      </c>
      <c r="V4" t="str">
        <f>TEXT(CleanedData[[#This Row],[Date]],"mmmm")</f>
        <v>April</v>
      </c>
      <c r="W4" t="str">
        <f>"Q"&amp;ROUNDUP(MONTH(CleanedData[[#This Row],[Date]])/3,0)</f>
        <v>Q2</v>
      </c>
      <c r="X4" t="str">
        <f>IF(CleanedData[[#This Row],[Purchase Amount]]&gt;=5000,"Yes","No")</f>
        <v>No</v>
      </c>
      <c r="Y4">
        <f>IF(CleanedData[[#This Row],[Recommend]]="Yes",1,0)</f>
        <v>0</v>
      </c>
      <c r="Z4" s="6">
        <f>CleanedData[[#This Row],[Purchase Amount]]*0.15</f>
        <v>34.520999999999994</v>
      </c>
      <c r="AA4" s="6">
        <f>CleanedData[[#This Row],[Purchase Amount]]*1.15</f>
        <v>264.66099999999994</v>
      </c>
    </row>
    <row r="5" spans="1:27" x14ac:dyDescent="0.3">
      <c r="A5">
        <v>4</v>
      </c>
      <c r="B5" t="s">
        <v>67</v>
      </c>
      <c r="C5" s="1">
        <v>45646</v>
      </c>
      <c r="D5">
        <v>60</v>
      </c>
      <c r="E5" t="s">
        <v>60</v>
      </c>
      <c r="F5" t="s">
        <v>68</v>
      </c>
      <c r="G5" t="s">
        <v>41</v>
      </c>
      <c r="H5">
        <v>3</v>
      </c>
      <c r="I5" t="s">
        <v>45</v>
      </c>
      <c r="J5" t="s">
        <v>69</v>
      </c>
      <c r="K5" t="s">
        <v>64</v>
      </c>
      <c r="L5" t="s">
        <v>45</v>
      </c>
      <c r="M5" t="s">
        <v>65</v>
      </c>
      <c r="N5" t="s">
        <v>48</v>
      </c>
      <c r="O5" t="s">
        <v>89</v>
      </c>
      <c r="P5" t="s">
        <v>49</v>
      </c>
      <c r="Q5" t="s">
        <v>50</v>
      </c>
      <c r="R5" s="6">
        <f>_xlfn.XLOOKUP(CleanedData[[#This Row],[Product]],'02_Lookup_Tables'!$A$2:$A$126,'02_Lookup_Tables'!$B$2:$B$126)</f>
        <v>2479.5700000000002</v>
      </c>
      <c r="S5" t="str">
        <f>VLOOKUP(CleanedData[[#This Row],[Product]],'02_Lookup_Tables'!$H$2:$I$126,2,FALSE)</f>
        <v>Accessories</v>
      </c>
      <c r="T5" t="str">
        <f>VLOOKUP(CleanedData[[#This Row],[Province]],'02_Lookup_Tables'!$D$2:$E$10,2, FALSE)</f>
        <v>Northern Region</v>
      </c>
      <c r="U5" t="str" cm="1">
        <f t="array" ref="U5">_xlfn.IFS(CleanedData[[#This Row],[Purchase Amount]]&lt;500,"Low",
CleanedData[[#This Row],[Purchase Amount]]&lt;5000,"Medium",
TRUE,"High")</f>
        <v>Medium</v>
      </c>
      <c r="V5" t="str">
        <f>TEXT(CleanedData[[#This Row],[Date]],"mmmm")</f>
        <v>December</v>
      </c>
      <c r="W5" t="str">
        <f>"Q"&amp;ROUNDUP(MONTH(CleanedData[[#This Row],[Date]])/3,0)</f>
        <v>Q4</v>
      </c>
      <c r="X5" t="str">
        <f>IF(CleanedData[[#This Row],[Purchase Amount]]&gt;=5000,"Yes","No")</f>
        <v>No</v>
      </c>
      <c r="Y5">
        <f>IF(CleanedData[[#This Row],[Recommend]]="Yes",1,0)</f>
        <v>1</v>
      </c>
      <c r="Z5" s="6">
        <f>CleanedData[[#This Row],[Purchase Amount]]*0.15</f>
        <v>371.93549999999999</v>
      </c>
      <c r="AA5" s="6">
        <f>CleanedData[[#This Row],[Purchase Amount]]*1.15</f>
        <v>2851.5054999999998</v>
      </c>
    </row>
    <row r="6" spans="1:27" x14ac:dyDescent="0.3">
      <c r="A6">
        <v>5</v>
      </c>
      <c r="B6" t="s">
        <v>71</v>
      </c>
      <c r="C6" s="1">
        <v>45402</v>
      </c>
      <c r="D6">
        <v>57</v>
      </c>
      <c r="E6" t="s">
        <v>52</v>
      </c>
      <c r="F6" t="s">
        <v>72</v>
      </c>
      <c r="G6" t="s">
        <v>73</v>
      </c>
      <c r="H6">
        <v>5</v>
      </c>
      <c r="I6" t="s">
        <v>42</v>
      </c>
      <c r="J6" t="s">
        <v>74</v>
      </c>
      <c r="K6" t="s">
        <v>44</v>
      </c>
      <c r="L6" t="s">
        <v>42</v>
      </c>
      <c r="M6" t="s">
        <v>75</v>
      </c>
      <c r="N6" t="s">
        <v>57</v>
      </c>
      <c r="O6" t="s">
        <v>89</v>
      </c>
      <c r="P6" t="s">
        <v>70</v>
      </c>
      <c r="Q6" t="s">
        <v>50</v>
      </c>
      <c r="R6" s="6">
        <f>_xlfn.XLOOKUP(CleanedData[[#This Row],[Product]],'02_Lookup_Tables'!$A$2:$A$126,'02_Lookup_Tables'!$B$2:$B$126)</f>
        <v>84.23</v>
      </c>
      <c r="S6" t="str">
        <f>VLOOKUP(CleanedData[[#This Row],[Product]],'02_Lookup_Tables'!$H$2:$I$126,2,FALSE)</f>
        <v>Food</v>
      </c>
      <c r="T6" t="str">
        <f>VLOOKUP(CleanedData[[#This Row],[Province]],'02_Lookup_Tables'!$D$2:$E$10,2, FALSE)</f>
        <v>Central Region</v>
      </c>
      <c r="U6" t="str" cm="1">
        <f t="array" ref="U6">_xlfn.IFS(CleanedData[[#This Row],[Purchase Amount]]&lt;500,"Low",
CleanedData[[#This Row],[Purchase Amount]]&lt;5000,"Medium",
TRUE,"High")</f>
        <v>Low</v>
      </c>
      <c r="V6" t="str">
        <f>TEXT(CleanedData[[#This Row],[Date]],"mmmm")</f>
        <v>April</v>
      </c>
      <c r="W6" t="str">
        <f>"Q"&amp;ROUNDUP(MONTH(CleanedData[[#This Row],[Date]])/3,0)</f>
        <v>Q2</v>
      </c>
      <c r="X6" t="str">
        <f>IF(CleanedData[[#This Row],[Purchase Amount]]&gt;=5000,"Yes","No")</f>
        <v>No</v>
      </c>
      <c r="Y6">
        <f>IF(CleanedData[[#This Row],[Recommend]]="Yes",1,0)</f>
        <v>0</v>
      </c>
      <c r="Z6" s="6">
        <f>CleanedData[[#This Row],[Purchase Amount]]*0.15</f>
        <v>12.634500000000001</v>
      </c>
      <c r="AA6" s="6">
        <f>CleanedData[[#This Row],[Purchase Amount]]*1.15</f>
        <v>96.864499999999992</v>
      </c>
    </row>
    <row r="7" spans="1:27" x14ac:dyDescent="0.3">
      <c r="A7">
        <v>6</v>
      </c>
      <c r="B7" t="s">
        <v>76</v>
      </c>
      <c r="C7" s="1">
        <v>45723</v>
      </c>
      <c r="D7">
        <v>35</v>
      </c>
      <c r="E7" t="s">
        <v>52</v>
      </c>
      <c r="F7" t="s">
        <v>77</v>
      </c>
      <c r="G7" t="s">
        <v>78</v>
      </c>
      <c r="H7">
        <v>1</v>
      </c>
      <c r="I7" t="s">
        <v>42</v>
      </c>
      <c r="J7" t="s">
        <v>43</v>
      </c>
      <c r="K7" t="s">
        <v>55</v>
      </c>
      <c r="L7" t="s">
        <v>45</v>
      </c>
      <c r="M7" t="s">
        <v>79</v>
      </c>
      <c r="N7" t="s">
        <v>80</v>
      </c>
      <c r="O7" t="s">
        <v>89</v>
      </c>
      <c r="P7" t="s">
        <v>49</v>
      </c>
      <c r="Q7" t="s">
        <v>81</v>
      </c>
      <c r="R7" s="6">
        <f>_xlfn.XLOOKUP(CleanedData[[#This Row],[Product]],'02_Lookup_Tables'!$A$2:$A$126,'02_Lookup_Tables'!$B$2:$B$126)</f>
        <v>1951.09</v>
      </c>
      <c r="S7" t="str">
        <f>VLOOKUP(CleanedData[[#This Row],[Product]],'02_Lookup_Tables'!$H$2:$I$126,2,FALSE)</f>
        <v>Accessories</v>
      </c>
      <c r="T7" t="str">
        <f>VLOOKUP(CleanedData[[#This Row],[Province]],'02_Lookup_Tables'!$D$2:$E$10,2, FALSE)</f>
        <v>Central Region</v>
      </c>
      <c r="U7" t="str" cm="1">
        <f t="array" ref="U7">_xlfn.IFS(CleanedData[[#This Row],[Purchase Amount]]&lt;500,"Low",
CleanedData[[#This Row],[Purchase Amount]]&lt;5000,"Medium",
TRUE,"High")</f>
        <v>Medium</v>
      </c>
      <c r="V7" t="str">
        <f>TEXT(CleanedData[[#This Row],[Date]],"mmmm")</f>
        <v>March</v>
      </c>
      <c r="W7" t="str">
        <f>"Q"&amp;ROUNDUP(MONTH(CleanedData[[#This Row],[Date]])/3,0)</f>
        <v>Q1</v>
      </c>
      <c r="X7" t="str">
        <f>IF(CleanedData[[#This Row],[Purchase Amount]]&gt;=5000,"Yes","No")</f>
        <v>No</v>
      </c>
      <c r="Y7">
        <f>IF(CleanedData[[#This Row],[Recommend]]="Yes",1,0)</f>
        <v>0</v>
      </c>
      <c r="Z7" s="6">
        <f>CleanedData[[#This Row],[Purchase Amount]]*0.15</f>
        <v>292.6635</v>
      </c>
      <c r="AA7" s="6">
        <f>CleanedData[[#This Row],[Purchase Amount]]*1.15</f>
        <v>2243.7534999999998</v>
      </c>
    </row>
    <row r="8" spans="1:27" x14ac:dyDescent="0.3">
      <c r="A8">
        <v>7</v>
      </c>
      <c r="B8" t="s">
        <v>82</v>
      </c>
      <c r="C8" s="1">
        <v>45855</v>
      </c>
      <c r="D8">
        <v>22</v>
      </c>
      <c r="E8" t="s">
        <v>39</v>
      </c>
      <c r="F8" t="s">
        <v>83</v>
      </c>
      <c r="G8" t="s">
        <v>84</v>
      </c>
      <c r="H8">
        <v>1</v>
      </c>
      <c r="I8" t="s">
        <v>45</v>
      </c>
      <c r="J8" t="s">
        <v>43</v>
      </c>
      <c r="K8" t="s">
        <v>44</v>
      </c>
      <c r="L8" t="s">
        <v>45</v>
      </c>
      <c r="M8" t="s">
        <v>85</v>
      </c>
      <c r="N8" t="s">
        <v>80</v>
      </c>
      <c r="O8" t="s">
        <v>48</v>
      </c>
      <c r="P8" t="s">
        <v>49</v>
      </c>
      <c r="Q8" t="s">
        <v>66</v>
      </c>
      <c r="R8" s="6">
        <f>_xlfn.XLOOKUP(CleanedData[[#This Row],[Product]],'02_Lookup_Tables'!$A$2:$A$126,'02_Lookup_Tables'!$B$2:$B$126)</f>
        <v>1158.56</v>
      </c>
      <c r="S8" t="str">
        <f>VLOOKUP(CleanedData[[#This Row],[Product]],'02_Lookup_Tables'!$H$2:$I$126,2,FALSE)</f>
        <v>Toys &amp; Games</v>
      </c>
      <c r="T8" t="str">
        <f>VLOOKUP(CleanedData[[#This Row],[Province]],'02_Lookup_Tables'!$D$2:$E$10,2, FALSE)</f>
        <v>Western Region</v>
      </c>
      <c r="U8" t="str" cm="1">
        <f t="array" ref="U8">_xlfn.IFS(CleanedData[[#This Row],[Purchase Amount]]&lt;500,"Low",
CleanedData[[#This Row],[Purchase Amount]]&lt;5000,"Medium",
TRUE,"High")</f>
        <v>Medium</v>
      </c>
      <c r="V8" t="str">
        <f>TEXT(CleanedData[[#This Row],[Date]],"mmmm")</f>
        <v>July</v>
      </c>
      <c r="W8" t="str">
        <f>"Q"&amp;ROUNDUP(MONTH(CleanedData[[#This Row],[Date]])/3,0)</f>
        <v>Q3</v>
      </c>
      <c r="X8" t="str">
        <f>IF(CleanedData[[#This Row],[Purchase Amount]]&gt;=5000,"Yes","No")</f>
        <v>No</v>
      </c>
      <c r="Y8">
        <f>IF(CleanedData[[#This Row],[Recommend]]="Yes",1,0)</f>
        <v>1</v>
      </c>
      <c r="Z8" s="6">
        <f>CleanedData[[#This Row],[Purchase Amount]]*0.15</f>
        <v>173.78399999999999</v>
      </c>
      <c r="AA8" s="6">
        <f>CleanedData[[#This Row],[Purchase Amount]]*1.15</f>
        <v>1332.3439999999998</v>
      </c>
    </row>
    <row r="9" spans="1:27" x14ac:dyDescent="0.3">
      <c r="A9">
        <v>9</v>
      </c>
      <c r="B9" t="s">
        <v>86</v>
      </c>
      <c r="C9" s="1">
        <v>45556</v>
      </c>
      <c r="D9">
        <v>60</v>
      </c>
      <c r="E9" t="s">
        <v>52</v>
      </c>
      <c r="F9" t="s">
        <v>40</v>
      </c>
      <c r="G9" t="s">
        <v>87</v>
      </c>
      <c r="H9">
        <v>1</v>
      </c>
      <c r="I9" t="s">
        <v>45</v>
      </c>
      <c r="J9" t="s">
        <v>63</v>
      </c>
      <c r="K9" t="s">
        <v>44</v>
      </c>
      <c r="L9" t="s">
        <v>45</v>
      </c>
      <c r="M9" t="s">
        <v>88</v>
      </c>
      <c r="N9" t="s">
        <v>80</v>
      </c>
      <c r="O9" t="s">
        <v>89</v>
      </c>
      <c r="P9" t="s">
        <v>49</v>
      </c>
      <c r="Q9" t="s">
        <v>50</v>
      </c>
      <c r="R9" s="6">
        <f>_xlfn.XLOOKUP(CleanedData[[#This Row],[Product]],'02_Lookup_Tables'!$A$2:$A$126,'02_Lookup_Tables'!$B$2:$B$126)</f>
        <v>409.06</v>
      </c>
      <c r="S9" t="str">
        <f>VLOOKUP(CleanedData[[#This Row],[Product]],'02_Lookup_Tables'!$H$2:$I$126,2,FALSE)</f>
        <v>Home Devices</v>
      </c>
      <c r="T9" t="str">
        <f>VLOOKUP(CleanedData[[#This Row],[Province]],'02_Lookup_Tables'!$D$2:$E$10,2, FALSE)</f>
        <v>Northern Region</v>
      </c>
      <c r="U9" t="str" cm="1">
        <f t="array" ref="U9">_xlfn.IFS(CleanedData[[#This Row],[Purchase Amount]]&lt;500,"Low",
CleanedData[[#This Row],[Purchase Amount]]&lt;5000,"Medium",
TRUE,"High")</f>
        <v>Low</v>
      </c>
      <c r="V9" t="str">
        <f>TEXT(CleanedData[[#This Row],[Date]],"mmmm")</f>
        <v>September</v>
      </c>
      <c r="W9" t="str">
        <f>"Q"&amp;ROUNDUP(MONTH(CleanedData[[#This Row],[Date]])/3,0)</f>
        <v>Q3</v>
      </c>
      <c r="X9" t="str">
        <f>IF(CleanedData[[#This Row],[Purchase Amount]]&gt;=5000,"Yes","No")</f>
        <v>No</v>
      </c>
      <c r="Y9">
        <f>IF(CleanedData[[#This Row],[Recommend]]="Yes",1,0)</f>
        <v>1</v>
      </c>
      <c r="Z9" s="6">
        <f>CleanedData[[#This Row],[Purchase Amount]]*0.15</f>
        <v>61.358999999999995</v>
      </c>
      <c r="AA9" s="6">
        <f>CleanedData[[#This Row],[Purchase Amount]]*1.15</f>
        <v>470.41899999999998</v>
      </c>
    </row>
    <row r="10" spans="1:27" x14ac:dyDescent="0.3">
      <c r="A10">
        <v>10</v>
      </c>
      <c r="B10" t="s">
        <v>90</v>
      </c>
      <c r="C10" s="1">
        <v>45541</v>
      </c>
      <c r="D10">
        <v>51</v>
      </c>
      <c r="E10" t="s">
        <v>52</v>
      </c>
      <c r="F10" t="s">
        <v>61</v>
      </c>
      <c r="G10" t="s">
        <v>91</v>
      </c>
      <c r="H10">
        <v>2</v>
      </c>
      <c r="I10" t="s">
        <v>42</v>
      </c>
      <c r="J10" t="s">
        <v>63</v>
      </c>
      <c r="K10" t="s">
        <v>55</v>
      </c>
      <c r="L10" t="s">
        <v>45</v>
      </c>
      <c r="M10" t="s">
        <v>92</v>
      </c>
      <c r="N10" t="s">
        <v>47</v>
      </c>
      <c r="O10" t="s">
        <v>89</v>
      </c>
      <c r="P10" t="s">
        <v>49</v>
      </c>
      <c r="Q10" t="s">
        <v>93</v>
      </c>
      <c r="R10" s="6">
        <f>_xlfn.XLOOKUP(CleanedData[[#This Row],[Product]],'02_Lookup_Tables'!$A$2:$A$126,'02_Lookup_Tables'!$B$2:$B$126)</f>
        <v>1370.56</v>
      </c>
      <c r="S10" t="str">
        <f>VLOOKUP(CleanedData[[#This Row],[Product]],'02_Lookup_Tables'!$H$2:$I$126,2,FALSE)</f>
        <v>Electronics</v>
      </c>
      <c r="T10" t="str">
        <f>VLOOKUP(CleanedData[[#This Row],[Province]],'02_Lookup_Tables'!$D$2:$E$10,2, FALSE)</f>
        <v>Southern Region</v>
      </c>
      <c r="U10" t="str" cm="1">
        <f t="array" ref="U10">_xlfn.IFS(CleanedData[[#This Row],[Purchase Amount]]&lt;500,"Low",
CleanedData[[#This Row],[Purchase Amount]]&lt;5000,"Medium",
TRUE,"High")</f>
        <v>Medium</v>
      </c>
      <c r="V10" t="str">
        <f>TEXT(CleanedData[[#This Row],[Date]],"mmmm")</f>
        <v>September</v>
      </c>
      <c r="W10" t="str">
        <f>"Q"&amp;ROUNDUP(MONTH(CleanedData[[#This Row],[Date]])/3,0)</f>
        <v>Q3</v>
      </c>
      <c r="X10" t="str">
        <f>IF(CleanedData[[#This Row],[Purchase Amount]]&gt;=5000,"Yes","No")</f>
        <v>No</v>
      </c>
      <c r="Y10">
        <f>IF(CleanedData[[#This Row],[Recommend]]="Yes",1,0)</f>
        <v>0</v>
      </c>
      <c r="Z10" s="6">
        <f>CleanedData[[#This Row],[Purchase Amount]]*0.15</f>
        <v>205.58399999999997</v>
      </c>
      <c r="AA10" s="6">
        <f>CleanedData[[#This Row],[Purchase Amount]]*1.15</f>
        <v>1576.1439999999998</v>
      </c>
    </row>
    <row r="11" spans="1:27" x14ac:dyDescent="0.3">
      <c r="A11">
        <v>11</v>
      </c>
      <c r="B11" t="s">
        <v>94</v>
      </c>
      <c r="C11" s="1">
        <v>45534</v>
      </c>
      <c r="D11">
        <v>72</v>
      </c>
      <c r="E11" t="s">
        <v>60</v>
      </c>
      <c r="F11" t="s">
        <v>72</v>
      </c>
      <c r="G11" t="s">
        <v>95</v>
      </c>
      <c r="H11">
        <v>4</v>
      </c>
      <c r="I11" t="s">
        <v>42</v>
      </c>
      <c r="J11" t="s">
        <v>74</v>
      </c>
      <c r="K11" t="s">
        <v>44</v>
      </c>
      <c r="L11" t="s">
        <v>45</v>
      </c>
      <c r="M11" t="s">
        <v>85</v>
      </c>
      <c r="N11" t="s">
        <v>96</v>
      </c>
      <c r="O11" t="s">
        <v>48</v>
      </c>
      <c r="P11" t="s">
        <v>49</v>
      </c>
      <c r="Q11" t="s">
        <v>97</v>
      </c>
      <c r="R11" s="6">
        <f>_xlfn.XLOOKUP(CleanedData[[#This Row],[Product]],'02_Lookup_Tables'!$A$2:$A$126,'02_Lookup_Tables'!$B$2:$B$126)</f>
        <v>5390.8</v>
      </c>
      <c r="S11" t="str">
        <f>VLOOKUP(CleanedData[[#This Row],[Product]],'02_Lookup_Tables'!$H$2:$I$126,2,FALSE)</f>
        <v>Electronics</v>
      </c>
      <c r="T11" t="str">
        <f>VLOOKUP(CleanedData[[#This Row],[Province]],'02_Lookup_Tables'!$D$2:$E$10,2, FALSE)</f>
        <v>Central Region</v>
      </c>
      <c r="U11" t="str" cm="1">
        <f t="array" ref="U11">_xlfn.IFS(CleanedData[[#This Row],[Purchase Amount]]&lt;500,"Low",
CleanedData[[#This Row],[Purchase Amount]]&lt;5000,"Medium",
TRUE,"High")</f>
        <v>High</v>
      </c>
      <c r="V11" t="str">
        <f>TEXT(CleanedData[[#This Row],[Date]],"mmmm")</f>
        <v>August</v>
      </c>
      <c r="W11" t="str">
        <f>"Q"&amp;ROUNDUP(MONTH(CleanedData[[#This Row],[Date]])/3,0)</f>
        <v>Q3</v>
      </c>
      <c r="X11" t="str">
        <f>IF(CleanedData[[#This Row],[Purchase Amount]]&gt;=5000,"Yes","No")</f>
        <v>Yes</v>
      </c>
      <c r="Y11">
        <f>IF(CleanedData[[#This Row],[Recommend]]="Yes",1,0)</f>
        <v>0</v>
      </c>
      <c r="Z11" s="6">
        <f>CleanedData[[#This Row],[Purchase Amount]]*0.15</f>
        <v>808.62</v>
      </c>
      <c r="AA11" s="6">
        <f>CleanedData[[#This Row],[Purchase Amount]]*1.15</f>
        <v>6199.42</v>
      </c>
    </row>
    <row r="12" spans="1:27" x14ac:dyDescent="0.3">
      <c r="A12">
        <v>12</v>
      </c>
      <c r="B12" t="s">
        <v>98</v>
      </c>
      <c r="C12" s="1">
        <v>45749</v>
      </c>
      <c r="D12">
        <v>58</v>
      </c>
      <c r="E12" t="s">
        <v>60</v>
      </c>
      <c r="F12" t="s">
        <v>61</v>
      </c>
      <c r="G12" t="s">
        <v>99</v>
      </c>
      <c r="H12">
        <v>3</v>
      </c>
      <c r="I12" t="s">
        <v>42</v>
      </c>
      <c r="J12" t="s">
        <v>43</v>
      </c>
      <c r="K12" t="s">
        <v>64</v>
      </c>
      <c r="L12" t="s">
        <v>42</v>
      </c>
      <c r="M12" t="s">
        <v>100</v>
      </c>
      <c r="N12" t="s">
        <v>48</v>
      </c>
      <c r="O12" t="s">
        <v>48</v>
      </c>
      <c r="P12" t="s">
        <v>70</v>
      </c>
      <c r="Q12" t="s">
        <v>50</v>
      </c>
      <c r="R12" s="6">
        <f>_xlfn.XLOOKUP(CleanedData[[#This Row],[Product]],'02_Lookup_Tables'!$A$2:$A$126,'02_Lookup_Tables'!$B$2:$B$126)</f>
        <v>43.23</v>
      </c>
      <c r="S12" t="str">
        <f>VLOOKUP(CleanedData[[#This Row],[Product]],'02_Lookup_Tables'!$H$2:$I$126,2,FALSE)</f>
        <v>Food</v>
      </c>
      <c r="T12" t="str">
        <f>VLOOKUP(CleanedData[[#This Row],[Province]],'02_Lookup_Tables'!$D$2:$E$10,2, FALSE)</f>
        <v>Southern Region</v>
      </c>
      <c r="U12" t="str" cm="1">
        <f t="array" ref="U12">_xlfn.IFS(CleanedData[[#This Row],[Purchase Amount]]&lt;500,"Low",
CleanedData[[#This Row],[Purchase Amount]]&lt;5000,"Medium",
TRUE,"High")</f>
        <v>Low</v>
      </c>
      <c r="V12" t="str">
        <f>TEXT(CleanedData[[#This Row],[Date]],"mmmm")</f>
        <v>April</v>
      </c>
      <c r="W12" t="str">
        <f>"Q"&amp;ROUNDUP(MONTH(CleanedData[[#This Row],[Date]])/3,0)</f>
        <v>Q2</v>
      </c>
      <c r="X12" t="str">
        <f>IF(CleanedData[[#This Row],[Purchase Amount]]&gt;=5000,"Yes","No")</f>
        <v>No</v>
      </c>
      <c r="Y12">
        <f>IF(CleanedData[[#This Row],[Recommend]]="Yes",1,0)</f>
        <v>0</v>
      </c>
      <c r="Z12" s="6">
        <f>CleanedData[[#This Row],[Purchase Amount]]*0.15</f>
        <v>6.4844999999999997</v>
      </c>
      <c r="AA12" s="6">
        <f>CleanedData[[#This Row],[Purchase Amount]]*1.15</f>
        <v>49.714499999999994</v>
      </c>
    </row>
    <row r="13" spans="1:27" x14ac:dyDescent="0.3">
      <c r="A13">
        <v>13</v>
      </c>
      <c r="B13" t="s">
        <v>101</v>
      </c>
      <c r="C13" s="1">
        <v>45889</v>
      </c>
      <c r="D13">
        <v>27</v>
      </c>
      <c r="E13" t="s">
        <v>52</v>
      </c>
      <c r="F13" t="s">
        <v>77</v>
      </c>
      <c r="G13" t="s">
        <v>102</v>
      </c>
      <c r="H13">
        <v>3</v>
      </c>
      <c r="I13" t="s">
        <v>42</v>
      </c>
      <c r="J13" t="s">
        <v>43</v>
      </c>
      <c r="K13" t="s">
        <v>44</v>
      </c>
      <c r="L13" t="s">
        <v>42</v>
      </c>
      <c r="M13" t="s">
        <v>65</v>
      </c>
      <c r="N13" t="s">
        <v>48</v>
      </c>
      <c r="O13" t="s">
        <v>89</v>
      </c>
      <c r="P13" t="s">
        <v>49</v>
      </c>
      <c r="Q13" t="s">
        <v>58</v>
      </c>
      <c r="R13" s="6">
        <f>_xlfn.XLOOKUP(CleanedData[[#This Row],[Product]],'02_Lookup_Tables'!$A$2:$A$126,'02_Lookup_Tables'!$B$2:$B$126)</f>
        <v>276.82</v>
      </c>
      <c r="S13" t="str">
        <f>VLOOKUP(CleanedData[[#This Row],[Product]],'02_Lookup_Tables'!$H$2:$I$126,2,FALSE)</f>
        <v>Home &amp; Living</v>
      </c>
      <c r="T13" t="str">
        <f>VLOOKUP(CleanedData[[#This Row],[Province]],'02_Lookup_Tables'!$D$2:$E$10,2, FALSE)</f>
        <v>Central Region</v>
      </c>
      <c r="U13" t="str" cm="1">
        <f t="array" ref="U13">_xlfn.IFS(CleanedData[[#This Row],[Purchase Amount]]&lt;500,"Low",
CleanedData[[#This Row],[Purchase Amount]]&lt;5000,"Medium",
TRUE,"High")</f>
        <v>Low</v>
      </c>
      <c r="V13" t="str">
        <f>TEXT(CleanedData[[#This Row],[Date]],"mmmm")</f>
        <v>August</v>
      </c>
      <c r="W13" t="str">
        <f>"Q"&amp;ROUNDUP(MONTH(CleanedData[[#This Row],[Date]])/3,0)</f>
        <v>Q3</v>
      </c>
      <c r="X13" t="str">
        <f>IF(CleanedData[[#This Row],[Purchase Amount]]&gt;=5000,"Yes","No")</f>
        <v>No</v>
      </c>
      <c r="Y13">
        <f>IF(CleanedData[[#This Row],[Recommend]]="Yes",1,0)</f>
        <v>0</v>
      </c>
      <c r="Z13" s="6">
        <f>CleanedData[[#This Row],[Purchase Amount]]*0.15</f>
        <v>41.522999999999996</v>
      </c>
      <c r="AA13" s="6">
        <f>CleanedData[[#This Row],[Purchase Amount]]*1.15</f>
        <v>318.34299999999996</v>
      </c>
    </row>
    <row r="14" spans="1:27" x14ac:dyDescent="0.3">
      <c r="A14">
        <v>14</v>
      </c>
      <c r="B14" t="s">
        <v>103</v>
      </c>
      <c r="C14" s="1">
        <v>45328</v>
      </c>
      <c r="D14">
        <v>39</v>
      </c>
      <c r="E14" t="s">
        <v>52</v>
      </c>
      <c r="F14" t="s">
        <v>61</v>
      </c>
      <c r="G14" t="s">
        <v>99</v>
      </c>
      <c r="H14">
        <v>1</v>
      </c>
      <c r="I14" t="s">
        <v>45</v>
      </c>
      <c r="J14" t="s">
        <v>74</v>
      </c>
      <c r="K14" t="s">
        <v>64</v>
      </c>
      <c r="L14" t="s">
        <v>42</v>
      </c>
      <c r="M14" t="s">
        <v>92</v>
      </c>
      <c r="N14" t="s">
        <v>80</v>
      </c>
      <c r="O14" t="s">
        <v>89</v>
      </c>
      <c r="P14" t="s">
        <v>49</v>
      </c>
      <c r="Q14" t="s">
        <v>81</v>
      </c>
      <c r="R14" s="6">
        <f>_xlfn.XLOOKUP(CleanedData[[#This Row],[Product]],'02_Lookup_Tables'!$A$2:$A$126,'02_Lookup_Tables'!$B$2:$B$126)</f>
        <v>43.23</v>
      </c>
      <c r="S14" t="str">
        <f>VLOOKUP(CleanedData[[#This Row],[Product]],'02_Lookup_Tables'!$H$2:$I$126,2,FALSE)</f>
        <v>Food</v>
      </c>
      <c r="T14" t="str">
        <f>VLOOKUP(CleanedData[[#This Row],[Province]],'02_Lookup_Tables'!$D$2:$E$10,2, FALSE)</f>
        <v>Southern Region</v>
      </c>
      <c r="U14" t="str" cm="1">
        <f t="array" ref="U14">_xlfn.IFS(CleanedData[[#This Row],[Purchase Amount]]&lt;500,"Low",
CleanedData[[#This Row],[Purchase Amount]]&lt;5000,"Medium",
TRUE,"High")</f>
        <v>Low</v>
      </c>
      <c r="V14" t="str">
        <f>TEXT(CleanedData[[#This Row],[Date]],"mmmm")</f>
        <v>February</v>
      </c>
      <c r="W14" t="str">
        <f>"Q"&amp;ROUNDUP(MONTH(CleanedData[[#This Row],[Date]])/3,0)</f>
        <v>Q1</v>
      </c>
      <c r="X14" t="str">
        <f>IF(CleanedData[[#This Row],[Purchase Amount]]&gt;=5000,"Yes","No")</f>
        <v>No</v>
      </c>
      <c r="Y14">
        <f>IF(CleanedData[[#This Row],[Recommend]]="Yes",1,0)</f>
        <v>1</v>
      </c>
      <c r="Z14" s="6">
        <f>CleanedData[[#This Row],[Purchase Amount]]*0.15</f>
        <v>6.4844999999999997</v>
      </c>
      <c r="AA14" s="6">
        <f>CleanedData[[#This Row],[Purchase Amount]]*1.15</f>
        <v>49.714499999999994</v>
      </c>
    </row>
    <row r="15" spans="1:27" x14ac:dyDescent="0.3">
      <c r="A15">
        <v>15</v>
      </c>
      <c r="B15" t="s">
        <v>104</v>
      </c>
      <c r="C15" s="1">
        <v>45517</v>
      </c>
      <c r="D15">
        <v>28</v>
      </c>
      <c r="E15" t="s">
        <v>60</v>
      </c>
      <c r="F15" t="s">
        <v>61</v>
      </c>
      <c r="G15" t="s">
        <v>105</v>
      </c>
      <c r="H15">
        <v>3</v>
      </c>
      <c r="I15" t="s">
        <v>42</v>
      </c>
      <c r="J15" t="s">
        <v>63</v>
      </c>
      <c r="K15" t="s">
        <v>55</v>
      </c>
      <c r="L15" t="s">
        <v>42</v>
      </c>
      <c r="M15" t="s">
        <v>106</v>
      </c>
      <c r="N15" t="s">
        <v>48</v>
      </c>
      <c r="O15" t="s">
        <v>148</v>
      </c>
      <c r="P15" t="s">
        <v>49</v>
      </c>
      <c r="Q15" t="s">
        <v>58</v>
      </c>
      <c r="R15" s="6">
        <f>_xlfn.XLOOKUP(CleanedData[[#This Row],[Product]],'02_Lookup_Tables'!$A$2:$A$126,'02_Lookup_Tables'!$B$2:$B$126)</f>
        <v>231.22</v>
      </c>
      <c r="S15" t="str">
        <f>VLOOKUP(CleanedData[[#This Row],[Product]],'02_Lookup_Tables'!$H$2:$I$126,2,FALSE)</f>
        <v>Beauty &amp; Personal Care</v>
      </c>
      <c r="T15" t="str">
        <f>VLOOKUP(CleanedData[[#This Row],[Province]],'02_Lookup_Tables'!$D$2:$E$10,2, FALSE)</f>
        <v>Southern Region</v>
      </c>
      <c r="U15" t="str" cm="1">
        <f t="array" ref="U15">_xlfn.IFS(CleanedData[[#This Row],[Purchase Amount]]&lt;500,"Low",
CleanedData[[#This Row],[Purchase Amount]]&lt;5000,"Medium",
TRUE,"High")</f>
        <v>Low</v>
      </c>
      <c r="V15" t="str">
        <f>TEXT(CleanedData[[#This Row],[Date]],"mmmm")</f>
        <v>August</v>
      </c>
      <c r="W15" t="str">
        <f>"Q"&amp;ROUNDUP(MONTH(CleanedData[[#This Row],[Date]])/3,0)</f>
        <v>Q3</v>
      </c>
      <c r="X15" t="str">
        <f>IF(CleanedData[[#This Row],[Purchase Amount]]&gt;=5000,"Yes","No")</f>
        <v>No</v>
      </c>
      <c r="Y15">
        <f>IF(CleanedData[[#This Row],[Recommend]]="Yes",1,0)</f>
        <v>0</v>
      </c>
      <c r="Z15" s="6">
        <f>CleanedData[[#This Row],[Purchase Amount]]*0.15</f>
        <v>34.683</v>
      </c>
      <c r="AA15" s="6">
        <f>CleanedData[[#This Row],[Purchase Amount]]*1.15</f>
        <v>265.90299999999996</v>
      </c>
    </row>
    <row r="16" spans="1:27" x14ac:dyDescent="0.3">
      <c r="A16">
        <v>16</v>
      </c>
      <c r="B16" t="s">
        <v>107</v>
      </c>
      <c r="C16" s="1">
        <v>45748</v>
      </c>
      <c r="D16">
        <v>53</v>
      </c>
      <c r="E16" t="s">
        <v>60</v>
      </c>
      <c r="F16" t="s">
        <v>108</v>
      </c>
      <c r="G16" t="s">
        <v>109</v>
      </c>
      <c r="H16">
        <v>5</v>
      </c>
      <c r="I16" t="s">
        <v>45</v>
      </c>
      <c r="J16" t="s">
        <v>69</v>
      </c>
      <c r="K16" t="s">
        <v>55</v>
      </c>
      <c r="L16" t="s">
        <v>42</v>
      </c>
      <c r="M16" t="s">
        <v>85</v>
      </c>
      <c r="N16" t="s">
        <v>57</v>
      </c>
      <c r="O16" t="s">
        <v>48</v>
      </c>
      <c r="P16" t="s">
        <v>49</v>
      </c>
      <c r="Q16" t="s">
        <v>93</v>
      </c>
      <c r="R16" s="6">
        <f>_xlfn.XLOOKUP(CleanedData[[#This Row],[Product]],'02_Lookup_Tables'!$A$2:$A$126,'02_Lookup_Tables'!$B$2:$B$126)</f>
        <v>228.08</v>
      </c>
      <c r="S16" t="str">
        <f>VLOOKUP(CleanedData[[#This Row],[Product]],'02_Lookup_Tables'!$H$2:$I$126,2,FALSE)</f>
        <v>Apparel</v>
      </c>
      <c r="T16" t="str">
        <f>VLOOKUP(CleanedData[[#This Row],[Province]],'02_Lookup_Tables'!$D$2:$E$10,2, FALSE)</f>
        <v>Gauteng Region</v>
      </c>
      <c r="U16" t="str" cm="1">
        <f t="array" ref="U16">_xlfn.IFS(CleanedData[[#This Row],[Purchase Amount]]&lt;500,"Low",
CleanedData[[#This Row],[Purchase Amount]]&lt;5000,"Medium",
TRUE,"High")</f>
        <v>Low</v>
      </c>
      <c r="V16" t="str">
        <f>TEXT(CleanedData[[#This Row],[Date]],"mmmm")</f>
        <v>April</v>
      </c>
      <c r="W16" t="str">
        <f>"Q"&amp;ROUNDUP(MONTH(CleanedData[[#This Row],[Date]])/3,0)</f>
        <v>Q2</v>
      </c>
      <c r="X16" t="str">
        <f>IF(CleanedData[[#This Row],[Purchase Amount]]&gt;=5000,"Yes","No")</f>
        <v>No</v>
      </c>
      <c r="Y16">
        <f>IF(CleanedData[[#This Row],[Recommend]]="Yes",1,0)</f>
        <v>1</v>
      </c>
      <c r="Z16" s="6">
        <f>CleanedData[[#This Row],[Purchase Amount]]*0.15</f>
        <v>34.212000000000003</v>
      </c>
      <c r="AA16" s="6">
        <f>CleanedData[[#This Row],[Purchase Amount]]*1.15</f>
        <v>262.29199999999997</v>
      </c>
    </row>
    <row r="17" spans="1:27" x14ac:dyDescent="0.3">
      <c r="A17">
        <v>17</v>
      </c>
      <c r="B17" t="s">
        <v>110</v>
      </c>
      <c r="C17" s="1">
        <v>45622</v>
      </c>
      <c r="D17">
        <v>71</v>
      </c>
      <c r="E17" t="s">
        <v>39</v>
      </c>
      <c r="F17" t="s">
        <v>68</v>
      </c>
      <c r="G17" t="s">
        <v>111</v>
      </c>
      <c r="H17">
        <v>3</v>
      </c>
      <c r="I17" t="s">
        <v>45</v>
      </c>
      <c r="J17" t="s">
        <v>74</v>
      </c>
      <c r="K17" t="s">
        <v>44</v>
      </c>
      <c r="L17" t="s">
        <v>45</v>
      </c>
      <c r="M17" t="s">
        <v>112</v>
      </c>
      <c r="N17" t="s">
        <v>48</v>
      </c>
      <c r="O17" t="s">
        <v>48</v>
      </c>
      <c r="P17" t="s">
        <v>70</v>
      </c>
      <c r="Q17" t="s">
        <v>97</v>
      </c>
      <c r="R17" s="6">
        <f>_xlfn.XLOOKUP(CleanedData[[#This Row],[Product]],'02_Lookup_Tables'!$A$2:$A$126,'02_Lookup_Tables'!$B$2:$B$126)</f>
        <v>3576.97</v>
      </c>
      <c r="S17" t="str">
        <f>VLOOKUP(CleanedData[[#This Row],[Product]],'02_Lookup_Tables'!$H$2:$I$126,2,FALSE)</f>
        <v>Home Devices</v>
      </c>
      <c r="T17" t="str">
        <f>VLOOKUP(CleanedData[[#This Row],[Province]],'02_Lookup_Tables'!$D$2:$E$10,2, FALSE)</f>
        <v>Northern Region</v>
      </c>
      <c r="U17" t="str" cm="1">
        <f t="array" ref="U17">_xlfn.IFS(CleanedData[[#This Row],[Purchase Amount]]&lt;500,"Low",
CleanedData[[#This Row],[Purchase Amount]]&lt;5000,"Medium",
TRUE,"High")</f>
        <v>Medium</v>
      </c>
      <c r="V17" t="str">
        <f>TEXT(CleanedData[[#This Row],[Date]],"mmmm")</f>
        <v>November</v>
      </c>
      <c r="W17" t="str">
        <f>"Q"&amp;ROUNDUP(MONTH(CleanedData[[#This Row],[Date]])/3,0)</f>
        <v>Q4</v>
      </c>
      <c r="X17" t="str">
        <f>IF(CleanedData[[#This Row],[Purchase Amount]]&gt;=5000,"Yes","No")</f>
        <v>No</v>
      </c>
      <c r="Y17">
        <f>IF(CleanedData[[#This Row],[Recommend]]="Yes",1,0)</f>
        <v>1</v>
      </c>
      <c r="Z17" s="6">
        <f>CleanedData[[#This Row],[Purchase Amount]]*0.15</f>
        <v>536.54549999999995</v>
      </c>
      <c r="AA17" s="6">
        <f>CleanedData[[#This Row],[Purchase Amount]]*1.15</f>
        <v>4113.5154999999995</v>
      </c>
    </row>
    <row r="18" spans="1:27" x14ac:dyDescent="0.3">
      <c r="A18">
        <v>18</v>
      </c>
      <c r="B18" t="s">
        <v>113</v>
      </c>
      <c r="C18" s="1">
        <v>45771</v>
      </c>
      <c r="D18">
        <v>79</v>
      </c>
      <c r="E18" t="s">
        <v>39</v>
      </c>
      <c r="F18" t="s">
        <v>83</v>
      </c>
      <c r="G18" t="s">
        <v>114</v>
      </c>
      <c r="H18">
        <v>3</v>
      </c>
      <c r="I18" t="s">
        <v>45</v>
      </c>
      <c r="J18" t="s">
        <v>63</v>
      </c>
      <c r="K18" t="s">
        <v>55</v>
      </c>
      <c r="L18" t="s">
        <v>45</v>
      </c>
      <c r="M18" t="s">
        <v>65</v>
      </c>
      <c r="N18" t="s">
        <v>48</v>
      </c>
      <c r="O18" t="s">
        <v>89</v>
      </c>
      <c r="P18" t="s">
        <v>49</v>
      </c>
      <c r="Q18" t="s">
        <v>97</v>
      </c>
      <c r="R18" s="6">
        <f>_xlfn.XLOOKUP(CleanedData[[#This Row],[Product]],'02_Lookup_Tables'!$A$2:$A$126,'02_Lookup_Tables'!$B$2:$B$126)</f>
        <v>1440.59</v>
      </c>
      <c r="S18" t="str">
        <f>VLOOKUP(CleanedData[[#This Row],[Product]],'02_Lookup_Tables'!$H$2:$I$126,2,FALSE)</f>
        <v>Beauty &amp; Personal Care</v>
      </c>
      <c r="T18" t="str">
        <f>VLOOKUP(CleanedData[[#This Row],[Province]],'02_Lookup_Tables'!$D$2:$E$10,2, FALSE)</f>
        <v>Western Region</v>
      </c>
      <c r="U18" t="str" cm="1">
        <f t="array" ref="U18">_xlfn.IFS(CleanedData[[#This Row],[Purchase Amount]]&lt;500,"Low",
CleanedData[[#This Row],[Purchase Amount]]&lt;5000,"Medium",
TRUE,"High")</f>
        <v>Medium</v>
      </c>
      <c r="V18" t="str">
        <f>TEXT(CleanedData[[#This Row],[Date]],"mmmm")</f>
        <v>April</v>
      </c>
      <c r="W18" t="str">
        <f>"Q"&amp;ROUNDUP(MONTH(CleanedData[[#This Row],[Date]])/3,0)</f>
        <v>Q2</v>
      </c>
      <c r="X18" t="str">
        <f>IF(CleanedData[[#This Row],[Purchase Amount]]&gt;=5000,"Yes","No")</f>
        <v>No</v>
      </c>
      <c r="Y18">
        <f>IF(CleanedData[[#This Row],[Recommend]]="Yes",1,0)</f>
        <v>1</v>
      </c>
      <c r="Z18" s="6">
        <f>CleanedData[[#This Row],[Purchase Amount]]*0.15</f>
        <v>216.08849999999998</v>
      </c>
      <c r="AA18" s="6">
        <f>CleanedData[[#This Row],[Purchase Amount]]*1.15</f>
        <v>1656.6784999999998</v>
      </c>
    </row>
    <row r="19" spans="1:27" x14ac:dyDescent="0.3">
      <c r="A19">
        <v>19</v>
      </c>
      <c r="B19" t="s">
        <v>115</v>
      </c>
      <c r="C19" s="1">
        <v>45366</v>
      </c>
      <c r="D19">
        <v>68</v>
      </c>
      <c r="E19" t="s">
        <v>39</v>
      </c>
      <c r="F19" t="s">
        <v>83</v>
      </c>
      <c r="G19" t="s">
        <v>116</v>
      </c>
      <c r="H19">
        <v>5</v>
      </c>
      <c r="I19" t="s">
        <v>42</v>
      </c>
      <c r="J19" t="s">
        <v>69</v>
      </c>
      <c r="K19" t="s">
        <v>64</v>
      </c>
      <c r="L19" t="s">
        <v>45</v>
      </c>
      <c r="M19" t="s">
        <v>56</v>
      </c>
      <c r="N19" t="s">
        <v>57</v>
      </c>
      <c r="O19" t="s">
        <v>148</v>
      </c>
      <c r="P19" t="s">
        <v>49</v>
      </c>
      <c r="Q19" t="s">
        <v>97</v>
      </c>
      <c r="R19" s="6">
        <f>_xlfn.XLOOKUP(CleanedData[[#This Row],[Product]],'02_Lookup_Tables'!$A$2:$A$126,'02_Lookup_Tables'!$B$2:$B$126)</f>
        <v>869.65</v>
      </c>
      <c r="S19" t="str">
        <f>VLOOKUP(CleanedData[[#This Row],[Product]],'02_Lookup_Tables'!$H$2:$I$126,2,FALSE)</f>
        <v>Toys &amp; Games</v>
      </c>
      <c r="T19" t="str">
        <f>VLOOKUP(CleanedData[[#This Row],[Province]],'02_Lookup_Tables'!$D$2:$E$10,2, FALSE)</f>
        <v>Western Region</v>
      </c>
      <c r="U19" t="str" cm="1">
        <f t="array" ref="U19">_xlfn.IFS(CleanedData[[#This Row],[Purchase Amount]]&lt;500,"Low",
CleanedData[[#This Row],[Purchase Amount]]&lt;5000,"Medium",
TRUE,"High")</f>
        <v>Medium</v>
      </c>
      <c r="V19" t="str">
        <f>TEXT(CleanedData[[#This Row],[Date]],"mmmm")</f>
        <v>March</v>
      </c>
      <c r="W19" t="str">
        <f>"Q"&amp;ROUNDUP(MONTH(CleanedData[[#This Row],[Date]])/3,0)</f>
        <v>Q1</v>
      </c>
      <c r="X19" t="str">
        <f>IF(CleanedData[[#This Row],[Purchase Amount]]&gt;=5000,"Yes","No")</f>
        <v>No</v>
      </c>
      <c r="Y19">
        <f>IF(CleanedData[[#This Row],[Recommend]]="Yes",1,0)</f>
        <v>0</v>
      </c>
      <c r="Z19" s="6">
        <f>CleanedData[[#This Row],[Purchase Amount]]*0.15</f>
        <v>130.44749999999999</v>
      </c>
      <c r="AA19" s="6">
        <f>CleanedData[[#This Row],[Purchase Amount]]*1.15</f>
        <v>1000.0974999999999</v>
      </c>
    </row>
    <row r="20" spans="1:27" x14ac:dyDescent="0.3">
      <c r="A20">
        <v>20</v>
      </c>
      <c r="B20" t="s">
        <v>117</v>
      </c>
      <c r="C20" s="1">
        <v>45343</v>
      </c>
      <c r="D20">
        <v>61</v>
      </c>
      <c r="E20" t="s">
        <v>39</v>
      </c>
      <c r="F20" t="s">
        <v>72</v>
      </c>
      <c r="G20" t="s">
        <v>118</v>
      </c>
      <c r="H20">
        <v>5</v>
      </c>
      <c r="I20" t="s">
        <v>45</v>
      </c>
      <c r="J20" t="s">
        <v>63</v>
      </c>
      <c r="K20" t="s">
        <v>44</v>
      </c>
      <c r="L20" t="s">
        <v>45</v>
      </c>
      <c r="M20" t="s">
        <v>56</v>
      </c>
      <c r="N20" t="s">
        <v>57</v>
      </c>
      <c r="O20" t="s">
        <v>148</v>
      </c>
      <c r="P20" t="s">
        <v>49</v>
      </c>
      <c r="Q20" t="s">
        <v>50</v>
      </c>
      <c r="R20" s="6">
        <f>_xlfn.XLOOKUP(CleanedData[[#This Row],[Product]],'02_Lookup_Tables'!$A$2:$A$126,'02_Lookup_Tables'!$B$2:$B$126)</f>
        <v>368.99</v>
      </c>
      <c r="S20" t="str">
        <f>VLOOKUP(CleanedData[[#This Row],[Product]],'02_Lookup_Tables'!$H$2:$I$126,2,FALSE)</f>
        <v>Accessories</v>
      </c>
      <c r="T20" t="str">
        <f>VLOOKUP(CleanedData[[#This Row],[Province]],'02_Lookup_Tables'!$D$2:$E$10,2, FALSE)</f>
        <v>Central Region</v>
      </c>
      <c r="U20" t="str" cm="1">
        <f t="array" ref="U20">_xlfn.IFS(CleanedData[[#This Row],[Purchase Amount]]&lt;500,"Low",
CleanedData[[#This Row],[Purchase Amount]]&lt;5000,"Medium",
TRUE,"High")</f>
        <v>Low</v>
      </c>
      <c r="V20" t="str">
        <f>TEXT(CleanedData[[#This Row],[Date]],"mmmm")</f>
        <v>February</v>
      </c>
      <c r="W20" t="str">
        <f>"Q"&amp;ROUNDUP(MONTH(CleanedData[[#This Row],[Date]])/3,0)</f>
        <v>Q1</v>
      </c>
      <c r="X20" t="str">
        <f>IF(CleanedData[[#This Row],[Purchase Amount]]&gt;=5000,"Yes","No")</f>
        <v>No</v>
      </c>
      <c r="Y20">
        <f>IF(CleanedData[[#This Row],[Recommend]]="Yes",1,0)</f>
        <v>1</v>
      </c>
      <c r="Z20" s="6">
        <f>CleanedData[[#This Row],[Purchase Amount]]*0.15</f>
        <v>55.348500000000001</v>
      </c>
      <c r="AA20" s="6">
        <f>CleanedData[[#This Row],[Purchase Amount]]*1.15</f>
        <v>424.33849999999995</v>
      </c>
    </row>
    <row r="21" spans="1:27" x14ac:dyDescent="0.3">
      <c r="A21">
        <v>21</v>
      </c>
      <c r="B21" t="s">
        <v>119</v>
      </c>
      <c r="C21" s="1">
        <v>45714</v>
      </c>
      <c r="D21">
        <v>62</v>
      </c>
      <c r="E21" t="s">
        <v>60</v>
      </c>
      <c r="F21" t="s">
        <v>77</v>
      </c>
      <c r="G21" t="s">
        <v>120</v>
      </c>
      <c r="H21">
        <v>1</v>
      </c>
      <c r="I21" t="s">
        <v>45</v>
      </c>
      <c r="J21" t="s">
        <v>69</v>
      </c>
      <c r="K21" t="s">
        <v>55</v>
      </c>
      <c r="L21" t="s">
        <v>45</v>
      </c>
      <c r="M21" t="s">
        <v>106</v>
      </c>
      <c r="N21" t="s">
        <v>80</v>
      </c>
      <c r="O21" t="s">
        <v>148</v>
      </c>
      <c r="P21" t="s">
        <v>70</v>
      </c>
      <c r="Q21" t="s">
        <v>50</v>
      </c>
      <c r="R21" s="6">
        <f>_xlfn.XLOOKUP(CleanedData[[#This Row],[Product]],'02_Lookup_Tables'!$A$2:$A$126,'02_Lookup_Tables'!$B$2:$B$126)</f>
        <v>471.63</v>
      </c>
      <c r="S21" t="str">
        <f>VLOOKUP(CleanedData[[#This Row],[Product]],'02_Lookup_Tables'!$H$2:$I$126,2,FALSE)</f>
        <v>Beauty &amp; Personal Care</v>
      </c>
      <c r="T21" t="str">
        <f>VLOOKUP(CleanedData[[#This Row],[Province]],'02_Lookup_Tables'!$D$2:$E$10,2, FALSE)</f>
        <v>Central Region</v>
      </c>
      <c r="U21" t="str" cm="1">
        <f t="array" ref="U21">_xlfn.IFS(CleanedData[[#This Row],[Purchase Amount]]&lt;500,"Low",
CleanedData[[#This Row],[Purchase Amount]]&lt;5000,"Medium",
TRUE,"High")</f>
        <v>Low</v>
      </c>
      <c r="V21" t="str">
        <f>TEXT(CleanedData[[#This Row],[Date]],"mmmm")</f>
        <v>February</v>
      </c>
      <c r="W21" t="str">
        <f>"Q"&amp;ROUNDUP(MONTH(CleanedData[[#This Row],[Date]])/3,0)</f>
        <v>Q1</v>
      </c>
      <c r="X21" t="str">
        <f>IF(CleanedData[[#This Row],[Purchase Amount]]&gt;=5000,"Yes","No")</f>
        <v>No</v>
      </c>
      <c r="Y21">
        <f>IF(CleanedData[[#This Row],[Recommend]]="Yes",1,0)</f>
        <v>1</v>
      </c>
      <c r="Z21" s="6">
        <f>CleanedData[[#This Row],[Purchase Amount]]*0.15</f>
        <v>70.744500000000002</v>
      </c>
      <c r="AA21" s="6">
        <f>CleanedData[[#This Row],[Purchase Amount]]*1.15</f>
        <v>542.3744999999999</v>
      </c>
    </row>
    <row r="22" spans="1:27" x14ac:dyDescent="0.3">
      <c r="A22">
        <v>22</v>
      </c>
      <c r="B22" t="s">
        <v>121</v>
      </c>
      <c r="C22" s="1">
        <v>45947</v>
      </c>
      <c r="D22">
        <v>69</v>
      </c>
      <c r="E22" t="s">
        <v>39</v>
      </c>
      <c r="F22" t="s">
        <v>68</v>
      </c>
      <c r="G22" t="s">
        <v>122</v>
      </c>
      <c r="H22">
        <v>1</v>
      </c>
      <c r="I22" t="s">
        <v>42</v>
      </c>
      <c r="J22" t="s">
        <v>74</v>
      </c>
      <c r="K22" t="s">
        <v>44</v>
      </c>
      <c r="L22" t="s">
        <v>45</v>
      </c>
      <c r="M22" t="s">
        <v>123</v>
      </c>
      <c r="N22" t="s">
        <v>80</v>
      </c>
      <c r="O22" t="s">
        <v>89</v>
      </c>
      <c r="P22" t="s">
        <v>49</v>
      </c>
      <c r="Q22" t="s">
        <v>97</v>
      </c>
      <c r="R22" s="6">
        <f>_xlfn.XLOOKUP(CleanedData[[#This Row],[Product]],'02_Lookup_Tables'!$A$2:$A$126,'02_Lookup_Tables'!$B$2:$B$126)</f>
        <v>1712.08</v>
      </c>
      <c r="S22" t="str">
        <f>VLOOKUP(CleanedData[[#This Row],[Product]],'02_Lookup_Tables'!$H$2:$I$126,2,FALSE)</f>
        <v>Home &amp; Living</v>
      </c>
      <c r="T22" t="str">
        <f>VLOOKUP(CleanedData[[#This Row],[Province]],'02_Lookup_Tables'!$D$2:$E$10,2, FALSE)</f>
        <v>Northern Region</v>
      </c>
      <c r="U22" t="str" cm="1">
        <f t="array" ref="U22">_xlfn.IFS(CleanedData[[#This Row],[Purchase Amount]]&lt;500,"Low",
CleanedData[[#This Row],[Purchase Amount]]&lt;5000,"Medium",
TRUE,"High")</f>
        <v>Medium</v>
      </c>
      <c r="V22" t="str">
        <f>TEXT(CleanedData[[#This Row],[Date]],"mmmm")</f>
        <v>October</v>
      </c>
      <c r="W22" t="str">
        <f>"Q"&amp;ROUNDUP(MONTH(CleanedData[[#This Row],[Date]])/3,0)</f>
        <v>Q4</v>
      </c>
      <c r="X22" t="str">
        <f>IF(CleanedData[[#This Row],[Purchase Amount]]&gt;=5000,"Yes","No")</f>
        <v>No</v>
      </c>
      <c r="Y22">
        <f>IF(CleanedData[[#This Row],[Recommend]]="Yes",1,0)</f>
        <v>0</v>
      </c>
      <c r="Z22" s="6">
        <f>CleanedData[[#This Row],[Purchase Amount]]*0.15</f>
        <v>256.81199999999995</v>
      </c>
      <c r="AA22" s="6">
        <f>CleanedData[[#This Row],[Purchase Amount]]*1.15</f>
        <v>1968.8919999999998</v>
      </c>
    </row>
    <row r="23" spans="1:27" x14ac:dyDescent="0.3">
      <c r="A23">
        <v>23</v>
      </c>
      <c r="B23" t="s">
        <v>124</v>
      </c>
      <c r="C23" s="1">
        <v>45328</v>
      </c>
      <c r="D23">
        <v>71</v>
      </c>
      <c r="E23" t="s">
        <v>60</v>
      </c>
      <c r="F23" t="s">
        <v>125</v>
      </c>
      <c r="G23" t="s">
        <v>126</v>
      </c>
      <c r="H23">
        <v>4</v>
      </c>
      <c r="I23" t="s">
        <v>45</v>
      </c>
      <c r="J23" t="s">
        <v>63</v>
      </c>
      <c r="K23" t="s">
        <v>55</v>
      </c>
      <c r="L23" t="s">
        <v>42</v>
      </c>
      <c r="M23" t="s">
        <v>123</v>
      </c>
      <c r="N23" t="s">
        <v>96</v>
      </c>
      <c r="O23" t="s">
        <v>89</v>
      </c>
      <c r="P23" t="s">
        <v>70</v>
      </c>
      <c r="Q23" t="s">
        <v>97</v>
      </c>
      <c r="R23" s="6">
        <f>_xlfn.XLOOKUP(CleanedData[[#This Row],[Product]],'02_Lookup_Tables'!$A$2:$A$126,'02_Lookup_Tables'!$B$2:$B$126)</f>
        <v>343.42</v>
      </c>
      <c r="S23" t="str">
        <f>VLOOKUP(CleanedData[[#This Row],[Product]],'02_Lookup_Tables'!$H$2:$I$126,2,FALSE)</f>
        <v>Food</v>
      </c>
      <c r="T23" t="str">
        <f>VLOOKUP(CleanedData[[#This Row],[Province]],'02_Lookup_Tables'!$D$2:$E$10,2, FALSE)</f>
        <v>Western Region</v>
      </c>
      <c r="U23" t="str" cm="1">
        <f t="array" ref="U23">_xlfn.IFS(CleanedData[[#This Row],[Purchase Amount]]&lt;500,"Low",
CleanedData[[#This Row],[Purchase Amount]]&lt;5000,"Medium",
TRUE,"High")</f>
        <v>Low</v>
      </c>
      <c r="V23" t="str">
        <f>TEXT(CleanedData[[#This Row],[Date]],"mmmm")</f>
        <v>February</v>
      </c>
      <c r="W23" t="str">
        <f>"Q"&amp;ROUNDUP(MONTH(CleanedData[[#This Row],[Date]])/3,0)</f>
        <v>Q1</v>
      </c>
      <c r="X23" t="str">
        <f>IF(CleanedData[[#This Row],[Purchase Amount]]&gt;=5000,"Yes","No")</f>
        <v>No</v>
      </c>
      <c r="Y23">
        <f>IF(CleanedData[[#This Row],[Recommend]]="Yes",1,0)</f>
        <v>1</v>
      </c>
      <c r="Z23" s="6">
        <f>CleanedData[[#This Row],[Purchase Amount]]*0.15</f>
        <v>51.512999999999998</v>
      </c>
      <c r="AA23" s="6">
        <f>CleanedData[[#This Row],[Purchase Amount]]*1.15</f>
        <v>394.93299999999999</v>
      </c>
    </row>
    <row r="24" spans="1:27" x14ac:dyDescent="0.3">
      <c r="A24">
        <v>24</v>
      </c>
      <c r="B24" t="s">
        <v>127</v>
      </c>
      <c r="C24" s="1">
        <v>45970</v>
      </c>
      <c r="D24">
        <v>47</v>
      </c>
      <c r="E24" t="s">
        <v>52</v>
      </c>
      <c r="F24" t="s">
        <v>77</v>
      </c>
      <c r="G24" t="s">
        <v>128</v>
      </c>
      <c r="H24">
        <v>3</v>
      </c>
      <c r="I24" t="s">
        <v>45</v>
      </c>
      <c r="J24" t="s">
        <v>54</v>
      </c>
      <c r="K24" t="s">
        <v>64</v>
      </c>
      <c r="L24" t="s">
        <v>42</v>
      </c>
      <c r="M24" t="s">
        <v>112</v>
      </c>
      <c r="N24" t="s">
        <v>48</v>
      </c>
      <c r="O24" t="s">
        <v>48</v>
      </c>
      <c r="P24" t="s">
        <v>70</v>
      </c>
      <c r="Q24" t="s">
        <v>93</v>
      </c>
      <c r="R24" s="6">
        <f>_xlfn.XLOOKUP(CleanedData[[#This Row],[Product]],'02_Lookup_Tables'!$A$2:$A$126,'02_Lookup_Tables'!$B$2:$B$126)</f>
        <v>3747.26</v>
      </c>
      <c r="S24" t="str">
        <f>VLOOKUP(CleanedData[[#This Row],[Product]],'02_Lookup_Tables'!$H$2:$I$126,2,FALSE)</f>
        <v>Apparel</v>
      </c>
      <c r="T24" t="str">
        <f>VLOOKUP(CleanedData[[#This Row],[Province]],'02_Lookup_Tables'!$D$2:$E$10,2, FALSE)</f>
        <v>Central Region</v>
      </c>
      <c r="U24" t="str" cm="1">
        <f t="array" ref="U24">_xlfn.IFS(CleanedData[[#This Row],[Purchase Amount]]&lt;500,"Low",
CleanedData[[#This Row],[Purchase Amount]]&lt;5000,"Medium",
TRUE,"High")</f>
        <v>Medium</v>
      </c>
      <c r="V24" t="str">
        <f>TEXT(CleanedData[[#This Row],[Date]],"mmmm")</f>
        <v>November</v>
      </c>
      <c r="W24" t="str">
        <f>"Q"&amp;ROUNDUP(MONTH(CleanedData[[#This Row],[Date]])/3,0)</f>
        <v>Q4</v>
      </c>
      <c r="X24" t="str">
        <f>IF(CleanedData[[#This Row],[Purchase Amount]]&gt;=5000,"Yes","No")</f>
        <v>No</v>
      </c>
      <c r="Y24">
        <f>IF(CleanedData[[#This Row],[Recommend]]="Yes",1,0)</f>
        <v>1</v>
      </c>
      <c r="Z24" s="6">
        <f>CleanedData[[#This Row],[Purchase Amount]]*0.15</f>
        <v>562.08900000000006</v>
      </c>
      <c r="AA24" s="6">
        <f>CleanedData[[#This Row],[Purchase Amount]]*1.15</f>
        <v>4309.3490000000002</v>
      </c>
    </row>
    <row r="25" spans="1:27" x14ac:dyDescent="0.3">
      <c r="A25">
        <v>25</v>
      </c>
      <c r="B25" t="s">
        <v>129</v>
      </c>
      <c r="C25" s="1">
        <v>45349</v>
      </c>
      <c r="D25">
        <v>62</v>
      </c>
      <c r="E25" t="s">
        <v>52</v>
      </c>
      <c r="F25" t="s">
        <v>130</v>
      </c>
      <c r="G25" t="s">
        <v>131</v>
      </c>
      <c r="H25">
        <v>5</v>
      </c>
      <c r="I25" t="s">
        <v>45</v>
      </c>
      <c r="J25" t="s">
        <v>74</v>
      </c>
      <c r="K25" t="s">
        <v>55</v>
      </c>
      <c r="L25" t="s">
        <v>42</v>
      </c>
      <c r="M25" t="s">
        <v>56</v>
      </c>
      <c r="N25" t="s">
        <v>57</v>
      </c>
      <c r="O25" t="s">
        <v>148</v>
      </c>
      <c r="P25" t="s">
        <v>49</v>
      </c>
      <c r="Q25" t="s">
        <v>50</v>
      </c>
      <c r="R25" s="6">
        <f>_xlfn.XLOOKUP(CleanedData[[#This Row],[Product]],'02_Lookup_Tables'!$A$2:$A$126,'02_Lookup_Tables'!$B$2:$B$126)</f>
        <v>369.57</v>
      </c>
      <c r="S25" t="str">
        <f>VLOOKUP(CleanedData[[#This Row],[Product]],'02_Lookup_Tables'!$H$2:$I$126,2,FALSE)</f>
        <v>Accessories</v>
      </c>
      <c r="T25" t="str">
        <f>VLOOKUP(CleanedData[[#This Row],[Province]],'02_Lookup_Tables'!$D$2:$E$10,2, FALSE)</f>
        <v>Eastern Region</v>
      </c>
      <c r="U25" t="str" cm="1">
        <f t="array" ref="U25">_xlfn.IFS(CleanedData[[#This Row],[Purchase Amount]]&lt;500,"Low",
CleanedData[[#This Row],[Purchase Amount]]&lt;5000,"Medium",
TRUE,"High")</f>
        <v>Low</v>
      </c>
      <c r="V25" t="str">
        <f>TEXT(CleanedData[[#This Row],[Date]],"mmmm")</f>
        <v>February</v>
      </c>
      <c r="W25" t="str">
        <f>"Q"&amp;ROUNDUP(MONTH(CleanedData[[#This Row],[Date]])/3,0)</f>
        <v>Q1</v>
      </c>
      <c r="X25" t="str">
        <f>IF(CleanedData[[#This Row],[Purchase Amount]]&gt;=5000,"Yes","No")</f>
        <v>No</v>
      </c>
      <c r="Y25">
        <f>IF(CleanedData[[#This Row],[Recommend]]="Yes",1,0)</f>
        <v>1</v>
      </c>
      <c r="Z25" s="6">
        <f>CleanedData[[#This Row],[Purchase Amount]]*0.15</f>
        <v>55.435499999999998</v>
      </c>
      <c r="AA25" s="6">
        <f>CleanedData[[#This Row],[Purchase Amount]]*1.15</f>
        <v>425.00549999999998</v>
      </c>
    </row>
    <row r="26" spans="1:27" x14ac:dyDescent="0.3">
      <c r="A26">
        <v>26</v>
      </c>
      <c r="B26" t="s">
        <v>132</v>
      </c>
      <c r="C26" s="1">
        <v>45565</v>
      </c>
      <c r="D26">
        <v>59</v>
      </c>
      <c r="E26" t="s">
        <v>60</v>
      </c>
      <c r="F26" t="s">
        <v>68</v>
      </c>
      <c r="G26" t="s">
        <v>133</v>
      </c>
      <c r="H26">
        <v>1</v>
      </c>
      <c r="I26" t="s">
        <v>45</v>
      </c>
      <c r="J26" t="s">
        <v>74</v>
      </c>
      <c r="K26" t="s">
        <v>55</v>
      </c>
      <c r="L26" t="s">
        <v>45</v>
      </c>
      <c r="N26" t="s">
        <v>80</v>
      </c>
      <c r="O26" t="s">
        <v>134</v>
      </c>
      <c r="P26" t="s">
        <v>8646</v>
      </c>
      <c r="Q26" t="s">
        <v>50</v>
      </c>
      <c r="R26" s="6">
        <f>_xlfn.XLOOKUP(CleanedData[[#This Row],[Product]],'02_Lookup_Tables'!$A$2:$A$126,'02_Lookup_Tables'!$B$2:$B$126)</f>
        <v>1734</v>
      </c>
      <c r="S26" t="str">
        <f>VLOOKUP(CleanedData[[#This Row],[Product]],'02_Lookup_Tables'!$H$2:$I$126,2,FALSE)</f>
        <v>Home &amp; Living</v>
      </c>
      <c r="T26" t="str">
        <f>VLOOKUP(CleanedData[[#This Row],[Province]],'02_Lookup_Tables'!$D$2:$E$10,2, FALSE)</f>
        <v>Northern Region</v>
      </c>
      <c r="U26" t="str" cm="1">
        <f t="array" ref="U26">_xlfn.IFS(CleanedData[[#This Row],[Purchase Amount]]&lt;500,"Low",
CleanedData[[#This Row],[Purchase Amount]]&lt;5000,"Medium",
TRUE,"High")</f>
        <v>Medium</v>
      </c>
      <c r="V26" t="str">
        <f>TEXT(CleanedData[[#This Row],[Date]],"mmmm")</f>
        <v>September</v>
      </c>
      <c r="W26" t="str">
        <f>"Q"&amp;ROUNDUP(MONTH(CleanedData[[#This Row],[Date]])/3,0)</f>
        <v>Q3</v>
      </c>
      <c r="X26" t="str">
        <f>IF(CleanedData[[#This Row],[Purchase Amount]]&gt;=5000,"Yes","No")</f>
        <v>No</v>
      </c>
      <c r="Y26">
        <f>IF(CleanedData[[#This Row],[Recommend]]="Yes",1,0)</f>
        <v>1</v>
      </c>
      <c r="Z26" s="6">
        <f>CleanedData[[#This Row],[Purchase Amount]]*0.15</f>
        <v>260.09999999999997</v>
      </c>
      <c r="AA26" s="6">
        <f>CleanedData[[#This Row],[Purchase Amount]]*1.15</f>
        <v>1994.1</v>
      </c>
    </row>
    <row r="27" spans="1:27" x14ac:dyDescent="0.3">
      <c r="A27">
        <v>27</v>
      </c>
      <c r="B27" t="s">
        <v>135</v>
      </c>
      <c r="C27" s="1">
        <v>45885</v>
      </c>
      <c r="D27">
        <v>52</v>
      </c>
      <c r="E27" t="s">
        <v>60</v>
      </c>
      <c r="F27" t="s">
        <v>130</v>
      </c>
      <c r="G27" t="s">
        <v>133</v>
      </c>
      <c r="H27">
        <v>3</v>
      </c>
      <c r="I27" t="s">
        <v>45</v>
      </c>
      <c r="J27" t="s">
        <v>54</v>
      </c>
      <c r="K27" t="s">
        <v>64</v>
      </c>
      <c r="L27" t="s">
        <v>45</v>
      </c>
      <c r="M27" t="s">
        <v>136</v>
      </c>
      <c r="N27" t="s">
        <v>48</v>
      </c>
      <c r="O27" t="s">
        <v>89</v>
      </c>
      <c r="P27" t="s">
        <v>49</v>
      </c>
      <c r="Q27" t="s">
        <v>93</v>
      </c>
      <c r="R27" s="6">
        <f>_xlfn.XLOOKUP(CleanedData[[#This Row],[Product]],'02_Lookup_Tables'!$A$2:$A$126,'02_Lookup_Tables'!$B$2:$B$126)</f>
        <v>1734</v>
      </c>
      <c r="S27" t="str">
        <f>VLOOKUP(CleanedData[[#This Row],[Product]],'02_Lookup_Tables'!$H$2:$I$126,2,FALSE)</f>
        <v>Home &amp; Living</v>
      </c>
      <c r="T27" t="str">
        <f>VLOOKUP(CleanedData[[#This Row],[Province]],'02_Lookup_Tables'!$D$2:$E$10,2, FALSE)</f>
        <v>Eastern Region</v>
      </c>
      <c r="U27" t="str" cm="1">
        <f t="array" ref="U27">_xlfn.IFS(CleanedData[[#This Row],[Purchase Amount]]&lt;500,"Low",
CleanedData[[#This Row],[Purchase Amount]]&lt;5000,"Medium",
TRUE,"High")</f>
        <v>Medium</v>
      </c>
      <c r="V27" t="str">
        <f>TEXT(CleanedData[[#This Row],[Date]],"mmmm")</f>
        <v>August</v>
      </c>
      <c r="W27" t="str">
        <f>"Q"&amp;ROUNDUP(MONTH(CleanedData[[#This Row],[Date]])/3,0)</f>
        <v>Q3</v>
      </c>
      <c r="X27" t="str">
        <f>IF(CleanedData[[#This Row],[Purchase Amount]]&gt;=5000,"Yes","No")</f>
        <v>No</v>
      </c>
      <c r="Y27">
        <f>IF(CleanedData[[#This Row],[Recommend]]="Yes",1,0)</f>
        <v>1</v>
      </c>
      <c r="Z27" s="6">
        <f>CleanedData[[#This Row],[Purchase Amount]]*0.15</f>
        <v>260.09999999999997</v>
      </c>
      <c r="AA27" s="6">
        <f>CleanedData[[#This Row],[Purchase Amount]]*1.15</f>
        <v>1994.1</v>
      </c>
    </row>
    <row r="28" spans="1:27" x14ac:dyDescent="0.3">
      <c r="A28">
        <v>28</v>
      </c>
      <c r="B28" t="s">
        <v>137</v>
      </c>
      <c r="C28" s="1">
        <v>45606</v>
      </c>
      <c r="D28">
        <v>35</v>
      </c>
      <c r="E28" t="s">
        <v>52</v>
      </c>
      <c r="F28" t="s">
        <v>61</v>
      </c>
      <c r="G28" t="s">
        <v>73</v>
      </c>
      <c r="H28">
        <v>4</v>
      </c>
      <c r="I28" t="s">
        <v>42</v>
      </c>
      <c r="J28" t="s">
        <v>54</v>
      </c>
      <c r="K28" t="s">
        <v>44</v>
      </c>
      <c r="L28" t="s">
        <v>45</v>
      </c>
      <c r="M28" t="s">
        <v>112</v>
      </c>
      <c r="N28" t="s">
        <v>96</v>
      </c>
      <c r="O28" t="s">
        <v>48</v>
      </c>
      <c r="P28" t="s">
        <v>49</v>
      </c>
      <c r="Q28" t="s">
        <v>81</v>
      </c>
      <c r="R28" s="6">
        <f>_xlfn.XLOOKUP(CleanedData[[#This Row],[Product]],'02_Lookup_Tables'!$A$2:$A$126,'02_Lookup_Tables'!$B$2:$B$126)</f>
        <v>84.23</v>
      </c>
      <c r="S28" t="str">
        <f>VLOOKUP(CleanedData[[#This Row],[Product]],'02_Lookup_Tables'!$H$2:$I$126,2,FALSE)</f>
        <v>Food</v>
      </c>
      <c r="T28" t="str">
        <f>VLOOKUP(CleanedData[[#This Row],[Province]],'02_Lookup_Tables'!$D$2:$E$10,2, FALSE)</f>
        <v>Southern Region</v>
      </c>
      <c r="U28" t="str" cm="1">
        <f t="array" ref="U28">_xlfn.IFS(CleanedData[[#This Row],[Purchase Amount]]&lt;500,"Low",
CleanedData[[#This Row],[Purchase Amount]]&lt;5000,"Medium",
TRUE,"High")</f>
        <v>Low</v>
      </c>
      <c r="V28" t="str">
        <f>TEXT(CleanedData[[#This Row],[Date]],"mmmm")</f>
        <v>November</v>
      </c>
      <c r="W28" t="str">
        <f>"Q"&amp;ROUNDUP(MONTH(CleanedData[[#This Row],[Date]])/3,0)</f>
        <v>Q4</v>
      </c>
      <c r="X28" t="str">
        <f>IF(CleanedData[[#This Row],[Purchase Amount]]&gt;=5000,"Yes","No")</f>
        <v>No</v>
      </c>
      <c r="Y28">
        <f>IF(CleanedData[[#This Row],[Recommend]]="Yes",1,0)</f>
        <v>0</v>
      </c>
      <c r="Z28" s="6">
        <f>CleanedData[[#This Row],[Purchase Amount]]*0.15</f>
        <v>12.634500000000001</v>
      </c>
      <c r="AA28" s="6">
        <f>CleanedData[[#This Row],[Purchase Amount]]*1.15</f>
        <v>96.864499999999992</v>
      </c>
    </row>
    <row r="29" spans="1:27" x14ac:dyDescent="0.3">
      <c r="A29">
        <v>29</v>
      </c>
      <c r="B29" t="s">
        <v>138</v>
      </c>
      <c r="C29" s="1">
        <v>45361</v>
      </c>
      <c r="D29">
        <v>44</v>
      </c>
      <c r="E29" t="s">
        <v>52</v>
      </c>
      <c r="F29" t="s">
        <v>68</v>
      </c>
      <c r="G29" t="s">
        <v>139</v>
      </c>
      <c r="H29">
        <v>1</v>
      </c>
      <c r="I29" t="s">
        <v>45</v>
      </c>
      <c r="J29" t="s">
        <v>63</v>
      </c>
      <c r="K29" t="s">
        <v>44</v>
      </c>
      <c r="L29" t="s">
        <v>45</v>
      </c>
      <c r="M29" t="s">
        <v>140</v>
      </c>
      <c r="N29" t="s">
        <v>80</v>
      </c>
      <c r="O29" t="s">
        <v>148</v>
      </c>
      <c r="P29" t="s">
        <v>70</v>
      </c>
      <c r="Q29" t="s">
        <v>81</v>
      </c>
      <c r="R29" s="6">
        <f>_xlfn.XLOOKUP(CleanedData[[#This Row],[Product]],'02_Lookup_Tables'!$A$2:$A$126,'02_Lookup_Tables'!$B$2:$B$126)</f>
        <v>2340.5700000000002</v>
      </c>
      <c r="S29" t="str">
        <f>VLOOKUP(CleanedData[[#This Row],[Product]],'02_Lookup_Tables'!$H$2:$I$126,2,FALSE)</f>
        <v>Apparel</v>
      </c>
      <c r="T29" t="str">
        <f>VLOOKUP(CleanedData[[#This Row],[Province]],'02_Lookup_Tables'!$D$2:$E$10,2, FALSE)</f>
        <v>Northern Region</v>
      </c>
      <c r="U29" t="str" cm="1">
        <f t="array" ref="U29">_xlfn.IFS(CleanedData[[#This Row],[Purchase Amount]]&lt;500,"Low",
CleanedData[[#This Row],[Purchase Amount]]&lt;5000,"Medium",
TRUE,"High")</f>
        <v>Medium</v>
      </c>
      <c r="V29" t="str">
        <f>TEXT(CleanedData[[#This Row],[Date]],"mmmm")</f>
        <v>March</v>
      </c>
      <c r="W29" t="str">
        <f>"Q"&amp;ROUNDUP(MONTH(CleanedData[[#This Row],[Date]])/3,0)</f>
        <v>Q1</v>
      </c>
      <c r="X29" t="str">
        <f>IF(CleanedData[[#This Row],[Purchase Amount]]&gt;=5000,"Yes","No")</f>
        <v>No</v>
      </c>
      <c r="Y29">
        <f>IF(CleanedData[[#This Row],[Recommend]]="Yes",1,0)</f>
        <v>1</v>
      </c>
      <c r="Z29" s="6">
        <f>CleanedData[[#This Row],[Purchase Amount]]*0.15</f>
        <v>351.08550000000002</v>
      </c>
      <c r="AA29" s="6">
        <f>CleanedData[[#This Row],[Purchase Amount]]*1.15</f>
        <v>2691.6554999999998</v>
      </c>
    </row>
    <row r="30" spans="1:27" x14ac:dyDescent="0.3">
      <c r="A30">
        <v>30</v>
      </c>
      <c r="B30" t="s">
        <v>141</v>
      </c>
      <c r="C30" s="1">
        <v>45445</v>
      </c>
      <c r="D30">
        <v>46</v>
      </c>
      <c r="E30" t="s">
        <v>39</v>
      </c>
      <c r="F30" t="s">
        <v>83</v>
      </c>
      <c r="G30" t="s">
        <v>142</v>
      </c>
      <c r="H30">
        <v>4</v>
      </c>
      <c r="I30" t="s">
        <v>42</v>
      </c>
      <c r="J30" t="s">
        <v>69</v>
      </c>
      <c r="K30" t="s">
        <v>55</v>
      </c>
      <c r="L30" t="s">
        <v>42</v>
      </c>
      <c r="M30" t="s">
        <v>92</v>
      </c>
      <c r="N30" t="s">
        <v>96</v>
      </c>
      <c r="O30" t="s">
        <v>89</v>
      </c>
      <c r="P30" t="s">
        <v>70</v>
      </c>
      <c r="Q30" t="s">
        <v>93</v>
      </c>
      <c r="R30" s="6">
        <f>_xlfn.XLOOKUP(CleanedData[[#This Row],[Product]],'02_Lookup_Tables'!$A$2:$A$126,'02_Lookup_Tables'!$B$2:$B$126)</f>
        <v>44114.21</v>
      </c>
      <c r="S30" t="str">
        <f>VLOOKUP(CleanedData[[#This Row],[Product]],'02_Lookup_Tables'!$H$2:$I$126,2,FALSE)</f>
        <v>Electronics</v>
      </c>
      <c r="T30" t="str">
        <f>VLOOKUP(CleanedData[[#This Row],[Province]],'02_Lookup_Tables'!$D$2:$E$10,2, FALSE)</f>
        <v>Western Region</v>
      </c>
      <c r="U30" t="str" cm="1">
        <f t="array" ref="U30">_xlfn.IFS(CleanedData[[#This Row],[Purchase Amount]]&lt;500,"Low",
CleanedData[[#This Row],[Purchase Amount]]&lt;5000,"Medium",
TRUE,"High")</f>
        <v>High</v>
      </c>
      <c r="V30" t="str">
        <f>TEXT(CleanedData[[#This Row],[Date]],"mmmm")</f>
        <v>June</v>
      </c>
      <c r="W30" t="str">
        <f>"Q"&amp;ROUNDUP(MONTH(CleanedData[[#This Row],[Date]])/3,0)</f>
        <v>Q2</v>
      </c>
      <c r="X30" t="str">
        <f>IF(CleanedData[[#This Row],[Purchase Amount]]&gt;=5000,"Yes","No")</f>
        <v>Yes</v>
      </c>
      <c r="Y30">
        <f>IF(CleanedData[[#This Row],[Recommend]]="Yes",1,0)</f>
        <v>0</v>
      </c>
      <c r="Z30" s="6">
        <f>CleanedData[[#This Row],[Purchase Amount]]*0.15</f>
        <v>6617.1314999999995</v>
      </c>
      <c r="AA30" s="6">
        <f>CleanedData[[#This Row],[Purchase Amount]]*1.15</f>
        <v>50731.341499999995</v>
      </c>
    </row>
    <row r="31" spans="1:27" x14ac:dyDescent="0.3">
      <c r="A31">
        <v>32</v>
      </c>
      <c r="B31" t="s">
        <v>143</v>
      </c>
      <c r="C31" s="1">
        <v>45376</v>
      </c>
      <c r="D31">
        <v>59</v>
      </c>
      <c r="E31" t="s">
        <v>52</v>
      </c>
      <c r="F31" t="s">
        <v>61</v>
      </c>
      <c r="G31" t="s">
        <v>144</v>
      </c>
      <c r="H31">
        <v>2</v>
      </c>
      <c r="I31" t="s">
        <v>45</v>
      </c>
      <c r="J31" t="s">
        <v>43</v>
      </c>
      <c r="K31" t="s">
        <v>44</v>
      </c>
      <c r="L31" t="s">
        <v>42</v>
      </c>
      <c r="M31" t="s">
        <v>106</v>
      </c>
      <c r="N31" t="s">
        <v>47</v>
      </c>
      <c r="O31" t="s">
        <v>148</v>
      </c>
      <c r="P31" t="s">
        <v>70</v>
      </c>
      <c r="Q31" t="s">
        <v>50</v>
      </c>
      <c r="R31" s="6">
        <f>_xlfn.XLOOKUP(CleanedData[[#This Row],[Product]],'02_Lookup_Tables'!$A$2:$A$126,'02_Lookup_Tables'!$B$2:$B$126)</f>
        <v>4455.18</v>
      </c>
      <c r="S31" t="str">
        <f>VLOOKUP(CleanedData[[#This Row],[Product]],'02_Lookup_Tables'!$H$2:$I$126,2,FALSE)</f>
        <v>Sports &amp; Outdoors</v>
      </c>
      <c r="T31" t="str">
        <f>VLOOKUP(CleanedData[[#This Row],[Province]],'02_Lookup_Tables'!$D$2:$E$10,2, FALSE)</f>
        <v>Southern Region</v>
      </c>
      <c r="U31" t="str" cm="1">
        <f t="array" ref="U31">_xlfn.IFS(CleanedData[[#This Row],[Purchase Amount]]&lt;500,"Low",
CleanedData[[#This Row],[Purchase Amount]]&lt;5000,"Medium",
TRUE,"High")</f>
        <v>Medium</v>
      </c>
      <c r="V31" t="str">
        <f>TEXT(CleanedData[[#This Row],[Date]],"mmmm")</f>
        <v>March</v>
      </c>
      <c r="W31" t="str">
        <f>"Q"&amp;ROUNDUP(MONTH(CleanedData[[#This Row],[Date]])/3,0)</f>
        <v>Q1</v>
      </c>
      <c r="X31" t="str">
        <f>IF(CleanedData[[#This Row],[Purchase Amount]]&gt;=5000,"Yes","No")</f>
        <v>No</v>
      </c>
      <c r="Y31">
        <f>IF(CleanedData[[#This Row],[Recommend]]="Yes",1,0)</f>
        <v>1</v>
      </c>
      <c r="Z31" s="6">
        <f>CleanedData[[#This Row],[Purchase Amount]]*0.15</f>
        <v>668.27700000000004</v>
      </c>
      <c r="AA31" s="6">
        <f>CleanedData[[#This Row],[Purchase Amount]]*1.15</f>
        <v>5123.4570000000003</v>
      </c>
    </row>
    <row r="32" spans="1:27" x14ac:dyDescent="0.3">
      <c r="A32">
        <v>33</v>
      </c>
      <c r="B32" t="s">
        <v>145</v>
      </c>
      <c r="C32" s="1">
        <v>45727</v>
      </c>
      <c r="D32">
        <v>34</v>
      </c>
      <c r="E32" t="s">
        <v>60</v>
      </c>
      <c r="F32" t="s">
        <v>61</v>
      </c>
      <c r="G32" t="s">
        <v>146</v>
      </c>
      <c r="H32">
        <v>4</v>
      </c>
      <c r="I32" t="s">
        <v>42</v>
      </c>
      <c r="J32" t="s">
        <v>74</v>
      </c>
      <c r="K32" t="s">
        <v>64</v>
      </c>
      <c r="L32" t="s">
        <v>45</v>
      </c>
      <c r="M32" t="s">
        <v>147</v>
      </c>
      <c r="N32" t="s">
        <v>96</v>
      </c>
      <c r="O32" t="s">
        <v>148</v>
      </c>
      <c r="P32" t="s">
        <v>49</v>
      </c>
      <c r="Q32" t="s">
        <v>58</v>
      </c>
      <c r="R32" s="6">
        <f>_xlfn.XLOOKUP(CleanedData[[#This Row],[Product]],'02_Lookup_Tables'!$A$2:$A$126,'02_Lookup_Tables'!$B$2:$B$126)</f>
        <v>27815.439999999999</v>
      </c>
      <c r="S32" t="str">
        <f>VLOOKUP(CleanedData[[#This Row],[Product]],'02_Lookup_Tables'!$H$2:$I$126,2,FALSE)</f>
        <v>Electronics</v>
      </c>
      <c r="T32" t="str">
        <f>VLOOKUP(CleanedData[[#This Row],[Province]],'02_Lookup_Tables'!$D$2:$E$10,2, FALSE)</f>
        <v>Southern Region</v>
      </c>
      <c r="U32" t="str" cm="1">
        <f t="array" ref="U32">_xlfn.IFS(CleanedData[[#This Row],[Purchase Amount]]&lt;500,"Low",
CleanedData[[#This Row],[Purchase Amount]]&lt;5000,"Medium",
TRUE,"High")</f>
        <v>High</v>
      </c>
      <c r="V32" t="str">
        <f>TEXT(CleanedData[[#This Row],[Date]],"mmmm")</f>
        <v>March</v>
      </c>
      <c r="W32" t="str">
        <f>"Q"&amp;ROUNDUP(MONTH(CleanedData[[#This Row],[Date]])/3,0)</f>
        <v>Q1</v>
      </c>
      <c r="X32" t="str">
        <f>IF(CleanedData[[#This Row],[Purchase Amount]]&gt;=5000,"Yes","No")</f>
        <v>Yes</v>
      </c>
      <c r="Y32">
        <f>IF(CleanedData[[#This Row],[Recommend]]="Yes",1,0)</f>
        <v>0</v>
      </c>
      <c r="Z32" s="6">
        <f>CleanedData[[#This Row],[Purchase Amount]]*0.15</f>
        <v>4172.3159999999998</v>
      </c>
      <c r="AA32" s="6">
        <f>CleanedData[[#This Row],[Purchase Amount]]*1.15</f>
        <v>31987.755999999998</v>
      </c>
    </row>
    <row r="33" spans="1:27" x14ac:dyDescent="0.3">
      <c r="A33">
        <v>34</v>
      </c>
      <c r="B33" t="s">
        <v>149</v>
      </c>
      <c r="C33" s="1">
        <v>45796</v>
      </c>
      <c r="D33">
        <v>31</v>
      </c>
      <c r="E33" t="s">
        <v>52</v>
      </c>
      <c r="F33" t="s">
        <v>61</v>
      </c>
      <c r="G33" t="s">
        <v>150</v>
      </c>
      <c r="H33">
        <v>5</v>
      </c>
      <c r="I33" t="s">
        <v>42</v>
      </c>
      <c r="J33" t="s">
        <v>43</v>
      </c>
      <c r="K33" t="s">
        <v>44</v>
      </c>
      <c r="L33" t="s">
        <v>45</v>
      </c>
      <c r="M33" t="s">
        <v>151</v>
      </c>
      <c r="N33" t="s">
        <v>57</v>
      </c>
      <c r="O33" t="s">
        <v>89</v>
      </c>
      <c r="P33" t="s">
        <v>70</v>
      </c>
      <c r="Q33" t="s">
        <v>58</v>
      </c>
      <c r="R33" s="6">
        <f>_xlfn.XLOOKUP(CleanedData[[#This Row],[Product]],'02_Lookup_Tables'!$A$2:$A$126,'02_Lookup_Tables'!$B$2:$B$126)</f>
        <v>14808.31</v>
      </c>
      <c r="S33" t="str">
        <f>VLOOKUP(CleanedData[[#This Row],[Product]],'02_Lookup_Tables'!$H$2:$I$126,2,FALSE)</f>
        <v>Electronics</v>
      </c>
      <c r="T33" t="str">
        <f>VLOOKUP(CleanedData[[#This Row],[Province]],'02_Lookup_Tables'!$D$2:$E$10,2, FALSE)</f>
        <v>Southern Region</v>
      </c>
      <c r="U33" t="str" cm="1">
        <f t="array" ref="U33">_xlfn.IFS(CleanedData[[#This Row],[Purchase Amount]]&lt;500,"Low",
CleanedData[[#This Row],[Purchase Amount]]&lt;5000,"Medium",
TRUE,"High")</f>
        <v>High</v>
      </c>
      <c r="V33" t="str">
        <f>TEXT(CleanedData[[#This Row],[Date]],"mmmm")</f>
        <v>May</v>
      </c>
      <c r="W33" t="str">
        <f>"Q"&amp;ROUNDUP(MONTH(CleanedData[[#This Row],[Date]])/3,0)</f>
        <v>Q2</v>
      </c>
      <c r="X33" t="str">
        <f>IF(CleanedData[[#This Row],[Purchase Amount]]&gt;=5000,"Yes","No")</f>
        <v>Yes</v>
      </c>
      <c r="Y33">
        <f>IF(CleanedData[[#This Row],[Recommend]]="Yes",1,0)</f>
        <v>0</v>
      </c>
      <c r="Z33" s="6">
        <f>CleanedData[[#This Row],[Purchase Amount]]*0.15</f>
        <v>2221.2464999999997</v>
      </c>
      <c r="AA33" s="6">
        <f>CleanedData[[#This Row],[Purchase Amount]]*1.15</f>
        <v>17029.556499999999</v>
      </c>
    </row>
    <row r="34" spans="1:27" x14ac:dyDescent="0.3">
      <c r="A34">
        <v>35</v>
      </c>
      <c r="B34" t="s">
        <v>152</v>
      </c>
      <c r="C34" s="1">
        <v>45915</v>
      </c>
      <c r="D34">
        <v>22</v>
      </c>
      <c r="E34" t="s">
        <v>52</v>
      </c>
      <c r="F34" t="s">
        <v>125</v>
      </c>
      <c r="G34" t="s">
        <v>153</v>
      </c>
      <c r="H34">
        <v>4</v>
      </c>
      <c r="I34" t="s">
        <v>42</v>
      </c>
      <c r="J34" t="s">
        <v>43</v>
      </c>
      <c r="K34" t="s">
        <v>55</v>
      </c>
      <c r="L34" t="s">
        <v>42</v>
      </c>
      <c r="M34" t="s">
        <v>92</v>
      </c>
      <c r="N34" t="s">
        <v>96</v>
      </c>
      <c r="O34" t="s">
        <v>89</v>
      </c>
      <c r="P34" t="s">
        <v>70</v>
      </c>
      <c r="Q34" t="s">
        <v>66</v>
      </c>
      <c r="R34" s="6">
        <f>_xlfn.XLOOKUP(CleanedData[[#This Row],[Product]],'02_Lookup_Tables'!$A$2:$A$126,'02_Lookup_Tables'!$B$2:$B$126)</f>
        <v>1011.68</v>
      </c>
      <c r="S34" t="str">
        <f>VLOOKUP(CleanedData[[#This Row],[Product]],'02_Lookup_Tables'!$H$2:$I$126,2,FALSE)</f>
        <v>Accessories</v>
      </c>
      <c r="T34" t="str">
        <f>VLOOKUP(CleanedData[[#This Row],[Province]],'02_Lookup_Tables'!$D$2:$E$10,2, FALSE)</f>
        <v>Western Region</v>
      </c>
      <c r="U34" t="str" cm="1">
        <f t="array" ref="U34">_xlfn.IFS(CleanedData[[#This Row],[Purchase Amount]]&lt;500,"Low",
CleanedData[[#This Row],[Purchase Amount]]&lt;5000,"Medium",
TRUE,"High")</f>
        <v>Medium</v>
      </c>
      <c r="V34" t="str">
        <f>TEXT(CleanedData[[#This Row],[Date]],"mmmm")</f>
        <v>September</v>
      </c>
      <c r="W34" t="str">
        <f>"Q"&amp;ROUNDUP(MONTH(CleanedData[[#This Row],[Date]])/3,0)</f>
        <v>Q3</v>
      </c>
      <c r="X34" t="str">
        <f>IF(CleanedData[[#This Row],[Purchase Amount]]&gt;=5000,"Yes","No")</f>
        <v>No</v>
      </c>
      <c r="Y34">
        <f>IF(CleanedData[[#This Row],[Recommend]]="Yes",1,0)</f>
        <v>0</v>
      </c>
      <c r="Z34" s="6">
        <f>CleanedData[[#This Row],[Purchase Amount]]*0.15</f>
        <v>151.75199999999998</v>
      </c>
      <c r="AA34" s="6">
        <f>CleanedData[[#This Row],[Purchase Amount]]*1.15</f>
        <v>1163.4319999999998</v>
      </c>
    </row>
    <row r="35" spans="1:27" x14ac:dyDescent="0.3">
      <c r="A35">
        <v>36</v>
      </c>
      <c r="B35" t="s">
        <v>154</v>
      </c>
      <c r="C35" s="1">
        <v>45920</v>
      </c>
      <c r="D35">
        <v>34</v>
      </c>
      <c r="E35" t="s">
        <v>39</v>
      </c>
      <c r="F35" t="s">
        <v>61</v>
      </c>
      <c r="G35" t="s">
        <v>155</v>
      </c>
      <c r="H35">
        <v>3</v>
      </c>
      <c r="I35" t="s">
        <v>45</v>
      </c>
      <c r="J35" t="s">
        <v>43</v>
      </c>
      <c r="K35" t="s">
        <v>55</v>
      </c>
      <c r="L35" t="s">
        <v>45</v>
      </c>
      <c r="M35" t="s">
        <v>156</v>
      </c>
      <c r="N35" t="s">
        <v>48</v>
      </c>
      <c r="O35" t="s">
        <v>148</v>
      </c>
      <c r="P35" t="s">
        <v>49</v>
      </c>
      <c r="Q35" t="s">
        <v>58</v>
      </c>
      <c r="R35" s="6">
        <f>_xlfn.XLOOKUP(CleanedData[[#This Row],[Product]],'02_Lookup_Tables'!$A$2:$A$126,'02_Lookup_Tables'!$B$2:$B$126)</f>
        <v>1355.08</v>
      </c>
      <c r="S35" t="str">
        <f>VLOOKUP(CleanedData[[#This Row],[Product]],'02_Lookup_Tables'!$H$2:$I$126,2,FALSE)</f>
        <v>Sports &amp; Outdoors</v>
      </c>
      <c r="T35" t="str">
        <f>VLOOKUP(CleanedData[[#This Row],[Province]],'02_Lookup_Tables'!$D$2:$E$10,2, FALSE)</f>
        <v>Southern Region</v>
      </c>
      <c r="U35" t="str" cm="1">
        <f t="array" ref="U35">_xlfn.IFS(CleanedData[[#This Row],[Purchase Amount]]&lt;500,"Low",
CleanedData[[#This Row],[Purchase Amount]]&lt;5000,"Medium",
TRUE,"High")</f>
        <v>Medium</v>
      </c>
      <c r="V35" t="str">
        <f>TEXT(CleanedData[[#This Row],[Date]],"mmmm")</f>
        <v>September</v>
      </c>
      <c r="W35" t="str">
        <f>"Q"&amp;ROUNDUP(MONTH(CleanedData[[#This Row],[Date]])/3,0)</f>
        <v>Q3</v>
      </c>
      <c r="X35" t="str">
        <f>IF(CleanedData[[#This Row],[Purchase Amount]]&gt;=5000,"Yes","No")</f>
        <v>No</v>
      </c>
      <c r="Y35">
        <f>IF(CleanedData[[#This Row],[Recommend]]="Yes",1,0)</f>
        <v>1</v>
      </c>
      <c r="Z35" s="6">
        <f>CleanedData[[#This Row],[Purchase Amount]]*0.15</f>
        <v>203.26199999999997</v>
      </c>
      <c r="AA35" s="6">
        <f>CleanedData[[#This Row],[Purchase Amount]]*1.15</f>
        <v>1558.3419999999999</v>
      </c>
    </row>
    <row r="36" spans="1:27" x14ac:dyDescent="0.3">
      <c r="A36">
        <v>37</v>
      </c>
      <c r="B36" t="s">
        <v>157</v>
      </c>
      <c r="C36" s="1">
        <v>45785</v>
      </c>
      <c r="D36">
        <v>60</v>
      </c>
      <c r="E36" t="s">
        <v>52</v>
      </c>
      <c r="F36" t="s">
        <v>125</v>
      </c>
      <c r="G36" t="s">
        <v>158</v>
      </c>
      <c r="H36">
        <v>1</v>
      </c>
      <c r="I36" t="s">
        <v>42</v>
      </c>
      <c r="J36" t="s">
        <v>63</v>
      </c>
      <c r="K36" t="s">
        <v>55</v>
      </c>
      <c r="L36" t="s">
        <v>42</v>
      </c>
      <c r="N36" t="s">
        <v>80</v>
      </c>
      <c r="O36" t="s">
        <v>134</v>
      </c>
      <c r="P36" t="s">
        <v>8646</v>
      </c>
      <c r="Q36" t="s">
        <v>50</v>
      </c>
      <c r="R36" s="6">
        <f>_xlfn.XLOOKUP(CleanedData[[#This Row],[Product]],'02_Lookup_Tables'!$A$2:$A$126,'02_Lookup_Tables'!$B$2:$B$126)</f>
        <v>2962.6</v>
      </c>
      <c r="S36" t="str">
        <f>VLOOKUP(CleanedData[[#This Row],[Product]],'02_Lookup_Tables'!$H$2:$I$126,2,FALSE)</f>
        <v>Sports &amp; Outdoors</v>
      </c>
      <c r="T36" t="str">
        <f>VLOOKUP(CleanedData[[#This Row],[Province]],'02_Lookup_Tables'!$D$2:$E$10,2, FALSE)</f>
        <v>Western Region</v>
      </c>
      <c r="U36" t="str" cm="1">
        <f t="array" ref="U36">_xlfn.IFS(CleanedData[[#This Row],[Purchase Amount]]&lt;500,"Low",
CleanedData[[#This Row],[Purchase Amount]]&lt;5000,"Medium",
TRUE,"High")</f>
        <v>Medium</v>
      </c>
      <c r="V36" t="str">
        <f>TEXT(CleanedData[[#This Row],[Date]],"mmmm")</f>
        <v>May</v>
      </c>
      <c r="W36" t="str">
        <f>"Q"&amp;ROUNDUP(MONTH(CleanedData[[#This Row],[Date]])/3,0)</f>
        <v>Q2</v>
      </c>
      <c r="X36" t="str">
        <f>IF(CleanedData[[#This Row],[Purchase Amount]]&gt;=5000,"Yes","No")</f>
        <v>No</v>
      </c>
      <c r="Y36">
        <f>IF(CleanedData[[#This Row],[Recommend]]="Yes",1,0)</f>
        <v>0</v>
      </c>
      <c r="Z36" s="6">
        <f>CleanedData[[#This Row],[Purchase Amount]]*0.15</f>
        <v>444.39</v>
      </c>
      <c r="AA36" s="6">
        <f>CleanedData[[#This Row],[Purchase Amount]]*1.15</f>
        <v>3406.99</v>
      </c>
    </row>
    <row r="37" spans="1:27" x14ac:dyDescent="0.3">
      <c r="A37">
        <v>38</v>
      </c>
      <c r="B37" t="s">
        <v>159</v>
      </c>
      <c r="C37" s="1">
        <v>45513</v>
      </c>
      <c r="D37">
        <v>20</v>
      </c>
      <c r="E37" t="s">
        <v>52</v>
      </c>
      <c r="F37" t="s">
        <v>68</v>
      </c>
      <c r="G37" t="s">
        <v>160</v>
      </c>
      <c r="H37">
        <v>5</v>
      </c>
      <c r="I37" t="s">
        <v>45</v>
      </c>
      <c r="J37" t="s">
        <v>43</v>
      </c>
      <c r="K37" t="s">
        <v>44</v>
      </c>
      <c r="L37" t="s">
        <v>45</v>
      </c>
      <c r="N37" t="s">
        <v>57</v>
      </c>
      <c r="O37" t="s">
        <v>134</v>
      </c>
      <c r="P37" t="s">
        <v>8646</v>
      </c>
      <c r="Q37" t="s">
        <v>66</v>
      </c>
      <c r="R37" s="6">
        <f>_xlfn.XLOOKUP(CleanedData[[#This Row],[Product]],'02_Lookup_Tables'!$A$2:$A$126,'02_Lookup_Tables'!$B$2:$B$126)</f>
        <v>294.33</v>
      </c>
      <c r="S37" t="str">
        <f>VLOOKUP(CleanedData[[#This Row],[Product]],'02_Lookup_Tables'!$H$2:$I$126,2,FALSE)</f>
        <v>Toys &amp; Games</v>
      </c>
      <c r="T37" t="str">
        <f>VLOOKUP(CleanedData[[#This Row],[Province]],'02_Lookup_Tables'!$D$2:$E$10,2, FALSE)</f>
        <v>Northern Region</v>
      </c>
      <c r="U37" t="str" cm="1">
        <f t="array" ref="U37">_xlfn.IFS(CleanedData[[#This Row],[Purchase Amount]]&lt;500,"Low",
CleanedData[[#This Row],[Purchase Amount]]&lt;5000,"Medium",
TRUE,"High")</f>
        <v>Low</v>
      </c>
      <c r="V37" t="str">
        <f>TEXT(CleanedData[[#This Row],[Date]],"mmmm")</f>
        <v>August</v>
      </c>
      <c r="W37" t="str">
        <f>"Q"&amp;ROUNDUP(MONTH(CleanedData[[#This Row],[Date]])/3,0)</f>
        <v>Q3</v>
      </c>
      <c r="X37" t="str">
        <f>IF(CleanedData[[#This Row],[Purchase Amount]]&gt;=5000,"Yes","No")</f>
        <v>No</v>
      </c>
      <c r="Y37">
        <f>IF(CleanedData[[#This Row],[Recommend]]="Yes",1,0)</f>
        <v>1</v>
      </c>
      <c r="Z37" s="6">
        <f>CleanedData[[#This Row],[Purchase Amount]]*0.15</f>
        <v>44.149499999999996</v>
      </c>
      <c r="AA37" s="6">
        <f>CleanedData[[#This Row],[Purchase Amount]]*1.15</f>
        <v>338.47949999999997</v>
      </c>
    </row>
    <row r="38" spans="1:27" x14ac:dyDescent="0.3">
      <c r="A38">
        <v>39</v>
      </c>
      <c r="B38" t="s">
        <v>161</v>
      </c>
      <c r="C38" s="1">
        <v>45319</v>
      </c>
      <c r="D38">
        <v>77</v>
      </c>
      <c r="E38" t="s">
        <v>60</v>
      </c>
      <c r="F38" t="s">
        <v>72</v>
      </c>
      <c r="G38" t="s">
        <v>162</v>
      </c>
      <c r="H38">
        <v>3</v>
      </c>
      <c r="I38" t="s">
        <v>45</v>
      </c>
      <c r="J38" t="s">
        <v>69</v>
      </c>
      <c r="K38" t="s">
        <v>64</v>
      </c>
      <c r="L38" t="s">
        <v>45</v>
      </c>
      <c r="M38" t="s">
        <v>123</v>
      </c>
      <c r="N38" t="s">
        <v>48</v>
      </c>
      <c r="O38" t="s">
        <v>89</v>
      </c>
      <c r="P38" t="s">
        <v>49</v>
      </c>
      <c r="Q38" t="s">
        <v>97</v>
      </c>
      <c r="R38" s="6">
        <f>_xlfn.XLOOKUP(CleanedData[[#This Row],[Product]],'02_Lookup_Tables'!$A$2:$A$126,'02_Lookup_Tables'!$B$2:$B$126)</f>
        <v>3086.4</v>
      </c>
      <c r="S38" t="str">
        <f>VLOOKUP(CleanedData[[#This Row],[Product]],'02_Lookup_Tables'!$H$2:$I$126,2,FALSE)</f>
        <v>Home &amp; Living</v>
      </c>
      <c r="T38" t="str">
        <f>VLOOKUP(CleanedData[[#This Row],[Province]],'02_Lookup_Tables'!$D$2:$E$10,2, FALSE)</f>
        <v>Central Region</v>
      </c>
      <c r="U38" t="str" cm="1">
        <f t="array" ref="U38">_xlfn.IFS(CleanedData[[#This Row],[Purchase Amount]]&lt;500,"Low",
CleanedData[[#This Row],[Purchase Amount]]&lt;5000,"Medium",
TRUE,"High")</f>
        <v>Medium</v>
      </c>
      <c r="V38" t="str">
        <f>TEXT(CleanedData[[#This Row],[Date]],"mmmm")</f>
        <v>January</v>
      </c>
      <c r="W38" t="str">
        <f>"Q"&amp;ROUNDUP(MONTH(CleanedData[[#This Row],[Date]])/3,0)</f>
        <v>Q1</v>
      </c>
      <c r="X38" t="str">
        <f>IF(CleanedData[[#This Row],[Purchase Amount]]&gt;=5000,"Yes","No")</f>
        <v>No</v>
      </c>
      <c r="Y38">
        <f>IF(CleanedData[[#This Row],[Recommend]]="Yes",1,0)</f>
        <v>1</v>
      </c>
      <c r="Z38" s="6">
        <f>CleanedData[[#This Row],[Purchase Amount]]*0.15</f>
        <v>462.96</v>
      </c>
      <c r="AA38" s="6">
        <f>CleanedData[[#This Row],[Purchase Amount]]*1.15</f>
        <v>3549.3599999999997</v>
      </c>
    </row>
    <row r="39" spans="1:27" x14ac:dyDescent="0.3">
      <c r="A39">
        <v>40</v>
      </c>
      <c r="B39" t="s">
        <v>163</v>
      </c>
      <c r="C39" s="1">
        <v>45666</v>
      </c>
      <c r="E39" t="s">
        <v>60</v>
      </c>
      <c r="F39" t="s">
        <v>72</v>
      </c>
      <c r="G39" t="s">
        <v>164</v>
      </c>
      <c r="H39">
        <v>3</v>
      </c>
      <c r="I39" t="s">
        <v>45</v>
      </c>
      <c r="J39" t="s">
        <v>63</v>
      </c>
      <c r="K39" t="s">
        <v>44</v>
      </c>
      <c r="L39" t="s">
        <v>42</v>
      </c>
      <c r="M39" t="s">
        <v>165</v>
      </c>
      <c r="N39" t="s">
        <v>48</v>
      </c>
      <c r="O39" t="s">
        <v>89</v>
      </c>
      <c r="P39" t="s">
        <v>49</v>
      </c>
      <c r="Q39" t="s">
        <v>166</v>
      </c>
      <c r="R39" s="6">
        <f>_xlfn.XLOOKUP(CleanedData[[#This Row],[Product]],'02_Lookup_Tables'!$A$2:$A$126,'02_Lookup_Tables'!$B$2:$B$126)</f>
        <v>440.87</v>
      </c>
      <c r="S39" t="str">
        <f>VLOOKUP(CleanedData[[#This Row],[Product]],'02_Lookup_Tables'!$H$2:$I$126,2,FALSE)</f>
        <v>Home &amp; Living</v>
      </c>
      <c r="T39" t="str">
        <f>VLOOKUP(CleanedData[[#This Row],[Province]],'02_Lookup_Tables'!$D$2:$E$10,2, FALSE)</f>
        <v>Central Region</v>
      </c>
      <c r="U39" t="str" cm="1">
        <f t="array" ref="U39">_xlfn.IFS(CleanedData[[#This Row],[Purchase Amount]]&lt;500,"Low",
CleanedData[[#This Row],[Purchase Amount]]&lt;5000,"Medium",
TRUE,"High")</f>
        <v>Low</v>
      </c>
      <c r="V39" t="str">
        <f>TEXT(CleanedData[[#This Row],[Date]],"mmmm")</f>
        <v>January</v>
      </c>
      <c r="W39" t="str">
        <f>"Q"&amp;ROUNDUP(MONTH(CleanedData[[#This Row],[Date]])/3,0)</f>
        <v>Q1</v>
      </c>
      <c r="X39" t="str">
        <f>IF(CleanedData[[#This Row],[Purchase Amount]]&gt;=5000,"Yes","No")</f>
        <v>No</v>
      </c>
      <c r="Y39">
        <f>IF(CleanedData[[#This Row],[Recommend]]="Yes",1,0)</f>
        <v>1</v>
      </c>
      <c r="Z39" s="6">
        <f>CleanedData[[#This Row],[Purchase Amount]]*0.15</f>
        <v>66.130499999999998</v>
      </c>
      <c r="AA39" s="6">
        <f>CleanedData[[#This Row],[Purchase Amount]]*1.15</f>
        <v>507.00049999999999</v>
      </c>
    </row>
    <row r="40" spans="1:27" x14ac:dyDescent="0.3">
      <c r="A40">
        <v>41</v>
      </c>
      <c r="B40" t="s">
        <v>167</v>
      </c>
      <c r="C40" s="1">
        <v>45700</v>
      </c>
      <c r="D40">
        <v>29</v>
      </c>
      <c r="E40" t="s">
        <v>52</v>
      </c>
      <c r="F40" t="s">
        <v>83</v>
      </c>
      <c r="G40" t="s">
        <v>168</v>
      </c>
      <c r="H40">
        <v>5</v>
      </c>
      <c r="I40" t="s">
        <v>45</v>
      </c>
      <c r="J40" t="s">
        <v>54</v>
      </c>
      <c r="K40" t="s">
        <v>64</v>
      </c>
      <c r="L40" t="s">
        <v>42</v>
      </c>
      <c r="M40" t="s">
        <v>88</v>
      </c>
      <c r="N40" t="s">
        <v>57</v>
      </c>
      <c r="O40" t="s">
        <v>89</v>
      </c>
      <c r="P40" t="s">
        <v>70</v>
      </c>
      <c r="Q40" t="s">
        <v>58</v>
      </c>
      <c r="R40" s="6">
        <f>_xlfn.XLOOKUP(CleanedData[[#This Row],[Product]],'02_Lookup_Tables'!$A$2:$A$126,'02_Lookup_Tables'!$B$2:$B$126)</f>
        <v>14729.04</v>
      </c>
      <c r="S40" t="str">
        <f>VLOOKUP(CleanedData[[#This Row],[Product]],'02_Lookup_Tables'!$H$2:$I$126,2,FALSE)</f>
        <v>Electronics</v>
      </c>
      <c r="T40" t="str">
        <f>VLOOKUP(CleanedData[[#This Row],[Province]],'02_Lookup_Tables'!$D$2:$E$10,2, FALSE)</f>
        <v>Western Region</v>
      </c>
      <c r="U40" t="str" cm="1">
        <f t="array" ref="U40">_xlfn.IFS(CleanedData[[#This Row],[Purchase Amount]]&lt;500,"Low",
CleanedData[[#This Row],[Purchase Amount]]&lt;5000,"Medium",
TRUE,"High")</f>
        <v>High</v>
      </c>
      <c r="V40" t="str">
        <f>TEXT(CleanedData[[#This Row],[Date]],"mmmm")</f>
        <v>February</v>
      </c>
      <c r="W40" t="str">
        <f>"Q"&amp;ROUNDUP(MONTH(CleanedData[[#This Row],[Date]])/3,0)</f>
        <v>Q1</v>
      </c>
      <c r="X40" t="str">
        <f>IF(CleanedData[[#This Row],[Purchase Amount]]&gt;=5000,"Yes","No")</f>
        <v>Yes</v>
      </c>
      <c r="Y40">
        <f>IF(CleanedData[[#This Row],[Recommend]]="Yes",1,0)</f>
        <v>1</v>
      </c>
      <c r="Z40" s="6">
        <f>CleanedData[[#This Row],[Purchase Amount]]*0.15</f>
        <v>2209.3560000000002</v>
      </c>
      <c r="AA40" s="6">
        <f>CleanedData[[#This Row],[Purchase Amount]]*1.15</f>
        <v>16938.396000000001</v>
      </c>
    </row>
    <row r="41" spans="1:27" x14ac:dyDescent="0.3">
      <c r="A41">
        <v>42</v>
      </c>
      <c r="B41" t="s">
        <v>169</v>
      </c>
      <c r="C41" s="1">
        <v>45547</v>
      </c>
      <c r="D41">
        <v>65</v>
      </c>
      <c r="E41" t="s">
        <v>52</v>
      </c>
      <c r="F41" t="s">
        <v>83</v>
      </c>
      <c r="G41" t="s">
        <v>53</v>
      </c>
      <c r="H41">
        <v>4</v>
      </c>
      <c r="I41" t="s">
        <v>45</v>
      </c>
      <c r="J41" t="s">
        <v>63</v>
      </c>
      <c r="K41" t="s">
        <v>55</v>
      </c>
      <c r="L41" t="s">
        <v>45</v>
      </c>
      <c r="M41" t="s">
        <v>100</v>
      </c>
      <c r="N41" t="s">
        <v>96</v>
      </c>
      <c r="O41" t="s">
        <v>48</v>
      </c>
      <c r="P41" t="s">
        <v>49</v>
      </c>
      <c r="Q41" t="s">
        <v>97</v>
      </c>
      <c r="R41" s="6">
        <f>_xlfn.XLOOKUP(CleanedData[[#This Row],[Product]],'02_Lookup_Tables'!$A$2:$A$126,'02_Lookup_Tables'!$B$2:$B$126)</f>
        <v>444.38</v>
      </c>
      <c r="S41" t="str">
        <f>VLOOKUP(CleanedData[[#This Row],[Product]],'02_Lookup_Tables'!$H$2:$I$126,2,FALSE)</f>
        <v>Beauty &amp; Personal Care</v>
      </c>
      <c r="T41" t="str">
        <f>VLOOKUP(CleanedData[[#This Row],[Province]],'02_Lookup_Tables'!$D$2:$E$10,2, FALSE)</f>
        <v>Western Region</v>
      </c>
      <c r="U41" t="str" cm="1">
        <f t="array" ref="U41">_xlfn.IFS(CleanedData[[#This Row],[Purchase Amount]]&lt;500,"Low",
CleanedData[[#This Row],[Purchase Amount]]&lt;5000,"Medium",
TRUE,"High")</f>
        <v>Low</v>
      </c>
      <c r="V41" t="str">
        <f>TEXT(CleanedData[[#This Row],[Date]],"mmmm")</f>
        <v>September</v>
      </c>
      <c r="W41" t="str">
        <f>"Q"&amp;ROUNDUP(MONTH(CleanedData[[#This Row],[Date]])/3,0)</f>
        <v>Q3</v>
      </c>
      <c r="X41" t="str">
        <f>IF(CleanedData[[#This Row],[Purchase Amount]]&gt;=5000,"Yes","No")</f>
        <v>No</v>
      </c>
      <c r="Y41">
        <f>IF(CleanedData[[#This Row],[Recommend]]="Yes",1,0)</f>
        <v>1</v>
      </c>
      <c r="Z41" s="6">
        <f>CleanedData[[#This Row],[Purchase Amount]]*0.15</f>
        <v>66.656999999999996</v>
      </c>
      <c r="AA41" s="6">
        <f>CleanedData[[#This Row],[Purchase Amount]]*1.15</f>
        <v>511.03699999999998</v>
      </c>
    </row>
    <row r="42" spans="1:27" x14ac:dyDescent="0.3">
      <c r="A42">
        <v>43</v>
      </c>
      <c r="B42" t="s">
        <v>170</v>
      </c>
      <c r="C42" s="1">
        <v>45768</v>
      </c>
      <c r="D42">
        <v>44</v>
      </c>
      <c r="E42" t="s">
        <v>39</v>
      </c>
      <c r="F42" t="s">
        <v>77</v>
      </c>
      <c r="G42" t="s">
        <v>171</v>
      </c>
      <c r="H42">
        <v>1</v>
      </c>
      <c r="I42" t="s">
        <v>42</v>
      </c>
      <c r="J42" t="s">
        <v>43</v>
      </c>
      <c r="K42" t="s">
        <v>44</v>
      </c>
      <c r="L42" t="s">
        <v>42</v>
      </c>
      <c r="M42" t="s">
        <v>156</v>
      </c>
      <c r="N42" t="s">
        <v>80</v>
      </c>
      <c r="O42" t="s">
        <v>148</v>
      </c>
      <c r="P42" t="s">
        <v>70</v>
      </c>
      <c r="Q42" t="s">
        <v>81</v>
      </c>
      <c r="R42" s="6">
        <f>_xlfn.XLOOKUP(CleanedData[[#This Row],[Product]],'02_Lookup_Tables'!$A$2:$A$126,'02_Lookup_Tables'!$B$2:$B$126)</f>
        <v>6710.27</v>
      </c>
      <c r="S42" t="str">
        <f>VLOOKUP(CleanedData[[#This Row],[Product]],'02_Lookup_Tables'!$H$2:$I$126,2,FALSE)</f>
        <v>Home Devices</v>
      </c>
      <c r="T42" t="str">
        <f>VLOOKUP(CleanedData[[#This Row],[Province]],'02_Lookup_Tables'!$D$2:$E$10,2, FALSE)</f>
        <v>Central Region</v>
      </c>
      <c r="U42" t="str" cm="1">
        <f t="array" ref="U42">_xlfn.IFS(CleanedData[[#This Row],[Purchase Amount]]&lt;500,"Low",
CleanedData[[#This Row],[Purchase Amount]]&lt;5000,"Medium",
TRUE,"High")</f>
        <v>High</v>
      </c>
      <c r="V42" t="str">
        <f>TEXT(CleanedData[[#This Row],[Date]],"mmmm")</f>
        <v>April</v>
      </c>
      <c r="W42" t="str">
        <f>"Q"&amp;ROUNDUP(MONTH(CleanedData[[#This Row],[Date]])/3,0)</f>
        <v>Q2</v>
      </c>
      <c r="X42" t="str">
        <f>IF(CleanedData[[#This Row],[Purchase Amount]]&gt;=5000,"Yes","No")</f>
        <v>Yes</v>
      </c>
      <c r="Y42">
        <f>IF(CleanedData[[#This Row],[Recommend]]="Yes",1,0)</f>
        <v>0</v>
      </c>
      <c r="Z42" s="6">
        <f>CleanedData[[#This Row],[Purchase Amount]]*0.15</f>
        <v>1006.5405000000001</v>
      </c>
      <c r="AA42" s="6">
        <f>CleanedData[[#This Row],[Purchase Amount]]*1.15</f>
        <v>7716.8104999999996</v>
      </c>
    </row>
    <row r="43" spans="1:27" x14ac:dyDescent="0.3">
      <c r="A43">
        <v>44</v>
      </c>
      <c r="B43" t="s">
        <v>172</v>
      </c>
      <c r="C43" s="1">
        <v>45367</v>
      </c>
      <c r="D43">
        <v>46</v>
      </c>
      <c r="E43" t="s">
        <v>52</v>
      </c>
      <c r="F43" t="s">
        <v>77</v>
      </c>
      <c r="G43" t="s">
        <v>173</v>
      </c>
      <c r="H43">
        <v>3</v>
      </c>
      <c r="I43" t="s">
        <v>42</v>
      </c>
      <c r="J43" t="s">
        <v>54</v>
      </c>
      <c r="K43" t="s">
        <v>64</v>
      </c>
      <c r="L43" t="s">
        <v>42</v>
      </c>
      <c r="M43" t="s">
        <v>165</v>
      </c>
      <c r="N43" t="s">
        <v>48</v>
      </c>
      <c r="O43" t="s">
        <v>89</v>
      </c>
      <c r="P43" t="s">
        <v>49</v>
      </c>
      <c r="Q43" t="s">
        <v>93</v>
      </c>
      <c r="R43" s="6">
        <f>_xlfn.XLOOKUP(CleanedData[[#This Row],[Product]],'02_Lookup_Tables'!$A$2:$A$126,'02_Lookup_Tables'!$B$2:$B$126)</f>
        <v>13056.99</v>
      </c>
      <c r="S43" t="str">
        <f>VLOOKUP(CleanedData[[#This Row],[Product]],'02_Lookup_Tables'!$H$2:$I$126,2,FALSE)</f>
        <v>Electronics</v>
      </c>
      <c r="T43" t="str">
        <f>VLOOKUP(CleanedData[[#This Row],[Province]],'02_Lookup_Tables'!$D$2:$E$10,2, FALSE)</f>
        <v>Central Region</v>
      </c>
      <c r="U43" t="str" cm="1">
        <f t="array" ref="U43">_xlfn.IFS(CleanedData[[#This Row],[Purchase Amount]]&lt;500,"Low",
CleanedData[[#This Row],[Purchase Amount]]&lt;5000,"Medium",
TRUE,"High")</f>
        <v>High</v>
      </c>
      <c r="V43" t="str">
        <f>TEXT(CleanedData[[#This Row],[Date]],"mmmm")</f>
        <v>March</v>
      </c>
      <c r="W43" t="str">
        <f>"Q"&amp;ROUNDUP(MONTH(CleanedData[[#This Row],[Date]])/3,0)</f>
        <v>Q1</v>
      </c>
      <c r="X43" t="str">
        <f>IF(CleanedData[[#This Row],[Purchase Amount]]&gt;=5000,"Yes","No")</f>
        <v>Yes</v>
      </c>
      <c r="Y43">
        <f>IF(CleanedData[[#This Row],[Recommend]]="Yes",1,0)</f>
        <v>0</v>
      </c>
      <c r="Z43" s="6">
        <f>CleanedData[[#This Row],[Purchase Amount]]*0.15</f>
        <v>1958.5484999999999</v>
      </c>
      <c r="AA43" s="6">
        <f>CleanedData[[#This Row],[Purchase Amount]]*1.15</f>
        <v>15015.538499999999</v>
      </c>
    </row>
    <row r="44" spans="1:27" x14ac:dyDescent="0.3">
      <c r="A44">
        <v>45</v>
      </c>
      <c r="B44" t="s">
        <v>174</v>
      </c>
      <c r="C44" s="1">
        <v>45482</v>
      </c>
      <c r="D44">
        <v>59</v>
      </c>
      <c r="E44" t="s">
        <v>52</v>
      </c>
      <c r="F44" t="s">
        <v>83</v>
      </c>
      <c r="G44" t="s">
        <v>41</v>
      </c>
      <c r="H44">
        <v>2</v>
      </c>
      <c r="I44" t="s">
        <v>45</v>
      </c>
      <c r="J44" t="s">
        <v>43</v>
      </c>
      <c r="K44" t="s">
        <v>55</v>
      </c>
      <c r="L44" t="s">
        <v>42</v>
      </c>
      <c r="M44" t="s">
        <v>175</v>
      </c>
      <c r="N44" t="s">
        <v>47</v>
      </c>
      <c r="O44" t="s">
        <v>89</v>
      </c>
      <c r="P44" t="s">
        <v>49</v>
      </c>
      <c r="Q44" t="s">
        <v>50</v>
      </c>
      <c r="R44" s="6">
        <f>_xlfn.XLOOKUP(CleanedData[[#This Row],[Product]],'02_Lookup_Tables'!$A$2:$A$126,'02_Lookup_Tables'!$B$2:$B$126)</f>
        <v>2479.5700000000002</v>
      </c>
      <c r="S44" t="str">
        <f>VLOOKUP(CleanedData[[#This Row],[Product]],'02_Lookup_Tables'!$H$2:$I$126,2,FALSE)</f>
        <v>Accessories</v>
      </c>
      <c r="T44" t="str">
        <f>VLOOKUP(CleanedData[[#This Row],[Province]],'02_Lookup_Tables'!$D$2:$E$10,2, FALSE)</f>
        <v>Western Region</v>
      </c>
      <c r="U44" t="str" cm="1">
        <f t="array" ref="U44">_xlfn.IFS(CleanedData[[#This Row],[Purchase Amount]]&lt;500,"Low",
CleanedData[[#This Row],[Purchase Amount]]&lt;5000,"Medium",
TRUE,"High")</f>
        <v>Medium</v>
      </c>
      <c r="V44" t="str">
        <f>TEXT(CleanedData[[#This Row],[Date]],"mmmm")</f>
        <v>July</v>
      </c>
      <c r="W44" t="str">
        <f>"Q"&amp;ROUNDUP(MONTH(CleanedData[[#This Row],[Date]])/3,0)</f>
        <v>Q3</v>
      </c>
      <c r="X44" t="str">
        <f>IF(CleanedData[[#This Row],[Purchase Amount]]&gt;=5000,"Yes","No")</f>
        <v>No</v>
      </c>
      <c r="Y44">
        <f>IF(CleanedData[[#This Row],[Recommend]]="Yes",1,0)</f>
        <v>1</v>
      </c>
      <c r="Z44" s="6">
        <f>CleanedData[[#This Row],[Purchase Amount]]*0.15</f>
        <v>371.93549999999999</v>
      </c>
      <c r="AA44" s="6">
        <f>CleanedData[[#This Row],[Purchase Amount]]*1.15</f>
        <v>2851.5054999999998</v>
      </c>
    </row>
    <row r="45" spans="1:27" x14ac:dyDescent="0.3">
      <c r="A45">
        <v>47</v>
      </c>
      <c r="B45" t="s">
        <v>176</v>
      </c>
      <c r="C45" s="1">
        <v>45848</v>
      </c>
      <c r="D45">
        <v>71</v>
      </c>
      <c r="E45" t="s">
        <v>39</v>
      </c>
      <c r="F45" t="s">
        <v>77</v>
      </c>
      <c r="G45" t="s">
        <v>128</v>
      </c>
      <c r="H45">
        <v>1</v>
      </c>
      <c r="I45" t="s">
        <v>42</v>
      </c>
      <c r="J45" t="s">
        <v>63</v>
      </c>
      <c r="K45" t="s">
        <v>55</v>
      </c>
      <c r="L45" t="s">
        <v>42</v>
      </c>
      <c r="M45" t="s">
        <v>140</v>
      </c>
      <c r="N45" t="s">
        <v>80</v>
      </c>
      <c r="O45" t="s">
        <v>148</v>
      </c>
      <c r="P45" t="s">
        <v>70</v>
      </c>
      <c r="Q45" t="s">
        <v>97</v>
      </c>
      <c r="R45" s="6">
        <f>_xlfn.XLOOKUP(CleanedData[[#This Row],[Product]],'02_Lookup_Tables'!$A$2:$A$126,'02_Lookup_Tables'!$B$2:$B$126)</f>
        <v>3747.26</v>
      </c>
      <c r="S45" t="str">
        <f>VLOOKUP(CleanedData[[#This Row],[Product]],'02_Lookup_Tables'!$H$2:$I$126,2,FALSE)</f>
        <v>Apparel</v>
      </c>
      <c r="T45" t="str">
        <f>VLOOKUP(CleanedData[[#This Row],[Province]],'02_Lookup_Tables'!$D$2:$E$10,2, FALSE)</f>
        <v>Central Region</v>
      </c>
      <c r="U45" t="str" cm="1">
        <f t="array" ref="U45">_xlfn.IFS(CleanedData[[#This Row],[Purchase Amount]]&lt;500,"Low",
CleanedData[[#This Row],[Purchase Amount]]&lt;5000,"Medium",
TRUE,"High")</f>
        <v>Medium</v>
      </c>
      <c r="V45" t="str">
        <f>TEXT(CleanedData[[#This Row],[Date]],"mmmm")</f>
        <v>July</v>
      </c>
      <c r="W45" t="str">
        <f>"Q"&amp;ROUNDUP(MONTH(CleanedData[[#This Row],[Date]])/3,0)</f>
        <v>Q3</v>
      </c>
      <c r="X45" t="str">
        <f>IF(CleanedData[[#This Row],[Purchase Amount]]&gt;=5000,"Yes","No")</f>
        <v>No</v>
      </c>
      <c r="Y45">
        <f>IF(CleanedData[[#This Row],[Recommend]]="Yes",1,0)</f>
        <v>0</v>
      </c>
      <c r="Z45" s="6">
        <f>CleanedData[[#This Row],[Purchase Amount]]*0.15</f>
        <v>562.08900000000006</v>
      </c>
      <c r="AA45" s="6">
        <f>CleanedData[[#This Row],[Purchase Amount]]*1.15</f>
        <v>4309.3490000000002</v>
      </c>
    </row>
    <row r="46" spans="1:27" x14ac:dyDescent="0.3">
      <c r="A46">
        <v>48</v>
      </c>
      <c r="B46" t="s">
        <v>177</v>
      </c>
      <c r="C46" s="1">
        <v>45507</v>
      </c>
      <c r="D46">
        <v>74</v>
      </c>
      <c r="E46" t="s">
        <v>39</v>
      </c>
      <c r="F46" t="s">
        <v>40</v>
      </c>
      <c r="G46" t="s">
        <v>95</v>
      </c>
      <c r="H46">
        <v>4</v>
      </c>
      <c r="I46" t="s">
        <v>45</v>
      </c>
      <c r="J46" t="s">
        <v>63</v>
      </c>
      <c r="K46" t="s">
        <v>64</v>
      </c>
      <c r="L46" t="s">
        <v>42</v>
      </c>
      <c r="M46" t="s">
        <v>151</v>
      </c>
      <c r="N46" t="s">
        <v>96</v>
      </c>
      <c r="O46" t="s">
        <v>89</v>
      </c>
      <c r="P46" t="s">
        <v>70</v>
      </c>
      <c r="Q46" t="s">
        <v>97</v>
      </c>
      <c r="R46" s="6">
        <f>_xlfn.XLOOKUP(CleanedData[[#This Row],[Product]],'02_Lookup_Tables'!$A$2:$A$126,'02_Lookup_Tables'!$B$2:$B$126)</f>
        <v>5390.8</v>
      </c>
      <c r="S46" t="str">
        <f>VLOOKUP(CleanedData[[#This Row],[Product]],'02_Lookup_Tables'!$H$2:$I$126,2,FALSE)</f>
        <v>Electronics</v>
      </c>
      <c r="T46" t="str">
        <f>VLOOKUP(CleanedData[[#This Row],[Province]],'02_Lookup_Tables'!$D$2:$E$10,2, FALSE)</f>
        <v>Northern Region</v>
      </c>
      <c r="U46" t="str" cm="1">
        <f t="array" ref="U46">_xlfn.IFS(CleanedData[[#This Row],[Purchase Amount]]&lt;500,"Low",
CleanedData[[#This Row],[Purchase Amount]]&lt;5000,"Medium",
TRUE,"High")</f>
        <v>High</v>
      </c>
      <c r="V46" t="str">
        <f>TEXT(CleanedData[[#This Row],[Date]],"mmmm")</f>
        <v>August</v>
      </c>
      <c r="W46" t="str">
        <f>"Q"&amp;ROUNDUP(MONTH(CleanedData[[#This Row],[Date]])/3,0)</f>
        <v>Q3</v>
      </c>
      <c r="X46" t="str">
        <f>IF(CleanedData[[#This Row],[Purchase Amount]]&gt;=5000,"Yes","No")</f>
        <v>Yes</v>
      </c>
      <c r="Y46">
        <f>IF(CleanedData[[#This Row],[Recommend]]="Yes",1,0)</f>
        <v>1</v>
      </c>
      <c r="Z46" s="6">
        <f>CleanedData[[#This Row],[Purchase Amount]]*0.15</f>
        <v>808.62</v>
      </c>
      <c r="AA46" s="6">
        <f>CleanedData[[#This Row],[Purchase Amount]]*1.15</f>
        <v>6199.42</v>
      </c>
    </row>
    <row r="47" spans="1:27" x14ac:dyDescent="0.3">
      <c r="A47">
        <v>49</v>
      </c>
      <c r="B47" t="s">
        <v>178</v>
      </c>
      <c r="C47" s="1">
        <v>45784</v>
      </c>
      <c r="D47">
        <v>37</v>
      </c>
      <c r="E47" t="s">
        <v>52</v>
      </c>
      <c r="F47" t="s">
        <v>125</v>
      </c>
      <c r="G47" t="s">
        <v>179</v>
      </c>
      <c r="H47">
        <v>5</v>
      </c>
      <c r="I47" t="s">
        <v>42</v>
      </c>
      <c r="J47" t="s">
        <v>74</v>
      </c>
      <c r="K47" t="s">
        <v>55</v>
      </c>
      <c r="L47" t="s">
        <v>42</v>
      </c>
      <c r="M47" t="s">
        <v>180</v>
      </c>
      <c r="N47" t="s">
        <v>57</v>
      </c>
      <c r="O47" t="s">
        <v>89</v>
      </c>
      <c r="P47" t="s">
        <v>70</v>
      </c>
      <c r="Q47" t="s">
        <v>81</v>
      </c>
      <c r="R47" s="6">
        <f>_xlfn.XLOOKUP(CleanedData[[#This Row],[Product]],'02_Lookup_Tables'!$A$2:$A$126,'02_Lookup_Tables'!$B$2:$B$126)</f>
        <v>54.82</v>
      </c>
      <c r="S47" t="str">
        <f>VLOOKUP(CleanedData[[#This Row],[Product]],'02_Lookup_Tables'!$H$2:$I$126,2,FALSE)</f>
        <v>Food</v>
      </c>
      <c r="T47" t="str">
        <f>VLOOKUP(CleanedData[[#This Row],[Province]],'02_Lookup_Tables'!$D$2:$E$10,2, FALSE)</f>
        <v>Western Region</v>
      </c>
      <c r="U47" t="str" cm="1">
        <f t="array" ref="U47">_xlfn.IFS(CleanedData[[#This Row],[Purchase Amount]]&lt;500,"Low",
CleanedData[[#This Row],[Purchase Amount]]&lt;5000,"Medium",
TRUE,"High")</f>
        <v>Low</v>
      </c>
      <c r="V47" t="str">
        <f>TEXT(CleanedData[[#This Row],[Date]],"mmmm")</f>
        <v>May</v>
      </c>
      <c r="W47" t="str">
        <f>"Q"&amp;ROUNDUP(MONTH(CleanedData[[#This Row],[Date]])/3,0)</f>
        <v>Q2</v>
      </c>
      <c r="X47" t="str">
        <f>IF(CleanedData[[#This Row],[Purchase Amount]]&gt;=5000,"Yes","No")</f>
        <v>No</v>
      </c>
      <c r="Y47">
        <f>IF(CleanedData[[#This Row],[Recommend]]="Yes",1,0)</f>
        <v>0</v>
      </c>
      <c r="Z47" s="6">
        <f>CleanedData[[#This Row],[Purchase Amount]]*0.15</f>
        <v>8.222999999999999</v>
      </c>
      <c r="AA47" s="6">
        <f>CleanedData[[#This Row],[Purchase Amount]]*1.15</f>
        <v>63.042999999999992</v>
      </c>
    </row>
    <row r="48" spans="1:27" x14ac:dyDescent="0.3">
      <c r="A48">
        <v>51</v>
      </c>
      <c r="B48" t="s">
        <v>181</v>
      </c>
      <c r="C48" s="1">
        <v>45743</v>
      </c>
      <c r="D48">
        <v>42</v>
      </c>
      <c r="E48" t="s">
        <v>39</v>
      </c>
      <c r="F48" t="s">
        <v>83</v>
      </c>
      <c r="G48" t="s">
        <v>182</v>
      </c>
      <c r="H48">
        <v>2</v>
      </c>
      <c r="I48" t="s">
        <v>45</v>
      </c>
      <c r="J48" t="s">
        <v>54</v>
      </c>
      <c r="K48" t="s">
        <v>44</v>
      </c>
      <c r="L48" t="s">
        <v>42</v>
      </c>
      <c r="M48" t="s">
        <v>140</v>
      </c>
      <c r="N48" t="s">
        <v>47</v>
      </c>
      <c r="O48" t="s">
        <v>148</v>
      </c>
      <c r="P48" t="s">
        <v>70</v>
      </c>
      <c r="Q48" t="s">
        <v>81</v>
      </c>
      <c r="R48" s="6">
        <f>_xlfn.XLOOKUP(CleanedData[[#This Row],[Product]],'02_Lookup_Tables'!$A$2:$A$126,'02_Lookup_Tables'!$B$2:$B$126)</f>
        <v>3715.65</v>
      </c>
      <c r="S48" t="str">
        <f>VLOOKUP(CleanedData[[#This Row],[Product]],'02_Lookup_Tables'!$H$2:$I$126,2,FALSE)</f>
        <v>Home Devices</v>
      </c>
      <c r="T48" t="str">
        <f>VLOOKUP(CleanedData[[#This Row],[Province]],'02_Lookup_Tables'!$D$2:$E$10,2, FALSE)</f>
        <v>Western Region</v>
      </c>
      <c r="U48" t="str" cm="1">
        <f t="array" ref="U48">_xlfn.IFS(CleanedData[[#This Row],[Purchase Amount]]&lt;500,"Low",
CleanedData[[#This Row],[Purchase Amount]]&lt;5000,"Medium",
TRUE,"High")</f>
        <v>Medium</v>
      </c>
      <c r="V48" t="str">
        <f>TEXT(CleanedData[[#This Row],[Date]],"mmmm")</f>
        <v>March</v>
      </c>
      <c r="W48" t="str">
        <f>"Q"&amp;ROUNDUP(MONTH(CleanedData[[#This Row],[Date]])/3,0)</f>
        <v>Q1</v>
      </c>
      <c r="X48" t="str">
        <f>IF(CleanedData[[#This Row],[Purchase Amount]]&gt;=5000,"Yes","No")</f>
        <v>No</v>
      </c>
      <c r="Y48">
        <f>IF(CleanedData[[#This Row],[Recommend]]="Yes",1,0)</f>
        <v>1</v>
      </c>
      <c r="Z48" s="6">
        <f>CleanedData[[#This Row],[Purchase Amount]]*0.15</f>
        <v>557.34749999999997</v>
      </c>
      <c r="AA48" s="6">
        <f>CleanedData[[#This Row],[Purchase Amount]]*1.15</f>
        <v>4272.9974999999995</v>
      </c>
    </row>
    <row r="49" spans="1:27" x14ac:dyDescent="0.3">
      <c r="A49">
        <v>52</v>
      </c>
      <c r="B49" t="s">
        <v>183</v>
      </c>
      <c r="C49" s="1">
        <v>45620</v>
      </c>
      <c r="D49">
        <v>66</v>
      </c>
      <c r="E49" t="s">
        <v>39</v>
      </c>
      <c r="F49" t="s">
        <v>77</v>
      </c>
      <c r="G49" t="s">
        <v>155</v>
      </c>
      <c r="H49">
        <v>4</v>
      </c>
      <c r="I49" t="s">
        <v>42</v>
      </c>
      <c r="J49" t="s">
        <v>69</v>
      </c>
      <c r="K49" t="s">
        <v>64</v>
      </c>
      <c r="L49" t="s">
        <v>45</v>
      </c>
      <c r="M49" t="s">
        <v>184</v>
      </c>
      <c r="N49" t="s">
        <v>96</v>
      </c>
      <c r="O49" t="s">
        <v>148</v>
      </c>
      <c r="P49" t="s">
        <v>49</v>
      </c>
      <c r="Q49" t="s">
        <v>97</v>
      </c>
      <c r="R49" s="6">
        <f>_xlfn.XLOOKUP(CleanedData[[#This Row],[Product]],'02_Lookup_Tables'!$A$2:$A$126,'02_Lookup_Tables'!$B$2:$B$126)</f>
        <v>1355.08</v>
      </c>
      <c r="S49" t="str">
        <f>VLOOKUP(CleanedData[[#This Row],[Product]],'02_Lookup_Tables'!$H$2:$I$126,2,FALSE)</f>
        <v>Sports &amp; Outdoors</v>
      </c>
      <c r="T49" t="str">
        <f>VLOOKUP(CleanedData[[#This Row],[Province]],'02_Lookup_Tables'!$D$2:$E$10,2, FALSE)</f>
        <v>Central Region</v>
      </c>
      <c r="U49" t="str" cm="1">
        <f t="array" ref="U49">_xlfn.IFS(CleanedData[[#This Row],[Purchase Amount]]&lt;500,"Low",
CleanedData[[#This Row],[Purchase Amount]]&lt;5000,"Medium",
TRUE,"High")</f>
        <v>Medium</v>
      </c>
      <c r="V49" t="str">
        <f>TEXT(CleanedData[[#This Row],[Date]],"mmmm")</f>
        <v>November</v>
      </c>
      <c r="W49" t="str">
        <f>"Q"&amp;ROUNDUP(MONTH(CleanedData[[#This Row],[Date]])/3,0)</f>
        <v>Q4</v>
      </c>
      <c r="X49" t="str">
        <f>IF(CleanedData[[#This Row],[Purchase Amount]]&gt;=5000,"Yes","No")</f>
        <v>No</v>
      </c>
      <c r="Y49">
        <f>IF(CleanedData[[#This Row],[Recommend]]="Yes",1,0)</f>
        <v>0</v>
      </c>
      <c r="Z49" s="6">
        <f>CleanedData[[#This Row],[Purchase Amount]]*0.15</f>
        <v>203.26199999999997</v>
      </c>
      <c r="AA49" s="6">
        <f>CleanedData[[#This Row],[Purchase Amount]]*1.15</f>
        <v>1558.3419999999999</v>
      </c>
    </row>
    <row r="50" spans="1:27" x14ac:dyDescent="0.3">
      <c r="A50">
        <v>55</v>
      </c>
      <c r="B50" t="s">
        <v>185</v>
      </c>
      <c r="C50" s="1">
        <v>45789</v>
      </c>
      <c r="D50">
        <v>33</v>
      </c>
      <c r="E50" t="s">
        <v>39</v>
      </c>
      <c r="F50" t="s">
        <v>108</v>
      </c>
      <c r="G50" t="s">
        <v>118</v>
      </c>
      <c r="H50">
        <v>5</v>
      </c>
      <c r="I50" t="s">
        <v>45</v>
      </c>
      <c r="J50" t="s">
        <v>43</v>
      </c>
      <c r="K50" t="s">
        <v>55</v>
      </c>
      <c r="L50" t="s">
        <v>45</v>
      </c>
      <c r="M50" t="s">
        <v>92</v>
      </c>
      <c r="N50" t="s">
        <v>57</v>
      </c>
      <c r="O50" t="s">
        <v>89</v>
      </c>
      <c r="P50" t="s">
        <v>70</v>
      </c>
      <c r="Q50" t="s">
        <v>58</v>
      </c>
      <c r="R50" s="6">
        <f>_xlfn.XLOOKUP(CleanedData[[#This Row],[Product]],'02_Lookup_Tables'!$A$2:$A$126,'02_Lookup_Tables'!$B$2:$B$126)</f>
        <v>368.99</v>
      </c>
      <c r="S50" t="str">
        <f>VLOOKUP(CleanedData[[#This Row],[Product]],'02_Lookup_Tables'!$H$2:$I$126,2,FALSE)</f>
        <v>Accessories</v>
      </c>
      <c r="T50" t="str">
        <f>VLOOKUP(CleanedData[[#This Row],[Province]],'02_Lookup_Tables'!$D$2:$E$10,2, FALSE)</f>
        <v>Gauteng Region</v>
      </c>
      <c r="U50" t="str" cm="1">
        <f t="array" ref="U50">_xlfn.IFS(CleanedData[[#This Row],[Purchase Amount]]&lt;500,"Low",
CleanedData[[#This Row],[Purchase Amount]]&lt;5000,"Medium",
TRUE,"High")</f>
        <v>Low</v>
      </c>
      <c r="V50" t="str">
        <f>TEXT(CleanedData[[#This Row],[Date]],"mmmm")</f>
        <v>May</v>
      </c>
      <c r="W50" t="str">
        <f>"Q"&amp;ROUNDUP(MONTH(CleanedData[[#This Row],[Date]])/3,0)</f>
        <v>Q2</v>
      </c>
      <c r="X50" t="str">
        <f>IF(CleanedData[[#This Row],[Purchase Amount]]&gt;=5000,"Yes","No")</f>
        <v>No</v>
      </c>
      <c r="Y50">
        <f>IF(CleanedData[[#This Row],[Recommend]]="Yes",1,0)</f>
        <v>1</v>
      </c>
      <c r="Z50" s="6">
        <f>CleanedData[[#This Row],[Purchase Amount]]*0.15</f>
        <v>55.348500000000001</v>
      </c>
      <c r="AA50" s="6">
        <f>CleanedData[[#This Row],[Purchase Amount]]*1.15</f>
        <v>424.33849999999995</v>
      </c>
    </row>
    <row r="51" spans="1:27" x14ac:dyDescent="0.3">
      <c r="A51">
        <v>58</v>
      </c>
      <c r="B51" t="s">
        <v>186</v>
      </c>
      <c r="C51" s="1">
        <v>45507</v>
      </c>
      <c r="D51">
        <v>28</v>
      </c>
      <c r="E51" t="s">
        <v>39</v>
      </c>
      <c r="F51" t="s">
        <v>68</v>
      </c>
      <c r="G51" t="s">
        <v>187</v>
      </c>
      <c r="H51">
        <v>3</v>
      </c>
      <c r="I51" t="s">
        <v>42</v>
      </c>
      <c r="J51" t="s">
        <v>63</v>
      </c>
      <c r="K51" t="s">
        <v>55</v>
      </c>
      <c r="L51" t="s">
        <v>45</v>
      </c>
      <c r="M51" t="s">
        <v>100</v>
      </c>
      <c r="N51" t="s">
        <v>48</v>
      </c>
      <c r="O51" t="s">
        <v>48</v>
      </c>
      <c r="P51" t="s">
        <v>70</v>
      </c>
      <c r="Q51" t="s">
        <v>58</v>
      </c>
      <c r="R51" s="6">
        <f>_xlfn.XLOOKUP(CleanedData[[#This Row],[Product]],'02_Lookup_Tables'!$A$2:$A$126,'02_Lookup_Tables'!$B$2:$B$126)</f>
        <v>24904.86</v>
      </c>
      <c r="S51" t="str">
        <f>VLOOKUP(CleanedData[[#This Row],[Product]],'02_Lookup_Tables'!$H$2:$I$126,2,FALSE)</f>
        <v>Electronics</v>
      </c>
      <c r="T51" t="str">
        <f>VLOOKUP(CleanedData[[#This Row],[Province]],'02_Lookup_Tables'!$D$2:$E$10,2, FALSE)</f>
        <v>Northern Region</v>
      </c>
      <c r="U51" t="str" cm="1">
        <f t="array" ref="U51">_xlfn.IFS(CleanedData[[#This Row],[Purchase Amount]]&lt;500,"Low",
CleanedData[[#This Row],[Purchase Amount]]&lt;5000,"Medium",
TRUE,"High")</f>
        <v>High</v>
      </c>
      <c r="V51" t="str">
        <f>TEXT(CleanedData[[#This Row],[Date]],"mmmm")</f>
        <v>August</v>
      </c>
      <c r="W51" t="str">
        <f>"Q"&amp;ROUNDUP(MONTH(CleanedData[[#This Row],[Date]])/3,0)</f>
        <v>Q3</v>
      </c>
      <c r="X51" t="str">
        <f>IF(CleanedData[[#This Row],[Purchase Amount]]&gt;=5000,"Yes","No")</f>
        <v>Yes</v>
      </c>
      <c r="Y51">
        <f>IF(CleanedData[[#This Row],[Recommend]]="Yes",1,0)</f>
        <v>0</v>
      </c>
      <c r="Z51" s="6">
        <f>CleanedData[[#This Row],[Purchase Amount]]*0.15</f>
        <v>3735.7289999999998</v>
      </c>
      <c r="AA51" s="6">
        <f>CleanedData[[#This Row],[Purchase Amount]]*1.15</f>
        <v>28640.589</v>
      </c>
    </row>
    <row r="52" spans="1:27" x14ac:dyDescent="0.3">
      <c r="A52">
        <v>60</v>
      </c>
      <c r="B52" t="s">
        <v>188</v>
      </c>
      <c r="C52" s="1">
        <v>45841</v>
      </c>
      <c r="D52">
        <v>29</v>
      </c>
      <c r="E52" t="s">
        <v>60</v>
      </c>
      <c r="F52" t="s">
        <v>130</v>
      </c>
      <c r="G52" t="s">
        <v>189</v>
      </c>
      <c r="H52">
        <v>4</v>
      </c>
      <c r="I52" t="s">
        <v>45</v>
      </c>
      <c r="J52" t="s">
        <v>69</v>
      </c>
      <c r="K52" t="s">
        <v>64</v>
      </c>
      <c r="L52" t="s">
        <v>45</v>
      </c>
      <c r="M52" t="s">
        <v>190</v>
      </c>
      <c r="N52" t="s">
        <v>96</v>
      </c>
      <c r="O52" t="s">
        <v>89</v>
      </c>
      <c r="P52" t="s">
        <v>70</v>
      </c>
      <c r="Q52" t="s">
        <v>58</v>
      </c>
      <c r="R52" s="6">
        <f>_xlfn.XLOOKUP(CleanedData[[#This Row],[Product]],'02_Lookup_Tables'!$A$2:$A$126,'02_Lookup_Tables'!$B$2:$B$126)</f>
        <v>1619.07</v>
      </c>
      <c r="S52" t="str">
        <f>VLOOKUP(CleanedData[[#This Row],[Product]],'02_Lookup_Tables'!$H$2:$I$126,2,FALSE)</f>
        <v>Home &amp; Living</v>
      </c>
      <c r="T52" t="str">
        <f>VLOOKUP(CleanedData[[#This Row],[Province]],'02_Lookup_Tables'!$D$2:$E$10,2, FALSE)</f>
        <v>Eastern Region</v>
      </c>
      <c r="U52" t="str" cm="1">
        <f t="array" ref="U52">_xlfn.IFS(CleanedData[[#This Row],[Purchase Amount]]&lt;500,"Low",
CleanedData[[#This Row],[Purchase Amount]]&lt;5000,"Medium",
TRUE,"High")</f>
        <v>Medium</v>
      </c>
      <c r="V52" t="str">
        <f>TEXT(CleanedData[[#This Row],[Date]],"mmmm")</f>
        <v>July</v>
      </c>
      <c r="W52" t="str">
        <f>"Q"&amp;ROUNDUP(MONTH(CleanedData[[#This Row],[Date]])/3,0)</f>
        <v>Q3</v>
      </c>
      <c r="X52" t="str">
        <f>IF(CleanedData[[#This Row],[Purchase Amount]]&gt;=5000,"Yes","No")</f>
        <v>No</v>
      </c>
      <c r="Y52">
        <f>IF(CleanedData[[#This Row],[Recommend]]="Yes",1,0)</f>
        <v>1</v>
      </c>
      <c r="Z52" s="6">
        <f>CleanedData[[#This Row],[Purchase Amount]]*0.15</f>
        <v>242.86049999999997</v>
      </c>
      <c r="AA52" s="6">
        <f>CleanedData[[#This Row],[Purchase Amount]]*1.15</f>
        <v>1861.9304999999997</v>
      </c>
    </row>
    <row r="53" spans="1:27" x14ac:dyDescent="0.3">
      <c r="A53">
        <v>61</v>
      </c>
      <c r="B53" t="s">
        <v>191</v>
      </c>
      <c r="C53" s="1">
        <v>45437</v>
      </c>
      <c r="E53" t="s">
        <v>52</v>
      </c>
      <c r="F53" t="s">
        <v>130</v>
      </c>
      <c r="G53" t="s">
        <v>192</v>
      </c>
      <c r="H53">
        <v>5</v>
      </c>
      <c r="I53" t="s">
        <v>42</v>
      </c>
      <c r="J53" t="s">
        <v>69</v>
      </c>
      <c r="K53" t="s">
        <v>44</v>
      </c>
      <c r="L53" t="s">
        <v>42</v>
      </c>
      <c r="M53" t="s">
        <v>79</v>
      </c>
      <c r="N53" t="s">
        <v>57</v>
      </c>
      <c r="O53" t="s">
        <v>89</v>
      </c>
      <c r="P53" t="s">
        <v>70</v>
      </c>
      <c r="Q53" t="s">
        <v>166</v>
      </c>
      <c r="R53" s="6">
        <f>_xlfn.XLOOKUP(CleanedData[[#This Row],[Product]],'02_Lookup_Tables'!$A$2:$A$126,'02_Lookup_Tables'!$B$2:$B$126)</f>
        <v>13261</v>
      </c>
      <c r="S53" t="str">
        <f>VLOOKUP(CleanedData[[#This Row],[Product]],'02_Lookup_Tables'!$H$2:$I$126,2,FALSE)</f>
        <v>Electronics</v>
      </c>
      <c r="T53" t="str">
        <f>VLOOKUP(CleanedData[[#This Row],[Province]],'02_Lookup_Tables'!$D$2:$E$10,2, FALSE)</f>
        <v>Eastern Region</v>
      </c>
      <c r="U53" t="str" cm="1">
        <f t="array" ref="U53">_xlfn.IFS(CleanedData[[#This Row],[Purchase Amount]]&lt;500,"Low",
CleanedData[[#This Row],[Purchase Amount]]&lt;5000,"Medium",
TRUE,"High")</f>
        <v>High</v>
      </c>
      <c r="V53" t="str">
        <f>TEXT(CleanedData[[#This Row],[Date]],"mmmm")</f>
        <v>May</v>
      </c>
      <c r="W53" t="str">
        <f>"Q"&amp;ROUNDUP(MONTH(CleanedData[[#This Row],[Date]])/3,0)</f>
        <v>Q2</v>
      </c>
      <c r="X53" t="str">
        <f>IF(CleanedData[[#This Row],[Purchase Amount]]&gt;=5000,"Yes","No")</f>
        <v>Yes</v>
      </c>
      <c r="Y53">
        <f>IF(CleanedData[[#This Row],[Recommend]]="Yes",1,0)</f>
        <v>0</v>
      </c>
      <c r="Z53" s="6">
        <f>CleanedData[[#This Row],[Purchase Amount]]*0.15</f>
        <v>1989.1499999999999</v>
      </c>
      <c r="AA53" s="6">
        <f>CleanedData[[#This Row],[Purchase Amount]]*1.15</f>
        <v>15250.15</v>
      </c>
    </row>
    <row r="54" spans="1:27" x14ac:dyDescent="0.3">
      <c r="A54">
        <v>62</v>
      </c>
      <c r="B54" t="s">
        <v>193</v>
      </c>
      <c r="C54" s="1">
        <v>45346</v>
      </c>
      <c r="D54">
        <v>58</v>
      </c>
      <c r="E54" t="s">
        <v>39</v>
      </c>
      <c r="F54" t="s">
        <v>83</v>
      </c>
      <c r="G54" t="s">
        <v>182</v>
      </c>
      <c r="H54">
        <v>5</v>
      </c>
      <c r="I54" t="s">
        <v>42</v>
      </c>
      <c r="J54" t="s">
        <v>74</v>
      </c>
      <c r="K54" t="s">
        <v>44</v>
      </c>
      <c r="L54" t="s">
        <v>45</v>
      </c>
      <c r="M54" t="s">
        <v>65</v>
      </c>
      <c r="N54" t="s">
        <v>57</v>
      </c>
      <c r="O54" t="s">
        <v>89</v>
      </c>
      <c r="P54" t="s">
        <v>70</v>
      </c>
      <c r="Q54" t="s">
        <v>50</v>
      </c>
      <c r="R54" s="6">
        <f>_xlfn.XLOOKUP(CleanedData[[#This Row],[Product]],'02_Lookup_Tables'!$A$2:$A$126,'02_Lookup_Tables'!$B$2:$B$126)</f>
        <v>3715.65</v>
      </c>
      <c r="S54" t="str">
        <f>VLOOKUP(CleanedData[[#This Row],[Product]],'02_Lookup_Tables'!$H$2:$I$126,2,FALSE)</f>
        <v>Home Devices</v>
      </c>
      <c r="T54" t="str">
        <f>VLOOKUP(CleanedData[[#This Row],[Province]],'02_Lookup_Tables'!$D$2:$E$10,2, FALSE)</f>
        <v>Western Region</v>
      </c>
      <c r="U54" t="str" cm="1">
        <f t="array" ref="U54">_xlfn.IFS(CleanedData[[#This Row],[Purchase Amount]]&lt;500,"Low",
CleanedData[[#This Row],[Purchase Amount]]&lt;5000,"Medium",
TRUE,"High")</f>
        <v>Medium</v>
      </c>
      <c r="V54" t="str">
        <f>TEXT(CleanedData[[#This Row],[Date]],"mmmm")</f>
        <v>February</v>
      </c>
      <c r="W54" t="str">
        <f>"Q"&amp;ROUNDUP(MONTH(CleanedData[[#This Row],[Date]])/3,0)</f>
        <v>Q1</v>
      </c>
      <c r="X54" t="str">
        <f>IF(CleanedData[[#This Row],[Purchase Amount]]&gt;=5000,"Yes","No")</f>
        <v>No</v>
      </c>
      <c r="Y54">
        <f>IF(CleanedData[[#This Row],[Recommend]]="Yes",1,0)</f>
        <v>0</v>
      </c>
      <c r="Z54" s="6">
        <f>CleanedData[[#This Row],[Purchase Amount]]*0.15</f>
        <v>557.34749999999997</v>
      </c>
      <c r="AA54" s="6">
        <f>CleanedData[[#This Row],[Purchase Amount]]*1.15</f>
        <v>4272.9974999999995</v>
      </c>
    </row>
    <row r="55" spans="1:27" x14ac:dyDescent="0.3">
      <c r="A55">
        <v>63</v>
      </c>
      <c r="B55" t="s">
        <v>194</v>
      </c>
      <c r="C55" s="1">
        <v>45363</v>
      </c>
      <c r="D55">
        <v>43</v>
      </c>
      <c r="E55" t="s">
        <v>52</v>
      </c>
      <c r="F55" t="s">
        <v>68</v>
      </c>
      <c r="G55" t="s">
        <v>114</v>
      </c>
      <c r="H55">
        <v>4</v>
      </c>
      <c r="I55" t="s">
        <v>42</v>
      </c>
      <c r="J55" t="s">
        <v>69</v>
      </c>
      <c r="K55" t="s">
        <v>44</v>
      </c>
      <c r="L55" t="s">
        <v>45</v>
      </c>
      <c r="M55" t="s">
        <v>184</v>
      </c>
      <c r="N55" t="s">
        <v>96</v>
      </c>
      <c r="O55" t="s">
        <v>148</v>
      </c>
      <c r="P55" t="s">
        <v>49</v>
      </c>
      <c r="Q55" t="s">
        <v>81</v>
      </c>
      <c r="R55" s="6">
        <f>_xlfn.XLOOKUP(CleanedData[[#This Row],[Product]],'02_Lookup_Tables'!$A$2:$A$126,'02_Lookup_Tables'!$B$2:$B$126)</f>
        <v>1440.59</v>
      </c>
      <c r="S55" t="str">
        <f>VLOOKUP(CleanedData[[#This Row],[Product]],'02_Lookup_Tables'!$H$2:$I$126,2,FALSE)</f>
        <v>Beauty &amp; Personal Care</v>
      </c>
      <c r="T55" t="str">
        <f>VLOOKUP(CleanedData[[#This Row],[Province]],'02_Lookup_Tables'!$D$2:$E$10,2, FALSE)</f>
        <v>Northern Region</v>
      </c>
      <c r="U55" t="str" cm="1">
        <f t="array" ref="U55">_xlfn.IFS(CleanedData[[#This Row],[Purchase Amount]]&lt;500,"Low",
CleanedData[[#This Row],[Purchase Amount]]&lt;5000,"Medium",
TRUE,"High")</f>
        <v>Medium</v>
      </c>
      <c r="V55" t="str">
        <f>TEXT(CleanedData[[#This Row],[Date]],"mmmm")</f>
        <v>March</v>
      </c>
      <c r="W55" t="str">
        <f>"Q"&amp;ROUNDUP(MONTH(CleanedData[[#This Row],[Date]])/3,0)</f>
        <v>Q1</v>
      </c>
      <c r="X55" t="str">
        <f>IF(CleanedData[[#This Row],[Purchase Amount]]&gt;=5000,"Yes","No")</f>
        <v>No</v>
      </c>
      <c r="Y55">
        <f>IF(CleanedData[[#This Row],[Recommend]]="Yes",1,0)</f>
        <v>0</v>
      </c>
      <c r="Z55" s="6">
        <f>CleanedData[[#This Row],[Purchase Amount]]*0.15</f>
        <v>216.08849999999998</v>
      </c>
      <c r="AA55" s="6">
        <f>CleanedData[[#This Row],[Purchase Amount]]*1.15</f>
        <v>1656.6784999999998</v>
      </c>
    </row>
    <row r="56" spans="1:27" x14ac:dyDescent="0.3">
      <c r="A56">
        <v>65</v>
      </c>
      <c r="B56" t="s">
        <v>195</v>
      </c>
      <c r="C56" s="1">
        <v>45973</v>
      </c>
      <c r="D56">
        <v>75</v>
      </c>
      <c r="E56" t="s">
        <v>52</v>
      </c>
      <c r="F56" t="s">
        <v>77</v>
      </c>
      <c r="G56" t="s">
        <v>142</v>
      </c>
      <c r="H56">
        <v>3</v>
      </c>
      <c r="I56" t="s">
        <v>45</v>
      </c>
      <c r="J56" t="s">
        <v>63</v>
      </c>
      <c r="K56" t="s">
        <v>55</v>
      </c>
      <c r="L56" t="s">
        <v>45</v>
      </c>
      <c r="M56" t="s">
        <v>196</v>
      </c>
      <c r="N56" t="s">
        <v>48</v>
      </c>
      <c r="O56" t="s">
        <v>89</v>
      </c>
      <c r="P56" t="s">
        <v>49</v>
      </c>
      <c r="Q56" t="s">
        <v>97</v>
      </c>
      <c r="R56" s="6">
        <f>_xlfn.XLOOKUP(CleanedData[[#This Row],[Product]],'02_Lookup_Tables'!$A$2:$A$126,'02_Lookup_Tables'!$B$2:$B$126)</f>
        <v>44114.21</v>
      </c>
      <c r="S56" t="str">
        <f>VLOOKUP(CleanedData[[#This Row],[Product]],'02_Lookup_Tables'!$H$2:$I$126,2,FALSE)</f>
        <v>Electronics</v>
      </c>
      <c r="T56" t="str">
        <f>VLOOKUP(CleanedData[[#This Row],[Province]],'02_Lookup_Tables'!$D$2:$E$10,2, FALSE)</f>
        <v>Central Region</v>
      </c>
      <c r="U56" t="str" cm="1">
        <f t="array" ref="U56">_xlfn.IFS(CleanedData[[#This Row],[Purchase Amount]]&lt;500,"Low",
CleanedData[[#This Row],[Purchase Amount]]&lt;5000,"Medium",
TRUE,"High")</f>
        <v>High</v>
      </c>
      <c r="V56" t="str">
        <f>TEXT(CleanedData[[#This Row],[Date]],"mmmm")</f>
        <v>November</v>
      </c>
      <c r="W56" t="str">
        <f>"Q"&amp;ROUNDUP(MONTH(CleanedData[[#This Row],[Date]])/3,0)</f>
        <v>Q4</v>
      </c>
      <c r="X56" t="str">
        <f>IF(CleanedData[[#This Row],[Purchase Amount]]&gt;=5000,"Yes","No")</f>
        <v>Yes</v>
      </c>
      <c r="Y56">
        <f>IF(CleanedData[[#This Row],[Recommend]]="Yes",1,0)</f>
        <v>1</v>
      </c>
      <c r="Z56" s="6">
        <f>CleanedData[[#This Row],[Purchase Amount]]*0.15</f>
        <v>6617.1314999999995</v>
      </c>
      <c r="AA56" s="6">
        <f>CleanedData[[#This Row],[Purchase Amount]]*1.15</f>
        <v>50731.341499999995</v>
      </c>
    </row>
    <row r="57" spans="1:27" x14ac:dyDescent="0.3">
      <c r="A57">
        <v>66</v>
      </c>
      <c r="B57" t="s">
        <v>197</v>
      </c>
      <c r="C57" s="1">
        <v>45436</v>
      </c>
      <c r="D57">
        <v>79</v>
      </c>
      <c r="E57" t="s">
        <v>52</v>
      </c>
      <c r="F57" t="s">
        <v>40</v>
      </c>
      <c r="G57" t="s">
        <v>198</v>
      </c>
      <c r="H57">
        <v>3</v>
      </c>
      <c r="I57" t="s">
        <v>45</v>
      </c>
      <c r="J57" t="s">
        <v>43</v>
      </c>
      <c r="K57" t="s">
        <v>55</v>
      </c>
      <c r="L57" t="s">
        <v>42</v>
      </c>
      <c r="N57" t="s">
        <v>48</v>
      </c>
      <c r="O57" t="s">
        <v>134</v>
      </c>
      <c r="P57" t="s">
        <v>8646</v>
      </c>
      <c r="Q57" t="s">
        <v>97</v>
      </c>
      <c r="R57" s="6">
        <f>_xlfn.XLOOKUP(CleanedData[[#This Row],[Product]],'02_Lookup_Tables'!$A$2:$A$126,'02_Lookup_Tables'!$B$2:$B$126)</f>
        <v>2099.4</v>
      </c>
      <c r="S57" t="str">
        <f>VLOOKUP(CleanedData[[#This Row],[Product]],'02_Lookup_Tables'!$H$2:$I$126,2,FALSE)</f>
        <v>Sports &amp; Outdoors</v>
      </c>
      <c r="T57" t="str">
        <f>VLOOKUP(CleanedData[[#This Row],[Province]],'02_Lookup_Tables'!$D$2:$E$10,2, FALSE)</f>
        <v>Northern Region</v>
      </c>
      <c r="U57" t="str" cm="1">
        <f t="array" ref="U57">_xlfn.IFS(CleanedData[[#This Row],[Purchase Amount]]&lt;500,"Low",
CleanedData[[#This Row],[Purchase Amount]]&lt;5000,"Medium",
TRUE,"High")</f>
        <v>Medium</v>
      </c>
      <c r="V57" t="str">
        <f>TEXT(CleanedData[[#This Row],[Date]],"mmmm")</f>
        <v>May</v>
      </c>
      <c r="W57" t="str">
        <f>"Q"&amp;ROUNDUP(MONTH(CleanedData[[#This Row],[Date]])/3,0)</f>
        <v>Q2</v>
      </c>
      <c r="X57" t="str">
        <f>IF(CleanedData[[#This Row],[Purchase Amount]]&gt;=5000,"Yes","No")</f>
        <v>No</v>
      </c>
      <c r="Y57">
        <f>IF(CleanedData[[#This Row],[Recommend]]="Yes",1,0)</f>
        <v>1</v>
      </c>
      <c r="Z57" s="6">
        <f>CleanedData[[#This Row],[Purchase Amount]]*0.15</f>
        <v>314.91000000000003</v>
      </c>
      <c r="AA57" s="6">
        <f>CleanedData[[#This Row],[Purchase Amount]]*1.15</f>
        <v>2414.31</v>
      </c>
    </row>
    <row r="58" spans="1:27" x14ac:dyDescent="0.3">
      <c r="A58">
        <v>67</v>
      </c>
      <c r="B58" t="s">
        <v>199</v>
      </c>
      <c r="C58" s="1">
        <v>45391</v>
      </c>
      <c r="D58">
        <v>69</v>
      </c>
      <c r="E58" t="s">
        <v>39</v>
      </c>
      <c r="F58" t="s">
        <v>40</v>
      </c>
      <c r="G58" t="s">
        <v>118</v>
      </c>
      <c r="H58">
        <v>1</v>
      </c>
      <c r="I58" t="s">
        <v>45</v>
      </c>
      <c r="J58" t="s">
        <v>43</v>
      </c>
      <c r="K58" t="s">
        <v>44</v>
      </c>
      <c r="L58" t="s">
        <v>45</v>
      </c>
      <c r="M58" t="s">
        <v>156</v>
      </c>
      <c r="N58" t="s">
        <v>80</v>
      </c>
      <c r="O58" t="s">
        <v>148</v>
      </c>
      <c r="P58" t="s">
        <v>70</v>
      </c>
      <c r="Q58" t="s">
        <v>97</v>
      </c>
      <c r="R58" s="6">
        <f>_xlfn.XLOOKUP(CleanedData[[#This Row],[Product]],'02_Lookup_Tables'!$A$2:$A$126,'02_Lookup_Tables'!$B$2:$B$126)</f>
        <v>368.99</v>
      </c>
      <c r="S58" t="str">
        <f>VLOOKUP(CleanedData[[#This Row],[Product]],'02_Lookup_Tables'!$H$2:$I$126,2,FALSE)</f>
        <v>Accessories</v>
      </c>
      <c r="T58" t="str">
        <f>VLOOKUP(CleanedData[[#This Row],[Province]],'02_Lookup_Tables'!$D$2:$E$10,2, FALSE)</f>
        <v>Northern Region</v>
      </c>
      <c r="U58" t="str" cm="1">
        <f t="array" ref="U58">_xlfn.IFS(CleanedData[[#This Row],[Purchase Amount]]&lt;500,"Low",
CleanedData[[#This Row],[Purchase Amount]]&lt;5000,"Medium",
TRUE,"High")</f>
        <v>Low</v>
      </c>
      <c r="V58" t="str">
        <f>TEXT(CleanedData[[#This Row],[Date]],"mmmm")</f>
        <v>April</v>
      </c>
      <c r="W58" t="str">
        <f>"Q"&amp;ROUNDUP(MONTH(CleanedData[[#This Row],[Date]])/3,0)</f>
        <v>Q2</v>
      </c>
      <c r="X58" t="str">
        <f>IF(CleanedData[[#This Row],[Purchase Amount]]&gt;=5000,"Yes","No")</f>
        <v>No</v>
      </c>
      <c r="Y58">
        <f>IF(CleanedData[[#This Row],[Recommend]]="Yes",1,0)</f>
        <v>1</v>
      </c>
      <c r="Z58" s="6">
        <f>CleanedData[[#This Row],[Purchase Amount]]*0.15</f>
        <v>55.348500000000001</v>
      </c>
      <c r="AA58" s="6">
        <f>CleanedData[[#This Row],[Purchase Amount]]*1.15</f>
        <v>424.33849999999995</v>
      </c>
    </row>
    <row r="59" spans="1:27" x14ac:dyDescent="0.3">
      <c r="A59">
        <v>69</v>
      </c>
      <c r="B59" t="s">
        <v>200</v>
      </c>
      <c r="C59" s="1">
        <v>45495</v>
      </c>
      <c r="D59">
        <v>69</v>
      </c>
      <c r="E59" t="s">
        <v>52</v>
      </c>
      <c r="F59" t="s">
        <v>125</v>
      </c>
      <c r="G59" t="s">
        <v>201</v>
      </c>
      <c r="H59">
        <v>4</v>
      </c>
      <c r="I59" t="s">
        <v>45</v>
      </c>
      <c r="J59" t="s">
        <v>74</v>
      </c>
      <c r="K59" t="s">
        <v>44</v>
      </c>
      <c r="L59" t="s">
        <v>45</v>
      </c>
      <c r="M59" t="s">
        <v>180</v>
      </c>
      <c r="N59" t="s">
        <v>96</v>
      </c>
      <c r="O59" t="s">
        <v>89</v>
      </c>
      <c r="P59" t="s">
        <v>70</v>
      </c>
      <c r="Q59" t="s">
        <v>97</v>
      </c>
      <c r="R59" s="6">
        <f>_xlfn.XLOOKUP(CleanedData[[#This Row],[Product]],'02_Lookup_Tables'!$A$2:$A$126,'02_Lookup_Tables'!$B$2:$B$126)</f>
        <v>755.66</v>
      </c>
      <c r="S59" t="str">
        <f>VLOOKUP(CleanedData[[#This Row],[Product]],'02_Lookup_Tables'!$H$2:$I$126,2,FALSE)</f>
        <v>Home &amp; Living</v>
      </c>
      <c r="T59" t="str">
        <f>VLOOKUP(CleanedData[[#This Row],[Province]],'02_Lookup_Tables'!$D$2:$E$10,2, FALSE)</f>
        <v>Western Region</v>
      </c>
      <c r="U59" t="str" cm="1">
        <f t="array" ref="U59">_xlfn.IFS(CleanedData[[#This Row],[Purchase Amount]]&lt;500,"Low",
CleanedData[[#This Row],[Purchase Amount]]&lt;5000,"Medium",
TRUE,"High")</f>
        <v>Medium</v>
      </c>
      <c r="V59" t="str">
        <f>TEXT(CleanedData[[#This Row],[Date]],"mmmm")</f>
        <v>July</v>
      </c>
      <c r="W59" t="str">
        <f>"Q"&amp;ROUNDUP(MONTH(CleanedData[[#This Row],[Date]])/3,0)</f>
        <v>Q3</v>
      </c>
      <c r="X59" t="str">
        <f>IF(CleanedData[[#This Row],[Purchase Amount]]&gt;=5000,"Yes","No")</f>
        <v>No</v>
      </c>
      <c r="Y59">
        <f>IF(CleanedData[[#This Row],[Recommend]]="Yes",1,0)</f>
        <v>1</v>
      </c>
      <c r="Z59" s="6">
        <f>CleanedData[[#This Row],[Purchase Amount]]*0.15</f>
        <v>113.34899999999999</v>
      </c>
      <c r="AA59" s="6">
        <f>CleanedData[[#This Row],[Purchase Amount]]*1.15</f>
        <v>869.0089999999999</v>
      </c>
    </row>
    <row r="60" spans="1:27" x14ac:dyDescent="0.3">
      <c r="A60">
        <v>70</v>
      </c>
      <c r="B60" t="s">
        <v>202</v>
      </c>
      <c r="C60" s="1">
        <v>45922</v>
      </c>
      <c r="D60">
        <v>30</v>
      </c>
      <c r="E60" t="s">
        <v>39</v>
      </c>
      <c r="F60" t="s">
        <v>72</v>
      </c>
      <c r="G60" t="s">
        <v>203</v>
      </c>
      <c r="H60">
        <v>1</v>
      </c>
      <c r="I60" t="s">
        <v>42</v>
      </c>
      <c r="J60" t="s">
        <v>43</v>
      </c>
      <c r="K60" t="s">
        <v>64</v>
      </c>
      <c r="L60" t="s">
        <v>45</v>
      </c>
      <c r="M60" t="s">
        <v>190</v>
      </c>
      <c r="N60" t="s">
        <v>80</v>
      </c>
      <c r="O60" t="s">
        <v>89</v>
      </c>
      <c r="P60" t="s">
        <v>49</v>
      </c>
      <c r="Q60" t="s">
        <v>58</v>
      </c>
      <c r="R60" s="6">
        <f>_xlfn.XLOOKUP(CleanedData[[#This Row],[Product]],'02_Lookup_Tables'!$A$2:$A$126,'02_Lookup_Tables'!$B$2:$B$126)</f>
        <v>2849.09</v>
      </c>
      <c r="S60" t="str">
        <f>VLOOKUP(CleanedData[[#This Row],[Product]],'02_Lookup_Tables'!$H$2:$I$126,2,FALSE)</f>
        <v>Home &amp; Living</v>
      </c>
      <c r="T60" t="str">
        <f>VLOOKUP(CleanedData[[#This Row],[Province]],'02_Lookup_Tables'!$D$2:$E$10,2, FALSE)</f>
        <v>Central Region</v>
      </c>
      <c r="U60" t="str" cm="1">
        <f t="array" ref="U60">_xlfn.IFS(CleanedData[[#This Row],[Purchase Amount]]&lt;500,"Low",
CleanedData[[#This Row],[Purchase Amount]]&lt;5000,"Medium",
TRUE,"High")</f>
        <v>Medium</v>
      </c>
      <c r="V60" t="str">
        <f>TEXT(CleanedData[[#This Row],[Date]],"mmmm")</f>
        <v>September</v>
      </c>
      <c r="W60" t="str">
        <f>"Q"&amp;ROUNDUP(MONTH(CleanedData[[#This Row],[Date]])/3,0)</f>
        <v>Q3</v>
      </c>
      <c r="X60" t="str">
        <f>IF(CleanedData[[#This Row],[Purchase Amount]]&gt;=5000,"Yes","No")</f>
        <v>No</v>
      </c>
      <c r="Y60">
        <f>IF(CleanedData[[#This Row],[Recommend]]="Yes",1,0)</f>
        <v>0</v>
      </c>
      <c r="Z60" s="6">
        <f>CleanedData[[#This Row],[Purchase Amount]]*0.15</f>
        <v>427.36349999999999</v>
      </c>
      <c r="AA60" s="6">
        <f>CleanedData[[#This Row],[Purchase Amount]]*1.15</f>
        <v>3276.4535000000001</v>
      </c>
    </row>
    <row r="61" spans="1:27" x14ac:dyDescent="0.3">
      <c r="A61">
        <v>71</v>
      </c>
      <c r="B61" t="s">
        <v>204</v>
      </c>
      <c r="C61" s="1">
        <v>45499</v>
      </c>
      <c r="D61">
        <v>39</v>
      </c>
      <c r="E61" t="s">
        <v>52</v>
      </c>
      <c r="F61" t="s">
        <v>61</v>
      </c>
      <c r="G61" t="s">
        <v>205</v>
      </c>
      <c r="H61">
        <v>5</v>
      </c>
      <c r="I61" t="s">
        <v>45</v>
      </c>
      <c r="J61" t="s">
        <v>43</v>
      </c>
      <c r="K61" t="s">
        <v>44</v>
      </c>
      <c r="L61" t="s">
        <v>42</v>
      </c>
      <c r="M61" t="s">
        <v>106</v>
      </c>
      <c r="N61" t="s">
        <v>57</v>
      </c>
      <c r="O61" t="s">
        <v>148</v>
      </c>
      <c r="P61" t="s">
        <v>49</v>
      </c>
      <c r="Q61" t="s">
        <v>81</v>
      </c>
      <c r="R61" s="6">
        <f>_xlfn.XLOOKUP(CleanedData[[#This Row],[Product]],'02_Lookup_Tables'!$A$2:$A$126,'02_Lookup_Tables'!$B$2:$B$126)</f>
        <v>139.72999999999999</v>
      </c>
      <c r="S61" t="str">
        <f>VLOOKUP(CleanedData[[#This Row],[Product]],'02_Lookup_Tables'!$H$2:$I$126,2,FALSE)</f>
        <v>Beauty &amp; Personal Care</v>
      </c>
      <c r="T61" t="str">
        <f>VLOOKUP(CleanedData[[#This Row],[Province]],'02_Lookup_Tables'!$D$2:$E$10,2, FALSE)</f>
        <v>Southern Region</v>
      </c>
      <c r="U61" t="str" cm="1">
        <f t="array" ref="U61">_xlfn.IFS(CleanedData[[#This Row],[Purchase Amount]]&lt;500,"Low",
CleanedData[[#This Row],[Purchase Amount]]&lt;5000,"Medium",
TRUE,"High")</f>
        <v>Low</v>
      </c>
      <c r="V61" t="str">
        <f>TEXT(CleanedData[[#This Row],[Date]],"mmmm")</f>
        <v>July</v>
      </c>
      <c r="W61" t="str">
        <f>"Q"&amp;ROUNDUP(MONTH(CleanedData[[#This Row],[Date]])/3,0)</f>
        <v>Q3</v>
      </c>
      <c r="X61" t="str">
        <f>IF(CleanedData[[#This Row],[Purchase Amount]]&gt;=5000,"Yes","No")</f>
        <v>No</v>
      </c>
      <c r="Y61">
        <f>IF(CleanedData[[#This Row],[Recommend]]="Yes",1,0)</f>
        <v>1</v>
      </c>
      <c r="Z61" s="6">
        <f>CleanedData[[#This Row],[Purchase Amount]]*0.15</f>
        <v>20.959499999999998</v>
      </c>
      <c r="AA61" s="6">
        <f>CleanedData[[#This Row],[Purchase Amount]]*1.15</f>
        <v>160.68949999999998</v>
      </c>
    </row>
    <row r="62" spans="1:27" x14ac:dyDescent="0.3">
      <c r="A62">
        <v>72</v>
      </c>
      <c r="B62" t="s">
        <v>206</v>
      </c>
      <c r="C62" s="1">
        <v>45964</v>
      </c>
      <c r="D62">
        <v>23</v>
      </c>
      <c r="E62" t="s">
        <v>60</v>
      </c>
      <c r="F62" t="s">
        <v>72</v>
      </c>
      <c r="G62" t="s">
        <v>207</v>
      </c>
      <c r="H62">
        <v>1</v>
      </c>
      <c r="I62" t="s">
        <v>42</v>
      </c>
      <c r="J62" t="s">
        <v>69</v>
      </c>
      <c r="K62" t="s">
        <v>44</v>
      </c>
      <c r="L62" t="s">
        <v>42</v>
      </c>
      <c r="M62" t="s">
        <v>208</v>
      </c>
      <c r="N62" t="s">
        <v>80</v>
      </c>
      <c r="O62" t="s">
        <v>89</v>
      </c>
      <c r="P62" t="s">
        <v>49</v>
      </c>
      <c r="Q62" t="s">
        <v>66</v>
      </c>
      <c r="R62" s="6">
        <f>_xlfn.XLOOKUP(CleanedData[[#This Row],[Product]],'02_Lookup_Tables'!$A$2:$A$126,'02_Lookup_Tables'!$B$2:$B$126)</f>
        <v>3755.73</v>
      </c>
      <c r="S62" t="str">
        <f>VLOOKUP(CleanedData[[#This Row],[Product]],'02_Lookup_Tables'!$H$2:$I$126,2,FALSE)</f>
        <v>Sports &amp; Outdoors</v>
      </c>
      <c r="T62" t="str">
        <f>VLOOKUP(CleanedData[[#This Row],[Province]],'02_Lookup_Tables'!$D$2:$E$10,2, FALSE)</f>
        <v>Central Region</v>
      </c>
      <c r="U62" t="str" cm="1">
        <f t="array" ref="U62">_xlfn.IFS(CleanedData[[#This Row],[Purchase Amount]]&lt;500,"Low",
CleanedData[[#This Row],[Purchase Amount]]&lt;5000,"Medium",
TRUE,"High")</f>
        <v>Medium</v>
      </c>
      <c r="V62" t="str">
        <f>TEXT(CleanedData[[#This Row],[Date]],"mmmm")</f>
        <v>November</v>
      </c>
      <c r="W62" t="str">
        <f>"Q"&amp;ROUNDUP(MONTH(CleanedData[[#This Row],[Date]])/3,0)</f>
        <v>Q4</v>
      </c>
      <c r="X62" t="str">
        <f>IF(CleanedData[[#This Row],[Purchase Amount]]&gt;=5000,"Yes","No")</f>
        <v>No</v>
      </c>
      <c r="Y62">
        <f>IF(CleanedData[[#This Row],[Recommend]]="Yes",1,0)</f>
        <v>0</v>
      </c>
      <c r="Z62" s="6">
        <f>CleanedData[[#This Row],[Purchase Amount]]*0.15</f>
        <v>563.35950000000003</v>
      </c>
      <c r="AA62" s="6">
        <f>CleanedData[[#This Row],[Purchase Amount]]*1.15</f>
        <v>4319.0895</v>
      </c>
    </row>
    <row r="63" spans="1:27" x14ac:dyDescent="0.3">
      <c r="A63">
        <v>73</v>
      </c>
      <c r="B63" t="s">
        <v>209</v>
      </c>
      <c r="C63" s="1">
        <v>45516</v>
      </c>
      <c r="D63">
        <v>63</v>
      </c>
      <c r="E63" t="s">
        <v>39</v>
      </c>
      <c r="F63" t="s">
        <v>40</v>
      </c>
      <c r="G63" t="s">
        <v>210</v>
      </c>
      <c r="H63">
        <v>1</v>
      </c>
      <c r="I63" t="s">
        <v>42</v>
      </c>
      <c r="J63" t="s">
        <v>74</v>
      </c>
      <c r="K63" t="s">
        <v>55</v>
      </c>
      <c r="L63" t="s">
        <v>42</v>
      </c>
      <c r="M63" t="s">
        <v>151</v>
      </c>
      <c r="N63" t="s">
        <v>80</v>
      </c>
      <c r="O63" t="s">
        <v>89</v>
      </c>
      <c r="P63" t="s">
        <v>49</v>
      </c>
      <c r="Q63" t="s">
        <v>50</v>
      </c>
      <c r="R63" s="6">
        <f>_xlfn.XLOOKUP(CleanedData[[#This Row],[Product]],'02_Lookup_Tables'!$A$2:$A$126,'02_Lookup_Tables'!$B$2:$B$126)</f>
        <v>13123.97</v>
      </c>
      <c r="S63" t="str">
        <f>VLOOKUP(CleanedData[[#This Row],[Product]],'02_Lookup_Tables'!$H$2:$I$126,2,FALSE)</f>
        <v>Electronics</v>
      </c>
      <c r="T63" t="str">
        <f>VLOOKUP(CleanedData[[#This Row],[Province]],'02_Lookup_Tables'!$D$2:$E$10,2, FALSE)</f>
        <v>Northern Region</v>
      </c>
      <c r="U63" t="str" cm="1">
        <f t="array" ref="U63">_xlfn.IFS(CleanedData[[#This Row],[Purchase Amount]]&lt;500,"Low",
CleanedData[[#This Row],[Purchase Amount]]&lt;5000,"Medium",
TRUE,"High")</f>
        <v>High</v>
      </c>
      <c r="V63" t="str">
        <f>TEXT(CleanedData[[#This Row],[Date]],"mmmm")</f>
        <v>August</v>
      </c>
      <c r="W63" t="str">
        <f>"Q"&amp;ROUNDUP(MONTH(CleanedData[[#This Row],[Date]])/3,0)</f>
        <v>Q3</v>
      </c>
      <c r="X63" t="str">
        <f>IF(CleanedData[[#This Row],[Purchase Amount]]&gt;=5000,"Yes","No")</f>
        <v>Yes</v>
      </c>
      <c r="Y63">
        <f>IF(CleanedData[[#This Row],[Recommend]]="Yes",1,0)</f>
        <v>0</v>
      </c>
      <c r="Z63" s="6">
        <f>CleanedData[[#This Row],[Purchase Amount]]*0.15</f>
        <v>1968.5954999999999</v>
      </c>
      <c r="AA63" s="6">
        <f>CleanedData[[#This Row],[Purchase Amount]]*1.15</f>
        <v>15092.565499999999</v>
      </c>
    </row>
    <row r="64" spans="1:27" x14ac:dyDescent="0.3">
      <c r="A64">
        <v>74</v>
      </c>
      <c r="B64" t="s">
        <v>211</v>
      </c>
      <c r="C64" s="1">
        <v>45673</v>
      </c>
      <c r="D64">
        <v>68</v>
      </c>
      <c r="E64" t="s">
        <v>39</v>
      </c>
      <c r="F64" t="s">
        <v>77</v>
      </c>
      <c r="G64" t="s">
        <v>212</v>
      </c>
      <c r="H64">
        <v>4</v>
      </c>
      <c r="I64" t="s">
        <v>42</v>
      </c>
      <c r="J64" t="s">
        <v>54</v>
      </c>
      <c r="K64" t="s">
        <v>64</v>
      </c>
      <c r="L64" t="s">
        <v>42</v>
      </c>
      <c r="M64" t="s">
        <v>75</v>
      </c>
      <c r="N64" t="s">
        <v>96</v>
      </c>
      <c r="O64" t="s">
        <v>89</v>
      </c>
      <c r="P64" t="s">
        <v>70</v>
      </c>
      <c r="Q64" t="s">
        <v>97</v>
      </c>
      <c r="R64" s="6">
        <f>_xlfn.XLOOKUP(CleanedData[[#This Row],[Product]],'02_Lookup_Tables'!$A$2:$A$126,'02_Lookup_Tables'!$B$2:$B$126)</f>
        <v>192.77</v>
      </c>
      <c r="S64" t="str">
        <f>VLOOKUP(CleanedData[[#This Row],[Product]],'02_Lookup_Tables'!$H$2:$I$126,2,FALSE)</f>
        <v>Beauty &amp; Personal Care</v>
      </c>
      <c r="T64" t="str">
        <f>VLOOKUP(CleanedData[[#This Row],[Province]],'02_Lookup_Tables'!$D$2:$E$10,2, FALSE)</f>
        <v>Central Region</v>
      </c>
      <c r="U64" t="str" cm="1">
        <f t="array" ref="U64">_xlfn.IFS(CleanedData[[#This Row],[Purchase Amount]]&lt;500,"Low",
CleanedData[[#This Row],[Purchase Amount]]&lt;5000,"Medium",
TRUE,"High")</f>
        <v>Low</v>
      </c>
      <c r="V64" t="str">
        <f>TEXT(CleanedData[[#This Row],[Date]],"mmmm")</f>
        <v>January</v>
      </c>
      <c r="W64" t="str">
        <f>"Q"&amp;ROUNDUP(MONTH(CleanedData[[#This Row],[Date]])/3,0)</f>
        <v>Q1</v>
      </c>
      <c r="X64" t="str">
        <f>IF(CleanedData[[#This Row],[Purchase Amount]]&gt;=5000,"Yes","No")</f>
        <v>No</v>
      </c>
      <c r="Y64">
        <f>IF(CleanedData[[#This Row],[Recommend]]="Yes",1,0)</f>
        <v>0</v>
      </c>
      <c r="Z64" s="6">
        <f>CleanedData[[#This Row],[Purchase Amount]]*0.15</f>
        <v>28.915500000000002</v>
      </c>
      <c r="AA64" s="6">
        <f>CleanedData[[#This Row],[Purchase Amount]]*1.15</f>
        <v>221.68549999999999</v>
      </c>
    </row>
    <row r="65" spans="1:27" x14ac:dyDescent="0.3">
      <c r="A65">
        <v>75</v>
      </c>
      <c r="B65" t="s">
        <v>213</v>
      </c>
      <c r="C65" s="1">
        <v>45408</v>
      </c>
      <c r="D65">
        <v>68</v>
      </c>
      <c r="E65" t="s">
        <v>52</v>
      </c>
      <c r="F65" t="s">
        <v>77</v>
      </c>
      <c r="G65" t="s">
        <v>214</v>
      </c>
      <c r="H65">
        <v>5</v>
      </c>
      <c r="I65" t="s">
        <v>45</v>
      </c>
      <c r="J65" t="s">
        <v>54</v>
      </c>
      <c r="K65" t="s">
        <v>55</v>
      </c>
      <c r="L65" t="s">
        <v>42</v>
      </c>
      <c r="M65" t="s">
        <v>136</v>
      </c>
      <c r="N65" t="s">
        <v>57</v>
      </c>
      <c r="O65" t="s">
        <v>89</v>
      </c>
      <c r="P65" t="s">
        <v>70</v>
      </c>
      <c r="Q65" t="s">
        <v>97</v>
      </c>
      <c r="R65" s="6">
        <f>_xlfn.XLOOKUP(CleanedData[[#This Row],[Product]],'02_Lookup_Tables'!$A$2:$A$126,'02_Lookup_Tables'!$B$2:$B$126)</f>
        <v>134.01</v>
      </c>
      <c r="S65" t="str">
        <f>VLOOKUP(CleanedData[[#This Row],[Product]],'02_Lookup_Tables'!$H$2:$I$126,2,FALSE)</f>
        <v>Food</v>
      </c>
      <c r="T65" t="str">
        <f>VLOOKUP(CleanedData[[#This Row],[Province]],'02_Lookup_Tables'!$D$2:$E$10,2, FALSE)</f>
        <v>Central Region</v>
      </c>
      <c r="U65" t="str" cm="1">
        <f t="array" ref="U65">_xlfn.IFS(CleanedData[[#This Row],[Purchase Amount]]&lt;500,"Low",
CleanedData[[#This Row],[Purchase Amount]]&lt;5000,"Medium",
TRUE,"High")</f>
        <v>Low</v>
      </c>
      <c r="V65" t="str">
        <f>TEXT(CleanedData[[#This Row],[Date]],"mmmm")</f>
        <v>April</v>
      </c>
      <c r="W65" t="str">
        <f>"Q"&amp;ROUNDUP(MONTH(CleanedData[[#This Row],[Date]])/3,0)</f>
        <v>Q2</v>
      </c>
      <c r="X65" t="str">
        <f>IF(CleanedData[[#This Row],[Purchase Amount]]&gt;=5000,"Yes","No")</f>
        <v>No</v>
      </c>
      <c r="Y65">
        <f>IF(CleanedData[[#This Row],[Recommend]]="Yes",1,0)</f>
        <v>1</v>
      </c>
      <c r="Z65" s="6">
        <f>CleanedData[[#This Row],[Purchase Amount]]*0.15</f>
        <v>20.101499999999998</v>
      </c>
      <c r="AA65" s="6">
        <f>CleanedData[[#This Row],[Purchase Amount]]*1.15</f>
        <v>154.11149999999998</v>
      </c>
    </row>
    <row r="66" spans="1:27" x14ac:dyDescent="0.3">
      <c r="A66">
        <v>76</v>
      </c>
      <c r="B66" t="s">
        <v>215</v>
      </c>
      <c r="C66" s="1">
        <v>45494</v>
      </c>
      <c r="D66">
        <v>63</v>
      </c>
      <c r="E66" t="s">
        <v>60</v>
      </c>
      <c r="F66" t="s">
        <v>130</v>
      </c>
      <c r="G66" t="s">
        <v>216</v>
      </c>
      <c r="H66">
        <v>3</v>
      </c>
      <c r="I66" t="s">
        <v>45</v>
      </c>
      <c r="J66" t="s">
        <v>54</v>
      </c>
      <c r="K66" t="s">
        <v>55</v>
      </c>
      <c r="L66" t="s">
        <v>45</v>
      </c>
      <c r="M66" t="s">
        <v>85</v>
      </c>
      <c r="N66" t="s">
        <v>48</v>
      </c>
      <c r="O66" t="s">
        <v>48</v>
      </c>
      <c r="P66" t="s">
        <v>70</v>
      </c>
      <c r="Q66" t="s">
        <v>50</v>
      </c>
      <c r="R66" s="6">
        <f>_xlfn.XLOOKUP(CleanedData[[#This Row],[Product]],'02_Lookup_Tables'!$A$2:$A$126,'02_Lookup_Tables'!$B$2:$B$126)</f>
        <v>929.55</v>
      </c>
      <c r="S66" t="str">
        <f>VLOOKUP(CleanedData[[#This Row],[Product]],'02_Lookup_Tables'!$H$2:$I$126,2,FALSE)</f>
        <v>Accessories</v>
      </c>
      <c r="T66" t="str">
        <f>VLOOKUP(CleanedData[[#This Row],[Province]],'02_Lookup_Tables'!$D$2:$E$10,2, FALSE)</f>
        <v>Eastern Region</v>
      </c>
      <c r="U66" t="str" cm="1">
        <f t="array" ref="U66">_xlfn.IFS(CleanedData[[#This Row],[Purchase Amount]]&lt;500,"Low",
CleanedData[[#This Row],[Purchase Amount]]&lt;5000,"Medium",
TRUE,"High")</f>
        <v>Medium</v>
      </c>
      <c r="V66" t="str">
        <f>TEXT(CleanedData[[#This Row],[Date]],"mmmm")</f>
        <v>July</v>
      </c>
      <c r="W66" t="str">
        <f>"Q"&amp;ROUNDUP(MONTH(CleanedData[[#This Row],[Date]])/3,0)</f>
        <v>Q3</v>
      </c>
      <c r="X66" t="str">
        <f>IF(CleanedData[[#This Row],[Purchase Amount]]&gt;=5000,"Yes","No")</f>
        <v>No</v>
      </c>
      <c r="Y66">
        <f>IF(CleanedData[[#This Row],[Recommend]]="Yes",1,0)</f>
        <v>1</v>
      </c>
      <c r="Z66" s="6">
        <f>CleanedData[[#This Row],[Purchase Amount]]*0.15</f>
        <v>139.43249999999998</v>
      </c>
      <c r="AA66" s="6">
        <f>CleanedData[[#This Row],[Purchase Amount]]*1.15</f>
        <v>1068.9824999999998</v>
      </c>
    </row>
    <row r="67" spans="1:27" x14ac:dyDescent="0.3">
      <c r="A67">
        <v>77</v>
      </c>
      <c r="B67" t="s">
        <v>217</v>
      </c>
      <c r="C67" s="1">
        <v>45882</v>
      </c>
      <c r="D67">
        <v>79</v>
      </c>
      <c r="E67" t="s">
        <v>39</v>
      </c>
      <c r="F67" t="s">
        <v>125</v>
      </c>
      <c r="G67" t="s">
        <v>162</v>
      </c>
      <c r="H67">
        <v>4</v>
      </c>
      <c r="I67" t="s">
        <v>42</v>
      </c>
      <c r="J67" t="s">
        <v>74</v>
      </c>
      <c r="K67" t="s">
        <v>64</v>
      </c>
      <c r="L67" t="s">
        <v>42</v>
      </c>
      <c r="M67" t="s">
        <v>123</v>
      </c>
      <c r="N67" t="s">
        <v>96</v>
      </c>
      <c r="O67" t="s">
        <v>89</v>
      </c>
      <c r="P67" t="s">
        <v>70</v>
      </c>
      <c r="Q67" t="s">
        <v>97</v>
      </c>
      <c r="R67" s="6">
        <f>_xlfn.XLOOKUP(CleanedData[[#This Row],[Product]],'02_Lookup_Tables'!$A$2:$A$126,'02_Lookup_Tables'!$B$2:$B$126)</f>
        <v>3086.4</v>
      </c>
      <c r="S67" t="str">
        <f>VLOOKUP(CleanedData[[#This Row],[Product]],'02_Lookup_Tables'!$H$2:$I$126,2,FALSE)</f>
        <v>Home &amp; Living</v>
      </c>
      <c r="T67" t="str">
        <f>VLOOKUP(CleanedData[[#This Row],[Province]],'02_Lookup_Tables'!$D$2:$E$10,2, FALSE)</f>
        <v>Western Region</v>
      </c>
      <c r="U67" t="str" cm="1">
        <f t="array" ref="U67">_xlfn.IFS(CleanedData[[#This Row],[Purchase Amount]]&lt;500,"Low",
CleanedData[[#This Row],[Purchase Amount]]&lt;5000,"Medium",
TRUE,"High")</f>
        <v>Medium</v>
      </c>
      <c r="V67" t="str">
        <f>TEXT(CleanedData[[#This Row],[Date]],"mmmm")</f>
        <v>August</v>
      </c>
      <c r="W67" t="str">
        <f>"Q"&amp;ROUNDUP(MONTH(CleanedData[[#This Row],[Date]])/3,0)</f>
        <v>Q3</v>
      </c>
      <c r="X67" t="str">
        <f>IF(CleanedData[[#This Row],[Purchase Amount]]&gt;=5000,"Yes","No")</f>
        <v>No</v>
      </c>
      <c r="Y67">
        <f>IF(CleanedData[[#This Row],[Recommend]]="Yes",1,0)</f>
        <v>0</v>
      </c>
      <c r="Z67" s="6">
        <f>CleanedData[[#This Row],[Purchase Amount]]*0.15</f>
        <v>462.96</v>
      </c>
      <c r="AA67" s="6">
        <f>CleanedData[[#This Row],[Purchase Amount]]*1.15</f>
        <v>3549.3599999999997</v>
      </c>
    </row>
    <row r="68" spans="1:27" x14ac:dyDescent="0.3">
      <c r="A68">
        <v>78</v>
      </c>
      <c r="B68" t="s">
        <v>218</v>
      </c>
      <c r="C68" s="1">
        <v>45349</v>
      </c>
      <c r="D68">
        <v>44</v>
      </c>
      <c r="E68" t="s">
        <v>39</v>
      </c>
      <c r="F68" t="s">
        <v>125</v>
      </c>
      <c r="G68" t="s">
        <v>171</v>
      </c>
      <c r="H68">
        <v>3</v>
      </c>
      <c r="I68" t="s">
        <v>42</v>
      </c>
      <c r="J68" t="s">
        <v>43</v>
      </c>
      <c r="K68" t="s">
        <v>44</v>
      </c>
      <c r="L68" t="s">
        <v>42</v>
      </c>
      <c r="M68" t="s">
        <v>165</v>
      </c>
      <c r="N68" t="s">
        <v>48</v>
      </c>
      <c r="O68" t="s">
        <v>89</v>
      </c>
      <c r="P68" t="s">
        <v>49</v>
      </c>
      <c r="Q68" t="s">
        <v>81</v>
      </c>
      <c r="R68" s="6">
        <f>_xlfn.XLOOKUP(CleanedData[[#This Row],[Product]],'02_Lookup_Tables'!$A$2:$A$126,'02_Lookup_Tables'!$B$2:$B$126)</f>
        <v>6710.27</v>
      </c>
      <c r="S68" t="str">
        <f>VLOOKUP(CleanedData[[#This Row],[Product]],'02_Lookup_Tables'!$H$2:$I$126,2,FALSE)</f>
        <v>Home Devices</v>
      </c>
      <c r="T68" t="str">
        <f>VLOOKUP(CleanedData[[#This Row],[Province]],'02_Lookup_Tables'!$D$2:$E$10,2, FALSE)</f>
        <v>Western Region</v>
      </c>
      <c r="U68" t="str" cm="1">
        <f t="array" ref="U68">_xlfn.IFS(CleanedData[[#This Row],[Purchase Amount]]&lt;500,"Low",
CleanedData[[#This Row],[Purchase Amount]]&lt;5000,"Medium",
TRUE,"High")</f>
        <v>High</v>
      </c>
      <c r="V68" t="str">
        <f>TEXT(CleanedData[[#This Row],[Date]],"mmmm")</f>
        <v>February</v>
      </c>
      <c r="W68" t="str">
        <f>"Q"&amp;ROUNDUP(MONTH(CleanedData[[#This Row],[Date]])/3,0)</f>
        <v>Q1</v>
      </c>
      <c r="X68" t="str">
        <f>IF(CleanedData[[#This Row],[Purchase Amount]]&gt;=5000,"Yes","No")</f>
        <v>Yes</v>
      </c>
      <c r="Y68">
        <f>IF(CleanedData[[#This Row],[Recommend]]="Yes",1,0)</f>
        <v>0</v>
      </c>
      <c r="Z68" s="6">
        <f>CleanedData[[#This Row],[Purchase Amount]]*0.15</f>
        <v>1006.5405000000001</v>
      </c>
      <c r="AA68" s="6">
        <f>CleanedData[[#This Row],[Purchase Amount]]*1.15</f>
        <v>7716.8104999999996</v>
      </c>
    </row>
    <row r="69" spans="1:27" x14ac:dyDescent="0.3">
      <c r="A69">
        <v>79</v>
      </c>
      <c r="B69" t="s">
        <v>219</v>
      </c>
      <c r="C69" s="1">
        <v>45424</v>
      </c>
      <c r="D69">
        <v>67</v>
      </c>
      <c r="E69" t="s">
        <v>39</v>
      </c>
      <c r="F69" t="s">
        <v>125</v>
      </c>
      <c r="G69" t="s">
        <v>142</v>
      </c>
      <c r="H69">
        <v>2</v>
      </c>
      <c r="I69" t="s">
        <v>42</v>
      </c>
      <c r="J69" t="s">
        <v>54</v>
      </c>
      <c r="K69" t="s">
        <v>64</v>
      </c>
      <c r="L69" t="s">
        <v>45</v>
      </c>
      <c r="N69" t="s">
        <v>47</v>
      </c>
      <c r="O69" t="s">
        <v>134</v>
      </c>
      <c r="P69" t="s">
        <v>8646</v>
      </c>
      <c r="Q69" t="s">
        <v>97</v>
      </c>
      <c r="R69" s="6">
        <f>_xlfn.XLOOKUP(CleanedData[[#This Row],[Product]],'02_Lookup_Tables'!$A$2:$A$126,'02_Lookup_Tables'!$B$2:$B$126)</f>
        <v>44114.21</v>
      </c>
      <c r="S69" t="str">
        <f>VLOOKUP(CleanedData[[#This Row],[Product]],'02_Lookup_Tables'!$H$2:$I$126,2,FALSE)</f>
        <v>Electronics</v>
      </c>
      <c r="T69" t="str">
        <f>VLOOKUP(CleanedData[[#This Row],[Province]],'02_Lookup_Tables'!$D$2:$E$10,2, FALSE)</f>
        <v>Western Region</v>
      </c>
      <c r="U69" t="str" cm="1">
        <f t="array" ref="U69">_xlfn.IFS(CleanedData[[#This Row],[Purchase Amount]]&lt;500,"Low",
CleanedData[[#This Row],[Purchase Amount]]&lt;5000,"Medium",
TRUE,"High")</f>
        <v>High</v>
      </c>
      <c r="V69" t="str">
        <f>TEXT(CleanedData[[#This Row],[Date]],"mmmm")</f>
        <v>May</v>
      </c>
      <c r="W69" t="str">
        <f>"Q"&amp;ROUNDUP(MONTH(CleanedData[[#This Row],[Date]])/3,0)</f>
        <v>Q2</v>
      </c>
      <c r="X69" t="str">
        <f>IF(CleanedData[[#This Row],[Purchase Amount]]&gt;=5000,"Yes","No")</f>
        <v>Yes</v>
      </c>
      <c r="Y69">
        <f>IF(CleanedData[[#This Row],[Recommend]]="Yes",1,0)</f>
        <v>0</v>
      </c>
      <c r="Z69" s="6">
        <f>CleanedData[[#This Row],[Purchase Amount]]*0.15</f>
        <v>6617.1314999999995</v>
      </c>
      <c r="AA69" s="6">
        <f>CleanedData[[#This Row],[Purchase Amount]]*1.15</f>
        <v>50731.341499999995</v>
      </c>
    </row>
    <row r="70" spans="1:27" x14ac:dyDescent="0.3">
      <c r="A70">
        <v>80</v>
      </c>
      <c r="B70" t="s">
        <v>220</v>
      </c>
      <c r="C70" s="1">
        <v>45577</v>
      </c>
      <c r="D70">
        <v>44</v>
      </c>
      <c r="E70" t="s">
        <v>52</v>
      </c>
      <c r="F70" t="s">
        <v>72</v>
      </c>
      <c r="G70" t="s">
        <v>139</v>
      </c>
      <c r="H70">
        <v>4</v>
      </c>
      <c r="I70" t="s">
        <v>45</v>
      </c>
      <c r="J70" t="s">
        <v>69</v>
      </c>
      <c r="K70" t="s">
        <v>55</v>
      </c>
      <c r="L70" t="s">
        <v>42</v>
      </c>
      <c r="M70" t="s">
        <v>56</v>
      </c>
      <c r="N70" t="s">
        <v>96</v>
      </c>
      <c r="O70" t="s">
        <v>148</v>
      </c>
      <c r="P70" t="s">
        <v>49</v>
      </c>
      <c r="Q70" t="s">
        <v>81</v>
      </c>
      <c r="R70" s="6">
        <f>_xlfn.XLOOKUP(CleanedData[[#This Row],[Product]],'02_Lookup_Tables'!$A$2:$A$126,'02_Lookup_Tables'!$B$2:$B$126)</f>
        <v>2340.5700000000002</v>
      </c>
      <c r="S70" t="str">
        <f>VLOOKUP(CleanedData[[#This Row],[Product]],'02_Lookup_Tables'!$H$2:$I$126,2,FALSE)</f>
        <v>Apparel</v>
      </c>
      <c r="T70" t="str">
        <f>VLOOKUP(CleanedData[[#This Row],[Province]],'02_Lookup_Tables'!$D$2:$E$10,2, FALSE)</f>
        <v>Central Region</v>
      </c>
      <c r="U70" t="str" cm="1">
        <f t="array" ref="U70">_xlfn.IFS(CleanedData[[#This Row],[Purchase Amount]]&lt;500,"Low",
CleanedData[[#This Row],[Purchase Amount]]&lt;5000,"Medium",
TRUE,"High")</f>
        <v>Medium</v>
      </c>
      <c r="V70" t="str">
        <f>TEXT(CleanedData[[#This Row],[Date]],"mmmm")</f>
        <v>October</v>
      </c>
      <c r="W70" t="str">
        <f>"Q"&amp;ROUNDUP(MONTH(CleanedData[[#This Row],[Date]])/3,0)</f>
        <v>Q4</v>
      </c>
      <c r="X70" t="str">
        <f>IF(CleanedData[[#This Row],[Purchase Amount]]&gt;=5000,"Yes","No")</f>
        <v>No</v>
      </c>
      <c r="Y70">
        <f>IF(CleanedData[[#This Row],[Recommend]]="Yes",1,0)</f>
        <v>1</v>
      </c>
      <c r="Z70" s="6">
        <f>CleanedData[[#This Row],[Purchase Amount]]*0.15</f>
        <v>351.08550000000002</v>
      </c>
      <c r="AA70" s="6">
        <f>CleanedData[[#This Row],[Purchase Amount]]*1.15</f>
        <v>2691.6554999999998</v>
      </c>
    </row>
    <row r="71" spans="1:27" x14ac:dyDescent="0.3">
      <c r="A71">
        <v>81</v>
      </c>
      <c r="B71" t="s">
        <v>221</v>
      </c>
      <c r="C71" s="1">
        <v>45992</v>
      </c>
      <c r="D71">
        <v>35</v>
      </c>
      <c r="E71" t="s">
        <v>60</v>
      </c>
      <c r="F71" t="s">
        <v>61</v>
      </c>
      <c r="G71" t="s">
        <v>210</v>
      </c>
      <c r="H71">
        <v>1</v>
      </c>
      <c r="I71" t="s">
        <v>45</v>
      </c>
      <c r="J71" t="s">
        <v>63</v>
      </c>
      <c r="K71" t="s">
        <v>44</v>
      </c>
      <c r="L71" t="s">
        <v>42</v>
      </c>
      <c r="M71" t="s">
        <v>208</v>
      </c>
      <c r="N71" t="s">
        <v>80</v>
      </c>
      <c r="O71" t="s">
        <v>89</v>
      </c>
      <c r="P71" t="s">
        <v>49</v>
      </c>
      <c r="Q71" t="s">
        <v>81</v>
      </c>
      <c r="R71" s="6">
        <f>_xlfn.XLOOKUP(CleanedData[[#This Row],[Product]],'02_Lookup_Tables'!$A$2:$A$126,'02_Lookup_Tables'!$B$2:$B$126)</f>
        <v>13123.97</v>
      </c>
      <c r="S71" t="str">
        <f>VLOOKUP(CleanedData[[#This Row],[Product]],'02_Lookup_Tables'!$H$2:$I$126,2,FALSE)</f>
        <v>Electronics</v>
      </c>
      <c r="T71" t="str">
        <f>VLOOKUP(CleanedData[[#This Row],[Province]],'02_Lookup_Tables'!$D$2:$E$10,2, FALSE)</f>
        <v>Southern Region</v>
      </c>
      <c r="U71" t="str" cm="1">
        <f t="array" ref="U71">_xlfn.IFS(CleanedData[[#This Row],[Purchase Amount]]&lt;500,"Low",
CleanedData[[#This Row],[Purchase Amount]]&lt;5000,"Medium",
TRUE,"High")</f>
        <v>High</v>
      </c>
      <c r="V71" t="str">
        <f>TEXT(CleanedData[[#This Row],[Date]],"mmmm")</f>
        <v>December</v>
      </c>
      <c r="W71" t="str">
        <f>"Q"&amp;ROUNDUP(MONTH(CleanedData[[#This Row],[Date]])/3,0)</f>
        <v>Q4</v>
      </c>
      <c r="X71" t="str">
        <f>IF(CleanedData[[#This Row],[Purchase Amount]]&gt;=5000,"Yes","No")</f>
        <v>Yes</v>
      </c>
      <c r="Y71">
        <f>IF(CleanedData[[#This Row],[Recommend]]="Yes",1,0)</f>
        <v>1</v>
      </c>
      <c r="Z71" s="6">
        <f>CleanedData[[#This Row],[Purchase Amount]]*0.15</f>
        <v>1968.5954999999999</v>
      </c>
      <c r="AA71" s="6">
        <f>CleanedData[[#This Row],[Purchase Amount]]*1.15</f>
        <v>15092.565499999999</v>
      </c>
    </row>
    <row r="72" spans="1:27" x14ac:dyDescent="0.3">
      <c r="A72">
        <v>82</v>
      </c>
      <c r="B72" t="s">
        <v>222</v>
      </c>
      <c r="C72" s="1">
        <v>45338</v>
      </c>
      <c r="D72">
        <v>40</v>
      </c>
      <c r="E72" t="s">
        <v>39</v>
      </c>
      <c r="F72" t="s">
        <v>77</v>
      </c>
      <c r="G72" t="s">
        <v>223</v>
      </c>
      <c r="H72">
        <v>4</v>
      </c>
      <c r="I72" t="s">
        <v>45</v>
      </c>
      <c r="J72" t="s">
        <v>63</v>
      </c>
      <c r="K72" t="s">
        <v>55</v>
      </c>
      <c r="L72" t="s">
        <v>42</v>
      </c>
      <c r="M72" t="s">
        <v>112</v>
      </c>
      <c r="N72" t="s">
        <v>96</v>
      </c>
      <c r="O72" t="s">
        <v>48</v>
      </c>
      <c r="P72" t="s">
        <v>49</v>
      </c>
      <c r="Q72" t="s">
        <v>81</v>
      </c>
      <c r="R72" s="6">
        <f>_xlfn.XLOOKUP(CleanedData[[#This Row],[Product]],'02_Lookup_Tables'!$A$2:$A$126,'02_Lookup_Tables'!$B$2:$B$126)</f>
        <v>209.53</v>
      </c>
      <c r="S72" t="str">
        <f>VLOOKUP(CleanedData[[#This Row],[Product]],'02_Lookup_Tables'!$H$2:$I$126,2,FALSE)</f>
        <v>Food</v>
      </c>
      <c r="T72" t="str">
        <f>VLOOKUP(CleanedData[[#This Row],[Province]],'02_Lookup_Tables'!$D$2:$E$10,2, FALSE)</f>
        <v>Central Region</v>
      </c>
      <c r="U72" t="str" cm="1">
        <f t="array" ref="U72">_xlfn.IFS(CleanedData[[#This Row],[Purchase Amount]]&lt;500,"Low",
CleanedData[[#This Row],[Purchase Amount]]&lt;5000,"Medium",
TRUE,"High")</f>
        <v>Low</v>
      </c>
      <c r="V72" t="str">
        <f>TEXT(CleanedData[[#This Row],[Date]],"mmmm")</f>
        <v>February</v>
      </c>
      <c r="W72" t="str">
        <f>"Q"&amp;ROUNDUP(MONTH(CleanedData[[#This Row],[Date]])/3,0)</f>
        <v>Q1</v>
      </c>
      <c r="X72" t="str">
        <f>IF(CleanedData[[#This Row],[Purchase Amount]]&gt;=5000,"Yes","No")</f>
        <v>No</v>
      </c>
      <c r="Y72">
        <f>IF(CleanedData[[#This Row],[Recommend]]="Yes",1,0)</f>
        <v>1</v>
      </c>
      <c r="Z72" s="6">
        <f>CleanedData[[#This Row],[Purchase Amount]]*0.15</f>
        <v>31.429499999999997</v>
      </c>
      <c r="AA72" s="6">
        <f>CleanedData[[#This Row],[Purchase Amount]]*1.15</f>
        <v>240.95949999999999</v>
      </c>
    </row>
    <row r="73" spans="1:27" x14ac:dyDescent="0.3">
      <c r="A73">
        <v>83</v>
      </c>
      <c r="B73" t="s">
        <v>224</v>
      </c>
      <c r="C73" s="1">
        <v>45619</v>
      </c>
      <c r="D73">
        <v>18</v>
      </c>
      <c r="E73" t="s">
        <v>39</v>
      </c>
      <c r="F73" t="s">
        <v>68</v>
      </c>
      <c r="G73" t="s">
        <v>225</v>
      </c>
      <c r="H73">
        <v>3</v>
      </c>
      <c r="I73" t="s">
        <v>45</v>
      </c>
      <c r="J73" t="s">
        <v>69</v>
      </c>
      <c r="K73" t="s">
        <v>44</v>
      </c>
      <c r="L73" t="s">
        <v>42</v>
      </c>
      <c r="M73" t="s">
        <v>196</v>
      </c>
      <c r="N73" t="s">
        <v>48</v>
      </c>
      <c r="O73" t="s">
        <v>89</v>
      </c>
      <c r="P73" t="s">
        <v>49</v>
      </c>
      <c r="Q73" t="s">
        <v>66</v>
      </c>
      <c r="R73" s="6">
        <f>_xlfn.XLOOKUP(CleanedData[[#This Row],[Product]],'02_Lookup_Tables'!$A$2:$A$126,'02_Lookup_Tables'!$B$2:$B$126)</f>
        <v>1094.3699999999999</v>
      </c>
      <c r="S73" t="str">
        <f>VLOOKUP(CleanedData[[#This Row],[Product]],'02_Lookup_Tables'!$H$2:$I$126,2,FALSE)</f>
        <v>Apparel</v>
      </c>
      <c r="T73" t="str">
        <f>VLOOKUP(CleanedData[[#This Row],[Province]],'02_Lookup_Tables'!$D$2:$E$10,2, FALSE)</f>
        <v>Northern Region</v>
      </c>
      <c r="U73" t="str" cm="1">
        <f t="array" ref="U73">_xlfn.IFS(CleanedData[[#This Row],[Purchase Amount]]&lt;500,"Low",
CleanedData[[#This Row],[Purchase Amount]]&lt;5000,"Medium",
TRUE,"High")</f>
        <v>Medium</v>
      </c>
      <c r="V73" t="str">
        <f>TEXT(CleanedData[[#This Row],[Date]],"mmmm")</f>
        <v>November</v>
      </c>
      <c r="W73" t="str">
        <f>"Q"&amp;ROUNDUP(MONTH(CleanedData[[#This Row],[Date]])/3,0)</f>
        <v>Q4</v>
      </c>
      <c r="X73" t="str">
        <f>IF(CleanedData[[#This Row],[Purchase Amount]]&gt;=5000,"Yes","No")</f>
        <v>No</v>
      </c>
      <c r="Y73">
        <f>IF(CleanedData[[#This Row],[Recommend]]="Yes",1,0)</f>
        <v>1</v>
      </c>
      <c r="Z73" s="6">
        <f>CleanedData[[#This Row],[Purchase Amount]]*0.15</f>
        <v>164.15549999999999</v>
      </c>
      <c r="AA73" s="6">
        <f>CleanedData[[#This Row],[Purchase Amount]]*1.15</f>
        <v>1258.5254999999997</v>
      </c>
    </row>
    <row r="74" spans="1:27" x14ac:dyDescent="0.3">
      <c r="A74">
        <v>84</v>
      </c>
      <c r="B74" t="s">
        <v>226</v>
      </c>
      <c r="C74" s="1">
        <v>45299</v>
      </c>
      <c r="D74">
        <v>37</v>
      </c>
      <c r="E74" t="s">
        <v>39</v>
      </c>
      <c r="F74" t="s">
        <v>83</v>
      </c>
      <c r="G74" t="s">
        <v>227</v>
      </c>
      <c r="H74">
        <v>5</v>
      </c>
      <c r="I74" t="s">
        <v>42</v>
      </c>
      <c r="J74" t="s">
        <v>43</v>
      </c>
      <c r="K74" t="s">
        <v>44</v>
      </c>
      <c r="L74" t="s">
        <v>45</v>
      </c>
      <c r="M74" t="s">
        <v>92</v>
      </c>
      <c r="N74" t="s">
        <v>57</v>
      </c>
      <c r="O74" t="s">
        <v>89</v>
      </c>
      <c r="P74" t="s">
        <v>70</v>
      </c>
      <c r="Q74" t="s">
        <v>81</v>
      </c>
      <c r="R74" s="6">
        <f>_xlfn.XLOOKUP(CleanedData[[#This Row],[Product]],'02_Lookup_Tables'!$A$2:$A$126,'02_Lookup_Tables'!$B$2:$B$126)</f>
        <v>22574.95</v>
      </c>
      <c r="S74" t="str">
        <f>VLOOKUP(CleanedData[[#This Row],[Product]],'02_Lookup_Tables'!$H$2:$I$126,2,FALSE)</f>
        <v>Electronics</v>
      </c>
      <c r="T74" t="str">
        <f>VLOOKUP(CleanedData[[#This Row],[Province]],'02_Lookup_Tables'!$D$2:$E$10,2, FALSE)</f>
        <v>Western Region</v>
      </c>
      <c r="U74" t="str" cm="1">
        <f t="array" ref="U74">_xlfn.IFS(CleanedData[[#This Row],[Purchase Amount]]&lt;500,"Low",
CleanedData[[#This Row],[Purchase Amount]]&lt;5000,"Medium",
TRUE,"High")</f>
        <v>High</v>
      </c>
      <c r="V74" t="str">
        <f>TEXT(CleanedData[[#This Row],[Date]],"mmmm")</f>
        <v>January</v>
      </c>
      <c r="W74" t="str">
        <f>"Q"&amp;ROUNDUP(MONTH(CleanedData[[#This Row],[Date]])/3,0)</f>
        <v>Q1</v>
      </c>
      <c r="X74" t="str">
        <f>IF(CleanedData[[#This Row],[Purchase Amount]]&gt;=5000,"Yes","No")</f>
        <v>Yes</v>
      </c>
      <c r="Y74">
        <f>IF(CleanedData[[#This Row],[Recommend]]="Yes",1,0)</f>
        <v>0</v>
      </c>
      <c r="Z74" s="6">
        <f>CleanedData[[#This Row],[Purchase Amount]]*0.15</f>
        <v>3386.2424999999998</v>
      </c>
      <c r="AA74" s="6">
        <f>CleanedData[[#This Row],[Purchase Amount]]*1.15</f>
        <v>25961.192499999997</v>
      </c>
    </row>
    <row r="75" spans="1:27" x14ac:dyDescent="0.3">
      <c r="A75">
        <v>86</v>
      </c>
      <c r="B75" t="s">
        <v>228</v>
      </c>
      <c r="C75" s="1">
        <v>45877</v>
      </c>
      <c r="D75">
        <v>75</v>
      </c>
      <c r="E75" t="s">
        <v>39</v>
      </c>
      <c r="F75" t="s">
        <v>68</v>
      </c>
      <c r="G75" t="s">
        <v>118</v>
      </c>
      <c r="H75">
        <v>2</v>
      </c>
      <c r="I75" t="s">
        <v>42</v>
      </c>
      <c r="J75" t="s">
        <v>74</v>
      </c>
      <c r="K75" t="s">
        <v>55</v>
      </c>
      <c r="L75" t="s">
        <v>45</v>
      </c>
      <c r="M75" t="s">
        <v>65</v>
      </c>
      <c r="N75" t="s">
        <v>47</v>
      </c>
      <c r="O75" t="s">
        <v>89</v>
      </c>
      <c r="P75" t="s">
        <v>49</v>
      </c>
      <c r="Q75" t="s">
        <v>97</v>
      </c>
      <c r="R75" s="6">
        <f>_xlfn.XLOOKUP(CleanedData[[#This Row],[Product]],'02_Lookup_Tables'!$A$2:$A$126,'02_Lookup_Tables'!$B$2:$B$126)</f>
        <v>368.99</v>
      </c>
      <c r="S75" t="str">
        <f>VLOOKUP(CleanedData[[#This Row],[Product]],'02_Lookup_Tables'!$H$2:$I$126,2,FALSE)</f>
        <v>Accessories</v>
      </c>
      <c r="T75" t="str">
        <f>VLOOKUP(CleanedData[[#This Row],[Province]],'02_Lookup_Tables'!$D$2:$E$10,2, FALSE)</f>
        <v>Northern Region</v>
      </c>
      <c r="U75" t="str" cm="1">
        <f t="array" ref="U75">_xlfn.IFS(CleanedData[[#This Row],[Purchase Amount]]&lt;500,"Low",
CleanedData[[#This Row],[Purchase Amount]]&lt;5000,"Medium",
TRUE,"High")</f>
        <v>Low</v>
      </c>
      <c r="V75" t="str">
        <f>TEXT(CleanedData[[#This Row],[Date]],"mmmm")</f>
        <v>August</v>
      </c>
      <c r="W75" t="str">
        <f>"Q"&amp;ROUNDUP(MONTH(CleanedData[[#This Row],[Date]])/3,0)</f>
        <v>Q3</v>
      </c>
      <c r="X75" t="str">
        <f>IF(CleanedData[[#This Row],[Purchase Amount]]&gt;=5000,"Yes","No")</f>
        <v>No</v>
      </c>
      <c r="Y75">
        <f>IF(CleanedData[[#This Row],[Recommend]]="Yes",1,0)</f>
        <v>0</v>
      </c>
      <c r="Z75" s="6">
        <f>CleanedData[[#This Row],[Purchase Amount]]*0.15</f>
        <v>55.348500000000001</v>
      </c>
      <c r="AA75" s="6">
        <f>CleanedData[[#This Row],[Purchase Amount]]*1.15</f>
        <v>424.33849999999995</v>
      </c>
    </row>
    <row r="76" spans="1:27" x14ac:dyDescent="0.3">
      <c r="A76">
        <v>87</v>
      </c>
      <c r="B76" t="s">
        <v>229</v>
      </c>
      <c r="C76" s="1">
        <v>46016</v>
      </c>
      <c r="D76">
        <v>47</v>
      </c>
      <c r="E76" t="s">
        <v>60</v>
      </c>
      <c r="F76" t="s">
        <v>68</v>
      </c>
      <c r="G76" t="s">
        <v>230</v>
      </c>
      <c r="H76">
        <v>2</v>
      </c>
      <c r="I76" t="s">
        <v>45</v>
      </c>
      <c r="J76" t="s">
        <v>54</v>
      </c>
      <c r="K76" t="s">
        <v>44</v>
      </c>
      <c r="L76" t="s">
        <v>45</v>
      </c>
      <c r="M76" t="s">
        <v>231</v>
      </c>
      <c r="N76" t="s">
        <v>47</v>
      </c>
      <c r="O76" t="s">
        <v>89</v>
      </c>
      <c r="P76" t="s">
        <v>49</v>
      </c>
      <c r="Q76" t="s">
        <v>93</v>
      </c>
      <c r="R76" s="6">
        <f>_xlfn.XLOOKUP(CleanedData[[#This Row],[Product]],'02_Lookup_Tables'!$A$2:$A$126,'02_Lookup_Tables'!$B$2:$B$126)</f>
        <v>1940.64</v>
      </c>
      <c r="S76" t="str">
        <f>VLOOKUP(CleanedData[[#This Row],[Product]],'02_Lookup_Tables'!$H$2:$I$126,2,FALSE)</f>
        <v>Toys &amp; Games</v>
      </c>
      <c r="T76" t="str">
        <f>VLOOKUP(CleanedData[[#This Row],[Province]],'02_Lookup_Tables'!$D$2:$E$10,2, FALSE)</f>
        <v>Northern Region</v>
      </c>
      <c r="U76" t="str" cm="1">
        <f t="array" ref="U76">_xlfn.IFS(CleanedData[[#This Row],[Purchase Amount]]&lt;500,"Low",
CleanedData[[#This Row],[Purchase Amount]]&lt;5000,"Medium",
TRUE,"High")</f>
        <v>Medium</v>
      </c>
      <c r="V76" t="str">
        <f>TEXT(CleanedData[[#This Row],[Date]],"mmmm")</f>
        <v>December</v>
      </c>
      <c r="W76" t="str">
        <f>"Q"&amp;ROUNDUP(MONTH(CleanedData[[#This Row],[Date]])/3,0)</f>
        <v>Q4</v>
      </c>
      <c r="X76" t="str">
        <f>IF(CleanedData[[#This Row],[Purchase Amount]]&gt;=5000,"Yes","No")</f>
        <v>No</v>
      </c>
      <c r="Y76">
        <f>IF(CleanedData[[#This Row],[Recommend]]="Yes",1,0)</f>
        <v>1</v>
      </c>
      <c r="Z76" s="6">
        <f>CleanedData[[#This Row],[Purchase Amount]]*0.15</f>
        <v>291.096</v>
      </c>
      <c r="AA76" s="6">
        <f>CleanedData[[#This Row],[Purchase Amount]]*1.15</f>
        <v>2231.7359999999999</v>
      </c>
    </row>
    <row r="77" spans="1:27" x14ac:dyDescent="0.3">
      <c r="A77">
        <v>88</v>
      </c>
      <c r="B77" t="s">
        <v>232</v>
      </c>
      <c r="C77" s="1">
        <v>45964</v>
      </c>
      <c r="D77">
        <v>70</v>
      </c>
      <c r="E77" t="s">
        <v>60</v>
      </c>
      <c r="F77" t="s">
        <v>108</v>
      </c>
      <c r="G77" t="s">
        <v>233</v>
      </c>
      <c r="H77">
        <v>3</v>
      </c>
      <c r="I77" t="s">
        <v>42</v>
      </c>
      <c r="J77" t="s">
        <v>43</v>
      </c>
      <c r="K77" t="s">
        <v>55</v>
      </c>
      <c r="L77" t="s">
        <v>42</v>
      </c>
      <c r="M77" t="s">
        <v>56</v>
      </c>
      <c r="N77" t="s">
        <v>48</v>
      </c>
      <c r="O77" t="s">
        <v>148</v>
      </c>
      <c r="P77" t="s">
        <v>49</v>
      </c>
      <c r="Q77" t="s">
        <v>97</v>
      </c>
      <c r="R77" s="6">
        <f>_xlfn.XLOOKUP(CleanedData[[#This Row],[Product]],'02_Lookup_Tables'!$A$2:$A$126,'02_Lookup_Tables'!$B$2:$B$126)</f>
        <v>324.35000000000002</v>
      </c>
      <c r="S77" t="str">
        <f>VLOOKUP(CleanedData[[#This Row],[Product]],'02_Lookup_Tables'!$H$2:$I$126,2,FALSE)</f>
        <v>Apparel</v>
      </c>
      <c r="T77" t="str">
        <f>VLOOKUP(CleanedData[[#This Row],[Province]],'02_Lookup_Tables'!$D$2:$E$10,2, FALSE)</f>
        <v>Gauteng Region</v>
      </c>
      <c r="U77" t="str" cm="1">
        <f t="array" ref="U77">_xlfn.IFS(CleanedData[[#This Row],[Purchase Amount]]&lt;500,"Low",
CleanedData[[#This Row],[Purchase Amount]]&lt;5000,"Medium",
TRUE,"High")</f>
        <v>Low</v>
      </c>
      <c r="V77" t="str">
        <f>TEXT(CleanedData[[#This Row],[Date]],"mmmm")</f>
        <v>November</v>
      </c>
      <c r="W77" t="str">
        <f>"Q"&amp;ROUNDUP(MONTH(CleanedData[[#This Row],[Date]])/3,0)</f>
        <v>Q4</v>
      </c>
      <c r="X77" t="str">
        <f>IF(CleanedData[[#This Row],[Purchase Amount]]&gt;=5000,"Yes","No")</f>
        <v>No</v>
      </c>
      <c r="Y77">
        <f>IF(CleanedData[[#This Row],[Recommend]]="Yes",1,0)</f>
        <v>0</v>
      </c>
      <c r="Z77" s="6">
        <f>CleanedData[[#This Row],[Purchase Amount]]*0.15</f>
        <v>48.652500000000003</v>
      </c>
      <c r="AA77" s="6">
        <f>CleanedData[[#This Row],[Purchase Amount]]*1.15</f>
        <v>373.0025</v>
      </c>
    </row>
    <row r="78" spans="1:27" x14ac:dyDescent="0.3">
      <c r="A78">
        <v>89</v>
      </c>
      <c r="B78" t="s">
        <v>234</v>
      </c>
      <c r="C78" s="1">
        <v>45968</v>
      </c>
      <c r="D78">
        <v>78</v>
      </c>
      <c r="E78" t="s">
        <v>52</v>
      </c>
      <c r="F78" t="s">
        <v>40</v>
      </c>
      <c r="G78" t="s">
        <v>235</v>
      </c>
      <c r="H78">
        <v>3</v>
      </c>
      <c r="I78" t="s">
        <v>45</v>
      </c>
      <c r="J78" t="s">
        <v>69</v>
      </c>
      <c r="K78" t="s">
        <v>64</v>
      </c>
      <c r="L78" t="s">
        <v>42</v>
      </c>
      <c r="M78" t="s">
        <v>236</v>
      </c>
      <c r="N78" t="s">
        <v>48</v>
      </c>
      <c r="O78" t="s">
        <v>89</v>
      </c>
      <c r="P78" t="s">
        <v>49</v>
      </c>
      <c r="Q78" t="s">
        <v>97</v>
      </c>
      <c r="R78" s="6">
        <f>_xlfn.XLOOKUP(CleanedData[[#This Row],[Product]],'02_Lookup_Tables'!$A$2:$A$126,'02_Lookup_Tables'!$B$2:$B$126)</f>
        <v>306.57</v>
      </c>
      <c r="S78" t="str">
        <f>VLOOKUP(CleanedData[[#This Row],[Product]],'02_Lookup_Tables'!$H$2:$I$126,2,FALSE)</f>
        <v>Toys &amp; Games</v>
      </c>
      <c r="T78" t="str">
        <f>VLOOKUP(CleanedData[[#This Row],[Province]],'02_Lookup_Tables'!$D$2:$E$10,2, FALSE)</f>
        <v>Northern Region</v>
      </c>
      <c r="U78" t="str" cm="1">
        <f t="array" ref="U78">_xlfn.IFS(CleanedData[[#This Row],[Purchase Amount]]&lt;500,"Low",
CleanedData[[#This Row],[Purchase Amount]]&lt;5000,"Medium",
TRUE,"High")</f>
        <v>Low</v>
      </c>
      <c r="V78" t="str">
        <f>TEXT(CleanedData[[#This Row],[Date]],"mmmm")</f>
        <v>November</v>
      </c>
      <c r="W78" t="str">
        <f>"Q"&amp;ROUNDUP(MONTH(CleanedData[[#This Row],[Date]])/3,0)</f>
        <v>Q4</v>
      </c>
      <c r="X78" t="str">
        <f>IF(CleanedData[[#This Row],[Purchase Amount]]&gt;=5000,"Yes","No")</f>
        <v>No</v>
      </c>
      <c r="Y78">
        <f>IF(CleanedData[[#This Row],[Recommend]]="Yes",1,0)</f>
        <v>1</v>
      </c>
      <c r="Z78" s="6">
        <f>CleanedData[[#This Row],[Purchase Amount]]*0.15</f>
        <v>45.985499999999995</v>
      </c>
      <c r="AA78" s="6">
        <f>CleanedData[[#This Row],[Purchase Amount]]*1.15</f>
        <v>352.55549999999994</v>
      </c>
    </row>
    <row r="79" spans="1:27" x14ac:dyDescent="0.3">
      <c r="A79">
        <v>91</v>
      </c>
      <c r="B79" t="s">
        <v>237</v>
      </c>
      <c r="C79" s="1">
        <v>45702</v>
      </c>
      <c r="D79">
        <v>66</v>
      </c>
      <c r="E79" t="s">
        <v>60</v>
      </c>
      <c r="F79" t="s">
        <v>130</v>
      </c>
      <c r="G79" t="s">
        <v>62</v>
      </c>
      <c r="H79">
        <v>4</v>
      </c>
      <c r="I79" t="s">
        <v>45</v>
      </c>
      <c r="J79" t="s">
        <v>54</v>
      </c>
      <c r="K79" t="s">
        <v>64</v>
      </c>
      <c r="L79" t="s">
        <v>45</v>
      </c>
      <c r="M79" t="s">
        <v>151</v>
      </c>
      <c r="N79" t="s">
        <v>96</v>
      </c>
      <c r="O79" t="s">
        <v>89</v>
      </c>
      <c r="P79" t="s">
        <v>70</v>
      </c>
      <c r="Q79" t="s">
        <v>97</v>
      </c>
      <c r="R79" s="6">
        <f>_xlfn.XLOOKUP(CleanedData[[#This Row],[Product]],'02_Lookup_Tables'!$A$2:$A$126,'02_Lookup_Tables'!$B$2:$B$126)</f>
        <v>230.14</v>
      </c>
      <c r="S79" t="str">
        <f>VLOOKUP(CleanedData[[#This Row],[Product]],'02_Lookup_Tables'!$H$2:$I$126,2,FALSE)</f>
        <v>Sports &amp; Outdoors</v>
      </c>
      <c r="T79" t="str">
        <f>VLOOKUP(CleanedData[[#This Row],[Province]],'02_Lookup_Tables'!$D$2:$E$10,2, FALSE)</f>
        <v>Eastern Region</v>
      </c>
      <c r="U79" t="str" cm="1">
        <f t="array" ref="U79">_xlfn.IFS(CleanedData[[#This Row],[Purchase Amount]]&lt;500,"Low",
CleanedData[[#This Row],[Purchase Amount]]&lt;5000,"Medium",
TRUE,"High")</f>
        <v>Low</v>
      </c>
      <c r="V79" t="str">
        <f>TEXT(CleanedData[[#This Row],[Date]],"mmmm")</f>
        <v>February</v>
      </c>
      <c r="W79" t="str">
        <f>"Q"&amp;ROUNDUP(MONTH(CleanedData[[#This Row],[Date]])/3,0)</f>
        <v>Q1</v>
      </c>
      <c r="X79" t="str">
        <f>IF(CleanedData[[#This Row],[Purchase Amount]]&gt;=5000,"Yes","No")</f>
        <v>No</v>
      </c>
      <c r="Y79">
        <f>IF(CleanedData[[#This Row],[Recommend]]="Yes",1,0)</f>
        <v>1</v>
      </c>
      <c r="Z79" s="6">
        <f>CleanedData[[#This Row],[Purchase Amount]]*0.15</f>
        <v>34.520999999999994</v>
      </c>
      <c r="AA79" s="6">
        <f>CleanedData[[#This Row],[Purchase Amount]]*1.15</f>
        <v>264.66099999999994</v>
      </c>
    </row>
    <row r="80" spans="1:27" x14ac:dyDescent="0.3">
      <c r="A80">
        <v>92</v>
      </c>
      <c r="B80" t="s">
        <v>238</v>
      </c>
      <c r="C80" s="1">
        <v>45338</v>
      </c>
      <c r="D80">
        <v>73</v>
      </c>
      <c r="E80" t="s">
        <v>60</v>
      </c>
      <c r="F80" t="s">
        <v>77</v>
      </c>
      <c r="G80" t="s">
        <v>173</v>
      </c>
      <c r="H80">
        <v>3</v>
      </c>
      <c r="I80" t="s">
        <v>45</v>
      </c>
      <c r="J80" t="s">
        <v>63</v>
      </c>
      <c r="K80" t="s">
        <v>64</v>
      </c>
      <c r="L80" t="s">
        <v>42</v>
      </c>
      <c r="M80" t="s">
        <v>85</v>
      </c>
      <c r="N80" t="s">
        <v>48</v>
      </c>
      <c r="O80" t="s">
        <v>48</v>
      </c>
      <c r="P80" t="s">
        <v>70</v>
      </c>
      <c r="Q80" t="s">
        <v>97</v>
      </c>
      <c r="R80" s="6">
        <f>_xlfn.XLOOKUP(CleanedData[[#This Row],[Product]],'02_Lookup_Tables'!$A$2:$A$126,'02_Lookup_Tables'!$B$2:$B$126)</f>
        <v>13056.99</v>
      </c>
      <c r="S80" t="str">
        <f>VLOOKUP(CleanedData[[#This Row],[Product]],'02_Lookup_Tables'!$H$2:$I$126,2,FALSE)</f>
        <v>Electronics</v>
      </c>
      <c r="T80" t="str">
        <f>VLOOKUP(CleanedData[[#This Row],[Province]],'02_Lookup_Tables'!$D$2:$E$10,2, FALSE)</f>
        <v>Central Region</v>
      </c>
      <c r="U80" t="str" cm="1">
        <f t="array" ref="U80">_xlfn.IFS(CleanedData[[#This Row],[Purchase Amount]]&lt;500,"Low",
CleanedData[[#This Row],[Purchase Amount]]&lt;5000,"Medium",
TRUE,"High")</f>
        <v>High</v>
      </c>
      <c r="V80" t="str">
        <f>TEXT(CleanedData[[#This Row],[Date]],"mmmm")</f>
        <v>February</v>
      </c>
      <c r="W80" t="str">
        <f>"Q"&amp;ROUNDUP(MONTH(CleanedData[[#This Row],[Date]])/3,0)</f>
        <v>Q1</v>
      </c>
      <c r="X80" t="str">
        <f>IF(CleanedData[[#This Row],[Purchase Amount]]&gt;=5000,"Yes","No")</f>
        <v>Yes</v>
      </c>
      <c r="Y80">
        <f>IF(CleanedData[[#This Row],[Recommend]]="Yes",1,0)</f>
        <v>1</v>
      </c>
      <c r="Z80" s="6">
        <f>CleanedData[[#This Row],[Purchase Amount]]*0.15</f>
        <v>1958.5484999999999</v>
      </c>
      <c r="AA80" s="6">
        <f>CleanedData[[#This Row],[Purchase Amount]]*1.15</f>
        <v>15015.538499999999</v>
      </c>
    </row>
    <row r="81" spans="1:27" x14ac:dyDescent="0.3">
      <c r="A81">
        <v>93</v>
      </c>
      <c r="B81" t="s">
        <v>239</v>
      </c>
      <c r="C81" s="1">
        <v>45924</v>
      </c>
      <c r="D81">
        <v>26</v>
      </c>
      <c r="E81" t="s">
        <v>39</v>
      </c>
      <c r="F81" t="s">
        <v>83</v>
      </c>
      <c r="G81" t="s">
        <v>131</v>
      </c>
      <c r="H81">
        <v>3</v>
      </c>
      <c r="I81" t="s">
        <v>42</v>
      </c>
      <c r="J81" t="s">
        <v>74</v>
      </c>
      <c r="K81" t="s">
        <v>44</v>
      </c>
      <c r="L81" t="s">
        <v>42</v>
      </c>
      <c r="M81" t="s">
        <v>165</v>
      </c>
      <c r="N81" t="s">
        <v>48</v>
      </c>
      <c r="O81" t="s">
        <v>89</v>
      </c>
      <c r="P81" t="s">
        <v>49</v>
      </c>
      <c r="Q81" t="s">
        <v>58</v>
      </c>
      <c r="R81" s="6">
        <f>_xlfn.XLOOKUP(CleanedData[[#This Row],[Product]],'02_Lookup_Tables'!$A$2:$A$126,'02_Lookup_Tables'!$B$2:$B$126)</f>
        <v>369.57</v>
      </c>
      <c r="S81" t="str">
        <f>VLOOKUP(CleanedData[[#This Row],[Product]],'02_Lookup_Tables'!$H$2:$I$126,2,FALSE)</f>
        <v>Accessories</v>
      </c>
      <c r="T81" t="str">
        <f>VLOOKUP(CleanedData[[#This Row],[Province]],'02_Lookup_Tables'!$D$2:$E$10,2, FALSE)</f>
        <v>Western Region</v>
      </c>
      <c r="U81" t="str" cm="1">
        <f t="array" ref="U81">_xlfn.IFS(CleanedData[[#This Row],[Purchase Amount]]&lt;500,"Low",
CleanedData[[#This Row],[Purchase Amount]]&lt;5000,"Medium",
TRUE,"High")</f>
        <v>Low</v>
      </c>
      <c r="V81" t="str">
        <f>TEXT(CleanedData[[#This Row],[Date]],"mmmm")</f>
        <v>September</v>
      </c>
      <c r="W81" t="str">
        <f>"Q"&amp;ROUNDUP(MONTH(CleanedData[[#This Row],[Date]])/3,0)</f>
        <v>Q3</v>
      </c>
      <c r="X81" t="str">
        <f>IF(CleanedData[[#This Row],[Purchase Amount]]&gt;=5000,"Yes","No")</f>
        <v>No</v>
      </c>
      <c r="Y81">
        <f>IF(CleanedData[[#This Row],[Recommend]]="Yes",1,0)</f>
        <v>0</v>
      </c>
      <c r="Z81" s="6">
        <f>CleanedData[[#This Row],[Purchase Amount]]*0.15</f>
        <v>55.435499999999998</v>
      </c>
      <c r="AA81" s="6">
        <f>CleanedData[[#This Row],[Purchase Amount]]*1.15</f>
        <v>425.00549999999998</v>
      </c>
    </row>
    <row r="82" spans="1:27" x14ac:dyDescent="0.3">
      <c r="A82">
        <v>94</v>
      </c>
      <c r="B82" t="s">
        <v>240</v>
      </c>
      <c r="C82" s="1">
        <v>45737</v>
      </c>
      <c r="D82">
        <v>42</v>
      </c>
      <c r="E82" t="s">
        <v>52</v>
      </c>
      <c r="F82" t="s">
        <v>77</v>
      </c>
      <c r="G82" t="s">
        <v>227</v>
      </c>
      <c r="H82">
        <v>4</v>
      </c>
      <c r="I82" t="s">
        <v>45</v>
      </c>
      <c r="J82" t="s">
        <v>69</v>
      </c>
      <c r="K82" t="s">
        <v>64</v>
      </c>
      <c r="L82" t="s">
        <v>42</v>
      </c>
      <c r="M82" t="s">
        <v>165</v>
      </c>
      <c r="N82" t="s">
        <v>96</v>
      </c>
      <c r="O82" t="s">
        <v>89</v>
      </c>
      <c r="P82" t="s">
        <v>70</v>
      </c>
      <c r="Q82" t="s">
        <v>81</v>
      </c>
      <c r="R82" s="6">
        <f>_xlfn.XLOOKUP(CleanedData[[#This Row],[Product]],'02_Lookup_Tables'!$A$2:$A$126,'02_Lookup_Tables'!$B$2:$B$126)</f>
        <v>22574.95</v>
      </c>
      <c r="S82" t="str">
        <f>VLOOKUP(CleanedData[[#This Row],[Product]],'02_Lookup_Tables'!$H$2:$I$126,2,FALSE)</f>
        <v>Electronics</v>
      </c>
      <c r="T82" t="str">
        <f>VLOOKUP(CleanedData[[#This Row],[Province]],'02_Lookup_Tables'!$D$2:$E$10,2, FALSE)</f>
        <v>Central Region</v>
      </c>
      <c r="U82" t="str" cm="1">
        <f t="array" ref="U82">_xlfn.IFS(CleanedData[[#This Row],[Purchase Amount]]&lt;500,"Low",
CleanedData[[#This Row],[Purchase Amount]]&lt;5000,"Medium",
TRUE,"High")</f>
        <v>High</v>
      </c>
      <c r="V82" t="str">
        <f>TEXT(CleanedData[[#This Row],[Date]],"mmmm")</f>
        <v>March</v>
      </c>
      <c r="W82" t="str">
        <f>"Q"&amp;ROUNDUP(MONTH(CleanedData[[#This Row],[Date]])/3,0)</f>
        <v>Q1</v>
      </c>
      <c r="X82" t="str">
        <f>IF(CleanedData[[#This Row],[Purchase Amount]]&gt;=5000,"Yes","No")</f>
        <v>Yes</v>
      </c>
      <c r="Y82">
        <f>IF(CleanedData[[#This Row],[Recommend]]="Yes",1,0)</f>
        <v>1</v>
      </c>
      <c r="Z82" s="6">
        <f>CleanedData[[#This Row],[Purchase Amount]]*0.15</f>
        <v>3386.2424999999998</v>
      </c>
      <c r="AA82" s="6">
        <f>CleanedData[[#This Row],[Purchase Amount]]*1.15</f>
        <v>25961.192499999997</v>
      </c>
    </row>
    <row r="83" spans="1:27" x14ac:dyDescent="0.3">
      <c r="A83">
        <v>95</v>
      </c>
      <c r="B83" t="s">
        <v>241</v>
      </c>
      <c r="C83" s="1">
        <v>45571</v>
      </c>
      <c r="D83">
        <v>63</v>
      </c>
      <c r="E83" t="s">
        <v>39</v>
      </c>
      <c r="F83" t="s">
        <v>61</v>
      </c>
      <c r="G83" t="s">
        <v>233</v>
      </c>
      <c r="H83">
        <v>3</v>
      </c>
      <c r="I83" t="s">
        <v>45</v>
      </c>
      <c r="J83" t="s">
        <v>69</v>
      </c>
      <c r="K83" t="s">
        <v>64</v>
      </c>
      <c r="L83" t="s">
        <v>42</v>
      </c>
      <c r="M83" t="s">
        <v>92</v>
      </c>
      <c r="N83" t="s">
        <v>48</v>
      </c>
      <c r="O83" t="s">
        <v>89</v>
      </c>
      <c r="P83" t="s">
        <v>49</v>
      </c>
      <c r="Q83" t="s">
        <v>50</v>
      </c>
      <c r="R83" s="6">
        <f>_xlfn.XLOOKUP(CleanedData[[#This Row],[Product]],'02_Lookup_Tables'!$A$2:$A$126,'02_Lookup_Tables'!$B$2:$B$126)</f>
        <v>324.35000000000002</v>
      </c>
      <c r="S83" t="str">
        <f>VLOOKUP(CleanedData[[#This Row],[Product]],'02_Lookup_Tables'!$H$2:$I$126,2,FALSE)</f>
        <v>Apparel</v>
      </c>
      <c r="T83" t="str">
        <f>VLOOKUP(CleanedData[[#This Row],[Province]],'02_Lookup_Tables'!$D$2:$E$10,2, FALSE)</f>
        <v>Southern Region</v>
      </c>
      <c r="U83" t="str" cm="1">
        <f t="array" ref="U83">_xlfn.IFS(CleanedData[[#This Row],[Purchase Amount]]&lt;500,"Low",
CleanedData[[#This Row],[Purchase Amount]]&lt;5000,"Medium",
TRUE,"High")</f>
        <v>Low</v>
      </c>
      <c r="V83" t="str">
        <f>TEXT(CleanedData[[#This Row],[Date]],"mmmm")</f>
        <v>October</v>
      </c>
      <c r="W83" t="str">
        <f>"Q"&amp;ROUNDUP(MONTH(CleanedData[[#This Row],[Date]])/3,0)</f>
        <v>Q4</v>
      </c>
      <c r="X83" t="str">
        <f>IF(CleanedData[[#This Row],[Purchase Amount]]&gt;=5000,"Yes","No")</f>
        <v>No</v>
      </c>
      <c r="Y83">
        <f>IF(CleanedData[[#This Row],[Recommend]]="Yes",1,0)</f>
        <v>1</v>
      </c>
      <c r="Z83" s="6">
        <f>CleanedData[[#This Row],[Purchase Amount]]*0.15</f>
        <v>48.652500000000003</v>
      </c>
      <c r="AA83" s="6">
        <f>CleanedData[[#This Row],[Purchase Amount]]*1.15</f>
        <v>373.0025</v>
      </c>
    </row>
    <row r="84" spans="1:27" x14ac:dyDescent="0.3">
      <c r="A84">
        <v>96</v>
      </c>
      <c r="B84" t="s">
        <v>242</v>
      </c>
      <c r="C84" s="1">
        <v>45522</v>
      </c>
      <c r="D84">
        <v>37</v>
      </c>
      <c r="E84" t="s">
        <v>60</v>
      </c>
      <c r="F84" t="s">
        <v>77</v>
      </c>
      <c r="G84" t="s">
        <v>243</v>
      </c>
      <c r="H84">
        <v>5</v>
      </c>
      <c r="I84" t="s">
        <v>42</v>
      </c>
      <c r="J84" t="s">
        <v>43</v>
      </c>
      <c r="K84" t="s">
        <v>55</v>
      </c>
      <c r="L84" t="s">
        <v>42</v>
      </c>
      <c r="M84" t="s">
        <v>184</v>
      </c>
      <c r="N84" t="s">
        <v>57</v>
      </c>
      <c r="O84" t="s">
        <v>148</v>
      </c>
      <c r="P84" t="s">
        <v>49</v>
      </c>
      <c r="Q84" t="s">
        <v>81</v>
      </c>
      <c r="R84" s="6">
        <f>_xlfn.XLOOKUP(CleanedData[[#This Row],[Product]],'02_Lookup_Tables'!$A$2:$A$126,'02_Lookup_Tables'!$B$2:$B$126)</f>
        <v>551.66</v>
      </c>
      <c r="S84" t="str">
        <f>VLOOKUP(CleanedData[[#This Row],[Product]],'02_Lookup_Tables'!$H$2:$I$126,2,FALSE)</f>
        <v>Accessories</v>
      </c>
      <c r="T84" t="str">
        <f>VLOOKUP(CleanedData[[#This Row],[Province]],'02_Lookup_Tables'!$D$2:$E$10,2, FALSE)</f>
        <v>Central Region</v>
      </c>
      <c r="U84" t="str" cm="1">
        <f t="array" ref="U84">_xlfn.IFS(CleanedData[[#This Row],[Purchase Amount]]&lt;500,"Low",
CleanedData[[#This Row],[Purchase Amount]]&lt;5000,"Medium",
TRUE,"High")</f>
        <v>Medium</v>
      </c>
      <c r="V84" t="str">
        <f>TEXT(CleanedData[[#This Row],[Date]],"mmmm")</f>
        <v>August</v>
      </c>
      <c r="W84" t="str">
        <f>"Q"&amp;ROUNDUP(MONTH(CleanedData[[#This Row],[Date]])/3,0)</f>
        <v>Q3</v>
      </c>
      <c r="X84" t="str">
        <f>IF(CleanedData[[#This Row],[Purchase Amount]]&gt;=5000,"Yes","No")</f>
        <v>No</v>
      </c>
      <c r="Y84">
        <f>IF(CleanedData[[#This Row],[Recommend]]="Yes",1,0)</f>
        <v>0</v>
      </c>
      <c r="Z84" s="6">
        <f>CleanedData[[#This Row],[Purchase Amount]]*0.15</f>
        <v>82.748999999999995</v>
      </c>
      <c r="AA84" s="6">
        <f>CleanedData[[#This Row],[Purchase Amount]]*1.15</f>
        <v>634.40899999999988</v>
      </c>
    </row>
    <row r="85" spans="1:27" x14ac:dyDescent="0.3">
      <c r="A85">
        <v>97</v>
      </c>
      <c r="B85" t="s">
        <v>244</v>
      </c>
      <c r="C85" s="1">
        <v>45816</v>
      </c>
      <c r="D85">
        <v>57</v>
      </c>
      <c r="E85" t="s">
        <v>60</v>
      </c>
      <c r="F85" t="s">
        <v>108</v>
      </c>
      <c r="G85" t="s">
        <v>182</v>
      </c>
      <c r="H85">
        <v>1</v>
      </c>
      <c r="I85" t="s">
        <v>42</v>
      </c>
      <c r="J85" t="s">
        <v>63</v>
      </c>
      <c r="K85" t="s">
        <v>55</v>
      </c>
      <c r="L85" t="s">
        <v>42</v>
      </c>
      <c r="M85" t="s">
        <v>75</v>
      </c>
      <c r="N85" t="s">
        <v>80</v>
      </c>
      <c r="O85" t="s">
        <v>89</v>
      </c>
      <c r="P85" t="s">
        <v>49</v>
      </c>
      <c r="Q85" t="s">
        <v>50</v>
      </c>
      <c r="R85" s="6">
        <f>_xlfn.XLOOKUP(CleanedData[[#This Row],[Product]],'02_Lookup_Tables'!$A$2:$A$126,'02_Lookup_Tables'!$B$2:$B$126)</f>
        <v>3715.65</v>
      </c>
      <c r="S85" t="str">
        <f>VLOOKUP(CleanedData[[#This Row],[Product]],'02_Lookup_Tables'!$H$2:$I$126,2,FALSE)</f>
        <v>Home Devices</v>
      </c>
      <c r="T85" t="str">
        <f>VLOOKUP(CleanedData[[#This Row],[Province]],'02_Lookup_Tables'!$D$2:$E$10,2, FALSE)</f>
        <v>Gauteng Region</v>
      </c>
      <c r="U85" t="str" cm="1">
        <f t="array" ref="U85">_xlfn.IFS(CleanedData[[#This Row],[Purchase Amount]]&lt;500,"Low",
CleanedData[[#This Row],[Purchase Amount]]&lt;5000,"Medium",
TRUE,"High")</f>
        <v>Medium</v>
      </c>
      <c r="V85" t="str">
        <f>TEXT(CleanedData[[#This Row],[Date]],"mmmm")</f>
        <v>June</v>
      </c>
      <c r="W85" t="str">
        <f>"Q"&amp;ROUNDUP(MONTH(CleanedData[[#This Row],[Date]])/3,0)</f>
        <v>Q2</v>
      </c>
      <c r="X85" t="str">
        <f>IF(CleanedData[[#This Row],[Purchase Amount]]&gt;=5000,"Yes","No")</f>
        <v>No</v>
      </c>
      <c r="Y85">
        <f>IF(CleanedData[[#This Row],[Recommend]]="Yes",1,0)</f>
        <v>0</v>
      </c>
      <c r="Z85" s="6">
        <f>CleanedData[[#This Row],[Purchase Amount]]*0.15</f>
        <v>557.34749999999997</v>
      </c>
      <c r="AA85" s="6">
        <f>CleanedData[[#This Row],[Purchase Amount]]*1.15</f>
        <v>4272.9974999999995</v>
      </c>
    </row>
    <row r="86" spans="1:27" x14ac:dyDescent="0.3">
      <c r="A86">
        <v>98</v>
      </c>
      <c r="B86" t="s">
        <v>245</v>
      </c>
      <c r="C86" s="1">
        <v>45692</v>
      </c>
      <c r="D86">
        <v>67</v>
      </c>
      <c r="E86" t="s">
        <v>39</v>
      </c>
      <c r="F86" t="s">
        <v>130</v>
      </c>
      <c r="G86" t="s">
        <v>246</v>
      </c>
      <c r="H86">
        <v>5</v>
      </c>
      <c r="I86" t="s">
        <v>42</v>
      </c>
      <c r="J86" t="s">
        <v>43</v>
      </c>
      <c r="K86" t="s">
        <v>64</v>
      </c>
      <c r="L86" t="s">
        <v>42</v>
      </c>
      <c r="M86" t="s">
        <v>165</v>
      </c>
      <c r="N86" t="s">
        <v>57</v>
      </c>
      <c r="O86" t="s">
        <v>89</v>
      </c>
      <c r="P86" t="s">
        <v>70</v>
      </c>
      <c r="Q86" t="s">
        <v>97</v>
      </c>
      <c r="R86" s="6">
        <f>_xlfn.XLOOKUP(CleanedData[[#This Row],[Product]],'02_Lookup_Tables'!$A$2:$A$126,'02_Lookup_Tables'!$B$2:$B$126)</f>
        <v>2603.98</v>
      </c>
      <c r="S86" t="str">
        <f>VLOOKUP(CleanedData[[#This Row],[Product]],'02_Lookup_Tables'!$H$2:$I$126,2,FALSE)</f>
        <v>Accessories</v>
      </c>
      <c r="T86" t="str">
        <f>VLOOKUP(CleanedData[[#This Row],[Province]],'02_Lookup_Tables'!$D$2:$E$10,2, FALSE)</f>
        <v>Eastern Region</v>
      </c>
      <c r="U86" t="str" cm="1">
        <f t="array" ref="U86">_xlfn.IFS(CleanedData[[#This Row],[Purchase Amount]]&lt;500,"Low",
CleanedData[[#This Row],[Purchase Amount]]&lt;5000,"Medium",
TRUE,"High")</f>
        <v>Medium</v>
      </c>
      <c r="V86" t="str">
        <f>TEXT(CleanedData[[#This Row],[Date]],"mmmm")</f>
        <v>February</v>
      </c>
      <c r="W86" t="str">
        <f>"Q"&amp;ROUNDUP(MONTH(CleanedData[[#This Row],[Date]])/3,0)</f>
        <v>Q1</v>
      </c>
      <c r="X86" t="str">
        <f>IF(CleanedData[[#This Row],[Purchase Amount]]&gt;=5000,"Yes","No")</f>
        <v>No</v>
      </c>
      <c r="Y86">
        <f>IF(CleanedData[[#This Row],[Recommend]]="Yes",1,0)</f>
        <v>0</v>
      </c>
      <c r="Z86" s="6">
        <f>CleanedData[[#This Row],[Purchase Amount]]*0.15</f>
        <v>390.59699999999998</v>
      </c>
      <c r="AA86" s="6">
        <f>CleanedData[[#This Row],[Purchase Amount]]*1.15</f>
        <v>2994.5769999999998</v>
      </c>
    </row>
    <row r="87" spans="1:27" x14ac:dyDescent="0.3">
      <c r="A87">
        <v>99</v>
      </c>
      <c r="B87" t="s">
        <v>247</v>
      </c>
      <c r="C87" s="1">
        <v>45693</v>
      </c>
      <c r="D87">
        <v>65</v>
      </c>
      <c r="E87" t="s">
        <v>39</v>
      </c>
      <c r="F87" t="s">
        <v>125</v>
      </c>
      <c r="G87" t="s">
        <v>248</v>
      </c>
      <c r="H87">
        <v>5</v>
      </c>
      <c r="I87" t="s">
        <v>42</v>
      </c>
      <c r="J87" t="s">
        <v>74</v>
      </c>
      <c r="K87" t="s">
        <v>55</v>
      </c>
      <c r="L87" t="s">
        <v>45</v>
      </c>
      <c r="M87" t="s">
        <v>79</v>
      </c>
      <c r="N87" t="s">
        <v>57</v>
      </c>
      <c r="O87" t="s">
        <v>89</v>
      </c>
      <c r="P87" t="s">
        <v>70</v>
      </c>
      <c r="Q87" t="s">
        <v>97</v>
      </c>
      <c r="R87" s="6">
        <f>_xlfn.XLOOKUP(CleanedData[[#This Row],[Product]],'02_Lookup_Tables'!$A$2:$A$126,'02_Lookup_Tables'!$B$2:$B$126)</f>
        <v>8798.49</v>
      </c>
      <c r="S87" t="str">
        <f>VLOOKUP(CleanedData[[#This Row],[Product]],'02_Lookup_Tables'!$H$2:$I$126,2,FALSE)</f>
        <v>Toys &amp; Games</v>
      </c>
      <c r="T87" t="str">
        <f>VLOOKUP(CleanedData[[#This Row],[Province]],'02_Lookup_Tables'!$D$2:$E$10,2, FALSE)</f>
        <v>Western Region</v>
      </c>
      <c r="U87" t="str" cm="1">
        <f t="array" ref="U87">_xlfn.IFS(CleanedData[[#This Row],[Purchase Amount]]&lt;500,"Low",
CleanedData[[#This Row],[Purchase Amount]]&lt;5000,"Medium",
TRUE,"High")</f>
        <v>High</v>
      </c>
      <c r="V87" t="str">
        <f>TEXT(CleanedData[[#This Row],[Date]],"mmmm")</f>
        <v>February</v>
      </c>
      <c r="W87" t="str">
        <f>"Q"&amp;ROUNDUP(MONTH(CleanedData[[#This Row],[Date]])/3,0)</f>
        <v>Q1</v>
      </c>
      <c r="X87" t="str">
        <f>IF(CleanedData[[#This Row],[Purchase Amount]]&gt;=5000,"Yes","No")</f>
        <v>Yes</v>
      </c>
      <c r="Y87">
        <f>IF(CleanedData[[#This Row],[Recommend]]="Yes",1,0)</f>
        <v>0</v>
      </c>
      <c r="Z87" s="6">
        <f>CleanedData[[#This Row],[Purchase Amount]]*0.15</f>
        <v>1319.7735</v>
      </c>
      <c r="AA87" s="6">
        <f>CleanedData[[#This Row],[Purchase Amount]]*1.15</f>
        <v>10118.263499999999</v>
      </c>
    </row>
    <row r="88" spans="1:27" x14ac:dyDescent="0.3">
      <c r="A88">
        <v>100</v>
      </c>
      <c r="B88" t="s">
        <v>249</v>
      </c>
      <c r="C88" s="1">
        <v>45649</v>
      </c>
      <c r="D88">
        <v>37</v>
      </c>
      <c r="E88" t="s">
        <v>39</v>
      </c>
      <c r="F88" t="s">
        <v>125</v>
      </c>
      <c r="G88" t="s">
        <v>212</v>
      </c>
      <c r="H88">
        <v>3</v>
      </c>
      <c r="I88" t="s">
        <v>42</v>
      </c>
      <c r="J88" t="s">
        <v>69</v>
      </c>
      <c r="K88" t="s">
        <v>44</v>
      </c>
      <c r="L88" t="s">
        <v>42</v>
      </c>
      <c r="M88" t="s">
        <v>208</v>
      </c>
      <c r="N88" t="s">
        <v>48</v>
      </c>
      <c r="O88" t="s">
        <v>89</v>
      </c>
      <c r="P88" t="s">
        <v>49</v>
      </c>
      <c r="Q88" t="s">
        <v>81</v>
      </c>
      <c r="R88" s="6">
        <f>_xlfn.XLOOKUP(CleanedData[[#This Row],[Product]],'02_Lookup_Tables'!$A$2:$A$126,'02_Lookup_Tables'!$B$2:$B$126)</f>
        <v>192.77</v>
      </c>
      <c r="S88" t="str">
        <f>VLOOKUP(CleanedData[[#This Row],[Product]],'02_Lookup_Tables'!$H$2:$I$126,2,FALSE)</f>
        <v>Beauty &amp; Personal Care</v>
      </c>
      <c r="T88" t="str">
        <f>VLOOKUP(CleanedData[[#This Row],[Province]],'02_Lookup_Tables'!$D$2:$E$10,2, FALSE)</f>
        <v>Western Region</v>
      </c>
      <c r="U88" t="str" cm="1">
        <f t="array" ref="U88">_xlfn.IFS(CleanedData[[#This Row],[Purchase Amount]]&lt;500,"Low",
CleanedData[[#This Row],[Purchase Amount]]&lt;5000,"Medium",
TRUE,"High")</f>
        <v>Low</v>
      </c>
      <c r="V88" t="str">
        <f>TEXT(CleanedData[[#This Row],[Date]],"mmmm")</f>
        <v>December</v>
      </c>
      <c r="W88" t="str">
        <f>"Q"&amp;ROUNDUP(MONTH(CleanedData[[#This Row],[Date]])/3,0)</f>
        <v>Q4</v>
      </c>
      <c r="X88" t="str">
        <f>IF(CleanedData[[#This Row],[Purchase Amount]]&gt;=5000,"Yes","No")</f>
        <v>No</v>
      </c>
      <c r="Y88">
        <f>IF(CleanedData[[#This Row],[Recommend]]="Yes",1,0)</f>
        <v>0</v>
      </c>
      <c r="Z88" s="6">
        <f>CleanedData[[#This Row],[Purchase Amount]]*0.15</f>
        <v>28.915500000000002</v>
      </c>
      <c r="AA88" s="6">
        <f>CleanedData[[#This Row],[Purchase Amount]]*1.15</f>
        <v>221.68549999999999</v>
      </c>
    </row>
    <row r="89" spans="1:27" x14ac:dyDescent="0.3">
      <c r="A89">
        <v>101</v>
      </c>
      <c r="B89" t="s">
        <v>250</v>
      </c>
      <c r="C89" s="1">
        <v>45359</v>
      </c>
      <c r="D89">
        <v>58</v>
      </c>
      <c r="E89" t="s">
        <v>39</v>
      </c>
      <c r="F89" t="s">
        <v>130</v>
      </c>
      <c r="G89" t="s">
        <v>251</v>
      </c>
      <c r="H89">
        <v>2</v>
      </c>
      <c r="I89" t="s">
        <v>42</v>
      </c>
      <c r="J89" t="s">
        <v>63</v>
      </c>
      <c r="K89" t="s">
        <v>44</v>
      </c>
      <c r="L89" t="s">
        <v>45</v>
      </c>
      <c r="M89" t="s">
        <v>156</v>
      </c>
      <c r="N89" t="s">
        <v>47</v>
      </c>
      <c r="O89" t="s">
        <v>148</v>
      </c>
      <c r="P89" t="s">
        <v>70</v>
      </c>
      <c r="Q89" t="s">
        <v>50</v>
      </c>
      <c r="R89" s="6">
        <f>_xlfn.XLOOKUP(CleanedData[[#This Row],[Product]],'02_Lookup_Tables'!$A$2:$A$126,'02_Lookup_Tables'!$B$2:$B$126)</f>
        <v>5064</v>
      </c>
      <c r="S89" t="str">
        <f>VLOOKUP(CleanedData[[#This Row],[Product]],'02_Lookup_Tables'!$H$2:$I$126,2,FALSE)</f>
        <v>Sports &amp; Outdoors</v>
      </c>
      <c r="T89" t="str">
        <f>VLOOKUP(CleanedData[[#This Row],[Province]],'02_Lookup_Tables'!$D$2:$E$10,2, FALSE)</f>
        <v>Eastern Region</v>
      </c>
      <c r="U89" t="str" cm="1">
        <f t="array" ref="U89">_xlfn.IFS(CleanedData[[#This Row],[Purchase Amount]]&lt;500,"Low",
CleanedData[[#This Row],[Purchase Amount]]&lt;5000,"Medium",
TRUE,"High")</f>
        <v>High</v>
      </c>
      <c r="V89" t="str">
        <f>TEXT(CleanedData[[#This Row],[Date]],"mmmm")</f>
        <v>March</v>
      </c>
      <c r="W89" t="str">
        <f>"Q"&amp;ROUNDUP(MONTH(CleanedData[[#This Row],[Date]])/3,0)</f>
        <v>Q1</v>
      </c>
      <c r="X89" t="str">
        <f>IF(CleanedData[[#This Row],[Purchase Amount]]&gt;=5000,"Yes","No")</f>
        <v>Yes</v>
      </c>
      <c r="Y89">
        <f>IF(CleanedData[[#This Row],[Recommend]]="Yes",1,0)</f>
        <v>0</v>
      </c>
      <c r="Z89" s="6">
        <f>CleanedData[[#This Row],[Purchase Amount]]*0.15</f>
        <v>759.6</v>
      </c>
      <c r="AA89" s="6">
        <f>CleanedData[[#This Row],[Purchase Amount]]*1.15</f>
        <v>5823.5999999999995</v>
      </c>
    </row>
    <row r="90" spans="1:27" x14ac:dyDescent="0.3">
      <c r="A90">
        <v>102</v>
      </c>
      <c r="B90" t="s">
        <v>252</v>
      </c>
      <c r="C90" s="1">
        <v>45791</v>
      </c>
      <c r="D90">
        <v>76</v>
      </c>
      <c r="E90" t="s">
        <v>39</v>
      </c>
      <c r="F90" t="s">
        <v>125</v>
      </c>
      <c r="G90" t="s">
        <v>142</v>
      </c>
      <c r="H90">
        <v>1</v>
      </c>
      <c r="I90" t="s">
        <v>45</v>
      </c>
      <c r="J90" t="s">
        <v>54</v>
      </c>
      <c r="K90" t="s">
        <v>64</v>
      </c>
      <c r="L90" t="s">
        <v>45</v>
      </c>
      <c r="M90" t="s">
        <v>175</v>
      </c>
      <c r="N90" t="s">
        <v>80</v>
      </c>
      <c r="O90" t="s">
        <v>89</v>
      </c>
      <c r="P90" t="s">
        <v>49</v>
      </c>
      <c r="Q90" t="s">
        <v>97</v>
      </c>
      <c r="R90" s="6">
        <f>_xlfn.XLOOKUP(CleanedData[[#This Row],[Product]],'02_Lookup_Tables'!$A$2:$A$126,'02_Lookup_Tables'!$B$2:$B$126)</f>
        <v>44114.21</v>
      </c>
      <c r="S90" t="str">
        <f>VLOOKUP(CleanedData[[#This Row],[Product]],'02_Lookup_Tables'!$H$2:$I$126,2,FALSE)</f>
        <v>Electronics</v>
      </c>
      <c r="T90" t="str">
        <f>VLOOKUP(CleanedData[[#This Row],[Province]],'02_Lookup_Tables'!$D$2:$E$10,2, FALSE)</f>
        <v>Western Region</v>
      </c>
      <c r="U90" t="str" cm="1">
        <f t="array" ref="U90">_xlfn.IFS(CleanedData[[#This Row],[Purchase Amount]]&lt;500,"Low",
CleanedData[[#This Row],[Purchase Amount]]&lt;5000,"Medium",
TRUE,"High")</f>
        <v>High</v>
      </c>
      <c r="V90" t="str">
        <f>TEXT(CleanedData[[#This Row],[Date]],"mmmm")</f>
        <v>May</v>
      </c>
      <c r="W90" t="str">
        <f>"Q"&amp;ROUNDUP(MONTH(CleanedData[[#This Row],[Date]])/3,0)</f>
        <v>Q2</v>
      </c>
      <c r="X90" t="str">
        <f>IF(CleanedData[[#This Row],[Purchase Amount]]&gt;=5000,"Yes","No")</f>
        <v>Yes</v>
      </c>
      <c r="Y90">
        <f>IF(CleanedData[[#This Row],[Recommend]]="Yes",1,0)</f>
        <v>1</v>
      </c>
      <c r="Z90" s="6">
        <f>CleanedData[[#This Row],[Purchase Amount]]*0.15</f>
        <v>6617.1314999999995</v>
      </c>
      <c r="AA90" s="6">
        <f>CleanedData[[#This Row],[Purchase Amount]]*1.15</f>
        <v>50731.341499999995</v>
      </c>
    </row>
    <row r="91" spans="1:27" x14ac:dyDescent="0.3">
      <c r="A91">
        <v>104</v>
      </c>
      <c r="B91" t="s">
        <v>253</v>
      </c>
      <c r="C91" s="1">
        <v>45617</v>
      </c>
      <c r="D91">
        <v>25</v>
      </c>
      <c r="E91" t="s">
        <v>52</v>
      </c>
      <c r="F91" t="s">
        <v>72</v>
      </c>
      <c r="G91" t="s">
        <v>62</v>
      </c>
      <c r="H91">
        <v>1</v>
      </c>
      <c r="I91" t="s">
        <v>45</v>
      </c>
      <c r="J91" t="s">
        <v>69</v>
      </c>
      <c r="K91" t="s">
        <v>44</v>
      </c>
      <c r="L91" t="s">
        <v>45</v>
      </c>
      <c r="M91" t="s">
        <v>151</v>
      </c>
      <c r="N91" t="s">
        <v>80</v>
      </c>
      <c r="O91" t="s">
        <v>89</v>
      </c>
      <c r="P91" t="s">
        <v>49</v>
      </c>
      <c r="Q91" t="s">
        <v>58</v>
      </c>
      <c r="R91" s="6">
        <f>_xlfn.XLOOKUP(CleanedData[[#This Row],[Product]],'02_Lookup_Tables'!$A$2:$A$126,'02_Lookup_Tables'!$B$2:$B$126)</f>
        <v>230.14</v>
      </c>
      <c r="S91" t="str">
        <f>VLOOKUP(CleanedData[[#This Row],[Product]],'02_Lookup_Tables'!$H$2:$I$126,2,FALSE)</f>
        <v>Sports &amp; Outdoors</v>
      </c>
      <c r="T91" t="str">
        <f>VLOOKUP(CleanedData[[#This Row],[Province]],'02_Lookup_Tables'!$D$2:$E$10,2, FALSE)</f>
        <v>Central Region</v>
      </c>
      <c r="U91" t="str" cm="1">
        <f t="array" ref="U91">_xlfn.IFS(CleanedData[[#This Row],[Purchase Amount]]&lt;500,"Low",
CleanedData[[#This Row],[Purchase Amount]]&lt;5000,"Medium",
TRUE,"High")</f>
        <v>Low</v>
      </c>
      <c r="V91" t="str">
        <f>TEXT(CleanedData[[#This Row],[Date]],"mmmm")</f>
        <v>November</v>
      </c>
      <c r="W91" t="str">
        <f>"Q"&amp;ROUNDUP(MONTH(CleanedData[[#This Row],[Date]])/3,0)</f>
        <v>Q4</v>
      </c>
      <c r="X91" t="str">
        <f>IF(CleanedData[[#This Row],[Purchase Amount]]&gt;=5000,"Yes","No")</f>
        <v>No</v>
      </c>
      <c r="Y91">
        <f>IF(CleanedData[[#This Row],[Recommend]]="Yes",1,0)</f>
        <v>1</v>
      </c>
      <c r="Z91" s="6">
        <f>CleanedData[[#This Row],[Purchase Amount]]*0.15</f>
        <v>34.520999999999994</v>
      </c>
      <c r="AA91" s="6">
        <f>CleanedData[[#This Row],[Purchase Amount]]*1.15</f>
        <v>264.66099999999994</v>
      </c>
    </row>
    <row r="92" spans="1:27" x14ac:dyDescent="0.3">
      <c r="A92">
        <v>106</v>
      </c>
      <c r="B92" t="s">
        <v>254</v>
      </c>
      <c r="C92" s="1">
        <v>45796</v>
      </c>
      <c r="D92">
        <v>69</v>
      </c>
      <c r="E92" t="s">
        <v>60</v>
      </c>
      <c r="F92" t="s">
        <v>125</v>
      </c>
      <c r="G92" t="s">
        <v>158</v>
      </c>
      <c r="H92">
        <v>3</v>
      </c>
      <c r="I92" t="s">
        <v>45</v>
      </c>
      <c r="J92" t="s">
        <v>43</v>
      </c>
      <c r="K92" t="s">
        <v>44</v>
      </c>
      <c r="L92" t="s">
        <v>42</v>
      </c>
      <c r="M92" t="s">
        <v>147</v>
      </c>
      <c r="N92" t="s">
        <v>48</v>
      </c>
      <c r="O92" t="s">
        <v>148</v>
      </c>
      <c r="P92" t="s">
        <v>49</v>
      </c>
      <c r="Q92" t="s">
        <v>97</v>
      </c>
      <c r="R92" s="6">
        <f>_xlfn.XLOOKUP(CleanedData[[#This Row],[Product]],'02_Lookup_Tables'!$A$2:$A$126,'02_Lookup_Tables'!$B$2:$B$126)</f>
        <v>2962.6</v>
      </c>
      <c r="S92" t="str">
        <f>VLOOKUP(CleanedData[[#This Row],[Product]],'02_Lookup_Tables'!$H$2:$I$126,2,FALSE)</f>
        <v>Sports &amp; Outdoors</v>
      </c>
      <c r="T92" t="str">
        <f>VLOOKUP(CleanedData[[#This Row],[Province]],'02_Lookup_Tables'!$D$2:$E$10,2, FALSE)</f>
        <v>Western Region</v>
      </c>
      <c r="U92" t="str" cm="1">
        <f t="array" ref="U92">_xlfn.IFS(CleanedData[[#This Row],[Purchase Amount]]&lt;500,"Low",
CleanedData[[#This Row],[Purchase Amount]]&lt;5000,"Medium",
TRUE,"High")</f>
        <v>Medium</v>
      </c>
      <c r="V92" t="str">
        <f>TEXT(CleanedData[[#This Row],[Date]],"mmmm")</f>
        <v>May</v>
      </c>
      <c r="W92" t="str">
        <f>"Q"&amp;ROUNDUP(MONTH(CleanedData[[#This Row],[Date]])/3,0)</f>
        <v>Q2</v>
      </c>
      <c r="X92" t="str">
        <f>IF(CleanedData[[#This Row],[Purchase Amount]]&gt;=5000,"Yes","No")</f>
        <v>No</v>
      </c>
      <c r="Y92">
        <f>IF(CleanedData[[#This Row],[Recommend]]="Yes",1,0)</f>
        <v>1</v>
      </c>
      <c r="Z92" s="6">
        <f>CleanedData[[#This Row],[Purchase Amount]]*0.15</f>
        <v>444.39</v>
      </c>
      <c r="AA92" s="6">
        <f>CleanedData[[#This Row],[Purchase Amount]]*1.15</f>
        <v>3406.99</v>
      </c>
    </row>
    <row r="93" spans="1:27" x14ac:dyDescent="0.3">
      <c r="A93">
        <v>107</v>
      </c>
      <c r="B93" t="s">
        <v>255</v>
      </c>
      <c r="C93" s="1">
        <v>45639</v>
      </c>
      <c r="D93">
        <v>32</v>
      </c>
      <c r="E93" t="s">
        <v>60</v>
      </c>
      <c r="F93" t="s">
        <v>61</v>
      </c>
      <c r="G93" t="s">
        <v>150</v>
      </c>
      <c r="H93">
        <v>1</v>
      </c>
      <c r="I93" t="s">
        <v>45</v>
      </c>
      <c r="J93" t="s">
        <v>69</v>
      </c>
      <c r="K93" t="s">
        <v>64</v>
      </c>
      <c r="L93" t="s">
        <v>45</v>
      </c>
      <c r="M93" t="s">
        <v>56</v>
      </c>
      <c r="N93" t="s">
        <v>80</v>
      </c>
      <c r="O93" t="s">
        <v>148</v>
      </c>
      <c r="P93" t="s">
        <v>70</v>
      </c>
      <c r="Q93" t="s">
        <v>58</v>
      </c>
      <c r="R93" s="6">
        <f>_xlfn.XLOOKUP(CleanedData[[#This Row],[Product]],'02_Lookup_Tables'!$A$2:$A$126,'02_Lookup_Tables'!$B$2:$B$126)</f>
        <v>14808.31</v>
      </c>
      <c r="S93" t="str">
        <f>VLOOKUP(CleanedData[[#This Row],[Product]],'02_Lookup_Tables'!$H$2:$I$126,2,FALSE)</f>
        <v>Electronics</v>
      </c>
      <c r="T93" t="str">
        <f>VLOOKUP(CleanedData[[#This Row],[Province]],'02_Lookup_Tables'!$D$2:$E$10,2, FALSE)</f>
        <v>Southern Region</v>
      </c>
      <c r="U93" t="str" cm="1">
        <f t="array" ref="U93">_xlfn.IFS(CleanedData[[#This Row],[Purchase Amount]]&lt;500,"Low",
CleanedData[[#This Row],[Purchase Amount]]&lt;5000,"Medium",
TRUE,"High")</f>
        <v>High</v>
      </c>
      <c r="V93" t="str">
        <f>TEXT(CleanedData[[#This Row],[Date]],"mmmm")</f>
        <v>December</v>
      </c>
      <c r="W93" t="str">
        <f>"Q"&amp;ROUNDUP(MONTH(CleanedData[[#This Row],[Date]])/3,0)</f>
        <v>Q4</v>
      </c>
      <c r="X93" t="str">
        <f>IF(CleanedData[[#This Row],[Purchase Amount]]&gt;=5000,"Yes","No")</f>
        <v>Yes</v>
      </c>
      <c r="Y93">
        <f>IF(CleanedData[[#This Row],[Recommend]]="Yes",1,0)</f>
        <v>1</v>
      </c>
      <c r="Z93" s="6">
        <f>CleanedData[[#This Row],[Purchase Amount]]*0.15</f>
        <v>2221.2464999999997</v>
      </c>
      <c r="AA93" s="6">
        <f>CleanedData[[#This Row],[Purchase Amount]]*1.15</f>
        <v>17029.556499999999</v>
      </c>
    </row>
    <row r="94" spans="1:27" x14ac:dyDescent="0.3">
      <c r="A94">
        <v>108</v>
      </c>
      <c r="B94" t="s">
        <v>256</v>
      </c>
      <c r="C94" s="1">
        <v>45331</v>
      </c>
      <c r="D94">
        <v>51</v>
      </c>
      <c r="E94" t="s">
        <v>39</v>
      </c>
      <c r="F94" t="s">
        <v>108</v>
      </c>
      <c r="G94" t="s">
        <v>179</v>
      </c>
      <c r="H94">
        <v>3</v>
      </c>
      <c r="I94" t="s">
        <v>45</v>
      </c>
      <c r="J94" t="s">
        <v>63</v>
      </c>
      <c r="K94" t="s">
        <v>64</v>
      </c>
      <c r="L94" t="s">
        <v>45</v>
      </c>
      <c r="M94" t="s">
        <v>112</v>
      </c>
      <c r="N94" t="s">
        <v>48</v>
      </c>
      <c r="O94" t="s">
        <v>48</v>
      </c>
      <c r="P94" t="s">
        <v>70</v>
      </c>
      <c r="Q94" t="s">
        <v>93</v>
      </c>
      <c r="R94" s="6">
        <f>_xlfn.XLOOKUP(CleanedData[[#This Row],[Product]],'02_Lookup_Tables'!$A$2:$A$126,'02_Lookup_Tables'!$B$2:$B$126)</f>
        <v>54.82</v>
      </c>
      <c r="S94" t="str">
        <f>VLOOKUP(CleanedData[[#This Row],[Product]],'02_Lookup_Tables'!$H$2:$I$126,2,FALSE)</f>
        <v>Food</v>
      </c>
      <c r="T94" t="str">
        <f>VLOOKUP(CleanedData[[#This Row],[Province]],'02_Lookup_Tables'!$D$2:$E$10,2, FALSE)</f>
        <v>Gauteng Region</v>
      </c>
      <c r="U94" t="str" cm="1">
        <f t="array" ref="U94">_xlfn.IFS(CleanedData[[#This Row],[Purchase Amount]]&lt;500,"Low",
CleanedData[[#This Row],[Purchase Amount]]&lt;5000,"Medium",
TRUE,"High")</f>
        <v>Low</v>
      </c>
      <c r="V94" t="str">
        <f>TEXT(CleanedData[[#This Row],[Date]],"mmmm")</f>
        <v>February</v>
      </c>
      <c r="W94" t="str">
        <f>"Q"&amp;ROUNDUP(MONTH(CleanedData[[#This Row],[Date]])/3,0)</f>
        <v>Q1</v>
      </c>
      <c r="X94" t="str">
        <f>IF(CleanedData[[#This Row],[Purchase Amount]]&gt;=5000,"Yes","No")</f>
        <v>No</v>
      </c>
      <c r="Y94">
        <f>IF(CleanedData[[#This Row],[Recommend]]="Yes",1,0)</f>
        <v>1</v>
      </c>
      <c r="Z94" s="6">
        <f>CleanedData[[#This Row],[Purchase Amount]]*0.15</f>
        <v>8.222999999999999</v>
      </c>
      <c r="AA94" s="6">
        <f>CleanedData[[#This Row],[Purchase Amount]]*1.15</f>
        <v>63.042999999999992</v>
      </c>
    </row>
    <row r="95" spans="1:27" x14ac:dyDescent="0.3">
      <c r="A95">
        <v>109</v>
      </c>
      <c r="B95" t="s">
        <v>257</v>
      </c>
      <c r="C95" s="1">
        <v>45499</v>
      </c>
      <c r="D95">
        <v>73</v>
      </c>
      <c r="E95" t="s">
        <v>60</v>
      </c>
      <c r="F95" t="s">
        <v>125</v>
      </c>
      <c r="G95" t="s">
        <v>258</v>
      </c>
      <c r="H95">
        <v>5</v>
      </c>
      <c r="I95" t="s">
        <v>45</v>
      </c>
      <c r="J95" t="s">
        <v>63</v>
      </c>
      <c r="K95" t="s">
        <v>55</v>
      </c>
      <c r="L95" t="s">
        <v>45</v>
      </c>
      <c r="M95" t="s">
        <v>156</v>
      </c>
      <c r="N95" t="s">
        <v>57</v>
      </c>
      <c r="O95" t="s">
        <v>148</v>
      </c>
      <c r="P95" t="s">
        <v>49</v>
      </c>
      <c r="Q95" t="s">
        <v>97</v>
      </c>
      <c r="R95" s="6">
        <f>_xlfn.XLOOKUP(CleanedData[[#This Row],[Product]],'02_Lookup_Tables'!$A$2:$A$126,'02_Lookup_Tables'!$B$2:$B$126)</f>
        <v>768.34</v>
      </c>
      <c r="S95" t="str">
        <f>VLOOKUP(CleanedData[[#This Row],[Product]],'02_Lookup_Tables'!$H$2:$I$126,2,FALSE)</f>
        <v>Home &amp; Living</v>
      </c>
      <c r="T95" t="str">
        <f>VLOOKUP(CleanedData[[#This Row],[Province]],'02_Lookup_Tables'!$D$2:$E$10,2, FALSE)</f>
        <v>Western Region</v>
      </c>
      <c r="U95" t="str" cm="1">
        <f t="array" ref="U95">_xlfn.IFS(CleanedData[[#This Row],[Purchase Amount]]&lt;500,"Low",
CleanedData[[#This Row],[Purchase Amount]]&lt;5000,"Medium",
TRUE,"High")</f>
        <v>Medium</v>
      </c>
      <c r="V95" t="str">
        <f>TEXT(CleanedData[[#This Row],[Date]],"mmmm")</f>
        <v>July</v>
      </c>
      <c r="W95" t="str">
        <f>"Q"&amp;ROUNDUP(MONTH(CleanedData[[#This Row],[Date]])/3,0)</f>
        <v>Q3</v>
      </c>
      <c r="X95" t="str">
        <f>IF(CleanedData[[#This Row],[Purchase Amount]]&gt;=5000,"Yes","No")</f>
        <v>No</v>
      </c>
      <c r="Y95">
        <f>IF(CleanedData[[#This Row],[Recommend]]="Yes",1,0)</f>
        <v>1</v>
      </c>
      <c r="Z95" s="6">
        <f>CleanedData[[#This Row],[Purchase Amount]]*0.15</f>
        <v>115.251</v>
      </c>
      <c r="AA95" s="6">
        <f>CleanedData[[#This Row],[Purchase Amount]]*1.15</f>
        <v>883.59100000000001</v>
      </c>
    </row>
    <row r="96" spans="1:27" x14ac:dyDescent="0.3">
      <c r="A96">
        <v>110</v>
      </c>
      <c r="B96" t="s">
        <v>259</v>
      </c>
      <c r="C96" s="1">
        <v>45511</v>
      </c>
      <c r="D96">
        <v>47</v>
      </c>
      <c r="E96" t="s">
        <v>60</v>
      </c>
      <c r="F96" t="s">
        <v>61</v>
      </c>
      <c r="G96" t="s">
        <v>160</v>
      </c>
      <c r="H96">
        <v>1</v>
      </c>
      <c r="I96" t="s">
        <v>42</v>
      </c>
      <c r="J96" t="s">
        <v>63</v>
      </c>
      <c r="K96" t="s">
        <v>55</v>
      </c>
      <c r="L96" t="s">
        <v>45</v>
      </c>
      <c r="M96" t="s">
        <v>156</v>
      </c>
      <c r="N96" t="s">
        <v>80</v>
      </c>
      <c r="O96" t="s">
        <v>148</v>
      </c>
      <c r="P96" t="s">
        <v>70</v>
      </c>
      <c r="Q96" t="s">
        <v>93</v>
      </c>
      <c r="R96" s="6">
        <f>_xlfn.XLOOKUP(CleanedData[[#This Row],[Product]],'02_Lookup_Tables'!$A$2:$A$126,'02_Lookup_Tables'!$B$2:$B$126)</f>
        <v>294.33</v>
      </c>
      <c r="S96" t="str">
        <f>VLOOKUP(CleanedData[[#This Row],[Product]],'02_Lookup_Tables'!$H$2:$I$126,2,FALSE)</f>
        <v>Toys &amp; Games</v>
      </c>
      <c r="T96" t="str">
        <f>VLOOKUP(CleanedData[[#This Row],[Province]],'02_Lookup_Tables'!$D$2:$E$10,2, FALSE)</f>
        <v>Southern Region</v>
      </c>
      <c r="U96" t="str" cm="1">
        <f t="array" ref="U96">_xlfn.IFS(CleanedData[[#This Row],[Purchase Amount]]&lt;500,"Low",
CleanedData[[#This Row],[Purchase Amount]]&lt;5000,"Medium",
TRUE,"High")</f>
        <v>Low</v>
      </c>
      <c r="V96" t="str">
        <f>TEXT(CleanedData[[#This Row],[Date]],"mmmm")</f>
        <v>August</v>
      </c>
      <c r="W96" t="str">
        <f>"Q"&amp;ROUNDUP(MONTH(CleanedData[[#This Row],[Date]])/3,0)</f>
        <v>Q3</v>
      </c>
      <c r="X96" t="str">
        <f>IF(CleanedData[[#This Row],[Purchase Amount]]&gt;=5000,"Yes","No")</f>
        <v>No</v>
      </c>
      <c r="Y96">
        <f>IF(CleanedData[[#This Row],[Recommend]]="Yes",1,0)</f>
        <v>0</v>
      </c>
      <c r="Z96" s="6">
        <f>CleanedData[[#This Row],[Purchase Amount]]*0.15</f>
        <v>44.149499999999996</v>
      </c>
      <c r="AA96" s="6">
        <f>CleanedData[[#This Row],[Purchase Amount]]*1.15</f>
        <v>338.47949999999997</v>
      </c>
    </row>
    <row r="97" spans="1:27" x14ac:dyDescent="0.3">
      <c r="A97">
        <v>112</v>
      </c>
      <c r="B97" t="s">
        <v>260</v>
      </c>
      <c r="C97" s="1">
        <v>45936</v>
      </c>
      <c r="D97">
        <v>52</v>
      </c>
      <c r="E97" t="s">
        <v>52</v>
      </c>
      <c r="F97" t="s">
        <v>125</v>
      </c>
      <c r="G97" t="s">
        <v>102</v>
      </c>
      <c r="H97">
        <v>1</v>
      </c>
      <c r="I97" t="s">
        <v>42</v>
      </c>
      <c r="J97" t="s">
        <v>74</v>
      </c>
      <c r="K97" t="s">
        <v>64</v>
      </c>
      <c r="L97" t="s">
        <v>45</v>
      </c>
      <c r="M97" t="s">
        <v>236</v>
      </c>
      <c r="N97" t="s">
        <v>80</v>
      </c>
      <c r="O97" t="s">
        <v>89</v>
      </c>
      <c r="P97" t="s">
        <v>49</v>
      </c>
      <c r="Q97" t="s">
        <v>93</v>
      </c>
      <c r="R97" s="6">
        <f>_xlfn.XLOOKUP(CleanedData[[#This Row],[Product]],'02_Lookup_Tables'!$A$2:$A$126,'02_Lookup_Tables'!$B$2:$B$126)</f>
        <v>276.82</v>
      </c>
      <c r="S97" t="str">
        <f>VLOOKUP(CleanedData[[#This Row],[Product]],'02_Lookup_Tables'!$H$2:$I$126,2,FALSE)</f>
        <v>Home &amp; Living</v>
      </c>
      <c r="T97" t="str">
        <f>VLOOKUP(CleanedData[[#This Row],[Province]],'02_Lookup_Tables'!$D$2:$E$10,2, FALSE)</f>
        <v>Western Region</v>
      </c>
      <c r="U97" t="str" cm="1">
        <f t="array" ref="U97">_xlfn.IFS(CleanedData[[#This Row],[Purchase Amount]]&lt;500,"Low",
CleanedData[[#This Row],[Purchase Amount]]&lt;5000,"Medium",
TRUE,"High")</f>
        <v>Low</v>
      </c>
      <c r="V97" t="str">
        <f>TEXT(CleanedData[[#This Row],[Date]],"mmmm")</f>
        <v>October</v>
      </c>
      <c r="W97" t="str">
        <f>"Q"&amp;ROUNDUP(MONTH(CleanedData[[#This Row],[Date]])/3,0)</f>
        <v>Q4</v>
      </c>
      <c r="X97" t="str">
        <f>IF(CleanedData[[#This Row],[Purchase Amount]]&gt;=5000,"Yes","No")</f>
        <v>No</v>
      </c>
      <c r="Y97">
        <f>IF(CleanedData[[#This Row],[Recommend]]="Yes",1,0)</f>
        <v>0</v>
      </c>
      <c r="Z97" s="6">
        <f>CleanedData[[#This Row],[Purchase Amount]]*0.15</f>
        <v>41.522999999999996</v>
      </c>
      <c r="AA97" s="6">
        <f>CleanedData[[#This Row],[Purchase Amount]]*1.15</f>
        <v>318.34299999999996</v>
      </c>
    </row>
    <row r="98" spans="1:27" x14ac:dyDescent="0.3">
      <c r="A98">
        <v>115</v>
      </c>
      <c r="B98" t="s">
        <v>261</v>
      </c>
      <c r="C98" s="1">
        <v>45911</v>
      </c>
      <c r="D98">
        <v>66</v>
      </c>
      <c r="E98" t="s">
        <v>60</v>
      </c>
      <c r="F98" t="s">
        <v>77</v>
      </c>
      <c r="G98" t="s">
        <v>91</v>
      </c>
      <c r="H98">
        <v>5</v>
      </c>
      <c r="I98" t="s">
        <v>42</v>
      </c>
      <c r="J98" t="s">
        <v>69</v>
      </c>
      <c r="K98" t="s">
        <v>64</v>
      </c>
      <c r="L98" t="s">
        <v>45</v>
      </c>
      <c r="M98" t="s">
        <v>136</v>
      </c>
      <c r="N98" t="s">
        <v>57</v>
      </c>
      <c r="O98" t="s">
        <v>89</v>
      </c>
      <c r="P98" t="s">
        <v>70</v>
      </c>
      <c r="Q98" t="s">
        <v>97</v>
      </c>
      <c r="R98" s="6">
        <f>_xlfn.XLOOKUP(CleanedData[[#This Row],[Product]],'02_Lookup_Tables'!$A$2:$A$126,'02_Lookup_Tables'!$B$2:$B$126)</f>
        <v>1370.56</v>
      </c>
      <c r="S98" t="str">
        <f>VLOOKUP(CleanedData[[#This Row],[Product]],'02_Lookup_Tables'!$H$2:$I$126,2,FALSE)</f>
        <v>Electronics</v>
      </c>
      <c r="T98" t="str">
        <f>VLOOKUP(CleanedData[[#This Row],[Province]],'02_Lookup_Tables'!$D$2:$E$10,2, FALSE)</f>
        <v>Central Region</v>
      </c>
      <c r="U98" t="str" cm="1">
        <f t="array" ref="U98">_xlfn.IFS(CleanedData[[#This Row],[Purchase Amount]]&lt;500,"Low",
CleanedData[[#This Row],[Purchase Amount]]&lt;5000,"Medium",
TRUE,"High")</f>
        <v>Medium</v>
      </c>
      <c r="V98" t="str">
        <f>TEXT(CleanedData[[#This Row],[Date]],"mmmm")</f>
        <v>September</v>
      </c>
      <c r="W98" t="str">
        <f>"Q"&amp;ROUNDUP(MONTH(CleanedData[[#This Row],[Date]])/3,0)</f>
        <v>Q3</v>
      </c>
      <c r="X98" t="str">
        <f>IF(CleanedData[[#This Row],[Purchase Amount]]&gt;=5000,"Yes","No")</f>
        <v>No</v>
      </c>
      <c r="Y98">
        <f>IF(CleanedData[[#This Row],[Recommend]]="Yes",1,0)</f>
        <v>0</v>
      </c>
      <c r="Z98" s="6">
        <f>CleanedData[[#This Row],[Purchase Amount]]*0.15</f>
        <v>205.58399999999997</v>
      </c>
      <c r="AA98" s="6">
        <f>CleanedData[[#This Row],[Purchase Amount]]*1.15</f>
        <v>1576.1439999999998</v>
      </c>
    </row>
    <row r="99" spans="1:27" x14ac:dyDescent="0.3">
      <c r="A99">
        <v>116</v>
      </c>
      <c r="B99" t="s">
        <v>262</v>
      </c>
      <c r="C99" s="1">
        <v>45842</v>
      </c>
      <c r="D99">
        <v>76</v>
      </c>
      <c r="E99" t="s">
        <v>52</v>
      </c>
      <c r="F99" t="s">
        <v>125</v>
      </c>
      <c r="G99" t="s">
        <v>131</v>
      </c>
      <c r="H99">
        <v>2</v>
      </c>
      <c r="I99" t="s">
        <v>45</v>
      </c>
      <c r="J99" t="s">
        <v>74</v>
      </c>
      <c r="K99" t="s">
        <v>64</v>
      </c>
      <c r="L99" t="s">
        <v>42</v>
      </c>
      <c r="N99" t="s">
        <v>47</v>
      </c>
      <c r="O99" t="s">
        <v>134</v>
      </c>
      <c r="P99" t="s">
        <v>8646</v>
      </c>
      <c r="Q99" t="s">
        <v>97</v>
      </c>
      <c r="R99" s="6">
        <f>_xlfn.XLOOKUP(CleanedData[[#This Row],[Product]],'02_Lookup_Tables'!$A$2:$A$126,'02_Lookup_Tables'!$B$2:$B$126)</f>
        <v>369.57</v>
      </c>
      <c r="S99" t="str">
        <f>VLOOKUP(CleanedData[[#This Row],[Product]],'02_Lookup_Tables'!$H$2:$I$126,2,FALSE)</f>
        <v>Accessories</v>
      </c>
      <c r="T99" t="str">
        <f>VLOOKUP(CleanedData[[#This Row],[Province]],'02_Lookup_Tables'!$D$2:$E$10,2, FALSE)</f>
        <v>Western Region</v>
      </c>
      <c r="U99" t="str" cm="1">
        <f t="array" ref="U99">_xlfn.IFS(CleanedData[[#This Row],[Purchase Amount]]&lt;500,"Low",
CleanedData[[#This Row],[Purchase Amount]]&lt;5000,"Medium",
TRUE,"High")</f>
        <v>Low</v>
      </c>
      <c r="V99" t="str">
        <f>TEXT(CleanedData[[#This Row],[Date]],"mmmm")</f>
        <v>July</v>
      </c>
      <c r="W99" t="str">
        <f>"Q"&amp;ROUNDUP(MONTH(CleanedData[[#This Row],[Date]])/3,0)</f>
        <v>Q3</v>
      </c>
      <c r="X99" t="str">
        <f>IF(CleanedData[[#This Row],[Purchase Amount]]&gt;=5000,"Yes","No")</f>
        <v>No</v>
      </c>
      <c r="Y99">
        <f>IF(CleanedData[[#This Row],[Recommend]]="Yes",1,0)</f>
        <v>1</v>
      </c>
      <c r="Z99" s="6">
        <f>CleanedData[[#This Row],[Purchase Amount]]*0.15</f>
        <v>55.435499999999998</v>
      </c>
      <c r="AA99" s="6">
        <f>CleanedData[[#This Row],[Purchase Amount]]*1.15</f>
        <v>425.00549999999998</v>
      </c>
    </row>
    <row r="100" spans="1:27" x14ac:dyDescent="0.3">
      <c r="A100">
        <v>117</v>
      </c>
      <c r="B100" t="s">
        <v>263</v>
      </c>
      <c r="C100" s="1">
        <v>45929</v>
      </c>
      <c r="E100" t="s">
        <v>52</v>
      </c>
      <c r="F100" t="s">
        <v>77</v>
      </c>
      <c r="G100" t="s">
        <v>118</v>
      </c>
      <c r="H100">
        <v>2</v>
      </c>
      <c r="I100" t="s">
        <v>45</v>
      </c>
      <c r="J100" t="s">
        <v>54</v>
      </c>
      <c r="K100" t="s">
        <v>44</v>
      </c>
      <c r="L100" t="s">
        <v>45</v>
      </c>
      <c r="M100" t="s">
        <v>112</v>
      </c>
      <c r="N100" t="s">
        <v>47</v>
      </c>
      <c r="O100" t="s">
        <v>48</v>
      </c>
      <c r="P100" t="s">
        <v>49</v>
      </c>
      <c r="Q100" t="s">
        <v>166</v>
      </c>
      <c r="R100" s="6">
        <f>_xlfn.XLOOKUP(CleanedData[[#This Row],[Product]],'02_Lookup_Tables'!$A$2:$A$126,'02_Lookup_Tables'!$B$2:$B$126)</f>
        <v>368.99</v>
      </c>
      <c r="S100" t="str">
        <f>VLOOKUP(CleanedData[[#This Row],[Product]],'02_Lookup_Tables'!$H$2:$I$126,2,FALSE)</f>
        <v>Accessories</v>
      </c>
      <c r="T100" t="str">
        <f>VLOOKUP(CleanedData[[#This Row],[Province]],'02_Lookup_Tables'!$D$2:$E$10,2, FALSE)</f>
        <v>Central Region</v>
      </c>
      <c r="U100" t="str" cm="1">
        <f t="array" ref="U100">_xlfn.IFS(CleanedData[[#This Row],[Purchase Amount]]&lt;500,"Low",
CleanedData[[#This Row],[Purchase Amount]]&lt;5000,"Medium",
TRUE,"High")</f>
        <v>Low</v>
      </c>
      <c r="V100" t="str">
        <f>TEXT(CleanedData[[#This Row],[Date]],"mmmm")</f>
        <v>September</v>
      </c>
      <c r="W100" t="str">
        <f>"Q"&amp;ROUNDUP(MONTH(CleanedData[[#This Row],[Date]])/3,0)</f>
        <v>Q3</v>
      </c>
      <c r="X100" t="str">
        <f>IF(CleanedData[[#This Row],[Purchase Amount]]&gt;=5000,"Yes","No")</f>
        <v>No</v>
      </c>
      <c r="Y100">
        <f>IF(CleanedData[[#This Row],[Recommend]]="Yes",1,0)</f>
        <v>1</v>
      </c>
      <c r="Z100" s="6">
        <f>CleanedData[[#This Row],[Purchase Amount]]*0.15</f>
        <v>55.348500000000001</v>
      </c>
      <c r="AA100" s="6">
        <f>CleanedData[[#This Row],[Purchase Amount]]*1.15</f>
        <v>424.33849999999995</v>
      </c>
    </row>
    <row r="101" spans="1:27" x14ac:dyDescent="0.3">
      <c r="A101">
        <v>118</v>
      </c>
      <c r="B101" t="s">
        <v>264</v>
      </c>
      <c r="C101" s="1">
        <v>45321</v>
      </c>
      <c r="D101">
        <v>70</v>
      </c>
      <c r="E101" t="s">
        <v>52</v>
      </c>
      <c r="F101" t="s">
        <v>108</v>
      </c>
      <c r="G101" t="s">
        <v>187</v>
      </c>
      <c r="H101">
        <v>5</v>
      </c>
      <c r="I101" t="s">
        <v>45</v>
      </c>
      <c r="J101" t="s">
        <v>54</v>
      </c>
      <c r="K101" t="s">
        <v>44</v>
      </c>
      <c r="L101" t="s">
        <v>45</v>
      </c>
      <c r="M101" t="s">
        <v>236</v>
      </c>
      <c r="N101" t="s">
        <v>57</v>
      </c>
      <c r="O101" t="s">
        <v>89</v>
      </c>
      <c r="P101" t="s">
        <v>70</v>
      </c>
      <c r="Q101" t="s">
        <v>97</v>
      </c>
      <c r="R101" s="6">
        <f>_xlfn.XLOOKUP(CleanedData[[#This Row],[Product]],'02_Lookup_Tables'!$A$2:$A$126,'02_Lookup_Tables'!$B$2:$B$126)</f>
        <v>24904.86</v>
      </c>
      <c r="S101" t="str">
        <f>VLOOKUP(CleanedData[[#This Row],[Product]],'02_Lookup_Tables'!$H$2:$I$126,2,FALSE)</f>
        <v>Electronics</v>
      </c>
      <c r="T101" t="str">
        <f>VLOOKUP(CleanedData[[#This Row],[Province]],'02_Lookup_Tables'!$D$2:$E$10,2, FALSE)</f>
        <v>Gauteng Region</v>
      </c>
      <c r="U101" t="str" cm="1">
        <f t="array" ref="U101">_xlfn.IFS(CleanedData[[#This Row],[Purchase Amount]]&lt;500,"Low",
CleanedData[[#This Row],[Purchase Amount]]&lt;5000,"Medium",
TRUE,"High")</f>
        <v>High</v>
      </c>
      <c r="V101" t="str">
        <f>TEXT(CleanedData[[#This Row],[Date]],"mmmm")</f>
        <v>January</v>
      </c>
      <c r="W101" t="str">
        <f>"Q"&amp;ROUNDUP(MONTH(CleanedData[[#This Row],[Date]])/3,0)</f>
        <v>Q1</v>
      </c>
      <c r="X101" t="str">
        <f>IF(CleanedData[[#This Row],[Purchase Amount]]&gt;=5000,"Yes","No")</f>
        <v>Yes</v>
      </c>
      <c r="Y101">
        <f>IF(CleanedData[[#This Row],[Recommend]]="Yes",1,0)</f>
        <v>1</v>
      </c>
      <c r="Z101" s="6">
        <f>CleanedData[[#This Row],[Purchase Amount]]*0.15</f>
        <v>3735.7289999999998</v>
      </c>
      <c r="AA101" s="6">
        <f>CleanedData[[#This Row],[Purchase Amount]]*1.15</f>
        <v>28640.589</v>
      </c>
    </row>
    <row r="102" spans="1:27" x14ac:dyDescent="0.3">
      <c r="A102">
        <v>119</v>
      </c>
      <c r="B102" t="s">
        <v>265</v>
      </c>
      <c r="C102" s="1">
        <v>45364</v>
      </c>
      <c r="D102">
        <v>80</v>
      </c>
      <c r="E102" t="s">
        <v>39</v>
      </c>
      <c r="F102" t="s">
        <v>40</v>
      </c>
      <c r="G102" t="s">
        <v>266</v>
      </c>
      <c r="H102">
        <v>1</v>
      </c>
      <c r="I102" t="s">
        <v>45</v>
      </c>
      <c r="J102" t="s">
        <v>69</v>
      </c>
      <c r="K102" t="s">
        <v>44</v>
      </c>
      <c r="L102" t="s">
        <v>45</v>
      </c>
      <c r="M102" t="s">
        <v>75</v>
      </c>
      <c r="N102" t="s">
        <v>80</v>
      </c>
      <c r="O102" t="s">
        <v>89</v>
      </c>
      <c r="P102" t="s">
        <v>49</v>
      </c>
      <c r="Q102" t="s">
        <v>97</v>
      </c>
      <c r="R102" s="6">
        <f>_xlfn.XLOOKUP(CleanedData[[#This Row],[Product]],'02_Lookup_Tables'!$A$2:$A$126,'02_Lookup_Tables'!$B$2:$B$126)</f>
        <v>2951.61</v>
      </c>
      <c r="S102" t="str">
        <f>VLOOKUP(CleanedData[[#This Row],[Product]],'02_Lookup_Tables'!$H$2:$I$126,2,FALSE)</f>
        <v>Beauty &amp; Personal Care</v>
      </c>
      <c r="T102" t="str">
        <f>VLOOKUP(CleanedData[[#This Row],[Province]],'02_Lookup_Tables'!$D$2:$E$10,2, FALSE)</f>
        <v>Northern Region</v>
      </c>
      <c r="U102" t="str" cm="1">
        <f t="array" ref="U102">_xlfn.IFS(CleanedData[[#This Row],[Purchase Amount]]&lt;500,"Low",
CleanedData[[#This Row],[Purchase Amount]]&lt;5000,"Medium",
TRUE,"High")</f>
        <v>Medium</v>
      </c>
      <c r="V102" t="str">
        <f>TEXT(CleanedData[[#This Row],[Date]],"mmmm")</f>
        <v>March</v>
      </c>
      <c r="W102" t="str">
        <f>"Q"&amp;ROUNDUP(MONTH(CleanedData[[#This Row],[Date]])/3,0)</f>
        <v>Q1</v>
      </c>
      <c r="X102" t="str">
        <f>IF(CleanedData[[#This Row],[Purchase Amount]]&gt;=5000,"Yes","No")</f>
        <v>No</v>
      </c>
      <c r="Y102">
        <f>IF(CleanedData[[#This Row],[Recommend]]="Yes",1,0)</f>
        <v>1</v>
      </c>
      <c r="Z102" s="6">
        <f>CleanedData[[#This Row],[Purchase Amount]]*0.15</f>
        <v>442.74150000000003</v>
      </c>
      <c r="AA102" s="6">
        <f>CleanedData[[#This Row],[Purchase Amount]]*1.15</f>
        <v>3394.3514999999998</v>
      </c>
    </row>
    <row r="103" spans="1:27" x14ac:dyDescent="0.3">
      <c r="A103">
        <v>120</v>
      </c>
      <c r="B103" t="s">
        <v>267</v>
      </c>
      <c r="C103" s="1">
        <v>45566</v>
      </c>
      <c r="D103">
        <v>69</v>
      </c>
      <c r="E103" t="s">
        <v>52</v>
      </c>
      <c r="F103" t="s">
        <v>108</v>
      </c>
      <c r="G103" t="s">
        <v>146</v>
      </c>
      <c r="H103">
        <v>1</v>
      </c>
      <c r="I103" t="s">
        <v>42</v>
      </c>
      <c r="J103" t="s">
        <v>54</v>
      </c>
      <c r="K103" t="s">
        <v>55</v>
      </c>
      <c r="L103" t="s">
        <v>45</v>
      </c>
      <c r="M103" t="s">
        <v>136</v>
      </c>
      <c r="N103" t="s">
        <v>80</v>
      </c>
      <c r="O103" t="s">
        <v>89</v>
      </c>
      <c r="P103" t="s">
        <v>49</v>
      </c>
      <c r="Q103" t="s">
        <v>97</v>
      </c>
      <c r="R103" s="6">
        <f>_xlfn.XLOOKUP(CleanedData[[#This Row],[Product]],'02_Lookup_Tables'!$A$2:$A$126,'02_Lookup_Tables'!$B$2:$B$126)</f>
        <v>27815.439999999999</v>
      </c>
      <c r="S103" t="str">
        <f>VLOOKUP(CleanedData[[#This Row],[Product]],'02_Lookup_Tables'!$H$2:$I$126,2,FALSE)</f>
        <v>Electronics</v>
      </c>
      <c r="T103" t="str">
        <f>VLOOKUP(CleanedData[[#This Row],[Province]],'02_Lookup_Tables'!$D$2:$E$10,2, FALSE)</f>
        <v>Gauteng Region</v>
      </c>
      <c r="U103" t="str" cm="1">
        <f t="array" ref="U103">_xlfn.IFS(CleanedData[[#This Row],[Purchase Amount]]&lt;500,"Low",
CleanedData[[#This Row],[Purchase Amount]]&lt;5000,"Medium",
TRUE,"High")</f>
        <v>High</v>
      </c>
      <c r="V103" t="str">
        <f>TEXT(CleanedData[[#This Row],[Date]],"mmmm")</f>
        <v>October</v>
      </c>
      <c r="W103" t="str">
        <f>"Q"&amp;ROUNDUP(MONTH(CleanedData[[#This Row],[Date]])/3,0)</f>
        <v>Q4</v>
      </c>
      <c r="X103" t="str">
        <f>IF(CleanedData[[#This Row],[Purchase Amount]]&gt;=5000,"Yes","No")</f>
        <v>Yes</v>
      </c>
      <c r="Y103">
        <f>IF(CleanedData[[#This Row],[Recommend]]="Yes",1,0)</f>
        <v>0</v>
      </c>
      <c r="Z103" s="6">
        <f>CleanedData[[#This Row],[Purchase Amount]]*0.15</f>
        <v>4172.3159999999998</v>
      </c>
      <c r="AA103" s="6">
        <f>CleanedData[[#This Row],[Purchase Amount]]*1.15</f>
        <v>31987.755999999998</v>
      </c>
    </row>
    <row r="104" spans="1:27" x14ac:dyDescent="0.3">
      <c r="A104">
        <v>123</v>
      </c>
      <c r="B104" t="s">
        <v>268</v>
      </c>
      <c r="C104" s="1">
        <v>45701</v>
      </c>
      <c r="D104">
        <v>40</v>
      </c>
      <c r="E104" t="s">
        <v>39</v>
      </c>
      <c r="F104" t="s">
        <v>72</v>
      </c>
      <c r="G104" t="s">
        <v>269</v>
      </c>
      <c r="H104">
        <v>5</v>
      </c>
      <c r="I104" t="s">
        <v>45</v>
      </c>
      <c r="J104" t="s">
        <v>43</v>
      </c>
      <c r="K104" t="s">
        <v>55</v>
      </c>
      <c r="L104" t="s">
        <v>42</v>
      </c>
      <c r="M104" t="s">
        <v>147</v>
      </c>
      <c r="N104" t="s">
        <v>57</v>
      </c>
      <c r="O104" t="s">
        <v>148</v>
      </c>
      <c r="P104" t="s">
        <v>49</v>
      </c>
      <c r="Q104" t="s">
        <v>81</v>
      </c>
      <c r="R104" s="6">
        <f>_xlfn.XLOOKUP(CleanedData[[#This Row],[Product]],'02_Lookup_Tables'!$A$2:$A$126,'02_Lookup_Tables'!$B$2:$B$126)</f>
        <v>1604.87</v>
      </c>
      <c r="S104" t="str">
        <f>VLOOKUP(CleanedData[[#This Row],[Product]],'02_Lookup_Tables'!$H$2:$I$126,2,FALSE)</f>
        <v>Accessories</v>
      </c>
      <c r="T104" t="str">
        <f>VLOOKUP(CleanedData[[#This Row],[Province]],'02_Lookup_Tables'!$D$2:$E$10,2, FALSE)</f>
        <v>Central Region</v>
      </c>
      <c r="U104" t="str" cm="1">
        <f t="array" ref="U104">_xlfn.IFS(CleanedData[[#This Row],[Purchase Amount]]&lt;500,"Low",
CleanedData[[#This Row],[Purchase Amount]]&lt;5000,"Medium",
TRUE,"High")</f>
        <v>Medium</v>
      </c>
      <c r="V104" t="str">
        <f>TEXT(CleanedData[[#This Row],[Date]],"mmmm")</f>
        <v>February</v>
      </c>
      <c r="W104" t="str">
        <f>"Q"&amp;ROUNDUP(MONTH(CleanedData[[#This Row],[Date]])/3,0)</f>
        <v>Q1</v>
      </c>
      <c r="X104" t="str">
        <f>IF(CleanedData[[#This Row],[Purchase Amount]]&gt;=5000,"Yes","No")</f>
        <v>No</v>
      </c>
      <c r="Y104">
        <f>IF(CleanedData[[#This Row],[Recommend]]="Yes",1,0)</f>
        <v>1</v>
      </c>
      <c r="Z104" s="6">
        <f>CleanedData[[#This Row],[Purchase Amount]]*0.15</f>
        <v>240.73049999999998</v>
      </c>
      <c r="AA104" s="6">
        <f>CleanedData[[#This Row],[Purchase Amount]]*1.15</f>
        <v>1845.6004999999998</v>
      </c>
    </row>
    <row r="105" spans="1:27" x14ac:dyDescent="0.3">
      <c r="A105">
        <v>124</v>
      </c>
      <c r="B105" t="s">
        <v>270</v>
      </c>
      <c r="C105" s="1">
        <v>45696</v>
      </c>
      <c r="D105">
        <v>70</v>
      </c>
      <c r="E105" t="s">
        <v>60</v>
      </c>
      <c r="F105" t="s">
        <v>130</v>
      </c>
      <c r="G105" t="s">
        <v>271</v>
      </c>
      <c r="H105">
        <v>5</v>
      </c>
      <c r="I105" t="s">
        <v>45</v>
      </c>
      <c r="J105" t="s">
        <v>54</v>
      </c>
      <c r="K105" t="s">
        <v>64</v>
      </c>
      <c r="L105" t="s">
        <v>45</v>
      </c>
      <c r="M105" t="s">
        <v>231</v>
      </c>
      <c r="N105" t="s">
        <v>57</v>
      </c>
      <c r="O105" t="s">
        <v>89</v>
      </c>
      <c r="P105" t="s">
        <v>70</v>
      </c>
      <c r="Q105" t="s">
        <v>97</v>
      </c>
      <c r="R105" s="6">
        <f>_xlfn.XLOOKUP(CleanedData[[#This Row],[Product]],'02_Lookup_Tables'!$A$2:$A$126,'02_Lookup_Tables'!$B$2:$B$126)</f>
        <v>119.63</v>
      </c>
      <c r="S105" t="str">
        <f>VLOOKUP(CleanedData[[#This Row],[Product]],'02_Lookup_Tables'!$H$2:$I$126,2,FALSE)</f>
        <v>Food</v>
      </c>
      <c r="T105" t="str">
        <f>VLOOKUP(CleanedData[[#This Row],[Province]],'02_Lookup_Tables'!$D$2:$E$10,2, FALSE)</f>
        <v>Eastern Region</v>
      </c>
      <c r="U105" t="str" cm="1">
        <f t="array" ref="U105">_xlfn.IFS(CleanedData[[#This Row],[Purchase Amount]]&lt;500,"Low",
CleanedData[[#This Row],[Purchase Amount]]&lt;5000,"Medium",
TRUE,"High")</f>
        <v>Low</v>
      </c>
      <c r="V105" t="str">
        <f>TEXT(CleanedData[[#This Row],[Date]],"mmmm")</f>
        <v>February</v>
      </c>
      <c r="W105" t="str">
        <f>"Q"&amp;ROUNDUP(MONTH(CleanedData[[#This Row],[Date]])/3,0)</f>
        <v>Q1</v>
      </c>
      <c r="X105" t="str">
        <f>IF(CleanedData[[#This Row],[Purchase Amount]]&gt;=5000,"Yes","No")</f>
        <v>No</v>
      </c>
      <c r="Y105">
        <f>IF(CleanedData[[#This Row],[Recommend]]="Yes",1,0)</f>
        <v>1</v>
      </c>
      <c r="Z105" s="6">
        <f>CleanedData[[#This Row],[Purchase Amount]]*0.15</f>
        <v>17.944499999999998</v>
      </c>
      <c r="AA105" s="6">
        <f>CleanedData[[#This Row],[Purchase Amount]]*1.15</f>
        <v>137.57449999999997</v>
      </c>
    </row>
    <row r="106" spans="1:27" x14ac:dyDescent="0.3">
      <c r="A106">
        <v>126</v>
      </c>
      <c r="B106" t="s">
        <v>272</v>
      </c>
      <c r="C106" s="1">
        <v>45813</v>
      </c>
      <c r="D106">
        <v>29</v>
      </c>
      <c r="E106" t="s">
        <v>52</v>
      </c>
      <c r="F106" t="s">
        <v>130</v>
      </c>
      <c r="G106" t="s">
        <v>150</v>
      </c>
      <c r="H106">
        <v>2</v>
      </c>
      <c r="I106" t="s">
        <v>42</v>
      </c>
      <c r="J106" t="s">
        <v>74</v>
      </c>
      <c r="K106" t="s">
        <v>64</v>
      </c>
      <c r="L106" t="s">
        <v>42</v>
      </c>
      <c r="M106" t="s">
        <v>236</v>
      </c>
      <c r="N106" t="s">
        <v>47</v>
      </c>
      <c r="O106" t="s">
        <v>89</v>
      </c>
      <c r="P106" t="s">
        <v>49</v>
      </c>
      <c r="Q106" t="s">
        <v>58</v>
      </c>
      <c r="R106" s="6">
        <f>_xlfn.XLOOKUP(CleanedData[[#This Row],[Product]],'02_Lookup_Tables'!$A$2:$A$126,'02_Lookup_Tables'!$B$2:$B$126)</f>
        <v>14808.31</v>
      </c>
      <c r="S106" t="str">
        <f>VLOOKUP(CleanedData[[#This Row],[Product]],'02_Lookup_Tables'!$H$2:$I$126,2,FALSE)</f>
        <v>Electronics</v>
      </c>
      <c r="T106" t="str">
        <f>VLOOKUP(CleanedData[[#This Row],[Province]],'02_Lookup_Tables'!$D$2:$E$10,2, FALSE)</f>
        <v>Eastern Region</v>
      </c>
      <c r="U106" t="str" cm="1">
        <f t="array" ref="U106">_xlfn.IFS(CleanedData[[#This Row],[Purchase Amount]]&lt;500,"Low",
CleanedData[[#This Row],[Purchase Amount]]&lt;5000,"Medium",
TRUE,"High")</f>
        <v>High</v>
      </c>
      <c r="V106" t="str">
        <f>TEXT(CleanedData[[#This Row],[Date]],"mmmm")</f>
        <v>June</v>
      </c>
      <c r="W106" t="str">
        <f>"Q"&amp;ROUNDUP(MONTH(CleanedData[[#This Row],[Date]])/3,0)</f>
        <v>Q2</v>
      </c>
      <c r="X106" t="str">
        <f>IF(CleanedData[[#This Row],[Purchase Amount]]&gt;=5000,"Yes","No")</f>
        <v>Yes</v>
      </c>
      <c r="Y106">
        <f>IF(CleanedData[[#This Row],[Recommend]]="Yes",1,0)</f>
        <v>0</v>
      </c>
      <c r="Z106" s="6">
        <f>CleanedData[[#This Row],[Purchase Amount]]*0.15</f>
        <v>2221.2464999999997</v>
      </c>
      <c r="AA106" s="6">
        <f>CleanedData[[#This Row],[Purchase Amount]]*1.15</f>
        <v>17029.556499999999</v>
      </c>
    </row>
    <row r="107" spans="1:27" x14ac:dyDescent="0.3">
      <c r="A107">
        <v>128</v>
      </c>
      <c r="B107" t="s">
        <v>273</v>
      </c>
      <c r="C107" s="1">
        <v>45518</v>
      </c>
      <c r="D107">
        <v>18</v>
      </c>
      <c r="E107" t="s">
        <v>39</v>
      </c>
      <c r="F107" t="s">
        <v>125</v>
      </c>
      <c r="G107" t="s">
        <v>233</v>
      </c>
      <c r="H107">
        <v>5</v>
      </c>
      <c r="I107" t="s">
        <v>45</v>
      </c>
      <c r="J107" t="s">
        <v>43</v>
      </c>
      <c r="K107" t="s">
        <v>44</v>
      </c>
      <c r="L107" t="s">
        <v>42</v>
      </c>
      <c r="M107" t="s">
        <v>165</v>
      </c>
      <c r="N107" t="s">
        <v>57</v>
      </c>
      <c r="O107" t="s">
        <v>89</v>
      </c>
      <c r="P107" t="s">
        <v>70</v>
      </c>
      <c r="Q107" t="s">
        <v>66</v>
      </c>
      <c r="R107" s="6">
        <f>_xlfn.XLOOKUP(CleanedData[[#This Row],[Product]],'02_Lookup_Tables'!$A$2:$A$126,'02_Lookup_Tables'!$B$2:$B$126)</f>
        <v>324.35000000000002</v>
      </c>
      <c r="S107" t="str">
        <f>VLOOKUP(CleanedData[[#This Row],[Product]],'02_Lookup_Tables'!$H$2:$I$126,2,FALSE)</f>
        <v>Apparel</v>
      </c>
      <c r="T107" t="str">
        <f>VLOOKUP(CleanedData[[#This Row],[Province]],'02_Lookup_Tables'!$D$2:$E$10,2, FALSE)</f>
        <v>Western Region</v>
      </c>
      <c r="U107" t="str" cm="1">
        <f t="array" ref="U107">_xlfn.IFS(CleanedData[[#This Row],[Purchase Amount]]&lt;500,"Low",
CleanedData[[#This Row],[Purchase Amount]]&lt;5000,"Medium",
TRUE,"High")</f>
        <v>Low</v>
      </c>
      <c r="V107" t="str">
        <f>TEXT(CleanedData[[#This Row],[Date]],"mmmm")</f>
        <v>August</v>
      </c>
      <c r="W107" t="str">
        <f>"Q"&amp;ROUNDUP(MONTH(CleanedData[[#This Row],[Date]])/3,0)</f>
        <v>Q3</v>
      </c>
      <c r="X107" t="str">
        <f>IF(CleanedData[[#This Row],[Purchase Amount]]&gt;=5000,"Yes","No")</f>
        <v>No</v>
      </c>
      <c r="Y107">
        <f>IF(CleanedData[[#This Row],[Recommend]]="Yes",1,0)</f>
        <v>1</v>
      </c>
      <c r="Z107" s="6">
        <f>CleanedData[[#This Row],[Purchase Amount]]*0.15</f>
        <v>48.652500000000003</v>
      </c>
      <c r="AA107" s="6">
        <f>CleanedData[[#This Row],[Purchase Amount]]*1.15</f>
        <v>373.0025</v>
      </c>
    </row>
    <row r="108" spans="1:27" x14ac:dyDescent="0.3">
      <c r="A108">
        <v>129</v>
      </c>
      <c r="B108" t="s">
        <v>274</v>
      </c>
      <c r="C108" s="1">
        <v>45903</v>
      </c>
      <c r="D108">
        <v>68</v>
      </c>
      <c r="E108" t="s">
        <v>60</v>
      </c>
      <c r="F108" t="s">
        <v>68</v>
      </c>
      <c r="G108" t="s">
        <v>126</v>
      </c>
      <c r="H108">
        <v>3</v>
      </c>
      <c r="I108" t="s">
        <v>42</v>
      </c>
      <c r="J108" t="s">
        <v>54</v>
      </c>
      <c r="K108" t="s">
        <v>55</v>
      </c>
      <c r="L108" t="s">
        <v>42</v>
      </c>
      <c r="M108" t="s">
        <v>112</v>
      </c>
      <c r="N108" t="s">
        <v>48</v>
      </c>
      <c r="O108" t="s">
        <v>48</v>
      </c>
      <c r="P108" t="s">
        <v>70</v>
      </c>
      <c r="Q108" t="s">
        <v>97</v>
      </c>
      <c r="R108" s="6">
        <f>_xlfn.XLOOKUP(CleanedData[[#This Row],[Product]],'02_Lookup_Tables'!$A$2:$A$126,'02_Lookup_Tables'!$B$2:$B$126)</f>
        <v>343.42</v>
      </c>
      <c r="S108" t="str">
        <f>VLOOKUP(CleanedData[[#This Row],[Product]],'02_Lookup_Tables'!$H$2:$I$126,2,FALSE)</f>
        <v>Food</v>
      </c>
      <c r="T108" t="str">
        <f>VLOOKUP(CleanedData[[#This Row],[Province]],'02_Lookup_Tables'!$D$2:$E$10,2, FALSE)</f>
        <v>Northern Region</v>
      </c>
      <c r="U108" t="str" cm="1">
        <f t="array" ref="U108">_xlfn.IFS(CleanedData[[#This Row],[Purchase Amount]]&lt;500,"Low",
CleanedData[[#This Row],[Purchase Amount]]&lt;5000,"Medium",
TRUE,"High")</f>
        <v>Low</v>
      </c>
      <c r="V108" t="str">
        <f>TEXT(CleanedData[[#This Row],[Date]],"mmmm")</f>
        <v>September</v>
      </c>
      <c r="W108" t="str">
        <f>"Q"&amp;ROUNDUP(MONTH(CleanedData[[#This Row],[Date]])/3,0)</f>
        <v>Q3</v>
      </c>
      <c r="X108" t="str">
        <f>IF(CleanedData[[#This Row],[Purchase Amount]]&gt;=5000,"Yes","No")</f>
        <v>No</v>
      </c>
      <c r="Y108">
        <f>IF(CleanedData[[#This Row],[Recommend]]="Yes",1,0)</f>
        <v>0</v>
      </c>
      <c r="Z108" s="6">
        <f>CleanedData[[#This Row],[Purchase Amount]]*0.15</f>
        <v>51.512999999999998</v>
      </c>
      <c r="AA108" s="6">
        <f>CleanedData[[#This Row],[Purchase Amount]]*1.15</f>
        <v>394.93299999999999</v>
      </c>
    </row>
    <row r="109" spans="1:27" x14ac:dyDescent="0.3">
      <c r="A109">
        <v>130</v>
      </c>
      <c r="B109" t="s">
        <v>275</v>
      </c>
      <c r="C109" s="1">
        <v>45712</v>
      </c>
      <c r="D109">
        <v>76</v>
      </c>
      <c r="E109" t="s">
        <v>52</v>
      </c>
      <c r="F109" t="s">
        <v>72</v>
      </c>
      <c r="G109" t="s">
        <v>212</v>
      </c>
      <c r="H109">
        <v>2</v>
      </c>
      <c r="I109" t="s">
        <v>45</v>
      </c>
      <c r="J109" t="s">
        <v>54</v>
      </c>
      <c r="K109" t="s">
        <v>44</v>
      </c>
      <c r="L109" t="s">
        <v>42</v>
      </c>
      <c r="M109" t="s">
        <v>79</v>
      </c>
      <c r="N109" t="s">
        <v>47</v>
      </c>
      <c r="O109" t="s">
        <v>89</v>
      </c>
      <c r="P109" t="s">
        <v>49</v>
      </c>
      <c r="Q109" t="s">
        <v>97</v>
      </c>
      <c r="R109" s="6">
        <f>_xlfn.XLOOKUP(CleanedData[[#This Row],[Product]],'02_Lookup_Tables'!$A$2:$A$126,'02_Lookup_Tables'!$B$2:$B$126)</f>
        <v>192.77</v>
      </c>
      <c r="S109" t="str">
        <f>VLOOKUP(CleanedData[[#This Row],[Product]],'02_Lookup_Tables'!$H$2:$I$126,2,FALSE)</f>
        <v>Beauty &amp; Personal Care</v>
      </c>
      <c r="T109" t="str">
        <f>VLOOKUP(CleanedData[[#This Row],[Province]],'02_Lookup_Tables'!$D$2:$E$10,2, FALSE)</f>
        <v>Central Region</v>
      </c>
      <c r="U109" t="str" cm="1">
        <f t="array" ref="U109">_xlfn.IFS(CleanedData[[#This Row],[Purchase Amount]]&lt;500,"Low",
CleanedData[[#This Row],[Purchase Amount]]&lt;5000,"Medium",
TRUE,"High")</f>
        <v>Low</v>
      </c>
      <c r="V109" t="str">
        <f>TEXT(CleanedData[[#This Row],[Date]],"mmmm")</f>
        <v>February</v>
      </c>
      <c r="W109" t="str">
        <f>"Q"&amp;ROUNDUP(MONTH(CleanedData[[#This Row],[Date]])/3,0)</f>
        <v>Q1</v>
      </c>
      <c r="X109" t="str">
        <f>IF(CleanedData[[#This Row],[Purchase Amount]]&gt;=5000,"Yes","No")</f>
        <v>No</v>
      </c>
      <c r="Y109">
        <f>IF(CleanedData[[#This Row],[Recommend]]="Yes",1,0)</f>
        <v>1</v>
      </c>
      <c r="Z109" s="6">
        <f>CleanedData[[#This Row],[Purchase Amount]]*0.15</f>
        <v>28.915500000000002</v>
      </c>
      <c r="AA109" s="6">
        <f>CleanedData[[#This Row],[Purchase Amount]]*1.15</f>
        <v>221.68549999999999</v>
      </c>
    </row>
    <row r="110" spans="1:27" x14ac:dyDescent="0.3">
      <c r="A110">
        <v>131</v>
      </c>
      <c r="B110" t="s">
        <v>276</v>
      </c>
      <c r="C110" s="1">
        <v>45541</v>
      </c>
      <c r="D110">
        <v>21</v>
      </c>
      <c r="E110" t="s">
        <v>39</v>
      </c>
      <c r="F110" t="s">
        <v>68</v>
      </c>
      <c r="G110" t="s">
        <v>133</v>
      </c>
      <c r="H110">
        <v>5</v>
      </c>
      <c r="I110" t="s">
        <v>45</v>
      </c>
      <c r="J110" t="s">
        <v>43</v>
      </c>
      <c r="K110" t="s">
        <v>55</v>
      </c>
      <c r="L110" t="s">
        <v>42</v>
      </c>
      <c r="M110" t="s">
        <v>46</v>
      </c>
      <c r="N110" t="s">
        <v>57</v>
      </c>
      <c r="O110" t="s">
        <v>89</v>
      </c>
      <c r="P110" t="s">
        <v>70</v>
      </c>
      <c r="Q110" t="s">
        <v>66</v>
      </c>
      <c r="R110" s="6">
        <f>_xlfn.XLOOKUP(CleanedData[[#This Row],[Product]],'02_Lookup_Tables'!$A$2:$A$126,'02_Lookup_Tables'!$B$2:$B$126)</f>
        <v>1734</v>
      </c>
      <c r="S110" t="str">
        <f>VLOOKUP(CleanedData[[#This Row],[Product]],'02_Lookup_Tables'!$H$2:$I$126,2,FALSE)</f>
        <v>Home &amp; Living</v>
      </c>
      <c r="T110" t="str">
        <f>VLOOKUP(CleanedData[[#This Row],[Province]],'02_Lookup_Tables'!$D$2:$E$10,2, FALSE)</f>
        <v>Northern Region</v>
      </c>
      <c r="U110" t="str" cm="1">
        <f t="array" ref="U110">_xlfn.IFS(CleanedData[[#This Row],[Purchase Amount]]&lt;500,"Low",
CleanedData[[#This Row],[Purchase Amount]]&lt;5000,"Medium",
TRUE,"High")</f>
        <v>Medium</v>
      </c>
      <c r="V110" t="str">
        <f>TEXT(CleanedData[[#This Row],[Date]],"mmmm")</f>
        <v>September</v>
      </c>
      <c r="W110" t="str">
        <f>"Q"&amp;ROUNDUP(MONTH(CleanedData[[#This Row],[Date]])/3,0)</f>
        <v>Q3</v>
      </c>
      <c r="X110" t="str">
        <f>IF(CleanedData[[#This Row],[Purchase Amount]]&gt;=5000,"Yes","No")</f>
        <v>No</v>
      </c>
      <c r="Y110">
        <f>IF(CleanedData[[#This Row],[Recommend]]="Yes",1,0)</f>
        <v>1</v>
      </c>
      <c r="Z110" s="6">
        <f>CleanedData[[#This Row],[Purchase Amount]]*0.15</f>
        <v>260.09999999999997</v>
      </c>
      <c r="AA110" s="6">
        <f>CleanedData[[#This Row],[Purchase Amount]]*1.15</f>
        <v>1994.1</v>
      </c>
    </row>
    <row r="111" spans="1:27" x14ac:dyDescent="0.3">
      <c r="A111">
        <v>133</v>
      </c>
      <c r="B111" t="s">
        <v>277</v>
      </c>
      <c r="C111" s="1">
        <v>45859</v>
      </c>
      <c r="D111">
        <v>44</v>
      </c>
      <c r="E111" t="s">
        <v>60</v>
      </c>
      <c r="F111" t="s">
        <v>72</v>
      </c>
      <c r="G111" t="s">
        <v>278</v>
      </c>
      <c r="H111">
        <v>1</v>
      </c>
      <c r="I111" t="s">
        <v>42</v>
      </c>
      <c r="J111" t="s">
        <v>63</v>
      </c>
      <c r="K111" t="s">
        <v>55</v>
      </c>
      <c r="L111" t="s">
        <v>45</v>
      </c>
      <c r="M111" t="s">
        <v>65</v>
      </c>
      <c r="N111" t="s">
        <v>80</v>
      </c>
      <c r="O111" t="s">
        <v>89</v>
      </c>
      <c r="P111" t="s">
        <v>49</v>
      </c>
      <c r="Q111" t="s">
        <v>81</v>
      </c>
      <c r="R111" s="6">
        <f>_xlfn.XLOOKUP(CleanedData[[#This Row],[Product]],'02_Lookup_Tables'!$A$2:$A$126,'02_Lookup_Tables'!$B$2:$B$126)</f>
        <v>45.96</v>
      </c>
      <c r="S111" t="str">
        <f>VLOOKUP(CleanedData[[#This Row],[Product]],'02_Lookup_Tables'!$H$2:$I$126,2,FALSE)</f>
        <v>Food</v>
      </c>
      <c r="T111" t="str">
        <f>VLOOKUP(CleanedData[[#This Row],[Province]],'02_Lookup_Tables'!$D$2:$E$10,2, FALSE)</f>
        <v>Central Region</v>
      </c>
      <c r="U111" t="str" cm="1">
        <f t="array" ref="U111">_xlfn.IFS(CleanedData[[#This Row],[Purchase Amount]]&lt;500,"Low",
CleanedData[[#This Row],[Purchase Amount]]&lt;5000,"Medium",
TRUE,"High")</f>
        <v>Low</v>
      </c>
      <c r="V111" t="str">
        <f>TEXT(CleanedData[[#This Row],[Date]],"mmmm")</f>
        <v>July</v>
      </c>
      <c r="W111" t="str">
        <f>"Q"&amp;ROUNDUP(MONTH(CleanedData[[#This Row],[Date]])/3,0)</f>
        <v>Q3</v>
      </c>
      <c r="X111" t="str">
        <f>IF(CleanedData[[#This Row],[Purchase Amount]]&gt;=5000,"Yes","No")</f>
        <v>No</v>
      </c>
      <c r="Y111">
        <f>IF(CleanedData[[#This Row],[Recommend]]="Yes",1,0)</f>
        <v>0</v>
      </c>
      <c r="Z111" s="6">
        <f>CleanedData[[#This Row],[Purchase Amount]]*0.15</f>
        <v>6.8940000000000001</v>
      </c>
      <c r="AA111" s="6">
        <f>CleanedData[[#This Row],[Purchase Amount]]*1.15</f>
        <v>52.853999999999999</v>
      </c>
    </row>
    <row r="112" spans="1:27" x14ac:dyDescent="0.3">
      <c r="A112">
        <v>134</v>
      </c>
      <c r="B112" t="s">
        <v>279</v>
      </c>
      <c r="C112" s="1">
        <v>45581</v>
      </c>
      <c r="D112">
        <v>37</v>
      </c>
      <c r="E112" t="s">
        <v>60</v>
      </c>
      <c r="F112" t="s">
        <v>77</v>
      </c>
      <c r="G112" t="s">
        <v>280</v>
      </c>
      <c r="H112">
        <v>2</v>
      </c>
      <c r="I112" t="s">
        <v>42</v>
      </c>
      <c r="J112" t="s">
        <v>74</v>
      </c>
      <c r="K112" t="s">
        <v>64</v>
      </c>
      <c r="L112" t="s">
        <v>42</v>
      </c>
      <c r="M112" t="s">
        <v>140</v>
      </c>
      <c r="N112" t="s">
        <v>47</v>
      </c>
      <c r="O112" t="s">
        <v>148</v>
      </c>
      <c r="P112" t="s">
        <v>70</v>
      </c>
      <c r="Q112" t="s">
        <v>81</v>
      </c>
      <c r="R112" s="6">
        <f>_xlfn.XLOOKUP(CleanedData[[#This Row],[Product]],'02_Lookup_Tables'!$A$2:$A$126,'02_Lookup_Tables'!$B$2:$B$126)</f>
        <v>759.97</v>
      </c>
      <c r="S112" t="str">
        <f>VLOOKUP(CleanedData[[#This Row],[Product]],'02_Lookup_Tables'!$H$2:$I$126,2,FALSE)</f>
        <v>Apparel</v>
      </c>
      <c r="T112" t="str">
        <f>VLOOKUP(CleanedData[[#This Row],[Province]],'02_Lookup_Tables'!$D$2:$E$10,2, FALSE)</f>
        <v>Central Region</v>
      </c>
      <c r="U112" t="str" cm="1">
        <f t="array" ref="U112">_xlfn.IFS(CleanedData[[#This Row],[Purchase Amount]]&lt;500,"Low",
CleanedData[[#This Row],[Purchase Amount]]&lt;5000,"Medium",
TRUE,"High")</f>
        <v>Medium</v>
      </c>
      <c r="V112" t="str">
        <f>TEXT(CleanedData[[#This Row],[Date]],"mmmm")</f>
        <v>October</v>
      </c>
      <c r="W112" t="str">
        <f>"Q"&amp;ROUNDUP(MONTH(CleanedData[[#This Row],[Date]])/3,0)</f>
        <v>Q4</v>
      </c>
      <c r="X112" t="str">
        <f>IF(CleanedData[[#This Row],[Purchase Amount]]&gt;=5000,"Yes","No")</f>
        <v>No</v>
      </c>
      <c r="Y112">
        <f>IF(CleanedData[[#This Row],[Recommend]]="Yes",1,0)</f>
        <v>0</v>
      </c>
      <c r="Z112" s="6">
        <f>CleanedData[[#This Row],[Purchase Amount]]*0.15</f>
        <v>113.99550000000001</v>
      </c>
      <c r="AA112" s="6">
        <f>CleanedData[[#This Row],[Purchase Amount]]*1.15</f>
        <v>873.96550000000002</v>
      </c>
    </row>
    <row r="113" spans="1:27" x14ac:dyDescent="0.3">
      <c r="A113">
        <v>135</v>
      </c>
      <c r="B113" t="s">
        <v>281</v>
      </c>
      <c r="C113" s="1">
        <v>45625</v>
      </c>
      <c r="D113">
        <v>46</v>
      </c>
      <c r="E113" t="s">
        <v>39</v>
      </c>
      <c r="F113" t="s">
        <v>125</v>
      </c>
      <c r="G113" t="s">
        <v>282</v>
      </c>
      <c r="H113">
        <v>4</v>
      </c>
      <c r="I113" t="s">
        <v>45</v>
      </c>
      <c r="J113" t="s">
        <v>74</v>
      </c>
      <c r="K113" t="s">
        <v>44</v>
      </c>
      <c r="L113" t="s">
        <v>45</v>
      </c>
      <c r="M113" t="s">
        <v>85</v>
      </c>
      <c r="N113" t="s">
        <v>96</v>
      </c>
      <c r="O113" t="s">
        <v>48</v>
      </c>
      <c r="P113" t="s">
        <v>49</v>
      </c>
      <c r="Q113" t="s">
        <v>93</v>
      </c>
      <c r="R113" s="6">
        <f>_xlfn.XLOOKUP(CleanedData[[#This Row],[Product]],'02_Lookup_Tables'!$A$2:$A$126,'02_Lookup_Tables'!$B$2:$B$126)</f>
        <v>1859.13</v>
      </c>
      <c r="S113" t="str">
        <f>VLOOKUP(CleanedData[[#This Row],[Product]],'02_Lookup_Tables'!$H$2:$I$126,2,FALSE)</f>
        <v>Home Devices</v>
      </c>
      <c r="T113" t="str">
        <f>VLOOKUP(CleanedData[[#This Row],[Province]],'02_Lookup_Tables'!$D$2:$E$10,2, FALSE)</f>
        <v>Western Region</v>
      </c>
      <c r="U113" t="str" cm="1">
        <f t="array" ref="U113">_xlfn.IFS(CleanedData[[#This Row],[Purchase Amount]]&lt;500,"Low",
CleanedData[[#This Row],[Purchase Amount]]&lt;5000,"Medium",
TRUE,"High")</f>
        <v>Medium</v>
      </c>
      <c r="V113" t="str">
        <f>TEXT(CleanedData[[#This Row],[Date]],"mmmm")</f>
        <v>November</v>
      </c>
      <c r="W113" t="str">
        <f>"Q"&amp;ROUNDUP(MONTH(CleanedData[[#This Row],[Date]])/3,0)</f>
        <v>Q4</v>
      </c>
      <c r="X113" t="str">
        <f>IF(CleanedData[[#This Row],[Purchase Amount]]&gt;=5000,"Yes","No")</f>
        <v>No</v>
      </c>
      <c r="Y113">
        <f>IF(CleanedData[[#This Row],[Recommend]]="Yes",1,0)</f>
        <v>1</v>
      </c>
      <c r="Z113" s="6">
        <f>CleanedData[[#This Row],[Purchase Amount]]*0.15</f>
        <v>278.86950000000002</v>
      </c>
      <c r="AA113" s="6">
        <f>CleanedData[[#This Row],[Purchase Amount]]*1.15</f>
        <v>2137.9994999999999</v>
      </c>
    </row>
    <row r="114" spans="1:27" x14ac:dyDescent="0.3">
      <c r="A114">
        <v>136</v>
      </c>
      <c r="B114" t="s">
        <v>283</v>
      </c>
      <c r="C114" s="1">
        <v>45985</v>
      </c>
      <c r="D114">
        <v>28</v>
      </c>
      <c r="E114" t="s">
        <v>39</v>
      </c>
      <c r="F114" t="s">
        <v>68</v>
      </c>
      <c r="G114" t="s">
        <v>284</v>
      </c>
      <c r="H114">
        <v>3</v>
      </c>
      <c r="I114" t="s">
        <v>42</v>
      </c>
      <c r="J114" t="s">
        <v>74</v>
      </c>
      <c r="K114" t="s">
        <v>64</v>
      </c>
      <c r="L114" t="s">
        <v>45</v>
      </c>
      <c r="M114" t="s">
        <v>190</v>
      </c>
      <c r="N114" t="s">
        <v>48</v>
      </c>
      <c r="O114" t="s">
        <v>89</v>
      </c>
      <c r="P114" t="s">
        <v>49</v>
      </c>
      <c r="Q114" t="s">
        <v>58</v>
      </c>
      <c r="R114" s="6">
        <f>_xlfn.XLOOKUP(CleanedData[[#This Row],[Product]],'02_Lookup_Tables'!$A$2:$A$126,'02_Lookup_Tables'!$B$2:$B$126)</f>
        <v>6698.54</v>
      </c>
      <c r="S114" t="str">
        <f>VLOOKUP(CleanedData[[#This Row],[Product]],'02_Lookup_Tables'!$H$2:$I$126,2,FALSE)</f>
        <v>Electronics</v>
      </c>
      <c r="T114" t="str">
        <f>VLOOKUP(CleanedData[[#This Row],[Province]],'02_Lookup_Tables'!$D$2:$E$10,2, FALSE)</f>
        <v>Northern Region</v>
      </c>
      <c r="U114" t="str" cm="1">
        <f t="array" ref="U114">_xlfn.IFS(CleanedData[[#This Row],[Purchase Amount]]&lt;500,"Low",
CleanedData[[#This Row],[Purchase Amount]]&lt;5000,"Medium",
TRUE,"High")</f>
        <v>High</v>
      </c>
      <c r="V114" t="str">
        <f>TEXT(CleanedData[[#This Row],[Date]],"mmmm")</f>
        <v>November</v>
      </c>
      <c r="W114" t="str">
        <f>"Q"&amp;ROUNDUP(MONTH(CleanedData[[#This Row],[Date]])/3,0)</f>
        <v>Q4</v>
      </c>
      <c r="X114" t="str">
        <f>IF(CleanedData[[#This Row],[Purchase Amount]]&gt;=5000,"Yes","No")</f>
        <v>Yes</v>
      </c>
      <c r="Y114">
        <f>IF(CleanedData[[#This Row],[Recommend]]="Yes",1,0)</f>
        <v>0</v>
      </c>
      <c r="Z114" s="6">
        <f>CleanedData[[#This Row],[Purchase Amount]]*0.15</f>
        <v>1004.7809999999999</v>
      </c>
      <c r="AA114" s="6">
        <f>CleanedData[[#This Row],[Purchase Amount]]*1.15</f>
        <v>7703.320999999999</v>
      </c>
    </row>
    <row r="115" spans="1:27" x14ac:dyDescent="0.3">
      <c r="A115">
        <v>137</v>
      </c>
      <c r="B115" t="s">
        <v>285</v>
      </c>
      <c r="C115" s="1">
        <v>45765</v>
      </c>
      <c r="D115">
        <v>18</v>
      </c>
      <c r="E115" t="s">
        <v>39</v>
      </c>
      <c r="F115" t="s">
        <v>68</v>
      </c>
      <c r="G115" t="s">
        <v>286</v>
      </c>
      <c r="H115">
        <v>1</v>
      </c>
      <c r="I115" t="s">
        <v>45</v>
      </c>
      <c r="J115" t="s">
        <v>63</v>
      </c>
      <c r="K115" t="s">
        <v>64</v>
      </c>
      <c r="L115" t="s">
        <v>45</v>
      </c>
      <c r="N115" t="s">
        <v>80</v>
      </c>
      <c r="O115" t="s">
        <v>134</v>
      </c>
      <c r="P115" t="s">
        <v>8646</v>
      </c>
      <c r="Q115" t="s">
        <v>66</v>
      </c>
      <c r="R115" s="6">
        <f>_xlfn.XLOOKUP(CleanedData[[#This Row],[Product]],'02_Lookup_Tables'!$A$2:$A$126,'02_Lookup_Tables'!$B$2:$B$126)</f>
        <v>1907.49</v>
      </c>
      <c r="S115" t="str">
        <f>VLOOKUP(CleanedData[[#This Row],[Product]],'02_Lookup_Tables'!$H$2:$I$126,2,FALSE)</f>
        <v>Accessories</v>
      </c>
      <c r="T115" t="str">
        <f>VLOOKUP(CleanedData[[#This Row],[Province]],'02_Lookup_Tables'!$D$2:$E$10,2, FALSE)</f>
        <v>Northern Region</v>
      </c>
      <c r="U115" t="str" cm="1">
        <f t="array" ref="U115">_xlfn.IFS(CleanedData[[#This Row],[Purchase Amount]]&lt;500,"Low",
CleanedData[[#This Row],[Purchase Amount]]&lt;5000,"Medium",
TRUE,"High")</f>
        <v>Medium</v>
      </c>
      <c r="V115" t="str">
        <f>TEXT(CleanedData[[#This Row],[Date]],"mmmm")</f>
        <v>April</v>
      </c>
      <c r="W115" t="str">
        <f>"Q"&amp;ROUNDUP(MONTH(CleanedData[[#This Row],[Date]])/3,0)</f>
        <v>Q2</v>
      </c>
      <c r="X115" t="str">
        <f>IF(CleanedData[[#This Row],[Purchase Amount]]&gt;=5000,"Yes","No")</f>
        <v>No</v>
      </c>
      <c r="Y115">
        <f>IF(CleanedData[[#This Row],[Recommend]]="Yes",1,0)</f>
        <v>1</v>
      </c>
      <c r="Z115" s="6">
        <f>CleanedData[[#This Row],[Purchase Amount]]*0.15</f>
        <v>286.12349999999998</v>
      </c>
      <c r="AA115" s="6">
        <f>CleanedData[[#This Row],[Purchase Amount]]*1.15</f>
        <v>2193.6134999999999</v>
      </c>
    </row>
    <row r="116" spans="1:27" x14ac:dyDescent="0.3">
      <c r="A116">
        <v>138</v>
      </c>
      <c r="B116" t="s">
        <v>287</v>
      </c>
      <c r="C116" s="1">
        <v>45891</v>
      </c>
      <c r="D116">
        <v>39</v>
      </c>
      <c r="E116" t="s">
        <v>60</v>
      </c>
      <c r="F116" t="s">
        <v>72</v>
      </c>
      <c r="G116" t="s">
        <v>288</v>
      </c>
      <c r="H116">
        <v>4</v>
      </c>
      <c r="I116" t="s">
        <v>42</v>
      </c>
      <c r="J116" t="s">
        <v>74</v>
      </c>
      <c r="K116" t="s">
        <v>64</v>
      </c>
      <c r="L116" t="s">
        <v>42</v>
      </c>
      <c r="M116" t="s">
        <v>123</v>
      </c>
      <c r="N116" t="s">
        <v>96</v>
      </c>
      <c r="O116" t="s">
        <v>89</v>
      </c>
      <c r="P116" t="s">
        <v>70</v>
      </c>
      <c r="Q116" t="s">
        <v>81</v>
      </c>
      <c r="R116" s="6">
        <f>_xlfn.XLOOKUP(CleanedData[[#This Row],[Product]],'02_Lookup_Tables'!$A$2:$A$126,'02_Lookup_Tables'!$B$2:$B$126)</f>
        <v>605.1</v>
      </c>
      <c r="S116" t="str">
        <f>VLOOKUP(CleanedData[[#This Row],[Product]],'02_Lookup_Tables'!$H$2:$I$126,2,FALSE)</f>
        <v>Apparel</v>
      </c>
      <c r="T116" t="str">
        <f>VLOOKUP(CleanedData[[#This Row],[Province]],'02_Lookup_Tables'!$D$2:$E$10,2, FALSE)</f>
        <v>Central Region</v>
      </c>
      <c r="U116" t="str" cm="1">
        <f t="array" ref="U116">_xlfn.IFS(CleanedData[[#This Row],[Purchase Amount]]&lt;500,"Low",
CleanedData[[#This Row],[Purchase Amount]]&lt;5000,"Medium",
TRUE,"High")</f>
        <v>Medium</v>
      </c>
      <c r="V116" t="str">
        <f>TEXT(CleanedData[[#This Row],[Date]],"mmmm")</f>
        <v>August</v>
      </c>
      <c r="W116" t="str">
        <f>"Q"&amp;ROUNDUP(MONTH(CleanedData[[#This Row],[Date]])/3,0)</f>
        <v>Q3</v>
      </c>
      <c r="X116" t="str">
        <f>IF(CleanedData[[#This Row],[Purchase Amount]]&gt;=5000,"Yes","No")</f>
        <v>No</v>
      </c>
      <c r="Y116">
        <f>IF(CleanedData[[#This Row],[Recommend]]="Yes",1,0)</f>
        <v>0</v>
      </c>
      <c r="Z116" s="6">
        <f>CleanedData[[#This Row],[Purchase Amount]]*0.15</f>
        <v>90.765000000000001</v>
      </c>
      <c r="AA116" s="6">
        <f>CleanedData[[#This Row],[Purchase Amount]]*1.15</f>
        <v>695.86500000000001</v>
      </c>
    </row>
    <row r="117" spans="1:27" x14ac:dyDescent="0.3">
      <c r="A117">
        <v>139</v>
      </c>
      <c r="B117" t="s">
        <v>289</v>
      </c>
      <c r="C117" s="1">
        <v>45712</v>
      </c>
      <c r="D117">
        <v>49</v>
      </c>
      <c r="E117" t="s">
        <v>60</v>
      </c>
      <c r="F117" t="s">
        <v>72</v>
      </c>
      <c r="G117" t="s">
        <v>111</v>
      </c>
      <c r="H117">
        <v>2</v>
      </c>
      <c r="I117" t="s">
        <v>45</v>
      </c>
      <c r="J117" t="s">
        <v>43</v>
      </c>
      <c r="K117" t="s">
        <v>55</v>
      </c>
      <c r="L117" t="s">
        <v>42</v>
      </c>
      <c r="M117" t="s">
        <v>79</v>
      </c>
      <c r="N117" t="s">
        <v>47</v>
      </c>
      <c r="O117" t="s">
        <v>89</v>
      </c>
      <c r="P117" t="s">
        <v>49</v>
      </c>
      <c r="Q117" t="s">
        <v>93</v>
      </c>
      <c r="R117" s="6">
        <f>_xlfn.XLOOKUP(CleanedData[[#This Row],[Product]],'02_Lookup_Tables'!$A$2:$A$126,'02_Lookup_Tables'!$B$2:$B$126)</f>
        <v>3576.97</v>
      </c>
      <c r="S117" t="str">
        <f>VLOOKUP(CleanedData[[#This Row],[Product]],'02_Lookup_Tables'!$H$2:$I$126,2,FALSE)</f>
        <v>Home Devices</v>
      </c>
      <c r="T117" t="str">
        <f>VLOOKUP(CleanedData[[#This Row],[Province]],'02_Lookup_Tables'!$D$2:$E$10,2, FALSE)</f>
        <v>Central Region</v>
      </c>
      <c r="U117" t="str" cm="1">
        <f t="array" ref="U117">_xlfn.IFS(CleanedData[[#This Row],[Purchase Amount]]&lt;500,"Low",
CleanedData[[#This Row],[Purchase Amount]]&lt;5000,"Medium",
TRUE,"High")</f>
        <v>Medium</v>
      </c>
      <c r="V117" t="str">
        <f>TEXT(CleanedData[[#This Row],[Date]],"mmmm")</f>
        <v>February</v>
      </c>
      <c r="W117" t="str">
        <f>"Q"&amp;ROUNDUP(MONTH(CleanedData[[#This Row],[Date]])/3,0)</f>
        <v>Q1</v>
      </c>
      <c r="X117" t="str">
        <f>IF(CleanedData[[#This Row],[Purchase Amount]]&gt;=5000,"Yes","No")</f>
        <v>No</v>
      </c>
      <c r="Y117">
        <f>IF(CleanedData[[#This Row],[Recommend]]="Yes",1,0)</f>
        <v>1</v>
      </c>
      <c r="Z117" s="6">
        <f>CleanedData[[#This Row],[Purchase Amount]]*0.15</f>
        <v>536.54549999999995</v>
      </c>
      <c r="AA117" s="6">
        <f>CleanedData[[#This Row],[Purchase Amount]]*1.15</f>
        <v>4113.5154999999995</v>
      </c>
    </row>
    <row r="118" spans="1:27" x14ac:dyDescent="0.3">
      <c r="A118">
        <v>140</v>
      </c>
      <c r="B118" t="s">
        <v>290</v>
      </c>
      <c r="C118" s="1">
        <v>45831</v>
      </c>
      <c r="D118">
        <v>48</v>
      </c>
      <c r="E118" t="s">
        <v>52</v>
      </c>
      <c r="F118" t="s">
        <v>40</v>
      </c>
      <c r="G118" t="s">
        <v>291</v>
      </c>
      <c r="H118">
        <v>5</v>
      </c>
      <c r="I118" t="s">
        <v>45</v>
      </c>
      <c r="J118" t="s">
        <v>63</v>
      </c>
      <c r="K118" t="s">
        <v>64</v>
      </c>
      <c r="L118" t="s">
        <v>45</v>
      </c>
      <c r="M118" t="s">
        <v>231</v>
      </c>
      <c r="N118" t="s">
        <v>57</v>
      </c>
      <c r="O118" t="s">
        <v>89</v>
      </c>
      <c r="P118" t="s">
        <v>70</v>
      </c>
      <c r="Q118" t="s">
        <v>93</v>
      </c>
      <c r="R118" s="6">
        <f>_xlfn.XLOOKUP(CleanedData[[#This Row],[Product]],'02_Lookup_Tables'!$A$2:$A$126,'02_Lookup_Tables'!$B$2:$B$126)</f>
        <v>1171.25</v>
      </c>
      <c r="S118" t="str">
        <f>VLOOKUP(CleanedData[[#This Row],[Product]],'02_Lookup_Tables'!$H$2:$I$126,2,FALSE)</f>
        <v>Toys &amp; Games</v>
      </c>
      <c r="T118" t="str">
        <f>VLOOKUP(CleanedData[[#This Row],[Province]],'02_Lookup_Tables'!$D$2:$E$10,2, FALSE)</f>
        <v>Northern Region</v>
      </c>
      <c r="U118" t="str" cm="1">
        <f t="array" ref="U118">_xlfn.IFS(CleanedData[[#This Row],[Purchase Amount]]&lt;500,"Low",
CleanedData[[#This Row],[Purchase Amount]]&lt;5000,"Medium",
TRUE,"High")</f>
        <v>Medium</v>
      </c>
      <c r="V118" t="str">
        <f>TEXT(CleanedData[[#This Row],[Date]],"mmmm")</f>
        <v>June</v>
      </c>
      <c r="W118" t="str">
        <f>"Q"&amp;ROUNDUP(MONTH(CleanedData[[#This Row],[Date]])/3,0)</f>
        <v>Q2</v>
      </c>
      <c r="X118" t="str">
        <f>IF(CleanedData[[#This Row],[Purchase Amount]]&gt;=5000,"Yes","No")</f>
        <v>No</v>
      </c>
      <c r="Y118">
        <f>IF(CleanedData[[#This Row],[Recommend]]="Yes",1,0)</f>
        <v>1</v>
      </c>
      <c r="Z118" s="6">
        <f>CleanedData[[#This Row],[Purchase Amount]]*0.15</f>
        <v>175.6875</v>
      </c>
      <c r="AA118" s="6">
        <f>CleanedData[[#This Row],[Purchase Amount]]*1.15</f>
        <v>1346.9375</v>
      </c>
    </row>
    <row r="119" spans="1:27" x14ac:dyDescent="0.3">
      <c r="A119">
        <v>141</v>
      </c>
      <c r="B119" t="s">
        <v>292</v>
      </c>
      <c r="C119" s="1">
        <v>45500</v>
      </c>
      <c r="D119">
        <v>31</v>
      </c>
      <c r="E119" t="s">
        <v>60</v>
      </c>
      <c r="F119" t="s">
        <v>72</v>
      </c>
      <c r="G119" t="s">
        <v>235</v>
      </c>
      <c r="H119">
        <v>1</v>
      </c>
      <c r="I119" t="s">
        <v>42</v>
      </c>
      <c r="J119" t="s">
        <v>54</v>
      </c>
      <c r="K119" t="s">
        <v>44</v>
      </c>
      <c r="L119" t="s">
        <v>45</v>
      </c>
      <c r="M119" t="s">
        <v>175</v>
      </c>
      <c r="N119" t="s">
        <v>80</v>
      </c>
      <c r="O119" t="s">
        <v>89</v>
      </c>
      <c r="P119" t="s">
        <v>49</v>
      </c>
      <c r="Q119" t="s">
        <v>58</v>
      </c>
      <c r="R119" s="6">
        <f>_xlfn.XLOOKUP(CleanedData[[#This Row],[Product]],'02_Lookup_Tables'!$A$2:$A$126,'02_Lookup_Tables'!$B$2:$B$126)</f>
        <v>306.57</v>
      </c>
      <c r="S119" t="str">
        <f>VLOOKUP(CleanedData[[#This Row],[Product]],'02_Lookup_Tables'!$H$2:$I$126,2,FALSE)</f>
        <v>Toys &amp; Games</v>
      </c>
      <c r="T119" t="str">
        <f>VLOOKUP(CleanedData[[#This Row],[Province]],'02_Lookup_Tables'!$D$2:$E$10,2, FALSE)</f>
        <v>Central Region</v>
      </c>
      <c r="U119" t="str" cm="1">
        <f t="array" ref="U119">_xlfn.IFS(CleanedData[[#This Row],[Purchase Amount]]&lt;500,"Low",
CleanedData[[#This Row],[Purchase Amount]]&lt;5000,"Medium",
TRUE,"High")</f>
        <v>Low</v>
      </c>
      <c r="V119" t="str">
        <f>TEXT(CleanedData[[#This Row],[Date]],"mmmm")</f>
        <v>July</v>
      </c>
      <c r="W119" t="str">
        <f>"Q"&amp;ROUNDUP(MONTH(CleanedData[[#This Row],[Date]])/3,0)</f>
        <v>Q3</v>
      </c>
      <c r="X119" t="str">
        <f>IF(CleanedData[[#This Row],[Purchase Amount]]&gt;=5000,"Yes","No")</f>
        <v>No</v>
      </c>
      <c r="Y119">
        <f>IF(CleanedData[[#This Row],[Recommend]]="Yes",1,0)</f>
        <v>0</v>
      </c>
      <c r="Z119" s="6">
        <f>CleanedData[[#This Row],[Purchase Amount]]*0.15</f>
        <v>45.985499999999995</v>
      </c>
      <c r="AA119" s="6">
        <f>CleanedData[[#This Row],[Purchase Amount]]*1.15</f>
        <v>352.55549999999994</v>
      </c>
    </row>
    <row r="120" spans="1:27" x14ac:dyDescent="0.3">
      <c r="A120">
        <v>142</v>
      </c>
      <c r="B120" t="s">
        <v>293</v>
      </c>
      <c r="C120" s="1">
        <v>45776</v>
      </c>
      <c r="D120">
        <v>19</v>
      </c>
      <c r="E120" t="s">
        <v>39</v>
      </c>
      <c r="F120" t="s">
        <v>130</v>
      </c>
      <c r="G120" t="s">
        <v>294</v>
      </c>
      <c r="H120">
        <v>5</v>
      </c>
      <c r="I120" t="s">
        <v>42</v>
      </c>
      <c r="J120" t="s">
        <v>43</v>
      </c>
      <c r="K120" t="s">
        <v>44</v>
      </c>
      <c r="L120" t="s">
        <v>45</v>
      </c>
      <c r="M120" t="s">
        <v>151</v>
      </c>
      <c r="N120" t="s">
        <v>57</v>
      </c>
      <c r="O120" t="s">
        <v>89</v>
      </c>
      <c r="P120" t="s">
        <v>70</v>
      </c>
      <c r="Q120" t="s">
        <v>66</v>
      </c>
      <c r="R120" s="6">
        <f>_xlfn.XLOOKUP(CleanedData[[#This Row],[Product]],'02_Lookup_Tables'!$A$2:$A$126,'02_Lookup_Tables'!$B$2:$B$126)</f>
        <v>16291.52</v>
      </c>
      <c r="S120" t="str">
        <f>VLOOKUP(CleanedData[[#This Row],[Product]],'02_Lookup_Tables'!$H$2:$I$126,2,FALSE)</f>
        <v>Home Devices</v>
      </c>
      <c r="T120" t="str">
        <f>VLOOKUP(CleanedData[[#This Row],[Province]],'02_Lookup_Tables'!$D$2:$E$10,2, FALSE)</f>
        <v>Eastern Region</v>
      </c>
      <c r="U120" t="str" cm="1">
        <f t="array" ref="U120">_xlfn.IFS(CleanedData[[#This Row],[Purchase Amount]]&lt;500,"Low",
CleanedData[[#This Row],[Purchase Amount]]&lt;5000,"Medium",
TRUE,"High")</f>
        <v>High</v>
      </c>
      <c r="V120" t="str">
        <f>TEXT(CleanedData[[#This Row],[Date]],"mmmm")</f>
        <v>April</v>
      </c>
      <c r="W120" t="str">
        <f>"Q"&amp;ROUNDUP(MONTH(CleanedData[[#This Row],[Date]])/3,0)</f>
        <v>Q2</v>
      </c>
      <c r="X120" t="str">
        <f>IF(CleanedData[[#This Row],[Purchase Amount]]&gt;=5000,"Yes","No")</f>
        <v>Yes</v>
      </c>
      <c r="Y120">
        <f>IF(CleanedData[[#This Row],[Recommend]]="Yes",1,0)</f>
        <v>0</v>
      </c>
      <c r="Z120" s="6">
        <f>CleanedData[[#This Row],[Purchase Amount]]*0.15</f>
        <v>2443.7280000000001</v>
      </c>
      <c r="AA120" s="6">
        <f>CleanedData[[#This Row],[Purchase Amount]]*1.15</f>
        <v>18735.248</v>
      </c>
    </row>
    <row r="121" spans="1:27" x14ac:dyDescent="0.3">
      <c r="A121">
        <v>143</v>
      </c>
      <c r="B121" t="s">
        <v>295</v>
      </c>
      <c r="C121" s="1">
        <v>45848</v>
      </c>
      <c r="D121">
        <v>40</v>
      </c>
      <c r="E121" t="s">
        <v>52</v>
      </c>
      <c r="F121" t="s">
        <v>130</v>
      </c>
      <c r="G121" t="s">
        <v>296</v>
      </c>
      <c r="H121">
        <v>2</v>
      </c>
      <c r="I121" t="s">
        <v>45</v>
      </c>
      <c r="J121" t="s">
        <v>69</v>
      </c>
      <c r="K121" t="s">
        <v>55</v>
      </c>
      <c r="L121" t="s">
        <v>45</v>
      </c>
      <c r="M121" t="s">
        <v>190</v>
      </c>
      <c r="N121" t="s">
        <v>47</v>
      </c>
      <c r="O121" t="s">
        <v>89</v>
      </c>
      <c r="P121" t="s">
        <v>49</v>
      </c>
      <c r="Q121" t="s">
        <v>81</v>
      </c>
      <c r="R121" s="6">
        <f>_xlfn.XLOOKUP(CleanedData[[#This Row],[Product]],'02_Lookup_Tables'!$A$2:$A$126,'02_Lookup_Tables'!$B$2:$B$126)</f>
        <v>657.5</v>
      </c>
      <c r="S121" t="str">
        <f>VLOOKUP(CleanedData[[#This Row],[Product]],'02_Lookup_Tables'!$H$2:$I$126,2,FALSE)</f>
        <v>Home Devices</v>
      </c>
      <c r="T121" t="str">
        <f>VLOOKUP(CleanedData[[#This Row],[Province]],'02_Lookup_Tables'!$D$2:$E$10,2, FALSE)</f>
        <v>Eastern Region</v>
      </c>
      <c r="U121" t="str" cm="1">
        <f t="array" ref="U121">_xlfn.IFS(CleanedData[[#This Row],[Purchase Amount]]&lt;500,"Low",
CleanedData[[#This Row],[Purchase Amount]]&lt;5000,"Medium",
TRUE,"High")</f>
        <v>Medium</v>
      </c>
      <c r="V121" t="str">
        <f>TEXT(CleanedData[[#This Row],[Date]],"mmmm")</f>
        <v>July</v>
      </c>
      <c r="W121" t="str">
        <f>"Q"&amp;ROUNDUP(MONTH(CleanedData[[#This Row],[Date]])/3,0)</f>
        <v>Q3</v>
      </c>
      <c r="X121" t="str">
        <f>IF(CleanedData[[#This Row],[Purchase Amount]]&gt;=5000,"Yes","No")</f>
        <v>No</v>
      </c>
      <c r="Y121">
        <f>IF(CleanedData[[#This Row],[Recommend]]="Yes",1,0)</f>
        <v>1</v>
      </c>
      <c r="Z121" s="6">
        <f>CleanedData[[#This Row],[Purchase Amount]]*0.15</f>
        <v>98.625</v>
      </c>
      <c r="AA121" s="6">
        <f>CleanedData[[#This Row],[Purchase Amount]]*1.15</f>
        <v>756.12499999999989</v>
      </c>
    </row>
    <row r="122" spans="1:27" x14ac:dyDescent="0.3">
      <c r="A122">
        <v>147</v>
      </c>
      <c r="B122" t="s">
        <v>297</v>
      </c>
      <c r="C122" s="1">
        <v>45613</v>
      </c>
      <c r="D122">
        <v>71</v>
      </c>
      <c r="E122" t="s">
        <v>39</v>
      </c>
      <c r="F122" t="s">
        <v>108</v>
      </c>
      <c r="G122" t="s">
        <v>126</v>
      </c>
      <c r="H122">
        <v>4</v>
      </c>
      <c r="I122" t="s">
        <v>42</v>
      </c>
      <c r="J122" t="s">
        <v>69</v>
      </c>
      <c r="K122" t="s">
        <v>55</v>
      </c>
      <c r="L122" t="s">
        <v>42</v>
      </c>
      <c r="M122" t="s">
        <v>79</v>
      </c>
      <c r="N122" t="s">
        <v>96</v>
      </c>
      <c r="O122" t="s">
        <v>89</v>
      </c>
      <c r="P122" t="s">
        <v>70</v>
      </c>
      <c r="Q122" t="s">
        <v>97</v>
      </c>
      <c r="R122" s="6">
        <f>_xlfn.XLOOKUP(CleanedData[[#This Row],[Product]],'02_Lookup_Tables'!$A$2:$A$126,'02_Lookup_Tables'!$B$2:$B$126)</f>
        <v>343.42</v>
      </c>
      <c r="S122" t="str">
        <f>VLOOKUP(CleanedData[[#This Row],[Product]],'02_Lookup_Tables'!$H$2:$I$126,2,FALSE)</f>
        <v>Food</v>
      </c>
      <c r="T122" t="str">
        <f>VLOOKUP(CleanedData[[#This Row],[Province]],'02_Lookup_Tables'!$D$2:$E$10,2, FALSE)</f>
        <v>Gauteng Region</v>
      </c>
      <c r="U122" t="str" cm="1">
        <f t="array" ref="U122">_xlfn.IFS(CleanedData[[#This Row],[Purchase Amount]]&lt;500,"Low",
CleanedData[[#This Row],[Purchase Amount]]&lt;5000,"Medium",
TRUE,"High")</f>
        <v>Low</v>
      </c>
      <c r="V122" t="str">
        <f>TEXT(CleanedData[[#This Row],[Date]],"mmmm")</f>
        <v>November</v>
      </c>
      <c r="W122" t="str">
        <f>"Q"&amp;ROUNDUP(MONTH(CleanedData[[#This Row],[Date]])/3,0)</f>
        <v>Q4</v>
      </c>
      <c r="X122" t="str">
        <f>IF(CleanedData[[#This Row],[Purchase Amount]]&gt;=5000,"Yes","No")</f>
        <v>No</v>
      </c>
      <c r="Y122">
        <f>IF(CleanedData[[#This Row],[Recommend]]="Yes",1,0)</f>
        <v>0</v>
      </c>
      <c r="Z122" s="6">
        <f>CleanedData[[#This Row],[Purchase Amount]]*0.15</f>
        <v>51.512999999999998</v>
      </c>
      <c r="AA122" s="6">
        <f>CleanedData[[#This Row],[Purchase Amount]]*1.15</f>
        <v>394.93299999999999</v>
      </c>
    </row>
    <row r="123" spans="1:27" x14ac:dyDescent="0.3">
      <c r="A123">
        <v>149</v>
      </c>
      <c r="B123" t="s">
        <v>298</v>
      </c>
      <c r="C123" s="1">
        <v>45887</v>
      </c>
      <c r="D123">
        <v>44</v>
      </c>
      <c r="E123" t="s">
        <v>60</v>
      </c>
      <c r="F123" t="s">
        <v>40</v>
      </c>
      <c r="G123" t="s">
        <v>192</v>
      </c>
      <c r="H123">
        <v>1</v>
      </c>
      <c r="I123" t="s">
        <v>42</v>
      </c>
      <c r="J123" t="s">
        <v>43</v>
      </c>
      <c r="K123" t="s">
        <v>44</v>
      </c>
      <c r="L123" t="s">
        <v>45</v>
      </c>
      <c r="N123" t="s">
        <v>80</v>
      </c>
      <c r="O123" t="s">
        <v>134</v>
      </c>
      <c r="P123" t="s">
        <v>8646</v>
      </c>
      <c r="Q123" t="s">
        <v>81</v>
      </c>
      <c r="R123" s="6">
        <f>_xlfn.XLOOKUP(CleanedData[[#This Row],[Product]],'02_Lookup_Tables'!$A$2:$A$126,'02_Lookup_Tables'!$B$2:$B$126)</f>
        <v>13261</v>
      </c>
      <c r="S123" t="str">
        <f>VLOOKUP(CleanedData[[#This Row],[Product]],'02_Lookup_Tables'!$H$2:$I$126,2,FALSE)</f>
        <v>Electronics</v>
      </c>
      <c r="T123" t="str">
        <f>VLOOKUP(CleanedData[[#This Row],[Province]],'02_Lookup_Tables'!$D$2:$E$10,2, FALSE)</f>
        <v>Northern Region</v>
      </c>
      <c r="U123" t="str" cm="1">
        <f t="array" ref="U123">_xlfn.IFS(CleanedData[[#This Row],[Purchase Amount]]&lt;500,"Low",
CleanedData[[#This Row],[Purchase Amount]]&lt;5000,"Medium",
TRUE,"High")</f>
        <v>High</v>
      </c>
      <c r="V123" t="str">
        <f>TEXT(CleanedData[[#This Row],[Date]],"mmmm")</f>
        <v>August</v>
      </c>
      <c r="W123" t="str">
        <f>"Q"&amp;ROUNDUP(MONTH(CleanedData[[#This Row],[Date]])/3,0)</f>
        <v>Q3</v>
      </c>
      <c r="X123" t="str">
        <f>IF(CleanedData[[#This Row],[Purchase Amount]]&gt;=5000,"Yes","No")</f>
        <v>Yes</v>
      </c>
      <c r="Y123">
        <f>IF(CleanedData[[#This Row],[Recommend]]="Yes",1,0)</f>
        <v>0</v>
      </c>
      <c r="Z123" s="6">
        <f>CleanedData[[#This Row],[Purchase Amount]]*0.15</f>
        <v>1989.1499999999999</v>
      </c>
      <c r="AA123" s="6">
        <f>CleanedData[[#This Row],[Purchase Amount]]*1.15</f>
        <v>15250.15</v>
      </c>
    </row>
    <row r="124" spans="1:27" x14ac:dyDescent="0.3">
      <c r="A124">
        <v>150</v>
      </c>
      <c r="B124" t="s">
        <v>299</v>
      </c>
      <c r="C124" s="1">
        <v>45598</v>
      </c>
      <c r="E124" t="s">
        <v>60</v>
      </c>
      <c r="F124" t="s">
        <v>108</v>
      </c>
      <c r="G124" t="s">
        <v>187</v>
      </c>
      <c r="H124">
        <v>5</v>
      </c>
      <c r="I124" t="s">
        <v>42</v>
      </c>
      <c r="J124" t="s">
        <v>69</v>
      </c>
      <c r="K124" t="s">
        <v>44</v>
      </c>
      <c r="L124" t="s">
        <v>45</v>
      </c>
      <c r="M124" t="s">
        <v>180</v>
      </c>
      <c r="N124" t="s">
        <v>57</v>
      </c>
      <c r="O124" t="s">
        <v>89</v>
      </c>
      <c r="P124" t="s">
        <v>70</v>
      </c>
      <c r="Q124" t="s">
        <v>166</v>
      </c>
      <c r="R124" s="6">
        <f>_xlfn.XLOOKUP(CleanedData[[#This Row],[Product]],'02_Lookup_Tables'!$A$2:$A$126,'02_Lookup_Tables'!$B$2:$B$126)</f>
        <v>24904.86</v>
      </c>
      <c r="S124" t="str">
        <f>VLOOKUP(CleanedData[[#This Row],[Product]],'02_Lookup_Tables'!$H$2:$I$126,2,FALSE)</f>
        <v>Electronics</v>
      </c>
      <c r="T124" t="str">
        <f>VLOOKUP(CleanedData[[#This Row],[Province]],'02_Lookup_Tables'!$D$2:$E$10,2, FALSE)</f>
        <v>Gauteng Region</v>
      </c>
      <c r="U124" t="str" cm="1">
        <f t="array" ref="U124">_xlfn.IFS(CleanedData[[#This Row],[Purchase Amount]]&lt;500,"Low",
CleanedData[[#This Row],[Purchase Amount]]&lt;5000,"Medium",
TRUE,"High")</f>
        <v>High</v>
      </c>
      <c r="V124" t="str">
        <f>TEXT(CleanedData[[#This Row],[Date]],"mmmm")</f>
        <v>November</v>
      </c>
      <c r="W124" t="str">
        <f>"Q"&amp;ROUNDUP(MONTH(CleanedData[[#This Row],[Date]])/3,0)</f>
        <v>Q4</v>
      </c>
      <c r="X124" t="str">
        <f>IF(CleanedData[[#This Row],[Purchase Amount]]&gt;=5000,"Yes","No")</f>
        <v>Yes</v>
      </c>
      <c r="Y124">
        <f>IF(CleanedData[[#This Row],[Recommend]]="Yes",1,0)</f>
        <v>0</v>
      </c>
      <c r="Z124" s="6">
        <f>CleanedData[[#This Row],[Purchase Amount]]*0.15</f>
        <v>3735.7289999999998</v>
      </c>
      <c r="AA124" s="6">
        <f>CleanedData[[#This Row],[Purchase Amount]]*1.15</f>
        <v>28640.589</v>
      </c>
    </row>
    <row r="125" spans="1:27" x14ac:dyDescent="0.3">
      <c r="A125">
        <v>151</v>
      </c>
      <c r="B125" t="s">
        <v>300</v>
      </c>
      <c r="C125" s="1">
        <v>45980</v>
      </c>
      <c r="E125" t="s">
        <v>60</v>
      </c>
      <c r="F125" t="s">
        <v>61</v>
      </c>
      <c r="G125" t="s">
        <v>301</v>
      </c>
      <c r="H125">
        <v>4</v>
      </c>
      <c r="I125" t="s">
        <v>45</v>
      </c>
      <c r="J125" t="s">
        <v>43</v>
      </c>
      <c r="K125" t="s">
        <v>44</v>
      </c>
      <c r="L125" t="s">
        <v>42</v>
      </c>
      <c r="N125" t="s">
        <v>96</v>
      </c>
      <c r="O125" t="s">
        <v>134</v>
      </c>
      <c r="P125" t="s">
        <v>8646</v>
      </c>
      <c r="Q125" t="s">
        <v>166</v>
      </c>
      <c r="R125" s="6">
        <f>_xlfn.XLOOKUP(CleanedData[[#This Row],[Product]],'02_Lookup_Tables'!$A$2:$A$126,'02_Lookup_Tables'!$B$2:$B$126)</f>
        <v>1000.7</v>
      </c>
      <c r="S125" t="str">
        <f>VLOOKUP(CleanedData[[#This Row],[Product]],'02_Lookup_Tables'!$H$2:$I$126,2,FALSE)</f>
        <v>Toys &amp; Games</v>
      </c>
      <c r="T125" t="str">
        <f>VLOOKUP(CleanedData[[#This Row],[Province]],'02_Lookup_Tables'!$D$2:$E$10,2, FALSE)</f>
        <v>Southern Region</v>
      </c>
      <c r="U125" t="str" cm="1">
        <f t="array" ref="U125">_xlfn.IFS(CleanedData[[#This Row],[Purchase Amount]]&lt;500,"Low",
CleanedData[[#This Row],[Purchase Amount]]&lt;5000,"Medium",
TRUE,"High")</f>
        <v>Medium</v>
      </c>
      <c r="V125" t="str">
        <f>TEXT(CleanedData[[#This Row],[Date]],"mmmm")</f>
        <v>November</v>
      </c>
      <c r="W125" t="str">
        <f>"Q"&amp;ROUNDUP(MONTH(CleanedData[[#This Row],[Date]])/3,0)</f>
        <v>Q4</v>
      </c>
      <c r="X125" t="str">
        <f>IF(CleanedData[[#This Row],[Purchase Amount]]&gt;=5000,"Yes","No")</f>
        <v>No</v>
      </c>
      <c r="Y125">
        <f>IF(CleanedData[[#This Row],[Recommend]]="Yes",1,0)</f>
        <v>1</v>
      </c>
      <c r="Z125" s="6">
        <f>CleanedData[[#This Row],[Purchase Amount]]*0.15</f>
        <v>150.10499999999999</v>
      </c>
      <c r="AA125" s="6">
        <f>CleanedData[[#This Row],[Purchase Amount]]*1.15</f>
        <v>1150.8050000000001</v>
      </c>
    </row>
    <row r="126" spans="1:27" x14ac:dyDescent="0.3">
      <c r="A126">
        <v>153</v>
      </c>
      <c r="B126" t="s">
        <v>302</v>
      </c>
      <c r="C126" s="1">
        <v>45460</v>
      </c>
      <c r="D126">
        <v>39</v>
      </c>
      <c r="E126" t="s">
        <v>52</v>
      </c>
      <c r="F126" t="s">
        <v>40</v>
      </c>
      <c r="G126" t="s">
        <v>303</v>
      </c>
      <c r="H126">
        <v>4</v>
      </c>
      <c r="I126" t="s">
        <v>45</v>
      </c>
      <c r="J126" t="s">
        <v>43</v>
      </c>
      <c r="K126" t="s">
        <v>64</v>
      </c>
      <c r="L126" t="s">
        <v>45</v>
      </c>
      <c r="M126" t="s">
        <v>56</v>
      </c>
      <c r="N126" t="s">
        <v>96</v>
      </c>
      <c r="O126" t="s">
        <v>148</v>
      </c>
      <c r="P126" t="s">
        <v>49</v>
      </c>
      <c r="Q126" t="s">
        <v>81</v>
      </c>
      <c r="R126" s="6">
        <f>_xlfn.XLOOKUP(CleanedData[[#This Row],[Product]],'02_Lookup_Tables'!$A$2:$A$126,'02_Lookup_Tables'!$B$2:$B$126)</f>
        <v>4841.7700000000004</v>
      </c>
      <c r="S126" t="str">
        <f>VLOOKUP(CleanedData[[#This Row],[Product]],'02_Lookup_Tables'!$H$2:$I$126,2,FALSE)</f>
        <v>Home &amp; Living</v>
      </c>
      <c r="T126" t="str">
        <f>VLOOKUP(CleanedData[[#This Row],[Province]],'02_Lookup_Tables'!$D$2:$E$10,2, FALSE)</f>
        <v>Northern Region</v>
      </c>
      <c r="U126" t="str" cm="1">
        <f t="array" ref="U126">_xlfn.IFS(CleanedData[[#This Row],[Purchase Amount]]&lt;500,"Low",
CleanedData[[#This Row],[Purchase Amount]]&lt;5000,"Medium",
TRUE,"High")</f>
        <v>Medium</v>
      </c>
      <c r="V126" t="str">
        <f>TEXT(CleanedData[[#This Row],[Date]],"mmmm")</f>
        <v>June</v>
      </c>
      <c r="W126" t="str">
        <f>"Q"&amp;ROUNDUP(MONTH(CleanedData[[#This Row],[Date]])/3,0)</f>
        <v>Q2</v>
      </c>
      <c r="X126" t="str">
        <f>IF(CleanedData[[#This Row],[Purchase Amount]]&gt;=5000,"Yes","No")</f>
        <v>No</v>
      </c>
      <c r="Y126">
        <f>IF(CleanedData[[#This Row],[Recommend]]="Yes",1,0)</f>
        <v>1</v>
      </c>
      <c r="Z126" s="6">
        <f>CleanedData[[#This Row],[Purchase Amount]]*0.15</f>
        <v>726.26550000000009</v>
      </c>
      <c r="AA126" s="6">
        <f>CleanedData[[#This Row],[Purchase Amount]]*1.15</f>
        <v>5568.0355</v>
      </c>
    </row>
    <row r="127" spans="1:27" x14ac:dyDescent="0.3">
      <c r="A127">
        <v>154</v>
      </c>
      <c r="B127" t="s">
        <v>304</v>
      </c>
      <c r="C127" s="1">
        <v>45585</v>
      </c>
      <c r="D127">
        <v>20</v>
      </c>
      <c r="E127" t="s">
        <v>52</v>
      </c>
      <c r="F127" t="s">
        <v>108</v>
      </c>
      <c r="G127" t="s">
        <v>155</v>
      </c>
      <c r="H127">
        <v>5</v>
      </c>
      <c r="I127" t="s">
        <v>45</v>
      </c>
      <c r="J127" t="s">
        <v>69</v>
      </c>
      <c r="K127" t="s">
        <v>55</v>
      </c>
      <c r="L127" t="s">
        <v>45</v>
      </c>
      <c r="M127" t="s">
        <v>56</v>
      </c>
      <c r="N127" t="s">
        <v>57</v>
      </c>
      <c r="O127" t="s">
        <v>148</v>
      </c>
      <c r="P127" t="s">
        <v>49</v>
      </c>
      <c r="Q127" t="s">
        <v>66</v>
      </c>
      <c r="R127" s="6">
        <f>_xlfn.XLOOKUP(CleanedData[[#This Row],[Product]],'02_Lookup_Tables'!$A$2:$A$126,'02_Lookup_Tables'!$B$2:$B$126)</f>
        <v>1355.08</v>
      </c>
      <c r="S127" t="str">
        <f>VLOOKUP(CleanedData[[#This Row],[Product]],'02_Lookup_Tables'!$H$2:$I$126,2,FALSE)</f>
        <v>Sports &amp; Outdoors</v>
      </c>
      <c r="T127" t="str">
        <f>VLOOKUP(CleanedData[[#This Row],[Province]],'02_Lookup_Tables'!$D$2:$E$10,2, FALSE)</f>
        <v>Gauteng Region</v>
      </c>
      <c r="U127" t="str" cm="1">
        <f t="array" ref="U127">_xlfn.IFS(CleanedData[[#This Row],[Purchase Amount]]&lt;500,"Low",
CleanedData[[#This Row],[Purchase Amount]]&lt;5000,"Medium",
TRUE,"High")</f>
        <v>Medium</v>
      </c>
      <c r="V127" t="str">
        <f>TEXT(CleanedData[[#This Row],[Date]],"mmmm")</f>
        <v>October</v>
      </c>
      <c r="W127" t="str">
        <f>"Q"&amp;ROUNDUP(MONTH(CleanedData[[#This Row],[Date]])/3,0)</f>
        <v>Q4</v>
      </c>
      <c r="X127" t="str">
        <f>IF(CleanedData[[#This Row],[Purchase Amount]]&gt;=5000,"Yes","No")</f>
        <v>No</v>
      </c>
      <c r="Y127">
        <f>IF(CleanedData[[#This Row],[Recommend]]="Yes",1,0)</f>
        <v>1</v>
      </c>
      <c r="Z127" s="6">
        <f>CleanedData[[#This Row],[Purchase Amount]]*0.15</f>
        <v>203.26199999999997</v>
      </c>
      <c r="AA127" s="6">
        <f>CleanedData[[#This Row],[Purchase Amount]]*1.15</f>
        <v>1558.3419999999999</v>
      </c>
    </row>
    <row r="128" spans="1:27" x14ac:dyDescent="0.3">
      <c r="A128">
        <v>155</v>
      </c>
      <c r="B128" t="s">
        <v>305</v>
      </c>
      <c r="C128" s="1">
        <v>45609</v>
      </c>
      <c r="D128">
        <v>45</v>
      </c>
      <c r="E128" t="s">
        <v>60</v>
      </c>
      <c r="F128" t="s">
        <v>108</v>
      </c>
      <c r="G128" t="s">
        <v>142</v>
      </c>
      <c r="H128">
        <v>1</v>
      </c>
      <c r="I128" t="s">
        <v>45</v>
      </c>
      <c r="J128" t="s">
        <v>74</v>
      </c>
      <c r="K128" t="s">
        <v>64</v>
      </c>
      <c r="L128" t="s">
        <v>42</v>
      </c>
      <c r="M128" t="s">
        <v>231</v>
      </c>
      <c r="N128" t="s">
        <v>80</v>
      </c>
      <c r="O128" t="s">
        <v>89</v>
      </c>
      <c r="P128" t="s">
        <v>49</v>
      </c>
      <c r="Q128" t="s">
        <v>93</v>
      </c>
      <c r="R128" s="6">
        <f>_xlfn.XLOOKUP(CleanedData[[#This Row],[Product]],'02_Lookup_Tables'!$A$2:$A$126,'02_Lookup_Tables'!$B$2:$B$126)</f>
        <v>44114.21</v>
      </c>
      <c r="S128" t="str">
        <f>VLOOKUP(CleanedData[[#This Row],[Product]],'02_Lookup_Tables'!$H$2:$I$126,2,FALSE)</f>
        <v>Electronics</v>
      </c>
      <c r="T128" t="str">
        <f>VLOOKUP(CleanedData[[#This Row],[Province]],'02_Lookup_Tables'!$D$2:$E$10,2, FALSE)</f>
        <v>Gauteng Region</v>
      </c>
      <c r="U128" t="str" cm="1">
        <f t="array" ref="U128">_xlfn.IFS(CleanedData[[#This Row],[Purchase Amount]]&lt;500,"Low",
CleanedData[[#This Row],[Purchase Amount]]&lt;5000,"Medium",
TRUE,"High")</f>
        <v>High</v>
      </c>
      <c r="V128" t="str">
        <f>TEXT(CleanedData[[#This Row],[Date]],"mmmm")</f>
        <v>November</v>
      </c>
      <c r="W128" t="str">
        <f>"Q"&amp;ROUNDUP(MONTH(CleanedData[[#This Row],[Date]])/3,0)</f>
        <v>Q4</v>
      </c>
      <c r="X128" t="str">
        <f>IF(CleanedData[[#This Row],[Purchase Amount]]&gt;=5000,"Yes","No")</f>
        <v>Yes</v>
      </c>
      <c r="Y128">
        <f>IF(CleanedData[[#This Row],[Recommend]]="Yes",1,0)</f>
        <v>1</v>
      </c>
      <c r="Z128" s="6">
        <f>CleanedData[[#This Row],[Purchase Amount]]*0.15</f>
        <v>6617.1314999999995</v>
      </c>
      <c r="AA128" s="6">
        <f>CleanedData[[#This Row],[Purchase Amount]]*1.15</f>
        <v>50731.341499999995</v>
      </c>
    </row>
    <row r="129" spans="1:27" x14ac:dyDescent="0.3">
      <c r="A129">
        <v>156</v>
      </c>
      <c r="B129" t="s">
        <v>306</v>
      </c>
      <c r="C129" s="1">
        <v>45995</v>
      </c>
      <c r="D129">
        <v>58</v>
      </c>
      <c r="E129" t="s">
        <v>60</v>
      </c>
      <c r="F129" t="s">
        <v>125</v>
      </c>
      <c r="G129" t="s">
        <v>307</v>
      </c>
      <c r="H129">
        <v>3</v>
      </c>
      <c r="I129" t="s">
        <v>45</v>
      </c>
      <c r="J129" t="s">
        <v>69</v>
      </c>
      <c r="K129" t="s">
        <v>44</v>
      </c>
      <c r="L129" t="s">
        <v>45</v>
      </c>
      <c r="M129" t="s">
        <v>88</v>
      </c>
      <c r="N129" t="s">
        <v>48</v>
      </c>
      <c r="O129" t="s">
        <v>89</v>
      </c>
      <c r="P129" t="s">
        <v>49</v>
      </c>
      <c r="Q129" t="s">
        <v>50</v>
      </c>
      <c r="R129" s="6">
        <f>_xlfn.XLOOKUP(CleanedData[[#This Row],[Product]],'02_Lookup_Tables'!$A$2:$A$126,'02_Lookup_Tables'!$B$2:$B$126)</f>
        <v>824.74</v>
      </c>
      <c r="S129" t="str">
        <f>VLOOKUP(CleanedData[[#This Row],[Product]],'02_Lookup_Tables'!$H$2:$I$126,2,FALSE)</f>
        <v>Apparel</v>
      </c>
      <c r="T129" t="str">
        <f>VLOOKUP(CleanedData[[#This Row],[Province]],'02_Lookup_Tables'!$D$2:$E$10,2, FALSE)</f>
        <v>Western Region</v>
      </c>
      <c r="U129" t="str" cm="1">
        <f t="array" ref="U129">_xlfn.IFS(CleanedData[[#This Row],[Purchase Amount]]&lt;500,"Low",
CleanedData[[#This Row],[Purchase Amount]]&lt;5000,"Medium",
TRUE,"High")</f>
        <v>Medium</v>
      </c>
      <c r="V129" t="str">
        <f>TEXT(CleanedData[[#This Row],[Date]],"mmmm")</f>
        <v>December</v>
      </c>
      <c r="W129" t="str">
        <f>"Q"&amp;ROUNDUP(MONTH(CleanedData[[#This Row],[Date]])/3,0)</f>
        <v>Q4</v>
      </c>
      <c r="X129" t="str">
        <f>IF(CleanedData[[#This Row],[Purchase Amount]]&gt;=5000,"Yes","No")</f>
        <v>No</v>
      </c>
      <c r="Y129">
        <f>IF(CleanedData[[#This Row],[Recommend]]="Yes",1,0)</f>
        <v>1</v>
      </c>
      <c r="Z129" s="6">
        <f>CleanedData[[#This Row],[Purchase Amount]]*0.15</f>
        <v>123.711</v>
      </c>
      <c r="AA129" s="6">
        <f>CleanedData[[#This Row],[Purchase Amount]]*1.15</f>
        <v>948.45099999999991</v>
      </c>
    </row>
    <row r="130" spans="1:27" x14ac:dyDescent="0.3">
      <c r="A130">
        <v>157</v>
      </c>
      <c r="B130" t="s">
        <v>308</v>
      </c>
      <c r="C130" s="1">
        <v>45473</v>
      </c>
      <c r="D130">
        <v>74</v>
      </c>
      <c r="E130" t="s">
        <v>60</v>
      </c>
      <c r="F130" t="s">
        <v>61</v>
      </c>
      <c r="G130" t="s">
        <v>309</v>
      </c>
      <c r="H130">
        <v>3</v>
      </c>
      <c r="I130" t="s">
        <v>42</v>
      </c>
      <c r="J130" t="s">
        <v>74</v>
      </c>
      <c r="K130" t="s">
        <v>44</v>
      </c>
      <c r="L130" t="s">
        <v>45</v>
      </c>
      <c r="M130" t="s">
        <v>231</v>
      </c>
      <c r="N130" t="s">
        <v>48</v>
      </c>
      <c r="O130" t="s">
        <v>89</v>
      </c>
      <c r="P130" t="s">
        <v>49</v>
      </c>
      <c r="Q130" t="s">
        <v>97</v>
      </c>
      <c r="R130" s="6">
        <f>_xlfn.XLOOKUP(CleanedData[[#This Row],[Product]],'02_Lookup_Tables'!$A$2:$A$126,'02_Lookup_Tables'!$B$2:$B$126)</f>
        <v>353.21</v>
      </c>
      <c r="S130" t="str">
        <f>VLOOKUP(CleanedData[[#This Row],[Product]],'02_Lookup_Tables'!$H$2:$I$126,2,FALSE)</f>
        <v>Food</v>
      </c>
      <c r="T130" t="str">
        <f>VLOOKUP(CleanedData[[#This Row],[Province]],'02_Lookup_Tables'!$D$2:$E$10,2, FALSE)</f>
        <v>Southern Region</v>
      </c>
      <c r="U130" t="str" cm="1">
        <f t="array" ref="U130">_xlfn.IFS(CleanedData[[#This Row],[Purchase Amount]]&lt;500,"Low",
CleanedData[[#This Row],[Purchase Amount]]&lt;5000,"Medium",
TRUE,"High")</f>
        <v>Low</v>
      </c>
      <c r="V130" t="str">
        <f>TEXT(CleanedData[[#This Row],[Date]],"mmmm")</f>
        <v>June</v>
      </c>
      <c r="W130" t="str">
        <f>"Q"&amp;ROUNDUP(MONTH(CleanedData[[#This Row],[Date]])/3,0)</f>
        <v>Q2</v>
      </c>
      <c r="X130" t="str">
        <f>IF(CleanedData[[#This Row],[Purchase Amount]]&gt;=5000,"Yes","No")</f>
        <v>No</v>
      </c>
      <c r="Y130">
        <f>IF(CleanedData[[#This Row],[Recommend]]="Yes",1,0)</f>
        <v>0</v>
      </c>
      <c r="Z130" s="6">
        <f>CleanedData[[#This Row],[Purchase Amount]]*0.15</f>
        <v>52.981499999999997</v>
      </c>
      <c r="AA130" s="6">
        <f>CleanedData[[#This Row],[Purchase Amount]]*1.15</f>
        <v>406.19149999999996</v>
      </c>
    </row>
    <row r="131" spans="1:27" x14ac:dyDescent="0.3">
      <c r="A131">
        <v>158</v>
      </c>
      <c r="B131" t="s">
        <v>310</v>
      </c>
      <c r="C131" s="1">
        <v>45323</v>
      </c>
      <c r="D131">
        <v>32</v>
      </c>
      <c r="E131" t="s">
        <v>60</v>
      </c>
      <c r="F131" t="s">
        <v>72</v>
      </c>
      <c r="G131" t="s">
        <v>311</v>
      </c>
      <c r="H131">
        <v>5</v>
      </c>
      <c r="I131" t="s">
        <v>45</v>
      </c>
      <c r="J131" t="s">
        <v>43</v>
      </c>
      <c r="K131" t="s">
        <v>64</v>
      </c>
      <c r="L131" t="s">
        <v>42</v>
      </c>
      <c r="M131" t="s">
        <v>190</v>
      </c>
      <c r="N131" t="s">
        <v>57</v>
      </c>
      <c r="O131" t="s">
        <v>89</v>
      </c>
      <c r="P131" t="s">
        <v>70</v>
      </c>
      <c r="Q131" t="s">
        <v>58</v>
      </c>
      <c r="R131" s="6">
        <f>_xlfn.XLOOKUP(CleanedData[[#This Row],[Product]],'02_Lookup_Tables'!$A$2:$A$126,'02_Lookup_Tables'!$B$2:$B$126)</f>
        <v>954.6</v>
      </c>
      <c r="S131" t="str">
        <f>VLOOKUP(CleanedData[[#This Row],[Product]],'02_Lookup_Tables'!$H$2:$I$126,2,FALSE)</f>
        <v>Apparel</v>
      </c>
      <c r="T131" t="str">
        <f>VLOOKUP(CleanedData[[#This Row],[Province]],'02_Lookup_Tables'!$D$2:$E$10,2, FALSE)</f>
        <v>Central Region</v>
      </c>
      <c r="U131" t="str" cm="1">
        <f t="array" ref="U131">_xlfn.IFS(CleanedData[[#This Row],[Purchase Amount]]&lt;500,"Low",
CleanedData[[#This Row],[Purchase Amount]]&lt;5000,"Medium",
TRUE,"High")</f>
        <v>Medium</v>
      </c>
      <c r="V131" t="str">
        <f>TEXT(CleanedData[[#This Row],[Date]],"mmmm")</f>
        <v>February</v>
      </c>
      <c r="W131" t="str">
        <f>"Q"&amp;ROUNDUP(MONTH(CleanedData[[#This Row],[Date]])/3,0)</f>
        <v>Q1</v>
      </c>
      <c r="X131" t="str">
        <f>IF(CleanedData[[#This Row],[Purchase Amount]]&gt;=5000,"Yes","No")</f>
        <v>No</v>
      </c>
      <c r="Y131">
        <f>IF(CleanedData[[#This Row],[Recommend]]="Yes",1,0)</f>
        <v>1</v>
      </c>
      <c r="Z131" s="6">
        <f>CleanedData[[#This Row],[Purchase Amount]]*0.15</f>
        <v>143.19</v>
      </c>
      <c r="AA131" s="6">
        <f>CleanedData[[#This Row],[Purchase Amount]]*1.15</f>
        <v>1097.79</v>
      </c>
    </row>
    <row r="132" spans="1:27" x14ac:dyDescent="0.3">
      <c r="A132">
        <v>160</v>
      </c>
      <c r="B132" t="s">
        <v>312</v>
      </c>
      <c r="C132" s="1">
        <v>45896</v>
      </c>
      <c r="D132">
        <v>37</v>
      </c>
      <c r="E132" t="s">
        <v>39</v>
      </c>
      <c r="F132" t="s">
        <v>61</v>
      </c>
      <c r="G132" t="s">
        <v>313</v>
      </c>
      <c r="H132">
        <v>2</v>
      </c>
      <c r="I132" t="s">
        <v>45</v>
      </c>
      <c r="J132" t="s">
        <v>43</v>
      </c>
      <c r="K132" t="s">
        <v>64</v>
      </c>
      <c r="L132" t="s">
        <v>42</v>
      </c>
      <c r="M132" t="s">
        <v>56</v>
      </c>
      <c r="N132" t="s">
        <v>47</v>
      </c>
      <c r="O132" t="s">
        <v>148</v>
      </c>
      <c r="P132" t="s">
        <v>70</v>
      </c>
      <c r="Q132" t="s">
        <v>81</v>
      </c>
      <c r="R132" s="6">
        <f>_xlfn.XLOOKUP(CleanedData[[#This Row],[Product]],'02_Lookup_Tables'!$A$2:$A$126,'02_Lookup_Tables'!$B$2:$B$126)</f>
        <v>283.57</v>
      </c>
      <c r="S132" t="str">
        <f>VLOOKUP(CleanedData[[#This Row],[Product]],'02_Lookup_Tables'!$H$2:$I$126,2,FALSE)</f>
        <v>Accessories</v>
      </c>
      <c r="T132" t="str">
        <f>VLOOKUP(CleanedData[[#This Row],[Province]],'02_Lookup_Tables'!$D$2:$E$10,2, FALSE)</f>
        <v>Southern Region</v>
      </c>
      <c r="U132" t="str" cm="1">
        <f t="array" ref="U132">_xlfn.IFS(CleanedData[[#This Row],[Purchase Amount]]&lt;500,"Low",
CleanedData[[#This Row],[Purchase Amount]]&lt;5000,"Medium",
TRUE,"High")</f>
        <v>Low</v>
      </c>
      <c r="V132" t="str">
        <f>TEXT(CleanedData[[#This Row],[Date]],"mmmm")</f>
        <v>August</v>
      </c>
      <c r="W132" t="str">
        <f>"Q"&amp;ROUNDUP(MONTH(CleanedData[[#This Row],[Date]])/3,0)</f>
        <v>Q3</v>
      </c>
      <c r="X132" t="str">
        <f>IF(CleanedData[[#This Row],[Purchase Amount]]&gt;=5000,"Yes","No")</f>
        <v>No</v>
      </c>
      <c r="Y132">
        <f>IF(CleanedData[[#This Row],[Recommend]]="Yes",1,0)</f>
        <v>1</v>
      </c>
      <c r="Z132" s="6">
        <f>CleanedData[[#This Row],[Purchase Amount]]*0.15</f>
        <v>42.535499999999999</v>
      </c>
      <c r="AA132" s="6">
        <f>CleanedData[[#This Row],[Purchase Amount]]*1.15</f>
        <v>326.10549999999995</v>
      </c>
    </row>
    <row r="133" spans="1:27" x14ac:dyDescent="0.3">
      <c r="A133">
        <v>161</v>
      </c>
      <c r="B133" t="s">
        <v>314</v>
      </c>
      <c r="C133" s="1">
        <v>45725</v>
      </c>
      <c r="D133">
        <v>33</v>
      </c>
      <c r="E133" t="s">
        <v>60</v>
      </c>
      <c r="F133" t="s">
        <v>108</v>
      </c>
      <c r="G133" t="s">
        <v>142</v>
      </c>
      <c r="H133">
        <v>1</v>
      </c>
      <c r="I133" t="s">
        <v>42</v>
      </c>
      <c r="J133" t="s">
        <v>74</v>
      </c>
      <c r="K133" t="s">
        <v>55</v>
      </c>
      <c r="L133" t="s">
        <v>45</v>
      </c>
      <c r="M133" t="s">
        <v>88</v>
      </c>
      <c r="N133" t="s">
        <v>80</v>
      </c>
      <c r="O133" t="s">
        <v>89</v>
      </c>
      <c r="P133" t="s">
        <v>49</v>
      </c>
      <c r="Q133" t="s">
        <v>58</v>
      </c>
      <c r="R133" s="6">
        <f>_xlfn.XLOOKUP(CleanedData[[#This Row],[Product]],'02_Lookup_Tables'!$A$2:$A$126,'02_Lookup_Tables'!$B$2:$B$126)</f>
        <v>44114.21</v>
      </c>
      <c r="S133" t="str">
        <f>VLOOKUP(CleanedData[[#This Row],[Product]],'02_Lookup_Tables'!$H$2:$I$126,2,FALSE)</f>
        <v>Electronics</v>
      </c>
      <c r="T133" t="str">
        <f>VLOOKUP(CleanedData[[#This Row],[Province]],'02_Lookup_Tables'!$D$2:$E$10,2, FALSE)</f>
        <v>Gauteng Region</v>
      </c>
      <c r="U133" t="str" cm="1">
        <f t="array" ref="U133">_xlfn.IFS(CleanedData[[#This Row],[Purchase Amount]]&lt;500,"Low",
CleanedData[[#This Row],[Purchase Amount]]&lt;5000,"Medium",
TRUE,"High")</f>
        <v>High</v>
      </c>
      <c r="V133" t="str">
        <f>TEXT(CleanedData[[#This Row],[Date]],"mmmm")</f>
        <v>March</v>
      </c>
      <c r="W133" t="str">
        <f>"Q"&amp;ROUNDUP(MONTH(CleanedData[[#This Row],[Date]])/3,0)</f>
        <v>Q1</v>
      </c>
      <c r="X133" t="str">
        <f>IF(CleanedData[[#This Row],[Purchase Amount]]&gt;=5000,"Yes","No")</f>
        <v>Yes</v>
      </c>
      <c r="Y133">
        <f>IF(CleanedData[[#This Row],[Recommend]]="Yes",1,0)</f>
        <v>0</v>
      </c>
      <c r="Z133" s="6">
        <f>CleanedData[[#This Row],[Purchase Amount]]*0.15</f>
        <v>6617.1314999999995</v>
      </c>
      <c r="AA133" s="6">
        <f>CleanedData[[#This Row],[Purchase Amount]]*1.15</f>
        <v>50731.341499999995</v>
      </c>
    </row>
    <row r="134" spans="1:27" x14ac:dyDescent="0.3">
      <c r="A134">
        <v>162</v>
      </c>
      <c r="B134" t="s">
        <v>315</v>
      </c>
      <c r="C134" s="1">
        <v>45823</v>
      </c>
      <c r="D134">
        <v>24</v>
      </c>
      <c r="E134" t="s">
        <v>52</v>
      </c>
      <c r="F134" t="s">
        <v>108</v>
      </c>
      <c r="G134" t="s">
        <v>288</v>
      </c>
      <c r="H134">
        <v>4</v>
      </c>
      <c r="I134" t="s">
        <v>45</v>
      </c>
      <c r="J134" t="s">
        <v>74</v>
      </c>
      <c r="K134" t="s">
        <v>64</v>
      </c>
      <c r="L134" t="s">
        <v>45</v>
      </c>
      <c r="M134" t="s">
        <v>190</v>
      </c>
      <c r="N134" t="s">
        <v>96</v>
      </c>
      <c r="O134" t="s">
        <v>89</v>
      </c>
      <c r="P134" t="s">
        <v>70</v>
      </c>
      <c r="Q134" t="s">
        <v>66</v>
      </c>
      <c r="R134" s="6">
        <f>_xlfn.XLOOKUP(CleanedData[[#This Row],[Product]],'02_Lookup_Tables'!$A$2:$A$126,'02_Lookup_Tables'!$B$2:$B$126)</f>
        <v>605.1</v>
      </c>
      <c r="S134" t="str">
        <f>VLOOKUP(CleanedData[[#This Row],[Product]],'02_Lookup_Tables'!$H$2:$I$126,2,FALSE)</f>
        <v>Apparel</v>
      </c>
      <c r="T134" t="str">
        <f>VLOOKUP(CleanedData[[#This Row],[Province]],'02_Lookup_Tables'!$D$2:$E$10,2, FALSE)</f>
        <v>Gauteng Region</v>
      </c>
      <c r="U134" t="str" cm="1">
        <f t="array" ref="U134">_xlfn.IFS(CleanedData[[#This Row],[Purchase Amount]]&lt;500,"Low",
CleanedData[[#This Row],[Purchase Amount]]&lt;5000,"Medium",
TRUE,"High")</f>
        <v>Medium</v>
      </c>
      <c r="V134" t="str">
        <f>TEXT(CleanedData[[#This Row],[Date]],"mmmm")</f>
        <v>June</v>
      </c>
      <c r="W134" t="str">
        <f>"Q"&amp;ROUNDUP(MONTH(CleanedData[[#This Row],[Date]])/3,0)</f>
        <v>Q2</v>
      </c>
      <c r="X134" t="str">
        <f>IF(CleanedData[[#This Row],[Purchase Amount]]&gt;=5000,"Yes","No")</f>
        <v>No</v>
      </c>
      <c r="Y134">
        <f>IF(CleanedData[[#This Row],[Recommend]]="Yes",1,0)</f>
        <v>1</v>
      </c>
      <c r="Z134" s="6">
        <f>CleanedData[[#This Row],[Purchase Amount]]*0.15</f>
        <v>90.765000000000001</v>
      </c>
      <c r="AA134" s="6">
        <f>CleanedData[[#This Row],[Purchase Amount]]*1.15</f>
        <v>695.86500000000001</v>
      </c>
    </row>
    <row r="135" spans="1:27" x14ac:dyDescent="0.3">
      <c r="A135">
        <v>163</v>
      </c>
      <c r="B135" t="s">
        <v>316</v>
      </c>
      <c r="C135" s="1">
        <v>45871</v>
      </c>
      <c r="D135">
        <v>39</v>
      </c>
      <c r="E135" t="s">
        <v>39</v>
      </c>
      <c r="F135" t="s">
        <v>61</v>
      </c>
      <c r="G135" t="s">
        <v>317</v>
      </c>
      <c r="H135">
        <v>2</v>
      </c>
      <c r="I135" t="s">
        <v>45</v>
      </c>
      <c r="J135" t="s">
        <v>43</v>
      </c>
      <c r="K135" t="s">
        <v>44</v>
      </c>
      <c r="L135" t="s">
        <v>45</v>
      </c>
      <c r="M135" t="s">
        <v>75</v>
      </c>
      <c r="N135" t="s">
        <v>47</v>
      </c>
      <c r="O135" t="s">
        <v>89</v>
      </c>
      <c r="P135" t="s">
        <v>49</v>
      </c>
      <c r="Q135" t="s">
        <v>81</v>
      </c>
      <c r="R135" s="6">
        <f>_xlfn.XLOOKUP(CleanedData[[#This Row],[Product]],'02_Lookup_Tables'!$A$2:$A$126,'02_Lookup_Tables'!$B$2:$B$126)</f>
        <v>10347.709999999999</v>
      </c>
      <c r="S135" t="str">
        <f>VLOOKUP(CleanedData[[#This Row],[Product]],'02_Lookup_Tables'!$H$2:$I$126,2,FALSE)</f>
        <v>Home Devices</v>
      </c>
      <c r="T135" t="str">
        <f>VLOOKUP(CleanedData[[#This Row],[Province]],'02_Lookup_Tables'!$D$2:$E$10,2, FALSE)</f>
        <v>Southern Region</v>
      </c>
      <c r="U135" t="str" cm="1">
        <f t="array" ref="U135">_xlfn.IFS(CleanedData[[#This Row],[Purchase Amount]]&lt;500,"Low",
CleanedData[[#This Row],[Purchase Amount]]&lt;5000,"Medium",
TRUE,"High")</f>
        <v>High</v>
      </c>
      <c r="V135" t="str">
        <f>TEXT(CleanedData[[#This Row],[Date]],"mmmm")</f>
        <v>August</v>
      </c>
      <c r="W135" t="str">
        <f>"Q"&amp;ROUNDUP(MONTH(CleanedData[[#This Row],[Date]])/3,0)</f>
        <v>Q3</v>
      </c>
      <c r="X135" t="str">
        <f>IF(CleanedData[[#This Row],[Purchase Amount]]&gt;=5000,"Yes","No")</f>
        <v>Yes</v>
      </c>
      <c r="Y135">
        <f>IF(CleanedData[[#This Row],[Recommend]]="Yes",1,0)</f>
        <v>1</v>
      </c>
      <c r="Z135" s="6">
        <f>CleanedData[[#This Row],[Purchase Amount]]*0.15</f>
        <v>1552.1564999999998</v>
      </c>
      <c r="AA135" s="6">
        <f>CleanedData[[#This Row],[Purchase Amount]]*1.15</f>
        <v>11899.866499999998</v>
      </c>
    </row>
    <row r="136" spans="1:27" x14ac:dyDescent="0.3">
      <c r="A136">
        <v>165</v>
      </c>
      <c r="B136" t="s">
        <v>318</v>
      </c>
      <c r="C136" s="1">
        <v>45760</v>
      </c>
      <c r="D136">
        <v>46</v>
      </c>
      <c r="E136" t="s">
        <v>60</v>
      </c>
      <c r="F136" t="s">
        <v>72</v>
      </c>
      <c r="G136" t="s">
        <v>296</v>
      </c>
      <c r="H136">
        <v>4</v>
      </c>
      <c r="I136" t="s">
        <v>45</v>
      </c>
      <c r="J136" t="s">
        <v>74</v>
      </c>
      <c r="K136" t="s">
        <v>55</v>
      </c>
      <c r="L136" t="s">
        <v>45</v>
      </c>
      <c r="M136" t="s">
        <v>180</v>
      </c>
      <c r="N136" t="s">
        <v>96</v>
      </c>
      <c r="O136" t="s">
        <v>89</v>
      </c>
      <c r="P136" t="s">
        <v>70</v>
      </c>
      <c r="Q136" t="s">
        <v>93</v>
      </c>
      <c r="R136" s="6">
        <f>_xlfn.XLOOKUP(CleanedData[[#This Row],[Product]],'02_Lookup_Tables'!$A$2:$A$126,'02_Lookup_Tables'!$B$2:$B$126)</f>
        <v>657.5</v>
      </c>
      <c r="S136" t="str">
        <f>VLOOKUP(CleanedData[[#This Row],[Product]],'02_Lookup_Tables'!$H$2:$I$126,2,FALSE)</f>
        <v>Home Devices</v>
      </c>
      <c r="T136" t="str">
        <f>VLOOKUP(CleanedData[[#This Row],[Province]],'02_Lookup_Tables'!$D$2:$E$10,2, FALSE)</f>
        <v>Central Region</v>
      </c>
      <c r="U136" t="str" cm="1">
        <f t="array" ref="U136">_xlfn.IFS(CleanedData[[#This Row],[Purchase Amount]]&lt;500,"Low",
CleanedData[[#This Row],[Purchase Amount]]&lt;5000,"Medium",
TRUE,"High")</f>
        <v>Medium</v>
      </c>
      <c r="V136" t="str">
        <f>TEXT(CleanedData[[#This Row],[Date]],"mmmm")</f>
        <v>April</v>
      </c>
      <c r="W136" t="str">
        <f>"Q"&amp;ROUNDUP(MONTH(CleanedData[[#This Row],[Date]])/3,0)</f>
        <v>Q2</v>
      </c>
      <c r="X136" t="str">
        <f>IF(CleanedData[[#This Row],[Purchase Amount]]&gt;=5000,"Yes","No")</f>
        <v>No</v>
      </c>
      <c r="Y136">
        <f>IF(CleanedData[[#This Row],[Recommend]]="Yes",1,0)</f>
        <v>1</v>
      </c>
      <c r="Z136" s="6">
        <f>CleanedData[[#This Row],[Purchase Amount]]*0.15</f>
        <v>98.625</v>
      </c>
      <c r="AA136" s="6">
        <f>CleanedData[[#This Row],[Purchase Amount]]*1.15</f>
        <v>756.12499999999989</v>
      </c>
    </row>
    <row r="137" spans="1:27" x14ac:dyDescent="0.3">
      <c r="A137">
        <v>166</v>
      </c>
      <c r="B137" t="s">
        <v>319</v>
      </c>
      <c r="C137" s="1">
        <v>45846</v>
      </c>
      <c r="D137">
        <v>66</v>
      </c>
      <c r="E137" t="s">
        <v>60</v>
      </c>
      <c r="F137" t="s">
        <v>108</v>
      </c>
      <c r="G137" t="s">
        <v>320</v>
      </c>
      <c r="H137">
        <v>4</v>
      </c>
      <c r="I137" t="s">
        <v>42</v>
      </c>
      <c r="J137" t="s">
        <v>54</v>
      </c>
      <c r="K137" t="s">
        <v>44</v>
      </c>
      <c r="L137" t="s">
        <v>42</v>
      </c>
      <c r="M137" t="s">
        <v>88</v>
      </c>
      <c r="N137" t="s">
        <v>96</v>
      </c>
      <c r="O137" t="s">
        <v>89</v>
      </c>
      <c r="P137" t="s">
        <v>70</v>
      </c>
      <c r="Q137" t="s">
        <v>97</v>
      </c>
      <c r="R137" s="6">
        <f>_xlfn.XLOOKUP(CleanedData[[#This Row],[Product]],'02_Lookup_Tables'!$A$2:$A$126,'02_Lookup_Tables'!$B$2:$B$126)</f>
        <v>375.53</v>
      </c>
      <c r="S137" t="str">
        <f>VLOOKUP(CleanedData[[#This Row],[Product]],'02_Lookup_Tables'!$H$2:$I$126,2,FALSE)</f>
        <v>Toys &amp; Games</v>
      </c>
      <c r="T137" t="str">
        <f>VLOOKUP(CleanedData[[#This Row],[Province]],'02_Lookup_Tables'!$D$2:$E$10,2, FALSE)</f>
        <v>Gauteng Region</v>
      </c>
      <c r="U137" t="str" cm="1">
        <f t="array" ref="U137">_xlfn.IFS(CleanedData[[#This Row],[Purchase Amount]]&lt;500,"Low",
CleanedData[[#This Row],[Purchase Amount]]&lt;5000,"Medium",
TRUE,"High")</f>
        <v>Low</v>
      </c>
      <c r="V137" t="str">
        <f>TEXT(CleanedData[[#This Row],[Date]],"mmmm")</f>
        <v>July</v>
      </c>
      <c r="W137" t="str">
        <f>"Q"&amp;ROUNDUP(MONTH(CleanedData[[#This Row],[Date]])/3,0)</f>
        <v>Q3</v>
      </c>
      <c r="X137" t="str">
        <f>IF(CleanedData[[#This Row],[Purchase Amount]]&gt;=5000,"Yes","No")</f>
        <v>No</v>
      </c>
      <c r="Y137">
        <f>IF(CleanedData[[#This Row],[Recommend]]="Yes",1,0)</f>
        <v>0</v>
      </c>
      <c r="Z137" s="6">
        <f>CleanedData[[#This Row],[Purchase Amount]]*0.15</f>
        <v>56.329499999999996</v>
      </c>
      <c r="AA137" s="6">
        <f>CleanedData[[#This Row],[Purchase Amount]]*1.15</f>
        <v>431.85949999999991</v>
      </c>
    </row>
    <row r="138" spans="1:27" x14ac:dyDescent="0.3">
      <c r="A138">
        <v>167</v>
      </c>
      <c r="B138" t="s">
        <v>321</v>
      </c>
      <c r="C138" s="1">
        <v>45549</v>
      </c>
      <c r="D138">
        <v>24</v>
      </c>
      <c r="E138" t="s">
        <v>52</v>
      </c>
      <c r="F138" t="s">
        <v>61</v>
      </c>
      <c r="G138" t="s">
        <v>189</v>
      </c>
      <c r="H138">
        <v>1</v>
      </c>
      <c r="I138" t="s">
        <v>45</v>
      </c>
      <c r="J138" t="s">
        <v>63</v>
      </c>
      <c r="K138" t="s">
        <v>55</v>
      </c>
      <c r="L138" t="s">
        <v>42</v>
      </c>
      <c r="M138" t="s">
        <v>88</v>
      </c>
      <c r="N138" t="s">
        <v>80</v>
      </c>
      <c r="O138" t="s">
        <v>89</v>
      </c>
      <c r="P138" t="s">
        <v>49</v>
      </c>
      <c r="Q138" t="s">
        <v>66</v>
      </c>
      <c r="R138" s="6">
        <f>_xlfn.XLOOKUP(CleanedData[[#This Row],[Product]],'02_Lookup_Tables'!$A$2:$A$126,'02_Lookup_Tables'!$B$2:$B$126)</f>
        <v>1619.07</v>
      </c>
      <c r="S138" t="str">
        <f>VLOOKUP(CleanedData[[#This Row],[Product]],'02_Lookup_Tables'!$H$2:$I$126,2,FALSE)</f>
        <v>Home &amp; Living</v>
      </c>
      <c r="T138" t="str">
        <f>VLOOKUP(CleanedData[[#This Row],[Province]],'02_Lookup_Tables'!$D$2:$E$10,2, FALSE)</f>
        <v>Southern Region</v>
      </c>
      <c r="U138" t="str" cm="1">
        <f t="array" ref="U138">_xlfn.IFS(CleanedData[[#This Row],[Purchase Amount]]&lt;500,"Low",
CleanedData[[#This Row],[Purchase Amount]]&lt;5000,"Medium",
TRUE,"High")</f>
        <v>Medium</v>
      </c>
      <c r="V138" t="str">
        <f>TEXT(CleanedData[[#This Row],[Date]],"mmmm")</f>
        <v>September</v>
      </c>
      <c r="W138" t="str">
        <f>"Q"&amp;ROUNDUP(MONTH(CleanedData[[#This Row],[Date]])/3,0)</f>
        <v>Q3</v>
      </c>
      <c r="X138" t="str">
        <f>IF(CleanedData[[#This Row],[Purchase Amount]]&gt;=5000,"Yes","No")</f>
        <v>No</v>
      </c>
      <c r="Y138">
        <f>IF(CleanedData[[#This Row],[Recommend]]="Yes",1,0)</f>
        <v>1</v>
      </c>
      <c r="Z138" s="6">
        <f>CleanedData[[#This Row],[Purchase Amount]]*0.15</f>
        <v>242.86049999999997</v>
      </c>
      <c r="AA138" s="6">
        <f>CleanedData[[#This Row],[Purchase Amount]]*1.15</f>
        <v>1861.9304999999997</v>
      </c>
    </row>
    <row r="139" spans="1:27" x14ac:dyDescent="0.3">
      <c r="A139">
        <v>168</v>
      </c>
      <c r="B139" t="s">
        <v>322</v>
      </c>
      <c r="C139" s="1">
        <v>45682</v>
      </c>
      <c r="D139">
        <v>38</v>
      </c>
      <c r="E139" t="s">
        <v>52</v>
      </c>
      <c r="F139" t="s">
        <v>68</v>
      </c>
      <c r="G139" t="s">
        <v>323</v>
      </c>
      <c r="H139">
        <v>3</v>
      </c>
      <c r="I139" t="s">
        <v>42</v>
      </c>
      <c r="J139" t="s">
        <v>54</v>
      </c>
      <c r="K139" t="s">
        <v>55</v>
      </c>
      <c r="L139" t="s">
        <v>45</v>
      </c>
      <c r="M139" t="s">
        <v>88</v>
      </c>
      <c r="N139" t="s">
        <v>48</v>
      </c>
      <c r="O139" t="s">
        <v>89</v>
      </c>
      <c r="P139" t="s">
        <v>49</v>
      </c>
      <c r="Q139" t="s">
        <v>81</v>
      </c>
      <c r="R139" s="6">
        <f>_xlfn.XLOOKUP(CleanedData[[#This Row],[Product]],'02_Lookup_Tables'!$A$2:$A$126,'02_Lookup_Tables'!$B$2:$B$126)</f>
        <v>463.48</v>
      </c>
      <c r="S139" t="str">
        <f>VLOOKUP(CleanedData[[#This Row],[Product]],'02_Lookup_Tables'!$H$2:$I$126,2,FALSE)</f>
        <v>Electronics</v>
      </c>
      <c r="T139" t="str">
        <f>VLOOKUP(CleanedData[[#This Row],[Province]],'02_Lookup_Tables'!$D$2:$E$10,2, FALSE)</f>
        <v>Northern Region</v>
      </c>
      <c r="U139" t="str" cm="1">
        <f t="array" ref="U139">_xlfn.IFS(CleanedData[[#This Row],[Purchase Amount]]&lt;500,"Low",
CleanedData[[#This Row],[Purchase Amount]]&lt;5000,"Medium",
TRUE,"High")</f>
        <v>Low</v>
      </c>
      <c r="V139" t="str">
        <f>TEXT(CleanedData[[#This Row],[Date]],"mmmm")</f>
        <v>January</v>
      </c>
      <c r="W139" t="str">
        <f>"Q"&amp;ROUNDUP(MONTH(CleanedData[[#This Row],[Date]])/3,0)</f>
        <v>Q1</v>
      </c>
      <c r="X139" t="str">
        <f>IF(CleanedData[[#This Row],[Purchase Amount]]&gt;=5000,"Yes","No")</f>
        <v>No</v>
      </c>
      <c r="Y139">
        <f>IF(CleanedData[[#This Row],[Recommend]]="Yes",1,0)</f>
        <v>0</v>
      </c>
      <c r="Z139" s="6">
        <f>CleanedData[[#This Row],[Purchase Amount]]*0.15</f>
        <v>69.522000000000006</v>
      </c>
      <c r="AA139" s="6">
        <f>CleanedData[[#This Row],[Purchase Amount]]*1.15</f>
        <v>533.00199999999995</v>
      </c>
    </row>
    <row r="140" spans="1:27" x14ac:dyDescent="0.3">
      <c r="A140">
        <v>169</v>
      </c>
      <c r="B140" t="s">
        <v>324</v>
      </c>
      <c r="C140" s="1">
        <v>45591</v>
      </c>
      <c r="D140">
        <v>44</v>
      </c>
      <c r="E140" t="s">
        <v>39</v>
      </c>
      <c r="F140" t="s">
        <v>108</v>
      </c>
      <c r="G140" t="s">
        <v>99</v>
      </c>
      <c r="H140">
        <v>1</v>
      </c>
      <c r="I140" t="s">
        <v>45</v>
      </c>
      <c r="J140" t="s">
        <v>54</v>
      </c>
      <c r="K140" t="s">
        <v>44</v>
      </c>
      <c r="L140" t="s">
        <v>42</v>
      </c>
      <c r="M140" t="s">
        <v>156</v>
      </c>
      <c r="N140" t="s">
        <v>80</v>
      </c>
      <c r="O140" t="s">
        <v>148</v>
      </c>
      <c r="P140" t="s">
        <v>70</v>
      </c>
      <c r="Q140" t="s">
        <v>81</v>
      </c>
      <c r="R140" s="6">
        <f>_xlfn.XLOOKUP(CleanedData[[#This Row],[Product]],'02_Lookup_Tables'!$A$2:$A$126,'02_Lookup_Tables'!$B$2:$B$126)</f>
        <v>43.23</v>
      </c>
      <c r="S140" t="str">
        <f>VLOOKUP(CleanedData[[#This Row],[Product]],'02_Lookup_Tables'!$H$2:$I$126,2,FALSE)</f>
        <v>Food</v>
      </c>
      <c r="T140" t="str">
        <f>VLOOKUP(CleanedData[[#This Row],[Province]],'02_Lookup_Tables'!$D$2:$E$10,2, FALSE)</f>
        <v>Gauteng Region</v>
      </c>
      <c r="U140" t="str" cm="1">
        <f t="array" ref="U140">_xlfn.IFS(CleanedData[[#This Row],[Purchase Amount]]&lt;500,"Low",
CleanedData[[#This Row],[Purchase Amount]]&lt;5000,"Medium",
TRUE,"High")</f>
        <v>Low</v>
      </c>
      <c r="V140" t="str">
        <f>TEXT(CleanedData[[#This Row],[Date]],"mmmm")</f>
        <v>October</v>
      </c>
      <c r="W140" t="str">
        <f>"Q"&amp;ROUNDUP(MONTH(CleanedData[[#This Row],[Date]])/3,0)</f>
        <v>Q4</v>
      </c>
      <c r="X140" t="str">
        <f>IF(CleanedData[[#This Row],[Purchase Amount]]&gt;=5000,"Yes","No")</f>
        <v>No</v>
      </c>
      <c r="Y140">
        <f>IF(CleanedData[[#This Row],[Recommend]]="Yes",1,0)</f>
        <v>1</v>
      </c>
      <c r="Z140" s="6">
        <f>CleanedData[[#This Row],[Purchase Amount]]*0.15</f>
        <v>6.4844999999999997</v>
      </c>
      <c r="AA140" s="6">
        <f>CleanedData[[#This Row],[Purchase Amount]]*1.15</f>
        <v>49.714499999999994</v>
      </c>
    </row>
    <row r="141" spans="1:27" x14ac:dyDescent="0.3">
      <c r="A141">
        <v>170</v>
      </c>
      <c r="B141" t="s">
        <v>325</v>
      </c>
      <c r="C141" s="1">
        <v>45313</v>
      </c>
      <c r="D141">
        <v>69</v>
      </c>
      <c r="E141" t="s">
        <v>52</v>
      </c>
      <c r="F141" t="s">
        <v>72</v>
      </c>
      <c r="G141" t="s">
        <v>266</v>
      </c>
      <c r="H141">
        <v>3</v>
      </c>
      <c r="I141" t="s">
        <v>42</v>
      </c>
      <c r="J141" t="s">
        <v>54</v>
      </c>
      <c r="K141" t="s">
        <v>64</v>
      </c>
      <c r="L141" t="s">
        <v>42</v>
      </c>
      <c r="M141" t="s">
        <v>56</v>
      </c>
      <c r="N141" t="s">
        <v>48</v>
      </c>
      <c r="O141" t="s">
        <v>148</v>
      </c>
      <c r="P141" t="s">
        <v>49</v>
      </c>
      <c r="Q141" t="s">
        <v>97</v>
      </c>
      <c r="R141" s="6">
        <f>_xlfn.XLOOKUP(CleanedData[[#This Row],[Product]],'02_Lookup_Tables'!$A$2:$A$126,'02_Lookup_Tables'!$B$2:$B$126)</f>
        <v>2951.61</v>
      </c>
      <c r="S141" t="str">
        <f>VLOOKUP(CleanedData[[#This Row],[Product]],'02_Lookup_Tables'!$H$2:$I$126,2,FALSE)</f>
        <v>Beauty &amp; Personal Care</v>
      </c>
      <c r="T141" t="str">
        <f>VLOOKUP(CleanedData[[#This Row],[Province]],'02_Lookup_Tables'!$D$2:$E$10,2, FALSE)</f>
        <v>Central Region</v>
      </c>
      <c r="U141" t="str" cm="1">
        <f t="array" ref="U141">_xlfn.IFS(CleanedData[[#This Row],[Purchase Amount]]&lt;500,"Low",
CleanedData[[#This Row],[Purchase Amount]]&lt;5000,"Medium",
TRUE,"High")</f>
        <v>Medium</v>
      </c>
      <c r="V141" t="str">
        <f>TEXT(CleanedData[[#This Row],[Date]],"mmmm")</f>
        <v>January</v>
      </c>
      <c r="W141" t="str">
        <f>"Q"&amp;ROUNDUP(MONTH(CleanedData[[#This Row],[Date]])/3,0)</f>
        <v>Q1</v>
      </c>
      <c r="X141" t="str">
        <f>IF(CleanedData[[#This Row],[Purchase Amount]]&gt;=5000,"Yes","No")</f>
        <v>No</v>
      </c>
      <c r="Y141">
        <f>IF(CleanedData[[#This Row],[Recommend]]="Yes",1,0)</f>
        <v>0</v>
      </c>
      <c r="Z141" s="6">
        <f>CleanedData[[#This Row],[Purchase Amount]]*0.15</f>
        <v>442.74150000000003</v>
      </c>
      <c r="AA141" s="6">
        <f>CleanedData[[#This Row],[Purchase Amount]]*1.15</f>
        <v>3394.3514999999998</v>
      </c>
    </row>
    <row r="142" spans="1:27" x14ac:dyDescent="0.3">
      <c r="A142">
        <v>171</v>
      </c>
      <c r="B142" t="s">
        <v>326</v>
      </c>
      <c r="C142" s="1">
        <v>45912</v>
      </c>
      <c r="D142">
        <v>51</v>
      </c>
      <c r="E142" t="s">
        <v>52</v>
      </c>
      <c r="F142" t="s">
        <v>68</v>
      </c>
      <c r="G142" t="s">
        <v>294</v>
      </c>
      <c r="H142">
        <v>3</v>
      </c>
      <c r="I142" t="s">
        <v>45</v>
      </c>
      <c r="J142" t="s">
        <v>74</v>
      </c>
      <c r="K142" t="s">
        <v>44</v>
      </c>
      <c r="L142" t="s">
        <v>45</v>
      </c>
      <c r="M142" t="s">
        <v>165</v>
      </c>
      <c r="N142" t="s">
        <v>48</v>
      </c>
      <c r="O142" t="s">
        <v>89</v>
      </c>
      <c r="P142" t="s">
        <v>49</v>
      </c>
      <c r="Q142" t="s">
        <v>93</v>
      </c>
      <c r="R142" s="6">
        <f>_xlfn.XLOOKUP(CleanedData[[#This Row],[Product]],'02_Lookup_Tables'!$A$2:$A$126,'02_Lookup_Tables'!$B$2:$B$126)</f>
        <v>16291.52</v>
      </c>
      <c r="S142" t="str">
        <f>VLOOKUP(CleanedData[[#This Row],[Product]],'02_Lookup_Tables'!$H$2:$I$126,2,FALSE)</f>
        <v>Home Devices</v>
      </c>
      <c r="T142" t="str">
        <f>VLOOKUP(CleanedData[[#This Row],[Province]],'02_Lookup_Tables'!$D$2:$E$10,2, FALSE)</f>
        <v>Northern Region</v>
      </c>
      <c r="U142" t="str" cm="1">
        <f t="array" ref="U142">_xlfn.IFS(CleanedData[[#This Row],[Purchase Amount]]&lt;500,"Low",
CleanedData[[#This Row],[Purchase Amount]]&lt;5000,"Medium",
TRUE,"High")</f>
        <v>High</v>
      </c>
      <c r="V142" t="str">
        <f>TEXT(CleanedData[[#This Row],[Date]],"mmmm")</f>
        <v>September</v>
      </c>
      <c r="W142" t="str">
        <f>"Q"&amp;ROUNDUP(MONTH(CleanedData[[#This Row],[Date]])/3,0)</f>
        <v>Q3</v>
      </c>
      <c r="X142" t="str">
        <f>IF(CleanedData[[#This Row],[Purchase Amount]]&gt;=5000,"Yes","No")</f>
        <v>Yes</v>
      </c>
      <c r="Y142">
        <f>IF(CleanedData[[#This Row],[Recommend]]="Yes",1,0)</f>
        <v>1</v>
      </c>
      <c r="Z142" s="6">
        <f>CleanedData[[#This Row],[Purchase Amount]]*0.15</f>
        <v>2443.7280000000001</v>
      </c>
      <c r="AA142" s="6">
        <f>CleanedData[[#This Row],[Purchase Amount]]*1.15</f>
        <v>18735.248</v>
      </c>
    </row>
    <row r="143" spans="1:27" x14ac:dyDescent="0.3">
      <c r="A143">
        <v>172</v>
      </c>
      <c r="B143" t="s">
        <v>327</v>
      </c>
      <c r="C143" s="1">
        <v>45938</v>
      </c>
      <c r="D143">
        <v>20</v>
      </c>
      <c r="E143" t="s">
        <v>60</v>
      </c>
      <c r="F143" t="s">
        <v>130</v>
      </c>
      <c r="G143" t="s">
        <v>328</v>
      </c>
      <c r="H143">
        <v>2</v>
      </c>
      <c r="I143" t="s">
        <v>45</v>
      </c>
      <c r="J143" t="s">
        <v>43</v>
      </c>
      <c r="K143" t="s">
        <v>44</v>
      </c>
      <c r="L143" t="s">
        <v>45</v>
      </c>
      <c r="M143" t="s">
        <v>106</v>
      </c>
      <c r="N143" t="s">
        <v>47</v>
      </c>
      <c r="O143" t="s">
        <v>148</v>
      </c>
      <c r="P143" t="s">
        <v>70</v>
      </c>
      <c r="Q143" t="s">
        <v>66</v>
      </c>
      <c r="R143" s="6">
        <f>_xlfn.XLOOKUP(CleanedData[[#This Row],[Product]],'02_Lookup_Tables'!$A$2:$A$126,'02_Lookup_Tables'!$B$2:$B$126)</f>
        <v>3521.64</v>
      </c>
      <c r="S143" t="str">
        <f>VLOOKUP(CleanedData[[#This Row],[Product]],'02_Lookup_Tables'!$H$2:$I$126,2,FALSE)</f>
        <v>Home Devices</v>
      </c>
      <c r="T143" t="str">
        <f>VLOOKUP(CleanedData[[#This Row],[Province]],'02_Lookup_Tables'!$D$2:$E$10,2, FALSE)</f>
        <v>Eastern Region</v>
      </c>
      <c r="U143" t="str" cm="1">
        <f t="array" ref="U143">_xlfn.IFS(CleanedData[[#This Row],[Purchase Amount]]&lt;500,"Low",
CleanedData[[#This Row],[Purchase Amount]]&lt;5000,"Medium",
TRUE,"High")</f>
        <v>Medium</v>
      </c>
      <c r="V143" t="str">
        <f>TEXT(CleanedData[[#This Row],[Date]],"mmmm")</f>
        <v>October</v>
      </c>
      <c r="W143" t="str">
        <f>"Q"&amp;ROUNDUP(MONTH(CleanedData[[#This Row],[Date]])/3,0)</f>
        <v>Q4</v>
      </c>
      <c r="X143" t="str">
        <f>IF(CleanedData[[#This Row],[Purchase Amount]]&gt;=5000,"Yes","No")</f>
        <v>No</v>
      </c>
      <c r="Y143">
        <f>IF(CleanedData[[#This Row],[Recommend]]="Yes",1,0)</f>
        <v>1</v>
      </c>
      <c r="Z143" s="6">
        <f>CleanedData[[#This Row],[Purchase Amount]]*0.15</f>
        <v>528.24599999999998</v>
      </c>
      <c r="AA143" s="6">
        <f>CleanedData[[#This Row],[Purchase Amount]]*1.15</f>
        <v>4049.8859999999995</v>
      </c>
    </row>
    <row r="144" spans="1:27" x14ac:dyDescent="0.3">
      <c r="A144">
        <v>173</v>
      </c>
      <c r="B144" t="s">
        <v>329</v>
      </c>
      <c r="C144" s="1">
        <v>45335</v>
      </c>
      <c r="D144">
        <v>22</v>
      </c>
      <c r="E144" t="s">
        <v>60</v>
      </c>
      <c r="F144" t="s">
        <v>40</v>
      </c>
      <c r="G144" t="s">
        <v>118</v>
      </c>
      <c r="H144">
        <v>3</v>
      </c>
      <c r="I144" t="s">
        <v>42</v>
      </c>
      <c r="J144" t="s">
        <v>63</v>
      </c>
      <c r="K144" t="s">
        <v>64</v>
      </c>
      <c r="L144" t="s">
        <v>42</v>
      </c>
      <c r="M144" t="s">
        <v>123</v>
      </c>
      <c r="N144" t="s">
        <v>48</v>
      </c>
      <c r="O144" t="s">
        <v>89</v>
      </c>
      <c r="P144" t="s">
        <v>49</v>
      </c>
      <c r="Q144" t="s">
        <v>66</v>
      </c>
      <c r="R144" s="6">
        <f>_xlfn.XLOOKUP(CleanedData[[#This Row],[Product]],'02_Lookup_Tables'!$A$2:$A$126,'02_Lookup_Tables'!$B$2:$B$126)</f>
        <v>368.99</v>
      </c>
      <c r="S144" t="str">
        <f>VLOOKUP(CleanedData[[#This Row],[Product]],'02_Lookup_Tables'!$H$2:$I$126,2,FALSE)</f>
        <v>Accessories</v>
      </c>
      <c r="T144" t="str">
        <f>VLOOKUP(CleanedData[[#This Row],[Province]],'02_Lookup_Tables'!$D$2:$E$10,2, FALSE)</f>
        <v>Northern Region</v>
      </c>
      <c r="U144" t="str" cm="1">
        <f t="array" ref="U144">_xlfn.IFS(CleanedData[[#This Row],[Purchase Amount]]&lt;500,"Low",
CleanedData[[#This Row],[Purchase Amount]]&lt;5000,"Medium",
TRUE,"High")</f>
        <v>Low</v>
      </c>
      <c r="V144" t="str">
        <f>TEXT(CleanedData[[#This Row],[Date]],"mmmm")</f>
        <v>February</v>
      </c>
      <c r="W144" t="str">
        <f>"Q"&amp;ROUNDUP(MONTH(CleanedData[[#This Row],[Date]])/3,0)</f>
        <v>Q1</v>
      </c>
      <c r="X144" t="str">
        <f>IF(CleanedData[[#This Row],[Purchase Amount]]&gt;=5000,"Yes","No")</f>
        <v>No</v>
      </c>
      <c r="Y144">
        <f>IF(CleanedData[[#This Row],[Recommend]]="Yes",1,0)</f>
        <v>0</v>
      </c>
      <c r="Z144" s="6">
        <f>CleanedData[[#This Row],[Purchase Amount]]*0.15</f>
        <v>55.348500000000001</v>
      </c>
      <c r="AA144" s="6">
        <f>CleanedData[[#This Row],[Purchase Amount]]*1.15</f>
        <v>424.33849999999995</v>
      </c>
    </row>
    <row r="145" spans="1:27" x14ac:dyDescent="0.3">
      <c r="A145">
        <v>174</v>
      </c>
      <c r="B145" t="s">
        <v>330</v>
      </c>
      <c r="C145" s="1">
        <v>45491</v>
      </c>
      <c r="D145">
        <v>18</v>
      </c>
      <c r="E145" t="s">
        <v>60</v>
      </c>
      <c r="F145" t="s">
        <v>77</v>
      </c>
      <c r="G145" t="s">
        <v>331</v>
      </c>
      <c r="H145">
        <v>1</v>
      </c>
      <c r="I145" t="s">
        <v>45</v>
      </c>
      <c r="J145" t="s">
        <v>74</v>
      </c>
      <c r="K145" t="s">
        <v>64</v>
      </c>
      <c r="L145" t="s">
        <v>42</v>
      </c>
      <c r="M145" t="s">
        <v>88</v>
      </c>
      <c r="N145" t="s">
        <v>80</v>
      </c>
      <c r="O145" t="s">
        <v>89</v>
      </c>
      <c r="P145" t="s">
        <v>49</v>
      </c>
      <c r="Q145" t="s">
        <v>66</v>
      </c>
      <c r="R145" s="6">
        <f>_xlfn.XLOOKUP(CleanedData[[#This Row],[Product]],'02_Lookup_Tables'!$A$2:$A$126,'02_Lookup_Tables'!$B$2:$B$126)</f>
        <v>27.35</v>
      </c>
      <c r="S145" t="str">
        <f>VLOOKUP(CleanedData[[#This Row],[Product]],'02_Lookup_Tables'!$H$2:$I$126,2,FALSE)</f>
        <v>Food</v>
      </c>
      <c r="T145" t="str">
        <f>VLOOKUP(CleanedData[[#This Row],[Province]],'02_Lookup_Tables'!$D$2:$E$10,2, FALSE)</f>
        <v>Central Region</v>
      </c>
      <c r="U145" t="str" cm="1">
        <f t="array" ref="U145">_xlfn.IFS(CleanedData[[#This Row],[Purchase Amount]]&lt;500,"Low",
CleanedData[[#This Row],[Purchase Amount]]&lt;5000,"Medium",
TRUE,"High")</f>
        <v>Low</v>
      </c>
      <c r="V145" t="str">
        <f>TEXT(CleanedData[[#This Row],[Date]],"mmmm")</f>
        <v>July</v>
      </c>
      <c r="W145" t="str">
        <f>"Q"&amp;ROUNDUP(MONTH(CleanedData[[#This Row],[Date]])/3,0)</f>
        <v>Q3</v>
      </c>
      <c r="X145" t="str">
        <f>IF(CleanedData[[#This Row],[Purchase Amount]]&gt;=5000,"Yes","No")</f>
        <v>No</v>
      </c>
      <c r="Y145">
        <f>IF(CleanedData[[#This Row],[Recommend]]="Yes",1,0)</f>
        <v>1</v>
      </c>
      <c r="Z145" s="6">
        <f>CleanedData[[#This Row],[Purchase Amount]]*0.15</f>
        <v>4.1025</v>
      </c>
      <c r="AA145" s="6">
        <f>CleanedData[[#This Row],[Purchase Amount]]*1.15</f>
        <v>31.452500000000001</v>
      </c>
    </row>
    <row r="146" spans="1:27" x14ac:dyDescent="0.3">
      <c r="A146">
        <v>175</v>
      </c>
      <c r="B146" t="s">
        <v>332</v>
      </c>
      <c r="C146" s="1">
        <v>45574</v>
      </c>
      <c r="D146">
        <v>63</v>
      </c>
      <c r="E146" t="s">
        <v>39</v>
      </c>
      <c r="F146" t="s">
        <v>130</v>
      </c>
      <c r="G146" t="s">
        <v>280</v>
      </c>
      <c r="H146">
        <v>4</v>
      </c>
      <c r="I146" t="s">
        <v>45</v>
      </c>
      <c r="J146" t="s">
        <v>43</v>
      </c>
      <c r="K146" t="s">
        <v>44</v>
      </c>
      <c r="L146" t="s">
        <v>45</v>
      </c>
      <c r="M146" t="s">
        <v>65</v>
      </c>
      <c r="N146" t="s">
        <v>96</v>
      </c>
      <c r="O146" t="s">
        <v>89</v>
      </c>
      <c r="P146" t="s">
        <v>70</v>
      </c>
      <c r="Q146" t="s">
        <v>50</v>
      </c>
      <c r="R146" s="6">
        <f>_xlfn.XLOOKUP(CleanedData[[#This Row],[Product]],'02_Lookup_Tables'!$A$2:$A$126,'02_Lookup_Tables'!$B$2:$B$126)</f>
        <v>759.97</v>
      </c>
      <c r="S146" t="str">
        <f>VLOOKUP(CleanedData[[#This Row],[Product]],'02_Lookup_Tables'!$H$2:$I$126,2,FALSE)</f>
        <v>Apparel</v>
      </c>
      <c r="T146" t="str">
        <f>VLOOKUP(CleanedData[[#This Row],[Province]],'02_Lookup_Tables'!$D$2:$E$10,2, FALSE)</f>
        <v>Eastern Region</v>
      </c>
      <c r="U146" t="str" cm="1">
        <f t="array" ref="U146">_xlfn.IFS(CleanedData[[#This Row],[Purchase Amount]]&lt;500,"Low",
CleanedData[[#This Row],[Purchase Amount]]&lt;5000,"Medium",
TRUE,"High")</f>
        <v>Medium</v>
      </c>
      <c r="V146" t="str">
        <f>TEXT(CleanedData[[#This Row],[Date]],"mmmm")</f>
        <v>October</v>
      </c>
      <c r="W146" t="str">
        <f>"Q"&amp;ROUNDUP(MONTH(CleanedData[[#This Row],[Date]])/3,0)</f>
        <v>Q4</v>
      </c>
      <c r="X146" t="str">
        <f>IF(CleanedData[[#This Row],[Purchase Amount]]&gt;=5000,"Yes","No")</f>
        <v>No</v>
      </c>
      <c r="Y146">
        <f>IF(CleanedData[[#This Row],[Recommend]]="Yes",1,0)</f>
        <v>1</v>
      </c>
      <c r="Z146" s="6">
        <f>CleanedData[[#This Row],[Purchase Amount]]*0.15</f>
        <v>113.99550000000001</v>
      </c>
      <c r="AA146" s="6">
        <f>CleanedData[[#This Row],[Purchase Amount]]*1.15</f>
        <v>873.96550000000002</v>
      </c>
    </row>
    <row r="147" spans="1:27" x14ac:dyDescent="0.3">
      <c r="A147">
        <v>177</v>
      </c>
      <c r="B147" t="s">
        <v>333</v>
      </c>
      <c r="C147" s="1">
        <v>45903</v>
      </c>
      <c r="D147">
        <v>51</v>
      </c>
      <c r="E147" t="s">
        <v>52</v>
      </c>
      <c r="F147" t="s">
        <v>108</v>
      </c>
      <c r="G147" t="s">
        <v>205</v>
      </c>
      <c r="H147">
        <v>4</v>
      </c>
      <c r="I147" t="s">
        <v>42</v>
      </c>
      <c r="J147" t="s">
        <v>69</v>
      </c>
      <c r="K147" t="s">
        <v>44</v>
      </c>
      <c r="L147" t="s">
        <v>42</v>
      </c>
      <c r="N147" t="s">
        <v>96</v>
      </c>
      <c r="O147" t="s">
        <v>134</v>
      </c>
      <c r="P147" t="s">
        <v>8646</v>
      </c>
      <c r="Q147" t="s">
        <v>93</v>
      </c>
      <c r="R147" s="6">
        <f>_xlfn.XLOOKUP(CleanedData[[#This Row],[Product]],'02_Lookup_Tables'!$A$2:$A$126,'02_Lookup_Tables'!$B$2:$B$126)</f>
        <v>139.72999999999999</v>
      </c>
      <c r="S147" t="str">
        <f>VLOOKUP(CleanedData[[#This Row],[Product]],'02_Lookup_Tables'!$H$2:$I$126,2,FALSE)</f>
        <v>Beauty &amp; Personal Care</v>
      </c>
      <c r="T147" t="str">
        <f>VLOOKUP(CleanedData[[#This Row],[Province]],'02_Lookup_Tables'!$D$2:$E$10,2, FALSE)</f>
        <v>Gauteng Region</v>
      </c>
      <c r="U147" t="str" cm="1">
        <f t="array" ref="U147">_xlfn.IFS(CleanedData[[#This Row],[Purchase Amount]]&lt;500,"Low",
CleanedData[[#This Row],[Purchase Amount]]&lt;5000,"Medium",
TRUE,"High")</f>
        <v>Low</v>
      </c>
      <c r="V147" t="str">
        <f>TEXT(CleanedData[[#This Row],[Date]],"mmmm")</f>
        <v>September</v>
      </c>
      <c r="W147" t="str">
        <f>"Q"&amp;ROUNDUP(MONTH(CleanedData[[#This Row],[Date]])/3,0)</f>
        <v>Q3</v>
      </c>
      <c r="X147" t="str">
        <f>IF(CleanedData[[#This Row],[Purchase Amount]]&gt;=5000,"Yes","No")</f>
        <v>No</v>
      </c>
      <c r="Y147">
        <f>IF(CleanedData[[#This Row],[Recommend]]="Yes",1,0)</f>
        <v>0</v>
      </c>
      <c r="Z147" s="6">
        <f>CleanedData[[#This Row],[Purchase Amount]]*0.15</f>
        <v>20.959499999999998</v>
      </c>
      <c r="AA147" s="6">
        <f>CleanedData[[#This Row],[Purchase Amount]]*1.15</f>
        <v>160.68949999999998</v>
      </c>
    </row>
    <row r="148" spans="1:27" x14ac:dyDescent="0.3">
      <c r="A148">
        <v>178</v>
      </c>
      <c r="B148" t="s">
        <v>334</v>
      </c>
      <c r="C148" s="1">
        <v>45627</v>
      </c>
      <c r="D148">
        <v>27</v>
      </c>
      <c r="E148" t="s">
        <v>60</v>
      </c>
      <c r="F148" t="s">
        <v>72</v>
      </c>
      <c r="G148" t="s">
        <v>95</v>
      </c>
      <c r="H148">
        <v>5</v>
      </c>
      <c r="I148" t="s">
        <v>42</v>
      </c>
      <c r="J148" t="s">
        <v>74</v>
      </c>
      <c r="K148" t="s">
        <v>64</v>
      </c>
      <c r="L148" t="s">
        <v>45</v>
      </c>
      <c r="M148" t="s">
        <v>190</v>
      </c>
      <c r="N148" t="s">
        <v>57</v>
      </c>
      <c r="O148" t="s">
        <v>89</v>
      </c>
      <c r="P148" t="s">
        <v>70</v>
      </c>
      <c r="Q148" t="s">
        <v>58</v>
      </c>
      <c r="R148" s="6">
        <f>_xlfn.XLOOKUP(CleanedData[[#This Row],[Product]],'02_Lookup_Tables'!$A$2:$A$126,'02_Lookup_Tables'!$B$2:$B$126)</f>
        <v>5390.8</v>
      </c>
      <c r="S148" t="str">
        <f>VLOOKUP(CleanedData[[#This Row],[Product]],'02_Lookup_Tables'!$H$2:$I$126,2,FALSE)</f>
        <v>Electronics</v>
      </c>
      <c r="T148" t="str">
        <f>VLOOKUP(CleanedData[[#This Row],[Province]],'02_Lookup_Tables'!$D$2:$E$10,2, FALSE)</f>
        <v>Central Region</v>
      </c>
      <c r="U148" t="str" cm="1">
        <f t="array" ref="U148">_xlfn.IFS(CleanedData[[#This Row],[Purchase Amount]]&lt;500,"Low",
CleanedData[[#This Row],[Purchase Amount]]&lt;5000,"Medium",
TRUE,"High")</f>
        <v>High</v>
      </c>
      <c r="V148" t="str">
        <f>TEXT(CleanedData[[#This Row],[Date]],"mmmm")</f>
        <v>December</v>
      </c>
      <c r="W148" t="str">
        <f>"Q"&amp;ROUNDUP(MONTH(CleanedData[[#This Row],[Date]])/3,0)</f>
        <v>Q4</v>
      </c>
      <c r="X148" t="str">
        <f>IF(CleanedData[[#This Row],[Purchase Amount]]&gt;=5000,"Yes","No")</f>
        <v>Yes</v>
      </c>
      <c r="Y148">
        <f>IF(CleanedData[[#This Row],[Recommend]]="Yes",1,0)</f>
        <v>0</v>
      </c>
      <c r="Z148" s="6">
        <f>CleanedData[[#This Row],[Purchase Amount]]*0.15</f>
        <v>808.62</v>
      </c>
      <c r="AA148" s="6">
        <f>CleanedData[[#This Row],[Purchase Amount]]*1.15</f>
        <v>6199.42</v>
      </c>
    </row>
    <row r="149" spans="1:27" x14ac:dyDescent="0.3">
      <c r="A149">
        <v>180</v>
      </c>
      <c r="B149" t="s">
        <v>335</v>
      </c>
      <c r="C149" s="1">
        <v>45540</v>
      </c>
      <c r="D149">
        <v>38</v>
      </c>
      <c r="E149" t="s">
        <v>60</v>
      </c>
      <c r="F149" t="s">
        <v>68</v>
      </c>
      <c r="G149" t="s">
        <v>336</v>
      </c>
      <c r="H149">
        <v>4</v>
      </c>
      <c r="I149" t="s">
        <v>42</v>
      </c>
      <c r="J149" t="s">
        <v>54</v>
      </c>
      <c r="K149" t="s">
        <v>55</v>
      </c>
      <c r="L149" t="s">
        <v>45</v>
      </c>
      <c r="M149" t="s">
        <v>65</v>
      </c>
      <c r="N149" t="s">
        <v>96</v>
      </c>
      <c r="O149" t="s">
        <v>89</v>
      </c>
      <c r="P149" t="s">
        <v>70</v>
      </c>
      <c r="Q149" t="s">
        <v>81</v>
      </c>
      <c r="R149" s="6">
        <f>_xlfn.XLOOKUP(CleanedData[[#This Row],[Product]],'02_Lookup_Tables'!$A$2:$A$126,'02_Lookup_Tables'!$B$2:$B$126)</f>
        <v>812.2</v>
      </c>
      <c r="S149" t="str">
        <f>VLOOKUP(CleanedData[[#This Row],[Product]],'02_Lookup_Tables'!$H$2:$I$126,2,FALSE)</f>
        <v>Sports &amp; Outdoors</v>
      </c>
      <c r="T149" t="str">
        <f>VLOOKUP(CleanedData[[#This Row],[Province]],'02_Lookup_Tables'!$D$2:$E$10,2, FALSE)</f>
        <v>Northern Region</v>
      </c>
      <c r="U149" t="str" cm="1">
        <f t="array" ref="U149">_xlfn.IFS(CleanedData[[#This Row],[Purchase Amount]]&lt;500,"Low",
CleanedData[[#This Row],[Purchase Amount]]&lt;5000,"Medium",
TRUE,"High")</f>
        <v>Medium</v>
      </c>
      <c r="V149" t="str">
        <f>TEXT(CleanedData[[#This Row],[Date]],"mmmm")</f>
        <v>September</v>
      </c>
      <c r="W149" t="str">
        <f>"Q"&amp;ROUNDUP(MONTH(CleanedData[[#This Row],[Date]])/3,0)</f>
        <v>Q3</v>
      </c>
      <c r="X149" t="str">
        <f>IF(CleanedData[[#This Row],[Purchase Amount]]&gt;=5000,"Yes","No")</f>
        <v>No</v>
      </c>
      <c r="Y149">
        <f>IF(CleanedData[[#This Row],[Recommend]]="Yes",1,0)</f>
        <v>0</v>
      </c>
      <c r="Z149" s="6">
        <f>CleanedData[[#This Row],[Purchase Amount]]*0.15</f>
        <v>121.83</v>
      </c>
      <c r="AA149" s="6">
        <f>CleanedData[[#This Row],[Purchase Amount]]*1.15</f>
        <v>934.03</v>
      </c>
    </row>
    <row r="150" spans="1:27" x14ac:dyDescent="0.3">
      <c r="A150">
        <v>181</v>
      </c>
      <c r="B150" t="s">
        <v>337</v>
      </c>
      <c r="C150" s="1">
        <v>45332</v>
      </c>
      <c r="D150">
        <v>66</v>
      </c>
      <c r="E150" t="s">
        <v>52</v>
      </c>
      <c r="F150" t="s">
        <v>130</v>
      </c>
      <c r="G150" t="s">
        <v>338</v>
      </c>
      <c r="H150">
        <v>1</v>
      </c>
      <c r="I150" t="s">
        <v>42</v>
      </c>
      <c r="J150" t="s">
        <v>54</v>
      </c>
      <c r="K150" t="s">
        <v>64</v>
      </c>
      <c r="L150" t="s">
        <v>45</v>
      </c>
      <c r="M150" t="s">
        <v>190</v>
      </c>
      <c r="N150" t="s">
        <v>80</v>
      </c>
      <c r="O150" t="s">
        <v>89</v>
      </c>
      <c r="P150" t="s">
        <v>49</v>
      </c>
      <c r="Q150" t="s">
        <v>97</v>
      </c>
      <c r="R150" s="6">
        <f>_xlfn.XLOOKUP(CleanedData[[#This Row],[Product]],'02_Lookup_Tables'!$A$2:$A$126,'02_Lookup_Tables'!$B$2:$B$126)</f>
        <v>5258.73</v>
      </c>
      <c r="S150" t="str">
        <f>VLOOKUP(CleanedData[[#This Row],[Product]],'02_Lookup_Tables'!$H$2:$I$126,2,FALSE)</f>
        <v>Sports &amp; Outdoors</v>
      </c>
      <c r="T150" t="str">
        <f>VLOOKUP(CleanedData[[#This Row],[Province]],'02_Lookup_Tables'!$D$2:$E$10,2, FALSE)</f>
        <v>Eastern Region</v>
      </c>
      <c r="U150" t="str" cm="1">
        <f t="array" ref="U150">_xlfn.IFS(CleanedData[[#This Row],[Purchase Amount]]&lt;500,"Low",
CleanedData[[#This Row],[Purchase Amount]]&lt;5000,"Medium",
TRUE,"High")</f>
        <v>High</v>
      </c>
      <c r="V150" t="str">
        <f>TEXT(CleanedData[[#This Row],[Date]],"mmmm")</f>
        <v>February</v>
      </c>
      <c r="W150" t="str">
        <f>"Q"&amp;ROUNDUP(MONTH(CleanedData[[#This Row],[Date]])/3,0)</f>
        <v>Q1</v>
      </c>
      <c r="X150" t="str">
        <f>IF(CleanedData[[#This Row],[Purchase Amount]]&gt;=5000,"Yes","No")</f>
        <v>Yes</v>
      </c>
      <c r="Y150">
        <f>IF(CleanedData[[#This Row],[Recommend]]="Yes",1,0)</f>
        <v>0</v>
      </c>
      <c r="Z150" s="6">
        <f>CleanedData[[#This Row],[Purchase Amount]]*0.15</f>
        <v>788.80949999999996</v>
      </c>
      <c r="AA150" s="6">
        <f>CleanedData[[#This Row],[Purchase Amount]]*1.15</f>
        <v>6047.539499999999</v>
      </c>
    </row>
    <row r="151" spans="1:27" x14ac:dyDescent="0.3">
      <c r="A151">
        <v>184</v>
      </c>
      <c r="B151" t="s">
        <v>339</v>
      </c>
      <c r="C151" s="1">
        <v>45735</v>
      </c>
      <c r="D151">
        <v>33</v>
      </c>
      <c r="E151" t="s">
        <v>39</v>
      </c>
      <c r="F151" t="s">
        <v>130</v>
      </c>
      <c r="G151" t="s">
        <v>340</v>
      </c>
      <c r="H151">
        <v>4</v>
      </c>
      <c r="I151" t="s">
        <v>42</v>
      </c>
      <c r="J151" t="s">
        <v>54</v>
      </c>
      <c r="K151" t="s">
        <v>64</v>
      </c>
      <c r="L151" t="s">
        <v>45</v>
      </c>
      <c r="M151" t="s">
        <v>156</v>
      </c>
      <c r="N151" t="s">
        <v>96</v>
      </c>
      <c r="O151" t="s">
        <v>148</v>
      </c>
      <c r="P151" t="s">
        <v>49</v>
      </c>
      <c r="Q151" t="s">
        <v>58</v>
      </c>
      <c r="R151" s="6">
        <f>_xlfn.XLOOKUP(CleanedData[[#This Row],[Product]],'02_Lookup_Tables'!$A$2:$A$126,'02_Lookup_Tables'!$B$2:$B$126)</f>
        <v>828.82</v>
      </c>
      <c r="S151" t="str">
        <f>VLOOKUP(CleanedData[[#This Row],[Product]],'02_Lookup_Tables'!$H$2:$I$126,2,FALSE)</f>
        <v>Home Devices</v>
      </c>
      <c r="T151" t="str">
        <f>VLOOKUP(CleanedData[[#This Row],[Province]],'02_Lookup_Tables'!$D$2:$E$10,2, FALSE)</f>
        <v>Eastern Region</v>
      </c>
      <c r="U151" t="str" cm="1">
        <f t="array" ref="U151">_xlfn.IFS(CleanedData[[#This Row],[Purchase Amount]]&lt;500,"Low",
CleanedData[[#This Row],[Purchase Amount]]&lt;5000,"Medium",
TRUE,"High")</f>
        <v>Medium</v>
      </c>
      <c r="V151" t="str">
        <f>TEXT(CleanedData[[#This Row],[Date]],"mmmm")</f>
        <v>March</v>
      </c>
      <c r="W151" t="str">
        <f>"Q"&amp;ROUNDUP(MONTH(CleanedData[[#This Row],[Date]])/3,0)</f>
        <v>Q1</v>
      </c>
      <c r="X151" t="str">
        <f>IF(CleanedData[[#This Row],[Purchase Amount]]&gt;=5000,"Yes","No")</f>
        <v>No</v>
      </c>
      <c r="Y151">
        <f>IF(CleanedData[[#This Row],[Recommend]]="Yes",1,0)</f>
        <v>0</v>
      </c>
      <c r="Z151" s="6">
        <f>CleanedData[[#This Row],[Purchase Amount]]*0.15</f>
        <v>124.32300000000001</v>
      </c>
      <c r="AA151" s="6">
        <f>CleanedData[[#This Row],[Purchase Amount]]*1.15</f>
        <v>953.14300000000003</v>
      </c>
    </row>
    <row r="152" spans="1:27" x14ac:dyDescent="0.3">
      <c r="A152">
        <v>185</v>
      </c>
      <c r="B152" t="s">
        <v>341</v>
      </c>
      <c r="C152" s="1">
        <v>45385</v>
      </c>
      <c r="D152">
        <v>71</v>
      </c>
      <c r="E152" t="s">
        <v>52</v>
      </c>
      <c r="F152" t="s">
        <v>83</v>
      </c>
      <c r="G152" t="s">
        <v>342</v>
      </c>
      <c r="H152">
        <v>1</v>
      </c>
      <c r="I152" t="s">
        <v>42</v>
      </c>
      <c r="J152" t="s">
        <v>54</v>
      </c>
      <c r="K152" t="s">
        <v>55</v>
      </c>
      <c r="L152" t="s">
        <v>42</v>
      </c>
      <c r="M152" t="s">
        <v>65</v>
      </c>
      <c r="N152" t="s">
        <v>80</v>
      </c>
      <c r="O152" t="s">
        <v>89</v>
      </c>
      <c r="P152" t="s">
        <v>49</v>
      </c>
      <c r="Q152" t="s">
        <v>97</v>
      </c>
      <c r="R152" s="6">
        <f>_xlfn.XLOOKUP(CleanedData[[#This Row],[Product]],'02_Lookup_Tables'!$A$2:$A$126,'02_Lookup_Tables'!$B$2:$B$126)</f>
        <v>529.15</v>
      </c>
      <c r="S152" t="str">
        <f>VLOOKUP(CleanedData[[#This Row],[Product]],'02_Lookup_Tables'!$H$2:$I$126,2,FALSE)</f>
        <v>Accessories</v>
      </c>
      <c r="T152" t="str">
        <f>VLOOKUP(CleanedData[[#This Row],[Province]],'02_Lookup_Tables'!$D$2:$E$10,2, FALSE)</f>
        <v>Western Region</v>
      </c>
      <c r="U152" t="str" cm="1">
        <f t="array" ref="U152">_xlfn.IFS(CleanedData[[#This Row],[Purchase Amount]]&lt;500,"Low",
CleanedData[[#This Row],[Purchase Amount]]&lt;5000,"Medium",
TRUE,"High")</f>
        <v>Medium</v>
      </c>
      <c r="V152" t="str">
        <f>TEXT(CleanedData[[#This Row],[Date]],"mmmm")</f>
        <v>April</v>
      </c>
      <c r="W152" t="str">
        <f>"Q"&amp;ROUNDUP(MONTH(CleanedData[[#This Row],[Date]])/3,0)</f>
        <v>Q2</v>
      </c>
      <c r="X152" t="str">
        <f>IF(CleanedData[[#This Row],[Purchase Amount]]&gt;=5000,"Yes","No")</f>
        <v>No</v>
      </c>
      <c r="Y152">
        <f>IF(CleanedData[[#This Row],[Recommend]]="Yes",1,0)</f>
        <v>0</v>
      </c>
      <c r="Z152" s="6">
        <f>CleanedData[[#This Row],[Purchase Amount]]*0.15</f>
        <v>79.372499999999988</v>
      </c>
      <c r="AA152" s="6">
        <f>CleanedData[[#This Row],[Purchase Amount]]*1.15</f>
        <v>608.52249999999992</v>
      </c>
    </row>
    <row r="153" spans="1:27" x14ac:dyDescent="0.3">
      <c r="A153">
        <v>186</v>
      </c>
      <c r="B153" t="s">
        <v>343</v>
      </c>
      <c r="C153" s="1">
        <v>45705</v>
      </c>
      <c r="D153">
        <v>42</v>
      </c>
      <c r="E153" t="s">
        <v>52</v>
      </c>
      <c r="F153" t="s">
        <v>77</v>
      </c>
      <c r="G153" t="s">
        <v>278</v>
      </c>
      <c r="H153">
        <v>5</v>
      </c>
      <c r="I153" t="s">
        <v>42</v>
      </c>
      <c r="J153" t="s">
        <v>63</v>
      </c>
      <c r="K153" t="s">
        <v>55</v>
      </c>
      <c r="L153" t="s">
        <v>42</v>
      </c>
      <c r="M153" t="s">
        <v>75</v>
      </c>
      <c r="N153" t="s">
        <v>57</v>
      </c>
      <c r="O153" t="s">
        <v>89</v>
      </c>
      <c r="P153" t="s">
        <v>70</v>
      </c>
      <c r="Q153" t="s">
        <v>81</v>
      </c>
      <c r="R153" s="6">
        <f>_xlfn.XLOOKUP(CleanedData[[#This Row],[Product]],'02_Lookup_Tables'!$A$2:$A$126,'02_Lookup_Tables'!$B$2:$B$126)</f>
        <v>45.96</v>
      </c>
      <c r="S153" t="str">
        <f>VLOOKUP(CleanedData[[#This Row],[Product]],'02_Lookup_Tables'!$H$2:$I$126,2,FALSE)</f>
        <v>Food</v>
      </c>
      <c r="T153" t="str">
        <f>VLOOKUP(CleanedData[[#This Row],[Province]],'02_Lookup_Tables'!$D$2:$E$10,2, FALSE)</f>
        <v>Central Region</v>
      </c>
      <c r="U153" t="str" cm="1">
        <f t="array" ref="U153">_xlfn.IFS(CleanedData[[#This Row],[Purchase Amount]]&lt;500,"Low",
CleanedData[[#This Row],[Purchase Amount]]&lt;5000,"Medium",
TRUE,"High")</f>
        <v>Low</v>
      </c>
      <c r="V153" t="str">
        <f>TEXT(CleanedData[[#This Row],[Date]],"mmmm")</f>
        <v>February</v>
      </c>
      <c r="W153" t="str">
        <f>"Q"&amp;ROUNDUP(MONTH(CleanedData[[#This Row],[Date]])/3,0)</f>
        <v>Q1</v>
      </c>
      <c r="X153" t="str">
        <f>IF(CleanedData[[#This Row],[Purchase Amount]]&gt;=5000,"Yes","No")</f>
        <v>No</v>
      </c>
      <c r="Y153">
        <f>IF(CleanedData[[#This Row],[Recommend]]="Yes",1,0)</f>
        <v>0</v>
      </c>
      <c r="Z153" s="6">
        <f>CleanedData[[#This Row],[Purchase Amount]]*0.15</f>
        <v>6.8940000000000001</v>
      </c>
      <c r="AA153" s="6">
        <f>CleanedData[[#This Row],[Purchase Amount]]*1.15</f>
        <v>52.853999999999999</v>
      </c>
    </row>
    <row r="154" spans="1:27" x14ac:dyDescent="0.3">
      <c r="A154">
        <v>187</v>
      </c>
      <c r="B154" t="s">
        <v>344</v>
      </c>
      <c r="C154" s="1">
        <v>45615</v>
      </c>
      <c r="D154">
        <v>79</v>
      </c>
      <c r="E154" t="s">
        <v>60</v>
      </c>
      <c r="F154" t="s">
        <v>61</v>
      </c>
      <c r="G154" t="s">
        <v>345</v>
      </c>
      <c r="H154">
        <v>3</v>
      </c>
      <c r="I154" t="s">
        <v>45</v>
      </c>
      <c r="J154" t="s">
        <v>74</v>
      </c>
      <c r="K154" t="s">
        <v>55</v>
      </c>
      <c r="L154" t="s">
        <v>42</v>
      </c>
      <c r="M154" t="s">
        <v>165</v>
      </c>
      <c r="N154" t="s">
        <v>48</v>
      </c>
      <c r="O154" t="s">
        <v>89</v>
      </c>
      <c r="P154" t="s">
        <v>49</v>
      </c>
      <c r="Q154" t="s">
        <v>97</v>
      </c>
      <c r="R154" s="6">
        <f>_xlfn.XLOOKUP(CleanedData[[#This Row],[Product]],'02_Lookup_Tables'!$A$2:$A$126,'02_Lookup_Tables'!$B$2:$B$126)</f>
        <v>574.49</v>
      </c>
      <c r="S154" t="str">
        <f>VLOOKUP(CleanedData[[#This Row],[Product]],'02_Lookup_Tables'!$H$2:$I$126,2,FALSE)</f>
        <v>Toys &amp; Games</v>
      </c>
      <c r="T154" t="str">
        <f>VLOOKUP(CleanedData[[#This Row],[Province]],'02_Lookup_Tables'!$D$2:$E$10,2, FALSE)</f>
        <v>Southern Region</v>
      </c>
      <c r="U154" t="str" cm="1">
        <f t="array" ref="U154">_xlfn.IFS(CleanedData[[#This Row],[Purchase Amount]]&lt;500,"Low",
CleanedData[[#This Row],[Purchase Amount]]&lt;5000,"Medium",
TRUE,"High")</f>
        <v>Medium</v>
      </c>
      <c r="V154" t="str">
        <f>TEXT(CleanedData[[#This Row],[Date]],"mmmm")</f>
        <v>November</v>
      </c>
      <c r="W154" t="str">
        <f>"Q"&amp;ROUNDUP(MONTH(CleanedData[[#This Row],[Date]])/3,0)</f>
        <v>Q4</v>
      </c>
      <c r="X154" t="str">
        <f>IF(CleanedData[[#This Row],[Purchase Amount]]&gt;=5000,"Yes","No")</f>
        <v>No</v>
      </c>
      <c r="Y154">
        <f>IF(CleanedData[[#This Row],[Recommend]]="Yes",1,0)</f>
        <v>1</v>
      </c>
      <c r="Z154" s="6">
        <f>CleanedData[[#This Row],[Purchase Amount]]*0.15</f>
        <v>86.173500000000004</v>
      </c>
      <c r="AA154" s="6">
        <f>CleanedData[[#This Row],[Purchase Amount]]*1.15</f>
        <v>660.6635</v>
      </c>
    </row>
    <row r="155" spans="1:27" x14ac:dyDescent="0.3">
      <c r="A155">
        <v>188</v>
      </c>
      <c r="B155" t="s">
        <v>346</v>
      </c>
      <c r="C155" s="1">
        <v>45572</v>
      </c>
      <c r="D155">
        <v>52</v>
      </c>
      <c r="E155" t="s">
        <v>39</v>
      </c>
      <c r="F155" t="s">
        <v>72</v>
      </c>
      <c r="G155" t="s">
        <v>347</v>
      </c>
      <c r="H155">
        <v>5</v>
      </c>
      <c r="I155" t="s">
        <v>42</v>
      </c>
      <c r="J155" t="s">
        <v>43</v>
      </c>
      <c r="K155" t="s">
        <v>44</v>
      </c>
      <c r="L155" t="s">
        <v>45</v>
      </c>
      <c r="M155" t="s">
        <v>190</v>
      </c>
      <c r="N155" t="s">
        <v>57</v>
      </c>
      <c r="O155" t="s">
        <v>89</v>
      </c>
      <c r="P155" t="s">
        <v>70</v>
      </c>
      <c r="Q155" t="s">
        <v>93</v>
      </c>
      <c r="R155" s="6">
        <f>_xlfn.XLOOKUP(CleanedData[[#This Row],[Product]],'02_Lookup_Tables'!$A$2:$A$126,'02_Lookup_Tables'!$B$2:$B$126)</f>
        <v>16523.5</v>
      </c>
      <c r="S155" t="str">
        <f>VLOOKUP(CleanedData[[#This Row],[Product]],'02_Lookup_Tables'!$H$2:$I$126,2,FALSE)</f>
        <v>Electronics</v>
      </c>
      <c r="T155" t="str">
        <f>VLOOKUP(CleanedData[[#This Row],[Province]],'02_Lookup_Tables'!$D$2:$E$10,2, FALSE)</f>
        <v>Central Region</v>
      </c>
      <c r="U155" t="str" cm="1">
        <f t="array" ref="U155">_xlfn.IFS(CleanedData[[#This Row],[Purchase Amount]]&lt;500,"Low",
CleanedData[[#This Row],[Purchase Amount]]&lt;5000,"Medium",
TRUE,"High")</f>
        <v>High</v>
      </c>
      <c r="V155" t="str">
        <f>TEXT(CleanedData[[#This Row],[Date]],"mmmm")</f>
        <v>October</v>
      </c>
      <c r="W155" t="str">
        <f>"Q"&amp;ROUNDUP(MONTH(CleanedData[[#This Row],[Date]])/3,0)</f>
        <v>Q4</v>
      </c>
      <c r="X155" t="str">
        <f>IF(CleanedData[[#This Row],[Purchase Amount]]&gt;=5000,"Yes","No")</f>
        <v>Yes</v>
      </c>
      <c r="Y155">
        <f>IF(CleanedData[[#This Row],[Recommend]]="Yes",1,0)</f>
        <v>0</v>
      </c>
      <c r="Z155" s="6">
        <f>CleanedData[[#This Row],[Purchase Amount]]*0.15</f>
        <v>2478.5250000000001</v>
      </c>
      <c r="AA155" s="6">
        <f>CleanedData[[#This Row],[Purchase Amount]]*1.15</f>
        <v>19002.024999999998</v>
      </c>
    </row>
    <row r="156" spans="1:27" x14ac:dyDescent="0.3">
      <c r="A156">
        <v>189</v>
      </c>
      <c r="B156" t="s">
        <v>348</v>
      </c>
      <c r="C156" s="1">
        <v>45435</v>
      </c>
      <c r="D156">
        <v>26</v>
      </c>
      <c r="E156" t="s">
        <v>39</v>
      </c>
      <c r="F156" t="s">
        <v>83</v>
      </c>
      <c r="G156" t="s">
        <v>349</v>
      </c>
      <c r="H156">
        <v>4</v>
      </c>
      <c r="I156" t="s">
        <v>45</v>
      </c>
      <c r="J156" t="s">
        <v>54</v>
      </c>
      <c r="K156" t="s">
        <v>55</v>
      </c>
      <c r="L156" t="s">
        <v>42</v>
      </c>
      <c r="M156" t="s">
        <v>46</v>
      </c>
      <c r="N156" t="s">
        <v>96</v>
      </c>
      <c r="O156" t="s">
        <v>89</v>
      </c>
      <c r="P156" t="s">
        <v>70</v>
      </c>
      <c r="Q156" t="s">
        <v>58</v>
      </c>
      <c r="R156" s="6">
        <f>_xlfn.XLOOKUP(CleanedData[[#This Row],[Product]],'02_Lookup_Tables'!$A$2:$A$126,'02_Lookup_Tables'!$B$2:$B$126)</f>
        <v>53.85</v>
      </c>
      <c r="S156" t="str">
        <f>VLOOKUP(CleanedData[[#This Row],[Product]],'02_Lookup_Tables'!$H$2:$I$126,2,FALSE)</f>
        <v>Food</v>
      </c>
      <c r="T156" t="str">
        <f>VLOOKUP(CleanedData[[#This Row],[Province]],'02_Lookup_Tables'!$D$2:$E$10,2, FALSE)</f>
        <v>Western Region</v>
      </c>
      <c r="U156" t="str" cm="1">
        <f t="array" ref="U156">_xlfn.IFS(CleanedData[[#This Row],[Purchase Amount]]&lt;500,"Low",
CleanedData[[#This Row],[Purchase Amount]]&lt;5000,"Medium",
TRUE,"High")</f>
        <v>Low</v>
      </c>
      <c r="V156" t="str">
        <f>TEXT(CleanedData[[#This Row],[Date]],"mmmm")</f>
        <v>May</v>
      </c>
      <c r="W156" t="str">
        <f>"Q"&amp;ROUNDUP(MONTH(CleanedData[[#This Row],[Date]])/3,0)</f>
        <v>Q2</v>
      </c>
      <c r="X156" t="str">
        <f>IF(CleanedData[[#This Row],[Purchase Amount]]&gt;=5000,"Yes","No")</f>
        <v>No</v>
      </c>
      <c r="Y156">
        <f>IF(CleanedData[[#This Row],[Recommend]]="Yes",1,0)</f>
        <v>1</v>
      </c>
      <c r="Z156" s="6">
        <f>CleanedData[[#This Row],[Purchase Amount]]*0.15</f>
        <v>8.0775000000000006</v>
      </c>
      <c r="AA156" s="6">
        <f>CleanedData[[#This Row],[Purchase Amount]]*1.15</f>
        <v>61.927499999999995</v>
      </c>
    </row>
    <row r="157" spans="1:27" x14ac:dyDescent="0.3">
      <c r="A157">
        <v>190</v>
      </c>
      <c r="B157" t="s">
        <v>350</v>
      </c>
      <c r="C157" s="1">
        <v>45877</v>
      </c>
      <c r="D157">
        <v>62</v>
      </c>
      <c r="E157" t="s">
        <v>39</v>
      </c>
      <c r="F157" t="s">
        <v>125</v>
      </c>
      <c r="G157" t="s">
        <v>212</v>
      </c>
      <c r="H157">
        <v>2</v>
      </c>
      <c r="I157" t="s">
        <v>45</v>
      </c>
      <c r="J157" t="s">
        <v>74</v>
      </c>
      <c r="K157" t="s">
        <v>55</v>
      </c>
      <c r="L157" t="s">
        <v>42</v>
      </c>
      <c r="M157" t="s">
        <v>123</v>
      </c>
      <c r="N157" t="s">
        <v>47</v>
      </c>
      <c r="O157" t="s">
        <v>89</v>
      </c>
      <c r="P157" t="s">
        <v>49</v>
      </c>
      <c r="Q157" t="s">
        <v>50</v>
      </c>
      <c r="R157" s="6">
        <f>_xlfn.XLOOKUP(CleanedData[[#This Row],[Product]],'02_Lookup_Tables'!$A$2:$A$126,'02_Lookup_Tables'!$B$2:$B$126)</f>
        <v>192.77</v>
      </c>
      <c r="S157" t="str">
        <f>VLOOKUP(CleanedData[[#This Row],[Product]],'02_Lookup_Tables'!$H$2:$I$126,2,FALSE)</f>
        <v>Beauty &amp; Personal Care</v>
      </c>
      <c r="T157" t="str">
        <f>VLOOKUP(CleanedData[[#This Row],[Province]],'02_Lookup_Tables'!$D$2:$E$10,2, FALSE)</f>
        <v>Western Region</v>
      </c>
      <c r="U157" t="str" cm="1">
        <f t="array" ref="U157">_xlfn.IFS(CleanedData[[#This Row],[Purchase Amount]]&lt;500,"Low",
CleanedData[[#This Row],[Purchase Amount]]&lt;5000,"Medium",
TRUE,"High")</f>
        <v>Low</v>
      </c>
      <c r="V157" t="str">
        <f>TEXT(CleanedData[[#This Row],[Date]],"mmmm")</f>
        <v>August</v>
      </c>
      <c r="W157" t="str">
        <f>"Q"&amp;ROUNDUP(MONTH(CleanedData[[#This Row],[Date]])/3,0)</f>
        <v>Q3</v>
      </c>
      <c r="X157" t="str">
        <f>IF(CleanedData[[#This Row],[Purchase Amount]]&gt;=5000,"Yes","No")</f>
        <v>No</v>
      </c>
      <c r="Y157">
        <f>IF(CleanedData[[#This Row],[Recommend]]="Yes",1,0)</f>
        <v>1</v>
      </c>
      <c r="Z157" s="6">
        <f>CleanedData[[#This Row],[Purchase Amount]]*0.15</f>
        <v>28.915500000000002</v>
      </c>
      <c r="AA157" s="6">
        <f>CleanedData[[#This Row],[Purchase Amount]]*1.15</f>
        <v>221.68549999999999</v>
      </c>
    </row>
    <row r="158" spans="1:27" x14ac:dyDescent="0.3">
      <c r="A158">
        <v>191</v>
      </c>
      <c r="B158" t="s">
        <v>351</v>
      </c>
      <c r="C158" s="1">
        <v>45621</v>
      </c>
      <c r="D158">
        <v>37</v>
      </c>
      <c r="E158" t="s">
        <v>39</v>
      </c>
      <c r="F158" t="s">
        <v>77</v>
      </c>
      <c r="G158" t="s">
        <v>352</v>
      </c>
      <c r="H158">
        <v>2</v>
      </c>
      <c r="I158" t="s">
        <v>45</v>
      </c>
      <c r="J158" t="s">
        <v>54</v>
      </c>
      <c r="K158" t="s">
        <v>64</v>
      </c>
      <c r="L158" t="s">
        <v>42</v>
      </c>
      <c r="M158" t="s">
        <v>231</v>
      </c>
      <c r="N158" t="s">
        <v>47</v>
      </c>
      <c r="O158" t="s">
        <v>89</v>
      </c>
      <c r="P158" t="s">
        <v>49</v>
      </c>
      <c r="Q158" t="s">
        <v>81</v>
      </c>
      <c r="R158" s="6">
        <f>_xlfn.XLOOKUP(CleanedData[[#This Row],[Product]],'02_Lookup_Tables'!$A$2:$A$126,'02_Lookup_Tables'!$B$2:$B$126)</f>
        <v>2217.0300000000002</v>
      </c>
      <c r="S158" t="str">
        <f>VLOOKUP(CleanedData[[#This Row],[Product]],'02_Lookup_Tables'!$H$2:$I$126,2,FALSE)</f>
        <v>Apparel</v>
      </c>
      <c r="T158" t="str">
        <f>VLOOKUP(CleanedData[[#This Row],[Province]],'02_Lookup_Tables'!$D$2:$E$10,2, FALSE)</f>
        <v>Central Region</v>
      </c>
      <c r="U158" t="str" cm="1">
        <f t="array" ref="U158">_xlfn.IFS(CleanedData[[#This Row],[Purchase Amount]]&lt;500,"Low",
CleanedData[[#This Row],[Purchase Amount]]&lt;5000,"Medium",
TRUE,"High")</f>
        <v>Medium</v>
      </c>
      <c r="V158" t="str">
        <f>TEXT(CleanedData[[#This Row],[Date]],"mmmm")</f>
        <v>November</v>
      </c>
      <c r="W158" t="str">
        <f>"Q"&amp;ROUNDUP(MONTH(CleanedData[[#This Row],[Date]])/3,0)</f>
        <v>Q4</v>
      </c>
      <c r="X158" t="str">
        <f>IF(CleanedData[[#This Row],[Purchase Amount]]&gt;=5000,"Yes","No")</f>
        <v>No</v>
      </c>
      <c r="Y158">
        <f>IF(CleanedData[[#This Row],[Recommend]]="Yes",1,0)</f>
        <v>1</v>
      </c>
      <c r="Z158" s="6">
        <f>CleanedData[[#This Row],[Purchase Amount]]*0.15</f>
        <v>332.55450000000002</v>
      </c>
      <c r="AA158" s="6">
        <f>CleanedData[[#This Row],[Purchase Amount]]*1.15</f>
        <v>2549.5844999999999</v>
      </c>
    </row>
    <row r="159" spans="1:27" x14ac:dyDescent="0.3">
      <c r="A159">
        <v>192</v>
      </c>
      <c r="B159" t="s">
        <v>353</v>
      </c>
      <c r="C159" s="1">
        <v>45808</v>
      </c>
      <c r="D159">
        <v>70</v>
      </c>
      <c r="E159" t="s">
        <v>60</v>
      </c>
      <c r="F159" t="s">
        <v>68</v>
      </c>
      <c r="G159" t="s">
        <v>171</v>
      </c>
      <c r="H159">
        <v>1</v>
      </c>
      <c r="I159" t="s">
        <v>42</v>
      </c>
      <c r="J159" t="s">
        <v>69</v>
      </c>
      <c r="K159" t="s">
        <v>55</v>
      </c>
      <c r="L159" t="s">
        <v>45</v>
      </c>
      <c r="M159" t="s">
        <v>65</v>
      </c>
      <c r="N159" t="s">
        <v>80</v>
      </c>
      <c r="O159" t="s">
        <v>89</v>
      </c>
      <c r="P159" t="s">
        <v>49</v>
      </c>
      <c r="Q159" t="s">
        <v>97</v>
      </c>
      <c r="R159" s="6">
        <f>_xlfn.XLOOKUP(CleanedData[[#This Row],[Product]],'02_Lookup_Tables'!$A$2:$A$126,'02_Lookup_Tables'!$B$2:$B$126)</f>
        <v>6710.27</v>
      </c>
      <c r="S159" t="str">
        <f>VLOOKUP(CleanedData[[#This Row],[Product]],'02_Lookup_Tables'!$H$2:$I$126,2,FALSE)</f>
        <v>Home Devices</v>
      </c>
      <c r="T159" t="str">
        <f>VLOOKUP(CleanedData[[#This Row],[Province]],'02_Lookup_Tables'!$D$2:$E$10,2, FALSE)</f>
        <v>Northern Region</v>
      </c>
      <c r="U159" t="str" cm="1">
        <f t="array" ref="U159">_xlfn.IFS(CleanedData[[#This Row],[Purchase Amount]]&lt;500,"Low",
CleanedData[[#This Row],[Purchase Amount]]&lt;5000,"Medium",
TRUE,"High")</f>
        <v>High</v>
      </c>
      <c r="V159" t="str">
        <f>TEXT(CleanedData[[#This Row],[Date]],"mmmm")</f>
        <v>May</v>
      </c>
      <c r="W159" t="str">
        <f>"Q"&amp;ROUNDUP(MONTH(CleanedData[[#This Row],[Date]])/3,0)</f>
        <v>Q2</v>
      </c>
      <c r="X159" t="str">
        <f>IF(CleanedData[[#This Row],[Purchase Amount]]&gt;=5000,"Yes","No")</f>
        <v>Yes</v>
      </c>
      <c r="Y159">
        <f>IF(CleanedData[[#This Row],[Recommend]]="Yes",1,0)</f>
        <v>0</v>
      </c>
      <c r="Z159" s="6">
        <f>CleanedData[[#This Row],[Purchase Amount]]*0.15</f>
        <v>1006.5405000000001</v>
      </c>
      <c r="AA159" s="6">
        <f>CleanedData[[#This Row],[Purchase Amount]]*1.15</f>
        <v>7716.8104999999996</v>
      </c>
    </row>
    <row r="160" spans="1:27" x14ac:dyDescent="0.3">
      <c r="A160">
        <v>193</v>
      </c>
      <c r="B160" t="s">
        <v>354</v>
      </c>
      <c r="C160" s="1">
        <v>45680</v>
      </c>
      <c r="D160">
        <v>23</v>
      </c>
      <c r="E160" t="s">
        <v>39</v>
      </c>
      <c r="F160" t="s">
        <v>40</v>
      </c>
      <c r="G160" t="s">
        <v>160</v>
      </c>
      <c r="H160">
        <v>3</v>
      </c>
      <c r="I160" t="s">
        <v>45</v>
      </c>
      <c r="J160" t="s">
        <v>54</v>
      </c>
      <c r="K160" t="s">
        <v>55</v>
      </c>
      <c r="L160" t="s">
        <v>42</v>
      </c>
      <c r="M160" t="s">
        <v>190</v>
      </c>
      <c r="N160" t="s">
        <v>48</v>
      </c>
      <c r="O160" t="s">
        <v>89</v>
      </c>
      <c r="P160" t="s">
        <v>49</v>
      </c>
      <c r="Q160" t="s">
        <v>66</v>
      </c>
      <c r="R160" s="6">
        <f>_xlfn.XLOOKUP(CleanedData[[#This Row],[Product]],'02_Lookup_Tables'!$A$2:$A$126,'02_Lookup_Tables'!$B$2:$B$126)</f>
        <v>294.33</v>
      </c>
      <c r="S160" t="str">
        <f>VLOOKUP(CleanedData[[#This Row],[Product]],'02_Lookup_Tables'!$H$2:$I$126,2,FALSE)</f>
        <v>Toys &amp; Games</v>
      </c>
      <c r="T160" t="str">
        <f>VLOOKUP(CleanedData[[#This Row],[Province]],'02_Lookup_Tables'!$D$2:$E$10,2, FALSE)</f>
        <v>Northern Region</v>
      </c>
      <c r="U160" t="str" cm="1">
        <f t="array" ref="U160">_xlfn.IFS(CleanedData[[#This Row],[Purchase Amount]]&lt;500,"Low",
CleanedData[[#This Row],[Purchase Amount]]&lt;5000,"Medium",
TRUE,"High")</f>
        <v>Low</v>
      </c>
      <c r="V160" t="str">
        <f>TEXT(CleanedData[[#This Row],[Date]],"mmmm")</f>
        <v>January</v>
      </c>
      <c r="W160" t="str">
        <f>"Q"&amp;ROUNDUP(MONTH(CleanedData[[#This Row],[Date]])/3,0)</f>
        <v>Q1</v>
      </c>
      <c r="X160" t="str">
        <f>IF(CleanedData[[#This Row],[Purchase Amount]]&gt;=5000,"Yes","No")</f>
        <v>No</v>
      </c>
      <c r="Y160">
        <f>IF(CleanedData[[#This Row],[Recommend]]="Yes",1,0)</f>
        <v>1</v>
      </c>
      <c r="Z160" s="6">
        <f>CleanedData[[#This Row],[Purchase Amount]]*0.15</f>
        <v>44.149499999999996</v>
      </c>
      <c r="AA160" s="6">
        <f>CleanedData[[#This Row],[Purchase Amount]]*1.15</f>
        <v>338.47949999999997</v>
      </c>
    </row>
    <row r="161" spans="1:27" x14ac:dyDescent="0.3">
      <c r="A161">
        <v>194</v>
      </c>
      <c r="B161" t="s">
        <v>355</v>
      </c>
      <c r="C161" s="1">
        <v>45807</v>
      </c>
      <c r="D161">
        <v>50</v>
      </c>
      <c r="E161" t="s">
        <v>39</v>
      </c>
      <c r="F161" t="s">
        <v>77</v>
      </c>
      <c r="G161" t="s">
        <v>294</v>
      </c>
      <c r="H161">
        <v>2</v>
      </c>
      <c r="I161" t="s">
        <v>42</v>
      </c>
      <c r="J161" t="s">
        <v>63</v>
      </c>
      <c r="K161" t="s">
        <v>55</v>
      </c>
      <c r="L161" t="s">
        <v>45</v>
      </c>
      <c r="M161" t="s">
        <v>100</v>
      </c>
      <c r="N161" t="s">
        <v>47</v>
      </c>
      <c r="O161" t="s">
        <v>48</v>
      </c>
      <c r="P161" t="s">
        <v>49</v>
      </c>
      <c r="Q161" t="s">
        <v>93</v>
      </c>
      <c r="R161" s="6">
        <f>_xlfn.XLOOKUP(CleanedData[[#This Row],[Product]],'02_Lookup_Tables'!$A$2:$A$126,'02_Lookup_Tables'!$B$2:$B$126)</f>
        <v>16291.52</v>
      </c>
      <c r="S161" t="str">
        <f>VLOOKUP(CleanedData[[#This Row],[Product]],'02_Lookup_Tables'!$H$2:$I$126,2,FALSE)</f>
        <v>Home Devices</v>
      </c>
      <c r="T161" t="str">
        <f>VLOOKUP(CleanedData[[#This Row],[Province]],'02_Lookup_Tables'!$D$2:$E$10,2, FALSE)</f>
        <v>Central Region</v>
      </c>
      <c r="U161" t="str" cm="1">
        <f t="array" ref="U161">_xlfn.IFS(CleanedData[[#This Row],[Purchase Amount]]&lt;500,"Low",
CleanedData[[#This Row],[Purchase Amount]]&lt;5000,"Medium",
TRUE,"High")</f>
        <v>High</v>
      </c>
      <c r="V161" t="str">
        <f>TEXT(CleanedData[[#This Row],[Date]],"mmmm")</f>
        <v>May</v>
      </c>
      <c r="W161" t="str">
        <f>"Q"&amp;ROUNDUP(MONTH(CleanedData[[#This Row],[Date]])/3,0)</f>
        <v>Q2</v>
      </c>
      <c r="X161" t="str">
        <f>IF(CleanedData[[#This Row],[Purchase Amount]]&gt;=5000,"Yes","No")</f>
        <v>Yes</v>
      </c>
      <c r="Y161">
        <f>IF(CleanedData[[#This Row],[Recommend]]="Yes",1,0)</f>
        <v>0</v>
      </c>
      <c r="Z161" s="6">
        <f>CleanedData[[#This Row],[Purchase Amount]]*0.15</f>
        <v>2443.7280000000001</v>
      </c>
      <c r="AA161" s="6">
        <f>CleanedData[[#This Row],[Purchase Amount]]*1.15</f>
        <v>18735.248</v>
      </c>
    </row>
    <row r="162" spans="1:27" x14ac:dyDescent="0.3">
      <c r="A162">
        <v>195</v>
      </c>
      <c r="B162" t="s">
        <v>356</v>
      </c>
      <c r="C162" s="1">
        <v>45669</v>
      </c>
      <c r="D162">
        <v>25</v>
      </c>
      <c r="E162" t="s">
        <v>39</v>
      </c>
      <c r="F162" t="s">
        <v>77</v>
      </c>
      <c r="G162" t="s">
        <v>84</v>
      </c>
      <c r="H162">
        <v>1</v>
      </c>
      <c r="I162" t="s">
        <v>45</v>
      </c>
      <c r="J162" t="s">
        <v>54</v>
      </c>
      <c r="K162" t="s">
        <v>44</v>
      </c>
      <c r="L162" t="s">
        <v>42</v>
      </c>
      <c r="M162" t="s">
        <v>140</v>
      </c>
      <c r="N162" t="s">
        <v>80</v>
      </c>
      <c r="O162" t="s">
        <v>148</v>
      </c>
      <c r="P162" t="s">
        <v>70</v>
      </c>
      <c r="Q162" t="s">
        <v>58</v>
      </c>
      <c r="R162" s="6">
        <f>_xlfn.XLOOKUP(CleanedData[[#This Row],[Product]],'02_Lookup_Tables'!$A$2:$A$126,'02_Lookup_Tables'!$B$2:$B$126)</f>
        <v>1158.56</v>
      </c>
      <c r="S162" t="str">
        <f>VLOOKUP(CleanedData[[#This Row],[Product]],'02_Lookup_Tables'!$H$2:$I$126,2,FALSE)</f>
        <v>Toys &amp; Games</v>
      </c>
      <c r="T162" t="str">
        <f>VLOOKUP(CleanedData[[#This Row],[Province]],'02_Lookup_Tables'!$D$2:$E$10,2, FALSE)</f>
        <v>Central Region</v>
      </c>
      <c r="U162" t="str" cm="1">
        <f t="array" ref="U162">_xlfn.IFS(CleanedData[[#This Row],[Purchase Amount]]&lt;500,"Low",
CleanedData[[#This Row],[Purchase Amount]]&lt;5000,"Medium",
TRUE,"High")</f>
        <v>Medium</v>
      </c>
      <c r="V162" t="str">
        <f>TEXT(CleanedData[[#This Row],[Date]],"mmmm")</f>
        <v>January</v>
      </c>
      <c r="W162" t="str">
        <f>"Q"&amp;ROUNDUP(MONTH(CleanedData[[#This Row],[Date]])/3,0)</f>
        <v>Q1</v>
      </c>
      <c r="X162" t="str">
        <f>IF(CleanedData[[#This Row],[Purchase Amount]]&gt;=5000,"Yes","No")</f>
        <v>No</v>
      </c>
      <c r="Y162">
        <f>IF(CleanedData[[#This Row],[Recommend]]="Yes",1,0)</f>
        <v>1</v>
      </c>
      <c r="Z162" s="6">
        <f>CleanedData[[#This Row],[Purchase Amount]]*0.15</f>
        <v>173.78399999999999</v>
      </c>
      <c r="AA162" s="6">
        <f>CleanedData[[#This Row],[Purchase Amount]]*1.15</f>
        <v>1332.3439999999998</v>
      </c>
    </row>
    <row r="163" spans="1:27" x14ac:dyDescent="0.3">
      <c r="A163">
        <v>196</v>
      </c>
      <c r="B163" t="s">
        <v>357</v>
      </c>
      <c r="C163" s="1">
        <v>45599</v>
      </c>
      <c r="D163">
        <v>65</v>
      </c>
      <c r="E163" t="s">
        <v>52</v>
      </c>
      <c r="F163" t="s">
        <v>40</v>
      </c>
      <c r="G163" t="s">
        <v>120</v>
      </c>
      <c r="H163">
        <v>1</v>
      </c>
      <c r="I163" t="s">
        <v>42</v>
      </c>
      <c r="J163" t="s">
        <v>74</v>
      </c>
      <c r="K163" t="s">
        <v>44</v>
      </c>
      <c r="L163" t="s">
        <v>42</v>
      </c>
      <c r="M163" t="s">
        <v>136</v>
      </c>
      <c r="N163" t="s">
        <v>80</v>
      </c>
      <c r="O163" t="s">
        <v>89</v>
      </c>
      <c r="P163" t="s">
        <v>49</v>
      </c>
      <c r="Q163" t="s">
        <v>97</v>
      </c>
      <c r="R163" s="6">
        <f>_xlfn.XLOOKUP(CleanedData[[#This Row],[Product]],'02_Lookup_Tables'!$A$2:$A$126,'02_Lookup_Tables'!$B$2:$B$126)</f>
        <v>471.63</v>
      </c>
      <c r="S163" t="str">
        <f>VLOOKUP(CleanedData[[#This Row],[Product]],'02_Lookup_Tables'!$H$2:$I$126,2,FALSE)</f>
        <v>Beauty &amp; Personal Care</v>
      </c>
      <c r="T163" t="str">
        <f>VLOOKUP(CleanedData[[#This Row],[Province]],'02_Lookup_Tables'!$D$2:$E$10,2, FALSE)</f>
        <v>Northern Region</v>
      </c>
      <c r="U163" t="str" cm="1">
        <f t="array" ref="U163">_xlfn.IFS(CleanedData[[#This Row],[Purchase Amount]]&lt;500,"Low",
CleanedData[[#This Row],[Purchase Amount]]&lt;5000,"Medium",
TRUE,"High")</f>
        <v>Low</v>
      </c>
      <c r="V163" t="str">
        <f>TEXT(CleanedData[[#This Row],[Date]],"mmmm")</f>
        <v>November</v>
      </c>
      <c r="W163" t="str">
        <f>"Q"&amp;ROUNDUP(MONTH(CleanedData[[#This Row],[Date]])/3,0)</f>
        <v>Q4</v>
      </c>
      <c r="X163" t="str">
        <f>IF(CleanedData[[#This Row],[Purchase Amount]]&gt;=5000,"Yes","No")</f>
        <v>No</v>
      </c>
      <c r="Y163">
        <f>IF(CleanedData[[#This Row],[Recommend]]="Yes",1,0)</f>
        <v>0</v>
      </c>
      <c r="Z163" s="6">
        <f>CleanedData[[#This Row],[Purchase Amount]]*0.15</f>
        <v>70.744500000000002</v>
      </c>
      <c r="AA163" s="6">
        <f>CleanedData[[#This Row],[Purchase Amount]]*1.15</f>
        <v>542.3744999999999</v>
      </c>
    </row>
    <row r="164" spans="1:27" x14ac:dyDescent="0.3">
      <c r="A164">
        <v>197</v>
      </c>
      <c r="B164" t="s">
        <v>358</v>
      </c>
      <c r="C164" s="1">
        <v>45385</v>
      </c>
      <c r="D164">
        <v>43</v>
      </c>
      <c r="E164" t="s">
        <v>60</v>
      </c>
      <c r="F164" t="s">
        <v>68</v>
      </c>
      <c r="G164" t="s">
        <v>359</v>
      </c>
      <c r="H164">
        <v>2</v>
      </c>
      <c r="I164" t="s">
        <v>45</v>
      </c>
      <c r="J164" t="s">
        <v>63</v>
      </c>
      <c r="K164" t="s">
        <v>55</v>
      </c>
      <c r="L164" t="s">
        <v>42</v>
      </c>
      <c r="M164" t="s">
        <v>100</v>
      </c>
      <c r="N164" t="s">
        <v>47</v>
      </c>
      <c r="O164" t="s">
        <v>48</v>
      </c>
      <c r="P164" t="s">
        <v>49</v>
      </c>
      <c r="Q164" t="s">
        <v>81</v>
      </c>
      <c r="R164" s="6">
        <f>_xlfn.XLOOKUP(CleanedData[[#This Row],[Product]],'02_Lookup_Tables'!$A$2:$A$126,'02_Lookup_Tables'!$B$2:$B$126)</f>
        <v>34.200000000000003</v>
      </c>
      <c r="S164" t="str">
        <f>VLOOKUP(CleanedData[[#This Row],[Product]],'02_Lookup_Tables'!$H$2:$I$126,2,FALSE)</f>
        <v>Food</v>
      </c>
      <c r="T164" t="str">
        <f>VLOOKUP(CleanedData[[#This Row],[Province]],'02_Lookup_Tables'!$D$2:$E$10,2, FALSE)</f>
        <v>Northern Region</v>
      </c>
      <c r="U164" t="str" cm="1">
        <f t="array" ref="U164">_xlfn.IFS(CleanedData[[#This Row],[Purchase Amount]]&lt;500,"Low",
CleanedData[[#This Row],[Purchase Amount]]&lt;5000,"Medium",
TRUE,"High")</f>
        <v>Low</v>
      </c>
      <c r="V164" t="str">
        <f>TEXT(CleanedData[[#This Row],[Date]],"mmmm")</f>
        <v>April</v>
      </c>
      <c r="W164" t="str">
        <f>"Q"&amp;ROUNDUP(MONTH(CleanedData[[#This Row],[Date]])/3,0)</f>
        <v>Q2</v>
      </c>
      <c r="X164" t="str">
        <f>IF(CleanedData[[#This Row],[Purchase Amount]]&gt;=5000,"Yes","No")</f>
        <v>No</v>
      </c>
      <c r="Y164">
        <f>IF(CleanedData[[#This Row],[Recommend]]="Yes",1,0)</f>
        <v>1</v>
      </c>
      <c r="Z164" s="6">
        <f>CleanedData[[#This Row],[Purchase Amount]]*0.15</f>
        <v>5.13</v>
      </c>
      <c r="AA164" s="6">
        <f>CleanedData[[#This Row],[Purchase Amount]]*1.15</f>
        <v>39.33</v>
      </c>
    </row>
    <row r="165" spans="1:27" x14ac:dyDescent="0.3">
      <c r="A165">
        <v>199</v>
      </c>
      <c r="B165" t="s">
        <v>360</v>
      </c>
      <c r="C165" s="1">
        <v>45502</v>
      </c>
      <c r="D165">
        <v>51</v>
      </c>
      <c r="E165" t="s">
        <v>52</v>
      </c>
      <c r="F165" t="s">
        <v>72</v>
      </c>
      <c r="G165" t="s">
        <v>307</v>
      </c>
      <c r="H165">
        <v>1</v>
      </c>
      <c r="I165" t="s">
        <v>45</v>
      </c>
      <c r="J165" t="s">
        <v>43</v>
      </c>
      <c r="K165" t="s">
        <v>55</v>
      </c>
      <c r="L165" t="s">
        <v>45</v>
      </c>
      <c r="M165" t="s">
        <v>140</v>
      </c>
      <c r="N165" t="s">
        <v>80</v>
      </c>
      <c r="O165" t="s">
        <v>148</v>
      </c>
      <c r="P165" t="s">
        <v>70</v>
      </c>
      <c r="Q165" t="s">
        <v>93</v>
      </c>
      <c r="R165" s="6">
        <f>_xlfn.XLOOKUP(CleanedData[[#This Row],[Product]],'02_Lookup_Tables'!$A$2:$A$126,'02_Lookup_Tables'!$B$2:$B$126)</f>
        <v>824.74</v>
      </c>
      <c r="S165" t="str">
        <f>VLOOKUP(CleanedData[[#This Row],[Product]],'02_Lookup_Tables'!$H$2:$I$126,2,FALSE)</f>
        <v>Apparel</v>
      </c>
      <c r="T165" t="str">
        <f>VLOOKUP(CleanedData[[#This Row],[Province]],'02_Lookup_Tables'!$D$2:$E$10,2, FALSE)</f>
        <v>Central Region</v>
      </c>
      <c r="U165" t="str" cm="1">
        <f t="array" ref="U165">_xlfn.IFS(CleanedData[[#This Row],[Purchase Amount]]&lt;500,"Low",
CleanedData[[#This Row],[Purchase Amount]]&lt;5000,"Medium",
TRUE,"High")</f>
        <v>Medium</v>
      </c>
      <c r="V165" t="str">
        <f>TEXT(CleanedData[[#This Row],[Date]],"mmmm")</f>
        <v>July</v>
      </c>
      <c r="W165" t="str">
        <f>"Q"&amp;ROUNDUP(MONTH(CleanedData[[#This Row],[Date]])/3,0)</f>
        <v>Q3</v>
      </c>
      <c r="X165" t="str">
        <f>IF(CleanedData[[#This Row],[Purchase Amount]]&gt;=5000,"Yes","No")</f>
        <v>No</v>
      </c>
      <c r="Y165">
        <f>IF(CleanedData[[#This Row],[Recommend]]="Yes",1,0)</f>
        <v>1</v>
      </c>
      <c r="Z165" s="6">
        <f>CleanedData[[#This Row],[Purchase Amount]]*0.15</f>
        <v>123.711</v>
      </c>
      <c r="AA165" s="6">
        <f>CleanedData[[#This Row],[Purchase Amount]]*1.15</f>
        <v>948.45099999999991</v>
      </c>
    </row>
    <row r="166" spans="1:27" x14ac:dyDescent="0.3">
      <c r="A166">
        <v>200</v>
      </c>
      <c r="B166" t="s">
        <v>361</v>
      </c>
      <c r="C166" s="1">
        <v>45683</v>
      </c>
      <c r="D166">
        <v>22</v>
      </c>
      <c r="E166" t="s">
        <v>39</v>
      </c>
      <c r="F166" t="s">
        <v>83</v>
      </c>
      <c r="G166" t="s">
        <v>362</v>
      </c>
      <c r="H166">
        <v>5</v>
      </c>
      <c r="I166" t="s">
        <v>42</v>
      </c>
      <c r="J166" t="s">
        <v>43</v>
      </c>
      <c r="K166" t="s">
        <v>64</v>
      </c>
      <c r="L166" t="s">
        <v>42</v>
      </c>
      <c r="N166" t="s">
        <v>57</v>
      </c>
      <c r="O166" t="s">
        <v>134</v>
      </c>
      <c r="P166" t="s">
        <v>8646</v>
      </c>
      <c r="Q166" t="s">
        <v>66</v>
      </c>
      <c r="R166" s="6">
        <f>_xlfn.XLOOKUP(CleanedData[[#This Row],[Product]],'02_Lookup_Tables'!$A$2:$A$126,'02_Lookup_Tables'!$B$2:$B$126)</f>
        <v>1746.77</v>
      </c>
      <c r="S166" t="str">
        <f>VLOOKUP(CleanedData[[#This Row],[Product]],'02_Lookup_Tables'!$H$2:$I$126,2,FALSE)</f>
        <v>Home Devices</v>
      </c>
      <c r="T166" t="str">
        <f>VLOOKUP(CleanedData[[#This Row],[Province]],'02_Lookup_Tables'!$D$2:$E$10,2, FALSE)</f>
        <v>Western Region</v>
      </c>
      <c r="U166" t="str" cm="1">
        <f t="array" ref="U166">_xlfn.IFS(CleanedData[[#This Row],[Purchase Amount]]&lt;500,"Low",
CleanedData[[#This Row],[Purchase Amount]]&lt;5000,"Medium",
TRUE,"High")</f>
        <v>Medium</v>
      </c>
      <c r="V166" t="str">
        <f>TEXT(CleanedData[[#This Row],[Date]],"mmmm")</f>
        <v>January</v>
      </c>
      <c r="W166" t="str">
        <f>"Q"&amp;ROUNDUP(MONTH(CleanedData[[#This Row],[Date]])/3,0)</f>
        <v>Q1</v>
      </c>
      <c r="X166" t="str">
        <f>IF(CleanedData[[#This Row],[Purchase Amount]]&gt;=5000,"Yes","No")</f>
        <v>No</v>
      </c>
      <c r="Y166">
        <f>IF(CleanedData[[#This Row],[Recommend]]="Yes",1,0)</f>
        <v>0</v>
      </c>
      <c r="Z166" s="6">
        <f>CleanedData[[#This Row],[Purchase Amount]]*0.15</f>
        <v>262.01549999999997</v>
      </c>
      <c r="AA166" s="6">
        <f>CleanedData[[#This Row],[Purchase Amount]]*1.15</f>
        <v>2008.7854999999997</v>
      </c>
    </row>
    <row r="167" spans="1:27" x14ac:dyDescent="0.3">
      <c r="A167">
        <v>201</v>
      </c>
      <c r="B167" t="s">
        <v>363</v>
      </c>
      <c r="C167" s="1">
        <v>45783</v>
      </c>
      <c r="D167">
        <v>79</v>
      </c>
      <c r="E167" t="s">
        <v>60</v>
      </c>
      <c r="F167" t="s">
        <v>68</v>
      </c>
      <c r="G167" t="s">
        <v>243</v>
      </c>
      <c r="H167">
        <v>2</v>
      </c>
      <c r="I167" t="s">
        <v>42</v>
      </c>
      <c r="J167" t="s">
        <v>74</v>
      </c>
      <c r="K167" t="s">
        <v>44</v>
      </c>
      <c r="L167" t="s">
        <v>45</v>
      </c>
      <c r="M167" t="s">
        <v>231</v>
      </c>
      <c r="N167" t="s">
        <v>47</v>
      </c>
      <c r="O167" t="s">
        <v>89</v>
      </c>
      <c r="P167" t="s">
        <v>49</v>
      </c>
      <c r="Q167" t="s">
        <v>97</v>
      </c>
      <c r="R167" s="6">
        <f>_xlfn.XLOOKUP(CleanedData[[#This Row],[Product]],'02_Lookup_Tables'!$A$2:$A$126,'02_Lookup_Tables'!$B$2:$B$126)</f>
        <v>551.66</v>
      </c>
      <c r="S167" t="str">
        <f>VLOOKUP(CleanedData[[#This Row],[Product]],'02_Lookup_Tables'!$H$2:$I$126,2,FALSE)</f>
        <v>Accessories</v>
      </c>
      <c r="T167" t="str">
        <f>VLOOKUP(CleanedData[[#This Row],[Province]],'02_Lookup_Tables'!$D$2:$E$10,2, FALSE)</f>
        <v>Northern Region</v>
      </c>
      <c r="U167" t="str" cm="1">
        <f t="array" ref="U167">_xlfn.IFS(CleanedData[[#This Row],[Purchase Amount]]&lt;500,"Low",
CleanedData[[#This Row],[Purchase Amount]]&lt;5000,"Medium",
TRUE,"High")</f>
        <v>Medium</v>
      </c>
      <c r="V167" t="str">
        <f>TEXT(CleanedData[[#This Row],[Date]],"mmmm")</f>
        <v>May</v>
      </c>
      <c r="W167" t="str">
        <f>"Q"&amp;ROUNDUP(MONTH(CleanedData[[#This Row],[Date]])/3,0)</f>
        <v>Q2</v>
      </c>
      <c r="X167" t="str">
        <f>IF(CleanedData[[#This Row],[Purchase Amount]]&gt;=5000,"Yes","No")</f>
        <v>No</v>
      </c>
      <c r="Y167">
        <f>IF(CleanedData[[#This Row],[Recommend]]="Yes",1,0)</f>
        <v>0</v>
      </c>
      <c r="Z167" s="6">
        <f>CleanedData[[#This Row],[Purchase Amount]]*0.15</f>
        <v>82.748999999999995</v>
      </c>
      <c r="AA167" s="6">
        <f>CleanedData[[#This Row],[Purchase Amount]]*1.15</f>
        <v>634.40899999999988</v>
      </c>
    </row>
    <row r="168" spans="1:27" x14ac:dyDescent="0.3">
      <c r="A168">
        <v>202</v>
      </c>
      <c r="B168" t="s">
        <v>364</v>
      </c>
      <c r="C168" s="1">
        <v>45297</v>
      </c>
      <c r="D168">
        <v>19</v>
      </c>
      <c r="E168" t="s">
        <v>60</v>
      </c>
      <c r="F168" t="s">
        <v>108</v>
      </c>
      <c r="G168" t="s">
        <v>365</v>
      </c>
      <c r="H168">
        <v>5</v>
      </c>
      <c r="I168" t="s">
        <v>42</v>
      </c>
      <c r="J168" t="s">
        <v>69</v>
      </c>
      <c r="K168" t="s">
        <v>64</v>
      </c>
      <c r="L168" t="s">
        <v>42</v>
      </c>
      <c r="M168" t="s">
        <v>156</v>
      </c>
      <c r="N168" t="s">
        <v>57</v>
      </c>
      <c r="O168" t="s">
        <v>148</v>
      </c>
      <c r="P168" t="s">
        <v>49</v>
      </c>
      <c r="Q168" t="s">
        <v>66</v>
      </c>
      <c r="R168" s="6">
        <f>_xlfn.XLOOKUP(CleanedData[[#This Row],[Product]],'02_Lookup_Tables'!$A$2:$A$126,'02_Lookup_Tables'!$B$2:$B$126)</f>
        <v>105.11</v>
      </c>
      <c r="S168" t="str">
        <f>VLOOKUP(CleanedData[[#This Row],[Product]],'02_Lookup_Tables'!$H$2:$I$126,2,FALSE)</f>
        <v>Beauty &amp; Personal Care</v>
      </c>
      <c r="T168" t="str">
        <f>VLOOKUP(CleanedData[[#This Row],[Province]],'02_Lookup_Tables'!$D$2:$E$10,2, FALSE)</f>
        <v>Gauteng Region</v>
      </c>
      <c r="U168" t="str" cm="1">
        <f t="array" ref="U168">_xlfn.IFS(CleanedData[[#This Row],[Purchase Amount]]&lt;500,"Low",
CleanedData[[#This Row],[Purchase Amount]]&lt;5000,"Medium",
TRUE,"High")</f>
        <v>Low</v>
      </c>
      <c r="V168" t="str">
        <f>TEXT(CleanedData[[#This Row],[Date]],"mmmm")</f>
        <v>January</v>
      </c>
      <c r="W168" t="str">
        <f>"Q"&amp;ROUNDUP(MONTH(CleanedData[[#This Row],[Date]])/3,0)</f>
        <v>Q1</v>
      </c>
      <c r="X168" t="str">
        <f>IF(CleanedData[[#This Row],[Purchase Amount]]&gt;=5000,"Yes","No")</f>
        <v>No</v>
      </c>
      <c r="Y168">
        <f>IF(CleanedData[[#This Row],[Recommend]]="Yes",1,0)</f>
        <v>0</v>
      </c>
      <c r="Z168" s="6">
        <f>CleanedData[[#This Row],[Purchase Amount]]*0.15</f>
        <v>15.766499999999999</v>
      </c>
      <c r="AA168" s="6">
        <f>CleanedData[[#This Row],[Purchase Amount]]*1.15</f>
        <v>120.87649999999999</v>
      </c>
    </row>
    <row r="169" spans="1:27" x14ac:dyDescent="0.3">
      <c r="A169">
        <v>203</v>
      </c>
      <c r="B169" t="s">
        <v>366</v>
      </c>
      <c r="C169" s="1">
        <v>46009</v>
      </c>
      <c r="D169">
        <v>46</v>
      </c>
      <c r="E169" t="s">
        <v>60</v>
      </c>
      <c r="F169" t="s">
        <v>40</v>
      </c>
      <c r="G169" t="s">
        <v>146</v>
      </c>
      <c r="H169">
        <v>5</v>
      </c>
      <c r="I169" t="s">
        <v>45</v>
      </c>
      <c r="J169" t="s">
        <v>69</v>
      </c>
      <c r="K169" t="s">
        <v>55</v>
      </c>
      <c r="L169" t="s">
        <v>45</v>
      </c>
      <c r="M169" t="s">
        <v>196</v>
      </c>
      <c r="N169" t="s">
        <v>57</v>
      </c>
      <c r="O169" t="s">
        <v>89</v>
      </c>
      <c r="P169" t="s">
        <v>70</v>
      </c>
      <c r="Q169" t="s">
        <v>93</v>
      </c>
      <c r="R169" s="6">
        <f>_xlfn.XLOOKUP(CleanedData[[#This Row],[Product]],'02_Lookup_Tables'!$A$2:$A$126,'02_Lookup_Tables'!$B$2:$B$126)</f>
        <v>27815.439999999999</v>
      </c>
      <c r="S169" t="str">
        <f>VLOOKUP(CleanedData[[#This Row],[Product]],'02_Lookup_Tables'!$H$2:$I$126,2,FALSE)</f>
        <v>Electronics</v>
      </c>
      <c r="T169" t="str">
        <f>VLOOKUP(CleanedData[[#This Row],[Province]],'02_Lookup_Tables'!$D$2:$E$10,2, FALSE)</f>
        <v>Northern Region</v>
      </c>
      <c r="U169" t="str" cm="1">
        <f t="array" ref="U169">_xlfn.IFS(CleanedData[[#This Row],[Purchase Amount]]&lt;500,"Low",
CleanedData[[#This Row],[Purchase Amount]]&lt;5000,"Medium",
TRUE,"High")</f>
        <v>High</v>
      </c>
      <c r="V169" t="str">
        <f>TEXT(CleanedData[[#This Row],[Date]],"mmmm")</f>
        <v>December</v>
      </c>
      <c r="W169" t="str">
        <f>"Q"&amp;ROUNDUP(MONTH(CleanedData[[#This Row],[Date]])/3,0)</f>
        <v>Q4</v>
      </c>
      <c r="X169" t="str">
        <f>IF(CleanedData[[#This Row],[Purchase Amount]]&gt;=5000,"Yes","No")</f>
        <v>Yes</v>
      </c>
      <c r="Y169">
        <f>IF(CleanedData[[#This Row],[Recommend]]="Yes",1,0)</f>
        <v>1</v>
      </c>
      <c r="Z169" s="6">
        <f>CleanedData[[#This Row],[Purchase Amount]]*0.15</f>
        <v>4172.3159999999998</v>
      </c>
      <c r="AA169" s="6">
        <f>CleanedData[[#This Row],[Purchase Amount]]*1.15</f>
        <v>31987.755999999998</v>
      </c>
    </row>
    <row r="170" spans="1:27" x14ac:dyDescent="0.3">
      <c r="A170">
        <v>204</v>
      </c>
      <c r="B170" t="s">
        <v>367</v>
      </c>
      <c r="C170" s="1">
        <v>45815</v>
      </c>
      <c r="D170">
        <v>71</v>
      </c>
      <c r="E170" t="s">
        <v>52</v>
      </c>
      <c r="F170" t="s">
        <v>72</v>
      </c>
      <c r="G170" t="s">
        <v>266</v>
      </c>
      <c r="H170">
        <v>4</v>
      </c>
      <c r="I170" t="s">
        <v>45</v>
      </c>
      <c r="J170" t="s">
        <v>63</v>
      </c>
      <c r="K170" t="s">
        <v>55</v>
      </c>
      <c r="L170" t="s">
        <v>45</v>
      </c>
      <c r="M170" t="s">
        <v>180</v>
      </c>
      <c r="N170" t="s">
        <v>96</v>
      </c>
      <c r="O170" t="s">
        <v>89</v>
      </c>
      <c r="P170" t="s">
        <v>70</v>
      </c>
      <c r="Q170" t="s">
        <v>97</v>
      </c>
      <c r="R170" s="6">
        <f>_xlfn.XLOOKUP(CleanedData[[#This Row],[Product]],'02_Lookup_Tables'!$A$2:$A$126,'02_Lookup_Tables'!$B$2:$B$126)</f>
        <v>2951.61</v>
      </c>
      <c r="S170" t="str">
        <f>VLOOKUP(CleanedData[[#This Row],[Product]],'02_Lookup_Tables'!$H$2:$I$126,2,FALSE)</f>
        <v>Beauty &amp; Personal Care</v>
      </c>
      <c r="T170" t="str">
        <f>VLOOKUP(CleanedData[[#This Row],[Province]],'02_Lookup_Tables'!$D$2:$E$10,2, FALSE)</f>
        <v>Central Region</v>
      </c>
      <c r="U170" t="str" cm="1">
        <f t="array" ref="U170">_xlfn.IFS(CleanedData[[#This Row],[Purchase Amount]]&lt;500,"Low",
CleanedData[[#This Row],[Purchase Amount]]&lt;5000,"Medium",
TRUE,"High")</f>
        <v>Medium</v>
      </c>
      <c r="V170" t="str">
        <f>TEXT(CleanedData[[#This Row],[Date]],"mmmm")</f>
        <v>June</v>
      </c>
      <c r="W170" t="str">
        <f>"Q"&amp;ROUNDUP(MONTH(CleanedData[[#This Row],[Date]])/3,0)</f>
        <v>Q2</v>
      </c>
      <c r="X170" t="str">
        <f>IF(CleanedData[[#This Row],[Purchase Amount]]&gt;=5000,"Yes","No")</f>
        <v>No</v>
      </c>
      <c r="Y170">
        <f>IF(CleanedData[[#This Row],[Recommend]]="Yes",1,0)</f>
        <v>1</v>
      </c>
      <c r="Z170" s="6">
        <f>CleanedData[[#This Row],[Purchase Amount]]*0.15</f>
        <v>442.74150000000003</v>
      </c>
      <c r="AA170" s="6">
        <f>CleanedData[[#This Row],[Purchase Amount]]*1.15</f>
        <v>3394.3514999999998</v>
      </c>
    </row>
    <row r="171" spans="1:27" x14ac:dyDescent="0.3">
      <c r="A171">
        <v>206</v>
      </c>
      <c r="B171" t="s">
        <v>368</v>
      </c>
      <c r="C171" s="1">
        <v>45740</v>
      </c>
      <c r="D171">
        <v>48</v>
      </c>
      <c r="E171" t="s">
        <v>60</v>
      </c>
      <c r="F171" t="s">
        <v>83</v>
      </c>
      <c r="G171" t="s">
        <v>311</v>
      </c>
      <c r="H171">
        <v>1</v>
      </c>
      <c r="I171" t="s">
        <v>45</v>
      </c>
      <c r="J171" t="s">
        <v>69</v>
      </c>
      <c r="K171" t="s">
        <v>55</v>
      </c>
      <c r="L171" t="s">
        <v>45</v>
      </c>
      <c r="M171" t="s">
        <v>92</v>
      </c>
      <c r="N171" t="s">
        <v>80</v>
      </c>
      <c r="O171" t="s">
        <v>89</v>
      </c>
      <c r="P171" t="s">
        <v>49</v>
      </c>
      <c r="Q171" t="s">
        <v>93</v>
      </c>
      <c r="R171" s="6">
        <f>_xlfn.XLOOKUP(CleanedData[[#This Row],[Product]],'02_Lookup_Tables'!$A$2:$A$126,'02_Lookup_Tables'!$B$2:$B$126)</f>
        <v>954.6</v>
      </c>
      <c r="S171" t="str">
        <f>VLOOKUP(CleanedData[[#This Row],[Product]],'02_Lookup_Tables'!$H$2:$I$126,2,FALSE)</f>
        <v>Apparel</v>
      </c>
      <c r="T171" t="str">
        <f>VLOOKUP(CleanedData[[#This Row],[Province]],'02_Lookup_Tables'!$D$2:$E$10,2, FALSE)</f>
        <v>Western Region</v>
      </c>
      <c r="U171" t="str" cm="1">
        <f t="array" ref="U171">_xlfn.IFS(CleanedData[[#This Row],[Purchase Amount]]&lt;500,"Low",
CleanedData[[#This Row],[Purchase Amount]]&lt;5000,"Medium",
TRUE,"High")</f>
        <v>Medium</v>
      </c>
      <c r="V171" t="str">
        <f>TEXT(CleanedData[[#This Row],[Date]],"mmmm")</f>
        <v>March</v>
      </c>
      <c r="W171" t="str">
        <f>"Q"&amp;ROUNDUP(MONTH(CleanedData[[#This Row],[Date]])/3,0)</f>
        <v>Q1</v>
      </c>
      <c r="X171" t="str">
        <f>IF(CleanedData[[#This Row],[Purchase Amount]]&gt;=5000,"Yes","No")</f>
        <v>No</v>
      </c>
      <c r="Y171">
        <f>IF(CleanedData[[#This Row],[Recommend]]="Yes",1,0)</f>
        <v>1</v>
      </c>
      <c r="Z171" s="6">
        <f>CleanedData[[#This Row],[Purchase Amount]]*0.15</f>
        <v>143.19</v>
      </c>
      <c r="AA171" s="6">
        <f>CleanedData[[#This Row],[Purchase Amount]]*1.15</f>
        <v>1097.79</v>
      </c>
    </row>
    <row r="172" spans="1:27" x14ac:dyDescent="0.3">
      <c r="A172">
        <v>207</v>
      </c>
      <c r="B172" t="s">
        <v>369</v>
      </c>
      <c r="C172" s="1">
        <v>45899</v>
      </c>
      <c r="D172">
        <v>44</v>
      </c>
      <c r="E172" t="s">
        <v>39</v>
      </c>
      <c r="F172" t="s">
        <v>125</v>
      </c>
      <c r="G172" t="s">
        <v>164</v>
      </c>
      <c r="H172">
        <v>2</v>
      </c>
      <c r="I172" t="s">
        <v>42</v>
      </c>
      <c r="J172" t="s">
        <v>69</v>
      </c>
      <c r="K172" t="s">
        <v>55</v>
      </c>
      <c r="L172" t="s">
        <v>45</v>
      </c>
      <c r="M172" t="s">
        <v>136</v>
      </c>
      <c r="N172" t="s">
        <v>47</v>
      </c>
      <c r="O172" t="s">
        <v>89</v>
      </c>
      <c r="P172" t="s">
        <v>49</v>
      </c>
      <c r="Q172" t="s">
        <v>81</v>
      </c>
      <c r="R172" s="6">
        <f>_xlfn.XLOOKUP(CleanedData[[#This Row],[Product]],'02_Lookup_Tables'!$A$2:$A$126,'02_Lookup_Tables'!$B$2:$B$126)</f>
        <v>440.87</v>
      </c>
      <c r="S172" t="str">
        <f>VLOOKUP(CleanedData[[#This Row],[Product]],'02_Lookup_Tables'!$H$2:$I$126,2,FALSE)</f>
        <v>Home &amp; Living</v>
      </c>
      <c r="T172" t="str">
        <f>VLOOKUP(CleanedData[[#This Row],[Province]],'02_Lookup_Tables'!$D$2:$E$10,2, FALSE)</f>
        <v>Western Region</v>
      </c>
      <c r="U172" t="str" cm="1">
        <f t="array" ref="U172">_xlfn.IFS(CleanedData[[#This Row],[Purchase Amount]]&lt;500,"Low",
CleanedData[[#This Row],[Purchase Amount]]&lt;5000,"Medium",
TRUE,"High")</f>
        <v>Low</v>
      </c>
      <c r="V172" t="str">
        <f>TEXT(CleanedData[[#This Row],[Date]],"mmmm")</f>
        <v>August</v>
      </c>
      <c r="W172" t="str">
        <f>"Q"&amp;ROUNDUP(MONTH(CleanedData[[#This Row],[Date]])/3,0)</f>
        <v>Q3</v>
      </c>
      <c r="X172" t="str">
        <f>IF(CleanedData[[#This Row],[Purchase Amount]]&gt;=5000,"Yes","No")</f>
        <v>No</v>
      </c>
      <c r="Y172">
        <f>IF(CleanedData[[#This Row],[Recommend]]="Yes",1,0)</f>
        <v>0</v>
      </c>
      <c r="Z172" s="6">
        <f>CleanedData[[#This Row],[Purchase Amount]]*0.15</f>
        <v>66.130499999999998</v>
      </c>
      <c r="AA172" s="6">
        <f>CleanedData[[#This Row],[Purchase Amount]]*1.15</f>
        <v>507.00049999999999</v>
      </c>
    </row>
    <row r="173" spans="1:27" x14ac:dyDescent="0.3">
      <c r="A173">
        <v>208</v>
      </c>
      <c r="B173" t="s">
        <v>370</v>
      </c>
      <c r="C173" s="1">
        <v>45983</v>
      </c>
      <c r="D173">
        <v>27</v>
      </c>
      <c r="E173" t="s">
        <v>39</v>
      </c>
      <c r="F173" t="s">
        <v>40</v>
      </c>
      <c r="G173" t="s">
        <v>131</v>
      </c>
      <c r="H173">
        <v>5</v>
      </c>
      <c r="I173" t="s">
        <v>45</v>
      </c>
      <c r="J173" t="s">
        <v>63</v>
      </c>
      <c r="K173" t="s">
        <v>55</v>
      </c>
      <c r="L173" t="s">
        <v>42</v>
      </c>
      <c r="M173" t="s">
        <v>147</v>
      </c>
      <c r="N173" t="s">
        <v>57</v>
      </c>
      <c r="O173" t="s">
        <v>148</v>
      </c>
      <c r="P173" t="s">
        <v>49</v>
      </c>
      <c r="Q173" t="s">
        <v>58</v>
      </c>
      <c r="R173" s="6">
        <f>_xlfn.XLOOKUP(CleanedData[[#This Row],[Product]],'02_Lookup_Tables'!$A$2:$A$126,'02_Lookup_Tables'!$B$2:$B$126)</f>
        <v>369.57</v>
      </c>
      <c r="S173" t="str">
        <f>VLOOKUP(CleanedData[[#This Row],[Product]],'02_Lookup_Tables'!$H$2:$I$126,2,FALSE)</f>
        <v>Accessories</v>
      </c>
      <c r="T173" t="str">
        <f>VLOOKUP(CleanedData[[#This Row],[Province]],'02_Lookup_Tables'!$D$2:$E$10,2, FALSE)</f>
        <v>Northern Region</v>
      </c>
      <c r="U173" t="str" cm="1">
        <f t="array" ref="U173">_xlfn.IFS(CleanedData[[#This Row],[Purchase Amount]]&lt;500,"Low",
CleanedData[[#This Row],[Purchase Amount]]&lt;5000,"Medium",
TRUE,"High")</f>
        <v>Low</v>
      </c>
      <c r="V173" t="str">
        <f>TEXT(CleanedData[[#This Row],[Date]],"mmmm")</f>
        <v>November</v>
      </c>
      <c r="W173" t="str">
        <f>"Q"&amp;ROUNDUP(MONTH(CleanedData[[#This Row],[Date]])/3,0)</f>
        <v>Q4</v>
      </c>
      <c r="X173" t="str">
        <f>IF(CleanedData[[#This Row],[Purchase Amount]]&gt;=5000,"Yes","No")</f>
        <v>No</v>
      </c>
      <c r="Y173">
        <f>IF(CleanedData[[#This Row],[Recommend]]="Yes",1,0)</f>
        <v>1</v>
      </c>
      <c r="Z173" s="6">
        <f>CleanedData[[#This Row],[Purchase Amount]]*0.15</f>
        <v>55.435499999999998</v>
      </c>
      <c r="AA173" s="6">
        <f>CleanedData[[#This Row],[Purchase Amount]]*1.15</f>
        <v>425.00549999999998</v>
      </c>
    </row>
    <row r="174" spans="1:27" x14ac:dyDescent="0.3">
      <c r="A174">
        <v>209</v>
      </c>
      <c r="B174" t="s">
        <v>371</v>
      </c>
      <c r="C174" s="1">
        <v>45341</v>
      </c>
      <c r="D174">
        <v>22</v>
      </c>
      <c r="E174" t="s">
        <v>39</v>
      </c>
      <c r="F174" t="s">
        <v>108</v>
      </c>
      <c r="G174" t="s">
        <v>372</v>
      </c>
      <c r="H174">
        <v>3</v>
      </c>
      <c r="I174" t="s">
        <v>45</v>
      </c>
      <c r="J174" t="s">
        <v>69</v>
      </c>
      <c r="K174" t="s">
        <v>64</v>
      </c>
      <c r="L174" t="s">
        <v>42</v>
      </c>
      <c r="M174" t="s">
        <v>65</v>
      </c>
      <c r="N174" t="s">
        <v>48</v>
      </c>
      <c r="O174" t="s">
        <v>89</v>
      </c>
      <c r="P174" t="s">
        <v>49</v>
      </c>
      <c r="Q174" t="s">
        <v>66</v>
      </c>
      <c r="R174" s="6">
        <f>_xlfn.XLOOKUP(CleanedData[[#This Row],[Product]],'02_Lookup_Tables'!$A$2:$A$126,'02_Lookup_Tables'!$B$2:$B$126)</f>
        <v>944.78</v>
      </c>
      <c r="S174" t="str">
        <f>VLOOKUP(CleanedData[[#This Row],[Product]],'02_Lookup_Tables'!$H$2:$I$126,2,FALSE)</f>
        <v>Electronics</v>
      </c>
      <c r="T174" t="str">
        <f>VLOOKUP(CleanedData[[#This Row],[Province]],'02_Lookup_Tables'!$D$2:$E$10,2, FALSE)</f>
        <v>Gauteng Region</v>
      </c>
      <c r="U174" t="str" cm="1">
        <f t="array" ref="U174">_xlfn.IFS(CleanedData[[#This Row],[Purchase Amount]]&lt;500,"Low",
CleanedData[[#This Row],[Purchase Amount]]&lt;5000,"Medium",
TRUE,"High")</f>
        <v>Medium</v>
      </c>
      <c r="V174" t="str">
        <f>TEXT(CleanedData[[#This Row],[Date]],"mmmm")</f>
        <v>February</v>
      </c>
      <c r="W174" t="str">
        <f>"Q"&amp;ROUNDUP(MONTH(CleanedData[[#This Row],[Date]])/3,0)</f>
        <v>Q1</v>
      </c>
      <c r="X174" t="str">
        <f>IF(CleanedData[[#This Row],[Purchase Amount]]&gt;=5000,"Yes","No")</f>
        <v>No</v>
      </c>
      <c r="Y174">
        <f>IF(CleanedData[[#This Row],[Recommend]]="Yes",1,0)</f>
        <v>1</v>
      </c>
      <c r="Z174" s="6">
        <f>CleanedData[[#This Row],[Purchase Amount]]*0.15</f>
        <v>141.71699999999998</v>
      </c>
      <c r="AA174" s="6">
        <f>CleanedData[[#This Row],[Purchase Amount]]*1.15</f>
        <v>1086.4969999999998</v>
      </c>
    </row>
    <row r="175" spans="1:27" x14ac:dyDescent="0.3">
      <c r="A175">
        <v>210</v>
      </c>
      <c r="B175" t="s">
        <v>373</v>
      </c>
      <c r="C175" s="1">
        <v>45936</v>
      </c>
      <c r="D175">
        <v>62</v>
      </c>
      <c r="E175" t="s">
        <v>60</v>
      </c>
      <c r="F175" t="s">
        <v>61</v>
      </c>
      <c r="G175" t="s">
        <v>374</v>
      </c>
      <c r="H175">
        <v>5</v>
      </c>
      <c r="I175" t="s">
        <v>45</v>
      </c>
      <c r="J175" t="s">
        <v>43</v>
      </c>
      <c r="K175" t="s">
        <v>55</v>
      </c>
      <c r="L175" t="s">
        <v>45</v>
      </c>
      <c r="M175" t="s">
        <v>156</v>
      </c>
      <c r="N175" t="s">
        <v>57</v>
      </c>
      <c r="O175" t="s">
        <v>148</v>
      </c>
      <c r="P175" t="s">
        <v>49</v>
      </c>
      <c r="Q175" t="s">
        <v>50</v>
      </c>
      <c r="R175" s="6">
        <f>_xlfn.XLOOKUP(CleanedData[[#This Row],[Product]],'02_Lookup_Tables'!$A$2:$A$126,'02_Lookup_Tables'!$B$2:$B$126)</f>
        <v>2906.97</v>
      </c>
      <c r="S175" t="str">
        <f>VLOOKUP(CleanedData[[#This Row],[Product]],'02_Lookup_Tables'!$H$2:$I$126,2,FALSE)</f>
        <v>Home &amp; Living</v>
      </c>
      <c r="T175" t="str">
        <f>VLOOKUP(CleanedData[[#This Row],[Province]],'02_Lookup_Tables'!$D$2:$E$10,2, FALSE)</f>
        <v>Southern Region</v>
      </c>
      <c r="U175" t="str" cm="1">
        <f t="array" ref="U175">_xlfn.IFS(CleanedData[[#This Row],[Purchase Amount]]&lt;500,"Low",
CleanedData[[#This Row],[Purchase Amount]]&lt;5000,"Medium",
TRUE,"High")</f>
        <v>Medium</v>
      </c>
      <c r="V175" t="str">
        <f>TEXT(CleanedData[[#This Row],[Date]],"mmmm")</f>
        <v>October</v>
      </c>
      <c r="W175" t="str">
        <f>"Q"&amp;ROUNDUP(MONTH(CleanedData[[#This Row],[Date]])/3,0)</f>
        <v>Q4</v>
      </c>
      <c r="X175" t="str">
        <f>IF(CleanedData[[#This Row],[Purchase Amount]]&gt;=5000,"Yes","No")</f>
        <v>No</v>
      </c>
      <c r="Y175">
        <f>IF(CleanedData[[#This Row],[Recommend]]="Yes",1,0)</f>
        <v>1</v>
      </c>
      <c r="Z175" s="6">
        <f>CleanedData[[#This Row],[Purchase Amount]]*0.15</f>
        <v>436.04549999999995</v>
      </c>
      <c r="AA175" s="6">
        <f>CleanedData[[#This Row],[Purchase Amount]]*1.15</f>
        <v>3343.0154999999995</v>
      </c>
    </row>
    <row r="176" spans="1:27" x14ac:dyDescent="0.3">
      <c r="A176">
        <v>211</v>
      </c>
      <c r="B176" t="s">
        <v>375</v>
      </c>
      <c r="C176" s="1">
        <v>45843</v>
      </c>
      <c r="D176">
        <v>24</v>
      </c>
      <c r="E176" t="s">
        <v>60</v>
      </c>
      <c r="F176" t="s">
        <v>68</v>
      </c>
      <c r="G176" t="s">
        <v>362</v>
      </c>
      <c r="H176">
        <v>3</v>
      </c>
      <c r="I176" t="s">
        <v>45</v>
      </c>
      <c r="J176" t="s">
        <v>63</v>
      </c>
      <c r="K176" t="s">
        <v>64</v>
      </c>
      <c r="L176" t="s">
        <v>45</v>
      </c>
      <c r="N176" t="s">
        <v>48</v>
      </c>
      <c r="O176" t="s">
        <v>134</v>
      </c>
      <c r="P176" t="s">
        <v>8646</v>
      </c>
      <c r="Q176" t="s">
        <v>66</v>
      </c>
      <c r="R176" s="6">
        <f>_xlfn.XLOOKUP(CleanedData[[#This Row],[Product]],'02_Lookup_Tables'!$A$2:$A$126,'02_Lookup_Tables'!$B$2:$B$126)</f>
        <v>1746.77</v>
      </c>
      <c r="S176" t="str">
        <f>VLOOKUP(CleanedData[[#This Row],[Product]],'02_Lookup_Tables'!$H$2:$I$126,2,FALSE)</f>
        <v>Home Devices</v>
      </c>
      <c r="T176" t="str">
        <f>VLOOKUP(CleanedData[[#This Row],[Province]],'02_Lookup_Tables'!$D$2:$E$10,2, FALSE)</f>
        <v>Northern Region</v>
      </c>
      <c r="U176" t="str" cm="1">
        <f t="array" ref="U176">_xlfn.IFS(CleanedData[[#This Row],[Purchase Amount]]&lt;500,"Low",
CleanedData[[#This Row],[Purchase Amount]]&lt;5000,"Medium",
TRUE,"High")</f>
        <v>Medium</v>
      </c>
      <c r="V176" t="str">
        <f>TEXT(CleanedData[[#This Row],[Date]],"mmmm")</f>
        <v>July</v>
      </c>
      <c r="W176" t="str">
        <f>"Q"&amp;ROUNDUP(MONTH(CleanedData[[#This Row],[Date]])/3,0)</f>
        <v>Q3</v>
      </c>
      <c r="X176" t="str">
        <f>IF(CleanedData[[#This Row],[Purchase Amount]]&gt;=5000,"Yes","No")</f>
        <v>No</v>
      </c>
      <c r="Y176">
        <f>IF(CleanedData[[#This Row],[Recommend]]="Yes",1,0)</f>
        <v>1</v>
      </c>
      <c r="Z176" s="6">
        <f>CleanedData[[#This Row],[Purchase Amount]]*0.15</f>
        <v>262.01549999999997</v>
      </c>
      <c r="AA176" s="6">
        <f>CleanedData[[#This Row],[Purchase Amount]]*1.15</f>
        <v>2008.7854999999997</v>
      </c>
    </row>
    <row r="177" spans="1:27" x14ac:dyDescent="0.3">
      <c r="A177">
        <v>212</v>
      </c>
      <c r="B177" t="s">
        <v>376</v>
      </c>
      <c r="C177" s="1">
        <v>45730</v>
      </c>
      <c r="D177">
        <v>34</v>
      </c>
      <c r="E177" t="s">
        <v>60</v>
      </c>
      <c r="F177" t="s">
        <v>108</v>
      </c>
      <c r="G177" t="s">
        <v>288</v>
      </c>
      <c r="H177">
        <v>5</v>
      </c>
      <c r="I177" t="s">
        <v>45</v>
      </c>
      <c r="J177" t="s">
        <v>63</v>
      </c>
      <c r="K177" t="s">
        <v>55</v>
      </c>
      <c r="L177" t="s">
        <v>45</v>
      </c>
      <c r="M177" t="s">
        <v>165</v>
      </c>
      <c r="N177" t="s">
        <v>57</v>
      </c>
      <c r="O177" t="s">
        <v>89</v>
      </c>
      <c r="P177" t="s">
        <v>70</v>
      </c>
      <c r="Q177" t="s">
        <v>58</v>
      </c>
      <c r="R177" s="6">
        <f>_xlfn.XLOOKUP(CleanedData[[#This Row],[Product]],'02_Lookup_Tables'!$A$2:$A$126,'02_Lookup_Tables'!$B$2:$B$126)</f>
        <v>605.1</v>
      </c>
      <c r="S177" t="str">
        <f>VLOOKUP(CleanedData[[#This Row],[Product]],'02_Lookup_Tables'!$H$2:$I$126,2,FALSE)</f>
        <v>Apparel</v>
      </c>
      <c r="T177" t="str">
        <f>VLOOKUP(CleanedData[[#This Row],[Province]],'02_Lookup_Tables'!$D$2:$E$10,2, FALSE)</f>
        <v>Gauteng Region</v>
      </c>
      <c r="U177" t="str" cm="1">
        <f t="array" ref="U177">_xlfn.IFS(CleanedData[[#This Row],[Purchase Amount]]&lt;500,"Low",
CleanedData[[#This Row],[Purchase Amount]]&lt;5000,"Medium",
TRUE,"High")</f>
        <v>Medium</v>
      </c>
      <c r="V177" t="str">
        <f>TEXT(CleanedData[[#This Row],[Date]],"mmmm")</f>
        <v>March</v>
      </c>
      <c r="W177" t="str">
        <f>"Q"&amp;ROUNDUP(MONTH(CleanedData[[#This Row],[Date]])/3,0)</f>
        <v>Q1</v>
      </c>
      <c r="X177" t="str">
        <f>IF(CleanedData[[#This Row],[Purchase Amount]]&gt;=5000,"Yes","No")</f>
        <v>No</v>
      </c>
      <c r="Y177">
        <f>IF(CleanedData[[#This Row],[Recommend]]="Yes",1,0)</f>
        <v>1</v>
      </c>
      <c r="Z177" s="6">
        <f>CleanedData[[#This Row],[Purchase Amount]]*0.15</f>
        <v>90.765000000000001</v>
      </c>
      <c r="AA177" s="6">
        <f>CleanedData[[#This Row],[Purchase Amount]]*1.15</f>
        <v>695.86500000000001</v>
      </c>
    </row>
    <row r="178" spans="1:27" x14ac:dyDescent="0.3">
      <c r="A178">
        <v>214</v>
      </c>
      <c r="B178" t="s">
        <v>377</v>
      </c>
      <c r="C178" s="1">
        <v>45791</v>
      </c>
      <c r="D178">
        <v>66</v>
      </c>
      <c r="E178" t="s">
        <v>52</v>
      </c>
      <c r="F178" t="s">
        <v>77</v>
      </c>
      <c r="G178" t="s">
        <v>378</v>
      </c>
      <c r="H178">
        <v>5</v>
      </c>
      <c r="I178" t="s">
        <v>45</v>
      </c>
      <c r="J178" t="s">
        <v>43</v>
      </c>
      <c r="K178" t="s">
        <v>44</v>
      </c>
      <c r="L178" t="s">
        <v>42</v>
      </c>
      <c r="M178" t="s">
        <v>147</v>
      </c>
      <c r="N178" t="s">
        <v>57</v>
      </c>
      <c r="O178" t="s">
        <v>148</v>
      </c>
      <c r="P178" t="s">
        <v>49</v>
      </c>
      <c r="Q178" t="s">
        <v>97</v>
      </c>
      <c r="R178" s="6">
        <f>_xlfn.XLOOKUP(CleanedData[[#This Row],[Product]],'02_Lookup_Tables'!$A$2:$A$126,'02_Lookup_Tables'!$B$2:$B$126)</f>
        <v>40.11</v>
      </c>
      <c r="S178" t="str">
        <f>VLOOKUP(CleanedData[[#This Row],[Product]],'02_Lookup_Tables'!$H$2:$I$126,2,FALSE)</f>
        <v>Food</v>
      </c>
      <c r="T178" t="str">
        <f>VLOOKUP(CleanedData[[#This Row],[Province]],'02_Lookup_Tables'!$D$2:$E$10,2, FALSE)</f>
        <v>Central Region</v>
      </c>
      <c r="U178" t="str" cm="1">
        <f t="array" ref="U178">_xlfn.IFS(CleanedData[[#This Row],[Purchase Amount]]&lt;500,"Low",
CleanedData[[#This Row],[Purchase Amount]]&lt;5000,"Medium",
TRUE,"High")</f>
        <v>Low</v>
      </c>
      <c r="V178" t="str">
        <f>TEXT(CleanedData[[#This Row],[Date]],"mmmm")</f>
        <v>May</v>
      </c>
      <c r="W178" t="str">
        <f>"Q"&amp;ROUNDUP(MONTH(CleanedData[[#This Row],[Date]])/3,0)</f>
        <v>Q2</v>
      </c>
      <c r="X178" t="str">
        <f>IF(CleanedData[[#This Row],[Purchase Amount]]&gt;=5000,"Yes","No")</f>
        <v>No</v>
      </c>
      <c r="Y178">
        <f>IF(CleanedData[[#This Row],[Recommend]]="Yes",1,0)</f>
        <v>1</v>
      </c>
      <c r="Z178" s="6">
        <f>CleanedData[[#This Row],[Purchase Amount]]*0.15</f>
        <v>6.0164999999999997</v>
      </c>
      <c r="AA178" s="6">
        <f>CleanedData[[#This Row],[Purchase Amount]]*1.15</f>
        <v>46.126499999999993</v>
      </c>
    </row>
    <row r="179" spans="1:27" x14ac:dyDescent="0.3">
      <c r="A179">
        <v>215</v>
      </c>
      <c r="B179" t="s">
        <v>379</v>
      </c>
      <c r="C179" s="1">
        <v>45406</v>
      </c>
      <c r="D179">
        <v>76</v>
      </c>
      <c r="E179" t="s">
        <v>39</v>
      </c>
      <c r="F179" t="s">
        <v>130</v>
      </c>
      <c r="G179" t="s">
        <v>153</v>
      </c>
      <c r="H179">
        <v>5</v>
      </c>
      <c r="I179" t="s">
        <v>42</v>
      </c>
      <c r="J179" t="s">
        <v>43</v>
      </c>
      <c r="K179" t="s">
        <v>44</v>
      </c>
      <c r="L179" t="s">
        <v>45</v>
      </c>
      <c r="M179" t="s">
        <v>140</v>
      </c>
      <c r="N179" t="s">
        <v>57</v>
      </c>
      <c r="O179" t="s">
        <v>148</v>
      </c>
      <c r="P179" t="s">
        <v>49</v>
      </c>
      <c r="Q179" t="s">
        <v>97</v>
      </c>
      <c r="R179" s="6">
        <f>_xlfn.XLOOKUP(CleanedData[[#This Row],[Product]],'02_Lookup_Tables'!$A$2:$A$126,'02_Lookup_Tables'!$B$2:$B$126)</f>
        <v>1011.68</v>
      </c>
      <c r="S179" t="str">
        <f>VLOOKUP(CleanedData[[#This Row],[Product]],'02_Lookup_Tables'!$H$2:$I$126,2,FALSE)</f>
        <v>Accessories</v>
      </c>
      <c r="T179" t="str">
        <f>VLOOKUP(CleanedData[[#This Row],[Province]],'02_Lookup_Tables'!$D$2:$E$10,2, FALSE)</f>
        <v>Eastern Region</v>
      </c>
      <c r="U179" t="str" cm="1">
        <f t="array" ref="U179">_xlfn.IFS(CleanedData[[#This Row],[Purchase Amount]]&lt;500,"Low",
CleanedData[[#This Row],[Purchase Amount]]&lt;5000,"Medium",
TRUE,"High")</f>
        <v>Medium</v>
      </c>
      <c r="V179" t="str">
        <f>TEXT(CleanedData[[#This Row],[Date]],"mmmm")</f>
        <v>April</v>
      </c>
      <c r="W179" t="str">
        <f>"Q"&amp;ROUNDUP(MONTH(CleanedData[[#This Row],[Date]])/3,0)</f>
        <v>Q2</v>
      </c>
      <c r="X179" t="str">
        <f>IF(CleanedData[[#This Row],[Purchase Amount]]&gt;=5000,"Yes","No")</f>
        <v>No</v>
      </c>
      <c r="Y179">
        <f>IF(CleanedData[[#This Row],[Recommend]]="Yes",1,0)</f>
        <v>0</v>
      </c>
      <c r="Z179" s="6">
        <f>CleanedData[[#This Row],[Purchase Amount]]*0.15</f>
        <v>151.75199999999998</v>
      </c>
      <c r="AA179" s="6">
        <f>CleanedData[[#This Row],[Purchase Amount]]*1.15</f>
        <v>1163.4319999999998</v>
      </c>
    </row>
    <row r="180" spans="1:27" x14ac:dyDescent="0.3">
      <c r="A180">
        <v>216</v>
      </c>
      <c r="B180" t="s">
        <v>380</v>
      </c>
      <c r="C180" s="1">
        <v>45351</v>
      </c>
      <c r="D180">
        <v>23</v>
      </c>
      <c r="E180" t="s">
        <v>39</v>
      </c>
      <c r="F180" t="s">
        <v>108</v>
      </c>
      <c r="G180" t="s">
        <v>381</v>
      </c>
      <c r="H180">
        <v>5</v>
      </c>
      <c r="I180" t="s">
        <v>42</v>
      </c>
      <c r="J180" t="s">
        <v>54</v>
      </c>
      <c r="K180" t="s">
        <v>44</v>
      </c>
      <c r="L180" t="s">
        <v>45</v>
      </c>
      <c r="M180" t="s">
        <v>180</v>
      </c>
      <c r="N180" t="s">
        <v>57</v>
      </c>
      <c r="O180" t="s">
        <v>89</v>
      </c>
      <c r="P180" t="s">
        <v>70</v>
      </c>
      <c r="Q180" t="s">
        <v>66</v>
      </c>
      <c r="R180" s="6">
        <f>_xlfn.XLOOKUP(CleanedData[[#This Row],[Product]],'02_Lookup_Tables'!$A$2:$A$126,'02_Lookup_Tables'!$B$2:$B$126)</f>
        <v>786.78</v>
      </c>
      <c r="S180" t="str">
        <f>VLOOKUP(CleanedData[[#This Row],[Product]],'02_Lookup_Tables'!$H$2:$I$126,2,FALSE)</f>
        <v>Apparel</v>
      </c>
      <c r="T180" t="str">
        <f>VLOOKUP(CleanedData[[#This Row],[Province]],'02_Lookup_Tables'!$D$2:$E$10,2, FALSE)</f>
        <v>Gauteng Region</v>
      </c>
      <c r="U180" t="str" cm="1">
        <f t="array" ref="U180">_xlfn.IFS(CleanedData[[#This Row],[Purchase Amount]]&lt;500,"Low",
CleanedData[[#This Row],[Purchase Amount]]&lt;5000,"Medium",
TRUE,"High")</f>
        <v>Medium</v>
      </c>
      <c r="V180" t="str">
        <f>TEXT(CleanedData[[#This Row],[Date]],"mmmm")</f>
        <v>February</v>
      </c>
      <c r="W180" t="str">
        <f>"Q"&amp;ROUNDUP(MONTH(CleanedData[[#This Row],[Date]])/3,0)</f>
        <v>Q1</v>
      </c>
      <c r="X180" t="str">
        <f>IF(CleanedData[[#This Row],[Purchase Amount]]&gt;=5000,"Yes","No")</f>
        <v>No</v>
      </c>
      <c r="Y180">
        <f>IF(CleanedData[[#This Row],[Recommend]]="Yes",1,0)</f>
        <v>0</v>
      </c>
      <c r="Z180" s="6">
        <f>CleanedData[[#This Row],[Purchase Amount]]*0.15</f>
        <v>118.017</v>
      </c>
      <c r="AA180" s="6">
        <f>CleanedData[[#This Row],[Purchase Amount]]*1.15</f>
        <v>904.79699999999991</v>
      </c>
    </row>
    <row r="181" spans="1:27" x14ac:dyDescent="0.3">
      <c r="A181">
        <v>217</v>
      </c>
      <c r="B181" t="s">
        <v>382</v>
      </c>
      <c r="C181" s="1">
        <v>45318</v>
      </c>
      <c r="D181">
        <v>36</v>
      </c>
      <c r="E181" t="s">
        <v>39</v>
      </c>
      <c r="F181" t="s">
        <v>40</v>
      </c>
      <c r="G181" t="s">
        <v>269</v>
      </c>
      <c r="H181">
        <v>5</v>
      </c>
      <c r="I181" t="s">
        <v>42</v>
      </c>
      <c r="J181" t="s">
        <v>54</v>
      </c>
      <c r="K181" t="s">
        <v>55</v>
      </c>
      <c r="L181" t="s">
        <v>45</v>
      </c>
      <c r="M181" t="s">
        <v>92</v>
      </c>
      <c r="N181" t="s">
        <v>57</v>
      </c>
      <c r="O181" t="s">
        <v>89</v>
      </c>
      <c r="P181" t="s">
        <v>70</v>
      </c>
      <c r="Q181" t="s">
        <v>81</v>
      </c>
      <c r="R181" s="6">
        <f>_xlfn.XLOOKUP(CleanedData[[#This Row],[Product]],'02_Lookup_Tables'!$A$2:$A$126,'02_Lookup_Tables'!$B$2:$B$126)</f>
        <v>1604.87</v>
      </c>
      <c r="S181" t="str">
        <f>VLOOKUP(CleanedData[[#This Row],[Product]],'02_Lookup_Tables'!$H$2:$I$126,2,FALSE)</f>
        <v>Accessories</v>
      </c>
      <c r="T181" t="str">
        <f>VLOOKUP(CleanedData[[#This Row],[Province]],'02_Lookup_Tables'!$D$2:$E$10,2, FALSE)</f>
        <v>Northern Region</v>
      </c>
      <c r="U181" t="str" cm="1">
        <f t="array" ref="U181">_xlfn.IFS(CleanedData[[#This Row],[Purchase Amount]]&lt;500,"Low",
CleanedData[[#This Row],[Purchase Amount]]&lt;5000,"Medium",
TRUE,"High")</f>
        <v>Medium</v>
      </c>
      <c r="V181" t="str">
        <f>TEXT(CleanedData[[#This Row],[Date]],"mmmm")</f>
        <v>January</v>
      </c>
      <c r="W181" t="str">
        <f>"Q"&amp;ROUNDUP(MONTH(CleanedData[[#This Row],[Date]])/3,0)</f>
        <v>Q1</v>
      </c>
      <c r="X181" t="str">
        <f>IF(CleanedData[[#This Row],[Purchase Amount]]&gt;=5000,"Yes","No")</f>
        <v>No</v>
      </c>
      <c r="Y181">
        <f>IF(CleanedData[[#This Row],[Recommend]]="Yes",1,0)</f>
        <v>0</v>
      </c>
      <c r="Z181" s="6">
        <f>CleanedData[[#This Row],[Purchase Amount]]*0.15</f>
        <v>240.73049999999998</v>
      </c>
      <c r="AA181" s="6">
        <f>CleanedData[[#This Row],[Purchase Amount]]*1.15</f>
        <v>1845.6004999999998</v>
      </c>
    </row>
    <row r="182" spans="1:27" x14ac:dyDescent="0.3">
      <c r="A182">
        <v>218</v>
      </c>
      <c r="B182" t="s">
        <v>383</v>
      </c>
      <c r="C182" s="1">
        <v>45479</v>
      </c>
      <c r="D182">
        <v>59</v>
      </c>
      <c r="E182" t="s">
        <v>39</v>
      </c>
      <c r="F182" t="s">
        <v>68</v>
      </c>
      <c r="G182" t="s">
        <v>338</v>
      </c>
      <c r="H182">
        <v>1</v>
      </c>
      <c r="I182" t="s">
        <v>42</v>
      </c>
      <c r="J182" t="s">
        <v>74</v>
      </c>
      <c r="K182" t="s">
        <v>64</v>
      </c>
      <c r="L182" t="s">
        <v>42</v>
      </c>
      <c r="M182" t="s">
        <v>208</v>
      </c>
      <c r="N182" t="s">
        <v>80</v>
      </c>
      <c r="O182" t="s">
        <v>89</v>
      </c>
      <c r="P182" t="s">
        <v>49</v>
      </c>
      <c r="Q182" t="s">
        <v>50</v>
      </c>
      <c r="R182" s="6">
        <f>_xlfn.XLOOKUP(CleanedData[[#This Row],[Product]],'02_Lookup_Tables'!$A$2:$A$126,'02_Lookup_Tables'!$B$2:$B$126)</f>
        <v>5258.73</v>
      </c>
      <c r="S182" t="str">
        <f>VLOOKUP(CleanedData[[#This Row],[Product]],'02_Lookup_Tables'!$H$2:$I$126,2,FALSE)</f>
        <v>Sports &amp; Outdoors</v>
      </c>
      <c r="T182" t="str">
        <f>VLOOKUP(CleanedData[[#This Row],[Province]],'02_Lookup_Tables'!$D$2:$E$10,2, FALSE)</f>
        <v>Northern Region</v>
      </c>
      <c r="U182" t="str" cm="1">
        <f t="array" ref="U182">_xlfn.IFS(CleanedData[[#This Row],[Purchase Amount]]&lt;500,"Low",
CleanedData[[#This Row],[Purchase Amount]]&lt;5000,"Medium",
TRUE,"High")</f>
        <v>High</v>
      </c>
      <c r="V182" t="str">
        <f>TEXT(CleanedData[[#This Row],[Date]],"mmmm")</f>
        <v>July</v>
      </c>
      <c r="W182" t="str">
        <f>"Q"&amp;ROUNDUP(MONTH(CleanedData[[#This Row],[Date]])/3,0)</f>
        <v>Q3</v>
      </c>
      <c r="X182" t="str">
        <f>IF(CleanedData[[#This Row],[Purchase Amount]]&gt;=5000,"Yes","No")</f>
        <v>Yes</v>
      </c>
      <c r="Y182">
        <f>IF(CleanedData[[#This Row],[Recommend]]="Yes",1,0)</f>
        <v>0</v>
      </c>
      <c r="Z182" s="6">
        <f>CleanedData[[#This Row],[Purchase Amount]]*0.15</f>
        <v>788.80949999999996</v>
      </c>
      <c r="AA182" s="6">
        <f>CleanedData[[#This Row],[Purchase Amount]]*1.15</f>
        <v>6047.539499999999</v>
      </c>
    </row>
    <row r="183" spans="1:27" x14ac:dyDescent="0.3">
      <c r="A183">
        <v>219</v>
      </c>
      <c r="B183" t="s">
        <v>384</v>
      </c>
      <c r="C183" s="1">
        <v>45944</v>
      </c>
      <c r="D183">
        <v>50</v>
      </c>
      <c r="E183" t="s">
        <v>39</v>
      </c>
      <c r="F183" t="s">
        <v>72</v>
      </c>
      <c r="G183" t="s">
        <v>243</v>
      </c>
      <c r="H183">
        <v>2</v>
      </c>
      <c r="I183" t="s">
        <v>42</v>
      </c>
      <c r="J183" t="s">
        <v>43</v>
      </c>
      <c r="K183" t="s">
        <v>55</v>
      </c>
      <c r="L183" t="s">
        <v>42</v>
      </c>
      <c r="M183" t="s">
        <v>147</v>
      </c>
      <c r="N183" t="s">
        <v>47</v>
      </c>
      <c r="O183" t="s">
        <v>148</v>
      </c>
      <c r="P183" t="s">
        <v>70</v>
      </c>
      <c r="Q183" t="s">
        <v>93</v>
      </c>
      <c r="R183" s="6">
        <f>_xlfn.XLOOKUP(CleanedData[[#This Row],[Product]],'02_Lookup_Tables'!$A$2:$A$126,'02_Lookup_Tables'!$B$2:$B$126)</f>
        <v>551.66</v>
      </c>
      <c r="S183" t="str">
        <f>VLOOKUP(CleanedData[[#This Row],[Product]],'02_Lookup_Tables'!$H$2:$I$126,2,FALSE)</f>
        <v>Accessories</v>
      </c>
      <c r="T183" t="str">
        <f>VLOOKUP(CleanedData[[#This Row],[Province]],'02_Lookup_Tables'!$D$2:$E$10,2, FALSE)</f>
        <v>Central Region</v>
      </c>
      <c r="U183" t="str" cm="1">
        <f t="array" ref="U183">_xlfn.IFS(CleanedData[[#This Row],[Purchase Amount]]&lt;500,"Low",
CleanedData[[#This Row],[Purchase Amount]]&lt;5000,"Medium",
TRUE,"High")</f>
        <v>Medium</v>
      </c>
      <c r="V183" t="str">
        <f>TEXT(CleanedData[[#This Row],[Date]],"mmmm")</f>
        <v>October</v>
      </c>
      <c r="W183" t="str">
        <f>"Q"&amp;ROUNDUP(MONTH(CleanedData[[#This Row],[Date]])/3,0)</f>
        <v>Q4</v>
      </c>
      <c r="X183" t="str">
        <f>IF(CleanedData[[#This Row],[Purchase Amount]]&gt;=5000,"Yes","No")</f>
        <v>No</v>
      </c>
      <c r="Y183">
        <f>IF(CleanedData[[#This Row],[Recommend]]="Yes",1,0)</f>
        <v>0</v>
      </c>
      <c r="Z183" s="6">
        <f>CleanedData[[#This Row],[Purchase Amount]]*0.15</f>
        <v>82.748999999999995</v>
      </c>
      <c r="AA183" s="6">
        <f>CleanedData[[#This Row],[Purchase Amount]]*1.15</f>
        <v>634.40899999999988</v>
      </c>
    </row>
    <row r="184" spans="1:27" x14ac:dyDescent="0.3">
      <c r="A184">
        <v>220</v>
      </c>
      <c r="B184" t="s">
        <v>385</v>
      </c>
      <c r="C184" s="1">
        <v>45884</v>
      </c>
      <c r="D184">
        <v>32</v>
      </c>
      <c r="E184" t="s">
        <v>52</v>
      </c>
      <c r="F184" t="s">
        <v>77</v>
      </c>
      <c r="G184" t="s">
        <v>164</v>
      </c>
      <c r="H184">
        <v>4</v>
      </c>
      <c r="I184" t="s">
        <v>42</v>
      </c>
      <c r="J184" t="s">
        <v>43</v>
      </c>
      <c r="K184" t="s">
        <v>55</v>
      </c>
      <c r="L184" t="s">
        <v>42</v>
      </c>
      <c r="M184" t="s">
        <v>65</v>
      </c>
      <c r="N184" t="s">
        <v>96</v>
      </c>
      <c r="O184" t="s">
        <v>89</v>
      </c>
      <c r="P184" t="s">
        <v>70</v>
      </c>
      <c r="Q184" t="s">
        <v>58</v>
      </c>
      <c r="R184" s="6">
        <f>_xlfn.XLOOKUP(CleanedData[[#This Row],[Product]],'02_Lookup_Tables'!$A$2:$A$126,'02_Lookup_Tables'!$B$2:$B$126)</f>
        <v>440.87</v>
      </c>
      <c r="S184" t="str">
        <f>VLOOKUP(CleanedData[[#This Row],[Product]],'02_Lookup_Tables'!$H$2:$I$126,2,FALSE)</f>
        <v>Home &amp; Living</v>
      </c>
      <c r="T184" t="str">
        <f>VLOOKUP(CleanedData[[#This Row],[Province]],'02_Lookup_Tables'!$D$2:$E$10,2, FALSE)</f>
        <v>Central Region</v>
      </c>
      <c r="U184" t="str" cm="1">
        <f t="array" ref="U184">_xlfn.IFS(CleanedData[[#This Row],[Purchase Amount]]&lt;500,"Low",
CleanedData[[#This Row],[Purchase Amount]]&lt;5000,"Medium",
TRUE,"High")</f>
        <v>Low</v>
      </c>
      <c r="V184" t="str">
        <f>TEXT(CleanedData[[#This Row],[Date]],"mmmm")</f>
        <v>August</v>
      </c>
      <c r="W184" t="str">
        <f>"Q"&amp;ROUNDUP(MONTH(CleanedData[[#This Row],[Date]])/3,0)</f>
        <v>Q3</v>
      </c>
      <c r="X184" t="str">
        <f>IF(CleanedData[[#This Row],[Purchase Amount]]&gt;=5000,"Yes","No")</f>
        <v>No</v>
      </c>
      <c r="Y184">
        <f>IF(CleanedData[[#This Row],[Recommend]]="Yes",1,0)</f>
        <v>0</v>
      </c>
      <c r="Z184" s="6">
        <f>CleanedData[[#This Row],[Purchase Amount]]*0.15</f>
        <v>66.130499999999998</v>
      </c>
      <c r="AA184" s="6">
        <f>CleanedData[[#This Row],[Purchase Amount]]*1.15</f>
        <v>507.00049999999999</v>
      </c>
    </row>
    <row r="185" spans="1:27" x14ac:dyDescent="0.3">
      <c r="A185">
        <v>221</v>
      </c>
      <c r="B185" t="s">
        <v>386</v>
      </c>
      <c r="C185" s="1">
        <v>45788</v>
      </c>
      <c r="D185">
        <v>40</v>
      </c>
      <c r="E185" t="s">
        <v>39</v>
      </c>
      <c r="F185" t="s">
        <v>68</v>
      </c>
      <c r="G185" t="s">
        <v>146</v>
      </c>
      <c r="H185">
        <v>5</v>
      </c>
      <c r="I185" t="s">
        <v>45</v>
      </c>
      <c r="J185" t="s">
        <v>63</v>
      </c>
      <c r="K185" t="s">
        <v>64</v>
      </c>
      <c r="L185" t="s">
        <v>45</v>
      </c>
      <c r="M185" t="s">
        <v>106</v>
      </c>
      <c r="N185" t="s">
        <v>57</v>
      </c>
      <c r="O185" t="s">
        <v>148</v>
      </c>
      <c r="P185" t="s">
        <v>49</v>
      </c>
      <c r="Q185" t="s">
        <v>81</v>
      </c>
      <c r="R185" s="6">
        <f>_xlfn.XLOOKUP(CleanedData[[#This Row],[Product]],'02_Lookup_Tables'!$A$2:$A$126,'02_Lookup_Tables'!$B$2:$B$126)</f>
        <v>27815.439999999999</v>
      </c>
      <c r="S185" t="str">
        <f>VLOOKUP(CleanedData[[#This Row],[Product]],'02_Lookup_Tables'!$H$2:$I$126,2,FALSE)</f>
        <v>Electronics</v>
      </c>
      <c r="T185" t="str">
        <f>VLOOKUP(CleanedData[[#This Row],[Province]],'02_Lookup_Tables'!$D$2:$E$10,2, FALSE)</f>
        <v>Northern Region</v>
      </c>
      <c r="U185" t="str" cm="1">
        <f t="array" ref="U185">_xlfn.IFS(CleanedData[[#This Row],[Purchase Amount]]&lt;500,"Low",
CleanedData[[#This Row],[Purchase Amount]]&lt;5000,"Medium",
TRUE,"High")</f>
        <v>High</v>
      </c>
      <c r="V185" t="str">
        <f>TEXT(CleanedData[[#This Row],[Date]],"mmmm")</f>
        <v>May</v>
      </c>
      <c r="W185" t="str">
        <f>"Q"&amp;ROUNDUP(MONTH(CleanedData[[#This Row],[Date]])/3,0)</f>
        <v>Q2</v>
      </c>
      <c r="X185" t="str">
        <f>IF(CleanedData[[#This Row],[Purchase Amount]]&gt;=5000,"Yes","No")</f>
        <v>Yes</v>
      </c>
      <c r="Y185">
        <f>IF(CleanedData[[#This Row],[Recommend]]="Yes",1,0)</f>
        <v>1</v>
      </c>
      <c r="Z185" s="6">
        <f>CleanedData[[#This Row],[Purchase Amount]]*0.15</f>
        <v>4172.3159999999998</v>
      </c>
      <c r="AA185" s="6">
        <f>CleanedData[[#This Row],[Purchase Amount]]*1.15</f>
        <v>31987.755999999998</v>
      </c>
    </row>
    <row r="186" spans="1:27" x14ac:dyDescent="0.3">
      <c r="A186">
        <v>222</v>
      </c>
      <c r="B186" t="s">
        <v>387</v>
      </c>
      <c r="C186" s="1">
        <v>45605</v>
      </c>
      <c r="D186">
        <v>40</v>
      </c>
      <c r="E186" t="s">
        <v>39</v>
      </c>
      <c r="F186" t="s">
        <v>68</v>
      </c>
      <c r="G186" t="s">
        <v>227</v>
      </c>
      <c r="H186">
        <v>4</v>
      </c>
      <c r="I186" t="s">
        <v>45</v>
      </c>
      <c r="J186" t="s">
        <v>74</v>
      </c>
      <c r="K186" t="s">
        <v>64</v>
      </c>
      <c r="L186" t="s">
        <v>42</v>
      </c>
      <c r="M186" t="s">
        <v>231</v>
      </c>
      <c r="N186" t="s">
        <v>96</v>
      </c>
      <c r="O186" t="s">
        <v>89</v>
      </c>
      <c r="P186" t="s">
        <v>70</v>
      </c>
      <c r="Q186" t="s">
        <v>81</v>
      </c>
      <c r="R186" s="6">
        <f>_xlfn.XLOOKUP(CleanedData[[#This Row],[Product]],'02_Lookup_Tables'!$A$2:$A$126,'02_Lookup_Tables'!$B$2:$B$126)</f>
        <v>22574.95</v>
      </c>
      <c r="S186" t="str">
        <f>VLOOKUP(CleanedData[[#This Row],[Product]],'02_Lookup_Tables'!$H$2:$I$126,2,FALSE)</f>
        <v>Electronics</v>
      </c>
      <c r="T186" t="str">
        <f>VLOOKUP(CleanedData[[#This Row],[Province]],'02_Lookup_Tables'!$D$2:$E$10,2, FALSE)</f>
        <v>Northern Region</v>
      </c>
      <c r="U186" t="str" cm="1">
        <f t="array" ref="U186">_xlfn.IFS(CleanedData[[#This Row],[Purchase Amount]]&lt;500,"Low",
CleanedData[[#This Row],[Purchase Amount]]&lt;5000,"Medium",
TRUE,"High")</f>
        <v>High</v>
      </c>
      <c r="V186" t="str">
        <f>TEXT(CleanedData[[#This Row],[Date]],"mmmm")</f>
        <v>November</v>
      </c>
      <c r="W186" t="str">
        <f>"Q"&amp;ROUNDUP(MONTH(CleanedData[[#This Row],[Date]])/3,0)</f>
        <v>Q4</v>
      </c>
      <c r="X186" t="str">
        <f>IF(CleanedData[[#This Row],[Purchase Amount]]&gt;=5000,"Yes","No")</f>
        <v>Yes</v>
      </c>
      <c r="Y186">
        <f>IF(CleanedData[[#This Row],[Recommend]]="Yes",1,0)</f>
        <v>1</v>
      </c>
      <c r="Z186" s="6">
        <f>CleanedData[[#This Row],[Purchase Amount]]*0.15</f>
        <v>3386.2424999999998</v>
      </c>
      <c r="AA186" s="6">
        <f>CleanedData[[#This Row],[Purchase Amount]]*1.15</f>
        <v>25961.192499999997</v>
      </c>
    </row>
    <row r="187" spans="1:27" x14ac:dyDescent="0.3">
      <c r="A187">
        <v>223</v>
      </c>
      <c r="B187" t="s">
        <v>388</v>
      </c>
      <c r="C187" s="1">
        <v>45519</v>
      </c>
      <c r="D187">
        <v>26</v>
      </c>
      <c r="E187" t="s">
        <v>52</v>
      </c>
      <c r="F187" t="s">
        <v>72</v>
      </c>
      <c r="G187" t="s">
        <v>389</v>
      </c>
      <c r="H187">
        <v>1</v>
      </c>
      <c r="I187" t="s">
        <v>42</v>
      </c>
      <c r="J187" t="s">
        <v>43</v>
      </c>
      <c r="K187" t="s">
        <v>55</v>
      </c>
      <c r="L187" t="s">
        <v>45</v>
      </c>
      <c r="M187" t="s">
        <v>123</v>
      </c>
      <c r="N187" t="s">
        <v>80</v>
      </c>
      <c r="O187" t="s">
        <v>89</v>
      </c>
      <c r="P187" t="s">
        <v>49</v>
      </c>
      <c r="Q187" t="s">
        <v>58</v>
      </c>
      <c r="R187" s="6">
        <f>_xlfn.XLOOKUP(CleanedData[[#This Row],[Product]],'02_Lookup_Tables'!$A$2:$A$126,'02_Lookup_Tables'!$B$2:$B$126)</f>
        <v>5432.76</v>
      </c>
      <c r="S187" t="str">
        <f>VLOOKUP(CleanedData[[#This Row],[Product]],'02_Lookup_Tables'!$H$2:$I$126,2,FALSE)</f>
        <v>Home Devices</v>
      </c>
      <c r="T187" t="str">
        <f>VLOOKUP(CleanedData[[#This Row],[Province]],'02_Lookup_Tables'!$D$2:$E$10,2, FALSE)</f>
        <v>Central Region</v>
      </c>
      <c r="U187" t="str" cm="1">
        <f t="array" ref="U187">_xlfn.IFS(CleanedData[[#This Row],[Purchase Amount]]&lt;500,"Low",
CleanedData[[#This Row],[Purchase Amount]]&lt;5000,"Medium",
TRUE,"High")</f>
        <v>High</v>
      </c>
      <c r="V187" t="str">
        <f>TEXT(CleanedData[[#This Row],[Date]],"mmmm")</f>
        <v>August</v>
      </c>
      <c r="W187" t="str">
        <f>"Q"&amp;ROUNDUP(MONTH(CleanedData[[#This Row],[Date]])/3,0)</f>
        <v>Q3</v>
      </c>
      <c r="X187" t="str">
        <f>IF(CleanedData[[#This Row],[Purchase Amount]]&gt;=5000,"Yes","No")</f>
        <v>Yes</v>
      </c>
      <c r="Y187">
        <f>IF(CleanedData[[#This Row],[Recommend]]="Yes",1,0)</f>
        <v>0</v>
      </c>
      <c r="Z187" s="6">
        <f>CleanedData[[#This Row],[Purchase Amount]]*0.15</f>
        <v>814.91399999999999</v>
      </c>
      <c r="AA187" s="6">
        <f>CleanedData[[#This Row],[Purchase Amount]]*1.15</f>
        <v>6247.674</v>
      </c>
    </row>
    <row r="188" spans="1:27" x14ac:dyDescent="0.3">
      <c r="A188">
        <v>224</v>
      </c>
      <c r="B188" t="s">
        <v>390</v>
      </c>
      <c r="C188" s="1">
        <v>45893</v>
      </c>
      <c r="D188">
        <v>32</v>
      </c>
      <c r="E188" t="s">
        <v>60</v>
      </c>
      <c r="F188" t="s">
        <v>125</v>
      </c>
      <c r="G188" t="s">
        <v>391</v>
      </c>
      <c r="H188">
        <v>5</v>
      </c>
      <c r="I188" t="s">
        <v>45</v>
      </c>
      <c r="J188" t="s">
        <v>43</v>
      </c>
      <c r="K188" t="s">
        <v>64</v>
      </c>
      <c r="L188" t="s">
        <v>45</v>
      </c>
      <c r="M188" t="s">
        <v>123</v>
      </c>
      <c r="N188" t="s">
        <v>57</v>
      </c>
      <c r="O188" t="s">
        <v>89</v>
      </c>
      <c r="P188" t="s">
        <v>70</v>
      </c>
      <c r="Q188" t="s">
        <v>58</v>
      </c>
      <c r="R188" s="6">
        <f>_xlfn.XLOOKUP(CleanedData[[#This Row],[Product]],'02_Lookup_Tables'!$A$2:$A$126,'02_Lookup_Tables'!$B$2:$B$126)</f>
        <v>886.51</v>
      </c>
      <c r="S188" t="str">
        <f>VLOOKUP(CleanedData[[#This Row],[Product]],'02_Lookup_Tables'!$H$2:$I$126,2,FALSE)</f>
        <v>Beauty &amp; Personal Care</v>
      </c>
      <c r="T188" t="str">
        <f>VLOOKUP(CleanedData[[#This Row],[Province]],'02_Lookup_Tables'!$D$2:$E$10,2, FALSE)</f>
        <v>Western Region</v>
      </c>
      <c r="U188" t="str" cm="1">
        <f t="array" ref="U188">_xlfn.IFS(CleanedData[[#This Row],[Purchase Amount]]&lt;500,"Low",
CleanedData[[#This Row],[Purchase Amount]]&lt;5000,"Medium",
TRUE,"High")</f>
        <v>Medium</v>
      </c>
      <c r="V188" t="str">
        <f>TEXT(CleanedData[[#This Row],[Date]],"mmmm")</f>
        <v>August</v>
      </c>
      <c r="W188" t="str">
        <f>"Q"&amp;ROUNDUP(MONTH(CleanedData[[#This Row],[Date]])/3,0)</f>
        <v>Q3</v>
      </c>
      <c r="X188" t="str">
        <f>IF(CleanedData[[#This Row],[Purchase Amount]]&gt;=5000,"Yes","No")</f>
        <v>No</v>
      </c>
      <c r="Y188">
        <f>IF(CleanedData[[#This Row],[Recommend]]="Yes",1,0)</f>
        <v>1</v>
      </c>
      <c r="Z188" s="6">
        <f>CleanedData[[#This Row],[Purchase Amount]]*0.15</f>
        <v>132.97649999999999</v>
      </c>
      <c r="AA188" s="6">
        <f>CleanedData[[#This Row],[Purchase Amount]]*1.15</f>
        <v>1019.4864999999999</v>
      </c>
    </row>
    <row r="189" spans="1:27" x14ac:dyDescent="0.3">
      <c r="A189">
        <v>225</v>
      </c>
      <c r="B189" t="s">
        <v>392</v>
      </c>
      <c r="C189" s="1">
        <v>45391</v>
      </c>
      <c r="D189">
        <v>19</v>
      </c>
      <c r="E189" t="s">
        <v>60</v>
      </c>
      <c r="F189" t="s">
        <v>108</v>
      </c>
      <c r="G189" t="s">
        <v>225</v>
      </c>
      <c r="H189">
        <v>2</v>
      </c>
      <c r="I189" t="s">
        <v>45</v>
      </c>
      <c r="J189" t="s">
        <v>74</v>
      </c>
      <c r="K189" t="s">
        <v>44</v>
      </c>
      <c r="L189" t="s">
        <v>45</v>
      </c>
      <c r="M189" t="s">
        <v>79</v>
      </c>
      <c r="N189" t="s">
        <v>47</v>
      </c>
      <c r="O189" t="s">
        <v>89</v>
      </c>
      <c r="P189" t="s">
        <v>49</v>
      </c>
      <c r="Q189" t="s">
        <v>66</v>
      </c>
      <c r="R189" s="6">
        <f>_xlfn.XLOOKUP(CleanedData[[#This Row],[Product]],'02_Lookup_Tables'!$A$2:$A$126,'02_Lookup_Tables'!$B$2:$B$126)</f>
        <v>1094.3699999999999</v>
      </c>
      <c r="S189" t="str">
        <f>VLOOKUP(CleanedData[[#This Row],[Product]],'02_Lookup_Tables'!$H$2:$I$126,2,FALSE)</f>
        <v>Apparel</v>
      </c>
      <c r="T189" t="str">
        <f>VLOOKUP(CleanedData[[#This Row],[Province]],'02_Lookup_Tables'!$D$2:$E$10,2, FALSE)</f>
        <v>Gauteng Region</v>
      </c>
      <c r="U189" t="str" cm="1">
        <f t="array" ref="U189">_xlfn.IFS(CleanedData[[#This Row],[Purchase Amount]]&lt;500,"Low",
CleanedData[[#This Row],[Purchase Amount]]&lt;5000,"Medium",
TRUE,"High")</f>
        <v>Medium</v>
      </c>
      <c r="V189" t="str">
        <f>TEXT(CleanedData[[#This Row],[Date]],"mmmm")</f>
        <v>April</v>
      </c>
      <c r="W189" t="str">
        <f>"Q"&amp;ROUNDUP(MONTH(CleanedData[[#This Row],[Date]])/3,0)</f>
        <v>Q2</v>
      </c>
      <c r="X189" t="str">
        <f>IF(CleanedData[[#This Row],[Purchase Amount]]&gt;=5000,"Yes","No")</f>
        <v>No</v>
      </c>
      <c r="Y189">
        <f>IF(CleanedData[[#This Row],[Recommend]]="Yes",1,0)</f>
        <v>1</v>
      </c>
      <c r="Z189" s="6">
        <f>CleanedData[[#This Row],[Purchase Amount]]*0.15</f>
        <v>164.15549999999999</v>
      </c>
      <c r="AA189" s="6">
        <f>CleanedData[[#This Row],[Purchase Amount]]*1.15</f>
        <v>1258.5254999999997</v>
      </c>
    </row>
    <row r="190" spans="1:27" x14ac:dyDescent="0.3">
      <c r="A190">
        <v>226</v>
      </c>
      <c r="B190" t="s">
        <v>393</v>
      </c>
      <c r="C190" s="1">
        <v>45588</v>
      </c>
      <c r="D190">
        <v>51</v>
      </c>
      <c r="E190" t="s">
        <v>52</v>
      </c>
      <c r="F190" t="s">
        <v>40</v>
      </c>
      <c r="G190" t="s">
        <v>313</v>
      </c>
      <c r="H190">
        <v>5</v>
      </c>
      <c r="I190" t="s">
        <v>42</v>
      </c>
      <c r="J190" t="s">
        <v>43</v>
      </c>
      <c r="K190" t="s">
        <v>55</v>
      </c>
      <c r="L190" t="s">
        <v>42</v>
      </c>
      <c r="M190" t="s">
        <v>165</v>
      </c>
      <c r="N190" t="s">
        <v>57</v>
      </c>
      <c r="O190" t="s">
        <v>89</v>
      </c>
      <c r="P190" t="s">
        <v>70</v>
      </c>
      <c r="Q190" t="s">
        <v>93</v>
      </c>
      <c r="R190" s="6">
        <f>_xlfn.XLOOKUP(CleanedData[[#This Row],[Product]],'02_Lookup_Tables'!$A$2:$A$126,'02_Lookup_Tables'!$B$2:$B$126)</f>
        <v>283.57</v>
      </c>
      <c r="S190" t="str">
        <f>VLOOKUP(CleanedData[[#This Row],[Product]],'02_Lookup_Tables'!$H$2:$I$126,2,FALSE)</f>
        <v>Accessories</v>
      </c>
      <c r="T190" t="str">
        <f>VLOOKUP(CleanedData[[#This Row],[Province]],'02_Lookup_Tables'!$D$2:$E$10,2, FALSE)</f>
        <v>Northern Region</v>
      </c>
      <c r="U190" t="str" cm="1">
        <f t="array" ref="U190">_xlfn.IFS(CleanedData[[#This Row],[Purchase Amount]]&lt;500,"Low",
CleanedData[[#This Row],[Purchase Amount]]&lt;5000,"Medium",
TRUE,"High")</f>
        <v>Low</v>
      </c>
      <c r="V190" t="str">
        <f>TEXT(CleanedData[[#This Row],[Date]],"mmmm")</f>
        <v>October</v>
      </c>
      <c r="W190" t="str">
        <f>"Q"&amp;ROUNDUP(MONTH(CleanedData[[#This Row],[Date]])/3,0)</f>
        <v>Q4</v>
      </c>
      <c r="X190" t="str">
        <f>IF(CleanedData[[#This Row],[Purchase Amount]]&gt;=5000,"Yes","No")</f>
        <v>No</v>
      </c>
      <c r="Y190">
        <f>IF(CleanedData[[#This Row],[Recommend]]="Yes",1,0)</f>
        <v>0</v>
      </c>
      <c r="Z190" s="6">
        <f>CleanedData[[#This Row],[Purchase Amount]]*0.15</f>
        <v>42.535499999999999</v>
      </c>
      <c r="AA190" s="6">
        <f>CleanedData[[#This Row],[Purchase Amount]]*1.15</f>
        <v>326.10549999999995</v>
      </c>
    </row>
    <row r="191" spans="1:27" x14ac:dyDescent="0.3">
      <c r="A191">
        <v>227</v>
      </c>
      <c r="B191" t="s">
        <v>394</v>
      </c>
      <c r="C191" s="1">
        <v>45934</v>
      </c>
      <c r="D191">
        <v>58</v>
      </c>
      <c r="E191" t="s">
        <v>39</v>
      </c>
      <c r="F191" t="s">
        <v>130</v>
      </c>
      <c r="G191" t="s">
        <v>168</v>
      </c>
      <c r="H191">
        <v>2</v>
      </c>
      <c r="I191" t="s">
        <v>45</v>
      </c>
      <c r="J191" t="s">
        <v>54</v>
      </c>
      <c r="K191" t="s">
        <v>64</v>
      </c>
      <c r="L191" t="s">
        <v>42</v>
      </c>
      <c r="M191" t="s">
        <v>196</v>
      </c>
      <c r="N191" t="s">
        <v>47</v>
      </c>
      <c r="O191" t="s">
        <v>89</v>
      </c>
      <c r="P191" t="s">
        <v>49</v>
      </c>
      <c r="Q191" t="s">
        <v>50</v>
      </c>
      <c r="R191" s="6">
        <f>_xlfn.XLOOKUP(CleanedData[[#This Row],[Product]],'02_Lookup_Tables'!$A$2:$A$126,'02_Lookup_Tables'!$B$2:$B$126)</f>
        <v>14729.04</v>
      </c>
      <c r="S191" t="str">
        <f>VLOOKUP(CleanedData[[#This Row],[Product]],'02_Lookup_Tables'!$H$2:$I$126,2,FALSE)</f>
        <v>Electronics</v>
      </c>
      <c r="T191" t="str">
        <f>VLOOKUP(CleanedData[[#This Row],[Province]],'02_Lookup_Tables'!$D$2:$E$10,2, FALSE)</f>
        <v>Eastern Region</v>
      </c>
      <c r="U191" t="str" cm="1">
        <f t="array" ref="U191">_xlfn.IFS(CleanedData[[#This Row],[Purchase Amount]]&lt;500,"Low",
CleanedData[[#This Row],[Purchase Amount]]&lt;5000,"Medium",
TRUE,"High")</f>
        <v>High</v>
      </c>
      <c r="V191" t="str">
        <f>TEXT(CleanedData[[#This Row],[Date]],"mmmm")</f>
        <v>October</v>
      </c>
      <c r="W191" t="str">
        <f>"Q"&amp;ROUNDUP(MONTH(CleanedData[[#This Row],[Date]])/3,0)</f>
        <v>Q4</v>
      </c>
      <c r="X191" t="str">
        <f>IF(CleanedData[[#This Row],[Purchase Amount]]&gt;=5000,"Yes","No")</f>
        <v>Yes</v>
      </c>
      <c r="Y191">
        <f>IF(CleanedData[[#This Row],[Recommend]]="Yes",1,0)</f>
        <v>1</v>
      </c>
      <c r="Z191" s="6">
        <f>CleanedData[[#This Row],[Purchase Amount]]*0.15</f>
        <v>2209.3560000000002</v>
      </c>
      <c r="AA191" s="6">
        <f>CleanedData[[#This Row],[Purchase Amount]]*1.15</f>
        <v>16938.396000000001</v>
      </c>
    </row>
    <row r="192" spans="1:27" x14ac:dyDescent="0.3">
      <c r="A192">
        <v>228</v>
      </c>
      <c r="B192" t="s">
        <v>395</v>
      </c>
      <c r="C192" s="1">
        <v>45476</v>
      </c>
      <c r="D192">
        <v>33</v>
      </c>
      <c r="E192" t="s">
        <v>39</v>
      </c>
      <c r="F192" t="s">
        <v>40</v>
      </c>
      <c r="G192" t="s">
        <v>280</v>
      </c>
      <c r="H192">
        <v>4</v>
      </c>
      <c r="I192" t="s">
        <v>45</v>
      </c>
      <c r="J192" t="s">
        <v>74</v>
      </c>
      <c r="K192" t="s">
        <v>55</v>
      </c>
      <c r="L192" t="s">
        <v>42</v>
      </c>
      <c r="M192" t="s">
        <v>231</v>
      </c>
      <c r="N192" t="s">
        <v>96</v>
      </c>
      <c r="O192" t="s">
        <v>89</v>
      </c>
      <c r="P192" t="s">
        <v>70</v>
      </c>
      <c r="Q192" t="s">
        <v>58</v>
      </c>
      <c r="R192" s="6">
        <f>_xlfn.XLOOKUP(CleanedData[[#This Row],[Product]],'02_Lookup_Tables'!$A$2:$A$126,'02_Lookup_Tables'!$B$2:$B$126)</f>
        <v>759.97</v>
      </c>
      <c r="S192" t="str">
        <f>VLOOKUP(CleanedData[[#This Row],[Product]],'02_Lookup_Tables'!$H$2:$I$126,2,FALSE)</f>
        <v>Apparel</v>
      </c>
      <c r="T192" t="str">
        <f>VLOOKUP(CleanedData[[#This Row],[Province]],'02_Lookup_Tables'!$D$2:$E$10,2, FALSE)</f>
        <v>Northern Region</v>
      </c>
      <c r="U192" t="str" cm="1">
        <f t="array" ref="U192">_xlfn.IFS(CleanedData[[#This Row],[Purchase Amount]]&lt;500,"Low",
CleanedData[[#This Row],[Purchase Amount]]&lt;5000,"Medium",
TRUE,"High")</f>
        <v>Medium</v>
      </c>
      <c r="V192" t="str">
        <f>TEXT(CleanedData[[#This Row],[Date]],"mmmm")</f>
        <v>July</v>
      </c>
      <c r="W192" t="str">
        <f>"Q"&amp;ROUNDUP(MONTH(CleanedData[[#This Row],[Date]])/3,0)</f>
        <v>Q3</v>
      </c>
      <c r="X192" t="str">
        <f>IF(CleanedData[[#This Row],[Purchase Amount]]&gt;=5000,"Yes","No")</f>
        <v>No</v>
      </c>
      <c r="Y192">
        <f>IF(CleanedData[[#This Row],[Recommend]]="Yes",1,0)</f>
        <v>1</v>
      </c>
      <c r="Z192" s="6">
        <f>CleanedData[[#This Row],[Purchase Amount]]*0.15</f>
        <v>113.99550000000001</v>
      </c>
      <c r="AA192" s="6">
        <f>CleanedData[[#This Row],[Purchase Amount]]*1.15</f>
        <v>873.96550000000002</v>
      </c>
    </row>
    <row r="193" spans="1:27" x14ac:dyDescent="0.3">
      <c r="A193">
        <v>229</v>
      </c>
      <c r="B193" t="s">
        <v>396</v>
      </c>
      <c r="C193" s="1">
        <v>45942</v>
      </c>
      <c r="D193">
        <v>38</v>
      </c>
      <c r="E193" t="s">
        <v>39</v>
      </c>
      <c r="F193" t="s">
        <v>40</v>
      </c>
      <c r="G193" t="s">
        <v>131</v>
      </c>
      <c r="H193">
        <v>5</v>
      </c>
      <c r="I193" t="s">
        <v>45</v>
      </c>
      <c r="J193" t="s">
        <v>74</v>
      </c>
      <c r="K193" t="s">
        <v>55</v>
      </c>
      <c r="L193" t="s">
        <v>45</v>
      </c>
      <c r="M193" t="s">
        <v>184</v>
      </c>
      <c r="N193" t="s">
        <v>57</v>
      </c>
      <c r="O193" t="s">
        <v>148</v>
      </c>
      <c r="P193" t="s">
        <v>49</v>
      </c>
      <c r="Q193" t="s">
        <v>81</v>
      </c>
      <c r="R193" s="6">
        <f>_xlfn.XLOOKUP(CleanedData[[#This Row],[Product]],'02_Lookup_Tables'!$A$2:$A$126,'02_Lookup_Tables'!$B$2:$B$126)</f>
        <v>369.57</v>
      </c>
      <c r="S193" t="str">
        <f>VLOOKUP(CleanedData[[#This Row],[Product]],'02_Lookup_Tables'!$H$2:$I$126,2,FALSE)</f>
        <v>Accessories</v>
      </c>
      <c r="T193" t="str">
        <f>VLOOKUP(CleanedData[[#This Row],[Province]],'02_Lookup_Tables'!$D$2:$E$10,2, FALSE)</f>
        <v>Northern Region</v>
      </c>
      <c r="U193" t="str" cm="1">
        <f t="array" ref="U193">_xlfn.IFS(CleanedData[[#This Row],[Purchase Amount]]&lt;500,"Low",
CleanedData[[#This Row],[Purchase Amount]]&lt;5000,"Medium",
TRUE,"High")</f>
        <v>Low</v>
      </c>
      <c r="V193" t="str">
        <f>TEXT(CleanedData[[#This Row],[Date]],"mmmm")</f>
        <v>October</v>
      </c>
      <c r="W193" t="str">
        <f>"Q"&amp;ROUNDUP(MONTH(CleanedData[[#This Row],[Date]])/3,0)</f>
        <v>Q4</v>
      </c>
      <c r="X193" t="str">
        <f>IF(CleanedData[[#This Row],[Purchase Amount]]&gt;=5000,"Yes","No")</f>
        <v>No</v>
      </c>
      <c r="Y193">
        <f>IF(CleanedData[[#This Row],[Recommend]]="Yes",1,0)</f>
        <v>1</v>
      </c>
      <c r="Z193" s="6">
        <f>CleanedData[[#This Row],[Purchase Amount]]*0.15</f>
        <v>55.435499999999998</v>
      </c>
      <c r="AA193" s="6">
        <f>CleanedData[[#This Row],[Purchase Amount]]*1.15</f>
        <v>425.00549999999998</v>
      </c>
    </row>
    <row r="194" spans="1:27" x14ac:dyDescent="0.3">
      <c r="A194">
        <v>230</v>
      </c>
      <c r="B194" t="s">
        <v>397</v>
      </c>
      <c r="C194" s="1">
        <v>45516</v>
      </c>
      <c r="D194">
        <v>66</v>
      </c>
      <c r="E194" t="s">
        <v>60</v>
      </c>
      <c r="F194" t="s">
        <v>108</v>
      </c>
      <c r="G194" t="s">
        <v>158</v>
      </c>
      <c r="H194">
        <v>5</v>
      </c>
      <c r="I194" t="s">
        <v>42</v>
      </c>
      <c r="J194" t="s">
        <v>69</v>
      </c>
      <c r="K194" t="s">
        <v>64</v>
      </c>
      <c r="L194" t="s">
        <v>42</v>
      </c>
      <c r="M194" t="s">
        <v>175</v>
      </c>
      <c r="N194" t="s">
        <v>57</v>
      </c>
      <c r="O194" t="s">
        <v>89</v>
      </c>
      <c r="P194" t="s">
        <v>70</v>
      </c>
      <c r="Q194" t="s">
        <v>97</v>
      </c>
      <c r="R194" s="6">
        <f>_xlfn.XLOOKUP(CleanedData[[#This Row],[Product]],'02_Lookup_Tables'!$A$2:$A$126,'02_Lookup_Tables'!$B$2:$B$126)</f>
        <v>2962.6</v>
      </c>
      <c r="S194" t="str">
        <f>VLOOKUP(CleanedData[[#This Row],[Product]],'02_Lookup_Tables'!$H$2:$I$126,2,FALSE)</f>
        <v>Sports &amp; Outdoors</v>
      </c>
      <c r="T194" t="str">
        <f>VLOOKUP(CleanedData[[#This Row],[Province]],'02_Lookup_Tables'!$D$2:$E$10,2, FALSE)</f>
        <v>Gauteng Region</v>
      </c>
      <c r="U194" t="str" cm="1">
        <f t="array" ref="U194">_xlfn.IFS(CleanedData[[#This Row],[Purchase Amount]]&lt;500,"Low",
CleanedData[[#This Row],[Purchase Amount]]&lt;5000,"Medium",
TRUE,"High")</f>
        <v>Medium</v>
      </c>
      <c r="V194" t="str">
        <f>TEXT(CleanedData[[#This Row],[Date]],"mmmm")</f>
        <v>August</v>
      </c>
      <c r="W194" t="str">
        <f>"Q"&amp;ROUNDUP(MONTH(CleanedData[[#This Row],[Date]])/3,0)</f>
        <v>Q3</v>
      </c>
      <c r="X194" t="str">
        <f>IF(CleanedData[[#This Row],[Purchase Amount]]&gt;=5000,"Yes","No")</f>
        <v>No</v>
      </c>
      <c r="Y194">
        <f>IF(CleanedData[[#This Row],[Recommend]]="Yes",1,0)</f>
        <v>0</v>
      </c>
      <c r="Z194" s="6">
        <f>CleanedData[[#This Row],[Purchase Amount]]*0.15</f>
        <v>444.39</v>
      </c>
      <c r="AA194" s="6">
        <f>CleanedData[[#This Row],[Purchase Amount]]*1.15</f>
        <v>3406.99</v>
      </c>
    </row>
    <row r="195" spans="1:27" x14ac:dyDescent="0.3">
      <c r="A195">
        <v>231</v>
      </c>
      <c r="B195" t="s">
        <v>398</v>
      </c>
      <c r="C195" s="1">
        <v>45842</v>
      </c>
      <c r="D195">
        <v>38</v>
      </c>
      <c r="E195" t="s">
        <v>39</v>
      </c>
      <c r="F195" t="s">
        <v>130</v>
      </c>
      <c r="G195" t="s">
        <v>189</v>
      </c>
      <c r="H195">
        <v>3</v>
      </c>
      <c r="I195" t="s">
        <v>45</v>
      </c>
      <c r="J195" t="s">
        <v>43</v>
      </c>
      <c r="K195" t="s">
        <v>55</v>
      </c>
      <c r="L195" t="s">
        <v>45</v>
      </c>
      <c r="M195" t="s">
        <v>46</v>
      </c>
      <c r="N195" t="s">
        <v>48</v>
      </c>
      <c r="O195" t="s">
        <v>89</v>
      </c>
      <c r="P195" t="s">
        <v>49</v>
      </c>
      <c r="Q195" t="s">
        <v>81</v>
      </c>
      <c r="R195" s="6">
        <f>_xlfn.XLOOKUP(CleanedData[[#This Row],[Product]],'02_Lookup_Tables'!$A$2:$A$126,'02_Lookup_Tables'!$B$2:$B$126)</f>
        <v>1619.07</v>
      </c>
      <c r="S195" t="str">
        <f>VLOOKUP(CleanedData[[#This Row],[Product]],'02_Lookup_Tables'!$H$2:$I$126,2,FALSE)</f>
        <v>Home &amp; Living</v>
      </c>
      <c r="T195" t="str">
        <f>VLOOKUP(CleanedData[[#This Row],[Province]],'02_Lookup_Tables'!$D$2:$E$10,2, FALSE)</f>
        <v>Eastern Region</v>
      </c>
      <c r="U195" t="str" cm="1">
        <f t="array" ref="U195">_xlfn.IFS(CleanedData[[#This Row],[Purchase Amount]]&lt;500,"Low",
CleanedData[[#This Row],[Purchase Amount]]&lt;5000,"Medium",
TRUE,"High")</f>
        <v>Medium</v>
      </c>
      <c r="V195" t="str">
        <f>TEXT(CleanedData[[#This Row],[Date]],"mmmm")</f>
        <v>July</v>
      </c>
      <c r="W195" t="str">
        <f>"Q"&amp;ROUNDUP(MONTH(CleanedData[[#This Row],[Date]])/3,0)</f>
        <v>Q3</v>
      </c>
      <c r="X195" t="str">
        <f>IF(CleanedData[[#This Row],[Purchase Amount]]&gt;=5000,"Yes","No")</f>
        <v>No</v>
      </c>
      <c r="Y195">
        <f>IF(CleanedData[[#This Row],[Recommend]]="Yes",1,0)</f>
        <v>1</v>
      </c>
      <c r="Z195" s="6">
        <f>CleanedData[[#This Row],[Purchase Amount]]*0.15</f>
        <v>242.86049999999997</v>
      </c>
      <c r="AA195" s="6">
        <f>CleanedData[[#This Row],[Purchase Amount]]*1.15</f>
        <v>1861.9304999999997</v>
      </c>
    </row>
    <row r="196" spans="1:27" x14ac:dyDescent="0.3">
      <c r="A196">
        <v>232</v>
      </c>
      <c r="B196" t="s">
        <v>399</v>
      </c>
      <c r="C196" s="1">
        <v>45730</v>
      </c>
      <c r="D196">
        <v>77</v>
      </c>
      <c r="E196" t="s">
        <v>39</v>
      </c>
      <c r="F196" t="s">
        <v>72</v>
      </c>
      <c r="G196" t="s">
        <v>352</v>
      </c>
      <c r="H196">
        <v>2</v>
      </c>
      <c r="I196" t="s">
        <v>45</v>
      </c>
      <c r="J196" t="s">
        <v>43</v>
      </c>
      <c r="K196" t="s">
        <v>64</v>
      </c>
      <c r="L196" t="s">
        <v>42</v>
      </c>
      <c r="M196" t="s">
        <v>123</v>
      </c>
      <c r="N196" t="s">
        <v>47</v>
      </c>
      <c r="O196" t="s">
        <v>89</v>
      </c>
      <c r="P196" t="s">
        <v>49</v>
      </c>
      <c r="Q196" t="s">
        <v>97</v>
      </c>
      <c r="R196" s="6">
        <f>_xlfn.XLOOKUP(CleanedData[[#This Row],[Product]],'02_Lookup_Tables'!$A$2:$A$126,'02_Lookup_Tables'!$B$2:$B$126)</f>
        <v>2217.0300000000002</v>
      </c>
      <c r="S196" t="str">
        <f>VLOOKUP(CleanedData[[#This Row],[Product]],'02_Lookup_Tables'!$H$2:$I$126,2,FALSE)</f>
        <v>Apparel</v>
      </c>
      <c r="T196" t="str">
        <f>VLOOKUP(CleanedData[[#This Row],[Province]],'02_Lookup_Tables'!$D$2:$E$10,2, FALSE)</f>
        <v>Central Region</v>
      </c>
      <c r="U196" t="str" cm="1">
        <f t="array" ref="U196">_xlfn.IFS(CleanedData[[#This Row],[Purchase Amount]]&lt;500,"Low",
CleanedData[[#This Row],[Purchase Amount]]&lt;5000,"Medium",
TRUE,"High")</f>
        <v>Medium</v>
      </c>
      <c r="V196" t="str">
        <f>TEXT(CleanedData[[#This Row],[Date]],"mmmm")</f>
        <v>March</v>
      </c>
      <c r="W196" t="str">
        <f>"Q"&amp;ROUNDUP(MONTH(CleanedData[[#This Row],[Date]])/3,0)</f>
        <v>Q1</v>
      </c>
      <c r="X196" t="str">
        <f>IF(CleanedData[[#This Row],[Purchase Amount]]&gt;=5000,"Yes","No")</f>
        <v>No</v>
      </c>
      <c r="Y196">
        <f>IF(CleanedData[[#This Row],[Recommend]]="Yes",1,0)</f>
        <v>1</v>
      </c>
      <c r="Z196" s="6">
        <f>CleanedData[[#This Row],[Purchase Amount]]*0.15</f>
        <v>332.55450000000002</v>
      </c>
      <c r="AA196" s="6">
        <f>CleanedData[[#This Row],[Purchase Amount]]*1.15</f>
        <v>2549.5844999999999</v>
      </c>
    </row>
    <row r="197" spans="1:27" x14ac:dyDescent="0.3">
      <c r="A197">
        <v>233</v>
      </c>
      <c r="B197" t="s">
        <v>400</v>
      </c>
      <c r="C197" s="1">
        <v>45322</v>
      </c>
      <c r="D197">
        <v>39</v>
      </c>
      <c r="E197" t="s">
        <v>60</v>
      </c>
      <c r="F197" t="s">
        <v>68</v>
      </c>
      <c r="G197" t="s">
        <v>352</v>
      </c>
      <c r="H197">
        <v>1</v>
      </c>
      <c r="I197" t="s">
        <v>42</v>
      </c>
      <c r="J197" t="s">
        <v>54</v>
      </c>
      <c r="K197" t="s">
        <v>64</v>
      </c>
      <c r="L197" t="s">
        <v>45</v>
      </c>
      <c r="M197" t="s">
        <v>208</v>
      </c>
      <c r="N197" t="s">
        <v>80</v>
      </c>
      <c r="O197" t="s">
        <v>89</v>
      </c>
      <c r="P197" t="s">
        <v>49</v>
      </c>
      <c r="Q197" t="s">
        <v>81</v>
      </c>
      <c r="R197" s="6">
        <f>_xlfn.XLOOKUP(CleanedData[[#This Row],[Product]],'02_Lookup_Tables'!$A$2:$A$126,'02_Lookup_Tables'!$B$2:$B$126)</f>
        <v>2217.0300000000002</v>
      </c>
      <c r="S197" t="str">
        <f>VLOOKUP(CleanedData[[#This Row],[Product]],'02_Lookup_Tables'!$H$2:$I$126,2,FALSE)</f>
        <v>Apparel</v>
      </c>
      <c r="T197" t="str">
        <f>VLOOKUP(CleanedData[[#This Row],[Province]],'02_Lookup_Tables'!$D$2:$E$10,2, FALSE)</f>
        <v>Northern Region</v>
      </c>
      <c r="U197" t="str" cm="1">
        <f t="array" ref="U197">_xlfn.IFS(CleanedData[[#This Row],[Purchase Amount]]&lt;500,"Low",
CleanedData[[#This Row],[Purchase Amount]]&lt;5000,"Medium",
TRUE,"High")</f>
        <v>Medium</v>
      </c>
      <c r="V197" t="str">
        <f>TEXT(CleanedData[[#This Row],[Date]],"mmmm")</f>
        <v>January</v>
      </c>
      <c r="W197" t="str">
        <f>"Q"&amp;ROUNDUP(MONTH(CleanedData[[#This Row],[Date]])/3,0)</f>
        <v>Q1</v>
      </c>
      <c r="X197" t="str">
        <f>IF(CleanedData[[#This Row],[Purchase Amount]]&gt;=5000,"Yes","No")</f>
        <v>No</v>
      </c>
      <c r="Y197">
        <f>IF(CleanedData[[#This Row],[Recommend]]="Yes",1,0)</f>
        <v>0</v>
      </c>
      <c r="Z197" s="6">
        <f>CleanedData[[#This Row],[Purchase Amount]]*0.15</f>
        <v>332.55450000000002</v>
      </c>
      <c r="AA197" s="6">
        <f>CleanedData[[#This Row],[Purchase Amount]]*1.15</f>
        <v>2549.5844999999999</v>
      </c>
    </row>
    <row r="198" spans="1:27" x14ac:dyDescent="0.3">
      <c r="A198">
        <v>234</v>
      </c>
      <c r="B198" t="s">
        <v>401</v>
      </c>
      <c r="C198" s="1">
        <v>45778</v>
      </c>
      <c r="D198">
        <v>23</v>
      </c>
      <c r="E198" t="s">
        <v>52</v>
      </c>
      <c r="F198" t="s">
        <v>77</v>
      </c>
      <c r="G198" t="s">
        <v>155</v>
      </c>
      <c r="H198">
        <v>4</v>
      </c>
      <c r="I198" t="s">
        <v>45</v>
      </c>
      <c r="J198" t="s">
        <v>54</v>
      </c>
      <c r="K198" t="s">
        <v>55</v>
      </c>
      <c r="L198" t="s">
        <v>42</v>
      </c>
      <c r="M198" t="s">
        <v>112</v>
      </c>
      <c r="N198" t="s">
        <v>96</v>
      </c>
      <c r="O198" t="s">
        <v>48</v>
      </c>
      <c r="P198" t="s">
        <v>49</v>
      </c>
      <c r="Q198" t="s">
        <v>66</v>
      </c>
      <c r="R198" s="6">
        <f>_xlfn.XLOOKUP(CleanedData[[#This Row],[Product]],'02_Lookup_Tables'!$A$2:$A$126,'02_Lookup_Tables'!$B$2:$B$126)</f>
        <v>1355.08</v>
      </c>
      <c r="S198" t="str">
        <f>VLOOKUP(CleanedData[[#This Row],[Product]],'02_Lookup_Tables'!$H$2:$I$126,2,FALSE)</f>
        <v>Sports &amp; Outdoors</v>
      </c>
      <c r="T198" t="str">
        <f>VLOOKUP(CleanedData[[#This Row],[Province]],'02_Lookup_Tables'!$D$2:$E$10,2, FALSE)</f>
        <v>Central Region</v>
      </c>
      <c r="U198" t="str" cm="1">
        <f t="array" ref="U198">_xlfn.IFS(CleanedData[[#This Row],[Purchase Amount]]&lt;500,"Low",
CleanedData[[#This Row],[Purchase Amount]]&lt;5000,"Medium",
TRUE,"High")</f>
        <v>Medium</v>
      </c>
      <c r="V198" t="str">
        <f>TEXT(CleanedData[[#This Row],[Date]],"mmmm")</f>
        <v>May</v>
      </c>
      <c r="W198" t="str">
        <f>"Q"&amp;ROUNDUP(MONTH(CleanedData[[#This Row],[Date]])/3,0)</f>
        <v>Q2</v>
      </c>
      <c r="X198" t="str">
        <f>IF(CleanedData[[#This Row],[Purchase Amount]]&gt;=5000,"Yes","No")</f>
        <v>No</v>
      </c>
      <c r="Y198">
        <f>IF(CleanedData[[#This Row],[Recommend]]="Yes",1,0)</f>
        <v>1</v>
      </c>
      <c r="Z198" s="6">
        <f>CleanedData[[#This Row],[Purchase Amount]]*0.15</f>
        <v>203.26199999999997</v>
      </c>
      <c r="AA198" s="6">
        <f>CleanedData[[#This Row],[Purchase Amount]]*1.15</f>
        <v>1558.3419999999999</v>
      </c>
    </row>
    <row r="199" spans="1:27" x14ac:dyDescent="0.3">
      <c r="A199">
        <v>235</v>
      </c>
      <c r="B199" t="s">
        <v>402</v>
      </c>
      <c r="C199" s="1">
        <v>45329</v>
      </c>
      <c r="D199">
        <v>32</v>
      </c>
      <c r="E199" t="s">
        <v>52</v>
      </c>
      <c r="F199" t="s">
        <v>108</v>
      </c>
      <c r="G199" t="s">
        <v>131</v>
      </c>
      <c r="H199">
        <v>5</v>
      </c>
      <c r="I199" t="s">
        <v>42</v>
      </c>
      <c r="J199" t="s">
        <v>74</v>
      </c>
      <c r="K199" t="s">
        <v>64</v>
      </c>
      <c r="L199" t="s">
        <v>45</v>
      </c>
      <c r="M199" t="s">
        <v>46</v>
      </c>
      <c r="N199" t="s">
        <v>57</v>
      </c>
      <c r="O199" t="s">
        <v>89</v>
      </c>
      <c r="P199" t="s">
        <v>70</v>
      </c>
      <c r="Q199" t="s">
        <v>58</v>
      </c>
      <c r="R199" s="6">
        <f>_xlfn.XLOOKUP(CleanedData[[#This Row],[Product]],'02_Lookup_Tables'!$A$2:$A$126,'02_Lookup_Tables'!$B$2:$B$126)</f>
        <v>369.57</v>
      </c>
      <c r="S199" t="str">
        <f>VLOOKUP(CleanedData[[#This Row],[Product]],'02_Lookup_Tables'!$H$2:$I$126,2,FALSE)</f>
        <v>Accessories</v>
      </c>
      <c r="T199" t="str">
        <f>VLOOKUP(CleanedData[[#This Row],[Province]],'02_Lookup_Tables'!$D$2:$E$10,2, FALSE)</f>
        <v>Gauteng Region</v>
      </c>
      <c r="U199" t="str" cm="1">
        <f t="array" ref="U199">_xlfn.IFS(CleanedData[[#This Row],[Purchase Amount]]&lt;500,"Low",
CleanedData[[#This Row],[Purchase Amount]]&lt;5000,"Medium",
TRUE,"High")</f>
        <v>Low</v>
      </c>
      <c r="V199" t="str">
        <f>TEXT(CleanedData[[#This Row],[Date]],"mmmm")</f>
        <v>February</v>
      </c>
      <c r="W199" t="str">
        <f>"Q"&amp;ROUNDUP(MONTH(CleanedData[[#This Row],[Date]])/3,0)</f>
        <v>Q1</v>
      </c>
      <c r="X199" t="str">
        <f>IF(CleanedData[[#This Row],[Purchase Amount]]&gt;=5000,"Yes","No")</f>
        <v>No</v>
      </c>
      <c r="Y199">
        <f>IF(CleanedData[[#This Row],[Recommend]]="Yes",1,0)</f>
        <v>0</v>
      </c>
      <c r="Z199" s="6">
        <f>CleanedData[[#This Row],[Purchase Amount]]*0.15</f>
        <v>55.435499999999998</v>
      </c>
      <c r="AA199" s="6">
        <f>CleanedData[[#This Row],[Purchase Amount]]*1.15</f>
        <v>425.00549999999998</v>
      </c>
    </row>
    <row r="200" spans="1:27" x14ac:dyDescent="0.3">
      <c r="A200">
        <v>236</v>
      </c>
      <c r="B200" t="s">
        <v>403</v>
      </c>
      <c r="C200" s="1">
        <v>45584</v>
      </c>
      <c r="D200">
        <v>64</v>
      </c>
      <c r="E200" t="s">
        <v>60</v>
      </c>
      <c r="F200" t="s">
        <v>72</v>
      </c>
      <c r="G200" t="s">
        <v>192</v>
      </c>
      <c r="H200">
        <v>1</v>
      </c>
      <c r="I200" t="s">
        <v>42</v>
      </c>
      <c r="J200" t="s">
        <v>54</v>
      </c>
      <c r="K200" t="s">
        <v>44</v>
      </c>
      <c r="L200" t="s">
        <v>45</v>
      </c>
      <c r="M200" t="s">
        <v>140</v>
      </c>
      <c r="N200" t="s">
        <v>80</v>
      </c>
      <c r="O200" t="s">
        <v>148</v>
      </c>
      <c r="P200" t="s">
        <v>70</v>
      </c>
      <c r="Q200" t="s">
        <v>50</v>
      </c>
      <c r="R200" s="6">
        <f>_xlfn.XLOOKUP(CleanedData[[#This Row],[Product]],'02_Lookup_Tables'!$A$2:$A$126,'02_Lookup_Tables'!$B$2:$B$126)</f>
        <v>13261</v>
      </c>
      <c r="S200" t="str">
        <f>VLOOKUP(CleanedData[[#This Row],[Product]],'02_Lookup_Tables'!$H$2:$I$126,2,FALSE)</f>
        <v>Electronics</v>
      </c>
      <c r="T200" t="str">
        <f>VLOOKUP(CleanedData[[#This Row],[Province]],'02_Lookup_Tables'!$D$2:$E$10,2, FALSE)</f>
        <v>Central Region</v>
      </c>
      <c r="U200" t="str" cm="1">
        <f t="array" ref="U200">_xlfn.IFS(CleanedData[[#This Row],[Purchase Amount]]&lt;500,"Low",
CleanedData[[#This Row],[Purchase Amount]]&lt;5000,"Medium",
TRUE,"High")</f>
        <v>High</v>
      </c>
      <c r="V200" t="str">
        <f>TEXT(CleanedData[[#This Row],[Date]],"mmmm")</f>
        <v>October</v>
      </c>
      <c r="W200" t="str">
        <f>"Q"&amp;ROUNDUP(MONTH(CleanedData[[#This Row],[Date]])/3,0)</f>
        <v>Q4</v>
      </c>
      <c r="X200" t="str">
        <f>IF(CleanedData[[#This Row],[Purchase Amount]]&gt;=5000,"Yes","No")</f>
        <v>Yes</v>
      </c>
      <c r="Y200">
        <f>IF(CleanedData[[#This Row],[Recommend]]="Yes",1,0)</f>
        <v>0</v>
      </c>
      <c r="Z200" s="6">
        <f>CleanedData[[#This Row],[Purchase Amount]]*0.15</f>
        <v>1989.1499999999999</v>
      </c>
      <c r="AA200" s="6">
        <f>CleanedData[[#This Row],[Purchase Amount]]*1.15</f>
        <v>15250.15</v>
      </c>
    </row>
    <row r="201" spans="1:27" x14ac:dyDescent="0.3">
      <c r="A201">
        <v>238</v>
      </c>
      <c r="B201" t="s">
        <v>404</v>
      </c>
      <c r="C201" s="1">
        <v>45554</v>
      </c>
      <c r="D201">
        <v>35</v>
      </c>
      <c r="E201" t="s">
        <v>60</v>
      </c>
      <c r="F201" t="s">
        <v>83</v>
      </c>
      <c r="G201" t="s">
        <v>168</v>
      </c>
      <c r="H201">
        <v>5</v>
      </c>
      <c r="I201" t="s">
        <v>42</v>
      </c>
      <c r="J201" t="s">
        <v>43</v>
      </c>
      <c r="K201" t="s">
        <v>44</v>
      </c>
      <c r="L201" t="s">
        <v>42</v>
      </c>
      <c r="M201" t="s">
        <v>65</v>
      </c>
      <c r="N201" t="s">
        <v>57</v>
      </c>
      <c r="O201" t="s">
        <v>89</v>
      </c>
      <c r="P201" t="s">
        <v>70</v>
      </c>
      <c r="Q201" t="s">
        <v>81</v>
      </c>
      <c r="R201" s="6">
        <f>_xlfn.XLOOKUP(CleanedData[[#This Row],[Product]],'02_Lookup_Tables'!$A$2:$A$126,'02_Lookup_Tables'!$B$2:$B$126)</f>
        <v>14729.04</v>
      </c>
      <c r="S201" t="str">
        <f>VLOOKUP(CleanedData[[#This Row],[Product]],'02_Lookup_Tables'!$H$2:$I$126,2,FALSE)</f>
        <v>Electronics</v>
      </c>
      <c r="T201" t="str">
        <f>VLOOKUP(CleanedData[[#This Row],[Province]],'02_Lookup_Tables'!$D$2:$E$10,2, FALSE)</f>
        <v>Western Region</v>
      </c>
      <c r="U201" t="str" cm="1">
        <f t="array" ref="U201">_xlfn.IFS(CleanedData[[#This Row],[Purchase Amount]]&lt;500,"Low",
CleanedData[[#This Row],[Purchase Amount]]&lt;5000,"Medium",
TRUE,"High")</f>
        <v>High</v>
      </c>
      <c r="V201" t="str">
        <f>TEXT(CleanedData[[#This Row],[Date]],"mmmm")</f>
        <v>September</v>
      </c>
      <c r="W201" t="str">
        <f>"Q"&amp;ROUNDUP(MONTH(CleanedData[[#This Row],[Date]])/3,0)</f>
        <v>Q3</v>
      </c>
      <c r="X201" t="str">
        <f>IF(CleanedData[[#This Row],[Purchase Amount]]&gt;=5000,"Yes","No")</f>
        <v>Yes</v>
      </c>
      <c r="Y201">
        <f>IF(CleanedData[[#This Row],[Recommend]]="Yes",1,0)</f>
        <v>0</v>
      </c>
      <c r="Z201" s="6">
        <f>CleanedData[[#This Row],[Purchase Amount]]*0.15</f>
        <v>2209.3560000000002</v>
      </c>
      <c r="AA201" s="6">
        <f>CleanedData[[#This Row],[Purchase Amount]]*1.15</f>
        <v>16938.396000000001</v>
      </c>
    </row>
    <row r="202" spans="1:27" x14ac:dyDescent="0.3">
      <c r="A202">
        <v>239</v>
      </c>
      <c r="B202" t="s">
        <v>405</v>
      </c>
      <c r="C202" s="1">
        <v>45981</v>
      </c>
      <c r="D202">
        <v>56</v>
      </c>
      <c r="E202" t="s">
        <v>52</v>
      </c>
      <c r="F202" t="s">
        <v>125</v>
      </c>
      <c r="G202" t="s">
        <v>406</v>
      </c>
      <c r="H202">
        <v>2</v>
      </c>
      <c r="I202" t="s">
        <v>45</v>
      </c>
      <c r="J202" t="s">
        <v>74</v>
      </c>
      <c r="K202" t="s">
        <v>64</v>
      </c>
      <c r="L202" t="s">
        <v>42</v>
      </c>
      <c r="M202" t="s">
        <v>184</v>
      </c>
      <c r="N202" t="s">
        <v>47</v>
      </c>
      <c r="O202" t="s">
        <v>148</v>
      </c>
      <c r="P202" t="s">
        <v>70</v>
      </c>
      <c r="Q202" t="s">
        <v>50</v>
      </c>
      <c r="R202" s="6">
        <f>_xlfn.XLOOKUP(CleanedData[[#This Row],[Product]],'02_Lookup_Tables'!$A$2:$A$126,'02_Lookup_Tables'!$B$2:$B$126)</f>
        <v>996.44</v>
      </c>
      <c r="S202" t="str">
        <f>VLOOKUP(CleanedData[[#This Row],[Product]],'02_Lookup_Tables'!$H$2:$I$126,2,FALSE)</f>
        <v>Sports &amp; Outdoors</v>
      </c>
      <c r="T202" t="str">
        <f>VLOOKUP(CleanedData[[#This Row],[Province]],'02_Lookup_Tables'!$D$2:$E$10,2, FALSE)</f>
        <v>Western Region</v>
      </c>
      <c r="U202" t="str" cm="1">
        <f t="array" ref="U202">_xlfn.IFS(CleanedData[[#This Row],[Purchase Amount]]&lt;500,"Low",
CleanedData[[#This Row],[Purchase Amount]]&lt;5000,"Medium",
TRUE,"High")</f>
        <v>Medium</v>
      </c>
      <c r="V202" t="str">
        <f>TEXT(CleanedData[[#This Row],[Date]],"mmmm")</f>
        <v>November</v>
      </c>
      <c r="W202" t="str">
        <f>"Q"&amp;ROUNDUP(MONTH(CleanedData[[#This Row],[Date]])/3,0)</f>
        <v>Q4</v>
      </c>
      <c r="X202" t="str">
        <f>IF(CleanedData[[#This Row],[Purchase Amount]]&gt;=5000,"Yes","No")</f>
        <v>No</v>
      </c>
      <c r="Y202">
        <f>IF(CleanedData[[#This Row],[Recommend]]="Yes",1,0)</f>
        <v>1</v>
      </c>
      <c r="Z202" s="6">
        <f>CleanedData[[#This Row],[Purchase Amount]]*0.15</f>
        <v>149.46600000000001</v>
      </c>
      <c r="AA202" s="6">
        <f>CleanedData[[#This Row],[Purchase Amount]]*1.15</f>
        <v>1145.9059999999999</v>
      </c>
    </row>
    <row r="203" spans="1:27" x14ac:dyDescent="0.3">
      <c r="A203">
        <v>240</v>
      </c>
      <c r="B203" t="s">
        <v>407</v>
      </c>
      <c r="C203" s="1">
        <v>45358</v>
      </c>
      <c r="D203">
        <v>21</v>
      </c>
      <c r="E203" t="s">
        <v>60</v>
      </c>
      <c r="F203" t="s">
        <v>61</v>
      </c>
      <c r="G203" t="s">
        <v>116</v>
      </c>
      <c r="H203">
        <v>1</v>
      </c>
      <c r="I203" t="s">
        <v>42</v>
      </c>
      <c r="J203" t="s">
        <v>54</v>
      </c>
      <c r="K203" t="s">
        <v>55</v>
      </c>
      <c r="L203" t="s">
        <v>45</v>
      </c>
      <c r="M203" t="s">
        <v>112</v>
      </c>
      <c r="N203" t="s">
        <v>80</v>
      </c>
      <c r="O203" t="s">
        <v>48</v>
      </c>
      <c r="P203" t="s">
        <v>49</v>
      </c>
      <c r="Q203" t="s">
        <v>66</v>
      </c>
      <c r="R203" s="6">
        <f>_xlfn.XLOOKUP(CleanedData[[#This Row],[Product]],'02_Lookup_Tables'!$A$2:$A$126,'02_Lookup_Tables'!$B$2:$B$126)</f>
        <v>869.65</v>
      </c>
      <c r="S203" t="str">
        <f>VLOOKUP(CleanedData[[#This Row],[Product]],'02_Lookup_Tables'!$H$2:$I$126,2,FALSE)</f>
        <v>Toys &amp; Games</v>
      </c>
      <c r="T203" t="str">
        <f>VLOOKUP(CleanedData[[#This Row],[Province]],'02_Lookup_Tables'!$D$2:$E$10,2, FALSE)</f>
        <v>Southern Region</v>
      </c>
      <c r="U203" t="str" cm="1">
        <f t="array" ref="U203">_xlfn.IFS(CleanedData[[#This Row],[Purchase Amount]]&lt;500,"Low",
CleanedData[[#This Row],[Purchase Amount]]&lt;5000,"Medium",
TRUE,"High")</f>
        <v>Medium</v>
      </c>
      <c r="V203" t="str">
        <f>TEXT(CleanedData[[#This Row],[Date]],"mmmm")</f>
        <v>March</v>
      </c>
      <c r="W203" t="str">
        <f>"Q"&amp;ROUNDUP(MONTH(CleanedData[[#This Row],[Date]])/3,0)</f>
        <v>Q1</v>
      </c>
      <c r="X203" t="str">
        <f>IF(CleanedData[[#This Row],[Purchase Amount]]&gt;=5000,"Yes","No")</f>
        <v>No</v>
      </c>
      <c r="Y203">
        <f>IF(CleanedData[[#This Row],[Recommend]]="Yes",1,0)</f>
        <v>0</v>
      </c>
      <c r="Z203" s="6">
        <f>CleanedData[[#This Row],[Purchase Amount]]*0.15</f>
        <v>130.44749999999999</v>
      </c>
      <c r="AA203" s="6">
        <f>CleanedData[[#This Row],[Purchase Amount]]*1.15</f>
        <v>1000.0974999999999</v>
      </c>
    </row>
    <row r="204" spans="1:27" x14ac:dyDescent="0.3">
      <c r="A204">
        <v>241</v>
      </c>
      <c r="B204" t="s">
        <v>408</v>
      </c>
      <c r="C204" s="1">
        <v>45839</v>
      </c>
      <c r="D204">
        <v>74</v>
      </c>
      <c r="E204" t="s">
        <v>60</v>
      </c>
      <c r="F204" t="s">
        <v>83</v>
      </c>
      <c r="G204" t="s">
        <v>216</v>
      </c>
      <c r="H204">
        <v>5</v>
      </c>
      <c r="I204" t="s">
        <v>45</v>
      </c>
      <c r="J204" t="s">
        <v>54</v>
      </c>
      <c r="K204" t="s">
        <v>55</v>
      </c>
      <c r="L204" t="s">
        <v>45</v>
      </c>
      <c r="M204" t="s">
        <v>100</v>
      </c>
      <c r="N204" t="s">
        <v>57</v>
      </c>
      <c r="O204" t="s">
        <v>48</v>
      </c>
      <c r="P204" t="s">
        <v>49</v>
      </c>
      <c r="Q204" t="s">
        <v>97</v>
      </c>
      <c r="R204" s="6">
        <f>_xlfn.XLOOKUP(CleanedData[[#This Row],[Product]],'02_Lookup_Tables'!$A$2:$A$126,'02_Lookup_Tables'!$B$2:$B$126)</f>
        <v>929.55</v>
      </c>
      <c r="S204" t="str">
        <f>VLOOKUP(CleanedData[[#This Row],[Product]],'02_Lookup_Tables'!$H$2:$I$126,2,FALSE)</f>
        <v>Accessories</v>
      </c>
      <c r="T204" t="str">
        <f>VLOOKUP(CleanedData[[#This Row],[Province]],'02_Lookup_Tables'!$D$2:$E$10,2, FALSE)</f>
        <v>Western Region</v>
      </c>
      <c r="U204" t="str" cm="1">
        <f t="array" ref="U204">_xlfn.IFS(CleanedData[[#This Row],[Purchase Amount]]&lt;500,"Low",
CleanedData[[#This Row],[Purchase Amount]]&lt;5000,"Medium",
TRUE,"High")</f>
        <v>Medium</v>
      </c>
      <c r="V204" t="str">
        <f>TEXT(CleanedData[[#This Row],[Date]],"mmmm")</f>
        <v>July</v>
      </c>
      <c r="W204" t="str">
        <f>"Q"&amp;ROUNDUP(MONTH(CleanedData[[#This Row],[Date]])/3,0)</f>
        <v>Q3</v>
      </c>
      <c r="X204" t="str">
        <f>IF(CleanedData[[#This Row],[Purchase Amount]]&gt;=5000,"Yes","No")</f>
        <v>No</v>
      </c>
      <c r="Y204">
        <f>IF(CleanedData[[#This Row],[Recommend]]="Yes",1,0)</f>
        <v>1</v>
      </c>
      <c r="Z204" s="6">
        <f>CleanedData[[#This Row],[Purchase Amount]]*0.15</f>
        <v>139.43249999999998</v>
      </c>
      <c r="AA204" s="6">
        <f>CleanedData[[#This Row],[Purchase Amount]]*1.15</f>
        <v>1068.9824999999998</v>
      </c>
    </row>
    <row r="205" spans="1:27" x14ac:dyDescent="0.3">
      <c r="A205">
        <v>242</v>
      </c>
      <c r="B205" t="s">
        <v>409</v>
      </c>
      <c r="C205" s="1">
        <v>45765</v>
      </c>
      <c r="D205">
        <v>51</v>
      </c>
      <c r="E205" t="s">
        <v>60</v>
      </c>
      <c r="F205" t="s">
        <v>130</v>
      </c>
      <c r="G205" t="s">
        <v>389</v>
      </c>
      <c r="H205">
        <v>2</v>
      </c>
      <c r="I205" t="s">
        <v>45</v>
      </c>
      <c r="J205" t="s">
        <v>54</v>
      </c>
      <c r="K205" t="s">
        <v>44</v>
      </c>
      <c r="L205" t="s">
        <v>42</v>
      </c>
      <c r="M205" t="s">
        <v>92</v>
      </c>
      <c r="N205" t="s">
        <v>47</v>
      </c>
      <c r="O205" t="s">
        <v>89</v>
      </c>
      <c r="P205" t="s">
        <v>49</v>
      </c>
      <c r="Q205" t="s">
        <v>93</v>
      </c>
      <c r="R205" s="6">
        <f>_xlfn.XLOOKUP(CleanedData[[#This Row],[Product]],'02_Lookup_Tables'!$A$2:$A$126,'02_Lookup_Tables'!$B$2:$B$126)</f>
        <v>5432.76</v>
      </c>
      <c r="S205" t="str">
        <f>VLOOKUP(CleanedData[[#This Row],[Product]],'02_Lookup_Tables'!$H$2:$I$126,2,FALSE)</f>
        <v>Home Devices</v>
      </c>
      <c r="T205" t="str">
        <f>VLOOKUP(CleanedData[[#This Row],[Province]],'02_Lookup_Tables'!$D$2:$E$10,2, FALSE)</f>
        <v>Eastern Region</v>
      </c>
      <c r="U205" t="str" cm="1">
        <f t="array" ref="U205">_xlfn.IFS(CleanedData[[#This Row],[Purchase Amount]]&lt;500,"Low",
CleanedData[[#This Row],[Purchase Amount]]&lt;5000,"Medium",
TRUE,"High")</f>
        <v>High</v>
      </c>
      <c r="V205" t="str">
        <f>TEXT(CleanedData[[#This Row],[Date]],"mmmm")</f>
        <v>April</v>
      </c>
      <c r="W205" t="str">
        <f>"Q"&amp;ROUNDUP(MONTH(CleanedData[[#This Row],[Date]])/3,0)</f>
        <v>Q2</v>
      </c>
      <c r="X205" t="str">
        <f>IF(CleanedData[[#This Row],[Purchase Amount]]&gt;=5000,"Yes","No")</f>
        <v>Yes</v>
      </c>
      <c r="Y205">
        <f>IF(CleanedData[[#This Row],[Recommend]]="Yes",1,0)</f>
        <v>1</v>
      </c>
      <c r="Z205" s="6">
        <f>CleanedData[[#This Row],[Purchase Amount]]*0.15</f>
        <v>814.91399999999999</v>
      </c>
      <c r="AA205" s="6">
        <f>CleanedData[[#This Row],[Purchase Amount]]*1.15</f>
        <v>6247.674</v>
      </c>
    </row>
    <row r="206" spans="1:27" x14ac:dyDescent="0.3">
      <c r="A206">
        <v>243</v>
      </c>
      <c r="B206" t="s">
        <v>410</v>
      </c>
      <c r="C206" s="1">
        <v>45875</v>
      </c>
      <c r="D206">
        <v>31</v>
      </c>
      <c r="E206" t="s">
        <v>60</v>
      </c>
      <c r="F206" t="s">
        <v>40</v>
      </c>
      <c r="G206" t="s">
        <v>411</v>
      </c>
      <c r="H206">
        <v>1</v>
      </c>
      <c r="I206" t="s">
        <v>45</v>
      </c>
      <c r="J206" t="s">
        <v>63</v>
      </c>
      <c r="K206" t="s">
        <v>55</v>
      </c>
      <c r="L206" t="s">
        <v>42</v>
      </c>
      <c r="M206" t="s">
        <v>175</v>
      </c>
      <c r="N206" t="s">
        <v>80</v>
      </c>
      <c r="O206" t="s">
        <v>89</v>
      </c>
      <c r="P206" t="s">
        <v>49</v>
      </c>
      <c r="Q206" t="s">
        <v>58</v>
      </c>
      <c r="R206" s="6">
        <f>_xlfn.XLOOKUP(CleanedData[[#This Row],[Product]],'02_Lookup_Tables'!$A$2:$A$126,'02_Lookup_Tables'!$B$2:$B$126)</f>
        <v>103.4</v>
      </c>
      <c r="S206" t="str">
        <f>VLOOKUP(CleanedData[[#This Row],[Product]],'02_Lookup_Tables'!$H$2:$I$126,2,FALSE)</f>
        <v>Food</v>
      </c>
      <c r="T206" t="str">
        <f>VLOOKUP(CleanedData[[#This Row],[Province]],'02_Lookup_Tables'!$D$2:$E$10,2, FALSE)</f>
        <v>Northern Region</v>
      </c>
      <c r="U206" t="str" cm="1">
        <f t="array" ref="U206">_xlfn.IFS(CleanedData[[#This Row],[Purchase Amount]]&lt;500,"Low",
CleanedData[[#This Row],[Purchase Amount]]&lt;5000,"Medium",
TRUE,"High")</f>
        <v>Low</v>
      </c>
      <c r="V206" t="str">
        <f>TEXT(CleanedData[[#This Row],[Date]],"mmmm")</f>
        <v>August</v>
      </c>
      <c r="W206" t="str">
        <f>"Q"&amp;ROUNDUP(MONTH(CleanedData[[#This Row],[Date]])/3,0)</f>
        <v>Q3</v>
      </c>
      <c r="X206" t="str">
        <f>IF(CleanedData[[#This Row],[Purchase Amount]]&gt;=5000,"Yes","No")</f>
        <v>No</v>
      </c>
      <c r="Y206">
        <f>IF(CleanedData[[#This Row],[Recommend]]="Yes",1,0)</f>
        <v>1</v>
      </c>
      <c r="Z206" s="6">
        <f>CleanedData[[#This Row],[Purchase Amount]]*0.15</f>
        <v>15.51</v>
      </c>
      <c r="AA206" s="6">
        <f>CleanedData[[#This Row],[Purchase Amount]]*1.15</f>
        <v>118.91</v>
      </c>
    </row>
    <row r="207" spans="1:27" x14ac:dyDescent="0.3">
      <c r="A207">
        <v>244</v>
      </c>
      <c r="B207" t="s">
        <v>412</v>
      </c>
      <c r="C207" s="1">
        <v>45736</v>
      </c>
      <c r="D207">
        <v>40</v>
      </c>
      <c r="E207" t="s">
        <v>39</v>
      </c>
      <c r="F207" t="s">
        <v>40</v>
      </c>
      <c r="G207" t="s">
        <v>342</v>
      </c>
      <c r="H207">
        <v>5</v>
      </c>
      <c r="I207" t="s">
        <v>45</v>
      </c>
      <c r="J207" t="s">
        <v>54</v>
      </c>
      <c r="K207" t="s">
        <v>55</v>
      </c>
      <c r="L207" t="s">
        <v>42</v>
      </c>
      <c r="M207" t="s">
        <v>196</v>
      </c>
      <c r="N207" t="s">
        <v>57</v>
      </c>
      <c r="O207" t="s">
        <v>89</v>
      </c>
      <c r="P207" t="s">
        <v>70</v>
      </c>
      <c r="Q207" t="s">
        <v>81</v>
      </c>
      <c r="R207" s="6">
        <f>_xlfn.XLOOKUP(CleanedData[[#This Row],[Product]],'02_Lookup_Tables'!$A$2:$A$126,'02_Lookup_Tables'!$B$2:$B$126)</f>
        <v>529.15</v>
      </c>
      <c r="S207" t="str">
        <f>VLOOKUP(CleanedData[[#This Row],[Product]],'02_Lookup_Tables'!$H$2:$I$126,2,FALSE)</f>
        <v>Accessories</v>
      </c>
      <c r="T207" t="str">
        <f>VLOOKUP(CleanedData[[#This Row],[Province]],'02_Lookup_Tables'!$D$2:$E$10,2, FALSE)</f>
        <v>Northern Region</v>
      </c>
      <c r="U207" t="str" cm="1">
        <f t="array" ref="U207">_xlfn.IFS(CleanedData[[#This Row],[Purchase Amount]]&lt;500,"Low",
CleanedData[[#This Row],[Purchase Amount]]&lt;5000,"Medium",
TRUE,"High")</f>
        <v>Medium</v>
      </c>
      <c r="V207" t="str">
        <f>TEXT(CleanedData[[#This Row],[Date]],"mmmm")</f>
        <v>March</v>
      </c>
      <c r="W207" t="str">
        <f>"Q"&amp;ROUNDUP(MONTH(CleanedData[[#This Row],[Date]])/3,0)</f>
        <v>Q1</v>
      </c>
      <c r="X207" t="str">
        <f>IF(CleanedData[[#This Row],[Purchase Amount]]&gt;=5000,"Yes","No")</f>
        <v>No</v>
      </c>
      <c r="Y207">
        <f>IF(CleanedData[[#This Row],[Recommend]]="Yes",1,0)</f>
        <v>1</v>
      </c>
      <c r="Z207" s="6">
        <f>CleanedData[[#This Row],[Purchase Amount]]*0.15</f>
        <v>79.372499999999988</v>
      </c>
      <c r="AA207" s="6">
        <f>CleanedData[[#This Row],[Purchase Amount]]*1.15</f>
        <v>608.52249999999992</v>
      </c>
    </row>
    <row r="208" spans="1:27" x14ac:dyDescent="0.3">
      <c r="A208">
        <v>245</v>
      </c>
      <c r="B208" t="s">
        <v>413</v>
      </c>
      <c r="C208" s="1">
        <v>45647</v>
      </c>
      <c r="D208">
        <v>42</v>
      </c>
      <c r="E208" t="s">
        <v>52</v>
      </c>
      <c r="F208" t="s">
        <v>130</v>
      </c>
      <c r="G208" t="s">
        <v>372</v>
      </c>
      <c r="H208">
        <v>2</v>
      </c>
      <c r="I208" t="s">
        <v>42</v>
      </c>
      <c r="J208" t="s">
        <v>69</v>
      </c>
      <c r="K208" t="s">
        <v>44</v>
      </c>
      <c r="L208" t="s">
        <v>42</v>
      </c>
      <c r="M208" t="s">
        <v>56</v>
      </c>
      <c r="N208" t="s">
        <v>47</v>
      </c>
      <c r="O208" t="s">
        <v>148</v>
      </c>
      <c r="P208" t="s">
        <v>70</v>
      </c>
      <c r="Q208" t="s">
        <v>81</v>
      </c>
      <c r="R208" s="6">
        <f>_xlfn.XLOOKUP(CleanedData[[#This Row],[Product]],'02_Lookup_Tables'!$A$2:$A$126,'02_Lookup_Tables'!$B$2:$B$126)</f>
        <v>944.78</v>
      </c>
      <c r="S208" t="str">
        <f>VLOOKUP(CleanedData[[#This Row],[Product]],'02_Lookup_Tables'!$H$2:$I$126,2,FALSE)</f>
        <v>Electronics</v>
      </c>
      <c r="T208" t="str">
        <f>VLOOKUP(CleanedData[[#This Row],[Province]],'02_Lookup_Tables'!$D$2:$E$10,2, FALSE)</f>
        <v>Eastern Region</v>
      </c>
      <c r="U208" t="str" cm="1">
        <f t="array" ref="U208">_xlfn.IFS(CleanedData[[#This Row],[Purchase Amount]]&lt;500,"Low",
CleanedData[[#This Row],[Purchase Amount]]&lt;5000,"Medium",
TRUE,"High")</f>
        <v>Medium</v>
      </c>
      <c r="V208" t="str">
        <f>TEXT(CleanedData[[#This Row],[Date]],"mmmm")</f>
        <v>December</v>
      </c>
      <c r="W208" t="str">
        <f>"Q"&amp;ROUNDUP(MONTH(CleanedData[[#This Row],[Date]])/3,0)</f>
        <v>Q4</v>
      </c>
      <c r="X208" t="str">
        <f>IF(CleanedData[[#This Row],[Purchase Amount]]&gt;=5000,"Yes","No")</f>
        <v>No</v>
      </c>
      <c r="Y208">
        <f>IF(CleanedData[[#This Row],[Recommend]]="Yes",1,0)</f>
        <v>0</v>
      </c>
      <c r="Z208" s="6">
        <f>CleanedData[[#This Row],[Purchase Amount]]*0.15</f>
        <v>141.71699999999998</v>
      </c>
      <c r="AA208" s="6">
        <f>CleanedData[[#This Row],[Purchase Amount]]*1.15</f>
        <v>1086.4969999999998</v>
      </c>
    </row>
    <row r="209" spans="1:27" x14ac:dyDescent="0.3">
      <c r="A209">
        <v>246</v>
      </c>
      <c r="B209" t="s">
        <v>414</v>
      </c>
      <c r="C209" s="1">
        <v>45884</v>
      </c>
      <c r="D209">
        <v>46</v>
      </c>
      <c r="E209" t="s">
        <v>60</v>
      </c>
      <c r="F209" t="s">
        <v>108</v>
      </c>
      <c r="G209" t="s">
        <v>233</v>
      </c>
      <c r="H209">
        <v>3</v>
      </c>
      <c r="I209" t="s">
        <v>42</v>
      </c>
      <c r="J209" t="s">
        <v>54</v>
      </c>
      <c r="K209" t="s">
        <v>64</v>
      </c>
      <c r="L209" t="s">
        <v>45</v>
      </c>
      <c r="M209" t="s">
        <v>56</v>
      </c>
      <c r="N209" t="s">
        <v>48</v>
      </c>
      <c r="O209" t="s">
        <v>148</v>
      </c>
      <c r="P209" t="s">
        <v>49</v>
      </c>
      <c r="Q209" t="s">
        <v>93</v>
      </c>
      <c r="R209" s="6">
        <f>_xlfn.XLOOKUP(CleanedData[[#This Row],[Product]],'02_Lookup_Tables'!$A$2:$A$126,'02_Lookup_Tables'!$B$2:$B$126)</f>
        <v>324.35000000000002</v>
      </c>
      <c r="S209" t="str">
        <f>VLOOKUP(CleanedData[[#This Row],[Product]],'02_Lookup_Tables'!$H$2:$I$126,2,FALSE)</f>
        <v>Apparel</v>
      </c>
      <c r="T209" t="str">
        <f>VLOOKUP(CleanedData[[#This Row],[Province]],'02_Lookup_Tables'!$D$2:$E$10,2, FALSE)</f>
        <v>Gauteng Region</v>
      </c>
      <c r="U209" t="str" cm="1">
        <f t="array" ref="U209">_xlfn.IFS(CleanedData[[#This Row],[Purchase Amount]]&lt;500,"Low",
CleanedData[[#This Row],[Purchase Amount]]&lt;5000,"Medium",
TRUE,"High")</f>
        <v>Low</v>
      </c>
      <c r="V209" t="str">
        <f>TEXT(CleanedData[[#This Row],[Date]],"mmmm")</f>
        <v>August</v>
      </c>
      <c r="W209" t="str">
        <f>"Q"&amp;ROUNDUP(MONTH(CleanedData[[#This Row],[Date]])/3,0)</f>
        <v>Q3</v>
      </c>
      <c r="X209" t="str">
        <f>IF(CleanedData[[#This Row],[Purchase Amount]]&gt;=5000,"Yes","No")</f>
        <v>No</v>
      </c>
      <c r="Y209">
        <f>IF(CleanedData[[#This Row],[Recommend]]="Yes",1,0)</f>
        <v>0</v>
      </c>
      <c r="Z209" s="6">
        <f>CleanedData[[#This Row],[Purchase Amount]]*0.15</f>
        <v>48.652500000000003</v>
      </c>
      <c r="AA209" s="6">
        <f>CleanedData[[#This Row],[Purchase Amount]]*1.15</f>
        <v>373.0025</v>
      </c>
    </row>
    <row r="210" spans="1:27" x14ac:dyDescent="0.3">
      <c r="A210">
        <v>248</v>
      </c>
      <c r="B210" t="s">
        <v>415</v>
      </c>
      <c r="C210" s="1">
        <v>45656</v>
      </c>
      <c r="D210">
        <v>76</v>
      </c>
      <c r="E210" t="s">
        <v>39</v>
      </c>
      <c r="F210" t="s">
        <v>108</v>
      </c>
      <c r="G210" t="s">
        <v>411</v>
      </c>
      <c r="H210">
        <v>1</v>
      </c>
      <c r="I210" t="s">
        <v>45</v>
      </c>
      <c r="J210" t="s">
        <v>54</v>
      </c>
      <c r="K210" t="s">
        <v>55</v>
      </c>
      <c r="L210" t="s">
        <v>45</v>
      </c>
      <c r="M210" t="s">
        <v>231</v>
      </c>
      <c r="N210" t="s">
        <v>80</v>
      </c>
      <c r="O210" t="s">
        <v>89</v>
      </c>
      <c r="P210" t="s">
        <v>49</v>
      </c>
      <c r="Q210" t="s">
        <v>97</v>
      </c>
      <c r="R210" s="6">
        <f>_xlfn.XLOOKUP(CleanedData[[#This Row],[Product]],'02_Lookup_Tables'!$A$2:$A$126,'02_Lookup_Tables'!$B$2:$B$126)</f>
        <v>103.4</v>
      </c>
      <c r="S210" t="str">
        <f>VLOOKUP(CleanedData[[#This Row],[Product]],'02_Lookup_Tables'!$H$2:$I$126,2,FALSE)</f>
        <v>Food</v>
      </c>
      <c r="T210" t="str">
        <f>VLOOKUP(CleanedData[[#This Row],[Province]],'02_Lookup_Tables'!$D$2:$E$10,2, FALSE)</f>
        <v>Gauteng Region</v>
      </c>
      <c r="U210" t="str" cm="1">
        <f t="array" ref="U210">_xlfn.IFS(CleanedData[[#This Row],[Purchase Amount]]&lt;500,"Low",
CleanedData[[#This Row],[Purchase Amount]]&lt;5000,"Medium",
TRUE,"High")</f>
        <v>Low</v>
      </c>
      <c r="V210" t="str">
        <f>TEXT(CleanedData[[#This Row],[Date]],"mmmm")</f>
        <v>December</v>
      </c>
      <c r="W210" t="str">
        <f>"Q"&amp;ROUNDUP(MONTH(CleanedData[[#This Row],[Date]])/3,0)</f>
        <v>Q4</v>
      </c>
      <c r="X210" t="str">
        <f>IF(CleanedData[[#This Row],[Purchase Amount]]&gt;=5000,"Yes","No")</f>
        <v>No</v>
      </c>
      <c r="Y210">
        <f>IF(CleanedData[[#This Row],[Recommend]]="Yes",1,0)</f>
        <v>1</v>
      </c>
      <c r="Z210" s="6">
        <f>CleanedData[[#This Row],[Purchase Amount]]*0.15</f>
        <v>15.51</v>
      </c>
      <c r="AA210" s="6">
        <f>CleanedData[[#This Row],[Purchase Amount]]*1.15</f>
        <v>118.91</v>
      </c>
    </row>
    <row r="211" spans="1:27" x14ac:dyDescent="0.3">
      <c r="A211">
        <v>250</v>
      </c>
      <c r="B211" t="s">
        <v>416</v>
      </c>
      <c r="C211" s="1">
        <v>45460</v>
      </c>
      <c r="D211">
        <v>38</v>
      </c>
      <c r="E211" t="s">
        <v>52</v>
      </c>
      <c r="F211" t="s">
        <v>130</v>
      </c>
      <c r="G211" t="s">
        <v>417</v>
      </c>
      <c r="H211">
        <v>2</v>
      </c>
      <c r="I211" t="s">
        <v>45</v>
      </c>
      <c r="J211" t="s">
        <v>43</v>
      </c>
      <c r="K211" t="s">
        <v>44</v>
      </c>
      <c r="L211" t="s">
        <v>45</v>
      </c>
      <c r="M211" t="s">
        <v>85</v>
      </c>
      <c r="N211" t="s">
        <v>47</v>
      </c>
      <c r="O211" t="s">
        <v>48</v>
      </c>
      <c r="P211" t="s">
        <v>49</v>
      </c>
      <c r="Q211" t="s">
        <v>81</v>
      </c>
      <c r="R211" s="6">
        <f>_xlfn.XLOOKUP(CleanedData[[#This Row],[Product]],'02_Lookup_Tables'!$A$2:$A$126,'02_Lookup_Tables'!$B$2:$B$126)</f>
        <v>274.49</v>
      </c>
      <c r="S211" t="str">
        <f>VLOOKUP(CleanedData[[#This Row],[Product]],'02_Lookup_Tables'!$H$2:$I$126,2,FALSE)</f>
        <v>Beauty &amp; Personal Care</v>
      </c>
      <c r="T211" t="str">
        <f>VLOOKUP(CleanedData[[#This Row],[Province]],'02_Lookup_Tables'!$D$2:$E$10,2, FALSE)</f>
        <v>Eastern Region</v>
      </c>
      <c r="U211" t="str" cm="1">
        <f t="array" ref="U211">_xlfn.IFS(CleanedData[[#This Row],[Purchase Amount]]&lt;500,"Low",
CleanedData[[#This Row],[Purchase Amount]]&lt;5000,"Medium",
TRUE,"High")</f>
        <v>Low</v>
      </c>
      <c r="V211" t="str">
        <f>TEXT(CleanedData[[#This Row],[Date]],"mmmm")</f>
        <v>June</v>
      </c>
      <c r="W211" t="str">
        <f>"Q"&amp;ROUNDUP(MONTH(CleanedData[[#This Row],[Date]])/3,0)</f>
        <v>Q2</v>
      </c>
      <c r="X211" t="str">
        <f>IF(CleanedData[[#This Row],[Purchase Amount]]&gt;=5000,"Yes","No")</f>
        <v>No</v>
      </c>
      <c r="Y211">
        <f>IF(CleanedData[[#This Row],[Recommend]]="Yes",1,0)</f>
        <v>1</v>
      </c>
      <c r="Z211" s="6">
        <f>CleanedData[[#This Row],[Purchase Amount]]*0.15</f>
        <v>41.173499999999997</v>
      </c>
      <c r="AA211" s="6">
        <f>CleanedData[[#This Row],[Purchase Amount]]*1.15</f>
        <v>315.6635</v>
      </c>
    </row>
    <row r="212" spans="1:27" x14ac:dyDescent="0.3">
      <c r="A212">
        <v>252</v>
      </c>
      <c r="B212" t="s">
        <v>418</v>
      </c>
      <c r="C212" s="1">
        <v>45939</v>
      </c>
      <c r="D212">
        <v>72</v>
      </c>
      <c r="E212" t="s">
        <v>52</v>
      </c>
      <c r="F212" t="s">
        <v>77</v>
      </c>
      <c r="G212" t="s">
        <v>419</v>
      </c>
      <c r="H212">
        <v>3</v>
      </c>
      <c r="I212" t="s">
        <v>45</v>
      </c>
      <c r="J212" t="s">
        <v>54</v>
      </c>
      <c r="K212" t="s">
        <v>55</v>
      </c>
      <c r="L212" t="s">
        <v>45</v>
      </c>
      <c r="M212" t="s">
        <v>46</v>
      </c>
      <c r="N212" t="s">
        <v>48</v>
      </c>
      <c r="O212" t="s">
        <v>89</v>
      </c>
      <c r="P212" t="s">
        <v>49</v>
      </c>
      <c r="Q212" t="s">
        <v>97</v>
      </c>
      <c r="R212" s="6">
        <f>_xlfn.XLOOKUP(CleanedData[[#This Row],[Product]],'02_Lookup_Tables'!$A$2:$A$126,'02_Lookup_Tables'!$B$2:$B$126)</f>
        <v>96.11</v>
      </c>
      <c r="S212" t="str">
        <f>VLOOKUP(CleanedData[[#This Row],[Product]],'02_Lookup_Tables'!$H$2:$I$126,2,FALSE)</f>
        <v>Apparel</v>
      </c>
      <c r="T212" t="str">
        <f>VLOOKUP(CleanedData[[#This Row],[Province]],'02_Lookup_Tables'!$D$2:$E$10,2, FALSE)</f>
        <v>Central Region</v>
      </c>
      <c r="U212" t="str" cm="1">
        <f t="array" ref="U212">_xlfn.IFS(CleanedData[[#This Row],[Purchase Amount]]&lt;500,"Low",
CleanedData[[#This Row],[Purchase Amount]]&lt;5000,"Medium",
TRUE,"High")</f>
        <v>Low</v>
      </c>
      <c r="V212" t="str">
        <f>TEXT(CleanedData[[#This Row],[Date]],"mmmm")</f>
        <v>October</v>
      </c>
      <c r="W212" t="str">
        <f>"Q"&amp;ROUNDUP(MONTH(CleanedData[[#This Row],[Date]])/3,0)</f>
        <v>Q4</v>
      </c>
      <c r="X212" t="str">
        <f>IF(CleanedData[[#This Row],[Purchase Amount]]&gt;=5000,"Yes","No")</f>
        <v>No</v>
      </c>
      <c r="Y212">
        <f>IF(CleanedData[[#This Row],[Recommend]]="Yes",1,0)</f>
        <v>1</v>
      </c>
      <c r="Z212" s="6">
        <f>CleanedData[[#This Row],[Purchase Amount]]*0.15</f>
        <v>14.416499999999999</v>
      </c>
      <c r="AA212" s="6">
        <f>CleanedData[[#This Row],[Purchase Amount]]*1.15</f>
        <v>110.52649999999998</v>
      </c>
    </row>
    <row r="213" spans="1:27" x14ac:dyDescent="0.3">
      <c r="A213">
        <v>253</v>
      </c>
      <c r="B213" t="s">
        <v>420</v>
      </c>
      <c r="C213" s="1">
        <v>45665</v>
      </c>
      <c r="D213">
        <v>51</v>
      </c>
      <c r="E213" t="s">
        <v>60</v>
      </c>
      <c r="F213" t="s">
        <v>61</v>
      </c>
      <c r="G213" t="s">
        <v>116</v>
      </c>
      <c r="H213">
        <v>5</v>
      </c>
      <c r="I213" t="s">
        <v>42</v>
      </c>
      <c r="J213" t="s">
        <v>69</v>
      </c>
      <c r="K213" t="s">
        <v>64</v>
      </c>
      <c r="L213" t="s">
        <v>45</v>
      </c>
      <c r="M213" t="s">
        <v>65</v>
      </c>
      <c r="N213" t="s">
        <v>57</v>
      </c>
      <c r="O213" t="s">
        <v>89</v>
      </c>
      <c r="P213" t="s">
        <v>70</v>
      </c>
      <c r="Q213" t="s">
        <v>93</v>
      </c>
      <c r="R213" s="6">
        <f>_xlfn.XLOOKUP(CleanedData[[#This Row],[Product]],'02_Lookup_Tables'!$A$2:$A$126,'02_Lookup_Tables'!$B$2:$B$126)</f>
        <v>869.65</v>
      </c>
      <c r="S213" t="str">
        <f>VLOOKUP(CleanedData[[#This Row],[Product]],'02_Lookup_Tables'!$H$2:$I$126,2,FALSE)</f>
        <v>Toys &amp; Games</v>
      </c>
      <c r="T213" t="str">
        <f>VLOOKUP(CleanedData[[#This Row],[Province]],'02_Lookup_Tables'!$D$2:$E$10,2, FALSE)</f>
        <v>Southern Region</v>
      </c>
      <c r="U213" t="str" cm="1">
        <f t="array" ref="U213">_xlfn.IFS(CleanedData[[#This Row],[Purchase Amount]]&lt;500,"Low",
CleanedData[[#This Row],[Purchase Amount]]&lt;5000,"Medium",
TRUE,"High")</f>
        <v>Medium</v>
      </c>
      <c r="V213" t="str">
        <f>TEXT(CleanedData[[#This Row],[Date]],"mmmm")</f>
        <v>January</v>
      </c>
      <c r="W213" t="str">
        <f>"Q"&amp;ROUNDUP(MONTH(CleanedData[[#This Row],[Date]])/3,0)</f>
        <v>Q1</v>
      </c>
      <c r="X213" t="str">
        <f>IF(CleanedData[[#This Row],[Purchase Amount]]&gt;=5000,"Yes","No")</f>
        <v>No</v>
      </c>
      <c r="Y213">
        <f>IF(CleanedData[[#This Row],[Recommend]]="Yes",1,0)</f>
        <v>0</v>
      </c>
      <c r="Z213" s="6">
        <f>CleanedData[[#This Row],[Purchase Amount]]*0.15</f>
        <v>130.44749999999999</v>
      </c>
      <c r="AA213" s="6">
        <f>CleanedData[[#This Row],[Purchase Amount]]*1.15</f>
        <v>1000.0974999999999</v>
      </c>
    </row>
    <row r="214" spans="1:27" x14ac:dyDescent="0.3">
      <c r="A214">
        <v>254</v>
      </c>
      <c r="B214" t="s">
        <v>421</v>
      </c>
      <c r="C214" s="1">
        <v>45797</v>
      </c>
      <c r="D214">
        <v>77</v>
      </c>
      <c r="E214" t="s">
        <v>60</v>
      </c>
      <c r="F214" t="s">
        <v>125</v>
      </c>
      <c r="G214" t="s">
        <v>168</v>
      </c>
      <c r="H214">
        <v>5</v>
      </c>
      <c r="I214" t="s">
        <v>42</v>
      </c>
      <c r="J214" t="s">
        <v>54</v>
      </c>
      <c r="K214" t="s">
        <v>44</v>
      </c>
      <c r="L214" t="s">
        <v>45</v>
      </c>
      <c r="M214" t="s">
        <v>92</v>
      </c>
      <c r="N214" t="s">
        <v>57</v>
      </c>
      <c r="O214" t="s">
        <v>89</v>
      </c>
      <c r="P214" t="s">
        <v>70</v>
      </c>
      <c r="Q214" t="s">
        <v>97</v>
      </c>
      <c r="R214" s="6">
        <f>_xlfn.XLOOKUP(CleanedData[[#This Row],[Product]],'02_Lookup_Tables'!$A$2:$A$126,'02_Lookup_Tables'!$B$2:$B$126)</f>
        <v>14729.04</v>
      </c>
      <c r="S214" t="str">
        <f>VLOOKUP(CleanedData[[#This Row],[Product]],'02_Lookup_Tables'!$H$2:$I$126,2,FALSE)</f>
        <v>Electronics</v>
      </c>
      <c r="T214" t="str">
        <f>VLOOKUP(CleanedData[[#This Row],[Province]],'02_Lookup_Tables'!$D$2:$E$10,2, FALSE)</f>
        <v>Western Region</v>
      </c>
      <c r="U214" t="str" cm="1">
        <f t="array" ref="U214">_xlfn.IFS(CleanedData[[#This Row],[Purchase Amount]]&lt;500,"Low",
CleanedData[[#This Row],[Purchase Amount]]&lt;5000,"Medium",
TRUE,"High")</f>
        <v>High</v>
      </c>
      <c r="V214" t="str">
        <f>TEXT(CleanedData[[#This Row],[Date]],"mmmm")</f>
        <v>May</v>
      </c>
      <c r="W214" t="str">
        <f>"Q"&amp;ROUNDUP(MONTH(CleanedData[[#This Row],[Date]])/3,0)</f>
        <v>Q2</v>
      </c>
      <c r="X214" t="str">
        <f>IF(CleanedData[[#This Row],[Purchase Amount]]&gt;=5000,"Yes","No")</f>
        <v>Yes</v>
      </c>
      <c r="Y214">
        <f>IF(CleanedData[[#This Row],[Recommend]]="Yes",1,0)</f>
        <v>0</v>
      </c>
      <c r="Z214" s="6">
        <f>CleanedData[[#This Row],[Purchase Amount]]*0.15</f>
        <v>2209.3560000000002</v>
      </c>
      <c r="AA214" s="6">
        <f>CleanedData[[#This Row],[Purchase Amount]]*1.15</f>
        <v>16938.396000000001</v>
      </c>
    </row>
    <row r="215" spans="1:27" x14ac:dyDescent="0.3">
      <c r="A215">
        <v>255</v>
      </c>
      <c r="B215" t="s">
        <v>422</v>
      </c>
      <c r="C215" s="1">
        <v>45727</v>
      </c>
      <c r="E215" t="s">
        <v>39</v>
      </c>
      <c r="F215" t="s">
        <v>68</v>
      </c>
      <c r="G215" t="s">
        <v>150</v>
      </c>
      <c r="H215">
        <v>5</v>
      </c>
      <c r="I215" t="s">
        <v>45</v>
      </c>
      <c r="J215" t="s">
        <v>43</v>
      </c>
      <c r="K215" t="s">
        <v>64</v>
      </c>
      <c r="L215" t="s">
        <v>42</v>
      </c>
      <c r="M215" t="s">
        <v>140</v>
      </c>
      <c r="N215" t="s">
        <v>57</v>
      </c>
      <c r="O215" t="s">
        <v>148</v>
      </c>
      <c r="P215" t="s">
        <v>49</v>
      </c>
      <c r="Q215" t="s">
        <v>166</v>
      </c>
      <c r="R215" s="6">
        <f>_xlfn.XLOOKUP(CleanedData[[#This Row],[Product]],'02_Lookup_Tables'!$A$2:$A$126,'02_Lookup_Tables'!$B$2:$B$126)</f>
        <v>14808.31</v>
      </c>
      <c r="S215" t="str">
        <f>VLOOKUP(CleanedData[[#This Row],[Product]],'02_Lookup_Tables'!$H$2:$I$126,2,FALSE)</f>
        <v>Electronics</v>
      </c>
      <c r="T215" t="str">
        <f>VLOOKUP(CleanedData[[#This Row],[Province]],'02_Lookup_Tables'!$D$2:$E$10,2, FALSE)</f>
        <v>Northern Region</v>
      </c>
      <c r="U215" t="str" cm="1">
        <f t="array" ref="U215">_xlfn.IFS(CleanedData[[#This Row],[Purchase Amount]]&lt;500,"Low",
CleanedData[[#This Row],[Purchase Amount]]&lt;5000,"Medium",
TRUE,"High")</f>
        <v>High</v>
      </c>
      <c r="V215" t="str">
        <f>TEXT(CleanedData[[#This Row],[Date]],"mmmm")</f>
        <v>March</v>
      </c>
      <c r="W215" t="str">
        <f>"Q"&amp;ROUNDUP(MONTH(CleanedData[[#This Row],[Date]])/3,0)</f>
        <v>Q1</v>
      </c>
      <c r="X215" t="str">
        <f>IF(CleanedData[[#This Row],[Purchase Amount]]&gt;=5000,"Yes","No")</f>
        <v>Yes</v>
      </c>
      <c r="Y215">
        <f>IF(CleanedData[[#This Row],[Recommend]]="Yes",1,0)</f>
        <v>1</v>
      </c>
      <c r="Z215" s="6">
        <f>CleanedData[[#This Row],[Purchase Amount]]*0.15</f>
        <v>2221.2464999999997</v>
      </c>
      <c r="AA215" s="6">
        <f>CleanedData[[#This Row],[Purchase Amount]]*1.15</f>
        <v>17029.556499999999</v>
      </c>
    </row>
    <row r="216" spans="1:27" x14ac:dyDescent="0.3">
      <c r="A216">
        <v>256</v>
      </c>
      <c r="B216" t="s">
        <v>423</v>
      </c>
      <c r="C216" s="1">
        <v>45632</v>
      </c>
      <c r="D216">
        <v>80</v>
      </c>
      <c r="E216" t="s">
        <v>39</v>
      </c>
      <c r="F216" t="s">
        <v>108</v>
      </c>
      <c r="G216" t="s">
        <v>389</v>
      </c>
      <c r="H216">
        <v>2</v>
      </c>
      <c r="I216" t="s">
        <v>42</v>
      </c>
      <c r="J216" t="s">
        <v>54</v>
      </c>
      <c r="K216" t="s">
        <v>55</v>
      </c>
      <c r="L216" t="s">
        <v>42</v>
      </c>
      <c r="M216" t="s">
        <v>106</v>
      </c>
      <c r="N216" t="s">
        <v>47</v>
      </c>
      <c r="O216" t="s">
        <v>148</v>
      </c>
      <c r="P216" t="s">
        <v>70</v>
      </c>
      <c r="Q216" t="s">
        <v>97</v>
      </c>
      <c r="R216" s="6">
        <f>_xlfn.XLOOKUP(CleanedData[[#This Row],[Product]],'02_Lookup_Tables'!$A$2:$A$126,'02_Lookup_Tables'!$B$2:$B$126)</f>
        <v>5432.76</v>
      </c>
      <c r="S216" t="str">
        <f>VLOOKUP(CleanedData[[#This Row],[Product]],'02_Lookup_Tables'!$H$2:$I$126,2,FALSE)</f>
        <v>Home Devices</v>
      </c>
      <c r="T216" t="str">
        <f>VLOOKUP(CleanedData[[#This Row],[Province]],'02_Lookup_Tables'!$D$2:$E$10,2, FALSE)</f>
        <v>Gauteng Region</v>
      </c>
      <c r="U216" t="str" cm="1">
        <f t="array" ref="U216">_xlfn.IFS(CleanedData[[#This Row],[Purchase Amount]]&lt;500,"Low",
CleanedData[[#This Row],[Purchase Amount]]&lt;5000,"Medium",
TRUE,"High")</f>
        <v>High</v>
      </c>
      <c r="V216" t="str">
        <f>TEXT(CleanedData[[#This Row],[Date]],"mmmm")</f>
        <v>December</v>
      </c>
      <c r="W216" t="str">
        <f>"Q"&amp;ROUNDUP(MONTH(CleanedData[[#This Row],[Date]])/3,0)</f>
        <v>Q4</v>
      </c>
      <c r="X216" t="str">
        <f>IF(CleanedData[[#This Row],[Purchase Amount]]&gt;=5000,"Yes","No")</f>
        <v>Yes</v>
      </c>
      <c r="Y216">
        <f>IF(CleanedData[[#This Row],[Recommend]]="Yes",1,0)</f>
        <v>0</v>
      </c>
      <c r="Z216" s="6">
        <f>CleanedData[[#This Row],[Purchase Amount]]*0.15</f>
        <v>814.91399999999999</v>
      </c>
      <c r="AA216" s="6">
        <f>CleanedData[[#This Row],[Purchase Amount]]*1.15</f>
        <v>6247.674</v>
      </c>
    </row>
    <row r="217" spans="1:27" x14ac:dyDescent="0.3">
      <c r="A217">
        <v>257</v>
      </c>
      <c r="B217" t="s">
        <v>424</v>
      </c>
      <c r="C217" s="1">
        <v>45901</v>
      </c>
      <c r="D217">
        <v>76</v>
      </c>
      <c r="E217" t="s">
        <v>60</v>
      </c>
      <c r="F217" t="s">
        <v>77</v>
      </c>
      <c r="G217" t="s">
        <v>365</v>
      </c>
      <c r="H217">
        <v>5</v>
      </c>
      <c r="I217" t="s">
        <v>45</v>
      </c>
      <c r="J217" t="s">
        <v>69</v>
      </c>
      <c r="K217" t="s">
        <v>55</v>
      </c>
      <c r="L217" t="s">
        <v>45</v>
      </c>
      <c r="N217" t="s">
        <v>57</v>
      </c>
      <c r="O217" t="s">
        <v>134</v>
      </c>
      <c r="P217" t="s">
        <v>8646</v>
      </c>
      <c r="Q217" t="s">
        <v>97</v>
      </c>
      <c r="R217" s="6">
        <f>_xlfn.XLOOKUP(CleanedData[[#This Row],[Product]],'02_Lookup_Tables'!$A$2:$A$126,'02_Lookup_Tables'!$B$2:$B$126)</f>
        <v>105.11</v>
      </c>
      <c r="S217" t="str">
        <f>VLOOKUP(CleanedData[[#This Row],[Product]],'02_Lookup_Tables'!$H$2:$I$126,2,FALSE)</f>
        <v>Beauty &amp; Personal Care</v>
      </c>
      <c r="T217" t="str">
        <f>VLOOKUP(CleanedData[[#This Row],[Province]],'02_Lookup_Tables'!$D$2:$E$10,2, FALSE)</f>
        <v>Central Region</v>
      </c>
      <c r="U217" t="str" cm="1">
        <f t="array" ref="U217">_xlfn.IFS(CleanedData[[#This Row],[Purchase Amount]]&lt;500,"Low",
CleanedData[[#This Row],[Purchase Amount]]&lt;5000,"Medium",
TRUE,"High")</f>
        <v>Low</v>
      </c>
      <c r="V217" t="str">
        <f>TEXT(CleanedData[[#This Row],[Date]],"mmmm")</f>
        <v>September</v>
      </c>
      <c r="W217" t="str">
        <f>"Q"&amp;ROUNDUP(MONTH(CleanedData[[#This Row],[Date]])/3,0)</f>
        <v>Q3</v>
      </c>
      <c r="X217" t="str">
        <f>IF(CleanedData[[#This Row],[Purchase Amount]]&gt;=5000,"Yes","No")</f>
        <v>No</v>
      </c>
      <c r="Y217">
        <f>IF(CleanedData[[#This Row],[Recommend]]="Yes",1,0)</f>
        <v>1</v>
      </c>
      <c r="Z217" s="6">
        <f>CleanedData[[#This Row],[Purchase Amount]]*0.15</f>
        <v>15.766499999999999</v>
      </c>
      <c r="AA217" s="6">
        <f>CleanedData[[#This Row],[Purchase Amount]]*1.15</f>
        <v>120.87649999999999</v>
      </c>
    </row>
    <row r="218" spans="1:27" x14ac:dyDescent="0.3">
      <c r="A218">
        <v>259</v>
      </c>
      <c r="B218" t="s">
        <v>425</v>
      </c>
      <c r="C218" s="1">
        <v>45337</v>
      </c>
      <c r="D218">
        <v>27</v>
      </c>
      <c r="E218" t="s">
        <v>60</v>
      </c>
      <c r="F218" t="s">
        <v>72</v>
      </c>
      <c r="G218" t="s">
        <v>223</v>
      </c>
      <c r="H218">
        <v>2</v>
      </c>
      <c r="I218" t="s">
        <v>42</v>
      </c>
      <c r="J218" t="s">
        <v>69</v>
      </c>
      <c r="K218" t="s">
        <v>64</v>
      </c>
      <c r="L218" t="s">
        <v>42</v>
      </c>
      <c r="N218" t="s">
        <v>47</v>
      </c>
      <c r="O218" t="s">
        <v>134</v>
      </c>
      <c r="P218" t="s">
        <v>8646</v>
      </c>
      <c r="Q218" t="s">
        <v>58</v>
      </c>
      <c r="R218" s="6">
        <f>_xlfn.XLOOKUP(CleanedData[[#This Row],[Product]],'02_Lookup_Tables'!$A$2:$A$126,'02_Lookup_Tables'!$B$2:$B$126)</f>
        <v>209.53</v>
      </c>
      <c r="S218" t="str">
        <f>VLOOKUP(CleanedData[[#This Row],[Product]],'02_Lookup_Tables'!$H$2:$I$126,2,FALSE)</f>
        <v>Food</v>
      </c>
      <c r="T218" t="str">
        <f>VLOOKUP(CleanedData[[#This Row],[Province]],'02_Lookup_Tables'!$D$2:$E$10,2, FALSE)</f>
        <v>Central Region</v>
      </c>
      <c r="U218" t="str" cm="1">
        <f t="array" ref="U218">_xlfn.IFS(CleanedData[[#This Row],[Purchase Amount]]&lt;500,"Low",
CleanedData[[#This Row],[Purchase Amount]]&lt;5000,"Medium",
TRUE,"High")</f>
        <v>Low</v>
      </c>
      <c r="V218" t="str">
        <f>TEXT(CleanedData[[#This Row],[Date]],"mmmm")</f>
        <v>February</v>
      </c>
      <c r="W218" t="str">
        <f>"Q"&amp;ROUNDUP(MONTH(CleanedData[[#This Row],[Date]])/3,0)</f>
        <v>Q1</v>
      </c>
      <c r="X218" t="str">
        <f>IF(CleanedData[[#This Row],[Purchase Amount]]&gt;=5000,"Yes","No")</f>
        <v>No</v>
      </c>
      <c r="Y218">
        <f>IF(CleanedData[[#This Row],[Recommend]]="Yes",1,0)</f>
        <v>0</v>
      </c>
      <c r="Z218" s="6">
        <f>CleanedData[[#This Row],[Purchase Amount]]*0.15</f>
        <v>31.429499999999997</v>
      </c>
      <c r="AA218" s="6">
        <f>CleanedData[[#This Row],[Purchase Amount]]*1.15</f>
        <v>240.95949999999999</v>
      </c>
    </row>
    <row r="219" spans="1:27" x14ac:dyDescent="0.3">
      <c r="A219">
        <v>260</v>
      </c>
      <c r="B219" t="s">
        <v>426</v>
      </c>
      <c r="C219" s="1">
        <v>45607</v>
      </c>
      <c r="D219">
        <v>49</v>
      </c>
      <c r="E219" t="s">
        <v>52</v>
      </c>
      <c r="F219" t="s">
        <v>83</v>
      </c>
      <c r="G219" t="s">
        <v>374</v>
      </c>
      <c r="H219">
        <v>1</v>
      </c>
      <c r="I219" t="s">
        <v>45</v>
      </c>
      <c r="J219" t="s">
        <v>74</v>
      </c>
      <c r="K219" t="s">
        <v>64</v>
      </c>
      <c r="L219" t="s">
        <v>42</v>
      </c>
      <c r="M219" t="s">
        <v>236</v>
      </c>
      <c r="N219" t="s">
        <v>80</v>
      </c>
      <c r="O219" t="s">
        <v>89</v>
      </c>
      <c r="P219" t="s">
        <v>49</v>
      </c>
      <c r="Q219" t="s">
        <v>93</v>
      </c>
      <c r="R219" s="6">
        <f>_xlfn.XLOOKUP(CleanedData[[#This Row],[Product]],'02_Lookup_Tables'!$A$2:$A$126,'02_Lookup_Tables'!$B$2:$B$126)</f>
        <v>2906.97</v>
      </c>
      <c r="S219" t="str">
        <f>VLOOKUP(CleanedData[[#This Row],[Product]],'02_Lookup_Tables'!$H$2:$I$126,2,FALSE)</f>
        <v>Home &amp; Living</v>
      </c>
      <c r="T219" t="str">
        <f>VLOOKUP(CleanedData[[#This Row],[Province]],'02_Lookup_Tables'!$D$2:$E$10,2, FALSE)</f>
        <v>Western Region</v>
      </c>
      <c r="U219" t="str" cm="1">
        <f t="array" ref="U219">_xlfn.IFS(CleanedData[[#This Row],[Purchase Amount]]&lt;500,"Low",
CleanedData[[#This Row],[Purchase Amount]]&lt;5000,"Medium",
TRUE,"High")</f>
        <v>Medium</v>
      </c>
      <c r="V219" t="str">
        <f>TEXT(CleanedData[[#This Row],[Date]],"mmmm")</f>
        <v>November</v>
      </c>
      <c r="W219" t="str">
        <f>"Q"&amp;ROUNDUP(MONTH(CleanedData[[#This Row],[Date]])/3,0)</f>
        <v>Q4</v>
      </c>
      <c r="X219" t="str">
        <f>IF(CleanedData[[#This Row],[Purchase Amount]]&gt;=5000,"Yes","No")</f>
        <v>No</v>
      </c>
      <c r="Y219">
        <f>IF(CleanedData[[#This Row],[Recommend]]="Yes",1,0)</f>
        <v>1</v>
      </c>
      <c r="Z219" s="6">
        <f>CleanedData[[#This Row],[Purchase Amount]]*0.15</f>
        <v>436.04549999999995</v>
      </c>
      <c r="AA219" s="6">
        <f>CleanedData[[#This Row],[Purchase Amount]]*1.15</f>
        <v>3343.0154999999995</v>
      </c>
    </row>
    <row r="220" spans="1:27" x14ac:dyDescent="0.3">
      <c r="A220">
        <v>261</v>
      </c>
      <c r="B220" t="s">
        <v>427</v>
      </c>
      <c r="C220" s="1">
        <v>45915</v>
      </c>
      <c r="D220">
        <v>54</v>
      </c>
      <c r="E220" t="s">
        <v>39</v>
      </c>
      <c r="F220" t="s">
        <v>68</v>
      </c>
      <c r="G220" t="s">
        <v>203</v>
      </c>
      <c r="H220">
        <v>5</v>
      </c>
      <c r="I220" t="s">
        <v>45</v>
      </c>
      <c r="J220" t="s">
        <v>43</v>
      </c>
      <c r="K220" t="s">
        <v>44</v>
      </c>
      <c r="L220" t="s">
        <v>45</v>
      </c>
      <c r="M220" t="s">
        <v>85</v>
      </c>
      <c r="N220" t="s">
        <v>57</v>
      </c>
      <c r="O220" t="s">
        <v>48</v>
      </c>
      <c r="P220" t="s">
        <v>49</v>
      </c>
      <c r="Q220" t="s">
        <v>93</v>
      </c>
      <c r="R220" s="6">
        <f>_xlfn.XLOOKUP(CleanedData[[#This Row],[Product]],'02_Lookup_Tables'!$A$2:$A$126,'02_Lookup_Tables'!$B$2:$B$126)</f>
        <v>2849.09</v>
      </c>
      <c r="S220" t="str">
        <f>VLOOKUP(CleanedData[[#This Row],[Product]],'02_Lookup_Tables'!$H$2:$I$126,2,FALSE)</f>
        <v>Home &amp; Living</v>
      </c>
      <c r="T220" t="str">
        <f>VLOOKUP(CleanedData[[#This Row],[Province]],'02_Lookup_Tables'!$D$2:$E$10,2, FALSE)</f>
        <v>Northern Region</v>
      </c>
      <c r="U220" t="str" cm="1">
        <f t="array" ref="U220">_xlfn.IFS(CleanedData[[#This Row],[Purchase Amount]]&lt;500,"Low",
CleanedData[[#This Row],[Purchase Amount]]&lt;5000,"Medium",
TRUE,"High")</f>
        <v>Medium</v>
      </c>
      <c r="V220" t="str">
        <f>TEXT(CleanedData[[#This Row],[Date]],"mmmm")</f>
        <v>September</v>
      </c>
      <c r="W220" t="str">
        <f>"Q"&amp;ROUNDUP(MONTH(CleanedData[[#This Row],[Date]])/3,0)</f>
        <v>Q3</v>
      </c>
      <c r="X220" t="str">
        <f>IF(CleanedData[[#This Row],[Purchase Amount]]&gt;=5000,"Yes","No")</f>
        <v>No</v>
      </c>
      <c r="Y220">
        <f>IF(CleanedData[[#This Row],[Recommend]]="Yes",1,0)</f>
        <v>1</v>
      </c>
      <c r="Z220" s="6">
        <f>CleanedData[[#This Row],[Purchase Amount]]*0.15</f>
        <v>427.36349999999999</v>
      </c>
      <c r="AA220" s="6">
        <f>CleanedData[[#This Row],[Purchase Amount]]*1.15</f>
        <v>3276.4535000000001</v>
      </c>
    </row>
    <row r="221" spans="1:27" x14ac:dyDescent="0.3">
      <c r="A221">
        <v>262</v>
      </c>
      <c r="B221" t="s">
        <v>428</v>
      </c>
      <c r="C221" s="1">
        <v>45971</v>
      </c>
      <c r="D221">
        <v>77</v>
      </c>
      <c r="E221" t="s">
        <v>39</v>
      </c>
      <c r="F221" t="s">
        <v>72</v>
      </c>
      <c r="G221" t="s">
        <v>349</v>
      </c>
      <c r="H221">
        <v>3</v>
      </c>
      <c r="I221" t="s">
        <v>42</v>
      </c>
      <c r="J221" t="s">
        <v>69</v>
      </c>
      <c r="K221" t="s">
        <v>55</v>
      </c>
      <c r="L221" t="s">
        <v>42</v>
      </c>
      <c r="M221" t="s">
        <v>85</v>
      </c>
      <c r="N221" t="s">
        <v>48</v>
      </c>
      <c r="O221" t="s">
        <v>48</v>
      </c>
      <c r="P221" t="s">
        <v>70</v>
      </c>
      <c r="Q221" t="s">
        <v>97</v>
      </c>
      <c r="R221" s="6">
        <f>_xlfn.XLOOKUP(CleanedData[[#This Row],[Product]],'02_Lookup_Tables'!$A$2:$A$126,'02_Lookup_Tables'!$B$2:$B$126)</f>
        <v>53.85</v>
      </c>
      <c r="S221" t="str">
        <f>VLOOKUP(CleanedData[[#This Row],[Product]],'02_Lookup_Tables'!$H$2:$I$126,2,FALSE)</f>
        <v>Food</v>
      </c>
      <c r="T221" t="str">
        <f>VLOOKUP(CleanedData[[#This Row],[Province]],'02_Lookup_Tables'!$D$2:$E$10,2, FALSE)</f>
        <v>Central Region</v>
      </c>
      <c r="U221" t="str" cm="1">
        <f t="array" ref="U221">_xlfn.IFS(CleanedData[[#This Row],[Purchase Amount]]&lt;500,"Low",
CleanedData[[#This Row],[Purchase Amount]]&lt;5000,"Medium",
TRUE,"High")</f>
        <v>Low</v>
      </c>
      <c r="V221" t="str">
        <f>TEXT(CleanedData[[#This Row],[Date]],"mmmm")</f>
        <v>November</v>
      </c>
      <c r="W221" t="str">
        <f>"Q"&amp;ROUNDUP(MONTH(CleanedData[[#This Row],[Date]])/3,0)</f>
        <v>Q4</v>
      </c>
      <c r="X221" t="str">
        <f>IF(CleanedData[[#This Row],[Purchase Amount]]&gt;=5000,"Yes","No")</f>
        <v>No</v>
      </c>
      <c r="Y221">
        <f>IF(CleanedData[[#This Row],[Recommend]]="Yes",1,0)</f>
        <v>0</v>
      </c>
      <c r="Z221" s="6">
        <f>CleanedData[[#This Row],[Purchase Amount]]*0.15</f>
        <v>8.0775000000000006</v>
      </c>
      <c r="AA221" s="6">
        <f>CleanedData[[#This Row],[Purchase Amount]]*1.15</f>
        <v>61.927499999999995</v>
      </c>
    </row>
    <row r="222" spans="1:27" x14ac:dyDescent="0.3">
      <c r="A222">
        <v>264</v>
      </c>
      <c r="B222" t="s">
        <v>429</v>
      </c>
      <c r="C222" s="1">
        <v>45815</v>
      </c>
      <c r="D222">
        <v>49</v>
      </c>
      <c r="E222" t="s">
        <v>60</v>
      </c>
      <c r="F222" t="s">
        <v>125</v>
      </c>
      <c r="G222" t="s">
        <v>116</v>
      </c>
      <c r="H222">
        <v>5</v>
      </c>
      <c r="I222" t="s">
        <v>45</v>
      </c>
      <c r="J222" t="s">
        <v>43</v>
      </c>
      <c r="K222" t="s">
        <v>64</v>
      </c>
      <c r="L222" t="s">
        <v>42</v>
      </c>
      <c r="M222" t="s">
        <v>151</v>
      </c>
      <c r="N222" t="s">
        <v>57</v>
      </c>
      <c r="O222" t="s">
        <v>89</v>
      </c>
      <c r="P222" t="s">
        <v>70</v>
      </c>
      <c r="Q222" t="s">
        <v>93</v>
      </c>
      <c r="R222" s="6">
        <f>_xlfn.XLOOKUP(CleanedData[[#This Row],[Product]],'02_Lookup_Tables'!$A$2:$A$126,'02_Lookup_Tables'!$B$2:$B$126)</f>
        <v>869.65</v>
      </c>
      <c r="S222" t="str">
        <f>VLOOKUP(CleanedData[[#This Row],[Product]],'02_Lookup_Tables'!$H$2:$I$126,2,FALSE)</f>
        <v>Toys &amp; Games</v>
      </c>
      <c r="T222" t="str">
        <f>VLOOKUP(CleanedData[[#This Row],[Province]],'02_Lookup_Tables'!$D$2:$E$10,2, FALSE)</f>
        <v>Western Region</v>
      </c>
      <c r="U222" t="str" cm="1">
        <f t="array" ref="U222">_xlfn.IFS(CleanedData[[#This Row],[Purchase Amount]]&lt;500,"Low",
CleanedData[[#This Row],[Purchase Amount]]&lt;5000,"Medium",
TRUE,"High")</f>
        <v>Medium</v>
      </c>
      <c r="V222" t="str">
        <f>TEXT(CleanedData[[#This Row],[Date]],"mmmm")</f>
        <v>June</v>
      </c>
      <c r="W222" t="str">
        <f>"Q"&amp;ROUNDUP(MONTH(CleanedData[[#This Row],[Date]])/3,0)</f>
        <v>Q2</v>
      </c>
      <c r="X222" t="str">
        <f>IF(CleanedData[[#This Row],[Purchase Amount]]&gt;=5000,"Yes","No")</f>
        <v>No</v>
      </c>
      <c r="Y222">
        <f>IF(CleanedData[[#This Row],[Recommend]]="Yes",1,0)</f>
        <v>1</v>
      </c>
      <c r="Z222" s="6">
        <f>CleanedData[[#This Row],[Purchase Amount]]*0.15</f>
        <v>130.44749999999999</v>
      </c>
      <c r="AA222" s="6">
        <f>CleanedData[[#This Row],[Purchase Amount]]*1.15</f>
        <v>1000.0974999999999</v>
      </c>
    </row>
    <row r="223" spans="1:27" x14ac:dyDescent="0.3">
      <c r="A223">
        <v>265</v>
      </c>
      <c r="B223" t="s">
        <v>430</v>
      </c>
      <c r="C223" s="1">
        <v>45401</v>
      </c>
      <c r="D223">
        <v>27</v>
      </c>
      <c r="E223" t="s">
        <v>52</v>
      </c>
      <c r="F223" t="s">
        <v>108</v>
      </c>
      <c r="G223" t="s">
        <v>338</v>
      </c>
      <c r="H223">
        <v>1</v>
      </c>
      <c r="I223" t="s">
        <v>45</v>
      </c>
      <c r="J223" t="s">
        <v>63</v>
      </c>
      <c r="K223" t="s">
        <v>64</v>
      </c>
      <c r="L223" t="s">
        <v>42</v>
      </c>
      <c r="M223" t="s">
        <v>175</v>
      </c>
      <c r="N223" t="s">
        <v>80</v>
      </c>
      <c r="O223" t="s">
        <v>89</v>
      </c>
      <c r="P223" t="s">
        <v>49</v>
      </c>
      <c r="Q223" t="s">
        <v>58</v>
      </c>
      <c r="R223" s="6">
        <f>_xlfn.XLOOKUP(CleanedData[[#This Row],[Product]],'02_Lookup_Tables'!$A$2:$A$126,'02_Lookup_Tables'!$B$2:$B$126)</f>
        <v>5258.73</v>
      </c>
      <c r="S223" t="str">
        <f>VLOOKUP(CleanedData[[#This Row],[Product]],'02_Lookup_Tables'!$H$2:$I$126,2,FALSE)</f>
        <v>Sports &amp; Outdoors</v>
      </c>
      <c r="T223" t="str">
        <f>VLOOKUP(CleanedData[[#This Row],[Province]],'02_Lookup_Tables'!$D$2:$E$10,2, FALSE)</f>
        <v>Gauteng Region</v>
      </c>
      <c r="U223" t="str" cm="1">
        <f t="array" ref="U223">_xlfn.IFS(CleanedData[[#This Row],[Purchase Amount]]&lt;500,"Low",
CleanedData[[#This Row],[Purchase Amount]]&lt;5000,"Medium",
TRUE,"High")</f>
        <v>High</v>
      </c>
      <c r="V223" t="str">
        <f>TEXT(CleanedData[[#This Row],[Date]],"mmmm")</f>
        <v>April</v>
      </c>
      <c r="W223" t="str">
        <f>"Q"&amp;ROUNDUP(MONTH(CleanedData[[#This Row],[Date]])/3,0)</f>
        <v>Q2</v>
      </c>
      <c r="X223" t="str">
        <f>IF(CleanedData[[#This Row],[Purchase Amount]]&gt;=5000,"Yes","No")</f>
        <v>Yes</v>
      </c>
      <c r="Y223">
        <f>IF(CleanedData[[#This Row],[Recommend]]="Yes",1,0)</f>
        <v>1</v>
      </c>
      <c r="Z223" s="6">
        <f>CleanedData[[#This Row],[Purchase Amount]]*0.15</f>
        <v>788.80949999999996</v>
      </c>
      <c r="AA223" s="6">
        <f>CleanedData[[#This Row],[Purchase Amount]]*1.15</f>
        <v>6047.539499999999</v>
      </c>
    </row>
    <row r="224" spans="1:27" x14ac:dyDescent="0.3">
      <c r="A224">
        <v>266</v>
      </c>
      <c r="B224" t="s">
        <v>431</v>
      </c>
      <c r="C224" s="1">
        <v>45344</v>
      </c>
      <c r="D224">
        <v>37</v>
      </c>
      <c r="E224" t="s">
        <v>52</v>
      </c>
      <c r="F224" t="s">
        <v>68</v>
      </c>
      <c r="G224" t="s">
        <v>340</v>
      </c>
      <c r="H224">
        <v>3</v>
      </c>
      <c r="I224" t="s">
        <v>42</v>
      </c>
      <c r="J224" t="s">
        <v>74</v>
      </c>
      <c r="K224" t="s">
        <v>44</v>
      </c>
      <c r="L224" t="s">
        <v>45</v>
      </c>
      <c r="M224" t="s">
        <v>85</v>
      </c>
      <c r="N224" t="s">
        <v>48</v>
      </c>
      <c r="O224" t="s">
        <v>48</v>
      </c>
      <c r="P224" t="s">
        <v>70</v>
      </c>
      <c r="Q224" t="s">
        <v>81</v>
      </c>
      <c r="R224" s="6">
        <f>_xlfn.XLOOKUP(CleanedData[[#This Row],[Product]],'02_Lookup_Tables'!$A$2:$A$126,'02_Lookup_Tables'!$B$2:$B$126)</f>
        <v>828.82</v>
      </c>
      <c r="S224" t="str">
        <f>VLOOKUP(CleanedData[[#This Row],[Product]],'02_Lookup_Tables'!$H$2:$I$126,2,FALSE)</f>
        <v>Home Devices</v>
      </c>
      <c r="T224" t="str">
        <f>VLOOKUP(CleanedData[[#This Row],[Province]],'02_Lookup_Tables'!$D$2:$E$10,2, FALSE)</f>
        <v>Northern Region</v>
      </c>
      <c r="U224" t="str" cm="1">
        <f t="array" ref="U224">_xlfn.IFS(CleanedData[[#This Row],[Purchase Amount]]&lt;500,"Low",
CleanedData[[#This Row],[Purchase Amount]]&lt;5000,"Medium",
TRUE,"High")</f>
        <v>Medium</v>
      </c>
      <c r="V224" t="str">
        <f>TEXT(CleanedData[[#This Row],[Date]],"mmmm")</f>
        <v>February</v>
      </c>
      <c r="W224" t="str">
        <f>"Q"&amp;ROUNDUP(MONTH(CleanedData[[#This Row],[Date]])/3,0)</f>
        <v>Q1</v>
      </c>
      <c r="X224" t="str">
        <f>IF(CleanedData[[#This Row],[Purchase Amount]]&gt;=5000,"Yes","No")</f>
        <v>No</v>
      </c>
      <c r="Y224">
        <f>IF(CleanedData[[#This Row],[Recommend]]="Yes",1,0)</f>
        <v>0</v>
      </c>
      <c r="Z224" s="6">
        <f>CleanedData[[#This Row],[Purchase Amount]]*0.15</f>
        <v>124.32300000000001</v>
      </c>
      <c r="AA224" s="6">
        <f>CleanedData[[#This Row],[Purchase Amount]]*1.15</f>
        <v>953.14300000000003</v>
      </c>
    </row>
    <row r="225" spans="1:27" x14ac:dyDescent="0.3">
      <c r="A225">
        <v>268</v>
      </c>
      <c r="B225" t="s">
        <v>432</v>
      </c>
      <c r="C225" s="1">
        <v>45299</v>
      </c>
      <c r="D225">
        <v>61</v>
      </c>
      <c r="E225" t="s">
        <v>60</v>
      </c>
      <c r="F225" t="s">
        <v>72</v>
      </c>
      <c r="G225" t="s">
        <v>284</v>
      </c>
      <c r="H225">
        <v>4</v>
      </c>
      <c r="I225" t="s">
        <v>45</v>
      </c>
      <c r="J225" t="s">
        <v>63</v>
      </c>
      <c r="K225" t="s">
        <v>44</v>
      </c>
      <c r="L225" t="s">
        <v>45</v>
      </c>
      <c r="M225" t="s">
        <v>190</v>
      </c>
      <c r="N225" t="s">
        <v>96</v>
      </c>
      <c r="O225" t="s">
        <v>89</v>
      </c>
      <c r="P225" t="s">
        <v>70</v>
      </c>
      <c r="Q225" t="s">
        <v>50</v>
      </c>
      <c r="R225" s="6">
        <f>_xlfn.XLOOKUP(CleanedData[[#This Row],[Product]],'02_Lookup_Tables'!$A$2:$A$126,'02_Lookup_Tables'!$B$2:$B$126)</f>
        <v>6698.54</v>
      </c>
      <c r="S225" t="str">
        <f>VLOOKUP(CleanedData[[#This Row],[Product]],'02_Lookup_Tables'!$H$2:$I$126,2,FALSE)</f>
        <v>Electronics</v>
      </c>
      <c r="T225" t="str">
        <f>VLOOKUP(CleanedData[[#This Row],[Province]],'02_Lookup_Tables'!$D$2:$E$10,2, FALSE)</f>
        <v>Central Region</v>
      </c>
      <c r="U225" t="str" cm="1">
        <f t="array" ref="U225">_xlfn.IFS(CleanedData[[#This Row],[Purchase Amount]]&lt;500,"Low",
CleanedData[[#This Row],[Purchase Amount]]&lt;5000,"Medium",
TRUE,"High")</f>
        <v>High</v>
      </c>
      <c r="V225" t="str">
        <f>TEXT(CleanedData[[#This Row],[Date]],"mmmm")</f>
        <v>January</v>
      </c>
      <c r="W225" t="str">
        <f>"Q"&amp;ROUNDUP(MONTH(CleanedData[[#This Row],[Date]])/3,0)</f>
        <v>Q1</v>
      </c>
      <c r="X225" t="str">
        <f>IF(CleanedData[[#This Row],[Purchase Amount]]&gt;=5000,"Yes","No")</f>
        <v>Yes</v>
      </c>
      <c r="Y225">
        <f>IF(CleanedData[[#This Row],[Recommend]]="Yes",1,0)</f>
        <v>1</v>
      </c>
      <c r="Z225" s="6">
        <f>CleanedData[[#This Row],[Purchase Amount]]*0.15</f>
        <v>1004.7809999999999</v>
      </c>
      <c r="AA225" s="6">
        <f>CleanedData[[#This Row],[Purchase Amount]]*1.15</f>
        <v>7703.320999999999</v>
      </c>
    </row>
    <row r="226" spans="1:27" x14ac:dyDescent="0.3">
      <c r="A226">
        <v>270</v>
      </c>
      <c r="B226" t="s">
        <v>433</v>
      </c>
      <c r="C226" s="1">
        <v>45960</v>
      </c>
      <c r="D226">
        <v>45</v>
      </c>
      <c r="E226" t="s">
        <v>39</v>
      </c>
      <c r="F226" t="s">
        <v>108</v>
      </c>
      <c r="G226" t="s">
        <v>158</v>
      </c>
      <c r="H226">
        <v>1</v>
      </c>
      <c r="I226" t="s">
        <v>45</v>
      </c>
      <c r="J226" t="s">
        <v>69</v>
      </c>
      <c r="K226" t="s">
        <v>44</v>
      </c>
      <c r="L226" t="s">
        <v>42</v>
      </c>
      <c r="M226" t="s">
        <v>79</v>
      </c>
      <c r="N226" t="s">
        <v>80</v>
      </c>
      <c r="O226" t="s">
        <v>89</v>
      </c>
      <c r="P226" t="s">
        <v>49</v>
      </c>
      <c r="Q226" t="s">
        <v>93</v>
      </c>
      <c r="R226" s="6">
        <f>_xlfn.XLOOKUP(CleanedData[[#This Row],[Product]],'02_Lookup_Tables'!$A$2:$A$126,'02_Lookup_Tables'!$B$2:$B$126)</f>
        <v>2962.6</v>
      </c>
      <c r="S226" t="str">
        <f>VLOOKUP(CleanedData[[#This Row],[Product]],'02_Lookup_Tables'!$H$2:$I$126,2,FALSE)</f>
        <v>Sports &amp; Outdoors</v>
      </c>
      <c r="T226" t="str">
        <f>VLOOKUP(CleanedData[[#This Row],[Province]],'02_Lookup_Tables'!$D$2:$E$10,2, FALSE)</f>
        <v>Gauteng Region</v>
      </c>
      <c r="U226" t="str" cm="1">
        <f t="array" ref="U226">_xlfn.IFS(CleanedData[[#This Row],[Purchase Amount]]&lt;500,"Low",
CleanedData[[#This Row],[Purchase Amount]]&lt;5000,"Medium",
TRUE,"High")</f>
        <v>Medium</v>
      </c>
      <c r="V226" t="str">
        <f>TEXT(CleanedData[[#This Row],[Date]],"mmmm")</f>
        <v>October</v>
      </c>
      <c r="W226" t="str">
        <f>"Q"&amp;ROUNDUP(MONTH(CleanedData[[#This Row],[Date]])/3,0)</f>
        <v>Q4</v>
      </c>
      <c r="X226" t="str">
        <f>IF(CleanedData[[#This Row],[Purchase Amount]]&gt;=5000,"Yes","No")</f>
        <v>No</v>
      </c>
      <c r="Y226">
        <f>IF(CleanedData[[#This Row],[Recommend]]="Yes",1,0)</f>
        <v>1</v>
      </c>
      <c r="Z226" s="6">
        <f>CleanedData[[#This Row],[Purchase Amount]]*0.15</f>
        <v>444.39</v>
      </c>
      <c r="AA226" s="6">
        <f>CleanedData[[#This Row],[Purchase Amount]]*1.15</f>
        <v>3406.99</v>
      </c>
    </row>
    <row r="227" spans="1:27" x14ac:dyDescent="0.3">
      <c r="A227">
        <v>271</v>
      </c>
      <c r="B227" t="s">
        <v>434</v>
      </c>
      <c r="C227" s="1">
        <v>45361</v>
      </c>
      <c r="D227">
        <v>41</v>
      </c>
      <c r="E227" t="s">
        <v>52</v>
      </c>
      <c r="F227" t="s">
        <v>108</v>
      </c>
      <c r="G227" t="s">
        <v>142</v>
      </c>
      <c r="H227">
        <v>4</v>
      </c>
      <c r="I227" t="s">
        <v>42</v>
      </c>
      <c r="J227" t="s">
        <v>54</v>
      </c>
      <c r="K227" t="s">
        <v>64</v>
      </c>
      <c r="L227" t="s">
        <v>45</v>
      </c>
      <c r="M227" t="s">
        <v>190</v>
      </c>
      <c r="N227" t="s">
        <v>96</v>
      </c>
      <c r="O227" t="s">
        <v>89</v>
      </c>
      <c r="P227" t="s">
        <v>70</v>
      </c>
      <c r="Q227" t="s">
        <v>81</v>
      </c>
      <c r="R227" s="6">
        <f>_xlfn.XLOOKUP(CleanedData[[#This Row],[Product]],'02_Lookup_Tables'!$A$2:$A$126,'02_Lookup_Tables'!$B$2:$B$126)</f>
        <v>44114.21</v>
      </c>
      <c r="S227" t="str">
        <f>VLOOKUP(CleanedData[[#This Row],[Product]],'02_Lookup_Tables'!$H$2:$I$126,2,FALSE)</f>
        <v>Electronics</v>
      </c>
      <c r="T227" t="str">
        <f>VLOOKUP(CleanedData[[#This Row],[Province]],'02_Lookup_Tables'!$D$2:$E$10,2, FALSE)</f>
        <v>Gauteng Region</v>
      </c>
      <c r="U227" t="str" cm="1">
        <f t="array" ref="U227">_xlfn.IFS(CleanedData[[#This Row],[Purchase Amount]]&lt;500,"Low",
CleanedData[[#This Row],[Purchase Amount]]&lt;5000,"Medium",
TRUE,"High")</f>
        <v>High</v>
      </c>
      <c r="V227" t="str">
        <f>TEXT(CleanedData[[#This Row],[Date]],"mmmm")</f>
        <v>March</v>
      </c>
      <c r="W227" t="str">
        <f>"Q"&amp;ROUNDUP(MONTH(CleanedData[[#This Row],[Date]])/3,0)</f>
        <v>Q1</v>
      </c>
      <c r="X227" t="str">
        <f>IF(CleanedData[[#This Row],[Purchase Amount]]&gt;=5000,"Yes","No")</f>
        <v>Yes</v>
      </c>
      <c r="Y227">
        <f>IF(CleanedData[[#This Row],[Recommend]]="Yes",1,0)</f>
        <v>0</v>
      </c>
      <c r="Z227" s="6">
        <f>CleanedData[[#This Row],[Purchase Amount]]*0.15</f>
        <v>6617.1314999999995</v>
      </c>
      <c r="AA227" s="6">
        <f>CleanedData[[#This Row],[Purchase Amount]]*1.15</f>
        <v>50731.341499999995</v>
      </c>
    </row>
    <row r="228" spans="1:27" x14ac:dyDescent="0.3">
      <c r="A228">
        <v>272</v>
      </c>
      <c r="B228" t="s">
        <v>435</v>
      </c>
      <c r="C228" s="1">
        <v>45810</v>
      </c>
      <c r="D228">
        <v>73</v>
      </c>
      <c r="E228" t="s">
        <v>39</v>
      </c>
      <c r="F228" t="s">
        <v>83</v>
      </c>
      <c r="G228" t="s">
        <v>78</v>
      </c>
      <c r="H228">
        <v>4</v>
      </c>
      <c r="I228" t="s">
        <v>42</v>
      </c>
      <c r="J228" t="s">
        <v>74</v>
      </c>
      <c r="K228" t="s">
        <v>64</v>
      </c>
      <c r="L228" t="s">
        <v>42</v>
      </c>
      <c r="M228" t="s">
        <v>165</v>
      </c>
      <c r="N228" t="s">
        <v>96</v>
      </c>
      <c r="O228" t="s">
        <v>89</v>
      </c>
      <c r="P228" t="s">
        <v>70</v>
      </c>
      <c r="Q228" t="s">
        <v>97</v>
      </c>
      <c r="R228" s="6">
        <f>_xlfn.XLOOKUP(CleanedData[[#This Row],[Product]],'02_Lookup_Tables'!$A$2:$A$126,'02_Lookup_Tables'!$B$2:$B$126)</f>
        <v>1951.09</v>
      </c>
      <c r="S228" t="str">
        <f>VLOOKUP(CleanedData[[#This Row],[Product]],'02_Lookup_Tables'!$H$2:$I$126,2,FALSE)</f>
        <v>Accessories</v>
      </c>
      <c r="T228" t="str">
        <f>VLOOKUP(CleanedData[[#This Row],[Province]],'02_Lookup_Tables'!$D$2:$E$10,2, FALSE)</f>
        <v>Western Region</v>
      </c>
      <c r="U228" t="str" cm="1">
        <f t="array" ref="U228">_xlfn.IFS(CleanedData[[#This Row],[Purchase Amount]]&lt;500,"Low",
CleanedData[[#This Row],[Purchase Amount]]&lt;5000,"Medium",
TRUE,"High")</f>
        <v>Medium</v>
      </c>
      <c r="V228" t="str">
        <f>TEXT(CleanedData[[#This Row],[Date]],"mmmm")</f>
        <v>June</v>
      </c>
      <c r="W228" t="str">
        <f>"Q"&amp;ROUNDUP(MONTH(CleanedData[[#This Row],[Date]])/3,0)</f>
        <v>Q2</v>
      </c>
      <c r="X228" t="str">
        <f>IF(CleanedData[[#This Row],[Purchase Amount]]&gt;=5000,"Yes","No")</f>
        <v>No</v>
      </c>
      <c r="Y228">
        <f>IF(CleanedData[[#This Row],[Recommend]]="Yes",1,0)</f>
        <v>0</v>
      </c>
      <c r="Z228" s="6">
        <f>CleanedData[[#This Row],[Purchase Amount]]*0.15</f>
        <v>292.6635</v>
      </c>
      <c r="AA228" s="6">
        <f>CleanedData[[#This Row],[Purchase Amount]]*1.15</f>
        <v>2243.7534999999998</v>
      </c>
    </row>
    <row r="229" spans="1:27" x14ac:dyDescent="0.3">
      <c r="A229">
        <v>273</v>
      </c>
      <c r="B229" t="s">
        <v>436</v>
      </c>
      <c r="C229" s="1">
        <v>45635</v>
      </c>
      <c r="E229" t="s">
        <v>39</v>
      </c>
      <c r="F229" t="s">
        <v>130</v>
      </c>
      <c r="G229" t="s">
        <v>162</v>
      </c>
      <c r="H229">
        <v>1</v>
      </c>
      <c r="I229" t="s">
        <v>45</v>
      </c>
      <c r="J229" t="s">
        <v>63</v>
      </c>
      <c r="K229" t="s">
        <v>64</v>
      </c>
      <c r="L229" t="s">
        <v>45</v>
      </c>
      <c r="M229" t="s">
        <v>100</v>
      </c>
      <c r="N229" t="s">
        <v>80</v>
      </c>
      <c r="O229" t="s">
        <v>48</v>
      </c>
      <c r="P229" t="s">
        <v>49</v>
      </c>
      <c r="Q229" t="s">
        <v>166</v>
      </c>
      <c r="R229" s="6">
        <f>_xlfn.XLOOKUP(CleanedData[[#This Row],[Product]],'02_Lookup_Tables'!$A$2:$A$126,'02_Lookup_Tables'!$B$2:$B$126)</f>
        <v>3086.4</v>
      </c>
      <c r="S229" t="str">
        <f>VLOOKUP(CleanedData[[#This Row],[Product]],'02_Lookup_Tables'!$H$2:$I$126,2,FALSE)</f>
        <v>Home &amp; Living</v>
      </c>
      <c r="T229" t="str">
        <f>VLOOKUP(CleanedData[[#This Row],[Province]],'02_Lookup_Tables'!$D$2:$E$10,2, FALSE)</f>
        <v>Eastern Region</v>
      </c>
      <c r="U229" t="str" cm="1">
        <f t="array" ref="U229">_xlfn.IFS(CleanedData[[#This Row],[Purchase Amount]]&lt;500,"Low",
CleanedData[[#This Row],[Purchase Amount]]&lt;5000,"Medium",
TRUE,"High")</f>
        <v>Medium</v>
      </c>
      <c r="V229" t="str">
        <f>TEXT(CleanedData[[#This Row],[Date]],"mmmm")</f>
        <v>December</v>
      </c>
      <c r="W229" t="str">
        <f>"Q"&amp;ROUNDUP(MONTH(CleanedData[[#This Row],[Date]])/3,0)</f>
        <v>Q4</v>
      </c>
      <c r="X229" t="str">
        <f>IF(CleanedData[[#This Row],[Purchase Amount]]&gt;=5000,"Yes","No")</f>
        <v>No</v>
      </c>
      <c r="Y229">
        <f>IF(CleanedData[[#This Row],[Recommend]]="Yes",1,0)</f>
        <v>1</v>
      </c>
      <c r="Z229" s="6">
        <f>CleanedData[[#This Row],[Purchase Amount]]*0.15</f>
        <v>462.96</v>
      </c>
      <c r="AA229" s="6">
        <f>CleanedData[[#This Row],[Purchase Amount]]*1.15</f>
        <v>3549.3599999999997</v>
      </c>
    </row>
    <row r="230" spans="1:27" x14ac:dyDescent="0.3">
      <c r="A230">
        <v>274</v>
      </c>
      <c r="B230" t="s">
        <v>437</v>
      </c>
      <c r="C230" s="1">
        <v>45817</v>
      </c>
      <c r="D230">
        <v>42</v>
      </c>
      <c r="E230" t="s">
        <v>60</v>
      </c>
      <c r="F230" t="s">
        <v>40</v>
      </c>
      <c r="G230" t="s">
        <v>187</v>
      </c>
      <c r="H230">
        <v>1</v>
      </c>
      <c r="I230" t="s">
        <v>45</v>
      </c>
      <c r="J230" t="s">
        <v>63</v>
      </c>
      <c r="K230" t="s">
        <v>44</v>
      </c>
      <c r="L230" t="s">
        <v>45</v>
      </c>
      <c r="M230" t="s">
        <v>65</v>
      </c>
      <c r="N230" t="s">
        <v>80</v>
      </c>
      <c r="O230" t="s">
        <v>89</v>
      </c>
      <c r="P230" t="s">
        <v>49</v>
      </c>
      <c r="Q230" t="s">
        <v>81</v>
      </c>
      <c r="R230" s="6">
        <f>_xlfn.XLOOKUP(CleanedData[[#This Row],[Product]],'02_Lookup_Tables'!$A$2:$A$126,'02_Lookup_Tables'!$B$2:$B$126)</f>
        <v>24904.86</v>
      </c>
      <c r="S230" t="str">
        <f>VLOOKUP(CleanedData[[#This Row],[Product]],'02_Lookup_Tables'!$H$2:$I$126,2,FALSE)</f>
        <v>Electronics</v>
      </c>
      <c r="T230" t="str">
        <f>VLOOKUP(CleanedData[[#This Row],[Province]],'02_Lookup_Tables'!$D$2:$E$10,2, FALSE)</f>
        <v>Northern Region</v>
      </c>
      <c r="U230" t="str" cm="1">
        <f t="array" ref="U230">_xlfn.IFS(CleanedData[[#This Row],[Purchase Amount]]&lt;500,"Low",
CleanedData[[#This Row],[Purchase Amount]]&lt;5000,"Medium",
TRUE,"High")</f>
        <v>High</v>
      </c>
      <c r="V230" t="str">
        <f>TEXT(CleanedData[[#This Row],[Date]],"mmmm")</f>
        <v>June</v>
      </c>
      <c r="W230" t="str">
        <f>"Q"&amp;ROUNDUP(MONTH(CleanedData[[#This Row],[Date]])/3,0)</f>
        <v>Q2</v>
      </c>
      <c r="X230" t="str">
        <f>IF(CleanedData[[#This Row],[Purchase Amount]]&gt;=5000,"Yes","No")</f>
        <v>Yes</v>
      </c>
      <c r="Y230">
        <f>IF(CleanedData[[#This Row],[Recommend]]="Yes",1,0)</f>
        <v>1</v>
      </c>
      <c r="Z230" s="6">
        <f>CleanedData[[#This Row],[Purchase Amount]]*0.15</f>
        <v>3735.7289999999998</v>
      </c>
      <c r="AA230" s="6">
        <f>CleanedData[[#This Row],[Purchase Amount]]*1.15</f>
        <v>28640.589</v>
      </c>
    </row>
    <row r="231" spans="1:27" x14ac:dyDescent="0.3">
      <c r="A231">
        <v>275</v>
      </c>
      <c r="B231" t="s">
        <v>438</v>
      </c>
      <c r="C231" s="1">
        <v>45965</v>
      </c>
      <c r="D231">
        <v>56</v>
      </c>
      <c r="E231" t="s">
        <v>39</v>
      </c>
      <c r="F231" t="s">
        <v>83</v>
      </c>
      <c r="G231" t="s">
        <v>223</v>
      </c>
      <c r="H231">
        <v>5</v>
      </c>
      <c r="I231" t="s">
        <v>42</v>
      </c>
      <c r="J231" t="s">
        <v>74</v>
      </c>
      <c r="K231" t="s">
        <v>44</v>
      </c>
      <c r="L231" t="s">
        <v>42</v>
      </c>
      <c r="M231" t="s">
        <v>79</v>
      </c>
      <c r="N231" t="s">
        <v>57</v>
      </c>
      <c r="O231" t="s">
        <v>89</v>
      </c>
      <c r="P231" t="s">
        <v>70</v>
      </c>
      <c r="Q231" t="s">
        <v>50</v>
      </c>
      <c r="R231" s="6">
        <f>_xlfn.XLOOKUP(CleanedData[[#This Row],[Product]],'02_Lookup_Tables'!$A$2:$A$126,'02_Lookup_Tables'!$B$2:$B$126)</f>
        <v>209.53</v>
      </c>
      <c r="S231" t="str">
        <f>VLOOKUP(CleanedData[[#This Row],[Product]],'02_Lookup_Tables'!$H$2:$I$126,2,FALSE)</f>
        <v>Food</v>
      </c>
      <c r="T231" t="str">
        <f>VLOOKUP(CleanedData[[#This Row],[Province]],'02_Lookup_Tables'!$D$2:$E$10,2, FALSE)</f>
        <v>Western Region</v>
      </c>
      <c r="U231" t="str" cm="1">
        <f t="array" ref="U231">_xlfn.IFS(CleanedData[[#This Row],[Purchase Amount]]&lt;500,"Low",
CleanedData[[#This Row],[Purchase Amount]]&lt;5000,"Medium",
TRUE,"High")</f>
        <v>Low</v>
      </c>
      <c r="V231" t="str">
        <f>TEXT(CleanedData[[#This Row],[Date]],"mmmm")</f>
        <v>November</v>
      </c>
      <c r="W231" t="str">
        <f>"Q"&amp;ROUNDUP(MONTH(CleanedData[[#This Row],[Date]])/3,0)</f>
        <v>Q4</v>
      </c>
      <c r="X231" t="str">
        <f>IF(CleanedData[[#This Row],[Purchase Amount]]&gt;=5000,"Yes","No")</f>
        <v>No</v>
      </c>
      <c r="Y231">
        <f>IF(CleanedData[[#This Row],[Recommend]]="Yes",1,0)</f>
        <v>0</v>
      </c>
      <c r="Z231" s="6">
        <f>CleanedData[[#This Row],[Purchase Amount]]*0.15</f>
        <v>31.429499999999997</v>
      </c>
      <c r="AA231" s="6">
        <f>CleanedData[[#This Row],[Purchase Amount]]*1.15</f>
        <v>240.95949999999999</v>
      </c>
    </row>
    <row r="232" spans="1:27" x14ac:dyDescent="0.3">
      <c r="A232">
        <v>277</v>
      </c>
      <c r="B232" t="s">
        <v>439</v>
      </c>
      <c r="C232" s="1">
        <v>46004</v>
      </c>
      <c r="D232">
        <v>75</v>
      </c>
      <c r="E232" t="s">
        <v>52</v>
      </c>
      <c r="F232" t="s">
        <v>77</v>
      </c>
      <c r="G232" t="s">
        <v>225</v>
      </c>
      <c r="H232">
        <v>3</v>
      </c>
      <c r="I232" t="s">
        <v>45</v>
      </c>
      <c r="J232" t="s">
        <v>74</v>
      </c>
      <c r="K232" t="s">
        <v>64</v>
      </c>
      <c r="L232" t="s">
        <v>45</v>
      </c>
      <c r="M232" t="s">
        <v>180</v>
      </c>
      <c r="N232" t="s">
        <v>48</v>
      </c>
      <c r="O232" t="s">
        <v>89</v>
      </c>
      <c r="P232" t="s">
        <v>49</v>
      </c>
      <c r="Q232" t="s">
        <v>97</v>
      </c>
      <c r="R232" s="6">
        <f>_xlfn.XLOOKUP(CleanedData[[#This Row],[Product]],'02_Lookup_Tables'!$A$2:$A$126,'02_Lookup_Tables'!$B$2:$B$126)</f>
        <v>1094.3699999999999</v>
      </c>
      <c r="S232" t="str">
        <f>VLOOKUP(CleanedData[[#This Row],[Product]],'02_Lookup_Tables'!$H$2:$I$126,2,FALSE)</f>
        <v>Apparel</v>
      </c>
      <c r="T232" t="str">
        <f>VLOOKUP(CleanedData[[#This Row],[Province]],'02_Lookup_Tables'!$D$2:$E$10,2, FALSE)</f>
        <v>Central Region</v>
      </c>
      <c r="U232" t="str" cm="1">
        <f t="array" ref="U232">_xlfn.IFS(CleanedData[[#This Row],[Purchase Amount]]&lt;500,"Low",
CleanedData[[#This Row],[Purchase Amount]]&lt;5000,"Medium",
TRUE,"High")</f>
        <v>Medium</v>
      </c>
      <c r="V232" t="str">
        <f>TEXT(CleanedData[[#This Row],[Date]],"mmmm")</f>
        <v>December</v>
      </c>
      <c r="W232" t="str">
        <f>"Q"&amp;ROUNDUP(MONTH(CleanedData[[#This Row],[Date]])/3,0)</f>
        <v>Q4</v>
      </c>
      <c r="X232" t="str">
        <f>IF(CleanedData[[#This Row],[Purchase Amount]]&gt;=5000,"Yes","No")</f>
        <v>No</v>
      </c>
      <c r="Y232">
        <f>IF(CleanedData[[#This Row],[Recommend]]="Yes",1,0)</f>
        <v>1</v>
      </c>
      <c r="Z232" s="6">
        <f>CleanedData[[#This Row],[Purchase Amount]]*0.15</f>
        <v>164.15549999999999</v>
      </c>
      <c r="AA232" s="6">
        <f>CleanedData[[#This Row],[Purchase Amount]]*1.15</f>
        <v>1258.5254999999997</v>
      </c>
    </row>
    <row r="233" spans="1:27" x14ac:dyDescent="0.3">
      <c r="A233">
        <v>279</v>
      </c>
      <c r="B233" t="s">
        <v>440</v>
      </c>
      <c r="C233" s="1">
        <v>45682</v>
      </c>
      <c r="D233">
        <v>47</v>
      </c>
      <c r="E233" t="s">
        <v>39</v>
      </c>
      <c r="F233" t="s">
        <v>108</v>
      </c>
      <c r="G233" t="s">
        <v>284</v>
      </c>
      <c r="H233">
        <v>1</v>
      </c>
      <c r="I233" t="s">
        <v>42</v>
      </c>
      <c r="J233" t="s">
        <v>63</v>
      </c>
      <c r="K233" t="s">
        <v>55</v>
      </c>
      <c r="L233" t="s">
        <v>45</v>
      </c>
      <c r="M233" t="s">
        <v>75</v>
      </c>
      <c r="N233" t="s">
        <v>80</v>
      </c>
      <c r="O233" t="s">
        <v>89</v>
      </c>
      <c r="P233" t="s">
        <v>49</v>
      </c>
      <c r="Q233" t="s">
        <v>93</v>
      </c>
      <c r="R233" s="6">
        <f>_xlfn.XLOOKUP(CleanedData[[#This Row],[Product]],'02_Lookup_Tables'!$A$2:$A$126,'02_Lookup_Tables'!$B$2:$B$126)</f>
        <v>6698.54</v>
      </c>
      <c r="S233" t="str">
        <f>VLOOKUP(CleanedData[[#This Row],[Product]],'02_Lookup_Tables'!$H$2:$I$126,2,FALSE)</f>
        <v>Electronics</v>
      </c>
      <c r="T233" t="str">
        <f>VLOOKUP(CleanedData[[#This Row],[Province]],'02_Lookup_Tables'!$D$2:$E$10,2, FALSE)</f>
        <v>Gauteng Region</v>
      </c>
      <c r="U233" t="str" cm="1">
        <f t="array" ref="U233">_xlfn.IFS(CleanedData[[#This Row],[Purchase Amount]]&lt;500,"Low",
CleanedData[[#This Row],[Purchase Amount]]&lt;5000,"Medium",
TRUE,"High")</f>
        <v>High</v>
      </c>
      <c r="V233" t="str">
        <f>TEXT(CleanedData[[#This Row],[Date]],"mmmm")</f>
        <v>January</v>
      </c>
      <c r="W233" t="str">
        <f>"Q"&amp;ROUNDUP(MONTH(CleanedData[[#This Row],[Date]])/3,0)</f>
        <v>Q1</v>
      </c>
      <c r="X233" t="str">
        <f>IF(CleanedData[[#This Row],[Purchase Amount]]&gt;=5000,"Yes","No")</f>
        <v>Yes</v>
      </c>
      <c r="Y233">
        <f>IF(CleanedData[[#This Row],[Recommend]]="Yes",1,0)</f>
        <v>0</v>
      </c>
      <c r="Z233" s="6">
        <f>CleanedData[[#This Row],[Purchase Amount]]*0.15</f>
        <v>1004.7809999999999</v>
      </c>
      <c r="AA233" s="6">
        <f>CleanedData[[#This Row],[Purchase Amount]]*1.15</f>
        <v>7703.320999999999</v>
      </c>
    </row>
    <row r="234" spans="1:27" x14ac:dyDescent="0.3">
      <c r="A234">
        <v>280</v>
      </c>
      <c r="B234" t="s">
        <v>441</v>
      </c>
      <c r="C234" s="1">
        <v>45519</v>
      </c>
      <c r="D234">
        <v>30</v>
      </c>
      <c r="E234" t="s">
        <v>39</v>
      </c>
      <c r="F234" t="s">
        <v>68</v>
      </c>
      <c r="G234" t="s">
        <v>126</v>
      </c>
      <c r="H234">
        <v>2</v>
      </c>
      <c r="I234" t="s">
        <v>42</v>
      </c>
      <c r="J234" t="s">
        <v>74</v>
      </c>
      <c r="K234" t="s">
        <v>64</v>
      </c>
      <c r="L234" t="s">
        <v>45</v>
      </c>
      <c r="M234" t="s">
        <v>56</v>
      </c>
      <c r="N234" t="s">
        <v>47</v>
      </c>
      <c r="O234" t="s">
        <v>148</v>
      </c>
      <c r="P234" t="s">
        <v>70</v>
      </c>
      <c r="Q234" t="s">
        <v>58</v>
      </c>
      <c r="R234" s="6">
        <f>_xlfn.XLOOKUP(CleanedData[[#This Row],[Product]],'02_Lookup_Tables'!$A$2:$A$126,'02_Lookup_Tables'!$B$2:$B$126)</f>
        <v>343.42</v>
      </c>
      <c r="S234" t="str">
        <f>VLOOKUP(CleanedData[[#This Row],[Product]],'02_Lookup_Tables'!$H$2:$I$126,2,FALSE)</f>
        <v>Food</v>
      </c>
      <c r="T234" t="str">
        <f>VLOOKUP(CleanedData[[#This Row],[Province]],'02_Lookup_Tables'!$D$2:$E$10,2, FALSE)</f>
        <v>Northern Region</v>
      </c>
      <c r="U234" t="str" cm="1">
        <f t="array" ref="U234">_xlfn.IFS(CleanedData[[#This Row],[Purchase Amount]]&lt;500,"Low",
CleanedData[[#This Row],[Purchase Amount]]&lt;5000,"Medium",
TRUE,"High")</f>
        <v>Low</v>
      </c>
      <c r="V234" t="str">
        <f>TEXT(CleanedData[[#This Row],[Date]],"mmmm")</f>
        <v>August</v>
      </c>
      <c r="W234" t="str">
        <f>"Q"&amp;ROUNDUP(MONTH(CleanedData[[#This Row],[Date]])/3,0)</f>
        <v>Q3</v>
      </c>
      <c r="X234" t="str">
        <f>IF(CleanedData[[#This Row],[Purchase Amount]]&gt;=5000,"Yes","No")</f>
        <v>No</v>
      </c>
      <c r="Y234">
        <f>IF(CleanedData[[#This Row],[Recommend]]="Yes",1,0)</f>
        <v>0</v>
      </c>
      <c r="Z234" s="6">
        <f>CleanedData[[#This Row],[Purchase Amount]]*0.15</f>
        <v>51.512999999999998</v>
      </c>
      <c r="AA234" s="6">
        <f>CleanedData[[#This Row],[Purchase Amount]]*1.15</f>
        <v>394.93299999999999</v>
      </c>
    </row>
    <row r="235" spans="1:27" x14ac:dyDescent="0.3">
      <c r="A235">
        <v>281</v>
      </c>
      <c r="B235" t="s">
        <v>442</v>
      </c>
      <c r="C235" s="1">
        <v>45810</v>
      </c>
      <c r="D235">
        <v>70</v>
      </c>
      <c r="E235" t="s">
        <v>52</v>
      </c>
      <c r="F235" t="s">
        <v>125</v>
      </c>
      <c r="G235" t="s">
        <v>381</v>
      </c>
      <c r="H235">
        <v>1</v>
      </c>
      <c r="I235" t="s">
        <v>42</v>
      </c>
      <c r="J235" t="s">
        <v>74</v>
      </c>
      <c r="K235" t="s">
        <v>55</v>
      </c>
      <c r="L235" t="s">
        <v>42</v>
      </c>
      <c r="M235" t="s">
        <v>147</v>
      </c>
      <c r="N235" t="s">
        <v>80</v>
      </c>
      <c r="O235" t="s">
        <v>148</v>
      </c>
      <c r="P235" t="s">
        <v>70</v>
      </c>
      <c r="Q235" t="s">
        <v>97</v>
      </c>
      <c r="R235" s="6">
        <f>_xlfn.XLOOKUP(CleanedData[[#This Row],[Product]],'02_Lookup_Tables'!$A$2:$A$126,'02_Lookup_Tables'!$B$2:$B$126)</f>
        <v>786.78</v>
      </c>
      <c r="S235" t="str">
        <f>VLOOKUP(CleanedData[[#This Row],[Product]],'02_Lookup_Tables'!$H$2:$I$126,2,FALSE)</f>
        <v>Apparel</v>
      </c>
      <c r="T235" t="str">
        <f>VLOOKUP(CleanedData[[#This Row],[Province]],'02_Lookup_Tables'!$D$2:$E$10,2, FALSE)</f>
        <v>Western Region</v>
      </c>
      <c r="U235" t="str" cm="1">
        <f t="array" ref="U235">_xlfn.IFS(CleanedData[[#This Row],[Purchase Amount]]&lt;500,"Low",
CleanedData[[#This Row],[Purchase Amount]]&lt;5000,"Medium",
TRUE,"High")</f>
        <v>Medium</v>
      </c>
      <c r="V235" t="str">
        <f>TEXT(CleanedData[[#This Row],[Date]],"mmmm")</f>
        <v>June</v>
      </c>
      <c r="W235" t="str">
        <f>"Q"&amp;ROUNDUP(MONTH(CleanedData[[#This Row],[Date]])/3,0)</f>
        <v>Q2</v>
      </c>
      <c r="X235" t="str">
        <f>IF(CleanedData[[#This Row],[Purchase Amount]]&gt;=5000,"Yes","No")</f>
        <v>No</v>
      </c>
      <c r="Y235">
        <f>IF(CleanedData[[#This Row],[Recommend]]="Yes",1,0)</f>
        <v>0</v>
      </c>
      <c r="Z235" s="6">
        <f>CleanedData[[#This Row],[Purchase Amount]]*0.15</f>
        <v>118.017</v>
      </c>
      <c r="AA235" s="6">
        <f>CleanedData[[#This Row],[Purchase Amount]]*1.15</f>
        <v>904.79699999999991</v>
      </c>
    </row>
    <row r="236" spans="1:27" x14ac:dyDescent="0.3">
      <c r="A236">
        <v>282</v>
      </c>
      <c r="B236" t="s">
        <v>443</v>
      </c>
      <c r="C236" s="1">
        <v>45308</v>
      </c>
      <c r="D236">
        <v>77</v>
      </c>
      <c r="E236" t="s">
        <v>60</v>
      </c>
      <c r="F236" t="s">
        <v>83</v>
      </c>
      <c r="G236" t="s">
        <v>173</v>
      </c>
      <c r="H236">
        <v>3</v>
      </c>
      <c r="I236" t="s">
        <v>42</v>
      </c>
      <c r="J236" t="s">
        <v>63</v>
      </c>
      <c r="K236" t="s">
        <v>55</v>
      </c>
      <c r="L236" t="s">
        <v>45</v>
      </c>
      <c r="M236" t="s">
        <v>180</v>
      </c>
      <c r="N236" t="s">
        <v>48</v>
      </c>
      <c r="O236" t="s">
        <v>89</v>
      </c>
      <c r="P236" t="s">
        <v>49</v>
      </c>
      <c r="Q236" t="s">
        <v>97</v>
      </c>
      <c r="R236" s="6">
        <f>_xlfn.XLOOKUP(CleanedData[[#This Row],[Product]],'02_Lookup_Tables'!$A$2:$A$126,'02_Lookup_Tables'!$B$2:$B$126)</f>
        <v>13056.99</v>
      </c>
      <c r="S236" t="str">
        <f>VLOOKUP(CleanedData[[#This Row],[Product]],'02_Lookup_Tables'!$H$2:$I$126,2,FALSE)</f>
        <v>Electronics</v>
      </c>
      <c r="T236" t="str">
        <f>VLOOKUP(CleanedData[[#This Row],[Province]],'02_Lookup_Tables'!$D$2:$E$10,2, FALSE)</f>
        <v>Western Region</v>
      </c>
      <c r="U236" t="str" cm="1">
        <f t="array" ref="U236">_xlfn.IFS(CleanedData[[#This Row],[Purchase Amount]]&lt;500,"Low",
CleanedData[[#This Row],[Purchase Amount]]&lt;5000,"Medium",
TRUE,"High")</f>
        <v>High</v>
      </c>
      <c r="V236" t="str">
        <f>TEXT(CleanedData[[#This Row],[Date]],"mmmm")</f>
        <v>January</v>
      </c>
      <c r="W236" t="str">
        <f>"Q"&amp;ROUNDUP(MONTH(CleanedData[[#This Row],[Date]])/3,0)</f>
        <v>Q1</v>
      </c>
      <c r="X236" t="str">
        <f>IF(CleanedData[[#This Row],[Purchase Amount]]&gt;=5000,"Yes","No")</f>
        <v>Yes</v>
      </c>
      <c r="Y236">
        <f>IF(CleanedData[[#This Row],[Recommend]]="Yes",1,0)</f>
        <v>0</v>
      </c>
      <c r="Z236" s="6">
        <f>CleanedData[[#This Row],[Purchase Amount]]*0.15</f>
        <v>1958.5484999999999</v>
      </c>
      <c r="AA236" s="6">
        <f>CleanedData[[#This Row],[Purchase Amount]]*1.15</f>
        <v>15015.538499999999</v>
      </c>
    </row>
    <row r="237" spans="1:27" x14ac:dyDescent="0.3">
      <c r="A237">
        <v>283</v>
      </c>
      <c r="B237" t="s">
        <v>444</v>
      </c>
      <c r="C237" s="1">
        <v>45736</v>
      </c>
      <c r="D237">
        <v>79</v>
      </c>
      <c r="E237" t="s">
        <v>52</v>
      </c>
      <c r="F237" t="s">
        <v>130</v>
      </c>
      <c r="G237" t="s">
        <v>345</v>
      </c>
      <c r="H237">
        <v>5</v>
      </c>
      <c r="I237" t="s">
        <v>42</v>
      </c>
      <c r="J237" t="s">
        <v>74</v>
      </c>
      <c r="K237" t="s">
        <v>55</v>
      </c>
      <c r="L237" t="s">
        <v>45</v>
      </c>
      <c r="M237" t="s">
        <v>180</v>
      </c>
      <c r="N237" t="s">
        <v>57</v>
      </c>
      <c r="O237" t="s">
        <v>89</v>
      </c>
      <c r="P237" t="s">
        <v>70</v>
      </c>
      <c r="Q237" t="s">
        <v>97</v>
      </c>
      <c r="R237" s="6">
        <f>_xlfn.XLOOKUP(CleanedData[[#This Row],[Product]],'02_Lookup_Tables'!$A$2:$A$126,'02_Lookup_Tables'!$B$2:$B$126)</f>
        <v>574.49</v>
      </c>
      <c r="S237" t="str">
        <f>VLOOKUP(CleanedData[[#This Row],[Product]],'02_Lookup_Tables'!$H$2:$I$126,2,FALSE)</f>
        <v>Toys &amp; Games</v>
      </c>
      <c r="T237" t="str">
        <f>VLOOKUP(CleanedData[[#This Row],[Province]],'02_Lookup_Tables'!$D$2:$E$10,2, FALSE)</f>
        <v>Eastern Region</v>
      </c>
      <c r="U237" t="str" cm="1">
        <f t="array" ref="U237">_xlfn.IFS(CleanedData[[#This Row],[Purchase Amount]]&lt;500,"Low",
CleanedData[[#This Row],[Purchase Amount]]&lt;5000,"Medium",
TRUE,"High")</f>
        <v>Medium</v>
      </c>
      <c r="V237" t="str">
        <f>TEXT(CleanedData[[#This Row],[Date]],"mmmm")</f>
        <v>March</v>
      </c>
      <c r="W237" t="str">
        <f>"Q"&amp;ROUNDUP(MONTH(CleanedData[[#This Row],[Date]])/3,0)</f>
        <v>Q1</v>
      </c>
      <c r="X237" t="str">
        <f>IF(CleanedData[[#This Row],[Purchase Amount]]&gt;=5000,"Yes","No")</f>
        <v>No</v>
      </c>
      <c r="Y237">
        <f>IF(CleanedData[[#This Row],[Recommend]]="Yes",1,0)</f>
        <v>0</v>
      </c>
      <c r="Z237" s="6">
        <f>CleanedData[[#This Row],[Purchase Amount]]*0.15</f>
        <v>86.173500000000004</v>
      </c>
      <c r="AA237" s="6">
        <f>CleanedData[[#This Row],[Purchase Amount]]*1.15</f>
        <v>660.6635</v>
      </c>
    </row>
    <row r="238" spans="1:27" x14ac:dyDescent="0.3">
      <c r="A238">
        <v>284</v>
      </c>
      <c r="B238" t="s">
        <v>445</v>
      </c>
      <c r="C238" s="1">
        <v>45474</v>
      </c>
      <c r="D238">
        <v>22</v>
      </c>
      <c r="E238" t="s">
        <v>52</v>
      </c>
      <c r="F238" t="s">
        <v>108</v>
      </c>
      <c r="G238" t="s">
        <v>320</v>
      </c>
      <c r="H238">
        <v>3</v>
      </c>
      <c r="I238" t="s">
        <v>42</v>
      </c>
      <c r="J238" t="s">
        <v>69</v>
      </c>
      <c r="K238" t="s">
        <v>55</v>
      </c>
      <c r="L238" t="s">
        <v>42</v>
      </c>
      <c r="M238" t="s">
        <v>112</v>
      </c>
      <c r="N238" t="s">
        <v>48</v>
      </c>
      <c r="O238" t="s">
        <v>48</v>
      </c>
      <c r="P238" t="s">
        <v>70</v>
      </c>
      <c r="Q238" t="s">
        <v>66</v>
      </c>
      <c r="R238" s="6">
        <f>_xlfn.XLOOKUP(CleanedData[[#This Row],[Product]],'02_Lookup_Tables'!$A$2:$A$126,'02_Lookup_Tables'!$B$2:$B$126)</f>
        <v>375.53</v>
      </c>
      <c r="S238" t="str">
        <f>VLOOKUP(CleanedData[[#This Row],[Product]],'02_Lookup_Tables'!$H$2:$I$126,2,FALSE)</f>
        <v>Toys &amp; Games</v>
      </c>
      <c r="T238" t="str">
        <f>VLOOKUP(CleanedData[[#This Row],[Province]],'02_Lookup_Tables'!$D$2:$E$10,2, FALSE)</f>
        <v>Gauteng Region</v>
      </c>
      <c r="U238" t="str" cm="1">
        <f t="array" ref="U238">_xlfn.IFS(CleanedData[[#This Row],[Purchase Amount]]&lt;500,"Low",
CleanedData[[#This Row],[Purchase Amount]]&lt;5000,"Medium",
TRUE,"High")</f>
        <v>Low</v>
      </c>
      <c r="V238" t="str">
        <f>TEXT(CleanedData[[#This Row],[Date]],"mmmm")</f>
        <v>July</v>
      </c>
      <c r="W238" t="str">
        <f>"Q"&amp;ROUNDUP(MONTH(CleanedData[[#This Row],[Date]])/3,0)</f>
        <v>Q3</v>
      </c>
      <c r="X238" t="str">
        <f>IF(CleanedData[[#This Row],[Purchase Amount]]&gt;=5000,"Yes","No")</f>
        <v>No</v>
      </c>
      <c r="Y238">
        <f>IF(CleanedData[[#This Row],[Recommend]]="Yes",1,0)</f>
        <v>0</v>
      </c>
      <c r="Z238" s="6">
        <f>CleanedData[[#This Row],[Purchase Amount]]*0.15</f>
        <v>56.329499999999996</v>
      </c>
      <c r="AA238" s="6">
        <f>CleanedData[[#This Row],[Purchase Amount]]*1.15</f>
        <v>431.85949999999991</v>
      </c>
    </row>
    <row r="239" spans="1:27" x14ac:dyDescent="0.3">
      <c r="A239">
        <v>285</v>
      </c>
      <c r="B239" t="s">
        <v>446</v>
      </c>
      <c r="C239" s="1">
        <v>45842</v>
      </c>
      <c r="D239">
        <v>23</v>
      </c>
      <c r="E239" t="s">
        <v>60</v>
      </c>
      <c r="F239" t="s">
        <v>68</v>
      </c>
      <c r="G239" t="s">
        <v>87</v>
      </c>
      <c r="H239">
        <v>5</v>
      </c>
      <c r="I239" t="s">
        <v>45</v>
      </c>
      <c r="J239" t="s">
        <v>43</v>
      </c>
      <c r="K239" t="s">
        <v>44</v>
      </c>
      <c r="L239" t="s">
        <v>42</v>
      </c>
      <c r="N239" t="s">
        <v>57</v>
      </c>
      <c r="O239" t="s">
        <v>134</v>
      </c>
      <c r="P239" t="s">
        <v>8646</v>
      </c>
      <c r="Q239" t="s">
        <v>66</v>
      </c>
      <c r="R239" s="6">
        <f>_xlfn.XLOOKUP(CleanedData[[#This Row],[Product]],'02_Lookup_Tables'!$A$2:$A$126,'02_Lookup_Tables'!$B$2:$B$126)</f>
        <v>409.06</v>
      </c>
      <c r="S239" t="str">
        <f>VLOOKUP(CleanedData[[#This Row],[Product]],'02_Lookup_Tables'!$H$2:$I$126,2,FALSE)</f>
        <v>Home Devices</v>
      </c>
      <c r="T239" t="str">
        <f>VLOOKUP(CleanedData[[#This Row],[Province]],'02_Lookup_Tables'!$D$2:$E$10,2, FALSE)</f>
        <v>Northern Region</v>
      </c>
      <c r="U239" t="str" cm="1">
        <f t="array" ref="U239">_xlfn.IFS(CleanedData[[#This Row],[Purchase Amount]]&lt;500,"Low",
CleanedData[[#This Row],[Purchase Amount]]&lt;5000,"Medium",
TRUE,"High")</f>
        <v>Low</v>
      </c>
      <c r="V239" t="str">
        <f>TEXT(CleanedData[[#This Row],[Date]],"mmmm")</f>
        <v>July</v>
      </c>
      <c r="W239" t="str">
        <f>"Q"&amp;ROUNDUP(MONTH(CleanedData[[#This Row],[Date]])/3,0)</f>
        <v>Q3</v>
      </c>
      <c r="X239" t="str">
        <f>IF(CleanedData[[#This Row],[Purchase Amount]]&gt;=5000,"Yes","No")</f>
        <v>No</v>
      </c>
      <c r="Y239">
        <f>IF(CleanedData[[#This Row],[Recommend]]="Yes",1,0)</f>
        <v>1</v>
      </c>
      <c r="Z239" s="6">
        <f>CleanedData[[#This Row],[Purchase Amount]]*0.15</f>
        <v>61.358999999999995</v>
      </c>
      <c r="AA239" s="6">
        <f>CleanedData[[#This Row],[Purchase Amount]]*1.15</f>
        <v>470.41899999999998</v>
      </c>
    </row>
    <row r="240" spans="1:27" x14ac:dyDescent="0.3">
      <c r="A240">
        <v>287</v>
      </c>
      <c r="B240" t="s">
        <v>447</v>
      </c>
      <c r="C240" s="1">
        <v>45703</v>
      </c>
      <c r="D240">
        <v>68</v>
      </c>
      <c r="E240" t="s">
        <v>52</v>
      </c>
      <c r="F240" t="s">
        <v>68</v>
      </c>
      <c r="G240" t="s">
        <v>352</v>
      </c>
      <c r="H240">
        <v>3</v>
      </c>
      <c r="I240" t="s">
        <v>45</v>
      </c>
      <c r="J240" t="s">
        <v>54</v>
      </c>
      <c r="K240" t="s">
        <v>64</v>
      </c>
      <c r="L240" t="s">
        <v>42</v>
      </c>
      <c r="N240" t="s">
        <v>48</v>
      </c>
      <c r="O240" t="s">
        <v>134</v>
      </c>
      <c r="P240" t="s">
        <v>8646</v>
      </c>
      <c r="Q240" t="s">
        <v>97</v>
      </c>
      <c r="R240" s="6">
        <f>_xlfn.XLOOKUP(CleanedData[[#This Row],[Product]],'02_Lookup_Tables'!$A$2:$A$126,'02_Lookup_Tables'!$B$2:$B$126)</f>
        <v>2217.0300000000002</v>
      </c>
      <c r="S240" t="str">
        <f>VLOOKUP(CleanedData[[#This Row],[Product]],'02_Lookup_Tables'!$H$2:$I$126,2,FALSE)</f>
        <v>Apparel</v>
      </c>
      <c r="T240" t="str">
        <f>VLOOKUP(CleanedData[[#This Row],[Province]],'02_Lookup_Tables'!$D$2:$E$10,2, FALSE)</f>
        <v>Northern Region</v>
      </c>
      <c r="U240" t="str" cm="1">
        <f t="array" ref="U240">_xlfn.IFS(CleanedData[[#This Row],[Purchase Amount]]&lt;500,"Low",
CleanedData[[#This Row],[Purchase Amount]]&lt;5000,"Medium",
TRUE,"High")</f>
        <v>Medium</v>
      </c>
      <c r="V240" t="str">
        <f>TEXT(CleanedData[[#This Row],[Date]],"mmmm")</f>
        <v>February</v>
      </c>
      <c r="W240" t="str">
        <f>"Q"&amp;ROUNDUP(MONTH(CleanedData[[#This Row],[Date]])/3,0)</f>
        <v>Q1</v>
      </c>
      <c r="X240" t="str">
        <f>IF(CleanedData[[#This Row],[Purchase Amount]]&gt;=5000,"Yes","No")</f>
        <v>No</v>
      </c>
      <c r="Y240">
        <f>IF(CleanedData[[#This Row],[Recommend]]="Yes",1,0)</f>
        <v>1</v>
      </c>
      <c r="Z240" s="6">
        <f>CleanedData[[#This Row],[Purchase Amount]]*0.15</f>
        <v>332.55450000000002</v>
      </c>
      <c r="AA240" s="6">
        <f>CleanedData[[#This Row],[Purchase Amount]]*1.15</f>
        <v>2549.5844999999999</v>
      </c>
    </row>
    <row r="241" spans="1:27" x14ac:dyDescent="0.3">
      <c r="A241">
        <v>288</v>
      </c>
      <c r="B241" t="s">
        <v>448</v>
      </c>
      <c r="C241" s="1">
        <v>45971</v>
      </c>
      <c r="D241">
        <v>39</v>
      </c>
      <c r="E241" t="s">
        <v>52</v>
      </c>
      <c r="F241" t="s">
        <v>125</v>
      </c>
      <c r="G241" t="s">
        <v>311</v>
      </c>
      <c r="H241">
        <v>2</v>
      </c>
      <c r="I241" t="s">
        <v>42</v>
      </c>
      <c r="J241" t="s">
        <v>43</v>
      </c>
      <c r="K241" t="s">
        <v>44</v>
      </c>
      <c r="L241" t="s">
        <v>42</v>
      </c>
      <c r="M241" t="s">
        <v>147</v>
      </c>
      <c r="N241" t="s">
        <v>47</v>
      </c>
      <c r="O241" t="s">
        <v>148</v>
      </c>
      <c r="P241" t="s">
        <v>70</v>
      </c>
      <c r="Q241" t="s">
        <v>81</v>
      </c>
      <c r="R241" s="6">
        <f>_xlfn.XLOOKUP(CleanedData[[#This Row],[Product]],'02_Lookup_Tables'!$A$2:$A$126,'02_Lookup_Tables'!$B$2:$B$126)</f>
        <v>954.6</v>
      </c>
      <c r="S241" t="str">
        <f>VLOOKUP(CleanedData[[#This Row],[Product]],'02_Lookup_Tables'!$H$2:$I$126,2,FALSE)</f>
        <v>Apparel</v>
      </c>
      <c r="T241" t="str">
        <f>VLOOKUP(CleanedData[[#This Row],[Province]],'02_Lookup_Tables'!$D$2:$E$10,2, FALSE)</f>
        <v>Western Region</v>
      </c>
      <c r="U241" t="str" cm="1">
        <f t="array" ref="U241">_xlfn.IFS(CleanedData[[#This Row],[Purchase Amount]]&lt;500,"Low",
CleanedData[[#This Row],[Purchase Amount]]&lt;5000,"Medium",
TRUE,"High")</f>
        <v>Medium</v>
      </c>
      <c r="V241" t="str">
        <f>TEXT(CleanedData[[#This Row],[Date]],"mmmm")</f>
        <v>November</v>
      </c>
      <c r="W241" t="str">
        <f>"Q"&amp;ROUNDUP(MONTH(CleanedData[[#This Row],[Date]])/3,0)</f>
        <v>Q4</v>
      </c>
      <c r="X241" t="str">
        <f>IF(CleanedData[[#This Row],[Purchase Amount]]&gt;=5000,"Yes","No")</f>
        <v>No</v>
      </c>
      <c r="Y241">
        <f>IF(CleanedData[[#This Row],[Recommend]]="Yes",1,0)</f>
        <v>0</v>
      </c>
      <c r="Z241" s="6">
        <f>CleanedData[[#This Row],[Purchase Amount]]*0.15</f>
        <v>143.19</v>
      </c>
      <c r="AA241" s="6">
        <f>CleanedData[[#This Row],[Purchase Amount]]*1.15</f>
        <v>1097.79</v>
      </c>
    </row>
    <row r="242" spans="1:27" x14ac:dyDescent="0.3">
      <c r="A242">
        <v>289</v>
      </c>
      <c r="B242" t="s">
        <v>449</v>
      </c>
      <c r="C242" s="1">
        <v>45718</v>
      </c>
      <c r="D242">
        <v>67</v>
      </c>
      <c r="E242" t="s">
        <v>60</v>
      </c>
      <c r="F242" t="s">
        <v>68</v>
      </c>
      <c r="G242" t="s">
        <v>450</v>
      </c>
      <c r="H242">
        <v>2</v>
      </c>
      <c r="I242" t="s">
        <v>45</v>
      </c>
      <c r="J242" t="s">
        <v>54</v>
      </c>
      <c r="K242" t="s">
        <v>44</v>
      </c>
      <c r="L242" t="s">
        <v>42</v>
      </c>
      <c r="M242" t="s">
        <v>46</v>
      </c>
      <c r="N242" t="s">
        <v>47</v>
      </c>
      <c r="O242" t="s">
        <v>89</v>
      </c>
      <c r="P242" t="s">
        <v>49</v>
      </c>
      <c r="Q242" t="s">
        <v>97</v>
      </c>
      <c r="R242" s="6">
        <f>_xlfn.XLOOKUP(CleanedData[[#This Row],[Product]],'02_Lookup_Tables'!$A$2:$A$126,'02_Lookup_Tables'!$B$2:$B$126)</f>
        <v>74.72</v>
      </c>
      <c r="S242" t="str">
        <f>VLOOKUP(CleanedData[[#This Row],[Product]],'02_Lookup_Tables'!$H$2:$I$126,2,FALSE)</f>
        <v>Food</v>
      </c>
      <c r="T242" t="str">
        <f>VLOOKUP(CleanedData[[#This Row],[Province]],'02_Lookup_Tables'!$D$2:$E$10,2, FALSE)</f>
        <v>Northern Region</v>
      </c>
      <c r="U242" t="str" cm="1">
        <f t="array" ref="U242">_xlfn.IFS(CleanedData[[#This Row],[Purchase Amount]]&lt;500,"Low",
CleanedData[[#This Row],[Purchase Amount]]&lt;5000,"Medium",
TRUE,"High")</f>
        <v>Low</v>
      </c>
      <c r="V242" t="str">
        <f>TEXT(CleanedData[[#This Row],[Date]],"mmmm")</f>
        <v>March</v>
      </c>
      <c r="W242" t="str">
        <f>"Q"&amp;ROUNDUP(MONTH(CleanedData[[#This Row],[Date]])/3,0)</f>
        <v>Q1</v>
      </c>
      <c r="X242" t="str">
        <f>IF(CleanedData[[#This Row],[Purchase Amount]]&gt;=5000,"Yes","No")</f>
        <v>No</v>
      </c>
      <c r="Y242">
        <f>IF(CleanedData[[#This Row],[Recommend]]="Yes",1,0)</f>
        <v>1</v>
      </c>
      <c r="Z242" s="6">
        <f>CleanedData[[#This Row],[Purchase Amount]]*0.15</f>
        <v>11.208</v>
      </c>
      <c r="AA242" s="6">
        <f>CleanedData[[#This Row],[Purchase Amount]]*1.15</f>
        <v>85.927999999999997</v>
      </c>
    </row>
    <row r="243" spans="1:27" x14ac:dyDescent="0.3">
      <c r="A243">
        <v>290</v>
      </c>
      <c r="B243" t="s">
        <v>451</v>
      </c>
      <c r="C243" s="1">
        <v>45382</v>
      </c>
      <c r="D243">
        <v>32</v>
      </c>
      <c r="E243" t="s">
        <v>52</v>
      </c>
      <c r="F243" t="s">
        <v>83</v>
      </c>
      <c r="G243" t="s">
        <v>342</v>
      </c>
      <c r="H243">
        <v>4</v>
      </c>
      <c r="I243" t="s">
        <v>42</v>
      </c>
      <c r="J243" t="s">
        <v>74</v>
      </c>
      <c r="K243" t="s">
        <v>64</v>
      </c>
      <c r="L243" t="s">
        <v>45</v>
      </c>
      <c r="M243" t="s">
        <v>85</v>
      </c>
      <c r="N243" t="s">
        <v>96</v>
      </c>
      <c r="O243" t="s">
        <v>48</v>
      </c>
      <c r="P243" t="s">
        <v>49</v>
      </c>
      <c r="Q243" t="s">
        <v>58</v>
      </c>
      <c r="R243" s="6">
        <f>_xlfn.XLOOKUP(CleanedData[[#This Row],[Product]],'02_Lookup_Tables'!$A$2:$A$126,'02_Lookup_Tables'!$B$2:$B$126)</f>
        <v>529.15</v>
      </c>
      <c r="S243" t="str">
        <f>VLOOKUP(CleanedData[[#This Row],[Product]],'02_Lookup_Tables'!$H$2:$I$126,2,FALSE)</f>
        <v>Accessories</v>
      </c>
      <c r="T243" t="str">
        <f>VLOOKUP(CleanedData[[#This Row],[Province]],'02_Lookup_Tables'!$D$2:$E$10,2, FALSE)</f>
        <v>Western Region</v>
      </c>
      <c r="U243" t="str" cm="1">
        <f t="array" ref="U243">_xlfn.IFS(CleanedData[[#This Row],[Purchase Amount]]&lt;500,"Low",
CleanedData[[#This Row],[Purchase Amount]]&lt;5000,"Medium",
TRUE,"High")</f>
        <v>Medium</v>
      </c>
      <c r="V243" t="str">
        <f>TEXT(CleanedData[[#This Row],[Date]],"mmmm")</f>
        <v>March</v>
      </c>
      <c r="W243" t="str">
        <f>"Q"&amp;ROUNDUP(MONTH(CleanedData[[#This Row],[Date]])/3,0)</f>
        <v>Q1</v>
      </c>
      <c r="X243" t="str">
        <f>IF(CleanedData[[#This Row],[Purchase Amount]]&gt;=5000,"Yes","No")</f>
        <v>No</v>
      </c>
      <c r="Y243">
        <f>IF(CleanedData[[#This Row],[Recommend]]="Yes",1,0)</f>
        <v>0</v>
      </c>
      <c r="Z243" s="6">
        <f>CleanedData[[#This Row],[Purchase Amount]]*0.15</f>
        <v>79.372499999999988</v>
      </c>
      <c r="AA243" s="6">
        <f>CleanedData[[#This Row],[Purchase Amount]]*1.15</f>
        <v>608.52249999999992</v>
      </c>
    </row>
    <row r="244" spans="1:27" x14ac:dyDescent="0.3">
      <c r="A244">
        <v>291</v>
      </c>
      <c r="B244" t="s">
        <v>452</v>
      </c>
      <c r="C244" s="1">
        <v>45320</v>
      </c>
      <c r="D244">
        <v>35</v>
      </c>
      <c r="E244" t="s">
        <v>39</v>
      </c>
      <c r="F244" t="s">
        <v>40</v>
      </c>
      <c r="G244" t="s">
        <v>158</v>
      </c>
      <c r="H244">
        <v>2</v>
      </c>
      <c r="I244" t="s">
        <v>42</v>
      </c>
      <c r="J244" t="s">
        <v>74</v>
      </c>
      <c r="K244" t="s">
        <v>64</v>
      </c>
      <c r="L244" t="s">
        <v>42</v>
      </c>
      <c r="M244" t="s">
        <v>231</v>
      </c>
      <c r="N244" t="s">
        <v>47</v>
      </c>
      <c r="O244" t="s">
        <v>89</v>
      </c>
      <c r="P244" t="s">
        <v>49</v>
      </c>
      <c r="Q244" t="s">
        <v>81</v>
      </c>
      <c r="R244" s="6">
        <f>_xlfn.XLOOKUP(CleanedData[[#This Row],[Product]],'02_Lookup_Tables'!$A$2:$A$126,'02_Lookup_Tables'!$B$2:$B$126)</f>
        <v>2962.6</v>
      </c>
      <c r="S244" t="str">
        <f>VLOOKUP(CleanedData[[#This Row],[Product]],'02_Lookup_Tables'!$H$2:$I$126,2,FALSE)</f>
        <v>Sports &amp; Outdoors</v>
      </c>
      <c r="T244" t="str">
        <f>VLOOKUP(CleanedData[[#This Row],[Province]],'02_Lookup_Tables'!$D$2:$E$10,2, FALSE)</f>
        <v>Northern Region</v>
      </c>
      <c r="U244" t="str" cm="1">
        <f t="array" ref="U244">_xlfn.IFS(CleanedData[[#This Row],[Purchase Amount]]&lt;500,"Low",
CleanedData[[#This Row],[Purchase Amount]]&lt;5000,"Medium",
TRUE,"High")</f>
        <v>Medium</v>
      </c>
      <c r="V244" t="str">
        <f>TEXT(CleanedData[[#This Row],[Date]],"mmmm")</f>
        <v>January</v>
      </c>
      <c r="W244" t="str">
        <f>"Q"&amp;ROUNDUP(MONTH(CleanedData[[#This Row],[Date]])/3,0)</f>
        <v>Q1</v>
      </c>
      <c r="X244" t="str">
        <f>IF(CleanedData[[#This Row],[Purchase Amount]]&gt;=5000,"Yes","No")</f>
        <v>No</v>
      </c>
      <c r="Y244">
        <f>IF(CleanedData[[#This Row],[Recommend]]="Yes",1,0)</f>
        <v>0</v>
      </c>
      <c r="Z244" s="6">
        <f>CleanedData[[#This Row],[Purchase Amount]]*0.15</f>
        <v>444.39</v>
      </c>
      <c r="AA244" s="6">
        <f>CleanedData[[#This Row],[Purchase Amount]]*1.15</f>
        <v>3406.99</v>
      </c>
    </row>
    <row r="245" spans="1:27" x14ac:dyDescent="0.3">
      <c r="A245">
        <v>292</v>
      </c>
      <c r="B245" t="s">
        <v>453</v>
      </c>
      <c r="C245" s="1">
        <v>45393</v>
      </c>
      <c r="D245">
        <v>51</v>
      </c>
      <c r="E245" t="s">
        <v>39</v>
      </c>
      <c r="F245" t="s">
        <v>72</v>
      </c>
      <c r="G245" t="s">
        <v>454</v>
      </c>
      <c r="H245">
        <v>1</v>
      </c>
      <c r="I245" t="s">
        <v>45</v>
      </c>
      <c r="J245" t="s">
        <v>69</v>
      </c>
      <c r="K245" t="s">
        <v>55</v>
      </c>
      <c r="L245" t="s">
        <v>42</v>
      </c>
      <c r="M245" t="s">
        <v>156</v>
      </c>
      <c r="N245" t="s">
        <v>80</v>
      </c>
      <c r="O245" t="s">
        <v>148</v>
      </c>
      <c r="P245" t="s">
        <v>70</v>
      </c>
      <c r="Q245" t="s">
        <v>93</v>
      </c>
      <c r="R245" s="6">
        <f>_xlfn.XLOOKUP(CleanedData[[#This Row],[Product]],'02_Lookup_Tables'!$A$2:$A$126,'02_Lookup_Tables'!$B$2:$B$126)</f>
        <v>2413.3000000000002</v>
      </c>
      <c r="S245" t="str">
        <f>VLOOKUP(CleanedData[[#This Row],[Product]],'02_Lookup_Tables'!$H$2:$I$126,2,FALSE)</f>
        <v>Electronics</v>
      </c>
      <c r="T245" t="str">
        <f>VLOOKUP(CleanedData[[#This Row],[Province]],'02_Lookup_Tables'!$D$2:$E$10,2, FALSE)</f>
        <v>Central Region</v>
      </c>
      <c r="U245" t="str" cm="1">
        <f t="array" ref="U245">_xlfn.IFS(CleanedData[[#This Row],[Purchase Amount]]&lt;500,"Low",
CleanedData[[#This Row],[Purchase Amount]]&lt;5000,"Medium",
TRUE,"High")</f>
        <v>Medium</v>
      </c>
      <c r="V245" t="str">
        <f>TEXT(CleanedData[[#This Row],[Date]],"mmmm")</f>
        <v>April</v>
      </c>
      <c r="W245" t="str">
        <f>"Q"&amp;ROUNDUP(MONTH(CleanedData[[#This Row],[Date]])/3,0)</f>
        <v>Q2</v>
      </c>
      <c r="X245" t="str">
        <f>IF(CleanedData[[#This Row],[Purchase Amount]]&gt;=5000,"Yes","No")</f>
        <v>No</v>
      </c>
      <c r="Y245">
        <f>IF(CleanedData[[#This Row],[Recommend]]="Yes",1,0)</f>
        <v>1</v>
      </c>
      <c r="Z245" s="6">
        <f>CleanedData[[#This Row],[Purchase Amount]]*0.15</f>
        <v>361.995</v>
      </c>
      <c r="AA245" s="6">
        <f>CleanedData[[#This Row],[Purchase Amount]]*1.15</f>
        <v>2775.2950000000001</v>
      </c>
    </row>
    <row r="246" spans="1:27" x14ac:dyDescent="0.3">
      <c r="A246">
        <v>293</v>
      </c>
      <c r="B246" t="s">
        <v>455</v>
      </c>
      <c r="C246" s="1">
        <v>45674</v>
      </c>
      <c r="D246">
        <v>57</v>
      </c>
      <c r="E246" t="s">
        <v>52</v>
      </c>
      <c r="F246" t="s">
        <v>77</v>
      </c>
      <c r="G246" t="s">
        <v>189</v>
      </c>
      <c r="H246">
        <v>4</v>
      </c>
      <c r="I246" t="s">
        <v>45</v>
      </c>
      <c r="J246" t="s">
        <v>43</v>
      </c>
      <c r="K246" t="s">
        <v>55</v>
      </c>
      <c r="L246" t="s">
        <v>45</v>
      </c>
      <c r="M246" t="s">
        <v>85</v>
      </c>
      <c r="N246" t="s">
        <v>96</v>
      </c>
      <c r="O246" t="s">
        <v>48</v>
      </c>
      <c r="P246" t="s">
        <v>49</v>
      </c>
      <c r="Q246" t="s">
        <v>50</v>
      </c>
      <c r="R246" s="6">
        <f>_xlfn.XLOOKUP(CleanedData[[#This Row],[Product]],'02_Lookup_Tables'!$A$2:$A$126,'02_Lookup_Tables'!$B$2:$B$126)</f>
        <v>1619.07</v>
      </c>
      <c r="S246" t="str">
        <f>VLOOKUP(CleanedData[[#This Row],[Product]],'02_Lookup_Tables'!$H$2:$I$126,2,FALSE)</f>
        <v>Home &amp; Living</v>
      </c>
      <c r="T246" t="str">
        <f>VLOOKUP(CleanedData[[#This Row],[Province]],'02_Lookup_Tables'!$D$2:$E$10,2, FALSE)</f>
        <v>Central Region</v>
      </c>
      <c r="U246" t="str" cm="1">
        <f t="array" ref="U246">_xlfn.IFS(CleanedData[[#This Row],[Purchase Amount]]&lt;500,"Low",
CleanedData[[#This Row],[Purchase Amount]]&lt;5000,"Medium",
TRUE,"High")</f>
        <v>Medium</v>
      </c>
      <c r="V246" t="str">
        <f>TEXT(CleanedData[[#This Row],[Date]],"mmmm")</f>
        <v>January</v>
      </c>
      <c r="W246" t="str">
        <f>"Q"&amp;ROUNDUP(MONTH(CleanedData[[#This Row],[Date]])/3,0)</f>
        <v>Q1</v>
      </c>
      <c r="X246" t="str">
        <f>IF(CleanedData[[#This Row],[Purchase Amount]]&gt;=5000,"Yes","No")</f>
        <v>No</v>
      </c>
      <c r="Y246">
        <f>IF(CleanedData[[#This Row],[Recommend]]="Yes",1,0)</f>
        <v>1</v>
      </c>
      <c r="Z246" s="6">
        <f>CleanedData[[#This Row],[Purchase Amount]]*0.15</f>
        <v>242.86049999999997</v>
      </c>
      <c r="AA246" s="6">
        <f>CleanedData[[#This Row],[Purchase Amount]]*1.15</f>
        <v>1861.9304999999997</v>
      </c>
    </row>
    <row r="247" spans="1:27" x14ac:dyDescent="0.3">
      <c r="A247">
        <v>294</v>
      </c>
      <c r="B247" t="s">
        <v>456</v>
      </c>
      <c r="C247" s="1">
        <v>45573</v>
      </c>
      <c r="D247">
        <v>61</v>
      </c>
      <c r="E247" t="s">
        <v>39</v>
      </c>
      <c r="F247" t="s">
        <v>125</v>
      </c>
      <c r="G247" t="s">
        <v>317</v>
      </c>
      <c r="H247">
        <v>4</v>
      </c>
      <c r="I247" t="s">
        <v>45</v>
      </c>
      <c r="J247" t="s">
        <v>74</v>
      </c>
      <c r="K247" t="s">
        <v>44</v>
      </c>
      <c r="L247" t="s">
        <v>45</v>
      </c>
      <c r="M247" t="s">
        <v>151</v>
      </c>
      <c r="N247" t="s">
        <v>96</v>
      </c>
      <c r="O247" t="s">
        <v>89</v>
      </c>
      <c r="P247" t="s">
        <v>70</v>
      </c>
      <c r="Q247" t="s">
        <v>50</v>
      </c>
      <c r="R247" s="6">
        <f>_xlfn.XLOOKUP(CleanedData[[#This Row],[Product]],'02_Lookup_Tables'!$A$2:$A$126,'02_Lookup_Tables'!$B$2:$B$126)</f>
        <v>10347.709999999999</v>
      </c>
      <c r="S247" t="str">
        <f>VLOOKUP(CleanedData[[#This Row],[Product]],'02_Lookup_Tables'!$H$2:$I$126,2,FALSE)</f>
        <v>Home Devices</v>
      </c>
      <c r="T247" t="str">
        <f>VLOOKUP(CleanedData[[#This Row],[Province]],'02_Lookup_Tables'!$D$2:$E$10,2, FALSE)</f>
        <v>Western Region</v>
      </c>
      <c r="U247" t="str" cm="1">
        <f t="array" ref="U247">_xlfn.IFS(CleanedData[[#This Row],[Purchase Amount]]&lt;500,"Low",
CleanedData[[#This Row],[Purchase Amount]]&lt;5000,"Medium",
TRUE,"High")</f>
        <v>High</v>
      </c>
      <c r="V247" t="str">
        <f>TEXT(CleanedData[[#This Row],[Date]],"mmmm")</f>
        <v>October</v>
      </c>
      <c r="W247" t="str">
        <f>"Q"&amp;ROUNDUP(MONTH(CleanedData[[#This Row],[Date]])/3,0)</f>
        <v>Q4</v>
      </c>
      <c r="X247" t="str">
        <f>IF(CleanedData[[#This Row],[Purchase Amount]]&gt;=5000,"Yes","No")</f>
        <v>Yes</v>
      </c>
      <c r="Y247">
        <f>IF(CleanedData[[#This Row],[Recommend]]="Yes",1,0)</f>
        <v>1</v>
      </c>
      <c r="Z247" s="6">
        <f>CleanedData[[#This Row],[Purchase Amount]]*0.15</f>
        <v>1552.1564999999998</v>
      </c>
      <c r="AA247" s="6">
        <f>CleanedData[[#This Row],[Purchase Amount]]*1.15</f>
        <v>11899.866499999998</v>
      </c>
    </row>
    <row r="248" spans="1:27" x14ac:dyDescent="0.3">
      <c r="A248">
        <v>295</v>
      </c>
      <c r="B248" t="s">
        <v>457</v>
      </c>
      <c r="C248" s="1">
        <v>45547</v>
      </c>
      <c r="D248">
        <v>18</v>
      </c>
      <c r="E248" t="s">
        <v>60</v>
      </c>
      <c r="F248" t="s">
        <v>130</v>
      </c>
      <c r="G248" t="s">
        <v>114</v>
      </c>
      <c r="H248">
        <v>4</v>
      </c>
      <c r="I248" t="s">
        <v>45</v>
      </c>
      <c r="J248" t="s">
        <v>74</v>
      </c>
      <c r="K248" t="s">
        <v>44</v>
      </c>
      <c r="L248" t="s">
        <v>42</v>
      </c>
      <c r="M248" t="s">
        <v>79</v>
      </c>
      <c r="N248" t="s">
        <v>96</v>
      </c>
      <c r="O248" t="s">
        <v>89</v>
      </c>
      <c r="P248" t="s">
        <v>70</v>
      </c>
      <c r="Q248" t="s">
        <v>66</v>
      </c>
      <c r="R248" s="6">
        <f>_xlfn.XLOOKUP(CleanedData[[#This Row],[Product]],'02_Lookup_Tables'!$A$2:$A$126,'02_Lookup_Tables'!$B$2:$B$126)</f>
        <v>1440.59</v>
      </c>
      <c r="S248" t="str">
        <f>VLOOKUP(CleanedData[[#This Row],[Product]],'02_Lookup_Tables'!$H$2:$I$126,2,FALSE)</f>
        <v>Beauty &amp; Personal Care</v>
      </c>
      <c r="T248" t="str">
        <f>VLOOKUP(CleanedData[[#This Row],[Province]],'02_Lookup_Tables'!$D$2:$E$10,2, FALSE)</f>
        <v>Eastern Region</v>
      </c>
      <c r="U248" t="str" cm="1">
        <f t="array" ref="U248">_xlfn.IFS(CleanedData[[#This Row],[Purchase Amount]]&lt;500,"Low",
CleanedData[[#This Row],[Purchase Amount]]&lt;5000,"Medium",
TRUE,"High")</f>
        <v>Medium</v>
      </c>
      <c r="V248" t="str">
        <f>TEXT(CleanedData[[#This Row],[Date]],"mmmm")</f>
        <v>September</v>
      </c>
      <c r="W248" t="str">
        <f>"Q"&amp;ROUNDUP(MONTH(CleanedData[[#This Row],[Date]])/3,0)</f>
        <v>Q3</v>
      </c>
      <c r="X248" t="str">
        <f>IF(CleanedData[[#This Row],[Purchase Amount]]&gt;=5000,"Yes","No")</f>
        <v>No</v>
      </c>
      <c r="Y248">
        <f>IF(CleanedData[[#This Row],[Recommend]]="Yes",1,0)</f>
        <v>1</v>
      </c>
      <c r="Z248" s="6">
        <f>CleanedData[[#This Row],[Purchase Amount]]*0.15</f>
        <v>216.08849999999998</v>
      </c>
      <c r="AA248" s="6">
        <f>CleanedData[[#This Row],[Purchase Amount]]*1.15</f>
        <v>1656.6784999999998</v>
      </c>
    </row>
    <row r="249" spans="1:27" x14ac:dyDescent="0.3">
      <c r="A249">
        <v>296</v>
      </c>
      <c r="B249" t="s">
        <v>458</v>
      </c>
      <c r="C249" s="1">
        <v>45622</v>
      </c>
      <c r="D249">
        <v>63</v>
      </c>
      <c r="E249" t="s">
        <v>39</v>
      </c>
      <c r="F249" t="s">
        <v>77</v>
      </c>
      <c r="G249" t="s">
        <v>223</v>
      </c>
      <c r="H249">
        <v>5</v>
      </c>
      <c r="I249" t="s">
        <v>42</v>
      </c>
      <c r="J249" t="s">
        <v>43</v>
      </c>
      <c r="K249" t="s">
        <v>44</v>
      </c>
      <c r="L249" t="s">
        <v>42</v>
      </c>
      <c r="M249" t="s">
        <v>196</v>
      </c>
      <c r="N249" t="s">
        <v>57</v>
      </c>
      <c r="O249" t="s">
        <v>89</v>
      </c>
      <c r="P249" t="s">
        <v>70</v>
      </c>
      <c r="Q249" t="s">
        <v>50</v>
      </c>
      <c r="R249" s="6">
        <f>_xlfn.XLOOKUP(CleanedData[[#This Row],[Product]],'02_Lookup_Tables'!$A$2:$A$126,'02_Lookup_Tables'!$B$2:$B$126)</f>
        <v>209.53</v>
      </c>
      <c r="S249" t="str">
        <f>VLOOKUP(CleanedData[[#This Row],[Product]],'02_Lookup_Tables'!$H$2:$I$126,2,FALSE)</f>
        <v>Food</v>
      </c>
      <c r="T249" t="str">
        <f>VLOOKUP(CleanedData[[#This Row],[Province]],'02_Lookup_Tables'!$D$2:$E$10,2, FALSE)</f>
        <v>Central Region</v>
      </c>
      <c r="U249" t="str" cm="1">
        <f t="array" ref="U249">_xlfn.IFS(CleanedData[[#This Row],[Purchase Amount]]&lt;500,"Low",
CleanedData[[#This Row],[Purchase Amount]]&lt;5000,"Medium",
TRUE,"High")</f>
        <v>Low</v>
      </c>
      <c r="V249" t="str">
        <f>TEXT(CleanedData[[#This Row],[Date]],"mmmm")</f>
        <v>November</v>
      </c>
      <c r="W249" t="str">
        <f>"Q"&amp;ROUNDUP(MONTH(CleanedData[[#This Row],[Date]])/3,0)</f>
        <v>Q4</v>
      </c>
      <c r="X249" t="str">
        <f>IF(CleanedData[[#This Row],[Purchase Amount]]&gt;=5000,"Yes","No")</f>
        <v>No</v>
      </c>
      <c r="Y249">
        <f>IF(CleanedData[[#This Row],[Recommend]]="Yes",1,0)</f>
        <v>0</v>
      </c>
      <c r="Z249" s="6">
        <f>CleanedData[[#This Row],[Purchase Amount]]*0.15</f>
        <v>31.429499999999997</v>
      </c>
      <c r="AA249" s="6">
        <f>CleanedData[[#This Row],[Purchase Amount]]*1.15</f>
        <v>240.95949999999999</v>
      </c>
    </row>
    <row r="250" spans="1:27" x14ac:dyDescent="0.3">
      <c r="A250">
        <v>297</v>
      </c>
      <c r="B250" t="s">
        <v>459</v>
      </c>
      <c r="C250" s="1">
        <v>45484</v>
      </c>
      <c r="E250" t="s">
        <v>39</v>
      </c>
      <c r="F250" t="s">
        <v>72</v>
      </c>
      <c r="G250" t="s">
        <v>460</v>
      </c>
      <c r="H250">
        <v>3</v>
      </c>
      <c r="I250" t="s">
        <v>42</v>
      </c>
      <c r="J250" t="s">
        <v>69</v>
      </c>
      <c r="K250" t="s">
        <v>64</v>
      </c>
      <c r="L250" t="s">
        <v>45</v>
      </c>
      <c r="M250" t="s">
        <v>92</v>
      </c>
      <c r="N250" t="s">
        <v>48</v>
      </c>
      <c r="O250" t="s">
        <v>89</v>
      </c>
      <c r="P250" t="s">
        <v>49</v>
      </c>
      <c r="Q250" t="s">
        <v>166</v>
      </c>
      <c r="R250" s="6">
        <f>_xlfn.XLOOKUP(CleanedData[[#This Row],[Product]],'02_Lookup_Tables'!$A$2:$A$126,'02_Lookup_Tables'!$B$2:$B$126)</f>
        <v>880.49</v>
      </c>
      <c r="S250" t="str">
        <f>VLOOKUP(CleanedData[[#This Row],[Product]],'02_Lookup_Tables'!$H$2:$I$126,2,FALSE)</f>
        <v>Home Devices</v>
      </c>
      <c r="T250" t="str">
        <f>VLOOKUP(CleanedData[[#This Row],[Province]],'02_Lookup_Tables'!$D$2:$E$10,2, FALSE)</f>
        <v>Central Region</v>
      </c>
      <c r="U250" t="str" cm="1">
        <f t="array" ref="U250">_xlfn.IFS(CleanedData[[#This Row],[Purchase Amount]]&lt;500,"Low",
CleanedData[[#This Row],[Purchase Amount]]&lt;5000,"Medium",
TRUE,"High")</f>
        <v>Medium</v>
      </c>
      <c r="V250" t="str">
        <f>TEXT(CleanedData[[#This Row],[Date]],"mmmm")</f>
        <v>July</v>
      </c>
      <c r="W250" t="str">
        <f>"Q"&amp;ROUNDUP(MONTH(CleanedData[[#This Row],[Date]])/3,0)</f>
        <v>Q3</v>
      </c>
      <c r="X250" t="str">
        <f>IF(CleanedData[[#This Row],[Purchase Amount]]&gt;=5000,"Yes","No")</f>
        <v>No</v>
      </c>
      <c r="Y250">
        <f>IF(CleanedData[[#This Row],[Recommend]]="Yes",1,0)</f>
        <v>0</v>
      </c>
      <c r="Z250" s="6">
        <f>CleanedData[[#This Row],[Purchase Amount]]*0.15</f>
        <v>132.0735</v>
      </c>
      <c r="AA250" s="6">
        <f>CleanedData[[#This Row],[Purchase Amount]]*1.15</f>
        <v>1012.5635</v>
      </c>
    </row>
    <row r="251" spans="1:27" x14ac:dyDescent="0.3">
      <c r="A251">
        <v>298</v>
      </c>
      <c r="B251" t="s">
        <v>461</v>
      </c>
      <c r="C251" s="1">
        <v>45924</v>
      </c>
      <c r="D251">
        <v>32</v>
      </c>
      <c r="E251" t="s">
        <v>39</v>
      </c>
      <c r="F251" t="s">
        <v>77</v>
      </c>
      <c r="G251" t="s">
        <v>313</v>
      </c>
      <c r="H251">
        <v>2</v>
      </c>
      <c r="I251" t="s">
        <v>45</v>
      </c>
      <c r="J251" t="s">
        <v>63</v>
      </c>
      <c r="K251" t="s">
        <v>64</v>
      </c>
      <c r="L251" t="s">
        <v>45</v>
      </c>
      <c r="M251" t="s">
        <v>236</v>
      </c>
      <c r="N251" t="s">
        <v>47</v>
      </c>
      <c r="O251" t="s">
        <v>89</v>
      </c>
      <c r="P251" t="s">
        <v>49</v>
      </c>
      <c r="Q251" t="s">
        <v>58</v>
      </c>
      <c r="R251" s="6">
        <f>_xlfn.XLOOKUP(CleanedData[[#This Row],[Product]],'02_Lookup_Tables'!$A$2:$A$126,'02_Lookup_Tables'!$B$2:$B$126)</f>
        <v>283.57</v>
      </c>
      <c r="S251" t="str">
        <f>VLOOKUP(CleanedData[[#This Row],[Product]],'02_Lookup_Tables'!$H$2:$I$126,2,FALSE)</f>
        <v>Accessories</v>
      </c>
      <c r="T251" t="str">
        <f>VLOOKUP(CleanedData[[#This Row],[Province]],'02_Lookup_Tables'!$D$2:$E$10,2, FALSE)</f>
        <v>Central Region</v>
      </c>
      <c r="U251" t="str" cm="1">
        <f t="array" ref="U251">_xlfn.IFS(CleanedData[[#This Row],[Purchase Amount]]&lt;500,"Low",
CleanedData[[#This Row],[Purchase Amount]]&lt;5000,"Medium",
TRUE,"High")</f>
        <v>Low</v>
      </c>
      <c r="V251" t="str">
        <f>TEXT(CleanedData[[#This Row],[Date]],"mmmm")</f>
        <v>September</v>
      </c>
      <c r="W251" t="str">
        <f>"Q"&amp;ROUNDUP(MONTH(CleanedData[[#This Row],[Date]])/3,0)</f>
        <v>Q3</v>
      </c>
      <c r="X251" t="str">
        <f>IF(CleanedData[[#This Row],[Purchase Amount]]&gt;=5000,"Yes","No")</f>
        <v>No</v>
      </c>
      <c r="Y251">
        <f>IF(CleanedData[[#This Row],[Recommend]]="Yes",1,0)</f>
        <v>1</v>
      </c>
      <c r="Z251" s="6">
        <f>CleanedData[[#This Row],[Purchase Amount]]*0.15</f>
        <v>42.535499999999999</v>
      </c>
      <c r="AA251" s="6">
        <f>CleanedData[[#This Row],[Purchase Amount]]*1.15</f>
        <v>326.10549999999995</v>
      </c>
    </row>
    <row r="252" spans="1:27" x14ac:dyDescent="0.3">
      <c r="A252">
        <v>299</v>
      </c>
      <c r="B252" t="s">
        <v>462</v>
      </c>
      <c r="C252" s="1">
        <v>45596</v>
      </c>
      <c r="D252">
        <v>78</v>
      </c>
      <c r="E252" t="s">
        <v>39</v>
      </c>
      <c r="F252" t="s">
        <v>108</v>
      </c>
      <c r="G252" t="s">
        <v>463</v>
      </c>
      <c r="H252">
        <v>2</v>
      </c>
      <c r="I252" t="s">
        <v>42</v>
      </c>
      <c r="J252" t="s">
        <v>69</v>
      </c>
      <c r="K252" t="s">
        <v>55</v>
      </c>
      <c r="L252" t="s">
        <v>45</v>
      </c>
      <c r="M252" t="s">
        <v>123</v>
      </c>
      <c r="N252" t="s">
        <v>47</v>
      </c>
      <c r="O252" t="s">
        <v>89</v>
      </c>
      <c r="P252" t="s">
        <v>49</v>
      </c>
      <c r="Q252" t="s">
        <v>97</v>
      </c>
      <c r="R252" s="6">
        <f>_xlfn.XLOOKUP(CleanedData[[#This Row],[Product]],'02_Lookup_Tables'!$A$2:$A$126,'02_Lookup_Tables'!$B$2:$B$126)</f>
        <v>470.6</v>
      </c>
      <c r="S252" t="str">
        <f>VLOOKUP(CleanedData[[#This Row],[Product]],'02_Lookup_Tables'!$H$2:$I$126,2,FALSE)</f>
        <v>Toys &amp; Games</v>
      </c>
      <c r="T252" t="str">
        <f>VLOOKUP(CleanedData[[#This Row],[Province]],'02_Lookup_Tables'!$D$2:$E$10,2, FALSE)</f>
        <v>Gauteng Region</v>
      </c>
      <c r="U252" t="str" cm="1">
        <f t="array" ref="U252">_xlfn.IFS(CleanedData[[#This Row],[Purchase Amount]]&lt;500,"Low",
CleanedData[[#This Row],[Purchase Amount]]&lt;5000,"Medium",
TRUE,"High")</f>
        <v>Low</v>
      </c>
      <c r="V252" t="str">
        <f>TEXT(CleanedData[[#This Row],[Date]],"mmmm")</f>
        <v>October</v>
      </c>
      <c r="W252" t="str">
        <f>"Q"&amp;ROUNDUP(MONTH(CleanedData[[#This Row],[Date]])/3,0)</f>
        <v>Q4</v>
      </c>
      <c r="X252" t="str">
        <f>IF(CleanedData[[#This Row],[Purchase Amount]]&gt;=5000,"Yes","No")</f>
        <v>No</v>
      </c>
      <c r="Y252">
        <f>IF(CleanedData[[#This Row],[Recommend]]="Yes",1,0)</f>
        <v>0</v>
      </c>
      <c r="Z252" s="6">
        <f>CleanedData[[#This Row],[Purchase Amount]]*0.15</f>
        <v>70.59</v>
      </c>
      <c r="AA252" s="6">
        <f>CleanedData[[#This Row],[Purchase Amount]]*1.15</f>
        <v>541.18999999999994</v>
      </c>
    </row>
    <row r="253" spans="1:27" x14ac:dyDescent="0.3">
      <c r="A253">
        <v>300</v>
      </c>
      <c r="B253" t="s">
        <v>464</v>
      </c>
      <c r="C253" s="1">
        <v>45887</v>
      </c>
      <c r="D253">
        <v>46</v>
      </c>
      <c r="E253" t="s">
        <v>39</v>
      </c>
      <c r="F253" t="s">
        <v>77</v>
      </c>
      <c r="G253" t="s">
        <v>155</v>
      </c>
      <c r="H253">
        <v>5</v>
      </c>
      <c r="I253" t="s">
        <v>45</v>
      </c>
      <c r="J253" t="s">
        <v>54</v>
      </c>
      <c r="K253" t="s">
        <v>64</v>
      </c>
      <c r="L253" t="s">
        <v>42</v>
      </c>
      <c r="M253" t="s">
        <v>46</v>
      </c>
      <c r="N253" t="s">
        <v>57</v>
      </c>
      <c r="O253" t="s">
        <v>89</v>
      </c>
      <c r="P253" t="s">
        <v>70</v>
      </c>
      <c r="Q253" t="s">
        <v>93</v>
      </c>
      <c r="R253" s="6">
        <f>_xlfn.XLOOKUP(CleanedData[[#This Row],[Product]],'02_Lookup_Tables'!$A$2:$A$126,'02_Lookup_Tables'!$B$2:$B$126)</f>
        <v>1355.08</v>
      </c>
      <c r="S253" t="str">
        <f>VLOOKUP(CleanedData[[#This Row],[Product]],'02_Lookup_Tables'!$H$2:$I$126,2,FALSE)</f>
        <v>Sports &amp; Outdoors</v>
      </c>
      <c r="T253" t="str">
        <f>VLOOKUP(CleanedData[[#This Row],[Province]],'02_Lookup_Tables'!$D$2:$E$10,2, FALSE)</f>
        <v>Central Region</v>
      </c>
      <c r="U253" t="str" cm="1">
        <f t="array" ref="U253">_xlfn.IFS(CleanedData[[#This Row],[Purchase Amount]]&lt;500,"Low",
CleanedData[[#This Row],[Purchase Amount]]&lt;5000,"Medium",
TRUE,"High")</f>
        <v>Medium</v>
      </c>
      <c r="V253" t="str">
        <f>TEXT(CleanedData[[#This Row],[Date]],"mmmm")</f>
        <v>August</v>
      </c>
      <c r="W253" t="str">
        <f>"Q"&amp;ROUNDUP(MONTH(CleanedData[[#This Row],[Date]])/3,0)</f>
        <v>Q3</v>
      </c>
      <c r="X253" t="str">
        <f>IF(CleanedData[[#This Row],[Purchase Amount]]&gt;=5000,"Yes","No")</f>
        <v>No</v>
      </c>
      <c r="Y253">
        <f>IF(CleanedData[[#This Row],[Recommend]]="Yes",1,0)</f>
        <v>1</v>
      </c>
      <c r="Z253" s="6">
        <f>CleanedData[[#This Row],[Purchase Amount]]*0.15</f>
        <v>203.26199999999997</v>
      </c>
      <c r="AA253" s="6">
        <f>CleanedData[[#This Row],[Purchase Amount]]*1.15</f>
        <v>1558.3419999999999</v>
      </c>
    </row>
    <row r="254" spans="1:27" x14ac:dyDescent="0.3">
      <c r="A254">
        <v>301</v>
      </c>
      <c r="B254" t="s">
        <v>465</v>
      </c>
      <c r="C254" s="1">
        <v>45586</v>
      </c>
      <c r="D254">
        <v>29</v>
      </c>
      <c r="E254" t="s">
        <v>60</v>
      </c>
      <c r="F254" t="s">
        <v>108</v>
      </c>
      <c r="G254" t="s">
        <v>417</v>
      </c>
      <c r="H254">
        <v>5</v>
      </c>
      <c r="I254" t="s">
        <v>45</v>
      </c>
      <c r="J254" t="s">
        <v>54</v>
      </c>
      <c r="K254" t="s">
        <v>55</v>
      </c>
      <c r="L254" t="s">
        <v>42</v>
      </c>
      <c r="M254" t="s">
        <v>151</v>
      </c>
      <c r="N254" t="s">
        <v>57</v>
      </c>
      <c r="O254" t="s">
        <v>89</v>
      </c>
      <c r="P254" t="s">
        <v>70</v>
      </c>
      <c r="Q254" t="s">
        <v>58</v>
      </c>
      <c r="R254" s="6">
        <f>_xlfn.XLOOKUP(CleanedData[[#This Row],[Product]],'02_Lookup_Tables'!$A$2:$A$126,'02_Lookup_Tables'!$B$2:$B$126)</f>
        <v>274.49</v>
      </c>
      <c r="S254" t="str">
        <f>VLOOKUP(CleanedData[[#This Row],[Product]],'02_Lookup_Tables'!$H$2:$I$126,2,FALSE)</f>
        <v>Beauty &amp; Personal Care</v>
      </c>
      <c r="T254" t="str">
        <f>VLOOKUP(CleanedData[[#This Row],[Province]],'02_Lookup_Tables'!$D$2:$E$10,2, FALSE)</f>
        <v>Gauteng Region</v>
      </c>
      <c r="U254" t="str" cm="1">
        <f t="array" ref="U254">_xlfn.IFS(CleanedData[[#This Row],[Purchase Amount]]&lt;500,"Low",
CleanedData[[#This Row],[Purchase Amount]]&lt;5000,"Medium",
TRUE,"High")</f>
        <v>Low</v>
      </c>
      <c r="V254" t="str">
        <f>TEXT(CleanedData[[#This Row],[Date]],"mmmm")</f>
        <v>October</v>
      </c>
      <c r="W254" t="str">
        <f>"Q"&amp;ROUNDUP(MONTH(CleanedData[[#This Row],[Date]])/3,0)</f>
        <v>Q4</v>
      </c>
      <c r="X254" t="str">
        <f>IF(CleanedData[[#This Row],[Purchase Amount]]&gt;=5000,"Yes","No")</f>
        <v>No</v>
      </c>
      <c r="Y254">
        <f>IF(CleanedData[[#This Row],[Recommend]]="Yes",1,0)</f>
        <v>1</v>
      </c>
      <c r="Z254" s="6">
        <f>CleanedData[[#This Row],[Purchase Amount]]*0.15</f>
        <v>41.173499999999997</v>
      </c>
      <c r="AA254" s="6">
        <f>CleanedData[[#This Row],[Purchase Amount]]*1.15</f>
        <v>315.6635</v>
      </c>
    </row>
    <row r="255" spans="1:27" x14ac:dyDescent="0.3">
      <c r="A255">
        <v>302</v>
      </c>
      <c r="B255" t="s">
        <v>466</v>
      </c>
      <c r="C255" s="1">
        <v>45827</v>
      </c>
      <c r="D255">
        <v>74</v>
      </c>
      <c r="E255" t="s">
        <v>52</v>
      </c>
      <c r="F255" t="s">
        <v>40</v>
      </c>
      <c r="G255" t="s">
        <v>173</v>
      </c>
      <c r="H255">
        <v>5</v>
      </c>
      <c r="I255" t="s">
        <v>42</v>
      </c>
      <c r="J255" t="s">
        <v>63</v>
      </c>
      <c r="K255" t="s">
        <v>64</v>
      </c>
      <c r="L255" t="s">
        <v>45</v>
      </c>
      <c r="M255" t="s">
        <v>75</v>
      </c>
      <c r="N255" t="s">
        <v>57</v>
      </c>
      <c r="O255" t="s">
        <v>89</v>
      </c>
      <c r="P255" t="s">
        <v>70</v>
      </c>
      <c r="Q255" t="s">
        <v>97</v>
      </c>
      <c r="R255" s="6">
        <f>_xlfn.XLOOKUP(CleanedData[[#This Row],[Product]],'02_Lookup_Tables'!$A$2:$A$126,'02_Lookup_Tables'!$B$2:$B$126)</f>
        <v>13056.99</v>
      </c>
      <c r="S255" t="str">
        <f>VLOOKUP(CleanedData[[#This Row],[Product]],'02_Lookup_Tables'!$H$2:$I$126,2,FALSE)</f>
        <v>Electronics</v>
      </c>
      <c r="T255" t="str">
        <f>VLOOKUP(CleanedData[[#This Row],[Province]],'02_Lookup_Tables'!$D$2:$E$10,2, FALSE)</f>
        <v>Northern Region</v>
      </c>
      <c r="U255" t="str" cm="1">
        <f t="array" ref="U255">_xlfn.IFS(CleanedData[[#This Row],[Purchase Amount]]&lt;500,"Low",
CleanedData[[#This Row],[Purchase Amount]]&lt;5000,"Medium",
TRUE,"High")</f>
        <v>High</v>
      </c>
      <c r="V255" t="str">
        <f>TEXT(CleanedData[[#This Row],[Date]],"mmmm")</f>
        <v>June</v>
      </c>
      <c r="W255" t="str">
        <f>"Q"&amp;ROUNDUP(MONTH(CleanedData[[#This Row],[Date]])/3,0)</f>
        <v>Q2</v>
      </c>
      <c r="X255" t="str">
        <f>IF(CleanedData[[#This Row],[Purchase Amount]]&gt;=5000,"Yes","No")</f>
        <v>Yes</v>
      </c>
      <c r="Y255">
        <f>IF(CleanedData[[#This Row],[Recommend]]="Yes",1,0)</f>
        <v>0</v>
      </c>
      <c r="Z255" s="6">
        <f>CleanedData[[#This Row],[Purchase Amount]]*0.15</f>
        <v>1958.5484999999999</v>
      </c>
      <c r="AA255" s="6">
        <f>CleanedData[[#This Row],[Purchase Amount]]*1.15</f>
        <v>15015.538499999999</v>
      </c>
    </row>
    <row r="256" spans="1:27" x14ac:dyDescent="0.3">
      <c r="A256">
        <v>303</v>
      </c>
      <c r="B256" t="s">
        <v>467</v>
      </c>
      <c r="C256" s="1">
        <v>45963</v>
      </c>
      <c r="D256">
        <v>64</v>
      </c>
      <c r="E256" t="s">
        <v>39</v>
      </c>
      <c r="F256" t="s">
        <v>40</v>
      </c>
      <c r="G256" t="s">
        <v>243</v>
      </c>
      <c r="H256">
        <v>2</v>
      </c>
      <c r="I256" t="s">
        <v>42</v>
      </c>
      <c r="J256" t="s">
        <v>63</v>
      </c>
      <c r="K256" t="s">
        <v>44</v>
      </c>
      <c r="L256" t="s">
        <v>45</v>
      </c>
      <c r="N256" t="s">
        <v>47</v>
      </c>
      <c r="O256" t="s">
        <v>134</v>
      </c>
      <c r="P256" t="s">
        <v>8646</v>
      </c>
      <c r="Q256" t="s">
        <v>50</v>
      </c>
      <c r="R256" s="6">
        <f>_xlfn.XLOOKUP(CleanedData[[#This Row],[Product]],'02_Lookup_Tables'!$A$2:$A$126,'02_Lookup_Tables'!$B$2:$B$126)</f>
        <v>551.66</v>
      </c>
      <c r="S256" t="str">
        <f>VLOOKUP(CleanedData[[#This Row],[Product]],'02_Lookup_Tables'!$H$2:$I$126,2,FALSE)</f>
        <v>Accessories</v>
      </c>
      <c r="T256" t="str">
        <f>VLOOKUP(CleanedData[[#This Row],[Province]],'02_Lookup_Tables'!$D$2:$E$10,2, FALSE)</f>
        <v>Northern Region</v>
      </c>
      <c r="U256" t="str" cm="1">
        <f t="array" ref="U256">_xlfn.IFS(CleanedData[[#This Row],[Purchase Amount]]&lt;500,"Low",
CleanedData[[#This Row],[Purchase Amount]]&lt;5000,"Medium",
TRUE,"High")</f>
        <v>Medium</v>
      </c>
      <c r="V256" t="str">
        <f>TEXT(CleanedData[[#This Row],[Date]],"mmmm")</f>
        <v>November</v>
      </c>
      <c r="W256" t="str">
        <f>"Q"&amp;ROUNDUP(MONTH(CleanedData[[#This Row],[Date]])/3,0)</f>
        <v>Q4</v>
      </c>
      <c r="X256" t="str">
        <f>IF(CleanedData[[#This Row],[Purchase Amount]]&gt;=5000,"Yes","No")</f>
        <v>No</v>
      </c>
      <c r="Y256">
        <f>IF(CleanedData[[#This Row],[Recommend]]="Yes",1,0)</f>
        <v>0</v>
      </c>
      <c r="Z256" s="6">
        <f>CleanedData[[#This Row],[Purchase Amount]]*0.15</f>
        <v>82.748999999999995</v>
      </c>
      <c r="AA256" s="6">
        <f>CleanedData[[#This Row],[Purchase Amount]]*1.15</f>
        <v>634.40899999999988</v>
      </c>
    </row>
    <row r="257" spans="1:27" x14ac:dyDescent="0.3">
      <c r="A257">
        <v>304</v>
      </c>
      <c r="B257" t="s">
        <v>468</v>
      </c>
      <c r="C257" s="1">
        <v>45646</v>
      </c>
      <c r="D257">
        <v>73</v>
      </c>
      <c r="E257" t="s">
        <v>39</v>
      </c>
      <c r="F257" t="s">
        <v>108</v>
      </c>
      <c r="G257" t="s">
        <v>271</v>
      </c>
      <c r="H257">
        <v>3</v>
      </c>
      <c r="I257" t="s">
        <v>45</v>
      </c>
      <c r="J257" t="s">
        <v>43</v>
      </c>
      <c r="K257" t="s">
        <v>55</v>
      </c>
      <c r="L257" t="s">
        <v>45</v>
      </c>
      <c r="M257" t="s">
        <v>56</v>
      </c>
      <c r="N257" t="s">
        <v>48</v>
      </c>
      <c r="O257" t="s">
        <v>148</v>
      </c>
      <c r="P257" t="s">
        <v>49</v>
      </c>
      <c r="Q257" t="s">
        <v>97</v>
      </c>
      <c r="R257" s="6">
        <f>_xlfn.XLOOKUP(CleanedData[[#This Row],[Product]],'02_Lookup_Tables'!$A$2:$A$126,'02_Lookup_Tables'!$B$2:$B$126)</f>
        <v>119.63</v>
      </c>
      <c r="S257" t="str">
        <f>VLOOKUP(CleanedData[[#This Row],[Product]],'02_Lookup_Tables'!$H$2:$I$126,2,FALSE)</f>
        <v>Food</v>
      </c>
      <c r="T257" t="str">
        <f>VLOOKUP(CleanedData[[#This Row],[Province]],'02_Lookup_Tables'!$D$2:$E$10,2, FALSE)</f>
        <v>Gauteng Region</v>
      </c>
      <c r="U257" t="str" cm="1">
        <f t="array" ref="U257">_xlfn.IFS(CleanedData[[#This Row],[Purchase Amount]]&lt;500,"Low",
CleanedData[[#This Row],[Purchase Amount]]&lt;5000,"Medium",
TRUE,"High")</f>
        <v>Low</v>
      </c>
      <c r="V257" t="str">
        <f>TEXT(CleanedData[[#This Row],[Date]],"mmmm")</f>
        <v>December</v>
      </c>
      <c r="W257" t="str">
        <f>"Q"&amp;ROUNDUP(MONTH(CleanedData[[#This Row],[Date]])/3,0)</f>
        <v>Q4</v>
      </c>
      <c r="X257" t="str">
        <f>IF(CleanedData[[#This Row],[Purchase Amount]]&gt;=5000,"Yes","No")</f>
        <v>No</v>
      </c>
      <c r="Y257">
        <f>IF(CleanedData[[#This Row],[Recommend]]="Yes",1,0)</f>
        <v>1</v>
      </c>
      <c r="Z257" s="6">
        <f>CleanedData[[#This Row],[Purchase Amount]]*0.15</f>
        <v>17.944499999999998</v>
      </c>
      <c r="AA257" s="6">
        <f>CleanedData[[#This Row],[Purchase Amount]]*1.15</f>
        <v>137.57449999999997</v>
      </c>
    </row>
    <row r="258" spans="1:27" x14ac:dyDescent="0.3">
      <c r="A258">
        <v>305</v>
      </c>
      <c r="B258" t="s">
        <v>469</v>
      </c>
      <c r="C258" s="1">
        <v>45575</v>
      </c>
      <c r="D258">
        <v>59</v>
      </c>
      <c r="E258" t="s">
        <v>52</v>
      </c>
      <c r="F258" t="s">
        <v>77</v>
      </c>
      <c r="G258" t="s">
        <v>114</v>
      </c>
      <c r="H258">
        <v>4</v>
      </c>
      <c r="I258" t="s">
        <v>42</v>
      </c>
      <c r="J258" t="s">
        <v>69</v>
      </c>
      <c r="K258" t="s">
        <v>64</v>
      </c>
      <c r="L258" t="s">
        <v>42</v>
      </c>
      <c r="M258" t="s">
        <v>65</v>
      </c>
      <c r="N258" t="s">
        <v>96</v>
      </c>
      <c r="O258" t="s">
        <v>89</v>
      </c>
      <c r="P258" t="s">
        <v>70</v>
      </c>
      <c r="Q258" t="s">
        <v>50</v>
      </c>
      <c r="R258" s="6">
        <f>_xlfn.XLOOKUP(CleanedData[[#This Row],[Product]],'02_Lookup_Tables'!$A$2:$A$126,'02_Lookup_Tables'!$B$2:$B$126)</f>
        <v>1440.59</v>
      </c>
      <c r="S258" t="str">
        <f>VLOOKUP(CleanedData[[#This Row],[Product]],'02_Lookup_Tables'!$H$2:$I$126,2,FALSE)</f>
        <v>Beauty &amp; Personal Care</v>
      </c>
      <c r="T258" t="str">
        <f>VLOOKUP(CleanedData[[#This Row],[Province]],'02_Lookup_Tables'!$D$2:$E$10,2, FALSE)</f>
        <v>Central Region</v>
      </c>
      <c r="U258" t="str" cm="1">
        <f t="array" ref="U258">_xlfn.IFS(CleanedData[[#This Row],[Purchase Amount]]&lt;500,"Low",
CleanedData[[#This Row],[Purchase Amount]]&lt;5000,"Medium",
TRUE,"High")</f>
        <v>Medium</v>
      </c>
      <c r="V258" t="str">
        <f>TEXT(CleanedData[[#This Row],[Date]],"mmmm")</f>
        <v>October</v>
      </c>
      <c r="W258" t="str">
        <f>"Q"&amp;ROUNDUP(MONTH(CleanedData[[#This Row],[Date]])/3,0)</f>
        <v>Q4</v>
      </c>
      <c r="X258" t="str">
        <f>IF(CleanedData[[#This Row],[Purchase Amount]]&gt;=5000,"Yes","No")</f>
        <v>No</v>
      </c>
      <c r="Y258">
        <f>IF(CleanedData[[#This Row],[Recommend]]="Yes",1,0)</f>
        <v>0</v>
      </c>
      <c r="Z258" s="6">
        <f>CleanedData[[#This Row],[Purchase Amount]]*0.15</f>
        <v>216.08849999999998</v>
      </c>
      <c r="AA258" s="6">
        <f>CleanedData[[#This Row],[Purchase Amount]]*1.15</f>
        <v>1656.6784999999998</v>
      </c>
    </row>
    <row r="259" spans="1:27" x14ac:dyDescent="0.3">
      <c r="A259">
        <v>307</v>
      </c>
      <c r="B259" t="s">
        <v>470</v>
      </c>
      <c r="C259" s="1">
        <v>45551</v>
      </c>
      <c r="D259">
        <v>36</v>
      </c>
      <c r="E259" t="s">
        <v>60</v>
      </c>
      <c r="F259" t="s">
        <v>77</v>
      </c>
      <c r="G259" t="s">
        <v>233</v>
      </c>
      <c r="H259">
        <v>2</v>
      </c>
      <c r="I259" t="s">
        <v>45</v>
      </c>
      <c r="J259" t="s">
        <v>69</v>
      </c>
      <c r="K259" t="s">
        <v>55</v>
      </c>
      <c r="L259" t="s">
        <v>42</v>
      </c>
      <c r="N259" t="s">
        <v>47</v>
      </c>
      <c r="O259" t="s">
        <v>134</v>
      </c>
      <c r="P259" t="s">
        <v>8646</v>
      </c>
      <c r="Q259" t="s">
        <v>81</v>
      </c>
      <c r="R259" s="6">
        <f>_xlfn.XLOOKUP(CleanedData[[#This Row],[Product]],'02_Lookup_Tables'!$A$2:$A$126,'02_Lookup_Tables'!$B$2:$B$126)</f>
        <v>324.35000000000002</v>
      </c>
      <c r="S259" t="str">
        <f>VLOOKUP(CleanedData[[#This Row],[Product]],'02_Lookup_Tables'!$H$2:$I$126,2,FALSE)</f>
        <v>Apparel</v>
      </c>
      <c r="T259" t="str">
        <f>VLOOKUP(CleanedData[[#This Row],[Province]],'02_Lookup_Tables'!$D$2:$E$10,2, FALSE)</f>
        <v>Central Region</v>
      </c>
      <c r="U259" t="str" cm="1">
        <f t="array" ref="U259">_xlfn.IFS(CleanedData[[#This Row],[Purchase Amount]]&lt;500,"Low",
CleanedData[[#This Row],[Purchase Amount]]&lt;5000,"Medium",
TRUE,"High")</f>
        <v>Low</v>
      </c>
      <c r="V259" t="str">
        <f>TEXT(CleanedData[[#This Row],[Date]],"mmmm")</f>
        <v>September</v>
      </c>
      <c r="W259" t="str">
        <f>"Q"&amp;ROUNDUP(MONTH(CleanedData[[#This Row],[Date]])/3,0)</f>
        <v>Q3</v>
      </c>
      <c r="X259" t="str">
        <f>IF(CleanedData[[#This Row],[Purchase Amount]]&gt;=5000,"Yes","No")</f>
        <v>No</v>
      </c>
      <c r="Y259">
        <f>IF(CleanedData[[#This Row],[Recommend]]="Yes",1,0)</f>
        <v>1</v>
      </c>
      <c r="Z259" s="6">
        <f>CleanedData[[#This Row],[Purchase Amount]]*0.15</f>
        <v>48.652500000000003</v>
      </c>
      <c r="AA259" s="6">
        <f>CleanedData[[#This Row],[Purchase Amount]]*1.15</f>
        <v>373.0025</v>
      </c>
    </row>
    <row r="260" spans="1:27" x14ac:dyDescent="0.3">
      <c r="A260">
        <v>308</v>
      </c>
      <c r="B260" t="s">
        <v>471</v>
      </c>
      <c r="C260" s="1">
        <v>45448</v>
      </c>
      <c r="D260">
        <v>33</v>
      </c>
      <c r="E260" t="s">
        <v>52</v>
      </c>
      <c r="F260" t="s">
        <v>77</v>
      </c>
      <c r="G260" t="s">
        <v>472</v>
      </c>
      <c r="H260">
        <v>2</v>
      </c>
      <c r="I260" t="s">
        <v>45</v>
      </c>
      <c r="J260" t="s">
        <v>43</v>
      </c>
      <c r="K260" t="s">
        <v>44</v>
      </c>
      <c r="L260" t="s">
        <v>45</v>
      </c>
      <c r="M260" t="s">
        <v>56</v>
      </c>
      <c r="N260" t="s">
        <v>47</v>
      </c>
      <c r="O260" t="s">
        <v>148</v>
      </c>
      <c r="P260" t="s">
        <v>70</v>
      </c>
      <c r="Q260" t="s">
        <v>58</v>
      </c>
      <c r="R260" s="6">
        <f>_xlfn.XLOOKUP(CleanedData[[#This Row],[Product]],'02_Lookup_Tables'!$A$2:$A$126,'02_Lookup_Tables'!$B$2:$B$126)</f>
        <v>2216.12</v>
      </c>
      <c r="S260" t="str">
        <f>VLOOKUP(CleanedData[[#This Row],[Product]],'02_Lookup_Tables'!$H$2:$I$126,2,FALSE)</f>
        <v>Beauty &amp; Personal Care</v>
      </c>
      <c r="T260" t="str">
        <f>VLOOKUP(CleanedData[[#This Row],[Province]],'02_Lookup_Tables'!$D$2:$E$10,2, FALSE)</f>
        <v>Central Region</v>
      </c>
      <c r="U260" t="str" cm="1">
        <f t="array" ref="U260">_xlfn.IFS(CleanedData[[#This Row],[Purchase Amount]]&lt;500,"Low",
CleanedData[[#This Row],[Purchase Amount]]&lt;5000,"Medium",
TRUE,"High")</f>
        <v>Medium</v>
      </c>
      <c r="V260" t="str">
        <f>TEXT(CleanedData[[#This Row],[Date]],"mmmm")</f>
        <v>June</v>
      </c>
      <c r="W260" t="str">
        <f>"Q"&amp;ROUNDUP(MONTH(CleanedData[[#This Row],[Date]])/3,0)</f>
        <v>Q2</v>
      </c>
      <c r="X260" t="str">
        <f>IF(CleanedData[[#This Row],[Purchase Amount]]&gt;=5000,"Yes","No")</f>
        <v>No</v>
      </c>
      <c r="Y260">
        <f>IF(CleanedData[[#This Row],[Recommend]]="Yes",1,0)</f>
        <v>1</v>
      </c>
      <c r="Z260" s="6">
        <f>CleanedData[[#This Row],[Purchase Amount]]*0.15</f>
        <v>332.41799999999995</v>
      </c>
      <c r="AA260" s="6">
        <f>CleanedData[[#This Row],[Purchase Amount]]*1.15</f>
        <v>2548.5379999999996</v>
      </c>
    </row>
    <row r="261" spans="1:27" x14ac:dyDescent="0.3">
      <c r="A261">
        <v>309</v>
      </c>
      <c r="B261" t="s">
        <v>473</v>
      </c>
      <c r="C261" s="1">
        <v>45984</v>
      </c>
      <c r="D261">
        <v>37</v>
      </c>
      <c r="E261" t="s">
        <v>52</v>
      </c>
      <c r="F261" t="s">
        <v>125</v>
      </c>
      <c r="G261" t="s">
        <v>463</v>
      </c>
      <c r="H261">
        <v>3</v>
      </c>
      <c r="I261" t="s">
        <v>45</v>
      </c>
      <c r="J261" t="s">
        <v>74</v>
      </c>
      <c r="K261" t="s">
        <v>44</v>
      </c>
      <c r="L261" t="s">
        <v>42</v>
      </c>
      <c r="M261" t="s">
        <v>151</v>
      </c>
      <c r="N261" t="s">
        <v>48</v>
      </c>
      <c r="O261" t="s">
        <v>89</v>
      </c>
      <c r="P261" t="s">
        <v>49</v>
      </c>
      <c r="Q261" t="s">
        <v>81</v>
      </c>
      <c r="R261" s="6">
        <f>_xlfn.XLOOKUP(CleanedData[[#This Row],[Product]],'02_Lookup_Tables'!$A$2:$A$126,'02_Lookup_Tables'!$B$2:$B$126)</f>
        <v>470.6</v>
      </c>
      <c r="S261" t="str">
        <f>VLOOKUP(CleanedData[[#This Row],[Product]],'02_Lookup_Tables'!$H$2:$I$126,2,FALSE)</f>
        <v>Toys &amp; Games</v>
      </c>
      <c r="T261" t="str">
        <f>VLOOKUP(CleanedData[[#This Row],[Province]],'02_Lookup_Tables'!$D$2:$E$10,2, FALSE)</f>
        <v>Western Region</v>
      </c>
      <c r="U261" t="str" cm="1">
        <f t="array" ref="U261">_xlfn.IFS(CleanedData[[#This Row],[Purchase Amount]]&lt;500,"Low",
CleanedData[[#This Row],[Purchase Amount]]&lt;5000,"Medium",
TRUE,"High")</f>
        <v>Low</v>
      </c>
      <c r="V261" t="str">
        <f>TEXT(CleanedData[[#This Row],[Date]],"mmmm")</f>
        <v>November</v>
      </c>
      <c r="W261" t="str">
        <f>"Q"&amp;ROUNDUP(MONTH(CleanedData[[#This Row],[Date]])/3,0)</f>
        <v>Q4</v>
      </c>
      <c r="X261" t="str">
        <f>IF(CleanedData[[#This Row],[Purchase Amount]]&gt;=5000,"Yes","No")</f>
        <v>No</v>
      </c>
      <c r="Y261">
        <f>IF(CleanedData[[#This Row],[Recommend]]="Yes",1,0)</f>
        <v>1</v>
      </c>
      <c r="Z261" s="6">
        <f>CleanedData[[#This Row],[Purchase Amount]]*0.15</f>
        <v>70.59</v>
      </c>
      <c r="AA261" s="6">
        <f>CleanedData[[#This Row],[Purchase Amount]]*1.15</f>
        <v>541.18999999999994</v>
      </c>
    </row>
    <row r="262" spans="1:27" x14ac:dyDescent="0.3">
      <c r="A262">
        <v>310</v>
      </c>
      <c r="B262" t="s">
        <v>474</v>
      </c>
      <c r="C262" s="1">
        <v>46005</v>
      </c>
      <c r="D262">
        <v>35</v>
      </c>
      <c r="E262" t="s">
        <v>60</v>
      </c>
      <c r="F262" t="s">
        <v>125</v>
      </c>
      <c r="G262" t="s">
        <v>347</v>
      </c>
      <c r="H262">
        <v>1</v>
      </c>
      <c r="I262" t="s">
        <v>45</v>
      </c>
      <c r="J262" t="s">
        <v>63</v>
      </c>
      <c r="K262" t="s">
        <v>55</v>
      </c>
      <c r="L262" t="s">
        <v>45</v>
      </c>
      <c r="M262" t="s">
        <v>106</v>
      </c>
      <c r="N262" t="s">
        <v>80</v>
      </c>
      <c r="O262" t="s">
        <v>148</v>
      </c>
      <c r="P262" t="s">
        <v>70</v>
      </c>
      <c r="Q262" t="s">
        <v>81</v>
      </c>
      <c r="R262" s="6">
        <f>_xlfn.XLOOKUP(CleanedData[[#This Row],[Product]],'02_Lookup_Tables'!$A$2:$A$126,'02_Lookup_Tables'!$B$2:$B$126)</f>
        <v>16523.5</v>
      </c>
      <c r="S262" t="str">
        <f>VLOOKUP(CleanedData[[#This Row],[Product]],'02_Lookup_Tables'!$H$2:$I$126,2,FALSE)</f>
        <v>Electronics</v>
      </c>
      <c r="T262" t="str">
        <f>VLOOKUP(CleanedData[[#This Row],[Province]],'02_Lookup_Tables'!$D$2:$E$10,2, FALSE)</f>
        <v>Western Region</v>
      </c>
      <c r="U262" t="str" cm="1">
        <f t="array" ref="U262">_xlfn.IFS(CleanedData[[#This Row],[Purchase Amount]]&lt;500,"Low",
CleanedData[[#This Row],[Purchase Amount]]&lt;5000,"Medium",
TRUE,"High")</f>
        <v>High</v>
      </c>
      <c r="V262" t="str">
        <f>TEXT(CleanedData[[#This Row],[Date]],"mmmm")</f>
        <v>December</v>
      </c>
      <c r="W262" t="str">
        <f>"Q"&amp;ROUNDUP(MONTH(CleanedData[[#This Row],[Date]])/3,0)</f>
        <v>Q4</v>
      </c>
      <c r="X262" t="str">
        <f>IF(CleanedData[[#This Row],[Purchase Amount]]&gt;=5000,"Yes","No")</f>
        <v>Yes</v>
      </c>
      <c r="Y262">
        <f>IF(CleanedData[[#This Row],[Recommend]]="Yes",1,0)</f>
        <v>1</v>
      </c>
      <c r="Z262" s="6">
        <f>CleanedData[[#This Row],[Purchase Amount]]*0.15</f>
        <v>2478.5250000000001</v>
      </c>
      <c r="AA262" s="6">
        <f>CleanedData[[#This Row],[Purchase Amount]]*1.15</f>
        <v>19002.024999999998</v>
      </c>
    </row>
    <row r="263" spans="1:27" x14ac:dyDescent="0.3">
      <c r="A263">
        <v>311</v>
      </c>
      <c r="B263" t="s">
        <v>475</v>
      </c>
      <c r="C263" s="1">
        <v>45523</v>
      </c>
      <c r="D263">
        <v>56</v>
      </c>
      <c r="E263" t="s">
        <v>52</v>
      </c>
      <c r="F263" t="s">
        <v>68</v>
      </c>
      <c r="G263" t="s">
        <v>323</v>
      </c>
      <c r="H263">
        <v>1</v>
      </c>
      <c r="I263" t="s">
        <v>42</v>
      </c>
      <c r="J263" t="s">
        <v>43</v>
      </c>
      <c r="K263" t="s">
        <v>44</v>
      </c>
      <c r="L263" t="s">
        <v>45</v>
      </c>
      <c r="M263" t="s">
        <v>123</v>
      </c>
      <c r="N263" t="s">
        <v>80</v>
      </c>
      <c r="O263" t="s">
        <v>89</v>
      </c>
      <c r="P263" t="s">
        <v>49</v>
      </c>
      <c r="Q263" t="s">
        <v>50</v>
      </c>
      <c r="R263" s="6">
        <f>_xlfn.XLOOKUP(CleanedData[[#This Row],[Product]],'02_Lookup_Tables'!$A$2:$A$126,'02_Lookup_Tables'!$B$2:$B$126)</f>
        <v>463.48</v>
      </c>
      <c r="S263" t="str">
        <f>VLOOKUP(CleanedData[[#This Row],[Product]],'02_Lookup_Tables'!$H$2:$I$126,2,FALSE)</f>
        <v>Electronics</v>
      </c>
      <c r="T263" t="str">
        <f>VLOOKUP(CleanedData[[#This Row],[Province]],'02_Lookup_Tables'!$D$2:$E$10,2, FALSE)</f>
        <v>Northern Region</v>
      </c>
      <c r="U263" t="str" cm="1">
        <f t="array" ref="U263">_xlfn.IFS(CleanedData[[#This Row],[Purchase Amount]]&lt;500,"Low",
CleanedData[[#This Row],[Purchase Amount]]&lt;5000,"Medium",
TRUE,"High")</f>
        <v>Low</v>
      </c>
      <c r="V263" t="str">
        <f>TEXT(CleanedData[[#This Row],[Date]],"mmmm")</f>
        <v>August</v>
      </c>
      <c r="W263" t="str">
        <f>"Q"&amp;ROUNDUP(MONTH(CleanedData[[#This Row],[Date]])/3,0)</f>
        <v>Q3</v>
      </c>
      <c r="X263" t="str">
        <f>IF(CleanedData[[#This Row],[Purchase Amount]]&gt;=5000,"Yes","No")</f>
        <v>No</v>
      </c>
      <c r="Y263">
        <f>IF(CleanedData[[#This Row],[Recommend]]="Yes",1,0)</f>
        <v>0</v>
      </c>
      <c r="Z263" s="6">
        <f>CleanedData[[#This Row],[Purchase Amount]]*0.15</f>
        <v>69.522000000000006</v>
      </c>
      <c r="AA263" s="6">
        <f>CleanedData[[#This Row],[Purchase Amount]]*1.15</f>
        <v>533.00199999999995</v>
      </c>
    </row>
    <row r="264" spans="1:27" x14ac:dyDescent="0.3">
      <c r="A264">
        <v>312</v>
      </c>
      <c r="B264" t="s">
        <v>476</v>
      </c>
      <c r="C264" s="1">
        <v>45513</v>
      </c>
      <c r="D264">
        <v>32</v>
      </c>
      <c r="E264" t="s">
        <v>39</v>
      </c>
      <c r="F264" t="s">
        <v>130</v>
      </c>
      <c r="G264" t="s">
        <v>307</v>
      </c>
      <c r="H264">
        <v>4</v>
      </c>
      <c r="I264" t="s">
        <v>45</v>
      </c>
      <c r="J264" t="s">
        <v>54</v>
      </c>
      <c r="K264" t="s">
        <v>55</v>
      </c>
      <c r="L264" t="s">
        <v>42</v>
      </c>
      <c r="M264" t="s">
        <v>65</v>
      </c>
      <c r="N264" t="s">
        <v>96</v>
      </c>
      <c r="O264" t="s">
        <v>89</v>
      </c>
      <c r="P264" t="s">
        <v>70</v>
      </c>
      <c r="Q264" t="s">
        <v>58</v>
      </c>
      <c r="R264" s="6">
        <f>_xlfn.XLOOKUP(CleanedData[[#This Row],[Product]],'02_Lookup_Tables'!$A$2:$A$126,'02_Lookup_Tables'!$B$2:$B$126)</f>
        <v>824.74</v>
      </c>
      <c r="S264" t="str">
        <f>VLOOKUP(CleanedData[[#This Row],[Product]],'02_Lookup_Tables'!$H$2:$I$126,2,FALSE)</f>
        <v>Apparel</v>
      </c>
      <c r="T264" t="str">
        <f>VLOOKUP(CleanedData[[#This Row],[Province]],'02_Lookup_Tables'!$D$2:$E$10,2, FALSE)</f>
        <v>Eastern Region</v>
      </c>
      <c r="U264" t="str" cm="1">
        <f t="array" ref="U264">_xlfn.IFS(CleanedData[[#This Row],[Purchase Amount]]&lt;500,"Low",
CleanedData[[#This Row],[Purchase Amount]]&lt;5000,"Medium",
TRUE,"High")</f>
        <v>Medium</v>
      </c>
      <c r="V264" t="str">
        <f>TEXT(CleanedData[[#This Row],[Date]],"mmmm")</f>
        <v>August</v>
      </c>
      <c r="W264" t="str">
        <f>"Q"&amp;ROUNDUP(MONTH(CleanedData[[#This Row],[Date]])/3,0)</f>
        <v>Q3</v>
      </c>
      <c r="X264" t="str">
        <f>IF(CleanedData[[#This Row],[Purchase Amount]]&gt;=5000,"Yes","No")</f>
        <v>No</v>
      </c>
      <c r="Y264">
        <f>IF(CleanedData[[#This Row],[Recommend]]="Yes",1,0)</f>
        <v>1</v>
      </c>
      <c r="Z264" s="6">
        <f>CleanedData[[#This Row],[Purchase Amount]]*0.15</f>
        <v>123.711</v>
      </c>
      <c r="AA264" s="6">
        <f>CleanedData[[#This Row],[Purchase Amount]]*1.15</f>
        <v>948.45099999999991</v>
      </c>
    </row>
    <row r="265" spans="1:27" x14ac:dyDescent="0.3">
      <c r="A265">
        <v>313</v>
      </c>
      <c r="B265" t="s">
        <v>477</v>
      </c>
      <c r="C265" s="1">
        <v>45961</v>
      </c>
      <c r="E265" t="s">
        <v>60</v>
      </c>
      <c r="F265" t="s">
        <v>77</v>
      </c>
      <c r="G265" t="s">
        <v>478</v>
      </c>
      <c r="H265">
        <v>3</v>
      </c>
      <c r="I265" t="s">
        <v>45</v>
      </c>
      <c r="J265" t="s">
        <v>43</v>
      </c>
      <c r="K265" t="s">
        <v>64</v>
      </c>
      <c r="L265" t="s">
        <v>42</v>
      </c>
      <c r="M265" t="s">
        <v>79</v>
      </c>
      <c r="N265" t="s">
        <v>48</v>
      </c>
      <c r="O265" t="s">
        <v>89</v>
      </c>
      <c r="P265" t="s">
        <v>49</v>
      </c>
      <c r="Q265" t="s">
        <v>166</v>
      </c>
      <c r="R265" s="6">
        <f>_xlfn.XLOOKUP(CleanedData[[#This Row],[Product]],'02_Lookup_Tables'!$A$2:$A$126,'02_Lookup_Tables'!$B$2:$B$126)</f>
        <v>4507.63</v>
      </c>
      <c r="S265" t="str">
        <f>VLOOKUP(CleanedData[[#This Row],[Product]],'02_Lookup_Tables'!$H$2:$I$126,2,FALSE)</f>
        <v>Sports &amp; Outdoors</v>
      </c>
      <c r="T265" t="str">
        <f>VLOOKUP(CleanedData[[#This Row],[Province]],'02_Lookup_Tables'!$D$2:$E$10,2, FALSE)</f>
        <v>Central Region</v>
      </c>
      <c r="U265" t="str" cm="1">
        <f t="array" ref="U265">_xlfn.IFS(CleanedData[[#This Row],[Purchase Amount]]&lt;500,"Low",
CleanedData[[#This Row],[Purchase Amount]]&lt;5000,"Medium",
TRUE,"High")</f>
        <v>Medium</v>
      </c>
      <c r="V265" t="str">
        <f>TEXT(CleanedData[[#This Row],[Date]],"mmmm")</f>
        <v>October</v>
      </c>
      <c r="W265" t="str">
        <f>"Q"&amp;ROUNDUP(MONTH(CleanedData[[#This Row],[Date]])/3,0)</f>
        <v>Q4</v>
      </c>
      <c r="X265" t="str">
        <f>IF(CleanedData[[#This Row],[Purchase Amount]]&gt;=5000,"Yes","No")</f>
        <v>No</v>
      </c>
      <c r="Y265">
        <f>IF(CleanedData[[#This Row],[Recommend]]="Yes",1,0)</f>
        <v>1</v>
      </c>
      <c r="Z265" s="6">
        <f>CleanedData[[#This Row],[Purchase Amount]]*0.15</f>
        <v>676.14449999999999</v>
      </c>
      <c r="AA265" s="6">
        <f>CleanedData[[#This Row],[Purchase Amount]]*1.15</f>
        <v>5183.7744999999995</v>
      </c>
    </row>
    <row r="266" spans="1:27" x14ac:dyDescent="0.3">
      <c r="A266">
        <v>314</v>
      </c>
      <c r="B266" t="s">
        <v>479</v>
      </c>
      <c r="C266" s="1">
        <v>45437</v>
      </c>
      <c r="D266">
        <v>35</v>
      </c>
      <c r="E266" t="s">
        <v>52</v>
      </c>
      <c r="F266" t="s">
        <v>72</v>
      </c>
      <c r="G266" t="s">
        <v>230</v>
      </c>
      <c r="H266">
        <v>3</v>
      </c>
      <c r="I266" t="s">
        <v>42</v>
      </c>
      <c r="J266" t="s">
        <v>69</v>
      </c>
      <c r="K266" t="s">
        <v>44</v>
      </c>
      <c r="L266" t="s">
        <v>45</v>
      </c>
      <c r="M266" t="s">
        <v>123</v>
      </c>
      <c r="N266" t="s">
        <v>48</v>
      </c>
      <c r="O266" t="s">
        <v>89</v>
      </c>
      <c r="P266" t="s">
        <v>49</v>
      </c>
      <c r="Q266" t="s">
        <v>81</v>
      </c>
      <c r="R266" s="6">
        <f>_xlfn.XLOOKUP(CleanedData[[#This Row],[Product]],'02_Lookup_Tables'!$A$2:$A$126,'02_Lookup_Tables'!$B$2:$B$126)</f>
        <v>1940.64</v>
      </c>
      <c r="S266" t="str">
        <f>VLOOKUP(CleanedData[[#This Row],[Product]],'02_Lookup_Tables'!$H$2:$I$126,2,FALSE)</f>
        <v>Toys &amp; Games</v>
      </c>
      <c r="T266" t="str">
        <f>VLOOKUP(CleanedData[[#This Row],[Province]],'02_Lookup_Tables'!$D$2:$E$10,2, FALSE)</f>
        <v>Central Region</v>
      </c>
      <c r="U266" t="str" cm="1">
        <f t="array" ref="U266">_xlfn.IFS(CleanedData[[#This Row],[Purchase Amount]]&lt;500,"Low",
CleanedData[[#This Row],[Purchase Amount]]&lt;5000,"Medium",
TRUE,"High")</f>
        <v>Medium</v>
      </c>
      <c r="V266" t="str">
        <f>TEXT(CleanedData[[#This Row],[Date]],"mmmm")</f>
        <v>May</v>
      </c>
      <c r="W266" t="str">
        <f>"Q"&amp;ROUNDUP(MONTH(CleanedData[[#This Row],[Date]])/3,0)</f>
        <v>Q2</v>
      </c>
      <c r="X266" t="str">
        <f>IF(CleanedData[[#This Row],[Purchase Amount]]&gt;=5000,"Yes","No")</f>
        <v>No</v>
      </c>
      <c r="Y266">
        <f>IF(CleanedData[[#This Row],[Recommend]]="Yes",1,0)</f>
        <v>0</v>
      </c>
      <c r="Z266" s="6">
        <f>CleanedData[[#This Row],[Purchase Amount]]*0.15</f>
        <v>291.096</v>
      </c>
      <c r="AA266" s="6">
        <f>CleanedData[[#This Row],[Purchase Amount]]*1.15</f>
        <v>2231.7359999999999</v>
      </c>
    </row>
    <row r="267" spans="1:27" x14ac:dyDescent="0.3">
      <c r="A267">
        <v>315</v>
      </c>
      <c r="B267" t="s">
        <v>480</v>
      </c>
      <c r="C267" s="1">
        <v>45676</v>
      </c>
      <c r="D267">
        <v>67</v>
      </c>
      <c r="E267" t="s">
        <v>39</v>
      </c>
      <c r="F267" t="s">
        <v>83</v>
      </c>
      <c r="G267" t="s">
        <v>365</v>
      </c>
      <c r="H267">
        <v>4</v>
      </c>
      <c r="I267" t="s">
        <v>42</v>
      </c>
      <c r="J267" t="s">
        <v>69</v>
      </c>
      <c r="K267" t="s">
        <v>44</v>
      </c>
      <c r="L267" t="s">
        <v>45</v>
      </c>
      <c r="M267" t="s">
        <v>46</v>
      </c>
      <c r="N267" t="s">
        <v>96</v>
      </c>
      <c r="O267" t="s">
        <v>89</v>
      </c>
      <c r="P267" t="s">
        <v>70</v>
      </c>
      <c r="Q267" t="s">
        <v>97</v>
      </c>
      <c r="R267" s="6">
        <f>_xlfn.XLOOKUP(CleanedData[[#This Row],[Product]],'02_Lookup_Tables'!$A$2:$A$126,'02_Lookup_Tables'!$B$2:$B$126)</f>
        <v>105.11</v>
      </c>
      <c r="S267" t="str">
        <f>VLOOKUP(CleanedData[[#This Row],[Product]],'02_Lookup_Tables'!$H$2:$I$126,2,FALSE)</f>
        <v>Beauty &amp; Personal Care</v>
      </c>
      <c r="T267" t="str">
        <f>VLOOKUP(CleanedData[[#This Row],[Province]],'02_Lookup_Tables'!$D$2:$E$10,2, FALSE)</f>
        <v>Western Region</v>
      </c>
      <c r="U267" t="str" cm="1">
        <f t="array" ref="U267">_xlfn.IFS(CleanedData[[#This Row],[Purchase Amount]]&lt;500,"Low",
CleanedData[[#This Row],[Purchase Amount]]&lt;5000,"Medium",
TRUE,"High")</f>
        <v>Low</v>
      </c>
      <c r="V267" t="str">
        <f>TEXT(CleanedData[[#This Row],[Date]],"mmmm")</f>
        <v>January</v>
      </c>
      <c r="W267" t="str">
        <f>"Q"&amp;ROUNDUP(MONTH(CleanedData[[#This Row],[Date]])/3,0)</f>
        <v>Q1</v>
      </c>
      <c r="X267" t="str">
        <f>IF(CleanedData[[#This Row],[Purchase Amount]]&gt;=5000,"Yes","No")</f>
        <v>No</v>
      </c>
      <c r="Y267">
        <f>IF(CleanedData[[#This Row],[Recommend]]="Yes",1,0)</f>
        <v>0</v>
      </c>
      <c r="Z267" s="6">
        <f>CleanedData[[#This Row],[Purchase Amount]]*0.15</f>
        <v>15.766499999999999</v>
      </c>
      <c r="AA267" s="6">
        <f>CleanedData[[#This Row],[Purchase Amount]]*1.15</f>
        <v>120.87649999999999</v>
      </c>
    </row>
    <row r="268" spans="1:27" x14ac:dyDescent="0.3">
      <c r="A268">
        <v>316</v>
      </c>
      <c r="B268" t="s">
        <v>481</v>
      </c>
      <c r="C268" s="1">
        <v>45356</v>
      </c>
      <c r="D268">
        <v>58</v>
      </c>
      <c r="E268" t="s">
        <v>60</v>
      </c>
      <c r="F268" t="s">
        <v>68</v>
      </c>
      <c r="G268" t="s">
        <v>201</v>
      </c>
      <c r="H268">
        <v>4</v>
      </c>
      <c r="I268" t="s">
        <v>45</v>
      </c>
      <c r="J268" t="s">
        <v>43</v>
      </c>
      <c r="K268" t="s">
        <v>44</v>
      </c>
      <c r="L268" t="s">
        <v>42</v>
      </c>
      <c r="M268" t="s">
        <v>46</v>
      </c>
      <c r="N268" t="s">
        <v>96</v>
      </c>
      <c r="O268" t="s">
        <v>89</v>
      </c>
      <c r="P268" t="s">
        <v>70</v>
      </c>
      <c r="Q268" t="s">
        <v>50</v>
      </c>
      <c r="R268" s="6">
        <f>_xlfn.XLOOKUP(CleanedData[[#This Row],[Product]],'02_Lookup_Tables'!$A$2:$A$126,'02_Lookup_Tables'!$B$2:$B$126)</f>
        <v>755.66</v>
      </c>
      <c r="S268" t="str">
        <f>VLOOKUP(CleanedData[[#This Row],[Product]],'02_Lookup_Tables'!$H$2:$I$126,2,FALSE)</f>
        <v>Home &amp; Living</v>
      </c>
      <c r="T268" t="str">
        <f>VLOOKUP(CleanedData[[#This Row],[Province]],'02_Lookup_Tables'!$D$2:$E$10,2, FALSE)</f>
        <v>Northern Region</v>
      </c>
      <c r="U268" t="str" cm="1">
        <f t="array" ref="U268">_xlfn.IFS(CleanedData[[#This Row],[Purchase Amount]]&lt;500,"Low",
CleanedData[[#This Row],[Purchase Amount]]&lt;5000,"Medium",
TRUE,"High")</f>
        <v>Medium</v>
      </c>
      <c r="V268" t="str">
        <f>TEXT(CleanedData[[#This Row],[Date]],"mmmm")</f>
        <v>March</v>
      </c>
      <c r="W268" t="str">
        <f>"Q"&amp;ROUNDUP(MONTH(CleanedData[[#This Row],[Date]])/3,0)</f>
        <v>Q1</v>
      </c>
      <c r="X268" t="str">
        <f>IF(CleanedData[[#This Row],[Purchase Amount]]&gt;=5000,"Yes","No")</f>
        <v>No</v>
      </c>
      <c r="Y268">
        <f>IF(CleanedData[[#This Row],[Recommend]]="Yes",1,0)</f>
        <v>1</v>
      </c>
      <c r="Z268" s="6">
        <f>CleanedData[[#This Row],[Purchase Amount]]*0.15</f>
        <v>113.34899999999999</v>
      </c>
      <c r="AA268" s="6">
        <f>CleanedData[[#This Row],[Purchase Amount]]*1.15</f>
        <v>869.0089999999999</v>
      </c>
    </row>
    <row r="269" spans="1:27" x14ac:dyDescent="0.3">
      <c r="A269">
        <v>317</v>
      </c>
      <c r="B269" t="s">
        <v>482</v>
      </c>
      <c r="C269" s="1">
        <v>45706</v>
      </c>
      <c r="D269">
        <v>69</v>
      </c>
      <c r="E269" t="s">
        <v>39</v>
      </c>
      <c r="F269" t="s">
        <v>40</v>
      </c>
      <c r="G269" t="s">
        <v>303</v>
      </c>
      <c r="H269">
        <v>3</v>
      </c>
      <c r="I269" t="s">
        <v>45</v>
      </c>
      <c r="J269" t="s">
        <v>69</v>
      </c>
      <c r="K269" t="s">
        <v>55</v>
      </c>
      <c r="L269" t="s">
        <v>42</v>
      </c>
      <c r="M269" t="s">
        <v>140</v>
      </c>
      <c r="N269" t="s">
        <v>48</v>
      </c>
      <c r="O269" t="s">
        <v>148</v>
      </c>
      <c r="P269" t="s">
        <v>49</v>
      </c>
      <c r="Q269" t="s">
        <v>97</v>
      </c>
      <c r="R269" s="6">
        <f>_xlfn.XLOOKUP(CleanedData[[#This Row],[Product]],'02_Lookup_Tables'!$A$2:$A$126,'02_Lookup_Tables'!$B$2:$B$126)</f>
        <v>4841.7700000000004</v>
      </c>
      <c r="S269" t="str">
        <f>VLOOKUP(CleanedData[[#This Row],[Product]],'02_Lookup_Tables'!$H$2:$I$126,2,FALSE)</f>
        <v>Home &amp; Living</v>
      </c>
      <c r="T269" t="str">
        <f>VLOOKUP(CleanedData[[#This Row],[Province]],'02_Lookup_Tables'!$D$2:$E$10,2, FALSE)</f>
        <v>Northern Region</v>
      </c>
      <c r="U269" t="str" cm="1">
        <f t="array" ref="U269">_xlfn.IFS(CleanedData[[#This Row],[Purchase Amount]]&lt;500,"Low",
CleanedData[[#This Row],[Purchase Amount]]&lt;5000,"Medium",
TRUE,"High")</f>
        <v>Medium</v>
      </c>
      <c r="V269" t="str">
        <f>TEXT(CleanedData[[#This Row],[Date]],"mmmm")</f>
        <v>February</v>
      </c>
      <c r="W269" t="str">
        <f>"Q"&amp;ROUNDUP(MONTH(CleanedData[[#This Row],[Date]])/3,0)</f>
        <v>Q1</v>
      </c>
      <c r="X269" t="str">
        <f>IF(CleanedData[[#This Row],[Purchase Amount]]&gt;=5000,"Yes","No")</f>
        <v>No</v>
      </c>
      <c r="Y269">
        <f>IF(CleanedData[[#This Row],[Recommend]]="Yes",1,0)</f>
        <v>1</v>
      </c>
      <c r="Z269" s="6">
        <f>CleanedData[[#This Row],[Purchase Amount]]*0.15</f>
        <v>726.26550000000009</v>
      </c>
      <c r="AA269" s="6">
        <f>CleanedData[[#This Row],[Purchase Amount]]*1.15</f>
        <v>5568.0355</v>
      </c>
    </row>
    <row r="270" spans="1:27" x14ac:dyDescent="0.3">
      <c r="A270">
        <v>318</v>
      </c>
      <c r="B270" t="s">
        <v>483</v>
      </c>
      <c r="C270" s="1">
        <v>45829</v>
      </c>
      <c r="D270">
        <v>20</v>
      </c>
      <c r="E270" t="s">
        <v>39</v>
      </c>
      <c r="F270" t="s">
        <v>68</v>
      </c>
      <c r="G270" t="s">
        <v>144</v>
      </c>
      <c r="H270">
        <v>1</v>
      </c>
      <c r="I270" t="s">
        <v>42</v>
      </c>
      <c r="J270" t="s">
        <v>74</v>
      </c>
      <c r="K270" t="s">
        <v>55</v>
      </c>
      <c r="L270" t="s">
        <v>42</v>
      </c>
      <c r="M270" t="s">
        <v>92</v>
      </c>
      <c r="N270" t="s">
        <v>80</v>
      </c>
      <c r="O270" t="s">
        <v>89</v>
      </c>
      <c r="P270" t="s">
        <v>49</v>
      </c>
      <c r="Q270" t="s">
        <v>66</v>
      </c>
      <c r="R270" s="6">
        <f>_xlfn.XLOOKUP(CleanedData[[#This Row],[Product]],'02_Lookup_Tables'!$A$2:$A$126,'02_Lookup_Tables'!$B$2:$B$126)</f>
        <v>4455.18</v>
      </c>
      <c r="S270" t="str">
        <f>VLOOKUP(CleanedData[[#This Row],[Product]],'02_Lookup_Tables'!$H$2:$I$126,2,FALSE)</f>
        <v>Sports &amp; Outdoors</v>
      </c>
      <c r="T270" t="str">
        <f>VLOOKUP(CleanedData[[#This Row],[Province]],'02_Lookup_Tables'!$D$2:$E$10,2, FALSE)</f>
        <v>Northern Region</v>
      </c>
      <c r="U270" t="str" cm="1">
        <f t="array" ref="U270">_xlfn.IFS(CleanedData[[#This Row],[Purchase Amount]]&lt;500,"Low",
CleanedData[[#This Row],[Purchase Amount]]&lt;5000,"Medium",
TRUE,"High")</f>
        <v>Medium</v>
      </c>
      <c r="V270" t="str">
        <f>TEXT(CleanedData[[#This Row],[Date]],"mmmm")</f>
        <v>June</v>
      </c>
      <c r="W270" t="str">
        <f>"Q"&amp;ROUNDUP(MONTH(CleanedData[[#This Row],[Date]])/3,0)</f>
        <v>Q2</v>
      </c>
      <c r="X270" t="str">
        <f>IF(CleanedData[[#This Row],[Purchase Amount]]&gt;=5000,"Yes","No")</f>
        <v>No</v>
      </c>
      <c r="Y270">
        <f>IF(CleanedData[[#This Row],[Recommend]]="Yes",1,0)</f>
        <v>0</v>
      </c>
      <c r="Z270" s="6">
        <f>CleanedData[[#This Row],[Purchase Amount]]*0.15</f>
        <v>668.27700000000004</v>
      </c>
      <c r="AA270" s="6">
        <f>CleanedData[[#This Row],[Purchase Amount]]*1.15</f>
        <v>5123.4570000000003</v>
      </c>
    </row>
    <row r="271" spans="1:27" x14ac:dyDescent="0.3">
      <c r="A271">
        <v>319</v>
      </c>
      <c r="B271" t="s">
        <v>484</v>
      </c>
      <c r="C271" s="1">
        <v>45799</v>
      </c>
      <c r="D271">
        <v>38</v>
      </c>
      <c r="E271" t="s">
        <v>60</v>
      </c>
      <c r="F271" t="s">
        <v>83</v>
      </c>
      <c r="G271" t="s">
        <v>336</v>
      </c>
      <c r="H271">
        <v>2</v>
      </c>
      <c r="I271" t="s">
        <v>42</v>
      </c>
      <c r="J271" t="s">
        <v>63</v>
      </c>
      <c r="K271" t="s">
        <v>44</v>
      </c>
      <c r="L271" t="s">
        <v>42</v>
      </c>
      <c r="M271" t="s">
        <v>236</v>
      </c>
      <c r="N271" t="s">
        <v>47</v>
      </c>
      <c r="O271" t="s">
        <v>89</v>
      </c>
      <c r="P271" t="s">
        <v>49</v>
      </c>
      <c r="Q271" t="s">
        <v>81</v>
      </c>
      <c r="R271" s="6">
        <f>_xlfn.XLOOKUP(CleanedData[[#This Row],[Product]],'02_Lookup_Tables'!$A$2:$A$126,'02_Lookup_Tables'!$B$2:$B$126)</f>
        <v>812.2</v>
      </c>
      <c r="S271" t="str">
        <f>VLOOKUP(CleanedData[[#This Row],[Product]],'02_Lookup_Tables'!$H$2:$I$126,2,FALSE)</f>
        <v>Sports &amp; Outdoors</v>
      </c>
      <c r="T271" t="str">
        <f>VLOOKUP(CleanedData[[#This Row],[Province]],'02_Lookup_Tables'!$D$2:$E$10,2, FALSE)</f>
        <v>Western Region</v>
      </c>
      <c r="U271" t="str" cm="1">
        <f t="array" ref="U271">_xlfn.IFS(CleanedData[[#This Row],[Purchase Amount]]&lt;500,"Low",
CleanedData[[#This Row],[Purchase Amount]]&lt;5000,"Medium",
TRUE,"High")</f>
        <v>Medium</v>
      </c>
      <c r="V271" t="str">
        <f>TEXT(CleanedData[[#This Row],[Date]],"mmmm")</f>
        <v>May</v>
      </c>
      <c r="W271" t="str">
        <f>"Q"&amp;ROUNDUP(MONTH(CleanedData[[#This Row],[Date]])/3,0)</f>
        <v>Q2</v>
      </c>
      <c r="X271" t="str">
        <f>IF(CleanedData[[#This Row],[Purchase Amount]]&gt;=5000,"Yes","No")</f>
        <v>No</v>
      </c>
      <c r="Y271">
        <f>IF(CleanedData[[#This Row],[Recommend]]="Yes",1,0)</f>
        <v>0</v>
      </c>
      <c r="Z271" s="6">
        <f>CleanedData[[#This Row],[Purchase Amount]]*0.15</f>
        <v>121.83</v>
      </c>
      <c r="AA271" s="6">
        <f>CleanedData[[#This Row],[Purchase Amount]]*1.15</f>
        <v>934.03</v>
      </c>
    </row>
    <row r="272" spans="1:27" x14ac:dyDescent="0.3">
      <c r="A272">
        <v>320</v>
      </c>
      <c r="B272" t="s">
        <v>485</v>
      </c>
      <c r="C272" s="1">
        <v>45618</v>
      </c>
      <c r="D272">
        <v>76</v>
      </c>
      <c r="E272" t="s">
        <v>60</v>
      </c>
      <c r="F272" t="s">
        <v>130</v>
      </c>
      <c r="G272" t="s">
        <v>233</v>
      </c>
      <c r="H272">
        <v>5</v>
      </c>
      <c r="I272" t="s">
        <v>45</v>
      </c>
      <c r="J272" t="s">
        <v>69</v>
      </c>
      <c r="K272" t="s">
        <v>64</v>
      </c>
      <c r="L272" t="s">
        <v>42</v>
      </c>
      <c r="M272" t="s">
        <v>92</v>
      </c>
      <c r="N272" t="s">
        <v>57</v>
      </c>
      <c r="O272" t="s">
        <v>89</v>
      </c>
      <c r="P272" t="s">
        <v>70</v>
      </c>
      <c r="Q272" t="s">
        <v>97</v>
      </c>
      <c r="R272" s="6">
        <f>_xlfn.XLOOKUP(CleanedData[[#This Row],[Product]],'02_Lookup_Tables'!$A$2:$A$126,'02_Lookup_Tables'!$B$2:$B$126)</f>
        <v>324.35000000000002</v>
      </c>
      <c r="S272" t="str">
        <f>VLOOKUP(CleanedData[[#This Row],[Product]],'02_Lookup_Tables'!$H$2:$I$126,2,FALSE)</f>
        <v>Apparel</v>
      </c>
      <c r="T272" t="str">
        <f>VLOOKUP(CleanedData[[#This Row],[Province]],'02_Lookup_Tables'!$D$2:$E$10,2, FALSE)</f>
        <v>Eastern Region</v>
      </c>
      <c r="U272" t="str" cm="1">
        <f t="array" ref="U272">_xlfn.IFS(CleanedData[[#This Row],[Purchase Amount]]&lt;500,"Low",
CleanedData[[#This Row],[Purchase Amount]]&lt;5000,"Medium",
TRUE,"High")</f>
        <v>Low</v>
      </c>
      <c r="V272" t="str">
        <f>TEXT(CleanedData[[#This Row],[Date]],"mmmm")</f>
        <v>November</v>
      </c>
      <c r="W272" t="str">
        <f>"Q"&amp;ROUNDUP(MONTH(CleanedData[[#This Row],[Date]])/3,0)</f>
        <v>Q4</v>
      </c>
      <c r="X272" t="str">
        <f>IF(CleanedData[[#This Row],[Purchase Amount]]&gt;=5000,"Yes","No")</f>
        <v>No</v>
      </c>
      <c r="Y272">
        <f>IF(CleanedData[[#This Row],[Recommend]]="Yes",1,0)</f>
        <v>1</v>
      </c>
      <c r="Z272" s="6">
        <f>CleanedData[[#This Row],[Purchase Amount]]*0.15</f>
        <v>48.652500000000003</v>
      </c>
      <c r="AA272" s="6">
        <f>CleanedData[[#This Row],[Purchase Amount]]*1.15</f>
        <v>373.0025</v>
      </c>
    </row>
    <row r="273" spans="1:27" x14ac:dyDescent="0.3">
      <c r="A273">
        <v>321</v>
      </c>
      <c r="B273" t="s">
        <v>486</v>
      </c>
      <c r="C273" s="1">
        <v>45628</v>
      </c>
      <c r="D273">
        <v>31</v>
      </c>
      <c r="E273" t="s">
        <v>60</v>
      </c>
      <c r="F273" t="s">
        <v>40</v>
      </c>
      <c r="G273" t="s">
        <v>235</v>
      </c>
      <c r="H273">
        <v>2</v>
      </c>
      <c r="I273" t="s">
        <v>45</v>
      </c>
      <c r="J273" t="s">
        <v>54</v>
      </c>
      <c r="K273" t="s">
        <v>55</v>
      </c>
      <c r="L273" t="s">
        <v>45</v>
      </c>
      <c r="M273" t="s">
        <v>46</v>
      </c>
      <c r="N273" t="s">
        <v>47</v>
      </c>
      <c r="O273" t="s">
        <v>89</v>
      </c>
      <c r="P273" t="s">
        <v>49</v>
      </c>
      <c r="Q273" t="s">
        <v>58</v>
      </c>
      <c r="R273" s="6">
        <f>_xlfn.XLOOKUP(CleanedData[[#This Row],[Product]],'02_Lookup_Tables'!$A$2:$A$126,'02_Lookup_Tables'!$B$2:$B$126)</f>
        <v>306.57</v>
      </c>
      <c r="S273" t="str">
        <f>VLOOKUP(CleanedData[[#This Row],[Product]],'02_Lookup_Tables'!$H$2:$I$126,2,FALSE)</f>
        <v>Toys &amp; Games</v>
      </c>
      <c r="T273" t="str">
        <f>VLOOKUP(CleanedData[[#This Row],[Province]],'02_Lookup_Tables'!$D$2:$E$10,2, FALSE)</f>
        <v>Northern Region</v>
      </c>
      <c r="U273" t="str" cm="1">
        <f t="array" ref="U273">_xlfn.IFS(CleanedData[[#This Row],[Purchase Amount]]&lt;500,"Low",
CleanedData[[#This Row],[Purchase Amount]]&lt;5000,"Medium",
TRUE,"High")</f>
        <v>Low</v>
      </c>
      <c r="V273" t="str">
        <f>TEXT(CleanedData[[#This Row],[Date]],"mmmm")</f>
        <v>December</v>
      </c>
      <c r="W273" t="str">
        <f>"Q"&amp;ROUNDUP(MONTH(CleanedData[[#This Row],[Date]])/3,0)</f>
        <v>Q4</v>
      </c>
      <c r="X273" t="str">
        <f>IF(CleanedData[[#This Row],[Purchase Amount]]&gt;=5000,"Yes","No")</f>
        <v>No</v>
      </c>
      <c r="Y273">
        <f>IF(CleanedData[[#This Row],[Recommend]]="Yes",1,0)</f>
        <v>1</v>
      </c>
      <c r="Z273" s="6">
        <f>CleanedData[[#This Row],[Purchase Amount]]*0.15</f>
        <v>45.985499999999995</v>
      </c>
      <c r="AA273" s="6">
        <f>CleanedData[[#This Row],[Purchase Amount]]*1.15</f>
        <v>352.55549999999994</v>
      </c>
    </row>
    <row r="274" spans="1:27" x14ac:dyDescent="0.3">
      <c r="A274">
        <v>322</v>
      </c>
      <c r="B274" t="s">
        <v>487</v>
      </c>
      <c r="C274" s="1">
        <v>45502</v>
      </c>
      <c r="D274">
        <v>37</v>
      </c>
      <c r="E274" t="s">
        <v>52</v>
      </c>
      <c r="F274" t="s">
        <v>130</v>
      </c>
      <c r="G274" t="s">
        <v>203</v>
      </c>
      <c r="H274">
        <v>5</v>
      </c>
      <c r="I274" t="s">
        <v>45</v>
      </c>
      <c r="J274" t="s">
        <v>43</v>
      </c>
      <c r="K274" t="s">
        <v>64</v>
      </c>
      <c r="L274" t="s">
        <v>45</v>
      </c>
      <c r="M274" t="s">
        <v>56</v>
      </c>
      <c r="N274" t="s">
        <v>57</v>
      </c>
      <c r="O274" t="s">
        <v>148</v>
      </c>
      <c r="P274" t="s">
        <v>49</v>
      </c>
      <c r="Q274" t="s">
        <v>81</v>
      </c>
      <c r="R274" s="6">
        <f>_xlfn.XLOOKUP(CleanedData[[#This Row],[Product]],'02_Lookup_Tables'!$A$2:$A$126,'02_Lookup_Tables'!$B$2:$B$126)</f>
        <v>2849.09</v>
      </c>
      <c r="S274" t="str">
        <f>VLOOKUP(CleanedData[[#This Row],[Product]],'02_Lookup_Tables'!$H$2:$I$126,2,FALSE)</f>
        <v>Home &amp; Living</v>
      </c>
      <c r="T274" t="str">
        <f>VLOOKUP(CleanedData[[#This Row],[Province]],'02_Lookup_Tables'!$D$2:$E$10,2, FALSE)</f>
        <v>Eastern Region</v>
      </c>
      <c r="U274" t="str" cm="1">
        <f t="array" ref="U274">_xlfn.IFS(CleanedData[[#This Row],[Purchase Amount]]&lt;500,"Low",
CleanedData[[#This Row],[Purchase Amount]]&lt;5000,"Medium",
TRUE,"High")</f>
        <v>Medium</v>
      </c>
      <c r="V274" t="str">
        <f>TEXT(CleanedData[[#This Row],[Date]],"mmmm")</f>
        <v>July</v>
      </c>
      <c r="W274" t="str">
        <f>"Q"&amp;ROUNDUP(MONTH(CleanedData[[#This Row],[Date]])/3,0)</f>
        <v>Q3</v>
      </c>
      <c r="X274" t="str">
        <f>IF(CleanedData[[#This Row],[Purchase Amount]]&gt;=5000,"Yes","No")</f>
        <v>No</v>
      </c>
      <c r="Y274">
        <f>IF(CleanedData[[#This Row],[Recommend]]="Yes",1,0)</f>
        <v>1</v>
      </c>
      <c r="Z274" s="6">
        <f>CleanedData[[#This Row],[Purchase Amount]]*0.15</f>
        <v>427.36349999999999</v>
      </c>
      <c r="AA274" s="6">
        <f>CleanedData[[#This Row],[Purchase Amount]]*1.15</f>
        <v>3276.4535000000001</v>
      </c>
    </row>
    <row r="275" spans="1:27" x14ac:dyDescent="0.3">
      <c r="A275">
        <v>323</v>
      </c>
      <c r="B275" t="s">
        <v>488</v>
      </c>
      <c r="C275" s="1">
        <v>45620</v>
      </c>
      <c r="D275">
        <v>73</v>
      </c>
      <c r="E275" t="s">
        <v>52</v>
      </c>
      <c r="F275" t="s">
        <v>40</v>
      </c>
      <c r="G275" t="s">
        <v>198</v>
      </c>
      <c r="H275">
        <v>3</v>
      </c>
      <c r="I275" t="s">
        <v>42</v>
      </c>
      <c r="J275" t="s">
        <v>69</v>
      </c>
      <c r="K275" t="s">
        <v>55</v>
      </c>
      <c r="L275" t="s">
        <v>42</v>
      </c>
      <c r="M275" t="s">
        <v>151</v>
      </c>
      <c r="N275" t="s">
        <v>48</v>
      </c>
      <c r="O275" t="s">
        <v>89</v>
      </c>
      <c r="P275" t="s">
        <v>49</v>
      </c>
      <c r="Q275" t="s">
        <v>97</v>
      </c>
      <c r="R275" s="6">
        <f>_xlfn.XLOOKUP(CleanedData[[#This Row],[Product]],'02_Lookup_Tables'!$A$2:$A$126,'02_Lookup_Tables'!$B$2:$B$126)</f>
        <v>2099.4</v>
      </c>
      <c r="S275" t="str">
        <f>VLOOKUP(CleanedData[[#This Row],[Product]],'02_Lookup_Tables'!$H$2:$I$126,2,FALSE)</f>
        <v>Sports &amp; Outdoors</v>
      </c>
      <c r="T275" t="str">
        <f>VLOOKUP(CleanedData[[#This Row],[Province]],'02_Lookup_Tables'!$D$2:$E$10,2, FALSE)</f>
        <v>Northern Region</v>
      </c>
      <c r="U275" t="str" cm="1">
        <f t="array" ref="U275">_xlfn.IFS(CleanedData[[#This Row],[Purchase Amount]]&lt;500,"Low",
CleanedData[[#This Row],[Purchase Amount]]&lt;5000,"Medium",
TRUE,"High")</f>
        <v>Medium</v>
      </c>
      <c r="V275" t="str">
        <f>TEXT(CleanedData[[#This Row],[Date]],"mmmm")</f>
        <v>November</v>
      </c>
      <c r="W275" t="str">
        <f>"Q"&amp;ROUNDUP(MONTH(CleanedData[[#This Row],[Date]])/3,0)</f>
        <v>Q4</v>
      </c>
      <c r="X275" t="str">
        <f>IF(CleanedData[[#This Row],[Purchase Amount]]&gt;=5000,"Yes","No")</f>
        <v>No</v>
      </c>
      <c r="Y275">
        <f>IF(CleanedData[[#This Row],[Recommend]]="Yes",1,0)</f>
        <v>0</v>
      </c>
      <c r="Z275" s="6">
        <f>CleanedData[[#This Row],[Purchase Amount]]*0.15</f>
        <v>314.91000000000003</v>
      </c>
      <c r="AA275" s="6">
        <f>CleanedData[[#This Row],[Purchase Amount]]*1.15</f>
        <v>2414.31</v>
      </c>
    </row>
    <row r="276" spans="1:27" x14ac:dyDescent="0.3">
      <c r="A276">
        <v>325</v>
      </c>
      <c r="B276" t="s">
        <v>489</v>
      </c>
      <c r="C276" s="1">
        <v>45718</v>
      </c>
      <c r="D276">
        <v>56</v>
      </c>
      <c r="E276" t="s">
        <v>39</v>
      </c>
      <c r="F276" t="s">
        <v>83</v>
      </c>
      <c r="G276" t="s">
        <v>278</v>
      </c>
      <c r="H276">
        <v>4</v>
      </c>
      <c r="I276" t="s">
        <v>45</v>
      </c>
      <c r="J276" t="s">
        <v>69</v>
      </c>
      <c r="K276" t="s">
        <v>64</v>
      </c>
      <c r="L276" t="s">
        <v>42</v>
      </c>
      <c r="M276" t="s">
        <v>75</v>
      </c>
      <c r="N276" t="s">
        <v>96</v>
      </c>
      <c r="O276" t="s">
        <v>89</v>
      </c>
      <c r="P276" t="s">
        <v>70</v>
      </c>
      <c r="Q276" t="s">
        <v>50</v>
      </c>
      <c r="R276" s="6">
        <f>_xlfn.XLOOKUP(CleanedData[[#This Row],[Product]],'02_Lookup_Tables'!$A$2:$A$126,'02_Lookup_Tables'!$B$2:$B$126)</f>
        <v>45.96</v>
      </c>
      <c r="S276" t="str">
        <f>VLOOKUP(CleanedData[[#This Row],[Product]],'02_Lookup_Tables'!$H$2:$I$126,2,FALSE)</f>
        <v>Food</v>
      </c>
      <c r="T276" t="str">
        <f>VLOOKUP(CleanedData[[#This Row],[Province]],'02_Lookup_Tables'!$D$2:$E$10,2, FALSE)</f>
        <v>Western Region</v>
      </c>
      <c r="U276" t="str" cm="1">
        <f t="array" ref="U276">_xlfn.IFS(CleanedData[[#This Row],[Purchase Amount]]&lt;500,"Low",
CleanedData[[#This Row],[Purchase Amount]]&lt;5000,"Medium",
TRUE,"High")</f>
        <v>Low</v>
      </c>
      <c r="V276" t="str">
        <f>TEXT(CleanedData[[#This Row],[Date]],"mmmm")</f>
        <v>March</v>
      </c>
      <c r="W276" t="str">
        <f>"Q"&amp;ROUNDUP(MONTH(CleanedData[[#This Row],[Date]])/3,0)</f>
        <v>Q1</v>
      </c>
      <c r="X276" t="str">
        <f>IF(CleanedData[[#This Row],[Purchase Amount]]&gt;=5000,"Yes","No")</f>
        <v>No</v>
      </c>
      <c r="Y276">
        <f>IF(CleanedData[[#This Row],[Recommend]]="Yes",1,0)</f>
        <v>1</v>
      </c>
      <c r="Z276" s="6">
        <f>CleanedData[[#This Row],[Purchase Amount]]*0.15</f>
        <v>6.8940000000000001</v>
      </c>
      <c r="AA276" s="6">
        <f>CleanedData[[#This Row],[Purchase Amount]]*1.15</f>
        <v>52.853999999999999</v>
      </c>
    </row>
    <row r="277" spans="1:27" x14ac:dyDescent="0.3">
      <c r="A277">
        <v>326</v>
      </c>
      <c r="B277" t="s">
        <v>490</v>
      </c>
      <c r="C277" s="1">
        <v>45675</v>
      </c>
      <c r="D277">
        <v>33</v>
      </c>
      <c r="E277" t="s">
        <v>39</v>
      </c>
      <c r="F277" t="s">
        <v>68</v>
      </c>
      <c r="G277" t="s">
        <v>323</v>
      </c>
      <c r="H277">
        <v>1</v>
      </c>
      <c r="I277" t="s">
        <v>45</v>
      </c>
      <c r="J277" t="s">
        <v>54</v>
      </c>
      <c r="K277" t="s">
        <v>44</v>
      </c>
      <c r="L277" t="s">
        <v>42</v>
      </c>
      <c r="M277" t="s">
        <v>85</v>
      </c>
      <c r="N277" t="s">
        <v>80</v>
      </c>
      <c r="O277" t="s">
        <v>48</v>
      </c>
      <c r="P277" t="s">
        <v>49</v>
      </c>
      <c r="Q277" t="s">
        <v>58</v>
      </c>
      <c r="R277" s="6">
        <f>_xlfn.XLOOKUP(CleanedData[[#This Row],[Product]],'02_Lookup_Tables'!$A$2:$A$126,'02_Lookup_Tables'!$B$2:$B$126)</f>
        <v>463.48</v>
      </c>
      <c r="S277" t="str">
        <f>VLOOKUP(CleanedData[[#This Row],[Product]],'02_Lookup_Tables'!$H$2:$I$126,2,FALSE)</f>
        <v>Electronics</v>
      </c>
      <c r="T277" t="str">
        <f>VLOOKUP(CleanedData[[#This Row],[Province]],'02_Lookup_Tables'!$D$2:$E$10,2, FALSE)</f>
        <v>Northern Region</v>
      </c>
      <c r="U277" t="str" cm="1">
        <f t="array" ref="U277">_xlfn.IFS(CleanedData[[#This Row],[Purchase Amount]]&lt;500,"Low",
CleanedData[[#This Row],[Purchase Amount]]&lt;5000,"Medium",
TRUE,"High")</f>
        <v>Low</v>
      </c>
      <c r="V277" t="str">
        <f>TEXT(CleanedData[[#This Row],[Date]],"mmmm")</f>
        <v>January</v>
      </c>
      <c r="W277" t="str">
        <f>"Q"&amp;ROUNDUP(MONTH(CleanedData[[#This Row],[Date]])/3,0)</f>
        <v>Q1</v>
      </c>
      <c r="X277" t="str">
        <f>IF(CleanedData[[#This Row],[Purchase Amount]]&gt;=5000,"Yes","No")</f>
        <v>No</v>
      </c>
      <c r="Y277">
        <f>IF(CleanedData[[#This Row],[Recommend]]="Yes",1,0)</f>
        <v>1</v>
      </c>
      <c r="Z277" s="6">
        <f>CleanedData[[#This Row],[Purchase Amount]]*0.15</f>
        <v>69.522000000000006</v>
      </c>
      <c r="AA277" s="6">
        <f>CleanedData[[#This Row],[Purchase Amount]]*1.15</f>
        <v>533.00199999999995</v>
      </c>
    </row>
    <row r="278" spans="1:27" x14ac:dyDescent="0.3">
      <c r="A278">
        <v>327</v>
      </c>
      <c r="B278" t="s">
        <v>491</v>
      </c>
      <c r="C278" s="1">
        <v>45387</v>
      </c>
      <c r="D278">
        <v>79</v>
      </c>
      <c r="E278" t="s">
        <v>39</v>
      </c>
      <c r="F278" t="s">
        <v>125</v>
      </c>
      <c r="G278" t="s">
        <v>307</v>
      </c>
      <c r="H278">
        <v>1</v>
      </c>
      <c r="I278" t="s">
        <v>42</v>
      </c>
      <c r="J278" t="s">
        <v>54</v>
      </c>
      <c r="K278" t="s">
        <v>64</v>
      </c>
      <c r="L278" t="s">
        <v>45</v>
      </c>
      <c r="M278" t="s">
        <v>123</v>
      </c>
      <c r="N278" t="s">
        <v>80</v>
      </c>
      <c r="O278" t="s">
        <v>89</v>
      </c>
      <c r="P278" t="s">
        <v>49</v>
      </c>
      <c r="Q278" t="s">
        <v>97</v>
      </c>
      <c r="R278" s="6">
        <f>_xlfn.XLOOKUP(CleanedData[[#This Row],[Product]],'02_Lookup_Tables'!$A$2:$A$126,'02_Lookup_Tables'!$B$2:$B$126)</f>
        <v>824.74</v>
      </c>
      <c r="S278" t="str">
        <f>VLOOKUP(CleanedData[[#This Row],[Product]],'02_Lookup_Tables'!$H$2:$I$126,2,FALSE)</f>
        <v>Apparel</v>
      </c>
      <c r="T278" t="str">
        <f>VLOOKUP(CleanedData[[#This Row],[Province]],'02_Lookup_Tables'!$D$2:$E$10,2, FALSE)</f>
        <v>Western Region</v>
      </c>
      <c r="U278" t="str" cm="1">
        <f t="array" ref="U278">_xlfn.IFS(CleanedData[[#This Row],[Purchase Amount]]&lt;500,"Low",
CleanedData[[#This Row],[Purchase Amount]]&lt;5000,"Medium",
TRUE,"High")</f>
        <v>Medium</v>
      </c>
      <c r="V278" t="str">
        <f>TEXT(CleanedData[[#This Row],[Date]],"mmmm")</f>
        <v>April</v>
      </c>
      <c r="W278" t="str">
        <f>"Q"&amp;ROUNDUP(MONTH(CleanedData[[#This Row],[Date]])/3,0)</f>
        <v>Q2</v>
      </c>
      <c r="X278" t="str">
        <f>IF(CleanedData[[#This Row],[Purchase Amount]]&gt;=5000,"Yes","No")</f>
        <v>No</v>
      </c>
      <c r="Y278">
        <f>IF(CleanedData[[#This Row],[Recommend]]="Yes",1,0)</f>
        <v>0</v>
      </c>
      <c r="Z278" s="6">
        <f>CleanedData[[#This Row],[Purchase Amount]]*0.15</f>
        <v>123.711</v>
      </c>
      <c r="AA278" s="6">
        <f>CleanedData[[#This Row],[Purchase Amount]]*1.15</f>
        <v>948.45099999999991</v>
      </c>
    </row>
    <row r="279" spans="1:27" x14ac:dyDescent="0.3">
      <c r="A279">
        <v>328</v>
      </c>
      <c r="B279" t="s">
        <v>492</v>
      </c>
      <c r="C279" s="1">
        <v>45427</v>
      </c>
      <c r="D279">
        <v>50</v>
      </c>
      <c r="E279" t="s">
        <v>52</v>
      </c>
      <c r="F279" t="s">
        <v>108</v>
      </c>
      <c r="G279" t="s">
        <v>296</v>
      </c>
      <c r="H279">
        <v>3</v>
      </c>
      <c r="I279" t="s">
        <v>45</v>
      </c>
      <c r="J279" t="s">
        <v>43</v>
      </c>
      <c r="K279" t="s">
        <v>44</v>
      </c>
      <c r="L279" t="s">
        <v>45</v>
      </c>
      <c r="M279" t="s">
        <v>85</v>
      </c>
      <c r="N279" t="s">
        <v>48</v>
      </c>
      <c r="O279" t="s">
        <v>48</v>
      </c>
      <c r="P279" t="s">
        <v>70</v>
      </c>
      <c r="Q279" t="s">
        <v>93</v>
      </c>
      <c r="R279" s="6">
        <f>_xlfn.XLOOKUP(CleanedData[[#This Row],[Product]],'02_Lookup_Tables'!$A$2:$A$126,'02_Lookup_Tables'!$B$2:$B$126)</f>
        <v>657.5</v>
      </c>
      <c r="S279" t="str">
        <f>VLOOKUP(CleanedData[[#This Row],[Product]],'02_Lookup_Tables'!$H$2:$I$126,2,FALSE)</f>
        <v>Home Devices</v>
      </c>
      <c r="T279" t="str">
        <f>VLOOKUP(CleanedData[[#This Row],[Province]],'02_Lookup_Tables'!$D$2:$E$10,2, FALSE)</f>
        <v>Gauteng Region</v>
      </c>
      <c r="U279" t="str" cm="1">
        <f t="array" ref="U279">_xlfn.IFS(CleanedData[[#This Row],[Purchase Amount]]&lt;500,"Low",
CleanedData[[#This Row],[Purchase Amount]]&lt;5000,"Medium",
TRUE,"High")</f>
        <v>Medium</v>
      </c>
      <c r="V279" t="str">
        <f>TEXT(CleanedData[[#This Row],[Date]],"mmmm")</f>
        <v>May</v>
      </c>
      <c r="W279" t="str">
        <f>"Q"&amp;ROUNDUP(MONTH(CleanedData[[#This Row],[Date]])/3,0)</f>
        <v>Q2</v>
      </c>
      <c r="X279" t="str">
        <f>IF(CleanedData[[#This Row],[Purchase Amount]]&gt;=5000,"Yes","No")</f>
        <v>No</v>
      </c>
      <c r="Y279">
        <f>IF(CleanedData[[#This Row],[Recommend]]="Yes",1,0)</f>
        <v>1</v>
      </c>
      <c r="Z279" s="6">
        <f>CleanedData[[#This Row],[Purchase Amount]]*0.15</f>
        <v>98.625</v>
      </c>
      <c r="AA279" s="6">
        <f>CleanedData[[#This Row],[Purchase Amount]]*1.15</f>
        <v>756.12499999999989</v>
      </c>
    </row>
    <row r="280" spans="1:27" x14ac:dyDescent="0.3">
      <c r="A280">
        <v>329</v>
      </c>
      <c r="B280" t="s">
        <v>493</v>
      </c>
      <c r="C280" s="1">
        <v>45833</v>
      </c>
      <c r="D280">
        <v>69</v>
      </c>
      <c r="E280" t="s">
        <v>52</v>
      </c>
      <c r="F280" t="s">
        <v>83</v>
      </c>
      <c r="G280" t="s">
        <v>309</v>
      </c>
      <c r="H280">
        <v>3</v>
      </c>
      <c r="I280" t="s">
        <v>45</v>
      </c>
      <c r="J280" t="s">
        <v>63</v>
      </c>
      <c r="K280" t="s">
        <v>55</v>
      </c>
      <c r="L280" t="s">
        <v>45</v>
      </c>
      <c r="M280" t="s">
        <v>75</v>
      </c>
      <c r="N280" t="s">
        <v>48</v>
      </c>
      <c r="O280" t="s">
        <v>89</v>
      </c>
      <c r="P280" t="s">
        <v>49</v>
      </c>
      <c r="Q280" t="s">
        <v>97</v>
      </c>
      <c r="R280" s="6">
        <f>_xlfn.XLOOKUP(CleanedData[[#This Row],[Product]],'02_Lookup_Tables'!$A$2:$A$126,'02_Lookup_Tables'!$B$2:$B$126)</f>
        <v>353.21</v>
      </c>
      <c r="S280" t="str">
        <f>VLOOKUP(CleanedData[[#This Row],[Product]],'02_Lookup_Tables'!$H$2:$I$126,2,FALSE)</f>
        <v>Food</v>
      </c>
      <c r="T280" t="str">
        <f>VLOOKUP(CleanedData[[#This Row],[Province]],'02_Lookup_Tables'!$D$2:$E$10,2, FALSE)</f>
        <v>Western Region</v>
      </c>
      <c r="U280" t="str" cm="1">
        <f t="array" ref="U280">_xlfn.IFS(CleanedData[[#This Row],[Purchase Amount]]&lt;500,"Low",
CleanedData[[#This Row],[Purchase Amount]]&lt;5000,"Medium",
TRUE,"High")</f>
        <v>Low</v>
      </c>
      <c r="V280" t="str">
        <f>TEXT(CleanedData[[#This Row],[Date]],"mmmm")</f>
        <v>June</v>
      </c>
      <c r="W280" t="str">
        <f>"Q"&amp;ROUNDUP(MONTH(CleanedData[[#This Row],[Date]])/3,0)</f>
        <v>Q2</v>
      </c>
      <c r="X280" t="str">
        <f>IF(CleanedData[[#This Row],[Purchase Amount]]&gt;=5000,"Yes","No")</f>
        <v>No</v>
      </c>
      <c r="Y280">
        <f>IF(CleanedData[[#This Row],[Recommend]]="Yes",1,0)</f>
        <v>1</v>
      </c>
      <c r="Z280" s="6">
        <f>CleanedData[[#This Row],[Purchase Amount]]*0.15</f>
        <v>52.981499999999997</v>
      </c>
      <c r="AA280" s="6">
        <f>CleanedData[[#This Row],[Purchase Amount]]*1.15</f>
        <v>406.19149999999996</v>
      </c>
    </row>
    <row r="281" spans="1:27" x14ac:dyDescent="0.3">
      <c r="A281">
        <v>331</v>
      </c>
      <c r="B281" t="s">
        <v>494</v>
      </c>
      <c r="C281" s="1">
        <v>45477</v>
      </c>
      <c r="D281">
        <v>27</v>
      </c>
      <c r="E281" t="s">
        <v>52</v>
      </c>
      <c r="F281" t="s">
        <v>130</v>
      </c>
      <c r="G281" t="s">
        <v>53</v>
      </c>
      <c r="H281">
        <v>3</v>
      </c>
      <c r="I281" t="s">
        <v>45</v>
      </c>
      <c r="J281" t="s">
        <v>43</v>
      </c>
      <c r="K281" t="s">
        <v>64</v>
      </c>
      <c r="L281" t="s">
        <v>42</v>
      </c>
      <c r="M281" t="s">
        <v>123</v>
      </c>
      <c r="N281" t="s">
        <v>48</v>
      </c>
      <c r="O281" t="s">
        <v>89</v>
      </c>
      <c r="P281" t="s">
        <v>49</v>
      </c>
      <c r="Q281" t="s">
        <v>58</v>
      </c>
      <c r="R281" s="6">
        <f>_xlfn.XLOOKUP(CleanedData[[#This Row],[Product]],'02_Lookup_Tables'!$A$2:$A$126,'02_Lookup_Tables'!$B$2:$B$126)</f>
        <v>444.38</v>
      </c>
      <c r="S281" t="str">
        <f>VLOOKUP(CleanedData[[#This Row],[Product]],'02_Lookup_Tables'!$H$2:$I$126,2,FALSE)</f>
        <v>Beauty &amp; Personal Care</v>
      </c>
      <c r="T281" t="str">
        <f>VLOOKUP(CleanedData[[#This Row],[Province]],'02_Lookup_Tables'!$D$2:$E$10,2, FALSE)</f>
        <v>Eastern Region</v>
      </c>
      <c r="U281" t="str" cm="1">
        <f t="array" ref="U281">_xlfn.IFS(CleanedData[[#This Row],[Purchase Amount]]&lt;500,"Low",
CleanedData[[#This Row],[Purchase Amount]]&lt;5000,"Medium",
TRUE,"High")</f>
        <v>Low</v>
      </c>
      <c r="V281" t="str">
        <f>TEXT(CleanedData[[#This Row],[Date]],"mmmm")</f>
        <v>July</v>
      </c>
      <c r="W281" t="str">
        <f>"Q"&amp;ROUNDUP(MONTH(CleanedData[[#This Row],[Date]])/3,0)</f>
        <v>Q3</v>
      </c>
      <c r="X281" t="str">
        <f>IF(CleanedData[[#This Row],[Purchase Amount]]&gt;=5000,"Yes","No")</f>
        <v>No</v>
      </c>
      <c r="Y281">
        <f>IF(CleanedData[[#This Row],[Recommend]]="Yes",1,0)</f>
        <v>1</v>
      </c>
      <c r="Z281" s="6">
        <f>CleanedData[[#This Row],[Purchase Amount]]*0.15</f>
        <v>66.656999999999996</v>
      </c>
      <c r="AA281" s="6">
        <f>CleanedData[[#This Row],[Purchase Amount]]*1.15</f>
        <v>511.03699999999998</v>
      </c>
    </row>
    <row r="282" spans="1:27" x14ac:dyDescent="0.3">
      <c r="A282">
        <v>333</v>
      </c>
      <c r="B282" t="s">
        <v>495</v>
      </c>
      <c r="C282" s="1">
        <v>45872</v>
      </c>
      <c r="D282">
        <v>45</v>
      </c>
      <c r="E282" t="s">
        <v>52</v>
      </c>
      <c r="F282" t="s">
        <v>83</v>
      </c>
      <c r="G282" t="s">
        <v>352</v>
      </c>
      <c r="H282">
        <v>1</v>
      </c>
      <c r="I282" t="s">
        <v>45</v>
      </c>
      <c r="J282" t="s">
        <v>69</v>
      </c>
      <c r="K282" t="s">
        <v>55</v>
      </c>
      <c r="L282" t="s">
        <v>45</v>
      </c>
      <c r="M282" t="s">
        <v>147</v>
      </c>
      <c r="N282" t="s">
        <v>80</v>
      </c>
      <c r="O282" t="s">
        <v>148</v>
      </c>
      <c r="P282" t="s">
        <v>70</v>
      </c>
      <c r="Q282" t="s">
        <v>93</v>
      </c>
      <c r="R282" s="6">
        <f>_xlfn.XLOOKUP(CleanedData[[#This Row],[Product]],'02_Lookup_Tables'!$A$2:$A$126,'02_Lookup_Tables'!$B$2:$B$126)</f>
        <v>2217.0300000000002</v>
      </c>
      <c r="S282" t="str">
        <f>VLOOKUP(CleanedData[[#This Row],[Product]],'02_Lookup_Tables'!$H$2:$I$126,2,FALSE)</f>
        <v>Apparel</v>
      </c>
      <c r="T282" t="str">
        <f>VLOOKUP(CleanedData[[#This Row],[Province]],'02_Lookup_Tables'!$D$2:$E$10,2, FALSE)</f>
        <v>Western Region</v>
      </c>
      <c r="U282" t="str" cm="1">
        <f t="array" ref="U282">_xlfn.IFS(CleanedData[[#This Row],[Purchase Amount]]&lt;500,"Low",
CleanedData[[#This Row],[Purchase Amount]]&lt;5000,"Medium",
TRUE,"High")</f>
        <v>Medium</v>
      </c>
      <c r="V282" t="str">
        <f>TEXT(CleanedData[[#This Row],[Date]],"mmmm")</f>
        <v>August</v>
      </c>
      <c r="W282" t="str">
        <f>"Q"&amp;ROUNDUP(MONTH(CleanedData[[#This Row],[Date]])/3,0)</f>
        <v>Q3</v>
      </c>
      <c r="X282" t="str">
        <f>IF(CleanedData[[#This Row],[Purchase Amount]]&gt;=5000,"Yes","No")</f>
        <v>No</v>
      </c>
      <c r="Y282">
        <f>IF(CleanedData[[#This Row],[Recommend]]="Yes",1,0)</f>
        <v>1</v>
      </c>
      <c r="Z282" s="6">
        <f>CleanedData[[#This Row],[Purchase Amount]]*0.15</f>
        <v>332.55450000000002</v>
      </c>
      <c r="AA282" s="6">
        <f>CleanedData[[#This Row],[Purchase Amount]]*1.15</f>
        <v>2549.5844999999999</v>
      </c>
    </row>
    <row r="283" spans="1:27" x14ac:dyDescent="0.3">
      <c r="A283">
        <v>334</v>
      </c>
      <c r="B283" t="s">
        <v>496</v>
      </c>
      <c r="C283" s="1">
        <v>45585</v>
      </c>
      <c r="D283">
        <v>53</v>
      </c>
      <c r="E283" t="s">
        <v>39</v>
      </c>
      <c r="F283" t="s">
        <v>61</v>
      </c>
      <c r="G283" t="s">
        <v>114</v>
      </c>
      <c r="H283">
        <v>2</v>
      </c>
      <c r="I283" t="s">
        <v>45</v>
      </c>
      <c r="J283" t="s">
        <v>74</v>
      </c>
      <c r="K283" t="s">
        <v>44</v>
      </c>
      <c r="L283" t="s">
        <v>45</v>
      </c>
      <c r="M283" t="s">
        <v>184</v>
      </c>
      <c r="N283" t="s">
        <v>47</v>
      </c>
      <c r="O283" t="s">
        <v>148</v>
      </c>
      <c r="P283" t="s">
        <v>70</v>
      </c>
      <c r="Q283" t="s">
        <v>93</v>
      </c>
      <c r="R283" s="6">
        <f>_xlfn.XLOOKUP(CleanedData[[#This Row],[Product]],'02_Lookup_Tables'!$A$2:$A$126,'02_Lookup_Tables'!$B$2:$B$126)</f>
        <v>1440.59</v>
      </c>
      <c r="S283" t="str">
        <f>VLOOKUP(CleanedData[[#This Row],[Product]],'02_Lookup_Tables'!$H$2:$I$126,2,FALSE)</f>
        <v>Beauty &amp; Personal Care</v>
      </c>
      <c r="T283" t="str">
        <f>VLOOKUP(CleanedData[[#This Row],[Province]],'02_Lookup_Tables'!$D$2:$E$10,2, FALSE)</f>
        <v>Southern Region</v>
      </c>
      <c r="U283" t="str" cm="1">
        <f t="array" ref="U283">_xlfn.IFS(CleanedData[[#This Row],[Purchase Amount]]&lt;500,"Low",
CleanedData[[#This Row],[Purchase Amount]]&lt;5000,"Medium",
TRUE,"High")</f>
        <v>Medium</v>
      </c>
      <c r="V283" t="str">
        <f>TEXT(CleanedData[[#This Row],[Date]],"mmmm")</f>
        <v>October</v>
      </c>
      <c r="W283" t="str">
        <f>"Q"&amp;ROUNDUP(MONTH(CleanedData[[#This Row],[Date]])/3,0)</f>
        <v>Q4</v>
      </c>
      <c r="X283" t="str">
        <f>IF(CleanedData[[#This Row],[Purchase Amount]]&gt;=5000,"Yes","No")</f>
        <v>No</v>
      </c>
      <c r="Y283">
        <f>IF(CleanedData[[#This Row],[Recommend]]="Yes",1,0)</f>
        <v>1</v>
      </c>
      <c r="Z283" s="6">
        <f>CleanedData[[#This Row],[Purchase Amount]]*0.15</f>
        <v>216.08849999999998</v>
      </c>
      <c r="AA283" s="6">
        <f>CleanedData[[#This Row],[Purchase Amount]]*1.15</f>
        <v>1656.6784999999998</v>
      </c>
    </row>
    <row r="284" spans="1:27" x14ac:dyDescent="0.3">
      <c r="A284">
        <v>336</v>
      </c>
      <c r="B284" t="s">
        <v>497</v>
      </c>
      <c r="C284" s="1">
        <v>45525</v>
      </c>
      <c r="D284">
        <v>21</v>
      </c>
      <c r="E284" t="s">
        <v>52</v>
      </c>
      <c r="F284" t="s">
        <v>72</v>
      </c>
      <c r="G284" t="s">
        <v>116</v>
      </c>
      <c r="H284">
        <v>3</v>
      </c>
      <c r="I284" t="s">
        <v>45</v>
      </c>
      <c r="J284" t="s">
        <v>74</v>
      </c>
      <c r="K284" t="s">
        <v>64</v>
      </c>
      <c r="L284" t="s">
        <v>45</v>
      </c>
      <c r="M284" t="s">
        <v>236</v>
      </c>
      <c r="N284" t="s">
        <v>48</v>
      </c>
      <c r="O284" t="s">
        <v>89</v>
      </c>
      <c r="P284" t="s">
        <v>49</v>
      </c>
      <c r="Q284" t="s">
        <v>66</v>
      </c>
      <c r="R284" s="6">
        <f>_xlfn.XLOOKUP(CleanedData[[#This Row],[Product]],'02_Lookup_Tables'!$A$2:$A$126,'02_Lookup_Tables'!$B$2:$B$126)</f>
        <v>869.65</v>
      </c>
      <c r="S284" t="str">
        <f>VLOOKUP(CleanedData[[#This Row],[Product]],'02_Lookup_Tables'!$H$2:$I$126,2,FALSE)</f>
        <v>Toys &amp; Games</v>
      </c>
      <c r="T284" t="str">
        <f>VLOOKUP(CleanedData[[#This Row],[Province]],'02_Lookup_Tables'!$D$2:$E$10,2, FALSE)</f>
        <v>Central Region</v>
      </c>
      <c r="U284" t="str" cm="1">
        <f t="array" ref="U284">_xlfn.IFS(CleanedData[[#This Row],[Purchase Amount]]&lt;500,"Low",
CleanedData[[#This Row],[Purchase Amount]]&lt;5000,"Medium",
TRUE,"High")</f>
        <v>Medium</v>
      </c>
      <c r="V284" t="str">
        <f>TEXT(CleanedData[[#This Row],[Date]],"mmmm")</f>
        <v>August</v>
      </c>
      <c r="W284" t="str">
        <f>"Q"&amp;ROUNDUP(MONTH(CleanedData[[#This Row],[Date]])/3,0)</f>
        <v>Q3</v>
      </c>
      <c r="X284" t="str">
        <f>IF(CleanedData[[#This Row],[Purchase Amount]]&gt;=5000,"Yes","No")</f>
        <v>No</v>
      </c>
      <c r="Y284">
        <f>IF(CleanedData[[#This Row],[Recommend]]="Yes",1,0)</f>
        <v>1</v>
      </c>
      <c r="Z284" s="6">
        <f>CleanedData[[#This Row],[Purchase Amount]]*0.15</f>
        <v>130.44749999999999</v>
      </c>
      <c r="AA284" s="6">
        <f>CleanedData[[#This Row],[Purchase Amount]]*1.15</f>
        <v>1000.0974999999999</v>
      </c>
    </row>
    <row r="285" spans="1:27" x14ac:dyDescent="0.3">
      <c r="A285">
        <v>337</v>
      </c>
      <c r="B285" t="s">
        <v>498</v>
      </c>
      <c r="C285" s="1">
        <v>45375</v>
      </c>
      <c r="D285">
        <v>44</v>
      </c>
      <c r="E285" t="s">
        <v>60</v>
      </c>
      <c r="F285" t="s">
        <v>125</v>
      </c>
      <c r="G285" t="s">
        <v>126</v>
      </c>
      <c r="H285">
        <v>5</v>
      </c>
      <c r="I285" t="s">
        <v>42</v>
      </c>
      <c r="J285" t="s">
        <v>74</v>
      </c>
      <c r="K285" t="s">
        <v>55</v>
      </c>
      <c r="L285" t="s">
        <v>42</v>
      </c>
      <c r="M285" t="s">
        <v>88</v>
      </c>
      <c r="N285" t="s">
        <v>57</v>
      </c>
      <c r="O285" t="s">
        <v>89</v>
      </c>
      <c r="P285" t="s">
        <v>70</v>
      </c>
      <c r="Q285" t="s">
        <v>81</v>
      </c>
      <c r="R285" s="6">
        <f>_xlfn.XLOOKUP(CleanedData[[#This Row],[Product]],'02_Lookup_Tables'!$A$2:$A$126,'02_Lookup_Tables'!$B$2:$B$126)</f>
        <v>343.42</v>
      </c>
      <c r="S285" t="str">
        <f>VLOOKUP(CleanedData[[#This Row],[Product]],'02_Lookup_Tables'!$H$2:$I$126,2,FALSE)</f>
        <v>Food</v>
      </c>
      <c r="T285" t="str">
        <f>VLOOKUP(CleanedData[[#This Row],[Province]],'02_Lookup_Tables'!$D$2:$E$10,2, FALSE)</f>
        <v>Western Region</v>
      </c>
      <c r="U285" t="str" cm="1">
        <f t="array" ref="U285">_xlfn.IFS(CleanedData[[#This Row],[Purchase Amount]]&lt;500,"Low",
CleanedData[[#This Row],[Purchase Amount]]&lt;5000,"Medium",
TRUE,"High")</f>
        <v>Low</v>
      </c>
      <c r="V285" t="str">
        <f>TEXT(CleanedData[[#This Row],[Date]],"mmmm")</f>
        <v>March</v>
      </c>
      <c r="W285" t="str">
        <f>"Q"&amp;ROUNDUP(MONTH(CleanedData[[#This Row],[Date]])/3,0)</f>
        <v>Q1</v>
      </c>
      <c r="X285" t="str">
        <f>IF(CleanedData[[#This Row],[Purchase Amount]]&gt;=5000,"Yes","No")</f>
        <v>No</v>
      </c>
      <c r="Y285">
        <f>IF(CleanedData[[#This Row],[Recommend]]="Yes",1,0)</f>
        <v>0</v>
      </c>
      <c r="Z285" s="6">
        <f>CleanedData[[#This Row],[Purchase Amount]]*0.15</f>
        <v>51.512999999999998</v>
      </c>
      <c r="AA285" s="6">
        <f>CleanedData[[#This Row],[Purchase Amount]]*1.15</f>
        <v>394.93299999999999</v>
      </c>
    </row>
    <row r="286" spans="1:27" x14ac:dyDescent="0.3">
      <c r="A286">
        <v>338</v>
      </c>
      <c r="B286" t="s">
        <v>499</v>
      </c>
      <c r="C286" s="1">
        <v>45472</v>
      </c>
      <c r="D286">
        <v>64</v>
      </c>
      <c r="E286" t="s">
        <v>52</v>
      </c>
      <c r="F286" t="s">
        <v>40</v>
      </c>
      <c r="G286" t="s">
        <v>120</v>
      </c>
      <c r="H286">
        <v>5</v>
      </c>
      <c r="I286" t="s">
        <v>42</v>
      </c>
      <c r="J286" t="s">
        <v>43</v>
      </c>
      <c r="K286" t="s">
        <v>64</v>
      </c>
      <c r="L286" t="s">
        <v>42</v>
      </c>
      <c r="M286" t="s">
        <v>112</v>
      </c>
      <c r="N286" t="s">
        <v>57</v>
      </c>
      <c r="O286" t="s">
        <v>48</v>
      </c>
      <c r="P286" t="s">
        <v>49</v>
      </c>
      <c r="Q286" t="s">
        <v>50</v>
      </c>
      <c r="R286" s="6">
        <f>_xlfn.XLOOKUP(CleanedData[[#This Row],[Product]],'02_Lookup_Tables'!$A$2:$A$126,'02_Lookup_Tables'!$B$2:$B$126)</f>
        <v>471.63</v>
      </c>
      <c r="S286" t="str">
        <f>VLOOKUP(CleanedData[[#This Row],[Product]],'02_Lookup_Tables'!$H$2:$I$126,2,FALSE)</f>
        <v>Beauty &amp; Personal Care</v>
      </c>
      <c r="T286" t="str">
        <f>VLOOKUP(CleanedData[[#This Row],[Province]],'02_Lookup_Tables'!$D$2:$E$10,2, FALSE)</f>
        <v>Northern Region</v>
      </c>
      <c r="U286" t="str" cm="1">
        <f t="array" ref="U286">_xlfn.IFS(CleanedData[[#This Row],[Purchase Amount]]&lt;500,"Low",
CleanedData[[#This Row],[Purchase Amount]]&lt;5000,"Medium",
TRUE,"High")</f>
        <v>Low</v>
      </c>
      <c r="V286" t="str">
        <f>TEXT(CleanedData[[#This Row],[Date]],"mmmm")</f>
        <v>June</v>
      </c>
      <c r="W286" t="str">
        <f>"Q"&amp;ROUNDUP(MONTH(CleanedData[[#This Row],[Date]])/3,0)</f>
        <v>Q2</v>
      </c>
      <c r="X286" t="str">
        <f>IF(CleanedData[[#This Row],[Purchase Amount]]&gt;=5000,"Yes","No")</f>
        <v>No</v>
      </c>
      <c r="Y286">
        <f>IF(CleanedData[[#This Row],[Recommend]]="Yes",1,0)</f>
        <v>0</v>
      </c>
      <c r="Z286" s="6">
        <f>CleanedData[[#This Row],[Purchase Amount]]*0.15</f>
        <v>70.744500000000002</v>
      </c>
      <c r="AA286" s="6">
        <f>CleanedData[[#This Row],[Purchase Amount]]*1.15</f>
        <v>542.3744999999999</v>
      </c>
    </row>
    <row r="287" spans="1:27" x14ac:dyDescent="0.3">
      <c r="A287">
        <v>339</v>
      </c>
      <c r="B287" t="s">
        <v>500</v>
      </c>
      <c r="C287" s="1">
        <v>45919</v>
      </c>
      <c r="D287">
        <v>71</v>
      </c>
      <c r="E287" t="s">
        <v>52</v>
      </c>
      <c r="F287" t="s">
        <v>68</v>
      </c>
      <c r="G287" t="s">
        <v>501</v>
      </c>
      <c r="H287">
        <v>5</v>
      </c>
      <c r="I287" t="s">
        <v>45</v>
      </c>
      <c r="J287" t="s">
        <v>43</v>
      </c>
      <c r="K287" t="s">
        <v>64</v>
      </c>
      <c r="L287" t="s">
        <v>45</v>
      </c>
      <c r="M287" t="s">
        <v>208</v>
      </c>
      <c r="N287" t="s">
        <v>57</v>
      </c>
      <c r="O287" t="s">
        <v>89</v>
      </c>
      <c r="P287" t="s">
        <v>70</v>
      </c>
      <c r="Q287" t="s">
        <v>97</v>
      </c>
      <c r="R287" s="6">
        <f>_xlfn.XLOOKUP(CleanedData[[#This Row],[Product]],'02_Lookup_Tables'!$A$2:$A$126,'02_Lookup_Tables'!$B$2:$B$126)</f>
        <v>1482.94</v>
      </c>
      <c r="S287" t="str">
        <f>VLOOKUP(CleanedData[[#This Row],[Product]],'02_Lookup_Tables'!$H$2:$I$126,2,FALSE)</f>
        <v>Home Devices</v>
      </c>
      <c r="T287" t="str">
        <f>VLOOKUP(CleanedData[[#This Row],[Province]],'02_Lookup_Tables'!$D$2:$E$10,2, FALSE)</f>
        <v>Northern Region</v>
      </c>
      <c r="U287" t="str" cm="1">
        <f t="array" ref="U287">_xlfn.IFS(CleanedData[[#This Row],[Purchase Amount]]&lt;500,"Low",
CleanedData[[#This Row],[Purchase Amount]]&lt;5000,"Medium",
TRUE,"High")</f>
        <v>Medium</v>
      </c>
      <c r="V287" t="str">
        <f>TEXT(CleanedData[[#This Row],[Date]],"mmmm")</f>
        <v>September</v>
      </c>
      <c r="W287" t="str">
        <f>"Q"&amp;ROUNDUP(MONTH(CleanedData[[#This Row],[Date]])/3,0)</f>
        <v>Q3</v>
      </c>
      <c r="X287" t="str">
        <f>IF(CleanedData[[#This Row],[Purchase Amount]]&gt;=5000,"Yes","No")</f>
        <v>No</v>
      </c>
      <c r="Y287">
        <f>IF(CleanedData[[#This Row],[Recommend]]="Yes",1,0)</f>
        <v>1</v>
      </c>
      <c r="Z287" s="6">
        <f>CleanedData[[#This Row],[Purchase Amount]]*0.15</f>
        <v>222.441</v>
      </c>
      <c r="AA287" s="6">
        <f>CleanedData[[#This Row],[Purchase Amount]]*1.15</f>
        <v>1705.3809999999999</v>
      </c>
    </row>
    <row r="288" spans="1:27" x14ac:dyDescent="0.3">
      <c r="A288">
        <v>340</v>
      </c>
      <c r="B288" t="s">
        <v>502</v>
      </c>
      <c r="C288" s="1">
        <v>45943</v>
      </c>
      <c r="D288">
        <v>51</v>
      </c>
      <c r="E288" t="s">
        <v>39</v>
      </c>
      <c r="F288" t="s">
        <v>61</v>
      </c>
      <c r="G288" t="s">
        <v>331</v>
      </c>
      <c r="H288">
        <v>3</v>
      </c>
      <c r="I288" t="s">
        <v>42</v>
      </c>
      <c r="J288" t="s">
        <v>63</v>
      </c>
      <c r="K288" t="s">
        <v>44</v>
      </c>
      <c r="L288" t="s">
        <v>42</v>
      </c>
      <c r="M288" t="s">
        <v>231</v>
      </c>
      <c r="N288" t="s">
        <v>48</v>
      </c>
      <c r="O288" t="s">
        <v>89</v>
      </c>
      <c r="P288" t="s">
        <v>49</v>
      </c>
      <c r="Q288" t="s">
        <v>93</v>
      </c>
      <c r="R288" s="6">
        <f>_xlfn.XLOOKUP(CleanedData[[#This Row],[Product]],'02_Lookup_Tables'!$A$2:$A$126,'02_Lookup_Tables'!$B$2:$B$126)</f>
        <v>27.35</v>
      </c>
      <c r="S288" t="str">
        <f>VLOOKUP(CleanedData[[#This Row],[Product]],'02_Lookup_Tables'!$H$2:$I$126,2,FALSE)</f>
        <v>Food</v>
      </c>
      <c r="T288" t="str">
        <f>VLOOKUP(CleanedData[[#This Row],[Province]],'02_Lookup_Tables'!$D$2:$E$10,2, FALSE)</f>
        <v>Southern Region</v>
      </c>
      <c r="U288" t="str" cm="1">
        <f t="array" ref="U288">_xlfn.IFS(CleanedData[[#This Row],[Purchase Amount]]&lt;500,"Low",
CleanedData[[#This Row],[Purchase Amount]]&lt;5000,"Medium",
TRUE,"High")</f>
        <v>Low</v>
      </c>
      <c r="V288" t="str">
        <f>TEXT(CleanedData[[#This Row],[Date]],"mmmm")</f>
        <v>October</v>
      </c>
      <c r="W288" t="str">
        <f>"Q"&amp;ROUNDUP(MONTH(CleanedData[[#This Row],[Date]])/3,0)</f>
        <v>Q4</v>
      </c>
      <c r="X288" t="str">
        <f>IF(CleanedData[[#This Row],[Purchase Amount]]&gt;=5000,"Yes","No")</f>
        <v>No</v>
      </c>
      <c r="Y288">
        <f>IF(CleanedData[[#This Row],[Recommend]]="Yes",1,0)</f>
        <v>0</v>
      </c>
      <c r="Z288" s="6">
        <f>CleanedData[[#This Row],[Purchase Amount]]*0.15</f>
        <v>4.1025</v>
      </c>
      <c r="AA288" s="6">
        <f>CleanedData[[#This Row],[Purchase Amount]]*1.15</f>
        <v>31.452500000000001</v>
      </c>
    </row>
    <row r="289" spans="1:27" x14ac:dyDescent="0.3">
      <c r="A289">
        <v>341</v>
      </c>
      <c r="B289" t="s">
        <v>503</v>
      </c>
      <c r="C289" s="1">
        <v>45567</v>
      </c>
      <c r="D289">
        <v>30</v>
      </c>
      <c r="E289" t="s">
        <v>52</v>
      </c>
      <c r="F289" t="s">
        <v>40</v>
      </c>
      <c r="G289" t="s">
        <v>359</v>
      </c>
      <c r="H289">
        <v>2</v>
      </c>
      <c r="I289" t="s">
        <v>45</v>
      </c>
      <c r="J289" t="s">
        <v>74</v>
      </c>
      <c r="K289" t="s">
        <v>55</v>
      </c>
      <c r="L289" t="s">
        <v>42</v>
      </c>
      <c r="M289" t="s">
        <v>65</v>
      </c>
      <c r="N289" t="s">
        <v>47</v>
      </c>
      <c r="O289" t="s">
        <v>89</v>
      </c>
      <c r="P289" t="s">
        <v>49</v>
      </c>
      <c r="Q289" t="s">
        <v>58</v>
      </c>
      <c r="R289" s="6">
        <f>_xlfn.XLOOKUP(CleanedData[[#This Row],[Product]],'02_Lookup_Tables'!$A$2:$A$126,'02_Lookup_Tables'!$B$2:$B$126)</f>
        <v>34.200000000000003</v>
      </c>
      <c r="S289" t="str">
        <f>VLOOKUP(CleanedData[[#This Row],[Product]],'02_Lookup_Tables'!$H$2:$I$126,2,FALSE)</f>
        <v>Food</v>
      </c>
      <c r="T289" t="str">
        <f>VLOOKUP(CleanedData[[#This Row],[Province]],'02_Lookup_Tables'!$D$2:$E$10,2, FALSE)</f>
        <v>Northern Region</v>
      </c>
      <c r="U289" t="str" cm="1">
        <f t="array" ref="U289">_xlfn.IFS(CleanedData[[#This Row],[Purchase Amount]]&lt;500,"Low",
CleanedData[[#This Row],[Purchase Amount]]&lt;5000,"Medium",
TRUE,"High")</f>
        <v>Low</v>
      </c>
      <c r="V289" t="str">
        <f>TEXT(CleanedData[[#This Row],[Date]],"mmmm")</f>
        <v>October</v>
      </c>
      <c r="W289" t="str">
        <f>"Q"&amp;ROUNDUP(MONTH(CleanedData[[#This Row],[Date]])/3,0)</f>
        <v>Q4</v>
      </c>
      <c r="X289" t="str">
        <f>IF(CleanedData[[#This Row],[Purchase Amount]]&gt;=5000,"Yes","No")</f>
        <v>No</v>
      </c>
      <c r="Y289">
        <f>IF(CleanedData[[#This Row],[Recommend]]="Yes",1,0)</f>
        <v>1</v>
      </c>
      <c r="Z289" s="6">
        <f>CleanedData[[#This Row],[Purchase Amount]]*0.15</f>
        <v>5.13</v>
      </c>
      <c r="AA289" s="6">
        <f>CleanedData[[#This Row],[Purchase Amount]]*1.15</f>
        <v>39.33</v>
      </c>
    </row>
    <row r="290" spans="1:27" x14ac:dyDescent="0.3">
      <c r="A290">
        <v>342</v>
      </c>
      <c r="B290" t="s">
        <v>504</v>
      </c>
      <c r="C290" s="1">
        <v>45402</v>
      </c>
      <c r="D290">
        <v>73</v>
      </c>
      <c r="E290" t="s">
        <v>39</v>
      </c>
      <c r="F290" t="s">
        <v>125</v>
      </c>
      <c r="G290" t="s">
        <v>505</v>
      </c>
      <c r="H290">
        <v>2</v>
      </c>
      <c r="I290" t="s">
        <v>42</v>
      </c>
      <c r="J290" t="s">
        <v>54</v>
      </c>
      <c r="K290" t="s">
        <v>55</v>
      </c>
      <c r="L290" t="s">
        <v>45</v>
      </c>
      <c r="M290" t="s">
        <v>175</v>
      </c>
      <c r="N290" t="s">
        <v>47</v>
      </c>
      <c r="O290" t="s">
        <v>89</v>
      </c>
      <c r="P290" t="s">
        <v>49</v>
      </c>
      <c r="Q290" t="s">
        <v>97</v>
      </c>
      <c r="R290" s="6">
        <f>_xlfn.XLOOKUP(CleanedData[[#This Row],[Product]],'02_Lookup_Tables'!$A$2:$A$126,'02_Lookup_Tables'!$B$2:$B$126)</f>
        <v>2572.02</v>
      </c>
      <c r="S290" t="str">
        <f>VLOOKUP(CleanedData[[#This Row],[Product]],'02_Lookup_Tables'!$H$2:$I$126,2,FALSE)</f>
        <v>Home &amp; Living</v>
      </c>
      <c r="T290" t="str">
        <f>VLOOKUP(CleanedData[[#This Row],[Province]],'02_Lookup_Tables'!$D$2:$E$10,2, FALSE)</f>
        <v>Western Region</v>
      </c>
      <c r="U290" t="str" cm="1">
        <f t="array" ref="U290">_xlfn.IFS(CleanedData[[#This Row],[Purchase Amount]]&lt;500,"Low",
CleanedData[[#This Row],[Purchase Amount]]&lt;5000,"Medium",
TRUE,"High")</f>
        <v>Medium</v>
      </c>
      <c r="V290" t="str">
        <f>TEXT(CleanedData[[#This Row],[Date]],"mmmm")</f>
        <v>April</v>
      </c>
      <c r="W290" t="str">
        <f>"Q"&amp;ROUNDUP(MONTH(CleanedData[[#This Row],[Date]])/3,0)</f>
        <v>Q2</v>
      </c>
      <c r="X290" t="str">
        <f>IF(CleanedData[[#This Row],[Purchase Amount]]&gt;=5000,"Yes","No")</f>
        <v>No</v>
      </c>
      <c r="Y290">
        <f>IF(CleanedData[[#This Row],[Recommend]]="Yes",1,0)</f>
        <v>0</v>
      </c>
      <c r="Z290" s="6">
        <f>CleanedData[[#This Row],[Purchase Amount]]*0.15</f>
        <v>385.803</v>
      </c>
      <c r="AA290" s="6">
        <f>CleanedData[[#This Row],[Purchase Amount]]*1.15</f>
        <v>2957.8229999999999</v>
      </c>
    </row>
    <row r="291" spans="1:27" x14ac:dyDescent="0.3">
      <c r="A291">
        <v>343</v>
      </c>
      <c r="B291" t="s">
        <v>506</v>
      </c>
      <c r="C291" s="1">
        <v>45603</v>
      </c>
      <c r="E291" t="s">
        <v>52</v>
      </c>
      <c r="F291" t="s">
        <v>130</v>
      </c>
      <c r="G291" t="s">
        <v>391</v>
      </c>
      <c r="H291">
        <v>1</v>
      </c>
      <c r="I291" t="s">
        <v>42</v>
      </c>
      <c r="J291" t="s">
        <v>63</v>
      </c>
      <c r="K291" t="s">
        <v>64</v>
      </c>
      <c r="L291" t="s">
        <v>45</v>
      </c>
      <c r="M291" t="s">
        <v>180</v>
      </c>
      <c r="N291" t="s">
        <v>80</v>
      </c>
      <c r="O291" t="s">
        <v>89</v>
      </c>
      <c r="P291" t="s">
        <v>49</v>
      </c>
      <c r="Q291" t="s">
        <v>166</v>
      </c>
      <c r="R291" s="6">
        <f>_xlfn.XLOOKUP(CleanedData[[#This Row],[Product]],'02_Lookup_Tables'!$A$2:$A$126,'02_Lookup_Tables'!$B$2:$B$126)</f>
        <v>886.51</v>
      </c>
      <c r="S291" t="str">
        <f>VLOOKUP(CleanedData[[#This Row],[Product]],'02_Lookup_Tables'!$H$2:$I$126,2,FALSE)</f>
        <v>Beauty &amp; Personal Care</v>
      </c>
      <c r="T291" t="str">
        <f>VLOOKUP(CleanedData[[#This Row],[Province]],'02_Lookup_Tables'!$D$2:$E$10,2, FALSE)</f>
        <v>Eastern Region</v>
      </c>
      <c r="U291" t="str" cm="1">
        <f t="array" ref="U291">_xlfn.IFS(CleanedData[[#This Row],[Purchase Amount]]&lt;500,"Low",
CleanedData[[#This Row],[Purchase Amount]]&lt;5000,"Medium",
TRUE,"High")</f>
        <v>Medium</v>
      </c>
      <c r="V291" t="str">
        <f>TEXT(CleanedData[[#This Row],[Date]],"mmmm")</f>
        <v>November</v>
      </c>
      <c r="W291" t="str">
        <f>"Q"&amp;ROUNDUP(MONTH(CleanedData[[#This Row],[Date]])/3,0)</f>
        <v>Q4</v>
      </c>
      <c r="X291" t="str">
        <f>IF(CleanedData[[#This Row],[Purchase Amount]]&gt;=5000,"Yes","No")</f>
        <v>No</v>
      </c>
      <c r="Y291">
        <f>IF(CleanedData[[#This Row],[Recommend]]="Yes",1,0)</f>
        <v>0</v>
      </c>
      <c r="Z291" s="6">
        <f>CleanedData[[#This Row],[Purchase Amount]]*0.15</f>
        <v>132.97649999999999</v>
      </c>
      <c r="AA291" s="6">
        <f>CleanedData[[#This Row],[Purchase Amount]]*1.15</f>
        <v>1019.4864999999999</v>
      </c>
    </row>
    <row r="292" spans="1:27" x14ac:dyDescent="0.3">
      <c r="A292">
        <v>344</v>
      </c>
      <c r="B292" t="s">
        <v>507</v>
      </c>
      <c r="C292" s="1">
        <v>45335</v>
      </c>
      <c r="D292">
        <v>72</v>
      </c>
      <c r="E292" t="s">
        <v>60</v>
      </c>
      <c r="F292" t="s">
        <v>108</v>
      </c>
      <c r="G292" t="s">
        <v>214</v>
      </c>
      <c r="H292">
        <v>3</v>
      </c>
      <c r="I292" t="s">
        <v>45</v>
      </c>
      <c r="J292" t="s">
        <v>43</v>
      </c>
      <c r="K292" t="s">
        <v>44</v>
      </c>
      <c r="L292" t="s">
        <v>42</v>
      </c>
      <c r="M292" t="s">
        <v>231</v>
      </c>
      <c r="N292" t="s">
        <v>48</v>
      </c>
      <c r="O292" t="s">
        <v>89</v>
      </c>
      <c r="P292" t="s">
        <v>49</v>
      </c>
      <c r="Q292" t="s">
        <v>97</v>
      </c>
      <c r="R292" s="6">
        <f>_xlfn.XLOOKUP(CleanedData[[#This Row],[Product]],'02_Lookup_Tables'!$A$2:$A$126,'02_Lookup_Tables'!$B$2:$B$126)</f>
        <v>134.01</v>
      </c>
      <c r="S292" t="str">
        <f>VLOOKUP(CleanedData[[#This Row],[Product]],'02_Lookup_Tables'!$H$2:$I$126,2,FALSE)</f>
        <v>Food</v>
      </c>
      <c r="T292" t="str">
        <f>VLOOKUP(CleanedData[[#This Row],[Province]],'02_Lookup_Tables'!$D$2:$E$10,2, FALSE)</f>
        <v>Gauteng Region</v>
      </c>
      <c r="U292" t="str" cm="1">
        <f t="array" ref="U292">_xlfn.IFS(CleanedData[[#This Row],[Purchase Amount]]&lt;500,"Low",
CleanedData[[#This Row],[Purchase Amount]]&lt;5000,"Medium",
TRUE,"High")</f>
        <v>Low</v>
      </c>
      <c r="V292" t="str">
        <f>TEXT(CleanedData[[#This Row],[Date]],"mmmm")</f>
        <v>February</v>
      </c>
      <c r="W292" t="str">
        <f>"Q"&amp;ROUNDUP(MONTH(CleanedData[[#This Row],[Date]])/3,0)</f>
        <v>Q1</v>
      </c>
      <c r="X292" t="str">
        <f>IF(CleanedData[[#This Row],[Purchase Amount]]&gt;=5000,"Yes","No")</f>
        <v>No</v>
      </c>
      <c r="Y292">
        <f>IF(CleanedData[[#This Row],[Recommend]]="Yes",1,0)</f>
        <v>1</v>
      </c>
      <c r="Z292" s="6">
        <f>CleanedData[[#This Row],[Purchase Amount]]*0.15</f>
        <v>20.101499999999998</v>
      </c>
      <c r="AA292" s="6">
        <f>CleanedData[[#This Row],[Purchase Amount]]*1.15</f>
        <v>154.11149999999998</v>
      </c>
    </row>
    <row r="293" spans="1:27" x14ac:dyDescent="0.3">
      <c r="A293">
        <v>345</v>
      </c>
      <c r="B293" t="s">
        <v>508</v>
      </c>
      <c r="C293" s="1">
        <v>45670</v>
      </c>
      <c r="D293">
        <v>36</v>
      </c>
      <c r="E293" t="s">
        <v>52</v>
      </c>
      <c r="F293" t="s">
        <v>77</v>
      </c>
      <c r="G293" t="s">
        <v>478</v>
      </c>
      <c r="H293">
        <v>5</v>
      </c>
      <c r="I293" t="s">
        <v>42</v>
      </c>
      <c r="J293" t="s">
        <v>54</v>
      </c>
      <c r="K293" t="s">
        <v>55</v>
      </c>
      <c r="L293" t="s">
        <v>42</v>
      </c>
      <c r="M293" t="s">
        <v>65</v>
      </c>
      <c r="N293" t="s">
        <v>57</v>
      </c>
      <c r="O293" t="s">
        <v>89</v>
      </c>
      <c r="P293" t="s">
        <v>70</v>
      </c>
      <c r="Q293" t="s">
        <v>81</v>
      </c>
      <c r="R293" s="6">
        <f>_xlfn.XLOOKUP(CleanedData[[#This Row],[Product]],'02_Lookup_Tables'!$A$2:$A$126,'02_Lookup_Tables'!$B$2:$B$126)</f>
        <v>4507.63</v>
      </c>
      <c r="S293" t="str">
        <f>VLOOKUP(CleanedData[[#This Row],[Product]],'02_Lookup_Tables'!$H$2:$I$126,2,FALSE)</f>
        <v>Sports &amp; Outdoors</v>
      </c>
      <c r="T293" t="str">
        <f>VLOOKUP(CleanedData[[#This Row],[Province]],'02_Lookup_Tables'!$D$2:$E$10,2, FALSE)</f>
        <v>Central Region</v>
      </c>
      <c r="U293" t="str" cm="1">
        <f t="array" ref="U293">_xlfn.IFS(CleanedData[[#This Row],[Purchase Amount]]&lt;500,"Low",
CleanedData[[#This Row],[Purchase Amount]]&lt;5000,"Medium",
TRUE,"High")</f>
        <v>Medium</v>
      </c>
      <c r="V293" t="str">
        <f>TEXT(CleanedData[[#This Row],[Date]],"mmmm")</f>
        <v>January</v>
      </c>
      <c r="W293" t="str">
        <f>"Q"&amp;ROUNDUP(MONTH(CleanedData[[#This Row],[Date]])/3,0)</f>
        <v>Q1</v>
      </c>
      <c r="X293" t="str">
        <f>IF(CleanedData[[#This Row],[Purchase Amount]]&gt;=5000,"Yes","No")</f>
        <v>No</v>
      </c>
      <c r="Y293">
        <f>IF(CleanedData[[#This Row],[Recommend]]="Yes",1,0)</f>
        <v>0</v>
      </c>
      <c r="Z293" s="6">
        <f>CleanedData[[#This Row],[Purchase Amount]]*0.15</f>
        <v>676.14449999999999</v>
      </c>
      <c r="AA293" s="6">
        <f>CleanedData[[#This Row],[Purchase Amount]]*1.15</f>
        <v>5183.7744999999995</v>
      </c>
    </row>
    <row r="294" spans="1:27" x14ac:dyDescent="0.3">
      <c r="A294">
        <v>347</v>
      </c>
      <c r="B294" t="s">
        <v>509</v>
      </c>
      <c r="C294" s="1">
        <v>45303</v>
      </c>
      <c r="D294">
        <v>47</v>
      </c>
      <c r="E294" t="s">
        <v>52</v>
      </c>
      <c r="F294" t="s">
        <v>125</v>
      </c>
      <c r="G294" t="s">
        <v>116</v>
      </c>
      <c r="H294">
        <v>3</v>
      </c>
      <c r="I294" t="s">
        <v>45</v>
      </c>
      <c r="J294" t="s">
        <v>63</v>
      </c>
      <c r="K294" t="s">
        <v>64</v>
      </c>
      <c r="L294" t="s">
        <v>45</v>
      </c>
      <c r="M294" t="s">
        <v>88</v>
      </c>
      <c r="N294" t="s">
        <v>48</v>
      </c>
      <c r="O294" t="s">
        <v>89</v>
      </c>
      <c r="P294" t="s">
        <v>49</v>
      </c>
      <c r="Q294" t="s">
        <v>93</v>
      </c>
      <c r="R294" s="6">
        <f>_xlfn.XLOOKUP(CleanedData[[#This Row],[Product]],'02_Lookup_Tables'!$A$2:$A$126,'02_Lookup_Tables'!$B$2:$B$126)</f>
        <v>869.65</v>
      </c>
      <c r="S294" t="str">
        <f>VLOOKUP(CleanedData[[#This Row],[Product]],'02_Lookup_Tables'!$H$2:$I$126,2,FALSE)</f>
        <v>Toys &amp; Games</v>
      </c>
      <c r="T294" t="str">
        <f>VLOOKUP(CleanedData[[#This Row],[Province]],'02_Lookup_Tables'!$D$2:$E$10,2, FALSE)</f>
        <v>Western Region</v>
      </c>
      <c r="U294" t="str" cm="1">
        <f t="array" ref="U294">_xlfn.IFS(CleanedData[[#This Row],[Purchase Amount]]&lt;500,"Low",
CleanedData[[#This Row],[Purchase Amount]]&lt;5000,"Medium",
TRUE,"High")</f>
        <v>Medium</v>
      </c>
      <c r="V294" t="str">
        <f>TEXT(CleanedData[[#This Row],[Date]],"mmmm")</f>
        <v>January</v>
      </c>
      <c r="W294" t="str">
        <f>"Q"&amp;ROUNDUP(MONTH(CleanedData[[#This Row],[Date]])/3,0)</f>
        <v>Q1</v>
      </c>
      <c r="X294" t="str">
        <f>IF(CleanedData[[#This Row],[Purchase Amount]]&gt;=5000,"Yes","No")</f>
        <v>No</v>
      </c>
      <c r="Y294">
        <f>IF(CleanedData[[#This Row],[Recommend]]="Yes",1,0)</f>
        <v>1</v>
      </c>
      <c r="Z294" s="6">
        <f>CleanedData[[#This Row],[Purchase Amount]]*0.15</f>
        <v>130.44749999999999</v>
      </c>
      <c r="AA294" s="6">
        <f>CleanedData[[#This Row],[Purchase Amount]]*1.15</f>
        <v>1000.0974999999999</v>
      </c>
    </row>
    <row r="295" spans="1:27" x14ac:dyDescent="0.3">
      <c r="A295">
        <v>349</v>
      </c>
      <c r="B295" t="s">
        <v>510</v>
      </c>
      <c r="C295" s="1">
        <v>45470</v>
      </c>
      <c r="D295">
        <v>27</v>
      </c>
      <c r="E295" t="s">
        <v>39</v>
      </c>
      <c r="F295" t="s">
        <v>61</v>
      </c>
      <c r="G295" t="s">
        <v>359</v>
      </c>
      <c r="H295">
        <v>1</v>
      </c>
      <c r="I295" t="s">
        <v>45</v>
      </c>
      <c r="J295" t="s">
        <v>54</v>
      </c>
      <c r="K295" t="s">
        <v>44</v>
      </c>
      <c r="L295" t="s">
        <v>42</v>
      </c>
      <c r="M295" t="s">
        <v>196</v>
      </c>
      <c r="N295" t="s">
        <v>80</v>
      </c>
      <c r="O295" t="s">
        <v>89</v>
      </c>
      <c r="P295" t="s">
        <v>49</v>
      </c>
      <c r="Q295" t="s">
        <v>58</v>
      </c>
      <c r="R295" s="6">
        <f>_xlfn.XLOOKUP(CleanedData[[#This Row],[Product]],'02_Lookup_Tables'!$A$2:$A$126,'02_Lookup_Tables'!$B$2:$B$126)</f>
        <v>34.200000000000003</v>
      </c>
      <c r="S295" t="str">
        <f>VLOOKUP(CleanedData[[#This Row],[Product]],'02_Lookup_Tables'!$H$2:$I$126,2,FALSE)</f>
        <v>Food</v>
      </c>
      <c r="T295" t="str">
        <f>VLOOKUP(CleanedData[[#This Row],[Province]],'02_Lookup_Tables'!$D$2:$E$10,2, FALSE)</f>
        <v>Southern Region</v>
      </c>
      <c r="U295" t="str" cm="1">
        <f t="array" ref="U295">_xlfn.IFS(CleanedData[[#This Row],[Purchase Amount]]&lt;500,"Low",
CleanedData[[#This Row],[Purchase Amount]]&lt;5000,"Medium",
TRUE,"High")</f>
        <v>Low</v>
      </c>
      <c r="V295" t="str">
        <f>TEXT(CleanedData[[#This Row],[Date]],"mmmm")</f>
        <v>June</v>
      </c>
      <c r="W295" t="str">
        <f>"Q"&amp;ROUNDUP(MONTH(CleanedData[[#This Row],[Date]])/3,0)</f>
        <v>Q2</v>
      </c>
      <c r="X295" t="str">
        <f>IF(CleanedData[[#This Row],[Purchase Amount]]&gt;=5000,"Yes","No")</f>
        <v>No</v>
      </c>
      <c r="Y295">
        <f>IF(CleanedData[[#This Row],[Recommend]]="Yes",1,0)</f>
        <v>1</v>
      </c>
      <c r="Z295" s="6">
        <f>CleanedData[[#This Row],[Purchase Amount]]*0.15</f>
        <v>5.13</v>
      </c>
      <c r="AA295" s="6">
        <f>CleanedData[[#This Row],[Purchase Amount]]*1.15</f>
        <v>39.33</v>
      </c>
    </row>
    <row r="296" spans="1:27" x14ac:dyDescent="0.3">
      <c r="A296">
        <v>351</v>
      </c>
      <c r="B296" t="s">
        <v>511</v>
      </c>
      <c r="C296" s="1">
        <v>45532</v>
      </c>
      <c r="D296">
        <v>75</v>
      </c>
      <c r="E296" t="s">
        <v>39</v>
      </c>
      <c r="F296" t="s">
        <v>68</v>
      </c>
      <c r="G296" t="s">
        <v>116</v>
      </c>
      <c r="H296">
        <v>3</v>
      </c>
      <c r="I296" t="s">
        <v>45</v>
      </c>
      <c r="J296" t="s">
        <v>43</v>
      </c>
      <c r="K296" t="s">
        <v>64</v>
      </c>
      <c r="L296" t="s">
        <v>45</v>
      </c>
      <c r="M296" t="s">
        <v>231</v>
      </c>
      <c r="N296" t="s">
        <v>48</v>
      </c>
      <c r="O296" t="s">
        <v>89</v>
      </c>
      <c r="P296" t="s">
        <v>49</v>
      </c>
      <c r="Q296" t="s">
        <v>97</v>
      </c>
      <c r="R296" s="6">
        <f>_xlfn.XLOOKUP(CleanedData[[#This Row],[Product]],'02_Lookup_Tables'!$A$2:$A$126,'02_Lookup_Tables'!$B$2:$B$126)</f>
        <v>869.65</v>
      </c>
      <c r="S296" t="str">
        <f>VLOOKUP(CleanedData[[#This Row],[Product]],'02_Lookup_Tables'!$H$2:$I$126,2,FALSE)</f>
        <v>Toys &amp; Games</v>
      </c>
      <c r="T296" t="str">
        <f>VLOOKUP(CleanedData[[#This Row],[Province]],'02_Lookup_Tables'!$D$2:$E$10,2, FALSE)</f>
        <v>Northern Region</v>
      </c>
      <c r="U296" t="str" cm="1">
        <f t="array" ref="U296">_xlfn.IFS(CleanedData[[#This Row],[Purchase Amount]]&lt;500,"Low",
CleanedData[[#This Row],[Purchase Amount]]&lt;5000,"Medium",
TRUE,"High")</f>
        <v>Medium</v>
      </c>
      <c r="V296" t="str">
        <f>TEXT(CleanedData[[#This Row],[Date]],"mmmm")</f>
        <v>August</v>
      </c>
      <c r="W296" t="str">
        <f>"Q"&amp;ROUNDUP(MONTH(CleanedData[[#This Row],[Date]])/3,0)</f>
        <v>Q3</v>
      </c>
      <c r="X296" t="str">
        <f>IF(CleanedData[[#This Row],[Purchase Amount]]&gt;=5000,"Yes","No")</f>
        <v>No</v>
      </c>
      <c r="Y296">
        <f>IF(CleanedData[[#This Row],[Recommend]]="Yes",1,0)</f>
        <v>1</v>
      </c>
      <c r="Z296" s="6">
        <f>CleanedData[[#This Row],[Purchase Amount]]*0.15</f>
        <v>130.44749999999999</v>
      </c>
      <c r="AA296" s="6">
        <f>CleanedData[[#This Row],[Purchase Amount]]*1.15</f>
        <v>1000.0974999999999</v>
      </c>
    </row>
    <row r="297" spans="1:27" x14ac:dyDescent="0.3">
      <c r="A297">
        <v>352</v>
      </c>
      <c r="B297" t="s">
        <v>512</v>
      </c>
      <c r="C297" s="1">
        <v>45293</v>
      </c>
      <c r="D297">
        <v>74</v>
      </c>
      <c r="E297" t="s">
        <v>52</v>
      </c>
      <c r="F297" t="s">
        <v>77</v>
      </c>
      <c r="G297" t="s">
        <v>230</v>
      </c>
      <c r="H297">
        <v>3</v>
      </c>
      <c r="I297" t="s">
        <v>45</v>
      </c>
      <c r="J297" t="s">
        <v>74</v>
      </c>
      <c r="K297" t="s">
        <v>55</v>
      </c>
      <c r="L297" t="s">
        <v>42</v>
      </c>
      <c r="M297" t="s">
        <v>123</v>
      </c>
      <c r="N297" t="s">
        <v>48</v>
      </c>
      <c r="O297" t="s">
        <v>89</v>
      </c>
      <c r="P297" t="s">
        <v>49</v>
      </c>
      <c r="Q297" t="s">
        <v>97</v>
      </c>
      <c r="R297" s="6">
        <f>_xlfn.XLOOKUP(CleanedData[[#This Row],[Product]],'02_Lookup_Tables'!$A$2:$A$126,'02_Lookup_Tables'!$B$2:$B$126)</f>
        <v>1940.64</v>
      </c>
      <c r="S297" t="str">
        <f>VLOOKUP(CleanedData[[#This Row],[Product]],'02_Lookup_Tables'!$H$2:$I$126,2,FALSE)</f>
        <v>Toys &amp; Games</v>
      </c>
      <c r="T297" t="str">
        <f>VLOOKUP(CleanedData[[#This Row],[Province]],'02_Lookup_Tables'!$D$2:$E$10,2, FALSE)</f>
        <v>Central Region</v>
      </c>
      <c r="U297" t="str" cm="1">
        <f t="array" ref="U297">_xlfn.IFS(CleanedData[[#This Row],[Purchase Amount]]&lt;500,"Low",
CleanedData[[#This Row],[Purchase Amount]]&lt;5000,"Medium",
TRUE,"High")</f>
        <v>Medium</v>
      </c>
      <c r="V297" t="str">
        <f>TEXT(CleanedData[[#This Row],[Date]],"mmmm")</f>
        <v>January</v>
      </c>
      <c r="W297" t="str">
        <f>"Q"&amp;ROUNDUP(MONTH(CleanedData[[#This Row],[Date]])/3,0)</f>
        <v>Q1</v>
      </c>
      <c r="X297" t="str">
        <f>IF(CleanedData[[#This Row],[Purchase Amount]]&gt;=5000,"Yes","No")</f>
        <v>No</v>
      </c>
      <c r="Y297">
        <f>IF(CleanedData[[#This Row],[Recommend]]="Yes",1,0)</f>
        <v>1</v>
      </c>
      <c r="Z297" s="6">
        <f>CleanedData[[#This Row],[Purchase Amount]]*0.15</f>
        <v>291.096</v>
      </c>
      <c r="AA297" s="6">
        <f>CleanedData[[#This Row],[Purchase Amount]]*1.15</f>
        <v>2231.7359999999999</v>
      </c>
    </row>
    <row r="298" spans="1:27" x14ac:dyDescent="0.3">
      <c r="A298">
        <v>353</v>
      </c>
      <c r="B298" t="s">
        <v>513</v>
      </c>
      <c r="C298" s="1">
        <v>45957</v>
      </c>
      <c r="D298">
        <v>32</v>
      </c>
      <c r="E298" t="s">
        <v>60</v>
      </c>
      <c r="F298" t="s">
        <v>61</v>
      </c>
      <c r="G298" t="s">
        <v>160</v>
      </c>
      <c r="H298">
        <v>2</v>
      </c>
      <c r="I298" t="s">
        <v>42</v>
      </c>
      <c r="J298" t="s">
        <v>54</v>
      </c>
      <c r="K298" t="s">
        <v>64</v>
      </c>
      <c r="L298" t="s">
        <v>42</v>
      </c>
      <c r="M298" t="s">
        <v>208</v>
      </c>
      <c r="N298" t="s">
        <v>47</v>
      </c>
      <c r="O298" t="s">
        <v>89</v>
      </c>
      <c r="P298" t="s">
        <v>49</v>
      </c>
      <c r="Q298" t="s">
        <v>58</v>
      </c>
      <c r="R298" s="6">
        <f>_xlfn.XLOOKUP(CleanedData[[#This Row],[Product]],'02_Lookup_Tables'!$A$2:$A$126,'02_Lookup_Tables'!$B$2:$B$126)</f>
        <v>294.33</v>
      </c>
      <c r="S298" t="str">
        <f>VLOOKUP(CleanedData[[#This Row],[Product]],'02_Lookup_Tables'!$H$2:$I$126,2,FALSE)</f>
        <v>Toys &amp; Games</v>
      </c>
      <c r="T298" t="str">
        <f>VLOOKUP(CleanedData[[#This Row],[Province]],'02_Lookup_Tables'!$D$2:$E$10,2, FALSE)</f>
        <v>Southern Region</v>
      </c>
      <c r="U298" t="str" cm="1">
        <f t="array" ref="U298">_xlfn.IFS(CleanedData[[#This Row],[Purchase Amount]]&lt;500,"Low",
CleanedData[[#This Row],[Purchase Amount]]&lt;5000,"Medium",
TRUE,"High")</f>
        <v>Low</v>
      </c>
      <c r="V298" t="str">
        <f>TEXT(CleanedData[[#This Row],[Date]],"mmmm")</f>
        <v>October</v>
      </c>
      <c r="W298" t="str">
        <f>"Q"&amp;ROUNDUP(MONTH(CleanedData[[#This Row],[Date]])/3,0)</f>
        <v>Q4</v>
      </c>
      <c r="X298" t="str">
        <f>IF(CleanedData[[#This Row],[Purchase Amount]]&gt;=5000,"Yes","No")</f>
        <v>No</v>
      </c>
      <c r="Y298">
        <f>IF(CleanedData[[#This Row],[Recommend]]="Yes",1,0)</f>
        <v>0</v>
      </c>
      <c r="Z298" s="6">
        <f>CleanedData[[#This Row],[Purchase Amount]]*0.15</f>
        <v>44.149499999999996</v>
      </c>
      <c r="AA298" s="6">
        <f>CleanedData[[#This Row],[Purchase Amount]]*1.15</f>
        <v>338.47949999999997</v>
      </c>
    </row>
    <row r="299" spans="1:27" x14ac:dyDescent="0.3">
      <c r="A299">
        <v>354</v>
      </c>
      <c r="B299" t="s">
        <v>514</v>
      </c>
      <c r="C299" s="1">
        <v>45513</v>
      </c>
      <c r="D299">
        <v>80</v>
      </c>
      <c r="E299" t="s">
        <v>52</v>
      </c>
      <c r="F299" t="s">
        <v>108</v>
      </c>
      <c r="G299" t="s">
        <v>349</v>
      </c>
      <c r="H299">
        <v>5</v>
      </c>
      <c r="I299" t="s">
        <v>42</v>
      </c>
      <c r="J299" t="s">
        <v>43</v>
      </c>
      <c r="K299" t="s">
        <v>55</v>
      </c>
      <c r="L299" t="s">
        <v>42</v>
      </c>
      <c r="M299" t="s">
        <v>88</v>
      </c>
      <c r="N299" t="s">
        <v>57</v>
      </c>
      <c r="O299" t="s">
        <v>89</v>
      </c>
      <c r="P299" t="s">
        <v>70</v>
      </c>
      <c r="Q299" t="s">
        <v>97</v>
      </c>
      <c r="R299" s="6">
        <f>_xlfn.XLOOKUP(CleanedData[[#This Row],[Product]],'02_Lookup_Tables'!$A$2:$A$126,'02_Lookup_Tables'!$B$2:$B$126)</f>
        <v>53.85</v>
      </c>
      <c r="S299" t="str">
        <f>VLOOKUP(CleanedData[[#This Row],[Product]],'02_Lookup_Tables'!$H$2:$I$126,2,FALSE)</f>
        <v>Food</v>
      </c>
      <c r="T299" t="str">
        <f>VLOOKUP(CleanedData[[#This Row],[Province]],'02_Lookup_Tables'!$D$2:$E$10,2, FALSE)</f>
        <v>Gauteng Region</v>
      </c>
      <c r="U299" t="str" cm="1">
        <f t="array" ref="U299">_xlfn.IFS(CleanedData[[#This Row],[Purchase Amount]]&lt;500,"Low",
CleanedData[[#This Row],[Purchase Amount]]&lt;5000,"Medium",
TRUE,"High")</f>
        <v>Low</v>
      </c>
      <c r="V299" t="str">
        <f>TEXT(CleanedData[[#This Row],[Date]],"mmmm")</f>
        <v>August</v>
      </c>
      <c r="W299" t="str">
        <f>"Q"&amp;ROUNDUP(MONTH(CleanedData[[#This Row],[Date]])/3,0)</f>
        <v>Q3</v>
      </c>
      <c r="X299" t="str">
        <f>IF(CleanedData[[#This Row],[Purchase Amount]]&gt;=5000,"Yes","No")</f>
        <v>No</v>
      </c>
      <c r="Y299">
        <f>IF(CleanedData[[#This Row],[Recommend]]="Yes",1,0)</f>
        <v>0</v>
      </c>
      <c r="Z299" s="6">
        <f>CleanedData[[#This Row],[Purchase Amount]]*0.15</f>
        <v>8.0775000000000006</v>
      </c>
      <c r="AA299" s="6">
        <f>CleanedData[[#This Row],[Purchase Amount]]*1.15</f>
        <v>61.927499999999995</v>
      </c>
    </row>
    <row r="300" spans="1:27" x14ac:dyDescent="0.3">
      <c r="A300">
        <v>355</v>
      </c>
      <c r="B300" t="s">
        <v>515</v>
      </c>
      <c r="C300" s="1">
        <v>45350</v>
      </c>
      <c r="D300">
        <v>62</v>
      </c>
      <c r="E300" t="s">
        <v>60</v>
      </c>
      <c r="F300" t="s">
        <v>40</v>
      </c>
      <c r="G300" t="s">
        <v>365</v>
      </c>
      <c r="H300">
        <v>2</v>
      </c>
      <c r="I300" t="s">
        <v>42</v>
      </c>
      <c r="J300" t="s">
        <v>43</v>
      </c>
      <c r="K300" t="s">
        <v>64</v>
      </c>
      <c r="L300" t="s">
        <v>45</v>
      </c>
      <c r="M300" t="s">
        <v>208</v>
      </c>
      <c r="N300" t="s">
        <v>47</v>
      </c>
      <c r="O300" t="s">
        <v>89</v>
      </c>
      <c r="P300" t="s">
        <v>49</v>
      </c>
      <c r="Q300" t="s">
        <v>50</v>
      </c>
      <c r="R300" s="6">
        <f>_xlfn.XLOOKUP(CleanedData[[#This Row],[Product]],'02_Lookup_Tables'!$A$2:$A$126,'02_Lookup_Tables'!$B$2:$B$126)</f>
        <v>105.11</v>
      </c>
      <c r="S300" t="str">
        <f>VLOOKUP(CleanedData[[#This Row],[Product]],'02_Lookup_Tables'!$H$2:$I$126,2,FALSE)</f>
        <v>Beauty &amp; Personal Care</v>
      </c>
      <c r="T300" t="str">
        <f>VLOOKUP(CleanedData[[#This Row],[Province]],'02_Lookup_Tables'!$D$2:$E$10,2, FALSE)</f>
        <v>Northern Region</v>
      </c>
      <c r="U300" t="str" cm="1">
        <f t="array" ref="U300">_xlfn.IFS(CleanedData[[#This Row],[Purchase Amount]]&lt;500,"Low",
CleanedData[[#This Row],[Purchase Amount]]&lt;5000,"Medium",
TRUE,"High")</f>
        <v>Low</v>
      </c>
      <c r="V300" t="str">
        <f>TEXT(CleanedData[[#This Row],[Date]],"mmmm")</f>
        <v>February</v>
      </c>
      <c r="W300" t="str">
        <f>"Q"&amp;ROUNDUP(MONTH(CleanedData[[#This Row],[Date]])/3,0)</f>
        <v>Q1</v>
      </c>
      <c r="X300" t="str">
        <f>IF(CleanedData[[#This Row],[Purchase Amount]]&gt;=5000,"Yes","No")</f>
        <v>No</v>
      </c>
      <c r="Y300">
        <f>IF(CleanedData[[#This Row],[Recommend]]="Yes",1,0)</f>
        <v>0</v>
      </c>
      <c r="Z300" s="6">
        <f>CleanedData[[#This Row],[Purchase Amount]]*0.15</f>
        <v>15.766499999999999</v>
      </c>
      <c r="AA300" s="6">
        <f>CleanedData[[#This Row],[Purchase Amount]]*1.15</f>
        <v>120.87649999999999</v>
      </c>
    </row>
    <row r="301" spans="1:27" x14ac:dyDescent="0.3">
      <c r="A301">
        <v>356</v>
      </c>
      <c r="B301" t="s">
        <v>516</v>
      </c>
      <c r="C301" s="1">
        <v>45726</v>
      </c>
      <c r="D301">
        <v>20</v>
      </c>
      <c r="E301" t="s">
        <v>60</v>
      </c>
      <c r="F301" t="s">
        <v>130</v>
      </c>
      <c r="G301" t="s">
        <v>153</v>
      </c>
      <c r="H301">
        <v>1</v>
      </c>
      <c r="I301" t="s">
        <v>42</v>
      </c>
      <c r="J301" t="s">
        <v>63</v>
      </c>
      <c r="K301" t="s">
        <v>44</v>
      </c>
      <c r="L301" t="s">
        <v>45</v>
      </c>
      <c r="M301" t="s">
        <v>106</v>
      </c>
      <c r="N301" t="s">
        <v>80</v>
      </c>
      <c r="O301" t="s">
        <v>148</v>
      </c>
      <c r="P301" t="s">
        <v>70</v>
      </c>
      <c r="Q301" t="s">
        <v>66</v>
      </c>
      <c r="R301" s="6">
        <f>_xlfn.XLOOKUP(CleanedData[[#This Row],[Product]],'02_Lookup_Tables'!$A$2:$A$126,'02_Lookup_Tables'!$B$2:$B$126)</f>
        <v>1011.68</v>
      </c>
      <c r="S301" t="str">
        <f>VLOOKUP(CleanedData[[#This Row],[Product]],'02_Lookup_Tables'!$H$2:$I$126,2,FALSE)</f>
        <v>Accessories</v>
      </c>
      <c r="T301" t="str">
        <f>VLOOKUP(CleanedData[[#This Row],[Province]],'02_Lookup_Tables'!$D$2:$E$10,2, FALSE)</f>
        <v>Eastern Region</v>
      </c>
      <c r="U301" t="str" cm="1">
        <f t="array" ref="U301">_xlfn.IFS(CleanedData[[#This Row],[Purchase Amount]]&lt;500,"Low",
CleanedData[[#This Row],[Purchase Amount]]&lt;5000,"Medium",
TRUE,"High")</f>
        <v>Medium</v>
      </c>
      <c r="V301" t="str">
        <f>TEXT(CleanedData[[#This Row],[Date]],"mmmm")</f>
        <v>March</v>
      </c>
      <c r="W301" t="str">
        <f>"Q"&amp;ROUNDUP(MONTH(CleanedData[[#This Row],[Date]])/3,0)</f>
        <v>Q1</v>
      </c>
      <c r="X301" t="str">
        <f>IF(CleanedData[[#This Row],[Purchase Amount]]&gt;=5000,"Yes","No")</f>
        <v>No</v>
      </c>
      <c r="Y301">
        <f>IF(CleanedData[[#This Row],[Recommend]]="Yes",1,0)</f>
        <v>0</v>
      </c>
      <c r="Z301" s="6">
        <f>CleanedData[[#This Row],[Purchase Amount]]*0.15</f>
        <v>151.75199999999998</v>
      </c>
      <c r="AA301" s="6">
        <f>CleanedData[[#This Row],[Purchase Amount]]*1.15</f>
        <v>1163.4319999999998</v>
      </c>
    </row>
    <row r="302" spans="1:27" x14ac:dyDescent="0.3">
      <c r="A302">
        <v>357</v>
      </c>
      <c r="B302" t="s">
        <v>517</v>
      </c>
      <c r="C302" s="1">
        <v>45708</v>
      </c>
      <c r="D302">
        <v>47</v>
      </c>
      <c r="E302" t="s">
        <v>60</v>
      </c>
      <c r="F302" t="s">
        <v>130</v>
      </c>
      <c r="G302" t="s">
        <v>230</v>
      </c>
      <c r="H302">
        <v>2</v>
      </c>
      <c r="I302" t="s">
        <v>42</v>
      </c>
      <c r="J302" t="s">
        <v>63</v>
      </c>
      <c r="K302" t="s">
        <v>44</v>
      </c>
      <c r="L302" t="s">
        <v>45</v>
      </c>
      <c r="M302" t="s">
        <v>92</v>
      </c>
      <c r="N302" t="s">
        <v>47</v>
      </c>
      <c r="O302" t="s">
        <v>89</v>
      </c>
      <c r="P302" t="s">
        <v>49</v>
      </c>
      <c r="Q302" t="s">
        <v>93</v>
      </c>
      <c r="R302" s="6">
        <f>_xlfn.XLOOKUP(CleanedData[[#This Row],[Product]],'02_Lookup_Tables'!$A$2:$A$126,'02_Lookup_Tables'!$B$2:$B$126)</f>
        <v>1940.64</v>
      </c>
      <c r="S302" t="str">
        <f>VLOOKUP(CleanedData[[#This Row],[Product]],'02_Lookup_Tables'!$H$2:$I$126,2,FALSE)</f>
        <v>Toys &amp; Games</v>
      </c>
      <c r="T302" t="str">
        <f>VLOOKUP(CleanedData[[#This Row],[Province]],'02_Lookup_Tables'!$D$2:$E$10,2, FALSE)</f>
        <v>Eastern Region</v>
      </c>
      <c r="U302" t="str" cm="1">
        <f t="array" ref="U302">_xlfn.IFS(CleanedData[[#This Row],[Purchase Amount]]&lt;500,"Low",
CleanedData[[#This Row],[Purchase Amount]]&lt;5000,"Medium",
TRUE,"High")</f>
        <v>Medium</v>
      </c>
      <c r="V302" t="str">
        <f>TEXT(CleanedData[[#This Row],[Date]],"mmmm")</f>
        <v>February</v>
      </c>
      <c r="W302" t="str">
        <f>"Q"&amp;ROUNDUP(MONTH(CleanedData[[#This Row],[Date]])/3,0)</f>
        <v>Q1</v>
      </c>
      <c r="X302" t="str">
        <f>IF(CleanedData[[#This Row],[Purchase Amount]]&gt;=5000,"Yes","No")</f>
        <v>No</v>
      </c>
      <c r="Y302">
        <f>IF(CleanedData[[#This Row],[Recommend]]="Yes",1,0)</f>
        <v>0</v>
      </c>
      <c r="Z302" s="6">
        <f>CleanedData[[#This Row],[Purchase Amount]]*0.15</f>
        <v>291.096</v>
      </c>
      <c r="AA302" s="6">
        <f>CleanedData[[#This Row],[Purchase Amount]]*1.15</f>
        <v>2231.7359999999999</v>
      </c>
    </row>
    <row r="303" spans="1:27" x14ac:dyDescent="0.3">
      <c r="A303">
        <v>358</v>
      </c>
      <c r="B303" t="s">
        <v>518</v>
      </c>
      <c r="C303" s="1">
        <v>45916</v>
      </c>
      <c r="D303">
        <v>29</v>
      </c>
      <c r="E303" t="s">
        <v>52</v>
      </c>
      <c r="F303" t="s">
        <v>61</v>
      </c>
      <c r="G303" t="s">
        <v>519</v>
      </c>
      <c r="H303">
        <v>5</v>
      </c>
      <c r="I303" t="s">
        <v>45</v>
      </c>
      <c r="J303" t="s">
        <v>63</v>
      </c>
      <c r="K303" t="s">
        <v>64</v>
      </c>
      <c r="L303" t="s">
        <v>45</v>
      </c>
      <c r="N303" t="s">
        <v>57</v>
      </c>
      <c r="O303" t="s">
        <v>134</v>
      </c>
      <c r="P303" t="s">
        <v>8646</v>
      </c>
      <c r="Q303" t="s">
        <v>58</v>
      </c>
      <c r="R303" s="6">
        <f>_xlfn.XLOOKUP(CleanedData[[#This Row],[Product]],'02_Lookup_Tables'!$A$2:$A$126,'02_Lookup_Tables'!$B$2:$B$126)</f>
        <v>338.79</v>
      </c>
      <c r="S303" t="str">
        <f>VLOOKUP(CleanedData[[#This Row],[Product]],'02_Lookup_Tables'!$H$2:$I$126,2,FALSE)</f>
        <v>Accessories</v>
      </c>
      <c r="T303" t="str">
        <f>VLOOKUP(CleanedData[[#This Row],[Province]],'02_Lookup_Tables'!$D$2:$E$10,2, FALSE)</f>
        <v>Southern Region</v>
      </c>
      <c r="U303" t="str" cm="1">
        <f t="array" ref="U303">_xlfn.IFS(CleanedData[[#This Row],[Purchase Amount]]&lt;500,"Low",
CleanedData[[#This Row],[Purchase Amount]]&lt;5000,"Medium",
TRUE,"High")</f>
        <v>Low</v>
      </c>
      <c r="V303" t="str">
        <f>TEXT(CleanedData[[#This Row],[Date]],"mmmm")</f>
        <v>September</v>
      </c>
      <c r="W303" t="str">
        <f>"Q"&amp;ROUNDUP(MONTH(CleanedData[[#This Row],[Date]])/3,0)</f>
        <v>Q3</v>
      </c>
      <c r="X303" t="str">
        <f>IF(CleanedData[[#This Row],[Purchase Amount]]&gt;=5000,"Yes","No")</f>
        <v>No</v>
      </c>
      <c r="Y303">
        <f>IF(CleanedData[[#This Row],[Recommend]]="Yes",1,0)</f>
        <v>1</v>
      </c>
      <c r="Z303" s="6">
        <f>CleanedData[[#This Row],[Purchase Amount]]*0.15</f>
        <v>50.8185</v>
      </c>
      <c r="AA303" s="6">
        <f>CleanedData[[#This Row],[Purchase Amount]]*1.15</f>
        <v>389.60849999999999</v>
      </c>
    </row>
    <row r="304" spans="1:27" x14ac:dyDescent="0.3">
      <c r="A304">
        <v>360</v>
      </c>
      <c r="B304" t="s">
        <v>520</v>
      </c>
      <c r="C304" s="1">
        <v>45571</v>
      </c>
      <c r="D304">
        <v>64</v>
      </c>
      <c r="E304" t="s">
        <v>60</v>
      </c>
      <c r="F304" t="s">
        <v>130</v>
      </c>
      <c r="G304" t="s">
        <v>406</v>
      </c>
      <c r="H304">
        <v>5</v>
      </c>
      <c r="I304" t="s">
        <v>42</v>
      </c>
      <c r="J304" t="s">
        <v>69</v>
      </c>
      <c r="K304" t="s">
        <v>55</v>
      </c>
      <c r="L304" t="s">
        <v>42</v>
      </c>
      <c r="M304" t="s">
        <v>190</v>
      </c>
      <c r="N304" t="s">
        <v>57</v>
      </c>
      <c r="O304" t="s">
        <v>89</v>
      </c>
      <c r="P304" t="s">
        <v>70</v>
      </c>
      <c r="Q304" t="s">
        <v>50</v>
      </c>
      <c r="R304" s="6">
        <f>_xlfn.XLOOKUP(CleanedData[[#This Row],[Product]],'02_Lookup_Tables'!$A$2:$A$126,'02_Lookup_Tables'!$B$2:$B$126)</f>
        <v>996.44</v>
      </c>
      <c r="S304" t="str">
        <f>VLOOKUP(CleanedData[[#This Row],[Product]],'02_Lookup_Tables'!$H$2:$I$126,2,FALSE)</f>
        <v>Sports &amp; Outdoors</v>
      </c>
      <c r="T304" t="str">
        <f>VLOOKUP(CleanedData[[#This Row],[Province]],'02_Lookup_Tables'!$D$2:$E$10,2, FALSE)</f>
        <v>Eastern Region</v>
      </c>
      <c r="U304" t="str" cm="1">
        <f t="array" ref="U304">_xlfn.IFS(CleanedData[[#This Row],[Purchase Amount]]&lt;500,"Low",
CleanedData[[#This Row],[Purchase Amount]]&lt;5000,"Medium",
TRUE,"High")</f>
        <v>Medium</v>
      </c>
      <c r="V304" t="str">
        <f>TEXT(CleanedData[[#This Row],[Date]],"mmmm")</f>
        <v>October</v>
      </c>
      <c r="W304" t="str">
        <f>"Q"&amp;ROUNDUP(MONTH(CleanedData[[#This Row],[Date]])/3,0)</f>
        <v>Q4</v>
      </c>
      <c r="X304" t="str">
        <f>IF(CleanedData[[#This Row],[Purchase Amount]]&gt;=5000,"Yes","No")</f>
        <v>No</v>
      </c>
      <c r="Y304">
        <f>IF(CleanedData[[#This Row],[Recommend]]="Yes",1,0)</f>
        <v>0</v>
      </c>
      <c r="Z304" s="6">
        <f>CleanedData[[#This Row],[Purchase Amount]]*0.15</f>
        <v>149.46600000000001</v>
      </c>
      <c r="AA304" s="6">
        <f>CleanedData[[#This Row],[Purchase Amount]]*1.15</f>
        <v>1145.9059999999999</v>
      </c>
    </row>
    <row r="305" spans="1:27" x14ac:dyDescent="0.3">
      <c r="A305">
        <v>361</v>
      </c>
      <c r="B305" t="s">
        <v>521</v>
      </c>
      <c r="C305" s="1">
        <v>45962</v>
      </c>
      <c r="D305">
        <v>24</v>
      </c>
      <c r="E305" t="s">
        <v>60</v>
      </c>
      <c r="F305" t="s">
        <v>72</v>
      </c>
      <c r="G305" t="s">
        <v>463</v>
      </c>
      <c r="H305">
        <v>3</v>
      </c>
      <c r="I305" t="s">
        <v>45</v>
      </c>
      <c r="J305" t="s">
        <v>74</v>
      </c>
      <c r="K305" t="s">
        <v>44</v>
      </c>
      <c r="L305" t="s">
        <v>42</v>
      </c>
      <c r="M305" t="s">
        <v>79</v>
      </c>
      <c r="N305" t="s">
        <v>48</v>
      </c>
      <c r="O305" t="s">
        <v>89</v>
      </c>
      <c r="P305" t="s">
        <v>49</v>
      </c>
      <c r="Q305" t="s">
        <v>66</v>
      </c>
      <c r="R305" s="6">
        <f>_xlfn.XLOOKUP(CleanedData[[#This Row],[Product]],'02_Lookup_Tables'!$A$2:$A$126,'02_Lookup_Tables'!$B$2:$B$126)</f>
        <v>470.6</v>
      </c>
      <c r="S305" t="str">
        <f>VLOOKUP(CleanedData[[#This Row],[Product]],'02_Lookup_Tables'!$H$2:$I$126,2,FALSE)</f>
        <v>Toys &amp; Games</v>
      </c>
      <c r="T305" t="str">
        <f>VLOOKUP(CleanedData[[#This Row],[Province]],'02_Lookup_Tables'!$D$2:$E$10,2, FALSE)</f>
        <v>Central Region</v>
      </c>
      <c r="U305" t="str" cm="1">
        <f t="array" ref="U305">_xlfn.IFS(CleanedData[[#This Row],[Purchase Amount]]&lt;500,"Low",
CleanedData[[#This Row],[Purchase Amount]]&lt;5000,"Medium",
TRUE,"High")</f>
        <v>Low</v>
      </c>
      <c r="V305" t="str">
        <f>TEXT(CleanedData[[#This Row],[Date]],"mmmm")</f>
        <v>November</v>
      </c>
      <c r="W305" t="str">
        <f>"Q"&amp;ROUNDUP(MONTH(CleanedData[[#This Row],[Date]])/3,0)</f>
        <v>Q4</v>
      </c>
      <c r="X305" t="str">
        <f>IF(CleanedData[[#This Row],[Purchase Amount]]&gt;=5000,"Yes","No")</f>
        <v>No</v>
      </c>
      <c r="Y305">
        <f>IF(CleanedData[[#This Row],[Recommend]]="Yes",1,0)</f>
        <v>1</v>
      </c>
      <c r="Z305" s="6">
        <f>CleanedData[[#This Row],[Purchase Amount]]*0.15</f>
        <v>70.59</v>
      </c>
      <c r="AA305" s="6">
        <f>CleanedData[[#This Row],[Purchase Amount]]*1.15</f>
        <v>541.18999999999994</v>
      </c>
    </row>
    <row r="306" spans="1:27" x14ac:dyDescent="0.3">
      <c r="A306">
        <v>363</v>
      </c>
      <c r="B306" t="s">
        <v>522</v>
      </c>
      <c r="C306" s="1">
        <v>45408</v>
      </c>
      <c r="D306">
        <v>22</v>
      </c>
      <c r="E306" t="s">
        <v>60</v>
      </c>
      <c r="F306" t="s">
        <v>83</v>
      </c>
      <c r="G306" t="s">
        <v>246</v>
      </c>
      <c r="H306">
        <v>1</v>
      </c>
      <c r="I306" t="s">
        <v>45</v>
      </c>
      <c r="J306" t="s">
        <v>54</v>
      </c>
      <c r="K306" t="s">
        <v>64</v>
      </c>
      <c r="L306" t="s">
        <v>42</v>
      </c>
      <c r="N306" t="s">
        <v>80</v>
      </c>
      <c r="O306" t="s">
        <v>134</v>
      </c>
      <c r="P306" t="s">
        <v>8646</v>
      </c>
      <c r="Q306" t="s">
        <v>66</v>
      </c>
      <c r="R306" s="6">
        <f>_xlfn.XLOOKUP(CleanedData[[#This Row],[Product]],'02_Lookup_Tables'!$A$2:$A$126,'02_Lookup_Tables'!$B$2:$B$126)</f>
        <v>2603.98</v>
      </c>
      <c r="S306" t="str">
        <f>VLOOKUP(CleanedData[[#This Row],[Product]],'02_Lookup_Tables'!$H$2:$I$126,2,FALSE)</f>
        <v>Accessories</v>
      </c>
      <c r="T306" t="str">
        <f>VLOOKUP(CleanedData[[#This Row],[Province]],'02_Lookup_Tables'!$D$2:$E$10,2, FALSE)</f>
        <v>Western Region</v>
      </c>
      <c r="U306" t="str" cm="1">
        <f t="array" ref="U306">_xlfn.IFS(CleanedData[[#This Row],[Purchase Amount]]&lt;500,"Low",
CleanedData[[#This Row],[Purchase Amount]]&lt;5000,"Medium",
TRUE,"High")</f>
        <v>Medium</v>
      </c>
      <c r="V306" t="str">
        <f>TEXT(CleanedData[[#This Row],[Date]],"mmmm")</f>
        <v>April</v>
      </c>
      <c r="W306" t="str">
        <f>"Q"&amp;ROUNDUP(MONTH(CleanedData[[#This Row],[Date]])/3,0)</f>
        <v>Q2</v>
      </c>
      <c r="X306" t="str">
        <f>IF(CleanedData[[#This Row],[Purchase Amount]]&gt;=5000,"Yes","No")</f>
        <v>No</v>
      </c>
      <c r="Y306">
        <f>IF(CleanedData[[#This Row],[Recommend]]="Yes",1,0)</f>
        <v>1</v>
      </c>
      <c r="Z306" s="6">
        <f>CleanedData[[#This Row],[Purchase Amount]]*0.15</f>
        <v>390.59699999999998</v>
      </c>
      <c r="AA306" s="6">
        <f>CleanedData[[#This Row],[Purchase Amount]]*1.15</f>
        <v>2994.5769999999998</v>
      </c>
    </row>
    <row r="307" spans="1:27" x14ac:dyDescent="0.3">
      <c r="A307">
        <v>364</v>
      </c>
      <c r="B307" t="s">
        <v>523</v>
      </c>
      <c r="C307" s="1">
        <v>45732</v>
      </c>
      <c r="D307">
        <v>52</v>
      </c>
      <c r="E307" t="s">
        <v>60</v>
      </c>
      <c r="F307" t="s">
        <v>68</v>
      </c>
      <c r="G307" t="s">
        <v>417</v>
      </c>
      <c r="H307">
        <v>5</v>
      </c>
      <c r="I307" t="s">
        <v>42</v>
      </c>
      <c r="J307" t="s">
        <v>54</v>
      </c>
      <c r="K307" t="s">
        <v>44</v>
      </c>
      <c r="L307" t="s">
        <v>42</v>
      </c>
      <c r="M307" t="s">
        <v>56</v>
      </c>
      <c r="N307" t="s">
        <v>57</v>
      </c>
      <c r="O307" t="s">
        <v>148</v>
      </c>
      <c r="P307" t="s">
        <v>49</v>
      </c>
      <c r="Q307" t="s">
        <v>93</v>
      </c>
      <c r="R307" s="6">
        <f>_xlfn.XLOOKUP(CleanedData[[#This Row],[Product]],'02_Lookup_Tables'!$A$2:$A$126,'02_Lookup_Tables'!$B$2:$B$126)</f>
        <v>274.49</v>
      </c>
      <c r="S307" t="str">
        <f>VLOOKUP(CleanedData[[#This Row],[Product]],'02_Lookup_Tables'!$H$2:$I$126,2,FALSE)</f>
        <v>Beauty &amp; Personal Care</v>
      </c>
      <c r="T307" t="str">
        <f>VLOOKUP(CleanedData[[#This Row],[Province]],'02_Lookup_Tables'!$D$2:$E$10,2, FALSE)</f>
        <v>Northern Region</v>
      </c>
      <c r="U307" t="str" cm="1">
        <f t="array" ref="U307">_xlfn.IFS(CleanedData[[#This Row],[Purchase Amount]]&lt;500,"Low",
CleanedData[[#This Row],[Purchase Amount]]&lt;5000,"Medium",
TRUE,"High")</f>
        <v>Low</v>
      </c>
      <c r="V307" t="str">
        <f>TEXT(CleanedData[[#This Row],[Date]],"mmmm")</f>
        <v>March</v>
      </c>
      <c r="W307" t="str">
        <f>"Q"&amp;ROUNDUP(MONTH(CleanedData[[#This Row],[Date]])/3,0)</f>
        <v>Q1</v>
      </c>
      <c r="X307" t="str">
        <f>IF(CleanedData[[#This Row],[Purchase Amount]]&gt;=5000,"Yes","No")</f>
        <v>No</v>
      </c>
      <c r="Y307">
        <f>IF(CleanedData[[#This Row],[Recommend]]="Yes",1,0)</f>
        <v>0</v>
      </c>
      <c r="Z307" s="6">
        <f>CleanedData[[#This Row],[Purchase Amount]]*0.15</f>
        <v>41.173499999999997</v>
      </c>
      <c r="AA307" s="6">
        <f>CleanedData[[#This Row],[Purchase Amount]]*1.15</f>
        <v>315.6635</v>
      </c>
    </row>
    <row r="308" spans="1:27" x14ac:dyDescent="0.3">
      <c r="A308">
        <v>365</v>
      </c>
      <c r="B308" t="s">
        <v>524</v>
      </c>
      <c r="C308" s="1">
        <v>45397</v>
      </c>
      <c r="E308" t="s">
        <v>52</v>
      </c>
      <c r="F308" t="s">
        <v>83</v>
      </c>
      <c r="G308" t="s">
        <v>105</v>
      </c>
      <c r="H308">
        <v>5</v>
      </c>
      <c r="I308" t="s">
        <v>45</v>
      </c>
      <c r="J308" t="s">
        <v>63</v>
      </c>
      <c r="K308" t="s">
        <v>64</v>
      </c>
      <c r="L308" t="s">
        <v>42</v>
      </c>
      <c r="M308" t="s">
        <v>156</v>
      </c>
      <c r="N308" t="s">
        <v>57</v>
      </c>
      <c r="O308" t="s">
        <v>148</v>
      </c>
      <c r="P308" t="s">
        <v>49</v>
      </c>
      <c r="Q308" t="s">
        <v>166</v>
      </c>
      <c r="R308" s="6">
        <f>_xlfn.XLOOKUP(CleanedData[[#This Row],[Product]],'02_Lookup_Tables'!$A$2:$A$126,'02_Lookup_Tables'!$B$2:$B$126)</f>
        <v>231.22</v>
      </c>
      <c r="S308" t="str">
        <f>VLOOKUP(CleanedData[[#This Row],[Product]],'02_Lookup_Tables'!$H$2:$I$126,2,FALSE)</f>
        <v>Beauty &amp; Personal Care</v>
      </c>
      <c r="T308" t="str">
        <f>VLOOKUP(CleanedData[[#This Row],[Province]],'02_Lookup_Tables'!$D$2:$E$10,2, FALSE)</f>
        <v>Western Region</v>
      </c>
      <c r="U308" t="str" cm="1">
        <f t="array" ref="U308">_xlfn.IFS(CleanedData[[#This Row],[Purchase Amount]]&lt;500,"Low",
CleanedData[[#This Row],[Purchase Amount]]&lt;5000,"Medium",
TRUE,"High")</f>
        <v>Low</v>
      </c>
      <c r="V308" t="str">
        <f>TEXT(CleanedData[[#This Row],[Date]],"mmmm")</f>
        <v>April</v>
      </c>
      <c r="W308" t="str">
        <f>"Q"&amp;ROUNDUP(MONTH(CleanedData[[#This Row],[Date]])/3,0)</f>
        <v>Q2</v>
      </c>
      <c r="X308" t="str">
        <f>IF(CleanedData[[#This Row],[Purchase Amount]]&gt;=5000,"Yes","No")</f>
        <v>No</v>
      </c>
      <c r="Y308">
        <f>IF(CleanedData[[#This Row],[Recommend]]="Yes",1,0)</f>
        <v>1</v>
      </c>
      <c r="Z308" s="6">
        <f>CleanedData[[#This Row],[Purchase Amount]]*0.15</f>
        <v>34.683</v>
      </c>
      <c r="AA308" s="6">
        <f>CleanedData[[#This Row],[Purchase Amount]]*1.15</f>
        <v>265.90299999999996</v>
      </c>
    </row>
    <row r="309" spans="1:27" x14ac:dyDescent="0.3">
      <c r="A309">
        <v>366</v>
      </c>
      <c r="B309" t="s">
        <v>525</v>
      </c>
      <c r="C309" s="1">
        <v>45608</v>
      </c>
      <c r="D309">
        <v>72</v>
      </c>
      <c r="E309" t="s">
        <v>39</v>
      </c>
      <c r="F309" t="s">
        <v>130</v>
      </c>
      <c r="G309" t="s">
        <v>91</v>
      </c>
      <c r="H309">
        <v>3</v>
      </c>
      <c r="I309" t="s">
        <v>42</v>
      </c>
      <c r="J309" t="s">
        <v>74</v>
      </c>
      <c r="K309" t="s">
        <v>55</v>
      </c>
      <c r="L309" t="s">
        <v>45</v>
      </c>
      <c r="M309" t="s">
        <v>85</v>
      </c>
      <c r="N309" t="s">
        <v>48</v>
      </c>
      <c r="O309" t="s">
        <v>48</v>
      </c>
      <c r="P309" t="s">
        <v>70</v>
      </c>
      <c r="Q309" t="s">
        <v>97</v>
      </c>
      <c r="R309" s="6">
        <f>_xlfn.XLOOKUP(CleanedData[[#This Row],[Product]],'02_Lookup_Tables'!$A$2:$A$126,'02_Lookup_Tables'!$B$2:$B$126)</f>
        <v>1370.56</v>
      </c>
      <c r="S309" t="str">
        <f>VLOOKUP(CleanedData[[#This Row],[Product]],'02_Lookup_Tables'!$H$2:$I$126,2,FALSE)</f>
        <v>Electronics</v>
      </c>
      <c r="T309" t="str">
        <f>VLOOKUP(CleanedData[[#This Row],[Province]],'02_Lookup_Tables'!$D$2:$E$10,2, FALSE)</f>
        <v>Eastern Region</v>
      </c>
      <c r="U309" t="str" cm="1">
        <f t="array" ref="U309">_xlfn.IFS(CleanedData[[#This Row],[Purchase Amount]]&lt;500,"Low",
CleanedData[[#This Row],[Purchase Amount]]&lt;5000,"Medium",
TRUE,"High")</f>
        <v>Medium</v>
      </c>
      <c r="V309" t="str">
        <f>TEXT(CleanedData[[#This Row],[Date]],"mmmm")</f>
        <v>November</v>
      </c>
      <c r="W309" t="str">
        <f>"Q"&amp;ROUNDUP(MONTH(CleanedData[[#This Row],[Date]])/3,0)</f>
        <v>Q4</v>
      </c>
      <c r="X309" t="str">
        <f>IF(CleanedData[[#This Row],[Purchase Amount]]&gt;=5000,"Yes","No")</f>
        <v>No</v>
      </c>
      <c r="Y309">
        <f>IF(CleanedData[[#This Row],[Recommend]]="Yes",1,0)</f>
        <v>0</v>
      </c>
      <c r="Z309" s="6">
        <f>CleanedData[[#This Row],[Purchase Amount]]*0.15</f>
        <v>205.58399999999997</v>
      </c>
      <c r="AA309" s="6">
        <f>CleanedData[[#This Row],[Purchase Amount]]*1.15</f>
        <v>1576.1439999999998</v>
      </c>
    </row>
    <row r="310" spans="1:27" x14ac:dyDescent="0.3">
      <c r="A310">
        <v>367</v>
      </c>
      <c r="B310" t="s">
        <v>526</v>
      </c>
      <c r="C310" s="1">
        <v>45513</v>
      </c>
      <c r="D310">
        <v>77</v>
      </c>
      <c r="E310" t="s">
        <v>39</v>
      </c>
      <c r="F310" t="s">
        <v>77</v>
      </c>
      <c r="G310" t="s">
        <v>309</v>
      </c>
      <c r="H310">
        <v>4</v>
      </c>
      <c r="I310" t="s">
        <v>42</v>
      </c>
      <c r="J310" t="s">
        <v>74</v>
      </c>
      <c r="K310" t="s">
        <v>64</v>
      </c>
      <c r="L310" t="s">
        <v>42</v>
      </c>
      <c r="M310" t="s">
        <v>112</v>
      </c>
      <c r="N310" t="s">
        <v>96</v>
      </c>
      <c r="O310" t="s">
        <v>48</v>
      </c>
      <c r="P310" t="s">
        <v>49</v>
      </c>
      <c r="Q310" t="s">
        <v>97</v>
      </c>
      <c r="R310" s="6">
        <f>_xlfn.XLOOKUP(CleanedData[[#This Row],[Product]],'02_Lookup_Tables'!$A$2:$A$126,'02_Lookup_Tables'!$B$2:$B$126)</f>
        <v>353.21</v>
      </c>
      <c r="S310" t="str">
        <f>VLOOKUP(CleanedData[[#This Row],[Product]],'02_Lookup_Tables'!$H$2:$I$126,2,FALSE)</f>
        <v>Food</v>
      </c>
      <c r="T310" t="str">
        <f>VLOOKUP(CleanedData[[#This Row],[Province]],'02_Lookup_Tables'!$D$2:$E$10,2, FALSE)</f>
        <v>Central Region</v>
      </c>
      <c r="U310" t="str" cm="1">
        <f t="array" ref="U310">_xlfn.IFS(CleanedData[[#This Row],[Purchase Amount]]&lt;500,"Low",
CleanedData[[#This Row],[Purchase Amount]]&lt;5000,"Medium",
TRUE,"High")</f>
        <v>Low</v>
      </c>
      <c r="V310" t="str">
        <f>TEXT(CleanedData[[#This Row],[Date]],"mmmm")</f>
        <v>August</v>
      </c>
      <c r="W310" t="str">
        <f>"Q"&amp;ROUNDUP(MONTH(CleanedData[[#This Row],[Date]])/3,0)</f>
        <v>Q3</v>
      </c>
      <c r="X310" t="str">
        <f>IF(CleanedData[[#This Row],[Purchase Amount]]&gt;=5000,"Yes","No")</f>
        <v>No</v>
      </c>
      <c r="Y310">
        <f>IF(CleanedData[[#This Row],[Recommend]]="Yes",1,0)</f>
        <v>0</v>
      </c>
      <c r="Z310" s="6">
        <f>CleanedData[[#This Row],[Purchase Amount]]*0.15</f>
        <v>52.981499999999997</v>
      </c>
      <c r="AA310" s="6">
        <f>CleanedData[[#This Row],[Purchase Amount]]*1.15</f>
        <v>406.19149999999996</v>
      </c>
    </row>
    <row r="311" spans="1:27" x14ac:dyDescent="0.3">
      <c r="A311">
        <v>368</v>
      </c>
      <c r="B311" t="s">
        <v>527</v>
      </c>
      <c r="C311" s="1">
        <v>45883</v>
      </c>
      <c r="D311">
        <v>64</v>
      </c>
      <c r="E311" t="s">
        <v>60</v>
      </c>
      <c r="F311" t="s">
        <v>61</v>
      </c>
      <c r="G311" t="s">
        <v>164</v>
      </c>
      <c r="H311">
        <v>3</v>
      </c>
      <c r="I311" t="s">
        <v>45</v>
      </c>
      <c r="J311" t="s">
        <v>69</v>
      </c>
      <c r="K311" t="s">
        <v>44</v>
      </c>
      <c r="L311" t="s">
        <v>42</v>
      </c>
      <c r="M311" t="s">
        <v>165</v>
      </c>
      <c r="N311" t="s">
        <v>48</v>
      </c>
      <c r="O311" t="s">
        <v>89</v>
      </c>
      <c r="P311" t="s">
        <v>49</v>
      </c>
      <c r="Q311" t="s">
        <v>50</v>
      </c>
      <c r="R311" s="6">
        <f>_xlfn.XLOOKUP(CleanedData[[#This Row],[Product]],'02_Lookup_Tables'!$A$2:$A$126,'02_Lookup_Tables'!$B$2:$B$126)</f>
        <v>440.87</v>
      </c>
      <c r="S311" t="str">
        <f>VLOOKUP(CleanedData[[#This Row],[Product]],'02_Lookup_Tables'!$H$2:$I$126,2,FALSE)</f>
        <v>Home &amp; Living</v>
      </c>
      <c r="T311" t="str">
        <f>VLOOKUP(CleanedData[[#This Row],[Province]],'02_Lookup_Tables'!$D$2:$E$10,2, FALSE)</f>
        <v>Southern Region</v>
      </c>
      <c r="U311" t="str" cm="1">
        <f t="array" ref="U311">_xlfn.IFS(CleanedData[[#This Row],[Purchase Amount]]&lt;500,"Low",
CleanedData[[#This Row],[Purchase Amount]]&lt;5000,"Medium",
TRUE,"High")</f>
        <v>Low</v>
      </c>
      <c r="V311" t="str">
        <f>TEXT(CleanedData[[#This Row],[Date]],"mmmm")</f>
        <v>August</v>
      </c>
      <c r="W311" t="str">
        <f>"Q"&amp;ROUNDUP(MONTH(CleanedData[[#This Row],[Date]])/3,0)</f>
        <v>Q3</v>
      </c>
      <c r="X311" t="str">
        <f>IF(CleanedData[[#This Row],[Purchase Amount]]&gt;=5000,"Yes","No")</f>
        <v>No</v>
      </c>
      <c r="Y311">
        <f>IF(CleanedData[[#This Row],[Recommend]]="Yes",1,0)</f>
        <v>1</v>
      </c>
      <c r="Z311" s="6">
        <f>CleanedData[[#This Row],[Purchase Amount]]*0.15</f>
        <v>66.130499999999998</v>
      </c>
      <c r="AA311" s="6">
        <f>CleanedData[[#This Row],[Purchase Amount]]*1.15</f>
        <v>507.00049999999999</v>
      </c>
    </row>
    <row r="312" spans="1:27" x14ac:dyDescent="0.3">
      <c r="A312">
        <v>369</v>
      </c>
      <c r="B312" t="s">
        <v>528</v>
      </c>
      <c r="C312" s="1">
        <v>45370</v>
      </c>
      <c r="D312">
        <v>59</v>
      </c>
      <c r="E312" t="s">
        <v>52</v>
      </c>
      <c r="F312" t="s">
        <v>40</v>
      </c>
      <c r="G312" t="s">
        <v>278</v>
      </c>
      <c r="H312">
        <v>5</v>
      </c>
      <c r="I312" t="s">
        <v>42</v>
      </c>
      <c r="J312" t="s">
        <v>74</v>
      </c>
      <c r="K312" t="s">
        <v>64</v>
      </c>
      <c r="L312" t="s">
        <v>45</v>
      </c>
      <c r="M312" t="s">
        <v>123</v>
      </c>
      <c r="N312" t="s">
        <v>57</v>
      </c>
      <c r="O312" t="s">
        <v>89</v>
      </c>
      <c r="P312" t="s">
        <v>70</v>
      </c>
      <c r="Q312" t="s">
        <v>50</v>
      </c>
      <c r="R312" s="6">
        <f>_xlfn.XLOOKUP(CleanedData[[#This Row],[Product]],'02_Lookup_Tables'!$A$2:$A$126,'02_Lookup_Tables'!$B$2:$B$126)</f>
        <v>45.96</v>
      </c>
      <c r="S312" t="str">
        <f>VLOOKUP(CleanedData[[#This Row],[Product]],'02_Lookup_Tables'!$H$2:$I$126,2,FALSE)</f>
        <v>Food</v>
      </c>
      <c r="T312" t="str">
        <f>VLOOKUP(CleanedData[[#This Row],[Province]],'02_Lookup_Tables'!$D$2:$E$10,2, FALSE)</f>
        <v>Northern Region</v>
      </c>
      <c r="U312" t="str" cm="1">
        <f t="array" ref="U312">_xlfn.IFS(CleanedData[[#This Row],[Purchase Amount]]&lt;500,"Low",
CleanedData[[#This Row],[Purchase Amount]]&lt;5000,"Medium",
TRUE,"High")</f>
        <v>Low</v>
      </c>
      <c r="V312" t="str">
        <f>TEXT(CleanedData[[#This Row],[Date]],"mmmm")</f>
        <v>March</v>
      </c>
      <c r="W312" t="str">
        <f>"Q"&amp;ROUNDUP(MONTH(CleanedData[[#This Row],[Date]])/3,0)</f>
        <v>Q1</v>
      </c>
      <c r="X312" t="str">
        <f>IF(CleanedData[[#This Row],[Purchase Amount]]&gt;=5000,"Yes","No")</f>
        <v>No</v>
      </c>
      <c r="Y312">
        <f>IF(CleanedData[[#This Row],[Recommend]]="Yes",1,0)</f>
        <v>0</v>
      </c>
      <c r="Z312" s="6">
        <f>CleanedData[[#This Row],[Purchase Amount]]*0.15</f>
        <v>6.8940000000000001</v>
      </c>
      <c r="AA312" s="6">
        <f>CleanedData[[#This Row],[Purchase Amount]]*1.15</f>
        <v>52.853999999999999</v>
      </c>
    </row>
    <row r="313" spans="1:27" x14ac:dyDescent="0.3">
      <c r="A313">
        <v>370</v>
      </c>
      <c r="B313" t="s">
        <v>529</v>
      </c>
      <c r="C313" s="1">
        <v>45742</v>
      </c>
      <c r="D313">
        <v>75</v>
      </c>
      <c r="E313" t="s">
        <v>60</v>
      </c>
      <c r="F313" t="s">
        <v>77</v>
      </c>
      <c r="G313" t="s">
        <v>114</v>
      </c>
      <c r="H313">
        <v>3</v>
      </c>
      <c r="I313" t="s">
        <v>45</v>
      </c>
      <c r="J313" t="s">
        <v>54</v>
      </c>
      <c r="K313" t="s">
        <v>55</v>
      </c>
      <c r="L313" t="s">
        <v>42</v>
      </c>
      <c r="M313" t="s">
        <v>56</v>
      </c>
      <c r="N313" t="s">
        <v>48</v>
      </c>
      <c r="O313" t="s">
        <v>148</v>
      </c>
      <c r="P313" t="s">
        <v>49</v>
      </c>
      <c r="Q313" t="s">
        <v>97</v>
      </c>
      <c r="R313" s="6">
        <f>_xlfn.XLOOKUP(CleanedData[[#This Row],[Product]],'02_Lookup_Tables'!$A$2:$A$126,'02_Lookup_Tables'!$B$2:$B$126)</f>
        <v>1440.59</v>
      </c>
      <c r="S313" t="str">
        <f>VLOOKUP(CleanedData[[#This Row],[Product]],'02_Lookup_Tables'!$H$2:$I$126,2,FALSE)</f>
        <v>Beauty &amp; Personal Care</v>
      </c>
      <c r="T313" t="str">
        <f>VLOOKUP(CleanedData[[#This Row],[Province]],'02_Lookup_Tables'!$D$2:$E$10,2, FALSE)</f>
        <v>Central Region</v>
      </c>
      <c r="U313" t="str" cm="1">
        <f t="array" ref="U313">_xlfn.IFS(CleanedData[[#This Row],[Purchase Amount]]&lt;500,"Low",
CleanedData[[#This Row],[Purchase Amount]]&lt;5000,"Medium",
TRUE,"High")</f>
        <v>Medium</v>
      </c>
      <c r="V313" t="str">
        <f>TEXT(CleanedData[[#This Row],[Date]],"mmmm")</f>
        <v>March</v>
      </c>
      <c r="W313" t="str">
        <f>"Q"&amp;ROUNDUP(MONTH(CleanedData[[#This Row],[Date]])/3,0)</f>
        <v>Q1</v>
      </c>
      <c r="X313" t="str">
        <f>IF(CleanedData[[#This Row],[Purchase Amount]]&gt;=5000,"Yes","No")</f>
        <v>No</v>
      </c>
      <c r="Y313">
        <f>IF(CleanedData[[#This Row],[Recommend]]="Yes",1,0)</f>
        <v>1</v>
      </c>
      <c r="Z313" s="6">
        <f>CleanedData[[#This Row],[Purchase Amount]]*0.15</f>
        <v>216.08849999999998</v>
      </c>
      <c r="AA313" s="6">
        <f>CleanedData[[#This Row],[Purchase Amount]]*1.15</f>
        <v>1656.6784999999998</v>
      </c>
    </row>
    <row r="314" spans="1:27" x14ac:dyDescent="0.3">
      <c r="A314">
        <v>371</v>
      </c>
      <c r="B314" t="s">
        <v>530</v>
      </c>
      <c r="C314" s="1">
        <v>45403</v>
      </c>
      <c r="D314">
        <v>39</v>
      </c>
      <c r="E314" t="s">
        <v>39</v>
      </c>
      <c r="F314" t="s">
        <v>125</v>
      </c>
      <c r="G314" t="s">
        <v>73</v>
      </c>
      <c r="H314">
        <v>2</v>
      </c>
      <c r="I314" t="s">
        <v>45</v>
      </c>
      <c r="J314" t="s">
        <v>54</v>
      </c>
      <c r="K314" t="s">
        <v>44</v>
      </c>
      <c r="L314" t="s">
        <v>42</v>
      </c>
      <c r="M314" t="s">
        <v>175</v>
      </c>
      <c r="N314" t="s">
        <v>47</v>
      </c>
      <c r="O314" t="s">
        <v>89</v>
      </c>
      <c r="P314" t="s">
        <v>49</v>
      </c>
      <c r="Q314" t="s">
        <v>81</v>
      </c>
      <c r="R314" s="6">
        <f>_xlfn.XLOOKUP(CleanedData[[#This Row],[Product]],'02_Lookup_Tables'!$A$2:$A$126,'02_Lookup_Tables'!$B$2:$B$126)</f>
        <v>84.23</v>
      </c>
      <c r="S314" t="str">
        <f>VLOOKUP(CleanedData[[#This Row],[Product]],'02_Lookup_Tables'!$H$2:$I$126,2,FALSE)</f>
        <v>Food</v>
      </c>
      <c r="T314" t="str">
        <f>VLOOKUP(CleanedData[[#This Row],[Province]],'02_Lookup_Tables'!$D$2:$E$10,2, FALSE)</f>
        <v>Western Region</v>
      </c>
      <c r="U314" t="str" cm="1">
        <f t="array" ref="U314">_xlfn.IFS(CleanedData[[#This Row],[Purchase Amount]]&lt;500,"Low",
CleanedData[[#This Row],[Purchase Amount]]&lt;5000,"Medium",
TRUE,"High")</f>
        <v>Low</v>
      </c>
      <c r="V314" t="str">
        <f>TEXT(CleanedData[[#This Row],[Date]],"mmmm")</f>
        <v>April</v>
      </c>
      <c r="W314" t="str">
        <f>"Q"&amp;ROUNDUP(MONTH(CleanedData[[#This Row],[Date]])/3,0)</f>
        <v>Q2</v>
      </c>
      <c r="X314" t="str">
        <f>IF(CleanedData[[#This Row],[Purchase Amount]]&gt;=5000,"Yes","No")</f>
        <v>No</v>
      </c>
      <c r="Y314">
        <f>IF(CleanedData[[#This Row],[Recommend]]="Yes",1,0)</f>
        <v>1</v>
      </c>
      <c r="Z314" s="6">
        <f>CleanedData[[#This Row],[Purchase Amount]]*0.15</f>
        <v>12.634500000000001</v>
      </c>
      <c r="AA314" s="6">
        <f>CleanedData[[#This Row],[Purchase Amount]]*1.15</f>
        <v>96.864499999999992</v>
      </c>
    </row>
    <row r="315" spans="1:27" x14ac:dyDescent="0.3">
      <c r="A315">
        <v>372</v>
      </c>
      <c r="B315" t="s">
        <v>531</v>
      </c>
      <c r="C315" s="1">
        <v>45500</v>
      </c>
      <c r="D315">
        <v>63</v>
      </c>
      <c r="E315" t="s">
        <v>52</v>
      </c>
      <c r="F315" t="s">
        <v>125</v>
      </c>
      <c r="G315" t="s">
        <v>160</v>
      </c>
      <c r="H315">
        <v>3</v>
      </c>
      <c r="I315" t="s">
        <v>45</v>
      </c>
      <c r="J315" t="s">
        <v>43</v>
      </c>
      <c r="K315" t="s">
        <v>64</v>
      </c>
      <c r="L315" t="s">
        <v>42</v>
      </c>
      <c r="M315" t="s">
        <v>92</v>
      </c>
      <c r="N315" t="s">
        <v>48</v>
      </c>
      <c r="O315" t="s">
        <v>89</v>
      </c>
      <c r="P315" t="s">
        <v>49</v>
      </c>
      <c r="Q315" t="s">
        <v>50</v>
      </c>
      <c r="R315" s="6">
        <f>_xlfn.XLOOKUP(CleanedData[[#This Row],[Product]],'02_Lookup_Tables'!$A$2:$A$126,'02_Lookup_Tables'!$B$2:$B$126)</f>
        <v>294.33</v>
      </c>
      <c r="S315" t="str">
        <f>VLOOKUP(CleanedData[[#This Row],[Product]],'02_Lookup_Tables'!$H$2:$I$126,2,FALSE)</f>
        <v>Toys &amp; Games</v>
      </c>
      <c r="T315" t="str">
        <f>VLOOKUP(CleanedData[[#This Row],[Province]],'02_Lookup_Tables'!$D$2:$E$10,2, FALSE)</f>
        <v>Western Region</v>
      </c>
      <c r="U315" t="str" cm="1">
        <f t="array" ref="U315">_xlfn.IFS(CleanedData[[#This Row],[Purchase Amount]]&lt;500,"Low",
CleanedData[[#This Row],[Purchase Amount]]&lt;5000,"Medium",
TRUE,"High")</f>
        <v>Low</v>
      </c>
      <c r="V315" t="str">
        <f>TEXT(CleanedData[[#This Row],[Date]],"mmmm")</f>
        <v>July</v>
      </c>
      <c r="W315" t="str">
        <f>"Q"&amp;ROUNDUP(MONTH(CleanedData[[#This Row],[Date]])/3,0)</f>
        <v>Q3</v>
      </c>
      <c r="X315" t="str">
        <f>IF(CleanedData[[#This Row],[Purchase Amount]]&gt;=5000,"Yes","No")</f>
        <v>No</v>
      </c>
      <c r="Y315">
        <f>IF(CleanedData[[#This Row],[Recommend]]="Yes",1,0)</f>
        <v>1</v>
      </c>
      <c r="Z315" s="6">
        <f>CleanedData[[#This Row],[Purchase Amount]]*0.15</f>
        <v>44.149499999999996</v>
      </c>
      <c r="AA315" s="6">
        <f>CleanedData[[#This Row],[Purchase Amount]]*1.15</f>
        <v>338.47949999999997</v>
      </c>
    </row>
    <row r="316" spans="1:27" x14ac:dyDescent="0.3">
      <c r="A316">
        <v>373</v>
      </c>
      <c r="B316" t="s">
        <v>532</v>
      </c>
      <c r="C316" s="1">
        <v>45457</v>
      </c>
      <c r="D316">
        <v>45</v>
      </c>
      <c r="E316" t="s">
        <v>39</v>
      </c>
      <c r="F316" t="s">
        <v>108</v>
      </c>
      <c r="G316" t="s">
        <v>173</v>
      </c>
      <c r="H316">
        <v>5</v>
      </c>
      <c r="I316" t="s">
        <v>45</v>
      </c>
      <c r="J316" t="s">
        <v>43</v>
      </c>
      <c r="K316" t="s">
        <v>55</v>
      </c>
      <c r="L316" t="s">
        <v>45</v>
      </c>
      <c r="M316" t="s">
        <v>231</v>
      </c>
      <c r="N316" t="s">
        <v>57</v>
      </c>
      <c r="O316" t="s">
        <v>89</v>
      </c>
      <c r="P316" t="s">
        <v>70</v>
      </c>
      <c r="Q316" t="s">
        <v>93</v>
      </c>
      <c r="R316" s="6">
        <f>_xlfn.XLOOKUP(CleanedData[[#This Row],[Product]],'02_Lookup_Tables'!$A$2:$A$126,'02_Lookup_Tables'!$B$2:$B$126)</f>
        <v>13056.99</v>
      </c>
      <c r="S316" t="str">
        <f>VLOOKUP(CleanedData[[#This Row],[Product]],'02_Lookup_Tables'!$H$2:$I$126,2,FALSE)</f>
        <v>Electronics</v>
      </c>
      <c r="T316" t="str">
        <f>VLOOKUP(CleanedData[[#This Row],[Province]],'02_Lookup_Tables'!$D$2:$E$10,2, FALSE)</f>
        <v>Gauteng Region</v>
      </c>
      <c r="U316" t="str" cm="1">
        <f t="array" ref="U316">_xlfn.IFS(CleanedData[[#This Row],[Purchase Amount]]&lt;500,"Low",
CleanedData[[#This Row],[Purchase Amount]]&lt;5000,"Medium",
TRUE,"High")</f>
        <v>High</v>
      </c>
      <c r="V316" t="str">
        <f>TEXT(CleanedData[[#This Row],[Date]],"mmmm")</f>
        <v>June</v>
      </c>
      <c r="W316" t="str">
        <f>"Q"&amp;ROUNDUP(MONTH(CleanedData[[#This Row],[Date]])/3,0)</f>
        <v>Q2</v>
      </c>
      <c r="X316" t="str">
        <f>IF(CleanedData[[#This Row],[Purchase Amount]]&gt;=5000,"Yes","No")</f>
        <v>Yes</v>
      </c>
      <c r="Y316">
        <f>IF(CleanedData[[#This Row],[Recommend]]="Yes",1,0)</f>
        <v>1</v>
      </c>
      <c r="Z316" s="6">
        <f>CleanedData[[#This Row],[Purchase Amount]]*0.15</f>
        <v>1958.5484999999999</v>
      </c>
      <c r="AA316" s="6">
        <f>CleanedData[[#This Row],[Purchase Amount]]*1.15</f>
        <v>15015.538499999999</v>
      </c>
    </row>
    <row r="317" spans="1:27" x14ac:dyDescent="0.3">
      <c r="A317">
        <v>378</v>
      </c>
      <c r="B317" t="s">
        <v>533</v>
      </c>
      <c r="C317" s="1">
        <v>45933</v>
      </c>
      <c r="D317">
        <v>42</v>
      </c>
      <c r="E317" t="s">
        <v>60</v>
      </c>
      <c r="F317" t="s">
        <v>125</v>
      </c>
      <c r="G317" t="s">
        <v>246</v>
      </c>
      <c r="H317">
        <v>5</v>
      </c>
      <c r="I317" t="s">
        <v>45</v>
      </c>
      <c r="J317" t="s">
        <v>54</v>
      </c>
      <c r="K317" t="s">
        <v>44</v>
      </c>
      <c r="L317" t="s">
        <v>42</v>
      </c>
      <c r="M317" t="s">
        <v>165</v>
      </c>
      <c r="N317" t="s">
        <v>57</v>
      </c>
      <c r="O317" t="s">
        <v>89</v>
      </c>
      <c r="P317" t="s">
        <v>70</v>
      </c>
      <c r="Q317" t="s">
        <v>81</v>
      </c>
      <c r="R317" s="6">
        <f>_xlfn.XLOOKUP(CleanedData[[#This Row],[Product]],'02_Lookup_Tables'!$A$2:$A$126,'02_Lookup_Tables'!$B$2:$B$126)</f>
        <v>2603.98</v>
      </c>
      <c r="S317" t="str">
        <f>VLOOKUP(CleanedData[[#This Row],[Product]],'02_Lookup_Tables'!$H$2:$I$126,2,FALSE)</f>
        <v>Accessories</v>
      </c>
      <c r="T317" t="str">
        <f>VLOOKUP(CleanedData[[#This Row],[Province]],'02_Lookup_Tables'!$D$2:$E$10,2, FALSE)</f>
        <v>Western Region</v>
      </c>
      <c r="U317" t="str" cm="1">
        <f t="array" ref="U317">_xlfn.IFS(CleanedData[[#This Row],[Purchase Amount]]&lt;500,"Low",
CleanedData[[#This Row],[Purchase Amount]]&lt;5000,"Medium",
TRUE,"High")</f>
        <v>Medium</v>
      </c>
      <c r="V317" t="str">
        <f>TEXT(CleanedData[[#This Row],[Date]],"mmmm")</f>
        <v>October</v>
      </c>
      <c r="W317" t="str">
        <f>"Q"&amp;ROUNDUP(MONTH(CleanedData[[#This Row],[Date]])/3,0)</f>
        <v>Q4</v>
      </c>
      <c r="X317" t="str">
        <f>IF(CleanedData[[#This Row],[Purchase Amount]]&gt;=5000,"Yes","No")</f>
        <v>No</v>
      </c>
      <c r="Y317">
        <f>IF(CleanedData[[#This Row],[Recommend]]="Yes",1,0)</f>
        <v>1</v>
      </c>
      <c r="Z317" s="6">
        <f>CleanedData[[#This Row],[Purchase Amount]]*0.15</f>
        <v>390.59699999999998</v>
      </c>
      <c r="AA317" s="6">
        <f>CleanedData[[#This Row],[Purchase Amount]]*1.15</f>
        <v>2994.5769999999998</v>
      </c>
    </row>
    <row r="318" spans="1:27" x14ac:dyDescent="0.3">
      <c r="A318">
        <v>379</v>
      </c>
      <c r="B318" t="s">
        <v>534</v>
      </c>
      <c r="C318" s="1">
        <v>45319</v>
      </c>
      <c r="D318">
        <v>40</v>
      </c>
      <c r="E318" t="s">
        <v>52</v>
      </c>
      <c r="F318" t="s">
        <v>68</v>
      </c>
      <c r="G318" t="s">
        <v>345</v>
      </c>
      <c r="H318">
        <v>4</v>
      </c>
      <c r="I318" t="s">
        <v>42</v>
      </c>
      <c r="J318" t="s">
        <v>69</v>
      </c>
      <c r="K318" t="s">
        <v>44</v>
      </c>
      <c r="L318" t="s">
        <v>45</v>
      </c>
      <c r="M318" t="s">
        <v>236</v>
      </c>
      <c r="N318" t="s">
        <v>96</v>
      </c>
      <c r="O318" t="s">
        <v>89</v>
      </c>
      <c r="P318" t="s">
        <v>70</v>
      </c>
      <c r="Q318" t="s">
        <v>81</v>
      </c>
      <c r="R318" s="6">
        <f>_xlfn.XLOOKUP(CleanedData[[#This Row],[Product]],'02_Lookup_Tables'!$A$2:$A$126,'02_Lookup_Tables'!$B$2:$B$126)</f>
        <v>574.49</v>
      </c>
      <c r="S318" t="str">
        <f>VLOOKUP(CleanedData[[#This Row],[Product]],'02_Lookup_Tables'!$H$2:$I$126,2,FALSE)</f>
        <v>Toys &amp; Games</v>
      </c>
      <c r="T318" t="str">
        <f>VLOOKUP(CleanedData[[#This Row],[Province]],'02_Lookup_Tables'!$D$2:$E$10,2, FALSE)</f>
        <v>Northern Region</v>
      </c>
      <c r="U318" t="str" cm="1">
        <f t="array" ref="U318">_xlfn.IFS(CleanedData[[#This Row],[Purchase Amount]]&lt;500,"Low",
CleanedData[[#This Row],[Purchase Amount]]&lt;5000,"Medium",
TRUE,"High")</f>
        <v>Medium</v>
      </c>
      <c r="V318" t="str">
        <f>TEXT(CleanedData[[#This Row],[Date]],"mmmm")</f>
        <v>January</v>
      </c>
      <c r="W318" t="str">
        <f>"Q"&amp;ROUNDUP(MONTH(CleanedData[[#This Row],[Date]])/3,0)</f>
        <v>Q1</v>
      </c>
      <c r="X318" t="str">
        <f>IF(CleanedData[[#This Row],[Purchase Amount]]&gt;=5000,"Yes","No")</f>
        <v>No</v>
      </c>
      <c r="Y318">
        <f>IF(CleanedData[[#This Row],[Recommend]]="Yes",1,0)</f>
        <v>0</v>
      </c>
      <c r="Z318" s="6">
        <f>CleanedData[[#This Row],[Purchase Amount]]*0.15</f>
        <v>86.173500000000004</v>
      </c>
      <c r="AA318" s="6">
        <f>CleanedData[[#This Row],[Purchase Amount]]*1.15</f>
        <v>660.6635</v>
      </c>
    </row>
    <row r="319" spans="1:27" x14ac:dyDescent="0.3">
      <c r="A319">
        <v>380</v>
      </c>
      <c r="B319" t="s">
        <v>535</v>
      </c>
      <c r="C319" s="1">
        <v>45787</v>
      </c>
      <c r="D319">
        <v>50</v>
      </c>
      <c r="E319" t="s">
        <v>60</v>
      </c>
      <c r="F319" t="s">
        <v>68</v>
      </c>
      <c r="G319" t="s">
        <v>519</v>
      </c>
      <c r="H319">
        <v>4</v>
      </c>
      <c r="I319" t="s">
        <v>45</v>
      </c>
      <c r="J319" t="s">
        <v>54</v>
      </c>
      <c r="K319" t="s">
        <v>44</v>
      </c>
      <c r="L319" t="s">
        <v>45</v>
      </c>
      <c r="M319" t="s">
        <v>88</v>
      </c>
      <c r="N319" t="s">
        <v>96</v>
      </c>
      <c r="O319" t="s">
        <v>89</v>
      </c>
      <c r="P319" t="s">
        <v>70</v>
      </c>
      <c r="Q319" t="s">
        <v>93</v>
      </c>
      <c r="R319" s="6">
        <f>_xlfn.XLOOKUP(CleanedData[[#This Row],[Product]],'02_Lookup_Tables'!$A$2:$A$126,'02_Lookup_Tables'!$B$2:$B$126)</f>
        <v>338.79</v>
      </c>
      <c r="S319" t="str">
        <f>VLOOKUP(CleanedData[[#This Row],[Product]],'02_Lookup_Tables'!$H$2:$I$126,2,FALSE)</f>
        <v>Accessories</v>
      </c>
      <c r="T319" t="str">
        <f>VLOOKUP(CleanedData[[#This Row],[Province]],'02_Lookup_Tables'!$D$2:$E$10,2, FALSE)</f>
        <v>Northern Region</v>
      </c>
      <c r="U319" t="str" cm="1">
        <f t="array" ref="U319">_xlfn.IFS(CleanedData[[#This Row],[Purchase Amount]]&lt;500,"Low",
CleanedData[[#This Row],[Purchase Amount]]&lt;5000,"Medium",
TRUE,"High")</f>
        <v>Low</v>
      </c>
      <c r="V319" t="str">
        <f>TEXT(CleanedData[[#This Row],[Date]],"mmmm")</f>
        <v>May</v>
      </c>
      <c r="W319" t="str">
        <f>"Q"&amp;ROUNDUP(MONTH(CleanedData[[#This Row],[Date]])/3,0)</f>
        <v>Q2</v>
      </c>
      <c r="X319" t="str">
        <f>IF(CleanedData[[#This Row],[Purchase Amount]]&gt;=5000,"Yes","No")</f>
        <v>No</v>
      </c>
      <c r="Y319">
        <f>IF(CleanedData[[#This Row],[Recommend]]="Yes",1,0)</f>
        <v>1</v>
      </c>
      <c r="Z319" s="6">
        <f>CleanedData[[#This Row],[Purchase Amount]]*0.15</f>
        <v>50.8185</v>
      </c>
      <c r="AA319" s="6">
        <f>CleanedData[[#This Row],[Purchase Amount]]*1.15</f>
        <v>389.60849999999999</v>
      </c>
    </row>
    <row r="320" spans="1:27" x14ac:dyDescent="0.3">
      <c r="A320">
        <v>381</v>
      </c>
      <c r="B320" t="s">
        <v>536</v>
      </c>
      <c r="C320" s="1">
        <v>45329</v>
      </c>
      <c r="D320">
        <v>49</v>
      </c>
      <c r="E320" t="s">
        <v>39</v>
      </c>
      <c r="F320" t="s">
        <v>61</v>
      </c>
      <c r="G320" t="s">
        <v>233</v>
      </c>
      <c r="H320">
        <v>5</v>
      </c>
      <c r="I320" t="s">
        <v>45</v>
      </c>
      <c r="J320" t="s">
        <v>63</v>
      </c>
      <c r="K320" t="s">
        <v>64</v>
      </c>
      <c r="L320" t="s">
        <v>45</v>
      </c>
      <c r="M320" t="s">
        <v>65</v>
      </c>
      <c r="N320" t="s">
        <v>57</v>
      </c>
      <c r="O320" t="s">
        <v>89</v>
      </c>
      <c r="P320" t="s">
        <v>70</v>
      </c>
      <c r="Q320" t="s">
        <v>93</v>
      </c>
      <c r="R320" s="6">
        <f>_xlfn.XLOOKUP(CleanedData[[#This Row],[Product]],'02_Lookup_Tables'!$A$2:$A$126,'02_Lookup_Tables'!$B$2:$B$126)</f>
        <v>324.35000000000002</v>
      </c>
      <c r="S320" t="str">
        <f>VLOOKUP(CleanedData[[#This Row],[Product]],'02_Lookup_Tables'!$H$2:$I$126,2,FALSE)</f>
        <v>Apparel</v>
      </c>
      <c r="T320" t="str">
        <f>VLOOKUP(CleanedData[[#This Row],[Province]],'02_Lookup_Tables'!$D$2:$E$10,2, FALSE)</f>
        <v>Southern Region</v>
      </c>
      <c r="U320" t="str" cm="1">
        <f t="array" ref="U320">_xlfn.IFS(CleanedData[[#This Row],[Purchase Amount]]&lt;500,"Low",
CleanedData[[#This Row],[Purchase Amount]]&lt;5000,"Medium",
TRUE,"High")</f>
        <v>Low</v>
      </c>
      <c r="V320" t="str">
        <f>TEXT(CleanedData[[#This Row],[Date]],"mmmm")</f>
        <v>February</v>
      </c>
      <c r="W320" t="str">
        <f>"Q"&amp;ROUNDUP(MONTH(CleanedData[[#This Row],[Date]])/3,0)</f>
        <v>Q1</v>
      </c>
      <c r="X320" t="str">
        <f>IF(CleanedData[[#This Row],[Purchase Amount]]&gt;=5000,"Yes","No")</f>
        <v>No</v>
      </c>
      <c r="Y320">
        <f>IF(CleanedData[[#This Row],[Recommend]]="Yes",1,0)</f>
        <v>1</v>
      </c>
      <c r="Z320" s="6">
        <f>CleanedData[[#This Row],[Purchase Amount]]*0.15</f>
        <v>48.652500000000003</v>
      </c>
      <c r="AA320" s="6">
        <f>CleanedData[[#This Row],[Purchase Amount]]*1.15</f>
        <v>373.0025</v>
      </c>
    </row>
    <row r="321" spans="1:27" x14ac:dyDescent="0.3">
      <c r="A321">
        <v>382</v>
      </c>
      <c r="B321" t="s">
        <v>537</v>
      </c>
      <c r="C321" s="1">
        <v>45471</v>
      </c>
      <c r="D321">
        <v>24</v>
      </c>
      <c r="E321" t="s">
        <v>60</v>
      </c>
      <c r="F321" t="s">
        <v>68</v>
      </c>
      <c r="G321" t="s">
        <v>365</v>
      </c>
      <c r="H321">
        <v>3</v>
      </c>
      <c r="I321" t="s">
        <v>45</v>
      </c>
      <c r="J321" t="s">
        <v>54</v>
      </c>
      <c r="K321" t="s">
        <v>64</v>
      </c>
      <c r="L321" t="s">
        <v>45</v>
      </c>
      <c r="M321" t="s">
        <v>100</v>
      </c>
      <c r="N321" t="s">
        <v>48</v>
      </c>
      <c r="O321" t="s">
        <v>48</v>
      </c>
      <c r="P321" t="s">
        <v>70</v>
      </c>
      <c r="Q321" t="s">
        <v>66</v>
      </c>
      <c r="R321" s="6">
        <f>_xlfn.XLOOKUP(CleanedData[[#This Row],[Product]],'02_Lookup_Tables'!$A$2:$A$126,'02_Lookup_Tables'!$B$2:$B$126)</f>
        <v>105.11</v>
      </c>
      <c r="S321" t="str">
        <f>VLOOKUP(CleanedData[[#This Row],[Product]],'02_Lookup_Tables'!$H$2:$I$126,2,FALSE)</f>
        <v>Beauty &amp; Personal Care</v>
      </c>
      <c r="T321" t="str">
        <f>VLOOKUP(CleanedData[[#This Row],[Province]],'02_Lookup_Tables'!$D$2:$E$10,2, FALSE)</f>
        <v>Northern Region</v>
      </c>
      <c r="U321" t="str" cm="1">
        <f t="array" ref="U321">_xlfn.IFS(CleanedData[[#This Row],[Purchase Amount]]&lt;500,"Low",
CleanedData[[#This Row],[Purchase Amount]]&lt;5000,"Medium",
TRUE,"High")</f>
        <v>Low</v>
      </c>
      <c r="V321" t="str">
        <f>TEXT(CleanedData[[#This Row],[Date]],"mmmm")</f>
        <v>June</v>
      </c>
      <c r="W321" t="str">
        <f>"Q"&amp;ROUNDUP(MONTH(CleanedData[[#This Row],[Date]])/3,0)</f>
        <v>Q2</v>
      </c>
      <c r="X321" t="str">
        <f>IF(CleanedData[[#This Row],[Purchase Amount]]&gt;=5000,"Yes","No")</f>
        <v>No</v>
      </c>
      <c r="Y321">
        <f>IF(CleanedData[[#This Row],[Recommend]]="Yes",1,0)</f>
        <v>1</v>
      </c>
      <c r="Z321" s="6">
        <f>CleanedData[[#This Row],[Purchase Amount]]*0.15</f>
        <v>15.766499999999999</v>
      </c>
      <c r="AA321" s="6">
        <f>CleanedData[[#This Row],[Purchase Amount]]*1.15</f>
        <v>120.87649999999999</v>
      </c>
    </row>
    <row r="322" spans="1:27" x14ac:dyDescent="0.3">
      <c r="A322">
        <v>383</v>
      </c>
      <c r="B322" t="s">
        <v>538</v>
      </c>
      <c r="C322" s="1">
        <v>45924</v>
      </c>
      <c r="D322">
        <v>77</v>
      </c>
      <c r="E322" t="s">
        <v>39</v>
      </c>
      <c r="F322" t="s">
        <v>108</v>
      </c>
      <c r="G322" t="s">
        <v>296</v>
      </c>
      <c r="H322">
        <v>4</v>
      </c>
      <c r="I322" t="s">
        <v>42</v>
      </c>
      <c r="J322" t="s">
        <v>69</v>
      </c>
      <c r="K322" t="s">
        <v>55</v>
      </c>
      <c r="L322" t="s">
        <v>42</v>
      </c>
      <c r="M322" t="s">
        <v>147</v>
      </c>
      <c r="N322" t="s">
        <v>96</v>
      </c>
      <c r="O322" t="s">
        <v>148</v>
      </c>
      <c r="P322" t="s">
        <v>49</v>
      </c>
      <c r="Q322" t="s">
        <v>97</v>
      </c>
      <c r="R322" s="6">
        <f>_xlfn.XLOOKUP(CleanedData[[#This Row],[Product]],'02_Lookup_Tables'!$A$2:$A$126,'02_Lookup_Tables'!$B$2:$B$126)</f>
        <v>657.5</v>
      </c>
      <c r="S322" t="str">
        <f>VLOOKUP(CleanedData[[#This Row],[Product]],'02_Lookup_Tables'!$H$2:$I$126,2,FALSE)</f>
        <v>Home Devices</v>
      </c>
      <c r="T322" t="str">
        <f>VLOOKUP(CleanedData[[#This Row],[Province]],'02_Lookup_Tables'!$D$2:$E$10,2, FALSE)</f>
        <v>Gauteng Region</v>
      </c>
      <c r="U322" t="str" cm="1">
        <f t="array" ref="U322">_xlfn.IFS(CleanedData[[#This Row],[Purchase Amount]]&lt;500,"Low",
CleanedData[[#This Row],[Purchase Amount]]&lt;5000,"Medium",
TRUE,"High")</f>
        <v>Medium</v>
      </c>
      <c r="V322" t="str">
        <f>TEXT(CleanedData[[#This Row],[Date]],"mmmm")</f>
        <v>September</v>
      </c>
      <c r="W322" t="str">
        <f>"Q"&amp;ROUNDUP(MONTH(CleanedData[[#This Row],[Date]])/3,0)</f>
        <v>Q3</v>
      </c>
      <c r="X322" t="str">
        <f>IF(CleanedData[[#This Row],[Purchase Amount]]&gt;=5000,"Yes","No")</f>
        <v>No</v>
      </c>
      <c r="Y322">
        <f>IF(CleanedData[[#This Row],[Recommend]]="Yes",1,0)</f>
        <v>0</v>
      </c>
      <c r="Z322" s="6">
        <f>CleanedData[[#This Row],[Purchase Amount]]*0.15</f>
        <v>98.625</v>
      </c>
      <c r="AA322" s="6">
        <f>CleanedData[[#This Row],[Purchase Amount]]*1.15</f>
        <v>756.12499999999989</v>
      </c>
    </row>
    <row r="323" spans="1:27" x14ac:dyDescent="0.3">
      <c r="A323">
        <v>384</v>
      </c>
      <c r="B323" t="s">
        <v>539</v>
      </c>
      <c r="C323" s="1">
        <v>45637</v>
      </c>
      <c r="D323">
        <v>56</v>
      </c>
      <c r="E323" t="s">
        <v>52</v>
      </c>
      <c r="F323" t="s">
        <v>72</v>
      </c>
      <c r="G323" t="s">
        <v>126</v>
      </c>
      <c r="H323">
        <v>4</v>
      </c>
      <c r="I323" t="s">
        <v>45</v>
      </c>
      <c r="J323" t="s">
        <v>63</v>
      </c>
      <c r="K323" t="s">
        <v>55</v>
      </c>
      <c r="L323" t="s">
        <v>45</v>
      </c>
      <c r="M323" t="s">
        <v>112</v>
      </c>
      <c r="N323" t="s">
        <v>96</v>
      </c>
      <c r="O323" t="s">
        <v>48</v>
      </c>
      <c r="P323" t="s">
        <v>49</v>
      </c>
      <c r="Q323" t="s">
        <v>50</v>
      </c>
      <c r="R323" s="6">
        <f>_xlfn.XLOOKUP(CleanedData[[#This Row],[Product]],'02_Lookup_Tables'!$A$2:$A$126,'02_Lookup_Tables'!$B$2:$B$126)</f>
        <v>343.42</v>
      </c>
      <c r="S323" t="str">
        <f>VLOOKUP(CleanedData[[#This Row],[Product]],'02_Lookup_Tables'!$H$2:$I$126,2,FALSE)</f>
        <v>Food</v>
      </c>
      <c r="T323" t="str">
        <f>VLOOKUP(CleanedData[[#This Row],[Province]],'02_Lookup_Tables'!$D$2:$E$10,2, FALSE)</f>
        <v>Central Region</v>
      </c>
      <c r="U323" t="str" cm="1">
        <f t="array" ref="U323">_xlfn.IFS(CleanedData[[#This Row],[Purchase Amount]]&lt;500,"Low",
CleanedData[[#This Row],[Purchase Amount]]&lt;5000,"Medium",
TRUE,"High")</f>
        <v>Low</v>
      </c>
      <c r="V323" t="str">
        <f>TEXT(CleanedData[[#This Row],[Date]],"mmmm")</f>
        <v>December</v>
      </c>
      <c r="W323" t="str">
        <f>"Q"&amp;ROUNDUP(MONTH(CleanedData[[#This Row],[Date]])/3,0)</f>
        <v>Q4</v>
      </c>
      <c r="X323" t="str">
        <f>IF(CleanedData[[#This Row],[Purchase Amount]]&gt;=5000,"Yes","No")</f>
        <v>No</v>
      </c>
      <c r="Y323">
        <f>IF(CleanedData[[#This Row],[Recommend]]="Yes",1,0)</f>
        <v>1</v>
      </c>
      <c r="Z323" s="6">
        <f>CleanedData[[#This Row],[Purchase Amount]]*0.15</f>
        <v>51.512999999999998</v>
      </c>
      <c r="AA323" s="6">
        <f>CleanedData[[#This Row],[Purchase Amount]]*1.15</f>
        <v>394.93299999999999</v>
      </c>
    </row>
    <row r="324" spans="1:27" x14ac:dyDescent="0.3">
      <c r="A324">
        <v>385</v>
      </c>
      <c r="B324" t="s">
        <v>540</v>
      </c>
      <c r="C324" s="1">
        <v>45310</v>
      </c>
      <c r="D324">
        <v>59</v>
      </c>
      <c r="E324" t="s">
        <v>39</v>
      </c>
      <c r="F324" t="s">
        <v>72</v>
      </c>
      <c r="G324" t="s">
        <v>258</v>
      </c>
      <c r="H324">
        <v>5</v>
      </c>
      <c r="I324" t="s">
        <v>42</v>
      </c>
      <c r="J324" t="s">
        <v>74</v>
      </c>
      <c r="K324" t="s">
        <v>55</v>
      </c>
      <c r="L324" t="s">
        <v>42</v>
      </c>
      <c r="N324" t="s">
        <v>57</v>
      </c>
      <c r="O324" t="s">
        <v>134</v>
      </c>
      <c r="P324" t="s">
        <v>8646</v>
      </c>
      <c r="Q324" t="s">
        <v>50</v>
      </c>
      <c r="R324" s="6">
        <f>_xlfn.XLOOKUP(CleanedData[[#This Row],[Product]],'02_Lookup_Tables'!$A$2:$A$126,'02_Lookup_Tables'!$B$2:$B$126)</f>
        <v>768.34</v>
      </c>
      <c r="S324" t="str">
        <f>VLOOKUP(CleanedData[[#This Row],[Product]],'02_Lookup_Tables'!$H$2:$I$126,2,FALSE)</f>
        <v>Home &amp; Living</v>
      </c>
      <c r="T324" t="str">
        <f>VLOOKUP(CleanedData[[#This Row],[Province]],'02_Lookup_Tables'!$D$2:$E$10,2, FALSE)</f>
        <v>Central Region</v>
      </c>
      <c r="U324" t="str" cm="1">
        <f t="array" ref="U324">_xlfn.IFS(CleanedData[[#This Row],[Purchase Amount]]&lt;500,"Low",
CleanedData[[#This Row],[Purchase Amount]]&lt;5000,"Medium",
TRUE,"High")</f>
        <v>Medium</v>
      </c>
      <c r="V324" t="str">
        <f>TEXT(CleanedData[[#This Row],[Date]],"mmmm")</f>
        <v>January</v>
      </c>
      <c r="W324" t="str">
        <f>"Q"&amp;ROUNDUP(MONTH(CleanedData[[#This Row],[Date]])/3,0)</f>
        <v>Q1</v>
      </c>
      <c r="X324" t="str">
        <f>IF(CleanedData[[#This Row],[Purchase Amount]]&gt;=5000,"Yes","No")</f>
        <v>No</v>
      </c>
      <c r="Y324">
        <f>IF(CleanedData[[#This Row],[Recommend]]="Yes",1,0)</f>
        <v>0</v>
      </c>
      <c r="Z324" s="6">
        <f>CleanedData[[#This Row],[Purchase Amount]]*0.15</f>
        <v>115.251</v>
      </c>
      <c r="AA324" s="6">
        <f>CleanedData[[#This Row],[Purchase Amount]]*1.15</f>
        <v>883.59100000000001</v>
      </c>
    </row>
    <row r="325" spans="1:27" x14ac:dyDescent="0.3">
      <c r="A325">
        <v>386</v>
      </c>
      <c r="B325" t="s">
        <v>541</v>
      </c>
      <c r="C325" s="1">
        <v>45335</v>
      </c>
      <c r="D325">
        <v>61</v>
      </c>
      <c r="E325" t="s">
        <v>60</v>
      </c>
      <c r="F325" t="s">
        <v>83</v>
      </c>
      <c r="G325" t="s">
        <v>313</v>
      </c>
      <c r="H325">
        <v>4</v>
      </c>
      <c r="I325" t="s">
        <v>45</v>
      </c>
      <c r="J325" t="s">
        <v>54</v>
      </c>
      <c r="K325" t="s">
        <v>64</v>
      </c>
      <c r="L325" t="s">
        <v>42</v>
      </c>
      <c r="M325" t="s">
        <v>156</v>
      </c>
      <c r="N325" t="s">
        <v>96</v>
      </c>
      <c r="O325" t="s">
        <v>148</v>
      </c>
      <c r="P325" t="s">
        <v>49</v>
      </c>
      <c r="Q325" t="s">
        <v>50</v>
      </c>
      <c r="R325" s="6">
        <f>_xlfn.XLOOKUP(CleanedData[[#This Row],[Product]],'02_Lookup_Tables'!$A$2:$A$126,'02_Lookup_Tables'!$B$2:$B$126)</f>
        <v>283.57</v>
      </c>
      <c r="S325" t="str">
        <f>VLOOKUP(CleanedData[[#This Row],[Product]],'02_Lookup_Tables'!$H$2:$I$126,2,FALSE)</f>
        <v>Accessories</v>
      </c>
      <c r="T325" t="str">
        <f>VLOOKUP(CleanedData[[#This Row],[Province]],'02_Lookup_Tables'!$D$2:$E$10,2, FALSE)</f>
        <v>Western Region</v>
      </c>
      <c r="U325" t="str" cm="1">
        <f t="array" ref="U325">_xlfn.IFS(CleanedData[[#This Row],[Purchase Amount]]&lt;500,"Low",
CleanedData[[#This Row],[Purchase Amount]]&lt;5000,"Medium",
TRUE,"High")</f>
        <v>Low</v>
      </c>
      <c r="V325" t="str">
        <f>TEXT(CleanedData[[#This Row],[Date]],"mmmm")</f>
        <v>February</v>
      </c>
      <c r="W325" t="str">
        <f>"Q"&amp;ROUNDUP(MONTH(CleanedData[[#This Row],[Date]])/3,0)</f>
        <v>Q1</v>
      </c>
      <c r="X325" t="str">
        <f>IF(CleanedData[[#This Row],[Purchase Amount]]&gt;=5000,"Yes","No")</f>
        <v>No</v>
      </c>
      <c r="Y325">
        <f>IF(CleanedData[[#This Row],[Recommend]]="Yes",1,0)</f>
        <v>1</v>
      </c>
      <c r="Z325" s="6">
        <f>CleanedData[[#This Row],[Purchase Amount]]*0.15</f>
        <v>42.535499999999999</v>
      </c>
      <c r="AA325" s="6">
        <f>CleanedData[[#This Row],[Purchase Amount]]*1.15</f>
        <v>326.10549999999995</v>
      </c>
    </row>
    <row r="326" spans="1:27" x14ac:dyDescent="0.3">
      <c r="A326">
        <v>387</v>
      </c>
      <c r="B326" t="s">
        <v>542</v>
      </c>
      <c r="C326" s="1">
        <v>45902</v>
      </c>
      <c r="D326">
        <v>20</v>
      </c>
      <c r="E326" t="s">
        <v>60</v>
      </c>
      <c r="F326" t="s">
        <v>61</v>
      </c>
      <c r="G326" t="s">
        <v>203</v>
      </c>
      <c r="H326">
        <v>5</v>
      </c>
      <c r="I326" t="s">
        <v>42</v>
      </c>
      <c r="J326" t="s">
        <v>69</v>
      </c>
      <c r="K326" t="s">
        <v>64</v>
      </c>
      <c r="L326" t="s">
        <v>45</v>
      </c>
      <c r="M326" t="s">
        <v>175</v>
      </c>
      <c r="N326" t="s">
        <v>57</v>
      </c>
      <c r="O326" t="s">
        <v>89</v>
      </c>
      <c r="P326" t="s">
        <v>70</v>
      </c>
      <c r="Q326" t="s">
        <v>66</v>
      </c>
      <c r="R326" s="6">
        <f>_xlfn.XLOOKUP(CleanedData[[#This Row],[Product]],'02_Lookup_Tables'!$A$2:$A$126,'02_Lookup_Tables'!$B$2:$B$126)</f>
        <v>2849.09</v>
      </c>
      <c r="S326" t="str">
        <f>VLOOKUP(CleanedData[[#This Row],[Product]],'02_Lookup_Tables'!$H$2:$I$126,2,FALSE)</f>
        <v>Home &amp; Living</v>
      </c>
      <c r="T326" t="str">
        <f>VLOOKUP(CleanedData[[#This Row],[Province]],'02_Lookup_Tables'!$D$2:$E$10,2, FALSE)</f>
        <v>Southern Region</v>
      </c>
      <c r="U326" t="str" cm="1">
        <f t="array" ref="U326">_xlfn.IFS(CleanedData[[#This Row],[Purchase Amount]]&lt;500,"Low",
CleanedData[[#This Row],[Purchase Amount]]&lt;5000,"Medium",
TRUE,"High")</f>
        <v>Medium</v>
      </c>
      <c r="V326" t="str">
        <f>TEXT(CleanedData[[#This Row],[Date]],"mmmm")</f>
        <v>September</v>
      </c>
      <c r="W326" t="str">
        <f>"Q"&amp;ROUNDUP(MONTH(CleanedData[[#This Row],[Date]])/3,0)</f>
        <v>Q3</v>
      </c>
      <c r="X326" t="str">
        <f>IF(CleanedData[[#This Row],[Purchase Amount]]&gt;=5000,"Yes","No")</f>
        <v>No</v>
      </c>
      <c r="Y326">
        <f>IF(CleanedData[[#This Row],[Recommend]]="Yes",1,0)</f>
        <v>0</v>
      </c>
      <c r="Z326" s="6">
        <f>CleanedData[[#This Row],[Purchase Amount]]*0.15</f>
        <v>427.36349999999999</v>
      </c>
      <c r="AA326" s="6">
        <f>CleanedData[[#This Row],[Purchase Amount]]*1.15</f>
        <v>3276.4535000000001</v>
      </c>
    </row>
    <row r="327" spans="1:27" x14ac:dyDescent="0.3">
      <c r="A327">
        <v>388</v>
      </c>
      <c r="B327" t="s">
        <v>543</v>
      </c>
      <c r="C327" s="1">
        <v>45705</v>
      </c>
      <c r="D327">
        <v>71</v>
      </c>
      <c r="E327" t="s">
        <v>39</v>
      </c>
      <c r="F327" t="s">
        <v>130</v>
      </c>
      <c r="G327" t="s">
        <v>171</v>
      </c>
      <c r="H327">
        <v>4</v>
      </c>
      <c r="I327" t="s">
        <v>45</v>
      </c>
      <c r="J327" t="s">
        <v>54</v>
      </c>
      <c r="K327" t="s">
        <v>55</v>
      </c>
      <c r="L327" t="s">
        <v>45</v>
      </c>
      <c r="M327" t="s">
        <v>65</v>
      </c>
      <c r="N327" t="s">
        <v>96</v>
      </c>
      <c r="O327" t="s">
        <v>89</v>
      </c>
      <c r="P327" t="s">
        <v>70</v>
      </c>
      <c r="Q327" t="s">
        <v>97</v>
      </c>
      <c r="R327" s="6">
        <f>_xlfn.XLOOKUP(CleanedData[[#This Row],[Product]],'02_Lookup_Tables'!$A$2:$A$126,'02_Lookup_Tables'!$B$2:$B$126)</f>
        <v>6710.27</v>
      </c>
      <c r="S327" t="str">
        <f>VLOOKUP(CleanedData[[#This Row],[Product]],'02_Lookup_Tables'!$H$2:$I$126,2,FALSE)</f>
        <v>Home Devices</v>
      </c>
      <c r="T327" t="str">
        <f>VLOOKUP(CleanedData[[#This Row],[Province]],'02_Lookup_Tables'!$D$2:$E$10,2, FALSE)</f>
        <v>Eastern Region</v>
      </c>
      <c r="U327" t="str" cm="1">
        <f t="array" ref="U327">_xlfn.IFS(CleanedData[[#This Row],[Purchase Amount]]&lt;500,"Low",
CleanedData[[#This Row],[Purchase Amount]]&lt;5000,"Medium",
TRUE,"High")</f>
        <v>High</v>
      </c>
      <c r="V327" t="str">
        <f>TEXT(CleanedData[[#This Row],[Date]],"mmmm")</f>
        <v>February</v>
      </c>
      <c r="W327" t="str">
        <f>"Q"&amp;ROUNDUP(MONTH(CleanedData[[#This Row],[Date]])/3,0)</f>
        <v>Q1</v>
      </c>
      <c r="X327" t="str">
        <f>IF(CleanedData[[#This Row],[Purchase Amount]]&gt;=5000,"Yes","No")</f>
        <v>Yes</v>
      </c>
      <c r="Y327">
        <f>IF(CleanedData[[#This Row],[Recommend]]="Yes",1,0)</f>
        <v>1</v>
      </c>
      <c r="Z327" s="6">
        <f>CleanedData[[#This Row],[Purchase Amount]]*0.15</f>
        <v>1006.5405000000001</v>
      </c>
      <c r="AA327" s="6">
        <f>CleanedData[[#This Row],[Purchase Amount]]*1.15</f>
        <v>7716.8104999999996</v>
      </c>
    </row>
    <row r="328" spans="1:27" x14ac:dyDescent="0.3">
      <c r="A328">
        <v>389</v>
      </c>
      <c r="B328" t="s">
        <v>544</v>
      </c>
      <c r="C328" s="1">
        <v>45845</v>
      </c>
      <c r="D328">
        <v>24</v>
      </c>
      <c r="E328" t="s">
        <v>39</v>
      </c>
      <c r="F328" t="s">
        <v>61</v>
      </c>
      <c r="G328" t="s">
        <v>84</v>
      </c>
      <c r="H328">
        <v>4</v>
      </c>
      <c r="I328" t="s">
        <v>42</v>
      </c>
      <c r="J328" t="s">
        <v>63</v>
      </c>
      <c r="K328" t="s">
        <v>64</v>
      </c>
      <c r="L328" t="s">
        <v>45</v>
      </c>
      <c r="M328" t="s">
        <v>231</v>
      </c>
      <c r="N328" t="s">
        <v>96</v>
      </c>
      <c r="O328" t="s">
        <v>89</v>
      </c>
      <c r="P328" t="s">
        <v>70</v>
      </c>
      <c r="Q328" t="s">
        <v>66</v>
      </c>
      <c r="R328" s="6">
        <f>_xlfn.XLOOKUP(CleanedData[[#This Row],[Product]],'02_Lookup_Tables'!$A$2:$A$126,'02_Lookup_Tables'!$B$2:$B$126)</f>
        <v>1158.56</v>
      </c>
      <c r="S328" t="str">
        <f>VLOOKUP(CleanedData[[#This Row],[Product]],'02_Lookup_Tables'!$H$2:$I$126,2,FALSE)</f>
        <v>Toys &amp; Games</v>
      </c>
      <c r="T328" t="str">
        <f>VLOOKUP(CleanedData[[#This Row],[Province]],'02_Lookup_Tables'!$D$2:$E$10,2, FALSE)</f>
        <v>Southern Region</v>
      </c>
      <c r="U328" t="str" cm="1">
        <f t="array" ref="U328">_xlfn.IFS(CleanedData[[#This Row],[Purchase Amount]]&lt;500,"Low",
CleanedData[[#This Row],[Purchase Amount]]&lt;5000,"Medium",
TRUE,"High")</f>
        <v>Medium</v>
      </c>
      <c r="V328" t="str">
        <f>TEXT(CleanedData[[#This Row],[Date]],"mmmm")</f>
        <v>July</v>
      </c>
      <c r="W328" t="str">
        <f>"Q"&amp;ROUNDUP(MONTH(CleanedData[[#This Row],[Date]])/3,0)</f>
        <v>Q3</v>
      </c>
      <c r="X328" t="str">
        <f>IF(CleanedData[[#This Row],[Purchase Amount]]&gt;=5000,"Yes","No")</f>
        <v>No</v>
      </c>
      <c r="Y328">
        <f>IF(CleanedData[[#This Row],[Recommend]]="Yes",1,0)</f>
        <v>0</v>
      </c>
      <c r="Z328" s="6">
        <f>CleanedData[[#This Row],[Purchase Amount]]*0.15</f>
        <v>173.78399999999999</v>
      </c>
      <c r="AA328" s="6">
        <f>CleanedData[[#This Row],[Purchase Amount]]*1.15</f>
        <v>1332.3439999999998</v>
      </c>
    </row>
    <row r="329" spans="1:27" x14ac:dyDescent="0.3">
      <c r="A329">
        <v>390</v>
      </c>
      <c r="B329" t="s">
        <v>545</v>
      </c>
      <c r="C329" s="1">
        <v>45944</v>
      </c>
      <c r="D329">
        <v>58</v>
      </c>
      <c r="E329" t="s">
        <v>52</v>
      </c>
      <c r="F329" t="s">
        <v>125</v>
      </c>
      <c r="G329" t="s">
        <v>546</v>
      </c>
      <c r="H329">
        <v>5</v>
      </c>
      <c r="I329" t="s">
        <v>42</v>
      </c>
      <c r="J329" t="s">
        <v>43</v>
      </c>
      <c r="K329" t="s">
        <v>55</v>
      </c>
      <c r="L329" t="s">
        <v>45</v>
      </c>
      <c r="M329" t="s">
        <v>75</v>
      </c>
      <c r="N329" t="s">
        <v>57</v>
      </c>
      <c r="O329" t="s">
        <v>89</v>
      </c>
      <c r="P329" t="s">
        <v>70</v>
      </c>
      <c r="Q329" t="s">
        <v>50</v>
      </c>
      <c r="R329" s="6">
        <f>_xlfn.XLOOKUP(CleanedData[[#This Row],[Product]],'02_Lookup_Tables'!$A$2:$A$126,'02_Lookup_Tables'!$B$2:$B$126)</f>
        <v>1369.39</v>
      </c>
      <c r="S329" t="str">
        <f>VLOOKUP(CleanedData[[#This Row],[Product]],'02_Lookup_Tables'!$H$2:$I$126,2,FALSE)</f>
        <v>Toys &amp; Games</v>
      </c>
      <c r="T329" t="str">
        <f>VLOOKUP(CleanedData[[#This Row],[Province]],'02_Lookup_Tables'!$D$2:$E$10,2, FALSE)</f>
        <v>Western Region</v>
      </c>
      <c r="U329" t="str" cm="1">
        <f t="array" ref="U329">_xlfn.IFS(CleanedData[[#This Row],[Purchase Amount]]&lt;500,"Low",
CleanedData[[#This Row],[Purchase Amount]]&lt;5000,"Medium",
TRUE,"High")</f>
        <v>Medium</v>
      </c>
      <c r="V329" t="str">
        <f>TEXT(CleanedData[[#This Row],[Date]],"mmmm")</f>
        <v>October</v>
      </c>
      <c r="W329" t="str">
        <f>"Q"&amp;ROUNDUP(MONTH(CleanedData[[#This Row],[Date]])/3,0)</f>
        <v>Q4</v>
      </c>
      <c r="X329" t="str">
        <f>IF(CleanedData[[#This Row],[Purchase Amount]]&gt;=5000,"Yes","No")</f>
        <v>No</v>
      </c>
      <c r="Y329">
        <f>IF(CleanedData[[#This Row],[Recommend]]="Yes",1,0)</f>
        <v>0</v>
      </c>
      <c r="Z329" s="6">
        <f>CleanedData[[#This Row],[Purchase Amount]]*0.15</f>
        <v>205.4085</v>
      </c>
      <c r="AA329" s="6">
        <f>CleanedData[[#This Row],[Purchase Amount]]*1.15</f>
        <v>1574.7985000000001</v>
      </c>
    </row>
    <row r="330" spans="1:27" x14ac:dyDescent="0.3">
      <c r="A330">
        <v>391</v>
      </c>
      <c r="B330" t="s">
        <v>547</v>
      </c>
      <c r="C330" s="1">
        <v>45614</v>
      </c>
      <c r="D330">
        <v>46</v>
      </c>
      <c r="E330" t="s">
        <v>39</v>
      </c>
      <c r="F330" t="s">
        <v>77</v>
      </c>
      <c r="G330" t="s">
        <v>227</v>
      </c>
      <c r="H330">
        <v>2</v>
      </c>
      <c r="I330" t="s">
        <v>45</v>
      </c>
      <c r="J330" t="s">
        <v>54</v>
      </c>
      <c r="K330" t="s">
        <v>44</v>
      </c>
      <c r="L330" t="s">
        <v>42</v>
      </c>
      <c r="M330" t="s">
        <v>75</v>
      </c>
      <c r="N330" t="s">
        <v>47</v>
      </c>
      <c r="O330" t="s">
        <v>89</v>
      </c>
      <c r="P330" t="s">
        <v>49</v>
      </c>
      <c r="Q330" t="s">
        <v>93</v>
      </c>
      <c r="R330" s="6">
        <f>_xlfn.XLOOKUP(CleanedData[[#This Row],[Product]],'02_Lookup_Tables'!$A$2:$A$126,'02_Lookup_Tables'!$B$2:$B$126)</f>
        <v>22574.95</v>
      </c>
      <c r="S330" t="str">
        <f>VLOOKUP(CleanedData[[#This Row],[Product]],'02_Lookup_Tables'!$H$2:$I$126,2,FALSE)</f>
        <v>Electronics</v>
      </c>
      <c r="T330" t="str">
        <f>VLOOKUP(CleanedData[[#This Row],[Province]],'02_Lookup_Tables'!$D$2:$E$10,2, FALSE)</f>
        <v>Central Region</v>
      </c>
      <c r="U330" t="str" cm="1">
        <f t="array" ref="U330">_xlfn.IFS(CleanedData[[#This Row],[Purchase Amount]]&lt;500,"Low",
CleanedData[[#This Row],[Purchase Amount]]&lt;5000,"Medium",
TRUE,"High")</f>
        <v>High</v>
      </c>
      <c r="V330" t="str">
        <f>TEXT(CleanedData[[#This Row],[Date]],"mmmm")</f>
        <v>November</v>
      </c>
      <c r="W330" t="str">
        <f>"Q"&amp;ROUNDUP(MONTH(CleanedData[[#This Row],[Date]])/3,0)</f>
        <v>Q4</v>
      </c>
      <c r="X330" t="str">
        <f>IF(CleanedData[[#This Row],[Purchase Amount]]&gt;=5000,"Yes","No")</f>
        <v>Yes</v>
      </c>
      <c r="Y330">
        <f>IF(CleanedData[[#This Row],[Recommend]]="Yes",1,0)</f>
        <v>1</v>
      </c>
      <c r="Z330" s="6">
        <f>CleanedData[[#This Row],[Purchase Amount]]*0.15</f>
        <v>3386.2424999999998</v>
      </c>
      <c r="AA330" s="6">
        <f>CleanedData[[#This Row],[Purchase Amount]]*1.15</f>
        <v>25961.192499999997</v>
      </c>
    </row>
    <row r="331" spans="1:27" x14ac:dyDescent="0.3">
      <c r="A331">
        <v>392</v>
      </c>
      <c r="B331" t="s">
        <v>548</v>
      </c>
      <c r="C331" s="1">
        <v>45637</v>
      </c>
      <c r="D331">
        <v>31</v>
      </c>
      <c r="E331" t="s">
        <v>39</v>
      </c>
      <c r="F331" t="s">
        <v>68</v>
      </c>
      <c r="G331" t="s">
        <v>280</v>
      </c>
      <c r="H331">
        <v>4</v>
      </c>
      <c r="I331" t="s">
        <v>45</v>
      </c>
      <c r="J331" t="s">
        <v>54</v>
      </c>
      <c r="K331" t="s">
        <v>44</v>
      </c>
      <c r="L331" t="s">
        <v>45</v>
      </c>
      <c r="N331" t="s">
        <v>96</v>
      </c>
      <c r="O331" t="s">
        <v>134</v>
      </c>
      <c r="P331" t="s">
        <v>8646</v>
      </c>
      <c r="Q331" t="s">
        <v>58</v>
      </c>
      <c r="R331" s="6">
        <f>_xlfn.XLOOKUP(CleanedData[[#This Row],[Product]],'02_Lookup_Tables'!$A$2:$A$126,'02_Lookup_Tables'!$B$2:$B$126)</f>
        <v>759.97</v>
      </c>
      <c r="S331" t="str">
        <f>VLOOKUP(CleanedData[[#This Row],[Product]],'02_Lookup_Tables'!$H$2:$I$126,2,FALSE)</f>
        <v>Apparel</v>
      </c>
      <c r="T331" t="str">
        <f>VLOOKUP(CleanedData[[#This Row],[Province]],'02_Lookup_Tables'!$D$2:$E$10,2, FALSE)</f>
        <v>Northern Region</v>
      </c>
      <c r="U331" t="str" cm="1">
        <f t="array" ref="U331">_xlfn.IFS(CleanedData[[#This Row],[Purchase Amount]]&lt;500,"Low",
CleanedData[[#This Row],[Purchase Amount]]&lt;5000,"Medium",
TRUE,"High")</f>
        <v>Medium</v>
      </c>
      <c r="V331" t="str">
        <f>TEXT(CleanedData[[#This Row],[Date]],"mmmm")</f>
        <v>December</v>
      </c>
      <c r="W331" t="str">
        <f>"Q"&amp;ROUNDUP(MONTH(CleanedData[[#This Row],[Date]])/3,0)</f>
        <v>Q4</v>
      </c>
      <c r="X331" t="str">
        <f>IF(CleanedData[[#This Row],[Purchase Amount]]&gt;=5000,"Yes","No")</f>
        <v>No</v>
      </c>
      <c r="Y331">
        <f>IF(CleanedData[[#This Row],[Recommend]]="Yes",1,0)</f>
        <v>1</v>
      </c>
      <c r="Z331" s="6">
        <f>CleanedData[[#This Row],[Purchase Amount]]*0.15</f>
        <v>113.99550000000001</v>
      </c>
      <c r="AA331" s="6">
        <f>CleanedData[[#This Row],[Purchase Amount]]*1.15</f>
        <v>873.96550000000002</v>
      </c>
    </row>
    <row r="332" spans="1:27" x14ac:dyDescent="0.3">
      <c r="A332">
        <v>393</v>
      </c>
      <c r="B332" t="s">
        <v>549</v>
      </c>
      <c r="C332" s="1">
        <v>45317</v>
      </c>
      <c r="E332" t="s">
        <v>39</v>
      </c>
      <c r="F332" t="s">
        <v>108</v>
      </c>
      <c r="G332" t="s">
        <v>118</v>
      </c>
      <c r="H332">
        <v>3</v>
      </c>
      <c r="I332" t="s">
        <v>45</v>
      </c>
      <c r="J332" t="s">
        <v>54</v>
      </c>
      <c r="K332" t="s">
        <v>64</v>
      </c>
      <c r="L332" t="s">
        <v>45</v>
      </c>
      <c r="M332" t="s">
        <v>180</v>
      </c>
      <c r="N332" t="s">
        <v>48</v>
      </c>
      <c r="O332" t="s">
        <v>89</v>
      </c>
      <c r="P332" t="s">
        <v>49</v>
      </c>
      <c r="Q332" t="s">
        <v>166</v>
      </c>
      <c r="R332" s="6">
        <f>_xlfn.XLOOKUP(CleanedData[[#This Row],[Product]],'02_Lookup_Tables'!$A$2:$A$126,'02_Lookup_Tables'!$B$2:$B$126)</f>
        <v>368.99</v>
      </c>
      <c r="S332" t="str">
        <f>VLOOKUP(CleanedData[[#This Row],[Product]],'02_Lookup_Tables'!$H$2:$I$126,2,FALSE)</f>
        <v>Accessories</v>
      </c>
      <c r="T332" t="str">
        <f>VLOOKUP(CleanedData[[#This Row],[Province]],'02_Lookup_Tables'!$D$2:$E$10,2, FALSE)</f>
        <v>Gauteng Region</v>
      </c>
      <c r="U332" t="str" cm="1">
        <f t="array" ref="U332">_xlfn.IFS(CleanedData[[#This Row],[Purchase Amount]]&lt;500,"Low",
CleanedData[[#This Row],[Purchase Amount]]&lt;5000,"Medium",
TRUE,"High")</f>
        <v>Low</v>
      </c>
      <c r="V332" t="str">
        <f>TEXT(CleanedData[[#This Row],[Date]],"mmmm")</f>
        <v>January</v>
      </c>
      <c r="W332" t="str">
        <f>"Q"&amp;ROUNDUP(MONTH(CleanedData[[#This Row],[Date]])/3,0)</f>
        <v>Q1</v>
      </c>
      <c r="X332" t="str">
        <f>IF(CleanedData[[#This Row],[Purchase Amount]]&gt;=5000,"Yes","No")</f>
        <v>No</v>
      </c>
      <c r="Y332">
        <f>IF(CleanedData[[#This Row],[Recommend]]="Yes",1,0)</f>
        <v>1</v>
      </c>
      <c r="Z332" s="6">
        <f>CleanedData[[#This Row],[Purchase Amount]]*0.15</f>
        <v>55.348500000000001</v>
      </c>
      <c r="AA332" s="6">
        <f>CleanedData[[#This Row],[Purchase Amount]]*1.15</f>
        <v>424.33849999999995</v>
      </c>
    </row>
    <row r="333" spans="1:27" x14ac:dyDescent="0.3">
      <c r="A333">
        <v>394</v>
      </c>
      <c r="B333" t="s">
        <v>550</v>
      </c>
      <c r="C333" s="1">
        <v>45564</v>
      </c>
      <c r="D333">
        <v>48</v>
      </c>
      <c r="E333" t="s">
        <v>60</v>
      </c>
      <c r="F333" t="s">
        <v>108</v>
      </c>
      <c r="G333" t="s">
        <v>99</v>
      </c>
      <c r="H333">
        <v>4</v>
      </c>
      <c r="I333" t="s">
        <v>42</v>
      </c>
      <c r="J333" t="s">
        <v>69</v>
      </c>
      <c r="K333" t="s">
        <v>44</v>
      </c>
      <c r="L333" t="s">
        <v>42</v>
      </c>
      <c r="M333" t="s">
        <v>106</v>
      </c>
      <c r="N333" t="s">
        <v>96</v>
      </c>
      <c r="O333" t="s">
        <v>148</v>
      </c>
      <c r="P333" t="s">
        <v>49</v>
      </c>
      <c r="Q333" t="s">
        <v>93</v>
      </c>
      <c r="R333" s="6">
        <f>_xlfn.XLOOKUP(CleanedData[[#This Row],[Product]],'02_Lookup_Tables'!$A$2:$A$126,'02_Lookup_Tables'!$B$2:$B$126)</f>
        <v>43.23</v>
      </c>
      <c r="S333" t="str">
        <f>VLOOKUP(CleanedData[[#This Row],[Product]],'02_Lookup_Tables'!$H$2:$I$126,2,FALSE)</f>
        <v>Food</v>
      </c>
      <c r="T333" t="str">
        <f>VLOOKUP(CleanedData[[#This Row],[Province]],'02_Lookup_Tables'!$D$2:$E$10,2, FALSE)</f>
        <v>Gauteng Region</v>
      </c>
      <c r="U333" t="str" cm="1">
        <f t="array" ref="U333">_xlfn.IFS(CleanedData[[#This Row],[Purchase Amount]]&lt;500,"Low",
CleanedData[[#This Row],[Purchase Amount]]&lt;5000,"Medium",
TRUE,"High")</f>
        <v>Low</v>
      </c>
      <c r="V333" t="str">
        <f>TEXT(CleanedData[[#This Row],[Date]],"mmmm")</f>
        <v>September</v>
      </c>
      <c r="W333" t="str">
        <f>"Q"&amp;ROUNDUP(MONTH(CleanedData[[#This Row],[Date]])/3,0)</f>
        <v>Q3</v>
      </c>
      <c r="X333" t="str">
        <f>IF(CleanedData[[#This Row],[Purchase Amount]]&gt;=5000,"Yes","No")</f>
        <v>No</v>
      </c>
      <c r="Y333">
        <f>IF(CleanedData[[#This Row],[Recommend]]="Yes",1,0)</f>
        <v>0</v>
      </c>
      <c r="Z333" s="6">
        <f>CleanedData[[#This Row],[Purchase Amount]]*0.15</f>
        <v>6.4844999999999997</v>
      </c>
      <c r="AA333" s="6">
        <f>CleanedData[[#This Row],[Purchase Amount]]*1.15</f>
        <v>49.714499999999994</v>
      </c>
    </row>
    <row r="334" spans="1:27" x14ac:dyDescent="0.3">
      <c r="A334">
        <v>397</v>
      </c>
      <c r="B334" t="s">
        <v>551</v>
      </c>
      <c r="C334" s="1">
        <v>45621</v>
      </c>
      <c r="D334">
        <v>39</v>
      </c>
      <c r="E334" t="s">
        <v>39</v>
      </c>
      <c r="F334" t="s">
        <v>130</v>
      </c>
      <c r="G334" t="s">
        <v>150</v>
      </c>
      <c r="H334">
        <v>1</v>
      </c>
      <c r="I334" t="s">
        <v>42</v>
      </c>
      <c r="J334" t="s">
        <v>74</v>
      </c>
      <c r="K334" t="s">
        <v>44</v>
      </c>
      <c r="L334" t="s">
        <v>42</v>
      </c>
      <c r="N334" t="s">
        <v>80</v>
      </c>
      <c r="O334" t="s">
        <v>134</v>
      </c>
      <c r="P334" t="s">
        <v>8646</v>
      </c>
      <c r="Q334" t="s">
        <v>81</v>
      </c>
      <c r="R334" s="6">
        <f>_xlfn.XLOOKUP(CleanedData[[#This Row],[Product]],'02_Lookup_Tables'!$A$2:$A$126,'02_Lookup_Tables'!$B$2:$B$126)</f>
        <v>14808.31</v>
      </c>
      <c r="S334" t="str">
        <f>VLOOKUP(CleanedData[[#This Row],[Product]],'02_Lookup_Tables'!$H$2:$I$126,2,FALSE)</f>
        <v>Electronics</v>
      </c>
      <c r="T334" t="str">
        <f>VLOOKUP(CleanedData[[#This Row],[Province]],'02_Lookup_Tables'!$D$2:$E$10,2, FALSE)</f>
        <v>Eastern Region</v>
      </c>
      <c r="U334" t="str" cm="1">
        <f t="array" ref="U334">_xlfn.IFS(CleanedData[[#This Row],[Purchase Amount]]&lt;500,"Low",
CleanedData[[#This Row],[Purchase Amount]]&lt;5000,"Medium",
TRUE,"High")</f>
        <v>High</v>
      </c>
      <c r="V334" t="str">
        <f>TEXT(CleanedData[[#This Row],[Date]],"mmmm")</f>
        <v>November</v>
      </c>
      <c r="W334" t="str">
        <f>"Q"&amp;ROUNDUP(MONTH(CleanedData[[#This Row],[Date]])/3,0)</f>
        <v>Q4</v>
      </c>
      <c r="X334" t="str">
        <f>IF(CleanedData[[#This Row],[Purchase Amount]]&gt;=5000,"Yes","No")</f>
        <v>Yes</v>
      </c>
      <c r="Y334">
        <f>IF(CleanedData[[#This Row],[Recommend]]="Yes",1,0)</f>
        <v>0</v>
      </c>
      <c r="Z334" s="6">
        <f>CleanedData[[#This Row],[Purchase Amount]]*0.15</f>
        <v>2221.2464999999997</v>
      </c>
      <c r="AA334" s="6">
        <f>CleanedData[[#This Row],[Purchase Amount]]*1.15</f>
        <v>17029.556499999999</v>
      </c>
    </row>
    <row r="335" spans="1:27" x14ac:dyDescent="0.3">
      <c r="A335">
        <v>398</v>
      </c>
      <c r="B335" t="s">
        <v>552</v>
      </c>
      <c r="C335" s="1">
        <v>45501</v>
      </c>
      <c r="D335">
        <v>47</v>
      </c>
      <c r="E335" t="s">
        <v>60</v>
      </c>
      <c r="F335" t="s">
        <v>77</v>
      </c>
      <c r="G335" t="s">
        <v>391</v>
      </c>
      <c r="H335">
        <v>4</v>
      </c>
      <c r="I335" t="s">
        <v>45</v>
      </c>
      <c r="J335" t="s">
        <v>69</v>
      </c>
      <c r="K335" t="s">
        <v>64</v>
      </c>
      <c r="L335" t="s">
        <v>42</v>
      </c>
      <c r="M335" t="s">
        <v>65</v>
      </c>
      <c r="N335" t="s">
        <v>96</v>
      </c>
      <c r="O335" t="s">
        <v>89</v>
      </c>
      <c r="P335" t="s">
        <v>70</v>
      </c>
      <c r="Q335" t="s">
        <v>93</v>
      </c>
      <c r="R335" s="6">
        <f>_xlfn.XLOOKUP(CleanedData[[#This Row],[Product]],'02_Lookup_Tables'!$A$2:$A$126,'02_Lookup_Tables'!$B$2:$B$126)</f>
        <v>886.51</v>
      </c>
      <c r="S335" t="str">
        <f>VLOOKUP(CleanedData[[#This Row],[Product]],'02_Lookup_Tables'!$H$2:$I$126,2,FALSE)</f>
        <v>Beauty &amp; Personal Care</v>
      </c>
      <c r="T335" t="str">
        <f>VLOOKUP(CleanedData[[#This Row],[Province]],'02_Lookup_Tables'!$D$2:$E$10,2, FALSE)</f>
        <v>Central Region</v>
      </c>
      <c r="U335" t="str" cm="1">
        <f t="array" ref="U335">_xlfn.IFS(CleanedData[[#This Row],[Purchase Amount]]&lt;500,"Low",
CleanedData[[#This Row],[Purchase Amount]]&lt;5000,"Medium",
TRUE,"High")</f>
        <v>Medium</v>
      </c>
      <c r="V335" t="str">
        <f>TEXT(CleanedData[[#This Row],[Date]],"mmmm")</f>
        <v>July</v>
      </c>
      <c r="W335" t="str">
        <f>"Q"&amp;ROUNDUP(MONTH(CleanedData[[#This Row],[Date]])/3,0)</f>
        <v>Q3</v>
      </c>
      <c r="X335" t="str">
        <f>IF(CleanedData[[#This Row],[Purchase Amount]]&gt;=5000,"Yes","No")</f>
        <v>No</v>
      </c>
      <c r="Y335">
        <f>IF(CleanedData[[#This Row],[Recommend]]="Yes",1,0)</f>
        <v>1</v>
      </c>
      <c r="Z335" s="6">
        <f>CleanedData[[#This Row],[Purchase Amount]]*0.15</f>
        <v>132.97649999999999</v>
      </c>
      <c r="AA335" s="6">
        <f>CleanedData[[#This Row],[Purchase Amount]]*1.15</f>
        <v>1019.4864999999999</v>
      </c>
    </row>
    <row r="336" spans="1:27" x14ac:dyDescent="0.3">
      <c r="A336">
        <v>399</v>
      </c>
      <c r="B336" t="s">
        <v>553</v>
      </c>
      <c r="C336" s="1">
        <v>45974</v>
      </c>
      <c r="D336">
        <v>65</v>
      </c>
      <c r="E336" t="s">
        <v>39</v>
      </c>
      <c r="F336" t="s">
        <v>130</v>
      </c>
      <c r="G336" t="s">
        <v>168</v>
      </c>
      <c r="H336">
        <v>1</v>
      </c>
      <c r="I336" t="s">
        <v>45</v>
      </c>
      <c r="J336" t="s">
        <v>74</v>
      </c>
      <c r="K336" t="s">
        <v>44</v>
      </c>
      <c r="L336" t="s">
        <v>42</v>
      </c>
      <c r="M336" t="s">
        <v>140</v>
      </c>
      <c r="N336" t="s">
        <v>80</v>
      </c>
      <c r="O336" t="s">
        <v>148</v>
      </c>
      <c r="P336" t="s">
        <v>70</v>
      </c>
      <c r="Q336" t="s">
        <v>97</v>
      </c>
      <c r="R336" s="6">
        <f>_xlfn.XLOOKUP(CleanedData[[#This Row],[Product]],'02_Lookup_Tables'!$A$2:$A$126,'02_Lookup_Tables'!$B$2:$B$126)</f>
        <v>14729.04</v>
      </c>
      <c r="S336" t="str">
        <f>VLOOKUP(CleanedData[[#This Row],[Product]],'02_Lookup_Tables'!$H$2:$I$126,2,FALSE)</f>
        <v>Electronics</v>
      </c>
      <c r="T336" t="str">
        <f>VLOOKUP(CleanedData[[#This Row],[Province]],'02_Lookup_Tables'!$D$2:$E$10,2, FALSE)</f>
        <v>Eastern Region</v>
      </c>
      <c r="U336" t="str" cm="1">
        <f t="array" ref="U336">_xlfn.IFS(CleanedData[[#This Row],[Purchase Amount]]&lt;500,"Low",
CleanedData[[#This Row],[Purchase Amount]]&lt;5000,"Medium",
TRUE,"High")</f>
        <v>High</v>
      </c>
      <c r="V336" t="str">
        <f>TEXT(CleanedData[[#This Row],[Date]],"mmmm")</f>
        <v>November</v>
      </c>
      <c r="W336" t="str">
        <f>"Q"&amp;ROUNDUP(MONTH(CleanedData[[#This Row],[Date]])/3,0)</f>
        <v>Q4</v>
      </c>
      <c r="X336" t="str">
        <f>IF(CleanedData[[#This Row],[Purchase Amount]]&gt;=5000,"Yes","No")</f>
        <v>Yes</v>
      </c>
      <c r="Y336">
        <f>IF(CleanedData[[#This Row],[Recommend]]="Yes",1,0)</f>
        <v>1</v>
      </c>
      <c r="Z336" s="6">
        <f>CleanedData[[#This Row],[Purchase Amount]]*0.15</f>
        <v>2209.3560000000002</v>
      </c>
      <c r="AA336" s="6">
        <f>CleanedData[[#This Row],[Purchase Amount]]*1.15</f>
        <v>16938.396000000001</v>
      </c>
    </row>
    <row r="337" spans="1:27" x14ac:dyDescent="0.3">
      <c r="A337">
        <v>400</v>
      </c>
      <c r="B337" t="s">
        <v>554</v>
      </c>
      <c r="C337" s="1">
        <v>45401</v>
      </c>
      <c r="D337">
        <v>38</v>
      </c>
      <c r="E337" t="s">
        <v>60</v>
      </c>
      <c r="F337" t="s">
        <v>72</v>
      </c>
      <c r="G337" t="s">
        <v>296</v>
      </c>
      <c r="H337">
        <v>5</v>
      </c>
      <c r="I337" t="s">
        <v>42</v>
      </c>
      <c r="J337" t="s">
        <v>74</v>
      </c>
      <c r="K337" t="s">
        <v>55</v>
      </c>
      <c r="L337" t="s">
        <v>42</v>
      </c>
      <c r="M337" t="s">
        <v>75</v>
      </c>
      <c r="N337" t="s">
        <v>57</v>
      </c>
      <c r="O337" t="s">
        <v>89</v>
      </c>
      <c r="P337" t="s">
        <v>70</v>
      </c>
      <c r="Q337" t="s">
        <v>81</v>
      </c>
      <c r="R337" s="6">
        <f>_xlfn.XLOOKUP(CleanedData[[#This Row],[Product]],'02_Lookup_Tables'!$A$2:$A$126,'02_Lookup_Tables'!$B$2:$B$126)</f>
        <v>657.5</v>
      </c>
      <c r="S337" t="str">
        <f>VLOOKUP(CleanedData[[#This Row],[Product]],'02_Lookup_Tables'!$H$2:$I$126,2,FALSE)</f>
        <v>Home Devices</v>
      </c>
      <c r="T337" t="str">
        <f>VLOOKUP(CleanedData[[#This Row],[Province]],'02_Lookup_Tables'!$D$2:$E$10,2, FALSE)</f>
        <v>Central Region</v>
      </c>
      <c r="U337" t="str" cm="1">
        <f t="array" ref="U337">_xlfn.IFS(CleanedData[[#This Row],[Purchase Amount]]&lt;500,"Low",
CleanedData[[#This Row],[Purchase Amount]]&lt;5000,"Medium",
TRUE,"High")</f>
        <v>Medium</v>
      </c>
      <c r="V337" t="str">
        <f>TEXT(CleanedData[[#This Row],[Date]],"mmmm")</f>
        <v>April</v>
      </c>
      <c r="W337" t="str">
        <f>"Q"&amp;ROUNDUP(MONTH(CleanedData[[#This Row],[Date]])/3,0)</f>
        <v>Q2</v>
      </c>
      <c r="X337" t="str">
        <f>IF(CleanedData[[#This Row],[Purchase Amount]]&gt;=5000,"Yes","No")</f>
        <v>No</v>
      </c>
      <c r="Y337">
        <f>IF(CleanedData[[#This Row],[Recommend]]="Yes",1,0)</f>
        <v>0</v>
      </c>
      <c r="Z337" s="6">
        <f>CleanedData[[#This Row],[Purchase Amount]]*0.15</f>
        <v>98.625</v>
      </c>
      <c r="AA337" s="6">
        <f>CleanedData[[#This Row],[Purchase Amount]]*1.15</f>
        <v>756.12499999999989</v>
      </c>
    </row>
    <row r="338" spans="1:27" x14ac:dyDescent="0.3">
      <c r="A338">
        <v>401</v>
      </c>
      <c r="B338" t="s">
        <v>555</v>
      </c>
      <c r="C338" s="1">
        <v>45787</v>
      </c>
      <c r="D338">
        <v>30</v>
      </c>
      <c r="E338" t="s">
        <v>52</v>
      </c>
      <c r="F338" t="s">
        <v>125</v>
      </c>
      <c r="G338" t="s">
        <v>317</v>
      </c>
      <c r="H338">
        <v>2</v>
      </c>
      <c r="I338" t="s">
        <v>42</v>
      </c>
      <c r="J338" t="s">
        <v>69</v>
      </c>
      <c r="K338" t="s">
        <v>64</v>
      </c>
      <c r="L338" t="s">
        <v>45</v>
      </c>
      <c r="N338" t="s">
        <v>47</v>
      </c>
      <c r="O338" t="s">
        <v>134</v>
      </c>
      <c r="P338" t="s">
        <v>8646</v>
      </c>
      <c r="Q338" t="s">
        <v>58</v>
      </c>
      <c r="R338" s="6">
        <f>_xlfn.XLOOKUP(CleanedData[[#This Row],[Product]],'02_Lookup_Tables'!$A$2:$A$126,'02_Lookup_Tables'!$B$2:$B$126)</f>
        <v>10347.709999999999</v>
      </c>
      <c r="S338" t="str">
        <f>VLOOKUP(CleanedData[[#This Row],[Product]],'02_Lookup_Tables'!$H$2:$I$126,2,FALSE)</f>
        <v>Home Devices</v>
      </c>
      <c r="T338" t="str">
        <f>VLOOKUP(CleanedData[[#This Row],[Province]],'02_Lookup_Tables'!$D$2:$E$10,2, FALSE)</f>
        <v>Western Region</v>
      </c>
      <c r="U338" t="str" cm="1">
        <f t="array" ref="U338">_xlfn.IFS(CleanedData[[#This Row],[Purchase Amount]]&lt;500,"Low",
CleanedData[[#This Row],[Purchase Amount]]&lt;5000,"Medium",
TRUE,"High")</f>
        <v>High</v>
      </c>
      <c r="V338" t="str">
        <f>TEXT(CleanedData[[#This Row],[Date]],"mmmm")</f>
        <v>May</v>
      </c>
      <c r="W338" t="str">
        <f>"Q"&amp;ROUNDUP(MONTH(CleanedData[[#This Row],[Date]])/3,0)</f>
        <v>Q2</v>
      </c>
      <c r="X338" t="str">
        <f>IF(CleanedData[[#This Row],[Purchase Amount]]&gt;=5000,"Yes","No")</f>
        <v>Yes</v>
      </c>
      <c r="Y338">
        <f>IF(CleanedData[[#This Row],[Recommend]]="Yes",1,0)</f>
        <v>0</v>
      </c>
      <c r="Z338" s="6">
        <f>CleanedData[[#This Row],[Purchase Amount]]*0.15</f>
        <v>1552.1564999999998</v>
      </c>
      <c r="AA338" s="6">
        <f>CleanedData[[#This Row],[Purchase Amount]]*1.15</f>
        <v>11899.866499999998</v>
      </c>
    </row>
    <row r="339" spans="1:27" x14ac:dyDescent="0.3">
      <c r="A339">
        <v>402</v>
      </c>
      <c r="B339" t="s">
        <v>556</v>
      </c>
      <c r="C339" s="1">
        <v>45403</v>
      </c>
      <c r="D339">
        <v>39</v>
      </c>
      <c r="E339" t="s">
        <v>60</v>
      </c>
      <c r="F339" t="s">
        <v>130</v>
      </c>
      <c r="G339" t="s">
        <v>362</v>
      </c>
      <c r="H339">
        <v>3</v>
      </c>
      <c r="I339" t="s">
        <v>45</v>
      </c>
      <c r="J339" t="s">
        <v>54</v>
      </c>
      <c r="K339" t="s">
        <v>55</v>
      </c>
      <c r="L339" t="s">
        <v>45</v>
      </c>
      <c r="M339" t="s">
        <v>92</v>
      </c>
      <c r="N339" t="s">
        <v>48</v>
      </c>
      <c r="O339" t="s">
        <v>89</v>
      </c>
      <c r="P339" t="s">
        <v>49</v>
      </c>
      <c r="Q339" t="s">
        <v>81</v>
      </c>
      <c r="R339" s="6">
        <f>_xlfn.XLOOKUP(CleanedData[[#This Row],[Product]],'02_Lookup_Tables'!$A$2:$A$126,'02_Lookup_Tables'!$B$2:$B$126)</f>
        <v>1746.77</v>
      </c>
      <c r="S339" t="str">
        <f>VLOOKUP(CleanedData[[#This Row],[Product]],'02_Lookup_Tables'!$H$2:$I$126,2,FALSE)</f>
        <v>Home Devices</v>
      </c>
      <c r="T339" t="str">
        <f>VLOOKUP(CleanedData[[#This Row],[Province]],'02_Lookup_Tables'!$D$2:$E$10,2, FALSE)</f>
        <v>Eastern Region</v>
      </c>
      <c r="U339" t="str" cm="1">
        <f t="array" ref="U339">_xlfn.IFS(CleanedData[[#This Row],[Purchase Amount]]&lt;500,"Low",
CleanedData[[#This Row],[Purchase Amount]]&lt;5000,"Medium",
TRUE,"High")</f>
        <v>Medium</v>
      </c>
      <c r="V339" t="str">
        <f>TEXT(CleanedData[[#This Row],[Date]],"mmmm")</f>
        <v>April</v>
      </c>
      <c r="W339" t="str">
        <f>"Q"&amp;ROUNDUP(MONTH(CleanedData[[#This Row],[Date]])/3,0)</f>
        <v>Q2</v>
      </c>
      <c r="X339" t="str">
        <f>IF(CleanedData[[#This Row],[Purchase Amount]]&gt;=5000,"Yes","No")</f>
        <v>No</v>
      </c>
      <c r="Y339">
        <f>IF(CleanedData[[#This Row],[Recommend]]="Yes",1,0)</f>
        <v>1</v>
      </c>
      <c r="Z339" s="6">
        <f>CleanedData[[#This Row],[Purchase Amount]]*0.15</f>
        <v>262.01549999999997</v>
      </c>
      <c r="AA339" s="6">
        <f>CleanedData[[#This Row],[Purchase Amount]]*1.15</f>
        <v>2008.7854999999997</v>
      </c>
    </row>
    <row r="340" spans="1:27" x14ac:dyDescent="0.3">
      <c r="A340">
        <v>403</v>
      </c>
      <c r="B340" t="s">
        <v>557</v>
      </c>
      <c r="C340" s="1">
        <v>45890</v>
      </c>
      <c r="D340">
        <v>32</v>
      </c>
      <c r="E340" t="s">
        <v>52</v>
      </c>
      <c r="F340" t="s">
        <v>83</v>
      </c>
      <c r="G340" t="s">
        <v>99</v>
      </c>
      <c r="H340">
        <v>2</v>
      </c>
      <c r="I340" t="s">
        <v>42</v>
      </c>
      <c r="J340" t="s">
        <v>43</v>
      </c>
      <c r="K340" t="s">
        <v>55</v>
      </c>
      <c r="L340" t="s">
        <v>42</v>
      </c>
      <c r="M340" t="s">
        <v>184</v>
      </c>
      <c r="N340" t="s">
        <v>47</v>
      </c>
      <c r="O340" t="s">
        <v>148</v>
      </c>
      <c r="P340" t="s">
        <v>70</v>
      </c>
      <c r="Q340" t="s">
        <v>58</v>
      </c>
      <c r="R340" s="6">
        <f>_xlfn.XLOOKUP(CleanedData[[#This Row],[Product]],'02_Lookup_Tables'!$A$2:$A$126,'02_Lookup_Tables'!$B$2:$B$126)</f>
        <v>43.23</v>
      </c>
      <c r="S340" t="str">
        <f>VLOOKUP(CleanedData[[#This Row],[Product]],'02_Lookup_Tables'!$H$2:$I$126,2,FALSE)</f>
        <v>Food</v>
      </c>
      <c r="T340" t="str">
        <f>VLOOKUP(CleanedData[[#This Row],[Province]],'02_Lookup_Tables'!$D$2:$E$10,2, FALSE)</f>
        <v>Western Region</v>
      </c>
      <c r="U340" t="str" cm="1">
        <f t="array" ref="U340">_xlfn.IFS(CleanedData[[#This Row],[Purchase Amount]]&lt;500,"Low",
CleanedData[[#This Row],[Purchase Amount]]&lt;5000,"Medium",
TRUE,"High")</f>
        <v>Low</v>
      </c>
      <c r="V340" t="str">
        <f>TEXT(CleanedData[[#This Row],[Date]],"mmmm")</f>
        <v>August</v>
      </c>
      <c r="W340" t="str">
        <f>"Q"&amp;ROUNDUP(MONTH(CleanedData[[#This Row],[Date]])/3,0)</f>
        <v>Q3</v>
      </c>
      <c r="X340" t="str">
        <f>IF(CleanedData[[#This Row],[Purchase Amount]]&gt;=5000,"Yes","No")</f>
        <v>No</v>
      </c>
      <c r="Y340">
        <f>IF(CleanedData[[#This Row],[Recommend]]="Yes",1,0)</f>
        <v>0</v>
      </c>
      <c r="Z340" s="6">
        <f>CleanedData[[#This Row],[Purchase Amount]]*0.15</f>
        <v>6.4844999999999997</v>
      </c>
      <c r="AA340" s="6">
        <f>CleanedData[[#This Row],[Purchase Amount]]*1.15</f>
        <v>49.714499999999994</v>
      </c>
    </row>
    <row r="341" spans="1:27" x14ac:dyDescent="0.3">
      <c r="A341">
        <v>404</v>
      </c>
      <c r="B341" t="s">
        <v>558</v>
      </c>
      <c r="C341" s="1">
        <v>45638</v>
      </c>
      <c r="D341">
        <v>38</v>
      </c>
      <c r="E341" t="s">
        <v>52</v>
      </c>
      <c r="F341" t="s">
        <v>72</v>
      </c>
      <c r="G341" t="s">
        <v>144</v>
      </c>
      <c r="H341">
        <v>1</v>
      </c>
      <c r="I341" t="s">
        <v>45</v>
      </c>
      <c r="J341" t="s">
        <v>43</v>
      </c>
      <c r="K341" t="s">
        <v>64</v>
      </c>
      <c r="L341" t="s">
        <v>42</v>
      </c>
      <c r="M341" t="s">
        <v>75</v>
      </c>
      <c r="N341" t="s">
        <v>80</v>
      </c>
      <c r="O341" t="s">
        <v>89</v>
      </c>
      <c r="P341" t="s">
        <v>49</v>
      </c>
      <c r="Q341" t="s">
        <v>81</v>
      </c>
      <c r="R341" s="6">
        <f>_xlfn.XLOOKUP(CleanedData[[#This Row],[Product]],'02_Lookup_Tables'!$A$2:$A$126,'02_Lookup_Tables'!$B$2:$B$126)</f>
        <v>4455.18</v>
      </c>
      <c r="S341" t="str">
        <f>VLOOKUP(CleanedData[[#This Row],[Product]],'02_Lookup_Tables'!$H$2:$I$126,2,FALSE)</f>
        <v>Sports &amp; Outdoors</v>
      </c>
      <c r="T341" t="str">
        <f>VLOOKUP(CleanedData[[#This Row],[Province]],'02_Lookup_Tables'!$D$2:$E$10,2, FALSE)</f>
        <v>Central Region</v>
      </c>
      <c r="U341" t="str" cm="1">
        <f t="array" ref="U341">_xlfn.IFS(CleanedData[[#This Row],[Purchase Amount]]&lt;500,"Low",
CleanedData[[#This Row],[Purchase Amount]]&lt;5000,"Medium",
TRUE,"High")</f>
        <v>Medium</v>
      </c>
      <c r="V341" t="str">
        <f>TEXT(CleanedData[[#This Row],[Date]],"mmmm")</f>
        <v>December</v>
      </c>
      <c r="W341" t="str">
        <f>"Q"&amp;ROUNDUP(MONTH(CleanedData[[#This Row],[Date]])/3,0)</f>
        <v>Q4</v>
      </c>
      <c r="X341" t="str">
        <f>IF(CleanedData[[#This Row],[Purchase Amount]]&gt;=5000,"Yes","No")</f>
        <v>No</v>
      </c>
      <c r="Y341">
        <f>IF(CleanedData[[#This Row],[Recommend]]="Yes",1,0)</f>
        <v>1</v>
      </c>
      <c r="Z341" s="6">
        <f>CleanedData[[#This Row],[Purchase Amount]]*0.15</f>
        <v>668.27700000000004</v>
      </c>
      <c r="AA341" s="6">
        <f>CleanedData[[#This Row],[Purchase Amount]]*1.15</f>
        <v>5123.4570000000003</v>
      </c>
    </row>
    <row r="342" spans="1:27" x14ac:dyDescent="0.3">
      <c r="A342">
        <v>406</v>
      </c>
      <c r="B342" t="s">
        <v>559</v>
      </c>
      <c r="C342" s="1">
        <v>45342</v>
      </c>
      <c r="D342">
        <v>75</v>
      </c>
      <c r="E342" t="s">
        <v>52</v>
      </c>
      <c r="F342" t="s">
        <v>130</v>
      </c>
      <c r="G342" t="s">
        <v>282</v>
      </c>
      <c r="H342">
        <v>4</v>
      </c>
      <c r="I342" t="s">
        <v>45</v>
      </c>
      <c r="J342" t="s">
        <v>43</v>
      </c>
      <c r="K342" t="s">
        <v>55</v>
      </c>
      <c r="L342" t="s">
        <v>45</v>
      </c>
      <c r="M342" t="s">
        <v>140</v>
      </c>
      <c r="N342" t="s">
        <v>96</v>
      </c>
      <c r="O342" t="s">
        <v>148</v>
      </c>
      <c r="P342" t="s">
        <v>49</v>
      </c>
      <c r="Q342" t="s">
        <v>97</v>
      </c>
      <c r="R342" s="6">
        <f>_xlfn.XLOOKUP(CleanedData[[#This Row],[Product]],'02_Lookup_Tables'!$A$2:$A$126,'02_Lookup_Tables'!$B$2:$B$126)</f>
        <v>1859.13</v>
      </c>
      <c r="S342" t="str">
        <f>VLOOKUP(CleanedData[[#This Row],[Product]],'02_Lookup_Tables'!$H$2:$I$126,2,FALSE)</f>
        <v>Home Devices</v>
      </c>
      <c r="T342" t="str">
        <f>VLOOKUP(CleanedData[[#This Row],[Province]],'02_Lookup_Tables'!$D$2:$E$10,2, FALSE)</f>
        <v>Eastern Region</v>
      </c>
      <c r="U342" t="str" cm="1">
        <f t="array" ref="U342">_xlfn.IFS(CleanedData[[#This Row],[Purchase Amount]]&lt;500,"Low",
CleanedData[[#This Row],[Purchase Amount]]&lt;5000,"Medium",
TRUE,"High")</f>
        <v>Medium</v>
      </c>
      <c r="V342" t="str">
        <f>TEXT(CleanedData[[#This Row],[Date]],"mmmm")</f>
        <v>February</v>
      </c>
      <c r="W342" t="str">
        <f>"Q"&amp;ROUNDUP(MONTH(CleanedData[[#This Row],[Date]])/3,0)</f>
        <v>Q1</v>
      </c>
      <c r="X342" t="str">
        <f>IF(CleanedData[[#This Row],[Purchase Amount]]&gt;=5000,"Yes","No")</f>
        <v>No</v>
      </c>
      <c r="Y342">
        <f>IF(CleanedData[[#This Row],[Recommend]]="Yes",1,0)</f>
        <v>1</v>
      </c>
      <c r="Z342" s="6">
        <f>CleanedData[[#This Row],[Purchase Amount]]*0.15</f>
        <v>278.86950000000002</v>
      </c>
      <c r="AA342" s="6">
        <f>CleanedData[[#This Row],[Purchase Amount]]*1.15</f>
        <v>2137.9994999999999</v>
      </c>
    </row>
    <row r="343" spans="1:27" x14ac:dyDescent="0.3">
      <c r="A343">
        <v>407</v>
      </c>
      <c r="B343" t="s">
        <v>560</v>
      </c>
      <c r="C343" s="1">
        <v>45423</v>
      </c>
      <c r="D343">
        <v>67</v>
      </c>
      <c r="E343" t="s">
        <v>60</v>
      </c>
      <c r="F343" t="s">
        <v>77</v>
      </c>
      <c r="G343" t="s">
        <v>122</v>
      </c>
      <c r="H343">
        <v>4</v>
      </c>
      <c r="I343" t="s">
        <v>45</v>
      </c>
      <c r="J343" t="s">
        <v>63</v>
      </c>
      <c r="K343" t="s">
        <v>64</v>
      </c>
      <c r="L343" t="s">
        <v>45</v>
      </c>
      <c r="M343" t="s">
        <v>231</v>
      </c>
      <c r="N343" t="s">
        <v>96</v>
      </c>
      <c r="O343" t="s">
        <v>89</v>
      </c>
      <c r="P343" t="s">
        <v>70</v>
      </c>
      <c r="Q343" t="s">
        <v>97</v>
      </c>
      <c r="R343" s="6">
        <f>_xlfn.XLOOKUP(CleanedData[[#This Row],[Product]],'02_Lookup_Tables'!$A$2:$A$126,'02_Lookup_Tables'!$B$2:$B$126)</f>
        <v>1712.08</v>
      </c>
      <c r="S343" t="str">
        <f>VLOOKUP(CleanedData[[#This Row],[Product]],'02_Lookup_Tables'!$H$2:$I$126,2,FALSE)</f>
        <v>Home &amp; Living</v>
      </c>
      <c r="T343" t="str">
        <f>VLOOKUP(CleanedData[[#This Row],[Province]],'02_Lookup_Tables'!$D$2:$E$10,2, FALSE)</f>
        <v>Central Region</v>
      </c>
      <c r="U343" t="str" cm="1">
        <f t="array" ref="U343">_xlfn.IFS(CleanedData[[#This Row],[Purchase Amount]]&lt;500,"Low",
CleanedData[[#This Row],[Purchase Amount]]&lt;5000,"Medium",
TRUE,"High")</f>
        <v>Medium</v>
      </c>
      <c r="V343" t="str">
        <f>TEXT(CleanedData[[#This Row],[Date]],"mmmm")</f>
        <v>May</v>
      </c>
      <c r="W343" t="str">
        <f>"Q"&amp;ROUNDUP(MONTH(CleanedData[[#This Row],[Date]])/3,0)</f>
        <v>Q2</v>
      </c>
      <c r="X343" t="str">
        <f>IF(CleanedData[[#This Row],[Purchase Amount]]&gt;=5000,"Yes","No")</f>
        <v>No</v>
      </c>
      <c r="Y343">
        <f>IF(CleanedData[[#This Row],[Recommend]]="Yes",1,0)</f>
        <v>1</v>
      </c>
      <c r="Z343" s="6">
        <f>CleanedData[[#This Row],[Purchase Amount]]*0.15</f>
        <v>256.81199999999995</v>
      </c>
      <c r="AA343" s="6">
        <f>CleanedData[[#This Row],[Purchase Amount]]*1.15</f>
        <v>1968.8919999999998</v>
      </c>
    </row>
    <row r="344" spans="1:27" x14ac:dyDescent="0.3">
      <c r="A344">
        <v>408</v>
      </c>
      <c r="B344" t="s">
        <v>561</v>
      </c>
      <c r="C344" s="1">
        <v>45472</v>
      </c>
      <c r="D344">
        <v>45</v>
      </c>
      <c r="E344" t="s">
        <v>60</v>
      </c>
      <c r="F344" t="s">
        <v>83</v>
      </c>
      <c r="G344" t="s">
        <v>73</v>
      </c>
      <c r="H344">
        <v>5</v>
      </c>
      <c r="I344" t="s">
        <v>42</v>
      </c>
      <c r="J344" t="s">
        <v>54</v>
      </c>
      <c r="K344" t="s">
        <v>64</v>
      </c>
      <c r="L344" t="s">
        <v>45</v>
      </c>
      <c r="M344" t="s">
        <v>175</v>
      </c>
      <c r="N344" t="s">
        <v>57</v>
      </c>
      <c r="O344" t="s">
        <v>89</v>
      </c>
      <c r="P344" t="s">
        <v>70</v>
      </c>
      <c r="Q344" t="s">
        <v>93</v>
      </c>
      <c r="R344" s="6">
        <f>_xlfn.XLOOKUP(CleanedData[[#This Row],[Product]],'02_Lookup_Tables'!$A$2:$A$126,'02_Lookup_Tables'!$B$2:$B$126)</f>
        <v>84.23</v>
      </c>
      <c r="S344" t="str">
        <f>VLOOKUP(CleanedData[[#This Row],[Product]],'02_Lookup_Tables'!$H$2:$I$126,2,FALSE)</f>
        <v>Food</v>
      </c>
      <c r="T344" t="str">
        <f>VLOOKUP(CleanedData[[#This Row],[Province]],'02_Lookup_Tables'!$D$2:$E$10,2, FALSE)</f>
        <v>Western Region</v>
      </c>
      <c r="U344" t="str" cm="1">
        <f t="array" ref="U344">_xlfn.IFS(CleanedData[[#This Row],[Purchase Amount]]&lt;500,"Low",
CleanedData[[#This Row],[Purchase Amount]]&lt;5000,"Medium",
TRUE,"High")</f>
        <v>Low</v>
      </c>
      <c r="V344" t="str">
        <f>TEXT(CleanedData[[#This Row],[Date]],"mmmm")</f>
        <v>June</v>
      </c>
      <c r="W344" t="str">
        <f>"Q"&amp;ROUNDUP(MONTH(CleanedData[[#This Row],[Date]])/3,0)</f>
        <v>Q2</v>
      </c>
      <c r="X344" t="str">
        <f>IF(CleanedData[[#This Row],[Purchase Amount]]&gt;=5000,"Yes","No")</f>
        <v>No</v>
      </c>
      <c r="Y344">
        <f>IF(CleanedData[[#This Row],[Recommend]]="Yes",1,0)</f>
        <v>0</v>
      </c>
      <c r="Z344" s="6">
        <f>CleanedData[[#This Row],[Purchase Amount]]*0.15</f>
        <v>12.634500000000001</v>
      </c>
      <c r="AA344" s="6">
        <f>CleanedData[[#This Row],[Purchase Amount]]*1.15</f>
        <v>96.864499999999992</v>
      </c>
    </row>
    <row r="345" spans="1:27" x14ac:dyDescent="0.3">
      <c r="A345">
        <v>410</v>
      </c>
      <c r="B345" t="s">
        <v>562</v>
      </c>
      <c r="C345" s="1">
        <v>45561</v>
      </c>
      <c r="D345">
        <v>46</v>
      </c>
      <c r="E345" t="s">
        <v>60</v>
      </c>
      <c r="F345" t="s">
        <v>40</v>
      </c>
      <c r="G345" t="s">
        <v>563</v>
      </c>
      <c r="H345">
        <v>5</v>
      </c>
      <c r="I345" t="s">
        <v>45</v>
      </c>
      <c r="J345" t="s">
        <v>43</v>
      </c>
      <c r="K345" t="s">
        <v>64</v>
      </c>
      <c r="L345" t="s">
        <v>42</v>
      </c>
      <c r="M345" t="s">
        <v>106</v>
      </c>
      <c r="N345" t="s">
        <v>57</v>
      </c>
      <c r="O345" t="s">
        <v>148</v>
      </c>
      <c r="P345" t="s">
        <v>49</v>
      </c>
      <c r="Q345" t="s">
        <v>93</v>
      </c>
      <c r="R345" s="6">
        <f>_xlfn.XLOOKUP(CleanedData[[#This Row],[Product]],'02_Lookup_Tables'!$A$2:$A$126,'02_Lookup_Tables'!$B$2:$B$126)</f>
        <v>11052.57</v>
      </c>
      <c r="S345" t="str">
        <f>VLOOKUP(CleanedData[[#This Row],[Product]],'02_Lookup_Tables'!$H$2:$I$126,2,FALSE)</f>
        <v>Electronics</v>
      </c>
      <c r="T345" t="str">
        <f>VLOOKUP(CleanedData[[#This Row],[Province]],'02_Lookup_Tables'!$D$2:$E$10,2, FALSE)</f>
        <v>Northern Region</v>
      </c>
      <c r="U345" t="str" cm="1">
        <f t="array" ref="U345">_xlfn.IFS(CleanedData[[#This Row],[Purchase Amount]]&lt;500,"Low",
CleanedData[[#This Row],[Purchase Amount]]&lt;5000,"Medium",
TRUE,"High")</f>
        <v>High</v>
      </c>
      <c r="V345" t="str">
        <f>TEXT(CleanedData[[#This Row],[Date]],"mmmm")</f>
        <v>September</v>
      </c>
      <c r="W345" t="str">
        <f>"Q"&amp;ROUNDUP(MONTH(CleanedData[[#This Row],[Date]])/3,0)</f>
        <v>Q3</v>
      </c>
      <c r="X345" t="str">
        <f>IF(CleanedData[[#This Row],[Purchase Amount]]&gt;=5000,"Yes","No")</f>
        <v>Yes</v>
      </c>
      <c r="Y345">
        <f>IF(CleanedData[[#This Row],[Recommend]]="Yes",1,0)</f>
        <v>1</v>
      </c>
      <c r="Z345" s="6">
        <f>CleanedData[[#This Row],[Purchase Amount]]*0.15</f>
        <v>1657.8854999999999</v>
      </c>
      <c r="AA345" s="6">
        <f>CleanedData[[#This Row],[Purchase Amount]]*1.15</f>
        <v>12710.455499999998</v>
      </c>
    </row>
    <row r="346" spans="1:27" x14ac:dyDescent="0.3">
      <c r="A346">
        <v>411</v>
      </c>
      <c r="B346" t="s">
        <v>564</v>
      </c>
      <c r="C346" s="1">
        <v>45371</v>
      </c>
      <c r="D346">
        <v>48</v>
      </c>
      <c r="E346" t="s">
        <v>39</v>
      </c>
      <c r="F346" t="s">
        <v>83</v>
      </c>
      <c r="G346" t="s">
        <v>303</v>
      </c>
      <c r="H346">
        <v>3</v>
      </c>
      <c r="I346" t="s">
        <v>42</v>
      </c>
      <c r="J346" t="s">
        <v>63</v>
      </c>
      <c r="K346" t="s">
        <v>64</v>
      </c>
      <c r="L346" t="s">
        <v>42</v>
      </c>
      <c r="N346" t="s">
        <v>48</v>
      </c>
      <c r="O346" t="s">
        <v>134</v>
      </c>
      <c r="P346" t="s">
        <v>8646</v>
      </c>
      <c r="Q346" t="s">
        <v>93</v>
      </c>
      <c r="R346" s="6">
        <f>_xlfn.XLOOKUP(CleanedData[[#This Row],[Product]],'02_Lookup_Tables'!$A$2:$A$126,'02_Lookup_Tables'!$B$2:$B$126)</f>
        <v>4841.7700000000004</v>
      </c>
      <c r="S346" t="str">
        <f>VLOOKUP(CleanedData[[#This Row],[Product]],'02_Lookup_Tables'!$H$2:$I$126,2,FALSE)</f>
        <v>Home &amp; Living</v>
      </c>
      <c r="T346" t="str">
        <f>VLOOKUP(CleanedData[[#This Row],[Province]],'02_Lookup_Tables'!$D$2:$E$10,2, FALSE)</f>
        <v>Western Region</v>
      </c>
      <c r="U346" t="str" cm="1">
        <f t="array" ref="U346">_xlfn.IFS(CleanedData[[#This Row],[Purchase Amount]]&lt;500,"Low",
CleanedData[[#This Row],[Purchase Amount]]&lt;5000,"Medium",
TRUE,"High")</f>
        <v>Medium</v>
      </c>
      <c r="V346" t="str">
        <f>TEXT(CleanedData[[#This Row],[Date]],"mmmm")</f>
        <v>March</v>
      </c>
      <c r="W346" t="str">
        <f>"Q"&amp;ROUNDUP(MONTH(CleanedData[[#This Row],[Date]])/3,0)</f>
        <v>Q1</v>
      </c>
      <c r="X346" t="str">
        <f>IF(CleanedData[[#This Row],[Purchase Amount]]&gt;=5000,"Yes","No")</f>
        <v>No</v>
      </c>
      <c r="Y346">
        <f>IF(CleanedData[[#This Row],[Recommend]]="Yes",1,0)</f>
        <v>0</v>
      </c>
      <c r="Z346" s="6">
        <f>CleanedData[[#This Row],[Purchase Amount]]*0.15</f>
        <v>726.26550000000009</v>
      </c>
      <c r="AA346" s="6">
        <f>CleanedData[[#This Row],[Purchase Amount]]*1.15</f>
        <v>5568.0355</v>
      </c>
    </row>
    <row r="347" spans="1:27" x14ac:dyDescent="0.3">
      <c r="A347">
        <v>413</v>
      </c>
      <c r="B347" t="s">
        <v>565</v>
      </c>
      <c r="C347" s="1">
        <v>45714</v>
      </c>
      <c r="D347">
        <v>40</v>
      </c>
      <c r="E347" t="s">
        <v>52</v>
      </c>
      <c r="F347" t="s">
        <v>77</v>
      </c>
      <c r="G347" t="s">
        <v>233</v>
      </c>
      <c r="H347">
        <v>1</v>
      </c>
      <c r="I347" t="s">
        <v>45</v>
      </c>
      <c r="J347" t="s">
        <v>54</v>
      </c>
      <c r="K347" t="s">
        <v>55</v>
      </c>
      <c r="L347" t="s">
        <v>42</v>
      </c>
      <c r="M347" t="s">
        <v>92</v>
      </c>
      <c r="N347" t="s">
        <v>80</v>
      </c>
      <c r="O347" t="s">
        <v>89</v>
      </c>
      <c r="P347" t="s">
        <v>49</v>
      </c>
      <c r="Q347" t="s">
        <v>81</v>
      </c>
      <c r="R347" s="6">
        <f>_xlfn.XLOOKUP(CleanedData[[#This Row],[Product]],'02_Lookup_Tables'!$A$2:$A$126,'02_Lookup_Tables'!$B$2:$B$126)</f>
        <v>324.35000000000002</v>
      </c>
      <c r="S347" t="str">
        <f>VLOOKUP(CleanedData[[#This Row],[Product]],'02_Lookup_Tables'!$H$2:$I$126,2,FALSE)</f>
        <v>Apparel</v>
      </c>
      <c r="T347" t="str">
        <f>VLOOKUP(CleanedData[[#This Row],[Province]],'02_Lookup_Tables'!$D$2:$E$10,2, FALSE)</f>
        <v>Central Region</v>
      </c>
      <c r="U347" t="str" cm="1">
        <f t="array" ref="U347">_xlfn.IFS(CleanedData[[#This Row],[Purchase Amount]]&lt;500,"Low",
CleanedData[[#This Row],[Purchase Amount]]&lt;5000,"Medium",
TRUE,"High")</f>
        <v>Low</v>
      </c>
      <c r="V347" t="str">
        <f>TEXT(CleanedData[[#This Row],[Date]],"mmmm")</f>
        <v>February</v>
      </c>
      <c r="W347" t="str">
        <f>"Q"&amp;ROUNDUP(MONTH(CleanedData[[#This Row],[Date]])/3,0)</f>
        <v>Q1</v>
      </c>
      <c r="X347" t="str">
        <f>IF(CleanedData[[#This Row],[Purchase Amount]]&gt;=5000,"Yes","No")</f>
        <v>No</v>
      </c>
      <c r="Y347">
        <f>IF(CleanedData[[#This Row],[Recommend]]="Yes",1,0)</f>
        <v>1</v>
      </c>
      <c r="Z347" s="6">
        <f>CleanedData[[#This Row],[Purchase Amount]]*0.15</f>
        <v>48.652500000000003</v>
      </c>
      <c r="AA347" s="6">
        <f>CleanedData[[#This Row],[Purchase Amount]]*1.15</f>
        <v>373.0025</v>
      </c>
    </row>
    <row r="348" spans="1:27" x14ac:dyDescent="0.3">
      <c r="A348">
        <v>414</v>
      </c>
      <c r="B348" t="s">
        <v>566</v>
      </c>
      <c r="C348" s="1">
        <v>45779</v>
      </c>
      <c r="D348">
        <v>61</v>
      </c>
      <c r="E348" t="s">
        <v>52</v>
      </c>
      <c r="F348" t="s">
        <v>40</v>
      </c>
      <c r="G348" t="s">
        <v>120</v>
      </c>
      <c r="H348">
        <v>3</v>
      </c>
      <c r="I348" t="s">
        <v>42</v>
      </c>
      <c r="J348" t="s">
        <v>63</v>
      </c>
      <c r="K348" t="s">
        <v>64</v>
      </c>
      <c r="L348" t="s">
        <v>45</v>
      </c>
      <c r="M348" t="s">
        <v>151</v>
      </c>
      <c r="N348" t="s">
        <v>48</v>
      </c>
      <c r="O348" t="s">
        <v>89</v>
      </c>
      <c r="P348" t="s">
        <v>49</v>
      </c>
      <c r="Q348" t="s">
        <v>50</v>
      </c>
      <c r="R348" s="6">
        <f>_xlfn.XLOOKUP(CleanedData[[#This Row],[Product]],'02_Lookup_Tables'!$A$2:$A$126,'02_Lookup_Tables'!$B$2:$B$126)</f>
        <v>471.63</v>
      </c>
      <c r="S348" t="str">
        <f>VLOOKUP(CleanedData[[#This Row],[Product]],'02_Lookup_Tables'!$H$2:$I$126,2,FALSE)</f>
        <v>Beauty &amp; Personal Care</v>
      </c>
      <c r="T348" t="str">
        <f>VLOOKUP(CleanedData[[#This Row],[Province]],'02_Lookup_Tables'!$D$2:$E$10,2, FALSE)</f>
        <v>Northern Region</v>
      </c>
      <c r="U348" t="str" cm="1">
        <f t="array" ref="U348">_xlfn.IFS(CleanedData[[#This Row],[Purchase Amount]]&lt;500,"Low",
CleanedData[[#This Row],[Purchase Amount]]&lt;5000,"Medium",
TRUE,"High")</f>
        <v>Low</v>
      </c>
      <c r="V348" t="str">
        <f>TEXT(CleanedData[[#This Row],[Date]],"mmmm")</f>
        <v>May</v>
      </c>
      <c r="W348" t="str">
        <f>"Q"&amp;ROUNDUP(MONTH(CleanedData[[#This Row],[Date]])/3,0)</f>
        <v>Q2</v>
      </c>
      <c r="X348" t="str">
        <f>IF(CleanedData[[#This Row],[Purchase Amount]]&gt;=5000,"Yes","No")</f>
        <v>No</v>
      </c>
      <c r="Y348">
        <f>IF(CleanedData[[#This Row],[Recommend]]="Yes",1,0)</f>
        <v>0</v>
      </c>
      <c r="Z348" s="6">
        <f>CleanedData[[#This Row],[Purchase Amount]]*0.15</f>
        <v>70.744500000000002</v>
      </c>
      <c r="AA348" s="6">
        <f>CleanedData[[#This Row],[Purchase Amount]]*1.15</f>
        <v>542.3744999999999</v>
      </c>
    </row>
    <row r="349" spans="1:27" x14ac:dyDescent="0.3">
      <c r="A349">
        <v>415</v>
      </c>
      <c r="B349" t="s">
        <v>567</v>
      </c>
      <c r="C349" s="1">
        <v>45606</v>
      </c>
      <c r="D349">
        <v>33</v>
      </c>
      <c r="E349" t="s">
        <v>52</v>
      </c>
      <c r="F349" t="s">
        <v>108</v>
      </c>
      <c r="G349" t="s">
        <v>320</v>
      </c>
      <c r="H349">
        <v>5</v>
      </c>
      <c r="I349" t="s">
        <v>45</v>
      </c>
      <c r="J349" t="s">
        <v>69</v>
      </c>
      <c r="K349" t="s">
        <v>55</v>
      </c>
      <c r="L349" t="s">
        <v>45</v>
      </c>
      <c r="M349" t="s">
        <v>56</v>
      </c>
      <c r="N349" t="s">
        <v>57</v>
      </c>
      <c r="O349" t="s">
        <v>148</v>
      </c>
      <c r="P349" t="s">
        <v>49</v>
      </c>
      <c r="Q349" t="s">
        <v>58</v>
      </c>
      <c r="R349" s="6">
        <f>_xlfn.XLOOKUP(CleanedData[[#This Row],[Product]],'02_Lookup_Tables'!$A$2:$A$126,'02_Lookup_Tables'!$B$2:$B$126)</f>
        <v>375.53</v>
      </c>
      <c r="S349" t="str">
        <f>VLOOKUP(CleanedData[[#This Row],[Product]],'02_Lookup_Tables'!$H$2:$I$126,2,FALSE)</f>
        <v>Toys &amp; Games</v>
      </c>
      <c r="T349" t="str">
        <f>VLOOKUP(CleanedData[[#This Row],[Province]],'02_Lookup_Tables'!$D$2:$E$10,2, FALSE)</f>
        <v>Gauteng Region</v>
      </c>
      <c r="U349" t="str" cm="1">
        <f t="array" ref="U349">_xlfn.IFS(CleanedData[[#This Row],[Purchase Amount]]&lt;500,"Low",
CleanedData[[#This Row],[Purchase Amount]]&lt;5000,"Medium",
TRUE,"High")</f>
        <v>Low</v>
      </c>
      <c r="V349" t="str">
        <f>TEXT(CleanedData[[#This Row],[Date]],"mmmm")</f>
        <v>November</v>
      </c>
      <c r="W349" t="str">
        <f>"Q"&amp;ROUNDUP(MONTH(CleanedData[[#This Row],[Date]])/3,0)</f>
        <v>Q4</v>
      </c>
      <c r="X349" t="str">
        <f>IF(CleanedData[[#This Row],[Purchase Amount]]&gt;=5000,"Yes","No")</f>
        <v>No</v>
      </c>
      <c r="Y349">
        <f>IF(CleanedData[[#This Row],[Recommend]]="Yes",1,0)</f>
        <v>1</v>
      </c>
      <c r="Z349" s="6">
        <f>CleanedData[[#This Row],[Purchase Amount]]*0.15</f>
        <v>56.329499999999996</v>
      </c>
      <c r="AA349" s="6">
        <f>CleanedData[[#This Row],[Purchase Amount]]*1.15</f>
        <v>431.85949999999991</v>
      </c>
    </row>
    <row r="350" spans="1:27" x14ac:dyDescent="0.3">
      <c r="A350">
        <v>416</v>
      </c>
      <c r="B350" t="s">
        <v>568</v>
      </c>
      <c r="C350" s="1">
        <v>45986</v>
      </c>
      <c r="D350">
        <v>71</v>
      </c>
      <c r="E350" t="s">
        <v>60</v>
      </c>
      <c r="F350" t="s">
        <v>72</v>
      </c>
      <c r="G350" t="s">
        <v>122</v>
      </c>
      <c r="H350">
        <v>1</v>
      </c>
      <c r="I350" t="s">
        <v>42</v>
      </c>
      <c r="J350" t="s">
        <v>63</v>
      </c>
      <c r="K350" t="s">
        <v>44</v>
      </c>
      <c r="L350" t="s">
        <v>45</v>
      </c>
      <c r="M350" t="s">
        <v>75</v>
      </c>
      <c r="N350" t="s">
        <v>80</v>
      </c>
      <c r="O350" t="s">
        <v>89</v>
      </c>
      <c r="P350" t="s">
        <v>49</v>
      </c>
      <c r="Q350" t="s">
        <v>97</v>
      </c>
      <c r="R350" s="6">
        <f>_xlfn.XLOOKUP(CleanedData[[#This Row],[Product]],'02_Lookup_Tables'!$A$2:$A$126,'02_Lookup_Tables'!$B$2:$B$126)</f>
        <v>1712.08</v>
      </c>
      <c r="S350" t="str">
        <f>VLOOKUP(CleanedData[[#This Row],[Product]],'02_Lookup_Tables'!$H$2:$I$126,2,FALSE)</f>
        <v>Home &amp; Living</v>
      </c>
      <c r="T350" t="str">
        <f>VLOOKUP(CleanedData[[#This Row],[Province]],'02_Lookup_Tables'!$D$2:$E$10,2, FALSE)</f>
        <v>Central Region</v>
      </c>
      <c r="U350" t="str" cm="1">
        <f t="array" ref="U350">_xlfn.IFS(CleanedData[[#This Row],[Purchase Amount]]&lt;500,"Low",
CleanedData[[#This Row],[Purchase Amount]]&lt;5000,"Medium",
TRUE,"High")</f>
        <v>Medium</v>
      </c>
      <c r="V350" t="str">
        <f>TEXT(CleanedData[[#This Row],[Date]],"mmmm")</f>
        <v>November</v>
      </c>
      <c r="W350" t="str">
        <f>"Q"&amp;ROUNDUP(MONTH(CleanedData[[#This Row],[Date]])/3,0)</f>
        <v>Q4</v>
      </c>
      <c r="X350" t="str">
        <f>IF(CleanedData[[#This Row],[Purchase Amount]]&gt;=5000,"Yes","No")</f>
        <v>No</v>
      </c>
      <c r="Y350">
        <f>IF(CleanedData[[#This Row],[Recommend]]="Yes",1,0)</f>
        <v>0</v>
      </c>
      <c r="Z350" s="6">
        <f>CleanedData[[#This Row],[Purchase Amount]]*0.15</f>
        <v>256.81199999999995</v>
      </c>
      <c r="AA350" s="6">
        <f>CleanedData[[#This Row],[Purchase Amount]]*1.15</f>
        <v>1968.8919999999998</v>
      </c>
    </row>
    <row r="351" spans="1:27" x14ac:dyDescent="0.3">
      <c r="A351">
        <v>417</v>
      </c>
      <c r="B351" t="s">
        <v>569</v>
      </c>
      <c r="C351" s="1">
        <v>46016</v>
      </c>
      <c r="D351">
        <v>76</v>
      </c>
      <c r="E351" t="s">
        <v>52</v>
      </c>
      <c r="F351" t="s">
        <v>61</v>
      </c>
      <c r="G351" t="s">
        <v>109</v>
      </c>
      <c r="H351">
        <v>3</v>
      </c>
      <c r="I351" t="s">
        <v>45</v>
      </c>
      <c r="J351" t="s">
        <v>74</v>
      </c>
      <c r="K351" t="s">
        <v>44</v>
      </c>
      <c r="L351" t="s">
        <v>45</v>
      </c>
      <c r="N351" t="s">
        <v>48</v>
      </c>
      <c r="O351" t="s">
        <v>134</v>
      </c>
      <c r="P351" t="s">
        <v>8646</v>
      </c>
      <c r="Q351" t="s">
        <v>97</v>
      </c>
      <c r="R351" s="6">
        <f>_xlfn.XLOOKUP(CleanedData[[#This Row],[Product]],'02_Lookup_Tables'!$A$2:$A$126,'02_Lookup_Tables'!$B$2:$B$126)</f>
        <v>228.08</v>
      </c>
      <c r="S351" t="str">
        <f>VLOOKUP(CleanedData[[#This Row],[Product]],'02_Lookup_Tables'!$H$2:$I$126,2,FALSE)</f>
        <v>Apparel</v>
      </c>
      <c r="T351" t="str">
        <f>VLOOKUP(CleanedData[[#This Row],[Province]],'02_Lookup_Tables'!$D$2:$E$10,2, FALSE)</f>
        <v>Southern Region</v>
      </c>
      <c r="U351" t="str" cm="1">
        <f t="array" ref="U351">_xlfn.IFS(CleanedData[[#This Row],[Purchase Amount]]&lt;500,"Low",
CleanedData[[#This Row],[Purchase Amount]]&lt;5000,"Medium",
TRUE,"High")</f>
        <v>Low</v>
      </c>
      <c r="V351" t="str">
        <f>TEXT(CleanedData[[#This Row],[Date]],"mmmm")</f>
        <v>December</v>
      </c>
      <c r="W351" t="str">
        <f>"Q"&amp;ROUNDUP(MONTH(CleanedData[[#This Row],[Date]])/3,0)</f>
        <v>Q4</v>
      </c>
      <c r="X351" t="str">
        <f>IF(CleanedData[[#This Row],[Purchase Amount]]&gt;=5000,"Yes","No")</f>
        <v>No</v>
      </c>
      <c r="Y351">
        <f>IF(CleanedData[[#This Row],[Recommend]]="Yes",1,0)</f>
        <v>1</v>
      </c>
      <c r="Z351" s="6">
        <f>CleanedData[[#This Row],[Purchase Amount]]*0.15</f>
        <v>34.212000000000003</v>
      </c>
      <c r="AA351" s="6">
        <f>CleanedData[[#This Row],[Purchase Amount]]*1.15</f>
        <v>262.29199999999997</v>
      </c>
    </row>
    <row r="352" spans="1:27" x14ac:dyDescent="0.3">
      <c r="A352">
        <v>418</v>
      </c>
      <c r="B352" t="s">
        <v>570</v>
      </c>
      <c r="C352" s="1">
        <v>45334</v>
      </c>
      <c r="D352">
        <v>35</v>
      </c>
      <c r="E352" t="s">
        <v>52</v>
      </c>
      <c r="F352" t="s">
        <v>83</v>
      </c>
      <c r="G352" t="s">
        <v>139</v>
      </c>
      <c r="H352">
        <v>1</v>
      </c>
      <c r="I352" t="s">
        <v>45</v>
      </c>
      <c r="J352" t="s">
        <v>74</v>
      </c>
      <c r="K352" t="s">
        <v>55</v>
      </c>
      <c r="L352" t="s">
        <v>45</v>
      </c>
      <c r="N352" t="s">
        <v>80</v>
      </c>
      <c r="O352" t="s">
        <v>134</v>
      </c>
      <c r="P352" t="s">
        <v>8646</v>
      </c>
      <c r="Q352" t="s">
        <v>81</v>
      </c>
      <c r="R352" s="6">
        <f>_xlfn.XLOOKUP(CleanedData[[#This Row],[Product]],'02_Lookup_Tables'!$A$2:$A$126,'02_Lookup_Tables'!$B$2:$B$126)</f>
        <v>2340.5700000000002</v>
      </c>
      <c r="S352" t="str">
        <f>VLOOKUP(CleanedData[[#This Row],[Product]],'02_Lookup_Tables'!$H$2:$I$126,2,FALSE)</f>
        <v>Apparel</v>
      </c>
      <c r="T352" t="str">
        <f>VLOOKUP(CleanedData[[#This Row],[Province]],'02_Lookup_Tables'!$D$2:$E$10,2, FALSE)</f>
        <v>Western Region</v>
      </c>
      <c r="U352" t="str" cm="1">
        <f t="array" ref="U352">_xlfn.IFS(CleanedData[[#This Row],[Purchase Amount]]&lt;500,"Low",
CleanedData[[#This Row],[Purchase Amount]]&lt;5000,"Medium",
TRUE,"High")</f>
        <v>Medium</v>
      </c>
      <c r="V352" t="str">
        <f>TEXT(CleanedData[[#This Row],[Date]],"mmmm")</f>
        <v>February</v>
      </c>
      <c r="W352" t="str">
        <f>"Q"&amp;ROUNDUP(MONTH(CleanedData[[#This Row],[Date]])/3,0)</f>
        <v>Q1</v>
      </c>
      <c r="X352" t="str">
        <f>IF(CleanedData[[#This Row],[Purchase Amount]]&gt;=5000,"Yes","No")</f>
        <v>No</v>
      </c>
      <c r="Y352">
        <f>IF(CleanedData[[#This Row],[Recommend]]="Yes",1,0)</f>
        <v>1</v>
      </c>
      <c r="Z352" s="6">
        <f>CleanedData[[#This Row],[Purchase Amount]]*0.15</f>
        <v>351.08550000000002</v>
      </c>
      <c r="AA352" s="6">
        <f>CleanedData[[#This Row],[Purchase Amount]]*1.15</f>
        <v>2691.6554999999998</v>
      </c>
    </row>
    <row r="353" spans="1:27" x14ac:dyDescent="0.3">
      <c r="A353">
        <v>419</v>
      </c>
      <c r="B353" t="s">
        <v>571</v>
      </c>
      <c r="C353" s="1">
        <v>45865</v>
      </c>
      <c r="D353">
        <v>70</v>
      </c>
      <c r="E353" t="s">
        <v>60</v>
      </c>
      <c r="F353" t="s">
        <v>83</v>
      </c>
      <c r="G353" t="s">
        <v>155</v>
      </c>
      <c r="H353">
        <v>3</v>
      </c>
      <c r="I353" t="s">
        <v>45</v>
      </c>
      <c r="J353" t="s">
        <v>54</v>
      </c>
      <c r="K353" t="s">
        <v>44</v>
      </c>
      <c r="L353" t="s">
        <v>42</v>
      </c>
      <c r="M353" t="s">
        <v>136</v>
      </c>
      <c r="N353" t="s">
        <v>48</v>
      </c>
      <c r="O353" t="s">
        <v>89</v>
      </c>
      <c r="P353" t="s">
        <v>49</v>
      </c>
      <c r="Q353" t="s">
        <v>97</v>
      </c>
      <c r="R353" s="6">
        <f>_xlfn.XLOOKUP(CleanedData[[#This Row],[Product]],'02_Lookup_Tables'!$A$2:$A$126,'02_Lookup_Tables'!$B$2:$B$126)</f>
        <v>1355.08</v>
      </c>
      <c r="S353" t="str">
        <f>VLOOKUP(CleanedData[[#This Row],[Product]],'02_Lookup_Tables'!$H$2:$I$126,2,FALSE)</f>
        <v>Sports &amp; Outdoors</v>
      </c>
      <c r="T353" t="str">
        <f>VLOOKUP(CleanedData[[#This Row],[Province]],'02_Lookup_Tables'!$D$2:$E$10,2, FALSE)</f>
        <v>Western Region</v>
      </c>
      <c r="U353" t="str" cm="1">
        <f t="array" ref="U353">_xlfn.IFS(CleanedData[[#This Row],[Purchase Amount]]&lt;500,"Low",
CleanedData[[#This Row],[Purchase Amount]]&lt;5000,"Medium",
TRUE,"High")</f>
        <v>Medium</v>
      </c>
      <c r="V353" t="str">
        <f>TEXT(CleanedData[[#This Row],[Date]],"mmmm")</f>
        <v>July</v>
      </c>
      <c r="W353" t="str">
        <f>"Q"&amp;ROUNDUP(MONTH(CleanedData[[#This Row],[Date]])/3,0)</f>
        <v>Q3</v>
      </c>
      <c r="X353" t="str">
        <f>IF(CleanedData[[#This Row],[Purchase Amount]]&gt;=5000,"Yes","No")</f>
        <v>No</v>
      </c>
      <c r="Y353">
        <f>IF(CleanedData[[#This Row],[Recommend]]="Yes",1,0)</f>
        <v>1</v>
      </c>
      <c r="Z353" s="6">
        <f>CleanedData[[#This Row],[Purchase Amount]]*0.15</f>
        <v>203.26199999999997</v>
      </c>
      <c r="AA353" s="6">
        <f>CleanedData[[#This Row],[Purchase Amount]]*1.15</f>
        <v>1558.3419999999999</v>
      </c>
    </row>
    <row r="354" spans="1:27" x14ac:dyDescent="0.3">
      <c r="A354">
        <v>420</v>
      </c>
      <c r="B354" t="s">
        <v>572</v>
      </c>
      <c r="C354" s="1">
        <v>45883</v>
      </c>
      <c r="D354">
        <v>60</v>
      </c>
      <c r="E354" t="s">
        <v>52</v>
      </c>
      <c r="F354" t="s">
        <v>108</v>
      </c>
      <c r="G354" t="s">
        <v>203</v>
      </c>
      <c r="H354">
        <v>2</v>
      </c>
      <c r="I354" t="s">
        <v>42</v>
      </c>
      <c r="J354" t="s">
        <v>54</v>
      </c>
      <c r="K354" t="s">
        <v>55</v>
      </c>
      <c r="L354" t="s">
        <v>42</v>
      </c>
      <c r="M354" t="s">
        <v>231</v>
      </c>
      <c r="N354" t="s">
        <v>47</v>
      </c>
      <c r="O354" t="s">
        <v>89</v>
      </c>
      <c r="P354" t="s">
        <v>49</v>
      </c>
      <c r="Q354" t="s">
        <v>50</v>
      </c>
      <c r="R354" s="6">
        <f>_xlfn.XLOOKUP(CleanedData[[#This Row],[Product]],'02_Lookup_Tables'!$A$2:$A$126,'02_Lookup_Tables'!$B$2:$B$126)</f>
        <v>2849.09</v>
      </c>
      <c r="S354" t="str">
        <f>VLOOKUP(CleanedData[[#This Row],[Product]],'02_Lookup_Tables'!$H$2:$I$126,2,FALSE)</f>
        <v>Home &amp; Living</v>
      </c>
      <c r="T354" t="str">
        <f>VLOOKUP(CleanedData[[#This Row],[Province]],'02_Lookup_Tables'!$D$2:$E$10,2, FALSE)</f>
        <v>Gauteng Region</v>
      </c>
      <c r="U354" t="str" cm="1">
        <f t="array" ref="U354">_xlfn.IFS(CleanedData[[#This Row],[Purchase Amount]]&lt;500,"Low",
CleanedData[[#This Row],[Purchase Amount]]&lt;5000,"Medium",
TRUE,"High")</f>
        <v>Medium</v>
      </c>
      <c r="V354" t="str">
        <f>TEXT(CleanedData[[#This Row],[Date]],"mmmm")</f>
        <v>August</v>
      </c>
      <c r="W354" t="str">
        <f>"Q"&amp;ROUNDUP(MONTH(CleanedData[[#This Row],[Date]])/3,0)</f>
        <v>Q3</v>
      </c>
      <c r="X354" t="str">
        <f>IF(CleanedData[[#This Row],[Purchase Amount]]&gt;=5000,"Yes","No")</f>
        <v>No</v>
      </c>
      <c r="Y354">
        <f>IF(CleanedData[[#This Row],[Recommend]]="Yes",1,0)</f>
        <v>0</v>
      </c>
      <c r="Z354" s="6">
        <f>CleanedData[[#This Row],[Purchase Amount]]*0.15</f>
        <v>427.36349999999999</v>
      </c>
      <c r="AA354" s="6">
        <f>CleanedData[[#This Row],[Purchase Amount]]*1.15</f>
        <v>3276.4535000000001</v>
      </c>
    </row>
    <row r="355" spans="1:27" x14ac:dyDescent="0.3">
      <c r="A355">
        <v>421</v>
      </c>
      <c r="B355" t="s">
        <v>573</v>
      </c>
      <c r="C355" s="1">
        <v>45784</v>
      </c>
      <c r="D355">
        <v>70</v>
      </c>
      <c r="E355" t="s">
        <v>60</v>
      </c>
      <c r="F355" t="s">
        <v>61</v>
      </c>
      <c r="G355" t="s">
        <v>284</v>
      </c>
      <c r="H355">
        <v>3</v>
      </c>
      <c r="I355" t="s">
        <v>45</v>
      </c>
      <c r="J355" t="s">
        <v>74</v>
      </c>
      <c r="K355" t="s">
        <v>64</v>
      </c>
      <c r="L355" t="s">
        <v>42</v>
      </c>
      <c r="N355" t="s">
        <v>48</v>
      </c>
      <c r="O355" t="s">
        <v>134</v>
      </c>
      <c r="P355" t="s">
        <v>8646</v>
      </c>
      <c r="Q355" t="s">
        <v>97</v>
      </c>
      <c r="R355" s="6">
        <f>_xlfn.XLOOKUP(CleanedData[[#This Row],[Product]],'02_Lookup_Tables'!$A$2:$A$126,'02_Lookup_Tables'!$B$2:$B$126)</f>
        <v>6698.54</v>
      </c>
      <c r="S355" t="str">
        <f>VLOOKUP(CleanedData[[#This Row],[Product]],'02_Lookup_Tables'!$H$2:$I$126,2,FALSE)</f>
        <v>Electronics</v>
      </c>
      <c r="T355" t="str">
        <f>VLOOKUP(CleanedData[[#This Row],[Province]],'02_Lookup_Tables'!$D$2:$E$10,2, FALSE)</f>
        <v>Southern Region</v>
      </c>
      <c r="U355" t="str" cm="1">
        <f t="array" ref="U355">_xlfn.IFS(CleanedData[[#This Row],[Purchase Amount]]&lt;500,"Low",
CleanedData[[#This Row],[Purchase Amount]]&lt;5000,"Medium",
TRUE,"High")</f>
        <v>High</v>
      </c>
      <c r="V355" t="str">
        <f>TEXT(CleanedData[[#This Row],[Date]],"mmmm")</f>
        <v>May</v>
      </c>
      <c r="W355" t="str">
        <f>"Q"&amp;ROUNDUP(MONTH(CleanedData[[#This Row],[Date]])/3,0)</f>
        <v>Q2</v>
      </c>
      <c r="X355" t="str">
        <f>IF(CleanedData[[#This Row],[Purchase Amount]]&gt;=5000,"Yes","No")</f>
        <v>Yes</v>
      </c>
      <c r="Y355">
        <f>IF(CleanedData[[#This Row],[Recommend]]="Yes",1,0)</f>
        <v>1</v>
      </c>
      <c r="Z355" s="6">
        <f>CleanedData[[#This Row],[Purchase Amount]]*0.15</f>
        <v>1004.7809999999999</v>
      </c>
      <c r="AA355" s="6">
        <f>CleanedData[[#This Row],[Purchase Amount]]*1.15</f>
        <v>7703.320999999999</v>
      </c>
    </row>
    <row r="356" spans="1:27" x14ac:dyDescent="0.3">
      <c r="A356">
        <v>422</v>
      </c>
      <c r="B356" t="s">
        <v>574</v>
      </c>
      <c r="C356" s="1">
        <v>45623</v>
      </c>
      <c r="D356">
        <v>66</v>
      </c>
      <c r="E356" t="s">
        <v>52</v>
      </c>
      <c r="F356" t="s">
        <v>68</v>
      </c>
      <c r="G356" t="s">
        <v>78</v>
      </c>
      <c r="H356">
        <v>4</v>
      </c>
      <c r="I356" t="s">
        <v>45</v>
      </c>
      <c r="J356" t="s">
        <v>69</v>
      </c>
      <c r="K356" t="s">
        <v>64</v>
      </c>
      <c r="L356" t="s">
        <v>42</v>
      </c>
      <c r="M356" t="s">
        <v>165</v>
      </c>
      <c r="N356" t="s">
        <v>96</v>
      </c>
      <c r="O356" t="s">
        <v>89</v>
      </c>
      <c r="P356" t="s">
        <v>70</v>
      </c>
      <c r="Q356" t="s">
        <v>97</v>
      </c>
      <c r="R356" s="6">
        <f>_xlfn.XLOOKUP(CleanedData[[#This Row],[Product]],'02_Lookup_Tables'!$A$2:$A$126,'02_Lookup_Tables'!$B$2:$B$126)</f>
        <v>1951.09</v>
      </c>
      <c r="S356" t="str">
        <f>VLOOKUP(CleanedData[[#This Row],[Product]],'02_Lookup_Tables'!$H$2:$I$126,2,FALSE)</f>
        <v>Accessories</v>
      </c>
      <c r="T356" t="str">
        <f>VLOOKUP(CleanedData[[#This Row],[Province]],'02_Lookup_Tables'!$D$2:$E$10,2, FALSE)</f>
        <v>Northern Region</v>
      </c>
      <c r="U356" t="str" cm="1">
        <f t="array" ref="U356">_xlfn.IFS(CleanedData[[#This Row],[Purchase Amount]]&lt;500,"Low",
CleanedData[[#This Row],[Purchase Amount]]&lt;5000,"Medium",
TRUE,"High")</f>
        <v>Medium</v>
      </c>
      <c r="V356" t="str">
        <f>TEXT(CleanedData[[#This Row],[Date]],"mmmm")</f>
        <v>November</v>
      </c>
      <c r="W356" t="str">
        <f>"Q"&amp;ROUNDUP(MONTH(CleanedData[[#This Row],[Date]])/3,0)</f>
        <v>Q4</v>
      </c>
      <c r="X356" t="str">
        <f>IF(CleanedData[[#This Row],[Purchase Amount]]&gt;=5000,"Yes","No")</f>
        <v>No</v>
      </c>
      <c r="Y356">
        <f>IF(CleanedData[[#This Row],[Recommend]]="Yes",1,0)</f>
        <v>1</v>
      </c>
      <c r="Z356" s="6">
        <f>CleanedData[[#This Row],[Purchase Amount]]*0.15</f>
        <v>292.6635</v>
      </c>
      <c r="AA356" s="6">
        <f>CleanedData[[#This Row],[Purchase Amount]]*1.15</f>
        <v>2243.7534999999998</v>
      </c>
    </row>
    <row r="357" spans="1:27" x14ac:dyDescent="0.3">
      <c r="A357">
        <v>423</v>
      </c>
      <c r="B357" t="s">
        <v>575</v>
      </c>
      <c r="C357" s="1">
        <v>45940</v>
      </c>
      <c r="D357">
        <v>68</v>
      </c>
      <c r="E357" t="s">
        <v>52</v>
      </c>
      <c r="F357" t="s">
        <v>77</v>
      </c>
      <c r="G357" t="s">
        <v>95</v>
      </c>
      <c r="H357">
        <v>4</v>
      </c>
      <c r="I357" t="s">
        <v>45</v>
      </c>
      <c r="J357" t="s">
        <v>63</v>
      </c>
      <c r="K357" t="s">
        <v>55</v>
      </c>
      <c r="L357" t="s">
        <v>45</v>
      </c>
      <c r="N357" t="s">
        <v>96</v>
      </c>
      <c r="O357" t="s">
        <v>134</v>
      </c>
      <c r="P357" t="s">
        <v>8646</v>
      </c>
      <c r="Q357" t="s">
        <v>97</v>
      </c>
      <c r="R357" s="6">
        <f>_xlfn.XLOOKUP(CleanedData[[#This Row],[Product]],'02_Lookup_Tables'!$A$2:$A$126,'02_Lookup_Tables'!$B$2:$B$126)</f>
        <v>5390.8</v>
      </c>
      <c r="S357" t="str">
        <f>VLOOKUP(CleanedData[[#This Row],[Product]],'02_Lookup_Tables'!$H$2:$I$126,2,FALSE)</f>
        <v>Electronics</v>
      </c>
      <c r="T357" t="str">
        <f>VLOOKUP(CleanedData[[#This Row],[Province]],'02_Lookup_Tables'!$D$2:$E$10,2, FALSE)</f>
        <v>Central Region</v>
      </c>
      <c r="U357" t="str" cm="1">
        <f t="array" ref="U357">_xlfn.IFS(CleanedData[[#This Row],[Purchase Amount]]&lt;500,"Low",
CleanedData[[#This Row],[Purchase Amount]]&lt;5000,"Medium",
TRUE,"High")</f>
        <v>High</v>
      </c>
      <c r="V357" t="str">
        <f>TEXT(CleanedData[[#This Row],[Date]],"mmmm")</f>
        <v>October</v>
      </c>
      <c r="W357" t="str">
        <f>"Q"&amp;ROUNDUP(MONTH(CleanedData[[#This Row],[Date]])/3,0)</f>
        <v>Q4</v>
      </c>
      <c r="X357" t="str">
        <f>IF(CleanedData[[#This Row],[Purchase Amount]]&gt;=5000,"Yes","No")</f>
        <v>Yes</v>
      </c>
      <c r="Y357">
        <f>IF(CleanedData[[#This Row],[Recommend]]="Yes",1,0)</f>
        <v>1</v>
      </c>
      <c r="Z357" s="6">
        <f>CleanedData[[#This Row],[Purchase Amount]]*0.15</f>
        <v>808.62</v>
      </c>
      <c r="AA357" s="6">
        <f>CleanedData[[#This Row],[Purchase Amount]]*1.15</f>
        <v>6199.42</v>
      </c>
    </row>
    <row r="358" spans="1:27" x14ac:dyDescent="0.3">
      <c r="A358">
        <v>424</v>
      </c>
      <c r="B358" t="s">
        <v>576</v>
      </c>
      <c r="C358" s="1">
        <v>46020</v>
      </c>
      <c r="D358">
        <v>29</v>
      </c>
      <c r="E358" t="s">
        <v>60</v>
      </c>
      <c r="F358" t="s">
        <v>61</v>
      </c>
      <c r="G358" t="s">
        <v>296</v>
      </c>
      <c r="H358">
        <v>1</v>
      </c>
      <c r="I358" t="s">
        <v>45</v>
      </c>
      <c r="J358" t="s">
        <v>43</v>
      </c>
      <c r="K358" t="s">
        <v>44</v>
      </c>
      <c r="L358" t="s">
        <v>42</v>
      </c>
      <c r="M358" t="s">
        <v>88</v>
      </c>
      <c r="N358" t="s">
        <v>80</v>
      </c>
      <c r="O358" t="s">
        <v>89</v>
      </c>
      <c r="P358" t="s">
        <v>49</v>
      </c>
      <c r="Q358" t="s">
        <v>58</v>
      </c>
      <c r="R358" s="6">
        <f>_xlfn.XLOOKUP(CleanedData[[#This Row],[Product]],'02_Lookup_Tables'!$A$2:$A$126,'02_Lookup_Tables'!$B$2:$B$126)</f>
        <v>657.5</v>
      </c>
      <c r="S358" t="str">
        <f>VLOOKUP(CleanedData[[#This Row],[Product]],'02_Lookup_Tables'!$H$2:$I$126,2,FALSE)</f>
        <v>Home Devices</v>
      </c>
      <c r="T358" t="str">
        <f>VLOOKUP(CleanedData[[#This Row],[Province]],'02_Lookup_Tables'!$D$2:$E$10,2, FALSE)</f>
        <v>Southern Region</v>
      </c>
      <c r="U358" t="str" cm="1">
        <f t="array" ref="U358">_xlfn.IFS(CleanedData[[#This Row],[Purchase Amount]]&lt;500,"Low",
CleanedData[[#This Row],[Purchase Amount]]&lt;5000,"Medium",
TRUE,"High")</f>
        <v>Medium</v>
      </c>
      <c r="V358" t="str">
        <f>TEXT(CleanedData[[#This Row],[Date]],"mmmm")</f>
        <v>December</v>
      </c>
      <c r="W358" t="str">
        <f>"Q"&amp;ROUNDUP(MONTH(CleanedData[[#This Row],[Date]])/3,0)</f>
        <v>Q4</v>
      </c>
      <c r="X358" t="str">
        <f>IF(CleanedData[[#This Row],[Purchase Amount]]&gt;=5000,"Yes","No")</f>
        <v>No</v>
      </c>
      <c r="Y358">
        <f>IF(CleanedData[[#This Row],[Recommend]]="Yes",1,0)</f>
        <v>1</v>
      </c>
      <c r="Z358" s="6">
        <f>CleanedData[[#This Row],[Purchase Amount]]*0.15</f>
        <v>98.625</v>
      </c>
      <c r="AA358" s="6">
        <f>CleanedData[[#This Row],[Purchase Amount]]*1.15</f>
        <v>756.12499999999989</v>
      </c>
    </row>
    <row r="359" spans="1:27" x14ac:dyDescent="0.3">
      <c r="A359">
        <v>425</v>
      </c>
      <c r="B359" t="s">
        <v>577</v>
      </c>
      <c r="C359" s="1">
        <v>45878</v>
      </c>
      <c r="D359">
        <v>39</v>
      </c>
      <c r="E359" t="s">
        <v>60</v>
      </c>
      <c r="F359" t="s">
        <v>108</v>
      </c>
      <c r="G359" t="s">
        <v>207</v>
      </c>
      <c r="H359">
        <v>2</v>
      </c>
      <c r="I359" t="s">
        <v>45</v>
      </c>
      <c r="J359" t="s">
        <v>43</v>
      </c>
      <c r="K359" t="s">
        <v>44</v>
      </c>
      <c r="L359" t="s">
        <v>42</v>
      </c>
      <c r="M359" t="s">
        <v>196</v>
      </c>
      <c r="N359" t="s">
        <v>47</v>
      </c>
      <c r="O359" t="s">
        <v>89</v>
      </c>
      <c r="P359" t="s">
        <v>49</v>
      </c>
      <c r="Q359" t="s">
        <v>81</v>
      </c>
      <c r="R359" s="6">
        <f>_xlfn.XLOOKUP(CleanedData[[#This Row],[Product]],'02_Lookup_Tables'!$A$2:$A$126,'02_Lookup_Tables'!$B$2:$B$126)</f>
        <v>3755.73</v>
      </c>
      <c r="S359" t="str">
        <f>VLOOKUP(CleanedData[[#This Row],[Product]],'02_Lookup_Tables'!$H$2:$I$126,2,FALSE)</f>
        <v>Sports &amp; Outdoors</v>
      </c>
      <c r="T359" t="str">
        <f>VLOOKUP(CleanedData[[#This Row],[Province]],'02_Lookup_Tables'!$D$2:$E$10,2, FALSE)</f>
        <v>Gauteng Region</v>
      </c>
      <c r="U359" t="str" cm="1">
        <f t="array" ref="U359">_xlfn.IFS(CleanedData[[#This Row],[Purchase Amount]]&lt;500,"Low",
CleanedData[[#This Row],[Purchase Amount]]&lt;5000,"Medium",
TRUE,"High")</f>
        <v>Medium</v>
      </c>
      <c r="V359" t="str">
        <f>TEXT(CleanedData[[#This Row],[Date]],"mmmm")</f>
        <v>August</v>
      </c>
      <c r="W359" t="str">
        <f>"Q"&amp;ROUNDUP(MONTH(CleanedData[[#This Row],[Date]])/3,0)</f>
        <v>Q3</v>
      </c>
      <c r="X359" t="str">
        <f>IF(CleanedData[[#This Row],[Purchase Amount]]&gt;=5000,"Yes","No")</f>
        <v>No</v>
      </c>
      <c r="Y359">
        <f>IF(CleanedData[[#This Row],[Recommend]]="Yes",1,0)</f>
        <v>1</v>
      </c>
      <c r="Z359" s="6">
        <f>CleanedData[[#This Row],[Purchase Amount]]*0.15</f>
        <v>563.35950000000003</v>
      </c>
      <c r="AA359" s="6">
        <f>CleanedData[[#This Row],[Purchase Amount]]*1.15</f>
        <v>4319.0895</v>
      </c>
    </row>
    <row r="360" spans="1:27" x14ac:dyDescent="0.3">
      <c r="A360">
        <v>427</v>
      </c>
      <c r="B360" t="s">
        <v>578</v>
      </c>
      <c r="C360" s="1">
        <v>45353</v>
      </c>
      <c r="D360">
        <v>55</v>
      </c>
      <c r="E360" t="s">
        <v>60</v>
      </c>
      <c r="F360" t="s">
        <v>61</v>
      </c>
      <c r="G360" t="s">
        <v>320</v>
      </c>
      <c r="H360">
        <v>1</v>
      </c>
      <c r="I360" t="s">
        <v>42</v>
      </c>
      <c r="J360" t="s">
        <v>69</v>
      </c>
      <c r="K360" t="s">
        <v>64</v>
      </c>
      <c r="L360" t="s">
        <v>42</v>
      </c>
      <c r="M360" t="s">
        <v>151</v>
      </c>
      <c r="N360" t="s">
        <v>80</v>
      </c>
      <c r="O360" t="s">
        <v>89</v>
      </c>
      <c r="P360" t="s">
        <v>49</v>
      </c>
      <c r="Q360" t="s">
        <v>50</v>
      </c>
      <c r="R360" s="6">
        <f>_xlfn.XLOOKUP(CleanedData[[#This Row],[Product]],'02_Lookup_Tables'!$A$2:$A$126,'02_Lookup_Tables'!$B$2:$B$126)</f>
        <v>375.53</v>
      </c>
      <c r="S360" t="str">
        <f>VLOOKUP(CleanedData[[#This Row],[Product]],'02_Lookup_Tables'!$H$2:$I$126,2,FALSE)</f>
        <v>Toys &amp; Games</v>
      </c>
      <c r="T360" t="str">
        <f>VLOOKUP(CleanedData[[#This Row],[Province]],'02_Lookup_Tables'!$D$2:$E$10,2, FALSE)</f>
        <v>Southern Region</v>
      </c>
      <c r="U360" t="str" cm="1">
        <f t="array" ref="U360">_xlfn.IFS(CleanedData[[#This Row],[Purchase Amount]]&lt;500,"Low",
CleanedData[[#This Row],[Purchase Amount]]&lt;5000,"Medium",
TRUE,"High")</f>
        <v>Low</v>
      </c>
      <c r="V360" t="str">
        <f>TEXT(CleanedData[[#This Row],[Date]],"mmmm")</f>
        <v>March</v>
      </c>
      <c r="W360" t="str">
        <f>"Q"&amp;ROUNDUP(MONTH(CleanedData[[#This Row],[Date]])/3,0)</f>
        <v>Q1</v>
      </c>
      <c r="X360" t="str">
        <f>IF(CleanedData[[#This Row],[Purchase Amount]]&gt;=5000,"Yes","No")</f>
        <v>No</v>
      </c>
      <c r="Y360">
        <f>IF(CleanedData[[#This Row],[Recommend]]="Yes",1,0)</f>
        <v>0</v>
      </c>
      <c r="Z360" s="6">
        <f>CleanedData[[#This Row],[Purchase Amount]]*0.15</f>
        <v>56.329499999999996</v>
      </c>
      <c r="AA360" s="6">
        <f>CleanedData[[#This Row],[Purchase Amount]]*1.15</f>
        <v>431.85949999999991</v>
      </c>
    </row>
    <row r="361" spans="1:27" x14ac:dyDescent="0.3">
      <c r="A361">
        <v>428</v>
      </c>
      <c r="B361" t="s">
        <v>579</v>
      </c>
      <c r="C361" s="1">
        <v>45824</v>
      </c>
      <c r="D361">
        <v>55</v>
      </c>
      <c r="E361" t="s">
        <v>60</v>
      </c>
      <c r="F361" t="s">
        <v>77</v>
      </c>
      <c r="G361" t="s">
        <v>309</v>
      </c>
      <c r="H361">
        <v>4</v>
      </c>
      <c r="I361" t="s">
        <v>45</v>
      </c>
      <c r="J361" t="s">
        <v>63</v>
      </c>
      <c r="K361" t="s">
        <v>55</v>
      </c>
      <c r="L361" t="s">
        <v>42</v>
      </c>
      <c r="M361" t="s">
        <v>190</v>
      </c>
      <c r="N361" t="s">
        <v>96</v>
      </c>
      <c r="O361" t="s">
        <v>89</v>
      </c>
      <c r="P361" t="s">
        <v>70</v>
      </c>
      <c r="Q361" t="s">
        <v>50</v>
      </c>
      <c r="R361" s="6">
        <f>_xlfn.XLOOKUP(CleanedData[[#This Row],[Product]],'02_Lookup_Tables'!$A$2:$A$126,'02_Lookup_Tables'!$B$2:$B$126)</f>
        <v>353.21</v>
      </c>
      <c r="S361" t="str">
        <f>VLOOKUP(CleanedData[[#This Row],[Product]],'02_Lookup_Tables'!$H$2:$I$126,2,FALSE)</f>
        <v>Food</v>
      </c>
      <c r="T361" t="str">
        <f>VLOOKUP(CleanedData[[#This Row],[Province]],'02_Lookup_Tables'!$D$2:$E$10,2, FALSE)</f>
        <v>Central Region</v>
      </c>
      <c r="U361" t="str" cm="1">
        <f t="array" ref="U361">_xlfn.IFS(CleanedData[[#This Row],[Purchase Amount]]&lt;500,"Low",
CleanedData[[#This Row],[Purchase Amount]]&lt;5000,"Medium",
TRUE,"High")</f>
        <v>Low</v>
      </c>
      <c r="V361" t="str">
        <f>TEXT(CleanedData[[#This Row],[Date]],"mmmm")</f>
        <v>June</v>
      </c>
      <c r="W361" t="str">
        <f>"Q"&amp;ROUNDUP(MONTH(CleanedData[[#This Row],[Date]])/3,0)</f>
        <v>Q2</v>
      </c>
      <c r="X361" t="str">
        <f>IF(CleanedData[[#This Row],[Purchase Amount]]&gt;=5000,"Yes","No")</f>
        <v>No</v>
      </c>
      <c r="Y361">
        <f>IF(CleanedData[[#This Row],[Recommend]]="Yes",1,0)</f>
        <v>1</v>
      </c>
      <c r="Z361" s="6">
        <f>CleanedData[[#This Row],[Purchase Amount]]*0.15</f>
        <v>52.981499999999997</v>
      </c>
      <c r="AA361" s="6">
        <f>CleanedData[[#This Row],[Purchase Amount]]*1.15</f>
        <v>406.19149999999996</v>
      </c>
    </row>
    <row r="362" spans="1:27" x14ac:dyDescent="0.3">
      <c r="A362">
        <v>429</v>
      </c>
      <c r="B362" t="s">
        <v>580</v>
      </c>
      <c r="C362" s="1">
        <v>45689</v>
      </c>
      <c r="D362">
        <v>42</v>
      </c>
      <c r="E362" t="s">
        <v>60</v>
      </c>
      <c r="F362" t="s">
        <v>68</v>
      </c>
      <c r="G362" t="s">
        <v>114</v>
      </c>
      <c r="H362">
        <v>5</v>
      </c>
      <c r="I362" t="s">
        <v>42</v>
      </c>
      <c r="J362" t="s">
        <v>54</v>
      </c>
      <c r="K362" t="s">
        <v>64</v>
      </c>
      <c r="L362" t="s">
        <v>42</v>
      </c>
      <c r="M362" t="s">
        <v>236</v>
      </c>
      <c r="N362" t="s">
        <v>57</v>
      </c>
      <c r="O362" t="s">
        <v>89</v>
      </c>
      <c r="P362" t="s">
        <v>70</v>
      </c>
      <c r="Q362" t="s">
        <v>81</v>
      </c>
      <c r="R362" s="6">
        <f>_xlfn.XLOOKUP(CleanedData[[#This Row],[Product]],'02_Lookup_Tables'!$A$2:$A$126,'02_Lookup_Tables'!$B$2:$B$126)</f>
        <v>1440.59</v>
      </c>
      <c r="S362" t="str">
        <f>VLOOKUP(CleanedData[[#This Row],[Product]],'02_Lookup_Tables'!$H$2:$I$126,2,FALSE)</f>
        <v>Beauty &amp; Personal Care</v>
      </c>
      <c r="T362" t="str">
        <f>VLOOKUP(CleanedData[[#This Row],[Province]],'02_Lookup_Tables'!$D$2:$E$10,2, FALSE)</f>
        <v>Northern Region</v>
      </c>
      <c r="U362" t="str" cm="1">
        <f t="array" ref="U362">_xlfn.IFS(CleanedData[[#This Row],[Purchase Amount]]&lt;500,"Low",
CleanedData[[#This Row],[Purchase Amount]]&lt;5000,"Medium",
TRUE,"High")</f>
        <v>Medium</v>
      </c>
      <c r="V362" t="str">
        <f>TEXT(CleanedData[[#This Row],[Date]],"mmmm")</f>
        <v>February</v>
      </c>
      <c r="W362" t="str">
        <f>"Q"&amp;ROUNDUP(MONTH(CleanedData[[#This Row],[Date]])/3,0)</f>
        <v>Q1</v>
      </c>
      <c r="X362" t="str">
        <f>IF(CleanedData[[#This Row],[Purchase Amount]]&gt;=5000,"Yes","No")</f>
        <v>No</v>
      </c>
      <c r="Y362">
        <f>IF(CleanedData[[#This Row],[Recommend]]="Yes",1,0)</f>
        <v>0</v>
      </c>
      <c r="Z362" s="6">
        <f>CleanedData[[#This Row],[Purchase Amount]]*0.15</f>
        <v>216.08849999999998</v>
      </c>
      <c r="AA362" s="6">
        <f>CleanedData[[#This Row],[Purchase Amount]]*1.15</f>
        <v>1656.6784999999998</v>
      </c>
    </row>
    <row r="363" spans="1:27" x14ac:dyDescent="0.3">
      <c r="A363">
        <v>430</v>
      </c>
      <c r="B363" t="s">
        <v>581</v>
      </c>
      <c r="C363" s="1">
        <v>45359</v>
      </c>
      <c r="D363">
        <v>24</v>
      </c>
      <c r="E363" t="s">
        <v>60</v>
      </c>
      <c r="F363" t="s">
        <v>130</v>
      </c>
      <c r="G363" t="s">
        <v>91</v>
      </c>
      <c r="H363">
        <v>5</v>
      </c>
      <c r="I363" t="s">
        <v>45</v>
      </c>
      <c r="J363" t="s">
        <v>54</v>
      </c>
      <c r="K363" t="s">
        <v>55</v>
      </c>
      <c r="L363" t="s">
        <v>42</v>
      </c>
      <c r="M363" t="s">
        <v>88</v>
      </c>
      <c r="N363" t="s">
        <v>57</v>
      </c>
      <c r="O363" t="s">
        <v>89</v>
      </c>
      <c r="P363" t="s">
        <v>70</v>
      </c>
      <c r="Q363" t="s">
        <v>66</v>
      </c>
      <c r="R363" s="6">
        <f>_xlfn.XLOOKUP(CleanedData[[#This Row],[Product]],'02_Lookup_Tables'!$A$2:$A$126,'02_Lookup_Tables'!$B$2:$B$126)</f>
        <v>1370.56</v>
      </c>
      <c r="S363" t="str">
        <f>VLOOKUP(CleanedData[[#This Row],[Product]],'02_Lookup_Tables'!$H$2:$I$126,2,FALSE)</f>
        <v>Electronics</v>
      </c>
      <c r="T363" t="str">
        <f>VLOOKUP(CleanedData[[#This Row],[Province]],'02_Lookup_Tables'!$D$2:$E$10,2, FALSE)</f>
        <v>Eastern Region</v>
      </c>
      <c r="U363" t="str" cm="1">
        <f t="array" ref="U363">_xlfn.IFS(CleanedData[[#This Row],[Purchase Amount]]&lt;500,"Low",
CleanedData[[#This Row],[Purchase Amount]]&lt;5000,"Medium",
TRUE,"High")</f>
        <v>Medium</v>
      </c>
      <c r="V363" t="str">
        <f>TEXT(CleanedData[[#This Row],[Date]],"mmmm")</f>
        <v>March</v>
      </c>
      <c r="W363" t="str">
        <f>"Q"&amp;ROUNDUP(MONTH(CleanedData[[#This Row],[Date]])/3,0)</f>
        <v>Q1</v>
      </c>
      <c r="X363" t="str">
        <f>IF(CleanedData[[#This Row],[Purchase Amount]]&gt;=5000,"Yes","No")</f>
        <v>No</v>
      </c>
      <c r="Y363">
        <f>IF(CleanedData[[#This Row],[Recommend]]="Yes",1,0)</f>
        <v>1</v>
      </c>
      <c r="Z363" s="6">
        <f>CleanedData[[#This Row],[Purchase Amount]]*0.15</f>
        <v>205.58399999999997</v>
      </c>
      <c r="AA363" s="6">
        <f>CleanedData[[#This Row],[Purchase Amount]]*1.15</f>
        <v>1576.1439999999998</v>
      </c>
    </row>
    <row r="364" spans="1:27" x14ac:dyDescent="0.3">
      <c r="A364">
        <v>431</v>
      </c>
      <c r="B364" t="s">
        <v>582</v>
      </c>
      <c r="C364" s="1">
        <v>45752</v>
      </c>
      <c r="D364">
        <v>23</v>
      </c>
      <c r="E364" t="s">
        <v>60</v>
      </c>
      <c r="F364" t="s">
        <v>108</v>
      </c>
      <c r="G364" t="s">
        <v>389</v>
      </c>
      <c r="H364">
        <v>4</v>
      </c>
      <c r="I364" t="s">
        <v>42</v>
      </c>
      <c r="J364" t="s">
        <v>63</v>
      </c>
      <c r="K364" t="s">
        <v>64</v>
      </c>
      <c r="L364" t="s">
        <v>42</v>
      </c>
      <c r="M364" t="s">
        <v>100</v>
      </c>
      <c r="N364" t="s">
        <v>96</v>
      </c>
      <c r="O364" t="s">
        <v>48</v>
      </c>
      <c r="P364" t="s">
        <v>49</v>
      </c>
      <c r="Q364" t="s">
        <v>66</v>
      </c>
      <c r="R364" s="6">
        <f>_xlfn.XLOOKUP(CleanedData[[#This Row],[Product]],'02_Lookup_Tables'!$A$2:$A$126,'02_Lookup_Tables'!$B$2:$B$126)</f>
        <v>5432.76</v>
      </c>
      <c r="S364" t="str">
        <f>VLOOKUP(CleanedData[[#This Row],[Product]],'02_Lookup_Tables'!$H$2:$I$126,2,FALSE)</f>
        <v>Home Devices</v>
      </c>
      <c r="T364" t="str">
        <f>VLOOKUP(CleanedData[[#This Row],[Province]],'02_Lookup_Tables'!$D$2:$E$10,2, FALSE)</f>
        <v>Gauteng Region</v>
      </c>
      <c r="U364" t="str" cm="1">
        <f t="array" ref="U364">_xlfn.IFS(CleanedData[[#This Row],[Purchase Amount]]&lt;500,"Low",
CleanedData[[#This Row],[Purchase Amount]]&lt;5000,"Medium",
TRUE,"High")</f>
        <v>High</v>
      </c>
      <c r="V364" t="str">
        <f>TEXT(CleanedData[[#This Row],[Date]],"mmmm")</f>
        <v>April</v>
      </c>
      <c r="W364" t="str">
        <f>"Q"&amp;ROUNDUP(MONTH(CleanedData[[#This Row],[Date]])/3,0)</f>
        <v>Q2</v>
      </c>
      <c r="X364" t="str">
        <f>IF(CleanedData[[#This Row],[Purchase Amount]]&gt;=5000,"Yes","No")</f>
        <v>Yes</v>
      </c>
      <c r="Y364">
        <f>IF(CleanedData[[#This Row],[Recommend]]="Yes",1,0)</f>
        <v>0</v>
      </c>
      <c r="Z364" s="6">
        <f>CleanedData[[#This Row],[Purchase Amount]]*0.15</f>
        <v>814.91399999999999</v>
      </c>
      <c r="AA364" s="6">
        <f>CleanedData[[#This Row],[Purchase Amount]]*1.15</f>
        <v>6247.674</v>
      </c>
    </row>
    <row r="365" spans="1:27" x14ac:dyDescent="0.3">
      <c r="A365">
        <v>433</v>
      </c>
      <c r="B365" t="s">
        <v>583</v>
      </c>
      <c r="C365" s="1">
        <v>45334</v>
      </c>
      <c r="D365">
        <v>56</v>
      </c>
      <c r="E365" t="s">
        <v>39</v>
      </c>
      <c r="F365" t="s">
        <v>72</v>
      </c>
      <c r="G365" t="s">
        <v>472</v>
      </c>
      <c r="H365">
        <v>3</v>
      </c>
      <c r="I365" t="s">
        <v>42</v>
      </c>
      <c r="J365" t="s">
        <v>54</v>
      </c>
      <c r="K365" t="s">
        <v>64</v>
      </c>
      <c r="L365" t="s">
        <v>45</v>
      </c>
      <c r="M365" t="s">
        <v>140</v>
      </c>
      <c r="N365" t="s">
        <v>48</v>
      </c>
      <c r="O365" t="s">
        <v>148</v>
      </c>
      <c r="P365" t="s">
        <v>49</v>
      </c>
      <c r="Q365" t="s">
        <v>50</v>
      </c>
      <c r="R365" s="6">
        <f>_xlfn.XLOOKUP(CleanedData[[#This Row],[Product]],'02_Lookup_Tables'!$A$2:$A$126,'02_Lookup_Tables'!$B$2:$B$126)</f>
        <v>2216.12</v>
      </c>
      <c r="S365" t="str">
        <f>VLOOKUP(CleanedData[[#This Row],[Product]],'02_Lookup_Tables'!$H$2:$I$126,2,FALSE)</f>
        <v>Beauty &amp; Personal Care</v>
      </c>
      <c r="T365" t="str">
        <f>VLOOKUP(CleanedData[[#This Row],[Province]],'02_Lookup_Tables'!$D$2:$E$10,2, FALSE)</f>
        <v>Central Region</v>
      </c>
      <c r="U365" t="str" cm="1">
        <f t="array" ref="U365">_xlfn.IFS(CleanedData[[#This Row],[Purchase Amount]]&lt;500,"Low",
CleanedData[[#This Row],[Purchase Amount]]&lt;5000,"Medium",
TRUE,"High")</f>
        <v>Medium</v>
      </c>
      <c r="V365" t="str">
        <f>TEXT(CleanedData[[#This Row],[Date]],"mmmm")</f>
        <v>February</v>
      </c>
      <c r="W365" t="str">
        <f>"Q"&amp;ROUNDUP(MONTH(CleanedData[[#This Row],[Date]])/3,0)</f>
        <v>Q1</v>
      </c>
      <c r="X365" t="str">
        <f>IF(CleanedData[[#This Row],[Purchase Amount]]&gt;=5000,"Yes","No")</f>
        <v>No</v>
      </c>
      <c r="Y365">
        <f>IF(CleanedData[[#This Row],[Recommend]]="Yes",1,0)</f>
        <v>0</v>
      </c>
      <c r="Z365" s="6">
        <f>CleanedData[[#This Row],[Purchase Amount]]*0.15</f>
        <v>332.41799999999995</v>
      </c>
      <c r="AA365" s="6">
        <f>CleanedData[[#This Row],[Purchase Amount]]*1.15</f>
        <v>2548.5379999999996</v>
      </c>
    </row>
    <row r="366" spans="1:27" x14ac:dyDescent="0.3">
      <c r="A366">
        <v>434</v>
      </c>
      <c r="B366" t="s">
        <v>584</v>
      </c>
      <c r="C366" s="1">
        <v>45492</v>
      </c>
      <c r="D366">
        <v>58</v>
      </c>
      <c r="E366" t="s">
        <v>39</v>
      </c>
      <c r="F366" t="s">
        <v>77</v>
      </c>
      <c r="G366" t="s">
        <v>307</v>
      </c>
      <c r="H366">
        <v>5</v>
      </c>
      <c r="I366" t="s">
        <v>45</v>
      </c>
      <c r="J366" t="s">
        <v>63</v>
      </c>
      <c r="K366" t="s">
        <v>44</v>
      </c>
      <c r="L366" t="s">
        <v>45</v>
      </c>
      <c r="M366" t="s">
        <v>46</v>
      </c>
      <c r="N366" t="s">
        <v>57</v>
      </c>
      <c r="O366" t="s">
        <v>89</v>
      </c>
      <c r="P366" t="s">
        <v>70</v>
      </c>
      <c r="Q366" t="s">
        <v>50</v>
      </c>
      <c r="R366" s="6">
        <f>_xlfn.XLOOKUP(CleanedData[[#This Row],[Product]],'02_Lookup_Tables'!$A$2:$A$126,'02_Lookup_Tables'!$B$2:$B$126)</f>
        <v>824.74</v>
      </c>
      <c r="S366" t="str">
        <f>VLOOKUP(CleanedData[[#This Row],[Product]],'02_Lookup_Tables'!$H$2:$I$126,2,FALSE)</f>
        <v>Apparel</v>
      </c>
      <c r="T366" t="str">
        <f>VLOOKUP(CleanedData[[#This Row],[Province]],'02_Lookup_Tables'!$D$2:$E$10,2, FALSE)</f>
        <v>Central Region</v>
      </c>
      <c r="U366" t="str" cm="1">
        <f t="array" ref="U366">_xlfn.IFS(CleanedData[[#This Row],[Purchase Amount]]&lt;500,"Low",
CleanedData[[#This Row],[Purchase Amount]]&lt;5000,"Medium",
TRUE,"High")</f>
        <v>Medium</v>
      </c>
      <c r="V366" t="str">
        <f>TEXT(CleanedData[[#This Row],[Date]],"mmmm")</f>
        <v>July</v>
      </c>
      <c r="W366" t="str">
        <f>"Q"&amp;ROUNDUP(MONTH(CleanedData[[#This Row],[Date]])/3,0)</f>
        <v>Q3</v>
      </c>
      <c r="X366" t="str">
        <f>IF(CleanedData[[#This Row],[Purchase Amount]]&gt;=5000,"Yes","No")</f>
        <v>No</v>
      </c>
      <c r="Y366">
        <f>IF(CleanedData[[#This Row],[Recommend]]="Yes",1,0)</f>
        <v>1</v>
      </c>
      <c r="Z366" s="6">
        <f>CleanedData[[#This Row],[Purchase Amount]]*0.15</f>
        <v>123.711</v>
      </c>
      <c r="AA366" s="6">
        <f>CleanedData[[#This Row],[Purchase Amount]]*1.15</f>
        <v>948.45099999999991</v>
      </c>
    </row>
    <row r="367" spans="1:27" x14ac:dyDescent="0.3">
      <c r="A367">
        <v>435</v>
      </c>
      <c r="B367" t="s">
        <v>585</v>
      </c>
      <c r="C367" s="1">
        <v>45464</v>
      </c>
      <c r="D367">
        <v>18</v>
      </c>
      <c r="E367" t="s">
        <v>39</v>
      </c>
      <c r="F367" t="s">
        <v>61</v>
      </c>
      <c r="G367" t="s">
        <v>150</v>
      </c>
      <c r="H367">
        <v>3</v>
      </c>
      <c r="I367" t="s">
        <v>42</v>
      </c>
      <c r="J367" t="s">
        <v>54</v>
      </c>
      <c r="K367" t="s">
        <v>64</v>
      </c>
      <c r="L367" t="s">
        <v>42</v>
      </c>
      <c r="M367" t="s">
        <v>92</v>
      </c>
      <c r="N367" t="s">
        <v>48</v>
      </c>
      <c r="O367" t="s">
        <v>89</v>
      </c>
      <c r="P367" t="s">
        <v>49</v>
      </c>
      <c r="Q367" t="s">
        <v>66</v>
      </c>
      <c r="R367" s="6">
        <f>_xlfn.XLOOKUP(CleanedData[[#This Row],[Product]],'02_Lookup_Tables'!$A$2:$A$126,'02_Lookup_Tables'!$B$2:$B$126)</f>
        <v>14808.31</v>
      </c>
      <c r="S367" t="str">
        <f>VLOOKUP(CleanedData[[#This Row],[Product]],'02_Lookup_Tables'!$H$2:$I$126,2,FALSE)</f>
        <v>Electronics</v>
      </c>
      <c r="T367" t="str">
        <f>VLOOKUP(CleanedData[[#This Row],[Province]],'02_Lookup_Tables'!$D$2:$E$10,2, FALSE)</f>
        <v>Southern Region</v>
      </c>
      <c r="U367" t="str" cm="1">
        <f t="array" ref="U367">_xlfn.IFS(CleanedData[[#This Row],[Purchase Amount]]&lt;500,"Low",
CleanedData[[#This Row],[Purchase Amount]]&lt;5000,"Medium",
TRUE,"High")</f>
        <v>High</v>
      </c>
      <c r="V367" t="str">
        <f>TEXT(CleanedData[[#This Row],[Date]],"mmmm")</f>
        <v>June</v>
      </c>
      <c r="W367" t="str">
        <f>"Q"&amp;ROUNDUP(MONTH(CleanedData[[#This Row],[Date]])/3,0)</f>
        <v>Q2</v>
      </c>
      <c r="X367" t="str">
        <f>IF(CleanedData[[#This Row],[Purchase Amount]]&gt;=5000,"Yes","No")</f>
        <v>Yes</v>
      </c>
      <c r="Y367">
        <f>IF(CleanedData[[#This Row],[Recommend]]="Yes",1,0)</f>
        <v>0</v>
      </c>
      <c r="Z367" s="6">
        <f>CleanedData[[#This Row],[Purchase Amount]]*0.15</f>
        <v>2221.2464999999997</v>
      </c>
      <c r="AA367" s="6">
        <f>CleanedData[[#This Row],[Purchase Amount]]*1.15</f>
        <v>17029.556499999999</v>
      </c>
    </row>
    <row r="368" spans="1:27" x14ac:dyDescent="0.3">
      <c r="A368">
        <v>437</v>
      </c>
      <c r="B368" t="s">
        <v>586</v>
      </c>
      <c r="C368" s="1">
        <v>45953</v>
      </c>
      <c r="D368">
        <v>56</v>
      </c>
      <c r="E368" t="s">
        <v>60</v>
      </c>
      <c r="F368" t="s">
        <v>68</v>
      </c>
      <c r="G368" t="s">
        <v>389</v>
      </c>
      <c r="H368">
        <v>5</v>
      </c>
      <c r="I368" t="s">
        <v>45</v>
      </c>
      <c r="J368" t="s">
        <v>43</v>
      </c>
      <c r="K368" t="s">
        <v>64</v>
      </c>
      <c r="L368" t="s">
        <v>42</v>
      </c>
      <c r="M368" t="s">
        <v>112</v>
      </c>
      <c r="N368" t="s">
        <v>57</v>
      </c>
      <c r="O368" t="s">
        <v>48</v>
      </c>
      <c r="P368" t="s">
        <v>49</v>
      </c>
      <c r="Q368" t="s">
        <v>50</v>
      </c>
      <c r="R368" s="6">
        <f>_xlfn.XLOOKUP(CleanedData[[#This Row],[Product]],'02_Lookup_Tables'!$A$2:$A$126,'02_Lookup_Tables'!$B$2:$B$126)</f>
        <v>5432.76</v>
      </c>
      <c r="S368" t="str">
        <f>VLOOKUP(CleanedData[[#This Row],[Product]],'02_Lookup_Tables'!$H$2:$I$126,2,FALSE)</f>
        <v>Home Devices</v>
      </c>
      <c r="T368" t="str">
        <f>VLOOKUP(CleanedData[[#This Row],[Province]],'02_Lookup_Tables'!$D$2:$E$10,2, FALSE)</f>
        <v>Northern Region</v>
      </c>
      <c r="U368" t="str" cm="1">
        <f t="array" ref="U368">_xlfn.IFS(CleanedData[[#This Row],[Purchase Amount]]&lt;500,"Low",
CleanedData[[#This Row],[Purchase Amount]]&lt;5000,"Medium",
TRUE,"High")</f>
        <v>High</v>
      </c>
      <c r="V368" t="str">
        <f>TEXT(CleanedData[[#This Row],[Date]],"mmmm")</f>
        <v>October</v>
      </c>
      <c r="W368" t="str">
        <f>"Q"&amp;ROUNDUP(MONTH(CleanedData[[#This Row],[Date]])/3,0)</f>
        <v>Q4</v>
      </c>
      <c r="X368" t="str">
        <f>IF(CleanedData[[#This Row],[Purchase Amount]]&gt;=5000,"Yes","No")</f>
        <v>Yes</v>
      </c>
      <c r="Y368">
        <f>IF(CleanedData[[#This Row],[Recommend]]="Yes",1,0)</f>
        <v>1</v>
      </c>
      <c r="Z368" s="6">
        <f>CleanedData[[#This Row],[Purchase Amount]]*0.15</f>
        <v>814.91399999999999</v>
      </c>
      <c r="AA368" s="6">
        <f>CleanedData[[#This Row],[Purchase Amount]]*1.15</f>
        <v>6247.674</v>
      </c>
    </row>
    <row r="369" spans="1:27" x14ac:dyDescent="0.3">
      <c r="A369">
        <v>438</v>
      </c>
      <c r="B369" t="s">
        <v>587</v>
      </c>
      <c r="C369" s="1">
        <v>45575</v>
      </c>
      <c r="D369">
        <v>71</v>
      </c>
      <c r="E369" t="s">
        <v>60</v>
      </c>
      <c r="F369" t="s">
        <v>83</v>
      </c>
      <c r="G369" t="s">
        <v>192</v>
      </c>
      <c r="H369">
        <v>5</v>
      </c>
      <c r="I369" t="s">
        <v>45</v>
      </c>
      <c r="J369" t="s">
        <v>43</v>
      </c>
      <c r="K369" t="s">
        <v>44</v>
      </c>
      <c r="L369" t="s">
        <v>42</v>
      </c>
      <c r="M369" t="s">
        <v>196</v>
      </c>
      <c r="N369" t="s">
        <v>57</v>
      </c>
      <c r="O369" t="s">
        <v>89</v>
      </c>
      <c r="P369" t="s">
        <v>70</v>
      </c>
      <c r="Q369" t="s">
        <v>97</v>
      </c>
      <c r="R369" s="6">
        <f>_xlfn.XLOOKUP(CleanedData[[#This Row],[Product]],'02_Lookup_Tables'!$A$2:$A$126,'02_Lookup_Tables'!$B$2:$B$126)</f>
        <v>13261</v>
      </c>
      <c r="S369" t="str">
        <f>VLOOKUP(CleanedData[[#This Row],[Product]],'02_Lookup_Tables'!$H$2:$I$126,2,FALSE)</f>
        <v>Electronics</v>
      </c>
      <c r="T369" t="str">
        <f>VLOOKUP(CleanedData[[#This Row],[Province]],'02_Lookup_Tables'!$D$2:$E$10,2, FALSE)</f>
        <v>Western Region</v>
      </c>
      <c r="U369" t="str" cm="1">
        <f t="array" ref="U369">_xlfn.IFS(CleanedData[[#This Row],[Purchase Amount]]&lt;500,"Low",
CleanedData[[#This Row],[Purchase Amount]]&lt;5000,"Medium",
TRUE,"High")</f>
        <v>High</v>
      </c>
      <c r="V369" t="str">
        <f>TEXT(CleanedData[[#This Row],[Date]],"mmmm")</f>
        <v>October</v>
      </c>
      <c r="W369" t="str">
        <f>"Q"&amp;ROUNDUP(MONTH(CleanedData[[#This Row],[Date]])/3,0)</f>
        <v>Q4</v>
      </c>
      <c r="X369" t="str">
        <f>IF(CleanedData[[#This Row],[Purchase Amount]]&gt;=5000,"Yes","No")</f>
        <v>Yes</v>
      </c>
      <c r="Y369">
        <f>IF(CleanedData[[#This Row],[Recommend]]="Yes",1,0)</f>
        <v>1</v>
      </c>
      <c r="Z369" s="6">
        <f>CleanedData[[#This Row],[Purchase Amount]]*0.15</f>
        <v>1989.1499999999999</v>
      </c>
      <c r="AA369" s="6">
        <f>CleanedData[[#This Row],[Purchase Amount]]*1.15</f>
        <v>15250.15</v>
      </c>
    </row>
    <row r="370" spans="1:27" x14ac:dyDescent="0.3">
      <c r="A370">
        <v>440</v>
      </c>
      <c r="B370" t="s">
        <v>588</v>
      </c>
      <c r="C370" s="1">
        <v>45311</v>
      </c>
      <c r="D370">
        <v>70</v>
      </c>
      <c r="E370" t="s">
        <v>60</v>
      </c>
      <c r="F370" t="s">
        <v>125</v>
      </c>
      <c r="G370" t="s">
        <v>454</v>
      </c>
      <c r="H370">
        <v>3</v>
      </c>
      <c r="I370" t="s">
        <v>45</v>
      </c>
      <c r="J370" t="s">
        <v>63</v>
      </c>
      <c r="K370" t="s">
        <v>55</v>
      </c>
      <c r="L370" t="s">
        <v>45</v>
      </c>
      <c r="M370" t="s">
        <v>156</v>
      </c>
      <c r="N370" t="s">
        <v>48</v>
      </c>
      <c r="O370" t="s">
        <v>148</v>
      </c>
      <c r="P370" t="s">
        <v>49</v>
      </c>
      <c r="Q370" t="s">
        <v>97</v>
      </c>
      <c r="R370" s="6">
        <f>_xlfn.XLOOKUP(CleanedData[[#This Row],[Product]],'02_Lookup_Tables'!$A$2:$A$126,'02_Lookup_Tables'!$B$2:$B$126)</f>
        <v>2413.3000000000002</v>
      </c>
      <c r="S370" t="str">
        <f>VLOOKUP(CleanedData[[#This Row],[Product]],'02_Lookup_Tables'!$H$2:$I$126,2,FALSE)</f>
        <v>Electronics</v>
      </c>
      <c r="T370" t="str">
        <f>VLOOKUP(CleanedData[[#This Row],[Province]],'02_Lookup_Tables'!$D$2:$E$10,2, FALSE)</f>
        <v>Western Region</v>
      </c>
      <c r="U370" t="str" cm="1">
        <f t="array" ref="U370">_xlfn.IFS(CleanedData[[#This Row],[Purchase Amount]]&lt;500,"Low",
CleanedData[[#This Row],[Purchase Amount]]&lt;5000,"Medium",
TRUE,"High")</f>
        <v>Medium</v>
      </c>
      <c r="V370" t="str">
        <f>TEXT(CleanedData[[#This Row],[Date]],"mmmm")</f>
        <v>January</v>
      </c>
      <c r="W370" t="str">
        <f>"Q"&amp;ROUNDUP(MONTH(CleanedData[[#This Row],[Date]])/3,0)</f>
        <v>Q1</v>
      </c>
      <c r="X370" t="str">
        <f>IF(CleanedData[[#This Row],[Purchase Amount]]&gt;=5000,"Yes","No")</f>
        <v>No</v>
      </c>
      <c r="Y370">
        <f>IF(CleanedData[[#This Row],[Recommend]]="Yes",1,0)</f>
        <v>1</v>
      </c>
      <c r="Z370" s="6">
        <f>CleanedData[[#This Row],[Purchase Amount]]*0.15</f>
        <v>361.995</v>
      </c>
      <c r="AA370" s="6">
        <f>CleanedData[[#This Row],[Purchase Amount]]*1.15</f>
        <v>2775.2950000000001</v>
      </c>
    </row>
    <row r="371" spans="1:27" x14ac:dyDescent="0.3">
      <c r="A371">
        <v>441</v>
      </c>
      <c r="B371" t="s">
        <v>589</v>
      </c>
      <c r="C371" s="1">
        <v>45982</v>
      </c>
      <c r="D371">
        <v>72</v>
      </c>
      <c r="E371" t="s">
        <v>39</v>
      </c>
      <c r="F371" t="s">
        <v>72</v>
      </c>
      <c r="G371" t="s">
        <v>248</v>
      </c>
      <c r="H371">
        <v>3</v>
      </c>
      <c r="I371" t="s">
        <v>42</v>
      </c>
      <c r="J371" t="s">
        <v>43</v>
      </c>
      <c r="K371" t="s">
        <v>64</v>
      </c>
      <c r="L371" t="s">
        <v>45</v>
      </c>
      <c r="M371" t="s">
        <v>79</v>
      </c>
      <c r="N371" t="s">
        <v>48</v>
      </c>
      <c r="O371" t="s">
        <v>89</v>
      </c>
      <c r="P371" t="s">
        <v>49</v>
      </c>
      <c r="Q371" t="s">
        <v>97</v>
      </c>
      <c r="R371" s="6">
        <f>_xlfn.XLOOKUP(CleanedData[[#This Row],[Product]],'02_Lookup_Tables'!$A$2:$A$126,'02_Lookup_Tables'!$B$2:$B$126)</f>
        <v>8798.49</v>
      </c>
      <c r="S371" t="str">
        <f>VLOOKUP(CleanedData[[#This Row],[Product]],'02_Lookup_Tables'!$H$2:$I$126,2,FALSE)</f>
        <v>Toys &amp; Games</v>
      </c>
      <c r="T371" t="str">
        <f>VLOOKUP(CleanedData[[#This Row],[Province]],'02_Lookup_Tables'!$D$2:$E$10,2, FALSE)</f>
        <v>Central Region</v>
      </c>
      <c r="U371" t="str" cm="1">
        <f t="array" ref="U371">_xlfn.IFS(CleanedData[[#This Row],[Purchase Amount]]&lt;500,"Low",
CleanedData[[#This Row],[Purchase Amount]]&lt;5000,"Medium",
TRUE,"High")</f>
        <v>High</v>
      </c>
      <c r="V371" t="str">
        <f>TEXT(CleanedData[[#This Row],[Date]],"mmmm")</f>
        <v>November</v>
      </c>
      <c r="W371" t="str">
        <f>"Q"&amp;ROUNDUP(MONTH(CleanedData[[#This Row],[Date]])/3,0)</f>
        <v>Q4</v>
      </c>
      <c r="X371" t="str">
        <f>IF(CleanedData[[#This Row],[Purchase Amount]]&gt;=5000,"Yes","No")</f>
        <v>Yes</v>
      </c>
      <c r="Y371">
        <f>IF(CleanedData[[#This Row],[Recommend]]="Yes",1,0)</f>
        <v>0</v>
      </c>
      <c r="Z371" s="6">
        <f>CleanedData[[#This Row],[Purchase Amount]]*0.15</f>
        <v>1319.7735</v>
      </c>
      <c r="AA371" s="6">
        <f>CleanedData[[#This Row],[Purchase Amount]]*1.15</f>
        <v>10118.263499999999</v>
      </c>
    </row>
    <row r="372" spans="1:27" x14ac:dyDescent="0.3">
      <c r="A372">
        <v>442</v>
      </c>
      <c r="B372" t="s">
        <v>590</v>
      </c>
      <c r="C372" s="1">
        <v>45350</v>
      </c>
      <c r="D372">
        <v>58</v>
      </c>
      <c r="E372" t="s">
        <v>52</v>
      </c>
      <c r="F372" t="s">
        <v>72</v>
      </c>
      <c r="G372" t="s">
        <v>278</v>
      </c>
      <c r="H372">
        <v>3</v>
      </c>
      <c r="I372" t="s">
        <v>42</v>
      </c>
      <c r="J372" t="s">
        <v>63</v>
      </c>
      <c r="K372" t="s">
        <v>64</v>
      </c>
      <c r="L372" t="s">
        <v>42</v>
      </c>
      <c r="M372" t="s">
        <v>100</v>
      </c>
      <c r="N372" t="s">
        <v>48</v>
      </c>
      <c r="O372" t="s">
        <v>48</v>
      </c>
      <c r="P372" t="s">
        <v>70</v>
      </c>
      <c r="Q372" t="s">
        <v>50</v>
      </c>
      <c r="R372" s="6">
        <f>_xlfn.XLOOKUP(CleanedData[[#This Row],[Product]],'02_Lookup_Tables'!$A$2:$A$126,'02_Lookup_Tables'!$B$2:$B$126)</f>
        <v>45.96</v>
      </c>
      <c r="S372" t="str">
        <f>VLOOKUP(CleanedData[[#This Row],[Product]],'02_Lookup_Tables'!$H$2:$I$126,2,FALSE)</f>
        <v>Food</v>
      </c>
      <c r="T372" t="str">
        <f>VLOOKUP(CleanedData[[#This Row],[Province]],'02_Lookup_Tables'!$D$2:$E$10,2, FALSE)</f>
        <v>Central Region</v>
      </c>
      <c r="U372" t="str" cm="1">
        <f t="array" ref="U372">_xlfn.IFS(CleanedData[[#This Row],[Purchase Amount]]&lt;500,"Low",
CleanedData[[#This Row],[Purchase Amount]]&lt;5000,"Medium",
TRUE,"High")</f>
        <v>Low</v>
      </c>
      <c r="V372" t="str">
        <f>TEXT(CleanedData[[#This Row],[Date]],"mmmm")</f>
        <v>February</v>
      </c>
      <c r="W372" t="str">
        <f>"Q"&amp;ROUNDUP(MONTH(CleanedData[[#This Row],[Date]])/3,0)</f>
        <v>Q1</v>
      </c>
      <c r="X372" t="str">
        <f>IF(CleanedData[[#This Row],[Purchase Amount]]&gt;=5000,"Yes","No")</f>
        <v>No</v>
      </c>
      <c r="Y372">
        <f>IF(CleanedData[[#This Row],[Recommend]]="Yes",1,0)</f>
        <v>0</v>
      </c>
      <c r="Z372" s="6">
        <f>CleanedData[[#This Row],[Purchase Amount]]*0.15</f>
        <v>6.8940000000000001</v>
      </c>
      <c r="AA372" s="6">
        <f>CleanedData[[#This Row],[Purchase Amount]]*1.15</f>
        <v>52.853999999999999</v>
      </c>
    </row>
    <row r="373" spans="1:27" x14ac:dyDescent="0.3">
      <c r="A373">
        <v>443</v>
      </c>
      <c r="B373" t="s">
        <v>591</v>
      </c>
      <c r="C373" s="1">
        <v>45989</v>
      </c>
      <c r="D373">
        <v>42</v>
      </c>
      <c r="E373" t="s">
        <v>52</v>
      </c>
      <c r="F373" t="s">
        <v>83</v>
      </c>
      <c r="G373" t="s">
        <v>331</v>
      </c>
      <c r="H373">
        <v>1</v>
      </c>
      <c r="I373" t="s">
        <v>45</v>
      </c>
      <c r="J373" t="s">
        <v>54</v>
      </c>
      <c r="K373" t="s">
        <v>44</v>
      </c>
      <c r="L373" t="s">
        <v>45</v>
      </c>
      <c r="M373" t="s">
        <v>112</v>
      </c>
      <c r="N373" t="s">
        <v>80</v>
      </c>
      <c r="O373" t="s">
        <v>48</v>
      </c>
      <c r="P373" t="s">
        <v>49</v>
      </c>
      <c r="Q373" t="s">
        <v>81</v>
      </c>
      <c r="R373" s="6">
        <f>_xlfn.XLOOKUP(CleanedData[[#This Row],[Product]],'02_Lookup_Tables'!$A$2:$A$126,'02_Lookup_Tables'!$B$2:$B$126)</f>
        <v>27.35</v>
      </c>
      <c r="S373" t="str">
        <f>VLOOKUP(CleanedData[[#This Row],[Product]],'02_Lookup_Tables'!$H$2:$I$126,2,FALSE)</f>
        <v>Food</v>
      </c>
      <c r="T373" t="str">
        <f>VLOOKUP(CleanedData[[#This Row],[Province]],'02_Lookup_Tables'!$D$2:$E$10,2, FALSE)</f>
        <v>Western Region</v>
      </c>
      <c r="U373" t="str" cm="1">
        <f t="array" ref="U373">_xlfn.IFS(CleanedData[[#This Row],[Purchase Amount]]&lt;500,"Low",
CleanedData[[#This Row],[Purchase Amount]]&lt;5000,"Medium",
TRUE,"High")</f>
        <v>Low</v>
      </c>
      <c r="V373" t="str">
        <f>TEXT(CleanedData[[#This Row],[Date]],"mmmm")</f>
        <v>November</v>
      </c>
      <c r="W373" t="str">
        <f>"Q"&amp;ROUNDUP(MONTH(CleanedData[[#This Row],[Date]])/3,0)</f>
        <v>Q4</v>
      </c>
      <c r="X373" t="str">
        <f>IF(CleanedData[[#This Row],[Purchase Amount]]&gt;=5000,"Yes","No")</f>
        <v>No</v>
      </c>
      <c r="Y373">
        <f>IF(CleanedData[[#This Row],[Recommend]]="Yes",1,0)</f>
        <v>1</v>
      </c>
      <c r="Z373" s="6">
        <f>CleanedData[[#This Row],[Purchase Amount]]*0.15</f>
        <v>4.1025</v>
      </c>
      <c r="AA373" s="6">
        <f>CleanedData[[#This Row],[Purchase Amount]]*1.15</f>
        <v>31.452500000000001</v>
      </c>
    </row>
    <row r="374" spans="1:27" x14ac:dyDescent="0.3">
      <c r="A374">
        <v>444</v>
      </c>
      <c r="B374" t="s">
        <v>592</v>
      </c>
      <c r="C374" s="1">
        <v>45399</v>
      </c>
      <c r="E374" t="s">
        <v>39</v>
      </c>
      <c r="F374" t="s">
        <v>130</v>
      </c>
      <c r="G374" t="s">
        <v>519</v>
      </c>
      <c r="H374">
        <v>5</v>
      </c>
      <c r="I374" t="s">
        <v>45</v>
      </c>
      <c r="J374" t="s">
        <v>43</v>
      </c>
      <c r="K374" t="s">
        <v>44</v>
      </c>
      <c r="L374" t="s">
        <v>42</v>
      </c>
      <c r="M374" t="s">
        <v>56</v>
      </c>
      <c r="N374" t="s">
        <v>57</v>
      </c>
      <c r="O374" t="s">
        <v>148</v>
      </c>
      <c r="P374" t="s">
        <v>49</v>
      </c>
      <c r="Q374" t="s">
        <v>166</v>
      </c>
      <c r="R374" s="6">
        <f>_xlfn.XLOOKUP(CleanedData[[#This Row],[Product]],'02_Lookup_Tables'!$A$2:$A$126,'02_Lookup_Tables'!$B$2:$B$126)</f>
        <v>338.79</v>
      </c>
      <c r="S374" t="str">
        <f>VLOOKUP(CleanedData[[#This Row],[Product]],'02_Lookup_Tables'!$H$2:$I$126,2,FALSE)</f>
        <v>Accessories</v>
      </c>
      <c r="T374" t="str">
        <f>VLOOKUP(CleanedData[[#This Row],[Province]],'02_Lookup_Tables'!$D$2:$E$10,2, FALSE)</f>
        <v>Eastern Region</v>
      </c>
      <c r="U374" t="str" cm="1">
        <f t="array" ref="U374">_xlfn.IFS(CleanedData[[#This Row],[Purchase Amount]]&lt;500,"Low",
CleanedData[[#This Row],[Purchase Amount]]&lt;5000,"Medium",
TRUE,"High")</f>
        <v>Low</v>
      </c>
      <c r="V374" t="str">
        <f>TEXT(CleanedData[[#This Row],[Date]],"mmmm")</f>
        <v>April</v>
      </c>
      <c r="W374" t="str">
        <f>"Q"&amp;ROUNDUP(MONTH(CleanedData[[#This Row],[Date]])/3,0)</f>
        <v>Q2</v>
      </c>
      <c r="X374" t="str">
        <f>IF(CleanedData[[#This Row],[Purchase Amount]]&gt;=5000,"Yes","No")</f>
        <v>No</v>
      </c>
      <c r="Y374">
        <f>IF(CleanedData[[#This Row],[Recommend]]="Yes",1,0)</f>
        <v>1</v>
      </c>
      <c r="Z374" s="6">
        <f>CleanedData[[#This Row],[Purchase Amount]]*0.15</f>
        <v>50.8185</v>
      </c>
      <c r="AA374" s="6">
        <f>CleanedData[[#This Row],[Purchase Amount]]*1.15</f>
        <v>389.60849999999999</v>
      </c>
    </row>
    <row r="375" spans="1:27" x14ac:dyDescent="0.3">
      <c r="A375">
        <v>445</v>
      </c>
      <c r="B375" t="s">
        <v>593</v>
      </c>
      <c r="C375" s="1">
        <v>45585</v>
      </c>
      <c r="D375">
        <v>46</v>
      </c>
      <c r="E375" t="s">
        <v>39</v>
      </c>
      <c r="F375" t="s">
        <v>83</v>
      </c>
      <c r="G375" t="s">
        <v>246</v>
      </c>
      <c r="H375">
        <v>5</v>
      </c>
      <c r="I375" t="s">
        <v>42</v>
      </c>
      <c r="J375" t="s">
        <v>63</v>
      </c>
      <c r="K375" t="s">
        <v>55</v>
      </c>
      <c r="L375" t="s">
        <v>45</v>
      </c>
      <c r="M375" t="s">
        <v>190</v>
      </c>
      <c r="N375" t="s">
        <v>57</v>
      </c>
      <c r="O375" t="s">
        <v>89</v>
      </c>
      <c r="P375" t="s">
        <v>70</v>
      </c>
      <c r="Q375" t="s">
        <v>93</v>
      </c>
      <c r="R375" s="6">
        <f>_xlfn.XLOOKUP(CleanedData[[#This Row],[Product]],'02_Lookup_Tables'!$A$2:$A$126,'02_Lookup_Tables'!$B$2:$B$126)</f>
        <v>2603.98</v>
      </c>
      <c r="S375" t="str">
        <f>VLOOKUP(CleanedData[[#This Row],[Product]],'02_Lookup_Tables'!$H$2:$I$126,2,FALSE)</f>
        <v>Accessories</v>
      </c>
      <c r="T375" t="str">
        <f>VLOOKUP(CleanedData[[#This Row],[Province]],'02_Lookup_Tables'!$D$2:$E$10,2, FALSE)</f>
        <v>Western Region</v>
      </c>
      <c r="U375" t="str" cm="1">
        <f t="array" ref="U375">_xlfn.IFS(CleanedData[[#This Row],[Purchase Amount]]&lt;500,"Low",
CleanedData[[#This Row],[Purchase Amount]]&lt;5000,"Medium",
TRUE,"High")</f>
        <v>Medium</v>
      </c>
      <c r="V375" t="str">
        <f>TEXT(CleanedData[[#This Row],[Date]],"mmmm")</f>
        <v>October</v>
      </c>
      <c r="W375" t="str">
        <f>"Q"&amp;ROUNDUP(MONTH(CleanedData[[#This Row],[Date]])/3,0)</f>
        <v>Q4</v>
      </c>
      <c r="X375" t="str">
        <f>IF(CleanedData[[#This Row],[Purchase Amount]]&gt;=5000,"Yes","No")</f>
        <v>No</v>
      </c>
      <c r="Y375">
        <f>IF(CleanedData[[#This Row],[Recommend]]="Yes",1,0)</f>
        <v>0</v>
      </c>
      <c r="Z375" s="6">
        <f>CleanedData[[#This Row],[Purchase Amount]]*0.15</f>
        <v>390.59699999999998</v>
      </c>
      <c r="AA375" s="6">
        <f>CleanedData[[#This Row],[Purchase Amount]]*1.15</f>
        <v>2994.5769999999998</v>
      </c>
    </row>
    <row r="376" spans="1:27" x14ac:dyDescent="0.3">
      <c r="A376">
        <v>446</v>
      </c>
      <c r="B376" t="s">
        <v>594</v>
      </c>
      <c r="C376" s="1">
        <v>45839</v>
      </c>
      <c r="D376">
        <v>59</v>
      </c>
      <c r="E376" t="s">
        <v>60</v>
      </c>
      <c r="F376" t="s">
        <v>130</v>
      </c>
      <c r="G376" t="s">
        <v>280</v>
      </c>
      <c r="H376">
        <v>2</v>
      </c>
      <c r="I376" t="s">
        <v>45</v>
      </c>
      <c r="J376" t="s">
        <v>54</v>
      </c>
      <c r="K376" t="s">
        <v>64</v>
      </c>
      <c r="L376" t="s">
        <v>45</v>
      </c>
      <c r="M376" t="s">
        <v>236</v>
      </c>
      <c r="N376" t="s">
        <v>47</v>
      </c>
      <c r="O376" t="s">
        <v>89</v>
      </c>
      <c r="P376" t="s">
        <v>49</v>
      </c>
      <c r="Q376" t="s">
        <v>50</v>
      </c>
      <c r="R376" s="6">
        <f>_xlfn.XLOOKUP(CleanedData[[#This Row],[Product]],'02_Lookup_Tables'!$A$2:$A$126,'02_Lookup_Tables'!$B$2:$B$126)</f>
        <v>759.97</v>
      </c>
      <c r="S376" t="str">
        <f>VLOOKUP(CleanedData[[#This Row],[Product]],'02_Lookup_Tables'!$H$2:$I$126,2,FALSE)</f>
        <v>Apparel</v>
      </c>
      <c r="T376" t="str">
        <f>VLOOKUP(CleanedData[[#This Row],[Province]],'02_Lookup_Tables'!$D$2:$E$10,2, FALSE)</f>
        <v>Eastern Region</v>
      </c>
      <c r="U376" t="str" cm="1">
        <f t="array" ref="U376">_xlfn.IFS(CleanedData[[#This Row],[Purchase Amount]]&lt;500,"Low",
CleanedData[[#This Row],[Purchase Amount]]&lt;5000,"Medium",
TRUE,"High")</f>
        <v>Medium</v>
      </c>
      <c r="V376" t="str">
        <f>TEXT(CleanedData[[#This Row],[Date]],"mmmm")</f>
        <v>July</v>
      </c>
      <c r="W376" t="str">
        <f>"Q"&amp;ROUNDUP(MONTH(CleanedData[[#This Row],[Date]])/3,0)</f>
        <v>Q3</v>
      </c>
      <c r="X376" t="str">
        <f>IF(CleanedData[[#This Row],[Purchase Amount]]&gt;=5000,"Yes","No")</f>
        <v>No</v>
      </c>
      <c r="Y376">
        <f>IF(CleanedData[[#This Row],[Recommend]]="Yes",1,0)</f>
        <v>1</v>
      </c>
      <c r="Z376" s="6">
        <f>CleanedData[[#This Row],[Purchase Amount]]*0.15</f>
        <v>113.99550000000001</v>
      </c>
      <c r="AA376" s="6">
        <f>CleanedData[[#This Row],[Purchase Amount]]*1.15</f>
        <v>873.96550000000002</v>
      </c>
    </row>
    <row r="377" spans="1:27" x14ac:dyDescent="0.3">
      <c r="A377">
        <v>447</v>
      </c>
      <c r="B377" t="s">
        <v>595</v>
      </c>
      <c r="C377" s="1">
        <v>45978</v>
      </c>
      <c r="D377">
        <v>35</v>
      </c>
      <c r="E377" t="s">
        <v>39</v>
      </c>
      <c r="F377" t="s">
        <v>108</v>
      </c>
      <c r="G377" t="s">
        <v>207</v>
      </c>
      <c r="H377">
        <v>2</v>
      </c>
      <c r="I377" t="s">
        <v>42</v>
      </c>
      <c r="J377" t="s">
        <v>63</v>
      </c>
      <c r="K377" t="s">
        <v>44</v>
      </c>
      <c r="L377" t="s">
        <v>42</v>
      </c>
      <c r="M377" t="s">
        <v>136</v>
      </c>
      <c r="N377" t="s">
        <v>47</v>
      </c>
      <c r="O377" t="s">
        <v>89</v>
      </c>
      <c r="P377" t="s">
        <v>49</v>
      </c>
      <c r="Q377" t="s">
        <v>81</v>
      </c>
      <c r="R377" s="6">
        <f>_xlfn.XLOOKUP(CleanedData[[#This Row],[Product]],'02_Lookup_Tables'!$A$2:$A$126,'02_Lookup_Tables'!$B$2:$B$126)</f>
        <v>3755.73</v>
      </c>
      <c r="S377" t="str">
        <f>VLOOKUP(CleanedData[[#This Row],[Product]],'02_Lookup_Tables'!$H$2:$I$126,2,FALSE)</f>
        <v>Sports &amp; Outdoors</v>
      </c>
      <c r="T377" t="str">
        <f>VLOOKUP(CleanedData[[#This Row],[Province]],'02_Lookup_Tables'!$D$2:$E$10,2, FALSE)</f>
        <v>Gauteng Region</v>
      </c>
      <c r="U377" t="str" cm="1">
        <f t="array" ref="U377">_xlfn.IFS(CleanedData[[#This Row],[Purchase Amount]]&lt;500,"Low",
CleanedData[[#This Row],[Purchase Amount]]&lt;5000,"Medium",
TRUE,"High")</f>
        <v>Medium</v>
      </c>
      <c r="V377" t="str">
        <f>TEXT(CleanedData[[#This Row],[Date]],"mmmm")</f>
        <v>November</v>
      </c>
      <c r="W377" t="str">
        <f>"Q"&amp;ROUNDUP(MONTH(CleanedData[[#This Row],[Date]])/3,0)</f>
        <v>Q4</v>
      </c>
      <c r="X377" t="str">
        <f>IF(CleanedData[[#This Row],[Purchase Amount]]&gt;=5000,"Yes","No")</f>
        <v>No</v>
      </c>
      <c r="Y377">
        <f>IF(CleanedData[[#This Row],[Recommend]]="Yes",1,0)</f>
        <v>0</v>
      </c>
      <c r="Z377" s="6">
        <f>CleanedData[[#This Row],[Purchase Amount]]*0.15</f>
        <v>563.35950000000003</v>
      </c>
      <c r="AA377" s="6">
        <f>CleanedData[[#This Row],[Purchase Amount]]*1.15</f>
        <v>4319.0895</v>
      </c>
    </row>
    <row r="378" spans="1:27" x14ac:dyDescent="0.3">
      <c r="A378">
        <v>448</v>
      </c>
      <c r="B378" t="s">
        <v>596</v>
      </c>
      <c r="C378" s="1">
        <v>45827</v>
      </c>
      <c r="D378">
        <v>24</v>
      </c>
      <c r="E378" t="s">
        <v>39</v>
      </c>
      <c r="F378" t="s">
        <v>72</v>
      </c>
      <c r="G378" t="s">
        <v>164</v>
      </c>
      <c r="H378">
        <v>1</v>
      </c>
      <c r="I378" t="s">
        <v>45</v>
      </c>
      <c r="J378" t="s">
        <v>69</v>
      </c>
      <c r="K378" t="s">
        <v>44</v>
      </c>
      <c r="L378" t="s">
        <v>42</v>
      </c>
      <c r="M378" t="s">
        <v>151</v>
      </c>
      <c r="N378" t="s">
        <v>80</v>
      </c>
      <c r="O378" t="s">
        <v>89</v>
      </c>
      <c r="P378" t="s">
        <v>49</v>
      </c>
      <c r="Q378" t="s">
        <v>66</v>
      </c>
      <c r="R378" s="6">
        <f>_xlfn.XLOOKUP(CleanedData[[#This Row],[Product]],'02_Lookup_Tables'!$A$2:$A$126,'02_Lookup_Tables'!$B$2:$B$126)</f>
        <v>440.87</v>
      </c>
      <c r="S378" t="str">
        <f>VLOOKUP(CleanedData[[#This Row],[Product]],'02_Lookup_Tables'!$H$2:$I$126,2,FALSE)</f>
        <v>Home &amp; Living</v>
      </c>
      <c r="T378" t="str">
        <f>VLOOKUP(CleanedData[[#This Row],[Province]],'02_Lookup_Tables'!$D$2:$E$10,2, FALSE)</f>
        <v>Central Region</v>
      </c>
      <c r="U378" t="str" cm="1">
        <f t="array" ref="U378">_xlfn.IFS(CleanedData[[#This Row],[Purchase Amount]]&lt;500,"Low",
CleanedData[[#This Row],[Purchase Amount]]&lt;5000,"Medium",
TRUE,"High")</f>
        <v>Low</v>
      </c>
      <c r="V378" t="str">
        <f>TEXT(CleanedData[[#This Row],[Date]],"mmmm")</f>
        <v>June</v>
      </c>
      <c r="W378" t="str">
        <f>"Q"&amp;ROUNDUP(MONTH(CleanedData[[#This Row],[Date]])/3,0)</f>
        <v>Q2</v>
      </c>
      <c r="X378" t="str">
        <f>IF(CleanedData[[#This Row],[Purchase Amount]]&gt;=5000,"Yes","No")</f>
        <v>No</v>
      </c>
      <c r="Y378">
        <f>IF(CleanedData[[#This Row],[Recommend]]="Yes",1,0)</f>
        <v>1</v>
      </c>
      <c r="Z378" s="6">
        <f>CleanedData[[#This Row],[Purchase Amount]]*0.15</f>
        <v>66.130499999999998</v>
      </c>
      <c r="AA378" s="6">
        <f>CleanedData[[#This Row],[Purchase Amount]]*1.15</f>
        <v>507.00049999999999</v>
      </c>
    </row>
    <row r="379" spans="1:27" x14ac:dyDescent="0.3">
      <c r="A379">
        <v>449</v>
      </c>
      <c r="B379" t="s">
        <v>597</v>
      </c>
      <c r="C379" s="1">
        <v>45911</v>
      </c>
      <c r="D379">
        <v>78</v>
      </c>
      <c r="E379" t="s">
        <v>52</v>
      </c>
      <c r="F379" t="s">
        <v>61</v>
      </c>
      <c r="G379" t="s">
        <v>246</v>
      </c>
      <c r="H379">
        <v>5</v>
      </c>
      <c r="I379" t="s">
        <v>45</v>
      </c>
      <c r="J379" t="s">
        <v>69</v>
      </c>
      <c r="K379" t="s">
        <v>55</v>
      </c>
      <c r="L379" t="s">
        <v>45</v>
      </c>
      <c r="M379" t="s">
        <v>85</v>
      </c>
      <c r="N379" t="s">
        <v>57</v>
      </c>
      <c r="O379" t="s">
        <v>48</v>
      </c>
      <c r="P379" t="s">
        <v>49</v>
      </c>
      <c r="Q379" t="s">
        <v>97</v>
      </c>
      <c r="R379" s="6">
        <f>_xlfn.XLOOKUP(CleanedData[[#This Row],[Product]],'02_Lookup_Tables'!$A$2:$A$126,'02_Lookup_Tables'!$B$2:$B$126)</f>
        <v>2603.98</v>
      </c>
      <c r="S379" t="str">
        <f>VLOOKUP(CleanedData[[#This Row],[Product]],'02_Lookup_Tables'!$H$2:$I$126,2,FALSE)</f>
        <v>Accessories</v>
      </c>
      <c r="T379" t="str">
        <f>VLOOKUP(CleanedData[[#This Row],[Province]],'02_Lookup_Tables'!$D$2:$E$10,2, FALSE)</f>
        <v>Southern Region</v>
      </c>
      <c r="U379" t="str" cm="1">
        <f t="array" ref="U379">_xlfn.IFS(CleanedData[[#This Row],[Purchase Amount]]&lt;500,"Low",
CleanedData[[#This Row],[Purchase Amount]]&lt;5000,"Medium",
TRUE,"High")</f>
        <v>Medium</v>
      </c>
      <c r="V379" t="str">
        <f>TEXT(CleanedData[[#This Row],[Date]],"mmmm")</f>
        <v>September</v>
      </c>
      <c r="W379" t="str">
        <f>"Q"&amp;ROUNDUP(MONTH(CleanedData[[#This Row],[Date]])/3,0)</f>
        <v>Q3</v>
      </c>
      <c r="X379" t="str">
        <f>IF(CleanedData[[#This Row],[Purchase Amount]]&gt;=5000,"Yes","No")</f>
        <v>No</v>
      </c>
      <c r="Y379">
        <f>IF(CleanedData[[#This Row],[Recommend]]="Yes",1,0)</f>
        <v>1</v>
      </c>
      <c r="Z379" s="6">
        <f>CleanedData[[#This Row],[Purchase Amount]]*0.15</f>
        <v>390.59699999999998</v>
      </c>
      <c r="AA379" s="6">
        <f>CleanedData[[#This Row],[Purchase Amount]]*1.15</f>
        <v>2994.5769999999998</v>
      </c>
    </row>
    <row r="380" spans="1:27" x14ac:dyDescent="0.3">
      <c r="A380">
        <v>450</v>
      </c>
      <c r="B380" t="s">
        <v>598</v>
      </c>
      <c r="C380" s="1">
        <v>45619</v>
      </c>
      <c r="D380">
        <v>42</v>
      </c>
      <c r="E380" t="s">
        <v>52</v>
      </c>
      <c r="F380" t="s">
        <v>61</v>
      </c>
      <c r="G380" t="s">
        <v>41</v>
      </c>
      <c r="H380">
        <v>5</v>
      </c>
      <c r="I380" t="s">
        <v>45</v>
      </c>
      <c r="J380" t="s">
        <v>69</v>
      </c>
      <c r="K380" t="s">
        <v>64</v>
      </c>
      <c r="L380" t="s">
        <v>45</v>
      </c>
      <c r="N380" t="s">
        <v>57</v>
      </c>
      <c r="O380" t="s">
        <v>134</v>
      </c>
      <c r="P380" t="s">
        <v>8646</v>
      </c>
      <c r="Q380" t="s">
        <v>81</v>
      </c>
      <c r="R380" s="6">
        <f>_xlfn.XLOOKUP(CleanedData[[#This Row],[Product]],'02_Lookup_Tables'!$A$2:$A$126,'02_Lookup_Tables'!$B$2:$B$126)</f>
        <v>2479.5700000000002</v>
      </c>
      <c r="S380" t="str">
        <f>VLOOKUP(CleanedData[[#This Row],[Product]],'02_Lookup_Tables'!$H$2:$I$126,2,FALSE)</f>
        <v>Accessories</v>
      </c>
      <c r="T380" t="str">
        <f>VLOOKUP(CleanedData[[#This Row],[Province]],'02_Lookup_Tables'!$D$2:$E$10,2, FALSE)</f>
        <v>Southern Region</v>
      </c>
      <c r="U380" t="str" cm="1">
        <f t="array" ref="U380">_xlfn.IFS(CleanedData[[#This Row],[Purchase Amount]]&lt;500,"Low",
CleanedData[[#This Row],[Purchase Amount]]&lt;5000,"Medium",
TRUE,"High")</f>
        <v>Medium</v>
      </c>
      <c r="V380" t="str">
        <f>TEXT(CleanedData[[#This Row],[Date]],"mmmm")</f>
        <v>November</v>
      </c>
      <c r="W380" t="str">
        <f>"Q"&amp;ROUNDUP(MONTH(CleanedData[[#This Row],[Date]])/3,0)</f>
        <v>Q4</v>
      </c>
      <c r="X380" t="str">
        <f>IF(CleanedData[[#This Row],[Purchase Amount]]&gt;=5000,"Yes","No")</f>
        <v>No</v>
      </c>
      <c r="Y380">
        <f>IF(CleanedData[[#This Row],[Recommend]]="Yes",1,0)</f>
        <v>1</v>
      </c>
      <c r="Z380" s="6">
        <f>CleanedData[[#This Row],[Purchase Amount]]*0.15</f>
        <v>371.93549999999999</v>
      </c>
      <c r="AA380" s="6">
        <f>CleanedData[[#This Row],[Purchase Amount]]*1.15</f>
        <v>2851.5054999999998</v>
      </c>
    </row>
    <row r="381" spans="1:27" x14ac:dyDescent="0.3">
      <c r="A381">
        <v>451</v>
      </c>
      <c r="B381" t="s">
        <v>599</v>
      </c>
      <c r="C381" s="1">
        <v>45401</v>
      </c>
      <c r="D381">
        <v>26</v>
      </c>
      <c r="E381" t="s">
        <v>39</v>
      </c>
      <c r="F381" t="s">
        <v>72</v>
      </c>
      <c r="G381" t="s">
        <v>391</v>
      </c>
      <c r="H381">
        <v>4</v>
      </c>
      <c r="I381" t="s">
        <v>42</v>
      </c>
      <c r="J381" t="s">
        <v>43</v>
      </c>
      <c r="K381" t="s">
        <v>44</v>
      </c>
      <c r="L381" t="s">
        <v>42</v>
      </c>
      <c r="M381" t="s">
        <v>208</v>
      </c>
      <c r="N381" t="s">
        <v>96</v>
      </c>
      <c r="O381" t="s">
        <v>89</v>
      </c>
      <c r="P381" t="s">
        <v>70</v>
      </c>
      <c r="Q381" t="s">
        <v>58</v>
      </c>
      <c r="R381" s="6">
        <f>_xlfn.XLOOKUP(CleanedData[[#This Row],[Product]],'02_Lookup_Tables'!$A$2:$A$126,'02_Lookup_Tables'!$B$2:$B$126)</f>
        <v>886.51</v>
      </c>
      <c r="S381" t="str">
        <f>VLOOKUP(CleanedData[[#This Row],[Product]],'02_Lookup_Tables'!$H$2:$I$126,2,FALSE)</f>
        <v>Beauty &amp; Personal Care</v>
      </c>
      <c r="T381" t="str">
        <f>VLOOKUP(CleanedData[[#This Row],[Province]],'02_Lookup_Tables'!$D$2:$E$10,2, FALSE)</f>
        <v>Central Region</v>
      </c>
      <c r="U381" t="str" cm="1">
        <f t="array" ref="U381">_xlfn.IFS(CleanedData[[#This Row],[Purchase Amount]]&lt;500,"Low",
CleanedData[[#This Row],[Purchase Amount]]&lt;5000,"Medium",
TRUE,"High")</f>
        <v>Medium</v>
      </c>
      <c r="V381" t="str">
        <f>TEXT(CleanedData[[#This Row],[Date]],"mmmm")</f>
        <v>April</v>
      </c>
      <c r="W381" t="str">
        <f>"Q"&amp;ROUNDUP(MONTH(CleanedData[[#This Row],[Date]])/3,0)</f>
        <v>Q2</v>
      </c>
      <c r="X381" t="str">
        <f>IF(CleanedData[[#This Row],[Purchase Amount]]&gt;=5000,"Yes","No")</f>
        <v>No</v>
      </c>
      <c r="Y381">
        <f>IF(CleanedData[[#This Row],[Recommend]]="Yes",1,0)</f>
        <v>0</v>
      </c>
      <c r="Z381" s="6">
        <f>CleanedData[[#This Row],[Purchase Amount]]*0.15</f>
        <v>132.97649999999999</v>
      </c>
      <c r="AA381" s="6">
        <f>CleanedData[[#This Row],[Purchase Amount]]*1.15</f>
        <v>1019.4864999999999</v>
      </c>
    </row>
    <row r="382" spans="1:27" x14ac:dyDescent="0.3">
      <c r="A382">
        <v>452</v>
      </c>
      <c r="B382" t="s">
        <v>600</v>
      </c>
      <c r="C382" s="1">
        <v>45324</v>
      </c>
      <c r="D382">
        <v>18</v>
      </c>
      <c r="E382" t="s">
        <v>52</v>
      </c>
      <c r="F382" t="s">
        <v>68</v>
      </c>
      <c r="G382" t="s">
        <v>233</v>
      </c>
      <c r="H382">
        <v>5</v>
      </c>
      <c r="I382" t="s">
        <v>42</v>
      </c>
      <c r="J382" t="s">
        <v>43</v>
      </c>
      <c r="K382" t="s">
        <v>55</v>
      </c>
      <c r="L382" t="s">
        <v>42</v>
      </c>
      <c r="M382" t="s">
        <v>56</v>
      </c>
      <c r="N382" t="s">
        <v>57</v>
      </c>
      <c r="O382" t="s">
        <v>148</v>
      </c>
      <c r="P382" t="s">
        <v>49</v>
      </c>
      <c r="Q382" t="s">
        <v>66</v>
      </c>
      <c r="R382" s="6">
        <f>_xlfn.XLOOKUP(CleanedData[[#This Row],[Product]],'02_Lookup_Tables'!$A$2:$A$126,'02_Lookup_Tables'!$B$2:$B$126)</f>
        <v>324.35000000000002</v>
      </c>
      <c r="S382" t="str">
        <f>VLOOKUP(CleanedData[[#This Row],[Product]],'02_Lookup_Tables'!$H$2:$I$126,2,FALSE)</f>
        <v>Apparel</v>
      </c>
      <c r="T382" t="str">
        <f>VLOOKUP(CleanedData[[#This Row],[Province]],'02_Lookup_Tables'!$D$2:$E$10,2, FALSE)</f>
        <v>Northern Region</v>
      </c>
      <c r="U382" t="str" cm="1">
        <f t="array" ref="U382">_xlfn.IFS(CleanedData[[#This Row],[Purchase Amount]]&lt;500,"Low",
CleanedData[[#This Row],[Purchase Amount]]&lt;5000,"Medium",
TRUE,"High")</f>
        <v>Low</v>
      </c>
      <c r="V382" t="str">
        <f>TEXT(CleanedData[[#This Row],[Date]],"mmmm")</f>
        <v>February</v>
      </c>
      <c r="W382" t="str">
        <f>"Q"&amp;ROUNDUP(MONTH(CleanedData[[#This Row],[Date]])/3,0)</f>
        <v>Q1</v>
      </c>
      <c r="X382" t="str">
        <f>IF(CleanedData[[#This Row],[Purchase Amount]]&gt;=5000,"Yes","No")</f>
        <v>No</v>
      </c>
      <c r="Y382">
        <f>IF(CleanedData[[#This Row],[Recommend]]="Yes",1,0)</f>
        <v>0</v>
      </c>
      <c r="Z382" s="6">
        <f>CleanedData[[#This Row],[Purchase Amount]]*0.15</f>
        <v>48.652500000000003</v>
      </c>
      <c r="AA382" s="6">
        <f>CleanedData[[#This Row],[Purchase Amount]]*1.15</f>
        <v>373.0025</v>
      </c>
    </row>
    <row r="383" spans="1:27" x14ac:dyDescent="0.3">
      <c r="A383">
        <v>453</v>
      </c>
      <c r="B383" t="s">
        <v>601</v>
      </c>
      <c r="C383" s="1">
        <v>45975</v>
      </c>
      <c r="D383">
        <v>38</v>
      </c>
      <c r="E383" t="s">
        <v>60</v>
      </c>
      <c r="F383" t="s">
        <v>40</v>
      </c>
      <c r="G383" t="s">
        <v>120</v>
      </c>
      <c r="H383">
        <v>4</v>
      </c>
      <c r="I383" t="s">
        <v>42</v>
      </c>
      <c r="J383" t="s">
        <v>63</v>
      </c>
      <c r="K383" t="s">
        <v>64</v>
      </c>
      <c r="L383" t="s">
        <v>45</v>
      </c>
      <c r="M383" t="s">
        <v>184</v>
      </c>
      <c r="N383" t="s">
        <v>96</v>
      </c>
      <c r="O383" t="s">
        <v>148</v>
      </c>
      <c r="P383" t="s">
        <v>49</v>
      </c>
      <c r="Q383" t="s">
        <v>81</v>
      </c>
      <c r="R383" s="6">
        <f>_xlfn.XLOOKUP(CleanedData[[#This Row],[Product]],'02_Lookup_Tables'!$A$2:$A$126,'02_Lookup_Tables'!$B$2:$B$126)</f>
        <v>471.63</v>
      </c>
      <c r="S383" t="str">
        <f>VLOOKUP(CleanedData[[#This Row],[Product]],'02_Lookup_Tables'!$H$2:$I$126,2,FALSE)</f>
        <v>Beauty &amp; Personal Care</v>
      </c>
      <c r="T383" t="str">
        <f>VLOOKUP(CleanedData[[#This Row],[Province]],'02_Lookup_Tables'!$D$2:$E$10,2, FALSE)</f>
        <v>Northern Region</v>
      </c>
      <c r="U383" t="str" cm="1">
        <f t="array" ref="U383">_xlfn.IFS(CleanedData[[#This Row],[Purchase Amount]]&lt;500,"Low",
CleanedData[[#This Row],[Purchase Amount]]&lt;5000,"Medium",
TRUE,"High")</f>
        <v>Low</v>
      </c>
      <c r="V383" t="str">
        <f>TEXT(CleanedData[[#This Row],[Date]],"mmmm")</f>
        <v>November</v>
      </c>
      <c r="W383" t="str">
        <f>"Q"&amp;ROUNDUP(MONTH(CleanedData[[#This Row],[Date]])/3,0)</f>
        <v>Q4</v>
      </c>
      <c r="X383" t="str">
        <f>IF(CleanedData[[#This Row],[Purchase Amount]]&gt;=5000,"Yes","No")</f>
        <v>No</v>
      </c>
      <c r="Y383">
        <f>IF(CleanedData[[#This Row],[Recommend]]="Yes",1,0)</f>
        <v>0</v>
      </c>
      <c r="Z383" s="6">
        <f>CleanedData[[#This Row],[Purchase Amount]]*0.15</f>
        <v>70.744500000000002</v>
      </c>
      <c r="AA383" s="6">
        <f>CleanedData[[#This Row],[Purchase Amount]]*1.15</f>
        <v>542.3744999999999</v>
      </c>
    </row>
    <row r="384" spans="1:27" x14ac:dyDescent="0.3">
      <c r="A384">
        <v>454</v>
      </c>
      <c r="B384" t="s">
        <v>602</v>
      </c>
      <c r="C384" s="1">
        <v>45306</v>
      </c>
      <c r="D384">
        <v>33</v>
      </c>
      <c r="E384" t="s">
        <v>60</v>
      </c>
      <c r="F384" t="s">
        <v>61</v>
      </c>
      <c r="G384" t="s">
        <v>158</v>
      </c>
      <c r="H384">
        <v>5</v>
      </c>
      <c r="I384" t="s">
        <v>42</v>
      </c>
      <c r="J384" t="s">
        <v>54</v>
      </c>
      <c r="K384" t="s">
        <v>44</v>
      </c>
      <c r="L384" t="s">
        <v>45</v>
      </c>
      <c r="M384" t="s">
        <v>46</v>
      </c>
      <c r="N384" t="s">
        <v>57</v>
      </c>
      <c r="O384" t="s">
        <v>89</v>
      </c>
      <c r="P384" t="s">
        <v>70</v>
      </c>
      <c r="Q384" t="s">
        <v>58</v>
      </c>
      <c r="R384" s="6">
        <f>_xlfn.XLOOKUP(CleanedData[[#This Row],[Product]],'02_Lookup_Tables'!$A$2:$A$126,'02_Lookup_Tables'!$B$2:$B$126)</f>
        <v>2962.6</v>
      </c>
      <c r="S384" t="str">
        <f>VLOOKUP(CleanedData[[#This Row],[Product]],'02_Lookup_Tables'!$H$2:$I$126,2,FALSE)</f>
        <v>Sports &amp; Outdoors</v>
      </c>
      <c r="T384" t="str">
        <f>VLOOKUP(CleanedData[[#This Row],[Province]],'02_Lookup_Tables'!$D$2:$E$10,2, FALSE)</f>
        <v>Southern Region</v>
      </c>
      <c r="U384" t="str" cm="1">
        <f t="array" ref="U384">_xlfn.IFS(CleanedData[[#This Row],[Purchase Amount]]&lt;500,"Low",
CleanedData[[#This Row],[Purchase Amount]]&lt;5000,"Medium",
TRUE,"High")</f>
        <v>Medium</v>
      </c>
      <c r="V384" t="str">
        <f>TEXT(CleanedData[[#This Row],[Date]],"mmmm")</f>
        <v>January</v>
      </c>
      <c r="W384" t="str">
        <f>"Q"&amp;ROUNDUP(MONTH(CleanedData[[#This Row],[Date]])/3,0)</f>
        <v>Q1</v>
      </c>
      <c r="X384" t="str">
        <f>IF(CleanedData[[#This Row],[Purchase Amount]]&gt;=5000,"Yes","No")</f>
        <v>No</v>
      </c>
      <c r="Y384">
        <f>IF(CleanedData[[#This Row],[Recommend]]="Yes",1,0)</f>
        <v>0</v>
      </c>
      <c r="Z384" s="6">
        <f>CleanedData[[#This Row],[Purchase Amount]]*0.15</f>
        <v>444.39</v>
      </c>
      <c r="AA384" s="6">
        <f>CleanedData[[#This Row],[Purchase Amount]]*1.15</f>
        <v>3406.99</v>
      </c>
    </row>
    <row r="385" spans="1:27" x14ac:dyDescent="0.3">
      <c r="A385">
        <v>455</v>
      </c>
      <c r="B385" t="s">
        <v>603</v>
      </c>
      <c r="C385" s="1">
        <v>45390</v>
      </c>
      <c r="D385">
        <v>71</v>
      </c>
      <c r="E385" t="s">
        <v>60</v>
      </c>
      <c r="F385" t="s">
        <v>83</v>
      </c>
      <c r="G385" t="s">
        <v>212</v>
      </c>
      <c r="H385">
        <v>4</v>
      </c>
      <c r="I385" t="s">
        <v>42</v>
      </c>
      <c r="J385" t="s">
        <v>69</v>
      </c>
      <c r="K385" t="s">
        <v>44</v>
      </c>
      <c r="L385" t="s">
        <v>45</v>
      </c>
      <c r="N385" t="s">
        <v>96</v>
      </c>
      <c r="O385" t="s">
        <v>134</v>
      </c>
      <c r="P385" t="s">
        <v>8646</v>
      </c>
      <c r="Q385" t="s">
        <v>97</v>
      </c>
      <c r="R385" s="6">
        <f>_xlfn.XLOOKUP(CleanedData[[#This Row],[Product]],'02_Lookup_Tables'!$A$2:$A$126,'02_Lookup_Tables'!$B$2:$B$126)</f>
        <v>192.77</v>
      </c>
      <c r="S385" t="str">
        <f>VLOOKUP(CleanedData[[#This Row],[Product]],'02_Lookup_Tables'!$H$2:$I$126,2,FALSE)</f>
        <v>Beauty &amp; Personal Care</v>
      </c>
      <c r="T385" t="str">
        <f>VLOOKUP(CleanedData[[#This Row],[Province]],'02_Lookup_Tables'!$D$2:$E$10,2, FALSE)</f>
        <v>Western Region</v>
      </c>
      <c r="U385" t="str" cm="1">
        <f t="array" ref="U385">_xlfn.IFS(CleanedData[[#This Row],[Purchase Amount]]&lt;500,"Low",
CleanedData[[#This Row],[Purchase Amount]]&lt;5000,"Medium",
TRUE,"High")</f>
        <v>Low</v>
      </c>
      <c r="V385" t="str">
        <f>TEXT(CleanedData[[#This Row],[Date]],"mmmm")</f>
        <v>April</v>
      </c>
      <c r="W385" t="str">
        <f>"Q"&amp;ROUNDUP(MONTH(CleanedData[[#This Row],[Date]])/3,0)</f>
        <v>Q2</v>
      </c>
      <c r="X385" t="str">
        <f>IF(CleanedData[[#This Row],[Purchase Amount]]&gt;=5000,"Yes","No")</f>
        <v>No</v>
      </c>
      <c r="Y385">
        <f>IF(CleanedData[[#This Row],[Recommend]]="Yes",1,0)</f>
        <v>0</v>
      </c>
      <c r="Z385" s="6">
        <f>CleanedData[[#This Row],[Purchase Amount]]*0.15</f>
        <v>28.915500000000002</v>
      </c>
      <c r="AA385" s="6">
        <f>CleanedData[[#This Row],[Purchase Amount]]*1.15</f>
        <v>221.68549999999999</v>
      </c>
    </row>
    <row r="386" spans="1:27" x14ac:dyDescent="0.3">
      <c r="A386">
        <v>456</v>
      </c>
      <c r="B386" t="s">
        <v>604</v>
      </c>
      <c r="C386" s="1">
        <v>45407</v>
      </c>
      <c r="D386">
        <v>26</v>
      </c>
      <c r="E386" t="s">
        <v>39</v>
      </c>
      <c r="F386" t="s">
        <v>83</v>
      </c>
      <c r="G386" t="s">
        <v>99</v>
      </c>
      <c r="H386">
        <v>3</v>
      </c>
      <c r="I386" t="s">
        <v>42</v>
      </c>
      <c r="J386" t="s">
        <v>43</v>
      </c>
      <c r="K386" t="s">
        <v>44</v>
      </c>
      <c r="L386" t="s">
        <v>45</v>
      </c>
      <c r="M386" t="s">
        <v>56</v>
      </c>
      <c r="N386" t="s">
        <v>48</v>
      </c>
      <c r="O386" t="s">
        <v>148</v>
      </c>
      <c r="P386" t="s">
        <v>49</v>
      </c>
      <c r="Q386" t="s">
        <v>58</v>
      </c>
      <c r="R386" s="6">
        <f>_xlfn.XLOOKUP(CleanedData[[#This Row],[Product]],'02_Lookup_Tables'!$A$2:$A$126,'02_Lookup_Tables'!$B$2:$B$126)</f>
        <v>43.23</v>
      </c>
      <c r="S386" t="str">
        <f>VLOOKUP(CleanedData[[#This Row],[Product]],'02_Lookup_Tables'!$H$2:$I$126,2,FALSE)</f>
        <v>Food</v>
      </c>
      <c r="T386" t="str">
        <f>VLOOKUP(CleanedData[[#This Row],[Province]],'02_Lookup_Tables'!$D$2:$E$10,2, FALSE)</f>
        <v>Western Region</v>
      </c>
      <c r="U386" t="str" cm="1">
        <f t="array" ref="U386">_xlfn.IFS(CleanedData[[#This Row],[Purchase Amount]]&lt;500,"Low",
CleanedData[[#This Row],[Purchase Amount]]&lt;5000,"Medium",
TRUE,"High")</f>
        <v>Low</v>
      </c>
      <c r="V386" t="str">
        <f>TEXT(CleanedData[[#This Row],[Date]],"mmmm")</f>
        <v>April</v>
      </c>
      <c r="W386" t="str">
        <f>"Q"&amp;ROUNDUP(MONTH(CleanedData[[#This Row],[Date]])/3,0)</f>
        <v>Q2</v>
      </c>
      <c r="X386" t="str">
        <f>IF(CleanedData[[#This Row],[Purchase Amount]]&gt;=5000,"Yes","No")</f>
        <v>No</v>
      </c>
      <c r="Y386">
        <f>IF(CleanedData[[#This Row],[Recommend]]="Yes",1,0)</f>
        <v>0</v>
      </c>
      <c r="Z386" s="6">
        <f>CleanedData[[#This Row],[Purchase Amount]]*0.15</f>
        <v>6.4844999999999997</v>
      </c>
      <c r="AA386" s="6">
        <f>CleanedData[[#This Row],[Purchase Amount]]*1.15</f>
        <v>49.714499999999994</v>
      </c>
    </row>
    <row r="387" spans="1:27" x14ac:dyDescent="0.3">
      <c r="A387">
        <v>457</v>
      </c>
      <c r="B387" t="s">
        <v>605</v>
      </c>
      <c r="C387" s="1">
        <v>45326</v>
      </c>
      <c r="D387">
        <v>67</v>
      </c>
      <c r="E387" t="s">
        <v>39</v>
      </c>
      <c r="F387" t="s">
        <v>40</v>
      </c>
      <c r="G387" t="s">
        <v>235</v>
      </c>
      <c r="H387">
        <v>4</v>
      </c>
      <c r="I387" t="s">
        <v>42</v>
      </c>
      <c r="J387" t="s">
        <v>54</v>
      </c>
      <c r="K387" t="s">
        <v>55</v>
      </c>
      <c r="L387" t="s">
        <v>42</v>
      </c>
      <c r="M387" t="s">
        <v>208</v>
      </c>
      <c r="N387" t="s">
        <v>96</v>
      </c>
      <c r="O387" t="s">
        <v>89</v>
      </c>
      <c r="P387" t="s">
        <v>70</v>
      </c>
      <c r="Q387" t="s">
        <v>97</v>
      </c>
      <c r="R387" s="6">
        <f>_xlfn.XLOOKUP(CleanedData[[#This Row],[Product]],'02_Lookup_Tables'!$A$2:$A$126,'02_Lookup_Tables'!$B$2:$B$126)</f>
        <v>306.57</v>
      </c>
      <c r="S387" t="str">
        <f>VLOOKUP(CleanedData[[#This Row],[Product]],'02_Lookup_Tables'!$H$2:$I$126,2,FALSE)</f>
        <v>Toys &amp; Games</v>
      </c>
      <c r="T387" t="str">
        <f>VLOOKUP(CleanedData[[#This Row],[Province]],'02_Lookup_Tables'!$D$2:$E$10,2, FALSE)</f>
        <v>Northern Region</v>
      </c>
      <c r="U387" t="str" cm="1">
        <f t="array" ref="U387">_xlfn.IFS(CleanedData[[#This Row],[Purchase Amount]]&lt;500,"Low",
CleanedData[[#This Row],[Purchase Amount]]&lt;5000,"Medium",
TRUE,"High")</f>
        <v>Low</v>
      </c>
      <c r="V387" t="str">
        <f>TEXT(CleanedData[[#This Row],[Date]],"mmmm")</f>
        <v>February</v>
      </c>
      <c r="W387" t="str">
        <f>"Q"&amp;ROUNDUP(MONTH(CleanedData[[#This Row],[Date]])/3,0)</f>
        <v>Q1</v>
      </c>
      <c r="X387" t="str">
        <f>IF(CleanedData[[#This Row],[Purchase Amount]]&gt;=5000,"Yes","No")</f>
        <v>No</v>
      </c>
      <c r="Y387">
        <f>IF(CleanedData[[#This Row],[Recommend]]="Yes",1,0)</f>
        <v>0</v>
      </c>
      <c r="Z387" s="6">
        <f>CleanedData[[#This Row],[Purchase Amount]]*0.15</f>
        <v>45.985499999999995</v>
      </c>
      <c r="AA387" s="6">
        <f>CleanedData[[#This Row],[Purchase Amount]]*1.15</f>
        <v>352.55549999999994</v>
      </c>
    </row>
    <row r="388" spans="1:27" x14ac:dyDescent="0.3">
      <c r="A388">
        <v>458</v>
      </c>
      <c r="B388" t="s">
        <v>606</v>
      </c>
      <c r="C388" s="1">
        <v>45432</v>
      </c>
      <c r="D388">
        <v>67</v>
      </c>
      <c r="E388" t="s">
        <v>52</v>
      </c>
      <c r="F388" t="s">
        <v>61</v>
      </c>
      <c r="G388" t="s">
        <v>164</v>
      </c>
      <c r="H388">
        <v>3</v>
      </c>
      <c r="I388" t="s">
        <v>42</v>
      </c>
      <c r="J388" t="s">
        <v>43</v>
      </c>
      <c r="K388" t="s">
        <v>55</v>
      </c>
      <c r="L388" t="s">
        <v>42</v>
      </c>
      <c r="M388" t="s">
        <v>75</v>
      </c>
      <c r="N388" t="s">
        <v>48</v>
      </c>
      <c r="O388" t="s">
        <v>89</v>
      </c>
      <c r="P388" t="s">
        <v>49</v>
      </c>
      <c r="Q388" t="s">
        <v>97</v>
      </c>
      <c r="R388" s="6">
        <f>_xlfn.XLOOKUP(CleanedData[[#This Row],[Product]],'02_Lookup_Tables'!$A$2:$A$126,'02_Lookup_Tables'!$B$2:$B$126)</f>
        <v>440.87</v>
      </c>
      <c r="S388" t="str">
        <f>VLOOKUP(CleanedData[[#This Row],[Product]],'02_Lookup_Tables'!$H$2:$I$126,2,FALSE)</f>
        <v>Home &amp; Living</v>
      </c>
      <c r="T388" t="str">
        <f>VLOOKUP(CleanedData[[#This Row],[Province]],'02_Lookup_Tables'!$D$2:$E$10,2, FALSE)</f>
        <v>Southern Region</v>
      </c>
      <c r="U388" t="str" cm="1">
        <f t="array" ref="U388">_xlfn.IFS(CleanedData[[#This Row],[Purchase Amount]]&lt;500,"Low",
CleanedData[[#This Row],[Purchase Amount]]&lt;5000,"Medium",
TRUE,"High")</f>
        <v>Low</v>
      </c>
      <c r="V388" t="str">
        <f>TEXT(CleanedData[[#This Row],[Date]],"mmmm")</f>
        <v>May</v>
      </c>
      <c r="W388" t="str">
        <f>"Q"&amp;ROUNDUP(MONTH(CleanedData[[#This Row],[Date]])/3,0)</f>
        <v>Q2</v>
      </c>
      <c r="X388" t="str">
        <f>IF(CleanedData[[#This Row],[Purchase Amount]]&gt;=5000,"Yes","No")</f>
        <v>No</v>
      </c>
      <c r="Y388">
        <f>IF(CleanedData[[#This Row],[Recommend]]="Yes",1,0)</f>
        <v>0</v>
      </c>
      <c r="Z388" s="6">
        <f>CleanedData[[#This Row],[Purchase Amount]]*0.15</f>
        <v>66.130499999999998</v>
      </c>
      <c r="AA388" s="6">
        <f>CleanedData[[#This Row],[Purchase Amount]]*1.15</f>
        <v>507.00049999999999</v>
      </c>
    </row>
    <row r="389" spans="1:27" x14ac:dyDescent="0.3">
      <c r="A389">
        <v>459</v>
      </c>
      <c r="B389" t="s">
        <v>607</v>
      </c>
      <c r="C389" s="1">
        <v>45711</v>
      </c>
      <c r="D389">
        <v>46</v>
      </c>
      <c r="E389" t="s">
        <v>52</v>
      </c>
      <c r="F389" t="s">
        <v>61</v>
      </c>
      <c r="G389" t="s">
        <v>99</v>
      </c>
      <c r="H389">
        <v>5</v>
      </c>
      <c r="I389" t="s">
        <v>42</v>
      </c>
      <c r="J389" t="s">
        <v>54</v>
      </c>
      <c r="K389" t="s">
        <v>55</v>
      </c>
      <c r="L389" t="s">
        <v>45</v>
      </c>
      <c r="M389" t="s">
        <v>85</v>
      </c>
      <c r="N389" t="s">
        <v>57</v>
      </c>
      <c r="O389" t="s">
        <v>48</v>
      </c>
      <c r="P389" t="s">
        <v>49</v>
      </c>
      <c r="Q389" t="s">
        <v>93</v>
      </c>
      <c r="R389" s="6">
        <f>_xlfn.XLOOKUP(CleanedData[[#This Row],[Product]],'02_Lookup_Tables'!$A$2:$A$126,'02_Lookup_Tables'!$B$2:$B$126)</f>
        <v>43.23</v>
      </c>
      <c r="S389" t="str">
        <f>VLOOKUP(CleanedData[[#This Row],[Product]],'02_Lookup_Tables'!$H$2:$I$126,2,FALSE)</f>
        <v>Food</v>
      </c>
      <c r="T389" t="str">
        <f>VLOOKUP(CleanedData[[#This Row],[Province]],'02_Lookup_Tables'!$D$2:$E$10,2, FALSE)</f>
        <v>Southern Region</v>
      </c>
      <c r="U389" t="str" cm="1">
        <f t="array" ref="U389">_xlfn.IFS(CleanedData[[#This Row],[Purchase Amount]]&lt;500,"Low",
CleanedData[[#This Row],[Purchase Amount]]&lt;5000,"Medium",
TRUE,"High")</f>
        <v>Low</v>
      </c>
      <c r="V389" t="str">
        <f>TEXT(CleanedData[[#This Row],[Date]],"mmmm")</f>
        <v>February</v>
      </c>
      <c r="W389" t="str">
        <f>"Q"&amp;ROUNDUP(MONTH(CleanedData[[#This Row],[Date]])/3,0)</f>
        <v>Q1</v>
      </c>
      <c r="X389" t="str">
        <f>IF(CleanedData[[#This Row],[Purchase Amount]]&gt;=5000,"Yes","No")</f>
        <v>No</v>
      </c>
      <c r="Y389">
        <f>IF(CleanedData[[#This Row],[Recommend]]="Yes",1,0)</f>
        <v>0</v>
      </c>
      <c r="Z389" s="6">
        <f>CleanedData[[#This Row],[Purchase Amount]]*0.15</f>
        <v>6.4844999999999997</v>
      </c>
      <c r="AA389" s="6">
        <f>CleanedData[[#This Row],[Purchase Amount]]*1.15</f>
        <v>49.714499999999994</v>
      </c>
    </row>
    <row r="390" spans="1:27" x14ac:dyDescent="0.3">
      <c r="A390">
        <v>460</v>
      </c>
      <c r="B390" t="s">
        <v>608</v>
      </c>
      <c r="C390" s="1">
        <v>45839</v>
      </c>
      <c r="D390">
        <v>50</v>
      </c>
      <c r="E390" t="s">
        <v>60</v>
      </c>
      <c r="F390" t="s">
        <v>130</v>
      </c>
      <c r="G390" t="s">
        <v>179</v>
      </c>
      <c r="H390">
        <v>1</v>
      </c>
      <c r="I390" t="s">
        <v>42</v>
      </c>
      <c r="J390" t="s">
        <v>63</v>
      </c>
      <c r="K390" t="s">
        <v>64</v>
      </c>
      <c r="L390" t="s">
        <v>42</v>
      </c>
      <c r="M390" t="s">
        <v>65</v>
      </c>
      <c r="N390" t="s">
        <v>80</v>
      </c>
      <c r="O390" t="s">
        <v>89</v>
      </c>
      <c r="P390" t="s">
        <v>49</v>
      </c>
      <c r="Q390" t="s">
        <v>93</v>
      </c>
      <c r="R390" s="6">
        <f>_xlfn.XLOOKUP(CleanedData[[#This Row],[Product]],'02_Lookup_Tables'!$A$2:$A$126,'02_Lookup_Tables'!$B$2:$B$126)</f>
        <v>54.82</v>
      </c>
      <c r="S390" t="str">
        <f>VLOOKUP(CleanedData[[#This Row],[Product]],'02_Lookup_Tables'!$H$2:$I$126,2,FALSE)</f>
        <v>Food</v>
      </c>
      <c r="T390" t="str">
        <f>VLOOKUP(CleanedData[[#This Row],[Province]],'02_Lookup_Tables'!$D$2:$E$10,2, FALSE)</f>
        <v>Eastern Region</v>
      </c>
      <c r="U390" t="str" cm="1">
        <f t="array" ref="U390">_xlfn.IFS(CleanedData[[#This Row],[Purchase Amount]]&lt;500,"Low",
CleanedData[[#This Row],[Purchase Amount]]&lt;5000,"Medium",
TRUE,"High")</f>
        <v>Low</v>
      </c>
      <c r="V390" t="str">
        <f>TEXT(CleanedData[[#This Row],[Date]],"mmmm")</f>
        <v>July</v>
      </c>
      <c r="W390" t="str">
        <f>"Q"&amp;ROUNDUP(MONTH(CleanedData[[#This Row],[Date]])/3,0)</f>
        <v>Q3</v>
      </c>
      <c r="X390" t="str">
        <f>IF(CleanedData[[#This Row],[Purchase Amount]]&gt;=5000,"Yes","No")</f>
        <v>No</v>
      </c>
      <c r="Y390">
        <f>IF(CleanedData[[#This Row],[Recommend]]="Yes",1,0)</f>
        <v>0</v>
      </c>
      <c r="Z390" s="6">
        <f>CleanedData[[#This Row],[Purchase Amount]]*0.15</f>
        <v>8.222999999999999</v>
      </c>
      <c r="AA390" s="6">
        <f>CleanedData[[#This Row],[Purchase Amount]]*1.15</f>
        <v>63.042999999999992</v>
      </c>
    </row>
    <row r="391" spans="1:27" x14ac:dyDescent="0.3">
      <c r="A391">
        <v>461</v>
      </c>
      <c r="B391" t="s">
        <v>609</v>
      </c>
      <c r="C391" s="1">
        <v>45567</v>
      </c>
      <c r="D391">
        <v>44</v>
      </c>
      <c r="E391" t="s">
        <v>39</v>
      </c>
      <c r="F391" t="s">
        <v>61</v>
      </c>
      <c r="G391" t="s">
        <v>411</v>
      </c>
      <c r="H391">
        <v>2</v>
      </c>
      <c r="I391" t="s">
        <v>42</v>
      </c>
      <c r="J391" t="s">
        <v>54</v>
      </c>
      <c r="K391" t="s">
        <v>64</v>
      </c>
      <c r="L391" t="s">
        <v>45</v>
      </c>
      <c r="M391" t="s">
        <v>92</v>
      </c>
      <c r="N391" t="s">
        <v>47</v>
      </c>
      <c r="O391" t="s">
        <v>89</v>
      </c>
      <c r="P391" t="s">
        <v>49</v>
      </c>
      <c r="Q391" t="s">
        <v>81</v>
      </c>
      <c r="R391" s="6">
        <f>_xlfn.XLOOKUP(CleanedData[[#This Row],[Product]],'02_Lookup_Tables'!$A$2:$A$126,'02_Lookup_Tables'!$B$2:$B$126)</f>
        <v>103.4</v>
      </c>
      <c r="S391" t="str">
        <f>VLOOKUP(CleanedData[[#This Row],[Product]],'02_Lookup_Tables'!$H$2:$I$126,2,FALSE)</f>
        <v>Food</v>
      </c>
      <c r="T391" t="str">
        <f>VLOOKUP(CleanedData[[#This Row],[Province]],'02_Lookup_Tables'!$D$2:$E$10,2, FALSE)</f>
        <v>Southern Region</v>
      </c>
      <c r="U391" t="str" cm="1">
        <f t="array" ref="U391">_xlfn.IFS(CleanedData[[#This Row],[Purchase Amount]]&lt;500,"Low",
CleanedData[[#This Row],[Purchase Amount]]&lt;5000,"Medium",
TRUE,"High")</f>
        <v>Low</v>
      </c>
      <c r="V391" t="str">
        <f>TEXT(CleanedData[[#This Row],[Date]],"mmmm")</f>
        <v>October</v>
      </c>
      <c r="W391" t="str">
        <f>"Q"&amp;ROUNDUP(MONTH(CleanedData[[#This Row],[Date]])/3,0)</f>
        <v>Q4</v>
      </c>
      <c r="X391" t="str">
        <f>IF(CleanedData[[#This Row],[Purchase Amount]]&gt;=5000,"Yes","No")</f>
        <v>No</v>
      </c>
      <c r="Y391">
        <f>IF(CleanedData[[#This Row],[Recommend]]="Yes",1,0)</f>
        <v>0</v>
      </c>
      <c r="Z391" s="6">
        <f>CleanedData[[#This Row],[Purchase Amount]]*0.15</f>
        <v>15.51</v>
      </c>
      <c r="AA391" s="6">
        <f>CleanedData[[#This Row],[Purchase Amount]]*1.15</f>
        <v>118.91</v>
      </c>
    </row>
    <row r="392" spans="1:27" x14ac:dyDescent="0.3">
      <c r="A392">
        <v>462</v>
      </c>
      <c r="B392" t="s">
        <v>610</v>
      </c>
      <c r="C392" s="1">
        <v>45922</v>
      </c>
      <c r="D392">
        <v>57</v>
      </c>
      <c r="E392" t="s">
        <v>39</v>
      </c>
      <c r="F392" t="s">
        <v>40</v>
      </c>
      <c r="G392" t="s">
        <v>153</v>
      </c>
      <c r="H392">
        <v>3</v>
      </c>
      <c r="I392" t="s">
        <v>42</v>
      </c>
      <c r="J392" t="s">
        <v>63</v>
      </c>
      <c r="K392" t="s">
        <v>55</v>
      </c>
      <c r="L392" t="s">
        <v>42</v>
      </c>
      <c r="M392" t="s">
        <v>151</v>
      </c>
      <c r="N392" t="s">
        <v>48</v>
      </c>
      <c r="O392" t="s">
        <v>89</v>
      </c>
      <c r="P392" t="s">
        <v>49</v>
      </c>
      <c r="Q392" t="s">
        <v>50</v>
      </c>
      <c r="R392" s="6">
        <f>_xlfn.XLOOKUP(CleanedData[[#This Row],[Product]],'02_Lookup_Tables'!$A$2:$A$126,'02_Lookup_Tables'!$B$2:$B$126)</f>
        <v>1011.68</v>
      </c>
      <c r="S392" t="str">
        <f>VLOOKUP(CleanedData[[#This Row],[Product]],'02_Lookup_Tables'!$H$2:$I$126,2,FALSE)</f>
        <v>Accessories</v>
      </c>
      <c r="T392" t="str">
        <f>VLOOKUP(CleanedData[[#This Row],[Province]],'02_Lookup_Tables'!$D$2:$E$10,2, FALSE)</f>
        <v>Northern Region</v>
      </c>
      <c r="U392" t="str" cm="1">
        <f t="array" ref="U392">_xlfn.IFS(CleanedData[[#This Row],[Purchase Amount]]&lt;500,"Low",
CleanedData[[#This Row],[Purchase Amount]]&lt;5000,"Medium",
TRUE,"High")</f>
        <v>Medium</v>
      </c>
      <c r="V392" t="str">
        <f>TEXT(CleanedData[[#This Row],[Date]],"mmmm")</f>
        <v>September</v>
      </c>
      <c r="W392" t="str">
        <f>"Q"&amp;ROUNDUP(MONTH(CleanedData[[#This Row],[Date]])/3,0)</f>
        <v>Q3</v>
      </c>
      <c r="X392" t="str">
        <f>IF(CleanedData[[#This Row],[Purchase Amount]]&gt;=5000,"Yes","No")</f>
        <v>No</v>
      </c>
      <c r="Y392">
        <f>IF(CleanedData[[#This Row],[Recommend]]="Yes",1,0)</f>
        <v>0</v>
      </c>
      <c r="Z392" s="6">
        <f>CleanedData[[#This Row],[Purchase Amount]]*0.15</f>
        <v>151.75199999999998</v>
      </c>
      <c r="AA392" s="6">
        <f>CleanedData[[#This Row],[Purchase Amount]]*1.15</f>
        <v>1163.4319999999998</v>
      </c>
    </row>
    <row r="393" spans="1:27" x14ac:dyDescent="0.3">
      <c r="A393">
        <v>463</v>
      </c>
      <c r="B393" t="s">
        <v>611</v>
      </c>
      <c r="C393" s="1">
        <v>45300</v>
      </c>
      <c r="E393" t="s">
        <v>60</v>
      </c>
      <c r="F393" t="s">
        <v>68</v>
      </c>
      <c r="G393" t="s">
        <v>160</v>
      </c>
      <c r="H393">
        <v>1</v>
      </c>
      <c r="I393" t="s">
        <v>45</v>
      </c>
      <c r="J393" t="s">
        <v>74</v>
      </c>
      <c r="K393" t="s">
        <v>55</v>
      </c>
      <c r="L393" t="s">
        <v>42</v>
      </c>
      <c r="M393" t="s">
        <v>140</v>
      </c>
      <c r="N393" t="s">
        <v>80</v>
      </c>
      <c r="O393" t="s">
        <v>148</v>
      </c>
      <c r="P393" t="s">
        <v>70</v>
      </c>
      <c r="Q393" t="s">
        <v>166</v>
      </c>
      <c r="R393" s="6">
        <f>_xlfn.XLOOKUP(CleanedData[[#This Row],[Product]],'02_Lookup_Tables'!$A$2:$A$126,'02_Lookup_Tables'!$B$2:$B$126)</f>
        <v>294.33</v>
      </c>
      <c r="S393" t="str">
        <f>VLOOKUP(CleanedData[[#This Row],[Product]],'02_Lookup_Tables'!$H$2:$I$126,2,FALSE)</f>
        <v>Toys &amp; Games</v>
      </c>
      <c r="T393" t="str">
        <f>VLOOKUP(CleanedData[[#This Row],[Province]],'02_Lookup_Tables'!$D$2:$E$10,2, FALSE)</f>
        <v>Northern Region</v>
      </c>
      <c r="U393" t="str" cm="1">
        <f t="array" ref="U393">_xlfn.IFS(CleanedData[[#This Row],[Purchase Amount]]&lt;500,"Low",
CleanedData[[#This Row],[Purchase Amount]]&lt;5000,"Medium",
TRUE,"High")</f>
        <v>Low</v>
      </c>
      <c r="V393" t="str">
        <f>TEXT(CleanedData[[#This Row],[Date]],"mmmm")</f>
        <v>January</v>
      </c>
      <c r="W393" t="str">
        <f>"Q"&amp;ROUNDUP(MONTH(CleanedData[[#This Row],[Date]])/3,0)</f>
        <v>Q1</v>
      </c>
      <c r="X393" t="str">
        <f>IF(CleanedData[[#This Row],[Purchase Amount]]&gt;=5000,"Yes","No")</f>
        <v>No</v>
      </c>
      <c r="Y393">
        <f>IF(CleanedData[[#This Row],[Recommend]]="Yes",1,0)</f>
        <v>1</v>
      </c>
      <c r="Z393" s="6">
        <f>CleanedData[[#This Row],[Purchase Amount]]*0.15</f>
        <v>44.149499999999996</v>
      </c>
      <c r="AA393" s="6">
        <f>CleanedData[[#This Row],[Purchase Amount]]*1.15</f>
        <v>338.47949999999997</v>
      </c>
    </row>
    <row r="394" spans="1:27" x14ac:dyDescent="0.3">
      <c r="A394">
        <v>464</v>
      </c>
      <c r="B394" t="s">
        <v>612</v>
      </c>
      <c r="C394" s="1">
        <v>45449</v>
      </c>
      <c r="D394">
        <v>65</v>
      </c>
      <c r="E394" t="s">
        <v>52</v>
      </c>
      <c r="F394" t="s">
        <v>40</v>
      </c>
      <c r="G394" t="s">
        <v>87</v>
      </c>
      <c r="H394">
        <v>2</v>
      </c>
      <c r="I394" t="s">
        <v>45</v>
      </c>
      <c r="J394" t="s">
        <v>74</v>
      </c>
      <c r="K394" t="s">
        <v>64</v>
      </c>
      <c r="L394" t="s">
        <v>45</v>
      </c>
      <c r="M394" t="s">
        <v>46</v>
      </c>
      <c r="N394" t="s">
        <v>47</v>
      </c>
      <c r="O394" t="s">
        <v>89</v>
      </c>
      <c r="P394" t="s">
        <v>49</v>
      </c>
      <c r="Q394" t="s">
        <v>97</v>
      </c>
      <c r="R394" s="6">
        <f>_xlfn.XLOOKUP(CleanedData[[#This Row],[Product]],'02_Lookup_Tables'!$A$2:$A$126,'02_Lookup_Tables'!$B$2:$B$126)</f>
        <v>409.06</v>
      </c>
      <c r="S394" t="str">
        <f>VLOOKUP(CleanedData[[#This Row],[Product]],'02_Lookup_Tables'!$H$2:$I$126,2,FALSE)</f>
        <v>Home Devices</v>
      </c>
      <c r="T394" t="str">
        <f>VLOOKUP(CleanedData[[#This Row],[Province]],'02_Lookup_Tables'!$D$2:$E$10,2, FALSE)</f>
        <v>Northern Region</v>
      </c>
      <c r="U394" t="str" cm="1">
        <f t="array" ref="U394">_xlfn.IFS(CleanedData[[#This Row],[Purchase Amount]]&lt;500,"Low",
CleanedData[[#This Row],[Purchase Amount]]&lt;5000,"Medium",
TRUE,"High")</f>
        <v>Low</v>
      </c>
      <c r="V394" t="str">
        <f>TEXT(CleanedData[[#This Row],[Date]],"mmmm")</f>
        <v>June</v>
      </c>
      <c r="W394" t="str">
        <f>"Q"&amp;ROUNDUP(MONTH(CleanedData[[#This Row],[Date]])/3,0)</f>
        <v>Q2</v>
      </c>
      <c r="X394" t="str">
        <f>IF(CleanedData[[#This Row],[Purchase Amount]]&gt;=5000,"Yes","No")</f>
        <v>No</v>
      </c>
      <c r="Y394">
        <f>IF(CleanedData[[#This Row],[Recommend]]="Yes",1,0)</f>
        <v>1</v>
      </c>
      <c r="Z394" s="6">
        <f>CleanedData[[#This Row],[Purchase Amount]]*0.15</f>
        <v>61.358999999999995</v>
      </c>
      <c r="AA394" s="6">
        <f>CleanedData[[#This Row],[Purchase Amount]]*1.15</f>
        <v>470.41899999999998</v>
      </c>
    </row>
    <row r="395" spans="1:27" x14ac:dyDescent="0.3">
      <c r="A395">
        <v>465</v>
      </c>
      <c r="B395" t="s">
        <v>613</v>
      </c>
      <c r="C395" s="1">
        <v>45347</v>
      </c>
      <c r="E395" t="s">
        <v>60</v>
      </c>
      <c r="F395" t="s">
        <v>108</v>
      </c>
      <c r="G395" t="s">
        <v>460</v>
      </c>
      <c r="H395">
        <v>1</v>
      </c>
      <c r="I395" t="s">
        <v>42</v>
      </c>
      <c r="J395" t="s">
        <v>74</v>
      </c>
      <c r="K395" t="s">
        <v>64</v>
      </c>
      <c r="L395" t="s">
        <v>45</v>
      </c>
      <c r="M395" t="s">
        <v>190</v>
      </c>
      <c r="N395" t="s">
        <v>80</v>
      </c>
      <c r="O395" t="s">
        <v>89</v>
      </c>
      <c r="P395" t="s">
        <v>49</v>
      </c>
      <c r="Q395" t="s">
        <v>166</v>
      </c>
      <c r="R395" s="6">
        <f>_xlfn.XLOOKUP(CleanedData[[#This Row],[Product]],'02_Lookup_Tables'!$A$2:$A$126,'02_Lookup_Tables'!$B$2:$B$126)</f>
        <v>880.49</v>
      </c>
      <c r="S395" t="str">
        <f>VLOOKUP(CleanedData[[#This Row],[Product]],'02_Lookup_Tables'!$H$2:$I$126,2,FALSE)</f>
        <v>Home Devices</v>
      </c>
      <c r="T395" t="str">
        <f>VLOOKUP(CleanedData[[#This Row],[Province]],'02_Lookup_Tables'!$D$2:$E$10,2, FALSE)</f>
        <v>Gauteng Region</v>
      </c>
      <c r="U395" t="str" cm="1">
        <f t="array" ref="U395">_xlfn.IFS(CleanedData[[#This Row],[Purchase Amount]]&lt;500,"Low",
CleanedData[[#This Row],[Purchase Amount]]&lt;5000,"Medium",
TRUE,"High")</f>
        <v>Medium</v>
      </c>
      <c r="V395" t="str">
        <f>TEXT(CleanedData[[#This Row],[Date]],"mmmm")</f>
        <v>February</v>
      </c>
      <c r="W395" t="str">
        <f>"Q"&amp;ROUNDUP(MONTH(CleanedData[[#This Row],[Date]])/3,0)</f>
        <v>Q1</v>
      </c>
      <c r="X395" t="str">
        <f>IF(CleanedData[[#This Row],[Purchase Amount]]&gt;=5000,"Yes","No")</f>
        <v>No</v>
      </c>
      <c r="Y395">
        <f>IF(CleanedData[[#This Row],[Recommend]]="Yes",1,0)</f>
        <v>0</v>
      </c>
      <c r="Z395" s="6">
        <f>CleanedData[[#This Row],[Purchase Amount]]*0.15</f>
        <v>132.0735</v>
      </c>
      <c r="AA395" s="6">
        <f>CleanedData[[#This Row],[Purchase Amount]]*1.15</f>
        <v>1012.5635</v>
      </c>
    </row>
    <row r="396" spans="1:27" x14ac:dyDescent="0.3">
      <c r="A396">
        <v>466</v>
      </c>
      <c r="B396" t="s">
        <v>614</v>
      </c>
      <c r="C396" s="1">
        <v>45873</v>
      </c>
      <c r="D396">
        <v>23</v>
      </c>
      <c r="E396" t="s">
        <v>52</v>
      </c>
      <c r="F396" t="s">
        <v>83</v>
      </c>
      <c r="G396" t="s">
        <v>41</v>
      </c>
      <c r="H396">
        <v>4</v>
      </c>
      <c r="I396" t="s">
        <v>45</v>
      </c>
      <c r="J396" t="s">
        <v>63</v>
      </c>
      <c r="K396" t="s">
        <v>44</v>
      </c>
      <c r="L396" t="s">
        <v>42</v>
      </c>
      <c r="N396" t="s">
        <v>96</v>
      </c>
      <c r="O396" t="s">
        <v>134</v>
      </c>
      <c r="P396" t="s">
        <v>8646</v>
      </c>
      <c r="Q396" t="s">
        <v>66</v>
      </c>
      <c r="R396" s="6">
        <f>_xlfn.XLOOKUP(CleanedData[[#This Row],[Product]],'02_Lookup_Tables'!$A$2:$A$126,'02_Lookup_Tables'!$B$2:$B$126)</f>
        <v>2479.5700000000002</v>
      </c>
      <c r="S396" t="str">
        <f>VLOOKUP(CleanedData[[#This Row],[Product]],'02_Lookup_Tables'!$H$2:$I$126,2,FALSE)</f>
        <v>Accessories</v>
      </c>
      <c r="T396" t="str">
        <f>VLOOKUP(CleanedData[[#This Row],[Province]],'02_Lookup_Tables'!$D$2:$E$10,2, FALSE)</f>
        <v>Western Region</v>
      </c>
      <c r="U396" t="str" cm="1">
        <f t="array" ref="U396">_xlfn.IFS(CleanedData[[#This Row],[Purchase Amount]]&lt;500,"Low",
CleanedData[[#This Row],[Purchase Amount]]&lt;5000,"Medium",
TRUE,"High")</f>
        <v>Medium</v>
      </c>
      <c r="V396" t="str">
        <f>TEXT(CleanedData[[#This Row],[Date]],"mmmm")</f>
        <v>August</v>
      </c>
      <c r="W396" t="str">
        <f>"Q"&amp;ROUNDUP(MONTH(CleanedData[[#This Row],[Date]])/3,0)</f>
        <v>Q3</v>
      </c>
      <c r="X396" t="str">
        <f>IF(CleanedData[[#This Row],[Purchase Amount]]&gt;=5000,"Yes","No")</f>
        <v>No</v>
      </c>
      <c r="Y396">
        <f>IF(CleanedData[[#This Row],[Recommend]]="Yes",1,0)</f>
        <v>1</v>
      </c>
      <c r="Z396" s="6">
        <f>CleanedData[[#This Row],[Purchase Amount]]*0.15</f>
        <v>371.93549999999999</v>
      </c>
      <c r="AA396" s="6">
        <f>CleanedData[[#This Row],[Purchase Amount]]*1.15</f>
        <v>2851.5054999999998</v>
      </c>
    </row>
    <row r="397" spans="1:27" x14ac:dyDescent="0.3">
      <c r="A397">
        <v>467</v>
      </c>
      <c r="B397" t="s">
        <v>615</v>
      </c>
      <c r="C397" s="1">
        <v>45515</v>
      </c>
      <c r="D397">
        <v>18</v>
      </c>
      <c r="E397" t="s">
        <v>39</v>
      </c>
      <c r="F397" t="s">
        <v>40</v>
      </c>
      <c r="G397" t="s">
        <v>128</v>
      </c>
      <c r="H397">
        <v>4</v>
      </c>
      <c r="I397" t="s">
        <v>45</v>
      </c>
      <c r="J397" t="s">
        <v>54</v>
      </c>
      <c r="K397" t="s">
        <v>64</v>
      </c>
      <c r="L397" t="s">
        <v>45</v>
      </c>
      <c r="M397" t="s">
        <v>85</v>
      </c>
      <c r="N397" t="s">
        <v>96</v>
      </c>
      <c r="O397" t="s">
        <v>48</v>
      </c>
      <c r="P397" t="s">
        <v>49</v>
      </c>
      <c r="Q397" t="s">
        <v>66</v>
      </c>
      <c r="R397" s="6">
        <f>_xlfn.XLOOKUP(CleanedData[[#This Row],[Product]],'02_Lookup_Tables'!$A$2:$A$126,'02_Lookup_Tables'!$B$2:$B$126)</f>
        <v>3747.26</v>
      </c>
      <c r="S397" t="str">
        <f>VLOOKUP(CleanedData[[#This Row],[Product]],'02_Lookup_Tables'!$H$2:$I$126,2,FALSE)</f>
        <v>Apparel</v>
      </c>
      <c r="T397" t="str">
        <f>VLOOKUP(CleanedData[[#This Row],[Province]],'02_Lookup_Tables'!$D$2:$E$10,2, FALSE)</f>
        <v>Northern Region</v>
      </c>
      <c r="U397" t="str" cm="1">
        <f t="array" ref="U397">_xlfn.IFS(CleanedData[[#This Row],[Purchase Amount]]&lt;500,"Low",
CleanedData[[#This Row],[Purchase Amount]]&lt;5000,"Medium",
TRUE,"High")</f>
        <v>Medium</v>
      </c>
      <c r="V397" t="str">
        <f>TEXT(CleanedData[[#This Row],[Date]],"mmmm")</f>
        <v>August</v>
      </c>
      <c r="W397" t="str">
        <f>"Q"&amp;ROUNDUP(MONTH(CleanedData[[#This Row],[Date]])/3,0)</f>
        <v>Q3</v>
      </c>
      <c r="X397" t="str">
        <f>IF(CleanedData[[#This Row],[Purchase Amount]]&gt;=5000,"Yes","No")</f>
        <v>No</v>
      </c>
      <c r="Y397">
        <f>IF(CleanedData[[#This Row],[Recommend]]="Yes",1,0)</f>
        <v>1</v>
      </c>
      <c r="Z397" s="6">
        <f>CleanedData[[#This Row],[Purchase Amount]]*0.15</f>
        <v>562.08900000000006</v>
      </c>
      <c r="AA397" s="6">
        <f>CleanedData[[#This Row],[Purchase Amount]]*1.15</f>
        <v>4309.3490000000002</v>
      </c>
    </row>
    <row r="398" spans="1:27" x14ac:dyDescent="0.3">
      <c r="A398">
        <v>468</v>
      </c>
      <c r="B398" t="s">
        <v>616</v>
      </c>
      <c r="C398" s="1">
        <v>45874</v>
      </c>
      <c r="D398">
        <v>21</v>
      </c>
      <c r="E398" t="s">
        <v>39</v>
      </c>
      <c r="F398" t="s">
        <v>83</v>
      </c>
      <c r="G398" t="s">
        <v>291</v>
      </c>
      <c r="H398">
        <v>1</v>
      </c>
      <c r="I398" t="s">
        <v>45</v>
      </c>
      <c r="J398" t="s">
        <v>69</v>
      </c>
      <c r="K398" t="s">
        <v>55</v>
      </c>
      <c r="L398" t="s">
        <v>42</v>
      </c>
      <c r="M398" t="s">
        <v>65</v>
      </c>
      <c r="N398" t="s">
        <v>80</v>
      </c>
      <c r="O398" t="s">
        <v>89</v>
      </c>
      <c r="P398" t="s">
        <v>49</v>
      </c>
      <c r="Q398" t="s">
        <v>66</v>
      </c>
      <c r="R398" s="6">
        <f>_xlfn.XLOOKUP(CleanedData[[#This Row],[Product]],'02_Lookup_Tables'!$A$2:$A$126,'02_Lookup_Tables'!$B$2:$B$126)</f>
        <v>1171.25</v>
      </c>
      <c r="S398" t="str">
        <f>VLOOKUP(CleanedData[[#This Row],[Product]],'02_Lookup_Tables'!$H$2:$I$126,2,FALSE)</f>
        <v>Toys &amp; Games</v>
      </c>
      <c r="T398" t="str">
        <f>VLOOKUP(CleanedData[[#This Row],[Province]],'02_Lookup_Tables'!$D$2:$E$10,2, FALSE)</f>
        <v>Western Region</v>
      </c>
      <c r="U398" t="str" cm="1">
        <f t="array" ref="U398">_xlfn.IFS(CleanedData[[#This Row],[Purchase Amount]]&lt;500,"Low",
CleanedData[[#This Row],[Purchase Amount]]&lt;5000,"Medium",
TRUE,"High")</f>
        <v>Medium</v>
      </c>
      <c r="V398" t="str">
        <f>TEXT(CleanedData[[#This Row],[Date]],"mmmm")</f>
        <v>August</v>
      </c>
      <c r="W398" t="str">
        <f>"Q"&amp;ROUNDUP(MONTH(CleanedData[[#This Row],[Date]])/3,0)</f>
        <v>Q3</v>
      </c>
      <c r="X398" t="str">
        <f>IF(CleanedData[[#This Row],[Purchase Amount]]&gt;=5000,"Yes","No")</f>
        <v>No</v>
      </c>
      <c r="Y398">
        <f>IF(CleanedData[[#This Row],[Recommend]]="Yes",1,0)</f>
        <v>1</v>
      </c>
      <c r="Z398" s="6">
        <f>CleanedData[[#This Row],[Purchase Amount]]*0.15</f>
        <v>175.6875</v>
      </c>
      <c r="AA398" s="6">
        <f>CleanedData[[#This Row],[Purchase Amount]]*1.15</f>
        <v>1346.9375</v>
      </c>
    </row>
    <row r="399" spans="1:27" x14ac:dyDescent="0.3">
      <c r="A399">
        <v>469</v>
      </c>
      <c r="B399" t="s">
        <v>617</v>
      </c>
      <c r="C399" s="1">
        <v>45465</v>
      </c>
      <c r="D399">
        <v>50</v>
      </c>
      <c r="E399" t="s">
        <v>60</v>
      </c>
      <c r="F399" t="s">
        <v>40</v>
      </c>
      <c r="G399" t="s">
        <v>320</v>
      </c>
      <c r="H399">
        <v>4</v>
      </c>
      <c r="I399" t="s">
        <v>45</v>
      </c>
      <c r="J399" t="s">
        <v>54</v>
      </c>
      <c r="K399" t="s">
        <v>44</v>
      </c>
      <c r="L399" t="s">
        <v>45</v>
      </c>
      <c r="M399" t="s">
        <v>112</v>
      </c>
      <c r="N399" t="s">
        <v>96</v>
      </c>
      <c r="O399" t="s">
        <v>48</v>
      </c>
      <c r="P399" t="s">
        <v>49</v>
      </c>
      <c r="Q399" t="s">
        <v>93</v>
      </c>
      <c r="R399" s="6">
        <f>_xlfn.XLOOKUP(CleanedData[[#This Row],[Product]],'02_Lookup_Tables'!$A$2:$A$126,'02_Lookup_Tables'!$B$2:$B$126)</f>
        <v>375.53</v>
      </c>
      <c r="S399" t="str">
        <f>VLOOKUP(CleanedData[[#This Row],[Product]],'02_Lookup_Tables'!$H$2:$I$126,2,FALSE)</f>
        <v>Toys &amp; Games</v>
      </c>
      <c r="T399" t="str">
        <f>VLOOKUP(CleanedData[[#This Row],[Province]],'02_Lookup_Tables'!$D$2:$E$10,2, FALSE)</f>
        <v>Northern Region</v>
      </c>
      <c r="U399" t="str" cm="1">
        <f t="array" ref="U399">_xlfn.IFS(CleanedData[[#This Row],[Purchase Amount]]&lt;500,"Low",
CleanedData[[#This Row],[Purchase Amount]]&lt;5000,"Medium",
TRUE,"High")</f>
        <v>Low</v>
      </c>
      <c r="V399" t="str">
        <f>TEXT(CleanedData[[#This Row],[Date]],"mmmm")</f>
        <v>June</v>
      </c>
      <c r="W399" t="str">
        <f>"Q"&amp;ROUNDUP(MONTH(CleanedData[[#This Row],[Date]])/3,0)</f>
        <v>Q2</v>
      </c>
      <c r="X399" t="str">
        <f>IF(CleanedData[[#This Row],[Purchase Amount]]&gt;=5000,"Yes","No")</f>
        <v>No</v>
      </c>
      <c r="Y399">
        <f>IF(CleanedData[[#This Row],[Recommend]]="Yes",1,0)</f>
        <v>1</v>
      </c>
      <c r="Z399" s="6">
        <f>CleanedData[[#This Row],[Purchase Amount]]*0.15</f>
        <v>56.329499999999996</v>
      </c>
      <c r="AA399" s="6">
        <f>CleanedData[[#This Row],[Purchase Amount]]*1.15</f>
        <v>431.85949999999991</v>
      </c>
    </row>
    <row r="400" spans="1:27" x14ac:dyDescent="0.3">
      <c r="A400">
        <v>470</v>
      </c>
      <c r="B400" t="s">
        <v>618</v>
      </c>
      <c r="C400" s="1">
        <v>46006</v>
      </c>
      <c r="D400">
        <v>78</v>
      </c>
      <c r="E400" t="s">
        <v>60</v>
      </c>
      <c r="F400" t="s">
        <v>130</v>
      </c>
      <c r="G400" t="s">
        <v>454</v>
      </c>
      <c r="H400">
        <v>5</v>
      </c>
      <c r="I400" t="s">
        <v>45</v>
      </c>
      <c r="J400" t="s">
        <v>74</v>
      </c>
      <c r="K400" t="s">
        <v>44</v>
      </c>
      <c r="L400" t="s">
        <v>45</v>
      </c>
      <c r="M400" t="s">
        <v>100</v>
      </c>
      <c r="N400" t="s">
        <v>57</v>
      </c>
      <c r="O400" t="s">
        <v>48</v>
      </c>
      <c r="P400" t="s">
        <v>49</v>
      </c>
      <c r="Q400" t="s">
        <v>97</v>
      </c>
      <c r="R400" s="6">
        <f>_xlfn.XLOOKUP(CleanedData[[#This Row],[Product]],'02_Lookup_Tables'!$A$2:$A$126,'02_Lookup_Tables'!$B$2:$B$126)</f>
        <v>2413.3000000000002</v>
      </c>
      <c r="S400" t="str">
        <f>VLOOKUP(CleanedData[[#This Row],[Product]],'02_Lookup_Tables'!$H$2:$I$126,2,FALSE)</f>
        <v>Electronics</v>
      </c>
      <c r="T400" t="str">
        <f>VLOOKUP(CleanedData[[#This Row],[Province]],'02_Lookup_Tables'!$D$2:$E$10,2, FALSE)</f>
        <v>Eastern Region</v>
      </c>
      <c r="U400" t="str" cm="1">
        <f t="array" ref="U400">_xlfn.IFS(CleanedData[[#This Row],[Purchase Amount]]&lt;500,"Low",
CleanedData[[#This Row],[Purchase Amount]]&lt;5000,"Medium",
TRUE,"High")</f>
        <v>Medium</v>
      </c>
      <c r="V400" t="str">
        <f>TEXT(CleanedData[[#This Row],[Date]],"mmmm")</f>
        <v>December</v>
      </c>
      <c r="W400" t="str">
        <f>"Q"&amp;ROUNDUP(MONTH(CleanedData[[#This Row],[Date]])/3,0)</f>
        <v>Q4</v>
      </c>
      <c r="X400" t="str">
        <f>IF(CleanedData[[#This Row],[Purchase Amount]]&gt;=5000,"Yes","No")</f>
        <v>No</v>
      </c>
      <c r="Y400">
        <f>IF(CleanedData[[#This Row],[Recommend]]="Yes",1,0)</f>
        <v>1</v>
      </c>
      <c r="Z400" s="6">
        <f>CleanedData[[#This Row],[Purchase Amount]]*0.15</f>
        <v>361.995</v>
      </c>
      <c r="AA400" s="6">
        <f>CleanedData[[#This Row],[Purchase Amount]]*1.15</f>
        <v>2775.2950000000001</v>
      </c>
    </row>
    <row r="401" spans="1:27" x14ac:dyDescent="0.3">
      <c r="A401">
        <v>472</v>
      </c>
      <c r="B401" t="s">
        <v>619</v>
      </c>
      <c r="C401" s="1">
        <v>45904</v>
      </c>
      <c r="D401">
        <v>49</v>
      </c>
      <c r="E401" t="s">
        <v>60</v>
      </c>
      <c r="F401" t="s">
        <v>130</v>
      </c>
      <c r="G401" t="s">
        <v>91</v>
      </c>
      <c r="H401">
        <v>4</v>
      </c>
      <c r="I401" t="s">
        <v>42</v>
      </c>
      <c r="J401" t="s">
        <v>43</v>
      </c>
      <c r="K401" t="s">
        <v>64</v>
      </c>
      <c r="L401" t="s">
        <v>45</v>
      </c>
      <c r="M401" t="s">
        <v>156</v>
      </c>
      <c r="N401" t="s">
        <v>96</v>
      </c>
      <c r="O401" t="s">
        <v>148</v>
      </c>
      <c r="P401" t="s">
        <v>49</v>
      </c>
      <c r="Q401" t="s">
        <v>93</v>
      </c>
      <c r="R401" s="6">
        <f>_xlfn.XLOOKUP(CleanedData[[#This Row],[Product]],'02_Lookup_Tables'!$A$2:$A$126,'02_Lookup_Tables'!$B$2:$B$126)</f>
        <v>1370.56</v>
      </c>
      <c r="S401" t="str">
        <f>VLOOKUP(CleanedData[[#This Row],[Product]],'02_Lookup_Tables'!$H$2:$I$126,2,FALSE)</f>
        <v>Electronics</v>
      </c>
      <c r="T401" t="str">
        <f>VLOOKUP(CleanedData[[#This Row],[Province]],'02_Lookup_Tables'!$D$2:$E$10,2, FALSE)</f>
        <v>Eastern Region</v>
      </c>
      <c r="U401" t="str" cm="1">
        <f t="array" ref="U401">_xlfn.IFS(CleanedData[[#This Row],[Purchase Amount]]&lt;500,"Low",
CleanedData[[#This Row],[Purchase Amount]]&lt;5000,"Medium",
TRUE,"High")</f>
        <v>Medium</v>
      </c>
      <c r="V401" t="str">
        <f>TEXT(CleanedData[[#This Row],[Date]],"mmmm")</f>
        <v>September</v>
      </c>
      <c r="W401" t="str">
        <f>"Q"&amp;ROUNDUP(MONTH(CleanedData[[#This Row],[Date]])/3,0)</f>
        <v>Q3</v>
      </c>
      <c r="X401" t="str">
        <f>IF(CleanedData[[#This Row],[Purchase Amount]]&gt;=5000,"Yes","No")</f>
        <v>No</v>
      </c>
      <c r="Y401">
        <f>IF(CleanedData[[#This Row],[Recommend]]="Yes",1,0)</f>
        <v>0</v>
      </c>
      <c r="Z401" s="6">
        <f>CleanedData[[#This Row],[Purchase Amount]]*0.15</f>
        <v>205.58399999999997</v>
      </c>
      <c r="AA401" s="6">
        <f>CleanedData[[#This Row],[Purchase Amount]]*1.15</f>
        <v>1576.1439999999998</v>
      </c>
    </row>
    <row r="402" spans="1:27" x14ac:dyDescent="0.3">
      <c r="A402">
        <v>473</v>
      </c>
      <c r="B402" t="s">
        <v>620</v>
      </c>
      <c r="C402" s="1">
        <v>45743</v>
      </c>
      <c r="D402">
        <v>49</v>
      </c>
      <c r="E402" t="s">
        <v>39</v>
      </c>
      <c r="F402" t="s">
        <v>125</v>
      </c>
      <c r="G402" t="s">
        <v>144</v>
      </c>
      <c r="H402">
        <v>1</v>
      </c>
      <c r="I402" t="s">
        <v>45</v>
      </c>
      <c r="J402" t="s">
        <v>63</v>
      </c>
      <c r="K402" t="s">
        <v>64</v>
      </c>
      <c r="L402" t="s">
        <v>45</v>
      </c>
      <c r="M402" t="s">
        <v>123</v>
      </c>
      <c r="N402" t="s">
        <v>80</v>
      </c>
      <c r="O402" t="s">
        <v>89</v>
      </c>
      <c r="P402" t="s">
        <v>49</v>
      </c>
      <c r="Q402" t="s">
        <v>93</v>
      </c>
      <c r="R402" s="6">
        <f>_xlfn.XLOOKUP(CleanedData[[#This Row],[Product]],'02_Lookup_Tables'!$A$2:$A$126,'02_Lookup_Tables'!$B$2:$B$126)</f>
        <v>4455.18</v>
      </c>
      <c r="S402" t="str">
        <f>VLOOKUP(CleanedData[[#This Row],[Product]],'02_Lookup_Tables'!$H$2:$I$126,2,FALSE)</f>
        <v>Sports &amp; Outdoors</v>
      </c>
      <c r="T402" t="str">
        <f>VLOOKUP(CleanedData[[#This Row],[Province]],'02_Lookup_Tables'!$D$2:$E$10,2, FALSE)</f>
        <v>Western Region</v>
      </c>
      <c r="U402" t="str" cm="1">
        <f t="array" ref="U402">_xlfn.IFS(CleanedData[[#This Row],[Purchase Amount]]&lt;500,"Low",
CleanedData[[#This Row],[Purchase Amount]]&lt;5000,"Medium",
TRUE,"High")</f>
        <v>Medium</v>
      </c>
      <c r="V402" t="str">
        <f>TEXT(CleanedData[[#This Row],[Date]],"mmmm")</f>
        <v>March</v>
      </c>
      <c r="W402" t="str">
        <f>"Q"&amp;ROUNDUP(MONTH(CleanedData[[#This Row],[Date]])/3,0)</f>
        <v>Q1</v>
      </c>
      <c r="X402" t="str">
        <f>IF(CleanedData[[#This Row],[Purchase Amount]]&gt;=5000,"Yes","No")</f>
        <v>No</v>
      </c>
      <c r="Y402">
        <f>IF(CleanedData[[#This Row],[Recommend]]="Yes",1,0)</f>
        <v>1</v>
      </c>
      <c r="Z402" s="6">
        <f>CleanedData[[#This Row],[Purchase Amount]]*0.15</f>
        <v>668.27700000000004</v>
      </c>
      <c r="AA402" s="6">
        <f>CleanedData[[#This Row],[Purchase Amount]]*1.15</f>
        <v>5123.4570000000003</v>
      </c>
    </row>
    <row r="403" spans="1:27" x14ac:dyDescent="0.3">
      <c r="A403">
        <v>474</v>
      </c>
      <c r="B403" t="s">
        <v>621</v>
      </c>
      <c r="C403" s="1">
        <v>45614</v>
      </c>
      <c r="D403">
        <v>77</v>
      </c>
      <c r="E403" t="s">
        <v>52</v>
      </c>
      <c r="F403" t="s">
        <v>108</v>
      </c>
      <c r="G403" t="s">
        <v>214</v>
      </c>
      <c r="H403">
        <v>3</v>
      </c>
      <c r="I403" t="s">
        <v>45</v>
      </c>
      <c r="J403" t="s">
        <v>63</v>
      </c>
      <c r="K403" t="s">
        <v>55</v>
      </c>
      <c r="L403" t="s">
        <v>45</v>
      </c>
      <c r="M403" t="s">
        <v>75</v>
      </c>
      <c r="N403" t="s">
        <v>48</v>
      </c>
      <c r="O403" t="s">
        <v>89</v>
      </c>
      <c r="P403" t="s">
        <v>49</v>
      </c>
      <c r="Q403" t="s">
        <v>97</v>
      </c>
      <c r="R403" s="6">
        <f>_xlfn.XLOOKUP(CleanedData[[#This Row],[Product]],'02_Lookup_Tables'!$A$2:$A$126,'02_Lookup_Tables'!$B$2:$B$126)</f>
        <v>134.01</v>
      </c>
      <c r="S403" t="str">
        <f>VLOOKUP(CleanedData[[#This Row],[Product]],'02_Lookup_Tables'!$H$2:$I$126,2,FALSE)</f>
        <v>Food</v>
      </c>
      <c r="T403" t="str">
        <f>VLOOKUP(CleanedData[[#This Row],[Province]],'02_Lookup_Tables'!$D$2:$E$10,2, FALSE)</f>
        <v>Gauteng Region</v>
      </c>
      <c r="U403" t="str" cm="1">
        <f t="array" ref="U403">_xlfn.IFS(CleanedData[[#This Row],[Purchase Amount]]&lt;500,"Low",
CleanedData[[#This Row],[Purchase Amount]]&lt;5000,"Medium",
TRUE,"High")</f>
        <v>Low</v>
      </c>
      <c r="V403" t="str">
        <f>TEXT(CleanedData[[#This Row],[Date]],"mmmm")</f>
        <v>November</v>
      </c>
      <c r="W403" t="str">
        <f>"Q"&amp;ROUNDUP(MONTH(CleanedData[[#This Row],[Date]])/3,0)</f>
        <v>Q4</v>
      </c>
      <c r="X403" t="str">
        <f>IF(CleanedData[[#This Row],[Purchase Amount]]&gt;=5000,"Yes","No")</f>
        <v>No</v>
      </c>
      <c r="Y403">
        <f>IF(CleanedData[[#This Row],[Recommend]]="Yes",1,0)</f>
        <v>1</v>
      </c>
      <c r="Z403" s="6">
        <f>CleanedData[[#This Row],[Purchase Amount]]*0.15</f>
        <v>20.101499999999998</v>
      </c>
      <c r="AA403" s="6">
        <f>CleanedData[[#This Row],[Purchase Amount]]*1.15</f>
        <v>154.11149999999998</v>
      </c>
    </row>
    <row r="404" spans="1:27" x14ac:dyDescent="0.3">
      <c r="A404">
        <v>475</v>
      </c>
      <c r="B404" t="s">
        <v>622</v>
      </c>
      <c r="C404" s="1">
        <v>45629</v>
      </c>
      <c r="D404">
        <v>61</v>
      </c>
      <c r="E404" t="s">
        <v>52</v>
      </c>
      <c r="F404" t="s">
        <v>40</v>
      </c>
      <c r="G404" t="s">
        <v>164</v>
      </c>
      <c r="H404">
        <v>4</v>
      </c>
      <c r="I404" t="s">
        <v>42</v>
      </c>
      <c r="J404" t="s">
        <v>43</v>
      </c>
      <c r="K404" t="s">
        <v>44</v>
      </c>
      <c r="L404" t="s">
        <v>42</v>
      </c>
      <c r="M404" t="s">
        <v>140</v>
      </c>
      <c r="N404" t="s">
        <v>96</v>
      </c>
      <c r="O404" t="s">
        <v>148</v>
      </c>
      <c r="P404" t="s">
        <v>49</v>
      </c>
      <c r="Q404" t="s">
        <v>50</v>
      </c>
      <c r="R404" s="6">
        <f>_xlfn.XLOOKUP(CleanedData[[#This Row],[Product]],'02_Lookup_Tables'!$A$2:$A$126,'02_Lookup_Tables'!$B$2:$B$126)</f>
        <v>440.87</v>
      </c>
      <c r="S404" t="str">
        <f>VLOOKUP(CleanedData[[#This Row],[Product]],'02_Lookup_Tables'!$H$2:$I$126,2,FALSE)</f>
        <v>Home &amp; Living</v>
      </c>
      <c r="T404" t="str">
        <f>VLOOKUP(CleanedData[[#This Row],[Province]],'02_Lookup_Tables'!$D$2:$E$10,2, FALSE)</f>
        <v>Northern Region</v>
      </c>
      <c r="U404" t="str" cm="1">
        <f t="array" ref="U404">_xlfn.IFS(CleanedData[[#This Row],[Purchase Amount]]&lt;500,"Low",
CleanedData[[#This Row],[Purchase Amount]]&lt;5000,"Medium",
TRUE,"High")</f>
        <v>Low</v>
      </c>
      <c r="V404" t="str">
        <f>TEXT(CleanedData[[#This Row],[Date]],"mmmm")</f>
        <v>December</v>
      </c>
      <c r="W404" t="str">
        <f>"Q"&amp;ROUNDUP(MONTH(CleanedData[[#This Row],[Date]])/3,0)</f>
        <v>Q4</v>
      </c>
      <c r="X404" t="str">
        <f>IF(CleanedData[[#This Row],[Purchase Amount]]&gt;=5000,"Yes","No")</f>
        <v>No</v>
      </c>
      <c r="Y404">
        <f>IF(CleanedData[[#This Row],[Recommend]]="Yes",1,0)</f>
        <v>0</v>
      </c>
      <c r="Z404" s="6">
        <f>CleanedData[[#This Row],[Purchase Amount]]*0.15</f>
        <v>66.130499999999998</v>
      </c>
      <c r="AA404" s="6">
        <f>CleanedData[[#This Row],[Purchase Amount]]*1.15</f>
        <v>507.00049999999999</v>
      </c>
    </row>
    <row r="405" spans="1:27" x14ac:dyDescent="0.3">
      <c r="A405">
        <v>477</v>
      </c>
      <c r="B405" t="s">
        <v>623</v>
      </c>
      <c r="C405" s="1">
        <v>45773</v>
      </c>
      <c r="D405">
        <v>72</v>
      </c>
      <c r="E405" t="s">
        <v>39</v>
      </c>
      <c r="F405" t="s">
        <v>130</v>
      </c>
      <c r="G405" t="s">
        <v>269</v>
      </c>
      <c r="H405">
        <v>2</v>
      </c>
      <c r="I405" t="s">
        <v>45</v>
      </c>
      <c r="J405" t="s">
        <v>74</v>
      </c>
      <c r="K405" t="s">
        <v>55</v>
      </c>
      <c r="L405" t="s">
        <v>42</v>
      </c>
      <c r="M405" t="s">
        <v>65</v>
      </c>
      <c r="N405" t="s">
        <v>47</v>
      </c>
      <c r="O405" t="s">
        <v>89</v>
      </c>
      <c r="P405" t="s">
        <v>49</v>
      </c>
      <c r="Q405" t="s">
        <v>97</v>
      </c>
      <c r="R405" s="6">
        <f>_xlfn.XLOOKUP(CleanedData[[#This Row],[Product]],'02_Lookup_Tables'!$A$2:$A$126,'02_Lookup_Tables'!$B$2:$B$126)</f>
        <v>1604.87</v>
      </c>
      <c r="S405" t="str">
        <f>VLOOKUP(CleanedData[[#This Row],[Product]],'02_Lookup_Tables'!$H$2:$I$126,2,FALSE)</f>
        <v>Accessories</v>
      </c>
      <c r="T405" t="str">
        <f>VLOOKUP(CleanedData[[#This Row],[Province]],'02_Lookup_Tables'!$D$2:$E$10,2, FALSE)</f>
        <v>Eastern Region</v>
      </c>
      <c r="U405" t="str" cm="1">
        <f t="array" ref="U405">_xlfn.IFS(CleanedData[[#This Row],[Purchase Amount]]&lt;500,"Low",
CleanedData[[#This Row],[Purchase Amount]]&lt;5000,"Medium",
TRUE,"High")</f>
        <v>Medium</v>
      </c>
      <c r="V405" t="str">
        <f>TEXT(CleanedData[[#This Row],[Date]],"mmmm")</f>
        <v>April</v>
      </c>
      <c r="W405" t="str">
        <f>"Q"&amp;ROUNDUP(MONTH(CleanedData[[#This Row],[Date]])/3,0)</f>
        <v>Q2</v>
      </c>
      <c r="X405" t="str">
        <f>IF(CleanedData[[#This Row],[Purchase Amount]]&gt;=5000,"Yes","No")</f>
        <v>No</v>
      </c>
      <c r="Y405">
        <f>IF(CleanedData[[#This Row],[Recommend]]="Yes",1,0)</f>
        <v>1</v>
      </c>
      <c r="Z405" s="6">
        <f>CleanedData[[#This Row],[Purchase Amount]]*0.15</f>
        <v>240.73049999999998</v>
      </c>
      <c r="AA405" s="6">
        <f>CleanedData[[#This Row],[Purchase Amount]]*1.15</f>
        <v>1845.6004999999998</v>
      </c>
    </row>
    <row r="406" spans="1:27" x14ac:dyDescent="0.3">
      <c r="A406">
        <v>478</v>
      </c>
      <c r="B406" t="s">
        <v>624</v>
      </c>
      <c r="C406" s="1">
        <v>45528</v>
      </c>
      <c r="D406">
        <v>28</v>
      </c>
      <c r="E406" t="s">
        <v>60</v>
      </c>
      <c r="F406" t="s">
        <v>108</v>
      </c>
      <c r="G406" t="s">
        <v>288</v>
      </c>
      <c r="H406">
        <v>1</v>
      </c>
      <c r="I406" t="s">
        <v>42</v>
      </c>
      <c r="J406" t="s">
        <v>74</v>
      </c>
      <c r="K406" t="s">
        <v>64</v>
      </c>
      <c r="L406" t="s">
        <v>45</v>
      </c>
      <c r="M406" t="s">
        <v>85</v>
      </c>
      <c r="N406" t="s">
        <v>80</v>
      </c>
      <c r="O406" t="s">
        <v>48</v>
      </c>
      <c r="P406" t="s">
        <v>49</v>
      </c>
      <c r="Q406" t="s">
        <v>58</v>
      </c>
      <c r="R406" s="6">
        <f>_xlfn.XLOOKUP(CleanedData[[#This Row],[Product]],'02_Lookup_Tables'!$A$2:$A$126,'02_Lookup_Tables'!$B$2:$B$126)</f>
        <v>605.1</v>
      </c>
      <c r="S406" t="str">
        <f>VLOOKUP(CleanedData[[#This Row],[Product]],'02_Lookup_Tables'!$H$2:$I$126,2,FALSE)</f>
        <v>Apparel</v>
      </c>
      <c r="T406" t="str">
        <f>VLOOKUP(CleanedData[[#This Row],[Province]],'02_Lookup_Tables'!$D$2:$E$10,2, FALSE)</f>
        <v>Gauteng Region</v>
      </c>
      <c r="U406" t="str" cm="1">
        <f t="array" ref="U406">_xlfn.IFS(CleanedData[[#This Row],[Purchase Amount]]&lt;500,"Low",
CleanedData[[#This Row],[Purchase Amount]]&lt;5000,"Medium",
TRUE,"High")</f>
        <v>Medium</v>
      </c>
      <c r="V406" t="str">
        <f>TEXT(CleanedData[[#This Row],[Date]],"mmmm")</f>
        <v>August</v>
      </c>
      <c r="W406" t="str">
        <f>"Q"&amp;ROUNDUP(MONTH(CleanedData[[#This Row],[Date]])/3,0)</f>
        <v>Q3</v>
      </c>
      <c r="X406" t="str">
        <f>IF(CleanedData[[#This Row],[Purchase Amount]]&gt;=5000,"Yes","No")</f>
        <v>No</v>
      </c>
      <c r="Y406">
        <f>IF(CleanedData[[#This Row],[Recommend]]="Yes",1,0)</f>
        <v>0</v>
      </c>
      <c r="Z406" s="6">
        <f>CleanedData[[#This Row],[Purchase Amount]]*0.15</f>
        <v>90.765000000000001</v>
      </c>
      <c r="AA406" s="6">
        <f>CleanedData[[#This Row],[Purchase Amount]]*1.15</f>
        <v>695.86500000000001</v>
      </c>
    </row>
    <row r="407" spans="1:27" x14ac:dyDescent="0.3">
      <c r="A407">
        <v>479</v>
      </c>
      <c r="B407" t="s">
        <v>625</v>
      </c>
      <c r="C407" s="1">
        <v>45803</v>
      </c>
      <c r="D407">
        <v>60</v>
      </c>
      <c r="E407" t="s">
        <v>39</v>
      </c>
      <c r="F407" t="s">
        <v>130</v>
      </c>
      <c r="G407" t="s">
        <v>291</v>
      </c>
      <c r="H407">
        <v>2</v>
      </c>
      <c r="I407" t="s">
        <v>45</v>
      </c>
      <c r="J407" t="s">
        <v>74</v>
      </c>
      <c r="K407" t="s">
        <v>64</v>
      </c>
      <c r="L407" t="s">
        <v>45</v>
      </c>
      <c r="M407" t="s">
        <v>208</v>
      </c>
      <c r="N407" t="s">
        <v>47</v>
      </c>
      <c r="O407" t="s">
        <v>89</v>
      </c>
      <c r="P407" t="s">
        <v>49</v>
      </c>
      <c r="Q407" t="s">
        <v>50</v>
      </c>
      <c r="R407" s="6">
        <f>_xlfn.XLOOKUP(CleanedData[[#This Row],[Product]],'02_Lookup_Tables'!$A$2:$A$126,'02_Lookup_Tables'!$B$2:$B$126)</f>
        <v>1171.25</v>
      </c>
      <c r="S407" t="str">
        <f>VLOOKUP(CleanedData[[#This Row],[Product]],'02_Lookup_Tables'!$H$2:$I$126,2,FALSE)</f>
        <v>Toys &amp; Games</v>
      </c>
      <c r="T407" t="str">
        <f>VLOOKUP(CleanedData[[#This Row],[Province]],'02_Lookup_Tables'!$D$2:$E$10,2, FALSE)</f>
        <v>Eastern Region</v>
      </c>
      <c r="U407" t="str" cm="1">
        <f t="array" ref="U407">_xlfn.IFS(CleanedData[[#This Row],[Purchase Amount]]&lt;500,"Low",
CleanedData[[#This Row],[Purchase Amount]]&lt;5000,"Medium",
TRUE,"High")</f>
        <v>Medium</v>
      </c>
      <c r="V407" t="str">
        <f>TEXT(CleanedData[[#This Row],[Date]],"mmmm")</f>
        <v>May</v>
      </c>
      <c r="W407" t="str">
        <f>"Q"&amp;ROUNDUP(MONTH(CleanedData[[#This Row],[Date]])/3,0)</f>
        <v>Q2</v>
      </c>
      <c r="X407" t="str">
        <f>IF(CleanedData[[#This Row],[Purchase Amount]]&gt;=5000,"Yes","No")</f>
        <v>No</v>
      </c>
      <c r="Y407">
        <f>IF(CleanedData[[#This Row],[Recommend]]="Yes",1,0)</f>
        <v>1</v>
      </c>
      <c r="Z407" s="6">
        <f>CleanedData[[#This Row],[Purchase Amount]]*0.15</f>
        <v>175.6875</v>
      </c>
      <c r="AA407" s="6">
        <f>CleanedData[[#This Row],[Purchase Amount]]*1.15</f>
        <v>1346.9375</v>
      </c>
    </row>
    <row r="408" spans="1:27" x14ac:dyDescent="0.3">
      <c r="A408">
        <v>480</v>
      </c>
      <c r="B408" t="s">
        <v>626</v>
      </c>
      <c r="C408" s="1">
        <v>45868</v>
      </c>
      <c r="D408">
        <v>52</v>
      </c>
      <c r="E408" t="s">
        <v>39</v>
      </c>
      <c r="F408" t="s">
        <v>125</v>
      </c>
      <c r="G408" t="s">
        <v>73</v>
      </c>
      <c r="H408">
        <v>3</v>
      </c>
      <c r="I408" t="s">
        <v>45</v>
      </c>
      <c r="J408" t="s">
        <v>54</v>
      </c>
      <c r="K408" t="s">
        <v>44</v>
      </c>
      <c r="L408" t="s">
        <v>42</v>
      </c>
      <c r="M408" t="s">
        <v>190</v>
      </c>
      <c r="N408" t="s">
        <v>48</v>
      </c>
      <c r="O408" t="s">
        <v>89</v>
      </c>
      <c r="P408" t="s">
        <v>49</v>
      </c>
      <c r="Q408" t="s">
        <v>93</v>
      </c>
      <c r="R408" s="6">
        <f>_xlfn.XLOOKUP(CleanedData[[#This Row],[Product]],'02_Lookup_Tables'!$A$2:$A$126,'02_Lookup_Tables'!$B$2:$B$126)</f>
        <v>84.23</v>
      </c>
      <c r="S408" t="str">
        <f>VLOOKUP(CleanedData[[#This Row],[Product]],'02_Lookup_Tables'!$H$2:$I$126,2,FALSE)</f>
        <v>Food</v>
      </c>
      <c r="T408" t="str">
        <f>VLOOKUP(CleanedData[[#This Row],[Province]],'02_Lookup_Tables'!$D$2:$E$10,2, FALSE)</f>
        <v>Western Region</v>
      </c>
      <c r="U408" t="str" cm="1">
        <f t="array" ref="U408">_xlfn.IFS(CleanedData[[#This Row],[Purchase Amount]]&lt;500,"Low",
CleanedData[[#This Row],[Purchase Amount]]&lt;5000,"Medium",
TRUE,"High")</f>
        <v>Low</v>
      </c>
      <c r="V408" t="str">
        <f>TEXT(CleanedData[[#This Row],[Date]],"mmmm")</f>
        <v>July</v>
      </c>
      <c r="W408" t="str">
        <f>"Q"&amp;ROUNDUP(MONTH(CleanedData[[#This Row],[Date]])/3,0)</f>
        <v>Q3</v>
      </c>
      <c r="X408" t="str">
        <f>IF(CleanedData[[#This Row],[Purchase Amount]]&gt;=5000,"Yes","No")</f>
        <v>No</v>
      </c>
      <c r="Y408">
        <f>IF(CleanedData[[#This Row],[Recommend]]="Yes",1,0)</f>
        <v>1</v>
      </c>
      <c r="Z408" s="6">
        <f>CleanedData[[#This Row],[Purchase Amount]]*0.15</f>
        <v>12.634500000000001</v>
      </c>
      <c r="AA408" s="6">
        <f>CleanedData[[#This Row],[Purchase Amount]]*1.15</f>
        <v>96.864499999999992</v>
      </c>
    </row>
    <row r="409" spans="1:27" x14ac:dyDescent="0.3">
      <c r="A409">
        <v>481</v>
      </c>
      <c r="B409" t="s">
        <v>627</v>
      </c>
      <c r="C409" s="1">
        <v>45311</v>
      </c>
      <c r="D409">
        <v>24</v>
      </c>
      <c r="E409" t="s">
        <v>60</v>
      </c>
      <c r="F409" t="s">
        <v>77</v>
      </c>
      <c r="G409" t="s">
        <v>269</v>
      </c>
      <c r="H409">
        <v>4</v>
      </c>
      <c r="I409" t="s">
        <v>42</v>
      </c>
      <c r="J409" t="s">
        <v>63</v>
      </c>
      <c r="K409" t="s">
        <v>44</v>
      </c>
      <c r="L409" t="s">
        <v>45</v>
      </c>
      <c r="N409" t="s">
        <v>96</v>
      </c>
      <c r="O409" t="s">
        <v>134</v>
      </c>
      <c r="P409" t="s">
        <v>8646</v>
      </c>
      <c r="Q409" t="s">
        <v>66</v>
      </c>
      <c r="R409" s="6">
        <f>_xlfn.XLOOKUP(CleanedData[[#This Row],[Product]],'02_Lookup_Tables'!$A$2:$A$126,'02_Lookup_Tables'!$B$2:$B$126)</f>
        <v>1604.87</v>
      </c>
      <c r="S409" t="str">
        <f>VLOOKUP(CleanedData[[#This Row],[Product]],'02_Lookup_Tables'!$H$2:$I$126,2,FALSE)</f>
        <v>Accessories</v>
      </c>
      <c r="T409" t="str">
        <f>VLOOKUP(CleanedData[[#This Row],[Province]],'02_Lookup_Tables'!$D$2:$E$10,2, FALSE)</f>
        <v>Central Region</v>
      </c>
      <c r="U409" t="str" cm="1">
        <f t="array" ref="U409">_xlfn.IFS(CleanedData[[#This Row],[Purchase Amount]]&lt;500,"Low",
CleanedData[[#This Row],[Purchase Amount]]&lt;5000,"Medium",
TRUE,"High")</f>
        <v>Medium</v>
      </c>
      <c r="V409" t="str">
        <f>TEXT(CleanedData[[#This Row],[Date]],"mmmm")</f>
        <v>January</v>
      </c>
      <c r="W409" t="str">
        <f>"Q"&amp;ROUNDUP(MONTH(CleanedData[[#This Row],[Date]])/3,0)</f>
        <v>Q1</v>
      </c>
      <c r="X409" t="str">
        <f>IF(CleanedData[[#This Row],[Purchase Amount]]&gt;=5000,"Yes","No")</f>
        <v>No</v>
      </c>
      <c r="Y409">
        <f>IF(CleanedData[[#This Row],[Recommend]]="Yes",1,0)</f>
        <v>0</v>
      </c>
      <c r="Z409" s="6">
        <f>CleanedData[[#This Row],[Purchase Amount]]*0.15</f>
        <v>240.73049999999998</v>
      </c>
      <c r="AA409" s="6">
        <f>CleanedData[[#This Row],[Purchase Amount]]*1.15</f>
        <v>1845.6004999999998</v>
      </c>
    </row>
    <row r="410" spans="1:27" x14ac:dyDescent="0.3">
      <c r="A410">
        <v>484</v>
      </c>
      <c r="B410" t="s">
        <v>628</v>
      </c>
      <c r="C410" s="1">
        <v>45302</v>
      </c>
      <c r="D410">
        <v>22</v>
      </c>
      <c r="E410" t="s">
        <v>60</v>
      </c>
      <c r="F410" t="s">
        <v>68</v>
      </c>
      <c r="G410" t="s">
        <v>501</v>
      </c>
      <c r="H410">
        <v>2</v>
      </c>
      <c r="I410" t="s">
        <v>42</v>
      </c>
      <c r="J410" t="s">
        <v>74</v>
      </c>
      <c r="K410" t="s">
        <v>64</v>
      </c>
      <c r="L410" t="s">
        <v>45</v>
      </c>
      <c r="M410" t="s">
        <v>92</v>
      </c>
      <c r="N410" t="s">
        <v>47</v>
      </c>
      <c r="O410" t="s">
        <v>89</v>
      </c>
      <c r="P410" t="s">
        <v>49</v>
      </c>
      <c r="Q410" t="s">
        <v>66</v>
      </c>
      <c r="R410" s="6">
        <f>_xlfn.XLOOKUP(CleanedData[[#This Row],[Product]],'02_Lookup_Tables'!$A$2:$A$126,'02_Lookup_Tables'!$B$2:$B$126)</f>
        <v>1482.94</v>
      </c>
      <c r="S410" t="str">
        <f>VLOOKUP(CleanedData[[#This Row],[Product]],'02_Lookup_Tables'!$H$2:$I$126,2,FALSE)</f>
        <v>Home Devices</v>
      </c>
      <c r="T410" t="str">
        <f>VLOOKUP(CleanedData[[#This Row],[Province]],'02_Lookup_Tables'!$D$2:$E$10,2, FALSE)</f>
        <v>Northern Region</v>
      </c>
      <c r="U410" t="str" cm="1">
        <f t="array" ref="U410">_xlfn.IFS(CleanedData[[#This Row],[Purchase Amount]]&lt;500,"Low",
CleanedData[[#This Row],[Purchase Amount]]&lt;5000,"Medium",
TRUE,"High")</f>
        <v>Medium</v>
      </c>
      <c r="V410" t="str">
        <f>TEXT(CleanedData[[#This Row],[Date]],"mmmm")</f>
        <v>January</v>
      </c>
      <c r="W410" t="str">
        <f>"Q"&amp;ROUNDUP(MONTH(CleanedData[[#This Row],[Date]])/3,0)</f>
        <v>Q1</v>
      </c>
      <c r="X410" t="str">
        <f>IF(CleanedData[[#This Row],[Purchase Amount]]&gt;=5000,"Yes","No")</f>
        <v>No</v>
      </c>
      <c r="Y410">
        <f>IF(CleanedData[[#This Row],[Recommend]]="Yes",1,0)</f>
        <v>0</v>
      </c>
      <c r="Z410" s="6">
        <f>CleanedData[[#This Row],[Purchase Amount]]*0.15</f>
        <v>222.441</v>
      </c>
      <c r="AA410" s="6">
        <f>CleanedData[[#This Row],[Purchase Amount]]*1.15</f>
        <v>1705.3809999999999</v>
      </c>
    </row>
    <row r="411" spans="1:27" x14ac:dyDescent="0.3">
      <c r="A411">
        <v>486</v>
      </c>
      <c r="B411" t="s">
        <v>629</v>
      </c>
      <c r="C411" s="1">
        <v>45806</v>
      </c>
      <c r="D411">
        <v>74</v>
      </c>
      <c r="E411" t="s">
        <v>39</v>
      </c>
      <c r="F411" t="s">
        <v>83</v>
      </c>
      <c r="G411" t="s">
        <v>323</v>
      </c>
      <c r="H411">
        <v>1</v>
      </c>
      <c r="I411" t="s">
        <v>42</v>
      </c>
      <c r="J411" t="s">
        <v>43</v>
      </c>
      <c r="K411" t="s">
        <v>55</v>
      </c>
      <c r="L411" t="s">
        <v>42</v>
      </c>
      <c r="M411" t="s">
        <v>156</v>
      </c>
      <c r="N411" t="s">
        <v>80</v>
      </c>
      <c r="O411" t="s">
        <v>148</v>
      </c>
      <c r="P411" t="s">
        <v>70</v>
      </c>
      <c r="Q411" t="s">
        <v>97</v>
      </c>
      <c r="R411" s="6">
        <f>_xlfn.XLOOKUP(CleanedData[[#This Row],[Product]],'02_Lookup_Tables'!$A$2:$A$126,'02_Lookup_Tables'!$B$2:$B$126)</f>
        <v>463.48</v>
      </c>
      <c r="S411" t="str">
        <f>VLOOKUP(CleanedData[[#This Row],[Product]],'02_Lookup_Tables'!$H$2:$I$126,2,FALSE)</f>
        <v>Electronics</v>
      </c>
      <c r="T411" t="str">
        <f>VLOOKUP(CleanedData[[#This Row],[Province]],'02_Lookup_Tables'!$D$2:$E$10,2, FALSE)</f>
        <v>Western Region</v>
      </c>
      <c r="U411" t="str" cm="1">
        <f t="array" ref="U411">_xlfn.IFS(CleanedData[[#This Row],[Purchase Amount]]&lt;500,"Low",
CleanedData[[#This Row],[Purchase Amount]]&lt;5000,"Medium",
TRUE,"High")</f>
        <v>Low</v>
      </c>
      <c r="V411" t="str">
        <f>TEXT(CleanedData[[#This Row],[Date]],"mmmm")</f>
        <v>May</v>
      </c>
      <c r="W411" t="str">
        <f>"Q"&amp;ROUNDUP(MONTH(CleanedData[[#This Row],[Date]])/3,0)</f>
        <v>Q2</v>
      </c>
      <c r="X411" t="str">
        <f>IF(CleanedData[[#This Row],[Purchase Amount]]&gt;=5000,"Yes","No")</f>
        <v>No</v>
      </c>
      <c r="Y411">
        <f>IF(CleanedData[[#This Row],[Recommend]]="Yes",1,0)</f>
        <v>0</v>
      </c>
      <c r="Z411" s="6">
        <f>CleanedData[[#This Row],[Purchase Amount]]*0.15</f>
        <v>69.522000000000006</v>
      </c>
      <c r="AA411" s="6">
        <f>CleanedData[[#This Row],[Purchase Amount]]*1.15</f>
        <v>533.00199999999995</v>
      </c>
    </row>
    <row r="412" spans="1:27" x14ac:dyDescent="0.3">
      <c r="A412">
        <v>487</v>
      </c>
      <c r="B412" t="s">
        <v>630</v>
      </c>
      <c r="C412" s="1">
        <v>45410</v>
      </c>
      <c r="D412">
        <v>71</v>
      </c>
      <c r="E412" t="s">
        <v>60</v>
      </c>
      <c r="F412" t="s">
        <v>68</v>
      </c>
      <c r="G412" t="s">
        <v>158</v>
      </c>
      <c r="H412">
        <v>2</v>
      </c>
      <c r="I412" t="s">
        <v>42</v>
      </c>
      <c r="J412" t="s">
        <v>69</v>
      </c>
      <c r="K412" t="s">
        <v>55</v>
      </c>
      <c r="L412" t="s">
        <v>45</v>
      </c>
      <c r="M412" t="s">
        <v>123</v>
      </c>
      <c r="N412" t="s">
        <v>47</v>
      </c>
      <c r="O412" t="s">
        <v>89</v>
      </c>
      <c r="P412" t="s">
        <v>49</v>
      </c>
      <c r="Q412" t="s">
        <v>97</v>
      </c>
      <c r="R412" s="6">
        <f>_xlfn.XLOOKUP(CleanedData[[#This Row],[Product]],'02_Lookup_Tables'!$A$2:$A$126,'02_Lookup_Tables'!$B$2:$B$126)</f>
        <v>2962.6</v>
      </c>
      <c r="S412" t="str">
        <f>VLOOKUP(CleanedData[[#This Row],[Product]],'02_Lookup_Tables'!$H$2:$I$126,2,FALSE)</f>
        <v>Sports &amp; Outdoors</v>
      </c>
      <c r="T412" t="str">
        <f>VLOOKUP(CleanedData[[#This Row],[Province]],'02_Lookup_Tables'!$D$2:$E$10,2, FALSE)</f>
        <v>Northern Region</v>
      </c>
      <c r="U412" t="str" cm="1">
        <f t="array" ref="U412">_xlfn.IFS(CleanedData[[#This Row],[Purchase Amount]]&lt;500,"Low",
CleanedData[[#This Row],[Purchase Amount]]&lt;5000,"Medium",
TRUE,"High")</f>
        <v>Medium</v>
      </c>
      <c r="V412" t="str">
        <f>TEXT(CleanedData[[#This Row],[Date]],"mmmm")</f>
        <v>April</v>
      </c>
      <c r="W412" t="str">
        <f>"Q"&amp;ROUNDUP(MONTH(CleanedData[[#This Row],[Date]])/3,0)</f>
        <v>Q2</v>
      </c>
      <c r="X412" t="str">
        <f>IF(CleanedData[[#This Row],[Purchase Amount]]&gt;=5000,"Yes","No")</f>
        <v>No</v>
      </c>
      <c r="Y412">
        <f>IF(CleanedData[[#This Row],[Recommend]]="Yes",1,0)</f>
        <v>0</v>
      </c>
      <c r="Z412" s="6">
        <f>CleanedData[[#This Row],[Purchase Amount]]*0.15</f>
        <v>444.39</v>
      </c>
      <c r="AA412" s="6">
        <f>CleanedData[[#This Row],[Purchase Amount]]*1.15</f>
        <v>3406.99</v>
      </c>
    </row>
    <row r="413" spans="1:27" x14ac:dyDescent="0.3">
      <c r="A413">
        <v>488</v>
      </c>
      <c r="B413" t="s">
        <v>631</v>
      </c>
      <c r="C413" s="1">
        <v>45938</v>
      </c>
      <c r="D413">
        <v>29</v>
      </c>
      <c r="E413" t="s">
        <v>60</v>
      </c>
      <c r="F413" t="s">
        <v>125</v>
      </c>
      <c r="G413" t="s">
        <v>109</v>
      </c>
      <c r="H413">
        <v>5</v>
      </c>
      <c r="I413" t="s">
        <v>42</v>
      </c>
      <c r="J413" t="s">
        <v>63</v>
      </c>
      <c r="K413" t="s">
        <v>44</v>
      </c>
      <c r="L413" t="s">
        <v>45</v>
      </c>
      <c r="M413" t="s">
        <v>151</v>
      </c>
      <c r="N413" t="s">
        <v>57</v>
      </c>
      <c r="O413" t="s">
        <v>89</v>
      </c>
      <c r="P413" t="s">
        <v>70</v>
      </c>
      <c r="Q413" t="s">
        <v>58</v>
      </c>
      <c r="R413" s="6">
        <f>_xlfn.XLOOKUP(CleanedData[[#This Row],[Product]],'02_Lookup_Tables'!$A$2:$A$126,'02_Lookup_Tables'!$B$2:$B$126)</f>
        <v>228.08</v>
      </c>
      <c r="S413" t="str">
        <f>VLOOKUP(CleanedData[[#This Row],[Product]],'02_Lookup_Tables'!$H$2:$I$126,2,FALSE)</f>
        <v>Apparel</v>
      </c>
      <c r="T413" t="str">
        <f>VLOOKUP(CleanedData[[#This Row],[Province]],'02_Lookup_Tables'!$D$2:$E$10,2, FALSE)</f>
        <v>Western Region</v>
      </c>
      <c r="U413" t="str" cm="1">
        <f t="array" ref="U413">_xlfn.IFS(CleanedData[[#This Row],[Purchase Amount]]&lt;500,"Low",
CleanedData[[#This Row],[Purchase Amount]]&lt;5000,"Medium",
TRUE,"High")</f>
        <v>Low</v>
      </c>
      <c r="V413" t="str">
        <f>TEXT(CleanedData[[#This Row],[Date]],"mmmm")</f>
        <v>October</v>
      </c>
      <c r="W413" t="str">
        <f>"Q"&amp;ROUNDUP(MONTH(CleanedData[[#This Row],[Date]])/3,0)</f>
        <v>Q4</v>
      </c>
      <c r="X413" t="str">
        <f>IF(CleanedData[[#This Row],[Purchase Amount]]&gt;=5000,"Yes","No")</f>
        <v>No</v>
      </c>
      <c r="Y413">
        <f>IF(CleanedData[[#This Row],[Recommend]]="Yes",1,0)</f>
        <v>0</v>
      </c>
      <c r="Z413" s="6">
        <f>CleanedData[[#This Row],[Purchase Amount]]*0.15</f>
        <v>34.212000000000003</v>
      </c>
      <c r="AA413" s="6">
        <f>CleanedData[[#This Row],[Purchase Amount]]*1.15</f>
        <v>262.29199999999997</v>
      </c>
    </row>
    <row r="414" spans="1:27" x14ac:dyDescent="0.3">
      <c r="A414">
        <v>490</v>
      </c>
      <c r="B414" t="s">
        <v>632</v>
      </c>
      <c r="C414" s="1">
        <v>45906</v>
      </c>
      <c r="D414">
        <v>51</v>
      </c>
      <c r="E414" t="s">
        <v>52</v>
      </c>
      <c r="F414" t="s">
        <v>68</v>
      </c>
      <c r="G414" t="s">
        <v>463</v>
      </c>
      <c r="H414">
        <v>5</v>
      </c>
      <c r="I414" t="s">
        <v>45</v>
      </c>
      <c r="J414" t="s">
        <v>54</v>
      </c>
      <c r="K414" t="s">
        <v>55</v>
      </c>
      <c r="L414" t="s">
        <v>45</v>
      </c>
      <c r="M414" t="s">
        <v>231</v>
      </c>
      <c r="N414" t="s">
        <v>57</v>
      </c>
      <c r="O414" t="s">
        <v>89</v>
      </c>
      <c r="P414" t="s">
        <v>70</v>
      </c>
      <c r="Q414" t="s">
        <v>93</v>
      </c>
      <c r="R414" s="6">
        <f>_xlfn.XLOOKUP(CleanedData[[#This Row],[Product]],'02_Lookup_Tables'!$A$2:$A$126,'02_Lookup_Tables'!$B$2:$B$126)</f>
        <v>470.6</v>
      </c>
      <c r="S414" t="str">
        <f>VLOOKUP(CleanedData[[#This Row],[Product]],'02_Lookup_Tables'!$H$2:$I$126,2,FALSE)</f>
        <v>Toys &amp; Games</v>
      </c>
      <c r="T414" t="str">
        <f>VLOOKUP(CleanedData[[#This Row],[Province]],'02_Lookup_Tables'!$D$2:$E$10,2, FALSE)</f>
        <v>Northern Region</v>
      </c>
      <c r="U414" t="str" cm="1">
        <f t="array" ref="U414">_xlfn.IFS(CleanedData[[#This Row],[Purchase Amount]]&lt;500,"Low",
CleanedData[[#This Row],[Purchase Amount]]&lt;5000,"Medium",
TRUE,"High")</f>
        <v>Low</v>
      </c>
      <c r="V414" t="str">
        <f>TEXT(CleanedData[[#This Row],[Date]],"mmmm")</f>
        <v>September</v>
      </c>
      <c r="W414" t="str">
        <f>"Q"&amp;ROUNDUP(MONTH(CleanedData[[#This Row],[Date]])/3,0)</f>
        <v>Q3</v>
      </c>
      <c r="X414" t="str">
        <f>IF(CleanedData[[#This Row],[Purchase Amount]]&gt;=5000,"Yes","No")</f>
        <v>No</v>
      </c>
      <c r="Y414">
        <f>IF(CleanedData[[#This Row],[Recommend]]="Yes",1,0)</f>
        <v>1</v>
      </c>
      <c r="Z414" s="6">
        <f>CleanedData[[#This Row],[Purchase Amount]]*0.15</f>
        <v>70.59</v>
      </c>
      <c r="AA414" s="6">
        <f>CleanedData[[#This Row],[Purchase Amount]]*1.15</f>
        <v>541.18999999999994</v>
      </c>
    </row>
    <row r="415" spans="1:27" x14ac:dyDescent="0.3">
      <c r="A415">
        <v>491</v>
      </c>
      <c r="B415" t="s">
        <v>633</v>
      </c>
      <c r="C415" s="1">
        <v>46020</v>
      </c>
      <c r="D415">
        <v>64</v>
      </c>
      <c r="E415" t="s">
        <v>39</v>
      </c>
      <c r="F415" t="s">
        <v>83</v>
      </c>
      <c r="G415" t="s">
        <v>105</v>
      </c>
      <c r="H415">
        <v>3</v>
      </c>
      <c r="I415" t="s">
        <v>45</v>
      </c>
      <c r="J415" t="s">
        <v>74</v>
      </c>
      <c r="K415" t="s">
        <v>55</v>
      </c>
      <c r="L415" t="s">
        <v>42</v>
      </c>
      <c r="M415" t="s">
        <v>180</v>
      </c>
      <c r="N415" t="s">
        <v>48</v>
      </c>
      <c r="O415" t="s">
        <v>89</v>
      </c>
      <c r="P415" t="s">
        <v>49</v>
      </c>
      <c r="Q415" t="s">
        <v>50</v>
      </c>
      <c r="R415" s="6">
        <f>_xlfn.XLOOKUP(CleanedData[[#This Row],[Product]],'02_Lookup_Tables'!$A$2:$A$126,'02_Lookup_Tables'!$B$2:$B$126)</f>
        <v>231.22</v>
      </c>
      <c r="S415" t="str">
        <f>VLOOKUP(CleanedData[[#This Row],[Product]],'02_Lookup_Tables'!$H$2:$I$126,2,FALSE)</f>
        <v>Beauty &amp; Personal Care</v>
      </c>
      <c r="T415" t="str">
        <f>VLOOKUP(CleanedData[[#This Row],[Province]],'02_Lookup_Tables'!$D$2:$E$10,2, FALSE)</f>
        <v>Western Region</v>
      </c>
      <c r="U415" t="str" cm="1">
        <f t="array" ref="U415">_xlfn.IFS(CleanedData[[#This Row],[Purchase Amount]]&lt;500,"Low",
CleanedData[[#This Row],[Purchase Amount]]&lt;5000,"Medium",
TRUE,"High")</f>
        <v>Low</v>
      </c>
      <c r="V415" t="str">
        <f>TEXT(CleanedData[[#This Row],[Date]],"mmmm")</f>
        <v>December</v>
      </c>
      <c r="W415" t="str">
        <f>"Q"&amp;ROUNDUP(MONTH(CleanedData[[#This Row],[Date]])/3,0)</f>
        <v>Q4</v>
      </c>
      <c r="X415" t="str">
        <f>IF(CleanedData[[#This Row],[Purchase Amount]]&gt;=5000,"Yes","No")</f>
        <v>No</v>
      </c>
      <c r="Y415">
        <f>IF(CleanedData[[#This Row],[Recommend]]="Yes",1,0)</f>
        <v>1</v>
      </c>
      <c r="Z415" s="6">
        <f>CleanedData[[#This Row],[Purchase Amount]]*0.15</f>
        <v>34.683</v>
      </c>
      <c r="AA415" s="6">
        <f>CleanedData[[#This Row],[Purchase Amount]]*1.15</f>
        <v>265.90299999999996</v>
      </c>
    </row>
    <row r="416" spans="1:27" x14ac:dyDescent="0.3">
      <c r="A416">
        <v>492</v>
      </c>
      <c r="B416" t="s">
        <v>634</v>
      </c>
      <c r="C416" s="1">
        <v>45728</v>
      </c>
      <c r="D416">
        <v>66</v>
      </c>
      <c r="E416" t="s">
        <v>60</v>
      </c>
      <c r="F416" t="s">
        <v>40</v>
      </c>
      <c r="G416" t="s">
        <v>359</v>
      </c>
      <c r="H416">
        <v>1</v>
      </c>
      <c r="I416" t="s">
        <v>45</v>
      </c>
      <c r="J416" t="s">
        <v>69</v>
      </c>
      <c r="K416" t="s">
        <v>55</v>
      </c>
      <c r="L416" t="s">
        <v>45</v>
      </c>
      <c r="M416" t="s">
        <v>65</v>
      </c>
      <c r="N416" t="s">
        <v>80</v>
      </c>
      <c r="O416" t="s">
        <v>89</v>
      </c>
      <c r="P416" t="s">
        <v>49</v>
      </c>
      <c r="Q416" t="s">
        <v>97</v>
      </c>
      <c r="R416" s="6">
        <f>_xlfn.XLOOKUP(CleanedData[[#This Row],[Product]],'02_Lookup_Tables'!$A$2:$A$126,'02_Lookup_Tables'!$B$2:$B$126)</f>
        <v>34.200000000000003</v>
      </c>
      <c r="S416" t="str">
        <f>VLOOKUP(CleanedData[[#This Row],[Product]],'02_Lookup_Tables'!$H$2:$I$126,2,FALSE)</f>
        <v>Food</v>
      </c>
      <c r="T416" t="str">
        <f>VLOOKUP(CleanedData[[#This Row],[Province]],'02_Lookup_Tables'!$D$2:$E$10,2, FALSE)</f>
        <v>Northern Region</v>
      </c>
      <c r="U416" t="str" cm="1">
        <f t="array" ref="U416">_xlfn.IFS(CleanedData[[#This Row],[Purchase Amount]]&lt;500,"Low",
CleanedData[[#This Row],[Purchase Amount]]&lt;5000,"Medium",
TRUE,"High")</f>
        <v>Low</v>
      </c>
      <c r="V416" t="str">
        <f>TEXT(CleanedData[[#This Row],[Date]],"mmmm")</f>
        <v>March</v>
      </c>
      <c r="W416" t="str">
        <f>"Q"&amp;ROUNDUP(MONTH(CleanedData[[#This Row],[Date]])/3,0)</f>
        <v>Q1</v>
      </c>
      <c r="X416" t="str">
        <f>IF(CleanedData[[#This Row],[Purchase Amount]]&gt;=5000,"Yes","No")</f>
        <v>No</v>
      </c>
      <c r="Y416">
        <f>IF(CleanedData[[#This Row],[Recommend]]="Yes",1,0)</f>
        <v>1</v>
      </c>
      <c r="Z416" s="6">
        <f>CleanedData[[#This Row],[Purchase Amount]]*0.15</f>
        <v>5.13</v>
      </c>
      <c r="AA416" s="6">
        <f>CleanedData[[#This Row],[Purchase Amount]]*1.15</f>
        <v>39.33</v>
      </c>
    </row>
    <row r="417" spans="1:27" x14ac:dyDescent="0.3">
      <c r="A417">
        <v>493</v>
      </c>
      <c r="B417" t="s">
        <v>635</v>
      </c>
      <c r="C417" s="1">
        <v>45730</v>
      </c>
      <c r="D417">
        <v>66</v>
      </c>
      <c r="E417" t="s">
        <v>52</v>
      </c>
      <c r="F417" t="s">
        <v>83</v>
      </c>
      <c r="G417" t="s">
        <v>636</v>
      </c>
      <c r="H417">
        <v>2</v>
      </c>
      <c r="I417" t="s">
        <v>42</v>
      </c>
      <c r="J417" t="s">
        <v>74</v>
      </c>
      <c r="K417" t="s">
        <v>55</v>
      </c>
      <c r="L417" t="s">
        <v>42</v>
      </c>
      <c r="M417" t="s">
        <v>123</v>
      </c>
      <c r="N417" t="s">
        <v>47</v>
      </c>
      <c r="O417" t="s">
        <v>89</v>
      </c>
      <c r="P417" t="s">
        <v>49</v>
      </c>
      <c r="Q417" t="s">
        <v>97</v>
      </c>
      <c r="R417" s="6">
        <f>_xlfn.XLOOKUP(CleanedData[[#This Row],[Product]],'02_Lookup_Tables'!$A$2:$A$126,'02_Lookup_Tables'!$B$2:$B$126)</f>
        <v>6581.78</v>
      </c>
      <c r="S417" t="str">
        <f>VLOOKUP(CleanedData[[#This Row],[Product]],'02_Lookup_Tables'!$H$2:$I$126,2,FALSE)</f>
        <v>Electronics</v>
      </c>
      <c r="T417" t="str">
        <f>VLOOKUP(CleanedData[[#This Row],[Province]],'02_Lookup_Tables'!$D$2:$E$10,2, FALSE)</f>
        <v>Western Region</v>
      </c>
      <c r="U417" t="str" cm="1">
        <f t="array" ref="U417">_xlfn.IFS(CleanedData[[#This Row],[Purchase Amount]]&lt;500,"Low",
CleanedData[[#This Row],[Purchase Amount]]&lt;5000,"Medium",
TRUE,"High")</f>
        <v>High</v>
      </c>
      <c r="V417" t="str">
        <f>TEXT(CleanedData[[#This Row],[Date]],"mmmm")</f>
        <v>March</v>
      </c>
      <c r="W417" t="str">
        <f>"Q"&amp;ROUNDUP(MONTH(CleanedData[[#This Row],[Date]])/3,0)</f>
        <v>Q1</v>
      </c>
      <c r="X417" t="str">
        <f>IF(CleanedData[[#This Row],[Purchase Amount]]&gt;=5000,"Yes","No")</f>
        <v>Yes</v>
      </c>
      <c r="Y417">
        <f>IF(CleanedData[[#This Row],[Recommend]]="Yes",1,0)</f>
        <v>0</v>
      </c>
      <c r="Z417" s="6">
        <f>CleanedData[[#This Row],[Purchase Amount]]*0.15</f>
        <v>987.26699999999994</v>
      </c>
      <c r="AA417" s="6">
        <f>CleanedData[[#This Row],[Purchase Amount]]*1.15</f>
        <v>7569.0469999999996</v>
      </c>
    </row>
    <row r="418" spans="1:27" x14ac:dyDescent="0.3">
      <c r="A418">
        <v>494</v>
      </c>
      <c r="B418" t="s">
        <v>637</v>
      </c>
      <c r="C418" s="1">
        <v>45791</v>
      </c>
      <c r="D418">
        <v>56</v>
      </c>
      <c r="E418" t="s">
        <v>39</v>
      </c>
      <c r="F418" t="s">
        <v>40</v>
      </c>
      <c r="G418" t="s">
        <v>391</v>
      </c>
      <c r="H418">
        <v>1</v>
      </c>
      <c r="I418" t="s">
        <v>45</v>
      </c>
      <c r="J418" t="s">
        <v>63</v>
      </c>
      <c r="K418" t="s">
        <v>44</v>
      </c>
      <c r="L418" t="s">
        <v>42</v>
      </c>
      <c r="M418" t="s">
        <v>196</v>
      </c>
      <c r="N418" t="s">
        <v>80</v>
      </c>
      <c r="O418" t="s">
        <v>89</v>
      </c>
      <c r="P418" t="s">
        <v>49</v>
      </c>
      <c r="Q418" t="s">
        <v>50</v>
      </c>
      <c r="R418" s="6">
        <f>_xlfn.XLOOKUP(CleanedData[[#This Row],[Product]],'02_Lookup_Tables'!$A$2:$A$126,'02_Lookup_Tables'!$B$2:$B$126)</f>
        <v>886.51</v>
      </c>
      <c r="S418" t="str">
        <f>VLOOKUP(CleanedData[[#This Row],[Product]],'02_Lookup_Tables'!$H$2:$I$126,2,FALSE)</f>
        <v>Beauty &amp; Personal Care</v>
      </c>
      <c r="T418" t="str">
        <f>VLOOKUP(CleanedData[[#This Row],[Province]],'02_Lookup_Tables'!$D$2:$E$10,2, FALSE)</f>
        <v>Northern Region</v>
      </c>
      <c r="U418" t="str" cm="1">
        <f t="array" ref="U418">_xlfn.IFS(CleanedData[[#This Row],[Purchase Amount]]&lt;500,"Low",
CleanedData[[#This Row],[Purchase Amount]]&lt;5000,"Medium",
TRUE,"High")</f>
        <v>Medium</v>
      </c>
      <c r="V418" t="str">
        <f>TEXT(CleanedData[[#This Row],[Date]],"mmmm")</f>
        <v>May</v>
      </c>
      <c r="W418" t="str">
        <f>"Q"&amp;ROUNDUP(MONTH(CleanedData[[#This Row],[Date]])/3,0)</f>
        <v>Q2</v>
      </c>
      <c r="X418" t="str">
        <f>IF(CleanedData[[#This Row],[Purchase Amount]]&gt;=5000,"Yes","No")</f>
        <v>No</v>
      </c>
      <c r="Y418">
        <f>IF(CleanedData[[#This Row],[Recommend]]="Yes",1,0)</f>
        <v>1</v>
      </c>
      <c r="Z418" s="6">
        <f>CleanedData[[#This Row],[Purchase Amount]]*0.15</f>
        <v>132.97649999999999</v>
      </c>
      <c r="AA418" s="6">
        <f>CleanedData[[#This Row],[Purchase Amount]]*1.15</f>
        <v>1019.4864999999999</v>
      </c>
    </row>
    <row r="419" spans="1:27" x14ac:dyDescent="0.3">
      <c r="A419">
        <v>495</v>
      </c>
      <c r="B419" t="s">
        <v>638</v>
      </c>
      <c r="C419" s="1">
        <v>45852</v>
      </c>
      <c r="D419">
        <v>75</v>
      </c>
      <c r="E419" t="s">
        <v>52</v>
      </c>
      <c r="F419" t="s">
        <v>130</v>
      </c>
      <c r="G419" t="s">
        <v>225</v>
      </c>
      <c r="H419">
        <v>1</v>
      </c>
      <c r="I419" t="s">
        <v>45</v>
      </c>
      <c r="J419" t="s">
        <v>54</v>
      </c>
      <c r="K419" t="s">
        <v>55</v>
      </c>
      <c r="L419" t="s">
        <v>42</v>
      </c>
      <c r="M419" t="s">
        <v>208</v>
      </c>
      <c r="N419" t="s">
        <v>80</v>
      </c>
      <c r="O419" t="s">
        <v>89</v>
      </c>
      <c r="P419" t="s">
        <v>49</v>
      </c>
      <c r="Q419" t="s">
        <v>97</v>
      </c>
      <c r="R419" s="6">
        <f>_xlfn.XLOOKUP(CleanedData[[#This Row],[Product]],'02_Lookup_Tables'!$A$2:$A$126,'02_Lookup_Tables'!$B$2:$B$126)</f>
        <v>1094.3699999999999</v>
      </c>
      <c r="S419" t="str">
        <f>VLOOKUP(CleanedData[[#This Row],[Product]],'02_Lookup_Tables'!$H$2:$I$126,2,FALSE)</f>
        <v>Apparel</v>
      </c>
      <c r="T419" t="str">
        <f>VLOOKUP(CleanedData[[#This Row],[Province]],'02_Lookup_Tables'!$D$2:$E$10,2, FALSE)</f>
        <v>Eastern Region</v>
      </c>
      <c r="U419" t="str" cm="1">
        <f t="array" ref="U419">_xlfn.IFS(CleanedData[[#This Row],[Purchase Amount]]&lt;500,"Low",
CleanedData[[#This Row],[Purchase Amount]]&lt;5000,"Medium",
TRUE,"High")</f>
        <v>Medium</v>
      </c>
      <c r="V419" t="str">
        <f>TEXT(CleanedData[[#This Row],[Date]],"mmmm")</f>
        <v>July</v>
      </c>
      <c r="W419" t="str">
        <f>"Q"&amp;ROUNDUP(MONTH(CleanedData[[#This Row],[Date]])/3,0)</f>
        <v>Q3</v>
      </c>
      <c r="X419" t="str">
        <f>IF(CleanedData[[#This Row],[Purchase Amount]]&gt;=5000,"Yes","No")</f>
        <v>No</v>
      </c>
      <c r="Y419">
        <f>IF(CleanedData[[#This Row],[Recommend]]="Yes",1,0)</f>
        <v>1</v>
      </c>
      <c r="Z419" s="6">
        <f>CleanedData[[#This Row],[Purchase Amount]]*0.15</f>
        <v>164.15549999999999</v>
      </c>
      <c r="AA419" s="6">
        <f>CleanedData[[#This Row],[Purchase Amount]]*1.15</f>
        <v>1258.5254999999997</v>
      </c>
    </row>
    <row r="420" spans="1:27" x14ac:dyDescent="0.3">
      <c r="A420">
        <v>496</v>
      </c>
      <c r="B420" t="s">
        <v>639</v>
      </c>
      <c r="C420" s="1">
        <v>45635</v>
      </c>
      <c r="D420">
        <v>53</v>
      </c>
      <c r="E420" t="s">
        <v>60</v>
      </c>
      <c r="F420" t="s">
        <v>83</v>
      </c>
      <c r="G420" t="s">
        <v>182</v>
      </c>
      <c r="H420">
        <v>1</v>
      </c>
      <c r="I420" t="s">
        <v>45</v>
      </c>
      <c r="J420" t="s">
        <v>43</v>
      </c>
      <c r="K420" t="s">
        <v>44</v>
      </c>
      <c r="L420" t="s">
        <v>42</v>
      </c>
      <c r="M420" t="s">
        <v>88</v>
      </c>
      <c r="N420" t="s">
        <v>80</v>
      </c>
      <c r="O420" t="s">
        <v>89</v>
      </c>
      <c r="P420" t="s">
        <v>49</v>
      </c>
      <c r="Q420" t="s">
        <v>93</v>
      </c>
      <c r="R420" s="6">
        <f>_xlfn.XLOOKUP(CleanedData[[#This Row],[Product]],'02_Lookup_Tables'!$A$2:$A$126,'02_Lookup_Tables'!$B$2:$B$126)</f>
        <v>3715.65</v>
      </c>
      <c r="S420" t="str">
        <f>VLOOKUP(CleanedData[[#This Row],[Product]],'02_Lookup_Tables'!$H$2:$I$126,2,FALSE)</f>
        <v>Home Devices</v>
      </c>
      <c r="T420" t="str">
        <f>VLOOKUP(CleanedData[[#This Row],[Province]],'02_Lookup_Tables'!$D$2:$E$10,2, FALSE)</f>
        <v>Western Region</v>
      </c>
      <c r="U420" t="str" cm="1">
        <f t="array" ref="U420">_xlfn.IFS(CleanedData[[#This Row],[Purchase Amount]]&lt;500,"Low",
CleanedData[[#This Row],[Purchase Amount]]&lt;5000,"Medium",
TRUE,"High")</f>
        <v>Medium</v>
      </c>
      <c r="V420" t="str">
        <f>TEXT(CleanedData[[#This Row],[Date]],"mmmm")</f>
        <v>December</v>
      </c>
      <c r="W420" t="str">
        <f>"Q"&amp;ROUNDUP(MONTH(CleanedData[[#This Row],[Date]])/3,0)</f>
        <v>Q4</v>
      </c>
      <c r="X420" t="str">
        <f>IF(CleanedData[[#This Row],[Purchase Amount]]&gt;=5000,"Yes","No")</f>
        <v>No</v>
      </c>
      <c r="Y420">
        <f>IF(CleanedData[[#This Row],[Recommend]]="Yes",1,0)</f>
        <v>1</v>
      </c>
      <c r="Z420" s="6">
        <f>CleanedData[[#This Row],[Purchase Amount]]*0.15</f>
        <v>557.34749999999997</v>
      </c>
      <c r="AA420" s="6">
        <f>CleanedData[[#This Row],[Purchase Amount]]*1.15</f>
        <v>4272.9974999999995</v>
      </c>
    </row>
    <row r="421" spans="1:27" x14ac:dyDescent="0.3">
      <c r="A421">
        <v>497</v>
      </c>
      <c r="B421" t="s">
        <v>640</v>
      </c>
      <c r="C421" s="1">
        <v>45632</v>
      </c>
      <c r="D421">
        <v>53</v>
      </c>
      <c r="E421" t="s">
        <v>39</v>
      </c>
      <c r="F421" t="s">
        <v>72</v>
      </c>
      <c r="G421" t="s">
        <v>243</v>
      </c>
      <c r="H421">
        <v>3</v>
      </c>
      <c r="I421" t="s">
        <v>45</v>
      </c>
      <c r="J421" t="s">
        <v>74</v>
      </c>
      <c r="K421" t="s">
        <v>64</v>
      </c>
      <c r="L421" t="s">
        <v>42</v>
      </c>
      <c r="M421" t="s">
        <v>79</v>
      </c>
      <c r="N421" t="s">
        <v>48</v>
      </c>
      <c r="O421" t="s">
        <v>89</v>
      </c>
      <c r="P421" t="s">
        <v>49</v>
      </c>
      <c r="Q421" t="s">
        <v>93</v>
      </c>
      <c r="R421" s="6">
        <f>_xlfn.XLOOKUP(CleanedData[[#This Row],[Product]],'02_Lookup_Tables'!$A$2:$A$126,'02_Lookup_Tables'!$B$2:$B$126)</f>
        <v>551.66</v>
      </c>
      <c r="S421" t="str">
        <f>VLOOKUP(CleanedData[[#This Row],[Product]],'02_Lookup_Tables'!$H$2:$I$126,2,FALSE)</f>
        <v>Accessories</v>
      </c>
      <c r="T421" t="str">
        <f>VLOOKUP(CleanedData[[#This Row],[Province]],'02_Lookup_Tables'!$D$2:$E$10,2, FALSE)</f>
        <v>Central Region</v>
      </c>
      <c r="U421" t="str" cm="1">
        <f t="array" ref="U421">_xlfn.IFS(CleanedData[[#This Row],[Purchase Amount]]&lt;500,"Low",
CleanedData[[#This Row],[Purchase Amount]]&lt;5000,"Medium",
TRUE,"High")</f>
        <v>Medium</v>
      </c>
      <c r="V421" t="str">
        <f>TEXT(CleanedData[[#This Row],[Date]],"mmmm")</f>
        <v>December</v>
      </c>
      <c r="W421" t="str">
        <f>"Q"&amp;ROUNDUP(MONTH(CleanedData[[#This Row],[Date]])/3,0)</f>
        <v>Q4</v>
      </c>
      <c r="X421" t="str">
        <f>IF(CleanedData[[#This Row],[Purchase Amount]]&gt;=5000,"Yes","No")</f>
        <v>No</v>
      </c>
      <c r="Y421">
        <f>IF(CleanedData[[#This Row],[Recommend]]="Yes",1,0)</f>
        <v>1</v>
      </c>
      <c r="Z421" s="6">
        <f>CleanedData[[#This Row],[Purchase Amount]]*0.15</f>
        <v>82.748999999999995</v>
      </c>
      <c r="AA421" s="6">
        <f>CleanedData[[#This Row],[Purchase Amount]]*1.15</f>
        <v>634.40899999999988</v>
      </c>
    </row>
    <row r="422" spans="1:27" x14ac:dyDescent="0.3">
      <c r="A422">
        <v>498</v>
      </c>
      <c r="B422" t="s">
        <v>641</v>
      </c>
      <c r="C422" s="1">
        <v>45395</v>
      </c>
      <c r="D422">
        <v>61</v>
      </c>
      <c r="E422" t="s">
        <v>39</v>
      </c>
      <c r="F422" t="s">
        <v>72</v>
      </c>
      <c r="G422" t="s">
        <v>182</v>
      </c>
      <c r="H422">
        <v>3</v>
      </c>
      <c r="I422" t="s">
        <v>42</v>
      </c>
      <c r="J422" t="s">
        <v>54</v>
      </c>
      <c r="K422" t="s">
        <v>55</v>
      </c>
      <c r="L422" t="s">
        <v>42</v>
      </c>
      <c r="M422" t="s">
        <v>56</v>
      </c>
      <c r="N422" t="s">
        <v>48</v>
      </c>
      <c r="O422" t="s">
        <v>148</v>
      </c>
      <c r="P422" t="s">
        <v>49</v>
      </c>
      <c r="Q422" t="s">
        <v>50</v>
      </c>
      <c r="R422" s="6">
        <f>_xlfn.XLOOKUP(CleanedData[[#This Row],[Product]],'02_Lookup_Tables'!$A$2:$A$126,'02_Lookup_Tables'!$B$2:$B$126)</f>
        <v>3715.65</v>
      </c>
      <c r="S422" t="str">
        <f>VLOOKUP(CleanedData[[#This Row],[Product]],'02_Lookup_Tables'!$H$2:$I$126,2,FALSE)</f>
        <v>Home Devices</v>
      </c>
      <c r="T422" t="str">
        <f>VLOOKUP(CleanedData[[#This Row],[Province]],'02_Lookup_Tables'!$D$2:$E$10,2, FALSE)</f>
        <v>Central Region</v>
      </c>
      <c r="U422" t="str" cm="1">
        <f t="array" ref="U422">_xlfn.IFS(CleanedData[[#This Row],[Purchase Amount]]&lt;500,"Low",
CleanedData[[#This Row],[Purchase Amount]]&lt;5000,"Medium",
TRUE,"High")</f>
        <v>Medium</v>
      </c>
      <c r="V422" t="str">
        <f>TEXT(CleanedData[[#This Row],[Date]],"mmmm")</f>
        <v>April</v>
      </c>
      <c r="W422" t="str">
        <f>"Q"&amp;ROUNDUP(MONTH(CleanedData[[#This Row],[Date]])/3,0)</f>
        <v>Q2</v>
      </c>
      <c r="X422" t="str">
        <f>IF(CleanedData[[#This Row],[Purchase Amount]]&gt;=5000,"Yes","No")</f>
        <v>No</v>
      </c>
      <c r="Y422">
        <f>IF(CleanedData[[#This Row],[Recommend]]="Yes",1,0)</f>
        <v>0</v>
      </c>
      <c r="Z422" s="6">
        <f>CleanedData[[#This Row],[Purchase Amount]]*0.15</f>
        <v>557.34749999999997</v>
      </c>
      <c r="AA422" s="6">
        <f>CleanedData[[#This Row],[Purchase Amount]]*1.15</f>
        <v>4272.9974999999995</v>
      </c>
    </row>
    <row r="423" spans="1:27" x14ac:dyDescent="0.3">
      <c r="A423">
        <v>499</v>
      </c>
      <c r="B423" t="s">
        <v>642</v>
      </c>
      <c r="C423" s="1">
        <v>45844</v>
      </c>
      <c r="D423">
        <v>55</v>
      </c>
      <c r="E423" t="s">
        <v>60</v>
      </c>
      <c r="F423" t="s">
        <v>108</v>
      </c>
      <c r="G423" t="s">
        <v>478</v>
      </c>
      <c r="H423">
        <v>3</v>
      </c>
      <c r="I423" t="s">
        <v>42</v>
      </c>
      <c r="J423" t="s">
        <v>43</v>
      </c>
      <c r="K423" t="s">
        <v>64</v>
      </c>
      <c r="L423" t="s">
        <v>45</v>
      </c>
      <c r="N423" t="s">
        <v>48</v>
      </c>
      <c r="O423" t="s">
        <v>134</v>
      </c>
      <c r="P423" t="s">
        <v>8646</v>
      </c>
      <c r="Q423" t="s">
        <v>50</v>
      </c>
      <c r="R423" s="6">
        <f>_xlfn.XLOOKUP(CleanedData[[#This Row],[Product]],'02_Lookup_Tables'!$A$2:$A$126,'02_Lookup_Tables'!$B$2:$B$126)</f>
        <v>4507.63</v>
      </c>
      <c r="S423" t="str">
        <f>VLOOKUP(CleanedData[[#This Row],[Product]],'02_Lookup_Tables'!$H$2:$I$126,2,FALSE)</f>
        <v>Sports &amp; Outdoors</v>
      </c>
      <c r="T423" t="str">
        <f>VLOOKUP(CleanedData[[#This Row],[Province]],'02_Lookup_Tables'!$D$2:$E$10,2, FALSE)</f>
        <v>Gauteng Region</v>
      </c>
      <c r="U423" t="str" cm="1">
        <f t="array" ref="U423">_xlfn.IFS(CleanedData[[#This Row],[Purchase Amount]]&lt;500,"Low",
CleanedData[[#This Row],[Purchase Amount]]&lt;5000,"Medium",
TRUE,"High")</f>
        <v>Medium</v>
      </c>
      <c r="V423" t="str">
        <f>TEXT(CleanedData[[#This Row],[Date]],"mmmm")</f>
        <v>July</v>
      </c>
      <c r="W423" t="str">
        <f>"Q"&amp;ROUNDUP(MONTH(CleanedData[[#This Row],[Date]])/3,0)</f>
        <v>Q3</v>
      </c>
      <c r="X423" t="str">
        <f>IF(CleanedData[[#This Row],[Purchase Amount]]&gt;=5000,"Yes","No")</f>
        <v>No</v>
      </c>
      <c r="Y423">
        <f>IF(CleanedData[[#This Row],[Recommend]]="Yes",1,0)</f>
        <v>0</v>
      </c>
      <c r="Z423" s="6">
        <f>CleanedData[[#This Row],[Purchase Amount]]*0.15</f>
        <v>676.14449999999999</v>
      </c>
      <c r="AA423" s="6">
        <f>CleanedData[[#This Row],[Purchase Amount]]*1.15</f>
        <v>5183.7744999999995</v>
      </c>
    </row>
    <row r="424" spans="1:27" x14ac:dyDescent="0.3">
      <c r="A424">
        <v>500</v>
      </c>
      <c r="B424" t="s">
        <v>643</v>
      </c>
      <c r="C424" s="1">
        <v>45956</v>
      </c>
      <c r="D424">
        <v>70</v>
      </c>
      <c r="E424" t="s">
        <v>52</v>
      </c>
      <c r="F424" t="s">
        <v>77</v>
      </c>
      <c r="G424" t="s">
        <v>73</v>
      </c>
      <c r="H424">
        <v>4</v>
      </c>
      <c r="I424" t="s">
        <v>42</v>
      </c>
      <c r="J424" t="s">
        <v>54</v>
      </c>
      <c r="K424" t="s">
        <v>44</v>
      </c>
      <c r="L424" t="s">
        <v>45</v>
      </c>
      <c r="M424" t="s">
        <v>231</v>
      </c>
      <c r="N424" t="s">
        <v>96</v>
      </c>
      <c r="O424" t="s">
        <v>89</v>
      </c>
      <c r="P424" t="s">
        <v>70</v>
      </c>
      <c r="Q424" t="s">
        <v>97</v>
      </c>
      <c r="R424" s="6">
        <f>_xlfn.XLOOKUP(CleanedData[[#This Row],[Product]],'02_Lookup_Tables'!$A$2:$A$126,'02_Lookup_Tables'!$B$2:$B$126)</f>
        <v>84.23</v>
      </c>
      <c r="S424" t="str">
        <f>VLOOKUP(CleanedData[[#This Row],[Product]],'02_Lookup_Tables'!$H$2:$I$126,2,FALSE)</f>
        <v>Food</v>
      </c>
      <c r="T424" t="str">
        <f>VLOOKUP(CleanedData[[#This Row],[Province]],'02_Lookup_Tables'!$D$2:$E$10,2, FALSE)</f>
        <v>Central Region</v>
      </c>
      <c r="U424" t="str" cm="1">
        <f t="array" ref="U424">_xlfn.IFS(CleanedData[[#This Row],[Purchase Amount]]&lt;500,"Low",
CleanedData[[#This Row],[Purchase Amount]]&lt;5000,"Medium",
TRUE,"High")</f>
        <v>Low</v>
      </c>
      <c r="V424" t="str">
        <f>TEXT(CleanedData[[#This Row],[Date]],"mmmm")</f>
        <v>October</v>
      </c>
      <c r="W424" t="str">
        <f>"Q"&amp;ROUNDUP(MONTH(CleanedData[[#This Row],[Date]])/3,0)</f>
        <v>Q4</v>
      </c>
      <c r="X424" t="str">
        <f>IF(CleanedData[[#This Row],[Purchase Amount]]&gt;=5000,"Yes","No")</f>
        <v>No</v>
      </c>
      <c r="Y424">
        <f>IF(CleanedData[[#This Row],[Recommend]]="Yes",1,0)</f>
        <v>0</v>
      </c>
      <c r="Z424" s="6">
        <f>CleanedData[[#This Row],[Purchase Amount]]*0.15</f>
        <v>12.634500000000001</v>
      </c>
      <c r="AA424" s="6">
        <f>CleanedData[[#This Row],[Purchase Amount]]*1.15</f>
        <v>96.864499999999992</v>
      </c>
    </row>
    <row r="425" spans="1:27" x14ac:dyDescent="0.3">
      <c r="A425">
        <v>501</v>
      </c>
      <c r="B425" t="s">
        <v>644</v>
      </c>
      <c r="C425" s="1">
        <v>45753</v>
      </c>
      <c r="D425">
        <v>25</v>
      </c>
      <c r="E425" t="s">
        <v>39</v>
      </c>
      <c r="F425" t="s">
        <v>108</v>
      </c>
      <c r="G425" t="s">
        <v>365</v>
      </c>
      <c r="H425">
        <v>1</v>
      </c>
      <c r="I425" t="s">
        <v>45</v>
      </c>
      <c r="J425" t="s">
        <v>54</v>
      </c>
      <c r="K425" t="s">
        <v>64</v>
      </c>
      <c r="L425" t="s">
        <v>42</v>
      </c>
      <c r="M425" t="s">
        <v>180</v>
      </c>
      <c r="N425" t="s">
        <v>80</v>
      </c>
      <c r="O425" t="s">
        <v>89</v>
      </c>
      <c r="P425" t="s">
        <v>49</v>
      </c>
      <c r="Q425" t="s">
        <v>58</v>
      </c>
      <c r="R425" s="6">
        <f>_xlfn.XLOOKUP(CleanedData[[#This Row],[Product]],'02_Lookup_Tables'!$A$2:$A$126,'02_Lookup_Tables'!$B$2:$B$126)</f>
        <v>105.11</v>
      </c>
      <c r="S425" t="str">
        <f>VLOOKUP(CleanedData[[#This Row],[Product]],'02_Lookup_Tables'!$H$2:$I$126,2,FALSE)</f>
        <v>Beauty &amp; Personal Care</v>
      </c>
      <c r="T425" t="str">
        <f>VLOOKUP(CleanedData[[#This Row],[Province]],'02_Lookup_Tables'!$D$2:$E$10,2, FALSE)</f>
        <v>Gauteng Region</v>
      </c>
      <c r="U425" t="str" cm="1">
        <f t="array" ref="U425">_xlfn.IFS(CleanedData[[#This Row],[Purchase Amount]]&lt;500,"Low",
CleanedData[[#This Row],[Purchase Amount]]&lt;5000,"Medium",
TRUE,"High")</f>
        <v>Low</v>
      </c>
      <c r="V425" t="str">
        <f>TEXT(CleanedData[[#This Row],[Date]],"mmmm")</f>
        <v>April</v>
      </c>
      <c r="W425" t="str">
        <f>"Q"&amp;ROUNDUP(MONTH(CleanedData[[#This Row],[Date]])/3,0)</f>
        <v>Q2</v>
      </c>
      <c r="X425" t="str">
        <f>IF(CleanedData[[#This Row],[Purchase Amount]]&gt;=5000,"Yes","No")</f>
        <v>No</v>
      </c>
      <c r="Y425">
        <f>IF(CleanedData[[#This Row],[Recommend]]="Yes",1,0)</f>
        <v>1</v>
      </c>
      <c r="Z425" s="6">
        <f>CleanedData[[#This Row],[Purchase Amount]]*0.15</f>
        <v>15.766499999999999</v>
      </c>
      <c r="AA425" s="6">
        <f>CleanedData[[#This Row],[Purchase Amount]]*1.15</f>
        <v>120.87649999999999</v>
      </c>
    </row>
    <row r="426" spans="1:27" x14ac:dyDescent="0.3">
      <c r="A426">
        <v>502</v>
      </c>
      <c r="B426" t="s">
        <v>645</v>
      </c>
      <c r="C426" s="1">
        <v>45682</v>
      </c>
      <c r="D426">
        <v>35</v>
      </c>
      <c r="E426" t="s">
        <v>39</v>
      </c>
      <c r="F426" t="s">
        <v>72</v>
      </c>
      <c r="G426" t="s">
        <v>454</v>
      </c>
      <c r="H426">
        <v>5</v>
      </c>
      <c r="I426" t="s">
        <v>45</v>
      </c>
      <c r="J426" t="s">
        <v>69</v>
      </c>
      <c r="K426" t="s">
        <v>44</v>
      </c>
      <c r="L426" t="s">
        <v>45</v>
      </c>
      <c r="M426" t="s">
        <v>175</v>
      </c>
      <c r="N426" t="s">
        <v>57</v>
      </c>
      <c r="O426" t="s">
        <v>89</v>
      </c>
      <c r="P426" t="s">
        <v>70</v>
      </c>
      <c r="Q426" t="s">
        <v>81</v>
      </c>
      <c r="R426" s="6">
        <f>_xlfn.XLOOKUP(CleanedData[[#This Row],[Product]],'02_Lookup_Tables'!$A$2:$A$126,'02_Lookup_Tables'!$B$2:$B$126)</f>
        <v>2413.3000000000002</v>
      </c>
      <c r="S426" t="str">
        <f>VLOOKUP(CleanedData[[#This Row],[Product]],'02_Lookup_Tables'!$H$2:$I$126,2,FALSE)</f>
        <v>Electronics</v>
      </c>
      <c r="T426" t="str">
        <f>VLOOKUP(CleanedData[[#This Row],[Province]],'02_Lookup_Tables'!$D$2:$E$10,2, FALSE)</f>
        <v>Central Region</v>
      </c>
      <c r="U426" t="str" cm="1">
        <f t="array" ref="U426">_xlfn.IFS(CleanedData[[#This Row],[Purchase Amount]]&lt;500,"Low",
CleanedData[[#This Row],[Purchase Amount]]&lt;5000,"Medium",
TRUE,"High")</f>
        <v>Medium</v>
      </c>
      <c r="V426" t="str">
        <f>TEXT(CleanedData[[#This Row],[Date]],"mmmm")</f>
        <v>January</v>
      </c>
      <c r="W426" t="str">
        <f>"Q"&amp;ROUNDUP(MONTH(CleanedData[[#This Row],[Date]])/3,0)</f>
        <v>Q1</v>
      </c>
      <c r="X426" t="str">
        <f>IF(CleanedData[[#This Row],[Purchase Amount]]&gt;=5000,"Yes","No")</f>
        <v>No</v>
      </c>
      <c r="Y426">
        <f>IF(CleanedData[[#This Row],[Recommend]]="Yes",1,0)</f>
        <v>1</v>
      </c>
      <c r="Z426" s="6">
        <f>CleanedData[[#This Row],[Purchase Amount]]*0.15</f>
        <v>361.995</v>
      </c>
      <c r="AA426" s="6">
        <f>CleanedData[[#This Row],[Purchase Amount]]*1.15</f>
        <v>2775.2950000000001</v>
      </c>
    </row>
    <row r="427" spans="1:27" x14ac:dyDescent="0.3">
      <c r="A427">
        <v>503</v>
      </c>
      <c r="B427" t="s">
        <v>646</v>
      </c>
      <c r="C427" s="1">
        <v>45392</v>
      </c>
      <c r="D427">
        <v>74</v>
      </c>
      <c r="E427" t="s">
        <v>60</v>
      </c>
      <c r="F427" t="s">
        <v>77</v>
      </c>
      <c r="G427" t="s">
        <v>271</v>
      </c>
      <c r="H427">
        <v>2</v>
      </c>
      <c r="I427" t="s">
        <v>45</v>
      </c>
      <c r="J427" t="s">
        <v>63</v>
      </c>
      <c r="K427" t="s">
        <v>55</v>
      </c>
      <c r="L427" t="s">
        <v>45</v>
      </c>
      <c r="M427" t="s">
        <v>79</v>
      </c>
      <c r="N427" t="s">
        <v>47</v>
      </c>
      <c r="O427" t="s">
        <v>89</v>
      </c>
      <c r="P427" t="s">
        <v>49</v>
      </c>
      <c r="Q427" t="s">
        <v>97</v>
      </c>
      <c r="R427" s="6">
        <f>_xlfn.XLOOKUP(CleanedData[[#This Row],[Product]],'02_Lookup_Tables'!$A$2:$A$126,'02_Lookup_Tables'!$B$2:$B$126)</f>
        <v>119.63</v>
      </c>
      <c r="S427" t="str">
        <f>VLOOKUP(CleanedData[[#This Row],[Product]],'02_Lookup_Tables'!$H$2:$I$126,2,FALSE)</f>
        <v>Food</v>
      </c>
      <c r="T427" t="str">
        <f>VLOOKUP(CleanedData[[#This Row],[Province]],'02_Lookup_Tables'!$D$2:$E$10,2, FALSE)</f>
        <v>Central Region</v>
      </c>
      <c r="U427" t="str" cm="1">
        <f t="array" ref="U427">_xlfn.IFS(CleanedData[[#This Row],[Purchase Amount]]&lt;500,"Low",
CleanedData[[#This Row],[Purchase Amount]]&lt;5000,"Medium",
TRUE,"High")</f>
        <v>Low</v>
      </c>
      <c r="V427" t="str">
        <f>TEXT(CleanedData[[#This Row],[Date]],"mmmm")</f>
        <v>April</v>
      </c>
      <c r="W427" t="str">
        <f>"Q"&amp;ROUNDUP(MONTH(CleanedData[[#This Row],[Date]])/3,0)</f>
        <v>Q2</v>
      </c>
      <c r="X427" t="str">
        <f>IF(CleanedData[[#This Row],[Purchase Amount]]&gt;=5000,"Yes","No")</f>
        <v>No</v>
      </c>
      <c r="Y427">
        <f>IF(CleanedData[[#This Row],[Recommend]]="Yes",1,0)</f>
        <v>1</v>
      </c>
      <c r="Z427" s="6">
        <f>CleanedData[[#This Row],[Purchase Amount]]*0.15</f>
        <v>17.944499999999998</v>
      </c>
      <c r="AA427" s="6">
        <f>CleanedData[[#This Row],[Purchase Amount]]*1.15</f>
        <v>137.57449999999997</v>
      </c>
    </row>
    <row r="428" spans="1:27" x14ac:dyDescent="0.3">
      <c r="A428">
        <v>504</v>
      </c>
      <c r="B428" t="s">
        <v>647</v>
      </c>
      <c r="C428" s="1">
        <v>45442</v>
      </c>
      <c r="D428">
        <v>74</v>
      </c>
      <c r="E428" t="s">
        <v>60</v>
      </c>
      <c r="F428" t="s">
        <v>40</v>
      </c>
      <c r="G428" t="s">
        <v>158</v>
      </c>
      <c r="H428">
        <v>3</v>
      </c>
      <c r="I428" t="s">
        <v>42</v>
      </c>
      <c r="J428" t="s">
        <v>54</v>
      </c>
      <c r="K428" t="s">
        <v>64</v>
      </c>
      <c r="L428" t="s">
        <v>45</v>
      </c>
      <c r="M428" t="s">
        <v>106</v>
      </c>
      <c r="N428" t="s">
        <v>48</v>
      </c>
      <c r="O428" t="s">
        <v>148</v>
      </c>
      <c r="P428" t="s">
        <v>49</v>
      </c>
      <c r="Q428" t="s">
        <v>97</v>
      </c>
      <c r="R428" s="6">
        <f>_xlfn.XLOOKUP(CleanedData[[#This Row],[Product]],'02_Lookup_Tables'!$A$2:$A$126,'02_Lookup_Tables'!$B$2:$B$126)</f>
        <v>2962.6</v>
      </c>
      <c r="S428" t="str">
        <f>VLOOKUP(CleanedData[[#This Row],[Product]],'02_Lookup_Tables'!$H$2:$I$126,2,FALSE)</f>
        <v>Sports &amp; Outdoors</v>
      </c>
      <c r="T428" t="str">
        <f>VLOOKUP(CleanedData[[#This Row],[Province]],'02_Lookup_Tables'!$D$2:$E$10,2, FALSE)</f>
        <v>Northern Region</v>
      </c>
      <c r="U428" t="str" cm="1">
        <f t="array" ref="U428">_xlfn.IFS(CleanedData[[#This Row],[Purchase Amount]]&lt;500,"Low",
CleanedData[[#This Row],[Purchase Amount]]&lt;5000,"Medium",
TRUE,"High")</f>
        <v>Medium</v>
      </c>
      <c r="V428" t="str">
        <f>TEXT(CleanedData[[#This Row],[Date]],"mmmm")</f>
        <v>May</v>
      </c>
      <c r="W428" t="str">
        <f>"Q"&amp;ROUNDUP(MONTH(CleanedData[[#This Row],[Date]])/3,0)</f>
        <v>Q2</v>
      </c>
      <c r="X428" t="str">
        <f>IF(CleanedData[[#This Row],[Purchase Amount]]&gt;=5000,"Yes","No")</f>
        <v>No</v>
      </c>
      <c r="Y428">
        <f>IF(CleanedData[[#This Row],[Recommend]]="Yes",1,0)</f>
        <v>0</v>
      </c>
      <c r="Z428" s="6">
        <f>CleanedData[[#This Row],[Purchase Amount]]*0.15</f>
        <v>444.39</v>
      </c>
      <c r="AA428" s="6">
        <f>CleanedData[[#This Row],[Purchase Amount]]*1.15</f>
        <v>3406.99</v>
      </c>
    </row>
    <row r="429" spans="1:27" x14ac:dyDescent="0.3">
      <c r="A429">
        <v>506</v>
      </c>
      <c r="B429" t="s">
        <v>648</v>
      </c>
      <c r="C429" s="1">
        <v>45715</v>
      </c>
      <c r="D429">
        <v>43</v>
      </c>
      <c r="E429" t="s">
        <v>52</v>
      </c>
      <c r="F429" t="s">
        <v>125</v>
      </c>
      <c r="G429" t="s">
        <v>246</v>
      </c>
      <c r="H429">
        <v>1</v>
      </c>
      <c r="I429" t="s">
        <v>45</v>
      </c>
      <c r="J429" t="s">
        <v>54</v>
      </c>
      <c r="K429" t="s">
        <v>44</v>
      </c>
      <c r="L429" t="s">
        <v>45</v>
      </c>
      <c r="M429" t="s">
        <v>65</v>
      </c>
      <c r="N429" t="s">
        <v>80</v>
      </c>
      <c r="O429" t="s">
        <v>89</v>
      </c>
      <c r="P429" t="s">
        <v>49</v>
      </c>
      <c r="Q429" t="s">
        <v>81</v>
      </c>
      <c r="R429" s="6">
        <f>_xlfn.XLOOKUP(CleanedData[[#This Row],[Product]],'02_Lookup_Tables'!$A$2:$A$126,'02_Lookup_Tables'!$B$2:$B$126)</f>
        <v>2603.98</v>
      </c>
      <c r="S429" t="str">
        <f>VLOOKUP(CleanedData[[#This Row],[Product]],'02_Lookup_Tables'!$H$2:$I$126,2,FALSE)</f>
        <v>Accessories</v>
      </c>
      <c r="T429" t="str">
        <f>VLOOKUP(CleanedData[[#This Row],[Province]],'02_Lookup_Tables'!$D$2:$E$10,2, FALSE)</f>
        <v>Western Region</v>
      </c>
      <c r="U429" t="str" cm="1">
        <f t="array" ref="U429">_xlfn.IFS(CleanedData[[#This Row],[Purchase Amount]]&lt;500,"Low",
CleanedData[[#This Row],[Purchase Amount]]&lt;5000,"Medium",
TRUE,"High")</f>
        <v>Medium</v>
      </c>
      <c r="V429" t="str">
        <f>TEXT(CleanedData[[#This Row],[Date]],"mmmm")</f>
        <v>February</v>
      </c>
      <c r="W429" t="str">
        <f>"Q"&amp;ROUNDUP(MONTH(CleanedData[[#This Row],[Date]])/3,0)</f>
        <v>Q1</v>
      </c>
      <c r="X429" t="str">
        <f>IF(CleanedData[[#This Row],[Purchase Amount]]&gt;=5000,"Yes","No")</f>
        <v>No</v>
      </c>
      <c r="Y429">
        <f>IF(CleanedData[[#This Row],[Recommend]]="Yes",1,0)</f>
        <v>1</v>
      </c>
      <c r="Z429" s="6">
        <f>CleanedData[[#This Row],[Purchase Amount]]*0.15</f>
        <v>390.59699999999998</v>
      </c>
      <c r="AA429" s="6">
        <f>CleanedData[[#This Row],[Purchase Amount]]*1.15</f>
        <v>2994.5769999999998</v>
      </c>
    </row>
    <row r="430" spans="1:27" x14ac:dyDescent="0.3">
      <c r="A430">
        <v>507</v>
      </c>
      <c r="B430" t="s">
        <v>649</v>
      </c>
      <c r="C430" s="1">
        <v>45521</v>
      </c>
      <c r="D430">
        <v>75</v>
      </c>
      <c r="E430" t="s">
        <v>52</v>
      </c>
      <c r="F430" t="s">
        <v>77</v>
      </c>
      <c r="G430" t="s">
        <v>214</v>
      </c>
      <c r="H430">
        <v>3</v>
      </c>
      <c r="I430" t="s">
        <v>45</v>
      </c>
      <c r="J430" t="s">
        <v>54</v>
      </c>
      <c r="K430" t="s">
        <v>64</v>
      </c>
      <c r="L430" t="s">
        <v>45</v>
      </c>
      <c r="M430" t="s">
        <v>236</v>
      </c>
      <c r="N430" t="s">
        <v>48</v>
      </c>
      <c r="O430" t="s">
        <v>89</v>
      </c>
      <c r="P430" t="s">
        <v>49</v>
      </c>
      <c r="Q430" t="s">
        <v>97</v>
      </c>
      <c r="R430" s="6">
        <f>_xlfn.XLOOKUP(CleanedData[[#This Row],[Product]],'02_Lookup_Tables'!$A$2:$A$126,'02_Lookup_Tables'!$B$2:$B$126)</f>
        <v>134.01</v>
      </c>
      <c r="S430" t="str">
        <f>VLOOKUP(CleanedData[[#This Row],[Product]],'02_Lookup_Tables'!$H$2:$I$126,2,FALSE)</f>
        <v>Food</v>
      </c>
      <c r="T430" t="str">
        <f>VLOOKUP(CleanedData[[#This Row],[Province]],'02_Lookup_Tables'!$D$2:$E$10,2, FALSE)</f>
        <v>Central Region</v>
      </c>
      <c r="U430" t="str" cm="1">
        <f t="array" ref="U430">_xlfn.IFS(CleanedData[[#This Row],[Purchase Amount]]&lt;500,"Low",
CleanedData[[#This Row],[Purchase Amount]]&lt;5000,"Medium",
TRUE,"High")</f>
        <v>Low</v>
      </c>
      <c r="V430" t="str">
        <f>TEXT(CleanedData[[#This Row],[Date]],"mmmm")</f>
        <v>August</v>
      </c>
      <c r="W430" t="str">
        <f>"Q"&amp;ROUNDUP(MONTH(CleanedData[[#This Row],[Date]])/3,0)</f>
        <v>Q3</v>
      </c>
      <c r="X430" t="str">
        <f>IF(CleanedData[[#This Row],[Purchase Amount]]&gt;=5000,"Yes","No")</f>
        <v>No</v>
      </c>
      <c r="Y430">
        <f>IF(CleanedData[[#This Row],[Recommend]]="Yes",1,0)</f>
        <v>1</v>
      </c>
      <c r="Z430" s="6">
        <f>CleanedData[[#This Row],[Purchase Amount]]*0.15</f>
        <v>20.101499999999998</v>
      </c>
      <c r="AA430" s="6">
        <f>CleanedData[[#This Row],[Purchase Amount]]*1.15</f>
        <v>154.11149999999998</v>
      </c>
    </row>
    <row r="431" spans="1:27" x14ac:dyDescent="0.3">
      <c r="A431">
        <v>508</v>
      </c>
      <c r="B431" t="s">
        <v>650</v>
      </c>
      <c r="C431" s="1">
        <v>45499</v>
      </c>
      <c r="D431">
        <v>35</v>
      </c>
      <c r="E431" t="s">
        <v>60</v>
      </c>
      <c r="F431" t="s">
        <v>130</v>
      </c>
      <c r="G431" t="s">
        <v>411</v>
      </c>
      <c r="H431">
        <v>5</v>
      </c>
      <c r="I431" t="s">
        <v>42</v>
      </c>
      <c r="J431" t="s">
        <v>63</v>
      </c>
      <c r="K431" t="s">
        <v>44</v>
      </c>
      <c r="L431" t="s">
        <v>45</v>
      </c>
      <c r="M431" t="s">
        <v>92</v>
      </c>
      <c r="N431" t="s">
        <v>57</v>
      </c>
      <c r="O431" t="s">
        <v>89</v>
      </c>
      <c r="P431" t="s">
        <v>70</v>
      </c>
      <c r="Q431" t="s">
        <v>81</v>
      </c>
      <c r="R431" s="6">
        <f>_xlfn.XLOOKUP(CleanedData[[#This Row],[Product]],'02_Lookup_Tables'!$A$2:$A$126,'02_Lookup_Tables'!$B$2:$B$126)</f>
        <v>103.4</v>
      </c>
      <c r="S431" t="str">
        <f>VLOOKUP(CleanedData[[#This Row],[Product]],'02_Lookup_Tables'!$H$2:$I$126,2,FALSE)</f>
        <v>Food</v>
      </c>
      <c r="T431" t="str">
        <f>VLOOKUP(CleanedData[[#This Row],[Province]],'02_Lookup_Tables'!$D$2:$E$10,2, FALSE)</f>
        <v>Eastern Region</v>
      </c>
      <c r="U431" t="str" cm="1">
        <f t="array" ref="U431">_xlfn.IFS(CleanedData[[#This Row],[Purchase Amount]]&lt;500,"Low",
CleanedData[[#This Row],[Purchase Amount]]&lt;5000,"Medium",
TRUE,"High")</f>
        <v>Low</v>
      </c>
      <c r="V431" t="str">
        <f>TEXT(CleanedData[[#This Row],[Date]],"mmmm")</f>
        <v>July</v>
      </c>
      <c r="W431" t="str">
        <f>"Q"&amp;ROUNDUP(MONTH(CleanedData[[#This Row],[Date]])/3,0)</f>
        <v>Q3</v>
      </c>
      <c r="X431" t="str">
        <f>IF(CleanedData[[#This Row],[Purchase Amount]]&gt;=5000,"Yes","No")</f>
        <v>No</v>
      </c>
      <c r="Y431">
        <f>IF(CleanedData[[#This Row],[Recommend]]="Yes",1,0)</f>
        <v>0</v>
      </c>
      <c r="Z431" s="6">
        <f>CleanedData[[#This Row],[Purchase Amount]]*0.15</f>
        <v>15.51</v>
      </c>
      <c r="AA431" s="6">
        <f>CleanedData[[#This Row],[Purchase Amount]]*1.15</f>
        <v>118.91</v>
      </c>
    </row>
    <row r="432" spans="1:27" x14ac:dyDescent="0.3">
      <c r="A432">
        <v>510</v>
      </c>
      <c r="B432" t="s">
        <v>651</v>
      </c>
      <c r="C432" s="1">
        <v>45643</v>
      </c>
      <c r="E432" t="s">
        <v>52</v>
      </c>
      <c r="F432" t="s">
        <v>130</v>
      </c>
      <c r="G432" t="s">
        <v>269</v>
      </c>
      <c r="H432">
        <v>5</v>
      </c>
      <c r="I432" t="s">
        <v>45</v>
      </c>
      <c r="J432" t="s">
        <v>74</v>
      </c>
      <c r="K432" t="s">
        <v>44</v>
      </c>
      <c r="L432" t="s">
        <v>42</v>
      </c>
      <c r="M432" t="s">
        <v>46</v>
      </c>
      <c r="N432" t="s">
        <v>57</v>
      </c>
      <c r="O432" t="s">
        <v>89</v>
      </c>
      <c r="P432" t="s">
        <v>70</v>
      </c>
      <c r="Q432" t="s">
        <v>166</v>
      </c>
      <c r="R432" s="6">
        <f>_xlfn.XLOOKUP(CleanedData[[#This Row],[Product]],'02_Lookup_Tables'!$A$2:$A$126,'02_Lookup_Tables'!$B$2:$B$126)</f>
        <v>1604.87</v>
      </c>
      <c r="S432" t="str">
        <f>VLOOKUP(CleanedData[[#This Row],[Product]],'02_Lookup_Tables'!$H$2:$I$126,2,FALSE)</f>
        <v>Accessories</v>
      </c>
      <c r="T432" t="str">
        <f>VLOOKUP(CleanedData[[#This Row],[Province]],'02_Lookup_Tables'!$D$2:$E$10,2, FALSE)</f>
        <v>Eastern Region</v>
      </c>
      <c r="U432" t="str" cm="1">
        <f t="array" ref="U432">_xlfn.IFS(CleanedData[[#This Row],[Purchase Amount]]&lt;500,"Low",
CleanedData[[#This Row],[Purchase Amount]]&lt;5000,"Medium",
TRUE,"High")</f>
        <v>Medium</v>
      </c>
      <c r="V432" t="str">
        <f>TEXT(CleanedData[[#This Row],[Date]],"mmmm")</f>
        <v>December</v>
      </c>
      <c r="W432" t="str">
        <f>"Q"&amp;ROUNDUP(MONTH(CleanedData[[#This Row],[Date]])/3,0)</f>
        <v>Q4</v>
      </c>
      <c r="X432" t="str">
        <f>IF(CleanedData[[#This Row],[Purchase Amount]]&gt;=5000,"Yes","No")</f>
        <v>No</v>
      </c>
      <c r="Y432">
        <f>IF(CleanedData[[#This Row],[Recommend]]="Yes",1,0)</f>
        <v>1</v>
      </c>
      <c r="Z432" s="6">
        <f>CleanedData[[#This Row],[Purchase Amount]]*0.15</f>
        <v>240.73049999999998</v>
      </c>
      <c r="AA432" s="6">
        <f>CleanedData[[#This Row],[Purchase Amount]]*1.15</f>
        <v>1845.6004999999998</v>
      </c>
    </row>
    <row r="433" spans="1:27" x14ac:dyDescent="0.3">
      <c r="A433">
        <v>512</v>
      </c>
      <c r="B433" t="s">
        <v>652</v>
      </c>
      <c r="C433" s="1">
        <v>45385</v>
      </c>
      <c r="D433">
        <v>66</v>
      </c>
      <c r="E433" t="s">
        <v>39</v>
      </c>
      <c r="F433" t="s">
        <v>77</v>
      </c>
      <c r="G433" t="s">
        <v>411</v>
      </c>
      <c r="H433">
        <v>1</v>
      </c>
      <c r="I433" t="s">
        <v>45</v>
      </c>
      <c r="J433" t="s">
        <v>54</v>
      </c>
      <c r="K433" t="s">
        <v>64</v>
      </c>
      <c r="L433" t="s">
        <v>45</v>
      </c>
      <c r="M433" t="s">
        <v>123</v>
      </c>
      <c r="N433" t="s">
        <v>80</v>
      </c>
      <c r="O433" t="s">
        <v>89</v>
      </c>
      <c r="P433" t="s">
        <v>49</v>
      </c>
      <c r="Q433" t="s">
        <v>97</v>
      </c>
      <c r="R433" s="6">
        <f>_xlfn.XLOOKUP(CleanedData[[#This Row],[Product]],'02_Lookup_Tables'!$A$2:$A$126,'02_Lookup_Tables'!$B$2:$B$126)</f>
        <v>103.4</v>
      </c>
      <c r="S433" t="str">
        <f>VLOOKUP(CleanedData[[#This Row],[Product]],'02_Lookup_Tables'!$H$2:$I$126,2,FALSE)</f>
        <v>Food</v>
      </c>
      <c r="T433" t="str">
        <f>VLOOKUP(CleanedData[[#This Row],[Province]],'02_Lookup_Tables'!$D$2:$E$10,2, FALSE)</f>
        <v>Central Region</v>
      </c>
      <c r="U433" t="str" cm="1">
        <f t="array" ref="U433">_xlfn.IFS(CleanedData[[#This Row],[Purchase Amount]]&lt;500,"Low",
CleanedData[[#This Row],[Purchase Amount]]&lt;5000,"Medium",
TRUE,"High")</f>
        <v>Low</v>
      </c>
      <c r="V433" t="str">
        <f>TEXT(CleanedData[[#This Row],[Date]],"mmmm")</f>
        <v>April</v>
      </c>
      <c r="W433" t="str">
        <f>"Q"&amp;ROUNDUP(MONTH(CleanedData[[#This Row],[Date]])/3,0)</f>
        <v>Q2</v>
      </c>
      <c r="X433" t="str">
        <f>IF(CleanedData[[#This Row],[Purchase Amount]]&gt;=5000,"Yes","No")</f>
        <v>No</v>
      </c>
      <c r="Y433">
        <f>IF(CleanedData[[#This Row],[Recommend]]="Yes",1,0)</f>
        <v>1</v>
      </c>
      <c r="Z433" s="6">
        <f>CleanedData[[#This Row],[Purchase Amount]]*0.15</f>
        <v>15.51</v>
      </c>
      <c r="AA433" s="6">
        <f>CleanedData[[#This Row],[Purchase Amount]]*1.15</f>
        <v>118.91</v>
      </c>
    </row>
    <row r="434" spans="1:27" x14ac:dyDescent="0.3">
      <c r="A434">
        <v>513</v>
      </c>
      <c r="B434" t="s">
        <v>653</v>
      </c>
      <c r="C434" s="1">
        <v>45570</v>
      </c>
      <c r="D434">
        <v>41</v>
      </c>
      <c r="E434" t="s">
        <v>60</v>
      </c>
      <c r="F434" t="s">
        <v>61</v>
      </c>
      <c r="G434" t="s">
        <v>87</v>
      </c>
      <c r="H434">
        <v>5</v>
      </c>
      <c r="I434" t="s">
        <v>45</v>
      </c>
      <c r="J434" t="s">
        <v>74</v>
      </c>
      <c r="K434" t="s">
        <v>55</v>
      </c>
      <c r="L434" t="s">
        <v>45</v>
      </c>
      <c r="M434" t="s">
        <v>56</v>
      </c>
      <c r="N434" t="s">
        <v>57</v>
      </c>
      <c r="O434" t="s">
        <v>148</v>
      </c>
      <c r="P434" t="s">
        <v>49</v>
      </c>
      <c r="Q434" t="s">
        <v>81</v>
      </c>
      <c r="R434" s="6">
        <f>_xlfn.XLOOKUP(CleanedData[[#This Row],[Product]],'02_Lookup_Tables'!$A$2:$A$126,'02_Lookup_Tables'!$B$2:$B$126)</f>
        <v>409.06</v>
      </c>
      <c r="S434" t="str">
        <f>VLOOKUP(CleanedData[[#This Row],[Product]],'02_Lookup_Tables'!$H$2:$I$126,2,FALSE)</f>
        <v>Home Devices</v>
      </c>
      <c r="T434" t="str">
        <f>VLOOKUP(CleanedData[[#This Row],[Province]],'02_Lookup_Tables'!$D$2:$E$10,2, FALSE)</f>
        <v>Southern Region</v>
      </c>
      <c r="U434" t="str" cm="1">
        <f t="array" ref="U434">_xlfn.IFS(CleanedData[[#This Row],[Purchase Amount]]&lt;500,"Low",
CleanedData[[#This Row],[Purchase Amount]]&lt;5000,"Medium",
TRUE,"High")</f>
        <v>Low</v>
      </c>
      <c r="V434" t="str">
        <f>TEXT(CleanedData[[#This Row],[Date]],"mmmm")</f>
        <v>October</v>
      </c>
      <c r="W434" t="str">
        <f>"Q"&amp;ROUNDUP(MONTH(CleanedData[[#This Row],[Date]])/3,0)</f>
        <v>Q4</v>
      </c>
      <c r="X434" t="str">
        <f>IF(CleanedData[[#This Row],[Purchase Amount]]&gt;=5000,"Yes","No")</f>
        <v>No</v>
      </c>
      <c r="Y434">
        <f>IF(CleanedData[[#This Row],[Recommend]]="Yes",1,0)</f>
        <v>1</v>
      </c>
      <c r="Z434" s="6">
        <f>CleanedData[[#This Row],[Purchase Amount]]*0.15</f>
        <v>61.358999999999995</v>
      </c>
      <c r="AA434" s="6">
        <f>CleanedData[[#This Row],[Purchase Amount]]*1.15</f>
        <v>470.41899999999998</v>
      </c>
    </row>
    <row r="435" spans="1:27" x14ac:dyDescent="0.3">
      <c r="A435">
        <v>514</v>
      </c>
      <c r="B435" t="s">
        <v>654</v>
      </c>
      <c r="C435" s="1">
        <v>45364</v>
      </c>
      <c r="D435">
        <v>79</v>
      </c>
      <c r="E435" t="s">
        <v>52</v>
      </c>
      <c r="F435" t="s">
        <v>77</v>
      </c>
      <c r="G435" t="s">
        <v>142</v>
      </c>
      <c r="H435">
        <v>2</v>
      </c>
      <c r="I435" t="s">
        <v>45</v>
      </c>
      <c r="J435" t="s">
        <v>69</v>
      </c>
      <c r="K435" t="s">
        <v>55</v>
      </c>
      <c r="L435" t="s">
        <v>42</v>
      </c>
      <c r="M435" t="s">
        <v>46</v>
      </c>
      <c r="N435" t="s">
        <v>47</v>
      </c>
      <c r="O435" t="s">
        <v>89</v>
      </c>
      <c r="P435" t="s">
        <v>49</v>
      </c>
      <c r="Q435" t="s">
        <v>97</v>
      </c>
      <c r="R435" s="6">
        <f>_xlfn.XLOOKUP(CleanedData[[#This Row],[Product]],'02_Lookup_Tables'!$A$2:$A$126,'02_Lookup_Tables'!$B$2:$B$126)</f>
        <v>44114.21</v>
      </c>
      <c r="S435" t="str">
        <f>VLOOKUP(CleanedData[[#This Row],[Product]],'02_Lookup_Tables'!$H$2:$I$126,2,FALSE)</f>
        <v>Electronics</v>
      </c>
      <c r="T435" t="str">
        <f>VLOOKUP(CleanedData[[#This Row],[Province]],'02_Lookup_Tables'!$D$2:$E$10,2, FALSE)</f>
        <v>Central Region</v>
      </c>
      <c r="U435" t="str" cm="1">
        <f t="array" ref="U435">_xlfn.IFS(CleanedData[[#This Row],[Purchase Amount]]&lt;500,"Low",
CleanedData[[#This Row],[Purchase Amount]]&lt;5000,"Medium",
TRUE,"High")</f>
        <v>High</v>
      </c>
      <c r="V435" t="str">
        <f>TEXT(CleanedData[[#This Row],[Date]],"mmmm")</f>
        <v>March</v>
      </c>
      <c r="W435" t="str">
        <f>"Q"&amp;ROUNDUP(MONTH(CleanedData[[#This Row],[Date]])/3,0)</f>
        <v>Q1</v>
      </c>
      <c r="X435" t="str">
        <f>IF(CleanedData[[#This Row],[Purchase Amount]]&gt;=5000,"Yes","No")</f>
        <v>Yes</v>
      </c>
      <c r="Y435">
        <f>IF(CleanedData[[#This Row],[Recommend]]="Yes",1,0)</f>
        <v>1</v>
      </c>
      <c r="Z435" s="6">
        <f>CleanedData[[#This Row],[Purchase Amount]]*0.15</f>
        <v>6617.1314999999995</v>
      </c>
      <c r="AA435" s="6">
        <f>CleanedData[[#This Row],[Purchase Amount]]*1.15</f>
        <v>50731.341499999995</v>
      </c>
    </row>
    <row r="436" spans="1:27" x14ac:dyDescent="0.3">
      <c r="A436">
        <v>516</v>
      </c>
      <c r="B436" t="s">
        <v>655</v>
      </c>
      <c r="C436" s="1">
        <v>45769</v>
      </c>
      <c r="D436">
        <v>65</v>
      </c>
      <c r="E436" t="s">
        <v>60</v>
      </c>
      <c r="F436" t="s">
        <v>72</v>
      </c>
      <c r="G436" t="s">
        <v>153</v>
      </c>
      <c r="H436">
        <v>4</v>
      </c>
      <c r="I436" t="s">
        <v>45</v>
      </c>
      <c r="J436" t="s">
        <v>69</v>
      </c>
      <c r="K436" t="s">
        <v>64</v>
      </c>
      <c r="L436" t="s">
        <v>42</v>
      </c>
      <c r="M436" t="s">
        <v>147</v>
      </c>
      <c r="N436" t="s">
        <v>96</v>
      </c>
      <c r="O436" t="s">
        <v>148</v>
      </c>
      <c r="P436" t="s">
        <v>49</v>
      </c>
      <c r="Q436" t="s">
        <v>97</v>
      </c>
      <c r="R436" s="6">
        <f>_xlfn.XLOOKUP(CleanedData[[#This Row],[Product]],'02_Lookup_Tables'!$A$2:$A$126,'02_Lookup_Tables'!$B$2:$B$126)</f>
        <v>1011.68</v>
      </c>
      <c r="S436" t="str">
        <f>VLOOKUP(CleanedData[[#This Row],[Product]],'02_Lookup_Tables'!$H$2:$I$126,2,FALSE)</f>
        <v>Accessories</v>
      </c>
      <c r="T436" t="str">
        <f>VLOOKUP(CleanedData[[#This Row],[Province]],'02_Lookup_Tables'!$D$2:$E$10,2, FALSE)</f>
        <v>Central Region</v>
      </c>
      <c r="U436" t="str" cm="1">
        <f t="array" ref="U436">_xlfn.IFS(CleanedData[[#This Row],[Purchase Amount]]&lt;500,"Low",
CleanedData[[#This Row],[Purchase Amount]]&lt;5000,"Medium",
TRUE,"High")</f>
        <v>Medium</v>
      </c>
      <c r="V436" t="str">
        <f>TEXT(CleanedData[[#This Row],[Date]],"mmmm")</f>
        <v>April</v>
      </c>
      <c r="W436" t="str">
        <f>"Q"&amp;ROUNDUP(MONTH(CleanedData[[#This Row],[Date]])/3,0)</f>
        <v>Q2</v>
      </c>
      <c r="X436" t="str">
        <f>IF(CleanedData[[#This Row],[Purchase Amount]]&gt;=5000,"Yes","No")</f>
        <v>No</v>
      </c>
      <c r="Y436">
        <f>IF(CleanedData[[#This Row],[Recommend]]="Yes",1,0)</f>
        <v>1</v>
      </c>
      <c r="Z436" s="6">
        <f>CleanedData[[#This Row],[Purchase Amount]]*0.15</f>
        <v>151.75199999999998</v>
      </c>
      <c r="AA436" s="6">
        <f>CleanedData[[#This Row],[Purchase Amount]]*1.15</f>
        <v>1163.4319999999998</v>
      </c>
    </row>
    <row r="437" spans="1:27" x14ac:dyDescent="0.3">
      <c r="A437">
        <v>517</v>
      </c>
      <c r="B437" t="s">
        <v>656</v>
      </c>
      <c r="C437" s="1">
        <v>45864</v>
      </c>
      <c r="D437">
        <v>44</v>
      </c>
      <c r="E437" t="s">
        <v>52</v>
      </c>
      <c r="F437" t="s">
        <v>40</v>
      </c>
      <c r="G437" t="s">
        <v>288</v>
      </c>
      <c r="H437">
        <v>2</v>
      </c>
      <c r="I437" t="s">
        <v>42</v>
      </c>
      <c r="J437" t="s">
        <v>69</v>
      </c>
      <c r="K437" t="s">
        <v>55</v>
      </c>
      <c r="L437" t="s">
        <v>42</v>
      </c>
      <c r="M437" t="s">
        <v>100</v>
      </c>
      <c r="N437" t="s">
        <v>47</v>
      </c>
      <c r="O437" t="s">
        <v>48</v>
      </c>
      <c r="P437" t="s">
        <v>49</v>
      </c>
      <c r="Q437" t="s">
        <v>81</v>
      </c>
      <c r="R437" s="6">
        <f>_xlfn.XLOOKUP(CleanedData[[#This Row],[Product]],'02_Lookup_Tables'!$A$2:$A$126,'02_Lookup_Tables'!$B$2:$B$126)</f>
        <v>605.1</v>
      </c>
      <c r="S437" t="str">
        <f>VLOOKUP(CleanedData[[#This Row],[Product]],'02_Lookup_Tables'!$H$2:$I$126,2,FALSE)</f>
        <v>Apparel</v>
      </c>
      <c r="T437" t="str">
        <f>VLOOKUP(CleanedData[[#This Row],[Province]],'02_Lookup_Tables'!$D$2:$E$10,2, FALSE)</f>
        <v>Northern Region</v>
      </c>
      <c r="U437" t="str" cm="1">
        <f t="array" ref="U437">_xlfn.IFS(CleanedData[[#This Row],[Purchase Amount]]&lt;500,"Low",
CleanedData[[#This Row],[Purchase Amount]]&lt;5000,"Medium",
TRUE,"High")</f>
        <v>Medium</v>
      </c>
      <c r="V437" t="str">
        <f>TEXT(CleanedData[[#This Row],[Date]],"mmmm")</f>
        <v>July</v>
      </c>
      <c r="W437" t="str">
        <f>"Q"&amp;ROUNDUP(MONTH(CleanedData[[#This Row],[Date]])/3,0)</f>
        <v>Q3</v>
      </c>
      <c r="X437" t="str">
        <f>IF(CleanedData[[#This Row],[Purchase Amount]]&gt;=5000,"Yes","No")</f>
        <v>No</v>
      </c>
      <c r="Y437">
        <f>IF(CleanedData[[#This Row],[Recommend]]="Yes",1,0)</f>
        <v>0</v>
      </c>
      <c r="Z437" s="6">
        <f>CleanedData[[#This Row],[Purchase Amount]]*0.15</f>
        <v>90.765000000000001</v>
      </c>
      <c r="AA437" s="6">
        <f>CleanedData[[#This Row],[Purchase Amount]]*1.15</f>
        <v>695.86500000000001</v>
      </c>
    </row>
    <row r="438" spans="1:27" x14ac:dyDescent="0.3">
      <c r="A438">
        <v>518</v>
      </c>
      <c r="B438" t="s">
        <v>657</v>
      </c>
      <c r="C438" s="1">
        <v>45850</v>
      </c>
      <c r="D438">
        <v>36</v>
      </c>
      <c r="E438" t="s">
        <v>39</v>
      </c>
      <c r="F438" t="s">
        <v>130</v>
      </c>
      <c r="G438" t="s">
        <v>111</v>
      </c>
      <c r="H438">
        <v>3</v>
      </c>
      <c r="I438" t="s">
        <v>45</v>
      </c>
      <c r="J438" t="s">
        <v>54</v>
      </c>
      <c r="K438" t="s">
        <v>55</v>
      </c>
      <c r="L438" t="s">
        <v>45</v>
      </c>
      <c r="M438" t="s">
        <v>196</v>
      </c>
      <c r="N438" t="s">
        <v>48</v>
      </c>
      <c r="O438" t="s">
        <v>89</v>
      </c>
      <c r="P438" t="s">
        <v>49</v>
      </c>
      <c r="Q438" t="s">
        <v>81</v>
      </c>
      <c r="R438" s="6">
        <f>_xlfn.XLOOKUP(CleanedData[[#This Row],[Product]],'02_Lookup_Tables'!$A$2:$A$126,'02_Lookup_Tables'!$B$2:$B$126)</f>
        <v>3576.97</v>
      </c>
      <c r="S438" t="str">
        <f>VLOOKUP(CleanedData[[#This Row],[Product]],'02_Lookup_Tables'!$H$2:$I$126,2,FALSE)</f>
        <v>Home Devices</v>
      </c>
      <c r="T438" t="str">
        <f>VLOOKUP(CleanedData[[#This Row],[Province]],'02_Lookup_Tables'!$D$2:$E$10,2, FALSE)</f>
        <v>Eastern Region</v>
      </c>
      <c r="U438" t="str" cm="1">
        <f t="array" ref="U438">_xlfn.IFS(CleanedData[[#This Row],[Purchase Amount]]&lt;500,"Low",
CleanedData[[#This Row],[Purchase Amount]]&lt;5000,"Medium",
TRUE,"High")</f>
        <v>Medium</v>
      </c>
      <c r="V438" t="str">
        <f>TEXT(CleanedData[[#This Row],[Date]],"mmmm")</f>
        <v>July</v>
      </c>
      <c r="W438" t="str">
        <f>"Q"&amp;ROUNDUP(MONTH(CleanedData[[#This Row],[Date]])/3,0)</f>
        <v>Q3</v>
      </c>
      <c r="X438" t="str">
        <f>IF(CleanedData[[#This Row],[Purchase Amount]]&gt;=5000,"Yes","No")</f>
        <v>No</v>
      </c>
      <c r="Y438">
        <f>IF(CleanedData[[#This Row],[Recommend]]="Yes",1,0)</f>
        <v>1</v>
      </c>
      <c r="Z438" s="6">
        <f>CleanedData[[#This Row],[Purchase Amount]]*0.15</f>
        <v>536.54549999999995</v>
      </c>
      <c r="AA438" s="6">
        <f>CleanedData[[#This Row],[Purchase Amount]]*1.15</f>
        <v>4113.5154999999995</v>
      </c>
    </row>
    <row r="439" spans="1:27" x14ac:dyDescent="0.3">
      <c r="A439">
        <v>519</v>
      </c>
      <c r="B439" t="s">
        <v>658</v>
      </c>
      <c r="C439" s="1">
        <v>45870</v>
      </c>
      <c r="D439">
        <v>38</v>
      </c>
      <c r="E439" t="s">
        <v>60</v>
      </c>
      <c r="F439" t="s">
        <v>108</v>
      </c>
      <c r="G439" t="s">
        <v>478</v>
      </c>
      <c r="H439">
        <v>2</v>
      </c>
      <c r="I439" t="s">
        <v>42</v>
      </c>
      <c r="J439" t="s">
        <v>74</v>
      </c>
      <c r="K439" t="s">
        <v>44</v>
      </c>
      <c r="L439" t="s">
        <v>42</v>
      </c>
      <c r="M439" t="s">
        <v>136</v>
      </c>
      <c r="N439" t="s">
        <v>47</v>
      </c>
      <c r="O439" t="s">
        <v>89</v>
      </c>
      <c r="P439" t="s">
        <v>49</v>
      </c>
      <c r="Q439" t="s">
        <v>81</v>
      </c>
      <c r="R439" s="6">
        <f>_xlfn.XLOOKUP(CleanedData[[#This Row],[Product]],'02_Lookup_Tables'!$A$2:$A$126,'02_Lookup_Tables'!$B$2:$B$126)</f>
        <v>4507.63</v>
      </c>
      <c r="S439" t="str">
        <f>VLOOKUP(CleanedData[[#This Row],[Product]],'02_Lookup_Tables'!$H$2:$I$126,2,FALSE)</f>
        <v>Sports &amp; Outdoors</v>
      </c>
      <c r="T439" t="str">
        <f>VLOOKUP(CleanedData[[#This Row],[Province]],'02_Lookup_Tables'!$D$2:$E$10,2, FALSE)</f>
        <v>Gauteng Region</v>
      </c>
      <c r="U439" t="str" cm="1">
        <f t="array" ref="U439">_xlfn.IFS(CleanedData[[#This Row],[Purchase Amount]]&lt;500,"Low",
CleanedData[[#This Row],[Purchase Amount]]&lt;5000,"Medium",
TRUE,"High")</f>
        <v>Medium</v>
      </c>
      <c r="V439" t="str">
        <f>TEXT(CleanedData[[#This Row],[Date]],"mmmm")</f>
        <v>August</v>
      </c>
      <c r="W439" t="str">
        <f>"Q"&amp;ROUNDUP(MONTH(CleanedData[[#This Row],[Date]])/3,0)</f>
        <v>Q3</v>
      </c>
      <c r="X439" t="str">
        <f>IF(CleanedData[[#This Row],[Purchase Amount]]&gt;=5000,"Yes","No")</f>
        <v>No</v>
      </c>
      <c r="Y439">
        <f>IF(CleanedData[[#This Row],[Recommend]]="Yes",1,0)</f>
        <v>0</v>
      </c>
      <c r="Z439" s="6">
        <f>CleanedData[[#This Row],[Purchase Amount]]*0.15</f>
        <v>676.14449999999999</v>
      </c>
      <c r="AA439" s="6">
        <f>CleanedData[[#This Row],[Purchase Amount]]*1.15</f>
        <v>5183.7744999999995</v>
      </c>
    </row>
    <row r="440" spans="1:27" x14ac:dyDescent="0.3">
      <c r="A440">
        <v>520</v>
      </c>
      <c r="B440" t="s">
        <v>659</v>
      </c>
      <c r="C440" s="1">
        <v>45913</v>
      </c>
      <c r="E440" t="s">
        <v>39</v>
      </c>
      <c r="F440" t="s">
        <v>108</v>
      </c>
      <c r="G440" t="s">
        <v>307</v>
      </c>
      <c r="H440">
        <v>4</v>
      </c>
      <c r="I440" t="s">
        <v>42</v>
      </c>
      <c r="J440" t="s">
        <v>74</v>
      </c>
      <c r="K440" t="s">
        <v>44</v>
      </c>
      <c r="L440" t="s">
        <v>42</v>
      </c>
      <c r="M440" t="s">
        <v>85</v>
      </c>
      <c r="N440" t="s">
        <v>96</v>
      </c>
      <c r="O440" t="s">
        <v>48</v>
      </c>
      <c r="P440" t="s">
        <v>49</v>
      </c>
      <c r="Q440" t="s">
        <v>166</v>
      </c>
      <c r="R440" s="6">
        <f>_xlfn.XLOOKUP(CleanedData[[#This Row],[Product]],'02_Lookup_Tables'!$A$2:$A$126,'02_Lookup_Tables'!$B$2:$B$126)</f>
        <v>824.74</v>
      </c>
      <c r="S440" t="str">
        <f>VLOOKUP(CleanedData[[#This Row],[Product]],'02_Lookup_Tables'!$H$2:$I$126,2,FALSE)</f>
        <v>Apparel</v>
      </c>
      <c r="T440" t="str">
        <f>VLOOKUP(CleanedData[[#This Row],[Province]],'02_Lookup_Tables'!$D$2:$E$10,2, FALSE)</f>
        <v>Gauteng Region</v>
      </c>
      <c r="U440" t="str" cm="1">
        <f t="array" ref="U440">_xlfn.IFS(CleanedData[[#This Row],[Purchase Amount]]&lt;500,"Low",
CleanedData[[#This Row],[Purchase Amount]]&lt;5000,"Medium",
TRUE,"High")</f>
        <v>Medium</v>
      </c>
      <c r="V440" t="str">
        <f>TEXT(CleanedData[[#This Row],[Date]],"mmmm")</f>
        <v>September</v>
      </c>
      <c r="W440" t="str">
        <f>"Q"&amp;ROUNDUP(MONTH(CleanedData[[#This Row],[Date]])/3,0)</f>
        <v>Q3</v>
      </c>
      <c r="X440" t="str">
        <f>IF(CleanedData[[#This Row],[Purchase Amount]]&gt;=5000,"Yes","No")</f>
        <v>No</v>
      </c>
      <c r="Y440">
        <f>IF(CleanedData[[#This Row],[Recommend]]="Yes",1,0)</f>
        <v>0</v>
      </c>
      <c r="Z440" s="6">
        <f>CleanedData[[#This Row],[Purchase Amount]]*0.15</f>
        <v>123.711</v>
      </c>
      <c r="AA440" s="6">
        <f>CleanedData[[#This Row],[Purchase Amount]]*1.15</f>
        <v>948.45099999999991</v>
      </c>
    </row>
    <row r="441" spans="1:27" x14ac:dyDescent="0.3">
      <c r="A441">
        <v>521</v>
      </c>
      <c r="B441" t="s">
        <v>660</v>
      </c>
      <c r="C441" s="1">
        <v>45453</v>
      </c>
      <c r="D441">
        <v>74</v>
      </c>
      <c r="E441" t="s">
        <v>52</v>
      </c>
      <c r="F441" t="s">
        <v>83</v>
      </c>
      <c r="G441" t="s">
        <v>187</v>
      </c>
      <c r="H441">
        <v>5</v>
      </c>
      <c r="I441" t="s">
        <v>42</v>
      </c>
      <c r="J441" t="s">
        <v>69</v>
      </c>
      <c r="K441" t="s">
        <v>55</v>
      </c>
      <c r="L441" t="s">
        <v>42</v>
      </c>
      <c r="M441" t="s">
        <v>175</v>
      </c>
      <c r="N441" t="s">
        <v>57</v>
      </c>
      <c r="O441" t="s">
        <v>89</v>
      </c>
      <c r="P441" t="s">
        <v>70</v>
      </c>
      <c r="Q441" t="s">
        <v>97</v>
      </c>
      <c r="R441" s="6">
        <f>_xlfn.XLOOKUP(CleanedData[[#This Row],[Product]],'02_Lookup_Tables'!$A$2:$A$126,'02_Lookup_Tables'!$B$2:$B$126)</f>
        <v>24904.86</v>
      </c>
      <c r="S441" t="str">
        <f>VLOOKUP(CleanedData[[#This Row],[Product]],'02_Lookup_Tables'!$H$2:$I$126,2,FALSE)</f>
        <v>Electronics</v>
      </c>
      <c r="T441" t="str">
        <f>VLOOKUP(CleanedData[[#This Row],[Province]],'02_Lookup_Tables'!$D$2:$E$10,2, FALSE)</f>
        <v>Western Region</v>
      </c>
      <c r="U441" t="str" cm="1">
        <f t="array" ref="U441">_xlfn.IFS(CleanedData[[#This Row],[Purchase Amount]]&lt;500,"Low",
CleanedData[[#This Row],[Purchase Amount]]&lt;5000,"Medium",
TRUE,"High")</f>
        <v>High</v>
      </c>
      <c r="V441" t="str">
        <f>TEXT(CleanedData[[#This Row],[Date]],"mmmm")</f>
        <v>June</v>
      </c>
      <c r="W441" t="str">
        <f>"Q"&amp;ROUNDUP(MONTH(CleanedData[[#This Row],[Date]])/3,0)</f>
        <v>Q2</v>
      </c>
      <c r="X441" t="str">
        <f>IF(CleanedData[[#This Row],[Purchase Amount]]&gt;=5000,"Yes","No")</f>
        <v>Yes</v>
      </c>
      <c r="Y441">
        <f>IF(CleanedData[[#This Row],[Recommend]]="Yes",1,0)</f>
        <v>0</v>
      </c>
      <c r="Z441" s="6">
        <f>CleanedData[[#This Row],[Purchase Amount]]*0.15</f>
        <v>3735.7289999999998</v>
      </c>
      <c r="AA441" s="6">
        <f>CleanedData[[#This Row],[Purchase Amount]]*1.15</f>
        <v>28640.589</v>
      </c>
    </row>
    <row r="442" spans="1:27" x14ac:dyDescent="0.3">
      <c r="A442">
        <v>522</v>
      </c>
      <c r="B442" t="s">
        <v>661</v>
      </c>
      <c r="C442" s="1">
        <v>45572</v>
      </c>
      <c r="D442">
        <v>47</v>
      </c>
      <c r="E442" t="s">
        <v>52</v>
      </c>
      <c r="F442" t="s">
        <v>83</v>
      </c>
      <c r="G442" t="s">
        <v>223</v>
      </c>
      <c r="H442">
        <v>5</v>
      </c>
      <c r="I442" t="s">
        <v>42</v>
      </c>
      <c r="J442" t="s">
        <v>69</v>
      </c>
      <c r="K442" t="s">
        <v>55</v>
      </c>
      <c r="L442" t="s">
        <v>45</v>
      </c>
      <c r="M442" t="s">
        <v>106</v>
      </c>
      <c r="N442" t="s">
        <v>57</v>
      </c>
      <c r="O442" t="s">
        <v>148</v>
      </c>
      <c r="P442" t="s">
        <v>49</v>
      </c>
      <c r="Q442" t="s">
        <v>93</v>
      </c>
      <c r="R442" s="6">
        <f>_xlfn.XLOOKUP(CleanedData[[#This Row],[Product]],'02_Lookup_Tables'!$A$2:$A$126,'02_Lookup_Tables'!$B$2:$B$126)</f>
        <v>209.53</v>
      </c>
      <c r="S442" t="str">
        <f>VLOOKUP(CleanedData[[#This Row],[Product]],'02_Lookup_Tables'!$H$2:$I$126,2,FALSE)</f>
        <v>Food</v>
      </c>
      <c r="T442" t="str">
        <f>VLOOKUP(CleanedData[[#This Row],[Province]],'02_Lookup_Tables'!$D$2:$E$10,2, FALSE)</f>
        <v>Western Region</v>
      </c>
      <c r="U442" t="str" cm="1">
        <f t="array" ref="U442">_xlfn.IFS(CleanedData[[#This Row],[Purchase Amount]]&lt;500,"Low",
CleanedData[[#This Row],[Purchase Amount]]&lt;5000,"Medium",
TRUE,"High")</f>
        <v>Low</v>
      </c>
      <c r="V442" t="str">
        <f>TEXT(CleanedData[[#This Row],[Date]],"mmmm")</f>
        <v>October</v>
      </c>
      <c r="W442" t="str">
        <f>"Q"&amp;ROUNDUP(MONTH(CleanedData[[#This Row],[Date]])/3,0)</f>
        <v>Q4</v>
      </c>
      <c r="X442" t="str">
        <f>IF(CleanedData[[#This Row],[Purchase Amount]]&gt;=5000,"Yes","No")</f>
        <v>No</v>
      </c>
      <c r="Y442">
        <f>IF(CleanedData[[#This Row],[Recommend]]="Yes",1,0)</f>
        <v>0</v>
      </c>
      <c r="Z442" s="6">
        <f>CleanedData[[#This Row],[Purchase Amount]]*0.15</f>
        <v>31.429499999999997</v>
      </c>
      <c r="AA442" s="6">
        <f>CleanedData[[#This Row],[Purchase Amount]]*1.15</f>
        <v>240.95949999999999</v>
      </c>
    </row>
    <row r="443" spans="1:27" x14ac:dyDescent="0.3">
      <c r="A443">
        <v>523</v>
      </c>
      <c r="B443" t="s">
        <v>662</v>
      </c>
      <c r="C443" s="1">
        <v>45320</v>
      </c>
      <c r="D443">
        <v>20</v>
      </c>
      <c r="E443" t="s">
        <v>52</v>
      </c>
      <c r="F443" t="s">
        <v>83</v>
      </c>
      <c r="G443" t="s">
        <v>372</v>
      </c>
      <c r="H443">
        <v>2</v>
      </c>
      <c r="I443" t="s">
        <v>45</v>
      </c>
      <c r="J443" t="s">
        <v>54</v>
      </c>
      <c r="K443" t="s">
        <v>55</v>
      </c>
      <c r="L443" t="s">
        <v>42</v>
      </c>
      <c r="M443" t="s">
        <v>165</v>
      </c>
      <c r="N443" t="s">
        <v>47</v>
      </c>
      <c r="O443" t="s">
        <v>89</v>
      </c>
      <c r="P443" t="s">
        <v>49</v>
      </c>
      <c r="Q443" t="s">
        <v>66</v>
      </c>
      <c r="R443" s="6">
        <f>_xlfn.XLOOKUP(CleanedData[[#This Row],[Product]],'02_Lookup_Tables'!$A$2:$A$126,'02_Lookup_Tables'!$B$2:$B$126)</f>
        <v>944.78</v>
      </c>
      <c r="S443" t="str">
        <f>VLOOKUP(CleanedData[[#This Row],[Product]],'02_Lookup_Tables'!$H$2:$I$126,2,FALSE)</f>
        <v>Electronics</v>
      </c>
      <c r="T443" t="str">
        <f>VLOOKUP(CleanedData[[#This Row],[Province]],'02_Lookup_Tables'!$D$2:$E$10,2, FALSE)</f>
        <v>Western Region</v>
      </c>
      <c r="U443" t="str" cm="1">
        <f t="array" ref="U443">_xlfn.IFS(CleanedData[[#This Row],[Purchase Amount]]&lt;500,"Low",
CleanedData[[#This Row],[Purchase Amount]]&lt;5000,"Medium",
TRUE,"High")</f>
        <v>Medium</v>
      </c>
      <c r="V443" t="str">
        <f>TEXT(CleanedData[[#This Row],[Date]],"mmmm")</f>
        <v>January</v>
      </c>
      <c r="W443" t="str">
        <f>"Q"&amp;ROUNDUP(MONTH(CleanedData[[#This Row],[Date]])/3,0)</f>
        <v>Q1</v>
      </c>
      <c r="X443" t="str">
        <f>IF(CleanedData[[#This Row],[Purchase Amount]]&gt;=5000,"Yes","No")</f>
        <v>No</v>
      </c>
      <c r="Y443">
        <f>IF(CleanedData[[#This Row],[Recommend]]="Yes",1,0)</f>
        <v>1</v>
      </c>
      <c r="Z443" s="6">
        <f>CleanedData[[#This Row],[Purchase Amount]]*0.15</f>
        <v>141.71699999999998</v>
      </c>
      <c r="AA443" s="6">
        <f>CleanedData[[#This Row],[Purchase Amount]]*1.15</f>
        <v>1086.4969999999998</v>
      </c>
    </row>
    <row r="444" spans="1:27" x14ac:dyDescent="0.3">
      <c r="A444">
        <v>524</v>
      </c>
      <c r="B444" t="s">
        <v>663</v>
      </c>
      <c r="C444" s="1">
        <v>45736</v>
      </c>
      <c r="D444">
        <v>71</v>
      </c>
      <c r="E444" t="s">
        <v>52</v>
      </c>
      <c r="F444" t="s">
        <v>83</v>
      </c>
      <c r="G444" t="s">
        <v>223</v>
      </c>
      <c r="H444">
        <v>5</v>
      </c>
      <c r="I444" t="s">
        <v>45</v>
      </c>
      <c r="J444" t="s">
        <v>54</v>
      </c>
      <c r="K444" t="s">
        <v>55</v>
      </c>
      <c r="L444" t="s">
        <v>45</v>
      </c>
      <c r="M444" t="s">
        <v>156</v>
      </c>
      <c r="N444" t="s">
        <v>57</v>
      </c>
      <c r="O444" t="s">
        <v>148</v>
      </c>
      <c r="P444" t="s">
        <v>49</v>
      </c>
      <c r="Q444" t="s">
        <v>97</v>
      </c>
      <c r="R444" s="6">
        <f>_xlfn.XLOOKUP(CleanedData[[#This Row],[Product]],'02_Lookup_Tables'!$A$2:$A$126,'02_Lookup_Tables'!$B$2:$B$126)</f>
        <v>209.53</v>
      </c>
      <c r="S444" t="str">
        <f>VLOOKUP(CleanedData[[#This Row],[Product]],'02_Lookup_Tables'!$H$2:$I$126,2,FALSE)</f>
        <v>Food</v>
      </c>
      <c r="T444" t="str">
        <f>VLOOKUP(CleanedData[[#This Row],[Province]],'02_Lookup_Tables'!$D$2:$E$10,2, FALSE)</f>
        <v>Western Region</v>
      </c>
      <c r="U444" t="str" cm="1">
        <f t="array" ref="U444">_xlfn.IFS(CleanedData[[#This Row],[Purchase Amount]]&lt;500,"Low",
CleanedData[[#This Row],[Purchase Amount]]&lt;5000,"Medium",
TRUE,"High")</f>
        <v>Low</v>
      </c>
      <c r="V444" t="str">
        <f>TEXT(CleanedData[[#This Row],[Date]],"mmmm")</f>
        <v>March</v>
      </c>
      <c r="W444" t="str">
        <f>"Q"&amp;ROUNDUP(MONTH(CleanedData[[#This Row],[Date]])/3,0)</f>
        <v>Q1</v>
      </c>
      <c r="X444" t="str">
        <f>IF(CleanedData[[#This Row],[Purchase Amount]]&gt;=5000,"Yes","No")</f>
        <v>No</v>
      </c>
      <c r="Y444">
        <f>IF(CleanedData[[#This Row],[Recommend]]="Yes",1,0)</f>
        <v>1</v>
      </c>
      <c r="Z444" s="6">
        <f>CleanedData[[#This Row],[Purchase Amount]]*0.15</f>
        <v>31.429499999999997</v>
      </c>
      <c r="AA444" s="6">
        <f>CleanedData[[#This Row],[Purchase Amount]]*1.15</f>
        <v>240.95949999999999</v>
      </c>
    </row>
    <row r="445" spans="1:27" x14ac:dyDescent="0.3">
      <c r="A445">
        <v>525</v>
      </c>
      <c r="B445" t="s">
        <v>664</v>
      </c>
      <c r="C445" s="1">
        <v>45872</v>
      </c>
      <c r="D445">
        <v>19</v>
      </c>
      <c r="E445" t="s">
        <v>52</v>
      </c>
      <c r="F445" t="s">
        <v>83</v>
      </c>
      <c r="G445" t="s">
        <v>342</v>
      </c>
      <c r="H445">
        <v>5</v>
      </c>
      <c r="I445" t="s">
        <v>42</v>
      </c>
      <c r="J445" t="s">
        <v>69</v>
      </c>
      <c r="K445" t="s">
        <v>64</v>
      </c>
      <c r="L445" t="s">
        <v>45</v>
      </c>
      <c r="M445" t="s">
        <v>75</v>
      </c>
      <c r="N445" t="s">
        <v>57</v>
      </c>
      <c r="O445" t="s">
        <v>89</v>
      </c>
      <c r="P445" t="s">
        <v>70</v>
      </c>
      <c r="Q445" t="s">
        <v>66</v>
      </c>
      <c r="R445" s="6">
        <f>_xlfn.XLOOKUP(CleanedData[[#This Row],[Product]],'02_Lookup_Tables'!$A$2:$A$126,'02_Lookup_Tables'!$B$2:$B$126)</f>
        <v>529.15</v>
      </c>
      <c r="S445" t="str">
        <f>VLOOKUP(CleanedData[[#This Row],[Product]],'02_Lookup_Tables'!$H$2:$I$126,2,FALSE)</f>
        <v>Accessories</v>
      </c>
      <c r="T445" t="str">
        <f>VLOOKUP(CleanedData[[#This Row],[Province]],'02_Lookup_Tables'!$D$2:$E$10,2, FALSE)</f>
        <v>Western Region</v>
      </c>
      <c r="U445" t="str" cm="1">
        <f t="array" ref="U445">_xlfn.IFS(CleanedData[[#This Row],[Purchase Amount]]&lt;500,"Low",
CleanedData[[#This Row],[Purchase Amount]]&lt;5000,"Medium",
TRUE,"High")</f>
        <v>Medium</v>
      </c>
      <c r="V445" t="str">
        <f>TEXT(CleanedData[[#This Row],[Date]],"mmmm")</f>
        <v>August</v>
      </c>
      <c r="W445" t="str">
        <f>"Q"&amp;ROUNDUP(MONTH(CleanedData[[#This Row],[Date]])/3,0)</f>
        <v>Q3</v>
      </c>
      <c r="X445" t="str">
        <f>IF(CleanedData[[#This Row],[Purchase Amount]]&gt;=5000,"Yes","No")</f>
        <v>No</v>
      </c>
      <c r="Y445">
        <f>IF(CleanedData[[#This Row],[Recommend]]="Yes",1,0)</f>
        <v>0</v>
      </c>
      <c r="Z445" s="6">
        <f>CleanedData[[#This Row],[Purchase Amount]]*0.15</f>
        <v>79.372499999999988</v>
      </c>
      <c r="AA445" s="6">
        <f>CleanedData[[#This Row],[Purchase Amount]]*1.15</f>
        <v>608.52249999999992</v>
      </c>
    </row>
    <row r="446" spans="1:27" x14ac:dyDescent="0.3">
      <c r="A446">
        <v>526</v>
      </c>
      <c r="B446" t="s">
        <v>665</v>
      </c>
      <c r="C446" s="1">
        <v>45895</v>
      </c>
      <c r="D446">
        <v>57</v>
      </c>
      <c r="E446" t="s">
        <v>39</v>
      </c>
      <c r="F446" t="s">
        <v>108</v>
      </c>
      <c r="G446" t="s">
        <v>340</v>
      </c>
      <c r="H446">
        <v>3</v>
      </c>
      <c r="I446" t="s">
        <v>45</v>
      </c>
      <c r="J446" t="s">
        <v>69</v>
      </c>
      <c r="K446" t="s">
        <v>55</v>
      </c>
      <c r="L446" t="s">
        <v>45</v>
      </c>
      <c r="M446" t="s">
        <v>92</v>
      </c>
      <c r="N446" t="s">
        <v>48</v>
      </c>
      <c r="O446" t="s">
        <v>89</v>
      </c>
      <c r="P446" t="s">
        <v>49</v>
      </c>
      <c r="Q446" t="s">
        <v>50</v>
      </c>
      <c r="R446" s="6">
        <f>_xlfn.XLOOKUP(CleanedData[[#This Row],[Product]],'02_Lookup_Tables'!$A$2:$A$126,'02_Lookup_Tables'!$B$2:$B$126)</f>
        <v>828.82</v>
      </c>
      <c r="S446" t="str">
        <f>VLOOKUP(CleanedData[[#This Row],[Product]],'02_Lookup_Tables'!$H$2:$I$126,2,FALSE)</f>
        <v>Home Devices</v>
      </c>
      <c r="T446" t="str">
        <f>VLOOKUP(CleanedData[[#This Row],[Province]],'02_Lookup_Tables'!$D$2:$E$10,2, FALSE)</f>
        <v>Gauteng Region</v>
      </c>
      <c r="U446" t="str" cm="1">
        <f t="array" ref="U446">_xlfn.IFS(CleanedData[[#This Row],[Purchase Amount]]&lt;500,"Low",
CleanedData[[#This Row],[Purchase Amount]]&lt;5000,"Medium",
TRUE,"High")</f>
        <v>Medium</v>
      </c>
      <c r="V446" t="str">
        <f>TEXT(CleanedData[[#This Row],[Date]],"mmmm")</f>
        <v>August</v>
      </c>
      <c r="W446" t="str">
        <f>"Q"&amp;ROUNDUP(MONTH(CleanedData[[#This Row],[Date]])/3,0)</f>
        <v>Q3</v>
      </c>
      <c r="X446" t="str">
        <f>IF(CleanedData[[#This Row],[Purchase Amount]]&gt;=5000,"Yes","No")</f>
        <v>No</v>
      </c>
      <c r="Y446">
        <f>IF(CleanedData[[#This Row],[Recommend]]="Yes",1,0)</f>
        <v>1</v>
      </c>
      <c r="Z446" s="6">
        <f>CleanedData[[#This Row],[Purchase Amount]]*0.15</f>
        <v>124.32300000000001</v>
      </c>
      <c r="AA446" s="6">
        <f>CleanedData[[#This Row],[Purchase Amount]]*1.15</f>
        <v>953.14300000000003</v>
      </c>
    </row>
    <row r="447" spans="1:27" x14ac:dyDescent="0.3">
      <c r="A447">
        <v>527</v>
      </c>
      <c r="B447" t="s">
        <v>666</v>
      </c>
      <c r="C447" s="1">
        <v>45664</v>
      </c>
      <c r="D447">
        <v>57</v>
      </c>
      <c r="E447" t="s">
        <v>52</v>
      </c>
      <c r="F447" t="s">
        <v>130</v>
      </c>
      <c r="G447" t="s">
        <v>207</v>
      </c>
      <c r="H447">
        <v>5</v>
      </c>
      <c r="I447" t="s">
        <v>42</v>
      </c>
      <c r="J447" t="s">
        <v>54</v>
      </c>
      <c r="K447" t="s">
        <v>55</v>
      </c>
      <c r="L447" t="s">
        <v>42</v>
      </c>
      <c r="M447" t="s">
        <v>100</v>
      </c>
      <c r="N447" t="s">
        <v>57</v>
      </c>
      <c r="O447" t="s">
        <v>48</v>
      </c>
      <c r="P447" t="s">
        <v>49</v>
      </c>
      <c r="Q447" t="s">
        <v>50</v>
      </c>
      <c r="R447" s="6">
        <f>_xlfn.XLOOKUP(CleanedData[[#This Row],[Product]],'02_Lookup_Tables'!$A$2:$A$126,'02_Lookup_Tables'!$B$2:$B$126)</f>
        <v>3755.73</v>
      </c>
      <c r="S447" t="str">
        <f>VLOOKUP(CleanedData[[#This Row],[Product]],'02_Lookup_Tables'!$H$2:$I$126,2,FALSE)</f>
        <v>Sports &amp; Outdoors</v>
      </c>
      <c r="T447" t="str">
        <f>VLOOKUP(CleanedData[[#This Row],[Province]],'02_Lookup_Tables'!$D$2:$E$10,2, FALSE)</f>
        <v>Eastern Region</v>
      </c>
      <c r="U447" t="str" cm="1">
        <f t="array" ref="U447">_xlfn.IFS(CleanedData[[#This Row],[Purchase Amount]]&lt;500,"Low",
CleanedData[[#This Row],[Purchase Amount]]&lt;5000,"Medium",
TRUE,"High")</f>
        <v>Medium</v>
      </c>
      <c r="V447" t="str">
        <f>TEXT(CleanedData[[#This Row],[Date]],"mmmm")</f>
        <v>January</v>
      </c>
      <c r="W447" t="str">
        <f>"Q"&amp;ROUNDUP(MONTH(CleanedData[[#This Row],[Date]])/3,0)</f>
        <v>Q1</v>
      </c>
      <c r="X447" t="str">
        <f>IF(CleanedData[[#This Row],[Purchase Amount]]&gt;=5000,"Yes","No")</f>
        <v>No</v>
      </c>
      <c r="Y447">
        <f>IF(CleanedData[[#This Row],[Recommend]]="Yes",1,0)</f>
        <v>0</v>
      </c>
      <c r="Z447" s="6">
        <f>CleanedData[[#This Row],[Purchase Amount]]*0.15</f>
        <v>563.35950000000003</v>
      </c>
      <c r="AA447" s="6">
        <f>CleanedData[[#This Row],[Purchase Amount]]*1.15</f>
        <v>4319.0895</v>
      </c>
    </row>
    <row r="448" spans="1:27" x14ac:dyDescent="0.3">
      <c r="A448">
        <v>528</v>
      </c>
      <c r="B448" t="s">
        <v>667</v>
      </c>
      <c r="C448" s="1">
        <v>45780</v>
      </c>
      <c r="D448">
        <v>55</v>
      </c>
      <c r="E448" t="s">
        <v>60</v>
      </c>
      <c r="F448" t="s">
        <v>125</v>
      </c>
      <c r="G448" t="s">
        <v>668</v>
      </c>
      <c r="H448">
        <v>5</v>
      </c>
      <c r="I448" t="s">
        <v>45</v>
      </c>
      <c r="J448" t="s">
        <v>63</v>
      </c>
      <c r="K448" t="s">
        <v>44</v>
      </c>
      <c r="L448" t="s">
        <v>45</v>
      </c>
      <c r="M448" t="s">
        <v>92</v>
      </c>
      <c r="N448" t="s">
        <v>57</v>
      </c>
      <c r="O448" t="s">
        <v>89</v>
      </c>
      <c r="P448" t="s">
        <v>70</v>
      </c>
      <c r="Q448" t="s">
        <v>50</v>
      </c>
      <c r="R448" s="6">
        <f>_xlfn.XLOOKUP(CleanedData[[#This Row],[Product]],'02_Lookup_Tables'!$A$2:$A$126,'02_Lookup_Tables'!$B$2:$B$126)</f>
        <v>301.58</v>
      </c>
      <c r="S448" t="str">
        <f>VLOOKUP(CleanedData[[#This Row],[Product]],'02_Lookup_Tables'!$H$2:$I$126,2,FALSE)</f>
        <v>Food</v>
      </c>
      <c r="T448" t="str">
        <f>VLOOKUP(CleanedData[[#This Row],[Province]],'02_Lookup_Tables'!$D$2:$E$10,2, FALSE)</f>
        <v>Western Region</v>
      </c>
      <c r="U448" t="str" cm="1">
        <f t="array" ref="U448">_xlfn.IFS(CleanedData[[#This Row],[Purchase Amount]]&lt;500,"Low",
CleanedData[[#This Row],[Purchase Amount]]&lt;5000,"Medium",
TRUE,"High")</f>
        <v>Low</v>
      </c>
      <c r="V448" t="str">
        <f>TEXT(CleanedData[[#This Row],[Date]],"mmmm")</f>
        <v>May</v>
      </c>
      <c r="W448" t="str">
        <f>"Q"&amp;ROUNDUP(MONTH(CleanedData[[#This Row],[Date]])/3,0)</f>
        <v>Q2</v>
      </c>
      <c r="X448" t="str">
        <f>IF(CleanedData[[#This Row],[Purchase Amount]]&gt;=5000,"Yes","No")</f>
        <v>No</v>
      </c>
      <c r="Y448">
        <f>IF(CleanedData[[#This Row],[Recommend]]="Yes",1,0)</f>
        <v>1</v>
      </c>
      <c r="Z448" s="6">
        <f>CleanedData[[#This Row],[Purchase Amount]]*0.15</f>
        <v>45.236999999999995</v>
      </c>
      <c r="AA448" s="6">
        <f>CleanedData[[#This Row],[Purchase Amount]]*1.15</f>
        <v>346.81699999999995</v>
      </c>
    </row>
    <row r="449" spans="1:27" x14ac:dyDescent="0.3">
      <c r="A449">
        <v>529</v>
      </c>
      <c r="B449" t="s">
        <v>669</v>
      </c>
      <c r="C449" s="1">
        <v>45991</v>
      </c>
      <c r="D449">
        <v>34</v>
      </c>
      <c r="E449" t="s">
        <v>52</v>
      </c>
      <c r="F449" t="s">
        <v>61</v>
      </c>
      <c r="G449" t="s">
        <v>205</v>
      </c>
      <c r="H449">
        <v>3</v>
      </c>
      <c r="I449" t="s">
        <v>45</v>
      </c>
      <c r="J449" t="s">
        <v>43</v>
      </c>
      <c r="K449" t="s">
        <v>44</v>
      </c>
      <c r="L449" t="s">
        <v>42</v>
      </c>
      <c r="M449" t="s">
        <v>46</v>
      </c>
      <c r="N449" t="s">
        <v>48</v>
      </c>
      <c r="O449" t="s">
        <v>89</v>
      </c>
      <c r="P449" t="s">
        <v>49</v>
      </c>
      <c r="Q449" t="s">
        <v>58</v>
      </c>
      <c r="R449" s="6">
        <f>_xlfn.XLOOKUP(CleanedData[[#This Row],[Product]],'02_Lookup_Tables'!$A$2:$A$126,'02_Lookup_Tables'!$B$2:$B$126)</f>
        <v>139.72999999999999</v>
      </c>
      <c r="S449" t="str">
        <f>VLOOKUP(CleanedData[[#This Row],[Product]],'02_Lookup_Tables'!$H$2:$I$126,2,FALSE)</f>
        <v>Beauty &amp; Personal Care</v>
      </c>
      <c r="T449" t="str">
        <f>VLOOKUP(CleanedData[[#This Row],[Province]],'02_Lookup_Tables'!$D$2:$E$10,2, FALSE)</f>
        <v>Southern Region</v>
      </c>
      <c r="U449" t="str" cm="1">
        <f t="array" ref="U449">_xlfn.IFS(CleanedData[[#This Row],[Purchase Amount]]&lt;500,"Low",
CleanedData[[#This Row],[Purchase Amount]]&lt;5000,"Medium",
TRUE,"High")</f>
        <v>Low</v>
      </c>
      <c r="V449" t="str">
        <f>TEXT(CleanedData[[#This Row],[Date]],"mmmm")</f>
        <v>November</v>
      </c>
      <c r="W449" t="str">
        <f>"Q"&amp;ROUNDUP(MONTH(CleanedData[[#This Row],[Date]])/3,0)</f>
        <v>Q4</v>
      </c>
      <c r="X449" t="str">
        <f>IF(CleanedData[[#This Row],[Purchase Amount]]&gt;=5000,"Yes","No")</f>
        <v>No</v>
      </c>
      <c r="Y449">
        <f>IF(CleanedData[[#This Row],[Recommend]]="Yes",1,0)</f>
        <v>1</v>
      </c>
      <c r="Z449" s="6">
        <f>CleanedData[[#This Row],[Purchase Amount]]*0.15</f>
        <v>20.959499999999998</v>
      </c>
      <c r="AA449" s="6">
        <f>CleanedData[[#This Row],[Purchase Amount]]*1.15</f>
        <v>160.68949999999998</v>
      </c>
    </row>
    <row r="450" spans="1:27" x14ac:dyDescent="0.3">
      <c r="A450">
        <v>530</v>
      </c>
      <c r="B450" t="s">
        <v>670</v>
      </c>
      <c r="C450" s="1">
        <v>45389</v>
      </c>
      <c r="D450">
        <v>34</v>
      </c>
      <c r="E450" t="s">
        <v>52</v>
      </c>
      <c r="F450" t="s">
        <v>83</v>
      </c>
      <c r="G450" t="s">
        <v>323</v>
      </c>
      <c r="H450">
        <v>2</v>
      </c>
      <c r="I450" t="s">
        <v>42</v>
      </c>
      <c r="J450" t="s">
        <v>63</v>
      </c>
      <c r="K450" t="s">
        <v>55</v>
      </c>
      <c r="L450" t="s">
        <v>42</v>
      </c>
      <c r="M450" t="s">
        <v>112</v>
      </c>
      <c r="N450" t="s">
        <v>47</v>
      </c>
      <c r="O450" t="s">
        <v>48</v>
      </c>
      <c r="P450" t="s">
        <v>49</v>
      </c>
      <c r="Q450" t="s">
        <v>58</v>
      </c>
      <c r="R450" s="6">
        <f>_xlfn.XLOOKUP(CleanedData[[#This Row],[Product]],'02_Lookup_Tables'!$A$2:$A$126,'02_Lookup_Tables'!$B$2:$B$126)</f>
        <v>463.48</v>
      </c>
      <c r="S450" t="str">
        <f>VLOOKUP(CleanedData[[#This Row],[Product]],'02_Lookup_Tables'!$H$2:$I$126,2,FALSE)</f>
        <v>Electronics</v>
      </c>
      <c r="T450" t="str">
        <f>VLOOKUP(CleanedData[[#This Row],[Province]],'02_Lookup_Tables'!$D$2:$E$10,2, FALSE)</f>
        <v>Western Region</v>
      </c>
      <c r="U450" t="str" cm="1">
        <f t="array" ref="U450">_xlfn.IFS(CleanedData[[#This Row],[Purchase Amount]]&lt;500,"Low",
CleanedData[[#This Row],[Purchase Amount]]&lt;5000,"Medium",
TRUE,"High")</f>
        <v>Low</v>
      </c>
      <c r="V450" t="str">
        <f>TEXT(CleanedData[[#This Row],[Date]],"mmmm")</f>
        <v>April</v>
      </c>
      <c r="W450" t="str">
        <f>"Q"&amp;ROUNDUP(MONTH(CleanedData[[#This Row],[Date]])/3,0)</f>
        <v>Q2</v>
      </c>
      <c r="X450" t="str">
        <f>IF(CleanedData[[#This Row],[Purchase Amount]]&gt;=5000,"Yes","No")</f>
        <v>No</v>
      </c>
      <c r="Y450">
        <f>IF(CleanedData[[#This Row],[Recommend]]="Yes",1,0)</f>
        <v>0</v>
      </c>
      <c r="Z450" s="6">
        <f>CleanedData[[#This Row],[Purchase Amount]]*0.15</f>
        <v>69.522000000000006</v>
      </c>
      <c r="AA450" s="6">
        <f>CleanedData[[#This Row],[Purchase Amount]]*1.15</f>
        <v>533.00199999999995</v>
      </c>
    </row>
    <row r="451" spans="1:27" x14ac:dyDescent="0.3">
      <c r="A451">
        <v>531</v>
      </c>
      <c r="B451" t="s">
        <v>671</v>
      </c>
      <c r="C451" s="1">
        <v>45309</v>
      </c>
      <c r="D451">
        <v>76</v>
      </c>
      <c r="E451" t="s">
        <v>52</v>
      </c>
      <c r="F451" t="s">
        <v>61</v>
      </c>
      <c r="G451" t="s">
        <v>205</v>
      </c>
      <c r="H451">
        <v>1</v>
      </c>
      <c r="I451" t="s">
        <v>42</v>
      </c>
      <c r="J451" t="s">
        <v>63</v>
      </c>
      <c r="K451" t="s">
        <v>44</v>
      </c>
      <c r="L451" t="s">
        <v>45</v>
      </c>
      <c r="M451" t="s">
        <v>65</v>
      </c>
      <c r="N451" t="s">
        <v>80</v>
      </c>
      <c r="O451" t="s">
        <v>89</v>
      </c>
      <c r="P451" t="s">
        <v>49</v>
      </c>
      <c r="Q451" t="s">
        <v>97</v>
      </c>
      <c r="R451" s="6">
        <f>_xlfn.XLOOKUP(CleanedData[[#This Row],[Product]],'02_Lookup_Tables'!$A$2:$A$126,'02_Lookup_Tables'!$B$2:$B$126)</f>
        <v>139.72999999999999</v>
      </c>
      <c r="S451" t="str">
        <f>VLOOKUP(CleanedData[[#This Row],[Product]],'02_Lookup_Tables'!$H$2:$I$126,2,FALSE)</f>
        <v>Beauty &amp; Personal Care</v>
      </c>
      <c r="T451" t="str">
        <f>VLOOKUP(CleanedData[[#This Row],[Province]],'02_Lookup_Tables'!$D$2:$E$10,2, FALSE)</f>
        <v>Southern Region</v>
      </c>
      <c r="U451" t="str" cm="1">
        <f t="array" ref="U451">_xlfn.IFS(CleanedData[[#This Row],[Purchase Amount]]&lt;500,"Low",
CleanedData[[#This Row],[Purchase Amount]]&lt;5000,"Medium",
TRUE,"High")</f>
        <v>Low</v>
      </c>
      <c r="V451" t="str">
        <f>TEXT(CleanedData[[#This Row],[Date]],"mmmm")</f>
        <v>January</v>
      </c>
      <c r="W451" t="str">
        <f>"Q"&amp;ROUNDUP(MONTH(CleanedData[[#This Row],[Date]])/3,0)</f>
        <v>Q1</v>
      </c>
      <c r="X451" t="str">
        <f>IF(CleanedData[[#This Row],[Purchase Amount]]&gt;=5000,"Yes","No")</f>
        <v>No</v>
      </c>
      <c r="Y451">
        <f>IF(CleanedData[[#This Row],[Recommend]]="Yes",1,0)</f>
        <v>0</v>
      </c>
      <c r="Z451" s="6">
        <f>CleanedData[[#This Row],[Purchase Amount]]*0.15</f>
        <v>20.959499999999998</v>
      </c>
      <c r="AA451" s="6">
        <f>CleanedData[[#This Row],[Purchase Amount]]*1.15</f>
        <v>160.68949999999998</v>
      </c>
    </row>
    <row r="452" spans="1:27" x14ac:dyDescent="0.3">
      <c r="A452">
        <v>532</v>
      </c>
      <c r="B452" t="s">
        <v>672</v>
      </c>
      <c r="C452" s="1">
        <v>45887</v>
      </c>
      <c r="D452">
        <v>58</v>
      </c>
      <c r="E452" t="s">
        <v>60</v>
      </c>
      <c r="F452" t="s">
        <v>130</v>
      </c>
      <c r="G452" t="s">
        <v>118</v>
      </c>
      <c r="H452">
        <v>2</v>
      </c>
      <c r="I452" t="s">
        <v>42</v>
      </c>
      <c r="J452" t="s">
        <v>69</v>
      </c>
      <c r="K452" t="s">
        <v>55</v>
      </c>
      <c r="L452" t="s">
        <v>42</v>
      </c>
      <c r="M452" t="s">
        <v>85</v>
      </c>
      <c r="N452" t="s">
        <v>47</v>
      </c>
      <c r="O452" t="s">
        <v>48</v>
      </c>
      <c r="P452" t="s">
        <v>49</v>
      </c>
      <c r="Q452" t="s">
        <v>50</v>
      </c>
      <c r="R452" s="6">
        <f>_xlfn.XLOOKUP(CleanedData[[#This Row],[Product]],'02_Lookup_Tables'!$A$2:$A$126,'02_Lookup_Tables'!$B$2:$B$126)</f>
        <v>368.99</v>
      </c>
      <c r="S452" t="str">
        <f>VLOOKUP(CleanedData[[#This Row],[Product]],'02_Lookup_Tables'!$H$2:$I$126,2,FALSE)</f>
        <v>Accessories</v>
      </c>
      <c r="T452" t="str">
        <f>VLOOKUP(CleanedData[[#This Row],[Province]],'02_Lookup_Tables'!$D$2:$E$10,2, FALSE)</f>
        <v>Eastern Region</v>
      </c>
      <c r="U452" t="str" cm="1">
        <f t="array" ref="U452">_xlfn.IFS(CleanedData[[#This Row],[Purchase Amount]]&lt;500,"Low",
CleanedData[[#This Row],[Purchase Amount]]&lt;5000,"Medium",
TRUE,"High")</f>
        <v>Low</v>
      </c>
      <c r="V452" t="str">
        <f>TEXT(CleanedData[[#This Row],[Date]],"mmmm")</f>
        <v>August</v>
      </c>
      <c r="W452" t="str">
        <f>"Q"&amp;ROUNDUP(MONTH(CleanedData[[#This Row],[Date]])/3,0)</f>
        <v>Q3</v>
      </c>
      <c r="X452" t="str">
        <f>IF(CleanedData[[#This Row],[Purchase Amount]]&gt;=5000,"Yes","No")</f>
        <v>No</v>
      </c>
      <c r="Y452">
        <f>IF(CleanedData[[#This Row],[Recommend]]="Yes",1,0)</f>
        <v>0</v>
      </c>
      <c r="Z452" s="6">
        <f>CleanedData[[#This Row],[Purchase Amount]]*0.15</f>
        <v>55.348500000000001</v>
      </c>
      <c r="AA452" s="6">
        <f>CleanedData[[#This Row],[Purchase Amount]]*1.15</f>
        <v>424.33849999999995</v>
      </c>
    </row>
    <row r="453" spans="1:27" x14ac:dyDescent="0.3">
      <c r="A453">
        <v>533</v>
      </c>
      <c r="B453" t="s">
        <v>673</v>
      </c>
      <c r="C453" s="1">
        <v>45752</v>
      </c>
      <c r="D453">
        <v>75</v>
      </c>
      <c r="E453" t="s">
        <v>60</v>
      </c>
      <c r="F453" t="s">
        <v>61</v>
      </c>
      <c r="G453" t="s">
        <v>296</v>
      </c>
      <c r="H453">
        <v>1</v>
      </c>
      <c r="I453" t="s">
        <v>45</v>
      </c>
      <c r="J453" t="s">
        <v>54</v>
      </c>
      <c r="K453" t="s">
        <v>64</v>
      </c>
      <c r="L453" t="s">
        <v>45</v>
      </c>
      <c r="M453" t="s">
        <v>184</v>
      </c>
      <c r="N453" t="s">
        <v>80</v>
      </c>
      <c r="O453" t="s">
        <v>148</v>
      </c>
      <c r="P453" t="s">
        <v>70</v>
      </c>
      <c r="Q453" t="s">
        <v>97</v>
      </c>
      <c r="R453" s="6">
        <f>_xlfn.XLOOKUP(CleanedData[[#This Row],[Product]],'02_Lookup_Tables'!$A$2:$A$126,'02_Lookup_Tables'!$B$2:$B$126)</f>
        <v>657.5</v>
      </c>
      <c r="S453" t="str">
        <f>VLOOKUP(CleanedData[[#This Row],[Product]],'02_Lookup_Tables'!$H$2:$I$126,2,FALSE)</f>
        <v>Home Devices</v>
      </c>
      <c r="T453" t="str">
        <f>VLOOKUP(CleanedData[[#This Row],[Province]],'02_Lookup_Tables'!$D$2:$E$10,2, FALSE)</f>
        <v>Southern Region</v>
      </c>
      <c r="U453" t="str" cm="1">
        <f t="array" ref="U453">_xlfn.IFS(CleanedData[[#This Row],[Purchase Amount]]&lt;500,"Low",
CleanedData[[#This Row],[Purchase Amount]]&lt;5000,"Medium",
TRUE,"High")</f>
        <v>Medium</v>
      </c>
      <c r="V453" t="str">
        <f>TEXT(CleanedData[[#This Row],[Date]],"mmmm")</f>
        <v>April</v>
      </c>
      <c r="W453" t="str">
        <f>"Q"&amp;ROUNDUP(MONTH(CleanedData[[#This Row],[Date]])/3,0)</f>
        <v>Q2</v>
      </c>
      <c r="X453" t="str">
        <f>IF(CleanedData[[#This Row],[Purchase Amount]]&gt;=5000,"Yes","No")</f>
        <v>No</v>
      </c>
      <c r="Y453">
        <f>IF(CleanedData[[#This Row],[Recommend]]="Yes",1,0)</f>
        <v>1</v>
      </c>
      <c r="Z453" s="6">
        <f>CleanedData[[#This Row],[Purchase Amount]]*0.15</f>
        <v>98.625</v>
      </c>
      <c r="AA453" s="6">
        <f>CleanedData[[#This Row],[Purchase Amount]]*1.15</f>
        <v>756.12499999999989</v>
      </c>
    </row>
    <row r="454" spans="1:27" x14ac:dyDescent="0.3">
      <c r="A454">
        <v>534</v>
      </c>
      <c r="B454" t="s">
        <v>674</v>
      </c>
      <c r="C454" s="1">
        <v>45427</v>
      </c>
      <c r="D454">
        <v>73</v>
      </c>
      <c r="E454" t="s">
        <v>39</v>
      </c>
      <c r="F454" t="s">
        <v>40</v>
      </c>
      <c r="G454" t="s">
        <v>114</v>
      </c>
      <c r="H454">
        <v>2</v>
      </c>
      <c r="I454" t="s">
        <v>42</v>
      </c>
      <c r="J454" t="s">
        <v>63</v>
      </c>
      <c r="K454" t="s">
        <v>44</v>
      </c>
      <c r="L454" t="s">
        <v>45</v>
      </c>
      <c r="M454" t="s">
        <v>140</v>
      </c>
      <c r="N454" t="s">
        <v>47</v>
      </c>
      <c r="O454" t="s">
        <v>148</v>
      </c>
      <c r="P454" t="s">
        <v>70</v>
      </c>
      <c r="Q454" t="s">
        <v>97</v>
      </c>
      <c r="R454" s="6">
        <f>_xlfn.XLOOKUP(CleanedData[[#This Row],[Product]],'02_Lookup_Tables'!$A$2:$A$126,'02_Lookup_Tables'!$B$2:$B$126)</f>
        <v>1440.59</v>
      </c>
      <c r="S454" t="str">
        <f>VLOOKUP(CleanedData[[#This Row],[Product]],'02_Lookup_Tables'!$H$2:$I$126,2,FALSE)</f>
        <v>Beauty &amp; Personal Care</v>
      </c>
      <c r="T454" t="str">
        <f>VLOOKUP(CleanedData[[#This Row],[Province]],'02_Lookup_Tables'!$D$2:$E$10,2, FALSE)</f>
        <v>Northern Region</v>
      </c>
      <c r="U454" t="str" cm="1">
        <f t="array" ref="U454">_xlfn.IFS(CleanedData[[#This Row],[Purchase Amount]]&lt;500,"Low",
CleanedData[[#This Row],[Purchase Amount]]&lt;5000,"Medium",
TRUE,"High")</f>
        <v>Medium</v>
      </c>
      <c r="V454" t="str">
        <f>TEXT(CleanedData[[#This Row],[Date]],"mmmm")</f>
        <v>May</v>
      </c>
      <c r="W454" t="str">
        <f>"Q"&amp;ROUNDUP(MONTH(CleanedData[[#This Row],[Date]])/3,0)</f>
        <v>Q2</v>
      </c>
      <c r="X454" t="str">
        <f>IF(CleanedData[[#This Row],[Purchase Amount]]&gt;=5000,"Yes","No")</f>
        <v>No</v>
      </c>
      <c r="Y454">
        <f>IF(CleanedData[[#This Row],[Recommend]]="Yes",1,0)</f>
        <v>0</v>
      </c>
      <c r="Z454" s="6">
        <f>CleanedData[[#This Row],[Purchase Amount]]*0.15</f>
        <v>216.08849999999998</v>
      </c>
      <c r="AA454" s="6">
        <f>CleanedData[[#This Row],[Purchase Amount]]*1.15</f>
        <v>1656.6784999999998</v>
      </c>
    </row>
    <row r="455" spans="1:27" x14ac:dyDescent="0.3">
      <c r="A455">
        <v>535</v>
      </c>
      <c r="B455" t="s">
        <v>675</v>
      </c>
      <c r="C455" s="1">
        <v>46007</v>
      </c>
      <c r="D455">
        <v>18</v>
      </c>
      <c r="E455" t="s">
        <v>39</v>
      </c>
      <c r="F455" t="s">
        <v>83</v>
      </c>
      <c r="G455" t="s">
        <v>201</v>
      </c>
      <c r="H455">
        <v>5</v>
      </c>
      <c r="I455" t="s">
        <v>45</v>
      </c>
      <c r="J455" t="s">
        <v>69</v>
      </c>
      <c r="K455" t="s">
        <v>44</v>
      </c>
      <c r="L455" t="s">
        <v>45</v>
      </c>
      <c r="N455" t="s">
        <v>57</v>
      </c>
      <c r="O455" t="s">
        <v>134</v>
      </c>
      <c r="P455" t="s">
        <v>8646</v>
      </c>
      <c r="Q455" t="s">
        <v>66</v>
      </c>
      <c r="R455" s="6">
        <f>_xlfn.XLOOKUP(CleanedData[[#This Row],[Product]],'02_Lookup_Tables'!$A$2:$A$126,'02_Lookup_Tables'!$B$2:$B$126)</f>
        <v>755.66</v>
      </c>
      <c r="S455" t="str">
        <f>VLOOKUP(CleanedData[[#This Row],[Product]],'02_Lookup_Tables'!$H$2:$I$126,2,FALSE)</f>
        <v>Home &amp; Living</v>
      </c>
      <c r="T455" t="str">
        <f>VLOOKUP(CleanedData[[#This Row],[Province]],'02_Lookup_Tables'!$D$2:$E$10,2, FALSE)</f>
        <v>Western Region</v>
      </c>
      <c r="U455" t="str" cm="1">
        <f t="array" ref="U455">_xlfn.IFS(CleanedData[[#This Row],[Purchase Amount]]&lt;500,"Low",
CleanedData[[#This Row],[Purchase Amount]]&lt;5000,"Medium",
TRUE,"High")</f>
        <v>Medium</v>
      </c>
      <c r="V455" t="str">
        <f>TEXT(CleanedData[[#This Row],[Date]],"mmmm")</f>
        <v>December</v>
      </c>
      <c r="W455" t="str">
        <f>"Q"&amp;ROUNDUP(MONTH(CleanedData[[#This Row],[Date]])/3,0)</f>
        <v>Q4</v>
      </c>
      <c r="X455" t="str">
        <f>IF(CleanedData[[#This Row],[Purchase Amount]]&gt;=5000,"Yes","No")</f>
        <v>No</v>
      </c>
      <c r="Y455">
        <f>IF(CleanedData[[#This Row],[Recommend]]="Yes",1,0)</f>
        <v>1</v>
      </c>
      <c r="Z455" s="6">
        <f>CleanedData[[#This Row],[Purchase Amount]]*0.15</f>
        <v>113.34899999999999</v>
      </c>
      <c r="AA455" s="6">
        <f>CleanedData[[#This Row],[Purchase Amount]]*1.15</f>
        <v>869.0089999999999</v>
      </c>
    </row>
    <row r="456" spans="1:27" x14ac:dyDescent="0.3">
      <c r="A456">
        <v>536</v>
      </c>
      <c r="B456" t="s">
        <v>676</v>
      </c>
      <c r="C456" s="1">
        <v>45937</v>
      </c>
      <c r="D456">
        <v>62</v>
      </c>
      <c r="E456" t="s">
        <v>52</v>
      </c>
      <c r="F456" t="s">
        <v>108</v>
      </c>
      <c r="G456" t="s">
        <v>120</v>
      </c>
      <c r="H456">
        <v>1</v>
      </c>
      <c r="I456" t="s">
        <v>42</v>
      </c>
      <c r="J456" t="s">
        <v>54</v>
      </c>
      <c r="K456" t="s">
        <v>44</v>
      </c>
      <c r="L456" t="s">
        <v>45</v>
      </c>
      <c r="M456" t="s">
        <v>165</v>
      </c>
      <c r="N456" t="s">
        <v>80</v>
      </c>
      <c r="O456" t="s">
        <v>89</v>
      </c>
      <c r="P456" t="s">
        <v>49</v>
      </c>
      <c r="Q456" t="s">
        <v>50</v>
      </c>
      <c r="R456" s="6">
        <f>_xlfn.XLOOKUP(CleanedData[[#This Row],[Product]],'02_Lookup_Tables'!$A$2:$A$126,'02_Lookup_Tables'!$B$2:$B$126)</f>
        <v>471.63</v>
      </c>
      <c r="S456" t="str">
        <f>VLOOKUP(CleanedData[[#This Row],[Product]],'02_Lookup_Tables'!$H$2:$I$126,2,FALSE)</f>
        <v>Beauty &amp; Personal Care</v>
      </c>
      <c r="T456" t="str">
        <f>VLOOKUP(CleanedData[[#This Row],[Province]],'02_Lookup_Tables'!$D$2:$E$10,2, FALSE)</f>
        <v>Gauteng Region</v>
      </c>
      <c r="U456" t="str" cm="1">
        <f t="array" ref="U456">_xlfn.IFS(CleanedData[[#This Row],[Purchase Amount]]&lt;500,"Low",
CleanedData[[#This Row],[Purchase Amount]]&lt;5000,"Medium",
TRUE,"High")</f>
        <v>Low</v>
      </c>
      <c r="V456" t="str">
        <f>TEXT(CleanedData[[#This Row],[Date]],"mmmm")</f>
        <v>October</v>
      </c>
      <c r="W456" t="str">
        <f>"Q"&amp;ROUNDUP(MONTH(CleanedData[[#This Row],[Date]])/3,0)</f>
        <v>Q4</v>
      </c>
      <c r="X456" t="str">
        <f>IF(CleanedData[[#This Row],[Purchase Amount]]&gt;=5000,"Yes","No")</f>
        <v>No</v>
      </c>
      <c r="Y456">
        <f>IF(CleanedData[[#This Row],[Recommend]]="Yes",1,0)</f>
        <v>0</v>
      </c>
      <c r="Z456" s="6">
        <f>CleanedData[[#This Row],[Purchase Amount]]*0.15</f>
        <v>70.744500000000002</v>
      </c>
      <c r="AA456" s="6">
        <f>CleanedData[[#This Row],[Purchase Amount]]*1.15</f>
        <v>542.3744999999999</v>
      </c>
    </row>
    <row r="457" spans="1:27" x14ac:dyDescent="0.3">
      <c r="A457">
        <v>537</v>
      </c>
      <c r="B457" t="s">
        <v>677</v>
      </c>
      <c r="C457" s="1">
        <v>45622</v>
      </c>
      <c r="D457">
        <v>21</v>
      </c>
      <c r="E457" t="s">
        <v>52</v>
      </c>
      <c r="F457" t="s">
        <v>72</v>
      </c>
      <c r="G457" t="s">
        <v>296</v>
      </c>
      <c r="H457">
        <v>5</v>
      </c>
      <c r="I457" t="s">
        <v>45</v>
      </c>
      <c r="J457" t="s">
        <v>43</v>
      </c>
      <c r="K457" t="s">
        <v>44</v>
      </c>
      <c r="L457" t="s">
        <v>42</v>
      </c>
      <c r="N457" t="s">
        <v>57</v>
      </c>
      <c r="O457" t="s">
        <v>134</v>
      </c>
      <c r="P457" t="s">
        <v>8646</v>
      </c>
      <c r="Q457" t="s">
        <v>66</v>
      </c>
      <c r="R457" s="6">
        <f>_xlfn.XLOOKUP(CleanedData[[#This Row],[Product]],'02_Lookup_Tables'!$A$2:$A$126,'02_Lookup_Tables'!$B$2:$B$126)</f>
        <v>657.5</v>
      </c>
      <c r="S457" t="str">
        <f>VLOOKUP(CleanedData[[#This Row],[Product]],'02_Lookup_Tables'!$H$2:$I$126,2,FALSE)</f>
        <v>Home Devices</v>
      </c>
      <c r="T457" t="str">
        <f>VLOOKUP(CleanedData[[#This Row],[Province]],'02_Lookup_Tables'!$D$2:$E$10,2, FALSE)</f>
        <v>Central Region</v>
      </c>
      <c r="U457" t="str" cm="1">
        <f t="array" ref="U457">_xlfn.IFS(CleanedData[[#This Row],[Purchase Amount]]&lt;500,"Low",
CleanedData[[#This Row],[Purchase Amount]]&lt;5000,"Medium",
TRUE,"High")</f>
        <v>Medium</v>
      </c>
      <c r="V457" t="str">
        <f>TEXT(CleanedData[[#This Row],[Date]],"mmmm")</f>
        <v>November</v>
      </c>
      <c r="W457" t="str">
        <f>"Q"&amp;ROUNDUP(MONTH(CleanedData[[#This Row],[Date]])/3,0)</f>
        <v>Q4</v>
      </c>
      <c r="X457" t="str">
        <f>IF(CleanedData[[#This Row],[Purchase Amount]]&gt;=5000,"Yes","No")</f>
        <v>No</v>
      </c>
      <c r="Y457">
        <f>IF(CleanedData[[#This Row],[Recommend]]="Yes",1,0)</f>
        <v>1</v>
      </c>
      <c r="Z457" s="6">
        <f>CleanedData[[#This Row],[Purchase Amount]]*0.15</f>
        <v>98.625</v>
      </c>
      <c r="AA457" s="6">
        <f>CleanedData[[#This Row],[Purchase Amount]]*1.15</f>
        <v>756.12499999999989</v>
      </c>
    </row>
    <row r="458" spans="1:27" x14ac:dyDescent="0.3">
      <c r="A458">
        <v>538</v>
      </c>
      <c r="B458" t="s">
        <v>678</v>
      </c>
      <c r="C458" s="1">
        <v>45864</v>
      </c>
      <c r="D458">
        <v>24</v>
      </c>
      <c r="E458" t="s">
        <v>52</v>
      </c>
      <c r="F458" t="s">
        <v>130</v>
      </c>
      <c r="G458" t="s">
        <v>349</v>
      </c>
      <c r="H458">
        <v>2</v>
      </c>
      <c r="I458" t="s">
        <v>45</v>
      </c>
      <c r="J458" t="s">
        <v>54</v>
      </c>
      <c r="K458" t="s">
        <v>64</v>
      </c>
      <c r="L458" t="s">
        <v>42</v>
      </c>
      <c r="M458" t="s">
        <v>79</v>
      </c>
      <c r="N458" t="s">
        <v>47</v>
      </c>
      <c r="O458" t="s">
        <v>89</v>
      </c>
      <c r="P458" t="s">
        <v>49</v>
      </c>
      <c r="Q458" t="s">
        <v>66</v>
      </c>
      <c r="R458" s="6">
        <f>_xlfn.XLOOKUP(CleanedData[[#This Row],[Product]],'02_Lookup_Tables'!$A$2:$A$126,'02_Lookup_Tables'!$B$2:$B$126)</f>
        <v>53.85</v>
      </c>
      <c r="S458" t="str">
        <f>VLOOKUP(CleanedData[[#This Row],[Product]],'02_Lookup_Tables'!$H$2:$I$126,2,FALSE)</f>
        <v>Food</v>
      </c>
      <c r="T458" t="str">
        <f>VLOOKUP(CleanedData[[#This Row],[Province]],'02_Lookup_Tables'!$D$2:$E$10,2, FALSE)</f>
        <v>Eastern Region</v>
      </c>
      <c r="U458" t="str" cm="1">
        <f t="array" ref="U458">_xlfn.IFS(CleanedData[[#This Row],[Purchase Amount]]&lt;500,"Low",
CleanedData[[#This Row],[Purchase Amount]]&lt;5000,"Medium",
TRUE,"High")</f>
        <v>Low</v>
      </c>
      <c r="V458" t="str">
        <f>TEXT(CleanedData[[#This Row],[Date]],"mmmm")</f>
        <v>July</v>
      </c>
      <c r="W458" t="str">
        <f>"Q"&amp;ROUNDUP(MONTH(CleanedData[[#This Row],[Date]])/3,0)</f>
        <v>Q3</v>
      </c>
      <c r="X458" t="str">
        <f>IF(CleanedData[[#This Row],[Purchase Amount]]&gt;=5000,"Yes","No")</f>
        <v>No</v>
      </c>
      <c r="Y458">
        <f>IF(CleanedData[[#This Row],[Recommend]]="Yes",1,0)</f>
        <v>1</v>
      </c>
      <c r="Z458" s="6">
        <f>CleanedData[[#This Row],[Purchase Amount]]*0.15</f>
        <v>8.0775000000000006</v>
      </c>
      <c r="AA458" s="6">
        <f>CleanedData[[#This Row],[Purchase Amount]]*1.15</f>
        <v>61.927499999999995</v>
      </c>
    </row>
    <row r="459" spans="1:27" x14ac:dyDescent="0.3">
      <c r="A459">
        <v>539</v>
      </c>
      <c r="B459" t="s">
        <v>679</v>
      </c>
      <c r="C459" s="1">
        <v>45492</v>
      </c>
      <c r="D459">
        <v>78</v>
      </c>
      <c r="E459" t="s">
        <v>52</v>
      </c>
      <c r="F459" t="s">
        <v>72</v>
      </c>
      <c r="G459" t="s">
        <v>501</v>
      </c>
      <c r="H459">
        <v>1</v>
      </c>
      <c r="I459" t="s">
        <v>45</v>
      </c>
      <c r="J459" t="s">
        <v>54</v>
      </c>
      <c r="K459" t="s">
        <v>55</v>
      </c>
      <c r="L459" t="s">
        <v>45</v>
      </c>
      <c r="M459" t="s">
        <v>208</v>
      </c>
      <c r="N459" t="s">
        <v>80</v>
      </c>
      <c r="O459" t="s">
        <v>89</v>
      </c>
      <c r="P459" t="s">
        <v>49</v>
      </c>
      <c r="Q459" t="s">
        <v>97</v>
      </c>
      <c r="R459" s="6">
        <f>_xlfn.XLOOKUP(CleanedData[[#This Row],[Product]],'02_Lookup_Tables'!$A$2:$A$126,'02_Lookup_Tables'!$B$2:$B$126)</f>
        <v>1482.94</v>
      </c>
      <c r="S459" t="str">
        <f>VLOOKUP(CleanedData[[#This Row],[Product]],'02_Lookup_Tables'!$H$2:$I$126,2,FALSE)</f>
        <v>Home Devices</v>
      </c>
      <c r="T459" t="str">
        <f>VLOOKUP(CleanedData[[#This Row],[Province]],'02_Lookup_Tables'!$D$2:$E$10,2, FALSE)</f>
        <v>Central Region</v>
      </c>
      <c r="U459" t="str" cm="1">
        <f t="array" ref="U459">_xlfn.IFS(CleanedData[[#This Row],[Purchase Amount]]&lt;500,"Low",
CleanedData[[#This Row],[Purchase Amount]]&lt;5000,"Medium",
TRUE,"High")</f>
        <v>Medium</v>
      </c>
      <c r="V459" t="str">
        <f>TEXT(CleanedData[[#This Row],[Date]],"mmmm")</f>
        <v>July</v>
      </c>
      <c r="W459" t="str">
        <f>"Q"&amp;ROUNDUP(MONTH(CleanedData[[#This Row],[Date]])/3,0)</f>
        <v>Q3</v>
      </c>
      <c r="X459" t="str">
        <f>IF(CleanedData[[#This Row],[Purchase Amount]]&gt;=5000,"Yes","No")</f>
        <v>No</v>
      </c>
      <c r="Y459">
        <f>IF(CleanedData[[#This Row],[Recommend]]="Yes",1,0)</f>
        <v>1</v>
      </c>
      <c r="Z459" s="6">
        <f>CleanedData[[#This Row],[Purchase Amount]]*0.15</f>
        <v>222.441</v>
      </c>
      <c r="AA459" s="6">
        <f>CleanedData[[#This Row],[Purchase Amount]]*1.15</f>
        <v>1705.3809999999999</v>
      </c>
    </row>
    <row r="460" spans="1:27" x14ac:dyDescent="0.3">
      <c r="A460">
        <v>540</v>
      </c>
      <c r="B460" t="s">
        <v>680</v>
      </c>
      <c r="C460" s="1">
        <v>45393</v>
      </c>
      <c r="D460">
        <v>45</v>
      </c>
      <c r="E460" t="s">
        <v>60</v>
      </c>
      <c r="F460" t="s">
        <v>40</v>
      </c>
      <c r="G460" t="s">
        <v>288</v>
      </c>
      <c r="H460">
        <v>4</v>
      </c>
      <c r="I460" t="s">
        <v>42</v>
      </c>
      <c r="J460" t="s">
        <v>54</v>
      </c>
      <c r="K460" t="s">
        <v>55</v>
      </c>
      <c r="L460" t="s">
        <v>42</v>
      </c>
      <c r="M460" t="s">
        <v>196</v>
      </c>
      <c r="N460" t="s">
        <v>96</v>
      </c>
      <c r="O460" t="s">
        <v>89</v>
      </c>
      <c r="P460" t="s">
        <v>70</v>
      </c>
      <c r="Q460" t="s">
        <v>93</v>
      </c>
      <c r="R460" s="6">
        <f>_xlfn.XLOOKUP(CleanedData[[#This Row],[Product]],'02_Lookup_Tables'!$A$2:$A$126,'02_Lookup_Tables'!$B$2:$B$126)</f>
        <v>605.1</v>
      </c>
      <c r="S460" t="str">
        <f>VLOOKUP(CleanedData[[#This Row],[Product]],'02_Lookup_Tables'!$H$2:$I$126,2,FALSE)</f>
        <v>Apparel</v>
      </c>
      <c r="T460" t="str">
        <f>VLOOKUP(CleanedData[[#This Row],[Province]],'02_Lookup_Tables'!$D$2:$E$10,2, FALSE)</f>
        <v>Northern Region</v>
      </c>
      <c r="U460" t="str" cm="1">
        <f t="array" ref="U460">_xlfn.IFS(CleanedData[[#This Row],[Purchase Amount]]&lt;500,"Low",
CleanedData[[#This Row],[Purchase Amount]]&lt;5000,"Medium",
TRUE,"High")</f>
        <v>Medium</v>
      </c>
      <c r="V460" t="str">
        <f>TEXT(CleanedData[[#This Row],[Date]],"mmmm")</f>
        <v>April</v>
      </c>
      <c r="W460" t="str">
        <f>"Q"&amp;ROUNDUP(MONTH(CleanedData[[#This Row],[Date]])/3,0)</f>
        <v>Q2</v>
      </c>
      <c r="X460" t="str">
        <f>IF(CleanedData[[#This Row],[Purchase Amount]]&gt;=5000,"Yes","No")</f>
        <v>No</v>
      </c>
      <c r="Y460">
        <f>IF(CleanedData[[#This Row],[Recommend]]="Yes",1,0)</f>
        <v>0</v>
      </c>
      <c r="Z460" s="6">
        <f>CleanedData[[#This Row],[Purchase Amount]]*0.15</f>
        <v>90.765000000000001</v>
      </c>
      <c r="AA460" s="6">
        <f>CleanedData[[#This Row],[Purchase Amount]]*1.15</f>
        <v>695.86500000000001</v>
      </c>
    </row>
    <row r="461" spans="1:27" x14ac:dyDescent="0.3">
      <c r="A461">
        <v>541</v>
      </c>
      <c r="B461" t="s">
        <v>681</v>
      </c>
      <c r="C461" s="1">
        <v>45402</v>
      </c>
      <c r="D461">
        <v>80</v>
      </c>
      <c r="E461" t="s">
        <v>60</v>
      </c>
      <c r="F461" t="s">
        <v>130</v>
      </c>
      <c r="G461" t="s">
        <v>313</v>
      </c>
      <c r="H461">
        <v>3</v>
      </c>
      <c r="I461" t="s">
        <v>42</v>
      </c>
      <c r="J461" t="s">
        <v>43</v>
      </c>
      <c r="K461" t="s">
        <v>64</v>
      </c>
      <c r="L461" t="s">
        <v>45</v>
      </c>
      <c r="M461" t="s">
        <v>156</v>
      </c>
      <c r="N461" t="s">
        <v>48</v>
      </c>
      <c r="O461" t="s">
        <v>148</v>
      </c>
      <c r="P461" t="s">
        <v>49</v>
      </c>
      <c r="Q461" t="s">
        <v>97</v>
      </c>
      <c r="R461" s="6">
        <f>_xlfn.XLOOKUP(CleanedData[[#This Row],[Product]],'02_Lookup_Tables'!$A$2:$A$126,'02_Lookup_Tables'!$B$2:$B$126)</f>
        <v>283.57</v>
      </c>
      <c r="S461" t="str">
        <f>VLOOKUP(CleanedData[[#This Row],[Product]],'02_Lookup_Tables'!$H$2:$I$126,2,FALSE)</f>
        <v>Accessories</v>
      </c>
      <c r="T461" t="str">
        <f>VLOOKUP(CleanedData[[#This Row],[Province]],'02_Lookup_Tables'!$D$2:$E$10,2, FALSE)</f>
        <v>Eastern Region</v>
      </c>
      <c r="U461" t="str" cm="1">
        <f t="array" ref="U461">_xlfn.IFS(CleanedData[[#This Row],[Purchase Amount]]&lt;500,"Low",
CleanedData[[#This Row],[Purchase Amount]]&lt;5000,"Medium",
TRUE,"High")</f>
        <v>Low</v>
      </c>
      <c r="V461" t="str">
        <f>TEXT(CleanedData[[#This Row],[Date]],"mmmm")</f>
        <v>April</v>
      </c>
      <c r="W461" t="str">
        <f>"Q"&amp;ROUNDUP(MONTH(CleanedData[[#This Row],[Date]])/3,0)</f>
        <v>Q2</v>
      </c>
      <c r="X461" t="str">
        <f>IF(CleanedData[[#This Row],[Purchase Amount]]&gt;=5000,"Yes","No")</f>
        <v>No</v>
      </c>
      <c r="Y461">
        <f>IF(CleanedData[[#This Row],[Recommend]]="Yes",1,0)</f>
        <v>0</v>
      </c>
      <c r="Z461" s="6">
        <f>CleanedData[[#This Row],[Purchase Amount]]*0.15</f>
        <v>42.535499999999999</v>
      </c>
      <c r="AA461" s="6">
        <f>CleanedData[[#This Row],[Purchase Amount]]*1.15</f>
        <v>326.10549999999995</v>
      </c>
    </row>
    <row r="462" spans="1:27" x14ac:dyDescent="0.3">
      <c r="A462">
        <v>542</v>
      </c>
      <c r="B462" t="s">
        <v>682</v>
      </c>
      <c r="C462" s="1">
        <v>45478</v>
      </c>
      <c r="D462">
        <v>71</v>
      </c>
      <c r="E462" t="s">
        <v>60</v>
      </c>
      <c r="F462" t="s">
        <v>61</v>
      </c>
      <c r="G462" t="s">
        <v>372</v>
      </c>
      <c r="H462">
        <v>4</v>
      </c>
      <c r="I462" t="s">
        <v>42</v>
      </c>
      <c r="J462" t="s">
        <v>69</v>
      </c>
      <c r="K462" t="s">
        <v>64</v>
      </c>
      <c r="L462" t="s">
        <v>42</v>
      </c>
      <c r="M462" t="s">
        <v>236</v>
      </c>
      <c r="N462" t="s">
        <v>96</v>
      </c>
      <c r="O462" t="s">
        <v>89</v>
      </c>
      <c r="P462" t="s">
        <v>70</v>
      </c>
      <c r="Q462" t="s">
        <v>97</v>
      </c>
      <c r="R462" s="6">
        <f>_xlfn.XLOOKUP(CleanedData[[#This Row],[Product]],'02_Lookup_Tables'!$A$2:$A$126,'02_Lookup_Tables'!$B$2:$B$126)</f>
        <v>944.78</v>
      </c>
      <c r="S462" t="str">
        <f>VLOOKUP(CleanedData[[#This Row],[Product]],'02_Lookup_Tables'!$H$2:$I$126,2,FALSE)</f>
        <v>Electronics</v>
      </c>
      <c r="T462" t="str">
        <f>VLOOKUP(CleanedData[[#This Row],[Province]],'02_Lookup_Tables'!$D$2:$E$10,2, FALSE)</f>
        <v>Southern Region</v>
      </c>
      <c r="U462" t="str" cm="1">
        <f t="array" ref="U462">_xlfn.IFS(CleanedData[[#This Row],[Purchase Amount]]&lt;500,"Low",
CleanedData[[#This Row],[Purchase Amount]]&lt;5000,"Medium",
TRUE,"High")</f>
        <v>Medium</v>
      </c>
      <c r="V462" t="str">
        <f>TEXT(CleanedData[[#This Row],[Date]],"mmmm")</f>
        <v>July</v>
      </c>
      <c r="W462" t="str">
        <f>"Q"&amp;ROUNDUP(MONTH(CleanedData[[#This Row],[Date]])/3,0)</f>
        <v>Q3</v>
      </c>
      <c r="X462" t="str">
        <f>IF(CleanedData[[#This Row],[Purchase Amount]]&gt;=5000,"Yes","No")</f>
        <v>No</v>
      </c>
      <c r="Y462">
        <f>IF(CleanedData[[#This Row],[Recommend]]="Yes",1,0)</f>
        <v>0</v>
      </c>
      <c r="Z462" s="6">
        <f>CleanedData[[#This Row],[Purchase Amount]]*0.15</f>
        <v>141.71699999999998</v>
      </c>
      <c r="AA462" s="6">
        <f>CleanedData[[#This Row],[Purchase Amount]]*1.15</f>
        <v>1086.4969999999998</v>
      </c>
    </row>
    <row r="463" spans="1:27" x14ac:dyDescent="0.3">
      <c r="A463">
        <v>545</v>
      </c>
      <c r="B463" t="s">
        <v>683</v>
      </c>
      <c r="C463" s="1">
        <v>45469</v>
      </c>
      <c r="D463">
        <v>48</v>
      </c>
      <c r="E463" t="s">
        <v>39</v>
      </c>
      <c r="F463" t="s">
        <v>125</v>
      </c>
      <c r="G463" t="s">
        <v>144</v>
      </c>
      <c r="H463">
        <v>1</v>
      </c>
      <c r="I463" t="s">
        <v>45</v>
      </c>
      <c r="J463" t="s">
        <v>54</v>
      </c>
      <c r="K463" t="s">
        <v>64</v>
      </c>
      <c r="L463" t="s">
        <v>45</v>
      </c>
      <c r="M463" t="s">
        <v>136</v>
      </c>
      <c r="N463" t="s">
        <v>80</v>
      </c>
      <c r="O463" t="s">
        <v>89</v>
      </c>
      <c r="P463" t="s">
        <v>49</v>
      </c>
      <c r="Q463" t="s">
        <v>93</v>
      </c>
      <c r="R463" s="6">
        <f>_xlfn.XLOOKUP(CleanedData[[#This Row],[Product]],'02_Lookup_Tables'!$A$2:$A$126,'02_Lookup_Tables'!$B$2:$B$126)</f>
        <v>4455.18</v>
      </c>
      <c r="S463" t="str">
        <f>VLOOKUP(CleanedData[[#This Row],[Product]],'02_Lookup_Tables'!$H$2:$I$126,2,FALSE)</f>
        <v>Sports &amp; Outdoors</v>
      </c>
      <c r="T463" t="str">
        <f>VLOOKUP(CleanedData[[#This Row],[Province]],'02_Lookup_Tables'!$D$2:$E$10,2, FALSE)</f>
        <v>Western Region</v>
      </c>
      <c r="U463" t="str" cm="1">
        <f t="array" ref="U463">_xlfn.IFS(CleanedData[[#This Row],[Purchase Amount]]&lt;500,"Low",
CleanedData[[#This Row],[Purchase Amount]]&lt;5000,"Medium",
TRUE,"High")</f>
        <v>Medium</v>
      </c>
      <c r="V463" t="str">
        <f>TEXT(CleanedData[[#This Row],[Date]],"mmmm")</f>
        <v>June</v>
      </c>
      <c r="W463" t="str">
        <f>"Q"&amp;ROUNDUP(MONTH(CleanedData[[#This Row],[Date]])/3,0)</f>
        <v>Q2</v>
      </c>
      <c r="X463" t="str">
        <f>IF(CleanedData[[#This Row],[Purchase Amount]]&gt;=5000,"Yes","No")</f>
        <v>No</v>
      </c>
      <c r="Y463">
        <f>IF(CleanedData[[#This Row],[Recommend]]="Yes",1,0)</f>
        <v>1</v>
      </c>
      <c r="Z463" s="6">
        <f>CleanedData[[#This Row],[Purchase Amount]]*0.15</f>
        <v>668.27700000000004</v>
      </c>
      <c r="AA463" s="6">
        <f>CleanedData[[#This Row],[Purchase Amount]]*1.15</f>
        <v>5123.4570000000003</v>
      </c>
    </row>
    <row r="464" spans="1:27" x14ac:dyDescent="0.3">
      <c r="A464">
        <v>546</v>
      </c>
      <c r="B464" t="s">
        <v>684</v>
      </c>
      <c r="C464" s="1">
        <v>45859</v>
      </c>
      <c r="D464">
        <v>56</v>
      </c>
      <c r="E464" t="s">
        <v>52</v>
      </c>
      <c r="F464" t="s">
        <v>61</v>
      </c>
      <c r="G464" t="s">
        <v>41</v>
      </c>
      <c r="H464">
        <v>1</v>
      </c>
      <c r="I464" t="s">
        <v>45</v>
      </c>
      <c r="J464" t="s">
        <v>43</v>
      </c>
      <c r="K464" t="s">
        <v>55</v>
      </c>
      <c r="L464" t="s">
        <v>45</v>
      </c>
      <c r="M464" t="s">
        <v>184</v>
      </c>
      <c r="N464" t="s">
        <v>80</v>
      </c>
      <c r="O464" t="s">
        <v>148</v>
      </c>
      <c r="P464" t="s">
        <v>70</v>
      </c>
      <c r="Q464" t="s">
        <v>50</v>
      </c>
      <c r="R464" s="6">
        <f>_xlfn.XLOOKUP(CleanedData[[#This Row],[Product]],'02_Lookup_Tables'!$A$2:$A$126,'02_Lookup_Tables'!$B$2:$B$126)</f>
        <v>2479.5700000000002</v>
      </c>
      <c r="S464" t="str">
        <f>VLOOKUP(CleanedData[[#This Row],[Product]],'02_Lookup_Tables'!$H$2:$I$126,2,FALSE)</f>
        <v>Accessories</v>
      </c>
      <c r="T464" t="str">
        <f>VLOOKUP(CleanedData[[#This Row],[Province]],'02_Lookup_Tables'!$D$2:$E$10,2, FALSE)</f>
        <v>Southern Region</v>
      </c>
      <c r="U464" t="str" cm="1">
        <f t="array" ref="U464">_xlfn.IFS(CleanedData[[#This Row],[Purchase Amount]]&lt;500,"Low",
CleanedData[[#This Row],[Purchase Amount]]&lt;5000,"Medium",
TRUE,"High")</f>
        <v>Medium</v>
      </c>
      <c r="V464" t="str">
        <f>TEXT(CleanedData[[#This Row],[Date]],"mmmm")</f>
        <v>July</v>
      </c>
      <c r="W464" t="str">
        <f>"Q"&amp;ROUNDUP(MONTH(CleanedData[[#This Row],[Date]])/3,0)</f>
        <v>Q3</v>
      </c>
      <c r="X464" t="str">
        <f>IF(CleanedData[[#This Row],[Purchase Amount]]&gt;=5000,"Yes","No")</f>
        <v>No</v>
      </c>
      <c r="Y464">
        <f>IF(CleanedData[[#This Row],[Recommend]]="Yes",1,0)</f>
        <v>1</v>
      </c>
      <c r="Z464" s="6">
        <f>CleanedData[[#This Row],[Purchase Amount]]*0.15</f>
        <v>371.93549999999999</v>
      </c>
      <c r="AA464" s="6">
        <f>CleanedData[[#This Row],[Purchase Amount]]*1.15</f>
        <v>2851.5054999999998</v>
      </c>
    </row>
    <row r="465" spans="1:27" x14ac:dyDescent="0.3">
      <c r="A465">
        <v>547</v>
      </c>
      <c r="B465" t="s">
        <v>685</v>
      </c>
      <c r="C465" s="1">
        <v>45782</v>
      </c>
      <c r="D465">
        <v>47</v>
      </c>
      <c r="E465" t="s">
        <v>52</v>
      </c>
      <c r="F465" t="s">
        <v>68</v>
      </c>
      <c r="G465" t="s">
        <v>114</v>
      </c>
      <c r="H465">
        <v>3</v>
      </c>
      <c r="I465" t="s">
        <v>45</v>
      </c>
      <c r="J465" t="s">
        <v>69</v>
      </c>
      <c r="K465" t="s">
        <v>64</v>
      </c>
      <c r="L465" t="s">
        <v>45</v>
      </c>
      <c r="M465" t="s">
        <v>151</v>
      </c>
      <c r="N465" t="s">
        <v>48</v>
      </c>
      <c r="O465" t="s">
        <v>89</v>
      </c>
      <c r="P465" t="s">
        <v>49</v>
      </c>
      <c r="Q465" t="s">
        <v>93</v>
      </c>
      <c r="R465" s="6">
        <f>_xlfn.XLOOKUP(CleanedData[[#This Row],[Product]],'02_Lookup_Tables'!$A$2:$A$126,'02_Lookup_Tables'!$B$2:$B$126)</f>
        <v>1440.59</v>
      </c>
      <c r="S465" t="str">
        <f>VLOOKUP(CleanedData[[#This Row],[Product]],'02_Lookup_Tables'!$H$2:$I$126,2,FALSE)</f>
        <v>Beauty &amp; Personal Care</v>
      </c>
      <c r="T465" t="str">
        <f>VLOOKUP(CleanedData[[#This Row],[Province]],'02_Lookup_Tables'!$D$2:$E$10,2, FALSE)</f>
        <v>Northern Region</v>
      </c>
      <c r="U465" t="str" cm="1">
        <f t="array" ref="U465">_xlfn.IFS(CleanedData[[#This Row],[Purchase Amount]]&lt;500,"Low",
CleanedData[[#This Row],[Purchase Amount]]&lt;5000,"Medium",
TRUE,"High")</f>
        <v>Medium</v>
      </c>
      <c r="V465" t="str">
        <f>TEXT(CleanedData[[#This Row],[Date]],"mmmm")</f>
        <v>May</v>
      </c>
      <c r="W465" t="str">
        <f>"Q"&amp;ROUNDUP(MONTH(CleanedData[[#This Row],[Date]])/3,0)</f>
        <v>Q2</v>
      </c>
      <c r="X465" t="str">
        <f>IF(CleanedData[[#This Row],[Purchase Amount]]&gt;=5000,"Yes","No")</f>
        <v>No</v>
      </c>
      <c r="Y465">
        <f>IF(CleanedData[[#This Row],[Recommend]]="Yes",1,0)</f>
        <v>1</v>
      </c>
      <c r="Z465" s="6">
        <f>CleanedData[[#This Row],[Purchase Amount]]*0.15</f>
        <v>216.08849999999998</v>
      </c>
      <c r="AA465" s="6">
        <f>CleanedData[[#This Row],[Purchase Amount]]*1.15</f>
        <v>1656.6784999999998</v>
      </c>
    </row>
    <row r="466" spans="1:27" x14ac:dyDescent="0.3">
      <c r="A466">
        <v>548</v>
      </c>
      <c r="B466" t="s">
        <v>686</v>
      </c>
      <c r="C466" s="1">
        <v>45751</v>
      </c>
      <c r="D466">
        <v>47</v>
      </c>
      <c r="E466" t="s">
        <v>52</v>
      </c>
      <c r="F466" t="s">
        <v>77</v>
      </c>
      <c r="G466" t="s">
        <v>168</v>
      </c>
      <c r="H466">
        <v>2</v>
      </c>
      <c r="I466" t="s">
        <v>45</v>
      </c>
      <c r="J466" t="s">
        <v>54</v>
      </c>
      <c r="K466" t="s">
        <v>55</v>
      </c>
      <c r="L466" t="s">
        <v>45</v>
      </c>
      <c r="M466" t="s">
        <v>208</v>
      </c>
      <c r="N466" t="s">
        <v>47</v>
      </c>
      <c r="O466" t="s">
        <v>89</v>
      </c>
      <c r="P466" t="s">
        <v>49</v>
      </c>
      <c r="Q466" t="s">
        <v>93</v>
      </c>
      <c r="R466" s="6">
        <f>_xlfn.XLOOKUP(CleanedData[[#This Row],[Product]],'02_Lookup_Tables'!$A$2:$A$126,'02_Lookup_Tables'!$B$2:$B$126)</f>
        <v>14729.04</v>
      </c>
      <c r="S466" t="str">
        <f>VLOOKUP(CleanedData[[#This Row],[Product]],'02_Lookup_Tables'!$H$2:$I$126,2,FALSE)</f>
        <v>Electronics</v>
      </c>
      <c r="T466" t="str">
        <f>VLOOKUP(CleanedData[[#This Row],[Province]],'02_Lookup_Tables'!$D$2:$E$10,2, FALSE)</f>
        <v>Central Region</v>
      </c>
      <c r="U466" t="str" cm="1">
        <f t="array" ref="U466">_xlfn.IFS(CleanedData[[#This Row],[Purchase Amount]]&lt;500,"Low",
CleanedData[[#This Row],[Purchase Amount]]&lt;5000,"Medium",
TRUE,"High")</f>
        <v>High</v>
      </c>
      <c r="V466" t="str">
        <f>TEXT(CleanedData[[#This Row],[Date]],"mmmm")</f>
        <v>April</v>
      </c>
      <c r="W466" t="str">
        <f>"Q"&amp;ROUNDUP(MONTH(CleanedData[[#This Row],[Date]])/3,0)</f>
        <v>Q2</v>
      </c>
      <c r="X466" t="str">
        <f>IF(CleanedData[[#This Row],[Purchase Amount]]&gt;=5000,"Yes","No")</f>
        <v>Yes</v>
      </c>
      <c r="Y466">
        <f>IF(CleanedData[[#This Row],[Recommend]]="Yes",1,0)</f>
        <v>1</v>
      </c>
      <c r="Z466" s="6">
        <f>CleanedData[[#This Row],[Purchase Amount]]*0.15</f>
        <v>2209.3560000000002</v>
      </c>
      <c r="AA466" s="6">
        <f>CleanedData[[#This Row],[Purchase Amount]]*1.15</f>
        <v>16938.396000000001</v>
      </c>
    </row>
    <row r="467" spans="1:27" x14ac:dyDescent="0.3">
      <c r="A467">
        <v>549</v>
      </c>
      <c r="B467" t="s">
        <v>687</v>
      </c>
      <c r="C467" s="1">
        <v>45701</v>
      </c>
      <c r="D467">
        <v>80</v>
      </c>
      <c r="E467" t="s">
        <v>39</v>
      </c>
      <c r="F467" t="s">
        <v>72</v>
      </c>
      <c r="G467" t="s">
        <v>102</v>
      </c>
      <c r="H467">
        <v>3</v>
      </c>
      <c r="I467" t="s">
        <v>45</v>
      </c>
      <c r="J467" t="s">
        <v>74</v>
      </c>
      <c r="K467" t="s">
        <v>44</v>
      </c>
      <c r="L467" t="s">
        <v>42</v>
      </c>
      <c r="M467" t="s">
        <v>151</v>
      </c>
      <c r="N467" t="s">
        <v>48</v>
      </c>
      <c r="O467" t="s">
        <v>89</v>
      </c>
      <c r="P467" t="s">
        <v>49</v>
      </c>
      <c r="Q467" t="s">
        <v>97</v>
      </c>
      <c r="R467" s="6">
        <f>_xlfn.XLOOKUP(CleanedData[[#This Row],[Product]],'02_Lookup_Tables'!$A$2:$A$126,'02_Lookup_Tables'!$B$2:$B$126)</f>
        <v>276.82</v>
      </c>
      <c r="S467" t="str">
        <f>VLOOKUP(CleanedData[[#This Row],[Product]],'02_Lookup_Tables'!$H$2:$I$126,2,FALSE)</f>
        <v>Home &amp; Living</v>
      </c>
      <c r="T467" t="str">
        <f>VLOOKUP(CleanedData[[#This Row],[Province]],'02_Lookup_Tables'!$D$2:$E$10,2, FALSE)</f>
        <v>Central Region</v>
      </c>
      <c r="U467" t="str" cm="1">
        <f t="array" ref="U467">_xlfn.IFS(CleanedData[[#This Row],[Purchase Amount]]&lt;500,"Low",
CleanedData[[#This Row],[Purchase Amount]]&lt;5000,"Medium",
TRUE,"High")</f>
        <v>Low</v>
      </c>
      <c r="V467" t="str">
        <f>TEXT(CleanedData[[#This Row],[Date]],"mmmm")</f>
        <v>February</v>
      </c>
      <c r="W467" t="str">
        <f>"Q"&amp;ROUNDUP(MONTH(CleanedData[[#This Row],[Date]])/3,0)</f>
        <v>Q1</v>
      </c>
      <c r="X467" t="str">
        <f>IF(CleanedData[[#This Row],[Purchase Amount]]&gt;=5000,"Yes","No")</f>
        <v>No</v>
      </c>
      <c r="Y467">
        <f>IF(CleanedData[[#This Row],[Recommend]]="Yes",1,0)</f>
        <v>1</v>
      </c>
      <c r="Z467" s="6">
        <f>CleanedData[[#This Row],[Purchase Amount]]*0.15</f>
        <v>41.522999999999996</v>
      </c>
      <c r="AA467" s="6">
        <f>CleanedData[[#This Row],[Purchase Amount]]*1.15</f>
        <v>318.34299999999996</v>
      </c>
    </row>
    <row r="468" spans="1:27" x14ac:dyDescent="0.3">
      <c r="A468">
        <v>550</v>
      </c>
      <c r="B468" t="s">
        <v>688</v>
      </c>
      <c r="C468" s="1">
        <v>45922</v>
      </c>
      <c r="E468" t="s">
        <v>39</v>
      </c>
      <c r="F468" t="s">
        <v>108</v>
      </c>
      <c r="G468" t="s">
        <v>205</v>
      </c>
      <c r="H468">
        <v>1</v>
      </c>
      <c r="I468" t="s">
        <v>42</v>
      </c>
      <c r="J468" t="s">
        <v>74</v>
      </c>
      <c r="K468" t="s">
        <v>44</v>
      </c>
      <c r="L468" t="s">
        <v>42</v>
      </c>
      <c r="M468" t="s">
        <v>147</v>
      </c>
      <c r="N468" t="s">
        <v>80</v>
      </c>
      <c r="O468" t="s">
        <v>148</v>
      </c>
      <c r="P468" t="s">
        <v>70</v>
      </c>
      <c r="Q468" t="s">
        <v>166</v>
      </c>
      <c r="R468" s="6">
        <f>_xlfn.XLOOKUP(CleanedData[[#This Row],[Product]],'02_Lookup_Tables'!$A$2:$A$126,'02_Lookup_Tables'!$B$2:$B$126)</f>
        <v>139.72999999999999</v>
      </c>
      <c r="S468" t="str">
        <f>VLOOKUP(CleanedData[[#This Row],[Product]],'02_Lookup_Tables'!$H$2:$I$126,2,FALSE)</f>
        <v>Beauty &amp; Personal Care</v>
      </c>
      <c r="T468" t="str">
        <f>VLOOKUP(CleanedData[[#This Row],[Province]],'02_Lookup_Tables'!$D$2:$E$10,2, FALSE)</f>
        <v>Gauteng Region</v>
      </c>
      <c r="U468" t="str" cm="1">
        <f t="array" ref="U468">_xlfn.IFS(CleanedData[[#This Row],[Purchase Amount]]&lt;500,"Low",
CleanedData[[#This Row],[Purchase Amount]]&lt;5000,"Medium",
TRUE,"High")</f>
        <v>Low</v>
      </c>
      <c r="V468" t="str">
        <f>TEXT(CleanedData[[#This Row],[Date]],"mmmm")</f>
        <v>September</v>
      </c>
      <c r="W468" t="str">
        <f>"Q"&amp;ROUNDUP(MONTH(CleanedData[[#This Row],[Date]])/3,0)</f>
        <v>Q3</v>
      </c>
      <c r="X468" t="str">
        <f>IF(CleanedData[[#This Row],[Purchase Amount]]&gt;=5000,"Yes","No")</f>
        <v>No</v>
      </c>
      <c r="Y468">
        <f>IF(CleanedData[[#This Row],[Recommend]]="Yes",1,0)</f>
        <v>0</v>
      </c>
      <c r="Z468" s="6">
        <f>CleanedData[[#This Row],[Purchase Amount]]*0.15</f>
        <v>20.959499999999998</v>
      </c>
      <c r="AA468" s="6">
        <f>CleanedData[[#This Row],[Purchase Amount]]*1.15</f>
        <v>160.68949999999998</v>
      </c>
    </row>
    <row r="469" spans="1:27" x14ac:dyDescent="0.3">
      <c r="A469">
        <v>551</v>
      </c>
      <c r="B469" t="s">
        <v>689</v>
      </c>
      <c r="C469" s="1">
        <v>45901</v>
      </c>
      <c r="D469">
        <v>57</v>
      </c>
      <c r="E469" t="s">
        <v>60</v>
      </c>
      <c r="F469" t="s">
        <v>108</v>
      </c>
      <c r="G469" t="s">
        <v>142</v>
      </c>
      <c r="H469">
        <v>3</v>
      </c>
      <c r="I469" t="s">
        <v>45</v>
      </c>
      <c r="J469" t="s">
        <v>69</v>
      </c>
      <c r="K469" t="s">
        <v>44</v>
      </c>
      <c r="L469" t="s">
        <v>42</v>
      </c>
      <c r="M469" t="s">
        <v>140</v>
      </c>
      <c r="N469" t="s">
        <v>48</v>
      </c>
      <c r="O469" t="s">
        <v>148</v>
      </c>
      <c r="P469" t="s">
        <v>49</v>
      </c>
      <c r="Q469" t="s">
        <v>50</v>
      </c>
      <c r="R469" s="6">
        <f>_xlfn.XLOOKUP(CleanedData[[#This Row],[Product]],'02_Lookup_Tables'!$A$2:$A$126,'02_Lookup_Tables'!$B$2:$B$126)</f>
        <v>44114.21</v>
      </c>
      <c r="S469" t="str">
        <f>VLOOKUP(CleanedData[[#This Row],[Product]],'02_Lookup_Tables'!$H$2:$I$126,2,FALSE)</f>
        <v>Electronics</v>
      </c>
      <c r="T469" t="str">
        <f>VLOOKUP(CleanedData[[#This Row],[Province]],'02_Lookup_Tables'!$D$2:$E$10,2, FALSE)</f>
        <v>Gauteng Region</v>
      </c>
      <c r="U469" t="str" cm="1">
        <f t="array" ref="U469">_xlfn.IFS(CleanedData[[#This Row],[Purchase Amount]]&lt;500,"Low",
CleanedData[[#This Row],[Purchase Amount]]&lt;5000,"Medium",
TRUE,"High")</f>
        <v>High</v>
      </c>
      <c r="V469" t="str">
        <f>TEXT(CleanedData[[#This Row],[Date]],"mmmm")</f>
        <v>September</v>
      </c>
      <c r="W469" t="str">
        <f>"Q"&amp;ROUNDUP(MONTH(CleanedData[[#This Row],[Date]])/3,0)</f>
        <v>Q3</v>
      </c>
      <c r="X469" t="str">
        <f>IF(CleanedData[[#This Row],[Purchase Amount]]&gt;=5000,"Yes","No")</f>
        <v>Yes</v>
      </c>
      <c r="Y469">
        <f>IF(CleanedData[[#This Row],[Recommend]]="Yes",1,0)</f>
        <v>1</v>
      </c>
      <c r="Z469" s="6">
        <f>CleanedData[[#This Row],[Purchase Amount]]*0.15</f>
        <v>6617.1314999999995</v>
      </c>
      <c r="AA469" s="6">
        <f>CleanedData[[#This Row],[Purchase Amount]]*1.15</f>
        <v>50731.341499999995</v>
      </c>
    </row>
    <row r="470" spans="1:27" x14ac:dyDescent="0.3">
      <c r="A470">
        <v>552</v>
      </c>
      <c r="B470" t="s">
        <v>690</v>
      </c>
      <c r="C470" s="1">
        <v>45916</v>
      </c>
      <c r="D470">
        <v>42</v>
      </c>
      <c r="E470" t="s">
        <v>60</v>
      </c>
      <c r="F470" t="s">
        <v>125</v>
      </c>
      <c r="G470" t="s">
        <v>99</v>
      </c>
      <c r="H470">
        <v>3</v>
      </c>
      <c r="I470" t="s">
        <v>42</v>
      </c>
      <c r="J470" t="s">
        <v>69</v>
      </c>
      <c r="K470" t="s">
        <v>64</v>
      </c>
      <c r="L470" t="s">
        <v>42</v>
      </c>
      <c r="M470" t="s">
        <v>56</v>
      </c>
      <c r="N470" t="s">
        <v>48</v>
      </c>
      <c r="O470" t="s">
        <v>148</v>
      </c>
      <c r="P470" t="s">
        <v>49</v>
      </c>
      <c r="Q470" t="s">
        <v>81</v>
      </c>
      <c r="R470" s="6">
        <f>_xlfn.XLOOKUP(CleanedData[[#This Row],[Product]],'02_Lookup_Tables'!$A$2:$A$126,'02_Lookup_Tables'!$B$2:$B$126)</f>
        <v>43.23</v>
      </c>
      <c r="S470" t="str">
        <f>VLOOKUP(CleanedData[[#This Row],[Product]],'02_Lookup_Tables'!$H$2:$I$126,2,FALSE)</f>
        <v>Food</v>
      </c>
      <c r="T470" t="str">
        <f>VLOOKUP(CleanedData[[#This Row],[Province]],'02_Lookup_Tables'!$D$2:$E$10,2, FALSE)</f>
        <v>Western Region</v>
      </c>
      <c r="U470" t="str" cm="1">
        <f t="array" ref="U470">_xlfn.IFS(CleanedData[[#This Row],[Purchase Amount]]&lt;500,"Low",
CleanedData[[#This Row],[Purchase Amount]]&lt;5000,"Medium",
TRUE,"High")</f>
        <v>Low</v>
      </c>
      <c r="V470" t="str">
        <f>TEXT(CleanedData[[#This Row],[Date]],"mmmm")</f>
        <v>September</v>
      </c>
      <c r="W470" t="str">
        <f>"Q"&amp;ROUNDUP(MONTH(CleanedData[[#This Row],[Date]])/3,0)</f>
        <v>Q3</v>
      </c>
      <c r="X470" t="str">
        <f>IF(CleanedData[[#This Row],[Purchase Amount]]&gt;=5000,"Yes","No")</f>
        <v>No</v>
      </c>
      <c r="Y470">
        <f>IF(CleanedData[[#This Row],[Recommend]]="Yes",1,0)</f>
        <v>0</v>
      </c>
      <c r="Z470" s="6">
        <f>CleanedData[[#This Row],[Purchase Amount]]*0.15</f>
        <v>6.4844999999999997</v>
      </c>
      <c r="AA470" s="6">
        <f>CleanedData[[#This Row],[Purchase Amount]]*1.15</f>
        <v>49.714499999999994</v>
      </c>
    </row>
    <row r="471" spans="1:27" x14ac:dyDescent="0.3">
      <c r="A471">
        <v>553</v>
      </c>
      <c r="B471" t="s">
        <v>691</v>
      </c>
      <c r="C471" s="1">
        <v>45655</v>
      </c>
      <c r="D471">
        <v>32</v>
      </c>
      <c r="E471" t="s">
        <v>39</v>
      </c>
      <c r="F471" t="s">
        <v>68</v>
      </c>
      <c r="G471" t="s">
        <v>41</v>
      </c>
      <c r="H471">
        <v>3</v>
      </c>
      <c r="I471" t="s">
        <v>42</v>
      </c>
      <c r="J471" t="s">
        <v>63</v>
      </c>
      <c r="K471" t="s">
        <v>44</v>
      </c>
      <c r="L471" t="s">
        <v>45</v>
      </c>
      <c r="M471" t="s">
        <v>208</v>
      </c>
      <c r="N471" t="s">
        <v>48</v>
      </c>
      <c r="O471" t="s">
        <v>89</v>
      </c>
      <c r="P471" t="s">
        <v>49</v>
      </c>
      <c r="Q471" t="s">
        <v>58</v>
      </c>
      <c r="R471" s="6">
        <f>_xlfn.XLOOKUP(CleanedData[[#This Row],[Product]],'02_Lookup_Tables'!$A$2:$A$126,'02_Lookup_Tables'!$B$2:$B$126)</f>
        <v>2479.5700000000002</v>
      </c>
      <c r="S471" t="str">
        <f>VLOOKUP(CleanedData[[#This Row],[Product]],'02_Lookup_Tables'!$H$2:$I$126,2,FALSE)</f>
        <v>Accessories</v>
      </c>
      <c r="T471" t="str">
        <f>VLOOKUP(CleanedData[[#This Row],[Province]],'02_Lookup_Tables'!$D$2:$E$10,2, FALSE)</f>
        <v>Northern Region</v>
      </c>
      <c r="U471" t="str" cm="1">
        <f t="array" ref="U471">_xlfn.IFS(CleanedData[[#This Row],[Purchase Amount]]&lt;500,"Low",
CleanedData[[#This Row],[Purchase Amount]]&lt;5000,"Medium",
TRUE,"High")</f>
        <v>Medium</v>
      </c>
      <c r="V471" t="str">
        <f>TEXT(CleanedData[[#This Row],[Date]],"mmmm")</f>
        <v>December</v>
      </c>
      <c r="W471" t="str">
        <f>"Q"&amp;ROUNDUP(MONTH(CleanedData[[#This Row],[Date]])/3,0)</f>
        <v>Q4</v>
      </c>
      <c r="X471" t="str">
        <f>IF(CleanedData[[#This Row],[Purchase Amount]]&gt;=5000,"Yes","No")</f>
        <v>No</v>
      </c>
      <c r="Y471">
        <f>IF(CleanedData[[#This Row],[Recommend]]="Yes",1,0)</f>
        <v>0</v>
      </c>
      <c r="Z471" s="6">
        <f>CleanedData[[#This Row],[Purchase Amount]]*0.15</f>
        <v>371.93549999999999</v>
      </c>
      <c r="AA471" s="6">
        <f>CleanedData[[#This Row],[Purchase Amount]]*1.15</f>
        <v>2851.5054999999998</v>
      </c>
    </row>
    <row r="472" spans="1:27" x14ac:dyDescent="0.3">
      <c r="A472">
        <v>554</v>
      </c>
      <c r="B472" t="s">
        <v>692</v>
      </c>
      <c r="C472" s="1">
        <v>45856</v>
      </c>
      <c r="D472">
        <v>39</v>
      </c>
      <c r="E472" t="s">
        <v>39</v>
      </c>
      <c r="F472" t="s">
        <v>61</v>
      </c>
      <c r="G472" t="s">
        <v>693</v>
      </c>
      <c r="H472">
        <v>2</v>
      </c>
      <c r="I472" t="s">
        <v>45</v>
      </c>
      <c r="J472" t="s">
        <v>54</v>
      </c>
      <c r="K472" t="s">
        <v>55</v>
      </c>
      <c r="L472" t="s">
        <v>42</v>
      </c>
      <c r="M472" t="s">
        <v>123</v>
      </c>
      <c r="N472" t="s">
        <v>47</v>
      </c>
      <c r="O472" t="s">
        <v>89</v>
      </c>
      <c r="P472" t="s">
        <v>49</v>
      </c>
      <c r="Q472" t="s">
        <v>81</v>
      </c>
      <c r="R472" s="6">
        <f>_xlfn.XLOOKUP(CleanedData[[#This Row],[Product]],'02_Lookup_Tables'!$A$2:$A$126,'02_Lookup_Tables'!$B$2:$B$126)</f>
        <v>618.72</v>
      </c>
      <c r="S472" t="str">
        <f>VLOOKUP(CleanedData[[#This Row],[Product]],'02_Lookup_Tables'!$H$2:$I$126,2,FALSE)</f>
        <v>Sports &amp; Outdoors</v>
      </c>
      <c r="T472" t="str">
        <f>VLOOKUP(CleanedData[[#This Row],[Province]],'02_Lookup_Tables'!$D$2:$E$10,2, FALSE)</f>
        <v>Southern Region</v>
      </c>
      <c r="U472" t="str" cm="1">
        <f t="array" ref="U472">_xlfn.IFS(CleanedData[[#This Row],[Purchase Amount]]&lt;500,"Low",
CleanedData[[#This Row],[Purchase Amount]]&lt;5000,"Medium",
TRUE,"High")</f>
        <v>Medium</v>
      </c>
      <c r="V472" t="str">
        <f>TEXT(CleanedData[[#This Row],[Date]],"mmmm")</f>
        <v>July</v>
      </c>
      <c r="W472" t="str">
        <f>"Q"&amp;ROUNDUP(MONTH(CleanedData[[#This Row],[Date]])/3,0)</f>
        <v>Q3</v>
      </c>
      <c r="X472" t="str">
        <f>IF(CleanedData[[#This Row],[Purchase Amount]]&gt;=5000,"Yes","No")</f>
        <v>No</v>
      </c>
      <c r="Y472">
        <f>IF(CleanedData[[#This Row],[Recommend]]="Yes",1,0)</f>
        <v>1</v>
      </c>
      <c r="Z472" s="6">
        <f>CleanedData[[#This Row],[Purchase Amount]]*0.15</f>
        <v>92.808000000000007</v>
      </c>
      <c r="AA472" s="6">
        <f>CleanedData[[#This Row],[Purchase Amount]]*1.15</f>
        <v>711.52800000000002</v>
      </c>
    </row>
    <row r="473" spans="1:27" x14ac:dyDescent="0.3">
      <c r="A473">
        <v>557</v>
      </c>
      <c r="B473" t="s">
        <v>694</v>
      </c>
      <c r="C473" s="1">
        <v>45885</v>
      </c>
      <c r="D473">
        <v>41</v>
      </c>
      <c r="E473" t="s">
        <v>39</v>
      </c>
      <c r="F473" t="s">
        <v>130</v>
      </c>
      <c r="G473" t="s">
        <v>173</v>
      </c>
      <c r="H473">
        <v>3</v>
      </c>
      <c r="I473" t="s">
        <v>42</v>
      </c>
      <c r="J473" t="s">
        <v>74</v>
      </c>
      <c r="K473" t="s">
        <v>55</v>
      </c>
      <c r="L473" t="s">
        <v>45</v>
      </c>
      <c r="M473" t="s">
        <v>231</v>
      </c>
      <c r="N473" t="s">
        <v>48</v>
      </c>
      <c r="O473" t="s">
        <v>89</v>
      </c>
      <c r="P473" t="s">
        <v>49</v>
      </c>
      <c r="Q473" t="s">
        <v>81</v>
      </c>
      <c r="R473" s="6">
        <f>_xlfn.XLOOKUP(CleanedData[[#This Row],[Product]],'02_Lookup_Tables'!$A$2:$A$126,'02_Lookup_Tables'!$B$2:$B$126)</f>
        <v>13056.99</v>
      </c>
      <c r="S473" t="str">
        <f>VLOOKUP(CleanedData[[#This Row],[Product]],'02_Lookup_Tables'!$H$2:$I$126,2,FALSE)</f>
        <v>Electronics</v>
      </c>
      <c r="T473" t="str">
        <f>VLOOKUP(CleanedData[[#This Row],[Province]],'02_Lookup_Tables'!$D$2:$E$10,2, FALSE)</f>
        <v>Eastern Region</v>
      </c>
      <c r="U473" t="str" cm="1">
        <f t="array" ref="U473">_xlfn.IFS(CleanedData[[#This Row],[Purchase Amount]]&lt;500,"Low",
CleanedData[[#This Row],[Purchase Amount]]&lt;5000,"Medium",
TRUE,"High")</f>
        <v>High</v>
      </c>
      <c r="V473" t="str">
        <f>TEXT(CleanedData[[#This Row],[Date]],"mmmm")</f>
        <v>August</v>
      </c>
      <c r="W473" t="str">
        <f>"Q"&amp;ROUNDUP(MONTH(CleanedData[[#This Row],[Date]])/3,0)</f>
        <v>Q3</v>
      </c>
      <c r="X473" t="str">
        <f>IF(CleanedData[[#This Row],[Purchase Amount]]&gt;=5000,"Yes","No")</f>
        <v>Yes</v>
      </c>
      <c r="Y473">
        <f>IF(CleanedData[[#This Row],[Recommend]]="Yes",1,0)</f>
        <v>0</v>
      </c>
      <c r="Z473" s="6">
        <f>CleanedData[[#This Row],[Purchase Amount]]*0.15</f>
        <v>1958.5484999999999</v>
      </c>
      <c r="AA473" s="6">
        <f>CleanedData[[#This Row],[Purchase Amount]]*1.15</f>
        <v>15015.538499999999</v>
      </c>
    </row>
    <row r="474" spans="1:27" x14ac:dyDescent="0.3">
      <c r="A474">
        <v>558</v>
      </c>
      <c r="B474" t="s">
        <v>695</v>
      </c>
      <c r="C474" s="1">
        <v>45294</v>
      </c>
      <c r="D474">
        <v>60</v>
      </c>
      <c r="E474" t="s">
        <v>39</v>
      </c>
      <c r="F474" t="s">
        <v>68</v>
      </c>
      <c r="G474" t="s">
        <v>696</v>
      </c>
      <c r="H474">
        <v>2</v>
      </c>
      <c r="I474" t="s">
        <v>42</v>
      </c>
      <c r="J474" t="s">
        <v>43</v>
      </c>
      <c r="K474" t="s">
        <v>44</v>
      </c>
      <c r="L474" t="s">
        <v>42</v>
      </c>
      <c r="M474" t="s">
        <v>236</v>
      </c>
      <c r="N474" t="s">
        <v>47</v>
      </c>
      <c r="O474" t="s">
        <v>89</v>
      </c>
      <c r="P474" t="s">
        <v>49</v>
      </c>
      <c r="Q474" t="s">
        <v>50</v>
      </c>
      <c r="R474" s="6">
        <f>_xlfn.XLOOKUP(CleanedData[[#This Row],[Product]],'02_Lookup_Tables'!$A$2:$A$126,'02_Lookup_Tables'!$B$2:$B$126)</f>
        <v>1233.45</v>
      </c>
      <c r="S474" t="str">
        <f>VLOOKUP(CleanedData[[#This Row],[Product]],'02_Lookup_Tables'!$H$2:$I$126,2,FALSE)</f>
        <v>Beauty &amp; Personal Care</v>
      </c>
      <c r="T474" t="str">
        <f>VLOOKUP(CleanedData[[#This Row],[Province]],'02_Lookup_Tables'!$D$2:$E$10,2, FALSE)</f>
        <v>Northern Region</v>
      </c>
      <c r="U474" t="str" cm="1">
        <f t="array" ref="U474">_xlfn.IFS(CleanedData[[#This Row],[Purchase Amount]]&lt;500,"Low",
CleanedData[[#This Row],[Purchase Amount]]&lt;5000,"Medium",
TRUE,"High")</f>
        <v>Medium</v>
      </c>
      <c r="V474" t="str">
        <f>TEXT(CleanedData[[#This Row],[Date]],"mmmm")</f>
        <v>January</v>
      </c>
      <c r="W474" t="str">
        <f>"Q"&amp;ROUNDUP(MONTH(CleanedData[[#This Row],[Date]])/3,0)</f>
        <v>Q1</v>
      </c>
      <c r="X474" t="str">
        <f>IF(CleanedData[[#This Row],[Purchase Amount]]&gt;=5000,"Yes","No")</f>
        <v>No</v>
      </c>
      <c r="Y474">
        <f>IF(CleanedData[[#This Row],[Recommend]]="Yes",1,0)</f>
        <v>0</v>
      </c>
      <c r="Z474" s="6">
        <f>CleanedData[[#This Row],[Purchase Amount]]*0.15</f>
        <v>185.01750000000001</v>
      </c>
      <c r="AA474" s="6">
        <f>CleanedData[[#This Row],[Purchase Amount]]*1.15</f>
        <v>1418.4675</v>
      </c>
    </row>
    <row r="475" spans="1:27" x14ac:dyDescent="0.3">
      <c r="A475">
        <v>559</v>
      </c>
      <c r="B475" t="s">
        <v>697</v>
      </c>
      <c r="C475" s="1">
        <v>45469</v>
      </c>
      <c r="D475">
        <v>60</v>
      </c>
      <c r="E475" t="s">
        <v>39</v>
      </c>
      <c r="F475" t="s">
        <v>68</v>
      </c>
      <c r="G475" t="s">
        <v>227</v>
      </c>
      <c r="H475">
        <v>2</v>
      </c>
      <c r="I475" t="s">
        <v>42</v>
      </c>
      <c r="J475" t="s">
        <v>63</v>
      </c>
      <c r="K475" t="s">
        <v>64</v>
      </c>
      <c r="L475" t="s">
        <v>45</v>
      </c>
      <c r="M475" t="s">
        <v>65</v>
      </c>
      <c r="N475" t="s">
        <v>47</v>
      </c>
      <c r="O475" t="s">
        <v>89</v>
      </c>
      <c r="P475" t="s">
        <v>49</v>
      </c>
      <c r="Q475" t="s">
        <v>50</v>
      </c>
      <c r="R475" s="6">
        <f>_xlfn.XLOOKUP(CleanedData[[#This Row],[Product]],'02_Lookup_Tables'!$A$2:$A$126,'02_Lookup_Tables'!$B$2:$B$126)</f>
        <v>22574.95</v>
      </c>
      <c r="S475" t="str">
        <f>VLOOKUP(CleanedData[[#This Row],[Product]],'02_Lookup_Tables'!$H$2:$I$126,2,FALSE)</f>
        <v>Electronics</v>
      </c>
      <c r="T475" t="str">
        <f>VLOOKUP(CleanedData[[#This Row],[Province]],'02_Lookup_Tables'!$D$2:$E$10,2, FALSE)</f>
        <v>Northern Region</v>
      </c>
      <c r="U475" t="str" cm="1">
        <f t="array" ref="U475">_xlfn.IFS(CleanedData[[#This Row],[Purchase Amount]]&lt;500,"Low",
CleanedData[[#This Row],[Purchase Amount]]&lt;5000,"Medium",
TRUE,"High")</f>
        <v>High</v>
      </c>
      <c r="V475" t="str">
        <f>TEXT(CleanedData[[#This Row],[Date]],"mmmm")</f>
        <v>June</v>
      </c>
      <c r="W475" t="str">
        <f>"Q"&amp;ROUNDUP(MONTH(CleanedData[[#This Row],[Date]])/3,0)</f>
        <v>Q2</v>
      </c>
      <c r="X475" t="str">
        <f>IF(CleanedData[[#This Row],[Purchase Amount]]&gt;=5000,"Yes","No")</f>
        <v>Yes</v>
      </c>
      <c r="Y475">
        <f>IF(CleanedData[[#This Row],[Recommend]]="Yes",1,0)</f>
        <v>0</v>
      </c>
      <c r="Z475" s="6">
        <f>CleanedData[[#This Row],[Purchase Amount]]*0.15</f>
        <v>3386.2424999999998</v>
      </c>
      <c r="AA475" s="6">
        <f>CleanedData[[#This Row],[Purchase Amount]]*1.15</f>
        <v>25961.192499999997</v>
      </c>
    </row>
    <row r="476" spans="1:27" x14ac:dyDescent="0.3">
      <c r="A476">
        <v>560</v>
      </c>
      <c r="B476" t="s">
        <v>698</v>
      </c>
      <c r="C476" s="1">
        <v>45615</v>
      </c>
      <c r="D476">
        <v>35</v>
      </c>
      <c r="E476" t="s">
        <v>60</v>
      </c>
      <c r="F476" t="s">
        <v>125</v>
      </c>
      <c r="G476" t="s">
        <v>301</v>
      </c>
      <c r="H476">
        <v>1</v>
      </c>
      <c r="I476" t="s">
        <v>45</v>
      </c>
      <c r="J476" t="s">
        <v>54</v>
      </c>
      <c r="K476" t="s">
        <v>55</v>
      </c>
      <c r="L476" t="s">
        <v>42</v>
      </c>
      <c r="M476" t="s">
        <v>88</v>
      </c>
      <c r="N476" t="s">
        <v>80</v>
      </c>
      <c r="O476" t="s">
        <v>89</v>
      </c>
      <c r="P476" t="s">
        <v>49</v>
      </c>
      <c r="Q476" t="s">
        <v>81</v>
      </c>
      <c r="R476" s="6">
        <f>_xlfn.XLOOKUP(CleanedData[[#This Row],[Product]],'02_Lookup_Tables'!$A$2:$A$126,'02_Lookup_Tables'!$B$2:$B$126)</f>
        <v>1000.7</v>
      </c>
      <c r="S476" t="str">
        <f>VLOOKUP(CleanedData[[#This Row],[Product]],'02_Lookup_Tables'!$H$2:$I$126,2,FALSE)</f>
        <v>Toys &amp; Games</v>
      </c>
      <c r="T476" t="str">
        <f>VLOOKUP(CleanedData[[#This Row],[Province]],'02_Lookup_Tables'!$D$2:$E$10,2, FALSE)</f>
        <v>Western Region</v>
      </c>
      <c r="U476" t="str" cm="1">
        <f t="array" ref="U476">_xlfn.IFS(CleanedData[[#This Row],[Purchase Amount]]&lt;500,"Low",
CleanedData[[#This Row],[Purchase Amount]]&lt;5000,"Medium",
TRUE,"High")</f>
        <v>Medium</v>
      </c>
      <c r="V476" t="str">
        <f>TEXT(CleanedData[[#This Row],[Date]],"mmmm")</f>
        <v>November</v>
      </c>
      <c r="W476" t="str">
        <f>"Q"&amp;ROUNDUP(MONTH(CleanedData[[#This Row],[Date]])/3,0)</f>
        <v>Q4</v>
      </c>
      <c r="X476" t="str">
        <f>IF(CleanedData[[#This Row],[Purchase Amount]]&gt;=5000,"Yes","No")</f>
        <v>No</v>
      </c>
      <c r="Y476">
        <f>IF(CleanedData[[#This Row],[Recommend]]="Yes",1,0)</f>
        <v>1</v>
      </c>
      <c r="Z476" s="6">
        <f>CleanedData[[#This Row],[Purchase Amount]]*0.15</f>
        <v>150.10499999999999</v>
      </c>
      <c r="AA476" s="6">
        <f>CleanedData[[#This Row],[Purchase Amount]]*1.15</f>
        <v>1150.8050000000001</v>
      </c>
    </row>
    <row r="477" spans="1:27" x14ac:dyDescent="0.3">
      <c r="A477">
        <v>561</v>
      </c>
      <c r="B477" t="s">
        <v>699</v>
      </c>
      <c r="C477" s="1">
        <v>45480</v>
      </c>
      <c r="D477">
        <v>75</v>
      </c>
      <c r="E477" t="s">
        <v>39</v>
      </c>
      <c r="F477" t="s">
        <v>83</v>
      </c>
      <c r="G477" t="s">
        <v>286</v>
      </c>
      <c r="H477">
        <v>2</v>
      </c>
      <c r="I477" t="s">
        <v>45</v>
      </c>
      <c r="J477" t="s">
        <v>74</v>
      </c>
      <c r="K477" t="s">
        <v>64</v>
      </c>
      <c r="L477" t="s">
        <v>45</v>
      </c>
      <c r="N477" t="s">
        <v>47</v>
      </c>
      <c r="O477" t="s">
        <v>134</v>
      </c>
      <c r="P477" t="s">
        <v>8646</v>
      </c>
      <c r="Q477" t="s">
        <v>97</v>
      </c>
      <c r="R477" s="6">
        <f>_xlfn.XLOOKUP(CleanedData[[#This Row],[Product]],'02_Lookup_Tables'!$A$2:$A$126,'02_Lookup_Tables'!$B$2:$B$126)</f>
        <v>1907.49</v>
      </c>
      <c r="S477" t="str">
        <f>VLOOKUP(CleanedData[[#This Row],[Product]],'02_Lookup_Tables'!$H$2:$I$126,2,FALSE)</f>
        <v>Accessories</v>
      </c>
      <c r="T477" t="str">
        <f>VLOOKUP(CleanedData[[#This Row],[Province]],'02_Lookup_Tables'!$D$2:$E$10,2, FALSE)</f>
        <v>Western Region</v>
      </c>
      <c r="U477" t="str" cm="1">
        <f t="array" ref="U477">_xlfn.IFS(CleanedData[[#This Row],[Purchase Amount]]&lt;500,"Low",
CleanedData[[#This Row],[Purchase Amount]]&lt;5000,"Medium",
TRUE,"High")</f>
        <v>Medium</v>
      </c>
      <c r="V477" t="str">
        <f>TEXT(CleanedData[[#This Row],[Date]],"mmmm")</f>
        <v>July</v>
      </c>
      <c r="W477" t="str">
        <f>"Q"&amp;ROUNDUP(MONTH(CleanedData[[#This Row],[Date]])/3,0)</f>
        <v>Q3</v>
      </c>
      <c r="X477" t="str">
        <f>IF(CleanedData[[#This Row],[Purchase Amount]]&gt;=5000,"Yes","No")</f>
        <v>No</v>
      </c>
      <c r="Y477">
        <f>IF(CleanedData[[#This Row],[Recommend]]="Yes",1,0)</f>
        <v>1</v>
      </c>
      <c r="Z477" s="6">
        <f>CleanedData[[#This Row],[Purchase Amount]]*0.15</f>
        <v>286.12349999999998</v>
      </c>
      <c r="AA477" s="6">
        <f>CleanedData[[#This Row],[Purchase Amount]]*1.15</f>
        <v>2193.6134999999999</v>
      </c>
    </row>
    <row r="478" spans="1:27" x14ac:dyDescent="0.3">
      <c r="A478">
        <v>562</v>
      </c>
      <c r="B478" t="s">
        <v>700</v>
      </c>
      <c r="C478" s="1">
        <v>45423</v>
      </c>
      <c r="D478">
        <v>63</v>
      </c>
      <c r="E478" t="s">
        <v>60</v>
      </c>
      <c r="F478" t="s">
        <v>77</v>
      </c>
      <c r="G478" t="s">
        <v>205</v>
      </c>
      <c r="H478">
        <v>3</v>
      </c>
      <c r="I478" t="s">
        <v>45</v>
      </c>
      <c r="J478" t="s">
        <v>43</v>
      </c>
      <c r="K478" t="s">
        <v>44</v>
      </c>
      <c r="L478" t="s">
        <v>42</v>
      </c>
      <c r="M478" t="s">
        <v>140</v>
      </c>
      <c r="N478" t="s">
        <v>48</v>
      </c>
      <c r="O478" t="s">
        <v>148</v>
      </c>
      <c r="P478" t="s">
        <v>49</v>
      </c>
      <c r="Q478" t="s">
        <v>50</v>
      </c>
      <c r="R478" s="6">
        <f>_xlfn.XLOOKUP(CleanedData[[#This Row],[Product]],'02_Lookup_Tables'!$A$2:$A$126,'02_Lookup_Tables'!$B$2:$B$126)</f>
        <v>139.72999999999999</v>
      </c>
      <c r="S478" t="str">
        <f>VLOOKUP(CleanedData[[#This Row],[Product]],'02_Lookup_Tables'!$H$2:$I$126,2,FALSE)</f>
        <v>Beauty &amp; Personal Care</v>
      </c>
      <c r="T478" t="str">
        <f>VLOOKUP(CleanedData[[#This Row],[Province]],'02_Lookup_Tables'!$D$2:$E$10,2, FALSE)</f>
        <v>Central Region</v>
      </c>
      <c r="U478" t="str" cm="1">
        <f t="array" ref="U478">_xlfn.IFS(CleanedData[[#This Row],[Purchase Amount]]&lt;500,"Low",
CleanedData[[#This Row],[Purchase Amount]]&lt;5000,"Medium",
TRUE,"High")</f>
        <v>Low</v>
      </c>
      <c r="V478" t="str">
        <f>TEXT(CleanedData[[#This Row],[Date]],"mmmm")</f>
        <v>May</v>
      </c>
      <c r="W478" t="str">
        <f>"Q"&amp;ROUNDUP(MONTH(CleanedData[[#This Row],[Date]])/3,0)</f>
        <v>Q2</v>
      </c>
      <c r="X478" t="str">
        <f>IF(CleanedData[[#This Row],[Purchase Amount]]&gt;=5000,"Yes","No")</f>
        <v>No</v>
      </c>
      <c r="Y478">
        <f>IF(CleanedData[[#This Row],[Recommend]]="Yes",1,0)</f>
        <v>1</v>
      </c>
      <c r="Z478" s="6">
        <f>CleanedData[[#This Row],[Purchase Amount]]*0.15</f>
        <v>20.959499999999998</v>
      </c>
      <c r="AA478" s="6">
        <f>CleanedData[[#This Row],[Purchase Amount]]*1.15</f>
        <v>160.68949999999998</v>
      </c>
    </row>
    <row r="479" spans="1:27" x14ac:dyDescent="0.3">
      <c r="A479">
        <v>563</v>
      </c>
      <c r="B479" t="s">
        <v>701</v>
      </c>
      <c r="C479" s="1">
        <v>45300</v>
      </c>
      <c r="D479">
        <v>70</v>
      </c>
      <c r="E479" t="s">
        <v>60</v>
      </c>
      <c r="F479" t="s">
        <v>125</v>
      </c>
      <c r="G479" t="s">
        <v>258</v>
      </c>
      <c r="H479">
        <v>2</v>
      </c>
      <c r="I479" t="s">
        <v>42</v>
      </c>
      <c r="J479" t="s">
        <v>74</v>
      </c>
      <c r="K479" t="s">
        <v>64</v>
      </c>
      <c r="L479" t="s">
        <v>42</v>
      </c>
      <c r="M479" t="s">
        <v>136</v>
      </c>
      <c r="N479" t="s">
        <v>47</v>
      </c>
      <c r="O479" t="s">
        <v>89</v>
      </c>
      <c r="P479" t="s">
        <v>49</v>
      </c>
      <c r="Q479" t="s">
        <v>97</v>
      </c>
      <c r="R479" s="6">
        <f>_xlfn.XLOOKUP(CleanedData[[#This Row],[Product]],'02_Lookup_Tables'!$A$2:$A$126,'02_Lookup_Tables'!$B$2:$B$126)</f>
        <v>768.34</v>
      </c>
      <c r="S479" t="str">
        <f>VLOOKUP(CleanedData[[#This Row],[Product]],'02_Lookup_Tables'!$H$2:$I$126,2,FALSE)</f>
        <v>Home &amp; Living</v>
      </c>
      <c r="T479" t="str">
        <f>VLOOKUP(CleanedData[[#This Row],[Province]],'02_Lookup_Tables'!$D$2:$E$10,2, FALSE)</f>
        <v>Western Region</v>
      </c>
      <c r="U479" t="str" cm="1">
        <f t="array" ref="U479">_xlfn.IFS(CleanedData[[#This Row],[Purchase Amount]]&lt;500,"Low",
CleanedData[[#This Row],[Purchase Amount]]&lt;5000,"Medium",
TRUE,"High")</f>
        <v>Medium</v>
      </c>
      <c r="V479" t="str">
        <f>TEXT(CleanedData[[#This Row],[Date]],"mmmm")</f>
        <v>January</v>
      </c>
      <c r="W479" t="str">
        <f>"Q"&amp;ROUNDUP(MONTH(CleanedData[[#This Row],[Date]])/3,0)</f>
        <v>Q1</v>
      </c>
      <c r="X479" t="str">
        <f>IF(CleanedData[[#This Row],[Purchase Amount]]&gt;=5000,"Yes","No")</f>
        <v>No</v>
      </c>
      <c r="Y479">
        <f>IF(CleanedData[[#This Row],[Recommend]]="Yes",1,0)</f>
        <v>0</v>
      </c>
      <c r="Z479" s="6">
        <f>CleanedData[[#This Row],[Purchase Amount]]*0.15</f>
        <v>115.251</v>
      </c>
      <c r="AA479" s="6">
        <f>CleanedData[[#This Row],[Purchase Amount]]*1.15</f>
        <v>883.59100000000001</v>
      </c>
    </row>
    <row r="480" spans="1:27" x14ac:dyDescent="0.3">
      <c r="A480">
        <v>564</v>
      </c>
      <c r="B480" t="s">
        <v>702</v>
      </c>
      <c r="C480" s="1">
        <v>45779</v>
      </c>
      <c r="D480">
        <v>77</v>
      </c>
      <c r="E480" t="s">
        <v>60</v>
      </c>
      <c r="F480" t="s">
        <v>40</v>
      </c>
      <c r="G480" t="s">
        <v>171</v>
      </c>
      <c r="H480">
        <v>4</v>
      </c>
      <c r="I480" t="s">
        <v>42</v>
      </c>
      <c r="J480" t="s">
        <v>43</v>
      </c>
      <c r="K480" t="s">
        <v>44</v>
      </c>
      <c r="L480" t="s">
        <v>45</v>
      </c>
      <c r="M480" t="s">
        <v>190</v>
      </c>
      <c r="N480" t="s">
        <v>96</v>
      </c>
      <c r="O480" t="s">
        <v>89</v>
      </c>
      <c r="P480" t="s">
        <v>70</v>
      </c>
      <c r="Q480" t="s">
        <v>97</v>
      </c>
      <c r="R480" s="6">
        <f>_xlfn.XLOOKUP(CleanedData[[#This Row],[Product]],'02_Lookup_Tables'!$A$2:$A$126,'02_Lookup_Tables'!$B$2:$B$126)</f>
        <v>6710.27</v>
      </c>
      <c r="S480" t="str">
        <f>VLOOKUP(CleanedData[[#This Row],[Product]],'02_Lookup_Tables'!$H$2:$I$126,2,FALSE)</f>
        <v>Home Devices</v>
      </c>
      <c r="T480" t="str">
        <f>VLOOKUP(CleanedData[[#This Row],[Province]],'02_Lookup_Tables'!$D$2:$E$10,2, FALSE)</f>
        <v>Northern Region</v>
      </c>
      <c r="U480" t="str" cm="1">
        <f t="array" ref="U480">_xlfn.IFS(CleanedData[[#This Row],[Purchase Amount]]&lt;500,"Low",
CleanedData[[#This Row],[Purchase Amount]]&lt;5000,"Medium",
TRUE,"High")</f>
        <v>High</v>
      </c>
      <c r="V480" t="str">
        <f>TEXT(CleanedData[[#This Row],[Date]],"mmmm")</f>
        <v>May</v>
      </c>
      <c r="W480" t="str">
        <f>"Q"&amp;ROUNDUP(MONTH(CleanedData[[#This Row],[Date]])/3,0)</f>
        <v>Q2</v>
      </c>
      <c r="X480" t="str">
        <f>IF(CleanedData[[#This Row],[Purchase Amount]]&gt;=5000,"Yes","No")</f>
        <v>Yes</v>
      </c>
      <c r="Y480">
        <f>IF(CleanedData[[#This Row],[Recommend]]="Yes",1,0)</f>
        <v>0</v>
      </c>
      <c r="Z480" s="6">
        <f>CleanedData[[#This Row],[Purchase Amount]]*0.15</f>
        <v>1006.5405000000001</v>
      </c>
      <c r="AA480" s="6">
        <f>CleanedData[[#This Row],[Purchase Amount]]*1.15</f>
        <v>7716.8104999999996</v>
      </c>
    </row>
    <row r="481" spans="1:27" x14ac:dyDescent="0.3">
      <c r="A481">
        <v>565</v>
      </c>
      <c r="B481" t="s">
        <v>703</v>
      </c>
      <c r="C481" s="1">
        <v>46011</v>
      </c>
      <c r="D481">
        <v>63</v>
      </c>
      <c r="E481" t="s">
        <v>39</v>
      </c>
      <c r="F481" t="s">
        <v>77</v>
      </c>
      <c r="G481" t="s">
        <v>389</v>
      </c>
      <c r="H481">
        <v>4</v>
      </c>
      <c r="I481" t="s">
        <v>45</v>
      </c>
      <c r="J481" t="s">
        <v>63</v>
      </c>
      <c r="K481" t="s">
        <v>64</v>
      </c>
      <c r="L481" t="s">
        <v>45</v>
      </c>
      <c r="M481" t="s">
        <v>147</v>
      </c>
      <c r="N481" t="s">
        <v>96</v>
      </c>
      <c r="O481" t="s">
        <v>148</v>
      </c>
      <c r="P481" t="s">
        <v>49</v>
      </c>
      <c r="Q481" t="s">
        <v>50</v>
      </c>
      <c r="R481" s="6">
        <f>_xlfn.XLOOKUP(CleanedData[[#This Row],[Product]],'02_Lookup_Tables'!$A$2:$A$126,'02_Lookup_Tables'!$B$2:$B$126)</f>
        <v>5432.76</v>
      </c>
      <c r="S481" t="str">
        <f>VLOOKUP(CleanedData[[#This Row],[Product]],'02_Lookup_Tables'!$H$2:$I$126,2,FALSE)</f>
        <v>Home Devices</v>
      </c>
      <c r="T481" t="str">
        <f>VLOOKUP(CleanedData[[#This Row],[Province]],'02_Lookup_Tables'!$D$2:$E$10,2, FALSE)</f>
        <v>Central Region</v>
      </c>
      <c r="U481" t="str" cm="1">
        <f t="array" ref="U481">_xlfn.IFS(CleanedData[[#This Row],[Purchase Amount]]&lt;500,"Low",
CleanedData[[#This Row],[Purchase Amount]]&lt;5000,"Medium",
TRUE,"High")</f>
        <v>High</v>
      </c>
      <c r="V481" t="str">
        <f>TEXT(CleanedData[[#This Row],[Date]],"mmmm")</f>
        <v>December</v>
      </c>
      <c r="W481" t="str">
        <f>"Q"&amp;ROUNDUP(MONTH(CleanedData[[#This Row],[Date]])/3,0)</f>
        <v>Q4</v>
      </c>
      <c r="X481" t="str">
        <f>IF(CleanedData[[#This Row],[Purchase Amount]]&gt;=5000,"Yes","No")</f>
        <v>Yes</v>
      </c>
      <c r="Y481">
        <f>IF(CleanedData[[#This Row],[Recommend]]="Yes",1,0)</f>
        <v>1</v>
      </c>
      <c r="Z481" s="6">
        <f>CleanedData[[#This Row],[Purchase Amount]]*0.15</f>
        <v>814.91399999999999</v>
      </c>
      <c r="AA481" s="6">
        <f>CleanedData[[#This Row],[Purchase Amount]]*1.15</f>
        <v>6247.674</v>
      </c>
    </row>
    <row r="482" spans="1:27" x14ac:dyDescent="0.3">
      <c r="A482">
        <v>567</v>
      </c>
      <c r="B482" t="s">
        <v>704</v>
      </c>
      <c r="C482" s="1">
        <v>45876</v>
      </c>
      <c r="D482">
        <v>77</v>
      </c>
      <c r="E482" t="s">
        <v>60</v>
      </c>
      <c r="F482" t="s">
        <v>108</v>
      </c>
      <c r="G482" t="s">
        <v>189</v>
      </c>
      <c r="H482">
        <v>5</v>
      </c>
      <c r="I482" t="s">
        <v>42</v>
      </c>
      <c r="J482" t="s">
        <v>74</v>
      </c>
      <c r="K482" t="s">
        <v>44</v>
      </c>
      <c r="L482" t="s">
        <v>45</v>
      </c>
      <c r="M482" t="s">
        <v>136</v>
      </c>
      <c r="N482" t="s">
        <v>57</v>
      </c>
      <c r="O482" t="s">
        <v>89</v>
      </c>
      <c r="P482" t="s">
        <v>70</v>
      </c>
      <c r="Q482" t="s">
        <v>97</v>
      </c>
      <c r="R482" s="6">
        <f>_xlfn.XLOOKUP(CleanedData[[#This Row],[Product]],'02_Lookup_Tables'!$A$2:$A$126,'02_Lookup_Tables'!$B$2:$B$126)</f>
        <v>1619.07</v>
      </c>
      <c r="S482" t="str">
        <f>VLOOKUP(CleanedData[[#This Row],[Product]],'02_Lookup_Tables'!$H$2:$I$126,2,FALSE)</f>
        <v>Home &amp; Living</v>
      </c>
      <c r="T482" t="str">
        <f>VLOOKUP(CleanedData[[#This Row],[Province]],'02_Lookup_Tables'!$D$2:$E$10,2, FALSE)</f>
        <v>Gauteng Region</v>
      </c>
      <c r="U482" t="str" cm="1">
        <f t="array" ref="U482">_xlfn.IFS(CleanedData[[#This Row],[Purchase Amount]]&lt;500,"Low",
CleanedData[[#This Row],[Purchase Amount]]&lt;5000,"Medium",
TRUE,"High")</f>
        <v>Medium</v>
      </c>
      <c r="V482" t="str">
        <f>TEXT(CleanedData[[#This Row],[Date]],"mmmm")</f>
        <v>August</v>
      </c>
      <c r="W482" t="str">
        <f>"Q"&amp;ROUNDUP(MONTH(CleanedData[[#This Row],[Date]])/3,0)</f>
        <v>Q3</v>
      </c>
      <c r="X482" t="str">
        <f>IF(CleanedData[[#This Row],[Purchase Amount]]&gt;=5000,"Yes","No")</f>
        <v>No</v>
      </c>
      <c r="Y482">
        <f>IF(CleanedData[[#This Row],[Recommend]]="Yes",1,0)</f>
        <v>0</v>
      </c>
      <c r="Z482" s="6">
        <f>CleanedData[[#This Row],[Purchase Amount]]*0.15</f>
        <v>242.86049999999997</v>
      </c>
      <c r="AA482" s="6">
        <f>CleanedData[[#This Row],[Purchase Amount]]*1.15</f>
        <v>1861.9304999999997</v>
      </c>
    </row>
    <row r="483" spans="1:27" x14ac:dyDescent="0.3">
      <c r="A483">
        <v>568</v>
      </c>
      <c r="B483" t="s">
        <v>705</v>
      </c>
      <c r="C483" s="1">
        <v>45956</v>
      </c>
      <c r="D483">
        <v>45</v>
      </c>
      <c r="E483" t="s">
        <v>52</v>
      </c>
      <c r="F483" t="s">
        <v>108</v>
      </c>
      <c r="G483" t="s">
        <v>146</v>
      </c>
      <c r="H483">
        <v>3</v>
      </c>
      <c r="I483" t="s">
        <v>42</v>
      </c>
      <c r="J483" t="s">
        <v>43</v>
      </c>
      <c r="K483" t="s">
        <v>55</v>
      </c>
      <c r="L483" t="s">
        <v>42</v>
      </c>
      <c r="M483" t="s">
        <v>65</v>
      </c>
      <c r="N483" t="s">
        <v>48</v>
      </c>
      <c r="O483" t="s">
        <v>89</v>
      </c>
      <c r="P483" t="s">
        <v>49</v>
      </c>
      <c r="Q483" t="s">
        <v>93</v>
      </c>
      <c r="R483" s="6">
        <f>_xlfn.XLOOKUP(CleanedData[[#This Row],[Product]],'02_Lookup_Tables'!$A$2:$A$126,'02_Lookup_Tables'!$B$2:$B$126)</f>
        <v>27815.439999999999</v>
      </c>
      <c r="S483" t="str">
        <f>VLOOKUP(CleanedData[[#This Row],[Product]],'02_Lookup_Tables'!$H$2:$I$126,2,FALSE)</f>
        <v>Electronics</v>
      </c>
      <c r="T483" t="str">
        <f>VLOOKUP(CleanedData[[#This Row],[Province]],'02_Lookup_Tables'!$D$2:$E$10,2, FALSE)</f>
        <v>Gauteng Region</v>
      </c>
      <c r="U483" t="str" cm="1">
        <f t="array" ref="U483">_xlfn.IFS(CleanedData[[#This Row],[Purchase Amount]]&lt;500,"Low",
CleanedData[[#This Row],[Purchase Amount]]&lt;5000,"Medium",
TRUE,"High")</f>
        <v>High</v>
      </c>
      <c r="V483" t="str">
        <f>TEXT(CleanedData[[#This Row],[Date]],"mmmm")</f>
        <v>October</v>
      </c>
      <c r="W483" t="str">
        <f>"Q"&amp;ROUNDUP(MONTH(CleanedData[[#This Row],[Date]])/3,0)</f>
        <v>Q4</v>
      </c>
      <c r="X483" t="str">
        <f>IF(CleanedData[[#This Row],[Purchase Amount]]&gt;=5000,"Yes","No")</f>
        <v>Yes</v>
      </c>
      <c r="Y483">
        <f>IF(CleanedData[[#This Row],[Recommend]]="Yes",1,0)</f>
        <v>0</v>
      </c>
      <c r="Z483" s="6">
        <f>CleanedData[[#This Row],[Purchase Amount]]*0.15</f>
        <v>4172.3159999999998</v>
      </c>
      <c r="AA483" s="6">
        <f>CleanedData[[#This Row],[Purchase Amount]]*1.15</f>
        <v>31987.755999999998</v>
      </c>
    </row>
    <row r="484" spans="1:27" x14ac:dyDescent="0.3">
      <c r="A484">
        <v>569</v>
      </c>
      <c r="B484" t="s">
        <v>706</v>
      </c>
      <c r="C484" s="1">
        <v>45820</v>
      </c>
      <c r="D484">
        <v>32</v>
      </c>
      <c r="E484" t="s">
        <v>39</v>
      </c>
      <c r="F484" t="s">
        <v>61</v>
      </c>
      <c r="G484" t="s">
        <v>248</v>
      </c>
      <c r="H484">
        <v>5</v>
      </c>
      <c r="I484" t="s">
        <v>45</v>
      </c>
      <c r="J484" t="s">
        <v>69</v>
      </c>
      <c r="K484" t="s">
        <v>64</v>
      </c>
      <c r="L484" t="s">
        <v>42</v>
      </c>
      <c r="M484" t="s">
        <v>140</v>
      </c>
      <c r="N484" t="s">
        <v>57</v>
      </c>
      <c r="O484" t="s">
        <v>148</v>
      </c>
      <c r="P484" t="s">
        <v>49</v>
      </c>
      <c r="Q484" t="s">
        <v>58</v>
      </c>
      <c r="R484" s="6">
        <f>_xlfn.XLOOKUP(CleanedData[[#This Row],[Product]],'02_Lookup_Tables'!$A$2:$A$126,'02_Lookup_Tables'!$B$2:$B$126)</f>
        <v>8798.49</v>
      </c>
      <c r="S484" t="str">
        <f>VLOOKUP(CleanedData[[#This Row],[Product]],'02_Lookup_Tables'!$H$2:$I$126,2,FALSE)</f>
        <v>Toys &amp; Games</v>
      </c>
      <c r="T484" t="str">
        <f>VLOOKUP(CleanedData[[#This Row],[Province]],'02_Lookup_Tables'!$D$2:$E$10,2, FALSE)</f>
        <v>Southern Region</v>
      </c>
      <c r="U484" t="str" cm="1">
        <f t="array" ref="U484">_xlfn.IFS(CleanedData[[#This Row],[Purchase Amount]]&lt;500,"Low",
CleanedData[[#This Row],[Purchase Amount]]&lt;5000,"Medium",
TRUE,"High")</f>
        <v>High</v>
      </c>
      <c r="V484" t="str">
        <f>TEXT(CleanedData[[#This Row],[Date]],"mmmm")</f>
        <v>June</v>
      </c>
      <c r="W484" t="str">
        <f>"Q"&amp;ROUNDUP(MONTH(CleanedData[[#This Row],[Date]])/3,0)</f>
        <v>Q2</v>
      </c>
      <c r="X484" t="str">
        <f>IF(CleanedData[[#This Row],[Purchase Amount]]&gt;=5000,"Yes","No")</f>
        <v>Yes</v>
      </c>
      <c r="Y484">
        <f>IF(CleanedData[[#This Row],[Recommend]]="Yes",1,0)</f>
        <v>1</v>
      </c>
      <c r="Z484" s="6">
        <f>CleanedData[[#This Row],[Purchase Amount]]*0.15</f>
        <v>1319.7735</v>
      </c>
      <c r="AA484" s="6">
        <f>CleanedData[[#This Row],[Purchase Amount]]*1.15</f>
        <v>10118.263499999999</v>
      </c>
    </row>
    <row r="485" spans="1:27" x14ac:dyDescent="0.3">
      <c r="A485">
        <v>570</v>
      </c>
      <c r="B485" t="s">
        <v>707</v>
      </c>
      <c r="C485" s="1">
        <v>45307</v>
      </c>
      <c r="D485">
        <v>36</v>
      </c>
      <c r="E485" t="s">
        <v>52</v>
      </c>
      <c r="F485" t="s">
        <v>83</v>
      </c>
      <c r="G485" t="s">
        <v>144</v>
      </c>
      <c r="H485">
        <v>1</v>
      </c>
      <c r="I485" t="s">
        <v>42</v>
      </c>
      <c r="J485" t="s">
        <v>54</v>
      </c>
      <c r="K485" t="s">
        <v>64</v>
      </c>
      <c r="L485" t="s">
        <v>42</v>
      </c>
      <c r="M485" t="s">
        <v>156</v>
      </c>
      <c r="N485" t="s">
        <v>80</v>
      </c>
      <c r="O485" t="s">
        <v>148</v>
      </c>
      <c r="P485" t="s">
        <v>70</v>
      </c>
      <c r="Q485" t="s">
        <v>81</v>
      </c>
      <c r="R485" s="6">
        <f>_xlfn.XLOOKUP(CleanedData[[#This Row],[Product]],'02_Lookup_Tables'!$A$2:$A$126,'02_Lookup_Tables'!$B$2:$B$126)</f>
        <v>4455.18</v>
      </c>
      <c r="S485" t="str">
        <f>VLOOKUP(CleanedData[[#This Row],[Product]],'02_Lookup_Tables'!$H$2:$I$126,2,FALSE)</f>
        <v>Sports &amp; Outdoors</v>
      </c>
      <c r="T485" t="str">
        <f>VLOOKUP(CleanedData[[#This Row],[Province]],'02_Lookup_Tables'!$D$2:$E$10,2, FALSE)</f>
        <v>Western Region</v>
      </c>
      <c r="U485" t="str" cm="1">
        <f t="array" ref="U485">_xlfn.IFS(CleanedData[[#This Row],[Purchase Amount]]&lt;500,"Low",
CleanedData[[#This Row],[Purchase Amount]]&lt;5000,"Medium",
TRUE,"High")</f>
        <v>Medium</v>
      </c>
      <c r="V485" t="str">
        <f>TEXT(CleanedData[[#This Row],[Date]],"mmmm")</f>
        <v>January</v>
      </c>
      <c r="W485" t="str">
        <f>"Q"&amp;ROUNDUP(MONTH(CleanedData[[#This Row],[Date]])/3,0)</f>
        <v>Q1</v>
      </c>
      <c r="X485" t="str">
        <f>IF(CleanedData[[#This Row],[Purchase Amount]]&gt;=5000,"Yes","No")</f>
        <v>No</v>
      </c>
      <c r="Y485">
        <f>IF(CleanedData[[#This Row],[Recommend]]="Yes",1,0)</f>
        <v>0</v>
      </c>
      <c r="Z485" s="6">
        <f>CleanedData[[#This Row],[Purchase Amount]]*0.15</f>
        <v>668.27700000000004</v>
      </c>
      <c r="AA485" s="6">
        <f>CleanedData[[#This Row],[Purchase Amount]]*1.15</f>
        <v>5123.4570000000003</v>
      </c>
    </row>
    <row r="486" spans="1:27" x14ac:dyDescent="0.3">
      <c r="A486">
        <v>572</v>
      </c>
      <c r="B486" t="s">
        <v>708</v>
      </c>
      <c r="C486" s="1">
        <v>45652</v>
      </c>
      <c r="D486">
        <v>25</v>
      </c>
      <c r="E486" t="s">
        <v>60</v>
      </c>
      <c r="F486" t="s">
        <v>77</v>
      </c>
      <c r="G486" t="s">
        <v>182</v>
      </c>
      <c r="H486">
        <v>4</v>
      </c>
      <c r="I486" t="s">
        <v>45</v>
      </c>
      <c r="J486" t="s">
        <v>43</v>
      </c>
      <c r="K486" t="s">
        <v>55</v>
      </c>
      <c r="L486" t="s">
        <v>42</v>
      </c>
      <c r="M486" t="s">
        <v>180</v>
      </c>
      <c r="N486" t="s">
        <v>96</v>
      </c>
      <c r="O486" t="s">
        <v>89</v>
      </c>
      <c r="P486" t="s">
        <v>70</v>
      </c>
      <c r="Q486" t="s">
        <v>58</v>
      </c>
      <c r="R486" s="6">
        <f>_xlfn.XLOOKUP(CleanedData[[#This Row],[Product]],'02_Lookup_Tables'!$A$2:$A$126,'02_Lookup_Tables'!$B$2:$B$126)</f>
        <v>3715.65</v>
      </c>
      <c r="S486" t="str">
        <f>VLOOKUP(CleanedData[[#This Row],[Product]],'02_Lookup_Tables'!$H$2:$I$126,2,FALSE)</f>
        <v>Home Devices</v>
      </c>
      <c r="T486" t="str">
        <f>VLOOKUP(CleanedData[[#This Row],[Province]],'02_Lookup_Tables'!$D$2:$E$10,2, FALSE)</f>
        <v>Central Region</v>
      </c>
      <c r="U486" t="str" cm="1">
        <f t="array" ref="U486">_xlfn.IFS(CleanedData[[#This Row],[Purchase Amount]]&lt;500,"Low",
CleanedData[[#This Row],[Purchase Amount]]&lt;5000,"Medium",
TRUE,"High")</f>
        <v>Medium</v>
      </c>
      <c r="V486" t="str">
        <f>TEXT(CleanedData[[#This Row],[Date]],"mmmm")</f>
        <v>December</v>
      </c>
      <c r="W486" t="str">
        <f>"Q"&amp;ROUNDUP(MONTH(CleanedData[[#This Row],[Date]])/3,0)</f>
        <v>Q4</v>
      </c>
      <c r="X486" t="str">
        <f>IF(CleanedData[[#This Row],[Purchase Amount]]&gt;=5000,"Yes","No")</f>
        <v>No</v>
      </c>
      <c r="Y486">
        <f>IF(CleanedData[[#This Row],[Recommend]]="Yes",1,0)</f>
        <v>1</v>
      </c>
      <c r="Z486" s="6">
        <f>CleanedData[[#This Row],[Purchase Amount]]*0.15</f>
        <v>557.34749999999997</v>
      </c>
      <c r="AA486" s="6">
        <f>CleanedData[[#This Row],[Purchase Amount]]*1.15</f>
        <v>4272.9974999999995</v>
      </c>
    </row>
    <row r="487" spans="1:27" x14ac:dyDescent="0.3">
      <c r="A487">
        <v>573</v>
      </c>
      <c r="B487" t="s">
        <v>709</v>
      </c>
      <c r="C487" s="1">
        <v>45546</v>
      </c>
      <c r="D487">
        <v>70</v>
      </c>
      <c r="E487" t="s">
        <v>52</v>
      </c>
      <c r="F487" t="s">
        <v>40</v>
      </c>
      <c r="G487" t="s">
        <v>323</v>
      </c>
      <c r="H487">
        <v>1</v>
      </c>
      <c r="I487" t="s">
        <v>42</v>
      </c>
      <c r="J487" t="s">
        <v>63</v>
      </c>
      <c r="K487" t="s">
        <v>44</v>
      </c>
      <c r="L487" t="s">
        <v>42</v>
      </c>
      <c r="M487" t="s">
        <v>190</v>
      </c>
      <c r="N487" t="s">
        <v>80</v>
      </c>
      <c r="O487" t="s">
        <v>89</v>
      </c>
      <c r="P487" t="s">
        <v>49</v>
      </c>
      <c r="Q487" t="s">
        <v>97</v>
      </c>
      <c r="R487" s="6">
        <f>_xlfn.XLOOKUP(CleanedData[[#This Row],[Product]],'02_Lookup_Tables'!$A$2:$A$126,'02_Lookup_Tables'!$B$2:$B$126)</f>
        <v>463.48</v>
      </c>
      <c r="S487" t="str">
        <f>VLOOKUP(CleanedData[[#This Row],[Product]],'02_Lookup_Tables'!$H$2:$I$126,2,FALSE)</f>
        <v>Electronics</v>
      </c>
      <c r="T487" t="str">
        <f>VLOOKUP(CleanedData[[#This Row],[Province]],'02_Lookup_Tables'!$D$2:$E$10,2, FALSE)</f>
        <v>Northern Region</v>
      </c>
      <c r="U487" t="str" cm="1">
        <f t="array" ref="U487">_xlfn.IFS(CleanedData[[#This Row],[Purchase Amount]]&lt;500,"Low",
CleanedData[[#This Row],[Purchase Amount]]&lt;5000,"Medium",
TRUE,"High")</f>
        <v>Low</v>
      </c>
      <c r="V487" t="str">
        <f>TEXT(CleanedData[[#This Row],[Date]],"mmmm")</f>
        <v>September</v>
      </c>
      <c r="W487" t="str">
        <f>"Q"&amp;ROUNDUP(MONTH(CleanedData[[#This Row],[Date]])/3,0)</f>
        <v>Q3</v>
      </c>
      <c r="X487" t="str">
        <f>IF(CleanedData[[#This Row],[Purchase Amount]]&gt;=5000,"Yes","No")</f>
        <v>No</v>
      </c>
      <c r="Y487">
        <f>IF(CleanedData[[#This Row],[Recommend]]="Yes",1,0)</f>
        <v>0</v>
      </c>
      <c r="Z487" s="6">
        <f>CleanedData[[#This Row],[Purchase Amount]]*0.15</f>
        <v>69.522000000000006</v>
      </c>
      <c r="AA487" s="6">
        <f>CleanedData[[#This Row],[Purchase Amount]]*1.15</f>
        <v>533.00199999999995</v>
      </c>
    </row>
    <row r="488" spans="1:27" x14ac:dyDescent="0.3">
      <c r="A488">
        <v>575</v>
      </c>
      <c r="B488" t="s">
        <v>710</v>
      </c>
      <c r="C488" s="1">
        <v>45542</v>
      </c>
      <c r="D488">
        <v>28</v>
      </c>
      <c r="E488" t="s">
        <v>52</v>
      </c>
      <c r="F488" t="s">
        <v>68</v>
      </c>
      <c r="G488" t="s">
        <v>258</v>
      </c>
      <c r="H488">
        <v>3</v>
      </c>
      <c r="I488" t="s">
        <v>42</v>
      </c>
      <c r="J488" t="s">
        <v>43</v>
      </c>
      <c r="K488" t="s">
        <v>44</v>
      </c>
      <c r="L488" t="s">
        <v>45</v>
      </c>
      <c r="M488" t="s">
        <v>46</v>
      </c>
      <c r="N488" t="s">
        <v>48</v>
      </c>
      <c r="O488" t="s">
        <v>89</v>
      </c>
      <c r="P488" t="s">
        <v>49</v>
      </c>
      <c r="Q488" t="s">
        <v>58</v>
      </c>
      <c r="R488" s="6">
        <f>_xlfn.XLOOKUP(CleanedData[[#This Row],[Product]],'02_Lookup_Tables'!$A$2:$A$126,'02_Lookup_Tables'!$B$2:$B$126)</f>
        <v>768.34</v>
      </c>
      <c r="S488" t="str">
        <f>VLOOKUP(CleanedData[[#This Row],[Product]],'02_Lookup_Tables'!$H$2:$I$126,2,FALSE)</f>
        <v>Home &amp; Living</v>
      </c>
      <c r="T488" t="str">
        <f>VLOOKUP(CleanedData[[#This Row],[Province]],'02_Lookup_Tables'!$D$2:$E$10,2, FALSE)</f>
        <v>Northern Region</v>
      </c>
      <c r="U488" t="str" cm="1">
        <f t="array" ref="U488">_xlfn.IFS(CleanedData[[#This Row],[Purchase Amount]]&lt;500,"Low",
CleanedData[[#This Row],[Purchase Amount]]&lt;5000,"Medium",
TRUE,"High")</f>
        <v>Medium</v>
      </c>
      <c r="V488" t="str">
        <f>TEXT(CleanedData[[#This Row],[Date]],"mmmm")</f>
        <v>September</v>
      </c>
      <c r="W488" t="str">
        <f>"Q"&amp;ROUNDUP(MONTH(CleanedData[[#This Row],[Date]])/3,0)</f>
        <v>Q3</v>
      </c>
      <c r="X488" t="str">
        <f>IF(CleanedData[[#This Row],[Purchase Amount]]&gt;=5000,"Yes","No")</f>
        <v>No</v>
      </c>
      <c r="Y488">
        <f>IF(CleanedData[[#This Row],[Recommend]]="Yes",1,0)</f>
        <v>0</v>
      </c>
      <c r="Z488" s="6">
        <f>CleanedData[[#This Row],[Purchase Amount]]*0.15</f>
        <v>115.251</v>
      </c>
      <c r="AA488" s="6">
        <f>CleanedData[[#This Row],[Purchase Amount]]*1.15</f>
        <v>883.59100000000001</v>
      </c>
    </row>
    <row r="489" spans="1:27" x14ac:dyDescent="0.3">
      <c r="A489">
        <v>576</v>
      </c>
      <c r="B489" t="s">
        <v>711</v>
      </c>
      <c r="C489" s="1">
        <v>45637</v>
      </c>
      <c r="D489">
        <v>31</v>
      </c>
      <c r="E489" t="s">
        <v>52</v>
      </c>
      <c r="F489" t="s">
        <v>68</v>
      </c>
      <c r="G489" t="s">
        <v>340</v>
      </c>
      <c r="H489">
        <v>5</v>
      </c>
      <c r="I489" t="s">
        <v>42</v>
      </c>
      <c r="J489" t="s">
        <v>54</v>
      </c>
      <c r="K489" t="s">
        <v>55</v>
      </c>
      <c r="L489" t="s">
        <v>45</v>
      </c>
      <c r="M489" t="s">
        <v>56</v>
      </c>
      <c r="N489" t="s">
        <v>57</v>
      </c>
      <c r="O489" t="s">
        <v>148</v>
      </c>
      <c r="P489" t="s">
        <v>49</v>
      </c>
      <c r="Q489" t="s">
        <v>58</v>
      </c>
      <c r="R489" s="6">
        <f>_xlfn.XLOOKUP(CleanedData[[#This Row],[Product]],'02_Lookup_Tables'!$A$2:$A$126,'02_Lookup_Tables'!$B$2:$B$126)</f>
        <v>828.82</v>
      </c>
      <c r="S489" t="str">
        <f>VLOOKUP(CleanedData[[#This Row],[Product]],'02_Lookup_Tables'!$H$2:$I$126,2,FALSE)</f>
        <v>Home Devices</v>
      </c>
      <c r="T489" t="str">
        <f>VLOOKUP(CleanedData[[#This Row],[Province]],'02_Lookup_Tables'!$D$2:$E$10,2, FALSE)</f>
        <v>Northern Region</v>
      </c>
      <c r="U489" t="str" cm="1">
        <f t="array" ref="U489">_xlfn.IFS(CleanedData[[#This Row],[Purchase Amount]]&lt;500,"Low",
CleanedData[[#This Row],[Purchase Amount]]&lt;5000,"Medium",
TRUE,"High")</f>
        <v>Medium</v>
      </c>
      <c r="V489" t="str">
        <f>TEXT(CleanedData[[#This Row],[Date]],"mmmm")</f>
        <v>December</v>
      </c>
      <c r="W489" t="str">
        <f>"Q"&amp;ROUNDUP(MONTH(CleanedData[[#This Row],[Date]])/3,0)</f>
        <v>Q4</v>
      </c>
      <c r="X489" t="str">
        <f>IF(CleanedData[[#This Row],[Purchase Amount]]&gt;=5000,"Yes","No")</f>
        <v>No</v>
      </c>
      <c r="Y489">
        <f>IF(CleanedData[[#This Row],[Recommend]]="Yes",1,0)</f>
        <v>0</v>
      </c>
      <c r="Z489" s="6">
        <f>CleanedData[[#This Row],[Purchase Amount]]*0.15</f>
        <v>124.32300000000001</v>
      </c>
      <c r="AA489" s="6">
        <f>CleanedData[[#This Row],[Purchase Amount]]*1.15</f>
        <v>953.14300000000003</v>
      </c>
    </row>
    <row r="490" spans="1:27" x14ac:dyDescent="0.3">
      <c r="A490">
        <v>577</v>
      </c>
      <c r="B490" t="s">
        <v>712</v>
      </c>
      <c r="C490" s="1">
        <v>45670</v>
      </c>
      <c r="D490">
        <v>60</v>
      </c>
      <c r="E490" t="s">
        <v>52</v>
      </c>
      <c r="F490" t="s">
        <v>40</v>
      </c>
      <c r="G490" t="s">
        <v>317</v>
      </c>
      <c r="H490">
        <v>2</v>
      </c>
      <c r="I490" t="s">
        <v>42</v>
      </c>
      <c r="J490" t="s">
        <v>54</v>
      </c>
      <c r="K490" t="s">
        <v>64</v>
      </c>
      <c r="L490" t="s">
        <v>45</v>
      </c>
      <c r="M490" t="s">
        <v>100</v>
      </c>
      <c r="N490" t="s">
        <v>47</v>
      </c>
      <c r="O490" t="s">
        <v>48</v>
      </c>
      <c r="P490" t="s">
        <v>49</v>
      </c>
      <c r="Q490" t="s">
        <v>50</v>
      </c>
      <c r="R490" s="6">
        <f>_xlfn.XLOOKUP(CleanedData[[#This Row],[Product]],'02_Lookup_Tables'!$A$2:$A$126,'02_Lookup_Tables'!$B$2:$B$126)</f>
        <v>10347.709999999999</v>
      </c>
      <c r="S490" t="str">
        <f>VLOOKUP(CleanedData[[#This Row],[Product]],'02_Lookup_Tables'!$H$2:$I$126,2,FALSE)</f>
        <v>Home Devices</v>
      </c>
      <c r="T490" t="str">
        <f>VLOOKUP(CleanedData[[#This Row],[Province]],'02_Lookup_Tables'!$D$2:$E$10,2, FALSE)</f>
        <v>Northern Region</v>
      </c>
      <c r="U490" t="str" cm="1">
        <f t="array" ref="U490">_xlfn.IFS(CleanedData[[#This Row],[Purchase Amount]]&lt;500,"Low",
CleanedData[[#This Row],[Purchase Amount]]&lt;5000,"Medium",
TRUE,"High")</f>
        <v>High</v>
      </c>
      <c r="V490" t="str">
        <f>TEXT(CleanedData[[#This Row],[Date]],"mmmm")</f>
        <v>January</v>
      </c>
      <c r="W490" t="str">
        <f>"Q"&amp;ROUNDUP(MONTH(CleanedData[[#This Row],[Date]])/3,0)</f>
        <v>Q1</v>
      </c>
      <c r="X490" t="str">
        <f>IF(CleanedData[[#This Row],[Purchase Amount]]&gt;=5000,"Yes","No")</f>
        <v>Yes</v>
      </c>
      <c r="Y490">
        <f>IF(CleanedData[[#This Row],[Recommend]]="Yes",1,0)</f>
        <v>0</v>
      </c>
      <c r="Z490" s="6">
        <f>CleanedData[[#This Row],[Purchase Amount]]*0.15</f>
        <v>1552.1564999999998</v>
      </c>
      <c r="AA490" s="6">
        <f>CleanedData[[#This Row],[Purchase Amount]]*1.15</f>
        <v>11899.866499999998</v>
      </c>
    </row>
    <row r="491" spans="1:27" x14ac:dyDescent="0.3">
      <c r="A491">
        <v>578</v>
      </c>
      <c r="B491" t="s">
        <v>713</v>
      </c>
      <c r="C491" s="1">
        <v>45342</v>
      </c>
      <c r="D491">
        <v>20</v>
      </c>
      <c r="E491" t="s">
        <v>60</v>
      </c>
      <c r="F491" t="s">
        <v>83</v>
      </c>
      <c r="G491" t="s">
        <v>155</v>
      </c>
      <c r="H491">
        <v>2</v>
      </c>
      <c r="I491" t="s">
        <v>42</v>
      </c>
      <c r="J491" t="s">
        <v>63</v>
      </c>
      <c r="K491" t="s">
        <v>55</v>
      </c>
      <c r="L491" t="s">
        <v>42</v>
      </c>
      <c r="M491" t="s">
        <v>75</v>
      </c>
      <c r="N491" t="s">
        <v>47</v>
      </c>
      <c r="O491" t="s">
        <v>89</v>
      </c>
      <c r="P491" t="s">
        <v>49</v>
      </c>
      <c r="Q491" t="s">
        <v>66</v>
      </c>
      <c r="R491" s="6">
        <f>_xlfn.XLOOKUP(CleanedData[[#This Row],[Product]],'02_Lookup_Tables'!$A$2:$A$126,'02_Lookup_Tables'!$B$2:$B$126)</f>
        <v>1355.08</v>
      </c>
      <c r="S491" t="str">
        <f>VLOOKUP(CleanedData[[#This Row],[Product]],'02_Lookup_Tables'!$H$2:$I$126,2,FALSE)</f>
        <v>Sports &amp; Outdoors</v>
      </c>
      <c r="T491" t="str">
        <f>VLOOKUP(CleanedData[[#This Row],[Province]],'02_Lookup_Tables'!$D$2:$E$10,2, FALSE)</f>
        <v>Western Region</v>
      </c>
      <c r="U491" t="str" cm="1">
        <f t="array" ref="U491">_xlfn.IFS(CleanedData[[#This Row],[Purchase Amount]]&lt;500,"Low",
CleanedData[[#This Row],[Purchase Amount]]&lt;5000,"Medium",
TRUE,"High")</f>
        <v>Medium</v>
      </c>
      <c r="V491" t="str">
        <f>TEXT(CleanedData[[#This Row],[Date]],"mmmm")</f>
        <v>February</v>
      </c>
      <c r="W491" t="str">
        <f>"Q"&amp;ROUNDUP(MONTH(CleanedData[[#This Row],[Date]])/3,0)</f>
        <v>Q1</v>
      </c>
      <c r="X491" t="str">
        <f>IF(CleanedData[[#This Row],[Purchase Amount]]&gt;=5000,"Yes","No")</f>
        <v>No</v>
      </c>
      <c r="Y491">
        <f>IF(CleanedData[[#This Row],[Recommend]]="Yes",1,0)</f>
        <v>0</v>
      </c>
      <c r="Z491" s="6">
        <f>CleanedData[[#This Row],[Purchase Amount]]*0.15</f>
        <v>203.26199999999997</v>
      </c>
      <c r="AA491" s="6">
        <f>CleanedData[[#This Row],[Purchase Amount]]*1.15</f>
        <v>1558.3419999999999</v>
      </c>
    </row>
    <row r="492" spans="1:27" x14ac:dyDescent="0.3">
      <c r="A492">
        <v>579</v>
      </c>
      <c r="B492" t="s">
        <v>714</v>
      </c>
      <c r="C492" s="1">
        <v>45598</v>
      </c>
      <c r="D492">
        <v>77</v>
      </c>
      <c r="E492" t="s">
        <v>52</v>
      </c>
      <c r="F492" t="s">
        <v>125</v>
      </c>
      <c r="G492" t="s">
        <v>102</v>
      </c>
      <c r="H492">
        <v>4</v>
      </c>
      <c r="I492" t="s">
        <v>42</v>
      </c>
      <c r="J492" t="s">
        <v>43</v>
      </c>
      <c r="K492" t="s">
        <v>55</v>
      </c>
      <c r="L492" t="s">
        <v>45</v>
      </c>
      <c r="M492" t="s">
        <v>112</v>
      </c>
      <c r="N492" t="s">
        <v>96</v>
      </c>
      <c r="O492" t="s">
        <v>48</v>
      </c>
      <c r="P492" t="s">
        <v>49</v>
      </c>
      <c r="Q492" t="s">
        <v>97</v>
      </c>
      <c r="R492" s="6">
        <f>_xlfn.XLOOKUP(CleanedData[[#This Row],[Product]],'02_Lookup_Tables'!$A$2:$A$126,'02_Lookup_Tables'!$B$2:$B$126)</f>
        <v>276.82</v>
      </c>
      <c r="S492" t="str">
        <f>VLOOKUP(CleanedData[[#This Row],[Product]],'02_Lookup_Tables'!$H$2:$I$126,2,FALSE)</f>
        <v>Home &amp; Living</v>
      </c>
      <c r="T492" t="str">
        <f>VLOOKUP(CleanedData[[#This Row],[Province]],'02_Lookup_Tables'!$D$2:$E$10,2, FALSE)</f>
        <v>Western Region</v>
      </c>
      <c r="U492" t="str" cm="1">
        <f t="array" ref="U492">_xlfn.IFS(CleanedData[[#This Row],[Purchase Amount]]&lt;500,"Low",
CleanedData[[#This Row],[Purchase Amount]]&lt;5000,"Medium",
TRUE,"High")</f>
        <v>Low</v>
      </c>
      <c r="V492" t="str">
        <f>TEXT(CleanedData[[#This Row],[Date]],"mmmm")</f>
        <v>November</v>
      </c>
      <c r="W492" t="str">
        <f>"Q"&amp;ROUNDUP(MONTH(CleanedData[[#This Row],[Date]])/3,0)</f>
        <v>Q4</v>
      </c>
      <c r="X492" t="str">
        <f>IF(CleanedData[[#This Row],[Purchase Amount]]&gt;=5000,"Yes","No")</f>
        <v>No</v>
      </c>
      <c r="Y492">
        <f>IF(CleanedData[[#This Row],[Recommend]]="Yes",1,0)</f>
        <v>0</v>
      </c>
      <c r="Z492" s="6">
        <f>CleanedData[[#This Row],[Purchase Amount]]*0.15</f>
        <v>41.522999999999996</v>
      </c>
      <c r="AA492" s="6">
        <f>CleanedData[[#This Row],[Purchase Amount]]*1.15</f>
        <v>318.34299999999996</v>
      </c>
    </row>
    <row r="493" spans="1:27" x14ac:dyDescent="0.3">
      <c r="A493">
        <v>580</v>
      </c>
      <c r="B493" t="s">
        <v>715</v>
      </c>
      <c r="C493" s="1">
        <v>45321</v>
      </c>
      <c r="D493">
        <v>49</v>
      </c>
      <c r="E493" t="s">
        <v>60</v>
      </c>
      <c r="F493" t="s">
        <v>130</v>
      </c>
      <c r="G493" t="s">
        <v>307</v>
      </c>
      <c r="H493">
        <v>2</v>
      </c>
      <c r="I493" t="s">
        <v>42</v>
      </c>
      <c r="J493" t="s">
        <v>63</v>
      </c>
      <c r="K493" t="s">
        <v>44</v>
      </c>
      <c r="L493" t="s">
        <v>42</v>
      </c>
      <c r="M493" t="s">
        <v>190</v>
      </c>
      <c r="N493" t="s">
        <v>47</v>
      </c>
      <c r="O493" t="s">
        <v>89</v>
      </c>
      <c r="P493" t="s">
        <v>49</v>
      </c>
      <c r="Q493" t="s">
        <v>93</v>
      </c>
      <c r="R493" s="6">
        <f>_xlfn.XLOOKUP(CleanedData[[#This Row],[Product]],'02_Lookup_Tables'!$A$2:$A$126,'02_Lookup_Tables'!$B$2:$B$126)</f>
        <v>824.74</v>
      </c>
      <c r="S493" t="str">
        <f>VLOOKUP(CleanedData[[#This Row],[Product]],'02_Lookup_Tables'!$H$2:$I$126,2,FALSE)</f>
        <v>Apparel</v>
      </c>
      <c r="T493" t="str">
        <f>VLOOKUP(CleanedData[[#This Row],[Province]],'02_Lookup_Tables'!$D$2:$E$10,2, FALSE)</f>
        <v>Eastern Region</v>
      </c>
      <c r="U493" t="str" cm="1">
        <f t="array" ref="U493">_xlfn.IFS(CleanedData[[#This Row],[Purchase Amount]]&lt;500,"Low",
CleanedData[[#This Row],[Purchase Amount]]&lt;5000,"Medium",
TRUE,"High")</f>
        <v>Medium</v>
      </c>
      <c r="V493" t="str">
        <f>TEXT(CleanedData[[#This Row],[Date]],"mmmm")</f>
        <v>January</v>
      </c>
      <c r="W493" t="str">
        <f>"Q"&amp;ROUNDUP(MONTH(CleanedData[[#This Row],[Date]])/3,0)</f>
        <v>Q1</v>
      </c>
      <c r="X493" t="str">
        <f>IF(CleanedData[[#This Row],[Purchase Amount]]&gt;=5000,"Yes","No")</f>
        <v>No</v>
      </c>
      <c r="Y493">
        <f>IF(CleanedData[[#This Row],[Recommend]]="Yes",1,0)</f>
        <v>0</v>
      </c>
      <c r="Z493" s="6">
        <f>CleanedData[[#This Row],[Purchase Amount]]*0.15</f>
        <v>123.711</v>
      </c>
      <c r="AA493" s="6">
        <f>CleanedData[[#This Row],[Purchase Amount]]*1.15</f>
        <v>948.45099999999991</v>
      </c>
    </row>
    <row r="494" spans="1:27" x14ac:dyDescent="0.3">
      <c r="A494">
        <v>581</v>
      </c>
      <c r="B494" t="s">
        <v>716</v>
      </c>
      <c r="C494" s="1">
        <v>45429</v>
      </c>
      <c r="D494">
        <v>76</v>
      </c>
      <c r="E494" t="s">
        <v>52</v>
      </c>
      <c r="F494" t="s">
        <v>72</v>
      </c>
      <c r="G494" t="s">
        <v>501</v>
      </c>
      <c r="H494">
        <v>2</v>
      </c>
      <c r="I494" t="s">
        <v>45</v>
      </c>
      <c r="J494" t="s">
        <v>63</v>
      </c>
      <c r="K494" t="s">
        <v>44</v>
      </c>
      <c r="L494" t="s">
        <v>45</v>
      </c>
      <c r="M494" t="s">
        <v>100</v>
      </c>
      <c r="N494" t="s">
        <v>47</v>
      </c>
      <c r="O494" t="s">
        <v>48</v>
      </c>
      <c r="P494" t="s">
        <v>49</v>
      </c>
      <c r="Q494" t="s">
        <v>97</v>
      </c>
      <c r="R494" s="6">
        <f>_xlfn.XLOOKUP(CleanedData[[#This Row],[Product]],'02_Lookup_Tables'!$A$2:$A$126,'02_Lookup_Tables'!$B$2:$B$126)</f>
        <v>1482.94</v>
      </c>
      <c r="S494" t="str">
        <f>VLOOKUP(CleanedData[[#This Row],[Product]],'02_Lookup_Tables'!$H$2:$I$126,2,FALSE)</f>
        <v>Home Devices</v>
      </c>
      <c r="T494" t="str">
        <f>VLOOKUP(CleanedData[[#This Row],[Province]],'02_Lookup_Tables'!$D$2:$E$10,2, FALSE)</f>
        <v>Central Region</v>
      </c>
      <c r="U494" t="str" cm="1">
        <f t="array" ref="U494">_xlfn.IFS(CleanedData[[#This Row],[Purchase Amount]]&lt;500,"Low",
CleanedData[[#This Row],[Purchase Amount]]&lt;5000,"Medium",
TRUE,"High")</f>
        <v>Medium</v>
      </c>
      <c r="V494" t="str">
        <f>TEXT(CleanedData[[#This Row],[Date]],"mmmm")</f>
        <v>May</v>
      </c>
      <c r="W494" t="str">
        <f>"Q"&amp;ROUNDUP(MONTH(CleanedData[[#This Row],[Date]])/3,0)</f>
        <v>Q2</v>
      </c>
      <c r="X494" t="str">
        <f>IF(CleanedData[[#This Row],[Purchase Amount]]&gt;=5000,"Yes","No")</f>
        <v>No</v>
      </c>
      <c r="Y494">
        <f>IF(CleanedData[[#This Row],[Recommend]]="Yes",1,0)</f>
        <v>1</v>
      </c>
      <c r="Z494" s="6">
        <f>CleanedData[[#This Row],[Purchase Amount]]*0.15</f>
        <v>222.441</v>
      </c>
      <c r="AA494" s="6">
        <f>CleanedData[[#This Row],[Purchase Amount]]*1.15</f>
        <v>1705.3809999999999</v>
      </c>
    </row>
    <row r="495" spans="1:27" x14ac:dyDescent="0.3">
      <c r="A495">
        <v>582</v>
      </c>
      <c r="B495" t="s">
        <v>717</v>
      </c>
      <c r="C495" s="1">
        <v>45719</v>
      </c>
      <c r="D495">
        <v>78</v>
      </c>
      <c r="E495" t="s">
        <v>60</v>
      </c>
      <c r="F495" t="s">
        <v>68</v>
      </c>
      <c r="G495" t="s">
        <v>278</v>
      </c>
      <c r="H495">
        <v>1</v>
      </c>
      <c r="I495" t="s">
        <v>42</v>
      </c>
      <c r="J495" t="s">
        <v>43</v>
      </c>
      <c r="K495" t="s">
        <v>44</v>
      </c>
      <c r="L495" t="s">
        <v>42</v>
      </c>
      <c r="M495" t="s">
        <v>180</v>
      </c>
      <c r="N495" t="s">
        <v>80</v>
      </c>
      <c r="O495" t="s">
        <v>89</v>
      </c>
      <c r="P495" t="s">
        <v>49</v>
      </c>
      <c r="Q495" t="s">
        <v>97</v>
      </c>
      <c r="R495" s="6">
        <f>_xlfn.XLOOKUP(CleanedData[[#This Row],[Product]],'02_Lookup_Tables'!$A$2:$A$126,'02_Lookup_Tables'!$B$2:$B$126)</f>
        <v>45.96</v>
      </c>
      <c r="S495" t="str">
        <f>VLOOKUP(CleanedData[[#This Row],[Product]],'02_Lookup_Tables'!$H$2:$I$126,2,FALSE)</f>
        <v>Food</v>
      </c>
      <c r="T495" t="str">
        <f>VLOOKUP(CleanedData[[#This Row],[Province]],'02_Lookup_Tables'!$D$2:$E$10,2, FALSE)</f>
        <v>Northern Region</v>
      </c>
      <c r="U495" t="str" cm="1">
        <f t="array" ref="U495">_xlfn.IFS(CleanedData[[#This Row],[Purchase Amount]]&lt;500,"Low",
CleanedData[[#This Row],[Purchase Amount]]&lt;5000,"Medium",
TRUE,"High")</f>
        <v>Low</v>
      </c>
      <c r="V495" t="str">
        <f>TEXT(CleanedData[[#This Row],[Date]],"mmmm")</f>
        <v>March</v>
      </c>
      <c r="W495" t="str">
        <f>"Q"&amp;ROUNDUP(MONTH(CleanedData[[#This Row],[Date]])/3,0)</f>
        <v>Q1</v>
      </c>
      <c r="X495" t="str">
        <f>IF(CleanedData[[#This Row],[Purchase Amount]]&gt;=5000,"Yes","No")</f>
        <v>No</v>
      </c>
      <c r="Y495">
        <f>IF(CleanedData[[#This Row],[Recommend]]="Yes",1,0)</f>
        <v>0</v>
      </c>
      <c r="Z495" s="6">
        <f>CleanedData[[#This Row],[Purchase Amount]]*0.15</f>
        <v>6.8940000000000001</v>
      </c>
      <c r="AA495" s="6">
        <f>CleanedData[[#This Row],[Purchase Amount]]*1.15</f>
        <v>52.853999999999999</v>
      </c>
    </row>
    <row r="496" spans="1:27" x14ac:dyDescent="0.3">
      <c r="A496">
        <v>583</v>
      </c>
      <c r="B496" t="s">
        <v>718</v>
      </c>
      <c r="C496" s="1">
        <v>45501</v>
      </c>
      <c r="D496">
        <v>29</v>
      </c>
      <c r="E496" t="s">
        <v>52</v>
      </c>
      <c r="F496" t="s">
        <v>130</v>
      </c>
      <c r="G496" t="s">
        <v>269</v>
      </c>
      <c r="H496">
        <v>3</v>
      </c>
      <c r="I496" t="s">
        <v>45</v>
      </c>
      <c r="J496" t="s">
        <v>74</v>
      </c>
      <c r="K496" t="s">
        <v>64</v>
      </c>
      <c r="L496" t="s">
        <v>45</v>
      </c>
      <c r="M496" t="s">
        <v>136</v>
      </c>
      <c r="N496" t="s">
        <v>48</v>
      </c>
      <c r="O496" t="s">
        <v>89</v>
      </c>
      <c r="P496" t="s">
        <v>49</v>
      </c>
      <c r="Q496" t="s">
        <v>58</v>
      </c>
      <c r="R496" s="6">
        <f>_xlfn.XLOOKUP(CleanedData[[#This Row],[Product]],'02_Lookup_Tables'!$A$2:$A$126,'02_Lookup_Tables'!$B$2:$B$126)</f>
        <v>1604.87</v>
      </c>
      <c r="S496" t="str">
        <f>VLOOKUP(CleanedData[[#This Row],[Product]],'02_Lookup_Tables'!$H$2:$I$126,2,FALSE)</f>
        <v>Accessories</v>
      </c>
      <c r="T496" t="str">
        <f>VLOOKUP(CleanedData[[#This Row],[Province]],'02_Lookup_Tables'!$D$2:$E$10,2, FALSE)</f>
        <v>Eastern Region</v>
      </c>
      <c r="U496" t="str" cm="1">
        <f t="array" ref="U496">_xlfn.IFS(CleanedData[[#This Row],[Purchase Amount]]&lt;500,"Low",
CleanedData[[#This Row],[Purchase Amount]]&lt;5000,"Medium",
TRUE,"High")</f>
        <v>Medium</v>
      </c>
      <c r="V496" t="str">
        <f>TEXT(CleanedData[[#This Row],[Date]],"mmmm")</f>
        <v>July</v>
      </c>
      <c r="W496" t="str">
        <f>"Q"&amp;ROUNDUP(MONTH(CleanedData[[#This Row],[Date]])/3,0)</f>
        <v>Q3</v>
      </c>
      <c r="X496" t="str">
        <f>IF(CleanedData[[#This Row],[Purchase Amount]]&gt;=5000,"Yes","No")</f>
        <v>No</v>
      </c>
      <c r="Y496">
        <f>IF(CleanedData[[#This Row],[Recommend]]="Yes",1,0)</f>
        <v>1</v>
      </c>
      <c r="Z496" s="6">
        <f>CleanedData[[#This Row],[Purchase Amount]]*0.15</f>
        <v>240.73049999999998</v>
      </c>
      <c r="AA496" s="6">
        <f>CleanedData[[#This Row],[Purchase Amount]]*1.15</f>
        <v>1845.6004999999998</v>
      </c>
    </row>
    <row r="497" spans="1:27" x14ac:dyDescent="0.3">
      <c r="A497">
        <v>584</v>
      </c>
      <c r="B497" t="s">
        <v>719</v>
      </c>
      <c r="C497" s="1">
        <v>45453</v>
      </c>
      <c r="D497">
        <v>40</v>
      </c>
      <c r="E497" t="s">
        <v>39</v>
      </c>
      <c r="F497" t="s">
        <v>77</v>
      </c>
      <c r="G497" t="s">
        <v>271</v>
      </c>
      <c r="H497">
        <v>2</v>
      </c>
      <c r="I497" t="s">
        <v>45</v>
      </c>
      <c r="J497" t="s">
        <v>43</v>
      </c>
      <c r="K497" t="s">
        <v>44</v>
      </c>
      <c r="L497" t="s">
        <v>45</v>
      </c>
      <c r="N497" t="s">
        <v>47</v>
      </c>
      <c r="O497" t="s">
        <v>134</v>
      </c>
      <c r="P497" t="s">
        <v>8646</v>
      </c>
      <c r="Q497" t="s">
        <v>81</v>
      </c>
      <c r="R497" s="6">
        <f>_xlfn.XLOOKUP(CleanedData[[#This Row],[Product]],'02_Lookup_Tables'!$A$2:$A$126,'02_Lookup_Tables'!$B$2:$B$126)</f>
        <v>119.63</v>
      </c>
      <c r="S497" t="str">
        <f>VLOOKUP(CleanedData[[#This Row],[Product]],'02_Lookup_Tables'!$H$2:$I$126,2,FALSE)</f>
        <v>Food</v>
      </c>
      <c r="T497" t="str">
        <f>VLOOKUP(CleanedData[[#This Row],[Province]],'02_Lookup_Tables'!$D$2:$E$10,2, FALSE)</f>
        <v>Central Region</v>
      </c>
      <c r="U497" t="str" cm="1">
        <f t="array" ref="U497">_xlfn.IFS(CleanedData[[#This Row],[Purchase Amount]]&lt;500,"Low",
CleanedData[[#This Row],[Purchase Amount]]&lt;5000,"Medium",
TRUE,"High")</f>
        <v>Low</v>
      </c>
      <c r="V497" t="str">
        <f>TEXT(CleanedData[[#This Row],[Date]],"mmmm")</f>
        <v>June</v>
      </c>
      <c r="W497" t="str">
        <f>"Q"&amp;ROUNDUP(MONTH(CleanedData[[#This Row],[Date]])/3,0)</f>
        <v>Q2</v>
      </c>
      <c r="X497" t="str">
        <f>IF(CleanedData[[#This Row],[Purchase Amount]]&gt;=5000,"Yes","No")</f>
        <v>No</v>
      </c>
      <c r="Y497">
        <f>IF(CleanedData[[#This Row],[Recommend]]="Yes",1,0)</f>
        <v>1</v>
      </c>
      <c r="Z497" s="6">
        <f>CleanedData[[#This Row],[Purchase Amount]]*0.15</f>
        <v>17.944499999999998</v>
      </c>
      <c r="AA497" s="6">
        <f>CleanedData[[#This Row],[Purchase Amount]]*1.15</f>
        <v>137.57449999999997</v>
      </c>
    </row>
    <row r="498" spans="1:27" x14ac:dyDescent="0.3">
      <c r="A498">
        <v>585</v>
      </c>
      <c r="B498" t="s">
        <v>720</v>
      </c>
      <c r="C498" s="1">
        <v>45510</v>
      </c>
      <c r="D498">
        <v>43</v>
      </c>
      <c r="E498" t="s">
        <v>52</v>
      </c>
      <c r="F498" t="s">
        <v>83</v>
      </c>
      <c r="G498" t="s">
        <v>313</v>
      </c>
      <c r="H498">
        <v>2</v>
      </c>
      <c r="I498" t="s">
        <v>45</v>
      </c>
      <c r="J498" t="s">
        <v>54</v>
      </c>
      <c r="K498" t="s">
        <v>44</v>
      </c>
      <c r="L498" t="s">
        <v>42</v>
      </c>
      <c r="M498" t="s">
        <v>196</v>
      </c>
      <c r="N498" t="s">
        <v>47</v>
      </c>
      <c r="O498" t="s">
        <v>89</v>
      </c>
      <c r="P498" t="s">
        <v>49</v>
      </c>
      <c r="Q498" t="s">
        <v>81</v>
      </c>
      <c r="R498" s="6">
        <f>_xlfn.XLOOKUP(CleanedData[[#This Row],[Product]],'02_Lookup_Tables'!$A$2:$A$126,'02_Lookup_Tables'!$B$2:$B$126)</f>
        <v>283.57</v>
      </c>
      <c r="S498" t="str">
        <f>VLOOKUP(CleanedData[[#This Row],[Product]],'02_Lookup_Tables'!$H$2:$I$126,2,FALSE)</f>
        <v>Accessories</v>
      </c>
      <c r="T498" t="str">
        <f>VLOOKUP(CleanedData[[#This Row],[Province]],'02_Lookup_Tables'!$D$2:$E$10,2, FALSE)</f>
        <v>Western Region</v>
      </c>
      <c r="U498" t="str" cm="1">
        <f t="array" ref="U498">_xlfn.IFS(CleanedData[[#This Row],[Purchase Amount]]&lt;500,"Low",
CleanedData[[#This Row],[Purchase Amount]]&lt;5000,"Medium",
TRUE,"High")</f>
        <v>Low</v>
      </c>
      <c r="V498" t="str">
        <f>TEXT(CleanedData[[#This Row],[Date]],"mmmm")</f>
        <v>August</v>
      </c>
      <c r="W498" t="str">
        <f>"Q"&amp;ROUNDUP(MONTH(CleanedData[[#This Row],[Date]])/3,0)</f>
        <v>Q3</v>
      </c>
      <c r="X498" t="str">
        <f>IF(CleanedData[[#This Row],[Purchase Amount]]&gt;=5000,"Yes","No")</f>
        <v>No</v>
      </c>
      <c r="Y498">
        <f>IF(CleanedData[[#This Row],[Recommend]]="Yes",1,0)</f>
        <v>1</v>
      </c>
      <c r="Z498" s="6">
        <f>CleanedData[[#This Row],[Purchase Amount]]*0.15</f>
        <v>42.535499999999999</v>
      </c>
      <c r="AA498" s="6">
        <f>CleanedData[[#This Row],[Purchase Amount]]*1.15</f>
        <v>326.10549999999995</v>
      </c>
    </row>
    <row r="499" spans="1:27" x14ac:dyDescent="0.3">
      <c r="A499">
        <v>586</v>
      </c>
      <c r="B499" t="s">
        <v>721</v>
      </c>
      <c r="C499" s="1">
        <v>45482</v>
      </c>
      <c r="D499">
        <v>74</v>
      </c>
      <c r="E499" t="s">
        <v>39</v>
      </c>
      <c r="F499" t="s">
        <v>68</v>
      </c>
      <c r="G499" t="s">
        <v>214</v>
      </c>
      <c r="H499">
        <v>2</v>
      </c>
      <c r="I499" t="s">
        <v>45</v>
      </c>
      <c r="J499" t="s">
        <v>69</v>
      </c>
      <c r="K499" t="s">
        <v>44</v>
      </c>
      <c r="L499" t="s">
        <v>45</v>
      </c>
      <c r="N499" t="s">
        <v>47</v>
      </c>
      <c r="O499" t="s">
        <v>134</v>
      </c>
      <c r="P499" t="s">
        <v>8646</v>
      </c>
      <c r="Q499" t="s">
        <v>97</v>
      </c>
      <c r="R499" s="6">
        <f>_xlfn.XLOOKUP(CleanedData[[#This Row],[Product]],'02_Lookup_Tables'!$A$2:$A$126,'02_Lookup_Tables'!$B$2:$B$126)</f>
        <v>134.01</v>
      </c>
      <c r="S499" t="str">
        <f>VLOOKUP(CleanedData[[#This Row],[Product]],'02_Lookup_Tables'!$H$2:$I$126,2,FALSE)</f>
        <v>Food</v>
      </c>
      <c r="T499" t="str">
        <f>VLOOKUP(CleanedData[[#This Row],[Province]],'02_Lookup_Tables'!$D$2:$E$10,2, FALSE)</f>
        <v>Northern Region</v>
      </c>
      <c r="U499" t="str" cm="1">
        <f t="array" ref="U499">_xlfn.IFS(CleanedData[[#This Row],[Purchase Amount]]&lt;500,"Low",
CleanedData[[#This Row],[Purchase Amount]]&lt;5000,"Medium",
TRUE,"High")</f>
        <v>Low</v>
      </c>
      <c r="V499" t="str">
        <f>TEXT(CleanedData[[#This Row],[Date]],"mmmm")</f>
        <v>July</v>
      </c>
      <c r="W499" t="str">
        <f>"Q"&amp;ROUNDUP(MONTH(CleanedData[[#This Row],[Date]])/3,0)</f>
        <v>Q3</v>
      </c>
      <c r="X499" t="str">
        <f>IF(CleanedData[[#This Row],[Purchase Amount]]&gt;=5000,"Yes","No")</f>
        <v>No</v>
      </c>
      <c r="Y499">
        <f>IF(CleanedData[[#This Row],[Recommend]]="Yes",1,0)</f>
        <v>1</v>
      </c>
      <c r="Z499" s="6">
        <f>CleanedData[[#This Row],[Purchase Amount]]*0.15</f>
        <v>20.101499999999998</v>
      </c>
      <c r="AA499" s="6">
        <f>CleanedData[[#This Row],[Purchase Amount]]*1.15</f>
        <v>154.11149999999998</v>
      </c>
    </row>
    <row r="500" spans="1:27" x14ac:dyDescent="0.3">
      <c r="A500">
        <v>587</v>
      </c>
      <c r="B500" t="s">
        <v>722</v>
      </c>
      <c r="C500" s="1">
        <v>45296</v>
      </c>
      <c r="D500">
        <v>44</v>
      </c>
      <c r="E500" t="s">
        <v>39</v>
      </c>
      <c r="F500" t="s">
        <v>40</v>
      </c>
      <c r="G500" t="s">
        <v>84</v>
      </c>
      <c r="H500">
        <v>2</v>
      </c>
      <c r="I500" t="s">
        <v>45</v>
      </c>
      <c r="J500" t="s">
        <v>69</v>
      </c>
      <c r="K500" t="s">
        <v>64</v>
      </c>
      <c r="L500" t="s">
        <v>42</v>
      </c>
      <c r="M500" t="s">
        <v>88</v>
      </c>
      <c r="N500" t="s">
        <v>47</v>
      </c>
      <c r="O500" t="s">
        <v>89</v>
      </c>
      <c r="P500" t="s">
        <v>49</v>
      </c>
      <c r="Q500" t="s">
        <v>81</v>
      </c>
      <c r="R500" s="6">
        <f>_xlfn.XLOOKUP(CleanedData[[#This Row],[Product]],'02_Lookup_Tables'!$A$2:$A$126,'02_Lookup_Tables'!$B$2:$B$126)</f>
        <v>1158.56</v>
      </c>
      <c r="S500" t="str">
        <f>VLOOKUP(CleanedData[[#This Row],[Product]],'02_Lookup_Tables'!$H$2:$I$126,2,FALSE)</f>
        <v>Toys &amp; Games</v>
      </c>
      <c r="T500" t="str">
        <f>VLOOKUP(CleanedData[[#This Row],[Province]],'02_Lookup_Tables'!$D$2:$E$10,2, FALSE)</f>
        <v>Northern Region</v>
      </c>
      <c r="U500" t="str" cm="1">
        <f t="array" ref="U500">_xlfn.IFS(CleanedData[[#This Row],[Purchase Amount]]&lt;500,"Low",
CleanedData[[#This Row],[Purchase Amount]]&lt;5000,"Medium",
TRUE,"High")</f>
        <v>Medium</v>
      </c>
      <c r="V500" t="str">
        <f>TEXT(CleanedData[[#This Row],[Date]],"mmmm")</f>
        <v>January</v>
      </c>
      <c r="W500" t="str">
        <f>"Q"&amp;ROUNDUP(MONTH(CleanedData[[#This Row],[Date]])/3,0)</f>
        <v>Q1</v>
      </c>
      <c r="X500" t="str">
        <f>IF(CleanedData[[#This Row],[Purchase Amount]]&gt;=5000,"Yes","No")</f>
        <v>No</v>
      </c>
      <c r="Y500">
        <f>IF(CleanedData[[#This Row],[Recommend]]="Yes",1,0)</f>
        <v>1</v>
      </c>
      <c r="Z500" s="6">
        <f>CleanedData[[#This Row],[Purchase Amount]]*0.15</f>
        <v>173.78399999999999</v>
      </c>
      <c r="AA500" s="6">
        <f>CleanedData[[#This Row],[Purchase Amount]]*1.15</f>
        <v>1332.3439999999998</v>
      </c>
    </row>
    <row r="501" spans="1:27" x14ac:dyDescent="0.3">
      <c r="A501">
        <v>588</v>
      </c>
      <c r="B501" t="s">
        <v>723</v>
      </c>
      <c r="C501" s="1">
        <v>45842</v>
      </c>
      <c r="D501">
        <v>61</v>
      </c>
      <c r="E501" t="s">
        <v>39</v>
      </c>
      <c r="F501" t="s">
        <v>68</v>
      </c>
      <c r="G501" t="s">
        <v>286</v>
      </c>
      <c r="H501">
        <v>5</v>
      </c>
      <c r="I501" t="s">
        <v>42</v>
      </c>
      <c r="J501" t="s">
        <v>74</v>
      </c>
      <c r="K501" t="s">
        <v>55</v>
      </c>
      <c r="L501" t="s">
        <v>45</v>
      </c>
      <c r="M501" t="s">
        <v>112</v>
      </c>
      <c r="N501" t="s">
        <v>57</v>
      </c>
      <c r="O501" t="s">
        <v>48</v>
      </c>
      <c r="P501" t="s">
        <v>49</v>
      </c>
      <c r="Q501" t="s">
        <v>50</v>
      </c>
      <c r="R501" s="6">
        <f>_xlfn.XLOOKUP(CleanedData[[#This Row],[Product]],'02_Lookup_Tables'!$A$2:$A$126,'02_Lookup_Tables'!$B$2:$B$126)</f>
        <v>1907.49</v>
      </c>
      <c r="S501" t="str">
        <f>VLOOKUP(CleanedData[[#This Row],[Product]],'02_Lookup_Tables'!$H$2:$I$126,2,FALSE)</f>
        <v>Accessories</v>
      </c>
      <c r="T501" t="str">
        <f>VLOOKUP(CleanedData[[#This Row],[Province]],'02_Lookup_Tables'!$D$2:$E$10,2, FALSE)</f>
        <v>Northern Region</v>
      </c>
      <c r="U501" t="str" cm="1">
        <f t="array" ref="U501">_xlfn.IFS(CleanedData[[#This Row],[Purchase Amount]]&lt;500,"Low",
CleanedData[[#This Row],[Purchase Amount]]&lt;5000,"Medium",
TRUE,"High")</f>
        <v>Medium</v>
      </c>
      <c r="V501" t="str">
        <f>TEXT(CleanedData[[#This Row],[Date]],"mmmm")</f>
        <v>July</v>
      </c>
      <c r="W501" t="str">
        <f>"Q"&amp;ROUNDUP(MONTH(CleanedData[[#This Row],[Date]])/3,0)</f>
        <v>Q3</v>
      </c>
      <c r="X501" t="str">
        <f>IF(CleanedData[[#This Row],[Purchase Amount]]&gt;=5000,"Yes","No")</f>
        <v>No</v>
      </c>
      <c r="Y501">
        <f>IF(CleanedData[[#This Row],[Recommend]]="Yes",1,0)</f>
        <v>0</v>
      </c>
      <c r="Z501" s="6">
        <f>CleanedData[[#This Row],[Purchase Amount]]*0.15</f>
        <v>286.12349999999998</v>
      </c>
      <c r="AA501" s="6">
        <f>CleanedData[[#This Row],[Purchase Amount]]*1.15</f>
        <v>2193.6134999999999</v>
      </c>
    </row>
    <row r="502" spans="1:27" x14ac:dyDescent="0.3">
      <c r="A502">
        <v>589</v>
      </c>
      <c r="B502" t="s">
        <v>724</v>
      </c>
      <c r="C502" s="1">
        <v>45546</v>
      </c>
      <c r="D502">
        <v>28</v>
      </c>
      <c r="E502" t="s">
        <v>39</v>
      </c>
      <c r="F502" t="s">
        <v>61</v>
      </c>
      <c r="G502" t="s">
        <v>192</v>
      </c>
      <c r="H502">
        <v>4</v>
      </c>
      <c r="I502" t="s">
        <v>45</v>
      </c>
      <c r="J502" t="s">
        <v>69</v>
      </c>
      <c r="K502" t="s">
        <v>64</v>
      </c>
      <c r="L502" t="s">
        <v>42</v>
      </c>
      <c r="M502" t="s">
        <v>65</v>
      </c>
      <c r="N502" t="s">
        <v>96</v>
      </c>
      <c r="O502" t="s">
        <v>89</v>
      </c>
      <c r="P502" t="s">
        <v>70</v>
      </c>
      <c r="Q502" t="s">
        <v>58</v>
      </c>
      <c r="R502" s="6">
        <f>_xlfn.XLOOKUP(CleanedData[[#This Row],[Product]],'02_Lookup_Tables'!$A$2:$A$126,'02_Lookup_Tables'!$B$2:$B$126)</f>
        <v>13261</v>
      </c>
      <c r="S502" t="str">
        <f>VLOOKUP(CleanedData[[#This Row],[Product]],'02_Lookup_Tables'!$H$2:$I$126,2,FALSE)</f>
        <v>Electronics</v>
      </c>
      <c r="T502" t="str">
        <f>VLOOKUP(CleanedData[[#This Row],[Province]],'02_Lookup_Tables'!$D$2:$E$10,2, FALSE)</f>
        <v>Southern Region</v>
      </c>
      <c r="U502" t="str" cm="1">
        <f t="array" ref="U502">_xlfn.IFS(CleanedData[[#This Row],[Purchase Amount]]&lt;500,"Low",
CleanedData[[#This Row],[Purchase Amount]]&lt;5000,"Medium",
TRUE,"High")</f>
        <v>High</v>
      </c>
      <c r="V502" t="str">
        <f>TEXT(CleanedData[[#This Row],[Date]],"mmmm")</f>
        <v>September</v>
      </c>
      <c r="W502" t="str">
        <f>"Q"&amp;ROUNDUP(MONTH(CleanedData[[#This Row],[Date]])/3,0)</f>
        <v>Q3</v>
      </c>
      <c r="X502" t="str">
        <f>IF(CleanedData[[#This Row],[Purchase Amount]]&gt;=5000,"Yes","No")</f>
        <v>Yes</v>
      </c>
      <c r="Y502">
        <f>IF(CleanedData[[#This Row],[Recommend]]="Yes",1,0)</f>
        <v>1</v>
      </c>
      <c r="Z502" s="6">
        <f>CleanedData[[#This Row],[Purchase Amount]]*0.15</f>
        <v>1989.1499999999999</v>
      </c>
      <c r="AA502" s="6">
        <f>CleanedData[[#This Row],[Purchase Amount]]*1.15</f>
        <v>15250.15</v>
      </c>
    </row>
    <row r="503" spans="1:27" x14ac:dyDescent="0.3">
      <c r="A503">
        <v>590</v>
      </c>
      <c r="B503" t="s">
        <v>725</v>
      </c>
      <c r="C503" s="1">
        <v>45318</v>
      </c>
      <c r="D503">
        <v>23</v>
      </c>
      <c r="E503" t="s">
        <v>60</v>
      </c>
      <c r="F503" t="s">
        <v>125</v>
      </c>
      <c r="G503" t="s">
        <v>173</v>
      </c>
      <c r="H503">
        <v>5</v>
      </c>
      <c r="I503" t="s">
        <v>42</v>
      </c>
      <c r="J503" t="s">
        <v>43</v>
      </c>
      <c r="K503" t="s">
        <v>44</v>
      </c>
      <c r="L503" t="s">
        <v>42</v>
      </c>
      <c r="M503" t="s">
        <v>175</v>
      </c>
      <c r="N503" t="s">
        <v>57</v>
      </c>
      <c r="O503" t="s">
        <v>89</v>
      </c>
      <c r="P503" t="s">
        <v>70</v>
      </c>
      <c r="Q503" t="s">
        <v>66</v>
      </c>
      <c r="R503" s="6">
        <f>_xlfn.XLOOKUP(CleanedData[[#This Row],[Product]],'02_Lookup_Tables'!$A$2:$A$126,'02_Lookup_Tables'!$B$2:$B$126)</f>
        <v>13056.99</v>
      </c>
      <c r="S503" t="str">
        <f>VLOOKUP(CleanedData[[#This Row],[Product]],'02_Lookup_Tables'!$H$2:$I$126,2,FALSE)</f>
        <v>Electronics</v>
      </c>
      <c r="T503" t="str">
        <f>VLOOKUP(CleanedData[[#This Row],[Province]],'02_Lookup_Tables'!$D$2:$E$10,2, FALSE)</f>
        <v>Western Region</v>
      </c>
      <c r="U503" t="str" cm="1">
        <f t="array" ref="U503">_xlfn.IFS(CleanedData[[#This Row],[Purchase Amount]]&lt;500,"Low",
CleanedData[[#This Row],[Purchase Amount]]&lt;5000,"Medium",
TRUE,"High")</f>
        <v>High</v>
      </c>
      <c r="V503" t="str">
        <f>TEXT(CleanedData[[#This Row],[Date]],"mmmm")</f>
        <v>January</v>
      </c>
      <c r="W503" t="str">
        <f>"Q"&amp;ROUNDUP(MONTH(CleanedData[[#This Row],[Date]])/3,0)</f>
        <v>Q1</v>
      </c>
      <c r="X503" t="str">
        <f>IF(CleanedData[[#This Row],[Purchase Amount]]&gt;=5000,"Yes","No")</f>
        <v>Yes</v>
      </c>
      <c r="Y503">
        <f>IF(CleanedData[[#This Row],[Recommend]]="Yes",1,0)</f>
        <v>0</v>
      </c>
      <c r="Z503" s="6">
        <f>CleanedData[[#This Row],[Purchase Amount]]*0.15</f>
        <v>1958.5484999999999</v>
      </c>
      <c r="AA503" s="6">
        <f>CleanedData[[#This Row],[Purchase Amount]]*1.15</f>
        <v>15015.538499999999</v>
      </c>
    </row>
    <row r="504" spans="1:27" x14ac:dyDescent="0.3">
      <c r="A504">
        <v>591</v>
      </c>
      <c r="B504" t="s">
        <v>726</v>
      </c>
      <c r="C504" s="1">
        <v>45366</v>
      </c>
      <c r="D504">
        <v>61</v>
      </c>
      <c r="E504" t="s">
        <v>52</v>
      </c>
      <c r="F504" t="s">
        <v>68</v>
      </c>
      <c r="G504" t="s">
        <v>266</v>
      </c>
      <c r="H504">
        <v>3</v>
      </c>
      <c r="I504" t="s">
        <v>42</v>
      </c>
      <c r="J504" t="s">
        <v>63</v>
      </c>
      <c r="K504" t="s">
        <v>55</v>
      </c>
      <c r="L504" t="s">
        <v>45</v>
      </c>
      <c r="M504" t="s">
        <v>88</v>
      </c>
      <c r="N504" t="s">
        <v>48</v>
      </c>
      <c r="O504" t="s">
        <v>89</v>
      </c>
      <c r="P504" t="s">
        <v>49</v>
      </c>
      <c r="Q504" t="s">
        <v>50</v>
      </c>
      <c r="R504" s="6">
        <f>_xlfn.XLOOKUP(CleanedData[[#This Row],[Product]],'02_Lookup_Tables'!$A$2:$A$126,'02_Lookup_Tables'!$B$2:$B$126)</f>
        <v>2951.61</v>
      </c>
      <c r="S504" t="str">
        <f>VLOOKUP(CleanedData[[#This Row],[Product]],'02_Lookup_Tables'!$H$2:$I$126,2,FALSE)</f>
        <v>Beauty &amp; Personal Care</v>
      </c>
      <c r="T504" t="str">
        <f>VLOOKUP(CleanedData[[#This Row],[Province]],'02_Lookup_Tables'!$D$2:$E$10,2, FALSE)</f>
        <v>Northern Region</v>
      </c>
      <c r="U504" t="str" cm="1">
        <f t="array" ref="U504">_xlfn.IFS(CleanedData[[#This Row],[Purchase Amount]]&lt;500,"Low",
CleanedData[[#This Row],[Purchase Amount]]&lt;5000,"Medium",
TRUE,"High")</f>
        <v>Medium</v>
      </c>
      <c r="V504" t="str">
        <f>TEXT(CleanedData[[#This Row],[Date]],"mmmm")</f>
        <v>March</v>
      </c>
      <c r="W504" t="str">
        <f>"Q"&amp;ROUNDUP(MONTH(CleanedData[[#This Row],[Date]])/3,0)</f>
        <v>Q1</v>
      </c>
      <c r="X504" t="str">
        <f>IF(CleanedData[[#This Row],[Purchase Amount]]&gt;=5000,"Yes","No")</f>
        <v>No</v>
      </c>
      <c r="Y504">
        <f>IF(CleanedData[[#This Row],[Recommend]]="Yes",1,0)</f>
        <v>0</v>
      </c>
      <c r="Z504" s="6">
        <f>CleanedData[[#This Row],[Purchase Amount]]*0.15</f>
        <v>442.74150000000003</v>
      </c>
      <c r="AA504" s="6">
        <f>CleanedData[[#This Row],[Purchase Amount]]*1.15</f>
        <v>3394.3514999999998</v>
      </c>
    </row>
    <row r="505" spans="1:27" x14ac:dyDescent="0.3">
      <c r="A505">
        <v>592</v>
      </c>
      <c r="B505" t="s">
        <v>727</v>
      </c>
      <c r="C505" s="1">
        <v>45318</v>
      </c>
      <c r="D505">
        <v>62</v>
      </c>
      <c r="E505" t="s">
        <v>60</v>
      </c>
      <c r="F505" t="s">
        <v>40</v>
      </c>
      <c r="G505" t="s">
        <v>210</v>
      </c>
      <c r="H505">
        <v>1</v>
      </c>
      <c r="I505" t="s">
        <v>45</v>
      </c>
      <c r="J505" t="s">
        <v>54</v>
      </c>
      <c r="K505" t="s">
        <v>55</v>
      </c>
      <c r="L505" t="s">
        <v>45</v>
      </c>
      <c r="M505" t="s">
        <v>56</v>
      </c>
      <c r="N505" t="s">
        <v>80</v>
      </c>
      <c r="O505" t="s">
        <v>148</v>
      </c>
      <c r="P505" t="s">
        <v>70</v>
      </c>
      <c r="Q505" t="s">
        <v>50</v>
      </c>
      <c r="R505" s="6">
        <f>_xlfn.XLOOKUP(CleanedData[[#This Row],[Product]],'02_Lookup_Tables'!$A$2:$A$126,'02_Lookup_Tables'!$B$2:$B$126)</f>
        <v>13123.97</v>
      </c>
      <c r="S505" t="str">
        <f>VLOOKUP(CleanedData[[#This Row],[Product]],'02_Lookup_Tables'!$H$2:$I$126,2,FALSE)</f>
        <v>Electronics</v>
      </c>
      <c r="T505" t="str">
        <f>VLOOKUP(CleanedData[[#This Row],[Province]],'02_Lookup_Tables'!$D$2:$E$10,2, FALSE)</f>
        <v>Northern Region</v>
      </c>
      <c r="U505" t="str" cm="1">
        <f t="array" ref="U505">_xlfn.IFS(CleanedData[[#This Row],[Purchase Amount]]&lt;500,"Low",
CleanedData[[#This Row],[Purchase Amount]]&lt;5000,"Medium",
TRUE,"High")</f>
        <v>High</v>
      </c>
      <c r="V505" t="str">
        <f>TEXT(CleanedData[[#This Row],[Date]],"mmmm")</f>
        <v>January</v>
      </c>
      <c r="W505" t="str">
        <f>"Q"&amp;ROUNDUP(MONTH(CleanedData[[#This Row],[Date]])/3,0)</f>
        <v>Q1</v>
      </c>
      <c r="X505" t="str">
        <f>IF(CleanedData[[#This Row],[Purchase Amount]]&gt;=5000,"Yes","No")</f>
        <v>Yes</v>
      </c>
      <c r="Y505">
        <f>IF(CleanedData[[#This Row],[Recommend]]="Yes",1,0)</f>
        <v>1</v>
      </c>
      <c r="Z505" s="6">
        <f>CleanedData[[#This Row],[Purchase Amount]]*0.15</f>
        <v>1968.5954999999999</v>
      </c>
      <c r="AA505" s="6">
        <f>CleanedData[[#This Row],[Purchase Amount]]*1.15</f>
        <v>15092.565499999999</v>
      </c>
    </row>
    <row r="506" spans="1:27" x14ac:dyDescent="0.3">
      <c r="A506">
        <v>593</v>
      </c>
      <c r="B506" t="s">
        <v>728</v>
      </c>
      <c r="C506" s="1">
        <v>45599</v>
      </c>
      <c r="D506">
        <v>53</v>
      </c>
      <c r="E506" t="s">
        <v>60</v>
      </c>
      <c r="F506" t="s">
        <v>40</v>
      </c>
      <c r="G506" t="s">
        <v>118</v>
      </c>
      <c r="H506">
        <v>5</v>
      </c>
      <c r="I506" t="s">
        <v>42</v>
      </c>
      <c r="J506" t="s">
        <v>54</v>
      </c>
      <c r="K506" t="s">
        <v>55</v>
      </c>
      <c r="L506" t="s">
        <v>45</v>
      </c>
      <c r="M506" t="s">
        <v>79</v>
      </c>
      <c r="N506" t="s">
        <v>57</v>
      </c>
      <c r="O506" t="s">
        <v>89</v>
      </c>
      <c r="P506" t="s">
        <v>70</v>
      </c>
      <c r="Q506" t="s">
        <v>93</v>
      </c>
      <c r="R506" s="6">
        <f>_xlfn.XLOOKUP(CleanedData[[#This Row],[Product]],'02_Lookup_Tables'!$A$2:$A$126,'02_Lookup_Tables'!$B$2:$B$126)</f>
        <v>368.99</v>
      </c>
      <c r="S506" t="str">
        <f>VLOOKUP(CleanedData[[#This Row],[Product]],'02_Lookup_Tables'!$H$2:$I$126,2,FALSE)</f>
        <v>Accessories</v>
      </c>
      <c r="T506" t="str">
        <f>VLOOKUP(CleanedData[[#This Row],[Province]],'02_Lookup_Tables'!$D$2:$E$10,2, FALSE)</f>
        <v>Northern Region</v>
      </c>
      <c r="U506" t="str" cm="1">
        <f t="array" ref="U506">_xlfn.IFS(CleanedData[[#This Row],[Purchase Amount]]&lt;500,"Low",
CleanedData[[#This Row],[Purchase Amount]]&lt;5000,"Medium",
TRUE,"High")</f>
        <v>Low</v>
      </c>
      <c r="V506" t="str">
        <f>TEXT(CleanedData[[#This Row],[Date]],"mmmm")</f>
        <v>November</v>
      </c>
      <c r="W506" t="str">
        <f>"Q"&amp;ROUNDUP(MONTH(CleanedData[[#This Row],[Date]])/3,0)</f>
        <v>Q4</v>
      </c>
      <c r="X506" t="str">
        <f>IF(CleanedData[[#This Row],[Purchase Amount]]&gt;=5000,"Yes","No")</f>
        <v>No</v>
      </c>
      <c r="Y506">
        <f>IF(CleanedData[[#This Row],[Recommend]]="Yes",1,0)</f>
        <v>0</v>
      </c>
      <c r="Z506" s="6">
        <f>CleanedData[[#This Row],[Purchase Amount]]*0.15</f>
        <v>55.348500000000001</v>
      </c>
      <c r="AA506" s="6">
        <f>CleanedData[[#This Row],[Purchase Amount]]*1.15</f>
        <v>424.33849999999995</v>
      </c>
    </row>
    <row r="507" spans="1:27" x14ac:dyDescent="0.3">
      <c r="A507">
        <v>594</v>
      </c>
      <c r="B507" t="s">
        <v>729</v>
      </c>
      <c r="C507" s="1">
        <v>45391</v>
      </c>
      <c r="D507">
        <v>70</v>
      </c>
      <c r="E507" t="s">
        <v>39</v>
      </c>
      <c r="F507" t="s">
        <v>130</v>
      </c>
      <c r="G507" t="s">
        <v>233</v>
      </c>
      <c r="H507">
        <v>5</v>
      </c>
      <c r="I507" t="s">
        <v>45</v>
      </c>
      <c r="J507" t="s">
        <v>54</v>
      </c>
      <c r="K507" t="s">
        <v>44</v>
      </c>
      <c r="L507" t="s">
        <v>42</v>
      </c>
      <c r="N507" t="s">
        <v>57</v>
      </c>
      <c r="O507" t="s">
        <v>134</v>
      </c>
      <c r="P507" t="s">
        <v>8646</v>
      </c>
      <c r="Q507" t="s">
        <v>97</v>
      </c>
      <c r="R507" s="6">
        <f>_xlfn.XLOOKUP(CleanedData[[#This Row],[Product]],'02_Lookup_Tables'!$A$2:$A$126,'02_Lookup_Tables'!$B$2:$B$126)</f>
        <v>324.35000000000002</v>
      </c>
      <c r="S507" t="str">
        <f>VLOOKUP(CleanedData[[#This Row],[Product]],'02_Lookup_Tables'!$H$2:$I$126,2,FALSE)</f>
        <v>Apparel</v>
      </c>
      <c r="T507" t="str">
        <f>VLOOKUP(CleanedData[[#This Row],[Province]],'02_Lookup_Tables'!$D$2:$E$10,2, FALSE)</f>
        <v>Eastern Region</v>
      </c>
      <c r="U507" t="str" cm="1">
        <f t="array" ref="U507">_xlfn.IFS(CleanedData[[#This Row],[Purchase Amount]]&lt;500,"Low",
CleanedData[[#This Row],[Purchase Amount]]&lt;5000,"Medium",
TRUE,"High")</f>
        <v>Low</v>
      </c>
      <c r="V507" t="str">
        <f>TEXT(CleanedData[[#This Row],[Date]],"mmmm")</f>
        <v>April</v>
      </c>
      <c r="W507" t="str">
        <f>"Q"&amp;ROUNDUP(MONTH(CleanedData[[#This Row],[Date]])/3,0)</f>
        <v>Q2</v>
      </c>
      <c r="X507" t="str">
        <f>IF(CleanedData[[#This Row],[Purchase Amount]]&gt;=5000,"Yes","No")</f>
        <v>No</v>
      </c>
      <c r="Y507">
        <f>IF(CleanedData[[#This Row],[Recommend]]="Yes",1,0)</f>
        <v>1</v>
      </c>
      <c r="Z507" s="6">
        <f>CleanedData[[#This Row],[Purchase Amount]]*0.15</f>
        <v>48.652500000000003</v>
      </c>
      <c r="AA507" s="6">
        <f>CleanedData[[#This Row],[Purchase Amount]]*1.15</f>
        <v>373.0025</v>
      </c>
    </row>
    <row r="508" spans="1:27" x14ac:dyDescent="0.3">
      <c r="A508">
        <v>595</v>
      </c>
      <c r="B508" t="s">
        <v>730</v>
      </c>
      <c r="C508" s="1">
        <v>45529</v>
      </c>
      <c r="D508">
        <v>77</v>
      </c>
      <c r="E508" t="s">
        <v>52</v>
      </c>
      <c r="F508" t="s">
        <v>77</v>
      </c>
      <c r="G508" t="s">
        <v>696</v>
      </c>
      <c r="H508">
        <v>3</v>
      </c>
      <c r="I508" t="s">
        <v>42</v>
      </c>
      <c r="J508" t="s">
        <v>43</v>
      </c>
      <c r="K508" t="s">
        <v>64</v>
      </c>
      <c r="L508" t="s">
        <v>42</v>
      </c>
      <c r="M508" t="s">
        <v>106</v>
      </c>
      <c r="N508" t="s">
        <v>48</v>
      </c>
      <c r="O508" t="s">
        <v>148</v>
      </c>
      <c r="P508" t="s">
        <v>49</v>
      </c>
      <c r="Q508" t="s">
        <v>97</v>
      </c>
      <c r="R508" s="6">
        <f>_xlfn.XLOOKUP(CleanedData[[#This Row],[Product]],'02_Lookup_Tables'!$A$2:$A$126,'02_Lookup_Tables'!$B$2:$B$126)</f>
        <v>1233.45</v>
      </c>
      <c r="S508" t="str">
        <f>VLOOKUP(CleanedData[[#This Row],[Product]],'02_Lookup_Tables'!$H$2:$I$126,2,FALSE)</f>
        <v>Beauty &amp; Personal Care</v>
      </c>
      <c r="T508" t="str">
        <f>VLOOKUP(CleanedData[[#This Row],[Province]],'02_Lookup_Tables'!$D$2:$E$10,2, FALSE)</f>
        <v>Central Region</v>
      </c>
      <c r="U508" t="str" cm="1">
        <f t="array" ref="U508">_xlfn.IFS(CleanedData[[#This Row],[Purchase Amount]]&lt;500,"Low",
CleanedData[[#This Row],[Purchase Amount]]&lt;5000,"Medium",
TRUE,"High")</f>
        <v>Medium</v>
      </c>
      <c r="V508" t="str">
        <f>TEXT(CleanedData[[#This Row],[Date]],"mmmm")</f>
        <v>August</v>
      </c>
      <c r="W508" t="str">
        <f>"Q"&amp;ROUNDUP(MONTH(CleanedData[[#This Row],[Date]])/3,0)</f>
        <v>Q3</v>
      </c>
      <c r="X508" t="str">
        <f>IF(CleanedData[[#This Row],[Purchase Amount]]&gt;=5000,"Yes","No")</f>
        <v>No</v>
      </c>
      <c r="Y508">
        <f>IF(CleanedData[[#This Row],[Recommend]]="Yes",1,0)</f>
        <v>0</v>
      </c>
      <c r="Z508" s="6">
        <f>CleanedData[[#This Row],[Purchase Amount]]*0.15</f>
        <v>185.01750000000001</v>
      </c>
      <c r="AA508" s="6">
        <f>CleanedData[[#This Row],[Purchase Amount]]*1.15</f>
        <v>1418.4675</v>
      </c>
    </row>
    <row r="509" spans="1:27" x14ac:dyDescent="0.3">
      <c r="A509">
        <v>596</v>
      </c>
      <c r="B509" t="s">
        <v>731</v>
      </c>
      <c r="C509" s="1">
        <v>45449</v>
      </c>
      <c r="D509">
        <v>50</v>
      </c>
      <c r="E509" t="s">
        <v>52</v>
      </c>
      <c r="F509" t="s">
        <v>108</v>
      </c>
      <c r="G509" t="s">
        <v>142</v>
      </c>
      <c r="H509">
        <v>4</v>
      </c>
      <c r="I509" t="s">
        <v>42</v>
      </c>
      <c r="J509" t="s">
        <v>74</v>
      </c>
      <c r="K509" t="s">
        <v>44</v>
      </c>
      <c r="L509" t="s">
        <v>45</v>
      </c>
      <c r="M509" t="s">
        <v>92</v>
      </c>
      <c r="N509" t="s">
        <v>96</v>
      </c>
      <c r="O509" t="s">
        <v>89</v>
      </c>
      <c r="P509" t="s">
        <v>70</v>
      </c>
      <c r="Q509" t="s">
        <v>93</v>
      </c>
      <c r="R509" s="6">
        <f>_xlfn.XLOOKUP(CleanedData[[#This Row],[Product]],'02_Lookup_Tables'!$A$2:$A$126,'02_Lookup_Tables'!$B$2:$B$126)</f>
        <v>44114.21</v>
      </c>
      <c r="S509" t="str">
        <f>VLOOKUP(CleanedData[[#This Row],[Product]],'02_Lookup_Tables'!$H$2:$I$126,2,FALSE)</f>
        <v>Electronics</v>
      </c>
      <c r="T509" t="str">
        <f>VLOOKUP(CleanedData[[#This Row],[Province]],'02_Lookup_Tables'!$D$2:$E$10,2, FALSE)</f>
        <v>Gauteng Region</v>
      </c>
      <c r="U509" t="str" cm="1">
        <f t="array" ref="U509">_xlfn.IFS(CleanedData[[#This Row],[Purchase Amount]]&lt;500,"Low",
CleanedData[[#This Row],[Purchase Amount]]&lt;5000,"Medium",
TRUE,"High")</f>
        <v>High</v>
      </c>
      <c r="V509" t="str">
        <f>TEXT(CleanedData[[#This Row],[Date]],"mmmm")</f>
        <v>June</v>
      </c>
      <c r="W509" t="str">
        <f>"Q"&amp;ROUNDUP(MONTH(CleanedData[[#This Row],[Date]])/3,0)</f>
        <v>Q2</v>
      </c>
      <c r="X509" t="str">
        <f>IF(CleanedData[[#This Row],[Purchase Amount]]&gt;=5000,"Yes","No")</f>
        <v>Yes</v>
      </c>
      <c r="Y509">
        <f>IF(CleanedData[[#This Row],[Recommend]]="Yes",1,0)</f>
        <v>0</v>
      </c>
      <c r="Z509" s="6">
        <f>CleanedData[[#This Row],[Purchase Amount]]*0.15</f>
        <v>6617.1314999999995</v>
      </c>
      <c r="AA509" s="6">
        <f>CleanedData[[#This Row],[Purchase Amount]]*1.15</f>
        <v>50731.341499999995</v>
      </c>
    </row>
    <row r="510" spans="1:27" x14ac:dyDescent="0.3">
      <c r="A510">
        <v>597</v>
      </c>
      <c r="B510" t="s">
        <v>732</v>
      </c>
      <c r="C510" s="1">
        <v>45347</v>
      </c>
      <c r="D510">
        <v>41</v>
      </c>
      <c r="E510" t="s">
        <v>52</v>
      </c>
      <c r="F510" t="s">
        <v>72</v>
      </c>
      <c r="G510" t="s">
        <v>173</v>
      </c>
      <c r="H510">
        <v>3</v>
      </c>
      <c r="I510" t="s">
        <v>42</v>
      </c>
      <c r="J510" t="s">
        <v>43</v>
      </c>
      <c r="K510" t="s">
        <v>55</v>
      </c>
      <c r="L510" t="s">
        <v>45</v>
      </c>
      <c r="M510" t="s">
        <v>100</v>
      </c>
      <c r="N510" t="s">
        <v>48</v>
      </c>
      <c r="O510" t="s">
        <v>48</v>
      </c>
      <c r="P510" t="s">
        <v>70</v>
      </c>
      <c r="Q510" t="s">
        <v>81</v>
      </c>
      <c r="R510" s="6">
        <f>_xlfn.XLOOKUP(CleanedData[[#This Row],[Product]],'02_Lookup_Tables'!$A$2:$A$126,'02_Lookup_Tables'!$B$2:$B$126)</f>
        <v>13056.99</v>
      </c>
      <c r="S510" t="str">
        <f>VLOOKUP(CleanedData[[#This Row],[Product]],'02_Lookup_Tables'!$H$2:$I$126,2,FALSE)</f>
        <v>Electronics</v>
      </c>
      <c r="T510" t="str">
        <f>VLOOKUP(CleanedData[[#This Row],[Province]],'02_Lookup_Tables'!$D$2:$E$10,2, FALSE)</f>
        <v>Central Region</v>
      </c>
      <c r="U510" t="str" cm="1">
        <f t="array" ref="U510">_xlfn.IFS(CleanedData[[#This Row],[Purchase Amount]]&lt;500,"Low",
CleanedData[[#This Row],[Purchase Amount]]&lt;5000,"Medium",
TRUE,"High")</f>
        <v>High</v>
      </c>
      <c r="V510" t="str">
        <f>TEXT(CleanedData[[#This Row],[Date]],"mmmm")</f>
        <v>February</v>
      </c>
      <c r="W510" t="str">
        <f>"Q"&amp;ROUNDUP(MONTH(CleanedData[[#This Row],[Date]])/3,0)</f>
        <v>Q1</v>
      </c>
      <c r="X510" t="str">
        <f>IF(CleanedData[[#This Row],[Purchase Amount]]&gt;=5000,"Yes","No")</f>
        <v>Yes</v>
      </c>
      <c r="Y510">
        <f>IF(CleanedData[[#This Row],[Recommend]]="Yes",1,0)</f>
        <v>0</v>
      </c>
      <c r="Z510" s="6">
        <f>CleanedData[[#This Row],[Purchase Amount]]*0.15</f>
        <v>1958.5484999999999</v>
      </c>
      <c r="AA510" s="6">
        <f>CleanedData[[#This Row],[Purchase Amount]]*1.15</f>
        <v>15015.538499999999</v>
      </c>
    </row>
    <row r="511" spans="1:27" x14ac:dyDescent="0.3">
      <c r="A511">
        <v>599</v>
      </c>
      <c r="B511" t="s">
        <v>733</v>
      </c>
      <c r="C511" s="1">
        <v>45959</v>
      </c>
      <c r="D511">
        <v>80</v>
      </c>
      <c r="E511" t="s">
        <v>39</v>
      </c>
      <c r="F511" t="s">
        <v>68</v>
      </c>
      <c r="G511" t="s">
        <v>331</v>
      </c>
      <c r="H511">
        <v>1</v>
      </c>
      <c r="I511" t="s">
        <v>45</v>
      </c>
      <c r="J511" t="s">
        <v>54</v>
      </c>
      <c r="K511" t="s">
        <v>64</v>
      </c>
      <c r="L511" t="s">
        <v>42</v>
      </c>
      <c r="M511" t="s">
        <v>136</v>
      </c>
      <c r="N511" t="s">
        <v>80</v>
      </c>
      <c r="O511" t="s">
        <v>89</v>
      </c>
      <c r="P511" t="s">
        <v>49</v>
      </c>
      <c r="Q511" t="s">
        <v>97</v>
      </c>
      <c r="R511" s="6">
        <f>_xlfn.XLOOKUP(CleanedData[[#This Row],[Product]],'02_Lookup_Tables'!$A$2:$A$126,'02_Lookup_Tables'!$B$2:$B$126)</f>
        <v>27.35</v>
      </c>
      <c r="S511" t="str">
        <f>VLOOKUP(CleanedData[[#This Row],[Product]],'02_Lookup_Tables'!$H$2:$I$126,2,FALSE)</f>
        <v>Food</v>
      </c>
      <c r="T511" t="str">
        <f>VLOOKUP(CleanedData[[#This Row],[Province]],'02_Lookup_Tables'!$D$2:$E$10,2, FALSE)</f>
        <v>Northern Region</v>
      </c>
      <c r="U511" t="str" cm="1">
        <f t="array" ref="U511">_xlfn.IFS(CleanedData[[#This Row],[Purchase Amount]]&lt;500,"Low",
CleanedData[[#This Row],[Purchase Amount]]&lt;5000,"Medium",
TRUE,"High")</f>
        <v>Low</v>
      </c>
      <c r="V511" t="str">
        <f>TEXT(CleanedData[[#This Row],[Date]],"mmmm")</f>
        <v>October</v>
      </c>
      <c r="W511" t="str">
        <f>"Q"&amp;ROUNDUP(MONTH(CleanedData[[#This Row],[Date]])/3,0)</f>
        <v>Q4</v>
      </c>
      <c r="X511" t="str">
        <f>IF(CleanedData[[#This Row],[Purchase Amount]]&gt;=5000,"Yes","No")</f>
        <v>No</v>
      </c>
      <c r="Y511">
        <f>IF(CleanedData[[#This Row],[Recommend]]="Yes",1,0)</f>
        <v>1</v>
      </c>
      <c r="Z511" s="6">
        <f>CleanedData[[#This Row],[Purchase Amount]]*0.15</f>
        <v>4.1025</v>
      </c>
      <c r="AA511" s="6">
        <f>CleanedData[[#This Row],[Purchase Amount]]*1.15</f>
        <v>31.452500000000001</v>
      </c>
    </row>
    <row r="512" spans="1:27" x14ac:dyDescent="0.3">
      <c r="A512">
        <v>600</v>
      </c>
      <c r="B512" t="s">
        <v>734</v>
      </c>
      <c r="C512" s="1">
        <v>45810</v>
      </c>
      <c r="D512">
        <v>76</v>
      </c>
      <c r="E512" t="s">
        <v>52</v>
      </c>
      <c r="F512" t="s">
        <v>130</v>
      </c>
      <c r="G512" t="s">
        <v>372</v>
      </c>
      <c r="H512">
        <v>2</v>
      </c>
      <c r="I512" t="s">
        <v>45</v>
      </c>
      <c r="J512" t="s">
        <v>63</v>
      </c>
      <c r="K512" t="s">
        <v>55</v>
      </c>
      <c r="L512" t="s">
        <v>45</v>
      </c>
      <c r="M512" t="s">
        <v>196</v>
      </c>
      <c r="N512" t="s">
        <v>47</v>
      </c>
      <c r="O512" t="s">
        <v>89</v>
      </c>
      <c r="P512" t="s">
        <v>49</v>
      </c>
      <c r="Q512" t="s">
        <v>97</v>
      </c>
      <c r="R512" s="6">
        <f>_xlfn.XLOOKUP(CleanedData[[#This Row],[Product]],'02_Lookup_Tables'!$A$2:$A$126,'02_Lookup_Tables'!$B$2:$B$126)</f>
        <v>944.78</v>
      </c>
      <c r="S512" t="str">
        <f>VLOOKUP(CleanedData[[#This Row],[Product]],'02_Lookup_Tables'!$H$2:$I$126,2,FALSE)</f>
        <v>Electronics</v>
      </c>
      <c r="T512" t="str">
        <f>VLOOKUP(CleanedData[[#This Row],[Province]],'02_Lookup_Tables'!$D$2:$E$10,2, FALSE)</f>
        <v>Eastern Region</v>
      </c>
      <c r="U512" t="str" cm="1">
        <f t="array" ref="U512">_xlfn.IFS(CleanedData[[#This Row],[Purchase Amount]]&lt;500,"Low",
CleanedData[[#This Row],[Purchase Amount]]&lt;5000,"Medium",
TRUE,"High")</f>
        <v>Medium</v>
      </c>
      <c r="V512" t="str">
        <f>TEXT(CleanedData[[#This Row],[Date]],"mmmm")</f>
        <v>June</v>
      </c>
      <c r="W512" t="str">
        <f>"Q"&amp;ROUNDUP(MONTH(CleanedData[[#This Row],[Date]])/3,0)</f>
        <v>Q2</v>
      </c>
      <c r="X512" t="str">
        <f>IF(CleanedData[[#This Row],[Purchase Amount]]&gt;=5000,"Yes","No")</f>
        <v>No</v>
      </c>
      <c r="Y512">
        <f>IF(CleanedData[[#This Row],[Recommend]]="Yes",1,0)</f>
        <v>1</v>
      </c>
      <c r="Z512" s="6">
        <f>CleanedData[[#This Row],[Purchase Amount]]*0.15</f>
        <v>141.71699999999998</v>
      </c>
      <c r="AA512" s="6">
        <f>CleanedData[[#This Row],[Purchase Amount]]*1.15</f>
        <v>1086.4969999999998</v>
      </c>
    </row>
    <row r="513" spans="1:27" x14ac:dyDescent="0.3">
      <c r="A513">
        <v>601</v>
      </c>
      <c r="B513" t="s">
        <v>735</v>
      </c>
      <c r="C513" s="1">
        <v>45373</v>
      </c>
      <c r="D513">
        <v>40</v>
      </c>
      <c r="E513" t="s">
        <v>39</v>
      </c>
      <c r="F513" t="s">
        <v>125</v>
      </c>
      <c r="G513" t="s">
        <v>142</v>
      </c>
      <c r="H513">
        <v>3</v>
      </c>
      <c r="I513" t="s">
        <v>42</v>
      </c>
      <c r="J513" t="s">
        <v>69</v>
      </c>
      <c r="K513" t="s">
        <v>44</v>
      </c>
      <c r="L513" t="s">
        <v>45</v>
      </c>
      <c r="M513" t="s">
        <v>180</v>
      </c>
      <c r="N513" t="s">
        <v>48</v>
      </c>
      <c r="O513" t="s">
        <v>89</v>
      </c>
      <c r="P513" t="s">
        <v>49</v>
      </c>
      <c r="Q513" t="s">
        <v>81</v>
      </c>
      <c r="R513" s="6">
        <f>_xlfn.XLOOKUP(CleanedData[[#This Row],[Product]],'02_Lookup_Tables'!$A$2:$A$126,'02_Lookup_Tables'!$B$2:$B$126)</f>
        <v>44114.21</v>
      </c>
      <c r="S513" t="str">
        <f>VLOOKUP(CleanedData[[#This Row],[Product]],'02_Lookup_Tables'!$H$2:$I$126,2,FALSE)</f>
        <v>Electronics</v>
      </c>
      <c r="T513" t="str">
        <f>VLOOKUP(CleanedData[[#This Row],[Province]],'02_Lookup_Tables'!$D$2:$E$10,2, FALSE)</f>
        <v>Western Region</v>
      </c>
      <c r="U513" t="str" cm="1">
        <f t="array" ref="U513">_xlfn.IFS(CleanedData[[#This Row],[Purchase Amount]]&lt;500,"Low",
CleanedData[[#This Row],[Purchase Amount]]&lt;5000,"Medium",
TRUE,"High")</f>
        <v>High</v>
      </c>
      <c r="V513" t="str">
        <f>TEXT(CleanedData[[#This Row],[Date]],"mmmm")</f>
        <v>March</v>
      </c>
      <c r="W513" t="str">
        <f>"Q"&amp;ROUNDUP(MONTH(CleanedData[[#This Row],[Date]])/3,0)</f>
        <v>Q1</v>
      </c>
      <c r="X513" t="str">
        <f>IF(CleanedData[[#This Row],[Purchase Amount]]&gt;=5000,"Yes","No")</f>
        <v>Yes</v>
      </c>
      <c r="Y513">
        <f>IF(CleanedData[[#This Row],[Recommend]]="Yes",1,0)</f>
        <v>0</v>
      </c>
      <c r="Z513" s="6">
        <f>CleanedData[[#This Row],[Purchase Amount]]*0.15</f>
        <v>6617.1314999999995</v>
      </c>
      <c r="AA513" s="6">
        <f>CleanedData[[#This Row],[Purchase Amount]]*1.15</f>
        <v>50731.341499999995</v>
      </c>
    </row>
    <row r="514" spans="1:27" x14ac:dyDescent="0.3">
      <c r="A514">
        <v>602</v>
      </c>
      <c r="B514" t="s">
        <v>736</v>
      </c>
      <c r="C514" s="1">
        <v>45978</v>
      </c>
      <c r="D514">
        <v>73</v>
      </c>
      <c r="E514" t="s">
        <v>60</v>
      </c>
      <c r="F514" t="s">
        <v>125</v>
      </c>
      <c r="G514" t="s">
        <v>84</v>
      </c>
      <c r="H514">
        <v>3</v>
      </c>
      <c r="I514" t="s">
        <v>42</v>
      </c>
      <c r="J514" t="s">
        <v>54</v>
      </c>
      <c r="K514" t="s">
        <v>55</v>
      </c>
      <c r="L514" t="s">
        <v>42</v>
      </c>
      <c r="M514" t="s">
        <v>184</v>
      </c>
      <c r="N514" t="s">
        <v>48</v>
      </c>
      <c r="O514" t="s">
        <v>148</v>
      </c>
      <c r="P514" t="s">
        <v>49</v>
      </c>
      <c r="Q514" t="s">
        <v>97</v>
      </c>
      <c r="R514" s="6">
        <f>_xlfn.XLOOKUP(CleanedData[[#This Row],[Product]],'02_Lookup_Tables'!$A$2:$A$126,'02_Lookup_Tables'!$B$2:$B$126)</f>
        <v>1158.56</v>
      </c>
      <c r="S514" t="str">
        <f>VLOOKUP(CleanedData[[#This Row],[Product]],'02_Lookup_Tables'!$H$2:$I$126,2,FALSE)</f>
        <v>Toys &amp; Games</v>
      </c>
      <c r="T514" t="str">
        <f>VLOOKUP(CleanedData[[#This Row],[Province]],'02_Lookup_Tables'!$D$2:$E$10,2, FALSE)</f>
        <v>Western Region</v>
      </c>
      <c r="U514" t="str" cm="1">
        <f t="array" ref="U514">_xlfn.IFS(CleanedData[[#This Row],[Purchase Amount]]&lt;500,"Low",
CleanedData[[#This Row],[Purchase Amount]]&lt;5000,"Medium",
TRUE,"High")</f>
        <v>Medium</v>
      </c>
      <c r="V514" t="str">
        <f>TEXT(CleanedData[[#This Row],[Date]],"mmmm")</f>
        <v>November</v>
      </c>
      <c r="W514" t="str">
        <f>"Q"&amp;ROUNDUP(MONTH(CleanedData[[#This Row],[Date]])/3,0)</f>
        <v>Q4</v>
      </c>
      <c r="X514" t="str">
        <f>IF(CleanedData[[#This Row],[Purchase Amount]]&gt;=5000,"Yes","No")</f>
        <v>No</v>
      </c>
      <c r="Y514">
        <f>IF(CleanedData[[#This Row],[Recommend]]="Yes",1,0)</f>
        <v>0</v>
      </c>
      <c r="Z514" s="6">
        <f>CleanedData[[#This Row],[Purchase Amount]]*0.15</f>
        <v>173.78399999999999</v>
      </c>
      <c r="AA514" s="6">
        <f>CleanedData[[#This Row],[Purchase Amount]]*1.15</f>
        <v>1332.3439999999998</v>
      </c>
    </row>
    <row r="515" spans="1:27" x14ac:dyDescent="0.3">
      <c r="A515">
        <v>603</v>
      </c>
      <c r="B515" t="s">
        <v>737</v>
      </c>
      <c r="C515" s="1">
        <v>45611</v>
      </c>
      <c r="D515">
        <v>28</v>
      </c>
      <c r="E515" t="s">
        <v>39</v>
      </c>
      <c r="F515" t="s">
        <v>83</v>
      </c>
      <c r="G515" t="s">
        <v>359</v>
      </c>
      <c r="H515">
        <v>1</v>
      </c>
      <c r="I515" t="s">
        <v>45</v>
      </c>
      <c r="J515" t="s">
        <v>74</v>
      </c>
      <c r="K515" t="s">
        <v>44</v>
      </c>
      <c r="L515" t="s">
        <v>42</v>
      </c>
      <c r="M515" t="s">
        <v>106</v>
      </c>
      <c r="N515" t="s">
        <v>80</v>
      </c>
      <c r="O515" t="s">
        <v>148</v>
      </c>
      <c r="P515" t="s">
        <v>70</v>
      </c>
      <c r="Q515" t="s">
        <v>58</v>
      </c>
      <c r="R515" s="6">
        <f>_xlfn.XLOOKUP(CleanedData[[#This Row],[Product]],'02_Lookup_Tables'!$A$2:$A$126,'02_Lookup_Tables'!$B$2:$B$126)</f>
        <v>34.200000000000003</v>
      </c>
      <c r="S515" t="str">
        <f>VLOOKUP(CleanedData[[#This Row],[Product]],'02_Lookup_Tables'!$H$2:$I$126,2,FALSE)</f>
        <v>Food</v>
      </c>
      <c r="T515" t="str">
        <f>VLOOKUP(CleanedData[[#This Row],[Province]],'02_Lookup_Tables'!$D$2:$E$10,2, FALSE)</f>
        <v>Western Region</v>
      </c>
      <c r="U515" t="str" cm="1">
        <f t="array" ref="U515">_xlfn.IFS(CleanedData[[#This Row],[Purchase Amount]]&lt;500,"Low",
CleanedData[[#This Row],[Purchase Amount]]&lt;5000,"Medium",
TRUE,"High")</f>
        <v>Low</v>
      </c>
      <c r="V515" t="str">
        <f>TEXT(CleanedData[[#This Row],[Date]],"mmmm")</f>
        <v>November</v>
      </c>
      <c r="W515" t="str">
        <f>"Q"&amp;ROUNDUP(MONTH(CleanedData[[#This Row],[Date]])/3,0)</f>
        <v>Q4</v>
      </c>
      <c r="X515" t="str">
        <f>IF(CleanedData[[#This Row],[Purchase Amount]]&gt;=5000,"Yes","No")</f>
        <v>No</v>
      </c>
      <c r="Y515">
        <f>IF(CleanedData[[#This Row],[Recommend]]="Yes",1,0)</f>
        <v>1</v>
      </c>
      <c r="Z515" s="6">
        <f>CleanedData[[#This Row],[Purchase Amount]]*0.15</f>
        <v>5.13</v>
      </c>
      <c r="AA515" s="6">
        <f>CleanedData[[#This Row],[Purchase Amount]]*1.15</f>
        <v>39.33</v>
      </c>
    </row>
    <row r="516" spans="1:27" x14ac:dyDescent="0.3">
      <c r="A516">
        <v>604</v>
      </c>
      <c r="B516" t="s">
        <v>738</v>
      </c>
      <c r="C516" s="1">
        <v>45296</v>
      </c>
      <c r="D516">
        <v>24</v>
      </c>
      <c r="E516" t="s">
        <v>60</v>
      </c>
      <c r="F516" t="s">
        <v>61</v>
      </c>
      <c r="G516" t="s">
        <v>216</v>
      </c>
      <c r="H516">
        <v>3</v>
      </c>
      <c r="I516" t="s">
        <v>42</v>
      </c>
      <c r="J516" t="s">
        <v>63</v>
      </c>
      <c r="K516" t="s">
        <v>55</v>
      </c>
      <c r="L516" t="s">
        <v>45</v>
      </c>
      <c r="M516" t="s">
        <v>92</v>
      </c>
      <c r="N516" t="s">
        <v>48</v>
      </c>
      <c r="O516" t="s">
        <v>89</v>
      </c>
      <c r="P516" t="s">
        <v>49</v>
      </c>
      <c r="Q516" t="s">
        <v>66</v>
      </c>
      <c r="R516" s="6">
        <f>_xlfn.XLOOKUP(CleanedData[[#This Row],[Product]],'02_Lookup_Tables'!$A$2:$A$126,'02_Lookup_Tables'!$B$2:$B$126)</f>
        <v>929.55</v>
      </c>
      <c r="S516" t="str">
        <f>VLOOKUP(CleanedData[[#This Row],[Product]],'02_Lookup_Tables'!$H$2:$I$126,2,FALSE)</f>
        <v>Accessories</v>
      </c>
      <c r="T516" t="str">
        <f>VLOOKUP(CleanedData[[#This Row],[Province]],'02_Lookup_Tables'!$D$2:$E$10,2, FALSE)</f>
        <v>Southern Region</v>
      </c>
      <c r="U516" t="str" cm="1">
        <f t="array" ref="U516">_xlfn.IFS(CleanedData[[#This Row],[Purchase Amount]]&lt;500,"Low",
CleanedData[[#This Row],[Purchase Amount]]&lt;5000,"Medium",
TRUE,"High")</f>
        <v>Medium</v>
      </c>
      <c r="V516" t="str">
        <f>TEXT(CleanedData[[#This Row],[Date]],"mmmm")</f>
        <v>January</v>
      </c>
      <c r="W516" t="str">
        <f>"Q"&amp;ROUNDUP(MONTH(CleanedData[[#This Row],[Date]])/3,0)</f>
        <v>Q1</v>
      </c>
      <c r="X516" t="str">
        <f>IF(CleanedData[[#This Row],[Purchase Amount]]&gt;=5000,"Yes","No")</f>
        <v>No</v>
      </c>
      <c r="Y516">
        <f>IF(CleanedData[[#This Row],[Recommend]]="Yes",1,0)</f>
        <v>0</v>
      </c>
      <c r="Z516" s="6">
        <f>CleanedData[[#This Row],[Purchase Amount]]*0.15</f>
        <v>139.43249999999998</v>
      </c>
      <c r="AA516" s="6">
        <f>CleanedData[[#This Row],[Purchase Amount]]*1.15</f>
        <v>1068.9824999999998</v>
      </c>
    </row>
    <row r="517" spans="1:27" x14ac:dyDescent="0.3">
      <c r="A517">
        <v>605</v>
      </c>
      <c r="B517" t="s">
        <v>739</v>
      </c>
      <c r="C517" s="1">
        <v>45617</v>
      </c>
      <c r="D517">
        <v>66</v>
      </c>
      <c r="E517" t="s">
        <v>52</v>
      </c>
      <c r="F517" t="s">
        <v>130</v>
      </c>
      <c r="G517" t="s">
        <v>158</v>
      </c>
      <c r="H517">
        <v>4</v>
      </c>
      <c r="I517" t="s">
        <v>45</v>
      </c>
      <c r="J517" t="s">
        <v>43</v>
      </c>
      <c r="K517" t="s">
        <v>64</v>
      </c>
      <c r="L517" t="s">
        <v>42</v>
      </c>
      <c r="M517" t="s">
        <v>106</v>
      </c>
      <c r="N517" t="s">
        <v>96</v>
      </c>
      <c r="O517" t="s">
        <v>148</v>
      </c>
      <c r="P517" t="s">
        <v>49</v>
      </c>
      <c r="Q517" t="s">
        <v>97</v>
      </c>
      <c r="R517" s="6">
        <f>_xlfn.XLOOKUP(CleanedData[[#This Row],[Product]],'02_Lookup_Tables'!$A$2:$A$126,'02_Lookup_Tables'!$B$2:$B$126)</f>
        <v>2962.6</v>
      </c>
      <c r="S517" t="str">
        <f>VLOOKUP(CleanedData[[#This Row],[Product]],'02_Lookup_Tables'!$H$2:$I$126,2,FALSE)</f>
        <v>Sports &amp; Outdoors</v>
      </c>
      <c r="T517" t="str">
        <f>VLOOKUP(CleanedData[[#This Row],[Province]],'02_Lookup_Tables'!$D$2:$E$10,2, FALSE)</f>
        <v>Eastern Region</v>
      </c>
      <c r="U517" t="str" cm="1">
        <f t="array" ref="U517">_xlfn.IFS(CleanedData[[#This Row],[Purchase Amount]]&lt;500,"Low",
CleanedData[[#This Row],[Purchase Amount]]&lt;5000,"Medium",
TRUE,"High")</f>
        <v>Medium</v>
      </c>
      <c r="V517" t="str">
        <f>TEXT(CleanedData[[#This Row],[Date]],"mmmm")</f>
        <v>November</v>
      </c>
      <c r="W517" t="str">
        <f>"Q"&amp;ROUNDUP(MONTH(CleanedData[[#This Row],[Date]])/3,0)</f>
        <v>Q4</v>
      </c>
      <c r="X517" t="str">
        <f>IF(CleanedData[[#This Row],[Purchase Amount]]&gt;=5000,"Yes","No")</f>
        <v>No</v>
      </c>
      <c r="Y517">
        <f>IF(CleanedData[[#This Row],[Recommend]]="Yes",1,0)</f>
        <v>1</v>
      </c>
      <c r="Z517" s="6">
        <f>CleanedData[[#This Row],[Purchase Amount]]*0.15</f>
        <v>444.39</v>
      </c>
      <c r="AA517" s="6">
        <f>CleanedData[[#This Row],[Purchase Amount]]*1.15</f>
        <v>3406.99</v>
      </c>
    </row>
    <row r="518" spans="1:27" x14ac:dyDescent="0.3">
      <c r="A518">
        <v>606</v>
      </c>
      <c r="B518" t="s">
        <v>740</v>
      </c>
      <c r="C518" s="1">
        <v>45903</v>
      </c>
      <c r="D518">
        <v>36</v>
      </c>
      <c r="E518" t="s">
        <v>52</v>
      </c>
      <c r="F518" t="s">
        <v>130</v>
      </c>
      <c r="G518" t="s">
        <v>284</v>
      </c>
      <c r="H518">
        <v>5</v>
      </c>
      <c r="I518" t="s">
        <v>45</v>
      </c>
      <c r="J518" t="s">
        <v>74</v>
      </c>
      <c r="K518" t="s">
        <v>64</v>
      </c>
      <c r="L518" t="s">
        <v>42</v>
      </c>
      <c r="M518" t="s">
        <v>92</v>
      </c>
      <c r="N518" t="s">
        <v>57</v>
      </c>
      <c r="O518" t="s">
        <v>89</v>
      </c>
      <c r="P518" t="s">
        <v>70</v>
      </c>
      <c r="Q518" t="s">
        <v>81</v>
      </c>
      <c r="R518" s="6">
        <f>_xlfn.XLOOKUP(CleanedData[[#This Row],[Product]],'02_Lookup_Tables'!$A$2:$A$126,'02_Lookup_Tables'!$B$2:$B$126)</f>
        <v>6698.54</v>
      </c>
      <c r="S518" t="str">
        <f>VLOOKUP(CleanedData[[#This Row],[Product]],'02_Lookup_Tables'!$H$2:$I$126,2,FALSE)</f>
        <v>Electronics</v>
      </c>
      <c r="T518" t="str">
        <f>VLOOKUP(CleanedData[[#This Row],[Province]],'02_Lookup_Tables'!$D$2:$E$10,2, FALSE)</f>
        <v>Eastern Region</v>
      </c>
      <c r="U518" t="str" cm="1">
        <f t="array" ref="U518">_xlfn.IFS(CleanedData[[#This Row],[Purchase Amount]]&lt;500,"Low",
CleanedData[[#This Row],[Purchase Amount]]&lt;5000,"Medium",
TRUE,"High")</f>
        <v>High</v>
      </c>
      <c r="V518" t="str">
        <f>TEXT(CleanedData[[#This Row],[Date]],"mmmm")</f>
        <v>September</v>
      </c>
      <c r="W518" t="str">
        <f>"Q"&amp;ROUNDUP(MONTH(CleanedData[[#This Row],[Date]])/3,0)</f>
        <v>Q3</v>
      </c>
      <c r="X518" t="str">
        <f>IF(CleanedData[[#This Row],[Purchase Amount]]&gt;=5000,"Yes","No")</f>
        <v>Yes</v>
      </c>
      <c r="Y518">
        <f>IF(CleanedData[[#This Row],[Recommend]]="Yes",1,0)</f>
        <v>1</v>
      </c>
      <c r="Z518" s="6">
        <f>CleanedData[[#This Row],[Purchase Amount]]*0.15</f>
        <v>1004.7809999999999</v>
      </c>
      <c r="AA518" s="6">
        <f>CleanedData[[#This Row],[Purchase Amount]]*1.15</f>
        <v>7703.320999999999</v>
      </c>
    </row>
    <row r="519" spans="1:27" x14ac:dyDescent="0.3">
      <c r="A519">
        <v>608</v>
      </c>
      <c r="B519" t="s">
        <v>741</v>
      </c>
      <c r="C519" s="1">
        <v>45565</v>
      </c>
      <c r="D519">
        <v>51</v>
      </c>
      <c r="E519" t="s">
        <v>39</v>
      </c>
      <c r="F519" t="s">
        <v>83</v>
      </c>
      <c r="G519" t="s">
        <v>381</v>
      </c>
      <c r="H519">
        <v>4</v>
      </c>
      <c r="I519" t="s">
        <v>45</v>
      </c>
      <c r="J519" t="s">
        <v>54</v>
      </c>
      <c r="K519" t="s">
        <v>44</v>
      </c>
      <c r="L519" t="s">
        <v>45</v>
      </c>
      <c r="M519" t="s">
        <v>180</v>
      </c>
      <c r="N519" t="s">
        <v>96</v>
      </c>
      <c r="O519" t="s">
        <v>89</v>
      </c>
      <c r="P519" t="s">
        <v>70</v>
      </c>
      <c r="Q519" t="s">
        <v>93</v>
      </c>
      <c r="R519" s="6">
        <f>_xlfn.XLOOKUP(CleanedData[[#This Row],[Product]],'02_Lookup_Tables'!$A$2:$A$126,'02_Lookup_Tables'!$B$2:$B$126)</f>
        <v>786.78</v>
      </c>
      <c r="S519" t="str">
        <f>VLOOKUP(CleanedData[[#This Row],[Product]],'02_Lookup_Tables'!$H$2:$I$126,2,FALSE)</f>
        <v>Apparel</v>
      </c>
      <c r="T519" t="str">
        <f>VLOOKUP(CleanedData[[#This Row],[Province]],'02_Lookup_Tables'!$D$2:$E$10,2, FALSE)</f>
        <v>Western Region</v>
      </c>
      <c r="U519" t="str" cm="1">
        <f t="array" ref="U519">_xlfn.IFS(CleanedData[[#This Row],[Purchase Amount]]&lt;500,"Low",
CleanedData[[#This Row],[Purchase Amount]]&lt;5000,"Medium",
TRUE,"High")</f>
        <v>Medium</v>
      </c>
      <c r="V519" t="str">
        <f>TEXT(CleanedData[[#This Row],[Date]],"mmmm")</f>
        <v>September</v>
      </c>
      <c r="W519" t="str">
        <f>"Q"&amp;ROUNDUP(MONTH(CleanedData[[#This Row],[Date]])/3,0)</f>
        <v>Q3</v>
      </c>
      <c r="X519" t="str">
        <f>IF(CleanedData[[#This Row],[Purchase Amount]]&gt;=5000,"Yes","No")</f>
        <v>No</v>
      </c>
      <c r="Y519">
        <f>IF(CleanedData[[#This Row],[Recommend]]="Yes",1,0)</f>
        <v>1</v>
      </c>
      <c r="Z519" s="6">
        <f>CleanedData[[#This Row],[Purchase Amount]]*0.15</f>
        <v>118.017</v>
      </c>
      <c r="AA519" s="6">
        <f>CleanedData[[#This Row],[Purchase Amount]]*1.15</f>
        <v>904.79699999999991</v>
      </c>
    </row>
    <row r="520" spans="1:27" x14ac:dyDescent="0.3">
      <c r="A520">
        <v>609</v>
      </c>
      <c r="B520" t="s">
        <v>742</v>
      </c>
      <c r="C520" s="1">
        <v>45569</v>
      </c>
      <c r="D520">
        <v>31</v>
      </c>
      <c r="E520" t="s">
        <v>52</v>
      </c>
      <c r="F520" t="s">
        <v>130</v>
      </c>
      <c r="G520" t="s">
        <v>53</v>
      </c>
      <c r="H520">
        <v>1</v>
      </c>
      <c r="I520" t="s">
        <v>45</v>
      </c>
      <c r="J520" t="s">
        <v>63</v>
      </c>
      <c r="K520" t="s">
        <v>64</v>
      </c>
      <c r="L520" t="s">
        <v>45</v>
      </c>
      <c r="M520" t="s">
        <v>147</v>
      </c>
      <c r="N520" t="s">
        <v>80</v>
      </c>
      <c r="O520" t="s">
        <v>148</v>
      </c>
      <c r="P520" t="s">
        <v>70</v>
      </c>
      <c r="Q520" t="s">
        <v>58</v>
      </c>
      <c r="R520" s="6">
        <f>_xlfn.XLOOKUP(CleanedData[[#This Row],[Product]],'02_Lookup_Tables'!$A$2:$A$126,'02_Lookup_Tables'!$B$2:$B$126)</f>
        <v>444.38</v>
      </c>
      <c r="S520" t="str">
        <f>VLOOKUP(CleanedData[[#This Row],[Product]],'02_Lookup_Tables'!$H$2:$I$126,2,FALSE)</f>
        <v>Beauty &amp; Personal Care</v>
      </c>
      <c r="T520" t="str">
        <f>VLOOKUP(CleanedData[[#This Row],[Province]],'02_Lookup_Tables'!$D$2:$E$10,2, FALSE)</f>
        <v>Eastern Region</v>
      </c>
      <c r="U520" t="str" cm="1">
        <f t="array" ref="U520">_xlfn.IFS(CleanedData[[#This Row],[Purchase Amount]]&lt;500,"Low",
CleanedData[[#This Row],[Purchase Amount]]&lt;5000,"Medium",
TRUE,"High")</f>
        <v>Low</v>
      </c>
      <c r="V520" t="str">
        <f>TEXT(CleanedData[[#This Row],[Date]],"mmmm")</f>
        <v>October</v>
      </c>
      <c r="W520" t="str">
        <f>"Q"&amp;ROUNDUP(MONTH(CleanedData[[#This Row],[Date]])/3,0)</f>
        <v>Q4</v>
      </c>
      <c r="X520" t="str">
        <f>IF(CleanedData[[#This Row],[Purchase Amount]]&gt;=5000,"Yes","No")</f>
        <v>No</v>
      </c>
      <c r="Y520">
        <f>IF(CleanedData[[#This Row],[Recommend]]="Yes",1,0)</f>
        <v>1</v>
      </c>
      <c r="Z520" s="6">
        <f>CleanedData[[#This Row],[Purchase Amount]]*0.15</f>
        <v>66.656999999999996</v>
      </c>
      <c r="AA520" s="6">
        <f>CleanedData[[#This Row],[Purchase Amount]]*1.15</f>
        <v>511.03699999999998</v>
      </c>
    </row>
    <row r="521" spans="1:27" x14ac:dyDescent="0.3">
      <c r="A521">
        <v>611</v>
      </c>
      <c r="B521" t="s">
        <v>743</v>
      </c>
      <c r="C521" s="1">
        <v>45358</v>
      </c>
      <c r="D521">
        <v>27</v>
      </c>
      <c r="E521" t="s">
        <v>52</v>
      </c>
      <c r="F521" t="s">
        <v>77</v>
      </c>
      <c r="G521" t="s">
        <v>198</v>
      </c>
      <c r="H521">
        <v>3</v>
      </c>
      <c r="I521" t="s">
        <v>42</v>
      </c>
      <c r="J521" t="s">
        <v>69</v>
      </c>
      <c r="K521" t="s">
        <v>44</v>
      </c>
      <c r="L521" t="s">
        <v>45</v>
      </c>
      <c r="M521" t="s">
        <v>123</v>
      </c>
      <c r="N521" t="s">
        <v>48</v>
      </c>
      <c r="O521" t="s">
        <v>89</v>
      </c>
      <c r="P521" t="s">
        <v>49</v>
      </c>
      <c r="Q521" t="s">
        <v>58</v>
      </c>
      <c r="R521" s="6">
        <f>_xlfn.XLOOKUP(CleanedData[[#This Row],[Product]],'02_Lookup_Tables'!$A$2:$A$126,'02_Lookup_Tables'!$B$2:$B$126)</f>
        <v>2099.4</v>
      </c>
      <c r="S521" t="str">
        <f>VLOOKUP(CleanedData[[#This Row],[Product]],'02_Lookup_Tables'!$H$2:$I$126,2,FALSE)</f>
        <v>Sports &amp; Outdoors</v>
      </c>
      <c r="T521" t="str">
        <f>VLOOKUP(CleanedData[[#This Row],[Province]],'02_Lookup_Tables'!$D$2:$E$10,2, FALSE)</f>
        <v>Central Region</v>
      </c>
      <c r="U521" t="str" cm="1">
        <f t="array" ref="U521">_xlfn.IFS(CleanedData[[#This Row],[Purchase Amount]]&lt;500,"Low",
CleanedData[[#This Row],[Purchase Amount]]&lt;5000,"Medium",
TRUE,"High")</f>
        <v>Medium</v>
      </c>
      <c r="V521" t="str">
        <f>TEXT(CleanedData[[#This Row],[Date]],"mmmm")</f>
        <v>March</v>
      </c>
      <c r="W521" t="str">
        <f>"Q"&amp;ROUNDUP(MONTH(CleanedData[[#This Row],[Date]])/3,0)</f>
        <v>Q1</v>
      </c>
      <c r="X521" t="str">
        <f>IF(CleanedData[[#This Row],[Purchase Amount]]&gt;=5000,"Yes","No")</f>
        <v>No</v>
      </c>
      <c r="Y521">
        <f>IF(CleanedData[[#This Row],[Recommend]]="Yes",1,0)</f>
        <v>0</v>
      </c>
      <c r="Z521" s="6">
        <f>CleanedData[[#This Row],[Purchase Amount]]*0.15</f>
        <v>314.91000000000003</v>
      </c>
      <c r="AA521" s="6">
        <f>CleanedData[[#This Row],[Purchase Amount]]*1.15</f>
        <v>2414.31</v>
      </c>
    </row>
    <row r="522" spans="1:27" x14ac:dyDescent="0.3">
      <c r="A522">
        <v>612</v>
      </c>
      <c r="B522" t="s">
        <v>744</v>
      </c>
      <c r="C522" s="1">
        <v>45966</v>
      </c>
      <c r="D522">
        <v>74</v>
      </c>
      <c r="E522" t="s">
        <v>60</v>
      </c>
      <c r="F522" t="s">
        <v>77</v>
      </c>
      <c r="G522" t="s">
        <v>501</v>
      </c>
      <c r="H522">
        <v>1</v>
      </c>
      <c r="I522" t="s">
        <v>45</v>
      </c>
      <c r="J522" t="s">
        <v>69</v>
      </c>
      <c r="K522" t="s">
        <v>64</v>
      </c>
      <c r="L522" t="s">
        <v>42</v>
      </c>
      <c r="M522" t="s">
        <v>75</v>
      </c>
      <c r="N522" t="s">
        <v>80</v>
      </c>
      <c r="O522" t="s">
        <v>89</v>
      </c>
      <c r="P522" t="s">
        <v>49</v>
      </c>
      <c r="Q522" t="s">
        <v>97</v>
      </c>
      <c r="R522" s="6">
        <f>_xlfn.XLOOKUP(CleanedData[[#This Row],[Product]],'02_Lookup_Tables'!$A$2:$A$126,'02_Lookup_Tables'!$B$2:$B$126)</f>
        <v>1482.94</v>
      </c>
      <c r="S522" t="str">
        <f>VLOOKUP(CleanedData[[#This Row],[Product]],'02_Lookup_Tables'!$H$2:$I$126,2,FALSE)</f>
        <v>Home Devices</v>
      </c>
      <c r="T522" t="str">
        <f>VLOOKUP(CleanedData[[#This Row],[Province]],'02_Lookup_Tables'!$D$2:$E$10,2, FALSE)</f>
        <v>Central Region</v>
      </c>
      <c r="U522" t="str" cm="1">
        <f t="array" ref="U522">_xlfn.IFS(CleanedData[[#This Row],[Purchase Amount]]&lt;500,"Low",
CleanedData[[#This Row],[Purchase Amount]]&lt;5000,"Medium",
TRUE,"High")</f>
        <v>Medium</v>
      </c>
      <c r="V522" t="str">
        <f>TEXT(CleanedData[[#This Row],[Date]],"mmmm")</f>
        <v>November</v>
      </c>
      <c r="W522" t="str">
        <f>"Q"&amp;ROUNDUP(MONTH(CleanedData[[#This Row],[Date]])/3,0)</f>
        <v>Q4</v>
      </c>
      <c r="X522" t="str">
        <f>IF(CleanedData[[#This Row],[Purchase Amount]]&gt;=5000,"Yes","No")</f>
        <v>No</v>
      </c>
      <c r="Y522">
        <f>IF(CleanedData[[#This Row],[Recommend]]="Yes",1,0)</f>
        <v>1</v>
      </c>
      <c r="Z522" s="6">
        <f>CleanedData[[#This Row],[Purchase Amount]]*0.15</f>
        <v>222.441</v>
      </c>
      <c r="AA522" s="6">
        <f>CleanedData[[#This Row],[Purchase Amount]]*1.15</f>
        <v>1705.3809999999999</v>
      </c>
    </row>
    <row r="523" spans="1:27" x14ac:dyDescent="0.3">
      <c r="A523">
        <v>614</v>
      </c>
      <c r="B523" t="s">
        <v>745</v>
      </c>
      <c r="C523" s="1">
        <v>45688</v>
      </c>
      <c r="D523">
        <v>37</v>
      </c>
      <c r="E523" t="s">
        <v>60</v>
      </c>
      <c r="F523" t="s">
        <v>61</v>
      </c>
      <c r="G523" t="s">
        <v>99</v>
      </c>
      <c r="H523">
        <v>1</v>
      </c>
      <c r="I523" t="s">
        <v>45</v>
      </c>
      <c r="J523" t="s">
        <v>54</v>
      </c>
      <c r="K523" t="s">
        <v>64</v>
      </c>
      <c r="L523" t="s">
        <v>45</v>
      </c>
      <c r="M523" t="s">
        <v>100</v>
      </c>
      <c r="N523" t="s">
        <v>80</v>
      </c>
      <c r="O523" t="s">
        <v>48</v>
      </c>
      <c r="P523" t="s">
        <v>49</v>
      </c>
      <c r="Q523" t="s">
        <v>81</v>
      </c>
      <c r="R523" s="6">
        <f>_xlfn.XLOOKUP(CleanedData[[#This Row],[Product]],'02_Lookup_Tables'!$A$2:$A$126,'02_Lookup_Tables'!$B$2:$B$126)</f>
        <v>43.23</v>
      </c>
      <c r="S523" t="str">
        <f>VLOOKUP(CleanedData[[#This Row],[Product]],'02_Lookup_Tables'!$H$2:$I$126,2,FALSE)</f>
        <v>Food</v>
      </c>
      <c r="T523" t="str">
        <f>VLOOKUP(CleanedData[[#This Row],[Province]],'02_Lookup_Tables'!$D$2:$E$10,2, FALSE)</f>
        <v>Southern Region</v>
      </c>
      <c r="U523" t="str" cm="1">
        <f t="array" ref="U523">_xlfn.IFS(CleanedData[[#This Row],[Purchase Amount]]&lt;500,"Low",
CleanedData[[#This Row],[Purchase Amount]]&lt;5000,"Medium",
TRUE,"High")</f>
        <v>Low</v>
      </c>
      <c r="V523" t="str">
        <f>TEXT(CleanedData[[#This Row],[Date]],"mmmm")</f>
        <v>January</v>
      </c>
      <c r="W523" t="str">
        <f>"Q"&amp;ROUNDUP(MONTH(CleanedData[[#This Row],[Date]])/3,0)</f>
        <v>Q1</v>
      </c>
      <c r="X523" t="str">
        <f>IF(CleanedData[[#This Row],[Purchase Amount]]&gt;=5000,"Yes","No")</f>
        <v>No</v>
      </c>
      <c r="Y523">
        <f>IF(CleanedData[[#This Row],[Recommend]]="Yes",1,0)</f>
        <v>1</v>
      </c>
      <c r="Z523" s="6">
        <f>CleanedData[[#This Row],[Purchase Amount]]*0.15</f>
        <v>6.4844999999999997</v>
      </c>
      <c r="AA523" s="6">
        <f>CleanedData[[#This Row],[Purchase Amount]]*1.15</f>
        <v>49.714499999999994</v>
      </c>
    </row>
    <row r="524" spans="1:27" x14ac:dyDescent="0.3">
      <c r="A524">
        <v>615</v>
      </c>
      <c r="B524" t="s">
        <v>746</v>
      </c>
      <c r="C524" s="1">
        <v>45393</v>
      </c>
      <c r="D524">
        <v>59</v>
      </c>
      <c r="E524" t="s">
        <v>52</v>
      </c>
      <c r="F524" t="s">
        <v>125</v>
      </c>
      <c r="G524" t="s">
        <v>171</v>
      </c>
      <c r="H524">
        <v>4</v>
      </c>
      <c r="I524" t="s">
        <v>45</v>
      </c>
      <c r="J524" t="s">
        <v>54</v>
      </c>
      <c r="K524" t="s">
        <v>55</v>
      </c>
      <c r="L524" t="s">
        <v>42</v>
      </c>
      <c r="M524" t="s">
        <v>151</v>
      </c>
      <c r="N524" t="s">
        <v>96</v>
      </c>
      <c r="O524" t="s">
        <v>89</v>
      </c>
      <c r="P524" t="s">
        <v>70</v>
      </c>
      <c r="Q524" t="s">
        <v>50</v>
      </c>
      <c r="R524" s="6">
        <f>_xlfn.XLOOKUP(CleanedData[[#This Row],[Product]],'02_Lookup_Tables'!$A$2:$A$126,'02_Lookup_Tables'!$B$2:$B$126)</f>
        <v>6710.27</v>
      </c>
      <c r="S524" t="str">
        <f>VLOOKUP(CleanedData[[#This Row],[Product]],'02_Lookup_Tables'!$H$2:$I$126,2,FALSE)</f>
        <v>Home Devices</v>
      </c>
      <c r="T524" t="str">
        <f>VLOOKUP(CleanedData[[#This Row],[Province]],'02_Lookup_Tables'!$D$2:$E$10,2, FALSE)</f>
        <v>Western Region</v>
      </c>
      <c r="U524" t="str" cm="1">
        <f t="array" ref="U524">_xlfn.IFS(CleanedData[[#This Row],[Purchase Amount]]&lt;500,"Low",
CleanedData[[#This Row],[Purchase Amount]]&lt;5000,"Medium",
TRUE,"High")</f>
        <v>High</v>
      </c>
      <c r="V524" t="str">
        <f>TEXT(CleanedData[[#This Row],[Date]],"mmmm")</f>
        <v>April</v>
      </c>
      <c r="W524" t="str">
        <f>"Q"&amp;ROUNDUP(MONTH(CleanedData[[#This Row],[Date]])/3,0)</f>
        <v>Q2</v>
      </c>
      <c r="X524" t="str">
        <f>IF(CleanedData[[#This Row],[Purchase Amount]]&gt;=5000,"Yes","No")</f>
        <v>Yes</v>
      </c>
      <c r="Y524">
        <f>IF(CleanedData[[#This Row],[Recommend]]="Yes",1,0)</f>
        <v>1</v>
      </c>
      <c r="Z524" s="6">
        <f>CleanedData[[#This Row],[Purchase Amount]]*0.15</f>
        <v>1006.5405000000001</v>
      </c>
      <c r="AA524" s="6">
        <f>CleanedData[[#This Row],[Purchase Amount]]*1.15</f>
        <v>7716.8104999999996</v>
      </c>
    </row>
    <row r="525" spans="1:27" x14ac:dyDescent="0.3">
      <c r="A525">
        <v>616</v>
      </c>
      <c r="B525" t="s">
        <v>747</v>
      </c>
      <c r="C525" s="1">
        <v>45912</v>
      </c>
      <c r="E525" t="s">
        <v>39</v>
      </c>
      <c r="F525" t="s">
        <v>77</v>
      </c>
      <c r="G525" t="s">
        <v>269</v>
      </c>
      <c r="H525">
        <v>2</v>
      </c>
      <c r="I525" t="s">
        <v>45</v>
      </c>
      <c r="J525" t="s">
        <v>43</v>
      </c>
      <c r="K525" t="s">
        <v>44</v>
      </c>
      <c r="L525" t="s">
        <v>42</v>
      </c>
      <c r="M525" t="s">
        <v>180</v>
      </c>
      <c r="N525" t="s">
        <v>47</v>
      </c>
      <c r="O525" t="s">
        <v>89</v>
      </c>
      <c r="P525" t="s">
        <v>49</v>
      </c>
      <c r="Q525" t="s">
        <v>166</v>
      </c>
      <c r="R525" s="6">
        <f>_xlfn.XLOOKUP(CleanedData[[#This Row],[Product]],'02_Lookup_Tables'!$A$2:$A$126,'02_Lookup_Tables'!$B$2:$B$126)</f>
        <v>1604.87</v>
      </c>
      <c r="S525" t="str">
        <f>VLOOKUP(CleanedData[[#This Row],[Product]],'02_Lookup_Tables'!$H$2:$I$126,2,FALSE)</f>
        <v>Accessories</v>
      </c>
      <c r="T525" t="str">
        <f>VLOOKUP(CleanedData[[#This Row],[Province]],'02_Lookup_Tables'!$D$2:$E$10,2, FALSE)</f>
        <v>Central Region</v>
      </c>
      <c r="U525" t="str" cm="1">
        <f t="array" ref="U525">_xlfn.IFS(CleanedData[[#This Row],[Purchase Amount]]&lt;500,"Low",
CleanedData[[#This Row],[Purchase Amount]]&lt;5000,"Medium",
TRUE,"High")</f>
        <v>Medium</v>
      </c>
      <c r="V525" t="str">
        <f>TEXT(CleanedData[[#This Row],[Date]],"mmmm")</f>
        <v>September</v>
      </c>
      <c r="W525" t="str">
        <f>"Q"&amp;ROUNDUP(MONTH(CleanedData[[#This Row],[Date]])/3,0)</f>
        <v>Q3</v>
      </c>
      <c r="X525" t="str">
        <f>IF(CleanedData[[#This Row],[Purchase Amount]]&gt;=5000,"Yes","No")</f>
        <v>No</v>
      </c>
      <c r="Y525">
        <f>IF(CleanedData[[#This Row],[Recommend]]="Yes",1,0)</f>
        <v>1</v>
      </c>
      <c r="Z525" s="6">
        <f>CleanedData[[#This Row],[Purchase Amount]]*0.15</f>
        <v>240.73049999999998</v>
      </c>
      <c r="AA525" s="6">
        <f>CleanedData[[#This Row],[Purchase Amount]]*1.15</f>
        <v>1845.6004999999998</v>
      </c>
    </row>
    <row r="526" spans="1:27" x14ac:dyDescent="0.3">
      <c r="A526">
        <v>617</v>
      </c>
      <c r="B526" t="s">
        <v>748</v>
      </c>
      <c r="C526" s="1">
        <v>45797</v>
      </c>
      <c r="D526">
        <v>80</v>
      </c>
      <c r="E526" t="s">
        <v>60</v>
      </c>
      <c r="F526" t="s">
        <v>61</v>
      </c>
      <c r="G526" t="s">
        <v>284</v>
      </c>
      <c r="H526">
        <v>1</v>
      </c>
      <c r="I526" t="s">
        <v>42</v>
      </c>
      <c r="J526" t="s">
        <v>74</v>
      </c>
      <c r="K526" t="s">
        <v>44</v>
      </c>
      <c r="L526" t="s">
        <v>45</v>
      </c>
      <c r="M526" t="s">
        <v>175</v>
      </c>
      <c r="N526" t="s">
        <v>80</v>
      </c>
      <c r="O526" t="s">
        <v>89</v>
      </c>
      <c r="P526" t="s">
        <v>49</v>
      </c>
      <c r="Q526" t="s">
        <v>97</v>
      </c>
      <c r="R526" s="6">
        <f>_xlfn.XLOOKUP(CleanedData[[#This Row],[Product]],'02_Lookup_Tables'!$A$2:$A$126,'02_Lookup_Tables'!$B$2:$B$126)</f>
        <v>6698.54</v>
      </c>
      <c r="S526" t="str">
        <f>VLOOKUP(CleanedData[[#This Row],[Product]],'02_Lookup_Tables'!$H$2:$I$126,2,FALSE)</f>
        <v>Electronics</v>
      </c>
      <c r="T526" t="str">
        <f>VLOOKUP(CleanedData[[#This Row],[Province]],'02_Lookup_Tables'!$D$2:$E$10,2, FALSE)</f>
        <v>Southern Region</v>
      </c>
      <c r="U526" t="str" cm="1">
        <f t="array" ref="U526">_xlfn.IFS(CleanedData[[#This Row],[Purchase Amount]]&lt;500,"Low",
CleanedData[[#This Row],[Purchase Amount]]&lt;5000,"Medium",
TRUE,"High")</f>
        <v>High</v>
      </c>
      <c r="V526" t="str">
        <f>TEXT(CleanedData[[#This Row],[Date]],"mmmm")</f>
        <v>May</v>
      </c>
      <c r="W526" t="str">
        <f>"Q"&amp;ROUNDUP(MONTH(CleanedData[[#This Row],[Date]])/3,0)</f>
        <v>Q2</v>
      </c>
      <c r="X526" t="str">
        <f>IF(CleanedData[[#This Row],[Purchase Amount]]&gt;=5000,"Yes","No")</f>
        <v>Yes</v>
      </c>
      <c r="Y526">
        <f>IF(CleanedData[[#This Row],[Recommend]]="Yes",1,0)</f>
        <v>0</v>
      </c>
      <c r="Z526" s="6">
        <f>CleanedData[[#This Row],[Purchase Amount]]*0.15</f>
        <v>1004.7809999999999</v>
      </c>
      <c r="AA526" s="6">
        <f>CleanedData[[#This Row],[Purchase Amount]]*1.15</f>
        <v>7703.320999999999</v>
      </c>
    </row>
    <row r="527" spans="1:27" x14ac:dyDescent="0.3">
      <c r="A527">
        <v>618</v>
      </c>
      <c r="B527" t="s">
        <v>749</v>
      </c>
      <c r="C527" s="1">
        <v>45312</v>
      </c>
      <c r="D527">
        <v>50</v>
      </c>
      <c r="E527" t="s">
        <v>39</v>
      </c>
      <c r="F527" t="s">
        <v>130</v>
      </c>
      <c r="G527" t="s">
        <v>53</v>
      </c>
      <c r="H527">
        <v>4</v>
      </c>
      <c r="I527" t="s">
        <v>45</v>
      </c>
      <c r="J527" t="s">
        <v>69</v>
      </c>
      <c r="K527" t="s">
        <v>64</v>
      </c>
      <c r="L527" t="s">
        <v>45</v>
      </c>
      <c r="M527" t="s">
        <v>165</v>
      </c>
      <c r="N527" t="s">
        <v>96</v>
      </c>
      <c r="O527" t="s">
        <v>89</v>
      </c>
      <c r="P527" t="s">
        <v>70</v>
      </c>
      <c r="Q527" t="s">
        <v>93</v>
      </c>
      <c r="R527" s="6">
        <f>_xlfn.XLOOKUP(CleanedData[[#This Row],[Product]],'02_Lookup_Tables'!$A$2:$A$126,'02_Lookup_Tables'!$B$2:$B$126)</f>
        <v>444.38</v>
      </c>
      <c r="S527" t="str">
        <f>VLOOKUP(CleanedData[[#This Row],[Product]],'02_Lookup_Tables'!$H$2:$I$126,2,FALSE)</f>
        <v>Beauty &amp; Personal Care</v>
      </c>
      <c r="T527" t="str">
        <f>VLOOKUP(CleanedData[[#This Row],[Province]],'02_Lookup_Tables'!$D$2:$E$10,2, FALSE)</f>
        <v>Eastern Region</v>
      </c>
      <c r="U527" t="str" cm="1">
        <f t="array" ref="U527">_xlfn.IFS(CleanedData[[#This Row],[Purchase Amount]]&lt;500,"Low",
CleanedData[[#This Row],[Purchase Amount]]&lt;5000,"Medium",
TRUE,"High")</f>
        <v>Low</v>
      </c>
      <c r="V527" t="str">
        <f>TEXT(CleanedData[[#This Row],[Date]],"mmmm")</f>
        <v>January</v>
      </c>
      <c r="W527" t="str">
        <f>"Q"&amp;ROUNDUP(MONTH(CleanedData[[#This Row],[Date]])/3,0)</f>
        <v>Q1</v>
      </c>
      <c r="X527" t="str">
        <f>IF(CleanedData[[#This Row],[Purchase Amount]]&gt;=5000,"Yes","No")</f>
        <v>No</v>
      </c>
      <c r="Y527">
        <f>IF(CleanedData[[#This Row],[Recommend]]="Yes",1,0)</f>
        <v>1</v>
      </c>
      <c r="Z527" s="6">
        <f>CleanedData[[#This Row],[Purchase Amount]]*0.15</f>
        <v>66.656999999999996</v>
      </c>
      <c r="AA527" s="6">
        <f>CleanedData[[#This Row],[Purchase Amount]]*1.15</f>
        <v>511.03699999999998</v>
      </c>
    </row>
    <row r="528" spans="1:27" x14ac:dyDescent="0.3">
      <c r="A528">
        <v>619</v>
      </c>
      <c r="B528" t="s">
        <v>750</v>
      </c>
      <c r="C528" s="1">
        <v>45683</v>
      </c>
      <c r="D528">
        <v>21</v>
      </c>
      <c r="E528" t="s">
        <v>52</v>
      </c>
      <c r="F528" t="s">
        <v>40</v>
      </c>
      <c r="G528" t="s">
        <v>406</v>
      </c>
      <c r="H528">
        <v>4</v>
      </c>
      <c r="I528" t="s">
        <v>45</v>
      </c>
      <c r="J528" t="s">
        <v>43</v>
      </c>
      <c r="K528" t="s">
        <v>44</v>
      </c>
      <c r="L528" t="s">
        <v>45</v>
      </c>
      <c r="M528" t="s">
        <v>123</v>
      </c>
      <c r="N528" t="s">
        <v>96</v>
      </c>
      <c r="O528" t="s">
        <v>89</v>
      </c>
      <c r="P528" t="s">
        <v>70</v>
      </c>
      <c r="Q528" t="s">
        <v>66</v>
      </c>
      <c r="R528" s="6">
        <f>_xlfn.XLOOKUP(CleanedData[[#This Row],[Product]],'02_Lookup_Tables'!$A$2:$A$126,'02_Lookup_Tables'!$B$2:$B$126)</f>
        <v>996.44</v>
      </c>
      <c r="S528" t="str">
        <f>VLOOKUP(CleanedData[[#This Row],[Product]],'02_Lookup_Tables'!$H$2:$I$126,2,FALSE)</f>
        <v>Sports &amp; Outdoors</v>
      </c>
      <c r="T528" t="str">
        <f>VLOOKUP(CleanedData[[#This Row],[Province]],'02_Lookup_Tables'!$D$2:$E$10,2, FALSE)</f>
        <v>Northern Region</v>
      </c>
      <c r="U528" t="str" cm="1">
        <f t="array" ref="U528">_xlfn.IFS(CleanedData[[#This Row],[Purchase Amount]]&lt;500,"Low",
CleanedData[[#This Row],[Purchase Amount]]&lt;5000,"Medium",
TRUE,"High")</f>
        <v>Medium</v>
      </c>
      <c r="V528" t="str">
        <f>TEXT(CleanedData[[#This Row],[Date]],"mmmm")</f>
        <v>January</v>
      </c>
      <c r="W528" t="str">
        <f>"Q"&amp;ROUNDUP(MONTH(CleanedData[[#This Row],[Date]])/3,0)</f>
        <v>Q1</v>
      </c>
      <c r="X528" t="str">
        <f>IF(CleanedData[[#This Row],[Purchase Amount]]&gt;=5000,"Yes","No")</f>
        <v>No</v>
      </c>
      <c r="Y528">
        <f>IF(CleanedData[[#This Row],[Recommend]]="Yes",1,0)</f>
        <v>1</v>
      </c>
      <c r="Z528" s="6">
        <f>CleanedData[[#This Row],[Purchase Amount]]*0.15</f>
        <v>149.46600000000001</v>
      </c>
      <c r="AA528" s="6">
        <f>CleanedData[[#This Row],[Purchase Amount]]*1.15</f>
        <v>1145.9059999999999</v>
      </c>
    </row>
    <row r="529" spans="1:27" x14ac:dyDescent="0.3">
      <c r="A529">
        <v>620</v>
      </c>
      <c r="B529" t="s">
        <v>751</v>
      </c>
      <c r="C529" s="1">
        <v>45920</v>
      </c>
      <c r="D529">
        <v>19</v>
      </c>
      <c r="E529" t="s">
        <v>39</v>
      </c>
      <c r="F529" t="s">
        <v>40</v>
      </c>
      <c r="G529" t="s">
        <v>266</v>
      </c>
      <c r="H529">
        <v>2</v>
      </c>
      <c r="I529" t="s">
        <v>42</v>
      </c>
      <c r="J529" t="s">
        <v>54</v>
      </c>
      <c r="K529" t="s">
        <v>64</v>
      </c>
      <c r="L529" t="s">
        <v>42</v>
      </c>
      <c r="M529" t="s">
        <v>88</v>
      </c>
      <c r="N529" t="s">
        <v>47</v>
      </c>
      <c r="O529" t="s">
        <v>89</v>
      </c>
      <c r="P529" t="s">
        <v>49</v>
      </c>
      <c r="Q529" t="s">
        <v>66</v>
      </c>
      <c r="R529" s="6">
        <f>_xlfn.XLOOKUP(CleanedData[[#This Row],[Product]],'02_Lookup_Tables'!$A$2:$A$126,'02_Lookup_Tables'!$B$2:$B$126)</f>
        <v>2951.61</v>
      </c>
      <c r="S529" t="str">
        <f>VLOOKUP(CleanedData[[#This Row],[Product]],'02_Lookup_Tables'!$H$2:$I$126,2,FALSE)</f>
        <v>Beauty &amp; Personal Care</v>
      </c>
      <c r="T529" t="str">
        <f>VLOOKUP(CleanedData[[#This Row],[Province]],'02_Lookup_Tables'!$D$2:$E$10,2, FALSE)</f>
        <v>Northern Region</v>
      </c>
      <c r="U529" t="str" cm="1">
        <f t="array" ref="U529">_xlfn.IFS(CleanedData[[#This Row],[Purchase Amount]]&lt;500,"Low",
CleanedData[[#This Row],[Purchase Amount]]&lt;5000,"Medium",
TRUE,"High")</f>
        <v>Medium</v>
      </c>
      <c r="V529" t="str">
        <f>TEXT(CleanedData[[#This Row],[Date]],"mmmm")</f>
        <v>September</v>
      </c>
      <c r="W529" t="str">
        <f>"Q"&amp;ROUNDUP(MONTH(CleanedData[[#This Row],[Date]])/3,0)</f>
        <v>Q3</v>
      </c>
      <c r="X529" t="str">
        <f>IF(CleanedData[[#This Row],[Purchase Amount]]&gt;=5000,"Yes","No")</f>
        <v>No</v>
      </c>
      <c r="Y529">
        <f>IF(CleanedData[[#This Row],[Recommend]]="Yes",1,0)</f>
        <v>0</v>
      </c>
      <c r="Z529" s="6">
        <f>CleanedData[[#This Row],[Purchase Amount]]*0.15</f>
        <v>442.74150000000003</v>
      </c>
      <c r="AA529" s="6">
        <f>CleanedData[[#This Row],[Purchase Amount]]*1.15</f>
        <v>3394.3514999999998</v>
      </c>
    </row>
    <row r="530" spans="1:27" x14ac:dyDescent="0.3">
      <c r="A530">
        <v>621</v>
      </c>
      <c r="B530" t="s">
        <v>752</v>
      </c>
      <c r="C530" s="1">
        <v>46008</v>
      </c>
      <c r="D530">
        <v>53</v>
      </c>
      <c r="E530" t="s">
        <v>52</v>
      </c>
      <c r="F530" t="s">
        <v>72</v>
      </c>
      <c r="G530" t="s">
        <v>460</v>
      </c>
      <c r="H530">
        <v>5</v>
      </c>
      <c r="I530" t="s">
        <v>42</v>
      </c>
      <c r="J530" t="s">
        <v>43</v>
      </c>
      <c r="K530" t="s">
        <v>55</v>
      </c>
      <c r="L530" t="s">
        <v>42</v>
      </c>
      <c r="N530" t="s">
        <v>57</v>
      </c>
      <c r="O530" t="s">
        <v>134</v>
      </c>
      <c r="P530" t="s">
        <v>8646</v>
      </c>
      <c r="Q530" t="s">
        <v>93</v>
      </c>
      <c r="R530" s="6">
        <f>_xlfn.XLOOKUP(CleanedData[[#This Row],[Product]],'02_Lookup_Tables'!$A$2:$A$126,'02_Lookup_Tables'!$B$2:$B$126)</f>
        <v>880.49</v>
      </c>
      <c r="S530" t="str">
        <f>VLOOKUP(CleanedData[[#This Row],[Product]],'02_Lookup_Tables'!$H$2:$I$126,2,FALSE)</f>
        <v>Home Devices</v>
      </c>
      <c r="T530" t="str">
        <f>VLOOKUP(CleanedData[[#This Row],[Province]],'02_Lookup_Tables'!$D$2:$E$10,2, FALSE)</f>
        <v>Central Region</v>
      </c>
      <c r="U530" t="str" cm="1">
        <f t="array" ref="U530">_xlfn.IFS(CleanedData[[#This Row],[Purchase Amount]]&lt;500,"Low",
CleanedData[[#This Row],[Purchase Amount]]&lt;5000,"Medium",
TRUE,"High")</f>
        <v>Medium</v>
      </c>
      <c r="V530" t="str">
        <f>TEXT(CleanedData[[#This Row],[Date]],"mmmm")</f>
        <v>December</v>
      </c>
      <c r="W530" t="str">
        <f>"Q"&amp;ROUNDUP(MONTH(CleanedData[[#This Row],[Date]])/3,0)</f>
        <v>Q4</v>
      </c>
      <c r="X530" t="str">
        <f>IF(CleanedData[[#This Row],[Purchase Amount]]&gt;=5000,"Yes","No")</f>
        <v>No</v>
      </c>
      <c r="Y530">
        <f>IF(CleanedData[[#This Row],[Recommend]]="Yes",1,0)</f>
        <v>0</v>
      </c>
      <c r="Z530" s="6">
        <f>CleanedData[[#This Row],[Purchase Amount]]*0.15</f>
        <v>132.0735</v>
      </c>
      <c r="AA530" s="6">
        <f>CleanedData[[#This Row],[Purchase Amount]]*1.15</f>
        <v>1012.5635</v>
      </c>
    </row>
    <row r="531" spans="1:27" x14ac:dyDescent="0.3">
      <c r="A531">
        <v>622</v>
      </c>
      <c r="B531" t="s">
        <v>753</v>
      </c>
      <c r="C531" s="1">
        <v>45821</v>
      </c>
      <c r="D531">
        <v>79</v>
      </c>
      <c r="E531" t="s">
        <v>52</v>
      </c>
      <c r="F531" t="s">
        <v>130</v>
      </c>
      <c r="G531" t="s">
        <v>331</v>
      </c>
      <c r="H531">
        <v>3</v>
      </c>
      <c r="I531" t="s">
        <v>42</v>
      </c>
      <c r="J531" t="s">
        <v>43</v>
      </c>
      <c r="K531" t="s">
        <v>44</v>
      </c>
      <c r="L531" t="s">
        <v>45</v>
      </c>
      <c r="M531" t="s">
        <v>46</v>
      </c>
      <c r="N531" t="s">
        <v>48</v>
      </c>
      <c r="O531" t="s">
        <v>89</v>
      </c>
      <c r="P531" t="s">
        <v>49</v>
      </c>
      <c r="Q531" t="s">
        <v>97</v>
      </c>
      <c r="R531" s="6">
        <f>_xlfn.XLOOKUP(CleanedData[[#This Row],[Product]],'02_Lookup_Tables'!$A$2:$A$126,'02_Lookup_Tables'!$B$2:$B$126)</f>
        <v>27.35</v>
      </c>
      <c r="S531" t="str">
        <f>VLOOKUP(CleanedData[[#This Row],[Product]],'02_Lookup_Tables'!$H$2:$I$126,2,FALSE)</f>
        <v>Food</v>
      </c>
      <c r="T531" t="str">
        <f>VLOOKUP(CleanedData[[#This Row],[Province]],'02_Lookup_Tables'!$D$2:$E$10,2, FALSE)</f>
        <v>Eastern Region</v>
      </c>
      <c r="U531" t="str" cm="1">
        <f t="array" ref="U531">_xlfn.IFS(CleanedData[[#This Row],[Purchase Amount]]&lt;500,"Low",
CleanedData[[#This Row],[Purchase Amount]]&lt;5000,"Medium",
TRUE,"High")</f>
        <v>Low</v>
      </c>
      <c r="V531" t="str">
        <f>TEXT(CleanedData[[#This Row],[Date]],"mmmm")</f>
        <v>June</v>
      </c>
      <c r="W531" t="str">
        <f>"Q"&amp;ROUNDUP(MONTH(CleanedData[[#This Row],[Date]])/3,0)</f>
        <v>Q2</v>
      </c>
      <c r="X531" t="str">
        <f>IF(CleanedData[[#This Row],[Purchase Amount]]&gt;=5000,"Yes","No")</f>
        <v>No</v>
      </c>
      <c r="Y531">
        <f>IF(CleanedData[[#This Row],[Recommend]]="Yes",1,0)</f>
        <v>0</v>
      </c>
      <c r="Z531" s="6">
        <f>CleanedData[[#This Row],[Purchase Amount]]*0.15</f>
        <v>4.1025</v>
      </c>
      <c r="AA531" s="6">
        <f>CleanedData[[#This Row],[Purchase Amount]]*1.15</f>
        <v>31.452500000000001</v>
      </c>
    </row>
    <row r="532" spans="1:27" x14ac:dyDescent="0.3">
      <c r="A532">
        <v>623</v>
      </c>
      <c r="B532" t="s">
        <v>754</v>
      </c>
      <c r="C532" s="1">
        <v>45414</v>
      </c>
      <c r="D532">
        <v>36</v>
      </c>
      <c r="E532" t="s">
        <v>52</v>
      </c>
      <c r="F532" t="s">
        <v>125</v>
      </c>
      <c r="G532" t="s">
        <v>146</v>
      </c>
      <c r="H532">
        <v>1</v>
      </c>
      <c r="I532" t="s">
        <v>42</v>
      </c>
      <c r="J532" t="s">
        <v>74</v>
      </c>
      <c r="K532" t="s">
        <v>55</v>
      </c>
      <c r="L532" t="s">
        <v>45</v>
      </c>
      <c r="M532" t="s">
        <v>100</v>
      </c>
      <c r="N532" t="s">
        <v>80</v>
      </c>
      <c r="O532" t="s">
        <v>48</v>
      </c>
      <c r="P532" t="s">
        <v>49</v>
      </c>
      <c r="Q532" t="s">
        <v>81</v>
      </c>
      <c r="R532" s="6">
        <f>_xlfn.XLOOKUP(CleanedData[[#This Row],[Product]],'02_Lookup_Tables'!$A$2:$A$126,'02_Lookup_Tables'!$B$2:$B$126)</f>
        <v>27815.439999999999</v>
      </c>
      <c r="S532" t="str">
        <f>VLOOKUP(CleanedData[[#This Row],[Product]],'02_Lookup_Tables'!$H$2:$I$126,2,FALSE)</f>
        <v>Electronics</v>
      </c>
      <c r="T532" t="str">
        <f>VLOOKUP(CleanedData[[#This Row],[Province]],'02_Lookup_Tables'!$D$2:$E$10,2, FALSE)</f>
        <v>Western Region</v>
      </c>
      <c r="U532" t="str" cm="1">
        <f t="array" ref="U532">_xlfn.IFS(CleanedData[[#This Row],[Purchase Amount]]&lt;500,"Low",
CleanedData[[#This Row],[Purchase Amount]]&lt;5000,"Medium",
TRUE,"High")</f>
        <v>High</v>
      </c>
      <c r="V532" t="str">
        <f>TEXT(CleanedData[[#This Row],[Date]],"mmmm")</f>
        <v>May</v>
      </c>
      <c r="W532" t="str">
        <f>"Q"&amp;ROUNDUP(MONTH(CleanedData[[#This Row],[Date]])/3,0)</f>
        <v>Q2</v>
      </c>
      <c r="X532" t="str">
        <f>IF(CleanedData[[#This Row],[Purchase Amount]]&gt;=5000,"Yes","No")</f>
        <v>Yes</v>
      </c>
      <c r="Y532">
        <f>IF(CleanedData[[#This Row],[Recommend]]="Yes",1,0)</f>
        <v>0</v>
      </c>
      <c r="Z532" s="6">
        <f>CleanedData[[#This Row],[Purchase Amount]]*0.15</f>
        <v>4172.3159999999998</v>
      </c>
      <c r="AA532" s="6">
        <f>CleanedData[[#This Row],[Purchase Amount]]*1.15</f>
        <v>31987.755999999998</v>
      </c>
    </row>
    <row r="533" spans="1:27" x14ac:dyDescent="0.3">
      <c r="A533">
        <v>624</v>
      </c>
      <c r="B533" t="s">
        <v>755</v>
      </c>
      <c r="C533" s="1">
        <v>45597</v>
      </c>
      <c r="E533" t="s">
        <v>52</v>
      </c>
      <c r="F533" t="s">
        <v>68</v>
      </c>
      <c r="G533" t="s">
        <v>411</v>
      </c>
      <c r="H533">
        <v>5</v>
      </c>
      <c r="I533" t="s">
        <v>45</v>
      </c>
      <c r="J533" t="s">
        <v>74</v>
      </c>
      <c r="K533" t="s">
        <v>55</v>
      </c>
      <c r="L533" t="s">
        <v>42</v>
      </c>
      <c r="M533" t="s">
        <v>88</v>
      </c>
      <c r="N533" t="s">
        <v>57</v>
      </c>
      <c r="O533" t="s">
        <v>89</v>
      </c>
      <c r="P533" t="s">
        <v>70</v>
      </c>
      <c r="Q533" t="s">
        <v>166</v>
      </c>
      <c r="R533" s="6">
        <f>_xlfn.XLOOKUP(CleanedData[[#This Row],[Product]],'02_Lookup_Tables'!$A$2:$A$126,'02_Lookup_Tables'!$B$2:$B$126)</f>
        <v>103.4</v>
      </c>
      <c r="S533" t="str">
        <f>VLOOKUP(CleanedData[[#This Row],[Product]],'02_Lookup_Tables'!$H$2:$I$126,2,FALSE)</f>
        <v>Food</v>
      </c>
      <c r="T533" t="str">
        <f>VLOOKUP(CleanedData[[#This Row],[Province]],'02_Lookup_Tables'!$D$2:$E$10,2, FALSE)</f>
        <v>Northern Region</v>
      </c>
      <c r="U533" t="str" cm="1">
        <f t="array" ref="U533">_xlfn.IFS(CleanedData[[#This Row],[Purchase Amount]]&lt;500,"Low",
CleanedData[[#This Row],[Purchase Amount]]&lt;5000,"Medium",
TRUE,"High")</f>
        <v>Low</v>
      </c>
      <c r="V533" t="str">
        <f>TEXT(CleanedData[[#This Row],[Date]],"mmmm")</f>
        <v>November</v>
      </c>
      <c r="W533" t="str">
        <f>"Q"&amp;ROUNDUP(MONTH(CleanedData[[#This Row],[Date]])/3,0)</f>
        <v>Q4</v>
      </c>
      <c r="X533" t="str">
        <f>IF(CleanedData[[#This Row],[Purchase Amount]]&gt;=5000,"Yes","No")</f>
        <v>No</v>
      </c>
      <c r="Y533">
        <f>IF(CleanedData[[#This Row],[Recommend]]="Yes",1,0)</f>
        <v>1</v>
      </c>
      <c r="Z533" s="6">
        <f>CleanedData[[#This Row],[Purchase Amount]]*0.15</f>
        <v>15.51</v>
      </c>
      <c r="AA533" s="6">
        <f>CleanedData[[#This Row],[Purchase Amount]]*1.15</f>
        <v>118.91</v>
      </c>
    </row>
    <row r="534" spans="1:27" x14ac:dyDescent="0.3">
      <c r="A534">
        <v>625</v>
      </c>
      <c r="B534" t="s">
        <v>756</v>
      </c>
      <c r="C534" s="1">
        <v>45607</v>
      </c>
      <c r="E534" t="s">
        <v>39</v>
      </c>
      <c r="F534" t="s">
        <v>61</v>
      </c>
      <c r="G534" t="s">
        <v>102</v>
      </c>
      <c r="H534">
        <v>4</v>
      </c>
      <c r="I534" t="s">
        <v>45</v>
      </c>
      <c r="J534" t="s">
        <v>43</v>
      </c>
      <c r="K534" t="s">
        <v>64</v>
      </c>
      <c r="L534" t="s">
        <v>45</v>
      </c>
      <c r="M534" t="s">
        <v>140</v>
      </c>
      <c r="N534" t="s">
        <v>96</v>
      </c>
      <c r="O534" t="s">
        <v>148</v>
      </c>
      <c r="P534" t="s">
        <v>49</v>
      </c>
      <c r="Q534" t="s">
        <v>166</v>
      </c>
      <c r="R534" s="6">
        <f>_xlfn.XLOOKUP(CleanedData[[#This Row],[Product]],'02_Lookup_Tables'!$A$2:$A$126,'02_Lookup_Tables'!$B$2:$B$126)</f>
        <v>276.82</v>
      </c>
      <c r="S534" t="str">
        <f>VLOOKUP(CleanedData[[#This Row],[Product]],'02_Lookup_Tables'!$H$2:$I$126,2,FALSE)</f>
        <v>Home &amp; Living</v>
      </c>
      <c r="T534" t="str">
        <f>VLOOKUP(CleanedData[[#This Row],[Province]],'02_Lookup_Tables'!$D$2:$E$10,2, FALSE)</f>
        <v>Southern Region</v>
      </c>
      <c r="U534" t="str" cm="1">
        <f t="array" ref="U534">_xlfn.IFS(CleanedData[[#This Row],[Purchase Amount]]&lt;500,"Low",
CleanedData[[#This Row],[Purchase Amount]]&lt;5000,"Medium",
TRUE,"High")</f>
        <v>Low</v>
      </c>
      <c r="V534" t="str">
        <f>TEXT(CleanedData[[#This Row],[Date]],"mmmm")</f>
        <v>November</v>
      </c>
      <c r="W534" t="str">
        <f>"Q"&amp;ROUNDUP(MONTH(CleanedData[[#This Row],[Date]])/3,0)</f>
        <v>Q4</v>
      </c>
      <c r="X534" t="str">
        <f>IF(CleanedData[[#This Row],[Purchase Amount]]&gt;=5000,"Yes","No")</f>
        <v>No</v>
      </c>
      <c r="Y534">
        <f>IF(CleanedData[[#This Row],[Recommend]]="Yes",1,0)</f>
        <v>1</v>
      </c>
      <c r="Z534" s="6">
        <f>CleanedData[[#This Row],[Purchase Amount]]*0.15</f>
        <v>41.522999999999996</v>
      </c>
      <c r="AA534" s="6">
        <f>CleanedData[[#This Row],[Purchase Amount]]*1.15</f>
        <v>318.34299999999996</v>
      </c>
    </row>
    <row r="535" spans="1:27" x14ac:dyDescent="0.3">
      <c r="A535">
        <v>626</v>
      </c>
      <c r="B535" t="s">
        <v>757</v>
      </c>
      <c r="C535" s="1">
        <v>45650</v>
      </c>
      <c r="D535">
        <v>33</v>
      </c>
      <c r="E535" t="s">
        <v>39</v>
      </c>
      <c r="F535" t="s">
        <v>83</v>
      </c>
      <c r="G535" t="s">
        <v>192</v>
      </c>
      <c r="H535">
        <v>3</v>
      </c>
      <c r="I535" t="s">
        <v>42</v>
      </c>
      <c r="J535" t="s">
        <v>54</v>
      </c>
      <c r="K535" t="s">
        <v>55</v>
      </c>
      <c r="L535" t="s">
        <v>42</v>
      </c>
      <c r="M535" t="s">
        <v>85</v>
      </c>
      <c r="N535" t="s">
        <v>48</v>
      </c>
      <c r="O535" t="s">
        <v>48</v>
      </c>
      <c r="P535" t="s">
        <v>70</v>
      </c>
      <c r="Q535" t="s">
        <v>58</v>
      </c>
      <c r="R535" s="6">
        <f>_xlfn.XLOOKUP(CleanedData[[#This Row],[Product]],'02_Lookup_Tables'!$A$2:$A$126,'02_Lookup_Tables'!$B$2:$B$126)</f>
        <v>13261</v>
      </c>
      <c r="S535" t="str">
        <f>VLOOKUP(CleanedData[[#This Row],[Product]],'02_Lookup_Tables'!$H$2:$I$126,2,FALSE)</f>
        <v>Electronics</v>
      </c>
      <c r="T535" t="str">
        <f>VLOOKUP(CleanedData[[#This Row],[Province]],'02_Lookup_Tables'!$D$2:$E$10,2, FALSE)</f>
        <v>Western Region</v>
      </c>
      <c r="U535" t="str" cm="1">
        <f t="array" ref="U535">_xlfn.IFS(CleanedData[[#This Row],[Purchase Amount]]&lt;500,"Low",
CleanedData[[#This Row],[Purchase Amount]]&lt;5000,"Medium",
TRUE,"High")</f>
        <v>High</v>
      </c>
      <c r="V535" t="str">
        <f>TEXT(CleanedData[[#This Row],[Date]],"mmmm")</f>
        <v>December</v>
      </c>
      <c r="W535" t="str">
        <f>"Q"&amp;ROUNDUP(MONTH(CleanedData[[#This Row],[Date]])/3,0)</f>
        <v>Q4</v>
      </c>
      <c r="X535" t="str">
        <f>IF(CleanedData[[#This Row],[Purchase Amount]]&gt;=5000,"Yes","No")</f>
        <v>Yes</v>
      </c>
      <c r="Y535">
        <f>IF(CleanedData[[#This Row],[Recommend]]="Yes",1,0)</f>
        <v>0</v>
      </c>
      <c r="Z535" s="6">
        <f>CleanedData[[#This Row],[Purchase Amount]]*0.15</f>
        <v>1989.1499999999999</v>
      </c>
      <c r="AA535" s="6">
        <f>CleanedData[[#This Row],[Purchase Amount]]*1.15</f>
        <v>15250.15</v>
      </c>
    </row>
    <row r="536" spans="1:27" x14ac:dyDescent="0.3">
      <c r="A536">
        <v>627</v>
      </c>
      <c r="B536" t="s">
        <v>758</v>
      </c>
      <c r="C536" s="1">
        <v>45886</v>
      </c>
      <c r="D536">
        <v>66</v>
      </c>
      <c r="E536" t="s">
        <v>60</v>
      </c>
      <c r="F536" t="s">
        <v>130</v>
      </c>
      <c r="G536" t="s">
        <v>313</v>
      </c>
      <c r="H536">
        <v>2</v>
      </c>
      <c r="I536" t="s">
        <v>42</v>
      </c>
      <c r="J536" t="s">
        <v>63</v>
      </c>
      <c r="K536" t="s">
        <v>44</v>
      </c>
      <c r="L536" t="s">
        <v>42</v>
      </c>
      <c r="M536" t="s">
        <v>184</v>
      </c>
      <c r="N536" t="s">
        <v>47</v>
      </c>
      <c r="O536" t="s">
        <v>148</v>
      </c>
      <c r="P536" t="s">
        <v>70</v>
      </c>
      <c r="Q536" t="s">
        <v>97</v>
      </c>
      <c r="R536" s="6">
        <f>_xlfn.XLOOKUP(CleanedData[[#This Row],[Product]],'02_Lookup_Tables'!$A$2:$A$126,'02_Lookup_Tables'!$B$2:$B$126)</f>
        <v>283.57</v>
      </c>
      <c r="S536" t="str">
        <f>VLOOKUP(CleanedData[[#This Row],[Product]],'02_Lookup_Tables'!$H$2:$I$126,2,FALSE)</f>
        <v>Accessories</v>
      </c>
      <c r="T536" t="str">
        <f>VLOOKUP(CleanedData[[#This Row],[Province]],'02_Lookup_Tables'!$D$2:$E$10,2, FALSE)</f>
        <v>Eastern Region</v>
      </c>
      <c r="U536" t="str" cm="1">
        <f t="array" ref="U536">_xlfn.IFS(CleanedData[[#This Row],[Purchase Amount]]&lt;500,"Low",
CleanedData[[#This Row],[Purchase Amount]]&lt;5000,"Medium",
TRUE,"High")</f>
        <v>Low</v>
      </c>
      <c r="V536" t="str">
        <f>TEXT(CleanedData[[#This Row],[Date]],"mmmm")</f>
        <v>August</v>
      </c>
      <c r="W536" t="str">
        <f>"Q"&amp;ROUNDUP(MONTH(CleanedData[[#This Row],[Date]])/3,0)</f>
        <v>Q3</v>
      </c>
      <c r="X536" t="str">
        <f>IF(CleanedData[[#This Row],[Purchase Amount]]&gt;=5000,"Yes","No")</f>
        <v>No</v>
      </c>
      <c r="Y536">
        <f>IF(CleanedData[[#This Row],[Recommend]]="Yes",1,0)</f>
        <v>0</v>
      </c>
      <c r="Z536" s="6">
        <f>CleanedData[[#This Row],[Purchase Amount]]*0.15</f>
        <v>42.535499999999999</v>
      </c>
      <c r="AA536" s="6">
        <f>CleanedData[[#This Row],[Purchase Amount]]*1.15</f>
        <v>326.10549999999995</v>
      </c>
    </row>
    <row r="537" spans="1:27" x14ac:dyDescent="0.3">
      <c r="A537">
        <v>628</v>
      </c>
      <c r="B537" t="s">
        <v>759</v>
      </c>
      <c r="C537" s="1">
        <v>45406</v>
      </c>
      <c r="D537">
        <v>57</v>
      </c>
      <c r="E537" t="s">
        <v>52</v>
      </c>
      <c r="F537" t="s">
        <v>40</v>
      </c>
      <c r="G537" t="s">
        <v>303</v>
      </c>
      <c r="H537">
        <v>3</v>
      </c>
      <c r="I537" t="s">
        <v>45</v>
      </c>
      <c r="J537" t="s">
        <v>69</v>
      </c>
      <c r="K537" t="s">
        <v>64</v>
      </c>
      <c r="L537" t="s">
        <v>42</v>
      </c>
      <c r="M537" t="s">
        <v>184</v>
      </c>
      <c r="N537" t="s">
        <v>48</v>
      </c>
      <c r="O537" t="s">
        <v>148</v>
      </c>
      <c r="P537" t="s">
        <v>49</v>
      </c>
      <c r="Q537" t="s">
        <v>50</v>
      </c>
      <c r="R537" s="6">
        <f>_xlfn.XLOOKUP(CleanedData[[#This Row],[Product]],'02_Lookup_Tables'!$A$2:$A$126,'02_Lookup_Tables'!$B$2:$B$126)</f>
        <v>4841.7700000000004</v>
      </c>
      <c r="S537" t="str">
        <f>VLOOKUP(CleanedData[[#This Row],[Product]],'02_Lookup_Tables'!$H$2:$I$126,2,FALSE)</f>
        <v>Home &amp; Living</v>
      </c>
      <c r="T537" t="str">
        <f>VLOOKUP(CleanedData[[#This Row],[Province]],'02_Lookup_Tables'!$D$2:$E$10,2, FALSE)</f>
        <v>Northern Region</v>
      </c>
      <c r="U537" t="str" cm="1">
        <f t="array" ref="U537">_xlfn.IFS(CleanedData[[#This Row],[Purchase Amount]]&lt;500,"Low",
CleanedData[[#This Row],[Purchase Amount]]&lt;5000,"Medium",
TRUE,"High")</f>
        <v>Medium</v>
      </c>
      <c r="V537" t="str">
        <f>TEXT(CleanedData[[#This Row],[Date]],"mmmm")</f>
        <v>April</v>
      </c>
      <c r="W537" t="str">
        <f>"Q"&amp;ROUNDUP(MONTH(CleanedData[[#This Row],[Date]])/3,0)</f>
        <v>Q2</v>
      </c>
      <c r="X537" t="str">
        <f>IF(CleanedData[[#This Row],[Purchase Amount]]&gt;=5000,"Yes","No")</f>
        <v>No</v>
      </c>
      <c r="Y537">
        <f>IF(CleanedData[[#This Row],[Recommend]]="Yes",1,0)</f>
        <v>1</v>
      </c>
      <c r="Z537" s="6">
        <f>CleanedData[[#This Row],[Purchase Amount]]*0.15</f>
        <v>726.26550000000009</v>
      </c>
      <c r="AA537" s="6">
        <f>CleanedData[[#This Row],[Purchase Amount]]*1.15</f>
        <v>5568.0355</v>
      </c>
    </row>
    <row r="538" spans="1:27" x14ac:dyDescent="0.3">
      <c r="A538">
        <v>629</v>
      </c>
      <c r="B538" t="s">
        <v>760</v>
      </c>
      <c r="C538" s="1">
        <v>45378</v>
      </c>
      <c r="D538">
        <v>60</v>
      </c>
      <c r="E538" t="s">
        <v>52</v>
      </c>
      <c r="F538" t="s">
        <v>125</v>
      </c>
      <c r="G538" t="s">
        <v>338</v>
      </c>
      <c r="H538">
        <v>1</v>
      </c>
      <c r="I538" t="s">
        <v>45</v>
      </c>
      <c r="J538" t="s">
        <v>74</v>
      </c>
      <c r="K538" t="s">
        <v>64</v>
      </c>
      <c r="L538" t="s">
        <v>45</v>
      </c>
      <c r="M538" t="s">
        <v>175</v>
      </c>
      <c r="N538" t="s">
        <v>80</v>
      </c>
      <c r="O538" t="s">
        <v>89</v>
      </c>
      <c r="P538" t="s">
        <v>49</v>
      </c>
      <c r="Q538" t="s">
        <v>50</v>
      </c>
      <c r="R538" s="6">
        <f>_xlfn.XLOOKUP(CleanedData[[#This Row],[Product]],'02_Lookup_Tables'!$A$2:$A$126,'02_Lookup_Tables'!$B$2:$B$126)</f>
        <v>5258.73</v>
      </c>
      <c r="S538" t="str">
        <f>VLOOKUP(CleanedData[[#This Row],[Product]],'02_Lookup_Tables'!$H$2:$I$126,2,FALSE)</f>
        <v>Sports &amp; Outdoors</v>
      </c>
      <c r="T538" t="str">
        <f>VLOOKUP(CleanedData[[#This Row],[Province]],'02_Lookup_Tables'!$D$2:$E$10,2, FALSE)</f>
        <v>Western Region</v>
      </c>
      <c r="U538" t="str" cm="1">
        <f t="array" ref="U538">_xlfn.IFS(CleanedData[[#This Row],[Purchase Amount]]&lt;500,"Low",
CleanedData[[#This Row],[Purchase Amount]]&lt;5000,"Medium",
TRUE,"High")</f>
        <v>High</v>
      </c>
      <c r="V538" t="str">
        <f>TEXT(CleanedData[[#This Row],[Date]],"mmmm")</f>
        <v>March</v>
      </c>
      <c r="W538" t="str">
        <f>"Q"&amp;ROUNDUP(MONTH(CleanedData[[#This Row],[Date]])/3,0)</f>
        <v>Q1</v>
      </c>
      <c r="X538" t="str">
        <f>IF(CleanedData[[#This Row],[Purchase Amount]]&gt;=5000,"Yes","No")</f>
        <v>Yes</v>
      </c>
      <c r="Y538">
        <f>IF(CleanedData[[#This Row],[Recommend]]="Yes",1,0)</f>
        <v>1</v>
      </c>
      <c r="Z538" s="6">
        <f>CleanedData[[#This Row],[Purchase Amount]]*0.15</f>
        <v>788.80949999999996</v>
      </c>
      <c r="AA538" s="6">
        <f>CleanedData[[#This Row],[Purchase Amount]]*1.15</f>
        <v>6047.539499999999</v>
      </c>
    </row>
    <row r="539" spans="1:27" x14ac:dyDescent="0.3">
      <c r="A539">
        <v>630</v>
      </c>
      <c r="B539" t="s">
        <v>761</v>
      </c>
      <c r="C539" s="1">
        <v>45437</v>
      </c>
      <c r="D539">
        <v>22</v>
      </c>
      <c r="E539" t="s">
        <v>52</v>
      </c>
      <c r="F539" t="s">
        <v>130</v>
      </c>
      <c r="G539" t="s">
        <v>207</v>
      </c>
      <c r="H539">
        <v>3</v>
      </c>
      <c r="I539" t="s">
        <v>42</v>
      </c>
      <c r="J539" t="s">
        <v>69</v>
      </c>
      <c r="K539" t="s">
        <v>64</v>
      </c>
      <c r="L539" t="s">
        <v>42</v>
      </c>
      <c r="N539" t="s">
        <v>48</v>
      </c>
      <c r="O539" t="s">
        <v>134</v>
      </c>
      <c r="P539" t="s">
        <v>8646</v>
      </c>
      <c r="Q539" t="s">
        <v>66</v>
      </c>
      <c r="R539" s="6">
        <f>_xlfn.XLOOKUP(CleanedData[[#This Row],[Product]],'02_Lookup_Tables'!$A$2:$A$126,'02_Lookup_Tables'!$B$2:$B$126)</f>
        <v>3755.73</v>
      </c>
      <c r="S539" t="str">
        <f>VLOOKUP(CleanedData[[#This Row],[Product]],'02_Lookup_Tables'!$H$2:$I$126,2,FALSE)</f>
        <v>Sports &amp; Outdoors</v>
      </c>
      <c r="T539" t="str">
        <f>VLOOKUP(CleanedData[[#This Row],[Province]],'02_Lookup_Tables'!$D$2:$E$10,2, FALSE)</f>
        <v>Eastern Region</v>
      </c>
      <c r="U539" t="str" cm="1">
        <f t="array" ref="U539">_xlfn.IFS(CleanedData[[#This Row],[Purchase Amount]]&lt;500,"Low",
CleanedData[[#This Row],[Purchase Amount]]&lt;5000,"Medium",
TRUE,"High")</f>
        <v>Medium</v>
      </c>
      <c r="V539" t="str">
        <f>TEXT(CleanedData[[#This Row],[Date]],"mmmm")</f>
        <v>May</v>
      </c>
      <c r="W539" t="str">
        <f>"Q"&amp;ROUNDUP(MONTH(CleanedData[[#This Row],[Date]])/3,0)</f>
        <v>Q2</v>
      </c>
      <c r="X539" t="str">
        <f>IF(CleanedData[[#This Row],[Purchase Amount]]&gt;=5000,"Yes","No")</f>
        <v>No</v>
      </c>
      <c r="Y539">
        <f>IF(CleanedData[[#This Row],[Recommend]]="Yes",1,0)</f>
        <v>0</v>
      </c>
      <c r="Z539" s="6">
        <f>CleanedData[[#This Row],[Purchase Amount]]*0.15</f>
        <v>563.35950000000003</v>
      </c>
      <c r="AA539" s="6">
        <f>CleanedData[[#This Row],[Purchase Amount]]*1.15</f>
        <v>4319.0895</v>
      </c>
    </row>
    <row r="540" spans="1:27" x14ac:dyDescent="0.3">
      <c r="A540">
        <v>632</v>
      </c>
      <c r="B540" t="s">
        <v>762</v>
      </c>
      <c r="C540" s="1">
        <v>45453</v>
      </c>
      <c r="D540">
        <v>58</v>
      </c>
      <c r="E540" t="s">
        <v>60</v>
      </c>
      <c r="F540" t="s">
        <v>68</v>
      </c>
      <c r="G540" t="s">
        <v>111</v>
      </c>
      <c r="H540">
        <v>3</v>
      </c>
      <c r="I540" t="s">
        <v>45</v>
      </c>
      <c r="J540" t="s">
        <v>63</v>
      </c>
      <c r="K540" t="s">
        <v>44</v>
      </c>
      <c r="L540" t="s">
        <v>42</v>
      </c>
      <c r="N540" t="s">
        <v>48</v>
      </c>
      <c r="O540" t="s">
        <v>134</v>
      </c>
      <c r="P540" t="s">
        <v>8646</v>
      </c>
      <c r="Q540" t="s">
        <v>50</v>
      </c>
      <c r="R540" s="6">
        <f>_xlfn.XLOOKUP(CleanedData[[#This Row],[Product]],'02_Lookup_Tables'!$A$2:$A$126,'02_Lookup_Tables'!$B$2:$B$126)</f>
        <v>3576.97</v>
      </c>
      <c r="S540" t="str">
        <f>VLOOKUP(CleanedData[[#This Row],[Product]],'02_Lookup_Tables'!$H$2:$I$126,2,FALSE)</f>
        <v>Home Devices</v>
      </c>
      <c r="T540" t="str">
        <f>VLOOKUP(CleanedData[[#This Row],[Province]],'02_Lookup_Tables'!$D$2:$E$10,2, FALSE)</f>
        <v>Northern Region</v>
      </c>
      <c r="U540" t="str" cm="1">
        <f t="array" ref="U540">_xlfn.IFS(CleanedData[[#This Row],[Purchase Amount]]&lt;500,"Low",
CleanedData[[#This Row],[Purchase Amount]]&lt;5000,"Medium",
TRUE,"High")</f>
        <v>Medium</v>
      </c>
      <c r="V540" t="str">
        <f>TEXT(CleanedData[[#This Row],[Date]],"mmmm")</f>
        <v>June</v>
      </c>
      <c r="W540" t="str">
        <f>"Q"&amp;ROUNDUP(MONTH(CleanedData[[#This Row],[Date]])/3,0)</f>
        <v>Q2</v>
      </c>
      <c r="X540" t="str">
        <f>IF(CleanedData[[#This Row],[Purchase Amount]]&gt;=5000,"Yes","No")</f>
        <v>No</v>
      </c>
      <c r="Y540">
        <f>IF(CleanedData[[#This Row],[Recommend]]="Yes",1,0)</f>
        <v>1</v>
      </c>
      <c r="Z540" s="6">
        <f>CleanedData[[#This Row],[Purchase Amount]]*0.15</f>
        <v>536.54549999999995</v>
      </c>
      <c r="AA540" s="6">
        <f>CleanedData[[#This Row],[Purchase Amount]]*1.15</f>
        <v>4113.5154999999995</v>
      </c>
    </row>
    <row r="541" spans="1:27" x14ac:dyDescent="0.3">
      <c r="A541">
        <v>633</v>
      </c>
      <c r="B541" t="s">
        <v>763</v>
      </c>
      <c r="C541" s="1">
        <v>45449</v>
      </c>
      <c r="D541">
        <v>20</v>
      </c>
      <c r="E541" t="s">
        <v>52</v>
      </c>
      <c r="F541" t="s">
        <v>61</v>
      </c>
      <c r="G541" t="s">
        <v>291</v>
      </c>
      <c r="H541">
        <v>4</v>
      </c>
      <c r="I541" t="s">
        <v>42</v>
      </c>
      <c r="J541" t="s">
        <v>69</v>
      </c>
      <c r="K541" t="s">
        <v>64</v>
      </c>
      <c r="L541" t="s">
        <v>42</v>
      </c>
      <c r="M541" t="s">
        <v>175</v>
      </c>
      <c r="N541" t="s">
        <v>96</v>
      </c>
      <c r="O541" t="s">
        <v>89</v>
      </c>
      <c r="P541" t="s">
        <v>70</v>
      </c>
      <c r="Q541" t="s">
        <v>66</v>
      </c>
      <c r="R541" s="6">
        <f>_xlfn.XLOOKUP(CleanedData[[#This Row],[Product]],'02_Lookup_Tables'!$A$2:$A$126,'02_Lookup_Tables'!$B$2:$B$126)</f>
        <v>1171.25</v>
      </c>
      <c r="S541" t="str">
        <f>VLOOKUP(CleanedData[[#This Row],[Product]],'02_Lookup_Tables'!$H$2:$I$126,2,FALSE)</f>
        <v>Toys &amp; Games</v>
      </c>
      <c r="T541" t="str">
        <f>VLOOKUP(CleanedData[[#This Row],[Province]],'02_Lookup_Tables'!$D$2:$E$10,2, FALSE)</f>
        <v>Southern Region</v>
      </c>
      <c r="U541" t="str" cm="1">
        <f t="array" ref="U541">_xlfn.IFS(CleanedData[[#This Row],[Purchase Amount]]&lt;500,"Low",
CleanedData[[#This Row],[Purchase Amount]]&lt;5000,"Medium",
TRUE,"High")</f>
        <v>Medium</v>
      </c>
      <c r="V541" t="str">
        <f>TEXT(CleanedData[[#This Row],[Date]],"mmmm")</f>
        <v>June</v>
      </c>
      <c r="W541" t="str">
        <f>"Q"&amp;ROUNDUP(MONTH(CleanedData[[#This Row],[Date]])/3,0)</f>
        <v>Q2</v>
      </c>
      <c r="X541" t="str">
        <f>IF(CleanedData[[#This Row],[Purchase Amount]]&gt;=5000,"Yes","No")</f>
        <v>No</v>
      </c>
      <c r="Y541">
        <f>IF(CleanedData[[#This Row],[Recommend]]="Yes",1,0)</f>
        <v>0</v>
      </c>
      <c r="Z541" s="6">
        <f>CleanedData[[#This Row],[Purchase Amount]]*0.15</f>
        <v>175.6875</v>
      </c>
      <c r="AA541" s="6">
        <f>CleanedData[[#This Row],[Purchase Amount]]*1.15</f>
        <v>1346.9375</v>
      </c>
    </row>
    <row r="542" spans="1:27" x14ac:dyDescent="0.3">
      <c r="A542">
        <v>634</v>
      </c>
      <c r="B542" t="s">
        <v>764</v>
      </c>
      <c r="C542" s="1">
        <v>45952</v>
      </c>
      <c r="D542">
        <v>49</v>
      </c>
      <c r="E542" t="s">
        <v>60</v>
      </c>
      <c r="F542" t="s">
        <v>68</v>
      </c>
      <c r="G542" t="s">
        <v>144</v>
      </c>
      <c r="H542">
        <v>3</v>
      </c>
      <c r="I542" t="s">
        <v>42</v>
      </c>
      <c r="J542" t="s">
        <v>63</v>
      </c>
      <c r="K542" t="s">
        <v>44</v>
      </c>
      <c r="L542" t="s">
        <v>45</v>
      </c>
      <c r="M542" t="s">
        <v>85</v>
      </c>
      <c r="N542" t="s">
        <v>48</v>
      </c>
      <c r="O542" t="s">
        <v>48</v>
      </c>
      <c r="P542" t="s">
        <v>70</v>
      </c>
      <c r="Q542" t="s">
        <v>93</v>
      </c>
      <c r="R542" s="6">
        <f>_xlfn.XLOOKUP(CleanedData[[#This Row],[Product]],'02_Lookup_Tables'!$A$2:$A$126,'02_Lookup_Tables'!$B$2:$B$126)</f>
        <v>4455.18</v>
      </c>
      <c r="S542" t="str">
        <f>VLOOKUP(CleanedData[[#This Row],[Product]],'02_Lookup_Tables'!$H$2:$I$126,2,FALSE)</f>
        <v>Sports &amp; Outdoors</v>
      </c>
      <c r="T542" t="str">
        <f>VLOOKUP(CleanedData[[#This Row],[Province]],'02_Lookup_Tables'!$D$2:$E$10,2, FALSE)</f>
        <v>Northern Region</v>
      </c>
      <c r="U542" t="str" cm="1">
        <f t="array" ref="U542">_xlfn.IFS(CleanedData[[#This Row],[Purchase Amount]]&lt;500,"Low",
CleanedData[[#This Row],[Purchase Amount]]&lt;5000,"Medium",
TRUE,"High")</f>
        <v>Medium</v>
      </c>
      <c r="V542" t="str">
        <f>TEXT(CleanedData[[#This Row],[Date]],"mmmm")</f>
        <v>October</v>
      </c>
      <c r="W542" t="str">
        <f>"Q"&amp;ROUNDUP(MONTH(CleanedData[[#This Row],[Date]])/3,0)</f>
        <v>Q4</v>
      </c>
      <c r="X542" t="str">
        <f>IF(CleanedData[[#This Row],[Purchase Amount]]&gt;=5000,"Yes","No")</f>
        <v>No</v>
      </c>
      <c r="Y542">
        <f>IF(CleanedData[[#This Row],[Recommend]]="Yes",1,0)</f>
        <v>0</v>
      </c>
      <c r="Z542" s="6">
        <f>CleanedData[[#This Row],[Purchase Amount]]*0.15</f>
        <v>668.27700000000004</v>
      </c>
      <c r="AA542" s="6">
        <f>CleanedData[[#This Row],[Purchase Amount]]*1.15</f>
        <v>5123.4570000000003</v>
      </c>
    </row>
    <row r="543" spans="1:27" x14ac:dyDescent="0.3">
      <c r="A543">
        <v>635</v>
      </c>
      <c r="B543" t="s">
        <v>765</v>
      </c>
      <c r="C543" s="1">
        <v>45447</v>
      </c>
      <c r="D543">
        <v>57</v>
      </c>
      <c r="E543" t="s">
        <v>52</v>
      </c>
      <c r="F543" t="s">
        <v>72</v>
      </c>
      <c r="G543" t="s">
        <v>168</v>
      </c>
      <c r="H543">
        <v>4</v>
      </c>
      <c r="I543" t="s">
        <v>45</v>
      </c>
      <c r="J543" t="s">
        <v>63</v>
      </c>
      <c r="K543" t="s">
        <v>64</v>
      </c>
      <c r="L543" t="s">
        <v>42</v>
      </c>
      <c r="M543" t="s">
        <v>92</v>
      </c>
      <c r="N543" t="s">
        <v>96</v>
      </c>
      <c r="O543" t="s">
        <v>89</v>
      </c>
      <c r="P543" t="s">
        <v>70</v>
      </c>
      <c r="Q543" t="s">
        <v>50</v>
      </c>
      <c r="R543" s="6">
        <f>_xlfn.XLOOKUP(CleanedData[[#This Row],[Product]],'02_Lookup_Tables'!$A$2:$A$126,'02_Lookup_Tables'!$B$2:$B$126)</f>
        <v>14729.04</v>
      </c>
      <c r="S543" t="str">
        <f>VLOOKUP(CleanedData[[#This Row],[Product]],'02_Lookup_Tables'!$H$2:$I$126,2,FALSE)</f>
        <v>Electronics</v>
      </c>
      <c r="T543" t="str">
        <f>VLOOKUP(CleanedData[[#This Row],[Province]],'02_Lookup_Tables'!$D$2:$E$10,2, FALSE)</f>
        <v>Central Region</v>
      </c>
      <c r="U543" t="str" cm="1">
        <f t="array" ref="U543">_xlfn.IFS(CleanedData[[#This Row],[Purchase Amount]]&lt;500,"Low",
CleanedData[[#This Row],[Purchase Amount]]&lt;5000,"Medium",
TRUE,"High")</f>
        <v>High</v>
      </c>
      <c r="V543" t="str">
        <f>TEXT(CleanedData[[#This Row],[Date]],"mmmm")</f>
        <v>June</v>
      </c>
      <c r="W543" t="str">
        <f>"Q"&amp;ROUNDUP(MONTH(CleanedData[[#This Row],[Date]])/3,0)</f>
        <v>Q2</v>
      </c>
      <c r="X543" t="str">
        <f>IF(CleanedData[[#This Row],[Purchase Amount]]&gt;=5000,"Yes","No")</f>
        <v>Yes</v>
      </c>
      <c r="Y543">
        <f>IF(CleanedData[[#This Row],[Recommend]]="Yes",1,0)</f>
        <v>1</v>
      </c>
      <c r="Z543" s="6">
        <f>CleanedData[[#This Row],[Purchase Amount]]*0.15</f>
        <v>2209.3560000000002</v>
      </c>
      <c r="AA543" s="6">
        <f>CleanedData[[#This Row],[Purchase Amount]]*1.15</f>
        <v>16938.396000000001</v>
      </c>
    </row>
    <row r="544" spans="1:27" x14ac:dyDescent="0.3">
      <c r="A544">
        <v>637</v>
      </c>
      <c r="B544" t="s">
        <v>766</v>
      </c>
      <c r="C544" s="1">
        <v>45862</v>
      </c>
      <c r="D544">
        <v>37</v>
      </c>
      <c r="E544" t="s">
        <v>60</v>
      </c>
      <c r="F544" t="s">
        <v>61</v>
      </c>
      <c r="G544" t="s">
        <v>230</v>
      </c>
      <c r="H544">
        <v>2</v>
      </c>
      <c r="I544" t="s">
        <v>42</v>
      </c>
      <c r="J544" t="s">
        <v>69</v>
      </c>
      <c r="K544" t="s">
        <v>64</v>
      </c>
      <c r="L544" t="s">
        <v>45</v>
      </c>
      <c r="M544" t="s">
        <v>65</v>
      </c>
      <c r="N544" t="s">
        <v>47</v>
      </c>
      <c r="O544" t="s">
        <v>89</v>
      </c>
      <c r="P544" t="s">
        <v>49</v>
      </c>
      <c r="Q544" t="s">
        <v>81</v>
      </c>
      <c r="R544" s="6">
        <f>_xlfn.XLOOKUP(CleanedData[[#This Row],[Product]],'02_Lookup_Tables'!$A$2:$A$126,'02_Lookup_Tables'!$B$2:$B$126)</f>
        <v>1940.64</v>
      </c>
      <c r="S544" t="str">
        <f>VLOOKUP(CleanedData[[#This Row],[Product]],'02_Lookup_Tables'!$H$2:$I$126,2,FALSE)</f>
        <v>Toys &amp; Games</v>
      </c>
      <c r="T544" t="str">
        <f>VLOOKUP(CleanedData[[#This Row],[Province]],'02_Lookup_Tables'!$D$2:$E$10,2, FALSE)</f>
        <v>Southern Region</v>
      </c>
      <c r="U544" t="str" cm="1">
        <f t="array" ref="U544">_xlfn.IFS(CleanedData[[#This Row],[Purchase Amount]]&lt;500,"Low",
CleanedData[[#This Row],[Purchase Amount]]&lt;5000,"Medium",
TRUE,"High")</f>
        <v>Medium</v>
      </c>
      <c r="V544" t="str">
        <f>TEXT(CleanedData[[#This Row],[Date]],"mmmm")</f>
        <v>July</v>
      </c>
      <c r="W544" t="str">
        <f>"Q"&amp;ROUNDUP(MONTH(CleanedData[[#This Row],[Date]])/3,0)</f>
        <v>Q3</v>
      </c>
      <c r="X544" t="str">
        <f>IF(CleanedData[[#This Row],[Purchase Amount]]&gt;=5000,"Yes","No")</f>
        <v>No</v>
      </c>
      <c r="Y544">
        <f>IF(CleanedData[[#This Row],[Recommend]]="Yes",1,0)</f>
        <v>0</v>
      </c>
      <c r="Z544" s="6">
        <f>CleanedData[[#This Row],[Purchase Amount]]*0.15</f>
        <v>291.096</v>
      </c>
      <c r="AA544" s="6">
        <f>CleanedData[[#This Row],[Purchase Amount]]*1.15</f>
        <v>2231.7359999999999</v>
      </c>
    </row>
    <row r="545" spans="1:27" x14ac:dyDescent="0.3">
      <c r="A545">
        <v>638</v>
      </c>
      <c r="B545" t="s">
        <v>767</v>
      </c>
      <c r="C545" s="1">
        <v>45556</v>
      </c>
      <c r="D545">
        <v>59</v>
      </c>
      <c r="E545" t="s">
        <v>60</v>
      </c>
      <c r="F545" t="s">
        <v>40</v>
      </c>
      <c r="G545" t="s">
        <v>53</v>
      </c>
      <c r="H545">
        <v>2</v>
      </c>
      <c r="I545" t="s">
        <v>45</v>
      </c>
      <c r="J545" t="s">
        <v>54</v>
      </c>
      <c r="K545" t="s">
        <v>44</v>
      </c>
      <c r="L545" t="s">
        <v>45</v>
      </c>
      <c r="M545" t="s">
        <v>190</v>
      </c>
      <c r="N545" t="s">
        <v>47</v>
      </c>
      <c r="O545" t="s">
        <v>89</v>
      </c>
      <c r="P545" t="s">
        <v>49</v>
      </c>
      <c r="Q545" t="s">
        <v>50</v>
      </c>
      <c r="R545" s="6">
        <f>_xlfn.XLOOKUP(CleanedData[[#This Row],[Product]],'02_Lookup_Tables'!$A$2:$A$126,'02_Lookup_Tables'!$B$2:$B$126)</f>
        <v>444.38</v>
      </c>
      <c r="S545" t="str">
        <f>VLOOKUP(CleanedData[[#This Row],[Product]],'02_Lookup_Tables'!$H$2:$I$126,2,FALSE)</f>
        <v>Beauty &amp; Personal Care</v>
      </c>
      <c r="T545" t="str">
        <f>VLOOKUP(CleanedData[[#This Row],[Province]],'02_Lookup_Tables'!$D$2:$E$10,2, FALSE)</f>
        <v>Northern Region</v>
      </c>
      <c r="U545" t="str" cm="1">
        <f t="array" ref="U545">_xlfn.IFS(CleanedData[[#This Row],[Purchase Amount]]&lt;500,"Low",
CleanedData[[#This Row],[Purchase Amount]]&lt;5000,"Medium",
TRUE,"High")</f>
        <v>Low</v>
      </c>
      <c r="V545" t="str">
        <f>TEXT(CleanedData[[#This Row],[Date]],"mmmm")</f>
        <v>September</v>
      </c>
      <c r="W545" t="str">
        <f>"Q"&amp;ROUNDUP(MONTH(CleanedData[[#This Row],[Date]])/3,0)</f>
        <v>Q3</v>
      </c>
      <c r="X545" t="str">
        <f>IF(CleanedData[[#This Row],[Purchase Amount]]&gt;=5000,"Yes","No")</f>
        <v>No</v>
      </c>
      <c r="Y545">
        <f>IF(CleanedData[[#This Row],[Recommend]]="Yes",1,0)</f>
        <v>1</v>
      </c>
      <c r="Z545" s="6">
        <f>CleanedData[[#This Row],[Purchase Amount]]*0.15</f>
        <v>66.656999999999996</v>
      </c>
      <c r="AA545" s="6">
        <f>CleanedData[[#This Row],[Purchase Amount]]*1.15</f>
        <v>511.03699999999998</v>
      </c>
    </row>
    <row r="546" spans="1:27" x14ac:dyDescent="0.3">
      <c r="A546">
        <v>639</v>
      </c>
      <c r="B546" t="s">
        <v>768</v>
      </c>
      <c r="C546" s="1">
        <v>45441</v>
      </c>
      <c r="D546">
        <v>27</v>
      </c>
      <c r="E546" t="s">
        <v>60</v>
      </c>
      <c r="F546" t="s">
        <v>72</v>
      </c>
      <c r="G546" t="s">
        <v>365</v>
      </c>
      <c r="H546">
        <v>4</v>
      </c>
      <c r="I546" t="s">
        <v>42</v>
      </c>
      <c r="J546" t="s">
        <v>54</v>
      </c>
      <c r="K546" t="s">
        <v>44</v>
      </c>
      <c r="L546" t="s">
        <v>42</v>
      </c>
      <c r="M546" t="s">
        <v>196</v>
      </c>
      <c r="N546" t="s">
        <v>96</v>
      </c>
      <c r="O546" t="s">
        <v>89</v>
      </c>
      <c r="P546" t="s">
        <v>70</v>
      </c>
      <c r="Q546" t="s">
        <v>58</v>
      </c>
      <c r="R546" s="6">
        <f>_xlfn.XLOOKUP(CleanedData[[#This Row],[Product]],'02_Lookup_Tables'!$A$2:$A$126,'02_Lookup_Tables'!$B$2:$B$126)</f>
        <v>105.11</v>
      </c>
      <c r="S546" t="str">
        <f>VLOOKUP(CleanedData[[#This Row],[Product]],'02_Lookup_Tables'!$H$2:$I$126,2,FALSE)</f>
        <v>Beauty &amp; Personal Care</v>
      </c>
      <c r="T546" t="str">
        <f>VLOOKUP(CleanedData[[#This Row],[Province]],'02_Lookup_Tables'!$D$2:$E$10,2, FALSE)</f>
        <v>Central Region</v>
      </c>
      <c r="U546" t="str" cm="1">
        <f t="array" ref="U546">_xlfn.IFS(CleanedData[[#This Row],[Purchase Amount]]&lt;500,"Low",
CleanedData[[#This Row],[Purchase Amount]]&lt;5000,"Medium",
TRUE,"High")</f>
        <v>Low</v>
      </c>
      <c r="V546" t="str">
        <f>TEXT(CleanedData[[#This Row],[Date]],"mmmm")</f>
        <v>May</v>
      </c>
      <c r="W546" t="str">
        <f>"Q"&amp;ROUNDUP(MONTH(CleanedData[[#This Row],[Date]])/3,0)</f>
        <v>Q2</v>
      </c>
      <c r="X546" t="str">
        <f>IF(CleanedData[[#This Row],[Purchase Amount]]&gt;=5000,"Yes","No")</f>
        <v>No</v>
      </c>
      <c r="Y546">
        <f>IF(CleanedData[[#This Row],[Recommend]]="Yes",1,0)</f>
        <v>0</v>
      </c>
      <c r="Z546" s="6">
        <f>CleanedData[[#This Row],[Purchase Amount]]*0.15</f>
        <v>15.766499999999999</v>
      </c>
      <c r="AA546" s="6">
        <f>CleanedData[[#This Row],[Purchase Amount]]*1.15</f>
        <v>120.87649999999999</v>
      </c>
    </row>
    <row r="547" spans="1:27" x14ac:dyDescent="0.3">
      <c r="A547">
        <v>640</v>
      </c>
      <c r="B547" t="s">
        <v>769</v>
      </c>
      <c r="C547" s="1">
        <v>45347</v>
      </c>
      <c r="D547">
        <v>37</v>
      </c>
      <c r="E547" t="s">
        <v>60</v>
      </c>
      <c r="F547" t="s">
        <v>68</v>
      </c>
      <c r="G547" t="s">
        <v>105</v>
      </c>
      <c r="H547">
        <v>1</v>
      </c>
      <c r="I547" t="s">
        <v>42</v>
      </c>
      <c r="J547" t="s">
        <v>69</v>
      </c>
      <c r="K547" t="s">
        <v>64</v>
      </c>
      <c r="L547" t="s">
        <v>42</v>
      </c>
      <c r="M547" t="s">
        <v>190</v>
      </c>
      <c r="N547" t="s">
        <v>80</v>
      </c>
      <c r="O547" t="s">
        <v>89</v>
      </c>
      <c r="P547" t="s">
        <v>49</v>
      </c>
      <c r="Q547" t="s">
        <v>81</v>
      </c>
      <c r="R547" s="6">
        <f>_xlfn.XLOOKUP(CleanedData[[#This Row],[Product]],'02_Lookup_Tables'!$A$2:$A$126,'02_Lookup_Tables'!$B$2:$B$126)</f>
        <v>231.22</v>
      </c>
      <c r="S547" t="str">
        <f>VLOOKUP(CleanedData[[#This Row],[Product]],'02_Lookup_Tables'!$H$2:$I$126,2,FALSE)</f>
        <v>Beauty &amp; Personal Care</v>
      </c>
      <c r="T547" t="str">
        <f>VLOOKUP(CleanedData[[#This Row],[Province]],'02_Lookup_Tables'!$D$2:$E$10,2, FALSE)</f>
        <v>Northern Region</v>
      </c>
      <c r="U547" t="str" cm="1">
        <f t="array" ref="U547">_xlfn.IFS(CleanedData[[#This Row],[Purchase Amount]]&lt;500,"Low",
CleanedData[[#This Row],[Purchase Amount]]&lt;5000,"Medium",
TRUE,"High")</f>
        <v>Low</v>
      </c>
      <c r="V547" t="str">
        <f>TEXT(CleanedData[[#This Row],[Date]],"mmmm")</f>
        <v>February</v>
      </c>
      <c r="W547" t="str">
        <f>"Q"&amp;ROUNDUP(MONTH(CleanedData[[#This Row],[Date]])/3,0)</f>
        <v>Q1</v>
      </c>
      <c r="X547" t="str">
        <f>IF(CleanedData[[#This Row],[Purchase Amount]]&gt;=5000,"Yes","No")</f>
        <v>No</v>
      </c>
      <c r="Y547">
        <f>IF(CleanedData[[#This Row],[Recommend]]="Yes",1,0)</f>
        <v>0</v>
      </c>
      <c r="Z547" s="6">
        <f>CleanedData[[#This Row],[Purchase Amount]]*0.15</f>
        <v>34.683</v>
      </c>
      <c r="AA547" s="6">
        <f>CleanedData[[#This Row],[Purchase Amount]]*1.15</f>
        <v>265.90299999999996</v>
      </c>
    </row>
    <row r="548" spans="1:27" x14ac:dyDescent="0.3">
      <c r="A548">
        <v>641</v>
      </c>
      <c r="B548" t="s">
        <v>770</v>
      </c>
      <c r="C548" s="1">
        <v>45726</v>
      </c>
      <c r="D548">
        <v>34</v>
      </c>
      <c r="E548" t="s">
        <v>60</v>
      </c>
      <c r="F548" t="s">
        <v>108</v>
      </c>
      <c r="G548" t="s">
        <v>391</v>
      </c>
      <c r="H548">
        <v>2</v>
      </c>
      <c r="I548" t="s">
        <v>45</v>
      </c>
      <c r="J548" t="s">
        <v>63</v>
      </c>
      <c r="K548" t="s">
        <v>64</v>
      </c>
      <c r="L548" t="s">
        <v>42</v>
      </c>
      <c r="M548" t="s">
        <v>88</v>
      </c>
      <c r="N548" t="s">
        <v>47</v>
      </c>
      <c r="O548" t="s">
        <v>89</v>
      </c>
      <c r="P548" t="s">
        <v>49</v>
      </c>
      <c r="Q548" t="s">
        <v>58</v>
      </c>
      <c r="R548" s="6">
        <f>_xlfn.XLOOKUP(CleanedData[[#This Row],[Product]],'02_Lookup_Tables'!$A$2:$A$126,'02_Lookup_Tables'!$B$2:$B$126)</f>
        <v>886.51</v>
      </c>
      <c r="S548" t="str">
        <f>VLOOKUP(CleanedData[[#This Row],[Product]],'02_Lookup_Tables'!$H$2:$I$126,2,FALSE)</f>
        <v>Beauty &amp; Personal Care</v>
      </c>
      <c r="T548" t="str">
        <f>VLOOKUP(CleanedData[[#This Row],[Province]],'02_Lookup_Tables'!$D$2:$E$10,2, FALSE)</f>
        <v>Gauteng Region</v>
      </c>
      <c r="U548" t="str" cm="1">
        <f t="array" ref="U548">_xlfn.IFS(CleanedData[[#This Row],[Purchase Amount]]&lt;500,"Low",
CleanedData[[#This Row],[Purchase Amount]]&lt;5000,"Medium",
TRUE,"High")</f>
        <v>Medium</v>
      </c>
      <c r="V548" t="str">
        <f>TEXT(CleanedData[[#This Row],[Date]],"mmmm")</f>
        <v>March</v>
      </c>
      <c r="W548" t="str">
        <f>"Q"&amp;ROUNDUP(MONTH(CleanedData[[#This Row],[Date]])/3,0)</f>
        <v>Q1</v>
      </c>
      <c r="X548" t="str">
        <f>IF(CleanedData[[#This Row],[Purchase Amount]]&gt;=5000,"Yes","No")</f>
        <v>No</v>
      </c>
      <c r="Y548">
        <f>IF(CleanedData[[#This Row],[Recommend]]="Yes",1,0)</f>
        <v>1</v>
      </c>
      <c r="Z548" s="6">
        <f>CleanedData[[#This Row],[Purchase Amount]]*0.15</f>
        <v>132.97649999999999</v>
      </c>
      <c r="AA548" s="6">
        <f>CleanedData[[#This Row],[Purchase Amount]]*1.15</f>
        <v>1019.4864999999999</v>
      </c>
    </row>
    <row r="549" spans="1:27" x14ac:dyDescent="0.3">
      <c r="A549">
        <v>642</v>
      </c>
      <c r="B549" t="s">
        <v>771</v>
      </c>
      <c r="C549" s="1">
        <v>45681</v>
      </c>
      <c r="D549">
        <v>24</v>
      </c>
      <c r="E549" t="s">
        <v>60</v>
      </c>
      <c r="F549" t="s">
        <v>40</v>
      </c>
      <c r="G549" t="s">
        <v>189</v>
      </c>
      <c r="H549">
        <v>3</v>
      </c>
      <c r="I549" t="s">
        <v>45</v>
      </c>
      <c r="J549" t="s">
        <v>54</v>
      </c>
      <c r="K549" t="s">
        <v>55</v>
      </c>
      <c r="L549" t="s">
        <v>42</v>
      </c>
      <c r="M549" t="s">
        <v>92</v>
      </c>
      <c r="N549" t="s">
        <v>48</v>
      </c>
      <c r="O549" t="s">
        <v>89</v>
      </c>
      <c r="P549" t="s">
        <v>49</v>
      </c>
      <c r="Q549" t="s">
        <v>66</v>
      </c>
      <c r="R549" s="6">
        <f>_xlfn.XLOOKUP(CleanedData[[#This Row],[Product]],'02_Lookup_Tables'!$A$2:$A$126,'02_Lookup_Tables'!$B$2:$B$126)</f>
        <v>1619.07</v>
      </c>
      <c r="S549" t="str">
        <f>VLOOKUP(CleanedData[[#This Row],[Product]],'02_Lookup_Tables'!$H$2:$I$126,2,FALSE)</f>
        <v>Home &amp; Living</v>
      </c>
      <c r="T549" t="str">
        <f>VLOOKUP(CleanedData[[#This Row],[Province]],'02_Lookup_Tables'!$D$2:$E$10,2, FALSE)</f>
        <v>Northern Region</v>
      </c>
      <c r="U549" t="str" cm="1">
        <f t="array" ref="U549">_xlfn.IFS(CleanedData[[#This Row],[Purchase Amount]]&lt;500,"Low",
CleanedData[[#This Row],[Purchase Amount]]&lt;5000,"Medium",
TRUE,"High")</f>
        <v>Medium</v>
      </c>
      <c r="V549" t="str">
        <f>TEXT(CleanedData[[#This Row],[Date]],"mmmm")</f>
        <v>January</v>
      </c>
      <c r="W549" t="str">
        <f>"Q"&amp;ROUNDUP(MONTH(CleanedData[[#This Row],[Date]])/3,0)</f>
        <v>Q1</v>
      </c>
      <c r="X549" t="str">
        <f>IF(CleanedData[[#This Row],[Purchase Amount]]&gt;=5000,"Yes","No")</f>
        <v>No</v>
      </c>
      <c r="Y549">
        <f>IF(CleanedData[[#This Row],[Recommend]]="Yes",1,0)</f>
        <v>1</v>
      </c>
      <c r="Z549" s="6">
        <f>CleanedData[[#This Row],[Purchase Amount]]*0.15</f>
        <v>242.86049999999997</v>
      </c>
      <c r="AA549" s="6">
        <f>CleanedData[[#This Row],[Purchase Amount]]*1.15</f>
        <v>1861.9304999999997</v>
      </c>
    </row>
    <row r="550" spans="1:27" x14ac:dyDescent="0.3">
      <c r="A550">
        <v>643</v>
      </c>
      <c r="B550" t="s">
        <v>772</v>
      </c>
      <c r="C550" s="1">
        <v>45643</v>
      </c>
      <c r="D550">
        <v>77</v>
      </c>
      <c r="E550" t="s">
        <v>39</v>
      </c>
      <c r="F550" t="s">
        <v>125</v>
      </c>
      <c r="G550" t="s">
        <v>139</v>
      </c>
      <c r="H550">
        <v>2</v>
      </c>
      <c r="I550" t="s">
        <v>42</v>
      </c>
      <c r="J550" t="s">
        <v>74</v>
      </c>
      <c r="K550" t="s">
        <v>44</v>
      </c>
      <c r="L550" t="s">
        <v>45</v>
      </c>
      <c r="M550" t="s">
        <v>123</v>
      </c>
      <c r="N550" t="s">
        <v>47</v>
      </c>
      <c r="O550" t="s">
        <v>89</v>
      </c>
      <c r="P550" t="s">
        <v>49</v>
      </c>
      <c r="Q550" t="s">
        <v>97</v>
      </c>
      <c r="R550" s="6">
        <f>_xlfn.XLOOKUP(CleanedData[[#This Row],[Product]],'02_Lookup_Tables'!$A$2:$A$126,'02_Lookup_Tables'!$B$2:$B$126)</f>
        <v>2340.5700000000002</v>
      </c>
      <c r="S550" t="str">
        <f>VLOOKUP(CleanedData[[#This Row],[Product]],'02_Lookup_Tables'!$H$2:$I$126,2,FALSE)</f>
        <v>Apparel</v>
      </c>
      <c r="T550" t="str">
        <f>VLOOKUP(CleanedData[[#This Row],[Province]],'02_Lookup_Tables'!$D$2:$E$10,2, FALSE)</f>
        <v>Western Region</v>
      </c>
      <c r="U550" t="str" cm="1">
        <f t="array" ref="U550">_xlfn.IFS(CleanedData[[#This Row],[Purchase Amount]]&lt;500,"Low",
CleanedData[[#This Row],[Purchase Amount]]&lt;5000,"Medium",
TRUE,"High")</f>
        <v>Medium</v>
      </c>
      <c r="V550" t="str">
        <f>TEXT(CleanedData[[#This Row],[Date]],"mmmm")</f>
        <v>December</v>
      </c>
      <c r="W550" t="str">
        <f>"Q"&amp;ROUNDUP(MONTH(CleanedData[[#This Row],[Date]])/3,0)</f>
        <v>Q4</v>
      </c>
      <c r="X550" t="str">
        <f>IF(CleanedData[[#This Row],[Purchase Amount]]&gt;=5000,"Yes","No")</f>
        <v>No</v>
      </c>
      <c r="Y550">
        <f>IF(CleanedData[[#This Row],[Recommend]]="Yes",1,0)</f>
        <v>0</v>
      </c>
      <c r="Z550" s="6">
        <f>CleanedData[[#This Row],[Purchase Amount]]*0.15</f>
        <v>351.08550000000002</v>
      </c>
      <c r="AA550" s="6">
        <f>CleanedData[[#This Row],[Purchase Amount]]*1.15</f>
        <v>2691.6554999999998</v>
      </c>
    </row>
    <row r="551" spans="1:27" x14ac:dyDescent="0.3">
      <c r="A551">
        <v>644</v>
      </c>
      <c r="B551" t="s">
        <v>773</v>
      </c>
      <c r="C551" s="1">
        <v>45682</v>
      </c>
      <c r="D551">
        <v>65</v>
      </c>
      <c r="E551" t="s">
        <v>60</v>
      </c>
      <c r="F551" t="s">
        <v>40</v>
      </c>
      <c r="G551" t="s">
        <v>347</v>
      </c>
      <c r="H551">
        <v>4</v>
      </c>
      <c r="I551" t="s">
        <v>42</v>
      </c>
      <c r="J551" t="s">
        <v>63</v>
      </c>
      <c r="K551" t="s">
        <v>44</v>
      </c>
      <c r="L551" t="s">
        <v>45</v>
      </c>
      <c r="M551" t="s">
        <v>136</v>
      </c>
      <c r="N551" t="s">
        <v>96</v>
      </c>
      <c r="O551" t="s">
        <v>89</v>
      </c>
      <c r="P551" t="s">
        <v>70</v>
      </c>
      <c r="Q551" t="s">
        <v>97</v>
      </c>
      <c r="R551" s="6">
        <f>_xlfn.XLOOKUP(CleanedData[[#This Row],[Product]],'02_Lookup_Tables'!$A$2:$A$126,'02_Lookup_Tables'!$B$2:$B$126)</f>
        <v>16523.5</v>
      </c>
      <c r="S551" t="str">
        <f>VLOOKUP(CleanedData[[#This Row],[Product]],'02_Lookup_Tables'!$H$2:$I$126,2,FALSE)</f>
        <v>Electronics</v>
      </c>
      <c r="T551" t="str">
        <f>VLOOKUP(CleanedData[[#This Row],[Province]],'02_Lookup_Tables'!$D$2:$E$10,2, FALSE)</f>
        <v>Northern Region</v>
      </c>
      <c r="U551" t="str" cm="1">
        <f t="array" ref="U551">_xlfn.IFS(CleanedData[[#This Row],[Purchase Amount]]&lt;500,"Low",
CleanedData[[#This Row],[Purchase Amount]]&lt;5000,"Medium",
TRUE,"High")</f>
        <v>High</v>
      </c>
      <c r="V551" t="str">
        <f>TEXT(CleanedData[[#This Row],[Date]],"mmmm")</f>
        <v>January</v>
      </c>
      <c r="W551" t="str">
        <f>"Q"&amp;ROUNDUP(MONTH(CleanedData[[#This Row],[Date]])/3,0)</f>
        <v>Q1</v>
      </c>
      <c r="X551" t="str">
        <f>IF(CleanedData[[#This Row],[Purchase Amount]]&gt;=5000,"Yes","No")</f>
        <v>Yes</v>
      </c>
      <c r="Y551">
        <f>IF(CleanedData[[#This Row],[Recommend]]="Yes",1,0)</f>
        <v>0</v>
      </c>
      <c r="Z551" s="6">
        <f>CleanedData[[#This Row],[Purchase Amount]]*0.15</f>
        <v>2478.5250000000001</v>
      </c>
      <c r="AA551" s="6">
        <f>CleanedData[[#This Row],[Purchase Amount]]*1.15</f>
        <v>19002.024999999998</v>
      </c>
    </row>
    <row r="552" spans="1:27" x14ac:dyDescent="0.3">
      <c r="A552">
        <v>645</v>
      </c>
      <c r="B552" t="s">
        <v>774</v>
      </c>
      <c r="C552" s="1">
        <v>46021</v>
      </c>
      <c r="D552">
        <v>50</v>
      </c>
      <c r="E552" t="s">
        <v>60</v>
      </c>
      <c r="F552" t="s">
        <v>72</v>
      </c>
      <c r="G552" t="s">
        <v>212</v>
      </c>
      <c r="H552">
        <v>4</v>
      </c>
      <c r="I552" t="s">
        <v>45</v>
      </c>
      <c r="J552" t="s">
        <v>54</v>
      </c>
      <c r="K552" t="s">
        <v>64</v>
      </c>
      <c r="L552" t="s">
        <v>45</v>
      </c>
      <c r="M552" t="s">
        <v>112</v>
      </c>
      <c r="N552" t="s">
        <v>96</v>
      </c>
      <c r="O552" t="s">
        <v>48</v>
      </c>
      <c r="P552" t="s">
        <v>49</v>
      </c>
      <c r="Q552" t="s">
        <v>93</v>
      </c>
      <c r="R552" s="6">
        <f>_xlfn.XLOOKUP(CleanedData[[#This Row],[Product]],'02_Lookup_Tables'!$A$2:$A$126,'02_Lookup_Tables'!$B$2:$B$126)</f>
        <v>192.77</v>
      </c>
      <c r="S552" t="str">
        <f>VLOOKUP(CleanedData[[#This Row],[Product]],'02_Lookup_Tables'!$H$2:$I$126,2,FALSE)</f>
        <v>Beauty &amp; Personal Care</v>
      </c>
      <c r="T552" t="str">
        <f>VLOOKUP(CleanedData[[#This Row],[Province]],'02_Lookup_Tables'!$D$2:$E$10,2, FALSE)</f>
        <v>Central Region</v>
      </c>
      <c r="U552" t="str" cm="1">
        <f t="array" ref="U552">_xlfn.IFS(CleanedData[[#This Row],[Purchase Amount]]&lt;500,"Low",
CleanedData[[#This Row],[Purchase Amount]]&lt;5000,"Medium",
TRUE,"High")</f>
        <v>Low</v>
      </c>
      <c r="V552" t="str">
        <f>TEXT(CleanedData[[#This Row],[Date]],"mmmm")</f>
        <v>December</v>
      </c>
      <c r="W552" t="str">
        <f>"Q"&amp;ROUNDUP(MONTH(CleanedData[[#This Row],[Date]])/3,0)</f>
        <v>Q4</v>
      </c>
      <c r="X552" t="str">
        <f>IF(CleanedData[[#This Row],[Purchase Amount]]&gt;=5000,"Yes","No")</f>
        <v>No</v>
      </c>
      <c r="Y552">
        <f>IF(CleanedData[[#This Row],[Recommend]]="Yes",1,0)</f>
        <v>1</v>
      </c>
      <c r="Z552" s="6">
        <f>CleanedData[[#This Row],[Purchase Amount]]*0.15</f>
        <v>28.915500000000002</v>
      </c>
      <c r="AA552" s="6">
        <f>CleanedData[[#This Row],[Purchase Amount]]*1.15</f>
        <v>221.68549999999999</v>
      </c>
    </row>
    <row r="553" spans="1:27" x14ac:dyDescent="0.3">
      <c r="A553">
        <v>646</v>
      </c>
      <c r="B553" t="s">
        <v>775</v>
      </c>
      <c r="C553" s="1">
        <v>45816</v>
      </c>
      <c r="D553">
        <v>75</v>
      </c>
      <c r="E553" t="s">
        <v>60</v>
      </c>
      <c r="F553" t="s">
        <v>130</v>
      </c>
      <c r="G553" t="s">
        <v>102</v>
      </c>
      <c r="H553">
        <v>4</v>
      </c>
      <c r="I553" t="s">
        <v>45</v>
      </c>
      <c r="J553" t="s">
        <v>43</v>
      </c>
      <c r="K553" t="s">
        <v>55</v>
      </c>
      <c r="L553" t="s">
        <v>42</v>
      </c>
      <c r="M553" t="s">
        <v>151</v>
      </c>
      <c r="N553" t="s">
        <v>96</v>
      </c>
      <c r="O553" t="s">
        <v>89</v>
      </c>
      <c r="P553" t="s">
        <v>70</v>
      </c>
      <c r="Q553" t="s">
        <v>97</v>
      </c>
      <c r="R553" s="6">
        <f>_xlfn.XLOOKUP(CleanedData[[#This Row],[Product]],'02_Lookup_Tables'!$A$2:$A$126,'02_Lookup_Tables'!$B$2:$B$126)</f>
        <v>276.82</v>
      </c>
      <c r="S553" t="str">
        <f>VLOOKUP(CleanedData[[#This Row],[Product]],'02_Lookup_Tables'!$H$2:$I$126,2,FALSE)</f>
        <v>Home &amp; Living</v>
      </c>
      <c r="T553" t="str">
        <f>VLOOKUP(CleanedData[[#This Row],[Province]],'02_Lookup_Tables'!$D$2:$E$10,2, FALSE)</f>
        <v>Eastern Region</v>
      </c>
      <c r="U553" t="str" cm="1">
        <f t="array" ref="U553">_xlfn.IFS(CleanedData[[#This Row],[Purchase Amount]]&lt;500,"Low",
CleanedData[[#This Row],[Purchase Amount]]&lt;5000,"Medium",
TRUE,"High")</f>
        <v>Low</v>
      </c>
      <c r="V553" t="str">
        <f>TEXT(CleanedData[[#This Row],[Date]],"mmmm")</f>
        <v>June</v>
      </c>
      <c r="W553" t="str">
        <f>"Q"&amp;ROUNDUP(MONTH(CleanedData[[#This Row],[Date]])/3,0)</f>
        <v>Q2</v>
      </c>
      <c r="X553" t="str">
        <f>IF(CleanedData[[#This Row],[Purchase Amount]]&gt;=5000,"Yes","No")</f>
        <v>No</v>
      </c>
      <c r="Y553">
        <f>IF(CleanedData[[#This Row],[Recommend]]="Yes",1,0)</f>
        <v>1</v>
      </c>
      <c r="Z553" s="6">
        <f>CleanedData[[#This Row],[Purchase Amount]]*0.15</f>
        <v>41.522999999999996</v>
      </c>
      <c r="AA553" s="6">
        <f>CleanedData[[#This Row],[Purchase Amount]]*1.15</f>
        <v>318.34299999999996</v>
      </c>
    </row>
    <row r="554" spans="1:27" x14ac:dyDescent="0.3">
      <c r="A554">
        <v>647</v>
      </c>
      <c r="B554" t="s">
        <v>776</v>
      </c>
      <c r="C554" s="1">
        <v>45856</v>
      </c>
      <c r="D554">
        <v>38</v>
      </c>
      <c r="E554" t="s">
        <v>52</v>
      </c>
      <c r="F554" t="s">
        <v>77</v>
      </c>
      <c r="G554" t="s">
        <v>271</v>
      </c>
      <c r="H554">
        <v>3</v>
      </c>
      <c r="I554" t="s">
        <v>42</v>
      </c>
      <c r="J554" t="s">
        <v>69</v>
      </c>
      <c r="K554" t="s">
        <v>55</v>
      </c>
      <c r="L554" t="s">
        <v>45</v>
      </c>
      <c r="M554" t="s">
        <v>100</v>
      </c>
      <c r="N554" t="s">
        <v>48</v>
      </c>
      <c r="O554" t="s">
        <v>48</v>
      </c>
      <c r="P554" t="s">
        <v>70</v>
      </c>
      <c r="Q554" t="s">
        <v>81</v>
      </c>
      <c r="R554" s="6">
        <f>_xlfn.XLOOKUP(CleanedData[[#This Row],[Product]],'02_Lookup_Tables'!$A$2:$A$126,'02_Lookup_Tables'!$B$2:$B$126)</f>
        <v>119.63</v>
      </c>
      <c r="S554" t="str">
        <f>VLOOKUP(CleanedData[[#This Row],[Product]],'02_Lookup_Tables'!$H$2:$I$126,2,FALSE)</f>
        <v>Food</v>
      </c>
      <c r="T554" t="str">
        <f>VLOOKUP(CleanedData[[#This Row],[Province]],'02_Lookup_Tables'!$D$2:$E$10,2, FALSE)</f>
        <v>Central Region</v>
      </c>
      <c r="U554" t="str" cm="1">
        <f t="array" ref="U554">_xlfn.IFS(CleanedData[[#This Row],[Purchase Amount]]&lt;500,"Low",
CleanedData[[#This Row],[Purchase Amount]]&lt;5000,"Medium",
TRUE,"High")</f>
        <v>Low</v>
      </c>
      <c r="V554" t="str">
        <f>TEXT(CleanedData[[#This Row],[Date]],"mmmm")</f>
        <v>July</v>
      </c>
      <c r="W554" t="str">
        <f>"Q"&amp;ROUNDUP(MONTH(CleanedData[[#This Row],[Date]])/3,0)</f>
        <v>Q3</v>
      </c>
      <c r="X554" t="str">
        <f>IF(CleanedData[[#This Row],[Purchase Amount]]&gt;=5000,"Yes","No")</f>
        <v>No</v>
      </c>
      <c r="Y554">
        <f>IF(CleanedData[[#This Row],[Recommend]]="Yes",1,0)</f>
        <v>0</v>
      </c>
      <c r="Z554" s="6">
        <f>CleanedData[[#This Row],[Purchase Amount]]*0.15</f>
        <v>17.944499999999998</v>
      </c>
      <c r="AA554" s="6">
        <f>CleanedData[[#This Row],[Purchase Amount]]*1.15</f>
        <v>137.57449999999997</v>
      </c>
    </row>
    <row r="555" spans="1:27" x14ac:dyDescent="0.3">
      <c r="A555">
        <v>648</v>
      </c>
      <c r="B555" t="s">
        <v>777</v>
      </c>
      <c r="C555" s="1">
        <v>45458</v>
      </c>
      <c r="D555">
        <v>63</v>
      </c>
      <c r="E555" t="s">
        <v>60</v>
      </c>
      <c r="F555" t="s">
        <v>40</v>
      </c>
      <c r="G555" t="s">
        <v>668</v>
      </c>
      <c r="H555">
        <v>2</v>
      </c>
      <c r="I555" t="s">
        <v>45</v>
      </c>
      <c r="J555" t="s">
        <v>54</v>
      </c>
      <c r="K555" t="s">
        <v>55</v>
      </c>
      <c r="L555" t="s">
        <v>42</v>
      </c>
      <c r="M555" t="s">
        <v>140</v>
      </c>
      <c r="N555" t="s">
        <v>47</v>
      </c>
      <c r="O555" t="s">
        <v>148</v>
      </c>
      <c r="P555" t="s">
        <v>70</v>
      </c>
      <c r="Q555" t="s">
        <v>50</v>
      </c>
      <c r="R555" s="6">
        <f>_xlfn.XLOOKUP(CleanedData[[#This Row],[Product]],'02_Lookup_Tables'!$A$2:$A$126,'02_Lookup_Tables'!$B$2:$B$126)</f>
        <v>301.58</v>
      </c>
      <c r="S555" t="str">
        <f>VLOOKUP(CleanedData[[#This Row],[Product]],'02_Lookup_Tables'!$H$2:$I$126,2,FALSE)</f>
        <v>Food</v>
      </c>
      <c r="T555" t="str">
        <f>VLOOKUP(CleanedData[[#This Row],[Province]],'02_Lookup_Tables'!$D$2:$E$10,2, FALSE)</f>
        <v>Northern Region</v>
      </c>
      <c r="U555" t="str" cm="1">
        <f t="array" ref="U555">_xlfn.IFS(CleanedData[[#This Row],[Purchase Amount]]&lt;500,"Low",
CleanedData[[#This Row],[Purchase Amount]]&lt;5000,"Medium",
TRUE,"High")</f>
        <v>Low</v>
      </c>
      <c r="V555" t="str">
        <f>TEXT(CleanedData[[#This Row],[Date]],"mmmm")</f>
        <v>June</v>
      </c>
      <c r="W555" t="str">
        <f>"Q"&amp;ROUNDUP(MONTH(CleanedData[[#This Row],[Date]])/3,0)</f>
        <v>Q2</v>
      </c>
      <c r="X555" t="str">
        <f>IF(CleanedData[[#This Row],[Purchase Amount]]&gt;=5000,"Yes","No")</f>
        <v>No</v>
      </c>
      <c r="Y555">
        <f>IF(CleanedData[[#This Row],[Recommend]]="Yes",1,0)</f>
        <v>1</v>
      </c>
      <c r="Z555" s="6">
        <f>CleanedData[[#This Row],[Purchase Amount]]*0.15</f>
        <v>45.236999999999995</v>
      </c>
      <c r="AA555" s="6">
        <f>CleanedData[[#This Row],[Purchase Amount]]*1.15</f>
        <v>346.81699999999995</v>
      </c>
    </row>
    <row r="556" spans="1:27" x14ac:dyDescent="0.3">
      <c r="A556">
        <v>649</v>
      </c>
      <c r="B556" t="s">
        <v>778</v>
      </c>
      <c r="C556" s="1">
        <v>45991</v>
      </c>
      <c r="D556">
        <v>29</v>
      </c>
      <c r="E556" t="s">
        <v>39</v>
      </c>
      <c r="F556" t="s">
        <v>77</v>
      </c>
      <c r="G556" t="s">
        <v>205</v>
      </c>
      <c r="H556">
        <v>5</v>
      </c>
      <c r="I556" t="s">
        <v>45</v>
      </c>
      <c r="J556" t="s">
        <v>74</v>
      </c>
      <c r="K556" t="s">
        <v>64</v>
      </c>
      <c r="L556" t="s">
        <v>45</v>
      </c>
      <c r="M556" t="s">
        <v>231</v>
      </c>
      <c r="N556" t="s">
        <v>57</v>
      </c>
      <c r="O556" t="s">
        <v>89</v>
      </c>
      <c r="P556" t="s">
        <v>70</v>
      </c>
      <c r="Q556" t="s">
        <v>58</v>
      </c>
      <c r="R556" s="6">
        <f>_xlfn.XLOOKUP(CleanedData[[#This Row],[Product]],'02_Lookup_Tables'!$A$2:$A$126,'02_Lookup_Tables'!$B$2:$B$126)</f>
        <v>139.72999999999999</v>
      </c>
      <c r="S556" t="str">
        <f>VLOOKUP(CleanedData[[#This Row],[Product]],'02_Lookup_Tables'!$H$2:$I$126,2,FALSE)</f>
        <v>Beauty &amp; Personal Care</v>
      </c>
      <c r="T556" t="str">
        <f>VLOOKUP(CleanedData[[#This Row],[Province]],'02_Lookup_Tables'!$D$2:$E$10,2, FALSE)</f>
        <v>Central Region</v>
      </c>
      <c r="U556" t="str" cm="1">
        <f t="array" ref="U556">_xlfn.IFS(CleanedData[[#This Row],[Purchase Amount]]&lt;500,"Low",
CleanedData[[#This Row],[Purchase Amount]]&lt;5000,"Medium",
TRUE,"High")</f>
        <v>Low</v>
      </c>
      <c r="V556" t="str">
        <f>TEXT(CleanedData[[#This Row],[Date]],"mmmm")</f>
        <v>November</v>
      </c>
      <c r="W556" t="str">
        <f>"Q"&amp;ROUNDUP(MONTH(CleanedData[[#This Row],[Date]])/3,0)</f>
        <v>Q4</v>
      </c>
      <c r="X556" t="str">
        <f>IF(CleanedData[[#This Row],[Purchase Amount]]&gt;=5000,"Yes","No")</f>
        <v>No</v>
      </c>
      <c r="Y556">
        <f>IF(CleanedData[[#This Row],[Recommend]]="Yes",1,0)</f>
        <v>1</v>
      </c>
      <c r="Z556" s="6">
        <f>CleanedData[[#This Row],[Purchase Amount]]*0.15</f>
        <v>20.959499999999998</v>
      </c>
      <c r="AA556" s="6">
        <f>CleanedData[[#This Row],[Purchase Amount]]*1.15</f>
        <v>160.68949999999998</v>
      </c>
    </row>
    <row r="557" spans="1:27" x14ac:dyDescent="0.3">
      <c r="A557">
        <v>650</v>
      </c>
      <c r="B557" t="s">
        <v>779</v>
      </c>
      <c r="C557" s="1">
        <v>45970</v>
      </c>
      <c r="D557">
        <v>37</v>
      </c>
      <c r="E557" t="s">
        <v>52</v>
      </c>
      <c r="F557" t="s">
        <v>130</v>
      </c>
      <c r="G557" t="s">
        <v>291</v>
      </c>
      <c r="H557">
        <v>1</v>
      </c>
      <c r="I557" t="s">
        <v>42</v>
      </c>
      <c r="J557" t="s">
        <v>74</v>
      </c>
      <c r="K557" t="s">
        <v>55</v>
      </c>
      <c r="L557" t="s">
        <v>45</v>
      </c>
      <c r="M557" t="s">
        <v>208</v>
      </c>
      <c r="N557" t="s">
        <v>80</v>
      </c>
      <c r="O557" t="s">
        <v>89</v>
      </c>
      <c r="P557" t="s">
        <v>49</v>
      </c>
      <c r="Q557" t="s">
        <v>81</v>
      </c>
      <c r="R557" s="6">
        <f>_xlfn.XLOOKUP(CleanedData[[#This Row],[Product]],'02_Lookup_Tables'!$A$2:$A$126,'02_Lookup_Tables'!$B$2:$B$126)</f>
        <v>1171.25</v>
      </c>
      <c r="S557" t="str">
        <f>VLOOKUP(CleanedData[[#This Row],[Product]],'02_Lookup_Tables'!$H$2:$I$126,2,FALSE)</f>
        <v>Toys &amp; Games</v>
      </c>
      <c r="T557" t="str">
        <f>VLOOKUP(CleanedData[[#This Row],[Province]],'02_Lookup_Tables'!$D$2:$E$10,2, FALSE)</f>
        <v>Eastern Region</v>
      </c>
      <c r="U557" t="str" cm="1">
        <f t="array" ref="U557">_xlfn.IFS(CleanedData[[#This Row],[Purchase Amount]]&lt;500,"Low",
CleanedData[[#This Row],[Purchase Amount]]&lt;5000,"Medium",
TRUE,"High")</f>
        <v>Medium</v>
      </c>
      <c r="V557" t="str">
        <f>TEXT(CleanedData[[#This Row],[Date]],"mmmm")</f>
        <v>November</v>
      </c>
      <c r="W557" t="str">
        <f>"Q"&amp;ROUNDUP(MONTH(CleanedData[[#This Row],[Date]])/3,0)</f>
        <v>Q4</v>
      </c>
      <c r="X557" t="str">
        <f>IF(CleanedData[[#This Row],[Purchase Amount]]&gt;=5000,"Yes","No")</f>
        <v>No</v>
      </c>
      <c r="Y557">
        <f>IF(CleanedData[[#This Row],[Recommend]]="Yes",1,0)</f>
        <v>0</v>
      </c>
      <c r="Z557" s="6">
        <f>CleanedData[[#This Row],[Purchase Amount]]*0.15</f>
        <v>175.6875</v>
      </c>
      <c r="AA557" s="6">
        <f>CleanedData[[#This Row],[Purchase Amount]]*1.15</f>
        <v>1346.9375</v>
      </c>
    </row>
    <row r="558" spans="1:27" x14ac:dyDescent="0.3">
      <c r="A558">
        <v>651</v>
      </c>
      <c r="B558" t="s">
        <v>780</v>
      </c>
      <c r="C558" s="1">
        <v>45348</v>
      </c>
      <c r="D558">
        <v>23</v>
      </c>
      <c r="E558" t="s">
        <v>52</v>
      </c>
      <c r="F558" t="s">
        <v>61</v>
      </c>
      <c r="G558" t="s">
        <v>126</v>
      </c>
      <c r="H558">
        <v>1</v>
      </c>
      <c r="I558" t="s">
        <v>42</v>
      </c>
      <c r="J558" t="s">
        <v>69</v>
      </c>
      <c r="K558" t="s">
        <v>55</v>
      </c>
      <c r="L558" t="s">
        <v>45</v>
      </c>
      <c r="M558" t="s">
        <v>208</v>
      </c>
      <c r="N558" t="s">
        <v>80</v>
      </c>
      <c r="O558" t="s">
        <v>89</v>
      </c>
      <c r="P558" t="s">
        <v>49</v>
      </c>
      <c r="Q558" t="s">
        <v>66</v>
      </c>
      <c r="R558" s="6">
        <f>_xlfn.XLOOKUP(CleanedData[[#This Row],[Product]],'02_Lookup_Tables'!$A$2:$A$126,'02_Lookup_Tables'!$B$2:$B$126)</f>
        <v>343.42</v>
      </c>
      <c r="S558" t="str">
        <f>VLOOKUP(CleanedData[[#This Row],[Product]],'02_Lookup_Tables'!$H$2:$I$126,2,FALSE)</f>
        <v>Food</v>
      </c>
      <c r="T558" t="str">
        <f>VLOOKUP(CleanedData[[#This Row],[Province]],'02_Lookup_Tables'!$D$2:$E$10,2, FALSE)</f>
        <v>Southern Region</v>
      </c>
      <c r="U558" t="str" cm="1">
        <f t="array" ref="U558">_xlfn.IFS(CleanedData[[#This Row],[Purchase Amount]]&lt;500,"Low",
CleanedData[[#This Row],[Purchase Amount]]&lt;5000,"Medium",
TRUE,"High")</f>
        <v>Low</v>
      </c>
      <c r="V558" t="str">
        <f>TEXT(CleanedData[[#This Row],[Date]],"mmmm")</f>
        <v>February</v>
      </c>
      <c r="W558" t="str">
        <f>"Q"&amp;ROUNDUP(MONTH(CleanedData[[#This Row],[Date]])/3,0)</f>
        <v>Q1</v>
      </c>
      <c r="X558" t="str">
        <f>IF(CleanedData[[#This Row],[Purchase Amount]]&gt;=5000,"Yes","No")</f>
        <v>No</v>
      </c>
      <c r="Y558">
        <f>IF(CleanedData[[#This Row],[Recommend]]="Yes",1,0)</f>
        <v>0</v>
      </c>
      <c r="Z558" s="6">
        <f>CleanedData[[#This Row],[Purchase Amount]]*0.15</f>
        <v>51.512999999999998</v>
      </c>
      <c r="AA558" s="6">
        <f>CleanedData[[#This Row],[Purchase Amount]]*1.15</f>
        <v>394.93299999999999</v>
      </c>
    </row>
    <row r="559" spans="1:27" x14ac:dyDescent="0.3">
      <c r="A559">
        <v>652</v>
      </c>
      <c r="B559" t="s">
        <v>781</v>
      </c>
      <c r="C559" s="1">
        <v>45292</v>
      </c>
      <c r="D559">
        <v>69</v>
      </c>
      <c r="E559" t="s">
        <v>52</v>
      </c>
      <c r="F559" t="s">
        <v>61</v>
      </c>
      <c r="G559" t="s">
        <v>378</v>
      </c>
      <c r="H559">
        <v>2</v>
      </c>
      <c r="I559" t="s">
        <v>42</v>
      </c>
      <c r="J559" t="s">
        <v>43</v>
      </c>
      <c r="K559" t="s">
        <v>55</v>
      </c>
      <c r="L559" t="s">
        <v>42</v>
      </c>
      <c r="N559" t="s">
        <v>47</v>
      </c>
      <c r="O559" t="s">
        <v>134</v>
      </c>
      <c r="P559" t="s">
        <v>8646</v>
      </c>
      <c r="Q559" t="s">
        <v>97</v>
      </c>
      <c r="R559" s="6">
        <f>_xlfn.XLOOKUP(CleanedData[[#This Row],[Product]],'02_Lookup_Tables'!$A$2:$A$126,'02_Lookup_Tables'!$B$2:$B$126)</f>
        <v>40.11</v>
      </c>
      <c r="S559" t="str">
        <f>VLOOKUP(CleanedData[[#This Row],[Product]],'02_Lookup_Tables'!$H$2:$I$126,2,FALSE)</f>
        <v>Food</v>
      </c>
      <c r="T559" t="str">
        <f>VLOOKUP(CleanedData[[#This Row],[Province]],'02_Lookup_Tables'!$D$2:$E$10,2, FALSE)</f>
        <v>Southern Region</v>
      </c>
      <c r="U559" t="str" cm="1">
        <f t="array" ref="U559">_xlfn.IFS(CleanedData[[#This Row],[Purchase Amount]]&lt;500,"Low",
CleanedData[[#This Row],[Purchase Amount]]&lt;5000,"Medium",
TRUE,"High")</f>
        <v>Low</v>
      </c>
      <c r="V559" t="str">
        <f>TEXT(CleanedData[[#This Row],[Date]],"mmmm")</f>
        <v>January</v>
      </c>
      <c r="W559" t="str">
        <f>"Q"&amp;ROUNDUP(MONTH(CleanedData[[#This Row],[Date]])/3,0)</f>
        <v>Q1</v>
      </c>
      <c r="X559" t="str">
        <f>IF(CleanedData[[#This Row],[Purchase Amount]]&gt;=5000,"Yes","No")</f>
        <v>No</v>
      </c>
      <c r="Y559">
        <f>IF(CleanedData[[#This Row],[Recommend]]="Yes",1,0)</f>
        <v>0</v>
      </c>
      <c r="Z559" s="6">
        <f>CleanedData[[#This Row],[Purchase Amount]]*0.15</f>
        <v>6.0164999999999997</v>
      </c>
      <c r="AA559" s="6">
        <f>CleanedData[[#This Row],[Purchase Amount]]*1.15</f>
        <v>46.126499999999993</v>
      </c>
    </row>
    <row r="560" spans="1:27" x14ac:dyDescent="0.3">
      <c r="A560">
        <v>653</v>
      </c>
      <c r="B560" t="s">
        <v>782</v>
      </c>
      <c r="C560" s="1">
        <v>45440</v>
      </c>
      <c r="D560">
        <v>53</v>
      </c>
      <c r="E560" t="s">
        <v>60</v>
      </c>
      <c r="F560" t="s">
        <v>40</v>
      </c>
      <c r="G560" t="s">
        <v>266</v>
      </c>
      <c r="H560">
        <v>2</v>
      </c>
      <c r="I560" t="s">
        <v>45</v>
      </c>
      <c r="J560" t="s">
        <v>63</v>
      </c>
      <c r="K560" t="s">
        <v>64</v>
      </c>
      <c r="L560" t="s">
        <v>45</v>
      </c>
      <c r="M560" t="s">
        <v>100</v>
      </c>
      <c r="N560" t="s">
        <v>47</v>
      </c>
      <c r="O560" t="s">
        <v>48</v>
      </c>
      <c r="P560" t="s">
        <v>49</v>
      </c>
      <c r="Q560" t="s">
        <v>93</v>
      </c>
      <c r="R560" s="6">
        <f>_xlfn.XLOOKUP(CleanedData[[#This Row],[Product]],'02_Lookup_Tables'!$A$2:$A$126,'02_Lookup_Tables'!$B$2:$B$126)</f>
        <v>2951.61</v>
      </c>
      <c r="S560" t="str">
        <f>VLOOKUP(CleanedData[[#This Row],[Product]],'02_Lookup_Tables'!$H$2:$I$126,2,FALSE)</f>
        <v>Beauty &amp; Personal Care</v>
      </c>
      <c r="T560" t="str">
        <f>VLOOKUP(CleanedData[[#This Row],[Province]],'02_Lookup_Tables'!$D$2:$E$10,2, FALSE)</f>
        <v>Northern Region</v>
      </c>
      <c r="U560" t="str" cm="1">
        <f t="array" ref="U560">_xlfn.IFS(CleanedData[[#This Row],[Purchase Amount]]&lt;500,"Low",
CleanedData[[#This Row],[Purchase Amount]]&lt;5000,"Medium",
TRUE,"High")</f>
        <v>Medium</v>
      </c>
      <c r="V560" t="str">
        <f>TEXT(CleanedData[[#This Row],[Date]],"mmmm")</f>
        <v>May</v>
      </c>
      <c r="W560" t="str">
        <f>"Q"&amp;ROUNDUP(MONTH(CleanedData[[#This Row],[Date]])/3,0)</f>
        <v>Q2</v>
      </c>
      <c r="X560" t="str">
        <f>IF(CleanedData[[#This Row],[Purchase Amount]]&gt;=5000,"Yes","No")</f>
        <v>No</v>
      </c>
      <c r="Y560">
        <f>IF(CleanedData[[#This Row],[Recommend]]="Yes",1,0)</f>
        <v>1</v>
      </c>
      <c r="Z560" s="6">
        <f>CleanedData[[#This Row],[Purchase Amount]]*0.15</f>
        <v>442.74150000000003</v>
      </c>
      <c r="AA560" s="6">
        <f>CleanedData[[#This Row],[Purchase Amount]]*1.15</f>
        <v>3394.3514999999998</v>
      </c>
    </row>
    <row r="561" spans="1:27" x14ac:dyDescent="0.3">
      <c r="A561">
        <v>654</v>
      </c>
      <c r="B561" t="s">
        <v>783</v>
      </c>
      <c r="C561" s="1">
        <v>45545</v>
      </c>
      <c r="D561">
        <v>67</v>
      </c>
      <c r="E561" t="s">
        <v>39</v>
      </c>
      <c r="F561" t="s">
        <v>125</v>
      </c>
      <c r="G561" t="s">
        <v>91</v>
      </c>
      <c r="H561">
        <v>1</v>
      </c>
      <c r="I561" t="s">
        <v>45</v>
      </c>
      <c r="J561" t="s">
        <v>63</v>
      </c>
      <c r="K561" t="s">
        <v>64</v>
      </c>
      <c r="L561" t="s">
        <v>42</v>
      </c>
      <c r="N561" t="s">
        <v>80</v>
      </c>
      <c r="O561" t="s">
        <v>134</v>
      </c>
      <c r="P561" t="s">
        <v>8646</v>
      </c>
      <c r="Q561" t="s">
        <v>97</v>
      </c>
      <c r="R561" s="6">
        <f>_xlfn.XLOOKUP(CleanedData[[#This Row],[Product]],'02_Lookup_Tables'!$A$2:$A$126,'02_Lookup_Tables'!$B$2:$B$126)</f>
        <v>1370.56</v>
      </c>
      <c r="S561" t="str">
        <f>VLOOKUP(CleanedData[[#This Row],[Product]],'02_Lookup_Tables'!$H$2:$I$126,2,FALSE)</f>
        <v>Electronics</v>
      </c>
      <c r="T561" t="str">
        <f>VLOOKUP(CleanedData[[#This Row],[Province]],'02_Lookup_Tables'!$D$2:$E$10,2, FALSE)</f>
        <v>Western Region</v>
      </c>
      <c r="U561" t="str" cm="1">
        <f t="array" ref="U561">_xlfn.IFS(CleanedData[[#This Row],[Purchase Amount]]&lt;500,"Low",
CleanedData[[#This Row],[Purchase Amount]]&lt;5000,"Medium",
TRUE,"High")</f>
        <v>Medium</v>
      </c>
      <c r="V561" t="str">
        <f>TEXT(CleanedData[[#This Row],[Date]],"mmmm")</f>
        <v>September</v>
      </c>
      <c r="W561" t="str">
        <f>"Q"&amp;ROUNDUP(MONTH(CleanedData[[#This Row],[Date]])/3,0)</f>
        <v>Q3</v>
      </c>
      <c r="X561" t="str">
        <f>IF(CleanedData[[#This Row],[Purchase Amount]]&gt;=5000,"Yes","No")</f>
        <v>No</v>
      </c>
      <c r="Y561">
        <f>IF(CleanedData[[#This Row],[Recommend]]="Yes",1,0)</f>
        <v>1</v>
      </c>
      <c r="Z561" s="6">
        <f>CleanedData[[#This Row],[Purchase Amount]]*0.15</f>
        <v>205.58399999999997</v>
      </c>
      <c r="AA561" s="6">
        <f>CleanedData[[#This Row],[Purchase Amount]]*1.15</f>
        <v>1576.1439999999998</v>
      </c>
    </row>
    <row r="562" spans="1:27" x14ac:dyDescent="0.3">
      <c r="A562">
        <v>655</v>
      </c>
      <c r="B562" t="s">
        <v>784</v>
      </c>
      <c r="C562" s="1">
        <v>45615</v>
      </c>
      <c r="D562">
        <v>27</v>
      </c>
      <c r="E562" t="s">
        <v>60</v>
      </c>
      <c r="F562" t="s">
        <v>83</v>
      </c>
      <c r="G562" t="s">
        <v>216</v>
      </c>
      <c r="H562">
        <v>4</v>
      </c>
      <c r="I562" t="s">
        <v>42</v>
      </c>
      <c r="J562" t="s">
        <v>54</v>
      </c>
      <c r="K562" t="s">
        <v>55</v>
      </c>
      <c r="L562" t="s">
        <v>42</v>
      </c>
      <c r="N562" t="s">
        <v>96</v>
      </c>
      <c r="O562" t="s">
        <v>134</v>
      </c>
      <c r="P562" t="s">
        <v>8646</v>
      </c>
      <c r="Q562" t="s">
        <v>58</v>
      </c>
      <c r="R562" s="6">
        <f>_xlfn.XLOOKUP(CleanedData[[#This Row],[Product]],'02_Lookup_Tables'!$A$2:$A$126,'02_Lookup_Tables'!$B$2:$B$126)</f>
        <v>929.55</v>
      </c>
      <c r="S562" t="str">
        <f>VLOOKUP(CleanedData[[#This Row],[Product]],'02_Lookup_Tables'!$H$2:$I$126,2,FALSE)</f>
        <v>Accessories</v>
      </c>
      <c r="T562" t="str">
        <f>VLOOKUP(CleanedData[[#This Row],[Province]],'02_Lookup_Tables'!$D$2:$E$10,2, FALSE)</f>
        <v>Western Region</v>
      </c>
      <c r="U562" t="str" cm="1">
        <f t="array" ref="U562">_xlfn.IFS(CleanedData[[#This Row],[Purchase Amount]]&lt;500,"Low",
CleanedData[[#This Row],[Purchase Amount]]&lt;5000,"Medium",
TRUE,"High")</f>
        <v>Medium</v>
      </c>
      <c r="V562" t="str">
        <f>TEXT(CleanedData[[#This Row],[Date]],"mmmm")</f>
        <v>November</v>
      </c>
      <c r="W562" t="str">
        <f>"Q"&amp;ROUNDUP(MONTH(CleanedData[[#This Row],[Date]])/3,0)</f>
        <v>Q4</v>
      </c>
      <c r="X562" t="str">
        <f>IF(CleanedData[[#This Row],[Purchase Amount]]&gt;=5000,"Yes","No")</f>
        <v>No</v>
      </c>
      <c r="Y562">
        <f>IF(CleanedData[[#This Row],[Recommend]]="Yes",1,0)</f>
        <v>0</v>
      </c>
      <c r="Z562" s="6">
        <f>CleanedData[[#This Row],[Purchase Amount]]*0.15</f>
        <v>139.43249999999998</v>
      </c>
      <c r="AA562" s="6">
        <f>CleanedData[[#This Row],[Purchase Amount]]*1.15</f>
        <v>1068.9824999999998</v>
      </c>
    </row>
    <row r="563" spans="1:27" x14ac:dyDescent="0.3">
      <c r="A563">
        <v>657</v>
      </c>
      <c r="B563" t="s">
        <v>785</v>
      </c>
      <c r="C563" s="1">
        <v>45939</v>
      </c>
      <c r="D563">
        <v>40</v>
      </c>
      <c r="E563" t="s">
        <v>52</v>
      </c>
      <c r="F563" t="s">
        <v>83</v>
      </c>
      <c r="G563" t="s">
        <v>95</v>
      </c>
      <c r="H563">
        <v>5</v>
      </c>
      <c r="I563" t="s">
        <v>45</v>
      </c>
      <c r="J563" t="s">
        <v>54</v>
      </c>
      <c r="K563" t="s">
        <v>55</v>
      </c>
      <c r="L563" t="s">
        <v>45</v>
      </c>
      <c r="M563" t="s">
        <v>79</v>
      </c>
      <c r="N563" t="s">
        <v>57</v>
      </c>
      <c r="O563" t="s">
        <v>89</v>
      </c>
      <c r="P563" t="s">
        <v>70</v>
      </c>
      <c r="Q563" t="s">
        <v>81</v>
      </c>
      <c r="R563" s="6">
        <f>_xlfn.XLOOKUP(CleanedData[[#This Row],[Product]],'02_Lookup_Tables'!$A$2:$A$126,'02_Lookup_Tables'!$B$2:$B$126)</f>
        <v>5390.8</v>
      </c>
      <c r="S563" t="str">
        <f>VLOOKUP(CleanedData[[#This Row],[Product]],'02_Lookup_Tables'!$H$2:$I$126,2,FALSE)</f>
        <v>Electronics</v>
      </c>
      <c r="T563" t="str">
        <f>VLOOKUP(CleanedData[[#This Row],[Province]],'02_Lookup_Tables'!$D$2:$E$10,2, FALSE)</f>
        <v>Western Region</v>
      </c>
      <c r="U563" t="str" cm="1">
        <f t="array" ref="U563">_xlfn.IFS(CleanedData[[#This Row],[Purchase Amount]]&lt;500,"Low",
CleanedData[[#This Row],[Purchase Amount]]&lt;5000,"Medium",
TRUE,"High")</f>
        <v>High</v>
      </c>
      <c r="V563" t="str">
        <f>TEXT(CleanedData[[#This Row],[Date]],"mmmm")</f>
        <v>October</v>
      </c>
      <c r="W563" t="str">
        <f>"Q"&amp;ROUNDUP(MONTH(CleanedData[[#This Row],[Date]])/3,0)</f>
        <v>Q4</v>
      </c>
      <c r="X563" t="str">
        <f>IF(CleanedData[[#This Row],[Purchase Amount]]&gt;=5000,"Yes","No")</f>
        <v>Yes</v>
      </c>
      <c r="Y563">
        <f>IF(CleanedData[[#This Row],[Recommend]]="Yes",1,0)</f>
        <v>1</v>
      </c>
      <c r="Z563" s="6">
        <f>CleanedData[[#This Row],[Purchase Amount]]*0.15</f>
        <v>808.62</v>
      </c>
      <c r="AA563" s="6">
        <f>CleanedData[[#This Row],[Purchase Amount]]*1.15</f>
        <v>6199.42</v>
      </c>
    </row>
    <row r="564" spans="1:27" x14ac:dyDescent="0.3">
      <c r="A564">
        <v>658</v>
      </c>
      <c r="B564" t="s">
        <v>786</v>
      </c>
      <c r="C564" s="1">
        <v>45603</v>
      </c>
      <c r="D564">
        <v>27</v>
      </c>
      <c r="E564" t="s">
        <v>39</v>
      </c>
      <c r="F564" t="s">
        <v>130</v>
      </c>
      <c r="G564" t="s">
        <v>214</v>
      </c>
      <c r="H564">
        <v>4</v>
      </c>
      <c r="I564" t="s">
        <v>42</v>
      </c>
      <c r="J564" t="s">
        <v>69</v>
      </c>
      <c r="K564" t="s">
        <v>64</v>
      </c>
      <c r="L564" t="s">
        <v>45</v>
      </c>
      <c r="M564" t="s">
        <v>92</v>
      </c>
      <c r="N564" t="s">
        <v>96</v>
      </c>
      <c r="O564" t="s">
        <v>89</v>
      </c>
      <c r="P564" t="s">
        <v>70</v>
      </c>
      <c r="Q564" t="s">
        <v>58</v>
      </c>
      <c r="R564" s="6">
        <f>_xlfn.XLOOKUP(CleanedData[[#This Row],[Product]],'02_Lookup_Tables'!$A$2:$A$126,'02_Lookup_Tables'!$B$2:$B$126)</f>
        <v>134.01</v>
      </c>
      <c r="S564" t="str">
        <f>VLOOKUP(CleanedData[[#This Row],[Product]],'02_Lookup_Tables'!$H$2:$I$126,2,FALSE)</f>
        <v>Food</v>
      </c>
      <c r="T564" t="str">
        <f>VLOOKUP(CleanedData[[#This Row],[Province]],'02_Lookup_Tables'!$D$2:$E$10,2, FALSE)</f>
        <v>Eastern Region</v>
      </c>
      <c r="U564" t="str" cm="1">
        <f t="array" ref="U564">_xlfn.IFS(CleanedData[[#This Row],[Purchase Amount]]&lt;500,"Low",
CleanedData[[#This Row],[Purchase Amount]]&lt;5000,"Medium",
TRUE,"High")</f>
        <v>Low</v>
      </c>
      <c r="V564" t="str">
        <f>TEXT(CleanedData[[#This Row],[Date]],"mmmm")</f>
        <v>November</v>
      </c>
      <c r="W564" t="str">
        <f>"Q"&amp;ROUNDUP(MONTH(CleanedData[[#This Row],[Date]])/3,0)</f>
        <v>Q4</v>
      </c>
      <c r="X564" t="str">
        <f>IF(CleanedData[[#This Row],[Purchase Amount]]&gt;=5000,"Yes","No")</f>
        <v>No</v>
      </c>
      <c r="Y564">
        <f>IF(CleanedData[[#This Row],[Recommend]]="Yes",1,0)</f>
        <v>0</v>
      </c>
      <c r="Z564" s="6">
        <f>CleanedData[[#This Row],[Purchase Amount]]*0.15</f>
        <v>20.101499999999998</v>
      </c>
      <c r="AA564" s="6">
        <f>CleanedData[[#This Row],[Purchase Amount]]*1.15</f>
        <v>154.11149999999998</v>
      </c>
    </row>
    <row r="565" spans="1:27" x14ac:dyDescent="0.3">
      <c r="A565">
        <v>659</v>
      </c>
      <c r="B565" t="s">
        <v>787</v>
      </c>
      <c r="C565" s="1">
        <v>45669</v>
      </c>
      <c r="D565">
        <v>74</v>
      </c>
      <c r="E565" t="s">
        <v>60</v>
      </c>
      <c r="F565" t="s">
        <v>130</v>
      </c>
      <c r="G565" t="s">
        <v>168</v>
      </c>
      <c r="H565">
        <v>3</v>
      </c>
      <c r="I565" t="s">
        <v>45</v>
      </c>
      <c r="J565" t="s">
        <v>54</v>
      </c>
      <c r="K565" t="s">
        <v>64</v>
      </c>
      <c r="L565" t="s">
        <v>45</v>
      </c>
      <c r="M565" t="s">
        <v>196</v>
      </c>
      <c r="N565" t="s">
        <v>48</v>
      </c>
      <c r="O565" t="s">
        <v>89</v>
      </c>
      <c r="P565" t="s">
        <v>49</v>
      </c>
      <c r="Q565" t="s">
        <v>97</v>
      </c>
      <c r="R565" s="6">
        <f>_xlfn.XLOOKUP(CleanedData[[#This Row],[Product]],'02_Lookup_Tables'!$A$2:$A$126,'02_Lookup_Tables'!$B$2:$B$126)</f>
        <v>14729.04</v>
      </c>
      <c r="S565" t="str">
        <f>VLOOKUP(CleanedData[[#This Row],[Product]],'02_Lookup_Tables'!$H$2:$I$126,2,FALSE)</f>
        <v>Electronics</v>
      </c>
      <c r="T565" t="str">
        <f>VLOOKUP(CleanedData[[#This Row],[Province]],'02_Lookup_Tables'!$D$2:$E$10,2, FALSE)</f>
        <v>Eastern Region</v>
      </c>
      <c r="U565" t="str" cm="1">
        <f t="array" ref="U565">_xlfn.IFS(CleanedData[[#This Row],[Purchase Amount]]&lt;500,"Low",
CleanedData[[#This Row],[Purchase Amount]]&lt;5000,"Medium",
TRUE,"High")</f>
        <v>High</v>
      </c>
      <c r="V565" t="str">
        <f>TEXT(CleanedData[[#This Row],[Date]],"mmmm")</f>
        <v>January</v>
      </c>
      <c r="W565" t="str">
        <f>"Q"&amp;ROUNDUP(MONTH(CleanedData[[#This Row],[Date]])/3,0)</f>
        <v>Q1</v>
      </c>
      <c r="X565" t="str">
        <f>IF(CleanedData[[#This Row],[Purchase Amount]]&gt;=5000,"Yes","No")</f>
        <v>Yes</v>
      </c>
      <c r="Y565">
        <f>IF(CleanedData[[#This Row],[Recommend]]="Yes",1,0)</f>
        <v>1</v>
      </c>
      <c r="Z565" s="6">
        <f>CleanedData[[#This Row],[Purchase Amount]]*0.15</f>
        <v>2209.3560000000002</v>
      </c>
      <c r="AA565" s="6">
        <f>CleanedData[[#This Row],[Purchase Amount]]*1.15</f>
        <v>16938.396000000001</v>
      </c>
    </row>
    <row r="566" spans="1:27" x14ac:dyDescent="0.3">
      <c r="A566">
        <v>660</v>
      </c>
      <c r="B566" t="s">
        <v>788</v>
      </c>
      <c r="C566" s="1">
        <v>45424</v>
      </c>
      <c r="D566">
        <v>22</v>
      </c>
      <c r="E566" t="s">
        <v>60</v>
      </c>
      <c r="F566" t="s">
        <v>125</v>
      </c>
      <c r="G566" t="s">
        <v>87</v>
      </c>
      <c r="H566">
        <v>4</v>
      </c>
      <c r="I566" t="s">
        <v>42</v>
      </c>
      <c r="J566" t="s">
        <v>63</v>
      </c>
      <c r="K566" t="s">
        <v>55</v>
      </c>
      <c r="L566" t="s">
        <v>45</v>
      </c>
      <c r="M566" t="s">
        <v>236</v>
      </c>
      <c r="N566" t="s">
        <v>96</v>
      </c>
      <c r="O566" t="s">
        <v>89</v>
      </c>
      <c r="P566" t="s">
        <v>70</v>
      </c>
      <c r="Q566" t="s">
        <v>66</v>
      </c>
      <c r="R566" s="6">
        <f>_xlfn.XLOOKUP(CleanedData[[#This Row],[Product]],'02_Lookup_Tables'!$A$2:$A$126,'02_Lookup_Tables'!$B$2:$B$126)</f>
        <v>409.06</v>
      </c>
      <c r="S566" t="str">
        <f>VLOOKUP(CleanedData[[#This Row],[Product]],'02_Lookup_Tables'!$H$2:$I$126,2,FALSE)</f>
        <v>Home Devices</v>
      </c>
      <c r="T566" t="str">
        <f>VLOOKUP(CleanedData[[#This Row],[Province]],'02_Lookup_Tables'!$D$2:$E$10,2, FALSE)</f>
        <v>Western Region</v>
      </c>
      <c r="U566" t="str" cm="1">
        <f t="array" ref="U566">_xlfn.IFS(CleanedData[[#This Row],[Purchase Amount]]&lt;500,"Low",
CleanedData[[#This Row],[Purchase Amount]]&lt;5000,"Medium",
TRUE,"High")</f>
        <v>Low</v>
      </c>
      <c r="V566" t="str">
        <f>TEXT(CleanedData[[#This Row],[Date]],"mmmm")</f>
        <v>May</v>
      </c>
      <c r="W566" t="str">
        <f>"Q"&amp;ROUNDUP(MONTH(CleanedData[[#This Row],[Date]])/3,0)</f>
        <v>Q2</v>
      </c>
      <c r="X566" t="str">
        <f>IF(CleanedData[[#This Row],[Purchase Amount]]&gt;=5000,"Yes","No")</f>
        <v>No</v>
      </c>
      <c r="Y566">
        <f>IF(CleanedData[[#This Row],[Recommend]]="Yes",1,0)</f>
        <v>0</v>
      </c>
      <c r="Z566" s="6">
        <f>CleanedData[[#This Row],[Purchase Amount]]*0.15</f>
        <v>61.358999999999995</v>
      </c>
      <c r="AA566" s="6">
        <f>CleanedData[[#This Row],[Purchase Amount]]*1.15</f>
        <v>470.41899999999998</v>
      </c>
    </row>
    <row r="567" spans="1:27" x14ac:dyDescent="0.3">
      <c r="A567">
        <v>662</v>
      </c>
      <c r="B567" t="s">
        <v>789</v>
      </c>
      <c r="C567" s="1">
        <v>45666</v>
      </c>
      <c r="D567">
        <v>54</v>
      </c>
      <c r="E567" t="s">
        <v>52</v>
      </c>
      <c r="F567" t="s">
        <v>72</v>
      </c>
      <c r="G567" t="s">
        <v>91</v>
      </c>
      <c r="H567">
        <v>1</v>
      </c>
      <c r="I567" t="s">
        <v>42</v>
      </c>
      <c r="J567" t="s">
        <v>63</v>
      </c>
      <c r="K567" t="s">
        <v>44</v>
      </c>
      <c r="L567" t="s">
        <v>45</v>
      </c>
      <c r="M567" t="s">
        <v>147</v>
      </c>
      <c r="N567" t="s">
        <v>80</v>
      </c>
      <c r="O567" t="s">
        <v>148</v>
      </c>
      <c r="P567" t="s">
        <v>70</v>
      </c>
      <c r="Q567" t="s">
        <v>93</v>
      </c>
      <c r="R567" s="6">
        <f>_xlfn.XLOOKUP(CleanedData[[#This Row],[Product]],'02_Lookup_Tables'!$A$2:$A$126,'02_Lookup_Tables'!$B$2:$B$126)</f>
        <v>1370.56</v>
      </c>
      <c r="S567" t="str">
        <f>VLOOKUP(CleanedData[[#This Row],[Product]],'02_Lookup_Tables'!$H$2:$I$126,2,FALSE)</f>
        <v>Electronics</v>
      </c>
      <c r="T567" t="str">
        <f>VLOOKUP(CleanedData[[#This Row],[Province]],'02_Lookup_Tables'!$D$2:$E$10,2, FALSE)</f>
        <v>Central Region</v>
      </c>
      <c r="U567" t="str" cm="1">
        <f t="array" ref="U567">_xlfn.IFS(CleanedData[[#This Row],[Purchase Amount]]&lt;500,"Low",
CleanedData[[#This Row],[Purchase Amount]]&lt;5000,"Medium",
TRUE,"High")</f>
        <v>Medium</v>
      </c>
      <c r="V567" t="str">
        <f>TEXT(CleanedData[[#This Row],[Date]],"mmmm")</f>
        <v>January</v>
      </c>
      <c r="W567" t="str">
        <f>"Q"&amp;ROUNDUP(MONTH(CleanedData[[#This Row],[Date]])/3,0)</f>
        <v>Q1</v>
      </c>
      <c r="X567" t="str">
        <f>IF(CleanedData[[#This Row],[Purchase Amount]]&gt;=5000,"Yes","No")</f>
        <v>No</v>
      </c>
      <c r="Y567">
        <f>IF(CleanedData[[#This Row],[Recommend]]="Yes",1,0)</f>
        <v>0</v>
      </c>
      <c r="Z567" s="6">
        <f>CleanedData[[#This Row],[Purchase Amount]]*0.15</f>
        <v>205.58399999999997</v>
      </c>
      <c r="AA567" s="6">
        <f>CleanedData[[#This Row],[Purchase Amount]]*1.15</f>
        <v>1576.1439999999998</v>
      </c>
    </row>
    <row r="568" spans="1:27" x14ac:dyDescent="0.3">
      <c r="A568">
        <v>663</v>
      </c>
      <c r="B568" t="s">
        <v>790</v>
      </c>
      <c r="C568" s="1">
        <v>45935</v>
      </c>
      <c r="D568">
        <v>71</v>
      </c>
      <c r="E568" t="s">
        <v>60</v>
      </c>
      <c r="F568" t="s">
        <v>108</v>
      </c>
      <c r="G568" t="s">
        <v>243</v>
      </c>
      <c r="H568">
        <v>1</v>
      </c>
      <c r="I568" t="s">
        <v>45</v>
      </c>
      <c r="J568" t="s">
        <v>63</v>
      </c>
      <c r="K568" t="s">
        <v>64</v>
      </c>
      <c r="L568" t="s">
        <v>45</v>
      </c>
      <c r="M568" t="s">
        <v>175</v>
      </c>
      <c r="N568" t="s">
        <v>80</v>
      </c>
      <c r="O568" t="s">
        <v>89</v>
      </c>
      <c r="P568" t="s">
        <v>49</v>
      </c>
      <c r="Q568" t="s">
        <v>97</v>
      </c>
      <c r="R568" s="6">
        <f>_xlfn.XLOOKUP(CleanedData[[#This Row],[Product]],'02_Lookup_Tables'!$A$2:$A$126,'02_Lookup_Tables'!$B$2:$B$126)</f>
        <v>551.66</v>
      </c>
      <c r="S568" t="str">
        <f>VLOOKUP(CleanedData[[#This Row],[Product]],'02_Lookup_Tables'!$H$2:$I$126,2,FALSE)</f>
        <v>Accessories</v>
      </c>
      <c r="T568" t="str">
        <f>VLOOKUP(CleanedData[[#This Row],[Province]],'02_Lookup_Tables'!$D$2:$E$10,2, FALSE)</f>
        <v>Gauteng Region</v>
      </c>
      <c r="U568" t="str" cm="1">
        <f t="array" ref="U568">_xlfn.IFS(CleanedData[[#This Row],[Purchase Amount]]&lt;500,"Low",
CleanedData[[#This Row],[Purchase Amount]]&lt;5000,"Medium",
TRUE,"High")</f>
        <v>Medium</v>
      </c>
      <c r="V568" t="str">
        <f>TEXT(CleanedData[[#This Row],[Date]],"mmmm")</f>
        <v>October</v>
      </c>
      <c r="W568" t="str">
        <f>"Q"&amp;ROUNDUP(MONTH(CleanedData[[#This Row],[Date]])/3,0)</f>
        <v>Q4</v>
      </c>
      <c r="X568" t="str">
        <f>IF(CleanedData[[#This Row],[Purchase Amount]]&gt;=5000,"Yes","No")</f>
        <v>No</v>
      </c>
      <c r="Y568">
        <f>IF(CleanedData[[#This Row],[Recommend]]="Yes",1,0)</f>
        <v>1</v>
      </c>
      <c r="Z568" s="6">
        <f>CleanedData[[#This Row],[Purchase Amount]]*0.15</f>
        <v>82.748999999999995</v>
      </c>
      <c r="AA568" s="6">
        <f>CleanedData[[#This Row],[Purchase Amount]]*1.15</f>
        <v>634.40899999999988</v>
      </c>
    </row>
    <row r="569" spans="1:27" x14ac:dyDescent="0.3">
      <c r="A569">
        <v>664</v>
      </c>
      <c r="B569" t="s">
        <v>791</v>
      </c>
      <c r="C569" s="1">
        <v>45918</v>
      </c>
      <c r="D569">
        <v>58</v>
      </c>
      <c r="E569" t="s">
        <v>52</v>
      </c>
      <c r="F569" t="s">
        <v>72</v>
      </c>
      <c r="G569" t="s">
        <v>122</v>
      </c>
      <c r="H569">
        <v>4</v>
      </c>
      <c r="I569" t="s">
        <v>45</v>
      </c>
      <c r="J569" t="s">
        <v>43</v>
      </c>
      <c r="K569" t="s">
        <v>64</v>
      </c>
      <c r="L569" t="s">
        <v>45</v>
      </c>
      <c r="M569" t="s">
        <v>75</v>
      </c>
      <c r="N569" t="s">
        <v>96</v>
      </c>
      <c r="O569" t="s">
        <v>89</v>
      </c>
      <c r="P569" t="s">
        <v>70</v>
      </c>
      <c r="Q569" t="s">
        <v>50</v>
      </c>
      <c r="R569" s="6">
        <f>_xlfn.XLOOKUP(CleanedData[[#This Row],[Product]],'02_Lookup_Tables'!$A$2:$A$126,'02_Lookup_Tables'!$B$2:$B$126)</f>
        <v>1712.08</v>
      </c>
      <c r="S569" t="str">
        <f>VLOOKUP(CleanedData[[#This Row],[Product]],'02_Lookup_Tables'!$H$2:$I$126,2,FALSE)</f>
        <v>Home &amp; Living</v>
      </c>
      <c r="T569" t="str">
        <f>VLOOKUP(CleanedData[[#This Row],[Province]],'02_Lookup_Tables'!$D$2:$E$10,2, FALSE)</f>
        <v>Central Region</v>
      </c>
      <c r="U569" t="str" cm="1">
        <f t="array" ref="U569">_xlfn.IFS(CleanedData[[#This Row],[Purchase Amount]]&lt;500,"Low",
CleanedData[[#This Row],[Purchase Amount]]&lt;5000,"Medium",
TRUE,"High")</f>
        <v>Medium</v>
      </c>
      <c r="V569" t="str">
        <f>TEXT(CleanedData[[#This Row],[Date]],"mmmm")</f>
        <v>September</v>
      </c>
      <c r="W569" t="str">
        <f>"Q"&amp;ROUNDUP(MONTH(CleanedData[[#This Row],[Date]])/3,0)</f>
        <v>Q3</v>
      </c>
      <c r="X569" t="str">
        <f>IF(CleanedData[[#This Row],[Purchase Amount]]&gt;=5000,"Yes","No")</f>
        <v>No</v>
      </c>
      <c r="Y569">
        <f>IF(CleanedData[[#This Row],[Recommend]]="Yes",1,0)</f>
        <v>1</v>
      </c>
      <c r="Z569" s="6">
        <f>CleanedData[[#This Row],[Purchase Amount]]*0.15</f>
        <v>256.81199999999995</v>
      </c>
      <c r="AA569" s="6">
        <f>CleanedData[[#This Row],[Purchase Amount]]*1.15</f>
        <v>1968.8919999999998</v>
      </c>
    </row>
    <row r="570" spans="1:27" x14ac:dyDescent="0.3">
      <c r="A570">
        <v>665</v>
      </c>
      <c r="B570" t="s">
        <v>792</v>
      </c>
      <c r="C570" s="1">
        <v>45420</v>
      </c>
      <c r="D570">
        <v>76</v>
      </c>
      <c r="E570" t="s">
        <v>39</v>
      </c>
      <c r="F570" t="s">
        <v>72</v>
      </c>
      <c r="G570" t="s">
        <v>286</v>
      </c>
      <c r="H570">
        <v>2</v>
      </c>
      <c r="I570" t="s">
        <v>45</v>
      </c>
      <c r="J570" t="s">
        <v>74</v>
      </c>
      <c r="K570" t="s">
        <v>44</v>
      </c>
      <c r="L570" t="s">
        <v>45</v>
      </c>
      <c r="N570" t="s">
        <v>47</v>
      </c>
      <c r="O570" t="s">
        <v>134</v>
      </c>
      <c r="P570" t="s">
        <v>8646</v>
      </c>
      <c r="Q570" t="s">
        <v>97</v>
      </c>
      <c r="R570" s="6">
        <f>_xlfn.XLOOKUP(CleanedData[[#This Row],[Product]],'02_Lookup_Tables'!$A$2:$A$126,'02_Lookup_Tables'!$B$2:$B$126)</f>
        <v>1907.49</v>
      </c>
      <c r="S570" t="str">
        <f>VLOOKUP(CleanedData[[#This Row],[Product]],'02_Lookup_Tables'!$H$2:$I$126,2,FALSE)</f>
        <v>Accessories</v>
      </c>
      <c r="T570" t="str">
        <f>VLOOKUP(CleanedData[[#This Row],[Province]],'02_Lookup_Tables'!$D$2:$E$10,2, FALSE)</f>
        <v>Central Region</v>
      </c>
      <c r="U570" t="str" cm="1">
        <f t="array" ref="U570">_xlfn.IFS(CleanedData[[#This Row],[Purchase Amount]]&lt;500,"Low",
CleanedData[[#This Row],[Purchase Amount]]&lt;5000,"Medium",
TRUE,"High")</f>
        <v>Medium</v>
      </c>
      <c r="V570" t="str">
        <f>TEXT(CleanedData[[#This Row],[Date]],"mmmm")</f>
        <v>May</v>
      </c>
      <c r="W570" t="str">
        <f>"Q"&amp;ROUNDUP(MONTH(CleanedData[[#This Row],[Date]])/3,0)</f>
        <v>Q2</v>
      </c>
      <c r="X570" t="str">
        <f>IF(CleanedData[[#This Row],[Purchase Amount]]&gt;=5000,"Yes","No")</f>
        <v>No</v>
      </c>
      <c r="Y570">
        <f>IF(CleanedData[[#This Row],[Recommend]]="Yes",1,0)</f>
        <v>1</v>
      </c>
      <c r="Z570" s="6">
        <f>CleanedData[[#This Row],[Purchase Amount]]*0.15</f>
        <v>286.12349999999998</v>
      </c>
      <c r="AA570" s="6">
        <f>CleanedData[[#This Row],[Purchase Amount]]*1.15</f>
        <v>2193.6134999999999</v>
      </c>
    </row>
    <row r="571" spans="1:27" x14ac:dyDescent="0.3">
      <c r="A571">
        <v>666</v>
      </c>
      <c r="B571" t="s">
        <v>793</v>
      </c>
      <c r="C571" s="1">
        <v>45821</v>
      </c>
      <c r="D571">
        <v>51</v>
      </c>
      <c r="E571" t="s">
        <v>39</v>
      </c>
      <c r="F571" t="s">
        <v>61</v>
      </c>
      <c r="G571" t="s">
        <v>207</v>
      </c>
      <c r="H571">
        <v>1</v>
      </c>
      <c r="I571" t="s">
        <v>45</v>
      </c>
      <c r="J571" t="s">
        <v>54</v>
      </c>
      <c r="K571" t="s">
        <v>64</v>
      </c>
      <c r="L571" t="s">
        <v>42</v>
      </c>
      <c r="M571" t="s">
        <v>75</v>
      </c>
      <c r="N571" t="s">
        <v>80</v>
      </c>
      <c r="O571" t="s">
        <v>89</v>
      </c>
      <c r="P571" t="s">
        <v>49</v>
      </c>
      <c r="Q571" t="s">
        <v>93</v>
      </c>
      <c r="R571" s="6">
        <f>_xlfn.XLOOKUP(CleanedData[[#This Row],[Product]],'02_Lookup_Tables'!$A$2:$A$126,'02_Lookup_Tables'!$B$2:$B$126)</f>
        <v>3755.73</v>
      </c>
      <c r="S571" t="str">
        <f>VLOOKUP(CleanedData[[#This Row],[Product]],'02_Lookup_Tables'!$H$2:$I$126,2,FALSE)</f>
        <v>Sports &amp; Outdoors</v>
      </c>
      <c r="T571" t="str">
        <f>VLOOKUP(CleanedData[[#This Row],[Province]],'02_Lookup_Tables'!$D$2:$E$10,2, FALSE)</f>
        <v>Southern Region</v>
      </c>
      <c r="U571" t="str" cm="1">
        <f t="array" ref="U571">_xlfn.IFS(CleanedData[[#This Row],[Purchase Amount]]&lt;500,"Low",
CleanedData[[#This Row],[Purchase Amount]]&lt;5000,"Medium",
TRUE,"High")</f>
        <v>Medium</v>
      </c>
      <c r="V571" t="str">
        <f>TEXT(CleanedData[[#This Row],[Date]],"mmmm")</f>
        <v>June</v>
      </c>
      <c r="W571" t="str">
        <f>"Q"&amp;ROUNDUP(MONTH(CleanedData[[#This Row],[Date]])/3,0)</f>
        <v>Q2</v>
      </c>
      <c r="X571" t="str">
        <f>IF(CleanedData[[#This Row],[Purchase Amount]]&gt;=5000,"Yes","No")</f>
        <v>No</v>
      </c>
      <c r="Y571">
        <f>IF(CleanedData[[#This Row],[Recommend]]="Yes",1,0)</f>
        <v>1</v>
      </c>
      <c r="Z571" s="6">
        <f>CleanedData[[#This Row],[Purchase Amount]]*0.15</f>
        <v>563.35950000000003</v>
      </c>
      <c r="AA571" s="6">
        <f>CleanedData[[#This Row],[Purchase Amount]]*1.15</f>
        <v>4319.0895</v>
      </c>
    </row>
    <row r="572" spans="1:27" x14ac:dyDescent="0.3">
      <c r="A572">
        <v>667</v>
      </c>
      <c r="B572" t="s">
        <v>794</v>
      </c>
      <c r="C572" s="1">
        <v>45867</v>
      </c>
      <c r="E572" t="s">
        <v>52</v>
      </c>
      <c r="F572" t="s">
        <v>125</v>
      </c>
      <c r="G572" t="s">
        <v>636</v>
      </c>
      <c r="H572">
        <v>4</v>
      </c>
      <c r="I572" t="s">
        <v>42</v>
      </c>
      <c r="J572" t="s">
        <v>69</v>
      </c>
      <c r="K572" t="s">
        <v>64</v>
      </c>
      <c r="L572" t="s">
        <v>42</v>
      </c>
      <c r="M572" t="s">
        <v>75</v>
      </c>
      <c r="N572" t="s">
        <v>96</v>
      </c>
      <c r="O572" t="s">
        <v>89</v>
      </c>
      <c r="P572" t="s">
        <v>70</v>
      </c>
      <c r="Q572" t="s">
        <v>166</v>
      </c>
      <c r="R572" s="6">
        <f>_xlfn.XLOOKUP(CleanedData[[#This Row],[Product]],'02_Lookup_Tables'!$A$2:$A$126,'02_Lookup_Tables'!$B$2:$B$126)</f>
        <v>6581.78</v>
      </c>
      <c r="S572" t="str">
        <f>VLOOKUP(CleanedData[[#This Row],[Product]],'02_Lookup_Tables'!$H$2:$I$126,2,FALSE)</f>
        <v>Electronics</v>
      </c>
      <c r="T572" t="str">
        <f>VLOOKUP(CleanedData[[#This Row],[Province]],'02_Lookup_Tables'!$D$2:$E$10,2, FALSE)</f>
        <v>Western Region</v>
      </c>
      <c r="U572" t="str" cm="1">
        <f t="array" ref="U572">_xlfn.IFS(CleanedData[[#This Row],[Purchase Amount]]&lt;500,"Low",
CleanedData[[#This Row],[Purchase Amount]]&lt;5000,"Medium",
TRUE,"High")</f>
        <v>High</v>
      </c>
      <c r="V572" t="str">
        <f>TEXT(CleanedData[[#This Row],[Date]],"mmmm")</f>
        <v>July</v>
      </c>
      <c r="W572" t="str">
        <f>"Q"&amp;ROUNDUP(MONTH(CleanedData[[#This Row],[Date]])/3,0)</f>
        <v>Q3</v>
      </c>
      <c r="X572" t="str">
        <f>IF(CleanedData[[#This Row],[Purchase Amount]]&gt;=5000,"Yes","No")</f>
        <v>Yes</v>
      </c>
      <c r="Y572">
        <f>IF(CleanedData[[#This Row],[Recommend]]="Yes",1,0)</f>
        <v>0</v>
      </c>
      <c r="Z572" s="6">
        <f>CleanedData[[#This Row],[Purchase Amount]]*0.15</f>
        <v>987.26699999999994</v>
      </c>
      <c r="AA572" s="6">
        <f>CleanedData[[#This Row],[Purchase Amount]]*1.15</f>
        <v>7569.0469999999996</v>
      </c>
    </row>
    <row r="573" spans="1:27" x14ac:dyDescent="0.3">
      <c r="A573">
        <v>668</v>
      </c>
      <c r="B573" t="s">
        <v>795</v>
      </c>
      <c r="C573" s="1">
        <v>45850</v>
      </c>
      <c r="D573">
        <v>78</v>
      </c>
      <c r="E573" t="s">
        <v>52</v>
      </c>
      <c r="F573" t="s">
        <v>108</v>
      </c>
      <c r="G573" t="s">
        <v>389</v>
      </c>
      <c r="H573">
        <v>5</v>
      </c>
      <c r="I573" t="s">
        <v>42</v>
      </c>
      <c r="J573" t="s">
        <v>43</v>
      </c>
      <c r="K573" t="s">
        <v>55</v>
      </c>
      <c r="L573" t="s">
        <v>42</v>
      </c>
      <c r="M573" t="s">
        <v>88</v>
      </c>
      <c r="N573" t="s">
        <v>57</v>
      </c>
      <c r="O573" t="s">
        <v>89</v>
      </c>
      <c r="P573" t="s">
        <v>70</v>
      </c>
      <c r="Q573" t="s">
        <v>97</v>
      </c>
      <c r="R573" s="6">
        <f>_xlfn.XLOOKUP(CleanedData[[#This Row],[Product]],'02_Lookup_Tables'!$A$2:$A$126,'02_Lookup_Tables'!$B$2:$B$126)</f>
        <v>5432.76</v>
      </c>
      <c r="S573" t="str">
        <f>VLOOKUP(CleanedData[[#This Row],[Product]],'02_Lookup_Tables'!$H$2:$I$126,2,FALSE)</f>
        <v>Home Devices</v>
      </c>
      <c r="T573" t="str">
        <f>VLOOKUP(CleanedData[[#This Row],[Province]],'02_Lookup_Tables'!$D$2:$E$10,2, FALSE)</f>
        <v>Gauteng Region</v>
      </c>
      <c r="U573" t="str" cm="1">
        <f t="array" ref="U573">_xlfn.IFS(CleanedData[[#This Row],[Purchase Amount]]&lt;500,"Low",
CleanedData[[#This Row],[Purchase Amount]]&lt;5000,"Medium",
TRUE,"High")</f>
        <v>High</v>
      </c>
      <c r="V573" t="str">
        <f>TEXT(CleanedData[[#This Row],[Date]],"mmmm")</f>
        <v>July</v>
      </c>
      <c r="W573" t="str">
        <f>"Q"&amp;ROUNDUP(MONTH(CleanedData[[#This Row],[Date]])/3,0)</f>
        <v>Q3</v>
      </c>
      <c r="X573" t="str">
        <f>IF(CleanedData[[#This Row],[Purchase Amount]]&gt;=5000,"Yes","No")</f>
        <v>Yes</v>
      </c>
      <c r="Y573">
        <f>IF(CleanedData[[#This Row],[Recommend]]="Yes",1,0)</f>
        <v>0</v>
      </c>
      <c r="Z573" s="6">
        <f>CleanedData[[#This Row],[Purchase Amount]]*0.15</f>
        <v>814.91399999999999</v>
      </c>
      <c r="AA573" s="6">
        <f>CleanedData[[#This Row],[Purchase Amount]]*1.15</f>
        <v>6247.674</v>
      </c>
    </row>
    <row r="574" spans="1:27" x14ac:dyDescent="0.3">
      <c r="A574">
        <v>669</v>
      </c>
      <c r="B574" t="s">
        <v>796</v>
      </c>
      <c r="C574" s="1">
        <v>45911</v>
      </c>
      <c r="D574">
        <v>33</v>
      </c>
      <c r="E574" t="s">
        <v>60</v>
      </c>
      <c r="F574" t="s">
        <v>40</v>
      </c>
      <c r="G574" t="s">
        <v>233</v>
      </c>
      <c r="H574">
        <v>3</v>
      </c>
      <c r="I574" t="s">
        <v>42</v>
      </c>
      <c r="J574" t="s">
        <v>63</v>
      </c>
      <c r="K574" t="s">
        <v>44</v>
      </c>
      <c r="L574" t="s">
        <v>45</v>
      </c>
      <c r="M574" t="s">
        <v>92</v>
      </c>
      <c r="N574" t="s">
        <v>48</v>
      </c>
      <c r="O574" t="s">
        <v>89</v>
      </c>
      <c r="P574" t="s">
        <v>49</v>
      </c>
      <c r="Q574" t="s">
        <v>58</v>
      </c>
      <c r="R574" s="6">
        <f>_xlfn.XLOOKUP(CleanedData[[#This Row],[Product]],'02_Lookup_Tables'!$A$2:$A$126,'02_Lookup_Tables'!$B$2:$B$126)</f>
        <v>324.35000000000002</v>
      </c>
      <c r="S574" t="str">
        <f>VLOOKUP(CleanedData[[#This Row],[Product]],'02_Lookup_Tables'!$H$2:$I$126,2,FALSE)</f>
        <v>Apparel</v>
      </c>
      <c r="T574" t="str">
        <f>VLOOKUP(CleanedData[[#This Row],[Province]],'02_Lookup_Tables'!$D$2:$E$10,2, FALSE)</f>
        <v>Northern Region</v>
      </c>
      <c r="U574" t="str" cm="1">
        <f t="array" ref="U574">_xlfn.IFS(CleanedData[[#This Row],[Purchase Amount]]&lt;500,"Low",
CleanedData[[#This Row],[Purchase Amount]]&lt;5000,"Medium",
TRUE,"High")</f>
        <v>Low</v>
      </c>
      <c r="V574" t="str">
        <f>TEXT(CleanedData[[#This Row],[Date]],"mmmm")</f>
        <v>September</v>
      </c>
      <c r="W574" t="str">
        <f>"Q"&amp;ROUNDUP(MONTH(CleanedData[[#This Row],[Date]])/3,0)</f>
        <v>Q3</v>
      </c>
      <c r="X574" t="str">
        <f>IF(CleanedData[[#This Row],[Purchase Amount]]&gt;=5000,"Yes","No")</f>
        <v>No</v>
      </c>
      <c r="Y574">
        <f>IF(CleanedData[[#This Row],[Recommend]]="Yes",1,0)</f>
        <v>0</v>
      </c>
      <c r="Z574" s="6">
        <f>CleanedData[[#This Row],[Purchase Amount]]*0.15</f>
        <v>48.652500000000003</v>
      </c>
      <c r="AA574" s="6">
        <f>CleanedData[[#This Row],[Purchase Amount]]*1.15</f>
        <v>373.0025</v>
      </c>
    </row>
    <row r="575" spans="1:27" x14ac:dyDescent="0.3">
      <c r="A575">
        <v>670</v>
      </c>
      <c r="B575" t="s">
        <v>797</v>
      </c>
      <c r="C575" s="1">
        <v>45538</v>
      </c>
      <c r="D575">
        <v>67</v>
      </c>
      <c r="E575" t="s">
        <v>39</v>
      </c>
      <c r="F575" t="s">
        <v>40</v>
      </c>
      <c r="G575" t="s">
        <v>381</v>
      </c>
      <c r="H575">
        <v>5</v>
      </c>
      <c r="I575" t="s">
        <v>42</v>
      </c>
      <c r="J575" t="s">
        <v>43</v>
      </c>
      <c r="K575" t="s">
        <v>44</v>
      </c>
      <c r="L575" t="s">
        <v>42</v>
      </c>
      <c r="M575" t="s">
        <v>136</v>
      </c>
      <c r="N575" t="s">
        <v>57</v>
      </c>
      <c r="O575" t="s">
        <v>89</v>
      </c>
      <c r="P575" t="s">
        <v>70</v>
      </c>
      <c r="Q575" t="s">
        <v>97</v>
      </c>
      <c r="R575" s="6">
        <f>_xlfn.XLOOKUP(CleanedData[[#This Row],[Product]],'02_Lookup_Tables'!$A$2:$A$126,'02_Lookup_Tables'!$B$2:$B$126)</f>
        <v>786.78</v>
      </c>
      <c r="S575" t="str">
        <f>VLOOKUP(CleanedData[[#This Row],[Product]],'02_Lookup_Tables'!$H$2:$I$126,2,FALSE)</f>
        <v>Apparel</v>
      </c>
      <c r="T575" t="str">
        <f>VLOOKUP(CleanedData[[#This Row],[Province]],'02_Lookup_Tables'!$D$2:$E$10,2, FALSE)</f>
        <v>Northern Region</v>
      </c>
      <c r="U575" t="str" cm="1">
        <f t="array" ref="U575">_xlfn.IFS(CleanedData[[#This Row],[Purchase Amount]]&lt;500,"Low",
CleanedData[[#This Row],[Purchase Amount]]&lt;5000,"Medium",
TRUE,"High")</f>
        <v>Medium</v>
      </c>
      <c r="V575" t="str">
        <f>TEXT(CleanedData[[#This Row],[Date]],"mmmm")</f>
        <v>September</v>
      </c>
      <c r="W575" t="str">
        <f>"Q"&amp;ROUNDUP(MONTH(CleanedData[[#This Row],[Date]])/3,0)</f>
        <v>Q3</v>
      </c>
      <c r="X575" t="str">
        <f>IF(CleanedData[[#This Row],[Purchase Amount]]&gt;=5000,"Yes","No")</f>
        <v>No</v>
      </c>
      <c r="Y575">
        <f>IF(CleanedData[[#This Row],[Recommend]]="Yes",1,0)</f>
        <v>0</v>
      </c>
      <c r="Z575" s="6">
        <f>CleanedData[[#This Row],[Purchase Amount]]*0.15</f>
        <v>118.017</v>
      </c>
      <c r="AA575" s="6">
        <f>CleanedData[[#This Row],[Purchase Amount]]*1.15</f>
        <v>904.79699999999991</v>
      </c>
    </row>
    <row r="576" spans="1:27" x14ac:dyDescent="0.3">
      <c r="A576">
        <v>671</v>
      </c>
      <c r="B576" t="s">
        <v>798</v>
      </c>
      <c r="C576" s="1">
        <v>45463</v>
      </c>
      <c r="D576">
        <v>62</v>
      </c>
      <c r="E576" t="s">
        <v>60</v>
      </c>
      <c r="F576" t="s">
        <v>72</v>
      </c>
      <c r="G576" t="s">
        <v>278</v>
      </c>
      <c r="H576">
        <v>2</v>
      </c>
      <c r="I576" t="s">
        <v>42</v>
      </c>
      <c r="J576" t="s">
        <v>43</v>
      </c>
      <c r="K576" t="s">
        <v>44</v>
      </c>
      <c r="L576" t="s">
        <v>45</v>
      </c>
      <c r="M576" t="s">
        <v>46</v>
      </c>
      <c r="N576" t="s">
        <v>47</v>
      </c>
      <c r="O576" t="s">
        <v>89</v>
      </c>
      <c r="P576" t="s">
        <v>49</v>
      </c>
      <c r="Q576" t="s">
        <v>50</v>
      </c>
      <c r="R576" s="6">
        <f>_xlfn.XLOOKUP(CleanedData[[#This Row],[Product]],'02_Lookup_Tables'!$A$2:$A$126,'02_Lookup_Tables'!$B$2:$B$126)</f>
        <v>45.96</v>
      </c>
      <c r="S576" t="str">
        <f>VLOOKUP(CleanedData[[#This Row],[Product]],'02_Lookup_Tables'!$H$2:$I$126,2,FALSE)</f>
        <v>Food</v>
      </c>
      <c r="T576" t="str">
        <f>VLOOKUP(CleanedData[[#This Row],[Province]],'02_Lookup_Tables'!$D$2:$E$10,2, FALSE)</f>
        <v>Central Region</v>
      </c>
      <c r="U576" t="str" cm="1">
        <f t="array" ref="U576">_xlfn.IFS(CleanedData[[#This Row],[Purchase Amount]]&lt;500,"Low",
CleanedData[[#This Row],[Purchase Amount]]&lt;5000,"Medium",
TRUE,"High")</f>
        <v>Low</v>
      </c>
      <c r="V576" t="str">
        <f>TEXT(CleanedData[[#This Row],[Date]],"mmmm")</f>
        <v>June</v>
      </c>
      <c r="W576" t="str">
        <f>"Q"&amp;ROUNDUP(MONTH(CleanedData[[#This Row],[Date]])/3,0)</f>
        <v>Q2</v>
      </c>
      <c r="X576" t="str">
        <f>IF(CleanedData[[#This Row],[Purchase Amount]]&gt;=5000,"Yes","No")</f>
        <v>No</v>
      </c>
      <c r="Y576">
        <f>IF(CleanedData[[#This Row],[Recommend]]="Yes",1,0)</f>
        <v>0</v>
      </c>
      <c r="Z576" s="6">
        <f>CleanedData[[#This Row],[Purchase Amount]]*0.15</f>
        <v>6.8940000000000001</v>
      </c>
      <c r="AA576" s="6">
        <f>CleanedData[[#This Row],[Purchase Amount]]*1.15</f>
        <v>52.853999999999999</v>
      </c>
    </row>
    <row r="577" spans="1:27" x14ac:dyDescent="0.3">
      <c r="A577">
        <v>673</v>
      </c>
      <c r="B577" t="s">
        <v>799</v>
      </c>
      <c r="C577" s="1">
        <v>45618</v>
      </c>
      <c r="D577">
        <v>34</v>
      </c>
      <c r="E577" t="s">
        <v>52</v>
      </c>
      <c r="F577" t="s">
        <v>83</v>
      </c>
      <c r="G577" t="s">
        <v>460</v>
      </c>
      <c r="H577">
        <v>2</v>
      </c>
      <c r="I577" t="s">
        <v>42</v>
      </c>
      <c r="J577" t="s">
        <v>43</v>
      </c>
      <c r="K577" t="s">
        <v>64</v>
      </c>
      <c r="L577" t="s">
        <v>45</v>
      </c>
      <c r="M577" t="s">
        <v>151</v>
      </c>
      <c r="N577" t="s">
        <v>47</v>
      </c>
      <c r="O577" t="s">
        <v>89</v>
      </c>
      <c r="P577" t="s">
        <v>49</v>
      </c>
      <c r="Q577" t="s">
        <v>58</v>
      </c>
      <c r="R577" s="6">
        <f>_xlfn.XLOOKUP(CleanedData[[#This Row],[Product]],'02_Lookup_Tables'!$A$2:$A$126,'02_Lookup_Tables'!$B$2:$B$126)</f>
        <v>880.49</v>
      </c>
      <c r="S577" t="str">
        <f>VLOOKUP(CleanedData[[#This Row],[Product]],'02_Lookup_Tables'!$H$2:$I$126,2,FALSE)</f>
        <v>Home Devices</v>
      </c>
      <c r="T577" t="str">
        <f>VLOOKUP(CleanedData[[#This Row],[Province]],'02_Lookup_Tables'!$D$2:$E$10,2, FALSE)</f>
        <v>Western Region</v>
      </c>
      <c r="U577" t="str" cm="1">
        <f t="array" ref="U577">_xlfn.IFS(CleanedData[[#This Row],[Purchase Amount]]&lt;500,"Low",
CleanedData[[#This Row],[Purchase Amount]]&lt;5000,"Medium",
TRUE,"High")</f>
        <v>Medium</v>
      </c>
      <c r="V577" t="str">
        <f>TEXT(CleanedData[[#This Row],[Date]],"mmmm")</f>
        <v>November</v>
      </c>
      <c r="W577" t="str">
        <f>"Q"&amp;ROUNDUP(MONTH(CleanedData[[#This Row],[Date]])/3,0)</f>
        <v>Q4</v>
      </c>
      <c r="X577" t="str">
        <f>IF(CleanedData[[#This Row],[Purchase Amount]]&gt;=5000,"Yes","No")</f>
        <v>No</v>
      </c>
      <c r="Y577">
        <f>IF(CleanedData[[#This Row],[Recommend]]="Yes",1,0)</f>
        <v>0</v>
      </c>
      <c r="Z577" s="6">
        <f>CleanedData[[#This Row],[Purchase Amount]]*0.15</f>
        <v>132.0735</v>
      </c>
      <c r="AA577" s="6">
        <f>CleanedData[[#This Row],[Purchase Amount]]*1.15</f>
        <v>1012.5635</v>
      </c>
    </row>
    <row r="578" spans="1:27" x14ac:dyDescent="0.3">
      <c r="A578">
        <v>674</v>
      </c>
      <c r="B578" t="s">
        <v>800</v>
      </c>
      <c r="C578" s="1">
        <v>45566</v>
      </c>
      <c r="D578">
        <v>71</v>
      </c>
      <c r="E578" t="s">
        <v>39</v>
      </c>
      <c r="F578" t="s">
        <v>72</v>
      </c>
      <c r="G578" t="s">
        <v>233</v>
      </c>
      <c r="H578">
        <v>5</v>
      </c>
      <c r="I578" t="s">
        <v>45</v>
      </c>
      <c r="J578" t="s">
        <v>74</v>
      </c>
      <c r="K578" t="s">
        <v>55</v>
      </c>
      <c r="L578" t="s">
        <v>42</v>
      </c>
      <c r="M578" t="s">
        <v>180</v>
      </c>
      <c r="N578" t="s">
        <v>57</v>
      </c>
      <c r="O578" t="s">
        <v>89</v>
      </c>
      <c r="P578" t="s">
        <v>70</v>
      </c>
      <c r="Q578" t="s">
        <v>97</v>
      </c>
      <c r="R578" s="6">
        <f>_xlfn.XLOOKUP(CleanedData[[#This Row],[Product]],'02_Lookup_Tables'!$A$2:$A$126,'02_Lookup_Tables'!$B$2:$B$126)</f>
        <v>324.35000000000002</v>
      </c>
      <c r="S578" t="str">
        <f>VLOOKUP(CleanedData[[#This Row],[Product]],'02_Lookup_Tables'!$H$2:$I$126,2,FALSE)</f>
        <v>Apparel</v>
      </c>
      <c r="T578" t="str">
        <f>VLOOKUP(CleanedData[[#This Row],[Province]],'02_Lookup_Tables'!$D$2:$E$10,2, FALSE)</f>
        <v>Central Region</v>
      </c>
      <c r="U578" t="str" cm="1">
        <f t="array" ref="U578">_xlfn.IFS(CleanedData[[#This Row],[Purchase Amount]]&lt;500,"Low",
CleanedData[[#This Row],[Purchase Amount]]&lt;5000,"Medium",
TRUE,"High")</f>
        <v>Low</v>
      </c>
      <c r="V578" t="str">
        <f>TEXT(CleanedData[[#This Row],[Date]],"mmmm")</f>
        <v>October</v>
      </c>
      <c r="W578" t="str">
        <f>"Q"&amp;ROUNDUP(MONTH(CleanedData[[#This Row],[Date]])/3,0)</f>
        <v>Q4</v>
      </c>
      <c r="X578" t="str">
        <f>IF(CleanedData[[#This Row],[Purchase Amount]]&gt;=5000,"Yes","No")</f>
        <v>No</v>
      </c>
      <c r="Y578">
        <f>IF(CleanedData[[#This Row],[Recommend]]="Yes",1,0)</f>
        <v>1</v>
      </c>
      <c r="Z578" s="6">
        <f>CleanedData[[#This Row],[Purchase Amount]]*0.15</f>
        <v>48.652500000000003</v>
      </c>
      <c r="AA578" s="6">
        <f>CleanedData[[#This Row],[Purchase Amount]]*1.15</f>
        <v>373.0025</v>
      </c>
    </row>
    <row r="579" spans="1:27" x14ac:dyDescent="0.3">
      <c r="A579">
        <v>675</v>
      </c>
      <c r="B579" t="s">
        <v>801</v>
      </c>
      <c r="C579" s="1">
        <v>45832</v>
      </c>
      <c r="D579">
        <v>63</v>
      </c>
      <c r="E579" t="s">
        <v>52</v>
      </c>
      <c r="F579" t="s">
        <v>72</v>
      </c>
      <c r="G579" t="s">
        <v>636</v>
      </c>
      <c r="H579">
        <v>4</v>
      </c>
      <c r="I579" t="s">
        <v>45</v>
      </c>
      <c r="J579" t="s">
        <v>69</v>
      </c>
      <c r="K579" t="s">
        <v>55</v>
      </c>
      <c r="L579" t="s">
        <v>42</v>
      </c>
      <c r="M579" t="s">
        <v>151</v>
      </c>
      <c r="N579" t="s">
        <v>96</v>
      </c>
      <c r="O579" t="s">
        <v>89</v>
      </c>
      <c r="P579" t="s">
        <v>70</v>
      </c>
      <c r="Q579" t="s">
        <v>50</v>
      </c>
      <c r="R579" s="6">
        <f>_xlfn.XLOOKUP(CleanedData[[#This Row],[Product]],'02_Lookup_Tables'!$A$2:$A$126,'02_Lookup_Tables'!$B$2:$B$126)</f>
        <v>6581.78</v>
      </c>
      <c r="S579" t="str">
        <f>VLOOKUP(CleanedData[[#This Row],[Product]],'02_Lookup_Tables'!$H$2:$I$126,2,FALSE)</f>
        <v>Electronics</v>
      </c>
      <c r="T579" t="str">
        <f>VLOOKUP(CleanedData[[#This Row],[Province]],'02_Lookup_Tables'!$D$2:$E$10,2, FALSE)</f>
        <v>Central Region</v>
      </c>
      <c r="U579" t="str" cm="1">
        <f t="array" ref="U579">_xlfn.IFS(CleanedData[[#This Row],[Purchase Amount]]&lt;500,"Low",
CleanedData[[#This Row],[Purchase Amount]]&lt;5000,"Medium",
TRUE,"High")</f>
        <v>High</v>
      </c>
      <c r="V579" t="str">
        <f>TEXT(CleanedData[[#This Row],[Date]],"mmmm")</f>
        <v>June</v>
      </c>
      <c r="W579" t="str">
        <f>"Q"&amp;ROUNDUP(MONTH(CleanedData[[#This Row],[Date]])/3,0)</f>
        <v>Q2</v>
      </c>
      <c r="X579" t="str">
        <f>IF(CleanedData[[#This Row],[Purchase Amount]]&gt;=5000,"Yes","No")</f>
        <v>Yes</v>
      </c>
      <c r="Y579">
        <f>IF(CleanedData[[#This Row],[Recommend]]="Yes",1,0)</f>
        <v>1</v>
      </c>
      <c r="Z579" s="6">
        <f>CleanedData[[#This Row],[Purchase Amount]]*0.15</f>
        <v>987.26699999999994</v>
      </c>
      <c r="AA579" s="6">
        <f>CleanedData[[#This Row],[Purchase Amount]]*1.15</f>
        <v>7569.0469999999996</v>
      </c>
    </row>
    <row r="580" spans="1:27" x14ac:dyDescent="0.3">
      <c r="A580">
        <v>676</v>
      </c>
      <c r="B580" t="s">
        <v>802</v>
      </c>
      <c r="C580" s="1">
        <v>45900</v>
      </c>
      <c r="D580">
        <v>20</v>
      </c>
      <c r="E580" t="s">
        <v>52</v>
      </c>
      <c r="F580" t="s">
        <v>72</v>
      </c>
      <c r="G580" t="s">
        <v>146</v>
      </c>
      <c r="H580">
        <v>5</v>
      </c>
      <c r="I580" t="s">
        <v>42</v>
      </c>
      <c r="J580" t="s">
        <v>69</v>
      </c>
      <c r="K580" t="s">
        <v>64</v>
      </c>
      <c r="L580" t="s">
        <v>45</v>
      </c>
      <c r="M580" t="s">
        <v>85</v>
      </c>
      <c r="N580" t="s">
        <v>57</v>
      </c>
      <c r="O580" t="s">
        <v>48</v>
      </c>
      <c r="P580" t="s">
        <v>49</v>
      </c>
      <c r="Q580" t="s">
        <v>66</v>
      </c>
      <c r="R580" s="6">
        <f>_xlfn.XLOOKUP(CleanedData[[#This Row],[Product]],'02_Lookup_Tables'!$A$2:$A$126,'02_Lookup_Tables'!$B$2:$B$126)</f>
        <v>27815.439999999999</v>
      </c>
      <c r="S580" t="str">
        <f>VLOOKUP(CleanedData[[#This Row],[Product]],'02_Lookup_Tables'!$H$2:$I$126,2,FALSE)</f>
        <v>Electronics</v>
      </c>
      <c r="T580" t="str">
        <f>VLOOKUP(CleanedData[[#This Row],[Province]],'02_Lookup_Tables'!$D$2:$E$10,2, FALSE)</f>
        <v>Central Region</v>
      </c>
      <c r="U580" t="str" cm="1">
        <f t="array" ref="U580">_xlfn.IFS(CleanedData[[#This Row],[Purchase Amount]]&lt;500,"Low",
CleanedData[[#This Row],[Purchase Amount]]&lt;5000,"Medium",
TRUE,"High")</f>
        <v>High</v>
      </c>
      <c r="V580" t="str">
        <f>TEXT(CleanedData[[#This Row],[Date]],"mmmm")</f>
        <v>August</v>
      </c>
      <c r="W580" t="str">
        <f>"Q"&amp;ROUNDUP(MONTH(CleanedData[[#This Row],[Date]])/3,0)</f>
        <v>Q3</v>
      </c>
      <c r="X580" t="str">
        <f>IF(CleanedData[[#This Row],[Purchase Amount]]&gt;=5000,"Yes","No")</f>
        <v>Yes</v>
      </c>
      <c r="Y580">
        <f>IF(CleanedData[[#This Row],[Recommend]]="Yes",1,0)</f>
        <v>0</v>
      </c>
      <c r="Z580" s="6">
        <f>CleanedData[[#This Row],[Purchase Amount]]*0.15</f>
        <v>4172.3159999999998</v>
      </c>
      <c r="AA580" s="6">
        <f>CleanedData[[#This Row],[Purchase Amount]]*1.15</f>
        <v>31987.755999999998</v>
      </c>
    </row>
    <row r="581" spans="1:27" x14ac:dyDescent="0.3">
      <c r="A581">
        <v>677</v>
      </c>
      <c r="B581" t="s">
        <v>803</v>
      </c>
      <c r="C581" s="1">
        <v>45337</v>
      </c>
      <c r="E581" t="s">
        <v>60</v>
      </c>
      <c r="F581" t="s">
        <v>68</v>
      </c>
      <c r="G581" t="s">
        <v>139</v>
      </c>
      <c r="H581">
        <v>2</v>
      </c>
      <c r="I581" t="s">
        <v>42</v>
      </c>
      <c r="J581" t="s">
        <v>63</v>
      </c>
      <c r="K581" t="s">
        <v>64</v>
      </c>
      <c r="L581" t="s">
        <v>42</v>
      </c>
      <c r="M581" t="s">
        <v>140</v>
      </c>
      <c r="N581" t="s">
        <v>47</v>
      </c>
      <c r="O581" t="s">
        <v>148</v>
      </c>
      <c r="P581" t="s">
        <v>70</v>
      </c>
      <c r="Q581" t="s">
        <v>166</v>
      </c>
      <c r="R581" s="6">
        <f>_xlfn.XLOOKUP(CleanedData[[#This Row],[Product]],'02_Lookup_Tables'!$A$2:$A$126,'02_Lookup_Tables'!$B$2:$B$126)</f>
        <v>2340.5700000000002</v>
      </c>
      <c r="S581" t="str">
        <f>VLOOKUP(CleanedData[[#This Row],[Product]],'02_Lookup_Tables'!$H$2:$I$126,2,FALSE)</f>
        <v>Apparel</v>
      </c>
      <c r="T581" t="str">
        <f>VLOOKUP(CleanedData[[#This Row],[Province]],'02_Lookup_Tables'!$D$2:$E$10,2, FALSE)</f>
        <v>Northern Region</v>
      </c>
      <c r="U581" t="str" cm="1">
        <f t="array" ref="U581">_xlfn.IFS(CleanedData[[#This Row],[Purchase Amount]]&lt;500,"Low",
CleanedData[[#This Row],[Purchase Amount]]&lt;5000,"Medium",
TRUE,"High")</f>
        <v>Medium</v>
      </c>
      <c r="V581" t="str">
        <f>TEXT(CleanedData[[#This Row],[Date]],"mmmm")</f>
        <v>February</v>
      </c>
      <c r="W581" t="str">
        <f>"Q"&amp;ROUNDUP(MONTH(CleanedData[[#This Row],[Date]])/3,0)</f>
        <v>Q1</v>
      </c>
      <c r="X581" t="str">
        <f>IF(CleanedData[[#This Row],[Purchase Amount]]&gt;=5000,"Yes","No")</f>
        <v>No</v>
      </c>
      <c r="Y581">
        <f>IF(CleanedData[[#This Row],[Recommend]]="Yes",1,0)</f>
        <v>0</v>
      </c>
      <c r="Z581" s="6">
        <f>CleanedData[[#This Row],[Purchase Amount]]*0.15</f>
        <v>351.08550000000002</v>
      </c>
      <c r="AA581" s="6">
        <f>CleanedData[[#This Row],[Purchase Amount]]*1.15</f>
        <v>2691.6554999999998</v>
      </c>
    </row>
    <row r="582" spans="1:27" x14ac:dyDescent="0.3">
      <c r="A582">
        <v>678</v>
      </c>
      <c r="B582" t="s">
        <v>804</v>
      </c>
      <c r="C582" s="1">
        <v>45569</v>
      </c>
      <c r="D582">
        <v>39</v>
      </c>
      <c r="E582" t="s">
        <v>52</v>
      </c>
      <c r="F582" t="s">
        <v>61</v>
      </c>
      <c r="G582" t="s">
        <v>139</v>
      </c>
      <c r="H582">
        <v>4</v>
      </c>
      <c r="I582" t="s">
        <v>45</v>
      </c>
      <c r="J582" t="s">
        <v>54</v>
      </c>
      <c r="K582" t="s">
        <v>44</v>
      </c>
      <c r="L582" t="s">
        <v>45</v>
      </c>
      <c r="M582" t="s">
        <v>123</v>
      </c>
      <c r="N582" t="s">
        <v>96</v>
      </c>
      <c r="O582" t="s">
        <v>89</v>
      </c>
      <c r="P582" t="s">
        <v>70</v>
      </c>
      <c r="Q582" t="s">
        <v>81</v>
      </c>
      <c r="R582" s="6">
        <f>_xlfn.XLOOKUP(CleanedData[[#This Row],[Product]],'02_Lookup_Tables'!$A$2:$A$126,'02_Lookup_Tables'!$B$2:$B$126)</f>
        <v>2340.5700000000002</v>
      </c>
      <c r="S582" t="str">
        <f>VLOOKUP(CleanedData[[#This Row],[Product]],'02_Lookup_Tables'!$H$2:$I$126,2,FALSE)</f>
        <v>Apparel</v>
      </c>
      <c r="T582" t="str">
        <f>VLOOKUP(CleanedData[[#This Row],[Province]],'02_Lookup_Tables'!$D$2:$E$10,2, FALSE)</f>
        <v>Southern Region</v>
      </c>
      <c r="U582" t="str" cm="1">
        <f t="array" ref="U582">_xlfn.IFS(CleanedData[[#This Row],[Purchase Amount]]&lt;500,"Low",
CleanedData[[#This Row],[Purchase Amount]]&lt;5000,"Medium",
TRUE,"High")</f>
        <v>Medium</v>
      </c>
      <c r="V582" t="str">
        <f>TEXT(CleanedData[[#This Row],[Date]],"mmmm")</f>
        <v>October</v>
      </c>
      <c r="W582" t="str">
        <f>"Q"&amp;ROUNDUP(MONTH(CleanedData[[#This Row],[Date]])/3,0)</f>
        <v>Q4</v>
      </c>
      <c r="X582" t="str">
        <f>IF(CleanedData[[#This Row],[Purchase Amount]]&gt;=5000,"Yes","No")</f>
        <v>No</v>
      </c>
      <c r="Y582">
        <f>IF(CleanedData[[#This Row],[Recommend]]="Yes",1,0)</f>
        <v>1</v>
      </c>
      <c r="Z582" s="6">
        <f>CleanedData[[#This Row],[Purchase Amount]]*0.15</f>
        <v>351.08550000000002</v>
      </c>
      <c r="AA582" s="6">
        <f>CleanedData[[#This Row],[Purchase Amount]]*1.15</f>
        <v>2691.6554999999998</v>
      </c>
    </row>
    <row r="583" spans="1:27" x14ac:dyDescent="0.3">
      <c r="A583">
        <v>679</v>
      </c>
      <c r="B583" t="s">
        <v>805</v>
      </c>
      <c r="C583" s="1">
        <v>45301</v>
      </c>
      <c r="D583">
        <v>37</v>
      </c>
      <c r="E583" t="s">
        <v>60</v>
      </c>
      <c r="F583" t="s">
        <v>125</v>
      </c>
      <c r="G583" t="s">
        <v>345</v>
      </c>
      <c r="H583">
        <v>4</v>
      </c>
      <c r="I583" t="s">
        <v>42</v>
      </c>
      <c r="J583" t="s">
        <v>69</v>
      </c>
      <c r="K583" t="s">
        <v>64</v>
      </c>
      <c r="L583" t="s">
        <v>42</v>
      </c>
      <c r="M583" t="s">
        <v>100</v>
      </c>
      <c r="N583" t="s">
        <v>96</v>
      </c>
      <c r="O583" t="s">
        <v>48</v>
      </c>
      <c r="P583" t="s">
        <v>49</v>
      </c>
      <c r="Q583" t="s">
        <v>81</v>
      </c>
      <c r="R583" s="6">
        <f>_xlfn.XLOOKUP(CleanedData[[#This Row],[Product]],'02_Lookup_Tables'!$A$2:$A$126,'02_Lookup_Tables'!$B$2:$B$126)</f>
        <v>574.49</v>
      </c>
      <c r="S583" t="str">
        <f>VLOOKUP(CleanedData[[#This Row],[Product]],'02_Lookup_Tables'!$H$2:$I$126,2,FALSE)</f>
        <v>Toys &amp; Games</v>
      </c>
      <c r="T583" t="str">
        <f>VLOOKUP(CleanedData[[#This Row],[Province]],'02_Lookup_Tables'!$D$2:$E$10,2, FALSE)</f>
        <v>Western Region</v>
      </c>
      <c r="U583" t="str" cm="1">
        <f t="array" ref="U583">_xlfn.IFS(CleanedData[[#This Row],[Purchase Amount]]&lt;500,"Low",
CleanedData[[#This Row],[Purchase Amount]]&lt;5000,"Medium",
TRUE,"High")</f>
        <v>Medium</v>
      </c>
      <c r="V583" t="str">
        <f>TEXT(CleanedData[[#This Row],[Date]],"mmmm")</f>
        <v>January</v>
      </c>
      <c r="W583" t="str">
        <f>"Q"&amp;ROUNDUP(MONTH(CleanedData[[#This Row],[Date]])/3,0)</f>
        <v>Q1</v>
      </c>
      <c r="X583" t="str">
        <f>IF(CleanedData[[#This Row],[Purchase Amount]]&gt;=5000,"Yes","No")</f>
        <v>No</v>
      </c>
      <c r="Y583">
        <f>IF(CleanedData[[#This Row],[Recommend]]="Yes",1,0)</f>
        <v>0</v>
      </c>
      <c r="Z583" s="6">
        <f>CleanedData[[#This Row],[Purchase Amount]]*0.15</f>
        <v>86.173500000000004</v>
      </c>
      <c r="AA583" s="6">
        <f>CleanedData[[#This Row],[Purchase Amount]]*1.15</f>
        <v>660.6635</v>
      </c>
    </row>
    <row r="584" spans="1:27" x14ac:dyDescent="0.3">
      <c r="A584">
        <v>680</v>
      </c>
      <c r="B584" t="s">
        <v>806</v>
      </c>
      <c r="C584" s="1">
        <v>45641</v>
      </c>
      <c r="D584">
        <v>70</v>
      </c>
      <c r="E584" t="s">
        <v>60</v>
      </c>
      <c r="F584" t="s">
        <v>40</v>
      </c>
      <c r="G584" t="s">
        <v>62</v>
      </c>
      <c r="H584">
        <v>2</v>
      </c>
      <c r="I584" t="s">
        <v>42</v>
      </c>
      <c r="J584" t="s">
        <v>63</v>
      </c>
      <c r="K584" t="s">
        <v>44</v>
      </c>
      <c r="L584" t="s">
        <v>45</v>
      </c>
      <c r="M584" t="s">
        <v>65</v>
      </c>
      <c r="N584" t="s">
        <v>47</v>
      </c>
      <c r="O584" t="s">
        <v>89</v>
      </c>
      <c r="P584" t="s">
        <v>49</v>
      </c>
      <c r="Q584" t="s">
        <v>97</v>
      </c>
      <c r="R584" s="6">
        <f>_xlfn.XLOOKUP(CleanedData[[#This Row],[Product]],'02_Lookup_Tables'!$A$2:$A$126,'02_Lookup_Tables'!$B$2:$B$126)</f>
        <v>230.14</v>
      </c>
      <c r="S584" t="str">
        <f>VLOOKUP(CleanedData[[#This Row],[Product]],'02_Lookup_Tables'!$H$2:$I$126,2,FALSE)</f>
        <v>Sports &amp; Outdoors</v>
      </c>
      <c r="T584" t="str">
        <f>VLOOKUP(CleanedData[[#This Row],[Province]],'02_Lookup_Tables'!$D$2:$E$10,2, FALSE)</f>
        <v>Northern Region</v>
      </c>
      <c r="U584" t="str" cm="1">
        <f t="array" ref="U584">_xlfn.IFS(CleanedData[[#This Row],[Purchase Amount]]&lt;500,"Low",
CleanedData[[#This Row],[Purchase Amount]]&lt;5000,"Medium",
TRUE,"High")</f>
        <v>Low</v>
      </c>
      <c r="V584" t="str">
        <f>TEXT(CleanedData[[#This Row],[Date]],"mmmm")</f>
        <v>December</v>
      </c>
      <c r="W584" t="str">
        <f>"Q"&amp;ROUNDUP(MONTH(CleanedData[[#This Row],[Date]])/3,0)</f>
        <v>Q4</v>
      </c>
      <c r="X584" t="str">
        <f>IF(CleanedData[[#This Row],[Purchase Amount]]&gt;=5000,"Yes","No")</f>
        <v>No</v>
      </c>
      <c r="Y584">
        <f>IF(CleanedData[[#This Row],[Recommend]]="Yes",1,0)</f>
        <v>0</v>
      </c>
      <c r="Z584" s="6">
        <f>CleanedData[[#This Row],[Purchase Amount]]*0.15</f>
        <v>34.520999999999994</v>
      </c>
      <c r="AA584" s="6">
        <f>CleanedData[[#This Row],[Purchase Amount]]*1.15</f>
        <v>264.66099999999994</v>
      </c>
    </row>
    <row r="585" spans="1:27" x14ac:dyDescent="0.3">
      <c r="A585">
        <v>681</v>
      </c>
      <c r="B585" t="s">
        <v>807</v>
      </c>
      <c r="C585" s="1">
        <v>45877</v>
      </c>
      <c r="D585">
        <v>20</v>
      </c>
      <c r="E585" t="s">
        <v>52</v>
      </c>
      <c r="F585" t="s">
        <v>130</v>
      </c>
      <c r="G585" t="s">
        <v>120</v>
      </c>
      <c r="H585">
        <v>5</v>
      </c>
      <c r="I585" t="s">
        <v>42</v>
      </c>
      <c r="J585" t="s">
        <v>43</v>
      </c>
      <c r="K585" t="s">
        <v>44</v>
      </c>
      <c r="L585" t="s">
        <v>45</v>
      </c>
      <c r="M585" t="s">
        <v>140</v>
      </c>
      <c r="N585" t="s">
        <v>57</v>
      </c>
      <c r="O585" t="s">
        <v>148</v>
      </c>
      <c r="P585" t="s">
        <v>49</v>
      </c>
      <c r="Q585" t="s">
        <v>66</v>
      </c>
      <c r="R585" s="6">
        <f>_xlfn.XLOOKUP(CleanedData[[#This Row],[Product]],'02_Lookup_Tables'!$A$2:$A$126,'02_Lookup_Tables'!$B$2:$B$126)</f>
        <v>471.63</v>
      </c>
      <c r="S585" t="str">
        <f>VLOOKUP(CleanedData[[#This Row],[Product]],'02_Lookup_Tables'!$H$2:$I$126,2,FALSE)</f>
        <v>Beauty &amp; Personal Care</v>
      </c>
      <c r="T585" t="str">
        <f>VLOOKUP(CleanedData[[#This Row],[Province]],'02_Lookup_Tables'!$D$2:$E$10,2, FALSE)</f>
        <v>Eastern Region</v>
      </c>
      <c r="U585" t="str" cm="1">
        <f t="array" ref="U585">_xlfn.IFS(CleanedData[[#This Row],[Purchase Amount]]&lt;500,"Low",
CleanedData[[#This Row],[Purchase Amount]]&lt;5000,"Medium",
TRUE,"High")</f>
        <v>Low</v>
      </c>
      <c r="V585" t="str">
        <f>TEXT(CleanedData[[#This Row],[Date]],"mmmm")</f>
        <v>August</v>
      </c>
      <c r="W585" t="str">
        <f>"Q"&amp;ROUNDUP(MONTH(CleanedData[[#This Row],[Date]])/3,0)</f>
        <v>Q3</v>
      </c>
      <c r="X585" t="str">
        <f>IF(CleanedData[[#This Row],[Purchase Amount]]&gt;=5000,"Yes","No")</f>
        <v>No</v>
      </c>
      <c r="Y585">
        <f>IF(CleanedData[[#This Row],[Recommend]]="Yes",1,0)</f>
        <v>0</v>
      </c>
      <c r="Z585" s="6">
        <f>CleanedData[[#This Row],[Purchase Amount]]*0.15</f>
        <v>70.744500000000002</v>
      </c>
      <c r="AA585" s="6">
        <f>CleanedData[[#This Row],[Purchase Amount]]*1.15</f>
        <v>542.3744999999999</v>
      </c>
    </row>
    <row r="586" spans="1:27" x14ac:dyDescent="0.3">
      <c r="A586">
        <v>683</v>
      </c>
      <c r="B586" t="s">
        <v>808</v>
      </c>
      <c r="C586" s="1">
        <v>45324</v>
      </c>
      <c r="E586" t="s">
        <v>52</v>
      </c>
      <c r="F586" t="s">
        <v>83</v>
      </c>
      <c r="G586" t="s">
        <v>311</v>
      </c>
      <c r="H586">
        <v>4</v>
      </c>
      <c r="I586" t="s">
        <v>45</v>
      </c>
      <c r="J586" t="s">
        <v>63</v>
      </c>
      <c r="K586" t="s">
        <v>64</v>
      </c>
      <c r="L586" t="s">
        <v>45</v>
      </c>
      <c r="M586" t="s">
        <v>147</v>
      </c>
      <c r="N586" t="s">
        <v>96</v>
      </c>
      <c r="O586" t="s">
        <v>148</v>
      </c>
      <c r="P586" t="s">
        <v>49</v>
      </c>
      <c r="Q586" t="s">
        <v>166</v>
      </c>
      <c r="R586" s="6">
        <f>_xlfn.XLOOKUP(CleanedData[[#This Row],[Product]],'02_Lookup_Tables'!$A$2:$A$126,'02_Lookup_Tables'!$B$2:$B$126)</f>
        <v>954.6</v>
      </c>
      <c r="S586" t="str">
        <f>VLOOKUP(CleanedData[[#This Row],[Product]],'02_Lookup_Tables'!$H$2:$I$126,2,FALSE)</f>
        <v>Apparel</v>
      </c>
      <c r="T586" t="str">
        <f>VLOOKUP(CleanedData[[#This Row],[Province]],'02_Lookup_Tables'!$D$2:$E$10,2, FALSE)</f>
        <v>Western Region</v>
      </c>
      <c r="U586" t="str" cm="1">
        <f t="array" ref="U586">_xlfn.IFS(CleanedData[[#This Row],[Purchase Amount]]&lt;500,"Low",
CleanedData[[#This Row],[Purchase Amount]]&lt;5000,"Medium",
TRUE,"High")</f>
        <v>Medium</v>
      </c>
      <c r="V586" t="str">
        <f>TEXT(CleanedData[[#This Row],[Date]],"mmmm")</f>
        <v>February</v>
      </c>
      <c r="W586" t="str">
        <f>"Q"&amp;ROUNDUP(MONTH(CleanedData[[#This Row],[Date]])/3,0)</f>
        <v>Q1</v>
      </c>
      <c r="X586" t="str">
        <f>IF(CleanedData[[#This Row],[Purchase Amount]]&gt;=5000,"Yes","No")</f>
        <v>No</v>
      </c>
      <c r="Y586">
        <f>IF(CleanedData[[#This Row],[Recommend]]="Yes",1,0)</f>
        <v>1</v>
      </c>
      <c r="Z586" s="6">
        <f>CleanedData[[#This Row],[Purchase Amount]]*0.15</f>
        <v>143.19</v>
      </c>
      <c r="AA586" s="6">
        <f>CleanedData[[#This Row],[Purchase Amount]]*1.15</f>
        <v>1097.79</v>
      </c>
    </row>
    <row r="587" spans="1:27" x14ac:dyDescent="0.3">
      <c r="A587">
        <v>684</v>
      </c>
      <c r="B587" t="s">
        <v>809</v>
      </c>
      <c r="C587" s="1">
        <v>45529</v>
      </c>
      <c r="D587">
        <v>42</v>
      </c>
      <c r="E587" t="s">
        <v>39</v>
      </c>
      <c r="F587" t="s">
        <v>83</v>
      </c>
      <c r="G587" t="s">
        <v>411</v>
      </c>
      <c r="H587">
        <v>2</v>
      </c>
      <c r="I587" t="s">
        <v>45</v>
      </c>
      <c r="J587" t="s">
        <v>43</v>
      </c>
      <c r="K587" t="s">
        <v>64</v>
      </c>
      <c r="L587" t="s">
        <v>42</v>
      </c>
      <c r="M587" t="s">
        <v>236</v>
      </c>
      <c r="N587" t="s">
        <v>47</v>
      </c>
      <c r="O587" t="s">
        <v>89</v>
      </c>
      <c r="P587" t="s">
        <v>49</v>
      </c>
      <c r="Q587" t="s">
        <v>81</v>
      </c>
      <c r="R587" s="6">
        <f>_xlfn.XLOOKUP(CleanedData[[#This Row],[Product]],'02_Lookup_Tables'!$A$2:$A$126,'02_Lookup_Tables'!$B$2:$B$126)</f>
        <v>103.4</v>
      </c>
      <c r="S587" t="str">
        <f>VLOOKUP(CleanedData[[#This Row],[Product]],'02_Lookup_Tables'!$H$2:$I$126,2,FALSE)</f>
        <v>Food</v>
      </c>
      <c r="T587" t="str">
        <f>VLOOKUP(CleanedData[[#This Row],[Province]],'02_Lookup_Tables'!$D$2:$E$10,2, FALSE)</f>
        <v>Western Region</v>
      </c>
      <c r="U587" t="str" cm="1">
        <f t="array" ref="U587">_xlfn.IFS(CleanedData[[#This Row],[Purchase Amount]]&lt;500,"Low",
CleanedData[[#This Row],[Purchase Amount]]&lt;5000,"Medium",
TRUE,"High")</f>
        <v>Low</v>
      </c>
      <c r="V587" t="str">
        <f>TEXT(CleanedData[[#This Row],[Date]],"mmmm")</f>
        <v>August</v>
      </c>
      <c r="W587" t="str">
        <f>"Q"&amp;ROUNDUP(MONTH(CleanedData[[#This Row],[Date]])/3,0)</f>
        <v>Q3</v>
      </c>
      <c r="X587" t="str">
        <f>IF(CleanedData[[#This Row],[Purchase Amount]]&gt;=5000,"Yes","No")</f>
        <v>No</v>
      </c>
      <c r="Y587">
        <f>IF(CleanedData[[#This Row],[Recommend]]="Yes",1,0)</f>
        <v>1</v>
      </c>
      <c r="Z587" s="6">
        <f>CleanedData[[#This Row],[Purchase Amount]]*0.15</f>
        <v>15.51</v>
      </c>
      <c r="AA587" s="6">
        <f>CleanedData[[#This Row],[Purchase Amount]]*1.15</f>
        <v>118.91</v>
      </c>
    </row>
    <row r="588" spans="1:27" x14ac:dyDescent="0.3">
      <c r="A588">
        <v>685</v>
      </c>
      <c r="B588" t="s">
        <v>810</v>
      </c>
      <c r="C588" s="1">
        <v>45865</v>
      </c>
      <c r="D588">
        <v>80</v>
      </c>
      <c r="E588" t="s">
        <v>60</v>
      </c>
      <c r="F588" t="s">
        <v>40</v>
      </c>
      <c r="G588" t="s">
        <v>269</v>
      </c>
      <c r="H588">
        <v>3</v>
      </c>
      <c r="I588" t="s">
        <v>42</v>
      </c>
      <c r="J588" t="s">
        <v>43</v>
      </c>
      <c r="K588" t="s">
        <v>64</v>
      </c>
      <c r="L588" t="s">
        <v>45</v>
      </c>
      <c r="M588" t="s">
        <v>140</v>
      </c>
      <c r="N588" t="s">
        <v>48</v>
      </c>
      <c r="O588" t="s">
        <v>148</v>
      </c>
      <c r="P588" t="s">
        <v>49</v>
      </c>
      <c r="Q588" t="s">
        <v>97</v>
      </c>
      <c r="R588" s="6">
        <f>_xlfn.XLOOKUP(CleanedData[[#This Row],[Product]],'02_Lookup_Tables'!$A$2:$A$126,'02_Lookup_Tables'!$B$2:$B$126)</f>
        <v>1604.87</v>
      </c>
      <c r="S588" t="str">
        <f>VLOOKUP(CleanedData[[#This Row],[Product]],'02_Lookup_Tables'!$H$2:$I$126,2,FALSE)</f>
        <v>Accessories</v>
      </c>
      <c r="T588" t="str">
        <f>VLOOKUP(CleanedData[[#This Row],[Province]],'02_Lookup_Tables'!$D$2:$E$10,2, FALSE)</f>
        <v>Northern Region</v>
      </c>
      <c r="U588" t="str" cm="1">
        <f t="array" ref="U588">_xlfn.IFS(CleanedData[[#This Row],[Purchase Amount]]&lt;500,"Low",
CleanedData[[#This Row],[Purchase Amount]]&lt;5000,"Medium",
TRUE,"High")</f>
        <v>Medium</v>
      </c>
      <c r="V588" t="str">
        <f>TEXT(CleanedData[[#This Row],[Date]],"mmmm")</f>
        <v>July</v>
      </c>
      <c r="W588" t="str">
        <f>"Q"&amp;ROUNDUP(MONTH(CleanedData[[#This Row],[Date]])/3,0)</f>
        <v>Q3</v>
      </c>
      <c r="X588" t="str">
        <f>IF(CleanedData[[#This Row],[Purchase Amount]]&gt;=5000,"Yes","No")</f>
        <v>No</v>
      </c>
      <c r="Y588">
        <f>IF(CleanedData[[#This Row],[Recommend]]="Yes",1,0)</f>
        <v>0</v>
      </c>
      <c r="Z588" s="6">
        <f>CleanedData[[#This Row],[Purchase Amount]]*0.15</f>
        <v>240.73049999999998</v>
      </c>
      <c r="AA588" s="6">
        <f>CleanedData[[#This Row],[Purchase Amount]]*1.15</f>
        <v>1845.6004999999998</v>
      </c>
    </row>
    <row r="589" spans="1:27" x14ac:dyDescent="0.3">
      <c r="A589">
        <v>686</v>
      </c>
      <c r="B589" t="s">
        <v>811</v>
      </c>
      <c r="C589" s="1">
        <v>45646</v>
      </c>
      <c r="D589">
        <v>40</v>
      </c>
      <c r="E589" t="s">
        <v>39</v>
      </c>
      <c r="F589" t="s">
        <v>40</v>
      </c>
      <c r="G589" t="s">
        <v>472</v>
      </c>
      <c r="H589">
        <v>3</v>
      </c>
      <c r="I589" t="s">
        <v>45</v>
      </c>
      <c r="J589" t="s">
        <v>63</v>
      </c>
      <c r="K589" t="s">
        <v>44</v>
      </c>
      <c r="L589" t="s">
        <v>45</v>
      </c>
      <c r="M589" t="s">
        <v>156</v>
      </c>
      <c r="N589" t="s">
        <v>48</v>
      </c>
      <c r="O589" t="s">
        <v>148</v>
      </c>
      <c r="P589" t="s">
        <v>49</v>
      </c>
      <c r="Q589" t="s">
        <v>81</v>
      </c>
      <c r="R589" s="6">
        <f>_xlfn.XLOOKUP(CleanedData[[#This Row],[Product]],'02_Lookup_Tables'!$A$2:$A$126,'02_Lookup_Tables'!$B$2:$B$126)</f>
        <v>2216.12</v>
      </c>
      <c r="S589" t="str">
        <f>VLOOKUP(CleanedData[[#This Row],[Product]],'02_Lookup_Tables'!$H$2:$I$126,2,FALSE)</f>
        <v>Beauty &amp; Personal Care</v>
      </c>
      <c r="T589" t="str">
        <f>VLOOKUP(CleanedData[[#This Row],[Province]],'02_Lookup_Tables'!$D$2:$E$10,2, FALSE)</f>
        <v>Northern Region</v>
      </c>
      <c r="U589" t="str" cm="1">
        <f t="array" ref="U589">_xlfn.IFS(CleanedData[[#This Row],[Purchase Amount]]&lt;500,"Low",
CleanedData[[#This Row],[Purchase Amount]]&lt;5000,"Medium",
TRUE,"High")</f>
        <v>Medium</v>
      </c>
      <c r="V589" t="str">
        <f>TEXT(CleanedData[[#This Row],[Date]],"mmmm")</f>
        <v>December</v>
      </c>
      <c r="W589" t="str">
        <f>"Q"&amp;ROUNDUP(MONTH(CleanedData[[#This Row],[Date]])/3,0)</f>
        <v>Q4</v>
      </c>
      <c r="X589" t="str">
        <f>IF(CleanedData[[#This Row],[Purchase Amount]]&gt;=5000,"Yes","No")</f>
        <v>No</v>
      </c>
      <c r="Y589">
        <f>IF(CleanedData[[#This Row],[Recommend]]="Yes",1,0)</f>
        <v>1</v>
      </c>
      <c r="Z589" s="6">
        <f>CleanedData[[#This Row],[Purchase Amount]]*0.15</f>
        <v>332.41799999999995</v>
      </c>
      <c r="AA589" s="6">
        <f>CleanedData[[#This Row],[Purchase Amount]]*1.15</f>
        <v>2548.5379999999996</v>
      </c>
    </row>
    <row r="590" spans="1:27" x14ac:dyDescent="0.3">
      <c r="A590">
        <v>687</v>
      </c>
      <c r="B590" t="s">
        <v>812</v>
      </c>
      <c r="C590" s="1">
        <v>45796</v>
      </c>
      <c r="D590">
        <v>77</v>
      </c>
      <c r="E590" t="s">
        <v>39</v>
      </c>
      <c r="F590" t="s">
        <v>130</v>
      </c>
      <c r="G590" t="s">
        <v>365</v>
      </c>
      <c r="H590">
        <v>5</v>
      </c>
      <c r="I590" t="s">
        <v>42</v>
      </c>
      <c r="J590" t="s">
        <v>63</v>
      </c>
      <c r="K590" t="s">
        <v>64</v>
      </c>
      <c r="L590" t="s">
        <v>45</v>
      </c>
      <c r="M590" t="s">
        <v>136</v>
      </c>
      <c r="N590" t="s">
        <v>57</v>
      </c>
      <c r="O590" t="s">
        <v>89</v>
      </c>
      <c r="P590" t="s">
        <v>70</v>
      </c>
      <c r="Q590" t="s">
        <v>97</v>
      </c>
      <c r="R590" s="6">
        <f>_xlfn.XLOOKUP(CleanedData[[#This Row],[Product]],'02_Lookup_Tables'!$A$2:$A$126,'02_Lookup_Tables'!$B$2:$B$126)</f>
        <v>105.11</v>
      </c>
      <c r="S590" t="str">
        <f>VLOOKUP(CleanedData[[#This Row],[Product]],'02_Lookup_Tables'!$H$2:$I$126,2,FALSE)</f>
        <v>Beauty &amp; Personal Care</v>
      </c>
      <c r="T590" t="str">
        <f>VLOOKUP(CleanedData[[#This Row],[Province]],'02_Lookup_Tables'!$D$2:$E$10,2, FALSE)</f>
        <v>Eastern Region</v>
      </c>
      <c r="U590" t="str" cm="1">
        <f t="array" ref="U590">_xlfn.IFS(CleanedData[[#This Row],[Purchase Amount]]&lt;500,"Low",
CleanedData[[#This Row],[Purchase Amount]]&lt;5000,"Medium",
TRUE,"High")</f>
        <v>Low</v>
      </c>
      <c r="V590" t="str">
        <f>TEXT(CleanedData[[#This Row],[Date]],"mmmm")</f>
        <v>May</v>
      </c>
      <c r="W590" t="str">
        <f>"Q"&amp;ROUNDUP(MONTH(CleanedData[[#This Row],[Date]])/3,0)</f>
        <v>Q2</v>
      </c>
      <c r="X590" t="str">
        <f>IF(CleanedData[[#This Row],[Purchase Amount]]&gt;=5000,"Yes","No")</f>
        <v>No</v>
      </c>
      <c r="Y590">
        <f>IF(CleanedData[[#This Row],[Recommend]]="Yes",1,0)</f>
        <v>0</v>
      </c>
      <c r="Z590" s="6">
        <f>CleanedData[[#This Row],[Purchase Amount]]*0.15</f>
        <v>15.766499999999999</v>
      </c>
      <c r="AA590" s="6">
        <f>CleanedData[[#This Row],[Purchase Amount]]*1.15</f>
        <v>120.87649999999999</v>
      </c>
    </row>
    <row r="591" spans="1:27" x14ac:dyDescent="0.3">
      <c r="A591">
        <v>688</v>
      </c>
      <c r="B591" t="s">
        <v>813</v>
      </c>
      <c r="C591" s="1">
        <v>45969</v>
      </c>
      <c r="D591">
        <v>25</v>
      </c>
      <c r="E591" t="s">
        <v>39</v>
      </c>
      <c r="F591" t="s">
        <v>77</v>
      </c>
      <c r="G591" t="s">
        <v>53</v>
      </c>
      <c r="H591">
        <v>1</v>
      </c>
      <c r="I591" t="s">
        <v>45</v>
      </c>
      <c r="J591" t="s">
        <v>63</v>
      </c>
      <c r="K591" t="s">
        <v>64</v>
      </c>
      <c r="L591" t="s">
        <v>45</v>
      </c>
      <c r="M591" t="s">
        <v>123</v>
      </c>
      <c r="N591" t="s">
        <v>80</v>
      </c>
      <c r="O591" t="s">
        <v>89</v>
      </c>
      <c r="P591" t="s">
        <v>49</v>
      </c>
      <c r="Q591" t="s">
        <v>58</v>
      </c>
      <c r="R591" s="6">
        <f>_xlfn.XLOOKUP(CleanedData[[#This Row],[Product]],'02_Lookup_Tables'!$A$2:$A$126,'02_Lookup_Tables'!$B$2:$B$126)</f>
        <v>444.38</v>
      </c>
      <c r="S591" t="str">
        <f>VLOOKUP(CleanedData[[#This Row],[Product]],'02_Lookup_Tables'!$H$2:$I$126,2,FALSE)</f>
        <v>Beauty &amp; Personal Care</v>
      </c>
      <c r="T591" t="str">
        <f>VLOOKUP(CleanedData[[#This Row],[Province]],'02_Lookup_Tables'!$D$2:$E$10,2, FALSE)</f>
        <v>Central Region</v>
      </c>
      <c r="U591" t="str" cm="1">
        <f t="array" ref="U591">_xlfn.IFS(CleanedData[[#This Row],[Purchase Amount]]&lt;500,"Low",
CleanedData[[#This Row],[Purchase Amount]]&lt;5000,"Medium",
TRUE,"High")</f>
        <v>Low</v>
      </c>
      <c r="V591" t="str">
        <f>TEXT(CleanedData[[#This Row],[Date]],"mmmm")</f>
        <v>November</v>
      </c>
      <c r="W591" t="str">
        <f>"Q"&amp;ROUNDUP(MONTH(CleanedData[[#This Row],[Date]])/3,0)</f>
        <v>Q4</v>
      </c>
      <c r="X591" t="str">
        <f>IF(CleanedData[[#This Row],[Purchase Amount]]&gt;=5000,"Yes","No")</f>
        <v>No</v>
      </c>
      <c r="Y591">
        <f>IF(CleanedData[[#This Row],[Recommend]]="Yes",1,0)</f>
        <v>1</v>
      </c>
      <c r="Z591" s="6">
        <f>CleanedData[[#This Row],[Purchase Amount]]*0.15</f>
        <v>66.656999999999996</v>
      </c>
      <c r="AA591" s="6">
        <f>CleanedData[[#This Row],[Purchase Amount]]*1.15</f>
        <v>511.03699999999998</v>
      </c>
    </row>
    <row r="592" spans="1:27" x14ac:dyDescent="0.3">
      <c r="A592">
        <v>689</v>
      </c>
      <c r="B592" t="s">
        <v>814</v>
      </c>
      <c r="C592" s="1">
        <v>45998</v>
      </c>
      <c r="D592">
        <v>33</v>
      </c>
      <c r="E592" t="s">
        <v>52</v>
      </c>
      <c r="F592" t="s">
        <v>77</v>
      </c>
      <c r="G592" t="s">
        <v>216</v>
      </c>
      <c r="H592">
        <v>2</v>
      </c>
      <c r="I592" t="s">
        <v>42</v>
      </c>
      <c r="J592" t="s">
        <v>63</v>
      </c>
      <c r="K592" t="s">
        <v>44</v>
      </c>
      <c r="L592" t="s">
        <v>42</v>
      </c>
      <c r="M592" t="s">
        <v>175</v>
      </c>
      <c r="N592" t="s">
        <v>47</v>
      </c>
      <c r="O592" t="s">
        <v>89</v>
      </c>
      <c r="P592" t="s">
        <v>49</v>
      </c>
      <c r="Q592" t="s">
        <v>58</v>
      </c>
      <c r="R592" s="6">
        <f>_xlfn.XLOOKUP(CleanedData[[#This Row],[Product]],'02_Lookup_Tables'!$A$2:$A$126,'02_Lookup_Tables'!$B$2:$B$126)</f>
        <v>929.55</v>
      </c>
      <c r="S592" t="str">
        <f>VLOOKUP(CleanedData[[#This Row],[Product]],'02_Lookup_Tables'!$H$2:$I$126,2,FALSE)</f>
        <v>Accessories</v>
      </c>
      <c r="T592" t="str">
        <f>VLOOKUP(CleanedData[[#This Row],[Province]],'02_Lookup_Tables'!$D$2:$E$10,2, FALSE)</f>
        <v>Central Region</v>
      </c>
      <c r="U592" t="str" cm="1">
        <f t="array" ref="U592">_xlfn.IFS(CleanedData[[#This Row],[Purchase Amount]]&lt;500,"Low",
CleanedData[[#This Row],[Purchase Amount]]&lt;5000,"Medium",
TRUE,"High")</f>
        <v>Medium</v>
      </c>
      <c r="V592" t="str">
        <f>TEXT(CleanedData[[#This Row],[Date]],"mmmm")</f>
        <v>December</v>
      </c>
      <c r="W592" t="str">
        <f>"Q"&amp;ROUNDUP(MONTH(CleanedData[[#This Row],[Date]])/3,0)</f>
        <v>Q4</v>
      </c>
      <c r="X592" t="str">
        <f>IF(CleanedData[[#This Row],[Purchase Amount]]&gt;=5000,"Yes","No")</f>
        <v>No</v>
      </c>
      <c r="Y592">
        <f>IF(CleanedData[[#This Row],[Recommend]]="Yes",1,0)</f>
        <v>0</v>
      </c>
      <c r="Z592" s="6">
        <f>CleanedData[[#This Row],[Purchase Amount]]*0.15</f>
        <v>139.43249999999998</v>
      </c>
      <c r="AA592" s="6">
        <f>CleanedData[[#This Row],[Purchase Amount]]*1.15</f>
        <v>1068.9824999999998</v>
      </c>
    </row>
    <row r="593" spans="1:27" x14ac:dyDescent="0.3">
      <c r="A593">
        <v>690</v>
      </c>
      <c r="B593" t="s">
        <v>815</v>
      </c>
      <c r="C593" s="1">
        <v>45770</v>
      </c>
      <c r="D593">
        <v>18</v>
      </c>
      <c r="E593" t="s">
        <v>39</v>
      </c>
      <c r="F593" t="s">
        <v>125</v>
      </c>
      <c r="G593" t="s">
        <v>320</v>
      </c>
      <c r="H593">
        <v>1</v>
      </c>
      <c r="I593" t="s">
        <v>42</v>
      </c>
      <c r="J593" t="s">
        <v>69</v>
      </c>
      <c r="K593" t="s">
        <v>55</v>
      </c>
      <c r="L593" t="s">
        <v>42</v>
      </c>
      <c r="M593" t="s">
        <v>136</v>
      </c>
      <c r="N593" t="s">
        <v>80</v>
      </c>
      <c r="O593" t="s">
        <v>89</v>
      </c>
      <c r="P593" t="s">
        <v>49</v>
      </c>
      <c r="Q593" t="s">
        <v>66</v>
      </c>
      <c r="R593" s="6">
        <f>_xlfn.XLOOKUP(CleanedData[[#This Row],[Product]],'02_Lookup_Tables'!$A$2:$A$126,'02_Lookup_Tables'!$B$2:$B$126)</f>
        <v>375.53</v>
      </c>
      <c r="S593" t="str">
        <f>VLOOKUP(CleanedData[[#This Row],[Product]],'02_Lookup_Tables'!$H$2:$I$126,2,FALSE)</f>
        <v>Toys &amp; Games</v>
      </c>
      <c r="T593" t="str">
        <f>VLOOKUP(CleanedData[[#This Row],[Province]],'02_Lookup_Tables'!$D$2:$E$10,2, FALSE)</f>
        <v>Western Region</v>
      </c>
      <c r="U593" t="str" cm="1">
        <f t="array" ref="U593">_xlfn.IFS(CleanedData[[#This Row],[Purchase Amount]]&lt;500,"Low",
CleanedData[[#This Row],[Purchase Amount]]&lt;5000,"Medium",
TRUE,"High")</f>
        <v>Low</v>
      </c>
      <c r="V593" t="str">
        <f>TEXT(CleanedData[[#This Row],[Date]],"mmmm")</f>
        <v>April</v>
      </c>
      <c r="W593" t="str">
        <f>"Q"&amp;ROUNDUP(MONTH(CleanedData[[#This Row],[Date]])/3,0)</f>
        <v>Q2</v>
      </c>
      <c r="X593" t="str">
        <f>IF(CleanedData[[#This Row],[Purchase Amount]]&gt;=5000,"Yes","No")</f>
        <v>No</v>
      </c>
      <c r="Y593">
        <f>IF(CleanedData[[#This Row],[Recommend]]="Yes",1,0)</f>
        <v>0</v>
      </c>
      <c r="Z593" s="6">
        <f>CleanedData[[#This Row],[Purchase Amount]]*0.15</f>
        <v>56.329499999999996</v>
      </c>
      <c r="AA593" s="6">
        <f>CleanedData[[#This Row],[Purchase Amount]]*1.15</f>
        <v>431.85949999999991</v>
      </c>
    </row>
    <row r="594" spans="1:27" x14ac:dyDescent="0.3">
      <c r="A594">
        <v>691</v>
      </c>
      <c r="B594" t="s">
        <v>816</v>
      </c>
      <c r="C594" s="1">
        <v>45887</v>
      </c>
      <c r="D594">
        <v>48</v>
      </c>
      <c r="E594" t="s">
        <v>52</v>
      </c>
      <c r="F594" t="s">
        <v>125</v>
      </c>
      <c r="G594" t="s">
        <v>282</v>
      </c>
      <c r="H594">
        <v>3</v>
      </c>
      <c r="I594" t="s">
        <v>42</v>
      </c>
      <c r="J594" t="s">
        <v>43</v>
      </c>
      <c r="K594" t="s">
        <v>64</v>
      </c>
      <c r="L594" t="s">
        <v>45</v>
      </c>
      <c r="N594" t="s">
        <v>48</v>
      </c>
      <c r="O594" t="s">
        <v>134</v>
      </c>
      <c r="P594" t="s">
        <v>8646</v>
      </c>
      <c r="Q594" t="s">
        <v>93</v>
      </c>
      <c r="R594" s="6">
        <f>_xlfn.XLOOKUP(CleanedData[[#This Row],[Product]],'02_Lookup_Tables'!$A$2:$A$126,'02_Lookup_Tables'!$B$2:$B$126)</f>
        <v>1859.13</v>
      </c>
      <c r="S594" t="str">
        <f>VLOOKUP(CleanedData[[#This Row],[Product]],'02_Lookup_Tables'!$H$2:$I$126,2,FALSE)</f>
        <v>Home Devices</v>
      </c>
      <c r="T594" t="str">
        <f>VLOOKUP(CleanedData[[#This Row],[Province]],'02_Lookup_Tables'!$D$2:$E$10,2, FALSE)</f>
        <v>Western Region</v>
      </c>
      <c r="U594" t="str" cm="1">
        <f t="array" ref="U594">_xlfn.IFS(CleanedData[[#This Row],[Purchase Amount]]&lt;500,"Low",
CleanedData[[#This Row],[Purchase Amount]]&lt;5000,"Medium",
TRUE,"High")</f>
        <v>Medium</v>
      </c>
      <c r="V594" t="str">
        <f>TEXT(CleanedData[[#This Row],[Date]],"mmmm")</f>
        <v>August</v>
      </c>
      <c r="W594" t="str">
        <f>"Q"&amp;ROUNDUP(MONTH(CleanedData[[#This Row],[Date]])/3,0)</f>
        <v>Q3</v>
      </c>
      <c r="X594" t="str">
        <f>IF(CleanedData[[#This Row],[Purchase Amount]]&gt;=5000,"Yes","No")</f>
        <v>No</v>
      </c>
      <c r="Y594">
        <f>IF(CleanedData[[#This Row],[Recommend]]="Yes",1,0)</f>
        <v>0</v>
      </c>
      <c r="Z594" s="6">
        <f>CleanedData[[#This Row],[Purchase Amount]]*0.15</f>
        <v>278.86950000000002</v>
      </c>
      <c r="AA594" s="6">
        <f>CleanedData[[#This Row],[Purchase Amount]]*1.15</f>
        <v>2137.9994999999999</v>
      </c>
    </row>
    <row r="595" spans="1:27" x14ac:dyDescent="0.3">
      <c r="A595">
        <v>693</v>
      </c>
      <c r="B595" t="s">
        <v>817</v>
      </c>
      <c r="C595" s="1">
        <v>45847</v>
      </c>
      <c r="E595" t="s">
        <v>60</v>
      </c>
      <c r="F595" t="s">
        <v>40</v>
      </c>
      <c r="G595" t="s">
        <v>320</v>
      </c>
      <c r="H595">
        <v>4</v>
      </c>
      <c r="I595" t="s">
        <v>42</v>
      </c>
      <c r="J595" t="s">
        <v>69</v>
      </c>
      <c r="K595" t="s">
        <v>55</v>
      </c>
      <c r="L595" t="s">
        <v>42</v>
      </c>
      <c r="M595" t="s">
        <v>75</v>
      </c>
      <c r="N595" t="s">
        <v>96</v>
      </c>
      <c r="O595" t="s">
        <v>89</v>
      </c>
      <c r="P595" t="s">
        <v>70</v>
      </c>
      <c r="Q595" t="s">
        <v>166</v>
      </c>
      <c r="R595" s="6">
        <f>_xlfn.XLOOKUP(CleanedData[[#This Row],[Product]],'02_Lookup_Tables'!$A$2:$A$126,'02_Lookup_Tables'!$B$2:$B$126)</f>
        <v>375.53</v>
      </c>
      <c r="S595" t="str">
        <f>VLOOKUP(CleanedData[[#This Row],[Product]],'02_Lookup_Tables'!$H$2:$I$126,2,FALSE)</f>
        <v>Toys &amp; Games</v>
      </c>
      <c r="T595" t="str">
        <f>VLOOKUP(CleanedData[[#This Row],[Province]],'02_Lookup_Tables'!$D$2:$E$10,2, FALSE)</f>
        <v>Northern Region</v>
      </c>
      <c r="U595" t="str" cm="1">
        <f t="array" ref="U595">_xlfn.IFS(CleanedData[[#This Row],[Purchase Amount]]&lt;500,"Low",
CleanedData[[#This Row],[Purchase Amount]]&lt;5000,"Medium",
TRUE,"High")</f>
        <v>Low</v>
      </c>
      <c r="V595" t="str">
        <f>TEXT(CleanedData[[#This Row],[Date]],"mmmm")</f>
        <v>July</v>
      </c>
      <c r="W595" t="str">
        <f>"Q"&amp;ROUNDUP(MONTH(CleanedData[[#This Row],[Date]])/3,0)</f>
        <v>Q3</v>
      </c>
      <c r="X595" t="str">
        <f>IF(CleanedData[[#This Row],[Purchase Amount]]&gt;=5000,"Yes","No")</f>
        <v>No</v>
      </c>
      <c r="Y595">
        <f>IF(CleanedData[[#This Row],[Recommend]]="Yes",1,0)</f>
        <v>0</v>
      </c>
      <c r="Z595" s="6">
        <f>CleanedData[[#This Row],[Purchase Amount]]*0.15</f>
        <v>56.329499999999996</v>
      </c>
      <c r="AA595" s="6">
        <f>CleanedData[[#This Row],[Purchase Amount]]*1.15</f>
        <v>431.85949999999991</v>
      </c>
    </row>
    <row r="596" spans="1:27" x14ac:dyDescent="0.3">
      <c r="A596">
        <v>694</v>
      </c>
      <c r="B596" t="s">
        <v>818</v>
      </c>
      <c r="C596" s="1">
        <v>45297</v>
      </c>
      <c r="D596">
        <v>71</v>
      </c>
      <c r="E596" t="s">
        <v>39</v>
      </c>
      <c r="F596" t="s">
        <v>125</v>
      </c>
      <c r="G596" t="s">
        <v>189</v>
      </c>
      <c r="H596">
        <v>1</v>
      </c>
      <c r="I596" t="s">
        <v>42</v>
      </c>
      <c r="J596" t="s">
        <v>54</v>
      </c>
      <c r="K596" t="s">
        <v>44</v>
      </c>
      <c r="L596" t="s">
        <v>42</v>
      </c>
      <c r="M596" t="s">
        <v>236</v>
      </c>
      <c r="N596" t="s">
        <v>80</v>
      </c>
      <c r="O596" t="s">
        <v>89</v>
      </c>
      <c r="P596" t="s">
        <v>49</v>
      </c>
      <c r="Q596" t="s">
        <v>97</v>
      </c>
      <c r="R596" s="6">
        <f>_xlfn.XLOOKUP(CleanedData[[#This Row],[Product]],'02_Lookup_Tables'!$A$2:$A$126,'02_Lookup_Tables'!$B$2:$B$126)</f>
        <v>1619.07</v>
      </c>
      <c r="S596" t="str">
        <f>VLOOKUP(CleanedData[[#This Row],[Product]],'02_Lookup_Tables'!$H$2:$I$126,2,FALSE)</f>
        <v>Home &amp; Living</v>
      </c>
      <c r="T596" t="str">
        <f>VLOOKUP(CleanedData[[#This Row],[Province]],'02_Lookup_Tables'!$D$2:$E$10,2, FALSE)</f>
        <v>Western Region</v>
      </c>
      <c r="U596" t="str" cm="1">
        <f t="array" ref="U596">_xlfn.IFS(CleanedData[[#This Row],[Purchase Amount]]&lt;500,"Low",
CleanedData[[#This Row],[Purchase Amount]]&lt;5000,"Medium",
TRUE,"High")</f>
        <v>Medium</v>
      </c>
      <c r="V596" t="str">
        <f>TEXT(CleanedData[[#This Row],[Date]],"mmmm")</f>
        <v>January</v>
      </c>
      <c r="W596" t="str">
        <f>"Q"&amp;ROUNDUP(MONTH(CleanedData[[#This Row],[Date]])/3,0)</f>
        <v>Q1</v>
      </c>
      <c r="X596" t="str">
        <f>IF(CleanedData[[#This Row],[Purchase Amount]]&gt;=5000,"Yes","No")</f>
        <v>No</v>
      </c>
      <c r="Y596">
        <f>IF(CleanedData[[#This Row],[Recommend]]="Yes",1,0)</f>
        <v>0</v>
      </c>
      <c r="Z596" s="6">
        <f>CleanedData[[#This Row],[Purchase Amount]]*0.15</f>
        <v>242.86049999999997</v>
      </c>
      <c r="AA596" s="6">
        <f>CleanedData[[#This Row],[Purchase Amount]]*1.15</f>
        <v>1861.9304999999997</v>
      </c>
    </row>
    <row r="597" spans="1:27" x14ac:dyDescent="0.3">
      <c r="A597">
        <v>695</v>
      </c>
      <c r="B597" t="s">
        <v>819</v>
      </c>
      <c r="C597" s="1">
        <v>45386</v>
      </c>
      <c r="D597">
        <v>39</v>
      </c>
      <c r="E597" t="s">
        <v>39</v>
      </c>
      <c r="F597" t="s">
        <v>130</v>
      </c>
      <c r="G597" t="s">
        <v>131</v>
      </c>
      <c r="H597">
        <v>4</v>
      </c>
      <c r="I597" t="s">
        <v>42</v>
      </c>
      <c r="J597" t="s">
        <v>54</v>
      </c>
      <c r="K597" t="s">
        <v>55</v>
      </c>
      <c r="L597" t="s">
        <v>42</v>
      </c>
      <c r="M597" t="s">
        <v>208</v>
      </c>
      <c r="N597" t="s">
        <v>96</v>
      </c>
      <c r="O597" t="s">
        <v>89</v>
      </c>
      <c r="P597" t="s">
        <v>70</v>
      </c>
      <c r="Q597" t="s">
        <v>81</v>
      </c>
      <c r="R597" s="6">
        <f>_xlfn.XLOOKUP(CleanedData[[#This Row],[Product]],'02_Lookup_Tables'!$A$2:$A$126,'02_Lookup_Tables'!$B$2:$B$126)</f>
        <v>369.57</v>
      </c>
      <c r="S597" t="str">
        <f>VLOOKUP(CleanedData[[#This Row],[Product]],'02_Lookup_Tables'!$H$2:$I$126,2,FALSE)</f>
        <v>Accessories</v>
      </c>
      <c r="T597" t="str">
        <f>VLOOKUP(CleanedData[[#This Row],[Province]],'02_Lookup_Tables'!$D$2:$E$10,2, FALSE)</f>
        <v>Eastern Region</v>
      </c>
      <c r="U597" t="str" cm="1">
        <f t="array" ref="U597">_xlfn.IFS(CleanedData[[#This Row],[Purchase Amount]]&lt;500,"Low",
CleanedData[[#This Row],[Purchase Amount]]&lt;5000,"Medium",
TRUE,"High")</f>
        <v>Low</v>
      </c>
      <c r="V597" t="str">
        <f>TEXT(CleanedData[[#This Row],[Date]],"mmmm")</f>
        <v>April</v>
      </c>
      <c r="W597" t="str">
        <f>"Q"&amp;ROUNDUP(MONTH(CleanedData[[#This Row],[Date]])/3,0)</f>
        <v>Q2</v>
      </c>
      <c r="X597" t="str">
        <f>IF(CleanedData[[#This Row],[Purchase Amount]]&gt;=5000,"Yes","No")</f>
        <v>No</v>
      </c>
      <c r="Y597">
        <f>IF(CleanedData[[#This Row],[Recommend]]="Yes",1,0)</f>
        <v>0</v>
      </c>
      <c r="Z597" s="6">
        <f>CleanedData[[#This Row],[Purchase Amount]]*0.15</f>
        <v>55.435499999999998</v>
      </c>
      <c r="AA597" s="6">
        <f>CleanedData[[#This Row],[Purchase Amount]]*1.15</f>
        <v>425.00549999999998</v>
      </c>
    </row>
    <row r="598" spans="1:27" x14ac:dyDescent="0.3">
      <c r="A598">
        <v>696</v>
      </c>
      <c r="B598" t="s">
        <v>820</v>
      </c>
      <c r="C598" s="1">
        <v>45568</v>
      </c>
      <c r="D598">
        <v>25</v>
      </c>
      <c r="E598" t="s">
        <v>52</v>
      </c>
      <c r="F598" t="s">
        <v>83</v>
      </c>
      <c r="G598" t="s">
        <v>118</v>
      </c>
      <c r="H598">
        <v>2</v>
      </c>
      <c r="I598" t="s">
        <v>45</v>
      </c>
      <c r="J598" t="s">
        <v>69</v>
      </c>
      <c r="K598" t="s">
        <v>44</v>
      </c>
      <c r="L598" t="s">
        <v>45</v>
      </c>
      <c r="N598" t="s">
        <v>47</v>
      </c>
      <c r="O598" t="s">
        <v>134</v>
      </c>
      <c r="P598" t="s">
        <v>8646</v>
      </c>
      <c r="Q598" t="s">
        <v>58</v>
      </c>
      <c r="R598" s="6">
        <f>_xlfn.XLOOKUP(CleanedData[[#This Row],[Product]],'02_Lookup_Tables'!$A$2:$A$126,'02_Lookup_Tables'!$B$2:$B$126)</f>
        <v>368.99</v>
      </c>
      <c r="S598" t="str">
        <f>VLOOKUP(CleanedData[[#This Row],[Product]],'02_Lookup_Tables'!$H$2:$I$126,2,FALSE)</f>
        <v>Accessories</v>
      </c>
      <c r="T598" t="str">
        <f>VLOOKUP(CleanedData[[#This Row],[Province]],'02_Lookup_Tables'!$D$2:$E$10,2, FALSE)</f>
        <v>Western Region</v>
      </c>
      <c r="U598" t="str" cm="1">
        <f t="array" ref="U598">_xlfn.IFS(CleanedData[[#This Row],[Purchase Amount]]&lt;500,"Low",
CleanedData[[#This Row],[Purchase Amount]]&lt;5000,"Medium",
TRUE,"High")</f>
        <v>Low</v>
      </c>
      <c r="V598" t="str">
        <f>TEXT(CleanedData[[#This Row],[Date]],"mmmm")</f>
        <v>October</v>
      </c>
      <c r="W598" t="str">
        <f>"Q"&amp;ROUNDUP(MONTH(CleanedData[[#This Row],[Date]])/3,0)</f>
        <v>Q4</v>
      </c>
      <c r="X598" t="str">
        <f>IF(CleanedData[[#This Row],[Purchase Amount]]&gt;=5000,"Yes","No")</f>
        <v>No</v>
      </c>
      <c r="Y598">
        <f>IF(CleanedData[[#This Row],[Recommend]]="Yes",1,0)</f>
        <v>1</v>
      </c>
      <c r="Z598" s="6">
        <f>CleanedData[[#This Row],[Purchase Amount]]*0.15</f>
        <v>55.348500000000001</v>
      </c>
      <c r="AA598" s="6">
        <f>CleanedData[[#This Row],[Purchase Amount]]*1.15</f>
        <v>424.33849999999995</v>
      </c>
    </row>
    <row r="599" spans="1:27" x14ac:dyDescent="0.3">
      <c r="A599">
        <v>697</v>
      </c>
      <c r="B599" t="s">
        <v>821</v>
      </c>
      <c r="C599" s="1">
        <v>45617</v>
      </c>
      <c r="E599" t="s">
        <v>52</v>
      </c>
      <c r="F599" t="s">
        <v>40</v>
      </c>
      <c r="G599" t="s">
        <v>411</v>
      </c>
      <c r="H599">
        <v>5</v>
      </c>
      <c r="I599" t="s">
        <v>42</v>
      </c>
      <c r="J599" t="s">
        <v>43</v>
      </c>
      <c r="K599" t="s">
        <v>44</v>
      </c>
      <c r="L599" t="s">
        <v>42</v>
      </c>
      <c r="M599" t="s">
        <v>151</v>
      </c>
      <c r="N599" t="s">
        <v>57</v>
      </c>
      <c r="O599" t="s">
        <v>89</v>
      </c>
      <c r="P599" t="s">
        <v>70</v>
      </c>
      <c r="Q599" t="s">
        <v>166</v>
      </c>
      <c r="R599" s="6">
        <f>_xlfn.XLOOKUP(CleanedData[[#This Row],[Product]],'02_Lookup_Tables'!$A$2:$A$126,'02_Lookup_Tables'!$B$2:$B$126)</f>
        <v>103.4</v>
      </c>
      <c r="S599" t="str">
        <f>VLOOKUP(CleanedData[[#This Row],[Product]],'02_Lookup_Tables'!$H$2:$I$126,2,FALSE)</f>
        <v>Food</v>
      </c>
      <c r="T599" t="str">
        <f>VLOOKUP(CleanedData[[#This Row],[Province]],'02_Lookup_Tables'!$D$2:$E$10,2, FALSE)</f>
        <v>Northern Region</v>
      </c>
      <c r="U599" t="str" cm="1">
        <f t="array" ref="U599">_xlfn.IFS(CleanedData[[#This Row],[Purchase Amount]]&lt;500,"Low",
CleanedData[[#This Row],[Purchase Amount]]&lt;5000,"Medium",
TRUE,"High")</f>
        <v>Low</v>
      </c>
      <c r="V599" t="str">
        <f>TEXT(CleanedData[[#This Row],[Date]],"mmmm")</f>
        <v>November</v>
      </c>
      <c r="W599" t="str">
        <f>"Q"&amp;ROUNDUP(MONTH(CleanedData[[#This Row],[Date]])/3,0)</f>
        <v>Q4</v>
      </c>
      <c r="X599" t="str">
        <f>IF(CleanedData[[#This Row],[Purchase Amount]]&gt;=5000,"Yes","No")</f>
        <v>No</v>
      </c>
      <c r="Y599">
        <f>IF(CleanedData[[#This Row],[Recommend]]="Yes",1,0)</f>
        <v>0</v>
      </c>
      <c r="Z599" s="6">
        <f>CleanedData[[#This Row],[Purchase Amount]]*0.15</f>
        <v>15.51</v>
      </c>
      <c r="AA599" s="6">
        <f>CleanedData[[#This Row],[Purchase Amount]]*1.15</f>
        <v>118.91</v>
      </c>
    </row>
    <row r="600" spans="1:27" x14ac:dyDescent="0.3">
      <c r="A600">
        <v>698</v>
      </c>
      <c r="B600" t="s">
        <v>822</v>
      </c>
      <c r="C600" s="1">
        <v>45349</v>
      </c>
      <c r="D600">
        <v>42</v>
      </c>
      <c r="E600" t="s">
        <v>60</v>
      </c>
      <c r="F600" t="s">
        <v>61</v>
      </c>
      <c r="G600" t="s">
        <v>210</v>
      </c>
      <c r="H600">
        <v>1</v>
      </c>
      <c r="I600" t="s">
        <v>42</v>
      </c>
      <c r="J600" t="s">
        <v>63</v>
      </c>
      <c r="K600" t="s">
        <v>64</v>
      </c>
      <c r="L600" t="s">
        <v>42</v>
      </c>
      <c r="M600" t="s">
        <v>85</v>
      </c>
      <c r="N600" t="s">
        <v>80</v>
      </c>
      <c r="O600" t="s">
        <v>48</v>
      </c>
      <c r="P600" t="s">
        <v>49</v>
      </c>
      <c r="Q600" t="s">
        <v>81</v>
      </c>
      <c r="R600" s="6">
        <f>_xlfn.XLOOKUP(CleanedData[[#This Row],[Product]],'02_Lookup_Tables'!$A$2:$A$126,'02_Lookup_Tables'!$B$2:$B$126)</f>
        <v>13123.97</v>
      </c>
      <c r="S600" t="str">
        <f>VLOOKUP(CleanedData[[#This Row],[Product]],'02_Lookup_Tables'!$H$2:$I$126,2,FALSE)</f>
        <v>Electronics</v>
      </c>
      <c r="T600" t="str">
        <f>VLOOKUP(CleanedData[[#This Row],[Province]],'02_Lookup_Tables'!$D$2:$E$10,2, FALSE)</f>
        <v>Southern Region</v>
      </c>
      <c r="U600" t="str" cm="1">
        <f t="array" ref="U600">_xlfn.IFS(CleanedData[[#This Row],[Purchase Amount]]&lt;500,"Low",
CleanedData[[#This Row],[Purchase Amount]]&lt;5000,"Medium",
TRUE,"High")</f>
        <v>High</v>
      </c>
      <c r="V600" t="str">
        <f>TEXT(CleanedData[[#This Row],[Date]],"mmmm")</f>
        <v>February</v>
      </c>
      <c r="W600" t="str">
        <f>"Q"&amp;ROUNDUP(MONTH(CleanedData[[#This Row],[Date]])/3,0)</f>
        <v>Q1</v>
      </c>
      <c r="X600" t="str">
        <f>IF(CleanedData[[#This Row],[Purchase Amount]]&gt;=5000,"Yes","No")</f>
        <v>Yes</v>
      </c>
      <c r="Y600">
        <f>IF(CleanedData[[#This Row],[Recommend]]="Yes",1,0)</f>
        <v>0</v>
      </c>
      <c r="Z600" s="6">
        <f>CleanedData[[#This Row],[Purchase Amount]]*0.15</f>
        <v>1968.5954999999999</v>
      </c>
      <c r="AA600" s="6">
        <f>CleanedData[[#This Row],[Purchase Amount]]*1.15</f>
        <v>15092.565499999999</v>
      </c>
    </row>
    <row r="601" spans="1:27" x14ac:dyDescent="0.3">
      <c r="A601">
        <v>699</v>
      </c>
      <c r="B601" t="s">
        <v>823</v>
      </c>
      <c r="C601" s="1">
        <v>45304</v>
      </c>
      <c r="D601">
        <v>35</v>
      </c>
      <c r="E601" t="s">
        <v>60</v>
      </c>
      <c r="F601" t="s">
        <v>40</v>
      </c>
      <c r="G601" t="s">
        <v>463</v>
      </c>
      <c r="H601">
        <v>2</v>
      </c>
      <c r="I601" t="s">
        <v>45</v>
      </c>
      <c r="J601" t="s">
        <v>74</v>
      </c>
      <c r="K601" t="s">
        <v>64</v>
      </c>
      <c r="L601" t="s">
        <v>45</v>
      </c>
      <c r="M601" t="s">
        <v>184</v>
      </c>
      <c r="N601" t="s">
        <v>47</v>
      </c>
      <c r="O601" t="s">
        <v>148</v>
      </c>
      <c r="P601" t="s">
        <v>70</v>
      </c>
      <c r="Q601" t="s">
        <v>81</v>
      </c>
      <c r="R601" s="6">
        <f>_xlfn.XLOOKUP(CleanedData[[#This Row],[Product]],'02_Lookup_Tables'!$A$2:$A$126,'02_Lookup_Tables'!$B$2:$B$126)</f>
        <v>470.6</v>
      </c>
      <c r="S601" t="str">
        <f>VLOOKUP(CleanedData[[#This Row],[Product]],'02_Lookup_Tables'!$H$2:$I$126,2,FALSE)</f>
        <v>Toys &amp; Games</v>
      </c>
      <c r="T601" t="str">
        <f>VLOOKUP(CleanedData[[#This Row],[Province]],'02_Lookup_Tables'!$D$2:$E$10,2, FALSE)</f>
        <v>Northern Region</v>
      </c>
      <c r="U601" t="str" cm="1">
        <f t="array" ref="U601">_xlfn.IFS(CleanedData[[#This Row],[Purchase Amount]]&lt;500,"Low",
CleanedData[[#This Row],[Purchase Amount]]&lt;5000,"Medium",
TRUE,"High")</f>
        <v>Low</v>
      </c>
      <c r="V601" t="str">
        <f>TEXT(CleanedData[[#This Row],[Date]],"mmmm")</f>
        <v>January</v>
      </c>
      <c r="W601" t="str">
        <f>"Q"&amp;ROUNDUP(MONTH(CleanedData[[#This Row],[Date]])/3,0)</f>
        <v>Q1</v>
      </c>
      <c r="X601" t="str">
        <f>IF(CleanedData[[#This Row],[Purchase Amount]]&gt;=5000,"Yes","No")</f>
        <v>No</v>
      </c>
      <c r="Y601">
        <f>IF(CleanedData[[#This Row],[Recommend]]="Yes",1,0)</f>
        <v>1</v>
      </c>
      <c r="Z601" s="6">
        <f>CleanedData[[#This Row],[Purchase Amount]]*0.15</f>
        <v>70.59</v>
      </c>
      <c r="AA601" s="6">
        <f>CleanedData[[#This Row],[Purchase Amount]]*1.15</f>
        <v>541.18999999999994</v>
      </c>
    </row>
    <row r="602" spans="1:27" x14ac:dyDescent="0.3">
      <c r="A602">
        <v>700</v>
      </c>
      <c r="B602" t="s">
        <v>824</v>
      </c>
      <c r="C602" s="1">
        <v>45425</v>
      </c>
      <c r="D602">
        <v>45</v>
      </c>
      <c r="E602" t="s">
        <v>52</v>
      </c>
      <c r="F602" t="s">
        <v>108</v>
      </c>
      <c r="G602" t="s">
        <v>158</v>
      </c>
      <c r="H602">
        <v>3</v>
      </c>
      <c r="I602" t="s">
        <v>45</v>
      </c>
      <c r="J602" t="s">
        <v>69</v>
      </c>
      <c r="K602" t="s">
        <v>55</v>
      </c>
      <c r="L602" t="s">
        <v>45</v>
      </c>
      <c r="M602" t="s">
        <v>165</v>
      </c>
      <c r="N602" t="s">
        <v>48</v>
      </c>
      <c r="O602" t="s">
        <v>89</v>
      </c>
      <c r="P602" t="s">
        <v>49</v>
      </c>
      <c r="Q602" t="s">
        <v>93</v>
      </c>
      <c r="R602" s="6">
        <f>_xlfn.XLOOKUP(CleanedData[[#This Row],[Product]],'02_Lookup_Tables'!$A$2:$A$126,'02_Lookup_Tables'!$B$2:$B$126)</f>
        <v>2962.6</v>
      </c>
      <c r="S602" t="str">
        <f>VLOOKUP(CleanedData[[#This Row],[Product]],'02_Lookup_Tables'!$H$2:$I$126,2,FALSE)</f>
        <v>Sports &amp; Outdoors</v>
      </c>
      <c r="T602" t="str">
        <f>VLOOKUP(CleanedData[[#This Row],[Province]],'02_Lookup_Tables'!$D$2:$E$10,2, FALSE)</f>
        <v>Gauteng Region</v>
      </c>
      <c r="U602" t="str" cm="1">
        <f t="array" ref="U602">_xlfn.IFS(CleanedData[[#This Row],[Purchase Amount]]&lt;500,"Low",
CleanedData[[#This Row],[Purchase Amount]]&lt;5000,"Medium",
TRUE,"High")</f>
        <v>Medium</v>
      </c>
      <c r="V602" t="str">
        <f>TEXT(CleanedData[[#This Row],[Date]],"mmmm")</f>
        <v>May</v>
      </c>
      <c r="W602" t="str">
        <f>"Q"&amp;ROUNDUP(MONTH(CleanedData[[#This Row],[Date]])/3,0)</f>
        <v>Q2</v>
      </c>
      <c r="X602" t="str">
        <f>IF(CleanedData[[#This Row],[Purchase Amount]]&gt;=5000,"Yes","No")</f>
        <v>No</v>
      </c>
      <c r="Y602">
        <f>IF(CleanedData[[#This Row],[Recommend]]="Yes",1,0)</f>
        <v>1</v>
      </c>
      <c r="Z602" s="6">
        <f>CleanedData[[#This Row],[Purchase Amount]]*0.15</f>
        <v>444.39</v>
      </c>
      <c r="AA602" s="6">
        <f>CleanedData[[#This Row],[Purchase Amount]]*1.15</f>
        <v>3406.99</v>
      </c>
    </row>
    <row r="603" spans="1:27" x14ac:dyDescent="0.3">
      <c r="A603">
        <v>701</v>
      </c>
      <c r="B603" t="s">
        <v>825</v>
      </c>
      <c r="C603" s="1">
        <v>45377</v>
      </c>
      <c r="D603">
        <v>39</v>
      </c>
      <c r="E603" t="s">
        <v>39</v>
      </c>
      <c r="F603" t="s">
        <v>40</v>
      </c>
      <c r="G603" t="s">
        <v>340</v>
      </c>
      <c r="H603">
        <v>2</v>
      </c>
      <c r="I603" t="s">
        <v>45</v>
      </c>
      <c r="J603" t="s">
        <v>63</v>
      </c>
      <c r="K603" t="s">
        <v>55</v>
      </c>
      <c r="L603" t="s">
        <v>45</v>
      </c>
      <c r="M603" t="s">
        <v>123</v>
      </c>
      <c r="N603" t="s">
        <v>47</v>
      </c>
      <c r="O603" t="s">
        <v>89</v>
      </c>
      <c r="P603" t="s">
        <v>49</v>
      </c>
      <c r="Q603" t="s">
        <v>81</v>
      </c>
      <c r="R603" s="6">
        <f>_xlfn.XLOOKUP(CleanedData[[#This Row],[Product]],'02_Lookup_Tables'!$A$2:$A$126,'02_Lookup_Tables'!$B$2:$B$126)</f>
        <v>828.82</v>
      </c>
      <c r="S603" t="str">
        <f>VLOOKUP(CleanedData[[#This Row],[Product]],'02_Lookup_Tables'!$H$2:$I$126,2,FALSE)</f>
        <v>Home Devices</v>
      </c>
      <c r="T603" t="str">
        <f>VLOOKUP(CleanedData[[#This Row],[Province]],'02_Lookup_Tables'!$D$2:$E$10,2, FALSE)</f>
        <v>Northern Region</v>
      </c>
      <c r="U603" t="str" cm="1">
        <f t="array" ref="U603">_xlfn.IFS(CleanedData[[#This Row],[Purchase Amount]]&lt;500,"Low",
CleanedData[[#This Row],[Purchase Amount]]&lt;5000,"Medium",
TRUE,"High")</f>
        <v>Medium</v>
      </c>
      <c r="V603" t="str">
        <f>TEXT(CleanedData[[#This Row],[Date]],"mmmm")</f>
        <v>March</v>
      </c>
      <c r="W603" t="str">
        <f>"Q"&amp;ROUNDUP(MONTH(CleanedData[[#This Row],[Date]])/3,0)</f>
        <v>Q1</v>
      </c>
      <c r="X603" t="str">
        <f>IF(CleanedData[[#This Row],[Purchase Amount]]&gt;=5000,"Yes","No")</f>
        <v>No</v>
      </c>
      <c r="Y603">
        <f>IF(CleanedData[[#This Row],[Recommend]]="Yes",1,0)</f>
        <v>1</v>
      </c>
      <c r="Z603" s="6">
        <f>CleanedData[[#This Row],[Purchase Amount]]*0.15</f>
        <v>124.32300000000001</v>
      </c>
      <c r="AA603" s="6">
        <f>CleanedData[[#This Row],[Purchase Amount]]*1.15</f>
        <v>953.14300000000003</v>
      </c>
    </row>
    <row r="604" spans="1:27" x14ac:dyDescent="0.3">
      <c r="A604">
        <v>703</v>
      </c>
      <c r="B604" t="s">
        <v>826</v>
      </c>
      <c r="C604" s="1">
        <v>45317</v>
      </c>
      <c r="D604">
        <v>42</v>
      </c>
      <c r="E604" t="s">
        <v>39</v>
      </c>
      <c r="F604" t="s">
        <v>72</v>
      </c>
      <c r="G604" t="s">
        <v>192</v>
      </c>
      <c r="H604">
        <v>5</v>
      </c>
      <c r="I604" t="s">
        <v>45</v>
      </c>
      <c r="J604" t="s">
        <v>63</v>
      </c>
      <c r="K604" t="s">
        <v>64</v>
      </c>
      <c r="L604" t="s">
        <v>42</v>
      </c>
      <c r="M604" t="s">
        <v>85</v>
      </c>
      <c r="N604" t="s">
        <v>57</v>
      </c>
      <c r="O604" t="s">
        <v>48</v>
      </c>
      <c r="P604" t="s">
        <v>49</v>
      </c>
      <c r="Q604" t="s">
        <v>81</v>
      </c>
      <c r="R604" s="6">
        <f>_xlfn.XLOOKUP(CleanedData[[#This Row],[Product]],'02_Lookup_Tables'!$A$2:$A$126,'02_Lookup_Tables'!$B$2:$B$126)</f>
        <v>13261</v>
      </c>
      <c r="S604" t="str">
        <f>VLOOKUP(CleanedData[[#This Row],[Product]],'02_Lookup_Tables'!$H$2:$I$126,2,FALSE)</f>
        <v>Electronics</v>
      </c>
      <c r="T604" t="str">
        <f>VLOOKUP(CleanedData[[#This Row],[Province]],'02_Lookup_Tables'!$D$2:$E$10,2, FALSE)</f>
        <v>Central Region</v>
      </c>
      <c r="U604" t="str" cm="1">
        <f t="array" ref="U604">_xlfn.IFS(CleanedData[[#This Row],[Purchase Amount]]&lt;500,"Low",
CleanedData[[#This Row],[Purchase Amount]]&lt;5000,"Medium",
TRUE,"High")</f>
        <v>High</v>
      </c>
      <c r="V604" t="str">
        <f>TEXT(CleanedData[[#This Row],[Date]],"mmmm")</f>
        <v>January</v>
      </c>
      <c r="W604" t="str">
        <f>"Q"&amp;ROUNDUP(MONTH(CleanedData[[#This Row],[Date]])/3,0)</f>
        <v>Q1</v>
      </c>
      <c r="X604" t="str">
        <f>IF(CleanedData[[#This Row],[Purchase Amount]]&gt;=5000,"Yes","No")</f>
        <v>Yes</v>
      </c>
      <c r="Y604">
        <f>IF(CleanedData[[#This Row],[Recommend]]="Yes",1,0)</f>
        <v>1</v>
      </c>
      <c r="Z604" s="6">
        <f>CleanedData[[#This Row],[Purchase Amount]]*0.15</f>
        <v>1989.1499999999999</v>
      </c>
      <c r="AA604" s="6">
        <f>CleanedData[[#This Row],[Purchase Amount]]*1.15</f>
        <v>15250.15</v>
      </c>
    </row>
    <row r="605" spans="1:27" x14ac:dyDescent="0.3">
      <c r="A605">
        <v>704</v>
      </c>
      <c r="B605" t="s">
        <v>827</v>
      </c>
      <c r="C605" s="1">
        <v>45337</v>
      </c>
      <c r="D605">
        <v>21</v>
      </c>
      <c r="E605" t="s">
        <v>60</v>
      </c>
      <c r="F605" t="s">
        <v>40</v>
      </c>
      <c r="G605" t="s">
        <v>91</v>
      </c>
      <c r="H605">
        <v>4</v>
      </c>
      <c r="I605" t="s">
        <v>42</v>
      </c>
      <c r="J605" t="s">
        <v>54</v>
      </c>
      <c r="K605" t="s">
        <v>44</v>
      </c>
      <c r="L605" t="s">
        <v>42</v>
      </c>
      <c r="M605" t="s">
        <v>123</v>
      </c>
      <c r="N605" t="s">
        <v>96</v>
      </c>
      <c r="O605" t="s">
        <v>89</v>
      </c>
      <c r="P605" t="s">
        <v>70</v>
      </c>
      <c r="Q605" t="s">
        <v>66</v>
      </c>
      <c r="R605" s="6">
        <f>_xlfn.XLOOKUP(CleanedData[[#This Row],[Product]],'02_Lookup_Tables'!$A$2:$A$126,'02_Lookup_Tables'!$B$2:$B$126)</f>
        <v>1370.56</v>
      </c>
      <c r="S605" t="str">
        <f>VLOOKUP(CleanedData[[#This Row],[Product]],'02_Lookup_Tables'!$H$2:$I$126,2,FALSE)</f>
        <v>Electronics</v>
      </c>
      <c r="T605" t="str">
        <f>VLOOKUP(CleanedData[[#This Row],[Province]],'02_Lookup_Tables'!$D$2:$E$10,2, FALSE)</f>
        <v>Northern Region</v>
      </c>
      <c r="U605" t="str" cm="1">
        <f t="array" ref="U605">_xlfn.IFS(CleanedData[[#This Row],[Purchase Amount]]&lt;500,"Low",
CleanedData[[#This Row],[Purchase Amount]]&lt;5000,"Medium",
TRUE,"High")</f>
        <v>Medium</v>
      </c>
      <c r="V605" t="str">
        <f>TEXT(CleanedData[[#This Row],[Date]],"mmmm")</f>
        <v>February</v>
      </c>
      <c r="W605" t="str">
        <f>"Q"&amp;ROUNDUP(MONTH(CleanedData[[#This Row],[Date]])/3,0)</f>
        <v>Q1</v>
      </c>
      <c r="X605" t="str">
        <f>IF(CleanedData[[#This Row],[Purchase Amount]]&gt;=5000,"Yes","No")</f>
        <v>No</v>
      </c>
      <c r="Y605">
        <f>IF(CleanedData[[#This Row],[Recommend]]="Yes",1,0)</f>
        <v>0</v>
      </c>
      <c r="Z605" s="6">
        <f>CleanedData[[#This Row],[Purchase Amount]]*0.15</f>
        <v>205.58399999999997</v>
      </c>
      <c r="AA605" s="6">
        <f>CleanedData[[#This Row],[Purchase Amount]]*1.15</f>
        <v>1576.1439999999998</v>
      </c>
    </row>
    <row r="606" spans="1:27" x14ac:dyDescent="0.3">
      <c r="A606">
        <v>707</v>
      </c>
      <c r="B606" t="s">
        <v>828</v>
      </c>
      <c r="C606" s="1">
        <v>45923</v>
      </c>
      <c r="D606">
        <v>60</v>
      </c>
      <c r="E606" t="s">
        <v>39</v>
      </c>
      <c r="F606" t="s">
        <v>40</v>
      </c>
      <c r="G606" t="s">
        <v>173</v>
      </c>
      <c r="H606">
        <v>4</v>
      </c>
      <c r="I606" t="s">
        <v>42</v>
      </c>
      <c r="J606" t="s">
        <v>54</v>
      </c>
      <c r="K606" t="s">
        <v>44</v>
      </c>
      <c r="L606" t="s">
        <v>45</v>
      </c>
      <c r="M606" t="s">
        <v>151</v>
      </c>
      <c r="N606" t="s">
        <v>96</v>
      </c>
      <c r="O606" t="s">
        <v>89</v>
      </c>
      <c r="P606" t="s">
        <v>70</v>
      </c>
      <c r="Q606" t="s">
        <v>50</v>
      </c>
      <c r="R606" s="6">
        <f>_xlfn.XLOOKUP(CleanedData[[#This Row],[Product]],'02_Lookup_Tables'!$A$2:$A$126,'02_Lookup_Tables'!$B$2:$B$126)</f>
        <v>13056.99</v>
      </c>
      <c r="S606" t="str">
        <f>VLOOKUP(CleanedData[[#This Row],[Product]],'02_Lookup_Tables'!$H$2:$I$126,2,FALSE)</f>
        <v>Electronics</v>
      </c>
      <c r="T606" t="str">
        <f>VLOOKUP(CleanedData[[#This Row],[Province]],'02_Lookup_Tables'!$D$2:$E$10,2, FALSE)</f>
        <v>Northern Region</v>
      </c>
      <c r="U606" t="str" cm="1">
        <f t="array" ref="U606">_xlfn.IFS(CleanedData[[#This Row],[Purchase Amount]]&lt;500,"Low",
CleanedData[[#This Row],[Purchase Amount]]&lt;5000,"Medium",
TRUE,"High")</f>
        <v>High</v>
      </c>
      <c r="V606" t="str">
        <f>TEXT(CleanedData[[#This Row],[Date]],"mmmm")</f>
        <v>September</v>
      </c>
      <c r="W606" t="str">
        <f>"Q"&amp;ROUNDUP(MONTH(CleanedData[[#This Row],[Date]])/3,0)</f>
        <v>Q3</v>
      </c>
      <c r="X606" t="str">
        <f>IF(CleanedData[[#This Row],[Purchase Amount]]&gt;=5000,"Yes","No")</f>
        <v>Yes</v>
      </c>
      <c r="Y606">
        <f>IF(CleanedData[[#This Row],[Recommend]]="Yes",1,0)</f>
        <v>0</v>
      </c>
      <c r="Z606" s="6">
        <f>CleanedData[[#This Row],[Purchase Amount]]*0.15</f>
        <v>1958.5484999999999</v>
      </c>
      <c r="AA606" s="6">
        <f>CleanedData[[#This Row],[Purchase Amount]]*1.15</f>
        <v>15015.538499999999</v>
      </c>
    </row>
    <row r="607" spans="1:27" x14ac:dyDescent="0.3">
      <c r="A607">
        <v>708</v>
      </c>
      <c r="B607" t="s">
        <v>829</v>
      </c>
      <c r="C607" s="1">
        <v>45791</v>
      </c>
      <c r="D607">
        <v>34</v>
      </c>
      <c r="E607" t="s">
        <v>39</v>
      </c>
      <c r="F607" t="s">
        <v>61</v>
      </c>
      <c r="G607" t="s">
        <v>133</v>
      </c>
      <c r="H607">
        <v>4</v>
      </c>
      <c r="I607" t="s">
        <v>45</v>
      </c>
      <c r="J607" t="s">
        <v>69</v>
      </c>
      <c r="K607" t="s">
        <v>55</v>
      </c>
      <c r="L607" t="s">
        <v>45</v>
      </c>
      <c r="M607" t="s">
        <v>92</v>
      </c>
      <c r="N607" t="s">
        <v>96</v>
      </c>
      <c r="O607" t="s">
        <v>89</v>
      </c>
      <c r="P607" t="s">
        <v>70</v>
      </c>
      <c r="Q607" t="s">
        <v>58</v>
      </c>
      <c r="R607" s="6">
        <f>_xlfn.XLOOKUP(CleanedData[[#This Row],[Product]],'02_Lookup_Tables'!$A$2:$A$126,'02_Lookup_Tables'!$B$2:$B$126)</f>
        <v>1734</v>
      </c>
      <c r="S607" t="str">
        <f>VLOOKUP(CleanedData[[#This Row],[Product]],'02_Lookup_Tables'!$H$2:$I$126,2,FALSE)</f>
        <v>Home &amp; Living</v>
      </c>
      <c r="T607" t="str">
        <f>VLOOKUP(CleanedData[[#This Row],[Province]],'02_Lookup_Tables'!$D$2:$E$10,2, FALSE)</f>
        <v>Southern Region</v>
      </c>
      <c r="U607" t="str" cm="1">
        <f t="array" ref="U607">_xlfn.IFS(CleanedData[[#This Row],[Purchase Amount]]&lt;500,"Low",
CleanedData[[#This Row],[Purchase Amount]]&lt;5000,"Medium",
TRUE,"High")</f>
        <v>Medium</v>
      </c>
      <c r="V607" t="str">
        <f>TEXT(CleanedData[[#This Row],[Date]],"mmmm")</f>
        <v>May</v>
      </c>
      <c r="W607" t="str">
        <f>"Q"&amp;ROUNDUP(MONTH(CleanedData[[#This Row],[Date]])/3,0)</f>
        <v>Q2</v>
      </c>
      <c r="X607" t="str">
        <f>IF(CleanedData[[#This Row],[Purchase Amount]]&gt;=5000,"Yes","No")</f>
        <v>No</v>
      </c>
      <c r="Y607">
        <f>IF(CleanedData[[#This Row],[Recommend]]="Yes",1,0)</f>
        <v>1</v>
      </c>
      <c r="Z607" s="6">
        <f>CleanedData[[#This Row],[Purchase Amount]]*0.15</f>
        <v>260.09999999999997</v>
      </c>
      <c r="AA607" s="6">
        <f>CleanedData[[#This Row],[Purchase Amount]]*1.15</f>
        <v>1994.1</v>
      </c>
    </row>
    <row r="608" spans="1:27" x14ac:dyDescent="0.3">
      <c r="A608">
        <v>709</v>
      </c>
      <c r="B608" t="s">
        <v>830</v>
      </c>
      <c r="C608" s="1">
        <v>45874</v>
      </c>
      <c r="D608">
        <v>23</v>
      </c>
      <c r="E608" t="s">
        <v>52</v>
      </c>
      <c r="F608" t="s">
        <v>125</v>
      </c>
      <c r="G608" t="s">
        <v>111</v>
      </c>
      <c r="H608">
        <v>1</v>
      </c>
      <c r="I608" t="s">
        <v>45</v>
      </c>
      <c r="J608" t="s">
        <v>43</v>
      </c>
      <c r="K608" t="s">
        <v>64</v>
      </c>
      <c r="L608" t="s">
        <v>42</v>
      </c>
      <c r="M608" t="s">
        <v>88</v>
      </c>
      <c r="N608" t="s">
        <v>80</v>
      </c>
      <c r="O608" t="s">
        <v>89</v>
      </c>
      <c r="P608" t="s">
        <v>49</v>
      </c>
      <c r="Q608" t="s">
        <v>66</v>
      </c>
      <c r="R608" s="6">
        <f>_xlfn.XLOOKUP(CleanedData[[#This Row],[Product]],'02_Lookup_Tables'!$A$2:$A$126,'02_Lookup_Tables'!$B$2:$B$126)</f>
        <v>3576.97</v>
      </c>
      <c r="S608" t="str">
        <f>VLOOKUP(CleanedData[[#This Row],[Product]],'02_Lookup_Tables'!$H$2:$I$126,2,FALSE)</f>
        <v>Home Devices</v>
      </c>
      <c r="T608" t="str">
        <f>VLOOKUP(CleanedData[[#This Row],[Province]],'02_Lookup_Tables'!$D$2:$E$10,2, FALSE)</f>
        <v>Western Region</v>
      </c>
      <c r="U608" t="str" cm="1">
        <f t="array" ref="U608">_xlfn.IFS(CleanedData[[#This Row],[Purchase Amount]]&lt;500,"Low",
CleanedData[[#This Row],[Purchase Amount]]&lt;5000,"Medium",
TRUE,"High")</f>
        <v>Medium</v>
      </c>
      <c r="V608" t="str">
        <f>TEXT(CleanedData[[#This Row],[Date]],"mmmm")</f>
        <v>August</v>
      </c>
      <c r="W608" t="str">
        <f>"Q"&amp;ROUNDUP(MONTH(CleanedData[[#This Row],[Date]])/3,0)</f>
        <v>Q3</v>
      </c>
      <c r="X608" t="str">
        <f>IF(CleanedData[[#This Row],[Purchase Amount]]&gt;=5000,"Yes","No")</f>
        <v>No</v>
      </c>
      <c r="Y608">
        <f>IF(CleanedData[[#This Row],[Recommend]]="Yes",1,0)</f>
        <v>1</v>
      </c>
      <c r="Z608" s="6">
        <f>CleanedData[[#This Row],[Purchase Amount]]*0.15</f>
        <v>536.54549999999995</v>
      </c>
      <c r="AA608" s="6">
        <f>CleanedData[[#This Row],[Purchase Amount]]*1.15</f>
        <v>4113.5154999999995</v>
      </c>
    </row>
    <row r="609" spans="1:27" x14ac:dyDescent="0.3">
      <c r="A609">
        <v>710</v>
      </c>
      <c r="B609" t="s">
        <v>831</v>
      </c>
      <c r="C609" s="1">
        <v>45358</v>
      </c>
      <c r="D609">
        <v>65</v>
      </c>
      <c r="E609" t="s">
        <v>60</v>
      </c>
      <c r="F609" t="s">
        <v>108</v>
      </c>
      <c r="G609" t="s">
        <v>153</v>
      </c>
      <c r="H609">
        <v>4</v>
      </c>
      <c r="I609" t="s">
        <v>45</v>
      </c>
      <c r="J609" t="s">
        <v>54</v>
      </c>
      <c r="K609" t="s">
        <v>64</v>
      </c>
      <c r="L609" t="s">
        <v>42</v>
      </c>
      <c r="M609" t="s">
        <v>123</v>
      </c>
      <c r="N609" t="s">
        <v>96</v>
      </c>
      <c r="O609" t="s">
        <v>89</v>
      </c>
      <c r="P609" t="s">
        <v>70</v>
      </c>
      <c r="Q609" t="s">
        <v>97</v>
      </c>
      <c r="R609" s="6">
        <f>_xlfn.XLOOKUP(CleanedData[[#This Row],[Product]],'02_Lookup_Tables'!$A$2:$A$126,'02_Lookup_Tables'!$B$2:$B$126)</f>
        <v>1011.68</v>
      </c>
      <c r="S609" t="str">
        <f>VLOOKUP(CleanedData[[#This Row],[Product]],'02_Lookup_Tables'!$H$2:$I$126,2,FALSE)</f>
        <v>Accessories</v>
      </c>
      <c r="T609" t="str">
        <f>VLOOKUP(CleanedData[[#This Row],[Province]],'02_Lookup_Tables'!$D$2:$E$10,2, FALSE)</f>
        <v>Gauteng Region</v>
      </c>
      <c r="U609" t="str" cm="1">
        <f t="array" ref="U609">_xlfn.IFS(CleanedData[[#This Row],[Purchase Amount]]&lt;500,"Low",
CleanedData[[#This Row],[Purchase Amount]]&lt;5000,"Medium",
TRUE,"High")</f>
        <v>Medium</v>
      </c>
      <c r="V609" t="str">
        <f>TEXT(CleanedData[[#This Row],[Date]],"mmmm")</f>
        <v>March</v>
      </c>
      <c r="W609" t="str">
        <f>"Q"&amp;ROUNDUP(MONTH(CleanedData[[#This Row],[Date]])/3,0)</f>
        <v>Q1</v>
      </c>
      <c r="X609" t="str">
        <f>IF(CleanedData[[#This Row],[Purchase Amount]]&gt;=5000,"Yes","No")</f>
        <v>No</v>
      </c>
      <c r="Y609">
        <f>IF(CleanedData[[#This Row],[Recommend]]="Yes",1,0)</f>
        <v>1</v>
      </c>
      <c r="Z609" s="6">
        <f>CleanedData[[#This Row],[Purchase Amount]]*0.15</f>
        <v>151.75199999999998</v>
      </c>
      <c r="AA609" s="6">
        <f>CleanedData[[#This Row],[Purchase Amount]]*1.15</f>
        <v>1163.4319999999998</v>
      </c>
    </row>
    <row r="610" spans="1:27" x14ac:dyDescent="0.3">
      <c r="A610">
        <v>711</v>
      </c>
      <c r="B610" t="s">
        <v>832</v>
      </c>
      <c r="C610" s="1">
        <v>45685</v>
      </c>
      <c r="D610">
        <v>77</v>
      </c>
      <c r="E610" t="s">
        <v>39</v>
      </c>
      <c r="F610" t="s">
        <v>72</v>
      </c>
      <c r="G610" t="s">
        <v>271</v>
      </c>
      <c r="H610">
        <v>4</v>
      </c>
      <c r="I610" t="s">
        <v>45</v>
      </c>
      <c r="J610" t="s">
        <v>69</v>
      </c>
      <c r="K610" t="s">
        <v>64</v>
      </c>
      <c r="L610" t="s">
        <v>45</v>
      </c>
      <c r="N610" t="s">
        <v>96</v>
      </c>
      <c r="O610" t="s">
        <v>134</v>
      </c>
      <c r="P610" t="s">
        <v>8646</v>
      </c>
      <c r="Q610" t="s">
        <v>97</v>
      </c>
      <c r="R610" s="6">
        <f>_xlfn.XLOOKUP(CleanedData[[#This Row],[Product]],'02_Lookup_Tables'!$A$2:$A$126,'02_Lookup_Tables'!$B$2:$B$126)</f>
        <v>119.63</v>
      </c>
      <c r="S610" t="str">
        <f>VLOOKUP(CleanedData[[#This Row],[Product]],'02_Lookup_Tables'!$H$2:$I$126,2,FALSE)</f>
        <v>Food</v>
      </c>
      <c r="T610" t="str">
        <f>VLOOKUP(CleanedData[[#This Row],[Province]],'02_Lookup_Tables'!$D$2:$E$10,2, FALSE)</f>
        <v>Central Region</v>
      </c>
      <c r="U610" t="str" cm="1">
        <f t="array" ref="U610">_xlfn.IFS(CleanedData[[#This Row],[Purchase Amount]]&lt;500,"Low",
CleanedData[[#This Row],[Purchase Amount]]&lt;5000,"Medium",
TRUE,"High")</f>
        <v>Low</v>
      </c>
      <c r="V610" t="str">
        <f>TEXT(CleanedData[[#This Row],[Date]],"mmmm")</f>
        <v>January</v>
      </c>
      <c r="W610" t="str">
        <f>"Q"&amp;ROUNDUP(MONTH(CleanedData[[#This Row],[Date]])/3,0)</f>
        <v>Q1</v>
      </c>
      <c r="X610" t="str">
        <f>IF(CleanedData[[#This Row],[Purchase Amount]]&gt;=5000,"Yes","No")</f>
        <v>No</v>
      </c>
      <c r="Y610">
        <f>IF(CleanedData[[#This Row],[Recommend]]="Yes",1,0)</f>
        <v>1</v>
      </c>
      <c r="Z610" s="6">
        <f>CleanedData[[#This Row],[Purchase Amount]]*0.15</f>
        <v>17.944499999999998</v>
      </c>
      <c r="AA610" s="6">
        <f>CleanedData[[#This Row],[Purchase Amount]]*1.15</f>
        <v>137.57449999999997</v>
      </c>
    </row>
    <row r="611" spans="1:27" x14ac:dyDescent="0.3">
      <c r="A611">
        <v>712</v>
      </c>
      <c r="B611" t="s">
        <v>833</v>
      </c>
      <c r="C611" s="1">
        <v>45502</v>
      </c>
      <c r="D611">
        <v>79</v>
      </c>
      <c r="E611" t="s">
        <v>39</v>
      </c>
      <c r="F611" t="s">
        <v>77</v>
      </c>
      <c r="G611" t="s">
        <v>342</v>
      </c>
      <c r="H611">
        <v>4</v>
      </c>
      <c r="I611" t="s">
        <v>42</v>
      </c>
      <c r="J611" t="s">
        <v>63</v>
      </c>
      <c r="K611" t="s">
        <v>44</v>
      </c>
      <c r="L611" t="s">
        <v>45</v>
      </c>
      <c r="M611" t="s">
        <v>236</v>
      </c>
      <c r="N611" t="s">
        <v>96</v>
      </c>
      <c r="O611" t="s">
        <v>89</v>
      </c>
      <c r="P611" t="s">
        <v>70</v>
      </c>
      <c r="Q611" t="s">
        <v>97</v>
      </c>
      <c r="R611" s="6">
        <f>_xlfn.XLOOKUP(CleanedData[[#This Row],[Product]],'02_Lookup_Tables'!$A$2:$A$126,'02_Lookup_Tables'!$B$2:$B$126)</f>
        <v>529.15</v>
      </c>
      <c r="S611" t="str">
        <f>VLOOKUP(CleanedData[[#This Row],[Product]],'02_Lookup_Tables'!$H$2:$I$126,2,FALSE)</f>
        <v>Accessories</v>
      </c>
      <c r="T611" t="str">
        <f>VLOOKUP(CleanedData[[#This Row],[Province]],'02_Lookup_Tables'!$D$2:$E$10,2, FALSE)</f>
        <v>Central Region</v>
      </c>
      <c r="U611" t="str" cm="1">
        <f t="array" ref="U611">_xlfn.IFS(CleanedData[[#This Row],[Purchase Amount]]&lt;500,"Low",
CleanedData[[#This Row],[Purchase Amount]]&lt;5000,"Medium",
TRUE,"High")</f>
        <v>Medium</v>
      </c>
      <c r="V611" t="str">
        <f>TEXT(CleanedData[[#This Row],[Date]],"mmmm")</f>
        <v>July</v>
      </c>
      <c r="W611" t="str">
        <f>"Q"&amp;ROUNDUP(MONTH(CleanedData[[#This Row],[Date]])/3,0)</f>
        <v>Q3</v>
      </c>
      <c r="X611" t="str">
        <f>IF(CleanedData[[#This Row],[Purchase Amount]]&gt;=5000,"Yes","No")</f>
        <v>No</v>
      </c>
      <c r="Y611">
        <f>IF(CleanedData[[#This Row],[Recommend]]="Yes",1,0)</f>
        <v>0</v>
      </c>
      <c r="Z611" s="6">
        <f>CleanedData[[#This Row],[Purchase Amount]]*0.15</f>
        <v>79.372499999999988</v>
      </c>
      <c r="AA611" s="6">
        <f>CleanedData[[#This Row],[Purchase Amount]]*1.15</f>
        <v>608.52249999999992</v>
      </c>
    </row>
    <row r="612" spans="1:27" x14ac:dyDescent="0.3">
      <c r="A612">
        <v>713</v>
      </c>
      <c r="B612" t="s">
        <v>834</v>
      </c>
      <c r="C612" s="1">
        <v>45519</v>
      </c>
      <c r="D612">
        <v>32</v>
      </c>
      <c r="E612" t="s">
        <v>52</v>
      </c>
      <c r="F612" t="s">
        <v>72</v>
      </c>
      <c r="G612" t="s">
        <v>378</v>
      </c>
      <c r="H612">
        <v>1</v>
      </c>
      <c r="I612" t="s">
        <v>45</v>
      </c>
      <c r="J612" t="s">
        <v>69</v>
      </c>
      <c r="K612" t="s">
        <v>44</v>
      </c>
      <c r="L612" t="s">
        <v>45</v>
      </c>
      <c r="N612" t="s">
        <v>80</v>
      </c>
      <c r="O612" t="s">
        <v>134</v>
      </c>
      <c r="P612" t="s">
        <v>8646</v>
      </c>
      <c r="Q612" t="s">
        <v>58</v>
      </c>
      <c r="R612" s="6">
        <f>_xlfn.XLOOKUP(CleanedData[[#This Row],[Product]],'02_Lookup_Tables'!$A$2:$A$126,'02_Lookup_Tables'!$B$2:$B$126)</f>
        <v>40.11</v>
      </c>
      <c r="S612" t="str">
        <f>VLOOKUP(CleanedData[[#This Row],[Product]],'02_Lookup_Tables'!$H$2:$I$126,2,FALSE)</f>
        <v>Food</v>
      </c>
      <c r="T612" t="str">
        <f>VLOOKUP(CleanedData[[#This Row],[Province]],'02_Lookup_Tables'!$D$2:$E$10,2, FALSE)</f>
        <v>Central Region</v>
      </c>
      <c r="U612" t="str" cm="1">
        <f t="array" ref="U612">_xlfn.IFS(CleanedData[[#This Row],[Purchase Amount]]&lt;500,"Low",
CleanedData[[#This Row],[Purchase Amount]]&lt;5000,"Medium",
TRUE,"High")</f>
        <v>Low</v>
      </c>
      <c r="V612" t="str">
        <f>TEXT(CleanedData[[#This Row],[Date]],"mmmm")</f>
        <v>August</v>
      </c>
      <c r="W612" t="str">
        <f>"Q"&amp;ROUNDUP(MONTH(CleanedData[[#This Row],[Date]])/3,0)</f>
        <v>Q3</v>
      </c>
      <c r="X612" t="str">
        <f>IF(CleanedData[[#This Row],[Purchase Amount]]&gt;=5000,"Yes","No")</f>
        <v>No</v>
      </c>
      <c r="Y612">
        <f>IF(CleanedData[[#This Row],[Recommend]]="Yes",1,0)</f>
        <v>1</v>
      </c>
      <c r="Z612" s="6">
        <f>CleanedData[[#This Row],[Purchase Amount]]*0.15</f>
        <v>6.0164999999999997</v>
      </c>
      <c r="AA612" s="6">
        <f>CleanedData[[#This Row],[Purchase Amount]]*1.15</f>
        <v>46.126499999999993</v>
      </c>
    </row>
    <row r="613" spans="1:27" x14ac:dyDescent="0.3">
      <c r="A613">
        <v>715</v>
      </c>
      <c r="B613" t="s">
        <v>835</v>
      </c>
      <c r="C613" s="1">
        <v>45463</v>
      </c>
      <c r="D613">
        <v>44</v>
      </c>
      <c r="E613" t="s">
        <v>39</v>
      </c>
      <c r="F613" t="s">
        <v>125</v>
      </c>
      <c r="G613" t="s">
        <v>210</v>
      </c>
      <c r="H613">
        <v>3</v>
      </c>
      <c r="I613" t="s">
        <v>42</v>
      </c>
      <c r="J613" t="s">
        <v>69</v>
      </c>
      <c r="K613" t="s">
        <v>44</v>
      </c>
      <c r="L613" t="s">
        <v>42</v>
      </c>
      <c r="M613" t="s">
        <v>56</v>
      </c>
      <c r="N613" t="s">
        <v>48</v>
      </c>
      <c r="O613" t="s">
        <v>148</v>
      </c>
      <c r="P613" t="s">
        <v>49</v>
      </c>
      <c r="Q613" t="s">
        <v>81</v>
      </c>
      <c r="R613" s="6">
        <f>_xlfn.XLOOKUP(CleanedData[[#This Row],[Product]],'02_Lookup_Tables'!$A$2:$A$126,'02_Lookup_Tables'!$B$2:$B$126)</f>
        <v>13123.97</v>
      </c>
      <c r="S613" t="str">
        <f>VLOOKUP(CleanedData[[#This Row],[Product]],'02_Lookup_Tables'!$H$2:$I$126,2,FALSE)</f>
        <v>Electronics</v>
      </c>
      <c r="T613" t="str">
        <f>VLOOKUP(CleanedData[[#This Row],[Province]],'02_Lookup_Tables'!$D$2:$E$10,2, FALSE)</f>
        <v>Western Region</v>
      </c>
      <c r="U613" t="str" cm="1">
        <f t="array" ref="U613">_xlfn.IFS(CleanedData[[#This Row],[Purchase Amount]]&lt;500,"Low",
CleanedData[[#This Row],[Purchase Amount]]&lt;5000,"Medium",
TRUE,"High")</f>
        <v>High</v>
      </c>
      <c r="V613" t="str">
        <f>TEXT(CleanedData[[#This Row],[Date]],"mmmm")</f>
        <v>June</v>
      </c>
      <c r="W613" t="str">
        <f>"Q"&amp;ROUNDUP(MONTH(CleanedData[[#This Row],[Date]])/3,0)</f>
        <v>Q2</v>
      </c>
      <c r="X613" t="str">
        <f>IF(CleanedData[[#This Row],[Purchase Amount]]&gt;=5000,"Yes","No")</f>
        <v>Yes</v>
      </c>
      <c r="Y613">
        <f>IF(CleanedData[[#This Row],[Recommend]]="Yes",1,0)</f>
        <v>0</v>
      </c>
      <c r="Z613" s="6">
        <f>CleanedData[[#This Row],[Purchase Amount]]*0.15</f>
        <v>1968.5954999999999</v>
      </c>
      <c r="AA613" s="6">
        <f>CleanedData[[#This Row],[Purchase Amount]]*1.15</f>
        <v>15092.565499999999</v>
      </c>
    </row>
    <row r="614" spans="1:27" x14ac:dyDescent="0.3">
      <c r="A614">
        <v>716</v>
      </c>
      <c r="B614" t="s">
        <v>836</v>
      </c>
      <c r="C614" s="1">
        <v>45365</v>
      </c>
      <c r="D614">
        <v>42</v>
      </c>
      <c r="E614" t="s">
        <v>60</v>
      </c>
      <c r="F614" t="s">
        <v>83</v>
      </c>
      <c r="G614" t="s">
        <v>131</v>
      </c>
      <c r="H614">
        <v>4</v>
      </c>
      <c r="I614" t="s">
        <v>45</v>
      </c>
      <c r="J614" t="s">
        <v>43</v>
      </c>
      <c r="K614" t="s">
        <v>55</v>
      </c>
      <c r="L614" t="s">
        <v>45</v>
      </c>
      <c r="M614" t="s">
        <v>147</v>
      </c>
      <c r="N614" t="s">
        <v>96</v>
      </c>
      <c r="O614" t="s">
        <v>148</v>
      </c>
      <c r="P614" t="s">
        <v>49</v>
      </c>
      <c r="Q614" t="s">
        <v>81</v>
      </c>
      <c r="R614" s="6">
        <f>_xlfn.XLOOKUP(CleanedData[[#This Row],[Product]],'02_Lookup_Tables'!$A$2:$A$126,'02_Lookup_Tables'!$B$2:$B$126)</f>
        <v>369.57</v>
      </c>
      <c r="S614" t="str">
        <f>VLOOKUP(CleanedData[[#This Row],[Product]],'02_Lookup_Tables'!$H$2:$I$126,2,FALSE)</f>
        <v>Accessories</v>
      </c>
      <c r="T614" t="str">
        <f>VLOOKUP(CleanedData[[#This Row],[Province]],'02_Lookup_Tables'!$D$2:$E$10,2, FALSE)</f>
        <v>Western Region</v>
      </c>
      <c r="U614" t="str" cm="1">
        <f t="array" ref="U614">_xlfn.IFS(CleanedData[[#This Row],[Purchase Amount]]&lt;500,"Low",
CleanedData[[#This Row],[Purchase Amount]]&lt;5000,"Medium",
TRUE,"High")</f>
        <v>Low</v>
      </c>
      <c r="V614" t="str">
        <f>TEXT(CleanedData[[#This Row],[Date]],"mmmm")</f>
        <v>March</v>
      </c>
      <c r="W614" t="str">
        <f>"Q"&amp;ROUNDUP(MONTH(CleanedData[[#This Row],[Date]])/3,0)</f>
        <v>Q1</v>
      </c>
      <c r="X614" t="str">
        <f>IF(CleanedData[[#This Row],[Purchase Amount]]&gt;=5000,"Yes","No")</f>
        <v>No</v>
      </c>
      <c r="Y614">
        <f>IF(CleanedData[[#This Row],[Recommend]]="Yes",1,0)</f>
        <v>1</v>
      </c>
      <c r="Z614" s="6">
        <f>CleanedData[[#This Row],[Purchase Amount]]*0.15</f>
        <v>55.435499999999998</v>
      </c>
      <c r="AA614" s="6">
        <f>CleanedData[[#This Row],[Purchase Amount]]*1.15</f>
        <v>425.00549999999998</v>
      </c>
    </row>
    <row r="615" spans="1:27" x14ac:dyDescent="0.3">
      <c r="A615">
        <v>717</v>
      </c>
      <c r="B615" t="s">
        <v>837</v>
      </c>
      <c r="C615" s="1">
        <v>45982</v>
      </c>
      <c r="E615" t="s">
        <v>39</v>
      </c>
      <c r="F615" t="s">
        <v>130</v>
      </c>
      <c r="G615" t="s">
        <v>352</v>
      </c>
      <c r="H615">
        <v>1</v>
      </c>
      <c r="I615" t="s">
        <v>45</v>
      </c>
      <c r="J615" t="s">
        <v>43</v>
      </c>
      <c r="K615" t="s">
        <v>64</v>
      </c>
      <c r="L615" t="s">
        <v>45</v>
      </c>
      <c r="M615" t="s">
        <v>56</v>
      </c>
      <c r="N615" t="s">
        <v>80</v>
      </c>
      <c r="O615" t="s">
        <v>148</v>
      </c>
      <c r="P615" t="s">
        <v>70</v>
      </c>
      <c r="Q615" t="s">
        <v>166</v>
      </c>
      <c r="R615" s="6">
        <f>_xlfn.XLOOKUP(CleanedData[[#This Row],[Product]],'02_Lookup_Tables'!$A$2:$A$126,'02_Lookup_Tables'!$B$2:$B$126)</f>
        <v>2217.0300000000002</v>
      </c>
      <c r="S615" t="str">
        <f>VLOOKUP(CleanedData[[#This Row],[Product]],'02_Lookup_Tables'!$H$2:$I$126,2,FALSE)</f>
        <v>Apparel</v>
      </c>
      <c r="T615" t="str">
        <f>VLOOKUP(CleanedData[[#This Row],[Province]],'02_Lookup_Tables'!$D$2:$E$10,2, FALSE)</f>
        <v>Eastern Region</v>
      </c>
      <c r="U615" t="str" cm="1">
        <f t="array" ref="U615">_xlfn.IFS(CleanedData[[#This Row],[Purchase Amount]]&lt;500,"Low",
CleanedData[[#This Row],[Purchase Amount]]&lt;5000,"Medium",
TRUE,"High")</f>
        <v>Medium</v>
      </c>
      <c r="V615" t="str">
        <f>TEXT(CleanedData[[#This Row],[Date]],"mmmm")</f>
        <v>November</v>
      </c>
      <c r="W615" t="str">
        <f>"Q"&amp;ROUNDUP(MONTH(CleanedData[[#This Row],[Date]])/3,0)</f>
        <v>Q4</v>
      </c>
      <c r="X615" t="str">
        <f>IF(CleanedData[[#This Row],[Purchase Amount]]&gt;=5000,"Yes","No")</f>
        <v>No</v>
      </c>
      <c r="Y615">
        <f>IF(CleanedData[[#This Row],[Recommend]]="Yes",1,0)</f>
        <v>1</v>
      </c>
      <c r="Z615" s="6">
        <f>CleanedData[[#This Row],[Purchase Amount]]*0.15</f>
        <v>332.55450000000002</v>
      </c>
      <c r="AA615" s="6">
        <f>CleanedData[[#This Row],[Purchase Amount]]*1.15</f>
        <v>2549.5844999999999</v>
      </c>
    </row>
    <row r="616" spans="1:27" x14ac:dyDescent="0.3">
      <c r="A616">
        <v>718</v>
      </c>
      <c r="B616" t="s">
        <v>838</v>
      </c>
      <c r="C616" s="1">
        <v>45312</v>
      </c>
      <c r="D616">
        <v>26</v>
      </c>
      <c r="E616" t="s">
        <v>39</v>
      </c>
      <c r="F616" t="s">
        <v>83</v>
      </c>
      <c r="G616" t="s">
        <v>105</v>
      </c>
      <c r="H616">
        <v>2</v>
      </c>
      <c r="I616" t="s">
        <v>45</v>
      </c>
      <c r="J616" t="s">
        <v>69</v>
      </c>
      <c r="K616" t="s">
        <v>64</v>
      </c>
      <c r="L616" t="s">
        <v>42</v>
      </c>
      <c r="M616" t="s">
        <v>140</v>
      </c>
      <c r="N616" t="s">
        <v>47</v>
      </c>
      <c r="O616" t="s">
        <v>148</v>
      </c>
      <c r="P616" t="s">
        <v>70</v>
      </c>
      <c r="Q616" t="s">
        <v>58</v>
      </c>
      <c r="R616" s="6">
        <f>_xlfn.XLOOKUP(CleanedData[[#This Row],[Product]],'02_Lookup_Tables'!$A$2:$A$126,'02_Lookup_Tables'!$B$2:$B$126)</f>
        <v>231.22</v>
      </c>
      <c r="S616" t="str">
        <f>VLOOKUP(CleanedData[[#This Row],[Product]],'02_Lookup_Tables'!$H$2:$I$126,2,FALSE)</f>
        <v>Beauty &amp; Personal Care</v>
      </c>
      <c r="T616" t="str">
        <f>VLOOKUP(CleanedData[[#This Row],[Province]],'02_Lookup_Tables'!$D$2:$E$10,2, FALSE)</f>
        <v>Western Region</v>
      </c>
      <c r="U616" t="str" cm="1">
        <f t="array" ref="U616">_xlfn.IFS(CleanedData[[#This Row],[Purchase Amount]]&lt;500,"Low",
CleanedData[[#This Row],[Purchase Amount]]&lt;5000,"Medium",
TRUE,"High")</f>
        <v>Low</v>
      </c>
      <c r="V616" t="str">
        <f>TEXT(CleanedData[[#This Row],[Date]],"mmmm")</f>
        <v>January</v>
      </c>
      <c r="W616" t="str">
        <f>"Q"&amp;ROUNDUP(MONTH(CleanedData[[#This Row],[Date]])/3,0)</f>
        <v>Q1</v>
      </c>
      <c r="X616" t="str">
        <f>IF(CleanedData[[#This Row],[Purchase Amount]]&gt;=5000,"Yes","No")</f>
        <v>No</v>
      </c>
      <c r="Y616">
        <f>IF(CleanedData[[#This Row],[Recommend]]="Yes",1,0)</f>
        <v>1</v>
      </c>
      <c r="Z616" s="6">
        <f>CleanedData[[#This Row],[Purchase Amount]]*0.15</f>
        <v>34.683</v>
      </c>
      <c r="AA616" s="6">
        <f>CleanedData[[#This Row],[Purchase Amount]]*1.15</f>
        <v>265.90299999999996</v>
      </c>
    </row>
    <row r="617" spans="1:27" x14ac:dyDescent="0.3">
      <c r="A617">
        <v>720</v>
      </c>
      <c r="B617" t="s">
        <v>839</v>
      </c>
      <c r="C617" s="1">
        <v>45692</v>
      </c>
      <c r="D617">
        <v>19</v>
      </c>
      <c r="E617" t="s">
        <v>52</v>
      </c>
      <c r="F617" t="s">
        <v>77</v>
      </c>
      <c r="G617" t="s">
        <v>374</v>
      </c>
      <c r="H617">
        <v>3</v>
      </c>
      <c r="I617" t="s">
        <v>45</v>
      </c>
      <c r="J617" t="s">
        <v>63</v>
      </c>
      <c r="K617" t="s">
        <v>55</v>
      </c>
      <c r="L617" t="s">
        <v>45</v>
      </c>
      <c r="M617" t="s">
        <v>196</v>
      </c>
      <c r="N617" t="s">
        <v>48</v>
      </c>
      <c r="O617" t="s">
        <v>89</v>
      </c>
      <c r="P617" t="s">
        <v>49</v>
      </c>
      <c r="Q617" t="s">
        <v>66</v>
      </c>
      <c r="R617" s="6">
        <f>_xlfn.XLOOKUP(CleanedData[[#This Row],[Product]],'02_Lookup_Tables'!$A$2:$A$126,'02_Lookup_Tables'!$B$2:$B$126)</f>
        <v>2906.97</v>
      </c>
      <c r="S617" t="str">
        <f>VLOOKUP(CleanedData[[#This Row],[Product]],'02_Lookup_Tables'!$H$2:$I$126,2,FALSE)</f>
        <v>Home &amp; Living</v>
      </c>
      <c r="T617" t="str">
        <f>VLOOKUP(CleanedData[[#This Row],[Province]],'02_Lookup_Tables'!$D$2:$E$10,2, FALSE)</f>
        <v>Central Region</v>
      </c>
      <c r="U617" t="str" cm="1">
        <f t="array" ref="U617">_xlfn.IFS(CleanedData[[#This Row],[Purchase Amount]]&lt;500,"Low",
CleanedData[[#This Row],[Purchase Amount]]&lt;5000,"Medium",
TRUE,"High")</f>
        <v>Medium</v>
      </c>
      <c r="V617" t="str">
        <f>TEXT(CleanedData[[#This Row],[Date]],"mmmm")</f>
        <v>February</v>
      </c>
      <c r="W617" t="str">
        <f>"Q"&amp;ROUNDUP(MONTH(CleanedData[[#This Row],[Date]])/3,0)</f>
        <v>Q1</v>
      </c>
      <c r="X617" t="str">
        <f>IF(CleanedData[[#This Row],[Purchase Amount]]&gt;=5000,"Yes","No")</f>
        <v>No</v>
      </c>
      <c r="Y617">
        <f>IF(CleanedData[[#This Row],[Recommend]]="Yes",1,0)</f>
        <v>1</v>
      </c>
      <c r="Z617" s="6">
        <f>CleanedData[[#This Row],[Purchase Amount]]*0.15</f>
        <v>436.04549999999995</v>
      </c>
      <c r="AA617" s="6">
        <f>CleanedData[[#This Row],[Purchase Amount]]*1.15</f>
        <v>3343.0154999999995</v>
      </c>
    </row>
    <row r="618" spans="1:27" x14ac:dyDescent="0.3">
      <c r="A618">
        <v>721</v>
      </c>
      <c r="B618" t="s">
        <v>840</v>
      </c>
      <c r="C618" s="1">
        <v>45831</v>
      </c>
      <c r="D618">
        <v>71</v>
      </c>
      <c r="E618" t="s">
        <v>60</v>
      </c>
      <c r="F618" t="s">
        <v>108</v>
      </c>
      <c r="G618" t="s">
        <v>146</v>
      </c>
      <c r="H618">
        <v>1</v>
      </c>
      <c r="I618" t="s">
        <v>45</v>
      </c>
      <c r="J618" t="s">
        <v>69</v>
      </c>
      <c r="K618" t="s">
        <v>44</v>
      </c>
      <c r="L618" t="s">
        <v>42</v>
      </c>
      <c r="N618" t="s">
        <v>80</v>
      </c>
      <c r="O618" t="s">
        <v>134</v>
      </c>
      <c r="P618" t="s">
        <v>8646</v>
      </c>
      <c r="Q618" t="s">
        <v>97</v>
      </c>
      <c r="R618" s="6">
        <f>_xlfn.XLOOKUP(CleanedData[[#This Row],[Product]],'02_Lookup_Tables'!$A$2:$A$126,'02_Lookup_Tables'!$B$2:$B$126)</f>
        <v>27815.439999999999</v>
      </c>
      <c r="S618" t="str">
        <f>VLOOKUP(CleanedData[[#This Row],[Product]],'02_Lookup_Tables'!$H$2:$I$126,2,FALSE)</f>
        <v>Electronics</v>
      </c>
      <c r="T618" t="str">
        <f>VLOOKUP(CleanedData[[#This Row],[Province]],'02_Lookup_Tables'!$D$2:$E$10,2, FALSE)</f>
        <v>Gauteng Region</v>
      </c>
      <c r="U618" t="str" cm="1">
        <f t="array" ref="U618">_xlfn.IFS(CleanedData[[#This Row],[Purchase Amount]]&lt;500,"Low",
CleanedData[[#This Row],[Purchase Amount]]&lt;5000,"Medium",
TRUE,"High")</f>
        <v>High</v>
      </c>
      <c r="V618" t="str">
        <f>TEXT(CleanedData[[#This Row],[Date]],"mmmm")</f>
        <v>June</v>
      </c>
      <c r="W618" t="str">
        <f>"Q"&amp;ROUNDUP(MONTH(CleanedData[[#This Row],[Date]])/3,0)</f>
        <v>Q2</v>
      </c>
      <c r="X618" t="str">
        <f>IF(CleanedData[[#This Row],[Purchase Amount]]&gt;=5000,"Yes","No")</f>
        <v>Yes</v>
      </c>
      <c r="Y618">
        <f>IF(CleanedData[[#This Row],[Recommend]]="Yes",1,0)</f>
        <v>1</v>
      </c>
      <c r="Z618" s="6">
        <f>CleanedData[[#This Row],[Purchase Amount]]*0.15</f>
        <v>4172.3159999999998</v>
      </c>
      <c r="AA618" s="6">
        <f>CleanedData[[#This Row],[Purchase Amount]]*1.15</f>
        <v>31987.755999999998</v>
      </c>
    </row>
    <row r="619" spans="1:27" x14ac:dyDescent="0.3">
      <c r="A619">
        <v>722</v>
      </c>
      <c r="B619" t="s">
        <v>841</v>
      </c>
      <c r="C619" s="1">
        <v>45602</v>
      </c>
      <c r="D619">
        <v>71</v>
      </c>
      <c r="E619" t="s">
        <v>52</v>
      </c>
      <c r="F619" t="s">
        <v>125</v>
      </c>
      <c r="G619" t="s">
        <v>347</v>
      </c>
      <c r="H619">
        <v>4</v>
      </c>
      <c r="I619" t="s">
        <v>42</v>
      </c>
      <c r="J619" t="s">
        <v>63</v>
      </c>
      <c r="K619" t="s">
        <v>44</v>
      </c>
      <c r="L619" t="s">
        <v>42</v>
      </c>
      <c r="M619" t="s">
        <v>180</v>
      </c>
      <c r="N619" t="s">
        <v>96</v>
      </c>
      <c r="O619" t="s">
        <v>89</v>
      </c>
      <c r="P619" t="s">
        <v>70</v>
      </c>
      <c r="Q619" t="s">
        <v>97</v>
      </c>
      <c r="R619" s="6">
        <f>_xlfn.XLOOKUP(CleanedData[[#This Row],[Product]],'02_Lookup_Tables'!$A$2:$A$126,'02_Lookup_Tables'!$B$2:$B$126)</f>
        <v>16523.5</v>
      </c>
      <c r="S619" t="str">
        <f>VLOOKUP(CleanedData[[#This Row],[Product]],'02_Lookup_Tables'!$H$2:$I$126,2,FALSE)</f>
        <v>Electronics</v>
      </c>
      <c r="T619" t="str">
        <f>VLOOKUP(CleanedData[[#This Row],[Province]],'02_Lookup_Tables'!$D$2:$E$10,2, FALSE)</f>
        <v>Western Region</v>
      </c>
      <c r="U619" t="str" cm="1">
        <f t="array" ref="U619">_xlfn.IFS(CleanedData[[#This Row],[Purchase Amount]]&lt;500,"Low",
CleanedData[[#This Row],[Purchase Amount]]&lt;5000,"Medium",
TRUE,"High")</f>
        <v>High</v>
      </c>
      <c r="V619" t="str">
        <f>TEXT(CleanedData[[#This Row],[Date]],"mmmm")</f>
        <v>November</v>
      </c>
      <c r="W619" t="str">
        <f>"Q"&amp;ROUNDUP(MONTH(CleanedData[[#This Row],[Date]])/3,0)</f>
        <v>Q4</v>
      </c>
      <c r="X619" t="str">
        <f>IF(CleanedData[[#This Row],[Purchase Amount]]&gt;=5000,"Yes","No")</f>
        <v>Yes</v>
      </c>
      <c r="Y619">
        <f>IF(CleanedData[[#This Row],[Recommend]]="Yes",1,0)</f>
        <v>0</v>
      </c>
      <c r="Z619" s="6">
        <f>CleanedData[[#This Row],[Purchase Amount]]*0.15</f>
        <v>2478.5250000000001</v>
      </c>
      <c r="AA619" s="6">
        <f>CleanedData[[#This Row],[Purchase Amount]]*1.15</f>
        <v>19002.024999999998</v>
      </c>
    </row>
    <row r="620" spans="1:27" x14ac:dyDescent="0.3">
      <c r="A620">
        <v>723</v>
      </c>
      <c r="B620" t="s">
        <v>842</v>
      </c>
      <c r="C620" s="1">
        <v>45457</v>
      </c>
      <c r="D620">
        <v>59</v>
      </c>
      <c r="E620" t="s">
        <v>39</v>
      </c>
      <c r="F620" t="s">
        <v>130</v>
      </c>
      <c r="G620" t="s">
        <v>243</v>
      </c>
      <c r="H620">
        <v>1</v>
      </c>
      <c r="I620" t="s">
        <v>45</v>
      </c>
      <c r="J620" t="s">
        <v>54</v>
      </c>
      <c r="K620" t="s">
        <v>44</v>
      </c>
      <c r="L620" t="s">
        <v>42</v>
      </c>
      <c r="M620" t="s">
        <v>231</v>
      </c>
      <c r="N620" t="s">
        <v>80</v>
      </c>
      <c r="O620" t="s">
        <v>89</v>
      </c>
      <c r="P620" t="s">
        <v>49</v>
      </c>
      <c r="Q620" t="s">
        <v>50</v>
      </c>
      <c r="R620" s="6">
        <f>_xlfn.XLOOKUP(CleanedData[[#This Row],[Product]],'02_Lookup_Tables'!$A$2:$A$126,'02_Lookup_Tables'!$B$2:$B$126)</f>
        <v>551.66</v>
      </c>
      <c r="S620" t="str">
        <f>VLOOKUP(CleanedData[[#This Row],[Product]],'02_Lookup_Tables'!$H$2:$I$126,2,FALSE)</f>
        <v>Accessories</v>
      </c>
      <c r="T620" t="str">
        <f>VLOOKUP(CleanedData[[#This Row],[Province]],'02_Lookup_Tables'!$D$2:$E$10,2, FALSE)</f>
        <v>Eastern Region</v>
      </c>
      <c r="U620" t="str" cm="1">
        <f t="array" ref="U620">_xlfn.IFS(CleanedData[[#This Row],[Purchase Amount]]&lt;500,"Low",
CleanedData[[#This Row],[Purchase Amount]]&lt;5000,"Medium",
TRUE,"High")</f>
        <v>Medium</v>
      </c>
      <c r="V620" t="str">
        <f>TEXT(CleanedData[[#This Row],[Date]],"mmmm")</f>
        <v>June</v>
      </c>
      <c r="W620" t="str">
        <f>"Q"&amp;ROUNDUP(MONTH(CleanedData[[#This Row],[Date]])/3,0)</f>
        <v>Q2</v>
      </c>
      <c r="X620" t="str">
        <f>IF(CleanedData[[#This Row],[Purchase Amount]]&gt;=5000,"Yes","No")</f>
        <v>No</v>
      </c>
      <c r="Y620">
        <f>IF(CleanedData[[#This Row],[Recommend]]="Yes",1,0)</f>
        <v>1</v>
      </c>
      <c r="Z620" s="6">
        <f>CleanedData[[#This Row],[Purchase Amount]]*0.15</f>
        <v>82.748999999999995</v>
      </c>
      <c r="AA620" s="6">
        <f>CleanedData[[#This Row],[Purchase Amount]]*1.15</f>
        <v>634.40899999999988</v>
      </c>
    </row>
    <row r="621" spans="1:27" x14ac:dyDescent="0.3">
      <c r="A621">
        <v>724</v>
      </c>
      <c r="B621" t="s">
        <v>843</v>
      </c>
      <c r="C621" s="1">
        <v>45787</v>
      </c>
      <c r="D621">
        <v>69</v>
      </c>
      <c r="E621" t="s">
        <v>60</v>
      </c>
      <c r="F621" t="s">
        <v>61</v>
      </c>
      <c r="G621" t="s">
        <v>280</v>
      </c>
      <c r="H621">
        <v>2</v>
      </c>
      <c r="I621" t="s">
        <v>45</v>
      </c>
      <c r="J621" t="s">
        <v>69</v>
      </c>
      <c r="K621" t="s">
        <v>64</v>
      </c>
      <c r="L621" t="s">
        <v>42</v>
      </c>
      <c r="M621" t="s">
        <v>231</v>
      </c>
      <c r="N621" t="s">
        <v>47</v>
      </c>
      <c r="O621" t="s">
        <v>89</v>
      </c>
      <c r="P621" t="s">
        <v>49</v>
      </c>
      <c r="Q621" t="s">
        <v>97</v>
      </c>
      <c r="R621" s="6">
        <f>_xlfn.XLOOKUP(CleanedData[[#This Row],[Product]],'02_Lookup_Tables'!$A$2:$A$126,'02_Lookup_Tables'!$B$2:$B$126)</f>
        <v>759.97</v>
      </c>
      <c r="S621" t="str">
        <f>VLOOKUP(CleanedData[[#This Row],[Product]],'02_Lookup_Tables'!$H$2:$I$126,2,FALSE)</f>
        <v>Apparel</v>
      </c>
      <c r="T621" t="str">
        <f>VLOOKUP(CleanedData[[#This Row],[Province]],'02_Lookup_Tables'!$D$2:$E$10,2, FALSE)</f>
        <v>Southern Region</v>
      </c>
      <c r="U621" t="str" cm="1">
        <f t="array" ref="U621">_xlfn.IFS(CleanedData[[#This Row],[Purchase Amount]]&lt;500,"Low",
CleanedData[[#This Row],[Purchase Amount]]&lt;5000,"Medium",
TRUE,"High")</f>
        <v>Medium</v>
      </c>
      <c r="V621" t="str">
        <f>TEXT(CleanedData[[#This Row],[Date]],"mmmm")</f>
        <v>May</v>
      </c>
      <c r="W621" t="str">
        <f>"Q"&amp;ROUNDUP(MONTH(CleanedData[[#This Row],[Date]])/3,0)</f>
        <v>Q2</v>
      </c>
      <c r="X621" t="str">
        <f>IF(CleanedData[[#This Row],[Purchase Amount]]&gt;=5000,"Yes","No")</f>
        <v>No</v>
      </c>
      <c r="Y621">
        <f>IF(CleanedData[[#This Row],[Recommend]]="Yes",1,0)</f>
        <v>1</v>
      </c>
      <c r="Z621" s="6">
        <f>CleanedData[[#This Row],[Purchase Amount]]*0.15</f>
        <v>113.99550000000001</v>
      </c>
      <c r="AA621" s="6">
        <f>CleanedData[[#This Row],[Purchase Amount]]*1.15</f>
        <v>873.96550000000002</v>
      </c>
    </row>
    <row r="622" spans="1:27" x14ac:dyDescent="0.3">
      <c r="A622">
        <v>725</v>
      </c>
      <c r="B622" t="s">
        <v>844</v>
      </c>
      <c r="C622" s="1">
        <v>45563</v>
      </c>
      <c r="D622">
        <v>39</v>
      </c>
      <c r="E622" t="s">
        <v>60</v>
      </c>
      <c r="F622" t="s">
        <v>77</v>
      </c>
      <c r="G622" t="s">
        <v>291</v>
      </c>
      <c r="H622">
        <v>5</v>
      </c>
      <c r="I622" t="s">
        <v>42</v>
      </c>
      <c r="J622" t="s">
        <v>74</v>
      </c>
      <c r="K622" t="s">
        <v>44</v>
      </c>
      <c r="L622" t="s">
        <v>45</v>
      </c>
      <c r="M622" t="s">
        <v>79</v>
      </c>
      <c r="N622" t="s">
        <v>57</v>
      </c>
      <c r="O622" t="s">
        <v>89</v>
      </c>
      <c r="P622" t="s">
        <v>70</v>
      </c>
      <c r="Q622" t="s">
        <v>81</v>
      </c>
      <c r="R622" s="6">
        <f>_xlfn.XLOOKUP(CleanedData[[#This Row],[Product]],'02_Lookup_Tables'!$A$2:$A$126,'02_Lookup_Tables'!$B$2:$B$126)</f>
        <v>1171.25</v>
      </c>
      <c r="S622" t="str">
        <f>VLOOKUP(CleanedData[[#This Row],[Product]],'02_Lookup_Tables'!$H$2:$I$126,2,FALSE)</f>
        <v>Toys &amp; Games</v>
      </c>
      <c r="T622" t="str">
        <f>VLOOKUP(CleanedData[[#This Row],[Province]],'02_Lookup_Tables'!$D$2:$E$10,2, FALSE)</f>
        <v>Central Region</v>
      </c>
      <c r="U622" t="str" cm="1">
        <f t="array" ref="U622">_xlfn.IFS(CleanedData[[#This Row],[Purchase Amount]]&lt;500,"Low",
CleanedData[[#This Row],[Purchase Amount]]&lt;5000,"Medium",
TRUE,"High")</f>
        <v>Medium</v>
      </c>
      <c r="V622" t="str">
        <f>TEXT(CleanedData[[#This Row],[Date]],"mmmm")</f>
        <v>September</v>
      </c>
      <c r="W622" t="str">
        <f>"Q"&amp;ROUNDUP(MONTH(CleanedData[[#This Row],[Date]])/3,0)</f>
        <v>Q3</v>
      </c>
      <c r="X622" t="str">
        <f>IF(CleanedData[[#This Row],[Purchase Amount]]&gt;=5000,"Yes","No")</f>
        <v>No</v>
      </c>
      <c r="Y622">
        <f>IF(CleanedData[[#This Row],[Recommend]]="Yes",1,0)</f>
        <v>0</v>
      </c>
      <c r="Z622" s="6">
        <f>CleanedData[[#This Row],[Purchase Amount]]*0.15</f>
        <v>175.6875</v>
      </c>
      <c r="AA622" s="6">
        <f>CleanedData[[#This Row],[Purchase Amount]]*1.15</f>
        <v>1346.9375</v>
      </c>
    </row>
    <row r="623" spans="1:27" x14ac:dyDescent="0.3">
      <c r="A623">
        <v>726</v>
      </c>
      <c r="B623" t="s">
        <v>845</v>
      </c>
      <c r="C623" s="1">
        <v>45731</v>
      </c>
      <c r="D623">
        <v>74</v>
      </c>
      <c r="E623" t="s">
        <v>52</v>
      </c>
      <c r="F623" t="s">
        <v>108</v>
      </c>
      <c r="G623" t="s">
        <v>205</v>
      </c>
      <c r="H623">
        <v>1</v>
      </c>
      <c r="I623" t="s">
        <v>45</v>
      </c>
      <c r="J623" t="s">
        <v>43</v>
      </c>
      <c r="K623" t="s">
        <v>44</v>
      </c>
      <c r="L623" t="s">
        <v>45</v>
      </c>
      <c r="M623" t="s">
        <v>56</v>
      </c>
      <c r="N623" t="s">
        <v>80</v>
      </c>
      <c r="O623" t="s">
        <v>148</v>
      </c>
      <c r="P623" t="s">
        <v>70</v>
      </c>
      <c r="Q623" t="s">
        <v>97</v>
      </c>
      <c r="R623" s="6">
        <f>_xlfn.XLOOKUP(CleanedData[[#This Row],[Product]],'02_Lookup_Tables'!$A$2:$A$126,'02_Lookup_Tables'!$B$2:$B$126)</f>
        <v>139.72999999999999</v>
      </c>
      <c r="S623" t="str">
        <f>VLOOKUP(CleanedData[[#This Row],[Product]],'02_Lookup_Tables'!$H$2:$I$126,2,FALSE)</f>
        <v>Beauty &amp; Personal Care</v>
      </c>
      <c r="T623" t="str">
        <f>VLOOKUP(CleanedData[[#This Row],[Province]],'02_Lookup_Tables'!$D$2:$E$10,2, FALSE)</f>
        <v>Gauteng Region</v>
      </c>
      <c r="U623" t="str" cm="1">
        <f t="array" ref="U623">_xlfn.IFS(CleanedData[[#This Row],[Purchase Amount]]&lt;500,"Low",
CleanedData[[#This Row],[Purchase Amount]]&lt;5000,"Medium",
TRUE,"High")</f>
        <v>Low</v>
      </c>
      <c r="V623" t="str">
        <f>TEXT(CleanedData[[#This Row],[Date]],"mmmm")</f>
        <v>March</v>
      </c>
      <c r="W623" t="str">
        <f>"Q"&amp;ROUNDUP(MONTH(CleanedData[[#This Row],[Date]])/3,0)</f>
        <v>Q1</v>
      </c>
      <c r="X623" t="str">
        <f>IF(CleanedData[[#This Row],[Purchase Amount]]&gt;=5000,"Yes","No")</f>
        <v>No</v>
      </c>
      <c r="Y623">
        <f>IF(CleanedData[[#This Row],[Recommend]]="Yes",1,0)</f>
        <v>1</v>
      </c>
      <c r="Z623" s="6">
        <f>CleanedData[[#This Row],[Purchase Amount]]*0.15</f>
        <v>20.959499999999998</v>
      </c>
      <c r="AA623" s="6">
        <f>CleanedData[[#This Row],[Purchase Amount]]*1.15</f>
        <v>160.68949999999998</v>
      </c>
    </row>
    <row r="624" spans="1:27" x14ac:dyDescent="0.3">
      <c r="A624">
        <v>727</v>
      </c>
      <c r="B624" t="s">
        <v>846</v>
      </c>
      <c r="C624" s="1">
        <v>45895</v>
      </c>
      <c r="D624">
        <v>31</v>
      </c>
      <c r="E624" t="s">
        <v>52</v>
      </c>
      <c r="F624" t="s">
        <v>40</v>
      </c>
      <c r="G624" t="s">
        <v>155</v>
      </c>
      <c r="H624">
        <v>2</v>
      </c>
      <c r="I624" t="s">
        <v>42</v>
      </c>
      <c r="J624" t="s">
        <v>63</v>
      </c>
      <c r="K624" t="s">
        <v>44</v>
      </c>
      <c r="L624" t="s">
        <v>45</v>
      </c>
      <c r="M624" t="s">
        <v>123</v>
      </c>
      <c r="N624" t="s">
        <v>47</v>
      </c>
      <c r="O624" t="s">
        <v>89</v>
      </c>
      <c r="P624" t="s">
        <v>49</v>
      </c>
      <c r="Q624" t="s">
        <v>58</v>
      </c>
      <c r="R624" s="6">
        <f>_xlfn.XLOOKUP(CleanedData[[#This Row],[Product]],'02_Lookup_Tables'!$A$2:$A$126,'02_Lookup_Tables'!$B$2:$B$126)</f>
        <v>1355.08</v>
      </c>
      <c r="S624" t="str">
        <f>VLOOKUP(CleanedData[[#This Row],[Product]],'02_Lookup_Tables'!$H$2:$I$126,2,FALSE)</f>
        <v>Sports &amp; Outdoors</v>
      </c>
      <c r="T624" t="str">
        <f>VLOOKUP(CleanedData[[#This Row],[Province]],'02_Lookup_Tables'!$D$2:$E$10,2, FALSE)</f>
        <v>Northern Region</v>
      </c>
      <c r="U624" t="str" cm="1">
        <f t="array" ref="U624">_xlfn.IFS(CleanedData[[#This Row],[Purchase Amount]]&lt;500,"Low",
CleanedData[[#This Row],[Purchase Amount]]&lt;5000,"Medium",
TRUE,"High")</f>
        <v>Medium</v>
      </c>
      <c r="V624" t="str">
        <f>TEXT(CleanedData[[#This Row],[Date]],"mmmm")</f>
        <v>August</v>
      </c>
      <c r="W624" t="str">
        <f>"Q"&amp;ROUNDUP(MONTH(CleanedData[[#This Row],[Date]])/3,0)</f>
        <v>Q3</v>
      </c>
      <c r="X624" t="str">
        <f>IF(CleanedData[[#This Row],[Purchase Amount]]&gt;=5000,"Yes","No")</f>
        <v>No</v>
      </c>
      <c r="Y624">
        <f>IF(CleanedData[[#This Row],[Recommend]]="Yes",1,0)</f>
        <v>0</v>
      </c>
      <c r="Z624" s="6">
        <f>CleanedData[[#This Row],[Purchase Amount]]*0.15</f>
        <v>203.26199999999997</v>
      </c>
      <c r="AA624" s="6">
        <f>CleanedData[[#This Row],[Purchase Amount]]*1.15</f>
        <v>1558.3419999999999</v>
      </c>
    </row>
    <row r="625" spans="1:27" x14ac:dyDescent="0.3">
      <c r="A625">
        <v>728</v>
      </c>
      <c r="B625" t="s">
        <v>847</v>
      </c>
      <c r="C625" s="1">
        <v>45789</v>
      </c>
      <c r="D625">
        <v>30</v>
      </c>
      <c r="E625" t="s">
        <v>52</v>
      </c>
      <c r="F625" t="s">
        <v>130</v>
      </c>
      <c r="G625" t="s">
        <v>73</v>
      </c>
      <c r="H625">
        <v>1</v>
      </c>
      <c r="I625" t="s">
        <v>42</v>
      </c>
      <c r="J625" t="s">
        <v>43</v>
      </c>
      <c r="K625" t="s">
        <v>64</v>
      </c>
      <c r="L625" t="s">
        <v>45</v>
      </c>
      <c r="M625" t="s">
        <v>65</v>
      </c>
      <c r="N625" t="s">
        <v>80</v>
      </c>
      <c r="O625" t="s">
        <v>89</v>
      </c>
      <c r="P625" t="s">
        <v>49</v>
      </c>
      <c r="Q625" t="s">
        <v>58</v>
      </c>
      <c r="R625" s="6">
        <f>_xlfn.XLOOKUP(CleanedData[[#This Row],[Product]],'02_Lookup_Tables'!$A$2:$A$126,'02_Lookup_Tables'!$B$2:$B$126)</f>
        <v>84.23</v>
      </c>
      <c r="S625" t="str">
        <f>VLOOKUP(CleanedData[[#This Row],[Product]],'02_Lookup_Tables'!$H$2:$I$126,2,FALSE)</f>
        <v>Food</v>
      </c>
      <c r="T625" t="str">
        <f>VLOOKUP(CleanedData[[#This Row],[Province]],'02_Lookup_Tables'!$D$2:$E$10,2, FALSE)</f>
        <v>Eastern Region</v>
      </c>
      <c r="U625" t="str" cm="1">
        <f t="array" ref="U625">_xlfn.IFS(CleanedData[[#This Row],[Purchase Amount]]&lt;500,"Low",
CleanedData[[#This Row],[Purchase Amount]]&lt;5000,"Medium",
TRUE,"High")</f>
        <v>Low</v>
      </c>
      <c r="V625" t="str">
        <f>TEXT(CleanedData[[#This Row],[Date]],"mmmm")</f>
        <v>May</v>
      </c>
      <c r="W625" t="str">
        <f>"Q"&amp;ROUNDUP(MONTH(CleanedData[[#This Row],[Date]])/3,0)</f>
        <v>Q2</v>
      </c>
      <c r="X625" t="str">
        <f>IF(CleanedData[[#This Row],[Purchase Amount]]&gt;=5000,"Yes","No")</f>
        <v>No</v>
      </c>
      <c r="Y625">
        <f>IF(CleanedData[[#This Row],[Recommend]]="Yes",1,0)</f>
        <v>0</v>
      </c>
      <c r="Z625" s="6">
        <f>CleanedData[[#This Row],[Purchase Amount]]*0.15</f>
        <v>12.634500000000001</v>
      </c>
      <c r="AA625" s="6">
        <f>CleanedData[[#This Row],[Purchase Amount]]*1.15</f>
        <v>96.864499999999992</v>
      </c>
    </row>
    <row r="626" spans="1:27" x14ac:dyDescent="0.3">
      <c r="A626">
        <v>729</v>
      </c>
      <c r="B626" t="s">
        <v>848</v>
      </c>
      <c r="C626" s="1">
        <v>45296</v>
      </c>
      <c r="D626">
        <v>55</v>
      </c>
      <c r="E626" t="s">
        <v>39</v>
      </c>
      <c r="F626" t="s">
        <v>68</v>
      </c>
      <c r="G626" t="s">
        <v>278</v>
      </c>
      <c r="H626">
        <v>1</v>
      </c>
      <c r="I626" t="s">
        <v>42</v>
      </c>
      <c r="J626" t="s">
        <v>69</v>
      </c>
      <c r="K626" t="s">
        <v>44</v>
      </c>
      <c r="L626" t="s">
        <v>42</v>
      </c>
      <c r="M626" t="s">
        <v>136</v>
      </c>
      <c r="N626" t="s">
        <v>80</v>
      </c>
      <c r="O626" t="s">
        <v>89</v>
      </c>
      <c r="P626" t="s">
        <v>49</v>
      </c>
      <c r="Q626" t="s">
        <v>50</v>
      </c>
      <c r="R626" s="6">
        <f>_xlfn.XLOOKUP(CleanedData[[#This Row],[Product]],'02_Lookup_Tables'!$A$2:$A$126,'02_Lookup_Tables'!$B$2:$B$126)</f>
        <v>45.96</v>
      </c>
      <c r="S626" t="str">
        <f>VLOOKUP(CleanedData[[#This Row],[Product]],'02_Lookup_Tables'!$H$2:$I$126,2,FALSE)</f>
        <v>Food</v>
      </c>
      <c r="T626" t="str">
        <f>VLOOKUP(CleanedData[[#This Row],[Province]],'02_Lookup_Tables'!$D$2:$E$10,2, FALSE)</f>
        <v>Northern Region</v>
      </c>
      <c r="U626" t="str" cm="1">
        <f t="array" ref="U626">_xlfn.IFS(CleanedData[[#This Row],[Purchase Amount]]&lt;500,"Low",
CleanedData[[#This Row],[Purchase Amount]]&lt;5000,"Medium",
TRUE,"High")</f>
        <v>Low</v>
      </c>
      <c r="V626" t="str">
        <f>TEXT(CleanedData[[#This Row],[Date]],"mmmm")</f>
        <v>January</v>
      </c>
      <c r="W626" t="str">
        <f>"Q"&amp;ROUNDUP(MONTH(CleanedData[[#This Row],[Date]])/3,0)</f>
        <v>Q1</v>
      </c>
      <c r="X626" t="str">
        <f>IF(CleanedData[[#This Row],[Purchase Amount]]&gt;=5000,"Yes","No")</f>
        <v>No</v>
      </c>
      <c r="Y626">
        <f>IF(CleanedData[[#This Row],[Recommend]]="Yes",1,0)</f>
        <v>0</v>
      </c>
      <c r="Z626" s="6">
        <f>CleanedData[[#This Row],[Purchase Amount]]*0.15</f>
        <v>6.8940000000000001</v>
      </c>
      <c r="AA626" s="6">
        <f>CleanedData[[#This Row],[Purchase Amount]]*1.15</f>
        <v>52.853999999999999</v>
      </c>
    </row>
    <row r="627" spans="1:27" x14ac:dyDescent="0.3">
      <c r="A627">
        <v>730</v>
      </c>
      <c r="B627" t="s">
        <v>849</v>
      </c>
      <c r="C627" s="1">
        <v>45707</v>
      </c>
      <c r="D627">
        <v>55</v>
      </c>
      <c r="E627" t="s">
        <v>39</v>
      </c>
      <c r="F627" t="s">
        <v>61</v>
      </c>
      <c r="G627" t="s">
        <v>146</v>
      </c>
      <c r="H627">
        <v>4</v>
      </c>
      <c r="I627" t="s">
        <v>42</v>
      </c>
      <c r="J627" t="s">
        <v>43</v>
      </c>
      <c r="K627" t="s">
        <v>64</v>
      </c>
      <c r="L627" t="s">
        <v>45</v>
      </c>
      <c r="M627" t="s">
        <v>180</v>
      </c>
      <c r="N627" t="s">
        <v>96</v>
      </c>
      <c r="O627" t="s">
        <v>89</v>
      </c>
      <c r="P627" t="s">
        <v>70</v>
      </c>
      <c r="Q627" t="s">
        <v>50</v>
      </c>
      <c r="R627" s="6">
        <f>_xlfn.XLOOKUP(CleanedData[[#This Row],[Product]],'02_Lookup_Tables'!$A$2:$A$126,'02_Lookup_Tables'!$B$2:$B$126)</f>
        <v>27815.439999999999</v>
      </c>
      <c r="S627" t="str">
        <f>VLOOKUP(CleanedData[[#This Row],[Product]],'02_Lookup_Tables'!$H$2:$I$126,2,FALSE)</f>
        <v>Electronics</v>
      </c>
      <c r="T627" t="str">
        <f>VLOOKUP(CleanedData[[#This Row],[Province]],'02_Lookup_Tables'!$D$2:$E$10,2, FALSE)</f>
        <v>Southern Region</v>
      </c>
      <c r="U627" t="str" cm="1">
        <f t="array" ref="U627">_xlfn.IFS(CleanedData[[#This Row],[Purchase Amount]]&lt;500,"Low",
CleanedData[[#This Row],[Purchase Amount]]&lt;5000,"Medium",
TRUE,"High")</f>
        <v>High</v>
      </c>
      <c r="V627" t="str">
        <f>TEXT(CleanedData[[#This Row],[Date]],"mmmm")</f>
        <v>February</v>
      </c>
      <c r="W627" t="str">
        <f>"Q"&amp;ROUNDUP(MONTH(CleanedData[[#This Row],[Date]])/3,0)</f>
        <v>Q1</v>
      </c>
      <c r="X627" t="str">
        <f>IF(CleanedData[[#This Row],[Purchase Amount]]&gt;=5000,"Yes","No")</f>
        <v>Yes</v>
      </c>
      <c r="Y627">
        <f>IF(CleanedData[[#This Row],[Recommend]]="Yes",1,0)</f>
        <v>0</v>
      </c>
      <c r="Z627" s="6">
        <f>CleanedData[[#This Row],[Purchase Amount]]*0.15</f>
        <v>4172.3159999999998</v>
      </c>
      <c r="AA627" s="6">
        <f>CleanedData[[#This Row],[Purchase Amount]]*1.15</f>
        <v>31987.755999999998</v>
      </c>
    </row>
    <row r="628" spans="1:27" x14ac:dyDescent="0.3">
      <c r="A628">
        <v>731</v>
      </c>
      <c r="B628" t="s">
        <v>850</v>
      </c>
      <c r="C628" s="1">
        <v>45370</v>
      </c>
      <c r="D628">
        <v>58</v>
      </c>
      <c r="E628" t="s">
        <v>52</v>
      </c>
      <c r="F628" t="s">
        <v>130</v>
      </c>
      <c r="G628" t="s">
        <v>173</v>
      </c>
      <c r="H628">
        <v>2</v>
      </c>
      <c r="I628" t="s">
        <v>42</v>
      </c>
      <c r="J628" t="s">
        <v>69</v>
      </c>
      <c r="K628" t="s">
        <v>44</v>
      </c>
      <c r="L628" t="s">
        <v>45</v>
      </c>
      <c r="N628" t="s">
        <v>47</v>
      </c>
      <c r="O628" t="s">
        <v>134</v>
      </c>
      <c r="P628" t="s">
        <v>8646</v>
      </c>
      <c r="Q628" t="s">
        <v>50</v>
      </c>
      <c r="R628" s="6">
        <f>_xlfn.XLOOKUP(CleanedData[[#This Row],[Product]],'02_Lookup_Tables'!$A$2:$A$126,'02_Lookup_Tables'!$B$2:$B$126)</f>
        <v>13056.99</v>
      </c>
      <c r="S628" t="str">
        <f>VLOOKUP(CleanedData[[#This Row],[Product]],'02_Lookup_Tables'!$H$2:$I$126,2,FALSE)</f>
        <v>Electronics</v>
      </c>
      <c r="T628" t="str">
        <f>VLOOKUP(CleanedData[[#This Row],[Province]],'02_Lookup_Tables'!$D$2:$E$10,2, FALSE)</f>
        <v>Eastern Region</v>
      </c>
      <c r="U628" t="str" cm="1">
        <f t="array" ref="U628">_xlfn.IFS(CleanedData[[#This Row],[Purchase Amount]]&lt;500,"Low",
CleanedData[[#This Row],[Purchase Amount]]&lt;5000,"Medium",
TRUE,"High")</f>
        <v>High</v>
      </c>
      <c r="V628" t="str">
        <f>TEXT(CleanedData[[#This Row],[Date]],"mmmm")</f>
        <v>March</v>
      </c>
      <c r="W628" t="str">
        <f>"Q"&amp;ROUNDUP(MONTH(CleanedData[[#This Row],[Date]])/3,0)</f>
        <v>Q1</v>
      </c>
      <c r="X628" t="str">
        <f>IF(CleanedData[[#This Row],[Purchase Amount]]&gt;=5000,"Yes","No")</f>
        <v>Yes</v>
      </c>
      <c r="Y628">
        <f>IF(CleanedData[[#This Row],[Recommend]]="Yes",1,0)</f>
        <v>0</v>
      </c>
      <c r="Z628" s="6">
        <f>CleanedData[[#This Row],[Purchase Amount]]*0.15</f>
        <v>1958.5484999999999</v>
      </c>
      <c r="AA628" s="6">
        <f>CleanedData[[#This Row],[Purchase Amount]]*1.15</f>
        <v>15015.538499999999</v>
      </c>
    </row>
    <row r="629" spans="1:27" x14ac:dyDescent="0.3">
      <c r="A629">
        <v>732</v>
      </c>
      <c r="B629" t="s">
        <v>851</v>
      </c>
      <c r="C629" s="1">
        <v>45664</v>
      </c>
      <c r="D629">
        <v>55</v>
      </c>
      <c r="E629" t="s">
        <v>52</v>
      </c>
      <c r="F629" t="s">
        <v>72</v>
      </c>
      <c r="G629" t="s">
        <v>207</v>
      </c>
      <c r="H629">
        <v>3</v>
      </c>
      <c r="I629" t="s">
        <v>45</v>
      </c>
      <c r="J629" t="s">
        <v>69</v>
      </c>
      <c r="K629" t="s">
        <v>44</v>
      </c>
      <c r="L629" t="s">
        <v>45</v>
      </c>
      <c r="M629" t="s">
        <v>88</v>
      </c>
      <c r="N629" t="s">
        <v>48</v>
      </c>
      <c r="O629" t="s">
        <v>89</v>
      </c>
      <c r="P629" t="s">
        <v>49</v>
      </c>
      <c r="Q629" t="s">
        <v>50</v>
      </c>
      <c r="R629" s="6">
        <f>_xlfn.XLOOKUP(CleanedData[[#This Row],[Product]],'02_Lookup_Tables'!$A$2:$A$126,'02_Lookup_Tables'!$B$2:$B$126)</f>
        <v>3755.73</v>
      </c>
      <c r="S629" t="str">
        <f>VLOOKUP(CleanedData[[#This Row],[Product]],'02_Lookup_Tables'!$H$2:$I$126,2,FALSE)</f>
        <v>Sports &amp; Outdoors</v>
      </c>
      <c r="T629" t="str">
        <f>VLOOKUP(CleanedData[[#This Row],[Province]],'02_Lookup_Tables'!$D$2:$E$10,2, FALSE)</f>
        <v>Central Region</v>
      </c>
      <c r="U629" t="str" cm="1">
        <f t="array" ref="U629">_xlfn.IFS(CleanedData[[#This Row],[Purchase Amount]]&lt;500,"Low",
CleanedData[[#This Row],[Purchase Amount]]&lt;5000,"Medium",
TRUE,"High")</f>
        <v>Medium</v>
      </c>
      <c r="V629" t="str">
        <f>TEXT(CleanedData[[#This Row],[Date]],"mmmm")</f>
        <v>January</v>
      </c>
      <c r="W629" t="str">
        <f>"Q"&amp;ROUNDUP(MONTH(CleanedData[[#This Row],[Date]])/3,0)</f>
        <v>Q1</v>
      </c>
      <c r="X629" t="str">
        <f>IF(CleanedData[[#This Row],[Purchase Amount]]&gt;=5000,"Yes","No")</f>
        <v>No</v>
      </c>
      <c r="Y629">
        <f>IF(CleanedData[[#This Row],[Recommend]]="Yes",1,0)</f>
        <v>1</v>
      </c>
      <c r="Z629" s="6">
        <f>CleanedData[[#This Row],[Purchase Amount]]*0.15</f>
        <v>563.35950000000003</v>
      </c>
      <c r="AA629" s="6">
        <f>CleanedData[[#This Row],[Purchase Amount]]*1.15</f>
        <v>4319.0895</v>
      </c>
    </row>
    <row r="630" spans="1:27" x14ac:dyDescent="0.3">
      <c r="A630">
        <v>733</v>
      </c>
      <c r="B630" t="s">
        <v>852</v>
      </c>
      <c r="C630" s="1">
        <v>45324</v>
      </c>
      <c r="D630">
        <v>34</v>
      </c>
      <c r="E630" t="s">
        <v>39</v>
      </c>
      <c r="F630" t="s">
        <v>40</v>
      </c>
      <c r="G630" t="s">
        <v>286</v>
      </c>
      <c r="H630">
        <v>5</v>
      </c>
      <c r="I630" t="s">
        <v>42</v>
      </c>
      <c r="J630" t="s">
        <v>43</v>
      </c>
      <c r="K630" t="s">
        <v>55</v>
      </c>
      <c r="L630" t="s">
        <v>42</v>
      </c>
      <c r="M630" t="s">
        <v>151</v>
      </c>
      <c r="N630" t="s">
        <v>57</v>
      </c>
      <c r="O630" t="s">
        <v>89</v>
      </c>
      <c r="P630" t="s">
        <v>70</v>
      </c>
      <c r="Q630" t="s">
        <v>58</v>
      </c>
      <c r="R630" s="6">
        <f>_xlfn.XLOOKUP(CleanedData[[#This Row],[Product]],'02_Lookup_Tables'!$A$2:$A$126,'02_Lookup_Tables'!$B$2:$B$126)</f>
        <v>1907.49</v>
      </c>
      <c r="S630" t="str">
        <f>VLOOKUP(CleanedData[[#This Row],[Product]],'02_Lookup_Tables'!$H$2:$I$126,2,FALSE)</f>
        <v>Accessories</v>
      </c>
      <c r="T630" t="str">
        <f>VLOOKUP(CleanedData[[#This Row],[Province]],'02_Lookup_Tables'!$D$2:$E$10,2, FALSE)</f>
        <v>Northern Region</v>
      </c>
      <c r="U630" t="str" cm="1">
        <f t="array" ref="U630">_xlfn.IFS(CleanedData[[#This Row],[Purchase Amount]]&lt;500,"Low",
CleanedData[[#This Row],[Purchase Amount]]&lt;5000,"Medium",
TRUE,"High")</f>
        <v>Medium</v>
      </c>
      <c r="V630" t="str">
        <f>TEXT(CleanedData[[#This Row],[Date]],"mmmm")</f>
        <v>February</v>
      </c>
      <c r="W630" t="str">
        <f>"Q"&amp;ROUNDUP(MONTH(CleanedData[[#This Row],[Date]])/3,0)</f>
        <v>Q1</v>
      </c>
      <c r="X630" t="str">
        <f>IF(CleanedData[[#This Row],[Purchase Amount]]&gt;=5000,"Yes","No")</f>
        <v>No</v>
      </c>
      <c r="Y630">
        <f>IF(CleanedData[[#This Row],[Recommend]]="Yes",1,0)</f>
        <v>0</v>
      </c>
      <c r="Z630" s="6">
        <f>CleanedData[[#This Row],[Purchase Amount]]*0.15</f>
        <v>286.12349999999998</v>
      </c>
      <c r="AA630" s="6">
        <f>CleanedData[[#This Row],[Purchase Amount]]*1.15</f>
        <v>2193.6134999999999</v>
      </c>
    </row>
    <row r="631" spans="1:27" x14ac:dyDescent="0.3">
      <c r="A631">
        <v>734</v>
      </c>
      <c r="B631" t="s">
        <v>853</v>
      </c>
      <c r="C631" s="1">
        <v>45430</v>
      </c>
      <c r="E631" t="s">
        <v>39</v>
      </c>
      <c r="F631" t="s">
        <v>108</v>
      </c>
      <c r="G631" t="s">
        <v>303</v>
      </c>
      <c r="H631">
        <v>3</v>
      </c>
      <c r="I631" t="s">
        <v>45</v>
      </c>
      <c r="J631" t="s">
        <v>69</v>
      </c>
      <c r="K631" t="s">
        <v>55</v>
      </c>
      <c r="L631" t="s">
        <v>45</v>
      </c>
      <c r="M631" t="s">
        <v>156</v>
      </c>
      <c r="N631" t="s">
        <v>48</v>
      </c>
      <c r="O631" t="s">
        <v>148</v>
      </c>
      <c r="P631" t="s">
        <v>49</v>
      </c>
      <c r="Q631" t="s">
        <v>166</v>
      </c>
      <c r="R631" s="6">
        <f>_xlfn.XLOOKUP(CleanedData[[#This Row],[Product]],'02_Lookup_Tables'!$A$2:$A$126,'02_Lookup_Tables'!$B$2:$B$126)</f>
        <v>4841.7700000000004</v>
      </c>
      <c r="S631" t="str">
        <f>VLOOKUP(CleanedData[[#This Row],[Product]],'02_Lookup_Tables'!$H$2:$I$126,2,FALSE)</f>
        <v>Home &amp; Living</v>
      </c>
      <c r="T631" t="str">
        <f>VLOOKUP(CleanedData[[#This Row],[Province]],'02_Lookup_Tables'!$D$2:$E$10,2, FALSE)</f>
        <v>Gauteng Region</v>
      </c>
      <c r="U631" t="str" cm="1">
        <f t="array" ref="U631">_xlfn.IFS(CleanedData[[#This Row],[Purchase Amount]]&lt;500,"Low",
CleanedData[[#This Row],[Purchase Amount]]&lt;5000,"Medium",
TRUE,"High")</f>
        <v>Medium</v>
      </c>
      <c r="V631" t="str">
        <f>TEXT(CleanedData[[#This Row],[Date]],"mmmm")</f>
        <v>May</v>
      </c>
      <c r="W631" t="str">
        <f>"Q"&amp;ROUNDUP(MONTH(CleanedData[[#This Row],[Date]])/3,0)</f>
        <v>Q2</v>
      </c>
      <c r="X631" t="str">
        <f>IF(CleanedData[[#This Row],[Purchase Amount]]&gt;=5000,"Yes","No")</f>
        <v>No</v>
      </c>
      <c r="Y631">
        <f>IF(CleanedData[[#This Row],[Recommend]]="Yes",1,0)</f>
        <v>1</v>
      </c>
      <c r="Z631" s="6">
        <f>CleanedData[[#This Row],[Purchase Amount]]*0.15</f>
        <v>726.26550000000009</v>
      </c>
      <c r="AA631" s="6">
        <f>CleanedData[[#This Row],[Purchase Amount]]*1.15</f>
        <v>5568.0355</v>
      </c>
    </row>
    <row r="632" spans="1:27" x14ac:dyDescent="0.3">
      <c r="A632">
        <v>735</v>
      </c>
      <c r="B632" t="s">
        <v>854</v>
      </c>
      <c r="C632" s="1">
        <v>45581</v>
      </c>
      <c r="D632">
        <v>62</v>
      </c>
      <c r="E632" t="s">
        <v>39</v>
      </c>
      <c r="F632" t="s">
        <v>61</v>
      </c>
      <c r="G632" t="s">
        <v>546</v>
      </c>
      <c r="H632">
        <v>1</v>
      </c>
      <c r="I632" t="s">
        <v>45</v>
      </c>
      <c r="J632" t="s">
        <v>69</v>
      </c>
      <c r="K632" t="s">
        <v>44</v>
      </c>
      <c r="L632" t="s">
        <v>42</v>
      </c>
      <c r="N632" t="s">
        <v>80</v>
      </c>
      <c r="O632" t="s">
        <v>134</v>
      </c>
      <c r="P632" t="s">
        <v>8646</v>
      </c>
      <c r="Q632" t="s">
        <v>50</v>
      </c>
      <c r="R632" s="6">
        <f>_xlfn.XLOOKUP(CleanedData[[#This Row],[Product]],'02_Lookup_Tables'!$A$2:$A$126,'02_Lookup_Tables'!$B$2:$B$126)</f>
        <v>1369.39</v>
      </c>
      <c r="S632" t="str">
        <f>VLOOKUP(CleanedData[[#This Row],[Product]],'02_Lookup_Tables'!$H$2:$I$126,2,FALSE)</f>
        <v>Toys &amp; Games</v>
      </c>
      <c r="T632" t="str">
        <f>VLOOKUP(CleanedData[[#This Row],[Province]],'02_Lookup_Tables'!$D$2:$E$10,2, FALSE)</f>
        <v>Southern Region</v>
      </c>
      <c r="U632" t="str" cm="1">
        <f t="array" ref="U632">_xlfn.IFS(CleanedData[[#This Row],[Purchase Amount]]&lt;500,"Low",
CleanedData[[#This Row],[Purchase Amount]]&lt;5000,"Medium",
TRUE,"High")</f>
        <v>Medium</v>
      </c>
      <c r="V632" t="str">
        <f>TEXT(CleanedData[[#This Row],[Date]],"mmmm")</f>
        <v>October</v>
      </c>
      <c r="W632" t="str">
        <f>"Q"&amp;ROUNDUP(MONTH(CleanedData[[#This Row],[Date]])/3,0)</f>
        <v>Q4</v>
      </c>
      <c r="X632" t="str">
        <f>IF(CleanedData[[#This Row],[Purchase Amount]]&gt;=5000,"Yes","No")</f>
        <v>No</v>
      </c>
      <c r="Y632">
        <f>IF(CleanedData[[#This Row],[Recommend]]="Yes",1,0)</f>
        <v>1</v>
      </c>
      <c r="Z632" s="6">
        <f>CleanedData[[#This Row],[Purchase Amount]]*0.15</f>
        <v>205.4085</v>
      </c>
      <c r="AA632" s="6">
        <f>CleanedData[[#This Row],[Purchase Amount]]*1.15</f>
        <v>1574.7985000000001</v>
      </c>
    </row>
    <row r="633" spans="1:27" x14ac:dyDescent="0.3">
      <c r="A633">
        <v>736</v>
      </c>
      <c r="B633" t="s">
        <v>855</v>
      </c>
      <c r="C633" s="1">
        <v>45988</v>
      </c>
      <c r="D633">
        <v>63</v>
      </c>
      <c r="E633" t="s">
        <v>60</v>
      </c>
      <c r="F633" t="s">
        <v>108</v>
      </c>
      <c r="G633" t="s">
        <v>391</v>
      </c>
      <c r="H633">
        <v>2</v>
      </c>
      <c r="I633" t="s">
        <v>45</v>
      </c>
      <c r="J633" t="s">
        <v>43</v>
      </c>
      <c r="K633" t="s">
        <v>55</v>
      </c>
      <c r="L633" t="s">
        <v>42</v>
      </c>
      <c r="N633" t="s">
        <v>47</v>
      </c>
      <c r="O633" t="s">
        <v>134</v>
      </c>
      <c r="P633" t="s">
        <v>8646</v>
      </c>
      <c r="Q633" t="s">
        <v>50</v>
      </c>
      <c r="R633" s="6">
        <f>_xlfn.XLOOKUP(CleanedData[[#This Row],[Product]],'02_Lookup_Tables'!$A$2:$A$126,'02_Lookup_Tables'!$B$2:$B$126)</f>
        <v>886.51</v>
      </c>
      <c r="S633" t="str">
        <f>VLOOKUP(CleanedData[[#This Row],[Product]],'02_Lookup_Tables'!$H$2:$I$126,2,FALSE)</f>
        <v>Beauty &amp; Personal Care</v>
      </c>
      <c r="T633" t="str">
        <f>VLOOKUP(CleanedData[[#This Row],[Province]],'02_Lookup_Tables'!$D$2:$E$10,2, FALSE)</f>
        <v>Gauteng Region</v>
      </c>
      <c r="U633" t="str" cm="1">
        <f t="array" ref="U633">_xlfn.IFS(CleanedData[[#This Row],[Purchase Amount]]&lt;500,"Low",
CleanedData[[#This Row],[Purchase Amount]]&lt;5000,"Medium",
TRUE,"High")</f>
        <v>Medium</v>
      </c>
      <c r="V633" t="str">
        <f>TEXT(CleanedData[[#This Row],[Date]],"mmmm")</f>
        <v>November</v>
      </c>
      <c r="W633" t="str">
        <f>"Q"&amp;ROUNDUP(MONTH(CleanedData[[#This Row],[Date]])/3,0)</f>
        <v>Q4</v>
      </c>
      <c r="X633" t="str">
        <f>IF(CleanedData[[#This Row],[Purchase Amount]]&gt;=5000,"Yes","No")</f>
        <v>No</v>
      </c>
      <c r="Y633">
        <f>IF(CleanedData[[#This Row],[Recommend]]="Yes",1,0)</f>
        <v>1</v>
      </c>
      <c r="Z633" s="6">
        <f>CleanedData[[#This Row],[Purchase Amount]]*0.15</f>
        <v>132.97649999999999</v>
      </c>
      <c r="AA633" s="6">
        <f>CleanedData[[#This Row],[Purchase Amount]]*1.15</f>
        <v>1019.4864999999999</v>
      </c>
    </row>
    <row r="634" spans="1:27" x14ac:dyDescent="0.3">
      <c r="A634">
        <v>737</v>
      </c>
      <c r="B634" t="s">
        <v>856</v>
      </c>
      <c r="C634" s="1">
        <v>45460</v>
      </c>
      <c r="D634">
        <v>63</v>
      </c>
      <c r="E634" t="s">
        <v>60</v>
      </c>
      <c r="F634" t="s">
        <v>108</v>
      </c>
      <c r="G634" t="s">
        <v>349</v>
      </c>
      <c r="H634">
        <v>3</v>
      </c>
      <c r="I634" t="s">
        <v>45</v>
      </c>
      <c r="J634" t="s">
        <v>43</v>
      </c>
      <c r="K634" t="s">
        <v>55</v>
      </c>
      <c r="L634" t="s">
        <v>45</v>
      </c>
      <c r="M634" t="s">
        <v>180</v>
      </c>
      <c r="N634" t="s">
        <v>48</v>
      </c>
      <c r="O634" t="s">
        <v>89</v>
      </c>
      <c r="P634" t="s">
        <v>49</v>
      </c>
      <c r="Q634" t="s">
        <v>50</v>
      </c>
      <c r="R634" s="6">
        <f>_xlfn.XLOOKUP(CleanedData[[#This Row],[Product]],'02_Lookup_Tables'!$A$2:$A$126,'02_Lookup_Tables'!$B$2:$B$126)</f>
        <v>53.85</v>
      </c>
      <c r="S634" t="str">
        <f>VLOOKUP(CleanedData[[#This Row],[Product]],'02_Lookup_Tables'!$H$2:$I$126,2,FALSE)</f>
        <v>Food</v>
      </c>
      <c r="T634" t="str">
        <f>VLOOKUP(CleanedData[[#This Row],[Province]],'02_Lookup_Tables'!$D$2:$E$10,2, FALSE)</f>
        <v>Gauteng Region</v>
      </c>
      <c r="U634" t="str" cm="1">
        <f t="array" ref="U634">_xlfn.IFS(CleanedData[[#This Row],[Purchase Amount]]&lt;500,"Low",
CleanedData[[#This Row],[Purchase Amount]]&lt;5000,"Medium",
TRUE,"High")</f>
        <v>Low</v>
      </c>
      <c r="V634" t="str">
        <f>TEXT(CleanedData[[#This Row],[Date]],"mmmm")</f>
        <v>June</v>
      </c>
      <c r="W634" t="str">
        <f>"Q"&amp;ROUNDUP(MONTH(CleanedData[[#This Row],[Date]])/3,0)</f>
        <v>Q2</v>
      </c>
      <c r="X634" t="str">
        <f>IF(CleanedData[[#This Row],[Purchase Amount]]&gt;=5000,"Yes","No")</f>
        <v>No</v>
      </c>
      <c r="Y634">
        <f>IF(CleanedData[[#This Row],[Recommend]]="Yes",1,0)</f>
        <v>1</v>
      </c>
      <c r="Z634" s="6">
        <f>CleanedData[[#This Row],[Purchase Amount]]*0.15</f>
        <v>8.0775000000000006</v>
      </c>
      <c r="AA634" s="6">
        <f>CleanedData[[#This Row],[Purchase Amount]]*1.15</f>
        <v>61.927499999999995</v>
      </c>
    </row>
    <row r="635" spans="1:27" x14ac:dyDescent="0.3">
      <c r="A635">
        <v>738</v>
      </c>
      <c r="B635" t="s">
        <v>857</v>
      </c>
      <c r="C635" s="1">
        <v>45318</v>
      </c>
      <c r="D635">
        <v>46</v>
      </c>
      <c r="E635" t="s">
        <v>39</v>
      </c>
      <c r="F635" t="s">
        <v>125</v>
      </c>
      <c r="G635" t="s">
        <v>41</v>
      </c>
      <c r="H635">
        <v>2</v>
      </c>
      <c r="I635" t="s">
        <v>45</v>
      </c>
      <c r="J635" t="s">
        <v>43</v>
      </c>
      <c r="K635" t="s">
        <v>55</v>
      </c>
      <c r="L635" t="s">
        <v>42</v>
      </c>
      <c r="M635" t="s">
        <v>106</v>
      </c>
      <c r="N635" t="s">
        <v>47</v>
      </c>
      <c r="O635" t="s">
        <v>148</v>
      </c>
      <c r="P635" t="s">
        <v>70</v>
      </c>
      <c r="Q635" t="s">
        <v>93</v>
      </c>
      <c r="R635" s="6">
        <f>_xlfn.XLOOKUP(CleanedData[[#This Row],[Product]],'02_Lookup_Tables'!$A$2:$A$126,'02_Lookup_Tables'!$B$2:$B$126)</f>
        <v>2479.5700000000002</v>
      </c>
      <c r="S635" t="str">
        <f>VLOOKUP(CleanedData[[#This Row],[Product]],'02_Lookup_Tables'!$H$2:$I$126,2,FALSE)</f>
        <v>Accessories</v>
      </c>
      <c r="T635" t="str">
        <f>VLOOKUP(CleanedData[[#This Row],[Province]],'02_Lookup_Tables'!$D$2:$E$10,2, FALSE)</f>
        <v>Western Region</v>
      </c>
      <c r="U635" t="str" cm="1">
        <f t="array" ref="U635">_xlfn.IFS(CleanedData[[#This Row],[Purchase Amount]]&lt;500,"Low",
CleanedData[[#This Row],[Purchase Amount]]&lt;5000,"Medium",
TRUE,"High")</f>
        <v>Medium</v>
      </c>
      <c r="V635" t="str">
        <f>TEXT(CleanedData[[#This Row],[Date]],"mmmm")</f>
        <v>January</v>
      </c>
      <c r="W635" t="str">
        <f>"Q"&amp;ROUNDUP(MONTH(CleanedData[[#This Row],[Date]])/3,0)</f>
        <v>Q1</v>
      </c>
      <c r="X635" t="str">
        <f>IF(CleanedData[[#This Row],[Purchase Amount]]&gt;=5000,"Yes","No")</f>
        <v>No</v>
      </c>
      <c r="Y635">
        <f>IF(CleanedData[[#This Row],[Recommend]]="Yes",1,0)</f>
        <v>1</v>
      </c>
      <c r="Z635" s="6">
        <f>CleanedData[[#This Row],[Purchase Amount]]*0.15</f>
        <v>371.93549999999999</v>
      </c>
      <c r="AA635" s="6">
        <f>CleanedData[[#This Row],[Purchase Amount]]*1.15</f>
        <v>2851.5054999999998</v>
      </c>
    </row>
    <row r="636" spans="1:27" x14ac:dyDescent="0.3">
      <c r="A636">
        <v>739</v>
      </c>
      <c r="B636" t="s">
        <v>858</v>
      </c>
      <c r="C636" s="1">
        <v>45608</v>
      </c>
      <c r="D636">
        <v>75</v>
      </c>
      <c r="E636" t="s">
        <v>39</v>
      </c>
      <c r="F636" t="s">
        <v>125</v>
      </c>
      <c r="G636" t="s">
        <v>320</v>
      </c>
      <c r="H636">
        <v>1</v>
      </c>
      <c r="I636" t="s">
        <v>45</v>
      </c>
      <c r="J636" t="s">
        <v>74</v>
      </c>
      <c r="K636" t="s">
        <v>55</v>
      </c>
      <c r="L636" t="s">
        <v>42</v>
      </c>
      <c r="M636" t="s">
        <v>156</v>
      </c>
      <c r="N636" t="s">
        <v>80</v>
      </c>
      <c r="O636" t="s">
        <v>148</v>
      </c>
      <c r="P636" t="s">
        <v>70</v>
      </c>
      <c r="Q636" t="s">
        <v>97</v>
      </c>
      <c r="R636" s="6">
        <f>_xlfn.XLOOKUP(CleanedData[[#This Row],[Product]],'02_Lookup_Tables'!$A$2:$A$126,'02_Lookup_Tables'!$B$2:$B$126)</f>
        <v>375.53</v>
      </c>
      <c r="S636" t="str">
        <f>VLOOKUP(CleanedData[[#This Row],[Product]],'02_Lookup_Tables'!$H$2:$I$126,2,FALSE)</f>
        <v>Toys &amp; Games</v>
      </c>
      <c r="T636" t="str">
        <f>VLOOKUP(CleanedData[[#This Row],[Province]],'02_Lookup_Tables'!$D$2:$E$10,2, FALSE)</f>
        <v>Western Region</v>
      </c>
      <c r="U636" t="str" cm="1">
        <f t="array" ref="U636">_xlfn.IFS(CleanedData[[#This Row],[Purchase Amount]]&lt;500,"Low",
CleanedData[[#This Row],[Purchase Amount]]&lt;5000,"Medium",
TRUE,"High")</f>
        <v>Low</v>
      </c>
      <c r="V636" t="str">
        <f>TEXT(CleanedData[[#This Row],[Date]],"mmmm")</f>
        <v>November</v>
      </c>
      <c r="W636" t="str">
        <f>"Q"&amp;ROUNDUP(MONTH(CleanedData[[#This Row],[Date]])/3,0)</f>
        <v>Q4</v>
      </c>
      <c r="X636" t="str">
        <f>IF(CleanedData[[#This Row],[Purchase Amount]]&gt;=5000,"Yes","No")</f>
        <v>No</v>
      </c>
      <c r="Y636">
        <f>IF(CleanedData[[#This Row],[Recommend]]="Yes",1,0)</f>
        <v>1</v>
      </c>
      <c r="Z636" s="6">
        <f>CleanedData[[#This Row],[Purchase Amount]]*0.15</f>
        <v>56.329499999999996</v>
      </c>
      <c r="AA636" s="6">
        <f>CleanedData[[#This Row],[Purchase Amount]]*1.15</f>
        <v>431.85949999999991</v>
      </c>
    </row>
    <row r="637" spans="1:27" x14ac:dyDescent="0.3">
      <c r="A637">
        <v>741</v>
      </c>
      <c r="B637" t="s">
        <v>859</v>
      </c>
      <c r="C637" s="1">
        <v>45448</v>
      </c>
      <c r="D637">
        <v>68</v>
      </c>
      <c r="E637" t="s">
        <v>52</v>
      </c>
      <c r="F637" t="s">
        <v>77</v>
      </c>
      <c r="G637" t="s">
        <v>246</v>
      </c>
      <c r="H637">
        <v>3</v>
      </c>
      <c r="I637" t="s">
        <v>42</v>
      </c>
      <c r="J637" t="s">
        <v>69</v>
      </c>
      <c r="K637" t="s">
        <v>44</v>
      </c>
      <c r="L637" t="s">
        <v>45</v>
      </c>
      <c r="M637" t="s">
        <v>56</v>
      </c>
      <c r="N637" t="s">
        <v>48</v>
      </c>
      <c r="O637" t="s">
        <v>148</v>
      </c>
      <c r="P637" t="s">
        <v>49</v>
      </c>
      <c r="Q637" t="s">
        <v>97</v>
      </c>
      <c r="R637" s="6">
        <f>_xlfn.XLOOKUP(CleanedData[[#This Row],[Product]],'02_Lookup_Tables'!$A$2:$A$126,'02_Lookup_Tables'!$B$2:$B$126)</f>
        <v>2603.98</v>
      </c>
      <c r="S637" t="str">
        <f>VLOOKUP(CleanedData[[#This Row],[Product]],'02_Lookup_Tables'!$H$2:$I$126,2,FALSE)</f>
        <v>Accessories</v>
      </c>
      <c r="T637" t="str">
        <f>VLOOKUP(CleanedData[[#This Row],[Province]],'02_Lookup_Tables'!$D$2:$E$10,2, FALSE)</f>
        <v>Central Region</v>
      </c>
      <c r="U637" t="str" cm="1">
        <f t="array" ref="U637">_xlfn.IFS(CleanedData[[#This Row],[Purchase Amount]]&lt;500,"Low",
CleanedData[[#This Row],[Purchase Amount]]&lt;5000,"Medium",
TRUE,"High")</f>
        <v>Medium</v>
      </c>
      <c r="V637" t="str">
        <f>TEXT(CleanedData[[#This Row],[Date]],"mmmm")</f>
        <v>June</v>
      </c>
      <c r="W637" t="str">
        <f>"Q"&amp;ROUNDUP(MONTH(CleanedData[[#This Row],[Date]])/3,0)</f>
        <v>Q2</v>
      </c>
      <c r="X637" t="str">
        <f>IF(CleanedData[[#This Row],[Purchase Amount]]&gt;=5000,"Yes","No")</f>
        <v>No</v>
      </c>
      <c r="Y637">
        <f>IF(CleanedData[[#This Row],[Recommend]]="Yes",1,0)</f>
        <v>0</v>
      </c>
      <c r="Z637" s="6">
        <f>CleanedData[[#This Row],[Purchase Amount]]*0.15</f>
        <v>390.59699999999998</v>
      </c>
      <c r="AA637" s="6">
        <f>CleanedData[[#This Row],[Purchase Amount]]*1.15</f>
        <v>2994.5769999999998</v>
      </c>
    </row>
    <row r="638" spans="1:27" x14ac:dyDescent="0.3">
      <c r="A638">
        <v>742</v>
      </c>
      <c r="B638" t="s">
        <v>860</v>
      </c>
      <c r="C638" s="1">
        <v>45616</v>
      </c>
      <c r="D638">
        <v>44</v>
      </c>
      <c r="E638" t="s">
        <v>39</v>
      </c>
      <c r="F638" t="s">
        <v>61</v>
      </c>
      <c r="G638" t="s">
        <v>328</v>
      </c>
      <c r="H638">
        <v>2</v>
      </c>
      <c r="I638" t="s">
        <v>42</v>
      </c>
      <c r="J638" t="s">
        <v>63</v>
      </c>
      <c r="K638" t="s">
        <v>64</v>
      </c>
      <c r="L638" t="s">
        <v>42</v>
      </c>
      <c r="M638" t="s">
        <v>112</v>
      </c>
      <c r="N638" t="s">
        <v>47</v>
      </c>
      <c r="O638" t="s">
        <v>48</v>
      </c>
      <c r="P638" t="s">
        <v>49</v>
      </c>
      <c r="Q638" t="s">
        <v>81</v>
      </c>
      <c r="R638" s="6">
        <f>_xlfn.XLOOKUP(CleanedData[[#This Row],[Product]],'02_Lookup_Tables'!$A$2:$A$126,'02_Lookup_Tables'!$B$2:$B$126)</f>
        <v>3521.64</v>
      </c>
      <c r="S638" t="str">
        <f>VLOOKUP(CleanedData[[#This Row],[Product]],'02_Lookup_Tables'!$H$2:$I$126,2,FALSE)</f>
        <v>Home Devices</v>
      </c>
      <c r="T638" t="str">
        <f>VLOOKUP(CleanedData[[#This Row],[Province]],'02_Lookup_Tables'!$D$2:$E$10,2, FALSE)</f>
        <v>Southern Region</v>
      </c>
      <c r="U638" t="str" cm="1">
        <f t="array" ref="U638">_xlfn.IFS(CleanedData[[#This Row],[Purchase Amount]]&lt;500,"Low",
CleanedData[[#This Row],[Purchase Amount]]&lt;5000,"Medium",
TRUE,"High")</f>
        <v>Medium</v>
      </c>
      <c r="V638" t="str">
        <f>TEXT(CleanedData[[#This Row],[Date]],"mmmm")</f>
        <v>November</v>
      </c>
      <c r="W638" t="str">
        <f>"Q"&amp;ROUNDUP(MONTH(CleanedData[[#This Row],[Date]])/3,0)</f>
        <v>Q4</v>
      </c>
      <c r="X638" t="str">
        <f>IF(CleanedData[[#This Row],[Purchase Amount]]&gt;=5000,"Yes","No")</f>
        <v>No</v>
      </c>
      <c r="Y638">
        <f>IF(CleanedData[[#This Row],[Recommend]]="Yes",1,0)</f>
        <v>0</v>
      </c>
      <c r="Z638" s="6">
        <f>CleanedData[[#This Row],[Purchase Amount]]*0.15</f>
        <v>528.24599999999998</v>
      </c>
      <c r="AA638" s="6">
        <f>CleanedData[[#This Row],[Purchase Amount]]*1.15</f>
        <v>4049.8859999999995</v>
      </c>
    </row>
    <row r="639" spans="1:27" x14ac:dyDescent="0.3">
      <c r="A639">
        <v>743</v>
      </c>
      <c r="B639" t="s">
        <v>861</v>
      </c>
      <c r="C639" s="1">
        <v>45881</v>
      </c>
      <c r="D639">
        <v>25</v>
      </c>
      <c r="E639" t="s">
        <v>60</v>
      </c>
      <c r="F639" t="s">
        <v>72</v>
      </c>
      <c r="G639" t="s">
        <v>251</v>
      </c>
      <c r="H639">
        <v>3</v>
      </c>
      <c r="I639" t="s">
        <v>45</v>
      </c>
      <c r="J639" t="s">
        <v>74</v>
      </c>
      <c r="K639" t="s">
        <v>44</v>
      </c>
      <c r="L639" t="s">
        <v>42</v>
      </c>
      <c r="M639" t="s">
        <v>156</v>
      </c>
      <c r="N639" t="s">
        <v>48</v>
      </c>
      <c r="O639" t="s">
        <v>148</v>
      </c>
      <c r="P639" t="s">
        <v>49</v>
      </c>
      <c r="Q639" t="s">
        <v>58</v>
      </c>
      <c r="R639" s="6">
        <f>_xlfn.XLOOKUP(CleanedData[[#This Row],[Product]],'02_Lookup_Tables'!$A$2:$A$126,'02_Lookup_Tables'!$B$2:$B$126)</f>
        <v>5064</v>
      </c>
      <c r="S639" t="str">
        <f>VLOOKUP(CleanedData[[#This Row],[Product]],'02_Lookup_Tables'!$H$2:$I$126,2,FALSE)</f>
        <v>Sports &amp; Outdoors</v>
      </c>
      <c r="T639" t="str">
        <f>VLOOKUP(CleanedData[[#This Row],[Province]],'02_Lookup_Tables'!$D$2:$E$10,2, FALSE)</f>
        <v>Central Region</v>
      </c>
      <c r="U639" t="str" cm="1">
        <f t="array" ref="U639">_xlfn.IFS(CleanedData[[#This Row],[Purchase Amount]]&lt;500,"Low",
CleanedData[[#This Row],[Purchase Amount]]&lt;5000,"Medium",
TRUE,"High")</f>
        <v>High</v>
      </c>
      <c r="V639" t="str">
        <f>TEXT(CleanedData[[#This Row],[Date]],"mmmm")</f>
        <v>August</v>
      </c>
      <c r="W639" t="str">
        <f>"Q"&amp;ROUNDUP(MONTH(CleanedData[[#This Row],[Date]])/3,0)</f>
        <v>Q3</v>
      </c>
      <c r="X639" t="str">
        <f>IF(CleanedData[[#This Row],[Purchase Amount]]&gt;=5000,"Yes","No")</f>
        <v>Yes</v>
      </c>
      <c r="Y639">
        <f>IF(CleanedData[[#This Row],[Recommend]]="Yes",1,0)</f>
        <v>1</v>
      </c>
      <c r="Z639" s="6">
        <f>CleanedData[[#This Row],[Purchase Amount]]*0.15</f>
        <v>759.6</v>
      </c>
      <c r="AA639" s="6">
        <f>CleanedData[[#This Row],[Purchase Amount]]*1.15</f>
        <v>5823.5999999999995</v>
      </c>
    </row>
    <row r="640" spans="1:27" x14ac:dyDescent="0.3">
      <c r="A640">
        <v>744</v>
      </c>
      <c r="B640" t="s">
        <v>862</v>
      </c>
      <c r="C640" s="1">
        <v>45676</v>
      </c>
      <c r="D640">
        <v>76</v>
      </c>
      <c r="E640" t="s">
        <v>39</v>
      </c>
      <c r="F640" t="s">
        <v>83</v>
      </c>
      <c r="G640" t="s">
        <v>246</v>
      </c>
      <c r="H640">
        <v>1</v>
      </c>
      <c r="I640" t="s">
        <v>45</v>
      </c>
      <c r="J640" t="s">
        <v>69</v>
      </c>
      <c r="K640" t="s">
        <v>44</v>
      </c>
      <c r="L640" t="s">
        <v>45</v>
      </c>
      <c r="N640" t="s">
        <v>80</v>
      </c>
      <c r="O640" t="s">
        <v>134</v>
      </c>
      <c r="P640" t="s">
        <v>8646</v>
      </c>
      <c r="Q640" t="s">
        <v>97</v>
      </c>
      <c r="R640" s="6">
        <f>_xlfn.XLOOKUP(CleanedData[[#This Row],[Product]],'02_Lookup_Tables'!$A$2:$A$126,'02_Lookup_Tables'!$B$2:$B$126)</f>
        <v>2603.98</v>
      </c>
      <c r="S640" t="str">
        <f>VLOOKUP(CleanedData[[#This Row],[Product]],'02_Lookup_Tables'!$H$2:$I$126,2,FALSE)</f>
        <v>Accessories</v>
      </c>
      <c r="T640" t="str">
        <f>VLOOKUP(CleanedData[[#This Row],[Province]],'02_Lookup_Tables'!$D$2:$E$10,2, FALSE)</f>
        <v>Western Region</v>
      </c>
      <c r="U640" t="str" cm="1">
        <f t="array" ref="U640">_xlfn.IFS(CleanedData[[#This Row],[Purchase Amount]]&lt;500,"Low",
CleanedData[[#This Row],[Purchase Amount]]&lt;5000,"Medium",
TRUE,"High")</f>
        <v>Medium</v>
      </c>
      <c r="V640" t="str">
        <f>TEXT(CleanedData[[#This Row],[Date]],"mmmm")</f>
        <v>January</v>
      </c>
      <c r="W640" t="str">
        <f>"Q"&amp;ROUNDUP(MONTH(CleanedData[[#This Row],[Date]])/3,0)</f>
        <v>Q1</v>
      </c>
      <c r="X640" t="str">
        <f>IF(CleanedData[[#This Row],[Purchase Amount]]&gt;=5000,"Yes","No")</f>
        <v>No</v>
      </c>
      <c r="Y640">
        <f>IF(CleanedData[[#This Row],[Recommend]]="Yes",1,0)</f>
        <v>1</v>
      </c>
      <c r="Z640" s="6">
        <f>CleanedData[[#This Row],[Purchase Amount]]*0.15</f>
        <v>390.59699999999998</v>
      </c>
      <c r="AA640" s="6">
        <f>CleanedData[[#This Row],[Purchase Amount]]*1.15</f>
        <v>2994.5769999999998</v>
      </c>
    </row>
    <row r="641" spans="1:27" x14ac:dyDescent="0.3">
      <c r="A641">
        <v>745</v>
      </c>
      <c r="B641" t="s">
        <v>863</v>
      </c>
      <c r="C641" s="1">
        <v>45745</v>
      </c>
      <c r="D641">
        <v>20</v>
      </c>
      <c r="E641" t="s">
        <v>39</v>
      </c>
      <c r="F641" t="s">
        <v>72</v>
      </c>
      <c r="G641" t="s">
        <v>505</v>
      </c>
      <c r="H641">
        <v>1</v>
      </c>
      <c r="I641" t="s">
        <v>42</v>
      </c>
      <c r="J641" t="s">
        <v>69</v>
      </c>
      <c r="K641" t="s">
        <v>55</v>
      </c>
      <c r="L641" t="s">
        <v>45</v>
      </c>
      <c r="M641" t="s">
        <v>56</v>
      </c>
      <c r="N641" t="s">
        <v>80</v>
      </c>
      <c r="O641" t="s">
        <v>148</v>
      </c>
      <c r="P641" t="s">
        <v>70</v>
      </c>
      <c r="Q641" t="s">
        <v>66</v>
      </c>
      <c r="R641" s="6">
        <f>_xlfn.XLOOKUP(CleanedData[[#This Row],[Product]],'02_Lookup_Tables'!$A$2:$A$126,'02_Lookup_Tables'!$B$2:$B$126)</f>
        <v>2572.02</v>
      </c>
      <c r="S641" t="str">
        <f>VLOOKUP(CleanedData[[#This Row],[Product]],'02_Lookup_Tables'!$H$2:$I$126,2,FALSE)</f>
        <v>Home &amp; Living</v>
      </c>
      <c r="T641" t="str">
        <f>VLOOKUP(CleanedData[[#This Row],[Province]],'02_Lookup_Tables'!$D$2:$E$10,2, FALSE)</f>
        <v>Central Region</v>
      </c>
      <c r="U641" t="str" cm="1">
        <f t="array" ref="U641">_xlfn.IFS(CleanedData[[#This Row],[Purchase Amount]]&lt;500,"Low",
CleanedData[[#This Row],[Purchase Amount]]&lt;5000,"Medium",
TRUE,"High")</f>
        <v>Medium</v>
      </c>
      <c r="V641" t="str">
        <f>TEXT(CleanedData[[#This Row],[Date]],"mmmm")</f>
        <v>March</v>
      </c>
      <c r="W641" t="str">
        <f>"Q"&amp;ROUNDUP(MONTH(CleanedData[[#This Row],[Date]])/3,0)</f>
        <v>Q1</v>
      </c>
      <c r="X641" t="str">
        <f>IF(CleanedData[[#This Row],[Purchase Amount]]&gt;=5000,"Yes","No")</f>
        <v>No</v>
      </c>
      <c r="Y641">
        <f>IF(CleanedData[[#This Row],[Recommend]]="Yes",1,0)</f>
        <v>0</v>
      </c>
      <c r="Z641" s="6">
        <f>CleanedData[[#This Row],[Purchase Amount]]*0.15</f>
        <v>385.803</v>
      </c>
      <c r="AA641" s="6">
        <f>CleanedData[[#This Row],[Purchase Amount]]*1.15</f>
        <v>2957.8229999999999</v>
      </c>
    </row>
    <row r="642" spans="1:27" x14ac:dyDescent="0.3">
      <c r="A642">
        <v>746</v>
      </c>
      <c r="B642" t="s">
        <v>864</v>
      </c>
      <c r="C642" s="1">
        <v>45399</v>
      </c>
      <c r="D642">
        <v>69</v>
      </c>
      <c r="E642" t="s">
        <v>52</v>
      </c>
      <c r="F642" t="s">
        <v>61</v>
      </c>
      <c r="G642" t="s">
        <v>102</v>
      </c>
      <c r="H642">
        <v>2</v>
      </c>
      <c r="I642" t="s">
        <v>45</v>
      </c>
      <c r="J642" t="s">
        <v>69</v>
      </c>
      <c r="K642" t="s">
        <v>64</v>
      </c>
      <c r="L642" t="s">
        <v>42</v>
      </c>
      <c r="M642" t="s">
        <v>136</v>
      </c>
      <c r="N642" t="s">
        <v>47</v>
      </c>
      <c r="O642" t="s">
        <v>89</v>
      </c>
      <c r="P642" t="s">
        <v>49</v>
      </c>
      <c r="Q642" t="s">
        <v>97</v>
      </c>
      <c r="R642" s="6">
        <f>_xlfn.XLOOKUP(CleanedData[[#This Row],[Product]],'02_Lookup_Tables'!$A$2:$A$126,'02_Lookup_Tables'!$B$2:$B$126)</f>
        <v>276.82</v>
      </c>
      <c r="S642" t="str">
        <f>VLOOKUP(CleanedData[[#This Row],[Product]],'02_Lookup_Tables'!$H$2:$I$126,2,FALSE)</f>
        <v>Home &amp; Living</v>
      </c>
      <c r="T642" t="str">
        <f>VLOOKUP(CleanedData[[#This Row],[Province]],'02_Lookup_Tables'!$D$2:$E$10,2, FALSE)</f>
        <v>Southern Region</v>
      </c>
      <c r="U642" t="str" cm="1">
        <f t="array" ref="U642">_xlfn.IFS(CleanedData[[#This Row],[Purchase Amount]]&lt;500,"Low",
CleanedData[[#This Row],[Purchase Amount]]&lt;5000,"Medium",
TRUE,"High")</f>
        <v>Low</v>
      </c>
      <c r="V642" t="str">
        <f>TEXT(CleanedData[[#This Row],[Date]],"mmmm")</f>
        <v>April</v>
      </c>
      <c r="W642" t="str">
        <f>"Q"&amp;ROUNDUP(MONTH(CleanedData[[#This Row],[Date]])/3,0)</f>
        <v>Q2</v>
      </c>
      <c r="X642" t="str">
        <f>IF(CleanedData[[#This Row],[Purchase Amount]]&gt;=5000,"Yes","No")</f>
        <v>No</v>
      </c>
      <c r="Y642">
        <f>IF(CleanedData[[#This Row],[Recommend]]="Yes",1,0)</f>
        <v>1</v>
      </c>
      <c r="Z642" s="6">
        <f>CleanedData[[#This Row],[Purchase Amount]]*0.15</f>
        <v>41.522999999999996</v>
      </c>
      <c r="AA642" s="6">
        <f>CleanedData[[#This Row],[Purchase Amount]]*1.15</f>
        <v>318.34299999999996</v>
      </c>
    </row>
    <row r="643" spans="1:27" x14ac:dyDescent="0.3">
      <c r="A643">
        <v>747</v>
      </c>
      <c r="B643" t="s">
        <v>865</v>
      </c>
      <c r="C643" s="1">
        <v>45637</v>
      </c>
      <c r="D643">
        <v>71</v>
      </c>
      <c r="E643" t="s">
        <v>52</v>
      </c>
      <c r="F643" t="s">
        <v>61</v>
      </c>
      <c r="G643" t="s">
        <v>501</v>
      </c>
      <c r="H643">
        <v>5</v>
      </c>
      <c r="I643" t="s">
        <v>42</v>
      </c>
      <c r="J643" t="s">
        <v>63</v>
      </c>
      <c r="K643" t="s">
        <v>64</v>
      </c>
      <c r="L643" t="s">
        <v>45</v>
      </c>
      <c r="M643" t="s">
        <v>75</v>
      </c>
      <c r="N643" t="s">
        <v>57</v>
      </c>
      <c r="O643" t="s">
        <v>89</v>
      </c>
      <c r="P643" t="s">
        <v>70</v>
      </c>
      <c r="Q643" t="s">
        <v>97</v>
      </c>
      <c r="R643" s="6">
        <f>_xlfn.XLOOKUP(CleanedData[[#This Row],[Product]],'02_Lookup_Tables'!$A$2:$A$126,'02_Lookup_Tables'!$B$2:$B$126)</f>
        <v>1482.94</v>
      </c>
      <c r="S643" t="str">
        <f>VLOOKUP(CleanedData[[#This Row],[Product]],'02_Lookup_Tables'!$H$2:$I$126,2,FALSE)</f>
        <v>Home Devices</v>
      </c>
      <c r="T643" t="str">
        <f>VLOOKUP(CleanedData[[#This Row],[Province]],'02_Lookup_Tables'!$D$2:$E$10,2, FALSE)</f>
        <v>Southern Region</v>
      </c>
      <c r="U643" t="str" cm="1">
        <f t="array" ref="U643">_xlfn.IFS(CleanedData[[#This Row],[Purchase Amount]]&lt;500,"Low",
CleanedData[[#This Row],[Purchase Amount]]&lt;5000,"Medium",
TRUE,"High")</f>
        <v>Medium</v>
      </c>
      <c r="V643" t="str">
        <f>TEXT(CleanedData[[#This Row],[Date]],"mmmm")</f>
        <v>December</v>
      </c>
      <c r="W643" t="str">
        <f>"Q"&amp;ROUNDUP(MONTH(CleanedData[[#This Row],[Date]])/3,0)</f>
        <v>Q4</v>
      </c>
      <c r="X643" t="str">
        <f>IF(CleanedData[[#This Row],[Purchase Amount]]&gt;=5000,"Yes","No")</f>
        <v>No</v>
      </c>
      <c r="Y643">
        <f>IF(CleanedData[[#This Row],[Recommend]]="Yes",1,0)</f>
        <v>0</v>
      </c>
      <c r="Z643" s="6">
        <f>CleanedData[[#This Row],[Purchase Amount]]*0.15</f>
        <v>222.441</v>
      </c>
      <c r="AA643" s="6">
        <f>CleanedData[[#This Row],[Purchase Amount]]*1.15</f>
        <v>1705.3809999999999</v>
      </c>
    </row>
    <row r="644" spans="1:27" x14ac:dyDescent="0.3">
      <c r="A644">
        <v>748</v>
      </c>
      <c r="B644" t="s">
        <v>866</v>
      </c>
      <c r="C644" s="1">
        <v>45408</v>
      </c>
      <c r="D644">
        <v>46</v>
      </c>
      <c r="E644" t="s">
        <v>52</v>
      </c>
      <c r="F644" t="s">
        <v>72</v>
      </c>
      <c r="G644" t="s">
        <v>501</v>
      </c>
      <c r="H644">
        <v>5</v>
      </c>
      <c r="I644" t="s">
        <v>42</v>
      </c>
      <c r="J644" t="s">
        <v>63</v>
      </c>
      <c r="K644" t="s">
        <v>64</v>
      </c>
      <c r="L644" t="s">
        <v>45</v>
      </c>
      <c r="M644" t="s">
        <v>180</v>
      </c>
      <c r="N644" t="s">
        <v>57</v>
      </c>
      <c r="O644" t="s">
        <v>89</v>
      </c>
      <c r="P644" t="s">
        <v>70</v>
      </c>
      <c r="Q644" t="s">
        <v>93</v>
      </c>
      <c r="R644" s="6">
        <f>_xlfn.XLOOKUP(CleanedData[[#This Row],[Product]],'02_Lookup_Tables'!$A$2:$A$126,'02_Lookup_Tables'!$B$2:$B$126)</f>
        <v>1482.94</v>
      </c>
      <c r="S644" t="str">
        <f>VLOOKUP(CleanedData[[#This Row],[Product]],'02_Lookup_Tables'!$H$2:$I$126,2,FALSE)</f>
        <v>Home Devices</v>
      </c>
      <c r="T644" t="str">
        <f>VLOOKUP(CleanedData[[#This Row],[Province]],'02_Lookup_Tables'!$D$2:$E$10,2, FALSE)</f>
        <v>Central Region</v>
      </c>
      <c r="U644" t="str" cm="1">
        <f t="array" ref="U644">_xlfn.IFS(CleanedData[[#This Row],[Purchase Amount]]&lt;500,"Low",
CleanedData[[#This Row],[Purchase Amount]]&lt;5000,"Medium",
TRUE,"High")</f>
        <v>Medium</v>
      </c>
      <c r="V644" t="str">
        <f>TEXT(CleanedData[[#This Row],[Date]],"mmmm")</f>
        <v>April</v>
      </c>
      <c r="W644" t="str">
        <f>"Q"&amp;ROUNDUP(MONTH(CleanedData[[#This Row],[Date]])/3,0)</f>
        <v>Q2</v>
      </c>
      <c r="X644" t="str">
        <f>IF(CleanedData[[#This Row],[Purchase Amount]]&gt;=5000,"Yes","No")</f>
        <v>No</v>
      </c>
      <c r="Y644">
        <f>IF(CleanedData[[#This Row],[Recommend]]="Yes",1,0)</f>
        <v>0</v>
      </c>
      <c r="Z644" s="6">
        <f>CleanedData[[#This Row],[Purchase Amount]]*0.15</f>
        <v>222.441</v>
      </c>
      <c r="AA644" s="6">
        <f>CleanedData[[#This Row],[Purchase Amount]]*1.15</f>
        <v>1705.3809999999999</v>
      </c>
    </row>
    <row r="645" spans="1:27" x14ac:dyDescent="0.3">
      <c r="A645">
        <v>749</v>
      </c>
      <c r="B645" t="s">
        <v>867</v>
      </c>
      <c r="C645" s="1">
        <v>45966</v>
      </c>
      <c r="D645">
        <v>44</v>
      </c>
      <c r="E645" t="s">
        <v>52</v>
      </c>
      <c r="F645" t="s">
        <v>40</v>
      </c>
      <c r="G645" t="s">
        <v>374</v>
      </c>
      <c r="H645">
        <v>5</v>
      </c>
      <c r="I645" t="s">
        <v>42</v>
      </c>
      <c r="J645" t="s">
        <v>43</v>
      </c>
      <c r="K645" t="s">
        <v>55</v>
      </c>
      <c r="L645" t="s">
        <v>45</v>
      </c>
      <c r="M645" t="s">
        <v>123</v>
      </c>
      <c r="N645" t="s">
        <v>57</v>
      </c>
      <c r="O645" t="s">
        <v>89</v>
      </c>
      <c r="P645" t="s">
        <v>70</v>
      </c>
      <c r="Q645" t="s">
        <v>81</v>
      </c>
      <c r="R645" s="6">
        <f>_xlfn.XLOOKUP(CleanedData[[#This Row],[Product]],'02_Lookup_Tables'!$A$2:$A$126,'02_Lookup_Tables'!$B$2:$B$126)</f>
        <v>2906.97</v>
      </c>
      <c r="S645" t="str">
        <f>VLOOKUP(CleanedData[[#This Row],[Product]],'02_Lookup_Tables'!$H$2:$I$126,2,FALSE)</f>
        <v>Home &amp; Living</v>
      </c>
      <c r="T645" t="str">
        <f>VLOOKUP(CleanedData[[#This Row],[Province]],'02_Lookup_Tables'!$D$2:$E$10,2, FALSE)</f>
        <v>Northern Region</v>
      </c>
      <c r="U645" t="str" cm="1">
        <f t="array" ref="U645">_xlfn.IFS(CleanedData[[#This Row],[Purchase Amount]]&lt;500,"Low",
CleanedData[[#This Row],[Purchase Amount]]&lt;5000,"Medium",
TRUE,"High")</f>
        <v>Medium</v>
      </c>
      <c r="V645" t="str">
        <f>TEXT(CleanedData[[#This Row],[Date]],"mmmm")</f>
        <v>November</v>
      </c>
      <c r="W645" t="str">
        <f>"Q"&amp;ROUNDUP(MONTH(CleanedData[[#This Row],[Date]])/3,0)</f>
        <v>Q4</v>
      </c>
      <c r="X645" t="str">
        <f>IF(CleanedData[[#This Row],[Purchase Amount]]&gt;=5000,"Yes","No")</f>
        <v>No</v>
      </c>
      <c r="Y645">
        <f>IF(CleanedData[[#This Row],[Recommend]]="Yes",1,0)</f>
        <v>0</v>
      </c>
      <c r="Z645" s="6">
        <f>CleanedData[[#This Row],[Purchase Amount]]*0.15</f>
        <v>436.04549999999995</v>
      </c>
      <c r="AA645" s="6">
        <f>CleanedData[[#This Row],[Purchase Amount]]*1.15</f>
        <v>3343.0154999999995</v>
      </c>
    </row>
    <row r="646" spans="1:27" x14ac:dyDescent="0.3">
      <c r="A646">
        <v>750</v>
      </c>
      <c r="B646" t="s">
        <v>868</v>
      </c>
      <c r="C646" s="1">
        <v>45596</v>
      </c>
      <c r="D646">
        <v>44</v>
      </c>
      <c r="E646" t="s">
        <v>60</v>
      </c>
      <c r="F646" t="s">
        <v>130</v>
      </c>
      <c r="G646" t="s">
        <v>278</v>
      </c>
      <c r="H646">
        <v>5</v>
      </c>
      <c r="I646" t="s">
        <v>45</v>
      </c>
      <c r="J646" t="s">
        <v>63</v>
      </c>
      <c r="K646" t="s">
        <v>44</v>
      </c>
      <c r="L646" t="s">
        <v>45</v>
      </c>
      <c r="M646" t="s">
        <v>190</v>
      </c>
      <c r="N646" t="s">
        <v>57</v>
      </c>
      <c r="O646" t="s">
        <v>89</v>
      </c>
      <c r="P646" t="s">
        <v>70</v>
      </c>
      <c r="Q646" t="s">
        <v>81</v>
      </c>
      <c r="R646" s="6">
        <f>_xlfn.XLOOKUP(CleanedData[[#This Row],[Product]],'02_Lookup_Tables'!$A$2:$A$126,'02_Lookup_Tables'!$B$2:$B$126)</f>
        <v>45.96</v>
      </c>
      <c r="S646" t="str">
        <f>VLOOKUP(CleanedData[[#This Row],[Product]],'02_Lookup_Tables'!$H$2:$I$126,2,FALSE)</f>
        <v>Food</v>
      </c>
      <c r="T646" t="str">
        <f>VLOOKUP(CleanedData[[#This Row],[Province]],'02_Lookup_Tables'!$D$2:$E$10,2, FALSE)</f>
        <v>Eastern Region</v>
      </c>
      <c r="U646" t="str" cm="1">
        <f t="array" ref="U646">_xlfn.IFS(CleanedData[[#This Row],[Purchase Amount]]&lt;500,"Low",
CleanedData[[#This Row],[Purchase Amount]]&lt;5000,"Medium",
TRUE,"High")</f>
        <v>Low</v>
      </c>
      <c r="V646" t="str">
        <f>TEXT(CleanedData[[#This Row],[Date]],"mmmm")</f>
        <v>October</v>
      </c>
      <c r="W646" t="str">
        <f>"Q"&amp;ROUNDUP(MONTH(CleanedData[[#This Row],[Date]])/3,0)</f>
        <v>Q4</v>
      </c>
      <c r="X646" t="str">
        <f>IF(CleanedData[[#This Row],[Purchase Amount]]&gt;=5000,"Yes","No")</f>
        <v>No</v>
      </c>
      <c r="Y646">
        <f>IF(CleanedData[[#This Row],[Recommend]]="Yes",1,0)</f>
        <v>1</v>
      </c>
      <c r="Z646" s="6">
        <f>CleanedData[[#This Row],[Purchase Amount]]*0.15</f>
        <v>6.8940000000000001</v>
      </c>
      <c r="AA646" s="6">
        <f>CleanedData[[#This Row],[Purchase Amount]]*1.15</f>
        <v>52.853999999999999</v>
      </c>
    </row>
    <row r="647" spans="1:27" x14ac:dyDescent="0.3">
      <c r="A647">
        <v>751</v>
      </c>
      <c r="B647" t="s">
        <v>869</v>
      </c>
      <c r="C647" s="1">
        <v>45870</v>
      </c>
      <c r="D647">
        <v>53</v>
      </c>
      <c r="E647" t="s">
        <v>60</v>
      </c>
      <c r="F647" t="s">
        <v>108</v>
      </c>
      <c r="G647" t="s">
        <v>271</v>
      </c>
      <c r="H647">
        <v>4</v>
      </c>
      <c r="I647" t="s">
        <v>45</v>
      </c>
      <c r="J647" t="s">
        <v>74</v>
      </c>
      <c r="K647" t="s">
        <v>55</v>
      </c>
      <c r="L647" t="s">
        <v>42</v>
      </c>
      <c r="M647" t="s">
        <v>175</v>
      </c>
      <c r="N647" t="s">
        <v>96</v>
      </c>
      <c r="O647" t="s">
        <v>89</v>
      </c>
      <c r="P647" t="s">
        <v>70</v>
      </c>
      <c r="Q647" t="s">
        <v>93</v>
      </c>
      <c r="R647" s="6">
        <f>_xlfn.XLOOKUP(CleanedData[[#This Row],[Product]],'02_Lookup_Tables'!$A$2:$A$126,'02_Lookup_Tables'!$B$2:$B$126)</f>
        <v>119.63</v>
      </c>
      <c r="S647" t="str">
        <f>VLOOKUP(CleanedData[[#This Row],[Product]],'02_Lookup_Tables'!$H$2:$I$126,2,FALSE)</f>
        <v>Food</v>
      </c>
      <c r="T647" t="str">
        <f>VLOOKUP(CleanedData[[#This Row],[Province]],'02_Lookup_Tables'!$D$2:$E$10,2, FALSE)</f>
        <v>Gauteng Region</v>
      </c>
      <c r="U647" t="str" cm="1">
        <f t="array" ref="U647">_xlfn.IFS(CleanedData[[#This Row],[Purchase Amount]]&lt;500,"Low",
CleanedData[[#This Row],[Purchase Amount]]&lt;5000,"Medium",
TRUE,"High")</f>
        <v>Low</v>
      </c>
      <c r="V647" t="str">
        <f>TEXT(CleanedData[[#This Row],[Date]],"mmmm")</f>
        <v>August</v>
      </c>
      <c r="W647" t="str">
        <f>"Q"&amp;ROUNDUP(MONTH(CleanedData[[#This Row],[Date]])/3,0)</f>
        <v>Q3</v>
      </c>
      <c r="X647" t="str">
        <f>IF(CleanedData[[#This Row],[Purchase Amount]]&gt;=5000,"Yes","No")</f>
        <v>No</v>
      </c>
      <c r="Y647">
        <f>IF(CleanedData[[#This Row],[Recommend]]="Yes",1,0)</f>
        <v>1</v>
      </c>
      <c r="Z647" s="6">
        <f>CleanedData[[#This Row],[Purchase Amount]]*0.15</f>
        <v>17.944499999999998</v>
      </c>
      <c r="AA647" s="6">
        <f>CleanedData[[#This Row],[Purchase Amount]]*1.15</f>
        <v>137.57449999999997</v>
      </c>
    </row>
    <row r="648" spans="1:27" x14ac:dyDescent="0.3">
      <c r="A648">
        <v>752</v>
      </c>
      <c r="B648" t="s">
        <v>870</v>
      </c>
      <c r="C648" s="1">
        <v>45803</v>
      </c>
      <c r="D648">
        <v>22</v>
      </c>
      <c r="E648" t="s">
        <v>39</v>
      </c>
      <c r="F648" t="s">
        <v>125</v>
      </c>
      <c r="G648" t="s">
        <v>153</v>
      </c>
      <c r="H648">
        <v>3</v>
      </c>
      <c r="I648" t="s">
        <v>42</v>
      </c>
      <c r="J648" t="s">
        <v>74</v>
      </c>
      <c r="K648" t="s">
        <v>64</v>
      </c>
      <c r="L648" t="s">
        <v>45</v>
      </c>
      <c r="N648" t="s">
        <v>48</v>
      </c>
      <c r="O648" t="s">
        <v>134</v>
      </c>
      <c r="P648" t="s">
        <v>8646</v>
      </c>
      <c r="Q648" t="s">
        <v>66</v>
      </c>
      <c r="R648" s="6">
        <f>_xlfn.XLOOKUP(CleanedData[[#This Row],[Product]],'02_Lookup_Tables'!$A$2:$A$126,'02_Lookup_Tables'!$B$2:$B$126)</f>
        <v>1011.68</v>
      </c>
      <c r="S648" t="str">
        <f>VLOOKUP(CleanedData[[#This Row],[Product]],'02_Lookup_Tables'!$H$2:$I$126,2,FALSE)</f>
        <v>Accessories</v>
      </c>
      <c r="T648" t="str">
        <f>VLOOKUP(CleanedData[[#This Row],[Province]],'02_Lookup_Tables'!$D$2:$E$10,2, FALSE)</f>
        <v>Western Region</v>
      </c>
      <c r="U648" t="str" cm="1">
        <f t="array" ref="U648">_xlfn.IFS(CleanedData[[#This Row],[Purchase Amount]]&lt;500,"Low",
CleanedData[[#This Row],[Purchase Amount]]&lt;5000,"Medium",
TRUE,"High")</f>
        <v>Medium</v>
      </c>
      <c r="V648" t="str">
        <f>TEXT(CleanedData[[#This Row],[Date]],"mmmm")</f>
        <v>May</v>
      </c>
      <c r="W648" t="str">
        <f>"Q"&amp;ROUNDUP(MONTH(CleanedData[[#This Row],[Date]])/3,0)</f>
        <v>Q2</v>
      </c>
      <c r="X648" t="str">
        <f>IF(CleanedData[[#This Row],[Purchase Amount]]&gt;=5000,"Yes","No")</f>
        <v>No</v>
      </c>
      <c r="Y648">
        <f>IF(CleanedData[[#This Row],[Recommend]]="Yes",1,0)</f>
        <v>0</v>
      </c>
      <c r="Z648" s="6">
        <f>CleanedData[[#This Row],[Purchase Amount]]*0.15</f>
        <v>151.75199999999998</v>
      </c>
      <c r="AA648" s="6">
        <f>CleanedData[[#This Row],[Purchase Amount]]*1.15</f>
        <v>1163.4319999999998</v>
      </c>
    </row>
    <row r="649" spans="1:27" x14ac:dyDescent="0.3">
      <c r="A649">
        <v>753</v>
      </c>
      <c r="B649" t="s">
        <v>871</v>
      </c>
      <c r="C649" s="1">
        <v>45739</v>
      </c>
      <c r="D649">
        <v>34</v>
      </c>
      <c r="E649" t="s">
        <v>60</v>
      </c>
      <c r="F649" t="s">
        <v>61</v>
      </c>
      <c r="G649" t="s">
        <v>207</v>
      </c>
      <c r="H649">
        <v>2</v>
      </c>
      <c r="I649" t="s">
        <v>42</v>
      </c>
      <c r="J649" t="s">
        <v>74</v>
      </c>
      <c r="K649" t="s">
        <v>44</v>
      </c>
      <c r="L649" t="s">
        <v>45</v>
      </c>
      <c r="M649" t="s">
        <v>165</v>
      </c>
      <c r="N649" t="s">
        <v>47</v>
      </c>
      <c r="O649" t="s">
        <v>89</v>
      </c>
      <c r="P649" t="s">
        <v>49</v>
      </c>
      <c r="Q649" t="s">
        <v>58</v>
      </c>
      <c r="R649" s="6">
        <f>_xlfn.XLOOKUP(CleanedData[[#This Row],[Product]],'02_Lookup_Tables'!$A$2:$A$126,'02_Lookup_Tables'!$B$2:$B$126)</f>
        <v>3755.73</v>
      </c>
      <c r="S649" t="str">
        <f>VLOOKUP(CleanedData[[#This Row],[Product]],'02_Lookup_Tables'!$H$2:$I$126,2,FALSE)</f>
        <v>Sports &amp; Outdoors</v>
      </c>
      <c r="T649" t="str">
        <f>VLOOKUP(CleanedData[[#This Row],[Province]],'02_Lookup_Tables'!$D$2:$E$10,2, FALSE)</f>
        <v>Southern Region</v>
      </c>
      <c r="U649" t="str" cm="1">
        <f t="array" ref="U649">_xlfn.IFS(CleanedData[[#This Row],[Purchase Amount]]&lt;500,"Low",
CleanedData[[#This Row],[Purchase Amount]]&lt;5000,"Medium",
TRUE,"High")</f>
        <v>Medium</v>
      </c>
      <c r="V649" t="str">
        <f>TEXT(CleanedData[[#This Row],[Date]],"mmmm")</f>
        <v>March</v>
      </c>
      <c r="W649" t="str">
        <f>"Q"&amp;ROUNDUP(MONTH(CleanedData[[#This Row],[Date]])/3,0)</f>
        <v>Q1</v>
      </c>
      <c r="X649" t="str">
        <f>IF(CleanedData[[#This Row],[Purchase Amount]]&gt;=5000,"Yes","No")</f>
        <v>No</v>
      </c>
      <c r="Y649">
        <f>IF(CleanedData[[#This Row],[Recommend]]="Yes",1,0)</f>
        <v>0</v>
      </c>
      <c r="Z649" s="6">
        <f>CleanedData[[#This Row],[Purchase Amount]]*0.15</f>
        <v>563.35950000000003</v>
      </c>
      <c r="AA649" s="6">
        <f>CleanedData[[#This Row],[Purchase Amount]]*1.15</f>
        <v>4319.0895</v>
      </c>
    </row>
    <row r="650" spans="1:27" x14ac:dyDescent="0.3">
      <c r="A650">
        <v>754</v>
      </c>
      <c r="B650" t="s">
        <v>872</v>
      </c>
      <c r="C650" s="1">
        <v>45857</v>
      </c>
      <c r="D650">
        <v>30</v>
      </c>
      <c r="E650" t="s">
        <v>39</v>
      </c>
      <c r="F650" t="s">
        <v>130</v>
      </c>
      <c r="G650" t="s">
        <v>192</v>
      </c>
      <c r="H650">
        <v>5</v>
      </c>
      <c r="I650" t="s">
        <v>45</v>
      </c>
      <c r="J650" t="s">
        <v>74</v>
      </c>
      <c r="K650" t="s">
        <v>44</v>
      </c>
      <c r="L650" t="s">
        <v>45</v>
      </c>
      <c r="M650" t="s">
        <v>140</v>
      </c>
      <c r="N650" t="s">
        <v>57</v>
      </c>
      <c r="O650" t="s">
        <v>148</v>
      </c>
      <c r="P650" t="s">
        <v>49</v>
      </c>
      <c r="Q650" t="s">
        <v>58</v>
      </c>
      <c r="R650" s="6">
        <f>_xlfn.XLOOKUP(CleanedData[[#This Row],[Product]],'02_Lookup_Tables'!$A$2:$A$126,'02_Lookup_Tables'!$B$2:$B$126)</f>
        <v>13261</v>
      </c>
      <c r="S650" t="str">
        <f>VLOOKUP(CleanedData[[#This Row],[Product]],'02_Lookup_Tables'!$H$2:$I$126,2,FALSE)</f>
        <v>Electronics</v>
      </c>
      <c r="T650" t="str">
        <f>VLOOKUP(CleanedData[[#This Row],[Province]],'02_Lookup_Tables'!$D$2:$E$10,2, FALSE)</f>
        <v>Eastern Region</v>
      </c>
      <c r="U650" t="str" cm="1">
        <f t="array" ref="U650">_xlfn.IFS(CleanedData[[#This Row],[Purchase Amount]]&lt;500,"Low",
CleanedData[[#This Row],[Purchase Amount]]&lt;5000,"Medium",
TRUE,"High")</f>
        <v>High</v>
      </c>
      <c r="V650" t="str">
        <f>TEXT(CleanedData[[#This Row],[Date]],"mmmm")</f>
        <v>July</v>
      </c>
      <c r="W650" t="str">
        <f>"Q"&amp;ROUNDUP(MONTH(CleanedData[[#This Row],[Date]])/3,0)</f>
        <v>Q3</v>
      </c>
      <c r="X650" t="str">
        <f>IF(CleanedData[[#This Row],[Purchase Amount]]&gt;=5000,"Yes","No")</f>
        <v>Yes</v>
      </c>
      <c r="Y650">
        <f>IF(CleanedData[[#This Row],[Recommend]]="Yes",1,0)</f>
        <v>1</v>
      </c>
      <c r="Z650" s="6">
        <f>CleanedData[[#This Row],[Purchase Amount]]*0.15</f>
        <v>1989.1499999999999</v>
      </c>
      <c r="AA650" s="6">
        <f>CleanedData[[#This Row],[Purchase Amount]]*1.15</f>
        <v>15250.15</v>
      </c>
    </row>
    <row r="651" spans="1:27" x14ac:dyDescent="0.3">
      <c r="A651">
        <v>755</v>
      </c>
      <c r="B651" t="s">
        <v>873</v>
      </c>
      <c r="C651" s="1">
        <v>45667</v>
      </c>
      <c r="D651">
        <v>61</v>
      </c>
      <c r="E651" t="s">
        <v>52</v>
      </c>
      <c r="F651" t="s">
        <v>77</v>
      </c>
      <c r="G651" t="s">
        <v>192</v>
      </c>
      <c r="H651">
        <v>1</v>
      </c>
      <c r="I651" t="s">
        <v>45</v>
      </c>
      <c r="J651" t="s">
        <v>74</v>
      </c>
      <c r="K651" t="s">
        <v>64</v>
      </c>
      <c r="L651" t="s">
        <v>42</v>
      </c>
      <c r="M651" t="s">
        <v>92</v>
      </c>
      <c r="N651" t="s">
        <v>80</v>
      </c>
      <c r="O651" t="s">
        <v>89</v>
      </c>
      <c r="P651" t="s">
        <v>49</v>
      </c>
      <c r="Q651" t="s">
        <v>50</v>
      </c>
      <c r="R651" s="6">
        <f>_xlfn.XLOOKUP(CleanedData[[#This Row],[Product]],'02_Lookup_Tables'!$A$2:$A$126,'02_Lookup_Tables'!$B$2:$B$126)</f>
        <v>13261</v>
      </c>
      <c r="S651" t="str">
        <f>VLOOKUP(CleanedData[[#This Row],[Product]],'02_Lookup_Tables'!$H$2:$I$126,2,FALSE)</f>
        <v>Electronics</v>
      </c>
      <c r="T651" t="str">
        <f>VLOOKUP(CleanedData[[#This Row],[Province]],'02_Lookup_Tables'!$D$2:$E$10,2, FALSE)</f>
        <v>Central Region</v>
      </c>
      <c r="U651" t="str" cm="1">
        <f t="array" ref="U651">_xlfn.IFS(CleanedData[[#This Row],[Purchase Amount]]&lt;500,"Low",
CleanedData[[#This Row],[Purchase Amount]]&lt;5000,"Medium",
TRUE,"High")</f>
        <v>High</v>
      </c>
      <c r="V651" t="str">
        <f>TEXT(CleanedData[[#This Row],[Date]],"mmmm")</f>
        <v>January</v>
      </c>
      <c r="W651" t="str">
        <f>"Q"&amp;ROUNDUP(MONTH(CleanedData[[#This Row],[Date]])/3,0)</f>
        <v>Q1</v>
      </c>
      <c r="X651" t="str">
        <f>IF(CleanedData[[#This Row],[Purchase Amount]]&gt;=5000,"Yes","No")</f>
        <v>Yes</v>
      </c>
      <c r="Y651">
        <f>IF(CleanedData[[#This Row],[Recommend]]="Yes",1,0)</f>
        <v>1</v>
      </c>
      <c r="Z651" s="6">
        <f>CleanedData[[#This Row],[Purchase Amount]]*0.15</f>
        <v>1989.1499999999999</v>
      </c>
      <c r="AA651" s="6">
        <f>CleanedData[[#This Row],[Purchase Amount]]*1.15</f>
        <v>15250.15</v>
      </c>
    </row>
    <row r="652" spans="1:27" x14ac:dyDescent="0.3">
      <c r="A652">
        <v>756</v>
      </c>
      <c r="B652" t="s">
        <v>874</v>
      </c>
      <c r="C652" s="1">
        <v>45891</v>
      </c>
      <c r="D652">
        <v>42</v>
      </c>
      <c r="E652" t="s">
        <v>52</v>
      </c>
      <c r="F652" t="s">
        <v>125</v>
      </c>
      <c r="G652" t="s">
        <v>280</v>
      </c>
      <c r="H652">
        <v>2</v>
      </c>
      <c r="I652" t="s">
        <v>42</v>
      </c>
      <c r="J652" t="s">
        <v>63</v>
      </c>
      <c r="K652" t="s">
        <v>55</v>
      </c>
      <c r="L652" t="s">
        <v>42</v>
      </c>
      <c r="M652" t="s">
        <v>136</v>
      </c>
      <c r="N652" t="s">
        <v>47</v>
      </c>
      <c r="O652" t="s">
        <v>89</v>
      </c>
      <c r="P652" t="s">
        <v>49</v>
      </c>
      <c r="Q652" t="s">
        <v>81</v>
      </c>
      <c r="R652" s="6">
        <f>_xlfn.XLOOKUP(CleanedData[[#This Row],[Product]],'02_Lookup_Tables'!$A$2:$A$126,'02_Lookup_Tables'!$B$2:$B$126)</f>
        <v>759.97</v>
      </c>
      <c r="S652" t="str">
        <f>VLOOKUP(CleanedData[[#This Row],[Product]],'02_Lookup_Tables'!$H$2:$I$126,2,FALSE)</f>
        <v>Apparel</v>
      </c>
      <c r="T652" t="str">
        <f>VLOOKUP(CleanedData[[#This Row],[Province]],'02_Lookup_Tables'!$D$2:$E$10,2, FALSE)</f>
        <v>Western Region</v>
      </c>
      <c r="U652" t="str" cm="1">
        <f t="array" ref="U652">_xlfn.IFS(CleanedData[[#This Row],[Purchase Amount]]&lt;500,"Low",
CleanedData[[#This Row],[Purchase Amount]]&lt;5000,"Medium",
TRUE,"High")</f>
        <v>Medium</v>
      </c>
      <c r="V652" t="str">
        <f>TEXT(CleanedData[[#This Row],[Date]],"mmmm")</f>
        <v>August</v>
      </c>
      <c r="W652" t="str">
        <f>"Q"&amp;ROUNDUP(MONTH(CleanedData[[#This Row],[Date]])/3,0)</f>
        <v>Q3</v>
      </c>
      <c r="X652" t="str">
        <f>IF(CleanedData[[#This Row],[Purchase Amount]]&gt;=5000,"Yes","No")</f>
        <v>No</v>
      </c>
      <c r="Y652">
        <f>IF(CleanedData[[#This Row],[Recommend]]="Yes",1,0)</f>
        <v>0</v>
      </c>
      <c r="Z652" s="6">
        <f>CleanedData[[#This Row],[Purchase Amount]]*0.15</f>
        <v>113.99550000000001</v>
      </c>
      <c r="AA652" s="6">
        <f>CleanedData[[#This Row],[Purchase Amount]]*1.15</f>
        <v>873.96550000000002</v>
      </c>
    </row>
    <row r="653" spans="1:27" x14ac:dyDescent="0.3">
      <c r="A653">
        <v>757</v>
      </c>
      <c r="B653" t="s">
        <v>875</v>
      </c>
      <c r="C653" s="1">
        <v>45540</v>
      </c>
      <c r="D653">
        <v>26</v>
      </c>
      <c r="E653" t="s">
        <v>39</v>
      </c>
      <c r="F653" t="s">
        <v>77</v>
      </c>
      <c r="G653" t="s">
        <v>118</v>
      </c>
      <c r="H653">
        <v>3</v>
      </c>
      <c r="I653" t="s">
        <v>42</v>
      </c>
      <c r="J653" t="s">
        <v>54</v>
      </c>
      <c r="K653" t="s">
        <v>44</v>
      </c>
      <c r="L653" t="s">
        <v>45</v>
      </c>
      <c r="N653" t="s">
        <v>48</v>
      </c>
      <c r="O653" t="s">
        <v>134</v>
      </c>
      <c r="P653" t="s">
        <v>8646</v>
      </c>
      <c r="Q653" t="s">
        <v>58</v>
      </c>
      <c r="R653" s="6">
        <f>_xlfn.XLOOKUP(CleanedData[[#This Row],[Product]],'02_Lookup_Tables'!$A$2:$A$126,'02_Lookup_Tables'!$B$2:$B$126)</f>
        <v>368.99</v>
      </c>
      <c r="S653" t="str">
        <f>VLOOKUP(CleanedData[[#This Row],[Product]],'02_Lookup_Tables'!$H$2:$I$126,2,FALSE)</f>
        <v>Accessories</v>
      </c>
      <c r="T653" t="str">
        <f>VLOOKUP(CleanedData[[#This Row],[Province]],'02_Lookup_Tables'!$D$2:$E$10,2, FALSE)</f>
        <v>Central Region</v>
      </c>
      <c r="U653" t="str" cm="1">
        <f t="array" ref="U653">_xlfn.IFS(CleanedData[[#This Row],[Purchase Amount]]&lt;500,"Low",
CleanedData[[#This Row],[Purchase Amount]]&lt;5000,"Medium",
TRUE,"High")</f>
        <v>Low</v>
      </c>
      <c r="V653" t="str">
        <f>TEXT(CleanedData[[#This Row],[Date]],"mmmm")</f>
        <v>September</v>
      </c>
      <c r="W653" t="str">
        <f>"Q"&amp;ROUNDUP(MONTH(CleanedData[[#This Row],[Date]])/3,0)</f>
        <v>Q3</v>
      </c>
      <c r="X653" t="str">
        <f>IF(CleanedData[[#This Row],[Purchase Amount]]&gt;=5000,"Yes","No")</f>
        <v>No</v>
      </c>
      <c r="Y653">
        <f>IF(CleanedData[[#This Row],[Recommend]]="Yes",1,0)</f>
        <v>0</v>
      </c>
      <c r="Z653" s="6">
        <f>CleanedData[[#This Row],[Purchase Amount]]*0.15</f>
        <v>55.348500000000001</v>
      </c>
      <c r="AA653" s="6">
        <f>CleanedData[[#This Row],[Purchase Amount]]*1.15</f>
        <v>424.33849999999995</v>
      </c>
    </row>
    <row r="654" spans="1:27" x14ac:dyDescent="0.3">
      <c r="A654">
        <v>759</v>
      </c>
      <c r="B654" t="s">
        <v>876</v>
      </c>
      <c r="C654" s="1">
        <v>45767</v>
      </c>
      <c r="E654" t="s">
        <v>52</v>
      </c>
      <c r="F654" t="s">
        <v>125</v>
      </c>
      <c r="G654" t="s">
        <v>291</v>
      </c>
      <c r="H654">
        <v>3</v>
      </c>
      <c r="I654" t="s">
        <v>45</v>
      </c>
      <c r="J654" t="s">
        <v>74</v>
      </c>
      <c r="K654" t="s">
        <v>64</v>
      </c>
      <c r="L654" t="s">
        <v>45</v>
      </c>
      <c r="M654" t="s">
        <v>231</v>
      </c>
      <c r="N654" t="s">
        <v>48</v>
      </c>
      <c r="O654" t="s">
        <v>89</v>
      </c>
      <c r="P654" t="s">
        <v>49</v>
      </c>
      <c r="Q654" t="s">
        <v>166</v>
      </c>
      <c r="R654" s="6">
        <f>_xlfn.XLOOKUP(CleanedData[[#This Row],[Product]],'02_Lookup_Tables'!$A$2:$A$126,'02_Lookup_Tables'!$B$2:$B$126)</f>
        <v>1171.25</v>
      </c>
      <c r="S654" t="str">
        <f>VLOOKUP(CleanedData[[#This Row],[Product]],'02_Lookup_Tables'!$H$2:$I$126,2,FALSE)</f>
        <v>Toys &amp; Games</v>
      </c>
      <c r="T654" t="str">
        <f>VLOOKUP(CleanedData[[#This Row],[Province]],'02_Lookup_Tables'!$D$2:$E$10,2, FALSE)</f>
        <v>Western Region</v>
      </c>
      <c r="U654" t="str" cm="1">
        <f t="array" ref="U654">_xlfn.IFS(CleanedData[[#This Row],[Purchase Amount]]&lt;500,"Low",
CleanedData[[#This Row],[Purchase Amount]]&lt;5000,"Medium",
TRUE,"High")</f>
        <v>Medium</v>
      </c>
      <c r="V654" t="str">
        <f>TEXT(CleanedData[[#This Row],[Date]],"mmmm")</f>
        <v>April</v>
      </c>
      <c r="W654" t="str">
        <f>"Q"&amp;ROUNDUP(MONTH(CleanedData[[#This Row],[Date]])/3,0)</f>
        <v>Q2</v>
      </c>
      <c r="X654" t="str">
        <f>IF(CleanedData[[#This Row],[Purchase Amount]]&gt;=5000,"Yes","No")</f>
        <v>No</v>
      </c>
      <c r="Y654">
        <f>IF(CleanedData[[#This Row],[Recommend]]="Yes",1,0)</f>
        <v>1</v>
      </c>
      <c r="Z654" s="6">
        <f>CleanedData[[#This Row],[Purchase Amount]]*0.15</f>
        <v>175.6875</v>
      </c>
      <c r="AA654" s="6">
        <f>CleanedData[[#This Row],[Purchase Amount]]*1.15</f>
        <v>1346.9375</v>
      </c>
    </row>
    <row r="655" spans="1:27" x14ac:dyDescent="0.3">
      <c r="A655">
        <v>760</v>
      </c>
      <c r="B655" t="s">
        <v>877</v>
      </c>
      <c r="C655" s="1">
        <v>45435</v>
      </c>
      <c r="D655">
        <v>42</v>
      </c>
      <c r="E655" t="s">
        <v>39</v>
      </c>
      <c r="F655" t="s">
        <v>68</v>
      </c>
      <c r="G655" t="s">
        <v>233</v>
      </c>
      <c r="H655">
        <v>2</v>
      </c>
      <c r="I655" t="s">
        <v>45</v>
      </c>
      <c r="J655" t="s">
        <v>43</v>
      </c>
      <c r="K655" t="s">
        <v>44</v>
      </c>
      <c r="L655" t="s">
        <v>42</v>
      </c>
      <c r="M655" t="s">
        <v>231</v>
      </c>
      <c r="N655" t="s">
        <v>47</v>
      </c>
      <c r="O655" t="s">
        <v>89</v>
      </c>
      <c r="P655" t="s">
        <v>49</v>
      </c>
      <c r="Q655" t="s">
        <v>81</v>
      </c>
      <c r="R655" s="6">
        <f>_xlfn.XLOOKUP(CleanedData[[#This Row],[Product]],'02_Lookup_Tables'!$A$2:$A$126,'02_Lookup_Tables'!$B$2:$B$126)</f>
        <v>324.35000000000002</v>
      </c>
      <c r="S655" t="str">
        <f>VLOOKUP(CleanedData[[#This Row],[Product]],'02_Lookup_Tables'!$H$2:$I$126,2,FALSE)</f>
        <v>Apparel</v>
      </c>
      <c r="T655" t="str">
        <f>VLOOKUP(CleanedData[[#This Row],[Province]],'02_Lookup_Tables'!$D$2:$E$10,2, FALSE)</f>
        <v>Northern Region</v>
      </c>
      <c r="U655" t="str" cm="1">
        <f t="array" ref="U655">_xlfn.IFS(CleanedData[[#This Row],[Purchase Amount]]&lt;500,"Low",
CleanedData[[#This Row],[Purchase Amount]]&lt;5000,"Medium",
TRUE,"High")</f>
        <v>Low</v>
      </c>
      <c r="V655" t="str">
        <f>TEXT(CleanedData[[#This Row],[Date]],"mmmm")</f>
        <v>May</v>
      </c>
      <c r="W655" t="str">
        <f>"Q"&amp;ROUNDUP(MONTH(CleanedData[[#This Row],[Date]])/3,0)</f>
        <v>Q2</v>
      </c>
      <c r="X655" t="str">
        <f>IF(CleanedData[[#This Row],[Purchase Amount]]&gt;=5000,"Yes","No")</f>
        <v>No</v>
      </c>
      <c r="Y655">
        <f>IF(CleanedData[[#This Row],[Recommend]]="Yes",1,0)</f>
        <v>1</v>
      </c>
      <c r="Z655" s="6">
        <f>CleanedData[[#This Row],[Purchase Amount]]*0.15</f>
        <v>48.652500000000003</v>
      </c>
      <c r="AA655" s="6">
        <f>CleanedData[[#This Row],[Purchase Amount]]*1.15</f>
        <v>373.0025</v>
      </c>
    </row>
    <row r="656" spans="1:27" x14ac:dyDescent="0.3">
      <c r="A656">
        <v>761</v>
      </c>
      <c r="B656" t="s">
        <v>878</v>
      </c>
      <c r="C656" s="1">
        <v>45946</v>
      </c>
      <c r="D656">
        <v>25</v>
      </c>
      <c r="E656" t="s">
        <v>52</v>
      </c>
      <c r="F656" t="s">
        <v>68</v>
      </c>
      <c r="G656" t="s">
        <v>99</v>
      </c>
      <c r="H656">
        <v>2</v>
      </c>
      <c r="I656" t="s">
        <v>45</v>
      </c>
      <c r="J656" t="s">
        <v>54</v>
      </c>
      <c r="K656" t="s">
        <v>55</v>
      </c>
      <c r="L656" t="s">
        <v>42</v>
      </c>
      <c r="M656" t="s">
        <v>196</v>
      </c>
      <c r="N656" t="s">
        <v>47</v>
      </c>
      <c r="O656" t="s">
        <v>89</v>
      </c>
      <c r="P656" t="s">
        <v>49</v>
      </c>
      <c r="Q656" t="s">
        <v>58</v>
      </c>
      <c r="R656" s="6">
        <f>_xlfn.XLOOKUP(CleanedData[[#This Row],[Product]],'02_Lookup_Tables'!$A$2:$A$126,'02_Lookup_Tables'!$B$2:$B$126)</f>
        <v>43.23</v>
      </c>
      <c r="S656" t="str">
        <f>VLOOKUP(CleanedData[[#This Row],[Product]],'02_Lookup_Tables'!$H$2:$I$126,2,FALSE)</f>
        <v>Food</v>
      </c>
      <c r="T656" t="str">
        <f>VLOOKUP(CleanedData[[#This Row],[Province]],'02_Lookup_Tables'!$D$2:$E$10,2, FALSE)</f>
        <v>Northern Region</v>
      </c>
      <c r="U656" t="str" cm="1">
        <f t="array" ref="U656">_xlfn.IFS(CleanedData[[#This Row],[Purchase Amount]]&lt;500,"Low",
CleanedData[[#This Row],[Purchase Amount]]&lt;5000,"Medium",
TRUE,"High")</f>
        <v>Low</v>
      </c>
      <c r="V656" t="str">
        <f>TEXT(CleanedData[[#This Row],[Date]],"mmmm")</f>
        <v>October</v>
      </c>
      <c r="W656" t="str">
        <f>"Q"&amp;ROUNDUP(MONTH(CleanedData[[#This Row],[Date]])/3,0)</f>
        <v>Q4</v>
      </c>
      <c r="X656" t="str">
        <f>IF(CleanedData[[#This Row],[Purchase Amount]]&gt;=5000,"Yes","No")</f>
        <v>No</v>
      </c>
      <c r="Y656">
        <f>IF(CleanedData[[#This Row],[Recommend]]="Yes",1,0)</f>
        <v>1</v>
      </c>
      <c r="Z656" s="6">
        <f>CleanedData[[#This Row],[Purchase Amount]]*0.15</f>
        <v>6.4844999999999997</v>
      </c>
      <c r="AA656" s="6">
        <f>CleanedData[[#This Row],[Purchase Amount]]*1.15</f>
        <v>49.714499999999994</v>
      </c>
    </row>
    <row r="657" spans="1:27" x14ac:dyDescent="0.3">
      <c r="A657">
        <v>762</v>
      </c>
      <c r="B657" t="s">
        <v>879</v>
      </c>
      <c r="C657" s="1">
        <v>45504</v>
      </c>
      <c r="D657">
        <v>77</v>
      </c>
      <c r="E657" t="s">
        <v>39</v>
      </c>
      <c r="F657" t="s">
        <v>72</v>
      </c>
      <c r="G657" t="s">
        <v>463</v>
      </c>
      <c r="H657">
        <v>4</v>
      </c>
      <c r="I657" t="s">
        <v>45</v>
      </c>
      <c r="J657" t="s">
        <v>43</v>
      </c>
      <c r="K657" t="s">
        <v>44</v>
      </c>
      <c r="L657" t="s">
        <v>42</v>
      </c>
      <c r="M657" t="s">
        <v>85</v>
      </c>
      <c r="N657" t="s">
        <v>96</v>
      </c>
      <c r="O657" t="s">
        <v>48</v>
      </c>
      <c r="P657" t="s">
        <v>49</v>
      </c>
      <c r="Q657" t="s">
        <v>97</v>
      </c>
      <c r="R657" s="6">
        <f>_xlfn.XLOOKUP(CleanedData[[#This Row],[Product]],'02_Lookup_Tables'!$A$2:$A$126,'02_Lookup_Tables'!$B$2:$B$126)</f>
        <v>470.6</v>
      </c>
      <c r="S657" t="str">
        <f>VLOOKUP(CleanedData[[#This Row],[Product]],'02_Lookup_Tables'!$H$2:$I$126,2,FALSE)</f>
        <v>Toys &amp; Games</v>
      </c>
      <c r="T657" t="str">
        <f>VLOOKUP(CleanedData[[#This Row],[Province]],'02_Lookup_Tables'!$D$2:$E$10,2, FALSE)</f>
        <v>Central Region</v>
      </c>
      <c r="U657" t="str" cm="1">
        <f t="array" ref="U657">_xlfn.IFS(CleanedData[[#This Row],[Purchase Amount]]&lt;500,"Low",
CleanedData[[#This Row],[Purchase Amount]]&lt;5000,"Medium",
TRUE,"High")</f>
        <v>Low</v>
      </c>
      <c r="V657" t="str">
        <f>TEXT(CleanedData[[#This Row],[Date]],"mmmm")</f>
        <v>July</v>
      </c>
      <c r="W657" t="str">
        <f>"Q"&amp;ROUNDUP(MONTH(CleanedData[[#This Row],[Date]])/3,0)</f>
        <v>Q3</v>
      </c>
      <c r="X657" t="str">
        <f>IF(CleanedData[[#This Row],[Purchase Amount]]&gt;=5000,"Yes","No")</f>
        <v>No</v>
      </c>
      <c r="Y657">
        <f>IF(CleanedData[[#This Row],[Recommend]]="Yes",1,0)</f>
        <v>1</v>
      </c>
      <c r="Z657" s="6">
        <f>CleanedData[[#This Row],[Purchase Amount]]*0.15</f>
        <v>70.59</v>
      </c>
      <c r="AA657" s="6">
        <f>CleanedData[[#This Row],[Purchase Amount]]*1.15</f>
        <v>541.18999999999994</v>
      </c>
    </row>
    <row r="658" spans="1:27" x14ac:dyDescent="0.3">
      <c r="A658">
        <v>763</v>
      </c>
      <c r="B658" t="s">
        <v>880</v>
      </c>
      <c r="C658" s="1">
        <v>45660</v>
      </c>
      <c r="D658">
        <v>56</v>
      </c>
      <c r="E658" t="s">
        <v>60</v>
      </c>
      <c r="F658" t="s">
        <v>108</v>
      </c>
      <c r="G658" t="s">
        <v>311</v>
      </c>
      <c r="H658">
        <v>3</v>
      </c>
      <c r="I658" t="s">
        <v>42</v>
      </c>
      <c r="J658" t="s">
        <v>63</v>
      </c>
      <c r="K658" t="s">
        <v>44</v>
      </c>
      <c r="L658" t="s">
        <v>45</v>
      </c>
      <c r="M658" t="s">
        <v>236</v>
      </c>
      <c r="N658" t="s">
        <v>48</v>
      </c>
      <c r="O658" t="s">
        <v>89</v>
      </c>
      <c r="P658" t="s">
        <v>49</v>
      </c>
      <c r="Q658" t="s">
        <v>50</v>
      </c>
      <c r="R658" s="6">
        <f>_xlfn.XLOOKUP(CleanedData[[#This Row],[Product]],'02_Lookup_Tables'!$A$2:$A$126,'02_Lookup_Tables'!$B$2:$B$126)</f>
        <v>954.6</v>
      </c>
      <c r="S658" t="str">
        <f>VLOOKUP(CleanedData[[#This Row],[Product]],'02_Lookup_Tables'!$H$2:$I$126,2,FALSE)</f>
        <v>Apparel</v>
      </c>
      <c r="T658" t="str">
        <f>VLOOKUP(CleanedData[[#This Row],[Province]],'02_Lookup_Tables'!$D$2:$E$10,2, FALSE)</f>
        <v>Gauteng Region</v>
      </c>
      <c r="U658" t="str" cm="1">
        <f t="array" ref="U658">_xlfn.IFS(CleanedData[[#This Row],[Purchase Amount]]&lt;500,"Low",
CleanedData[[#This Row],[Purchase Amount]]&lt;5000,"Medium",
TRUE,"High")</f>
        <v>Medium</v>
      </c>
      <c r="V658" t="str">
        <f>TEXT(CleanedData[[#This Row],[Date]],"mmmm")</f>
        <v>January</v>
      </c>
      <c r="W658" t="str">
        <f>"Q"&amp;ROUNDUP(MONTH(CleanedData[[#This Row],[Date]])/3,0)</f>
        <v>Q1</v>
      </c>
      <c r="X658" t="str">
        <f>IF(CleanedData[[#This Row],[Purchase Amount]]&gt;=5000,"Yes","No")</f>
        <v>No</v>
      </c>
      <c r="Y658">
        <f>IF(CleanedData[[#This Row],[Recommend]]="Yes",1,0)</f>
        <v>0</v>
      </c>
      <c r="Z658" s="6">
        <f>CleanedData[[#This Row],[Purchase Amount]]*0.15</f>
        <v>143.19</v>
      </c>
      <c r="AA658" s="6">
        <f>CleanedData[[#This Row],[Purchase Amount]]*1.15</f>
        <v>1097.79</v>
      </c>
    </row>
    <row r="659" spans="1:27" x14ac:dyDescent="0.3">
      <c r="A659">
        <v>764</v>
      </c>
      <c r="B659" t="s">
        <v>881</v>
      </c>
      <c r="C659" s="1">
        <v>45443</v>
      </c>
      <c r="D659">
        <v>21</v>
      </c>
      <c r="E659" t="s">
        <v>39</v>
      </c>
      <c r="F659" t="s">
        <v>40</v>
      </c>
      <c r="G659" t="s">
        <v>187</v>
      </c>
      <c r="H659">
        <v>2</v>
      </c>
      <c r="I659" t="s">
        <v>45</v>
      </c>
      <c r="J659" t="s">
        <v>54</v>
      </c>
      <c r="K659" t="s">
        <v>44</v>
      </c>
      <c r="L659" t="s">
        <v>42</v>
      </c>
      <c r="M659" t="s">
        <v>92</v>
      </c>
      <c r="N659" t="s">
        <v>47</v>
      </c>
      <c r="O659" t="s">
        <v>89</v>
      </c>
      <c r="P659" t="s">
        <v>49</v>
      </c>
      <c r="Q659" t="s">
        <v>66</v>
      </c>
      <c r="R659" s="6">
        <f>_xlfn.XLOOKUP(CleanedData[[#This Row],[Product]],'02_Lookup_Tables'!$A$2:$A$126,'02_Lookup_Tables'!$B$2:$B$126)</f>
        <v>24904.86</v>
      </c>
      <c r="S659" t="str">
        <f>VLOOKUP(CleanedData[[#This Row],[Product]],'02_Lookup_Tables'!$H$2:$I$126,2,FALSE)</f>
        <v>Electronics</v>
      </c>
      <c r="T659" t="str">
        <f>VLOOKUP(CleanedData[[#This Row],[Province]],'02_Lookup_Tables'!$D$2:$E$10,2, FALSE)</f>
        <v>Northern Region</v>
      </c>
      <c r="U659" t="str" cm="1">
        <f t="array" ref="U659">_xlfn.IFS(CleanedData[[#This Row],[Purchase Amount]]&lt;500,"Low",
CleanedData[[#This Row],[Purchase Amount]]&lt;5000,"Medium",
TRUE,"High")</f>
        <v>High</v>
      </c>
      <c r="V659" t="str">
        <f>TEXT(CleanedData[[#This Row],[Date]],"mmmm")</f>
        <v>May</v>
      </c>
      <c r="W659" t="str">
        <f>"Q"&amp;ROUNDUP(MONTH(CleanedData[[#This Row],[Date]])/3,0)</f>
        <v>Q2</v>
      </c>
      <c r="X659" t="str">
        <f>IF(CleanedData[[#This Row],[Purchase Amount]]&gt;=5000,"Yes","No")</f>
        <v>Yes</v>
      </c>
      <c r="Y659">
        <f>IF(CleanedData[[#This Row],[Recommend]]="Yes",1,0)</f>
        <v>1</v>
      </c>
      <c r="Z659" s="6">
        <f>CleanedData[[#This Row],[Purchase Amount]]*0.15</f>
        <v>3735.7289999999998</v>
      </c>
      <c r="AA659" s="6">
        <f>CleanedData[[#This Row],[Purchase Amount]]*1.15</f>
        <v>28640.589</v>
      </c>
    </row>
    <row r="660" spans="1:27" x14ac:dyDescent="0.3">
      <c r="A660">
        <v>765</v>
      </c>
      <c r="B660" t="s">
        <v>882</v>
      </c>
      <c r="C660" s="1">
        <v>45868</v>
      </c>
      <c r="D660">
        <v>23</v>
      </c>
      <c r="E660" t="s">
        <v>60</v>
      </c>
      <c r="F660" t="s">
        <v>68</v>
      </c>
      <c r="G660" t="s">
        <v>411</v>
      </c>
      <c r="H660">
        <v>1</v>
      </c>
      <c r="I660" t="s">
        <v>45</v>
      </c>
      <c r="J660" t="s">
        <v>74</v>
      </c>
      <c r="K660" t="s">
        <v>44</v>
      </c>
      <c r="L660" t="s">
        <v>42</v>
      </c>
      <c r="M660" t="s">
        <v>123</v>
      </c>
      <c r="N660" t="s">
        <v>80</v>
      </c>
      <c r="O660" t="s">
        <v>89</v>
      </c>
      <c r="P660" t="s">
        <v>49</v>
      </c>
      <c r="Q660" t="s">
        <v>66</v>
      </c>
      <c r="R660" s="6">
        <f>_xlfn.XLOOKUP(CleanedData[[#This Row],[Product]],'02_Lookup_Tables'!$A$2:$A$126,'02_Lookup_Tables'!$B$2:$B$126)</f>
        <v>103.4</v>
      </c>
      <c r="S660" t="str">
        <f>VLOOKUP(CleanedData[[#This Row],[Product]],'02_Lookup_Tables'!$H$2:$I$126,2,FALSE)</f>
        <v>Food</v>
      </c>
      <c r="T660" t="str">
        <f>VLOOKUP(CleanedData[[#This Row],[Province]],'02_Lookup_Tables'!$D$2:$E$10,2, FALSE)</f>
        <v>Northern Region</v>
      </c>
      <c r="U660" t="str" cm="1">
        <f t="array" ref="U660">_xlfn.IFS(CleanedData[[#This Row],[Purchase Amount]]&lt;500,"Low",
CleanedData[[#This Row],[Purchase Amount]]&lt;5000,"Medium",
TRUE,"High")</f>
        <v>Low</v>
      </c>
      <c r="V660" t="str">
        <f>TEXT(CleanedData[[#This Row],[Date]],"mmmm")</f>
        <v>July</v>
      </c>
      <c r="W660" t="str">
        <f>"Q"&amp;ROUNDUP(MONTH(CleanedData[[#This Row],[Date]])/3,0)</f>
        <v>Q3</v>
      </c>
      <c r="X660" t="str">
        <f>IF(CleanedData[[#This Row],[Purchase Amount]]&gt;=5000,"Yes","No")</f>
        <v>No</v>
      </c>
      <c r="Y660">
        <f>IF(CleanedData[[#This Row],[Recommend]]="Yes",1,0)</f>
        <v>1</v>
      </c>
      <c r="Z660" s="6">
        <f>CleanedData[[#This Row],[Purchase Amount]]*0.15</f>
        <v>15.51</v>
      </c>
      <c r="AA660" s="6">
        <f>CleanedData[[#This Row],[Purchase Amount]]*1.15</f>
        <v>118.91</v>
      </c>
    </row>
    <row r="661" spans="1:27" x14ac:dyDescent="0.3">
      <c r="A661">
        <v>766</v>
      </c>
      <c r="B661" t="s">
        <v>883</v>
      </c>
      <c r="C661" s="1">
        <v>45661</v>
      </c>
      <c r="D661">
        <v>63</v>
      </c>
      <c r="E661" t="s">
        <v>52</v>
      </c>
      <c r="F661" t="s">
        <v>68</v>
      </c>
      <c r="G661" t="s">
        <v>389</v>
      </c>
      <c r="H661">
        <v>4</v>
      </c>
      <c r="I661" t="s">
        <v>42</v>
      </c>
      <c r="J661" t="s">
        <v>43</v>
      </c>
      <c r="K661" t="s">
        <v>64</v>
      </c>
      <c r="L661" t="s">
        <v>45</v>
      </c>
      <c r="M661" t="s">
        <v>79</v>
      </c>
      <c r="N661" t="s">
        <v>96</v>
      </c>
      <c r="O661" t="s">
        <v>89</v>
      </c>
      <c r="P661" t="s">
        <v>70</v>
      </c>
      <c r="Q661" t="s">
        <v>50</v>
      </c>
      <c r="R661" s="6">
        <f>_xlfn.XLOOKUP(CleanedData[[#This Row],[Product]],'02_Lookup_Tables'!$A$2:$A$126,'02_Lookup_Tables'!$B$2:$B$126)</f>
        <v>5432.76</v>
      </c>
      <c r="S661" t="str">
        <f>VLOOKUP(CleanedData[[#This Row],[Product]],'02_Lookup_Tables'!$H$2:$I$126,2,FALSE)</f>
        <v>Home Devices</v>
      </c>
      <c r="T661" t="str">
        <f>VLOOKUP(CleanedData[[#This Row],[Province]],'02_Lookup_Tables'!$D$2:$E$10,2, FALSE)</f>
        <v>Northern Region</v>
      </c>
      <c r="U661" t="str" cm="1">
        <f t="array" ref="U661">_xlfn.IFS(CleanedData[[#This Row],[Purchase Amount]]&lt;500,"Low",
CleanedData[[#This Row],[Purchase Amount]]&lt;5000,"Medium",
TRUE,"High")</f>
        <v>High</v>
      </c>
      <c r="V661" t="str">
        <f>TEXT(CleanedData[[#This Row],[Date]],"mmmm")</f>
        <v>January</v>
      </c>
      <c r="W661" t="str">
        <f>"Q"&amp;ROUNDUP(MONTH(CleanedData[[#This Row],[Date]])/3,0)</f>
        <v>Q1</v>
      </c>
      <c r="X661" t="str">
        <f>IF(CleanedData[[#This Row],[Purchase Amount]]&gt;=5000,"Yes","No")</f>
        <v>Yes</v>
      </c>
      <c r="Y661">
        <f>IF(CleanedData[[#This Row],[Recommend]]="Yes",1,0)</f>
        <v>0</v>
      </c>
      <c r="Z661" s="6">
        <f>CleanedData[[#This Row],[Purchase Amount]]*0.15</f>
        <v>814.91399999999999</v>
      </c>
      <c r="AA661" s="6">
        <f>CleanedData[[#This Row],[Purchase Amount]]*1.15</f>
        <v>6247.674</v>
      </c>
    </row>
    <row r="662" spans="1:27" x14ac:dyDescent="0.3">
      <c r="A662">
        <v>767</v>
      </c>
      <c r="B662" t="s">
        <v>884</v>
      </c>
      <c r="C662" s="1">
        <v>45733</v>
      </c>
      <c r="D662">
        <v>50</v>
      </c>
      <c r="E662" t="s">
        <v>60</v>
      </c>
      <c r="F662" t="s">
        <v>61</v>
      </c>
      <c r="G662" t="s">
        <v>362</v>
      </c>
      <c r="H662">
        <v>2</v>
      </c>
      <c r="I662" t="s">
        <v>45</v>
      </c>
      <c r="J662" t="s">
        <v>63</v>
      </c>
      <c r="K662" t="s">
        <v>55</v>
      </c>
      <c r="L662" t="s">
        <v>45</v>
      </c>
      <c r="M662" t="s">
        <v>156</v>
      </c>
      <c r="N662" t="s">
        <v>47</v>
      </c>
      <c r="O662" t="s">
        <v>148</v>
      </c>
      <c r="P662" t="s">
        <v>70</v>
      </c>
      <c r="Q662" t="s">
        <v>93</v>
      </c>
      <c r="R662" s="6">
        <f>_xlfn.XLOOKUP(CleanedData[[#This Row],[Product]],'02_Lookup_Tables'!$A$2:$A$126,'02_Lookup_Tables'!$B$2:$B$126)</f>
        <v>1746.77</v>
      </c>
      <c r="S662" t="str">
        <f>VLOOKUP(CleanedData[[#This Row],[Product]],'02_Lookup_Tables'!$H$2:$I$126,2,FALSE)</f>
        <v>Home Devices</v>
      </c>
      <c r="T662" t="str">
        <f>VLOOKUP(CleanedData[[#This Row],[Province]],'02_Lookup_Tables'!$D$2:$E$10,2, FALSE)</f>
        <v>Southern Region</v>
      </c>
      <c r="U662" t="str" cm="1">
        <f t="array" ref="U662">_xlfn.IFS(CleanedData[[#This Row],[Purchase Amount]]&lt;500,"Low",
CleanedData[[#This Row],[Purchase Amount]]&lt;5000,"Medium",
TRUE,"High")</f>
        <v>Medium</v>
      </c>
      <c r="V662" t="str">
        <f>TEXT(CleanedData[[#This Row],[Date]],"mmmm")</f>
        <v>March</v>
      </c>
      <c r="W662" t="str">
        <f>"Q"&amp;ROUNDUP(MONTH(CleanedData[[#This Row],[Date]])/3,0)</f>
        <v>Q1</v>
      </c>
      <c r="X662" t="str">
        <f>IF(CleanedData[[#This Row],[Purchase Amount]]&gt;=5000,"Yes","No")</f>
        <v>No</v>
      </c>
      <c r="Y662">
        <f>IF(CleanedData[[#This Row],[Recommend]]="Yes",1,0)</f>
        <v>1</v>
      </c>
      <c r="Z662" s="6">
        <f>CleanedData[[#This Row],[Purchase Amount]]*0.15</f>
        <v>262.01549999999997</v>
      </c>
      <c r="AA662" s="6">
        <f>CleanedData[[#This Row],[Purchase Amount]]*1.15</f>
        <v>2008.7854999999997</v>
      </c>
    </row>
    <row r="663" spans="1:27" x14ac:dyDescent="0.3">
      <c r="A663">
        <v>769</v>
      </c>
      <c r="B663" t="s">
        <v>885</v>
      </c>
      <c r="C663" s="1">
        <v>45370</v>
      </c>
      <c r="D663">
        <v>57</v>
      </c>
      <c r="E663" t="s">
        <v>39</v>
      </c>
      <c r="F663" t="s">
        <v>77</v>
      </c>
      <c r="G663" t="s">
        <v>62</v>
      </c>
      <c r="H663">
        <v>4</v>
      </c>
      <c r="I663" t="s">
        <v>45</v>
      </c>
      <c r="J663" t="s">
        <v>43</v>
      </c>
      <c r="K663" t="s">
        <v>55</v>
      </c>
      <c r="L663" t="s">
        <v>42</v>
      </c>
      <c r="M663" t="s">
        <v>156</v>
      </c>
      <c r="N663" t="s">
        <v>96</v>
      </c>
      <c r="O663" t="s">
        <v>148</v>
      </c>
      <c r="P663" t="s">
        <v>49</v>
      </c>
      <c r="Q663" t="s">
        <v>50</v>
      </c>
      <c r="R663" s="6">
        <f>_xlfn.XLOOKUP(CleanedData[[#This Row],[Product]],'02_Lookup_Tables'!$A$2:$A$126,'02_Lookup_Tables'!$B$2:$B$126)</f>
        <v>230.14</v>
      </c>
      <c r="S663" t="str">
        <f>VLOOKUP(CleanedData[[#This Row],[Product]],'02_Lookup_Tables'!$H$2:$I$126,2,FALSE)</f>
        <v>Sports &amp; Outdoors</v>
      </c>
      <c r="T663" t="str">
        <f>VLOOKUP(CleanedData[[#This Row],[Province]],'02_Lookup_Tables'!$D$2:$E$10,2, FALSE)</f>
        <v>Central Region</v>
      </c>
      <c r="U663" t="str" cm="1">
        <f t="array" ref="U663">_xlfn.IFS(CleanedData[[#This Row],[Purchase Amount]]&lt;500,"Low",
CleanedData[[#This Row],[Purchase Amount]]&lt;5000,"Medium",
TRUE,"High")</f>
        <v>Low</v>
      </c>
      <c r="V663" t="str">
        <f>TEXT(CleanedData[[#This Row],[Date]],"mmmm")</f>
        <v>March</v>
      </c>
      <c r="W663" t="str">
        <f>"Q"&amp;ROUNDUP(MONTH(CleanedData[[#This Row],[Date]])/3,0)</f>
        <v>Q1</v>
      </c>
      <c r="X663" t="str">
        <f>IF(CleanedData[[#This Row],[Purchase Amount]]&gt;=5000,"Yes","No")</f>
        <v>No</v>
      </c>
      <c r="Y663">
        <f>IF(CleanedData[[#This Row],[Recommend]]="Yes",1,0)</f>
        <v>1</v>
      </c>
      <c r="Z663" s="6">
        <f>CleanedData[[#This Row],[Purchase Amount]]*0.15</f>
        <v>34.520999999999994</v>
      </c>
      <c r="AA663" s="6">
        <f>CleanedData[[#This Row],[Purchase Amount]]*1.15</f>
        <v>264.66099999999994</v>
      </c>
    </row>
    <row r="664" spans="1:27" x14ac:dyDescent="0.3">
      <c r="A664">
        <v>770</v>
      </c>
      <c r="B664" t="s">
        <v>886</v>
      </c>
      <c r="C664" s="1">
        <v>45534</v>
      </c>
      <c r="D664">
        <v>77</v>
      </c>
      <c r="E664" t="s">
        <v>39</v>
      </c>
      <c r="F664" t="s">
        <v>72</v>
      </c>
      <c r="G664" t="s">
        <v>352</v>
      </c>
      <c r="H664">
        <v>3</v>
      </c>
      <c r="I664" t="s">
        <v>45</v>
      </c>
      <c r="J664" t="s">
        <v>69</v>
      </c>
      <c r="K664" t="s">
        <v>64</v>
      </c>
      <c r="L664" t="s">
        <v>45</v>
      </c>
      <c r="M664" t="s">
        <v>88</v>
      </c>
      <c r="N664" t="s">
        <v>48</v>
      </c>
      <c r="O664" t="s">
        <v>89</v>
      </c>
      <c r="P664" t="s">
        <v>49</v>
      </c>
      <c r="Q664" t="s">
        <v>97</v>
      </c>
      <c r="R664" s="6">
        <f>_xlfn.XLOOKUP(CleanedData[[#This Row],[Product]],'02_Lookup_Tables'!$A$2:$A$126,'02_Lookup_Tables'!$B$2:$B$126)</f>
        <v>2217.0300000000002</v>
      </c>
      <c r="S664" t="str">
        <f>VLOOKUP(CleanedData[[#This Row],[Product]],'02_Lookup_Tables'!$H$2:$I$126,2,FALSE)</f>
        <v>Apparel</v>
      </c>
      <c r="T664" t="str">
        <f>VLOOKUP(CleanedData[[#This Row],[Province]],'02_Lookup_Tables'!$D$2:$E$10,2, FALSE)</f>
        <v>Central Region</v>
      </c>
      <c r="U664" t="str" cm="1">
        <f t="array" ref="U664">_xlfn.IFS(CleanedData[[#This Row],[Purchase Amount]]&lt;500,"Low",
CleanedData[[#This Row],[Purchase Amount]]&lt;5000,"Medium",
TRUE,"High")</f>
        <v>Medium</v>
      </c>
      <c r="V664" t="str">
        <f>TEXT(CleanedData[[#This Row],[Date]],"mmmm")</f>
        <v>August</v>
      </c>
      <c r="W664" t="str">
        <f>"Q"&amp;ROUNDUP(MONTH(CleanedData[[#This Row],[Date]])/3,0)</f>
        <v>Q3</v>
      </c>
      <c r="X664" t="str">
        <f>IF(CleanedData[[#This Row],[Purchase Amount]]&gt;=5000,"Yes","No")</f>
        <v>No</v>
      </c>
      <c r="Y664">
        <f>IF(CleanedData[[#This Row],[Recommend]]="Yes",1,0)</f>
        <v>1</v>
      </c>
      <c r="Z664" s="6">
        <f>CleanedData[[#This Row],[Purchase Amount]]*0.15</f>
        <v>332.55450000000002</v>
      </c>
      <c r="AA664" s="6">
        <f>CleanedData[[#This Row],[Purchase Amount]]*1.15</f>
        <v>2549.5844999999999</v>
      </c>
    </row>
    <row r="665" spans="1:27" x14ac:dyDescent="0.3">
      <c r="A665">
        <v>771</v>
      </c>
      <c r="B665" t="s">
        <v>887</v>
      </c>
      <c r="C665" s="1">
        <v>45853</v>
      </c>
      <c r="D665">
        <v>48</v>
      </c>
      <c r="E665" t="s">
        <v>39</v>
      </c>
      <c r="F665" t="s">
        <v>125</v>
      </c>
      <c r="G665" t="s">
        <v>419</v>
      </c>
      <c r="H665">
        <v>5</v>
      </c>
      <c r="I665" t="s">
        <v>42</v>
      </c>
      <c r="J665" t="s">
        <v>54</v>
      </c>
      <c r="K665" t="s">
        <v>44</v>
      </c>
      <c r="L665" t="s">
        <v>42</v>
      </c>
      <c r="M665" t="s">
        <v>88</v>
      </c>
      <c r="N665" t="s">
        <v>57</v>
      </c>
      <c r="O665" t="s">
        <v>89</v>
      </c>
      <c r="P665" t="s">
        <v>70</v>
      </c>
      <c r="Q665" t="s">
        <v>93</v>
      </c>
      <c r="R665" s="6">
        <f>_xlfn.XLOOKUP(CleanedData[[#This Row],[Product]],'02_Lookup_Tables'!$A$2:$A$126,'02_Lookup_Tables'!$B$2:$B$126)</f>
        <v>96.11</v>
      </c>
      <c r="S665" t="str">
        <f>VLOOKUP(CleanedData[[#This Row],[Product]],'02_Lookup_Tables'!$H$2:$I$126,2,FALSE)</f>
        <v>Apparel</v>
      </c>
      <c r="T665" t="str">
        <f>VLOOKUP(CleanedData[[#This Row],[Province]],'02_Lookup_Tables'!$D$2:$E$10,2, FALSE)</f>
        <v>Western Region</v>
      </c>
      <c r="U665" t="str" cm="1">
        <f t="array" ref="U665">_xlfn.IFS(CleanedData[[#This Row],[Purchase Amount]]&lt;500,"Low",
CleanedData[[#This Row],[Purchase Amount]]&lt;5000,"Medium",
TRUE,"High")</f>
        <v>Low</v>
      </c>
      <c r="V665" t="str">
        <f>TEXT(CleanedData[[#This Row],[Date]],"mmmm")</f>
        <v>July</v>
      </c>
      <c r="W665" t="str">
        <f>"Q"&amp;ROUNDUP(MONTH(CleanedData[[#This Row],[Date]])/3,0)</f>
        <v>Q3</v>
      </c>
      <c r="X665" t="str">
        <f>IF(CleanedData[[#This Row],[Purchase Amount]]&gt;=5000,"Yes","No")</f>
        <v>No</v>
      </c>
      <c r="Y665">
        <f>IF(CleanedData[[#This Row],[Recommend]]="Yes",1,0)</f>
        <v>0</v>
      </c>
      <c r="Z665" s="6">
        <f>CleanedData[[#This Row],[Purchase Amount]]*0.15</f>
        <v>14.416499999999999</v>
      </c>
      <c r="AA665" s="6">
        <f>CleanedData[[#This Row],[Purchase Amount]]*1.15</f>
        <v>110.52649999999998</v>
      </c>
    </row>
    <row r="666" spans="1:27" x14ac:dyDescent="0.3">
      <c r="A666">
        <v>772</v>
      </c>
      <c r="B666" t="s">
        <v>888</v>
      </c>
      <c r="C666" s="1">
        <v>45503</v>
      </c>
      <c r="D666">
        <v>32</v>
      </c>
      <c r="E666" t="s">
        <v>52</v>
      </c>
      <c r="F666" t="s">
        <v>108</v>
      </c>
      <c r="G666" t="s">
        <v>198</v>
      </c>
      <c r="H666">
        <v>5</v>
      </c>
      <c r="I666" t="s">
        <v>42</v>
      </c>
      <c r="J666" t="s">
        <v>43</v>
      </c>
      <c r="K666" t="s">
        <v>55</v>
      </c>
      <c r="L666" t="s">
        <v>45</v>
      </c>
      <c r="M666" t="s">
        <v>65</v>
      </c>
      <c r="N666" t="s">
        <v>57</v>
      </c>
      <c r="O666" t="s">
        <v>89</v>
      </c>
      <c r="P666" t="s">
        <v>70</v>
      </c>
      <c r="Q666" t="s">
        <v>58</v>
      </c>
      <c r="R666" s="6">
        <f>_xlfn.XLOOKUP(CleanedData[[#This Row],[Product]],'02_Lookup_Tables'!$A$2:$A$126,'02_Lookup_Tables'!$B$2:$B$126)</f>
        <v>2099.4</v>
      </c>
      <c r="S666" t="str">
        <f>VLOOKUP(CleanedData[[#This Row],[Product]],'02_Lookup_Tables'!$H$2:$I$126,2,FALSE)</f>
        <v>Sports &amp; Outdoors</v>
      </c>
      <c r="T666" t="str">
        <f>VLOOKUP(CleanedData[[#This Row],[Province]],'02_Lookup_Tables'!$D$2:$E$10,2, FALSE)</f>
        <v>Gauteng Region</v>
      </c>
      <c r="U666" t="str" cm="1">
        <f t="array" ref="U666">_xlfn.IFS(CleanedData[[#This Row],[Purchase Amount]]&lt;500,"Low",
CleanedData[[#This Row],[Purchase Amount]]&lt;5000,"Medium",
TRUE,"High")</f>
        <v>Medium</v>
      </c>
      <c r="V666" t="str">
        <f>TEXT(CleanedData[[#This Row],[Date]],"mmmm")</f>
        <v>July</v>
      </c>
      <c r="W666" t="str">
        <f>"Q"&amp;ROUNDUP(MONTH(CleanedData[[#This Row],[Date]])/3,0)</f>
        <v>Q3</v>
      </c>
      <c r="X666" t="str">
        <f>IF(CleanedData[[#This Row],[Purchase Amount]]&gt;=5000,"Yes","No")</f>
        <v>No</v>
      </c>
      <c r="Y666">
        <f>IF(CleanedData[[#This Row],[Recommend]]="Yes",1,0)</f>
        <v>0</v>
      </c>
      <c r="Z666" s="6">
        <f>CleanedData[[#This Row],[Purchase Amount]]*0.15</f>
        <v>314.91000000000003</v>
      </c>
      <c r="AA666" s="6">
        <f>CleanedData[[#This Row],[Purchase Amount]]*1.15</f>
        <v>2414.31</v>
      </c>
    </row>
    <row r="667" spans="1:27" x14ac:dyDescent="0.3">
      <c r="A667">
        <v>773</v>
      </c>
      <c r="B667" t="s">
        <v>889</v>
      </c>
      <c r="C667" s="1">
        <v>46018</v>
      </c>
      <c r="D667">
        <v>18</v>
      </c>
      <c r="E667" t="s">
        <v>39</v>
      </c>
      <c r="F667" t="s">
        <v>83</v>
      </c>
      <c r="G667" t="s">
        <v>338</v>
      </c>
      <c r="H667">
        <v>3</v>
      </c>
      <c r="I667" t="s">
        <v>45</v>
      </c>
      <c r="J667" t="s">
        <v>54</v>
      </c>
      <c r="K667" t="s">
        <v>64</v>
      </c>
      <c r="L667" t="s">
        <v>45</v>
      </c>
      <c r="M667" t="s">
        <v>56</v>
      </c>
      <c r="N667" t="s">
        <v>48</v>
      </c>
      <c r="O667" t="s">
        <v>148</v>
      </c>
      <c r="P667" t="s">
        <v>49</v>
      </c>
      <c r="Q667" t="s">
        <v>66</v>
      </c>
      <c r="R667" s="6">
        <f>_xlfn.XLOOKUP(CleanedData[[#This Row],[Product]],'02_Lookup_Tables'!$A$2:$A$126,'02_Lookup_Tables'!$B$2:$B$126)</f>
        <v>5258.73</v>
      </c>
      <c r="S667" t="str">
        <f>VLOOKUP(CleanedData[[#This Row],[Product]],'02_Lookup_Tables'!$H$2:$I$126,2,FALSE)</f>
        <v>Sports &amp; Outdoors</v>
      </c>
      <c r="T667" t="str">
        <f>VLOOKUP(CleanedData[[#This Row],[Province]],'02_Lookup_Tables'!$D$2:$E$10,2, FALSE)</f>
        <v>Western Region</v>
      </c>
      <c r="U667" t="str" cm="1">
        <f t="array" ref="U667">_xlfn.IFS(CleanedData[[#This Row],[Purchase Amount]]&lt;500,"Low",
CleanedData[[#This Row],[Purchase Amount]]&lt;5000,"Medium",
TRUE,"High")</f>
        <v>High</v>
      </c>
      <c r="V667" t="str">
        <f>TEXT(CleanedData[[#This Row],[Date]],"mmmm")</f>
        <v>December</v>
      </c>
      <c r="W667" t="str">
        <f>"Q"&amp;ROUNDUP(MONTH(CleanedData[[#This Row],[Date]])/3,0)</f>
        <v>Q4</v>
      </c>
      <c r="X667" t="str">
        <f>IF(CleanedData[[#This Row],[Purchase Amount]]&gt;=5000,"Yes","No")</f>
        <v>Yes</v>
      </c>
      <c r="Y667">
        <f>IF(CleanedData[[#This Row],[Recommend]]="Yes",1,0)</f>
        <v>1</v>
      </c>
      <c r="Z667" s="6">
        <f>CleanedData[[#This Row],[Purchase Amount]]*0.15</f>
        <v>788.80949999999996</v>
      </c>
      <c r="AA667" s="6">
        <f>CleanedData[[#This Row],[Purchase Amount]]*1.15</f>
        <v>6047.539499999999</v>
      </c>
    </row>
    <row r="668" spans="1:27" x14ac:dyDescent="0.3">
      <c r="A668">
        <v>774</v>
      </c>
      <c r="B668" t="s">
        <v>890</v>
      </c>
      <c r="C668" s="1">
        <v>45678</v>
      </c>
      <c r="D668">
        <v>38</v>
      </c>
      <c r="E668" t="s">
        <v>60</v>
      </c>
      <c r="F668" t="s">
        <v>72</v>
      </c>
      <c r="G668" t="s">
        <v>331</v>
      </c>
      <c r="H668">
        <v>4</v>
      </c>
      <c r="I668" t="s">
        <v>45</v>
      </c>
      <c r="J668" t="s">
        <v>54</v>
      </c>
      <c r="K668" t="s">
        <v>64</v>
      </c>
      <c r="L668" t="s">
        <v>45</v>
      </c>
      <c r="M668" t="s">
        <v>123</v>
      </c>
      <c r="N668" t="s">
        <v>96</v>
      </c>
      <c r="O668" t="s">
        <v>89</v>
      </c>
      <c r="P668" t="s">
        <v>70</v>
      </c>
      <c r="Q668" t="s">
        <v>81</v>
      </c>
      <c r="R668" s="6">
        <f>_xlfn.XLOOKUP(CleanedData[[#This Row],[Product]],'02_Lookup_Tables'!$A$2:$A$126,'02_Lookup_Tables'!$B$2:$B$126)</f>
        <v>27.35</v>
      </c>
      <c r="S668" t="str">
        <f>VLOOKUP(CleanedData[[#This Row],[Product]],'02_Lookup_Tables'!$H$2:$I$126,2,FALSE)</f>
        <v>Food</v>
      </c>
      <c r="T668" t="str">
        <f>VLOOKUP(CleanedData[[#This Row],[Province]],'02_Lookup_Tables'!$D$2:$E$10,2, FALSE)</f>
        <v>Central Region</v>
      </c>
      <c r="U668" t="str" cm="1">
        <f t="array" ref="U668">_xlfn.IFS(CleanedData[[#This Row],[Purchase Amount]]&lt;500,"Low",
CleanedData[[#This Row],[Purchase Amount]]&lt;5000,"Medium",
TRUE,"High")</f>
        <v>Low</v>
      </c>
      <c r="V668" t="str">
        <f>TEXT(CleanedData[[#This Row],[Date]],"mmmm")</f>
        <v>January</v>
      </c>
      <c r="W668" t="str">
        <f>"Q"&amp;ROUNDUP(MONTH(CleanedData[[#This Row],[Date]])/3,0)</f>
        <v>Q1</v>
      </c>
      <c r="X668" t="str">
        <f>IF(CleanedData[[#This Row],[Purchase Amount]]&gt;=5000,"Yes","No")</f>
        <v>No</v>
      </c>
      <c r="Y668">
        <f>IF(CleanedData[[#This Row],[Recommend]]="Yes",1,0)</f>
        <v>1</v>
      </c>
      <c r="Z668" s="6">
        <f>CleanedData[[#This Row],[Purchase Amount]]*0.15</f>
        <v>4.1025</v>
      </c>
      <c r="AA668" s="6">
        <f>CleanedData[[#This Row],[Purchase Amount]]*1.15</f>
        <v>31.452500000000001</v>
      </c>
    </row>
    <row r="669" spans="1:27" x14ac:dyDescent="0.3">
      <c r="A669">
        <v>775</v>
      </c>
      <c r="B669" t="s">
        <v>891</v>
      </c>
      <c r="C669" s="1">
        <v>45946</v>
      </c>
      <c r="D669">
        <v>19</v>
      </c>
      <c r="E669" t="s">
        <v>60</v>
      </c>
      <c r="F669" t="s">
        <v>83</v>
      </c>
      <c r="G669" t="s">
        <v>280</v>
      </c>
      <c r="H669">
        <v>4</v>
      </c>
      <c r="I669" t="s">
        <v>42</v>
      </c>
      <c r="J669" t="s">
        <v>74</v>
      </c>
      <c r="K669" t="s">
        <v>64</v>
      </c>
      <c r="L669" t="s">
        <v>45</v>
      </c>
      <c r="M669" t="s">
        <v>231</v>
      </c>
      <c r="N669" t="s">
        <v>96</v>
      </c>
      <c r="O669" t="s">
        <v>89</v>
      </c>
      <c r="P669" t="s">
        <v>70</v>
      </c>
      <c r="Q669" t="s">
        <v>66</v>
      </c>
      <c r="R669" s="6">
        <f>_xlfn.XLOOKUP(CleanedData[[#This Row],[Product]],'02_Lookup_Tables'!$A$2:$A$126,'02_Lookup_Tables'!$B$2:$B$126)</f>
        <v>759.97</v>
      </c>
      <c r="S669" t="str">
        <f>VLOOKUP(CleanedData[[#This Row],[Product]],'02_Lookup_Tables'!$H$2:$I$126,2,FALSE)</f>
        <v>Apparel</v>
      </c>
      <c r="T669" t="str">
        <f>VLOOKUP(CleanedData[[#This Row],[Province]],'02_Lookup_Tables'!$D$2:$E$10,2, FALSE)</f>
        <v>Western Region</v>
      </c>
      <c r="U669" t="str" cm="1">
        <f t="array" ref="U669">_xlfn.IFS(CleanedData[[#This Row],[Purchase Amount]]&lt;500,"Low",
CleanedData[[#This Row],[Purchase Amount]]&lt;5000,"Medium",
TRUE,"High")</f>
        <v>Medium</v>
      </c>
      <c r="V669" t="str">
        <f>TEXT(CleanedData[[#This Row],[Date]],"mmmm")</f>
        <v>October</v>
      </c>
      <c r="W669" t="str">
        <f>"Q"&amp;ROUNDUP(MONTH(CleanedData[[#This Row],[Date]])/3,0)</f>
        <v>Q4</v>
      </c>
      <c r="X669" t="str">
        <f>IF(CleanedData[[#This Row],[Purchase Amount]]&gt;=5000,"Yes","No")</f>
        <v>No</v>
      </c>
      <c r="Y669">
        <f>IF(CleanedData[[#This Row],[Recommend]]="Yes",1,0)</f>
        <v>0</v>
      </c>
      <c r="Z669" s="6">
        <f>CleanedData[[#This Row],[Purchase Amount]]*0.15</f>
        <v>113.99550000000001</v>
      </c>
      <c r="AA669" s="6">
        <f>CleanedData[[#This Row],[Purchase Amount]]*1.15</f>
        <v>873.96550000000002</v>
      </c>
    </row>
    <row r="670" spans="1:27" x14ac:dyDescent="0.3">
      <c r="A670">
        <v>776</v>
      </c>
      <c r="B670" t="s">
        <v>892</v>
      </c>
      <c r="C670" s="1">
        <v>45739</v>
      </c>
      <c r="D670">
        <v>62</v>
      </c>
      <c r="E670" t="s">
        <v>39</v>
      </c>
      <c r="F670" t="s">
        <v>77</v>
      </c>
      <c r="G670" t="s">
        <v>460</v>
      </c>
      <c r="H670">
        <v>3</v>
      </c>
      <c r="I670" t="s">
        <v>45</v>
      </c>
      <c r="J670" t="s">
        <v>69</v>
      </c>
      <c r="K670" t="s">
        <v>44</v>
      </c>
      <c r="L670" t="s">
        <v>42</v>
      </c>
      <c r="M670" t="s">
        <v>56</v>
      </c>
      <c r="N670" t="s">
        <v>48</v>
      </c>
      <c r="O670" t="s">
        <v>148</v>
      </c>
      <c r="P670" t="s">
        <v>49</v>
      </c>
      <c r="Q670" t="s">
        <v>50</v>
      </c>
      <c r="R670" s="6">
        <f>_xlfn.XLOOKUP(CleanedData[[#This Row],[Product]],'02_Lookup_Tables'!$A$2:$A$126,'02_Lookup_Tables'!$B$2:$B$126)</f>
        <v>880.49</v>
      </c>
      <c r="S670" t="str">
        <f>VLOOKUP(CleanedData[[#This Row],[Product]],'02_Lookup_Tables'!$H$2:$I$126,2,FALSE)</f>
        <v>Home Devices</v>
      </c>
      <c r="T670" t="str">
        <f>VLOOKUP(CleanedData[[#This Row],[Province]],'02_Lookup_Tables'!$D$2:$E$10,2, FALSE)</f>
        <v>Central Region</v>
      </c>
      <c r="U670" t="str" cm="1">
        <f t="array" ref="U670">_xlfn.IFS(CleanedData[[#This Row],[Purchase Amount]]&lt;500,"Low",
CleanedData[[#This Row],[Purchase Amount]]&lt;5000,"Medium",
TRUE,"High")</f>
        <v>Medium</v>
      </c>
      <c r="V670" t="str">
        <f>TEXT(CleanedData[[#This Row],[Date]],"mmmm")</f>
        <v>March</v>
      </c>
      <c r="W670" t="str">
        <f>"Q"&amp;ROUNDUP(MONTH(CleanedData[[#This Row],[Date]])/3,0)</f>
        <v>Q1</v>
      </c>
      <c r="X670" t="str">
        <f>IF(CleanedData[[#This Row],[Purchase Amount]]&gt;=5000,"Yes","No")</f>
        <v>No</v>
      </c>
      <c r="Y670">
        <f>IF(CleanedData[[#This Row],[Recommend]]="Yes",1,0)</f>
        <v>1</v>
      </c>
      <c r="Z670" s="6">
        <f>CleanedData[[#This Row],[Purchase Amount]]*0.15</f>
        <v>132.0735</v>
      </c>
      <c r="AA670" s="6">
        <f>CleanedData[[#This Row],[Purchase Amount]]*1.15</f>
        <v>1012.5635</v>
      </c>
    </row>
    <row r="671" spans="1:27" x14ac:dyDescent="0.3">
      <c r="A671">
        <v>777</v>
      </c>
      <c r="B671" t="s">
        <v>893</v>
      </c>
      <c r="C671" s="1">
        <v>45567</v>
      </c>
      <c r="E671" t="s">
        <v>52</v>
      </c>
      <c r="F671" t="s">
        <v>40</v>
      </c>
      <c r="G671" t="s">
        <v>99</v>
      </c>
      <c r="H671">
        <v>4</v>
      </c>
      <c r="I671" t="s">
        <v>42</v>
      </c>
      <c r="J671" t="s">
        <v>54</v>
      </c>
      <c r="K671" t="s">
        <v>44</v>
      </c>
      <c r="L671" t="s">
        <v>45</v>
      </c>
      <c r="M671" t="s">
        <v>231</v>
      </c>
      <c r="N671" t="s">
        <v>96</v>
      </c>
      <c r="O671" t="s">
        <v>89</v>
      </c>
      <c r="P671" t="s">
        <v>70</v>
      </c>
      <c r="Q671" t="s">
        <v>166</v>
      </c>
      <c r="R671" s="6">
        <f>_xlfn.XLOOKUP(CleanedData[[#This Row],[Product]],'02_Lookup_Tables'!$A$2:$A$126,'02_Lookup_Tables'!$B$2:$B$126)</f>
        <v>43.23</v>
      </c>
      <c r="S671" t="str">
        <f>VLOOKUP(CleanedData[[#This Row],[Product]],'02_Lookup_Tables'!$H$2:$I$126,2,FALSE)</f>
        <v>Food</v>
      </c>
      <c r="T671" t="str">
        <f>VLOOKUP(CleanedData[[#This Row],[Province]],'02_Lookup_Tables'!$D$2:$E$10,2, FALSE)</f>
        <v>Northern Region</v>
      </c>
      <c r="U671" t="str" cm="1">
        <f t="array" ref="U671">_xlfn.IFS(CleanedData[[#This Row],[Purchase Amount]]&lt;500,"Low",
CleanedData[[#This Row],[Purchase Amount]]&lt;5000,"Medium",
TRUE,"High")</f>
        <v>Low</v>
      </c>
      <c r="V671" t="str">
        <f>TEXT(CleanedData[[#This Row],[Date]],"mmmm")</f>
        <v>October</v>
      </c>
      <c r="W671" t="str">
        <f>"Q"&amp;ROUNDUP(MONTH(CleanedData[[#This Row],[Date]])/3,0)</f>
        <v>Q4</v>
      </c>
      <c r="X671" t="str">
        <f>IF(CleanedData[[#This Row],[Purchase Amount]]&gt;=5000,"Yes","No")</f>
        <v>No</v>
      </c>
      <c r="Y671">
        <f>IF(CleanedData[[#This Row],[Recommend]]="Yes",1,0)</f>
        <v>0</v>
      </c>
      <c r="Z671" s="6">
        <f>CleanedData[[#This Row],[Purchase Amount]]*0.15</f>
        <v>6.4844999999999997</v>
      </c>
      <c r="AA671" s="6">
        <f>CleanedData[[#This Row],[Purchase Amount]]*1.15</f>
        <v>49.714499999999994</v>
      </c>
    </row>
    <row r="672" spans="1:27" x14ac:dyDescent="0.3">
      <c r="A672">
        <v>778</v>
      </c>
      <c r="B672" t="s">
        <v>894</v>
      </c>
      <c r="C672" s="1">
        <v>45501</v>
      </c>
      <c r="D672">
        <v>24</v>
      </c>
      <c r="E672" t="s">
        <v>60</v>
      </c>
      <c r="F672" t="s">
        <v>61</v>
      </c>
      <c r="G672" t="s">
        <v>478</v>
      </c>
      <c r="H672">
        <v>5</v>
      </c>
      <c r="I672" t="s">
        <v>42</v>
      </c>
      <c r="J672" t="s">
        <v>43</v>
      </c>
      <c r="K672" t="s">
        <v>44</v>
      </c>
      <c r="L672" t="s">
        <v>42</v>
      </c>
      <c r="M672" t="s">
        <v>208</v>
      </c>
      <c r="N672" t="s">
        <v>57</v>
      </c>
      <c r="O672" t="s">
        <v>89</v>
      </c>
      <c r="P672" t="s">
        <v>70</v>
      </c>
      <c r="Q672" t="s">
        <v>66</v>
      </c>
      <c r="R672" s="6">
        <f>_xlfn.XLOOKUP(CleanedData[[#This Row],[Product]],'02_Lookup_Tables'!$A$2:$A$126,'02_Lookup_Tables'!$B$2:$B$126)</f>
        <v>4507.63</v>
      </c>
      <c r="S672" t="str">
        <f>VLOOKUP(CleanedData[[#This Row],[Product]],'02_Lookup_Tables'!$H$2:$I$126,2,FALSE)</f>
        <v>Sports &amp; Outdoors</v>
      </c>
      <c r="T672" t="str">
        <f>VLOOKUP(CleanedData[[#This Row],[Province]],'02_Lookup_Tables'!$D$2:$E$10,2, FALSE)</f>
        <v>Southern Region</v>
      </c>
      <c r="U672" t="str" cm="1">
        <f t="array" ref="U672">_xlfn.IFS(CleanedData[[#This Row],[Purchase Amount]]&lt;500,"Low",
CleanedData[[#This Row],[Purchase Amount]]&lt;5000,"Medium",
TRUE,"High")</f>
        <v>Medium</v>
      </c>
      <c r="V672" t="str">
        <f>TEXT(CleanedData[[#This Row],[Date]],"mmmm")</f>
        <v>July</v>
      </c>
      <c r="W672" t="str">
        <f>"Q"&amp;ROUNDUP(MONTH(CleanedData[[#This Row],[Date]])/3,0)</f>
        <v>Q3</v>
      </c>
      <c r="X672" t="str">
        <f>IF(CleanedData[[#This Row],[Purchase Amount]]&gt;=5000,"Yes","No")</f>
        <v>No</v>
      </c>
      <c r="Y672">
        <f>IF(CleanedData[[#This Row],[Recommend]]="Yes",1,0)</f>
        <v>0</v>
      </c>
      <c r="Z672" s="6">
        <f>CleanedData[[#This Row],[Purchase Amount]]*0.15</f>
        <v>676.14449999999999</v>
      </c>
      <c r="AA672" s="6">
        <f>CleanedData[[#This Row],[Purchase Amount]]*1.15</f>
        <v>5183.7744999999995</v>
      </c>
    </row>
    <row r="673" spans="1:27" x14ac:dyDescent="0.3">
      <c r="A673">
        <v>779</v>
      </c>
      <c r="B673" t="s">
        <v>895</v>
      </c>
      <c r="C673" s="1">
        <v>45998</v>
      </c>
      <c r="D673">
        <v>76</v>
      </c>
      <c r="E673" t="s">
        <v>60</v>
      </c>
      <c r="F673" t="s">
        <v>83</v>
      </c>
      <c r="G673" t="s">
        <v>342</v>
      </c>
      <c r="H673">
        <v>1</v>
      </c>
      <c r="I673" t="s">
        <v>45</v>
      </c>
      <c r="J673" t="s">
        <v>69</v>
      </c>
      <c r="K673" t="s">
        <v>64</v>
      </c>
      <c r="L673" t="s">
        <v>45</v>
      </c>
      <c r="M673" t="s">
        <v>175</v>
      </c>
      <c r="N673" t="s">
        <v>80</v>
      </c>
      <c r="O673" t="s">
        <v>89</v>
      </c>
      <c r="P673" t="s">
        <v>49</v>
      </c>
      <c r="Q673" t="s">
        <v>97</v>
      </c>
      <c r="R673" s="6">
        <f>_xlfn.XLOOKUP(CleanedData[[#This Row],[Product]],'02_Lookup_Tables'!$A$2:$A$126,'02_Lookup_Tables'!$B$2:$B$126)</f>
        <v>529.15</v>
      </c>
      <c r="S673" t="str">
        <f>VLOOKUP(CleanedData[[#This Row],[Product]],'02_Lookup_Tables'!$H$2:$I$126,2,FALSE)</f>
        <v>Accessories</v>
      </c>
      <c r="T673" t="str">
        <f>VLOOKUP(CleanedData[[#This Row],[Province]],'02_Lookup_Tables'!$D$2:$E$10,2, FALSE)</f>
        <v>Western Region</v>
      </c>
      <c r="U673" t="str" cm="1">
        <f t="array" ref="U673">_xlfn.IFS(CleanedData[[#This Row],[Purchase Amount]]&lt;500,"Low",
CleanedData[[#This Row],[Purchase Amount]]&lt;5000,"Medium",
TRUE,"High")</f>
        <v>Medium</v>
      </c>
      <c r="V673" t="str">
        <f>TEXT(CleanedData[[#This Row],[Date]],"mmmm")</f>
        <v>December</v>
      </c>
      <c r="W673" t="str">
        <f>"Q"&amp;ROUNDUP(MONTH(CleanedData[[#This Row],[Date]])/3,0)</f>
        <v>Q4</v>
      </c>
      <c r="X673" t="str">
        <f>IF(CleanedData[[#This Row],[Purchase Amount]]&gt;=5000,"Yes","No")</f>
        <v>No</v>
      </c>
      <c r="Y673">
        <f>IF(CleanedData[[#This Row],[Recommend]]="Yes",1,0)</f>
        <v>1</v>
      </c>
      <c r="Z673" s="6">
        <f>CleanedData[[#This Row],[Purchase Amount]]*0.15</f>
        <v>79.372499999999988</v>
      </c>
      <c r="AA673" s="6">
        <f>CleanedData[[#This Row],[Purchase Amount]]*1.15</f>
        <v>608.52249999999992</v>
      </c>
    </row>
    <row r="674" spans="1:27" x14ac:dyDescent="0.3">
      <c r="A674">
        <v>780</v>
      </c>
      <c r="B674" t="s">
        <v>896</v>
      </c>
      <c r="C674" s="1">
        <v>45334</v>
      </c>
      <c r="D674">
        <v>74</v>
      </c>
      <c r="E674" t="s">
        <v>39</v>
      </c>
      <c r="F674" t="s">
        <v>125</v>
      </c>
      <c r="G674" t="s">
        <v>160</v>
      </c>
      <c r="H674">
        <v>5</v>
      </c>
      <c r="I674" t="s">
        <v>45</v>
      </c>
      <c r="J674" t="s">
        <v>63</v>
      </c>
      <c r="K674" t="s">
        <v>64</v>
      </c>
      <c r="L674" t="s">
        <v>42</v>
      </c>
      <c r="M674" t="s">
        <v>151</v>
      </c>
      <c r="N674" t="s">
        <v>57</v>
      </c>
      <c r="O674" t="s">
        <v>89</v>
      </c>
      <c r="P674" t="s">
        <v>70</v>
      </c>
      <c r="Q674" t="s">
        <v>97</v>
      </c>
      <c r="R674" s="6">
        <f>_xlfn.XLOOKUP(CleanedData[[#This Row],[Product]],'02_Lookup_Tables'!$A$2:$A$126,'02_Lookup_Tables'!$B$2:$B$126)</f>
        <v>294.33</v>
      </c>
      <c r="S674" t="str">
        <f>VLOOKUP(CleanedData[[#This Row],[Product]],'02_Lookup_Tables'!$H$2:$I$126,2,FALSE)</f>
        <v>Toys &amp; Games</v>
      </c>
      <c r="T674" t="str">
        <f>VLOOKUP(CleanedData[[#This Row],[Province]],'02_Lookup_Tables'!$D$2:$E$10,2, FALSE)</f>
        <v>Western Region</v>
      </c>
      <c r="U674" t="str" cm="1">
        <f t="array" ref="U674">_xlfn.IFS(CleanedData[[#This Row],[Purchase Amount]]&lt;500,"Low",
CleanedData[[#This Row],[Purchase Amount]]&lt;5000,"Medium",
TRUE,"High")</f>
        <v>Low</v>
      </c>
      <c r="V674" t="str">
        <f>TEXT(CleanedData[[#This Row],[Date]],"mmmm")</f>
        <v>February</v>
      </c>
      <c r="W674" t="str">
        <f>"Q"&amp;ROUNDUP(MONTH(CleanedData[[#This Row],[Date]])/3,0)</f>
        <v>Q1</v>
      </c>
      <c r="X674" t="str">
        <f>IF(CleanedData[[#This Row],[Purchase Amount]]&gt;=5000,"Yes","No")</f>
        <v>No</v>
      </c>
      <c r="Y674">
        <f>IF(CleanedData[[#This Row],[Recommend]]="Yes",1,0)</f>
        <v>1</v>
      </c>
      <c r="Z674" s="6">
        <f>CleanedData[[#This Row],[Purchase Amount]]*0.15</f>
        <v>44.149499999999996</v>
      </c>
      <c r="AA674" s="6">
        <f>CleanedData[[#This Row],[Purchase Amount]]*1.15</f>
        <v>338.47949999999997</v>
      </c>
    </row>
    <row r="675" spans="1:27" x14ac:dyDescent="0.3">
      <c r="A675">
        <v>781</v>
      </c>
      <c r="B675" t="s">
        <v>897</v>
      </c>
      <c r="C675" s="1">
        <v>45909</v>
      </c>
      <c r="D675">
        <v>18</v>
      </c>
      <c r="E675" t="s">
        <v>60</v>
      </c>
      <c r="F675" t="s">
        <v>125</v>
      </c>
      <c r="G675" t="s">
        <v>311</v>
      </c>
      <c r="H675">
        <v>4</v>
      </c>
      <c r="I675" t="s">
        <v>42</v>
      </c>
      <c r="J675" t="s">
        <v>43</v>
      </c>
      <c r="K675" t="s">
        <v>64</v>
      </c>
      <c r="L675" t="s">
        <v>42</v>
      </c>
      <c r="M675" t="s">
        <v>123</v>
      </c>
      <c r="N675" t="s">
        <v>96</v>
      </c>
      <c r="O675" t="s">
        <v>89</v>
      </c>
      <c r="P675" t="s">
        <v>70</v>
      </c>
      <c r="Q675" t="s">
        <v>66</v>
      </c>
      <c r="R675" s="6">
        <f>_xlfn.XLOOKUP(CleanedData[[#This Row],[Product]],'02_Lookup_Tables'!$A$2:$A$126,'02_Lookup_Tables'!$B$2:$B$126)</f>
        <v>954.6</v>
      </c>
      <c r="S675" t="str">
        <f>VLOOKUP(CleanedData[[#This Row],[Product]],'02_Lookup_Tables'!$H$2:$I$126,2,FALSE)</f>
        <v>Apparel</v>
      </c>
      <c r="T675" t="str">
        <f>VLOOKUP(CleanedData[[#This Row],[Province]],'02_Lookup_Tables'!$D$2:$E$10,2, FALSE)</f>
        <v>Western Region</v>
      </c>
      <c r="U675" t="str" cm="1">
        <f t="array" ref="U675">_xlfn.IFS(CleanedData[[#This Row],[Purchase Amount]]&lt;500,"Low",
CleanedData[[#This Row],[Purchase Amount]]&lt;5000,"Medium",
TRUE,"High")</f>
        <v>Medium</v>
      </c>
      <c r="V675" t="str">
        <f>TEXT(CleanedData[[#This Row],[Date]],"mmmm")</f>
        <v>September</v>
      </c>
      <c r="W675" t="str">
        <f>"Q"&amp;ROUNDUP(MONTH(CleanedData[[#This Row],[Date]])/3,0)</f>
        <v>Q3</v>
      </c>
      <c r="X675" t="str">
        <f>IF(CleanedData[[#This Row],[Purchase Amount]]&gt;=5000,"Yes","No")</f>
        <v>No</v>
      </c>
      <c r="Y675">
        <f>IF(CleanedData[[#This Row],[Recommend]]="Yes",1,0)</f>
        <v>0</v>
      </c>
      <c r="Z675" s="6">
        <f>CleanedData[[#This Row],[Purchase Amount]]*0.15</f>
        <v>143.19</v>
      </c>
      <c r="AA675" s="6">
        <f>CleanedData[[#This Row],[Purchase Amount]]*1.15</f>
        <v>1097.79</v>
      </c>
    </row>
    <row r="676" spans="1:27" x14ac:dyDescent="0.3">
      <c r="A676">
        <v>782</v>
      </c>
      <c r="B676" t="s">
        <v>898</v>
      </c>
      <c r="C676" s="1">
        <v>45602</v>
      </c>
      <c r="D676">
        <v>20</v>
      </c>
      <c r="E676" t="s">
        <v>39</v>
      </c>
      <c r="F676" t="s">
        <v>77</v>
      </c>
      <c r="G676" t="s">
        <v>563</v>
      </c>
      <c r="H676">
        <v>3</v>
      </c>
      <c r="I676" t="s">
        <v>45</v>
      </c>
      <c r="J676" t="s">
        <v>69</v>
      </c>
      <c r="K676" t="s">
        <v>44</v>
      </c>
      <c r="L676" t="s">
        <v>45</v>
      </c>
      <c r="M676" t="s">
        <v>85</v>
      </c>
      <c r="N676" t="s">
        <v>48</v>
      </c>
      <c r="O676" t="s">
        <v>48</v>
      </c>
      <c r="P676" t="s">
        <v>70</v>
      </c>
      <c r="Q676" t="s">
        <v>66</v>
      </c>
      <c r="R676" s="6">
        <f>_xlfn.XLOOKUP(CleanedData[[#This Row],[Product]],'02_Lookup_Tables'!$A$2:$A$126,'02_Lookup_Tables'!$B$2:$B$126)</f>
        <v>11052.57</v>
      </c>
      <c r="S676" t="str">
        <f>VLOOKUP(CleanedData[[#This Row],[Product]],'02_Lookup_Tables'!$H$2:$I$126,2,FALSE)</f>
        <v>Electronics</v>
      </c>
      <c r="T676" t="str">
        <f>VLOOKUP(CleanedData[[#This Row],[Province]],'02_Lookup_Tables'!$D$2:$E$10,2, FALSE)</f>
        <v>Central Region</v>
      </c>
      <c r="U676" t="str" cm="1">
        <f t="array" ref="U676">_xlfn.IFS(CleanedData[[#This Row],[Purchase Amount]]&lt;500,"Low",
CleanedData[[#This Row],[Purchase Amount]]&lt;5000,"Medium",
TRUE,"High")</f>
        <v>High</v>
      </c>
      <c r="V676" t="str">
        <f>TEXT(CleanedData[[#This Row],[Date]],"mmmm")</f>
        <v>November</v>
      </c>
      <c r="W676" t="str">
        <f>"Q"&amp;ROUNDUP(MONTH(CleanedData[[#This Row],[Date]])/3,0)</f>
        <v>Q4</v>
      </c>
      <c r="X676" t="str">
        <f>IF(CleanedData[[#This Row],[Purchase Amount]]&gt;=5000,"Yes","No")</f>
        <v>Yes</v>
      </c>
      <c r="Y676">
        <f>IF(CleanedData[[#This Row],[Recommend]]="Yes",1,0)</f>
        <v>1</v>
      </c>
      <c r="Z676" s="6">
        <f>CleanedData[[#This Row],[Purchase Amount]]*0.15</f>
        <v>1657.8854999999999</v>
      </c>
      <c r="AA676" s="6">
        <f>CleanedData[[#This Row],[Purchase Amount]]*1.15</f>
        <v>12710.455499999998</v>
      </c>
    </row>
    <row r="677" spans="1:27" x14ac:dyDescent="0.3">
      <c r="A677">
        <v>783</v>
      </c>
      <c r="B677" t="s">
        <v>899</v>
      </c>
      <c r="C677" s="1">
        <v>45343</v>
      </c>
      <c r="D677">
        <v>68</v>
      </c>
      <c r="E677" t="s">
        <v>52</v>
      </c>
      <c r="F677" t="s">
        <v>83</v>
      </c>
      <c r="G677" t="s">
        <v>696</v>
      </c>
      <c r="H677">
        <v>2</v>
      </c>
      <c r="I677" t="s">
        <v>42</v>
      </c>
      <c r="J677" t="s">
        <v>63</v>
      </c>
      <c r="K677" t="s">
        <v>55</v>
      </c>
      <c r="L677" t="s">
        <v>42</v>
      </c>
      <c r="M677" t="s">
        <v>65</v>
      </c>
      <c r="N677" t="s">
        <v>47</v>
      </c>
      <c r="O677" t="s">
        <v>89</v>
      </c>
      <c r="P677" t="s">
        <v>49</v>
      </c>
      <c r="Q677" t="s">
        <v>97</v>
      </c>
      <c r="R677" s="6">
        <f>_xlfn.XLOOKUP(CleanedData[[#This Row],[Product]],'02_Lookup_Tables'!$A$2:$A$126,'02_Lookup_Tables'!$B$2:$B$126)</f>
        <v>1233.45</v>
      </c>
      <c r="S677" t="str">
        <f>VLOOKUP(CleanedData[[#This Row],[Product]],'02_Lookup_Tables'!$H$2:$I$126,2,FALSE)</f>
        <v>Beauty &amp; Personal Care</v>
      </c>
      <c r="T677" t="str">
        <f>VLOOKUP(CleanedData[[#This Row],[Province]],'02_Lookup_Tables'!$D$2:$E$10,2, FALSE)</f>
        <v>Western Region</v>
      </c>
      <c r="U677" t="str" cm="1">
        <f t="array" ref="U677">_xlfn.IFS(CleanedData[[#This Row],[Purchase Amount]]&lt;500,"Low",
CleanedData[[#This Row],[Purchase Amount]]&lt;5000,"Medium",
TRUE,"High")</f>
        <v>Medium</v>
      </c>
      <c r="V677" t="str">
        <f>TEXT(CleanedData[[#This Row],[Date]],"mmmm")</f>
        <v>February</v>
      </c>
      <c r="W677" t="str">
        <f>"Q"&amp;ROUNDUP(MONTH(CleanedData[[#This Row],[Date]])/3,0)</f>
        <v>Q1</v>
      </c>
      <c r="X677" t="str">
        <f>IF(CleanedData[[#This Row],[Purchase Amount]]&gt;=5000,"Yes","No")</f>
        <v>No</v>
      </c>
      <c r="Y677">
        <f>IF(CleanedData[[#This Row],[Recommend]]="Yes",1,0)</f>
        <v>0</v>
      </c>
      <c r="Z677" s="6">
        <f>CleanedData[[#This Row],[Purchase Amount]]*0.15</f>
        <v>185.01750000000001</v>
      </c>
      <c r="AA677" s="6">
        <f>CleanedData[[#This Row],[Purchase Amount]]*1.15</f>
        <v>1418.4675</v>
      </c>
    </row>
    <row r="678" spans="1:27" x14ac:dyDescent="0.3">
      <c r="A678">
        <v>784</v>
      </c>
      <c r="B678" t="s">
        <v>900</v>
      </c>
      <c r="C678" s="1">
        <v>45778</v>
      </c>
      <c r="D678">
        <v>69</v>
      </c>
      <c r="E678" t="s">
        <v>52</v>
      </c>
      <c r="F678" t="s">
        <v>72</v>
      </c>
      <c r="G678" t="s">
        <v>248</v>
      </c>
      <c r="H678">
        <v>2</v>
      </c>
      <c r="I678" t="s">
        <v>45</v>
      </c>
      <c r="J678" t="s">
        <v>54</v>
      </c>
      <c r="K678" t="s">
        <v>55</v>
      </c>
      <c r="L678" t="s">
        <v>42</v>
      </c>
      <c r="M678" t="s">
        <v>190</v>
      </c>
      <c r="N678" t="s">
        <v>47</v>
      </c>
      <c r="O678" t="s">
        <v>89</v>
      </c>
      <c r="P678" t="s">
        <v>49</v>
      </c>
      <c r="Q678" t="s">
        <v>97</v>
      </c>
      <c r="R678" s="6">
        <f>_xlfn.XLOOKUP(CleanedData[[#This Row],[Product]],'02_Lookup_Tables'!$A$2:$A$126,'02_Lookup_Tables'!$B$2:$B$126)</f>
        <v>8798.49</v>
      </c>
      <c r="S678" t="str">
        <f>VLOOKUP(CleanedData[[#This Row],[Product]],'02_Lookup_Tables'!$H$2:$I$126,2,FALSE)</f>
        <v>Toys &amp; Games</v>
      </c>
      <c r="T678" t="str">
        <f>VLOOKUP(CleanedData[[#This Row],[Province]],'02_Lookup_Tables'!$D$2:$E$10,2, FALSE)</f>
        <v>Central Region</v>
      </c>
      <c r="U678" t="str" cm="1">
        <f t="array" ref="U678">_xlfn.IFS(CleanedData[[#This Row],[Purchase Amount]]&lt;500,"Low",
CleanedData[[#This Row],[Purchase Amount]]&lt;5000,"Medium",
TRUE,"High")</f>
        <v>High</v>
      </c>
      <c r="V678" t="str">
        <f>TEXT(CleanedData[[#This Row],[Date]],"mmmm")</f>
        <v>May</v>
      </c>
      <c r="W678" t="str">
        <f>"Q"&amp;ROUNDUP(MONTH(CleanedData[[#This Row],[Date]])/3,0)</f>
        <v>Q2</v>
      </c>
      <c r="X678" t="str">
        <f>IF(CleanedData[[#This Row],[Purchase Amount]]&gt;=5000,"Yes","No")</f>
        <v>Yes</v>
      </c>
      <c r="Y678">
        <f>IF(CleanedData[[#This Row],[Recommend]]="Yes",1,0)</f>
        <v>1</v>
      </c>
      <c r="Z678" s="6">
        <f>CleanedData[[#This Row],[Purchase Amount]]*0.15</f>
        <v>1319.7735</v>
      </c>
      <c r="AA678" s="6">
        <f>CleanedData[[#This Row],[Purchase Amount]]*1.15</f>
        <v>10118.263499999999</v>
      </c>
    </row>
    <row r="679" spans="1:27" x14ac:dyDescent="0.3">
      <c r="A679">
        <v>785</v>
      </c>
      <c r="B679" t="s">
        <v>901</v>
      </c>
      <c r="C679" s="1">
        <v>45483</v>
      </c>
      <c r="D679">
        <v>19</v>
      </c>
      <c r="E679" t="s">
        <v>52</v>
      </c>
      <c r="F679" t="s">
        <v>83</v>
      </c>
      <c r="G679" t="s">
        <v>118</v>
      </c>
      <c r="H679">
        <v>3</v>
      </c>
      <c r="I679" t="s">
        <v>45</v>
      </c>
      <c r="J679" t="s">
        <v>54</v>
      </c>
      <c r="K679" t="s">
        <v>55</v>
      </c>
      <c r="L679" t="s">
        <v>45</v>
      </c>
      <c r="M679" t="s">
        <v>151</v>
      </c>
      <c r="N679" t="s">
        <v>48</v>
      </c>
      <c r="O679" t="s">
        <v>89</v>
      </c>
      <c r="P679" t="s">
        <v>49</v>
      </c>
      <c r="Q679" t="s">
        <v>66</v>
      </c>
      <c r="R679" s="6">
        <f>_xlfn.XLOOKUP(CleanedData[[#This Row],[Product]],'02_Lookup_Tables'!$A$2:$A$126,'02_Lookup_Tables'!$B$2:$B$126)</f>
        <v>368.99</v>
      </c>
      <c r="S679" t="str">
        <f>VLOOKUP(CleanedData[[#This Row],[Product]],'02_Lookup_Tables'!$H$2:$I$126,2,FALSE)</f>
        <v>Accessories</v>
      </c>
      <c r="T679" t="str">
        <f>VLOOKUP(CleanedData[[#This Row],[Province]],'02_Lookup_Tables'!$D$2:$E$10,2, FALSE)</f>
        <v>Western Region</v>
      </c>
      <c r="U679" t="str" cm="1">
        <f t="array" ref="U679">_xlfn.IFS(CleanedData[[#This Row],[Purchase Amount]]&lt;500,"Low",
CleanedData[[#This Row],[Purchase Amount]]&lt;5000,"Medium",
TRUE,"High")</f>
        <v>Low</v>
      </c>
      <c r="V679" t="str">
        <f>TEXT(CleanedData[[#This Row],[Date]],"mmmm")</f>
        <v>July</v>
      </c>
      <c r="W679" t="str">
        <f>"Q"&amp;ROUNDUP(MONTH(CleanedData[[#This Row],[Date]])/3,0)</f>
        <v>Q3</v>
      </c>
      <c r="X679" t="str">
        <f>IF(CleanedData[[#This Row],[Purchase Amount]]&gt;=5000,"Yes","No")</f>
        <v>No</v>
      </c>
      <c r="Y679">
        <f>IF(CleanedData[[#This Row],[Recommend]]="Yes",1,0)</f>
        <v>1</v>
      </c>
      <c r="Z679" s="6">
        <f>CleanedData[[#This Row],[Purchase Amount]]*0.15</f>
        <v>55.348500000000001</v>
      </c>
      <c r="AA679" s="6">
        <f>CleanedData[[#This Row],[Purchase Amount]]*1.15</f>
        <v>424.33849999999995</v>
      </c>
    </row>
    <row r="680" spans="1:27" x14ac:dyDescent="0.3">
      <c r="A680">
        <v>787</v>
      </c>
      <c r="B680" t="s">
        <v>902</v>
      </c>
      <c r="C680" s="1">
        <v>45409</v>
      </c>
      <c r="D680">
        <v>34</v>
      </c>
      <c r="E680" t="s">
        <v>52</v>
      </c>
      <c r="F680" t="s">
        <v>61</v>
      </c>
      <c r="G680" t="s">
        <v>505</v>
      </c>
      <c r="H680">
        <v>3</v>
      </c>
      <c r="I680" t="s">
        <v>45</v>
      </c>
      <c r="J680" t="s">
        <v>54</v>
      </c>
      <c r="K680" t="s">
        <v>64</v>
      </c>
      <c r="L680" t="s">
        <v>42</v>
      </c>
      <c r="M680" t="s">
        <v>123</v>
      </c>
      <c r="N680" t="s">
        <v>48</v>
      </c>
      <c r="O680" t="s">
        <v>89</v>
      </c>
      <c r="P680" t="s">
        <v>49</v>
      </c>
      <c r="Q680" t="s">
        <v>58</v>
      </c>
      <c r="R680" s="6">
        <f>_xlfn.XLOOKUP(CleanedData[[#This Row],[Product]],'02_Lookup_Tables'!$A$2:$A$126,'02_Lookup_Tables'!$B$2:$B$126)</f>
        <v>2572.02</v>
      </c>
      <c r="S680" t="str">
        <f>VLOOKUP(CleanedData[[#This Row],[Product]],'02_Lookup_Tables'!$H$2:$I$126,2,FALSE)</f>
        <v>Home &amp; Living</v>
      </c>
      <c r="T680" t="str">
        <f>VLOOKUP(CleanedData[[#This Row],[Province]],'02_Lookup_Tables'!$D$2:$E$10,2, FALSE)</f>
        <v>Southern Region</v>
      </c>
      <c r="U680" t="str" cm="1">
        <f t="array" ref="U680">_xlfn.IFS(CleanedData[[#This Row],[Purchase Amount]]&lt;500,"Low",
CleanedData[[#This Row],[Purchase Amount]]&lt;5000,"Medium",
TRUE,"High")</f>
        <v>Medium</v>
      </c>
      <c r="V680" t="str">
        <f>TEXT(CleanedData[[#This Row],[Date]],"mmmm")</f>
        <v>April</v>
      </c>
      <c r="W680" t="str">
        <f>"Q"&amp;ROUNDUP(MONTH(CleanedData[[#This Row],[Date]])/3,0)</f>
        <v>Q2</v>
      </c>
      <c r="X680" t="str">
        <f>IF(CleanedData[[#This Row],[Purchase Amount]]&gt;=5000,"Yes","No")</f>
        <v>No</v>
      </c>
      <c r="Y680">
        <f>IF(CleanedData[[#This Row],[Recommend]]="Yes",1,0)</f>
        <v>1</v>
      </c>
      <c r="Z680" s="6">
        <f>CleanedData[[#This Row],[Purchase Amount]]*0.15</f>
        <v>385.803</v>
      </c>
      <c r="AA680" s="6">
        <f>CleanedData[[#This Row],[Purchase Amount]]*1.15</f>
        <v>2957.8229999999999</v>
      </c>
    </row>
    <row r="681" spans="1:27" x14ac:dyDescent="0.3">
      <c r="A681">
        <v>789</v>
      </c>
      <c r="B681" t="s">
        <v>903</v>
      </c>
      <c r="C681" s="1">
        <v>45633</v>
      </c>
      <c r="D681">
        <v>34</v>
      </c>
      <c r="E681" t="s">
        <v>39</v>
      </c>
      <c r="F681" t="s">
        <v>130</v>
      </c>
      <c r="G681" t="s">
        <v>472</v>
      </c>
      <c r="H681">
        <v>4</v>
      </c>
      <c r="I681" t="s">
        <v>45</v>
      </c>
      <c r="J681" t="s">
        <v>43</v>
      </c>
      <c r="K681" t="s">
        <v>55</v>
      </c>
      <c r="L681" t="s">
        <v>45</v>
      </c>
      <c r="M681" t="s">
        <v>88</v>
      </c>
      <c r="N681" t="s">
        <v>96</v>
      </c>
      <c r="O681" t="s">
        <v>89</v>
      </c>
      <c r="P681" t="s">
        <v>70</v>
      </c>
      <c r="Q681" t="s">
        <v>58</v>
      </c>
      <c r="R681" s="6">
        <f>_xlfn.XLOOKUP(CleanedData[[#This Row],[Product]],'02_Lookup_Tables'!$A$2:$A$126,'02_Lookup_Tables'!$B$2:$B$126)</f>
        <v>2216.12</v>
      </c>
      <c r="S681" t="str">
        <f>VLOOKUP(CleanedData[[#This Row],[Product]],'02_Lookup_Tables'!$H$2:$I$126,2,FALSE)</f>
        <v>Beauty &amp; Personal Care</v>
      </c>
      <c r="T681" t="str">
        <f>VLOOKUP(CleanedData[[#This Row],[Province]],'02_Lookup_Tables'!$D$2:$E$10,2, FALSE)</f>
        <v>Eastern Region</v>
      </c>
      <c r="U681" t="str" cm="1">
        <f t="array" ref="U681">_xlfn.IFS(CleanedData[[#This Row],[Purchase Amount]]&lt;500,"Low",
CleanedData[[#This Row],[Purchase Amount]]&lt;5000,"Medium",
TRUE,"High")</f>
        <v>Medium</v>
      </c>
      <c r="V681" t="str">
        <f>TEXT(CleanedData[[#This Row],[Date]],"mmmm")</f>
        <v>December</v>
      </c>
      <c r="W681" t="str">
        <f>"Q"&amp;ROUNDUP(MONTH(CleanedData[[#This Row],[Date]])/3,0)</f>
        <v>Q4</v>
      </c>
      <c r="X681" t="str">
        <f>IF(CleanedData[[#This Row],[Purchase Amount]]&gt;=5000,"Yes","No")</f>
        <v>No</v>
      </c>
      <c r="Y681">
        <f>IF(CleanedData[[#This Row],[Recommend]]="Yes",1,0)</f>
        <v>1</v>
      </c>
      <c r="Z681" s="6">
        <f>CleanedData[[#This Row],[Purchase Amount]]*0.15</f>
        <v>332.41799999999995</v>
      </c>
      <c r="AA681" s="6">
        <f>CleanedData[[#This Row],[Purchase Amount]]*1.15</f>
        <v>2548.5379999999996</v>
      </c>
    </row>
    <row r="682" spans="1:27" x14ac:dyDescent="0.3">
      <c r="A682">
        <v>790</v>
      </c>
      <c r="B682" t="s">
        <v>904</v>
      </c>
      <c r="C682" s="1">
        <v>45670</v>
      </c>
      <c r="D682">
        <v>72</v>
      </c>
      <c r="E682" t="s">
        <v>52</v>
      </c>
      <c r="F682" t="s">
        <v>77</v>
      </c>
      <c r="G682" t="s">
        <v>227</v>
      </c>
      <c r="H682">
        <v>5</v>
      </c>
      <c r="I682" t="s">
        <v>42</v>
      </c>
      <c r="J682" t="s">
        <v>43</v>
      </c>
      <c r="K682" t="s">
        <v>64</v>
      </c>
      <c r="L682" t="s">
        <v>42</v>
      </c>
      <c r="M682" t="s">
        <v>56</v>
      </c>
      <c r="N682" t="s">
        <v>57</v>
      </c>
      <c r="O682" t="s">
        <v>148</v>
      </c>
      <c r="P682" t="s">
        <v>49</v>
      </c>
      <c r="Q682" t="s">
        <v>97</v>
      </c>
      <c r="R682" s="6">
        <f>_xlfn.XLOOKUP(CleanedData[[#This Row],[Product]],'02_Lookup_Tables'!$A$2:$A$126,'02_Lookup_Tables'!$B$2:$B$126)</f>
        <v>22574.95</v>
      </c>
      <c r="S682" t="str">
        <f>VLOOKUP(CleanedData[[#This Row],[Product]],'02_Lookup_Tables'!$H$2:$I$126,2,FALSE)</f>
        <v>Electronics</v>
      </c>
      <c r="T682" t="str">
        <f>VLOOKUP(CleanedData[[#This Row],[Province]],'02_Lookup_Tables'!$D$2:$E$10,2, FALSE)</f>
        <v>Central Region</v>
      </c>
      <c r="U682" t="str" cm="1">
        <f t="array" ref="U682">_xlfn.IFS(CleanedData[[#This Row],[Purchase Amount]]&lt;500,"Low",
CleanedData[[#This Row],[Purchase Amount]]&lt;5000,"Medium",
TRUE,"High")</f>
        <v>High</v>
      </c>
      <c r="V682" t="str">
        <f>TEXT(CleanedData[[#This Row],[Date]],"mmmm")</f>
        <v>January</v>
      </c>
      <c r="W682" t="str">
        <f>"Q"&amp;ROUNDUP(MONTH(CleanedData[[#This Row],[Date]])/3,0)</f>
        <v>Q1</v>
      </c>
      <c r="X682" t="str">
        <f>IF(CleanedData[[#This Row],[Purchase Amount]]&gt;=5000,"Yes","No")</f>
        <v>Yes</v>
      </c>
      <c r="Y682">
        <f>IF(CleanedData[[#This Row],[Recommend]]="Yes",1,0)</f>
        <v>0</v>
      </c>
      <c r="Z682" s="6">
        <f>CleanedData[[#This Row],[Purchase Amount]]*0.15</f>
        <v>3386.2424999999998</v>
      </c>
      <c r="AA682" s="6">
        <f>CleanedData[[#This Row],[Purchase Amount]]*1.15</f>
        <v>25961.192499999997</v>
      </c>
    </row>
    <row r="683" spans="1:27" x14ac:dyDescent="0.3">
      <c r="A683">
        <v>791</v>
      </c>
      <c r="B683" t="s">
        <v>905</v>
      </c>
      <c r="C683" s="1">
        <v>45491</v>
      </c>
      <c r="E683" t="s">
        <v>52</v>
      </c>
      <c r="F683" t="s">
        <v>40</v>
      </c>
      <c r="G683" t="s">
        <v>406</v>
      </c>
      <c r="H683">
        <v>5</v>
      </c>
      <c r="I683" t="s">
        <v>45</v>
      </c>
      <c r="J683" t="s">
        <v>54</v>
      </c>
      <c r="K683" t="s">
        <v>55</v>
      </c>
      <c r="L683" t="s">
        <v>45</v>
      </c>
      <c r="M683" t="s">
        <v>208</v>
      </c>
      <c r="N683" t="s">
        <v>57</v>
      </c>
      <c r="O683" t="s">
        <v>89</v>
      </c>
      <c r="P683" t="s">
        <v>70</v>
      </c>
      <c r="Q683" t="s">
        <v>166</v>
      </c>
      <c r="R683" s="6">
        <f>_xlfn.XLOOKUP(CleanedData[[#This Row],[Product]],'02_Lookup_Tables'!$A$2:$A$126,'02_Lookup_Tables'!$B$2:$B$126)</f>
        <v>996.44</v>
      </c>
      <c r="S683" t="str">
        <f>VLOOKUP(CleanedData[[#This Row],[Product]],'02_Lookup_Tables'!$H$2:$I$126,2,FALSE)</f>
        <v>Sports &amp; Outdoors</v>
      </c>
      <c r="T683" t="str">
        <f>VLOOKUP(CleanedData[[#This Row],[Province]],'02_Lookup_Tables'!$D$2:$E$10,2, FALSE)</f>
        <v>Northern Region</v>
      </c>
      <c r="U683" t="str" cm="1">
        <f t="array" ref="U683">_xlfn.IFS(CleanedData[[#This Row],[Purchase Amount]]&lt;500,"Low",
CleanedData[[#This Row],[Purchase Amount]]&lt;5000,"Medium",
TRUE,"High")</f>
        <v>Medium</v>
      </c>
      <c r="V683" t="str">
        <f>TEXT(CleanedData[[#This Row],[Date]],"mmmm")</f>
        <v>July</v>
      </c>
      <c r="W683" t="str">
        <f>"Q"&amp;ROUNDUP(MONTH(CleanedData[[#This Row],[Date]])/3,0)</f>
        <v>Q3</v>
      </c>
      <c r="X683" t="str">
        <f>IF(CleanedData[[#This Row],[Purchase Amount]]&gt;=5000,"Yes","No")</f>
        <v>No</v>
      </c>
      <c r="Y683">
        <f>IF(CleanedData[[#This Row],[Recommend]]="Yes",1,0)</f>
        <v>1</v>
      </c>
      <c r="Z683" s="6">
        <f>CleanedData[[#This Row],[Purchase Amount]]*0.15</f>
        <v>149.46600000000001</v>
      </c>
      <c r="AA683" s="6">
        <f>CleanedData[[#This Row],[Purchase Amount]]*1.15</f>
        <v>1145.9059999999999</v>
      </c>
    </row>
    <row r="684" spans="1:27" x14ac:dyDescent="0.3">
      <c r="A684">
        <v>792</v>
      </c>
      <c r="B684" t="s">
        <v>906</v>
      </c>
      <c r="C684" s="1">
        <v>45922</v>
      </c>
      <c r="D684">
        <v>47</v>
      </c>
      <c r="E684" t="s">
        <v>52</v>
      </c>
      <c r="F684" t="s">
        <v>83</v>
      </c>
      <c r="G684" t="s">
        <v>227</v>
      </c>
      <c r="H684">
        <v>1</v>
      </c>
      <c r="I684" t="s">
        <v>45</v>
      </c>
      <c r="J684" t="s">
        <v>63</v>
      </c>
      <c r="K684" t="s">
        <v>55</v>
      </c>
      <c r="L684" t="s">
        <v>42</v>
      </c>
      <c r="M684" t="s">
        <v>165</v>
      </c>
      <c r="N684" t="s">
        <v>80</v>
      </c>
      <c r="O684" t="s">
        <v>89</v>
      </c>
      <c r="P684" t="s">
        <v>49</v>
      </c>
      <c r="Q684" t="s">
        <v>93</v>
      </c>
      <c r="R684" s="6">
        <f>_xlfn.XLOOKUP(CleanedData[[#This Row],[Product]],'02_Lookup_Tables'!$A$2:$A$126,'02_Lookup_Tables'!$B$2:$B$126)</f>
        <v>22574.95</v>
      </c>
      <c r="S684" t="str">
        <f>VLOOKUP(CleanedData[[#This Row],[Product]],'02_Lookup_Tables'!$H$2:$I$126,2,FALSE)</f>
        <v>Electronics</v>
      </c>
      <c r="T684" t="str">
        <f>VLOOKUP(CleanedData[[#This Row],[Province]],'02_Lookup_Tables'!$D$2:$E$10,2, FALSE)</f>
        <v>Western Region</v>
      </c>
      <c r="U684" t="str" cm="1">
        <f t="array" ref="U684">_xlfn.IFS(CleanedData[[#This Row],[Purchase Amount]]&lt;500,"Low",
CleanedData[[#This Row],[Purchase Amount]]&lt;5000,"Medium",
TRUE,"High")</f>
        <v>High</v>
      </c>
      <c r="V684" t="str">
        <f>TEXT(CleanedData[[#This Row],[Date]],"mmmm")</f>
        <v>September</v>
      </c>
      <c r="W684" t="str">
        <f>"Q"&amp;ROUNDUP(MONTH(CleanedData[[#This Row],[Date]])/3,0)</f>
        <v>Q3</v>
      </c>
      <c r="X684" t="str">
        <f>IF(CleanedData[[#This Row],[Purchase Amount]]&gt;=5000,"Yes","No")</f>
        <v>Yes</v>
      </c>
      <c r="Y684">
        <f>IF(CleanedData[[#This Row],[Recommend]]="Yes",1,0)</f>
        <v>1</v>
      </c>
      <c r="Z684" s="6">
        <f>CleanedData[[#This Row],[Purchase Amount]]*0.15</f>
        <v>3386.2424999999998</v>
      </c>
      <c r="AA684" s="6">
        <f>CleanedData[[#This Row],[Purchase Amount]]*1.15</f>
        <v>25961.192499999997</v>
      </c>
    </row>
    <row r="685" spans="1:27" x14ac:dyDescent="0.3">
      <c r="A685">
        <v>793</v>
      </c>
      <c r="B685" t="s">
        <v>907</v>
      </c>
      <c r="C685" s="1">
        <v>45533</v>
      </c>
      <c r="D685">
        <v>71</v>
      </c>
      <c r="E685" t="s">
        <v>39</v>
      </c>
      <c r="F685" t="s">
        <v>77</v>
      </c>
      <c r="G685" t="s">
        <v>144</v>
      </c>
      <c r="H685">
        <v>1</v>
      </c>
      <c r="I685" t="s">
        <v>45</v>
      </c>
      <c r="J685" t="s">
        <v>43</v>
      </c>
      <c r="K685" t="s">
        <v>55</v>
      </c>
      <c r="L685" t="s">
        <v>42</v>
      </c>
      <c r="N685" t="s">
        <v>80</v>
      </c>
      <c r="O685" t="s">
        <v>134</v>
      </c>
      <c r="P685" t="s">
        <v>8646</v>
      </c>
      <c r="Q685" t="s">
        <v>97</v>
      </c>
      <c r="R685" s="6">
        <f>_xlfn.XLOOKUP(CleanedData[[#This Row],[Product]],'02_Lookup_Tables'!$A$2:$A$126,'02_Lookup_Tables'!$B$2:$B$126)</f>
        <v>4455.18</v>
      </c>
      <c r="S685" t="str">
        <f>VLOOKUP(CleanedData[[#This Row],[Product]],'02_Lookup_Tables'!$H$2:$I$126,2,FALSE)</f>
        <v>Sports &amp; Outdoors</v>
      </c>
      <c r="T685" t="str">
        <f>VLOOKUP(CleanedData[[#This Row],[Province]],'02_Lookup_Tables'!$D$2:$E$10,2, FALSE)</f>
        <v>Central Region</v>
      </c>
      <c r="U685" t="str" cm="1">
        <f t="array" ref="U685">_xlfn.IFS(CleanedData[[#This Row],[Purchase Amount]]&lt;500,"Low",
CleanedData[[#This Row],[Purchase Amount]]&lt;5000,"Medium",
TRUE,"High")</f>
        <v>Medium</v>
      </c>
      <c r="V685" t="str">
        <f>TEXT(CleanedData[[#This Row],[Date]],"mmmm")</f>
        <v>August</v>
      </c>
      <c r="W685" t="str">
        <f>"Q"&amp;ROUNDUP(MONTH(CleanedData[[#This Row],[Date]])/3,0)</f>
        <v>Q3</v>
      </c>
      <c r="X685" t="str">
        <f>IF(CleanedData[[#This Row],[Purchase Amount]]&gt;=5000,"Yes","No")</f>
        <v>No</v>
      </c>
      <c r="Y685">
        <f>IF(CleanedData[[#This Row],[Recommend]]="Yes",1,0)</f>
        <v>1</v>
      </c>
      <c r="Z685" s="6">
        <f>CleanedData[[#This Row],[Purchase Amount]]*0.15</f>
        <v>668.27700000000004</v>
      </c>
      <c r="AA685" s="6">
        <f>CleanedData[[#This Row],[Purchase Amount]]*1.15</f>
        <v>5123.4570000000003</v>
      </c>
    </row>
    <row r="686" spans="1:27" x14ac:dyDescent="0.3">
      <c r="A686">
        <v>794</v>
      </c>
      <c r="B686" t="s">
        <v>908</v>
      </c>
      <c r="C686" s="1">
        <v>45751</v>
      </c>
      <c r="E686" t="s">
        <v>39</v>
      </c>
      <c r="F686" t="s">
        <v>40</v>
      </c>
      <c r="G686" t="s">
        <v>84</v>
      </c>
      <c r="H686">
        <v>5</v>
      </c>
      <c r="I686" t="s">
        <v>45</v>
      </c>
      <c r="J686" t="s">
        <v>54</v>
      </c>
      <c r="K686" t="s">
        <v>64</v>
      </c>
      <c r="L686" t="s">
        <v>42</v>
      </c>
      <c r="M686" t="s">
        <v>106</v>
      </c>
      <c r="N686" t="s">
        <v>57</v>
      </c>
      <c r="O686" t="s">
        <v>148</v>
      </c>
      <c r="P686" t="s">
        <v>49</v>
      </c>
      <c r="Q686" t="s">
        <v>166</v>
      </c>
      <c r="R686" s="6">
        <f>_xlfn.XLOOKUP(CleanedData[[#This Row],[Product]],'02_Lookup_Tables'!$A$2:$A$126,'02_Lookup_Tables'!$B$2:$B$126)</f>
        <v>1158.56</v>
      </c>
      <c r="S686" t="str">
        <f>VLOOKUP(CleanedData[[#This Row],[Product]],'02_Lookup_Tables'!$H$2:$I$126,2,FALSE)</f>
        <v>Toys &amp; Games</v>
      </c>
      <c r="T686" t="str">
        <f>VLOOKUP(CleanedData[[#This Row],[Province]],'02_Lookup_Tables'!$D$2:$E$10,2, FALSE)</f>
        <v>Northern Region</v>
      </c>
      <c r="U686" t="str" cm="1">
        <f t="array" ref="U686">_xlfn.IFS(CleanedData[[#This Row],[Purchase Amount]]&lt;500,"Low",
CleanedData[[#This Row],[Purchase Amount]]&lt;5000,"Medium",
TRUE,"High")</f>
        <v>Medium</v>
      </c>
      <c r="V686" t="str">
        <f>TEXT(CleanedData[[#This Row],[Date]],"mmmm")</f>
        <v>April</v>
      </c>
      <c r="W686" t="str">
        <f>"Q"&amp;ROUNDUP(MONTH(CleanedData[[#This Row],[Date]])/3,0)</f>
        <v>Q2</v>
      </c>
      <c r="X686" t="str">
        <f>IF(CleanedData[[#This Row],[Purchase Amount]]&gt;=5000,"Yes","No")</f>
        <v>No</v>
      </c>
      <c r="Y686">
        <f>IF(CleanedData[[#This Row],[Recommend]]="Yes",1,0)</f>
        <v>1</v>
      </c>
      <c r="Z686" s="6">
        <f>CleanedData[[#This Row],[Purchase Amount]]*0.15</f>
        <v>173.78399999999999</v>
      </c>
      <c r="AA686" s="6">
        <f>CleanedData[[#This Row],[Purchase Amount]]*1.15</f>
        <v>1332.3439999999998</v>
      </c>
    </row>
    <row r="687" spans="1:27" x14ac:dyDescent="0.3">
      <c r="A687">
        <v>795</v>
      </c>
      <c r="B687" t="s">
        <v>909</v>
      </c>
      <c r="C687" s="1">
        <v>45445</v>
      </c>
      <c r="D687">
        <v>76</v>
      </c>
      <c r="E687" t="s">
        <v>39</v>
      </c>
      <c r="F687" t="s">
        <v>108</v>
      </c>
      <c r="G687" t="s">
        <v>201</v>
      </c>
      <c r="H687">
        <v>1</v>
      </c>
      <c r="I687" t="s">
        <v>42</v>
      </c>
      <c r="J687" t="s">
        <v>63</v>
      </c>
      <c r="K687" t="s">
        <v>44</v>
      </c>
      <c r="L687" t="s">
        <v>42</v>
      </c>
      <c r="M687" t="s">
        <v>79</v>
      </c>
      <c r="N687" t="s">
        <v>80</v>
      </c>
      <c r="O687" t="s">
        <v>89</v>
      </c>
      <c r="P687" t="s">
        <v>49</v>
      </c>
      <c r="Q687" t="s">
        <v>97</v>
      </c>
      <c r="R687" s="6">
        <f>_xlfn.XLOOKUP(CleanedData[[#This Row],[Product]],'02_Lookup_Tables'!$A$2:$A$126,'02_Lookup_Tables'!$B$2:$B$126)</f>
        <v>755.66</v>
      </c>
      <c r="S687" t="str">
        <f>VLOOKUP(CleanedData[[#This Row],[Product]],'02_Lookup_Tables'!$H$2:$I$126,2,FALSE)</f>
        <v>Home &amp; Living</v>
      </c>
      <c r="T687" t="str">
        <f>VLOOKUP(CleanedData[[#This Row],[Province]],'02_Lookup_Tables'!$D$2:$E$10,2, FALSE)</f>
        <v>Gauteng Region</v>
      </c>
      <c r="U687" t="str" cm="1">
        <f t="array" ref="U687">_xlfn.IFS(CleanedData[[#This Row],[Purchase Amount]]&lt;500,"Low",
CleanedData[[#This Row],[Purchase Amount]]&lt;5000,"Medium",
TRUE,"High")</f>
        <v>Medium</v>
      </c>
      <c r="V687" t="str">
        <f>TEXT(CleanedData[[#This Row],[Date]],"mmmm")</f>
        <v>June</v>
      </c>
      <c r="W687" t="str">
        <f>"Q"&amp;ROUNDUP(MONTH(CleanedData[[#This Row],[Date]])/3,0)</f>
        <v>Q2</v>
      </c>
      <c r="X687" t="str">
        <f>IF(CleanedData[[#This Row],[Purchase Amount]]&gt;=5000,"Yes","No")</f>
        <v>No</v>
      </c>
      <c r="Y687">
        <f>IF(CleanedData[[#This Row],[Recommend]]="Yes",1,0)</f>
        <v>0</v>
      </c>
      <c r="Z687" s="6">
        <f>CleanedData[[#This Row],[Purchase Amount]]*0.15</f>
        <v>113.34899999999999</v>
      </c>
      <c r="AA687" s="6">
        <f>CleanedData[[#This Row],[Purchase Amount]]*1.15</f>
        <v>869.0089999999999</v>
      </c>
    </row>
    <row r="688" spans="1:27" x14ac:dyDescent="0.3">
      <c r="A688">
        <v>796</v>
      </c>
      <c r="B688" t="s">
        <v>910</v>
      </c>
      <c r="C688" s="1">
        <v>45422</v>
      </c>
      <c r="D688">
        <v>53</v>
      </c>
      <c r="E688" t="s">
        <v>52</v>
      </c>
      <c r="F688" t="s">
        <v>108</v>
      </c>
      <c r="G688" t="s">
        <v>133</v>
      </c>
      <c r="H688">
        <v>1</v>
      </c>
      <c r="I688" t="s">
        <v>45</v>
      </c>
      <c r="J688" t="s">
        <v>74</v>
      </c>
      <c r="K688" t="s">
        <v>44</v>
      </c>
      <c r="L688" t="s">
        <v>45</v>
      </c>
      <c r="M688" t="s">
        <v>79</v>
      </c>
      <c r="N688" t="s">
        <v>80</v>
      </c>
      <c r="O688" t="s">
        <v>89</v>
      </c>
      <c r="P688" t="s">
        <v>49</v>
      </c>
      <c r="Q688" t="s">
        <v>93</v>
      </c>
      <c r="R688" s="6">
        <f>_xlfn.XLOOKUP(CleanedData[[#This Row],[Product]],'02_Lookup_Tables'!$A$2:$A$126,'02_Lookup_Tables'!$B$2:$B$126)</f>
        <v>1734</v>
      </c>
      <c r="S688" t="str">
        <f>VLOOKUP(CleanedData[[#This Row],[Product]],'02_Lookup_Tables'!$H$2:$I$126,2,FALSE)</f>
        <v>Home &amp; Living</v>
      </c>
      <c r="T688" t="str">
        <f>VLOOKUP(CleanedData[[#This Row],[Province]],'02_Lookup_Tables'!$D$2:$E$10,2, FALSE)</f>
        <v>Gauteng Region</v>
      </c>
      <c r="U688" t="str" cm="1">
        <f t="array" ref="U688">_xlfn.IFS(CleanedData[[#This Row],[Purchase Amount]]&lt;500,"Low",
CleanedData[[#This Row],[Purchase Amount]]&lt;5000,"Medium",
TRUE,"High")</f>
        <v>Medium</v>
      </c>
      <c r="V688" t="str">
        <f>TEXT(CleanedData[[#This Row],[Date]],"mmmm")</f>
        <v>May</v>
      </c>
      <c r="W688" t="str">
        <f>"Q"&amp;ROUNDUP(MONTH(CleanedData[[#This Row],[Date]])/3,0)</f>
        <v>Q2</v>
      </c>
      <c r="X688" t="str">
        <f>IF(CleanedData[[#This Row],[Purchase Amount]]&gt;=5000,"Yes","No")</f>
        <v>No</v>
      </c>
      <c r="Y688">
        <f>IF(CleanedData[[#This Row],[Recommend]]="Yes",1,0)</f>
        <v>1</v>
      </c>
      <c r="Z688" s="6">
        <f>CleanedData[[#This Row],[Purchase Amount]]*0.15</f>
        <v>260.09999999999997</v>
      </c>
      <c r="AA688" s="6">
        <f>CleanedData[[#This Row],[Purchase Amount]]*1.15</f>
        <v>1994.1</v>
      </c>
    </row>
    <row r="689" spans="1:27" x14ac:dyDescent="0.3">
      <c r="A689">
        <v>797</v>
      </c>
      <c r="B689" t="s">
        <v>911</v>
      </c>
      <c r="C689" s="1">
        <v>45547</v>
      </c>
      <c r="D689">
        <v>27</v>
      </c>
      <c r="E689" t="s">
        <v>60</v>
      </c>
      <c r="F689" t="s">
        <v>108</v>
      </c>
      <c r="G689" t="s">
        <v>320</v>
      </c>
      <c r="H689">
        <v>4</v>
      </c>
      <c r="I689" t="s">
        <v>42</v>
      </c>
      <c r="J689" t="s">
        <v>74</v>
      </c>
      <c r="K689" t="s">
        <v>44</v>
      </c>
      <c r="L689" t="s">
        <v>45</v>
      </c>
      <c r="M689" t="s">
        <v>151</v>
      </c>
      <c r="N689" t="s">
        <v>96</v>
      </c>
      <c r="O689" t="s">
        <v>89</v>
      </c>
      <c r="P689" t="s">
        <v>70</v>
      </c>
      <c r="Q689" t="s">
        <v>58</v>
      </c>
      <c r="R689" s="6">
        <f>_xlfn.XLOOKUP(CleanedData[[#This Row],[Product]],'02_Lookup_Tables'!$A$2:$A$126,'02_Lookup_Tables'!$B$2:$B$126)</f>
        <v>375.53</v>
      </c>
      <c r="S689" t="str">
        <f>VLOOKUP(CleanedData[[#This Row],[Product]],'02_Lookup_Tables'!$H$2:$I$126,2,FALSE)</f>
        <v>Toys &amp; Games</v>
      </c>
      <c r="T689" t="str">
        <f>VLOOKUP(CleanedData[[#This Row],[Province]],'02_Lookup_Tables'!$D$2:$E$10,2, FALSE)</f>
        <v>Gauteng Region</v>
      </c>
      <c r="U689" t="str" cm="1">
        <f t="array" ref="U689">_xlfn.IFS(CleanedData[[#This Row],[Purchase Amount]]&lt;500,"Low",
CleanedData[[#This Row],[Purchase Amount]]&lt;5000,"Medium",
TRUE,"High")</f>
        <v>Low</v>
      </c>
      <c r="V689" t="str">
        <f>TEXT(CleanedData[[#This Row],[Date]],"mmmm")</f>
        <v>September</v>
      </c>
      <c r="W689" t="str">
        <f>"Q"&amp;ROUNDUP(MONTH(CleanedData[[#This Row],[Date]])/3,0)</f>
        <v>Q3</v>
      </c>
      <c r="X689" t="str">
        <f>IF(CleanedData[[#This Row],[Purchase Amount]]&gt;=5000,"Yes","No")</f>
        <v>No</v>
      </c>
      <c r="Y689">
        <f>IF(CleanedData[[#This Row],[Recommend]]="Yes",1,0)</f>
        <v>0</v>
      </c>
      <c r="Z689" s="6">
        <f>CleanedData[[#This Row],[Purchase Amount]]*0.15</f>
        <v>56.329499999999996</v>
      </c>
      <c r="AA689" s="6">
        <f>CleanedData[[#This Row],[Purchase Amount]]*1.15</f>
        <v>431.85949999999991</v>
      </c>
    </row>
    <row r="690" spans="1:27" x14ac:dyDescent="0.3">
      <c r="A690">
        <v>798</v>
      </c>
      <c r="B690" t="s">
        <v>912</v>
      </c>
      <c r="C690" s="1">
        <v>45912</v>
      </c>
      <c r="D690">
        <v>56</v>
      </c>
      <c r="E690" t="s">
        <v>39</v>
      </c>
      <c r="F690" t="s">
        <v>83</v>
      </c>
      <c r="G690" t="s">
        <v>309</v>
      </c>
      <c r="H690">
        <v>5</v>
      </c>
      <c r="I690" t="s">
        <v>45</v>
      </c>
      <c r="J690" t="s">
        <v>63</v>
      </c>
      <c r="K690" t="s">
        <v>64</v>
      </c>
      <c r="L690" t="s">
        <v>42</v>
      </c>
      <c r="M690" t="s">
        <v>46</v>
      </c>
      <c r="N690" t="s">
        <v>57</v>
      </c>
      <c r="O690" t="s">
        <v>89</v>
      </c>
      <c r="P690" t="s">
        <v>70</v>
      </c>
      <c r="Q690" t="s">
        <v>50</v>
      </c>
      <c r="R690" s="6">
        <f>_xlfn.XLOOKUP(CleanedData[[#This Row],[Product]],'02_Lookup_Tables'!$A$2:$A$126,'02_Lookup_Tables'!$B$2:$B$126)</f>
        <v>353.21</v>
      </c>
      <c r="S690" t="str">
        <f>VLOOKUP(CleanedData[[#This Row],[Product]],'02_Lookup_Tables'!$H$2:$I$126,2,FALSE)</f>
        <v>Food</v>
      </c>
      <c r="T690" t="str">
        <f>VLOOKUP(CleanedData[[#This Row],[Province]],'02_Lookup_Tables'!$D$2:$E$10,2, FALSE)</f>
        <v>Western Region</v>
      </c>
      <c r="U690" t="str" cm="1">
        <f t="array" ref="U690">_xlfn.IFS(CleanedData[[#This Row],[Purchase Amount]]&lt;500,"Low",
CleanedData[[#This Row],[Purchase Amount]]&lt;5000,"Medium",
TRUE,"High")</f>
        <v>Low</v>
      </c>
      <c r="V690" t="str">
        <f>TEXT(CleanedData[[#This Row],[Date]],"mmmm")</f>
        <v>September</v>
      </c>
      <c r="W690" t="str">
        <f>"Q"&amp;ROUNDUP(MONTH(CleanedData[[#This Row],[Date]])/3,0)</f>
        <v>Q3</v>
      </c>
      <c r="X690" t="str">
        <f>IF(CleanedData[[#This Row],[Purchase Amount]]&gt;=5000,"Yes","No")</f>
        <v>No</v>
      </c>
      <c r="Y690">
        <f>IF(CleanedData[[#This Row],[Recommend]]="Yes",1,0)</f>
        <v>1</v>
      </c>
      <c r="Z690" s="6">
        <f>CleanedData[[#This Row],[Purchase Amount]]*0.15</f>
        <v>52.981499999999997</v>
      </c>
      <c r="AA690" s="6">
        <f>CleanedData[[#This Row],[Purchase Amount]]*1.15</f>
        <v>406.19149999999996</v>
      </c>
    </row>
    <row r="691" spans="1:27" x14ac:dyDescent="0.3">
      <c r="A691">
        <v>799</v>
      </c>
      <c r="B691" t="s">
        <v>913</v>
      </c>
      <c r="C691" s="1">
        <v>45487</v>
      </c>
      <c r="D691">
        <v>40</v>
      </c>
      <c r="E691" t="s">
        <v>39</v>
      </c>
      <c r="F691" t="s">
        <v>108</v>
      </c>
      <c r="G691" t="s">
        <v>168</v>
      </c>
      <c r="H691">
        <v>2</v>
      </c>
      <c r="I691" t="s">
        <v>45</v>
      </c>
      <c r="J691" t="s">
        <v>43</v>
      </c>
      <c r="K691" t="s">
        <v>64</v>
      </c>
      <c r="L691" t="s">
        <v>45</v>
      </c>
      <c r="M691" t="s">
        <v>88</v>
      </c>
      <c r="N691" t="s">
        <v>47</v>
      </c>
      <c r="O691" t="s">
        <v>89</v>
      </c>
      <c r="P691" t="s">
        <v>49</v>
      </c>
      <c r="Q691" t="s">
        <v>81</v>
      </c>
      <c r="R691" s="6">
        <f>_xlfn.XLOOKUP(CleanedData[[#This Row],[Product]],'02_Lookup_Tables'!$A$2:$A$126,'02_Lookup_Tables'!$B$2:$B$126)</f>
        <v>14729.04</v>
      </c>
      <c r="S691" t="str">
        <f>VLOOKUP(CleanedData[[#This Row],[Product]],'02_Lookup_Tables'!$H$2:$I$126,2,FALSE)</f>
        <v>Electronics</v>
      </c>
      <c r="T691" t="str">
        <f>VLOOKUP(CleanedData[[#This Row],[Province]],'02_Lookup_Tables'!$D$2:$E$10,2, FALSE)</f>
        <v>Gauteng Region</v>
      </c>
      <c r="U691" t="str" cm="1">
        <f t="array" ref="U691">_xlfn.IFS(CleanedData[[#This Row],[Purchase Amount]]&lt;500,"Low",
CleanedData[[#This Row],[Purchase Amount]]&lt;5000,"Medium",
TRUE,"High")</f>
        <v>High</v>
      </c>
      <c r="V691" t="str">
        <f>TEXT(CleanedData[[#This Row],[Date]],"mmmm")</f>
        <v>July</v>
      </c>
      <c r="W691" t="str">
        <f>"Q"&amp;ROUNDUP(MONTH(CleanedData[[#This Row],[Date]])/3,0)</f>
        <v>Q3</v>
      </c>
      <c r="X691" t="str">
        <f>IF(CleanedData[[#This Row],[Purchase Amount]]&gt;=5000,"Yes","No")</f>
        <v>Yes</v>
      </c>
      <c r="Y691">
        <f>IF(CleanedData[[#This Row],[Recommend]]="Yes",1,0)</f>
        <v>1</v>
      </c>
      <c r="Z691" s="6">
        <f>CleanedData[[#This Row],[Purchase Amount]]*0.15</f>
        <v>2209.3560000000002</v>
      </c>
      <c r="AA691" s="6">
        <f>CleanedData[[#This Row],[Purchase Amount]]*1.15</f>
        <v>16938.396000000001</v>
      </c>
    </row>
    <row r="692" spans="1:27" x14ac:dyDescent="0.3">
      <c r="A692">
        <v>800</v>
      </c>
      <c r="B692" t="s">
        <v>914</v>
      </c>
      <c r="C692" s="1">
        <v>45572</v>
      </c>
      <c r="D692">
        <v>30</v>
      </c>
      <c r="E692" t="s">
        <v>39</v>
      </c>
      <c r="F692" t="s">
        <v>61</v>
      </c>
      <c r="G692" t="s">
        <v>205</v>
      </c>
      <c r="H692">
        <v>5</v>
      </c>
      <c r="I692" t="s">
        <v>42</v>
      </c>
      <c r="J692" t="s">
        <v>69</v>
      </c>
      <c r="K692" t="s">
        <v>55</v>
      </c>
      <c r="L692" t="s">
        <v>42</v>
      </c>
      <c r="N692" t="s">
        <v>57</v>
      </c>
      <c r="O692" t="s">
        <v>134</v>
      </c>
      <c r="P692" t="s">
        <v>8646</v>
      </c>
      <c r="Q692" t="s">
        <v>58</v>
      </c>
      <c r="R692" s="6">
        <f>_xlfn.XLOOKUP(CleanedData[[#This Row],[Product]],'02_Lookup_Tables'!$A$2:$A$126,'02_Lookup_Tables'!$B$2:$B$126)</f>
        <v>139.72999999999999</v>
      </c>
      <c r="S692" t="str">
        <f>VLOOKUP(CleanedData[[#This Row],[Product]],'02_Lookup_Tables'!$H$2:$I$126,2,FALSE)</f>
        <v>Beauty &amp; Personal Care</v>
      </c>
      <c r="T692" t="str">
        <f>VLOOKUP(CleanedData[[#This Row],[Province]],'02_Lookup_Tables'!$D$2:$E$10,2, FALSE)</f>
        <v>Southern Region</v>
      </c>
      <c r="U692" t="str" cm="1">
        <f t="array" ref="U692">_xlfn.IFS(CleanedData[[#This Row],[Purchase Amount]]&lt;500,"Low",
CleanedData[[#This Row],[Purchase Amount]]&lt;5000,"Medium",
TRUE,"High")</f>
        <v>Low</v>
      </c>
      <c r="V692" t="str">
        <f>TEXT(CleanedData[[#This Row],[Date]],"mmmm")</f>
        <v>October</v>
      </c>
      <c r="W692" t="str">
        <f>"Q"&amp;ROUNDUP(MONTH(CleanedData[[#This Row],[Date]])/3,0)</f>
        <v>Q4</v>
      </c>
      <c r="X692" t="str">
        <f>IF(CleanedData[[#This Row],[Purchase Amount]]&gt;=5000,"Yes","No")</f>
        <v>No</v>
      </c>
      <c r="Y692">
        <f>IF(CleanedData[[#This Row],[Recommend]]="Yes",1,0)</f>
        <v>0</v>
      </c>
      <c r="Z692" s="6">
        <f>CleanedData[[#This Row],[Purchase Amount]]*0.15</f>
        <v>20.959499999999998</v>
      </c>
      <c r="AA692" s="6">
        <f>CleanedData[[#This Row],[Purchase Amount]]*1.15</f>
        <v>160.68949999999998</v>
      </c>
    </row>
    <row r="693" spans="1:27" x14ac:dyDescent="0.3">
      <c r="A693">
        <v>801</v>
      </c>
      <c r="B693" t="s">
        <v>915</v>
      </c>
      <c r="C693" s="1">
        <v>45920</v>
      </c>
      <c r="D693">
        <v>18</v>
      </c>
      <c r="E693" t="s">
        <v>52</v>
      </c>
      <c r="F693" t="s">
        <v>130</v>
      </c>
      <c r="G693" t="s">
        <v>352</v>
      </c>
      <c r="H693">
        <v>1</v>
      </c>
      <c r="I693" t="s">
        <v>42</v>
      </c>
      <c r="J693" t="s">
        <v>54</v>
      </c>
      <c r="K693" t="s">
        <v>64</v>
      </c>
      <c r="L693" t="s">
        <v>45</v>
      </c>
      <c r="M693" t="s">
        <v>100</v>
      </c>
      <c r="N693" t="s">
        <v>80</v>
      </c>
      <c r="O693" t="s">
        <v>48</v>
      </c>
      <c r="P693" t="s">
        <v>49</v>
      </c>
      <c r="Q693" t="s">
        <v>66</v>
      </c>
      <c r="R693" s="6">
        <f>_xlfn.XLOOKUP(CleanedData[[#This Row],[Product]],'02_Lookup_Tables'!$A$2:$A$126,'02_Lookup_Tables'!$B$2:$B$126)</f>
        <v>2217.0300000000002</v>
      </c>
      <c r="S693" t="str">
        <f>VLOOKUP(CleanedData[[#This Row],[Product]],'02_Lookup_Tables'!$H$2:$I$126,2,FALSE)</f>
        <v>Apparel</v>
      </c>
      <c r="T693" t="str">
        <f>VLOOKUP(CleanedData[[#This Row],[Province]],'02_Lookup_Tables'!$D$2:$E$10,2, FALSE)</f>
        <v>Eastern Region</v>
      </c>
      <c r="U693" t="str" cm="1">
        <f t="array" ref="U693">_xlfn.IFS(CleanedData[[#This Row],[Purchase Amount]]&lt;500,"Low",
CleanedData[[#This Row],[Purchase Amount]]&lt;5000,"Medium",
TRUE,"High")</f>
        <v>Medium</v>
      </c>
      <c r="V693" t="str">
        <f>TEXT(CleanedData[[#This Row],[Date]],"mmmm")</f>
        <v>September</v>
      </c>
      <c r="W693" t="str">
        <f>"Q"&amp;ROUNDUP(MONTH(CleanedData[[#This Row],[Date]])/3,0)</f>
        <v>Q3</v>
      </c>
      <c r="X693" t="str">
        <f>IF(CleanedData[[#This Row],[Purchase Amount]]&gt;=5000,"Yes","No")</f>
        <v>No</v>
      </c>
      <c r="Y693">
        <f>IF(CleanedData[[#This Row],[Recommend]]="Yes",1,0)</f>
        <v>0</v>
      </c>
      <c r="Z693" s="6">
        <f>CleanedData[[#This Row],[Purchase Amount]]*0.15</f>
        <v>332.55450000000002</v>
      </c>
      <c r="AA693" s="6">
        <f>CleanedData[[#This Row],[Purchase Amount]]*1.15</f>
        <v>2549.5844999999999</v>
      </c>
    </row>
    <row r="694" spans="1:27" x14ac:dyDescent="0.3">
      <c r="A694">
        <v>802</v>
      </c>
      <c r="B694" t="s">
        <v>916</v>
      </c>
      <c r="C694" s="1">
        <v>45980</v>
      </c>
      <c r="D694">
        <v>66</v>
      </c>
      <c r="E694" t="s">
        <v>60</v>
      </c>
      <c r="F694" t="s">
        <v>125</v>
      </c>
      <c r="G694" t="s">
        <v>78</v>
      </c>
      <c r="H694">
        <v>3</v>
      </c>
      <c r="I694" t="s">
        <v>42</v>
      </c>
      <c r="J694" t="s">
        <v>63</v>
      </c>
      <c r="K694" t="s">
        <v>55</v>
      </c>
      <c r="L694" t="s">
        <v>42</v>
      </c>
      <c r="M694" t="s">
        <v>184</v>
      </c>
      <c r="N694" t="s">
        <v>48</v>
      </c>
      <c r="O694" t="s">
        <v>148</v>
      </c>
      <c r="P694" t="s">
        <v>49</v>
      </c>
      <c r="Q694" t="s">
        <v>97</v>
      </c>
      <c r="R694" s="6">
        <f>_xlfn.XLOOKUP(CleanedData[[#This Row],[Product]],'02_Lookup_Tables'!$A$2:$A$126,'02_Lookup_Tables'!$B$2:$B$126)</f>
        <v>1951.09</v>
      </c>
      <c r="S694" t="str">
        <f>VLOOKUP(CleanedData[[#This Row],[Product]],'02_Lookup_Tables'!$H$2:$I$126,2,FALSE)</f>
        <v>Accessories</v>
      </c>
      <c r="T694" t="str">
        <f>VLOOKUP(CleanedData[[#This Row],[Province]],'02_Lookup_Tables'!$D$2:$E$10,2, FALSE)</f>
        <v>Western Region</v>
      </c>
      <c r="U694" t="str" cm="1">
        <f t="array" ref="U694">_xlfn.IFS(CleanedData[[#This Row],[Purchase Amount]]&lt;500,"Low",
CleanedData[[#This Row],[Purchase Amount]]&lt;5000,"Medium",
TRUE,"High")</f>
        <v>Medium</v>
      </c>
      <c r="V694" t="str">
        <f>TEXT(CleanedData[[#This Row],[Date]],"mmmm")</f>
        <v>November</v>
      </c>
      <c r="W694" t="str">
        <f>"Q"&amp;ROUNDUP(MONTH(CleanedData[[#This Row],[Date]])/3,0)</f>
        <v>Q4</v>
      </c>
      <c r="X694" t="str">
        <f>IF(CleanedData[[#This Row],[Purchase Amount]]&gt;=5000,"Yes","No")</f>
        <v>No</v>
      </c>
      <c r="Y694">
        <f>IF(CleanedData[[#This Row],[Recommend]]="Yes",1,0)</f>
        <v>0</v>
      </c>
      <c r="Z694" s="6">
        <f>CleanedData[[#This Row],[Purchase Amount]]*0.15</f>
        <v>292.6635</v>
      </c>
      <c r="AA694" s="6">
        <f>CleanedData[[#This Row],[Purchase Amount]]*1.15</f>
        <v>2243.7534999999998</v>
      </c>
    </row>
    <row r="695" spans="1:27" x14ac:dyDescent="0.3">
      <c r="A695">
        <v>803</v>
      </c>
      <c r="B695" t="s">
        <v>917</v>
      </c>
      <c r="C695" s="1">
        <v>45566</v>
      </c>
      <c r="D695">
        <v>19</v>
      </c>
      <c r="E695" t="s">
        <v>39</v>
      </c>
      <c r="F695" t="s">
        <v>77</v>
      </c>
      <c r="G695" t="s">
        <v>381</v>
      </c>
      <c r="H695">
        <v>4</v>
      </c>
      <c r="I695" t="s">
        <v>45</v>
      </c>
      <c r="J695" t="s">
        <v>54</v>
      </c>
      <c r="K695" t="s">
        <v>44</v>
      </c>
      <c r="L695" t="s">
        <v>45</v>
      </c>
      <c r="N695" t="s">
        <v>96</v>
      </c>
      <c r="O695" t="s">
        <v>134</v>
      </c>
      <c r="P695" t="s">
        <v>8646</v>
      </c>
      <c r="Q695" t="s">
        <v>66</v>
      </c>
      <c r="R695" s="6">
        <f>_xlfn.XLOOKUP(CleanedData[[#This Row],[Product]],'02_Lookup_Tables'!$A$2:$A$126,'02_Lookup_Tables'!$B$2:$B$126)</f>
        <v>786.78</v>
      </c>
      <c r="S695" t="str">
        <f>VLOOKUP(CleanedData[[#This Row],[Product]],'02_Lookup_Tables'!$H$2:$I$126,2,FALSE)</f>
        <v>Apparel</v>
      </c>
      <c r="T695" t="str">
        <f>VLOOKUP(CleanedData[[#This Row],[Province]],'02_Lookup_Tables'!$D$2:$E$10,2, FALSE)</f>
        <v>Central Region</v>
      </c>
      <c r="U695" t="str" cm="1">
        <f t="array" ref="U695">_xlfn.IFS(CleanedData[[#This Row],[Purchase Amount]]&lt;500,"Low",
CleanedData[[#This Row],[Purchase Amount]]&lt;5000,"Medium",
TRUE,"High")</f>
        <v>Medium</v>
      </c>
      <c r="V695" t="str">
        <f>TEXT(CleanedData[[#This Row],[Date]],"mmmm")</f>
        <v>October</v>
      </c>
      <c r="W695" t="str">
        <f>"Q"&amp;ROUNDUP(MONTH(CleanedData[[#This Row],[Date]])/3,0)</f>
        <v>Q4</v>
      </c>
      <c r="X695" t="str">
        <f>IF(CleanedData[[#This Row],[Purchase Amount]]&gt;=5000,"Yes","No")</f>
        <v>No</v>
      </c>
      <c r="Y695">
        <f>IF(CleanedData[[#This Row],[Recommend]]="Yes",1,0)</f>
        <v>1</v>
      </c>
      <c r="Z695" s="6">
        <f>CleanedData[[#This Row],[Purchase Amount]]*0.15</f>
        <v>118.017</v>
      </c>
      <c r="AA695" s="6">
        <f>CleanedData[[#This Row],[Purchase Amount]]*1.15</f>
        <v>904.79699999999991</v>
      </c>
    </row>
    <row r="696" spans="1:27" x14ac:dyDescent="0.3">
      <c r="A696">
        <v>804</v>
      </c>
      <c r="B696" t="s">
        <v>918</v>
      </c>
      <c r="C696" s="1">
        <v>45993</v>
      </c>
      <c r="D696">
        <v>47</v>
      </c>
      <c r="E696" t="s">
        <v>39</v>
      </c>
      <c r="F696" t="s">
        <v>40</v>
      </c>
      <c r="G696" t="s">
        <v>374</v>
      </c>
      <c r="H696">
        <v>1</v>
      </c>
      <c r="I696" t="s">
        <v>42</v>
      </c>
      <c r="J696" t="s">
        <v>54</v>
      </c>
      <c r="K696" t="s">
        <v>64</v>
      </c>
      <c r="L696" t="s">
        <v>45</v>
      </c>
      <c r="M696" t="s">
        <v>123</v>
      </c>
      <c r="N696" t="s">
        <v>80</v>
      </c>
      <c r="O696" t="s">
        <v>89</v>
      </c>
      <c r="P696" t="s">
        <v>49</v>
      </c>
      <c r="Q696" t="s">
        <v>93</v>
      </c>
      <c r="R696" s="6">
        <f>_xlfn.XLOOKUP(CleanedData[[#This Row],[Product]],'02_Lookup_Tables'!$A$2:$A$126,'02_Lookup_Tables'!$B$2:$B$126)</f>
        <v>2906.97</v>
      </c>
      <c r="S696" t="str">
        <f>VLOOKUP(CleanedData[[#This Row],[Product]],'02_Lookup_Tables'!$H$2:$I$126,2,FALSE)</f>
        <v>Home &amp; Living</v>
      </c>
      <c r="T696" t="str">
        <f>VLOOKUP(CleanedData[[#This Row],[Province]],'02_Lookup_Tables'!$D$2:$E$10,2, FALSE)</f>
        <v>Northern Region</v>
      </c>
      <c r="U696" t="str" cm="1">
        <f t="array" ref="U696">_xlfn.IFS(CleanedData[[#This Row],[Purchase Amount]]&lt;500,"Low",
CleanedData[[#This Row],[Purchase Amount]]&lt;5000,"Medium",
TRUE,"High")</f>
        <v>Medium</v>
      </c>
      <c r="V696" t="str">
        <f>TEXT(CleanedData[[#This Row],[Date]],"mmmm")</f>
        <v>December</v>
      </c>
      <c r="W696" t="str">
        <f>"Q"&amp;ROUNDUP(MONTH(CleanedData[[#This Row],[Date]])/3,0)</f>
        <v>Q4</v>
      </c>
      <c r="X696" t="str">
        <f>IF(CleanedData[[#This Row],[Purchase Amount]]&gt;=5000,"Yes","No")</f>
        <v>No</v>
      </c>
      <c r="Y696">
        <f>IF(CleanedData[[#This Row],[Recommend]]="Yes",1,0)</f>
        <v>0</v>
      </c>
      <c r="Z696" s="6">
        <f>CleanedData[[#This Row],[Purchase Amount]]*0.15</f>
        <v>436.04549999999995</v>
      </c>
      <c r="AA696" s="6">
        <f>CleanedData[[#This Row],[Purchase Amount]]*1.15</f>
        <v>3343.0154999999995</v>
      </c>
    </row>
    <row r="697" spans="1:27" x14ac:dyDescent="0.3">
      <c r="A697">
        <v>805</v>
      </c>
      <c r="B697" t="s">
        <v>919</v>
      </c>
      <c r="C697" s="1">
        <v>45367</v>
      </c>
      <c r="D697">
        <v>39</v>
      </c>
      <c r="E697" t="s">
        <v>39</v>
      </c>
      <c r="F697" t="s">
        <v>83</v>
      </c>
      <c r="G697" t="s">
        <v>454</v>
      </c>
      <c r="H697">
        <v>5</v>
      </c>
      <c r="I697" t="s">
        <v>42</v>
      </c>
      <c r="J697" t="s">
        <v>69</v>
      </c>
      <c r="K697" t="s">
        <v>64</v>
      </c>
      <c r="L697" t="s">
        <v>42</v>
      </c>
      <c r="M697" t="s">
        <v>196</v>
      </c>
      <c r="N697" t="s">
        <v>57</v>
      </c>
      <c r="O697" t="s">
        <v>89</v>
      </c>
      <c r="P697" t="s">
        <v>70</v>
      </c>
      <c r="Q697" t="s">
        <v>81</v>
      </c>
      <c r="R697" s="6">
        <f>_xlfn.XLOOKUP(CleanedData[[#This Row],[Product]],'02_Lookup_Tables'!$A$2:$A$126,'02_Lookup_Tables'!$B$2:$B$126)</f>
        <v>2413.3000000000002</v>
      </c>
      <c r="S697" t="str">
        <f>VLOOKUP(CleanedData[[#This Row],[Product]],'02_Lookup_Tables'!$H$2:$I$126,2,FALSE)</f>
        <v>Electronics</v>
      </c>
      <c r="T697" t="str">
        <f>VLOOKUP(CleanedData[[#This Row],[Province]],'02_Lookup_Tables'!$D$2:$E$10,2, FALSE)</f>
        <v>Western Region</v>
      </c>
      <c r="U697" t="str" cm="1">
        <f t="array" ref="U697">_xlfn.IFS(CleanedData[[#This Row],[Purchase Amount]]&lt;500,"Low",
CleanedData[[#This Row],[Purchase Amount]]&lt;5000,"Medium",
TRUE,"High")</f>
        <v>Medium</v>
      </c>
      <c r="V697" t="str">
        <f>TEXT(CleanedData[[#This Row],[Date]],"mmmm")</f>
        <v>March</v>
      </c>
      <c r="W697" t="str">
        <f>"Q"&amp;ROUNDUP(MONTH(CleanedData[[#This Row],[Date]])/3,0)</f>
        <v>Q1</v>
      </c>
      <c r="X697" t="str">
        <f>IF(CleanedData[[#This Row],[Purchase Amount]]&gt;=5000,"Yes","No")</f>
        <v>No</v>
      </c>
      <c r="Y697">
        <f>IF(CleanedData[[#This Row],[Recommend]]="Yes",1,0)</f>
        <v>0</v>
      </c>
      <c r="Z697" s="6">
        <f>CleanedData[[#This Row],[Purchase Amount]]*0.15</f>
        <v>361.995</v>
      </c>
      <c r="AA697" s="6">
        <f>CleanedData[[#This Row],[Purchase Amount]]*1.15</f>
        <v>2775.2950000000001</v>
      </c>
    </row>
    <row r="698" spans="1:27" x14ac:dyDescent="0.3">
      <c r="A698">
        <v>806</v>
      </c>
      <c r="B698" t="s">
        <v>920</v>
      </c>
      <c r="C698" s="1">
        <v>45999</v>
      </c>
      <c r="D698">
        <v>35</v>
      </c>
      <c r="E698" t="s">
        <v>60</v>
      </c>
      <c r="F698" t="s">
        <v>83</v>
      </c>
      <c r="G698" t="s">
        <v>114</v>
      </c>
      <c r="H698">
        <v>1</v>
      </c>
      <c r="I698" t="s">
        <v>45</v>
      </c>
      <c r="J698" t="s">
        <v>54</v>
      </c>
      <c r="K698" t="s">
        <v>44</v>
      </c>
      <c r="L698" t="s">
        <v>45</v>
      </c>
      <c r="M698" t="s">
        <v>190</v>
      </c>
      <c r="N698" t="s">
        <v>80</v>
      </c>
      <c r="O698" t="s">
        <v>89</v>
      </c>
      <c r="P698" t="s">
        <v>49</v>
      </c>
      <c r="Q698" t="s">
        <v>81</v>
      </c>
      <c r="R698" s="6">
        <f>_xlfn.XLOOKUP(CleanedData[[#This Row],[Product]],'02_Lookup_Tables'!$A$2:$A$126,'02_Lookup_Tables'!$B$2:$B$126)</f>
        <v>1440.59</v>
      </c>
      <c r="S698" t="str">
        <f>VLOOKUP(CleanedData[[#This Row],[Product]],'02_Lookup_Tables'!$H$2:$I$126,2,FALSE)</f>
        <v>Beauty &amp; Personal Care</v>
      </c>
      <c r="T698" t="str">
        <f>VLOOKUP(CleanedData[[#This Row],[Province]],'02_Lookup_Tables'!$D$2:$E$10,2, FALSE)</f>
        <v>Western Region</v>
      </c>
      <c r="U698" t="str" cm="1">
        <f t="array" ref="U698">_xlfn.IFS(CleanedData[[#This Row],[Purchase Amount]]&lt;500,"Low",
CleanedData[[#This Row],[Purchase Amount]]&lt;5000,"Medium",
TRUE,"High")</f>
        <v>Medium</v>
      </c>
      <c r="V698" t="str">
        <f>TEXT(CleanedData[[#This Row],[Date]],"mmmm")</f>
        <v>December</v>
      </c>
      <c r="W698" t="str">
        <f>"Q"&amp;ROUNDUP(MONTH(CleanedData[[#This Row],[Date]])/3,0)</f>
        <v>Q4</v>
      </c>
      <c r="X698" t="str">
        <f>IF(CleanedData[[#This Row],[Purchase Amount]]&gt;=5000,"Yes","No")</f>
        <v>No</v>
      </c>
      <c r="Y698">
        <f>IF(CleanedData[[#This Row],[Recommend]]="Yes",1,0)</f>
        <v>1</v>
      </c>
      <c r="Z698" s="6">
        <f>CleanedData[[#This Row],[Purchase Amount]]*0.15</f>
        <v>216.08849999999998</v>
      </c>
      <c r="AA698" s="6">
        <f>CleanedData[[#This Row],[Purchase Amount]]*1.15</f>
        <v>1656.6784999999998</v>
      </c>
    </row>
    <row r="699" spans="1:27" x14ac:dyDescent="0.3">
      <c r="A699">
        <v>807</v>
      </c>
      <c r="B699" t="s">
        <v>921</v>
      </c>
      <c r="C699" s="1">
        <v>45636</v>
      </c>
      <c r="D699">
        <v>28</v>
      </c>
      <c r="E699" t="s">
        <v>52</v>
      </c>
      <c r="F699" t="s">
        <v>77</v>
      </c>
      <c r="G699" t="s">
        <v>235</v>
      </c>
      <c r="H699">
        <v>1</v>
      </c>
      <c r="I699" t="s">
        <v>45</v>
      </c>
      <c r="J699" t="s">
        <v>74</v>
      </c>
      <c r="K699" t="s">
        <v>64</v>
      </c>
      <c r="L699" t="s">
        <v>42</v>
      </c>
      <c r="N699" t="s">
        <v>80</v>
      </c>
      <c r="O699" t="s">
        <v>134</v>
      </c>
      <c r="P699" t="s">
        <v>8646</v>
      </c>
      <c r="Q699" t="s">
        <v>58</v>
      </c>
      <c r="R699" s="6">
        <f>_xlfn.XLOOKUP(CleanedData[[#This Row],[Product]],'02_Lookup_Tables'!$A$2:$A$126,'02_Lookup_Tables'!$B$2:$B$126)</f>
        <v>306.57</v>
      </c>
      <c r="S699" t="str">
        <f>VLOOKUP(CleanedData[[#This Row],[Product]],'02_Lookup_Tables'!$H$2:$I$126,2,FALSE)</f>
        <v>Toys &amp; Games</v>
      </c>
      <c r="T699" t="str">
        <f>VLOOKUP(CleanedData[[#This Row],[Province]],'02_Lookup_Tables'!$D$2:$E$10,2, FALSE)</f>
        <v>Central Region</v>
      </c>
      <c r="U699" t="str" cm="1">
        <f t="array" ref="U699">_xlfn.IFS(CleanedData[[#This Row],[Purchase Amount]]&lt;500,"Low",
CleanedData[[#This Row],[Purchase Amount]]&lt;5000,"Medium",
TRUE,"High")</f>
        <v>Low</v>
      </c>
      <c r="V699" t="str">
        <f>TEXT(CleanedData[[#This Row],[Date]],"mmmm")</f>
        <v>December</v>
      </c>
      <c r="W699" t="str">
        <f>"Q"&amp;ROUNDUP(MONTH(CleanedData[[#This Row],[Date]])/3,0)</f>
        <v>Q4</v>
      </c>
      <c r="X699" t="str">
        <f>IF(CleanedData[[#This Row],[Purchase Amount]]&gt;=5000,"Yes","No")</f>
        <v>No</v>
      </c>
      <c r="Y699">
        <f>IF(CleanedData[[#This Row],[Recommend]]="Yes",1,0)</f>
        <v>1</v>
      </c>
      <c r="Z699" s="6">
        <f>CleanedData[[#This Row],[Purchase Amount]]*0.15</f>
        <v>45.985499999999995</v>
      </c>
      <c r="AA699" s="6">
        <f>CleanedData[[#This Row],[Purchase Amount]]*1.15</f>
        <v>352.55549999999994</v>
      </c>
    </row>
    <row r="700" spans="1:27" x14ac:dyDescent="0.3">
      <c r="A700">
        <v>808</v>
      </c>
      <c r="B700" t="s">
        <v>922</v>
      </c>
      <c r="C700" s="1">
        <v>45995</v>
      </c>
      <c r="D700">
        <v>45</v>
      </c>
      <c r="E700" t="s">
        <v>52</v>
      </c>
      <c r="F700" t="s">
        <v>77</v>
      </c>
      <c r="G700" t="s">
        <v>378</v>
      </c>
      <c r="H700">
        <v>5</v>
      </c>
      <c r="I700" t="s">
        <v>45</v>
      </c>
      <c r="J700" t="s">
        <v>74</v>
      </c>
      <c r="K700" t="s">
        <v>55</v>
      </c>
      <c r="L700" t="s">
        <v>45</v>
      </c>
      <c r="M700" t="s">
        <v>180</v>
      </c>
      <c r="N700" t="s">
        <v>57</v>
      </c>
      <c r="O700" t="s">
        <v>89</v>
      </c>
      <c r="P700" t="s">
        <v>70</v>
      </c>
      <c r="Q700" t="s">
        <v>93</v>
      </c>
      <c r="R700" s="6">
        <f>_xlfn.XLOOKUP(CleanedData[[#This Row],[Product]],'02_Lookup_Tables'!$A$2:$A$126,'02_Lookup_Tables'!$B$2:$B$126)</f>
        <v>40.11</v>
      </c>
      <c r="S700" t="str">
        <f>VLOOKUP(CleanedData[[#This Row],[Product]],'02_Lookup_Tables'!$H$2:$I$126,2,FALSE)</f>
        <v>Food</v>
      </c>
      <c r="T700" t="str">
        <f>VLOOKUP(CleanedData[[#This Row],[Province]],'02_Lookup_Tables'!$D$2:$E$10,2, FALSE)</f>
        <v>Central Region</v>
      </c>
      <c r="U700" t="str" cm="1">
        <f t="array" ref="U700">_xlfn.IFS(CleanedData[[#This Row],[Purchase Amount]]&lt;500,"Low",
CleanedData[[#This Row],[Purchase Amount]]&lt;5000,"Medium",
TRUE,"High")</f>
        <v>Low</v>
      </c>
      <c r="V700" t="str">
        <f>TEXT(CleanedData[[#This Row],[Date]],"mmmm")</f>
        <v>December</v>
      </c>
      <c r="W700" t="str">
        <f>"Q"&amp;ROUNDUP(MONTH(CleanedData[[#This Row],[Date]])/3,0)</f>
        <v>Q4</v>
      </c>
      <c r="X700" t="str">
        <f>IF(CleanedData[[#This Row],[Purchase Amount]]&gt;=5000,"Yes","No")</f>
        <v>No</v>
      </c>
      <c r="Y700">
        <f>IF(CleanedData[[#This Row],[Recommend]]="Yes",1,0)</f>
        <v>1</v>
      </c>
      <c r="Z700" s="6">
        <f>CleanedData[[#This Row],[Purchase Amount]]*0.15</f>
        <v>6.0164999999999997</v>
      </c>
      <c r="AA700" s="6">
        <f>CleanedData[[#This Row],[Purchase Amount]]*1.15</f>
        <v>46.126499999999993</v>
      </c>
    </row>
    <row r="701" spans="1:27" x14ac:dyDescent="0.3">
      <c r="A701">
        <v>809</v>
      </c>
      <c r="B701" t="s">
        <v>923</v>
      </c>
      <c r="C701" s="1">
        <v>45552</v>
      </c>
      <c r="D701">
        <v>22</v>
      </c>
      <c r="E701" t="s">
        <v>60</v>
      </c>
      <c r="F701" t="s">
        <v>125</v>
      </c>
      <c r="G701" t="s">
        <v>146</v>
      </c>
      <c r="H701">
        <v>3</v>
      </c>
      <c r="I701" t="s">
        <v>45</v>
      </c>
      <c r="J701" t="s">
        <v>43</v>
      </c>
      <c r="K701" t="s">
        <v>44</v>
      </c>
      <c r="L701" t="s">
        <v>42</v>
      </c>
      <c r="M701" t="s">
        <v>65</v>
      </c>
      <c r="N701" t="s">
        <v>48</v>
      </c>
      <c r="O701" t="s">
        <v>89</v>
      </c>
      <c r="P701" t="s">
        <v>49</v>
      </c>
      <c r="Q701" t="s">
        <v>66</v>
      </c>
      <c r="R701" s="6">
        <f>_xlfn.XLOOKUP(CleanedData[[#This Row],[Product]],'02_Lookup_Tables'!$A$2:$A$126,'02_Lookup_Tables'!$B$2:$B$126)</f>
        <v>27815.439999999999</v>
      </c>
      <c r="S701" t="str">
        <f>VLOOKUP(CleanedData[[#This Row],[Product]],'02_Lookup_Tables'!$H$2:$I$126,2,FALSE)</f>
        <v>Electronics</v>
      </c>
      <c r="T701" t="str">
        <f>VLOOKUP(CleanedData[[#This Row],[Province]],'02_Lookup_Tables'!$D$2:$E$10,2, FALSE)</f>
        <v>Western Region</v>
      </c>
      <c r="U701" t="str" cm="1">
        <f t="array" ref="U701">_xlfn.IFS(CleanedData[[#This Row],[Purchase Amount]]&lt;500,"Low",
CleanedData[[#This Row],[Purchase Amount]]&lt;5000,"Medium",
TRUE,"High")</f>
        <v>High</v>
      </c>
      <c r="V701" t="str">
        <f>TEXT(CleanedData[[#This Row],[Date]],"mmmm")</f>
        <v>September</v>
      </c>
      <c r="W701" t="str">
        <f>"Q"&amp;ROUNDUP(MONTH(CleanedData[[#This Row],[Date]])/3,0)</f>
        <v>Q3</v>
      </c>
      <c r="X701" t="str">
        <f>IF(CleanedData[[#This Row],[Purchase Amount]]&gt;=5000,"Yes","No")</f>
        <v>Yes</v>
      </c>
      <c r="Y701">
        <f>IF(CleanedData[[#This Row],[Recommend]]="Yes",1,0)</f>
        <v>1</v>
      </c>
      <c r="Z701" s="6">
        <f>CleanedData[[#This Row],[Purchase Amount]]*0.15</f>
        <v>4172.3159999999998</v>
      </c>
      <c r="AA701" s="6">
        <f>CleanedData[[#This Row],[Purchase Amount]]*1.15</f>
        <v>31987.755999999998</v>
      </c>
    </row>
    <row r="702" spans="1:27" x14ac:dyDescent="0.3">
      <c r="A702">
        <v>811</v>
      </c>
      <c r="B702" t="s">
        <v>924</v>
      </c>
      <c r="C702" s="1">
        <v>45584</v>
      </c>
      <c r="D702">
        <v>66</v>
      </c>
      <c r="E702" t="s">
        <v>60</v>
      </c>
      <c r="F702" t="s">
        <v>77</v>
      </c>
      <c r="G702" t="s">
        <v>696</v>
      </c>
      <c r="H702">
        <v>2</v>
      </c>
      <c r="I702" t="s">
        <v>42</v>
      </c>
      <c r="J702" t="s">
        <v>63</v>
      </c>
      <c r="K702" t="s">
        <v>55</v>
      </c>
      <c r="L702" t="s">
        <v>45</v>
      </c>
      <c r="M702" t="s">
        <v>151</v>
      </c>
      <c r="N702" t="s">
        <v>47</v>
      </c>
      <c r="O702" t="s">
        <v>89</v>
      </c>
      <c r="P702" t="s">
        <v>49</v>
      </c>
      <c r="Q702" t="s">
        <v>97</v>
      </c>
      <c r="R702" s="6">
        <f>_xlfn.XLOOKUP(CleanedData[[#This Row],[Product]],'02_Lookup_Tables'!$A$2:$A$126,'02_Lookup_Tables'!$B$2:$B$126)</f>
        <v>1233.45</v>
      </c>
      <c r="S702" t="str">
        <f>VLOOKUP(CleanedData[[#This Row],[Product]],'02_Lookup_Tables'!$H$2:$I$126,2,FALSE)</f>
        <v>Beauty &amp; Personal Care</v>
      </c>
      <c r="T702" t="str">
        <f>VLOOKUP(CleanedData[[#This Row],[Province]],'02_Lookup_Tables'!$D$2:$E$10,2, FALSE)</f>
        <v>Central Region</v>
      </c>
      <c r="U702" t="str" cm="1">
        <f t="array" ref="U702">_xlfn.IFS(CleanedData[[#This Row],[Purchase Amount]]&lt;500,"Low",
CleanedData[[#This Row],[Purchase Amount]]&lt;5000,"Medium",
TRUE,"High")</f>
        <v>Medium</v>
      </c>
      <c r="V702" t="str">
        <f>TEXT(CleanedData[[#This Row],[Date]],"mmmm")</f>
        <v>October</v>
      </c>
      <c r="W702" t="str">
        <f>"Q"&amp;ROUNDUP(MONTH(CleanedData[[#This Row],[Date]])/3,0)</f>
        <v>Q4</v>
      </c>
      <c r="X702" t="str">
        <f>IF(CleanedData[[#This Row],[Purchase Amount]]&gt;=5000,"Yes","No")</f>
        <v>No</v>
      </c>
      <c r="Y702">
        <f>IF(CleanedData[[#This Row],[Recommend]]="Yes",1,0)</f>
        <v>0</v>
      </c>
      <c r="Z702" s="6">
        <f>CleanedData[[#This Row],[Purchase Amount]]*0.15</f>
        <v>185.01750000000001</v>
      </c>
      <c r="AA702" s="6">
        <f>CleanedData[[#This Row],[Purchase Amount]]*1.15</f>
        <v>1418.4675</v>
      </c>
    </row>
    <row r="703" spans="1:27" x14ac:dyDescent="0.3">
      <c r="A703">
        <v>812</v>
      </c>
      <c r="B703" t="s">
        <v>925</v>
      </c>
      <c r="C703" s="1">
        <v>45581</v>
      </c>
      <c r="D703">
        <v>67</v>
      </c>
      <c r="E703" t="s">
        <v>60</v>
      </c>
      <c r="F703" t="s">
        <v>130</v>
      </c>
      <c r="G703" t="s">
        <v>41</v>
      </c>
      <c r="H703">
        <v>2</v>
      </c>
      <c r="I703" t="s">
        <v>42</v>
      </c>
      <c r="J703" t="s">
        <v>54</v>
      </c>
      <c r="K703" t="s">
        <v>55</v>
      </c>
      <c r="L703" t="s">
        <v>45</v>
      </c>
      <c r="M703" t="s">
        <v>147</v>
      </c>
      <c r="N703" t="s">
        <v>47</v>
      </c>
      <c r="O703" t="s">
        <v>148</v>
      </c>
      <c r="P703" t="s">
        <v>70</v>
      </c>
      <c r="Q703" t="s">
        <v>97</v>
      </c>
      <c r="R703" s="6">
        <f>_xlfn.XLOOKUP(CleanedData[[#This Row],[Product]],'02_Lookup_Tables'!$A$2:$A$126,'02_Lookup_Tables'!$B$2:$B$126)</f>
        <v>2479.5700000000002</v>
      </c>
      <c r="S703" t="str">
        <f>VLOOKUP(CleanedData[[#This Row],[Product]],'02_Lookup_Tables'!$H$2:$I$126,2,FALSE)</f>
        <v>Accessories</v>
      </c>
      <c r="T703" t="str">
        <f>VLOOKUP(CleanedData[[#This Row],[Province]],'02_Lookup_Tables'!$D$2:$E$10,2, FALSE)</f>
        <v>Eastern Region</v>
      </c>
      <c r="U703" t="str" cm="1">
        <f t="array" ref="U703">_xlfn.IFS(CleanedData[[#This Row],[Purchase Amount]]&lt;500,"Low",
CleanedData[[#This Row],[Purchase Amount]]&lt;5000,"Medium",
TRUE,"High")</f>
        <v>Medium</v>
      </c>
      <c r="V703" t="str">
        <f>TEXT(CleanedData[[#This Row],[Date]],"mmmm")</f>
        <v>October</v>
      </c>
      <c r="W703" t="str">
        <f>"Q"&amp;ROUNDUP(MONTH(CleanedData[[#This Row],[Date]])/3,0)</f>
        <v>Q4</v>
      </c>
      <c r="X703" t="str">
        <f>IF(CleanedData[[#This Row],[Purchase Amount]]&gt;=5000,"Yes","No")</f>
        <v>No</v>
      </c>
      <c r="Y703">
        <f>IF(CleanedData[[#This Row],[Recommend]]="Yes",1,0)</f>
        <v>0</v>
      </c>
      <c r="Z703" s="6">
        <f>CleanedData[[#This Row],[Purchase Amount]]*0.15</f>
        <v>371.93549999999999</v>
      </c>
      <c r="AA703" s="6">
        <f>CleanedData[[#This Row],[Purchase Amount]]*1.15</f>
        <v>2851.5054999999998</v>
      </c>
    </row>
    <row r="704" spans="1:27" x14ac:dyDescent="0.3">
      <c r="A704">
        <v>813</v>
      </c>
      <c r="B704" t="s">
        <v>926</v>
      </c>
      <c r="C704" s="1">
        <v>45955</v>
      </c>
      <c r="D704">
        <v>63</v>
      </c>
      <c r="E704" t="s">
        <v>39</v>
      </c>
      <c r="F704" t="s">
        <v>130</v>
      </c>
      <c r="G704" t="s">
        <v>198</v>
      </c>
      <c r="H704">
        <v>3</v>
      </c>
      <c r="I704" t="s">
        <v>42</v>
      </c>
      <c r="J704" t="s">
        <v>69</v>
      </c>
      <c r="K704" t="s">
        <v>64</v>
      </c>
      <c r="L704" t="s">
        <v>42</v>
      </c>
      <c r="M704" t="s">
        <v>100</v>
      </c>
      <c r="N704" t="s">
        <v>48</v>
      </c>
      <c r="O704" t="s">
        <v>48</v>
      </c>
      <c r="P704" t="s">
        <v>70</v>
      </c>
      <c r="Q704" t="s">
        <v>50</v>
      </c>
      <c r="R704" s="6">
        <f>_xlfn.XLOOKUP(CleanedData[[#This Row],[Product]],'02_Lookup_Tables'!$A$2:$A$126,'02_Lookup_Tables'!$B$2:$B$126)</f>
        <v>2099.4</v>
      </c>
      <c r="S704" t="str">
        <f>VLOOKUP(CleanedData[[#This Row],[Product]],'02_Lookup_Tables'!$H$2:$I$126,2,FALSE)</f>
        <v>Sports &amp; Outdoors</v>
      </c>
      <c r="T704" t="str">
        <f>VLOOKUP(CleanedData[[#This Row],[Province]],'02_Lookup_Tables'!$D$2:$E$10,2, FALSE)</f>
        <v>Eastern Region</v>
      </c>
      <c r="U704" t="str" cm="1">
        <f t="array" ref="U704">_xlfn.IFS(CleanedData[[#This Row],[Purchase Amount]]&lt;500,"Low",
CleanedData[[#This Row],[Purchase Amount]]&lt;5000,"Medium",
TRUE,"High")</f>
        <v>Medium</v>
      </c>
      <c r="V704" t="str">
        <f>TEXT(CleanedData[[#This Row],[Date]],"mmmm")</f>
        <v>October</v>
      </c>
      <c r="W704" t="str">
        <f>"Q"&amp;ROUNDUP(MONTH(CleanedData[[#This Row],[Date]])/3,0)</f>
        <v>Q4</v>
      </c>
      <c r="X704" t="str">
        <f>IF(CleanedData[[#This Row],[Purchase Amount]]&gt;=5000,"Yes","No")</f>
        <v>No</v>
      </c>
      <c r="Y704">
        <f>IF(CleanedData[[#This Row],[Recommend]]="Yes",1,0)</f>
        <v>0</v>
      </c>
      <c r="Z704" s="6">
        <f>CleanedData[[#This Row],[Purchase Amount]]*0.15</f>
        <v>314.91000000000003</v>
      </c>
      <c r="AA704" s="6">
        <f>CleanedData[[#This Row],[Purchase Amount]]*1.15</f>
        <v>2414.31</v>
      </c>
    </row>
    <row r="705" spans="1:27" x14ac:dyDescent="0.3">
      <c r="A705">
        <v>814</v>
      </c>
      <c r="B705" t="s">
        <v>927</v>
      </c>
      <c r="C705" s="1">
        <v>45609</v>
      </c>
      <c r="D705">
        <v>53</v>
      </c>
      <c r="E705" t="s">
        <v>39</v>
      </c>
      <c r="F705" t="s">
        <v>72</v>
      </c>
      <c r="G705" t="s">
        <v>214</v>
      </c>
      <c r="H705">
        <v>1</v>
      </c>
      <c r="I705" t="s">
        <v>45</v>
      </c>
      <c r="J705" t="s">
        <v>74</v>
      </c>
      <c r="K705" t="s">
        <v>55</v>
      </c>
      <c r="L705" t="s">
        <v>45</v>
      </c>
      <c r="M705" t="s">
        <v>123</v>
      </c>
      <c r="N705" t="s">
        <v>80</v>
      </c>
      <c r="O705" t="s">
        <v>89</v>
      </c>
      <c r="P705" t="s">
        <v>49</v>
      </c>
      <c r="Q705" t="s">
        <v>93</v>
      </c>
      <c r="R705" s="6">
        <f>_xlfn.XLOOKUP(CleanedData[[#This Row],[Product]],'02_Lookup_Tables'!$A$2:$A$126,'02_Lookup_Tables'!$B$2:$B$126)</f>
        <v>134.01</v>
      </c>
      <c r="S705" t="str">
        <f>VLOOKUP(CleanedData[[#This Row],[Product]],'02_Lookup_Tables'!$H$2:$I$126,2,FALSE)</f>
        <v>Food</v>
      </c>
      <c r="T705" t="str">
        <f>VLOOKUP(CleanedData[[#This Row],[Province]],'02_Lookup_Tables'!$D$2:$E$10,2, FALSE)</f>
        <v>Central Region</v>
      </c>
      <c r="U705" t="str" cm="1">
        <f t="array" ref="U705">_xlfn.IFS(CleanedData[[#This Row],[Purchase Amount]]&lt;500,"Low",
CleanedData[[#This Row],[Purchase Amount]]&lt;5000,"Medium",
TRUE,"High")</f>
        <v>Low</v>
      </c>
      <c r="V705" t="str">
        <f>TEXT(CleanedData[[#This Row],[Date]],"mmmm")</f>
        <v>November</v>
      </c>
      <c r="W705" t="str">
        <f>"Q"&amp;ROUNDUP(MONTH(CleanedData[[#This Row],[Date]])/3,0)</f>
        <v>Q4</v>
      </c>
      <c r="X705" t="str">
        <f>IF(CleanedData[[#This Row],[Purchase Amount]]&gt;=5000,"Yes","No")</f>
        <v>No</v>
      </c>
      <c r="Y705">
        <f>IF(CleanedData[[#This Row],[Recommend]]="Yes",1,0)</f>
        <v>1</v>
      </c>
      <c r="Z705" s="6">
        <f>CleanedData[[#This Row],[Purchase Amount]]*0.15</f>
        <v>20.101499999999998</v>
      </c>
      <c r="AA705" s="6">
        <f>CleanedData[[#This Row],[Purchase Amount]]*1.15</f>
        <v>154.11149999999998</v>
      </c>
    </row>
    <row r="706" spans="1:27" x14ac:dyDescent="0.3">
      <c r="A706">
        <v>815</v>
      </c>
      <c r="B706" t="s">
        <v>928</v>
      </c>
      <c r="C706" s="1">
        <v>45292</v>
      </c>
      <c r="D706">
        <v>20</v>
      </c>
      <c r="E706" t="s">
        <v>60</v>
      </c>
      <c r="F706" t="s">
        <v>108</v>
      </c>
      <c r="G706" t="s">
        <v>120</v>
      </c>
      <c r="H706">
        <v>3</v>
      </c>
      <c r="I706" t="s">
        <v>42</v>
      </c>
      <c r="J706" t="s">
        <v>69</v>
      </c>
      <c r="K706" t="s">
        <v>64</v>
      </c>
      <c r="L706" t="s">
        <v>45</v>
      </c>
      <c r="M706" t="s">
        <v>100</v>
      </c>
      <c r="N706" t="s">
        <v>48</v>
      </c>
      <c r="O706" t="s">
        <v>48</v>
      </c>
      <c r="P706" t="s">
        <v>70</v>
      </c>
      <c r="Q706" t="s">
        <v>66</v>
      </c>
      <c r="R706" s="6">
        <f>_xlfn.XLOOKUP(CleanedData[[#This Row],[Product]],'02_Lookup_Tables'!$A$2:$A$126,'02_Lookup_Tables'!$B$2:$B$126)</f>
        <v>471.63</v>
      </c>
      <c r="S706" t="str">
        <f>VLOOKUP(CleanedData[[#This Row],[Product]],'02_Lookup_Tables'!$H$2:$I$126,2,FALSE)</f>
        <v>Beauty &amp; Personal Care</v>
      </c>
      <c r="T706" t="str">
        <f>VLOOKUP(CleanedData[[#This Row],[Province]],'02_Lookup_Tables'!$D$2:$E$10,2, FALSE)</f>
        <v>Gauteng Region</v>
      </c>
      <c r="U706" t="str" cm="1">
        <f t="array" ref="U706">_xlfn.IFS(CleanedData[[#This Row],[Purchase Amount]]&lt;500,"Low",
CleanedData[[#This Row],[Purchase Amount]]&lt;5000,"Medium",
TRUE,"High")</f>
        <v>Low</v>
      </c>
      <c r="V706" t="str">
        <f>TEXT(CleanedData[[#This Row],[Date]],"mmmm")</f>
        <v>January</v>
      </c>
      <c r="W706" t="str">
        <f>"Q"&amp;ROUNDUP(MONTH(CleanedData[[#This Row],[Date]])/3,0)</f>
        <v>Q1</v>
      </c>
      <c r="X706" t="str">
        <f>IF(CleanedData[[#This Row],[Purchase Amount]]&gt;=5000,"Yes","No")</f>
        <v>No</v>
      </c>
      <c r="Y706">
        <f>IF(CleanedData[[#This Row],[Recommend]]="Yes",1,0)</f>
        <v>0</v>
      </c>
      <c r="Z706" s="6">
        <f>CleanedData[[#This Row],[Purchase Amount]]*0.15</f>
        <v>70.744500000000002</v>
      </c>
      <c r="AA706" s="6">
        <f>CleanedData[[#This Row],[Purchase Amount]]*1.15</f>
        <v>542.3744999999999</v>
      </c>
    </row>
    <row r="707" spans="1:27" x14ac:dyDescent="0.3">
      <c r="A707">
        <v>817</v>
      </c>
      <c r="B707" t="s">
        <v>929</v>
      </c>
      <c r="C707" s="1">
        <v>45411</v>
      </c>
      <c r="D707">
        <v>29</v>
      </c>
      <c r="E707" t="s">
        <v>60</v>
      </c>
      <c r="F707" t="s">
        <v>130</v>
      </c>
      <c r="G707" t="s">
        <v>128</v>
      </c>
      <c r="H707">
        <v>4</v>
      </c>
      <c r="I707" t="s">
        <v>42</v>
      </c>
      <c r="J707" t="s">
        <v>54</v>
      </c>
      <c r="K707" t="s">
        <v>44</v>
      </c>
      <c r="L707" t="s">
        <v>42</v>
      </c>
      <c r="M707" t="s">
        <v>85</v>
      </c>
      <c r="N707" t="s">
        <v>96</v>
      </c>
      <c r="O707" t="s">
        <v>48</v>
      </c>
      <c r="P707" t="s">
        <v>49</v>
      </c>
      <c r="Q707" t="s">
        <v>58</v>
      </c>
      <c r="R707" s="6">
        <f>_xlfn.XLOOKUP(CleanedData[[#This Row],[Product]],'02_Lookup_Tables'!$A$2:$A$126,'02_Lookup_Tables'!$B$2:$B$126)</f>
        <v>3747.26</v>
      </c>
      <c r="S707" t="str">
        <f>VLOOKUP(CleanedData[[#This Row],[Product]],'02_Lookup_Tables'!$H$2:$I$126,2,FALSE)</f>
        <v>Apparel</v>
      </c>
      <c r="T707" t="str">
        <f>VLOOKUP(CleanedData[[#This Row],[Province]],'02_Lookup_Tables'!$D$2:$E$10,2, FALSE)</f>
        <v>Eastern Region</v>
      </c>
      <c r="U707" t="str" cm="1">
        <f t="array" ref="U707">_xlfn.IFS(CleanedData[[#This Row],[Purchase Amount]]&lt;500,"Low",
CleanedData[[#This Row],[Purchase Amount]]&lt;5000,"Medium",
TRUE,"High")</f>
        <v>Medium</v>
      </c>
      <c r="V707" t="str">
        <f>TEXT(CleanedData[[#This Row],[Date]],"mmmm")</f>
        <v>April</v>
      </c>
      <c r="W707" t="str">
        <f>"Q"&amp;ROUNDUP(MONTH(CleanedData[[#This Row],[Date]])/3,0)</f>
        <v>Q2</v>
      </c>
      <c r="X707" t="str">
        <f>IF(CleanedData[[#This Row],[Purchase Amount]]&gt;=5000,"Yes","No")</f>
        <v>No</v>
      </c>
      <c r="Y707">
        <f>IF(CleanedData[[#This Row],[Recommend]]="Yes",1,0)</f>
        <v>0</v>
      </c>
      <c r="Z707" s="6">
        <f>CleanedData[[#This Row],[Purchase Amount]]*0.15</f>
        <v>562.08900000000006</v>
      </c>
      <c r="AA707" s="6">
        <f>CleanedData[[#This Row],[Purchase Amount]]*1.15</f>
        <v>4309.3490000000002</v>
      </c>
    </row>
    <row r="708" spans="1:27" x14ac:dyDescent="0.3">
      <c r="A708">
        <v>818</v>
      </c>
      <c r="B708" t="s">
        <v>930</v>
      </c>
      <c r="C708" s="1">
        <v>45678</v>
      </c>
      <c r="D708">
        <v>46</v>
      </c>
      <c r="E708" t="s">
        <v>60</v>
      </c>
      <c r="F708" t="s">
        <v>83</v>
      </c>
      <c r="G708" t="s">
        <v>122</v>
      </c>
      <c r="H708">
        <v>4</v>
      </c>
      <c r="I708" t="s">
        <v>42</v>
      </c>
      <c r="J708" t="s">
        <v>43</v>
      </c>
      <c r="K708" t="s">
        <v>55</v>
      </c>
      <c r="L708" t="s">
        <v>45</v>
      </c>
      <c r="M708" t="s">
        <v>151</v>
      </c>
      <c r="N708" t="s">
        <v>96</v>
      </c>
      <c r="O708" t="s">
        <v>89</v>
      </c>
      <c r="P708" t="s">
        <v>70</v>
      </c>
      <c r="Q708" t="s">
        <v>93</v>
      </c>
      <c r="R708" s="6">
        <f>_xlfn.XLOOKUP(CleanedData[[#This Row],[Product]],'02_Lookup_Tables'!$A$2:$A$126,'02_Lookup_Tables'!$B$2:$B$126)</f>
        <v>1712.08</v>
      </c>
      <c r="S708" t="str">
        <f>VLOOKUP(CleanedData[[#This Row],[Product]],'02_Lookup_Tables'!$H$2:$I$126,2,FALSE)</f>
        <v>Home &amp; Living</v>
      </c>
      <c r="T708" t="str">
        <f>VLOOKUP(CleanedData[[#This Row],[Province]],'02_Lookup_Tables'!$D$2:$E$10,2, FALSE)</f>
        <v>Western Region</v>
      </c>
      <c r="U708" t="str" cm="1">
        <f t="array" ref="U708">_xlfn.IFS(CleanedData[[#This Row],[Purchase Amount]]&lt;500,"Low",
CleanedData[[#This Row],[Purchase Amount]]&lt;5000,"Medium",
TRUE,"High")</f>
        <v>Medium</v>
      </c>
      <c r="V708" t="str">
        <f>TEXT(CleanedData[[#This Row],[Date]],"mmmm")</f>
        <v>January</v>
      </c>
      <c r="W708" t="str">
        <f>"Q"&amp;ROUNDUP(MONTH(CleanedData[[#This Row],[Date]])/3,0)</f>
        <v>Q1</v>
      </c>
      <c r="X708" t="str">
        <f>IF(CleanedData[[#This Row],[Purchase Amount]]&gt;=5000,"Yes","No")</f>
        <v>No</v>
      </c>
      <c r="Y708">
        <f>IF(CleanedData[[#This Row],[Recommend]]="Yes",1,0)</f>
        <v>0</v>
      </c>
      <c r="Z708" s="6">
        <f>CleanedData[[#This Row],[Purchase Amount]]*0.15</f>
        <v>256.81199999999995</v>
      </c>
      <c r="AA708" s="6">
        <f>CleanedData[[#This Row],[Purchase Amount]]*1.15</f>
        <v>1968.8919999999998</v>
      </c>
    </row>
    <row r="709" spans="1:27" x14ac:dyDescent="0.3">
      <c r="A709">
        <v>820</v>
      </c>
      <c r="B709" t="s">
        <v>931</v>
      </c>
      <c r="C709" s="1">
        <v>45710</v>
      </c>
      <c r="D709">
        <v>43</v>
      </c>
      <c r="E709" t="s">
        <v>52</v>
      </c>
      <c r="F709" t="s">
        <v>130</v>
      </c>
      <c r="G709" t="s">
        <v>406</v>
      </c>
      <c r="H709">
        <v>5</v>
      </c>
      <c r="I709" t="s">
        <v>42</v>
      </c>
      <c r="J709" t="s">
        <v>43</v>
      </c>
      <c r="K709" t="s">
        <v>55</v>
      </c>
      <c r="L709" t="s">
        <v>42</v>
      </c>
      <c r="M709" t="s">
        <v>85</v>
      </c>
      <c r="N709" t="s">
        <v>57</v>
      </c>
      <c r="O709" t="s">
        <v>48</v>
      </c>
      <c r="P709" t="s">
        <v>49</v>
      </c>
      <c r="Q709" t="s">
        <v>81</v>
      </c>
      <c r="R709" s="6">
        <f>_xlfn.XLOOKUP(CleanedData[[#This Row],[Product]],'02_Lookup_Tables'!$A$2:$A$126,'02_Lookup_Tables'!$B$2:$B$126)</f>
        <v>996.44</v>
      </c>
      <c r="S709" t="str">
        <f>VLOOKUP(CleanedData[[#This Row],[Product]],'02_Lookup_Tables'!$H$2:$I$126,2,FALSE)</f>
        <v>Sports &amp; Outdoors</v>
      </c>
      <c r="T709" t="str">
        <f>VLOOKUP(CleanedData[[#This Row],[Province]],'02_Lookup_Tables'!$D$2:$E$10,2, FALSE)</f>
        <v>Eastern Region</v>
      </c>
      <c r="U709" t="str" cm="1">
        <f t="array" ref="U709">_xlfn.IFS(CleanedData[[#This Row],[Purchase Amount]]&lt;500,"Low",
CleanedData[[#This Row],[Purchase Amount]]&lt;5000,"Medium",
TRUE,"High")</f>
        <v>Medium</v>
      </c>
      <c r="V709" t="str">
        <f>TEXT(CleanedData[[#This Row],[Date]],"mmmm")</f>
        <v>February</v>
      </c>
      <c r="W709" t="str">
        <f>"Q"&amp;ROUNDUP(MONTH(CleanedData[[#This Row],[Date]])/3,0)</f>
        <v>Q1</v>
      </c>
      <c r="X709" t="str">
        <f>IF(CleanedData[[#This Row],[Purchase Amount]]&gt;=5000,"Yes","No")</f>
        <v>No</v>
      </c>
      <c r="Y709">
        <f>IF(CleanedData[[#This Row],[Recommend]]="Yes",1,0)</f>
        <v>0</v>
      </c>
      <c r="Z709" s="6">
        <f>CleanedData[[#This Row],[Purchase Amount]]*0.15</f>
        <v>149.46600000000001</v>
      </c>
      <c r="AA709" s="6">
        <f>CleanedData[[#This Row],[Purchase Amount]]*1.15</f>
        <v>1145.9059999999999</v>
      </c>
    </row>
    <row r="710" spans="1:27" x14ac:dyDescent="0.3">
      <c r="A710">
        <v>821</v>
      </c>
      <c r="B710" t="s">
        <v>932</v>
      </c>
      <c r="C710" s="1">
        <v>45402</v>
      </c>
      <c r="D710">
        <v>47</v>
      </c>
      <c r="E710" t="s">
        <v>60</v>
      </c>
      <c r="F710" t="s">
        <v>108</v>
      </c>
      <c r="G710" t="s">
        <v>87</v>
      </c>
      <c r="H710">
        <v>1</v>
      </c>
      <c r="I710" t="s">
        <v>42</v>
      </c>
      <c r="J710" t="s">
        <v>43</v>
      </c>
      <c r="K710" t="s">
        <v>55</v>
      </c>
      <c r="L710" t="s">
        <v>45</v>
      </c>
      <c r="M710" t="s">
        <v>123</v>
      </c>
      <c r="N710" t="s">
        <v>80</v>
      </c>
      <c r="O710" t="s">
        <v>89</v>
      </c>
      <c r="P710" t="s">
        <v>49</v>
      </c>
      <c r="Q710" t="s">
        <v>93</v>
      </c>
      <c r="R710" s="6">
        <f>_xlfn.XLOOKUP(CleanedData[[#This Row],[Product]],'02_Lookup_Tables'!$A$2:$A$126,'02_Lookup_Tables'!$B$2:$B$126)</f>
        <v>409.06</v>
      </c>
      <c r="S710" t="str">
        <f>VLOOKUP(CleanedData[[#This Row],[Product]],'02_Lookup_Tables'!$H$2:$I$126,2,FALSE)</f>
        <v>Home Devices</v>
      </c>
      <c r="T710" t="str">
        <f>VLOOKUP(CleanedData[[#This Row],[Province]],'02_Lookup_Tables'!$D$2:$E$10,2, FALSE)</f>
        <v>Gauteng Region</v>
      </c>
      <c r="U710" t="str" cm="1">
        <f t="array" ref="U710">_xlfn.IFS(CleanedData[[#This Row],[Purchase Amount]]&lt;500,"Low",
CleanedData[[#This Row],[Purchase Amount]]&lt;5000,"Medium",
TRUE,"High")</f>
        <v>Low</v>
      </c>
      <c r="V710" t="str">
        <f>TEXT(CleanedData[[#This Row],[Date]],"mmmm")</f>
        <v>April</v>
      </c>
      <c r="W710" t="str">
        <f>"Q"&amp;ROUNDUP(MONTH(CleanedData[[#This Row],[Date]])/3,0)</f>
        <v>Q2</v>
      </c>
      <c r="X710" t="str">
        <f>IF(CleanedData[[#This Row],[Purchase Amount]]&gt;=5000,"Yes","No")</f>
        <v>No</v>
      </c>
      <c r="Y710">
        <f>IF(CleanedData[[#This Row],[Recommend]]="Yes",1,0)</f>
        <v>0</v>
      </c>
      <c r="Z710" s="6">
        <f>CleanedData[[#This Row],[Purchase Amount]]*0.15</f>
        <v>61.358999999999995</v>
      </c>
      <c r="AA710" s="6">
        <f>CleanedData[[#This Row],[Purchase Amount]]*1.15</f>
        <v>470.41899999999998</v>
      </c>
    </row>
    <row r="711" spans="1:27" x14ac:dyDescent="0.3">
      <c r="A711">
        <v>822</v>
      </c>
      <c r="B711" t="s">
        <v>933</v>
      </c>
      <c r="C711" s="1">
        <v>45960</v>
      </c>
      <c r="D711">
        <v>19</v>
      </c>
      <c r="E711" t="s">
        <v>52</v>
      </c>
      <c r="F711" t="s">
        <v>40</v>
      </c>
      <c r="G711" t="s">
        <v>41</v>
      </c>
      <c r="H711">
        <v>3</v>
      </c>
      <c r="I711" t="s">
        <v>45</v>
      </c>
      <c r="J711" t="s">
        <v>43</v>
      </c>
      <c r="K711" t="s">
        <v>55</v>
      </c>
      <c r="L711" t="s">
        <v>45</v>
      </c>
      <c r="M711" t="s">
        <v>190</v>
      </c>
      <c r="N711" t="s">
        <v>48</v>
      </c>
      <c r="O711" t="s">
        <v>89</v>
      </c>
      <c r="P711" t="s">
        <v>49</v>
      </c>
      <c r="Q711" t="s">
        <v>66</v>
      </c>
      <c r="R711" s="6">
        <f>_xlfn.XLOOKUP(CleanedData[[#This Row],[Product]],'02_Lookup_Tables'!$A$2:$A$126,'02_Lookup_Tables'!$B$2:$B$126)</f>
        <v>2479.5700000000002</v>
      </c>
      <c r="S711" t="str">
        <f>VLOOKUP(CleanedData[[#This Row],[Product]],'02_Lookup_Tables'!$H$2:$I$126,2,FALSE)</f>
        <v>Accessories</v>
      </c>
      <c r="T711" t="str">
        <f>VLOOKUP(CleanedData[[#This Row],[Province]],'02_Lookup_Tables'!$D$2:$E$10,2, FALSE)</f>
        <v>Northern Region</v>
      </c>
      <c r="U711" t="str" cm="1">
        <f t="array" ref="U711">_xlfn.IFS(CleanedData[[#This Row],[Purchase Amount]]&lt;500,"Low",
CleanedData[[#This Row],[Purchase Amount]]&lt;5000,"Medium",
TRUE,"High")</f>
        <v>Medium</v>
      </c>
      <c r="V711" t="str">
        <f>TEXT(CleanedData[[#This Row],[Date]],"mmmm")</f>
        <v>October</v>
      </c>
      <c r="W711" t="str">
        <f>"Q"&amp;ROUNDUP(MONTH(CleanedData[[#This Row],[Date]])/3,0)</f>
        <v>Q4</v>
      </c>
      <c r="X711" t="str">
        <f>IF(CleanedData[[#This Row],[Purchase Amount]]&gt;=5000,"Yes","No")</f>
        <v>No</v>
      </c>
      <c r="Y711">
        <f>IF(CleanedData[[#This Row],[Recommend]]="Yes",1,0)</f>
        <v>1</v>
      </c>
      <c r="Z711" s="6">
        <f>CleanedData[[#This Row],[Purchase Amount]]*0.15</f>
        <v>371.93549999999999</v>
      </c>
      <c r="AA711" s="6">
        <f>CleanedData[[#This Row],[Purchase Amount]]*1.15</f>
        <v>2851.5054999999998</v>
      </c>
    </row>
    <row r="712" spans="1:27" x14ac:dyDescent="0.3">
      <c r="A712">
        <v>824</v>
      </c>
      <c r="B712" t="s">
        <v>934</v>
      </c>
      <c r="C712" s="1">
        <v>45348</v>
      </c>
      <c r="D712">
        <v>78</v>
      </c>
      <c r="E712" t="s">
        <v>39</v>
      </c>
      <c r="F712" t="s">
        <v>40</v>
      </c>
      <c r="G712" t="s">
        <v>198</v>
      </c>
      <c r="H712">
        <v>4</v>
      </c>
      <c r="I712" t="s">
        <v>45</v>
      </c>
      <c r="J712" t="s">
        <v>54</v>
      </c>
      <c r="K712" t="s">
        <v>55</v>
      </c>
      <c r="L712" t="s">
        <v>42</v>
      </c>
      <c r="N712" t="s">
        <v>96</v>
      </c>
      <c r="O712" t="s">
        <v>134</v>
      </c>
      <c r="P712" t="s">
        <v>8646</v>
      </c>
      <c r="Q712" t="s">
        <v>97</v>
      </c>
      <c r="R712" s="6">
        <f>_xlfn.XLOOKUP(CleanedData[[#This Row],[Product]],'02_Lookup_Tables'!$A$2:$A$126,'02_Lookup_Tables'!$B$2:$B$126)</f>
        <v>2099.4</v>
      </c>
      <c r="S712" t="str">
        <f>VLOOKUP(CleanedData[[#This Row],[Product]],'02_Lookup_Tables'!$H$2:$I$126,2,FALSE)</f>
        <v>Sports &amp; Outdoors</v>
      </c>
      <c r="T712" t="str">
        <f>VLOOKUP(CleanedData[[#This Row],[Province]],'02_Lookup_Tables'!$D$2:$E$10,2, FALSE)</f>
        <v>Northern Region</v>
      </c>
      <c r="U712" t="str" cm="1">
        <f t="array" ref="U712">_xlfn.IFS(CleanedData[[#This Row],[Purchase Amount]]&lt;500,"Low",
CleanedData[[#This Row],[Purchase Amount]]&lt;5000,"Medium",
TRUE,"High")</f>
        <v>Medium</v>
      </c>
      <c r="V712" t="str">
        <f>TEXT(CleanedData[[#This Row],[Date]],"mmmm")</f>
        <v>February</v>
      </c>
      <c r="W712" t="str">
        <f>"Q"&amp;ROUNDUP(MONTH(CleanedData[[#This Row],[Date]])/3,0)</f>
        <v>Q1</v>
      </c>
      <c r="X712" t="str">
        <f>IF(CleanedData[[#This Row],[Purchase Amount]]&gt;=5000,"Yes","No")</f>
        <v>No</v>
      </c>
      <c r="Y712">
        <f>IF(CleanedData[[#This Row],[Recommend]]="Yes",1,0)</f>
        <v>1</v>
      </c>
      <c r="Z712" s="6">
        <f>CleanedData[[#This Row],[Purchase Amount]]*0.15</f>
        <v>314.91000000000003</v>
      </c>
      <c r="AA712" s="6">
        <f>CleanedData[[#This Row],[Purchase Amount]]*1.15</f>
        <v>2414.31</v>
      </c>
    </row>
    <row r="713" spans="1:27" x14ac:dyDescent="0.3">
      <c r="A713">
        <v>825</v>
      </c>
      <c r="B713" t="s">
        <v>935</v>
      </c>
      <c r="C713" s="1">
        <v>45469</v>
      </c>
      <c r="D713">
        <v>20</v>
      </c>
      <c r="E713" t="s">
        <v>39</v>
      </c>
      <c r="F713" t="s">
        <v>40</v>
      </c>
      <c r="G713" t="s">
        <v>417</v>
      </c>
      <c r="H713">
        <v>1</v>
      </c>
      <c r="I713" t="s">
        <v>45</v>
      </c>
      <c r="J713" t="s">
        <v>54</v>
      </c>
      <c r="K713" t="s">
        <v>44</v>
      </c>
      <c r="L713" t="s">
        <v>45</v>
      </c>
      <c r="M713" t="s">
        <v>123</v>
      </c>
      <c r="N713" t="s">
        <v>80</v>
      </c>
      <c r="O713" t="s">
        <v>89</v>
      </c>
      <c r="P713" t="s">
        <v>49</v>
      </c>
      <c r="Q713" t="s">
        <v>66</v>
      </c>
      <c r="R713" s="6">
        <f>_xlfn.XLOOKUP(CleanedData[[#This Row],[Product]],'02_Lookup_Tables'!$A$2:$A$126,'02_Lookup_Tables'!$B$2:$B$126)</f>
        <v>274.49</v>
      </c>
      <c r="S713" t="str">
        <f>VLOOKUP(CleanedData[[#This Row],[Product]],'02_Lookup_Tables'!$H$2:$I$126,2,FALSE)</f>
        <v>Beauty &amp; Personal Care</v>
      </c>
      <c r="T713" t="str">
        <f>VLOOKUP(CleanedData[[#This Row],[Province]],'02_Lookup_Tables'!$D$2:$E$10,2, FALSE)</f>
        <v>Northern Region</v>
      </c>
      <c r="U713" t="str" cm="1">
        <f t="array" ref="U713">_xlfn.IFS(CleanedData[[#This Row],[Purchase Amount]]&lt;500,"Low",
CleanedData[[#This Row],[Purchase Amount]]&lt;5000,"Medium",
TRUE,"High")</f>
        <v>Low</v>
      </c>
      <c r="V713" t="str">
        <f>TEXT(CleanedData[[#This Row],[Date]],"mmmm")</f>
        <v>June</v>
      </c>
      <c r="W713" t="str">
        <f>"Q"&amp;ROUNDUP(MONTH(CleanedData[[#This Row],[Date]])/3,0)</f>
        <v>Q2</v>
      </c>
      <c r="X713" t="str">
        <f>IF(CleanedData[[#This Row],[Purchase Amount]]&gt;=5000,"Yes","No")</f>
        <v>No</v>
      </c>
      <c r="Y713">
        <f>IF(CleanedData[[#This Row],[Recommend]]="Yes",1,0)</f>
        <v>1</v>
      </c>
      <c r="Z713" s="6">
        <f>CleanedData[[#This Row],[Purchase Amount]]*0.15</f>
        <v>41.173499999999997</v>
      </c>
      <c r="AA713" s="6">
        <f>CleanedData[[#This Row],[Purchase Amount]]*1.15</f>
        <v>315.6635</v>
      </c>
    </row>
    <row r="714" spans="1:27" x14ac:dyDescent="0.3">
      <c r="A714">
        <v>826</v>
      </c>
      <c r="B714" t="s">
        <v>936</v>
      </c>
      <c r="C714" s="1">
        <v>45506</v>
      </c>
      <c r="D714">
        <v>79</v>
      </c>
      <c r="E714" t="s">
        <v>52</v>
      </c>
      <c r="F714" t="s">
        <v>125</v>
      </c>
      <c r="G714" t="s">
        <v>230</v>
      </c>
      <c r="H714">
        <v>3</v>
      </c>
      <c r="I714" t="s">
        <v>42</v>
      </c>
      <c r="J714" t="s">
        <v>69</v>
      </c>
      <c r="K714" t="s">
        <v>64</v>
      </c>
      <c r="L714" t="s">
        <v>45</v>
      </c>
      <c r="M714" t="s">
        <v>165</v>
      </c>
      <c r="N714" t="s">
        <v>48</v>
      </c>
      <c r="O714" t="s">
        <v>89</v>
      </c>
      <c r="P714" t="s">
        <v>49</v>
      </c>
      <c r="Q714" t="s">
        <v>97</v>
      </c>
      <c r="R714" s="6">
        <f>_xlfn.XLOOKUP(CleanedData[[#This Row],[Product]],'02_Lookup_Tables'!$A$2:$A$126,'02_Lookup_Tables'!$B$2:$B$126)</f>
        <v>1940.64</v>
      </c>
      <c r="S714" t="str">
        <f>VLOOKUP(CleanedData[[#This Row],[Product]],'02_Lookup_Tables'!$H$2:$I$126,2,FALSE)</f>
        <v>Toys &amp; Games</v>
      </c>
      <c r="T714" t="str">
        <f>VLOOKUP(CleanedData[[#This Row],[Province]],'02_Lookup_Tables'!$D$2:$E$10,2, FALSE)</f>
        <v>Western Region</v>
      </c>
      <c r="U714" t="str" cm="1">
        <f t="array" ref="U714">_xlfn.IFS(CleanedData[[#This Row],[Purchase Amount]]&lt;500,"Low",
CleanedData[[#This Row],[Purchase Amount]]&lt;5000,"Medium",
TRUE,"High")</f>
        <v>Medium</v>
      </c>
      <c r="V714" t="str">
        <f>TEXT(CleanedData[[#This Row],[Date]],"mmmm")</f>
        <v>August</v>
      </c>
      <c r="W714" t="str">
        <f>"Q"&amp;ROUNDUP(MONTH(CleanedData[[#This Row],[Date]])/3,0)</f>
        <v>Q3</v>
      </c>
      <c r="X714" t="str">
        <f>IF(CleanedData[[#This Row],[Purchase Amount]]&gt;=5000,"Yes","No")</f>
        <v>No</v>
      </c>
      <c r="Y714">
        <f>IF(CleanedData[[#This Row],[Recommend]]="Yes",1,0)</f>
        <v>0</v>
      </c>
      <c r="Z714" s="6">
        <f>CleanedData[[#This Row],[Purchase Amount]]*0.15</f>
        <v>291.096</v>
      </c>
      <c r="AA714" s="6">
        <f>CleanedData[[#This Row],[Purchase Amount]]*1.15</f>
        <v>2231.7359999999999</v>
      </c>
    </row>
    <row r="715" spans="1:27" x14ac:dyDescent="0.3">
      <c r="A715">
        <v>827</v>
      </c>
      <c r="B715" t="s">
        <v>937</v>
      </c>
      <c r="C715" s="1">
        <v>45942</v>
      </c>
      <c r="D715">
        <v>19</v>
      </c>
      <c r="E715" t="s">
        <v>39</v>
      </c>
      <c r="F715" t="s">
        <v>108</v>
      </c>
      <c r="G715" t="s">
        <v>266</v>
      </c>
      <c r="H715">
        <v>4</v>
      </c>
      <c r="I715" t="s">
        <v>42</v>
      </c>
      <c r="J715" t="s">
        <v>43</v>
      </c>
      <c r="K715" t="s">
        <v>44</v>
      </c>
      <c r="L715" t="s">
        <v>42</v>
      </c>
      <c r="M715" t="s">
        <v>100</v>
      </c>
      <c r="N715" t="s">
        <v>96</v>
      </c>
      <c r="O715" t="s">
        <v>48</v>
      </c>
      <c r="P715" t="s">
        <v>49</v>
      </c>
      <c r="Q715" t="s">
        <v>66</v>
      </c>
      <c r="R715" s="6">
        <f>_xlfn.XLOOKUP(CleanedData[[#This Row],[Product]],'02_Lookup_Tables'!$A$2:$A$126,'02_Lookup_Tables'!$B$2:$B$126)</f>
        <v>2951.61</v>
      </c>
      <c r="S715" t="str">
        <f>VLOOKUP(CleanedData[[#This Row],[Product]],'02_Lookup_Tables'!$H$2:$I$126,2,FALSE)</f>
        <v>Beauty &amp; Personal Care</v>
      </c>
      <c r="T715" t="str">
        <f>VLOOKUP(CleanedData[[#This Row],[Province]],'02_Lookup_Tables'!$D$2:$E$10,2, FALSE)</f>
        <v>Gauteng Region</v>
      </c>
      <c r="U715" t="str" cm="1">
        <f t="array" ref="U715">_xlfn.IFS(CleanedData[[#This Row],[Purchase Amount]]&lt;500,"Low",
CleanedData[[#This Row],[Purchase Amount]]&lt;5000,"Medium",
TRUE,"High")</f>
        <v>Medium</v>
      </c>
      <c r="V715" t="str">
        <f>TEXT(CleanedData[[#This Row],[Date]],"mmmm")</f>
        <v>October</v>
      </c>
      <c r="W715" t="str">
        <f>"Q"&amp;ROUNDUP(MONTH(CleanedData[[#This Row],[Date]])/3,0)</f>
        <v>Q4</v>
      </c>
      <c r="X715" t="str">
        <f>IF(CleanedData[[#This Row],[Purchase Amount]]&gt;=5000,"Yes","No")</f>
        <v>No</v>
      </c>
      <c r="Y715">
        <f>IF(CleanedData[[#This Row],[Recommend]]="Yes",1,0)</f>
        <v>0</v>
      </c>
      <c r="Z715" s="6">
        <f>CleanedData[[#This Row],[Purchase Amount]]*0.15</f>
        <v>442.74150000000003</v>
      </c>
      <c r="AA715" s="6">
        <f>CleanedData[[#This Row],[Purchase Amount]]*1.15</f>
        <v>3394.3514999999998</v>
      </c>
    </row>
    <row r="716" spans="1:27" x14ac:dyDescent="0.3">
      <c r="A716">
        <v>829</v>
      </c>
      <c r="B716" t="s">
        <v>938</v>
      </c>
      <c r="C716" s="1">
        <v>45423</v>
      </c>
      <c r="D716">
        <v>69</v>
      </c>
      <c r="E716" t="s">
        <v>39</v>
      </c>
      <c r="F716" t="s">
        <v>108</v>
      </c>
      <c r="G716" t="s">
        <v>472</v>
      </c>
      <c r="H716">
        <v>1</v>
      </c>
      <c r="I716" t="s">
        <v>42</v>
      </c>
      <c r="J716" t="s">
        <v>69</v>
      </c>
      <c r="K716" t="s">
        <v>55</v>
      </c>
      <c r="L716" t="s">
        <v>42</v>
      </c>
      <c r="M716" t="s">
        <v>136</v>
      </c>
      <c r="N716" t="s">
        <v>80</v>
      </c>
      <c r="O716" t="s">
        <v>89</v>
      </c>
      <c r="P716" t="s">
        <v>49</v>
      </c>
      <c r="Q716" t="s">
        <v>97</v>
      </c>
      <c r="R716" s="6">
        <f>_xlfn.XLOOKUP(CleanedData[[#This Row],[Product]],'02_Lookup_Tables'!$A$2:$A$126,'02_Lookup_Tables'!$B$2:$B$126)</f>
        <v>2216.12</v>
      </c>
      <c r="S716" t="str">
        <f>VLOOKUP(CleanedData[[#This Row],[Product]],'02_Lookup_Tables'!$H$2:$I$126,2,FALSE)</f>
        <v>Beauty &amp; Personal Care</v>
      </c>
      <c r="T716" t="str">
        <f>VLOOKUP(CleanedData[[#This Row],[Province]],'02_Lookup_Tables'!$D$2:$E$10,2, FALSE)</f>
        <v>Gauteng Region</v>
      </c>
      <c r="U716" t="str" cm="1">
        <f t="array" ref="U716">_xlfn.IFS(CleanedData[[#This Row],[Purchase Amount]]&lt;500,"Low",
CleanedData[[#This Row],[Purchase Amount]]&lt;5000,"Medium",
TRUE,"High")</f>
        <v>Medium</v>
      </c>
      <c r="V716" t="str">
        <f>TEXT(CleanedData[[#This Row],[Date]],"mmmm")</f>
        <v>May</v>
      </c>
      <c r="W716" t="str">
        <f>"Q"&amp;ROUNDUP(MONTH(CleanedData[[#This Row],[Date]])/3,0)</f>
        <v>Q2</v>
      </c>
      <c r="X716" t="str">
        <f>IF(CleanedData[[#This Row],[Purchase Amount]]&gt;=5000,"Yes","No")</f>
        <v>No</v>
      </c>
      <c r="Y716">
        <f>IF(CleanedData[[#This Row],[Recommend]]="Yes",1,0)</f>
        <v>0</v>
      </c>
      <c r="Z716" s="6">
        <f>CleanedData[[#This Row],[Purchase Amount]]*0.15</f>
        <v>332.41799999999995</v>
      </c>
      <c r="AA716" s="6">
        <f>CleanedData[[#This Row],[Purchase Amount]]*1.15</f>
        <v>2548.5379999999996</v>
      </c>
    </row>
    <row r="717" spans="1:27" x14ac:dyDescent="0.3">
      <c r="A717">
        <v>830</v>
      </c>
      <c r="B717" t="s">
        <v>939</v>
      </c>
      <c r="C717" s="1">
        <v>45352</v>
      </c>
      <c r="D717">
        <v>63</v>
      </c>
      <c r="E717" t="s">
        <v>39</v>
      </c>
      <c r="F717" t="s">
        <v>72</v>
      </c>
      <c r="G717" t="s">
        <v>182</v>
      </c>
      <c r="H717">
        <v>1</v>
      </c>
      <c r="I717" t="s">
        <v>42</v>
      </c>
      <c r="J717" t="s">
        <v>63</v>
      </c>
      <c r="K717" t="s">
        <v>44</v>
      </c>
      <c r="L717" t="s">
        <v>45</v>
      </c>
      <c r="M717" t="s">
        <v>231</v>
      </c>
      <c r="N717" t="s">
        <v>80</v>
      </c>
      <c r="O717" t="s">
        <v>89</v>
      </c>
      <c r="P717" t="s">
        <v>49</v>
      </c>
      <c r="Q717" t="s">
        <v>50</v>
      </c>
      <c r="R717" s="6">
        <f>_xlfn.XLOOKUP(CleanedData[[#This Row],[Product]],'02_Lookup_Tables'!$A$2:$A$126,'02_Lookup_Tables'!$B$2:$B$126)</f>
        <v>3715.65</v>
      </c>
      <c r="S717" t="str">
        <f>VLOOKUP(CleanedData[[#This Row],[Product]],'02_Lookup_Tables'!$H$2:$I$126,2,FALSE)</f>
        <v>Home Devices</v>
      </c>
      <c r="T717" t="str">
        <f>VLOOKUP(CleanedData[[#This Row],[Province]],'02_Lookup_Tables'!$D$2:$E$10,2, FALSE)</f>
        <v>Central Region</v>
      </c>
      <c r="U717" t="str" cm="1">
        <f t="array" ref="U717">_xlfn.IFS(CleanedData[[#This Row],[Purchase Amount]]&lt;500,"Low",
CleanedData[[#This Row],[Purchase Amount]]&lt;5000,"Medium",
TRUE,"High")</f>
        <v>Medium</v>
      </c>
      <c r="V717" t="str">
        <f>TEXT(CleanedData[[#This Row],[Date]],"mmmm")</f>
        <v>March</v>
      </c>
      <c r="W717" t="str">
        <f>"Q"&amp;ROUNDUP(MONTH(CleanedData[[#This Row],[Date]])/3,0)</f>
        <v>Q1</v>
      </c>
      <c r="X717" t="str">
        <f>IF(CleanedData[[#This Row],[Purchase Amount]]&gt;=5000,"Yes","No")</f>
        <v>No</v>
      </c>
      <c r="Y717">
        <f>IF(CleanedData[[#This Row],[Recommend]]="Yes",1,0)</f>
        <v>0</v>
      </c>
      <c r="Z717" s="6">
        <f>CleanedData[[#This Row],[Purchase Amount]]*0.15</f>
        <v>557.34749999999997</v>
      </c>
      <c r="AA717" s="6">
        <f>CleanedData[[#This Row],[Purchase Amount]]*1.15</f>
        <v>4272.9974999999995</v>
      </c>
    </row>
    <row r="718" spans="1:27" x14ac:dyDescent="0.3">
      <c r="A718">
        <v>831</v>
      </c>
      <c r="B718" t="s">
        <v>940</v>
      </c>
      <c r="C718" s="1">
        <v>45939</v>
      </c>
      <c r="D718">
        <v>29</v>
      </c>
      <c r="E718" t="s">
        <v>39</v>
      </c>
      <c r="F718" t="s">
        <v>130</v>
      </c>
      <c r="G718" t="s">
        <v>142</v>
      </c>
      <c r="H718">
        <v>1</v>
      </c>
      <c r="I718" t="s">
        <v>45</v>
      </c>
      <c r="J718" t="s">
        <v>54</v>
      </c>
      <c r="K718" t="s">
        <v>55</v>
      </c>
      <c r="L718" t="s">
        <v>45</v>
      </c>
      <c r="M718" t="s">
        <v>65</v>
      </c>
      <c r="N718" t="s">
        <v>80</v>
      </c>
      <c r="O718" t="s">
        <v>89</v>
      </c>
      <c r="P718" t="s">
        <v>49</v>
      </c>
      <c r="Q718" t="s">
        <v>58</v>
      </c>
      <c r="R718" s="6">
        <f>_xlfn.XLOOKUP(CleanedData[[#This Row],[Product]],'02_Lookup_Tables'!$A$2:$A$126,'02_Lookup_Tables'!$B$2:$B$126)</f>
        <v>44114.21</v>
      </c>
      <c r="S718" t="str">
        <f>VLOOKUP(CleanedData[[#This Row],[Product]],'02_Lookup_Tables'!$H$2:$I$126,2,FALSE)</f>
        <v>Electronics</v>
      </c>
      <c r="T718" t="str">
        <f>VLOOKUP(CleanedData[[#This Row],[Province]],'02_Lookup_Tables'!$D$2:$E$10,2, FALSE)</f>
        <v>Eastern Region</v>
      </c>
      <c r="U718" t="str" cm="1">
        <f t="array" ref="U718">_xlfn.IFS(CleanedData[[#This Row],[Purchase Amount]]&lt;500,"Low",
CleanedData[[#This Row],[Purchase Amount]]&lt;5000,"Medium",
TRUE,"High")</f>
        <v>High</v>
      </c>
      <c r="V718" t="str">
        <f>TEXT(CleanedData[[#This Row],[Date]],"mmmm")</f>
        <v>October</v>
      </c>
      <c r="W718" t="str">
        <f>"Q"&amp;ROUNDUP(MONTH(CleanedData[[#This Row],[Date]])/3,0)</f>
        <v>Q4</v>
      </c>
      <c r="X718" t="str">
        <f>IF(CleanedData[[#This Row],[Purchase Amount]]&gt;=5000,"Yes","No")</f>
        <v>Yes</v>
      </c>
      <c r="Y718">
        <f>IF(CleanedData[[#This Row],[Recommend]]="Yes",1,0)</f>
        <v>1</v>
      </c>
      <c r="Z718" s="6">
        <f>CleanedData[[#This Row],[Purchase Amount]]*0.15</f>
        <v>6617.1314999999995</v>
      </c>
      <c r="AA718" s="6">
        <f>CleanedData[[#This Row],[Purchase Amount]]*1.15</f>
        <v>50731.341499999995</v>
      </c>
    </row>
    <row r="719" spans="1:27" x14ac:dyDescent="0.3">
      <c r="A719">
        <v>833</v>
      </c>
      <c r="B719" t="s">
        <v>941</v>
      </c>
      <c r="C719" s="1">
        <v>45315</v>
      </c>
      <c r="D719">
        <v>63</v>
      </c>
      <c r="E719" t="s">
        <v>60</v>
      </c>
      <c r="F719" t="s">
        <v>108</v>
      </c>
      <c r="G719" t="s">
        <v>62</v>
      </c>
      <c r="H719">
        <v>3</v>
      </c>
      <c r="I719" t="s">
        <v>42</v>
      </c>
      <c r="J719" t="s">
        <v>69</v>
      </c>
      <c r="K719" t="s">
        <v>64</v>
      </c>
      <c r="L719" t="s">
        <v>42</v>
      </c>
      <c r="M719" t="s">
        <v>184</v>
      </c>
      <c r="N719" t="s">
        <v>48</v>
      </c>
      <c r="O719" t="s">
        <v>148</v>
      </c>
      <c r="P719" t="s">
        <v>49</v>
      </c>
      <c r="Q719" t="s">
        <v>50</v>
      </c>
      <c r="R719" s="6">
        <f>_xlfn.XLOOKUP(CleanedData[[#This Row],[Product]],'02_Lookup_Tables'!$A$2:$A$126,'02_Lookup_Tables'!$B$2:$B$126)</f>
        <v>230.14</v>
      </c>
      <c r="S719" t="str">
        <f>VLOOKUP(CleanedData[[#This Row],[Product]],'02_Lookup_Tables'!$H$2:$I$126,2,FALSE)</f>
        <v>Sports &amp; Outdoors</v>
      </c>
      <c r="T719" t="str">
        <f>VLOOKUP(CleanedData[[#This Row],[Province]],'02_Lookup_Tables'!$D$2:$E$10,2, FALSE)</f>
        <v>Gauteng Region</v>
      </c>
      <c r="U719" t="str" cm="1">
        <f t="array" ref="U719">_xlfn.IFS(CleanedData[[#This Row],[Purchase Amount]]&lt;500,"Low",
CleanedData[[#This Row],[Purchase Amount]]&lt;5000,"Medium",
TRUE,"High")</f>
        <v>Low</v>
      </c>
      <c r="V719" t="str">
        <f>TEXT(CleanedData[[#This Row],[Date]],"mmmm")</f>
        <v>January</v>
      </c>
      <c r="W719" t="str">
        <f>"Q"&amp;ROUNDUP(MONTH(CleanedData[[#This Row],[Date]])/3,0)</f>
        <v>Q1</v>
      </c>
      <c r="X719" t="str">
        <f>IF(CleanedData[[#This Row],[Purchase Amount]]&gt;=5000,"Yes","No")</f>
        <v>No</v>
      </c>
      <c r="Y719">
        <f>IF(CleanedData[[#This Row],[Recommend]]="Yes",1,0)</f>
        <v>0</v>
      </c>
      <c r="Z719" s="6">
        <f>CleanedData[[#This Row],[Purchase Amount]]*0.15</f>
        <v>34.520999999999994</v>
      </c>
      <c r="AA719" s="6">
        <f>CleanedData[[#This Row],[Purchase Amount]]*1.15</f>
        <v>264.66099999999994</v>
      </c>
    </row>
    <row r="720" spans="1:27" x14ac:dyDescent="0.3">
      <c r="A720">
        <v>834</v>
      </c>
      <c r="B720" t="s">
        <v>942</v>
      </c>
      <c r="C720" s="1">
        <v>45666</v>
      </c>
      <c r="D720">
        <v>39</v>
      </c>
      <c r="E720" t="s">
        <v>39</v>
      </c>
      <c r="F720" t="s">
        <v>130</v>
      </c>
      <c r="G720" t="s">
        <v>501</v>
      </c>
      <c r="H720">
        <v>1</v>
      </c>
      <c r="I720" t="s">
        <v>42</v>
      </c>
      <c r="J720" t="s">
        <v>54</v>
      </c>
      <c r="K720" t="s">
        <v>44</v>
      </c>
      <c r="L720" t="s">
        <v>42</v>
      </c>
      <c r="M720" t="s">
        <v>151</v>
      </c>
      <c r="N720" t="s">
        <v>80</v>
      </c>
      <c r="O720" t="s">
        <v>89</v>
      </c>
      <c r="P720" t="s">
        <v>49</v>
      </c>
      <c r="Q720" t="s">
        <v>81</v>
      </c>
      <c r="R720" s="6">
        <f>_xlfn.XLOOKUP(CleanedData[[#This Row],[Product]],'02_Lookup_Tables'!$A$2:$A$126,'02_Lookup_Tables'!$B$2:$B$126)</f>
        <v>1482.94</v>
      </c>
      <c r="S720" t="str">
        <f>VLOOKUP(CleanedData[[#This Row],[Product]],'02_Lookup_Tables'!$H$2:$I$126,2,FALSE)</f>
        <v>Home Devices</v>
      </c>
      <c r="T720" t="str">
        <f>VLOOKUP(CleanedData[[#This Row],[Province]],'02_Lookup_Tables'!$D$2:$E$10,2, FALSE)</f>
        <v>Eastern Region</v>
      </c>
      <c r="U720" t="str" cm="1">
        <f t="array" ref="U720">_xlfn.IFS(CleanedData[[#This Row],[Purchase Amount]]&lt;500,"Low",
CleanedData[[#This Row],[Purchase Amount]]&lt;5000,"Medium",
TRUE,"High")</f>
        <v>Medium</v>
      </c>
      <c r="V720" t="str">
        <f>TEXT(CleanedData[[#This Row],[Date]],"mmmm")</f>
        <v>January</v>
      </c>
      <c r="W720" t="str">
        <f>"Q"&amp;ROUNDUP(MONTH(CleanedData[[#This Row],[Date]])/3,0)</f>
        <v>Q1</v>
      </c>
      <c r="X720" t="str">
        <f>IF(CleanedData[[#This Row],[Purchase Amount]]&gt;=5000,"Yes","No")</f>
        <v>No</v>
      </c>
      <c r="Y720">
        <f>IF(CleanedData[[#This Row],[Recommend]]="Yes",1,0)</f>
        <v>0</v>
      </c>
      <c r="Z720" s="6">
        <f>CleanedData[[#This Row],[Purchase Amount]]*0.15</f>
        <v>222.441</v>
      </c>
      <c r="AA720" s="6">
        <f>CleanedData[[#This Row],[Purchase Amount]]*1.15</f>
        <v>1705.3809999999999</v>
      </c>
    </row>
    <row r="721" spans="1:27" x14ac:dyDescent="0.3">
      <c r="A721">
        <v>835</v>
      </c>
      <c r="B721" t="s">
        <v>943</v>
      </c>
      <c r="C721" s="1">
        <v>45631</v>
      </c>
      <c r="D721">
        <v>57</v>
      </c>
      <c r="E721" t="s">
        <v>60</v>
      </c>
      <c r="F721" t="s">
        <v>61</v>
      </c>
      <c r="G721" t="s">
        <v>278</v>
      </c>
      <c r="H721">
        <v>3</v>
      </c>
      <c r="I721" t="s">
        <v>42</v>
      </c>
      <c r="J721" t="s">
        <v>43</v>
      </c>
      <c r="K721" t="s">
        <v>44</v>
      </c>
      <c r="L721" t="s">
        <v>42</v>
      </c>
      <c r="M721" t="s">
        <v>88</v>
      </c>
      <c r="N721" t="s">
        <v>48</v>
      </c>
      <c r="O721" t="s">
        <v>89</v>
      </c>
      <c r="P721" t="s">
        <v>49</v>
      </c>
      <c r="Q721" t="s">
        <v>50</v>
      </c>
      <c r="R721" s="6">
        <f>_xlfn.XLOOKUP(CleanedData[[#This Row],[Product]],'02_Lookup_Tables'!$A$2:$A$126,'02_Lookup_Tables'!$B$2:$B$126)</f>
        <v>45.96</v>
      </c>
      <c r="S721" t="str">
        <f>VLOOKUP(CleanedData[[#This Row],[Product]],'02_Lookup_Tables'!$H$2:$I$126,2,FALSE)</f>
        <v>Food</v>
      </c>
      <c r="T721" t="str">
        <f>VLOOKUP(CleanedData[[#This Row],[Province]],'02_Lookup_Tables'!$D$2:$E$10,2, FALSE)</f>
        <v>Southern Region</v>
      </c>
      <c r="U721" t="str" cm="1">
        <f t="array" ref="U721">_xlfn.IFS(CleanedData[[#This Row],[Purchase Amount]]&lt;500,"Low",
CleanedData[[#This Row],[Purchase Amount]]&lt;5000,"Medium",
TRUE,"High")</f>
        <v>Low</v>
      </c>
      <c r="V721" t="str">
        <f>TEXT(CleanedData[[#This Row],[Date]],"mmmm")</f>
        <v>December</v>
      </c>
      <c r="W721" t="str">
        <f>"Q"&amp;ROUNDUP(MONTH(CleanedData[[#This Row],[Date]])/3,0)</f>
        <v>Q4</v>
      </c>
      <c r="X721" t="str">
        <f>IF(CleanedData[[#This Row],[Purchase Amount]]&gt;=5000,"Yes","No")</f>
        <v>No</v>
      </c>
      <c r="Y721">
        <f>IF(CleanedData[[#This Row],[Recommend]]="Yes",1,0)</f>
        <v>0</v>
      </c>
      <c r="Z721" s="6">
        <f>CleanedData[[#This Row],[Purchase Amount]]*0.15</f>
        <v>6.8940000000000001</v>
      </c>
      <c r="AA721" s="6">
        <f>CleanedData[[#This Row],[Purchase Amount]]*1.15</f>
        <v>52.853999999999999</v>
      </c>
    </row>
    <row r="722" spans="1:27" x14ac:dyDescent="0.3">
      <c r="A722">
        <v>836</v>
      </c>
      <c r="B722" t="s">
        <v>944</v>
      </c>
      <c r="C722" s="1">
        <v>45426</v>
      </c>
      <c r="E722" t="s">
        <v>39</v>
      </c>
      <c r="F722" t="s">
        <v>125</v>
      </c>
      <c r="G722" t="s">
        <v>120</v>
      </c>
      <c r="H722">
        <v>1</v>
      </c>
      <c r="I722" t="s">
        <v>45</v>
      </c>
      <c r="J722" t="s">
        <v>63</v>
      </c>
      <c r="K722" t="s">
        <v>64</v>
      </c>
      <c r="L722" t="s">
        <v>45</v>
      </c>
      <c r="M722" t="s">
        <v>136</v>
      </c>
      <c r="N722" t="s">
        <v>80</v>
      </c>
      <c r="O722" t="s">
        <v>89</v>
      </c>
      <c r="P722" t="s">
        <v>49</v>
      </c>
      <c r="Q722" t="s">
        <v>166</v>
      </c>
      <c r="R722" s="6">
        <f>_xlfn.XLOOKUP(CleanedData[[#This Row],[Product]],'02_Lookup_Tables'!$A$2:$A$126,'02_Lookup_Tables'!$B$2:$B$126)</f>
        <v>471.63</v>
      </c>
      <c r="S722" t="str">
        <f>VLOOKUP(CleanedData[[#This Row],[Product]],'02_Lookup_Tables'!$H$2:$I$126,2,FALSE)</f>
        <v>Beauty &amp; Personal Care</v>
      </c>
      <c r="T722" t="str">
        <f>VLOOKUP(CleanedData[[#This Row],[Province]],'02_Lookup_Tables'!$D$2:$E$10,2, FALSE)</f>
        <v>Western Region</v>
      </c>
      <c r="U722" t="str" cm="1">
        <f t="array" ref="U722">_xlfn.IFS(CleanedData[[#This Row],[Purchase Amount]]&lt;500,"Low",
CleanedData[[#This Row],[Purchase Amount]]&lt;5000,"Medium",
TRUE,"High")</f>
        <v>Low</v>
      </c>
      <c r="V722" t="str">
        <f>TEXT(CleanedData[[#This Row],[Date]],"mmmm")</f>
        <v>May</v>
      </c>
      <c r="W722" t="str">
        <f>"Q"&amp;ROUNDUP(MONTH(CleanedData[[#This Row],[Date]])/3,0)</f>
        <v>Q2</v>
      </c>
      <c r="X722" t="str">
        <f>IF(CleanedData[[#This Row],[Purchase Amount]]&gt;=5000,"Yes","No")</f>
        <v>No</v>
      </c>
      <c r="Y722">
        <f>IF(CleanedData[[#This Row],[Recommend]]="Yes",1,0)</f>
        <v>1</v>
      </c>
      <c r="Z722" s="6">
        <f>CleanedData[[#This Row],[Purchase Amount]]*0.15</f>
        <v>70.744500000000002</v>
      </c>
      <c r="AA722" s="6">
        <f>CleanedData[[#This Row],[Purchase Amount]]*1.15</f>
        <v>542.3744999999999</v>
      </c>
    </row>
    <row r="723" spans="1:27" x14ac:dyDescent="0.3">
      <c r="A723">
        <v>838</v>
      </c>
      <c r="B723" t="s">
        <v>945</v>
      </c>
      <c r="C723" s="1">
        <v>45621</v>
      </c>
      <c r="D723">
        <v>22</v>
      </c>
      <c r="E723" t="s">
        <v>39</v>
      </c>
      <c r="F723" t="s">
        <v>83</v>
      </c>
      <c r="G723" t="s">
        <v>406</v>
      </c>
      <c r="H723">
        <v>4</v>
      </c>
      <c r="I723" t="s">
        <v>45</v>
      </c>
      <c r="J723" t="s">
        <v>54</v>
      </c>
      <c r="K723" t="s">
        <v>44</v>
      </c>
      <c r="L723" t="s">
        <v>45</v>
      </c>
      <c r="M723" t="s">
        <v>208</v>
      </c>
      <c r="N723" t="s">
        <v>96</v>
      </c>
      <c r="O723" t="s">
        <v>89</v>
      </c>
      <c r="P723" t="s">
        <v>70</v>
      </c>
      <c r="Q723" t="s">
        <v>66</v>
      </c>
      <c r="R723" s="6">
        <f>_xlfn.XLOOKUP(CleanedData[[#This Row],[Product]],'02_Lookup_Tables'!$A$2:$A$126,'02_Lookup_Tables'!$B$2:$B$126)</f>
        <v>996.44</v>
      </c>
      <c r="S723" t="str">
        <f>VLOOKUP(CleanedData[[#This Row],[Product]],'02_Lookup_Tables'!$H$2:$I$126,2,FALSE)</f>
        <v>Sports &amp; Outdoors</v>
      </c>
      <c r="T723" t="str">
        <f>VLOOKUP(CleanedData[[#This Row],[Province]],'02_Lookup_Tables'!$D$2:$E$10,2, FALSE)</f>
        <v>Western Region</v>
      </c>
      <c r="U723" t="str" cm="1">
        <f t="array" ref="U723">_xlfn.IFS(CleanedData[[#This Row],[Purchase Amount]]&lt;500,"Low",
CleanedData[[#This Row],[Purchase Amount]]&lt;5000,"Medium",
TRUE,"High")</f>
        <v>Medium</v>
      </c>
      <c r="V723" t="str">
        <f>TEXT(CleanedData[[#This Row],[Date]],"mmmm")</f>
        <v>November</v>
      </c>
      <c r="W723" t="str">
        <f>"Q"&amp;ROUNDUP(MONTH(CleanedData[[#This Row],[Date]])/3,0)</f>
        <v>Q4</v>
      </c>
      <c r="X723" t="str">
        <f>IF(CleanedData[[#This Row],[Purchase Amount]]&gt;=5000,"Yes","No")</f>
        <v>No</v>
      </c>
      <c r="Y723">
        <f>IF(CleanedData[[#This Row],[Recommend]]="Yes",1,0)</f>
        <v>1</v>
      </c>
      <c r="Z723" s="6">
        <f>CleanedData[[#This Row],[Purchase Amount]]*0.15</f>
        <v>149.46600000000001</v>
      </c>
      <c r="AA723" s="6">
        <f>CleanedData[[#This Row],[Purchase Amount]]*1.15</f>
        <v>1145.9059999999999</v>
      </c>
    </row>
    <row r="724" spans="1:27" x14ac:dyDescent="0.3">
      <c r="A724">
        <v>839</v>
      </c>
      <c r="B724" t="s">
        <v>946</v>
      </c>
      <c r="C724" s="1">
        <v>45825</v>
      </c>
      <c r="D724">
        <v>29</v>
      </c>
      <c r="E724" t="s">
        <v>60</v>
      </c>
      <c r="F724" t="s">
        <v>77</v>
      </c>
      <c r="G724" t="s">
        <v>338</v>
      </c>
      <c r="H724">
        <v>1</v>
      </c>
      <c r="I724" t="s">
        <v>45</v>
      </c>
      <c r="J724" t="s">
        <v>54</v>
      </c>
      <c r="K724" t="s">
        <v>44</v>
      </c>
      <c r="L724" t="s">
        <v>45</v>
      </c>
      <c r="M724" t="s">
        <v>190</v>
      </c>
      <c r="N724" t="s">
        <v>80</v>
      </c>
      <c r="O724" t="s">
        <v>89</v>
      </c>
      <c r="P724" t="s">
        <v>49</v>
      </c>
      <c r="Q724" t="s">
        <v>58</v>
      </c>
      <c r="R724" s="6">
        <f>_xlfn.XLOOKUP(CleanedData[[#This Row],[Product]],'02_Lookup_Tables'!$A$2:$A$126,'02_Lookup_Tables'!$B$2:$B$126)</f>
        <v>5258.73</v>
      </c>
      <c r="S724" t="str">
        <f>VLOOKUP(CleanedData[[#This Row],[Product]],'02_Lookup_Tables'!$H$2:$I$126,2,FALSE)</f>
        <v>Sports &amp; Outdoors</v>
      </c>
      <c r="T724" t="str">
        <f>VLOOKUP(CleanedData[[#This Row],[Province]],'02_Lookup_Tables'!$D$2:$E$10,2, FALSE)</f>
        <v>Central Region</v>
      </c>
      <c r="U724" t="str" cm="1">
        <f t="array" ref="U724">_xlfn.IFS(CleanedData[[#This Row],[Purchase Amount]]&lt;500,"Low",
CleanedData[[#This Row],[Purchase Amount]]&lt;5000,"Medium",
TRUE,"High")</f>
        <v>High</v>
      </c>
      <c r="V724" t="str">
        <f>TEXT(CleanedData[[#This Row],[Date]],"mmmm")</f>
        <v>June</v>
      </c>
      <c r="W724" t="str">
        <f>"Q"&amp;ROUNDUP(MONTH(CleanedData[[#This Row],[Date]])/3,0)</f>
        <v>Q2</v>
      </c>
      <c r="X724" t="str">
        <f>IF(CleanedData[[#This Row],[Purchase Amount]]&gt;=5000,"Yes","No")</f>
        <v>Yes</v>
      </c>
      <c r="Y724">
        <f>IF(CleanedData[[#This Row],[Recommend]]="Yes",1,0)</f>
        <v>1</v>
      </c>
      <c r="Z724" s="6">
        <f>CleanedData[[#This Row],[Purchase Amount]]*0.15</f>
        <v>788.80949999999996</v>
      </c>
      <c r="AA724" s="6">
        <f>CleanedData[[#This Row],[Purchase Amount]]*1.15</f>
        <v>6047.539499999999</v>
      </c>
    </row>
    <row r="725" spans="1:27" x14ac:dyDescent="0.3">
      <c r="A725">
        <v>840</v>
      </c>
      <c r="B725" t="s">
        <v>947</v>
      </c>
      <c r="C725" s="1">
        <v>45798</v>
      </c>
      <c r="D725">
        <v>24</v>
      </c>
      <c r="E725" t="s">
        <v>52</v>
      </c>
      <c r="F725" t="s">
        <v>77</v>
      </c>
      <c r="G725" t="s">
        <v>307</v>
      </c>
      <c r="H725">
        <v>5</v>
      </c>
      <c r="I725" t="s">
        <v>42</v>
      </c>
      <c r="J725" t="s">
        <v>54</v>
      </c>
      <c r="K725" t="s">
        <v>64</v>
      </c>
      <c r="L725" t="s">
        <v>42</v>
      </c>
      <c r="M725" t="s">
        <v>46</v>
      </c>
      <c r="N725" t="s">
        <v>57</v>
      </c>
      <c r="O725" t="s">
        <v>89</v>
      </c>
      <c r="P725" t="s">
        <v>70</v>
      </c>
      <c r="Q725" t="s">
        <v>66</v>
      </c>
      <c r="R725" s="6">
        <f>_xlfn.XLOOKUP(CleanedData[[#This Row],[Product]],'02_Lookup_Tables'!$A$2:$A$126,'02_Lookup_Tables'!$B$2:$B$126)</f>
        <v>824.74</v>
      </c>
      <c r="S725" t="str">
        <f>VLOOKUP(CleanedData[[#This Row],[Product]],'02_Lookup_Tables'!$H$2:$I$126,2,FALSE)</f>
        <v>Apparel</v>
      </c>
      <c r="T725" t="str">
        <f>VLOOKUP(CleanedData[[#This Row],[Province]],'02_Lookup_Tables'!$D$2:$E$10,2, FALSE)</f>
        <v>Central Region</v>
      </c>
      <c r="U725" t="str" cm="1">
        <f t="array" ref="U725">_xlfn.IFS(CleanedData[[#This Row],[Purchase Amount]]&lt;500,"Low",
CleanedData[[#This Row],[Purchase Amount]]&lt;5000,"Medium",
TRUE,"High")</f>
        <v>Medium</v>
      </c>
      <c r="V725" t="str">
        <f>TEXT(CleanedData[[#This Row],[Date]],"mmmm")</f>
        <v>May</v>
      </c>
      <c r="W725" t="str">
        <f>"Q"&amp;ROUNDUP(MONTH(CleanedData[[#This Row],[Date]])/3,0)</f>
        <v>Q2</v>
      </c>
      <c r="X725" t="str">
        <f>IF(CleanedData[[#This Row],[Purchase Amount]]&gt;=5000,"Yes","No")</f>
        <v>No</v>
      </c>
      <c r="Y725">
        <f>IF(CleanedData[[#This Row],[Recommend]]="Yes",1,0)</f>
        <v>0</v>
      </c>
      <c r="Z725" s="6">
        <f>CleanedData[[#This Row],[Purchase Amount]]*0.15</f>
        <v>123.711</v>
      </c>
      <c r="AA725" s="6">
        <f>CleanedData[[#This Row],[Purchase Amount]]*1.15</f>
        <v>948.45099999999991</v>
      </c>
    </row>
    <row r="726" spans="1:27" x14ac:dyDescent="0.3">
      <c r="A726">
        <v>842</v>
      </c>
      <c r="B726" t="s">
        <v>948</v>
      </c>
      <c r="C726" s="1">
        <v>45836</v>
      </c>
      <c r="D726">
        <v>59</v>
      </c>
      <c r="E726" t="s">
        <v>39</v>
      </c>
      <c r="F726" t="s">
        <v>72</v>
      </c>
      <c r="G726" t="s">
        <v>696</v>
      </c>
      <c r="H726">
        <v>3</v>
      </c>
      <c r="I726" t="s">
        <v>45</v>
      </c>
      <c r="J726" t="s">
        <v>74</v>
      </c>
      <c r="K726" t="s">
        <v>64</v>
      </c>
      <c r="L726" t="s">
        <v>45</v>
      </c>
      <c r="M726" t="s">
        <v>140</v>
      </c>
      <c r="N726" t="s">
        <v>48</v>
      </c>
      <c r="O726" t="s">
        <v>148</v>
      </c>
      <c r="P726" t="s">
        <v>49</v>
      </c>
      <c r="Q726" t="s">
        <v>50</v>
      </c>
      <c r="R726" s="6">
        <f>_xlfn.XLOOKUP(CleanedData[[#This Row],[Product]],'02_Lookup_Tables'!$A$2:$A$126,'02_Lookup_Tables'!$B$2:$B$126)</f>
        <v>1233.45</v>
      </c>
      <c r="S726" t="str">
        <f>VLOOKUP(CleanedData[[#This Row],[Product]],'02_Lookup_Tables'!$H$2:$I$126,2,FALSE)</f>
        <v>Beauty &amp; Personal Care</v>
      </c>
      <c r="T726" t="str">
        <f>VLOOKUP(CleanedData[[#This Row],[Province]],'02_Lookup_Tables'!$D$2:$E$10,2, FALSE)</f>
        <v>Central Region</v>
      </c>
      <c r="U726" t="str" cm="1">
        <f t="array" ref="U726">_xlfn.IFS(CleanedData[[#This Row],[Purchase Amount]]&lt;500,"Low",
CleanedData[[#This Row],[Purchase Amount]]&lt;5000,"Medium",
TRUE,"High")</f>
        <v>Medium</v>
      </c>
      <c r="V726" t="str">
        <f>TEXT(CleanedData[[#This Row],[Date]],"mmmm")</f>
        <v>June</v>
      </c>
      <c r="W726" t="str">
        <f>"Q"&amp;ROUNDUP(MONTH(CleanedData[[#This Row],[Date]])/3,0)</f>
        <v>Q2</v>
      </c>
      <c r="X726" t="str">
        <f>IF(CleanedData[[#This Row],[Purchase Amount]]&gt;=5000,"Yes","No")</f>
        <v>No</v>
      </c>
      <c r="Y726">
        <f>IF(CleanedData[[#This Row],[Recommend]]="Yes",1,0)</f>
        <v>1</v>
      </c>
      <c r="Z726" s="6">
        <f>CleanedData[[#This Row],[Purchase Amount]]*0.15</f>
        <v>185.01750000000001</v>
      </c>
      <c r="AA726" s="6">
        <f>CleanedData[[#This Row],[Purchase Amount]]*1.15</f>
        <v>1418.4675</v>
      </c>
    </row>
    <row r="727" spans="1:27" x14ac:dyDescent="0.3">
      <c r="A727">
        <v>843</v>
      </c>
      <c r="B727" t="s">
        <v>949</v>
      </c>
      <c r="C727" s="1">
        <v>45409</v>
      </c>
      <c r="D727">
        <v>47</v>
      </c>
      <c r="E727" t="s">
        <v>52</v>
      </c>
      <c r="F727" t="s">
        <v>130</v>
      </c>
      <c r="G727" t="s">
        <v>950</v>
      </c>
      <c r="H727">
        <v>2</v>
      </c>
      <c r="I727" t="s">
        <v>42</v>
      </c>
      <c r="J727" t="s">
        <v>54</v>
      </c>
      <c r="K727" t="s">
        <v>44</v>
      </c>
      <c r="L727" t="s">
        <v>45</v>
      </c>
      <c r="M727" t="s">
        <v>231</v>
      </c>
      <c r="N727" t="s">
        <v>47</v>
      </c>
      <c r="O727" t="s">
        <v>89</v>
      </c>
      <c r="P727" t="s">
        <v>49</v>
      </c>
      <c r="Q727" t="s">
        <v>93</v>
      </c>
      <c r="R727" s="6">
        <f>_xlfn.XLOOKUP(CleanedData[[#This Row],[Product]],'02_Lookup_Tables'!$A$2:$A$126,'02_Lookup_Tables'!$B$2:$B$126)</f>
        <v>85.25</v>
      </c>
      <c r="S727" t="str">
        <f>VLOOKUP(CleanedData[[#This Row],[Product]],'02_Lookup_Tables'!$H$2:$I$126,2,FALSE)</f>
        <v>Beauty &amp; Personal Care</v>
      </c>
      <c r="T727" t="str">
        <f>VLOOKUP(CleanedData[[#This Row],[Province]],'02_Lookup_Tables'!$D$2:$E$10,2, FALSE)</f>
        <v>Eastern Region</v>
      </c>
      <c r="U727" t="str" cm="1">
        <f t="array" ref="U727">_xlfn.IFS(CleanedData[[#This Row],[Purchase Amount]]&lt;500,"Low",
CleanedData[[#This Row],[Purchase Amount]]&lt;5000,"Medium",
TRUE,"High")</f>
        <v>Low</v>
      </c>
      <c r="V727" t="str">
        <f>TEXT(CleanedData[[#This Row],[Date]],"mmmm")</f>
        <v>April</v>
      </c>
      <c r="W727" t="str">
        <f>"Q"&amp;ROUNDUP(MONTH(CleanedData[[#This Row],[Date]])/3,0)</f>
        <v>Q2</v>
      </c>
      <c r="X727" t="str">
        <f>IF(CleanedData[[#This Row],[Purchase Amount]]&gt;=5000,"Yes","No")</f>
        <v>No</v>
      </c>
      <c r="Y727">
        <f>IF(CleanedData[[#This Row],[Recommend]]="Yes",1,0)</f>
        <v>0</v>
      </c>
      <c r="Z727" s="6">
        <f>CleanedData[[#This Row],[Purchase Amount]]*0.15</f>
        <v>12.7875</v>
      </c>
      <c r="AA727" s="6">
        <f>CleanedData[[#This Row],[Purchase Amount]]*1.15</f>
        <v>98.037499999999994</v>
      </c>
    </row>
    <row r="728" spans="1:27" x14ac:dyDescent="0.3">
      <c r="A728">
        <v>844</v>
      </c>
      <c r="B728" t="s">
        <v>951</v>
      </c>
      <c r="C728" s="1">
        <v>45995</v>
      </c>
      <c r="D728">
        <v>77</v>
      </c>
      <c r="E728" t="s">
        <v>39</v>
      </c>
      <c r="F728" t="s">
        <v>130</v>
      </c>
      <c r="G728" t="s">
        <v>463</v>
      </c>
      <c r="H728">
        <v>2</v>
      </c>
      <c r="I728" t="s">
        <v>45</v>
      </c>
      <c r="J728" t="s">
        <v>74</v>
      </c>
      <c r="K728" t="s">
        <v>55</v>
      </c>
      <c r="L728" t="s">
        <v>45</v>
      </c>
      <c r="M728" t="s">
        <v>156</v>
      </c>
      <c r="N728" t="s">
        <v>47</v>
      </c>
      <c r="O728" t="s">
        <v>148</v>
      </c>
      <c r="P728" t="s">
        <v>70</v>
      </c>
      <c r="Q728" t="s">
        <v>97</v>
      </c>
      <c r="R728" s="6">
        <f>_xlfn.XLOOKUP(CleanedData[[#This Row],[Product]],'02_Lookup_Tables'!$A$2:$A$126,'02_Lookup_Tables'!$B$2:$B$126)</f>
        <v>470.6</v>
      </c>
      <c r="S728" t="str">
        <f>VLOOKUP(CleanedData[[#This Row],[Product]],'02_Lookup_Tables'!$H$2:$I$126,2,FALSE)</f>
        <v>Toys &amp; Games</v>
      </c>
      <c r="T728" t="str">
        <f>VLOOKUP(CleanedData[[#This Row],[Province]],'02_Lookup_Tables'!$D$2:$E$10,2, FALSE)</f>
        <v>Eastern Region</v>
      </c>
      <c r="U728" t="str" cm="1">
        <f t="array" ref="U728">_xlfn.IFS(CleanedData[[#This Row],[Purchase Amount]]&lt;500,"Low",
CleanedData[[#This Row],[Purchase Amount]]&lt;5000,"Medium",
TRUE,"High")</f>
        <v>Low</v>
      </c>
      <c r="V728" t="str">
        <f>TEXT(CleanedData[[#This Row],[Date]],"mmmm")</f>
        <v>December</v>
      </c>
      <c r="W728" t="str">
        <f>"Q"&amp;ROUNDUP(MONTH(CleanedData[[#This Row],[Date]])/3,0)</f>
        <v>Q4</v>
      </c>
      <c r="X728" t="str">
        <f>IF(CleanedData[[#This Row],[Purchase Amount]]&gt;=5000,"Yes","No")</f>
        <v>No</v>
      </c>
      <c r="Y728">
        <f>IF(CleanedData[[#This Row],[Recommend]]="Yes",1,0)</f>
        <v>1</v>
      </c>
      <c r="Z728" s="6">
        <f>CleanedData[[#This Row],[Purchase Amount]]*0.15</f>
        <v>70.59</v>
      </c>
      <c r="AA728" s="6">
        <f>CleanedData[[#This Row],[Purchase Amount]]*1.15</f>
        <v>541.18999999999994</v>
      </c>
    </row>
    <row r="729" spans="1:27" x14ac:dyDescent="0.3">
      <c r="A729">
        <v>845</v>
      </c>
      <c r="B729" t="s">
        <v>952</v>
      </c>
      <c r="C729" s="1">
        <v>45342</v>
      </c>
      <c r="D729">
        <v>50</v>
      </c>
      <c r="E729" t="s">
        <v>60</v>
      </c>
      <c r="F729" t="s">
        <v>108</v>
      </c>
      <c r="G729" t="s">
        <v>546</v>
      </c>
      <c r="H729">
        <v>2</v>
      </c>
      <c r="I729" t="s">
        <v>45</v>
      </c>
      <c r="J729" t="s">
        <v>43</v>
      </c>
      <c r="K729" t="s">
        <v>55</v>
      </c>
      <c r="L729" t="s">
        <v>45</v>
      </c>
      <c r="M729" t="s">
        <v>100</v>
      </c>
      <c r="N729" t="s">
        <v>47</v>
      </c>
      <c r="O729" t="s">
        <v>48</v>
      </c>
      <c r="P729" t="s">
        <v>49</v>
      </c>
      <c r="Q729" t="s">
        <v>93</v>
      </c>
      <c r="R729" s="6">
        <f>_xlfn.XLOOKUP(CleanedData[[#This Row],[Product]],'02_Lookup_Tables'!$A$2:$A$126,'02_Lookup_Tables'!$B$2:$B$126)</f>
        <v>1369.39</v>
      </c>
      <c r="S729" t="str">
        <f>VLOOKUP(CleanedData[[#This Row],[Product]],'02_Lookup_Tables'!$H$2:$I$126,2,FALSE)</f>
        <v>Toys &amp; Games</v>
      </c>
      <c r="T729" t="str">
        <f>VLOOKUP(CleanedData[[#This Row],[Province]],'02_Lookup_Tables'!$D$2:$E$10,2, FALSE)</f>
        <v>Gauteng Region</v>
      </c>
      <c r="U729" t="str" cm="1">
        <f t="array" ref="U729">_xlfn.IFS(CleanedData[[#This Row],[Purchase Amount]]&lt;500,"Low",
CleanedData[[#This Row],[Purchase Amount]]&lt;5000,"Medium",
TRUE,"High")</f>
        <v>Medium</v>
      </c>
      <c r="V729" t="str">
        <f>TEXT(CleanedData[[#This Row],[Date]],"mmmm")</f>
        <v>February</v>
      </c>
      <c r="W729" t="str">
        <f>"Q"&amp;ROUNDUP(MONTH(CleanedData[[#This Row],[Date]])/3,0)</f>
        <v>Q1</v>
      </c>
      <c r="X729" t="str">
        <f>IF(CleanedData[[#This Row],[Purchase Amount]]&gt;=5000,"Yes","No")</f>
        <v>No</v>
      </c>
      <c r="Y729">
        <f>IF(CleanedData[[#This Row],[Recommend]]="Yes",1,0)</f>
        <v>1</v>
      </c>
      <c r="Z729" s="6">
        <f>CleanedData[[#This Row],[Purchase Amount]]*0.15</f>
        <v>205.4085</v>
      </c>
      <c r="AA729" s="6">
        <f>CleanedData[[#This Row],[Purchase Amount]]*1.15</f>
        <v>1574.7985000000001</v>
      </c>
    </row>
    <row r="730" spans="1:27" x14ac:dyDescent="0.3">
      <c r="A730">
        <v>846</v>
      </c>
      <c r="B730" t="s">
        <v>953</v>
      </c>
      <c r="C730" s="1">
        <v>45707</v>
      </c>
      <c r="D730">
        <v>60</v>
      </c>
      <c r="E730" t="s">
        <v>60</v>
      </c>
      <c r="F730" t="s">
        <v>77</v>
      </c>
      <c r="G730" t="s">
        <v>144</v>
      </c>
      <c r="H730">
        <v>3</v>
      </c>
      <c r="I730" t="s">
        <v>45</v>
      </c>
      <c r="J730" t="s">
        <v>69</v>
      </c>
      <c r="K730" t="s">
        <v>44</v>
      </c>
      <c r="L730" t="s">
        <v>45</v>
      </c>
      <c r="M730" t="s">
        <v>151</v>
      </c>
      <c r="N730" t="s">
        <v>48</v>
      </c>
      <c r="O730" t="s">
        <v>89</v>
      </c>
      <c r="P730" t="s">
        <v>49</v>
      </c>
      <c r="Q730" t="s">
        <v>50</v>
      </c>
      <c r="R730" s="6">
        <f>_xlfn.XLOOKUP(CleanedData[[#This Row],[Product]],'02_Lookup_Tables'!$A$2:$A$126,'02_Lookup_Tables'!$B$2:$B$126)</f>
        <v>4455.18</v>
      </c>
      <c r="S730" t="str">
        <f>VLOOKUP(CleanedData[[#This Row],[Product]],'02_Lookup_Tables'!$H$2:$I$126,2,FALSE)</f>
        <v>Sports &amp; Outdoors</v>
      </c>
      <c r="T730" t="str">
        <f>VLOOKUP(CleanedData[[#This Row],[Province]],'02_Lookup_Tables'!$D$2:$E$10,2, FALSE)</f>
        <v>Central Region</v>
      </c>
      <c r="U730" t="str" cm="1">
        <f t="array" ref="U730">_xlfn.IFS(CleanedData[[#This Row],[Purchase Amount]]&lt;500,"Low",
CleanedData[[#This Row],[Purchase Amount]]&lt;5000,"Medium",
TRUE,"High")</f>
        <v>Medium</v>
      </c>
      <c r="V730" t="str">
        <f>TEXT(CleanedData[[#This Row],[Date]],"mmmm")</f>
        <v>February</v>
      </c>
      <c r="W730" t="str">
        <f>"Q"&amp;ROUNDUP(MONTH(CleanedData[[#This Row],[Date]])/3,0)</f>
        <v>Q1</v>
      </c>
      <c r="X730" t="str">
        <f>IF(CleanedData[[#This Row],[Purchase Amount]]&gt;=5000,"Yes","No")</f>
        <v>No</v>
      </c>
      <c r="Y730">
        <f>IF(CleanedData[[#This Row],[Recommend]]="Yes",1,0)</f>
        <v>1</v>
      </c>
      <c r="Z730" s="6">
        <f>CleanedData[[#This Row],[Purchase Amount]]*0.15</f>
        <v>668.27700000000004</v>
      </c>
      <c r="AA730" s="6">
        <f>CleanedData[[#This Row],[Purchase Amount]]*1.15</f>
        <v>5123.4570000000003</v>
      </c>
    </row>
    <row r="731" spans="1:27" x14ac:dyDescent="0.3">
      <c r="A731">
        <v>847</v>
      </c>
      <c r="B731" t="s">
        <v>954</v>
      </c>
      <c r="C731" s="1">
        <v>45720</v>
      </c>
      <c r="D731">
        <v>36</v>
      </c>
      <c r="E731" t="s">
        <v>39</v>
      </c>
      <c r="F731" t="s">
        <v>68</v>
      </c>
      <c r="G731" t="s">
        <v>142</v>
      </c>
      <c r="H731">
        <v>2</v>
      </c>
      <c r="I731" t="s">
        <v>45</v>
      </c>
      <c r="J731" t="s">
        <v>63</v>
      </c>
      <c r="K731" t="s">
        <v>64</v>
      </c>
      <c r="L731" t="s">
        <v>42</v>
      </c>
      <c r="M731" t="s">
        <v>196</v>
      </c>
      <c r="N731" t="s">
        <v>47</v>
      </c>
      <c r="O731" t="s">
        <v>89</v>
      </c>
      <c r="P731" t="s">
        <v>49</v>
      </c>
      <c r="Q731" t="s">
        <v>81</v>
      </c>
      <c r="R731" s="6">
        <f>_xlfn.XLOOKUP(CleanedData[[#This Row],[Product]],'02_Lookup_Tables'!$A$2:$A$126,'02_Lookup_Tables'!$B$2:$B$126)</f>
        <v>44114.21</v>
      </c>
      <c r="S731" t="str">
        <f>VLOOKUP(CleanedData[[#This Row],[Product]],'02_Lookup_Tables'!$H$2:$I$126,2,FALSE)</f>
        <v>Electronics</v>
      </c>
      <c r="T731" t="str">
        <f>VLOOKUP(CleanedData[[#This Row],[Province]],'02_Lookup_Tables'!$D$2:$E$10,2, FALSE)</f>
        <v>Northern Region</v>
      </c>
      <c r="U731" t="str" cm="1">
        <f t="array" ref="U731">_xlfn.IFS(CleanedData[[#This Row],[Purchase Amount]]&lt;500,"Low",
CleanedData[[#This Row],[Purchase Amount]]&lt;5000,"Medium",
TRUE,"High")</f>
        <v>High</v>
      </c>
      <c r="V731" t="str">
        <f>TEXT(CleanedData[[#This Row],[Date]],"mmmm")</f>
        <v>March</v>
      </c>
      <c r="W731" t="str">
        <f>"Q"&amp;ROUNDUP(MONTH(CleanedData[[#This Row],[Date]])/3,0)</f>
        <v>Q1</v>
      </c>
      <c r="X731" t="str">
        <f>IF(CleanedData[[#This Row],[Purchase Amount]]&gt;=5000,"Yes","No")</f>
        <v>Yes</v>
      </c>
      <c r="Y731">
        <f>IF(CleanedData[[#This Row],[Recommend]]="Yes",1,0)</f>
        <v>1</v>
      </c>
      <c r="Z731" s="6">
        <f>CleanedData[[#This Row],[Purchase Amount]]*0.15</f>
        <v>6617.1314999999995</v>
      </c>
      <c r="AA731" s="6">
        <f>CleanedData[[#This Row],[Purchase Amount]]*1.15</f>
        <v>50731.341499999995</v>
      </c>
    </row>
    <row r="732" spans="1:27" x14ac:dyDescent="0.3">
      <c r="A732">
        <v>848</v>
      </c>
      <c r="B732" t="s">
        <v>955</v>
      </c>
      <c r="C732" s="1">
        <v>45615</v>
      </c>
      <c r="D732">
        <v>27</v>
      </c>
      <c r="E732" t="s">
        <v>39</v>
      </c>
      <c r="F732" t="s">
        <v>72</v>
      </c>
      <c r="G732" t="s">
        <v>116</v>
      </c>
      <c r="H732">
        <v>4</v>
      </c>
      <c r="I732" t="s">
        <v>45</v>
      </c>
      <c r="J732" t="s">
        <v>63</v>
      </c>
      <c r="K732" t="s">
        <v>55</v>
      </c>
      <c r="L732" t="s">
        <v>42</v>
      </c>
      <c r="M732" t="s">
        <v>147</v>
      </c>
      <c r="N732" t="s">
        <v>96</v>
      </c>
      <c r="O732" t="s">
        <v>148</v>
      </c>
      <c r="P732" t="s">
        <v>49</v>
      </c>
      <c r="Q732" t="s">
        <v>58</v>
      </c>
      <c r="R732" s="6">
        <f>_xlfn.XLOOKUP(CleanedData[[#This Row],[Product]],'02_Lookup_Tables'!$A$2:$A$126,'02_Lookup_Tables'!$B$2:$B$126)</f>
        <v>869.65</v>
      </c>
      <c r="S732" t="str">
        <f>VLOOKUP(CleanedData[[#This Row],[Product]],'02_Lookup_Tables'!$H$2:$I$126,2,FALSE)</f>
        <v>Toys &amp; Games</v>
      </c>
      <c r="T732" t="str">
        <f>VLOOKUP(CleanedData[[#This Row],[Province]],'02_Lookup_Tables'!$D$2:$E$10,2, FALSE)</f>
        <v>Central Region</v>
      </c>
      <c r="U732" t="str" cm="1">
        <f t="array" ref="U732">_xlfn.IFS(CleanedData[[#This Row],[Purchase Amount]]&lt;500,"Low",
CleanedData[[#This Row],[Purchase Amount]]&lt;5000,"Medium",
TRUE,"High")</f>
        <v>Medium</v>
      </c>
      <c r="V732" t="str">
        <f>TEXT(CleanedData[[#This Row],[Date]],"mmmm")</f>
        <v>November</v>
      </c>
      <c r="W732" t="str">
        <f>"Q"&amp;ROUNDUP(MONTH(CleanedData[[#This Row],[Date]])/3,0)</f>
        <v>Q4</v>
      </c>
      <c r="X732" t="str">
        <f>IF(CleanedData[[#This Row],[Purchase Amount]]&gt;=5000,"Yes","No")</f>
        <v>No</v>
      </c>
      <c r="Y732">
        <f>IF(CleanedData[[#This Row],[Recommend]]="Yes",1,0)</f>
        <v>1</v>
      </c>
      <c r="Z732" s="6">
        <f>CleanedData[[#This Row],[Purchase Amount]]*0.15</f>
        <v>130.44749999999999</v>
      </c>
      <c r="AA732" s="6">
        <f>CleanedData[[#This Row],[Purchase Amount]]*1.15</f>
        <v>1000.0974999999999</v>
      </c>
    </row>
    <row r="733" spans="1:27" x14ac:dyDescent="0.3">
      <c r="A733">
        <v>849</v>
      </c>
      <c r="B733" t="s">
        <v>956</v>
      </c>
      <c r="C733" s="1">
        <v>45736</v>
      </c>
      <c r="D733">
        <v>18</v>
      </c>
      <c r="E733" t="s">
        <v>60</v>
      </c>
      <c r="F733" t="s">
        <v>83</v>
      </c>
      <c r="G733" t="s">
        <v>99</v>
      </c>
      <c r="H733">
        <v>3</v>
      </c>
      <c r="I733" t="s">
        <v>45</v>
      </c>
      <c r="J733" t="s">
        <v>63</v>
      </c>
      <c r="K733" t="s">
        <v>64</v>
      </c>
      <c r="L733" t="s">
        <v>45</v>
      </c>
      <c r="M733" t="s">
        <v>46</v>
      </c>
      <c r="N733" t="s">
        <v>48</v>
      </c>
      <c r="O733" t="s">
        <v>89</v>
      </c>
      <c r="P733" t="s">
        <v>49</v>
      </c>
      <c r="Q733" t="s">
        <v>66</v>
      </c>
      <c r="R733" s="6">
        <f>_xlfn.XLOOKUP(CleanedData[[#This Row],[Product]],'02_Lookup_Tables'!$A$2:$A$126,'02_Lookup_Tables'!$B$2:$B$126)</f>
        <v>43.23</v>
      </c>
      <c r="S733" t="str">
        <f>VLOOKUP(CleanedData[[#This Row],[Product]],'02_Lookup_Tables'!$H$2:$I$126,2,FALSE)</f>
        <v>Food</v>
      </c>
      <c r="T733" t="str">
        <f>VLOOKUP(CleanedData[[#This Row],[Province]],'02_Lookup_Tables'!$D$2:$E$10,2, FALSE)</f>
        <v>Western Region</v>
      </c>
      <c r="U733" t="str" cm="1">
        <f t="array" ref="U733">_xlfn.IFS(CleanedData[[#This Row],[Purchase Amount]]&lt;500,"Low",
CleanedData[[#This Row],[Purchase Amount]]&lt;5000,"Medium",
TRUE,"High")</f>
        <v>Low</v>
      </c>
      <c r="V733" t="str">
        <f>TEXT(CleanedData[[#This Row],[Date]],"mmmm")</f>
        <v>March</v>
      </c>
      <c r="W733" t="str">
        <f>"Q"&amp;ROUNDUP(MONTH(CleanedData[[#This Row],[Date]])/3,0)</f>
        <v>Q1</v>
      </c>
      <c r="X733" t="str">
        <f>IF(CleanedData[[#This Row],[Purchase Amount]]&gt;=5000,"Yes","No")</f>
        <v>No</v>
      </c>
      <c r="Y733">
        <f>IF(CleanedData[[#This Row],[Recommend]]="Yes",1,0)</f>
        <v>1</v>
      </c>
      <c r="Z733" s="6">
        <f>CleanedData[[#This Row],[Purchase Amount]]*0.15</f>
        <v>6.4844999999999997</v>
      </c>
      <c r="AA733" s="6">
        <f>CleanedData[[#This Row],[Purchase Amount]]*1.15</f>
        <v>49.714499999999994</v>
      </c>
    </row>
    <row r="734" spans="1:27" x14ac:dyDescent="0.3">
      <c r="A734">
        <v>850</v>
      </c>
      <c r="B734" t="s">
        <v>957</v>
      </c>
      <c r="C734" s="1">
        <v>45530</v>
      </c>
      <c r="D734">
        <v>23</v>
      </c>
      <c r="E734" t="s">
        <v>52</v>
      </c>
      <c r="F734" t="s">
        <v>83</v>
      </c>
      <c r="G734" t="s">
        <v>266</v>
      </c>
      <c r="H734">
        <v>4</v>
      </c>
      <c r="I734" t="s">
        <v>45</v>
      </c>
      <c r="J734" t="s">
        <v>54</v>
      </c>
      <c r="K734" t="s">
        <v>44</v>
      </c>
      <c r="L734" t="s">
        <v>42</v>
      </c>
      <c r="M734" t="s">
        <v>147</v>
      </c>
      <c r="N734" t="s">
        <v>96</v>
      </c>
      <c r="O734" t="s">
        <v>148</v>
      </c>
      <c r="P734" t="s">
        <v>49</v>
      </c>
      <c r="Q734" t="s">
        <v>66</v>
      </c>
      <c r="R734" s="6">
        <f>_xlfn.XLOOKUP(CleanedData[[#This Row],[Product]],'02_Lookup_Tables'!$A$2:$A$126,'02_Lookup_Tables'!$B$2:$B$126)</f>
        <v>2951.61</v>
      </c>
      <c r="S734" t="str">
        <f>VLOOKUP(CleanedData[[#This Row],[Product]],'02_Lookup_Tables'!$H$2:$I$126,2,FALSE)</f>
        <v>Beauty &amp; Personal Care</v>
      </c>
      <c r="T734" t="str">
        <f>VLOOKUP(CleanedData[[#This Row],[Province]],'02_Lookup_Tables'!$D$2:$E$10,2, FALSE)</f>
        <v>Western Region</v>
      </c>
      <c r="U734" t="str" cm="1">
        <f t="array" ref="U734">_xlfn.IFS(CleanedData[[#This Row],[Purchase Amount]]&lt;500,"Low",
CleanedData[[#This Row],[Purchase Amount]]&lt;5000,"Medium",
TRUE,"High")</f>
        <v>Medium</v>
      </c>
      <c r="V734" t="str">
        <f>TEXT(CleanedData[[#This Row],[Date]],"mmmm")</f>
        <v>August</v>
      </c>
      <c r="W734" t="str">
        <f>"Q"&amp;ROUNDUP(MONTH(CleanedData[[#This Row],[Date]])/3,0)</f>
        <v>Q3</v>
      </c>
      <c r="X734" t="str">
        <f>IF(CleanedData[[#This Row],[Purchase Amount]]&gt;=5000,"Yes","No")</f>
        <v>No</v>
      </c>
      <c r="Y734">
        <f>IF(CleanedData[[#This Row],[Recommend]]="Yes",1,0)</f>
        <v>1</v>
      </c>
      <c r="Z734" s="6">
        <f>CleanedData[[#This Row],[Purchase Amount]]*0.15</f>
        <v>442.74150000000003</v>
      </c>
      <c r="AA734" s="6">
        <f>CleanedData[[#This Row],[Purchase Amount]]*1.15</f>
        <v>3394.3514999999998</v>
      </c>
    </row>
    <row r="735" spans="1:27" x14ac:dyDescent="0.3">
      <c r="A735">
        <v>851</v>
      </c>
      <c r="B735" t="s">
        <v>958</v>
      </c>
      <c r="C735" s="1">
        <v>45768</v>
      </c>
      <c r="D735">
        <v>56</v>
      </c>
      <c r="E735" t="s">
        <v>60</v>
      </c>
      <c r="F735" t="s">
        <v>125</v>
      </c>
      <c r="G735" t="s">
        <v>227</v>
      </c>
      <c r="H735">
        <v>2</v>
      </c>
      <c r="I735" t="s">
        <v>42</v>
      </c>
      <c r="J735" t="s">
        <v>63</v>
      </c>
      <c r="K735" t="s">
        <v>64</v>
      </c>
      <c r="L735" t="s">
        <v>42</v>
      </c>
      <c r="M735" t="s">
        <v>46</v>
      </c>
      <c r="N735" t="s">
        <v>47</v>
      </c>
      <c r="O735" t="s">
        <v>89</v>
      </c>
      <c r="P735" t="s">
        <v>49</v>
      </c>
      <c r="Q735" t="s">
        <v>50</v>
      </c>
      <c r="R735" s="6">
        <f>_xlfn.XLOOKUP(CleanedData[[#This Row],[Product]],'02_Lookup_Tables'!$A$2:$A$126,'02_Lookup_Tables'!$B$2:$B$126)</f>
        <v>22574.95</v>
      </c>
      <c r="S735" t="str">
        <f>VLOOKUP(CleanedData[[#This Row],[Product]],'02_Lookup_Tables'!$H$2:$I$126,2,FALSE)</f>
        <v>Electronics</v>
      </c>
      <c r="T735" t="str">
        <f>VLOOKUP(CleanedData[[#This Row],[Province]],'02_Lookup_Tables'!$D$2:$E$10,2, FALSE)</f>
        <v>Western Region</v>
      </c>
      <c r="U735" t="str" cm="1">
        <f t="array" ref="U735">_xlfn.IFS(CleanedData[[#This Row],[Purchase Amount]]&lt;500,"Low",
CleanedData[[#This Row],[Purchase Amount]]&lt;5000,"Medium",
TRUE,"High")</f>
        <v>High</v>
      </c>
      <c r="V735" t="str">
        <f>TEXT(CleanedData[[#This Row],[Date]],"mmmm")</f>
        <v>April</v>
      </c>
      <c r="W735" t="str">
        <f>"Q"&amp;ROUNDUP(MONTH(CleanedData[[#This Row],[Date]])/3,0)</f>
        <v>Q2</v>
      </c>
      <c r="X735" t="str">
        <f>IF(CleanedData[[#This Row],[Purchase Amount]]&gt;=5000,"Yes","No")</f>
        <v>Yes</v>
      </c>
      <c r="Y735">
        <f>IF(CleanedData[[#This Row],[Recommend]]="Yes",1,0)</f>
        <v>0</v>
      </c>
      <c r="Z735" s="6">
        <f>CleanedData[[#This Row],[Purchase Amount]]*0.15</f>
        <v>3386.2424999999998</v>
      </c>
      <c r="AA735" s="6">
        <f>CleanedData[[#This Row],[Purchase Amount]]*1.15</f>
        <v>25961.192499999997</v>
      </c>
    </row>
    <row r="736" spans="1:27" x14ac:dyDescent="0.3">
      <c r="A736">
        <v>853</v>
      </c>
      <c r="B736" t="s">
        <v>959</v>
      </c>
      <c r="C736" s="1">
        <v>45589</v>
      </c>
      <c r="D736">
        <v>54</v>
      </c>
      <c r="E736" t="s">
        <v>60</v>
      </c>
      <c r="F736" t="s">
        <v>40</v>
      </c>
      <c r="G736" t="s">
        <v>155</v>
      </c>
      <c r="H736">
        <v>1</v>
      </c>
      <c r="I736" t="s">
        <v>45</v>
      </c>
      <c r="J736" t="s">
        <v>54</v>
      </c>
      <c r="K736" t="s">
        <v>64</v>
      </c>
      <c r="L736" t="s">
        <v>45</v>
      </c>
      <c r="M736" t="s">
        <v>136</v>
      </c>
      <c r="N736" t="s">
        <v>80</v>
      </c>
      <c r="O736" t="s">
        <v>89</v>
      </c>
      <c r="P736" t="s">
        <v>49</v>
      </c>
      <c r="Q736" t="s">
        <v>93</v>
      </c>
      <c r="R736" s="6">
        <f>_xlfn.XLOOKUP(CleanedData[[#This Row],[Product]],'02_Lookup_Tables'!$A$2:$A$126,'02_Lookup_Tables'!$B$2:$B$126)</f>
        <v>1355.08</v>
      </c>
      <c r="S736" t="str">
        <f>VLOOKUP(CleanedData[[#This Row],[Product]],'02_Lookup_Tables'!$H$2:$I$126,2,FALSE)</f>
        <v>Sports &amp; Outdoors</v>
      </c>
      <c r="T736" t="str">
        <f>VLOOKUP(CleanedData[[#This Row],[Province]],'02_Lookup_Tables'!$D$2:$E$10,2, FALSE)</f>
        <v>Northern Region</v>
      </c>
      <c r="U736" t="str" cm="1">
        <f t="array" ref="U736">_xlfn.IFS(CleanedData[[#This Row],[Purchase Amount]]&lt;500,"Low",
CleanedData[[#This Row],[Purchase Amount]]&lt;5000,"Medium",
TRUE,"High")</f>
        <v>Medium</v>
      </c>
      <c r="V736" t="str">
        <f>TEXT(CleanedData[[#This Row],[Date]],"mmmm")</f>
        <v>October</v>
      </c>
      <c r="W736" t="str">
        <f>"Q"&amp;ROUNDUP(MONTH(CleanedData[[#This Row],[Date]])/3,0)</f>
        <v>Q4</v>
      </c>
      <c r="X736" t="str">
        <f>IF(CleanedData[[#This Row],[Purchase Amount]]&gt;=5000,"Yes","No")</f>
        <v>No</v>
      </c>
      <c r="Y736">
        <f>IF(CleanedData[[#This Row],[Recommend]]="Yes",1,0)</f>
        <v>1</v>
      </c>
      <c r="Z736" s="6">
        <f>CleanedData[[#This Row],[Purchase Amount]]*0.15</f>
        <v>203.26199999999997</v>
      </c>
      <c r="AA736" s="6">
        <f>CleanedData[[#This Row],[Purchase Amount]]*1.15</f>
        <v>1558.3419999999999</v>
      </c>
    </row>
    <row r="737" spans="1:27" x14ac:dyDescent="0.3">
      <c r="A737">
        <v>854</v>
      </c>
      <c r="B737" t="s">
        <v>960</v>
      </c>
      <c r="C737" s="1">
        <v>45888</v>
      </c>
      <c r="D737">
        <v>69</v>
      </c>
      <c r="E737" t="s">
        <v>60</v>
      </c>
      <c r="F737" t="s">
        <v>40</v>
      </c>
      <c r="G737" t="s">
        <v>150</v>
      </c>
      <c r="H737">
        <v>3</v>
      </c>
      <c r="I737" t="s">
        <v>42</v>
      </c>
      <c r="J737" t="s">
        <v>63</v>
      </c>
      <c r="K737" t="s">
        <v>55</v>
      </c>
      <c r="L737" t="s">
        <v>45</v>
      </c>
      <c r="M737" t="s">
        <v>88</v>
      </c>
      <c r="N737" t="s">
        <v>48</v>
      </c>
      <c r="O737" t="s">
        <v>89</v>
      </c>
      <c r="P737" t="s">
        <v>49</v>
      </c>
      <c r="Q737" t="s">
        <v>97</v>
      </c>
      <c r="R737" s="6">
        <f>_xlfn.XLOOKUP(CleanedData[[#This Row],[Product]],'02_Lookup_Tables'!$A$2:$A$126,'02_Lookup_Tables'!$B$2:$B$126)</f>
        <v>14808.31</v>
      </c>
      <c r="S737" t="str">
        <f>VLOOKUP(CleanedData[[#This Row],[Product]],'02_Lookup_Tables'!$H$2:$I$126,2,FALSE)</f>
        <v>Electronics</v>
      </c>
      <c r="T737" t="str">
        <f>VLOOKUP(CleanedData[[#This Row],[Province]],'02_Lookup_Tables'!$D$2:$E$10,2, FALSE)</f>
        <v>Northern Region</v>
      </c>
      <c r="U737" t="str" cm="1">
        <f t="array" ref="U737">_xlfn.IFS(CleanedData[[#This Row],[Purchase Amount]]&lt;500,"Low",
CleanedData[[#This Row],[Purchase Amount]]&lt;5000,"Medium",
TRUE,"High")</f>
        <v>High</v>
      </c>
      <c r="V737" t="str">
        <f>TEXT(CleanedData[[#This Row],[Date]],"mmmm")</f>
        <v>August</v>
      </c>
      <c r="W737" t="str">
        <f>"Q"&amp;ROUNDUP(MONTH(CleanedData[[#This Row],[Date]])/3,0)</f>
        <v>Q3</v>
      </c>
      <c r="X737" t="str">
        <f>IF(CleanedData[[#This Row],[Purchase Amount]]&gt;=5000,"Yes","No")</f>
        <v>Yes</v>
      </c>
      <c r="Y737">
        <f>IF(CleanedData[[#This Row],[Recommend]]="Yes",1,0)</f>
        <v>0</v>
      </c>
      <c r="Z737" s="6">
        <f>CleanedData[[#This Row],[Purchase Amount]]*0.15</f>
        <v>2221.2464999999997</v>
      </c>
      <c r="AA737" s="6">
        <f>CleanedData[[#This Row],[Purchase Amount]]*1.15</f>
        <v>17029.556499999999</v>
      </c>
    </row>
    <row r="738" spans="1:27" x14ac:dyDescent="0.3">
      <c r="A738">
        <v>855</v>
      </c>
      <c r="B738" t="s">
        <v>961</v>
      </c>
      <c r="C738" s="1">
        <v>45690</v>
      </c>
      <c r="D738">
        <v>72</v>
      </c>
      <c r="E738" t="s">
        <v>60</v>
      </c>
      <c r="F738" t="s">
        <v>83</v>
      </c>
      <c r="G738" t="s">
        <v>109</v>
      </c>
      <c r="H738">
        <v>1</v>
      </c>
      <c r="I738" t="s">
        <v>42</v>
      </c>
      <c r="J738" t="s">
        <v>43</v>
      </c>
      <c r="K738" t="s">
        <v>44</v>
      </c>
      <c r="L738" t="s">
        <v>42</v>
      </c>
      <c r="M738" t="s">
        <v>190</v>
      </c>
      <c r="N738" t="s">
        <v>80</v>
      </c>
      <c r="O738" t="s">
        <v>89</v>
      </c>
      <c r="P738" t="s">
        <v>49</v>
      </c>
      <c r="Q738" t="s">
        <v>97</v>
      </c>
      <c r="R738" s="6">
        <f>_xlfn.XLOOKUP(CleanedData[[#This Row],[Product]],'02_Lookup_Tables'!$A$2:$A$126,'02_Lookup_Tables'!$B$2:$B$126)</f>
        <v>228.08</v>
      </c>
      <c r="S738" t="str">
        <f>VLOOKUP(CleanedData[[#This Row],[Product]],'02_Lookup_Tables'!$H$2:$I$126,2,FALSE)</f>
        <v>Apparel</v>
      </c>
      <c r="T738" t="str">
        <f>VLOOKUP(CleanedData[[#This Row],[Province]],'02_Lookup_Tables'!$D$2:$E$10,2, FALSE)</f>
        <v>Western Region</v>
      </c>
      <c r="U738" t="str" cm="1">
        <f t="array" ref="U738">_xlfn.IFS(CleanedData[[#This Row],[Purchase Amount]]&lt;500,"Low",
CleanedData[[#This Row],[Purchase Amount]]&lt;5000,"Medium",
TRUE,"High")</f>
        <v>Low</v>
      </c>
      <c r="V738" t="str">
        <f>TEXT(CleanedData[[#This Row],[Date]],"mmmm")</f>
        <v>February</v>
      </c>
      <c r="W738" t="str">
        <f>"Q"&amp;ROUNDUP(MONTH(CleanedData[[#This Row],[Date]])/3,0)</f>
        <v>Q1</v>
      </c>
      <c r="X738" t="str">
        <f>IF(CleanedData[[#This Row],[Purchase Amount]]&gt;=5000,"Yes","No")</f>
        <v>No</v>
      </c>
      <c r="Y738">
        <f>IF(CleanedData[[#This Row],[Recommend]]="Yes",1,0)</f>
        <v>0</v>
      </c>
      <c r="Z738" s="6">
        <f>CleanedData[[#This Row],[Purchase Amount]]*0.15</f>
        <v>34.212000000000003</v>
      </c>
      <c r="AA738" s="6">
        <f>CleanedData[[#This Row],[Purchase Amount]]*1.15</f>
        <v>262.29199999999997</v>
      </c>
    </row>
    <row r="739" spans="1:27" x14ac:dyDescent="0.3">
      <c r="A739">
        <v>856</v>
      </c>
      <c r="B739" t="s">
        <v>962</v>
      </c>
      <c r="C739" s="1">
        <v>45933</v>
      </c>
      <c r="D739">
        <v>64</v>
      </c>
      <c r="E739" t="s">
        <v>60</v>
      </c>
      <c r="F739" t="s">
        <v>77</v>
      </c>
      <c r="G739" t="s">
        <v>311</v>
      </c>
      <c r="H739">
        <v>1</v>
      </c>
      <c r="I739" t="s">
        <v>45</v>
      </c>
      <c r="J739" t="s">
        <v>69</v>
      </c>
      <c r="K739" t="s">
        <v>55</v>
      </c>
      <c r="L739" t="s">
        <v>42</v>
      </c>
      <c r="M739" t="s">
        <v>184</v>
      </c>
      <c r="N739" t="s">
        <v>80</v>
      </c>
      <c r="O739" t="s">
        <v>148</v>
      </c>
      <c r="P739" t="s">
        <v>70</v>
      </c>
      <c r="Q739" t="s">
        <v>50</v>
      </c>
      <c r="R739" s="6">
        <f>_xlfn.XLOOKUP(CleanedData[[#This Row],[Product]],'02_Lookup_Tables'!$A$2:$A$126,'02_Lookup_Tables'!$B$2:$B$126)</f>
        <v>954.6</v>
      </c>
      <c r="S739" t="str">
        <f>VLOOKUP(CleanedData[[#This Row],[Product]],'02_Lookup_Tables'!$H$2:$I$126,2,FALSE)</f>
        <v>Apparel</v>
      </c>
      <c r="T739" t="str">
        <f>VLOOKUP(CleanedData[[#This Row],[Province]],'02_Lookup_Tables'!$D$2:$E$10,2, FALSE)</f>
        <v>Central Region</v>
      </c>
      <c r="U739" t="str" cm="1">
        <f t="array" ref="U739">_xlfn.IFS(CleanedData[[#This Row],[Purchase Amount]]&lt;500,"Low",
CleanedData[[#This Row],[Purchase Amount]]&lt;5000,"Medium",
TRUE,"High")</f>
        <v>Medium</v>
      </c>
      <c r="V739" t="str">
        <f>TEXT(CleanedData[[#This Row],[Date]],"mmmm")</f>
        <v>October</v>
      </c>
      <c r="W739" t="str">
        <f>"Q"&amp;ROUNDUP(MONTH(CleanedData[[#This Row],[Date]])/3,0)</f>
        <v>Q4</v>
      </c>
      <c r="X739" t="str">
        <f>IF(CleanedData[[#This Row],[Purchase Amount]]&gt;=5000,"Yes","No")</f>
        <v>No</v>
      </c>
      <c r="Y739">
        <f>IF(CleanedData[[#This Row],[Recommend]]="Yes",1,0)</f>
        <v>1</v>
      </c>
      <c r="Z739" s="6">
        <f>CleanedData[[#This Row],[Purchase Amount]]*0.15</f>
        <v>143.19</v>
      </c>
      <c r="AA739" s="6">
        <f>CleanedData[[#This Row],[Purchase Amount]]*1.15</f>
        <v>1097.79</v>
      </c>
    </row>
    <row r="740" spans="1:27" x14ac:dyDescent="0.3">
      <c r="A740">
        <v>857</v>
      </c>
      <c r="B740" t="s">
        <v>963</v>
      </c>
      <c r="C740" s="1">
        <v>46007</v>
      </c>
      <c r="D740">
        <v>27</v>
      </c>
      <c r="E740" t="s">
        <v>52</v>
      </c>
      <c r="F740" t="s">
        <v>61</v>
      </c>
      <c r="G740" t="s">
        <v>288</v>
      </c>
      <c r="H740">
        <v>1</v>
      </c>
      <c r="I740" t="s">
        <v>42</v>
      </c>
      <c r="J740" t="s">
        <v>69</v>
      </c>
      <c r="K740" t="s">
        <v>55</v>
      </c>
      <c r="L740" t="s">
        <v>42</v>
      </c>
      <c r="M740" t="s">
        <v>106</v>
      </c>
      <c r="N740" t="s">
        <v>80</v>
      </c>
      <c r="O740" t="s">
        <v>148</v>
      </c>
      <c r="P740" t="s">
        <v>70</v>
      </c>
      <c r="Q740" t="s">
        <v>58</v>
      </c>
      <c r="R740" s="6">
        <f>_xlfn.XLOOKUP(CleanedData[[#This Row],[Product]],'02_Lookup_Tables'!$A$2:$A$126,'02_Lookup_Tables'!$B$2:$B$126)</f>
        <v>605.1</v>
      </c>
      <c r="S740" t="str">
        <f>VLOOKUP(CleanedData[[#This Row],[Product]],'02_Lookup_Tables'!$H$2:$I$126,2,FALSE)</f>
        <v>Apparel</v>
      </c>
      <c r="T740" t="str">
        <f>VLOOKUP(CleanedData[[#This Row],[Province]],'02_Lookup_Tables'!$D$2:$E$10,2, FALSE)</f>
        <v>Southern Region</v>
      </c>
      <c r="U740" t="str" cm="1">
        <f t="array" ref="U740">_xlfn.IFS(CleanedData[[#This Row],[Purchase Amount]]&lt;500,"Low",
CleanedData[[#This Row],[Purchase Amount]]&lt;5000,"Medium",
TRUE,"High")</f>
        <v>Medium</v>
      </c>
      <c r="V740" t="str">
        <f>TEXT(CleanedData[[#This Row],[Date]],"mmmm")</f>
        <v>December</v>
      </c>
      <c r="W740" t="str">
        <f>"Q"&amp;ROUNDUP(MONTH(CleanedData[[#This Row],[Date]])/3,0)</f>
        <v>Q4</v>
      </c>
      <c r="X740" t="str">
        <f>IF(CleanedData[[#This Row],[Purchase Amount]]&gt;=5000,"Yes","No")</f>
        <v>No</v>
      </c>
      <c r="Y740">
        <f>IF(CleanedData[[#This Row],[Recommend]]="Yes",1,0)</f>
        <v>0</v>
      </c>
      <c r="Z740" s="6">
        <f>CleanedData[[#This Row],[Purchase Amount]]*0.15</f>
        <v>90.765000000000001</v>
      </c>
      <c r="AA740" s="6">
        <f>CleanedData[[#This Row],[Purchase Amount]]*1.15</f>
        <v>695.86500000000001</v>
      </c>
    </row>
    <row r="741" spans="1:27" x14ac:dyDescent="0.3">
      <c r="A741">
        <v>859</v>
      </c>
      <c r="B741" t="s">
        <v>964</v>
      </c>
      <c r="C741" s="1">
        <v>45915</v>
      </c>
      <c r="D741">
        <v>59</v>
      </c>
      <c r="E741" t="s">
        <v>52</v>
      </c>
      <c r="F741" t="s">
        <v>108</v>
      </c>
      <c r="G741" t="s">
        <v>118</v>
      </c>
      <c r="H741">
        <v>1</v>
      </c>
      <c r="I741" t="s">
        <v>42</v>
      </c>
      <c r="J741" t="s">
        <v>43</v>
      </c>
      <c r="K741" t="s">
        <v>64</v>
      </c>
      <c r="L741" t="s">
        <v>42</v>
      </c>
      <c r="M741" t="s">
        <v>65</v>
      </c>
      <c r="N741" t="s">
        <v>80</v>
      </c>
      <c r="O741" t="s">
        <v>89</v>
      </c>
      <c r="P741" t="s">
        <v>49</v>
      </c>
      <c r="Q741" t="s">
        <v>50</v>
      </c>
      <c r="R741" s="6">
        <f>_xlfn.XLOOKUP(CleanedData[[#This Row],[Product]],'02_Lookup_Tables'!$A$2:$A$126,'02_Lookup_Tables'!$B$2:$B$126)</f>
        <v>368.99</v>
      </c>
      <c r="S741" t="str">
        <f>VLOOKUP(CleanedData[[#This Row],[Product]],'02_Lookup_Tables'!$H$2:$I$126,2,FALSE)</f>
        <v>Accessories</v>
      </c>
      <c r="T741" t="str">
        <f>VLOOKUP(CleanedData[[#This Row],[Province]],'02_Lookup_Tables'!$D$2:$E$10,2, FALSE)</f>
        <v>Gauteng Region</v>
      </c>
      <c r="U741" t="str" cm="1">
        <f t="array" ref="U741">_xlfn.IFS(CleanedData[[#This Row],[Purchase Amount]]&lt;500,"Low",
CleanedData[[#This Row],[Purchase Amount]]&lt;5000,"Medium",
TRUE,"High")</f>
        <v>Low</v>
      </c>
      <c r="V741" t="str">
        <f>TEXT(CleanedData[[#This Row],[Date]],"mmmm")</f>
        <v>September</v>
      </c>
      <c r="W741" t="str">
        <f>"Q"&amp;ROUNDUP(MONTH(CleanedData[[#This Row],[Date]])/3,0)</f>
        <v>Q3</v>
      </c>
      <c r="X741" t="str">
        <f>IF(CleanedData[[#This Row],[Purchase Amount]]&gt;=5000,"Yes","No")</f>
        <v>No</v>
      </c>
      <c r="Y741">
        <f>IF(CleanedData[[#This Row],[Recommend]]="Yes",1,0)</f>
        <v>0</v>
      </c>
      <c r="Z741" s="6">
        <f>CleanedData[[#This Row],[Purchase Amount]]*0.15</f>
        <v>55.348500000000001</v>
      </c>
      <c r="AA741" s="6">
        <f>CleanedData[[#This Row],[Purchase Amount]]*1.15</f>
        <v>424.33849999999995</v>
      </c>
    </row>
    <row r="742" spans="1:27" x14ac:dyDescent="0.3">
      <c r="A742">
        <v>860</v>
      </c>
      <c r="B742" t="s">
        <v>965</v>
      </c>
      <c r="C742" s="1">
        <v>45303</v>
      </c>
      <c r="D742">
        <v>24</v>
      </c>
      <c r="E742" t="s">
        <v>52</v>
      </c>
      <c r="F742" t="s">
        <v>72</v>
      </c>
      <c r="G742" t="s">
        <v>153</v>
      </c>
      <c r="H742">
        <v>5</v>
      </c>
      <c r="I742" t="s">
        <v>45</v>
      </c>
      <c r="J742" t="s">
        <v>43</v>
      </c>
      <c r="K742" t="s">
        <v>44</v>
      </c>
      <c r="L742" t="s">
        <v>42</v>
      </c>
      <c r="M742" t="s">
        <v>156</v>
      </c>
      <c r="N742" t="s">
        <v>57</v>
      </c>
      <c r="O742" t="s">
        <v>148</v>
      </c>
      <c r="P742" t="s">
        <v>49</v>
      </c>
      <c r="Q742" t="s">
        <v>66</v>
      </c>
      <c r="R742" s="6">
        <f>_xlfn.XLOOKUP(CleanedData[[#This Row],[Product]],'02_Lookup_Tables'!$A$2:$A$126,'02_Lookup_Tables'!$B$2:$B$126)</f>
        <v>1011.68</v>
      </c>
      <c r="S742" t="str">
        <f>VLOOKUP(CleanedData[[#This Row],[Product]],'02_Lookup_Tables'!$H$2:$I$126,2,FALSE)</f>
        <v>Accessories</v>
      </c>
      <c r="T742" t="str">
        <f>VLOOKUP(CleanedData[[#This Row],[Province]],'02_Lookup_Tables'!$D$2:$E$10,2, FALSE)</f>
        <v>Central Region</v>
      </c>
      <c r="U742" t="str" cm="1">
        <f t="array" ref="U742">_xlfn.IFS(CleanedData[[#This Row],[Purchase Amount]]&lt;500,"Low",
CleanedData[[#This Row],[Purchase Amount]]&lt;5000,"Medium",
TRUE,"High")</f>
        <v>Medium</v>
      </c>
      <c r="V742" t="str">
        <f>TEXT(CleanedData[[#This Row],[Date]],"mmmm")</f>
        <v>January</v>
      </c>
      <c r="W742" t="str">
        <f>"Q"&amp;ROUNDUP(MONTH(CleanedData[[#This Row],[Date]])/3,0)</f>
        <v>Q1</v>
      </c>
      <c r="X742" t="str">
        <f>IF(CleanedData[[#This Row],[Purchase Amount]]&gt;=5000,"Yes","No")</f>
        <v>No</v>
      </c>
      <c r="Y742">
        <f>IF(CleanedData[[#This Row],[Recommend]]="Yes",1,0)</f>
        <v>1</v>
      </c>
      <c r="Z742" s="6">
        <f>CleanedData[[#This Row],[Purchase Amount]]*0.15</f>
        <v>151.75199999999998</v>
      </c>
      <c r="AA742" s="6">
        <f>CleanedData[[#This Row],[Purchase Amount]]*1.15</f>
        <v>1163.4319999999998</v>
      </c>
    </row>
    <row r="743" spans="1:27" x14ac:dyDescent="0.3">
      <c r="A743">
        <v>862</v>
      </c>
      <c r="B743" t="s">
        <v>966</v>
      </c>
      <c r="C743" s="1">
        <v>45396</v>
      </c>
      <c r="D743">
        <v>37</v>
      </c>
      <c r="E743" t="s">
        <v>39</v>
      </c>
      <c r="F743" t="s">
        <v>40</v>
      </c>
      <c r="G743" t="s">
        <v>323</v>
      </c>
      <c r="H743">
        <v>3</v>
      </c>
      <c r="I743" t="s">
        <v>42</v>
      </c>
      <c r="J743" t="s">
        <v>74</v>
      </c>
      <c r="K743" t="s">
        <v>64</v>
      </c>
      <c r="L743" t="s">
        <v>42</v>
      </c>
      <c r="M743" t="s">
        <v>123</v>
      </c>
      <c r="N743" t="s">
        <v>48</v>
      </c>
      <c r="O743" t="s">
        <v>89</v>
      </c>
      <c r="P743" t="s">
        <v>49</v>
      </c>
      <c r="Q743" t="s">
        <v>81</v>
      </c>
      <c r="R743" s="6">
        <f>_xlfn.XLOOKUP(CleanedData[[#This Row],[Product]],'02_Lookup_Tables'!$A$2:$A$126,'02_Lookup_Tables'!$B$2:$B$126)</f>
        <v>463.48</v>
      </c>
      <c r="S743" t="str">
        <f>VLOOKUP(CleanedData[[#This Row],[Product]],'02_Lookup_Tables'!$H$2:$I$126,2,FALSE)</f>
        <v>Electronics</v>
      </c>
      <c r="T743" t="str">
        <f>VLOOKUP(CleanedData[[#This Row],[Province]],'02_Lookup_Tables'!$D$2:$E$10,2, FALSE)</f>
        <v>Northern Region</v>
      </c>
      <c r="U743" t="str" cm="1">
        <f t="array" ref="U743">_xlfn.IFS(CleanedData[[#This Row],[Purchase Amount]]&lt;500,"Low",
CleanedData[[#This Row],[Purchase Amount]]&lt;5000,"Medium",
TRUE,"High")</f>
        <v>Low</v>
      </c>
      <c r="V743" t="str">
        <f>TEXT(CleanedData[[#This Row],[Date]],"mmmm")</f>
        <v>April</v>
      </c>
      <c r="W743" t="str">
        <f>"Q"&amp;ROUNDUP(MONTH(CleanedData[[#This Row],[Date]])/3,0)</f>
        <v>Q2</v>
      </c>
      <c r="X743" t="str">
        <f>IF(CleanedData[[#This Row],[Purchase Amount]]&gt;=5000,"Yes","No")</f>
        <v>No</v>
      </c>
      <c r="Y743">
        <f>IF(CleanedData[[#This Row],[Recommend]]="Yes",1,0)</f>
        <v>0</v>
      </c>
      <c r="Z743" s="6">
        <f>CleanedData[[#This Row],[Purchase Amount]]*0.15</f>
        <v>69.522000000000006</v>
      </c>
      <c r="AA743" s="6">
        <f>CleanedData[[#This Row],[Purchase Amount]]*1.15</f>
        <v>533.00199999999995</v>
      </c>
    </row>
    <row r="744" spans="1:27" x14ac:dyDescent="0.3">
      <c r="A744">
        <v>863</v>
      </c>
      <c r="B744" t="s">
        <v>967</v>
      </c>
      <c r="C744" s="1">
        <v>45517</v>
      </c>
      <c r="D744">
        <v>43</v>
      </c>
      <c r="E744" t="s">
        <v>60</v>
      </c>
      <c r="F744" t="s">
        <v>108</v>
      </c>
      <c r="G744" t="s">
        <v>450</v>
      </c>
      <c r="H744">
        <v>4</v>
      </c>
      <c r="I744" t="s">
        <v>45</v>
      </c>
      <c r="J744" t="s">
        <v>63</v>
      </c>
      <c r="K744" t="s">
        <v>44</v>
      </c>
      <c r="L744" t="s">
        <v>42</v>
      </c>
      <c r="M744" t="s">
        <v>92</v>
      </c>
      <c r="N744" t="s">
        <v>96</v>
      </c>
      <c r="O744" t="s">
        <v>89</v>
      </c>
      <c r="P744" t="s">
        <v>70</v>
      </c>
      <c r="Q744" t="s">
        <v>81</v>
      </c>
      <c r="R744" s="6">
        <f>_xlfn.XLOOKUP(CleanedData[[#This Row],[Product]],'02_Lookup_Tables'!$A$2:$A$126,'02_Lookup_Tables'!$B$2:$B$126)</f>
        <v>74.72</v>
      </c>
      <c r="S744" t="str">
        <f>VLOOKUP(CleanedData[[#This Row],[Product]],'02_Lookup_Tables'!$H$2:$I$126,2,FALSE)</f>
        <v>Food</v>
      </c>
      <c r="T744" t="str">
        <f>VLOOKUP(CleanedData[[#This Row],[Province]],'02_Lookup_Tables'!$D$2:$E$10,2, FALSE)</f>
        <v>Gauteng Region</v>
      </c>
      <c r="U744" t="str" cm="1">
        <f t="array" ref="U744">_xlfn.IFS(CleanedData[[#This Row],[Purchase Amount]]&lt;500,"Low",
CleanedData[[#This Row],[Purchase Amount]]&lt;5000,"Medium",
TRUE,"High")</f>
        <v>Low</v>
      </c>
      <c r="V744" t="str">
        <f>TEXT(CleanedData[[#This Row],[Date]],"mmmm")</f>
        <v>August</v>
      </c>
      <c r="W744" t="str">
        <f>"Q"&amp;ROUNDUP(MONTH(CleanedData[[#This Row],[Date]])/3,0)</f>
        <v>Q3</v>
      </c>
      <c r="X744" t="str">
        <f>IF(CleanedData[[#This Row],[Purchase Amount]]&gt;=5000,"Yes","No")</f>
        <v>No</v>
      </c>
      <c r="Y744">
        <f>IF(CleanedData[[#This Row],[Recommend]]="Yes",1,0)</f>
        <v>1</v>
      </c>
      <c r="Z744" s="6">
        <f>CleanedData[[#This Row],[Purchase Amount]]*0.15</f>
        <v>11.208</v>
      </c>
      <c r="AA744" s="6">
        <f>CleanedData[[#This Row],[Purchase Amount]]*1.15</f>
        <v>85.927999999999997</v>
      </c>
    </row>
    <row r="745" spans="1:27" x14ac:dyDescent="0.3">
      <c r="A745">
        <v>864</v>
      </c>
      <c r="B745" t="s">
        <v>968</v>
      </c>
      <c r="C745" s="1">
        <v>45841</v>
      </c>
      <c r="D745">
        <v>23</v>
      </c>
      <c r="E745" t="s">
        <v>39</v>
      </c>
      <c r="F745" t="s">
        <v>108</v>
      </c>
      <c r="G745" t="s">
        <v>258</v>
      </c>
      <c r="H745">
        <v>4</v>
      </c>
      <c r="I745" t="s">
        <v>45</v>
      </c>
      <c r="J745" t="s">
        <v>54</v>
      </c>
      <c r="K745" t="s">
        <v>44</v>
      </c>
      <c r="L745" t="s">
        <v>45</v>
      </c>
      <c r="M745" t="s">
        <v>196</v>
      </c>
      <c r="N745" t="s">
        <v>96</v>
      </c>
      <c r="O745" t="s">
        <v>89</v>
      </c>
      <c r="P745" t="s">
        <v>70</v>
      </c>
      <c r="Q745" t="s">
        <v>66</v>
      </c>
      <c r="R745" s="6">
        <f>_xlfn.XLOOKUP(CleanedData[[#This Row],[Product]],'02_Lookup_Tables'!$A$2:$A$126,'02_Lookup_Tables'!$B$2:$B$126)</f>
        <v>768.34</v>
      </c>
      <c r="S745" t="str">
        <f>VLOOKUP(CleanedData[[#This Row],[Product]],'02_Lookup_Tables'!$H$2:$I$126,2,FALSE)</f>
        <v>Home &amp; Living</v>
      </c>
      <c r="T745" t="str">
        <f>VLOOKUP(CleanedData[[#This Row],[Province]],'02_Lookup_Tables'!$D$2:$E$10,2, FALSE)</f>
        <v>Gauteng Region</v>
      </c>
      <c r="U745" t="str" cm="1">
        <f t="array" ref="U745">_xlfn.IFS(CleanedData[[#This Row],[Purchase Amount]]&lt;500,"Low",
CleanedData[[#This Row],[Purchase Amount]]&lt;5000,"Medium",
TRUE,"High")</f>
        <v>Medium</v>
      </c>
      <c r="V745" t="str">
        <f>TEXT(CleanedData[[#This Row],[Date]],"mmmm")</f>
        <v>July</v>
      </c>
      <c r="W745" t="str">
        <f>"Q"&amp;ROUNDUP(MONTH(CleanedData[[#This Row],[Date]])/3,0)</f>
        <v>Q3</v>
      </c>
      <c r="X745" t="str">
        <f>IF(CleanedData[[#This Row],[Purchase Amount]]&gt;=5000,"Yes","No")</f>
        <v>No</v>
      </c>
      <c r="Y745">
        <f>IF(CleanedData[[#This Row],[Recommend]]="Yes",1,0)</f>
        <v>1</v>
      </c>
      <c r="Z745" s="6">
        <f>CleanedData[[#This Row],[Purchase Amount]]*0.15</f>
        <v>115.251</v>
      </c>
      <c r="AA745" s="6">
        <f>CleanedData[[#This Row],[Purchase Amount]]*1.15</f>
        <v>883.59100000000001</v>
      </c>
    </row>
    <row r="746" spans="1:27" x14ac:dyDescent="0.3">
      <c r="A746">
        <v>865</v>
      </c>
      <c r="B746" t="s">
        <v>969</v>
      </c>
      <c r="C746" s="1">
        <v>45858</v>
      </c>
      <c r="D746">
        <v>56</v>
      </c>
      <c r="E746" t="s">
        <v>39</v>
      </c>
      <c r="F746" t="s">
        <v>68</v>
      </c>
      <c r="G746" t="s">
        <v>365</v>
      </c>
      <c r="H746">
        <v>1</v>
      </c>
      <c r="I746" t="s">
        <v>42</v>
      </c>
      <c r="J746" t="s">
        <v>54</v>
      </c>
      <c r="K746" t="s">
        <v>64</v>
      </c>
      <c r="L746" t="s">
        <v>45</v>
      </c>
      <c r="M746" t="s">
        <v>147</v>
      </c>
      <c r="N746" t="s">
        <v>80</v>
      </c>
      <c r="O746" t="s">
        <v>148</v>
      </c>
      <c r="P746" t="s">
        <v>70</v>
      </c>
      <c r="Q746" t="s">
        <v>50</v>
      </c>
      <c r="R746" s="6">
        <f>_xlfn.XLOOKUP(CleanedData[[#This Row],[Product]],'02_Lookup_Tables'!$A$2:$A$126,'02_Lookup_Tables'!$B$2:$B$126)</f>
        <v>105.11</v>
      </c>
      <c r="S746" t="str">
        <f>VLOOKUP(CleanedData[[#This Row],[Product]],'02_Lookup_Tables'!$H$2:$I$126,2,FALSE)</f>
        <v>Beauty &amp; Personal Care</v>
      </c>
      <c r="T746" t="str">
        <f>VLOOKUP(CleanedData[[#This Row],[Province]],'02_Lookup_Tables'!$D$2:$E$10,2, FALSE)</f>
        <v>Northern Region</v>
      </c>
      <c r="U746" t="str" cm="1">
        <f t="array" ref="U746">_xlfn.IFS(CleanedData[[#This Row],[Purchase Amount]]&lt;500,"Low",
CleanedData[[#This Row],[Purchase Amount]]&lt;5000,"Medium",
TRUE,"High")</f>
        <v>Low</v>
      </c>
      <c r="V746" t="str">
        <f>TEXT(CleanedData[[#This Row],[Date]],"mmmm")</f>
        <v>July</v>
      </c>
      <c r="W746" t="str">
        <f>"Q"&amp;ROUNDUP(MONTH(CleanedData[[#This Row],[Date]])/3,0)</f>
        <v>Q3</v>
      </c>
      <c r="X746" t="str">
        <f>IF(CleanedData[[#This Row],[Purchase Amount]]&gt;=5000,"Yes","No")</f>
        <v>No</v>
      </c>
      <c r="Y746">
        <f>IF(CleanedData[[#This Row],[Recommend]]="Yes",1,0)</f>
        <v>0</v>
      </c>
      <c r="Z746" s="6">
        <f>CleanedData[[#This Row],[Purchase Amount]]*0.15</f>
        <v>15.766499999999999</v>
      </c>
      <c r="AA746" s="6">
        <f>CleanedData[[#This Row],[Purchase Amount]]*1.15</f>
        <v>120.87649999999999</v>
      </c>
    </row>
    <row r="747" spans="1:27" x14ac:dyDescent="0.3">
      <c r="A747">
        <v>867</v>
      </c>
      <c r="B747" t="s">
        <v>970</v>
      </c>
      <c r="C747" s="1">
        <v>45420</v>
      </c>
      <c r="D747">
        <v>71</v>
      </c>
      <c r="E747" t="s">
        <v>39</v>
      </c>
      <c r="F747" t="s">
        <v>40</v>
      </c>
      <c r="G747" t="s">
        <v>411</v>
      </c>
      <c r="H747">
        <v>4</v>
      </c>
      <c r="I747" t="s">
        <v>42</v>
      </c>
      <c r="J747" t="s">
        <v>69</v>
      </c>
      <c r="K747" t="s">
        <v>64</v>
      </c>
      <c r="L747" t="s">
        <v>42</v>
      </c>
      <c r="M747" t="s">
        <v>156</v>
      </c>
      <c r="N747" t="s">
        <v>96</v>
      </c>
      <c r="O747" t="s">
        <v>148</v>
      </c>
      <c r="P747" t="s">
        <v>49</v>
      </c>
      <c r="Q747" t="s">
        <v>97</v>
      </c>
      <c r="R747" s="6">
        <f>_xlfn.XLOOKUP(CleanedData[[#This Row],[Product]],'02_Lookup_Tables'!$A$2:$A$126,'02_Lookup_Tables'!$B$2:$B$126)</f>
        <v>103.4</v>
      </c>
      <c r="S747" t="str">
        <f>VLOOKUP(CleanedData[[#This Row],[Product]],'02_Lookup_Tables'!$H$2:$I$126,2,FALSE)</f>
        <v>Food</v>
      </c>
      <c r="T747" t="str">
        <f>VLOOKUP(CleanedData[[#This Row],[Province]],'02_Lookup_Tables'!$D$2:$E$10,2, FALSE)</f>
        <v>Northern Region</v>
      </c>
      <c r="U747" t="str" cm="1">
        <f t="array" ref="U747">_xlfn.IFS(CleanedData[[#This Row],[Purchase Amount]]&lt;500,"Low",
CleanedData[[#This Row],[Purchase Amount]]&lt;5000,"Medium",
TRUE,"High")</f>
        <v>Low</v>
      </c>
      <c r="V747" t="str">
        <f>TEXT(CleanedData[[#This Row],[Date]],"mmmm")</f>
        <v>May</v>
      </c>
      <c r="W747" t="str">
        <f>"Q"&amp;ROUNDUP(MONTH(CleanedData[[#This Row],[Date]])/3,0)</f>
        <v>Q2</v>
      </c>
      <c r="X747" t="str">
        <f>IF(CleanedData[[#This Row],[Purchase Amount]]&gt;=5000,"Yes","No")</f>
        <v>No</v>
      </c>
      <c r="Y747">
        <f>IF(CleanedData[[#This Row],[Recommend]]="Yes",1,0)</f>
        <v>0</v>
      </c>
      <c r="Z747" s="6">
        <f>CleanedData[[#This Row],[Purchase Amount]]*0.15</f>
        <v>15.51</v>
      </c>
      <c r="AA747" s="6">
        <f>CleanedData[[#This Row],[Purchase Amount]]*1.15</f>
        <v>118.91</v>
      </c>
    </row>
    <row r="748" spans="1:27" x14ac:dyDescent="0.3">
      <c r="A748">
        <v>868</v>
      </c>
      <c r="B748" t="s">
        <v>971</v>
      </c>
      <c r="C748" s="1">
        <v>45508</v>
      </c>
      <c r="D748">
        <v>19</v>
      </c>
      <c r="E748" t="s">
        <v>52</v>
      </c>
      <c r="F748" t="s">
        <v>130</v>
      </c>
      <c r="G748" t="s">
        <v>155</v>
      </c>
      <c r="H748">
        <v>1</v>
      </c>
      <c r="I748" t="s">
        <v>45</v>
      </c>
      <c r="J748" t="s">
        <v>74</v>
      </c>
      <c r="K748" t="s">
        <v>64</v>
      </c>
      <c r="L748" t="s">
        <v>42</v>
      </c>
      <c r="M748" t="s">
        <v>165</v>
      </c>
      <c r="N748" t="s">
        <v>80</v>
      </c>
      <c r="O748" t="s">
        <v>89</v>
      </c>
      <c r="P748" t="s">
        <v>49</v>
      </c>
      <c r="Q748" t="s">
        <v>66</v>
      </c>
      <c r="R748" s="6">
        <f>_xlfn.XLOOKUP(CleanedData[[#This Row],[Product]],'02_Lookup_Tables'!$A$2:$A$126,'02_Lookup_Tables'!$B$2:$B$126)</f>
        <v>1355.08</v>
      </c>
      <c r="S748" t="str">
        <f>VLOOKUP(CleanedData[[#This Row],[Product]],'02_Lookup_Tables'!$H$2:$I$126,2,FALSE)</f>
        <v>Sports &amp; Outdoors</v>
      </c>
      <c r="T748" t="str">
        <f>VLOOKUP(CleanedData[[#This Row],[Province]],'02_Lookup_Tables'!$D$2:$E$10,2, FALSE)</f>
        <v>Eastern Region</v>
      </c>
      <c r="U748" t="str" cm="1">
        <f t="array" ref="U748">_xlfn.IFS(CleanedData[[#This Row],[Purchase Amount]]&lt;500,"Low",
CleanedData[[#This Row],[Purchase Amount]]&lt;5000,"Medium",
TRUE,"High")</f>
        <v>Medium</v>
      </c>
      <c r="V748" t="str">
        <f>TEXT(CleanedData[[#This Row],[Date]],"mmmm")</f>
        <v>August</v>
      </c>
      <c r="W748" t="str">
        <f>"Q"&amp;ROUNDUP(MONTH(CleanedData[[#This Row],[Date]])/3,0)</f>
        <v>Q3</v>
      </c>
      <c r="X748" t="str">
        <f>IF(CleanedData[[#This Row],[Purchase Amount]]&gt;=5000,"Yes","No")</f>
        <v>No</v>
      </c>
      <c r="Y748">
        <f>IF(CleanedData[[#This Row],[Recommend]]="Yes",1,0)</f>
        <v>1</v>
      </c>
      <c r="Z748" s="6">
        <f>CleanedData[[#This Row],[Purchase Amount]]*0.15</f>
        <v>203.26199999999997</v>
      </c>
      <c r="AA748" s="6">
        <f>CleanedData[[#This Row],[Purchase Amount]]*1.15</f>
        <v>1558.3419999999999</v>
      </c>
    </row>
    <row r="749" spans="1:27" x14ac:dyDescent="0.3">
      <c r="A749">
        <v>869</v>
      </c>
      <c r="B749" t="s">
        <v>972</v>
      </c>
      <c r="C749" s="1">
        <v>45719</v>
      </c>
      <c r="D749">
        <v>19</v>
      </c>
      <c r="E749" t="s">
        <v>52</v>
      </c>
      <c r="F749" t="s">
        <v>130</v>
      </c>
      <c r="G749" t="s">
        <v>116</v>
      </c>
      <c r="H749">
        <v>4</v>
      </c>
      <c r="I749" t="s">
        <v>42</v>
      </c>
      <c r="J749" t="s">
        <v>54</v>
      </c>
      <c r="K749" t="s">
        <v>44</v>
      </c>
      <c r="L749" t="s">
        <v>45</v>
      </c>
      <c r="N749" t="s">
        <v>96</v>
      </c>
      <c r="O749" t="s">
        <v>134</v>
      </c>
      <c r="P749" t="s">
        <v>8646</v>
      </c>
      <c r="Q749" t="s">
        <v>66</v>
      </c>
      <c r="R749" s="6">
        <f>_xlfn.XLOOKUP(CleanedData[[#This Row],[Product]],'02_Lookup_Tables'!$A$2:$A$126,'02_Lookup_Tables'!$B$2:$B$126)</f>
        <v>869.65</v>
      </c>
      <c r="S749" t="str">
        <f>VLOOKUP(CleanedData[[#This Row],[Product]],'02_Lookup_Tables'!$H$2:$I$126,2,FALSE)</f>
        <v>Toys &amp; Games</v>
      </c>
      <c r="T749" t="str">
        <f>VLOOKUP(CleanedData[[#This Row],[Province]],'02_Lookup_Tables'!$D$2:$E$10,2, FALSE)</f>
        <v>Eastern Region</v>
      </c>
      <c r="U749" t="str" cm="1">
        <f t="array" ref="U749">_xlfn.IFS(CleanedData[[#This Row],[Purchase Amount]]&lt;500,"Low",
CleanedData[[#This Row],[Purchase Amount]]&lt;5000,"Medium",
TRUE,"High")</f>
        <v>Medium</v>
      </c>
      <c r="V749" t="str">
        <f>TEXT(CleanedData[[#This Row],[Date]],"mmmm")</f>
        <v>March</v>
      </c>
      <c r="W749" t="str">
        <f>"Q"&amp;ROUNDUP(MONTH(CleanedData[[#This Row],[Date]])/3,0)</f>
        <v>Q1</v>
      </c>
      <c r="X749" t="str">
        <f>IF(CleanedData[[#This Row],[Purchase Amount]]&gt;=5000,"Yes","No")</f>
        <v>No</v>
      </c>
      <c r="Y749">
        <f>IF(CleanedData[[#This Row],[Recommend]]="Yes",1,0)</f>
        <v>0</v>
      </c>
      <c r="Z749" s="6">
        <f>CleanedData[[#This Row],[Purchase Amount]]*0.15</f>
        <v>130.44749999999999</v>
      </c>
      <c r="AA749" s="6">
        <f>CleanedData[[#This Row],[Purchase Amount]]*1.15</f>
        <v>1000.0974999999999</v>
      </c>
    </row>
    <row r="750" spans="1:27" x14ac:dyDescent="0.3">
      <c r="A750">
        <v>870</v>
      </c>
      <c r="B750" t="s">
        <v>973</v>
      </c>
      <c r="C750" s="1">
        <v>45483</v>
      </c>
      <c r="D750">
        <v>40</v>
      </c>
      <c r="E750" t="s">
        <v>39</v>
      </c>
      <c r="F750" t="s">
        <v>83</v>
      </c>
      <c r="G750" t="s">
        <v>280</v>
      </c>
      <c r="H750">
        <v>5</v>
      </c>
      <c r="I750" t="s">
        <v>42</v>
      </c>
      <c r="J750" t="s">
        <v>43</v>
      </c>
      <c r="K750" t="s">
        <v>55</v>
      </c>
      <c r="L750" t="s">
        <v>45</v>
      </c>
      <c r="M750" t="s">
        <v>106</v>
      </c>
      <c r="N750" t="s">
        <v>57</v>
      </c>
      <c r="O750" t="s">
        <v>148</v>
      </c>
      <c r="P750" t="s">
        <v>49</v>
      </c>
      <c r="Q750" t="s">
        <v>81</v>
      </c>
      <c r="R750" s="6">
        <f>_xlfn.XLOOKUP(CleanedData[[#This Row],[Product]],'02_Lookup_Tables'!$A$2:$A$126,'02_Lookup_Tables'!$B$2:$B$126)</f>
        <v>759.97</v>
      </c>
      <c r="S750" t="str">
        <f>VLOOKUP(CleanedData[[#This Row],[Product]],'02_Lookup_Tables'!$H$2:$I$126,2,FALSE)</f>
        <v>Apparel</v>
      </c>
      <c r="T750" t="str">
        <f>VLOOKUP(CleanedData[[#This Row],[Province]],'02_Lookup_Tables'!$D$2:$E$10,2, FALSE)</f>
        <v>Western Region</v>
      </c>
      <c r="U750" t="str" cm="1">
        <f t="array" ref="U750">_xlfn.IFS(CleanedData[[#This Row],[Purchase Amount]]&lt;500,"Low",
CleanedData[[#This Row],[Purchase Amount]]&lt;5000,"Medium",
TRUE,"High")</f>
        <v>Medium</v>
      </c>
      <c r="V750" t="str">
        <f>TEXT(CleanedData[[#This Row],[Date]],"mmmm")</f>
        <v>July</v>
      </c>
      <c r="W750" t="str">
        <f>"Q"&amp;ROUNDUP(MONTH(CleanedData[[#This Row],[Date]])/3,0)</f>
        <v>Q3</v>
      </c>
      <c r="X750" t="str">
        <f>IF(CleanedData[[#This Row],[Purchase Amount]]&gt;=5000,"Yes","No")</f>
        <v>No</v>
      </c>
      <c r="Y750">
        <f>IF(CleanedData[[#This Row],[Recommend]]="Yes",1,0)</f>
        <v>0</v>
      </c>
      <c r="Z750" s="6">
        <f>CleanedData[[#This Row],[Purchase Amount]]*0.15</f>
        <v>113.99550000000001</v>
      </c>
      <c r="AA750" s="6">
        <f>CleanedData[[#This Row],[Purchase Amount]]*1.15</f>
        <v>873.96550000000002</v>
      </c>
    </row>
    <row r="751" spans="1:27" x14ac:dyDescent="0.3">
      <c r="A751">
        <v>871</v>
      </c>
      <c r="B751" t="s">
        <v>974</v>
      </c>
      <c r="C751" s="1">
        <v>45706</v>
      </c>
      <c r="D751">
        <v>38</v>
      </c>
      <c r="E751" t="s">
        <v>60</v>
      </c>
      <c r="F751" t="s">
        <v>72</v>
      </c>
      <c r="G751" t="s">
        <v>111</v>
      </c>
      <c r="H751">
        <v>2</v>
      </c>
      <c r="I751" t="s">
        <v>42</v>
      </c>
      <c r="J751" t="s">
        <v>54</v>
      </c>
      <c r="K751" t="s">
        <v>55</v>
      </c>
      <c r="L751" t="s">
        <v>42</v>
      </c>
      <c r="M751" t="s">
        <v>85</v>
      </c>
      <c r="N751" t="s">
        <v>47</v>
      </c>
      <c r="O751" t="s">
        <v>48</v>
      </c>
      <c r="P751" t="s">
        <v>49</v>
      </c>
      <c r="Q751" t="s">
        <v>81</v>
      </c>
      <c r="R751" s="6">
        <f>_xlfn.XLOOKUP(CleanedData[[#This Row],[Product]],'02_Lookup_Tables'!$A$2:$A$126,'02_Lookup_Tables'!$B$2:$B$126)</f>
        <v>3576.97</v>
      </c>
      <c r="S751" t="str">
        <f>VLOOKUP(CleanedData[[#This Row],[Product]],'02_Lookup_Tables'!$H$2:$I$126,2,FALSE)</f>
        <v>Home Devices</v>
      </c>
      <c r="T751" t="str">
        <f>VLOOKUP(CleanedData[[#This Row],[Province]],'02_Lookup_Tables'!$D$2:$E$10,2, FALSE)</f>
        <v>Central Region</v>
      </c>
      <c r="U751" t="str" cm="1">
        <f t="array" ref="U751">_xlfn.IFS(CleanedData[[#This Row],[Purchase Amount]]&lt;500,"Low",
CleanedData[[#This Row],[Purchase Amount]]&lt;5000,"Medium",
TRUE,"High")</f>
        <v>Medium</v>
      </c>
      <c r="V751" t="str">
        <f>TEXT(CleanedData[[#This Row],[Date]],"mmmm")</f>
        <v>February</v>
      </c>
      <c r="W751" t="str">
        <f>"Q"&amp;ROUNDUP(MONTH(CleanedData[[#This Row],[Date]])/3,0)</f>
        <v>Q1</v>
      </c>
      <c r="X751" t="str">
        <f>IF(CleanedData[[#This Row],[Purchase Amount]]&gt;=5000,"Yes","No")</f>
        <v>No</v>
      </c>
      <c r="Y751">
        <f>IF(CleanedData[[#This Row],[Recommend]]="Yes",1,0)</f>
        <v>0</v>
      </c>
      <c r="Z751" s="6">
        <f>CleanedData[[#This Row],[Purchase Amount]]*0.15</f>
        <v>536.54549999999995</v>
      </c>
      <c r="AA751" s="6">
        <f>CleanedData[[#This Row],[Purchase Amount]]*1.15</f>
        <v>4113.5154999999995</v>
      </c>
    </row>
    <row r="752" spans="1:27" x14ac:dyDescent="0.3">
      <c r="A752">
        <v>872</v>
      </c>
      <c r="B752" t="s">
        <v>975</v>
      </c>
      <c r="C752" s="1">
        <v>45968</v>
      </c>
      <c r="D752">
        <v>28</v>
      </c>
      <c r="E752" t="s">
        <v>39</v>
      </c>
      <c r="F752" t="s">
        <v>125</v>
      </c>
      <c r="G752" t="s">
        <v>976</v>
      </c>
      <c r="H752">
        <v>2</v>
      </c>
      <c r="I752" t="s">
        <v>42</v>
      </c>
      <c r="J752" t="s">
        <v>43</v>
      </c>
      <c r="K752" t="s">
        <v>64</v>
      </c>
      <c r="L752" t="s">
        <v>42</v>
      </c>
      <c r="M752" t="s">
        <v>75</v>
      </c>
      <c r="N752" t="s">
        <v>47</v>
      </c>
      <c r="O752" t="s">
        <v>89</v>
      </c>
      <c r="P752" t="s">
        <v>49</v>
      </c>
      <c r="Q752" t="s">
        <v>58</v>
      </c>
      <c r="R752" s="6">
        <f>_xlfn.XLOOKUP(CleanedData[[#This Row],[Product]],'02_Lookup_Tables'!$A$2:$A$126,'02_Lookup_Tables'!$B$2:$B$126)</f>
        <v>412.16</v>
      </c>
      <c r="S752" t="str">
        <f>VLOOKUP(CleanedData[[#This Row],[Product]],'02_Lookup_Tables'!$H$2:$I$126,2,FALSE)</f>
        <v>Apparel</v>
      </c>
      <c r="T752" t="str">
        <f>VLOOKUP(CleanedData[[#This Row],[Province]],'02_Lookup_Tables'!$D$2:$E$10,2, FALSE)</f>
        <v>Western Region</v>
      </c>
      <c r="U752" t="str" cm="1">
        <f t="array" ref="U752">_xlfn.IFS(CleanedData[[#This Row],[Purchase Amount]]&lt;500,"Low",
CleanedData[[#This Row],[Purchase Amount]]&lt;5000,"Medium",
TRUE,"High")</f>
        <v>Low</v>
      </c>
      <c r="V752" t="str">
        <f>TEXT(CleanedData[[#This Row],[Date]],"mmmm")</f>
        <v>November</v>
      </c>
      <c r="W752" t="str">
        <f>"Q"&amp;ROUNDUP(MONTH(CleanedData[[#This Row],[Date]])/3,0)</f>
        <v>Q4</v>
      </c>
      <c r="X752" t="str">
        <f>IF(CleanedData[[#This Row],[Purchase Amount]]&gt;=5000,"Yes","No")</f>
        <v>No</v>
      </c>
      <c r="Y752">
        <f>IF(CleanedData[[#This Row],[Recommend]]="Yes",1,0)</f>
        <v>0</v>
      </c>
      <c r="Z752" s="6">
        <f>CleanedData[[#This Row],[Purchase Amount]]*0.15</f>
        <v>61.823999999999998</v>
      </c>
      <c r="AA752" s="6">
        <f>CleanedData[[#This Row],[Purchase Amount]]*1.15</f>
        <v>473.98399999999998</v>
      </c>
    </row>
    <row r="753" spans="1:27" x14ac:dyDescent="0.3">
      <c r="A753">
        <v>874</v>
      </c>
      <c r="B753" t="s">
        <v>977</v>
      </c>
      <c r="C753" s="1">
        <v>45826</v>
      </c>
      <c r="D753">
        <v>60</v>
      </c>
      <c r="E753" t="s">
        <v>60</v>
      </c>
      <c r="F753" t="s">
        <v>61</v>
      </c>
      <c r="G753" t="s">
        <v>114</v>
      </c>
      <c r="H753">
        <v>1</v>
      </c>
      <c r="I753" t="s">
        <v>42</v>
      </c>
      <c r="J753" t="s">
        <v>74</v>
      </c>
      <c r="K753" t="s">
        <v>44</v>
      </c>
      <c r="L753" t="s">
        <v>45</v>
      </c>
      <c r="M753" t="s">
        <v>140</v>
      </c>
      <c r="N753" t="s">
        <v>80</v>
      </c>
      <c r="O753" t="s">
        <v>148</v>
      </c>
      <c r="P753" t="s">
        <v>70</v>
      </c>
      <c r="Q753" t="s">
        <v>50</v>
      </c>
      <c r="R753" s="6">
        <f>_xlfn.XLOOKUP(CleanedData[[#This Row],[Product]],'02_Lookup_Tables'!$A$2:$A$126,'02_Lookup_Tables'!$B$2:$B$126)</f>
        <v>1440.59</v>
      </c>
      <c r="S753" t="str">
        <f>VLOOKUP(CleanedData[[#This Row],[Product]],'02_Lookup_Tables'!$H$2:$I$126,2,FALSE)</f>
        <v>Beauty &amp; Personal Care</v>
      </c>
      <c r="T753" t="str">
        <f>VLOOKUP(CleanedData[[#This Row],[Province]],'02_Lookup_Tables'!$D$2:$E$10,2, FALSE)</f>
        <v>Southern Region</v>
      </c>
      <c r="U753" t="str" cm="1">
        <f t="array" ref="U753">_xlfn.IFS(CleanedData[[#This Row],[Purchase Amount]]&lt;500,"Low",
CleanedData[[#This Row],[Purchase Amount]]&lt;5000,"Medium",
TRUE,"High")</f>
        <v>Medium</v>
      </c>
      <c r="V753" t="str">
        <f>TEXT(CleanedData[[#This Row],[Date]],"mmmm")</f>
        <v>June</v>
      </c>
      <c r="W753" t="str">
        <f>"Q"&amp;ROUNDUP(MONTH(CleanedData[[#This Row],[Date]])/3,0)</f>
        <v>Q2</v>
      </c>
      <c r="X753" t="str">
        <f>IF(CleanedData[[#This Row],[Purchase Amount]]&gt;=5000,"Yes","No")</f>
        <v>No</v>
      </c>
      <c r="Y753">
        <f>IF(CleanedData[[#This Row],[Recommend]]="Yes",1,0)</f>
        <v>0</v>
      </c>
      <c r="Z753" s="6">
        <f>CleanedData[[#This Row],[Purchase Amount]]*0.15</f>
        <v>216.08849999999998</v>
      </c>
      <c r="AA753" s="6">
        <f>CleanedData[[#This Row],[Purchase Amount]]*1.15</f>
        <v>1656.6784999999998</v>
      </c>
    </row>
    <row r="754" spans="1:27" x14ac:dyDescent="0.3">
      <c r="A754">
        <v>876</v>
      </c>
      <c r="B754" t="s">
        <v>978</v>
      </c>
      <c r="C754" s="1">
        <v>45755</v>
      </c>
      <c r="D754">
        <v>27</v>
      </c>
      <c r="E754" t="s">
        <v>52</v>
      </c>
      <c r="F754" t="s">
        <v>77</v>
      </c>
      <c r="G754" t="s">
        <v>189</v>
      </c>
      <c r="H754">
        <v>5</v>
      </c>
      <c r="I754" t="s">
        <v>45</v>
      </c>
      <c r="J754" t="s">
        <v>69</v>
      </c>
      <c r="K754" t="s">
        <v>55</v>
      </c>
      <c r="L754" t="s">
        <v>42</v>
      </c>
      <c r="M754" t="s">
        <v>140</v>
      </c>
      <c r="N754" t="s">
        <v>57</v>
      </c>
      <c r="O754" t="s">
        <v>148</v>
      </c>
      <c r="P754" t="s">
        <v>49</v>
      </c>
      <c r="Q754" t="s">
        <v>58</v>
      </c>
      <c r="R754" s="6">
        <f>_xlfn.XLOOKUP(CleanedData[[#This Row],[Product]],'02_Lookup_Tables'!$A$2:$A$126,'02_Lookup_Tables'!$B$2:$B$126)</f>
        <v>1619.07</v>
      </c>
      <c r="S754" t="str">
        <f>VLOOKUP(CleanedData[[#This Row],[Product]],'02_Lookup_Tables'!$H$2:$I$126,2,FALSE)</f>
        <v>Home &amp; Living</v>
      </c>
      <c r="T754" t="str">
        <f>VLOOKUP(CleanedData[[#This Row],[Province]],'02_Lookup_Tables'!$D$2:$E$10,2, FALSE)</f>
        <v>Central Region</v>
      </c>
      <c r="U754" t="str" cm="1">
        <f t="array" ref="U754">_xlfn.IFS(CleanedData[[#This Row],[Purchase Amount]]&lt;500,"Low",
CleanedData[[#This Row],[Purchase Amount]]&lt;5000,"Medium",
TRUE,"High")</f>
        <v>Medium</v>
      </c>
      <c r="V754" t="str">
        <f>TEXT(CleanedData[[#This Row],[Date]],"mmmm")</f>
        <v>April</v>
      </c>
      <c r="W754" t="str">
        <f>"Q"&amp;ROUNDUP(MONTH(CleanedData[[#This Row],[Date]])/3,0)</f>
        <v>Q2</v>
      </c>
      <c r="X754" t="str">
        <f>IF(CleanedData[[#This Row],[Purchase Amount]]&gt;=5000,"Yes","No")</f>
        <v>No</v>
      </c>
      <c r="Y754">
        <f>IF(CleanedData[[#This Row],[Recommend]]="Yes",1,0)</f>
        <v>1</v>
      </c>
      <c r="Z754" s="6">
        <f>CleanedData[[#This Row],[Purchase Amount]]*0.15</f>
        <v>242.86049999999997</v>
      </c>
      <c r="AA754" s="6">
        <f>CleanedData[[#This Row],[Purchase Amount]]*1.15</f>
        <v>1861.9304999999997</v>
      </c>
    </row>
    <row r="755" spans="1:27" x14ac:dyDescent="0.3">
      <c r="A755">
        <v>877</v>
      </c>
      <c r="B755" t="s">
        <v>979</v>
      </c>
      <c r="C755" s="1">
        <v>45414</v>
      </c>
      <c r="D755">
        <v>62</v>
      </c>
      <c r="E755" t="s">
        <v>60</v>
      </c>
      <c r="F755" t="s">
        <v>83</v>
      </c>
      <c r="G755" t="s">
        <v>155</v>
      </c>
      <c r="H755">
        <v>1</v>
      </c>
      <c r="I755" t="s">
        <v>45</v>
      </c>
      <c r="J755" t="s">
        <v>63</v>
      </c>
      <c r="K755" t="s">
        <v>44</v>
      </c>
      <c r="L755" t="s">
        <v>45</v>
      </c>
      <c r="M755" t="s">
        <v>85</v>
      </c>
      <c r="N755" t="s">
        <v>80</v>
      </c>
      <c r="O755" t="s">
        <v>48</v>
      </c>
      <c r="P755" t="s">
        <v>49</v>
      </c>
      <c r="Q755" t="s">
        <v>50</v>
      </c>
      <c r="R755" s="6">
        <f>_xlfn.XLOOKUP(CleanedData[[#This Row],[Product]],'02_Lookup_Tables'!$A$2:$A$126,'02_Lookup_Tables'!$B$2:$B$126)</f>
        <v>1355.08</v>
      </c>
      <c r="S755" t="str">
        <f>VLOOKUP(CleanedData[[#This Row],[Product]],'02_Lookup_Tables'!$H$2:$I$126,2,FALSE)</f>
        <v>Sports &amp; Outdoors</v>
      </c>
      <c r="T755" t="str">
        <f>VLOOKUP(CleanedData[[#This Row],[Province]],'02_Lookup_Tables'!$D$2:$E$10,2, FALSE)</f>
        <v>Western Region</v>
      </c>
      <c r="U755" t="str" cm="1">
        <f t="array" ref="U755">_xlfn.IFS(CleanedData[[#This Row],[Purchase Amount]]&lt;500,"Low",
CleanedData[[#This Row],[Purchase Amount]]&lt;5000,"Medium",
TRUE,"High")</f>
        <v>Medium</v>
      </c>
      <c r="V755" t="str">
        <f>TEXT(CleanedData[[#This Row],[Date]],"mmmm")</f>
        <v>May</v>
      </c>
      <c r="W755" t="str">
        <f>"Q"&amp;ROUNDUP(MONTH(CleanedData[[#This Row],[Date]])/3,0)</f>
        <v>Q2</v>
      </c>
      <c r="X755" t="str">
        <f>IF(CleanedData[[#This Row],[Purchase Amount]]&gt;=5000,"Yes","No")</f>
        <v>No</v>
      </c>
      <c r="Y755">
        <f>IF(CleanedData[[#This Row],[Recommend]]="Yes",1,0)</f>
        <v>1</v>
      </c>
      <c r="Z755" s="6">
        <f>CleanedData[[#This Row],[Purchase Amount]]*0.15</f>
        <v>203.26199999999997</v>
      </c>
      <c r="AA755" s="6">
        <f>CleanedData[[#This Row],[Purchase Amount]]*1.15</f>
        <v>1558.3419999999999</v>
      </c>
    </row>
    <row r="756" spans="1:27" x14ac:dyDescent="0.3">
      <c r="A756">
        <v>878</v>
      </c>
      <c r="B756" t="s">
        <v>980</v>
      </c>
      <c r="C756" s="1">
        <v>45972</v>
      </c>
      <c r="D756">
        <v>49</v>
      </c>
      <c r="E756" t="s">
        <v>39</v>
      </c>
      <c r="F756" t="s">
        <v>72</v>
      </c>
      <c r="G756" t="s">
        <v>41</v>
      </c>
      <c r="H756">
        <v>1</v>
      </c>
      <c r="I756" t="s">
        <v>45</v>
      </c>
      <c r="J756" t="s">
        <v>63</v>
      </c>
      <c r="K756" t="s">
        <v>64</v>
      </c>
      <c r="L756" t="s">
        <v>42</v>
      </c>
      <c r="M756" t="s">
        <v>112</v>
      </c>
      <c r="N756" t="s">
        <v>80</v>
      </c>
      <c r="O756" t="s">
        <v>48</v>
      </c>
      <c r="P756" t="s">
        <v>49</v>
      </c>
      <c r="Q756" t="s">
        <v>93</v>
      </c>
      <c r="R756" s="6">
        <f>_xlfn.XLOOKUP(CleanedData[[#This Row],[Product]],'02_Lookup_Tables'!$A$2:$A$126,'02_Lookup_Tables'!$B$2:$B$126)</f>
        <v>2479.5700000000002</v>
      </c>
      <c r="S756" t="str">
        <f>VLOOKUP(CleanedData[[#This Row],[Product]],'02_Lookup_Tables'!$H$2:$I$126,2,FALSE)</f>
        <v>Accessories</v>
      </c>
      <c r="T756" t="str">
        <f>VLOOKUP(CleanedData[[#This Row],[Province]],'02_Lookup_Tables'!$D$2:$E$10,2, FALSE)</f>
        <v>Central Region</v>
      </c>
      <c r="U756" t="str" cm="1">
        <f t="array" ref="U756">_xlfn.IFS(CleanedData[[#This Row],[Purchase Amount]]&lt;500,"Low",
CleanedData[[#This Row],[Purchase Amount]]&lt;5000,"Medium",
TRUE,"High")</f>
        <v>Medium</v>
      </c>
      <c r="V756" t="str">
        <f>TEXT(CleanedData[[#This Row],[Date]],"mmmm")</f>
        <v>November</v>
      </c>
      <c r="W756" t="str">
        <f>"Q"&amp;ROUNDUP(MONTH(CleanedData[[#This Row],[Date]])/3,0)</f>
        <v>Q4</v>
      </c>
      <c r="X756" t="str">
        <f>IF(CleanedData[[#This Row],[Purchase Amount]]&gt;=5000,"Yes","No")</f>
        <v>No</v>
      </c>
      <c r="Y756">
        <f>IF(CleanedData[[#This Row],[Recommend]]="Yes",1,0)</f>
        <v>1</v>
      </c>
      <c r="Z756" s="6">
        <f>CleanedData[[#This Row],[Purchase Amount]]*0.15</f>
        <v>371.93549999999999</v>
      </c>
      <c r="AA756" s="6">
        <f>CleanedData[[#This Row],[Purchase Amount]]*1.15</f>
        <v>2851.5054999999998</v>
      </c>
    </row>
    <row r="757" spans="1:27" x14ac:dyDescent="0.3">
      <c r="A757">
        <v>879</v>
      </c>
      <c r="B757" t="s">
        <v>981</v>
      </c>
      <c r="C757" s="1">
        <v>45479</v>
      </c>
      <c r="D757">
        <v>62</v>
      </c>
      <c r="E757" t="s">
        <v>39</v>
      </c>
      <c r="F757" t="s">
        <v>40</v>
      </c>
      <c r="G757" t="s">
        <v>406</v>
      </c>
      <c r="H757">
        <v>3</v>
      </c>
      <c r="I757" t="s">
        <v>42</v>
      </c>
      <c r="J757" t="s">
        <v>43</v>
      </c>
      <c r="K757" t="s">
        <v>44</v>
      </c>
      <c r="L757" t="s">
        <v>45</v>
      </c>
      <c r="M757" t="s">
        <v>184</v>
      </c>
      <c r="N757" t="s">
        <v>48</v>
      </c>
      <c r="O757" t="s">
        <v>148</v>
      </c>
      <c r="P757" t="s">
        <v>49</v>
      </c>
      <c r="Q757" t="s">
        <v>50</v>
      </c>
      <c r="R757" s="6">
        <f>_xlfn.XLOOKUP(CleanedData[[#This Row],[Product]],'02_Lookup_Tables'!$A$2:$A$126,'02_Lookup_Tables'!$B$2:$B$126)</f>
        <v>996.44</v>
      </c>
      <c r="S757" t="str">
        <f>VLOOKUP(CleanedData[[#This Row],[Product]],'02_Lookup_Tables'!$H$2:$I$126,2,FALSE)</f>
        <v>Sports &amp; Outdoors</v>
      </c>
      <c r="T757" t="str">
        <f>VLOOKUP(CleanedData[[#This Row],[Province]],'02_Lookup_Tables'!$D$2:$E$10,2, FALSE)</f>
        <v>Northern Region</v>
      </c>
      <c r="U757" t="str" cm="1">
        <f t="array" ref="U757">_xlfn.IFS(CleanedData[[#This Row],[Purchase Amount]]&lt;500,"Low",
CleanedData[[#This Row],[Purchase Amount]]&lt;5000,"Medium",
TRUE,"High")</f>
        <v>Medium</v>
      </c>
      <c r="V757" t="str">
        <f>TEXT(CleanedData[[#This Row],[Date]],"mmmm")</f>
        <v>July</v>
      </c>
      <c r="W757" t="str">
        <f>"Q"&amp;ROUNDUP(MONTH(CleanedData[[#This Row],[Date]])/3,0)</f>
        <v>Q3</v>
      </c>
      <c r="X757" t="str">
        <f>IF(CleanedData[[#This Row],[Purchase Amount]]&gt;=5000,"Yes","No")</f>
        <v>No</v>
      </c>
      <c r="Y757">
        <f>IF(CleanedData[[#This Row],[Recommend]]="Yes",1,0)</f>
        <v>0</v>
      </c>
      <c r="Z757" s="6">
        <f>CleanedData[[#This Row],[Purchase Amount]]*0.15</f>
        <v>149.46600000000001</v>
      </c>
      <c r="AA757" s="6">
        <f>CleanedData[[#This Row],[Purchase Amount]]*1.15</f>
        <v>1145.9059999999999</v>
      </c>
    </row>
    <row r="758" spans="1:27" x14ac:dyDescent="0.3">
      <c r="A758">
        <v>880</v>
      </c>
      <c r="B758" t="s">
        <v>982</v>
      </c>
      <c r="C758" s="1">
        <v>45898</v>
      </c>
      <c r="D758">
        <v>58</v>
      </c>
      <c r="E758" t="s">
        <v>52</v>
      </c>
      <c r="F758" t="s">
        <v>108</v>
      </c>
      <c r="G758" t="s">
        <v>210</v>
      </c>
      <c r="H758">
        <v>4</v>
      </c>
      <c r="I758" t="s">
        <v>42</v>
      </c>
      <c r="J758" t="s">
        <v>69</v>
      </c>
      <c r="K758" t="s">
        <v>44</v>
      </c>
      <c r="L758" t="s">
        <v>45</v>
      </c>
      <c r="N758" t="s">
        <v>96</v>
      </c>
      <c r="O758" t="s">
        <v>134</v>
      </c>
      <c r="P758" t="s">
        <v>8646</v>
      </c>
      <c r="Q758" t="s">
        <v>50</v>
      </c>
      <c r="R758" s="6">
        <f>_xlfn.XLOOKUP(CleanedData[[#This Row],[Product]],'02_Lookup_Tables'!$A$2:$A$126,'02_Lookup_Tables'!$B$2:$B$126)</f>
        <v>13123.97</v>
      </c>
      <c r="S758" t="str">
        <f>VLOOKUP(CleanedData[[#This Row],[Product]],'02_Lookup_Tables'!$H$2:$I$126,2,FALSE)</f>
        <v>Electronics</v>
      </c>
      <c r="T758" t="str">
        <f>VLOOKUP(CleanedData[[#This Row],[Province]],'02_Lookup_Tables'!$D$2:$E$10,2, FALSE)</f>
        <v>Gauteng Region</v>
      </c>
      <c r="U758" t="str" cm="1">
        <f t="array" ref="U758">_xlfn.IFS(CleanedData[[#This Row],[Purchase Amount]]&lt;500,"Low",
CleanedData[[#This Row],[Purchase Amount]]&lt;5000,"Medium",
TRUE,"High")</f>
        <v>High</v>
      </c>
      <c r="V758" t="str">
        <f>TEXT(CleanedData[[#This Row],[Date]],"mmmm")</f>
        <v>August</v>
      </c>
      <c r="W758" t="str">
        <f>"Q"&amp;ROUNDUP(MONTH(CleanedData[[#This Row],[Date]])/3,0)</f>
        <v>Q3</v>
      </c>
      <c r="X758" t="str">
        <f>IF(CleanedData[[#This Row],[Purchase Amount]]&gt;=5000,"Yes","No")</f>
        <v>Yes</v>
      </c>
      <c r="Y758">
        <f>IF(CleanedData[[#This Row],[Recommend]]="Yes",1,0)</f>
        <v>0</v>
      </c>
      <c r="Z758" s="6">
        <f>CleanedData[[#This Row],[Purchase Amount]]*0.15</f>
        <v>1968.5954999999999</v>
      </c>
      <c r="AA758" s="6">
        <f>CleanedData[[#This Row],[Purchase Amount]]*1.15</f>
        <v>15092.565499999999</v>
      </c>
    </row>
    <row r="759" spans="1:27" x14ac:dyDescent="0.3">
      <c r="A759">
        <v>881</v>
      </c>
      <c r="B759" t="s">
        <v>983</v>
      </c>
      <c r="C759" s="1">
        <v>45461</v>
      </c>
      <c r="E759" t="s">
        <v>60</v>
      </c>
      <c r="F759" t="s">
        <v>130</v>
      </c>
      <c r="G759" t="s">
        <v>146</v>
      </c>
      <c r="H759">
        <v>4</v>
      </c>
      <c r="I759" t="s">
        <v>45</v>
      </c>
      <c r="J759" t="s">
        <v>69</v>
      </c>
      <c r="K759" t="s">
        <v>44</v>
      </c>
      <c r="L759" t="s">
        <v>42</v>
      </c>
      <c r="M759" t="s">
        <v>92</v>
      </c>
      <c r="N759" t="s">
        <v>96</v>
      </c>
      <c r="O759" t="s">
        <v>89</v>
      </c>
      <c r="P759" t="s">
        <v>70</v>
      </c>
      <c r="Q759" t="s">
        <v>166</v>
      </c>
      <c r="R759" s="6">
        <f>_xlfn.XLOOKUP(CleanedData[[#This Row],[Product]],'02_Lookup_Tables'!$A$2:$A$126,'02_Lookup_Tables'!$B$2:$B$126)</f>
        <v>27815.439999999999</v>
      </c>
      <c r="S759" t="str">
        <f>VLOOKUP(CleanedData[[#This Row],[Product]],'02_Lookup_Tables'!$H$2:$I$126,2,FALSE)</f>
        <v>Electronics</v>
      </c>
      <c r="T759" t="str">
        <f>VLOOKUP(CleanedData[[#This Row],[Province]],'02_Lookup_Tables'!$D$2:$E$10,2, FALSE)</f>
        <v>Eastern Region</v>
      </c>
      <c r="U759" t="str" cm="1">
        <f t="array" ref="U759">_xlfn.IFS(CleanedData[[#This Row],[Purchase Amount]]&lt;500,"Low",
CleanedData[[#This Row],[Purchase Amount]]&lt;5000,"Medium",
TRUE,"High")</f>
        <v>High</v>
      </c>
      <c r="V759" t="str">
        <f>TEXT(CleanedData[[#This Row],[Date]],"mmmm")</f>
        <v>June</v>
      </c>
      <c r="W759" t="str">
        <f>"Q"&amp;ROUNDUP(MONTH(CleanedData[[#This Row],[Date]])/3,0)</f>
        <v>Q2</v>
      </c>
      <c r="X759" t="str">
        <f>IF(CleanedData[[#This Row],[Purchase Amount]]&gt;=5000,"Yes","No")</f>
        <v>Yes</v>
      </c>
      <c r="Y759">
        <f>IF(CleanedData[[#This Row],[Recommend]]="Yes",1,0)</f>
        <v>1</v>
      </c>
      <c r="Z759" s="6">
        <f>CleanedData[[#This Row],[Purchase Amount]]*0.15</f>
        <v>4172.3159999999998</v>
      </c>
      <c r="AA759" s="6">
        <f>CleanedData[[#This Row],[Purchase Amount]]*1.15</f>
        <v>31987.755999999998</v>
      </c>
    </row>
    <row r="760" spans="1:27" x14ac:dyDescent="0.3">
      <c r="A760">
        <v>882</v>
      </c>
      <c r="B760" t="s">
        <v>984</v>
      </c>
      <c r="C760" s="1">
        <v>45797</v>
      </c>
      <c r="D760">
        <v>41</v>
      </c>
      <c r="E760" t="s">
        <v>39</v>
      </c>
      <c r="F760" t="s">
        <v>108</v>
      </c>
      <c r="G760" t="s">
        <v>269</v>
      </c>
      <c r="H760">
        <v>1</v>
      </c>
      <c r="I760" t="s">
        <v>42</v>
      </c>
      <c r="J760" t="s">
        <v>69</v>
      </c>
      <c r="K760" t="s">
        <v>64</v>
      </c>
      <c r="L760" t="s">
        <v>42</v>
      </c>
      <c r="M760" t="s">
        <v>123</v>
      </c>
      <c r="N760" t="s">
        <v>80</v>
      </c>
      <c r="O760" t="s">
        <v>89</v>
      </c>
      <c r="P760" t="s">
        <v>49</v>
      </c>
      <c r="Q760" t="s">
        <v>81</v>
      </c>
      <c r="R760" s="6">
        <f>_xlfn.XLOOKUP(CleanedData[[#This Row],[Product]],'02_Lookup_Tables'!$A$2:$A$126,'02_Lookup_Tables'!$B$2:$B$126)</f>
        <v>1604.87</v>
      </c>
      <c r="S760" t="str">
        <f>VLOOKUP(CleanedData[[#This Row],[Product]],'02_Lookup_Tables'!$H$2:$I$126,2,FALSE)</f>
        <v>Accessories</v>
      </c>
      <c r="T760" t="str">
        <f>VLOOKUP(CleanedData[[#This Row],[Province]],'02_Lookup_Tables'!$D$2:$E$10,2, FALSE)</f>
        <v>Gauteng Region</v>
      </c>
      <c r="U760" t="str" cm="1">
        <f t="array" ref="U760">_xlfn.IFS(CleanedData[[#This Row],[Purchase Amount]]&lt;500,"Low",
CleanedData[[#This Row],[Purchase Amount]]&lt;5000,"Medium",
TRUE,"High")</f>
        <v>Medium</v>
      </c>
      <c r="V760" t="str">
        <f>TEXT(CleanedData[[#This Row],[Date]],"mmmm")</f>
        <v>May</v>
      </c>
      <c r="W760" t="str">
        <f>"Q"&amp;ROUNDUP(MONTH(CleanedData[[#This Row],[Date]])/3,0)</f>
        <v>Q2</v>
      </c>
      <c r="X760" t="str">
        <f>IF(CleanedData[[#This Row],[Purchase Amount]]&gt;=5000,"Yes","No")</f>
        <v>No</v>
      </c>
      <c r="Y760">
        <f>IF(CleanedData[[#This Row],[Recommend]]="Yes",1,0)</f>
        <v>0</v>
      </c>
      <c r="Z760" s="6">
        <f>CleanedData[[#This Row],[Purchase Amount]]*0.15</f>
        <v>240.73049999999998</v>
      </c>
      <c r="AA760" s="6">
        <f>CleanedData[[#This Row],[Purchase Amount]]*1.15</f>
        <v>1845.6004999999998</v>
      </c>
    </row>
    <row r="761" spans="1:27" x14ac:dyDescent="0.3">
      <c r="A761">
        <v>884</v>
      </c>
      <c r="B761" t="s">
        <v>985</v>
      </c>
      <c r="C761" s="1">
        <v>45673</v>
      </c>
      <c r="D761">
        <v>76</v>
      </c>
      <c r="E761" t="s">
        <v>39</v>
      </c>
      <c r="F761" t="s">
        <v>68</v>
      </c>
      <c r="G761" t="s">
        <v>288</v>
      </c>
      <c r="H761">
        <v>5</v>
      </c>
      <c r="I761" t="s">
        <v>42</v>
      </c>
      <c r="J761" t="s">
        <v>43</v>
      </c>
      <c r="K761" t="s">
        <v>64</v>
      </c>
      <c r="L761" t="s">
        <v>45</v>
      </c>
      <c r="N761" t="s">
        <v>57</v>
      </c>
      <c r="O761" t="s">
        <v>134</v>
      </c>
      <c r="P761" t="s">
        <v>8646</v>
      </c>
      <c r="Q761" t="s">
        <v>97</v>
      </c>
      <c r="R761" s="6">
        <f>_xlfn.XLOOKUP(CleanedData[[#This Row],[Product]],'02_Lookup_Tables'!$A$2:$A$126,'02_Lookup_Tables'!$B$2:$B$126)</f>
        <v>605.1</v>
      </c>
      <c r="S761" t="str">
        <f>VLOOKUP(CleanedData[[#This Row],[Product]],'02_Lookup_Tables'!$H$2:$I$126,2,FALSE)</f>
        <v>Apparel</v>
      </c>
      <c r="T761" t="str">
        <f>VLOOKUP(CleanedData[[#This Row],[Province]],'02_Lookup_Tables'!$D$2:$E$10,2, FALSE)</f>
        <v>Northern Region</v>
      </c>
      <c r="U761" t="str" cm="1">
        <f t="array" ref="U761">_xlfn.IFS(CleanedData[[#This Row],[Purchase Amount]]&lt;500,"Low",
CleanedData[[#This Row],[Purchase Amount]]&lt;5000,"Medium",
TRUE,"High")</f>
        <v>Medium</v>
      </c>
      <c r="V761" t="str">
        <f>TEXT(CleanedData[[#This Row],[Date]],"mmmm")</f>
        <v>January</v>
      </c>
      <c r="W761" t="str">
        <f>"Q"&amp;ROUNDUP(MONTH(CleanedData[[#This Row],[Date]])/3,0)</f>
        <v>Q1</v>
      </c>
      <c r="X761" t="str">
        <f>IF(CleanedData[[#This Row],[Purchase Amount]]&gt;=5000,"Yes","No")</f>
        <v>No</v>
      </c>
      <c r="Y761">
        <f>IF(CleanedData[[#This Row],[Recommend]]="Yes",1,0)</f>
        <v>0</v>
      </c>
      <c r="Z761" s="6">
        <f>CleanedData[[#This Row],[Purchase Amount]]*0.15</f>
        <v>90.765000000000001</v>
      </c>
      <c r="AA761" s="6">
        <f>CleanedData[[#This Row],[Purchase Amount]]*1.15</f>
        <v>695.86500000000001</v>
      </c>
    </row>
    <row r="762" spans="1:27" x14ac:dyDescent="0.3">
      <c r="A762">
        <v>885</v>
      </c>
      <c r="B762" t="s">
        <v>986</v>
      </c>
      <c r="C762" s="1">
        <v>45639</v>
      </c>
      <c r="D762">
        <v>39</v>
      </c>
      <c r="E762" t="s">
        <v>60</v>
      </c>
      <c r="F762" t="s">
        <v>61</v>
      </c>
      <c r="G762" t="s">
        <v>173</v>
      </c>
      <c r="H762">
        <v>4</v>
      </c>
      <c r="I762" t="s">
        <v>45</v>
      </c>
      <c r="J762" t="s">
        <v>43</v>
      </c>
      <c r="K762" t="s">
        <v>64</v>
      </c>
      <c r="L762" t="s">
        <v>42</v>
      </c>
      <c r="N762" t="s">
        <v>96</v>
      </c>
      <c r="O762" t="s">
        <v>134</v>
      </c>
      <c r="P762" t="s">
        <v>8646</v>
      </c>
      <c r="Q762" t="s">
        <v>81</v>
      </c>
      <c r="R762" s="6">
        <f>_xlfn.XLOOKUP(CleanedData[[#This Row],[Product]],'02_Lookup_Tables'!$A$2:$A$126,'02_Lookup_Tables'!$B$2:$B$126)</f>
        <v>13056.99</v>
      </c>
      <c r="S762" t="str">
        <f>VLOOKUP(CleanedData[[#This Row],[Product]],'02_Lookup_Tables'!$H$2:$I$126,2,FALSE)</f>
        <v>Electronics</v>
      </c>
      <c r="T762" t="str">
        <f>VLOOKUP(CleanedData[[#This Row],[Province]],'02_Lookup_Tables'!$D$2:$E$10,2, FALSE)</f>
        <v>Southern Region</v>
      </c>
      <c r="U762" t="str" cm="1">
        <f t="array" ref="U762">_xlfn.IFS(CleanedData[[#This Row],[Purchase Amount]]&lt;500,"Low",
CleanedData[[#This Row],[Purchase Amount]]&lt;5000,"Medium",
TRUE,"High")</f>
        <v>High</v>
      </c>
      <c r="V762" t="str">
        <f>TEXT(CleanedData[[#This Row],[Date]],"mmmm")</f>
        <v>December</v>
      </c>
      <c r="W762" t="str">
        <f>"Q"&amp;ROUNDUP(MONTH(CleanedData[[#This Row],[Date]])/3,0)</f>
        <v>Q4</v>
      </c>
      <c r="X762" t="str">
        <f>IF(CleanedData[[#This Row],[Purchase Amount]]&gt;=5000,"Yes","No")</f>
        <v>Yes</v>
      </c>
      <c r="Y762">
        <f>IF(CleanedData[[#This Row],[Recommend]]="Yes",1,0)</f>
        <v>1</v>
      </c>
      <c r="Z762" s="6">
        <f>CleanedData[[#This Row],[Purchase Amount]]*0.15</f>
        <v>1958.5484999999999</v>
      </c>
      <c r="AA762" s="6">
        <f>CleanedData[[#This Row],[Purchase Amount]]*1.15</f>
        <v>15015.538499999999</v>
      </c>
    </row>
    <row r="763" spans="1:27" x14ac:dyDescent="0.3">
      <c r="A763">
        <v>886</v>
      </c>
      <c r="B763" t="s">
        <v>987</v>
      </c>
      <c r="C763" s="1">
        <v>45461</v>
      </c>
      <c r="D763">
        <v>47</v>
      </c>
      <c r="E763" t="s">
        <v>52</v>
      </c>
      <c r="F763" t="s">
        <v>130</v>
      </c>
      <c r="G763" t="s">
        <v>214</v>
      </c>
      <c r="H763">
        <v>2</v>
      </c>
      <c r="I763" t="s">
        <v>42</v>
      </c>
      <c r="J763" t="s">
        <v>74</v>
      </c>
      <c r="K763" t="s">
        <v>55</v>
      </c>
      <c r="L763" t="s">
        <v>45</v>
      </c>
      <c r="M763" t="s">
        <v>106</v>
      </c>
      <c r="N763" t="s">
        <v>47</v>
      </c>
      <c r="O763" t="s">
        <v>148</v>
      </c>
      <c r="P763" t="s">
        <v>70</v>
      </c>
      <c r="Q763" t="s">
        <v>93</v>
      </c>
      <c r="R763" s="6">
        <f>_xlfn.XLOOKUP(CleanedData[[#This Row],[Product]],'02_Lookup_Tables'!$A$2:$A$126,'02_Lookup_Tables'!$B$2:$B$126)</f>
        <v>134.01</v>
      </c>
      <c r="S763" t="str">
        <f>VLOOKUP(CleanedData[[#This Row],[Product]],'02_Lookup_Tables'!$H$2:$I$126,2,FALSE)</f>
        <v>Food</v>
      </c>
      <c r="T763" t="str">
        <f>VLOOKUP(CleanedData[[#This Row],[Province]],'02_Lookup_Tables'!$D$2:$E$10,2, FALSE)</f>
        <v>Eastern Region</v>
      </c>
      <c r="U763" t="str" cm="1">
        <f t="array" ref="U763">_xlfn.IFS(CleanedData[[#This Row],[Purchase Amount]]&lt;500,"Low",
CleanedData[[#This Row],[Purchase Amount]]&lt;5000,"Medium",
TRUE,"High")</f>
        <v>Low</v>
      </c>
      <c r="V763" t="str">
        <f>TEXT(CleanedData[[#This Row],[Date]],"mmmm")</f>
        <v>June</v>
      </c>
      <c r="W763" t="str">
        <f>"Q"&amp;ROUNDUP(MONTH(CleanedData[[#This Row],[Date]])/3,0)</f>
        <v>Q2</v>
      </c>
      <c r="X763" t="str">
        <f>IF(CleanedData[[#This Row],[Purchase Amount]]&gt;=5000,"Yes","No")</f>
        <v>No</v>
      </c>
      <c r="Y763">
        <f>IF(CleanedData[[#This Row],[Recommend]]="Yes",1,0)</f>
        <v>0</v>
      </c>
      <c r="Z763" s="6">
        <f>CleanedData[[#This Row],[Purchase Amount]]*0.15</f>
        <v>20.101499999999998</v>
      </c>
      <c r="AA763" s="6">
        <f>CleanedData[[#This Row],[Purchase Amount]]*1.15</f>
        <v>154.11149999999998</v>
      </c>
    </row>
    <row r="764" spans="1:27" x14ac:dyDescent="0.3">
      <c r="A764">
        <v>887</v>
      </c>
      <c r="B764" t="s">
        <v>988</v>
      </c>
      <c r="C764" s="1">
        <v>45354</v>
      </c>
      <c r="D764">
        <v>38</v>
      </c>
      <c r="E764" t="s">
        <v>60</v>
      </c>
      <c r="F764" t="s">
        <v>125</v>
      </c>
      <c r="G764" t="s">
        <v>78</v>
      </c>
      <c r="H764">
        <v>1</v>
      </c>
      <c r="I764" t="s">
        <v>42</v>
      </c>
      <c r="J764" t="s">
        <v>74</v>
      </c>
      <c r="K764" t="s">
        <v>55</v>
      </c>
      <c r="L764" t="s">
        <v>42</v>
      </c>
      <c r="M764" t="s">
        <v>190</v>
      </c>
      <c r="N764" t="s">
        <v>80</v>
      </c>
      <c r="O764" t="s">
        <v>89</v>
      </c>
      <c r="P764" t="s">
        <v>49</v>
      </c>
      <c r="Q764" t="s">
        <v>81</v>
      </c>
      <c r="R764" s="6">
        <f>_xlfn.XLOOKUP(CleanedData[[#This Row],[Product]],'02_Lookup_Tables'!$A$2:$A$126,'02_Lookup_Tables'!$B$2:$B$126)</f>
        <v>1951.09</v>
      </c>
      <c r="S764" t="str">
        <f>VLOOKUP(CleanedData[[#This Row],[Product]],'02_Lookup_Tables'!$H$2:$I$126,2,FALSE)</f>
        <v>Accessories</v>
      </c>
      <c r="T764" t="str">
        <f>VLOOKUP(CleanedData[[#This Row],[Province]],'02_Lookup_Tables'!$D$2:$E$10,2, FALSE)</f>
        <v>Western Region</v>
      </c>
      <c r="U764" t="str" cm="1">
        <f t="array" ref="U764">_xlfn.IFS(CleanedData[[#This Row],[Purchase Amount]]&lt;500,"Low",
CleanedData[[#This Row],[Purchase Amount]]&lt;5000,"Medium",
TRUE,"High")</f>
        <v>Medium</v>
      </c>
      <c r="V764" t="str">
        <f>TEXT(CleanedData[[#This Row],[Date]],"mmmm")</f>
        <v>March</v>
      </c>
      <c r="W764" t="str">
        <f>"Q"&amp;ROUNDUP(MONTH(CleanedData[[#This Row],[Date]])/3,0)</f>
        <v>Q1</v>
      </c>
      <c r="X764" t="str">
        <f>IF(CleanedData[[#This Row],[Purchase Amount]]&gt;=5000,"Yes","No")</f>
        <v>No</v>
      </c>
      <c r="Y764">
        <f>IF(CleanedData[[#This Row],[Recommend]]="Yes",1,0)</f>
        <v>0</v>
      </c>
      <c r="Z764" s="6">
        <f>CleanedData[[#This Row],[Purchase Amount]]*0.15</f>
        <v>292.6635</v>
      </c>
      <c r="AA764" s="6">
        <f>CleanedData[[#This Row],[Purchase Amount]]*1.15</f>
        <v>2243.7534999999998</v>
      </c>
    </row>
    <row r="765" spans="1:27" x14ac:dyDescent="0.3">
      <c r="A765">
        <v>888</v>
      </c>
      <c r="B765" t="s">
        <v>989</v>
      </c>
      <c r="C765" s="1">
        <v>45853</v>
      </c>
      <c r="D765">
        <v>64</v>
      </c>
      <c r="E765" t="s">
        <v>39</v>
      </c>
      <c r="F765" t="s">
        <v>125</v>
      </c>
      <c r="G765" t="s">
        <v>192</v>
      </c>
      <c r="H765">
        <v>2</v>
      </c>
      <c r="I765" t="s">
        <v>42</v>
      </c>
      <c r="J765" t="s">
        <v>69</v>
      </c>
      <c r="K765" t="s">
        <v>64</v>
      </c>
      <c r="L765" t="s">
        <v>42</v>
      </c>
      <c r="M765" t="s">
        <v>56</v>
      </c>
      <c r="N765" t="s">
        <v>47</v>
      </c>
      <c r="O765" t="s">
        <v>148</v>
      </c>
      <c r="P765" t="s">
        <v>70</v>
      </c>
      <c r="Q765" t="s">
        <v>50</v>
      </c>
      <c r="R765" s="6">
        <f>_xlfn.XLOOKUP(CleanedData[[#This Row],[Product]],'02_Lookup_Tables'!$A$2:$A$126,'02_Lookup_Tables'!$B$2:$B$126)</f>
        <v>13261</v>
      </c>
      <c r="S765" t="str">
        <f>VLOOKUP(CleanedData[[#This Row],[Product]],'02_Lookup_Tables'!$H$2:$I$126,2,FALSE)</f>
        <v>Electronics</v>
      </c>
      <c r="T765" t="str">
        <f>VLOOKUP(CleanedData[[#This Row],[Province]],'02_Lookup_Tables'!$D$2:$E$10,2, FALSE)</f>
        <v>Western Region</v>
      </c>
      <c r="U765" t="str" cm="1">
        <f t="array" ref="U765">_xlfn.IFS(CleanedData[[#This Row],[Purchase Amount]]&lt;500,"Low",
CleanedData[[#This Row],[Purchase Amount]]&lt;5000,"Medium",
TRUE,"High")</f>
        <v>High</v>
      </c>
      <c r="V765" t="str">
        <f>TEXT(CleanedData[[#This Row],[Date]],"mmmm")</f>
        <v>July</v>
      </c>
      <c r="W765" t="str">
        <f>"Q"&amp;ROUNDUP(MONTH(CleanedData[[#This Row],[Date]])/3,0)</f>
        <v>Q3</v>
      </c>
      <c r="X765" t="str">
        <f>IF(CleanedData[[#This Row],[Purchase Amount]]&gt;=5000,"Yes","No")</f>
        <v>Yes</v>
      </c>
      <c r="Y765">
        <f>IF(CleanedData[[#This Row],[Recommend]]="Yes",1,0)</f>
        <v>0</v>
      </c>
      <c r="Z765" s="6">
        <f>CleanedData[[#This Row],[Purchase Amount]]*0.15</f>
        <v>1989.1499999999999</v>
      </c>
      <c r="AA765" s="6">
        <f>CleanedData[[#This Row],[Purchase Amount]]*1.15</f>
        <v>15250.15</v>
      </c>
    </row>
    <row r="766" spans="1:27" x14ac:dyDescent="0.3">
      <c r="A766">
        <v>889</v>
      </c>
      <c r="B766" t="s">
        <v>990</v>
      </c>
      <c r="C766" s="1">
        <v>45713</v>
      </c>
      <c r="D766">
        <v>28</v>
      </c>
      <c r="E766" t="s">
        <v>39</v>
      </c>
      <c r="F766" t="s">
        <v>40</v>
      </c>
      <c r="G766" t="s">
        <v>243</v>
      </c>
      <c r="H766">
        <v>5</v>
      </c>
      <c r="I766" t="s">
        <v>45</v>
      </c>
      <c r="J766" t="s">
        <v>43</v>
      </c>
      <c r="K766" t="s">
        <v>64</v>
      </c>
      <c r="L766" t="s">
        <v>42</v>
      </c>
      <c r="M766" t="s">
        <v>140</v>
      </c>
      <c r="N766" t="s">
        <v>57</v>
      </c>
      <c r="O766" t="s">
        <v>148</v>
      </c>
      <c r="P766" t="s">
        <v>49</v>
      </c>
      <c r="Q766" t="s">
        <v>58</v>
      </c>
      <c r="R766" s="6">
        <f>_xlfn.XLOOKUP(CleanedData[[#This Row],[Product]],'02_Lookup_Tables'!$A$2:$A$126,'02_Lookup_Tables'!$B$2:$B$126)</f>
        <v>551.66</v>
      </c>
      <c r="S766" t="str">
        <f>VLOOKUP(CleanedData[[#This Row],[Product]],'02_Lookup_Tables'!$H$2:$I$126,2,FALSE)</f>
        <v>Accessories</v>
      </c>
      <c r="T766" t="str">
        <f>VLOOKUP(CleanedData[[#This Row],[Province]],'02_Lookup_Tables'!$D$2:$E$10,2, FALSE)</f>
        <v>Northern Region</v>
      </c>
      <c r="U766" t="str" cm="1">
        <f t="array" ref="U766">_xlfn.IFS(CleanedData[[#This Row],[Purchase Amount]]&lt;500,"Low",
CleanedData[[#This Row],[Purchase Amount]]&lt;5000,"Medium",
TRUE,"High")</f>
        <v>Medium</v>
      </c>
      <c r="V766" t="str">
        <f>TEXT(CleanedData[[#This Row],[Date]],"mmmm")</f>
        <v>February</v>
      </c>
      <c r="W766" t="str">
        <f>"Q"&amp;ROUNDUP(MONTH(CleanedData[[#This Row],[Date]])/3,0)</f>
        <v>Q1</v>
      </c>
      <c r="X766" t="str">
        <f>IF(CleanedData[[#This Row],[Purchase Amount]]&gt;=5000,"Yes","No")</f>
        <v>No</v>
      </c>
      <c r="Y766">
        <f>IF(CleanedData[[#This Row],[Recommend]]="Yes",1,0)</f>
        <v>1</v>
      </c>
      <c r="Z766" s="6">
        <f>CleanedData[[#This Row],[Purchase Amount]]*0.15</f>
        <v>82.748999999999995</v>
      </c>
      <c r="AA766" s="6">
        <f>CleanedData[[#This Row],[Purchase Amount]]*1.15</f>
        <v>634.40899999999988</v>
      </c>
    </row>
    <row r="767" spans="1:27" x14ac:dyDescent="0.3">
      <c r="A767">
        <v>890</v>
      </c>
      <c r="B767" t="s">
        <v>991</v>
      </c>
      <c r="C767" s="1">
        <v>45597</v>
      </c>
      <c r="D767">
        <v>30</v>
      </c>
      <c r="E767" t="s">
        <v>60</v>
      </c>
      <c r="F767" t="s">
        <v>40</v>
      </c>
      <c r="G767" t="s">
        <v>313</v>
      </c>
      <c r="H767">
        <v>4</v>
      </c>
      <c r="I767" t="s">
        <v>45</v>
      </c>
      <c r="J767" t="s">
        <v>74</v>
      </c>
      <c r="K767" t="s">
        <v>64</v>
      </c>
      <c r="L767" t="s">
        <v>42</v>
      </c>
      <c r="M767" t="s">
        <v>196</v>
      </c>
      <c r="N767" t="s">
        <v>96</v>
      </c>
      <c r="O767" t="s">
        <v>89</v>
      </c>
      <c r="P767" t="s">
        <v>70</v>
      </c>
      <c r="Q767" t="s">
        <v>58</v>
      </c>
      <c r="R767" s="6">
        <f>_xlfn.XLOOKUP(CleanedData[[#This Row],[Product]],'02_Lookup_Tables'!$A$2:$A$126,'02_Lookup_Tables'!$B$2:$B$126)</f>
        <v>283.57</v>
      </c>
      <c r="S767" t="str">
        <f>VLOOKUP(CleanedData[[#This Row],[Product]],'02_Lookup_Tables'!$H$2:$I$126,2,FALSE)</f>
        <v>Accessories</v>
      </c>
      <c r="T767" t="str">
        <f>VLOOKUP(CleanedData[[#This Row],[Province]],'02_Lookup_Tables'!$D$2:$E$10,2, FALSE)</f>
        <v>Northern Region</v>
      </c>
      <c r="U767" t="str" cm="1">
        <f t="array" ref="U767">_xlfn.IFS(CleanedData[[#This Row],[Purchase Amount]]&lt;500,"Low",
CleanedData[[#This Row],[Purchase Amount]]&lt;5000,"Medium",
TRUE,"High")</f>
        <v>Low</v>
      </c>
      <c r="V767" t="str">
        <f>TEXT(CleanedData[[#This Row],[Date]],"mmmm")</f>
        <v>November</v>
      </c>
      <c r="W767" t="str">
        <f>"Q"&amp;ROUNDUP(MONTH(CleanedData[[#This Row],[Date]])/3,0)</f>
        <v>Q4</v>
      </c>
      <c r="X767" t="str">
        <f>IF(CleanedData[[#This Row],[Purchase Amount]]&gt;=5000,"Yes","No")</f>
        <v>No</v>
      </c>
      <c r="Y767">
        <f>IF(CleanedData[[#This Row],[Recommend]]="Yes",1,0)</f>
        <v>1</v>
      </c>
      <c r="Z767" s="6">
        <f>CleanedData[[#This Row],[Purchase Amount]]*0.15</f>
        <v>42.535499999999999</v>
      </c>
      <c r="AA767" s="6">
        <f>CleanedData[[#This Row],[Purchase Amount]]*1.15</f>
        <v>326.10549999999995</v>
      </c>
    </row>
    <row r="768" spans="1:27" x14ac:dyDescent="0.3">
      <c r="A768">
        <v>892</v>
      </c>
      <c r="B768" t="s">
        <v>992</v>
      </c>
      <c r="C768" s="1">
        <v>45318</v>
      </c>
      <c r="D768">
        <v>21</v>
      </c>
      <c r="E768" t="s">
        <v>52</v>
      </c>
      <c r="F768" t="s">
        <v>72</v>
      </c>
      <c r="G768" t="s">
        <v>352</v>
      </c>
      <c r="H768">
        <v>1</v>
      </c>
      <c r="I768" t="s">
        <v>42</v>
      </c>
      <c r="J768" t="s">
        <v>54</v>
      </c>
      <c r="K768" t="s">
        <v>55</v>
      </c>
      <c r="L768" t="s">
        <v>42</v>
      </c>
      <c r="M768" t="s">
        <v>196</v>
      </c>
      <c r="N768" t="s">
        <v>80</v>
      </c>
      <c r="O768" t="s">
        <v>89</v>
      </c>
      <c r="P768" t="s">
        <v>49</v>
      </c>
      <c r="Q768" t="s">
        <v>66</v>
      </c>
      <c r="R768" s="6">
        <f>_xlfn.XLOOKUP(CleanedData[[#This Row],[Product]],'02_Lookup_Tables'!$A$2:$A$126,'02_Lookup_Tables'!$B$2:$B$126)</f>
        <v>2217.0300000000002</v>
      </c>
      <c r="S768" t="str">
        <f>VLOOKUP(CleanedData[[#This Row],[Product]],'02_Lookup_Tables'!$H$2:$I$126,2,FALSE)</f>
        <v>Apparel</v>
      </c>
      <c r="T768" t="str">
        <f>VLOOKUP(CleanedData[[#This Row],[Province]],'02_Lookup_Tables'!$D$2:$E$10,2, FALSE)</f>
        <v>Central Region</v>
      </c>
      <c r="U768" t="str" cm="1">
        <f t="array" ref="U768">_xlfn.IFS(CleanedData[[#This Row],[Purchase Amount]]&lt;500,"Low",
CleanedData[[#This Row],[Purchase Amount]]&lt;5000,"Medium",
TRUE,"High")</f>
        <v>Medium</v>
      </c>
      <c r="V768" t="str">
        <f>TEXT(CleanedData[[#This Row],[Date]],"mmmm")</f>
        <v>January</v>
      </c>
      <c r="W768" t="str">
        <f>"Q"&amp;ROUNDUP(MONTH(CleanedData[[#This Row],[Date]])/3,0)</f>
        <v>Q1</v>
      </c>
      <c r="X768" t="str">
        <f>IF(CleanedData[[#This Row],[Purchase Amount]]&gt;=5000,"Yes","No")</f>
        <v>No</v>
      </c>
      <c r="Y768">
        <f>IF(CleanedData[[#This Row],[Recommend]]="Yes",1,0)</f>
        <v>0</v>
      </c>
      <c r="Z768" s="6">
        <f>CleanedData[[#This Row],[Purchase Amount]]*0.15</f>
        <v>332.55450000000002</v>
      </c>
      <c r="AA768" s="6">
        <f>CleanedData[[#This Row],[Purchase Amount]]*1.15</f>
        <v>2549.5844999999999</v>
      </c>
    </row>
    <row r="769" spans="1:27" x14ac:dyDescent="0.3">
      <c r="A769">
        <v>893</v>
      </c>
      <c r="B769" t="s">
        <v>993</v>
      </c>
      <c r="C769" s="1">
        <v>45587</v>
      </c>
      <c r="D769">
        <v>25</v>
      </c>
      <c r="E769" t="s">
        <v>52</v>
      </c>
      <c r="F769" t="s">
        <v>72</v>
      </c>
      <c r="G769" t="s">
        <v>41</v>
      </c>
      <c r="H769">
        <v>4</v>
      </c>
      <c r="I769" t="s">
        <v>45</v>
      </c>
      <c r="J769" t="s">
        <v>43</v>
      </c>
      <c r="K769" t="s">
        <v>44</v>
      </c>
      <c r="L769" t="s">
        <v>42</v>
      </c>
      <c r="M769" t="s">
        <v>175</v>
      </c>
      <c r="N769" t="s">
        <v>96</v>
      </c>
      <c r="O769" t="s">
        <v>89</v>
      </c>
      <c r="P769" t="s">
        <v>70</v>
      </c>
      <c r="Q769" t="s">
        <v>58</v>
      </c>
      <c r="R769" s="6">
        <f>_xlfn.XLOOKUP(CleanedData[[#This Row],[Product]],'02_Lookup_Tables'!$A$2:$A$126,'02_Lookup_Tables'!$B$2:$B$126)</f>
        <v>2479.5700000000002</v>
      </c>
      <c r="S769" t="str">
        <f>VLOOKUP(CleanedData[[#This Row],[Product]],'02_Lookup_Tables'!$H$2:$I$126,2,FALSE)</f>
        <v>Accessories</v>
      </c>
      <c r="T769" t="str">
        <f>VLOOKUP(CleanedData[[#This Row],[Province]],'02_Lookup_Tables'!$D$2:$E$10,2, FALSE)</f>
        <v>Central Region</v>
      </c>
      <c r="U769" t="str" cm="1">
        <f t="array" ref="U769">_xlfn.IFS(CleanedData[[#This Row],[Purchase Amount]]&lt;500,"Low",
CleanedData[[#This Row],[Purchase Amount]]&lt;5000,"Medium",
TRUE,"High")</f>
        <v>Medium</v>
      </c>
      <c r="V769" t="str">
        <f>TEXT(CleanedData[[#This Row],[Date]],"mmmm")</f>
        <v>October</v>
      </c>
      <c r="W769" t="str">
        <f>"Q"&amp;ROUNDUP(MONTH(CleanedData[[#This Row],[Date]])/3,0)</f>
        <v>Q4</v>
      </c>
      <c r="X769" t="str">
        <f>IF(CleanedData[[#This Row],[Purchase Amount]]&gt;=5000,"Yes","No")</f>
        <v>No</v>
      </c>
      <c r="Y769">
        <f>IF(CleanedData[[#This Row],[Recommend]]="Yes",1,0)</f>
        <v>1</v>
      </c>
      <c r="Z769" s="6">
        <f>CleanedData[[#This Row],[Purchase Amount]]*0.15</f>
        <v>371.93549999999999</v>
      </c>
      <c r="AA769" s="6">
        <f>CleanedData[[#This Row],[Purchase Amount]]*1.15</f>
        <v>2851.5054999999998</v>
      </c>
    </row>
    <row r="770" spans="1:27" x14ac:dyDescent="0.3">
      <c r="A770">
        <v>894</v>
      </c>
      <c r="B770" t="s">
        <v>994</v>
      </c>
      <c r="C770" s="1">
        <v>45870</v>
      </c>
      <c r="E770" t="s">
        <v>39</v>
      </c>
      <c r="F770" t="s">
        <v>108</v>
      </c>
      <c r="G770" t="s">
        <v>359</v>
      </c>
      <c r="H770">
        <v>3</v>
      </c>
      <c r="I770" t="s">
        <v>42</v>
      </c>
      <c r="J770" t="s">
        <v>69</v>
      </c>
      <c r="K770" t="s">
        <v>44</v>
      </c>
      <c r="L770" t="s">
        <v>42</v>
      </c>
      <c r="M770" t="s">
        <v>180</v>
      </c>
      <c r="N770" t="s">
        <v>48</v>
      </c>
      <c r="O770" t="s">
        <v>89</v>
      </c>
      <c r="P770" t="s">
        <v>49</v>
      </c>
      <c r="Q770" t="s">
        <v>166</v>
      </c>
      <c r="R770" s="6">
        <f>_xlfn.XLOOKUP(CleanedData[[#This Row],[Product]],'02_Lookup_Tables'!$A$2:$A$126,'02_Lookup_Tables'!$B$2:$B$126)</f>
        <v>34.200000000000003</v>
      </c>
      <c r="S770" t="str">
        <f>VLOOKUP(CleanedData[[#This Row],[Product]],'02_Lookup_Tables'!$H$2:$I$126,2,FALSE)</f>
        <v>Food</v>
      </c>
      <c r="T770" t="str">
        <f>VLOOKUP(CleanedData[[#This Row],[Province]],'02_Lookup_Tables'!$D$2:$E$10,2, FALSE)</f>
        <v>Gauteng Region</v>
      </c>
      <c r="U770" t="str" cm="1">
        <f t="array" ref="U770">_xlfn.IFS(CleanedData[[#This Row],[Purchase Amount]]&lt;500,"Low",
CleanedData[[#This Row],[Purchase Amount]]&lt;5000,"Medium",
TRUE,"High")</f>
        <v>Low</v>
      </c>
      <c r="V770" t="str">
        <f>TEXT(CleanedData[[#This Row],[Date]],"mmmm")</f>
        <v>August</v>
      </c>
      <c r="W770" t="str">
        <f>"Q"&amp;ROUNDUP(MONTH(CleanedData[[#This Row],[Date]])/3,0)</f>
        <v>Q3</v>
      </c>
      <c r="X770" t="str">
        <f>IF(CleanedData[[#This Row],[Purchase Amount]]&gt;=5000,"Yes","No")</f>
        <v>No</v>
      </c>
      <c r="Y770">
        <f>IF(CleanedData[[#This Row],[Recommend]]="Yes",1,0)</f>
        <v>0</v>
      </c>
      <c r="Z770" s="6">
        <f>CleanedData[[#This Row],[Purchase Amount]]*0.15</f>
        <v>5.13</v>
      </c>
      <c r="AA770" s="6">
        <f>CleanedData[[#This Row],[Purchase Amount]]*1.15</f>
        <v>39.33</v>
      </c>
    </row>
    <row r="771" spans="1:27" x14ac:dyDescent="0.3">
      <c r="A771">
        <v>895</v>
      </c>
      <c r="B771" t="s">
        <v>995</v>
      </c>
      <c r="C771" s="1">
        <v>45572</v>
      </c>
      <c r="E771" t="s">
        <v>60</v>
      </c>
      <c r="F771" t="s">
        <v>72</v>
      </c>
      <c r="G771" t="s">
        <v>374</v>
      </c>
      <c r="H771">
        <v>4</v>
      </c>
      <c r="I771" t="s">
        <v>45</v>
      </c>
      <c r="J771" t="s">
        <v>69</v>
      </c>
      <c r="K771" t="s">
        <v>64</v>
      </c>
      <c r="L771" t="s">
        <v>45</v>
      </c>
      <c r="M771" t="s">
        <v>123</v>
      </c>
      <c r="N771" t="s">
        <v>96</v>
      </c>
      <c r="O771" t="s">
        <v>89</v>
      </c>
      <c r="P771" t="s">
        <v>70</v>
      </c>
      <c r="Q771" t="s">
        <v>166</v>
      </c>
      <c r="R771" s="6">
        <f>_xlfn.XLOOKUP(CleanedData[[#This Row],[Product]],'02_Lookup_Tables'!$A$2:$A$126,'02_Lookup_Tables'!$B$2:$B$126)</f>
        <v>2906.97</v>
      </c>
      <c r="S771" t="str">
        <f>VLOOKUP(CleanedData[[#This Row],[Product]],'02_Lookup_Tables'!$H$2:$I$126,2,FALSE)</f>
        <v>Home &amp; Living</v>
      </c>
      <c r="T771" t="str">
        <f>VLOOKUP(CleanedData[[#This Row],[Province]],'02_Lookup_Tables'!$D$2:$E$10,2, FALSE)</f>
        <v>Central Region</v>
      </c>
      <c r="U771" t="str" cm="1">
        <f t="array" ref="U771">_xlfn.IFS(CleanedData[[#This Row],[Purchase Amount]]&lt;500,"Low",
CleanedData[[#This Row],[Purchase Amount]]&lt;5000,"Medium",
TRUE,"High")</f>
        <v>Medium</v>
      </c>
      <c r="V771" t="str">
        <f>TEXT(CleanedData[[#This Row],[Date]],"mmmm")</f>
        <v>October</v>
      </c>
      <c r="W771" t="str">
        <f>"Q"&amp;ROUNDUP(MONTH(CleanedData[[#This Row],[Date]])/3,0)</f>
        <v>Q4</v>
      </c>
      <c r="X771" t="str">
        <f>IF(CleanedData[[#This Row],[Purchase Amount]]&gt;=5000,"Yes","No")</f>
        <v>No</v>
      </c>
      <c r="Y771">
        <f>IF(CleanedData[[#This Row],[Recommend]]="Yes",1,0)</f>
        <v>1</v>
      </c>
      <c r="Z771" s="6">
        <f>CleanedData[[#This Row],[Purchase Amount]]*0.15</f>
        <v>436.04549999999995</v>
      </c>
      <c r="AA771" s="6">
        <f>CleanedData[[#This Row],[Purchase Amount]]*1.15</f>
        <v>3343.0154999999995</v>
      </c>
    </row>
    <row r="772" spans="1:27" x14ac:dyDescent="0.3">
      <c r="A772">
        <v>896</v>
      </c>
      <c r="B772" t="s">
        <v>996</v>
      </c>
      <c r="C772" s="1">
        <v>45872</v>
      </c>
      <c r="D772">
        <v>34</v>
      </c>
      <c r="E772" t="s">
        <v>52</v>
      </c>
      <c r="F772" t="s">
        <v>72</v>
      </c>
      <c r="G772" t="s">
        <v>84</v>
      </c>
      <c r="H772">
        <v>3</v>
      </c>
      <c r="I772" t="s">
        <v>42</v>
      </c>
      <c r="J772" t="s">
        <v>63</v>
      </c>
      <c r="K772" t="s">
        <v>64</v>
      </c>
      <c r="L772" t="s">
        <v>42</v>
      </c>
      <c r="M772" t="s">
        <v>180</v>
      </c>
      <c r="N772" t="s">
        <v>48</v>
      </c>
      <c r="O772" t="s">
        <v>89</v>
      </c>
      <c r="P772" t="s">
        <v>49</v>
      </c>
      <c r="Q772" t="s">
        <v>58</v>
      </c>
      <c r="R772" s="6">
        <f>_xlfn.XLOOKUP(CleanedData[[#This Row],[Product]],'02_Lookup_Tables'!$A$2:$A$126,'02_Lookup_Tables'!$B$2:$B$126)</f>
        <v>1158.56</v>
      </c>
      <c r="S772" t="str">
        <f>VLOOKUP(CleanedData[[#This Row],[Product]],'02_Lookup_Tables'!$H$2:$I$126,2,FALSE)</f>
        <v>Toys &amp; Games</v>
      </c>
      <c r="T772" t="str">
        <f>VLOOKUP(CleanedData[[#This Row],[Province]],'02_Lookup_Tables'!$D$2:$E$10,2, FALSE)</f>
        <v>Central Region</v>
      </c>
      <c r="U772" t="str" cm="1">
        <f t="array" ref="U772">_xlfn.IFS(CleanedData[[#This Row],[Purchase Amount]]&lt;500,"Low",
CleanedData[[#This Row],[Purchase Amount]]&lt;5000,"Medium",
TRUE,"High")</f>
        <v>Medium</v>
      </c>
      <c r="V772" t="str">
        <f>TEXT(CleanedData[[#This Row],[Date]],"mmmm")</f>
        <v>August</v>
      </c>
      <c r="W772" t="str">
        <f>"Q"&amp;ROUNDUP(MONTH(CleanedData[[#This Row],[Date]])/3,0)</f>
        <v>Q3</v>
      </c>
      <c r="X772" t="str">
        <f>IF(CleanedData[[#This Row],[Purchase Amount]]&gt;=5000,"Yes","No")</f>
        <v>No</v>
      </c>
      <c r="Y772">
        <f>IF(CleanedData[[#This Row],[Recommend]]="Yes",1,0)</f>
        <v>0</v>
      </c>
      <c r="Z772" s="6">
        <f>CleanedData[[#This Row],[Purchase Amount]]*0.15</f>
        <v>173.78399999999999</v>
      </c>
      <c r="AA772" s="6">
        <f>CleanedData[[#This Row],[Purchase Amount]]*1.15</f>
        <v>1332.3439999999998</v>
      </c>
    </row>
    <row r="773" spans="1:27" x14ac:dyDescent="0.3">
      <c r="A773">
        <v>897</v>
      </c>
      <c r="B773" t="s">
        <v>997</v>
      </c>
      <c r="C773" s="1">
        <v>45986</v>
      </c>
      <c r="D773">
        <v>43</v>
      </c>
      <c r="E773" t="s">
        <v>52</v>
      </c>
      <c r="F773" t="s">
        <v>125</v>
      </c>
      <c r="G773" t="s">
        <v>62</v>
      </c>
      <c r="H773">
        <v>3</v>
      </c>
      <c r="I773" t="s">
        <v>42</v>
      </c>
      <c r="J773" t="s">
        <v>69</v>
      </c>
      <c r="K773" t="s">
        <v>44</v>
      </c>
      <c r="L773" t="s">
        <v>45</v>
      </c>
      <c r="M773" t="s">
        <v>140</v>
      </c>
      <c r="N773" t="s">
        <v>48</v>
      </c>
      <c r="O773" t="s">
        <v>148</v>
      </c>
      <c r="P773" t="s">
        <v>49</v>
      </c>
      <c r="Q773" t="s">
        <v>81</v>
      </c>
      <c r="R773" s="6">
        <f>_xlfn.XLOOKUP(CleanedData[[#This Row],[Product]],'02_Lookup_Tables'!$A$2:$A$126,'02_Lookup_Tables'!$B$2:$B$126)</f>
        <v>230.14</v>
      </c>
      <c r="S773" t="str">
        <f>VLOOKUP(CleanedData[[#This Row],[Product]],'02_Lookup_Tables'!$H$2:$I$126,2,FALSE)</f>
        <v>Sports &amp; Outdoors</v>
      </c>
      <c r="T773" t="str">
        <f>VLOOKUP(CleanedData[[#This Row],[Province]],'02_Lookup_Tables'!$D$2:$E$10,2, FALSE)</f>
        <v>Western Region</v>
      </c>
      <c r="U773" t="str" cm="1">
        <f t="array" ref="U773">_xlfn.IFS(CleanedData[[#This Row],[Purchase Amount]]&lt;500,"Low",
CleanedData[[#This Row],[Purchase Amount]]&lt;5000,"Medium",
TRUE,"High")</f>
        <v>Low</v>
      </c>
      <c r="V773" t="str">
        <f>TEXT(CleanedData[[#This Row],[Date]],"mmmm")</f>
        <v>November</v>
      </c>
      <c r="W773" t="str">
        <f>"Q"&amp;ROUNDUP(MONTH(CleanedData[[#This Row],[Date]])/3,0)</f>
        <v>Q4</v>
      </c>
      <c r="X773" t="str">
        <f>IF(CleanedData[[#This Row],[Purchase Amount]]&gt;=5000,"Yes","No")</f>
        <v>No</v>
      </c>
      <c r="Y773">
        <f>IF(CleanedData[[#This Row],[Recommend]]="Yes",1,0)</f>
        <v>0</v>
      </c>
      <c r="Z773" s="6">
        <f>CleanedData[[#This Row],[Purchase Amount]]*0.15</f>
        <v>34.520999999999994</v>
      </c>
      <c r="AA773" s="6">
        <f>CleanedData[[#This Row],[Purchase Amount]]*1.15</f>
        <v>264.66099999999994</v>
      </c>
    </row>
    <row r="774" spans="1:27" x14ac:dyDescent="0.3">
      <c r="A774">
        <v>898</v>
      </c>
      <c r="B774" t="s">
        <v>998</v>
      </c>
      <c r="C774" s="1">
        <v>45994</v>
      </c>
      <c r="D774">
        <v>61</v>
      </c>
      <c r="E774" t="s">
        <v>52</v>
      </c>
      <c r="F774" t="s">
        <v>130</v>
      </c>
      <c r="G774" t="s">
        <v>454</v>
      </c>
      <c r="H774">
        <v>2</v>
      </c>
      <c r="I774" t="s">
        <v>42</v>
      </c>
      <c r="J774" t="s">
        <v>43</v>
      </c>
      <c r="K774" t="s">
        <v>44</v>
      </c>
      <c r="L774" t="s">
        <v>42</v>
      </c>
      <c r="M774" t="s">
        <v>140</v>
      </c>
      <c r="N774" t="s">
        <v>47</v>
      </c>
      <c r="O774" t="s">
        <v>148</v>
      </c>
      <c r="P774" t="s">
        <v>70</v>
      </c>
      <c r="Q774" t="s">
        <v>50</v>
      </c>
      <c r="R774" s="6">
        <f>_xlfn.XLOOKUP(CleanedData[[#This Row],[Product]],'02_Lookup_Tables'!$A$2:$A$126,'02_Lookup_Tables'!$B$2:$B$126)</f>
        <v>2413.3000000000002</v>
      </c>
      <c r="S774" t="str">
        <f>VLOOKUP(CleanedData[[#This Row],[Product]],'02_Lookup_Tables'!$H$2:$I$126,2,FALSE)</f>
        <v>Electronics</v>
      </c>
      <c r="T774" t="str">
        <f>VLOOKUP(CleanedData[[#This Row],[Province]],'02_Lookup_Tables'!$D$2:$E$10,2, FALSE)</f>
        <v>Eastern Region</v>
      </c>
      <c r="U774" t="str" cm="1">
        <f t="array" ref="U774">_xlfn.IFS(CleanedData[[#This Row],[Purchase Amount]]&lt;500,"Low",
CleanedData[[#This Row],[Purchase Amount]]&lt;5000,"Medium",
TRUE,"High")</f>
        <v>Medium</v>
      </c>
      <c r="V774" t="str">
        <f>TEXT(CleanedData[[#This Row],[Date]],"mmmm")</f>
        <v>December</v>
      </c>
      <c r="W774" t="str">
        <f>"Q"&amp;ROUNDUP(MONTH(CleanedData[[#This Row],[Date]])/3,0)</f>
        <v>Q4</v>
      </c>
      <c r="X774" t="str">
        <f>IF(CleanedData[[#This Row],[Purchase Amount]]&gt;=5000,"Yes","No")</f>
        <v>No</v>
      </c>
      <c r="Y774">
        <f>IF(CleanedData[[#This Row],[Recommend]]="Yes",1,0)</f>
        <v>0</v>
      </c>
      <c r="Z774" s="6">
        <f>CleanedData[[#This Row],[Purchase Amount]]*0.15</f>
        <v>361.995</v>
      </c>
      <c r="AA774" s="6">
        <f>CleanedData[[#This Row],[Purchase Amount]]*1.15</f>
        <v>2775.2950000000001</v>
      </c>
    </row>
    <row r="775" spans="1:27" x14ac:dyDescent="0.3">
      <c r="A775">
        <v>899</v>
      </c>
      <c r="B775" t="s">
        <v>999</v>
      </c>
      <c r="C775" s="1">
        <v>45572</v>
      </c>
      <c r="D775">
        <v>77</v>
      </c>
      <c r="E775" t="s">
        <v>52</v>
      </c>
      <c r="F775" t="s">
        <v>68</v>
      </c>
      <c r="G775" t="s">
        <v>286</v>
      </c>
      <c r="H775">
        <v>4</v>
      </c>
      <c r="I775" t="s">
        <v>45</v>
      </c>
      <c r="J775" t="s">
        <v>63</v>
      </c>
      <c r="K775" t="s">
        <v>55</v>
      </c>
      <c r="L775" t="s">
        <v>45</v>
      </c>
      <c r="M775" t="s">
        <v>106</v>
      </c>
      <c r="N775" t="s">
        <v>96</v>
      </c>
      <c r="O775" t="s">
        <v>148</v>
      </c>
      <c r="P775" t="s">
        <v>49</v>
      </c>
      <c r="Q775" t="s">
        <v>97</v>
      </c>
      <c r="R775" s="6">
        <f>_xlfn.XLOOKUP(CleanedData[[#This Row],[Product]],'02_Lookup_Tables'!$A$2:$A$126,'02_Lookup_Tables'!$B$2:$B$126)</f>
        <v>1907.49</v>
      </c>
      <c r="S775" t="str">
        <f>VLOOKUP(CleanedData[[#This Row],[Product]],'02_Lookup_Tables'!$H$2:$I$126,2,FALSE)</f>
        <v>Accessories</v>
      </c>
      <c r="T775" t="str">
        <f>VLOOKUP(CleanedData[[#This Row],[Province]],'02_Lookup_Tables'!$D$2:$E$10,2, FALSE)</f>
        <v>Northern Region</v>
      </c>
      <c r="U775" t="str" cm="1">
        <f t="array" ref="U775">_xlfn.IFS(CleanedData[[#This Row],[Purchase Amount]]&lt;500,"Low",
CleanedData[[#This Row],[Purchase Amount]]&lt;5000,"Medium",
TRUE,"High")</f>
        <v>Medium</v>
      </c>
      <c r="V775" t="str">
        <f>TEXT(CleanedData[[#This Row],[Date]],"mmmm")</f>
        <v>October</v>
      </c>
      <c r="W775" t="str">
        <f>"Q"&amp;ROUNDUP(MONTH(CleanedData[[#This Row],[Date]])/3,0)</f>
        <v>Q4</v>
      </c>
      <c r="X775" t="str">
        <f>IF(CleanedData[[#This Row],[Purchase Amount]]&gt;=5000,"Yes","No")</f>
        <v>No</v>
      </c>
      <c r="Y775">
        <f>IF(CleanedData[[#This Row],[Recommend]]="Yes",1,0)</f>
        <v>1</v>
      </c>
      <c r="Z775" s="6">
        <f>CleanedData[[#This Row],[Purchase Amount]]*0.15</f>
        <v>286.12349999999998</v>
      </c>
      <c r="AA775" s="6">
        <f>CleanedData[[#This Row],[Purchase Amount]]*1.15</f>
        <v>2193.6134999999999</v>
      </c>
    </row>
    <row r="776" spans="1:27" x14ac:dyDescent="0.3">
      <c r="A776">
        <v>900</v>
      </c>
      <c r="B776" t="s">
        <v>1000</v>
      </c>
      <c r="C776" s="1">
        <v>45589</v>
      </c>
      <c r="D776">
        <v>52</v>
      </c>
      <c r="E776" t="s">
        <v>60</v>
      </c>
      <c r="F776" t="s">
        <v>130</v>
      </c>
      <c r="G776" t="s">
        <v>271</v>
      </c>
      <c r="H776">
        <v>1</v>
      </c>
      <c r="I776" t="s">
        <v>42</v>
      </c>
      <c r="J776" t="s">
        <v>43</v>
      </c>
      <c r="K776" t="s">
        <v>64</v>
      </c>
      <c r="L776" t="s">
        <v>42</v>
      </c>
      <c r="M776" t="s">
        <v>88</v>
      </c>
      <c r="N776" t="s">
        <v>80</v>
      </c>
      <c r="O776" t="s">
        <v>89</v>
      </c>
      <c r="P776" t="s">
        <v>49</v>
      </c>
      <c r="Q776" t="s">
        <v>93</v>
      </c>
      <c r="R776" s="6">
        <f>_xlfn.XLOOKUP(CleanedData[[#This Row],[Product]],'02_Lookup_Tables'!$A$2:$A$126,'02_Lookup_Tables'!$B$2:$B$126)</f>
        <v>119.63</v>
      </c>
      <c r="S776" t="str">
        <f>VLOOKUP(CleanedData[[#This Row],[Product]],'02_Lookup_Tables'!$H$2:$I$126,2,FALSE)</f>
        <v>Food</v>
      </c>
      <c r="T776" t="str">
        <f>VLOOKUP(CleanedData[[#This Row],[Province]],'02_Lookup_Tables'!$D$2:$E$10,2, FALSE)</f>
        <v>Eastern Region</v>
      </c>
      <c r="U776" t="str" cm="1">
        <f t="array" ref="U776">_xlfn.IFS(CleanedData[[#This Row],[Purchase Amount]]&lt;500,"Low",
CleanedData[[#This Row],[Purchase Amount]]&lt;5000,"Medium",
TRUE,"High")</f>
        <v>Low</v>
      </c>
      <c r="V776" t="str">
        <f>TEXT(CleanedData[[#This Row],[Date]],"mmmm")</f>
        <v>October</v>
      </c>
      <c r="W776" t="str">
        <f>"Q"&amp;ROUNDUP(MONTH(CleanedData[[#This Row],[Date]])/3,0)</f>
        <v>Q4</v>
      </c>
      <c r="X776" t="str">
        <f>IF(CleanedData[[#This Row],[Purchase Amount]]&gt;=5000,"Yes","No")</f>
        <v>No</v>
      </c>
      <c r="Y776">
        <f>IF(CleanedData[[#This Row],[Recommend]]="Yes",1,0)</f>
        <v>0</v>
      </c>
      <c r="Z776" s="6">
        <f>CleanedData[[#This Row],[Purchase Amount]]*0.15</f>
        <v>17.944499999999998</v>
      </c>
      <c r="AA776" s="6">
        <f>CleanedData[[#This Row],[Purchase Amount]]*1.15</f>
        <v>137.57449999999997</v>
      </c>
    </row>
    <row r="777" spans="1:27" x14ac:dyDescent="0.3">
      <c r="A777">
        <v>901</v>
      </c>
      <c r="B777" t="s">
        <v>1001</v>
      </c>
      <c r="C777" s="1">
        <v>45950</v>
      </c>
      <c r="D777">
        <v>70</v>
      </c>
      <c r="E777" t="s">
        <v>52</v>
      </c>
      <c r="F777" t="s">
        <v>68</v>
      </c>
      <c r="G777" t="s">
        <v>472</v>
      </c>
      <c r="H777">
        <v>4</v>
      </c>
      <c r="I777" t="s">
        <v>42</v>
      </c>
      <c r="J777" t="s">
        <v>43</v>
      </c>
      <c r="K777" t="s">
        <v>55</v>
      </c>
      <c r="L777" t="s">
        <v>42</v>
      </c>
      <c r="M777" t="s">
        <v>65</v>
      </c>
      <c r="N777" t="s">
        <v>96</v>
      </c>
      <c r="O777" t="s">
        <v>89</v>
      </c>
      <c r="P777" t="s">
        <v>70</v>
      </c>
      <c r="Q777" t="s">
        <v>97</v>
      </c>
      <c r="R777" s="6">
        <f>_xlfn.XLOOKUP(CleanedData[[#This Row],[Product]],'02_Lookup_Tables'!$A$2:$A$126,'02_Lookup_Tables'!$B$2:$B$126)</f>
        <v>2216.12</v>
      </c>
      <c r="S777" t="str">
        <f>VLOOKUP(CleanedData[[#This Row],[Product]],'02_Lookup_Tables'!$H$2:$I$126,2,FALSE)</f>
        <v>Beauty &amp; Personal Care</v>
      </c>
      <c r="T777" t="str">
        <f>VLOOKUP(CleanedData[[#This Row],[Province]],'02_Lookup_Tables'!$D$2:$E$10,2, FALSE)</f>
        <v>Northern Region</v>
      </c>
      <c r="U777" t="str" cm="1">
        <f t="array" ref="U777">_xlfn.IFS(CleanedData[[#This Row],[Purchase Amount]]&lt;500,"Low",
CleanedData[[#This Row],[Purchase Amount]]&lt;5000,"Medium",
TRUE,"High")</f>
        <v>Medium</v>
      </c>
      <c r="V777" t="str">
        <f>TEXT(CleanedData[[#This Row],[Date]],"mmmm")</f>
        <v>October</v>
      </c>
      <c r="W777" t="str">
        <f>"Q"&amp;ROUNDUP(MONTH(CleanedData[[#This Row],[Date]])/3,0)</f>
        <v>Q4</v>
      </c>
      <c r="X777" t="str">
        <f>IF(CleanedData[[#This Row],[Purchase Amount]]&gt;=5000,"Yes","No")</f>
        <v>No</v>
      </c>
      <c r="Y777">
        <f>IF(CleanedData[[#This Row],[Recommend]]="Yes",1,0)</f>
        <v>0</v>
      </c>
      <c r="Z777" s="6">
        <f>CleanedData[[#This Row],[Purchase Amount]]*0.15</f>
        <v>332.41799999999995</v>
      </c>
      <c r="AA777" s="6">
        <f>CleanedData[[#This Row],[Purchase Amount]]*1.15</f>
        <v>2548.5379999999996</v>
      </c>
    </row>
    <row r="778" spans="1:27" x14ac:dyDescent="0.3">
      <c r="A778">
        <v>904</v>
      </c>
      <c r="B778" t="s">
        <v>1002</v>
      </c>
      <c r="C778" s="1">
        <v>45452</v>
      </c>
      <c r="E778" t="s">
        <v>39</v>
      </c>
      <c r="F778" t="s">
        <v>83</v>
      </c>
      <c r="G778" t="s">
        <v>62</v>
      </c>
      <c r="H778">
        <v>5</v>
      </c>
      <c r="I778" t="s">
        <v>45</v>
      </c>
      <c r="J778" t="s">
        <v>63</v>
      </c>
      <c r="K778" t="s">
        <v>64</v>
      </c>
      <c r="L778" t="s">
        <v>45</v>
      </c>
      <c r="M778" t="s">
        <v>151</v>
      </c>
      <c r="N778" t="s">
        <v>57</v>
      </c>
      <c r="O778" t="s">
        <v>89</v>
      </c>
      <c r="P778" t="s">
        <v>70</v>
      </c>
      <c r="Q778" t="s">
        <v>166</v>
      </c>
      <c r="R778" s="6">
        <f>_xlfn.XLOOKUP(CleanedData[[#This Row],[Product]],'02_Lookup_Tables'!$A$2:$A$126,'02_Lookup_Tables'!$B$2:$B$126)</f>
        <v>230.14</v>
      </c>
      <c r="S778" t="str">
        <f>VLOOKUP(CleanedData[[#This Row],[Product]],'02_Lookup_Tables'!$H$2:$I$126,2,FALSE)</f>
        <v>Sports &amp; Outdoors</v>
      </c>
      <c r="T778" t="str">
        <f>VLOOKUP(CleanedData[[#This Row],[Province]],'02_Lookup_Tables'!$D$2:$E$10,2, FALSE)</f>
        <v>Western Region</v>
      </c>
      <c r="U778" t="str" cm="1">
        <f t="array" ref="U778">_xlfn.IFS(CleanedData[[#This Row],[Purchase Amount]]&lt;500,"Low",
CleanedData[[#This Row],[Purchase Amount]]&lt;5000,"Medium",
TRUE,"High")</f>
        <v>Low</v>
      </c>
      <c r="V778" t="str">
        <f>TEXT(CleanedData[[#This Row],[Date]],"mmmm")</f>
        <v>June</v>
      </c>
      <c r="W778" t="str">
        <f>"Q"&amp;ROUNDUP(MONTH(CleanedData[[#This Row],[Date]])/3,0)</f>
        <v>Q2</v>
      </c>
      <c r="X778" t="str">
        <f>IF(CleanedData[[#This Row],[Purchase Amount]]&gt;=5000,"Yes","No")</f>
        <v>No</v>
      </c>
      <c r="Y778">
        <f>IF(CleanedData[[#This Row],[Recommend]]="Yes",1,0)</f>
        <v>1</v>
      </c>
      <c r="Z778" s="6">
        <f>CleanedData[[#This Row],[Purchase Amount]]*0.15</f>
        <v>34.520999999999994</v>
      </c>
      <c r="AA778" s="6">
        <f>CleanedData[[#This Row],[Purchase Amount]]*1.15</f>
        <v>264.66099999999994</v>
      </c>
    </row>
    <row r="779" spans="1:27" x14ac:dyDescent="0.3">
      <c r="A779">
        <v>905</v>
      </c>
      <c r="B779" t="s">
        <v>1003</v>
      </c>
      <c r="C779" s="1">
        <v>45678</v>
      </c>
      <c r="D779">
        <v>51</v>
      </c>
      <c r="E779" t="s">
        <v>39</v>
      </c>
      <c r="F779" t="s">
        <v>108</v>
      </c>
      <c r="G779" t="s">
        <v>91</v>
      </c>
      <c r="H779">
        <v>3</v>
      </c>
      <c r="I779" t="s">
        <v>45</v>
      </c>
      <c r="J779" t="s">
        <v>63</v>
      </c>
      <c r="K779" t="s">
        <v>44</v>
      </c>
      <c r="L779" t="s">
        <v>45</v>
      </c>
      <c r="M779" t="s">
        <v>56</v>
      </c>
      <c r="N779" t="s">
        <v>48</v>
      </c>
      <c r="O779" t="s">
        <v>148</v>
      </c>
      <c r="P779" t="s">
        <v>49</v>
      </c>
      <c r="Q779" t="s">
        <v>93</v>
      </c>
      <c r="R779" s="6">
        <f>_xlfn.XLOOKUP(CleanedData[[#This Row],[Product]],'02_Lookup_Tables'!$A$2:$A$126,'02_Lookup_Tables'!$B$2:$B$126)</f>
        <v>1370.56</v>
      </c>
      <c r="S779" t="str">
        <f>VLOOKUP(CleanedData[[#This Row],[Product]],'02_Lookup_Tables'!$H$2:$I$126,2,FALSE)</f>
        <v>Electronics</v>
      </c>
      <c r="T779" t="str">
        <f>VLOOKUP(CleanedData[[#This Row],[Province]],'02_Lookup_Tables'!$D$2:$E$10,2, FALSE)</f>
        <v>Gauteng Region</v>
      </c>
      <c r="U779" t="str" cm="1">
        <f t="array" ref="U779">_xlfn.IFS(CleanedData[[#This Row],[Purchase Amount]]&lt;500,"Low",
CleanedData[[#This Row],[Purchase Amount]]&lt;5000,"Medium",
TRUE,"High")</f>
        <v>Medium</v>
      </c>
      <c r="V779" t="str">
        <f>TEXT(CleanedData[[#This Row],[Date]],"mmmm")</f>
        <v>January</v>
      </c>
      <c r="W779" t="str">
        <f>"Q"&amp;ROUNDUP(MONTH(CleanedData[[#This Row],[Date]])/3,0)</f>
        <v>Q1</v>
      </c>
      <c r="X779" t="str">
        <f>IF(CleanedData[[#This Row],[Purchase Amount]]&gt;=5000,"Yes","No")</f>
        <v>No</v>
      </c>
      <c r="Y779">
        <f>IF(CleanedData[[#This Row],[Recommend]]="Yes",1,0)</f>
        <v>1</v>
      </c>
      <c r="Z779" s="6">
        <f>CleanedData[[#This Row],[Purchase Amount]]*0.15</f>
        <v>205.58399999999997</v>
      </c>
      <c r="AA779" s="6">
        <f>CleanedData[[#This Row],[Purchase Amount]]*1.15</f>
        <v>1576.1439999999998</v>
      </c>
    </row>
    <row r="780" spans="1:27" x14ac:dyDescent="0.3">
      <c r="A780">
        <v>907</v>
      </c>
      <c r="B780" t="s">
        <v>1004</v>
      </c>
      <c r="C780" s="1">
        <v>45390</v>
      </c>
      <c r="D780">
        <v>39</v>
      </c>
      <c r="E780" t="s">
        <v>39</v>
      </c>
      <c r="F780" t="s">
        <v>68</v>
      </c>
      <c r="G780" t="s">
        <v>976</v>
      </c>
      <c r="H780">
        <v>3</v>
      </c>
      <c r="I780" t="s">
        <v>45</v>
      </c>
      <c r="J780" t="s">
        <v>69</v>
      </c>
      <c r="K780" t="s">
        <v>55</v>
      </c>
      <c r="L780" t="s">
        <v>45</v>
      </c>
      <c r="M780" t="s">
        <v>65</v>
      </c>
      <c r="N780" t="s">
        <v>48</v>
      </c>
      <c r="O780" t="s">
        <v>89</v>
      </c>
      <c r="P780" t="s">
        <v>49</v>
      </c>
      <c r="Q780" t="s">
        <v>81</v>
      </c>
      <c r="R780" s="6">
        <f>_xlfn.XLOOKUP(CleanedData[[#This Row],[Product]],'02_Lookup_Tables'!$A$2:$A$126,'02_Lookup_Tables'!$B$2:$B$126)</f>
        <v>412.16</v>
      </c>
      <c r="S780" t="str">
        <f>VLOOKUP(CleanedData[[#This Row],[Product]],'02_Lookup_Tables'!$H$2:$I$126,2,FALSE)</f>
        <v>Apparel</v>
      </c>
      <c r="T780" t="str">
        <f>VLOOKUP(CleanedData[[#This Row],[Province]],'02_Lookup_Tables'!$D$2:$E$10,2, FALSE)</f>
        <v>Northern Region</v>
      </c>
      <c r="U780" t="str" cm="1">
        <f t="array" ref="U780">_xlfn.IFS(CleanedData[[#This Row],[Purchase Amount]]&lt;500,"Low",
CleanedData[[#This Row],[Purchase Amount]]&lt;5000,"Medium",
TRUE,"High")</f>
        <v>Low</v>
      </c>
      <c r="V780" t="str">
        <f>TEXT(CleanedData[[#This Row],[Date]],"mmmm")</f>
        <v>April</v>
      </c>
      <c r="W780" t="str">
        <f>"Q"&amp;ROUNDUP(MONTH(CleanedData[[#This Row],[Date]])/3,0)</f>
        <v>Q2</v>
      </c>
      <c r="X780" t="str">
        <f>IF(CleanedData[[#This Row],[Purchase Amount]]&gt;=5000,"Yes","No")</f>
        <v>No</v>
      </c>
      <c r="Y780">
        <f>IF(CleanedData[[#This Row],[Recommend]]="Yes",1,0)</f>
        <v>1</v>
      </c>
      <c r="Z780" s="6">
        <f>CleanedData[[#This Row],[Purchase Amount]]*0.15</f>
        <v>61.823999999999998</v>
      </c>
      <c r="AA780" s="6">
        <f>CleanedData[[#This Row],[Purchase Amount]]*1.15</f>
        <v>473.98399999999998</v>
      </c>
    </row>
    <row r="781" spans="1:27" x14ac:dyDescent="0.3">
      <c r="A781">
        <v>908</v>
      </c>
      <c r="B781" t="s">
        <v>1005</v>
      </c>
      <c r="C781" s="1">
        <v>45396</v>
      </c>
      <c r="D781">
        <v>76</v>
      </c>
      <c r="E781" t="s">
        <v>60</v>
      </c>
      <c r="F781" t="s">
        <v>68</v>
      </c>
      <c r="G781" t="s">
        <v>248</v>
      </c>
      <c r="H781">
        <v>3</v>
      </c>
      <c r="I781" t="s">
        <v>45</v>
      </c>
      <c r="J781" t="s">
        <v>63</v>
      </c>
      <c r="K781" t="s">
        <v>55</v>
      </c>
      <c r="L781" t="s">
        <v>45</v>
      </c>
      <c r="M781" t="s">
        <v>147</v>
      </c>
      <c r="N781" t="s">
        <v>48</v>
      </c>
      <c r="O781" t="s">
        <v>148</v>
      </c>
      <c r="P781" t="s">
        <v>49</v>
      </c>
      <c r="Q781" t="s">
        <v>97</v>
      </c>
      <c r="R781" s="6">
        <f>_xlfn.XLOOKUP(CleanedData[[#This Row],[Product]],'02_Lookup_Tables'!$A$2:$A$126,'02_Lookup_Tables'!$B$2:$B$126)</f>
        <v>8798.49</v>
      </c>
      <c r="S781" t="str">
        <f>VLOOKUP(CleanedData[[#This Row],[Product]],'02_Lookup_Tables'!$H$2:$I$126,2,FALSE)</f>
        <v>Toys &amp; Games</v>
      </c>
      <c r="T781" t="str">
        <f>VLOOKUP(CleanedData[[#This Row],[Province]],'02_Lookup_Tables'!$D$2:$E$10,2, FALSE)</f>
        <v>Northern Region</v>
      </c>
      <c r="U781" t="str" cm="1">
        <f t="array" ref="U781">_xlfn.IFS(CleanedData[[#This Row],[Purchase Amount]]&lt;500,"Low",
CleanedData[[#This Row],[Purchase Amount]]&lt;5000,"Medium",
TRUE,"High")</f>
        <v>High</v>
      </c>
      <c r="V781" t="str">
        <f>TEXT(CleanedData[[#This Row],[Date]],"mmmm")</f>
        <v>April</v>
      </c>
      <c r="W781" t="str">
        <f>"Q"&amp;ROUNDUP(MONTH(CleanedData[[#This Row],[Date]])/3,0)</f>
        <v>Q2</v>
      </c>
      <c r="X781" t="str">
        <f>IF(CleanedData[[#This Row],[Purchase Amount]]&gt;=5000,"Yes","No")</f>
        <v>Yes</v>
      </c>
      <c r="Y781">
        <f>IF(CleanedData[[#This Row],[Recommend]]="Yes",1,0)</f>
        <v>1</v>
      </c>
      <c r="Z781" s="6">
        <f>CleanedData[[#This Row],[Purchase Amount]]*0.15</f>
        <v>1319.7735</v>
      </c>
      <c r="AA781" s="6">
        <f>CleanedData[[#This Row],[Purchase Amount]]*1.15</f>
        <v>10118.263499999999</v>
      </c>
    </row>
    <row r="782" spans="1:27" x14ac:dyDescent="0.3">
      <c r="A782">
        <v>909</v>
      </c>
      <c r="B782" t="s">
        <v>1006</v>
      </c>
      <c r="C782" s="1">
        <v>45560</v>
      </c>
      <c r="D782">
        <v>53</v>
      </c>
      <c r="E782" t="s">
        <v>39</v>
      </c>
      <c r="F782" t="s">
        <v>72</v>
      </c>
      <c r="G782" t="s">
        <v>278</v>
      </c>
      <c r="H782">
        <v>3</v>
      </c>
      <c r="I782" t="s">
        <v>45</v>
      </c>
      <c r="J782" t="s">
        <v>69</v>
      </c>
      <c r="K782" t="s">
        <v>64</v>
      </c>
      <c r="L782" t="s">
        <v>45</v>
      </c>
      <c r="M782" t="s">
        <v>79</v>
      </c>
      <c r="N782" t="s">
        <v>48</v>
      </c>
      <c r="O782" t="s">
        <v>89</v>
      </c>
      <c r="P782" t="s">
        <v>49</v>
      </c>
      <c r="Q782" t="s">
        <v>93</v>
      </c>
      <c r="R782" s="6">
        <f>_xlfn.XLOOKUP(CleanedData[[#This Row],[Product]],'02_Lookup_Tables'!$A$2:$A$126,'02_Lookup_Tables'!$B$2:$B$126)</f>
        <v>45.96</v>
      </c>
      <c r="S782" t="str">
        <f>VLOOKUP(CleanedData[[#This Row],[Product]],'02_Lookup_Tables'!$H$2:$I$126,2,FALSE)</f>
        <v>Food</v>
      </c>
      <c r="T782" t="str">
        <f>VLOOKUP(CleanedData[[#This Row],[Province]],'02_Lookup_Tables'!$D$2:$E$10,2, FALSE)</f>
        <v>Central Region</v>
      </c>
      <c r="U782" t="str" cm="1">
        <f t="array" ref="U782">_xlfn.IFS(CleanedData[[#This Row],[Purchase Amount]]&lt;500,"Low",
CleanedData[[#This Row],[Purchase Amount]]&lt;5000,"Medium",
TRUE,"High")</f>
        <v>Low</v>
      </c>
      <c r="V782" t="str">
        <f>TEXT(CleanedData[[#This Row],[Date]],"mmmm")</f>
        <v>September</v>
      </c>
      <c r="W782" t="str">
        <f>"Q"&amp;ROUNDUP(MONTH(CleanedData[[#This Row],[Date]])/3,0)</f>
        <v>Q3</v>
      </c>
      <c r="X782" t="str">
        <f>IF(CleanedData[[#This Row],[Purchase Amount]]&gt;=5000,"Yes","No")</f>
        <v>No</v>
      </c>
      <c r="Y782">
        <f>IF(CleanedData[[#This Row],[Recommend]]="Yes",1,0)</f>
        <v>1</v>
      </c>
      <c r="Z782" s="6">
        <f>CleanedData[[#This Row],[Purchase Amount]]*0.15</f>
        <v>6.8940000000000001</v>
      </c>
      <c r="AA782" s="6">
        <f>CleanedData[[#This Row],[Purchase Amount]]*1.15</f>
        <v>52.853999999999999</v>
      </c>
    </row>
    <row r="783" spans="1:27" x14ac:dyDescent="0.3">
      <c r="A783">
        <v>910</v>
      </c>
      <c r="B783" t="s">
        <v>1007</v>
      </c>
      <c r="C783" s="1">
        <v>46010</v>
      </c>
      <c r="D783">
        <v>24</v>
      </c>
      <c r="E783" t="s">
        <v>60</v>
      </c>
      <c r="F783" t="s">
        <v>61</v>
      </c>
      <c r="G783" t="s">
        <v>693</v>
      </c>
      <c r="H783">
        <v>4</v>
      </c>
      <c r="I783" t="s">
        <v>45</v>
      </c>
      <c r="J783" t="s">
        <v>69</v>
      </c>
      <c r="K783" t="s">
        <v>44</v>
      </c>
      <c r="L783" t="s">
        <v>42</v>
      </c>
      <c r="N783" t="s">
        <v>96</v>
      </c>
      <c r="O783" t="s">
        <v>134</v>
      </c>
      <c r="P783" t="s">
        <v>8646</v>
      </c>
      <c r="Q783" t="s">
        <v>66</v>
      </c>
      <c r="R783" s="6">
        <f>_xlfn.XLOOKUP(CleanedData[[#This Row],[Product]],'02_Lookup_Tables'!$A$2:$A$126,'02_Lookup_Tables'!$B$2:$B$126)</f>
        <v>618.72</v>
      </c>
      <c r="S783" t="str">
        <f>VLOOKUP(CleanedData[[#This Row],[Product]],'02_Lookup_Tables'!$H$2:$I$126,2,FALSE)</f>
        <v>Sports &amp; Outdoors</v>
      </c>
      <c r="T783" t="str">
        <f>VLOOKUP(CleanedData[[#This Row],[Province]],'02_Lookup_Tables'!$D$2:$E$10,2, FALSE)</f>
        <v>Southern Region</v>
      </c>
      <c r="U783" t="str" cm="1">
        <f t="array" ref="U783">_xlfn.IFS(CleanedData[[#This Row],[Purchase Amount]]&lt;500,"Low",
CleanedData[[#This Row],[Purchase Amount]]&lt;5000,"Medium",
TRUE,"High")</f>
        <v>Medium</v>
      </c>
      <c r="V783" t="str">
        <f>TEXT(CleanedData[[#This Row],[Date]],"mmmm")</f>
        <v>December</v>
      </c>
      <c r="W783" t="str">
        <f>"Q"&amp;ROUNDUP(MONTH(CleanedData[[#This Row],[Date]])/3,0)</f>
        <v>Q4</v>
      </c>
      <c r="X783" t="str">
        <f>IF(CleanedData[[#This Row],[Purchase Amount]]&gt;=5000,"Yes","No")</f>
        <v>No</v>
      </c>
      <c r="Y783">
        <f>IF(CleanedData[[#This Row],[Recommend]]="Yes",1,0)</f>
        <v>1</v>
      </c>
      <c r="Z783" s="6">
        <f>CleanedData[[#This Row],[Purchase Amount]]*0.15</f>
        <v>92.808000000000007</v>
      </c>
      <c r="AA783" s="6">
        <f>CleanedData[[#This Row],[Purchase Amount]]*1.15</f>
        <v>711.52800000000002</v>
      </c>
    </row>
    <row r="784" spans="1:27" x14ac:dyDescent="0.3">
      <c r="A784">
        <v>912</v>
      </c>
      <c r="B784" t="s">
        <v>1008</v>
      </c>
      <c r="C784" s="1">
        <v>46004</v>
      </c>
      <c r="D784">
        <v>57</v>
      </c>
      <c r="E784" t="s">
        <v>39</v>
      </c>
      <c r="F784" t="s">
        <v>130</v>
      </c>
      <c r="G784" t="s">
        <v>345</v>
      </c>
      <c r="H784">
        <v>2</v>
      </c>
      <c r="I784" t="s">
        <v>42</v>
      </c>
      <c r="J784" t="s">
        <v>54</v>
      </c>
      <c r="K784" t="s">
        <v>64</v>
      </c>
      <c r="L784" t="s">
        <v>42</v>
      </c>
      <c r="M784" t="s">
        <v>92</v>
      </c>
      <c r="N784" t="s">
        <v>47</v>
      </c>
      <c r="O784" t="s">
        <v>89</v>
      </c>
      <c r="P784" t="s">
        <v>49</v>
      </c>
      <c r="Q784" t="s">
        <v>50</v>
      </c>
      <c r="R784" s="6">
        <f>_xlfn.XLOOKUP(CleanedData[[#This Row],[Product]],'02_Lookup_Tables'!$A$2:$A$126,'02_Lookup_Tables'!$B$2:$B$126)</f>
        <v>574.49</v>
      </c>
      <c r="S784" t="str">
        <f>VLOOKUP(CleanedData[[#This Row],[Product]],'02_Lookup_Tables'!$H$2:$I$126,2,FALSE)</f>
        <v>Toys &amp; Games</v>
      </c>
      <c r="T784" t="str">
        <f>VLOOKUP(CleanedData[[#This Row],[Province]],'02_Lookup_Tables'!$D$2:$E$10,2, FALSE)</f>
        <v>Eastern Region</v>
      </c>
      <c r="U784" t="str" cm="1">
        <f t="array" ref="U784">_xlfn.IFS(CleanedData[[#This Row],[Purchase Amount]]&lt;500,"Low",
CleanedData[[#This Row],[Purchase Amount]]&lt;5000,"Medium",
TRUE,"High")</f>
        <v>Medium</v>
      </c>
      <c r="V784" t="str">
        <f>TEXT(CleanedData[[#This Row],[Date]],"mmmm")</f>
        <v>December</v>
      </c>
      <c r="W784" t="str">
        <f>"Q"&amp;ROUNDUP(MONTH(CleanedData[[#This Row],[Date]])/3,0)</f>
        <v>Q4</v>
      </c>
      <c r="X784" t="str">
        <f>IF(CleanedData[[#This Row],[Purchase Amount]]&gt;=5000,"Yes","No")</f>
        <v>No</v>
      </c>
      <c r="Y784">
        <f>IF(CleanedData[[#This Row],[Recommend]]="Yes",1,0)</f>
        <v>0</v>
      </c>
      <c r="Z784" s="6">
        <f>CleanedData[[#This Row],[Purchase Amount]]*0.15</f>
        <v>86.173500000000004</v>
      </c>
      <c r="AA784" s="6">
        <f>CleanedData[[#This Row],[Purchase Amount]]*1.15</f>
        <v>660.6635</v>
      </c>
    </row>
    <row r="785" spans="1:27" x14ac:dyDescent="0.3">
      <c r="A785">
        <v>913</v>
      </c>
      <c r="B785" t="s">
        <v>1009</v>
      </c>
      <c r="C785" s="1">
        <v>45573</v>
      </c>
      <c r="D785">
        <v>61</v>
      </c>
      <c r="E785" t="s">
        <v>52</v>
      </c>
      <c r="F785" t="s">
        <v>83</v>
      </c>
      <c r="G785" t="s">
        <v>227</v>
      </c>
      <c r="H785">
        <v>3</v>
      </c>
      <c r="I785" t="s">
        <v>42</v>
      </c>
      <c r="J785" t="s">
        <v>74</v>
      </c>
      <c r="K785" t="s">
        <v>55</v>
      </c>
      <c r="L785" t="s">
        <v>42</v>
      </c>
      <c r="M785" t="s">
        <v>147</v>
      </c>
      <c r="N785" t="s">
        <v>48</v>
      </c>
      <c r="O785" t="s">
        <v>148</v>
      </c>
      <c r="P785" t="s">
        <v>49</v>
      </c>
      <c r="Q785" t="s">
        <v>50</v>
      </c>
      <c r="R785" s="6">
        <f>_xlfn.XLOOKUP(CleanedData[[#This Row],[Product]],'02_Lookup_Tables'!$A$2:$A$126,'02_Lookup_Tables'!$B$2:$B$126)</f>
        <v>22574.95</v>
      </c>
      <c r="S785" t="str">
        <f>VLOOKUP(CleanedData[[#This Row],[Product]],'02_Lookup_Tables'!$H$2:$I$126,2,FALSE)</f>
        <v>Electronics</v>
      </c>
      <c r="T785" t="str">
        <f>VLOOKUP(CleanedData[[#This Row],[Province]],'02_Lookup_Tables'!$D$2:$E$10,2, FALSE)</f>
        <v>Western Region</v>
      </c>
      <c r="U785" t="str" cm="1">
        <f t="array" ref="U785">_xlfn.IFS(CleanedData[[#This Row],[Purchase Amount]]&lt;500,"Low",
CleanedData[[#This Row],[Purchase Amount]]&lt;5000,"Medium",
TRUE,"High")</f>
        <v>High</v>
      </c>
      <c r="V785" t="str">
        <f>TEXT(CleanedData[[#This Row],[Date]],"mmmm")</f>
        <v>October</v>
      </c>
      <c r="W785" t="str">
        <f>"Q"&amp;ROUNDUP(MONTH(CleanedData[[#This Row],[Date]])/3,0)</f>
        <v>Q4</v>
      </c>
      <c r="X785" t="str">
        <f>IF(CleanedData[[#This Row],[Purchase Amount]]&gt;=5000,"Yes","No")</f>
        <v>Yes</v>
      </c>
      <c r="Y785">
        <f>IF(CleanedData[[#This Row],[Recommend]]="Yes",1,0)</f>
        <v>0</v>
      </c>
      <c r="Z785" s="6">
        <f>CleanedData[[#This Row],[Purchase Amount]]*0.15</f>
        <v>3386.2424999999998</v>
      </c>
      <c r="AA785" s="6">
        <f>CleanedData[[#This Row],[Purchase Amount]]*1.15</f>
        <v>25961.192499999997</v>
      </c>
    </row>
    <row r="786" spans="1:27" x14ac:dyDescent="0.3">
      <c r="A786">
        <v>914</v>
      </c>
      <c r="B786" t="s">
        <v>1010</v>
      </c>
      <c r="C786" s="1">
        <v>45913</v>
      </c>
      <c r="D786">
        <v>20</v>
      </c>
      <c r="E786" t="s">
        <v>39</v>
      </c>
      <c r="F786" t="s">
        <v>61</v>
      </c>
      <c r="G786" t="s">
        <v>338</v>
      </c>
      <c r="H786">
        <v>3</v>
      </c>
      <c r="I786" t="s">
        <v>45</v>
      </c>
      <c r="J786" t="s">
        <v>69</v>
      </c>
      <c r="K786" t="s">
        <v>64</v>
      </c>
      <c r="L786" t="s">
        <v>42</v>
      </c>
      <c r="M786" t="s">
        <v>79</v>
      </c>
      <c r="N786" t="s">
        <v>48</v>
      </c>
      <c r="O786" t="s">
        <v>89</v>
      </c>
      <c r="P786" t="s">
        <v>49</v>
      </c>
      <c r="Q786" t="s">
        <v>66</v>
      </c>
      <c r="R786" s="6">
        <f>_xlfn.XLOOKUP(CleanedData[[#This Row],[Product]],'02_Lookup_Tables'!$A$2:$A$126,'02_Lookup_Tables'!$B$2:$B$126)</f>
        <v>5258.73</v>
      </c>
      <c r="S786" t="str">
        <f>VLOOKUP(CleanedData[[#This Row],[Product]],'02_Lookup_Tables'!$H$2:$I$126,2,FALSE)</f>
        <v>Sports &amp; Outdoors</v>
      </c>
      <c r="T786" t="str">
        <f>VLOOKUP(CleanedData[[#This Row],[Province]],'02_Lookup_Tables'!$D$2:$E$10,2, FALSE)</f>
        <v>Southern Region</v>
      </c>
      <c r="U786" t="str" cm="1">
        <f t="array" ref="U786">_xlfn.IFS(CleanedData[[#This Row],[Purchase Amount]]&lt;500,"Low",
CleanedData[[#This Row],[Purchase Amount]]&lt;5000,"Medium",
TRUE,"High")</f>
        <v>High</v>
      </c>
      <c r="V786" t="str">
        <f>TEXT(CleanedData[[#This Row],[Date]],"mmmm")</f>
        <v>September</v>
      </c>
      <c r="W786" t="str">
        <f>"Q"&amp;ROUNDUP(MONTH(CleanedData[[#This Row],[Date]])/3,0)</f>
        <v>Q3</v>
      </c>
      <c r="X786" t="str">
        <f>IF(CleanedData[[#This Row],[Purchase Amount]]&gt;=5000,"Yes","No")</f>
        <v>Yes</v>
      </c>
      <c r="Y786">
        <f>IF(CleanedData[[#This Row],[Recommend]]="Yes",1,0)</f>
        <v>1</v>
      </c>
      <c r="Z786" s="6">
        <f>CleanedData[[#This Row],[Purchase Amount]]*0.15</f>
        <v>788.80949999999996</v>
      </c>
      <c r="AA786" s="6">
        <f>CleanedData[[#This Row],[Purchase Amount]]*1.15</f>
        <v>6047.539499999999</v>
      </c>
    </row>
    <row r="787" spans="1:27" x14ac:dyDescent="0.3">
      <c r="A787">
        <v>915</v>
      </c>
      <c r="B787" t="s">
        <v>1011</v>
      </c>
      <c r="C787" s="1">
        <v>45471</v>
      </c>
      <c r="D787">
        <v>30</v>
      </c>
      <c r="E787" t="s">
        <v>52</v>
      </c>
      <c r="F787" t="s">
        <v>72</v>
      </c>
      <c r="G787" t="s">
        <v>192</v>
      </c>
      <c r="H787">
        <v>3</v>
      </c>
      <c r="I787" t="s">
        <v>45</v>
      </c>
      <c r="J787" t="s">
        <v>63</v>
      </c>
      <c r="K787" t="s">
        <v>64</v>
      </c>
      <c r="L787" t="s">
        <v>42</v>
      </c>
      <c r="M787" t="s">
        <v>88</v>
      </c>
      <c r="N787" t="s">
        <v>48</v>
      </c>
      <c r="O787" t="s">
        <v>89</v>
      </c>
      <c r="P787" t="s">
        <v>49</v>
      </c>
      <c r="Q787" t="s">
        <v>58</v>
      </c>
      <c r="R787" s="6">
        <f>_xlfn.XLOOKUP(CleanedData[[#This Row],[Product]],'02_Lookup_Tables'!$A$2:$A$126,'02_Lookup_Tables'!$B$2:$B$126)</f>
        <v>13261</v>
      </c>
      <c r="S787" t="str">
        <f>VLOOKUP(CleanedData[[#This Row],[Product]],'02_Lookup_Tables'!$H$2:$I$126,2,FALSE)</f>
        <v>Electronics</v>
      </c>
      <c r="T787" t="str">
        <f>VLOOKUP(CleanedData[[#This Row],[Province]],'02_Lookup_Tables'!$D$2:$E$10,2, FALSE)</f>
        <v>Central Region</v>
      </c>
      <c r="U787" t="str" cm="1">
        <f t="array" ref="U787">_xlfn.IFS(CleanedData[[#This Row],[Purchase Amount]]&lt;500,"Low",
CleanedData[[#This Row],[Purchase Amount]]&lt;5000,"Medium",
TRUE,"High")</f>
        <v>High</v>
      </c>
      <c r="V787" t="str">
        <f>TEXT(CleanedData[[#This Row],[Date]],"mmmm")</f>
        <v>June</v>
      </c>
      <c r="W787" t="str">
        <f>"Q"&amp;ROUNDUP(MONTH(CleanedData[[#This Row],[Date]])/3,0)</f>
        <v>Q2</v>
      </c>
      <c r="X787" t="str">
        <f>IF(CleanedData[[#This Row],[Purchase Amount]]&gt;=5000,"Yes","No")</f>
        <v>Yes</v>
      </c>
      <c r="Y787">
        <f>IF(CleanedData[[#This Row],[Recommend]]="Yes",1,0)</f>
        <v>1</v>
      </c>
      <c r="Z787" s="6">
        <f>CleanedData[[#This Row],[Purchase Amount]]*0.15</f>
        <v>1989.1499999999999</v>
      </c>
      <c r="AA787" s="6">
        <f>CleanedData[[#This Row],[Purchase Amount]]*1.15</f>
        <v>15250.15</v>
      </c>
    </row>
    <row r="788" spans="1:27" x14ac:dyDescent="0.3">
      <c r="A788">
        <v>917</v>
      </c>
      <c r="B788" t="s">
        <v>1012</v>
      </c>
      <c r="C788" s="1">
        <v>45957</v>
      </c>
      <c r="D788">
        <v>50</v>
      </c>
      <c r="E788" t="s">
        <v>60</v>
      </c>
      <c r="F788" t="s">
        <v>83</v>
      </c>
      <c r="G788" t="s">
        <v>162</v>
      </c>
      <c r="H788">
        <v>5</v>
      </c>
      <c r="I788" t="s">
        <v>42</v>
      </c>
      <c r="J788" t="s">
        <v>43</v>
      </c>
      <c r="K788" t="s">
        <v>64</v>
      </c>
      <c r="L788" t="s">
        <v>42</v>
      </c>
      <c r="M788" t="s">
        <v>180</v>
      </c>
      <c r="N788" t="s">
        <v>57</v>
      </c>
      <c r="O788" t="s">
        <v>89</v>
      </c>
      <c r="P788" t="s">
        <v>70</v>
      </c>
      <c r="Q788" t="s">
        <v>93</v>
      </c>
      <c r="R788" s="6">
        <f>_xlfn.XLOOKUP(CleanedData[[#This Row],[Product]],'02_Lookup_Tables'!$A$2:$A$126,'02_Lookup_Tables'!$B$2:$B$126)</f>
        <v>3086.4</v>
      </c>
      <c r="S788" t="str">
        <f>VLOOKUP(CleanedData[[#This Row],[Product]],'02_Lookup_Tables'!$H$2:$I$126,2,FALSE)</f>
        <v>Home &amp; Living</v>
      </c>
      <c r="T788" t="str">
        <f>VLOOKUP(CleanedData[[#This Row],[Province]],'02_Lookup_Tables'!$D$2:$E$10,2, FALSE)</f>
        <v>Western Region</v>
      </c>
      <c r="U788" t="str" cm="1">
        <f t="array" ref="U788">_xlfn.IFS(CleanedData[[#This Row],[Purchase Amount]]&lt;500,"Low",
CleanedData[[#This Row],[Purchase Amount]]&lt;5000,"Medium",
TRUE,"High")</f>
        <v>Medium</v>
      </c>
      <c r="V788" t="str">
        <f>TEXT(CleanedData[[#This Row],[Date]],"mmmm")</f>
        <v>October</v>
      </c>
      <c r="W788" t="str">
        <f>"Q"&amp;ROUNDUP(MONTH(CleanedData[[#This Row],[Date]])/3,0)</f>
        <v>Q4</v>
      </c>
      <c r="X788" t="str">
        <f>IF(CleanedData[[#This Row],[Purchase Amount]]&gt;=5000,"Yes","No")</f>
        <v>No</v>
      </c>
      <c r="Y788">
        <f>IF(CleanedData[[#This Row],[Recommend]]="Yes",1,0)</f>
        <v>0</v>
      </c>
      <c r="Z788" s="6">
        <f>CleanedData[[#This Row],[Purchase Amount]]*0.15</f>
        <v>462.96</v>
      </c>
      <c r="AA788" s="6">
        <f>CleanedData[[#This Row],[Purchase Amount]]*1.15</f>
        <v>3549.3599999999997</v>
      </c>
    </row>
    <row r="789" spans="1:27" x14ac:dyDescent="0.3">
      <c r="A789">
        <v>918</v>
      </c>
      <c r="B789" t="s">
        <v>1013</v>
      </c>
      <c r="C789" s="1">
        <v>45856</v>
      </c>
      <c r="D789">
        <v>46</v>
      </c>
      <c r="E789" t="s">
        <v>52</v>
      </c>
      <c r="F789" t="s">
        <v>108</v>
      </c>
      <c r="G789" t="s">
        <v>171</v>
      </c>
      <c r="H789">
        <v>4</v>
      </c>
      <c r="I789" t="s">
        <v>45</v>
      </c>
      <c r="J789" t="s">
        <v>69</v>
      </c>
      <c r="K789" t="s">
        <v>44</v>
      </c>
      <c r="L789" t="s">
        <v>42</v>
      </c>
      <c r="M789" t="s">
        <v>56</v>
      </c>
      <c r="N789" t="s">
        <v>96</v>
      </c>
      <c r="O789" t="s">
        <v>148</v>
      </c>
      <c r="P789" t="s">
        <v>49</v>
      </c>
      <c r="Q789" t="s">
        <v>93</v>
      </c>
      <c r="R789" s="6">
        <f>_xlfn.XLOOKUP(CleanedData[[#This Row],[Product]],'02_Lookup_Tables'!$A$2:$A$126,'02_Lookup_Tables'!$B$2:$B$126)</f>
        <v>6710.27</v>
      </c>
      <c r="S789" t="str">
        <f>VLOOKUP(CleanedData[[#This Row],[Product]],'02_Lookup_Tables'!$H$2:$I$126,2,FALSE)</f>
        <v>Home Devices</v>
      </c>
      <c r="T789" t="str">
        <f>VLOOKUP(CleanedData[[#This Row],[Province]],'02_Lookup_Tables'!$D$2:$E$10,2, FALSE)</f>
        <v>Gauteng Region</v>
      </c>
      <c r="U789" t="str" cm="1">
        <f t="array" ref="U789">_xlfn.IFS(CleanedData[[#This Row],[Purchase Amount]]&lt;500,"Low",
CleanedData[[#This Row],[Purchase Amount]]&lt;5000,"Medium",
TRUE,"High")</f>
        <v>High</v>
      </c>
      <c r="V789" t="str">
        <f>TEXT(CleanedData[[#This Row],[Date]],"mmmm")</f>
        <v>July</v>
      </c>
      <c r="W789" t="str">
        <f>"Q"&amp;ROUNDUP(MONTH(CleanedData[[#This Row],[Date]])/3,0)</f>
        <v>Q3</v>
      </c>
      <c r="X789" t="str">
        <f>IF(CleanedData[[#This Row],[Purchase Amount]]&gt;=5000,"Yes","No")</f>
        <v>Yes</v>
      </c>
      <c r="Y789">
        <f>IF(CleanedData[[#This Row],[Recommend]]="Yes",1,0)</f>
        <v>1</v>
      </c>
      <c r="Z789" s="6">
        <f>CleanedData[[#This Row],[Purchase Amount]]*0.15</f>
        <v>1006.5405000000001</v>
      </c>
      <c r="AA789" s="6">
        <f>CleanedData[[#This Row],[Purchase Amount]]*1.15</f>
        <v>7716.8104999999996</v>
      </c>
    </row>
    <row r="790" spans="1:27" x14ac:dyDescent="0.3">
      <c r="A790">
        <v>919</v>
      </c>
      <c r="B790" t="s">
        <v>1014</v>
      </c>
      <c r="C790" s="1">
        <v>45617</v>
      </c>
      <c r="D790">
        <v>23</v>
      </c>
      <c r="E790" t="s">
        <v>39</v>
      </c>
      <c r="F790" t="s">
        <v>108</v>
      </c>
      <c r="G790" t="s">
        <v>162</v>
      </c>
      <c r="H790">
        <v>1</v>
      </c>
      <c r="I790" t="s">
        <v>45</v>
      </c>
      <c r="J790" t="s">
        <v>63</v>
      </c>
      <c r="K790" t="s">
        <v>55</v>
      </c>
      <c r="L790" t="s">
        <v>45</v>
      </c>
      <c r="N790" t="s">
        <v>80</v>
      </c>
      <c r="O790" t="s">
        <v>134</v>
      </c>
      <c r="P790" t="s">
        <v>8646</v>
      </c>
      <c r="Q790" t="s">
        <v>66</v>
      </c>
      <c r="R790" s="6">
        <f>_xlfn.XLOOKUP(CleanedData[[#This Row],[Product]],'02_Lookup_Tables'!$A$2:$A$126,'02_Lookup_Tables'!$B$2:$B$126)</f>
        <v>3086.4</v>
      </c>
      <c r="S790" t="str">
        <f>VLOOKUP(CleanedData[[#This Row],[Product]],'02_Lookup_Tables'!$H$2:$I$126,2,FALSE)</f>
        <v>Home &amp; Living</v>
      </c>
      <c r="T790" t="str">
        <f>VLOOKUP(CleanedData[[#This Row],[Province]],'02_Lookup_Tables'!$D$2:$E$10,2, FALSE)</f>
        <v>Gauteng Region</v>
      </c>
      <c r="U790" t="str" cm="1">
        <f t="array" ref="U790">_xlfn.IFS(CleanedData[[#This Row],[Purchase Amount]]&lt;500,"Low",
CleanedData[[#This Row],[Purchase Amount]]&lt;5000,"Medium",
TRUE,"High")</f>
        <v>Medium</v>
      </c>
      <c r="V790" t="str">
        <f>TEXT(CleanedData[[#This Row],[Date]],"mmmm")</f>
        <v>November</v>
      </c>
      <c r="W790" t="str">
        <f>"Q"&amp;ROUNDUP(MONTH(CleanedData[[#This Row],[Date]])/3,0)</f>
        <v>Q4</v>
      </c>
      <c r="X790" t="str">
        <f>IF(CleanedData[[#This Row],[Purchase Amount]]&gt;=5000,"Yes","No")</f>
        <v>No</v>
      </c>
      <c r="Y790">
        <f>IF(CleanedData[[#This Row],[Recommend]]="Yes",1,0)</f>
        <v>1</v>
      </c>
      <c r="Z790" s="6">
        <f>CleanedData[[#This Row],[Purchase Amount]]*0.15</f>
        <v>462.96</v>
      </c>
      <c r="AA790" s="6">
        <f>CleanedData[[#This Row],[Purchase Amount]]*1.15</f>
        <v>3549.3599999999997</v>
      </c>
    </row>
    <row r="791" spans="1:27" x14ac:dyDescent="0.3">
      <c r="A791">
        <v>920</v>
      </c>
      <c r="B791" t="s">
        <v>1015</v>
      </c>
      <c r="C791" s="1">
        <v>45897</v>
      </c>
      <c r="D791">
        <v>45</v>
      </c>
      <c r="E791" t="s">
        <v>52</v>
      </c>
      <c r="F791" t="s">
        <v>130</v>
      </c>
      <c r="G791" t="s">
        <v>347</v>
      </c>
      <c r="H791">
        <v>5</v>
      </c>
      <c r="I791" t="s">
        <v>42</v>
      </c>
      <c r="J791" t="s">
        <v>43</v>
      </c>
      <c r="K791" t="s">
        <v>44</v>
      </c>
      <c r="L791" t="s">
        <v>42</v>
      </c>
      <c r="M791" t="s">
        <v>136</v>
      </c>
      <c r="N791" t="s">
        <v>57</v>
      </c>
      <c r="O791" t="s">
        <v>89</v>
      </c>
      <c r="P791" t="s">
        <v>70</v>
      </c>
      <c r="Q791" t="s">
        <v>93</v>
      </c>
      <c r="R791" s="6">
        <f>_xlfn.XLOOKUP(CleanedData[[#This Row],[Product]],'02_Lookup_Tables'!$A$2:$A$126,'02_Lookup_Tables'!$B$2:$B$126)</f>
        <v>16523.5</v>
      </c>
      <c r="S791" t="str">
        <f>VLOOKUP(CleanedData[[#This Row],[Product]],'02_Lookup_Tables'!$H$2:$I$126,2,FALSE)</f>
        <v>Electronics</v>
      </c>
      <c r="T791" t="str">
        <f>VLOOKUP(CleanedData[[#This Row],[Province]],'02_Lookup_Tables'!$D$2:$E$10,2, FALSE)</f>
        <v>Eastern Region</v>
      </c>
      <c r="U791" t="str" cm="1">
        <f t="array" ref="U791">_xlfn.IFS(CleanedData[[#This Row],[Purchase Amount]]&lt;500,"Low",
CleanedData[[#This Row],[Purchase Amount]]&lt;5000,"Medium",
TRUE,"High")</f>
        <v>High</v>
      </c>
      <c r="V791" t="str">
        <f>TEXT(CleanedData[[#This Row],[Date]],"mmmm")</f>
        <v>August</v>
      </c>
      <c r="W791" t="str">
        <f>"Q"&amp;ROUNDUP(MONTH(CleanedData[[#This Row],[Date]])/3,0)</f>
        <v>Q3</v>
      </c>
      <c r="X791" t="str">
        <f>IF(CleanedData[[#This Row],[Purchase Amount]]&gt;=5000,"Yes","No")</f>
        <v>Yes</v>
      </c>
      <c r="Y791">
        <f>IF(CleanedData[[#This Row],[Recommend]]="Yes",1,0)</f>
        <v>0</v>
      </c>
      <c r="Z791" s="6">
        <f>CleanedData[[#This Row],[Purchase Amount]]*0.15</f>
        <v>2478.5250000000001</v>
      </c>
      <c r="AA791" s="6">
        <f>CleanedData[[#This Row],[Purchase Amount]]*1.15</f>
        <v>19002.024999999998</v>
      </c>
    </row>
    <row r="792" spans="1:27" x14ac:dyDescent="0.3">
      <c r="A792">
        <v>922</v>
      </c>
      <c r="B792" t="s">
        <v>1016</v>
      </c>
      <c r="C792" s="1">
        <v>45694</v>
      </c>
      <c r="D792">
        <v>26</v>
      </c>
      <c r="E792" t="s">
        <v>39</v>
      </c>
      <c r="F792" t="s">
        <v>61</v>
      </c>
      <c r="G792" t="s">
        <v>342</v>
      </c>
      <c r="H792">
        <v>2</v>
      </c>
      <c r="I792" t="s">
        <v>45</v>
      </c>
      <c r="J792" t="s">
        <v>69</v>
      </c>
      <c r="K792" t="s">
        <v>44</v>
      </c>
      <c r="L792" t="s">
        <v>45</v>
      </c>
      <c r="M792" t="s">
        <v>65</v>
      </c>
      <c r="N792" t="s">
        <v>47</v>
      </c>
      <c r="O792" t="s">
        <v>89</v>
      </c>
      <c r="P792" t="s">
        <v>49</v>
      </c>
      <c r="Q792" t="s">
        <v>58</v>
      </c>
      <c r="R792" s="6">
        <f>_xlfn.XLOOKUP(CleanedData[[#This Row],[Product]],'02_Lookup_Tables'!$A$2:$A$126,'02_Lookup_Tables'!$B$2:$B$126)</f>
        <v>529.15</v>
      </c>
      <c r="S792" t="str">
        <f>VLOOKUP(CleanedData[[#This Row],[Product]],'02_Lookup_Tables'!$H$2:$I$126,2,FALSE)</f>
        <v>Accessories</v>
      </c>
      <c r="T792" t="str">
        <f>VLOOKUP(CleanedData[[#This Row],[Province]],'02_Lookup_Tables'!$D$2:$E$10,2, FALSE)</f>
        <v>Southern Region</v>
      </c>
      <c r="U792" t="str" cm="1">
        <f t="array" ref="U792">_xlfn.IFS(CleanedData[[#This Row],[Purchase Amount]]&lt;500,"Low",
CleanedData[[#This Row],[Purchase Amount]]&lt;5000,"Medium",
TRUE,"High")</f>
        <v>Medium</v>
      </c>
      <c r="V792" t="str">
        <f>TEXT(CleanedData[[#This Row],[Date]],"mmmm")</f>
        <v>February</v>
      </c>
      <c r="W792" t="str">
        <f>"Q"&amp;ROUNDUP(MONTH(CleanedData[[#This Row],[Date]])/3,0)</f>
        <v>Q1</v>
      </c>
      <c r="X792" t="str">
        <f>IF(CleanedData[[#This Row],[Purchase Amount]]&gt;=5000,"Yes","No")</f>
        <v>No</v>
      </c>
      <c r="Y792">
        <f>IF(CleanedData[[#This Row],[Recommend]]="Yes",1,0)</f>
        <v>1</v>
      </c>
      <c r="Z792" s="6">
        <f>CleanedData[[#This Row],[Purchase Amount]]*0.15</f>
        <v>79.372499999999988</v>
      </c>
      <c r="AA792" s="6">
        <f>CleanedData[[#This Row],[Purchase Amount]]*1.15</f>
        <v>608.52249999999992</v>
      </c>
    </row>
    <row r="793" spans="1:27" x14ac:dyDescent="0.3">
      <c r="A793">
        <v>924</v>
      </c>
      <c r="B793" t="s">
        <v>1017</v>
      </c>
      <c r="C793" s="1">
        <v>45849</v>
      </c>
      <c r="D793">
        <v>43</v>
      </c>
      <c r="E793" t="s">
        <v>52</v>
      </c>
      <c r="F793" t="s">
        <v>125</v>
      </c>
      <c r="G793" t="s">
        <v>120</v>
      </c>
      <c r="H793">
        <v>1</v>
      </c>
      <c r="I793" t="s">
        <v>42</v>
      </c>
      <c r="J793" t="s">
        <v>74</v>
      </c>
      <c r="K793" t="s">
        <v>64</v>
      </c>
      <c r="L793" t="s">
        <v>45</v>
      </c>
      <c r="M793" t="s">
        <v>165</v>
      </c>
      <c r="N793" t="s">
        <v>80</v>
      </c>
      <c r="O793" t="s">
        <v>89</v>
      </c>
      <c r="P793" t="s">
        <v>49</v>
      </c>
      <c r="Q793" t="s">
        <v>81</v>
      </c>
      <c r="R793" s="6">
        <f>_xlfn.XLOOKUP(CleanedData[[#This Row],[Product]],'02_Lookup_Tables'!$A$2:$A$126,'02_Lookup_Tables'!$B$2:$B$126)</f>
        <v>471.63</v>
      </c>
      <c r="S793" t="str">
        <f>VLOOKUP(CleanedData[[#This Row],[Product]],'02_Lookup_Tables'!$H$2:$I$126,2,FALSE)</f>
        <v>Beauty &amp; Personal Care</v>
      </c>
      <c r="T793" t="str">
        <f>VLOOKUP(CleanedData[[#This Row],[Province]],'02_Lookup_Tables'!$D$2:$E$10,2, FALSE)</f>
        <v>Western Region</v>
      </c>
      <c r="U793" t="str" cm="1">
        <f t="array" ref="U793">_xlfn.IFS(CleanedData[[#This Row],[Purchase Amount]]&lt;500,"Low",
CleanedData[[#This Row],[Purchase Amount]]&lt;5000,"Medium",
TRUE,"High")</f>
        <v>Low</v>
      </c>
      <c r="V793" t="str">
        <f>TEXT(CleanedData[[#This Row],[Date]],"mmmm")</f>
        <v>July</v>
      </c>
      <c r="W793" t="str">
        <f>"Q"&amp;ROUNDUP(MONTH(CleanedData[[#This Row],[Date]])/3,0)</f>
        <v>Q3</v>
      </c>
      <c r="X793" t="str">
        <f>IF(CleanedData[[#This Row],[Purchase Amount]]&gt;=5000,"Yes","No")</f>
        <v>No</v>
      </c>
      <c r="Y793">
        <f>IF(CleanedData[[#This Row],[Recommend]]="Yes",1,0)</f>
        <v>0</v>
      </c>
      <c r="Z793" s="6">
        <f>CleanedData[[#This Row],[Purchase Amount]]*0.15</f>
        <v>70.744500000000002</v>
      </c>
      <c r="AA793" s="6">
        <f>CleanedData[[#This Row],[Purchase Amount]]*1.15</f>
        <v>542.3744999999999</v>
      </c>
    </row>
    <row r="794" spans="1:27" x14ac:dyDescent="0.3">
      <c r="A794">
        <v>926</v>
      </c>
      <c r="B794" t="s">
        <v>1018</v>
      </c>
      <c r="C794" s="1">
        <v>45876</v>
      </c>
      <c r="D794">
        <v>26</v>
      </c>
      <c r="E794" t="s">
        <v>60</v>
      </c>
      <c r="F794" t="s">
        <v>72</v>
      </c>
      <c r="G794" t="s">
        <v>243</v>
      </c>
      <c r="H794">
        <v>5</v>
      </c>
      <c r="I794" t="s">
        <v>45</v>
      </c>
      <c r="J794" t="s">
        <v>54</v>
      </c>
      <c r="K794" t="s">
        <v>64</v>
      </c>
      <c r="L794" t="s">
        <v>42</v>
      </c>
      <c r="M794" t="s">
        <v>79</v>
      </c>
      <c r="N794" t="s">
        <v>57</v>
      </c>
      <c r="O794" t="s">
        <v>89</v>
      </c>
      <c r="P794" t="s">
        <v>70</v>
      </c>
      <c r="Q794" t="s">
        <v>58</v>
      </c>
      <c r="R794" s="6">
        <f>_xlfn.XLOOKUP(CleanedData[[#This Row],[Product]],'02_Lookup_Tables'!$A$2:$A$126,'02_Lookup_Tables'!$B$2:$B$126)</f>
        <v>551.66</v>
      </c>
      <c r="S794" t="str">
        <f>VLOOKUP(CleanedData[[#This Row],[Product]],'02_Lookup_Tables'!$H$2:$I$126,2,FALSE)</f>
        <v>Accessories</v>
      </c>
      <c r="T794" t="str">
        <f>VLOOKUP(CleanedData[[#This Row],[Province]],'02_Lookup_Tables'!$D$2:$E$10,2, FALSE)</f>
        <v>Central Region</v>
      </c>
      <c r="U794" t="str" cm="1">
        <f t="array" ref="U794">_xlfn.IFS(CleanedData[[#This Row],[Purchase Amount]]&lt;500,"Low",
CleanedData[[#This Row],[Purchase Amount]]&lt;5000,"Medium",
TRUE,"High")</f>
        <v>Medium</v>
      </c>
      <c r="V794" t="str">
        <f>TEXT(CleanedData[[#This Row],[Date]],"mmmm")</f>
        <v>August</v>
      </c>
      <c r="W794" t="str">
        <f>"Q"&amp;ROUNDUP(MONTH(CleanedData[[#This Row],[Date]])/3,0)</f>
        <v>Q3</v>
      </c>
      <c r="X794" t="str">
        <f>IF(CleanedData[[#This Row],[Purchase Amount]]&gt;=5000,"Yes","No")</f>
        <v>No</v>
      </c>
      <c r="Y794">
        <f>IF(CleanedData[[#This Row],[Recommend]]="Yes",1,0)</f>
        <v>1</v>
      </c>
      <c r="Z794" s="6">
        <f>CleanedData[[#This Row],[Purchase Amount]]*0.15</f>
        <v>82.748999999999995</v>
      </c>
      <c r="AA794" s="6">
        <f>CleanedData[[#This Row],[Purchase Amount]]*1.15</f>
        <v>634.40899999999988</v>
      </c>
    </row>
    <row r="795" spans="1:27" x14ac:dyDescent="0.3">
      <c r="A795">
        <v>928</v>
      </c>
      <c r="B795" t="s">
        <v>1019</v>
      </c>
      <c r="C795" s="1">
        <v>45573</v>
      </c>
      <c r="D795">
        <v>78</v>
      </c>
      <c r="E795" t="s">
        <v>52</v>
      </c>
      <c r="F795" t="s">
        <v>77</v>
      </c>
      <c r="G795" t="s">
        <v>349</v>
      </c>
      <c r="H795">
        <v>2</v>
      </c>
      <c r="I795" t="s">
        <v>45</v>
      </c>
      <c r="J795" t="s">
        <v>69</v>
      </c>
      <c r="K795" t="s">
        <v>55</v>
      </c>
      <c r="L795" t="s">
        <v>45</v>
      </c>
      <c r="M795" t="s">
        <v>190</v>
      </c>
      <c r="N795" t="s">
        <v>47</v>
      </c>
      <c r="O795" t="s">
        <v>89</v>
      </c>
      <c r="P795" t="s">
        <v>49</v>
      </c>
      <c r="Q795" t="s">
        <v>97</v>
      </c>
      <c r="R795" s="6">
        <f>_xlfn.XLOOKUP(CleanedData[[#This Row],[Product]],'02_Lookup_Tables'!$A$2:$A$126,'02_Lookup_Tables'!$B$2:$B$126)</f>
        <v>53.85</v>
      </c>
      <c r="S795" t="str">
        <f>VLOOKUP(CleanedData[[#This Row],[Product]],'02_Lookup_Tables'!$H$2:$I$126,2,FALSE)</f>
        <v>Food</v>
      </c>
      <c r="T795" t="str">
        <f>VLOOKUP(CleanedData[[#This Row],[Province]],'02_Lookup_Tables'!$D$2:$E$10,2, FALSE)</f>
        <v>Central Region</v>
      </c>
      <c r="U795" t="str" cm="1">
        <f t="array" ref="U795">_xlfn.IFS(CleanedData[[#This Row],[Purchase Amount]]&lt;500,"Low",
CleanedData[[#This Row],[Purchase Amount]]&lt;5000,"Medium",
TRUE,"High")</f>
        <v>Low</v>
      </c>
      <c r="V795" t="str">
        <f>TEXT(CleanedData[[#This Row],[Date]],"mmmm")</f>
        <v>October</v>
      </c>
      <c r="W795" t="str">
        <f>"Q"&amp;ROUNDUP(MONTH(CleanedData[[#This Row],[Date]])/3,0)</f>
        <v>Q4</v>
      </c>
      <c r="X795" t="str">
        <f>IF(CleanedData[[#This Row],[Purchase Amount]]&gt;=5000,"Yes","No")</f>
        <v>No</v>
      </c>
      <c r="Y795">
        <f>IF(CleanedData[[#This Row],[Recommend]]="Yes",1,0)</f>
        <v>1</v>
      </c>
      <c r="Z795" s="6">
        <f>CleanedData[[#This Row],[Purchase Amount]]*0.15</f>
        <v>8.0775000000000006</v>
      </c>
      <c r="AA795" s="6">
        <f>CleanedData[[#This Row],[Purchase Amount]]*1.15</f>
        <v>61.927499999999995</v>
      </c>
    </row>
    <row r="796" spans="1:27" x14ac:dyDescent="0.3">
      <c r="A796">
        <v>929</v>
      </c>
      <c r="B796" t="s">
        <v>1020</v>
      </c>
      <c r="C796" s="1">
        <v>45702</v>
      </c>
      <c r="E796" t="s">
        <v>39</v>
      </c>
      <c r="F796" t="s">
        <v>77</v>
      </c>
      <c r="G796" t="s">
        <v>146</v>
      </c>
      <c r="H796">
        <v>2</v>
      </c>
      <c r="I796" t="s">
        <v>45</v>
      </c>
      <c r="J796" t="s">
        <v>74</v>
      </c>
      <c r="K796" t="s">
        <v>44</v>
      </c>
      <c r="L796" t="s">
        <v>42</v>
      </c>
      <c r="M796" t="s">
        <v>112</v>
      </c>
      <c r="N796" t="s">
        <v>47</v>
      </c>
      <c r="O796" t="s">
        <v>48</v>
      </c>
      <c r="P796" t="s">
        <v>49</v>
      </c>
      <c r="Q796" t="s">
        <v>166</v>
      </c>
      <c r="R796" s="6">
        <f>_xlfn.XLOOKUP(CleanedData[[#This Row],[Product]],'02_Lookup_Tables'!$A$2:$A$126,'02_Lookup_Tables'!$B$2:$B$126)</f>
        <v>27815.439999999999</v>
      </c>
      <c r="S796" t="str">
        <f>VLOOKUP(CleanedData[[#This Row],[Product]],'02_Lookup_Tables'!$H$2:$I$126,2,FALSE)</f>
        <v>Electronics</v>
      </c>
      <c r="T796" t="str">
        <f>VLOOKUP(CleanedData[[#This Row],[Province]],'02_Lookup_Tables'!$D$2:$E$10,2, FALSE)</f>
        <v>Central Region</v>
      </c>
      <c r="U796" t="str" cm="1">
        <f t="array" ref="U796">_xlfn.IFS(CleanedData[[#This Row],[Purchase Amount]]&lt;500,"Low",
CleanedData[[#This Row],[Purchase Amount]]&lt;5000,"Medium",
TRUE,"High")</f>
        <v>High</v>
      </c>
      <c r="V796" t="str">
        <f>TEXT(CleanedData[[#This Row],[Date]],"mmmm")</f>
        <v>February</v>
      </c>
      <c r="W796" t="str">
        <f>"Q"&amp;ROUNDUP(MONTH(CleanedData[[#This Row],[Date]])/3,0)</f>
        <v>Q1</v>
      </c>
      <c r="X796" t="str">
        <f>IF(CleanedData[[#This Row],[Purchase Amount]]&gt;=5000,"Yes","No")</f>
        <v>Yes</v>
      </c>
      <c r="Y796">
        <f>IF(CleanedData[[#This Row],[Recommend]]="Yes",1,0)</f>
        <v>1</v>
      </c>
      <c r="Z796" s="6">
        <f>CleanedData[[#This Row],[Purchase Amount]]*0.15</f>
        <v>4172.3159999999998</v>
      </c>
      <c r="AA796" s="6">
        <f>CleanedData[[#This Row],[Purchase Amount]]*1.15</f>
        <v>31987.755999999998</v>
      </c>
    </row>
    <row r="797" spans="1:27" x14ac:dyDescent="0.3">
      <c r="A797">
        <v>930</v>
      </c>
      <c r="B797" t="s">
        <v>1021</v>
      </c>
      <c r="C797" s="1">
        <v>45884</v>
      </c>
      <c r="D797">
        <v>57</v>
      </c>
      <c r="E797" t="s">
        <v>39</v>
      </c>
      <c r="F797" t="s">
        <v>77</v>
      </c>
      <c r="G797" t="s">
        <v>162</v>
      </c>
      <c r="H797">
        <v>3</v>
      </c>
      <c r="I797" t="s">
        <v>42</v>
      </c>
      <c r="J797" t="s">
        <v>69</v>
      </c>
      <c r="K797" t="s">
        <v>44</v>
      </c>
      <c r="L797" t="s">
        <v>42</v>
      </c>
      <c r="M797" t="s">
        <v>106</v>
      </c>
      <c r="N797" t="s">
        <v>48</v>
      </c>
      <c r="O797" t="s">
        <v>148</v>
      </c>
      <c r="P797" t="s">
        <v>49</v>
      </c>
      <c r="Q797" t="s">
        <v>50</v>
      </c>
      <c r="R797" s="6">
        <f>_xlfn.XLOOKUP(CleanedData[[#This Row],[Product]],'02_Lookup_Tables'!$A$2:$A$126,'02_Lookup_Tables'!$B$2:$B$126)</f>
        <v>3086.4</v>
      </c>
      <c r="S797" t="str">
        <f>VLOOKUP(CleanedData[[#This Row],[Product]],'02_Lookup_Tables'!$H$2:$I$126,2,FALSE)</f>
        <v>Home &amp; Living</v>
      </c>
      <c r="T797" t="str">
        <f>VLOOKUP(CleanedData[[#This Row],[Province]],'02_Lookup_Tables'!$D$2:$E$10,2, FALSE)</f>
        <v>Central Region</v>
      </c>
      <c r="U797" t="str" cm="1">
        <f t="array" ref="U797">_xlfn.IFS(CleanedData[[#This Row],[Purchase Amount]]&lt;500,"Low",
CleanedData[[#This Row],[Purchase Amount]]&lt;5000,"Medium",
TRUE,"High")</f>
        <v>Medium</v>
      </c>
      <c r="V797" t="str">
        <f>TEXT(CleanedData[[#This Row],[Date]],"mmmm")</f>
        <v>August</v>
      </c>
      <c r="W797" t="str">
        <f>"Q"&amp;ROUNDUP(MONTH(CleanedData[[#This Row],[Date]])/3,0)</f>
        <v>Q3</v>
      </c>
      <c r="X797" t="str">
        <f>IF(CleanedData[[#This Row],[Purchase Amount]]&gt;=5000,"Yes","No")</f>
        <v>No</v>
      </c>
      <c r="Y797">
        <f>IF(CleanedData[[#This Row],[Recommend]]="Yes",1,0)</f>
        <v>0</v>
      </c>
      <c r="Z797" s="6">
        <f>CleanedData[[#This Row],[Purchase Amount]]*0.15</f>
        <v>462.96</v>
      </c>
      <c r="AA797" s="6">
        <f>CleanedData[[#This Row],[Purchase Amount]]*1.15</f>
        <v>3549.3599999999997</v>
      </c>
    </row>
    <row r="798" spans="1:27" x14ac:dyDescent="0.3">
      <c r="A798">
        <v>931</v>
      </c>
      <c r="B798" t="s">
        <v>1022</v>
      </c>
      <c r="C798" s="1">
        <v>45684</v>
      </c>
      <c r="D798">
        <v>38</v>
      </c>
      <c r="E798" t="s">
        <v>39</v>
      </c>
      <c r="F798" t="s">
        <v>68</v>
      </c>
      <c r="G798" t="s">
        <v>271</v>
      </c>
      <c r="H798">
        <v>5</v>
      </c>
      <c r="I798" t="s">
        <v>45</v>
      </c>
      <c r="J798" t="s">
        <v>74</v>
      </c>
      <c r="K798" t="s">
        <v>55</v>
      </c>
      <c r="L798" t="s">
        <v>42</v>
      </c>
      <c r="M798" t="s">
        <v>175</v>
      </c>
      <c r="N798" t="s">
        <v>57</v>
      </c>
      <c r="O798" t="s">
        <v>89</v>
      </c>
      <c r="P798" t="s">
        <v>70</v>
      </c>
      <c r="Q798" t="s">
        <v>81</v>
      </c>
      <c r="R798" s="6">
        <f>_xlfn.XLOOKUP(CleanedData[[#This Row],[Product]],'02_Lookup_Tables'!$A$2:$A$126,'02_Lookup_Tables'!$B$2:$B$126)</f>
        <v>119.63</v>
      </c>
      <c r="S798" t="str">
        <f>VLOOKUP(CleanedData[[#This Row],[Product]],'02_Lookup_Tables'!$H$2:$I$126,2,FALSE)</f>
        <v>Food</v>
      </c>
      <c r="T798" t="str">
        <f>VLOOKUP(CleanedData[[#This Row],[Province]],'02_Lookup_Tables'!$D$2:$E$10,2, FALSE)</f>
        <v>Northern Region</v>
      </c>
      <c r="U798" t="str" cm="1">
        <f t="array" ref="U798">_xlfn.IFS(CleanedData[[#This Row],[Purchase Amount]]&lt;500,"Low",
CleanedData[[#This Row],[Purchase Amount]]&lt;5000,"Medium",
TRUE,"High")</f>
        <v>Low</v>
      </c>
      <c r="V798" t="str">
        <f>TEXT(CleanedData[[#This Row],[Date]],"mmmm")</f>
        <v>January</v>
      </c>
      <c r="W798" t="str">
        <f>"Q"&amp;ROUNDUP(MONTH(CleanedData[[#This Row],[Date]])/3,0)</f>
        <v>Q1</v>
      </c>
      <c r="X798" t="str">
        <f>IF(CleanedData[[#This Row],[Purchase Amount]]&gt;=5000,"Yes","No")</f>
        <v>No</v>
      </c>
      <c r="Y798">
        <f>IF(CleanedData[[#This Row],[Recommend]]="Yes",1,0)</f>
        <v>1</v>
      </c>
      <c r="Z798" s="6">
        <f>CleanedData[[#This Row],[Purchase Amount]]*0.15</f>
        <v>17.944499999999998</v>
      </c>
      <c r="AA798" s="6">
        <f>CleanedData[[#This Row],[Purchase Amount]]*1.15</f>
        <v>137.57449999999997</v>
      </c>
    </row>
    <row r="799" spans="1:27" x14ac:dyDescent="0.3">
      <c r="A799">
        <v>932</v>
      </c>
      <c r="B799" t="s">
        <v>1023</v>
      </c>
      <c r="C799" s="1">
        <v>45502</v>
      </c>
      <c r="D799">
        <v>63</v>
      </c>
      <c r="E799" t="s">
        <v>39</v>
      </c>
      <c r="F799" t="s">
        <v>77</v>
      </c>
      <c r="G799" t="s">
        <v>173</v>
      </c>
      <c r="H799">
        <v>5</v>
      </c>
      <c r="I799" t="s">
        <v>42</v>
      </c>
      <c r="J799" t="s">
        <v>69</v>
      </c>
      <c r="K799" t="s">
        <v>55</v>
      </c>
      <c r="L799" t="s">
        <v>42</v>
      </c>
      <c r="M799" t="s">
        <v>156</v>
      </c>
      <c r="N799" t="s">
        <v>57</v>
      </c>
      <c r="O799" t="s">
        <v>148</v>
      </c>
      <c r="P799" t="s">
        <v>49</v>
      </c>
      <c r="Q799" t="s">
        <v>50</v>
      </c>
      <c r="R799" s="6">
        <f>_xlfn.XLOOKUP(CleanedData[[#This Row],[Product]],'02_Lookup_Tables'!$A$2:$A$126,'02_Lookup_Tables'!$B$2:$B$126)</f>
        <v>13056.99</v>
      </c>
      <c r="S799" t="str">
        <f>VLOOKUP(CleanedData[[#This Row],[Product]],'02_Lookup_Tables'!$H$2:$I$126,2,FALSE)</f>
        <v>Electronics</v>
      </c>
      <c r="T799" t="str">
        <f>VLOOKUP(CleanedData[[#This Row],[Province]],'02_Lookup_Tables'!$D$2:$E$10,2, FALSE)</f>
        <v>Central Region</v>
      </c>
      <c r="U799" t="str" cm="1">
        <f t="array" ref="U799">_xlfn.IFS(CleanedData[[#This Row],[Purchase Amount]]&lt;500,"Low",
CleanedData[[#This Row],[Purchase Amount]]&lt;5000,"Medium",
TRUE,"High")</f>
        <v>High</v>
      </c>
      <c r="V799" t="str">
        <f>TEXT(CleanedData[[#This Row],[Date]],"mmmm")</f>
        <v>July</v>
      </c>
      <c r="W799" t="str">
        <f>"Q"&amp;ROUNDUP(MONTH(CleanedData[[#This Row],[Date]])/3,0)</f>
        <v>Q3</v>
      </c>
      <c r="X799" t="str">
        <f>IF(CleanedData[[#This Row],[Purchase Amount]]&gt;=5000,"Yes","No")</f>
        <v>Yes</v>
      </c>
      <c r="Y799">
        <f>IF(CleanedData[[#This Row],[Recommend]]="Yes",1,0)</f>
        <v>0</v>
      </c>
      <c r="Z799" s="6">
        <f>CleanedData[[#This Row],[Purchase Amount]]*0.15</f>
        <v>1958.5484999999999</v>
      </c>
      <c r="AA799" s="6">
        <f>CleanedData[[#This Row],[Purchase Amount]]*1.15</f>
        <v>15015.538499999999</v>
      </c>
    </row>
    <row r="800" spans="1:27" x14ac:dyDescent="0.3">
      <c r="A800">
        <v>933</v>
      </c>
      <c r="B800" t="s">
        <v>1024</v>
      </c>
      <c r="C800" s="1">
        <v>45819</v>
      </c>
      <c r="D800">
        <v>44</v>
      </c>
      <c r="E800" t="s">
        <v>60</v>
      </c>
      <c r="F800" t="s">
        <v>68</v>
      </c>
      <c r="G800" t="s">
        <v>696</v>
      </c>
      <c r="H800">
        <v>5</v>
      </c>
      <c r="I800" t="s">
        <v>42</v>
      </c>
      <c r="J800" t="s">
        <v>74</v>
      </c>
      <c r="K800" t="s">
        <v>55</v>
      </c>
      <c r="L800" t="s">
        <v>42</v>
      </c>
      <c r="M800" t="s">
        <v>231</v>
      </c>
      <c r="N800" t="s">
        <v>57</v>
      </c>
      <c r="O800" t="s">
        <v>89</v>
      </c>
      <c r="P800" t="s">
        <v>70</v>
      </c>
      <c r="Q800" t="s">
        <v>81</v>
      </c>
      <c r="R800" s="6">
        <f>_xlfn.XLOOKUP(CleanedData[[#This Row],[Product]],'02_Lookup_Tables'!$A$2:$A$126,'02_Lookup_Tables'!$B$2:$B$126)</f>
        <v>1233.45</v>
      </c>
      <c r="S800" t="str">
        <f>VLOOKUP(CleanedData[[#This Row],[Product]],'02_Lookup_Tables'!$H$2:$I$126,2,FALSE)</f>
        <v>Beauty &amp; Personal Care</v>
      </c>
      <c r="T800" t="str">
        <f>VLOOKUP(CleanedData[[#This Row],[Province]],'02_Lookup_Tables'!$D$2:$E$10,2, FALSE)</f>
        <v>Northern Region</v>
      </c>
      <c r="U800" t="str" cm="1">
        <f t="array" ref="U800">_xlfn.IFS(CleanedData[[#This Row],[Purchase Amount]]&lt;500,"Low",
CleanedData[[#This Row],[Purchase Amount]]&lt;5000,"Medium",
TRUE,"High")</f>
        <v>Medium</v>
      </c>
      <c r="V800" t="str">
        <f>TEXT(CleanedData[[#This Row],[Date]],"mmmm")</f>
        <v>June</v>
      </c>
      <c r="W800" t="str">
        <f>"Q"&amp;ROUNDUP(MONTH(CleanedData[[#This Row],[Date]])/3,0)</f>
        <v>Q2</v>
      </c>
      <c r="X800" t="str">
        <f>IF(CleanedData[[#This Row],[Purchase Amount]]&gt;=5000,"Yes","No")</f>
        <v>No</v>
      </c>
      <c r="Y800">
        <f>IF(CleanedData[[#This Row],[Recommend]]="Yes",1,0)</f>
        <v>0</v>
      </c>
      <c r="Z800" s="6">
        <f>CleanedData[[#This Row],[Purchase Amount]]*0.15</f>
        <v>185.01750000000001</v>
      </c>
      <c r="AA800" s="6">
        <f>CleanedData[[#This Row],[Purchase Amount]]*1.15</f>
        <v>1418.4675</v>
      </c>
    </row>
    <row r="801" spans="1:27" x14ac:dyDescent="0.3">
      <c r="A801">
        <v>934</v>
      </c>
      <c r="B801" t="s">
        <v>1025</v>
      </c>
      <c r="C801" s="1">
        <v>45573</v>
      </c>
      <c r="D801">
        <v>26</v>
      </c>
      <c r="E801" t="s">
        <v>39</v>
      </c>
      <c r="F801" t="s">
        <v>125</v>
      </c>
      <c r="G801" t="s">
        <v>349</v>
      </c>
      <c r="H801">
        <v>1</v>
      </c>
      <c r="I801" t="s">
        <v>42</v>
      </c>
      <c r="J801" t="s">
        <v>69</v>
      </c>
      <c r="K801" t="s">
        <v>55</v>
      </c>
      <c r="L801" t="s">
        <v>45</v>
      </c>
      <c r="M801" t="s">
        <v>79</v>
      </c>
      <c r="N801" t="s">
        <v>80</v>
      </c>
      <c r="O801" t="s">
        <v>89</v>
      </c>
      <c r="P801" t="s">
        <v>49</v>
      </c>
      <c r="Q801" t="s">
        <v>58</v>
      </c>
      <c r="R801" s="6">
        <f>_xlfn.XLOOKUP(CleanedData[[#This Row],[Product]],'02_Lookup_Tables'!$A$2:$A$126,'02_Lookup_Tables'!$B$2:$B$126)</f>
        <v>53.85</v>
      </c>
      <c r="S801" t="str">
        <f>VLOOKUP(CleanedData[[#This Row],[Product]],'02_Lookup_Tables'!$H$2:$I$126,2,FALSE)</f>
        <v>Food</v>
      </c>
      <c r="T801" t="str">
        <f>VLOOKUP(CleanedData[[#This Row],[Province]],'02_Lookup_Tables'!$D$2:$E$10,2, FALSE)</f>
        <v>Western Region</v>
      </c>
      <c r="U801" t="str" cm="1">
        <f t="array" ref="U801">_xlfn.IFS(CleanedData[[#This Row],[Purchase Amount]]&lt;500,"Low",
CleanedData[[#This Row],[Purchase Amount]]&lt;5000,"Medium",
TRUE,"High")</f>
        <v>Low</v>
      </c>
      <c r="V801" t="str">
        <f>TEXT(CleanedData[[#This Row],[Date]],"mmmm")</f>
        <v>October</v>
      </c>
      <c r="W801" t="str">
        <f>"Q"&amp;ROUNDUP(MONTH(CleanedData[[#This Row],[Date]])/3,0)</f>
        <v>Q4</v>
      </c>
      <c r="X801" t="str">
        <f>IF(CleanedData[[#This Row],[Purchase Amount]]&gt;=5000,"Yes","No")</f>
        <v>No</v>
      </c>
      <c r="Y801">
        <f>IF(CleanedData[[#This Row],[Recommend]]="Yes",1,0)</f>
        <v>0</v>
      </c>
      <c r="Z801" s="6">
        <f>CleanedData[[#This Row],[Purchase Amount]]*0.15</f>
        <v>8.0775000000000006</v>
      </c>
      <c r="AA801" s="6">
        <f>CleanedData[[#This Row],[Purchase Amount]]*1.15</f>
        <v>61.927499999999995</v>
      </c>
    </row>
    <row r="802" spans="1:27" x14ac:dyDescent="0.3">
      <c r="A802">
        <v>936</v>
      </c>
      <c r="B802" t="s">
        <v>1026</v>
      </c>
      <c r="C802" s="1">
        <v>45893</v>
      </c>
      <c r="D802">
        <v>69</v>
      </c>
      <c r="E802" t="s">
        <v>39</v>
      </c>
      <c r="F802" t="s">
        <v>77</v>
      </c>
      <c r="G802" t="s">
        <v>505</v>
      </c>
      <c r="H802">
        <v>2</v>
      </c>
      <c r="I802" t="s">
        <v>45</v>
      </c>
      <c r="J802" t="s">
        <v>69</v>
      </c>
      <c r="K802" t="s">
        <v>55</v>
      </c>
      <c r="L802" t="s">
        <v>45</v>
      </c>
      <c r="M802" t="s">
        <v>79</v>
      </c>
      <c r="N802" t="s">
        <v>47</v>
      </c>
      <c r="O802" t="s">
        <v>89</v>
      </c>
      <c r="P802" t="s">
        <v>49</v>
      </c>
      <c r="Q802" t="s">
        <v>97</v>
      </c>
      <c r="R802" s="6">
        <f>_xlfn.XLOOKUP(CleanedData[[#This Row],[Product]],'02_Lookup_Tables'!$A$2:$A$126,'02_Lookup_Tables'!$B$2:$B$126)</f>
        <v>2572.02</v>
      </c>
      <c r="S802" t="str">
        <f>VLOOKUP(CleanedData[[#This Row],[Product]],'02_Lookup_Tables'!$H$2:$I$126,2,FALSE)</f>
        <v>Home &amp; Living</v>
      </c>
      <c r="T802" t="str">
        <f>VLOOKUP(CleanedData[[#This Row],[Province]],'02_Lookup_Tables'!$D$2:$E$10,2, FALSE)</f>
        <v>Central Region</v>
      </c>
      <c r="U802" t="str" cm="1">
        <f t="array" ref="U802">_xlfn.IFS(CleanedData[[#This Row],[Purchase Amount]]&lt;500,"Low",
CleanedData[[#This Row],[Purchase Amount]]&lt;5000,"Medium",
TRUE,"High")</f>
        <v>Medium</v>
      </c>
      <c r="V802" t="str">
        <f>TEXT(CleanedData[[#This Row],[Date]],"mmmm")</f>
        <v>August</v>
      </c>
      <c r="W802" t="str">
        <f>"Q"&amp;ROUNDUP(MONTH(CleanedData[[#This Row],[Date]])/3,0)</f>
        <v>Q3</v>
      </c>
      <c r="X802" t="str">
        <f>IF(CleanedData[[#This Row],[Purchase Amount]]&gt;=5000,"Yes","No")</f>
        <v>No</v>
      </c>
      <c r="Y802">
        <f>IF(CleanedData[[#This Row],[Recommend]]="Yes",1,0)</f>
        <v>1</v>
      </c>
      <c r="Z802" s="6">
        <f>CleanedData[[#This Row],[Purchase Amount]]*0.15</f>
        <v>385.803</v>
      </c>
      <c r="AA802" s="6">
        <f>CleanedData[[#This Row],[Purchase Amount]]*1.15</f>
        <v>2957.8229999999999</v>
      </c>
    </row>
    <row r="803" spans="1:27" x14ac:dyDescent="0.3">
      <c r="A803">
        <v>937</v>
      </c>
      <c r="B803" t="s">
        <v>1027</v>
      </c>
      <c r="C803" s="1">
        <v>45683</v>
      </c>
      <c r="D803">
        <v>29</v>
      </c>
      <c r="E803" t="s">
        <v>39</v>
      </c>
      <c r="F803" t="s">
        <v>83</v>
      </c>
      <c r="G803" t="s">
        <v>976</v>
      </c>
      <c r="H803">
        <v>2</v>
      </c>
      <c r="I803" t="s">
        <v>45</v>
      </c>
      <c r="J803" t="s">
        <v>74</v>
      </c>
      <c r="K803" t="s">
        <v>64</v>
      </c>
      <c r="L803" t="s">
        <v>45</v>
      </c>
      <c r="M803" t="s">
        <v>147</v>
      </c>
      <c r="N803" t="s">
        <v>47</v>
      </c>
      <c r="O803" t="s">
        <v>148</v>
      </c>
      <c r="P803" t="s">
        <v>70</v>
      </c>
      <c r="Q803" t="s">
        <v>58</v>
      </c>
      <c r="R803" s="6">
        <f>_xlfn.XLOOKUP(CleanedData[[#This Row],[Product]],'02_Lookup_Tables'!$A$2:$A$126,'02_Lookup_Tables'!$B$2:$B$126)</f>
        <v>412.16</v>
      </c>
      <c r="S803" t="str">
        <f>VLOOKUP(CleanedData[[#This Row],[Product]],'02_Lookup_Tables'!$H$2:$I$126,2,FALSE)</f>
        <v>Apparel</v>
      </c>
      <c r="T803" t="str">
        <f>VLOOKUP(CleanedData[[#This Row],[Province]],'02_Lookup_Tables'!$D$2:$E$10,2, FALSE)</f>
        <v>Western Region</v>
      </c>
      <c r="U803" t="str" cm="1">
        <f t="array" ref="U803">_xlfn.IFS(CleanedData[[#This Row],[Purchase Amount]]&lt;500,"Low",
CleanedData[[#This Row],[Purchase Amount]]&lt;5000,"Medium",
TRUE,"High")</f>
        <v>Low</v>
      </c>
      <c r="V803" t="str">
        <f>TEXT(CleanedData[[#This Row],[Date]],"mmmm")</f>
        <v>January</v>
      </c>
      <c r="W803" t="str">
        <f>"Q"&amp;ROUNDUP(MONTH(CleanedData[[#This Row],[Date]])/3,0)</f>
        <v>Q1</v>
      </c>
      <c r="X803" t="str">
        <f>IF(CleanedData[[#This Row],[Purchase Amount]]&gt;=5000,"Yes","No")</f>
        <v>No</v>
      </c>
      <c r="Y803">
        <f>IF(CleanedData[[#This Row],[Recommend]]="Yes",1,0)</f>
        <v>1</v>
      </c>
      <c r="Z803" s="6">
        <f>CleanedData[[#This Row],[Purchase Amount]]*0.15</f>
        <v>61.823999999999998</v>
      </c>
      <c r="AA803" s="6">
        <f>CleanedData[[#This Row],[Purchase Amount]]*1.15</f>
        <v>473.98399999999998</v>
      </c>
    </row>
    <row r="804" spans="1:27" x14ac:dyDescent="0.3">
      <c r="A804">
        <v>938</v>
      </c>
      <c r="B804" t="s">
        <v>1028</v>
      </c>
      <c r="C804" s="1">
        <v>45981</v>
      </c>
      <c r="D804">
        <v>27</v>
      </c>
      <c r="E804" t="s">
        <v>52</v>
      </c>
      <c r="F804" t="s">
        <v>125</v>
      </c>
      <c r="G804" t="s">
        <v>62</v>
      </c>
      <c r="H804">
        <v>5</v>
      </c>
      <c r="I804" t="s">
        <v>45</v>
      </c>
      <c r="J804" t="s">
        <v>69</v>
      </c>
      <c r="K804" t="s">
        <v>64</v>
      </c>
      <c r="L804" t="s">
        <v>45</v>
      </c>
      <c r="M804" t="s">
        <v>147</v>
      </c>
      <c r="N804" t="s">
        <v>57</v>
      </c>
      <c r="O804" t="s">
        <v>148</v>
      </c>
      <c r="P804" t="s">
        <v>49</v>
      </c>
      <c r="Q804" t="s">
        <v>58</v>
      </c>
      <c r="R804" s="6">
        <f>_xlfn.XLOOKUP(CleanedData[[#This Row],[Product]],'02_Lookup_Tables'!$A$2:$A$126,'02_Lookup_Tables'!$B$2:$B$126)</f>
        <v>230.14</v>
      </c>
      <c r="S804" t="str">
        <f>VLOOKUP(CleanedData[[#This Row],[Product]],'02_Lookup_Tables'!$H$2:$I$126,2,FALSE)</f>
        <v>Sports &amp; Outdoors</v>
      </c>
      <c r="T804" t="str">
        <f>VLOOKUP(CleanedData[[#This Row],[Province]],'02_Lookup_Tables'!$D$2:$E$10,2, FALSE)</f>
        <v>Western Region</v>
      </c>
      <c r="U804" t="str" cm="1">
        <f t="array" ref="U804">_xlfn.IFS(CleanedData[[#This Row],[Purchase Amount]]&lt;500,"Low",
CleanedData[[#This Row],[Purchase Amount]]&lt;5000,"Medium",
TRUE,"High")</f>
        <v>Low</v>
      </c>
      <c r="V804" t="str">
        <f>TEXT(CleanedData[[#This Row],[Date]],"mmmm")</f>
        <v>November</v>
      </c>
      <c r="W804" t="str">
        <f>"Q"&amp;ROUNDUP(MONTH(CleanedData[[#This Row],[Date]])/3,0)</f>
        <v>Q4</v>
      </c>
      <c r="X804" t="str">
        <f>IF(CleanedData[[#This Row],[Purchase Amount]]&gt;=5000,"Yes","No")</f>
        <v>No</v>
      </c>
      <c r="Y804">
        <f>IF(CleanedData[[#This Row],[Recommend]]="Yes",1,0)</f>
        <v>1</v>
      </c>
      <c r="Z804" s="6">
        <f>CleanedData[[#This Row],[Purchase Amount]]*0.15</f>
        <v>34.520999999999994</v>
      </c>
      <c r="AA804" s="6">
        <f>CleanedData[[#This Row],[Purchase Amount]]*1.15</f>
        <v>264.66099999999994</v>
      </c>
    </row>
    <row r="805" spans="1:27" x14ac:dyDescent="0.3">
      <c r="A805">
        <v>939</v>
      </c>
      <c r="B805" t="s">
        <v>1029</v>
      </c>
      <c r="C805" s="1">
        <v>45897</v>
      </c>
      <c r="D805">
        <v>55</v>
      </c>
      <c r="E805" t="s">
        <v>52</v>
      </c>
      <c r="F805" t="s">
        <v>130</v>
      </c>
      <c r="G805" t="s">
        <v>84</v>
      </c>
      <c r="H805">
        <v>1</v>
      </c>
      <c r="I805" t="s">
        <v>45</v>
      </c>
      <c r="J805" t="s">
        <v>43</v>
      </c>
      <c r="K805" t="s">
        <v>44</v>
      </c>
      <c r="L805" t="s">
        <v>42</v>
      </c>
      <c r="M805" t="s">
        <v>180</v>
      </c>
      <c r="N805" t="s">
        <v>80</v>
      </c>
      <c r="O805" t="s">
        <v>89</v>
      </c>
      <c r="P805" t="s">
        <v>49</v>
      </c>
      <c r="Q805" t="s">
        <v>50</v>
      </c>
      <c r="R805" s="6">
        <f>_xlfn.XLOOKUP(CleanedData[[#This Row],[Product]],'02_Lookup_Tables'!$A$2:$A$126,'02_Lookup_Tables'!$B$2:$B$126)</f>
        <v>1158.56</v>
      </c>
      <c r="S805" t="str">
        <f>VLOOKUP(CleanedData[[#This Row],[Product]],'02_Lookup_Tables'!$H$2:$I$126,2,FALSE)</f>
        <v>Toys &amp; Games</v>
      </c>
      <c r="T805" t="str">
        <f>VLOOKUP(CleanedData[[#This Row],[Province]],'02_Lookup_Tables'!$D$2:$E$10,2, FALSE)</f>
        <v>Eastern Region</v>
      </c>
      <c r="U805" t="str" cm="1">
        <f t="array" ref="U805">_xlfn.IFS(CleanedData[[#This Row],[Purchase Amount]]&lt;500,"Low",
CleanedData[[#This Row],[Purchase Amount]]&lt;5000,"Medium",
TRUE,"High")</f>
        <v>Medium</v>
      </c>
      <c r="V805" t="str">
        <f>TEXT(CleanedData[[#This Row],[Date]],"mmmm")</f>
        <v>August</v>
      </c>
      <c r="W805" t="str">
        <f>"Q"&amp;ROUNDUP(MONTH(CleanedData[[#This Row],[Date]])/3,0)</f>
        <v>Q3</v>
      </c>
      <c r="X805" t="str">
        <f>IF(CleanedData[[#This Row],[Purchase Amount]]&gt;=5000,"Yes","No")</f>
        <v>No</v>
      </c>
      <c r="Y805">
        <f>IF(CleanedData[[#This Row],[Recommend]]="Yes",1,0)</f>
        <v>1</v>
      </c>
      <c r="Z805" s="6">
        <f>CleanedData[[#This Row],[Purchase Amount]]*0.15</f>
        <v>173.78399999999999</v>
      </c>
      <c r="AA805" s="6">
        <f>CleanedData[[#This Row],[Purchase Amount]]*1.15</f>
        <v>1332.3439999999998</v>
      </c>
    </row>
    <row r="806" spans="1:27" x14ac:dyDescent="0.3">
      <c r="A806">
        <v>940</v>
      </c>
      <c r="B806" t="s">
        <v>1030</v>
      </c>
      <c r="C806" s="1">
        <v>45904</v>
      </c>
      <c r="E806" t="s">
        <v>60</v>
      </c>
      <c r="F806" t="s">
        <v>68</v>
      </c>
      <c r="G806" t="s">
        <v>472</v>
      </c>
      <c r="H806">
        <v>5</v>
      </c>
      <c r="I806" t="s">
        <v>45</v>
      </c>
      <c r="J806" t="s">
        <v>63</v>
      </c>
      <c r="K806" t="s">
        <v>44</v>
      </c>
      <c r="L806" t="s">
        <v>45</v>
      </c>
      <c r="N806" t="s">
        <v>57</v>
      </c>
      <c r="O806" t="s">
        <v>134</v>
      </c>
      <c r="P806" t="s">
        <v>8646</v>
      </c>
      <c r="Q806" t="s">
        <v>166</v>
      </c>
      <c r="R806" s="6">
        <f>_xlfn.XLOOKUP(CleanedData[[#This Row],[Product]],'02_Lookup_Tables'!$A$2:$A$126,'02_Lookup_Tables'!$B$2:$B$126)</f>
        <v>2216.12</v>
      </c>
      <c r="S806" t="str">
        <f>VLOOKUP(CleanedData[[#This Row],[Product]],'02_Lookup_Tables'!$H$2:$I$126,2,FALSE)</f>
        <v>Beauty &amp; Personal Care</v>
      </c>
      <c r="T806" t="str">
        <f>VLOOKUP(CleanedData[[#This Row],[Province]],'02_Lookup_Tables'!$D$2:$E$10,2, FALSE)</f>
        <v>Northern Region</v>
      </c>
      <c r="U806" t="str" cm="1">
        <f t="array" ref="U806">_xlfn.IFS(CleanedData[[#This Row],[Purchase Amount]]&lt;500,"Low",
CleanedData[[#This Row],[Purchase Amount]]&lt;5000,"Medium",
TRUE,"High")</f>
        <v>Medium</v>
      </c>
      <c r="V806" t="str">
        <f>TEXT(CleanedData[[#This Row],[Date]],"mmmm")</f>
        <v>September</v>
      </c>
      <c r="W806" t="str">
        <f>"Q"&amp;ROUNDUP(MONTH(CleanedData[[#This Row],[Date]])/3,0)</f>
        <v>Q3</v>
      </c>
      <c r="X806" t="str">
        <f>IF(CleanedData[[#This Row],[Purchase Amount]]&gt;=5000,"Yes","No")</f>
        <v>No</v>
      </c>
      <c r="Y806">
        <f>IF(CleanedData[[#This Row],[Recommend]]="Yes",1,0)</f>
        <v>1</v>
      </c>
      <c r="Z806" s="6">
        <f>CleanedData[[#This Row],[Purchase Amount]]*0.15</f>
        <v>332.41799999999995</v>
      </c>
      <c r="AA806" s="6">
        <f>CleanedData[[#This Row],[Purchase Amount]]*1.15</f>
        <v>2548.5379999999996</v>
      </c>
    </row>
    <row r="807" spans="1:27" x14ac:dyDescent="0.3">
      <c r="A807">
        <v>941</v>
      </c>
      <c r="B807" t="s">
        <v>1031</v>
      </c>
      <c r="C807" s="1">
        <v>45634</v>
      </c>
      <c r="D807">
        <v>45</v>
      </c>
      <c r="E807" t="s">
        <v>60</v>
      </c>
      <c r="F807" t="s">
        <v>130</v>
      </c>
      <c r="G807" t="s">
        <v>41</v>
      </c>
      <c r="H807">
        <v>1</v>
      </c>
      <c r="I807" t="s">
        <v>42</v>
      </c>
      <c r="J807" t="s">
        <v>74</v>
      </c>
      <c r="K807" t="s">
        <v>44</v>
      </c>
      <c r="L807" t="s">
        <v>45</v>
      </c>
      <c r="M807" t="s">
        <v>180</v>
      </c>
      <c r="N807" t="s">
        <v>80</v>
      </c>
      <c r="O807" t="s">
        <v>89</v>
      </c>
      <c r="P807" t="s">
        <v>49</v>
      </c>
      <c r="Q807" t="s">
        <v>93</v>
      </c>
      <c r="R807" s="6">
        <f>_xlfn.XLOOKUP(CleanedData[[#This Row],[Product]],'02_Lookup_Tables'!$A$2:$A$126,'02_Lookup_Tables'!$B$2:$B$126)</f>
        <v>2479.5700000000002</v>
      </c>
      <c r="S807" t="str">
        <f>VLOOKUP(CleanedData[[#This Row],[Product]],'02_Lookup_Tables'!$H$2:$I$126,2,FALSE)</f>
        <v>Accessories</v>
      </c>
      <c r="T807" t="str">
        <f>VLOOKUP(CleanedData[[#This Row],[Province]],'02_Lookup_Tables'!$D$2:$E$10,2, FALSE)</f>
        <v>Eastern Region</v>
      </c>
      <c r="U807" t="str" cm="1">
        <f t="array" ref="U807">_xlfn.IFS(CleanedData[[#This Row],[Purchase Amount]]&lt;500,"Low",
CleanedData[[#This Row],[Purchase Amount]]&lt;5000,"Medium",
TRUE,"High")</f>
        <v>Medium</v>
      </c>
      <c r="V807" t="str">
        <f>TEXT(CleanedData[[#This Row],[Date]],"mmmm")</f>
        <v>December</v>
      </c>
      <c r="W807" t="str">
        <f>"Q"&amp;ROUNDUP(MONTH(CleanedData[[#This Row],[Date]])/3,0)</f>
        <v>Q4</v>
      </c>
      <c r="X807" t="str">
        <f>IF(CleanedData[[#This Row],[Purchase Amount]]&gt;=5000,"Yes","No")</f>
        <v>No</v>
      </c>
      <c r="Y807">
        <f>IF(CleanedData[[#This Row],[Recommend]]="Yes",1,0)</f>
        <v>0</v>
      </c>
      <c r="Z807" s="6">
        <f>CleanedData[[#This Row],[Purchase Amount]]*0.15</f>
        <v>371.93549999999999</v>
      </c>
      <c r="AA807" s="6">
        <f>CleanedData[[#This Row],[Purchase Amount]]*1.15</f>
        <v>2851.5054999999998</v>
      </c>
    </row>
    <row r="808" spans="1:27" x14ac:dyDescent="0.3">
      <c r="A808">
        <v>943</v>
      </c>
      <c r="B808" t="s">
        <v>1032</v>
      </c>
      <c r="C808" s="1">
        <v>45547</v>
      </c>
      <c r="D808">
        <v>76</v>
      </c>
      <c r="E808" t="s">
        <v>52</v>
      </c>
      <c r="F808" t="s">
        <v>77</v>
      </c>
      <c r="G808" t="s">
        <v>454</v>
      </c>
      <c r="H808">
        <v>4</v>
      </c>
      <c r="I808" t="s">
        <v>42</v>
      </c>
      <c r="J808" t="s">
        <v>69</v>
      </c>
      <c r="K808" t="s">
        <v>64</v>
      </c>
      <c r="L808" t="s">
        <v>42</v>
      </c>
      <c r="N808" t="s">
        <v>96</v>
      </c>
      <c r="O808" t="s">
        <v>134</v>
      </c>
      <c r="P808" t="s">
        <v>8646</v>
      </c>
      <c r="Q808" t="s">
        <v>97</v>
      </c>
      <c r="R808" s="6">
        <f>_xlfn.XLOOKUP(CleanedData[[#This Row],[Product]],'02_Lookup_Tables'!$A$2:$A$126,'02_Lookup_Tables'!$B$2:$B$126)</f>
        <v>2413.3000000000002</v>
      </c>
      <c r="S808" t="str">
        <f>VLOOKUP(CleanedData[[#This Row],[Product]],'02_Lookup_Tables'!$H$2:$I$126,2,FALSE)</f>
        <v>Electronics</v>
      </c>
      <c r="T808" t="str">
        <f>VLOOKUP(CleanedData[[#This Row],[Province]],'02_Lookup_Tables'!$D$2:$E$10,2, FALSE)</f>
        <v>Central Region</v>
      </c>
      <c r="U808" t="str" cm="1">
        <f t="array" ref="U808">_xlfn.IFS(CleanedData[[#This Row],[Purchase Amount]]&lt;500,"Low",
CleanedData[[#This Row],[Purchase Amount]]&lt;5000,"Medium",
TRUE,"High")</f>
        <v>Medium</v>
      </c>
      <c r="V808" t="str">
        <f>TEXT(CleanedData[[#This Row],[Date]],"mmmm")</f>
        <v>September</v>
      </c>
      <c r="W808" t="str">
        <f>"Q"&amp;ROUNDUP(MONTH(CleanedData[[#This Row],[Date]])/3,0)</f>
        <v>Q3</v>
      </c>
      <c r="X808" t="str">
        <f>IF(CleanedData[[#This Row],[Purchase Amount]]&gt;=5000,"Yes","No")</f>
        <v>No</v>
      </c>
      <c r="Y808">
        <f>IF(CleanedData[[#This Row],[Recommend]]="Yes",1,0)</f>
        <v>0</v>
      </c>
      <c r="Z808" s="6">
        <f>CleanedData[[#This Row],[Purchase Amount]]*0.15</f>
        <v>361.995</v>
      </c>
      <c r="AA808" s="6">
        <f>CleanedData[[#This Row],[Purchase Amount]]*1.15</f>
        <v>2775.2950000000001</v>
      </c>
    </row>
    <row r="809" spans="1:27" x14ac:dyDescent="0.3">
      <c r="A809">
        <v>944</v>
      </c>
      <c r="B809" t="s">
        <v>1033</v>
      </c>
      <c r="C809" s="1">
        <v>45691</v>
      </c>
      <c r="D809">
        <v>45</v>
      </c>
      <c r="E809" t="s">
        <v>60</v>
      </c>
      <c r="F809" t="s">
        <v>130</v>
      </c>
      <c r="G809" t="s">
        <v>345</v>
      </c>
      <c r="H809">
        <v>1</v>
      </c>
      <c r="I809" t="s">
        <v>42</v>
      </c>
      <c r="J809" t="s">
        <v>69</v>
      </c>
      <c r="K809" t="s">
        <v>64</v>
      </c>
      <c r="L809" t="s">
        <v>42</v>
      </c>
      <c r="M809" t="s">
        <v>156</v>
      </c>
      <c r="N809" t="s">
        <v>80</v>
      </c>
      <c r="O809" t="s">
        <v>148</v>
      </c>
      <c r="P809" t="s">
        <v>70</v>
      </c>
      <c r="Q809" t="s">
        <v>93</v>
      </c>
      <c r="R809" s="6">
        <f>_xlfn.XLOOKUP(CleanedData[[#This Row],[Product]],'02_Lookup_Tables'!$A$2:$A$126,'02_Lookup_Tables'!$B$2:$B$126)</f>
        <v>574.49</v>
      </c>
      <c r="S809" t="str">
        <f>VLOOKUP(CleanedData[[#This Row],[Product]],'02_Lookup_Tables'!$H$2:$I$126,2,FALSE)</f>
        <v>Toys &amp; Games</v>
      </c>
      <c r="T809" t="str">
        <f>VLOOKUP(CleanedData[[#This Row],[Province]],'02_Lookup_Tables'!$D$2:$E$10,2, FALSE)</f>
        <v>Eastern Region</v>
      </c>
      <c r="U809" t="str" cm="1">
        <f t="array" ref="U809">_xlfn.IFS(CleanedData[[#This Row],[Purchase Amount]]&lt;500,"Low",
CleanedData[[#This Row],[Purchase Amount]]&lt;5000,"Medium",
TRUE,"High")</f>
        <v>Medium</v>
      </c>
      <c r="V809" t="str">
        <f>TEXT(CleanedData[[#This Row],[Date]],"mmmm")</f>
        <v>February</v>
      </c>
      <c r="W809" t="str">
        <f>"Q"&amp;ROUNDUP(MONTH(CleanedData[[#This Row],[Date]])/3,0)</f>
        <v>Q1</v>
      </c>
      <c r="X809" t="str">
        <f>IF(CleanedData[[#This Row],[Purchase Amount]]&gt;=5000,"Yes","No")</f>
        <v>No</v>
      </c>
      <c r="Y809">
        <f>IF(CleanedData[[#This Row],[Recommend]]="Yes",1,0)</f>
        <v>0</v>
      </c>
      <c r="Z809" s="6">
        <f>CleanedData[[#This Row],[Purchase Amount]]*0.15</f>
        <v>86.173500000000004</v>
      </c>
      <c r="AA809" s="6">
        <f>CleanedData[[#This Row],[Purchase Amount]]*1.15</f>
        <v>660.6635</v>
      </c>
    </row>
    <row r="810" spans="1:27" x14ac:dyDescent="0.3">
      <c r="A810">
        <v>946</v>
      </c>
      <c r="B810" t="s">
        <v>1034</v>
      </c>
      <c r="C810" s="1">
        <v>45563</v>
      </c>
      <c r="D810">
        <v>67</v>
      </c>
      <c r="E810" t="s">
        <v>39</v>
      </c>
      <c r="F810" t="s">
        <v>108</v>
      </c>
      <c r="G810" t="s">
        <v>158</v>
      </c>
      <c r="H810">
        <v>2</v>
      </c>
      <c r="I810" t="s">
        <v>42</v>
      </c>
      <c r="J810" t="s">
        <v>63</v>
      </c>
      <c r="K810" t="s">
        <v>55</v>
      </c>
      <c r="L810" t="s">
        <v>45</v>
      </c>
      <c r="M810" t="s">
        <v>231</v>
      </c>
      <c r="N810" t="s">
        <v>47</v>
      </c>
      <c r="O810" t="s">
        <v>89</v>
      </c>
      <c r="P810" t="s">
        <v>49</v>
      </c>
      <c r="Q810" t="s">
        <v>97</v>
      </c>
      <c r="R810" s="6">
        <f>_xlfn.XLOOKUP(CleanedData[[#This Row],[Product]],'02_Lookup_Tables'!$A$2:$A$126,'02_Lookup_Tables'!$B$2:$B$126)</f>
        <v>2962.6</v>
      </c>
      <c r="S810" t="str">
        <f>VLOOKUP(CleanedData[[#This Row],[Product]],'02_Lookup_Tables'!$H$2:$I$126,2,FALSE)</f>
        <v>Sports &amp; Outdoors</v>
      </c>
      <c r="T810" t="str">
        <f>VLOOKUP(CleanedData[[#This Row],[Province]],'02_Lookup_Tables'!$D$2:$E$10,2, FALSE)</f>
        <v>Gauteng Region</v>
      </c>
      <c r="U810" t="str" cm="1">
        <f t="array" ref="U810">_xlfn.IFS(CleanedData[[#This Row],[Purchase Amount]]&lt;500,"Low",
CleanedData[[#This Row],[Purchase Amount]]&lt;5000,"Medium",
TRUE,"High")</f>
        <v>Medium</v>
      </c>
      <c r="V810" t="str">
        <f>TEXT(CleanedData[[#This Row],[Date]],"mmmm")</f>
        <v>September</v>
      </c>
      <c r="W810" t="str">
        <f>"Q"&amp;ROUNDUP(MONTH(CleanedData[[#This Row],[Date]])/3,0)</f>
        <v>Q3</v>
      </c>
      <c r="X810" t="str">
        <f>IF(CleanedData[[#This Row],[Purchase Amount]]&gt;=5000,"Yes","No")</f>
        <v>No</v>
      </c>
      <c r="Y810">
        <f>IF(CleanedData[[#This Row],[Recommend]]="Yes",1,0)</f>
        <v>0</v>
      </c>
      <c r="Z810" s="6">
        <f>CleanedData[[#This Row],[Purchase Amount]]*0.15</f>
        <v>444.39</v>
      </c>
      <c r="AA810" s="6">
        <f>CleanedData[[#This Row],[Purchase Amount]]*1.15</f>
        <v>3406.99</v>
      </c>
    </row>
    <row r="811" spans="1:27" x14ac:dyDescent="0.3">
      <c r="A811">
        <v>947</v>
      </c>
      <c r="B811" t="s">
        <v>1035</v>
      </c>
      <c r="C811" s="1">
        <v>45876</v>
      </c>
      <c r="D811">
        <v>79</v>
      </c>
      <c r="E811" t="s">
        <v>60</v>
      </c>
      <c r="F811" t="s">
        <v>68</v>
      </c>
      <c r="G811" t="s">
        <v>133</v>
      </c>
      <c r="H811">
        <v>2</v>
      </c>
      <c r="I811" t="s">
        <v>45</v>
      </c>
      <c r="J811" t="s">
        <v>43</v>
      </c>
      <c r="K811" t="s">
        <v>64</v>
      </c>
      <c r="L811" t="s">
        <v>42</v>
      </c>
      <c r="M811" t="s">
        <v>184</v>
      </c>
      <c r="N811" t="s">
        <v>47</v>
      </c>
      <c r="O811" t="s">
        <v>148</v>
      </c>
      <c r="P811" t="s">
        <v>70</v>
      </c>
      <c r="Q811" t="s">
        <v>97</v>
      </c>
      <c r="R811" s="6">
        <f>_xlfn.XLOOKUP(CleanedData[[#This Row],[Product]],'02_Lookup_Tables'!$A$2:$A$126,'02_Lookup_Tables'!$B$2:$B$126)</f>
        <v>1734</v>
      </c>
      <c r="S811" t="str">
        <f>VLOOKUP(CleanedData[[#This Row],[Product]],'02_Lookup_Tables'!$H$2:$I$126,2,FALSE)</f>
        <v>Home &amp; Living</v>
      </c>
      <c r="T811" t="str">
        <f>VLOOKUP(CleanedData[[#This Row],[Province]],'02_Lookup_Tables'!$D$2:$E$10,2, FALSE)</f>
        <v>Northern Region</v>
      </c>
      <c r="U811" t="str" cm="1">
        <f t="array" ref="U811">_xlfn.IFS(CleanedData[[#This Row],[Purchase Amount]]&lt;500,"Low",
CleanedData[[#This Row],[Purchase Amount]]&lt;5000,"Medium",
TRUE,"High")</f>
        <v>Medium</v>
      </c>
      <c r="V811" t="str">
        <f>TEXT(CleanedData[[#This Row],[Date]],"mmmm")</f>
        <v>August</v>
      </c>
      <c r="W811" t="str">
        <f>"Q"&amp;ROUNDUP(MONTH(CleanedData[[#This Row],[Date]])/3,0)</f>
        <v>Q3</v>
      </c>
      <c r="X811" t="str">
        <f>IF(CleanedData[[#This Row],[Purchase Amount]]&gt;=5000,"Yes","No")</f>
        <v>No</v>
      </c>
      <c r="Y811">
        <f>IF(CleanedData[[#This Row],[Recommend]]="Yes",1,0)</f>
        <v>1</v>
      </c>
      <c r="Z811" s="6">
        <f>CleanedData[[#This Row],[Purchase Amount]]*0.15</f>
        <v>260.09999999999997</v>
      </c>
      <c r="AA811" s="6">
        <f>CleanedData[[#This Row],[Purchase Amount]]*1.15</f>
        <v>1994.1</v>
      </c>
    </row>
    <row r="812" spans="1:27" x14ac:dyDescent="0.3">
      <c r="A812">
        <v>948</v>
      </c>
      <c r="B812" t="s">
        <v>1036</v>
      </c>
      <c r="C812" s="1">
        <v>45881</v>
      </c>
      <c r="D812">
        <v>33</v>
      </c>
      <c r="E812" t="s">
        <v>39</v>
      </c>
      <c r="F812" t="s">
        <v>83</v>
      </c>
      <c r="G812" t="s">
        <v>95</v>
      </c>
      <c r="H812">
        <v>2</v>
      </c>
      <c r="I812" t="s">
        <v>45</v>
      </c>
      <c r="J812" t="s">
        <v>69</v>
      </c>
      <c r="K812" t="s">
        <v>44</v>
      </c>
      <c r="L812" t="s">
        <v>45</v>
      </c>
      <c r="M812" t="s">
        <v>100</v>
      </c>
      <c r="N812" t="s">
        <v>47</v>
      </c>
      <c r="O812" t="s">
        <v>48</v>
      </c>
      <c r="P812" t="s">
        <v>49</v>
      </c>
      <c r="Q812" t="s">
        <v>58</v>
      </c>
      <c r="R812" s="6">
        <f>_xlfn.XLOOKUP(CleanedData[[#This Row],[Product]],'02_Lookup_Tables'!$A$2:$A$126,'02_Lookup_Tables'!$B$2:$B$126)</f>
        <v>5390.8</v>
      </c>
      <c r="S812" t="str">
        <f>VLOOKUP(CleanedData[[#This Row],[Product]],'02_Lookup_Tables'!$H$2:$I$126,2,FALSE)</f>
        <v>Electronics</v>
      </c>
      <c r="T812" t="str">
        <f>VLOOKUP(CleanedData[[#This Row],[Province]],'02_Lookup_Tables'!$D$2:$E$10,2, FALSE)</f>
        <v>Western Region</v>
      </c>
      <c r="U812" t="str" cm="1">
        <f t="array" ref="U812">_xlfn.IFS(CleanedData[[#This Row],[Purchase Amount]]&lt;500,"Low",
CleanedData[[#This Row],[Purchase Amount]]&lt;5000,"Medium",
TRUE,"High")</f>
        <v>High</v>
      </c>
      <c r="V812" t="str">
        <f>TEXT(CleanedData[[#This Row],[Date]],"mmmm")</f>
        <v>August</v>
      </c>
      <c r="W812" t="str">
        <f>"Q"&amp;ROUNDUP(MONTH(CleanedData[[#This Row],[Date]])/3,0)</f>
        <v>Q3</v>
      </c>
      <c r="X812" t="str">
        <f>IF(CleanedData[[#This Row],[Purchase Amount]]&gt;=5000,"Yes","No")</f>
        <v>Yes</v>
      </c>
      <c r="Y812">
        <f>IF(CleanedData[[#This Row],[Recommend]]="Yes",1,0)</f>
        <v>1</v>
      </c>
      <c r="Z812" s="6">
        <f>CleanedData[[#This Row],[Purchase Amount]]*0.15</f>
        <v>808.62</v>
      </c>
      <c r="AA812" s="6">
        <f>CleanedData[[#This Row],[Purchase Amount]]*1.15</f>
        <v>6199.42</v>
      </c>
    </row>
    <row r="813" spans="1:27" x14ac:dyDescent="0.3">
      <c r="A813">
        <v>949</v>
      </c>
      <c r="B813" t="s">
        <v>1037</v>
      </c>
      <c r="C813" s="1">
        <v>45629</v>
      </c>
      <c r="D813">
        <v>38</v>
      </c>
      <c r="E813" t="s">
        <v>39</v>
      </c>
      <c r="F813" t="s">
        <v>72</v>
      </c>
      <c r="G813" t="s">
        <v>53</v>
      </c>
      <c r="H813">
        <v>3</v>
      </c>
      <c r="I813" t="s">
        <v>42</v>
      </c>
      <c r="J813" t="s">
        <v>63</v>
      </c>
      <c r="K813" t="s">
        <v>44</v>
      </c>
      <c r="L813" t="s">
        <v>42</v>
      </c>
      <c r="M813" t="s">
        <v>190</v>
      </c>
      <c r="N813" t="s">
        <v>48</v>
      </c>
      <c r="O813" t="s">
        <v>89</v>
      </c>
      <c r="P813" t="s">
        <v>49</v>
      </c>
      <c r="Q813" t="s">
        <v>81</v>
      </c>
      <c r="R813" s="6">
        <f>_xlfn.XLOOKUP(CleanedData[[#This Row],[Product]],'02_Lookup_Tables'!$A$2:$A$126,'02_Lookup_Tables'!$B$2:$B$126)</f>
        <v>444.38</v>
      </c>
      <c r="S813" t="str">
        <f>VLOOKUP(CleanedData[[#This Row],[Product]],'02_Lookup_Tables'!$H$2:$I$126,2,FALSE)</f>
        <v>Beauty &amp; Personal Care</v>
      </c>
      <c r="T813" t="str">
        <f>VLOOKUP(CleanedData[[#This Row],[Province]],'02_Lookup_Tables'!$D$2:$E$10,2, FALSE)</f>
        <v>Central Region</v>
      </c>
      <c r="U813" t="str" cm="1">
        <f t="array" ref="U813">_xlfn.IFS(CleanedData[[#This Row],[Purchase Amount]]&lt;500,"Low",
CleanedData[[#This Row],[Purchase Amount]]&lt;5000,"Medium",
TRUE,"High")</f>
        <v>Low</v>
      </c>
      <c r="V813" t="str">
        <f>TEXT(CleanedData[[#This Row],[Date]],"mmmm")</f>
        <v>December</v>
      </c>
      <c r="W813" t="str">
        <f>"Q"&amp;ROUNDUP(MONTH(CleanedData[[#This Row],[Date]])/3,0)</f>
        <v>Q4</v>
      </c>
      <c r="X813" t="str">
        <f>IF(CleanedData[[#This Row],[Purchase Amount]]&gt;=5000,"Yes","No")</f>
        <v>No</v>
      </c>
      <c r="Y813">
        <f>IF(CleanedData[[#This Row],[Recommend]]="Yes",1,0)</f>
        <v>0</v>
      </c>
      <c r="Z813" s="6">
        <f>CleanedData[[#This Row],[Purchase Amount]]*0.15</f>
        <v>66.656999999999996</v>
      </c>
      <c r="AA813" s="6">
        <f>CleanedData[[#This Row],[Purchase Amount]]*1.15</f>
        <v>511.03699999999998</v>
      </c>
    </row>
    <row r="814" spans="1:27" x14ac:dyDescent="0.3">
      <c r="A814">
        <v>950</v>
      </c>
      <c r="B814" t="s">
        <v>1038</v>
      </c>
      <c r="C814" s="1">
        <v>45564</v>
      </c>
      <c r="D814">
        <v>76</v>
      </c>
      <c r="E814" t="s">
        <v>60</v>
      </c>
      <c r="F814" t="s">
        <v>125</v>
      </c>
      <c r="G814" t="s">
        <v>160</v>
      </c>
      <c r="H814">
        <v>5</v>
      </c>
      <c r="I814" t="s">
        <v>42</v>
      </c>
      <c r="J814" t="s">
        <v>43</v>
      </c>
      <c r="K814" t="s">
        <v>64</v>
      </c>
      <c r="L814" t="s">
        <v>42</v>
      </c>
      <c r="M814" t="s">
        <v>175</v>
      </c>
      <c r="N814" t="s">
        <v>57</v>
      </c>
      <c r="O814" t="s">
        <v>89</v>
      </c>
      <c r="P814" t="s">
        <v>70</v>
      </c>
      <c r="Q814" t="s">
        <v>97</v>
      </c>
      <c r="R814" s="6">
        <f>_xlfn.XLOOKUP(CleanedData[[#This Row],[Product]],'02_Lookup_Tables'!$A$2:$A$126,'02_Lookup_Tables'!$B$2:$B$126)</f>
        <v>294.33</v>
      </c>
      <c r="S814" t="str">
        <f>VLOOKUP(CleanedData[[#This Row],[Product]],'02_Lookup_Tables'!$H$2:$I$126,2,FALSE)</f>
        <v>Toys &amp; Games</v>
      </c>
      <c r="T814" t="str">
        <f>VLOOKUP(CleanedData[[#This Row],[Province]],'02_Lookup_Tables'!$D$2:$E$10,2, FALSE)</f>
        <v>Western Region</v>
      </c>
      <c r="U814" t="str" cm="1">
        <f t="array" ref="U814">_xlfn.IFS(CleanedData[[#This Row],[Purchase Amount]]&lt;500,"Low",
CleanedData[[#This Row],[Purchase Amount]]&lt;5000,"Medium",
TRUE,"High")</f>
        <v>Low</v>
      </c>
      <c r="V814" t="str">
        <f>TEXT(CleanedData[[#This Row],[Date]],"mmmm")</f>
        <v>September</v>
      </c>
      <c r="W814" t="str">
        <f>"Q"&amp;ROUNDUP(MONTH(CleanedData[[#This Row],[Date]])/3,0)</f>
        <v>Q3</v>
      </c>
      <c r="X814" t="str">
        <f>IF(CleanedData[[#This Row],[Purchase Amount]]&gt;=5000,"Yes","No")</f>
        <v>No</v>
      </c>
      <c r="Y814">
        <f>IF(CleanedData[[#This Row],[Recommend]]="Yes",1,0)</f>
        <v>0</v>
      </c>
      <c r="Z814" s="6">
        <f>CleanedData[[#This Row],[Purchase Amount]]*0.15</f>
        <v>44.149499999999996</v>
      </c>
      <c r="AA814" s="6">
        <f>CleanedData[[#This Row],[Purchase Amount]]*1.15</f>
        <v>338.47949999999997</v>
      </c>
    </row>
    <row r="815" spans="1:27" x14ac:dyDescent="0.3">
      <c r="A815">
        <v>951</v>
      </c>
      <c r="B815" t="s">
        <v>1039</v>
      </c>
      <c r="C815" s="1">
        <v>45372</v>
      </c>
      <c r="D815">
        <v>63</v>
      </c>
      <c r="E815" t="s">
        <v>60</v>
      </c>
      <c r="F815" t="s">
        <v>125</v>
      </c>
      <c r="G815" t="s">
        <v>139</v>
      </c>
      <c r="H815">
        <v>4</v>
      </c>
      <c r="I815" t="s">
        <v>45</v>
      </c>
      <c r="J815" t="s">
        <v>63</v>
      </c>
      <c r="K815" t="s">
        <v>44</v>
      </c>
      <c r="L815" t="s">
        <v>42</v>
      </c>
      <c r="M815" t="s">
        <v>75</v>
      </c>
      <c r="N815" t="s">
        <v>96</v>
      </c>
      <c r="O815" t="s">
        <v>89</v>
      </c>
      <c r="P815" t="s">
        <v>70</v>
      </c>
      <c r="Q815" t="s">
        <v>50</v>
      </c>
      <c r="R815" s="6">
        <f>_xlfn.XLOOKUP(CleanedData[[#This Row],[Product]],'02_Lookup_Tables'!$A$2:$A$126,'02_Lookup_Tables'!$B$2:$B$126)</f>
        <v>2340.5700000000002</v>
      </c>
      <c r="S815" t="str">
        <f>VLOOKUP(CleanedData[[#This Row],[Product]],'02_Lookup_Tables'!$H$2:$I$126,2,FALSE)</f>
        <v>Apparel</v>
      </c>
      <c r="T815" t="str">
        <f>VLOOKUP(CleanedData[[#This Row],[Province]],'02_Lookup_Tables'!$D$2:$E$10,2, FALSE)</f>
        <v>Western Region</v>
      </c>
      <c r="U815" t="str" cm="1">
        <f t="array" ref="U815">_xlfn.IFS(CleanedData[[#This Row],[Purchase Amount]]&lt;500,"Low",
CleanedData[[#This Row],[Purchase Amount]]&lt;5000,"Medium",
TRUE,"High")</f>
        <v>Medium</v>
      </c>
      <c r="V815" t="str">
        <f>TEXT(CleanedData[[#This Row],[Date]],"mmmm")</f>
        <v>March</v>
      </c>
      <c r="W815" t="str">
        <f>"Q"&amp;ROUNDUP(MONTH(CleanedData[[#This Row],[Date]])/3,0)</f>
        <v>Q1</v>
      </c>
      <c r="X815" t="str">
        <f>IF(CleanedData[[#This Row],[Purchase Amount]]&gt;=5000,"Yes","No")</f>
        <v>No</v>
      </c>
      <c r="Y815">
        <f>IF(CleanedData[[#This Row],[Recommend]]="Yes",1,0)</f>
        <v>1</v>
      </c>
      <c r="Z815" s="6">
        <f>CleanedData[[#This Row],[Purchase Amount]]*0.15</f>
        <v>351.08550000000002</v>
      </c>
      <c r="AA815" s="6">
        <f>CleanedData[[#This Row],[Purchase Amount]]*1.15</f>
        <v>2691.6554999999998</v>
      </c>
    </row>
    <row r="816" spans="1:27" x14ac:dyDescent="0.3">
      <c r="A816">
        <v>952</v>
      </c>
      <c r="B816" t="s">
        <v>1040</v>
      </c>
      <c r="C816" s="1">
        <v>45820</v>
      </c>
      <c r="D816">
        <v>72</v>
      </c>
      <c r="E816" t="s">
        <v>52</v>
      </c>
      <c r="F816" t="s">
        <v>68</v>
      </c>
      <c r="G816" t="s">
        <v>372</v>
      </c>
      <c r="H816">
        <v>2</v>
      </c>
      <c r="I816" t="s">
        <v>42</v>
      </c>
      <c r="J816" t="s">
        <v>54</v>
      </c>
      <c r="K816" t="s">
        <v>55</v>
      </c>
      <c r="L816" t="s">
        <v>42</v>
      </c>
      <c r="M816" t="s">
        <v>92</v>
      </c>
      <c r="N816" t="s">
        <v>47</v>
      </c>
      <c r="O816" t="s">
        <v>89</v>
      </c>
      <c r="P816" t="s">
        <v>49</v>
      </c>
      <c r="Q816" t="s">
        <v>97</v>
      </c>
      <c r="R816" s="6">
        <f>_xlfn.XLOOKUP(CleanedData[[#This Row],[Product]],'02_Lookup_Tables'!$A$2:$A$126,'02_Lookup_Tables'!$B$2:$B$126)</f>
        <v>944.78</v>
      </c>
      <c r="S816" t="str">
        <f>VLOOKUP(CleanedData[[#This Row],[Product]],'02_Lookup_Tables'!$H$2:$I$126,2,FALSE)</f>
        <v>Electronics</v>
      </c>
      <c r="T816" t="str">
        <f>VLOOKUP(CleanedData[[#This Row],[Province]],'02_Lookup_Tables'!$D$2:$E$10,2, FALSE)</f>
        <v>Northern Region</v>
      </c>
      <c r="U816" t="str" cm="1">
        <f t="array" ref="U816">_xlfn.IFS(CleanedData[[#This Row],[Purchase Amount]]&lt;500,"Low",
CleanedData[[#This Row],[Purchase Amount]]&lt;5000,"Medium",
TRUE,"High")</f>
        <v>Medium</v>
      </c>
      <c r="V816" t="str">
        <f>TEXT(CleanedData[[#This Row],[Date]],"mmmm")</f>
        <v>June</v>
      </c>
      <c r="W816" t="str">
        <f>"Q"&amp;ROUNDUP(MONTH(CleanedData[[#This Row],[Date]])/3,0)</f>
        <v>Q2</v>
      </c>
      <c r="X816" t="str">
        <f>IF(CleanedData[[#This Row],[Purchase Amount]]&gt;=5000,"Yes","No")</f>
        <v>No</v>
      </c>
      <c r="Y816">
        <f>IF(CleanedData[[#This Row],[Recommend]]="Yes",1,0)</f>
        <v>0</v>
      </c>
      <c r="Z816" s="6">
        <f>CleanedData[[#This Row],[Purchase Amount]]*0.15</f>
        <v>141.71699999999998</v>
      </c>
      <c r="AA816" s="6">
        <f>CleanedData[[#This Row],[Purchase Amount]]*1.15</f>
        <v>1086.4969999999998</v>
      </c>
    </row>
    <row r="817" spans="1:27" x14ac:dyDescent="0.3">
      <c r="A817">
        <v>953</v>
      </c>
      <c r="B817" t="s">
        <v>1041</v>
      </c>
      <c r="C817" s="1">
        <v>45823</v>
      </c>
      <c r="D817">
        <v>79</v>
      </c>
      <c r="E817" t="s">
        <v>52</v>
      </c>
      <c r="F817" t="s">
        <v>68</v>
      </c>
      <c r="G817" t="s">
        <v>374</v>
      </c>
      <c r="H817">
        <v>2</v>
      </c>
      <c r="I817" t="s">
        <v>45</v>
      </c>
      <c r="J817" t="s">
        <v>63</v>
      </c>
      <c r="K817" t="s">
        <v>44</v>
      </c>
      <c r="L817" t="s">
        <v>45</v>
      </c>
      <c r="M817" t="s">
        <v>180</v>
      </c>
      <c r="N817" t="s">
        <v>47</v>
      </c>
      <c r="O817" t="s">
        <v>89</v>
      </c>
      <c r="P817" t="s">
        <v>49</v>
      </c>
      <c r="Q817" t="s">
        <v>97</v>
      </c>
      <c r="R817" s="6">
        <f>_xlfn.XLOOKUP(CleanedData[[#This Row],[Product]],'02_Lookup_Tables'!$A$2:$A$126,'02_Lookup_Tables'!$B$2:$B$126)</f>
        <v>2906.97</v>
      </c>
      <c r="S817" t="str">
        <f>VLOOKUP(CleanedData[[#This Row],[Product]],'02_Lookup_Tables'!$H$2:$I$126,2,FALSE)</f>
        <v>Home &amp; Living</v>
      </c>
      <c r="T817" t="str">
        <f>VLOOKUP(CleanedData[[#This Row],[Province]],'02_Lookup_Tables'!$D$2:$E$10,2, FALSE)</f>
        <v>Northern Region</v>
      </c>
      <c r="U817" t="str" cm="1">
        <f t="array" ref="U817">_xlfn.IFS(CleanedData[[#This Row],[Purchase Amount]]&lt;500,"Low",
CleanedData[[#This Row],[Purchase Amount]]&lt;5000,"Medium",
TRUE,"High")</f>
        <v>Medium</v>
      </c>
      <c r="V817" t="str">
        <f>TEXT(CleanedData[[#This Row],[Date]],"mmmm")</f>
        <v>June</v>
      </c>
      <c r="W817" t="str">
        <f>"Q"&amp;ROUNDUP(MONTH(CleanedData[[#This Row],[Date]])/3,0)</f>
        <v>Q2</v>
      </c>
      <c r="X817" t="str">
        <f>IF(CleanedData[[#This Row],[Purchase Amount]]&gt;=5000,"Yes","No")</f>
        <v>No</v>
      </c>
      <c r="Y817">
        <f>IF(CleanedData[[#This Row],[Recommend]]="Yes",1,0)</f>
        <v>1</v>
      </c>
      <c r="Z817" s="6">
        <f>CleanedData[[#This Row],[Purchase Amount]]*0.15</f>
        <v>436.04549999999995</v>
      </c>
      <c r="AA817" s="6">
        <f>CleanedData[[#This Row],[Purchase Amount]]*1.15</f>
        <v>3343.0154999999995</v>
      </c>
    </row>
    <row r="818" spans="1:27" x14ac:dyDescent="0.3">
      <c r="A818">
        <v>954</v>
      </c>
      <c r="B818" t="s">
        <v>1042</v>
      </c>
      <c r="C818" s="1">
        <v>45411</v>
      </c>
      <c r="D818">
        <v>52</v>
      </c>
      <c r="E818" t="s">
        <v>52</v>
      </c>
      <c r="F818" t="s">
        <v>40</v>
      </c>
      <c r="G818" t="s">
        <v>131</v>
      </c>
      <c r="H818">
        <v>1</v>
      </c>
      <c r="I818" t="s">
        <v>42</v>
      </c>
      <c r="J818" t="s">
        <v>74</v>
      </c>
      <c r="K818" t="s">
        <v>44</v>
      </c>
      <c r="L818" t="s">
        <v>45</v>
      </c>
      <c r="M818" t="s">
        <v>156</v>
      </c>
      <c r="N818" t="s">
        <v>80</v>
      </c>
      <c r="O818" t="s">
        <v>148</v>
      </c>
      <c r="P818" t="s">
        <v>70</v>
      </c>
      <c r="Q818" t="s">
        <v>93</v>
      </c>
      <c r="R818" s="6">
        <f>_xlfn.XLOOKUP(CleanedData[[#This Row],[Product]],'02_Lookup_Tables'!$A$2:$A$126,'02_Lookup_Tables'!$B$2:$B$126)</f>
        <v>369.57</v>
      </c>
      <c r="S818" t="str">
        <f>VLOOKUP(CleanedData[[#This Row],[Product]],'02_Lookup_Tables'!$H$2:$I$126,2,FALSE)</f>
        <v>Accessories</v>
      </c>
      <c r="T818" t="str">
        <f>VLOOKUP(CleanedData[[#This Row],[Province]],'02_Lookup_Tables'!$D$2:$E$10,2, FALSE)</f>
        <v>Northern Region</v>
      </c>
      <c r="U818" t="str" cm="1">
        <f t="array" ref="U818">_xlfn.IFS(CleanedData[[#This Row],[Purchase Amount]]&lt;500,"Low",
CleanedData[[#This Row],[Purchase Amount]]&lt;5000,"Medium",
TRUE,"High")</f>
        <v>Low</v>
      </c>
      <c r="V818" t="str">
        <f>TEXT(CleanedData[[#This Row],[Date]],"mmmm")</f>
        <v>April</v>
      </c>
      <c r="W818" t="str">
        <f>"Q"&amp;ROUNDUP(MONTH(CleanedData[[#This Row],[Date]])/3,0)</f>
        <v>Q2</v>
      </c>
      <c r="X818" t="str">
        <f>IF(CleanedData[[#This Row],[Purchase Amount]]&gt;=5000,"Yes","No")</f>
        <v>No</v>
      </c>
      <c r="Y818">
        <f>IF(CleanedData[[#This Row],[Recommend]]="Yes",1,0)</f>
        <v>0</v>
      </c>
      <c r="Z818" s="6">
        <f>CleanedData[[#This Row],[Purchase Amount]]*0.15</f>
        <v>55.435499999999998</v>
      </c>
      <c r="AA818" s="6">
        <f>CleanedData[[#This Row],[Purchase Amount]]*1.15</f>
        <v>425.00549999999998</v>
      </c>
    </row>
    <row r="819" spans="1:27" x14ac:dyDescent="0.3">
      <c r="A819">
        <v>955</v>
      </c>
      <c r="B819" t="s">
        <v>1043</v>
      </c>
      <c r="C819" s="1">
        <v>45898</v>
      </c>
      <c r="D819">
        <v>70</v>
      </c>
      <c r="E819" t="s">
        <v>60</v>
      </c>
      <c r="F819" t="s">
        <v>125</v>
      </c>
      <c r="G819" t="s">
        <v>296</v>
      </c>
      <c r="H819">
        <v>4</v>
      </c>
      <c r="I819" t="s">
        <v>42</v>
      </c>
      <c r="J819" t="s">
        <v>69</v>
      </c>
      <c r="K819" t="s">
        <v>44</v>
      </c>
      <c r="L819" t="s">
        <v>45</v>
      </c>
      <c r="M819" t="s">
        <v>123</v>
      </c>
      <c r="N819" t="s">
        <v>96</v>
      </c>
      <c r="O819" t="s">
        <v>89</v>
      </c>
      <c r="P819" t="s">
        <v>70</v>
      </c>
      <c r="Q819" t="s">
        <v>97</v>
      </c>
      <c r="R819" s="6">
        <f>_xlfn.XLOOKUP(CleanedData[[#This Row],[Product]],'02_Lookup_Tables'!$A$2:$A$126,'02_Lookup_Tables'!$B$2:$B$126)</f>
        <v>657.5</v>
      </c>
      <c r="S819" t="str">
        <f>VLOOKUP(CleanedData[[#This Row],[Product]],'02_Lookup_Tables'!$H$2:$I$126,2,FALSE)</f>
        <v>Home Devices</v>
      </c>
      <c r="T819" t="str">
        <f>VLOOKUP(CleanedData[[#This Row],[Province]],'02_Lookup_Tables'!$D$2:$E$10,2, FALSE)</f>
        <v>Western Region</v>
      </c>
      <c r="U819" t="str" cm="1">
        <f t="array" ref="U819">_xlfn.IFS(CleanedData[[#This Row],[Purchase Amount]]&lt;500,"Low",
CleanedData[[#This Row],[Purchase Amount]]&lt;5000,"Medium",
TRUE,"High")</f>
        <v>Medium</v>
      </c>
      <c r="V819" t="str">
        <f>TEXT(CleanedData[[#This Row],[Date]],"mmmm")</f>
        <v>August</v>
      </c>
      <c r="W819" t="str">
        <f>"Q"&amp;ROUNDUP(MONTH(CleanedData[[#This Row],[Date]])/3,0)</f>
        <v>Q3</v>
      </c>
      <c r="X819" t="str">
        <f>IF(CleanedData[[#This Row],[Purchase Amount]]&gt;=5000,"Yes","No")</f>
        <v>No</v>
      </c>
      <c r="Y819">
        <f>IF(CleanedData[[#This Row],[Recommend]]="Yes",1,0)</f>
        <v>0</v>
      </c>
      <c r="Z819" s="6">
        <f>CleanedData[[#This Row],[Purchase Amount]]*0.15</f>
        <v>98.625</v>
      </c>
      <c r="AA819" s="6">
        <f>CleanedData[[#This Row],[Purchase Amount]]*1.15</f>
        <v>756.12499999999989</v>
      </c>
    </row>
    <row r="820" spans="1:27" x14ac:dyDescent="0.3">
      <c r="A820">
        <v>956</v>
      </c>
      <c r="B820" t="s">
        <v>1044</v>
      </c>
      <c r="C820" s="1">
        <v>45505</v>
      </c>
      <c r="D820">
        <v>68</v>
      </c>
      <c r="E820" t="s">
        <v>60</v>
      </c>
      <c r="F820" t="s">
        <v>68</v>
      </c>
      <c r="G820" t="s">
        <v>271</v>
      </c>
      <c r="H820">
        <v>5</v>
      </c>
      <c r="I820" t="s">
        <v>45</v>
      </c>
      <c r="J820" t="s">
        <v>69</v>
      </c>
      <c r="K820" t="s">
        <v>55</v>
      </c>
      <c r="L820" t="s">
        <v>42</v>
      </c>
      <c r="M820" t="s">
        <v>151</v>
      </c>
      <c r="N820" t="s">
        <v>57</v>
      </c>
      <c r="O820" t="s">
        <v>89</v>
      </c>
      <c r="P820" t="s">
        <v>70</v>
      </c>
      <c r="Q820" t="s">
        <v>97</v>
      </c>
      <c r="R820" s="6">
        <f>_xlfn.XLOOKUP(CleanedData[[#This Row],[Product]],'02_Lookup_Tables'!$A$2:$A$126,'02_Lookup_Tables'!$B$2:$B$126)</f>
        <v>119.63</v>
      </c>
      <c r="S820" t="str">
        <f>VLOOKUP(CleanedData[[#This Row],[Product]],'02_Lookup_Tables'!$H$2:$I$126,2,FALSE)</f>
        <v>Food</v>
      </c>
      <c r="T820" t="str">
        <f>VLOOKUP(CleanedData[[#This Row],[Province]],'02_Lookup_Tables'!$D$2:$E$10,2, FALSE)</f>
        <v>Northern Region</v>
      </c>
      <c r="U820" t="str" cm="1">
        <f t="array" ref="U820">_xlfn.IFS(CleanedData[[#This Row],[Purchase Amount]]&lt;500,"Low",
CleanedData[[#This Row],[Purchase Amount]]&lt;5000,"Medium",
TRUE,"High")</f>
        <v>Low</v>
      </c>
      <c r="V820" t="str">
        <f>TEXT(CleanedData[[#This Row],[Date]],"mmmm")</f>
        <v>August</v>
      </c>
      <c r="W820" t="str">
        <f>"Q"&amp;ROUNDUP(MONTH(CleanedData[[#This Row],[Date]])/3,0)</f>
        <v>Q3</v>
      </c>
      <c r="X820" t="str">
        <f>IF(CleanedData[[#This Row],[Purchase Amount]]&gt;=5000,"Yes","No")</f>
        <v>No</v>
      </c>
      <c r="Y820">
        <f>IF(CleanedData[[#This Row],[Recommend]]="Yes",1,0)</f>
        <v>1</v>
      </c>
      <c r="Z820" s="6">
        <f>CleanedData[[#This Row],[Purchase Amount]]*0.15</f>
        <v>17.944499999999998</v>
      </c>
      <c r="AA820" s="6">
        <f>CleanedData[[#This Row],[Purchase Amount]]*1.15</f>
        <v>137.57449999999997</v>
      </c>
    </row>
    <row r="821" spans="1:27" x14ac:dyDescent="0.3">
      <c r="A821">
        <v>957</v>
      </c>
      <c r="B821" t="s">
        <v>1045</v>
      </c>
      <c r="C821" s="1">
        <v>45847</v>
      </c>
      <c r="D821">
        <v>27</v>
      </c>
      <c r="E821" t="s">
        <v>60</v>
      </c>
      <c r="F821" t="s">
        <v>130</v>
      </c>
      <c r="G821" t="s">
        <v>463</v>
      </c>
      <c r="H821">
        <v>5</v>
      </c>
      <c r="I821" t="s">
        <v>45</v>
      </c>
      <c r="J821" t="s">
        <v>69</v>
      </c>
      <c r="K821" t="s">
        <v>44</v>
      </c>
      <c r="L821" t="s">
        <v>42</v>
      </c>
      <c r="M821" t="s">
        <v>236</v>
      </c>
      <c r="N821" t="s">
        <v>57</v>
      </c>
      <c r="O821" t="s">
        <v>89</v>
      </c>
      <c r="P821" t="s">
        <v>70</v>
      </c>
      <c r="Q821" t="s">
        <v>58</v>
      </c>
      <c r="R821" s="6">
        <f>_xlfn.XLOOKUP(CleanedData[[#This Row],[Product]],'02_Lookup_Tables'!$A$2:$A$126,'02_Lookup_Tables'!$B$2:$B$126)</f>
        <v>470.6</v>
      </c>
      <c r="S821" t="str">
        <f>VLOOKUP(CleanedData[[#This Row],[Product]],'02_Lookup_Tables'!$H$2:$I$126,2,FALSE)</f>
        <v>Toys &amp; Games</v>
      </c>
      <c r="T821" t="str">
        <f>VLOOKUP(CleanedData[[#This Row],[Province]],'02_Lookup_Tables'!$D$2:$E$10,2, FALSE)</f>
        <v>Eastern Region</v>
      </c>
      <c r="U821" t="str" cm="1">
        <f t="array" ref="U821">_xlfn.IFS(CleanedData[[#This Row],[Purchase Amount]]&lt;500,"Low",
CleanedData[[#This Row],[Purchase Amount]]&lt;5000,"Medium",
TRUE,"High")</f>
        <v>Low</v>
      </c>
      <c r="V821" t="str">
        <f>TEXT(CleanedData[[#This Row],[Date]],"mmmm")</f>
        <v>July</v>
      </c>
      <c r="W821" t="str">
        <f>"Q"&amp;ROUNDUP(MONTH(CleanedData[[#This Row],[Date]])/3,0)</f>
        <v>Q3</v>
      </c>
      <c r="X821" t="str">
        <f>IF(CleanedData[[#This Row],[Purchase Amount]]&gt;=5000,"Yes","No")</f>
        <v>No</v>
      </c>
      <c r="Y821">
        <f>IF(CleanedData[[#This Row],[Recommend]]="Yes",1,0)</f>
        <v>1</v>
      </c>
      <c r="Z821" s="6">
        <f>CleanedData[[#This Row],[Purchase Amount]]*0.15</f>
        <v>70.59</v>
      </c>
      <c r="AA821" s="6">
        <f>CleanedData[[#This Row],[Purchase Amount]]*1.15</f>
        <v>541.18999999999994</v>
      </c>
    </row>
    <row r="822" spans="1:27" x14ac:dyDescent="0.3">
      <c r="A822">
        <v>958</v>
      </c>
      <c r="B822" t="s">
        <v>1046</v>
      </c>
      <c r="C822" s="1">
        <v>45499</v>
      </c>
      <c r="D822">
        <v>34</v>
      </c>
      <c r="E822" t="s">
        <v>60</v>
      </c>
      <c r="F822" t="s">
        <v>83</v>
      </c>
      <c r="G822" t="s">
        <v>288</v>
      </c>
      <c r="H822">
        <v>3</v>
      </c>
      <c r="I822" t="s">
        <v>42</v>
      </c>
      <c r="J822" t="s">
        <v>63</v>
      </c>
      <c r="K822" t="s">
        <v>55</v>
      </c>
      <c r="L822" t="s">
        <v>45</v>
      </c>
      <c r="M822" t="s">
        <v>208</v>
      </c>
      <c r="N822" t="s">
        <v>48</v>
      </c>
      <c r="O822" t="s">
        <v>89</v>
      </c>
      <c r="P822" t="s">
        <v>49</v>
      </c>
      <c r="Q822" t="s">
        <v>58</v>
      </c>
      <c r="R822" s="6">
        <f>_xlfn.XLOOKUP(CleanedData[[#This Row],[Product]],'02_Lookup_Tables'!$A$2:$A$126,'02_Lookup_Tables'!$B$2:$B$126)</f>
        <v>605.1</v>
      </c>
      <c r="S822" t="str">
        <f>VLOOKUP(CleanedData[[#This Row],[Product]],'02_Lookup_Tables'!$H$2:$I$126,2,FALSE)</f>
        <v>Apparel</v>
      </c>
      <c r="T822" t="str">
        <f>VLOOKUP(CleanedData[[#This Row],[Province]],'02_Lookup_Tables'!$D$2:$E$10,2, FALSE)</f>
        <v>Western Region</v>
      </c>
      <c r="U822" t="str" cm="1">
        <f t="array" ref="U822">_xlfn.IFS(CleanedData[[#This Row],[Purchase Amount]]&lt;500,"Low",
CleanedData[[#This Row],[Purchase Amount]]&lt;5000,"Medium",
TRUE,"High")</f>
        <v>Medium</v>
      </c>
      <c r="V822" t="str">
        <f>TEXT(CleanedData[[#This Row],[Date]],"mmmm")</f>
        <v>July</v>
      </c>
      <c r="W822" t="str">
        <f>"Q"&amp;ROUNDUP(MONTH(CleanedData[[#This Row],[Date]])/3,0)</f>
        <v>Q3</v>
      </c>
      <c r="X822" t="str">
        <f>IF(CleanedData[[#This Row],[Purchase Amount]]&gt;=5000,"Yes","No")</f>
        <v>No</v>
      </c>
      <c r="Y822">
        <f>IF(CleanedData[[#This Row],[Recommend]]="Yes",1,0)</f>
        <v>0</v>
      </c>
      <c r="Z822" s="6">
        <f>CleanedData[[#This Row],[Purchase Amount]]*0.15</f>
        <v>90.765000000000001</v>
      </c>
      <c r="AA822" s="6">
        <f>CleanedData[[#This Row],[Purchase Amount]]*1.15</f>
        <v>695.86500000000001</v>
      </c>
    </row>
    <row r="823" spans="1:27" x14ac:dyDescent="0.3">
      <c r="A823">
        <v>959</v>
      </c>
      <c r="B823" t="s">
        <v>1047</v>
      </c>
      <c r="C823" s="1">
        <v>45629</v>
      </c>
      <c r="D823">
        <v>34</v>
      </c>
      <c r="E823" t="s">
        <v>39</v>
      </c>
      <c r="F823" t="s">
        <v>61</v>
      </c>
      <c r="G823" t="s">
        <v>133</v>
      </c>
      <c r="H823">
        <v>3</v>
      </c>
      <c r="I823" t="s">
        <v>42</v>
      </c>
      <c r="J823" t="s">
        <v>43</v>
      </c>
      <c r="K823" t="s">
        <v>64</v>
      </c>
      <c r="L823" t="s">
        <v>45</v>
      </c>
      <c r="M823" t="s">
        <v>180</v>
      </c>
      <c r="N823" t="s">
        <v>48</v>
      </c>
      <c r="O823" t="s">
        <v>89</v>
      </c>
      <c r="P823" t="s">
        <v>49</v>
      </c>
      <c r="Q823" t="s">
        <v>58</v>
      </c>
      <c r="R823" s="6">
        <f>_xlfn.XLOOKUP(CleanedData[[#This Row],[Product]],'02_Lookup_Tables'!$A$2:$A$126,'02_Lookup_Tables'!$B$2:$B$126)</f>
        <v>1734</v>
      </c>
      <c r="S823" t="str">
        <f>VLOOKUP(CleanedData[[#This Row],[Product]],'02_Lookup_Tables'!$H$2:$I$126,2,FALSE)</f>
        <v>Home &amp; Living</v>
      </c>
      <c r="T823" t="str">
        <f>VLOOKUP(CleanedData[[#This Row],[Province]],'02_Lookup_Tables'!$D$2:$E$10,2, FALSE)</f>
        <v>Southern Region</v>
      </c>
      <c r="U823" t="str" cm="1">
        <f t="array" ref="U823">_xlfn.IFS(CleanedData[[#This Row],[Purchase Amount]]&lt;500,"Low",
CleanedData[[#This Row],[Purchase Amount]]&lt;5000,"Medium",
TRUE,"High")</f>
        <v>Medium</v>
      </c>
      <c r="V823" t="str">
        <f>TEXT(CleanedData[[#This Row],[Date]],"mmmm")</f>
        <v>December</v>
      </c>
      <c r="W823" t="str">
        <f>"Q"&amp;ROUNDUP(MONTH(CleanedData[[#This Row],[Date]])/3,0)</f>
        <v>Q4</v>
      </c>
      <c r="X823" t="str">
        <f>IF(CleanedData[[#This Row],[Purchase Amount]]&gt;=5000,"Yes","No")</f>
        <v>No</v>
      </c>
      <c r="Y823">
        <f>IF(CleanedData[[#This Row],[Recommend]]="Yes",1,0)</f>
        <v>0</v>
      </c>
      <c r="Z823" s="6">
        <f>CleanedData[[#This Row],[Purchase Amount]]*0.15</f>
        <v>260.09999999999997</v>
      </c>
      <c r="AA823" s="6">
        <f>CleanedData[[#This Row],[Purchase Amount]]*1.15</f>
        <v>1994.1</v>
      </c>
    </row>
    <row r="824" spans="1:27" x14ac:dyDescent="0.3">
      <c r="A824">
        <v>960</v>
      </c>
      <c r="B824" t="s">
        <v>1048</v>
      </c>
      <c r="C824" s="1">
        <v>45593</v>
      </c>
      <c r="D824">
        <v>59</v>
      </c>
      <c r="E824" t="s">
        <v>39</v>
      </c>
      <c r="F824" t="s">
        <v>40</v>
      </c>
      <c r="G824" t="s">
        <v>126</v>
      </c>
      <c r="H824">
        <v>4</v>
      </c>
      <c r="I824" t="s">
        <v>42</v>
      </c>
      <c r="J824" t="s">
        <v>69</v>
      </c>
      <c r="K824" t="s">
        <v>44</v>
      </c>
      <c r="L824" t="s">
        <v>45</v>
      </c>
      <c r="M824" t="s">
        <v>123</v>
      </c>
      <c r="N824" t="s">
        <v>96</v>
      </c>
      <c r="O824" t="s">
        <v>89</v>
      </c>
      <c r="P824" t="s">
        <v>70</v>
      </c>
      <c r="Q824" t="s">
        <v>50</v>
      </c>
      <c r="R824" s="6">
        <f>_xlfn.XLOOKUP(CleanedData[[#This Row],[Product]],'02_Lookup_Tables'!$A$2:$A$126,'02_Lookup_Tables'!$B$2:$B$126)</f>
        <v>343.42</v>
      </c>
      <c r="S824" t="str">
        <f>VLOOKUP(CleanedData[[#This Row],[Product]],'02_Lookup_Tables'!$H$2:$I$126,2,FALSE)</f>
        <v>Food</v>
      </c>
      <c r="T824" t="str">
        <f>VLOOKUP(CleanedData[[#This Row],[Province]],'02_Lookup_Tables'!$D$2:$E$10,2, FALSE)</f>
        <v>Northern Region</v>
      </c>
      <c r="U824" t="str" cm="1">
        <f t="array" ref="U824">_xlfn.IFS(CleanedData[[#This Row],[Purchase Amount]]&lt;500,"Low",
CleanedData[[#This Row],[Purchase Amount]]&lt;5000,"Medium",
TRUE,"High")</f>
        <v>Low</v>
      </c>
      <c r="V824" t="str">
        <f>TEXT(CleanedData[[#This Row],[Date]],"mmmm")</f>
        <v>October</v>
      </c>
      <c r="W824" t="str">
        <f>"Q"&amp;ROUNDUP(MONTH(CleanedData[[#This Row],[Date]])/3,0)</f>
        <v>Q4</v>
      </c>
      <c r="X824" t="str">
        <f>IF(CleanedData[[#This Row],[Purchase Amount]]&gt;=5000,"Yes","No")</f>
        <v>No</v>
      </c>
      <c r="Y824">
        <f>IF(CleanedData[[#This Row],[Recommend]]="Yes",1,0)</f>
        <v>0</v>
      </c>
      <c r="Z824" s="6">
        <f>CleanedData[[#This Row],[Purchase Amount]]*0.15</f>
        <v>51.512999999999998</v>
      </c>
      <c r="AA824" s="6">
        <f>CleanedData[[#This Row],[Purchase Amount]]*1.15</f>
        <v>394.93299999999999</v>
      </c>
    </row>
    <row r="825" spans="1:27" x14ac:dyDescent="0.3">
      <c r="A825">
        <v>961</v>
      </c>
      <c r="B825" t="s">
        <v>1049</v>
      </c>
      <c r="C825" s="1">
        <v>45866</v>
      </c>
      <c r="D825">
        <v>35</v>
      </c>
      <c r="E825" t="s">
        <v>60</v>
      </c>
      <c r="F825" t="s">
        <v>68</v>
      </c>
      <c r="G825" t="s">
        <v>160</v>
      </c>
      <c r="H825">
        <v>5</v>
      </c>
      <c r="I825" t="s">
        <v>45</v>
      </c>
      <c r="J825" t="s">
        <v>69</v>
      </c>
      <c r="K825" t="s">
        <v>64</v>
      </c>
      <c r="L825" t="s">
        <v>42</v>
      </c>
      <c r="M825" t="s">
        <v>184</v>
      </c>
      <c r="N825" t="s">
        <v>57</v>
      </c>
      <c r="O825" t="s">
        <v>148</v>
      </c>
      <c r="P825" t="s">
        <v>49</v>
      </c>
      <c r="Q825" t="s">
        <v>81</v>
      </c>
      <c r="R825" s="6">
        <f>_xlfn.XLOOKUP(CleanedData[[#This Row],[Product]],'02_Lookup_Tables'!$A$2:$A$126,'02_Lookup_Tables'!$B$2:$B$126)</f>
        <v>294.33</v>
      </c>
      <c r="S825" t="str">
        <f>VLOOKUP(CleanedData[[#This Row],[Product]],'02_Lookup_Tables'!$H$2:$I$126,2,FALSE)</f>
        <v>Toys &amp; Games</v>
      </c>
      <c r="T825" t="str">
        <f>VLOOKUP(CleanedData[[#This Row],[Province]],'02_Lookup_Tables'!$D$2:$E$10,2, FALSE)</f>
        <v>Northern Region</v>
      </c>
      <c r="U825" t="str" cm="1">
        <f t="array" ref="U825">_xlfn.IFS(CleanedData[[#This Row],[Purchase Amount]]&lt;500,"Low",
CleanedData[[#This Row],[Purchase Amount]]&lt;5000,"Medium",
TRUE,"High")</f>
        <v>Low</v>
      </c>
      <c r="V825" t="str">
        <f>TEXT(CleanedData[[#This Row],[Date]],"mmmm")</f>
        <v>July</v>
      </c>
      <c r="W825" t="str">
        <f>"Q"&amp;ROUNDUP(MONTH(CleanedData[[#This Row],[Date]])/3,0)</f>
        <v>Q3</v>
      </c>
      <c r="X825" t="str">
        <f>IF(CleanedData[[#This Row],[Purchase Amount]]&gt;=5000,"Yes","No")</f>
        <v>No</v>
      </c>
      <c r="Y825">
        <f>IF(CleanedData[[#This Row],[Recommend]]="Yes",1,0)</f>
        <v>1</v>
      </c>
      <c r="Z825" s="6">
        <f>CleanedData[[#This Row],[Purchase Amount]]*0.15</f>
        <v>44.149499999999996</v>
      </c>
      <c r="AA825" s="6">
        <f>CleanedData[[#This Row],[Purchase Amount]]*1.15</f>
        <v>338.47949999999997</v>
      </c>
    </row>
    <row r="826" spans="1:27" x14ac:dyDescent="0.3">
      <c r="A826">
        <v>962</v>
      </c>
      <c r="B826" t="s">
        <v>1050</v>
      </c>
      <c r="C826" s="1">
        <v>45598</v>
      </c>
      <c r="D826">
        <v>41</v>
      </c>
      <c r="E826" t="s">
        <v>52</v>
      </c>
      <c r="F826" t="s">
        <v>130</v>
      </c>
      <c r="G826" t="s">
        <v>282</v>
      </c>
      <c r="H826">
        <v>2</v>
      </c>
      <c r="I826" t="s">
        <v>42</v>
      </c>
      <c r="J826" t="s">
        <v>63</v>
      </c>
      <c r="K826" t="s">
        <v>44</v>
      </c>
      <c r="L826" t="s">
        <v>45</v>
      </c>
      <c r="M826" t="s">
        <v>100</v>
      </c>
      <c r="N826" t="s">
        <v>47</v>
      </c>
      <c r="O826" t="s">
        <v>48</v>
      </c>
      <c r="P826" t="s">
        <v>49</v>
      </c>
      <c r="Q826" t="s">
        <v>81</v>
      </c>
      <c r="R826" s="6">
        <f>_xlfn.XLOOKUP(CleanedData[[#This Row],[Product]],'02_Lookup_Tables'!$A$2:$A$126,'02_Lookup_Tables'!$B$2:$B$126)</f>
        <v>1859.13</v>
      </c>
      <c r="S826" t="str">
        <f>VLOOKUP(CleanedData[[#This Row],[Product]],'02_Lookup_Tables'!$H$2:$I$126,2,FALSE)</f>
        <v>Home Devices</v>
      </c>
      <c r="T826" t="str">
        <f>VLOOKUP(CleanedData[[#This Row],[Province]],'02_Lookup_Tables'!$D$2:$E$10,2, FALSE)</f>
        <v>Eastern Region</v>
      </c>
      <c r="U826" t="str" cm="1">
        <f t="array" ref="U826">_xlfn.IFS(CleanedData[[#This Row],[Purchase Amount]]&lt;500,"Low",
CleanedData[[#This Row],[Purchase Amount]]&lt;5000,"Medium",
TRUE,"High")</f>
        <v>Medium</v>
      </c>
      <c r="V826" t="str">
        <f>TEXT(CleanedData[[#This Row],[Date]],"mmmm")</f>
        <v>November</v>
      </c>
      <c r="W826" t="str">
        <f>"Q"&amp;ROUNDUP(MONTH(CleanedData[[#This Row],[Date]])/3,0)</f>
        <v>Q4</v>
      </c>
      <c r="X826" t="str">
        <f>IF(CleanedData[[#This Row],[Purchase Amount]]&gt;=5000,"Yes","No")</f>
        <v>No</v>
      </c>
      <c r="Y826">
        <f>IF(CleanedData[[#This Row],[Recommend]]="Yes",1,0)</f>
        <v>0</v>
      </c>
      <c r="Z826" s="6">
        <f>CleanedData[[#This Row],[Purchase Amount]]*0.15</f>
        <v>278.86950000000002</v>
      </c>
      <c r="AA826" s="6">
        <f>CleanedData[[#This Row],[Purchase Amount]]*1.15</f>
        <v>2137.9994999999999</v>
      </c>
    </row>
    <row r="827" spans="1:27" x14ac:dyDescent="0.3">
      <c r="A827">
        <v>963</v>
      </c>
      <c r="B827" t="s">
        <v>1051</v>
      </c>
      <c r="C827" s="1">
        <v>45295</v>
      </c>
      <c r="D827">
        <v>18</v>
      </c>
      <c r="E827" t="s">
        <v>60</v>
      </c>
      <c r="F827" t="s">
        <v>108</v>
      </c>
      <c r="G827" t="s">
        <v>454</v>
      </c>
      <c r="H827">
        <v>3</v>
      </c>
      <c r="I827" t="s">
        <v>42</v>
      </c>
      <c r="J827" t="s">
        <v>74</v>
      </c>
      <c r="K827" t="s">
        <v>64</v>
      </c>
      <c r="L827" t="s">
        <v>42</v>
      </c>
      <c r="M827" t="s">
        <v>196</v>
      </c>
      <c r="N827" t="s">
        <v>48</v>
      </c>
      <c r="O827" t="s">
        <v>89</v>
      </c>
      <c r="P827" t="s">
        <v>49</v>
      </c>
      <c r="Q827" t="s">
        <v>66</v>
      </c>
      <c r="R827" s="6">
        <f>_xlfn.XLOOKUP(CleanedData[[#This Row],[Product]],'02_Lookup_Tables'!$A$2:$A$126,'02_Lookup_Tables'!$B$2:$B$126)</f>
        <v>2413.3000000000002</v>
      </c>
      <c r="S827" t="str">
        <f>VLOOKUP(CleanedData[[#This Row],[Product]],'02_Lookup_Tables'!$H$2:$I$126,2,FALSE)</f>
        <v>Electronics</v>
      </c>
      <c r="T827" t="str">
        <f>VLOOKUP(CleanedData[[#This Row],[Province]],'02_Lookup_Tables'!$D$2:$E$10,2, FALSE)</f>
        <v>Gauteng Region</v>
      </c>
      <c r="U827" t="str" cm="1">
        <f t="array" ref="U827">_xlfn.IFS(CleanedData[[#This Row],[Purchase Amount]]&lt;500,"Low",
CleanedData[[#This Row],[Purchase Amount]]&lt;5000,"Medium",
TRUE,"High")</f>
        <v>Medium</v>
      </c>
      <c r="V827" t="str">
        <f>TEXT(CleanedData[[#This Row],[Date]],"mmmm")</f>
        <v>January</v>
      </c>
      <c r="W827" t="str">
        <f>"Q"&amp;ROUNDUP(MONTH(CleanedData[[#This Row],[Date]])/3,0)</f>
        <v>Q1</v>
      </c>
      <c r="X827" t="str">
        <f>IF(CleanedData[[#This Row],[Purchase Amount]]&gt;=5000,"Yes","No")</f>
        <v>No</v>
      </c>
      <c r="Y827">
        <f>IF(CleanedData[[#This Row],[Recommend]]="Yes",1,0)</f>
        <v>0</v>
      </c>
      <c r="Z827" s="6">
        <f>CleanedData[[#This Row],[Purchase Amount]]*0.15</f>
        <v>361.995</v>
      </c>
      <c r="AA827" s="6">
        <f>CleanedData[[#This Row],[Purchase Amount]]*1.15</f>
        <v>2775.2950000000001</v>
      </c>
    </row>
    <row r="828" spans="1:27" x14ac:dyDescent="0.3">
      <c r="A828">
        <v>964</v>
      </c>
      <c r="B828" t="s">
        <v>1052</v>
      </c>
      <c r="C828" s="1">
        <v>45907</v>
      </c>
      <c r="D828">
        <v>42</v>
      </c>
      <c r="E828" t="s">
        <v>39</v>
      </c>
      <c r="F828" t="s">
        <v>72</v>
      </c>
      <c r="G828" t="s">
        <v>91</v>
      </c>
      <c r="H828">
        <v>4</v>
      </c>
      <c r="I828" t="s">
        <v>42</v>
      </c>
      <c r="J828" t="s">
        <v>74</v>
      </c>
      <c r="K828" t="s">
        <v>55</v>
      </c>
      <c r="L828" t="s">
        <v>42</v>
      </c>
      <c r="M828" t="s">
        <v>180</v>
      </c>
      <c r="N828" t="s">
        <v>96</v>
      </c>
      <c r="O828" t="s">
        <v>89</v>
      </c>
      <c r="P828" t="s">
        <v>70</v>
      </c>
      <c r="Q828" t="s">
        <v>81</v>
      </c>
      <c r="R828" s="6">
        <f>_xlfn.XLOOKUP(CleanedData[[#This Row],[Product]],'02_Lookup_Tables'!$A$2:$A$126,'02_Lookup_Tables'!$B$2:$B$126)</f>
        <v>1370.56</v>
      </c>
      <c r="S828" t="str">
        <f>VLOOKUP(CleanedData[[#This Row],[Product]],'02_Lookup_Tables'!$H$2:$I$126,2,FALSE)</f>
        <v>Electronics</v>
      </c>
      <c r="T828" t="str">
        <f>VLOOKUP(CleanedData[[#This Row],[Province]],'02_Lookup_Tables'!$D$2:$E$10,2, FALSE)</f>
        <v>Central Region</v>
      </c>
      <c r="U828" t="str" cm="1">
        <f t="array" ref="U828">_xlfn.IFS(CleanedData[[#This Row],[Purchase Amount]]&lt;500,"Low",
CleanedData[[#This Row],[Purchase Amount]]&lt;5000,"Medium",
TRUE,"High")</f>
        <v>Medium</v>
      </c>
      <c r="V828" t="str">
        <f>TEXT(CleanedData[[#This Row],[Date]],"mmmm")</f>
        <v>September</v>
      </c>
      <c r="W828" t="str">
        <f>"Q"&amp;ROUNDUP(MONTH(CleanedData[[#This Row],[Date]])/3,0)</f>
        <v>Q3</v>
      </c>
      <c r="X828" t="str">
        <f>IF(CleanedData[[#This Row],[Purchase Amount]]&gt;=5000,"Yes","No")</f>
        <v>No</v>
      </c>
      <c r="Y828">
        <f>IF(CleanedData[[#This Row],[Recommend]]="Yes",1,0)</f>
        <v>0</v>
      </c>
      <c r="Z828" s="6">
        <f>CleanedData[[#This Row],[Purchase Amount]]*0.15</f>
        <v>205.58399999999997</v>
      </c>
      <c r="AA828" s="6">
        <f>CleanedData[[#This Row],[Purchase Amount]]*1.15</f>
        <v>1576.1439999999998</v>
      </c>
    </row>
    <row r="829" spans="1:27" x14ac:dyDescent="0.3">
      <c r="A829">
        <v>965</v>
      </c>
      <c r="B829" t="s">
        <v>1053</v>
      </c>
      <c r="C829" s="1">
        <v>45973</v>
      </c>
      <c r="D829">
        <v>28</v>
      </c>
      <c r="E829" t="s">
        <v>39</v>
      </c>
      <c r="F829" t="s">
        <v>130</v>
      </c>
      <c r="G829" t="s">
        <v>365</v>
      </c>
      <c r="H829">
        <v>2</v>
      </c>
      <c r="I829" t="s">
        <v>45</v>
      </c>
      <c r="J829" t="s">
        <v>43</v>
      </c>
      <c r="K829" t="s">
        <v>55</v>
      </c>
      <c r="L829" t="s">
        <v>42</v>
      </c>
      <c r="M829" t="s">
        <v>136</v>
      </c>
      <c r="N829" t="s">
        <v>47</v>
      </c>
      <c r="O829" t="s">
        <v>89</v>
      </c>
      <c r="P829" t="s">
        <v>49</v>
      </c>
      <c r="Q829" t="s">
        <v>58</v>
      </c>
      <c r="R829" s="6">
        <f>_xlfn.XLOOKUP(CleanedData[[#This Row],[Product]],'02_Lookup_Tables'!$A$2:$A$126,'02_Lookup_Tables'!$B$2:$B$126)</f>
        <v>105.11</v>
      </c>
      <c r="S829" t="str">
        <f>VLOOKUP(CleanedData[[#This Row],[Product]],'02_Lookup_Tables'!$H$2:$I$126,2,FALSE)</f>
        <v>Beauty &amp; Personal Care</v>
      </c>
      <c r="T829" t="str">
        <f>VLOOKUP(CleanedData[[#This Row],[Province]],'02_Lookup_Tables'!$D$2:$E$10,2, FALSE)</f>
        <v>Eastern Region</v>
      </c>
      <c r="U829" t="str" cm="1">
        <f t="array" ref="U829">_xlfn.IFS(CleanedData[[#This Row],[Purchase Amount]]&lt;500,"Low",
CleanedData[[#This Row],[Purchase Amount]]&lt;5000,"Medium",
TRUE,"High")</f>
        <v>Low</v>
      </c>
      <c r="V829" t="str">
        <f>TEXT(CleanedData[[#This Row],[Date]],"mmmm")</f>
        <v>November</v>
      </c>
      <c r="W829" t="str">
        <f>"Q"&amp;ROUNDUP(MONTH(CleanedData[[#This Row],[Date]])/3,0)</f>
        <v>Q4</v>
      </c>
      <c r="X829" t="str">
        <f>IF(CleanedData[[#This Row],[Purchase Amount]]&gt;=5000,"Yes","No")</f>
        <v>No</v>
      </c>
      <c r="Y829">
        <f>IF(CleanedData[[#This Row],[Recommend]]="Yes",1,0)</f>
        <v>1</v>
      </c>
      <c r="Z829" s="6">
        <f>CleanedData[[#This Row],[Purchase Amount]]*0.15</f>
        <v>15.766499999999999</v>
      </c>
      <c r="AA829" s="6">
        <f>CleanedData[[#This Row],[Purchase Amount]]*1.15</f>
        <v>120.87649999999999</v>
      </c>
    </row>
    <row r="830" spans="1:27" x14ac:dyDescent="0.3">
      <c r="A830">
        <v>966</v>
      </c>
      <c r="B830" t="s">
        <v>1054</v>
      </c>
      <c r="C830" s="1">
        <v>45611</v>
      </c>
      <c r="D830">
        <v>72</v>
      </c>
      <c r="E830" t="s">
        <v>39</v>
      </c>
      <c r="F830" t="s">
        <v>61</v>
      </c>
      <c r="G830" t="s">
        <v>450</v>
      </c>
      <c r="H830">
        <v>4</v>
      </c>
      <c r="I830" t="s">
        <v>42</v>
      </c>
      <c r="J830" t="s">
        <v>69</v>
      </c>
      <c r="K830" t="s">
        <v>64</v>
      </c>
      <c r="L830" t="s">
        <v>42</v>
      </c>
      <c r="M830" t="s">
        <v>85</v>
      </c>
      <c r="N830" t="s">
        <v>96</v>
      </c>
      <c r="O830" t="s">
        <v>48</v>
      </c>
      <c r="P830" t="s">
        <v>49</v>
      </c>
      <c r="Q830" t="s">
        <v>97</v>
      </c>
      <c r="R830" s="6">
        <f>_xlfn.XLOOKUP(CleanedData[[#This Row],[Product]],'02_Lookup_Tables'!$A$2:$A$126,'02_Lookup_Tables'!$B$2:$B$126)</f>
        <v>74.72</v>
      </c>
      <c r="S830" t="str">
        <f>VLOOKUP(CleanedData[[#This Row],[Product]],'02_Lookup_Tables'!$H$2:$I$126,2,FALSE)</f>
        <v>Food</v>
      </c>
      <c r="T830" t="str">
        <f>VLOOKUP(CleanedData[[#This Row],[Province]],'02_Lookup_Tables'!$D$2:$E$10,2, FALSE)</f>
        <v>Southern Region</v>
      </c>
      <c r="U830" t="str" cm="1">
        <f t="array" ref="U830">_xlfn.IFS(CleanedData[[#This Row],[Purchase Amount]]&lt;500,"Low",
CleanedData[[#This Row],[Purchase Amount]]&lt;5000,"Medium",
TRUE,"High")</f>
        <v>Low</v>
      </c>
      <c r="V830" t="str">
        <f>TEXT(CleanedData[[#This Row],[Date]],"mmmm")</f>
        <v>November</v>
      </c>
      <c r="W830" t="str">
        <f>"Q"&amp;ROUNDUP(MONTH(CleanedData[[#This Row],[Date]])/3,0)</f>
        <v>Q4</v>
      </c>
      <c r="X830" t="str">
        <f>IF(CleanedData[[#This Row],[Purchase Amount]]&gt;=5000,"Yes","No")</f>
        <v>No</v>
      </c>
      <c r="Y830">
        <f>IF(CleanedData[[#This Row],[Recommend]]="Yes",1,0)</f>
        <v>0</v>
      </c>
      <c r="Z830" s="6">
        <f>CleanedData[[#This Row],[Purchase Amount]]*0.15</f>
        <v>11.208</v>
      </c>
      <c r="AA830" s="6">
        <f>CleanedData[[#This Row],[Purchase Amount]]*1.15</f>
        <v>85.927999999999997</v>
      </c>
    </row>
    <row r="831" spans="1:27" x14ac:dyDescent="0.3">
      <c r="A831">
        <v>967</v>
      </c>
      <c r="B831" t="s">
        <v>1055</v>
      </c>
      <c r="C831" s="1">
        <v>45403</v>
      </c>
      <c r="D831">
        <v>46</v>
      </c>
      <c r="E831" t="s">
        <v>60</v>
      </c>
      <c r="F831" t="s">
        <v>61</v>
      </c>
      <c r="G831" t="s">
        <v>320</v>
      </c>
      <c r="H831">
        <v>2</v>
      </c>
      <c r="I831" t="s">
        <v>42</v>
      </c>
      <c r="J831" t="s">
        <v>43</v>
      </c>
      <c r="K831" t="s">
        <v>64</v>
      </c>
      <c r="L831" t="s">
        <v>42</v>
      </c>
      <c r="M831" t="s">
        <v>140</v>
      </c>
      <c r="N831" t="s">
        <v>47</v>
      </c>
      <c r="O831" t="s">
        <v>148</v>
      </c>
      <c r="P831" t="s">
        <v>70</v>
      </c>
      <c r="Q831" t="s">
        <v>93</v>
      </c>
      <c r="R831" s="6">
        <f>_xlfn.XLOOKUP(CleanedData[[#This Row],[Product]],'02_Lookup_Tables'!$A$2:$A$126,'02_Lookup_Tables'!$B$2:$B$126)</f>
        <v>375.53</v>
      </c>
      <c r="S831" t="str">
        <f>VLOOKUP(CleanedData[[#This Row],[Product]],'02_Lookup_Tables'!$H$2:$I$126,2,FALSE)</f>
        <v>Toys &amp; Games</v>
      </c>
      <c r="T831" t="str">
        <f>VLOOKUP(CleanedData[[#This Row],[Province]],'02_Lookup_Tables'!$D$2:$E$10,2, FALSE)</f>
        <v>Southern Region</v>
      </c>
      <c r="U831" t="str" cm="1">
        <f t="array" ref="U831">_xlfn.IFS(CleanedData[[#This Row],[Purchase Amount]]&lt;500,"Low",
CleanedData[[#This Row],[Purchase Amount]]&lt;5000,"Medium",
TRUE,"High")</f>
        <v>Low</v>
      </c>
      <c r="V831" t="str">
        <f>TEXT(CleanedData[[#This Row],[Date]],"mmmm")</f>
        <v>April</v>
      </c>
      <c r="W831" t="str">
        <f>"Q"&amp;ROUNDUP(MONTH(CleanedData[[#This Row],[Date]])/3,0)</f>
        <v>Q2</v>
      </c>
      <c r="X831" t="str">
        <f>IF(CleanedData[[#This Row],[Purchase Amount]]&gt;=5000,"Yes","No")</f>
        <v>No</v>
      </c>
      <c r="Y831">
        <f>IF(CleanedData[[#This Row],[Recommend]]="Yes",1,0)</f>
        <v>0</v>
      </c>
      <c r="Z831" s="6">
        <f>CleanedData[[#This Row],[Purchase Amount]]*0.15</f>
        <v>56.329499999999996</v>
      </c>
      <c r="AA831" s="6">
        <f>CleanedData[[#This Row],[Purchase Amount]]*1.15</f>
        <v>431.85949999999991</v>
      </c>
    </row>
    <row r="832" spans="1:27" x14ac:dyDescent="0.3">
      <c r="A832">
        <v>968</v>
      </c>
      <c r="B832" t="s">
        <v>1056</v>
      </c>
      <c r="C832" s="1">
        <v>45307</v>
      </c>
      <c r="D832">
        <v>23</v>
      </c>
      <c r="E832" t="s">
        <v>60</v>
      </c>
      <c r="F832" t="s">
        <v>83</v>
      </c>
      <c r="G832" t="s">
        <v>309</v>
      </c>
      <c r="H832">
        <v>4</v>
      </c>
      <c r="I832" t="s">
        <v>45</v>
      </c>
      <c r="J832" t="s">
        <v>69</v>
      </c>
      <c r="K832" t="s">
        <v>55</v>
      </c>
      <c r="L832" t="s">
        <v>45</v>
      </c>
      <c r="M832" t="s">
        <v>92</v>
      </c>
      <c r="N832" t="s">
        <v>96</v>
      </c>
      <c r="O832" t="s">
        <v>89</v>
      </c>
      <c r="P832" t="s">
        <v>70</v>
      </c>
      <c r="Q832" t="s">
        <v>66</v>
      </c>
      <c r="R832" s="6">
        <f>_xlfn.XLOOKUP(CleanedData[[#This Row],[Product]],'02_Lookup_Tables'!$A$2:$A$126,'02_Lookup_Tables'!$B$2:$B$126)</f>
        <v>353.21</v>
      </c>
      <c r="S832" t="str">
        <f>VLOOKUP(CleanedData[[#This Row],[Product]],'02_Lookup_Tables'!$H$2:$I$126,2,FALSE)</f>
        <v>Food</v>
      </c>
      <c r="T832" t="str">
        <f>VLOOKUP(CleanedData[[#This Row],[Province]],'02_Lookup_Tables'!$D$2:$E$10,2, FALSE)</f>
        <v>Western Region</v>
      </c>
      <c r="U832" t="str" cm="1">
        <f t="array" ref="U832">_xlfn.IFS(CleanedData[[#This Row],[Purchase Amount]]&lt;500,"Low",
CleanedData[[#This Row],[Purchase Amount]]&lt;5000,"Medium",
TRUE,"High")</f>
        <v>Low</v>
      </c>
      <c r="V832" t="str">
        <f>TEXT(CleanedData[[#This Row],[Date]],"mmmm")</f>
        <v>January</v>
      </c>
      <c r="W832" t="str">
        <f>"Q"&amp;ROUNDUP(MONTH(CleanedData[[#This Row],[Date]])/3,0)</f>
        <v>Q1</v>
      </c>
      <c r="X832" t="str">
        <f>IF(CleanedData[[#This Row],[Purchase Amount]]&gt;=5000,"Yes","No")</f>
        <v>No</v>
      </c>
      <c r="Y832">
        <f>IF(CleanedData[[#This Row],[Recommend]]="Yes",1,0)</f>
        <v>1</v>
      </c>
      <c r="Z832" s="6">
        <f>CleanedData[[#This Row],[Purchase Amount]]*0.15</f>
        <v>52.981499999999997</v>
      </c>
      <c r="AA832" s="6">
        <f>CleanedData[[#This Row],[Purchase Amount]]*1.15</f>
        <v>406.19149999999996</v>
      </c>
    </row>
    <row r="833" spans="1:27" x14ac:dyDescent="0.3">
      <c r="A833">
        <v>971</v>
      </c>
      <c r="B833" t="s">
        <v>1057</v>
      </c>
      <c r="C833" s="1">
        <v>45997</v>
      </c>
      <c r="D833">
        <v>50</v>
      </c>
      <c r="E833" t="s">
        <v>60</v>
      </c>
      <c r="F833" t="s">
        <v>77</v>
      </c>
      <c r="G833" t="s">
        <v>78</v>
      </c>
      <c r="H833">
        <v>5</v>
      </c>
      <c r="I833" t="s">
        <v>42</v>
      </c>
      <c r="J833" t="s">
        <v>63</v>
      </c>
      <c r="K833" t="s">
        <v>44</v>
      </c>
      <c r="L833" t="s">
        <v>45</v>
      </c>
      <c r="N833" t="s">
        <v>57</v>
      </c>
      <c r="O833" t="s">
        <v>134</v>
      </c>
      <c r="P833" t="s">
        <v>8646</v>
      </c>
      <c r="Q833" t="s">
        <v>93</v>
      </c>
      <c r="R833" s="6">
        <f>_xlfn.XLOOKUP(CleanedData[[#This Row],[Product]],'02_Lookup_Tables'!$A$2:$A$126,'02_Lookup_Tables'!$B$2:$B$126)</f>
        <v>1951.09</v>
      </c>
      <c r="S833" t="str">
        <f>VLOOKUP(CleanedData[[#This Row],[Product]],'02_Lookup_Tables'!$H$2:$I$126,2,FALSE)</f>
        <v>Accessories</v>
      </c>
      <c r="T833" t="str">
        <f>VLOOKUP(CleanedData[[#This Row],[Province]],'02_Lookup_Tables'!$D$2:$E$10,2, FALSE)</f>
        <v>Central Region</v>
      </c>
      <c r="U833" t="str" cm="1">
        <f t="array" ref="U833">_xlfn.IFS(CleanedData[[#This Row],[Purchase Amount]]&lt;500,"Low",
CleanedData[[#This Row],[Purchase Amount]]&lt;5000,"Medium",
TRUE,"High")</f>
        <v>Medium</v>
      </c>
      <c r="V833" t="str">
        <f>TEXT(CleanedData[[#This Row],[Date]],"mmmm")</f>
        <v>December</v>
      </c>
      <c r="W833" t="str">
        <f>"Q"&amp;ROUNDUP(MONTH(CleanedData[[#This Row],[Date]])/3,0)</f>
        <v>Q4</v>
      </c>
      <c r="X833" t="str">
        <f>IF(CleanedData[[#This Row],[Purchase Amount]]&gt;=5000,"Yes","No")</f>
        <v>No</v>
      </c>
      <c r="Y833">
        <f>IF(CleanedData[[#This Row],[Recommend]]="Yes",1,0)</f>
        <v>0</v>
      </c>
      <c r="Z833" s="6">
        <f>CleanedData[[#This Row],[Purchase Amount]]*0.15</f>
        <v>292.6635</v>
      </c>
      <c r="AA833" s="6">
        <f>CleanedData[[#This Row],[Purchase Amount]]*1.15</f>
        <v>2243.7534999999998</v>
      </c>
    </row>
    <row r="834" spans="1:27" x14ac:dyDescent="0.3">
      <c r="A834">
        <v>972</v>
      </c>
      <c r="B834" t="s">
        <v>1058</v>
      </c>
      <c r="C834" s="1">
        <v>45799</v>
      </c>
      <c r="D834">
        <v>65</v>
      </c>
      <c r="E834" t="s">
        <v>39</v>
      </c>
      <c r="F834" t="s">
        <v>125</v>
      </c>
      <c r="G834" t="s">
        <v>296</v>
      </c>
      <c r="H834">
        <v>1</v>
      </c>
      <c r="I834" t="s">
        <v>42</v>
      </c>
      <c r="J834" t="s">
        <v>54</v>
      </c>
      <c r="K834" t="s">
        <v>64</v>
      </c>
      <c r="L834" t="s">
        <v>42</v>
      </c>
      <c r="M834" t="s">
        <v>79</v>
      </c>
      <c r="N834" t="s">
        <v>80</v>
      </c>
      <c r="O834" t="s">
        <v>89</v>
      </c>
      <c r="P834" t="s">
        <v>49</v>
      </c>
      <c r="Q834" t="s">
        <v>97</v>
      </c>
      <c r="R834" s="6">
        <f>_xlfn.XLOOKUP(CleanedData[[#This Row],[Product]],'02_Lookup_Tables'!$A$2:$A$126,'02_Lookup_Tables'!$B$2:$B$126)</f>
        <v>657.5</v>
      </c>
      <c r="S834" t="str">
        <f>VLOOKUP(CleanedData[[#This Row],[Product]],'02_Lookup_Tables'!$H$2:$I$126,2,FALSE)</f>
        <v>Home Devices</v>
      </c>
      <c r="T834" t="str">
        <f>VLOOKUP(CleanedData[[#This Row],[Province]],'02_Lookup_Tables'!$D$2:$E$10,2, FALSE)</f>
        <v>Western Region</v>
      </c>
      <c r="U834" t="str" cm="1">
        <f t="array" ref="U834">_xlfn.IFS(CleanedData[[#This Row],[Purchase Amount]]&lt;500,"Low",
CleanedData[[#This Row],[Purchase Amount]]&lt;5000,"Medium",
TRUE,"High")</f>
        <v>Medium</v>
      </c>
      <c r="V834" t="str">
        <f>TEXT(CleanedData[[#This Row],[Date]],"mmmm")</f>
        <v>May</v>
      </c>
      <c r="W834" t="str">
        <f>"Q"&amp;ROUNDUP(MONTH(CleanedData[[#This Row],[Date]])/3,0)</f>
        <v>Q2</v>
      </c>
      <c r="X834" t="str">
        <f>IF(CleanedData[[#This Row],[Purchase Amount]]&gt;=5000,"Yes","No")</f>
        <v>No</v>
      </c>
      <c r="Y834">
        <f>IF(CleanedData[[#This Row],[Recommend]]="Yes",1,0)</f>
        <v>0</v>
      </c>
      <c r="Z834" s="6">
        <f>CleanedData[[#This Row],[Purchase Amount]]*0.15</f>
        <v>98.625</v>
      </c>
      <c r="AA834" s="6">
        <f>CleanedData[[#This Row],[Purchase Amount]]*1.15</f>
        <v>756.12499999999989</v>
      </c>
    </row>
    <row r="835" spans="1:27" x14ac:dyDescent="0.3">
      <c r="A835">
        <v>973</v>
      </c>
      <c r="B835" t="s">
        <v>1059</v>
      </c>
      <c r="C835" s="1">
        <v>45306</v>
      </c>
      <c r="D835">
        <v>61</v>
      </c>
      <c r="E835" t="s">
        <v>60</v>
      </c>
      <c r="F835" t="s">
        <v>40</v>
      </c>
      <c r="G835" t="s">
        <v>313</v>
      </c>
      <c r="H835">
        <v>5</v>
      </c>
      <c r="I835" t="s">
        <v>42</v>
      </c>
      <c r="J835" t="s">
        <v>69</v>
      </c>
      <c r="K835" t="s">
        <v>64</v>
      </c>
      <c r="L835" t="s">
        <v>45</v>
      </c>
      <c r="M835" t="s">
        <v>190</v>
      </c>
      <c r="N835" t="s">
        <v>57</v>
      </c>
      <c r="O835" t="s">
        <v>89</v>
      </c>
      <c r="P835" t="s">
        <v>70</v>
      </c>
      <c r="Q835" t="s">
        <v>50</v>
      </c>
      <c r="R835" s="6">
        <f>_xlfn.XLOOKUP(CleanedData[[#This Row],[Product]],'02_Lookup_Tables'!$A$2:$A$126,'02_Lookup_Tables'!$B$2:$B$126)</f>
        <v>283.57</v>
      </c>
      <c r="S835" t="str">
        <f>VLOOKUP(CleanedData[[#This Row],[Product]],'02_Lookup_Tables'!$H$2:$I$126,2,FALSE)</f>
        <v>Accessories</v>
      </c>
      <c r="T835" t="str">
        <f>VLOOKUP(CleanedData[[#This Row],[Province]],'02_Lookup_Tables'!$D$2:$E$10,2, FALSE)</f>
        <v>Northern Region</v>
      </c>
      <c r="U835" t="str" cm="1">
        <f t="array" ref="U835">_xlfn.IFS(CleanedData[[#This Row],[Purchase Amount]]&lt;500,"Low",
CleanedData[[#This Row],[Purchase Amount]]&lt;5000,"Medium",
TRUE,"High")</f>
        <v>Low</v>
      </c>
      <c r="V835" t="str">
        <f>TEXT(CleanedData[[#This Row],[Date]],"mmmm")</f>
        <v>January</v>
      </c>
      <c r="W835" t="str">
        <f>"Q"&amp;ROUNDUP(MONTH(CleanedData[[#This Row],[Date]])/3,0)</f>
        <v>Q1</v>
      </c>
      <c r="X835" t="str">
        <f>IF(CleanedData[[#This Row],[Purchase Amount]]&gt;=5000,"Yes","No")</f>
        <v>No</v>
      </c>
      <c r="Y835">
        <f>IF(CleanedData[[#This Row],[Recommend]]="Yes",1,0)</f>
        <v>0</v>
      </c>
      <c r="Z835" s="6">
        <f>CleanedData[[#This Row],[Purchase Amount]]*0.15</f>
        <v>42.535499999999999</v>
      </c>
      <c r="AA835" s="6">
        <f>CleanedData[[#This Row],[Purchase Amount]]*1.15</f>
        <v>326.10549999999995</v>
      </c>
    </row>
    <row r="836" spans="1:27" x14ac:dyDescent="0.3">
      <c r="A836">
        <v>974</v>
      </c>
      <c r="B836" t="s">
        <v>1060</v>
      </c>
      <c r="C836" s="1">
        <v>45913</v>
      </c>
      <c r="D836">
        <v>58</v>
      </c>
      <c r="E836" t="s">
        <v>60</v>
      </c>
      <c r="F836" t="s">
        <v>61</v>
      </c>
      <c r="G836" t="s">
        <v>173</v>
      </c>
      <c r="H836">
        <v>3</v>
      </c>
      <c r="I836" t="s">
        <v>42</v>
      </c>
      <c r="J836" t="s">
        <v>54</v>
      </c>
      <c r="K836" t="s">
        <v>44</v>
      </c>
      <c r="L836" t="s">
        <v>45</v>
      </c>
      <c r="M836" t="s">
        <v>156</v>
      </c>
      <c r="N836" t="s">
        <v>48</v>
      </c>
      <c r="O836" t="s">
        <v>148</v>
      </c>
      <c r="P836" t="s">
        <v>49</v>
      </c>
      <c r="Q836" t="s">
        <v>50</v>
      </c>
      <c r="R836" s="6">
        <f>_xlfn.XLOOKUP(CleanedData[[#This Row],[Product]],'02_Lookup_Tables'!$A$2:$A$126,'02_Lookup_Tables'!$B$2:$B$126)</f>
        <v>13056.99</v>
      </c>
      <c r="S836" t="str">
        <f>VLOOKUP(CleanedData[[#This Row],[Product]],'02_Lookup_Tables'!$H$2:$I$126,2,FALSE)</f>
        <v>Electronics</v>
      </c>
      <c r="T836" t="str">
        <f>VLOOKUP(CleanedData[[#This Row],[Province]],'02_Lookup_Tables'!$D$2:$E$10,2, FALSE)</f>
        <v>Southern Region</v>
      </c>
      <c r="U836" t="str" cm="1">
        <f t="array" ref="U836">_xlfn.IFS(CleanedData[[#This Row],[Purchase Amount]]&lt;500,"Low",
CleanedData[[#This Row],[Purchase Amount]]&lt;5000,"Medium",
TRUE,"High")</f>
        <v>High</v>
      </c>
      <c r="V836" t="str">
        <f>TEXT(CleanedData[[#This Row],[Date]],"mmmm")</f>
        <v>September</v>
      </c>
      <c r="W836" t="str">
        <f>"Q"&amp;ROUNDUP(MONTH(CleanedData[[#This Row],[Date]])/3,0)</f>
        <v>Q3</v>
      </c>
      <c r="X836" t="str">
        <f>IF(CleanedData[[#This Row],[Purchase Amount]]&gt;=5000,"Yes","No")</f>
        <v>Yes</v>
      </c>
      <c r="Y836">
        <f>IF(CleanedData[[#This Row],[Recommend]]="Yes",1,0)</f>
        <v>0</v>
      </c>
      <c r="Z836" s="6">
        <f>CleanedData[[#This Row],[Purchase Amount]]*0.15</f>
        <v>1958.5484999999999</v>
      </c>
      <c r="AA836" s="6">
        <f>CleanedData[[#This Row],[Purchase Amount]]*1.15</f>
        <v>15015.538499999999</v>
      </c>
    </row>
    <row r="837" spans="1:27" x14ac:dyDescent="0.3">
      <c r="A837">
        <v>975</v>
      </c>
      <c r="B837" t="s">
        <v>1061</v>
      </c>
      <c r="C837" s="1">
        <v>45305</v>
      </c>
      <c r="D837">
        <v>77</v>
      </c>
      <c r="E837" t="s">
        <v>60</v>
      </c>
      <c r="F837" t="s">
        <v>77</v>
      </c>
      <c r="G837" t="s">
        <v>454</v>
      </c>
      <c r="H837">
        <v>4</v>
      </c>
      <c r="I837" t="s">
        <v>42</v>
      </c>
      <c r="J837" t="s">
        <v>69</v>
      </c>
      <c r="K837" t="s">
        <v>55</v>
      </c>
      <c r="L837" t="s">
        <v>45</v>
      </c>
      <c r="M837" t="s">
        <v>147</v>
      </c>
      <c r="N837" t="s">
        <v>96</v>
      </c>
      <c r="O837" t="s">
        <v>148</v>
      </c>
      <c r="P837" t="s">
        <v>49</v>
      </c>
      <c r="Q837" t="s">
        <v>97</v>
      </c>
      <c r="R837" s="6">
        <f>_xlfn.XLOOKUP(CleanedData[[#This Row],[Product]],'02_Lookup_Tables'!$A$2:$A$126,'02_Lookup_Tables'!$B$2:$B$126)</f>
        <v>2413.3000000000002</v>
      </c>
      <c r="S837" t="str">
        <f>VLOOKUP(CleanedData[[#This Row],[Product]],'02_Lookup_Tables'!$H$2:$I$126,2,FALSE)</f>
        <v>Electronics</v>
      </c>
      <c r="T837" t="str">
        <f>VLOOKUP(CleanedData[[#This Row],[Province]],'02_Lookup_Tables'!$D$2:$E$10,2, FALSE)</f>
        <v>Central Region</v>
      </c>
      <c r="U837" t="str" cm="1">
        <f t="array" ref="U837">_xlfn.IFS(CleanedData[[#This Row],[Purchase Amount]]&lt;500,"Low",
CleanedData[[#This Row],[Purchase Amount]]&lt;5000,"Medium",
TRUE,"High")</f>
        <v>Medium</v>
      </c>
      <c r="V837" t="str">
        <f>TEXT(CleanedData[[#This Row],[Date]],"mmmm")</f>
        <v>January</v>
      </c>
      <c r="W837" t="str">
        <f>"Q"&amp;ROUNDUP(MONTH(CleanedData[[#This Row],[Date]])/3,0)</f>
        <v>Q1</v>
      </c>
      <c r="X837" t="str">
        <f>IF(CleanedData[[#This Row],[Purchase Amount]]&gt;=5000,"Yes","No")</f>
        <v>No</v>
      </c>
      <c r="Y837">
        <f>IF(CleanedData[[#This Row],[Recommend]]="Yes",1,0)</f>
        <v>0</v>
      </c>
      <c r="Z837" s="6">
        <f>CleanedData[[#This Row],[Purchase Amount]]*0.15</f>
        <v>361.995</v>
      </c>
      <c r="AA837" s="6">
        <f>CleanedData[[#This Row],[Purchase Amount]]*1.15</f>
        <v>2775.2950000000001</v>
      </c>
    </row>
    <row r="838" spans="1:27" x14ac:dyDescent="0.3">
      <c r="A838">
        <v>976</v>
      </c>
      <c r="B838" t="s">
        <v>1062</v>
      </c>
      <c r="C838" s="1">
        <v>45316</v>
      </c>
      <c r="D838">
        <v>25</v>
      </c>
      <c r="E838" t="s">
        <v>39</v>
      </c>
      <c r="F838" t="s">
        <v>130</v>
      </c>
      <c r="G838" t="s">
        <v>501</v>
      </c>
      <c r="H838">
        <v>2</v>
      </c>
      <c r="I838" t="s">
        <v>45</v>
      </c>
      <c r="J838" t="s">
        <v>74</v>
      </c>
      <c r="K838" t="s">
        <v>55</v>
      </c>
      <c r="L838" t="s">
        <v>45</v>
      </c>
      <c r="N838" t="s">
        <v>47</v>
      </c>
      <c r="O838" t="s">
        <v>134</v>
      </c>
      <c r="P838" t="s">
        <v>8646</v>
      </c>
      <c r="Q838" t="s">
        <v>58</v>
      </c>
      <c r="R838" s="6">
        <f>_xlfn.XLOOKUP(CleanedData[[#This Row],[Product]],'02_Lookup_Tables'!$A$2:$A$126,'02_Lookup_Tables'!$B$2:$B$126)</f>
        <v>1482.94</v>
      </c>
      <c r="S838" t="str">
        <f>VLOOKUP(CleanedData[[#This Row],[Product]],'02_Lookup_Tables'!$H$2:$I$126,2,FALSE)</f>
        <v>Home Devices</v>
      </c>
      <c r="T838" t="str">
        <f>VLOOKUP(CleanedData[[#This Row],[Province]],'02_Lookup_Tables'!$D$2:$E$10,2, FALSE)</f>
        <v>Eastern Region</v>
      </c>
      <c r="U838" t="str" cm="1">
        <f t="array" ref="U838">_xlfn.IFS(CleanedData[[#This Row],[Purchase Amount]]&lt;500,"Low",
CleanedData[[#This Row],[Purchase Amount]]&lt;5000,"Medium",
TRUE,"High")</f>
        <v>Medium</v>
      </c>
      <c r="V838" t="str">
        <f>TEXT(CleanedData[[#This Row],[Date]],"mmmm")</f>
        <v>January</v>
      </c>
      <c r="W838" t="str">
        <f>"Q"&amp;ROUNDUP(MONTH(CleanedData[[#This Row],[Date]])/3,0)</f>
        <v>Q1</v>
      </c>
      <c r="X838" t="str">
        <f>IF(CleanedData[[#This Row],[Purchase Amount]]&gt;=5000,"Yes","No")</f>
        <v>No</v>
      </c>
      <c r="Y838">
        <f>IF(CleanedData[[#This Row],[Recommend]]="Yes",1,0)</f>
        <v>1</v>
      </c>
      <c r="Z838" s="6">
        <f>CleanedData[[#This Row],[Purchase Amount]]*0.15</f>
        <v>222.441</v>
      </c>
      <c r="AA838" s="6">
        <f>CleanedData[[#This Row],[Purchase Amount]]*1.15</f>
        <v>1705.3809999999999</v>
      </c>
    </row>
    <row r="839" spans="1:27" x14ac:dyDescent="0.3">
      <c r="A839">
        <v>978</v>
      </c>
      <c r="B839" t="s">
        <v>1063</v>
      </c>
      <c r="C839" s="1">
        <v>45412</v>
      </c>
      <c r="D839">
        <v>61</v>
      </c>
      <c r="E839" t="s">
        <v>60</v>
      </c>
      <c r="F839" t="s">
        <v>61</v>
      </c>
      <c r="G839" t="s">
        <v>158</v>
      </c>
      <c r="H839">
        <v>2</v>
      </c>
      <c r="I839" t="s">
        <v>45</v>
      </c>
      <c r="J839" t="s">
        <v>54</v>
      </c>
      <c r="K839" t="s">
        <v>64</v>
      </c>
      <c r="L839" t="s">
        <v>45</v>
      </c>
      <c r="M839" t="s">
        <v>65</v>
      </c>
      <c r="N839" t="s">
        <v>47</v>
      </c>
      <c r="O839" t="s">
        <v>89</v>
      </c>
      <c r="P839" t="s">
        <v>49</v>
      </c>
      <c r="Q839" t="s">
        <v>50</v>
      </c>
      <c r="R839" s="6">
        <f>_xlfn.XLOOKUP(CleanedData[[#This Row],[Product]],'02_Lookup_Tables'!$A$2:$A$126,'02_Lookup_Tables'!$B$2:$B$126)</f>
        <v>2962.6</v>
      </c>
      <c r="S839" t="str">
        <f>VLOOKUP(CleanedData[[#This Row],[Product]],'02_Lookup_Tables'!$H$2:$I$126,2,FALSE)</f>
        <v>Sports &amp; Outdoors</v>
      </c>
      <c r="T839" t="str">
        <f>VLOOKUP(CleanedData[[#This Row],[Province]],'02_Lookup_Tables'!$D$2:$E$10,2, FALSE)</f>
        <v>Southern Region</v>
      </c>
      <c r="U839" t="str" cm="1">
        <f t="array" ref="U839">_xlfn.IFS(CleanedData[[#This Row],[Purchase Amount]]&lt;500,"Low",
CleanedData[[#This Row],[Purchase Amount]]&lt;5000,"Medium",
TRUE,"High")</f>
        <v>Medium</v>
      </c>
      <c r="V839" t="str">
        <f>TEXT(CleanedData[[#This Row],[Date]],"mmmm")</f>
        <v>April</v>
      </c>
      <c r="W839" t="str">
        <f>"Q"&amp;ROUNDUP(MONTH(CleanedData[[#This Row],[Date]])/3,0)</f>
        <v>Q2</v>
      </c>
      <c r="X839" t="str">
        <f>IF(CleanedData[[#This Row],[Purchase Amount]]&gt;=5000,"Yes","No")</f>
        <v>No</v>
      </c>
      <c r="Y839">
        <f>IF(CleanedData[[#This Row],[Recommend]]="Yes",1,0)</f>
        <v>1</v>
      </c>
      <c r="Z839" s="6">
        <f>CleanedData[[#This Row],[Purchase Amount]]*0.15</f>
        <v>444.39</v>
      </c>
      <c r="AA839" s="6">
        <f>CleanedData[[#This Row],[Purchase Amount]]*1.15</f>
        <v>3406.99</v>
      </c>
    </row>
    <row r="840" spans="1:27" x14ac:dyDescent="0.3">
      <c r="A840">
        <v>979</v>
      </c>
      <c r="B840" t="s">
        <v>1064</v>
      </c>
      <c r="C840" s="1">
        <v>45611</v>
      </c>
      <c r="D840">
        <v>44</v>
      </c>
      <c r="E840" t="s">
        <v>52</v>
      </c>
      <c r="F840" t="s">
        <v>68</v>
      </c>
      <c r="G840" t="s">
        <v>227</v>
      </c>
      <c r="H840">
        <v>3</v>
      </c>
      <c r="I840" t="s">
        <v>42</v>
      </c>
      <c r="J840" t="s">
        <v>43</v>
      </c>
      <c r="K840" t="s">
        <v>44</v>
      </c>
      <c r="L840" t="s">
        <v>45</v>
      </c>
      <c r="M840" t="s">
        <v>92</v>
      </c>
      <c r="N840" t="s">
        <v>48</v>
      </c>
      <c r="O840" t="s">
        <v>89</v>
      </c>
      <c r="P840" t="s">
        <v>49</v>
      </c>
      <c r="Q840" t="s">
        <v>81</v>
      </c>
      <c r="R840" s="6">
        <f>_xlfn.XLOOKUP(CleanedData[[#This Row],[Product]],'02_Lookup_Tables'!$A$2:$A$126,'02_Lookup_Tables'!$B$2:$B$126)</f>
        <v>22574.95</v>
      </c>
      <c r="S840" t="str">
        <f>VLOOKUP(CleanedData[[#This Row],[Product]],'02_Lookup_Tables'!$H$2:$I$126,2,FALSE)</f>
        <v>Electronics</v>
      </c>
      <c r="T840" t="str">
        <f>VLOOKUP(CleanedData[[#This Row],[Province]],'02_Lookup_Tables'!$D$2:$E$10,2, FALSE)</f>
        <v>Northern Region</v>
      </c>
      <c r="U840" t="str" cm="1">
        <f t="array" ref="U840">_xlfn.IFS(CleanedData[[#This Row],[Purchase Amount]]&lt;500,"Low",
CleanedData[[#This Row],[Purchase Amount]]&lt;5000,"Medium",
TRUE,"High")</f>
        <v>High</v>
      </c>
      <c r="V840" t="str">
        <f>TEXT(CleanedData[[#This Row],[Date]],"mmmm")</f>
        <v>November</v>
      </c>
      <c r="W840" t="str">
        <f>"Q"&amp;ROUNDUP(MONTH(CleanedData[[#This Row],[Date]])/3,0)</f>
        <v>Q4</v>
      </c>
      <c r="X840" t="str">
        <f>IF(CleanedData[[#This Row],[Purchase Amount]]&gt;=5000,"Yes","No")</f>
        <v>Yes</v>
      </c>
      <c r="Y840">
        <f>IF(CleanedData[[#This Row],[Recommend]]="Yes",1,0)</f>
        <v>0</v>
      </c>
      <c r="Z840" s="6">
        <f>CleanedData[[#This Row],[Purchase Amount]]*0.15</f>
        <v>3386.2424999999998</v>
      </c>
      <c r="AA840" s="6">
        <f>CleanedData[[#This Row],[Purchase Amount]]*1.15</f>
        <v>25961.192499999997</v>
      </c>
    </row>
    <row r="841" spans="1:27" x14ac:dyDescent="0.3">
      <c r="A841">
        <v>980</v>
      </c>
      <c r="B841" t="s">
        <v>1065</v>
      </c>
      <c r="C841" s="1">
        <v>45469</v>
      </c>
      <c r="D841">
        <v>26</v>
      </c>
      <c r="E841" t="s">
        <v>60</v>
      </c>
      <c r="F841" t="s">
        <v>40</v>
      </c>
      <c r="G841" t="s">
        <v>291</v>
      </c>
      <c r="H841">
        <v>3</v>
      </c>
      <c r="I841" t="s">
        <v>42</v>
      </c>
      <c r="J841" t="s">
        <v>43</v>
      </c>
      <c r="K841" t="s">
        <v>64</v>
      </c>
      <c r="L841" t="s">
        <v>42</v>
      </c>
      <c r="M841" t="s">
        <v>147</v>
      </c>
      <c r="N841" t="s">
        <v>48</v>
      </c>
      <c r="O841" t="s">
        <v>148</v>
      </c>
      <c r="P841" t="s">
        <v>49</v>
      </c>
      <c r="Q841" t="s">
        <v>58</v>
      </c>
      <c r="R841" s="6">
        <f>_xlfn.XLOOKUP(CleanedData[[#This Row],[Product]],'02_Lookup_Tables'!$A$2:$A$126,'02_Lookup_Tables'!$B$2:$B$126)</f>
        <v>1171.25</v>
      </c>
      <c r="S841" t="str">
        <f>VLOOKUP(CleanedData[[#This Row],[Product]],'02_Lookup_Tables'!$H$2:$I$126,2,FALSE)</f>
        <v>Toys &amp; Games</v>
      </c>
      <c r="T841" t="str">
        <f>VLOOKUP(CleanedData[[#This Row],[Province]],'02_Lookup_Tables'!$D$2:$E$10,2, FALSE)</f>
        <v>Northern Region</v>
      </c>
      <c r="U841" t="str" cm="1">
        <f t="array" ref="U841">_xlfn.IFS(CleanedData[[#This Row],[Purchase Amount]]&lt;500,"Low",
CleanedData[[#This Row],[Purchase Amount]]&lt;5000,"Medium",
TRUE,"High")</f>
        <v>Medium</v>
      </c>
      <c r="V841" t="str">
        <f>TEXT(CleanedData[[#This Row],[Date]],"mmmm")</f>
        <v>June</v>
      </c>
      <c r="W841" t="str">
        <f>"Q"&amp;ROUNDUP(MONTH(CleanedData[[#This Row],[Date]])/3,0)</f>
        <v>Q2</v>
      </c>
      <c r="X841" t="str">
        <f>IF(CleanedData[[#This Row],[Purchase Amount]]&gt;=5000,"Yes","No")</f>
        <v>No</v>
      </c>
      <c r="Y841">
        <f>IF(CleanedData[[#This Row],[Recommend]]="Yes",1,0)</f>
        <v>0</v>
      </c>
      <c r="Z841" s="6">
        <f>CleanedData[[#This Row],[Purchase Amount]]*0.15</f>
        <v>175.6875</v>
      </c>
      <c r="AA841" s="6">
        <f>CleanedData[[#This Row],[Purchase Amount]]*1.15</f>
        <v>1346.9375</v>
      </c>
    </row>
    <row r="842" spans="1:27" x14ac:dyDescent="0.3">
      <c r="A842">
        <v>981</v>
      </c>
      <c r="B842" t="s">
        <v>1066</v>
      </c>
      <c r="C842" s="1">
        <v>45386</v>
      </c>
      <c r="D842">
        <v>44</v>
      </c>
      <c r="E842" t="s">
        <v>60</v>
      </c>
      <c r="F842" t="s">
        <v>77</v>
      </c>
      <c r="G842" t="s">
        <v>331</v>
      </c>
      <c r="H842">
        <v>2</v>
      </c>
      <c r="I842" t="s">
        <v>45</v>
      </c>
      <c r="J842" t="s">
        <v>69</v>
      </c>
      <c r="K842" t="s">
        <v>64</v>
      </c>
      <c r="L842" t="s">
        <v>42</v>
      </c>
      <c r="M842" t="s">
        <v>184</v>
      </c>
      <c r="N842" t="s">
        <v>47</v>
      </c>
      <c r="O842" t="s">
        <v>148</v>
      </c>
      <c r="P842" t="s">
        <v>70</v>
      </c>
      <c r="Q842" t="s">
        <v>81</v>
      </c>
      <c r="R842" s="6">
        <f>_xlfn.XLOOKUP(CleanedData[[#This Row],[Product]],'02_Lookup_Tables'!$A$2:$A$126,'02_Lookup_Tables'!$B$2:$B$126)</f>
        <v>27.35</v>
      </c>
      <c r="S842" t="str">
        <f>VLOOKUP(CleanedData[[#This Row],[Product]],'02_Lookup_Tables'!$H$2:$I$126,2,FALSE)</f>
        <v>Food</v>
      </c>
      <c r="T842" t="str">
        <f>VLOOKUP(CleanedData[[#This Row],[Province]],'02_Lookup_Tables'!$D$2:$E$10,2, FALSE)</f>
        <v>Central Region</v>
      </c>
      <c r="U842" t="str" cm="1">
        <f t="array" ref="U842">_xlfn.IFS(CleanedData[[#This Row],[Purchase Amount]]&lt;500,"Low",
CleanedData[[#This Row],[Purchase Amount]]&lt;5000,"Medium",
TRUE,"High")</f>
        <v>Low</v>
      </c>
      <c r="V842" t="str">
        <f>TEXT(CleanedData[[#This Row],[Date]],"mmmm")</f>
        <v>April</v>
      </c>
      <c r="W842" t="str">
        <f>"Q"&amp;ROUNDUP(MONTH(CleanedData[[#This Row],[Date]])/3,0)</f>
        <v>Q2</v>
      </c>
      <c r="X842" t="str">
        <f>IF(CleanedData[[#This Row],[Purchase Amount]]&gt;=5000,"Yes","No")</f>
        <v>No</v>
      </c>
      <c r="Y842">
        <f>IF(CleanedData[[#This Row],[Recommend]]="Yes",1,0)</f>
        <v>1</v>
      </c>
      <c r="Z842" s="6">
        <f>CleanedData[[#This Row],[Purchase Amount]]*0.15</f>
        <v>4.1025</v>
      </c>
      <c r="AA842" s="6">
        <f>CleanedData[[#This Row],[Purchase Amount]]*1.15</f>
        <v>31.452500000000001</v>
      </c>
    </row>
    <row r="843" spans="1:27" x14ac:dyDescent="0.3">
      <c r="A843">
        <v>982</v>
      </c>
      <c r="B843" t="s">
        <v>1067</v>
      </c>
      <c r="C843" s="1">
        <v>45403</v>
      </c>
      <c r="D843">
        <v>67</v>
      </c>
      <c r="E843" t="s">
        <v>60</v>
      </c>
      <c r="F843" t="s">
        <v>125</v>
      </c>
      <c r="G843" t="s">
        <v>391</v>
      </c>
      <c r="H843">
        <v>4</v>
      </c>
      <c r="I843" t="s">
        <v>45</v>
      </c>
      <c r="J843" t="s">
        <v>54</v>
      </c>
      <c r="K843" t="s">
        <v>55</v>
      </c>
      <c r="L843" t="s">
        <v>42</v>
      </c>
      <c r="M843" t="s">
        <v>196</v>
      </c>
      <c r="N843" t="s">
        <v>96</v>
      </c>
      <c r="O843" t="s">
        <v>89</v>
      </c>
      <c r="P843" t="s">
        <v>70</v>
      </c>
      <c r="Q843" t="s">
        <v>97</v>
      </c>
      <c r="R843" s="6">
        <f>_xlfn.XLOOKUP(CleanedData[[#This Row],[Product]],'02_Lookup_Tables'!$A$2:$A$126,'02_Lookup_Tables'!$B$2:$B$126)</f>
        <v>886.51</v>
      </c>
      <c r="S843" t="str">
        <f>VLOOKUP(CleanedData[[#This Row],[Product]],'02_Lookup_Tables'!$H$2:$I$126,2,FALSE)</f>
        <v>Beauty &amp; Personal Care</v>
      </c>
      <c r="T843" t="str">
        <f>VLOOKUP(CleanedData[[#This Row],[Province]],'02_Lookup_Tables'!$D$2:$E$10,2, FALSE)</f>
        <v>Western Region</v>
      </c>
      <c r="U843" t="str" cm="1">
        <f t="array" ref="U843">_xlfn.IFS(CleanedData[[#This Row],[Purchase Amount]]&lt;500,"Low",
CleanedData[[#This Row],[Purchase Amount]]&lt;5000,"Medium",
TRUE,"High")</f>
        <v>Medium</v>
      </c>
      <c r="V843" t="str">
        <f>TEXT(CleanedData[[#This Row],[Date]],"mmmm")</f>
        <v>April</v>
      </c>
      <c r="W843" t="str">
        <f>"Q"&amp;ROUNDUP(MONTH(CleanedData[[#This Row],[Date]])/3,0)</f>
        <v>Q2</v>
      </c>
      <c r="X843" t="str">
        <f>IF(CleanedData[[#This Row],[Purchase Amount]]&gt;=5000,"Yes","No")</f>
        <v>No</v>
      </c>
      <c r="Y843">
        <f>IF(CleanedData[[#This Row],[Recommend]]="Yes",1,0)</f>
        <v>1</v>
      </c>
      <c r="Z843" s="6">
        <f>CleanedData[[#This Row],[Purchase Amount]]*0.15</f>
        <v>132.97649999999999</v>
      </c>
      <c r="AA843" s="6">
        <f>CleanedData[[#This Row],[Purchase Amount]]*1.15</f>
        <v>1019.4864999999999</v>
      </c>
    </row>
    <row r="844" spans="1:27" x14ac:dyDescent="0.3">
      <c r="A844">
        <v>983</v>
      </c>
      <c r="B844" t="s">
        <v>1068</v>
      </c>
      <c r="C844" s="1">
        <v>45499</v>
      </c>
      <c r="D844">
        <v>52</v>
      </c>
      <c r="E844" t="s">
        <v>39</v>
      </c>
      <c r="F844" t="s">
        <v>125</v>
      </c>
      <c r="G844" t="s">
        <v>99</v>
      </c>
      <c r="H844">
        <v>2</v>
      </c>
      <c r="I844" t="s">
        <v>45</v>
      </c>
      <c r="J844" t="s">
        <v>54</v>
      </c>
      <c r="K844" t="s">
        <v>44</v>
      </c>
      <c r="L844" t="s">
        <v>42</v>
      </c>
      <c r="M844" t="s">
        <v>88</v>
      </c>
      <c r="N844" t="s">
        <v>47</v>
      </c>
      <c r="O844" t="s">
        <v>89</v>
      </c>
      <c r="P844" t="s">
        <v>49</v>
      </c>
      <c r="Q844" t="s">
        <v>93</v>
      </c>
      <c r="R844" s="6">
        <f>_xlfn.XLOOKUP(CleanedData[[#This Row],[Product]],'02_Lookup_Tables'!$A$2:$A$126,'02_Lookup_Tables'!$B$2:$B$126)</f>
        <v>43.23</v>
      </c>
      <c r="S844" t="str">
        <f>VLOOKUP(CleanedData[[#This Row],[Product]],'02_Lookup_Tables'!$H$2:$I$126,2,FALSE)</f>
        <v>Food</v>
      </c>
      <c r="T844" t="str">
        <f>VLOOKUP(CleanedData[[#This Row],[Province]],'02_Lookup_Tables'!$D$2:$E$10,2, FALSE)</f>
        <v>Western Region</v>
      </c>
      <c r="U844" t="str" cm="1">
        <f t="array" ref="U844">_xlfn.IFS(CleanedData[[#This Row],[Purchase Amount]]&lt;500,"Low",
CleanedData[[#This Row],[Purchase Amount]]&lt;5000,"Medium",
TRUE,"High")</f>
        <v>Low</v>
      </c>
      <c r="V844" t="str">
        <f>TEXT(CleanedData[[#This Row],[Date]],"mmmm")</f>
        <v>July</v>
      </c>
      <c r="W844" t="str">
        <f>"Q"&amp;ROUNDUP(MONTH(CleanedData[[#This Row],[Date]])/3,0)</f>
        <v>Q3</v>
      </c>
      <c r="X844" t="str">
        <f>IF(CleanedData[[#This Row],[Purchase Amount]]&gt;=5000,"Yes","No")</f>
        <v>No</v>
      </c>
      <c r="Y844">
        <f>IF(CleanedData[[#This Row],[Recommend]]="Yes",1,0)</f>
        <v>1</v>
      </c>
      <c r="Z844" s="6">
        <f>CleanedData[[#This Row],[Purchase Amount]]*0.15</f>
        <v>6.4844999999999997</v>
      </c>
      <c r="AA844" s="6">
        <f>CleanedData[[#This Row],[Purchase Amount]]*1.15</f>
        <v>49.714499999999994</v>
      </c>
    </row>
    <row r="845" spans="1:27" x14ac:dyDescent="0.3">
      <c r="A845">
        <v>984</v>
      </c>
      <c r="B845" t="s">
        <v>1069</v>
      </c>
      <c r="C845" s="1">
        <v>45932</v>
      </c>
      <c r="D845">
        <v>72</v>
      </c>
      <c r="E845" t="s">
        <v>39</v>
      </c>
      <c r="F845" t="s">
        <v>68</v>
      </c>
      <c r="G845" t="s">
        <v>201</v>
      </c>
      <c r="H845">
        <v>5</v>
      </c>
      <c r="I845" t="s">
        <v>42</v>
      </c>
      <c r="J845" t="s">
        <v>43</v>
      </c>
      <c r="K845" t="s">
        <v>64</v>
      </c>
      <c r="L845" t="s">
        <v>42</v>
      </c>
      <c r="M845" t="s">
        <v>136</v>
      </c>
      <c r="N845" t="s">
        <v>57</v>
      </c>
      <c r="O845" t="s">
        <v>89</v>
      </c>
      <c r="P845" t="s">
        <v>70</v>
      </c>
      <c r="Q845" t="s">
        <v>97</v>
      </c>
      <c r="R845" s="6">
        <f>_xlfn.XLOOKUP(CleanedData[[#This Row],[Product]],'02_Lookup_Tables'!$A$2:$A$126,'02_Lookup_Tables'!$B$2:$B$126)</f>
        <v>755.66</v>
      </c>
      <c r="S845" t="str">
        <f>VLOOKUP(CleanedData[[#This Row],[Product]],'02_Lookup_Tables'!$H$2:$I$126,2,FALSE)</f>
        <v>Home &amp; Living</v>
      </c>
      <c r="T845" t="str">
        <f>VLOOKUP(CleanedData[[#This Row],[Province]],'02_Lookup_Tables'!$D$2:$E$10,2, FALSE)</f>
        <v>Northern Region</v>
      </c>
      <c r="U845" t="str" cm="1">
        <f t="array" ref="U845">_xlfn.IFS(CleanedData[[#This Row],[Purchase Amount]]&lt;500,"Low",
CleanedData[[#This Row],[Purchase Amount]]&lt;5000,"Medium",
TRUE,"High")</f>
        <v>Medium</v>
      </c>
      <c r="V845" t="str">
        <f>TEXT(CleanedData[[#This Row],[Date]],"mmmm")</f>
        <v>October</v>
      </c>
      <c r="W845" t="str">
        <f>"Q"&amp;ROUNDUP(MONTH(CleanedData[[#This Row],[Date]])/3,0)</f>
        <v>Q4</v>
      </c>
      <c r="X845" t="str">
        <f>IF(CleanedData[[#This Row],[Purchase Amount]]&gt;=5000,"Yes","No")</f>
        <v>No</v>
      </c>
      <c r="Y845">
        <f>IF(CleanedData[[#This Row],[Recommend]]="Yes",1,0)</f>
        <v>0</v>
      </c>
      <c r="Z845" s="6">
        <f>CleanedData[[#This Row],[Purchase Amount]]*0.15</f>
        <v>113.34899999999999</v>
      </c>
      <c r="AA845" s="6">
        <f>CleanedData[[#This Row],[Purchase Amount]]*1.15</f>
        <v>869.0089999999999</v>
      </c>
    </row>
    <row r="846" spans="1:27" x14ac:dyDescent="0.3">
      <c r="A846">
        <v>985</v>
      </c>
      <c r="B846" t="s">
        <v>1070</v>
      </c>
      <c r="C846" s="1">
        <v>45716</v>
      </c>
      <c r="D846">
        <v>54</v>
      </c>
      <c r="E846" t="s">
        <v>39</v>
      </c>
      <c r="F846" t="s">
        <v>40</v>
      </c>
      <c r="G846" t="s">
        <v>216</v>
      </c>
      <c r="H846">
        <v>3</v>
      </c>
      <c r="I846" t="s">
        <v>45</v>
      </c>
      <c r="J846" t="s">
        <v>54</v>
      </c>
      <c r="K846" t="s">
        <v>44</v>
      </c>
      <c r="L846" t="s">
        <v>45</v>
      </c>
      <c r="M846" t="s">
        <v>136</v>
      </c>
      <c r="N846" t="s">
        <v>48</v>
      </c>
      <c r="O846" t="s">
        <v>89</v>
      </c>
      <c r="P846" t="s">
        <v>49</v>
      </c>
      <c r="Q846" t="s">
        <v>93</v>
      </c>
      <c r="R846" s="6">
        <f>_xlfn.XLOOKUP(CleanedData[[#This Row],[Product]],'02_Lookup_Tables'!$A$2:$A$126,'02_Lookup_Tables'!$B$2:$B$126)</f>
        <v>929.55</v>
      </c>
      <c r="S846" t="str">
        <f>VLOOKUP(CleanedData[[#This Row],[Product]],'02_Lookup_Tables'!$H$2:$I$126,2,FALSE)</f>
        <v>Accessories</v>
      </c>
      <c r="T846" t="str">
        <f>VLOOKUP(CleanedData[[#This Row],[Province]],'02_Lookup_Tables'!$D$2:$E$10,2, FALSE)</f>
        <v>Northern Region</v>
      </c>
      <c r="U846" t="str" cm="1">
        <f t="array" ref="U846">_xlfn.IFS(CleanedData[[#This Row],[Purchase Amount]]&lt;500,"Low",
CleanedData[[#This Row],[Purchase Amount]]&lt;5000,"Medium",
TRUE,"High")</f>
        <v>Medium</v>
      </c>
      <c r="V846" t="str">
        <f>TEXT(CleanedData[[#This Row],[Date]],"mmmm")</f>
        <v>February</v>
      </c>
      <c r="W846" t="str">
        <f>"Q"&amp;ROUNDUP(MONTH(CleanedData[[#This Row],[Date]])/3,0)</f>
        <v>Q1</v>
      </c>
      <c r="X846" t="str">
        <f>IF(CleanedData[[#This Row],[Purchase Amount]]&gt;=5000,"Yes","No")</f>
        <v>No</v>
      </c>
      <c r="Y846">
        <f>IF(CleanedData[[#This Row],[Recommend]]="Yes",1,0)</f>
        <v>1</v>
      </c>
      <c r="Z846" s="6">
        <f>CleanedData[[#This Row],[Purchase Amount]]*0.15</f>
        <v>139.43249999999998</v>
      </c>
      <c r="AA846" s="6">
        <f>CleanedData[[#This Row],[Purchase Amount]]*1.15</f>
        <v>1068.9824999999998</v>
      </c>
    </row>
    <row r="847" spans="1:27" x14ac:dyDescent="0.3">
      <c r="A847">
        <v>988</v>
      </c>
      <c r="B847" t="s">
        <v>1071</v>
      </c>
      <c r="C847" s="1">
        <v>45889</v>
      </c>
      <c r="D847">
        <v>44</v>
      </c>
      <c r="E847" t="s">
        <v>39</v>
      </c>
      <c r="F847" t="s">
        <v>68</v>
      </c>
      <c r="G847" t="s">
        <v>269</v>
      </c>
      <c r="H847">
        <v>4</v>
      </c>
      <c r="I847" t="s">
        <v>45</v>
      </c>
      <c r="J847" t="s">
        <v>63</v>
      </c>
      <c r="K847" t="s">
        <v>44</v>
      </c>
      <c r="L847" t="s">
        <v>45</v>
      </c>
      <c r="M847" t="s">
        <v>165</v>
      </c>
      <c r="N847" t="s">
        <v>96</v>
      </c>
      <c r="O847" t="s">
        <v>89</v>
      </c>
      <c r="P847" t="s">
        <v>70</v>
      </c>
      <c r="Q847" t="s">
        <v>81</v>
      </c>
      <c r="R847" s="6">
        <f>_xlfn.XLOOKUP(CleanedData[[#This Row],[Product]],'02_Lookup_Tables'!$A$2:$A$126,'02_Lookup_Tables'!$B$2:$B$126)</f>
        <v>1604.87</v>
      </c>
      <c r="S847" t="str">
        <f>VLOOKUP(CleanedData[[#This Row],[Product]],'02_Lookup_Tables'!$H$2:$I$126,2,FALSE)</f>
        <v>Accessories</v>
      </c>
      <c r="T847" t="str">
        <f>VLOOKUP(CleanedData[[#This Row],[Province]],'02_Lookup_Tables'!$D$2:$E$10,2, FALSE)</f>
        <v>Northern Region</v>
      </c>
      <c r="U847" t="str" cm="1">
        <f t="array" ref="U847">_xlfn.IFS(CleanedData[[#This Row],[Purchase Amount]]&lt;500,"Low",
CleanedData[[#This Row],[Purchase Amount]]&lt;5000,"Medium",
TRUE,"High")</f>
        <v>Medium</v>
      </c>
      <c r="V847" t="str">
        <f>TEXT(CleanedData[[#This Row],[Date]],"mmmm")</f>
        <v>August</v>
      </c>
      <c r="W847" t="str">
        <f>"Q"&amp;ROUNDUP(MONTH(CleanedData[[#This Row],[Date]])/3,0)</f>
        <v>Q3</v>
      </c>
      <c r="X847" t="str">
        <f>IF(CleanedData[[#This Row],[Purchase Amount]]&gt;=5000,"Yes","No")</f>
        <v>No</v>
      </c>
      <c r="Y847">
        <f>IF(CleanedData[[#This Row],[Recommend]]="Yes",1,0)</f>
        <v>1</v>
      </c>
      <c r="Z847" s="6">
        <f>CleanedData[[#This Row],[Purchase Amount]]*0.15</f>
        <v>240.73049999999998</v>
      </c>
      <c r="AA847" s="6">
        <f>CleanedData[[#This Row],[Purchase Amount]]*1.15</f>
        <v>1845.6004999999998</v>
      </c>
    </row>
    <row r="848" spans="1:27" x14ac:dyDescent="0.3">
      <c r="A848">
        <v>989</v>
      </c>
      <c r="B848" t="s">
        <v>1072</v>
      </c>
      <c r="C848" s="1">
        <v>45390</v>
      </c>
      <c r="D848">
        <v>29</v>
      </c>
      <c r="E848" t="s">
        <v>52</v>
      </c>
      <c r="F848" t="s">
        <v>130</v>
      </c>
      <c r="G848" t="s">
        <v>155</v>
      </c>
      <c r="H848">
        <v>5</v>
      </c>
      <c r="I848" t="s">
        <v>42</v>
      </c>
      <c r="J848" t="s">
        <v>69</v>
      </c>
      <c r="K848" t="s">
        <v>64</v>
      </c>
      <c r="L848" t="s">
        <v>42</v>
      </c>
      <c r="M848" t="s">
        <v>140</v>
      </c>
      <c r="N848" t="s">
        <v>57</v>
      </c>
      <c r="O848" t="s">
        <v>148</v>
      </c>
      <c r="P848" t="s">
        <v>49</v>
      </c>
      <c r="Q848" t="s">
        <v>58</v>
      </c>
      <c r="R848" s="6">
        <f>_xlfn.XLOOKUP(CleanedData[[#This Row],[Product]],'02_Lookup_Tables'!$A$2:$A$126,'02_Lookup_Tables'!$B$2:$B$126)</f>
        <v>1355.08</v>
      </c>
      <c r="S848" t="str">
        <f>VLOOKUP(CleanedData[[#This Row],[Product]],'02_Lookup_Tables'!$H$2:$I$126,2,FALSE)</f>
        <v>Sports &amp; Outdoors</v>
      </c>
      <c r="T848" t="str">
        <f>VLOOKUP(CleanedData[[#This Row],[Province]],'02_Lookup_Tables'!$D$2:$E$10,2, FALSE)</f>
        <v>Eastern Region</v>
      </c>
      <c r="U848" t="str" cm="1">
        <f t="array" ref="U848">_xlfn.IFS(CleanedData[[#This Row],[Purchase Amount]]&lt;500,"Low",
CleanedData[[#This Row],[Purchase Amount]]&lt;5000,"Medium",
TRUE,"High")</f>
        <v>Medium</v>
      </c>
      <c r="V848" t="str">
        <f>TEXT(CleanedData[[#This Row],[Date]],"mmmm")</f>
        <v>April</v>
      </c>
      <c r="W848" t="str">
        <f>"Q"&amp;ROUNDUP(MONTH(CleanedData[[#This Row],[Date]])/3,0)</f>
        <v>Q2</v>
      </c>
      <c r="X848" t="str">
        <f>IF(CleanedData[[#This Row],[Purchase Amount]]&gt;=5000,"Yes","No")</f>
        <v>No</v>
      </c>
      <c r="Y848">
        <f>IF(CleanedData[[#This Row],[Recommend]]="Yes",1,0)</f>
        <v>0</v>
      </c>
      <c r="Z848" s="6">
        <f>CleanedData[[#This Row],[Purchase Amount]]*0.15</f>
        <v>203.26199999999997</v>
      </c>
      <c r="AA848" s="6">
        <f>CleanedData[[#This Row],[Purchase Amount]]*1.15</f>
        <v>1558.3419999999999</v>
      </c>
    </row>
    <row r="849" spans="1:27" x14ac:dyDescent="0.3">
      <c r="A849">
        <v>990</v>
      </c>
      <c r="B849" t="s">
        <v>1073</v>
      </c>
      <c r="C849" s="1">
        <v>45505</v>
      </c>
      <c r="D849">
        <v>77</v>
      </c>
      <c r="E849" t="s">
        <v>60</v>
      </c>
      <c r="F849" t="s">
        <v>108</v>
      </c>
      <c r="G849" t="s">
        <v>192</v>
      </c>
      <c r="H849">
        <v>5</v>
      </c>
      <c r="I849" t="s">
        <v>42</v>
      </c>
      <c r="J849" t="s">
        <v>69</v>
      </c>
      <c r="K849" t="s">
        <v>44</v>
      </c>
      <c r="L849" t="s">
        <v>45</v>
      </c>
      <c r="M849" t="s">
        <v>106</v>
      </c>
      <c r="N849" t="s">
        <v>57</v>
      </c>
      <c r="O849" t="s">
        <v>148</v>
      </c>
      <c r="P849" t="s">
        <v>49</v>
      </c>
      <c r="Q849" t="s">
        <v>97</v>
      </c>
      <c r="R849" s="6">
        <f>_xlfn.XLOOKUP(CleanedData[[#This Row],[Product]],'02_Lookup_Tables'!$A$2:$A$126,'02_Lookup_Tables'!$B$2:$B$126)</f>
        <v>13261</v>
      </c>
      <c r="S849" t="str">
        <f>VLOOKUP(CleanedData[[#This Row],[Product]],'02_Lookup_Tables'!$H$2:$I$126,2,FALSE)</f>
        <v>Electronics</v>
      </c>
      <c r="T849" t="str">
        <f>VLOOKUP(CleanedData[[#This Row],[Province]],'02_Lookup_Tables'!$D$2:$E$10,2, FALSE)</f>
        <v>Gauteng Region</v>
      </c>
      <c r="U849" t="str" cm="1">
        <f t="array" ref="U849">_xlfn.IFS(CleanedData[[#This Row],[Purchase Amount]]&lt;500,"Low",
CleanedData[[#This Row],[Purchase Amount]]&lt;5000,"Medium",
TRUE,"High")</f>
        <v>High</v>
      </c>
      <c r="V849" t="str">
        <f>TEXT(CleanedData[[#This Row],[Date]],"mmmm")</f>
        <v>August</v>
      </c>
      <c r="W849" t="str">
        <f>"Q"&amp;ROUNDUP(MONTH(CleanedData[[#This Row],[Date]])/3,0)</f>
        <v>Q3</v>
      </c>
      <c r="X849" t="str">
        <f>IF(CleanedData[[#This Row],[Purchase Amount]]&gt;=5000,"Yes","No")</f>
        <v>Yes</v>
      </c>
      <c r="Y849">
        <f>IF(CleanedData[[#This Row],[Recommend]]="Yes",1,0)</f>
        <v>0</v>
      </c>
      <c r="Z849" s="6">
        <f>CleanedData[[#This Row],[Purchase Amount]]*0.15</f>
        <v>1989.1499999999999</v>
      </c>
      <c r="AA849" s="6">
        <f>CleanedData[[#This Row],[Purchase Amount]]*1.15</f>
        <v>15250.15</v>
      </c>
    </row>
    <row r="850" spans="1:27" x14ac:dyDescent="0.3">
      <c r="A850">
        <v>992</v>
      </c>
      <c r="B850" t="s">
        <v>1074</v>
      </c>
      <c r="C850" s="1">
        <v>46017</v>
      </c>
      <c r="D850">
        <v>57</v>
      </c>
      <c r="E850" t="s">
        <v>60</v>
      </c>
      <c r="F850" t="s">
        <v>40</v>
      </c>
      <c r="G850" t="s">
        <v>164</v>
      </c>
      <c r="H850">
        <v>2</v>
      </c>
      <c r="I850" t="s">
        <v>45</v>
      </c>
      <c r="J850" t="s">
        <v>54</v>
      </c>
      <c r="K850" t="s">
        <v>55</v>
      </c>
      <c r="L850" t="s">
        <v>45</v>
      </c>
      <c r="M850" t="s">
        <v>184</v>
      </c>
      <c r="N850" t="s">
        <v>47</v>
      </c>
      <c r="O850" t="s">
        <v>148</v>
      </c>
      <c r="P850" t="s">
        <v>70</v>
      </c>
      <c r="Q850" t="s">
        <v>50</v>
      </c>
      <c r="R850" s="6">
        <f>_xlfn.XLOOKUP(CleanedData[[#This Row],[Product]],'02_Lookup_Tables'!$A$2:$A$126,'02_Lookup_Tables'!$B$2:$B$126)</f>
        <v>440.87</v>
      </c>
      <c r="S850" t="str">
        <f>VLOOKUP(CleanedData[[#This Row],[Product]],'02_Lookup_Tables'!$H$2:$I$126,2,FALSE)</f>
        <v>Home &amp; Living</v>
      </c>
      <c r="T850" t="str">
        <f>VLOOKUP(CleanedData[[#This Row],[Province]],'02_Lookup_Tables'!$D$2:$E$10,2, FALSE)</f>
        <v>Northern Region</v>
      </c>
      <c r="U850" t="str" cm="1">
        <f t="array" ref="U850">_xlfn.IFS(CleanedData[[#This Row],[Purchase Amount]]&lt;500,"Low",
CleanedData[[#This Row],[Purchase Amount]]&lt;5000,"Medium",
TRUE,"High")</f>
        <v>Low</v>
      </c>
      <c r="V850" t="str">
        <f>TEXT(CleanedData[[#This Row],[Date]],"mmmm")</f>
        <v>December</v>
      </c>
      <c r="W850" t="str">
        <f>"Q"&amp;ROUNDUP(MONTH(CleanedData[[#This Row],[Date]])/3,0)</f>
        <v>Q4</v>
      </c>
      <c r="X850" t="str">
        <f>IF(CleanedData[[#This Row],[Purchase Amount]]&gt;=5000,"Yes","No")</f>
        <v>No</v>
      </c>
      <c r="Y850">
        <f>IF(CleanedData[[#This Row],[Recommend]]="Yes",1,0)</f>
        <v>1</v>
      </c>
      <c r="Z850" s="6">
        <f>CleanedData[[#This Row],[Purchase Amount]]*0.15</f>
        <v>66.130499999999998</v>
      </c>
      <c r="AA850" s="6">
        <f>CleanedData[[#This Row],[Purchase Amount]]*1.15</f>
        <v>507.00049999999999</v>
      </c>
    </row>
    <row r="851" spans="1:27" x14ac:dyDescent="0.3">
      <c r="A851">
        <v>993</v>
      </c>
      <c r="B851" t="s">
        <v>1075</v>
      </c>
      <c r="C851" s="1">
        <v>45677</v>
      </c>
      <c r="D851">
        <v>77</v>
      </c>
      <c r="E851" t="s">
        <v>52</v>
      </c>
      <c r="F851" t="s">
        <v>68</v>
      </c>
      <c r="G851" t="s">
        <v>668</v>
      </c>
      <c r="H851">
        <v>4</v>
      </c>
      <c r="I851" t="s">
        <v>42</v>
      </c>
      <c r="J851" t="s">
        <v>63</v>
      </c>
      <c r="K851" t="s">
        <v>55</v>
      </c>
      <c r="L851" t="s">
        <v>42</v>
      </c>
      <c r="M851" t="s">
        <v>208</v>
      </c>
      <c r="N851" t="s">
        <v>96</v>
      </c>
      <c r="O851" t="s">
        <v>89</v>
      </c>
      <c r="P851" t="s">
        <v>70</v>
      </c>
      <c r="Q851" t="s">
        <v>97</v>
      </c>
      <c r="R851" s="6">
        <f>_xlfn.XLOOKUP(CleanedData[[#This Row],[Product]],'02_Lookup_Tables'!$A$2:$A$126,'02_Lookup_Tables'!$B$2:$B$126)</f>
        <v>301.58</v>
      </c>
      <c r="S851" t="str">
        <f>VLOOKUP(CleanedData[[#This Row],[Product]],'02_Lookup_Tables'!$H$2:$I$126,2,FALSE)</f>
        <v>Food</v>
      </c>
      <c r="T851" t="str">
        <f>VLOOKUP(CleanedData[[#This Row],[Province]],'02_Lookup_Tables'!$D$2:$E$10,2, FALSE)</f>
        <v>Northern Region</v>
      </c>
      <c r="U851" t="str" cm="1">
        <f t="array" ref="U851">_xlfn.IFS(CleanedData[[#This Row],[Purchase Amount]]&lt;500,"Low",
CleanedData[[#This Row],[Purchase Amount]]&lt;5000,"Medium",
TRUE,"High")</f>
        <v>Low</v>
      </c>
      <c r="V851" t="str">
        <f>TEXT(CleanedData[[#This Row],[Date]],"mmmm")</f>
        <v>January</v>
      </c>
      <c r="W851" t="str">
        <f>"Q"&amp;ROUNDUP(MONTH(CleanedData[[#This Row],[Date]])/3,0)</f>
        <v>Q1</v>
      </c>
      <c r="X851" t="str">
        <f>IF(CleanedData[[#This Row],[Purchase Amount]]&gt;=5000,"Yes","No")</f>
        <v>No</v>
      </c>
      <c r="Y851">
        <f>IF(CleanedData[[#This Row],[Recommend]]="Yes",1,0)</f>
        <v>0</v>
      </c>
      <c r="Z851" s="6">
        <f>CleanedData[[#This Row],[Purchase Amount]]*0.15</f>
        <v>45.236999999999995</v>
      </c>
      <c r="AA851" s="6">
        <f>CleanedData[[#This Row],[Purchase Amount]]*1.15</f>
        <v>346.81699999999995</v>
      </c>
    </row>
    <row r="852" spans="1:27" x14ac:dyDescent="0.3">
      <c r="A852">
        <v>994</v>
      </c>
      <c r="B852" t="s">
        <v>1076</v>
      </c>
      <c r="C852" s="1">
        <v>45392</v>
      </c>
      <c r="D852">
        <v>49</v>
      </c>
      <c r="E852" t="s">
        <v>39</v>
      </c>
      <c r="F852" t="s">
        <v>40</v>
      </c>
      <c r="G852" t="s">
        <v>153</v>
      </c>
      <c r="H852">
        <v>5</v>
      </c>
      <c r="I852" t="s">
        <v>45</v>
      </c>
      <c r="J852" t="s">
        <v>69</v>
      </c>
      <c r="K852" t="s">
        <v>64</v>
      </c>
      <c r="L852" t="s">
        <v>45</v>
      </c>
      <c r="M852" t="s">
        <v>75</v>
      </c>
      <c r="N852" t="s">
        <v>57</v>
      </c>
      <c r="O852" t="s">
        <v>89</v>
      </c>
      <c r="P852" t="s">
        <v>70</v>
      </c>
      <c r="Q852" t="s">
        <v>93</v>
      </c>
      <c r="R852" s="6">
        <f>_xlfn.XLOOKUP(CleanedData[[#This Row],[Product]],'02_Lookup_Tables'!$A$2:$A$126,'02_Lookup_Tables'!$B$2:$B$126)</f>
        <v>1011.68</v>
      </c>
      <c r="S852" t="str">
        <f>VLOOKUP(CleanedData[[#This Row],[Product]],'02_Lookup_Tables'!$H$2:$I$126,2,FALSE)</f>
        <v>Accessories</v>
      </c>
      <c r="T852" t="str">
        <f>VLOOKUP(CleanedData[[#This Row],[Province]],'02_Lookup_Tables'!$D$2:$E$10,2, FALSE)</f>
        <v>Northern Region</v>
      </c>
      <c r="U852" t="str" cm="1">
        <f t="array" ref="U852">_xlfn.IFS(CleanedData[[#This Row],[Purchase Amount]]&lt;500,"Low",
CleanedData[[#This Row],[Purchase Amount]]&lt;5000,"Medium",
TRUE,"High")</f>
        <v>Medium</v>
      </c>
      <c r="V852" t="str">
        <f>TEXT(CleanedData[[#This Row],[Date]],"mmmm")</f>
        <v>April</v>
      </c>
      <c r="W852" t="str">
        <f>"Q"&amp;ROUNDUP(MONTH(CleanedData[[#This Row],[Date]])/3,0)</f>
        <v>Q2</v>
      </c>
      <c r="X852" t="str">
        <f>IF(CleanedData[[#This Row],[Purchase Amount]]&gt;=5000,"Yes","No")</f>
        <v>No</v>
      </c>
      <c r="Y852">
        <f>IF(CleanedData[[#This Row],[Recommend]]="Yes",1,0)</f>
        <v>1</v>
      </c>
      <c r="Z852" s="6">
        <f>CleanedData[[#This Row],[Purchase Amount]]*0.15</f>
        <v>151.75199999999998</v>
      </c>
      <c r="AA852" s="6">
        <f>CleanedData[[#This Row],[Purchase Amount]]*1.15</f>
        <v>1163.4319999999998</v>
      </c>
    </row>
    <row r="853" spans="1:27" x14ac:dyDescent="0.3">
      <c r="A853">
        <v>995</v>
      </c>
      <c r="B853" t="s">
        <v>1077</v>
      </c>
      <c r="C853" s="1">
        <v>45682</v>
      </c>
      <c r="D853">
        <v>27</v>
      </c>
      <c r="E853" t="s">
        <v>39</v>
      </c>
      <c r="F853" t="s">
        <v>125</v>
      </c>
      <c r="G853" t="s">
        <v>417</v>
      </c>
      <c r="H853">
        <v>4</v>
      </c>
      <c r="I853" t="s">
        <v>45</v>
      </c>
      <c r="J853" t="s">
        <v>74</v>
      </c>
      <c r="K853" t="s">
        <v>44</v>
      </c>
      <c r="L853" t="s">
        <v>42</v>
      </c>
      <c r="M853" t="s">
        <v>136</v>
      </c>
      <c r="N853" t="s">
        <v>96</v>
      </c>
      <c r="O853" t="s">
        <v>89</v>
      </c>
      <c r="P853" t="s">
        <v>70</v>
      </c>
      <c r="Q853" t="s">
        <v>58</v>
      </c>
      <c r="R853" s="6">
        <f>_xlfn.XLOOKUP(CleanedData[[#This Row],[Product]],'02_Lookup_Tables'!$A$2:$A$126,'02_Lookup_Tables'!$B$2:$B$126)</f>
        <v>274.49</v>
      </c>
      <c r="S853" t="str">
        <f>VLOOKUP(CleanedData[[#This Row],[Product]],'02_Lookup_Tables'!$H$2:$I$126,2,FALSE)</f>
        <v>Beauty &amp; Personal Care</v>
      </c>
      <c r="T853" t="str">
        <f>VLOOKUP(CleanedData[[#This Row],[Province]],'02_Lookup_Tables'!$D$2:$E$10,2, FALSE)</f>
        <v>Western Region</v>
      </c>
      <c r="U853" t="str" cm="1">
        <f t="array" ref="U853">_xlfn.IFS(CleanedData[[#This Row],[Purchase Amount]]&lt;500,"Low",
CleanedData[[#This Row],[Purchase Amount]]&lt;5000,"Medium",
TRUE,"High")</f>
        <v>Low</v>
      </c>
      <c r="V853" t="str">
        <f>TEXT(CleanedData[[#This Row],[Date]],"mmmm")</f>
        <v>January</v>
      </c>
      <c r="W853" t="str">
        <f>"Q"&amp;ROUNDUP(MONTH(CleanedData[[#This Row],[Date]])/3,0)</f>
        <v>Q1</v>
      </c>
      <c r="X853" t="str">
        <f>IF(CleanedData[[#This Row],[Purchase Amount]]&gt;=5000,"Yes","No")</f>
        <v>No</v>
      </c>
      <c r="Y853">
        <f>IF(CleanedData[[#This Row],[Recommend]]="Yes",1,0)</f>
        <v>1</v>
      </c>
      <c r="Z853" s="6">
        <f>CleanedData[[#This Row],[Purchase Amount]]*0.15</f>
        <v>41.173499999999997</v>
      </c>
      <c r="AA853" s="6">
        <f>CleanedData[[#This Row],[Purchase Amount]]*1.15</f>
        <v>315.6635</v>
      </c>
    </row>
    <row r="854" spans="1:27" x14ac:dyDescent="0.3">
      <c r="A854">
        <v>997</v>
      </c>
      <c r="B854" t="s">
        <v>1078</v>
      </c>
      <c r="C854" s="1">
        <v>45390</v>
      </c>
      <c r="D854">
        <v>63</v>
      </c>
      <c r="E854" t="s">
        <v>52</v>
      </c>
      <c r="F854" t="s">
        <v>40</v>
      </c>
      <c r="G854" t="s">
        <v>359</v>
      </c>
      <c r="H854">
        <v>2</v>
      </c>
      <c r="I854" t="s">
        <v>42</v>
      </c>
      <c r="J854" t="s">
        <v>43</v>
      </c>
      <c r="K854" t="s">
        <v>64</v>
      </c>
      <c r="L854" t="s">
        <v>42</v>
      </c>
      <c r="M854" t="s">
        <v>106</v>
      </c>
      <c r="N854" t="s">
        <v>47</v>
      </c>
      <c r="O854" t="s">
        <v>148</v>
      </c>
      <c r="P854" t="s">
        <v>70</v>
      </c>
      <c r="Q854" t="s">
        <v>50</v>
      </c>
      <c r="R854" s="6">
        <f>_xlfn.XLOOKUP(CleanedData[[#This Row],[Product]],'02_Lookup_Tables'!$A$2:$A$126,'02_Lookup_Tables'!$B$2:$B$126)</f>
        <v>34.200000000000003</v>
      </c>
      <c r="S854" t="str">
        <f>VLOOKUP(CleanedData[[#This Row],[Product]],'02_Lookup_Tables'!$H$2:$I$126,2,FALSE)</f>
        <v>Food</v>
      </c>
      <c r="T854" t="str">
        <f>VLOOKUP(CleanedData[[#This Row],[Province]],'02_Lookup_Tables'!$D$2:$E$10,2, FALSE)</f>
        <v>Northern Region</v>
      </c>
      <c r="U854" t="str" cm="1">
        <f t="array" ref="U854">_xlfn.IFS(CleanedData[[#This Row],[Purchase Amount]]&lt;500,"Low",
CleanedData[[#This Row],[Purchase Amount]]&lt;5000,"Medium",
TRUE,"High")</f>
        <v>Low</v>
      </c>
      <c r="V854" t="str">
        <f>TEXT(CleanedData[[#This Row],[Date]],"mmmm")</f>
        <v>April</v>
      </c>
      <c r="W854" t="str">
        <f>"Q"&amp;ROUNDUP(MONTH(CleanedData[[#This Row],[Date]])/3,0)</f>
        <v>Q2</v>
      </c>
      <c r="X854" t="str">
        <f>IF(CleanedData[[#This Row],[Purchase Amount]]&gt;=5000,"Yes","No")</f>
        <v>No</v>
      </c>
      <c r="Y854">
        <f>IF(CleanedData[[#This Row],[Recommend]]="Yes",1,0)</f>
        <v>0</v>
      </c>
      <c r="Z854" s="6">
        <f>CleanedData[[#This Row],[Purchase Amount]]*0.15</f>
        <v>5.13</v>
      </c>
      <c r="AA854" s="6">
        <f>CleanedData[[#This Row],[Purchase Amount]]*1.15</f>
        <v>39.33</v>
      </c>
    </row>
    <row r="855" spans="1:27" x14ac:dyDescent="0.3">
      <c r="A855">
        <v>998</v>
      </c>
      <c r="B855" t="s">
        <v>1079</v>
      </c>
      <c r="C855" s="1">
        <v>45920</v>
      </c>
      <c r="D855">
        <v>53</v>
      </c>
      <c r="E855" t="s">
        <v>60</v>
      </c>
      <c r="F855" t="s">
        <v>40</v>
      </c>
      <c r="G855" t="s">
        <v>362</v>
      </c>
      <c r="H855">
        <v>4</v>
      </c>
      <c r="I855" t="s">
        <v>42</v>
      </c>
      <c r="J855" t="s">
        <v>69</v>
      </c>
      <c r="K855" t="s">
        <v>55</v>
      </c>
      <c r="L855" t="s">
        <v>42</v>
      </c>
      <c r="M855" t="s">
        <v>151</v>
      </c>
      <c r="N855" t="s">
        <v>96</v>
      </c>
      <c r="O855" t="s">
        <v>89</v>
      </c>
      <c r="P855" t="s">
        <v>70</v>
      </c>
      <c r="Q855" t="s">
        <v>93</v>
      </c>
      <c r="R855" s="6">
        <f>_xlfn.XLOOKUP(CleanedData[[#This Row],[Product]],'02_Lookup_Tables'!$A$2:$A$126,'02_Lookup_Tables'!$B$2:$B$126)</f>
        <v>1746.77</v>
      </c>
      <c r="S855" t="str">
        <f>VLOOKUP(CleanedData[[#This Row],[Product]],'02_Lookup_Tables'!$H$2:$I$126,2,FALSE)</f>
        <v>Home Devices</v>
      </c>
      <c r="T855" t="str">
        <f>VLOOKUP(CleanedData[[#This Row],[Province]],'02_Lookup_Tables'!$D$2:$E$10,2, FALSE)</f>
        <v>Northern Region</v>
      </c>
      <c r="U855" t="str" cm="1">
        <f t="array" ref="U855">_xlfn.IFS(CleanedData[[#This Row],[Purchase Amount]]&lt;500,"Low",
CleanedData[[#This Row],[Purchase Amount]]&lt;5000,"Medium",
TRUE,"High")</f>
        <v>Medium</v>
      </c>
      <c r="V855" t="str">
        <f>TEXT(CleanedData[[#This Row],[Date]],"mmmm")</f>
        <v>September</v>
      </c>
      <c r="W855" t="str">
        <f>"Q"&amp;ROUNDUP(MONTH(CleanedData[[#This Row],[Date]])/3,0)</f>
        <v>Q3</v>
      </c>
      <c r="X855" t="str">
        <f>IF(CleanedData[[#This Row],[Purchase Amount]]&gt;=5000,"Yes","No")</f>
        <v>No</v>
      </c>
      <c r="Y855">
        <f>IF(CleanedData[[#This Row],[Recommend]]="Yes",1,0)</f>
        <v>0</v>
      </c>
      <c r="Z855" s="6">
        <f>CleanedData[[#This Row],[Purchase Amount]]*0.15</f>
        <v>262.01549999999997</v>
      </c>
      <c r="AA855" s="6">
        <f>CleanedData[[#This Row],[Purchase Amount]]*1.15</f>
        <v>2008.7854999999997</v>
      </c>
    </row>
    <row r="856" spans="1:27" x14ac:dyDescent="0.3">
      <c r="A856">
        <v>999</v>
      </c>
      <c r="B856" t="s">
        <v>1080</v>
      </c>
      <c r="C856" s="1">
        <v>45368</v>
      </c>
      <c r="D856">
        <v>78</v>
      </c>
      <c r="E856" t="s">
        <v>60</v>
      </c>
      <c r="F856" t="s">
        <v>108</v>
      </c>
      <c r="G856" t="s">
        <v>342</v>
      </c>
      <c r="H856">
        <v>4</v>
      </c>
      <c r="I856" t="s">
        <v>45</v>
      </c>
      <c r="J856" t="s">
        <v>43</v>
      </c>
      <c r="K856" t="s">
        <v>55</v>
      </c>
      <c r="L856" t="s">
        <v>45</v>
      </c>
      <c r="M856" t="s">
        <v>136</v>
      </c>
      <c r="N856" t="s">
        <v>96</v>
      </c>
      <c r="O856" t="s">
        <v>89</v>
      </c>
      <c r="P856" t="s">
        <v>70</v>
      </c>
      <c r="Q856" t="s">
        <v>97</v>
      </c>
      <c r="R856" s="6">
        <f>_xlfn.XLOOKUP(CleanedData[[#This Row],[Product]],'02_Lookup_Tables'!$A$2:$A$126,'02_Lookup_Tables'!$B$2:$B$126)</f>
        <v>529.15</v>
      </c>
      <c r="S856" t="str">
        <f>VLOOKUP(CleanedData[[#This Row],[Product]],'02_Lookup_Tables'!$H$2:$I$126,2,FALSE)</f>
        <v>Accessories</v>
      </c>
      <c r="T856" t="str">
        <f>VLOOKUP(CleanedData[[#This Row],[Province]],'02_Lookup_Tables'!$D$2:$E$10,2, FALSE)</f>
        <v>Gauteng Region</v>
      </c>
      <c r="U856" t="str" cm="1">
        <f t="array" ref="U856">_xlfn.IFS(CleanedData[[#This Row],[Purchase Amount]]&lt;500,"Low",
CleanedData[[#This Row],[Purchase Amount]]&lt;5000,"Medium",
TRUE,"High")</f>
        <v>Medium</v>
      </c>
      <c r="V856" t="str">
        <f>TEXT(CleanedData[[#This Row],[Date]],"mmmm")</f>
        <v>March</v>
      </c>
      <c r="W856" t="str">
        <f>"Q"&amp;ROUNDUP(MONTH(CleanedData[[#This Row],[Date]])/3,0)</f>
        <v>Q1</v>
      </c>
      <c r="X856" t="str">
        <f>IF(CleanedData[[#This Row],[Purchase Amount]]&gt;=5000,"Yes","No")</f>
        <v>No</v>
      </c>
      <c r="Y856">
        <f>IF(CleanedData[[#This Row],[Recommend]]="Yes",1,0)</f>
        <v>1</v>
      </c>
      <c r="Z856" s="6">
        <f>CleanedData[[#This Row],[Purchase Amount]]*0.15</f>
        <v>79.372499999999988</v>
      </c>
      <c r="AA856" s="6">
        <f>CleanedData[[#This Row],[Purchase Amount]]*1.15</f>
        <v>608.52249999999992</v>
      </c>
    </row>
    <row r="857" spans="1:27" x14ac:dyDescent="0.3">
      <c r="A857">
        <v>1000</v>
      </c>
      <c r="B857" t="s">
        <v>1081</v>
      </c>
      <c r="C857" s="1">
        <v>45798</v>
      </c>
      <c r="D857">
        <v>25</v>
      </c>
      <c r="E857" t="s">
        <v>39</v>
      </c>
      <c r="F857" t="s">
        <v>61</v>
      </c>
      <c r="G857" t="s">
        <v>84</v>
      </c>
      <c r="H857">
        <v>5</v>
      </c>
      <c r="I857" t="s">
        <v>45</v>
      </c>
      <c r="J857" t="s">
        <v>63</v>
      </c>
      <c r="K857" t="s">
        <v>55</v>
      </c>
      <c r="L857" t="s">
        <v>45</v>
      </c>
      <c r="M857" t="s">
        <v>156</v>
      </c>
      <c r="N857" t="s">
        <v>57</v>
      </c>
      <c r="O857" t="s">
        <v>148</v>
      </c>
      <c r="P857" t="s">
        <v>49</v>
      </c>
      <c r="Q857" t="s">
        <v>58</v>
      </c>
      <c r="R857" s="6">
        <f>_xlfn.XLOOKUP(CleanedData[[#This Row],[Product]],'02_Lookup_Tables'!$A$2:$A$126,'02_Lookup_Tables'!$B$2:$B$126)</f>
        <v>1158.56</v>
      </c>
      <c r="S857" t="str">
        <f>VLOOKUP(CleanedData[[#This Row],[Product]],'02_Lookup_Tables'!$H$2:$I$126,2,FALSE)</f>
        <v>Toys &amp; Games</v>
      </c>
      <c r="T857" t="str">
        <f>VLOOKUP(CleanedData[[#This Row],[Province]],'02_Lookup_Tables'!$D$2:$E$10,2, FALSE)</f>
        <v>Southern Region</v>
      </c>
      <c r="U857" t="str" cm="1">
        <f t="array" ref="U857">_xlfn.IFS(CleanedData[[#This Row],[Purchase Amount]]&lt;500,"Low",
CleanedData[[#This Row],[Purchase Amount]]&lt;5000,"Medium",
TRUE,"High")</f>
        <v>Medium</v>
      </c>
      <c r="V857" t="str">
        <f>TEXT(CleanedData[[#This Row],[Date]],"mmmm")</f>
        <v>May</v>
      </c>
      <c r="W857" t="str">
        <f>"Q"&amp;ROUNDUP(MONTH(CleanedData[[#This Row],[Date]])/3,0)</f>
        <v>Q2</v>
      </c>
      <c r="X857" t="str">
        <f>IF(CleanedData[[#This Row],[Purchase Amount]]&gt;=5000,"Yes","No")</f>
        <v>No</v>
      </c>
      <c r="Y857">
        <f>IF(CleanedData[[#This Row],[Recommend]]="Yes",1,0)</f>
        <v>1</v>
      </c>
      <c r="Z857" s="6">
        <f>CleanedData[[#This Row],[Purchase Amount]]*0.15</f>
        <v>173.78399999999999</v>
      </c>
      <c r="AA857" s="6">
        <f>CleanedData[[#This Row],[Purchase Amount]]*1.15</f>
        <v>1332.3439999999998</v>
      </c>
    </row>
    <row r="858" spans="1:27" x14ac:dyDescent="0.3">
      <c r="A858">
        <v>1002</v>
      </c>
      <c r="B858" t="s">
        <v>1082</v>
      </c>
      <c r="C858" s="1">
        <v>45914</v>
      </c>
      <c r="D858">
        <v>60</v>
      </c>
      <c r="E858" t="s">
        <v>52</v>
      </c>
      <c r="F858" t="s">
        <v>72</v>
      </c>
      <c r="G858" t="s">
        <v>235</v>
      </c>
      <c r="H858">
        <v>2</v>
      </c>
      <c r="I858" t="s">
        <v>45</v>
      </c>
      <c r="J858" t="s">
        <v>74</v>
      </c>
      <c r="K858" t="s">
        <v>64</v>
      </c>
      <c r="L858" t="s">
        <v>45</v>
      </c>
      <c r="M858" t="s">
        <v>236</v>
      </c>
      <c r="N858" t="s">
        <v>47</v>
      </c>
      <c r="O858" t="s">
        <v>89</v>
      </c>
      <c r="P858" t="s">
        <v>49</v>
      </c>
      <c r="Q858" t="s">
        <v>50</v>
      </c>
      <c r="R858" s="6">
        <f>_xlfn.XLOOKUP(CleanedData[[#This Row],[Product]],'02_Lookup_Tables'!$A$2:$A$126,'02_Lookup_Tables'!$B$2:$B$126)</f>
        <v>306.57</v>
      </c>
      <c r="S858" t="str">
        <f>VLOOKUP(CleanedData[[#This Row],[Product]],'02_Lookup_Tables'!$H$2:$I$126,2,FALSE)</f>
        <v>Toys &amp; Games</v>
      </c>
      <c r="T858" t="str">
        <f>VLOOKUP(CleanedData[[#This Row],[Province]],'02_Lookup_Tables'!$D$2:$E$10,2, FALSE)</f>
        <v>Central Region</v>
      </c>
      <c r="U858" t="str" cm="1">
        <f t="array" ref="U858">_xlfn.IFS(CleanedData[[#This Row],[Purchase Amount]]&lt;500,"Low",
CleanedData[[#This Row],[Purchase Amount]]&lt;5000,"Medium",
TRUE,"High")</f>
        <v>Low</v>
      </c>
      <c r="V858" t="str">
        <f>TEXT(CleanedData[[#This Row],[Date]],"mmmm")</f>
        <v>September</v>
      </c>
      <c r="W858" t="str">
        <f>"Q"&amp;ROUNDUP(MONTH(CleanedData[[#This Row],[Date]])/3,0)</f>
        <v>Q3</v>
      </c>
      <c r="X858" t="str">
        <f>IF(CleanedData[[#This Row],[Purchase Amount]]&gt;=5000,"Yes","No")</f>
        <v>No</v>
      </c>
      <c r="Y858">
        <f>IF(CleanedData[[#This Row],[Recommend]]="Yes",1,0)</f>
        <v>1</v>
      </c>
      <c r="Z858" s="6">
        <f>CleanedData[[#This Row],[Purchase Amount]]*0.15</f>
        <v>45.985499999999995</v>
      </c>
      <c r="AA858" s="6">
        <f>CleanedData[[#This Row],[Purchase Amount]]*1.15</f>
        <v>352.55549999999994</v>
      </c>
    </row>
    <row r="859" spans="1:27" x14ac:dyDescent="0.3">
      <c r="A859">
        <v>1004</v>
      </c>
      <c r="B859" t="s">
        <v>1083</v>
      </c>
      <c r="C859" s="1">
        <v>45425</v>
      </c>
      <c r="D859">
        <v>30</v>
      </c>
      <c r="E859" t="s">
        <v>60</v>
      </c>
      <c r="F859" t="s">
        <v>77</v>
      </c>
      <c r="G859" t="s">
        <v>288</v>
      </c>
      <c r="H859">
        <v>4</v>
      </c>
      <c r="I859" t="s">
        <v>42</v>
      </c>
      <c r="J859" t="s">
        <v>54</v>
      </c>
      <c r="K859" t="s">
        <v>44</v>
      </c>
      <c r="L859" t="s">
        <v>45</v>
      </c>
      <c r="M859" t="s">
        <v>56</v>
      </c>
      <c r="N859" t="s">
        <v>96</v>
      </c>
      <c r="O859" t="s">
        <v>148</v>
      </c>
      <c r="P859" t="s">
        <v>49</v>
      </c>
      <c r="Q859" t="s">
        <v>58</v>
      </c>
      <c r="R859" s="6">
        <f>_xlfn.XLOOKUP(CleanedData[[#This Row],[Product]],'02_Lookup_Tables'!$A$2:$A$126,'02_Lookup_Tables'!$B$2:$B$126)</f>
        <v>605.1</v>
      </c>
      <c r="S859" t="str">
        <f>VLOOKUP(CleanedData[[#This Row],[Product]],'02_Lookup_Tables'!$H$2:$I$126,2,FALSE)</f>
        <v>Apparel</v>
      </c>
      <c r="T859" t="str">
        <f>VLOOKUP(CleanedData[[#This Row],[Province]],'02_Lookup_Tables'!$D$2:$E$10,2, FALSE)</f>
        <v>Central Region</v>
      </c>
      <c r="U859" t="str" cm="1">
        <f t="array" ref="U859">_xlfn.IFS(CleanedData[[#This Row],[Purchase Amount]]&lt;500,"Low",
CleanedData[[#This Row],[Purchase Amount]]&lt;5000,"Medium",
TRUE,"High")</f>
        <v>Medium</v>
      </c>
      <c r="V859" t="str">
        <f>TEXT(CleanedData[[#This Row],[Date]],"mmmm")</f>
        <v>May</v>
      </c>
      <c r="W859" t="str">
        <f>"Q"&amp;ROUNDUP(MONTH(CleanedData[[#This Row],[Date]])/3,0)</f>
        <v>Q2</v>
      </c>
      <c r="X859" t="str">
        <f>IF(CleanedData[[#This Row],[Purchase Amount]]&gt;=5000,"Yes","No")</f>
        <v>No</v>
      </c>
      <c r="Y859">
        <f>IF(CleanedData[[#This Row],[Recommend]]="Yes",1,0)</f>
        <v>0</v>
      </c>
      <c r="Z859" s="6">
        <f>CleanedData[[#This Row],[Purchase Amount]]*0.15</f>
        <v>90.765000000000001</v>
      </c>
      <c r="AA859" s="6">
        <f>CleanedData[[#This Row],[Purchase Amount]]*1.15</f>
        <v>695.86500000000001</v>
      </c>
    </row>
    <row r="860" spans="1:27" x14ac:dyDescent="0.3">
      <c r="A860">
        <v>1005</v>
      </c>
      <c r="B860" t="s">
        <v>1084</v>
      </c>
      <c r="C860" s="1">
        <v>45731</v>
      </c>
      <c r="D860">
        <v>74</v>
      </c>
      <c r="E860" t="s">
        <v>52</v>
      </c>
      <c r="F860" t="s">
        <v>68</v>
      </c>
      <c r="G860" t="s">
        <v>84</v>
      </c>
      <c r="H860">
        <v>4</v>
      </c>
      <c r="I860" t="s">
        <v>42</v>
      </c>
      <c r="J860" t="s">
        <v>74</v>
      </c>
      <c r="K860" t="s">
        <v>64</v>
      </c>
      <c r="L860" t="s">
        <v>45</v>
      </c>
      <c r="M860" t="s">
        <v>231</v>
      </c>
      <c r="N860" t="s">
        <v>96</v>
      </c>
      <c r="O860" t="s">
        <v>89</v>
      </c>
      <c r="P860" t="s">
        <v>70</v>
      </c>
      <c r="Q860" t="s">
        <v>97</v>
      </c>
      <c r="R860" s="6">
        <f>_xlfn.XLOOKUP(CleanedData[[#This Row],[Product]],'02_Lookup_Tables'!$A$2:$A$126,'02_Lookup_Tables'!$B$2:$B$126)</f>
        <v>1158.56</v>
      </c>
      <c r="S860" t="str">
        <f>VLOOKUP(CleanedData[[#This Row],[Product]],'02_Lookup_Tables'!$H$2:$I$126,2,FALSE)</f>
        <v>Toys &amp; Games</v>
      </c>
      <c r="T860" t="str">
        <f>VLOOKUP(CleanedData[[#This Row],[Province]],'02_Lookup_Tables'!$D$2:$E$10,2, FALSE)</f>
        <v>Northern Region</v>
      </c>
      <c r="U860" t="str" cm="1">
        <f t="array" ref="U860">_xlfn.IFS(CleanedData[[#This Row],[Purchase Amount]]&lt;500,"Low",
CleanedData[[#This Row],[Purchase Amount]]&lt;5000,"Medium",
TRUE,"High")</f>
        <v>Medium</v>
      </c>
      <c r="V860" t="str">
        <f>TEXT(CleanedData[[#This Row],[Date]],"mmmm")</f>
        <v>March</v>
      </c>
      <c r="W860" t="str">
        <f>"Q"&amp;ROUNDUP(MONTH(CleanedData[[#This Row],[Date]])/3,0)</f>
        <v>Q1</v>
      </c>
      <c r="X860" t="str">
        <f>IF(CleanedData[[#This Row],[Purchase Amount]]&gt;=5000,"Yes","No")</f>
        <v>No</v>
      </c>
      <c r="Y860">
        <f>IF(CleanedData[[#This Row],[Recommend]]="Yes",1,0)</f>
        <v>0</v>
      </c>
      <c r="Z860" s="6">
        <f>CleanedData[[#This Row],[Purchase Amount]]*0.15</f>
        <v>173.78399999999999</v>
      </c>
      <c r="AA860" s="6">
        <f>CleanedData[[#This Row],[Purchase Amount]]*1.15</f>
        <v>1332.3439999999998</v>
      </c>
    </row>
    <row r="861" spans="1:27" x14ac:dyDescent="0.3">
      <c r="A861">
        <v>1007</v>
      </c>
      <c r="B861" t="s">
        <v>1085</v>
      </c>
      <c r="C861" s="1">
        <v>45297</v>
      </c>
      <c r="D861">
        <v>79</v>
      </c>
      <c r="E861" t="s">
        <v>60</v>
      </c>
      <c r="F861" t="s">
        <v>130</v>
      </c>
      <c r="G861" t="s">
        <v>280</v>
      </c>
      <c r="H861">
        <v>4</v>
      </c>
      <c r="I861" t="s">
        <v>42</v>
      </c>
      <c r="J861" t="s">
        <v>63</v>
      </c>
      <c r="K861" t="s">
        <v>55</v>
      </c>
      <c r="L861" t="s">
        <v>45</v>
      </c>
      <c r="N861" t="s">
        <v>96</v>
      </c>
      <c r="O861" t="s">
        <v>134</v>
      </c>
      <c r="P861" t="s">
        <v>8646</v>
      </c>
      <c r="Q861" t="s">
        <v>97</v>
      </c>
      <c r="R861" s="6">
        <f>_xlfn.XLOOKUP(CleanedData[[#This Row],[Product]],'02_Lookup_Tables'!$A$2:$A$126,'02_Lookup_Tables'!$B$2:$B$126)</f>
        <v>759.97</v>
      </c>
      <c r="S861" t="str">
        <f>VLOOKUP(CleanedData[[#This Row],[Product]],'02_Lookup_Tables'!$H$2:$I$126,2,FALSE)</f>
        <v>Apparel</v>
      </c>
      <c r="T861" t="str">
        <f>VLOOKUP(CleanedData[[#This Row],[Province]],'02_Lookup_Tables'!$D$2:$E$10,2, FALSE)</f>
        <v>Eastern Region</v>
      </c>
      <c r="U861" t="str" cm="1">
        <f t="array" ref="U861">_xlfn.IFS(CleanedData[[#This Row],[Purchase Amount]]&lt;500,"Low",
CleanedData[[#This Row],[Purchase Amount]]&lt;5000,"Medium",
TRUE,"High")</f>
        <v>Medium</v>
      </c>
      <c r="V861" t="str">
        <f>TEXT(CleanedData[[#This Row],[Date]],"mmmm")</f>
        <v>January</v>
      </c>
      <c r="W861" t="str">
        <f>"Q"&amp;ROUNDUP(MONTH(CleanedData[[#This Row],[Date]])/3,0)</f>
        <v>Q1</v>
      </c>
      <c r="X861" t="str">
        <f>IF(CleanedData[[#This Row],[Purchase Amount]]&gt;=5000,"Yes","No")</f>
        <v>No</v>
      </c>
      <c r="Y861">
        <f>IF(CleanedData[[#This Row],[Recommend]]="Yes",1,0)</f>
        <v>0</v>
      </c>
      <c r="Z861" s="6">
        <f>CleanedData[[#This Row],[Purchase Amount]]*0.15</f>
        <v>113.99550000000001</v>
      </c>
      <c r="AA861" s="6">
        <f>CleanedData[[#This Row],[Purchase Amount]]*1.15</f>
        <v>873.96550000000002</v>
      </c>
    </row>
    <row r="862" spans="1:27" x14ac:dyDescent="0.3">
      <c r="A862">
        <v>1008</v>
      </c>
      <c r="B862" t="s">
        <v>1086</v>
      </c>
      <c r="C862" s="1">
        <v>45870</v>
      </c>
      <c r="D862">
        <v>46</v>
      </c>
      <c r="E862" t="s">
        <v>39</v>
      </c>
      <c r="F862" t="s">
        <v>77</v>
      </c>
      <c r="G862" t="s">
        <v>472</v>
      </c>
      <c r="H862">
        <v>3</v>
      </c>
      <c r="I862" t="s">
        <v>45</v>
      </c>
      <c r="J862" t="s">
        <v>43</v>
      </c>
      <c r="K862" t="s">
        <v>64</v>
      </c>
      <c r="L862" t="s">
        <v>45</v>
      </c>
      <c r="M862" t="s">
        <v>156</v>
      </c>
      <c r="N862" t="s">
        <v>48</v>
      </c>
      <c r="O862" t="s">
        <v>148</v>
      </c>
      <c r="P862" t="s">
        <v>49</v>
      </c>
      <c r="Q862" t="s">
        <v>93</v>
      </c>
      <c r="R862" s="6">
        <f>_xlfn.XLOOKUP(CleanedData[[#This Row],[Product]],'02_Lookup_Tables'!$A$2:$A$126,'02_Lookup_Tables'!$B$2:$B$126)</f>
        <v>2216.12</v>
      </c>
      <c r="S862" t="str">
        <f>VLOOKUP(CleanedData[[#This Row],[Product]],'02_Lookup_Tables'!$H$2:$I$126,2,FALSE)</f>
        <v>Beauty &amp; Personal Care</v>
      </c>
      <c r="T862" t="str">
        <f>VLOOKUP(CleanedData[[#This Row],[Province]],'02_Lookup_Tables'!$D$2:$E$10,2, FALSE)</f>
        <v>Central Region</v>
      </c>
      <c r="U862" t="str" cm="1">
        <f t="array" ref="U862">_xlfn.IFS(CleanedData[[#This Row],[Purchase Amount]]&lt;500,"Low",
CleanedData[[#This Row],[Purchase Amount]]&lt;5000,"Medium",
TRUE,"High")</f>
        <v>Medium</v>
      </c>
      <c r="V862" t="str">
        <f>TEXT(CleanedData[[#This Row],[Date]],"mmmm")</f>
        <v>August</v>
      </c>
      <c r="W862" t="str">
        <f>"Q"&amp;ROUNDUP(MONTH(CleanedData[[#This Row],[Date]])/3,0)</f>
        <v>Q3</v>
      </c>
      <c r="X862" t="str">
        <f>IF(CleanedData[[#This Row],[Purchase Amount]]&gt;=5000,"Yes","No")</f>
        <v>No</v>
      </c>
      <c r="Y862">
        <f>IF(CleanedData[[#This Row],[Recommend]]="Yes",1,0)</f>
        <v>1</v>
      </c>
      <c r="Z862" s="6">
        <f>CleanedData[[#This Row],[Purchase Amount]]*0.15</f>
        <v>332.41799999999995</v>
      </c>
      <c r="AA862" s="6">
        <f>CleanedData[[#This Row],[Purchase Amount]]*1.15</f>
        <v>2548.5379999999996</v>
      </c>
    </row>
    <row r="863" spans="1:27" x14ac:dyDescent="0.3">
      <c r="A863">
        <v>1009</v>
      </c>
      <c r="B863" t="s">
        <v>1087</v>
      </c>
      <c r="C863" s="1">
        <v>45776</v>
      </c>
      <c r="D863">
        <v>55</v>
      </c>
      <c r="E863" t="s">
        <v>52</v>
      </c>
      <c r="F863" t="s">
        <v>61</v>
      </c>
      <c r="G863" t="s">
        <v>203</v>
      </c>
      <c r="H863">
        <v>3</v>
      </c>
      <c r="I863" t="s">
        <v>45</v>
      </c>
      <c r="J863" t="s">
        <v>43</v>
      </c>
      <c r="K863" t="s">
        <v>55</v>
      </c>
      <c r="L863" t="s">
        <v>45</v>
      </c>
      <c r="M863" t="s">
        <v>231</v>
      </c>
      <c r="N863" t="s">
        <v>48</v>
      </c>
      <c r="O863" t="s">
        <v>89</v>
      </c>
      <c r="P863" t="s">
        <v>49</v>
      </c>
      <c r="Q863" t="s">
        <v>50</v>
      </c>
      <c r="R863" s="6">
        <f>_xlfn.XLOOKUP(CleanedData[[#This Row],[Product]],'02_Lookup_Tables'!$A$2:$A$126,'02_Lookup_Tables'!$B$2:$B$126)</f>
        <v>2849.09</v>
      </c>
      <c r="S863" t="str">
        <f>VLOOKUP(CleanedData[[#This Row],[Product]],'02_Lookup_Tables'!$H$2:$I$126,2,FALSE)</f>
        <v>Home &amp; Living</v>
      </c>
      <c r="T863" t="str">
        <f>VLOOKUP(CleanedData[[#This Row],[Province]],'02_Lookup_Tables'!$D$2:$E$10,2, FALSE)</f>
        <v>Southern Region</v>
      </c>
      <c r="U863" t="str" cm="1">
        <f t="array" ref="U863">_xlfn.IFS(CleanedData[[#This Row],[Purchase Amount]]&lt;500,"Low",
CleanedData[[#This Row],[Purchase Amount]]&lt;5000,"Medium",
TRUE,"High")</f>
        <v>Medium</v>
      </c>
      <c r="V863" t="str">
        <f>TEXT(CleanedData[[#This Row],[Date]],"mmmm")</f>
        <v>April</v>
      </c>
      <c r="W863" t="str">
        <f>"Q"&amp;ROUNDUP(MONTH(CleanedData[[#This Row],[Date]])/3,0)</f>
        <v>Q2</v>
      </c>
      <c r="X863" t="str">
        <f>IF(CleanedData[[#This Row],[Purchase Amount]]&gt;=5000,"Yes","No")</f>
        <v>No</v>
      </c>
      <c r="Y863">
        <f>IF(CleanedData[[#This Row],[Recommend]]="Yes",1,0)</f>
        <v>1</v>
      </c>
      <c r="Z863" s="6">
        <f>CleanedData[[#This Row],[Purchase Amount]]*0.15</f>
        <v>427.36349999999999</v>
      </c>
      <c r="AA863" s="6">
        <f>CleanedData[[#This Row],[Purchase Amount]]*1.15</f>
        <v>3276.4535000000001</v>
      </c>
    </row>
    <row r="864" spans="1:27" x14ac:dyDescent="0.3">
      <c r="A864">
        <v>1010</v>
      </c>
      <c r="B864" t="s">
        <v>1088</v>
      </c>
      <c r="C864" s="1">
        <v>45581</v>
      </c>
      <c r="D864">
        <v>38</v>
      </c>
      <c r="E864" t="s">
        <v>60</v>
      </c>
      <c r="F864" t="s">
        <v>40</v>
      </c>
      <c r="G864" t="s">
        <v>146</v>
      </c>
      <c r="H864">
        <v>1</v>
      </c>
      <c r="I864" t="s">
        <v>45</v>
      </c>
      <c r="J864" t="s">
        <v>74</v>
      </c>
      <c r="K864" t="s">
        <v>55</v>
      </c>
      <c r="L864" t="s">
        <v>45</v>
      </c>
      <c r="M864" t="s">
        <v>123</v>
      </c>
      <c r="N864" t="s">
        <v>80</v>
      </c>
      <c r="O864" t="s">
        <v>89</v>
      </c>
      <c r="P864" t="s">
        <v>49</v>
      </c>
      <c r="Q864" t="s">
        <v>81</v>
      </c>
      <c r="R864" s="6">
        <f>_xlfn.XLOOKUP(CleanedData[[#This Row],[Product]],'02_Lookup_Tables'!$A$2:$A$126,'02_Lookup_Tables'!$B$2:$B$126)</f>
        <v>27815.439999999999</v>
      </c>
      <c r="S864" t="str">
        <f>VLOOKUP(CleanedData[[#This Row],[Product]],'02_Lookup_Tables'!$H$2:$I$126,2,FALSE)</f>
        <v>Electronics</v>
      </c>
      <c r="T864" t="str">
        <f>VLOOKUP(CleanedData[[#This Row],[Province]],'02_Lookup_Tables'!$D$2:$E$10,2, FALSE)</f>
        <v>Northern Region</v>
      </c>
      <c r="U864" t="str" cm="1">
        <f t="array" ref="U864">_xlfn.IFS(CleanedData[[#This Row],[Purchase Amount]]&lt;500,"Low",
CleanedData[[#This Row],[Purchase Amount]]&lt;5000,"Medium",
TRUE,"High")</f>
        <v>High</v>
      </c>
      <c r="V864" t="str">
        <f>TEXT(CleanedData[[#This Row],[Date]],"mmmm")</f>
        <v>October</v>
      </c>
      <c r="W864" t="str">
        <f>"Q"&amp;ROUNDUP(MONTH(CleanedData[[#This Row],[Date]])/3,0)</f>
        <v>Q4</v>
      </c>
      <c r="X864" t="str">
        <f>IF(CleanedData[[#This Row],[Purchase Amount]]&gt;=5000,"Yes","No")</f>
        <v>Yes</v>
      </c>
      <c r="Y864">
        <f>IF(CleanedData[[#This Row],[Recommend]]="Yes",1,0)</f>
        <v>1</v>
      </c>
      <c r="Z864" s="6">
        <f>CleanedData[[#This Row],[Purchase Amount]]*0.15</f>
        <v>4172.3159999999998</v>
      </c>
      <c r="AA864" s="6">
        <f>CleanedData[[#This Row],[Purchase Amount]]*1.15</f>
        <v>31987.755999999998</v>
      </c>
    </row>
    <row r="865" spans="1:27" x14ac:dyDescent="0.3">
      <c r="A865">
        <v>1012</v>
      </c>
      <c r="B865" t="s">
        <v>1089</v>
      </c>
      <c r="C865" s="1">
        <v>45772</v>
      </c>
      <c r="D865">
        <v>47</v>
      </c>
      <c r="E865" t="s">
        <v>52</v>
      </c>
      <c r="F865" t="s">
        <v>125</v>
      </c>
      <c r="G865" t="s">
        <v>472</v>
      </c>
      <c r="H865">
        <v>2</v>
      </c>
      <c r="I865" t="s">
        <v>42</v>
      </c>
      <c r="J865" t="s">
        <v>69</v>
      </c>
      <c r="K865" t="s">
        <v>55</v>
      </c>
      <c r="L865" t="s">
        <v>42</v>
      </c>
      <c r="M865" t="s">
        <v>65</v>
      </c>
      <c r="N865" t="s">
        <v>47</v>
      </c>
      <c r="O865" t="s">
        <v>89</v>
      </c>
      <c r="P865" t="s">
        <v>49</v>
      </c>
      <c r="Q865" t="s">
        <v>93</v>
      </c>
      <c r="R865" s="6">
        <f>_xlfn.XLOOKUP(CleanedData[[#This Row],[Product]],'02_Lookup_Tables'!$A$2:$A$126,'02_Lookup_Tables'!$B$2:$B$126)</f>
        <v>2216.12</v>
      </c>
      <c r="S865" t="str">
        <f>VLOOKUP(CleanedData[[#This Row],[Product]],'02_Lookup_Tables'!$H$2:$I$126,2,FALSE)</f>
        <v>Beauty &amp; Personal Care</v>
      </c>
      <c r="T865" t="str">
        <f>VLOOKUP(CleanedData[[#This Row],[Province]],'02_Lookup_Tables'!$D$2:$E$10,2, FALSE)</f>
        <v>Western Region</v>
      </c>
      <c r="U865" t="str" cm="1">
        <f t="array" ref="U865">_xlfn.IFS(CleanedData[[#This Row],[Purchase Amount]]&lt;500,"Low",
CleanedData[[#This Row],[Purchase Amount]]&lt;5000,"Medium",
TRUE,"High")</f>
        <v>Medium</v>
      </c>
      <c r="V865" t="str">
        <f>TEXT(CleanedData[[#This Row],[Date]],"mmmm")</f>
        <v>April</v>
      </c>
      <c r="W865" t="str">
        <f>"Q"&amp;ROUNDUP(MONTH(CleanedData[[#This Row],[Date]])/3,0)</f>
        <v>Q2</v>
      </c>
      <c r="X865" t="str">
        <f>IF(CleanedData[[#This Row],[Purchase Amount]]&gt;=5000,"Yes","No")</f>
        <v>No</v>
      </c>
      <c r="Y865">
        <f>IF(CleanedData[[#This Row],[Recommend]]="Yes",1,0)</f>
        <v>0</v>
      </c>
      <c r="Z865" s="6">
        <f>CleanedData[[#This Row],[Purchase Amount]]*0.15</f>
        <v>332.41799999999995</v>
      </c>
      <c r="AA865" s="6">
        <f>CleanedData[[#This Row],[Purchase Amount]]*1.15</f>
        <v>2548.5379999999996</v>
      </c>
    </row>
    <row r="866" spans="1:27" x14ac:dyDescent="0.3">
      <c r="A866">
        <v>1013</v>
      </c>
      <c r="B866" t="s">
        <v>1090</v>
      </c>
      <c r="C866" s="1">
        <v>45675</v>
      </c>
      <c r="D866">
        <v>56</v>
      </c>
      <c r="E866" t="s">
        <v>52</v>
      </c>
      <c r="F866" t="s">
        <v>77</v>
      </c>
      <c r="G866" t="s">
        <v>118</v>
      </c>
      <c r="H866">
        <v>1</v>
      </c>
      <c r="I866" t="s">
        <v>42</v>
      </c>
      <c r="J866" t="s">
        <v>63</v>
      </c>
      <c r="K866" t="s">
        <v>55</v>
      </c>
      <c r="L866" t="s">
        <v>42</v>
      </c>
      <c r="M866" t="s">
        <v>208</v>
      </c>
      <c r="N866" t="s">
        <v>80</v>
      </c>
      <c r="O866" t="s">
        <v>89</v>
      </c>
      <c r="P866" t="s">
        <v>49</v>
      </c>
      <c r="Q866" t="s">
        <v>50</v>
      </c>
      <c r="R866" s="6">
        <f>_xlfn.XLOOKUP(CleanedData[[#This Row],[Product]],'02_Lookup_Tables'!$A$2:$A$126,'02_Lookup_Tables'!$B$2:$B$126)</f>
        <v>368.99</v>
      </c>
      <c r="S866" t="str">
        <f>VLOOKUP(CleanedData[[#This Row],[Product]],'02_Lookup_Tables'!$H$2:$I$126,2,FALSE)</f>
        <v>Accessories</v>
      </c>
      <c r="T866" t="str">
        <f>VLOOKUP(CleanedData[[#This Row],[Province]],'02_Lookup_Tables'!$D$2:$E$10,2, FALSE)</f>
        <v>Central Region</v>
      </c>
      <c r="U866" t="str" cm="1">
        <f t="array" ref="U866">_xlfn.IFS(CleanedData[[#This Row],[Purchase Amount]]&lt;500,"Low",
CleanedData[[#This Row],[Purchase Amount]]&lt;5000,"Medium",
TRUE,"High")</f>
        <v>Low</v>
      </c>
      <c r="V866" t="str">
        <f>TEXT(CleanedData[[#This Row],[Date]],"mmmm")</f>
        <v>January</v>
      </c>
      <c r="W866" t="str">
        <f>"Q"&amp;ROUNDUP(MONTH(CleanedData[[#This Row],[Date]])/3,0)</f>
        <v>Q1</v>
      </c>
      <c r="X866" t="str">
        <f>IF(CleanedData[[#This Row],[Purchase Amount]]&gt;=5000,"Yes","No")</f>
        <v>No</v>
      </c>
      <c r="Y866">
        <f>IF(CleanedData[[#This Row],[Recommend]]="Yes",1,0)</f>
        <v>0</v>
      </c>
      <c r="Z866" s="6">
        <f>CleanedData[[#This Row],[Purchase Amount]]*0.15</f>
        <v>55.348500000000001</v>
      </c>
      <c r="AA866" s="6">
        <f>CleanedData[[#This Row],[Purchase Amount]]*1.15</f>
        <v>424.33849999999995</v>
      </c>
    </row>
    <row r="867" spans="1:27" x14ac:dyDescent="0.3">
      <c r="A867">
        <v>1015</v>
      </c>
      <c r="B867" t="s">
        <v>1091</v>
      </c>
      <c r="C867" s="1">
        <v>45857</v>
      </c>
      <c r="D867">
        <v>58</v>
      </c>
      <c r="E867" t="s">
        <v>60</v>
      </c>
      <c r="F867" t="s">
        <v>108</v>
      </c>
      <c r="G867" t="s">
        <v>501</v>
      </c>
      <c r="H867">
        <v>2</v>
      </c>
      <c r="I867" t="s">
        <v>42</v>
      </c>
      <c r="J867" t="s">
        <v>69</v>
      </c>
      <c r="K867" t="s">
        <v>55</v>
      </c>
      <c r="L867" t="s">
        <v>42</v>
      </c>
      <c r="N867" t="s">
        <v>47</v>
      </c>
      <c r="O867" t="s">
        <v>134</v>
      </c>
      <c r="P867" t="s">
        <v>8646</v>
      </c>
      <c r="Q867" t="s">
        <v>50</v>
      </c>
      <c r="R867" s="6">
        <f>_xlfn.XLOOKUP(CleanedData[[#This Row],[Product]],'02_Lookup_Tables'!$A$2:$A$126,'02_Lookup_Tables'!$B$2:$B$126)</f>
        <v>1482.94</v>
      </c>
      <c r="S867" t="str">
        <f>VLOOKUP(CleanedData[[#This Row],[Product]],'02_Lookup_Tables'!$H$2:$I$126,2,FALSE)</f>
        <v>Home Devices</v>
      </c>
      <c r="T867" t="str">
        <f>VLOOKUP(CleanedData[[#This Row],[Province]],'02_Lookup_Tables'!$D$2:$E$10,2, FALSE)</f>
        <v>Gauteng Region</v>
      </c>
      <c r="U867" t="str" cm="1">
        <f t="array" ref="U867">_xlfn.IFS(CleanedData[[#This Row],[Purchase Amount]]&lt;500,"Low",
CleanedData[[#This Row],[Purchase Amount]]&lt;5000,"Medium",
TRUE,"High")</f>
        <v>Medium</v>
      </c>
      <c r="V867" t="str">
        <f>TEXT(CleanedData[[#This Row],[Date]],"mmmm")</f>
        <v>July</v>
      </c>
      <c r="W867" t="str">
        <f>"Q"&amp;ROUNDUP(MONTH(CleanedData[[#This Row],[Date]])/3,0)</f>
        <v>Q3</v>
      </c>
      <c r="X867" t="str">
        <f>IF(CleanedData[[#This Row],[Purchase Amount]]&gt;=5000,"Yes","No")</f>
        <v>No</v>
      </c>
      <c r="Y867">
        <f>IF(CleanedData[[#This Row],[Recommend]]="Yes",1,0)</f>
        <v>0</v>
      </c>
      <c r="Z867" s="6">
        <f>CleanedData[[#This Row],[Purchase Amount]]*0.15</f>
        <v>222.441</v>
      </c>
      <c r="AA867" s="6">
        <f>CleanedData[[#This Row],[Purchase Amount]]*1.15</f>
        <v>1705.3809999999999</v>
      </c>
    </row>
    <row r="868" spans="1:27" x14ac:dyDescent="0.3">
      <c r="A868">
        <v>1016</v>
      </c>
      <c r="B868" t="s">
        <v>1092</v>
      </c>
      <c r="C868" s="1">
        <v>45318</v>
      </c>
      <c r="D868">
        <v>31</v>
      </c>
      <c r="E868" t="s">
        <v>60</v>
      </c>
      <c r="F868" t="s">
        <v>125</v>
      </c>
      <c r="G868" t="s">
        <v>173</v>
      </c>
      <c r="H868">
        <v>1</v>
      </c>
      <c r="I868" t="s">
        <v>45</v>
      </c>
      <c r="J868" t="s">
        <v>74</v>
      </c>
      <c r="K868" t="s">
        <v>55</v>
      </c>
      <c r="L868" t="s">
        <v>45</v>
      </c>
      <c r="M868" t="s">
        <v>79</v>
      </c>
      <c r="N868" t="s">
        <v>80</v>
      </c>
      <c r="O868" t="s">
        <v>89</v>
      </c>
      <c r="P868" t="s">
        <v>49</v>
      </c>
      <c r="Q868" t="s">
        <v>58</v>
      </c>
      <c r="R868" s="6">
        <f>_xlfn.XLOOKUP(CleanedData[[#This Row],[Product]],'02_Lookup_Tables'!$A$2:$A$126,'02_Lookup_Tables'!$B$2:$B$126)</f>
        <v>13056.99</v>
      </c>
      <c r="S868" t="str">
        <f>VLOOKUP(CleanedData[[#This Row],[Product]],'02_Lookup_Tables'!$H$2:$I$126,2,FALSE)</f>
        <v>Electronics</v>
      </c>
      <c r="T868" t="str">
        <f>VLOOKUP(CleanedData[[#This Row],[Province]],'02_Lookup_Tables'!$D$2:$E$10,2, FALSE)</f>
        <v>Western Region</v>
      </c>
      <c r="U868" t="str" cm="1">
        <f t="array" ref="U868">_xlfn.IFS(CleanedData[[#This Row],[Purchase Amount]]&lt;500,"Low",
CleanedData[[#This Row],[Purchase Amount]]&lt;5000,"Medium",
TRUE,"High")</f>
        <v>High</v>
      </c>
      <c r="V868" t="str">
        <f>TEXT(CleanedData[[#This Row],[Date]],"mmmm")</f>
        <v>January</v>
      </c>
      <c r="W868" t="str">
        <f>"Q"&amp;ROUNDUP(MONTH(CleanedData[[#This Row],[Date]])/3,0)</f>
        <v>Q1</v>
      </c>
      <c r="X868" t="str">
        <f>IF(CleanedData[[#This Row],[Purchase Amount]]&gt;=5000,"Yes","No")</f>
        <v>Yes</v>
      </c>
      <c r="Y868">
        <f>IF(CleanedData[[#This Row],[Recommend]]="Yes",1,0)</f>
        <v>1</v>
      </c>
      <c r="Z868" s="6">
        <f>CleanedData[[#This Row],[Purchase Amount]]*0.15</f>
        <v>1958.5484999999999</v>
      </c>
      <c r="AA868" s="6">
        <f>CleanedData[[#This Row],[Purchase Amount]]*1.15</f>
        <v>15015.538499999999</v>
      </c>
    </row>
    <row r="869" spans="1:27" x14ac:dyDescent="0.3">
      <c r="A869">
        <v>1017</v>
      </c>
      <c r="B869" t="s">
        <v>1093</v>
      </c>
      <c r="C869" s="1">
        <v>45440</v>
      </c>
      <c r="D869">
        <v>22</v>
      </c>
      <c r="E869" t="s">
        <v>39</v>
      </c>
      <c r="F869" t="s">
        <v>108</v>
      </c>
      <c r="G869" t="s">
        <v>668</v>
      </c>
      <c r="H869">
        <v>4</v>
      </c>
      <c r="I869" t="s">
        <v>42</v>
      </c>
      <c r="J869" t="s">
        <v>69</v>
      </c>
      <c r="K869" t="s">
        <v>44</v>
      </c>
      <c r="L869" t="s">
        <v>45</v>
      </c>
      <c r="M869" t="s">
        <v>46</v>
      </c>
      <c r="N869" t="s">
        <v>96</v>
      </c>
      <c r="O869" t="s">
        <v>89</v>
      </c>
      <c r="P869" t="s">
        <v>70</v>
      </c>
      <c r="Q869" t="s">
        <v>66</v>
      </c>
      <c r="R869" s="6">
        <f>_xlfn.XLOOKUP(CleanedData[[#This Row],[Product]],'02_Lookup_Tables'!$A$2:$A$126,'02_Lookup_Tables'!$B$2:$B$126)</f>
        <v>301.58</v>
      </c>
      <c r="S869" t="str">
        <f>VLOOKUP(CleanedData[[#This Row],[Product]],'02_Lookup_Tables'!$H$2:$I$126,2,FALSE)</f>
        <v>Food</v>
      </c>
      <c r="T869" t="str">
        <f>VLOOKUP(CleanedData[[#This Row],[Province]],'02_Lookup_Tables'!$D$2:$E$10,2, FALSE)</f>
        <v>Gauteng Region</v>
      </c>
      <c r="U869" t="str" cm="1">
        <f t="array" ref="U869">_xlfn.IFS(CleanedData[[#This Row],[Purchase Amount]]&lt;500,"Low",
CleanedData[[#This Row],[Purchase Amount]]&lt;5000,"Medium",
TRUE,"High")</f>
        <v>Low</v>
      </c>
      <c r="V869" t="str">
        <f>TEXT(CleanedData[[#This Row],[Date]],"mmmm")</f>
        <v>May</v>
      </c>
      <c r="W869" t="str">
        <f>"Q"&amp;ROUNDUP(MONTH(CleanedData[[#This Row],[Date]])/3,0)</f>
        <v>Q2</v>
      </c>
      <c r="X869" t="str">
        <f>IF(CleanedData[[#This Row],[Purchase Amount]]&gt;=5000,"Yes","No")</f>
        <v>No</v>
      </c>
      <c r="Y869">
        <f>IF(CleanedData[[#This Row],[Recommend]]="Yes",1,0)</f>
        <v>0</v>
      </c>
      <c r="Z869" s="6">
        <f>CleanedData[[#This Row],[Purchase Amount]]*0.15</f>
        <v>45.236999999999995</v>
      </c>
      <c r="AA869" s="6">
        <f>CleanedData[[#This Row],[Purchase Amount]]*1.15</f>
        <v>346.81699999999995</v>
      </c>
    </row>
    <row r="870" spans="1:27" x14ac:dyDescent="0.3">
      <c r="A870">
        <v>1018</v>
      </c>
      <c r="B870" t="s">
        <v>1094</v>
      </c>
      <c r="C870" s="1">
        <v>45826</v>
      </c>
      <c r="D870">
        <v>50</v>
      </c>
      <c r="E870" t="s">
        <v>39</v>
      </c>
      <c r="F870" t="s">
        <v>125</v>
      </c>
      <c r="G870" t="s">
        <v>296</v>
      </c>
      <c r="H870">
        <v>1</v>
      </c>
      <c r="I870" t="s">
        <v>45</v>
      </c>
      <c r="J870" t="s">
        <v>74</v>
      </c>
      <c r="K870" t="s">
        <v>44</v>
      </c>
      <c r="L870" t="s">
        <v>45</v>
      </c>
      <c r="M870" t="s">
        <v>92</v>
      </c>
      <c r="N870" t="s">
        <v>80</v>
      </c>
      <c r="O870" t="s">
        <v>89</v>
      </c>
      <c r="P870" t="s">
        <v>49</v>
      </c>
      <c r="Q870" t="s">
        <v>93</v>
      </c>
      <c r="R870" s="6">
        <f>_xlfn.XLOOKUP(CleanedData[[#This Row],[Product]],'02_Lookup_Tables'!$A$2:$A$126,'02_Lookup_Tables'!$B$2:$B$126)</f>
        <v>657.5</v>
      </c>
      <c r="S870" t="str">
        <f>VLOOKUP(CleanedData[[#This Row],[Product]],'02_Lookup_Tables'!$H$2:$I$126,2,FALSE)</f>
        <v>Home Devices</v>
      </c>
      <c r="T870" t="str">
        <f>VLOOKUP(CleanedData[[#This Row],[Province]],'02_Lookup_Tables'!$D$2:$E$10,2, FALSE)</f>
        <v>Western Region</v>
      </c>
      <c r="U870" t="str" cm="1">
        <f t="array" ref="U870">_xlfn.IFS(CleanedData[[#This Row],[Purchase Amount]]&lt;500,"Low",
CleanedData[[#This Row],[Purchase Amount]]&lt;5000,"Medium",
TRUE,"High")</f>
        <v>Medium</v>
      </c>
      <c r="V870" t="str">
        <f>TEXT(CleanedData[[#This Row],[Date]],"mmmm")</f>
        <v>June</v>
      </c>
      <c r="W870" t="str">
        <f>"Q"&amp;ROUNDUP(MONTH(CleanedData[[#This Row],[Date]])/3,0)</f>
        <v>Q2</v>
      </c>
      <c r="X870" t="str">
        <f>IF(CleanedData[[#This Row],[Purchase Amount]]&gt;=5000,"Yes","No")</f>
        <v>No</v>
      </c>
      <c r="Y870">
        <f>IF(CleanedData[[#This Row],[Recommend]]="Yes",1,0)</f>
        <v>1</v>
      </c>
      <c r="Z870" s="6">
        <f>CleanedData[[#This Row],[Purchase Amount]]*0.15</f>
        <v>98.625</v>
      </c>
      <c r="AA870" s="6">
        <f>CleanedData[[#This Row],[Purchase Amount]]*1.15</f>
        <v>756.12499999999989</v>
      </c>
    </row>
    <row r="871" spans="1:27" x14ac:dyDescent="0.3">
      <c r="A871">
        <v>1019</v>
      </c>
      <c r="B871" t="s">
        <v>1095</v>
      </c>
      <c r="C871" s="1">
        <v>45534</v>
      </c>
      <c r="D871">
        <v>31</v>
      </c>
      <c r="E871" t="s">
        <v>60</v>
      </c>
      <c r="F871" t="s">
        <v>125</v>
      </c>
      <c r="G871" t="s">
        <v>501</v>
      </c>
      <c r="H871">
        <v>4</v>
      </c>
      <c r="I871" t="s">
        <v>42</v>
      </c>
      <c r="J871" t="s">
        <v>74</v>
      </c>
      <c r="K871" t="s">
        <v>64</v>
      </c>
      <c r="L871" t="s">
        <v>42</v>
      </c>
      <c r="N871" t="s">
        <v>96</v>
      </c>
      <c r="O871" t="s">
        <v>134</v>
      </c>
      <c r="P871" t="s">
        <v>8646</v>
      </c>
      <c r="Q871" t="s">
        <v>58</v>
      </c>
      <c r="R871" s="6">
        <f>_xlfn.XLOOKUP(CleanedData[[#This Row],[Product]],'02_Lookup_Tables'!$A$2:$A$126,'02_Lookup_Tables'!$B$2:$B$126)</f>
        <v>1482.94</v>
      </c>
      <c r="S871" t="str">
        <f>VLOOKUP(CleanedData[[#This Row],[Product]],'02_Lookup_Tables'!$H$2:$I$126,2,FALSE)</f>
        <v>Home Devices</v>
      </c>
      <c r="T871" t="str">
        <f>VLOOKUP(CleanedData[[#This Row],[Province]],'02_Lookup_Tables'!$D$2:$E$10,2, FALSE)</f>
        <v>Western Region</v>
      </c>
      <c r="U871" t="str" cm="1">
        <f t="array" ref="U871">_xlfn.IFS(CleanedData[[#This Row],[Purchase Amount]]&lt;500,"Low",
CleanedData[[#This Row],[Purchase Amount]]&lt;5000,"Medium",
TRUE,"High")</f>
        <v>Medium</v>
      </c>
      <c r="V871" t="str">
        <f>TEXT(CleanedData[[#This Row],[Date]],"mmmm")</f>
        <v>August</v>
      </c>
      <c r="W871" t="str">
        <f>"Q"&amp;ROUNDUP(MONTH(CleanedData[[#This Row],[Date]])/3,0)</f>
        <v>Q3</v>
      </c>
      <c r="X871" t="str">
        <f>IF(CleanedData[[#This Row],[Purchase Amount]]&gt;=5000,"Yes","No")</f>
        <v>No</v>
      </c>
      <c r="Y871">
        <f>IF(CleanedData[[#This Row],[Recommend]]="Yes",1,0)</f>
        <v>0</v>
      </c>
      <c r="Z871" s="6">
        <f>CleanedData[[#This Row],[Purchase Amount]]*0.15</f>
        <v>222.441</v>
      </c>
      <c r="AA871" s="6">
        <f>CleanedData[[#This Row],[Purchase Amount]]*1.15</f>
        <v>1705.3809999999999</v>
      </c>
    </row>
    <row r="872" spans="1:27" x14ac:dyDescent="0.3">
      <c r="A872">
        <v>1020</v>
      </c>
      <c r="B872" t="s">
        <v>1096</v>
      </c>
      <c r="C872" s="1">
        <v>46022</v>
      </c>
      <c r="D872">
        <v>78</v>
      </c>
      <c r="E872" t="s">
        <v>39</v>
      </c>
      <c r="F872" t="s">
        <v>125</v>
      </c>
      <c r="G872" t="s">
        <v>179</v>
      </c>
      <c r="H872">
        <v>2</v>
      </c>
      <c r="I872" t="s">
        <v>42</v>
      </c>
      <c r="J872" t="s">
        <v>43</v>
      </c>
      <c r="K872" t="s">
        <v>55</v>
      </c>
      <c r="L872" t="s">
        <v>42</v>
      </c>
      <c r="M872" t="s">
        <v>190</v>
      </c>
      <c r="N872" t="s">
        <v>47</v>
      </c>
      <c r="O872" t="s">
        <v>89</v>
      </c>
      <c r="P872" t="s">
        <v>49</v>
      </c>
      <c r="Q872" t="s">
        <v>97</v>
      </c>
      <c r="R872" s="6">
        <f>_xlfn.XLOOKUP(CleanedData[[#This Row],[Product]],'02_Lookup_Tables'!$A$2:$A$126,'02_Lookup_Tables'!$B$2:$B$126)</f>
        <v>54.82</v>
      </c>
      <c r="S872" t="str">
        <f>VLOOKUP(CleanedData[[#This Row],[Product]],'02_Lookup_Tables'!$H$2:$I$126,2,FALSE)</f>
        <v>Food</v>
      </c>
      <c r="T872" t="str">
        <f>VLOOKUP(CleanedData[[#This Row],[Province]],'02_Lookup_Tables'!$D$2:$E$10,2, FALSE)</f>
        <v>Western Region</v>
      </c>
      <c r="U872" t="str" cm="1">
        <f t="array" ref="U872">_xlfn.IFS(CleanedData[[#This Row],[Purchase Amount]]&lt;500,"Low",
CleanedData[[#This Row],[Purchase Amount]]&lt;5000,"Medium",
TRUE,"High")</f>
        <v>Low</v>
      </c>
      <c r="V872" t="str">
        <f>TEXT(CleanedData[[#This Row],[Date]],"mmmm")</f>
        <v>December</v>
      </c>
      <c r="W872" t="str">
        <f>"Q"&amp;ROUNDUP(MONTH(CleanedData[[#This Row],[Date]])/3,0)</f>
        <v>Q4</v>
      </c>
      <c r="X872" t="str">
        <f>IF(CleanedData[[#This Row],[Purchase Amount]]&gt;=5000,"Yes","No")</f>
        <v>No</v>
      </c>
      <c r="Y872">
        <f>IF(CleanedData[[#This Row],[Recommend]]="Yes",1,0)</f>
        <v>0</v>
      </c>
      <c r="Z872" s="6">
        <f>CleanedData[[#This Row],[Purchase Amount]]*0.15</f>
        <v>8.222999999999999</v>
      </c>
      <c r="AA872" s="6">
        <f>CleanedData[[#This Row],[Purchase Amount]]*1.15</f>
        <v>63.042999999999992</v>
      </c>
    </row>
    <row r="873" spans="1:27" x14ac:dyDescent="0.3">
      <c r="A873">
        <v>1021</v>
      </c>
      <c r="B873" t="s">
        <v>1097</v>
      </c>
      <c r="C873" s="1">
        <v>45460</v>
      </c>
      <c r="E873" t="s">
        <v>52</v>
      </c>
      <c r="F873" t="s">
        <v>72</v>
      </c>
      <c r="G873" t="s">
        <v>223</v>
      </c>
      <c r="H873">
        <v>4</v>
      </c>
      <c r="I873" t="s">
        <v>42</v>
      </c>
      <c r="J873" t="s">
        <v>54</v>
      </c>
      <c r="K873" t="s">
        <v>64</v>
      </c>
      <c r="L873" t="s">
        <v>42</v>
      </c>
      <c r="M873" t="s">
        <v>56</v>
      </c>
      <c r="N873" t="s">
        <v>96</v>
      </c>
      <c r="O873" t="s">
        <v>148</v>
      </c>
      <c r="P873" t="s">
        <v>49</v>
      </c>
      <c r="Q873" t="s">
        <v>166</v>
      </c>
      <c r="R873" s="6">
        <f>_xlfn.XLOOKUP(CleanedData[[#This Row],[Product]],'02_Lookup_Tables'!$A$2:$A$126,'02_Lookup_Tables'!$B$2:$B$126)</f>
        <v>209.53</v>
      </c>
      <c r="S873" t="str">
        <f>VLOOKUP(CleanedData[[#This Row],[Product]],'02_Lookup_Tables'!$H$2:$I$126,2,FALSE)</f>
        <v>Food</v>
      </c>
      <c r="T873" t="str">
        <f>VLOOKUP(CleanedData[[#This Row],[Province]],'02_Lookup_Tables'!$D$2:$E$10,2, FALSE)</f>
        <v>Central Region</v>
      </c>
      <c r="U873" t="str" cm="1">
        <f t="array" ref="U873">_xlfn.IFS(CleanedData[[#This Row],[Purchase Amount]]&lt;500,"Low",
CleanedData[[#This Row],[Purchase Amount]]&lt;5000,"Medium",
TRUE,"High")</f>
        <v>Low</v>
      </c>
      <c r="V873" t="str">
        <f>TEXT(CleanedData[[#This Row],[Date]],"mmmm")</f>
        <v>June</v>
      </c>
      <c r="W873" t="str">
        <f>"Q"&amp;ROUNDUP(MONTH(CleanedData[[#This Row],[Date]])/3,0)</f>
        <v>Q2</v>
      </c>
      <c r="X873" t="str">
        <f>IF(CleanedData[[#This Row],[Purchase Amount]]&gt;=5000,"Yes","No")</f>
        <v>No</v>
      </c>
      <c r="Y873">
        <f>IF(CleanedData[[#This Row],[Recommend]]="Yes",1,0)</f>
        <v>0</v>
      </c>
      <c r="Z873" s="6">
        <f>CleanedData[[#This Row],[Purchase Amount]]*0.15</f>
        <v>31.429499999999997</v>
      </c>
      <c r="AA873" s="6">
        <f>CleanedData[[#This Row],[Purchase Amount]]*1.15</f>
        <v>240.95949999999999</v>
      </c>
    </row>
    <row r="874" spans="1:27" x14ac:dyDescent="0.3">
      <c r="A874">
        <v>1023</v>
      </c>
      <c r="B874" t="s">
        <v>1098</v>
      </c>
      <c r="C874" s="1">
        <v>46000</v>
      </c>
      <c r="D874">
        <v>26</v>
      </c>
      <c r="E874" t="s">
        <v>39</v>
      </c>
      <c r="F874" t="s">
        <v>61</v>
      </c>
      <c r="G874" t="s">
        <v>189</v>
      </c>
      <c r="H874">
        <v>4</v>
      </c>
      <c r="I874" t="s">
        <v>45</v>
      </c>
      <c r="J874" t="s">
        <v>74</v>
      </c>
      <c r="K874" t="s">
        <v>44</v>
      </c>
      <c r="L874" t="s">
        <v>42</v>
      </c>
      <c r="M874" t="s">
        <v>75</v>
      </c>
      <c r="N874" t="s">
        <v>96</v>
      </c>
      <c r="O874" t="s">
        <v>89</v>
      </c>
      <c r="P874" t="s">
        <v>70</v>
      </c>
      <c r="Q874" t="s">
        <v>58</v>
      </c>
      <c r="R874" s="6">
        <f>_xlfn.XLOOKUP(CleanedData[[#This Row],[Product]],'02_Lookup_Tables'!$A$2:$A$126,'02_Lookup_Tables'!$B$2:$B$126)</f>
        <v>1619.07</v>
      </c>
      <c r="S874" t="str">
        <f>VLOOKUP(CleanedData[[#This Row],[Product]],'02_Lookup_Tables'!$H$2:$I$126,2,FALSE)</f>
        <v>Home &amp; Living</v>
      </c>
      <c r="T874" t="str">
        <f>VLOOKUP(CleanedData[[#This Row],[Province]],'02_Lookup_Tables'!$D$2:$E$10,2, FALSE)</f>
        <v>Southern Region</v>
      </c>
      <c r="U874" t="str" cm="1">
        <f t="array" ref="U874">_xlfn.IFS(CleanedData[[#This Row],[Purchase Amount]]&lt;500,"Low",
CleanedData[[#This Row],[Purchase Amount]]&lt;5000,"Medium",
TRUE,"High")</f>
        <v>Medium</v>
      </c>
      <c r="V874" t="str">
        <f>TEXT(CleanedData[[#This Row],[Date]],"mmmm")</f>
        <v>December</v>
      </c>
      <c r="W874" t="str">
        <f>"Q"&amp;ROUNDUP(MONTH(CleanedData[[#This Row],[Date]])/3,0)</f>
        <v>Q4</v>
      </c>
      <c r="X874" t="str">
        <f>IF(CleanedData[[#This Row],[Purchase Amount]]&gt;=5000,"Yes","No")</f>
        <v>No</v>
      </c>
      <c r="Y874">
        <f>IF(CleanedData[[#This Row],[Recommend]]="Yes",1,0)</f>
        <v>1</v>
      </c>
      <c r="Z874" s="6">
        <f>CleanedData[[#This Row],[Purchase Amount]]*0.15</f>
        <v>242.86049999999997</v>
      </c>
      <c r="AA874" s="6">
        <f>CleanedData[[#This Row],[Purchase Amount]]*1.15</f>
        <v>1861.9304999999997</v>
      </c>
    </row>
    <row r="875" spans="1:27" x14ac:dyDescent="0.3">
      <c r="A875">
        <v>1025</v>
      </c>
      <c r="B875" t="s">
        <v>1099</v>
      </c>
      <c r="C875" s="1">
        <v>45994</v>
      </c>
      <c r="D875">
        <v>66</v>
      </c>
      <c r="E875" t="s">
        <v>60</v>
      </c>
      <c r="F875" t="s">
        <v>40</v>
      </c>
      <c r="G875" t="s">
        <v>320</v>
      </c>
      <c r="H875">
        <v>2</v>
      </c>
      <c r="I875" t="s">
        <v>45</v>
      </c>
      <c r="J875" t="s">
        <v>69</v>
      </c>
      <c r="K875" t="s">
        <v>44</v>
      </c>
      <c r="L875" t="s">
        <v>42</v>
      </c>
      <c r="N875" t="s">
        <v>47</v>
      </c>
      <c r="O875" t="s">
        <v>134</v>
      </c>
      <c r="P875" t="s">
        <v>8646</v>
      </c>
      <c r="Q875" t="s">
        <v>97</v>
      </c>
      <c r="R875" s="6">
        <f>_xlfn.XLOOKUP(CleanedData[[#This Row],[Product]],'02_Lookup_Tables'!$A$2:$A$126,'02_Lookup_Tables'!$B$2:$B$126)</f>
        <v>375.53</v>
      </c>
      <c r="S875" t="str">
        <f>VLOOKUP(CleanedData[[#This Row],[Product]],'02_Lookup_Tables'!$H$2:$I$126,2,FALSE)</f>
        <v>Toys &amp; Games</v>
      </c>
      <c r="T875" t="str">
        <f>VLOOKUP(CleanedData[[#This Row],[Province]],'02_Lookup_Tables'!$D$2:$E$10,2, FALSE)</f>
        <v>Northern Region</v>
      </c>
      <c r="U875" t="str" cm="1">
        <f t="array" ref="U875">_xlfn.IFS(CleanedData[[#This Row],[Purchase Amount]]&lt;500,"Low",
CleanedData[[#This Row],[Purchase Amount]]&lt;5000,"Medium",
TRUE,"High")</f>
        <v>Low</v>
      </c>
      <c r="V875" t="str">
        <f>TEXT(CleanedData[[#This Row],[Date]],"mmmm")</f>
        <v>December</v>
      </c>
      <c r="W875" t="str">
        <f>"Q"&amp;ROUNDUP(MONTH(CleanedData[[#This Row],[Date]])/3,0)</f>
        <v>Q4</v>
      </c>
      <c r="X875" t="str">
        <f>IF(CleanedData[[#This Row],[Purchase Amount]]&gt;=5000,"Yes","No")</f>
        <v>No</v>
      </c>
      <c r="Y875">
        <f>IF(CleanedData[[#This Row],[Recommend]]="Yes",1,0)</f>
        <v>1</v>
      </c>
      <c r="Z875" s="6">
        <f>CleanedData[[#This Row],[Purchase Amount]]*0.15</f>
        <v>56.329499999999996</v>
      </c>
      <c r="AA875" s="6">
        <f>CleanedData[[#This Row],[Purchase Amount]]*1.15</f>
        <v>431.85949999999991</v>
      </c>
    </row>
    <row r="876" spans="1:27" x14ac:dyDescent="0.3">
      <c r="A876">
        <v>1026</v>
      </c>
      <c r="B876" t="s">
        <v>1100</v>
      </c>
      <c r="C876" s="1">
        <v>45879</v>
      </c>
      <c r="D876">
        <v>46</v>
      </c>
      <c r="E876" t="s">
        <v>60</v>
      </c>
      <c r="F876" t="s">
        <v>108</v>
      </c>
      <c r="G876" t="s">
        <v>216</v>
      </c>
      <c r="H876">
        <v>3</v>
      </c>
      <c r="I876" t="s">
        <v>45</v>
      </c>
      <c r="J876" t="s">
        <v>63</v>
      </c>
      <c r="K876" t="s">
        <v>44</v>
      </c>
      <c r="L876" t="s">
        <v>45</v>
      </c>
      <c r="M876" t="s">
        <v>231</v>
      </c>
      <c r="N876" t="s">
        <v>48</v>
      </c>
      <c r="O876" t="s">
        <v>89</v>
      </c>
      <c r="P876" t="s">
        <v>49</v>
      </c>
      <c r="Q876" t="s">
        <v>93</v>
      </c>
      <c r="R876" s="6">
        <f>_xlfn.XLOOKUP(CleanedData[[#This Row],[Product]],'02_Lookup_Tables'!$A$2:$A$126,'02_Lookup_Tables'!$B$2:$B$126)</f>
        <v>929.55</v>
      </c>
      <c r="S876" t="str">
        <f>VLOOKUP(CleanedData[[#This Row],[Product]],'02_Lookup_Tables'!$H$2:$I$126,2,FALSE)</f>
        <v>Accessories</v>
      </c>
      <c r="T876" t="str">
        <f>VLOOKUP(CleanedData[[#This Row],[Province]],'02_Lookup_Tables'!$D$2:$E$10,2, FALSE)</f>
        <v>Gauteng Region</v>
      </c>
      <c r="U876" t="str" cm="1">
        <f t="array" ref="U876">_xlfn.IFS(CleanedData[[#This Row],[Purchase Amount]]&lt;500,"Low",
CleanedData[[#This Row],[Purchase Amount]]&lt;5000,"Medium",
TRUE,"High")</f>
        <v>Medium</v>
      </c>
      <c r="V876" t="str">
        <f>TEXT(CleanedData[[#This Row],[Date]],"mmmm")</f>
        <v>August</v>
      </c>
      <c r="W876" t="str">
        <f>"Q"&amp;ROUNDUP(MONTH(CleanedData[[#This Row],[Date]])/3,0)</f>
        <v>Q3</v>
      </c>
      <c r="X876" t="str">
        <f>IF(CleanedData[[#This Row],[Purchase Amount]]&gt;=5000,"Yes","No")</f>
        <v>No</v>
      </c>
      <c r="Y876">
        <f>IF(CleanedData[[#This Row],[Recommend]]="Yes",1,0)</f>
        <v>1</v>
      </c>
      <c r="Z876" s="6">
        <f>CleanedData[[#This Row],[Purchase Amount]]*0.15</f>
        <v>139.43249999999998</v>
      </c>
      <c r="AA876" s="6">
        <f>CleanedData[[#This Row],[Purchase Amount]]*1.15</f>
        <v>1068.9824999999998</v>
      </c>
    </row>
    <row r="877" spans="1:27" x14ac:dyDescent="0.3">
      <c r="A877">
        <v>1027</v>
      </c>
      <c r="B877" t="s">
        <v>1101</v>
      </c>
      <c r="C877" s="1">
        <v>45463</v>
      </c>
      <c r="D877">
        <v>75</v>
      </c>
      <c r="E877" t="s">
        <v>52</v>
      </c>
      <c r="F877" t="s">
        <v>83</v>
      </c>
      <c r="G877" t="s">
        <v>235</v>
      </c>
      <c r="H877">
        <v>3</v>
      </c>
      <c r="I877" t="s">
        <v>42</v>
      </c>
      <c r="J877" t="s">
        <v>69</v>
      </c>
      <c r="K877" t="s">
        <v>44</v>
      </c>
      <c r="L877" t="s">
        <v>42</v>
      </c>
      <c r="M877" t="s">
        <v>208</v>
      </c>
      <c r="N877" t="s">
        <v>48</v>
      </c>
      <c r="O877" t="s">
        <v>89</v>
      </c>
      <c r="P877" t="s">
        <v>49</v>
      </c>
      <c r="Q877" t="s">
        <v>97</v>
      </c>
      <c r="R877" s="6">
        <f>_xlfn.XLOOKUP(CleanedData[[#This Row],[Product]],'02_Lookup_Tables'!$A$2:$A$126,'02_Lookup_Tables'!$B$2:$B$126)</f>
        <v>306.57</v>
      </c>
      <c r="S877" t="str">
        <f>VLOOKUP(CleanedData[[#This Row],[Product]],'02_Lookup_Tables'!$H$2:$I$126,2,FALSE)</f>
        <v>Toys &amp; Games</v>
      </c>
      <c r="T877" t="str">
        <f>VLOOKUP(CleanedData[[#This Row],[Province]],'02_Lookup_Tables'!$D$2:$E$10,2, FALSE)</f>
        <v>Western Region</v>
      </c>
      <c r="U877" t="str" cm="1">
        <f t="array" ref="U877">_xlfn.IFS(CleanedData[[#This Row],[Purchase Amount]]&lt;500,"Low",
CleanedData[[#This Row],[Purchase Amount]]&lt;5000,"Medium",
TRUE,"High")</f>
        <v>Low</v>
      </c>
      <c r="V877" t="str">
        <f>TEXT(CleanedData[[#This Row],[Date]],"mmmm")</f>
        <v>June</v>
      </c>
      <c r="W877" t="str">
        <f>"Q"&amp;ROUNDUP(MONTH(CleanedData[[#This Row],[Date]])/3,0)</f>
        <v>Q2</v>
      </c>
      <c r="X877" t="str">
        <f>IF(CleanedData[[#This Row],[Purchase Amount]]&gt;=5000,"Yes","No")</f>
        <v>No</v>
      </c>
      <c r="Y877">
        <f>IF(CleanedData[[#This Row],[Recommend]]="Yes",1,0)</f>
        <v>0</v>
      </c>
      <c r="Z877" s="6">
        <f>CleanedData[[#This Row],[Purchase Amount]]*0.15</f>
        <v>45.985499999999995</v>
      </c>
      <c r="AA877" s="6">
        <f>CleanedData[[#This Row],[Purchase Amount]]*1.15</f>
        <v>352.55549999999994</v>
      </c>
    </row>
    <row r="878" spans="1:27" x14ac:dyDescent="0.3">
      <c r="A878">
        <v>1029</v>
      </c>
      <c r="B878" t="s">
        <v>1102</v>
      </c>
      <c r="C878" s="1">
        <v>45847</v>
      </c>
      <c r="D878">
        <v>21</v>
      </c>
      <c r="E878" t="s">
        <v>52</v>
      </c>
      <c r="F878" t="s">
        <v>72</v>
      </c>
      <c r="G878" t="s">
        <v>84</v>
      </c>
      <c r="H878">
        <v>2</v>
      </c>
      <c r="I878" t="s">
        <v>45</v>
      </c>
      <c r="J878" t="s">
        <v>74</v>
      </c>
      <c r="K878" t="s">
        <v>55</v>
      </c>
      <c r="L878" t="s">
        <v>42</v>
      </c>
      <c r="M878" t="s">
        <v>236</v>
      </c>
      <c r="N878" t="s">
        <v>47</v>
      </c>
      <c r="O878" t="s">
        <v>89</v>
      </c>
      <c r="P878" t="s">
        <v>49</v>
      </c>
      <c r="Q878" t="s">
        <v>66</v>
      </c>
      <c r="R878" s="6">
        <f>_xlfn.XLOOKUP(CleanedData[[#This Row],[Product]],'02_Lookup_Tables'!$A$2:$A$126,'02_Lookup_Tables'!$B$2:$B$126)</f>
        <v>1158.56</v>
      </c>
      <c r="S878" t="str">
        <f>VLOOKUP(CleanedData[[#This Row],[Product]],'02_Lookup_Tables'!$H$2:$I$126,2,FALSE)</f>
        <v>Toys &amp; Games</v>
      </c>
      <c r="T878" t="str">
        <f>VLOOKUP(CleanedData[[#This Row],[Province]],'02_Lookup_Tables'!$D$2:$E$10,2, FALSE)</f>
        <v>Central Region</v>
      </c>
      <c r="U878" t="str" cm="1">
        <f t="array" ref="U878">_xlfn.IFS(CleanedData[[#This Row],[Purchase Amount]]&lt;500,"Low",
CleanedData[[#This Row],[Purchase Amount]]&lt;5000,"Medium",
TRUE,"High")</f>
        <v>Medium</v>
      </c>
      <c r="V878" t="str">
        <f>TEXT(CleanedData[[#This Row],[Date]],"mmmm")</f>
        <v>July</v>
      </c>
      <c r="W878" t="str">
        <f>"Q"&amp;ROUNDUP(MONTH(CleanedData[[#This Row],[Date]])/3,0)</f>
        <v>Q3</v>
      </c>
      <c r="X878" t="str">
        <f>IF(CleanedData[[#This Row],[Purchase Amount]]&gt;=5000,"Yes","No")</f>
        <v>No</v>
      </c>
      <c r="Y878">
        <f>IF(CleanedData[[#This Row],[Recommend]]="Yes",1,0)</f>
        <v>1</v>
      </c>
      <c r="Z878" s="6">
        <f>CleanedData[[#This Row],[Purchase Amount]]*0.15</f>
        <v>173.78399999999999</v>
      </c>
      <c r="AA878" s="6">
        <f>CleanedData[[#This Row],[Purchase Amount]]*1.15</f>
        <v>1332.3439999999998</v>
      </c>
    </row>
    <row r="879" spans="1:27" x14ac:dyDescent="0.3">
      <c r="A879">
        <v>1030</v>
      </c>
      <c r="B879" t="s">
        <v>1103</v>
      </c>
      <c r="C879" s="1">
        <v>45926</v>
      </c>
      <c r="D879">
        <v>69</v>
      </c>
      <c r="E879" t="s">
        <v>39</v>
      </c>
      <c r="F879" t="s">
        <v>77</v>
      </c>
      <c r="G879" t="s">
        <v>478</v>
      </c>
      <c r="H879">
        <v>3</v>
      </c>
      <c r="I879" t="s">
        <v>42</v>
      </c>
      <c r="J879" t="s">
        <v>63</v>
      </c>
      <c r="K879" t="s">
        <v>64</v>
      </c>
      <c r="L879" t="s">
        <v>42</v>
      </c>
      <c r="M879" t="s">
        <v>123</v>
      </c>
      <c r="N879" t="s">
        <v>48</v>
      </c>
      <c r="O879" t="s">
        <v>89</v>
      </c>
      <c r="P879" t="s">
        <v>49</v>
      </c>
      <c r="Q879" t="s">
        <v>97</v>
      </c>
      <c r="R879" s="6">
        <f>_xlfn.XLOOKUP(CleanedData[[#This Row],[Product]],'02_Lookup_Tables'!$A$2:$A$126,'02_Lookup_Tables'!$B$2:$B$126)</f>
        <v>4507.63</v>
      </c>
      <c r="S879" t="str">
        <f>VLOOKUP(CleanedData[[#This Row],[Product]],'02_Lookup_Tables'!$H$2:$I$126,2,FALSE)</f>
        <v>Sports &amp; Outdoors</v>
      </c>
      <c r="T879" t="str">
        <f>VLOOKUP(CleanedData[[#This Row],[Province]],'02_Lookup_Tables'!$D$2:$E$10,2, FALSE)</f>
        <v>Central Region</v>
      </c>
      <c r="U879" t="str" cm="1">
        <f t="array" ref="U879">_xlfn.IFS(CleanedData[[#This Row],[Purchase Amount]]&lt;500,"Low",
CleanedData[[#This Row],[Purchase Amount]]&lt;5000,"Medium",
TRUE,"High")</f>
        <v>Medium</v>
      </c>
      <c r="V879" t="str">
        <f>TEXT(CleanedData[[#This Row],[Date]],"mmmm")</f>
        <v>September</v>
      </c>
      <c r="W879" t="str">
        <f>"Q"&amp;ROUNDUP(MONTH(CleanedData[[#This Row],[Date]])/3,0)</f>
        <v>Q3</v>
      </c>
      <c r="X879" t="str">
        <f>IF(CleanedData[[#This Row],[Purchase Amount]]&gt;=5000,"Yes","No")</f>
        <v>No</v>
      </c>
      <c r="Y879">
        <f>IF(CleanedData[[#This Row],[Recommend]]="Yes",1,0)</f>
        <v>0</v>
      </c>
      <c r="Z879" s="6">
        <f>CleanedData[[#This Row],[Purchase Amount]]*0.15</f>
        <v>676.14449999999999</v>
      </c>
      <c r="AA879" s="6">
        <f>CleanedData[[#This Row],[Purchase Amount]]*1.15</f>
        <v>5183.7744999999995</v>
      </c>
    </row>
    <row r="880" spans="1:27" x14ac:dyDescent="0.3">
      <c r="A880">
        <v>1031</v>
      </c>
      <c r="B880" t="s">
        <v>1104</v>
      </c>
      <c r="C880" s="1">
        <v>45609</v>
      </c>
      <c r="D880">
        <v>20</v>
      </c>
      <c r="E880" t="s">
        <v>60</v>
      </c>
      <c r="F880" t="s">
        <v>77</v>
      </c>
      <c r="G880" t="s">
        <v>160</v>
      </c>
      <c r="H880">
        <v>4</v>
      </c>
      <c r="I880" t="s">
        <v>45</v>
      </c>
      <c r="J880" t="s">
        <v>74</v>
      </c>
      <c r="K880" t="s">
        <v>55</v>
      </c>
      <c r="L880" t="s">
        <v>42</v>
      </c>
      <c r="M880" t="s">
        <v>180</v>
      </c>
      <c r="N880" t="s">
        <v>96</v>
      </c>
      <c r="O880" t="s">
        <v>89</v>
      </c>
      <c r="P880" t="s">
        <v>70</v>
      </c>
      <c r="Q880" t="s">
        <v>66</v>
      </c>
      <c r="R880" s="6">
        <f>_xlfn.XLOOKUP(CleanedData[[#This Row],[Product]],'02_Lookup_Tables'!$A$2:$A$126,'02_Lookup_Tables'!$B$2:$B$126)</f>
        <v>294.33</v>
      </c>
      <c r="S880" t="str">
        <f>VLOOKUP(CleanedData[[#This Row],[Product]],'02_Lookup_Tables'!$H$2:$I$126,2,FALSE)</f>
        <v>Toys &amp; Games</v>
      </c>
      <c r="T880" t="str">
        <f>VLOOKUP(CleanedData[[#This Row],[Province]],'02_Lookup_Tables'!$D$2:$E$10,2, FALSE)</f>
        <v>Central Region</v>
      </c>
      <c r="U880" t="str" cm="1">
        <f t="array" ref="U880">_xlfn.IFS(CleanedData[[#This Row],[Purchase Amount]]&lt;500,"Low",
CleanedData[[#This Row],[Purchase Amount]]&lt;5000,"Medium",
TRUE,"High")</f>
        <v>Low</v>
      </c>
      <c r="V880" t="str">
        <f>TEXT(CleanedData[[#This Row],[Date]],"mmmm")</f>
        <v>November</v>
      </c>
      <c r="W880" t="str">
        <f>"Q"&amp;ROUNDUP(MONTH(CleanedData[[#This Row],[Date]])/3,0)</f>
        <v>Q4</v>
      </c>
      <c r="X880" t="str">
        <f>IF(CleanedData[[#This Row],[Purchase Amount]]&gt;=5000,"Yes","No")</f>
        <v>No</v>
      </c>
      <c r="Y880">
        <f>IF(CleanedData[[#This Row],[Recommend]]="Yes",1,0)</f>
        <v>1</v>
      </c>
      <c r="Z880" s="6">
        <f>CleanedData[[#This Row],[Purchase Amount]]*0.15</f>
        <v>44.149499999999996</v>
      </c>
      <c r="AA880" s="6">
        <f>CleanedData[[#This Row],[Purchase Amount]]*1.15</f>
        <v>338.47949999999997</v>
      </c>
    </row>
    <row r="881" spans="1:27" x14ac:dyDescent="0.3">
      <c r="A881">
        <v>1032</v>
      </c>
      <c r="B881" t="s">
        <v>1105</v>
      </c>
      <c r="C881" s="1">
        <v>45380</v>
      </c>
      <c r="D881">
        <v>78</v>
      </c>
      <c r="E881" t="s">
        <v>39</v>
      </c>
      <c r="F881" t="s">
        <v>68</v>
      </c>
      <c r="G881" t="s">
        <v>317</v>
      </c>
      <c r="H881">
        <v>4</v>
      </c>
      <c r="I881" t="s">
        <v>42</v>
      </c>
      <c r="J881" t="s">
        <v>63</v>
      </c>
      <c r="K881" t="s">
        <v>64</v>
      </c>
      <c r="L881" t="s">
        <v>45</v>
      </c>
      <c r="M881" t="s">
        <v>140</v>
      </c>
      <c r="N881" t="s">
        <v>96</v>
      </c>
      <c r="O881" t="s">
        <v>148</v>
      </c>
      <c r="P881" t="s">
        <v>49</v>
      </c>
      <c r="Q881" t="s">
        <v>97</v>
      </c>
      <c r="R881" s="6">
        <f>_xlfn.XLOOKUP(CleanedData[[#This Row],[Product]],'02_Lookup_Tables'!$A$2:$A$126,'02_Lookup_Tables'!$B$2:$B$126)</f>
        <v>10347.709999999999</v>
      </c>
      <c r="S881" t="str">
        <f>VLOOKUP(CleanedData[[#This Row],[Product]],'02_Lookup_Tables'!$H$2:$I$126,2,FALSE)</f>
        <v>Home Devices</v>
      </c>
      <c r="T881" t="str">
        <f>VLOOKUP(CleanedData[[#This Row],[Province]],'02_Lookup_Tables'!$D$2:$E$10,2, FALSE)</f>
        <v>Northern Region</v>
      </c>
      <c r="U881" t="str" cm="1">
        <f t="array" ref="U881">_xlfn.IFS(CleanedData[[#This Row],[Purchase Amount]]&lt;500,"Low",
CleanedData[[#This Row],[Purchase Amount]]&lt;5000,"Medium",
TRUE,"High")</f>
        <v>High</v>
      </c>
      <c r="V881" t="str">
        <f>TEXT(CleanedData[[#This Row],[Date]],"mmmm")</f>
        <v>March</v>
      </c>
      <c r="W881" t="str">
        <f>"Q"&amp;ROUNDUP(MONTH(CleanedData[[#This Row],[Date]])/3,0)</f>
        <v>Q1</v>
      </c>
      <c r="X881" t="str">
        <f>IF(CleanedData[[#This Row],[Purchase Amount]]&gt;=5000,"Yes","No")</f>
        <v>Yes</v>
      </c>
      <c r="Y881">
        <f>IF(CleanedData[[#This Row],[Recommend]]="Yes",1,0)</f>
        <v>0</v>
      </c>
      <c r="Z881" s="6">
        <f>CleanedData[[#This Row],[Purchase Amount]]*0.15</f>
        <v>1552.1564999999998</v>
      </c>
      <c r="AA881" s="6">
        <f>CleanedData[[#This Row],[Purchase Amount]]*1.15</f>
        <v>11899.866499999998</v>
      </c>
    </row>
    <row r="882" spans="1:27" x14ac:dyDescent="0.3">
      <c r="A882">
        <v>1033</v>
      </c>
      <c r="B882" t="s">
        <v>1106</v>
      </c>
      <c r="C882" s="1">
        <v>45598</v>
      </c>
      <c r="D882">
        <v>29</v>
      </c>
      <c r="E882" t="s">
        <v>39</v>
      </c>
      <c r="F882" t="s">
        <v>61</v>
      </c>
      <c r="G882" t="s">
        <v>189</v>
      </c>
      <c r="H882">
        <v>1</v>
      </c>
      <c r="I882" t="s">
        <v>45</v>
      </c>
      <c r="J882" t="s">
        <v>43</v>
      </c>
      <c r="K882" t="s">
        <v>44</v>
      </c>
      <c r="L882" t="s">
        <v>45</v>
      </c>
      <c r="M882" t="s">
        <v>165</v>
      </c>
      <c r="N882" t="s">
        <v>80</v>
      </c>
      <c r="O882" t="s">
        <v>89</v>
      </c>
      <c r="P882" t="s">
        <v>49</v>
      </c>
      <c r="Q882" t="s">
        <v>58</v>
      </c>
      <c r="R882" s="6">
        <f>_xlfn.XLOOKUP(CleanedData[[#This Row],[Product]],'02_Lookup_Tables'!$A$2:$A$126,'02_Lookup_Tables'!$B$2:$B$126)</f>
        <v>1619.07</v>
      </c>
      <c r="S882" t="str">
        <f>VLOOKUP(CleanedData[[#This Row],[Product]],'02_Lookup_Tables'!$H$2:$I$126,2,FALSE)</f>
        <v>Home &amp; Living</v>
      </c>
      <c r="T882" t="str">
        <f>VLOOKUP(CleanedData[[#This Row],[Province]],'02_Lookup_Tables'!$D$2:$E$10,2, FALSE)</f>
        <v>Southern Region</v>
      </c>
      <c r="U882" t="str" cm="1">
        <f t="array" ref="U882">_xlfn.IFS(CleanedData[[#This Row],[Purchase Amount]]&lt;500,"Low",
CleanedData[[#This Row],[Purchase Amount]]&lt;5000,"Medium",
TRUE,"High")</f>
        <v>Medium</v>
      </c>
      <c r="V882" t="str">
        <f>TEXT(CleanedData[[#This Row],[Date]],"mmmm")</f>
        <v>November</v>
      </c>
      <c r="W882" t="str">
        <f>"Q"&amp;ROUNDUP(MONTH(CleanedData[[#This Row],[Date]])/3,0)</f>
        <v>Q4</v>
      </c>
      <c r="X882" t="str">
        <f>IF(CleanedData[[#This Row],[Purchase Amount]]&gt;=5000,"Yes","No")</f>
        <v>No</v>
      </c>
      <c r="Y882">
        <f>IF(CleanedData[[#This Row],[Recommend]]="Yes",1,0)</f>
        <v>1</v>
      </c>
      <c r="Z882" s="6">
        <f>CleanedData[[#This Row],[Purchase Amount]]*0.15</f>
        <v>242.86049999999997</v>
      </c>
      <c r="AA882" s="6">
        <f>CleanedData[[#This Row],[Purchase Amount]]*1.15</f>
        <v>1861.9304999999997</v>
      </c>
    </row>
    <row r="883" spans="1:27" x14ac:dyDescent="0.3">
      <c r="A883">
        <v>1034</v>
      </c>
      <c r="B883" t="s">
        <v>1107</v>
      </c>
      <c r="C883" s="1">
        <v>45588</v>
      </c>
      <c r="D883">
        <v>59</v>
      </c>
      <c r="E883" t="s">
        <v>52</v>
      </c>
      <c r="F883" t="s">
        <v>130</v>
      </c>
      <c r="G883" t="s">
        <v>976</v>
      </c>
      <c r="H883">
        <v>1</v>
      </c>
      <c r="I883" t="s">
        <v>42</v>
      </c>
      <c r="J883" t="s">
        <v>63</v>
      </c>
      <c r="K883" t="s">
        <v>64</v>
      </c>
      <c r="L883" t="s">
        <v>42</v>
      </c>
      <c r="M883" t="s">
        <v>46</v>
      </c>
      <c r="N883" t="s">
        <v>80</v>
      </c>
      <c r="O883" t="s">
        <v>89</v>
      </c>
      <c r="P883" t="s">
        <v>49</v>
      </c>
      <c r="Q883" t="s">
        <v>50</v>
      </c>
      <c r="R883" s="6">
        <f>_xlfn.XLOOKUP(CleanedData[[#This Row],[Product]],'02_Lookup_Tables'!$A$2:$A$126,'02_Lookup_Tables'!$B$2:$B$126)</f>
        <v>412.16</v>
      </c>
      <c r="S883" t="str">
        <f>VLOOKUP(CleanedData[[#This Row],[Product]],'02_Lookup_Tables'!$H$2:$I$126,2,FALSE)</f>
        <v>Apparel</v>
      </c>
      <c r="T883" t="str">
        <f>VLOOKUP(CleanedData[[#This Row],[Province]],'02_Lookup_Tables'!$D$2:$E$10,2, FALSE)</f>
        <v>Eastern Region</v>
      </c>
      <c r="U883" t="str" cm="1">
        <f t="array" ref="U883">_xlfn.IFS(CleanedData[[#This Row],[Purchase Amount]]&lt;500,"Low",
CleanedData[[#This Row],[Purchase Amount]]&lt;5000,"Medium",
TRUE,"High")</f>
        <v>Low</v>
      </c>
      <c r="V883" t="str">
        <f>TEXT(CleanedData[[#This Row],[Date]],"mmmm")</f>
        <v>October</v>
      </c>
      <c r="W883" t="str">
        <f>"Q"&amp;ROUNDUP(MONTH(CleanedData[[#This Row],[Date]])/3,0)</f>
        <v>Q4</v>
      </c>
      <c r="X883" t="str">
        <f>IF(CleanedData[[#This Row],[Purchase Amount]]&gt;=5000,"Yes","No")</f>
        <v>No</v>
      </c>
      <c r="Y883">
        <f>IF(CleanedData[[#This Row],[Recommend]]="Yes",1,0)</f>
        <v>0</v>
      </c>
      <c r="Z883" s="6">
        <f>CleanedData[[#This Row],[Purchase Amount]]*0.15</f>
        <v>61.823999999999998</v>
      </c>
      <c r="AA883" s="6">
        <f>CleanedData[[#This Row],[Purchase Amount]]*1.15</f>
        <v>473.98399999999998</v>
      </c>
    </row>
    <row r="884" spans="1:27" x14ac:dyDescent="0.3">
      <c r="A884">
        <v>1036</v>
      </c>
      <c r="B884" t="s">
        <v>1108</v>
      </c>
      <c r="C884" s="1">
        <v>45510</v>
      </c>
      <c r="D884">
        <v>38</v>
      </c>
      <c r="E884" t="s">
        <v>39</v>
      </c>
      <c r="F884" t="s">
        <v>61</v>
      </c>
      <c r="G884" t="s">
        <v>122</v>
      </c>
      <c r="H884">
        <v>4</v>
      </c>
      <c r="I884" t="s">
        <v>45</v>
      </c>
      <c r="J884" t="s">
        <v>63</v>
      </c>
      <c r="K884" t="s">
        <v>44</v>
      </c>
      <c r="L884" t="s">
        <v>42</v>
      </c>
      <c r="M884" t="s">
        <v>123</v>
      </c>
      <c r="N884" t="s">
        <v>96</v>
      </c>
      <c r="O884" t="s">
        <v>89</v>
      </c>
      <c r="P884" t="s">
        <v>70</v>
      </c>
      <c r="Q884" t="s">
        <v>81</v>
      </c>
      <c r="R884" s="6">
        <f>_xlfn.XLOOKUP(CleanedData[[#This Row],[Product]],'02_Lookup_Tables'!$A$2:$A$126,'02_Lookup_Tables'!$B$2:$B$126)</f>
        <v>1712.08</v>
      </c>
      <c r="S884" t="str">
        <f>VLOOKUP(CleanedData[[#This Row],[Product]],'02_Lookup_Tables'!$H$2:$I$126,2,FALSE)</f>
        <v>Home &amp; Living</v>
      </c>
      <c r="T884" t="str">
        <f>VLOOKUP(CleanedData[[#This Row],[Province]],'02_Lookup_Tables'!$D$2:$E$10,2, FALSE)</f>
        <v>Southern Region</v>
      </c>
      <c r="U884" t="str" cm="1">
        <f t="array" ref="U884">_xlfn.IFS(CleanedData[[#This Row],[Purchase Amount]]&lt;500,"Low",
CleanedData[[#This Row],[Purchase Amount]]&lt;5000,"Medium",
TRUE,"High")</f>
        <v>Medium</v>
      </c>
      <c r="V884" t="str">
        <f>TEXT(CleanedData[[#This Row],[Date]],"mmmm")</f>
        <v>August</v>
      </c>
      <c r="W884" t="str">
        <f>"Q"&amp;ROUNDUP(MONTH(CleanedData[[#This Row],[Date]])/3,0)</f>
        <v>Q3</v>
      </c>
      <c r="X884" t="str">
        <f>IF(CleanedData[[#This Row],[Purchase Amount]]&gt;=5000,"Yes","No")</f>
        <v>No</v>
      </c>
      <c r="Y884">
        <f>IF(CleanedData[[#This Row],[Recommend]]="Yes",1,0)</f>
        <v>1</v>
      </c>
      <c r="Z884" s="6">
        <f>CleanedData[[#This Row],[Purchase Amount]]*0.15</f>
        <v>256.81199999999995</v>
      </c>
      <c r="AA884" s="6">
        <f>CleanedData[[#This Row],[Purchase Amount]]*1.15</f>
        <v>1968.8919999999998</v>
      </c>
    </row>
    <row r="885" spans="1:27" x14ac:dyDescent="0.3">
      <c r="A885">
        <v>1038</v>
      </c>
      <c r="B885" t="s">
        <v>1109</v>
      </c>
      <c r="C885" s="1">
        <v>45366</v>
      </c>
      <c r="D885">
        <v>19</v>
      </c>
      <c r="E885" t="s">
        <v>39</v>
      </c>
      <c r="F885" t="s">
        <v>108</v>
      </c>
      <c r="G885" t="s">
        <v>271</v>
      </c>
      <c r="H885">
        <v>2</v>
      </c>
      <c r="I885" t="s">
        <v>45</v>
      </c>
      <c r="J885" t="s">
        <v>69</v>
      </c>
      <c r="K885" t="s">
        <v>64</v>
      </c>
      <c r="L885" t="s">
        <v>42</v>
      </c>
      <c r="M885" t="s">
        <v>156</v>
      </c>
      <c r="N885" t="s">
        <v>47</v>
      </c>
      <c r="O885" t="s">
        <v>148</v>
      </c>
      <c r="P885" t="s">
        <v>70</v>
      </c>
      <c r="Q885" t="s">
        <v>66</v>
      </c>
      <c r="R885" s="6">
        <f>_xlfn.XLOOKUP(CleanedData[[#This Row],[Product]],'02_Lookup_Tables'!$A$2:$A$126,'02_Lookup_Tables'!$B$2:$B$126)</f>
        <v>119.63</v>
      </c>
      <c r="S885" t="str">
        <f>VLOOKUP(CleanedData[[#This Row],[Product]],'02_Lookup_Tables'!$H$2:$I$126,2,FALSE)</f>
        <v>Food</v>
      </c>
      <c r="T885" t="str">
        <f>VLOOKUP(CleanedData[[#This Row],[Province]],'02_Lookup_Tables'!$D$2:$E$10,2, FALSE)</f>
        <v>Gauteng Region</v>
      </c>
      <c r="U885" t="str" cm="1">
        <f t="array" ref="U885">_xlfn.IFS(CleanedData[[#This Row],[Purchase Amount]]&lt;500,"Low",
CleanedData[[#This Row],[Purchase Amount]]&lt;5000,"Medium",
TRUE,"High")</f>
        <v>Low</v>
      </c>
      <c r="V885" t="str">
        <f>TEXT(CleanedData[[#This Row],[Date]],"mmmm")</f>
        <v>March</v>
      </c>
      <c r="W885" t="str">
        <f>"Q"&amp;ROUNDUP(MONTH(CleanedData[[#This Row],[Date]])/3,0)</f>
        <v>Q1</v>
      </c>
      <c r="X885" t="str">
        <f>IF(CleanedData[[#This Row],[Purchase Amount]]&gt;=5000,"Yes","No")</f>
        <v>No</v>
      </c>
      <c r="Y885">
        <f>IF(CleanedData[[#This Row],[Recommend]]="Yes",1,0)</f>
        <v>1</v>
      </c>
      <c r="Z885" s="6">
        <f>CleanedData[[#This Row],[Purchase Amount]]*0.15</f>
        <v>17.944499999999998</v>
      </c>
      <c r="AA885" s="6">
        <f>CleanedData[[#This Row],[Purchase Amount]]*1.15</f>
        <v>137.57449999999997</v>
      </c>
    </row>
    <row r="886" spans="1:27" x14ac:dyDescent="0.3">
      <c r="A886">
        <v>1039</v>
      </c>
      <c r="B886" t="s">
        <v>1110</v>
      </c>
      <c r="C886" s="1">
        <v>45973</v>
      </c>
      <c r="D886">
        <v>23</v>
      </c>
      <c r="E886" t="s">
        <v>39</v>
      </c>
      <c r="F886" t="s">
        <v>61</v>
      </c>
      <c r="G886" t="s">
        <v>381</v>
      </c>
      <c r="H886">
        <v>3</v>
      </c>
      <c r="I886" t="s">
        <v>45</v>
      </c>
      <c r="J886" t="s">
        <v>54</v>
      </c>
      <c r="K886" t="s">
        <v>55</v>
      </c>
      <c r="L886" t="s">
        <v>45</v>
      </c>
      <c r="M886" t="s">
        <v>106</v>
      </c>
      <c r="N886" t="s">
        <v>48</v>
      </c>
      <c r="O886" t="s">
        <v>148</v>
      </c>
      <c r="P886" t="s">
        <v>49</v>
      </c>
      <c r="Q886" t="s">
        <v>66</v>
      </c>
      <c r="R886" s="6">
        <f>_xlfn.XLOOKUP(CleanedData[[#This Row],[Product]],'02_Lookup_Tables'!$A$2:$A$126,'02_Lookup_Tables'!$B$2:$B$126)</f>
        <v>786.78</v>
      </c>
      <c r="S886" t="str">
        <f>VLOOKUP(CleanedData[[#This Row],[Product]],'02_Lookup_Tables'!$H$2:$I$126,2,FALSE)</f>
        <v>Apparel</v>
      </c>
      <c r="T886" t="str">
        <f>VLOOKUP(CleanedData[[#This Row],[Province]],'02_Lookup_Tables'!$D$2:$E$10,2, FALSE)</f>
        <v>Southern Region</v>
      </c>
      <c r="U886" t="str" cm="1">
        <f t="array" ref="U886">_xlfn.IFS(CleanedData[[#This Row],[Purchase Amount]]&lt;500,"Low",
CleanedData[[#This Row],[Purchase Amount]]&lt;5000,"Medium",
TRUE,"High")</f>
        <v>Medium</v>
      </c>
      <c r="V886" t="str">
        <f>TEXT(CleanedData[[#This Row],[Date]],"mmmm")</f>
        <v>November</v>
      </c>
      <c r="W886" t="str">
        <f>"Q"&amp;ROUNDUP(MONTH(CleanedData[[#This Row],[Date]])/3,0)</f>
        <v>Q4</v>
      </c>
      <c r="X886" t="str">
        <f>IF(CleanedData[[#This Row],[Purchase Amount]]&gt;=5000,"Yes","No")</f>
        <v>No</v>
      </c>
      <c r="Y886">
        <f>IF(CleanedData[[#This Row],[Recommend]]="Yes",1,0)</f>
        <v>1</v>
      </c>
      <c r="Z886" s="6">
        <f>CleanedData[[#This Row],[Purchase Amount]]*0.15</f>
        <v>118.017</v>
      </c>
      <c r="AA886" s="6">
        <f>CleanedData[[#This Row],[Purchase Amount]]*1.15</f>
        <v>904.79699999999991</v>
      </c>
    </row>
    <row r="887" spans="1:27" x14ac:dyDescent="0.3">
      <c r="A887">
        <v>1040</v>
      </c>
      <c r="B887" t="s">
        <v>1111</v>
      </c>
      <c r="C887" s="1">
        <v>45710</v>
      </c>
      <c r="D887">
        <v>23</v>
      </c>
      <c r="E887" t="s">
        <v>39</v>
      </c>
      <c r="F887" t="s">
        <v>61</v>
      </c>
      <c r="G887" t="s">
        <v>976</v>
      </c>
      <c r="H887">
        <v>3</v>
      </c>
      <c r="I887" t="s">
        <v>42</v>
      </c>
      <c r="J887" t="s">
        <v>74</v>
      </c>
      <c r="K887" t="s">
        <v>55</v>
      </c>
      <c r="L887" t="s">
        <v>45</v>
      </c>
      <c r="M887" t="s">
        <v>56</v>
      </c>
      <c r="N887" t="s">
        <v>48</v>
      </c>
      <c r="O887" t="s">
        <v>148</v>
      </c>
      <c r="P887" t="s">
        <v>49</v>
      </c>
      <c r="Q887" t="s">
        <v>66</v>
      </c>
      <c r="R887" s="6">
        <f>_xlfn.XLOOKUP(CleanedData[[#This Row],[Product]],'02_Lookup_Tables'!$A$2:$A$126,'02_Lookup_Tables'!$B$2:$B$126)</f>
        <v>412.16</v>
      </c>
      <c r="S887" t="str">
        <f>VLOOKUP(CleanedData[[#This Row],[Product]],'02_Lookup_Tables'!$H$2:$I$126,2,FALSE)</f>
        <v>Apparel</v>
      </c>
      <c r="T887" t="str">
        <f>VLOOKUP(CleanedData[[#This Row],[Province]],'02_Lookup_Tables'!$D$2:$E$10,2, FALSE)</f>
        <v>Southern Region</v>
      </c>
      <c r="U887" t="str" cm="1">
        <f t="array" ref="U887">_xlfn.IFS(CleanedData[[#This Row],[Purchase Amount]]&lt;500,"Low",
CleanedData[[#This Row],[Purchase Amount]]&lt;5000,"Medium",
TRUE,"High")</f>
        <v>Low</v>
      </c>
      <c r="V887" t="str">
        <f>TEXT(CleanedData[[#This Row],[Date]],"mmmm")</f>
        <v>February</v>
      </c>
      <c r="W887" t="str">
        <f>"Q"&amp;ROUNDUP(MONTH(CleanedData[[#This Row],[Date]])/3,0)</f>
        <v>Q1</v>
      </c>
      <c r="X887" t="str">
        <f>IF(CleanedData[[#This Row],[Purchase Amount]]&gt;=5000,"Yes","No")</f>
        <v>No</v>
      </c>
      <c r="Y887">
        <f>IF(CleanedData[[#This Row],[Recommend]]="Yes",1,0)</f>
        <v>0</v>
      </c>
      <c r="Z887" s="6">
        <f>CleanedData[[#This Row],[Purchase Amount]]*0.15</f>
        <v>61.823999999999998</v>
      </c>
      <c r="AA887" s="6">
        <f>CleanedData[[#This Row],[Purchase Amount]]*1.15</f>
        <v>473.98399999999998</v>
      </c>
    </row>
    <row r="888" spans="1:27" x14ac:dyDescent="0.3">
      <c r="A888">
        <v>1041</v>
      </c>
      <c r="B888" t="s">
        <v>1112</v>
      </c>
      <c r="C888" s="1">
        <v>45341</v>
      </c>
      <c r="D888">
        <v>30</v>
      </c>
      <c r="E888" t="s">
        <v>39</v>
      </c>
      <c r="F888" t="s">
        <v>108</v>
      </c>
      <c r="G888" t="s">
        <v>296</v>
      </c>
      <c r="H888">
        <v>2</v>
      </c>
      <c r="I888" t="s">
        <v>45</v>
      </c>
      <c r="J888" t="s">
        <v>43</v>
      </c>
      <c r="K888" t="s">
        <v>55</v>
      </c>
      <c r="L888" t="s">
        <v>42</v>
      </c>
      <c r="M888" t="s">
        <v>147</v>
      </c>
      <c r="N888" t="s">
        <v>47</v>
      </c>
      <c r="O888" t="s">
        <v>148</v>
      </c>
      <c r="P888" t="s">
        <v>70</v>
      </c>
      <c r="Q888" t="s">
        <v>58</v>
      </c>
      <c r="R888" s="6">
        <f>_xlfn.XLOOKUP(CleanedData[[#This Row],[Product]],'02_Lookup_Tables'!$A$2:$A$126,'02_Lookup_Tables'!$B$2:$B$126)</f>
        <v>657.5</v>
      </c>
      <c r="S888" t="str">
        <f>VLOOKUP(CleanedData[[#This Row],[Product]],'02_Lookup_Tables'!$H$2:$I$126,2,FALSE)</f>
        <v>Home Devices</v>
      </c>
      <c r="T888" t="str">
        <f>VLOOKUP(CleanedData[[#This Row],[Province]],'02_Lookup_Tables'!$D$2:$E$10,2, FALSE)</f>
        <v>Gauteng Region</v>
      </c>
      <c r="U888" t="str" cm="1">
        <f t="array" ref="U888">_xlfn.IFS(CleanedData[[#This Row],[Purchase Amount]]&lt;500,"Low",
CleanedData[[#This Row],[Purchase Amount]]&lt;5000,"Medium",
TRUE,"High")</f>
        <v>Medium</v>
      </c>
      <c r="V888" t="str">
        <f>TEXT(CleanedData[[#This Row],[Date]],"mmmm")</f>
        <v>February</v>
      </c>
      <c r="W888" t="str">
        <f>"Q"&amp;ROUNDUP(MONTH(CleanedData[[#This Row],[Date]])/3,0)</f>
        <v>Q1</v>
      </c>
      <c r="X888" t="str">
        <f>IF(CleanedData[[#This Row],[Purchase Amount]]&gt;=5000,"Yes","No")</f>
        <v>No</v>
      </c>
      <c r="Y888">
        <f>IF(CleanedData[[#This Row],[Recommend]]="Yes",1,0)</f>
        <v>1</v>
      </c>
      <c r="Z888" s="6">
        <f>CleanedData[[#This Row],[Purchase Amount]]*0.15</f>
        <v>98.625</v>
      </c>
      <c r="AA888" s="6">
        <f>CleanedData[[#This Row],[Purchase Amount]]*1.15</f>
        <v>756.12499999999989</v>
      </c>
    </row>
    <row r="889" spans="1:27" x14ac:dyDescent="0.3">
      <c r="A889">
        <v>1044</v>
      </c>
      <c r="B889" t="s">
        <v>1113</v>
      </c>
      <c r="C889" s="1">
        <v>45985</v>
      </c>
      <c r="D889">
        <v>78</v>
      </c>
      <c r="E889" t="s">
        <v>60</v>
      </c>
      <c r="F889" t="s">
        <v>72</v>
      </c>
      <c r="G889" t="s">
        <v>463</v>
      </c>
      <c r="H889">
        <v>5</v>
      </c>
      <c r="I889" t="s">
        <v>42</v>
      </c>
      <c r="J889" t="s">
        <v>74</v>
      </c>
      <c r="K889" t="s">
        <v>55</v>
      </c>
      <c r="L889" t="s">
        <v>45</v>
      </c>
      <c r="M889" t="s">
        <v>147</v>
      </c>
      <c r="N889" t="s">
        <v>57</v>
      </c>
      <c r="O889" t="s">
        <v>148</v>
      </c>
      <c r="P889" t="s">
        <v>49</v>
      </c>
      <c r="Q889" t="s">
        <v>97</v>
      </c>
      <c r="R889" s="6">
        <f>_xlfn.XLOOKUP(CleanedData[[#This Row],[Product]],'02_Lookup_Tables'!$A$2:$A$126,'02_Lookup_Tables'!$B$2:$B$126)</f>
        <v>470.6</v>
      </c>
      <c r="S889" t="str">
        <f>VLOOKUP(CleanedData[[#This Row],[Product]],'02_Lookup_Tables'!$H$2:$I$126,2,FALSE)</f>
        <v>Toys &amp; Games</v>
      </c>
      <c r="T889" t="str">
        <f>VLOOKUP(CleanedData[[#This Row],[Province]],'02_Lookup_Tables'!$D$2:$E$10,2, FALSE)</f>
        <v>Central Region</v>
      </c>
      <c r="U889" t="str" cm="1">
        <f t="array" ref="U889">_xlfn.IFS(CleanedData[[#This Row],[Purchase Amount]]&lt;500,"Low",
CleanedData[[#This Row],[Purchase Amount]]&lt;5000,"Medium",
TRUE,"High")</f>
        <v>Low</v>
      </c>
      <c r="V889" t="str">
        <f>TEXT(CleanedData[[#This Row],[Date]],"mmmm")</f>
        <v>November</v>
      </c>
      <c r="W889" t="str">
        <f>"Q"&amp;ROUNDUP(MONTH(CleanedData[[#This Row],[Date]])/3,0)</f>
        <v>Q4</v>
      </c>
      <c r="X889" t="str">
        <f>IF(CleanedData[[#This Row],[Purchase Amount]]&gt;=5000,"Yes","No")</f>
        <v>No</v>
      </c>
      <c r="Y889">
        <f>IF(CleanedData[[#This Row],[Recommend]]="Yes",1,0)</f>
        <v>0</v>
      </c>
      <c r="Z889" s="6">
        <f>CleanedData[[#This Row],[Purchase Amount]]*0.15</f>
        <v>70.59</v>
      </c>
      <c r="AA889" s="6">
        <f>CleanedData[[#This Row],[Purchase Amount]]*1.15</f>
        <v>541.18999999999994</v>
      </c>
    </row>
    <row r="890" spans="1:27" x14ac:dyDescent="0.3">
      <c r="A890">
        <v>1045</v>
      </c>
      <c r="B890" t="s">
        <v>1114</v>
      </c>
      <c r="C890" s="1">
        <v>45811</v>
      </c>
      <c r="D890">
        <v>27</v>
      </c>
      <c r="E890" t="s">
        <v>52</v>
      </c>
      <c r="F890" t="s">
        <v>68</v>
      </c>
      <c r="G890" t="s">
        <v>450</v>
      </c>
      <c r="H890">
        <v>2</v>
      </c>
      <c r="I890" t="s">
        <v>45</v>
      </c>
      <c r="J890" t="s">
        <v>69</v>
      </c>
      <c r="K890" t="s">
        <v>44</v>
      </c>
      <c r="L890" t="s">
        <v>45</v>
      </c>
      <c r="M890" t="s">
        <v>46</v>
      </c>
      <c r="N890" t="s">
        <v>47</v>
      </c>
      <c r="O890" t="s">
        <v>89</v>
      </c>
      <c r="P890" t="s">
        <v>49</v>
      </c>
      <c r="Q890" t="s">
        <v>58</v>
      </c>
      <c r="R890" s="6">
        <f>_xlfn.XLOOKUP(CleanedData[[#This Row],[Product]],'02_Lookup_Tables'!$A$2:$A$126,'02_Lookup_Tables'!$B$2:$B$126)</f>
        <v>74.72</v>
      </c>
      <c r="S890" t="str">
        <f>VLOOKUP(CleanedData[[#This Row],[Product]],'02_Lookup_Tables'!$H$2:$I$126,2,FALSE)</f>
        <v>Food</v>
      </c>
      <c r="T890" t="str">
        <f>VLOOKUP(CleanedData[[#This Row],[Province]],'02_Lookup_Tables'!$D$2:$E$10,2, FALSE)</f>
        <v>Northern Region</v>
      </c>
      <c r="U890" t="str" cm="1">
        <f t="array" ref="U890">_xlfn.IFS(CleanedData[[#This Row],[Purchase Amount]]&lt;500,"Low",
CleanedData[[#This Row],[Purchase Amount]]&lt;5000,"Medium",
TRUE,"High")</f>
        <v>Low</v>
      </c>
      <c r="V890" t="str">
        <f>TEXT(CleanedData[[#This Row],[Date]],"mmmm")</f>
        <v>June</v>
      </c>
      <c r="W890" t="str">
        <f>"Q"&amp;ROUNDUP(MONTH(CleanedData[[#This Row],[Date]])/3,0)</f>
        <v>Q2</v>
      </c>
      <c r="X890" t="str">
        <f>IF(CleanedData[[#This Row],[Purchase Amount]]&gt;=5000,"Yes","No")</f>
        <v>No</v>
      </c>
      <c r="Y890">
        <f>IF(CleanedData[[#This Row],[Recommend]]="Yes",1,0)</f>
        <v>1</v>
      </c>
      <c r="Z890" s="6">
        <f>CleanedData[[#This Row],[Purchase Amount]]*0.15</f>
        <v>11.208</v>
      </c>
      <c r="AA890" s="6">
        <f>CleanedData[[#This Row],[Purchase Amount]]*1.15</f>
        <v>85.927999999999997</v>
      </c>
    </row>
    <row r="891" spans="1:27" x14ac:dyDescent="0.3">
      <c r="A891">
        <v>1046</v>
      </c>
      <c r="B891" t="s">
        <v>1115</v>
      </c>
      <c r="C891" s="1">
        <v>45945</v>
      </c>
      <c r="D891">
        <v>34</v>
      </c>
      <c r="E891" t="s">
        <v>60</v>
      </c>
      <c r="F891" t="s">
        <v>72</v>
      </c>
      <c r="G891" t="s">
        <v>313</v>
      </c>
      <c r="H891">
        <v>1</v>
      </c>
      <c r="I891" t="s">
        <v>45</v>
      </c>
      <c r="J891" t="s">
        <v>63</v>
      </c>
      <c r="K891" t="s">
        <v>64</v>
      </c>
      <c r="L891" t="s">
        <v>42</v>
      </c>
      <c r="M891" t="s">
        <v>92</v>
      </c>
      <c r="N891" t="s">
        <v>80</v>
      </c>
      <c r="O891" t="s">
        <v>89</v>
      </c>
      <c r="P891" t="s">
        <v>49</v>
      </c>
      <c r="Q891" t="s">
        <v>58</v>
      </c>
      <c r="R891" s="6">
        <f>_xlfn.XLOOKUP(CleanedData[[#This Row],[Product]],'02_Lookup_Tables'!$A$2:$A$126,'02_Lookup_Tables'!$B$2:$B$126)</f>
        <v>283.57</v>
      </c>
      <c r="S891" t="str">
        <f>VLOOKUP(CleanedData[[#This Row],[Product]],'02_Lookup_Tables'!$H$2:$I$126,2,FALSE)</f>
        <v>Accessories</v>
      </c>
      <c r="T891" t="str">
        <f>VLOOKUP(CleanedData[[#This Row],[Province]],'02_Lookup_Tables'!$D$2:$E$10,2, FALSE)</f>
        <v>Central Region</v>
      </c>
      <c r="U891" t="str" cm="1">
        <f t="array" ref="U891">_xlfn.IFS(CleanedData[[#This Row],[Purchase Amount]]&lt;500,"Low",
CleanedData[[#This Row],[Purchase Amount]]&lt;5000,"Medium",
TRUE,"High")</f>
        <v>Low</v>
      </c>
      <c r="V891" t="str">
        <f>TEXT(CleanedData[[#This Row],[Date]],"mmmm")</f>
        <v>October</v>
      </c>
      <c r="W891" t="str">
        <f>"Q"&amp;ROUNDUP(MONTH(CleanedData[[#This Row],[Date]])/3,0)</f>
        <v>Q4</v>
      </c>
      <c r="X891" t="str">
        <f>IF(CleanedData[[#This Row],[Purchase Amount]]&gt;=5000,"Yes","No")</f>
        <v>No</v>
      </c>
      <c r="Y891">
        <f>IF(CleanedData[[#This Row],[Recommend]]="Yes",1,0)</f>
        <v>1</v>
      </c>
      <c r="Z891" s="6">
        <f>CleanedData[[#This Row],[Purchase Amount]]*0.15</f>
        <v>42.535499999999999</v>
      </c>
      <c r="AA891" s="6">
        <f>CleanedData[[#This Row],[Purchase Amount]]*1.15</f>
        <v>326.10549999999995</v>
      </c>
    </row>
    <row r="892" spans="1:27" x14ac:dyDescent="0.3">
      <c r="A892">
        <v>1047</v>
      </c>
      <c r="B892" t="s">
        <v>1116</v>
      </c>
      <c r="C892" s="1">
        <v>45804</v>
      </c>
      <c r="D892">
        <v>46</v>
      </c>
      <c r="E892" t="s">
        <v>52</v>
      </c>
      <c r="F892" t="s">
        <v>40</v>
      </c>
      <c r="G892" t="s">
        <v>291</v>
      </c>
      <c r="H892">
        <v>5</v>
      </c>
      <c r="I892" t="s">
        <v>45</v>
      </c>
      <c r="J892" t="s">
        <v>43</v>
      </c>
      <c r="K892" t="s">
        <v>55</v>
      </c>
      <c r="L892" t="s">
        <v>42</v>
      </c>
      <c r="M892" t="s">
        <v>100</v>
      </c>
      <c r="N892" t="s">
        <v>57</v>
      </c>
      <c r="O892" t="s">
        <v>48</v>
      </c>
      <c r="P892" t="s">
        <v>49</v>
      </c>
      <c r="Q892" t="s">
        <v>93</v>
      </c>
      <c r="R892" s="6">
        <f>_xlfn.XLOOKUP(CleanedData[[#This Row],[Product]],'02_Lookup_Tables'!$A$2:$A$126,'02_Lookup_Tables'!$B$2:$B$126)</f>
        <v>1171.25</v>
      </c>
      <c r="S892" t="str">
        <f>VLOOKUP(CleanedData[[#This Row],[Product]],'02_Lookup_Tables'!$H$2:$I$126,2,FALSE)</f>
        <v>Toys &amp; Games</v>
      </c>
      <c r="T892" t="str">
        <f>VLOOKUP(CleanedData[[#This Row],[Province]],'02_Lookup_Tables'!$D$2:$E$10,2, FALSE)</f>
        <v>Northern Region</v>
      </c>
      <c r="U892" t="str" cm="1">
        <f t="array" ref="U892">_xlfn.IFS(CleanedData[[#This Row],[Purchase Amount]]&lt;500,"Low",
CleanedData[[#This Row],[Purchase Amount]]&lt;5000,"Medium",
TRUE,"High")</f>
        <v>Medium</v>
      </c>
      <c r="V892" t="str">
        <f>TEXT(CleanedData[[#This Row],[Date]],"mmmm")</f>
        <v>May</v>
      </c>
      <c r="W892" t="str">
        <f>"Q"&amp;ROUNDUP(MONTH(CleanedData[[#This Row],[Date]])/3,0)</f>
        <v>Q2</v>
      </c>
      <c r="X892" t="str">
        <f>IF(CleanedData[[#This Row],[Purchase Amount]]&gt;=5000,"Yes","No")</f>
        <v>No</v>
      </c>
      <c r="Y892">
        <f>IF(CleanedData[[#This Row],[Recommend]]="Yes",1,0)</f>
        <v>1</v>
      </c>
      <c r="Z892" s="6">
        <f>CleanedData[[#This Row],[Purchase Amount]]*0.15</f>
        <v>175.6875</v>
      </c>
      <c r="AA892" s="6">
        <f>CleanedData[[#This Row],[Purchase Amount]]*1.15</f>
        <v>1346.9375</v>
      </c>
    </row>
    <row r="893" spans="1:27" x14ac:dyDescent="0.3">
      <c r="A893">
        <v>1048</v>
      </c>
      <c r="B893" t="s">
        <v>1117</v>
      </c>
      <c r="C893" s="1">
        <v>45538</v>
      </c>
      <c r="D893">
        <v>40</v>
      </c>
      <c r="E893" t="s">
        <v>52</v>
      </c>
      <c r="F893" t="s">
        <v>68</v>
      </c>
      <c r="G893" t="s">
        <v>131</v>
      </c>
      <c r="H893">
        <v>5</v>
      </c>
      <c r="I893" t="s">
        <v>45</v>
      </c>
      <c r="J893" t="s">
        <v>43</v>
      </c>
      <c r="K893" t="s">
        <v>44</v>
      </c>
      <c r="L893" t="s">
        <v>45</v>
      </c>
      <c r="M893" t="s">
        <v>156</v>
      </c>
      <c r="N893" t="s">
        <v>57</v>
      </c>
      <c r="O893" t="s">
        <v>148</v>
      </c>
      <c r="P893" t="s">
        <v>49</v>
      </c>
      <c r="Q893" t="s">
        <v>81</v>
      </c>
      <c r="R893" s="6">
        <f>_xlfn.XLOOKUP(CleanedData[[#This Row],[Product]],'02_Lookup_Tables'!$A$2:$A$126,'02_Lookup_Tables'!$B$2:$B$126)</f>
        <v>369.57</v>
      </c>
      <c r="S893" t="str">
        <f>VLOOKUP(CleanedData[[#This Row],[Product]],'02_Lookup_Tables'!$H$2:$I$126,2,FALSE)</f>
        <v>Accessories</v>
      </c>
      <c r="T893" t="str">
        <f>VLOOKUP(CleanedData[[#This Row],[Province]],'02_Lookup_Tables'!$D$2:$E$10,2, FALSE)</f>
        <v>Northern Region</v>
      </c>
      <c r="U893" t="str" cm="1">
        <f t="array" ref="U893">_xlfn.IFS(CleanedData[[#This Row],[Purchase Amount]]&lt;500,"Low",
CleanedData[[#This Row],[Purchase Amount]]&lt;5000,"Medium",
TRUE,"High")</f>
        <v>Low</v>
      </c>
      <c r="V893" t="str">
        <f>TEXT(CleanedData[[#This Row],[Date]],"mmmm")</f>
        <v>September</v>
      </c>
      <c r="W893" t="str">
        <f>"Q"&amp;ROUNDUP(MONTH(CleanedData[[#This Row],[Date]])/3,0)</f>
        <v>Q3</v>
      </c>
      <c r="X893" t="str">
        <f>IF(CleanedData[[#This Row],[Purchase Amount]]&gt;=5000,"Yes","No")</f>
        <v>No</v>
      </c>
      <c r="Y893">
        <f>IF(CleanedData[[#This Row],[Recommend]]="Yes",1,0)</f>
        <v>1</v>
      </c>
      <c r="Z893" s="6">
        <f>CleanedData[[#This Row],[Purchase Amount]]*0.15</f>
        <v>55.435499999999998</v>
      </c>
      <c r="AA893" s="6">
        <f>CleanedData[[#This Row],[Purchase Amount]]*1.15</f>
        <v>425.00549999999998</v>
      </c>
    </row>
    <row r="894" spans="1:27" x14ac:dyDescent="0.3">
      <c r="A894">
        <v>1049</v>
      </c>
      <c r="B894" t="s">
        <v>1118</v>
      </c>
      <c r="C894" s="1">
        <v>45333</v>
      </c>
      <c r="D894">
        <v>20</v>
      </c>
      <c r="E894" t="s">
        <v>52</v>
      </c>
      <c r="F894" t="s">
        <v>40</v>
      </c>
      <c r="G894" t="s">
        <v>160</v>
      </c>
      <c r="H894">
        <v>5</v>
      </c>
      <c r="I894" t="s">
        <v>42</v>
      </c>
      <c r="J894" t="s">
        <v>74</v>
      </c>
      <c r="K894" t="s">
        <v>64</v>
      </c>
      <c r="L894" t="s">
        <v>45</v>
      </c>
      <c r="M894" t="s">
        <v>151</v>
      </c>
      <c r="N894" t="s">
        <v>57</v>
      </c>
      <c r="O894" t="s">
        <v>89</v>
      </c>
      <c r="P894" t="s">
        <v>70</v>
      </c>
      <c r="Q894" t="s">
        <v>66</v>
      </c>
      <c r="R894" s="6">
        <f>_xlfn.XLOOKUP(CleanedData[[#This Row],[Product]],'02_Lookup_Tables'!$A$2:$A$126,'02_Lookup_Tables'!$B$2:$B$126)</f>
        <v>294.33</v>
      </c>
      <c r="S894" t="str">
        <f>VLOOKUP(CleanedData[[#This Row],[Product]],'02_Lookup_Tables'!$H$2:$I$126,2,FALSE)</f>
        <v>Toys &amp; Games</v>
      </c>
      <c r="T894" t="str">
        <f>VLOOKUP(CleanedData[[#This Row],[Province]],'02_Lookup_Tables'!$D$2:$E$10,2, FALSE)</f>
        <v>Northern Region</v>
      </c>
      <c r="U894" t="str" cm="1">
        <f t="array" ref="U894">_xlfn.IFS(CleanedData[[#This Row],[Purchase Amount]]&lt;500,"Low",
CleanedData[[#This Row],[Purchase Amount]]&lt;5000,"Medium",
TRUE,"High")</f>
        <v>Low</v>
      </c>
      <c r="V894" t="str">
        <f>TEXT(CleanedData[[#This Row],[Date]],"mmmm")</f>
        <v>February</v>
      </c>
      <c r="W894" t="str">
        <f>"Q"&amp;ROUNDUP(MONTH(CleanedData[[#This Row],[Date]])/3,0)</f>
        <v>Q1</v>
      </c>
      <c r="X894" t="str">
        <f>IF(CleanedData[[#This Row],[Purchase Amount]]&gt;=5000,"Yes","No")</f>
        <v>No</v>
      </c>
      <c r="Y894">
        <f>IF(CleanedData[[#This Row],[Recommend]]="Yes",1,0)</f>
        <v>0</v>
      </c>
      <c r="Z894" s="6">
        <f>CleanedData[[#This Row],[Purchase Amount]]*0.15</f>
        <v>44.149499999999996</v>
      </c>
      <c r="AA894" s="6">
        <f>CleanedData[[#This Row],[Purchase Amount]]*1.15</f>
        <v>338.47949999999997</v>
      </c>
    </row>
    <row r="895" spans="1:27" x14ac:dyDescent="0.3">
      <c r="A895">
        <v>1051</v>
      </c>
      <c r="B895" t="s">
        <v>1119</v>
      </c>
      <c r="C895" s="1">
        <v>45664</v>
      </c>
      <c r="D895">
        <v>60</v>
      </c>
      <c r="E895" t="s">
        <v>52</v>
      </c>
      <c r="F895" t="s">
        <v>77</v>
      </c>
      <c r="G895" t="s">
        <v>696</v>
      </c>
      <c r="H895">
        <v>2</v>
      </c>
      <c r="I895" t="s">
        <v>42</v>
      </c>
      <c r="J895" t="s">
        <v>54</v>
      </c>
      <c r="K895" t="s">
        <v>64</v>
      </c>
      <c r="L895" t="s">
        <v>45</v>
      </c>
      <c r="M895" t="s">
        <v>65</v>
      </c>
      <c r="N895" t="s">
        <v>47</v>
      </c>
      <c r="O895" t="s">
        <v>89</v>
      </c>
      <c r="P895" t="s">
        <v>49</v>
      </c>
      <c r="Q895" t="s">
        <v>50</v>
      </c>
      <c r="R895" s="6">
        <f>_xlfn.XLOOKUP(CleanedData[[#This Row],[Product]],'02_Lookup_Tables'!$A$2:$A$126,'02_Lookup_Tables'!$B$2:$B$126)</f>
        <v>1233.45</v>
      </c>
      <c r="S895" t="str">
        <f>VLOOKUP(CleanedData[[#This Row],[Product]],'02_Lookup_Tables'!$H$2:$I$126,2,FALSE)</f>
        <v>Beauty &amp; Personal Care</v>
      </c>
      <c r="T895" t="str">
        <f>VLOOKUP(CleanedData[[#This Row],[Province]],'02_Lookup_Tables'!$D$2:$E$10,2, FALSE)</f>
        <v>Central Region</v>
      </c>
      <c r="U895" t="str" cm="1">
        <f t="array" ref="U895">_xlfn.IFS(CleanedData[[#This Row],[Purchase Amount]]&lt;500,"Low",
CleanedData[[#This Row],[Purchase Amount]]&lt;5000,"Medium",
TRUE,"High")</f>
        <v>Medium</v>
      </c>
      <c r="V895" t="str">
        <f>TEXT(CleanedData[[#This Row],[Date]],"mmmm")</f>
        <v>January</v>
      </c>
      <c r="W895" t="str">
        <f>"Q"&amp;ROUNDUP(MONTH(CleanedData[[#This Row],[Date]])/3,0)</f>
        <v>Q1</v>
      </c>
      <c r="X895" t="str">
        <f>IF(CleanedData[[#This Row],[Purchase Amount]]&gt;=5000,"Yes","No")</f>
        <v>No</v>
      </c>
      <c r="Y895">
        <f>IF(CleanedData[[#This Row],[Recommend]]="Yes",1,0)</f>
        <v>0</v>
      </c>
      <c r="Z895" s="6">
        <f>CleanedData[[#This Row],[Purchase Amount]]*0.15</f>
        <v>185.01750000000001</v>
      </c>
      <c r="AA895" s="6">
        <f>CleanedData[[#This Row],[Purchase Amount]]*1.15</f>
        <v>1418.4675</v>
      </c>
    </row>
    <row r="896" spans="1:27" x14ac:dyDescent="0.3">
      <c r="A896">
        <v>1052</v>
      </c>
      <c r="B896" t="s">
        <v>1120</v>
      </c>
      <c r="C896" s="1">
        <v>45400</v>
      </c>
      <c r="D896">
        <v>26</v>
      </c>
      <c r="E896" t="s">
        <v>39</v>
      </c>
      <c r="F896" t="s">
        <v>125</v>
      </c>
      <c r="G896" t="s">
        <v>126</v>
      </c>
      <c r="H896">
        <v>4</v>
      </c>
      <c r="I896" t="s">
        <v>45</v>
      </c>
      <c r="J896" t="s">
        <v>54</v>
      </c>
      <c r="K896" t="s">
        <v>64</v>
      </c>
      <c r="L896" t="s">
        <v>42</v>
      </c>
      <c r="M896" t="s">
        <v>156</v>
      </c>
      <c r="N896" t="s">
        <v>96</v>
      </c>
      <c r="O896" t="s">
        <v>148</v>
      </c>
      <c r="P896" t="s">
        <v>49</v>
      </c>
      <c r="Q896" t="s">
        <v>58</v>
      </c>
      <c r="R896" s="6">
        <f>_xlfn.XLOOKUP(CleanedData[[#This Row],[Product]],'02_Lookup_Tables'!$A$2:$A$126,'02_Lookup_Tables'!$B$2:$B$126)</f>
        <v>343.42</v>
      </c>
      <c r="S896" t="str">
        <f>VLOOKUP(CleanedData[[#This Row],[Product]],'02_Lookup_Tables'!$H$2:$I$126,2,FALSE)</f>
        <v>Food</v>
      </c>
      <c r="T896" t="str">
        <f>VLOOKUP(CleanedData[[#This Row],[Province]],'02_Lookup_Tables'!$D$2:$E$10,2, FALSE)</f>
        <v>Western Region</v>
      </c>
      <c r="U896" t="str" cm="1">
        <f t="array" ref="U896">_xlfn.IFS(CleanedData[[#This Row],[Purchase Amount]]&lt;500,"Low",
CleanedData[[#This Row],[Purchase Amount]]&lt;5000,"Medium",
TRUE,"High")</f>
        <v>Low</v>
      </c>
      <c r="V896" t="str">
        <f>TEXT(CleanedData[[#This Row],[Date]],"mmmm")</f>
        <v>April</v>
      </c>
      <c r="W896" t="str">
        <f>"Q"&amp;ROUNDUP(MONTH(CleanedData[[#This Row],[Date]])/3,0)</f>
        <v>Q2</v>
      </c>
      <c r="X896" t="str">
        <f>IF(CleanedData[[#This Row],[Purchase Amount]]&gt;=5000,"Yes","No")</f>
        <v>No</v>
      </c>
      <c r="Y896">
        <f>IF(CleanedData[[#This Row],[Recommend]]="Yes",1,0)</f>
        <v>1</v>
      </c>
      <c r="Z896" s="6">
        <f>CleanedData[[#This Row],[Purchase Amount]]*0.15</f>
        <v>51.512999999999998</v>
      </c>
      <c r="AA896" s="6">
        <f>CleanedData[[#This Row],[Purchase Amount]]*1.15</f>
        <v>394.93299999999999</v>
      </c>
    </row>
    <row r="897" spans="1:27" x14ac:dyDescent="0.3">
      <c r="A897">
        <v>1053</v>
      </c>
      <c r="B897" t="s">
        <v>1121</v>
      </c>
      <c r="C897" s="1">
        <v>45709</v>
      </c>
      <c r="E897" t="s">
        <v>60</v>
      </c>
      <c r="F897" t="s">
        <v>125</v>
      </c>
      <c r="G897" t="s">
        <v>342</v>
      </c>
      <c r="H897">
        <v>3</v>
      </c>
      <c r="I897" t="s">
        <v>45</v>
      </c>
      <c r="J897" t="s">
        <v>63</v>
      </c>
      <c r="K897" t="s">
        <v>64</v>
      </c>
      <c r="L897" t="s">
        <v>45</v>
      </c>
      <c r="M897" t="s">
        <v>112</v>
      </c>
      <c r="N897" t="s">
        <v>48</v>
      </c>
      <c r="O897" t="s">
        <v>48</v>
      </c>
      <c r="P897" t="s">
        <v>70</v>
      </c>
      <c r="Q897" t="s">
        <v>166</v>
      </c>
      <c r="R897" s="6">
        <f>_xlfn.XLOOKUP(CleanedData[[#This Row],[Product]],'02_Lookup_Tables'!$A$2:$A$126,'02_Lookup_Tables'!$B$2:$B$126)</f>
        <v>529.15</v>
      </c>
      <c r="S897" t="str">
        <f>VLOOKUP(CleanedData[[#This Row],[Product]],'02_Lookup_Tables'!$H$2:$I$126,2,FALSE)</f>
        <v>Accessories</v>
      </c>
      <c r="T897" t="str">
        <f>VLOOKUP(CleanedData[[#This Row],[Province]],'02_Lookup_Tables'!$D$2:$E$10,2, FALSE)</f>
        <v>Western Region</v>
      </c>
      <c r="U897" t="str" cm="1">
        <f t="array" ref="U897">_xlfn.IFS(CleanedData[[#This Row],[Purchase Amount]]&lt;500,"Low",
CleanedData[[#This Row],[Purchase Amount]]&lt;5000,"Medium",
TRUE,"High")</f>
        <v>Medium</v>
      </c>
      <c r="V897" t="str">
        <f>TEXT(CleanedData[[#This Row],[Date]],"mmmm")</f>
        <v>February</v>
      </c>
      <c r="W897" t="str">
        <f>"Q"&amp;ROUNDUP(MONTH(CleanedData[[#This Row],[Date]])/3,0)</f>
        <v>Q1</v>
      </c>
      <c r="X897" t="str">
        <f>IF(CleanedData[[#This Row],[Purchase Amount]]&gt;=5000,"Yes","No")</f>
        <v>No</v>
      </c>
      <c r="Y897">
        <f>IF(CleanedData[[#This Row],[Recommend]]="Yes",1,0)</f>
        <v>1</v>
      </c>
      <c r="Z897" s="6">
        <f>CleanedData[[#This Row],[Purchase Amount]]*0.15</f>
        <v>79.372499999999988</v>
      </c>
      <c r="AA897" s="6">
        <f>CleanedData[[#This Row],[Purchase Amount]]*1.15</f>
        <v>608.52249999999992</v>
      </c>
    </row>
    <row r="898" spans="1:27" x14ac:dyDescent="0.3">
      <c r="A898">
        <v>1054</v>
      </c>
      <c r="B898" t="s">
        <v>1122</v>
      </c>
      <c r="C898" s="1">
        <v>45443</v>
      </c>
      <c r="D898">
        <v>28</v>
      </c>
      <c r="E898" t="s">
        <v>52</v>
      </c>
      <c r="F898" t="s">
        <v>77</v>
      </c>
      <c r="G898" t="s">
        <v>359</v>
      </c>
      <c r="H898">
        <v>5</v>
      </c>
      <c r="I898" t="s">
        <v>45</v>
      </c>
      <c r="J898" t="s">
        <v>54</v>
      </c>
      <c r="K898" t="s">
        <v>64</v>
      </c>
      <c r="L898" t="s">
        <v>45</v>
      </c>
      <c r="M898" t="s">
        <v>88</v>
      </c>
      <c r="N898" t="s">
        <v>57</v>
      </c>
      <c r="O898" t="s">
        <v>89</v>
      </c>
      <c r="P898" t="s">
        <v>70</v>
      </c>
      <c r="Q898" t="s">
        <v>58</v>
      </c>
      <c r="R898" s="6">
        <f>_xlfn.XLOOKUP(CleanedData[[#This Row],[Product]],'02_Lookup_Tables'!$A$2:$A$126,'02_Lookup_Tables'!$B$2:$B$126)</f>
        <v>34.200000000000003</v>
      </c>
      <c r="S898" t="str">
        <f>VLOOKUP(CleanedData[[#This Row],[Product]],'02_Lookup_Tables'!$H$2:$I$126,2,FALSE)</f>
        <v>Food</v>
      </c>
      <c r="T898" t="str">
        <f>VLOOKUP(CleanedData[[#This Row],[Province]],'02_Lookup_Tables'!$D$2:$E$10,2, FALSE)</f>
        <v>Central Region</v>
      </c>
      <c r="U898" t="str" cm="1">
        <f t="array" ref="U898">_xlfn.IFS(CleanedData[[#This Row],[Purchase Amount]]&lt;500,"Low",
CleanedData[[#This Row],[Purchase Amount]]&lt;5000,"Medium",
TRUE,"High")</f>
        <v>Low</v>
      </c>
      <c r="V898" t="str">
        <f>TEXT(CleanedData[[#This Row],[Date]],"mmmm")</f>
        <v>May</v>
      </c>
      <c r="W898" t="str">
        <f>"Q"&amp;ROUNDUP(MONTH(CleanedData[[#This Row],[Date]])/3,0)</f>
        <v>Q2</v>
      </c>
      <c r="X898" t="str">
        <f>IF(CleanedData[[#This Row],[Purchase Amount]]&gt;=5000,"Yes","No")</f>
        <v>No</v>
      </c>
      <c r="Y898">
        <f>IF(CleanedData[[#This Row],[Recommend]]="Yes",1,0)</f>
        <v>1</v>
      </c>
      <c r="Z898" s="6">
        <f>CleanedData[[#This Row],[Purchase Amount]]*0.15</f>
        <v>5.13</v>
      </c>
      <c r="AA898" s="6">
        <f>CleanedData[[#This Row],[Purchase Amount]]*1.15</f>
        <v>39.33</v>
      </c>
    </row>
    <row r="899" spans="1:27" x14ac:dyDescent="0.3">
      <c r="A899">
        <v>1055</v>
      </c>
      <c r="B899" t="s">
        <v>1123</v>
      </c>
      <c r="C899" s="1">
        <v>45802</v>
      </c>
      <c r="D899">
        <v>72</v>
      </c>
      <c r="E899" t="s">
        <v>52</v>
      </c>
      <c r="F899" t="s">
        <v>77</v>
      </c>
      <c r="G899" t="s">
        <v>349</v>
      </c>
      <c r="H899">
        <v>1</v>
      </c>
      <c r="I899" t="s">
        <v>42</v>
      </c>
      <c r="J899" t="s">
        <v>74</v>
      </c>
      <c r="K899" t="s">
        <v>55</v>
      </c>
      <c r="L899" t="s">
        <v>42</v>
      </c>
      <c r="M899" t="s">
        <v>92</v>
      </c>
      <c r="N899" t="s">
        <v>80</v>
      </c>
      <c r="O899" t="s">
        <v>89</v>
      </c>
      <c r="P899" t="s">
        <v>49</v>
      </c>
      <c r="Q899" t="s">
        <v>97</v>
      </c>
      <c r="R899" s="6">
        <f>_xlfn.XLOOKUP(CleanedData[[#This Row],[Product]],'02_Lookup_Tables'!$A$2:$A$126,'02_Lookup_Tables'!$B$2:$B$126)</f>
        <v>53.85</v>
      </c>
      <c r="S899" t="str">
        <f>VLOOKUP(CleanedData[[#This Row],[Product]],'02_Lookup_Tables'!$H$2:$I$126,2,FALSE)</f>
        <v>Food</v>
      </c>
      <c r="T899" t="str">
        <f>VLOOKUP(CleanedData[[#This Row],[Province]],'02_Lookup_Tables'!$D$2:$E$10,2, FALSE)</f>
        <v>Central Region</v>
      </c>
      <c r="U899" t="str" cm="1">
        <f t="array" ref="U899">_xlfn.IFS(CleanedData[[#This Row],[Purchase Amount]]&lt;500,"Low",
CleanedData[[#This Row],[Purchase Amount]]&lt;5000,"Medium",
TRUE,"High")</f>
        <v>Low</v>
      </c>
      <c r="V899" t="str">
        <f>TEXT(CleanedData[[#This Row],[Date]],"mmmm")</f>
        <v>May</v>
      </c>
      <c r="W899" t="str">
        <f>"Q"&amp;ROUNDUP(MONTH(CleanedData[[#This Row],[Date]])/3,0)</f>
        <v>Q2</v>
      </c>
      <c r="X899" t="str">
        <f>IF(CleanedData[[#This Row],[Purchase Amount]]&gt;=5000,"Yes","No")</f>
        <v>No</v>
      </c>
      <c r="Y899">
        <f>IF(CleanedData[[#This Row],[Recommend]]="Yes",1,0)</f>
        <v>0</v>
      </c>
      <c r="Z899" s="6">
        <f>CleanedData[[#This Row],[Purchase Amount]]*0.15</f>
        <v>8.0775000000000006</v>
      </c>
      <c r="AA899" s="6">
        <f>CleanedData[[#This Row],[Purchase Amount]]*1.15</f>
        <v>61.927499999999995</v>
      </c>
    </row>
    <row r="900" spans="1:27" x14ac:dyDescent="0.3">
      <c r="A900">
        <v>1057</v>
      </c>
      <c r="B900" t="s">
        <v>1124</v>
      </c>
      <c r="C900" s="1">
        <v>45969</v>
      </c>
      <c r="D900">
        <v>51</v>
      </c>
      <c r="E900" t="s">
        <v>60</v>
      </c>
      <c r="F900" t="s">
        <v>83</v>
      </c>
      <c r="G900" t="s">
        <v>460</v>
      </c>
      <c r="H900">
        <v>1</v>
      </c>
      <c r="I900" t="s">
        <v>42</v>
      </c>
      <c r="J900" t="s">
        <v>43</v>
      </c>
      <c r="K900" t="s">
        <v>44</v>
      </c>
      <c r="L900" t="s">
        <v>42</v>
      </c>
      <c r="M900" t="s">
        <v>180</v>
      </c>
      <c r="N900" t="s">
        <v>80</v>
      </c>
      <c r="O900" t="s">
        <v>89</v>
      </c>
      <c r="P900" t="s">
        <v>49</v>
      </c>
      <c r="Q900" t="s">
        <v>93</v>
      </c>
      <c r="R900" s="6">
        <f>_xlfn.XLOOKUP(CleanedData[[#This Row],[Product]],'02_Lookup_Tables'!$A$2:$A$126,'02_Lookup_Tables'!$B$2:$B$126)</f>
        <v>880.49</v>
      </c>
      <c r="S900" t="str">
        <f>VLOOKUP(CleanedData[[#This Row],[Product]],'02_Lookup_Tables'!$H$2:$I$126,2,FALSE)</f>
        <v>Home Devices</v>
      </c>
      <c r="T900" t="str">
        <f>VLOOKUP(CleanedData[[#This Row],[Province]],'02_Lookup_Tables'!$D$2:$E$10,2, FALSE)</f>
        <v>Western Region</v>
      </c>
      <c r="U900" t="str" cm="1">
        <f t="array" ref="U900">_xlfn.IFS(CleanedData[[#This Row],[Purchase Amount]]&lt;500,"Low",
CleanedData[[#This Row],[Purchase Amount]]&lt;5000,"Medium",
TRUE,"High")</f>
        <v>Medium</v>
      </c>
      <c r="V900" t="str">
        <f>TEXT(CleanedData[[#This Row],[Date]],"mmmm")</f>
        <v>November</v>
      </c>
      <c r="W900" t="str">
        <f>"Q"&amp;ROUNDUP(MONTH(CleanedData[[#This Row],[Date]])/3,0)</f>
        <v>Q4</v>
      </c>
      <c r="X900" t="str">
        <f>IF(CleanedData[[#This Row],[Purchase Amount]]&gt;=5000,"Yes","No")</f>
        <v>No</v>
      </c>
      <c r="Y900">
        <f>IF(CleanedData[[#This Row],[Recommend]]="Yes",1,0)</f>
        <v>0</v>
      </c>
      <c r="Z900" s="6">
        <f>CleanedData[[#This Row],[Purchase Amount]]*0.15</f>
        <v>132.0735</v>
      </c>
      <c r="AA900" s="6">
        <f>CleanedData[[#This Row],[Purchase Amount]]*1.15</f>
        <v>1012.5635</v>
      </c>
    </row>
    <row r="901" spans="1:27" x14ac:dyDescent="0.3">
      <c r="A901">
        <v>1059</v>
      </c>
      <c r="B901" t="s">
        <v>1125</v>
      </c>
      <c r="C901" s="1">
        <v>45346</v>
      </c>
      <c r="D901">
        <v>73</v>
      </c>
      <c r="E901" t="s">
        <v>60</v>
      </c>
      <c r="F901" t="s">
        <v>61</v>
      </c>
      <c r="G901" t="s">
        <v>307</v>
      </c>
      <c r="H901">
        <v>2</v>
      </c>
      <c r="I901" t="s">
        <v>45</v>
      </c>
      <c r="J901" t="s">
        <v>54</v>
      </c>
      <c r="K901" t="s">
        <v>64</v>
      </c>
      <c r="L901" t="s">
        <v>42</v>
      </c>
      <c r="M901" t="s">
        <v>106</v>
      </c>
      <c r="N901" t="s">
        <v>47</v>
      </c>
      <c r="O901" t="s">
        <v>148</v>
      </c>
      <c r="P901" t="s">
        <v>70</v>
      </c>
      <c r="Q901" t="s">
        <v>97</v>
      </c>
      <c r="R901" s="6">
        <f>_xlfn.XLOOKUP(CleanedData[[#This Row],[Product]],'02_Lookup_Tables'!$A$2:$A$126,'02_Lookup_Tables'!$B$2:$B$126)</f>
        <v>824.74</v>
      </c>
      <c r="S901" t="str">
        <f>VLOOKUP(CleanedData[[#This Row],[Product]],'02_Lookup_Tables'!$H$2:$I$126,2,FALSE)</f>
        <v>Apparel</v>
      </c>
      <c r="T901" t="str">
        <f>VLOOKUP(CleanedData[[#This Row],[Province]],'02_Lookup_Tables'!$D$2:$E$10,2, FALSE)</f>
        <v>Southern Region</v>
      </c>
      <c r="U901" t="str" cm="1">
        <f t="array" ref="U901">_xlfn.IFS(CleanedData[[#This Row],[Purchase Amount]]&lt;500,"Low",
CleanedData[[#This Row],[Purchase Amount]]&lt;5000,"Medium",
TRUE,"High")</f>
        <v>Medium</v>
      </c>
      <c r="V901" t="str">
        <f>TEXT(CleanedData[[#This Row],[Date]],"mmmm")</f>
        <v>February</v>
      </c>
      <c r="W901" t="str">
        <f>"Q"&amp;ROUNDUP(MONTH(CleanedData[[#This Row],[Date]])/3,0)</f>
        <v>Q1</v>
      </c>
      <c r="X901" t="str">
        <f>IF(CleanedData[[#This Row],[Purchase Amount]]&gt;=5000,"Yes","No")</f>
        <v>No</v>
      </c>
      <c r="Y901">
        <f>IF(CleanedData[[#This Row],[Recommend]]="Yes",1,0)</f>
        <v>1</v>
      </c>
      <c r="Z901" s="6">
        <f>CleanedData[[#This Row],[Purchase Amount]]*0.15</f>
        <v>123.711</v>
      </c>
      <c r="AA901" s="6">
        <f>CleanedData[[#This Row],[Purchase Amount]]*1.15</f>
        <v>948.45099999999991</v>
      </c>
    </row>
    <row r="902" spans="1:27" x14ac:dyDescent="0.3">
      <c r="A902">
        <v>1060</v>
      </c>
      <c r="B902" t="s">
        <v>1126</v>
      </c>
      <c r="C902" s="1">
        <v>45496</v>
      </c>
      <c r="D902">
        <v>56</v>
      </c>
      <c r="E902" t="s">
        <v>60</v>
      </c>
      <c r="F902" t="s">
        <v>61</v>
      </c>
      <c r="G902" t="s">
        <v>201</v>
      </c>
      <c r="H902">
        <v>1</v>
      </c>
      <c r="I902" t="s">
        <v>42</v>
      </c>
      <c r="J902" t="s">
        <v>69</v>
      </c>
      <c r="K902" t="s">
        <v>44</v>
      </c>
      <c r="L902" t="s">
        <v>42</v>
      </c>
      <c r="M902" t="s">
        <v>151</v>
      </c>
      <c r="N902" t="s">
        <v>80</v>
      </c>
      <c r="O902" t="s">
        <v>89</v>
      </c>
      <c r="P902" t="s">
        <v>49</v>
      </c>
      <c r="Q902" t="s">
        <v>50</v>
      </c>
      <c r="R902" s="6">
        <f>_xlfn.XLOOKUP(CleanedData[[#This Row],[Product]],'02_Lookup_Tables'!$A$2:$A$126,'02_Lookup_Tables'!$B$2:$B$126)</f>
        <v>755.66</v>
      </c>
      <c r="S902" t="str">
        <f>VLOOKUP(CleanedData[[#This Row],[Product]],'02_Lookup_Tables'!$H$2:$I$126,2,FALSE)</f>
        <v>Home &amp; Living</v>
      </c>
      <c r="T902" t="str">
        <f>VLOOKUP(CleanedData[[#This Row],[Province]],'02_Lookup_Tables'!$D$2:$E$10,2, FALSE)</f>
        <v>Southern Region</v>
      </c>
      <c r="U902" t="str" cm="1">
        <f t="array" ref="U902">_xlfn.IFS(CleanedData[[#This Row],[Purchase Amount]]&lt;500,"Low",
CleanedData[[#This Row],[Purchase Amount]]&lt;5000,"Medium",
TRUE,"High")</f>
        <v>Medium</v>
      </c>
      <c r="V902" t="str">
        <f>TEXT(CleanedData[[#This Row],[Date]],"mmmm")</f>
        <v>July</v>
      </c>
      <c r="W902" t="str">
        <f>"Q"&amp;ROUNDUP(MONTH(CleanedData[[#This Row],[Date]])/3,0)</f>
        <v>Q3</v>
      </c>
      <c r="X902" t="str">
        <f>IF(CleanedData[[#This Row],[Purchase Amount]]&gt;=5000,"Yes","No")</f>
        <v>No</v>
      </c>
      <c r="Y902">
        <f>IF(CleanedData[[#This Row],[Recommend]]="Yes",1,0)</f>
        <v>0</v>
      </c>
      <c r="Z902" s="6">
        <f>CleanedData[[#This Row],[Purchase Amount]]*0.15</f>
        <v>113.34899999999999</v>
      </c>
      <c r="AA902" s="6">
        <f>CleanedData[[#This Row],[Purchase Amount]]*1.15</f>
        <v>869.0089999999999</v>
      </c>
    </row>
    <row r="903" spans="1:27" x14ac:dyDescent="0.3">
      <c r="A903">
        <v>1061</v>
      </c>
      <c r="B903" t="s">
        <v>1127</v>
      </c>
      <c r="C903" s="1">
        <v>45515</v>
      </c>
      <c r="D903">
        <v>64</v>
      </c>
      <c r="E903" t="s">
        <v>39</v>
      </c>
      <c r="F903" t="s">
        <v>61</v>
      </c>
      <c r="G903" t="s">
        <v>668</v>
      </c>
      <c r="H903">
        <v>3</v>
      </c>
      <c r="I903" t="s">
        <v>42</v>
      </c>
      <c r="J903" t="s">
        <v>43</v>
      </c>
      <c r="K903" t="s">
        <v>64</v>
      </c>
      <c r="L903" t="s">
        <v>45</v>
      </c>
      <c r="M903" t="s">
        <v>208</v>
      </c>
      <c r="N903" t="s">
        <v>48</v>
      </c>
      <c r="O903" t="s">
        <v>89</v>
      </c>
      <c r="P903" t="s">
        <v>49</v>
      </c>
      <c r="Q903" t="s">
        <v>50</v>
      </c>
      <c r="R903" s="6">
        <f>_xlfn.XLOOKUP(CleanedData[[#This Row],[Product]],'02_Lookup_Tables'!$A$2:$A$126,'02_Lookup_Tables'!$B$2:$B$126)</f>
        <v>301.58</v>
      </c>
      <c r="S903" t="str">
        <f>VLOOKUP(CleanedData[[#This Row],[Product]],'02_Lookup_Tables'!$H$2:$I$126,2,FALSE)</f>
        <v>Food</v>
      </c>
      <c r="T903" t="str">
        <f>VLOOKUP(CleanedData[[#This Row],[Province]],'02_Lookup_Tables'!$D$2:$E$10,2, FALSE)</f>
        <v>Southern Region</v>
      </c>
      <c r="U903" t="str" cm="1">
        <f t="array" ref="U903">_xlfn.IFS(CleanedData[[#This Row],[Purchase Amount]]&lt;500,"Low",
CleanedData[[#This Row],[Purchase Amount]]&lt;5000,"Medium",
TRUE,"High")</f>
        <v>Low</v>
      </c>
      <c r="V903" t="str">
        <f>TEXT(CleanedData[[#This Row],[Date]],"mmmm")</f>
        <v>August</v>
      </c>
      <c r="W903" t="str">
        <f>"Q"&amp;ROUNDUP(MONTH(CleanedData[[#This Row],[Date]])/3,0)</f>
        <v>Q3</v>
      </c>
      <c r="X903" t="str">
        <f>IF(CleanedData[[#This Row],[Purchase Amount]]&gt;=5000,"Yes","No")</f>
        <v>No</v>
      </c>
      <c r="Y903">
        <f>IF(CleanedData[[#This Row],[Recommend]]="Yes",1,0)</f>
        <v>0</v>
      </c>
      <c r="Z903" s="6">
        <f>CleanedData[[#This Row],[Purchase Amount]]*0.15</f>
        <v>45.236999999999995</v>
      </c>
      <c r="AA903" s="6">
        <f>CleanedData[[#This Row],[Purchase Amount]]*1.15</f>
        <v>346.81699999999995</v>
      </c>
    </row>
    <row r="904" spans="1:27" x14ac:dyDescent="0.3">
      <c r="A904">
        <v>1062</v>
      </c>
      <c r="B904" t="s">
        <v>1128</v>
      </c>
      <c r="C904" s="1">
        <v>45346</v>
      </c>
      <c r="D904">
        <v>45</v>
      </c>
      <c r="E904" t="s">
        <v>52</v>
      </c>
      <c r="F904" t="s">
        <v>108</v>
      </c>
      <c r="G904" t="s">
        <v>87</v>
      </c>
      <c r="H904">
        <v>5</v>
      </c>
      <c r="I904" t="s">
        <v>45</v>
      </c>
      <c r="J904" t="s">
        <v>74</v>
      </c>
      <c r="K904" t="s">
        <v>55</v>
      </c>
      <c r="L904" t="s">
        <v>45</v>
      </c>
      <c r="M904" t="s">
        <v>65</v>
      </c>
      <c r="N904" t="s">
        <v>57</v>
      </c>
      <c r="O904" t="s">
        <v>89</v>
      </c>
      <c r="P904" t="s">
        <v>70</v>
      </c>
      <c r="Q904" t="s">
        <v>93</v>
      </c>
      <c r="R904" s="6">
        <f>_xlfn.XLOOKUP(CleanedData[[#This Row],[Product]],'02_Lookup_Tables'!$A$2:$A$126,'02_Lookup_Tables'!$B$2:$B$126)</f>
        <v>409.06</v>
      </c>
      <c r="S904" t="str">
        <f>VLOOKUP(CleanedData[[#This Row],[Product]],'02_Lookup_Tables'!$H$2:$I$126,2,FALSE)</f>
        <v>Home Devices</v>
      </c>
      <c r="T904" t="str">
        <f>VLOOKUP(CleanedData[[#This Row],[Province]],'02_Lookup_Tables'!$D$2:$E$10,2, FALSE)</f>
        <v>Gauteng Region</v>
      </c>
      <c r="U904" t="str" cm="1">
        <f t="array" ref="U904">_xlfn.IFS(CleanedData[[#This Row],[Purchase Amount]]&lt;500,"Low",
CleanedData[[#This Row],[Purchase Amount]]&lt;5000,"Medium",
TRUE,"High")</f>
        <v>Low</v>
      </c>
      <c r="V904" t="str">
        <f>TEXT(CleanedData[[#This Row],[Date]],"mmmm")</f>
        <v>February</v>
      </c>
      <c r="W904" t="str">
        <f>"Q"&amp;ROUNDUP(MONTH(CleanedData[[#This Row],[Date]])/3,0)</f>
        <v>Q1</v>
      </c>
      <c r="X904" t="str">
        <f>IF(CleanedData[[#This Row],[Purchase Amount]]&gt;=5000,"Yes","No")</f>
        <v>No</v>
      </c>
      <c r="Y904">
        <f>IF(CleanedData[[#This Row],[Recommend]]="Yes",1,0)</f>
        <v>1</v>
      </c>
      <c r="Z904" s="6">
        <f>CleanedData[[#This Row],[Purchase Amount]]*0.15</f>
        <v>61.358999999999995</v>
      </c>
      <c r="AA904" s="6">
        <f>CleanedData[[#This Row],[Purchase Amount]]*1.15</f>
        <v>470.41899999999998</v>
      </c>
    </row>
    <row r="905" spans="1:27" x14ac:dyDescent="0.3">
      <c r="A905">
        <v>1063</v>
      </c>
      <c r="B905" t="s">
        <v>1129</v>
      </c>
      <c r="C905" s="1">
        <v>45744</v>
      </c>
      <c r="D905">
        <v>22</v>
      </c>
      <c r="E905" t="s">
        <v>52</v>
      </c>
      <c r="F905" t="s">
        <v>61</v>
      </c>
      <c r="G905" t="s">
        <v>331</v>
      </c>
      <c r="H905">
        <v>2</v>
      </c>
      <c r="I905" t="s">
        <v>45</v>
      </c>
      <c r="J905" t="s">
        <v>63</v>
      </c>
      <c r="K905" t="s">
        <v>44</v>
      </c>
      <c r="L905" t="s">
        <v>45</v>
      </c>
      <c r="M905" t="s">
        <v>147</v>
      </c>
      <c r="N905" t="s">
        <v>47</v>
      </c>
      <c r="O905" t="s">
        <v>148</v>
      </c>
      <c r="P905" t="s">
        <v>70</v>
      </c>
      <c r="Q905" t="s">
        <v>66</v>
      </c>
      <c r="R905" s="6">
        <f>_xlfn.XLOOKUP(CleanedData[[#This Row],[Product]],'02_Lookup_Tables'!$A$2:$A$126,'02_Lookup_Tables'!$B$2:$B$126)</f>
        <v>27.35</v>
      </c>
      <c r="S905" t="str">
        <f>VLOOKUP(CleanedData[[#This Row],[Product]],'02_Lookup_Tables'!$H$2:$I$126,2,FALSE)</f>
        <v>Food</v>
      </c>
      <c r="T905" t="str">
        <f>VLOOKUP(CleanedData[[#This Row],[Province]],'02_Lookup_Tables'!$D$2:$E$10,2, FALSE)</f>
        <v>Southern Region</v>
      </c>
      <c r="U905" t="str" cm="1">
        <f t="array" ref="U905">_xlfn.IFS(CleanedData[[#This Row],[Purchase Amount]]&lt;500,"Low",
CleanedData[[#This Row],[Purchase Amount]]&lt;5000,"Medium",
TRUE,"High")</f>
        <v>Low</v>
      </c>
      <c r="V905" t="str">
        <f>TEXT(CleanedData[[#This Row],[Date]],"mmmm")</f>
        <v>March</v>
      </c>
      <c r="W905" t="str">
        <f>"Q"&amp;ROUNDUP(MONTH(CleanedData[[#This Row],[Date]])/3,0)</f>
        <v>Q1</v>
      </c>
      <c r="X905" t="str">
        <f>IF(CleanedData[[#This Row],[Purchase Amount]]&gt;=5000,"Yes","No")</f>
        <v>No</v>
      </c>
      <c r="Y905">
        <f>IF(CleanedData[[#This Row],[Recommend]]="Yes",1,0)</f>
        <v>1</v>
      </c>
      <c r="Z905" s="6">
        <f>CleanedData[[#This Row],[Purchase Amount]]*0.15</f>
        <v>4.1025</v>
      </c>
      <c r="AA905" s="6">
        <f>CleanedData[[#This Row],[Purchase Amount]]*1.15</f>
        <v>31.452500000000001</v>
      </c>
    </row>
    <row r="906" spans="1:27" x14ac:dyDescent="0.3">
      <c r="A906">
        <v>1064</v>
      </c>
      <c r="B906" t="s">
        <v>1130</v>
      </c>
      <c r="C906" s="1">
        <v>45737</v>
      </c>
      <c r="D906">
        <v>19</v>
      </c>
      <c r="E906" t="s">
        <v>52</v>
      </c>
      <c r="F906" t="s">
        <v>83</v>
      </c>
      <c r="G906" t="s">
        <v>73</v>
      </c>
      <c r="H906">
        <v>1</v>
      </c>
      <c r="I906" t="s">
        <v>45</v>
      </c>
      <c r="J906" t="s">
        <v>74</v>
      </c>
      <c r="K906" t="s">
        <v>64</v>
      </c>
      <c r="L906" t="s">
        <v>45</v>
      </c>
      <c r="M906" t="s">
        <v>190</v>
      </c>
      <c r="N906" t="s">
        <v>80</v>
      </c>
      <c r="O906" t="s">
        <v>89</v>
      </c>
      <c r="P906" t="s">
        <v>49</v>
      </c>
      <c r="Q906" t="s">
        <v>66</v>
      </c>
      <c r="R906" s="6">
        <f>_xlfn.XLOOKUP(CleanedData[[#This Row],[Product]],'02_Lookup_Tables'!$A$2:$A$126,'02_Lookup_Tables'!$B$2:$B$126)</f>
        <v>84.23</v>
      </c>
      <c r="S906" t="str">
        <f>VLOOKUP(CleanedData[[#This Row],[Product]],'02_Lookup_Tables'!$H$2:$I$126,2,FALSE)</f>
        <v>Food</v>
      </c>
      <c r="T906" t="str">
        <f>VLOOKUP(CleanedData[[#This Row],[Province]],'02_Lookup_Tables'!$D$2:$E$10,2, FALSE)</f>
        <v>Western Region</v>
      </c>
      <c r="U906" t="str" cm="1">
        <f t="array" ref="U906">_xlfn.IFS(CleanedData[[#This Row],[Purchase Amount]]&lt;500,"Low",
CleanedData[[#This Row],[Purchase Amount]]&lt;5000,"Medium",
TRUE,"High")</f>
        <v>Low</v>
      </c>
      <c r="V906" t="str">
        <f>TEXT(CleanedData[[#This Row],[Date]],"mmmm")</f>
        <v>March</v>
      </c>
      <c r="W906" t="str">
        <f>"Q"&amp;ROUNDUP(MONTH(CleanedData[[#This Row],[Date]])/3,0)</f>
        <v>Q1</v>
      </c>
      <c r="X906" t="str">
        <f>IF(CleanedData[[#This Row],[Purchase Amount]]&gt;=5000,"Yes","No")</f>
        <v>No</v>
      </c>
      <c r="Y906">
        <f>IF(CleanedData[[#This Row],[Recommend]]="Yes",1,0)</f>
        <v>1</v>
      </c>
      <c r="Z906" s="6">
        <f>CleanedData[[#This Row],[Purchase Amount]]*0.15</f>
        <v>12.634500000000001</v>
      </c>
      <c r="AA906" s="6">
        <f>CleanedData[[#This Row],[Purchase Amount]]*1.15</f>
        <v>96.864499999999992</v>
      </c>
    </row>
    <row r="907" spans="1:27" x14ac:dyDescent="0.3">
      <c r="A907">
        <v>1065</v>
      </c>
      <c r="B907" t="s">
        <v>1131</v>
      </c>
      <c r="C907" s="1">
        <v>45422</v>
      </c>
      <c r="D907">
        <v>29</v>
      </c>
      <c r="E907" t="s">
        <v>60</v>
      </c>
      <c r="F907" t="s">
        <v>40</v>
      </c>
      <c r="G907" t="s">
        <v>362</v>
      </c>
      <c r="H907">
        <v>4</v>
      </c>
      <c r="I907" t="s">
        <v>42</v>
      </c>
      <c r="J907" t="s">
        <v>69</v>
      </c>
      <c r="K907" t="s">
        <v>64</v>
      </c>
      <c r="L907" t="s">
        <v>42</v>
      </c>
      <c r="M907" t="s">
        <v>56</v>
      </c>
      <c r="N907" t="s">
        <v>96</v>
      </c>
      <c r="O907" t="s">
        <v>148</v>
      </c>
      <c r="P907" t="s">
        <v>49</v>
      </c>
      <c r="Q907" t="s">
        <v>58</v>
      </c>
      <c r="R907" s="6">
        <f>_xlfn.XLOOKUP(CleanedData[[#This Row],[Product]],'02_Lookup_Tables'!$A$2:$A$126,'02_Lookup_Tables'!$B$2:$B$126)</f>
        <v>1746.77</v>
      </c>
      <c r="S907" t="str">
        <f>VLOOKUP(CleanedData[[#This Row],[Product]],'02_Lookup_Tables'!$H$2:$I$126,2,FALSE)</f>
        <v>Home Devices</v>
      </c>
      <c r="T907" t="str">
        <f>VLOOKUP(CleanedData[[#This Row],[Province]],'02_Lookup_Tables'!$D$2:$E$10,2, FALSE)</f>
        <v>Northern Region</v>
      </c>
      <c r="U907" t="str" cm="1">
        <f t="array" ref="U907">_xlfn.IFS(CleanedData[[#This Row],[Purchase Amount]]&lt;500,"Low",
CleanedData[[#This Row],[Purchase Amount]]&lt;5000,"Medium",
TRUE,"High")</f>
        <v>Medium</v>
      </c>
      <c r="V907" t="str">
        <f>TEXT(CleanedData[[#This Row],[Date]],"mmmm")</f>
        <v>May</v>
      </c>
      <c r="W907" t="str">
        <f>"Q"&amp;ROUNDUP(MONTH(CleanedData[[#This Row],[Date]])/3,0)</f>
        <v>Q2</v>
      </c>
      <c r="X907" t="str">
        <f>IF(CleanedData[[#This Row],[Purchase Amount]]&gt;=5000,"Yes","No")</f>
        <v>No</v>
      </c>
      <c r="Y907">
        <f>IF(CleanedData[[#This Row],[Recommend]]="Yes",1,0)</f>
        <v>0</v>
      </c>
      <c r="Z907" s="6">
        <f>CleanedData[[#This Row],[Purchase Amount]]*0.15</f>
        <v>262.01549999999997</v>
      </c>
      <c r="AA907" s="6">
        <f>CleanedData[[#This Row],[Purchase Amount]]*1.15</f>
        <v>2008.7854999999997</v>
      </c>
    </row>
    <row r="908" spans="1:27" x14ac:dyDescent="0.3">
      <c r="A908">
        <v>1066</v>
      </c>
      <c r="B908" t="s">
        <v>1132</v>
      </c>
      <c r="C908" s="1">
        <v>45855</v>
      </c>
      <c r="D908">
        <v>19</v>
      </c>
      <c r="E908" t="s">
        <v>39</v>
      </c>
      <c r="F908" t="s">
        <v>77</v>
      </c>
      <c r="G908" t="s">
        <v>463</v>
      </c>
      <c r="H908">
        <v>2</v>
      </c>
      <c r="I908" t="s">
        <v>42</v>
      </c>
      <c r="J908" t="s">
        <v>43</v>
      </c>
      <c r="K908" t="s">
        <v>44</v>
      </c>
      <c r="L908" t="s">
        <v>42</v>
      </c>
      <c r="M908" t="s">
        <v>56</v>
      </c>
      <c r="N908" t="s">
        <v>47</v>
      </c>
      <c r="O908" t="s">
        <v>148</v>
      </c>
      <c r="P908" t="s">
        <v>70</v>
      </c>
      <c r="Q908" t="s">
        <v>66</v>
      </c>
      <c r="R908" s="6">
        <f>_xlfn.XLOOKUP(CleanedData[[#This Row],[Product]],'02_Lookup_Tables'!$A$2:$A$126,'02_Lookup_Tables'!$B$2:$B$126)</f>
        <v>470.6</v>
      </c>
      <c r="S908" t="str">
        <f>VLOOKUP(CleanedData[[#This Row],[Product]],'02_Lookup_Tables'!$H$2:$I$126,2,FALSE)</f>
        <v>Toys &amp; Games</v>
      </c>
      <c r="T908" t="str">
        <f>VLOOKUP(CleanedData[[#This Row],[Province]],'02_Lookup_Tables'!$D$2:$E$10,2, FALSE)</f>
        <v>Central Region</v>
      </c>
      <c r="U908" t="str" cm="1">
        <f t="array" ref="U908">_xlfn.IFS(CleanedData[[#This Row],[Purchase Amount]]&lt;500,"Low",
CleanedData[[#This Row],[Purchase Amount]]&lt;5000,"Medium",
TRUE,"High")</f>
        <v>Low</v>
      </c>
      <c r="V908" t="str">
        <f>TEXT(CleanedData[[#This Row],[Date]],"mmmm")</f>
        <v>July</v>
      </c>
      <c r="W908" t="str">
        <f>"Q"&amp;ROUNDUP(MONTH(CleanedData[[#This Row],[Date]])/3,0)</f>
        <v>Q3</v>
      </c>
      <c r="X908" t="str">
        <f>IF(CleanedData[[#This Row],[Purchase Amount]]&gt;=5000,"Yes","No")</f>
        <v>No</v>
      </c>
      <c r="Y908">
        <f>IF(CleanedData[[#This Row],[Recommend]]="Yes",1,0)</f>
        <v>0</v>
      </c>
      <c r="Z908" s="6">
        <f>CleanedData[[#This Row],[Purchase Amount]]*0.15</f>
        <v>70.59</v>
      </c>
      <c r="AA908" s="6">
        <f>CleanedData[[#This Row],[Purchase Amount]]*1.15</f>
        <v>541.18999999999994</v>
      </c>
    </row>
    <row r="909" spans="1:27" x14ac:dyDescent="0.3">
      <c r="A909">
        <v>1067</v>
      </c>
      <c r="B909" t="s">
        <v>1133</v>
      </c>
      <c r="C909" s="1">
        <v>45396</v>
      </c>
      <c r="D909">
        <v>60</v>
      </c>
      <c r="E909" t="s">
        <v>39</v>
      </c>
      <c r="F909" t="s">
        <v>83</v>
      </c>
      <c r="G909" t="s">
        <v>179</v>
      </c>
      <c r="H909">
        <v>2</v>
      </c>
      <c r="I909" t="s">
        <v>45</v>
      </c>
      <c r="J909" t="s">
        <v>69</v>
      </c>
      <c r="K909" t="s">
        <v>44</v>
      </c>
      <c r="L909" t="s">
        <v>45</v>
      </c>
      <c r="M909" t="s">
        <v>184</v>
      </c>
      <c r="N909" t="s">
        <v>47</v>
      </c>
      <c r="O909" t="s">
        <v>148</v>
      </c>
      <c r="P909" t="s">
        <v>70</v>
      </c>
      <c r="Q909" t="s">
        <v>50</v>
      </c>
      <c r="R909" s="6">
        <f>_xlfn.XLOOKUP(CleanedData[[#This Row],[Product]],'02_Lookup_Tables'!$A$2:$A$126,'02_Lookup_Tables'!$B$2:$B$126)</f>
        <v>54.82</v>
      </c>
      <c r="S909" t="str">
        <f>VLOOKUP(CleanedData[[#This Row],[Product]],'02_Lookup_Tables'!$H$2:$I$126,2,FALSE)</f>
        <v>Food</v>
      </c>
      <c r="T909" t="str">
        <f>VLOOKUP(CleanedData[[#This Row],[Province]],'02_Lookup_Tables'!$D$2:$E$10,2, FALSE)</f>
        <v>Western Region</v>
      </c>
      <c r="U909" t="str" cm="1">
        <f t="array" ref="U909">_xlfn.IFS(CleanedData[[#This Row],[Purchase Amount]]&lt;500,"Low",
CleanedData[[#This Row],[Purchase Amount]]&lt;5000,"Medium",
TRUE,"High")</f>
        <v>Low</v>
      </c>
      <c r="V909" t="str">
        <f>TEXT(CleanedData[[#This Row],[Date]],"mmmm")</f>
        <v>April</v>
      </c>
      <c r="W909" t="str">
        <f>"Q"&amp;ROUNDUP(MONTH(CleanedData[[#This Row],[Date]])/3,0)</f>
        <v>Q2</v>
      </c>
      <c r="X909" t="str">
        <f>IF(CleanedData[[#This Row],[Purchase Amount]]&gt;=5000,"Yes","No")</f>
        <v>No</v>
      </c>
      <c r="Y909">
        <f>IF(CleanedData[[#This Row],[Recommend]]="Yes",1,0)</f>
        <v>1</v>
      </c>
      <c r="Z909" s="6">
        <f>CleanedData[[#This Row],[Purchase Amount]]*0.15</f>
        <v>8.222999999999999</v>
      </c>
      <c r="AA909" s="6">
        <f>CleanedData[[#This Row],[Purchase Amount]]*1.15</f>
        <v>63.042999999999992</v>
      </c>
    </row>
    <row r="910" spans="1:27" x14ac:dyDescent="0.3">
      <c r="A910">
        <v>1068</v>
      </c>
      <c r="B910" t="s">
        <v>1134</v>
      </c>
      <c r="C910" s="1">
        <v>45765</v>
      </c>
      <c r="D910">
        <v>45</v>
      </c>
      <c r="E910" t="s">
        <v>39</v>
      </c>
      <c r="F910" t="s">
        <v>72</v>
      </c>
      <c r="G910" t="s">
        <v>338</v>
      </c>
      <c r="H910">
        <v>1</v>
      </c>
      <c r="I910" t="s">
        <v>45</v>
      </c>
      <c r="J910" t="s">
        <v>74</v>
      </c>
      <c r="K910" t="s">
        <v>44</v>
      </c>
      <c r="L910" t="s">
        <v>42</v>
      </c>
      <c r="N910" t="s">
        <v>80</v>
      </c>
      <c r="O910" t="s">
        <v>134</v>
      </c>
      <c r="P910" t="s">
        <v>8646</v>
      </c>
      <c r="Q910" t="s">
        <v>93</v>
      </c>
      <c r="R910" s="6">
        <f>_xlfn.XLOOKUP(CleanedData[[#This Row],[Product]],'02_Lookup_Tables'!$A$2:$A$126,'02_Lookup_Tables'!$B$2:$B$126)</f>
        <v>5258.73</v>
      </c>
      <c r="S910" t="str">
        <f>VLOOKUP(CleanedData[[#This Row],[Product]],'02_Lookup_Tables'!$H$2:$I$126,2,FALSE)</f>
        <v>Sports &amp; Outdoors</v>
      </c>
      <c r="T910" t="str">
        <f>VLOOKUP(CleanedData[[#This Row],[Province]],'02_Lookup_Tables'!$D$2:$E$10,2, FALSE)</f>
        <v>Central Region</v>
      </c>
      <c r="U910" t="str" cm="1">
        <f t="array" ref="U910">_xlfn.IFS(CleanedData[[#This Row],[Purchase Amount]]&lt;500,"Low",
CleanedData[[#This Row],[Purchase Amount]]&lt;5000,"Medium",
TRUE,"High")</f>
        <v>High</v>
      </c>
      <c r="V910" t="str">
        <f>TEXT(CleanedData[[#This Row],[Date]],"mmmm")</f>
        <v>April</v>
      </c>
      <c r="W910" t="str">
        <f>"Q"&amp;ROUNDUP(MONTH(CleanedData[[#This Row],[Date]])/3,0)</f>
        <v>Q2</v>
      </c>
      <c r="X910" t="str">
        <f>IF(CleanedData[[#This Row],[Purchase Amount]]&gt;=5000,"Yes","No")</f>
        <v>Yes</v>
      </c>
      <c r="Y910">
        <f>IF(CleanedData[[#This Row],[Recommend]]="Yes",1,0)</f>
        <v>1</v>
      </c>
      <c r="Z910" s="6">
        <f>CleanedData[[#This Row],[Purchase Amount]]*0.15</f>
        <v>788.80949999999996</v>
      </c>
      <c r="AA910" s="6">
        <f>CleanedData[[#This Row],[Purchase Amount]]*1.15</f>
        <v>6047.539499999999</v>
      </c>
    </row>
    <row r="911" spans="1:27" x14ac:dyDescent="0.3">
      <c r="A911">
        <v>1069</v>
      </c>
      <c r="B911" t="s">
        <v>1135</v>
      </c>
      <c r="C911" s="1">
        <v>45446</v>
      </c>
      <c r="D911">
        <v>32</v>
      </c>
      <c r="E911" t="s">
        <v>60</v>
      </c>
      <c r="F911" t="s">
        <v>130</v>
      </c>
      <c r="G911" t="s">
        <v>696</v>
      </c>
      <c r="H911">
        <v>2</v>
      </c>
      <c r="I911" t="s">
        <v>45</v>
      </c>
      <c r="J911" t="s">
        <v>63</v>
      </c>
      <c r="K911" t="s">
        <v>64</v>
      </c>
      <c r="L911" t="s">
        <v>42</v>
      </c>
      <c r="M911" t="s">
        <v>106</v>
      </c>
      <c r="N911" t="s">
        <v>47</v>
      </c>
      <c r="O911" t="s">
        <v>148</v>
      </c>
      <c r="P911" t="s">
        <v>70</v>
      </c>
      <c r="Q911" t="s">
        <v>58</v>
      </c>
      <c r="R911" s="6">
        <f>_xlfn.XLOOKUP(CleanedData[[#This Row],[Product]],'02_Lookup_Tables'!$A$2:$A$126,'02_Lookup_Tables'!$B$2:$B$126)</f>
        <v>1233.45</v>
      </c>
      <c r="S911" t="str">
        <f>VLOOKUP(CleanedData[[#This Row],[Product]],'02_Lookup_Tables'!$H$2:$I$126,2,FALSE)</f>
        <v>Beauty &amp; Personal Care</v>
      </c>
      <c r="T911" t="str">
        <f>VLOOKUP(CleanedData[[#This Row],[Province]],'02_Lookup_Tables'!$D$2:$E$10,2, FALSE)</f>
        <v>Eastern Region</v>
      </c>
      <c r="U911" t="str" cm="1">
        <f t="array" ref="U911">_xlfn.IFS(CleanedData[[#This Row],[Purchase Amount]]&lt;500,"Low",
CleanedData[[#This Row],[Purchase Amount]]&lt;5000,"Medium",
TRUE,"High")</f>
        <v>Medium</v>
      </c>
      <c r="V911" t="str">
        <f>TEXT(CleanedData[[#This Row],[Date]],"mmmm")</f>
        <v>June</v>
      </c>
      <c r="W911" t="str">
        <f>"Q"&amp;ROUNDUP(MONTH(CleanedData[[#This Row],[Date]])/3,0)</f>
        <v>Q2</v>
      </c>
      <c r="X911" t="str">
        <f>IF(CleanedData[[#This Row],[Purchase Amount]]&gt;=5000,"Yes","No")</f>
        <v>No</v>
      </c>
      <c r="Y911">
        <f>IF(CleanedData[[#This Row],[Recommend]]="Yes",1,0)</f>
        <v>1</v>
      </c>
      <c r="Z911" s="6">
        <f>CleanedData[[#This Row],[Purchase Amount]]*0.15</f>
        <v>185.01750000000001</v>
      </c>
      <c r="AA911" s="6">
        <f>CleanedData[[#This Row],[Purchase Amount]]*1.15</f>
        <v>1418.4675</v>
      </c>
    </row>
    <row r="912" spans="1:27" x14ac:dyDescent="0.3">
      <c r="A912">
        <v>1070</v>
      </c>
      <c r="B912" t="s">
        <v>1136</v>
      </c>
      <c r="C912" s="1">
        <v>45616</v>
      </c>
      <c r="D912">
        <v>65</v>
      </c>
      <c r="E912" t="s">
        <v>52</v>
      </c>
      <c r="F912" t="s">
        <v>108</v>
      </c>
      <c r="G912" t="s">
        <v>205</v>
      </c>
      <c r="H912">
        <v>5</v>
      </c>
      <c r="I912" t="s">
        <v>42</v>
      </c>
      <c r="J912" t="s">
        <v>63</v>
      </c>
      <c r="K912" t="s">
        <v>55</v>
      </c>
      <c r="L912" t="s">
        <v>42</v>
      </c>
      <c r="N912" t="s">
        <v>57</v>
      </c>
      <c r="O912" t="s">
        <v>134</v>
      </c>
      <c r="P912" t="s">
        <v>8646</v>
      </c>
      <c r="Q912" t="s">
        <v>97</v>
      </c>
      <c r="R912" s="6">
        <f>_xlfn.XLOOKUP(CleanedData[[#This Row],[Product]],'02_Lookup_Tables'!$A$2:$A$126,'02_Lookup_Tables'!$B$2:$B$126)</f>
        <v>139.72999999999999</v>
      </c>
      <c r="S912" t="str">
        <f>VLOOKUP(CleanedData[[#This Row],[Product]],'02_Lookup_Tables'!$H$2:$I$126,2,FALSE)</f>
        <v>Beauty &amp; Personal Care</v>
      </c>
      <c r="T912" t="str">
        <f>VLOOKUP(CleanedData[[#This Row],[Province]],'02_Lookup_Tables'!$D$2:$E$10,2, FALSE)</f>
        <v>Gauteng Region</v>
      </c>
      <c r="U912" t="str" cm="1">
        <f t="array" ref="U912">_xlfn.IFS(CleanedData[[#This Row],[Purchase Amount]]&lt;500,"Low",
CleanedData[[#This Row],[Purchase Amount]]&lt;5000,"Medium",
TRUE,"High")</f>
        <v>Low</v>
      </c>
      <c r="V912" t="str">
        <f>TEXT(CleanedData[[#This Row],[Date]],"mmmm")</f>
        <v>November</v>
      </c>
      <c r="W912" t="str">
        <f>"Q"&amp;ROUNDUP(MONTH(CleanedData[[#This Row],[Date]])/3,0)</f>
        <v>Q4</v>
      </c>
      <c r="X912" t="str">
        <f>IF(CleanedData[[#This Row],[Purchase Amount]]&gt;=5000,"Yes","No")</f>
        <v>No</v>
      </c>
      <c r="Y912">
        <f>IF(CleanedData[[#This Row],[Recommend]]="Yes",1,0)</f>
        <v>0</v>
      </c>
      <c r="Z912" s="6">
        <f>CleanedData[[#This Row],[Purchase Amount]]*0.15</f>
        <v>20.959499999999998</v>
      </c>
      <c r="AA912" s="6">
        <f>CleanedData[[#This Row],[Purchase Amount]]*1.15</f>
        <v>160.68949999999998</v>
      </c>
    </row>
    <row r="913" spans="1:27" x14ac:dyDescent="0.3">
      <c r="A913">
        <v>1071</v>
      </c>
      <c r="B913" t="s">
        <v>1137</v>
      </c>
      <c r="C913" s="1">
        <v>45607</v>
      </c>
      <c r="D913">
        <v>64</v>
      </c>
      <c r="E913" t="s">
        <v>60</v>
      </c>
      <c r="F913" t="s">
        <v>83</v>
      </c>
      <c r="G913" t="s">
        <v>91</v>
      </c>
      <c r="H913">
        <v>5</v>
      </c>
      <c r="I913" t="s">
        <v>42</v>
      </c>
      <c r="J913" t="s">
        <v>63</v>
      </c>
      <c r="K913" t="s">
        <v>64</v>
      </c>
      <c r="L913" t="s">
        <v>45</v>
      </c>
      <c r="M913" t="s">
        <v>147</v>
      </c>
      <c r="N913" t="s">
        <v>57</v>
      </c>
      <c r="O913" t="s">
        <v>148</v>
      </c>
      <c r="P913" t="s">
        <v>49</v>
      </c>
      <c r="Q913" t="s">
        <v>50</v>
      </c>
      <c r="R913" s="6">
        <f>_xlfn.XLOOKUP(CleanedData[[#This Row],[Product]],'02_Lookup_Tables'!$A$2:$A$126,'02_Lookup_Tables'!$B$2:$B$126)</f>
        <v>1370.56</v>
      </c>
      <c r="S913" t="str">
        <f>VLOOKUP(CleanedData[[#This Row],[Product]],'02_Lookup_Tables'!$H$2:$I$126,2,FALSE)</f>
        <v>Electronics</v>
      </c>
      <c r="T913" t="str">
        <f>VLOOKUP(CleanedData[[#This Row],[Province]],'02_Lookup_Tables'!$D$2:$E$10,2, FALSE)</f>
        <v>Western Region</v>
      </c>
      <c r="U913" t="str" cm="1">
        <f t="array" ref="U913">_xlfn.IFS(CleanedData[[#This Row],[Purchase Amount]]&lt;500,"Low",
CleanedData[[#This Row],[Purchase Amount]]&lt;5000,"Medium",
TRUE,"High")</f>
        <v>Medium</v>
      </c>
      <c r="V913" t="str">
        <f>TEXT(CleanedData[[#This Row],[Date]],"mmmm")</f>
        <v>November</v>
      </c>
      <c r="W913" t="str">
        <f>"Q"&amp;ROUNDUP(MONTH(CleanedData[[#This Row],[Date]])/3,0)</f>
        <v>Q4</v>
      </c>
      <c r="X913" t="str">
        <f>IF(CleanedData[[#This Row],[Purchase Amount]]&gt;=5000,"Yes","No")</f>
        <v>No</v>
      </c>
      <c r="Y913">
        <f>IF(CleanedData[[#This Row],[Recommend]]="Yes",1,0)</f>
        <v>0</v>
      </c>
      <c r="Z913" s="6">
        <f>CleanedData[[#This Row],[Purchase Amount]]*0.15</f>
        <v>205.58399999999997</v>
      </c>
      <c r="AA913" s="6">
        <f>CleanedData[[#This Row],[Purchase Amount]]*1.15</f>
        <v>1576.1439999999998</v>
      </c>
    </row>
    <row r="914" spans="1:27" x14ac:dyDescent="0.3">
      <c r="A914">
        <v>1072</v>
      </c>
      <c r="B914" t="s">
        <v>1138</v>
      </c>
      <c r="C914" s="1">
        <v>45474</v>
      </c>
      <c r="E914" t="s">
        <v>52</v>
      </c>
      <c r="F914" t="s">
        <v>61</v>
      </c>
      <c r="G914" t="s">
        <v>1139</v>
      </c>
      <c r="H914">
        <v>4</v>
      </c>
      <c r="I914" t="s">
        <v>45</v>
      </c>
      <c r="J914" t="s">
        <v>74</v>
      </c>
      <c r="K914" t="s">
        <v>55</v>
      </c>
      <c r="L914" t="s">
        <v>42</v>
      </c>
      <c r="M914" t="s">
        <v>190</v>
      </c>
      <c r="N914" t="s">
        <v>96</v>
      </c>
      <c r="O914" t="s">
        <v>89</v>
      </c>
      <c r="P914" t="s">
        <v>70</v>
      </c>
      <c r="Q914" t="s">
        <v>166</v>
      </c>
      <c r="R914" s="6">
        <f>_xlfn.XLOOKUP(CleanedData[[#This Row],[Product]],'02_Lookup_Tables'!$A$2:$A$126,'02_Lookup_Tables'!$B$2:$B$126)</f>
        <v>2977.47</v>
      </c>
      <c r="S914" t="str">
        <f>VLOOKUP(CleanedData[[#This Row],[Product]],'02_Lookup_Tables'!$H$2:$I$126,2,FALSE)</f>
        <v>Home &amp; Living</v>
      </c>
      <c r="T914" t="str">
        <f>VLOOKUP(CleanedData[[#This Row],[Province]],'02_Lookup_Tables'!$D$2:$E$10,2, FALSE)</f>
        <v>Southern Region</v>
      </c>
      <c r="U914" t="str" cm="1">
        <f t="array" ref="U914">_xlfn.IFS(CleanedData[[#This Row],[Purchase Amount]]&lt;500,"Low",
CleanedData[[#This Row],[Purchase Amount]]&lt;5000,"Medium",
TRUE,"High")</f>
        <v>Medium</v>
      </c>
      <c r="V914" t="str">
        <f>TEXT(CleanedData[[#This Row],[Date]],"mmmm")</f>
        <v>July</v>
      </c>
      <c r="W914" t="str">
        <f>"Q"&amp;ROUNDUP(MONTH(CleanedData[[#This Row],[Date]])/3,0)</f>
        <v>Q3</v>
      </c>
      <c r="X914" t="str">
        <f>IF(CleanedData[[#This Row],[Purchase Amount]]&gt;=5000,"Yes","No")</f>
        <v>No</v>
      </c>
      <c r="Y914">
        <f>IF(CleanedData[[#This Row],[Recommend]]="Yes",1,0)</f>
        <v>1</v>
      </c>
      <c r="Z914" s="6">
        <f>CleanedData[[#This Row],[Purchase Amount]]*0.15</f>
        <v>446.62049999999994</v>
      </c>
      <c r="AA914" s="6">
        <f>CleanedData[[#This Row],[Purchase Amount]]*1.15</f>
        <v>3424.0904999999993</v>
      </c>
    </row>
    <row r="915" spans="1:27" x14ac:dyDescent="0.3">
      <c r="A915">
        <v>1073</v>
      </c>
      <c r="B915" t="s">
        <v>1140</v>
      </c>
      <c r="C915" s="1">
        <v>45724</v>
      </c>
      <c r="D915">
        <v>25</v>
      </c>
      <c r="E915" t="s">
        <v>39</v>
      </c>
      <c r="F915" t="s">
        <v>77</v>
      </c>
      <c r="G915" t="s">
        <v>288</v>
      </c>
      <c r="H915">
        <v>5</v>
      </c>
      <c r="I915" t="s">
        <v>42</v>
      </c>
      <c r="J915" t="s">
        <v>43</v>
      </c>
      <c r="K915" t="s">
        <v>55</v>
      </c>
      <c r="L915" t="s">
        <v>42</v>
      </c>
      <c r="M915" t="s">
        <v>175</v>
      </c>
      <c r="N915" t="s">
        <v>57</v>
      </c>
      <c r="O915" t="s">
        <v>89</v>
      </c>
      <c r="P915" t="s">
        <v>70</v>
      </c>
      <c r="Q915" t="s">
        <v>58</v>
      </c>
      <c r="R915" s="6">
        <f>_xlfn.XLOOKUP(CleanedData[[#This Row],[Product]],'02_Lookup_Tables'!$A$2:$A$126,'02_Lookup_Tables'!$B$2:$B$126)</f>
        <v>605.1</v>
      </c>
      <c r="S915" t="str">
        <f>VLOOKUP(CleanedData[[#This Row],[Product]],'02_Lookup_Tables'!$H$2:$I$126,2,FALSE)</f>
        <v>Apparel</v>
      </c>
      <c r="T915" t="str">
        <f>VLOOKUP(CleanedData[[#This Row],[Province]],'02_Lookup_Tables'!$D$2:$E$10,2, FALSE)</f>
        <v>Central Region</v>
      </c>
      <c r="U915" t="str" cm="1">
        <f t="array" ref="U915">_xlfn.IFS(CleanedData[[#This Row],[Purchase Amount]]&lt;500,"Low",
CleanedData[[#This Row],[Purchase Amount]]&lt;5000,"Medium",
TRUE,"High")</f>
        <v>Medium</v>
      </c>
      <c r="V915" t="str">
        <f>TEXT(CleanedData[[#This Row],[Date]],"mmmm")</f>
        <v>March</v>
      </c>
      <c r="W915" t="str">
        <f>"Q"&amp;ROUNDUP(MONTH(CleanedData[[#This Row],[Date]])/3,0)</f>
        <v>Q1</v>
      </c>
      <c r="X915" t="str">
        <f>IF(CleanedData[[#This Row],[Purchase Amount]]&gt;=5000,"Yes","No")</f>
        <v>No</v>
      </c>
      <c r="Y915">
        <f>IF(CleanedData[[#This Row],[Recommend]]="Yes",1,0)</f>
        <v>0</v>
      </c>
      <c r="Z915" s="6">
        <f>CleanedData[[#This Row],[Purchase Amount]]*0.15</f>
        <v>90.765000000000001</v>
      </c>
      <c r="AA915" s="6">
        <f>CleanedData[[#This Row],[Purchase Amount]]*1.15</f>
        <v>695.86500000000001</v>
      </c>
    </row>
    <row r="916" spans="1:27" x14ac:dyDescent="0.3">
      <c r="A916">
        <v>1074</v>
      </c>
      <c r="B916" t="s">
        <v>1141</v>
      </c>
      <c r="C916" s="1">
        <v>45529</v>
      </c>
      <c r="D916">
        <v>78</v>
      </c>
      <c r="E916" t="s">
        <v>39</v>
      </c>
      <c r="F916" t="s">
        <v>61</v>
      </c>
      <c r="G916" t="s">
        <v>155</v>
      </c>
      <c r="H916">
        <v>1</v>
      </c>
      <c r="I916" t="s">
        <v>42</v>
      </c>
      <c r="J916" t="s">
        <v>63</v>
      </c>
      <c r="K916" t="s">
        <v>64</v>
      </c>
      <c r="L916" t="s">
        <v>45</v>
      </c>
      <c r="M916" t="s">
        <v>85</v>
      </c>
      <c r="N916" t="s">
        <v>80</v>
      </c>
      <c r="O916" t="s">
        <v>48</v>
      </c>
      <c r="P916" t="s">
        <v>49</v>
      </c>
      <c r="Q916" t="s">
        <v>97</v>
      </c>
      <c r="R916" s="6">
        <f>_xlfn.XLOOKUP(CleanedData[[#This Row],[Product]],'02_Lookup_Tables'!$A$2:$A$126,'02_Lookup_Tables'!$B$2:$B$126)</f>
        <v>1355.08</v>
      </c>
      <c r="S916" t="str">
        <f>VLOOKUP(CleanedData[[#This Row],[Product]],'02_Lookup_Tables'!$H$2:$I$126,2,FALSE)</f>
        <v>Sports &amp; Outdoors</v>
      </c>
      <c r="T916" t="str">
        <f>VLOOKUP(CleanedData[[#This Row],[Province]],'02_Lookup_Tables'!$D$2:$E$10,2, FALSE)</f>
        <v>Southern Region</v>
      </c>
      <c r="U916" t="str" cm="1">
        <f t="array" ref="U916">_xlfn.IFS(CleanedData[[#This Row],[Purchase Amount]]&lt;500,"Low",
CleanedData[[#This Row],[Purchase Amount]]&lt;5000,"Medium",
TRUE,"High")</f>
        <v>Medium</v>
      </c>
      <c r="V916" t="str">
        <f>TEXT(CleanedData[[#This Row],[Date]],"mmmm")</f>
        <v>August</v>
      </c>
      <c r="W916" t="str">
        <f>"Q"&amp;ROUNDUP(MONTH(CleanedData[[#This Row],[Date]])/3,0)</f>
        <v>Q3</v>
      </c>
      <c r="X916" t="str">
        <f>IF(CleanedData[[#This Row],[Purchase Amount]]&gt;=5000,"Yes","No")</f>
        <v>No</v>
      </c>
      <c r="Y916">
        <f>IF(CleanedData[[#This Row],[Recommend]]="Yes",1,0)</f>
        <v>0</v>
      </c>
      <c r="Z916" s="6">
        <f>CleanedData[[#This Row],[Purchase Amount]]*0.15</f>
        <v>203.26199999999997</v>
      </c>
      <c r="AA916" s="6">
        <f>CleanedData[[#This Row],[Purchase Amount]]*1.15</f>
        <v>1558.3419999999999</v>
      </c>
    </row>
    <row r="917" spans="1:27" x14ac:dyDescent="0.3">
      <c r="A917">
        <v>1075</v>
      </c>
      <c r="B917" t="s">
        <v>1142</v>
      </c>
      <c r="C917" s="1">
        <v>45490</v>
      </c>
      <c r="D917">
        <v>39</v>
      </c>
      <c r="E917" t="s">
        <v>60</v>
      </c>
      <c r="F917" t="s">
        <v>108</v>
      </c>
      <c r="G917" t="s">
        <v>109</v>
      </c>
      <c r="H917">
        <v>5</v>
      </c>
      <c r="I917" t="s">
        <v>45</v>
      </c>
      <c r="J917" t="s">
        <v>74</v>
      </c>
      <c r="K917" t="s">
        <v>55</v>
      </c>
      <c r="L917" t="s">
        <v>42</v>
      </c>
      <c r="M917" t="s">
        <v>236</v>
      </c>
      <c r="N917" t="s">
        <v>57</v>
      </c>
      <c r="O917" t="s">
        <v>89</v>
      </c>
      <c r="P917" t="s">
        <v>70</v>
      </c>
      <c r="Q917" t="s">
        <v>81</v>
      </c>
      <c r="R917" s="6">
        <f>_xlfn.XLOOKUP(CleanedData[[#This Row],[Product]],'02_Lookup_Tables'!$A$2:$A$126,'02_Lookup_Tables'!$B$2:$B$126)</f>
        <v>228.08</v>
      </c>
      <c r="S917" t="str">
        <f>VLOOKUP(CleanedData[[#This Row],[Product]],'02_Lookup_Tables'!$H$2:$I$126,2,FALSE)</f>
        <v>Apparel</v>
      </c>
      <c r="T917" t="str">
        <f>VLOOKUP(CleanedData[[#This Row],[Province]],'02_Lookup_Tables'!$D$2:$E$10,2, FALSE)</f>
        <v>Gauteng Region</v>
      </c>
      <c r="U917" t="str" cm="1">
        <f t="array" ref="U917">_xlfn.IFS(CleanedData[[#This Row],[Purchase Amount]]&lt;500,"Low",
CleanedData[[#This Row],[Purchase Amount]]&lt;5000,"Medium",
TRUE,"High")</f>
        <v>Low</v>
      </c>
      <c r="V917" t="str">
        <f>TEXT(CleanedData[[#This Row],[Date]],"mmmm")</f>
        <v>July</v>
      </c>
      <c r="W917" t="str">
        <f>"Q"&amp;ROUNDUP(MONTH(CleanedData[[#This Row],[Date]])/3,0)</f>
        <v>Q3</v>
      </c>
      <c r="X917" t="str">
        <f>IF(CleanedData[[#This Row],[Purchase Amount]]&gt;=5000,"Yes","No")</f>
        <v>No</v>
      </c>
      <c r="Y917">
        <f>IF(CleanedData[[#This Row],[Recommend]]="Yes",1,0)</f>
        <v>1</v>
      </c>
      <c r="Z917" s="6">
        <f>CleanedData[[#This Row],[Purchase Amount]]*0.15</f>
        <v>34.212000000000003</v>
      </c>
      <c r="AA917" s="6">
        <f>CleanedData[[#This Row],[Purchase Amount]]*1.15</f>
        <v>262.29199999999997</v>
      </c>
    </row>
    <row r="918" spans="1:27" x14ac:dyDescent="0.3">
      <c r="A918">
        <v>1076</v>
      </c>
      <c r="B918" t="s">
        <v>1143</v>
      </c>
      <c r="C918" s="1">
        <v>45883</v>
      </c>
      <c r="D918">
        <v>36</v>
      </c>
      <c r="E918" t="s">
        <v>39</v>
      </c>
      <c r="F918" t="s">
        <v>108</v>
      </c>
      <c r="G918" t="s">
        <v>126</v>
      </c>
      <c r="H918">
        <v>4</v>
      </c>
      <c r="I918" t="s">
        <v>45</v>
      </c>
      <c r="J918" t="s">
        <v>69</v>
      </c>
      <c r="K918" t="s">
        <v>44</v>
      </c>
      <c r="L918" t="s">
        <v>42</v>
      </c>
      <c r="M918" t="s">
        <v>106</v>
      </c>
      <c r="N918" t="s">
        <v>96</v>
      </c>
      <c r="O918" t="s">
        <v>148</v>
      </c>
      <c r="P918" t="s">
        <v>49</v>
      </c>
      <c r="Q918" t="s">
        <v>81</v>
      </c>
      <c r="R918" s="6">
        <f>_xlfn.XLOOKUP(CleanedData[[#This Row],[Product]],'02_Lookup_Tables'!$A$2:$A$126,'02_Lookup_Tables'!$B$2:$B$126)</f>
        <v>343.42</v>
      </c>
      <c r="S918" t="str">
        <f>VLOOKUP(CleanedData[[#This Row],[Product]],'02_Lookup_Tables'!$H$2:$I$126,2,FALSE)</f>
        <v>Food</v>
      </c>
      <c r="T918" t="str">
        <f>VLOOKUP(CleanedData[[#This Row],[Province]],'02_Lookup_Tables'!$D$2:$E$10,2, FALSE)</f>
        <v>Gauteng Region</v>
      </c>
      <c r="U918" t="str" cm="1">
        <f t="array" ref="U918">_xlfn.IFS(CleanedData[[#This Row],[Purchase Amount]]&lt;500,"Low",
CleanedData[[#This Row],[Purchase Amount]]&lt;5000,"Medium",
TRUE,"High")</f>
        <v>Low</v>
      </c>
      <c r="V918" t="str">
        <f>TEXT(CleanedData[[#This Row],[Date]],"mmmm")</f>
        <v>August</v>
      </c>
      <c r="W918" t="str">
        <f>"Q"&amp;ROUNDUP(MONTH(CleanedData[[#This Row],[Date]])/3,0)</f>
        <v>Q3</v>
      </c>
      <c r="X918" t="str">
        <f>IF(CleanedData[[#This Row],[Purchase Amount]]&gt;=5000,"Yes","No")</f>
        <v>No</v>
      </c>
      <c r="Y918">
        <f>IF(CleanedData[[#This Row],[Recommend]]="Yes",1,0)</f>
        <v>1</v>
      </c>
      <c r="Z918" s="6">
        <f>CleanedData[[#This Row],[Purchase Amount]]*0.15</f>
        <v>51.512999999999998</v>
      </c>
      <c r="AA918" s="6">
        <f>CleanedData[[#This Row],[Purchase Amount]]*1.15</f>
        <v>394.93299999999999</v>
      </c>
    </row>
    <row r="919" spans="1:27" x14ac:dyDescent="0.3">
      <c r="A919">
        <v>1078</v>
      </c>
      <c r="B919" t="s">
        <v>1144</v>
      </c>
      <c r="C919" s="1">
        <v>45744</v>
      </c>
      <c r="D919">
        <v>31</v>
      </c>
      <c r="E919" t="s">
        <v>52</v>
      </c>
      <c r="F919" t="s">
        <v>125</v>
      </c>
      <c r="G919" t="s">
        <v>336</v>
      </c>
      <c r="H919">
        <v>3</v>
      </c>
      <c r="I919" t="s">
        <v>42</v>
      </c>
      <c r="J919" t="s">
        <v>54</v>
      </c>
      <c r="K919" t="s">
        <v>64</v>
      </c>
      <c r="L919" t="s">
        <v>45</v>
      </c>
      <c r="M919" t="s">
        <v>100</v>
      </c>
      <c r="N919" t="s">
        <v>48</v>
      </c>
      <c r="O919" t="s">
        <v>48</v>
      </c>
      <c r="P919" t="s">
        <v>70</v>
      </c>
      <c r="Q919" t="s">
        <v>58</v>
      </c>
      <c r="R919" s="6">
        <f>_xlfn.XLOOKUP(CleanedData[[#This Row],[Product]],'02_Lookup_Tables'!$A$2:$A$126,'02_Lookup_Tables'!$B$2:$B$126)</f>
        <v>812.2</v>
      </c>
      <c r="S919" t="str">
        <f>VLOOKUP(CleanedData[[#This Row],[Product]],'02_Lookup_Tables'!$H$2:$I$126,2,FALSE)</f>
        <v>Sports &amp; Outdoors</v>
      </c>
      <c r="T919" t="str">
        <f>VLOOKUP(CleanedData[[#This Row],[Province]],'02_Lookup_Tables'!$D$2:$E$10,2, FALSE)</f>
        <v>Western Region</v>
      </c>
      <c r="U919" t="str" cm="1">
        <f t="array" ref="U919">_xlfn.IFS(CleanedData[[#This Row],[Purchase Amount]]&lt;500,"Low",
CleanedData[[#This Row],[Purchase Amount]]&lt;5000,"Medium",
TRUE,"High")</f>
        <v>Medium</v>
      </c>
      <c r="V919" t="str">
        <f>TEXT(CleanedData[[#This Row],[Date]],"mmmm")</f>
        <v>March</v>
      </c>
      <c r="W919" t="str">
        <f>"Q"&amp;ROUNDUP(MONTH(CleanedData[[#This Row],[Date]])/3,0)</f>
        <v>Q1</v>
      </c>
      <c r="X919" t="str">
        <f>IF(CleanedData[[#This Row],[Purchase Amount]]&gt;=5000,"Yes","No")</f>
        <v>No</v>
      </c>
      <c r="Y919">
        <f>IF(CleanedData[[#This Row],[Recommend]]="Yes",1,0)</f>
        <v>0</v>
      </c>
      <c r="Z919" s="6">
        <f>CleanedData[[#This Row],[Purchase Amount]]*0.15</f>
        <v>121.83</v>
      </c>
      <c r="AA919" s="6">
        <f>CleanedData[[#This Row],[Purchase Amount]]*1.15</f>
        <v>934.03</v>
      </c>
    </row>
    <row r="920" spans="1:27" x14ac:dyDescent="0.3">
      <c r="A920">
        <v>1079</v>
      </c>
      <c r="B920" t="s">
        <v>1145</v>
      </c>
      <c r="C920" s="1">
        <v>45544</v>
      </c>
      <c r="D920">
        <v>64</v>
      </c>
      <c r="E920" t="s">
        <v>39</v>
      </c>
      <c r="F920" t="s">
        <v>77</v>
      </c>
      <c r="G920" t="s">
        <v>122</v>
      </c>
      <c r="H920">
        <v>5</v>
      </c>
      <c r="I920" t="s">
        <v>45</v>
      </c>
      <c r="J920" t="s">
        <v>74</v>
      </c>
      <c r="K920" t="s">
        <v>44</v>
      </c>
      <c r="L920" t="s">
        <v>45</v>
      </c>
      <c r="M920" t="s">
        <v>175</v>
      </c>
      <c r="N920" t="s">
        <v>57</v>
      </c>
      <c r="O920" t="s">
        <v>89</v>
      </c>
      <c r="P920" t="s">
        <v>70</v>
      </c>
      <c r="Q920" t="s">
        <v>50</v>
      </c>
      <c r="R920" s="6">
        <f>_xlfn.XLOOKUP(CleanedData[[#This Row],[Product]],'02_Lookup_Tables'!$A$2:$A$126,'02_Lookup_Tables'!$B$2:$B$126)</f>
        <v>1712.08</v>
      </c>
      <c r="S920" t="str">
        <f>VLOOKUP(CleanedData[[#This Row],[Product]],'02_Lookup_Tables'!$H$2:$I$126,2,FALSE)</f>
        <v>Home &amp; Living</v>
      </c>
      <c r="T920" t="str">
        <f>VLOOKUP(CleanedData[[#This Row],[Province]],'02_Lookup_Tables'!$D$2:$E$10,2, FALSE)</f>
        <v>Central Region</v>
      </c>
      <c r="U920" t="str" cm="1">
        <f t="array" ref="U920">_xlfn.IFS(CleanedData[[#This Row],[Purchase Amount]]&lt;500,"Low",
CleanedData[[#This Row],[Purchase Amount]]&lt;5000,"Medium",
TRUE,"High")</f>
        <v>Medium</v>
      </c>
      <c r="V920" t="str">
        <f>TEXT(CleanedData[[#This Row],[Date]],"mmmm")</f>
        <v>September</v>
      </c>
      <c r="W920" t="str">
        <f>"Q"&amp;ROUNDUP(MONTH(CleanedData[[#This Row],[Date]])/3,0)</f>
        <v>Q3</v>
      </c>
      <c r="X920" t="str">
        <f>IF(CleanedData[[#This Row],[Purchase Amount]]&gt;=5000,"Yes","No")</f>
        <v>No</v>
      </c>
      <c r="Y920">
        <f>IF(CleanedData[[#This Row],[Recommend]]="Yes",1,0)</f>
        <v>1</v>
      </c>
      <c r="Z920" s="6">
        <f>CleanedData[[#This Row],[Purchase Amount]]*0.15</f>
        <v>256.81199999999995</v>
      </c>
      <c r="AA920" s="6">
        <f>CleanedData[[#This Row],[Purchase Amount]]*1.15</f>
        <v>1968.8919999999998</v>
      </c>
    </row>
    <row r="921" spans="1:27" x14ac:dyDescent="0.3">
      <c r="A921">
        <v>1081</v>
      </c>
      <c r="B921" t="s">
        <v>1146</v>
      </c>
      <c r="C921" s="1">
        <v>45625</v>
      </c>
      <c r="D921">
        <v>72</v>
      </c>
      <c r="E921" t="s">
        <v>39</v>
      </c>
      <c r="F921" t="s">
        <v>61</v>
      </c>
      <c r="G921" t="s">
        <v>1139</v>
      </c>
      <c r="H921">
        <v>5</v>
      </c>
      <c r="I921" t="s">
        <v>42</v>
      </c>
      <c r="J921" t="s">
        <v>43</v>
      </c>
      <c r="K921" t="s">
        <v>44</v>
      </c>
      <c r="L921" t="s">
        <v>42</v>
      </c>
      <c r="M921" t="s">
        <v>184</v>
      </c>
      <c r="N921" t="s">
        <v>57</v>
      </c>
      <c r="O921" t="s">
        <v>148</v>
      </c>
      <c r="P921" t="s">
        <v>49</v>
      </c>
      <c r="Q921" t="s">
        <v>97</v>
      </c>
      <c r="R921" s="6">
        <f>_xlfn.XLOOKUP(CleanedData[[#This Row],[Product]],'02_Lookup_Tables'!$A$2:$A$126,'02_Lookup_Tables'!$B$2:$B$126)</f>
        <v>2977.47</v>
      </c>
      <c r="S921" t="str">
        <f>VLOOKUP(CleanedData[[#This Row],[Product]],'02_Lookup_Tables'!$H$2:$I$126,2,FALSE)</f>
        <v>Home &amp; Living</v>
      </c>
      <c r="T921" t="str">
        <f>VLOOKUP(CleanedData[[#This Row],[Province]],'02_Lookup_Tables'!$D$2:$E$10,2, FALSE)</f>
        <v>Southern Region</v>
      </c>
      <c r="U921" t="str" cm="1">
        <f t="array" ref="U921">_xlfn.IFS(CleanedData[[#This Row],[Purchase Amount]]&lt;500,"Low",
CleanedData[[#This Row],[Purchase Amount]]&lt;5000,"Medium",
TRUE,"High")</f>
        <v>Medium</v>
      </c>
      <c r="V921" t="str">
        <f>TEXT(CleanedData[[#This Row],[Date]],"mmmm")</f>
        <v>November</v>
      </c>
      <c r="W921" t="str">
        <f>"Q"&amp;ROUNDUP(MONTH(CleanedData[[#This Row],[Date]])/3,0)</f>
        <v>Q4</v>
      </c>
      <c r="X921" t="str">
        <f>IF(CleanedData[[#This Row],[Purchase Amount]]&gt;=5000,"Yes","No")</f>
        <v>No</v>
      </c>
      <c r="Y921">
        <f>IF(CleanedData[[#This Row],[Recommend]]="Yes",1,0)</f>
        <v>0</v>
      </c>
      <c r="Z921" s="6">
        <f>CleanedData[[#This Row],[Purchase Amount]]*0.15</f>
        <v>446.62049999999994</v>
      </c>
      <c r="AA921" s="6">
        <f>CleanedData[[#This Row],[Purchase Amount]]*1.15</f>
        <v>3424.0904999999993</v>
      </c>
    </row>
    <row r="922" spans="1:27" x14ac:dyDescent="0.3">
      <c r="A922">
        <v>1082</v>
      </c>
      <c r="B922" t="s">
        <v>1147</v>
      </c>
      <c r="C922" s="1">
        <v>45862</v>
      </c>
      <c r="D922">
        <v>36</v>
      </c>
      <c r="E922" t="s">
        <v>39</v>
      </c>
      <c r="F922" t="s">
        <v>130</v>
      </c>
      <c r="G922" t="s">
        <v>120</v>
      </c>
      <c r="H922">
        <v>4</v>
      </c>
      <c r="I922" t="s">
        <v>42</v>
      </c>
      <c r="J922" t="s">
        <v>63</v>
      </c>
      <c r="K922" t="s">
        <v>44</v>
      </c>
      <c r="L922" t="s">
        <v>42</v>
      </c>
      <c r="M922" t="s">
        <v>106</v>
      </c>
      <c r="N922" t="s">
        <v>96</v>
      </c>
      <c r="O922" t="s">
        <v>148</v>
      </c>
      <c r="P922" t="s">
        <v>49</v>
      </c>
      <c r="Q922" t="s">
        <v>81</v>
      </c>
      <c r="R922" s="6">
        <f>_xlfn.XLOOKUP(CleanedData[[#This Row],[Product]],'02_Lookup_Tables'!$A$2:$A$126,'02_Lookup_Tables'!$B$2:$B$126)</f>
        <v>471.63</v>
      </c>
      <c r="S922" t="str">
        <f>VLOOKUP(CleanedData[[#This Row],[Product]],'02_Lookup_Tables'!$H$2:$I$126,2,FALSE)</f>
        <v>Beauty &amp; Personal Care</v>
      </c>
      <c r="T922" t="str">
        <f>VLOOKUP(CleanedData[[#This Row],[Province]],'02_Lookup_Tables'!$D$2:$E$10,2, FALSE)</f>
        <v>Eastern Region</v>
      </c>
      <c r="U922" t="str" cm="1">
        <f t="array" ref="U922">_xlfn.IFS(CleanedData[[#This Row],[Purchase Amount]]&lt;500,"Low",
CleanedData[[#This Row],[Purchase Amount]]&lt;5000,"Medium",
TRUE,"High")</f>
        <v>Low</v>
      </c>
      <c r="V922" t="str">
        <f>TEXT(CleanedData[[#This Row],[Date]],"mmmm")</f>
        <v>July</v>
      </c>
      <c r="W922" t="str">
        <f>"Q"&amp;ROUNDUP(MONTH(CleanedData[[#This Row],[Date]])/3,0)</f>
        <v>Q3</v>
      </c>
      <c r="X922" t="str">
        <f>IF(CleanedData[[#This Row],[Purchase Amount]]&gt;=5000,"Yes","No")</f>
        <v>No</v>
      </c>
      <c r="Y922">
        <f>IF(CleanedData[[#This Row],[Recommend]]="Yes",1,0)</f>
        <v>0</v>
      </c>
      <c r="Z922" s="6">
        <f>CleanedData[[#This Row],[Purchase Amount]]*0.15</f>
        <v>70.744500000000002</v>
      </c>
      <c r="AA922" s="6">
        <f>CleanedData[[#This Row],[Purchase Amount]]*1.15</f>
        <v>542.3744999999999</v>
      </c>
    </row>
    <row r="923" spans="1:27" x14ac:dyDescent="0.3">
      <c r="A923">
        <v>1083</v>
      </c>
      <c r="B923" t="s">
        <v>1148</v>
      </c>
      <c r="C923" s="1">
        <v>45560</v>
      </c>
      <c r="D923">
        <v>67</v>
      </c>
      <c r="E923" t="s">
        <v>60</v>
      </c>
      <c r="F923" t="s">
        <v>125</v>
      </c>
      <c r="G923" t="s">
        <v>225</v>
      </c>
      <c r="H923">
        <v>5</v>
      </c>
      <c r="I923" t="s">
        <v>45</v>
      </c>
      <c r="J923" t="s">
        <v>69</v>
      </c>
      <c r="K923" t="s">
        <v>55</v>
      </c>
      <c r="L923" t="s">
        <v>42</v>
      </c>
      <c r="M923" t="s">
        <v>196</v>
      </c>
      <c r="N923" t="s">
        <v>57</v>
      </c>
      <c r="O923" t="s">
        <v>89</v>
      </c>
      <c r="P923" t="s">
        <v>70</v>
      </c>
      <c r="Q923" t="s">
        <v>97</v>
      </c>
      <c r="R923" s="6">
        <f>_xlfn.XLOOKUP(CleanedData[[#This Row],[Product]],'02_Lookup_Tables'!$A$2:$A$126,'02_Lookup_Tables'!$B$2:$B$126)</f>
        <v>1094.3699999999999</v>
      </c>
      <c r="S923" t="str">
        <f>VLOOKUP(CleanedData[[#This Row],[Product]],'02_Lookup_Tables'!$H$2:$I$126,2,FALSE)</f>
        <v>Apparel</v>
      </c>
      <c r="T923" t="str">
        <f>VLOOKUP(CleanedData[[#This Row],[Province]],'02_Lookup_Tables'!$D$2:$E$10,2, FALSE)</f>
        <v>Western Region</v>
      </c>
      <c r="U923" t="str" cm="1">
        <f t="array" ref="U923">_xlfn.IFS(CleanedData[[#This Row],[Purchase Amount]]&lt;500,"Low",
CleanedData[[#This Row],[Purchase Amount]]&lt;5000,"Medium",
TRUE,"High")</f>
        <v>Medium</v>
      </c>
      <c r="V923" t="str">
        <f>TEXT(CleanedData[[#This Row],[Date]],"mmmm")</f>
        <v>September</v>
      </c>
      <c r="W923" t="str">
        <f>"Q"&amp;ROUNDUP(MONTH(CleanedData[[#This Row],[Date]])/3,0)</f>
        <v>Q3</v>
      </c>
      <c r="X923" t="str">
        <f>IF(CleanedData[[#This Row],[Purchase Amount]]&gt;=5000,"Yes","No")</f>
        <v>No</v>
      </c>
      <c r="Y923">
        <f>IF(CleanedData[[#This Row],[Recommend]]="Yes",1,0)</f>
        <v>1</v>
      </c>
      <c r="Z923" s="6">
        <f>CleanedData[[#This Row],[Purchase Amount]]*0.15</f>
        <v>164.15549999999999</v>
      </c>
      <c r="AA923" s="6">
        <f>CleanedData[[#This Row],[Purchase Amount]]*1.15</f>
        <v>1258.5254999999997</v>
      </c>
    </row>
    <row r="924" spans="1:27" x14ac:dyDescent="0.3">
      <c r="A924">
        <v>1084</v>
      </c>
      <c r="B924" t="s">
        <v>1149</v>
      </c>
      <c r="C924" s="1">
        <v>45666</v>
      </c>
      <c r="D924">
        <v>27</v>
      </c>
      <c r="E924" t="s">
        <v>52</v>
      </c>
      <c r="F924" t="s">
        <v>108</v>
      </c>
      <c r="G924" t="s">
        <v>142</v>
      </c>
      <c r="H924">
        <v>1</v>
      </c>
      <c r="I924" t="s">
        <v>42</v>
      </c>
      <c r="J924" t="s">
        <v>74</v>
      </c>
      <c r="K924" t="s">
        <v>44</v>
      </c>
      <c r="L924" t="s">
        <v>45</v>
      </c>
      <c r="M924" t="s">
        <v>147</v>
      </c>
      <c r="N924" t="s">
        <v>80</v>
      </c>
      <c r="O924" t="s">
        <v>148</v>
      </c>
      <c r="P924" t="s">
        <v>70</v>
      </c>
      <c r="Q924" t="s">
        <v>58</v>
      </c>
      <c r="R924" s="6">
        <f>_xlfn.XLOOKUP(CleanedData[[#This Row],[Product]],'02_Lookup_Tables'!$A$2:$A$126,'02_Lookup_Tables'!$B$2:$B$126)</f>
        <v>44114.21</v>
      </c>
      <c r="S924" t="str">
        <f>VLOOKUP(CleanedData[[#This Row],[Product]],'02_Lookup_Tables'!$H$2:$I$126,2,FALSE)</f>
        <v>Electronics</v>
      </c>
      <c r="T924" t="str">
        <f>VLOOKUP(CleanedData[[#This Row],[Province]],'02_Lookup_Tables'!$D$2:$E$10,2, FALSE)</f>
        <v>Gauteng Region</v>
      </c>
      <c r="U924" t="str" cm="1">
        <f t="array" ref="U924">_xlfn.IFS(CleanedData[[#This Row],[Purchase Amount]]&lt;500,"Low",
CleanedData[[#This Row],[Purchase Amount]]&lt;5000,"Medium",
TRUE,"High")</f>
        <v>High</v>
      </c>
      <c r="V924" t="str">
        <f>TEXT(CleanedData[[#This Row],[Date]],"mmmm")</f>
        <v>January</v>
      </c>
      <c r="W924" t="str">
        <f>"Q"&amp;ROUNDUP(MONTH(CleanedData[[#This Row],[Date]])/3,0)</f>
        <v>Q1</v>
      </c>
      <c r="X924" t="str">
        <f>IF(CleanedData[[#This Row],[Purchase Amount]]&gt;=5000,"Yes","No")</f>
        <v>Yes</v>
      </c>
      <c r="Y924">
        <f>IF(CleanedData[[#This Row],[Recommend]]="Yes",1,0)</f>
        <v>0</v>
      </c>
      <c r="Z924" s="6">
        <f>CleanedData[[#This Row],[Purchase Amount]]*0.15</f>
        <v>6617.1314999999995</v>
      </c>
      <c r="AA924" s="6">
        <f>CleanedData[[#This Row],[Purchase Amount]]*1.15</f>
        <v>50731.341499999995</v>
      </c>
    </row>
    <row r="925" spans="1:27" x14ac:dyDescent="0.3">
      <c r="A925">
        <v>1085</v>
      </c>
      <c r="B925" t="s">
        <v>1150</v>
      </c>
      <c r="C925" s="1">
        <v>45503</v>
      </c>
      <c r="D925">
        <v>30</v>
      </c>
      <c r="E925" t="s">
        <v>52</v>
      </c>
      <c r="F925" t="s">
        <v>40</v>
      </c>
      <c r="G925" t="s">
        <v>372</v>
      </c>
      <c r="H925">
        <v>2</v>
      </c>
      <c r="I925" t="s">
        <v>45</v>
      </c>
      <c r="J925" t="s">
        <v>74</v>
      </c>
      <c r="K925" t="s">
        <v>44</v>
      </c>
      <c r="L925" t="s">
        <v>42</v>
      </c>
      <c r="M925" t="s">
        <v>46</v>
      </c>
      <c r="N925" t="s">
        <v>47</v>
      </c>
      <c r="O925" t="s">
        <v>89</v>
      </c>
      <c r="P925" t="s">
        <v>49</v>
      </c>
      <c r="Q925" t="s">
        <v>58</v>
      </c>
      <c r="R925" s="6">
        <f>_xlfn.XLOOKUP(CleanedData[[#This Row],[Product]],'02_Lookup_Tables'!$A$2:$A$126,'02_Lookup_Tables'!$B$2:$B$126)</f>
        <v>944.78</v>
      </c>
      <c r="S925" t="str">
        <f>VLOOKUP(CleanedData[[#This Row],[Product]],'02_Lookup_Tables'!$H$2:$I$126,2,FALSE)</f>
        <v>Electronics</v>
      </c>
      <c r="T925" t="str">
        <f>VLOOKUP(CleanedData[[#This Row],[Province]],'02_Lookup_Tables'!$D$2:$E$10,2, FALSE)</f>
        <v>Northern Region</v>
      </c>
      <c r="U925" t="str" cm="1">
        <f t="array" ref="U925">_xlfn.IFS(CleanedData[[#This Row],[Purchase Amount]]&lt;500,"Low",
CleanedData[[#This Row],[Purchase Amount]]&lt;5000,"Medium",
TRUE,"High")</f>
        <v>Medium</v>
      </c>
      <c r="V925" t="str">
        <f>TEXT(CleanedData[[#This Row],[Date]],"mmmm")</f>
        <v>July</v>
      </c>
      <c r="W925" t="str">
        <f>"Q"&amp;ROUNDUP(MONTH(CleanedData[[#This Row],[Date]])/3,0)</f>
        <v>Q3</v>
      </c>
      <c r="X925" t="str">
        <f>IF(CleanedData[[#This Row],[Purchase Amount]]&gt;=5000,"Yes","No")</f>
        <v>No</v>
      </c>
      <c r="Y925">
        <f>IF(CleanedData[[#This Row],[Recommend]]="Yes",1,0)</f>
        <v>1</v>
      </c>
      <c r="Z925" s="6">
        <f>CleanedData[[#This Row],[Purchase Amount]]*0.15</f>
        <v>141.71699999999998</v>
      </c>
      <c r="AA925" s="6">
        <f>CleanedData[[#This Row],[Purchase Amount]]*1.15</f>
        <v>1086.4969999999998</v>
      </c>
    </row>
    <row r="926" spans="1:27" x14ac:dyDescent="0.3">
      <c r="A926">
        <v>1086</v>
      </c>
      <c r="B926" t="s">
        <v>1151</v>
      </c>
      <c r="C926" s="1">
        <v>45551</v>
      </c>
      <c r="D926">
        <v>34</v>
      </c>
      <c r="E926" t="s">
        <v>52</v>
      </c>
      <c r="F926" t="s">
        <v>125</v>
      </c>
      <c r="G926" t="s">
        <v>126</v>
      </c>
      <c r="H926">
        <v>4</v>
      </c>
      <c r="I926" t="s">
        <v>42</v>
      </c>
      <c r="J926" t="s">
        <v>43</v>
      </c>
      <c r="K926" t="s">
        <v>64</v>
      </c>
      <c r="L926" t="s">
        <v>42</v>
      </c>
      <c r="M926" t="s">
        <v>65</v>
      </c>
      <c r="N926" t="s">
        <v>96</v>
      </c>
      <c r="O926" t="s">
        <v>89</v>
      </c>
      <c r="P926" t="s">
        <v>70</v>
      </c>
      <c r="Q926" t="s">
        <v>58</v>
      </c>
      <c r="R926" s="6">
        <f>_xlfn.XLOOKUP(CleanedData[[#This Row],[Product]],'02_Lookup_Tables'!$A$2:$A$126,'02_Lookup_Tables'!$B$2:$B$126)</f>
        <v>343.42</v>
      </c>
      <c r="S926" t="str">
        <f>VLOOKUP(CleanedData[[#This Row],[Product]],'02_Lookup_Tables'!$H$2:$I$126,2,FALSE)</f>
        <v>Food</v>
      </c>
      <c r="T926" t="str">
        <f>VLOOKUP(CleanedData[[#This Row],[Province]],'02_Lookup_Tables'!$D$2:$E$10,2, FALSE)</f>
        <v>Western Region</v>
      </c>
      <c r="U926" t="str" cm="1">
        <f t="array" ref="U926">_xlfn.IFS(CleanedData[[#This Row],[Purchase Amount]]&lt;500,"Low",
CleanedData[[#This Row],[Purchase Amount]]&lt;5000,"Medium",
TRUE,"High")</f>
        <v>Low</v>
      </c>
      <c r="V926" t="str">
        <f>TEXT(CleanedData[[#This Row],[Date]],"mmmm")</f>
        <v>September</v>
      </c>
      <c r="W926" t="str">
        <f>"Q"&amp;ROUNDUP(MONTH(CleanedData[[#This Row],[Date]])/3,0)</f>
        <v>Q3</v>
      </c>
      <c r="X926" t="str">
        <f>IF(CleanedData[[#This Row],[Purchase Amount]]&gt;=5000,"Yes","No")</f>
        <v>No</v>
      </c>
      <c r="Y926">
        <f>IF(CleanedData[[#This Row],[Recommend]]="Yes",1,0)</f>
        <v>0</v>
      </c>
      <c r="Z926" s="6">
        <f>CleanedData[[#This Row],[Purchase Amount]]*0.15</f>
        <v>51.512999999999998</v>
      </c>
      <c r="AA926" s="6">
        <f>CleanedData[[#This Row],[Purchase Amount]]*1.15</f>
        <v>394.93299999999999</v>
      </c>
    </row>
    <row r="927" spans="1:27" x14ac:dyDescent="0.3">
      <c r="A927">
        <v>1088</v>
      </c>
      <c r="B927" t="s">
        <v>1152</v>
      </c>
      <c r="C927" s="1">
        <v>45617</v>
      </c>
      <c r="D927">
        <v>37</v>
      </c>
      <c r="E927" t="s">
        <v>52</v>
      </c>
      <c r="F927" t="s">
        <v>125</v>
      </c>
      <c r="G927" t="s">
        <v>347</v>
      </c>
      <c r="H927">
        <v>2</v>
      </c>
      <c r="I927" t="s">
        <v>42</v>
      </c>
      <c r="J927" t="s">
        <v>43</v>
      </c>
      <c r="K927" t="s">
        <v>44</v>
      </c>
      <c r="L927" t="s">
        <v>42</v>
      </c>
      <c r="M927" t="s">
        <v>136</v>
      </c>
      <c r="N927" t="s">
        <v>47</v>
      </c>
      <c r="O927" t="s">
        <v>89</v>
      </c>
      <c r="P927" t="s">
        <v>49</v>
      </c>
      <c r="Q927" t="s">
        <v>81</v>
      </c>
      <c r="R927" s="6">
        <f>_xlfn.XLOOKUP(CleanedData[[#This Row],[Product]],'02_Lookup_Tables'!$A$2:$A$126,'02_Lookup_Tables'!$B$2:$B$126)</f>
        <v>16523.5</v>
      </c>
      <c r="S927" t="str">
        <f>VLOOKUP(CleanedData[[#This Row],[Product]],'02_Lookup_Tables'!$H$2:$I$126,2,FALSE)</f>
        <v>Electronics</v>
      </c>
      <c r="T927" t="str">
        <f>VLOOKUP(CleanedData[[#This Row],[Province]],'02_Lookup_Tables'!$D$2:$E$10,2, FALSE)</f>
        <v>Western Region</v>
      </c>
      <c r="U927" t="str" cm="1">
        <f t="array" ref="U927">_xlfn.IFS(CleanedData[[#This Row],[Purchase Amount]]&lt;500,"Low",
CleanedData[[#This Row],[Purchase Amount]]&lt;5000,"Medium",
TRUE,"High")</f>
        <v>High</v>
      </c>
      <c r="V927" t="str">
        <f>TEXT(CleanedData[[#This Row],[Date]],"mmmm")</f>
        <v>November</v>
      </c>
      <c r="W927" t="str">
        <f>"Q"&amp;ROUNDUP(MONTH(CleanedData[[#This Row],[Date]])/3,0)</f>
        <v>Q4</v>
      </c>
      <c r="X927" t="str">
        <f>IF(CleanedData[[#This Row],[Purchase Amount]]&gt;=5000,"Yes","No")</f>
        <v>Yes</v>
      </c>
      <c r="Y927">
        <f>IF(CleanedData[[#This Row],[Recommend]]="Yes",1,0)</f>
        <v>0</v>
      </c>
      <c r="Z927" s="6">
        <f>CleanedData[[#This Row],[Purchase Amount]]*0.15</f>
        <v>2478.5250000000001</v>
      </c>
      <c r="AA927" s="6">
        <f>CleanedData[[#This Row],[Purchase Amount]]*1.15</f>
        <v>19002.024999999998</v>
      </c>
    </row>
    <row r="928" spans="1:27" x14ac:dyDescent="0.3">
      <c r="A928">
        <v>1089</v>
      </c>
      <c r="B928" t="s">
        <v>1153</v>
      </c>
      <c r="C928" s="1">
        <v>45807</v>
      </c>
      <c r="D928">
        <v>67</v>
      </c>
      <c r="E928" t="s">
        <v>52</v>
      </c>
      <c r="F928" t="s">
        <v>108</v>
      </c>
      <c r="G928" t="s">
        <v>472</v>
      </c>
      <c r="H928">
        <v>3</v>
      </c>
      <c r="I928" t="s">
        <v>45</v>
      </c>
      <c r="J928" t="s">
        <v>74</v>
      </c>
      <c r="K928" t="s">
        <v>44</v>
      </c>
      <c r="L928" t="s">
        <v>42</v>
      </c>
      <c r="M928" t="s">
        <v>85</v>
      </c>
      <c r="N928" t="s">
        <v>48</v>
      </c>
      <c r="O928" t="s">
        <v>48</v>
      </c>
      <c r="P928" t="s">
        <v>70</v>
      </c>
      <c r="Q928" t="s">
        <v>97</v>
      </c>
      <c r="R928" s="6">
        <f>_xlfn.XLOOKUP(CleanedData[[#This Row],[Product]],'02_Lookup_Tables'!$A$2:$A$126,'02_Lookup_Tables'!$B$2:$B$126)</f>
        <v>2216.12</v>
      </c>
      <c r="S928" t="str">
        <f>VLOOKUP(CleanedData[[#This Row],[Product]],'02_Lookup_Tables'!$H$2:$I$126,2,FALSE)</f>
        <v>Beauty &amp; Personal Care</v>
      </c>
      <c r="T928" t="str">
        <f>VLOOKUP(CleanedData[[#This Row],[Province]],'02_Lookup_Tables'!$D$2:$E$10,2, FALSE)</f>
        <v>Gauteng Region</v>
      </c>
      <c r="U928" t="str" cm="1">
        <f t="array" ref="U928">_xlfn.IFS(CleanedData[[#This Row],[Purchase Amount]]&lt;500,"Low",
CleanedData[[#This Row],[Purchase Amount]]&lt;5000,"Medium",
TRUE,"High")</f>
        <v>Medium</v>
      </c>
      <c r="V928" t="str">
        <f>TEXT(CleanedData[[#This Row],[Date]],"mmmm")</f>
        <v>May</v>
      </c>
      <c r="W928" t="str">
        <f>"Q"&amp;ROUNDUP(MONTH(CleanedData[[#This Row],[Date]])/3,0)</f>
        <v>Q2</v>
      </c>
      <c r="X928" t="str">
        <f>IF(CleanedData[[#This Row],[Purchase Amount]]&gt;=5000,"Yes","No")</f>
        <v>No</v>
      </c>
      <c r="Y928">
        <f>IF(CleanedData[[#This Row],[Recommend]]="Yes",1,0)</f>
        <v>1</v>
      </c>
      <c r="Z928" s="6">
        <f>CleanedData[[#This Row],[Purchase Amount]]*0.15</f>
        <v>332.41799999999995</v>
      </c>
      <c r="AA928" s="6">
        <f>CleanedData[[#This Row],[Purchase Amount]]*1.15</f>
        <v>2548.5379999999996</v>
      </c>
    </row>
    <row r="929" spans="1:27" x14ac:dyDescent="0.3">
      <c r="A929">
        <v>1090</v>
      </c>
      <c r="B929" t="s">
        <v>1154</v>
      </c>
      <c r="C929" s="1">
        <v>45526</v>
      </c>
      <c r="D929">
        <v>40</v>
      </c>
      <c r="E929" t="s">
        <v>52</v>
      </c>
      <c r="F929" t="s">
        <v>125</v>
      </c>
      <c r="G929" t="s">
        <v>230</v>
      </c>
      <c r="H929">
        <v>1</v>
      </c>
      <c r="I929" t="s">
        <v>45</v>
      </c>
      <c r="J929" t="s">
        <v>63</v>
      </c>
      <c r="K929" t="s">
        <v>55</v>
      </c>
      <c r="L929" t="s">
        <v>45</v>
      </c>
      <c r="M929" t="s">
        <v>100</v>
      </c>
      <c r="N929" t="s">
        <v>80</v>
      </c>
      <c r="O929" t="s">
        <v>48</v>
      </c>
      <c r="P929" t="s">
        <v>49</v>
      </c>
      <c r="Q929" t="s">
        <v>81</v>
      </c>
      <c r="R929" s="6">
        <f>_xlfn.XLOOKUP(CleanedData[[#This Row],[Product]],'02_Lookup_Tables'!$A$2:$A$126,'02_Lookup_Tables'!$B$2:$B$126)</f>
        <v>1940.64</v>
      </c>
      <c r="S929" t="str">
        <f>VLOOKUP(CleanedData[[#This Row],[Product]],'02_Lookup_Tables'!$H$2:$I$126,2,FALSE)</f>
        <v>Toys &amp; Games</v>
      </c>
      <c r="T929" t="str">
        <f>VLOOKUP(CleanedData[[#This Row],[Province]],'02_Lookup_Tables'!$D$2:$E$10,2, FALSE)</f>
        <v>Western Region</v>
      </c>
      <c r="U929" t="str" cm="1">
        <f t="array" ref="U929">_xlfn.IFS(CleanedData[[#This Row],[Purchase Amount]]&lt;500,"Low",
CleanedData[[#This Row],[Purchase Amount]]&lt;5000,"Medium",
TRUE,"High")</f>
        <v>Medium</v>
      </c>
      <c r="V929" t="str">
        <f>TEXT(CleanedData[[#This Row],[Date]],"mmmm")</f>
        <v>August</v>
      </c>
      <c r="W929" t="str">
        <f>"Q"&amp;ROUNDUP(MONTH(CleanedData[[#This Row],[Date]])/3,0)</f>
        <v>Q3</v>
      </c>
      <c r="X929" t="str">
        <f>IF(CleanedData[[#This Row],[Purchase Amount]]&gt;=5000,"Yes","No")</f>
        <v>No</v>
      </c>
      <c r="Y929">
        <f>IF(CleanedData[[#This Row],[Recommend]]="Yes",1,0)</f>
        <v>1</v>
      </c>
      <c r="Z929" s="6">
        <f>CleanedData[[#This Row],[Purchase Amount]]*0.15</f>
        <v>291.096</v>
      </c>
      <c r="AA929" s="6">
        <f>CleanedData[[#This Row],[Purchase Amount]]*1.15</f>
        <v>2231.7359999999999</v>
      </c>
    </row>
    <row r="930" spans="1:27" x14ac:dyDescent="0.3">
      <c r="A930">
        <v>1091</v>
      </c>
      <c r="B930" t="s">
        <v>1155</v>
      </c>
      <c r="C930" s="1">
        <v>45564</v>
      </c>
      <c r="D930">
        <v>61</v>
      </c>
      <c r="E930" t="s">
        <v>39</v>
      </c>
      <c r="F930" t="s">
        <v>108</v>
      </c>
      <c r="G930" t="s">
        <v>214</v>
      </c>
      <c r="H930">
        <v>3</v>
      </c>
      <c r="I930" t="s">
        <v>45</v>
      </c>
      <c r="J930" t="s">
        <v>54</v>
      </c>
      <c r="K930" t="s">
        <v>44</v>
      </c>
      <c r="L930" t="s">
        <v>42</v>
      </c>
      <c r="M930" t="s">
        <v>79</v>
      </c>
      <c r="N930" t="s">
        <v>48</v>
      </c>
      <c r="O930" t="s">
        <v>89</v>
      </c>
      <c r="P930" t="s">
        <v>49</v>
      </c>
      <c r="Q930" t="s">
        <v>50</v>
      </c>
      <c r="R930" s="6">
        <f>_xlfn.XLOOKUP(CleanedData[[#This Row],[Product]],'02_Lookup_Tables'!$A$2:$A$126,'02_Lookup_Tables'!$B$2:$B$126)</f>
        <v>134.01</v>
      </c>
      <c r="S930" t="str">
        <f>VLOOKUP(CleanedData[[#This Row],[Product]],'02_Lookup_Tables'!$H$2:$I$126,2,FALSE)</f>
        <v>Food</v>
      </c>
      <c r="T930" t="str">
        <f>VLOOKUP(CleanedData[[#This Row],[Province]],'02_Lookup_Tables'!$D$2:$E$10,2, FALSE)</f>
        <v>Gauteng Region</v>
      </c>
      <c r="U930" t="str" cm="1">
        <f t="array" ref="U930">_xlfn.IFS(CleanedData[[#This Row],[Purchase Amount]]&lt;500,"Low",
CleanedData[[#This Row],[Purchase Amount]]&lt;5000,"Medium",
TRUE,"High")</f>
        <v>Low</v>
      </c>
      <c r="V930" t="str">
        <f>TEXT(CleanedData[[#This Row],[Date]],"mmmm")</f>
        <v>September</v>
      </c>
      <c r="W930" t="str">
        <f>"Q"&amp;ROUNDUP(MONTH(CleanedData[[#This Row],[Date]])/3,0)</f>
        <v>Q3</v>
      </c>
      <c r="X930" t="str">
        <f>IF(CleanedData[[#This Row],[Purchase Amount]]&gt;=5000,"Yes","No")</f>
        <v>No</v>
      </c>
      <c r="Y930">
        <f>IF(CleanedData[[#This Row],[Recommend]]="Yes",1,0)</f>
        <v>1</v>
      </c>
      <c r="Z930" s="6">
        <f>CleanedData[[#This Row],[Purchase Amount]]*0.15</f>
        <v>20.101499999999998</v>
      </c>
      <c r="AA930" s="6">
        <f>CleanedData[[#This Row],[Purchase Amount]]*1.15</f>
        <v>154.11149999999998</v>
      </c>
    </row>
    <row r="931" spans="1:27" x14ac:dyDescent="0.3">
      <c r="A931">
        <v>1092</v>
      </c>
      <c r="B931" t="s">
        <v>1156</v>
      </c>
      <c r="C931" s="1">
        <v>45952</v>
      </c>
      <c r="D931">
        <v>18</v>
      </c>
      <c r="E931" t="s">
        <v>52</v>
      </c>
      <c r="F931" t="s">
        <v>130</v>
      </c>
      <c r="G931" t="s">
        <v>411</v>
      </c>
      <c r="H931">
        <v>1</v>
      </c>
      <c r="I931" t="s">
        <v>42</v>
      </c>
      <c r="J931" t="s">
        <v>69</v>
      </c>
      <c r="K931" t="s">
        <v>44</v>
      </c>
      <c r="L931" t="s">
        <v>45</v>
      </c>
      <c r="M931" t="s">
        <v>175</v>
      </c>
      <c r="N931" t="s">
        <v>80</v>
      </c>
      <c r="O931" t="s">
        <v>89</v>
      </c>
      <c r="P931" t="s">
        <v>49</v>
      </c>
      <c r="Q931" t="s">
        <v>66</v>
      </c>
      <c r="R931" s="6">
        <f>_xlfn.XLOOKUP(CleanedData[[#This Row],[Product]],'02_Lookup_Tables'!$A$2:$A$126,'02_Lookup_Tables'!$B$2:$B$126)</f>
        <v>103.4</v>
      </c>
      <c r="S931" t="str">
        <f>VLOOKUP(CleanedData[[#This Row],[Product]],'02_Lookup_Tables'!$H$2:$I$126,2,FALSE)</f>
        <v>Food</v>
      </c>
      <c r="T931" t="str">
        <f>VLOOKUP(CleanedData[[#This Row],[Province]],'02_Lookup_Tables'!$D$2:$E$10,2, FALSE)</f>
        <v>Eastern Region</v>
      </c>
      <c r="U931" t="str" cm="1">
        <f t="array" ref="U931">_xlfn.IFS(CleanedData[[#This Row],[Purchase Amount]]&lt;500,"Low",
CleanedData[[#This Row],[Purchase Amount]]&lt;5000,"Medium",
TRUE,"High")</f>
        <v>Low</v>
      </c>
      <c r="V931" t="str">
        <f>TEXT(CleanedData[[#This Row],[Date]],"mmmm")</f>
        <v>October</v>
      </c>
      <c r="W931" t="str">
        <f>"Q"&amp;ROUNDUP(MONTH(CleanedData[[#This Row],[Date]])/3,0)</f>
        <v>Q4</v>
      </c>
      <c r="X931" t="str">
        <f>IF(CleanedData[[#This Row],[Purchase Amount]]&gt;=5000,"Yes","No")</f>
        <v>No</v>
      </c>
      <c r="Y931">
        <f>IF(CleanedData[[#This Row],[Recommend]]="Yes",1,0)</f>
        <v>0</v>
      </c>
      <c r="Z931" s="6">
        <f>CleanedData[[#This Row],[Purchase Amount]]*0.15</f>
        <v>15.51</v>
      </c>
      <c r="AA931" s="6">
        <f>CleanedData[[#This Row],[Purchase Amount]]*1.15</f>
        <v>118.91</v>
      </c>
    </row>
    <row r="932" spans="1:27" x14ac:dyDescent="0.3">
      <c r="A932">
        <v>1093</v>
      </c>
      <c r="B932" t="s">
        <v>1157</v>
      </c>
      <c r="C932" s="1">
        <v>45561</v>
      </c>
      <c r="D932">
        <v>32</v>
      </c>
      <c r="E932" t="s">
        <v>60</v>
      </c>
      <c r="F932" t="s">
        <v>83</v>
      </c>
      <c r="G932" t="s">
        <v>189</v>
      </c>
      <c r="H932">
        <v>1</v>
      </c>
      <c r="I932" t="s">
        <v>42</v>
      </c>
      <c r="J932" t="s">
        <v>69</v>
      </c>
      <c r="K932" t="s">
        <v>64</v>
      </c>
      <c r="L932" t="s">
        <v>42</v>
      </c>
      <c r="M932" t="s">
        <v>136</v>
      </c>
      <c r="N932" t="s">
        <v>80</v>
      </c>
      <c r="O932" t="s">
        <v>89</v>
      </c>
      <c r="P932" t="s">
        <v>49</v>
      </c>
      <c r="Q932" t="s">
        <v>58</v>
      </c>
      <c r="R932" s="6">
        <f>_xlfn.XLOOKUP(CleanedData[[#This Row],[Product]],'02_Lookup_Tables'!$A$2:$A$126,'02_Lookup_Tables'!$B$2:$B$126)</f>
        <v>1619.07</v>
      </c>
      <c r="S932" t="str">
        <f>VLOOKUP(CleanedData[[#This Row],[Product]],'02_Lookup_Tables'!$H$2:$I$126,2,FALSE)</f>
        <v>Home &amp; Living</v>
      </c>
      <c r="T932" t="str">
        <f>VLOOKUP(CleanedData[[#This Row],[Province]],'02_Lookup_Tables'!$D$2:$E$10,2, FALSE)</f>
        <v>Western Region</v>
      </c>
      <c r="U932" t="str" cm="1">
        <f t="array" ref="U932">_xlfn.IFS(CleanedData[[#This Row],[Purchase Amount]]&lt;500,"Low",
CleanedData[[#This Row],[Purchase Amount]]&lt;5000,"Medium",
TRUE,"High")</f>
        <v>Medium</v>
      </c>
      <c r="V932" t="str">
        <f>TEXT(CleanedData[[#This Row],[Date]],"mmmm")</f>
        <v>September</v>
      </c>
      <c r="W932" t="str">
        <f>"Q"&amp;ROUNDUP(MONTH(CleanedData[[#This Row],[Date]])/3,0)</f>
        <v>Q3</v>
      </c>
      <c r="X932" t="str">
        <f>IF(CleanedData[[#This Row],[Purchase Amount]]&gt;=5000,"Yes","No")</f>
        <v>No</v>
      </c>
      <c r="Y932">
        <f>IF(CleanedData[[#This Row],[Recommend]]="Yes",1,0)</f>
        <v>0</v>
      </c>
      <c r="Z932" s="6">
        <f>CleanedData[[#This Row],[Purchase Amount]]*0.15</f>
        <v>242.86049999999997</v>
      </c>
      <c r="AA932" s="6">
        <f>CleanedData[[#This Row],[Purchase Amount]]*1.15</f>
        <v>1861.9304999999997</v>
      </c>
    </row>
    <row r="933" spans="1:27" x14ac:dyDescent="0.3">
      <c r="A933">
        <v>1094</v>
      </c>
      <c r="B933" t="s">
        <v>1158</v>
      </c>
      <c r="C933" s="1">
        <v>45933</v>
      </c>
      <c r="D933">
        <v>43</v>
      </c>
      <c r="E933" t="s">
        <v>52</v>
      </c>
      <c r="F933" t="s">
        <v>40</v>
      </c>
      <c r="G933" t="s">
        <v>95</v>
      </c>
      <c r="H933">
        <v>1</v>
      </c>
      <c r="I933" t="s">
        <v>45</v>
      </c>
      <c r="J933" t="s">
        <v>74</v>
      </c>
      <c r="K933" t="s">
        <v>44</v>
      </c>
      <c r="L933" t="s">
        <v>45</v>
      </c>
      <c r="M933" t="s">
        <v>106</v>
      </c>
      <c r="N933" t="s">
        <v>80</v>
      </c>
      <c r="O933" t="s">
        <v>148</v>
      </c>
      <c r="P933" t="s">
        <v>70</v>
      </c>
      <c r="Q933" t="s">
        <v>81</v>
      </c>
      <c r="R933" s="6">
        <f>_xlfn.XLOOKUP(CleanedData[[#This Row],[Product]],'02_Lookup_Tables'!$A$2:$A$126,'02_Lookup_Tables'!$B$2:$B$126)</f>
        <v>5390.8</v>
      </c>
      <c r="S933" t="str">
        <f>VLOOKUP(CleanedData[[#This Row],[Product]],'02_Lookup_Tables'!$H$2:$I$126,2,FALSE)</f>
        <v>Electronics</v>
      </c>
      <c r="T933" t="str">
        <f>VLOOKUP(CleanedData[[#This Row],[Province]],'02_Lookup_Tables'!$D$2:$E$10,2, FALSE)</f>
        <v>Northern Region</v>
      </c>
      <c r="U933" t="str" cm="1">
        <f t="array" ref="U933">_xlfn.IFS(CleanedData[[#This Row],[Purchase Amount]]&lt;500,"Low",
CleanedData[[#This Row],[Purchase Amount]]&lt;5000,"Medium",
TRUE,"High")</f>
        <v>High</v>
      </c>
      <c r="V933" t="str">
        <f>TEXT(CleanedData[[#This Row],[Date]],"mmmm")</f>
        <v>October</v>
      </c>
      <c r="W933" t="str">
        <f>"Q"&amp;ROUNDUP(MONTH(CleanedData[[#This Row],[Date]])/3,0)</f>
        <v>Q4</v>
      </c>
      <c r="X933" t="str">
        <f>IF(CleanedData[[#This Row],[Purchase Amount]]&gt;=5000,"Yes","No")</f>
        <v>Yes</v>
      </c>
      <c r="Y933">
        <f>IF(CleanedData[[#This Row],[Recommend]]="Yes",1,0)</f>
        <v>1</v>
      </c>
      <c r="Z933" s="6">
        <f>CleanedData[[#This Row],[Purchase Amount]]*0.15</f>
        <v>808.62</v>
      </c>
      <c r="AA933" s="6">
        <f>CleanedData[[#This Row],[Purchase Amount]]*1.15</f>
        <v>6199.42</v>
      </c>
    </row>
    <row r="934" spans="1:27" x14ac:dyDescent="0.3">
      <c r="A934">
        <v>1095</v>
      </c>
      <c r="B934" t="s">
        <v>1159</v>
      </c>
      <c r="C934" s="1">
        <v>45308</v>
      </c>
      <c r="D934">
        <v>35</v>
      </c>
      <c r="E934" t="s">
        <v>52</v>
      </c>
      <c r="F934" t="s">
        <v>83</v>
      </c>
      <c r="G934" t="s">
        <v>411</v>
      </c>
      <c r="H934">
        <v>3</v>
      </c>
      <c r="I934" t="s">
        <v>42</v>
      </c>
      <c r="J934" t="s">
        <v>63</v>
      </c>
      <c r="K934" t="s">
        <v>55</v>
      </c>
      <c r="L934" t="s">
        <v>42</v>
      </c>
      <c r="M934" t="s">
        <v>123</v>
      </c>
      <c r="N934" t="s">
        <v>48</v>
      </c>
      <c r="O934" t="s">
        <v>89</v>
      </c>
      <c r="P934" t="s">
        <v>49</v>
      </c>
      <c r="Q934" t="s">
        <v>81</v>
      </c>
      <c r="R934" s="6">
        <f>_xlfn.XLOOKUP(CleanedData[[#This Row],[Product]],'02_Lookup_Tables'!$A$2:$A$126,'02_Lookup_Tables'!$B$2:$B$126)</f>
        <v>103.4</v>
      </c>
      <c r="S934" t="str">
        <f>VLOOKUP(CleanedData[[#This Row],[Product]],'02_Lookup_Tables'!$H$2:$I$126,2,FALSE)</f>
        <v>Food</v>
      </c>
      <c r="T934" t="str">
        <f>VLOOKUP(CleanedData[[#This Row],[Province]],'02_Lookup_Tables'!$D$2:$E$10,2, FALSE)</f>
        <v>Western Region</v>
      </c>
      <c r="U934" t="str" cm="1">
        <f t="array" ref="U934">_xlfn.IFS(CleanedData[[#This Row],[Purchase Amount]]&lt;500,"Low",
CleanedData[[#This Row],[Purchase Amount]]&lt;5000,"Medium",
TRUE,"High")</f>
        <v>Low</v>
      </c>
      <c r="V934" t="str">
        <f>TEXT(CleanedData[[#This Row],[Date]],"mmmm")</f>
        <v>January</v>
      </c>
      <c r="W934" t="str">
        <f>"Q"&amp;ROUNDUP(MONTH(CleanedData[[#This Row],[Date]])/3,0)</f>
        <v>Q1</v>
      </c>
      <c r="X934" t="str">
        <f>IF(CleanedData[[#This Row],[Purchase Amount]]&gt;=5000,"Yes","No")</f>
        <v>No</v>
      </c>
      <c r="Y934">
        <f>IF(CleanedData[[#This Row],[Recommend]]="Yes",1,0)</f>
        <v>0</v>
      </c>
      <c r="Z934" s="6">
        <f>CleanedData[[#This Row],[Purchase Amount]]*0.15</f>
        <v>15.51</v>
      </c>
      <c r="AA934" s="6">
        <f>CleanedData[[#This Row],[Purchase Amount]]*1.15</f>
        <v>118.91</v>
      </c>
    </row>
    <row r="935" spans="1:27" x14ac:dyDescent="0.3">
      <c r="A935">
        <v>1096</v>
      </c>
      <c r="B935" t="s">
        <v>1160</v>
      </c>
      <c r="C935" s="1">
        <v>45677</v>
      </c>
      <c r="D935">
        <v>42</v>
      </c>
      <c r="E935" t="s">
        <v>39</v>
      </c>
      <c r="F935" t="s">
        <v>108</v>
      </c>
      <c r="G935" t="s">
        <v>139</v>
      </c>
      <c r="H935">
        <v>4</v>
      </c>
      <c r="I935" t="s">
        <v>42</v>
      </c>
      <c r="J935" t="s">
        <v>74</v>
      </c>
      <c r="K935" t="s">
        <v>44</v>
      </c>
      <c r="L935" t="s">
        <v>45</v>
      </c>
      <c r="M935" t="s">
        <v>112</v>
      </c>
      <c r="N935" t="s">
        <v>96</v>
      </c>
      <c r="O935" t="s">
        <v>48</v>
      </c>
      <c r="P935" t="s">
        <v>49</v>
      </c>
      <c r="Q935" t="s">
        <v>81</v>
      </c>
      <c r="R935" s="6">
        <f>_xlfn.XLOOKUP(CleanedData[[#This Row],[Product]],'02_Lookup_Tables'!$A$2:$A$126,'02_Lookup_Tables'!$B$2:$B$126)</f>
        <v>2340.5700000000002</v>
      </c>
      <c r="S935" t="str">
        <f>VLOOKUP(CleanedData[[#This Row],[Product]],'02_Lookup_Tables'!$H$2:$I$126,2,FALSE)</f>
        <v>Apparel</v>
      </c>
      <c r="T935" t="str">
        <f>VLOOKUP(CleanedData[[#This Row],[Province]],'02_Lookup_Tables'!$D$2:$E$10,2, FALSE)</f>
        <v>Gauteng Region</v>
      </c>
      <c r="U935" t="str" cm="1">
        <f t="array" ref="U935">_xlfn.IFS(CleanedData[[#This Row],[Purchase Amount]]&lt;500,"Low",
CleanedData[[#This Row],[Purchase Amount]]&lt;5000,"Medium",
TRUE,"High")</f>
        <v>Medium</v>
      </c>
      <c r="V935" t="str">
        <f>TEXT(CleanedData[[#This Row],[Date]],"mmmm")</f>
        <v>January</v>
      </c>
      <c r="W935" t="str">
        <f>"Q"&amp;ROUNDUP(MONTH(CleanedData[[#This Row],[Date]])/3,0)</f>
        <v>Q1</v>
      </c>
      <c r="X935" t="str">
        <f>IF(CleanedData[[#This Row],[Purchase Amount]]&gt;=5000,"Yes","No")</f>
        <v>No</v>
      </c>
      <c r="Y935">
        <f>IF(CleanedData[[#This Row],[Recommend]]="Yes",1,0)</f>
        <v>0</v>
      </c>
      <c r="Z935" s="6">
        <f>CleanedData[[#This Row],[Purchase Amount]]*0.15</f>
        <v>351.08550000000002</v>
      </c>
      <c r="AA935" s="6">
        <f>CleanedData[[#This Row],[Purchase Amount]]*1.15</f>
        <v>2691.6554999999998</v>
      </c>
    </row>
    <row r="936" spans="1:27" x14ac:dyDescent="0.3">
      <c r="A936">
        <v>1097</v>
      </c>
      <c r="B936" t="s">
        <v>1161</v>
      </c>
      <c r="C936" s="1">
        <v>46018</v>
      </c>
      <c r="D936">
        <v>30</v>
      </c>
      <c r="E936" t="s">
        <v>39</v>
      </c>
      <c r="F936" t="s">
        <v>108</v>
      </c>
      <c r="G936" t="s">
        <v>365</v>
      </c>
      <c r="H936">
        <v>5</v>
      </c>
      <c r="I936" t="s">
        <v>45</v>
      </c>
      <c r="J936" t="s">
        <v>69</v>
      </c>
      <c r="K936" t="s">
        <v>44</v>
      </c>
      <c r="L936" t="s">
        <v>45</v>
      </c>
      <c r="M936" t="s">
        <v>231</v>
      </c>
      <c r="N936" t="s">
        <v>57</v>
      </c>
      <c r="O936" t="s">
        <v>89</v>
      </c>
      <c r="P936" t="s">
        <v>70</v>
      </c>
      <c r="Q936" t="s">
        <v>58</v>
      </c>
      <c r="R936" s="6">
        <f>_xlfn.XLOOKUP(CleanedData[[#This Row],[Product]],'02_Lookup_Tables'!$A$2:$A$126,'02_Lookup_Tables'!$B$2:$B$126)</f>
        <v>105.11</v>
      </c>
      <c r="S936" t="str">
        <f>VLOOKUP(CleanedData[[#This Row],[Product]],'02_Lookup_Tables'!$H$2:$I$126,2,FALSE)</f>
        <v>Beauty &amp; Personal Care</v>
      </c>
      <c r="T936" t="str">
        <f>VLOOKUP(CleanedData[[#This Row],[Province]],'02_Lookup_Tables'!$D$2:$E$10,2, FALSE)</f>
        <v>Gauteng Region</v>
      </c>
      <c r="U936" t="str" cm="1">
        <f t="array" ref="U936">_xlfn.IFS(CleanedData[[#This Row],[Purchase Amount]]&lt;500,"Low",
CleanedData[[#This Row],[Purchase Amount]]&lt;5000,"Medium",
TRUE,"High")</f>
        <v>Low</v>
      </c>
      <c r="V936" t="str">
        <f>TEXT(CleanedData[[#This Row],[Date]],"mmmm")</f>
        <v>December</v>
      </c>
      <c r="W936" t="str">
        <f>"Q"&amp;ROUNDUP(MONTH(CleanedData[[#This Row],[Date]])/3,0)</f>
        <v>Q4</v>
      </c>
      <c r="X936" t="str">
        <f>IF(CleanedData[[#This Row],[Purchase Amount]]&gt;=5000,"Yes","No")</f>
        <v>No</v>
      </c>
      <c r="Y936">
        <f>IF(CleanedData[[#This Row],[Recommend]]="Yes",1,0)</f>
        <v>1</v>
      </c>
      <c r="Z936" s="6">
        <f>CleanedData[[#This Row],[Purchase Amount]]*0.15</f>
        <v>15.766499999999999</v>
      </c>
      <c r="AA936" s="6">
        <f>CleanedData[[#This Row],[Purchase Amount]]*1.15</f>
        <v>120.87649999999999</v>
      </c>
    </row>
    <row r="937" spans="1:27" x14ac:dyDescent="0.3">
      <c r="A937">
        <v>1098</v>
      </c>
      <c r="B937" t="s">
        <v>1162</v>
      </c>
      <c r="C937" s="1">
        <v>45631</v>
      </c>
      <c r="D937">
        <v>44</v>
      </c>
      <c r="E937" t="s">
        <v>60</v>
      </c>
      <c r="F937" t="s">
        <v>108</v>
      </c>
      <c r="G937" t="s">
        <v>359</v>
      </c>
      <c r="H937">
        <v>4</v>
      </c>
      <c r="I937" t="s">
        <v>42</v>
      </c>
      <c r="J937" t="s">
        <v>43</v>
      </c>
      <c r="K937" t="s">
        <v>55</v>
      </c>
      <c r="L937" t="s">
        <v>42</v>
      </c>
      <c r="M937" t="s">
        <v>151</v>
      </c>
      <c r="N937" t="s">
        <v>96</v>
      </c>
      <c r="O937" t="s">
        <v>89</v>
      </c>
      <c r="P937" t="s">
        <v>70</v>
      </c>
      <c r="Q937" t="s">
        <v>81</v>
      </c>
      <c r="R937" s="6">
        <f>_xlfn.XLOOKUP(CleanedData[[#This Row],[Product]],'02_Lookup_Tables'!$A$2:$A$126,'02_Lookup_Tables'!$B$2:$B$126)</f>
        <v>34.200000000000003</v>
      </c>
      <c r="S937" t="str">
        <f>VLOOKUP(CleanedData[[#This Row],[Product]],'02_Lookup_Tables'!$H$2:$I$126,2,FALSE)</f>
        <v>Food</v>
      </c>
      <c r="T937" t="str">
        <f>VLOOKUP(CleanedData[[#This Row],[Province]],'02_Lookup_Tables'!$D$2:$E$10,2, FALSE)</f>
        <v>Gauteng Region</v>
      </c>
      <c r="U937" t="str" cm="1">
        <f t="array" ref="U937">_xlfn.IFS(CleanedData[[#This Row],[Purchase Amount]]&lt;500,"Low",
CleanedData[[#This Row],[Purchase Amount]]&lt;5000,"Medium",
TRUE,"High")</f>
        <v>Low</v>
      </c>
      <c r="V937" t="str">
        <f>TEXT(CleanedData[[#This Row],[Date]],"mmmm")</f>
        <v>December</v>
      </c>
      <c r="W937" t="str">
        <f>"Q"&amp;ROUNDUP(MONTH(CleanedData[[#This Row],[Date]])/3,0)</f>
        <v>Q4</v>
      </c>
      <c r="X937" t="str">
        <f>IF(CleanedData[[#This Row],[Purchase Amount]]&gt;=5000,"Yes","No")</f>
        <v>No</v>
      </c>
      <c r="Y937">
        <f>IF(CleanedData[[#This Row],[Recommend]]="Yes",1,0)</f>
        <v>0</v>
      </c>
      <c r="Z937" s="6">
        <f>CleanedData[[#This Row],[Purchase Amount]]*0.15</f>
        <v>5.13</v>
      </c>
      <c r="AA937" s="6">
        <f>CleanedData[[#This Row],[Purchase Amount]]*1.15</f>
        <v>39.33</v>
      </c>
    </row>
    <row r="938" spans="1:27" x14ac:dyDescent="0.3">
      <c r="A938">
        <v>1099</v>
      </c>
      <c r="B938" t="s">
        <v>1163</v>
      </c>
      <c r="C938" s="1">
        <v>45546</v>
      </c>
      <c r="D938">
        <v>76</v>
      </c>
      <c r="E938" t="s">
        <v>39</v>
      </c>
      <c r="F938" t="s">
        <v>68</v>
      </c>
      <c r="G938" t="s">
        <v>120</v>
      </c>
      <c r="H938">
        <v>3</v>
      </c>
      <c r="I938" t="s">
        <v>42</v>
      </c>
      <c r="J938" t="s">
        <v>74</v>
      </c>
      <c r="K938" t="s">
        <v>55</v>
      </c>
      <c r="L938" t="s">
        <v>45</v>
      </c>
      <c r="M938" t="s">
        <v>79</v>
      </c>
      <c r="N938" t="s">
        <v>48</v>
      </c>
      <c r="O938" t="s">
        <v>89</v>
      </c>
      <c r="P938" t="s">
        <v>49</v>
      </c>
      <c r="Q938" t="s">
        <v>97</v>
      </c>
      <c r="R938" s="6">
        <f>_xlfn.XLOOKUP(CleanedData[[#This Row],[Product]],'02_Lookup_Tables'!$A$2:$A$126,'02_Lookup_Tables'!$B$2:$B$126)</f>
        <v>471.63</v>
      </c>
      <c r="S938" t="str">
        <f>VLOOKUP(CleanedData[[#This Row],[Product]],'02_Lookup_Tables'!$H$2:$I$126,2,FALSE)</f>
        <v>Beauty &amp; Personal Care</v>
      </c>
      <c r="T938" t="str">
        <f>VLOOKUP(CleanedData[[#This Row],[Province]],'02_Lookup_Tables'!$D$2:$E$10,2, FALSE)</f>
        <v>Northern Region</v>
      </c>
      <c r="U938" t="str" cm="1">
        <f t="array" ref="U938">_xlfn.IFS(CleanedData[[#This Row],[Purchase Amount]]&lt;500,"Low",
CleanedData[[#This Row],[Purchase Amount]]&lt;5000,"Medium",
TRUE,"High")</f>
        <v>Low</v>
      </c>
      <c r="V938" t="str">
        <f>TEXT(CleanedData[[#This Row],[Date]],"mmmm")</f>
        <v>September</v>
      </c>
      <c r="W938" t="str">
        <f>"Q"&amp;ROUNDUP(MONTH(CleanedData[[#This Row],[Date]])/3,0)</f>
        <v>Q3</v>
      </c>
      <c r="X938" t="str">
        <f>IF(CleanedData[[#This Row],[Purchase Amount]]&gt;=5000,"Yes","No")</f>
        <v>No</v>
      </c>
      <c r="Y938">
        <f>IF(CleanedData[[#This Row],[Recommend]]="Yes",1,0)</f>
        <v>0</v>
      </c>
      <c r="Z938" s="6">
        <f>CleanedData[[#This Row],[Purchase Amount]]*0.15</f>
        <v>70.744500000000002</v>
      </c>
      <c r="AA938" s="6">
        <f>CleanedData[[#This Row],[Purchase Amount]]*1.15</f>
        <v>542.3744999999999</v>
      </c>
    </row>
    <row r="939" spans="1:27" x14ac:dyDescent="0.3">
      <c r="A939">
        <v>1100</v>
      </c>
      <c r="B939" t="s">
        <v>1164</v>
      </c>
      <c r="C939" s="1">
        <v>45726</v>
      </c>
      <c r="D939">
        <v>62</v>
      </c>
      <c r="E939" t="s">
        <v>60</v>
      </c>
      <c r="F939" t="s">
        <v>68</v>
      </c>
      <c r="G939" t="s">
        <v>78</v>
      </c>
      <c r="H939">
        <v>1</v>
      </c>
      <c r="I939" t="s">
        <v>42</v>
      </c>
      <c r="J939" t="s">
        <v>54</v>
      </c>
      <c r="K939" t="s">
        <v>64</v>
      </c>
      <c r="L939" t="s">
        <v>45</v>
      </c>
      <c r="M939" t="s">
        <v>196</v>
      </c>
      <c r="N939" t="s">
        <v>80</v>
      </c>
      <c r="O939" t="s">
        <v>89</v>
      </c>
      <c r="P939" t="s">
        <v>49</v>
      </c>
      <c r="Q939" t="s">
        <v>50</v>
      </c>
      <c r="R939" s="6">
        <f>_xlfn.XLOOKUP(CleanedData[[#This Row],[Product]],'02_Lookup_Tables'!$A$2:$A$126,'02_Lookup_Tables'!$B$2:$B$126)</f>
        <v>1951.09</v>
      </c>
      <c r="S939" t="str">
        <f>VLOOKUP(CleanedData[[#This Row],[Product]],'02_Lookup_Tables'!$H$2:$I$126,2,FALSE)</f>
        <v>Accessories</v>
      </c>
      <c r="T939" t="str">
        <f>VLOOKUP(CleanedData[[#This Row],[Province]],'02_Lookup_Tables'!$D$2:$E$10,2, FALSE)</f>
        <v>Northern Region</v>
      </c>
      <c r="U939" t="str" cm="1">
        <f t="array" ref="U939">_xlfn.IFS(CleanedData[[#This Row],[Purchase Amount]]&lt;500,"Low",
CleanedData[[#This Row],[Purchase Amount]]&lt;5000,"Medium",
TRUE,"High")</f>
        <v>Medium</v>
      </c>
      <c r="V939" t="str">
        <f>TEXT(CleanedData[[#This Row],[Date]],"mmmm")</f>
        <v>March</v>
      </c>
      <c r="W939" t="str">
        <f>"Q"&amp;ROUNDUP(MONTH(CleanedData[[#This Row],[Date]])/3,0)</f>
        <v>Q1</v>
      </c>
      <c r="X939" t="str">
        <f>IF(CleanedData[[#This Row],[Purchase Amount]]&gt;=5000,"Yes","No")</f>
        <v>No</v>
      </c>
      <c r="Y939">
        <f>IF(CleanedData[[#This Row],[Recommend]]="Yes",1,0)</f>
        <v>0</v>
      </c>
      <c r="Z939" s="6">
        <f>CleanedData[[#This Row],[Purchase Amount]]*0.15</f>
        <v>292.6635</v>
      </c>
      <c r="AA939" s="6">
        <f>CleanedData[[#This Row],[Purchase Amount]]*1.15</f>
        <v>2243.7534999999998</v>
      </c>
    </row>
    <row r="940" spans="1:27" x14ac:dyDescent="0.3">
      <c r="A940">
        <v>1101</v>
      </c>
      <c r="B940" t="s">
        <v>1165</v>
      </c>
      <c r="C940" s="1">
        <v>45822</v>
      </c>
      <c r="D940">
        <v>47</v>
      </c>
      <c r="E940" t="s">
        <v>60</v>
      </c>
      <c r="F940" t="s">
        <v>61</v>
      </c>
      <c r="G940" t="s">
        <v>95</v>
      </c>
      <c r="H940">
        <v>2</v>
      </c>
      <c r="I940" t="s">
        <v>42</v>
      </c>
      <c r="J940" t="s">
        <v>63</v>
      </c>
      <c r="K940" t="s">
        <v>44</v>
      </c>
      <c r="L940" t="s">
        <v>42</v>
      </c>
      <c r="M940" t="s">
        <v>85</v>
      </c>
      <c r="N940" t="s">
        <v>47</v>
      </c>
      <c r="O940" t="s">
        <v>48</v>
      </c>
      <c r="P940" t="s">
        <v>49</v>
      </c>
      <c r="Q940" t="s">
        <v>93</v>
      </c>
      <c r="R940" s="6">
        <f>_xlfn.XLOOKUP(CleanedData[[#This Row],[Product]],'02_Lookup_Tables'!$A$2:$A$126,'02_Lookup_Tables'!$B$2:$B$126)</f>
        <v>5390.8</v>
      </c>
      <c r="S940" t="str">
        <f>VLOOKUP(CleanedData[[#This Row],[Product]],'02_Lookup_Tables'!$H$2:$I$126,2,FALSE)</f>
        <v>Electronics</v>
      </c>
      <c r="T940" t="str">
        <f>VLOOKUP(CleanedData[[#This Row],[Province]],'02_Lookup_Tables'!$D$2:$E$10,2, FALSE)</f>
        <v>Southern Region</v>
      </c>
      <c r="U940" t="str" cm="1">
        <f t="array" ref="U940">_xlfn.IFS(CleanedData[[#This Row],[Purchase Amount]]&lt;500,"Low",
CleanedData[[#This Row],[Purchase Amount]]&lt;5000,"Medium",
TRUE,"High")</f>
        <v>High</v>
      </c>
      <c r="V940" t="str">
        <f>TEXT(CleanedData[[#This Row],[Date]],"mmmm")</f>
        <v>June</v>
      </c>
      <c r="W940" t="str">
        <f>"Q"&amp;ROUNDUP(MONTH(CleanedData[[#This Row],[Date]])/3,0)</f>
        <v>Q2</v>
      </c>
      <c r="X940" t="str">
        <f>IF(CleanedData[[#This Row],[Purchase Amount]]&gt;=5000,"Yes","No")</f>
        <v>Yes</v>
      </c>
      <c r="Y940">
        <f>IF(CleanedData[[#This Row],[Recommend]]="Yes",1,0)</f>
        <v>0</v>
      </c>
      <c r="Z940" s="6">
        <f>CleanedData[[#This Row],[Purchase Amount]]*0.15</f>
        <v>808.62</v>
      </c>
      <c r="AA940" s="6">
        <f>CleanedData[[#This Row],[Purchase Amount]]*1.15</f>
        <v>6199.42</v>
      </c>
    </row>
    <row r="941" spans="1:27" x14ac:dyDescent="0.3">
      <c r="A941">
        <v>1102</v>
      </c>
      <c r="B941" t="s">
        <v>1166</v>
      </c>
      <c r="C941" s="1">
        <v>45796</v>
      </c>
      <c r="D941">
        <v>24</v>
      </c>
      <c r="E941" t="s">
        <v>60</v>
      </c>
      <c r="F941" t="s">
        <v>72</v>
      </c>
      <c r="G941" t="s">
        <v>338</v>
      </c>
      <c r="H941">
        <v>5</v>
      </c>
      <c r="I941" t="s">
        <v>45</v>
      </c>
      <c r="J941" t="s">
        <v>43</v>
      </c>
      <c r="K941" t="s">
        <v>64</v>
      </c>
      <c r="L941" t="s">
        <v>42</v>
      </c>
      <c r="N941" t="s">
        <v>57</v>
      </c>
      <c r="O941" t="s">
        <v>134</v>
      </c>
      <c r="P941" t="s">
        <v>8646</v>
      </c>
      <c r="Q941" t="s">
        <v>66</v>
      </c>
      <c r="R941" s="6">
        <f>_xlfn.XLOOKUP(CleanedData[[#This Row],[Product]],'02_Lookup_Tables'!$A$2:$A$126,'02_Lookup_Tables'!$B$2:$B$126)</f>
        <v>5258.73</v>
      </c>
      <c r="S941" t="str">
        <f>VLOOKUP(CleanedData[[#This Row],[Product]],'02_Lookup_Tables'!$H$2:$I$126,2,FALSE)</f>
        <v>Sports &amp; Outdoors</v>
      </c>
      <c r="T941" t="str">
        <f>VLOOKUP(CleanedData[[#This Row],[Province]],'02_Lookup_Tables'!$D$2:$E$10,2, FALSE)</f>
        <v>Central Region</v>
      </c>
      <c r="U941" t="str" cm="1">
        <f t="array" ref="U941">_xlfn.IFS(CleanedData[[#This Row],[Purchase Amount]]&lt;500,"Low",
CleanedData[[#This Row],[Purchase Amount]]&lt;5000,"Medium",
TRUE,"High")</f>
        <v>High</v>
      </c>
      <c r="V941" t="str">
        <f>TEXT(CleanedData[[#This Row],[Date]],"mmmm")</f>
        <v>May</v>
      </c>
      <c r="W941" t="str">
        <f>"Q"&amp;ROUNDUP(MONTH(CleanedData[[#This Row],[Date]])/3,0)</f>
        <v>Q2</v>
      </c>
      <c r="X941" t="str">
        <f>IF(CleanedData[[#This Row],[Purchase Amount]]&gt;=5000,"Yes","No")</f>
        <v>Yes</v>
      </c>
      <c r="Y941">
        <f>IF(CleanedData[[#This Row],[Recommend]]="Yes",1,0)</f>
        <v>1</v>
      </c>
      <c r="Z941" s="6">
        <f>CleanedData[[#This Row],[Purchase Amount]]*0.15</f>
        <v>788.80949999999996</v>
      </c>
      <c r="AA941" s="6">
        <f>CleanedData[[#This Row],[Purchase Amount]]*1.15</f>
        <v>6047.539499999999</v>
      </c>
    </row>
    <row r="942" spans="1:27" x14ac:dyDescent="0.3">
      <c r="A942">
        <v>1103</v>
      </c>
      <c r="B942" t="s">
        <v>1167</v>
      </c>
      <c r="C942" s="1">
        <v>45822</v>
      </c>
      <c r="D942">
        <v>49</v>
      </c>
      <c r="E942" t="s">
        <v>39</v>
      </c>
      <c r="F942" t="s">
        <v>61</v>
      </c>
      <c r="G942" t="s">
        <v>144</v>
      </c>
      <c r="H942">
        <v>5</v>
      </c>
      <c r="I942" t="s">
        <v>42</v>
      </c>
      <c r="J942" t="s">
        <v>74</v>
      </c>
      <c r="K942" t="s">
        <v>64</v>
      </c>
      <c r="L942" t="s">
        <v>42</v>
      </c>
      <c r="M942" t="s">
        <v>92</v>
      </c>
      <c r="N942" t="s">
        <v>57</v>
      </c>
      <c r="O942" t="s">
        <v>89</v>
      </c>
      <c r="P942" t="s">
        <v>70</v>
      </c>
      <c r="Q942" t="s">
        <v>93</v>
      </c>
      <c r="R942" s="6">
        <f>_xlfn.XLOOKUP(CleanedData[[#This Row],[Product]],'02_Lookup_Tables'!$A$2:$A$126,'02_Lookup_Tables'!$B$2:$B$126)</f>
        <v>4455.18</v>
      </c>
      <c r="S942" t="str">
        <f>VLOOKUP(CleanedData[[#This Row],[Product]],'02_Lookup_Tables'!$H$2:$I$126,2,FALSE)</f>
        <v>Sports &amp; Outdoors</v>
      </c>
      <c r="T942" t="str">
        <f>VLOOKUP(CleanedData[[#This Row],[Province]],'02_Lookup_Tables'!$D$2:$E$10,2, FALSE)</f>
        <v>Southern Region</v>
      </c>
      <c r="U942" t="str" cm="1">
        <f t="array" ref="U942">_xlfn.IFS(CleanedData[[#This Row],[Purchase Amount]]&lt;500,"Low",
CleanedData[[#This Row],[Purchase Amount]]&lt;5000,"Medium",
TRUE,"High")</f>
        <v>Medium</v>
      </c>
      <c r="V942" t="str">
        <f>TEXT(CleanedData[[#This Row],[Date]],"mmmm")</f>
        <v>June</v>
      </c>
      <c r="W942" t="str">
        <f>"Q"&amp;ROUNDUP(MONTH(CleanedData[[#This Row],[Date]])/3,0)</f>
        <v>Q2</v>
      </c>
      <c r="X942" t="str">
        <f>IF(CleanedData[[#This Row],[Purchase Amount]]&gt;=5000,"Yes","No")</f>
        <v>No</v>
      </c>
      <c r="Y942">
        <f>IF(CleanedData[[#This Row],[Recommend]]="Yes",1,0)</f>
        <v>0</v>
      </c>
      <c r="Z942" s="6">
        <f>CleanedData[[#This Row],[Purchase Amount]]*0.15</f>
        <v>668.27700000000004</v>
      </c>
      <c r="AA942" s="6">
        <f>CleanedData[[#This Row],[Purchase Amount]]*1.15</f>
        <v>5123.4570000000003</v>
      </c>
    </row>
    <row r="943" spans="1:27" x14ac:dyDescent="0.3">
      <c r="A943">
        <v>1104</v>
      </c>
      <c r="B943" t="s">
        <v>1168</v>
      </c>
      <c r="C943" s="1">
        <v>45721</v>
      </c>
      <c r="D943">
        <v>39</v>
      </c>
      <c r="E943" t="s">
        <v>39</v>
      </c>
      <c r="F943" t="s">
        <v>61</v>
      </c>
      <c r="G943" t="s">
        <v>563</v>
      </c>
      <c r="H943">
        <v>2</v>
      </c>
      <c r="I943" t="s">
        <v>45</v>
      </c>
      <c r="J943" t="s">
        <v>54</v>
      </c>
      <c r="K943" t="s">
        <v>44</v>
      </c>
      <c r="L943" t="s">
        <v>42</v>
      </c>
      <c r="N943" t="s">
        <v>47</v>
      </c>
      <c r="O943" t="s">
        <v>134</v>
      </c>
      <c r="P943" t="s">
        <v>8646</v>
      </c>
      <c r="Q943" t="s">
        <v>81</v>
      </c>
      <c r="R943" s="6">
        <f>_xlfn.XLOOKUP(CleanedData[[#This Row],[Product]],'02_Lookup_Tables'!$A$2:$A$126,'02_Lookup_Tables'!$B$2:$B$126)</f>
        <v>11052.57</v>
      </c>
      <c r="S943" t="str">
        <f>VLOOKUP(CleanedData[[#This Row],[Product]],'02_Lookup_Tables'!$H$2:$I$126,2,FALSE)</f>
        <v>Electronics</v>
      </c>
      <c r="T943" t="str">
        <f>VLOOKUP(CleanedData[[#This Row],[Province]],'02_Lookup_Tables'!$D$2:$E$10,2, FALSE)</f>
        <v>Southern Region</v>
      </c>
      <c r="U943" t="str" cm="1">
        <f t="array" ref="U943">_xlfn.IFS(CleanedData[[#This Row],[Purchase Amount]]&lt;500,"Low",
CleanedData[[#This Row],[Purchase Amount]]&lt;5000,"Medium",
TRUE,"High")</f>
        <v>High</v>
      </c>
      <c r="V943" t="str">
        <f>TEXT(CleanedData[[#This Row],[Date]],"mmmm")</f>
        <v>March</v>
      </c>
      <c r="W943" t="str">
        <f>"Q"&amp;ROUNDUP(MONTH(CleanedData[[#This Row],[Date]])/3,0)</f>
        <v>Q1</v>
      </c>
      <c r="X943" t="str">
        <f>IF(CleanedData[[#This Row],[Purchase Amount]]&gt;=5000,"Yes","No")</f>
        <v>Yes</v>
      </c>
      <c r="Y943">
        <f>IF(CleanedData[[#This Row],[Recommend]]="Yes",1,0)</f>
        <v>1</v>
      </c>
      <c r="Z943" s="6">
        <f>CleanedData[[#This Row],[Purchase Amount]]*0.15</f>
        <v>1657.8854999999999</v>
      </c>
      <c r="AA943" s="6">
        <f>CleanedData[[#This Row],[Purchase Amount]]*1.15</f>
        <v>12710.455499999998</v>
      </c>
    </row>
    <row r="944" spans="1:27" x14ac:dyDescent="0.3">
      <c r="A944">
        <v>1105</v>
      </c>
      <c r="B944" t="s">
        <v>1169</v>
      </c>
      <c r="C944" s="1">
        <v>45571</v>
      </c>
      <c r="D944">
        <v>78</v>
      </c>
      <c r="E944" t="s">
        <v>39</v>
      </c>
      <c r="F944" t="s">
        <v>68</v>
      </c>
      <c r="G944" t="s">
        <v>116</v>
      </c>
      <c r="H944">
        <v>3</v>
      </c>
      <c r="I944" t="s">
        <v>42</v>
      </c>
      <c r="J944" t="s">
        <v>69</v>
      </c>
      <c r="K944" t="s">
        <v>55</v>
      </c>
      <c r="L944" t="s">
        <v>42</v>
      </c>
      <c r="N944" t="s">
        <v>48</v>
      </c>
      <c r="O944" t="s">
        <v>134</v>
      </c>
      <c r="P944" t="s">
        <v>8646</v>
      </c>
      <c r="Q944" t="s">
        <v>97</v>
      </c>
      <c r="R944" s="6">
        <f>_xlfn.XLOOKUP(CleanedData[[#This Row],[Product]],'02_Lookup_Tables'!$A$2:$A$126,'02_Lookup_Tables'!$B$2:$B$126)</f>
        <v>869.65</v>
      </c>
      <c r="S944" t="str">
        <f>VLOOKUP(CleanedData[[#This Row],[Product]],'02_Lookup_Tables'!$H$2:$I$126,2,FALSE)</f>
        <v>Toys &amp; Games</v>
      </c>
      <c r="T944" t="str">
        <f>VLOOKUP(CleanedData[[#This Row],[Province]],'02_Lookup_Tables'!$D$2:$E$10,2, FALSE)</f>
        <v>Northern Region</v>
      </c>
      <c r="U944" t="str" cm="1">
        <f t="array" ref="U944">_xlfn.IFS(CleanedData[[#This Row],[Purchase Amount]]&lt;500,"Low",
CleanedData[[#This Row],[Purchase Amount]]&lt;5000,"Medium",
TRUE,"High")</f>
        <v>Medium</v>
      </c>
      <c r="V944" t="str">
        <f>TEXT(CleanedData[[#This Row],[Date]],"mmmm")</f>
        <v>October</v>
      </c>
      <c r="W944" t="str">
        <f>"Q"&amp;ROUNDUP(MONTH(CleanedData[[#This Row],[Date]])/3,0)</f>
        <v>Q4</v>
      </c>
      <c r="X944" t="str">
        <f>IF(CleanedData[[#This Row],[Purchase Amount]]&gt;=5000,"Yes","No")</f>
        <v>No</v>
      </c>
      <c r="Y944">
        <f>IF(CleanedData[[#This Row],[Recommend]]="Yes",1,0)</f>
        <v>0</v>
      </c>
      <c r="Z944" s="6">
        <f>CleanedData[[#This Row],[Purchase Amount]]*0.15</f>
        <v>130.44749999999999</v>
      </c>
      <c r="AA944" s="6">
        <f>CleanedData[[#This Row],[Purchase Amount]]*1.15</f>
        <v>1000.0974999999999</v>
      </c>
    </row>
    <row r="945" spans="1:27" x14ac:dyDescent="0.3">
      <c r="A945">
        <v>1106</v>
      </c>
      <c r="B945" t="s">
        <v>1170</v>
      </c>
      <c r="C945" s="1">
        <v>45395</v>
      </c>
      <c r="D945">
        <v>75</v>
      </c>
      <c r="E945" t="s">
        <v>60</v>
      </c>
      <c r="F945" t="s">
        <v>108</v>
      </c>
      <c r="G945" t="s">
        <v>243</v>
      </c>
      <c r="H945">
        <v>3</v>
      </c>
      <c r="I945" t="s">
        <v>42</v>
      </c>
      <c r="J945" t="s">
        <v>43</v>
      </c>
      <c r="K945" t="s">
        <v>55</v>
      </c>
      <c r="L945" t="s">
        <v>45</v>
      </c>
      <c r="M945" t="s">
        <v>165</v>
      </c>
      <c r="N945" t="s">
        <v>48</v>
      </c>
      <c r="O945" t="s">
        <v>89</v>
      </c>
      <c r="P945" t="s">
        <v>49</v>
      </c>
      <c r="Q945" t="s">
        <v>97</v>
      </c>
      <c r="R945" s="6">
        <f>_xlfn.XLOOKUP(CleanedData[[#This Row],[Product]],'02_Lookup_Tables'!$A$2:$A$126,'02_Lookup_Tables'!$B$2:$B$126)</f>
        <v>551.66</v>
      </c>
      <c r="S945" t="str">
        <f>VLOOKUP(CleanedData[[#This Row],[Product]],'02_Lookup_Tables'!$H$2:$I$126,2,FALSE)</f>
        <v>Accessories</v>
      </c>
      <c r="T945" t="str">
        <f>VLOOKUP(CleanedData[[#This Row],[Province]],'02_Lookup_Tables'!$D$2:$E$10,2, FALSE)</f>
        <v>Gauteng Region</v>
      </c>
      <c r="U945" t="str" cm="1">
        <f t="array" ref="U945">_xlfn.IFS(CleanedData[[#This Row],[Purchase Amount]]&lt;500,"Low",
CleanedData[[#This Row],[Purchase Amount]]&lt;5000,"Medium",
TRUE,"High")</f>
        <v>Medium</v>
      </c>
      <c r="V945" t="str">
        <f>TEXT(CleanedData[[#This Row],[Date]],"mmmm")</f>
        <v>April</v>
      </c>
      <c r="W945" t="str">
        <f>"Q"&amp;ROUNDUP(MONTH(CleanedData[[#This Row],[Date]])/3,0)</f>
        <v>Q2</v>
      </c>
      <c r="X945" t="str">
        <f>IF(CleanedData[[#This Row],[Purchase Amount]]&gt;=5000,"Yes","No")</f>
        <v>No</v>
      </c>
      <c r="Y945">
        <f>IF(CleanedData[[#This Row],[Recommend]]="Yes",1,0)</f>
        <v>0</v>
      </c>
      <c r="Z945" s="6">
        <f>CleanedData[[#This Row],[Purchase Amount]]*0.15</f>
        <v>82.748999999999995</v>
      </c>
      <c r="AA945" s="6">
        <f>CleanedData[[#This Row],[Purchase Amount]]*1.15</f>
        <v>634.40899999999988</v>
      </c>
    </row>
    <row r="946" spans="1:27" x14ac:dyDescent="0.3">
      <c r="A946">
        <v>1107</v>
      </c>
      <c r="B946" t="s">
        <v>1171</v>
      </c>
      <c r="C946" s="1">
        <v>45818</v>
      </c>
      <c r="D946">
        <v>23</v>
      </c>
      <c r="E946" t="s">
        <v>52</v>
      </c>
      <c r="F946" t="s">
        <v>130</v>
      </c>
      <c r="G946" t="s">
        <v>248</v>
      </c>
      <c r="H946">
        <v>5</v>
      </c>
      <c r="I946" t="s">
        <v>45</v>
      </c>
      <c r="J946" t="s">
        <v>74</v>
      </c>
      <c r="K946" t="s">
        <v>64</v>
      </c>
      <c r="L946" t="s">
        <v>45</v>
      </c>
      <c r="M946" t="s">
        <v>65</v>
      </c>
      <c r="N946" t="s">
        <v>57</v>
      </c>
      <c r="O946" t="s">
        <v>89</v>
      </c>
      <c r="P946" t="s">
        <v>70</v>
      </c>
      <c r="Q946" t="s">
        <v>66</v>
      </c>
      <c r="R946" s="6">
        <f>_xlfn.XLOOKUP(CleanedData[[#This Row],[Product]],'02_Lookup_Tables'!$A$2:$A$126,'02_Lookup_Tables'!$B$2:$B$126)</f>
        <v>8798.49</v>
      </c>
      <c r="S946" t="str">
        <f>VLOOKUP(CleanedData[[#This Row],[Product]],'02_Lookup_Tables'!$H$2:$I$126,2,FALSE)</f>
        <v>Toys &amp; Games</v>
      </c>
      <c r="T946" t="str">
        <f>VLOOKUP(CleanedData[[#This Row],[Province]],'02_Lookup_Tables'!$D$2:$E$10,2, FALSE)</f>
        <v>Eastern Region</v>
      </c>
      <c r="U946" t="str" cm="1">
        <f t="array" ref="U946">_xlfn.IFS(CleanedData[[#This Row],[Purchase Amount]]&lt;500,"Low",
CleanedData[[#This Row],[Purchase Amount]]&lt;5000,"Medium",
TRUE,"High")</f>
        <v>High</v>
      </c>
      <c r="V946" t="str">
        <f>TEXT(CleanedData[[#This Row],[Date]],"mmmm")</f>
        <v>June</v>
      </c>
      <c r="W946" t="str">
        <f>"Q"&amp;ROUNDUP(MONTH(CleanedData[[#This Row],[Date]])/3,0)</f>
        <v>Q2</v>
      </c>
      <c r="X946" t="str">
        <f>IF(CleanedData[[#This Row],[Purchase Amount]]&gt;=5000,"Yes","No")</f>
        <v>Yes</v>
      </c>
      <c r="Y946">
        <f>IF(CleanedData[[#This Row],[Recommend]]="Yes",1,0)</f>
        <v>1</v>
      </c>
      <c r="Z946" s="6">
        <f>CleanedData[[#This Row],[Purchase Amount]]*0.15</f>
        <v>1319.7735</v>
      </c>
      <c r="AA946" s="6">
        <f>CleanedData[[#This Row],[Purchase Amount]]*1.15</f>
        <v>10118.263499999999</v>
      </c>
    </row>
    <row r="947" spans="1:27" x14ac:dyDescent="0.3">
      <c r="A947">
        <v>1108</v>
      </c>
      <c r="B947" t="s">
        <v>1172</v>
      </c>
      <c r="C947" s="1">
        <v>45538</v>
      </c>
      <c r="D947">
        <v>38</v>
      </c>
      <c r="E947" t="s">
        <v>52</v>
      </c>
      <c r="F947" t="s">
        <v>130</v>
      </c>
      <c r="G947" t="s">
        <v>120</v>
      </c>
      <c r="H947">
        <v>5</v>
      </c>
      <c r="I947" t="s">
        <v>45</v>
      </c>
      <c r="J947" t="s">
        <v>74</v>
      </c>
      <c r="K947" t="s">
        <v>64</v>
      </c>
      <c r="L947" t="s">
        <v>42</v>
      </c>
      <c r="M947" t="s">
        <v>65</v>
      </c>
      <c r="N947" t="s">
        <v>57</v>
      </c>
      <c r="O947" t="s">
        <v>89</v>
      </c>
      <c r="P947" t="s">
        <v>70</v>
      </c>
      <c r="Q947" t="s">
        <v>81</v>
      </c>
      <c r="R947" s="6">
        <f>_xlfn.XLOOKUP(CleanedData[[#This Row],[Product]],'02_Lookup_Tables'!$A$2:$A$126,'02_Lookup_Tables'!$B$2:$B$126)</f>
        <v>471.63</v>
      </c>
      <c r="S947" t="str">
        <f>VLOOKUP(CleanedData[[#This Row],[Product]],'02_Lookup_Tables'!$H$2:$I$126,2,FALSE)</f>
        <v>Beauty &amp; Personal Care</v>
      </c>
      <c r="T947" t="str">
        <f>VLOOKUP(CleanedData[[#This Row],[Province]],'02_Lookup_Tables'!$D$2:$E$10,2, FALSE)</f>
        <v>Eastern Region</v>
      </c>
      <c r="U947" t="str" cm="1">
        <f t="array" ref="U947">_xlfn.IFS(CleanedData[[#This Row],[Purchase Amount]]&lt;500,"Low",
CleanedData[[#This Row],[Purchase Amount]]&lt;5000,"Medium",
TRUE,"High")</f>
        <v>Low</v>
      </c>
      <c r="V947" t="str">
        <f>TEXT(CleanedData[[#This Row],[Date]],"mmmm")</f>
        <v>September</v>
      </c>
      <c r="W947" t="str">
        <f>"Q"&amp;ROUNDUP(MONTH(CleanedData[[#This Row],[Date]])/3,0)</f>
        <v>Q3</v>
      </c>
      <c r="X947" t="str">
        <f>IF(CleanedData[[#This Row],[Purchase Amount]]&gt;=5000,"Yes","No")</f>
        <v>No</v>
      </c>
      <c r="Y947">
        <f>IF(CleanedData[[#This Row],[Recommend]]="Yes",1,0)</f>
        <v>1</v>
      </c>
      <c r="Z947" s="6">
        <f>CleanedData[[#This Row],[Purchase Amount]]*0.15</f>
        <v>70.744500000000002</v>
      </c>
      <c r="AA947" s="6">
        <f>CleanedData[[#This Row],[Purchase Amount]]*1.15</f>
        <v>542.3744999999999</v>
      </c>
    </row>
    <row r="948" spans="1:27" x14ac:dyDescent="0.3">
      <c r="A948">
        <v>1110</v>
      </c>
      <c r="B948" t="s">
        <v>1173</v>
      </c>
      <c r="C948" s="1">
        <v>45735</v>
      </c>
      <c r="D948">
        <v>40</v>
      </c>
      <c r="E948" t="s">
        <v>52</v>
      </c>
      <c r="F948" t="s">
        <v>130</v>
      </c>
      <c r="G948" t="s">
        <v>84</v>
      </c>
      <c r="H948">
        <v>3</v>
      </c>
      <c r="I948" t="s">
        <v>45</v>
      </c>
      <c r="J948" t="s">
        <v>69</v>
      </c>
      <c r="K948" t="s">
        <v>64</v>
      </c>
      <c r="L948" t="s">
        <v>45</v>
      </c>
      <c r="M948" t="s">
        <v>156</v>
      </c>
      <c r="N948" t="s">
        <v>48</v>
      </c>
      <c r="O948" t="s">
        <v>148</v>
      </c>
      <c r="P948" t="s">
        <v>49</v>
      </c>
      <c r="Q948" t="s">
        <v>81</v>
      </c>
      <c r="R948" s="6">
        <f>_xlfn.XLOOKUP(CleanedData[[#This Row],[Product]],'02_Lookup_Tables'!$A$2:$A$126,'02_Lookup_Tables'!$B$2:$B$126)</f>
        <v>1158.56</v>
      </c>
      <c r="S948" t="str">
        <f>VLOOKUP(CleanedData[[#This Row],[Product]],'02_Lookup_Tables'!$H$2:$I$126,2,FALSE)</f>
        <v>Toys &amp; Games</v>
      </c>
      <c r="T948" t="str">
        <f>VLOOKUP(CleanedData[[#This Row],[Province]],'02_Lookup_Tables'!$D$2:$E$10,2, FALSE)</f>
        <v>Eastern Region</v>
      </c>
      <c r="U948" t="str" cm="1">
        <f t="array" ref="U948">_xlfn.IFS(CleanedData[[#This Row],[Purchase Amount]]&lt;500,"Low",
CleanedData[[#This Row],[Purchase Amount]]&lt;5000,"Medium",
TRUE,"High")</f>
        <v>Medium</v>
      </c>
      <c r="V948" t="str">
        <f>TEXT(CleanedData[[#This Row],[Date]],"mmmm")</f>
        <v>March</v>
      </c>
      <c r="W948" t="str">
        <f>"Q"&amp;ROUNDUP(MONTH(CleanedData[[#This Row],[Date]])/3,0)</f>
        <v>Q1</v>
      </c>
      <c r="X948" t="str">
        <f>IF(CleanedData[[#This Row],[Purchase Amount]]&gt;=5000,"Yes","No")</f>
        <v>No</v>
      </c>
      <c r="Y948">
        <f>IF(CleanedData[[#This Row],[Recommend]]="Yes",1,0)</f>
        <v>1</v>
      </c>
      <c r="Z948" s="6">
        <f>CleanedData[[#This Row],[Purchase Amount]]*0.15</f>
        <v>173.78399999999999</v>
      </c>
      <c r="AA948" s="6">
        <f>CleanedData[[#This Row],[Purchase Amount]]*1.15</f>
        <v>1332.3439999999998</v>
      </c>
    </row>
    <row r="949" spans="1:27" x14ac:dyDescent="0.3">
      <c r="A949">
        <v>1111</v>
      </c>
      <c r="B949" t="s">
        <v>1174</v>
      </c>
      <c r="C949" s="1">
        <v>45303</v>
      </c>
      <c r="D949">
        <v>76</v>
      </c>
      <c r="E949" t="s">
        <v>60</v>
      </c>
      <c r="F949" t="s">
        <v>40</v>
      </c>
      <c r="G949" t="s">
        <v>164</v>
      </c>
      <c r="H949">
        <v>5</v>
      </c>
      <c r="I949" t="s">
        <v>42</v>
      </c>
      <c r="J949" t="s">
        <v>43</v>
      </c>
      <c r="K949" t="s">
        <v>44</v>
      </c>
      <c r="L949" t="s">
        <v>42</v>
      </c>
      <c r="M949" t="s">
        <v>65</v>
      </c>
      <c r="N949" t="s">
        <v>57</v>
      </c>
      <c r="O949" t="s">
        <v>89</v>
      </c>
      <c r="P949" t="s">
        <v>70</v>
      </c>
      <c r="Q949" t="s">
        <v>97</v>
      </c>
      <c r="R949" s="6">
        <f>_xlfn.XLOOKUP(CleanedData[[#This Row],[Product]],'02_Lookup_Tables'!$A$2:$A$126,'02_Lookup_Tables'!$B$2:$B$126)</f>
        <v>440.87</v>
      </c>
      <c r="S949" t="str">
        <f>VLOOKUP(CleanedData[[#This Row],[Product]],'02_Lookup_Tables'!$H$2:$I$126,2,FALSE)</f>
        <v>Home &amp; Living</v>
      </c>
      <c r="T949" t="str">
        <f>VLOOKUP(CleanedData[[#This Row],[Province]],'02_Lookup_Tables'!$D$2:$E$10,2, FALSE)</f>
        <v>Northern Region</v>
      </c>
      <c r="U949" t="str" cm="1">
        <f t="array" ref="U949">_xlfn.IFS(CleanedData[[#This Row],[Purchase Amount]]&lt;500,"Low",
CleanedData[[#This Row],[Purchase Amount]]&lt;5000,"Medium",
TRUE,"High")</f>
        <v>Low</v>
      </c>
      <c r="V949" t="str">
        <f>TEXT(CleanedData[[#This Row],[Date]],"mmmm")</f>
        <v>January</v>
      </c>
      <c r="W949" t="str">
        <f>"Q"&amp;ROUNDUP(MONTH(CleanedData[[#This Row],[Date]])/3,0)</f>
        <v>Q1</v>
      </c>
      <c r="X949" t="str">
        <f>IF(CleanedData[[#This Row],[Purchase Amount]]&gt;=5000,"Yes","No")</f>
        <v>No</v>
      </c>
      <c r="Y949">
        <f>IF(CleanedData[[#This Row],[Recommend]]="Yes",1,0)</f>
        <v>0</v>
      </c>
      <c r="Z949" s="6">
        <f>CleanedData[[#This Row],[Purchase Amount]]*0.15</f>
        <v>66.130499999999998</v>
      </c>
      <c r="AA949" s="6">
        <f>CleanedData[[#This Row],[Purchase Amount]]*1.15</f>
        <v>507.00049999999999</v>
      </c>
    </row>
    <row r="950" spans="1:27" x14ac:dyDescent="0.3">
      <c r="A950">
        <v>1112</v>
      </c>
      <c r="B950" t="s">
        <v>1175</v>
      </c>
      <c r="C950" s="1">
        <v>45614</v>
      </c>
      <c r="D950">
        <v>30</v>
      </c>
      <c r="E950" t="s">
        <v>52</v>
      </c>
      <c r="F950" t="s">
        <v>61</v>
      </c>
      <c r="G950" t="s">
        <v>162</v>
      </c>
      <c r="H950">
        <v>3</v>
      </c>
      <c r="I950" t="s">
        <v>42</v>
      </c>
      <c r="J950" t="s">
        <v>63</v>
      </c>
      <c r="K950" t="s">
        <v>44</v>
      </c>
      <c r="L950" t="s">
        <v>45</v>
      </c>
      <c r="N950" t="s">
        <v>48</v>
      </c>
      <c r="O950" t="s">
        <v>134</v>
      </c>
      <c r="P950" t="s">
        <v>8646</v>
      </c>
      <c r="Q950" t="s">
        <v>58</v>
      </c>
      <c r="R950" s="6">
        <f>_xlfn.XLOOKUP(CleanedData[[#This Row],[Product]],'02_Lookup_Tables'!$A$2:$A$126,'02_Lookup_Tables'!$B$2:$B$126)</f>
        <v>3086.4</v>
      </c>
      <c r="S950" t="str">
        <f>VLOOKUP(CleanedData[[#This Row],[Product]],'02_Lookup_Tables'!$H$2:$I$126,2,FALSE)</f>
        <v>Home &amp; Living</v>
      </c>
      <c r="T950" t="str">
        <f>VLOOKUP(CleanedData[[#This Row],[Province]],'02_Lookup_Tables'!$D$2:$E$10,2, FALSE)</f>
        <v>Southern Region</v>
      </c>
      <c r="U950" t="str" cm="1">
        <f t="array" ref="U950">_xlfn.IFS(CleanedData[[#This Row],[Purchase Amount]]&lt;500,"Low",
CleanedData[[#This Row],[Purchase Amount]]&lt;5000,"Medium",
TRUE,"High")</f>
        <v>Medium</v>
      </c>
      <c r="V950" t="str">
        <f>TEXT(CleanedData[[#This Row],[Date]],"mmmm")</f>
        <v>November</v>
      </c>
      <c r="W950" t="str">
        <f>"Q"&amp;ROUNDUP(MONTH(CleanedData[[#This Row],[Date]])/3,0)</f>
        <v>Q4</v>
      </c>
      <c r="X950" t="str">
        <f>IF(CleanedData[[#This Row],[Purchase Amount]]&gt;=5000,"Yes","No")</f>
        <v>No</v>
      </c>
      <c r="Y950">
        <f>IF(CleanedData[[#This Row],[Recommend]]="Yes",1,0)</f>
        <v>0</v>
      </c>
      <c r="Z950" s="6">
        <f>CleanedData[[#This Row],[Purchase Amount]]*0.15</f>
        <v>462.96</v>
      </c>
      <c r="AA950" s="6">
        <f>CleanedData[[#This Row],[Purchase Amount]]*1.15</f>
        <v>3549.3599999999997</v>
      </c>
    </row>
    <row r="951" spans="1:27" x14ac:dyDescent="0.3">
      <c r="A951">
        <v>1113</v>
      </c>
      <c r="B951" t="s">
        <v>1176</v>
      </c>
      <c r="C951" s="1">
        <v>45367</v>
      </c>
      <c r="D951">
        <v>50</v>
      </c>
      <c r="E951" t="s">
        <v>39</v>
      </c>
      <c r="F951" t="s">
        <v>61</v>
      </c>
      <c r="G951" t="s">
        <v>342</v>
      </c>
      <c r="H951">
        <v>4</v>
      </c>
      <c r="I951" t="s">
        <v>42</v>
      </c>
      <c r="J951" t="s">
        <v>63</v>
      </c>
      <c r="K951" t="s">
        <v>44</v>
      </c>
      <c r="L951" t="s">
        <v>42</v>
      </c>
      <c r="M951" t="s">
        <v>184</v>
      </c>
      <c r="N951" t="s">
        <v>96</v>
      </c>
      <c r="O951" t="s">
        <v>148</v>
      </c>
      <c r="P951" t="s">
        <v>49</v>
      </c>
      <c r="Q951" t="s">
        <v>93</v>
      </c>
      <c r="R951" s="6">
        <f>_xlfn.XLOOKUP(CleanedData[[#This Row],[Product]],'02_Lookup_Tables'!$A$2:$A$126,'02_Lookup_Tables'!$B$2:$B$126)</f>
        <v>529.15</v>
      </c>
      <c r="S951" t="str">
        <f>VLOOKUP(CleanedData[[#This Row],[Product]],'02_Lookup_Tables'!$H$2:$I$126,2,FALSE)</f>
        <v>Accessories</v>
      </c>
      <c r="T951" t="str">
        <f>VLOOKUP(CleanedData[[#This Row],[Province]],'02_Lookup_Tables'!$D$2:$E$10,2, FALSE)</f>
        <v>Southern Region</v>
      </c>
      <c r="U951" t="str" cm="1">
        <f t="array" ref="U951">_xlfn.IFS(CleanedData[[#This Row],[Purchase Amount]]&lt;500,"Low",
CleanedData[[#This Row],[Purchase Amount]]&lt;5000,"Medium",
TRUE,"High")</f>
        <v>Medium</v>
      </c>
      <c r="V951" t="str">
        <f>TEXT(CleanedData[[#This Row],[Date]],"mmmm")</f>
        <v>March</v>
      </c>
      <c r="W951" t="str">
        <f>"Q"&amp;ROUNDUP(MONTH(CleanedData[[#This Row],[Date]])/3,0)</f>
        <v>Q1</v>
      </c>
      <c r="X951" t="str">
        <f>IF(CleanedData[[#This Row],[Purchase Amount]]&gt;=5000,"Yes","No")</f>
        <v>No</v>
      </c>
      <c r="Y951">
        <f>IF(CleanedData[[#This Row],[Recommend]]="Yes",1,0)</f>
        <v>0</v>
      </c>
      <c r="Z951" s="6">
        <f>CleanedData[[#This Row],[Purchase Amount]]*0.15</f>
        <v>79.372499999999988</v>
      </c>
      <c r="AA951" s="6">
        <f>CleanedData[[#This Row],[Purchase Amount]]*1.15</f>
        <v>608.52249999999992</v>
      </c>
    </row>
    <row r="952" spans="1:27" x14ac:dyDescent="0.3">
      <c r="A952">
        <v>1114</v>
      </c>
      <c r="B952" t="s">
        <v>1177</v>
      </c>
      <c r="C952" s="1">
        <v>45801</v>
      </c>
      <c r="D952">
        <v>34</v>
      </c>
      <c r="E952" t="s">
        <v>52</v>
      </c>
      <c r="F952" t="s">
        <v>72</v>
      </c>
      <c r="G952" t="s">
        <v>53</v>
      </c>
      <c r="H952">
        <v>3</v>
      </c>
      <c r="I952" t="s">
        <v>42</v>
      </c>
      <c r="J952" t="s">
        <v>69</v>
      </c>
      <c r="K952" t="s">
        <v>64</v>
      </c>
      <c r="L952" t="s">
        <v>42</v>
      </c>
      <c r="M952" t="s">
        <v>123</v>
      </c>
      <c r="N952" t="s">
        <v>48</v>
      </c>
      <c r="O952" t="s">
        <v>89</v>
      </c>
      <c r="P952" t="s">
        <v>49</v>
      </c>
      <c r="Q952" t="s">
        <v>58</v>
      </c>
      <c r="R952" s="6">
        <f>_xlfn.XLOOKUP(CleanedData[[#This Row],[Product]],'02_Lookup_Tables'!$A$2:$A$126,'02_Lookup_Tables'!$B$2:$B$126)</f>
        <v>444.38</v>
      </c>
      <c r="S952" t="str">
        <f>VLOOKUP(CleanedData[[#This Row],[Product]],'02_Lookup_Tables'!$H$2:$I$126,2,FALSE)</f>
        <v>Beauty &amp; Personal Care</v>
      </c>
      <c r="T952" t="str">
        <f>VLOOKUP(CleanedData[[#This Row],[Province]],'02_Lookup_Tables'!$D$2:$E$10,2, FALSE)</f>
        <v>Central Region</v>
      </c>
      <c r="U952" t="str" cm="1">
        <f t="array" ref="U952">_xlfn.IFS(CleanedData[[#This Row],[Purchase Amount]]&lt;500,"Low",
CleanedData[[#This Row],[Purchase Amount]]&lt;5000,"Medium",
TRUE,"High")</f>
        <v>Low</v>
      </c>
      <c r="V952" t="str">
        <f>TEXT(CleanedData[[#This Row],[Date]],"mmmm")</f>
        <v>May</v>
      </c>
      <c r="W952" t="str">
        <f>"Q"&amp;ROUNDUP(MONTH(CleanedData[[#This Row],[Date]])/3,0)</f>
        <v>Q2</v>
      </c>
      <c r="X952" t="str">
        <f>IF(CleanedData[[#This Row],[Purchase Amount]]&gt;=5000,"Yes","No")</f>
        <v>No</v>
      </c>
      <c r="Y952">
        <f>IF(CleanedData[[#This Row],[Recommend]]="Yes",1,0)</f>
        <v>0</v>
      </c>
      <c r="Z952" s="6">
        <f>CleanedData[[#This Row],[Purchase Amount]]*0.15</f>
        <v>66.656999999999996</v>
      </c>
      <c r="AA952" s="6">
        <f>CleanedData[[#This Row],[Purchase Amount]]*1.15</f>
        <v>511.03699999999998</v>
      </c>
    </row>
    <row r="953" spans="1:27" x14ac:dyDescent="0.3">
      <c r="A953">
        <v>1115</v>
      </c>
      <c r="B953" t="s">
        <v>1178</v>
      </c>
      <c r="C953" s="1">
        <v>45775</v>
      </c>
      <c r="D953">
        <v>78</v>
      </c>
      <c r="E953" t="s">
        <v>60</v>
      </c>
      <c r="F953" t="s">
        <v>108</v>
      </c>
      <c r="G953" t="s">
        <v>114</v>
      </c>
      <c r="H953">
        <v>3</v>
      </c>
      <c r="I953" t="s">
        <v>45</v>
      </c>
      <c r="J953" t="s">
        <v>74</v>
      </c>
      <c r="K953" t="s">
        <v>44</v>
      </c>
      <c r="L953" t="s">
        <v>42</v>
      </c>
      <c r="M953" t="s">
        <v>165</v>
      </c>
      <c r="N953" t="s">
        <v>48</v>
      </c>
      <c r="O953" t="s">
        <v>89</v>
      </c>
      <c r="P953" t="s">
        <v>49</v>
      </c>
      <c r="Q953" t="s">
        <v>97</v>
      </c>
      <c r="R953" s="6">
        <f>_xlfn.XLOOKUP(CleanedData[[#This Row],[Product]],'02_Lookup_Tables'!$A$2:$A$126,'02_Lookup_Tables'!$B$2:$B$126)</f>
        <v>1440.59</v>
      </c>
      <c r="S953" t="str">
        <f>VLOOKUP(CleanedData[[#This Row],[Product]],'02_Lookup_Tables'!$H$2:$I$126,2,FALSE)</f>
        <v>Beauty &amp; Personal Care</v>
      </c>
      <c r="T953" t="str">
        <f>VLOOKUP(CleanedData[[#This Row],[Province]],'02_Lookup_Tables'!$D$2:$E$10,2, FALSE)</f>
        <v>Gauteng Region</v>
      </c>
      <c r="U953" t="str" cm="1">
        <f t="array" ref="U953">_xlfn.IFS(CleanedData[[#This Row],[Purchase Amount]]&lt;500,"Low",
CleanedData[[#This Row],[Purchase Amount]]&lt;5000,"Medium",
TRUE,"High")</f>
        <v>Medium</v>
      </c>
      <c r="V953" t="str">
        <f>TEXT(CleanedData[[#This Row],[Date]],"mmmm")</f>
        <v>April</v>
      </c>
      <c r="W953" t="str">
        <f>"Q"&amp;ROUNDUP(MONTH(CleanedData[[#This Row],[Date]])/3,0)</f>
        <v>Q2</v>
      </c>
      <c r="X953" t="str">
        <f>IF(CleanedData[[#This Row],[Purchase Amount]]&gt;=5000,"Yes","No")</f>
        <v>No</v>
      </c>
      <c r="Y953">
        <f>IF(CleanedData[[#This Row],[Recommend]]="Yes",1,0)</f>
        <v>1</v>
      </c>
      <c r="Z953" s="6">
        <f>CleanedData[[#This Row],[Purchase Amount]]*0.15</f>
        <v>216.08849999999998</v>
      </c>
      <c r="AA953" s="6">
        <f>CleanedData[[#This Row],[Purchase Amount]]*1.15</f>
        <v>1656.6784999999998</v>
      </c>
    </row>
    <row r="954" spans="1:27" x14ac:dyDescent="0.3">
      <c r="A954">
        <v>1116</v>
      </c>
      <c r="B954" t="s">
        <v>1179</v>
      </c>
      <c r="C954" s="1">
        <v>45912</v>
      </c>
      <c r="D954">
        <v>63</v>
      </c>
      <c r="E954" t="s">
        <v>39</v>
      </c>
      <c r="F954" t="s">
        <v>72</v>
      </c>
      <c r="G954" t="s">
        <v>340</v>
      </c>
      <c r="H954">
        <v>5</v>
      </c>
      <c r="I954" t="s">
        <v>42</v>
      </c>
      <c r="J954" t="s">
        <v>74</v>
      </c>
      <c r="K954" t="s">
        <v>64</v>
      </c>
      <c r="L954" t="s">
        <v>42</v>
      </c>
      <c r="M954" t="s">
        <v>151</v>
      </c>
      <c r="N954" t="s">
        <v>57</v>
      </c>
      <c r="O954" t="s">
        <v>89</v>
      </c>
      <c r="P954" t="s">
        <v>70</v>
      </c>
      <c r="Q954" t="s">
        <v>50</v>
      </c>
      <c r="R954" s="6">
        <f>_xlfn.XLOOKUP(CleanedData[[#This Row],[Product]],'02_Lookup_Tables'!$A$2:$A$126,'02_Lookup_Tables'!$B$2:$B$126)</f>
        <v>828.82</v>
      </c>
      <c r="S954" t="str">
        <f>VLOOKUP(CleanedData[[#This Row],[Product]],'02_Lookup_Tables'!$H$2:$I$126,2,FALSE)</f>
        <v>Home Devices</v>
      </c>
      <c r="T954" t="str">
        <f>VLOOKUP(CleanedData[[#This Row],[Province]],'02_Lookup_Tables'!$D$2:$E$10,2, FALSE)</f>
        <v>Central Region</v>
      </c>
      <c r="U954" t="str" cm="1">
        <f t="array" ref="U954">_xlfn.IFS(CleanedData[[#This Row],[Purchase Amount]]&lt;500,"Low",
CleanedData[[#This Row],[Purchase Amount]]&lt;5000,"Medium",
TRUE,"High")</f>
        <v>Medium</v>
      </c>
      <c r="V954" t="str">
        <f>TEXT(CleanedData[[#This Row],[Date]],"mmmm")</f>
        <v>September</v>
      </c>
      <c r="W954" t="str">
        <f>"Q"&amp;ROUNDUP(MONTH(CleanedData[[#This Row],[Date]])/3,0)</f>
        <v>Q3</v>
      </c>
      <c r="X954" t="str">
        <f>IF(CleanedData[[#This Row],[Purchase Amount]]&gt;=5000,"Yes","No")</f>
        <v>No</v>
      </c>
      <c r="Y954">
        <f>IF(CleanedData[[#This Row],[Recommend]]="Yes",1,0)</f>
        <v>0</v>
      </c>
      <c r="Z954" s="6">
        <f>CleanedData[[#This Row],[Purchase Amount]]*0.15</f>
        <v>124.32300000000001</v>
      </c>
      <c r="AA954" s="6">
        <f>CleanedData[[#This Row],[Purchase Amount]]*1.15</f>
        <v>953.14300000000003</v>
      </c>
    </row>
    <row r="955" spans="1:27" x14ac:dyDescent="0.3">
      <c r="A955">
        <v>1117</v>
      </c>
      <c r="B955" t="s">
        <v>1180</v>
      </c>
      <c r="C955" s="1">
        <v>45739</v>
      </c>
      <c r="D955">
        <v>46</v>
      </c>
      <c r="E955" t="s">
        <v>52</v>
      </c>
      <c r="F955" t="s">
        <v>40</v>
      </c>
      <c r="G955" t="s">
        <v>248</v>
      </c>
      <c r="H955">
        <v>5</v>
      </c>
      <c r="I955" t="s">
        <v>42</v>
      </c>
      <c r="J955" t="s">
        <v>74</v>
      </c>
      <c r="K955" t="s">
        <v>64</v>
      </c>
      <c r="L955" t="s">
        <v>42</v>
      </c>
      <c r="M955" t="s">
        <v>165</v>
      </c>
      <c r="N955" t="s">
        <v>57</v>
      </c>
      <c r="O955" t="s">
        <v>89</v>
      </c>
      <c r="P955" t="s">
        <v>70</v>
      </c>
      <c r="Q955" t="s">
        <v>93</v>
      </c>
      <c r="R955" s="6">
        <f>_xlfn.XLOOKUP(CleanedData[[#This Row],[Product]],'02_Lookup_Tables'!$A$2:$A$126,'02_Lookup_Tables'!$B$2:$B$126)</f>
        <v>8798.49</v>
      </c>
      <c r="S955" t="str">
        <f>VLOOKUP(CleanedData[[#This Row],[Product]],'02_Lookup_Tables'!$H$2:$I$126,2,FALSE)</f>
        <v>Toys &amp; Games</v>
      </c>
      <c r="T955" t="str">
        <f>VLOOKUP(CleanedData[[#This Row],[Province]],'02_Lookup_Tables'!$D$2:$E$10,2, FALSE)</f>
        <v>Northern Region</v>
      </c>
      <c r="U955" t="str" cm="1">
        <f t="array" ref="U955">_xlfn.IFS(CleanedData[[#This Row],[Purchase Amount]]&lt;500,"Low",
CleanedData[[#This Row],[Purchase Amount]]&lt;5000,"Medium",
TRUE,"High")</f>
        <v>High</v>
      </c>
      <c r="V955" t="str">
        <f>TEXT(CleanedData[[#This Row],[Date]],"mmmm")</f>
        <v>March</v>
      </c>
      <c r="W955" t="str">
        <f>"Q"&amp;ROUNDUP(MONTH(CleanedData[[#This Row],[Date]])/3,0)</f>
        <v>Q1</v>
      </c>
      <c r="X955" t="str">
        <f>IF(CleanedData[[#This Row],[Purchase Amount]]&gt;=5000,"Yes","No")</f>
        <v>Yes</v>
      </c>
      <c r="Y955">
        <f>IF(CleanedData[[#This Row],[Recommend]]="Yes",1,0)</f>
        <v>0</v>
      </c>
      <c r="Z955" s="6">
        <f>CleanedData[[#This Row],[Purchase Amount]]*0.15</f>
        <v>1319.7735</v>
      </c>
      <c r="AA955" s="6">
        <f>CleanedData[[#This Row],[Purchase Amount]]*1.15</f>
        <v>10118.263499999999</v>
      </c>
    </row>
    <row r="956" spans="1:27" x14ac:dyDescent="0.3">
      <c r="A956">
        <v>1119</v>
      </c>
      <c r="B956" t="s">
        <v>1181</v>
      </c>
      <c r="C956" s="1">
        <v>45366</v>
      </c>
      <c r="D956">
        <v>68</v>
      </c>
      <c r="E956" t="s">
        <v>60</v>
      </c>
      <c r="F956" t="s">
        <v>83</v>
      </c>
      <c r="G956" t="s">
        <v>313</v>
      </c>
      <c r="H956">
        <v>5</v>
      </c>
      <c r="I956" t="s">
        <v>45</v>
      </c>
      <c r="J956" t="s">
        <v>74</v>
      </c>
      <c r="K956" t="s">
        <v>64</v>
      </c>
      <c r="L956" t="s">
        <v>42</v>
      </c>
      <c r="M956" t="s">
        <v>112</v>
      </c>
      <c r="N956" t="s">
        <v>57</v>
      </c>
      <c r="O956" t="s">
        <v>48</v>
      </c>
      <c r="P956" t="s">
        <v>49</v>
      </c>
      <c r="Q956" t="s">
        <v>97</v>
      </c>
      <c r="R956" s="6">
        <f>_xlfn.XLOOKUP(CleanedData[[#This Row],[Product]],'02_Lookup_Tables'!$A$2:$A$126,'02_Lookup_Tables'!$B$2:$B$126)</f>
        <v>283.57</v>
      </c>
      <c r="S956" t="str">
        <f>VLOOKUP(CleanedData[[#This Row],[Product]],'02_Lookup_Tables'!$H$2:$I$126,2,FALSE)</f>
        <v>Accessories</v>
      </c>
      <c r="T956" t="str">
        <f>VLOOKUP(CleanedData[[#This Row],[Province]],'02_Lookup_Tables'!$D$2:$E$10,2, FALSE)</f>
        <v>Western Region</v>
      </c>
      <c r="U956" t="str" cm="1">
        <f t="array" ref="U956">_xlfn.IFS(CleanedData[[#This Row],[Purchase Amount]]&lt;500,"Low",
CleanedData[[#This Row],[Purchase Amount]]&lt;5000,"Medium",
TRUE,"High")</f>
        <v>Low</v>
      </c>
      <c r="V956" t="str">
        <f>TEXT(CleanedData[[#This Row],[Date]],"mmmm")</f>
        <v>March</v>
      </c>
      <c r="W956" t="str">
        <f>"Q"&amp;ROUNDUP(MONTH(CleanedData[[#This Row],[Date]])/3,0)</f>
        <v>Q1</v>
      </c>
      <c r="X956" t="str">
        <f>IF(CleanedData[[#This Row],[Purchase Amount]]&gt;=5000,"Yes","No")</f>
        <v>No</v>
      </c>
      <c r="Y956">
        <f>IF(CleanedData[[#This Row],[Recommend]]="Yes",1,0)</f>
        <v>1</v>
      </c>
      <c r="Z956" s="6">
        <f>CleanedData[[#This Row],[Purchase Amount]]*0.15</f>
        <v>42.535499999999999</v>
      </c>
      <c r="AA956" s="6">
        <f>CleanedData[[#This Row],[Purchase Amount]]*1.15</f>
        <v>326.10549999999995</v>
      </c>
    </row>
    <row r="957" spans="1:27" x14ac:dyDescent="0.3">
      <c r="A957">
        <v>1120</v>
      </c>
      <c r="B957" t="s">
        <v>1182</v>
      </c>
      <c r="C957" s="1">
        <v>45671</v>
      </c>
      <c r="D957">
        <v>80</v>
      </c>
      <c r="E957" t="s">
        <v>39</v>
      </c>
      <c r="F957" t="s">
        <v>77</v>
      </c>
      <c r="G957" t="s">
        <v>212</v>
      </c>
      <c r="H957">
        <v>1</v>
      </c>
      <c r="I957" t="s">
        <v>45</v>
      </c>
      <c r="J957" t="s">
        <v>43</v>
      </c>
      <c r="K957" t="s">
        <v>64</v>
      </c>
      <c r="L957" t="s">
        <v>45</v>
      </c>
      <c r="M957" t="s">
        <v>140</v>
      </c>
      <c r="N957" t="s">
        <v>80</v>
      </c>
      <c r="O957" t="s">
        <v>148</v>
      </c>
      <c r="P957" t="s">
        <v>70</v>
      </c>
      <c r="Q957" t="s">
        <v>97</v>
      </c>
      <c r="R957" s="6">
        <f>_xlfn.XLOOKUP(CleanedData[[#This Row],[Product]],'02_Lookup_Tables'!$A$2:$A$126,'02_Lookup_Tables'!$B$2:$B$126)</f>
        <v>192.77</v>
      </c>
      <c r="S957" t="str">
        <f>VLOOKUP(CleanedData[[#This Row],[Product]],'02_Lookup_Tables'!$H$2:$I$126,2,FALSE)</f>
        <v>Beauty &amp; Personal Care</v>
      </c>
      <c r="T957" t="str">
        <f>VLOOKUP(CleanedData[[#This Row],[Province]],'02_Lookup_Tables'!$D$2:$E$10,2, FALSE)</f>
        <v>Central Region</v>
      </c>
      <c r="U957" t="str" cm="1">
        <f t="array" ref="U957">_xlfn.IFS(CleanedData[[#This Row],[Purchase Amount]]&lt;500,"Low",
CleanedData[[#This Row],[Purchase Amount]]&lt;5000,"Medium",
TRUE,"High")</f>
        <v>Low</v>
      </c>
      <c r="V957" t="str">
        <f>TEXT(CleanedData[[#This Row],[Date]],"mmmm")</f>
        <v>January</v>
      </c>
      <c r="W957" t="str">
        <f>"Q"&amp;ROUNDUP(MONTH(CleanedData[[#This Row],[Date]])/3,0)</f>
        <v>Q1</v>
      </c>
      <c r="X957" t="str">
        <f>IF(CleanedData[[#This Row],[Purchase Amount]]&gt;=5000,"Yes","No")</f>
        <v>No</v>
      </c>
      <c r="Y957">
        <f>IF(CleanedData[[#This Row],[Recommend]]="Yes",1,0)</f>
        <v>1</v>
      </c>
      <c r="Z957" s="6">
        <f>CleanedData[[#This Row],[Purchase Amount]]*0.15</f>
        <v>28.915500000000002</v>
      </c>
      <c r="AA957" s="6">
        <f>CleanedData[[#This Row],[Purchase Amount]]*1.15</f>
        <v>221.68549999999999</v>
      </c>
    </row>
    <row r="958" spans="1:27" x14ac:dyDescent="0.3">
      <c r="A958">
        <v>1121</v>
      </c>
      <c r="B958" t="s">
        <v>1183</v>
      </c>
      <c r="C958" s="1">
        <v>45914</v>
      </c>
      <c r="D958">
        <v>21</v>
      </c>
      <c r="E958" t="s">
        <v>52</v>
      </c>
      <c r="F958" t="s">
        <v>61</v>
      </c>
      <c r="G958" t="s">
        <v>84</v>
      </c>
      <c r="H958">
        <v>3</v>
      </c>
      <c r="I958" t="s">
        <v>42</v>
      </c>
      <c r="J958" t="s">
        <v>69</v>
      </c>
      <c r="K958" t="s">
        <v>64</v>
      </c>
      <c r="L958" t="s">
        <v>42</v>
      </c>
      <c r="M958" t="s">
        <v>151</v>
      </c>
      <c r="N958" t="s">
        <v>48</v>
      </c>
      <c r="O958" t="s">
        <v>89</v>
      </c>
      <c r="P958" t="s">
        <v>49</v>
      </c>
      <c r="Q958" t="s">
        <v>66</v>
      </c>
      <c r="R958" s="6">
        <f>_xlfn.XLOOKUP(CleanedData[[#This Row],[Product]],'02_Lookup_Tables'!$A$2:$A$126,'02_Lookup_Tables'!$B$2:$B$126)</f>
        <v>1158.56</v>
      </c>
      <c r="S958" t="str">
        <f>VLOOKUP(CleanedData[[#This Row],[Product]],'02_Lookup_Tables'!$H$2:$I$126,2,FALSE)</f>
        <v>Toys &amp; Games</v>
      </c>
      <c r="T958" t="str">
        <f>VLOOKUP(CleanedData[[#This Row],[Province]],'02_Lookup_Tables'!$D$2:$E$10,2, FALSE)</f>
        <v>Southern Region</v>
      </c>
      <c r="U958" t="str" cm="1">
        <f t="array" ref="U958">_xlfn.IFS(CleanedData[[#This Row],[Purchase Amount]]&lt;500,"Low",
CleanedData[[#This Row],[Purchase Amount]]&lt;5000,"Medium",
TRUE,"High")</f>
        <v>Medium</v>
      </c>
      <c r="V958" t="str">
        <f>TEXT(CleanedData[[#This Row],[Date]],"mmmm")</f>
        <v>September</v>
      </c>
      <c r="W958" t="str">
        <f>"Q"&amp;ROUNDUP(MONTH(CleanedData[[#This Row],[Date]])/3,0)</f>
        <v>Q3</v>
      </c>
      <c r="X958" t="str">
        <f>IF(CleanedData[[#This Row],[Purchase Amount]]&gt;=5000,"Yes","No")</f>
        <v>No</v>
      </c>
      <c r="Y958">
        <f>IF(CleanedData[[#This Row],[Recommend]]="Yes",1,0)</f>
        <v>0</v>
      </c>
      <c r="Z958" s="6">
        <f>CleanedData[[#This Row],[Purchase Amount]]*0.15</f>
        <v>173.78399999999999</v>
      </c>
      <c r="AA958" s="6">
        <f>CleanedData[[#This Row],[Purchase Amount]]*1.15</f>
        <v>1332.3439999999998</v>
      </c>
    </row>
    <row r="959" spans="1:27" x14ac:dyDescent="0.3">
      <c r="A959">
        <v>1122</v>
      </c>
      <c r="B959" t="s">
        <v>1184</v>
      </c>
      <c r="C959" s="1">
        <v>46002</v>
      </c>
      <c r="D959">
        <v>41</v>
      </c>
      <c r="E959" t="s">
        <v>39</v>
      </c>
      <c r="F959" t="s">
        <v>68</v>
      </c>
      <c r="G959" t="s">
        <v>406</v>
      </c>
      <c r="H959">
        <v>4</v>
      </c>
      <c r="I959" t="s">
        <v>45</v>
      </c>
      <c r="J959" t="s">
        <v>54</v>
      </c>
      <c r="K959" t="s">
        <v>55</v>
      </c>
      <c r="L959" t="s">
        <v>42</v>
      </c>
      <c r="M959" t="s">
        <v>180</v>
      </c>
      <c r="N959" t="s">
        <v>96</v>
      </c>
      <c r="O959" t="s">
        <v>89</v>
      </c>
      <c r="P959" t="s">
        <v>70</v>
      </c>
      <c r="Q959" t="s">
        <v>81</v>
      </c>
      <c r="R959" s="6">
        <f>_xlfn.XLOOKUP(CleanedData[[#This Row],[Product]],'02_Lookup_Tables'!$A$2:$A$126,'02_Lookup_Tables'!$B$2:$B$126)</f>
        <v>996.44</v>
      </c>
      <c r="S959" t="str">
        <f>VLOOKUP(CleanedData[[#This Row],[Product]],'02_Lookup_Tables'!$H$2:$I$126,2,FALSE)</f>
        <v>Sports &amp; Outdoors</v>
      </c>
      <c r="T959" t="str">
        <f>VLOOKUP(CleanedData[[#This Row],[Province]],'02_Lookup_Tables'!$D$2:$E$10,2, FALSE)</f>
        <v>Northern Region</v>
      </c>
      <c r="U959" t="str" cm="1">
        <f t="array" ref="U959">_xlfn.IFS(CleanedData[[#This Row],[Purchase Amount]]&lt;500,"Low",
CleanedData[[#This Row],[Purchase Amount]]&lt;5000,"Medium",
TRUE,"High")</f>
        <v>Medium</v>
      </c>
      <c r="V959" t="str">
        <f>TEXT(CleanedData[[#This Row],[Date]],"mmmm")</f>
        <v>December</v>
      </c>
      <c r="W959" t="str">
        <f>"Q"&amp;ROUNDUP(MONTH(CleanedData[[#This Row],[Date]])/3,0)</f>
        <v>Q4</v>
      </c>
      <c r="X959" t="str">
        <f>IF(CleanedData[[#This Row],[Purchase Amount]]&gt;=5000,"Yes","No")</f>
        <v>No</v>
      </c>
      <c r="Y959">
        <f>IF(CleanedData[[#This Row],[Recommend]]="Yes",1,0)</f>
        <v>1</v>
      </c>
      <c r="Z959" s="6">
        <f>CleanedData[[#This Row],[Purchase Amount]]*0.15</f>
        <v>149.46600000000001</v>
      </c>
      <c r="AA959" s="6">
        <f>CleanedData[[#This Row],[Purchase Amount]]*1.15</f>
        <v>1145.9059999999999</v>
      </c>
    </row>
    <row r="960" spans="1:27" x14ac:dyDescent="0.3">
      <c r="A960">
        <v>1124</v>
      </c>
      <c r="B960" t="s">
        <v>1185</v>
      </c>
      <c r="C960" s="1">
        <v>45701</v>
      </c>
      <c r="D960">
        <v>73</v>
      </c>
      <c r="E960" t="s">
        <v>52</v>
      </c>
      <c r="F960" t="s">
        <v>68</v>
      </c>
      <c r="G960" t="s">
        <v>87</v>
      </c>
      <c r="H960">
        <v>3</v>
      </c>
      <c r="I960" t="s">
        <v>42</v>
      </c>
      <c r="J960" t="s">
        <v>69</v>
      </c>
      <c r="K960" t="s">
        <v>55</v>
      </c>
      <c r="L960" t="s">
        <v>42</v>
      </c>
      <c r="N960" t="s">
        <v>48</v>
      </c>
      <c r="O960" t="s">
        <v>134</v>
      </c>
      <c r="P960" t="s">
        <v>8646</v>
      </c>
      <c r="Q960" t="s">
        <v>97</v>
      </c>
      <c r="R960" s="6">
        <f>_xlfn.XLOOKUP(CleanedData[[#This Row],[Product]],'02_Lookup_Tables'!$A$2:$A$126,'02_Lookup_Tables'!$B$2:$B$126)</f>
        <v>409.06</v>
      </c>
      <c r="S960" t="str">
        <f>VLOOKUP(CleanedData[[#This Row],[Product]],'02_Lookup_Tables'!$H$2:$I$126,2,FALSE)</f>
        <v>Home Devices</v>
      </c>
      <c r="T960" t="str">
        <f>VLOOKUP(CleanedData[[#This Row],[Province]],'02_Lookup_Tables'!$D$2:$E$10,2, FALSE)</f>
        <v>Northern Region</v>
      </c>
      <c r="U960" t="str" cm="1">
        <f t="array" ref="U960">_xlfn.IFS(CleanedData[[#This Row],[Purchase Amount]]&lt;500,"Low",
CleanedData[[#This Row],[Purchase Amount]]&lt;5000,"Medium",
TRUE,"High")</f>
        <v>Low</v>
      </c>
      <c r="V960" t="str">
        <f>TEXT(CleanedData[[#This Row],[Date]],"mmmm")</f>
        <v>February</v>
      </c>
      <c r="W960" t="str">
        <f>"Q"&amp;ROUNDUP(MONTH(CleanedData[[#This Row],[Date]])/3,0)</f>
        <v>Q1</v>
      </c>
      <c r="X960" t="str">
        <f>IF(CleanedData[[#This Row],[Purchase Amount]]&gt;=5000,"Yes","No")</f>
        <v>No</v>
      </c>
      <c r="Y960">
        <f>IF(CleanedData[[#This Row],[Recommend]]="Yes",1,0)</f>
        <v>0</v>
      </c>
      <c r="Z960" s="6">
        <f>CleanedData[[#This Row],[Purchase Amount]]*0.15</f>
        <v>61.358999999999995</v>
      </c>
      <c r="AA960" s="6">
        <f>CleanedData[[#This Row],[Purchase Amount]]*1.15</f>
        <v>470.41899999999998</v>
      </c>
    </row>
    <row r="961" spans="1:27" x14ac:dyDescent="0.3">
      <c r="A961">
        <v>1125</v>
      </c>
      <c r="B961" t="s">
        <v>1186</v>
      </c>
      <c r="C961" s="1">
        <v>45324</v>
      </c>
      <c r="D961">
        <v>63</v>
      </c>
      <c r="E961" t="s">
        <v>60</v>
      </c>
      <c r="F961" t="s">
        <v>61</v>
      </c>
      <c r="G961" t="s">
        <v>120</v>
      </c>
      <c r="H961">
        <v>5</v>
      </c>
      <c r="I961" t="s">
        <v>45</v>
      </c>
      <c r="J961" t="s">
        <v>69</v>
      </c>
      <c r="K961" t="s">
        <v>55</v>
      </c>
      <c r="L961" t="s">
        <v>45</v>
      </c>
      <c r="M961" t="s">
        <v>175</v>
      </c>
      <c r="N961" t="s">
        <v>57</v>
      </c>
      <c r="O961" t="s">
        <v>89</v>
      </c>
      <c r="P961" t="s">
        <v>70</v>
      </c>
      <c r="Q961" t="s">
        <v>50</v>
      </c>
      <c r="R961" s="6">
        <f>_xlfn.XLOOKUP(CleanedData[[#This Row],[Product]],'02_Lookup_Tables'!$A$2:$A$126,'02_Lookup_Tables'!$B$2:$B$126)</f>
        <v>471.63</v>
      </c>
      <c r="S961" t="str">
        <f>VLOOKUP(CleanedData[[#This Row],[Product]],'02_Lookup_Tables'!$H$2:$I$126,2,FALSE)</f>
        <v>Beauty &amp; Personal Care</v>
      </c>
      <c r="T961" t="str">
        <f>VLOOKUP(CleanedData[[#This Row],[Province]],'02_Lookup_Tables'!$D$2:$E$10,2, FALSE)</f>
        <v>Southern Region</v>
      </c>
      <c r="U961" t="str" cm="1">
        <f t="array" ref="U961">_xlfn.IFS(CleanedData[[#This Row],[Purchase Amount]]&lt;500,"Low",
CleanedData[[#This Row],[Purchase Amount]]&lt;5000,"Medium",
TRUE,"High")</f>
        <v>Low</v>
      </c>
      <c r="V961" t="str">
        <f>TEXT(CleanedData[[#This Row],[Date]],"mmmm")</f>
        <v>February</v>
      </c>
      <c r="W961" t="str">
        <f>"Q"&amp;ROUNDUP(MONTH(CleanedData[[#This Row],[Date]])/3,0)</f>
        <v>Q1</v>
      </c>
      <c r="X961" t="str">
        <f>IF(CleanedData[[#This Row],[Purchase Amount]]&gt;=5000,"Yes","No")</f>
        <v>No</v>
      </c>
      <c r="Y961">
        <f>IF(CleanedData[[#This Row],[Recommend]]="Yes",1,0)</f>
        <v>1</v>
      </c>
      <c r="Z961" s="6">
        <f>CleanedData[[#This Row],[Purchase Amount]]*0.15</f>
        <v>70.744500000000002</v>
      </c>
      <c r="AA961" s="6">
        <f>CleanedData[[#This Row],[Purchase Amount]]*1.15</f>
        <v>542.3744999999999</v>
      </c>
    </row>
    <row r="962" spans="1:27" x14ac:dyDescent="0.3">
      <c r="A962">
        <v>1126</v>
      </c>
      <c r="B962" t="s">
        <v>1187</v>
      </c>
      <c r="C962" s="1">
        <v>45392</v>
      </c>
      <c r="D962">
        <v>70</v>
      </c>
      <c r="E962" t="s">
        <v>52</v>
      </c>
      <c r="F962" t="s">
        <v>125</v>
      </c>
      <c r="G962" t="s">
        <v>378</v>
      </c>
      <c r="H962">
        <v>3</v>
      </c>
      <c r="I962" t="s">
        <v>45</v>
      </c>
      <c r="J962" t="s">
        <v>69</v>
      </c>
      <c r="K962" t="s">
        <v>55</v>
      </c>
      <c r="L962" t="s">
        <v>45</v>
      </c>
      <c r="M962" t="s">
        <v>236</v>
      </c>
      <c r="N962" t="s">
        <v>48</v>
      </c>
      <c r="O962" t="s">
        <v>89</v>
      </c>
      <c r="P962" t="s">
        <v>49</v>
      </c>
      <c r="Q962" t="s">
        <v>97</v>
      </c>
      <c r="R962" s="6">
        <f>_xlfn.XLOOKUP(CleanedData[[#This Row],[Product]],'02_Lookup_Tables'!$A$2:$A$126,'02_Lookup_Tables'!$B$2:$B$126)</f>
        <v>40.11</v>
      </c>
      <c r="S962" t="str">
        <f>VLOOKUP(CleanedData[[#This Row],[Product]],'02_Lookup_Tables'!$H$2:$I$126,2,FALSE)</f>
        <v>Food</v>
      </c>
      <c r="T962" t="str">
        <f>VLOOKUP(CleanedData[[#This Row],[Province]],'02_Lookup_Tables'!$D$2:$E$10,2, FALSE)</f>
        <v>Western Region</v>
      </c>
      <c r="U962" t="str" cm="1">
        <f t="array" ref="U962">_xlfn.IFS(CleanedData[[#This Row],[Purchase Amount]]&lt;500,"Low",
CleanedData[[#This Row],[Purchase Amount]]&lt;5000,"Medium",
TRUE,"High")</f>
        <v>Low</v>
      </c>
      <c r="V962" t="str">
        <f>TEXT(CleanedData[[#This Row],[Date]],"mmmm")</f>
        <v>April</v>
      </c>
      <c r="W962" t="str">
        <f>"Q"&amp;ROUNDUP(MONTH(CleanedData[[#This Row],[Date]])/3,0)</f>
        <v>Q2</v>
      </c>
      <c r="X962" t="str">
        <f>IF(CleanedData[[#This Row],[Purchase Amount]]&gt;=5000,"Yes","No")</f>
        <v>No</v>
      </c>
      <c r="Y962">
        <f>IF(CleanedData[[#This Row],[Recommend]]="Yes",1,0)</f>
        <v>1</v>
      </c>
      <c r="Z962" s="6">
        <f>CleanedData[[#This Row],[Purchase Amount]]*0.15</f>
        <v>6.0164999999999997</v>
      </c>
      <c r="AA962" s="6">
        <f>CleanedData[[#This Row],[Purchase Amount]]*1.15</f>
        <v>46.126499999999993</v>
      </c>
    </row>
    <row r="963" spans="1:27" x14ac:dyDescent="0.3">
      <c r="A963">
        <v>1127</v>
      </c>
      <c r="B963" t="s">
        <v>1188</v>
      </c>
      <c r="C963" s="1">
        <v>45342</v>
      </c>
      <c r="D963">
        <v>52</v>
      </c>
      <c r="E963" t="s">
        <v>39</v>
      </c>
      <c r="F963" t="s">
        <v>130</v>
      </c>
      <c r="G963" t="s">
        <v>278</v>
      </c>
      <c r="H963">
        <v>2</v>
      </c>
      <c r="I963" t="s">
        <v>45</v>
      </c>
      <c r="J963" t="s">
        <v>43</v>
      </c>
      <c r="K963" t="s">
        <v>55</v>
      </c>
      <c r="L963" t="s">
        <v>42</v>
      </c>
      <c r="M963" t="s">
        <v>65</v>
      </c>
      <c r="N963" t="s">
        <v>47</v>
      </c>
      <c r="O963" t="s">
        <v>89</v>
      </c>
      <c r="P963" t="s">
        <v>49</v>
      </c>
      <c r="Q963" t="s">
        <v>93</v>
      </c>
      <c r="R963" s="6">
        <f>_xlfn.XLOOKUP(CleanedData[[#This Row],[Product]],'02_Lookup_Tables'!$A$2:$A$126,'02_Lookup_Tables'!$B$2:$B$126)</f>
        <v>45.96</v>
      </c>
      <c r="S963" t="str">
        <f>VLOOKUP(CleanedData[[#This Row],[Product]],'02_Lookup_Tables'!$H$2:$I$126,2,FALSE)</f>
        <v>Food</v>
      </c>
      <c r="T963" t="str">
        <f>VLOOKUP(CleanedData[[#This Row],[Province]],'02_Lookup_Tables'!$D$2:$E$10,2, FALSE)</f>
        <v>Eastern Region</v>
      </c>
      <c r="U963" t="str" cm="1">
        <f t="array" ref="U963">_xlfn.IFS(CleanedData[[#This Row],[Purchase Amount]]&lt;500,"Low",
CleanedData[[#This Row],[Purchase Amount]]&lt;5000,"Medium",
TRUE,"High")</f>
        <v>Low</v>
      </c>
      <c r="V963" t="str">
        <f>TEXT(CleanedData[[#This Row],[Date]],"mmmm")</f>
        <v>February</v>
      </c>
      <c r="W963" t="str">
        <f>"Q"&amp;ROUNDUP(MONTH(CleanedData[[#This Row],[Date]])/3,0)</f>
        <v>Q1</v>
      </c>
      <c r="X963" t="str">
        <f>IF(CleanedData[[#This Row],[Purchase Amount]]&gt;=5000,"Yes","No")</f>
        <v>No</v>
      </c>
      <c r="Y963">
        <f>IF(CleanedData[[#This Row],[Recommend]]="Yes",1,0)</f>
        <v>1</v>
      </c>
      <c r="Z963" s="6">
        <f>CleanedData[[#This Row],[Purchase Amount]]*0.15</f>
        <v>6.8940000000000001</v>
      </c>
      <c r="AA963" s="6">
        <f>CleanedData[[#This Row],[Purchase Amount]]*1.15</f>
        <v>52.853999999999999</v>
      </c>
    </row>
    <row r="964" spans="1:27" x14ac:dyDescent="0.3">
      <c r="A964">
        <v>1128</v>
      </c>
      <c r="B964" t="s">
        <v>1189</v>
      </c>
      <c r="C964" s="1">
        <v>45638</v>
      </c>
      <c r="D964">
        <v>27</v>
      </c>
      <c r="E964" t="s">
        <v>52</v>
      </c>
      <c r="F964" t="s">
        <v>108</v>
      </c>
      <c r="G964" t="s">
        <v>976</v>
      </c>
      <c r="H964">
        <v>5</v>
      </c>
      <c r="I964" t="s">
        <v>45</v>
      </c>
      <c r="J964" t="s">
        <v>74</v>
      </c>
      <c r="K964" t="s">
        <v>44</v>
      </c>
      <c r="L964" t="s">
        <v>42</v>
      </c>
      <c r="M964" t="s">
        <v>140</v>
      </c>
      <c r="N964" t="s">
        <v>57</v>
      </c>
      <c r="O964" t="s">
        <v>148</v>
      </c>
      <c r="P964" t="s">
        <v>49</v>
      </c>
      <c r="Q964" t="s">
        <v>58</v>
      </c>
      <c r="R964" s="6">
        <f>_xlfn.XLOOKUP(CleanedData[[#This Row],[Product]],'02_Lookup_Tables'!$A$2:$A$126,'02_Lookup_Tables'!$B$2:$B$126)</f>
        <v>412.16</v>
      </c>
      <c r="S964" t="str">
        <f>VLOOKUP(CleanedData[[#This Row],[Product]],'02_Lookup_Tables'!$H$2:$I$126,2,FALSE)</f>
        <v>Apparel</v>
      </c>
      <c r="T964" t="str">
        <f>VLOOKUP(CleanedData[[#This Row],[Province]],'02_Lookup_Tables'!$D$2:$E$10,2, FALSE)</f>
        <v>Gauteng Region</v>
      </c>
      <c r="U964" t="str" cm="1">
        <f t="array" ref="U964">_xlfn.IFS(CleanedData[[#This Row],[Purchase Amount]]&lt;500,"Low",
CleanedData[[#This Row],[Purchase Amount]]&lt;5000,"Medium",
TRUE,"High")</f>
        <v>Low</v>
      </c>
      <c r="V964" t="str">
        <f>TEXT(CleanedData[[#This Row],[Date]],"mmmm")</f>
        <v>December</v>
      </c>
      <c r="W964" t="str">
        <f>"Q"&amp;ROUNDUP(MONTH(CleanedData[[#This Row],[Date]])/3,0)</f>
        <v>Q4</v>
      </c>
      <c r="X964" t="str">
        <f>IF(CleanedData[[#This Row],[Purchase Amount]]&gt;=5000,"Yes","No")</f>
        <v>No</v>
      </c>
      <c r="Y964">
        <f>IF(CleanedData[[#This Row],[Recommend]]="Yes",1,0)</f>
        <v>1</v>
      </c>
      <c r="Z964" s="6">
        <f>CleanedData[[#This Row],[Purchase Amount]]*0.15</f>
        <v>61.823999999999998</v>
      </c>
      <c r="AA964" s="6">
        <f>CleanedData[[#This Row],[Purchase Amount]]*1.15</f>
        <v>473.98399999999998</v>
      </c>
    </row>
    <row r="965" spans="1:27" x14ac:dyDescent="0.3">
      <c r="A965">
        <v>1129</v>
      </c>
      <c r="B965" t="s">
        <v>1190</v>
      </c>
      <c r="C965" s="1">
        <v>45849</v>
      </c>
      <c r="D965">
        <v>50</v>
      </c>
      <c r="E965" t="s">
        <v>52</v>
      </c>
      <c r="F965" t="s">
        <v>40</v>
      </c>
      <c r="G965" t="s">
        <v>153</v>
      </c>
      <c r="H965">
        <v>2</v>
      </c>
      <c r="I965" t="s">
        <v>42</v>
      </c>
      <c r="J965" t="s">
        <v>69</v>
      </c>
      <c r="K965" t="s">
        <v>55</v>
      </c>
      <c r="L965" t="s">
        <v>42</v>
      </c>
      <c r="M965" t="s">
        <v>75</v>
      </c>
      <c r="N965" t="s">
        <v>47</v>
      </c>
      <c r="O965" t="s">
        <v>89</v>
      </c>
      <c r="P965" t="s">
        <v>49</v>
      </c>
      <c r="Q965" t="s">
        <v>93</v>
      </c>
      <c r="R965" s="6">
        <f>_xlfn.XLOOKUP(CleanedData[[#This Row],[Product]],'02_Lookup_Tables'!$A$2:$A$126,'02_Lookup_Tables'!$B$2:$B$126)</f>
        <v>1011.68</v>
      </c>
      <c r="S965" t="str">
        <f>VLOOKUP(CleanedData[[#This Row],[Product]],'02_Lookup_Tables'!$H$2:$I$126,2,FALSE)</f>
        <v>Accessories</v>
      </c>
      <c r="T965" t="str">
        <f>VLOOKUP(CleanedData[[#This Row],[Province]],'02_Lookup_Tables'!$D$2:$E$10,2, FALSE)</f>
        <v>Northern Region</v>
      </c>
      <c r="U965" t="str" cm="1">
        <f t="array" ref="U965">_xlfn.IFS(CleanedData[[#This Row],[Purchase Amount]]&lt;500,"Low",
CleanedData[[#This Row],[Purchase Amount]]&lt;5000,"Medium",
TRUE,"High")</f>
        <v>Medium</v>
      </c>
      <c r="V965" t="str">
        <f>TEXT(CleanedData[[#This Row],[Date]],"mmmm")</f>
        <v>July</v>
      </c>
      <c r="W965" t="str">
        <f>"Q"&amp;ROUNDUP(MONTH(CleanedData[[#This Row],[Date]])/3,0)</f>
        <v>Q3</v>
      </c>
      <c r="X965" t="str">
        <f>IF(CleanedData[[#This Row],[Purchase Amount]]&gt;=5000,"Yes","No")</f>
        <v>No</v>
      </c>
      <c r="Y965">
        <f>IF(CleanedData[[#This Row],[Recommend]]="Yes",1,0)</f>
        <v>0</v>
      </c>
      <c r="Z965" s="6">
        <f>CleanedData[[#This Row],[Purchase Amount]]*0.15</f>
        <v>151.75199999999998</v>
      </c>
      <c r="AA965" s="6">
        <f>CleanedData[[#This Row],[Purchase Amount]]*1.15</f>
        <v>1163.4319999999998</v>
      </c>
    </row>
    <row r="966" spans="1:27" x14ac:dyDescent="0.3">
      <c r="A966">
        <v>1130</v>
      </c>
      <c r="B966" t="s">
        <v>1191</v>
      </c>
      <c r="C966" s="1">
        <v>45546</v>
      </c>
      <c r="D966">
        <v>68</v>
      </c>
      <c r="E966" t="s">
        <v>39</v>
      </c>
      <c r="F966" t="s">
        <v>68</v>
      </c>
      <c r="G966" t="s">
        <v>266</v>
      </c>
      <c r="H966">
        <v>4</v>
      </c>
      <c r="I966" t="s">
        <v>42</v>
      </c>
      <c r="J966" t="s">
        <v>74</v>
      </c>
      <c r="K966" t="s">
        <v>64</v>
      </c>
      <c r="L966" t="s">
        <v>42</v>
      </c>
      <c r="M966" t="s">
        <v>75</v>
      </c>
      <c r="N966" t="s">
        <v>96</v>
      </c>
      <c r="O966" t="s">
        <v>89</v>
      </c>
      <c r="P966" t="s">
        <v>70</v>
      </c>
      <c r="Q966" t="s">
        <v>97</v>
      </c>
      <c r="R966" s="6">
        <f>_xlfn.XLOOKUP(CleanedData[[#This Row],[Product]],'02_Lookup_Tables'!$A$2:$A$126,'02_Lookup_Tables'!$B$2:$B$126)</f>
        <v>2951.61</v>
      </c>
      <c r="S966" t="str">
        <f>VLOOKUP(CleanedData[[#This Row],[Product]],'02_Lookup_Tables'!$H$2:$I$126,2,FALSE)</f>
        <v>Beauty &amp; Personal Care</v>
      </c>
      <c r="T966" t="str">
        <f>VLOOKUP(CleanedData[[#This Row],[Province]],'02_Lookup_Tables'!$D$2:$E$10,2, FALSE)</f>
        <v>Northern Region</v>
      </c>
      <c r="U966" t="str" cm="1">
        <f t="array" ref="U966">_xlfn.IFS(CleanedData[[#This Row],[Purchase Amount]]&lt;500,"Low",
CleanedData[[#This Row],[Purchase Amount]]&lt;5000,"Medium",
TRUE,"High")</f>
        <v>Medium</v>
      </c>
      <c r="V966" t="str">
        <f>TEXT(CleanedData[[#This Row],[Date]],"mmmm")</f>
        <v>September</v>
      </c>
      <c r="W966" t="str">
        <f>"Q"&amp;ROUNDUP(MONTH(CleanedData[[#This Row],[Date]])/3,0)</f>
        <v>Q3</v>
      </c>
      <c r="X966" t="str">
        <f>IF(CleanedData[[#This Row],[Purchase Amount]]&gt;=5000,"Yes","No")</f>
        <v>No</v>
      </c>
      <c r="Y966">
        <f>IF(CleanedData[[#This Row],[Recommend]]="Yes",1,0)</f>
        <v>0</v>
      </c>
      <c r="Z966" s="6">
        <f>CleanedData[[#This Row],[Purchase Amount]]*0.15</f>
        <v>442.74150000000003</v>
      </c>
      <c r="AA966" s="6">
        <f>CleanedData[[#This Row],[Purchase Amount]]*1.15</f>
        <v>3394.3514999999998</v>
      </c>
    </row>
    <row r="967" spans="1:27" x14ac:dyDescent="0.3">
      <c r="A967">
        <v>1131</v>
      </c>
      <c r="B967" t="s">
        <v>1192</v>
      </c>
      <c r="C967" s="1">
        <v>45755</v>
      </c>
      <c r="D967">
        <v>47</v>
      </c>
      <c r="E967" t="s">
        <v>52</v>
      </c>
      <c r="F967" t="s">
        <v>77</v>
      </c>
      <c r="G967" t="s">
        <v>258</v>
      </c>
      <c r="H967">
        <v>4</v>
      </c>
      <c r="I967" t="s">
        <v>45</v>
      </c>
      <c r="J967" t="s">
        <v>54</v>
      </c>
      <c r="K967" t="s">
        <v>55</v>
      </c>
      <c r="L967" t="s">
        <v>42</v>
      </c>
      <c r="M967" t="s">
        <v>156</v>
      </c>
      <c r="N967" t="s">
        <v>96</v>
      </c>
      <c r="O967" t="s">
        <v>148</v>
      </c>
      <c r="P967" t="s">
        <v>49</v>
      </c>
      <c r="Q967" t="s">
        <v>93</v>
      </c>
      <c r="R967" s="6">
        <f>_xlfn.XLOOKUP(CleanedData[[#This Row],[Product]],'02_Lookup_Tables'!$A$2:$A$126,'02_Lookup_Tables'!$B$2:$B$126)</f>
        <v>768.34</v>
      </c>
      <c r="S967" t="str">
        <f>VLOOKUP(CleanedData[[#This Row],[Product]],'02_Lookup_Tables'!$H$2:$I$126,2,FALSE)</f>
        <v>Home &amp; Living</v>
      </c>
      <c r="T967" t="str">
        <f>VLOOKUP(CleanedData[[#This Row],[Province]],'02_Lookup_Tables'!$D$2:$E$10,2, FALSE)</f>
        <v>Central Region</v>
      </c>
      <c r="U967" t="str" cm="1">
        <f t="array" ref="U967">_xlfn.IFS(CleanedData[[#This Row],[Purchase Amount]]&lt;500,"Low",
CleanedData[[#This Row],[Purchase Amount]]&lt;5000,"Medium",
TRUE,"High")</f>
        <v>Medium</v>
      </c>
      <c r="V967" t="str">
        <f>TEXT(CleanedData[[#This Row],[Date]],"mmmm")</f>
        <v>April</v>
      </c>
      <c r="W967" t="str">
        <f>"Q"&amp;ROUNDUP(MONTH(CleanedData[[#This Row],[Date]])/3,0)</f>
        <v>Q2</v>
      </c>
      <c r="X967" t="str">
        <f>IF(CleanedData[[#This Row],[Purchase Amount]]&gt;=5000,"Yes","No")</f>
        <v>No</v>
      </c>
      <c r="Y967">
        <f>IF(CleanedData[[#This Row],[Recommend]]="Yes",1,0)</f>
        <v>1</v>
      </c>
      <c r="Z967" s="6">
        <f>CleanedData[[#This Row],[Purchase Amount]]*0.15</f>
        <v>115.251</v>
      </c>
      <c r="AA967" s="6">
        <f>CleanedData[[#This Row],[Purchase Amount]]*1.15</f>
        <v>883.59100000000001</v>
      </c>
    </row>
    <row r="968" spans="1:27" x14ac:dyDescent="0.3">
      <c r="A968">
        <v>1132</v>
      </c>
      <c r="B968" t="s">
        <v>1193</v>
      </c>
      <c r="C968" s="1">
        <v>45521</v>
      </c>
      <c r="D968">
        <v>54</v>
      </c>
      <c r="E968" t="s">
        <v>39</v>
      </c>
      <c r="F968" t="s">
        <v>72</v>
      </c>
      <c r="G968" t="s">
        <v>362</v>
      </c>
      <c r="H968">
        <v>3</v>
      </c>
      <c r="I968" t="s">
        <v>42</v>
      </c>
      <c r="J968" t="s">
        <v>43</v>
      </c>
      <c r="K968" t="s">
        <v>55</v>
      </c>
      <c r="L968" t="s">
        <v>45</v>
      </c>
      <c r="M968" t="s">
        <v>85</v>
      </c>
      <c r="N968" t="s">
        <v>48</v>
      </c>
      <c r="O968" t="s">
        <v>48</v>
      </c>
      <c r="P968" t="s">
        <v>70</v>
      </c>
      <c r="Q968" t="s">
        <v>93</v>
      </c>
      <c r="R968" s="6">
        <f>_xlfn.XLOOKUP(CleanedData[[#This Row],[Product]],'02_Lookup_Tables'!$A$2:$A$126,'02_Lookup_Tables'!$B$2:$B$126)</f>
        <v>1746.77</v>
      </c>
      <c r="S968" t="str">
        <f>VLOOKUP(CleanedData[[#This Row],[Product]],'02_Lookup_Tables'!$H$2:$I$126,2,FALSE)</f>
        <v>Home Devices</v>
      </c>
      <c r="T968" t="str">
        <f>VLOOKUP(CleanedData[[#This Row],[Province]],'02_Lookup_Tables'!$D$2:$E$10,2, FALSE)</f>
        <v>Central Region</v>
      </c>
      <c r="U968" t="str" cm="1">
        <f t="array" ref="U968">_xlfn.IFS(CleanedData[[#This Row],[Purchase Amount]]&lt;500,"Low",
CleanedData[[#This Row],[Purchase Amount]]&lt;5000,"Medium",
TRUE,"High")</f>
        <v>Medium</v>
      </c>
      <c r="V968" t="str">
        <f>TEXT(CleanedData[[#This Row],[Date]],"mmmm")</f>
        <v>August</v>
      </c>
      <c r="W968" t="str">
        <f>"Q"&amp;ROUNDUP(MONTH(CleanedData[[#This Row],[Date]])/3,0)</f>
        <v>Q3</v>
      </c>
      <c r="X968" t="str">
        <f>IF(CleanedData[[#This Row],[Purchase Amount]]&gt;=5000,"Yes","No")</f>
        <v>No</v>
      </c>
      <c r="Y968">
        <f>IF(CleanedData[[#This Row],[Recommend]]="Yes",1,0)</f>
        <v>0</v>
      </c>
      <c r="Z968" s="6">
        <f>CleanedData[[#This Row],[Purchase Amount]]*0.15</f>
        <v>262.01549999999997</v>
      </c>
      <c r="AA968" s="6">
        <f>CleanedData[[#This Row],[Purchase Amount]]*1.15</f>
        <v>2008.7854999999997</v>
      </c>
    </row>
    <row r="969" spans="1:27" x14ac:dyDescent="0.3">
      <c r="A969">
        <v>1133</v>
      </c>
      <c r="B969" t="s">
        <v>1194</v>
      </c>
      <c r="C969" s="1">
        <v>45895</v>
      </c>
      <c r="D969">
        <v>42</v>
      </c>
      <c r="E969" t="s">
        <v>60</v>
      </c>
      <c r="F969" t="s">
        <v>72</v>
      </c>
      <c r="G969" t="s">
        <v>374</v>
      </c>
      <c r="H969">
        <v>5</v>
      </c>
      <c r="I969" t="s">
        <v>45</v>
      </c>
      <c r="J969" t="s">
        <v>43</v>
      </c>
      <c r="K969" t="s">
        <v>64</v>
      </c>
      <c r="L969" t="s">
        <v>45</v>
      </c>
      <c r="N969" t="s">
        <v>57</v>
      </c>
      <c r="O969" t="s">
        <v>134</v>
      </c>
      <c r="P969" t="s">
        <v>8646</v>
      </c>
      <c r="Q969" t="s">
        <v>81</v>
      </c>
      <c r="R969" s="6">
        <f>_xlfn.XLOOKUP(CleanedData[[#This Row],[Product]],'02_Lookup_Tables'!$A$2:$A$126,'02_Lookup_Tables'!$B$2:$B$126)</f>
        <v>2906.97</v>
      </c>
      <c r="S969" t="str">
        <f>VLOOKUP(CleanedData[[#This Row],[Product]],'02_Lookup_Tables'!$H$2:$I$126,2,FALSE)</f>
        <v>Home &amp; Living</v>
      </c>
      <c r="T969" t="str">
        <f>VLOOKUP(CleanedData[[#This Row],[Province]],'02_Lookup_Tables'!$D$2:$E$10,2, FALSE)</f>
        <v>Central Region</v>
      </c>
      <c r="U969" t="str" cm="1">
        <f t="array" ref="U969">_xlfn.IFS(CleanedData[[#This Row],[Purchase Amount]]&lt;500,"Low",
CleanedData[[#This Row],[Purchase Amount]]&lt;5000,"Medium",
TRUE,"High")</f>
        <v>Medium</v>
      </c>
      <c r="V969" t="str">
        <f>TEXT(CleanedData[[#This Row],[Date]],"mmmm")</f>
        <v>August</v>
      </c>
      <c r="W969" t="str">
        <f>"Q"&amp;ROUNDUP(MONTH(CleanedData[[#This Row],[Date]])/3,0)</f>
        <v>Q3</v>
      </c>
      <c r="X969" t="str">
        <f>IF(CleanedData[[#This Row],[Purchase Amount]]&gt;=5000,"Yes","No")</f>
        <v>No</v>
      </c>
      <c r="Y969">
        <f>IF(CleanedData[[#This Row],[Recommend]]="Yes",1,0)</f>
        <v>1</v>
      </c>
      <c r="Z969" s="6">
        <f>CleanedData[[#This Row],[Purchase Amount]]*0.15</f>
        <v>436.04549999999995</v>
      </c>
      <c r="AA969" s="6">
        <f>CleanedData[[#This Row],[Purchase Amount]]*1.15</f>
        <v>3343.0154999999995</v>
      </c>
    </row>
    <row r="970" spans="1:27" x14ac:dyDescent="0.3">
      <c r="A970">
        <v>1134</v>
      </c>
      <c r="B970" t="s">
        <v>1195</v>
      </c>
      <c r="C970" s="1">
        <v>45991</v>
      </c>
      <c r="D970">
        <v>63</v>
      </c>
      <c r="E970" t="s">
        <v>39</v>
      </c>
      <c r="F970" t="s">
        <v>125</v>
      </c>
      <c r="G970" t="s">
        <v>214</v>
      </c>
      <c r="H970">
        <v>1</v>
      </c>
      <c r="I970" t="s">
        <v>45</v>
      </c>
      <c r="J970" t="s">
        <v>74</v>
      </c>
      <c r="K970" t="s">
        <v>64</v>
      </c>
      <c r="L970" t="s">
        <v>42</v>
      </c>
      <c r="M970" t="s">
        <v>184</v>
      </c>
      <c r="N970" t="s">
        <v>80</v>
      </c>
      <c r="O970" t="s">
        <v>148</v>
      </c>
      <c r="P970" t="s">
        <v>70</v>
      </c>
      <c r="Q970" t="s">
        <v>50</v>
      </c>
      <c r="R970" s="6">
        <f>_xlfn.XLOOKUP(CleanedData[[#This Row],[Product]],'02_Lookup_Tables'!$A$2:$A$126,'02_Lookup_Tables'!$B$2:$B$126)</f>
        <v>134.01</v>
      </c>
      <c r="S970" t="str">
        <f>VLOOKUP(CleanedData[[#This Row],[Product]],'02_Lookup_Tables'!$H$2:$I$126,2,FALSE)</f>
        <v>Food</v>
      </c>
      <c r="T970" t="str">
        <f>VLOOKUP(CleanedData[[#This Row],[Province]],'02_Lookup_Tables'!$D$2:$E$10,2, FALSE)</f>
        <v>Western Region</v>
      </c>
      <c r="U970" t="str" cm="1">
        <f t="array" ref="U970">_xlfn.IFS(CleanedData[[#This Row],[Purchase Amount]]&lt;500,"Low",
CleanedData[[#This Row],[Purchase Amount]]&lt;5000,"Medium",
TRUE,"High")</f>
        <v>Low</v>
      </c>
      <c r="V970" t="str">
        <f>TEXT(CleanedData[[#This Row],[Date]],"mmmm")</f>
        <v>November</v>
      </c>
      <c r="W970" t="str">
        <f>"Q"&amp;ROUNDUP(MONTH(CleanedData[[#This Row],[Date]])/3,0)</f>
        <v>Q4</v>
      </c>
      <c r="X970" t="str">
        <f>IF(CleanedData[[#This Row],[Purchase Amount]]&gt;=5000,"Yes","No")</f>
        <v>No</v>
      </c>
      <c r="Y970">
        <f>IF(CleanedData[[#This Row],[Recommend]]="Yes",1,0)</f>
        <v>1</v>
      </c>
      <c r="Z970" s="6">
        <f>CleanedData[[#This Row],[Purchase Amount]]*0.15</f>
        <v>20.101499999999998</v>
      </c>
      <c r="AA970" s="6">
        <f>CleanedData[[#This Row],[Purchase Amount]]*1.15</f>
        <v>154.11149999999998</v>
      </c>
    </row>
    <row r="971" spans="1:27" x14ac:dyDescent="0.3">
      <c r="A971">
        <v>1135</v>
      </c>
      <c r="B971" t="s">
        <v>1196</v>
      </c>
      <c r="C971" s="1">
        <v>45913</v>
      </c>
      <c r="D971">
        <v>28</v>
      </c>
      <c r="E971" t="s">
        <v>39</v>
      </c>
      <c r="F971" t="s">
        <v>125</v>
      </c>
      <c r="G971" t="s">
        <v>519</v>
      </c>
      <c r="H971">
        <v>2</v>
      </c>
      <c r="I971" t="s">
        <v>42</v>
      </c>
      <c r="J971" t="s">
        <v>63</v>
      </c>
      <c r="K971" t="s">
        <v>55</v>
      </c>
      <c r="L971" t="s">
        <v>45</v>
      </c>
      <c r="M971" t="s">
        <v>175</v>
      </c>
      <c r="N971" t="s">
        <v>47</v>
      </c>
      <c r="O971" t="s">
        <v>89</v>
      </c>
      <c r="P971" t="s">
        <v>49</v>
      </c>
      <c r="Q971" t="s">
        <v>58</v>
      </c>
      <c r="R971" s="6">
        <f>_xlfn.XLOOKUP(CleanedData[[#This Row],[Product]],'02_Lookup_Tables'!$A$2:$A$126,'02_Lookup_Tables'!$B$2:$B$126)</f>
        <v>338.79</v>
      </c>
      <c r="S971" t="str">
        <f>VLOOKUP(CleanedData[[#This Row],[Product]],'02_Lookup_Tables'!$H$2:$I$126,2,FALSE)</f>
        <v>Accessories</v>
      </c>
      <c r="T971" t="str">
        <f>VLOOKUP(CleanedData[[#This Row],[Province]],'02_Lookup_Tables'!$D$2:$E$10,2, FALSE)</f>
        <v>Western Region</v>
      </c>
      <c r="U971" t="str" cm="1">
        <f t="array" ref="U971">_xlfn.IFS(CleanedData[[#This Row],[Purchase Amount]]&lt;500,"Low",
CleanedData[[#This Row],[Purchase Amount]]&lt;5000,"Medium",
TRUE,"High")</f>
        <v>Low</v>
      </c>
      <c r="V971" t="str">
        <f>TEXT(CleanedData[[#This Row],[Date]],"mmmm")</f>
        <v>September</v>
      </c>
      <c r="W971" t="str">
        <f>"Q"&amp;ROUNDUP(MONTH(CleanedData[[#This Row],[Date]])/3,0)</f>
        <v>Q3</v>
      </c>
      <c r="X971" t="str">
        <f>IF(CleanedData[[#This Row],[Purchase Amount]]&gt;=5000,"Yes","No")</f>
        <v>No</v>
      </c>
      <c r="Y971">
        <f>IF(CleanedData[[#This Row],[Recommend]]="Yes",1,0)</f>
        <v>0</v>
      </c>
      <c r="Z971" s="6">
        <f>CleanedData[[#This Row],[Purchase Amount]]*0.15</f>
        <v>50.8185</v>
      </c>
      <c r="AA971" s="6">
        <f>CleanedData[[#This Row],[Purchase Amount]]*1.15</f>
        <v>389.60849999999999</v>
      </c>
    </row>
    <row r="972" spans="1:27" x14ac:dyDescent="0.3">
      <c r="A972">
        <v>1136</v>
      </c>
      <c r="B972" t="s">
        <v>1197</v>
      </c>
      <c r="C972" s="1">
        <v>45564</v>
      </c>
      <c r="D972">
        <v>67</v>
      </c>
      <c r="E972" t="s">
        <v>60</v>
      </c>
      <c r="F972" t="s">
        <v>40</v>
      </c>
      <c r="G972" t="s">
        <v>53</v>
      </c>
      <c r="H972">
        <v>5</v>
      </c>
      <c r="I972" t="s">
        <v>45</v>
      </c>
      <c r="J972" t="s">
        <v>69</v>
      </c>
      <c r="K972" t="s">
        <v>44</v>
      </c>
      <c r="L972" t="s">
        <v>42</v>
      </c>
      <c r="M972" t="s">
        <v>184</v>
      </c>
      <c r="N972" t="s">
        <v>57</v>
      </c>
      <c r="O972" t="s">
        <v>148</v>
      </c>
      <c r="P972" t="s">
        <v>49</v>
      </c>
      <c r="Q972" t="s">
        <v>97</v>
      </c>
      <c r="R972" s="6">
        <f>_xlfn.XLOOKUP(CleanedData[[#This Row],[Product]],'02_Lookup_Tables'!$A$2:$A$126,'02_Lookup_Tables'!$B$2:$B$126)</f>
        <v>444.38</v>
      </c>
      <c r="S972" t="str">
        <f>VLOOKUP(CleanedData[[#This Row],[Product]],'02_Lookup_Tables'!$H$2:$I$126,2,FALSE)</f>
        <v>Beauty &amp; Personal Care</v>
      </c>
      <c r="T972" t="str">
        <f>VLOOKUP(CleanedData[[#This Row],[Province]],'02_Lookup_Tables'!$D$2:$E$10,2, FALSE)</f>
        <v>Northern Region</v>
      </c>
      <c r="U972" t="str" cm="1">
        <f t="array" ref="U972">_xlfn.IFS(CleanedData[[#This Row],[Purchase Amount]]&lt;500,"Low",
CleanedData[[#This Row],[Purchase Amount]]&lt;5000,"Medium",
TRUE,"High")</f>
        <v>Low</v>
      </c>
      <c r="V972" t="str">
        <f>TEXT(CleanedData[[#This Row],[Date]],"mmmm")</f>
        <v>September</v>
      </c>
      <c r="W972" t="str">
        <f>"Q"&amp;ROUNDUP(MONTH(CleanedData[[#This Row],[Date]])/3,0)</f>
        <v>Q3</v>
      </c>
      <c r="X972" t="str">
        <f>IF(CleanedData[[#This Row],[Purchase Amount]]&gt;=5000,"Yes","No")</f>
        <v>No</v>
      </c>
      <c r="Y972">
        <f>IF(CleanedData[[#This Row],[Recommend]]="Yes",1,0)</f>
        <v>1</v>
      </c>
      <c r="Z972" s="6">
        <f>CleanedData[[#This Row],[Purchase Amount]]*0.15</f>
        <v>66.656999999999996</v>
      </c>
      <c r="AA972" s="6">
        <f>CleanedData[[#This Row],[Purchase Amount]]*1.15</f>
        <v>511.03699999999998</v>
      </c>
    </row>
    <row r="973" spans="1:27" x14ac:dyDescent="0.3">
      <c r="A973">
        <v>1137</v>
      </c>
      <c r="B973" t="s">
        <v>1198</v>
      </c>
      <c r="C973" s="1">
        <v>45657</v>
      </c>
      <c r="D973">
        <v>24</v>
      </c>
      <c r="E973" t="s">
        <v>39</v>
      </c>
      <c r="F973" t="s">
        <v>77</v>
      </c>
      <c r="G973" t="s">
        <v>406</v>
      </c>
      <c r="H973">
        <v>2</v>
      </c>
      <c r="I973" t="s">
        <v>42</v>
      </c>
      <c r="J973" t="s">
        <v>63</v>
      </c>
      <c r="K973" t="s">
        <v>44</v>
      </c>
      <c r="L973" t="s">
        <v>42</v>
      </c>
      <c r="M973" t="s">
        <v>106</v>
      </c>
      <c r="N973" t="s">
        <v>47</v>
      </c>
      <c r="O973" t="s">
        <v>148</v>
      </c>
      <c r="P973" t="s">
        <v>70</v>
      </c>
      <c r="Q973" t="s">
        <v>66</v>
      </c>
      <c r="R973" s="6">
        <f>_xlfn.XLOOKUP(CleanedData[[#This Row],[Product]],'02_Lookup_Tables'!$A$2:$A$126,'02_Lookup_Tables'!$B$2:$B$126)</f>
        <v>996.44</v>
      </c>
      <c r="S973" t="str">
        <f>VLOOKUP(CleanedData[[#This Row],[Product]],'02_Lookup_Tables'!$H$2:$I$126,2,FALSE)</f>
        <v>Sports &amp; Outdoors</v>
      </c>
      <c r="T973" t="str">
        <f>VLOOKUP(CleanedData[[#This Row],[Province]],'02_Lookup_Tables'!$D$2:$E$10,2, FALSE)</f>
        <v>Central Region</v>
      </c>
      <c r="U973" t="str" cm="1">
        <f t="array" ref="U973">_xlfn.IFS(CleanedData[[#This Row],[Purchase Amount]]&lt;500,"Low",
CleanedData[[#This Row],[Purchase Amount]]&lt;5000,"Medium",
TRUE,"High")</f>
        <v>Medium</v>
      </c>
      <c r="V973" t="str">
        <f>TEXT(CleanedData[[#This Row],[Date]],"mmmm")</f>
        <v>December</v>
      </c>
      <c r="W973" t="str">
        <f>"Q"&amp;ROUNDUP(MONTH(CleanedData[[#This Row],[Date]])/3,0)</f>
        <v>Q4</v>
      </c>
      <c r="X973" t="str">
        <f>IF(CleanedData[[#This Row],[Purchase Amount]]&gt;=5000,"Yes","No")</f>
        <v>No</v>
      </c>
      <c r="Y973">
        <f>IF(CleanedData[[#This Row],[Recommend]]="Yes",1,0)</f>
        <v>0</v>
      </c>
      <c r="Z973" s="6">
        <f>CleanedData[[#This Row],[Purchase Amount]]*0.15</f>
        <v>149.46600000000001</v>
      </c>
      <c r="AA973" s="6">
        <f>CleanedData[[#This Row],[Purchase Amount]]*1.15</f>
        <v>1145.9059999999999</v>
      </c>
    </row>
    <row r="974" spans="1:27" x14ac:dyDescent="0.3">
      <c r="A974">
        <v>1139</v>
      </c>
      <c r="B974" t="s">
        <v>1199</v>
      </c>
      <c r="C974" s="1">
        <v>46012</v>
      </c>
      <c r="D974">
        <v>27</v>
      </c>
      <c r="E974" t="s">
        <v>52</v>
      </c>
      <c r="F974" t="s">
        <v>83</v>
      </c>
      <c r="G974" t="s">
        <v>122</v>
      </c>
      <c r="H974">
        <v>2</v>
      </c>
      <c r="I974" t="s">
        <v>42</v>
      </c>
      <c r="J974" t="s">
        <v>54</v>
      </c>
      <c r="K974" t="s">
        <v>64</v>
      </c>
      <c r="L974" t="s">
        <v>42</v>
      </c>
      <c r="M974" t="s">
        <v>112</v>
      </c>
      <c r="N974" t="s">
        <v>47</v>
      </c>
      <c r="O974" t="s">
        <v>48</v>
      </c>
      <c r="P974" t="s">
        <v>49</v>
      </c>
      <c r="Q974" t="s">
        <v>58</v>
      </c>
      <c r="R974" s="6">
        <f>_xlfn.XLOOKUP(CleanedData[[#This Row],[Product]],'02_Lookup_Tables'!$A$2:$A$126,'02_Lookup_Tables'!$B$2:$B$126)</f>
        <v>1712.08</v>
      </c>
      <c r="S974" t="str">
        <f>VLOOKUP(CleanedData[[#This Row],[Product]],'02_Lookup_Tables'!$H$2:$I$126,2,FALSE)</f>
        <v>Home &amp; Living</v>
      </c>
      <c r="T974" t="str">
        <f>VLOOKUP(CleanedData[[#This Row],[Province]],'02_Lookup_Tables'!$D$2:$E$10,2, FALSE)</f>
        <v>Western Region</v>
      </c>
      <c r="U974" t="str" cm="1">
        <f t="array" ref="U974">_xlfn.IFS(CleanedData[[#This Row],[Purchase Amount]]&lt;500,"Low",
CleanedData[[#This Row],[Purchase Amount]]&lt;5000,"Medium",
TRUE,"High")</f>
        <v>Medium</v>
      </c>
      <c r="V974" t="str">
        <f>TEXT(CleanedData[[#This Row],[Date]],"mmmm")</f>
        <v>December</v>
      </c>
      <c r="W974" t="str">
        <f>"Q"&amp;ROUNDUP(MONTH(CleanedData[[#This Row],[Date]])/3,0)</f>
        <v>Q4</v>
      </c>
      <c r="X974" t="str">
        <f>IF(CleanedData[[#This Row],[Purchase Amount]]&gt;=5000,"Yes","No")</f>
        <v>No</v>
      </c>
      <c r="Y974">
        <f>IF(CleanedData[[#This Row],[Recommend]]="Yes",1,0)</f>
        <v>0</v>
      </c>
      <c r="Z974" s="6">
        <f>CleanedData[[#This Row],[Purchase Amount]]*0.15</f>
        <v>256.81199999999995</v>
      </c>
      <c r="AA974" s="6">
        <f>CleanedData[[#This Row],[Purchase Amount]]*1.15</f>
        <v>1968.8919999999998</v>
      </c>
    </row>
    <row r="975" spans="1:27" x14ac:dyDescent="0.3">
      <c r="A975">
        <v>1140</v>
      </c>
      <c r="B975" t="s">
        <v>1200</v>
      </c>
      <c r="C975" s="1">
        <v>45306</v>
      </c>
      <c r="D975">
        <v>57</v>
      </c>
      <c r="E975" t="s">
        <v>52</v>
      </c>
      <c r="F975" t="s">
        <v>61</v>
      </c>
      <c r="G975" t="s">
        <v>266</v>
      </c>
      <c r="H975">
        <v>4</v>
      </c>
      <c r="I975" t="s">
        <v>42</v>
      </c>
      <c r="J975" t="s">
        <v>54</v>
      </c>
      <c r="K975" t="s">
        <v>64</v>
      </c>
      <c r="L975" t="s">
        <v>45</v>
      </c>
      <c r="M975" t="s">
        <v>236</v>
      </c>
      <c r="N975" t="s">
        <v>96</v>
      </c>
      <c r="O975" t="s">
        <v>89</v>
      </c>
      <c r="P975" t="s">
        <v>70</v>
      </c>
      <c r="Q975" t="s">
        <v>50</v>
      </c>
      <c r="R975" s="6">
        <f>_xlfn.XLOOKUP(CleanedData[[#This Row],[Product]],'02_Lookup_Tables'!$A$2:$A$126,'02_Lookup_Tables'!$B$2:$B$126)</f>
        <v>2951.61</v>
      </c>
      <c r="S975" t="str">
        <f>VLOOKUP(CleanedData[[#This Row],[Product]],'02_Lookup_Tables'!$H$2:$I$126,2,FALSE)</f>
        <v>Beauty &amp; Personal Care</v>
      </c>
      <c r="T975" t="str">
        <f>VLOOKUP(CleanedData[[#This Row],[Province]],'02_Lookup_Tables'!$D$2:$E$10,2, FALSE)</f>
        <v>Southern Region</v>
      </c>
      <c r="U975" t="str" cm="1">
        <f t="array" ref="U975">_xlfn.IFS(CleanedData[[#This Row],[Purchase Amount]]&lt;500,"Low",
CleanedData[[#This Row],[Purchase Amount]]&lt;5000,"Medium",
TRUE,"High")</f>
        <v>Medium</v>
      </c>
      <c r="V975" t="str">
        <f>TEXT(CleanedData[[#This Row],[Date]],"mmmm")</f>
        <v>January</v>
      </c>
      <c r="W975" t="str">
        <f>"Q"&amp;ROUNDUP(MONTH(CleanedData[[#This Row],[Date]])/3,0)</f>
        <v>Q1</v>
      </c>
      <c r="X975" t="str">
        <f>IF(CleanedData[[#This Row],[Purchase Amount]]&gt;=5000,"Yes","No")</f>
        <v>No</v>
      </c>
      <c r="Y975">
        <f>IF(CleanedData[[#This Row],[Recommend]]="Yes",1,0)</f>
        <v>0</v>
      </c>
      <c r="Z975" s="6">
        <f>CleanedData[[#This Row],[Purchase Amount]]*0.15</f>
        <v>442.74150000000003</v>
      </c>
      <c r="AA975" s="6">
        <f>CleanedData[[#This Row],[Purchase Amount]]*1.15</f>
        <v>3394.3514999999998</v>
      </c>
    </row>
    <row r="976" spans="1:27" x14ac:dyDescent="0.3">
      <c r="A976">
        <v>1141</v>
      </c>
      <c r="B976" t="s">
        <v>1201</v>
      </c>
      <c r="C976" s="1">
        <v>45666</v>
      </c>
      <c r="D976">
        <v>49</v>
      </c>
      <c r="E976" t="s">
        <v>39</v>
      </c>
      <c r="F976" t="s">
        <v>125</v>
      </c>
      <c r="G976" t="s">
        <v>463</v>
      </c>
      <c r="H976">
        <v>5</v>
      </c>
      <c r="I976" t="s">
        <v>42</v>
      </c>
      <c r="J976" t="s">
        <v>43</v>
      </c>
      <c r="K976" t="s">
        <v>55</v>
      </c>
      <c r="L976" t="s">
        <v>45</v>
      </c>
      <c r="M976" t="s">
        <v>165</v>
      </c>
      <c r="N976" t="s">
        <v>57</v>
      </c>
      <c r="O976" t="s">
        <v>89</v>
      </c>
      <c r="P976" t="s">
        <v>70</v>
      </c>
      <c r="Q976" t="s">
        <v>93</v>
      </c>
      <c r="R976" s="6">
        <f>_xlfn.XLOOKUP(CleanedData[[#This Row],[Product]],'02_Lookup_Tables'!$A$2:$A$126,'02_Lookup_Tables'!$B$2:$B$126)</f>
        <v>470.6</v>
      </c>
      <c r="S976" t="str">
        <f>VLOOKUP(CleanedData[[#This Row],[Product]],'02_Lookup_Tables'!$H$2:$I$126,2,FALSE)</f>
        <v>Toys &amp; Games</v>
      </c>
      <c r="T976" t="str">
        <f>VLOOKUP(CleanedData[[#This Row],[Province]],'02_Lookup_Tables'!$D$2:$E$10,2, FALSE)</f>
        <v>Western Region</v>
      </c>
      <c r="U976" t="str" cm="1">
        <f t="array" ref="U976">_xlfn.IFS(CleanedData[[#This Row],[Purchase Amount]]&lt;500,"Low",
CleanedData[[#This Row],[Purchase Amount]]&lt;5000,"Medium",
TRUE,"High")</f>
        <v>Low</v>
      </c>
      <c r="V976" t="str">
        <f>TEXT(CleanedData[[#This Row],[Date]],"mmmm")</f>
        <v>January</v>
      </c>
      <c r="W976" t="str">
        <f>"Q"&amp;ROUNDUP(MONTH(CleanedData[[#This Row],[Date]])/3,0)</f>
        <v>Q1</v>
      </c>
      <c r="X976" t="str">
        <f>IF(CleanedData[[#This Row],[Purchase Amount]]&gt;=5000,"Yes","No")</f>
        <v>No</v>
      </c>
      <c r="Y976">
        <f>IF(CleanedData[[#This Row],[Recommend]]="Yes",1,0)</f>
        <v>0</v>
      </c>
      <c r="Z976" s="6">
        <f>CleanedData[[#This Row],[Purchase Amount]]*0.15</f>
        <v>70.59</v>
      </c>
      <c r="AA976" s="6">
        <f>CleanedData[[#This Row],[Purchase Amount]]*1.15</f>
        <v>541.18999999999994</v>
      </c>
    </row>
    <row r="977" spans="1:27" x14ac:dyDescent="0.3">
      <c r="A977">
        <v>1142</v>
      </c>
      <c r="B977" t="s">
        <v>1202</v>
      </c>
      <c r="C977" s="1">
        <v>45730</v>
      </c>
      <c r="D977">
        <v>49</v>
      </c>
      <c r="E977" t="s">
        <v>52</v>
      </c>
      <c r="F977" t="s">
        <v>40</v>
      </c>
      <c r="G977" t="s">
        <v>320</v>
      </c>
      <c r="H977">
        <v>3</v>
      </c>
      <c r="I977" t="s">
        <v>42</v>
      </c>
      <c r="J977" t="s">
        <v>43</v>
      </c>
      <c r="K977" t="s">
        <v>44</v>
      </c>
      <c r="L977" t="s">
        <v>45</v>
      </c>
      <c r="M977" t="s">
        <v>56</v>
      </c>
      <c r="N977" t="s">
        <v>48</v>
      </c>
      <c r="O977" t="s">
        <v>148</v>
      </c>
      <c r="P977" t="s">
        <v>49</v>
      </c>
      <c r="Q977" t="s">
        <v>93</v>
      </c>
      <c r="R977" s="6">
        <f>_xlfn.XLOOKUP(CleanedData[[#This Row],[Product]],'02_Lookup_Tables'!$A$2:$A$126,'02_Lookup_Tables'!$B$2:$B$126)</f>
        <v>375.53</v>
      </c>
      <c r="S977" t="str">
        <f>VLOOKUP(CleanedData[[#This Row],[Product]],'02_Lookup_Tables'!$H$2:$I$126,2,FALSE)</f>
        <v>Toys &amp; Games</v>
      </c>
      <c r="T977" t="str">
        <f>VLOOKUP(CleanedData[[#This Row],[Province]],'02_Lookup_Tables'!$D$2:$E$10,2, FALSE)</f>
        <v>Northern Region</v>
      </c>
      <c r="U977" t="str" cm="1">
        <f t="array" ref="U977">_xlfn.IFS(CleanedData[[#This Row],[Purchase Amount]]&lt;500,"Low",
CleanedData[[#This Row],[Purchase Amount]]&lt;5000,"Medium",
TRUE,"High")</f>
        <v>Low</v>
      </c>
      <c r="V977" t="str">
        <f>TEXT(CleanedData[[#This Row],[Date]],"mmmm")</f>
        <v>March</v>
      </c>
      <c r="W977" t="str">
        <f>"Q"&amp;ROUNDUP(MONTH(CleanedData[[#This Row],[Date]])/3,0)</f>
        <v>Q1</v>
      </c>
      <c r="X977" t="str">
        <f>IF(CleanedData[[#This Row],[Purchase Amount]]&gt;=5000,"Yes","No")</f>
        <v>No</v>
      </c>
      <c r="Y977">
        <f>IF(CleanedData[[#This Row],[Recommend]]="Yes",1,0)</f>
        <v>0</v>
      </c>
      <c r="Z977" s="6">
        <f>CleanedData[[#This Row],[Purchase Amount]]*0.15</f>
        <v>56.329499999999996</v>
      </c>
      <c r="AA977" s="6">
        <f>CleanedData[[#This Row],[Purchase Amount]]*1.15</f>
        <v>431.85949999999991</v>
      </c>
    </row>
    <row r="978" spans="1:27" x14ac:dyDescent="0.3">
      <c r="A978">
        <v>1143</v>
      </c>
      <c r="B978" t="s">
        <v>1203</v>
      </c>
      <c r="C978" s="1">
        <v>45768</v>
      </c>
      <c r="D978">
        <v>22</v>
      </c>
      <c r="E978" t="s">
        <v>52</v>
      </c>
      <c r="F978" t="s">
        <v>72</v>
      </c>
      <c r="G978" t="s">
        <v>171</v>
      </c>
      <c r="H978">
        <v>5</v>
      </c>
      <c r="I978" t="s">
        <v>42</v>
      </c>
      <c r="J978" t="s">
        <v>63</v>
      </c>
      <c r="K978" t="s">
        <v>64</v>
      </c>
      <c r="L978" t="s">
        <v>42</v>
      </c>
      <c r="M978" t="s">
        <v>46</v>
      </c>
      <c r="N978" t="s">
        <v>57</v>
      </c>
      <c r="O978" t="s">
        <v>89</v>
      </c>
      <c r="P978" t="s">
        <v>70</v>
      </c>
      <c r="Q978" t="s">
        <v>66</v>
      </c>
      <c r="R978" s="6">
        <f>_xlfn.XLOOKUP(CleanedData[[#This Row],[Product]],'02_Lookup_Tables'!$A$2:$A$126,'02_Lookup_Tables'!$B$2:$B$126)</f>
        <v>6710.27</v>
      </c>
      <c r="S978" t="str">
        <f>VLOOKUP(CleanedData[[#This Row],[Product]],'02_Lookup_Tables'!$H$2:$I$126,2,FALSE)</f>
        <v>Home Devices</v>
      </c>
      <c r="T978" t="str">
        <f>VLOOKUP(CleanedData[[#This Row],[Province]],'02_Lookup_Tables'!$D$2:$E$10,2, FALSE)</f>
        <v>Central Region</v>
      </c>
      <c r="U978" t="str" cm="1">
        <f t="array" ref="U978">_xlfn.IFS(CleanedData[[#This Row],[Purchase Amount]]&lt;500,"Low",
CleanedData[[#This Row],[Purchase Amount]]&lt;5000,"Medium",
TRUE,"High")</f>
        <v>High</v>
      </c>
      <c r="V978" t="str">
        <f>TEXT(CleanedData[[#This Row],[Date]],"mmmm")</f>
        <v>April</v>
      </c>
      <c r="W978" t="str">
        <f>"Q"&amp;ROUNDUP(MONTH(CleanedData[[#This Row],[Date]])/3,0)</f>
        <v>Q2</v>
      </c>
      <c r="X978" t="str">
        <f>IF(CleanedData[[#This Row],[Purchase Amount]]&gt;=5000,"Yes","No")</f>
        <v>Yes</v>
      </c>
      <c r="Y978">
        <f>IF(CleanedData[[#This Row],[Recommend]]="Yes",1,0)</f>
        <v>0</v>
      </c>
      <c r="Z978" s="6">
        <f>CleanedData[[#This Row],[Purchase Amount]]*0.15</f>
        <v>1006.5405000000001</v>
      </c>
      <c r="AA978" s="6">
        <f>CleanedData[[#This Row],[Purchase Amount]]*1.15</f>
        <v>7716.8104999999996</v>
      </c>
    </row>
    <row r="979" spans="1:27" x14ac:dyDescent="0.3">
      <c r="A979">
        <v>1144</v>
      </c>
      <c r="B979" t="s">
        <v>1204</v>
      </c>
      <c r="C979" s="1">
        <v>45491</v>
      </c>
      <c r="D979">
        <v>72</v>
      </c>
      <c r="E979" t="s">
        <v>52</v>
      </c>
      <c r="F979" t="s">
        <v>72</v>
      </c>
      <c r="G979" t="s">
        <v>118</v>
      </c>
      <c r="H979">
        <v>2</v>
      </c>
      <c r="I979" t="s">
        <v>45</v>
      </c>
      <c r="J979" t="s">
        <v>63</v>
      </c>
      <c r="K979" t="s">
        <v>44</v>
      </c>
      <c r="L979" t="s">
        <v>42</v>
      </c>
      <c r="M979" t="s">
        <v>75</v>
      </c>
      <c r="N979" t="s">
        <v>47</v>
      </c>
      <c r="O979" t="s">
        <v>89</v>
      </c>
      <c r="P979" t="s">
        <v>49</v>
      </c>
      <c r="Q979" t="s">
        <v>97</v>
      </c>
      <c r="R979" s="6">
        <f>_xlfn.XLOOKUP(CleanedData[[#This Row],[Product]],'02_Lookup_Tables'!$A$2:$A$126,'02_Lookup_Tables'!$B$2:$B$126)</f>
        <v>368.99</v>
      </c>
      <c r="S979" t="str">
        <f>VLOOKUP(CleanedData[[#This Row],[Product]],'02_Lookup_Tables'!$H$2:$I$126,2,FALSE)</f>
        <v>Accessories</v>
      </c>
      <c r="T979" t="str">
        <f>VLOOKUP(CleanedData[[#This Row],[Province]],'02_Lookup_Tables'!$D$2:$E$10,2, FALSE)</f>
        <v>Central Region</v>
      </c>
      <c r="U979" t="str" cm="1">
        <f t="array" ref="U979">_xlfn.IFS(CleanedData[[#This Row],[Purchase Amount]]&lt;500,"Low",
CleanedData[[#This Row],[Purchase Amount]]&lt;5000,"Medium",
TRUE,"High")</f>
        <v>Low</v>
      </c>
      <c r="V979" t="str">
        <f>TEXT(CleanedData[[#This Row],[Date]],"mmmm")</f>
        <v>July</v>
      </c>
      <c r="W979" t="str">
        <f>"Q"&amp;ROUNDUP(MONTH(CleanedData[[#This Row],[Date]])/3,0)</f>
        <v>Q3</v>
      </c>
      <c r="X979" t="str">
        <f>IF(CleanedData[[#This Row],[Purchase Amount]]&gt;=5000,"Yes","No")</f>
        <v>No</v>
      </c>
      <c r="Y979">
        <f>IF(CleanedData[[#This Row],[Recommend]]="Yes",1,0)</f>
        <v>1</v>
      </c>
      <c r="Z979" s="6">
        <f>CleanedData[[#This Row],[Purchase Amount]]*0.15</f>
        <v>55.348500000000001</v>
      </c>
      <c r="AA979" s="6">
        <f>CleanedData[[#This Row],[Purchase Amount]]*1.15</f>
        <v>424.33849999999995</v>
      </c>
    </row>
    <row r="980" spans="1:27" x14ac:dyDescent="0.3">
      <c r="A980">
        <v>1146</v>
      </c>
      <c r="B980" t="s">
        <v>1205</v>
      </c>
      <c r="C980" s="1">
        <v>45572</v>
      </c>
      <c r="D980">
        <v>59</v>
      </c>
      <c r="E980" t="s">
        <v>39</v>
      </c>
      <c r="F980" t="s">
        <v>130</v>
      </c>
      <c r="G980" t="s">
        <v>212</v>
      </c>
      <c r="H980">
        <v>1</v>
      </c>
      <c r="I980" t="s">
        <v>42</v>
      </c>
      <c r="J980" t="s">
        <v>43</v>
      </c>
      <c r="K980" t="s">
        <v>55</v>
      </c>
      <c r="L980" t="s">
        <v>42</v>
      </c>
      <c r="M980" t="s">
        <v>123</v>
      </c>
      <c r="N980" t="s">
        <v>80</v>
      </c>
      <c r="O980" t="s">
        <v>89</v>
      </c>
      <c r="P980" t="s">
        <v>49</v>
      </c>
      <c r="Q980" t="s">
        <v>50</v>
      </c>
      <c r="R980" s="6">
        <f>_xlfn.XLOOKUP(CleanedData[[#This Row],[Product]],'02_Lookup_Tables'!$A$2:$A$126,'02_Lookup_Tables'!$B$2:$B$126)</f>
        <v>192.77</v>
      </c>
      <c r="S980" t="str">
        <f>VLOOKUP(CleanedData[[#This Row],[Product]],'02_Lookup_Tables'!$H$2:$I$126,2,FALSE)</f>
        <v>Beauty &amp; Personal Care</v>
      </c>
      <c r="T980" t="str">
        <f>VLOOKUP(CleanedData[[#This Row],[Province]],'02_Lookup_Tables'!$D$2:$E$10,2, FALSE)</f>
        <v>Eastern Region</v>
      </c>
      <c r="U980" t="str" cm="1">
        <f t="array" ref="U980">_xlfn.IFS(CleanedData[[#This Row],[Purchase Amount]]&lt;500,"Low",
CleanedData[[#This Row],[Purchase Amount]]&lt;5000,"Medium",
TRUE,"High")</f>
        <v>Low</v>
      </c>
      <c r="V980" t="str">
        <f>TEXT(CleanedData[[#This Row],[Date]],"mmmm")</f>
        <v>October</v>
      </c>
      <c r="W980" t="str">
        <f>"Q"&amp;ROUNDUP(MONTH(CleanedData[[#This Row],[Date]])/3,0)</f>
        <v>Q4</v>
      </c>
      <c r="X980" t="str">
        <f>IF(CleanedData[[#This Row],[Purchase Amount]]&gt;=5000,"Yes","No")</f>
        <v>No</v>
      </c>
      <c r="Y980">
        <f>IF(CleanedData[[#This Row],[Recommend]]="Yes",1,0)</f>
        <v>0</v>
      </c>
      <c r="Z980" s="6">
        <f>CleanedData[[#This Row],[Purchase Amount]]*0.15</f>
        <v>28.915500000000002</v>
      </c>
      <c r="AA980" s="6">
        <f>CleanedData[[#This Row],[Purchase Amount]]*1.15</f>
        <v>221.68549999999999</v>
      </c>
    </row>
    <row r="981" spans="1:27" x14ac:dyDescent="0.3">
      <c r="A981">
        <v>1147</v>
      </c>
      <c r="B981" t="s">
        <v>1206</v>
      </c>
      <c r="C981" s="1">
        <v>45750</v>
      </c>
      <c r="D981">
        <v>77</v>
      </c>
      <c r="E981" t="s">
        <v>52</v>
      </c>
      <c r="F981" t="s">
        <v>68</v>
      </c>
      <c r="G981" t="s">
        <v>269</v>
      </c>
      <c r="H981">
        <v>5</v>
      </c>
      <c r="I981" t="s">
        <v>45</v>
      </c>
      <c r="J981" t="s">
        <v>54</v>
      </c>
      <c r="K981" t="s">
        <v>64</v>
      </c>
      <c r="L981" t="s">
        <v>45</v>
      </c>
      <c r="M981" t="s">
        <v>92</v>
      </c>
      <c r="N981" t="s">
        <v>57</v>
      </c>
      <c r="O981" t="s">
        <v>89</v>
      </c>
      <c r="P981" t="s">
        <v>70</v>
      </c>
      <c r="Q981" t="s">
        <v>97</v>
      </c>
      <c r="R981" s="6">
        <f>_xlfn.XLOOKUP(CleanedData[[#This Row],[Product]],'02_Lookup_Tables'!$A$2:$A$126,'02_Lookup_Tables'!$B$2:$B$126)</f>
        <v>1604.87</v>
      </c>
      <c r="S981" t="str">
        <f>VLOOKUP(CleanedData[[#This Row],[Product]],'02_Lookup_Tables'!$H$2:$I$126,2,FALSE)</f>
        <v>Accessories</v>
      </c>
      <c r="T981" t="str">
        <f>VLOOKUP(CleanedData[[#This Row],[Province]],'02_Lookup_Tables'!$D$2:$E$10,2, FALSE)</f>
        <v>Northern Region</v>
      </c>
      <c r="U981" t="str" cm="1">
        <f t="array" ref="U981">_xlfn.IFS(CleanedData[[#This Row],[Purchase Amount]]&lt;500,"Low",
CleanedData[[#This Row],[Purchase Amount]]&lt;5000,"Medium",
TRUE,"High")</f>
        <v>Medium</v>
      </c>
      <c r="V981" t="str">
        <f>TEXT(CleanedData[[#This Row],[Date]],"mmmm")</f>
        <v>April</v>
      </c>
      <c r="W981" t="str">
        <f>"Q"&amp;ROUNDUP(MONTH(CleanedData[[#This Row],[Date]])/3,0)</f>
        <v>Q2</v>
      </c>
      <c r="X981" t="str">
        <f>IF(CleanedData[[#This Row],[Purchase Amount]]&gt;=5000,"Yes","No")</f>
        <v>No</v>
      </c>
      <c r="Y981">
        <f>IF(CleanedData[[#This Row],[Recommend]]="Yes",1,0)</f>
        <v>1</v>
      </c>
      <c r="Z981" s="6">
        <f>CleanedData[[#This Row],[Purchase Amount]]*0.15</f>
        <v>240.73049999999998</v>
      </c>
      <c r="AA981" s="6">
        <f>CleanedData[[#This Row],[Purchase Amount]]*1.15</f>
        <v>1845.6004999999998</v>
      </c>
    </row>
    <row r="982" spans="1:27" x14ac:dyDescent="0.3">
      <c r="A982">
        <v>1148</v>
      </c>
      <c r="B982" t="s">
        <v>1207</v>
      </c>
      <c r="C982" s="1">
        <v>46006</v>
      </c>
      <c r="D982">
        <v>50</v>
      </c>
      <c r="E982" t="s">
        <v>39</v>
      </c>
      <c r="F982" t="s">
        <v>130</v>
      </c>
      <c r="G982" t="s">
        <v>478</v>
      </c>
      <c r="H982">
        <v>3</v>
      </c>
      <c r="I982" t="s">
        <v>42</v>
      </c>
      <c r="J982" t="s">
        <v>74</v>
      </c>
      <c r="K982" t="s">
        <v>44</v>
      </c>
      <c r="L982" t="s">
        <v>45</v>
      </c>
      <c r="N982" t="s">
        <v>48</v>
      </c>
      <c r="O982" t="s">
        <v>134</v>
      </c>
      <c r="P982" t="s">
        <v>8646</v>
      </c>
      <c r="Q982" t="s">
        <v>93</v>
      </c>
      <c r="R982" s="6">
        <f>_xlfn.XLOOKUP(CleanedData[[#This Row],[Product]],'02_Lookup_Tables'!$A$2:$A$126,'02_Lookup_Tables'!$B$2:$B$126)</f>
        <v>4507.63</v>
      </c>
      <c r="S982" t="str">
        <f>VLOOKUP(CleanedData[[#This Row],[Product]],'02_Lookup_Tables'!$H$2:$I$126,2,FALSE)</f>
        <v>Sports &amp; Outdoors</v>
      </c>
      <c r="T982" t="str">
        <f>VLOOKUP(CleanedData[[#This Row],[Province]],'02_Lookup_Tables'!$D$2:$E$10,2, FALSE)</f>
        <v>Eastern Region</v>
      </c>
      <c r="U982" t="str" cm="1">
        <f t="array" ref="U982">_xlfn.IFS(CleanedData[[#This Row],[Purchase Amount]]&lt;500,"Low",
CleanedData[[#This Row],[Purchase Amount]]&lt;5000,"Medium",
TRUE,"High")</f>
        <v>Medium</v>
      </c>
      <c r="V982" t="str">
        <f>TEXT(CleanedData[[#This Row],[Date]],"mmmm")</f>
        <v>December</v>
      </c>
      <c r="W982" t="str">
        <f>"Q"&amp;ROUNDUP(MONTH(CleanedData[[#This Row],[Date]])/3,0)</f>
        <v>Q4</v>
      </c>
      <c r="X982" t="str">
        <f>IF(CleanedData[[#This Row],[Purchase Amount]]&gt;=5000,"Yes","No")</f>
        <v>No</v>
      </c>
      <c r="Y982">
        <f>IF(CleanedData[[#This Row],[Recommend]]="Yes",1,0)</f>
        <v>0</v>
      </c>
      <c r="Z982" s="6">
        <f>CleanedData[[#This Row],[Purchase Amount]]*0.15</f>
        <v>676.14449999999999</v>
      </c>
      <c r="AA982" s="6">
        <f>CleanedData[[#This Row],[Purchase Amount]]*1.15</f>
        <v>5183.7744999999995</v>
      </c>
    </row>
    <row r="983" spans="1:27" x14ac:dyDescent="0.3">
      <c r="A983">
        <v>1149</v>
      </c>
      <c r="B983" t="s">
        <v>1208</v>
      </c>
      <c r="C983" s="1">
        <v>46008</v>
      </c>
      <c r="E983" t="s">
        <v>60</v>
      </c>
      <c r="F983" t="s">
        <v>125</v>
      </c>
      <c r="G983" t="s">
        <v>160</v>
      </c>
      <c r="H983">
        <v>5</v>
      </c>
      <c r="I983" t="s">
        <v>42</v>
      </c>
      <c r="J983" t="s">
        <v>63</v>
      </c>
      <c r="K983" t="s">
        <v>44</v>
      </c>
      <c r="L983" t="s">
        <v>42</v>
      </c>
      <c r="M983" t="s">
        <v>175</v>
      </c>
      <c r="N983" t="s">
        <v>57</v>
      </c>
      <c r="O983" t="s">
        <v>89</v>
      </c>
      <c r="P983" t="s">
        <v>70</v>
      </c>
      <c r="Q983" t="s">
        <v>166</v>
      </c>
      <c r="R983" s="6">
        <f>_xlfn.XLOOKUP(CleanedData[[#This Row],[Product]],'02_Lookup_Tables'!$A$2:$A$126,'02_Lookup_Tables'!$B$2:$B$126)</f>
        <v>294.33</v>
      </c>
      <c r="S983" t="str">
        <f>VLOOKUP(CleanedData[[#This Row],[Product]],'02_Lookup_Tables'!$H$2:$I$126,2,FALSE)</f>
        <v>Toys &amp; Games</v>
      </c>
      <c r="T983" t="str">
        <f>VLOOKUP(CleanedData[[#This Row],[Province]],'02_Lookup_Tables'!$D$2:$E$10,2, FALSE)</f>
        <v>Western Region</v>
      </c>
      <c r="U983" t="str" cm="1">
        <f t="array" ref="U983">_xlfn.IFS(CleanedData[[#This Row],[Purchase Amount]]&lt;500,"Low",
CleanedData[[#This Row],[Purchase Amount]]&lt;5000,"Medium",
TRUE,"High")</f>
        <v>Low</v>
      </c>
      <c r="V983" t="str">
        <f>TEXT(CleanedData[[#This Row],[Date]],"mmmm")</f>
        <v>December</v>
      </c>
      <c r="W983" t="str">
        <f>"Q"&amp;ROUNDUP(MONTH(CleanedData[[#This Row],[Date]])/3,0)</f>
        <v>Q4</v>
      </c>
      <c r="X983" t="str">
        <f>IF(CleanedData[[#This Row],[Purchase Amount]]&gt;=5000,"Yes","No")</f>
        <v>No</v>
      </c>
      <c r="Y983">
        <f>IF(CleanedData[[#This Row],[Recommend]]="Yes",1,0)</f>
        <v>0</v>
      </c>
      <c r="Z983" s="6">
        <f>CleanedData[[#This Row],[Purchase Amount]]*0.15</f>
        <v>44.149499999999996</v>
      </c>
      <c r="AA983" s="6">
        <f>CleanedData[[#This Row],[Purchase Amount]]*1.15</f>
        <v>338.47949999999997</v>
      </c>
    </row>
    <row r="984" spans="1:27" x14ac:dyDescent="0.3">
      <c r="A984">
        <v>1150</v>
      </c>
      <c r="B984" t="s">
        <v>1209</v>
      </c>
      <c r="C984" s="1">
        <v>45329</v>
      </c>
      <c r="D984">
        <v>59</v>
      </c>
      <c r="E984" t="s">
        <v>60</v>
      </c>
      <c r="F984" t="s">
        <v>61</v>
      </c>
      <c r="G984" t="s">
        <v>203</v>
      </c>
      <c r="H984">
        <v>4</v>
      </c>
      <c r="I984" t="s">
        <v>45</v>
      </c>
      <c r="J984" t="s">
        <v>54</v>
      </c>
      <c r="K984" t="s">
        <v>55</v>
      </c>
      <c r="L984" t="s">
        <v>45</v>
      </c>
      <c r="M984" t="s">
        <v>92</v>
      </c>
      <c r="N984" t="s">
        <v>96</v>
      </c>
      <c r="O984" t="s">
        <v>89</v>
      </c>
      <c r="P984" t="s">
        <v>70</v>
      </c>
      <c r="Q984" t="s">
        <v>50</v>
      </c>
      <c r="R984" s="6">
        <f>_xlfn.XLOOKUP(CleanedData[[#This Row],[Product]],'02_Lookup_Tables'!$A$2:$A$126,'02_Lookup_Tables'!$B$2:$B$126)</f>
        <v>2849.09</v>
      </c>
      <c r="S984" t="str">
        <f>VLOOKUP(CleanedData[[#This Row],[Product]],'02_Lookup_Tables'!$H$2:$I$126,2,FALSE)</f>
        <v>Home &amp; Living</v>
      </c>
      <c r="T984" t="str">
        <f>VLOOKUP(CleanedData[[#This Row],[Province]],'02_Lookup_Tables'!$D$2:$E$10,2, FALSE)</f>
        <v>Southern Region</v>
      </c>
      <c r="U984" t="str" cm="1">
        <f t="array" ref="U984">_xlfn.IFS(CleanedData[[#This Row],[Purchase Amount]]&lt;500,"Low",
CleanedData[[#This Row],[Purchase Amount]]&lt;5000,"Medium",
TRUE,"High")</f>
        <v>Medium</v>
      </c>
      <c r="V984" t="str">
        <f>TEXT(CleanedData[[#This Row],[Date]],"mmmm")</f>
        <v>February</v>
      </c>
      <c r="W984" t="str">
        <f>"Q"&amp;ROUNDUP(MONTH(CleanedData[[#This Row],[Date]])/3,0)</f>
        <v>Q1</v>
      </c>
      <c r="X984" t="str">
        <f>IF(CleanedData[[#This Row],[Purchase Amount]]&gt;=5000,"Yes","No")</f>
        <v>No</v>
      </c>
      <c r="Y984">
        <f>IF(CleanedData[[#This Row],[Recommend]]="Yes",1,0)</f>
        <v>1</v>
      </c>
      <c r="Z984" s="6">
        <f>CleanedData[[#This Row],[Purchase Amount]]*0.15</f>
        <v>427.36349999999999</v>
      </c>
      <c r="AA984" s="6">
        <f>CleanedData[[#This Row],[Purchase Amount]]*1.15</f>
        <v>3276.4535000000001</v>
      </c>
    </row>
    <row r="985" spans="1:27" x14ac:dyDescent="0.3">
      <c r="A985">
        <v>1152</v>
      </c>
      <c r="B985" t="s">
        <v>1210</v>
      </c>
      <c r="C985" s="1">
        <v>45918</v>
      </c>
      <c r="D985">
        <v>57</v>
      </c>
      <c r="E985" t="s">
        <v>39</v>
      </c>
      <c r="F985" t="s">
        <v>108</v>
      </c>
      <c r="G985" t="s">
        <v>378</v>
      </c>
      <c r="H985">
        <v>4</v>
      </c>
      <c r="I985" t="s">
        <v>42</v>
      </c>
      <c r="J985" t="s">
        <v>69</v>
      </c>
      <c r="K985" t="s">
        <v>44</v>
      </c>
      <c r="L985" t="s">
        <v>45</v>
      </c>
      <c r="M985" t="s">
        <v>180</v>
      </c>
      <c r="N985" t="s">
        <v>96</v>
      </c>
      <c r="O985" t="s">
        <v>89</v>
      </c>
      <c r="P985" t="s">
        <v>70</v>
      </c>
      <c r="Q985" t="s">
        <v>50</v>
      </c>
      <c r="R985" s="6">
        <f>_xlfn.XLOOKUP(CleanedData[[#This Row],[Product]],'02_Lookup_Tables'!$A$2:$A$126,'02_Lookup_Tables'!$B$2:$B$126)</f>
        <v>40.11</v>
      </c>
      <c r="S985" t="str">
        <f>VLOOKUP(CleanedData[[#This Row],[Product]],'02_Lookup_Tables'!$H$2:$I$126,2,FALSE)</f>
        <v>Food</v>
      </c>
      <c r="T985" t="str">
        <f>VLOOKUP(CleanedData[[#This Row],[Province]],'02_Lookup_Tables'!$D$2:$E$10,2, FALSE)</f>
        <v>Gauteng Region</v>
      </c>
      <c r="U985" t="str" cm="1">
        <f t="array" ref="U985">_xlfn.IFS(CleanedData[[#This Row],[Purchase Amount]]&lt;500,"Low",
CleanedData[[#This Row],[Purchase Amount]]&lt;5000,"Medium",
TRUE,"High")</f>
        <v>Low</v>
      </c>
      <c r="V985" t="str">
        <f>TEXT(CleanedData[[#This Row],[Date]],"mmmm")</f>
        <v>September</v>
      </c>
      <c r="W985" t="str">
        <f>"Q"&amp;ROUNDUP(MONTH(CleanedData[[#This Row],[Date]])/3,0)</f>
        <v>Q3</v>
      </c>
      <c r="X985" t="str">
        <f>IF(CleanedData[[#This Row],[Purchase Amount]]&gt;=5000,"Yes","No")</f>
        <v>No</v>
      </c>
      <c r="Y985">
        <f>IF(CleanedData[[#This Row],[Recommend]]="Yes",1,0)</f>
        <v>0</v>
      </c>
      <c r="Z985" s="6">
        <f>CleanedData[[#This Row],[Purchase Amount]]*0.15</f>
        <v>6.0164999999999997</v>
      </c>
      <c r="AA985" s="6">
        <f>CleanedData[[#This Row],[Purchase Amount]]*1.15</f>
        <v>46.126499999999993</v>
      </c>
    </row>
    <row r="986" spans="1:27" x14ac:dyDescent="0.3">
      <c r="A986">
        <v>1153</v>
      </c>
      <c r="B986" t="s">
        <v>1211</v>
      </c>
      <c r="C986" s="1">
        <v>45373</v>
      </c>
      <c r="D986">
        <v>45</v>
      </c>
      <c r="E986" t="s">
        <v>39</v>
      </c>
      <c r="F986" t="s">
        <v>108</v>
      </c>
      <c r="G986" t="s">
        <v>311</v>
      </c>
      <c r="H986">
        <v>5</v>
      </c>
      <c r="I986" t="s">
        <v>42</v>
      </c>
      <c r="J986" t="s">
        <v>54</v>
      </c>
      <c r="K986" t="s">
        <v>44</v>
      </c>
      <c r="L986" t="s">
        <v>42</v>
      </c>
      <c r="M986" t="s">
        <v>123</v>
      </c>
      <c r="N986" t="s">
        <v>57</v>
      </c>
      <c r="O986" t="s">
        <v>89</v>
      </c>
      <c r="P986" t="s">
        <v>70</v>
      </c>
      <c r="Q986" t="s">
        <v>93</v>
      </c>
      <c r="R986" s="6">
        <f>_xlfn.XLOOKUP(CleanedData[[#This Row],[Product]],'02_Lookup_Tables'!$A$2:$A$126,'02_Lookup_Tables'!$B$2:$B$126)</f>
        <v>954.6</v>
      </c>
      <c r="S986" t="str">
        <f>VLOOKUP(CleanedData[[#This Row],[Product]],'02_Lookup_Tables'!$H$2:$I$126,2,FALSE)</f>
        <v>Apparel</v>
      </c>
      <c r="T986" t="str">
        <f>VLOOKUP(CleanedData[[#This Row],[Province]],'02_Lookup_Tables'!$D$2:$E$10,2, FALSE)</f>
        <v>Gauteng Region</v>
      </c>
      <c r="U986" t="str" cm="1">
        <f t="array" ref="U986">_xlfn.IFS(CleanedData[[#This Row],[Purchase Amount]]&lt;500,"Low",
CleanedData[[#This Row],[Purchase Amount]]&lt;5000,"Medium",
TRUE,"High")</f>
        <v>Medium</v>
      </c>
      <c r="V986" t="str">
        <f>TEXT(CleanedData[[#This Row],[Date]],"mmmm")</f>
        <v>March</v>
      </c>
      <c r="W986" t="str">
        <f>"Q"&amp;ROUNDUP(MONTH(CleanedData[[#This Row],[Date]])/3,0)</f>
        <v>Q1</v>
      </c>
      <c r="X986" t="str">
        <f>IF(CleanedData[[#This Row],[Purchase Amount]]&gt;=5000,"Yes","No")</f>
        <v>No</v>
      </c>
      <c r="Y986">
        <f>IF(CleanedData[[#This Row],[Recommend]]="Yes",1,0)</f>
        <v>0</v>
      </c>
      <c r="Z986" s="6">
        <f>CleanedData[[#This Row],[Purchase Amount]]*0.15</f>
        <v>143.19</v>
      </c>
      <c r="AA986" s="6">
        <f>CleanedData[[#This Row],[Purchase Amount]]*1.15</f>
        <v>1097.79</v>
      </c>
    </row>
    <row r="987" spans="1:27" x14ac:dyDescent="0.3">
      <c r="A987">
        <v>1154</v>
      </c>
      <c r="B987" t="s">
        <v>1212</v>
      </c>
      <c r="C987" s="1">
        <v>46016</v>
      </c>
      <c r="D987">
        <v>59</v>
      </c>
      <c r="E987" t="s">
        <v>52</v>
      </c>
      <c r="F987" t="s">
        <v>72</v>
      </c>
      <c r="G987" t="s">
        <v>210</v>
      </c>
      <c r="H987">
        <v>1</v>
      </c>
      <c r="I987" t="s">
        <v>42</v>
      </c>
      <c r="J987" t="s">
        <v>54</v>
      </c>
      <c r="K987" t="s">
        <v>55</v>
      </c>
      <c r="L987" t="s">
        <v>45</v>
      </c>
      <c r="M987" t="s">
        <v>56</v>
      </c>
      <c r="N987" t="s">
        <v>80</v>
      </c>
      <c r="O987" t="s">
        <v>148</v>
      </c>
      <c r="P987" t="s">
        <v>70</v>
      </c>
      <c r="Q987" t="s">
        <v>50</v>
      </c>
      <c r="R987" s="6">
        <f>_xlfn.XLOOKUP(CleanedData[[#This Row],[Product]],'02_Lookup_Tables'!$A$2:$A$126,'02_Lookup_Tables'!$B$2:$B$126)</f>
        <v>13123.97</v>
      </c>
      <c r="S987" t="str">
        <f>VLOOKUP(CleanedData[[#This Row],[Product]],'02_Lookup_Tables'!$H$2:$I$126,2,FALSE)</f>
        <v>Electronics</v>
      </c>
      <c r="T987" t="str">
        <f>VLOOKUP(CleanedData[[#This Row],[Province]],'02_Lookup_Tables'!$D$2:$E$10,2, FALSE)</f>
        <v>Central Region</v>
      </c>
      <c r="U987" t="str" cm="1">
        <f t="array" ref="U987">_xlfn.IFS(CleanedData[[#This Row],[Purchase Amount]]&lt;500,"Low",
CleanedData[[#This Row],[Purchase Amount]]&lt;5000,"Medium",
TRUE,"High")</f>
        <v>High</v>
      </c>
      <c r="V987" t="str">
        <f>TEXT(CleanedData[[#This Row],[Date]],"mmmm")</f>
        <v>December</v>
      </c>
      <c r="W987" t="str">
        <f>"Q"&amp;ROUNDUP(MONTH(CleanedData[[#This Row],[Date]])/3,0)</f>
        <v>Q4</v>
      </c>
      <c r="X987" t="str">
        <f>IF(CleanedData[[#This Row],[Purchase Amount]]&gt;=5000,"Yes","No")</f>
        <v>Yes</v>
      </c>
      <c r="Y987">
        <f>IF(CleanedData[[#This Row],[Recommend]]="Yes",1,0)</f>
        <v>0</v>
      </c>
      <c r="Z987" s="6">
        <f>CleanedData[[#This Row],[Purchase Amount]]*0.15</f>
        <v>1968.5954999999999</v>
      </c>
      <c r="AA987" s="6">
        <f>CleanedData[[#This Row],[Purchase Amount]]*1.15</f>
        <v>15092.565499999999</v>
      </c>
    </row>
    <row r="988" spans="1:27" x14ac:dyDescent="0.3">
      <c r="A988">
        <v>1157</v>
      </c>
      <c r="B988" t="s">
        <v>1213</v>
      </c>
      <c r="C988" s="1">
        <v>45310</v>
      </c>
      <c r="D988">
        <v>55</v>
      </c>
      <c r="E988" t="s">
        <v>52</v>
      </c>
      <c r="F988" t="s">
        <v>61</v>
      </c>
      <c r="G988" t="s">
        <v>454</v>
      </c>
      <c r="H988">
        <v>4</v>
      </c>
      <c r="I988" t="s">
        <v>42</v>
      </c>
      <c r="J988" t="s">
        <v>63</v>
      </c>
      <c r="K988" t="s">
        <v>44</v>
      </c>
      <c r="L988" t="s">
        <v>45</v>
      </c>
      <c r="M988" t="s">
        <v>75</v>
      </c>
      <c r="N988" t="s">
        <v>96</v>
      </c>
      <c r="O988" t="s">
        <v>89</v>
      </c>
      <c r="P988" t="s">
        <v>70</v>
      </c>
      <c r="Q988" t="s">
        <v>50</v>
      </c>
      <c r="R988" s="6">
        <f>_xlfn.XLOOKUP(CleanedData[[#This Row],[Product]],'02_Lookup_Tables'!$A$2:$A$126,'02_Lookup_Tables'!$B$2:$B$126)</f>
        <v>2413.3000000000002</v>
      </c>
      <c r="S988" t="str">
        <f>VLOOKUP(CleanedData[[#This Row],[Product]],'02_Lookup_Tables'!$H$2:$I$126,2,FALSE)</f>
        <v>Electronics</v>
      </c>
      <c r="T988" t="str">
        <f>VLOOKUP(CleanedData[[#This Row],[Province]],'02_Lookup_Tables'!$D$2:$E$10,2, FALSE)</f>
        <v>Southern Region</v>
      </c>
      <c r="U988" t="str" cm="1">
        <f t="array" ref="U988">_xlfn.IFS(CleanedData[[#This Row],[Purchase Amount]]&lt;500,"Low",
CleanedData[[#This Row],[Purchase Amount]]&lt;5000,"Medium",
TRUE,"High")</f>
        <v>Medium</v>
      </c>
      <c r="V988" t="str">
        <f>TEXT(CleanedData[[#This Row],[Date]],"mmmm")</f>
        <v>January</v>
      </c>
      <c r="W988" t="str">
        <f>"Q"&amp;ROUNDUP(MONTH(CleanedData[[#This Row],[Date]])/3,0)</f>
        <v>Q1</v>
      </c>
      <c r="X988" t="str">
        <f>IF(CleanedData[[#This Row],[Purchase Amount]]&gt;=5000,"Yes","No")</f>
        <v>No</v>
      </c>
      <c r="Y988">
        <f>IF(CleanedData[[#This Row],[Recommend]]="Yes",1,0)</f>
        <v>0</v>
      </c>
      <c r="Z988" s="6">
        <f>CleanedData[[#This Row],[Purchase Amount]]*0.15</f>
        <v>361.995</v>
      </c>
      <c r="AA988" s="6">
        <f>CleanedData[[#This Row],[Purchase Amount]]*1.15</f>
        <v>2775.2950000000001</v>
      </c>
    </row>
    <row r="989" spans="1:27" x14ac:dyDescent="0.3">
      <c r="A989">
        <v>1158</v>
      </c>
      <c r="B989" t="s">
        <v>1214</v>
      </c>
      <c r="C989" s="1">
        <v>45639</v>
      </c>
      <c r="D989">
        <v>72</v>
      </c>
      <c r="E989" t="s">
        <v>39</v>
      </c>
      <c r="F989" t="s">
        <v>68</v>
      </c>
      <c r="G989" t="s">
        <v>301</v>
      </c>
      <c r="H989">
        <v>4</v>
      </c>
      <c r="I989" t="s">
        <v>45</v>
      </c>
      <c r="J989" t="s">
        <v>54</v>
      </c>
      <c r="K989" t="s">
        <v>55</v>
      </c>
      <c r="L989" t="s">
        <v>42</v>
      </c>
      <c r="M989" t="s">
        <v>190</v>
      </c>
      <c r="N989" t="s">
        <v>96</v>
      </c>
      <c r="O989" t="s">
        <v>89</v>
      </c>
      <c r="P989" t="s">
        <v>70</v>
      </c>
      <c r="Q989" t="s">
        <v>97</v>
      </c>
      <c r="R989" s="6">
        <f>_xlfn.XLOOKUP(CleanedData[[#This Row],[Product]],'02_Lookup_Tables'!$A$2:$A$126,'02_Lookup_Tables'!$B$2:$B$126)</f>
        <v>1000.7</v>
      </c>
      <c r="S989" t="str">
        <f>VLOOKUP(CleanedData[[#This Row],[Product]],'02_Lookup_Tables'!$H$2:$I$126,2,FALSE)</f>
        <v>Toys &amp; Games</v>
      </c>
      <c r="T989" t="str">
        <f>VLOOKUP(CleanedData[[#This Row],[Province]],'02_Lookup_Tables'!$D$2:$E$10,2, FALSE)</f>
        <v>Northern Region</v>
      </c>
      <c r="U989" t="str" cm="1">
        <f t="array" ref="U989">_xlfn.IFS(CleanedData[[#This Row],[Purchase Amount]]&lt;500,"Low",
CleanedData[[#This Row],[Purchase Amount]]&lt;5000,"Medium",
TRUE,"High")</f>
        <v>Medium</v>
      </c>
      <c r="V989" t="str">
        <f>TEXT(CleanedData[[#This Row],[Date]],"mmmm")</f>
        <v>December</v>
      </c>
      <c r="W989" t="str">
        <f>"Q"&amp;ROUNDUP(MONTH(CleanedData[[#This Row],[Date]])/3,0)</f>
        <v>Q4</v>
      </c>
      <c r="X989" t="str">
        <f>IF(CleanedData[[#This Row],[Purchase Amount]]&gt;=5000,"Yes","No")</f>
        <v>No</v>
      </c>
      <c r="Y989">
        <f>IF(CleanedData[[#This Row],[Recommend]]="Yes",1,0)</f>
        <v>1</v>
      </c>
      <c r="Z989" s="6">
        <f>CleanedData[[#This Row],[Purchase Amount]]*0.15</f>
        <v>150.10499999999999</v>
      </c>
      <c r="AA989" s="6">
        <f>CleanedData[[#This Row],[Purchase Amount]]*1.15</f>
        <v>1150.8050000000001</v>
      </c>
    </row>
    <row r="990" spans="1:27" x14ac:dyDescent="0.3">
      <c r="A990">
        <v>1159</v>
      </c>
      <c r="B990" t="s">
        <v>1215</v>
      </c>
      <c r="C990" s="1">
        <v>45929</v>
      </c>
      <c r="D990">
        <v>24</v>
      </c>
      <c r="E990" t="s">
        <v>39</v>
      </c>
      <c r="F990" t="s">
        <v>77</v>
      </c>
      <c r="G990" t="s">
        <v>294</v>
      </c>
      <c r="H990">
        <v>4</v>
      </c>
      <c r="I990" t="s">
        <v>45</v>
      </c>
      <c r="J990" t="s">
        <v>69</v>
      </c>
      <c r="K990" t="s">
        <v>55</v>
      </c>
      <c r="L990" t="s">
        <v>42</v>
      </c>
      <c r="M990" t="s">
        <v>184</v>
      </c>
      <c r="N990" t="s">
        <v>96</v>
      </c>
      <c r="O990" t="s">
        <v>148</v>
      </c>
      <c r="P990" t="s">
        <v>49</v>
      </c>
      <c r="Q990" t="s">
        <v>66</v>
      </c>
      <c r="R990" s="6">
        <f>_xlfn.XLOOKUP(CleanedData[[#This Row],[Product]],'02_Lookup_Tables'!$A$2:$A$126,'02_Lookup_Tables'!$B$2:$B$126)</f>
        <v>16291.52</v>
      </c>
      <c r="S990" t="str">
        <f>VLOOKUP(CleanedData[[#This Row],[Product]],'02_Lookup_Tables'!$H$2:$I$126,2,FALSE)</f>
        <v>Home Devices</v>
      </c>
      <c r="T990" t="str">
        <f>VLOOKUP(CleanedData[[#This Row],[Province]],'02_Lookup_Tables'!$D$2:$E$10,2, FALSE)</f>
        <v>Central Region</v>
      </c>
      <c r="U990" t="str" cm="1">
        <f t="array" ref="U990">_xlfn.IFS(CleanedData[[#This Row],[Purchase Amount]]&lt;500,"Low",
CleanedData[[#This Row],[Purchase Amount]]&lt;5000,"Medium",
TRUE,"High")</f>
        <v>High</v>
      </c>
      <c r="V990" t="str">
        <f>TEXT(CleanedData[[#This Row],[Date]],"mmmm")</f>
        <v>September</v>
      </c>
      <c r="W990" t="str">
        <f>"Q"&amp;ROUNDUP(MONTH(CleanedData[[#This Row],[Date]])/3,0)</f>
        <v>Q3</v>
      </c>
      <c r="X990" t="str">
        <f>IF(CleanedData[[#This Row],[Purchase Amount]]&gt;=5000,"Yes","No")</f>
        <v>Yes</v>
      </c>
      <c r="Y990">
        <f>IF(CleanedData[[#This Row],[Recommend]]="Yes",1,0)</f>
        <v>1</v>
      </c>
      <c r="Z990" s="6">
        <f>CleanedData[[#This Row],[Purchase Amount]]*0.15</f>
        <v>2443.7280000000001</v>
      </c>
      <c r="AA990" s="6">
        <f>CleanedData[[#This Row],[Purchase Amount]]*1.15</f>
        <v>18735.248</v>
      </c>
    </row>
    <row r="991" spans="1:27" x14ac:dyDescent="0.3">
      <c r="A991">
        <v>1160</v>
      </c>
      <c r="B991" t="s">
        <v>1216</v>
      </c>
      <c r="C991" s="1">
        <v>45361</v>
      </c>
      <c r="D991">
        <v>40</v>
      </c>
      <c r="E991" t="s">
        <v>60</v>
      </c>
      <c r="F991" t="s">
        <v>108</v>
      </c>
      <c r="G991" t="s">
        <v>317</v>
      </c>
      <c r="H991">
        <v>5</v>
      </c>
      <c r="I991" t="s">
        <v>45</v>
      </c>
      <c r="J991" t="s">
        <v>43</v>
      </c>
      <c r="K991" t="s">
        <v>55</v>
      </c>
      <c r="L991" t="s">
        <v>42</v>
      </c>
      <c r="M991" t="s">
        <v>196</v>
      </c>
      <c r="N991" t="s">
        <v>57</v>
      </c>
      <c r="O991" t="s">
        <v>89</v>
      </c>
      <c r="P991" t="s">
        <v>70</v>
      </c>
      <c r="Q991" t="s">
        <v>81</v>
      </c>
      <c r="R991" s="6">
        <f>_xlfn.XLOOKUP(CleanedData[[#This Row],[Product]],'02_Lookup_Tables'!$A$2:$A$126,'02_Lookup_Tables'!$B$2:$B$126)</f>
        <v>10347.709999999999</v>
      </c>
      <c r="S991" t="str">
        <f>VLOOKUP(CleanedData[[#This Row],[Product]],'02_Lookup_Tables'!$H$2:$I$126,2,FALSE)</f>
        <v>Home Devices</v>
      </c>
      <c r="T991" t="str">
        <f>VLOOKUP(CleanedData[[#This Row],[Province]],'02_Lookup_Tables'!$D$2:$E$10,2, FALSE)</f>
        <v>Gauteng Region</v>
      </c>
      <c r="U991" t="str" cm="1">
        <f t="array" ref="U991">_xlfn.IFS(CleanedData[[#This Row],[Purchase Amount]]&lt;500,"Low",
CleanedData[[#This Row],[Purchase Amount]]&lt;5000,"Medium",
TRUE,"High")</f>
        <v>High</v>
      </c>
      <c r="V991" t="str">
        <f>TEXT(CleanedData[[#This Row],[Date]],"mmmm")</f>
        <v>March</v>
      </c>
      <c r="W991" t="str">
        <f>"Q"&amp;ROUNDUP(MONTH(CleanedData[[#This Row],[Date]])/3,0)</f>
        <v>Q1</v>
      </c>
      <c r="X991" t="str">
        <f>IF(CleanedData[[#This Row],[Purchase Amount]]&gt;=5000,"Yes","No")</f>
        <v>Yes</v>
      </c>
      <c r="Y991">
        <f>IF(CleanedData[[#This Row],[Recommend]]="Yes",1,0)</f>
        <v>1</v>
      </c>
      <c r="Z991" s="6">
        <f>CleanedData[[#This Row],[Purchase Amount]]*0.15</f>
        <v>1552.1564999999998</v>
      </c>
      <c r="AA991" s="6">
        <f>CleanedData[[#This Row],[Purchase Amount]]*1.15</f>
        <v>11899.866499999998</v>
      </c>
    </row>
    <row r="992" spans="1:27" x14ac:dyDescent="0.3">
      <c r="A992">
        <v>1161</v>
      </c>
      <c r="B992" t="s">
        <v>1217</v>
      </c>
      <c r="C992" s="1">
        <v>45497</v>
      </c>
      <c r="D992">
        <v>70</v>
      </c>
      <c r="E992" t="s">
        <v>52</v>
      </c>
      <c r="F992" t="s">
        <v>108</v>
      </c>
      <c r="G992" t="s">
        <v>450</v>
      </c>
      <c r="H992">
        <v>1</v>
      </c>
      <c r="I992" t="s">
        <v>42</v>
      </c>
      <c r="J992" t="s">
        <v>54</v>
      </c>
      <c r="K992" t="s">
        <v>44</v>
      </c>
      <c r="L992" t="s">
        <v>42</v>
      </c>
      <c r="M992" t="s">
        <v>92</v>
      </c>
      <c r="N992" t="s">
        <v>80</v>
      </c>
      <c r="O992" t="s">
        <v>89</v>
      </c>
      <c r="P992" t="s">
        <v>49</v>
      </c>
      <c r="Q992" t="s">
        <v>97</v>
      </c>
      <c r="R992" s="6">
        <f>_xlfn.XLOOKUP(CleanedData[[#This Row],[Product]],'02_Lookup_Tables'!$A$2:$A$126,'02_Lookup_Tables'!$B$2:$B$126)</f>
        <v>74.72</v>
      </c>
      <c r="S992" t="str">
        <f>VLOOKUP(CleanedData[[#This Row],[Product]],'02_Lookup_Tables'!$H$2:$I$126,2,FALSE)</f>
        <v>Food</v>
      </c>
      <c r="T992" t="str">
        <f>VLOOKUP(CleanedData[[#This Row],[Province]],'02_Lookup_Tables'!$D$2:$E$10,2, FALSE)</f>
        <v>Gauteng Region</v>
      </c>
      <c r="U992" t="str" cm="1">
        <f t="array" ref="U992">_xlfn.IFS(CleanedData[[#This Row],[Purchase Amount]]&lt;500,"Low",
CleanedData[[#This Row],[Purchase Amount]]&lt;5000,"Medium",
TRUE,"High")</f>
        <v>Low</v>
      </c>
      <c r="V992" t="str">
        <f>TEXT(CleanedData[[#This Row],[Date]],"mmmm")</f>
        <v>July</v>
      </c>
      <c r="W992" t="str">
        <f>"Q"&amp;ROUNDUP(MONTH(CleanedData[[#This Row],[Date]])/3,0)</f>
        <v>Q3</v>
      </c>
      <c r="X992" t="str">
        <f>IF(CleanedData[[#This Row],[Purchase Amount]]&gt;=5000,"Yes","No")</f>
        <v>No</v>
      </c>
      <c r="Y992">
        <f>IF(CleanedData[[#This Row],[Recommend]]="Yes",1,0)</f>
        <v>0</v>
      </c>
      <c r="Z992" s="6">
        <f>CleanedData[[#This Row],[Purchase Amount]]*0.15</f>
        <v>11.208</v>
      </c>
      <c r="AA992" s="6">
        <f>CleanedData[[#This Row],[Purchase Amount]]*1.15</f>
        <v>85.927999999999997</v>
      </c>
    </row>
    <row r="993" spans="1:27" x14ac:dyDescent="0.3">
      <c r="A993">
        <v>1162</v>
      </c>
      <c r="B993" t="s">
        <v>1218</v>
      </c>
      <c r="C993" s="1">
        <v>45354</v>
      </c>
      <c r="D993">
        <v>34</v>
      </c>
      <c r="E993" t="s">
        <v>39</v>
      </c>
      <c r="F993" t="s">
        <v>68</v>
      </c>
      <c r="G993" t="s">
        <v>352</v>
      </c>
      <c r="H993">
        <v>1</v>
      </c>
      <c r="I993" t="s">
        <v>42</v>
      </c>
      <c r="J993" t="s">
        <v>69</v>
      </c>
      <c r="K993" t="s">
        <v>64</v>
      </c>
      <c r="L993" t="s">
        <v>45</v>
      </c>
      <c r="M993" t="s">
        <v>100</v>
      </c>
      <c r="N993" t="s">
        <v>80</v>
      </c>
      <c r="O993" t="s">
        <v>48</v>
      </c>
      <c r="P993" t="s">
        <v>49</v>
      </c>
      <c r="Q993" t="s">
        <v>58</v>
      </c>
      <c r="R993" s="6">
        <f>_xlfn.XLOOKUP(CleanedData[[#This Row],[Product]],'02_Lookup_Tables'!$A$2:$A$126,'02_Lookup_Tables'!$B$2:$B$126)</f>
        <v>2217.0300000000002</v>
      </c>
      <c r="S993" t="str">
        <f>VLOOKUP(CleanedData[[#This Row],[Product]],'02_Lookup_Tables'!$H$2:$I$126,2,FALSE)</f>
        <v>Apparel</v>
      </c>
      <c r="T993" t="str">
        <f>VLOOKUP(CleanedData[[#This Row],[Province]],'02_Lookup_Tables'!$D$2:$E$10,2, FALSE)</f>
        <v>Northern Region</v>
      </c>
      <c r="U993" t="str" cm="1">
        <f t="array" ref="U993">_xlfn.IFS(CleanedData[[#This Row],[Purchase Amount]]&lt;500,"Low",
CleanedData[[#This Row],[Purchase Amount]]&lt;5000,"Medium",
TRUE,"High")</f>
        <v>Medium</v>
      </c>
      <c r="V993" t="str">
        <f>TEXT(CleanedData[[#This Row],[Date]],"mmmm")</f>
        <v>March</v>
      </c>
      <c r="W993" t="str">
        <f>"Q"&amp;ROUNDUP(MONTH(CleanedData[[#This Row],[Date]])/3,0)</f>
        <v>Q1</v>
      </c>
      <c r="X993" t="str">
        <f>IF(CleanedData[[#This Row],[Purchase Amount]]&gt;=5000,"Yes","No")</f>
        <v>No</v>
      </c>
      <c r="Y993">
        <f>IF(CleanedData[[#This Row],[Recommend]]="Yes",1,0)</f>
        <v>0</v>
      </c>
      <c r="Z993" s="6">
        <f>CleanedData[[#This Row],[Purchase Amount]]*0.15</f>
        <v>332.55450000000002</v>
      </c>
      <c r="AA993" s="6">
        <f>CleanedData[[#This Row],[Purchase Amount]]*1.15</f>
        <v>2549.5844999999999</v>
      </c>
    </row>
    <row r="994" spans="1:27" x14ac:dyDescent="0.3">
      <c r="A994">
        <v>1163</v>
      </c>
      <c r="B994" t="s">
        <v>1219</v>
      </c>
      <c r="C994" s="1">
        <v>45759</v>
      </c>
      <c r="D994">
        <v>56</v>
      </c>
      <c r="E994" t="s">
        <v>60</v>
      </c>
      <c r="F994" t="s">
        <v>130</v>
      </c>
      <c r="G994" t="s">
        <v>463</v>
      </c>
      <c r="H994">
        <v>4</v>
      </c>
      <c r="I994" t="s">
        <v>45</v>
      </c>
      <c r="J994" t="s">
        <v>54</v>
      </c>
      <c r="K994" t="s">
        <v>64</v>
      </c>
      <c r="L994" t="s">
        <v>42</v>
      </c>
      <c r="M994" t="s">
        <v>236</v>
      </c>
      <c r="N994" t="s">
        <v>96</v>
      </c>
      <c r="O994" t="s">
        <v>89</v>
      </c>
      <c r="P994" t="s">
        <v>70</v>
      </c>
      <c r="Q994" t="s">
        <v>50</v>
      </c>
      <c r="R994" s="6">
        <f>_xlfn.XLOOKUP(CleanedData[[#This Row],[Product]],'02_Lookup_Tables'!$A$2:$A$126,'02_Lookup_Tables'!$B$2:$B$126)</f>
        <v>470.6</v>
      </c>
      <c r="S994" t="str">
        <f>VLOOKUP(CleanedData[[#This Row],[Product]],'02_Lookup_Tables'!$H$2:$I$126,2,FALSE)</f>
        <v>Toys &amp; Games</v>
      </c>
      <c r="T994" t="str">
        <f>VLOOKUP(CleanedData[[#This Row],[Province]],'02_Lookup_Tables'!$D$2:$E$10,2, FALSE)</f>
        <v>Eastern Region</v>
      </c>
      <c r="U994" t="str" cm="1">
        <f t="array" ref="U994">_xlfn.IFS(CleanedData[[#This Row],[Purchase Amount]]&lt;500,"Low",
CleanedData[[#This Row],[Purchase Amount]]&lt;5000,"Medium",
TRUE,"High")</f>
        <v>Low</v>
      </c>
      <c r="V994" t="str">
        <f>TEXT(CleanedData[[#This Row],[Date]],"mmmm")</f>
        <v>April</v>
      </c>
      <c r="W994" t="str">
        <f>"Q"&amp;ROUNDUP(MONTH(CleanedData[[#This Row],[Date]])/3,0)</f>
        <v>Q2</v>
      </c>
      <c r="X994" t="str">
        <f>IF(CleanedData[[#This Row],[Purchase Amount]]&gt;=5000,"Yes","No")</f>
        <v>No</v>
      </c>
      <c r="Y994">
        <f>IF(CleanedData[[#This Row],[Recommend]]="Yes",1,0)</f>
        <v>1</v>
      </c>
      <c r="Z994" s="6">
        <f>CleanedData[[#This Row],[Purchase Amount]]*0.15</f>
        <v>70.59</v>
      </c>
      <c r="AA994" s="6">
        <f>CleanedData[[#This Row],[Purchase Amount]]*1.15</f>
        <v>541.18999999999994</v>
      </c>
    </row>
    <row r="995" spans="1:27" x14ac:dyDescent="0.3">
      <c r="A995">
        <v>1165</v>
      </c>
      <c r="B995" t="s">
        <v>1220</v>
      </c>
      <c r="C995" s="1">
        <v>45722</v>
      </c>
      <c r="D995">
        <v>75</v>
      </c>
      <c r="E995" t="s">
        <v>60</v>
      </c>
      <c r="F995" t="s">
        <v>130</v>
      </c>
      <c r="G995" t="s">
        <v>168</v>
      </c>
      <c r="H995">
        <v>3</v>
      </c>
      <c r="I995" t="s">
        <v>45</v>
      </c>
      <c r="J995" t="s">
        <v>74</v>
      </c>
      <c r="K995" t="s">
        <v>64</v>
      </c>
      <c r="L995" t="s">
        <v>42</v>
      </c>
      <c r="M995" t="s">
        <v>92</v>
      </c>
      <c r="N995" t="s">
        <v>48</v>
      </c>
      <c r="O995" t="s">
        <v>89</v>
      </c>
      <c r="P995" t="s">
        <v>49</v>
      </c>
      <c r="Q995" t="s">
        <v>97</v>
      </c>
      <c r="R995" s="6">
        <f>_xlfn.XLOOKUP(CleanedData[[#This Row],[Product]],'02_Lookup_Tables'!$A$2:$A$126,'02_Lookup_Tables'!$B$2:$B$126)</f>
        <v>14729.04</v>
      </c>
      <c r="S995" t="str">
        <f>VLOOKUP(CleanedData[[#This Row],[Product]],'02_Lookup_Tables'!$H$2:$I$126,2,FALSE)</f>
        <v>Electronics</v>
      </c>
      <c r="T995" t="str">
        <f>VLOOKUP(CleanedData[[#This Row],[Province]],'02_Lookup_Tables'!$D$2:$E$10,2, FALSE)</f>
        <v>Eastern Region</v>
      </c>
      <c r="U995" t="str" cm="1">
        <f t="array" ref="U995">_xlfn.IFS(CleanedData[[#This Row],[Purchase Amount]]&lt;500,"Low",
CleanedData[[#This Row],[Purchase Amount]]&lt;5000,"Medium",
TRUE,"High")</f>
        <v>High</v>
      </c>
      <c r="V995" t="str">
        <f>TEXT(CleanedData[[#This Row],[Date]],"mmmm")</f>
        <v>March</v>
      </c>
      <c r="W995" t="str">
        <f>"Q"&amp;ROUNDUP(MONTH(CleanedData[[#This Row],[Date]])/3,0)</f>
        <v>Q1</v>
      </c>
      <c r="X995" t="str">
        <f>IF(CleanedData[[#This Row],[Purchase Amount]]&gt;=5000,"Yes","No")</f>
        <v>Yes</v>
      </c>
      <c r="Y995">
        <f>IF(CleanedData[[#This Row],[Recommend]]="Yes",1,0)</f>
        <v>1</v>
      </c>
      <c r="Z995" s="6">
        <f>CleanedData[[#This Row],[Purchase Amount]]*0.15</f>
        <v>2209.3560000000002</v>
      </c>
      <c r="AA995" s="6">
        <f>CleanedData[[#This Row],[Purchase Amount]]*1.15</f>
        <v>16938.396000000001</v>
      </c>
    </row>
    <row r="996" spans="1:27" x14ac:dyDescent="0.3">
      <c r="A996">
        <v>1166</v>
      </c>
      <c r="B996" t="s">
        <v>1221</v>
      </c>
      <c r="C996" s="1">
        <v>45846</v>
      </c>
      <c r="D996">
        <v>73</v>
      </c>
      <c r="E996" t="s">
        <v>60</v>
      </c>
      <c r="F996" t="s">
        <v>125</v>
      </c>
      <c r="G996" t="s">
        <v>345</v>
      </c>
      <c r="H996">
        <v>3</v>
      </c>
      <c r="I996" t="s">
        <v>45</v>
      </c>
      <c r="J996" t="s">
        <v>74</v>
      </c>
      <c r="K996" t="s">
        <v>64</v>
      </c>
      <c r="L996" t="s">
        <v>45</v>
      </c>
      <c r="M996" t="s">
        <v>46</v>
      </c>
      <c r="N996" t="s">
        <v>48</v>
      </c>
      <c r="O996" t="s">
        <v>89</v>
      </c>
      <c r="P996" t="s">
        <v>49</v>
      </c>
      <c r="Q996" t="s">
        <v>97</v>
      </c>
      <c r="R996" s="6">
        <f>_xlfn.XLOOKUP(CleanedData[[#This Row],[Product]],'02_Lookup_Tables'!$A$2:$A$126,'02_Lookup_Tables'!$B$2:$B$126)</f>
        <v>574.49</v>
      </c>
      <c r="S996" t="str">
        <f>VLOOKUP(CleanedData[[#This Row],[Product]],'02_Lookup_Tables'!$H$2:$I$126,2,FALSE)</f>
        <v>Toys &amp; Games</v>
      </c>
      <c r="T996" t="str">
        <f>VLOOKUP(CleanedData[[#This Row],[Province]],'02_Lookup_Tables'!$D$2:$E$10,2, FALSE)</f>
        <v>Western Region</v>
      </c>
      <c r="U996" t="str" cm="1">
        <f t="array" ref="U996">_xlfn.IFS(CleanedData[[#This Row],[Purchase Amount]]&lt;500,"Low",
CleanedData[[#This Row],[Purchase Amount]]&lt;5000,"Medium",
TRUE,"High")</f>
        <v>Medium</v>
      </c>
      <c r="V996" t="str">
        <f>TEXT(CleanedData[[#This Row],[Date]],"mmmm")</f>
        <v>July</v>
      </c>
      <c r="W996" t="str">
        <f>"Q"&amp;ROUNDUP(MONTH(CleanedData[[#This Row],[Date]])/3,0)</f>
        <v>Q3</v>
      </c>
      <c r="X996" t="str">
        <f>IF(CleanedData[[#This Row],[Purchase Amount]]&gt;=5000,"Yes","No")</f>
        <v>No</v>
      </c>
      <c r="Y996">
        <f>IF(CleanedData[[#This Row],[Recommend]]="Yes",1,0)</f>
        <v>1</v>
      </c>
      <c r="Z996" s="6">
        <f>CleanedData[[#This Row],[Purchase Amount]]*0.15</f>
        <v>86.173500000000004</v>
      </c>
      <c r="AA996" s="6">
        <f>CleanedData[[#This Row],[Purchase Amount]]*1.15</f>
        <v>660.6635</v>
      </c>
    </row>
    <row r="997" spans="1:27" x14ac:dyDescent="0.3">
      <c r="A997">
        <v>1167</v>
      </c>
      <c r="B997" t="s">
        <v>1222</v>
      </c>
      <c r="C997" s="1">
        <v>45333</v>
      </c>
      <c r="D997">
        <v>76</v>
      </c>
      <c r="E997" t="s">
        <v>39</v>
      </c>
      <c r="F997" t="s">
        <v>125</v>
      </c>
      <c r="G997" t="s">
        <v>258</v>
      </c>
      <c r="H997">
        <v>1</v>
      </c>
      <c r="I997" t="s">
        <v>42</v>
      </c>
      <c r="J997" t="s">
        <v>63</v>
      </c>
      <c r="K997" t="s">
        <v>55</v>
      </c>
      <c r="L997" t="s">
        <v>45</v>
      </c>
      <c r="M997" t="s">
        <v>236</v>
      </c>
      <c r="N997" t="s">
        <v>80</v>
      </c>
      <c r="O997" t="s">
        <v>89</v>
      </c>
      <c r="P997" t="s">
        <v>49</v>
      </c>
      <c r="Q997" t="s">
        <v>97</v>
      </c>
      <c r="R997" s="6">
        <f>_xlfn.XLOOKUP(CleanedData[[#This Row],[Product]],'02_Lookup_Tables'!$A$2:$A$126,'02_Lookup_Tables'!$B$2:$B$126)</f>
        <v>768.34</v>
      </c>
      <c r="S997" t="str">
        <f>VLOOKUP(CleanedData[[#This Row],[Product]],'02_Lookup_Tables'!$H$2:$I$126,2,FALSE)</f>
        <v>Home &amp; Living</v>
      </c>
      <c r="T997" t="str">
        <f>VLOOKUP(CleanedData[[#This Row],[Province]],'02_Lookup_Tables'!$D$2:$E$10,2, FALSE)</f>
        <v>Western Region</v>
      </c>
      <c r="U997" t="str" cm="1">
        <f t="array" ref="U997">_xlfn.IFS(CleanedData[[#This Row],[Purchase Amount]]&lt;500,"Low",
CleanedData[[#This Row],[Purchase Amount]]&lt;5000,"Medium",
TRUE,"High")</f>
        <v>Medium</v>
      </c>
      <c r="V997" t="str">
        <f>TEXT(CleanedData[[#This Row],[Date]],"mmmm")</f>
        <v>February</v>
      </c>
      <c r="W997" t="str">
        <f>"Q"&amp;ROUNDUP(MONTH(CleanedData[[#This Row],[Date]])/3,0)</f>
        <v>Q1</v>
      </c>
      <c r="X997" t="str">
        <f>IF(CleanedData[[#This Row],[Purchase Amount]]&gt;=5000,"Yes","No")</f>
        <v>No</v>
      </c>
      <c r="Y997">
        <f>IF(CleanedData[[#This Row],[Recommend]]="Yes",1,0)</f>
        <v>0</v>
      </c>
      <c r="Z997" s="6">
        <f>CleanedData[[#This Row],[Purchase Amount]]*0.15</f>
        <v>115.251</v>
      </c>
      <c r="AA997" s="6">
        <f>CleanedData[[#This Row],[Purchase Amount]]*1.15</f>
        <v>883.59100000000001</v>
      </c>
    </row>
    <row r="998" spans="1:27" x14ac:dyDescent="0.3">
      <c r="A998">
        <v>1168</v>
      </c>
      <c r="B998" t="s">
        <v>1223</v>
      </c>
      <c r="C998" s="1">
        <v>45544</v>
      </c>
      <c r="D998">
        <v>25</v>
      </c>
      <c r="E998" t="s">
        <v>60</v>
      </c>
      <c r="F998" t="s">
        <v>108</v>
      </c>
      <c r="G998" t="s">
        <v>210</v>
      </c>
      <c r="H998">
        <v>5</v>
      </c>
      <c r="I998" t="s">
        <v>45</v>
      </c>
      <c r="J998" t="s">
        <v>43</v>
      </c>
      <c r="K998" t="s">
        <v>44</v>
      </c>
      <c r="L998" t="s">
        <v>45</v>
      </c>
      <c r="M998" t="s">
        <v>190</v>
      </c>
      <c r="N998" t="s">
        <v>57</v>
      </c>
      <c r="O998" t="s">
        <v>89</v>
      </c>
      <c r="P998" t="s">
        <v>70</v>
      </c>
      <c r="Q998" t="s">
        <v>58</v>
      </c>
      <c r="R998" s="6">
        <f>_xlfn.XLOOKUP(CleanedData[[#This Row],[Product]],'02_Lookup_Tables'!$A$2:$A$126,'02_Lookup_Tables'!$B$2:$B$126)</f>
        <v>13123.97</v>
      </c>
      <c r="S998" t="str">
        <f>VLOOKUP(CleanedData[[#This Row],[Product]],'02_Lookup_Tables'!$H$2:$I$126,2,FALSE)</f>
        <v>Electronics</v>
      </c>
      <c r="T998" t="str">
        <f>VLOOKUP(CleanedData[[#This Row],[Province]],'02_Lookup_Tables'!$D$2:$E$10,2, FALSE)</f>
        <v>Gauteng Region</v>
      </c>
      <c r="U998" t="str" cm="1">
        <f t="array" ref="U998">_xlfn.IFS(CleanedData[[#This Row],[Purchase Amount]]&lt;500,"Low",
CleanedData[[#This Row],[Purchase Amount]]&lt;5000,"Medium",
TRUE,"High")</f>
        <v>High</v>
      </c>
      <c r="V998" t="str">
        <f>TEXT(CleanedData[[#This Row],[Date]],"mmmm")</f>
        <v>September</v>
      </c>
      <c r="W998" t="str">
        <f>"Q"&amp;ROUNDUP(MONTH(CleanedData[[#This Row],[Date]])/3,0)</f>
        <v>Q3</v>
      </c>
      <c r="X998" t="str">
        <f>IF(CleanedData[[#This Row],[Purchase Amount]]&gt;=5000,"Yes","No")</f>
        <v>Yes</v>
      </c>
      <c r="Y998">
        <f>IF(CleanedData[[#This Row],[Recommend]]="Yes",1,0)</f>
        <v>1</v>
      </c>
      <c r="Z998" s="6">
        <f>CleanedData[[#This Row],[Purchase Amount]]*0.15</f>
        <v>1968.5954999999999</v>
      </c>
      <c r="AA998" s="6">
        <f>CleanedData[[#This Row],[Purchase Amount]]*1.15</f>
        <v>15092.565499999999</v>
      </c>
    </row>
    <row r="999" spans="1:27" x14ac:dyDescent="0.3">
      <c r="A999">
        <v>1169</v>
      </c>
      <c r="B999" t="s">
        <v>1224</v>
      </c>
      <c r="C999" s="1">
        <v>45691</v>
      </c>
      <c r="D999">
        <v>46</v>
      </c>
      <c r="E999" t="s">
        <v>52</v>
      </c>
      <c r="F999" t="s">
        <v>72</v>
      </c>
      <c r="G999" t="s">
        <v>150</v>
      </c>
      <c r="H999">
        <v>3</v>
      </c>
      <c r="I999" t="s">
        <v>42</v>
      </c>
      <c r="J999" t="s">
        <v>43</v>
      </c>
      <c r="K999" t="s">
        <v>44</v>
      </c>
      <c r="L999" t="s">
        <v>45</v>
      </c>
      <c r="N999" t="s">
        <v>48</v>
      </c>
      <c r="O999" t="s">
        <v>134</v>
      </c>
      <c r="P999" t="s">
        <v>8646</v>
      </c>
      <c r="Q999" t="s">
        <v>93</v>
      </c>
      <c r="R999" s="6">
        <f>_xlfn.XLOOKUP(CleanedData[[#This Row],[Product]],'02_Lookup_Tables'!$A$2:$A$126,'02_Lookup_Tables'!$B$2:$B$126)</f>
        <v>14808.31</v>
      </c>
      <c r="S999" t="str">
        <f>VLOOKUP(CleanedData[[#This Row],[Product]],'02_Lookup_Tables'!$H$2:$I$126,2,FALSE)</f>
        <v>Electronics</v>
      </c>
      <c r="T999" t="str">
        <f>VLOOKUP(CleanedData[[#This Row],[Province]],'02_Lookup_Tables'!$D$2:$E$10,2, FALSE)</f>
        <v>Central Region</v>
      </c>
      <c r="U999" t="str" cm="1">
        <f t="array" ref="U999">_xlfn.IFS(CleanedData[[#This Row],[Purchase Amount]]&lt;500,"Low",
CleanedData[[#This Row],[Purchase Amount]]&lt;5000,"Medium",
TRUE,"High")</f>
        <v>High</v>
      </c>
      <c r="V999" t="str">
        <f>TEXT(CleanedData[[#This Row],[Date]],"mmmm")</f>
        <v>February</v>
      </c>
      <c r="W999" t="str">
        <f>"Q"&amp;ROUNDUP(MONTH(CleanedData[[#This Row],[Date]])/3,0)</f>
        <v>Q1</v>
      </c>
      <c r="X999" t="str">
        <f>IF(CleanedData[[#This Row],[Purchase Amount]]&gt;=5000,"Yes","No")</f>
        <v>Yes</v>
      </c>
      <c r="Y999">
        <f>IF(CleanedData[[#This Row],[Recommend]]="Yes",1,0)</f>
        <v>0</v>
      </c>
      <c r="Z999" s="6">
        <f>CleanedData[[#This Row],[Purchase Amount]]*0.15</f>
        <v>2221.2464999999997</v>
      </c>
      <c r="AA999" s="6">
        <f>CleanedData[[#This Row],[Purchase Amount]]*1.15</f>
        <v>17029.556499999999</v>
      </c>
    </row>
    <row r="1000" spans="1:27" x14ac:dyDescent="0.3">
      <c r="A1000">
        <v>1170</v>
      </c>
      <c r="B1000" t="s">
        <v>1225</v>
      </c>
      <c r="C1000" s="1">
        <v>45618</v>
      </c>
      <c r="D1000">
        <v>69</v>
      </c>
      <c r="E1000" t="s">
        <v>52</v>
      </c>
      <c r="F1000" t="s">
        <v>40</v>
      </c>
      <c r="G1000" t="s">
        <v>636</v>
      </c>
      <c r="H1000">
        <v>3</v>
      </c>
      <c r="I1000" t="s">
        <v>42</v>
      </c>
      <c r="J1000" t="s">
        <v>63</v>
      </c>
      <c r="K1000" t="s">
        <v>64</v>
      </c>
      <c r="L1000" t="s">
        <v>45</v>
      </c>
      <c r="N1000" t="s">
        <v>48</v>
      </c>
      <c r="O1000" t="s">
        <v>134</v>
      </c>
      <c r="P1000" t="s">
        <v>8646</v>
      </c>
      <c r="Q1000" t="s">
        <v>97</v>
      </c>
      <c r="R1000" s="6">
        <f>_xlfn.XLOOKUP(CleanedData[[#This Row],[Product]],'02_Lookup_Tables'!$A$2:$A$126,'02_Lookup_Tables'!$B$2:$B$126)</f>
        <v>6581.78</v>
      </c>
      <c r="S1000" t="str">
        <f>VLOOKUP(CleanedData[[#This Row],[Product]],'02_Lookup_Tables'!$H$2:$I$126,2,FALSE)</f>
        <v>Electronics</v>
      </c>
      <c r="T1000" t="str">
        <f>VLOOKUP(CleanedData[[#This Row],[Province]],'02_Lookup_Tables'!$D$2:$E$10,2, FALSE)</f>
        <v>Northern Region</v>
      </c>
      <c r="U1000" t="str" cm="1">
        <f t="array" ref="U1000">_xlfn.IFS(CleanedData[[#This Row],[Purchase Amount]]&lt;500,"Low",
CleanedData[[#This Row],[Purchase Amount]]&lt;5000,"Medium",
TRUE,"High")</f>
        <v>High</v>
      </c>
      <c r="V1000" t="str">
        <f>TEXT(CleanedData[[#This Row],[Date]],"mmmm")</f>
        <v>November</v>
      </c>
      <c r="W1000" t="str">
        <f>"Q"&amp;ROUNDUP(MONTH(CleanedData[[#This Row],[Date]])/3,0)</f>
        <v>Q4</v>
      </c>
      <c r="X1000" t="str">
        <f>IF(CleanedData[[#This Row],[Purchase Amount]]&gt;=5000,"Yes","No")</f>
        <v>Yes</v>
      </c>
      <c r="Y1000">
        <f>IF(CleanedData[[#This Row],[Recommend]]="Yes",1,0)</f>
        <v>0</v>
      </c>
      <c r="Z1000" s="6">
        <f>CleanedData[[#This Row],[Purchase Amount]]*0.15</f>
        <v>987.26699999999994</v>
      </c>
      <c r="AA1000" s="6">
        <f>CleanedData[[#This Row],[Purchase Amount]]*1.15</f>
        <v>7569.0469999999996</v>
      </c>
    </row>
    <row r="1001" spans="1:27" x14ac:dyDescent="0.3">
      <c r="A1001">
        <v>1171</v>
      </c>
      <c r="B1001" t="s">
        <v>1226</v>
      </c>
      <c r="C1001" s="1">
        <v>45523</v>
      </c>
      <c r="D1001">
        <v>36</v>
      </c>
      <c r="E1001" t="s">
        <v>39</v>
      </c>
      <c r="F1001" t="s">
        <v>125</v>
      </c>
      <c r="G1001" t="s">
        <v>198</v>
      </c>
      <c r="H1001">
        <v>3</v>
      </c>
      <c r="I1001" t="s">
        <v>42</v>
      </c>
      <c r="J1001" t="s">
        <v>63</v>
      </c>
      <c r="K1001" t="s">
        <v>64</v>
      </c>
      <c r="L1001" t="s">
        <v>42</v>
      </c>
      <c r="M1001" t="s">
        <v>92</v>
      </c>
      <c r="N1001" t="s">
        <v>48</v>
      </c>
      <c r="O1001" t="s">
        <v>89</v>
      </c>
      <c r="P1001" t="s">
        <v>49</v>
      </c>
      <c r="Q1001" t="s">
        <v>81</v>
      </c>
      <c r="R1001" s="6">
        <f>_xlfn.XLOOKUP(CleanedData[[#This Row],[Product]],'02_Lookup_Tables'!$A$2:$A$126,'02_Lookup_Tables'!$B$2:$B$126)</f>
        <v>2099.4</v>
      </c>
      <c r="S1001" t="str">
        <f>VLOOKUP(CleanedData[[#This Row],[Product]],'02_Lookup_Tables'!$H$2:$I$126,2,FALSE)</f>
        <v>Sports &amp; Outdoors</v>
      </c>
      <c r="T1001" t="str">
        <f>VLOOKUP(CleanedData[[#This Row],[Province]],'02_Lookup_Tables'!$D$2:$E$10,2, FALSE)</f>
        <v>Western Region</v>
      </c>
      <c r="U1001" t="str" cm="1">
        <f t="array" ref="U1001">_xlfn.IFS(CleanedData[[#This Row],[Purchase Amount]]&lt;500,"Low",
CleanedData[[#This Row],[Purchase Amount]]&lt;5000,"Medium",
TRUE,"High")</f>
        <v>Medium</v>
      </c>
      <c r="V1001" t="str">
        <f>TEXT(CleanedData[[#This Row],[Date]],"mmmm")</f>
        <v>August</v>
      </c>
      <c r="W1001" t="str">
        <f>"Q"&amp;ROUNDUP(MONTH(CleanedData[[#This Row],[Date]])/3,0)</f>
        <v>Q3</v>
      </c>
      <c r="X1001" t="str">
        <f>IF(CleanedData[[#This Row],[Purchase Amount]]&gt;=5000,"Yes","No")</f>
        <v>No</v>
      </c>
      <c r="Y1001">
        <f>IF(CleanedData[[#This Row],[Recommend]]="Yes",1,0)</f>
        <v>0</v>
      </c>
      <c r="Z1001" s="6">
        <f>CleanedData[[#This Row],[Purchase Amount]]*0.15</f>
        <v>314.91000000000003</v>
      </c>
      <c r="AA1001" s="6">
        <f>CleanedData[[#This Row],[Purchase Amount]]*1.15</f>
        <v>2414.31</v>
      </c>
    </row>
    <row r="1002" spans="1:27" x14ac:dyDescent="0.3">
      <c r="A1002">
        <v>1172</v>
      </c>
      <c r="B1002" t="s">
        <v>1227</v>
      </c>
      <c r="C1002" s="1">
        <v>45853</v>
      </c>
      <c r="D1002">
        <v>30</v>
      </c>
      <c r="E1002" t="s">
        <v>52</v>
      </c>
      <c r="F1002" t="s">
        <v>83</v>
      </c>
      <c r="G1002" t="s">
        <v>307</v>
      </c>
      <c r="H1002">
        <v>5</v>
      </c>
      <c r="I1002" t="s">
        <v>45</v>
      </c>
      <c r="J1002" t="s">
        <v>69</v>
      </c>
      <c r="K1002" t="s">
        <v>44</v>
      </c>
      <c r="L1002" t="s">
        <v>42</v>
      </c>
      <c r="M1002" t="s">
        <v>88</v>
      </c>
      <c r="N1002" t="s">
        <v>57</v>
      </c>
      <c r="O1002" t="s">
        <v>89</v>
      </c>
      <c r="P1002" t="s">
        <v>70</v>
      </c>
      <c r="Q1002" t="s">
        <v>58</v>
      </c>
      <c r="R1002" s="6">
        <f>_xlfn.XLOOKUP(CleanedData[[#This Row],[Product]],'02_Lookup_Tables'!$A$2:$A$126,'02_Lookup_Tables'!$B$2:$B$126)</f>
        <v>824.74</v>
      </c>
      <c r="S1002" t="str">
        <f>VLOOKUP(CleanedData[[#This Row],[Product]],'02_Lookup_Tables'!$H$2:$I$126,2,FALSE)</f>
        <v>Apparel</v>
      </c>
      <c r="T1002" t="str">
        <f>VLOOKUP(CleanedData[[#This Row],[Province]],'02_Lookup_Tables'!$D$2:$E$10,2, FALSE)</f>
        <v>Western Region</v>
      </c>
      <c r="U1002" t="str" cm="1">
        <f t="array" ref="U1002">_xlfn.IFS(CleanedData[[#This Row],[Purchase Amount]]&lt;500,"Low",
CleanedData[[#This Row],[Purchase Amount]]&lt;5000,"Medium",
TRUE,"High")</f>
        <v>Medium</v>
      </c>
      <c r="V1002" t="str">
        <f>TEXT(CleanedData[[#This Row],[Date]],"mmmm")</f>
        <v>July</v>
      </c>
      <c r="W1002" t="str">
        <f>"Q"&amp;ROUNDUP(MONTH(CleanedData[[#This Row],[Date]])/3,0)</f>
        <v>Q3</v>
      </c>
      <c r="X1002" t="str">
        <f>IF(CleanedData[[#This Row],[Purchase Amount]]&gt;=5000,"Yes","No")</f>
        <v>No</v>
      </c>
      <c r="Y1002">
        <f>IF(CleanedData[[#This Row],[Recommend]]="Yes",1,0)</f>
        <v>1</v>
      </c>
      <c r="Z1002" s="6">
        <f>CleanedData[[#This Row],[Purchase Amount]]*0.15</f>
        <v>123.711</v>
      </c>
      <c r="AA1002" s="6">
        <f>CleanedData[[#This Row],[Purchase Amount]]*1.15</f>
        <v>948.45099999999991</v>
      </c>
    </row>
    <row r="1003" spans="1:27" x14ac:dyDescent="0.3">
      <c r="A1003">
        <v>1173</v>
      </c>
      <c r="B1003" t="s">
        <v>1228</v>
      </c>
      <c r="C1003" s="1">
        <v>45795</v>
      </c>
      <c r="D1003">
        <v>64</v>
      </c>
      <c r="E1003" t="s">
        <v>52</v>
      </c>
      <c r="F1003" t="s">
        <v>77</v>
      </c>
      <c r="G1003" t="s">
        <v>378</v>
      </c>
      <c r="H1003">
        <v>5</v>
      </c>
      <c r="I1003" t="s">
        <v>42</v>
      </c>
      <c r="J1003" t="s">
        <v>63</v>
      </c>
      <c r="K1003" t="s">
        <v>64</v>
      </c>
      <c r="L1003" t="s">
        <v>42</v>
      </c>
      <c r="M1003" t="s">
        <v>65</v>
      </c>
      <c r="N1003" t="s">
        <v>57</v>
      </c>
      <c r="O1003" t="s">
        <v>89</v>
      </c>
      <c r="P1003" t="s">
        <v>70</v>
      </c>
      <c r="Q1003" t="s">
        <v>50</v>
      </c>
      <c r="R1003" s="6">
        <f>_xlfn.XLOOKUP(CleanedData[[#This Row],[Product]],'02_Lookup_Tables'!$A$2:$A$126,'02_Lookup_Tables'!$B$2:$B$126)</f>
        <v>40.11</v>
      </c>
      <c r="S1003" t="str">
        <f>VLOOKUP(CleanedData[[#This Row],[Product]],'02_Lookup_Tables'!$H$2:$I$126,2,FALSE)</f>
        <v>Food</v>
      </c>
      <c r="T1003" t="str">
        <f>VLOOKUP(CleanedData[[#This Row],[Province]],'02_Lookup_Tables'!$D$2:$E$10,2, FALSE)</f>
        <v>Central Region</v>
      </c>
      <c r="U1003" t="str" cm="1">
        <f t="array" ref="U1003">_xlfn.IFS(CleanedData[[#This Row],[Purchase Amount]]&lt;500,"Low",
CleanedData[[#This Row],[Purchase Amount]]&lt;5000,"Medium",
TRUE,"High")</f>
        <v>Low</v>
      </c>
      <c r="V1003" t="str">
        <f>TEXT(CleanedData[[#This Row],[Date]],"mmmm")</f>
        <v>May</v>
      </c>
      <c r="W1003" t="str">
        <f>"Q"&amp;ROUNDUP(MONTH(CleanedData[[#This Row],[Date]])/3,0)</f>
        <v>Q2</v>
      </c>
      <c r="X1003" t="str">
        <f>IF(CleanedData[[#This Row],[Purchase Amount]]&gt;=5000,"Yes","No")</f>
        <v>No</v>
      </c>
      <c r="Y1003">
        <f>IF(CleanedData[[#This Row],[Recommend]]="Yes",1,0)</f>
        <v>0</v>
      </c>
      <c r="Z1003" s="6">
        <f>CleanedData[[#This Row],[Purchase Amount]]*0.15</f>
        <v>6.0164999999999997</v>
      </c>
      <c r="AA1003" s="6">
        <f>CleanedData[[#This Row],[Purchase Amount]]*1.15</f>
        <v>46.126499999999993</v>
      </c>
    </row>
    <row r="1004" spans="1:27" x14ac:dyDescent="0.3">
      <c r="A1004">
        <v>1175</v>
      </c>
      <c r="B1004" t="s">
        <v>1229</v>
      </c>
      <c r="C1004" s="1">
        <v>45328</v>
      </c>
      <c r="D1004">
        <v>69</v>
      </c>
      <c r="E1004" t="s">
        <v>39</v>
      </c>
      <c r="F1004" t="s">
        <v>72</v>
      </c>
      <c r="G1004" t="s">
        <v>309</v>
      </c>
      <c r="H1004">
        <v>4</v>
      </c>
      <c r="I1004" t="s">
        <v>45</v>
      </c>
      <c r="J1004" t="s">
        <v>54</v>
      </c>
      <c r="K1004" t="s">
        <v>64</v>
      </c>
      <c r="L1004" t="s">
        <v>45</v>
      </c>
      <c r="M1004" t="s">
        <v>175</v>
      </c>
      <c r="N1004" t="s">
        <v>96</v>
      </c>
      <c r="O1004" t="s">
        <v>89</v>
      </c>
      <c r="P1004" t="s">
        <v>70</v>
      </c>
      <c r="Q1004" t="s">
        <v>97</v>
      </c>
      <c r="R1004" s="6">
        <f>_xlfn.XLOOKUP(CleanedData[[#This Row],[Product]],'02_Lookup_Tables'!$A$2:$A$126,'02_Lookup_Tables'!$B$2:$B$126)</f>
        <v>353.21</v>
      </c>
      <c r="S1004" t="str">
        <f>VLOOKUP(CleanedData[[#This Row],[Product]],'02_Lookup_Tables'!$H$2:$I$126,2,FALSE)</f>
        <v>Food</v>
      </c>
      <c r="T1004" t="str">
        <f>VLOOKUP(CleanedData[[#This Row],[Province]],'02_Lookup_Tables'!$D$2:$E$10,2, FALSE)</f>
        <v>Central Region</v>
      </c>
      <c r="U1004" t="str" cm="1">
        <f t="array" ref="U1004">_xlfn.IFS(CleanedData[[#This Row],[Purchase Amount]]&lt;500,"Low",
CleanedData[[#This Row],[Purchase Amount]]&lt;5000,"Medium",
TRUE,"High")</f>
        <v>Low</v>
      </c>
      <c r="V1004" t="str">
        <f>TEXT(CleanedData[[#This Row],[Date]],"mmmm")</f>
        <v>February</v>
      </c>
      <c r="W1004" t="str">
        <f>"Q"&amp;ROUNDUP(MONTH(CleanedData[[#This Row],[Date]])/3,0)</f>
        <v>Q1</v>
      </c>
      <c r="X1004" t="str">
        <f>IF(CleanedData[[#This Row],[Purchase Amount]]&gt;=5000,"Yes","No")</f>
        <v>No</v>
      </c>
      <c r="Y1004">
        <f>IF(CleanedData[[#This Row],[Recommend]]="Yes",1,0)</f>
        <v>1</v>
      </c>
      <c r="Z1004" s="6">
        <f>CleanedData[[#This Row],[Purchase Amount]]*0.15</f>
        <v>52.981499999999997</v>
      </c>
      <c r="AA1004" s="6">
        <f>CleanedData[[#This Row],[Purchase Amount]]*1.15</f>
        <v>406.19149999999996</v>
      </c>
    </row>
    <row r="1005" spans="1:27" x14ac:dyDescent="0.3">
      <c r="A1005">
        <v>1176</v>
      </c>
      <c r="B1005" t="s">
        <v>1230</v>
      </c>
      <c r="C1005" s="1">
        <v>45717</v>
      </c>
      <c r="D1005">
        <v>52</v>
      </c>
      <c r="E1005" t="s">
        <v>52</v>
      </c>
      <c r="F1005" t="s">
        <v>125</v>
      </c>
      <c r="G1005" t="s">
        <v>153</v>
      </c>
      <c r="H1005">
        <v>4</v>
      </c>
      <c r="I1005" t="s">
        <v>45</v>
      </c>
      <c r="J1005" t="s">
        <v>63</v>
      </c>
      <c r="K1005" t="s">
        <v>55</v>
      </c>
      <c r="L1005" t="s">
        <v>42</v>
      </c>
      <c r="M1005" t="s">
        <v>46</v>
      </c>
      <c r="N1005" t="s">
        <v>96</v>
      </c>
      <c r="O1005" t="s">
        <v>89</v>
      </c>
      <c r="P1005" t="s">
        <v>70</v>
      </c>
      <c r="Q1005" t="s">
        <v>93</v>
      </c>
      <c r="R1005" s="6">
        <f>_xlfn.XLOOKUP(CleanedData[[#This Row],[Product]],'02_Lookup_Tables'!$A$2:$A$126,'02_Lookup_Tables'!$B$2:$B$126)</f>
        <v>1011.68</v>
      </c>
      <c r="S1005" t="str">
        <f>VLOOKUP(CleanedData[[#This Row],[Product]],'02_Lookup_Tables'!$H$2:$I$126,2,FALSE)</f>
        <v>Accessories</v>
      </c>
      <c r="T1005" t="str">
        <f>VLOOKUP(CleanedData[[#This Row],[Province]],'02_Lookup_Tables'!$D$2:$E$10,2, FALSE)</f>
        <v>Western Region</v>
      </c>
      <c r="U1005" t="str" cm="1">
        <f t="array" ref="U1005">_xlfn.IFS(CleanedData[[#This Row],[Purchase Amount]]&lt;500,"Low",
CleanedData[[#This Row],[Purchase Amount]]&lt;5000,"Medium",
TRUE,"High")</f>
        <v>Medium</v>
      </c>
      <c r="V1005" t="str">
        <f>TEXT(CleanedData[[#This Row],[Date]],"mmmm")</f>
        <v>March</v>
      </c>
      <c r="W1005" t="str">
        <f>"Q"&amp;ROUNDUP(MONTH(CleanedData[[#This Row],[Date]])/3,0)</f>
        <v>Q1</v>
      </c>
      <c r="X1005" t="str">
        <f>IF(CleanedData[[#This Row],[Purchase Amount]]&gt;=5000,"Yes","No")</f>
        <v>No</v>
      </c>
      <c r="Y1005">
        <f>IF(CleanedData[[#This Row],[Recommend]]="Yes",1,0)</f>
        <v>1</v>
      </c>
      <c r="Z1005" s="6">
        <f>CleanedData[[#This Row],[Purchase Amount]]*0.15</f>
        <v>151.75199999999998</v>
      </c>
      <c r="AA1005" s="6">
        <f>CleanedData[[#This Row],[Purchase Amount]]*1.15</f>
        <v>1163.4319999999998</v>
      </c>
    </row>
    <row r="1006" spans="1:27" x14ac:dyDescent="0.3">
      <c r="A1006">
        <v>1178</v>
      </c>
      <c r="B1006" t="s">
        <v>1231</v>
      </c>
      <c r="C1006" s="1">
        <v>45997</v>
      </c>
      <c r="D1006">
        <v>65</v>
      </c>
      <c r="E1006" t="s">
        <v>60</v>
      </c>
      <c r="F1006" t="s">
        <v>83</v>
      </c>
      <c r="G1006" t="s">
        <v>347</v>
      </c>
      <c r="H1006">
        <v>4</v>
      </c>
      <c r="I1006" t="s">
        <v>45</v>
      </c>
      <c r="J1006" t="s">
        <v>43</v>
      </c>
      <c r="K1006" t="s">
        <v>44</v>
      </c>
      <c r="L1006" t="s">
        <v>42</v>
      </c>
      <c r="M1006" t="s">
        <v>151</v>
      </c>
      <c r="N1006" t="s">
        <v>96</v>
      </c>
      <c r="O1006" t="s">
        <v>89</v>
      </c>
      <c r="P1006" t="s">
        <v>70</v>
      </c>
      <c r="Q1006" t="s">
        <v>97</v>
      </c>
      <c r="R1006" s="6">
        <f>_xlfn.XLOOKUP(CleanedData[[#This Row],[Product]],'02_Lookup_Tables'!$A$2:$A$126,'02_Lookup_Tables'!$B$2:$B$126)</f>
        <v>16523.5</v>
      </c>
      <c r="S1006" t="str">
        <f>VLOOKUP(CleanedData[[#This Row],[Product]],'02_Lookup_Tables'!$H$2:$I$126,2,FALSE)</f>
        <v>Electronics</v>
      </c>
      <c r="T1006" t="str">
        <f>VLOOKUP(CleanedData[[#This Row],[Province]],'02_Lookup_Tables'!$D$2:$E$10,2, FALSE)</f>
        <v>Western Region</v>
      </c>
      <c r="U1006" t="str" cm="1">
        <f t="array" ref="U1006">_xlfn.IFS(CleanedData[[#This Row],[Purchase Amount]]&lt;500,"Low",
CleanedData[[#This Row],[Purchase Amount]]&lt;5000,"Medium",
TRUE,"High")</f>
        <v>High</v>
      </c>
      <c r="V1006" t="str">
        <f>TEXT(CleanedData[[#This Row],[Date]],"mmmm")</f>
        <v>December</v>
      </c>
      <c r="W1006" t="str">
        <f>"Q"&amp;ROUNDUP(MONTH(CleanedData[[#This Row],[Date]])/3,0)</f>
        <v>Q4</v>
      </c>
      <c r="X1006" t="str">
        <f>IF(CleanedData[[#This Row],[Purchase Amount]]&gt;=5000,"Yes","No")</f>
        <v>Yes</v>
      </c>
      <c r="Y1006">
        <f>IF(CleanedData[[#This Row],[Recommend]]="Yes",1,0)</f>
        <v>1</v>
      </c>
      <c r="Z1006" s="6">
        <f>CleanedData[[#This Row],[Purchase Amount]]*0.15</f>
        <v>2478.5250000000001</v>
      </c>
      <c r="AA1006" s="6">
        <f>CleanedData[[#This Row],[Purchase Amount]]*1.15</f>
        <v>19002.024999999998</v>
      </c>
    </row>
    <row r="1007" spans="1:27" x14ac:dyDescent="0.3">
      <c r="A1007">
        <v>1179</v>
      </c>
      <c r="B1007" t="s">
        <v>1232</v>
      </c>
      <c r="C1007" s="1">
        <v>45496</v>
      </c>
      <c r="D1007">
        <v>79</v>
      </c>
      <c r="E1007" t="s">
        <v>52</v>
      </c>
      <c r="F1007" t="s">
        <v>40</v>
      </c>
      <c r="G1007" t="s">
        <v>696</v>
      </c>
      <c r="H1007">
        <v>5</v>
      </c>
      <c r="I1007" t="s">
        <v>42</v>
      </c>
      <c r="J1007" t="s">
        <v>69</v>
      </c>
      <c r="K1007" t="s">
        <v>44</v>
      </c>
      <c r="L1007" t="s">
        <v>42</v>
      </c>
      <c r="M1007" t="s">
        <v>123</v>
      </c>
      <c r="N1007" t="s">
        <v>57</v>
      </c>
      <c r="O1007" t="s">
        <v>89</v>
      </c>
      <c r="P1007" t="s">
        <v>70</v>
      </c>
      <c r="Q1007" t="s">
        <v>97</v>
      </c>
      <c r="R1007" s="6">
        <f>_xlfn.XLOOKUP(CleanedData[[#This Row],[Product]],'02_Lookup_Tables'!$A$2:$A$126,'02_Lookup_Tables'!$B$2:$B$126)</f>
        <v>1233.45</v>
      </c>
      <c r="S1007" t="str">
        <f>VLOOKUP(CleanedData[[#This Row],[Product]],'02_Lookup_Tables'!$H$2:$I$126,2,FALSE)</f>
        <v>Beauty &amp; Personal Care</v>
      </c>
      <c r="T1007" t="str">
        <f>VLOOKUP(CleanedData[[#This Row],[Province]],'02_Lookup_Tables'!$D$2:$E$10,2, FALSE)</f>
        <v>Northern Region</v>
      </c>
      <c r="U1007" t="str" cm="1">
        <f t="array" ref="U1007">_xlfn.IFS(CleanedData[[#This Row],[Purchase Amount]]&lt;500,"Low",
CleanedData[[#This Row],[Purchase Amount]]&lt;5000,"Medium",
TRUE,"High")</f>
        <v>Medium</v>
      </c>
      <c r="V1007" t="str">
        <f>TEXT(CleanedData[[#This Row],[Date]],"mmmm")</f>
        <v>July</v>
      </c>
      <c r="W1007" t="str">
        <f>"Q"&amp;ROUNDUP(MONTH(CleanedData[[#This Row],[Date]])/3,0)</f>
        <v>Q3</v>
      </c>
      <c r="X1007" t="str">
        <f>IF(CleanedData[[#This Row],[Purchase Amount]]&gt;=5000,"Yes","No")</f>
        <v>No</v>
      </c>
      <c r="Y1007">
        <f>IF(CleanedData[[#This Row],[Recommend]]="Yes",1,0)</f>
        <v>0</v>
      </c>
      <c r="Z1007" s="6">
        <f>CleanedData[[#This Row],[Purchase Amount]]*0.15</f>
        <v>185.01750000000001</v>
      </c>
      <c r="AA1007" s="6">
        <f>CleanedData[[#This Row],[Purchase Amount]]*1.15</f>
        <v>1418.4675</v>
      </c>
    </row>
    <row r="1008" spans="1:27" x14ac:dyDescent="0.3">
      <c r="A1008">
        <v>1180</v>
      </c>
      <c r="B1008" t="s">
        <v>1233</v>
      </c>
      <c r="C1008" s="1">
        <v>45741</v>
      </c>
      <c r="D1008">
        <v>58</v>
      </c>
      <c r="E1008" t="s">
        <v>60</v>
      </c>
      <c r="F1008" t="s">
        <v>72</v>
      </c>
      <c r="G1008" t="s">
        <v>207</v>
      </c>
      <c r="H1008">
        <v>1</v>
      </c>
      <c r="I1008" t="s">
        <v>42</v>
      </c>
      <c r="J1008" t="s">
        <v>69</v>
      </c>
      <c r="K1008" t="s">
        <v>44</v>
      </c>
      <c r="L1008" t="s">
        <v>42</v>
      </c>
      <c r="N1008" t="s">
        <v>80</v>
      </c>
      <c r="O1008" t="s">
        <v>134</v>
      </c>
      <c r="P1008" t="s">
        <v>8646</v>
      </c>
      <c r="Q1008" t="s">
        <v>50</v>
      </c>
      <c r="R1008" s="6">
        <f>_xlfn.XLOOKUP(CleanedData[[#This Row],[Product]],'02_Lookup_Tables'!$A$2:$A$126,'02_Lookup_Tables'!$B$2:$B$126)</f>
        <v>3755.73</v>
      </c>
      <c r="S1008" t="str">
        <f>VLOOKUP(CleanedData[[#This Row],[Product]],'02_Lookup_Tables'!$H$2:$I$126,2,FALSE)</f>
        <v>Sports &amp; Outdoors</v>
      </c>
      <c r="T1008" t="str">
        <f>VLOOKUP(CleanedData[[#This Row],[Province]],'02_Lookup_Tables'!$D$2:$E$10,2, FALSE)</f>
        <v>Central Region</v>
      </c>
      <c r="U1008" t="str" cm="1">
        <f t="array" ref="U1008">_xlfn.IFS(CleanedData[[#This Row],[Purchase Amount]]&lt;500,"Low",
CleanedData[[#This Row],[Purchase Amount]]&lt;5000,"Medium",
TRUE,"High")</f>
        <v>Medium</v>
      </c>
      <c r="V1008" t="str">
        <f>TEXT(CleanedData[[#This Row],[Date]],"mmmm")</f>
        <v>March</v>
      </c>
      <c r="W1008" t="str">
        <f>"Q"&amp;ROUNDUP(MONTH(CleanedData[[#This Row],[Date]])/3,0)</f>
        <v>Q1</v>
      </c>
      <c r="X1008" t="str">
        <f>IF(CleanedData[[#This Row],[Purchase Amount]]&gt;=5000,"Yes","No")</f>
        <v>No</v>
      </c>
      <c r="Y1008">
        <f>IF(CleanedData[[#This Row],[Recommend]]="Yes",1,0)</f>
        <v>0</v>
      </c>
      <c r="Z1008" s="6">
        <f>CleanedData[[#This Row],[Purchase Amount]]*0.15</f>
        <v>563.35950000000003</v>
      </c>
      <c r="AA1008" s="6">
        <f>CleanedData[[#This Row],[Purchase Amount]]*1.15</f>
        <v>4319.0895</v>
      </c>
    </row>
    <row r="1009" spans="1:27" x14ac:dyDescent="0.3">
      <c r="A1009">
        <v>1181</v>
      </c>
      <c r="B1009" t="s">
        <v>1234</v>
      </c>
      <c r="C1009" s="1">
        <v>45676</v>
      </c>
      <c r="D1009">
        <v>33</v>
      </c>
      <c r="E1009" t="s">
        <v>39</v>
      </c>
      <c r="F1009" t="s">
        <v>77</v>
      </c>
      <c r="G1009" t="s">
        <v>280</v>
      </c>
      <c r="H1009">
        <v>2</v>
      </c>
      <c r="I1009" t="s">
        <v>42</v>
      </c>
      <c r="J1009" t="s">
        <v>43</v>
      </c>
      <c r="K1009" t="s">
        <v>55</v>
      </c>
      <c r="L1009" t="s">
        <v>42</v>
      </c>
      <c r="M1009" t="s">
        <v>165</v>
      </c>
      <c r="N1009" t="s">
        <v>47</v>
      </c>
      <c r="O1009" t="s">
        <v>89</v>
      </c>
      <c r="P1009" t="s">
        <v>49</v>
      </c>
      <c r="Q1009" t="s">
        <v>58</v>
      </c>
      <c r="R1009" s="6">
        <f>_xlfn.XLOOKUP(CleanedData[[#This Row],[Product]],'02_Lookup_Tables'!$A$2:$A$126,'02_Lookup_Tables'!$B$2:$B$126)</f>
        <v>759.97</v>
      </c>
      <c r="S1009" t="str">
        <f>VLOOKUP(CleanedData[[#This Row],[Product]],'02_Lookup_Tables'!$H$2:$I$126,2,FALSE)</f>
        <v>Apparel</v>
      </c>
      <c r="T1009" t="str">
        <f>VLOOKUP(CleanedData[[#This Row],[Province]],'02_Lookup_Tables'!$D$2:$E$10,2, FALSE)</f>
        <v>Central Region</v>
      </c>
      <c r="U1009" t="str" cm="1">
        <f t="array" ref="U1009">_xlfn.IFS(CleanedData[[#This Row],[Purchase Amount]]&lt;500,"Low",
CleanedData[[#This Row],[Purchase Amount]]&lt;5000,"Medium",
TRUE,"High")</f>
        <v>Medium</v>
      </c>
      <c r="V1009" t="str">
        <f>TEXT(CleanedData[[#This Row],[Date]],"mmmm")</f>
        <v>January</v>
      </c>
      <c r="W1009" t="str">
        <f>"Q"&amp;ROUNDUP(MONTH(CleanedData[[#This Row],[Date]])/3,0)</f>
        <v>Q1</v>
      </c>
      <c r="X1009" t="str">
        <f>IF(CleanedData[[#This Row],[Purchase Amount]]&gt;=5000,"Yes","No")</f>
        <v>No</v>
      </c>
      <c r="Y1009">
        <f>IF(CleanedData[[#This Row],[Recommend]]="Yes",1,0)</f>
        <v>0</v>
      </c>
      <c r="Z1009" s="6">
        <f>CleanedData[[#This Row],[Purchase Amount]]*0.15</f>
        <v>113.99550000000001</v>
      </c>
      <c r="AA1009" s="6">
        <f>CleanedData[[#This Row],[Purchase Amount]]*1.15</f>
        <v>873.96550000000002</v>
      </c>
    </row>
    <row r="1010" spans="1:27" x14ac:dyDescent="0.3">
      <c r="A1010">
        <v>1182</v>
      </c>
      <c r="B1010" t="s">
        <v>1235</v>
      </c>
      <c r="C1010" s="1">
        <v>45362</v>
      </c>
      <c r="E1010" t="s">
        <v>52</v>
      </c>
      <c r="F1010" t="s">
        <v>68</v>
      </c>
      <c r="G1010" t="s">
        <v>331</v>
      </c>
      <c r="H1010">
        <v>3</v>
      </c>
      <c r="I1010" t="s">
        <v>45</v>
      </c>
      <c r="J1010" t="s">
        <v>69</v>
      </c>
      <c r="K1010" t="s">
        <v>55</v>
      </c>
      <c r="L1010" t="s">
        <v>45</v>
      </c>
      <c r="M1010" t="s">
        <v>106</v>
      </c>
      <c r="N1010" t="s">
        <v>48</v>
      </c>
      <c r="O1010" t="s">
        <v>148</v>
      </c>
      <c r="P1010" t="s">
        <v>49</v>
      </c>
      <c r="Q1010" t="s">
        <v>166</v>
      </c>
      <c r="R1010" s="6">
        <f>_xlfn.XLOOKUP(CleanedData[[#This Row],[Product]],'02_Lookup_Tables'!$A$2:$A$126,'02_Lookup_Tables'!$B$2:$B$126)</f>
        <v>27.35</v>
      </c>
      <c r="S1010" t="str">
        <f>VLOOKUP(CleanedData[[#This Row],[Product]],'02_Lookup_Tables'!$H$2:$I$126,2,FALSE)</f>
        <v>Food</v>
      </c>
      <c r="T1010" t="str">
        <f>VLOOKUP(CleanedData[[#This Row],[Province]],'02_Lookup_Tables'!$D$2:$E$10,2, FALSE)</f>
        <v>Northern Region</v>
      </c>
      <c r="U1010" t="str" cm="1">
        <f t="array" ref="U1010">_xlfn.IFS(CleanedData[[#This Row],[Purchase Amount]]&lt;500,"Low",
CleanedData[[#This Row],[Purchase Amount]]&lt;5000,"Medium",
TRUE,"High")</f>
        <v>Low</v>
      </c>
      <c r="V1010" t="str">
        <f>TEXT(CleanedData[[#This Row],[Date]],"mmmm")</f>
        <v>March</v>
      </c>
      <c r="W1010" t="str">
        <f>"Q"&amp;ROUNDUP(MONTH(CleanedData[[#This Row],[Date]])/3,0)</f>
        <v>Q1</v>
      </c>
      <c r="X1010" t="str">
        <f>IF(CleanedData[[#This Row],[Purchase Amount]]&gt;=5000,"Yes","No")</f>
        <v>No</v>
      </c>
      <c r="Y1010">
        <f>IF(CleanedData[[#This Row],[Recommend]]="Yes",1,0)</f>
        <v>1</v>
      </c>
      <c r="Z1010" s="6">
        <f>CleanedData[[#This Row],[Purchase Amount]]*0.15</f>
        <v>4.1025</v>
      </c>
      <c r="AA1010" s="6">
        <f>CleanedData[[#This Row],[Purchase Amount]]*1.15</f>
        <v>31.452500000000001</v>
      </c>
    </row>
    <row r="1011" spans="1:27" x14ac:dyDescent="0.3">
      <c r="A1011">
        <v>1183</v>
      </c>
      <c r="B1011" t="s">
        <v>1236</v>
      </c>
      <c r="C1011" s="1">
        <v>45715</v>
      </c>
      <c r="D1011">
        <v>27</v>
      </c>
      <c r="E1011" t="s">
        <v>39</v>
      </c>
      <c r="F1011" t="s">
        <v>61</v>
      </c>
      <c r="G1011" t="s">
        <v>284</v>
      </c>
      <c r="H1011">
        <v>3</v>
      </c>
      <c r="I1011" t="s">
        <v>45</v>
      </c>
      <c r="J1011" t="s">
        <v>63</v>
      </c>
      <c r="K1011" t="s">
        <v>55</v>
      </c>
      <c r="L1011" t="s">
        <v>45</v>
      </c>
      <c r="M1011" t="s">
        <v>140</v>
      </c>
      <c r="N1011" t="s">
        <v>48</v>
      </c>
      <c r="O1011" t="s">
        <v>148</v>
      </c>
      <c r="P1011" t="s">
        <v>49</v>
      </c>
      <c r="Q1011" t="s">
        <v>58</v>
      </c>
      <c r="R1011" s="6">
        <f>_xlfn.XLOOKUP(CleanedData[[#This Row],[Product]],'02_Lookup_Tables'!$A$2:$A$126,'02_Lookup_Tables'!$B$2:$B$126)</f>
        <v>6698.54</v>
      </c>
      <c r="S1011" t="str">
        <f>VLOOKUP(CleanedData[[#This Row],[Product]],'02_Lookup_Tables'!$H$2:$I$126,2,FALSE)</f>
        <v>Electronics</v>
      </c>
      <c r="T1011" t="str">
        <f>VLOOKUP(CleanedData[[#This Row],[Province]],'02_Lookup_Tables'!$D$2:$E$10,2, FALSE)</f>
        <v>Southern Region</v>
      </c>
      <c r="U1011" t="str" cm="1">
        <f t="array" ref="U1011">_xlfn.IFS(CleanedData[[#This Row],[Purchase Amount]]&lt;500,"Low",
CleanedData[[#This Row],[Purchase Amount]]&lt;5000,"Medium",
TRUE,"High")</f>
        <v>High</v>
      </c>
      <c r="V1011" t="str">
        <f>TEXT(CleanedData[[#This Row],[Date]],"mmmm")</f>
        <v>February</v>
      </c>
      <c r="W1011" t="str">
        <f>"Q"&amp;ROUNDUP(MONTH(CleanedData[[#This Row],[Date]])/3,0)</f>
        <v>Q1</v>
      </c>
      <c r="X1011" t="str">
        <f>IF(CleanedData[[#This Row],[Purchase Amount]]&gt;=5000,"Yes","No")</f>
        <v>Yes</v>
      </c>
      <c r="Y1011">
        <f>IF(CleanedData[[#This Row],[Recommend]]="Yes",1,0)</f>
        <v>1</v>
      </c>
      <c r="Z1011" s="6">
        <f>CleanedData[[#This Row],[Purchase Amount]]*0.15</f>
        <v>1004.7809999999999</v>
      </c>
      <c r="AA1011" s="6">
        <f>CleanedData[[#This Row],[Purchase Amount]]*1.15</f>
        <v>7703.320999999999</v>
      </c>
    </row>
    <row r="1012" spans="1:27" x14ac:dyDescent="0.3">
      <c r="A1012">
        <v>1184</v>
      </c>
      <c r="B1012" t="s">
        <v>1237</v>
      </c>
      <c r="C1012" s="1">
        <v>45817</v>
      </c>
      <c r="D1012">
        <v>25</v>
      </c>
      <c r="E1012" t="s">
        <v>60</v>
      </c>
      <c r="F1012" t="s">
        <v>108</v>
      </c>
      <c r="G1012" t="s">
        <v>381</v>
      </c>
      <c r="H1012">
        <v>4</v>
      </c>
      <c r="I1012" t="s">
        <v>45</v>
      </c>
      <c r="J1012" t="s">
        <v>69</v>
      </c>
      <c r="K1012" t="s">
        <v>44</v>
      </c>
      <c r="L1012" t="s">
        <v>45</v>
      </c>
      <c r="M1012" t="s">
        <v>147</v>
      </c>
      <c r="N1012" t="s">
        <v>96</v>
      </c>
      <c r="O1012" t="s">
        <v>148</v>
      </c>
      <c r="P1012" t="s">
        <v>49</v>
      </c>
      <c r="Q1012" t="s">
        <v>58</v>
      </c>
      <c r="R1012" s="6">
        <f>_xlfn.XLOOKUP(CleanedData[[#This Row],[Product]],'02_Lookup_Tables'!$A$2:$A$126,'02_Lookup_Tables'!$B$2:$B$126)</f>
        <v>786.78</v>
      </c>
      <c r="S1012" t="str">
        <f>VLOOKUP(CleanedData[[#This Row],[Product]],'02_Lookup_Tables'!$H$2:$I$126,2,FALSE)</f>
        <v>Apparel</v>
      </c>
      <c r="T1012" t="str">
        <f>VLOOKUP(CleanedData[[#This Row],[Province]],'02_Lookup_Tables'!$D$2:$E$10,2, FALSE)</f>
        <v>Gauteng Region</v>
      </c>
      <c r="U1012" t="str" cm="1">
        <f t="array" ref="U1012">_xlfn.IFS(CleanedData[[#This Row],[Purchase Amount]]&lt;500,"Low",
CleanedData[[#This Row],[Purchase Amount]]&lt;5000,"Medium",
TRUE,"High")</f>
        <v>Medium</v>
      </c>
      <c r="V1012" t="str">
        <f>TEXT(CleanedData[[#This Row],[Date]],"mmmm")</f>
        <v>June</v>
      </c>
      <c r="W1012" t="str">
        <f>"Q"&amp;ROUNDUP(MONTH(CleanedData[[#This Row],[Date]])/3,0)</f>
        <v>Q2</v>
      </c>
      <c r="X1012" t="str">
        <f>IF(CleanedData[[#This Row],[Purchase Amount]]&gt;=5000,"Yes","No")</f>
        <v>No</v>
      </c>
      <c r="Y1012">
        <f>IF(CleanedData[[#This Row],[Recommend]]="Yes",1,0)</f>
        <v>1</v>
      </c>
      <c r="Z1012" s="6">
        <f>CleanedData[[#This Row],[Purchase Amount]]*0.15</f>
        <v>118.017</v>
      </c>
      <c r="AA1012" s="6">
        <f>CleanedData[[#This Row],[Purchase Amount]]*1.15</f>
        <v>904.79699999999991</v>
      </c>
    </row>
    <row r="1013" spans="1:27" x14ac:dyDescent="0.3">
      <c r="A1013">
        <v>1186</v>
      </c>
      <c r="B1013" t="s">
        <v>1238</v>
      </c>
      <c r="C1013" s="1">
        <v>45570</v>
      </c>
      <c r="D1013">
        <v>22</v>
      </c>
      <c r="E1013" t="s">
        <v>60</v>
      </c>
      <c r="F1013" t="s">
        <v>68</v>
      </c>
      <c r="G1013" t="s">
        <v>352</v>
      </c>
      <c r="H1013">
        <v>4</v>
      </c>
      <c r="I1013" t="s">
        <v>45</v>
      </c>
      <c r="J1013" t="s">
        <v>43</v>
      </c>
      <c r="K1013" t="s">
        <v>55</v>
      </c>
      <c r="L1013" t="s">
        <v>42</v>
      </c>
      <c r="M1013" t="s">
        <v>175</v>
      </c>
      <c r="N1013" t="s">
        <v>96</v>
      </c>
      <c r="O1013" t="s">
        <v>89</v>
      </c>
      <c r="P1013" t="s">
        <v>70</v>
      </c>
      <c r="Q1013" t="s">
        <v>66</v>
      </c>
      <c r="R1013" s="6">
        <f>_xlfn.XLOOKUP(CleanedData[[#This Row],[Product]],'02_Lookup_Tables'!$A$2:$A$126,'02_Lookup_Tables'!$B$2:$B$126)</f>
        <v>2217.0300000000002</v>
      </c>
      <c r="S1013" t="str">
        <f>VLOOKUP(CleanedData[[#This Row],[Product]],'02_Lookup_Tables'!$H$2:$I$126,2,FALSE)</f>
        <v>Apparel</v>
      </c>
      <c r="T1013" t="str">
        <f>VLOOKUP(CleanedData[[#This Row],[Province]],'02_Lookup_Tables'!$D$2:$E$10,2, FALSE)</f>
        <v>Northern Region</v>
      </c>
      <c r="U1013" t="str" cm="1">
        <f t="array" ref="U1013">_xlfn.IFS(CleanedData[[#This Row],[Purchase Amount]]&lt;500,"Low",
CleanedData[[#This Row],[Purchase Amount]]&lt;5000,"Medium",
TRUE,"High")</f>
        <v>Medium</v>
      </c>
      <c r="V1013" t="str">
        <f>TEXT(CleanedData[[#This Row],[Date]],"mmmm")</f>
        <v>October</v>
      </c>
      <c r="W1013" t="str">
        <f>"Q"&amp;ROUNDUP(MONTH(CleanedData[[#This Row],[Date]])/3,0)</f>
        <v>Q4</v>
      </c>
      <c r="X1013" t="str">
        <f>IF(CleanedData[[#This Row],[Purchase Amount]]&gt;=5000,"Yes","No")</f>
        <v>No</v>
      </c>
      <c r="Y1013">
        <f>IF(CleanedData[[#This Row],[Recommend]]="Yes",1,0)</f>
        <v>1</v>
      </c>
      <c r="Z1013" s="6">
        <f>CleanedData[[#This Row],[Purchase Amount]]*0.15</f>
        <v>332.55450000000002</v>
      </c>
      <c r="AA1013" s="6">
        <f>CleanedData[[#This Row],[Purchase Amount]]*1.15</f>
        <v>2549.5844999999999</v>
      </c>
    </row>
    <row r="1014" spans="1:27" x14ac:dyDescent="0.3">
      <c r="A1014">
        <v>1187</v>
      </c>
      <c r="B1014" t="s">
        <v>1239</v>
      </c>
      <c r="C1014" s="1">
        <v>45313</v>
      </c>
      <c r="D1014">
        <v>27</v>
      </c>
      <c r="E1014" t="s">
        <v>39</v>
      </c>
      <c r="F1014" t="s">
        <v>130</v>
      </c>
      <c r="G1014" t="s">
        <v>417</v>
      </c>
      <c r="H1014">
        <v>1</v>
      </c>
      <c r="I1014" t="s">
        <v>45</v>
      </c>
      <c r="J1014" t="s">
        <v>69</v>
      </c>
      <c r="K1014" t="s">
        <v>44</v>
      </c>
      <c r="L1014" t="s">
        <v>42</v>
      </c>
      <c r="M1014" t="s">
        <v>184</v>
      </c>
      <c r="N1014" t="s">
        <v>80</v>
      </c>
      <c r="O1014" t="s">
        <v>148</v>
      </c>
      <c r="P1014" t="s">
        <v>70</v>
      </c>
      <c r="Q1014" t="s">
        <v>58</v>
      </c>
      <c r="R1014" s="6">
        <f>_xlfn.XLOOKUP(CleanedData[[#This Row],[Product]],'02_Lookup_Tables'!$A$2:$A$126,'02_Lookup_Tables'!$B$2:$B$126)</f>
        <v>274.49</v>
      </c>
      <c r="S1014" t="str">
        <f>VLOOKUP(CleanedData[[#This Row],[Product]],'02_Lookup_Tables'!$H$2:$I$126,2,FALSE)</f>
        <v>Beauty &amp; Personal Care</v>
      </c>
      <c r="T1014" t="str">
        <f>VLOOKUP(CleanedData[[#This Row],[Province]],'02_Lookup_Tables'!$D$2:$E$10,2, FALSE)</f>
        <v>Eastern Region</v>
      </c>
      <c r="U1014" t="str" cm="1">
        <f t="array" ref="U1014">_xlfn.IFS(CleanedData[[#This Row],[Purchase Amount]]&lt;500,"Low",
CleanedData[[#This Row],[Purchase Amount]]&lt;5000,"Medium",
TRUE,"High")</f>
        <v>Low</v>
      </c>
      <c r="V1014" t="str">
        <f>TEXT(CleanedData[[#This Row],[Date]],"mmmm")</f>
        <v>January</v>
      </c>
      <c r="W1014" t="str">
        <f>"Q"&amp;ROUNDUP(MONTH(CleanedData[[#This Row],[Date]])/3,0)</f>
        <v>Q1</v>
      </c>
      <c r="X1014" t="str">
        <f>IF(CleanedData[[#This Row],[Purchase Amount]]&gt;=5000,"Yes","No")</f>
        <v>No</v>
      </c>
      <c r="Y1014">
        <f>IF(CleanedData[[#This Row],[Recommend]]="Yes",1,0)</f>
        <v>1</v>
      </c>
      <c r="Z1014" s="6">
        <f>CleanedData[[#This Row],[Purchase Amount]]*0.15</f>
        <v>41.173499999999997</v>
      </c>
      <c r="AA1014" s="6">
        <f>CleanedData[[#This Row],[Purchase Amount]]*1.15</f>
        <v>315.6635</v>
      </c>
    </row>
    <row r="1015" spans="1:27" x14ac:dyDescent="0.3">
      <c r="A1015">
        <v>1188</v>
      </c>
      <c r="B1015" t="s">
        <v>1240</v>
      </c>
      <c r="C1015" s="1">
        <v>45449</v>
      </c>
      <c r="D1015">
        <v>52</v>
      </c>
      <c r="E1015" t="s">
        <v>39</v>
      </c>
      <c r="F1015" t="s">
        <v>108</v>
      </c>
      <c r="G1015" t="s">
        <v>460</v>
      </c>
      <c r="H1015">
        <v>2</v>
      </c>
      <c r="I1015" t="s">
        <v>42</v>
      </c>
      <c r="J1015" t="s">
        <v>69</v>
      </c>
      <c r="K1015" t="s">
        <v>44</v>
      </c>
      <c r="L1015" t="s">
        <v>42</v>
      </c>
      <c r="M1015" t="s">
        <v>106</v>
      </c>
      <c r="N1015" t="s">
        <v>47</v>
      </c>
      <c r="O1015" t="s">
        <v>148</v>
      </c>
      <c r="P1015" t="s">
        <v>70</v>
      </c>
      <c r="Q1015" t="s">
        <v>93</v>
      </c>
      <c r="R1015" s="6">
        <f>_xlfn.XLOOKUP(CleanedData[[#This Row],[Product]],'02_Lookup_Tables'!$A$2:$A$126,'02_Lookup_Tables'!$B$2:$B$126)</f>
        <v>880.49</v>
      </c>
      <c r="S1015" t="str">
        <f>VLOOKUP(CleanedData[[#This Row],[Product]],'02_Lookup_Tables'!$H$2:$I$126,2,FALSE)</f>
        <v>Home Devices</v>
      </c>
      <c r="T1015" t="str">
        <f>VLOOKUP(CleanedData[[#This Row],[Province]],'02_Lookup_Tables'!$D$2:$E$10,2, FALSE)</f>
        <v>Gauteng Region</v>
      </c>
      <c r="U1015" t="str" cm="1">
        <f t="array" ref="U1015">_xlfn.IFS(CleanedData[[#This Row],[Purchase Amount]]&lt;500,"Low",
CleanedData[[#This Row],[Purchase Amount]]&lt;5000,"Medium",
TRUE,"High")</f>
        <v>Medium</v>
      </c>
      <c r="V1015" t="str">
        <f>TEXT(CleanedData[[#This Row],[Date]],"mmmm")</f>
        <v>June</v>
      </c>
      <c r="W1015" t="str">
        <f>"Q"&amp;ROUNDUP(MONTH(CleanedData[[#This Row],[Date]])/3,0)</f>
        <v>Q2</v>
      </c>
      <c r="X1015" t="str">
        <f>IF(CleanedData[[#This Row],[Purchase Amount]]&gt;=5000,"Yes","No")</f>
        <v>No</v>
      </c>
      <c r="Y1015">
        <f>IF(CleanedData[[#This Row],[Recommend]]="Yes",1,0)</f>
        <v>0</v>
      </c>
      <c r="Z1015" s="6">
        <f>CleanedData[[#This Row],[Purchase Amount]]*0.15</f>
        <v>132.0735</v>
      </c>
      <c r="AA1015" s="6">
        <f>CleanedData[[#This Row],[Purchase Amount]]*1.15</f>
        <v>1012.5635</v>
      </c>
    </row>
    <row r="1016" spans="1:27" x14ac:dyDescent="0.3">
      <c r="A1016">
        <v>1189</v>
      </c>
      <c r="B1016" t="s">
        <v>1241</v>
      </c>
      <c r="C1016" s="1">
        <v>45349</v>
      </c>
      <c r="D1016">
        <v>43</v>
      </c>
      <c r="E1016" t="s">
        <v>60</v>
      </c>
      <c r="F1016" t="s">
        <v>130</v>
      </c>
      <c r="G1016" t="s">
        <v>78</v>
      </c>
      <c r="H1016">
        <v>5</v>
      </c>
      <c r="I1016" t="s">
        <v>45</v>
      </c>
      <c r="J1016" t="s">
        <v>63</v>
      </c>
      <c r="K1016" t="s">
        <v>64</v>
      </c>
      <c r="L1016" t="s">
        <v>45</v>
      </c>
      <c r="M1016" t="s">
        <v>180</v>
      </c>
      <c r="N1016" t="s">
        <v>57</v>
      </c>
      <c r="O1016" t="s">
        <v>89</v>
      </c>
      <c r="P1016" t="s">
        <v>70</v>
      </c>
      <c r="Q1016" t="s">
        <v>81</v>
      </c>
      <c r="R1016" s="6">
        <f>_xlfn.XLOOKUP(CleanedData[[#This Row],[Product]],'02_Lookup_Tables'!$A$2:$A$126,'02_Lookup_Tables'!$B$2:$B$126)</f>
        <v>1951.09</v>
      </c>
      <c r="S1016" t="str">
        <f>VLOOKUP(CleanedData[[#This Row],[Product]],'02_Lookup_Tables'!$H$2:$I$126,2,FALSE)</f>
        <v>Accessories</v>
      </c>
      <c r="T1016" t="str">
        <f>VLOOKUP(CleanedData[[#This Row],[Province]],'02_Lookup_Tables'!$D$2:$E$10,2, FALSE)</f>
        <v>Eastern Region</v>
      </c>
      <c r="U1016" t="str" cm="1">
        <f t="array" ref="U1016">_xlfn.IFS(CleanedData[[#This Row],[Purchase Amount]]&lt;500,"Low",
CleanedData[[#This Row],[Purchase Amount]]&lt;5000,"Medium",
TRUE,"High")</f>
        <v>Medium</v>
      </c>
      <c r="V1016" t="str">
        <f>TEXT(CleanedData[[#This Row],[Date]],"mmmm")</f>
        <v>February</v>
      </c>
      <c r="W1016" t="str">
        <f>"Q"&amp;ROUNDUP(MONTH(CleanedData[[#This Row],[Date]])/3,0)</f>
        <v>Q1</v>
      </c>
      <c r="X1016" t="str">
        <f>IF(CleanedData[[#This Row],[Purchase Amount]]&gt;=5000,"Yes","No")</f>
        <v>No</v>
      </c>
      <c r="Y1016">
        <f>IF(CleanedData[[#This Row],[Recommend]]="Yes",1,0)</f>
        <v>1</v>
      </c>
      <c r="Z1016" s="6">
        <f>CleanedData[[#This Row],[Purchase Amount]]*0.15</f>
        <v>292.6635</v>
      </c>
      <c r="AA1016" s="6">
        <f>CleanedData[[#This Row],[Purchase Amount]]*1.15</f>
        <v>2243.7534999999998</v>
      </c>
    </row>
    <row r="1017" spans="1:27" x14ac:dyDescent="0.3">
      <c r="A1017">
        <v>1192</v>
      </c>
      <c r="B1017" t="s">
        <v>1242</v>
      </c>
      <c r="C1017" s="1">
        <v>45537</v>
      </c>
      <c r="D1017">
        <v>44</v>
      </c>
      <c r="E1017" t="s">
        <v>39</v>
      </c>
      <c r="F1017" t="s">
        <v>61</v>
      </c>
      <c r="G1017" t="s">
        <v>246</v>
      </c>
      <c r="H1017">
        <v>3</v>
      </c>
      <c r="I1017" t="s">
        <v>42</v>
      </c>
      <c r="J1017" t="s">
        <v>69</v>
      </c>
      <c r="K1017" t="s">
        <v>64</v>
      </c>
      <c r="L1017" t="s">
        <v>42</v>
      </c>
      <c r="M1017" t="s">
        <v>100</v>
      </c>
      <c r="N1017" t="s">
        <v>48</v>
      </c>
      <c r="O1017" t="s">
        <v>48</v>
      </c>
      <c r="P1017" t="s">
        <v>70</v>
      </c>
      <c r="Q1017" t="s">
        <v>81</v>
      </c>
      <c r="R1017" s="6">
        <f>_xlfn.XLOOKUP(CleanedData[[#This Row],[Product]],'02_Lookup_Tables'!$A$2:$A$126,'02_Lookup_Tables'!$B$2:$B$126)</f>
        <v>2603.98</v>
      </c>
      <c r="S1017" t="str">
        <f>VLOOKUP(CleanedData[[#This Row],[Product]],'02_Lookup_Tables'!$H$2:$I$126,2,FALSE)</f>
        <v>Accessories</v>
      </c>
      <c r="T1017" t="str">
        <f>VLOOKUP(CleanedData[[#This Row],[Province]],'02_Lookup_Tables'!$D$2:$E$10,2, FALSE)</f>
        <v>Southern Region</v>
      </c>
      <c r="U1017" t="str" cm="1">
        <f t="array" ref="U1017">_xlfn.IFS(CleanedData[[#This Row],[Purchase Amount]]&lt;500,"Low",
CleanedData[[#This Row],[Purchase Amount]]&lt;5000,"Medium",
TRUE,"High")</f>
        <v>Medium</v>
      </c>
      <c r="V1017" t="str">
        <f>TEXT(CleanedData[[#This Row],[Date]],"mmmm")</f>
        <v>September</v>
      </c>
      <c r="W1017" t="str">
        <f>"Q"&amp;ROUNDUP(MONTH(CleanedData[[#This Row],[Date]])/3,0)</f>
        <v>Q3</v>
      </c>
      <c r="X1017" t="str">
        <f>IF(CleanedData[[#This Row],[Purchase Amount]]&gt;=5000,"Yes","No")</f>
        <v>No</v>
      </c>
      <c r="Y1017">
        <f>IF(CleanedData[[#This Row],[Recommend]]="Yes",1,0)</f>
        <v>0</v>
      </c>
      <c r="Z1017" s="6">
        <f>CleanedData[[#This Row],[Purchase Amount]]*0.15</f>
        <v>390.59699999999998</v>
      </c>
      <c r="AA1017" s="6">
        <f>CleanedData[[#This Row],[Purchase Amount]]*1.15</f>
        <v>2994.5769999999998</v>
      </c>
    </row>
    <row r="1018" spans="1:27" x14ac:dyDescent="0.3">
      <c r="A1018">
        <v>1193</v>
      </c>
      <c r="B1018" t="s">
        <v>1243</v>
      </c>
      <c r="C1018" s="1">
        <v>45785</v>
      </c>
      <c r="D1018">
        <v>68</v>
      </c>
      <c r="E1018" t="s">
        <v>60</v>
      </c>
      <c r="F1018" t="s">
        <v>40</v>
      </c>
      <c r="G1018" t="s">
        <v>303</v>
      </c>
      <c r="H1018">
        <v>5</v>
      </c>
      <c r="I1018" t="s">
        <v>45</v>
      </c>
      <c r="J1018" t="s">
        <v>63</v>
      </c>
      <c r="K1018" t="s">
        <v>44</v>
      </c>
      <c r="L1018" t="s">
        <v>45</v>
      </c>
      <c r="M1018" t="s">
        <v>92</v>
      </c>
      <c r="N1018" t="s">
        <v>57</v>
      </c>
      <c r="O1018" t="s">
        <v>89</v>
      </c>
      <c r="P1018" t="s">
        <v>70</v>
      </c>
      <c r="Q1018" t="s">
        <v>97</v>
      </c>
      <c r="R1018" s="6">
        <f>_xlfn.XLOOKUP(CleanedData[[#This Row],[Product]],'02_Lookup_Tables'!$A$2:$A$126,'02_Lookup_Tables'!$B$2:$B$126)</f>
        <v>4841.7700000000004</v>
      </c>
      <c r="S1018" t="str">
        <f>VLOOKUP(CleanedData[[#This Row],[Product]],'02_Lookup_Tables'!$H$2:$I$126,2,FALSE)</f>
        <v>Home &amp; Living</v>
      </c>
      <c r="T1018" t="str">
        <f>VLOOKUP(CleanedData[[#This Row],[Province]],'02_Lookup_Tables'!$D$2:$E$10,2, FALSE)</f>
        <v>Northern Region</v>
      </c>
      <c r="U1018" t="str" cm="1">
        <f t="array" ref="U1018">_xlfn.IFS(CleanedData[[#This Row],[Purchase Amount]]&lt;500,"Low",
CleanedData[[#This Row],[Purchase Amount]]&lt;5000,"Medium",
TRUE,"High")</f>
        <v>Medium</v>
      </c>
      <c r="V1018" t="str">
        <f>TEXT(CleanedData[[#This Row],[Date]],"mmmm")</f>
        <v>May</v>
      </c>
      <c r="W1018" t="str">
        <f>"Q"&amp;ROUNDUP(MONTH(CleanedData[[#This Row],[Date]])/3,0)</f>
        <v>Q2</v>
      </c>
      <c r="X1018" t="str">
        <f>IF(CleanedData[[#This Row],[Purchase Amount]]&gt;=5000,"Yes","No")</f>
        <v>No</v>
      </c>
      <c r="Y1018">
        <f>IF(CleanedData[[#This Row],[Recommend]]="Yes",1,0)</f>
        <v>1</v>
      </c>
      <c r="Z1018" s="6">
        <f>CleanedData[[#This Row],[Purchase Amount]]*0.15</f>
        <v>726.26550000000009</v>
      </c>
      <c r="AA1018" s="6">
        <f>CleanedData[[#This Row],[Purchase Amount]]*1.15</f>
        <v>5568.0355</v>
      </c>
    </row>
    <row r="1019" spans="1:27" x14ac:dyDescent="0.3">
      <c r="A1019">
        <v>1194</v>
      </c>
      <c r="B1019" t="s">
        <v>1244</v>
      </c>
      <c r="C1019" s="1">
        <v>45582</v>
      </c>
      <c r="D1019">
        <v>65</v>
      </c>
      <c r="E1019" t="s">
        <v>52</v>
      </c>
      <c r="F1019" t="s">
        <v>40</v>
      </c>
      <c r="G1019" t="s">
        <v>286</v>
      </c>
      <c r="H1019">
        <v>3</v>
      </c>
      <c r="I1019" t="s">
        <v>42</v>
      </c>
      <c r="J1019" t="s">
        <v>54</v>
      </c>
      <c r="K1019" t="s">
        <v>64</v>
      </c>
      <c r="L1019" t="s">
        <v>42</v>
      </c>
      <c r="M1019" t="s">
        <v>123</v>
      </c>
      <c r="N1019" t="s">
        <v>48</v>
      </c>
      <c r="O1019" t="s">
        <v>89</v>
      </c>
      <c r="P1019" t="s">
        <v>49</v>
      </c>
      <c r="Q1019" t="s">
        <v>97</v>
      </c>
      <c r="R1019" s="6">
        <f>_xlfn.XLOOKUP(CleanedData[[#This Row],[Product]],'02_Lookup_Tables'!$A$2:$A$126,'02_Lookup_Tables'!$B$2:$B$126)</f>
        <v>1907.49</v>
      </c>
      <c r="S1019" t="str">
        <f>VLOOKUP(CleanedData[[#This Row],[Product]],'02_Lookup_Tables'!$H$2:$I$126,2,FALSE)</f>
        <v>Accessories</v>
      </c>
      <c r="T1019" t="str">
        <f>VLOOKUP(CleanedData[[#This Row],[Province]],'02_Lookup_Tables'!$D$2:$E$10,2, FALSE)</f>
        <v>Northern Region</v>
      </c>
      <c r="U1019" t="str" cm="1">
        <f t="array" ref="U1019">_xlfn.IFS(CleanedData[[#This Row],[Purchase Amount]]&lt;500,"Low",
CleanedData[[#This Row],[Purchase Amount]]&lt;5000,"Medium",
TRUE,"High")</f>
        <v>Medium</v>
      </c>
      <c r="V1019" t="str">
        <f>TEXT(CleanedData[[#This Row],[Date]],"mmmm")</f>
        <v>October</v>
      </c>
      <c r="W1019" t="str">
        <f>"Q"&amp;ROUNDUP(MONTH(CleanedData[[#This Row],[Date]])/3,0)</f>
        <v>Q4</v>
      </c>
      <c r="X1019" t="str">
        <f>IF(CleanedData[[#This Row],[Purchase Amount]]&gt;=5000,"Yes","No")</f>
        <v>No</v>
      </c>
      <c r="Y1019">
        <f>IF(CleanedData[[#This Row],[Recommend]]="Yes",1,0)</f>
        <v>0</v>
      </c>
      <c r="Z1019" s="6">
        <f>CleanedData[[#This Row],[Purchase Amount]]*0.15</f>
        <v>286.12349999999998</v>
      </c>
      <c r="AA1019" s="6">
        <f>CleanedData[[#This Row],[Purchase Amount]]*1.15</f>
        <v>2193.6134999999999</v>
      </c>
    </row>
    <row r="1020" spans="1:27" x14ac:dyDescent="0.3">
      <c r="A1020">
        <v>1195</v>
      </c>
      <c r="B1020" t="s">
        <v>1245</v>
      </c>
      <c r="C1020" s="1">
        <v>45938</v>
      </c>
      <c r="D1020">
        <v>63</v>
      </c>
      <c r="E1020" t="s">
        <v>39</v>
      </c>
      <c r="F1020" t="s">
        <v>77</v>
      </c>
      <c r="G1020" t="s">
        <v>309</v>
      </c>
      <c r="H1020">
        <v>1</v>
      </c>
      <c r="I1020" t="s">
        <v>45</v>
      </c>
      <c r="J1020" t="s">
        <v>74</v>
      </c>
      <c r="K1020" t="s">
        <v>55</v>
      </c>
      <c r="L1020" t="s">
        <v>45</v>
      </c>
      <c r="M1020" t="s">
        <v>75</v>
      </c>
      <c r="N1020" t="s">
        <v>80</v>
      </c>
      <c r="O1020" t="s">
        <v>89</v>
      </c>
      <c r="P1020" t="s">
        <v>49</v>
      </c>
      <c r="Q1020" t="s">
        <v>50</v>
      </c>
      <c r="R1020" s="6">
        <f>_xlfn.XLOOKUP(CleanedData[[#This Row],[Product]],'02_Lookup_Tables'!$A$2:$A$126,'02_Lookup_Tables'!$B$2:$B$126)</f>
        <v>353.21</v>
      </c>
      <c r="S1020" t="str">
        <f>VLOOKUP(CleanedData[[#This Row],[Product]],'02_Lookup_Tables'!$H$2:$I$126,2,FALSE)</f>
        <v>Food</v>
      </c>
      <c r="T1020" t="str">
        <f>VLOOKUP(CleanedData[[#This Row],[Province]],'02_Lookup_Tables'!$D$2:$E$10,2, FALSE)</f>
        <v>Central Region</v>
      </c>
      <c r="U1020" t="str" cm="1">
        <f t="array" ref="U1020">_xlfn.IFS(CleanedData[[#This Row],[Purchase Amount]]&lt;500,"Low",
CleanedData[[#This Row],[Purchase Amount]]&lt;5000,"Medium",
TRUE,"High")</f>
        <v>Low</v>
      </c>
      <c r="V1020" t="str">
        <f>TEXT(CleanedData[[#This Row],[Date]],"mmmm")</f>
        <v>October</v>
      </c>
      <c r="W1020" t="str">
        <f>"Q"&amp;ROUNDUP(MONTH(CleanedData[[#This Row],[Date]])/3,0)</f>
        <v>Q4</v>
      </c>
      <c r="X1020" t="str">
        <f>IF(CleanedData[[#This Row],[Purchase Amount]]&gt;=5000,"Yes","No")</f>
        <v>No</v>
      </c>
      <c r="Y1020">
        <f>IF(CleanedData[[#This Row],[Recommend]]="Yes",1,0)</f>
        <v>1</v>
      </c>
      <c r="Z1020" s="6">
        <f>CleanedData[[#This Row],[Purchase Amount]]*0.15</f>
        <v>52.981499999999997</v>
      </c>
      <c r="AA1020" s="6">
        <f>CleanedData[[#This Row],[Purchase Amount]]*1.15</f>
        <v>406.19149999999996</v>
      </c>
    </row>
    <row r="1021" spans="1:27" x14ac:dyDescent="0.3">
      <c r="A1021">
        <v>1196</v>
      </c>
      <c r="B1021" t="s">
        <v>1246</v>
      </c>
      <c r="C1021" s="1">
        <v>45618</v>
      </c>
      <c r="D1021">
        <v>29</v>
      </c>
      <c r="E1021" t="s">
        <v>39</v>
      </c>
      <c r="F1021" t="s">
        <v>108</v>
      </c>
      <c r="G1021" t="s">
        <v>243</v>
      </c>
      <c r="H1021">
        <v>3</v>
      </c>
      <c r="I1021" t="s">
        <v>42</v>
      </c>
      <c r="J1021" t="s">
        <v>43</v>
      </c>
      <c r="K1021" t="s">
        <v>44</v>
      </c>
      <c r="L1021" t="s">
        <v>42</v>
      </c>
      <c r="M1021" t="s">
        <v>190</v>
      </c>
      <c r="N1021" t="s">
        <v>48</v>
      </c>
      <c r="O1021" t="s">
        <v>89</v>
      </c>
      <c r="P1021" t="s">
        <v>49</v>
      </c>
      <c r="Q1021" t="s">
        <v>58</v>
      </c>
      <c r="R1021" s="6">
        <f>_xlfn.XLOOKUP(CleanedData[[#This Row],[Product]],'02_Lookup_Tables'!$A$2:$A$126,'02_Lookup_Tables'!$B$2:$B$126)</f>
        <v>551.66</v>
      </c>
      <c r="S1021" t="str">
        <f>VLOOKUP(CleanedData[[#This Row],[Product]],'02_Lookup_Tables'!$H$2:$I$126,2,FALSE)</f>
        <v>Accessories</v>
      </c>
      <c r="T1021" t="str">
        <f>VLOOKUP(CleanedData[[#This Row],[Province]],'02_Lookup_Tables'!$D$2:$E$10,2, FALSE)</f>
        <v>Gauteng Region</v>
      </c>
      <c r="U1021" t="str" cm="1">
        <f t="array" ref="U1021">_xlfn.IFS(CleanedData[[#This Row],[Purchase Amount]]&lt;500,"Low",
CleanedData[[#This Row],[Purchase Amount]]&lt;5000,"Medium",
TRUE,"High")</f>
        <v>Medium</v>
      </c>
      <c r="V1021" t="str">
        <f>TEXT(CleanedData[[#This Row],[Date]],"mmmm")</f>
        <v>November</v>
      </c>
      <c r="W1021" t="str">
        <f>"Q"&amp;ROUNDUP(MONTH(CleanedData[[#This Row],[Date]])/3,0)</f>
        <v>Q4</v>
      </c>
      <c r="X1021" t="str">
        <f>IF(CleanedData[[#This Row],[Purchase Amount]]&gt;=5000,"Yes","No")</f>
        <v>No</v>
      </c>
      <c r="Y1021">
        <f>IF(CleanedData[[#This Row],[Recommend]]="Yes",1,0)</f>
        <v>0</v>
      </c>
      <c r="Z1021" s="6">
        <f>CleanedData[[#This Row],[Purchase Amount]]*0.15</f>
        <v>82.748999999999995</v>
      </c>
      <c r="AA1021" s="6">
        <f>CleanedData[[#This Row],[Purchase Amount]]*1.15</f>
        <v>634.40899999999988</v>
      </c>
    </row>
    <row r="1022" spans="1:27" x14ac:dyDescent="0.3">
      <c r="A1022">
        <v>1197</v>
      </c>
      <c r="B1022" t="s">
        <v>1247</v>
      </c>
      <c r="C1022" s="1">
        <v>45934</v>
      </c>
      <c r="D1022">
        <v>28</v>
      </c>
      <c r="E1022" t="s">
        <v>39</v>
      </c>
      <c r="F1022" t="s">
        <v>72</v>
      </c>
      <c r="G1022" t="s">
        <v>122</v>
      </c>
      <c r="H1022">
        <v>1</v>
      </c>
      <c r="I1022" t="s">
        <v>42</v>
      </c>
      <c r="J1022" t="s">
        <v>69</v>
      </c>
      <c r="K1022" t="s">
        <v>64</v>
      </c>
      <c r="L1022" t="s">
        <v>42</v>
      </c>
      <c r="M1022" t="s">
        <v>190</v>
      </c>
      <c r="N1022" t="s">
        <v>80</v>
      </c>
      <c r="O1022" t="s">
        <v>89</v>
      </c>
      <c r="P1022" t="s">
        <v>49</v>
      </c>
      <c r="Q1022" t="s">
        <v>58</v>
      </c>
      <c r="R1022" s="6">
        <f>_xlfn.XLOOKUP(CleanedData[[#This Row],[Product]],'02_Lookup_Tables'!$A$2:$A$126,'02_Lookup_Tables'!$B$2:$B$126)</f>
        <v>1712.08</v>
      </c>
      <c r="S1022" t="str">
        <f>VLOOKUP(CleanedData[[#This Row],[Product]],'02_Lookup_Tables'!$H$2:$I$126,2,FALSE)</f>
        <v>Home &amp; Living</v>
      </c>
      <c r="T1022" t="str">
        <f>VLOOKUP(CleanedData[[#This Row],[Province]],'02_Lookup_Tables'!$D$2:$E$10,2, FALSE)</f>
        <v>Central Region</v>
      </c>
      <c r="U1022" t="str" cm="1">
        <f t="array" ref="U1022">_xlfn.IFS(CleanedData[[#This Row],[Purchase Amount]]&lt;500,"Low",
CleanedData[[#This Row],[Purchase Amount]]&lt;5000,"Medium",
TRUE,"High")</f>
        <v>Medium</v>
      </c>
      <c r="V1022" t="str">
        <f>TEXT(CleanedData[[#This Row],[Date]],"mmmm")</f>
        <v>October</v>
      </c>
      <c r="W1022" t="str">
        <f>"Q"&amp;ROUNDUP(MONTH(CleanedData[[#This Row],[Date]])/3,0)</f>
        <v>Q4</v>
      </c>
      <c r="X1022" t="str">
        <f>IF(CleanedData[[#This Row],[Purchase Amount]]&gt;=5000,"Yes","No")</f>
        <v>No</v>
      </c>
      <c r="Y1022">
        <f>IF(CleanedData[[#This Row],[Recommend]]="Yes",1,0)</f>
        <v>0</v>
      </c>
      <c r="Z1022" s="6">
        <f>CleanedData[[#This Row],[Purchase Amount]]*0.15</f>
        <v>256.81199999999995</v>
      </c>
      <c r="AA1022" s="6">
        <f>CleanedData[[#This Row],[Purchase Amount]]*1.15</f>
        <v>1968.8919999999998</v>
      </c>
    </row>
    <row r="1023" spans="1:27" x14ac:dyDescent="0.3">
      <c r="A1023">
        <v>1199</v>
      </c>
      <c r="B1023" t="s">
        <v>1248</v>
      </c>
      <c r="C1023" s="1">
        <v>45968</v>
      </c>
      <c r="D1023">
        <v>39</v>
      </c>
      <c r="E1023" t="s">
        <v>52</v>
      </c>
      <c r="F1023" t="s">
        <v>72</v>
      </c>
      <c r="G1023" t="s">
        <v>102</v>
      </c>
      <c r="H1023">
        <v>2</v>
      </c>
      <c r="I1023" t="s">
        <v>42</v>
      </c>
      <c r="J1023" t="s">
        <v>63</v>
      </c>
      <c r="K1023" t="s">
        <v>55</v>
      </c>
      <c r="L1023" t="s">
        <v>42</v>
      </c>
      <c r="M1023" t="s">
        <v>184</v>
      </c>
      <c r="N1023" t="s">
        <v>47</v>
      </c>
      <c r="O1023" t="s">
        <v>148</v>
      </c>
      <c r="P1023" t="s">
        <v>70</v>
      </c>
      <c r="Q1023" t="s">
        <v>81</v>
      </c>
      <c r="R1023" s="6">
        <f>_xlfn.XLOOKUP(CleanedData[[#This Row],[Product]],'02_Lookup_Tables'!$A$2:$A$126,'02_Lookup_Tables'!$B$2:$B$126)</f>
        <v>276.82</v>
      </c>
      <c r="S1023" t="str">
        <f>VLOOKUP(CleanedData[[#This Row],[Product]],'02_Lookup_Tables'!$H$2:$I$126,2,FALSE)</f>
        <v>Home &amp; Living</v>
      </c>
      <c r="T1023" t="str">
        <f>VLOOKUP(CleanedData[[#This Row],[Province]],'02_Lookup_Tables'!$D$2:$E$10,2, FALSE)</f>
        <v>Central Region</v>
      </c>
      <c r="U1023" t="str" cm="1">
        <f t="array" ref="U1023">_xlfn.IFS(CleanedData[[#This Row],[Purchase Amount]]&lt;500,"Low",
CleanedData[[#This Row],[Purchase Amount]]&lt;5000,"Medium",
TRUE,"High")</f>
        <v>Low</v>
      </c>
      <c r="V1023" t="str">
        <f>TEXT(CleanedData[[#This Row],[Date]],"mmmm")</f>
        <v>November</v>
      </c>
      <c r="W1023" t="str">
        <f>"Q"&amp;ROUNDUP(MONTH(CleanedData[[#This Row],[Date]])/3,0)</f>
        <v>Q4</v>
      </c>
      <c r="X1023" t="str">
        <f>IF(CleanedData[[#This Row],[Purchase Amount]]&gt;=5000,"Yes","No")</f>
        <v>No</v>
      </c>
      <c r="Y1023">
        <f>IF(CleanedData[[#This Row],[Recommend]]="Yes",1,0)</f>
        <v>0</v>
      </c>
      <c r="Z1023" s="6">
        <f>CleanedData[[#This Row],[Purchase Amount]]*0.15</f>
        <v>41.522999999999996</v>
      </c>
      <c r="AA1023" s="6">
        <f>CleanedData[[#This Row],[Purchase Amount]]*1.15</f>
        <v>318.34299999999996</v>
      </c>
    </row>
    <row r="1024" spans="1:27" x14ac:dyDescent="0.3">
      <c r="A1024">
        <v>1200</v>
      </c>
      <c r="B1024" t="s">
        <v>1249</v>
      </c>
      <c r="C1024" s="1">
        <v>45741</v>
      </c>
      <c r="D1024">
        <v>50</v>
      </c>
      <c r="E1024" t="s">
        <v>60</v>
      </c>
      <c r="F1024" t="s">
        <v>72</v>
      </c>
      <c r="G1024" t="s">
        <v>41</v>
      </c>
      <c r="H1024">
        <v>1</v>
      </c>
      <c r="I1024" t="s">
        <v>45</v>
      </c>
      <c r="J1024" t="s">
        <v>54</v>
      </c>
      <c r="K1024" t="s">
        <v>55</v>
      </c>
      <c r="L1024" t="s">
        <v>42</v>
      </c>
      <c r="M1024" t="s">
        <v>46</v>
      </c>
      <c r="N1024" t="s">
        <v>80</v>
      </c>
      <c r="O1024" t="s">
        <v>89</v>
      </c>
      <c r="P1024" t="s">
        <v>49</v>
      </c>
      <c r="Q1024" t="s">
        <v>93</v>
      </c>
      <c r="R1024" s="6">
        <f>_xlfn.XLOOKUP(CleanedData[[#This Row],[Product]],'02_Lookup_Tables'!$A$2:$A$126,'02_Lookup_Tables'!$B$2:$B$126)</f>
        <v>2479.5700000000002</v>
      </c>
      <c r="S1024" t="str">
        <f>VLOOKUP(CleanedData[[#This Row],[Product]],'02_Lookup_Tables'!$H$2:$I$126,2,FALSE)</f>
        <v>Accessories</v>
      </c>
      <c r="T1024" t="str">
        <f>VLOOKUP(CleanedData[[#This Row],[Province]],'02_Lookup_Tables'!$D$2:$E$10,2, FALSE)</f>
        <v>Central Region</v>
      </c>
      <c r="U1024" t="str" cm="1">
        <f t="array" ref="U1024">_xlfn.IFS(CleanedData[[#This Row],[Purchase Amount]]&lt;500,"Low",
CleanedData[[#This Row],[Purchase Amount]]&lt;5000,"Medium",
TRUE,"High")</f>
        <v>Medium</v>
      </c>
      <c r="V1024" t="str">
        <f>TEXT(CleanedData[[#This Row],[Date]],"mmmm")</f>
        <v>March</v>
      </c>
      <c r="W1024" t="str">
        <f>"Q"&amp;ROUNDUP(MONTH(CleanedData[[#This Row],[Date]])/3,0)</f>
        <v>Q1</v>
      </c>
      <c r="X1024" t="str">
        <f>IF(CleanedData[[#This Row],[Purchase Amount]]&gt;=5000,"Yes","No")</f>
        <v>No</v>
      </c>
      <c r="Y1024">
        <f>IF(CleanedData[[#This Row],[Recommend]]="Yes",1,0)</f>
        <v>1</v>
      </c>
      <c r="Z1024" s="6">
        <f>CleanedData[[#This Row],[Purchase Amount]]*0.15</f>
        <v>371.93549999999999</v>
      </c>
      <c r="AA1024" s="6">
        <f>CleanedData[[#This Row],[Purchase Amount]]*1.15</f>
        <v>2851.5054999999998</v>
      </c>
    </row>
    <row r="1025" spans="1:27" x14ac:dyDescent="0.3">
      <c r="A1025">
        <v>1201</v>
      </c>
      <c r="B1025" t="s">
        <v>1250</v>
      </c>
      <c r="C1025" s="1">
        <v>45829</v>
      </c>
      <c r="D1025">
        <v>73</v>
      </c>
      <c r="E1025" t="s">
        <v>60</v>
      </c>
      <c r="F1025" t="s">
        <v>83</v>
      </c>
      <c r="G1025" t="s">
        <v>307</v>
      </c>
      <c r="H1025">
        <v>5</v>
      </c>
      <c r="I1025" t="s">
        <v>42</v>
      </c>
      <c r="J1025" t="s">
        <v>69</v>
      </c>
      <c r="K1025" t="s">
        <v>64</v>
      </c>
      <c r="L1025" t="s">
        <v>45</v>
      </c>
      <c r="M1025" t="s">
        <v>92</v>
      </c>
      <c r="N1025" t="s">
        <v>57</v>
      </c>
      <c r="O1025" t="s">
        <v>89</v>
      </c>
      <c r="P1025" t="s">
        <v>70</v>
      </c>
      <c r="Q1025" t="s">
        <v>97</v>
      </c>
      <c r="R1025" s="6">
        <f>_xlfn.XLOOKUP(CleanedData[[#This Row],[Product]],'02_Lookup_Tables'!$A$2:$A$126,'02_Lookup_Tables'!$B$2:$B$126)</f>
        <v>824.74</v>
      </c>
      <c r="S1025" t="str">
        <f>VLOOKUP(CleanedData[[#This Row],[Product]],'02_Lookup_Tables'!$H$2:$I$126,2,FALSE)</f>
        <v>Apparel</v>
      </c>
      <c r="T1025" t="str">
        <f>VLOOKUP(CleanedData[[#This Row],[Province]],'02_Lookup_Tables'!$D$2:$E$10,2, FALSE)</f>
        <v>Western Region</v>
      </c>
      <c r="U1025" t="str" cm="1">
        <f t="array" ref="U1025">_xlfn.IFS(CleanedData[[#This Row],[Purchase Amount]]&lt;500,"Low",
CleanedData[[#This Row],[Purchase Amount]]&lt;5000,"Medium",
TRUE,"High")</f>
        <v>Medium</v>
      </c>
      <c r="V1025" t="str">
        <f>TEXT(CleanedData[[#This Row],[Date]],"mmmm")</f>
        <v>June</v>
      </c>
      <c r="W1025" t="str">
        <f>"Q"&amp;ROUNDUP(MONTH(CleanedData[[#This Row],[Date]])/3,0)</f>
        <v>Q2</v>
      </c>
      <c r="X1025" t="str">
        <f>IF(CleanedData[[#This Row],[Purchase Amount]]&gt;=5000,"Yes","No")</f>
        <v>No</v>
      </c>
      <c r="Y1025">
        <f>IF(CleanedData[[#This Row],[Recommend]]="Yes",1,0)</f>
        <v>0</v>
      </c>
      <c r="Z1025" s="6">
        <f>CleanedData[[#This Row],[Purchase Amount]]*0.15</f>
        <v>123.711</v>
      </c>
      <c r="AA1025" s="6">
        <f>CleanedData[[#This Row],[Purchase Amount]]*1.15</f>
        <v>948.45099999999991</v>
      </c>
    </row>
    <row r="1026" spans="1:27" x14ac:dyDescent="0.3">
      <c r="A1026">
        <v>1203</v>
      </c>
      <c r="B1026" t="s">
        <v>1251</v>
      </c>
      <c r="C1026" s="1">
        <v>45356</v>
      </c>
      <c r="D1026">
        <v>43</v>
      </c>
      <c r="E1026" t="s">
        <v>39</v>
      </c>
      <c r="F1026" t="s">
        <v>125</v>
      </c>
      <c r="G1026" t="s">
        <v>171</v>
      </c>
      <c r="H1026">
        <v>1</v>
      </c>
      <c r="I1026" t="s">
        <v>42</v>
      </c>
      <c r="J1026" t="s">
        <v>69</v>
      </c>
      <c r="K1026" t="s">
        <v>64</v>
      </c>
      <c r="L1026" t="s">
        <v>45</v>
      </c>
      <c r="M1026" t="s">
        <v>79</v>
      </c>
      <c r="N1026" t="s">
        <v>80</v>
      </c>
      <c r="O1026" t="s">
        <v>89</v>
      </c>
      <c r="P1026" t="s">
        <v>49</v>
      </c>
      <c r="Q1026" t="s">
        <v>81</v>
      </c>
      <c r="R1026" s="6">
        <f>_xlfn.XLOOKUP(CleanedData[[#This Row],[Product]],'02_Lookup_Tables'!$A$2:$A$126,'02_Lookup_Tables'!$B$2:$B$126)</f>
        <v>6710.27</v>
      </c>
      <c r="S1026" t="str">
        <f>VLOOKUP(CleanedData[[#This Row],[Product]],'02_Lookup_Tables'!$H$2:$I$126,2,FALSE)</f>
        <v>Home Devices</v>
      </c>
      <c r="T1026" t="str">
        <f>VLOOKUP(CleanedData[[#This Row],[Province]],'02_Lookup_Tables'!$D$2:$E$10,2, FALSE)</f>
        <v>Western Region</v>
      </c>
      <c r="U1026" t="str" cm="1">
        <f t="array" ref="U1026">_xlfn.IFS(CleanedData[[#This Row],[Purchase Amount]]&lt;500,"Low",
CleanedData[[#This Row],[Purchase Amount]]&lt;5000,"Medium",
TRUE,"High")</f>
        <v>High</v>
      </c>
      <c r="V1026" t="str">
        <f>TEXT(CleanedData[[#This Row],[Date]],"mmmm")</f>
        <v>March</v>
      </c>
      <c r="W1026" t="str">
        <f>"Q"&amp;ROUNDUP(MONTH(CleanedData[[#This Row],[Date]])/3,0)</f>
        <v>Q1</v>
      </c>
      <c r="X1026" t="str">
        <f>IF(CleanedData[[#This Row],[Purchase Amount]]&gt;=5000,"Yes","No")</f>
        <v>Yes</v>
      </c>
      <c r="Y1026">
        <f>IF(CleanedData[[#This Row],[Recommend]]="Yes",1,0)</f>
        <v>0</v>
      </c>
      <c r="Z1026" s="6">
        <f>CleanedData[[#This Row],[Purchase Amount]]*0.15</f>
        <v>1006.5405000000001</v>
      </c>
      <c r="AA1026" s="6">
        <f>CleanedData[[#This Row],[Purchase Amount]]*1.15</f>
        <v>7716.8104999999996</v>
      </c>
    </row>
    <row r="1027" spans="1:27" x14ac:dyDescent="0.3">
      <c r="A1027">
        <v>1204</v>
      </c>
      <c r="B1027" t="s">
        <v>1252</v>
      </c>
      <c r="C1027" s="1">
        <v>45906</v>
      </c>
      <c r="D1027">
        <v>64</v>
      </c>
      <c r="E1027" t="s">
        <v>52</v>
      </c>
      <c r="F1027" t="s">
        <v>108</v>
      </c>
      <c r="G1027" t="s">
        <v>212</v>
      </c>
      <c r="H1027">
        <v>4</v>
      </c>
      <c r="I1027" t="s">
        <v>45</v>
      </c>
      <c r="J1027" t="s">
        <v>43</v>
      </c>
      <c r="K1027" t="s">
        <v>44</v>
      </c>
      <c r="L1027" t="s">
        <v>42</v>
      </c>
      <c r="M1027" t="s">
        <v>65</v>
      </c>
      <c r="N1027" t="s">
        <v>96</v>
      </c>
      <c r="O1027" t="s">
        <v>89</v>
      </c>
      <c r="P1027" t="s">
        <v>70</v>
      </c>
      <c r="Q1027" t="s">
        <v>50</v>
      </c>
      <c r="R1027" s="6">
        <f>_xlfn.XLOOKUP(CleanedData[[#This Row],[Product]],'02_Lookup_Tables'!$A$2:$A$126,'02_Lookup_Tables'!$B$2:$B$126)</f>
        <v>192.77</v>
      </c>
      <c r="S1027" t="str">
        <f>VLOOKUP(CleanedData[[#This Row],[Product]],'02_Lookup_Tables'!$H$2:$I$126,2,FALSE)</f>
        <v>Beauty &amp; Personal Care</v>
      </c>
      <c r="T1027" t="str">
        <f>VLOOKUP(CleanedData[[#This Row],[Province]],'02_Lookup_Tables'!$D$2:$E$10,2, FALSE)</f>
        <v>Gauteng Region</v>
      </c>
      <c r="U1027" t="str" cm="1">
        <f t="array" ref="U1027">_xlfn.IFS(CleanedData[[#This Row],[Purchase Amount]]&lt;500,"Low",
CleanedData[[#This Row],[Purchase Amount]]&lt;5000,"Medium",
TRUE,"High")</f>
        <v>Low</v>
      </c>
      <c r="V1027" t="str">
        <f>TEXT(CleanedData[[#This Row],[Date]],"mmmm")</f>
        <v>September</v>
      </c>
      <c r="W1027" t="str">
        <f>"Q"&amp;ROUNDUP(MONTH(CleanedData[[#This Row],[Date]])/3,0)</f>
        <v>Q3</v>
      </c>
      <c r="X1027" t="str">
        <f>IF(CleanedData[[#This Row],[Purchase Amount]]&gt;=5000,"Yes","No")</f>
        <v>No</v>
      </c>
      <c r="Y1027">
        <f>IF(CleanedData[[#This Row],[Recommend]]="Yes",1,0)</f>
        <v>1</v>
      </c>
      <c r="Z1027" s="6">
        <f>CleanedData[[#This Row],[Purchase Amount]]*0.15</f>
        <v>28.915500000000002</v>
      </c>
      <c r="AA1027" s="6">
        <f>CleanedData[[#This Row],[Purchase Amount]]*1.15</f>
        <v>221.68549999999999</v>
      </c>
    </row>
    <row r="1028" spans="1:27" x14ac:dyDescent="0.3">
      <c r="A1028">
        <v>1205</v>
      </c>
      <c r="B1028" t="s">
        <v>1253</v>
      </c>
      <c r="C1028" s="1">
        <v>45727</v>
      </c>
      <c r="D1028">
        <v>29</v>
      </c>
      <c r="E1028" t="s">
        <v>39</v>
      </c>
      <c r="F1028" t="s">
        <v>77</v>
      </c>
      <c r="G1028" t="s">
        <v>282</v>
      </c>
      <c r="H1028">
        <v>3</v>
      </c>
      <c r="I1028" t="s">
        <v>42</v>
      </c>
      <c r="J1028" t="s">
        <v>43</v>
      </c>
      <c r="K1028" t="s">
        <v>55</v>
      </c>
      <c r="L1028" t="s">
        <v>42</v>
      </c>
      <c r="M1028" t="s">
        <v>165</v>
      </c>
      <c r="N1028" t="s">
        <v>48</v>
      </c>
      <c r="O1028" t="s">
        <v>89</v>
      </c>
      <c r="P1028" t="s">
        <v>49</v>
      </c>
      <c r="Q1028" t="s">
        <v>58</v>
      </c>
      <c r="R1028" s="6">
        <f>_xlfn.XLOOKUP(CleanedData[[#This Row],[Product]],'02_Lookup_Tables'!$A$2:$A$126,'02_Lookup_Tables'!$B$2:$B$126)</f>
        <v>1859.13</v>
      </c>
      <c r="S1028" t="str">
        <f>VLOOKUP(CleanedData[[#This Row],[Product]],'02_Lookup_Tables'!$H$2:$I$126,2,FALSE)</f>
        <v>Home Devices</v>
      </c>
      <c r="T1028" t="str">
        <f>VLOOKUP(CleanedData[[#This Row],[Province]],'02_Lookup_Tables'!$D$2:$E$10,2, FALSE)</f>
        <v>Central Region</v>
      </c>
      <c r="U1028" t="str" cm="1">
        <f t="array" ref="U1028">_xlfn.IFS(CleanedData[[#This Row],[Purchase Amount]]&lt;500,"Low",
CleanedData[[#This Row],[Purchase Amount]]&lt;5000,"Medium",
TRUE,"High")</f>
        <v>Medium</v>
      </c>
      <c r="V1028" t="str">
        <f>TEXT(CleanedData[[#This Row],[Date]],"mmmm")</f>
        <v>March</v>
      </c>
      <c r="W1028" t="str">
        <f>"Q"&amp;ROUNDUP(MONTH(CleanedData[[#This Row],[Date]])/3,0)</f>
        <v>Q1</v>
      </c>
      <c r="X1028" t="str">
        <f>IF(CleanedData[[#This Row],[Purchase Amount]]&gt;=5000,"Yes","No")</f>
        <v>No</v>
      </c>
      <c r="Y1028">
        <f>IF(CleanedData[[#This Row],[Recommend]]="Yes",1,0)</f>
        <v>0</v>
      </c>
      <c r="Z1028" s="6">
        <f>CleanedData[[#This Row],[Purchase Amount]]*0.15</f>
        <v>278.86950000000002</v>
      </c>
      <c r="AA1028" s="6">
        <f>CleanedData[[#This Row],[Purchase Amount]]*1.15</f>
        <v>2137.9994999999999</v>
      </c>
    </row>
    <row r="1029" spans="1:27" x14ac:dyDescent="0.3">
      <c r="A1029">
        <v>1207</v>
      </c>
      <c r="B1029" t="s">
        <v>1254</v>
      </c>
      <c r="C1029" s="1">
        <v>45601</v>
      </c>
      <c r="D1029">
        <v>38</v>
      </c>
      <c r="E1029" t="s">
        <v>52</v>
      </c>
      <c r="F1029" t="s">
        <v>72</v>
      </c>
      <c r="G1029" t="s">
        <v>460</v>
      </c>
      <c r="H1029">
        <v>1</v>
      </c>
      <c r="I1029" t="s">
        <v>45</v>
      </c>
      <c r="J1029" t="s">
        <v>54</v>
      </c>
      <c r="K1029" t="s">
        <v>44</v>
      </c>
      <c r="L1029" t="s">
        <v>45</v>
      </c>
      <c r="M1029" t="s">
        <v>231</v>
      </c>
      <c r="N1029" t="s">
        <v>80</v>
      </c>
      <c r="O1029" t="s">
        <v>89</v>
      </c>
      <c r="P1029" t="s">
        <v>49</v>
      </c>
      <c r="Q1029" t="s">
        <v>81</v>
      </c>
      <c r="R1029" s="6">
        <f>_xlfn.XLOOKUP(CleanedData[[#This Row],[Product]],'02_Lookup_Tables'!$A$2:$A$126,'02_Lookup_Tables'!$B$2:$B$126)</f>
        <v>880.49</v>
      </c>
      <c r="S1029" t="str">
        <f>VLOOKUP(CleanedData[[#This Row],[Product]],'02_Lookup_Tables'!$H$2:$I$126,2,FALSE)</f>
        <v>Home Devices</v>
      </c>
      <c r="T1029" t="str">
        <f>VLOOKUP(CleanedData[[#This Row],[Province]],'02_Lookup_Tables'!$D$2:$E$10,2, FALSE)</f>
        <v>Central Region</v>
      </c>
      <c r="U1029" t="str" cm="1">
        <f t="array" ref="U1029">_xlfn.IFS(CleanedData[[#This Row],[Purchase Amount]]&lt;500,"Low",
CleanedData[[#This Row],[Purchase Amount]]&lt;5000,"Medium",
TRUE,"High")</f>
        <v>Medium</v>
      </c>
      <c r="V1029" t="str">
        <f>TEXT(CleanedData[[#This Row],[Date]],"mmmm")</f>
        <v>November</v>
      </c>
      <c r="W1029" t="str">
        <f>"Q"&amp;ROUNDUP(MONTH(CleanedData[[#This Row],[Date]])/3,0)</f>
        <v>Q4</v>
      </c>
      <c r="X1029" t="str">
        <f>IF(CleanedData[[#This Row],[Purchase Amount]]&gt;=5000,"Yes","No")</f>
        <v>No</v>
      </c>
      <c r="Y1029">
        <f>IF(CleanedData[[#This Row],[Recommend]]="Yes",1,0)</f>
        <v>1</v>
      </c>
      <c r="Z1029" s="6">
        <f>CleanedData[[#This Row],[Purchase Amount]]*0.15</f>
        <v>132.0735</v>
      </c>
      <c r="AA1029" s="6">
        <f>CleanedData[[#This Row],[Purchase Amount]]*1.15</f>
        <v>1012.5635</v>
      </c>
    </row>
    <row r="1030" spans="1:27" x14ac:dyDescent="0.3">
      <c r="A1030">
        <v>1208</v>
      </c>
      <c r="B1030" t="s">
        <v>1255</v>
      </c>
      <c r="C1030" s="1">
        <v>45784</v>
      </c>
      <c r="D1030">
        <v>36</v>
      </c>
      <c r="E1030" t="s">
        <v>39</v>
      </c>
      <c r="F1030" t="s">
        <v>108</v>
      </c>
      <c r="G1030" t="s">
        <v>323</v>
      </c>
      <c r="H1030">
        <v>4</v>
      </c>
      <c r="I1030" t="s">
        <v>45</v>
      </c>
      <c r="J1030" t="s">
        <v>69</v>
      </c>
      <c r="K1030" t="s">
        <v>44</v>
      </c>
      <c r="L1030" t="s">
        <v>45</v>
      </c>
      <c r="N1030" t="s">
        <v>96</v>
      </c>
      <c r="O1030" t="s">
        <v>134</v>
      </c>
      <c r="P1030" t="s">
        <v>8646</v>
      </c>
      <c r="Q1030" t="s">
        <v>81</v>
      </c>
      <c r="R1030" s="6">
        <f>_xlfn.XLOOKUP(CleanedData[[#This Row],[Product]],'02_Lookup_Tables'!$A$2:$A$126,'02_Lookup_Tables'!$B$2:$B$126)</f>
        <v>463.48</v>
      </c>
      <c r="S1030" t="str">
        <f>VLOOKUP(CleanedData[[#This Row],[Product]],'02_Lookup_Tables'!$H$2:$I$126,2,FALSE)</f>
        <v>Electronics</v>
      </c>
      <c r="T1030" t="str">
        <f>VLOOKUP(CleanedData[[#This Row],[Province]],'02_Lookup_Tables'!$D$2:$E$10,2, FALSE)</f>
        <v>Gauteng Region</v>
      </c>
      <c r="U1030" t="str" cm="1">
        <f t="array" ref="U1030">_xlfn.IFS(CleanedData[[#This Row],[Purchase Amount]]&lt;500,"Low",
CleanedData[[#This Row],[Purchase Amount]]&lt;5000,"Medium",
TRUE,"High")</f>
        <v>Low</v>
      </c>
      <c r="V1030" t="str">
        <f>TEXT(CleanedData[[#This Row],[Date]],"mmmm")</f>
        <v>May</v>
      </c>
      <c r="W1030" t="str">
        <f>"Q"&amp;ROUNDUP(MONTH(CleanedData[[#This Row],[Date]])/3,0)</f>
        <v>Q2</v>
      </c>
      <c r="X1030" t="str">
        <f>IF(CleanedData[[#This Row],[Purchase Amount]]&gt;=5000,"Yes","No")</f>
        <v>No</v>
      </c>
      <c r="Y1030">
        <f>IF(CleanedData[[#This Row],[Recommend]]="Yes",1,0)</f>
        <v>1</v>
      </c>
      <c r="Z1030" s="6">
        <f>CleanedData[[#This Row],[Purchase Amount]]*0.15</f>
        <v>69.522000000000006</v>
      </c>
      <c r="AA1030" s="6">
        <f>CleanedData[[#This Row],[Purchase Amount]]*1.15</f>
        <v>533.00199999999995</v>
      </c>
    </row>
    <row r="1031" spans="1:27" x14ac:dyDescent="0.3">
      <c r="A1031">
        <v>1209</v>
      </c>
      <c r="B1031" t="s">
        <v>1256</v>
      </c>
      <c r="C1031" s="1">
        <v>46007</v>
      </c>
      <c r="D1031">
        <v>45</v>
      </c>
      <c r="E1031" t="s">
        <v>39</v>
      </c>
      <c r="F1031" t="s">
        <v>108</v>
      </c>
      <c r="G1031" t="s">
        <v>636</v>
      </c>
      <c r="H1031">
        <v>2</v>
      </c>
      <c r="I1031" t="s">
        <v>45</v>
      </c>
      <c r="J1031" t="s">
        <v>43</v>
      </c>
      <c r="K1031" t="s">
        <v>44</v>
      </c>
      <c r="L1031" t="s">
        <v>45</v>
      </c>
      <c r="M1031" t="s">
        <v>165</v>
      </c>
      <c r="N1031" t="s">
        <v>47</v>
      </c>
      <c r="O1031" t="s">
        <v>89</v>
      </c>
      <c r="P1031" t="s">
        <v>49</v>
      </c>
      <c r="Q1031" t="s">
        <v>93</v>
      </c>
      <c r="R1031" s="6">
        <f>_xlfn.XLOOKUP(CleanedData[[#This Row],[Product]],'02_Lookup_Tables'!$A$2:$A$126,'02_Lookup_Tables'!$B$2:$B$126)</f>
        <v>6581.78</v>
      </c>
      <c r="S1031" t="str">
        <f>VLOOKUP(CleanedData[[#This Row],[Product]],'02_Lookup_Tables'!$H$2:$I$126,2,FALSE)</f>
        <v>Electronics</v>
      </c>
      <c r="T1031" t="str">
        <f>VLOOKUP(CleanedData[[#This Row],[Province]],'02_Lookup_Tables'!$D$2:$E$10,2, FALSE)</f>
        <v>Gauteng Region</v>
      </c>
      <c r="U1031" t="str" cm="1">
        <f t="array" ref="U1031">_xlfn.IFS(CleanedData[[#This Row],[Purchase Amount]]&lt;500,"Low",
CleanedData[[#This Row],[Purchase Amount]]&lt;5000,"Medium",
TRUE,"High")</f>
        <v>High</v>
      </c>
      <c r="V1031" t="str">
        <f>TEXT(CleanedData[[#This Row],[Date]],"mmmm")</f>
        <v>December</v>
      </c>
      <c r="W1031" t="str">
        <f>"Q"&amp;ROUNDUP(MONTH(CleanedData[[#This Row],[Date]])/3,0)</f>
        <v>Q4</v>
      </c>
      <c r="X1031" t="str">
        <f>IF(CleanedData[[#This Row],[Purchase Amount]]&gt;=5000,"Yes","No")</f>
        <v>Yes</v>
      </c>
      <c r="Y1031">
        <f>IF(CleanedData[[#This Row],[Recommend]]="Yes",1,0)</f>
        <v>1</v>
      </c>
      <c r="Z1031" s="6">
        <f>CleanedData[[#This Row],[Purchase Amount]]*0.15</f>
        <v>987.26699999999994</v>
      </c>
      <c r="AA1031" s="6">
        <f>CleanedData[[#This Row],[Purchase Amount]]*1.15</f>
        <v>7569.0469999999996</v>
      </c>
    </row>
    <row r="1032" spans="1:27" x14ac:dyDescent="0.3">
      <c r="A1032">
        <v>1210</v>
      </c>
      <c r="B1032" t="s">
        <v>1257</v>
      </c>
      <c r="C1032" s="1">
        <v>45742</v>
      </c>
      <c r="D1032">
        <v>77</v>
      </c>
      <c r="E1032" t="s">
        <v>52</v>
      </c>
      <c r="F1032" t="s">
        <v>40</v>
      </c>
      <c r="G1032" t="s">
        <v>216</v>
      </c>
      <c r="H1032">
        <v>3</v>
      </c>
      <c r="I1032" t="s">
        <v>42</v>
      </c>
      <c r="J1032" t="s">
        <v>43</v>
      </c>
      <c r="K1032" t="s">
        <v>44</v>
      </c>
      <c r="L1032" t="s">
        <v>42</v>
      </c>
      <c r="M1032" t="s">
        <v>165</v>
      </c>
      <c r="N1032" t="s">
        <v>48</v>
      </c>
      <c r="O1032" t="s">
        <v>89</v>
      </c>
      <c r="P1032" t="s">
        <v>49</v>
      </c>
      <c r="Q1032" t="s">
        <v>97</v>
      </c>
      <c r="R1032" s="6">
        <f>_xlfn.XLOOKUP(CleanedData[[#This Row],[Product]],'02_Lookup_Tables'!$A$2:$A$126,'02_Lookup_Tables'!$B$2:$B$126)</f>
        <v>929.55</v>
      </c>
      <c r="S1032" t="str">
        <f>VLOOKUP(CleanedData[[#This Row],[Product]],'02_Lookup_Tables'!$H$2:$I$126,2,FALSE)</f>
        <v>Accessories</v>
      </c>
      <c r="T1032" t="str">
        <f>VLOOKUP(CleanedData[[#This Row],[Province]],'02_Lookup_Tables'!$D$2:$E$10,2, FALSE)</f>
        <v>Northern Region</v>
      </c>
      <c r="U1032" t="str" cm="1">
        <f t="array" ref="U1032">_xlfn.IFS(CleanedData[[#This Row],[Purchase Amount]]&lt;500,"Low",
CleanedData[[#This Row],[Purchase Amount]]&lt;5000,"Medium",
TRUE,"High")</f>
        <v>Medium</v>
      </c>
      <c r="V1032" t="str">
        <f>TEXT(CleanedData[[#This Row],[Date]],"mmmm")</f>
        <v>March</v>
      </c>
      <c r="W1032" t="str">
        <f>"Q"&amp;ROUNDUP(MONTH(CleanedData[[#This Row],[Date]])/3,0)</f>
        <v>Q1</v>
      </c>
      <c r="X1032" t="str">
        <f>IF(CleanedData[[#This Row],[Purchase Amount]]&gt;=5000,"Yes","No")</f>
        <v>No</v>
      </c>
      <c r="Y1032">
        <f>IF(CleanedData[[#This Row],[Recommend]]="Yes",1,0)</f>
        <v>0</v>
      </c>
      <c r="Z1032" s="6">
        <f>CleanedData[[#This Row],[Purchase Amount]]*0.15</f>
        <v>139.43249999999998</v>
      </c>
      <c r="AA1032" s="6">
        <f>CleanedData[[#This Row],[Purchase Amount]]*1.15</f>
        <v>1068.9824999999998</v>
      </c>
    </row>
    <row r="1033" spans="1:27" x14ac:dyDescent="0.3">
      <c r="A1033">
        <v>1211</v>
      </c>
      <c r="B1033" t="s">
        <v>1258</v>
      </c>
      <c r="C1033" s="1">
        <v>45921</v>
      </c>
      <c r="D1033">
        <v>80</v>
      </c>
      <c r="E1033" t="s">
        <v>52</v>
      </c>
      <c r="F1033" t="s">
        <v>72</v>
      </c>
      <c r="G1033" t="s">
        <v>168</v>
      </c>
      <c r="H1033">
        <v>5</v>
      </c>
      <c r="I1033" t="s">
        <v>42</v>
      </c>
      <c r="J1033" t="s">
        <v>74</v>
      </c>
      <c r="K1033" t="s">
        <v>55</v>
      </c>
      <c r="L1033" t="s">
        <v>42</v>
      </c>
      <c r="M1033" t="s">
        <v>165</v>
      </c>
      <c r="N1033" t="s">
        <v>57</v>
      </c>
      <c r="O1033" t="s">
        <v>89</v>
      </c>
      <c r="P1033" t="s">
        <v>70</v>
      </c>
      <c r="Q1033" t="s">
        <v>97</v>
      </c>
      <c r="R1033" s="6">
        <f>_xlfn.XLOOKUP(CleanedData[[#This Row],[Product]],'02_Lookup_Tables'!$A$2:$A$126,'02_Lookup_Tables'!$B$2:$B$126)</f>
        <v>14729.04</v>
      </c>
      <c r="S1033" t="str">
        <f>VLOOKUP(CleanedData[[#This Row],[Product]],'02_Lookup_Tables'!$H$2:$I$126,2,FALSE)</f>
        <v>Electronics</v>
      </c>
      <c r="T1033" t="str">
        <f>VLOOKUP(CleanedData[[#This Row],[Province]],'02_Lookup_Tables'!$D$2:$E$10,2, FALSE)</f>
        <v>Central Region</v>
      </c>
      <c r="U1033" t="str" cm="1">
        <f t="array" ref="U1033">_xlfn.IFS(CleanedData[[#This Row],[Purchase Amount]]&lt;500,"Low",
CleanedData[[#This Row],[Purchase Amount]]&lt;5000,"Medium",
TRUE,"High")</f>
        <v>High</v>
      </c>
      <c r="V1033" t="str">
        <f>TEXT(CleanedData[[#This Row],[Date]],"mmmm")</f>
        <v>September</v>
      </c>
      <c r="W1033" t="str">
        <f>"Q"&amp;ROUNDUP(MONTH(CleanedData[[#This Row],[Date]])/3,0)</f>
        <v>Q3</v>
      </c>
      <c r="X1033" t="str">
        <f>IF(CleanedData[[#This Row],[Purchase Amount]]&gt;=5000,"Yes","No")</f>
        <v>Yes</v>
      </c>
      <c r="Y1033">
        <f>IF(CleanedData[[#This Row],[Recommend]]="Yes",1,0)</f>
        <v>0</v>
      </c>
      <c r="Z1033" s="6">
        <f>CleanedData[[#This Row],[Purchase Amount]]*0.15</f>
        <v>2209.3560000000002</v>
      </c>
      <c r="AA1033" s="6">
        <f>CleanedData[[#This Row],[Purchase Amount]]*1.15</f>
        <v>16938.396000000001</v>
      </c>
    </row>
    <row r="1034" spans="1:27" x14ac:dyDescent="0.3">
      <c r="A1034">
        <v>1212</v>
      </c>
      <c r="B1034" t="s">
        <v>1259</v>
      </c>
      <c r="C1034" s="1">
        <v>45984</v>
      </c>
      <c r="D1034">
        <v>75</v>
      </c>
      <c r="E1034" t="s">
        <v>52</v>
      </c>
      <c r="F1034" t="s">
        <v>40</v>
      </c>
      <c r="G1034" t="s">
        <v>284</v>
      </c>
      <c r="H1034">
        <v>1</v>
      </c>
      <c r="I1034" t="s">
        <v>42</v>
      </c>
      <c r="J1034" t="s">
        <v>74</v>
      </c>
      <c r="K1034" t="s">
        <v>64</v>
      </c>
      <c r="L1034" t="s">
        <v>42</v>
      </c>
      <c r="M1034" t="s">
        <v>136</v>
      </c>
      <c r="N1034" t="s">
        <v>80</v>
      </c>
      <c r="O1034" t="s">
        <v>89</v>
      </c>
      <c r="P1034" t="s">
        <v>49</v>
      </c>
      <c r="Q1034" t="s">
        <v>97</v>
      </c>
      <c r="R1034" s="6">
        <f>_xlfn.XLOOKUP(CleanedData[[#This Row],[Product]],'02_Lookup_Tables'!$A$2:$A$126,'02_Lookup_Tables'!$B$2:$B$126)</f>
        <v>6698.54</v>
      </c>
      <c r="S1034" t="str">
        <f>VLOOKUP(CleanedData[[#This Row],[Product]],'02_Lookup_Tables'!$H$2:$I$126,2,FALSE)</f>
        <v>Electronics</v>
      </c>
      <c r="T1034" t="str">
        <f>VLOOKUP(CleanedData[[#This Row],[Province]],'02_Lookup_Tables'!$D$2:$E$10,2, FALSE)</f>
        <v>Northern Region</v>
      </c>
      <c r="U1034" t="str" cm="1">
        <f t="array" ref="U1034">_xlfn.IFS(CleanedData[[#This Row],[Purchase Amount]]&lt;500,"Low",
CleanedData[[#This Row],[Purchase Amount]]&lt;5000,"Medium",
TRUE,"High")</f>
        <v>High</v>
      </c>
      <c r="V1034" t="str">
        <f>TEXT(CleanedData[[#This Row],[Date]],"mmmm")</f>
        <v>November</v>
      </c>
      <c r="W1034" t="str">
        <f>"Q"&amp;ROUNDUP(MONTH(CleanedData[[#This Row],[Date]])/3,0)</f>
        <v>Q4</v>
      </c>
      <c r="X1034" t="str">
        <f>IF(CleanedData[[#This Row],[Purchase Amount]]&gt;=5000,"Yes","No")</f>
        <v>Yes</v>
      </c>
      <c r="Y1034">
        <f>IF(CleanedData[[#This Row],[Recommend]]="Yes",1,0)</f>
        <v>0</v>
      </c>
      <c r="Z1034" s="6">
        <f>CleanedData[[#This Row],[Purchase Amount]]*0.15</f>
        <v>1004.7809999999999</v>
      </c>
      <c r="AA1034" s="6">
        <f>CleanedData[[#This Row],[Purchase Amount]]*1.15</f>
        <v>7703.320999999999</v>
      </c>
    </row>
    <row r="1035" spans="1:27" x14ac:dyDescent="0.3">
      <c r="A1035">
        <v>1214</v>
      </c>
      <c r="B1035" t="s">
        <v>1260</v>
      </c>
      <c r="C1035" s="1">
        <v>45844</v>
      </c>
      <c r="D1035">
        <v>35</v>
      </c>
      <c r="E1035" t="s">
        <v>60</v>
      </c>
      <c r="F1035" t="s">
        <v>68</v>
      </c>
      <c r="G1035" t="s">
        <v>131</v>
      </c>
      <c r="H1035">
        <v>1</v>
      </c>
      <c r="I1035" t="s">
        <v>42</v>
      </c>
      <c r="J1035" t="s">
        <v>74</v>
      </c>
      <c r="K1035" t="s">
        <v>44</v>
      </c>
      <c r="L1035" t="s">
        <v>45</v>
      </c>
      <c r="M1035" t="s">
        <v>208</v>
      </c>
      <c r="N1035" t="s">
        <v>80</v>
      </c>
      <c r="O1035" t="s">
        <v>89</v>
      </c>
      <c r="P1035" t="s">
        <v>49</v>
      </c>
      <c r="Q1035" t="s">
        <v>81</v>
      </c>
      <c r="R1035" s="6">
        <f>_xlfn.XLOOKUP(CleanedData[[#This Row],[Product]],'02_Lookup_Tables'!$A$2:$A$126,'02_Lookup_Tables'!$B$2:$B$126)</f>
        <v>369.57</v>
      </c>
      <c r="S1035" t="str">
        <f>VLOOKUP(CleanedData[[#This Row],[Product]],'02_Lookup_Tables'!$H$2:$I$126,2,FALSE)</f>
        <v>Accessories</v>
      </c>
      <c r="T1035" t="str">
        <f>VLOOKUP(CleanedData[[#This Row],[Province]],'02_Lookup_Tables'!$D$2:$E$10,2, FALSE)</f>
        <v>Northern Region</v>
      </c>
      <c r="U1035" t="str" cm="1">
        <f t="array" ref="U1035">_xlfn.IFS(CleanedData[[#This Row],[Purchase Amount]]&lt;500,"Low",
CleanedData[[#This Row],[Purchase Amount]]&lt;5000,"Medium",
TRUE,"High")</f>
        <v>Low</v>
      </c>
      <c r="V1035" t="str">
        <f>TEXT(CleanedData[[#This Row],[Date]],"mmmm")</f>
        <v>July</v>
      </c>
      <c r="W1035" t="str">
        <f>"Q"&amp;ROUNDUP(MONTH(CleanedData[[#This Row],[Date]])/3,0)</f>
        <v>Q3</v>
      </c>
      <c r="X1035" t="str">
        <f>IF(CleanedData[[#This Row],[Purchase Amount]]&gt;=5000,"Yes","No")</f>
        <v>No</v>
      </c>
      <c r="Y1035">
        <f>IF(CleanedData[[#This Row],[Recommend]]="Yes",1,0)</f>
        <v>0</v>
      </c>
      <c r="Z1035" s="6">
        <f>CleanedData[[#This Row],[Purchase Amount]]*0.15</f>
        <v>55.435499999999998</v>
      </c>
      <c r="AA1035" s="6">
        <f>CleanedData[[#This Row],[Purchase Amount]]*1.15</f>
        <v>425.00549999999998</v>
      </c>
    </row>
    <row r="1036" spans="1:27" x14ac:dyDescent="0.3">
      <c r="A1036">
        <v>1215</v>
      </c>
      <c r="B1036" t="s">
        <v>1261</v>
      </c>
      <c r="C1036" s="1">
        <v>45759</v>
      </c>
      <c r="D1036">
        <v>39</v>
      </c>
      <c r="E1036" t="s">
        <v>39</v>
      </c>
      <c r="F1036" t="s">
        <v>68</v>
      </c>
      <c r="G1036" t="s">
        <v>160</v>
      </c>
      <c r="H1036">
        <v>1</v>
      </c>
      <c r="I1036" t="s">
        <v>42</v>
      </c>
      <c r="J1036" t="s">
        <v>43</v>
      </c>
      <c r="K1036" t="s">
        <v>64</v>
      </c>
      <c r="L1036" t="s">
        <v>42</v>
      </c>
      <c r="M1036" t="s">
        <v>151</v>
      </c>
      <c r="N1036" t="s">
        <v>80</v>
      </c>
      <c r="O1036" t="s">
        <v>89</v>
      </c>
      <c r="P1036" t="s">
        <v>49</v>
      </c>
      <c r="Q1036" t="s">
        <v>81</v>
      </c>
      <c r="R1036" s="6">
        <f>_xlfn.XLOOKUP(CleanedData[[#This Row],[Product]],'02_Lookup_Tables'!$A$2:$A$126,'02_Lookup_Tables'!$B$2:$B$126)</f>
        <v>294.33</v>
      </c>
      <c r="S1036" t="str">
        <f>VLOOKUP(CleanedData[[#This Row],[Product]],'02_Lookup_Tables'!$H$2:$I$126,2,FALSE)</f>
        <v>Toys &amp; Games</v>
      </c>
      <c r="T1036" t="str">
        <f>VLOOKUP(CleanedData[[#This Row],[Province]],'02_Lookup_Tables'!$D$2:$E$10,2, FALSE)</f>
        <v>Northern Region</v>
      </c>
      <c r="U1036" t="str" cm="1">
        <f t="array" ref="U1036">_xlfn.IFS(CleanedData[[#This Row],[Purchase Amount]]&lt;500,"Low",
CleanedData[[#This Row],[Purchase Amount]]&lt;5000,"Medium",
TRUE,"High")</f>
        <v>Low</v>
      </c>
      <c r="V1036" t="str">
        <f>TEXT(CleanedData[[#This Row],[Date]],"mmmm")</f>
        <v>April</v>
      </c>
      <c r="W1036" t="str">
        <f>"Q"&amp;ROUNDUP(MONTH(CleanedData[[#This Row],[Date]])/3,0)</f>
        <v>Q2</v>
      </c>
      <c r="X1036" t="str">
        <f>IF(CleanedData[[#This Row],[Purchase Amount]]&gt;=5000,"Yes","No")</f>
        <v>No</v>
      </c>
      <c r="Y1036">
        <f>IF(CleanedData[[#This Row],[Recommend]]="Yes",1,0)</f>
        <v>0</v>
      </c>
      <c r="Z1036" s="6">
        <f>CleanedData[[#This Row],[Purchase Amount]]*0.15</f>
        <v>44.149499999999996</v>
      </c>
      <c r="AA1036" s="6">
        <f>CleanedData[[#This Row],[Purchase Amount]]*1.15</f>
        <v>338.47949999999997</v>
      </c>
    </row>
    <row r="1037" spans="1:27" x14ac:dyDescent="0.3">
      <c r="A1037">
        <v>1216</v>
      </c>
      <c r="B1037" t="s">
        <v>1262</v>
      </c>
      <c r="C1037" s="1">
        <v>45480</v>
      </c>
      <c r="D1037">
        <v>71</v>
      </c>
      <c r="E1037" t="s">
        <v>39</v>
      </c>
      <c r="F1037" t="s">
        <v>108</v>
      </c>
      <c r="G1037" t="s">
        <v>126</v>
      </c>
      <c r="H1037">
        <v>5</v>
      </c>
      <c r="I1037" t="s">
        <v>42</v>
      </c>
      <c r="J1037" t="s">
        <v>69</v>
      </c>
      <c r="K1037" t="s">
        <v>44</v>
      </c>
      <c r="L1037" t="s">
        <v>45</v>
      </c>
      <c r="M1037" t="s">
        <v>156</v>
      </c>
      <c r="N1037" t="s">
        <v>57</v>
      </c>
      <c r="O1037" t="s">
        <v>148</v>
      </c>
      <c r="P1037" t="s">
        <v>49</v>
      </c>
      <c r="Q1037" t="s">
        <v>97</v>
      </c>
      <c r="R1037" s="6">
        <f>_xlfn.XLOOKUP(CleanedData[[#This Row],[Product]],'02_Lookup_Tables'!$A$2:$A$126,'02_Lookup_Tables'!$B$2:$B$126)</f>
        <v>343.42</v>
      </c>
      <c r="S1037" t="str">
        <f>VLOOKUP(CleanedData[[#This Row],[Product]],'02_Lookup_Tables'!$H$2:$I$126,2,FALSE)</f>
        <v>Food</v>
      </c>
      <c r="T1037" t="str">
        <f>VLOOKUP(CleanedData[[#This Row],[Province]],'02_Lookup_Tables'!$D$2:$E$10,2, FALSE)</f>
        <v>Gauteng Region</v>
      </c>
      <c r="U1037" t="str" cm="1">
        <f t="array" ref="U1037">_xlfn.IFS(CleanedData[[#This Row],[Purchase Amount]]&lt;500,"Low",
CleanedData[[#This Row],[Purchase Amount]]&lt;5000,"Medium",
TRUE,"High")</f>
        <v>Low</v>
      </c>
      <c r="V1037" t="str">
        <f>TEXT(CleanedData[[#This Row],[Date]],"mmmm")</f>
        <v>July</v>
      </c>
      <c r="W1037" t="str">
        <f>"Q"&amp;ROUNDUP(MONTH(CleanedData[[#This Row],[Date]])/3,0)</f>
        <v>Q3</v>
      </c>
      <c r="X1037" t="str">
        <f>IF(CleanedData[[#This Row],[Purchase Amount]]&gt;=5000,"Yes","No")</f>
        <v>No</v>
      </c>
      <c r="Y1037">
        <f>IF(CleanedData[[#This Row],[Recommend]]="Yes",1,0)</f>
        <v>0</v>
      </c>
      <c r="Z1037" s="6">
        <f>CleanedData[[#This Row],[Purchase Amount]]*0.15</f>
        <v>51.512999999999998</v>
      </c>
      <c r="AA1037" s="6">
        <f>CleanedData[[#This Row],[Purchase Amount]]*1.15</f>
        <v>394.93299999999999</v>
      </c>
    </row>
    <row r="1038" spans="1:27" x14ac:dyDescent="0.3">
      <c r="A1038">
        <v>1217</v>
      </c>
      <c r="B1038" t="s">
        <v>1263</v>
      </c>
      <c r="C1038" s="1">
        <v>45865</v>
      </c>
      <c r="D1038">
        <v>67</v>
      </c>
      <c r="E1038" t="s">
        <v>52</v>
      </c>
      <c r="F1038" t="s">
        <v>83</v>
      </c>
      <c r="G1038" t="s">
        <v>214</v>
      </c>
      <c r="H1038">
        <v>4</v>
      </c>
      <c r="I1038" t="s">
        <v>45</v>
      </c>
      <c r="J1038" t="s">
        <v>63</v>
      </c>
      <c r="K1038" t="s">
        <v>64</v>
      </c>
      <c r="L1038" t="s">
        <v>42</v>
      </c>
      <c r="M1038" t="s">
        <v>208</v>
      </c>
      <c r="N1038" t="s">
        <v>96</v>
      </c>
      <c r="O1038" t="s">
        <v>89</v>
      </c>
      <c r="P1038" t="s">
        <v>70</v>
      </c>
      <c r="Q1038" t="s">
        <v>97</v>
      </c>
      <c r="R1038" s="6">
        <f>_xlfn.XLOOKUP(CleanedData[[#This Row],[Product]],'02_Lookup_Tables'!$A$2:$A$126,'02_Lookup_Tables'!$B$2:$B$126)</f>
        <v>134.01</v>
      </c>
      <c r="S1038" t="str">
        <f>VLOOKUP(CleanedData[[#This Row],[Product]],'02_Lookup_Tables'!$H$2:$I$126,2,FALSE)</f>
        <v>Food</v>
      </c>
      <c r="T1038" t="str">
        <f>VLOOKUP(CleanedData[[#This Row],[Province]],'02_Lookup_Tables'!$D$2:$E$10,2, FALSE)</f>
        <v>Western Region</v>
      </c>
      <c r="U1038" t="str" cm="1">
        <f t="array" ref="U1038">_xlfn.IFS(CleanedData[[#This Row],[Purchase Amount]]&lt;500,"Low",
CleanedData[[#This Row],[Purchase Amount]]&lt;5000,"Medium",
TRUE,"High")</f>
        <v>Low</v>
      </c>
      <c r="V1038" t="str">
        <f>TEXT(CleanedData[[#This Row],[Date]],"mmmm")</f>
        <v>July</v>
      </c>
      <c r="W1038" t="str">
        <f>"Q"&amp;ROUNDUP(MONTH(CleanedData[[#This Row],[Date]])/3,0)</f>
        <v>Q3</v>
      </c>
      <c r="X1038" t="str">
        <f>IF(CleanedData[[#This Row],[Purchase Amount]]&gt;=5000,"Yes","No")</f>
        <v>No</v>
      </c>
      <c r="Y1038">
        <f>IF(CleanedData[[#This Row],[Recommend]]="Yes",1,0)</f>
        <v>1</v>
      </c>
      <c r="Z1038" s="6">
        <f>CleanedData[[#This Row],[Purchase Amount]]*0.15</f>
        <v>20.101499999999998</v>
      </c>
      <c r="AA1038" s="6">
        <f>CleanedData[[#This Row],[Purchase Amount]]*1.15</f>
        <v>154.11149999999998</v>
      </c>
    </row>
    <row r="1039" spans="1:27" x14ac:dyDescent="0.3">
      <c r="A1039">
        <v>1218</v>
      </c>
      <c r="B1039" t="s">
        <v>1264</v>
      </c>
      <c r="C1039" s="1">
        <v>45811</v>
      </c>
      <c r="D1039">
        <v>75</v>
      </c>
      <c r="E1039" t="s">
        <v>60</v>
      </c>
      <c r="F1039" t="s">
        <v>125</v>
      </c>
      <c r="G1039" t="s">
        <v>362</v>
      </c>
      <c r="H1039">
        <v>4</v>
      </c>
      <c r="I1039" t="s">
        <v>45</v>
      </c>
      <c r="J1039" t="s">
        <v>74</v>
      </c>
      <c r="K1039" t="s">
        <v>55</v>
      </c>
      <c r="L1039" t="s">
        <v>42</v>
      </c>
      <c r="M1039" t="s">
        <v>123</v>
      </c>
      <c r="N1039" t="s">
        <v>96</v>
      </c>
      <c r="O1039" t="s">
        <v>89</v>
      </c>
      <c r="P1039" t="s">
        <v>70</v>
      </c>
      <c r="Q1039" t="s">
        <v>97</v>
      </c>
      <c r="R1039" s="6">
        <f>_xlfn.XLOOKUP(CleanedData[[#This Row],[Product]],'02_Lookup_Tables'!$A$2:$A$126,'02_Lookup_Tables'!$B$2:$B$126)</f>
        <v>1746.77</v>
      </c>
      <c r="S1039" t="str">
        <f>VLOOKUP(CleanedData[[#This Row],[Product]],'02_Lookup_Tables'!$H$2:$I$126,2,FALSE)</f>
        <v>Home Devices</v>
      </c>
      <c r="T1039" t="str">
        <f>VLOOKUP(CleanedData[[#This Row],[Province]],'02_Lookup_Tables'!$D$2:$E$10,2, FALSE)</f>
        <v>Western Region</v>
      </c>
      <c r="U1039" t="str" cm="1">
        <f t="array" ref="U1039">_xlfn.IFS(CleanedData[[#This Row],[Purchase Amount]]&lt;500,"Low",
CleanedData[[#This Row],[Purchase Amount]]&lt;5000,"Medium",
TRUE,"High")</f>
        <v>Medium</v>
      </c>
      <c r="V1039" t="str">
        <f>TEXT(CleanedData[[#This Row],[Date]],"mmmm")</f>
        <v>June</v>
      </c>
      <c r="W1039" t="str">
        <f>"Q"&amp;ROUNDUP(MONTH(CleanedData[[#This Row],[Date]])/3,0)</f>
        <v>Q2</v>
      </c>
      <c r="X1039" t="str">
        <f>IF(CleanedData[[#This Row],[Purchase Amount]]&gt;=5000,"Yes","No")</f>
        <v>No</v>
      </c>
      <c r="Y1039">
        <f>IF(CleanedData[[#This Row],[Recommend]]="Yes",1,0)</f>
        <v>1</v>
      </c>
      <c r="Z1039" s="6">
        <f>CleanedData[[#This Row],[Purchase Amount]]*0.15</f>
        <v>262.01549999999997</v>
      </c>
      <c r="AA1039" s="6">
        <f>CleanedData[[#This Row],[Purchase Amount]]*1.15</f>
        <v>2008.7854999999997</v>
      </c>
    </row>
    <row r="1040" spans="1:27" x14ac:dyDescent="0.3">
      <c r="A1040">
        <v>1219</v>
      </c>
      <c r="B1040" t="s">
        <v>1265</v>
      </c>
      <c r="C1040" s="1">
        <v>45871</v>
      </c>
      <c r="D1040">
        <v>31</v>
      </c>
      <c r="E1040" t="s">
        <v>60</v>
      </c>
      <c r="F1040" t="s">
        <v>108</v>
      </c>
      <c r="G1040" t="s">
        <v>280</v>
      </c>
      <c r="H1040">
        <v>1</v>
      </c>
      <c r="I1040" t="s">
        <v>45</v>
      </c>
      <c r="J1040" t="s">
        <v>54</v>
      </c>
      <c r="K1040" t="s">
        <v>55</v>
      </c>
      <c r="L1040" t="s">
        <v>42</v>
      </c>
      <c r="N1040" t="s">
        <v>80</v>
      </c>
      <c r="O1040" t="s">
        <v>134</v>
      </c>
      <c r="P1040" t="s">
        <v>8646</v>
      </c>
      <c r="Q1040" t="s">
        <v>58</v>
      </c>
      <c r="R1040" s="6">
        <f>_xlfn.XLOOKUP(CleanedData[[#This Row],[Product]],'02_Lookup_Tables'!$A$2:$A$126,'02_Lookup_Tables'!$B$2:$B$126)</f>
        <v>759.97</v>
      </c>
      <c r="S1040" t="str">
        <f>VLOOKUP(CleanedData[[#This Row],[Product]],'02_Lookup_Tables'!$H$2:$I$126,2,FALSE)</f>
        <v>Apparel</v>
      </c>
      <c r="T1040" t="str">
        <f>VLOOKUP(CleanedData[[#This Row],[Province]],'02_Lookup_Tables'!$D$2:$E$10,2, FALSE)</f>
        <v>Gauteng Region</v>
      </c>
      <c r="U1040" t="str" cm="1">
        <f t="array" ref="U1040">_xlfn.IFS(CleanedData[[#This Row],[Purchase Amount]]&lt;500,"Low",
CleanedData[[#This Row],[Purchase Amount]]&lt;5000,"Medium",
TRUE,"High")</f>
        <v>Medium</v>
      </c>
      <c r="V1040" t="str">
        <f>TEXT(CleanedData[[#This Row],[Date]],"mmmm")</f>
        <v>August</v>
      </c>
      <c r="W1040" t="str">
        <f>"Q"&amp;ROUNDUP(MONTH(CleanedData[[#This Row],[Date]])/3,0)</f>
        <v>Q3</v>
      </c>
      <c r="X1040" t="str">
        <f>IF(CleanedData[[#This Row],[Purchase Amount]]&gt;=5000,"Yes","No")</f>
        <v>No</v>
      </c>
      <c r="Y1040">
        <f>IF(CleanedData[[#This Row],[Recommend]]="Yes",1,0)</f>
        <v>1</v>
      </c>
      <c r="Z1040" s="6">
        <f>CleanedData[[#This Row],[Purchase Amount]]*0.15</f>
        <v>113.99550000000001</v>
      </c>
      <c r="AA1040" s="6">
        <f>CleanedData[[#This Row],[Purchase Amount]]*1.15</f>
        <v>873.96550000000002</v>
      </c>
    </row>
    <row r="1041" spans="1:27" x14ac:dyDescent="0.3">
      <c r="A1041">
        <v>1220</v>
      </c>
      <c r="B1041" t="s">
        <v>1266</v>
      </c>
      <c r="C1041" s="1">
        <v>45415</v>
      </c>
      <c r="D1041">
        <v>48</v>
      </c>
      <c r="E1041" t="s">
        <v>60</v>
      </c>
      <c r="F1041" t="s">
        <v>108</v>
      </c>
      <c r="G1041" t="s">
        <v>454</v>
      </c>
      <c r="H1041">
        <v>4</v>
      </c>
      <c r="I1041" t="s">
        <v>42</v>
      </c>
      <c r="J1041" t="s">
        <v>43</v>
      </c>
      <c r="K1041" t="s">
        <v>44</v>
      </c>
      <c r="L1041" t="s">
        <v>45</v>
      </c>
      <c r="M1041" t="s">
        <v>231</v>
      </c>
      <c r="N1041" t="s">
        <v>96</v>
      </c>
      <c r="O1041" t="s">
        <v>89</v>
      </c>
      <c r="P1041" t="s">
        <v>70</v>
      </c>
      <c r="Q1041" t="s">
        <v>93</v>
      </c>
      <c r="R1041" s="6">
        <f>_xlfn.XLOOKUP(CleanedData[[#This Row],[Product]],'02_Lookup_Tables'!$A$2:$A$126,'02_Lookup_Tables'!$B$2:$B$126)</f>
        <v>2413.3000000000002</v>
      </c>
      <c r="S1041" t="str">
        <f>VLOOKUP(CleanedData[[#This Row],[Product]],'02_Lookup_Tables'!$H$2:$I$126,2,FALSE)</f>
        <v>Electronics</v>
      </c>
      <c r="T1041" t="str">
        <f>VLOOKUP(CleanedData[[#This Row],[Province]],'02_Lookup_Tables'!$D$2:$E$10,2, FALSE)</f>
        <v>Gauteng Region</v>
      </c>
      <c r="U1041" t="str" cm="1">
        <f t="array" ref="U1041">_xlfn.IFS(CleanedData[[#This Row],[Purchase Amount]]&lt;500,"Low",
CleanedData[[#This Row],[Purchase Amount]]&lt;5000,"Medium",
TRUE,"High")</f>
        <v>Medium</v>
      </c>
      <c r="V1041" t="str">
        <f>TEXT(CleanedData[[#This Row],[Date]],"mmmm")</f>
        <v>May</v>
      </c>
      <c r="W1041" t="str">
        <f>"Q"&amp;ROUNDUP(MONTH(CleanedData[[#This Row],[Date]])/3,0)</f>
        <v>Q2</v>
      </c>
      <c r="X1041" t="str">
        <f>IF(CleanedData[[#This Row],[Purchase Amount]]&gt;=5000,"Yes","No")</f>
        <v>No</v>
      </c>
      <c r="Y1041">
        <f>IF(CleanedData[[#This Row],[Recommend]]="Yes",1,0)</f>
        <v>0</v>
      </c>
      <c r="Z1041" s="6">
        <f>CleanedData[[#This Row],[Purchase Amount]]*0.15</f>
        <v>361.995</v>
      </c>
      <c r="AA1041" s="6">
        <f>CleanedData[[#This Row],[Purchase Amount]]*1.15</f>
        <v>2775.2950000000001</v>
      </c>
    </row>
    <row r="1042" spans="1:27" x14ac:dyDescent="0.3">
      <c r="A1042">
        <v>1221</v>
      </c>
      <c r="B1042" t="s">
        <v>1267</v>
      </c>
      <c r="C1042" s="1">
        <v>45829</v>
      </c>
      <c r="D1042">
        <v>48</v>
      </c>
      <c r="E1042" t="s">
        <v>39</v>
      </c>
      <c r="F1042" t="s">
        <v>61</v>
      </c>
      <c r="G1042" t="s">
        <v>248</v>
      </c>
      <c r="H1042">
        <v>5</v>
      </c>
      <c r="I1042" t="s">
        <v>45</v>
      </c>
      <c r="J1042" t="s">
        <v>54</v>
      </c>
      <c r="K1042" t="s">
        <v>44</v>
      </c>
      <c r="L1042" t="s">
        <v>45</v>
      </c>
      <c r="M1042" t="s">
        <v>46</v>
      </c>
      <c r="N1042" t="s">
        <v>57</v>
      </c>
      <c r="O1042" t="s">
        <v>89</v>
      </c>
      <c r="P1042" t="s">
        <v>70</v>
      </c>
      <c r="Q1042" t="s">
        <v>93</v>
      </c>
      <c r="R1042" s="6">
        <f>_xlfn.XLOOKUP(CleanedData[[#This Row],[Product]],'02_Lookup_Tables'!$A$2:$A$126,'02_Lookup_Tables'!$B$2:$B$126)</f>
        <v>8798.49</v>
      </c>
      <c r="S1042" t="str">
        <f>VLOOKUP(CleanedData[[#This Row],[Product]],'02_Lookup_Tables'!$H$2:$I$126,2,FALSE)</f>
        <v>Toys &amp; Games</v>
      </c>
      <c r="T1042" t="str">
        <f>VLOOKUP(CleanedData[[#This Row],[Province]],'02_Lookup_Tables'!$D$2:$E$10,2, FALSE)</f>
        <v>Southern Region</v>
      </c>
      <c r="U1042" t="str" cm="1">
        <f t="array" ref="U1042">_xlfn.IFS(CleanedData[[#This Row],[Purchase Amount]]&lt;500,"Low",
CleanedData[[#This Row],[Purchase Amount]]&lt;5000,"Medium",
TRUE,"High")</f>
        <v>High</v>
      </c>
      <c r="V1042" t="str">
        <f>TEXT(CleanedData[[#This Row],[Date]],"mmmm")</f>
        <v>June</v>
      </c>
      <c r="W1042" t="str">
        <f>"Q"&amp;ROUNDUP(MONTH(CleanedData[[#This Row],[Date]])/3,0)</f>
        <v>Q2</v>
      </c>
      <c r="X1042" t="str">
        <f>IF(CleanedData[[#This Row],[Purchase Amount]]&gt;=5000,"Yes","No")</f>
        <v>Yes</v>
      </c>
      <c r="Y1042">
        <f>IF(CleanedData[[#This Row],[Recommend]]="Yes",1,0)</f>
        <v>1</v>
      </c>
      <c r="Z1042" s="6">
        <f>CleanedData[[#This Row],[Purchase Amount]]*0.15</f>
        <v>1319.7735</v>
      </c>
      <c r="AA1042" s="6">
        <f>CleanedData[[#This Row],[Purchase Amount]]*1.15</f>
        <v>10118.263499999999</v>
      </c>
    </row>
    <row r="1043" spans="1:27" x14ac:dyDescent="0.3">
      <c r="A1043">
        <v>1223</v>
      </c>
      <c r="B1043" t="s">
        <v>1268</v>
      </c>
      <c r="C1043" s="1">
        <v>45572</v>
      </c>
      <c r="E1043" t="s">
        <v>60</v>
      </c>
      <c r="F1043" t="s">
        <v>72</v>
      </c>
      <c r="G1043" t="s">
        <v>146</v>
      </c>
      <c r="H1043">
        <v>2</v>
      </c>
      <c r="I1043" t="s">
        <v>45</v>
      </c>
      <c r="J1043" t="s">
        <v>74</v>
      </c>
      <c r="K1043" t="s">
        <v>64</v>
      </c>
      <c r="L1043" t="s">
        <v>45</v>
      </c>
      <c r="M1043" t="s">
        <v>100</v>
      </c>
      <c r="N1043" t="s">
        <v>47</v>
      </c>
      <c r="O1043" t="s">
        <v>48</v>
      </c>
      <c r="P1043" t="s">
        <v>49</v>
      </c>
      <c r="Q1043" t="s">
        <v>166</v>
      </c>
      <c r="R1043" s="6">
        <f>_xlfn.XLOOKUP(CleanedData[[#This Row],[Product]],'02_Lookup_Tables'!$A$2:$A$126,'02_Lookup_Tables'!$B$2:$B$126)</f>
        <v>27815.439999999999</v>
      </c>
      <c r="S1043" t="str">
        <f>VLOOKUP(CleanedData[[#This Row],[Product]],'02_Lookup_Tables'!$H$2:$I$126,2,FALSE)</f>
        <v>Electronics</v>
      </c>
      <c r="T1043" t="str">
        <f>VLOOKUP(CleanedData[[#This Row],[Province]],'02_Lookup_Tables'!$D$2:$E$10,2, FALSE)</f>
        <v>Central Region</v>
      </c>
      <c r="U1043" t="str" cm="1">
        <f t="array" ref="U1043">_xlfn.IFS(CleanedData[[#This Row],[Purchase Amount]]&lt;500,"Low",
CleanedData[[#This Row],[Purchase Amount]]&lt;5000,"Medium",
TRUE,"High")</f>
        <v>High</v>
      </c>
      <c r="V1043" t="str">
        <f>TEXT(CleanedData[[#This Row],[Date]],"mmmm")</f>
        <v>October</v>
      </c>
      <c r="W1043" t="str">
        <f>"Q"&amp;ROUNDUP(MONTH(CleanedData[[#This Row],[Date]])/3,0)</f>
        <v>Q4</v>
      </c>
      <c r="X1043" t="str">
        <f>IF(CleanedData[[#This Row],[Purchase Amount]]&gt;=5000,"Yes","No")</f>
        <v>Yes</v>
      </c>
      <c r="Y1043">
        <f>IF(CleanedData[[#This Row],[Recommend]]="Yes",1,0)</f>
        <v>1</v>
      </c>
      <c r="Z1043" s="6">
        <f>CleanedData[[#This Row],[Purchase Amount]]*0.15</f>
        <v>4172.3159999999998</v>
      </c>
      <c r="AA1043" s="6">
        <f>CleanedData[[#This Row],[Purchase Amount]]*1.15</f>
        <v>31987.755999999998</v>
      </c>
    </row>
    <row r="1044" spans="1:27" x14ac:dyDescent="0.3">
      <c r="A1044">
        <v>1226</v>
      </c>
      <c r="B1044" t="s">
        <v>1269</v>
      </c>
      <c r="C1044" s="1">
        <v>45505</v>
      </c>
      <c r="D1044">
        <v>34</v>
      </c>
      <c r="E1044" t="s">
        <v>52</v>
      </c>
      <c r="F1044" t="s">
        <v>72</v>
      </c>
      <c r="G1044" t="s">
        <v>95</v>
      </c>
      <c r="H1044">
        <v>3</v>
      </c>
      <c r="I1044" t="s">
        <v>42</v>
      </c>
      <c r="J1044" t="s">
        <v>43</v>
      </c>
      <c r="K1044" t="s">
        <v>64</v>
      </c>
      <c r="L1044" t="s">
        <v>42</v>
      </c>
      <c r="M1044" t="s">
        <v>196</v>
      </c>
      <c r="N1044" t="s">
        <v>48</v>
      </c>
      <c r="O1044" t="s">
        <v>89</v>
      </c>
      <c r="P1044" t="s">
        <v>49</v>
      </c>
      <c r="Q1044" t="s">
        <v>58</v>
      </c>
      <c r="R1044" s="6">
        <f>_xlfn.XLOOKUP(CleanedData[[#This Row],[Product]],'02_Lookup_Tables'!$A$2:$A$126,'02_Lookup_Tables'!$B$2:$B$126)</f>
        <v>5390.8</v>
      </c>
      <c r="S1044" t="str">
        <f>VLOOKUP(CleanedData[[#This Row],[Product]],'02_Lookup_Tables'!$H$2:$I$126,2,FALSE)</f>
        <v>Electronics</v>
      </c>
      <c r="T1044" t="str">
        <f>VLOOKUP(CleanedData[[#This Row],[Province]],'02_Lookup_Tables'!$D$2:$E$10,2, FALSE)</f>
        <v>Central Region</v>
      </c>
      <c r="U1044" t="str" cm="1">
        <f t="array" ref="U1044">_xlfn.IFS(CleanedData[[#This Row],[Purchase Amount]]&lt;500,"Low",
CleanedData[[#This Row],[Purchase Amount]]&lt;5000,"Medium",
TRUE,"High")</f>
        <v>High</v>
      </c>
      <c r="V1044" t="str">
        <f>TEXT(CleanedData[[#This Row],[Date]],"mmmm")</f>
        <v>August</v>
      </c>
      <c r="W1044" t="str">
        <f>"Q"&amp;ROUNDUP(MONTH(CleanedData[[#This Row],[Date]])/3,0)</f>
        <v>Q3</v>
      </c>
      <c r="X1044" t="str">
        <f>IF(CleanedData[[#This Row],[Purchase Amount]]&gt;=5000,"Yes","No")</f>
        <v>Yes</v>
      </c>
      <c r="Y1044">
        <f>IF(CleanedData[[#This Row],[Recommend]]="Yes",1,0)</f>
        <v>0</v>
      </c>
      <c r="Z1044" s="6">
        <f>CleanedData[[#This Row],[Purchase Amount]]*0.15</f>
        <v>808.62</v>
      </c>
      <c r="AA1044" s="6">
        <f>CleanedData[[#This Row],[Purchase Amount]]*1.15</f>
        <v>6199.42</v>
      </c>
    </row>
    <row r="1045" spans="1:27" x14ac:dyDescent="0.3">
      <c r="A1045">
        <v>1227</v>
      </c>
      <c r="B1045" t="s">
        <v>1270</v>
      </c>
      <c r="C1045" s="1">
        <v>45951</v>
      </c>
      <c r="D1045">
        <v>37</v>
      </c>
      <c r="E1045" t="s">
        <v>52</v>
      </c>
      <c r="F1045" t="s">
        <v>61</v>
      </c>
      <c r="G1045" t="s">
        <v>84</v>
      </c>
      <c r="H1045">
        <v>2</v>
      </c>
      <c r="I1045" t="s">
        <v>45</v>
      </c>
      <c r="J1045" t="s">
        <v>63</v>
      </c>
      <c r="K1045" t="s">
        <v>44</v>
      </c>
      <c r="L1045" t="s">
        <v>42</v>
      </c>
      <c r="M1045" t="s">
        <v>88</v>
      </c>
      <c r="N1045" t="s">
        <v>47</v>
      </c>
      <c r="O1045" t="s">
        <v>89</v>
      </c>
      <c r="P1045" t="s">
        <v>49</v>
      </c>
      <c r="Q1045" t="s">
        <v>81</v>
      </c>
      <c r="R1045" s="6">
        <f>_xlfn.XLOOKUP(CleanedData[[#This Row],[Product]],'02_Lookup_Tables'!$A$2:$A$126,'02_Lookup_Tables'!$B$2:$B$126)</f>
        <v>1158.56</v>
      </c>
      <c r="S1045" t="str">
        <f>VLOOKUP(CleanedData[[#This Row],[Product]],'02_Lookup_Tables'!$H$2:$I$126,2,FALSE)</f>
        <v>Toys &amp; Games</v>
      </c>
      <c r="T1045" t="str">
        <f>VLOOKUP(CleanedData[[#This Row],[Province]],'02_Lookup_Tables'!$D$2:$E$10,2, FALSE)</f>
        <v>Southern Region</v>
      </c>
      <c r="U1045" t="str" cm="1">
        <f t="array" ref="U1045">_xlfn.IFS(CleanedData[[#This Row],[Purchase Amount]]&lt;500,"Low",
CleanedData[[#This Row],[Purchase Amount]]&lt;5000,"Medium",
TRUE,"High")</f>
        <v>Medium</v>
      </c>
      <c r="V1045" t="str">
        <f>TEXT(CleanedData[[#This Row],[Date]],"mmmm")</f>
        <v>October</v>
      </c>
      <c r="W1045" t="str">
        <f>"Q"&amp;ROUNDUP(MONTH(CleanedData[[#This Row],[Date]])/3,0)</f>
        <v>Q4</v>
      </c>
      <c r="X1045" t="str">
        <f>IF(CleanedData[[#This Row],[Purchase Amount]]&gt;=5000,"Yes","No")</f>
        <v>No</v>
      </c>
      <c r="Y1045">
        <f>IF(CleanedData[[#This Row],[Recommend]]="Yes",1,0)</f>
        <v>1</v>
      </c>
      <c r="Z1045" s="6">
        <f>CleanedData[[#This Row],[Purchase Amount]]*0.15</f>
        <v>173.78399999999999</v>
      </c>
      <c r="AA1045" s="6">
        <f>CleanedData[[#This Row],[Purchase Amount]]*1.15</f>
        <v>1332.3439999999998</v>
      </c>
    </row>
    <row r="1046" spans="1:27" x14ac:dyDescent="0.3">
      <c r="A1046">
        <v>1228</v>
      </c>
      <c r="B1046" t="s">
        <v>1271</v>
      </c>
      <c r="C1046" s="1">
        <v>45974</v>
      </c>
      <c r="D1046">
        <v>33</v>
      </c>
      <c r="E1046" t="s">
        <v>60</v>
      </c>
      <c r="F1046" t="s">
        <v>68</v>
      </c>
      <c r="G1046" t="s">
        <v>389</v>
      </c>
      <c r="H1046">
        <v>1</v>
      </c>
      <c r="I1046" t="s">
        <v>45</v>
      </c>
      <c r="J1046" t="s">
        <v>69</v>
      </c>
      <c r="K1046" t="s">
        <v>64</v>
      </c>
      <c r="L1046" t="s">
        <v>45</v>
      </c>
      <c r="M1046" t="s">
        <v>180</v>
      </c>
      <c r="N1046" t="s">
        <v>80</v>
      </c>
      <c r="O1046" t="s">
        <v>89</v>
      </c>
      <c r="P1046" t="s">
        <v>49</v>
      </c>
      <c r="Q1046" t="s">
        <v>58</v>
      </c>
      <c r="R1046" s="6">
        <f>_xlfn.XLOOKUP(CleanedData[[#This Row],[Product]],'02_Lookup_Tables'!$A$2:$A$126,'02_Lookup_Tables'!$B$2:$B$126)</f>
        <v>5432.76</v>
      </c>
      <c r="S1046" t="str">
        <f>VLOOKUP(CleanedData[[#This Row],[Product]],'02_Lookup_Tables'!$H$2:$I$126,2,FALSE)</f>
        <v>Home Devices</v>
      </c>
      <c r="T1046" t="str">
        <f>VLOOKUP(CleanedData[[#This Row],[Province]],'02_Lookup_Tables'!$D$2:$E$10,2, FALSE)</f>
        <v>Northern Region</v>
      </c>
      <c r="U1046" t="str" cm="1">
        <f t="array" ref="U1046">_xlfn.IFS(CleanedData[[#This Row],[Purchase Amount]]&lt;500,"Low",
CleanedData[[#This Row],[Purchase Amount]]&lt;5000,"Medium",
TRUE,"High")</f>
        <v>High</v>
      </c>
      <c r="V1046" t="str">
        <f>TEXT(CleanedData[[#This Row],[Date]],"mmmm")</f>
        <v>November</v>
      </c>
      <c r="W1046" t="str">
        <f>"Q"&amp;ROUNDUP(MONTH(CleanedData[[#This Row],[Date]])/3,0)</f>
        <v>Q4</v>
      </c>
      <c r="X1046" t="str">
        <f>IF(CleanedData[[#This Row],[Purchase Amount]]&gt;=5000,"Yes","No")</f>
        <v>Yes</v>
      </c>
      <c r="Y1046">
        <f>IF(CleanedData[[#This Row],[Recommend]]="Yes",1,0)</f>
        <v>1</v>
      </c>
      <c r="Z1046" s="6">
        <f>CleanedData[[#This Row],[Purchase Amount]]*0.15</f>
        <v>814.91399999999999</v>
      </c>
      <c r="AA1046" s="6">
        <f>CleanedData[[#This Row],[Purchase Amount]]*1.15</f>
        <v>6247.674</v>
      </c>
    </row>
    <row r="1047" spans="1:27" x14ac:dyDescent="0.3">
      <c r="A1047">
        <v>1229</v>
      </c>
      <c r="B1047" t="s">
        <v>1272</v>
      </c>
      <c r="C1047" s="1">
        <v>46006</v>
      </c>
      <c r="D1047">
        <v>79</v>
      </c>
      <c r="E1047" t="s">
        <v>52</v>
      </c>
      <c r="F1047" t="s">
        <v>125</v>
      </c>
      <c r="G1047" t="s">
        <v>505</v>
      </c>
      <c r="H1047">
        <v>2</v>
      </c>
      <c r="I1047" t="s">
        <v>45</v>
      </c>
      <c r="J1047" t="s">
        <v>43</v>
      </c>
      <c r="K1047" t="s">
        <v>44</v>
      </c>
      <c r="L1047" t="s">
        <v>42</v>
      </c>
      <c r="M1047" t="s">
        <v>147</v>
      </c>
      <c r="N1047" t="s">
        <v>47</v>
      </c>
      <c r="O1047" t="s">
        <v>148</v>
      </c>
      <c r="P1047" t="s">
        <v>70</v>
      </c>
      <c r="Q1047" t="s">
        <v>97</v>
      </c>
      <c r="R1047" s="6">
        <f>_xlfn.XLOOKUP(CleanedData[[#This Row],[Product]],'02_Lookup_Tables'!$A$2:$A$126,'02_Lookup_Tables'!$B$2:$B$126)</f>
        <v>2572.02</v>
      </c>
      <c r="S1047" t="str">
        <f>VLOOKUP(CleanedData[[#This Row],[Product]],'02_Lookup_Tables'!$H$2:$I$126,2,FALSE)</f>
        <v>Home &amp; Living</v>
      </c>
      <c r="T1047" t="str">
        <f>VLOOKUP(CleanedData[[#This Row],[Province]],'02_Lookup_Tables'!$D$2:$E$10,2, FALSE)</f>
        <v>Western Region</v>
      </c>
      <c r="U1047" t="str" cm="1">
        <f t="array" ref="U1047">_xlfn.IFS(CleanedData[[#This Row],[Purchase Amount]]&lt;500,"Low",
CleanedData[[#This Row],[Purchase Amount]]&lt;5000,"Medium",
TRUE,"High")</f>
        <v>Medium</v>
      </c>
      <c r="V1047" t="str">
        <f>TEXT(CleanedData[[#This Row],[Date]],"mmmm")</f>
        <v>December</v>
      </c>
      <c r="W1047" t="str">
        <f>"Q"&amp;ROUNDUP(MONTH(CleanedData[[#This Row],[Date]])/3,0)</f>
        <v>Q4</v>
      </c>
      <c r="X1047" t="str">
        <f>IF(CleanedData[[#This Row],[Purchase Amount]]&gt;=5000,"Yes","No")</f>
        <v>No</v>
      </c>
      <c r="Y1047">
        <f>IF(CleanedData[[#This Row],[Recommend]]="Yes",1,0)</f>
        <v>1</v>
      </c>
      <c r="Z1047" s="6">
        <f>CleanedData[[#This Row],[Purchase Amount]]*0.15</f>
        <v>385.803</v>
      </c>
      <c r="AA1047" s="6">
        <f>CleanedData[[#This Row],[Purchase Amount]]*1.15</f>
        <v>2957.8229999999999</v>
      </c>
    </row>
    <row r="1048" spans="1:27" x14ac:dyDescent="0.3">
      <c r="A1048">
        <v>1230</v>
      </c>
      <c r="B1048" t="s">
        <v>1273</v>
      </c>
      <c r="C1048" s="1">
        <v>45566</v>
      </c>
      <c r="D1048">
        <v>63</v>
      </c>
      <c r="E1048" t="s">
        <v>52</v>
      </c>
      <c r="F1048" t="s">
        <v>125</v>
      </c>
      <c r="G1048" t="s">
        <v>347</v>
      </c>
      <c r="H1048">
        <v>1</v>
      </c>
      <c r="I1048" t="s">
        <v>45</v>
      </c>
      <c r="J1048" t="s">
        <v>43</v>
      </c>
      <c r="K1048" t="s">
        <v>64</v>
      </c>
      <c r="L1048" t="s">
        <v>45</v>
      </c>
      <c r="M1048" t="s">
        <v>147</v>
      </c>
      <c r="N1048" t="s">
        <v>80</v>
      </c>
      <c r="O1048" t="s">
        <v>148</v>
      </c>
      <c r="P1048" t="s">
        <v>70</v>
      </c>
      <c r="Q1048" t="s">
        <v>50</v>
      </c>
      <c r="R1048" s="6">
        <f>_xlfn.XLOOKUP(CleanedData[[#This Row],[Product]],'02_Lookup_Tables'!$A$2:$A$126,'02_Lookup_Tables'!$B$2:$B$126)</f>
        <v>16523.5</v>
      </c>
      <c r="S1048" t="str">
        <f>VLOOKUP(CleanedData[[#This Row],[Product]],'02_Lookup_Tables'!$H$2:$I$126,2,FALSE)</f>
        <v>Electronics</v>
      </c>
      <c r="T1048" t="str">
        <f>VLOOKUP(CleanedData[[#This Row],[Province]],'02_Lookup_Tables'!$D$2:$E$10,2, FALSE)</f>
        <v>Western Region</v>
      </c>
      <c r="U1048" t="str" cm="1">
        <f t="array" ref="U1048">_xlfn.IFS(CleanedData[[#This Row],[Purchase Amount]]&lt;500,"Low",
CleanedData[[#This Row],[Purchase Amount]]&lt;5000,"Medium",
TRUE,"High")</f>
        <v>High</v>
      </c>
      <c r="V1048" t="str">
        <f>TEXT(CleanedData[[#This Row],[Date]],"mmmm")</f>
        <v>October</v>
      </c>
      <c r="W1048" t="str">
        <f>"Q"&amp;ROUNDUP(MONTH(CleanedData[[#This Row],[Date]])/3,0)</f>
        <v>Q4</v>
      </c>
      <c r="X1048" t="str">
        <f>IF(CleanedData[[#This Row],[Purchase Amount]]&gt;=5000,"Yes","No")</f>
        <v>Yes</v>
      </c>
      <c r="Y1048">
        <f>IF(CleanedData[[#This Row],[Recommend]]="Yes",1,0)</f>
        <v>1</v>
      </c>
      <c r="Z1048" s="6">
        <f>CleanedData[[#This Row],[Purchase Amount]]*0.15</f>
        <v>2478.5250000000001</v>
      </c>
      <c r="AA1048" s="6">
        <f>CleanedData[[#This Row],[Purchase Amount]]*1.15</f>
        <v>19002.024999999998</v>
      </c>
    </row>
    <row r="1049" spans="1:27" x14ac:dyDescent="0.3">
      <c r="A1049">
        <v>1231</v>
      </c>
      <c r="B1049" t="s">
        <v>1274</v>
      </c>
      <c r="C1049" s="1">
        <v>45775</v>
      </c>
      <c r="D1049">
        <v>27</v>
      </c>
      <c r="E1049" t="s">
        <v>39</v>
      </c>
      <c r="F1049" t="s">
        <v>108</v>
      </c>
      <c r="G1049" t="s">
        <v>122</v>
      </c>
      <c r="H1049">
        <v>4</v>
      </c>
      <c r="I1049" t="s">
        <v>42</v>
      </c>
      <c r="J1049" t="s">
        <v>43</v>
      </c>
      <c r="K1049" t="s">
        <v>64</v>
      </c>
      <c r="L1049" t="s">
        <v>45</v>
      </c>
      <c r="M1049" t="s">
        <v>151</v>
      </c>
      <c r="N1049" t="s">
        <v>96</v>
      </c>
      <c r="O1049" t="s">
        <v>89</v>
      </c>
      <c r="P1049" t="s">
        <v>70</v>
      </c>
      <c r="Q1049" t="s">
        <v>58</v>
      </c>
      <c r="R1049" s="6">
        <f>_xlfn.XLOOKUP(CleanedData[[#This Row],[Product]],'02_Lookup_Tables'!$A$2:$A$126,'02_Lookup_Tables'!$B$2:$B$126)</f>
        <v>1712.08</v>
      </c>
      <c r="S1049" t="str">
        <f>VLOOKUP(CleanedData[[#This Row],[Product]],'02_Lookup_Tables'!$H$2:$I$126,2,FALSE)</f>
        <v>Home &amp; Living</v>
      </c>
      <c r="T1049" t="str">
        <f>VLOOKUP(CleanedData[[#This Row],[Province]],'02_Lookup_Tables'!$D$2:$E$10,2, FALSE)</f>
        <v>Gauteng Region</v>
      </c>
      <c r="U1049" t="str" cm="1">
        <f t="array" ref="U1049">_xlfn.IFS(CleanedData[[#This Row],[Purchase Amount]]&lt;500,"Low",
CleanedData[[#This Row],[Purchase Amount]]&lt;5000,"Medium",
TRUE,"High")</f>
        <v>Medium</v>
      </c>
      <c r="V1049" t="str">
        <f>TEXT(CleanedData[[#This Row],[Date]],"mmmm")</f>
        <v>April</v>
      </c>
      <c r="W1049" t="str">
        <f>"Q"&amp;ROUNDUP(MONTH(CleanedData[[#This Row],[Date]])/3,0)</f>
        <v>Q2</v>
      </c>
      <c r="X1049" t="str">
        <f>IF(CleanedData[[#This Row],[Purchase Amount]]&gt;=5000,"Yes","No")</f>
        <v>No</v>
      </c>
      <c r="Y1049">
        <f>IF(CleanedData[[#This Row],[Recommend]]="Yes",1,0)</f>
        <v>0</v>
      </c>
      <c r="Z1049" s="6">
        <f>CleanedData[[#This Row],[Purchase Amount]]*0.15</f>
        <v>256.81199999999995</v>
      </c>
      <c r="AA1049" s="6">
        <f>CleanedData[[#This Row],[Purchase Amount]]*1.15</f>
        <v>1968.8919999999998</v>
      </c>
    </row>
    <row r="1050" spans="1:27" x14ac:dyDescent="0.3">
      <c r="A1050">
        <v>1232</v>
      </c>
      <c r="B1050" t="s">
        <v>1275</v>
      </c>
      <c r="C1050" s="1">
        <v>45843</v>
      </c>
      <c r="D1050">
        <v>73</v>
      </c>
      <c r="E1050" t="s">
        <v>52</v>
      </c>
      <c r="F1050" t="s">
        <v>130</v>
      </c>
      <c r="G1050" t="s">
        <v>171</v>
      </c>
      <c r="H1050">
        <v>5</v>
      </c>
      <c r="I1050" t="s">
        <v>42</v>
      </c>
      <c r="J1050" t="s">
        <v>74</v>
      </c>
      <c r="K1050" t="s">
        <v>55</v>
      </c>
      <c r="L1050" t="s">
        <v>45</v>
      </c>
      <c r="M1050" t="s">
        <v>165</v>
      </c>
      <c r="N1050" t="s">
        <v>57</v>
      </c>
      <c r="O1050" t="s">
        <v>89</v>
      </c>
      <c r="P1050" t="s">
        <v>70</v>
      </c>
      <c r="Q1050" t="s">
        <v>97</v>
      </c>
      <c r="R1050" s="6">
        <f>_xlfn.XLOOKUP(CleanedData[[#This Row],[Product]],'02_Lookup_Tables'!$A$2:$A$126,'02_Lookup_Tables'!$B$2:$B$126)</f>
        <v>6710.27</v>
      </c>
      <c r="S1050" t="str">
        <f>VLOOKUP(CleanedData[[#This Row],[Product]],'02_Lookup_Tables'!$H$2:$I$126,2,FALSE)</f>
        <v>Home Devices</v>
      </c>
      <c r="T1050" t="str">
        <f>VLOOKUP(CleanedData[[#This Row],[Province]],'02_Lookup_Tables'!$D$2:$E$10,2, FALSE)</f>
        <v>Eastern Region</v>
      </c>
      <c r="U1050" t="str" cm="1">
        <f t="array" ref="U1050">_xlfn.IFS(CleanedData[[#This Row],[Purchase Amount]]&lt;500,"Low",
CleanedData[[#This Row],[Purchase Amount]]&lt;5000,"Medium",
TRUE,"High")</f>
        <v>High</v>
      </c>
      <c r="V1050" t="str">
        <f>TEXT(CleanedData[[#This Row],[Date]],"mmmm")</f>
        <v>July</v>
      </c>
      <c r="W1050" t="str">
        <f>"Q"&amp;ROUNDUP(MONTH(CleanedData[[#This Row],[Date]])/3,0)</f>
        <v>Q3</v>
      </c>
      <c r="X1050" t="str">
        <f>IF(CleanedData[[#This Row],[Purchase Amount]]&gt;=5000,"Yes","No")</f>
        <v>Yes</v>
      </c>
      <c r="Y1050">
        <f>IF(CleanedData[[#This Row],[Recommend]]="Yes",1,0)</f>
        <v>0</v>
      </c>
      <c r="Z1050" s="6">
        <f>CleanedData[[#This Row],[Purchase Amount]]*0.15</f>
        <v>1006.5405000000001</v>
      </c>
      <c r="AA1050" s="6">
        <f>CleanedData[[#This Row],[Purchase Amount]]*1.15</f>
        <v>7716.8104999999996</v>
      </c>
    </row>
    <row r="1051" spans="1:27" x14ac:dyDescent="0.3">
      <c r="A1051">
        <v>1233</v>
      </c>
      <c r="B1051" t="s">
        <v>1276</v>
      </c>
      <c r="C1051" s="1">
        <v>45450</v>
      </c>
      <c r="D1051">
        <v>74</v>
      </c>
      <c r="E1051" t="s">
        <v>52</v>
      </c>
      <c r="F1051" t="s">
        <v>83</v>
      </c>
      <c r="G1051" t="s">
        <v>359</v>
      </c>
      <c r="H1051">
        <v>2</v>
      </c>
      <c r="I1051" t="s">
        <v>42</v>
      </c>
      <c r="J1051" t="s">
        <v>63</v>
      </c>
      <c r="K1051" t="s">
        <v>44</v>
      </c>
      <c r="L1051" t="s">
        <v>42</v>
      </c>
      <c r="M1051" t="s">
        <v>112</v>
      </c>
      <c r="N1051" t="s">
        <v>47</v>
      </c>
      <c r="O1051" t="s">
        <v>48</v>
      </c>
      <c r="P1051" t="s">
        <v>49</v>
      </c>
      <c r="Q1051" t="s">
        <v>97</v>
      </c>
      <c r="R1051" s="6">
        <f>_xlfn.XLOOKUP(CleanedData[[#This Row],[Product]],'02_Lookup_Tables'!$A$2:$A$126,'02_Lookup_Tables'!$B$2:$B$126)</f>
        <v>34.200000000000003</v>
      </c>
      <c r="S1051" t="str">
        <f>VLOOKUP(CleanedData[[#This Row],[Product]],'02_Lookup_Tables'!$H$2:$I$126,2,FALSE)</f>
        <v>Food</v>
      </c>
      <c r="T1051" t="str">
        <f>VLOOKUP(CleanedData[[#This Row],[Province]],'02_Lookup_Tables'!$D$2:$E$10,2, FALSE)</f>
        <v>Western Region</v>
      </c>
      <c r="U1051" t="str" cm="1">
        <f t="array" ref="U1051">_xlfn.IFS(CleanedData[[#This Row],[Purchase Amount]]&lt;500,"Low",
CleanedData[[#This Row],[Purchase Amount]]&lt;5000,"Medium",
TRUE,"High")</f>
        <v>Low</v>
      </c>
      <c r="V1051" t="str">
        <f>TEXT(CleanedData[[#This Row],[Date]],"mmmm")</f>
        <v>June</v>
      </c>
      <c r="W1051" t="str">
        <f>"Q"&amp;ROUNDUP(MONTH(CleanedData[[#This Row],[Date]])/3,0)</f>
        <v>Q2</v>
      </c>
      <c r="X1051" t="str">
        <f>IF(CleanedData[[#This Row],[Purchase Amount]]&gt;=5000,"Yes","No")</f>
        <v>No</v>
      </c>
      <c r="Y1051">
        <f>IF(CleanedData[[#This Row],[Recommend]]="Yes",1,0)</f>
        <v>0</v>
      </c>
      <c r="Z1051" s="6">
        <f>CleanedData[[#This Row],[Purchase Amount]]*0.15</f>
        <v>5.13</v>
      </c>
      <c r="AA1051" s="6">
        <f>CleanedData[[#This Row],[Purchase Amount]]*1.15</f>
        <v>39.33</v>
      </c>
    </row>
    <row r="1052" spans="1:27" x14ac:dyDescent="0.3">
      <c r="A1052">
        <v>1234</v>
      </c>
      <c r="B1052" t="s">
        <v>1277</v>
      </c>
      <c r="C1052" s="1">
        <v>45373</v>
      </c>
      <c r="D1052">
        <v>64</v>
      </c>
      <c r="E1052" t="s">
        <v>52</v>
      </c>
      <c r="F1052" t="s">
        <v>72</v>
      </c>
      <c r="G1052" t="s">
        <v>225</v>
      </c>
      <c r="H1052">
        <v>2</v>
      </c>
      <c r="I1052" t="s">
        <v>45</v>
      </c>
      <c r="J1052" t="s">
        <v>69</v>
      </c>
      <c r="K1052" t="s">
        <v>55</v>
      </c>
      <c r="L1052" t="s">
        <v>42</v>
      </c>
      <c r="M1052" t="s">
        <v>85</v>
      </c>
      <c r="N1052" t="s">
        <v>47</v>
      </c>
      <c r="O1052" t="s">
        <v>48</v>
      </c>
      <c r="P1052" t="s">
        <v>49</v>
      </c>
      <c r="Q1052" t="s">
        <v>50</v>
      </c>
      <c r="R1052" s="6">
        <f>_xlfn.XLOOKUP(CleanedData[[#This Row],[Product]],'02_Lookup_Tables'!$A$2:$A$126,'02_Lookup_Tables'!$B$2:$B$126)</f>
        <v>1094.3699999999999</v>
      </c>
      <c r="S1052" t="str">
        <f>VLOOKUP(CleanedData[[#This Row],[Product]],'02_Lookup_Tables'!$H$2:$I$126,2,FALSE)</f>
        <v>Apparel</v>
      </c>
      <c r="T1052" t="str">
        <f>VLOOKUP(CleanedData[[#This Row],[Province]],'02_Lookup_Tables'!$D$2:$E$10,2, FALSE)</f>
        <v>Central Region</v>
      </c>
      <c r="U1052" t="str" cm="1">
        <f t="array" ref="U1052">_xlfn.IFS(CleanedData[[#This Row],[Purchase Amount]]&lt;500,"Low",
CleanedData[[#This Row],[Purchase Amount]]&lt;5000,"Medium",
TRUE,"High")</f>
        <v>Medium</v>
      </c>
      <c r="V1052" t="str">
        <f>TEXT(CleanedData[[#This Row],[Date]],"mmmm")</f>
        <v>March</v>
      </c>
      <c r="W1052" t="str">
        <f>"Q"&amp;ROUNDUP(MONTH(CleanedData[[#This Row],[Date]])/3,0)</f>
        <v>Q1</v>
      </c>
      <c r="X1052" t="str">
        <f>IF(CleanedData[[#This Row],[Purchase Amount]]&gt;=5000,"Yes","No")</f>
        <v>No</v>
      </c>
      <c r="Y1052">
        <f>IF(CleanedData[[#This Row],[Recommend]]="Yes",1,0)</f>
        <v>1</v>
      </c>
      <c r="Z1052" s="6">
        <f>CleanedData[[#This Row],[Purchase Amount]]*0.15</f>
        <v>164.15549999999999</v>
      </c>
      <c r="AA1052" s="6">
        <f>CleanedData[[#This Row],[Purchase Amount]]*1.15</f>
        <v>1258.5254999999997</v>
      </c>
    </row>
    <row r="1053" spans="1:27" x14ac:dyDescent="0.3">
      <c r="A1053">
        <v>1235</v>
      </c>
      <c r="B1053" t="s">
        <v>1278</v>
      </c>
      <c r="C1053" s="1">
        <v>45507</v>
      </c>
      <c r="D1053">
        <v>63</v>
      </c>
      <c r="E1053" t="s">
        <v>52</v>
      </c>
      <c r="F1053" t="s">
        <v>61</v>
      </c>
      <c r="G1053" t="s">
        <v>78</v>
      </c>
      <c r="H1053">
        <v>1</v>
      </c>
      <c r="I1053" t="s">
        <v>42</v>
      </c>
      <c r="J1053" t="s">
        <v>74</v>
      </c>
      <c r="K1053" t="s">
        <v>55</v>
      </c>
      <c r="L1053" t="s">
        <v>45</v>
      </c>
      <c r="M1053" t="s">
        <v>184</v>
      </c>
      <c r="N1053" t="s">
        <v>80</v>
      </c>
      <c r="O1053" t="s">
        <v>148</v>
      </c>
      <c r="P1053" t="s">
        <v>70</v>
      </c>
      <c r="Q1053" t="s">
        <v>50</v>
      </c>
      <c r="R1053" s="6">
        <f>_xlfn.XLOOKUP(CleanedData[[#This Row],[Product]],'02_Lookup_Tables'!$A$2:$A$126,'02_Lookup_Tables'!$B$2:$B$126)</f>
        <v>1951.09</v>
      </c>
      <c r="S1053" t="str">
        <f>VLOOKUP(CleanedData[[#This Row],[Product]],'02_Lookup_Tables'!$H$2:$I$126,2,FALSE)</f>
        <v>Accessories</v>
      </c>
      <c r="T1053" t="str">
        <f>VLOOKUP(CleanedData[[#This Row],[Province]],'02_Lookup_Tables'!$D$2:$E$10,2, FALSE)</f>
        <v>Southern Region</v>
      </c>
      <c r="U1053" t="str" cm="1">
        <f t="array" ref="U1053">_xlfn.IFS(CleanedData[[#This Row],[Purchase Amount]]&lt;500,"Low",
CleanedData[[#This Row],[Purchase Amount]]&lt;5000,"Medium",
TRUE,"High")</f>
        <v>Medium</v>
      </c>
      <c r="V1053" t="str">
        <f>TEXT(CleanedData[[#This Row],[Date]],"mmmm")</f>
        <v>August</v>
      </c>
      <c r="W1053" t="str">
        <f>"Q"&amp;ROUNDUP(MONTH(CleanedData[[#This Row],[Date]])/3,0)</f>
        <v>Q3</v>
      </c>
      <c r="X1053" t="str">
        <f>IF(CleanedData[[#This Row],[Purchase Amount]]&gt;=5000,"Yes","No")</f>
        <v>No</v>
      </c>
      <c r="Y1053">
        <f>IF(CleanedData[[#This Row],[Recommend]]="Yes",1,0)</f>
        <v>0</v>
      </c>
      <c r="Z1053" s="6">
        <f>CleanedData[[#This Row],[Purchase Amount]]*0.15</f>
        <v>292.6635</v>
      </c>
      <c r="AA1053" s="6">
        <f>CleanedData[[#This Row],[Purchase Amount]]*1.15</f>
        <v>2243.7534999999998</v>
      </c>
    </row>
    <row r="1054" spans="1:27" x14ac:dyDescent="0.3">
      <c r="A1054">
        <v>1236</v>
      </c>
      <c r="B1054" t="s">
        <v>1279</v>
      </c>
      <c r="C1054" s="1">
        <v>45798</v>
      </c>
      <c r="D1054">
        <v>31</v>
      </c>
      <c r="E1054" t="s">
        <v>60</v>
      </c>
      <c r="F1054" t="s">
        <v>72</v>
      </c>
      <c r="G1054" t="s">
        <v>478</v>
      </c>
      <c r="H1054">
        <v>3</v>
      </c>
      <c r="I1054" t="s">
        <v>42</v>
      </c>
      <c r="J1054" t="s">
        <v>43</v>
      </c>
      <c r="K1054" t="s">
        <v>64</v>
      </c>
      <c r="L1054" t="s">
        <v>42</v>
      </c>
      <c r="M1054" t="s">
        <v>208</v>
      </c>
      <c r="N1054" t="s">
        <v>48</v>
      </c>
      <c r="O1054" t="s">
        <v>89</v>
      </c>
      <c r="P1054" t="s">
        <v>49</v>
      </c>
      <c r="Q1054" t="s">
        <v>58</v>
      </c>
      <c r="R1054" s="6">
        <f>_xlfn.XLOOKUP(CleanedData[[#This Row],[Product]],'02_Lookup_Tables'!$A$2:$A$126,'02_Lookup_Tables'!$B$2:$B$126)</f>
        <v>4507.63</v>
      </c>
      <c r="S1054" t="str">
        <f>VLOOKUP(CleanedData[[#This Row],[Product]],'02_Lookup_Tables'!$H$2:$I$126,2,FALSE)</f>
        <v>Sports &amp; Outdoors</v>
      </c>
      <c r="T1054" t="str">
        <f>VLOOKUP(CleanedData[[#This Row],[Province]],'02_Lookup_Tables'!$D$2:$E$10,2, FALSE)</f>
        <v>Central Region</v>
      </c>
      <c r="U1054" t="str" cm="1">
        <f t="array" ref="U1054">_xlfn.IFS(CleanedData[[#This Row],[Purchase Amount]]&lt;500,"Low",
CleanedData[[#This Row],[Purchase Amount]]&lt;5000,"Medium",
TRUE,"High")</f>
        <v>Medium</v>
      </c>
      <c r="V1054" t="str">
        <f>TEXT(CleanedData[[#This Row],[Date]],"mmmm")</f>
        <v>May</v>
      </c>
      <c r="W1054" t="str">
        <f>"Q"&amp;ROUNDUP(MONTH(CleanedData[[#This Row],[Date]])/3,0)</f>
        <v>Q2</v>
      </c>
      <c r="X1054" t="str">
        <f>IF(CleanedData[[#This Row],[Purchase Amount]]&gt;=5000,"Yes","No")</f>
        <v>No</v>
      </c>
      <c r="Y1054">
        <f>IF(CleanedData[[#This Row],[Recommend]]="Yes",1,0)</f>
        <v>0</v>
      </c>
      <c r="Z1054" s="6">
        <f>CleanedData[[#This Row],[Purchase Amount]]*0.15</f>
        <v>676.14449999999999</v>
      </c>
      <c r="AA1054" s="6">
        <f>CleanedData[[#This Row],[Purchase Amount]]*1.15</f>
        <v>5183.7744999999995</v>
      </c>
    </row>
    <row r="1055" spans="1:27" x14ac:dyDescent="0.3">
      <c r="A1055">
        <v>1237</v>
      </c>
      <c r="B1055" t="s">
        <v>1280</v>
      </c>
      <c r="C1055" s="1">
        <v>45801</v>
      </c>
      <c r="D1055">
        <v>43</v>
      </c>
      <c r="E1055" t="s">
        <v>39</v>
      </c>
      <c r="F1055" t="s">
        <v>83</v>
      </c>
      <c r="G1055" t="s">
        <v>203</v>
      </c>
      <c r="H1055">
        <v>2</v>
      </c>
      <c r="I1055" t="s">
        <v>42</v>
      </c>
      <c r="J1055" t="s">
        <v>54</v>
      </c>
      <c r="K1055" t="s">
        <v>64</v>
      </c>
      <c r="L1055" t="s">
        <v>42</v>
      </c>
      <c r="M1055" t="s">
        <v>231</v>
      </c>
      <c r="N1055" t="s">
        <v>47</v>
      </c>
      <c r="O1055" t="s">
        <v>89</v>
      </c>
      <c r="P1055" t="s">
        <v>49</v>
      </c>
      <c r="Q1055" t="s">
        <v>81</v>
      </c>
      <c r="R1055" s="6">
        <f>_xlfn.XLOOKUP(CleanedData[[#This Row],[Product]],'02_Lookup_Tables'!$A$2:$A$126,'02_Lookup_Tables'!$B$2:$B$126)</f>
        <v>2849.09</v>
      </c>
      <c r="S1055" t="str">
        <f>VLOOKUP(CleanedData[[#This Row],[Product]],'02_Lookup_Tables'!$H$2:$I$126,2,FALSE)</f>
        <v>Home &amp; Living</v>
      </c>
      <c r="T1055" t="str">
        <f>VLOOKUP(CleanedData[[#This Row],[Province]],'02_Lookup_Tables'!$D$2:$E$10,2, FALSE)</f>
        <v>Western Region</v>
      </c>
      <c r="U1055" t="str" cm="1">
        <f t="array" ref="U1055">_xlfn.IFS(CleanedData[[#This Row],[Purchase Amount]]&lt;500,"Low",
CleanedData[[#This Row],[Purchase Amount]]&lt;5000,"Medium",
TRUE,"High")</f>
        <v>Medium</v>
      </c>
      <c r="V1055" t="str">
        <f>TEXT(CleanedData[[#This Row],[Date]],"mmmm")</f>
        <v>May</v>
      </c>
      <c r="W1055" t="str">
        <f>"Q"&amp;ROUNDUP(MONTH(CleanedData[[#This Row],[Date]])/3,0)</f>
        <v>Q2</v>
      </c>
      <c r="X1055" t="str">
        <f>IF(CleanedData[[#This Row],[Purchase Amount]]&gt;=5000,"Yes","No")</f>
        <v>No</v>
      </c>
      <c r="Y1055">
        <f>IF(CleanedData[[#This Row],[Recommend]]="Yes",1,0)</f>
        <v>0</v>
      </c>
      <c r="Z1055" s="6">
        <f>CleanedData[[#This Row],[Purchase Amount]]*0.15</f>
        <v>427.36349999999999</v>
      </c>
      <c r="AA1055" s="6">
        <f>CleanedData[[#This Row],[Purchase Amount]]*1.15</f>
        <v>3276.4535000000001</v>
      </c>
    </row>
    <row r="1056" spans="1:27" x14ac:dyDescent="0.3">
      <c r="A1056">
        <v>1240</v>
      </c>
      <c r="B1056" t="s">
        <v>1281</v>
      </c>
      <c r="C1056" s="1">
        <v>45801</v>
      </c>
      <c r="D1056">
        <v>58</v>
      </c>
      <c r="E1056" t="s">
        <v>39</v>
      </c>
      <c r="F1056" t="s">
        <v>68</v>
      </c>
      <c r="G1056" t="s">
        <v>307</v>
      </c>
      <c r="H1056">
        <v>2</v>
      </c>
      <c r="I1056" t="s">
        <v>45</v>
      </c>
      <c r="J1056" t="s">
        <v>74</v>
      </c>
      <c r="K1056" t="s">
        <v>64</v>
      </c>
      <c r="L1056" t="s">
        <v>45</v>
      </c>
      <c r="M1056" t="s">
        <v>147</v>
      </c>
      <c r="N1056" t="s">
        <v>47</v>
      </c>
      <c r="O1056" t="s">
        <v>148</v>
      </c>
      <c r="P1056" t="s">
        <v>70</v>
      </c>
      <c r="Q1056" t="s">
        <v>50</v>
      </c>
      <c r="R1056" s="6">
        <f>_xlfn.XLOOKUP(CleanedData[[#This Row],[Product]],'02_Lookup_Tables'!$A$2:$A$126,'02_Lookup_Tables'!$B$2:$B$126)</f>
        <v>824.74</v>
      </c>
      <c r="S1056" t="str">
        <f>VLOOKUP(CleanedData[[#This Row],[Product]],'02_Lookup_Tables'!$H$2:$I$126,2,FALSE)</f>
        <v>Apparel</v>
      </c>
      <c r="T1056" t="str">
        <f>VLOOKUP(CleanedData[[#This Row],[Province]],'02_Lookup_Tables'!$D$2:$E$10,2, FALSE)</f>
        <v>Northern Region</v>
      </c>
      <c r="U1056" t="str" cm="1">
        <f t="array" ref="U1056">_xlfn.IFS(CleanedData[[#This Row],[Purchase Amount]]&lt;500,"Low",
CleanedData[[#This Row],[Purchase Amount]]&lt;5000,"Medium",
TRUE,"High")</f>
        <v>Medium</v>
      </c>
      <c r="V1056" t="str">
        <f>TEXT(CleanedData[[#This Row],[Date]],"mmmm")</f>
        <v>May</v>
      </c>
      <c r="W1056" t="str">
        <f>"Q"&amp;ROUNDUP(MONTH(CleanedData[[#This Row],[Date]])/3,0)</f>
        <v>Q2</v>
      </c>
      <c r="X1056" t="str">
        <f>IF(CleanedData[[#This Row],[Purchase Amount]]&gt;=5000,"Yes","No")</f>
        <v>No</v>
      </c>
      <c r="Y1056">
        <f>IF(CleanedData[[#This Row],[Recommend]]="Yes",1,0)</f>
        <v>1</v>
      </c>
      <c r="Z1056" s="6">
        <f>CleanedData[[#This Row],[Purchase Amount]]*0.15</f>
        <v>123.711</v>
      </c>
      <c r="AA1056" s="6">
        <f>CleanedData[[#This Row],[Purchase Amount]]*1.15</f>
        <v>948.45099999999991</v>
      </c>
    </row>
    <row r="1057" spans="1:27" x14ac:dyDescent="0.3">
      <c r="A1057">
        <v>1241</v>
      </c>
      <c r="B1057" t="s">
        <v>1282</v>
      </c>
      <c r="C1057" s="1">
        <v>45544</v>
      </c>
      <c r="D1057">
        <v>51</v>
      </c>
      <c r="E1057" t="s">
        <v>60</v>
      </c>
      <c r="F1057" t="s">
        <v>77</v>
      </c>
      <c r="G1057" t="s">
        <v>243</v>
      </c>
      <c r="H1057">
        <v>4</v>
      </c>
      <c r="I1057" t="s">
        <v>45</v>
      </c>
      <c r="J1057" t="s">
        <v>63</v>
      </c>
      <c r="K1057" t="s">
        <v>64</v>
      </c>
      <c r="L1057" t="s">
        <v>42</v>
      </c>
      <c r="M1057" t="s">
        <v>184</v>
      </c>
      <c r="N1057" t="s">
        <v>96</v>
      </c>
      <c r="O1057" t="s">
        <v>148</v>
      </c>
      <c r="P1057" t="s">
        <v>49</v>
      </c>
      <c r="Q1057" t="s">
        <v>93</v>
      </c>
      <c r="R1057" s="6">
        <f>_xlfn.XLOOKUP(CleanedData[[#This Row],[Product]],'02_Lookup_Tables'!$A$2:$A$126,'02_Lookup_Tables'!$B$2:$B$126)</f>
        <v>551.66</v>
      </c>
      <c r="S1057" t="str">
        <f>VLOOKUP(CleanedData[[#This Row],[Product]],'02_Lookup_Tables'!$H$2:$I$126,2,FALSE)</f>
        <v>Accessories</v>
      </c>
      <c r="T1057" t="str">
        <f>VLOOKUP(CleanedData[[#This Row],[Province]],'02_Lookup_Tables'!$D$2:$E$10,2, FALSE)</f>
        <v>Central Region</v>
      </c>
      <c r="U1057" t="str" cm="1">
        <f t="array" ref="U1057">_xlfn.IFS(CleanedData[[#This Row],[Purchase Amount]]&lt;500,"Low",
CleanedData[[#This Row],[Purchase Amount]]&lt;5000,"Medium",
TRUE,"High")</f>
        <v>Medium</v>
      </c>
      <c r="V1057" t="str">
        <f>TEXT(CleanedData[[#This Row],[Date]],"mmmm")</f>
        <v>September</v>
      </c>
      <c r="W1057" t="str">
        <f>"Q"&amp;ROUNDUP(MONTH(CleanedData[[#This Row],[Date]])/3,0)</f>
        <v>Q3</v>
      </c>
      <c r="X1057" t="str">
        <f>IF(CleanedData[[#This Row],[Purchase Amount]]&gt;=5000,"Yes","No")</f>
        <v>No</v>
      </c>
      <c r="Y1057">
        <f>IF(CleanedData[[#This Row],[Recommend]]="Yes",1,0)</f>
        <v>1</v>
      </c>
      <c r="Z1057" s="6">
        <f>CleanedData[[#This Row],[Purchase Amount]]*0.15</f>
        <v>82.748999999999995</v>
      </c>
      <c r="AA1057" s="6">
        <f>CleanedData[[#This Row],[Purchase Amount]]*1.15</f>
        <v>634.40899999999988</v>
      </c>
    </row>
    <row r="1058" spans="1:27" x14ac:dyDescent="0.3">
      <c r="A1058">
        <v>1242</v>
      </c>
      <c r="B1058" t="s">
        <v>1283</v>
      </c>
      <c r="C1058" s="1">
        <v>45713</v>
      </c>
      <c r="D1058">
        <v>30</v>
      </c>
      <c r="E1058" t="s">
        <v>52</v>
      </c>
      <c r="F1058" t="s">
        <v>72</v>
      </c>
      <c r="G1058" t="s">
        <v>235</v>
      </c>
      <c r="H1058">
        <v>2</v>
      </c>
      <c r="I1058" t="s">
        <v>42</v>
      </c>
      <c r="J1058" t="s">
        <v>43</v>
      </c>
      <c r="K1058" t="s">
        <v>55</v>
      </c>
      <c r="L1058" t="s">
        <v>42</v>
      </c>
      <c r="M1058" t="s">
        <v>75</v>
      </c>
      <c r="N1058" t="s">
        <v>47</v>
      </c>
      <c r="O1058" t="s">
        <v>89</v>
      </c>
      <c r="P1058" t="s">
        <v>49</v>
      </c>
      <c r="Q1058" t="s">
        <v>58</v>
      </c>
      <c r="R1058" s="6">
        <f>_xlfn.XLOOKUP(CleanedData[[#This Row],[Product]],'02_Lookup_Tables'!$A$2:$A$126,'02_Lookup_Tables'!$B$2:$B$126)</f>
        <v>306.57</v>
      </c>
      <c r="S1058" t="str">
        <f>VLOOKUP(CleanedData[[#This Row],[Product]],'02_Lookup_Tables'!$H$2:$I$126,2,FALSE)</f>
        <v>Toys &amp; Games</v>
      </c>
      <c r="T1058" t="str">
        <f>VLOOKUP(CleanedData[[#This Row],[Province]],'02_Lookup_Tables'!$D$2:$E$10,2, FALSE)</f>
        <v>Central Region</v>
      </c>
      <c r="U1058" t="str" cm="1">
        <f t="array" ref="U1058">_xlfn.IFS(CleanedData[[#This Row],[Purchase Amount]]&lt;500,"Low",
CleanedData[[#This Row],[Purchase Amount]]&lt;5000,"Medium",
TRUE,"High")</f>
        <v>Low</v>
      </c>
      <c r="V1058" t="str">
        <f>TEXT(CleanedData[[#This Row],[Date]],"mmmm")</f>
        <v>February</v>
      </c>
      <c r="W1058" t="str">
        <f>"Q"&amp;ROUNDUP(MONTH(CleanedData[[#This Row],[Date]])/3,0)</f>
        <v>Q1</v>
      </c>
      <c r="X1058" t="str">
        <f>IF(CleanedData[[#This Row],[Purchase Amount]]&gt;=5000,"Yes","No")</f>
        <v>No</v>
      </c>
      <c r="Y1058">
        <f>IF(CleanedData[[#This Row],[Recommend]]="Yes",1,0)</f>
        <v>0</v>
      </c>
      <c r="Z1058" s="6">
        <f>CleanedData[[#This Row],[Purchase Amount]]*0.15</f>
        <v>45.985499999999995</v>
      </c>
      <c r="AA1058" s="6">
        <f>CleanedData[[#This Row],[Purchase Amount]]*1.15</f>
        <v>352.55549999999994</v>
      </c>
    </row>
    <row r="1059" spans="1:27" x14ac:dyDescent="0.3">
      <c r="A1059">
        <v>1243</v>
      </c>
      <c r="B1059" t="s">
        <v>1284</v>
      </c>
      <c r="C1059" s="1">
        <v>45775</v>
      </c>
      <c r="D1059">
        <v>59</v>
      </c>
      <c r="E1059" t="s">
        <v>60</v>
      </c>
      <c r="F1059" t="s">
        <v>61</v>
      </c>
      <c r="G1059" t="s">
        <v>187</v>
      </c>
      <c r="H1059">
        <v>5</v>
      </c>
      <c r="I1059" t="s">
        <v>45</v>
      </c>
      <c r="J1059" t="s">
        <v>63</v>
      </c>
      <c r="K1059" t="s">
        <v>64</v>
      </c>
      <c r="L1059" t="s">
        <v>42</v>
      </c>
      <c r="M1059" t="s">
        <v>56</v>
      </c>
      <c r="N1059" t="s">
        <v>57</v>
      </c>
      <c r="O1059" t="s">
        <v>148</v>
      </c>
      <c r="P1059" t="s">
        <v>49</v>
      </c>
      <c r="Q1059" t="s">
        <v>50</v>
      </c>
      <c r="R1059" s="6">
        <f>_xlfn.XLOOKUP(CleanedData[[#This Row],[Product]],'02_Lookup_Tables'!$A$2:$A$126,'02_Lookup_Tables'!$B$2:$B$126)</f>
        <v>24904.86</v>
      </c>
      <c r="S1059" t="str">
        <f>VLOOKUP(CleanedData[[#This Row],[Product]],'02_Lookup_Tables'!$H$2:$I$126,2,FALSE)</f>
        <v>Electronics</v>
      </c>
      <c r="T1059" t="str">
        <f>VLOOKUP(CleanedData[[#This Row],[Province]],'02_Lookup_Tables'!$D$2:$E$10,2, FALSE)</f>
        <v>Southern Region</v>
      </c>
      <c r="U1059" t="str" cm="1">
        <f t="array" ref="U1059">_xlfn.IFS(CleanedData[[#This Row],[Purchase Amount]]&lt;500,"Low",
CleanedData[[#This Row],[Purchase Amount]]&lt;5000,"Medium",
TRUE,"High")</f>
        <v>High</v>
      </c>
      <c r="V1059" t="str">
        <f>TEXT(CleanedData[[#This Row],[Date]],"mmmm")</f>
        <v>April</v>
      </c>
      <c r="W1059" t="str">
        <f>"Q"&amp;ROUNDUP(MONTH(CleanedData[[#This Row],[Date]])/3,0)</f>
        <v>Q2</v>
      </c>
      <c r="X1059" t="str">
        <f>IF(CleanedData[[#This Row],[Purchase Amount]]&gt;=5000,"Yes","No")</f>
        <v>Yes</v>
      </c>
      <c r="Y1059">
        <f>IF(CleanedData[[#This Row],[Recommend]]="Yes",1,0)</f>
        <v>1</v>
      </c>
      <c r="Z1059" s="6">
        <f>CleanedData[[#This Row],[Purchase Amount]]*0.15</f>
        <v>3735.7289999999998</v>
      </c>
      <c r="AA1059" s="6">
        <f>CleanedData[[#This Row],[Purchase Amount]]*1.15</f>
        <v>28640.589</v>
      </c>
    </row>
    <row r="1060" spans="1:27" x14ac:dyDescent="0.3">
      <c r="A1060">
        <v>1244</v>
      </c>
      <c r="B1060" t="s">
        <v>1285</v>
      </c>
      <c r="C1060" s="1">
        <v>45923</v>
      </c>
      <c r="D1060">
        <v>42</v>
      </c>
      <c r="E1060" t="s">
        <v>60</v>
      </c>
      <c r="F1060" t="s">
        <v>130</v>
      </c>
      <c r="G1060" t="s">
        <v>216</v>
      </c>
      <c r="H1060">
        <v>2</v>
      </c>
      <c r="I1060" t="s">
        <v>45</v>
      </c>
      <c r="J1060" t="s">
        <v>43</v>
      </c>
      <c r="K1060" t="s">
        <v>55</v>
      </c>
      <c r="L1060" t="s">
        <v>42</v>
      </c>
      <c r="M1060" t="s">
        <v>180</v>
      </c>
      <c r="N1060" t="s">
        <v>47</v>
      </c>
      <c r="O1060" t="s">
        <v>89</v>
      </c>
      <c r="P1060" t="s">
        <v>49</v>
      </c>
      <c r="Q1060" t="s">
        <v>81</v>
      </c>
      <c r="R1060" s="6">
        <f>_xlfn.XLOOKUP(CleanedData[[#This Row],[Product]],'02_Lookup_Tables'!$A$2:$A$126,'02_Lookup_Tables'!$B$2:$B$126)</f>
        <v>929.55</v>
      </c>
      <c r="S1060" t="str">
        <f>VLOOKUP(CleanedData[[#This Row],[Product]],'02_Lookup_Tables'!$H$2:$I$126,2,FALSE)</f>
        <v>Accessories</v>
      </c>
      <c r="T1060" t="str">
        <f>VLOOKUP(CleanedData[[#This Row],[Province]],'02_Lookup_Tables'!$D$2:$E$10,2, FALSE)</f>
        <v>Eastern Region</v>
      </c>
      <c r="U1060" t="str" cm="1">
        <f t="array" ref="U1060">_xlfn.IFS(CleanedData[[#This Row],[Purchase Amount]]&lt;500,"Low",
CleanedData[[#This Row],[Purchase Amount]]&lt;5000,"Medium",
TRUE,"High")</f>
        <v>Medium</v>
      </c>
      <c r="V1060" t="str">
        <f>TEXT(CleanedData[[#This Row],[Date]],"mmmm")</f>
        <v>September</v>
      </c>
      <c r="W1060" t="str">
        <f>"Q"&amp;ROUNDUP(MONTH(CleanedData[[#This Row],[Date]])/3,0)</f>
        <v>Q3</v>
      </c>
      <c r="X1060" t="str">
        <f>IF(CleanedData[[#This Row],[Purchase Amount]]&gt;=5000,"Yes","No")</f>
        <v>No</v>
      </c>
      <c r="Y1060">
        <f>IF(CleanedData[[#This Row],[Recommend]]="Yes",1,0)</f>
        <v>1</v>
      </c>
      <c r="Z1060" s="6">
        <f>CleanedData[[#This Row],[Purchase Amount]]*0.15</f>
        <v>139.43249999999998</v>
      </c>
      <c r="AA1060" s="6">
        <f>CleanedData[[#This Row],[Purchase Amount]]*1.15</f>
        <v>1068.9824999999998</v>
      </c>
    </row>
    <row r="1061" spans="1:27" x14ac:dyDescent="0.3">
      <c r="A1061">
        <v>1245</v>
      </c>
      <c r="B1061" t="s">
        <v>1286</v>
      </c>
      <c r="C1061" s="1">
        <v>45926</v>
      </c>
      <c r="D1061">
        <v>56</v>
      </c>
      <c r="E1061" t="s">
        <v>52</v>
      </c>
      <c r="F1061" t="s">
        <v>108</v>
      </c>
      <c r="G1061" t="s">
        <v>133</v>
      </c>
      <c r="H1061">
        <v>3</v>
      </c>
      <c r="I1061" t="s">
        <v>42</v>
      </c>
      <c r="J1061" t="s">
        <v>43</v>
      </c>
      <c r="K1061" t="s">
        <v>55</v>
      </c>
      <c r="L1061" t="s">
        <v>42</v>
      </c>
      <c r="M1061" t="s">
        <v>88</v>
      </c>
      <c r="N1061" t="s">
        <v>48</v>
      </c>
      <c r="O1061" t="s">
        <v>89</v>
      </c>
      <c r="P1061" t="s">
        <v>49</v>
      </c>
      <c r="Q1061" t="s">
        <v>50</v>
      </c>
      <c r="R1061" s="6">
        <f>_xlfn.XLOOKUP(CleanedData[[#This Row],[Product]],'02_Lookup_Tables'!$A$2:$A$126,'02_Lookup_Tables'!$B$2:$B$126)</f>
        <v>1734</v>
      </c>
      <c r="S1061" t="str">
        <f>VLOOKUP(CleanedData[[#This Row],[Product]],'02_Lookup_Tables'!$H$2:$I$126,2,FALSE)</f>
        <v>Home &amp; Living</v>
      </c>
      <c r="T1061" t="str">
        <f>VLOOKUP(CleanedData[[#This Row],[Province]],'02_Lookup_Tables'!$D$2:$E$10,2, FALSE)</f>
        <v>Gauteng Region</v>
      </c>
      <c r="U1061" t="str" cm="1">
        <f t="array" ref="U1061">_xlfn.IFS(CleanedData[[#This Row],[Purchase Amount]]&lt;500,"Low",
CleanedData[[#This Row],[Purchase Amount]]&lt;5000,"Medium",
TRUE,"High")</f>
        <v>Medium</v>
      </c>
      <c r="V1061" t="str">
        <f>TEXT(CleanedData[[#This Row],[Date]],"mmmm")</f>
        <v>September</v>
      </c>
      <c r="W1061" t="str">
        <f>"Q"&amp;ROUNDUP(MONTH(CleanedData[[#This Row],[Date]])/3,0)</f>
        <v>Q3</v>
      </c>
      <c r="X1061" t="str">
        <f>IF(CleanedData[[#This Row],[Purchase Amount]]&gt;=5000,"Yes","No")</f>
        <v>No</v>
      </c>
      <c r="Y1061">
        <f>IF(CleanedData[[#This Row],[Recommend]]="Yes",1,0)</f>
        <v>0</v>
      </c>
      <c r="Z1061" s="6">
        <f>CleanedData[[#This Row],[Purchase Amount]]*0.15</f>
        <v>260.09999999999997</v>
      </c>
      <c r="AA1061" s="6">
        <f>CleanedData[[#This Row],[Purchase Amount]]*1.15</f>
        <v>1994.1</v>
      </c>
    </row>
    <row r="1062" spans="1:27" x14ac:dyDescent="0.3">
      <c r="A1062">
        <v>1246</v>
      </c>
      <c r="B1062" t="s">
        <v>1287</v>
      </c>
      <c r="C1062" s="1">
        <v>45765</v>
      </c>
      <c r="D1062">
        <v>74</v>
      </c>
      <c r="E1062" t="s">
        <v>39</v>
      </c>
      <c r="F1062" t="s">
        <v>72</v>
      </c>
      <c r="G1062" t="s">
        <v>460</v>
      </c>
      <c r="H1062">
        <v>1</v>
      </c>
      <c r="I1062" t="s">
        <v>45</v>
      </c>
      <c r="J1062" t="s">
        <v>54</v>
      </c>
      <c r="K1062" t="s">
        <v>44</v>
      </c>
      <c r="L1062" t="s">
        <v>42</v>
      </c>
      <c r="M1062" t="s">
        <v>88</v>
      </c>
      <c r="N1062" t="s">
        <v>80</v>
      </c>
      <c r="O1062" t="s">
        <v>89</v>
      </c>
      <c r="P1062" t="s">
        <v>49</v>
      </c>
      <c r="Q1062" t="s">
        <v>97</v>
      </c>
      <c r="R1062" s="6">
        <f>_xlfn.XLOOKUP(CleanedData[[#This Row],[Product]],'02_Lookup_Tables'!$A$2:$A$126,'02_Lookup_Tables'!$B$2:$B$126)</f>
        <v>880.49</v>
      </c>
      <c r="S1062" t="str">
        <f>VLOOKUP(CleanedData[[#This Row],[Product]],'02_Lookup_Tables'!$H$2:$I$126,2,FALSE)</f>
        <v>Home Devices</v>
      </c>
      <c r="T1062" t="str">
        <f>VLOOKUP(CleanedData[[#This Row],[Province]],'02_Lookup_Tables'!$D$2:$E$10,2, FALSE)</f>
        <v>Central Region</v>
      </c>
      <c r="U1062" t="str" cm="1">
        <f t="array" ref="U1062">_xlfn.IFS(CleanedData[[#This Row],[Purchase Amount]]&lt;500,"Low",
CleanedData[[#This Row],[Purchase Amount]]&lt;5000,"Medium",
TRUE,"High")</f>
        <v>Medium</v>
      </c>
      <c r="V1062" t="str">
        <f>TEXT(CleanedData[[#This Row],[Date]],"mmmm")</f>
        <v>April</v>
      </c>
      <c r="W1062" t="str">
        <f>"Q"&amp;ROUNDUP(MONTH(CleanedData[[#This Row],[Date]])/3,0)</f>
        <v>Q2</v>
      </c>
      <c r="X1062" t="str">
        <f>IF(CleanedData[[#This Row],[Purchase Amount]]&gt;=5000,"Yes","No")</f>
        <v>No</v>
      </c>
      <c r="Y1062">
        <f>IF(CleanedData[[#This Row],[Recommend]]="Yes",1,0)</f>
        <v>1</v>
      </c>
      <c r="Z1062" s="6">
        <f>CleanedData[[#This Row],[Purchase Amount]]*0.15</f>
        <v>132.0735</v>
      </c>
      <c r="AA1062" s="6">
        <f>CleanedData[[#This Row],[Purchase Amount]]*1.15</f>
        <v>1012.5635</v>
      </c>
    </row>
    <row r="1063" spans="1:27" x14ac:dyDescent="0.3">
      <c r="A1063">
        <v>1247</v>
      </c>
      <c r="B1063" t="s">
        <v>1288</v>
      </c>
      <c r="C1063" s="1">
        <v>45570</v>
      </c>
      <c r="D1063">
        <v>18</v>
      </c>
      <c r="E1063" t="s">
        <v>60</v>
      </c>
      <c r="F1063" t="s">
        <v>77</v>
      </c>
      <c r="G1063" t="s">
        <v>950</v>
      </c>
      <c r="H1063">
        <v>3</v>
      </c>
      <c r="I1063" t="s">
        <v>42</v>
      </c>
      <c r="J1063" t="s">
        <v>43</v>
      </c>
      <c r="K1063" t="s">
        <v>55</v>
      </c>
      <c r="L1063" t="s">
        <v>45</v>
      </c>
      <c r="M1063" t="s">
        <v>136</v>
      </c>
      <c r="N1063" t="s">
        <v>48</v>
      </c>
      <c r="O1063" t="s">
        <v>89</v>
      </c>
      <c r="P1063" t="s">
        <v>49</v>
      </c>
      <c r="Q1063" t="s">
        <v>66</v>
      </c>
      <c r="R1063" s="6">
        <f>_xlfn.XLOOKUP(CleanedData[[#This Row],[Product]],'02_Lookup_Tables'!$A$2:$A$126,'02_Lookup_Tables'!$B$2:$B$126)</f>
        <v>85.25</v>
      </c>
      <c r="S1063" t="str">
        <f>VLOOKUP(CleanedData[[#This Row],[Product]],'02_Lookup_Tables'!$H$2:$I$126,2,FALSE)</f>
        <v>Beauty &amp; Personal Care</v>
      </c>
      <c r="T1063" t="str">
        <f>VLOOKUP(CleanedData[[#This Row],[Province]],'02_Lookup_Tables'!$D$2:$E$10,2, FALSE)</f>
        <v>Central Region</v>
      </c>
      <c r="U1063" t="str" cm="1">
        <f t="array" ref="U1063">_xlfn.IFS(CleanedData[[#This Row],[Purchase Amount]]&lt;500,"Low",
CleanedData[[#This Row],[Purchase Amount]]&lt;5000,"Medium",
TRUE,"High")</f>
        <v>Low</v>
      </c>
      <c r="V1063" t="str">
        <f>TEXT(CleanedData[[#This Row],[Date]],"mmmm")</f>
        <v>October</v>
      </c>
      <c r="W1063" t="str">
        <f>"Q"&amp;ROUNDUP(MONTH(CleanedData[[#This Row],[Date]])/3,0)</f>
        <v>Q4</v>
      </c>
      <c r="X1063" t="str">
        <f>IF(CleanedData[[#This Row],[Purchase Amount]]&gt;=5000,"Yes","No")</f>
        <v>No</v>
      </c>
      <c r="Y1063">
        <f>IF(CleanedData[[#This Row],[Recommend]]="Yes",1,0)</f>
        <v>0</v>
      </c>
      <c r="Z1063" s="6">
        <f>CleanedData[[#This Row],[Purchase Amount]]*0.15</f>
        <v>12.7875</v>
      </c>
      <c r="AA1063" s="6">
        <f>CleanedData[[#This Row],[Purchase Amount]]*1.15</f>
        <v>98.037499999999994</v>
      </c>
    </row>
    <row r="1064" spans="1:27" x14ac:dyDescent="0.3">
      <c r="A1064">
        <v>1248</v>
      </c>
      <c r="B1064" t="s">
        <v>1289</v>
      </c>
      <c r="C1064" s="1">
        <v>46002</v>
      </c>
      <c r="D1064">
        <v>31</v>
      </c>
      <c r="E1064" t="s">
        <v>52</v>
      </c>
      <c r="F1064" t="s">
        <v>77</v>
      </c>
      <c r="G1064" t="s">
        <v>201</v>
      </c>
      <c r="H1064">
        <v>1</v>
      </c>
      <c r="I1064" t="s">
        <v>42</v>
      </c>
      <c r="J1064" t="s">
        <v>69</v>
      </c>
      <c r="K1064" t="s">
        <v>55</v>
      </c>
      <c r="L1064" t="s">
        <v>45</v>
      </c>
      <c r="M1064" t="s">
        <v>151</v>
      </c>
      <c r="N1064" t="s">
        <v>80</v>
      </c>
      <c r="O1064" t="s">
        <v>89</v>
      </c>
      <c r="P1064" t="s">
        <v>49</v>
      </c>
      <c r="Q1064" t="s">
        <v>58</v>
      </c>
      <c r="R1064" s="6">
        <f>_xlfn.XLOOKUP(CleanedData[[#This Row],[Product]],'02_Lookup_Tables'!$A$2:$A$126,'02_Lookup_Tables'!$B$2:$B$126)</f>
        <v>755.66</v>
      </c>
      <c r="S1064" t="str">
        <f>VLOOKUP(CleanedData[[#This Row],[Product]],'02_Lookup_Tables'!$H$2:$I$126,2,FALSE)</f>
        <v>Home &amp; Living</v>
      </c>
      <c r="T1064" t="str">
        <f>VLOOKUP(CleanedData[[#This Row],[Province]],'02_Lookup_Tables'!$D$2:$E$10,2, FALSE)</f>
        <v>Central Region</v>
      </c>
      <c r="U1064" t="str" cm="1">
        <f t="array" ref="U1064">_xlfn.IFS(CleanedData[[#This Row],[Purchase Amount]]&lt;500,"Low",
CleanedData[[#This Row],[Purchase Amount]]&lt;5000,"Medium",
TRUE,"High")</f>
        <v>Medium</v>
      </c>
      <c r="V1064" t="str">
        <f>TEXT(CleanedData[[#This Row],[Date]],"mmmm")</f>
        <v>December</v>
      </c>
      <c r="W1064" t="str">
        <f>"Q"&amp;ROUNDUP(MONTH(CleanedData[[#This Row],[Date]])/3,0)</f>
        <v>Q4</v>
      </c>
      <c r="X1064" t="str">
        <f>IF(CleanedData[[#This Row],[Purchase Amount]]&gt;=5000,"Yes","No")</f>
        <v>No</v>
      </c>
      <c r="Y1064">
        <f>IF(CleanedData[[#This Row],[Recommend]]="Yes",1,0)</f>
        <v>0</v>
      </c>
      <c r="Z1064" s="6">
        <f>CleanedData[[#This Row],[Purchase Amount]]*0.15</f>
        <v>113.34899999999999</v>
      </c>
      <c r="AA1064" s="6">
        <f>CleanedData[[#This Row],[Purchase Amount]]*1.15</f>
        <v>869.0089999999999</v>
      </c>
    </row>
    <row r="1065" spans="1:27" x14ac:dyDescent="0.3">
      <c r="A1065">
        <v>1249</v>
      </c>
      <c r="B1065" t="s">
        <v>1290</v>
      </c>
      <c r="C1065" s="1">
        <v>45925</v>
      </c>
      <c r="D1065">
        <v>64</v>
      </c>
      <c r="E1065" t="s">
        <v>52</v>
      </c>
      <c r="F1065" t="s">
        <v>108</v>
      </c>
      <c r="G1065" t="s">
        <v>150</v>
      </c>
      <c r="H1065">
        <v>1</v>
      </c>
      <c r="I1065" t="s">
        <v>45</v>
      </c>
      <c r="J1065" t="s">
        <v>74</v>
      </c>
      <c r="K1065" t="s">
        <v>55</v>
      </c>
      <c r="L1065" t="s">
        <v>45</v>
      </c>
      <c r="M1065" t="s">
        <v>156</v>
      </c>
      <c r="N1065" t="s">
        <v>80</v>
      </c>
      <c r="O1065" t="s">
        <v>148</v>
      </c>
      <c r="P1065" t="s">
        <v>70</v>
      </c>
      <c r="Q1065" t="s">
        <v>50</v>
      </c>
      <c r="R1065" s="6">
        <f>_xlfn.XLOOKUP(CleanedData[[#This Row],[Product]],'02_Lookup_Tables'!$A$2:$A$126,'02_Lookup_Tables'!$B$2:$B$126)</f>
        <v>14808.31</v>
      </c>
      <c r="S1065" t="str">
        <f>VLOOKUP(CleanedData[[#This Row],[Product]],'02_Lookup_Tables'!$H$2:$I$126,2,FALSE)</f>
        <v>Electronics</v>
      </c>
      <c r="T1065" t="str">
        <f>VLOOKUP(CleanedData[[#This Row],[Province]],'02_Lookup_Tables'!$D$2:$E$10,2, FALSE)</f>
        <v>Gauteng Region</v>
      </c>
      <c r="U1065" t="str" cm="1">
        <f t="array" ref="U1065">_xlfn.IFS(CleanedData[[#This Row],[Purchase Amount]]&lt;500,"Low",
CleanedData[[#This Row],[Purchase Amount]]&lt;5000,"Medium",
TRUE,"High")</f>
        <v>High</v>
      </c>
      <c r="V1065" t="str">
        <f>TEXT(CleanedData[[#This Row],[Date]],"mmmm")</f>
        <v>September</v>
      </c>
      <c r="W1065" t="str">
        <f>"Q"&amp;ROUNDUP(MONTH(CleanedData[[#This Row],[Date]])/3,0)</f>
        <v>Q3</v>
      </c>
      <c r="X1065" t="str">
        <f>IF(CleanedData[[#This Row],[Purchase Amount]]&gt;=5000,"Yes","No")</f>
        <v>Yes</v>
      </c>
      <c r="Y1065">
        <f>IF(CleanedData[[#This Row],[Recommend]]="Yes",1,0)</f>
        <v>1</v>
      </c>
      <c r="Z1065" s="6">
        <f>CleanedData[[#This Row],[Purchase Amount]]*0.15</f>
        <v>2221.2464999999997</v>
      </c>
      <c r="AA1065" s="6">
        <f>CleanedData[[#This Row],[Purchase Amount]]*1.15</f>
        <v>17029.556499999999</v>
      </c>
    </row>
    <row r="1066" spans="1:27" x14ac:dyDescent="0.3">
      <c r="A1066">
        <v>1250</v>
      </c>
      <c r="B1066" t="s">
        <v>1291</v>
      </c>
      <c r="C1066" s="1">
        <v>45693</v>
      </c>
      <c r="D1066">
        <v>39</v>
      </c>
      <c r="E1066" t="s">
        <v>60</v>
      </c>
      <c r="F1066" t="s">
        <v>125</v>
      </c>
      <c r="G1066" t="s">
        <v>472</v>
      </c>
      <c r="H1066">
        <v>3</v>
      </c>
      <c r="I1066" t="s">
        <v>42</v>
      </c>
      <c r="J1066" t="s">
        <v>63</v>
      </c>
      <c r="K1066" t="s">
        <v>44</v>
      </c>
      <c r="L1066" t="s">
        <v>45</v>
      </c>
      <c r="M1066" t="s">
        <v>88</v>
      </c>
      <c r="N1066" t="s">
        <v>48</v>
      </c>
      <c r="O1066" t="s">
        <v>89</v>
      </c>
      <c r="P1066" t="s">
        <v>49</v>
      </c>
      <c r="Q1066" t="s">
        <v>81</v>
      </c>
      <c r="R1066" s="6">
        <f>_xlfn.XLOOKUP(CleanedData[[#This Row],[Product]],'02_Lookup_Tables'!$A$2:$A$126,'02_Lookup_Tables'!$B$2:$B$126)</f>
        <v>2216.12</v>
      </c>
      <c r="S1066" t="str">
        <f>VLOOKUP(CleanedData[[#This Row],[Product]],'02_Lookup_Tables'!$H$2:$I$126,2,FALSE)</f>
        <v>Beauty &amp; Personal Care</v>
      </c>
      <c r="T1066" t="str">
        <f>VLOOKUP(CleanedData[[#This Row],[Province]],'02_Lookup_Tables'!$D$2:$E$10,2, FALSE)</f>
        <v>Western Region</v>
      </c>
      <c r="U1066" t="str" cm="1">
        <f t="array" ref="U1066">_xlfn.IFS(CleanedData[[#This Row],[Purchase Amount]]&lt;500,"Low",
CleanedData[[#This Row],[Purchase Amount]]&lt;5000,"Medium",
TRUE,"High")</f>
        <v>Medium</v>
      </c>
      <c r="V1066" t="str">
        <f>TEXT(CleanedData[[#This Row],[Date]],"mmmm")</f>
        <v>February</v>
      </c>
      <c r="W1066" t="str">
        <f>"Q"&amp;ROUNDUP(MONTH(CleanedData[[#This Row],[Date]])/3,0)</f>
        <v>Q1</v>
      </c>
      <c r="X1066" t="str">
        <f>IF(CleanedData[[#This Row],[Purchase Amount]]&gt;=5000,"Yes","No")</f>
        <v>No</v>
      </c>
      <c r="Y1066">
        <f>IF(CleanedData[[#This Row],[Recommend]]="Yes",1,0)</f>
        <v>0</v>
      </c>
      <c r="Z1066" s="6">
        <f>CleanedData[[#This Row],[Purchase Amount]]*0.15</f>
        <v>332.41799999999995</v>
      </c>
      <c r="AA1066" s="6">
        <f>CleanedData[[#This Row],[Purchase Amount]]*1.15</f>
        <v>2548.5379999999996</v>
      </c>
    </row>
    <row r="1067" spans="1:27" x14ac:dyDescent="0.3">
      <c r="A1067">
        <v>1251</v>
      </c>
      <c r="B1067" t="s">
        <v>1292</v>
      </c>
      <c r="C1067" s="1">
        <v>45317</v>
      </c>
      <c r="D1067">
        <v>68</v>
      </c>
      <c r="E1067" t="s">
        <v>39</v>
      </c>
      <c r="F1067" t="s">
        <v>130</v>
      </c>
      <c r="G1067" t="s">
        <v>116</v>
      </c>
      <c r="H1067">
        <v>4</v>
      </c>
      <c r="I1067" t="s">
        <v>42</v>
      </c>
      <c r="J1067" t="s">
        <v>54</v>
      </c>
      <c r="K1067" t="s">
        <v>64</v>
      </c>
      <c r="L1067" t="s">
        <v>42</v>
      </c>
      <c r="M1067" t="s">
        <v>140</v>
      </c>
      <c r="N1067" t="s">
        <v>96</v>
      </c>
      <c r="O1067" t="s">
        <v>148</v>
      </c>
      <c r="P1067" t="s">
        <v>49</v>
      </c>
      <c r="Q1067" t="s">
        <v>97</v>
      </c>
      <c r="R1067" s="6">
        <f>_xlfn.XLOOKUP(CleanedData[[#This Row],[Product]],'02_Lookup_Tables'!$A$2:$A$126,'02_Lookup_Tables'!$B$2:$B$126)</f>
        <v>869.65</v>
      </c>
      <c r="S1067" t="str">
        <f>VLOOKUP(CleanedData[[#This Row],[Product]],'02_Lookup_Tables'!$H$2:$I$126,2,FALSE)</f>
        <v>Toys &amp; Games</v>
      </c>
      <c r="T1067" t="str">
        <f>VLOOKUP(CleanedData[[#This Row],[Province]],'02_Lookup_Tables'!$D$2:$E$10,2, FALSE)</f>
        <v>Eastern Region</v>
      </c>
      <c r="U1067" t="str" cm="1">
        <f t="array" ref="U1067">_xlfn.IFS(CleanedData[[#This Row],[Purchase Amount]]&lt;500,"Low",
CleanedData[[#This Row],[Purchase Amount]]&lt;5000,"Medium",
TRUE,"High")</f>
        <v>Medium</v>
      </c>
      <c r="V1067" t="str">
        <f>TEXT(CleanedData[[#This Row],[Date]],"mmmm")</f>
        <v>January</v>
      </c>
      <c r="W1067" t="str">
        <f>"Q"&amp;ROUNDUP(MONTH(CleanedData[[#This Row],[Date]])/3,0)</f>
        <v>Q1</v>
      </c>
      <c r="X1067" t="str">
        <f>IF(CleanedData[[#This Row],[Purchase Amount]]&gt;=5000,"Yes","No")</f>
        <v>No</v>
      </c>
      <c r="Y1067">
        <f>IF(CleanedData[[#This Row],[Recommend]]="Yes",1,0)</f>
        <v>0</v>
      </c>
      <c r="Z1067" s="6">
        <f>CleanedData[[#This Row],[Purchase Amount]]*0.15</f>
        <v>130.44749999999999</v>
      </c>
      <c r="AA1067" s="6">
        <f>CleanedData[[#This Row],[Purchase Amount]]*1.15</f>
        <v>1000.0974999999999</v>
      </c>
    </row>
    <row r="1068" spans="1:27" x14ac:dyDescent="0.3">
      <c r="A1068">
        <v>1252</v>
      </c>
      <c r="B1068" t="s">
        <v>1293</v>
      </c>
      <c r="C1068" s="1">
        <v>45987</v>
      </c>
      <c r="D1068">
        <v>38</v>
      </c>
      <c r="E1068" t="s">
        <v>60</v>
      </c>
      <c r="F1068" t="s">
        <v>72</v>
      </c>
      <c r="G1068" t="s">
        <v>118</v>
      </c>
      <c r="H1068">
        <v>5</v>
      </c>
      <c r="I1068" t="s">
        <v>42</v>
      </c>
      <c r="J1068" t="s">
        <v>54</v>
      </c>
      <c r="K1068" t="s">
        <v>55</v>
      </c>
      <c r="L1068" t="s">
        <v>42</v>
      </c>
      <c r="M1068" t="s">
        <v>208</v>
      </c>
      <c r="N1068" t="s">
        <v>57</v>
      </c>
      <c r="O1068" t="s">
        <v>89</v>
      </c>
      <c r="P1068" t="s">
        <v>70</v>
      </c>
      <c r="Q1068" t="s">
        <v>81</v>
      </c>
      <c r="R1068" s="6">
        <f>_xlfn.XLOOKUP(CleanedData[[#This Row],[Product]],'02_Lookup_Tables'!$A$2:$A$126,'02_Lookup_Tables'!$B$2:$B$126)</f>
        <v>368.99</v>
      </c>
      <c r="S1068" t="str">
        <f>VLOOKUP(CleanedData[[#This Row],[Product]],'02_Lookup_Tables'!$H$2:$I$126,2,FALSE)</f>
        <v>Accessories</v>
      </c>
      <c r="T1068" t="str">
        <f>VLOOKUP(CleanedData[[#This Row],[Province]],'02_Lookup_Tables'!$D$2:$E$10,2, FALSE)</f>
        <v>Central Region</v>
      </c>
      <c r="U1068" t="str" cm="1">
        <f t="array" ref="U1068">_xlfn.IFS(CleanedData[[#This Row],[Purchase Amount]]&lt;500,"Low",
CleanedData[[#This Row],[Purchase Amount]]&lt;5000,"Medium",
TRUE,"High")</f>
        <v>Low</v>
      </c>
      <c r="V1068" t="str">
        <f>TEXT(CleanedData[[#This Row],[Date]],"mmmm")</f>
        <v>November</v>
      </c>
      <c r="W1068" t="str">
        <f>"Q"&amp;ROUNDUP(MONTH(CleanedData[[#This Row],[Date]])/3,0)</f>
        <v>Q4</v>
      </c>
      <c r="X1068" t="str">
        <f>IF(CleanedData[[#This Row],[Purchase Amount]]&gt;=5000,"Yes","No")</f>
        <v>No</v>
      </c>
      <c r="Y1068">
        <f>IF(CleanedData[[#This Row],[Recommend]]="Yes",1,0)</f>
        <v>0</v>
      </c>
      <c r="Z1068" s="6">
        <f>CleanedData[[#This Row],[Purchase Amount]]*0.15</f>
        <v>55.348500000000001</v>
      </c>
      <c r="AA1068" s="6">
        <f>CleanedData[[#This Row],[Purchase Amount]]*1.15</f>
        <v>424.33849999999995</v>
      </c>
    </row>
    <row r="1069" spans="1:27" x14ac:dyDescent="0.3">
      <c r="A1069">
        <v>1253</v>
      </c>
      <c r="B1069" t="s">
        <v>1294</v>
      </c>
      <c r="C1069" s="1">
        <v>45496</v>
      </c>
      <c r="D1069">
        <v>45</v>
      </c>
      <c r="E1069" t="s">
        <v>52</v>
      </c>
      <c r="F1069" t="s">
        <v>61</v>
      </c>
      <c r="G1069" t="s">
        <v>109</v>
      </c>
      <c r="H1069">
        <v>3</v>
      </c>
      <c r="I1069" t="s">
        <v>45</v>
      </c>
      <c r="J1069" t="s">
        <v>74</v>
      </c>
      <c r="K1069" t="s">
        <v>44</v>
      </c>
      <c r="L1069" t="s">
        <v>45</v>
      </c>
      <c r="M1069" t="s">
        <v>123</v>
      </c>
      <c r="N1069" t="s">
        <v>48</v>
      </c>
      <c r="O1069" t="s">
        <v>89</v>
      </c>
      <c r="P1069" t="s">
        <v>49</v>
      </c>
      <c r="Q1069" t="s">
        <v>93</v>
      </c>
      <c r="R1069" s="6">
        <f>_xlfn.XLOOKUP(CleanedData[[#This Row],[Product]],'02_Lookup_Tables'!$A$2:$A$126,'02_Lookup_Tables'!$B$2:$B$126)</f>
        <v>228.08</v>
      </c>
      <c r="S1069" t="str">
        <f>VLOOKUP(CleanedData[[#This Row],[Product]],'02_Lookup_Tables'!$H$2:$I$126,2,FALSE)</f>
        <v>Apparel</v>
      </c>
      <c r="T1069" t="str">
        <f>VLOOKUP(CleanedData[[#This Row],[Province]],'02_Lookup_Tables'!$D$2:$E$10,2, FALSE)</f>
        <v>Southern Region</v>
      </c>
      <c r="U1069" t="str" cm="1">
        <f t="array" ref="U1069">_xlfn.IFS(CleanedData[[#This Row],[Purchase Amount]]&lt;500,"Low",
CleanedData[[#This Row],[Purchase Amount]]&lt;5000,"Medium",
TRUE,"High")</f>
        <v>Low</v>
      </c>
      <c r="V1069" t="str">
        <f>TEXT(CleanedData[[#This Row],[Date]],"mmmm")</f>
        <v>July</v>
      </c>
      <c r="W1069" t="str">
        <f>"Q"&amp;ROUNDUP(MONTH(CleanedData[[#This Row],[Date]])/3,0)</f>
        <v>Q3</v>
      </c>
      <c r="X1069" t="str">
        <f>IF(CleanedData[[#This Row],[Purchase Amount]]&gt;=5000,"Yes","No")</f>
        <v>No</v>
      </c>
      <c r="Y1069">
        <f>IF(CleanedData[[#This Row],[Recommend]]="Yes",1,0)</f>
        <v>1</v>
      </c>
      <c r="Z1069" s="6">
        <f>CleanedData[[#This Row],[Purchase Amount]]*0.15</f>
        <v>34.212000000000003</v>
      </c>
      <c r="AA1069" s="6">
        <f>CleanedData[[#This Row],[Purchase Amount]]*1.15</f>
        <v>262.29199999999997</v>
      </c>
    </row>
    <row r="1070" spans="1:27" x14ac:dyDescent="0.3">
      <c r="A1070">
        <v>1254</v>
      </c>
      <c r="B1070" t="s">
        <v>1295</v>
      </c>
      <c r="C1070" s="1">
        <v>45660</v>
      </c>
      <c r="D1070">
        <v>26</v>
      </c>
      <c r="E1070" t="s">
        <v>39</v>
      </c>
      <c r="F1070" t="s">
        <v>72</v>
      </c>
      <c r="G1070" t="s">
        <v>158</v>
      </c>
      <c r="H1070">
        <v>4</v>
      </c>
      <c r="I1070" t="s">
        <v>42</v>
      </c>
      <c r="J1070" t="s">
        <v>74</v>
      </c>
      <c r="K1070" t="s">
        <v>55</v>
      </c>
      <c r="L1070" t="s">
        <v>45</v>
      </c>
      <c r="M1070" t="s">
        <v>92</v>
      </c>
      <c r="N1070" t="s">
        <v>96</v>
      </c>
      <c r="O1070" t="s">
        <v>89</v>
      </c>
      <c r="P1070" t="s">
        <v>70</v>
      </c>
      <c r="Q1070" t="s">
        <v>58</v>
      </c>
      <c r="R1070" s="6">
        <f>_xlfn.XLOOKUP(CleanedData[[#This Row],[Product]],'02_Lookup_Tables'!$A$2:$A$126,'02_Lookup_Tables'!$B$2:$B$126)</f>
        <v>2962.6</v>
      </c>
      <c r="S1070" t="str">
        <f>VLOOKUP(CleanedData[[#This Row],[Product]],'02_Lookup_Tables'!$H$2:$I$126,2,FALSE)</f>
        <v>Sports &amp; Outdoors</v>
      </c>
      <c r="T1070" t="str">
        <f>VLOOKUP(CleanedData[[#This Row],[Province]],'02_Lookup_Tables'!$D$2:$E$10,2, FALSE)</f>
        <v>Central Region</v>
      </c>
      <c r="U1070" t="str" cm="1">
        <f t="array" ref="U1070">_xlfn.IFS(CleanedData[[#This Row],[Purchase Amount]]&lt;500,"Low",
CleanedData[[#This Row],[Purchase Amount]]&lt;5000,"Medium",
TRUE,"High")</f>
        <v>Medium</v>
      </c>
      <c r="V1070" t="str">
        <f>TEXT(CleanedData[[#This Row],[Date]],"mmmm")</f>
        <v>January</v>
      </c>
      <c r="W1070" t="str">
        <f>"Q"&amp;ROUNDUP(MONTH(CleanedData[[#This Row],[Date]])/3,0)</f>
        <v>Q1</v>
      </c>
      <c r="X1070" t="str">
        <f>IF(CleanedData[[#This Row],[Purchase Amount]]&gt;=5000,"Yes","No")</f>
        <v>No</v>
      </c>
      <c r="Y1070">
        <f>IF(CleanedData[[#This Row],[Recommend]]="Yes",1,0)</f>
        <v>0</v>
      </c>
      <c r="Z1070" s="6">
        <f>CleanedData[[#This Row],[Purchase Amount]]*0.15</f>
        <v>444.39</v>
      </c>
      <c r="AA1070" s="6">
        <f>CleanedData[[#This Row],[Purchase Amount]]*1.15</f>
        <v>3406.99</v>
      </c>
    </row>
    <row r="1071" spans="1:27" x14ac:dyDescent="0.3">
      <c r="A1071">
        <v>1255</v>
      </c>
      <c r="B1071" t="s">
        <v>1296</v>
      </c>
      <c r="C1071" s="1">
        <v>45532</v>
      </c>
      <c r="D1071">
        <v>59</v>
      </c>
      <c r="E1071" t="s">
        <v>60</v>
      </c>
      <c r="F1071" t="s">
        <v>72</v>
      </c>
      <c r="G1071" t="s">
        <v>331</v>
      </c>
      <c r="H1071">
        <v>5</v>
      </c>
      <c r="I1071" t="s">
        <v>45</v>
      </c>
      <c r="J1071" t="s">
        <v>63</v>
      </c>
      <c r="K1071" t="s">
        <v>64</v>
      </c>
      <c r="L1071" t="s">
        <v>42</v>
      </c>
      <c r="N1071" t="s">
        <v>57</v>
      </c>
      <c r="O1071" t="s">
        <v>134</v>
      </c>
      <c r="P1071" t="s">
        <v>8646</v>
      </c>
      <c r="Q1071" t="s">
        <v>50</v>
      </c>
      <c r="R1071" s="6">
        <f>_xlfn.XLOOKUP(CleanedData[[#This Row],[Product]],'02_Lookup_Tables'!$A$2:$A$126,'02_Lookup_Tables'!$B$2:$B$126)</f>
        <v>27.35</v>
      </c>
      <c r="S1071" t="str">
        <f>VLOOKUP(CleanedData[[#This Row],[Product]],'02_Lookup_Tables'!$H$2:$I$126,2,FALSE)</f>
        <v>Food</v>
      </c>
      <c r="T1071" t="str">
        <f>VLOOKUP(CleanedData[[#This Row],[Province]],'02_Lookup_Tables'!$D$2:$E$10,2, FALSE)</f>
        <v>Central Region</v>
      </c>
      <c r="U1071" t="str" cm="1">
        <f t="array" ref="U1071">_xlfn.IFS(CleanedData[[#This Row],[Purchase Amount]]&lt;500,"Low",
CleanedData[[#This Row],[Purchase Amount]]&lt;5000,"Medium",
TRUE,"High")</f>
        <v>Low</v>
      </c>
      <c r="V1071" t="str">
        <f>TEXT(CleanedData[[#This Row],[Date]],"mmmm")</f>
        <v>August</v>
      </c>
      <c r="W1071" t="str">
        <f>"Q"&amp;ROUNDUP(MONTH(CleanedData[[#This Row],[Date]])/3,0)</f>
        <v>Q3</v>
      </c>
      <c r="X1071" t="str">
        <f>IF(CleanedData[[#This Row],[Purchase Amount]]&gt;=5000,"Yes","No")</f>
        <v>No</v>
      </c>
      <c r="Y1071">
        <f>IF(CleanedData[[#This Row],[Recommend]]="Yes",1,0)</f>
        <v>1</v>
      </c>
      <c r="Z1071" s="6">
        <f>CleanedData[[#This Row],[Purchase Amount]]*0.15</f>
        <v>4.1025</v>
      </c>
      <c r="AA1071" s="6">
        <f>CleanedData[[#This Row],[Purchase Amount]]*1.15</f>
        <v>31.452500000000001</v>
      </c>
    </row>
    <row r="1072" spans="1:27" x14ac:dyDescent="0.3">
      <c r="A1072">
        <v>1256</v>
      </c>
      <c r="B1072" t="s">
        <v>1297</v>
      </c>
      <c r="C1072" s="1">
        <v>45931</v>
      </c>
      <c r="D1072">
        <v>29</v>
      </c>
      <c r="E1072" t="s">
        <v>60</v>
      </c>
      <c r="F1072" t="s">
        <v>77</v>
      </c>
      <c r="G1072" t="s">
        <v>41</v>
      </c>
      <c r="H1072">
        <v>5</v>
      </c>
      <c r="I1072" t="s">
        <v>45</v>
      </c>
      <c r="J1072" t="s">
        <v>63</v>
      </c>
      <c r="K1072" t="s">
        <v>64</v>
      </c>
      <c r="L1072" t="s">
        <v>42</v>
      </c>
      <c r="M1072" t="s">
        <v>196</v>
      </c>
      <c r="N1072" t="s">
        <v>57</v>
      </c>
      <c r="O1072" t="s">
        <v>89</v>
      </c>
      <c r="P1072" t="s">
        <v>70</v>
      </c>
      <c r="Q1072" t="s">
        <v>58</v>
      </c>
      <c r="R1072" s="6">
        <f>_xlfn.XLOOKUP(CleanedData[[#This Row],[Product]],'02_Lookup_Tables'!$A$2:$A$126,'02_Lookup_Tables'!$B$2:$B$126)</f>
        <v>2479.5700000000002</v>
      </c>
      <c r="S1072" t="str">
        <f>VLOOKUP(CleanedData[[#This Row],[Product]],'02_Lookup_Tables'!$H$2:$I$126,2,FALSE)</f>
        <v>Accessories</v>
      </c>
      <c r="T1072" t="str">
        <f>VLOOKUP(CleanedData[[#This Row],[Province]],'02_Lookup_Tables'!$D$2:$E$10,2, FALSE)</f>
        <v>Central Region</v>
      </c>
      <c r="U1072" t="str" cm="1">
        <f t="array" ref="U1072">_xlfn.IFS(CleanedData[[#This Row],[Purchase Amount]]&lt;500,"Low",
CleanedData[[#This Row],[Purchase Amount]]&lt;5000,"Medium",
TRUE,"High")</f>
        <v>Medium</v>
      </c>
      <c r="V1072" t="str">
        <f>TEXT(CleanedData[[#This Row],[Date]],"mmmm")</f>
        <v>October</v>
      </c>
      <c r="W1072" t="str">
        <f>"Q"&amp;ROUNDUP(MONTH(CleanedData[[#This Row],[Date]])/3,0)</f>
        <v>Q4</v>
      </c>
      <c r="X1072" t="str">
        <f>IF(CleanedData[[#This Row],[Purchase Amount]]&gt;=5000,"Yes","No")</f>
        <v>No</v>
      </c>
      <c r="Y1072">
        <f>IF(CleanedData[[#This Row],[Recommend]]="Yes",1,0)</f>
        <v>1</v>
      </c>
      <c r="Z1072" s="6">
        <f>CleanedData[[#This Row],[Purchase Amount]]*0.15</f>
        <v>371.93549999999999</v>
      </c>
      <c r="AA1072" s="6">
        <f>CleanedData[[#This Row],[Purchase Amount]]*1.15</f>
        <v>2851.5054999999998</v>
      </c>
    </row>
    <row r="1073" spans="1:27" x14ac:dyDescent="0.3">
      <c r="A1073">
        <v>1257</v>
      </c>
      <c r="B1073" t="s">
        <v>1298</v>
      </c>
      <c r="C1073" s="1">
        <v>45787</v>
      </c>
      <c r="D1073">
        <v>29</v>
      </c>
      <c r="E1073" t="s">
        <v>52</v>
      </c>
      <c r="F1073" t="s">
        <v>130</v>
      </c>
      <c r="G1073" t="s">
        <v>693</v>
      </c>
      <c r="H1073">
        <v>2</v>
      </c>
      <c r="I1073" t="s">
        <v>45</v>
      </c>
      <c r="J1073" t="s">
        <v>63</v>
      </c>
      <c r="K1073" t="s">
        <v>44</v>
      </c>
      <c r="L1073" t="s">
        <v>42</v>
      </c>
      <c r="M1073" t="s">
        <v>231</v>
      </c>
      <c r="N1073" t="s">
        <v>47</v>
      </c>
      <c r="O1073" t="s">
        <v>89</v>
      </c>
      <c r="P1073" t="s">
        <v>49</v>
      </c>
      <c r="Q1073" t="s">
        <v>58</v>
      </c>
      <c r="R1073" s="6">
        <f>_xlfn.XLOOKUP(CleanedData[[#This Row],[Product]],'02_Lookup_Tables'!$A$2:$A$126,'02_Lookup_Tables'!$B$2:$B$126)</f>
        <v>618.72</v>
      </c>
      <c r="S1073" t="str">
        <f>VLOOKUP(CleanedData[[#This Row],[Product]],'02_Lookup_Tables'!$H$2:$I$126,2,FALSE)</f>
        <v>Sports &amp; Outdoors</v>
      </c>
      <c r="T1073" t="str">
        <f>VLOOKUP(CleanedData[[#This Row],[Province]],'02_Lookup_Tables'!$D$2:$E$10,2, FALSE)</f>
        <v>Eastern Region</v>
      </c>
      <c r="U1073" t="str" cm="1">
        <f t="array" ref="U1073">_xlfn.IFS(CleanedData[[#This Row],[Purchase Amount]]&lt;500,"Low",
CleanedData[[#This Row],[Purchase Amount]]&lt;5000,"Medium",
TRUE,"High")</f>
        <v>Medium</v>
      </c>
      <c r="V1073" t="str">
        <f>TEXT(CleanedData[[#This Row],[Date]],"mmmm")</f>
        <v>May</v>
      </c>
      <c r="W1073" t="str">
        <f>"Q"&amp;ROUNDUP(MONTH(CleanedData[[#This Row],[Date]])/3,0)</f>
        <v>Q2</v>
      </c>
      <c r="X1073" t="str">
        <f>IF(CleanedData[[#This Row],[Purchase Amount]]&gt;=5000,"Yes","No")</f>
        <v>No</v>
      </c>
      <c r="Y1073">
        <f>IF(CleanedData[[#This Row],[Recommend]]="Yes",1,0)</f>
        <v>1</v>
      </c>
      <c r="Z1073" s="6">
        <f>CleanedData[[#This Row],[Purchase Amount]]*0.15</f>
        <v>92.808000000000007</v>
      </c>
      <c r="AA1073" s="6">
        <f>CleanedData[[#This Row],[Purchase Amount]]*1.15</f>
        <v>711.52800000000002</v>
      </c>
    </row>
    <row r="1074" spans="1:27" x14ac:dyDescent="0.3">
      <c r="A1074">
        <v>1258</v>
      </c>
      <c r="B1074" t="s">
        <v>1299</v>
      </c>
      <c r="C1074" s="1">
        <v>45954</v>
      </c>
      <c r="D1074">
        <v>32</v>
      </c>
      <c r="E1074" t="s">
        <v>60</v>
      </c>
      <c r="F1074" t="s">
        <v>108</v>
      </c>
      <c r="G1074" t="s">
        <v>142</v>
      </c>
      <c r="H1074">
        <v>3</v>
      </c>
      <c r="I1074" t="s">
        <v>45</v>
      </c>
      <c r="J1074" t="s">
        <v>54</v>
      </c>
      <c r="K1074" t="s">
        <v>55</v>
      </c>
      <c r="L1074" t="s">
        <v>45</v>
      </c>
      <c r="M1074" t="s">
        <v>112</v>
      </c>
      <c r="N1074" t="s">
        <v>48</v>
      </c>
      <c r="O1074" t="s">
        <v>48</v>
      </c>
      <c r="P1074" t="s">
        <v>70</v>
      </c>
      <c r="Q1074" t="s">
        <v>58</v>
      </c>
      <c r="R1074" s="6">
        <f>_xlfn.XLOOKUP(CleanedData[[#This Row],[Product]],'02_Lookup_Tables'!$A$2:$A$126,'02_Lookup_Tables'!$B$2:$B$126)</f>
        <v>44114.21</v>
      </c>
      <c r="S1074" t="str">
        <f>VLOOKUP(CleanedData[[#This Row],[Product]],'02_Lookup_Tables'!$H$2:$I$126,2,FALSE)</f>
        <v>Electronics</v>
      </c>
      <c r="T1074" t="str">
        <f>VLOOKUP(CleanedData[[#This Row],[Province]],'02_Lookup_Tables'!$D$2:$E$10,2, FALSE)</f>
        <v>Gauteng Region</v>
      </c>
      <c r="U1074" t="str" cm="1">
        <f t="array" ref="U1074">_xlfn.IFS(CleanedData[[#This Row],[Purchase Amount]]&lt;500,"Low",
CleanedData[[#This Row],[Purchase Amount]]&lt;5000,"Medium",
TRUE,"High")</f>
        <v>High</v>
      </c>
      <c r="V1074" t="str">
        <f>TEXT(CleanedData[[#This Row],[Date]],"mmmm")</f>
        <v>October</v>
      </c>
      <c r="W1074" t="str">
        <f>"Q"&amp;ROUNDUP(MONTH(CleanedData[[#This Row],[Date]])/3,0)</f>
        <v>Q4</v>
      </c>
      <c r="X1074" t="str">
        <f>IF(CleanedData[[#This Row],[Purchase Amount]]&gt;=5000,"Yes","No")</f>
        <v>Yes</v>
      </c>
      <c r="Y1074">
        <f>IF(CleanedData[[#This Row],[Recommend]]="Yes",1,0)</f>
        <v>1</v>
      </c>
      <c r="Z1074" s="6">
        <f>CleanedData[[#This Row],[Purchase Amount]]*0.15</f>
        <v>6617.1314999999995</v>
      </c>
      <c r="AA1074" s="6">
        <f>CleanedData[[#This Row],[Purchase Amount]]*1.15</f>
        <v>50731.341499999995</v>
      </c>
    </row>
    <row r="1075" spans="1:27" x14ac:dyDescent="0.3">
      <c r="A1075">
        <v>1260</v>
      </c>
      <c r="B1075" t="s">
        <v>1300</v>
      </c>
      <c r="C1075" s="1">
        <v>45702</v>
      </c>
      <c r="D1075">
        <v>43</v>
      </c>
      <c r="E1075" t="s">
        <v>52</v>
      </c>
      <c r="F1075" t="s">
        <v>61</v>
      </c>
      <c r="G1075" t="s">
        <v>139</v>
      </c>
      <c r="H1075">
        <v>4</v>
      </c>
      <c r="I1075" t="s">
        <v>42</v>
      </c>
      <c r="J1075" t="s">
        <v>54</v>
      </c>
      <c r="K1075" t="s">
        <v>55</v>
      </c>
      <c r="L1075" t="s">
        <v>42</v>
      </c>
      <c r="M1075" t="s">
        <v>79</v>
      </c>
      <c r="N1075" t="s">
        <v>96</v>
      </c>
      <c r="O1075" t="s">
        <v>89</v>
      </c>
      <c r="P1075" t="s">
        <v>70</v>
      </c>
      <c r="Q1075" t="s">
        <v>81</v>
      </c>
      <c r="R1075" s="6">
        <f>_xlfn.XLOOKUP(CleanedData[[#This Row],[Product]],'02_Lookup_Tables'!$A$2:$A$126,'02_Lookup_Tables'!$B$2:$B$126)</f>
        <v>2340.5700000000002</v>
      </c>
      <c r="S1075" t="str">
        <f>VLOOKUP(CleanedData[[#This Row],[Product]],'02_Lookup_Tables'!$H$2:$I$126,2,FALSE)</f>
        <v>Apparel</v>
      </c>
      <c r="T1075" t="str">
        <f>VLOOKUP(CleanedData[[#This Row],[Province]],'02_Lookup_Tables'!$D$2:$E$10,2, FALSE)</f>
        <v>Southern Region</v>
      </c>
      <c r="U1075" t="str" cm="1">
        <f t="array" ref="U1075">_xlfn.IFS(CleanedData[[#This Row],[Purchase Amount]]&lt;500,"Low",
CleanedData[[#This Row],[Purchase Amount]]&lt;5000,"Medium",
TRUE,"High")</f>
        <v>Medium</v>
      </c>
      <c r="V1075" t="str">
        <f>TEXT(CleanedData[[#This Row],[Date]],"mmmm")</f>
        <v>February</v>
      </c>
      <c r="W1075" t="str">
        <f>"Q"&amp;ROUNDUP(MONTH(CleanedData[[#This Row],[Date]])/3,0)</f>
        <v>Q1</v>
      </c>
      <c r="X1075" t="str">
        <f>IF(CleanedData[[#This Row],[Purchase Amount]]&gt;=5000,"Yes","No")</f>
        <v>No</v>
      </c>
      <c r="Y1075">
        <f>IF(CleanedData[[#This Row],[Recommend]]="Yes",1,0)</f>
        <v>0</v>
      </c>
      <c r="Z1075" s="6">
        <f>CleanedData[[#This Row],[Purchase Amount]]*0.15</f>
        <v>351.08550000000002</v>
      </c>
      <c r="AA1075" s="6">
        <f>CleanedData[[#This Row],[Purchase Amount]]*1.15</f>
        <v>2691.6554999999998</v>
      </c>
    </row>
    <row r="1076" spans="1:27" x14ac:dyDescent="0.3">
      <c r="A1076">
        <v>1261</v>
      </c>
      <c r="B1076" t="s">
        <v>1301</v>
      </c>
      <c r="C1076" s="1">
        <v>45612</v>
      </c>
      <c r="D1076">
        <v>39</v>
      </c>
      <c r="E1076" t="s">
        <v>39</v>
      </c>
      <c r="F1076" t="s">
        <v>72</v>
      </c>
      <c r="G1076" t="s">
        <v>144</v>
      </c>
      <c r="H1076">
        <v>2</v>
      </c>
      <c r="I1076" t="s">
        <v>42</v>
      </c>
      <c r="J1076" t="s">
        <v>43</v>
      </c>
      <c r="K1076" t="s">
        <v>55</v>
      </c>
      <c r="L1076" t="s">
        <v>45</v>
      </c>
      <c r="M1076" t="s">
        <v>112</v>
      </c>
      <c r="N1076" t="s">
        <v>47</v>
      </c>
      <c r="O1076" t="s">
        <v>48</v>
      </c>
      <c r="P1076" t="s">
        <v>49</v>
      </c>
      <c r="Q1076" t="s">
        <v>81</v>
      </c>
      <c r="R1076" s="6">
        <f>_xlfn.XLOOKUP(CleanedData[[#This Row],[Product]],'02_Lookup_Tables'!$A$2:$A$126,'02_Lookup_Tables'!$B$2:$B$126)</f>
        <v>4455.18</v>
      </c>
      <c r="S1076" t="str">
        <f>VLOOKUP(CleanedData[[#This Row],[Product]],'02_Lookup_Tables'!$H$2:$I$126,2,FALSE)</f>
        <v>Sports &amp; Outdoors</v>
      </c>
      <c r="T1076" t="str">
        <f>VLOOKUP(CleanedData[[#This Row],[Province]],'02_Lookup_Tables'!$D$2:$E$10,2, FALSE)</f>
        <v>Central Region</v>
      </c>
      <c r="U1076" t="str" cm="1">
        <f t="array" ref="U1076">_xlfn.IFS(CleanedData[[#This Row],[Purchase Amount]]&lt;500,"Low",
CleanedData[[#This Row],[Purchase Amount]]&lt;5000,"Medium",
TRUE,"High")</f>
        <v>Medium</v>
      </c>
      <c r="V1076" t="str">
        <f>TEXT(CleanedData[[#This Row],[Date]],"mmmm")</f>
        <v>November</v>
      </c>
      <c r="W1076" t="str">
        <f>"Q"&amp;ROUNDUP(MONTH(CleanedData[[#This Row],[Date]])/3,0)</f>
        <v>Q4</v>
      </c>
      <c r="X1076" t="str">
        <f>IF(CleanedData[[#This Row],[Purchase Amount]]&gt;=5000,"Yes","No")</f>
        <v>No</v>
      </c>
      <c r="Y1076">
        <f>IF(CleanedData[[#This Row],[Recommend]]="Yes",1,0)</f>
        <v>0</v>
      </c>
      <c r="Z1076" s="6">
        <f>CleanedData[[#This Row],[Purchase Amount]]*0.15</f>
        <v>668.27700000000004</v>
      </c>
      <c r="AA1076" s="6">
        <f>CleanedData[[#This Row],[Purchase Amount]]*1.15</f>
        <v>5123.4570000000003</v>
      </c>
    </row>
    <row r="1077" spans="1:27" x14ac:dyDescent="0.3">
      <c r="A1077">
        <v>1262</v>
      </c>
      <c r="B1077" t="s">
        <v>1302</v>
      </c>
      <c r="C1077" s="1">
        <v>45450</v>
      </c>
      <c r="D1077">
        <v>21</v>
      </c>
      <c r="E1077" t="s">
        <v>39</v>
      </c>
      <c r="F1077" t="s">
        <v>130</v>
      </c>
      <c r="G1077" t="s">
        <v>381</v>
      </c>
      <c r="H1077">
        <v>2</v>
      </c>
      <c r="I1077" t="s">
        <v>42</v>
      </c>
      <c r="J1077" t="s">
        <v>74</v>
      </c>
      <c r="K1077" t="s">
        <v>64</v>
      </c>
      <c r="L1077" t="s">
        <v>42</v>
      </c>
      <c r="M1077" t="s">
        <v>100</v>
      </c>
      <c r="N1077" t="s">
        <v>47</v>
      </c>
      <c r="O1077" t="s">
        <v>48</v>
      </c>
      <c r="P1077" t="s">
        <v>49</v>
      </c>
      <c r="Q1077" t="s">
        <v>66</v>
      </c>
      <c r="R1077" s="6">
        <f>_xlfn.XLOOKUP(CleanedData[[#This Row],[Product]],'02_Lookup_Tables'!$A$2:$A$126,'02_Lookup_Tables'!$B$2:$B$126)</f>
        <v>786.78</v>
      </c>
      <c r="S1077" t="str">
        <f>VLOOKUP(CleanedData[[#This Row],[Product]],'02_Lookup_Tables'!$H$2:$I$126,2,FALSE)</f>
        <v>Apparel</v>
      </c>
      <c r="T1077" t="str">
        <f>VLOOKUP(CleanedData[[#This Row],[Province]],'02_Lookup_Tables'!$D$2:$E$10,2, FALSE)</f>
        <v>Eastern Region</v>
      </c>
      <c r="U1077" t="str" cm="1">
        <f t="array" ref="U1077">_xlfn.IFS(CleanedData[[#This Row],[Purchase Amount]]&lt;500,"Low",
CleanedData[[#This Row],[Purchase Amount]]&lt;5000,"Medium",
TRUE,"High")</f>
        <v>Medium</v>
      </c>
      <c r="V1077" t="str">
        <f>TEXT(CleanedData[[#This Row],[Date]],"mmmm")</f>
        <v>June</v>
      </c>
      <c r="W1077" t="str">
        <f>"Q"&amp;ROUNDUP(MONTH(CleanedData[[#This Row],[Date]])/3,0)</f>
        <v>Q2</v>
      </c>
      <c r="X1077" t="str">
        <f>IF(CleanedData[[#This Row],[Purchase Amount]]&gt;=5000,"Yes","No")</f>
        <v>No</v>
      </c>
      <c r="Y1077">
        <f>IF(CleanedData[[#This Row],[Recommend]]="Yes",1,0)</f>
        <v>0</v>
      </c>
      <c r="Z1077" s="6">
        <f>CleanedData[[#This Row],[Purchase Amount]]*0.15</f>
        <v>118.017</v>
      </c>
      <c r="AA1077" s="6">
        <f>CleanedData[[#This Row],[Purchase Amount]]*1.15</f>
        <v>904.79699999999991</v>
      </c>
    </row>
    <row r="1078" spans="1:27" x14ac:dyDescent="0.3">
      <c r="A1078">
        <v>1263</v>
      </c>
      <c r="B1078" t="s">
        <v>1303</v>
      </c>
      <c r="C1078" s="1">
        <v>45704</v>
      </c>
      <c r="D1078">
        <v>33</v>
      </c>
      <c r="E1078" t="s">
        <v>39</v>
      </c>
      <c r="F1078" t="s">
        <v>40</v>
      </c>
      <c r="G1078" t="s">
        <v>114</v>
      </c>
      <c r="H1078">
        <v>4</v>
      </c>
      <c r="I1078" t="s">
        <v>42</v>
      </c>
      <c r="J1078" t="s">
        <v>63</v>
      </c>
      <c r="K1078" t="s">
        <v>44</v>
      </c>
      <c r="L1078" t="s">
        <v>45</v>
      </c>
      <c r="M1078" t="s">
        <v>180</v>
      </c>
      <c r="N1078" t="s">
        <v>96</v>
      </c>
      <c r="O1078" t="s">
        <v>89</v>
      </c>
      <c r="P1078" t="s">
        <v>70</v>
      </c>
      <c r="Q1078" t="s">
        <v>58</v>
      </c>
      <c r="R1078" s="6">
        <f>_xlfn.XLOOKUP(CleanedData[[#This Row],[Product]],'02_Lookup_Tables'!$A$2:$A$126,'02_Lookup_Tables'!$B$2:$B$126)</f>
        <v>1440.59</v>
      </c>
      <c r="S1078" t="str">
        <f>VLOOKUP(CleanedData[[#This Row],[Product]],'02_Lookup_Tables'!$H$2:$I$126,2,FALSE)</f>
        <v>Beauty &amp; Personal Care</v>
      </c>
      <c r="T1078" t="str">
        <f>VLOOKUP(CleanedData[[#This Row],[Province]],'02_Lookup_Tables'!$D$2:$E$10,2, FALSE)</f>
        <v>Northern Region</v>
      </c>
      <c r="U1078" t="str" cm="1">
        <f t="array" ref="U1078">_xlfn.IFS(CleanedData[[#This Row],[Purchase Amount]]&lt;500,"Low",
CleanedData[[#This Row],[Purchase Amount]]&lt;5000,"Medium",
TRUE,"High")</f>
        <v>Medium</v>
      </c>
      <c r="V1078" t="str">
        <f>TEXT(CleanedData[[#This Row],[Date]],"mmmm")</f>
        <v>February</v>
      </c>
      <c r="W1078" t="str">
        <f>"Q"&amp;ROUNDUP(MONTH(CleanedData[[#This Row],[Date]])/3,0)</f>
        <v>Q1</v>
      </c>
      <c r="X1078" t="str">
        <f>IF(CleanedData[[#This Row],[Purchase Amount]]&gt;=5000,"Yes","No")</f>
        <v>No</v>
      </c>
      <c r="Y1078">
        <f>IF(CleanedData[[#This Row],[Recommend]]="Yes",1,0)</f>
        <v>0</v>
      </c>
      <c r="Z1078" s="6">
        <f>CleanedData[[#This Row],[Purchase Amount]]*0.15</f>
        <v>216.08849999999998</v>
      </c>
      <c r="AA1078" s="6">
        <f>CleanedData[[#This Row],[Purchase Amount]]*1.15</f>
        <v>1656.6784999999998</v>
      </c>
    </row>
    <row r="1079" spans="1:27" x14ac:dyDescent="0.3">
      <c r="A1079">
        <v>1264</v>
      </c>
      <c r="B1079" t="s">
        <v>1304</v>
      </c>
      <c r="C1079" s="1">
        <v>45865</v>
      </c>
      <c r="D1079">
        <v>68</v>
      </c>
      <c r="E1079" t="s">
        <v>39</v>
      </c>
      <c r="F1079" t="s">
        <v>125</v>
      </c>
      <c r="G1079" t="s">
        <v>227</v>
      </c>
      <c r="H1079">
        <v>3</v>
      </c>
      <c r="I1079" t="s">
        <v>42</v>
      </c>
      <c r="J1079" t="s">
        <v>69</v>
      </c>
      <c r="K1079" t="s">
        <v>64</v>
      </c>
      <c r="L1079" t="s">
        <v>45</v>
      </c>
      <c r="M1079" t="s">
        <v>85</v>
      </c>
      <c r="N1079" t="s">
        <v>48</v>
      </c>
      <c r="O1079" t="s">
        <v>48</v>
      </c>
      <c r="P1079" t="s">
        <v>70</v>
      </c>
      <c r="Q1079" t="s">
        <v>97</v>
      </c>
      <c r="R1079" s="6">
        <f>_xlfn.XLOOKUP(CleanedData[[#This Row],[Product]],'02_Lookup_Tables'!$A$2:$A$126,'02_Lookup_Tables'!$B$2:$B$126)</f>
        <v>22574.95</v>
      </c>
      <c r="S1079" t="str">
        <f>VLOOKUP(CleanedData[[#This Row],[Product]],'02_Lookup_Tables'!$H$2:$I$126,2,FALSE)</f>
        <v>Electronics</v>
      </c>
      <c r="T1079" t="str">
        <f>VLOOKUP(CleanedData[[#This Row],[Province]],'02_Lookup_Tables'!$D$2:$E$10,2, FALSE)</f>
        <v>Western Region</v>
      </c>
      <c r="U1079" t="str" cm="1">
        <f t="array" ref="U1079">_xlfn.IFS(CleanedData[[#This Row],[Purchase Amount]]&lt;500,"Low",
CleanedData[[#This Row],[Purchase Amount]]&lt;5000,"Medium",
TRUE,"High")</f>
        <v>High</v>
      </c>
      <c r="V1079" t="str">
        <f>TEXT(CleanedData[[#This Row],[Date]],"mmmm")</f>
        <v>July</v>
      </c>
      <c r="W1079" t="str">
        <f>"Q"&amp;ROUNDUP(MONTH(CleanedData[[#This Row],[Date]])/3,0)</f>
        <v>Q3</v>
      </c>
      <c r="X1079" t="str">
        <f>IF(CleanedData[[#This Row],[Purchase Amount]]&gt;=5000,"Yes","No")</f>
        <v>Yes</v>
      </c>
      <c r="Y1079">
        <f>IF(CleanedData[[#This Row],[Recommend]]="Yes",1,0)</f>
        <v>0</v>
      </c>
      <c r="Z1079" s="6">
        <f>CleanedData[[#This Row],[Purchase Amount]]*0.15</f>
        <v>3386.2424999999998</v>
      </c>
      <c r="AA1079" s="6">
        <f>CleanedData[[#This Row],[Purchase Amount]]*1.15</f>
        <v>25961.192499999997</v>
      </c>
    </row>
    <row r="1080" spans="1:27" x14ac:dyDescent="0.3">
      <c r="A1080">
        <v>1266</v>
      </c>
      <c r="B1080" t="s">
        <v>1305</v>
      </c>
      <c r="C1080" s="1">
        <v>45445</v>
      </c>
      <c r="D1080">
        <v>18</v>
      </c>
      <c r="E1080" t="s">
        <v>39</v>
      </c>
      <c r="F1080" t="s">
        <v>40</v>
      </c>
      <c r="G1080" t="s">
        <v>160</v>
      </c>
      <c r="H1080">
        <v>2</v>
      </c>
      <c r="I1080" t="s">
        <v>42</v>
      </c>
      <c r="J1080" t="s">
        <v>43</v>
      </c>
      <c r="K1080" t="s">
        <v>55</v>
      </c>
      <c r="L1080" t="s">
        <v>45</v>
      </c>
      <c r="M1080" t="s">
        <v>140</v>
      </c>
      <c r="N1080" t="s">
        <v>47</v>
      </c>
      <c r="O1080" t="s">
        <v>148</v>
      </c>
      <c r="P1080" t="s">
        <v>70</v>
      </c>
      <c r="Q1080" t="s">
        <v>66</v>
      </c>
      <c r="R1080" s="6">
        <f>_xlfn.XLOOKUP(CleanedData[[#This Row],[Product]],'02_Lookup_Tables'!$A$2:$A$126,'02_Lookup_Tables'!$B$2:$B$126)</f>
        <v>294.33</v>
      </c>
      <c r="S1080" t="str">
        <f>VLOOKUP(CleanedData[[#This Row],[Product]],'02_Lookup_Tables'!$H$2:$I$126,2,FALSE)</f>
        <v>Toys &amp; Games</v>
      </c>
      <c r="T1080" t="str">
        <f>VLOOKUP(CleanedData[[#This Row],[Province]],'02_Lookup_Tables'!$D$2:$E$10,2, FALSE)</f>
        <v>Northern Region</v>
      </c>
      <c r="U1080" t="str" cm="1">
        <f t="array" ref="U1080">_xlfn.IFS(CleanedData[[#This Row],[Purchase Amount]]&lt;500,"Low",
CleanedData[[#This Row],[Purchase Amount]]&lt;5000,"Medium",
TRUE,"High")</f>
        <v>Low</v>
      </c>
      <c r="V1080" t="str">
        <f>TEXT(CleanedData[[#This Row],[Date]],"mmmm")</f>
        <v>June</v>
      </c>
      <c r="W1080" t="str">
        <f>"Q"&amp;ROUNDUP(MONTH(CleanedData[[#This Row],[Date]])/3,0)</f>
        <v>Q2</v>
      </c>
      <c r="X1080" t="str">
        <f>IF(CleanedData[[#This Row],[Purchase Amount]]&gt;=5000,"Yes","No")</f>
        <v>No</v>
      </c>
      <c r="Y1080">
        <f>IF(CleanedData[[#This Row],[Recommend]]="Yes",1,0)</f>
        <v>0</v>
      </c>
      <c r="Z1080" s="6">
        <f>CleanedData[[#This Row],[Purchase Amount]]*0.15</f>
        <v>44.149499999999996</v>
      </c>
      <c r="AA1080" s="6">
        <f>CleanedData[[#This Row],[Purchase Amount]]*1.15</f>
        <v>338.47949999999997</v>
      </c>
    </row>
    <row r="1081" spans="1:27" x14ac:dyDescent="0.3">
      <c r="A1081">
        <v>1267</v>
      </c>
      <c r="B1081" t="s">
        <v>1306</v>
      </c>
      <c r="C1081" s="1">
        <v>45920</v>
      </c>
      <c r="D1081">
        <v>50</v>
      </c>
      <c r="E1081" t="s">
        <v>52</v>
      </c>
      <c r="F1081" t="s">
        <v>61</v>
      </c>
      <c r="G1081" t="s">
        <v>303</v>
      </c>
      <c r="H1081">
        <v>2</v>
      </c>
      <c r="I1081" t="s">
        <v>45</v>
      </c>
      <c r="J1081" t="s">
        <v>74</v>
      </c>
      <c r="K1081" t="s">
        <v>55</v>
      </c>
      <c r="L1081" t="s">
        <v>42</v>
      </c>
      <c r="M1081" t="s">
        <v>88</v>
      </c>
      <c r="N1081" t="s">
        <v>47</v>
      </c>
      <c r="O1081" t="s">
        <v>89</v>
      </c>
      <c r="P1081" t="s">
        <v>49</v>
      </c>
      <c r="Q1081" t="s">
        <v>93</v>
      </c>
      <c r="R1081" s="6">
        <f>_xlfn.XLOOKUP(CleanedData[[#This Row],[Product]],'02_Lookup_Tables'!$A$2:$A$126,'02_Lookup_Tables'!$B$2:$B$126)</f>
        <v>4841.7700000000004</v>
      </c>
      <c r="S1081" t="str">
        <f>VLOOKUP(CleanedData[[#This Row],[Product]],'02_Lookup_Tables'!$H$2:$I$126,2,FALSE)</f>
        <v>Home &amp; Living</v>
      </c>
      <c r="T1081" t="str">
        <f>VLOOKUP(CleanedData[[#This Row],[Province]],'02_Lookup_Tables'!$D$2:$E$10,2, FALSE)</f>
        <v>Southern Region</v>
      </c>
      <c r="U1081" t="str" cm="1">
        <f t="array" ref="U1081">_xlfn.IFS(CleanedData[[#This Row],[Purchase Amount]]&lt;500,"Low",
CleanedData[[#This Row],[Purchase Amount]]&lt;5000,"Medium",
TRUE,"High")</f>
        <v>Medium</v>
      </c>
      <c r="V1081" t="str">
        <f>TEXT(CleanedData[[#This Row],[Date]],"mmmm")</f>
        <v>September</v>
      </c>
      <c r="W1081" t="str">
        <f>"Q"&amp;ROUNDUP(MONTH(CleanedData[[#This Row],[Date]])/3,0)</f>
        <v>Q3</v>
      </c>
      <c r="X1081" t="str">
        <f>IF(CleanedData[[#This Row],[Purchase Amount]]&gt;=5000,"Yes","No")</f>
        <v>No</v>
      </c>
      <c r="Y1081">
        <f>IF(CleanedData[[#This Row],[Recommend]]="Yes",1,0)</f>
        <v>1</v>
      </c>
      <c r="Z1081" s="6">
        <f>CleanedData[[#This Row],[Purchase Amount]]*0.15</f>
        <v>726.26550000000009</v>
      </c>
      <c r="AA1081" s="6">
        <f>CleanedData[[#This Row],[Purchase Amount]]*1.15</f>
        <v>5568.0355</v>
      </c>
    </row>
    <row r="1082" spans="1:27" x14ac:dyDescent="0.3">
      <c r="A1082">
        <v>1268</v>
      </c>
      <c r="B1082" t="s">
        <v>1307</v>
      </c>
      <c r="C1082" s="1">
        <v>45736</v>
      </c>
      <c r="D1082">
        <v>22</v>
      </c>
      <c r="E1082" t="s">
        <v>60</v>
      </c>
      <c r="F1082" t="s">
        <v>61</v>
      </c>
      <c r="G1082" t="s">
        <v>280</v>
      </c>
      <c r="H1082">
        <v>1</v>
      </c>
      <c r="I1082" t="s">
        <v>45</v>
      </c>
      <c r="J1082" t="s">
        <v>43</v>
      </c>
      <c r="K1082" t="s">
        <v>44</v>
      </c>
      <c r="L1082" t="s">
        <v>42</v>
      </c>
      <c r="M1082" t="s">
        <v>184</v>
      </c>
      <c r="N1082" t="s">
        <v>80</v>
      </c>
      <c r="O1082" t="s">
        <v>148</v>
      </c>
      <c r="P1082" t="s">
        <v>70</v>
      </c>
      <c r="Q1082" t="s">
        <v>66</v>
      </c>
      <c r="R1082" s="6">
        <f>_xlfn.XLOOKUP(CleanedData[[#This Row],[Product]],'02_Lookup_Tables'!$A$2:$A$126,'02_Lookup_Tables'!$B$2:$B$126)</f>
        <v>759.97</v>
      </c>
      <c r="S1082" t="str">
        <f>VLOOKUP(CleanedData[[#This Row],[Product]],'02_Lookup_Tables'!$H$2:$I$126,2,FALSE)</f>
        <v>Apparel</v>
      </c>
      <c r="T1082" t="str">
        <f>VLOOKUP(CleanedData[[#This Row],[Province]],'02_Lookup_Tables'!$D$2:$E$10,2, FALSE)</f>
        <v>Southern Region</v>
      </c>
      <c r="U1082" t="str" cm="1">
        <f t="array" ref="U1082">_xlfn.IFS(CleanedData[[#This Row],[Purchase Amount]]&lt;500,"Low",
CleanedData[[#This Row],[Purchase Amount]]&lt;5000,"Medium",
TRUE,"High")</f>
        <v>Medium</v>
      </c>
      <c r="V1082" t="str">
        <f>TEXT(CleanedData[[#This Row],[Date]],"mmmm")</f>
        <v>March</v>
      </c>
      <c r="W1082" t="str">
        <f>"Q"&amp;ROUNDUP(MONTH(CleanedData[[#This Row],[Date]])/3,0)</f>
        <v>Q1</v>
      </c>
      <c r="X1082" t="str">
        <f>IF(CleanedData[[#This Row],[Purchase Amount]]&gt;=5000,"Yes","No")</f>
        <v>No</v>
      </c>
      <c r="Y1082">
        <f>IF(CleanedData[[#This Row],[Recommend]]="Yes",1,0)</f>
        <v>1</v>
      </c>
      <c r="Z1082" s="6">
        <f>CleanedData[[#This Row],[Purchase Amount]]*0.15</f>
        <v>113.99550000000001</v>
      </c>
      <c r="AA1082" s="6">
        <f>CleanedData[[#This Row],[Purchase Amount]]*1.15</f>
        <v>873.96550000000002</v>
      </c>
    </row>
    <row r="1083" spans="1:27" x14ac:dyDescent="0.3">
      <c r="A1083">
        <v>1269</v>
      </c>
      <c r="B1083" t="s">
        <v>1308</v>
      </c>
      <c r="C1083" s="1">
        <v>45853</v>
      </c>
      <c r="D1083">
        <v>34</v>
      </c>
      <c r="E1083" t="s">
        <v>52</v>
      </c>
      <c r="F1083" t="s">
        <v>40</v>
      </c>
      <c r="G1083" t="s">
        <v>168</v>
      </c>
      <c r="H1083">
        <v>3</v>
      </c>
      <c r="I1083" t="s">
        <v>42</v>
      </c>
      <c r="J1083" t="s">
        <v>69</v>
      </c>
      <c r="K1083" t="s">
        <v>55</v>
      </c>
      <c r="L1083" t="s">
        <v>42</v>
      </c>
      <c r="M1083" t="s">
        <v>196</v>
      </c>
      <c r="N1083" t="s">
        <v>48</v>
      </c>
      <c r="O1083" t="s">
        <v>89</v>
      </c>
      <c r="P1083" t="s">
        <v>49</v>
      </c>
      <c r="Q1083" t="s">
        <v>58</v>
      </c>
      <c r="R1083" s="6">
        <f>_xlfn.XLOOKUP(CleanedData[[#This Row],[Product]],'02_Lookup_Tables'!$A$2:$A$126,'02_Lookup_Tables'!$B$2:$B$126)</f>
        <v>14729.04</v>
      </c>
      <c r="S1083" t="str">
        <f>VLOOKUP(CleanedData[[#This Row],[Product]],'02_Lookup_Tables'!$H$2:$I$126,2,FALSE)</f>
        <v>Electronics</v>
      </c>
      <c r="T1083" t="str">
        <f>VLOOKUP(CleanedData[[#This Row],[Province]],'02_Lookup_Tables'!$D$2:$E$10,2, FALSE)</f>
        <v>Northern Region</v>
      </c>
      <c r="U1083" t="str" cm="1">
        <f t="array" ref="U1083">_xlfn.IFS(CleanedData[[#This Row],[Purchase Amount]]&lt;500,"Low",
CleanedData[[#This Row],[Purchase Amount]]&lt;5000,"Medium",
TRUE,"High")</f>
        <v>High</v>
      </c>
      <c r="V1083" t="str">
        <f>TEXT(CleanedData[[#This Row],[Date]],"mmmm")</f>
        <v>July</v>
      </c>
      <c r="W1083" t="str">
        <f>"Q"&amp;ROUNDUP(MONTH(CleanedData[[#This Row],[Date]])/3,0)</f>
        <v>Q3</v>
      </c>
      <c r="X1083" t="str">
        <f>IF(CleanedData[[#This Row],[Purchase Amount]]&gt;=5000,"Yes","No")</f>
        <v>Yes</v>
      </c>
      <c r="Y1083">
        <f>IF(CleanedData[[#This Row],[Recommend]]="Yes",1,0)</f>
        <v>0</v>
      </c>
      <c r="Z1083" s="6">
        <f>CleanedData[[#This Row],[Purchase Amount]]*0.15</f>
        <v>2209.3560000000002</v>
      </c>
      <c r="AA1083" s="6">
        <f>CleanedData[[#This Row],[Purchase Amount]]*1.15</f>
        <v>16938.396000000001</v>
      </c>
    </row>
    <row r="1084" spans="1:27" x14ac:dyDescent="0.3">
      <c r="A1084">
        <v>1270</v>
      </c>
      <c r="B1084" t="s">
        <v>1309</v>
      </c>
      <c r="C1084" s="1">
        <v>45463</v>
      </c>
      <c r="D1084">
        <v>29</v>
      </c>
      <c r="E1084" t="s">
        <v>39</v>
      </c>
      <c r="F1084" t="s">
        <v>77</v>
      </c>
      <c r="G1084" t="s">
        <v>976</v>
      </c>
      <c r="H1084">
        <v>1</v>
      </c>
      <c r="I1084" t="s">
        <v>42</v>
      </c>
      <c r="J1084" t="s">
        <v>54</v>
      </c>
      <c r="K1084" t="s">
        <v>55</v>
      </c>
      <c r="L1084" t="s">
        <v>45</v>
      </c>
      <c r="N1084" t="s">
        <v>80</v>
      </c>
      <c r="O1084" t="s">
        <v>134</v>
      </c>
      <c r="P1084" t="s">
        <v>8646</v>
      </c>
      <c r="Q1084" t="s">
        <v>58</v>
      </c>
      <c r="R1084" s="6">
        <f>_xlfn.XLOOKUP(CleanedData[[#This Row],[Product]],'02_Lookup_Tables'!$A$2:$A$126,'02_Lookup_Tables'!$B$2:$B$126)</f>
        <v>412.16</v>
      </c>
      <c r="S1084" t="str">
        <f>VLOOKUP(CleanedData[[#This Row],[Product]],'02_Lookup_Tables'!$H$2:$I$126,2,FALSE)</f>
        <v>Apparel</v>
      </c>
      <c r="T1084" t="str">
        <f>VLOOKUP(CleanedData[[#This Row],[Province]],'02_Lookup_Tables'!$D$2:$E$10,2, FALSE)</f>
        <v>Central Region</v>
      </c>
      <c r="U1084" t="str" cm="1">
        <f t="array" ref="U1084">_xlfn.IFS(CleanedData[[#This Row],[Purchase Amount]]&lt;500,"Low",
CleanedData[[#This Row],[Purchase Amount]]&lt;5000,"Medium",
TRUE,"High")</f>
        <v>Low</v>
      </c>
      <c r="V1084" t="str">
        <f>TEXT(CleanedData[[#This Row],[Date]],"mmmm")</f>
        <v>June</v>
      </c>
      <c r="W1084" t="str">
        <f>"Q"&amp;ROUNDUP(MONTH(CleanedData[[#This Row],[Date]])/3,0)</f>
        <v>Q2</v>
      </c>
      <c r="X1084" t="str">
        <f>IF(CleanedData[[#This Row],[Purchase Amount]]&gt;=5000,"Yes","No")</f>
        <v>No</v>
      </c>
      <c r="Y1084">
        <f>IF(CleanedData[[#This Row],[Recommend]]="Yes",1,0)</f>
        <v>0</v>
      </c>
      <c r="Z1084" s="6">
        <f>CleanedData[[#This Row],[Purchase Amount]]*0.15</f>
        <v>61.823999999999998</v>
      </c>
      <c r="AA1084" s="6">
        <f>CleanedData[[#This Row],[Purchase Amount]]*1.15</f>
        <v>473.98399999999998</v>
      </c>
    </row>
    <row r="1085" spans="1:27" x14ac:dyDescent="0.3">
      <c r="A1085">
        <v>1272</v>
      </c>
      <c r="B1085" t="s">
        <v>1310</v>
      </c>
      <c r="C1085" s="1">
        <v>45522</v>
      </c>
      <c r="D1085">
        <v>66</v>
      </c>
      <c r="E1085" t="s">
        <v>39</v>
      </c>
      <c r="F1085" t="s">
        <v>61</v>
      </c>
      <c r="G1085" t="s">
        <v>342</v>
      </c>
      <c r="H1085">
        <v>5</v>
      </c>
      <c r="I1085" t="s">
        <v>42</v>
      </c>
      <c r="J1085" t="s">
        <v>43</v>
      </c>
      <c r="K1085" t="s">
        <v>44</v>
      </c>
      <c r="L1085" t="s">
        <v>45</v>
      </c>
      <c r="M1085" t="s">
        <v>79</v>
      </c>
      <c r="N1085" t="s">
        <v>57</v>
      </c>
      <c r="O1085" t="s">
        <v>89</v>
      </c>
      <c r="P1085" t="s">
        <v>70</v>
      </c>
      <c r="Q1085" t="s">
        <v>97</v>
      </c>
      <c r="R1085" s="6">
        <f>_xlfn.XLOOKUP(CleanedData[[#This Row],[Product]],'02_Lookup_Tables'!$A$2:$A$126,'02_Lookup_Tables'!$B$2:$B$126)</f>
        <v>529.15</v>
      </c>
      <c r="S1085" t="str">
        <f>VLOOKUP(CleanedData[[#This Row],[Product]],'02_Lookup_Tables'!$H$2:$I$126,2,FALSE)</f>
        <v>Accessories</v>
      </c>
      <c r="T1085" t="str">
        <f>VLOOKUP(CleanedData[[#This Row],[Province]],'02_Lookup_Tables'!$D$2:$E$10,2, FALSE)</f>
        <v>Southern Region</v>
      </c>
      <c r="U1085" t="str" cm="1">
        <f t="array" ref="U1085">_xlfn.IFS(CleanedData[[#This Row],[Purchase Amount]]&lt;500,"Low",
CleanedData[[#This Row],[Purchase Amount]]&lt;5000,"Medium",
TRUE,"High")</f>
        <v>Medium</v>
      </c>
      <c r="V1085" t="str">
        <f>TEXT(CleanedData[[#This Row],[Date]],"mmmm")</f>
        <v>August</v>
      </c>
      <c r="W1085" t="str">
        <f>"Q"&amp;ROUNDUP(MONTH(CleanedData[[#This Row],[Date]])/3,0)</f>
        <v>Q3</v>
      </c>
      <c r="X1085" t="str">
        <f>IF(CleanedData[[#This Row],[Purchase Amount]]&gt;=5000,"Yes","No")</f>
        <v>No</v>
      </c>
      <c r="Y1085">
        <f>IF(CleanedData[[#This Row],[Recommend]]="Yes",1,0)</f>
        <v>0</v>
      </c>
      <c r="Z1085" s="6">
        <f>CleanedData[[#This Row],[Purchase Amount]]*0.15</f>
        <v>79.372499999999988</v>
      </c>
      <c r="AA1085" s="6">
        <f>CleanedData[[#This Row],[Purchase Amount]]*1.15</f>
        <v>608.52249999999992</v>
      </c>
    </row>
    <row r="1086" spans="1:27" x14ac:dyDescent="0.3">
      <c r="A1086">
        <v>1273</v>
      </c>
      <c r="B1086" t="s">
        <v>1311</v>
      </c>
      <c r="C1086" s="1">
        <v>45979</v>
      </c>
      <c r="D1086">
        <v>19</v>
      </c>
      <c r="E1086" t="s">
        <v>60</v>
      </c>
      <c r="F1086" t="s">
        <v>77</v>
      </c>
      <c r="G1086" t="s">
        <v>99</v>
      </c>
      <c r="H1086">
        <v>4</v>
      </c>
      <c r="I1086" t="s">
        <v>42</v>
      </c>
      <c r="J1086" t="s">
        <v>74</v>
      </c>
      <c r="K1086" t="s">
        <v>64</v>
      </c>
      <c r="L1086" t="s">
        <v>42</v>
      </c>
      <c r="M1086" t="s">
        <v>46</v>
      </c>
      <c r="N1086" t="s">
        <v>96</v>
      </c>
      <c r="O1086" t="s">
        <v>89</v>
      </c>
      <c r="P1086" t="s">
        <v>70</v>
      </c>
      <c r="Q1086" t="s">
        <v>66</v>
      </c>
      <c r="R1086" s="6">
        <f>_xlfn.XLOOKUP(CleanedData[[#This Row],[Product]],'02_Lookup_Tables'!$A$2:$A$126,'02_Lookup_Tables'!$B$2:$B$126)</f>
        <v>43.23</v>
      </c>
      <c r="S1086" t="str">
        <f>VLOOKUP(CleanedData[[#This Row],[Product]],'02_Lookup_Tables'!$H$2:$I$126,2,FALSE)</f>
        <v>Food</v>
      </c>
      <c r="T1086" t="str">
        <f>VLOOKUP(CleanedData[[#This Row],[Province]],'02_Lookup_Tables'!$D$2:$E$10,2, FALSE)</f>
        <v>Central Region</v>
      </c>
      <c r="U1086" t="str" cm="1">
        <f t="array" ref="U1086">_xlfn.IFS(CleanedData[[#This Row],[Purchase Amount]]&lt;500,"Low",
CleanedData[[#This Row],[Purchase Amount]]&lt;5000,"Medium",
TRUE,"High")</f>
        <v>Low</v>
      </c>
      <c r="V1086" t="str">
        <f>TEXT(CleanedData[[#This Row],[Date]],"mmmm")</f>
        <v>November</v>
      </c>
      <c r="W1086" t="str">
        <f>"Q"&amp;ROUNDUP(MONTH(CleanedData[[#This Row],[Date]])/3,0)</f>
        <v>Q4</v>
      </c>
      <c r="X1086" t="str">
        <f>IF(CleanedData[[#This Row],[Purchase Amount]]&gt;=5000,"Yes","No")</f>
        <v>No</v>
      </c>
      <c r="Y1086">
        <f>IF(CleanedData[[#This Row],[Recommend]]="Yes",1,0)</f>
        <v>0</v>
      </c>
      <c r="Z1086" s="6">
        <f>CleanedData[[#This Row],[Purchase Amount]]*0.15</f>
        <v>6.4844999999999997</v>
      </c>
      <c r="AA1086" s="6">
        <f>CleanedData[[#This Row],[Purchase Amount]]*1.15</f>
        <v>49.714499999999994</v>
      </c>
    </row>
    <row r="1087" spans="1:27" x14ac:dyDescent="0.3">
      <c r="A1087">
        <v>1276</v>
      </c>
      <c r="B1087" t="s">
        <v>1312</v>
      </c>
      <c r="C1087" s="1">
        <v>45887</v>
      </c>
      <c r="D1087">
        <v>67</v>
      </c>
      <c r="E1087" t="s">
        <v>60</v>
      </c>
      <c r="F1087" t="s">
        <v>83</v>
      </c>
      <c r="G1087" t="s">
        <v>309</v>
      </c>
      <c r="H1087">
        <v>2</v>
      </c>
      <c r="I1087" t="s">
        <v>42</v>
      </c>
      <c r="J1087" t="s">
        <v>43</v>
      </c>
      <c r="K1087" t="s">
        <v>44</v>
      </c>
      <c r="L1087" t="s">
        <v>45</v>
      </c>
      <c r="M1087" t="s">
        <v>236</v>
      </c>
      <c r="N1087" t="s">
        <v>47</v>
      </c>
      <c r="O1087" t="s">
        <v>89</v>
      </c>
      <c r="P1087" t="s">
        <v>49</v>
      </c>
      <c r="Q1087" t="s">
        <v>97</v>
      </c>
      <c r="R1087" s="6">
        <f>_xlfn.XLOOKUP(CleanedData[[#This Row],[Product]],'02_Lookup_Tables'!$A$2:$A$126,'02_Lookup_Tables'!$B$2:$B$126)</f>
        <v>353.21</v>
      </c>
      <c r="S1087" t="str">
        <f>VLOOKUP(CleanedData[[#This Row],[Product]],'02_Lookup_Tables'!$H$2:$I$126,2,FALSE)</f>
        <v>Food</v>
      </c>
      <c r="T1087" t="str">
        <f>VLOOKUP(CleanedData[[#This Row],[Province]],'02_Lookup_Tables'!$D$2:$E$10,2, FALSE)</f>
        <v>Western Region</v>
      </c>
      <c r="U1087" t="str" cm="1">
        <f t="array" ref="U1087">_xlfn.IFS(CleanedData[[#This Row],[Purchase Amount]]&lt;500,"Low",
CleanedData[[#This Row],[Purchase Amount]]&lt;5000,"Medium",
TRUE,"High")</f>
        <v>Low</v>
      </c>
      <c r="V1087" t="str">
        <f>TEXT(CleanedData[[#This Row],[Date]],"mmmm")</f>
        <v>August</v>
      </c>
      <c r="W1087" t="str">
        <f>"Q"&amp;ROUNDUP(MONTH(CleanedData[[#This Row],[Date]])/3,0)</f>
        <v>Q3</v>
      </c>
      <c r="X1087" t="str">
        <f>IF(CleanedData[[#This Row],[Purchase Amount]]&gt;=5000,"Yes","No")</f>
        <v>No</v>
      </c>
      <c r="Y1087">
        <f>IF(CleanedData[[#This Row],[Recommend]]="Yes",1,0)</f>
        <v>0</v>
      </c>
      <c r="Z1087" s="6">
        <f>CleanedData[[#This Row],[Purchase Amount]]*0.15</f>
        <v>52.981499999999997</v>
      </c>
      <c r="AA1087" s="6">
        <f>CleanedData[[#This Row],[Purchase Amount]]*1.15</f>
        <v>406.19149999999996</v>
      </c>
    </row>
    <row r="1088" spans="1:27" x14ac:dyDescent="0.3">
      <c r="A1088">
        <v>1278</v>
      </c>
      <c r="B1088" t="s">
        <v>1313</v>
      </c>
      <c r="C1088" s="1">
        <v>46008</v>
      </c>
      <c r="D1088">
        <v>36</v>
      </c>
      <c r="E1088" t="s">
        <v>60</v>
      </c>
      <c r="F1088" t="s">
        <v>108</v>
      </c>
      <c r="G1088" t="s">
        <v>320</v>
      </c>
      <c r="H1088">
        <v>2</v>
      </c>
      <c r="I1088" t="s">
        <v>45</v>
      </c>
      <c r="J1088" t="s">
        <v>54</v>
      </c>
      <c r="K1088" t="s">
        <v>55</v>
      </c>
      <c r="L1088" t="s">
        <v>45</v>
      </c>
      <c r="M1088" t="s">
        <v>106</v>
      </c>
      <c r="N1088" t="s">
        <v>47</v>
      </c>
      <c r="O1088" t="s">
        <v>148</v>
      </c>
      <c r="P1088" t="s">
        <v>70</v>
      </c>
      <c r="Q1088" t="s">
        <v>81</v>
      </c>
      <c r="R1088" s="6">
        <f>_xlfn.XLOOKUP(CleanedData[[#This Row],[Product]],'02_Lookup_Tables'!$A$2:$A$126,'02_Lookup_Tables'!$B$2:$B$126)</f>
        <v>375.53</v>
      </c>
      <c r="S1088" t="str">
        <f>VLOOKUP(CleanedData[[#This Row],[Product]],'02_Lookup_Tables'!$H$2:$I$126,2,FALSE)</f>
        <v>Toys &amp; Games</v>
      </c>
      <c r="T1088" t="str">
        <f>VLOOKUP(CleanedData[[#This Row],[Province]],'02_Lookup_Tables'!$D$2:$E$10,2, FALSE)</f>
        <v>Gauteng Region</v>
      </c>
      <c r="U1088" t="str" cm="1">
        <f t="array" ref="U1088">_xlfn.IFS(CleanedData[[#This Row],[Purchase Amount]]&lt;500,"Low",
CleanedData[[#This Row],[Purchase Amount]]&lt;5000,"Medium",
TRUE,"High")</f>
        <v>Low</v>
      </c>
      <c r="V1088" t="str">
        <f>TEXT(CleanedData[[#This Row],[Date]],"mmmm")</f>
        <v>December</v>
      </c>
      <c r="W1088" t="str">
        <f>"Q"&amp;ROUNDUP(MONTH(CleanedData[[#This Row],[Date]])/3,0)</f>
        <v>Q4</v>
      </c>
      <c r="X1088" t="str">
        <f>IF(CleanedData[[#This Row],[Purchase Amount]]&gt;=5000,"Yes","No")</f>
        <v>No</v>
      </c>
      <c r="Y1088">
        <f>IF(CleanedData[[#This Row],[Recommend]]="Yes",1,0)</f>
        <v>1</v>
      </c>
      <c r="Z1088" s="6">
        <f>CleanedData[[#This Row],[Purchase Amount]]*0.15</f>
        <v>56.329499999999996</v>
      </c>
      <c r="AA1088" s="6">
        <f>CleanedData[[#This Row],[Purchase Amount]]*1.15</f>
        <v>431.85949999999991</v>
      </c>
    </row>
    <row r="1089" spans="1:27" x14ac:dyDescent="0.3">
      <c r="A1089">
        <v>1279</v>
      </c>
      <c r="B1089" t="s">
        <v>1314</v>
      </c>
      <c r="C1089" s="1">
        <v>45293</v>
      </c>
      <c r="D1089">
        <v>55</v>
      </c>
      <c r="E1089" t="s">
        <v>60</v>
      </c>
      <c r="F1089" t="s">
        <v>125</v>
      </c>
      <c r="G1089" t="s">
        <v>307</v>
      </c>
      <c r="H1089">
        <v>2</v>
      </c>
      <c r="I1089" t="s">
        <v>45</v>
      </c>
      <c r="J1089" t="s">
        <v>69</v>
      </c>
      <c r="K1089" t="s">
        <v>44</v>
      </c>
      <c r="L1089" t="s">
        <v>45</v>
      </c>
      <c r="M1089" t="s">
        <v>196</v>
      </c>
      <c r="N1089" t="s">
        <v>47</v>
      </c>
      <c r="O1089" t="s">
        <v>89</v>
      </c>
      <c r="P1089" t="s">
        <v>49</v>
      </c>
      <c r="Q1089" t="s">
        <v>50</v>
      </c>
      <c r="R1089" s="6">
        <f>_xlfn.XLOOKUP(CleanedData[[#This Row],[Product]],'02_Lookup_Tables'!$A$2:$A$126,'02_Lookup_Tables'!$B$2:$B$126)</f>
        <v>824.74</v>
      </c>
      <c r="S1089" t="str">
        <f>VLOOKUP(CleanedData[[#This Row],[Product]],'02_Lookup_Tables'!$H$2:$I$126,2,FALSE)</f>
        <v>Apparel</v>
      </c>
      <c r="T1089" t="str">
        <f>VLOOKUP(CleanedData[[#This Row],[Province]],'02_Lookup_Tables'!$D$2:$E$10,2, FALSE)</f>
        <v>Western Region</v>
      </c>
      <c r="U1089" t="str" cm="1">
        <f t="array" ref="U1089">_xlfn.IFS(CleanedData[[#This Row],[Purchase Amount]]&lt;500,"Low",
CleanedData[[#This Row],[Purchase Amount]]&lt;5000,"Medium",
TRUE,"High")</f>
        <v>Medium</v>
      </c>
      <c r="V1089" t="str">
        <f>TEXT(CleanedData[[#This Row],[Date]],"mmmm")</f>
        <v>January</v>
      </c>
      <c r="W1089" t="str">
        <f>"Q"&amp;ROUNDUP(MONTH(CleanedData[[#This Row],[Date]])/3,0)</f>
        <v>Q1</v>
      </c>
      <c r="X1089" t="str">
        <f>IF(CleanedData[[#This Row],[Purchase Amount]]&gt;=5000,"Yes","No")</f>
        <v>No</v>
      </c>
      <c r="Y1089">
        <f>IF(CleanedData[[#This Row],[Recommend]]="Yes",1,0)</f>
        <v>1</v>
      </c>
      <c r="Z1089" s="6">
        <f>CleanedData[[#This Row],[Purchase Amount]]*0.15</f>
        <v>123.711</v>
      </c>
      <c r="AA1089" s="6">
        <f>CleanedData[[#This Row],[Purchase Amount]]*1.15</f>
        <v>948.45099999999991</v>
      </c>
    </row>
    <row r="1090" spans="1:27" x14ac:dyDescent="0.3">
      <c r="A1090">
        <v>1280</v>
      </c>
      <c r="B1090" t="s">
        <v>1315</v>
      </c>
      <c r="C1090" s="1">
        <v>45625</v>
      </c>
      <c r="D1090">
        <v>39</v>
      </c>
      <c r="E1090" t="s">
        <v>52</v>
      </c>
      <c r="F1090" t="s">
        <v>40</v>
      </c>
      <c r="G1090" t="s">
        <v>118</v>
      </c>
      <c r="H1090">
        <v>3</v>
      </c>
      <c r="I1090" t="s">
        <v>45</v>
      </c>
      <c r="J1090" t="s">
        <v>74</v>
      </c>
      <c r="K1090" t="s">
        <v>44</v>
      </c>
      <c r="L1090" t="s">
        <v>45</v>
      </c>
      <c r="N1090" t="s">
        <v>48</v>
      </c>
      <c r="O1090" t="s">
        <v>134</v>
      </c>
      <c r="P1090" t="s">
        <v>8646</v>
      </c>
      <c r="Q1090" t="s">
        <v>81</v>
      </c>
      <c r="R1090" s="6">
        <f>_xlfn.XLOOKUP(CleanedData[[#This Row],[Product]],'02_Lookup_Tables'!$A$2:$A$126,'02_Lookup_Tables'!$B$2:$B$126)</f>
        <v>368.99</v>
      </c>
      <c r="S1090" t="str">
        <f>VLOOKUP(CleanedData[[#This Row],[Product]],'02_Lookup_Tables'!$H$2:$I$126,2,FALSE)</f>
        <v>Accessories</v>
      </c>
      <c r="T1090" t="str">
        <f>VLOOKUP(CleanedData[[#This Row],[Province]],'02_Lookup_Tables'!$D$2:$E$10,2, FALSE)</f>
        <v>Northern Region</v>
      </c>
      <c r="U1090" t="str" cm="1">
        <f t="array" ref="U1090">_xlfn.IFS(CleanedData[[#This Row],[Purchase Amount]]&lt;500,"Low",
CleanedData[[#This Row],[Purchase Amount]]&lt;5000,"Medium",
TRUE,"High")</f>
        <v>Low</v>
      </c>
      <c r="V1090" t="str">
        <f>TEXT(CleanedData[[#This Row],[Date]],"mmmm")</f>
        <v>November</v>
      </c>
      <c r="W1090" t="str">
        <f>"Q"&amp;ROUNDUP(MONTH(CleanedData[[#This Row],[Date]])/3,0)</f>
        <v>Q4</v>
      </c>
      <c r="X1090" t="str">
        <f>IF(CleanedData[[#This Row],[Purchase Amount]]&gt;=5000,"Yes","No")</f>
        <v>No</v>
      </c>
      <c r="Y1090">
        <f>IF(CleanedData[[#This Row],[Recommend]]="Yes",1,0)</f>
        <v>1</v>
      </c>
      <c r="Z1090" s="6">
        <f>CleanedData[[#This Row],[Purchase Amount]]*0.15</f>
        <v>55.348500000000001</v>
      </c>
      <c r="AA1090" s="6">
        <f>CleanedData[[#This Row],[Purchase Amount]]*1.15</f>
        <v>424.33849999999995</v>
      </c>
    </row>
    <row r="1091" spans="1:27" x14ac:dyDescent="0.3">
      <c r="A1091">
        <v>1281</v>
      </c>
      <c r="B1091" t="s">
        <v>1316</v>
      </c>
      <c r="C1091" s="1">
        <v>45559</v>
      </c>
      <c r="D1091">
        <v>32</v>
      </c>
      <c r="E1091" t="s">
        <v>39</v>
      </c>
      <c r="F1091" t="s">
        <v>130</v>
      </c>
      <c r="G1091" t="s">
        <v>102</v>
      </c>
      <c r="H1091">
        <v>2</v>
      </c>
      <c r="I1091" t="s">
        <v>42</v>
      </c>
      <c r="J1091" t="s">
        <v>74</v>
      </c>
      <c r="K1091" t="s">
        <v>64</v>
      </c>
      <c r="L1091" t="s">
        <v>42</v>
      </c>
      <c r="M1091" t="s">
        <v>46</v>
      </c>
      <c r="N1091" t="s">
        <v>47</v>
      </c>
      <c r="O1091" t="s">
        <v>89</v>
      </c>
      <c r="P1091" t="s">
        <v>49</v>
      </c>
      <c r="Q1091" t="s">
        <v>58</v>
      </c>
      <c r="R1091" s="6">
        <f>_xlfn.XLOOKUP(CleanedData[[#This Row],[Product]],'02_Lookup_Tables'!$A$2:$A$126,'02_Lookup_Tables'!$B$2:$B$126)</f>
        <v>276.82</v>
      </c>
      <c r="S1091" t="str">
        <f>VLOOKUP(CleanedData[[#This Row],[Product]],'02_Lookup_Tables'!$H$2:$I$126,2,FALSE)</f>
        <v>Home &amp; Living</v>
      </c>
      <c r="T1091" t="str">
        <f>VLOOKUP(CleanedData[[#This Row],[Province]],'02_Lookup_Tables'!$D$2:$E$10,2, FALSE)</f>
        <v>Eastern Region</v>
      </c>
      <c r="U1091" t="str" cm="1">
        <f t="array" ref="U1091">_xlfn.IFS(CleanedData[[#This Row],[Purchase Amount]]&lt;500,"Low",
CleanedData[[#This Row],[Purchase Amount]]&lt;5000,"Medium",
TRUE,"High")</f>
        <v>Low</v>
      </c>
      <c r="V1091" t="str">
        <f>TEXT(CleanedData[[#This Row],[Date]],"mmmm")</f>
        <v>September</v>
      </c>
      <c r="W1091" t="str">
        <f>"Q"&amp;ROUNDUP(MONTH(CleanedData[[#This Row],[Date]])/3,0)</f>
        <v>Q3</v>
      </c>
      <c r="X1091" t="str">
        <f>IF(CleanedData[[#This Row],[Purchase Amount]]&gt;=5000,"Yes","No")</f>
        <v>No</v>
      </c>
      <c r="Y1091">
        <f>IF(CleanedData[[#This Row],[Recommend]]="Yes",1,0)</f>
        <v>0</v>
      </c>
      <c r="Z1091" s="6">
        <f>CleanedData[[#This Row],[Purchase Amount]]*0.15</f>
        <v>41.522999999999996</v>
      </c>
      <c r="AA1091" s="6">
        <f>CleanedData[[#This Row],[Purchase Amount]]*1.15</f>
        <v>318.34299999999996</v>
      </c>
    </row>
    <row r="1092" spans="1:27" x14ac:dyDescent="0.3">
      <c r="A1092">
        <v>1282</v>
      </c>
      <c r="B1092" t="s">
        <v>1317</v>
      </c>
      <c r="C1092" s="1">
        <v>45782</v>
      </c>
      <c r="D1092">
        <v>46</v>
      </c>
      <c r="E1092" t="s">
        <v>39</v>
      </c>
      <c r="F1092" t="s">
        <v>72</v>
      </c>
      <c r="G1092" t="s">
        <v>230</v>
      </c>
      <c r="H1092">
        <v>2</v>
      </c>
      <c r="I1092" t="s">
        <v>42</v>
      </c>
      <c r="J1092" t="s">
        <v>43</v>
      </c>
      <c r="K1092" t="s">
        <v>44</v>
      </c>
      <c r="L1092" t="s">
        <v>45</v>
      </c>
      <c r="M1092" t="s">
        <v>123</v>
      </c>
      <c r="N1092" t="s">
        <v>47</v>
      </c>
      <c r="O1092" t="s">
        <v>89</v>
      </c>
      <c r="P1092" t="s">
        <v>49</v>
      </c>
      <c r="Q1092" t="s">
        <v>93</v>
      </c>
      <c r="R1092" s="6">
        <f>_xlfn.XLOOKUP(CleanedData[[#This Row],[Product]],'02_Lookup_Tables'!$A$2:$A$126,'02_Lookup_Tables'!$B$2:$B$126)</f>
        <v>1940.64</v>
      </c>
      <c r="S1092" t="str">
        <f>VLOOKUP(CleanedData[[#This Row],[Product]],'02_Lookup_Tables'!$H$2:$I$126,2,FALSE)</f>
        <v>Toys &amp; Games</v>
      </c>
      <c r="T1092" t="str">
        <f>VLOOKUP(CleanedData[[#This Row],[Province]],'02_Lookup_Tables'!$D$2:$E$10,2, FALSE)</f>
        <v>Central Region</v>
      </c>
      <c r="U1092" t="str" cm="1">
        <f t="array" ref="U1092">_xlfn.IFS(CleanedData[[#This Row],[Purchase Amount]]&lt;500,"Low",
CleanedData[[#This Row],[Purchase Amount]]&lt;5000,"Medium",
TRUE,"High")</f>
        <v>Medium</v>
      </c>
      <c r="V1092" t="str">
        <f>TEXT(CleanedData[[#This Row],[Date]],"mmmm")</f>
        <v>May</v>
      </c>
      <c r="W1092" t="str">
        <f>"Q"&amp;ROUNDUP(MONTH(CleanedData[[#This Row],[Date]])/3,0)</f>
        <v>Q2</v>
      </c>
      <c r="X1092" t="str">
        <f>IF(CleanedData[[#This Row],[Purchase Amount]]&gt;=5000,"Yes","No")</f>
        <v>No</v>
      </c>
      <c r="Y1092">
        <f>IF(CleanedData[[#This Row],[Recommend]]="Yes",1,0)</f>
        <v>0</v>
      </c>
      <c r="Z1092" s="6">
        <f>CleanedData[[#This Row],[Purchase Amount]]*0.15</f>
        <v>291.096</v>
      </c>
      <c r="AA1092" s="6">
        <f>CleanedData[[#This Row],[Purchase Amount]]*1.15</f>
        <v>2231.7359999999999</v>
      </c>
    </row>
    <row r="1093" spans="1:27" x14ac:dyDescent="0.3">
      <c r="A1093">
        <v>1284</v>
      </c>
      <c r="B1093" t="s">
        <v>1318</v>
      </c>
      <c r="C1093" s="1">
        <v>45650</v>
      </c>
      <c r="D1093">
        <v>80</v>
      </c>
      <c r="E1093" t="s">
        <v>52</v>
      </c>
      <c r="F1093" t="s">
        <v>77</v>
      </c>
      <c r="G1093" t="s">
        <v>313</v>
      </c>
      <c r="H1093">
        <v>1</v>
      </c>
      <c r="I1093" t="s">
        <v>45</v>
      </c>
      <c r="J1093" t="s">
        <v>69</v>
      </c>
      <c r="K1093" t="s">
        <v>55</v>
      </c>
      <c r="L1093" t="s">
        <v>45</v>
      </c>
      <c r="M1093" t="s">
        <v>175</v>
      </c>
      <c r="N1093" t="s">
        <v>80</v>
      </c>
      <c r="O1093" t="s">
        <v>89</v>
      </c>
      <c r="P1093" t="s">
        <v>49</v>
      </c>
      <c r="Q1093" t="s">
        <v>97</v>
      </c>
      <c r="R1093" s="6">
        <f>_xlfn.XLOOKUP(CleanedData[[#This Row],[Product]],'02_Lookup_Tables'!$A$2:$A$126,'02_Lookup_Tables'!$B$2:$B$126)</f>
        <v>283.57</v>
      </c>
      <c r="S1093" t="str">
        <f>VLOOKUP(CleanedData[[#This Row],[Product]],'02_Lookup_Tables'!$H$2:$I$126,2,FALSE)</f>
        <v>Accessories</v>
      </c>
      <c r="T1093" t="str">
        <f>VLOOKUP(CleanedData[[#This Row],[Province]],'02_Lookup_Tables'!$D$2:$E$10,2, FALSE)</f>
        <v>Central Region</v>
      </c>
      <c r="U1093" t="str" cm="1">
        <f t="array" ref="U1093">_xlfn.IFS(CleanedData[[#This Row],[Purchase Amount]]&lt;500,"Low",
CleanedData[[#This Row],[Purchase Amount]]&lt;5000,"Medium",
TRUE,"High")</f>
        <v>Low</v>
      </c>
      <c r="V1093" t="str">
        <f>TEXT(CleanedData[[#This Row],[Date]],"mmmm")</f>
        <v>December</v>
      </c>
      <c r="W1093" t="str">
        <f>"Q"&amp;ROUNDUP(MONTH(CleanedData[[#This Row],[Date]])/3,0)</f>
        <v>Q4</v>
      </c>
      <c r="X1093" t="str">
        <f>IF(CleanedData[[#This Row],[Purchase Amount]]&gt;=5000,"Yes","No")</f>
        <v>No</v>
      </c>
      <c r="Y1093">
        <f>IF(CleanedData[[#This Row],[Recommend]]="Yes",1,0)</f>
        <v>1</v>
      </c>
      <c r="Z1093" s="6">
        <f>CleanedData[[#This Row],[Purchase Amount]]*0.15</f>
        <v>42.535499999999999</v>
      </c>
      <c r="AA1093" s="6">
        <f>CleanedData[[#This Row],[Purchase Amount]]*1.15</f>
        <v>326.10549999999995</v>
      </c>
    </row>
    <row r="1094" spans="1:27" x14ac:dyDescent="0.3">
      <c r="A1094">
        <v>1285</v>
      </c>
      <c r="B1094" t="s">
        <v>1319</v>
      </c>
      <c r="C1094" s="1">
        <v>45661</v>
      </c>
      <c r="D1094">
        <v>69</v>
      </c>
      <c r="E1094" t="s">
        <v>39</v>
      </c>
      <c r="F1094" t="s">
        <v>83</v>
      </c>
      <c r="G1094" t="s">
        <v>153</v>
      </c>
      <c r="H1094">
        <v>4</v>
      </c>
      <c r="I1094" t="s">
        <v>42</v>
      </c>
      <c r="J1094" t="s">
        <v>74</v>
      </c>
      <c r="K1094" t="s">
        <v>55</v>
      </c>
      <c r="L1094" t="s">
        <v>45</v>
      </c>
      <c r="M1094" t="s">
        <v>46</v>
      </c>
      <c r="N1094" t="s">
        <v>96</v>
      </c>
      <c r="O1094" t="s">
        <v>89</v>
      </c>
      <c r="P1094" t="s">
        <v>70</v>
      </c>
      <c r="Q1094" t="s">
        <v>97</v>
      </c>
      <c r="R1094" s="6">
        <f>_xlfn.XLOOKUP(CleanedData[[#This Row],[Product]],'02_Lookup_Tables'!$A$2:$A$126,'02_Lookup_Tables'!$B$2:$B$126)</f>
        <v>1011.68</v>
      </c>
      <c r="S1094" t="str">
        <f>VLOOKUP(CleanedData[[#This Row],[Product]],'02_Lookup_Tables'!$H$2:$I$126,2,FALSE)</f>
        <v>Accessories</v>
      </c>
      <c r="T1094" t="str">
        <f>VLOOKUP(CleanedData[[#This Row],[Province]],'02_Lookup_Tables'!$D$2:$E$10,2, FALSE)</f>
        <v>Western Region</v>
      </c>
      <c r="U1094" t="str" cm="1">
        <f t="array" ref="U1094">_xlfn.IFS(CleanedData[[#This Row],[Purchase Amount]]&lt;500,"Low",
CleanedData[[#This Row],[Purchase Amount]]&lt;5000,"Medium",
TRUE,"High")</f>
        <v>Medium</v>
      </c>
      <c r="V1094" t="str">
        <f>TEXT(CleanedData[[#This Row],[Date]],"mmmm")</f>
        <v>January</v>
      </c>
      <c r="W1094" t="str">
        <f>"Q"&amp;ROUNDUP(MONTH(CleanedData[[#This Row],[Date]])/3,0)</f>
        <v>Q1</v>
      </c>
      <c r="X1094" t="str">
        <f>IF(CleanedData[[#This Row],[Purchase Amount]]&gt;=5000,"Yes","No")</f>
        <v>No</v>
      </c>
      <c r="Y1094">
        <f>IF(CleanedData[[#This Row],[Recommend]]="Yes",1,0)</f>
        <v>0</v>
      </c>
      <c r="Z1094" s="6">
        <f>CleanedData[[#This Row],[Purchase Amount]]*0.15</f>
        <v>151.75199999999998</v>
      </c>
      <c r="AA1094" s="6">
        <f>CleanedData[[#This Row],[Purchase Amount]]*1.15</f>
        <v>1163.4319999999998</v>
      </c>
    </row>
    <row r="1095" spans="1:27" x14ac:dyDescent="0.3">
      <c r="A1095">
        <v>1286</v>
      </c>
      <c r="B1095" t="s">
        <v>1320</v>
      </c>
      <c r="C1095" s="1">
        <v>45967</v>
      </c>
      <c r="D1095">
        <v>50</v>
      </c>
      <c r="E1095" t="s">
        <v>60</v>
      </c>
      <c r="F1095" t="s">
        <v>77</v>
      </c>
      <c r="G1095" t="s">
        <v>205</v>
      </c>
      <c r="H1095">
        <v>3</v>
      </c>
      <c r="I1095" t="s">
        <v>42</v>
      </c>
      <c r="J1095" t="s">
        <v>69</v>
      </c>
      <c r="K1095" t="s">
        <v>64</v>
      </c>
      <c r="L1095" t="s">
        <v>42</v>
      </c>
      <c r="N1095" t="s">
        <v>48</v>
      </c>
      <c r="O1095" t="s">
        <v>134</v>
      </c>
      <c r="P1095" t="s">
        <v>8646</v>
      </c>
      <c r="Q1095" t="s">
        <v>93</v>
      </c>
      <c r="R1095" s="6">
        <f>_xlfn.XLOOKUP(CleanedData[[#This Row],[Product]],'02_Lookup_Tables'!$A$2:$A$126,'02_Lookup_Tables'!$B$2:$B$126)</f>
        <v>139.72999999999999</v>
      </c>
      <c r="S1095" t="str">
        <f>VLOOKUP(CleanedData[[#This Row],[Product]],'02_Lookup_Tables'!$H$2:$I$126,2,FALSE)</f>
        <v>Beauty &amp; Personal Care</v>
      </c>
      <c r="T1095" t="str">
        <f>VLOOKUP(CleanedData[[#This Row],[Province]],'02_Lookup_Tables'!$D$2:$E$10,2, FALSE)</f>
        <v>Central Region</v>
      </c>
      <c r="U1095" t="str" cm="1">
        <f t="array" ref="U1095">_xlfn.IFS(CleanedData[[#This Row],[Purchase Amount]]&lt;500,"Low",
CleanedData[[#This Row],[Purchase Amount]]&lt;5000,"Medium",
TRUE,"High")</f>
        <v>Low</v>
      </c>
      <c r="V1095" t="str">
        <f>TEXT(CleanedData[[#This Row],[Date]],"mmmm")</f>
        <v>November</v>
      </c>
      <c r="W1095" t="str">
        <f>"Q"&amp;ROUNDUP(MONTH(CleanedData[[#This Row],[Date]])/3,0)</f>
        <v>Q4</v>
      </c>
      <c r="X1095" t="str">
        <f>IF(CleanedData[[#This Row],[Purchase Amount]]&gt;=5000,"Yes","No")</f>
        <v>No</v>
      </c>
      <c r="Y1095">
        <f>IF(CleanedData[[#This Row],[Recommend]]="Yes",1,0)</f>
        <v>0</v>
      </c>
      <c r="Z1095" s="6">
        <f>CleanedData[[#This Row],[Purchase Amount]]*0.15</f>
        <v>20.959499999999998</v>
      </c>
      <c r="AA1095" s="6">
        <f>CleanedData[[#This Row],[Purchase Amount]]*1.15</f>
        <v>160.68949999999998</v>
      </c>
    </row>
    <row r="1096" spans="1:27" x14ac:dyDescent="0.3">
      <c r="A1096">
        <v>1288</v>
      </c>
      <c r="B1096" t="s">
        <v>1321</v>
      </c>
      <c r="C1096" s="1">
        <v>45738</v>
      </c>
      <c r="D1096">
        <v>43</v>
      </c>
      <c r="E1096" t="s">
        <v>39</v>
      </c>
      <c r="F1096" t="s">
        <v>83</v>
      </c>
      <c r="G1096" t="s">
        <v>419</v>
      </c>
      <c r="H1096">
        <v>2</v>
      </c>
      <c r="I1096" t="s">
        <v>45</v>
      </c>
      <c r="J1096" t="s">
        <v>69</v>
      </c>
      <c r="K1096" t="s">
        <v>55</v>
      </c>
      <c r="L1096" t="s">
        <v>42</v>
      </c>
      <c r="M1096" t="s">
        <v>151</v>
      </c>
      <c r="N1096" t="s">
        <v>47</v>
      </c>
      <c r="O1096" t="s">
        <v>89</v>
      </c>
      <c r="P1096" t="s">
        <v>49</v>
      </c>
      <c r="Q1096" t="s">
        <v>81</v>
      </c>
      <c r="R1096" s="6">
        <f>_xlfn.XLOOKUP(CleanedData[[#This Row],[Product]],'02_Lookup_Tables'!$A$2:$A$126,'02_Lookup_Tables'!$B$2:$B$126)</f>
        <v>96.11</v>
      </c>
      <c r="S1096" t="str">
        <f>VLOOKUP(CleanedData[[#This Row],[Product]],'02_Lookup_Tables'!$H$2:$I$126,2,FALSE)</f>
        <v>Apparel</v>
      </c>
      <c r="T1096" t="str">
        <f>VLOOKUP(CleanedData[[#This Row],[Province]],'02_Lookup_Tables'!$D$2:$E$10,2, FALSE)</f>
        <v>Western Region</v>
      </c>
      <c r="U1096" t="str" cm="1">
        <f t="array" ref="U1096">_xlfn.IFS(CleanedData[[#This Row],[Purchase Amount]]&lt;500,"Low",
CleanedData[[#This Row],[Purchase Amount]]&lt;5000,"Medium",
TRUE,"High")</f>
        <v>Low</v>
      </c>
      <c r="V1096" t="str">
        <f>TEXT(CleanedData[[#This Row],[Date]],"mmmm")</f>
        <v>March</v>
      </c>
      <c r="W1096" t="str">
        <f>"Q"&amp;ROUNDUP(MONTH(CleanedData[[#This Row],[Date]])/3,0)</f>
        <v>Q1</v>
      </c>
      <c r="X1096" t="str">
        <f>IF(CleanedData[[#This Row],[Purchase Amount]]&gt;=5000,"Yes","No")</f>
        <v>No</v>
      </c>
      <c r="Y1096">
        <f>IF(CleanedData[[#This Row],[Recommend]]="Yes",1,0)</f>
        <v>1</v>
      </c>
      <c r="Z1096" s="6">
        <f>CleanedData[[#This Row],[Purchase Amount]]*0.15</f>
        <v>14.416499999999999</v>
      </c>
      <c r="AA1096" s="6">
        <f>CleanedData[[#This Row],[Purchase Amount]]*1.15</f>
        <v>110.52649999999998</v>
      </c>
    </row>
    <row r="1097" spans="1:27" x14ac:dyDescent="0.3">
      <c r="A1097">
        <v>1289</v>
      </c>
      <c r="B1097" t="s">
        <v>1322</v>
      </c>
      <c r="C1097" s="1">
        <v>45758</v>
      </c>
      <c r="D1097">
        <v>22</v>
      </c>
      <c r="E1097" t="s">
        <v>60</v>
      </c>
      <c r="F1097" t="s">
        <v>108</v>
      </c>
      <c r="G1097" t="s">
        <v>323</v>
      </c>
      <c r="H1097">
        <v>2</v>
      </c>
      <c r="I1097" t="s">
        <v>45</v>
      </c>
      <c r="J1097" t="s">
        <v>63</v>
      </c>
      <c r="K1097" t="s">
        <v>44</v>
      </c>
      <c r="L1097" t="s">
        <v>45</v>
      </c>
      <c r="N1097" t="s">
        <v>47</v>
      </c>
      <c r="O1097" t="s">
        <v>134</v>
      </c>
      <c r="P1097" t="s">
        <v>8646</v>
      </c>
      <c r="Q1097" t="s">
        <v>66</v>
      </c>
      <c r="R1097" s="6">
        <f>_xlfn.XLOOKUP(CleanedData[[#This Row],[Product]],'02_Lookup_Tables'!$A$2:$A$126,'02_Lookup_Tables'!$B$2:$B$126)</f>
        <v>463.48</v>
      </c>
      <c r="S1097" t="str">
        <f>VLOOKUP(CleanedData[[#This Row],[Product]],'02_Lookup_Tables'!$H$2:$I$126,2,FALSE)</f>
        <v>Electronics</v>
      </c>
      <c r="T1097" t="str">
        <f>VLOOKUP(CleanedData[[#This Row],[Province]],'02_Lookup_Tables'!$D$2:$E$10,2, FALSE)</f>
        <v>Gauteng Region</v>
      </c>
      <c r="U1097" t="str" cm="1">
        <f t="array" ref="U1097">_xlfn.IFS(CleanedData[[#This Row],[Purchase Amount]]&lt;500,"Low",
CleanedData[[#This Row],[Purchase Amount]]&lt;5000,"Medium",
TRUE,"High")</f>
        <v>Low</v>
      </c>
      <c r="V1097" t="str">
        <f>TEXT(CleanedData[[#This Row],[Date]],"mmmm")</f>
        <v>April</v>
      </c>
      <c r="W1097" t="str">
        <f>"Q"&amp;ROUNDUP(MONTH(CleanedData[[#This Row],[Date]])/3,0)</f>
        <v>Q2</v>
      </c>
      <c r="X1097" t="str">
        <f>IF(CleanedData[[#This Row],[Purchase Amount]]&gt;=5000,"Yes","No")</f>
        <v>No</v>
      </c>
      <c r="Y1097">
        <f>IF(CleanedData[[#This Row],[Recommend]]="Yes",1,0)</f>
        <v>1</v>
      </c>
      <c r="Z1097" s="6">
        <f>CleanedData[[#This Row],[Purchase Amount]]*0.15</f>
        <v>69.522000000000006</v>
      </c>
      <c r="AA1097" s="6">
        <f>CleanedData[[#This Row],[Purchase Amount]]*1.15</f>
        <v>533.00199999999995</v>
      </c>
    </row>
    <row r="1098" spans="1:27" x14ac:dyDescent="0.3">
      <c r="A1098">
        <v>1290</v>
      </c>
      <c r="B1098" t="s">
        <v>1323</v>
      </c>
      <c r="C1098" s="1">
        <v>45336</v>
      </c>
      <c r="D1098">
        <v>63</v>
      </c>
      <c r="E1098" t="s">
        <v>39</v>
      </c>
      <c r="F1098" t="s">
        <v>72</v>
      </c>
      <c r="G1098" t="s">
        <v>309</v>
      </c>
      <c r="H1098">
        <v>5</v>
      </c>
      <c r="I1098" t="s">
        <v>45</v>
      </c>
      <c r="J1098" t="s">
        <v>63</v>
      </c>
      <c r="K1098" t="s">
        <v>64</v>
      </c>
      <c r="L1098" t="s">
        <v>42</v>
      </c>
      <c r="M1098" t="s">
        <v>92</v>
      </c>
      <c r="N1098" t="s">
        <v>57</v>
      </c>
      <c r="O1098" t="s">
        <v>89</v>
      </c>
      <c r="P1098" t="s">
        <v>70</v>
      </c>
      <c r="Q1098" t="s">
        <v>50</v>
      </c>
      <c r="R1098" s="6">
        <f>_xlfn.XLOOKUP(CleanedData[[#This Row],[Product]],'02_Lookup_Tables'!$A$2:$A$126,'02_Lookup_Tables'!$B$2:$B$126)</f>
        <v>353.21</v>
      </c>
      <c r="S1098" t="str">
        <f>VLOOKUP(CleanedData[[#This Row],[Product]],'02_Lookup_Tables'!$H$2:$I$126,2,FALSE)</f>
        <v>Food</v>
      </c>
      <c r="T1098" t="str">
        <f>VLOOKUP(CleanedData[[#This Row],[Province]],'02_Lookup_Tables'!$D$2:$E$10,2, FALSE)</f>
        <v>Central Region</v>
      </c>
      <c r="U1098" t="str" cm="1">
        <f t="array" ref="U1098">_xlfn.IFS(CleanedData[[#This Row],[Purchase Amount]]&lt;500,"Low",
CleanedData[[#This Row],[Purchase Amount]]&lt;5000,"Medium",
TRUE,"High")</f>
        <v>Low</v>
      </c>
      <c r="V1098" t="str">
        <f>TEXT(CleanedData[[#This Row],[Date]],"mmmm")</f>
        <v>February</v>
      </c>
      <c r="W1098" t="str">
        <f>"Q"&amp;ROUNDUP(MONTH(CleanedData[[#This Row],[Date]])/3,0)</f>
        <v>Q1</v>
      </c>
      <c r="X1098" t="str">
        <f>IF(CleanedData[[#This Row],[Purchase Amount]]&gt;=5000,"Yes","No")</f>
        <v>No</v>
      </c>
      <c r="Y1098">
        <f>IF(CleanedData[[#This Row],[Recommend]]="Yes",1,0)</f>
        <v>1</v>
      </c>
      <c r="Z1098" s="6">
        <f>CleanedData[[#This Row],[Purchase Amount]]*0.15</f>
        <v>52.981499999999997</v>
      </c>
      <c r="AA1098" s="6">
        <f>CleanedData[[#This Row],[Purchase Amount]]*1.15</f>
        <v>406.19149999999996</v>
      </c>
    </row>
    <row r="1099" spans="1:27" x14ac:dyDescent="0.3">
      <c r="A1099">
        <v>1291</v>
      </c>
      <c r="B1099" t="s">
        <v>1324</v>
      </c>
      <c r="C1099" s="1">
        <v>45735</v>
      </c>
      <c r="D1099">
        <v>71</v>
      </c>
      <c r="E1099" t="s">
        <v>39</v>
      </c>
      <c r="F1099" t="s">
        <v>77</v>
      </c>
      <c r="G1099" t="s">
        <v>116</v>
      </c>
      <c r="H1099">
        <v>5</v>
      </c>
      <c r="I1099" t="s">
        <v>45</v>
      </c>
      <c r="J1099" t="s">
        <v>74</v>
      </c>
      <c r="K1099" t="s">
        <v>64</v>
      </c>
      <c r="L1099" t="s">
        <v>45</v>
      </c>
      <c r="M1099" t="s">
        <v>46</v>
      </c>
      <c r="N1099" t="s">
        <v>57</v>
      </c>
      <c r="O1099" t="s">
        <v>89</v>
      </c>
      <c r="P1099" t="s">
        <v>70</v>
      </c>
      <c r="Q1099" t="s">
        <v>97</v>
      </c>
      <c r="R1099" s="6">
        <f>_xlfn.XLOOKUP(CleanedData[[#This Row],[Product]],'02_Lookup_Tables'!$A$2:$A$126,'02_Lookup_Tables'!$B$2:$B$126)</f>
        <v>869.65</v>
      </c>
      <c r="S1099" t="str">
        <f>VLOOKUP(CleanedData[[#This Row],[Product]],'02_Lookup_Tables'!$H$2:$I$126,2,FALSE)</f>
        <v>Toys &amp; Games</v>
      </c>
      <c r="T1099" t="str">
        <f>VLOOKUP(CleanedData[[#This Row],[Province]],'02_Lookup_Tables'!$D$2:$E$10,2, FALSE)</f>
        <v>Central Region</v>
      </c>
      <c r="U1099" t="str" cm="1">
        <f t="array" ref="U1099">_xlfn.IFS(CleanedData[[#This Row],[Purchase Amount]]&lt;500,"Low",
CleanedData[[#This Row],[Purchase Amount]]&lt;5000,"Medium",
TRUE,"High")</f>
        <v>Medium</v>
      </c>
      <c r="V1099" t="str">
        <f>TEXT(CleanedData[[#This Row],[Date]],"mmmm")</f>
        <v>March</v>
      </c>
      <c r="W1099" t="str">
        <f>"Q"&amp;ROUNDUP(MONTH(CleanedData[[#This Row],[Date]])/3,0)</f>
        <v>Q1</v>
      </c>
      <c r="X1099" t="str">
        <f>IF(CleanedData[[#This Row],[Purchase Amount]]&gt;=5000,"Yes","No")</f>
        <v>No</v>
      </c>
      <c r="Y1099">
        <f>IF(CleanedData[[#This Row],[Recommend]]="Yes",1,0)</f>
        <v>1</v>
      </c>
      <c r="Z1099" s="6">
        <f>CleanedData[[#This Row],[Purchase Amount]]*0.15</f>
        <v>130.44749999999999</v>
      </c>
      <c r="AA1099" s="6">
        <f>CleanedData[[#This Row],[Purchase Amount]]*1.15</f>
        <v>1000.0974999999999</v>
      </c>
    </row>
    <row r="1100" spans="1:27" x14ac:dyDescent="0.3">
      <c r="A1100">
        <v>1292</v>
      </c>
      <c r="B1100" t="s">
        <v>1325</v>
      </c>
      <c r="C1100" s="1">
        <v>45765</v>
      </c>
      <c r="D1100">
        <v>79</v>
      </c>
      <c r="E1100" t="s">
        <v>39</v>
      </c>
      <c r="F1100" t="s">
        <v>68</v>
      </c>
      <c r="G1100" t="s">
        <v>109</v>
      </c>
      <c r="H1100">
        <v>4</v>
      </c>
      <c r="I1100" t="s">
        <v>45</v>
      </c>
      <c r="J1100" t="s">
        <v>74</v>
      </c>
      <c r="K1100" t="s">
        <v>64</v>
      </c>
      <c r="L1100" t="s">
        <v>42</v>
      </c>
      <c r="M1100" t="s">
        <v>88</v>
      </c>
      <c r="N1100" t="s">
        <v>96</v>
      </c>
      <c r="O1100" t="s">
        <v>89</v>
      </c>
      <c r="P1100" t="s">
        <v>70</v>
      </c>
      <c r="Q1100" t="s">
        <v>97</v>
      </c>
      <c r="R1100" s="6">
        <f>_xlfn.XLOOKUP(CleanedData[[#This Row],[Product]],'02_Lookup_Tables'!$A$2:$A$126,'02_Lookup_Tables'!$B$2:$B$126)</f>
        <v>228.08</v>
      </c>
      <c r="S1100" t="str">
        <f>VLOOKUP(CleanedData[[#This Row],[Product]],'02_Lookup_Tables'!$H$2:$I$126,2,FALSE)</f>
        <v>Apparel</v>
      </c>
      <c r="T1100" t="str">
        <f>VLOOKUP(CleanedData[[#This Row],[Province]],'02_Lookup_Tables'!$D$2:$E$10,2, FALSE)</f>
        <v>Northern Region</v>
      </c>
      <c r="U1100" t="str" cm="1">
        <f t="array" ref="U1100">_xlfn.IFS(CleanedData[[#This Row],[Purchase Amount]]&lt;500,"Low",
CleanedData[[#This Row],[Purchase Amount]]&lt;5000,"Medium",
TRUE,"High")</f>
        <v>Low</v>
      </c>
      <c r="V1100" t="str">
        <f>TEXT(CleanedData[[#This Row],[Date]],"mmmm")</f>
        <v>April</v>
      </c>
      <c r="W1100" t="str">
        <f>"Q"&amp;ROUNDUP(MONTH(CleanedData[[#This Row],[Date]])/3,0)</f>
        <v>Q2</v>
      </c>
      <c r="X1100" t="str">
        <f>IF(CleanedData[[#This Row],[Purchase Amount]]&gt;=5000,"Yes","No")</f>
        <v>No</v>
      </c>
      <c r="Y1100">
        <f>IF(CleanedData[[#This Row],[Recommend]]="Yes",1,0)</f>
        <v>1</v>
      </c>
      <c r="Z1100" s="6">
        <f>CleanedData[[#This Row],[Purchase Amount]]*0.15</f>
        <v>34.212000000000003</v>
      </c>
      <c r="AA1100" s="6">
        <f>CleanedData[[#This Row],[Purchase Amount]]*1.15</f>
        <v>262.29199999999997</v>
      </c>
    </row>
    <row r="1101" spans="1:27" x14ac:dyDescent="0.3">
      <c r="A1101">
        <v>1294</v>
      </c>
      <c r="B1101" t="s">
        <v>1326</v>
      </c>
      <c r="C1101" s="1">
        <v>45986</v>
      </c>
      <c r="D1101">
        <v>40</v>
      </c>
      <c r="E1101" t="s">
        <v>52</v>
      </c>
      <c r="F1101" t="s">
        <v>77</v>
      </c>
      <c r="G1101" t="s">
        <v>463</v>
      </c>
      <c r="H1101">
        <v>4</v>
      </c>
      <c r="I1101" t="s">
        <v>45</v>
      </c>
      <c r="J1101" t="s">
        <v>74</v>
      </c>
      <c r="K1101" t="s">
        <v>44</v>
      </c>
      <c r="L1101" t="s">
        <v>42</v>
      </c>
      <c r="M1101" t="s">
        <v>196</v>
      </c>
      <c r="N1101" t="s">
        <v>96</v>
      </c>
      <c r="O1101" t="s">
        <v>89</v>
      </c>
      <c r="P1101" t="s">
        <v>70</v>
      </c>
      <c r="Q1101" t="s">
        <v>81</v>
      </c>
      <c r="R1101" s="6">
        <f>_xlfn.XLOOKUP(CleanedData[[#This Row],[Product]],'02_Lookup_Tables'!$A$2:$A$126,'02_Lookup_Tables'!$B$2:$B$126)</f>
        <v>470.6</v>
      </c>
      <c r="S1101" t="str">
        <f>VLOOKUP(CleanedData[[#This Row],[Product]],'02_Lookup_Tables'!$H$2:$I$126,2,FALSE)</f>
        <v>Toys &amp; Games</v>
      </c>
      <c r="T1101" t="str">
        <f>VLOOKUP(CleanedData[[#This Row],[Province]],'02_Lookup_Tables'!$D$2:$E$10,2, FALSE)</f>
        <v>Central Region</v>
      </c>
      <c r="U1101" t="str" cm="1">
        <f t="array" ref="U1101">_xlfn.IFS(CleanedData[[#This Row],[Purchase Amount]]&lt;500,"Low",
CleanedData[[#This Row],[Purchase Amount]]&lt;5000,"Medium",
TRUE,"High")</f>
        <v>Low</v>
      </c>
      <c r="V1101" t="str">
        <f>TEXT(CleanedData[[#This Row],[Date]],"mmmm")</f>
        <v>November</v>
      </c>
      <c r="W1101" t="str">
        <f>"Q"&amp;ROUNDUP(MONTH(CleanedData[[#This Row],[Date]])/3,0)</f>
        <v>Q4</v>
      </c>
      <c r="X1101" t="str">
        <f>IF(CleanedData[[#This Row],[Purchase Amount]]&gt;=5000,"Yes","No")</f>
        <v>No</v>
      </c>
      <c r="Y1101">
        <f>IF(CleanedData[[#This Row],[Recommend]]="Yes",1,0)</f>
        <v>1</v>
      </c>
      <c r="Z1101" s="6">
        <f>CleanedData[[#This Row],[Purchase Amount]]*0.15</f>
        <v>70.59</v>
      </c>
      <c r="AA1101" s="6">
        <f>CleanedData[[#This Row],[Purchase Amount]]*1.15</f>
        <v>541.18999999999994</v>
      </c>
    </row>
    <row r="1102" spans="1:27" x14ac:dyDescent="0.3">
      <c r="A1102">
        <v>1295</v>
      </c>
      <c r="B1102" t="s">
        <v>1327</v>
      </c>
      <c r="C1102" s="1">
        <v>45441</v>
      </c>
      <c r="D1102">
        <v>61</v>
      </c>
      <c r="E1102" t="s">
        <v>60</v>
      </c>
      <c r="F1102" t="s">
        <v>72</v>
      </c>
      <c r="G1102" t="s">
        <v>212</v>
      </c>
      <c r="H1102">
        <v>1</v>
      </c>
      <c r="I1102" t="s">
        <v>45</v>
      </c>
      <c r="J1102" t="s">
        <v>43</v>
      </c>
      <c r="K1102" t="s">
        <v>44</v>
      </c>
      <c r="L1102" t="s">
        <v>45</v>
      </c>
      <c r="M1102" t="s">
        <v>88</v>
      </c>
      <c r="N1102" t="s">
        <v>80</v>
      </c>
      <c r="O1102" t="s">
        <v>89</v>
      </c>
      <c r="P1102" t="s">
        <v>49</v>
      </c>
      <c r="Q1102" t="s">
        <v>50</v>
      </c>
      <c r="R1102" s="6">
        <f>_xlfn.XLOOKUP(CleanedData[[#This Row],[Product]],'02_Lookup_Tables'!$A$2:$A$126,'02_Lookup_Tables'!$B$2:$B$126)</f>
        <v>192.77</v>
      </c>
      <c r="S1102" t="str">
        <f>VLOOKUP(CleanedData[[#This Row],[Product]],'02_Lookup_Tables'!$H$2:$I$126,2,FALSE)</f>
        <v>Beauty &amp; Personal Care</v>
      </c>
      <c r="T1102" t="str">
        <f>VLOOKUP(CleanedData[[#This Row],[Province]],'02_Lookup_Tables'!$D$2:$E$10,2, FALSE)</f>
        <v>Central Region</v>
      </c>
      <c r="U1102" t="str" cm="1">
        <f t="array" ref="U1102">_xlfn.IFS(CleanedData[[#This Row],[Purchase Amount]]&lt;500,"Low",
CleanedData[[#This Row],[Purchase Amount]]&lt;5000,"Medium",
TRUE,"High")</f>
        <v>Low</v>
      </c>
      <c r="V1102" t="str">
        <f>TEXT(CleanedData[[#This Row],[Date]],"mmmm")</f>
        <v>May</v>
      </c>
      <c r="W1102" t="str">
        <f>"Q"&amp;ROUNDUP(MONTH(CleanedData[[#This Row],[Date]])/3,0)</f>
        <v>Q2</v>
      </c>
      <c r="X1102" t="str">
        <f>IF(CleanedData[[#This Row],[Purchase Amount]]&gt;=5000,"Yes","No")</f>
        <v>No</v>
      </c>
      <c r="Y1102">
        <f>IF(CleanedData[[#This Row],[Recommend]]="Yes",1,0)</f>
        <v>1</v>
      </c>
      <c r="Z1102" s="6">
        <f>CleanedData[[#This Row],[Purchase Amount]]*0.15</f>
        <v>28.915500000000002</v>
      </c>
      <c r="AA1102" s="6">
        <f>CleanedData[[#This Row],[Purchase Amount]]*1.15</f>
        <v>221.68549999999999</v>
      </c>
    </row>
    <row r="1103" spans="1:27" x14ac:dyDescent="0.3">
      <c r="A1103">
        <v>1296</v>
      </c>
      <c r="B1103" t="s">
        <v>1328</v>
      </c>
      <c r="C1103" s="1">
        <v>45713</v>
      </c>
      <c r="D1103">
        <v>54</v>
      </c>
      <c r="E1103" t="s">
        <v>39</v>
      </c>
      <c r="F1103" t="s">
        <v>130</v>
      </c>
      <c r="G1103" t="s">
        <v>349</v>
      </c>
      <c r="H1103">
        <v>2</v>
      </c>
      <c r="I1103" t="s">
        <v>45</v>
      </c>
      <c r="J1103" t="s">
        <v>69</v>
      </c>
      <c r="K1103" t="s">
        <v>64</v>
      </c>
      <c r="L1103" t="s">
        <v>45</v>
      </c>
      <c r="M1103" t="s">
        <v>208</v>
      </c>
      <c r="N1103" t="s">
        <v>47</v>
      </c>
      <c r="O1103" t="s">
        <v>89</v>
      </c>
      <c r="P1103" t="s">
        <v>49</v>
      </c>
      <c r="Q1103" t="s">
        <v>93</v>
      </c>
      <c r="R1103" s="6">
        <f>_xlfn.XLOOKUP(CleanedData[[#This Row],[Product]],'02_Lookup_Tables'!$A$2:$A$126,'02_Lookup_Tables'!$B$2:$B$126)</f>
        <v>53.85</v>
      </c>
      <c r="S1103" t="str">
        <f>VLOOKUP(CleanedData[[#This Row],[Product]],'02_Lookup_Tables'!$H$2:$I$126,2,FALSE)</f>
        <v>Food</v>
      </c>
      <c r="T1103" t="str">
        <f>VLOOKUP(CleanedData[[#This Row],[Province]],'02_Lookup_Tables'!$D$2:$E$10,2, FALSE)</f>
        <v>Eastern Region</v>
      </c>
      <c r="U1103" t="str" cm="1">
        <f t="array" ref="U1103">_xlfn.IFS(CleanedData[[#This Row],[Purchase Amount]]&lt;500,"Low",
CleanedData[[#This Row],[Purchase Amount]]&lt;5000,"Medium",
TRUE,"High")</f>
        <v>Low</v>
      </c>
      <c r="V1103" t="str">
        <f>TEXT(CleanedData[[#This Row],[Date]],"mmmm")</f>
        <v>February</v>
      </c>
      <c r="W1103" t="str">
        <f>"Q"&amp;ROUNDUP(MONTH(CleanedData[[#This Row],[Date]])/3,0)</f>
        <v>Q1</v>
      </c>
      <c r="X1103" t="str">
        <f>IF(CleanedData[[#This Row],[Purchase Amount]]&gt;=5000,"Yes","No")</f>
        <v>No</v>
      </c>
      <c r="Y1103">
        <f>IF(CleanedData[[#This Row],[Recommend]]="Yes",1,0)</f>
        <v>1</v>
      </c>
      <c r="Z1103" s="6">
        <f>CleanedData[[#This Row],[Purchase Amount]]*0.15</f>
        <v>8.0775000000000006</v>
      </c>
      <c r="AA1103" s="6">
        <f>CleanedData[[#This Row],[Purchase Amount]]*1.15</f>
        <v>61.927499999999995</v>
      </c>
    </row>
    <row r="1104" spans="1:27" x14ac:dyDescent="0.3">
      <c r="A1104">
        <v>1298</v>
      </c>
      <c r="B1104" t="s">
        <v>1329</v>
      </c>
      <c r="C1104" s="1">
        <v>45784</v>
      </c>
      <c r="D1104">
        <v>71</v>
      </c>
      <c r="E1104" t="s">
        <v>60</v>
      </c>
      <c r="F1104" t="s">
        <v>77</v>
      </c>
      <c r="G1104" t="s">
        <v>146</v>
      </c>
      <c r="H1104">
        <v>5</v>
      </c>
      <c r="I1104" t="s">
        <v>45</v>
      </c>
      <c r="J1104" t="s">
        <v>69</v>
      </c>
      <c r="K1104" t="s">
        <v>44</v>
      </c>
      <c r="L1104" t="s">
        <v>42</v>
      </c>
      <c r="M1104" t="s">
        <v>196</v>
      </c>
      <c r="N1104" t="s">
        <v>57</v>
      </c>
      <c r="O1104" t="s">
        <v>89</v>
      </c>
      <c r="P1104" t="s">
        <v>70</v>
      </c>
      <c r="Q1104" t="s">
        <v>97</v>
      </c>
      <c r="R1104" s="6">
        <f>_xlfn.XLOOKUP(CleanedData[[#This Row],[Product]],'02_Lookup_Tables'!$A$2:$A$126,'02_Lookup_Tables'!$B$2:$B$126)</f>
        <v>27815.439999999999</v>
      </c>
      <c r="S1104" t="str">
        <f>VLOOKUP(CleanedData[[#This Row],[Product]],'02_Lookup_Tables'!$H$2:$I$126,2,FALSE)</f>
        <v>Electronics</v>
      </c>
      <c r="T1104" t="str">
        <f>VLOOKUP(CleanedData[[#This Row],[Province]],'02_Lookup_Tables'!$D$2:$E$10,2, FALSE)</f>
        <v>Central Region</v>
      </c>
      <c r="U1104" t="str" cm="1">
        <f t="array" ref="U1104">_xlfn.IFS(CleanedData[[#This Row],[Purchase Amount]]&lt;500,"Low",
CleanedData[[#This Row],[Purchase Amount]]&lt;5000,"Medium",
TRUE,"High")</f>
        <v>High</v>
      </c>
      <c r="V1104" t="str">
        <f>TEXT(CleanedData[[#This Row],[Date]],"mmmm")</f>
        <v>May</v>
      </c>
      <c r="W1104" t="str">
        <f>"Q"&amp;ROUNDUP(MONTH(CleanedData[[#This Row],[Date]])/3,0)</f>
        <v>Q2</v>
      </c>
      <c r="X1104" t="str">
        <f>IF(CleanedData[[#This Row],[Purchase Amount]]&gt;=5000,"Yes","No")</f>
        <v>Yes</v>
      </c>
      <c r="Y1104">
        <f>IF(CleanedData[[#This Row],[Recommend]]="Yes",1,0)</f>
        <v>1</v>
      </c>
      <c r="Z1104" s="6">
        <f>CleanedData[[#This Row],[Purchase Amount]]*0.15</f>
        <v>4172.3159999999998</v>
      </c>
      <c r="AA1104" s="6">
        <f>CleanedData[[#This Row],[Purchase Amount]]*1.15</f>
        <v>31987.755999999998</v>
      </c>
    </row>
    <row r="1105" spans="1:27" x14ac:dyDescent="0.3">
      <c r="A1105">
        <v>1299</v>
      </c>
      <c r="B1105" t="s">
        <v>1330</v>
      </c>
      <c r="C1105" s="1">
        <v>45565</v>
      </c>
      <c r="D1105">
        <v>27</v>
      </c>
      <c r="E1105" t="s">
        <v>52</v>
      </c>
      <c r="F1105" t="s">
        <v>61</v>
      </c>
      <c r="G1105" t="s">
        <v>198</v>
      </c>
      <c r="H1105">
        <v>5</v>
      </c>
      <c r="I1105" t="s">
        <v>45</v>
      </c>
      <c r="J1105" t="s">
        <v>63</v>
      </c>
      <c r="K1105" t="s">
        <v>55</v>
      </c>
      <c r="L1105" t="s">
        <v>45</v>
      </c>
      <c r="M1105" t="s">
        <v>196</v>
      </c>
      <c r="N1105" t="s">
        <v>57</v>
      </c>
      <c r="O1105" t="s">
        <v>89</v>
      </c>
      <c r="P1105" t="s">
        <v>70</v>
      </c>
      <c r="Q1105" t="s">
        <v>58</v>
      </c>
      <c r="R1105" s="6">
        <f>_xlfn.XLOOKUP(CleanedData[[#This Row],[Product]],'02_Lookup_Tables'!$A$2:$A$126,'02_Lookup_Tables'!$B$2:$B$126)</f>
        <v>2099.4</v>
      </c>
      <c r="S1105" t="str">
        <f>VLOOKUP(CleanedData[[#This Row],[Product]],'02_Lookup_Tables'!$H$2:$I$126,2,FALSE)</f>
        <v>Sports &amp; Outdoors</v>
      </c>
      <c r="T1105" t="str">
        <f>VLOOKUP(CleanedData[[#This Row],[Province]],'02_Lookup_Tables'!$D$2:$E$10,2, FALSE)</f>
        <v>Southern Region</v>
      </c>
      <c r="U1105" t="str" cm="1">
        <f t="array" ref="U1105">_xlfn.IFS(CleanedData[[#This Row],[Purchase Amount]]&lt;500,"Low",
CleanedData[[#This Row],[Purchase Amount]]&lt;5000,"Medium",
TRUE,"High")</f>
        <v>Medium</v>
      </c>
      <c r="V1105" t="str">
        <f>TEXT(CleanedData[[#This Row],[Date]],"mmmm")</f>
        <v>September</v>
      </c>
      <c r="W1105" t="str">
        <f>"Q"&amp;ROUNDUP(MONTH(CleanedData[[#This Row],[Date]])/3,0)</f>
        <v>Q3</v>
      </c>
      <c r="X1105" t="str">
        <f>IF(CleanedData[[#This Row],[Purchase Amount]]&gt;=5000,"Yes","No")</f>
        <v>No</v>
      </c>
      <c r="Y1105">
        <f>IF(CleanedData[[#This Row],[Recommend]]="Yes",1,0)</f>
        <v>1</v>
      </c>
      <c r="Z1105" s="6">
        <f>CleanedData[[#This Row],[Purchase Amount]]*0.15</f>
        <v>314.91000000000003</v>
      </c>
      <c r="AA1105" s="6">
        <f>CleanedData[[#This Row],[Purchase Amount]]*1.15</f>
        <v>2414.31</v>
      </c>
    </row>
    <row r="1106" spans="1:27" x14ac:dyDescent="0.3">
      <c r="A1106">
        <v>1300</v>
      </c>
      <c r="B1106" t="s">
        <v>1331</v>
      </c>
      <c r="C1106" s="1">
        <v>45753</v>
      </c>
      <c r="D1106">
        <v>36</v>
      </c>
      <c r="E1106" t="s">
        <v>60</v>
      </c>
      <c r="F1106" t="s">
        <v>77</v>
      </c>
      <c r="G1106" t="s">
        <v>280</v>
      </c>
      <c r="H1106">
        <v>3</v>
      </c>
      <c r="I1106" t="s">
        <v>45</v>
      </c>
      <c r="J1106" t="s">
        <v>43</v>
      </c>
      <c r="K1106" t="s">
        <v>64</v>
      </c>
      <c r="L1106" t="s">
        <v>45</v>
      </c>
      <c r="M1106" t="s">
        <v>88</v>
      </c>
      <c r="N1106" t="s">
        <v>48</v>
      </c>
      <c r="O1106" t="s">
        <v>89</v>
      </c>
      <c r="P1106" t="s">
        <v>49</v>
      </c>
      <c r="Q1106" t="s">
        <v>81</v>
      </c>
      <c r="R1106" s="6">
        <f>_xlfn.XLOOKUP(CleanedData[[#This Row],[Product]],'02_Lookup_Tables'!$A$2:$A$126,'02_Lookup_Tables'!$B$2:$B$126)</f>
        <v>759.97</v>
      </c>
      <c r="S1106" t="str">
        <f>VLOOKUP(CleanedData[[#This Row],[Product]],'02_Lookup_Tables'!$H$2:$I$126,2,FALSE)</f>
        <v>Apparel</v>
      </c>
      <c r="T1106" t="str">
        <f>VLOOKUP(CleanedData[[#This Row],[Province]],'02_Lookup_Tables'!$D$2:$E$10,2, FALSE)</f>
        <v>Central Region</v>
      </c>
      <c r="U1106" t="str" cm="1">
        <f t="array" ref="U1106">_xlfn.IFS(CleanedData[[#This Row],[Purchase Amount]]&lt;500,"Low",
CleanedData[[#This Row],[Purchase Amount]]&lt;5000,"Medium",
TRUE,"High")</f>
        <v>Medium</v>
      </c>
      <c r="V1106" t="str">
        <f>TEXT(CleanedData[[#This Row],[Date]],"mmmm")</f>
        <v>April</v>
      </c>
      <c r="W1106" t="str">
        <f>"Q"&amp;ROUNDUP(MONTH(CleanedData[[#This Row],[Date]])/3,0)</f>
        <v>Q2</v>
      </c>
      <c r="X1106" t="str">
        <f>IF(CleanedData[[#This Row],[Purchase Amount]]&gt;=5000,"Yes","No")</f>
        <v>No</v>
      </c>
      <c r="Y1106">
        <f>IF(CleanedData[[#This Row],[Recommend]]="Yes",1,0)</f>
        <v>1</v>
      </c>
      <c r="Z1106" s="6">
        <f>CleanedData[[#This Row],[Purchase Amount]]*0.15</f>
        <v>113.99550000000001</v>
      </c>
      <c r="AA1106" s="6">
        <f>CleanedData[[#This Row],[Purchase Amount]]*1.15</f>
        <v>873.96550000000002</v>
      </c>
    </row>
    <row r="1107" spans="1:27" x14ac:dyDescent="0.3">
      <c r="A1107">
        <v>1302</v>
      </c>
      <c r="B1107" t="s">
        <v>1332</v>
      </c>
      <c r="C1107" s="1">
        <v>45631</v>
      </c>
      <c r="D1107">
        <v>44</v>
      </c>
      <c r="E1107" t="s">
        <v>39</v>
      </c>
      <c r="F1107" t="s">
        <v>77</v>
      </c>
      <c r="G1107" t="s">
        <v>150</v>
      </c>
      <c r="H1107">
        <v>3</v>
      </c>
      <c r="I1107" t="s">
        <v>45</v>
      </c>
      <c r="J1107" t="s">
        <v>69</v>
      </c>
      <c r="K1107" t="s">
        <v>64</v>
      </c>
      <c r="L1107" t="s">
        <v>42</v>
      </c>
      <c r="M1107" t="s">
        <v>236</v>
      </c>
      <c r="N1107" t="s">
        <v>48</v>
      </c>
      <c r="O1107" t="s">
        <v>89</v>
      </c>
      <c r="P1107" t="s">
        <v>49</v>
      </c>
      <c r="Q1107" t="s">
        <v>81</v>
      </c>
      <c r="R1107" s="6">
        <f>_xlfn.XLOOKUP(CleanedData[[#This Row],[Product]],'02_Lookup_Tables'!$A$2:$A$126,'02_Lookup_Tables'!$B$2:$B$126)</f>
        <v>14808.31</v>
      </c>
      <c r="S1107" t="str">
        <f>VLOOKUP(CleanedData[[#This Row],[Product]],'02_Lookup_Tables'!$H$2:$I$126,2,FALSE)</f>
        <v>Electronics</v>
      </c>
      <c r="T1107" t="str">
        <f>VLOOKUP(CleanedData[[#This Row],[Province]],'02_Lookup_Tables'!$D$2:$E$10,2, FALSE)</f>
        <v>Central Region</v>
      </c>
      <c r="U1107" t="str" cm="1">
        <f t="array" ref="U1107">_xlfn.IFS(CleanedData[[#This Row],[Purchase Amount]]&lt;500,"Low",
CleanedData[[#This Row],[Purchase Amount]]&lt;5000,"Medium",
TRUE,"High")</f>
        <v>High</v>
      </c>
      <c r="V1107" t="str">
        <f>TEXT(CleanedData[[#This Row],[Date]],"mmmm")</f>
        <v>December</v>
      </c>
      <c r="W1107" t="str">
        <f>"Q"&amp;ROUNDUP(MONTH(CleanedData[[#This Row],[Date]])/3,0)</f>
        <v>Q4</v>
      </c>
      <c r="X1107" t="str">
        <f>IF(CleanedData[[#This Row],[Purchase Amount]]&gt;=5000,"Yes","No")</f>
        <v>Yes</v>
      </c>
      <c r="Y1107">
        <f>IF(CleanedData[[#This Row],[Recommend]]="Yes",1,0)</f>
        <v>1</v>
      </c>
      <c r="Z1107" s="6">
        <f>CleanedData[[#This Row],[Purchase Amount]]*0.15</f>
        <v>2221.2464999999997</v>
      </c>
      <c r="AA1107" s="6">
        <f>CleanedData[[#This Row],[Purchase Amount]]*1.15</f>
        <v>17029.556499999999</v>
      </c>
    </row>
    <row r="1108" spans="1:27" x14ac:dyDescent="0.3">
      <c r="A1108">
        <v>1303</v>
      </c>
      <c r="B1108" t="s">
        <v>1333</v>
      </c>
      <c r="C1108" s="1">
        <v>45400</v>
      </c>
      <c r="D1108">
        <v>68</v>
      </c>
      <c r="E1108" t="s">
        <v>52</v>
      </c>
      <c r="F1108" t="s">
        <v>72</v>
      </c>
      <c r="G1108" t="s">
        <v>311</v>
      </c>
      <c r="H1108">
        <v>5</v>
      </c>
      <c r="I1108" t="s">
        <v>45</v>
      </c>
      <c r="J1108" t="s">
        <v>54</v>
      </c>
      <c r="K1108" t="s">
        <v>44</v>
      </c>
      <c r="L1108" t="s">
        <v>45</v>
      </c>
      <c r="M1108" t="s">
        <v>85</v>
      </c>
      <c r="N1108" t="s">
        <v>57</v>
      </c>
      <c r="O1108" t="s">
        <v>48</v>
      </c>
      <c r="P1108" t="s">
        <v>49</v>
      </c>
      <c r="Q1108" t="s">
        <v>97</v>
      </c>
      <c r="R1108" s="6">
        <f>_xlfn.XLOOKUP(CleanedData[[#This Row],[Product]],'02_Lookup_Tables'!$A$2:$A$126,'02_Lookup_Tables'!$B$2:$B$126)</f>
        <v>954.6</v>
      </c>
      <c r="S1108" t="str">
        <f>VLOOKUP(CleanedData[[#This Row],[Product]],'02_Lookup_Tables'!$H$2:$I$126,2,FALSE)</f>
        <v>Apparel</v>
      </c>
      <c r="T1108" t="str">
        <f>VLOOKUP(CleanedData[[#This Row],[Province]],'02_Lookup_Tables'!$D$2:$E$10,2, FALSE)</f>
        <v>Central Region</v>
      </c>
      <c r="U1108" t="str" cm="1">
        <f t="array" ref="U1108">_xlfn.IFS(CleanedData[[#This Row],[Purchase Amount]]&lt;500,"Low",
CleanedData[[#This Row],[Purchase Amount]]&lt;5000,"Medium",
TRUE,"High")</f>
        <v>Medium</v>
      </c>
      <c r="V1108" t="str">
        <f>TEXT(CleanedData[[#This Row],[Date]],"mmmm")</f>
        <v>April</v>
      </c>
      <c r="W1108" t="str">
        <f>"Q"&amp;ROUNDUP(MONTH(CleanedData[[#This Row],[Date]])/3,0)</f>
        <v>Q2</v>
      </c>
      <c r="X1108" t="str">
        <f>IF(CleanedData[[#This Row],[Purchase Amount]]&gt;=5000,"Yes","No")</f>
        <v>No</v>
      </c>
      <c r="Y1108">
        <f>IF(CleanedData[[#This Row],[Recommend]]="Yes",1,0)</f>
        <v>1</v>
      </c>
      <c r="Z1108" s="6">
        <f>CleanedData[[#This Row],[Purchase Amount]]*0.15</f>
        <v>143.19</v>
      </c>
      <c r="AA1108" s="6">
        <f>CleanedData[[#This Row],[Purchase Amount]]*1.15</f>
        <v>1097.79</v>
      </c>
    </row>
    <row r="1109" spans="1:27" x14ac:dyDescent="0.3">
      <c r="A1109">
        <v>1305</v>
      </c>
      <c r="B1109" t="s">
        <v>1334</v>
      </c>
      <c r="C1109" s="1">
        <v>45479</v>
      </c>
      <c r="D1109">
        <v>29</v>
      </c>
      <c r="E1109" t="s">
        <v>52</v>
      </c>
      <c r="F1109" t="s">
        <v>130</v>
      </c>
      <c r="G1109" t="s">
        <v>111</v>
      </c>
      <c r="H1109">
        <v>3</v>
      </c>
      <c r="I1109" t="s">
        <v>42</v>
      </c>
      <c r="J1109" t="s">
        <v>54</v>
      </c>
      <c r="K1109" t="s">
        <v>55</v>
      </c>
      <c r="L1109" t="s">
        <v>45</v>
      </c>
      <c r="M1109" t="s">
        <v>136</v>
      </c>
      <c r="N1109" t="s">
        <v>48</v>
      </c>
      <c r="O1109" t="s">
        <v>89</v>
      </c>
      <c r="P1109" t="s">
        <v>49</v>
      </c>
      <c r="Q1109" t="s">
        <v>58</v>
      </c>
      <c r="R1109" s="6">
        <f>_xlfn.XLOOKUP(CleanedData[[#This Row],[Product]],'02_Lookup_Tables'!$A$2:$A$126,'02_Lookup_Tables'!$B$2:$B$126)</f>
        <v>3576.97</v>
      </c>
      <c r="S1109" t="str">
        <f>VLOOKUP(CleanedData[[#This Row],[Product]],'02_Lookup_Tables'!$H$2:$I$126,2,FALSE)</f>
        <v>Home Devices</v>
      </c>
      <c r="T1109" t="str">
        <f>VLOOKUP(CleanedData[[#This Row],[Province]],'02_Lookup_Tables'!$D$2:$E$10,2, FALSE)</f>
        <v>Eastern Region</v>
      </c>
      <c r="U1109" t="str" cm="1">
        <f t="array" ref="U1109">_xlfn.IFS(CleanedData[[#This Row],[Purchase Amount]]&lt;500,"Low",
CleanedData[[#This Row],[Purchase Amount]]&lt;5000,"Medium",
TRUE,"High")</f>
        <v>Medium</v>
      </c>
      <c r="V1109" t="str">
        <f>TEXT(CleanedData[[#This Row],[Date]],"mmmm")</f>
        <v>July</v>
      </c>
      <c r="W1109" t="str">
        <f>"Q"&amp;ROUNDUP(MONTH(CleanedData[[#This Row],[Date]])/3,0)</f>
        <v>Q3</v>
      </c>
      <c r="X1109" t="str">
        <f>IF(CleanedData[[#This Row],[Purchase Amount]]&gt;=5000,"Yes","No")</f>
        <v>No</v>
      </c>
      <c r="Y1109">
        <f>IF(CleanedData[[#This Row],[Recommend]]="Yes",1,0)</f>
        <v>0</v>
      </c>
      <c r="Z1109" s="6">
        <f>CleanedData[[#This Row],[Purchase Amount]]*0.15</f>
        <v>536.54549999999995</v>
      </c>
      <c r="AA1109" s="6">
        <f>CleanedData[[#This Row],[Purchase Amount]]*1.15</f>
        <v>4113.5154999999995</v>
      </c>
    </row>
    <row r="1110" spans="1:27" x14ac:dyDescent="0.3">
      <c r="A1110">
        <v>1306</v>
      </c>
      <c r="B1110" t="s">
        <v>1335</v>
      </c>
      <c r="C1110" s="1">
        <v>45363</v>
      </c>
      <c r="D1110">
        <v>77</v>
      </c>
      <c r="E1110" t="s">
        <v>52</v>
      </c>
      <c r="F1110" t="s">
        <v>40</v>
      </c>
      <c r="G1110" t="s">
        <v>173</v>
      </c>
      <c r="H1110">
        <v>5</v>
      </c>
      <c r="I1110" t="s">
        <v>42</v>
      </c>
      <c r="J1110" t="s">
        <v>54</v>
      </c>
      <c r="K1110" t="s">
        <v>44</v>
      </c>
      <c r="L1110" t="s">
        <v>42</v>
      </c>
      <c r="M1110" t="s">
        <v>85</v>
      </c>
      <c r="N1110" t="s">
        <v>57</v>
      </c>
      <c r="O1110" t="s">
        <v>48</v>
      </c>
      <c r="P1110" t="s">
        <v>49</v>
      </c>
      <c r="Q1110" t="s">
        <v>97</v>
      </c>
      <c r="R1110" s="6">
        <f>_xlfn.XLOOKUP(CleanedData[[#This Row],[Product]],'02_Lookup_Tables'!$A$2:$A$126,'02_Lookup_Tables'!$B$2:$B$126)</f>
        <v>13056.99</v>
      </c>
      <c r="S1110" t="str">
        <f>VLOOKUP(CleanedData[[#This Row],[Product]],'02_Lookup_Tables'!$H$2:$I$126,2,FALSE)</f>
        <v>Electronics</v>
      </c>
      <c r="T1110" t="str">
        <f>VLOOKUP(CleanedData[[#This Row],[Province]],'02_Lookup_Tables'!$D$2:$E$10,2, FALSE)</f>
        <v>Northern Region</v>
      </c>
      <c r="U1110" t="str" cm="1">
        <f t="array" ref="U1110">_xlfn.IFS(CleanedData[[#This Row],[Purchase Amount]]&lt;500,"Low",
CleanedData[[#This Row],[Purchase Amount]]&lt;5000,"Medium",
TRUE,"High")</f>
        <v>High</v>
      </c>
      <c r="V1110" t="str">
        <f>TEXT(CleanedData[[#This Row],[Date]],"mmmm")</f>
        <v>March</v>
      </c>
      <c r="W1110" t="str">
        <f>"Q"&amp;ROUNDUP(MONTH(CleanedData[[#This Row],[Date]])/3,0)</f>
        <v>Q1</v>
      </c>
      <c r="X1110" t="str">
        <f>IF(CleanedData[[#This Row],[Purchase Amount]]&gt;=5000,"Yes","No")</f>
        <v>Yes</v>
      </c>
      <c r="Y1110">
        <f>IF(CleanedData[[#This Row],[Recommend]]="Yes",1,0)</f>
        <v>0</v>
      </c>
      <c r="Z1110" s="6">
        <f>CleanedData[[#This Row],[Purchase Amount]]*0.15</f>
        <v>1958.5484999999999</v>
      </c>
      <c r="AA1110" s="6">
        <f>CleanedData[[#This Row],[Purchase Amount]]*1.15</f>
        <v>15015.538499999999</v>
      </c>
    </row>
    <row r="1111" spans="1:27" x14ac:dyDescent="0.3">
      <c r="A1111">
        <v>1307</v>
      </c>
      <c r="B1111" t="s">
        <v>1336</v>
      </c>
      <c r="C1111" s="1">
        <v>45528</v>
      </c>
      <c r="D1111">
        <v>18</v>
      </c>
      <c r="E1111" t="s">
        <v>60</v>
      </c>
      <c r="F1111" t="s">
        <v>108</v>
      </c>
      <c r="G1111" t="s">
        <v>378</v>
      </c>
      <c r="H1111">
        <v>5</v>
      </c>
      <c r="I1111" t="s">
        <v>42</v>
      </c>
      <c r="J1111" t="s">
        <v>63</v>
      </c>
      <c r="K1111" t="s">
        <v>64</v>
      </c>
      <c r="L1111" t="s">
        <v>45</v>
      </c>
      <c r="M1111" t="s">
        <v>136</v>
      </c>
      <c r="N1111" t="s">
        <v>57</v>
      </c>
      <c r="O1111" t="s">
        <v>89</v>
      </c>
      <c r="P1111" t="s">
        <v>70</v>
      </c>
      <c r="Q1111" t="s">
        <v>66</v>
      </c>
      <c r="R1111" s="6">
        <f>_xlfn.XLOOKUP(CleanedData[[#This Row],[Product]],'02_Lookup_Tables'!$A$2:$A$126,'02_Lookup_Tables'!$B$2:$B$126)</f>
        <v>40.11</v>
      </c>
      <c r="S1111" t="str">
        <f>VLOOKUP(CleanedData[[#This Row],[Product]],'02_Lookup_Tables'!$H$2:$I$126,2,FALSE)</f>
        <v>Food</v>
      </c>
      <c r="T1111" t="str">
        <f>VLOOKUP(CleanedData[[#This Row],[Province]],'02_Lookup_Tables'!$D$2:$E$10,2, FALSE)</f>
        <v>Gauteng Region</v>
      </c>
      <c r="U1111" t="str" cm="1">
        <f t="array" ref="U1111">_xlfn.IFS(CleanedData[[#This Row],[Purchase Amount]]&lt;500,"Low",
CleanedData[[#This Row],[Purchase Amount]]&lt;5000,"Medium",
TRUE,"High")</f>
        <v>Low</v>
      </c>
      <c r="V1111" t="str">
        <f>TEXT(CleanedData[[#This Row],[Date]],"mmmm")</f>
        <v>August</v>
      </c>
      <c r="W1111" t="str">
        <f>"Q"&amp;ROUNDUP(MONTH(CleanedData[[#This Row],[Date]])/3,0)</f>
        <v>Q3</v>
      </c>
      <c r="X1111" t="str">
        <f>IF(CleanedData[[#This Row],[Purchase Amount]]&gt;=5000,"Yes","No")</f>
        <v>No</v>
      </c>
      <c r="Y1111">
        <f>IF(CleanedData[[#This Row],[Recommend]]="Yes",1,0)</f>
        <v>0</v>
      </c>
      <c r="Z1111" s="6">
        <f>CleanedData[[#This Row],[Purchase Amount]]*0.15</f>
        <v>6.0164999999999997</v>
      </c>
      <c r="AA1111" s="6">
        <f>CleanedData[[#This Row],[Purchase Amount]]*1.15</f>
        <v>46.126499999999993</v>
      </c>
    </row>
    <row r="1112" spans="1:27" x14ac:dyDescent="0.3">
      <c r="A1112">
        <v>1308</v>
      </c>
      <c r="B1112" t="s">
        <v>1337</v>
      </c>
      <c r="C1112" s="1">
        <v>45794</v>
      </c>
      <c r="D1112">
        <v>47</v>
      </c>
      <c r="E1112" t="s">
        <v>39</v>
      </c>
      <c r="F1112" t="s">
        <v>130</v>
      </c>
      <c r="G1112" t="s">
        <v>307</v>
      </c>
      <c r="H1112">
        <v>5</v>
      </c>
      <c r="I1112" t="s">
        <v>42</v>
      </c>
      <c r="J1112" t="s">
        <v>74</v>
      </c>
      <c r="K1112" t="s">
        <v>64</v>
      </c>
      <c r="L1112" t="s">
        <v>45</v>
      </c>
      <c r="M1112" t="s">
        <v>88</v>
      </c>
      <c r="N1112" t="s">
        <v>57</v>
      </c>
      <c r="O1112" t="s">
        <v>89</v>
      </c>
      <c r="P1112" t="s">
        <v>70</v>
      </c>
      <c r="Q1112" t="s">
        <v>93</v>
      </c>
      <c r="R1112" s="6">
        <f>_xlfn.XLOOKUP(CleanedData[[#This Row],[Product]],'02_Lookup_Tables'!$A$2:$A$126,'02_Lookup_Tables'!$B$2:$B$126)</f>
        <v>824.74</v>
      </c>
      <c r="S1112" t="str">
        <f>VLOOKUP(CleanedData[[#This Row],[Product]],'02_Lookup_Tables'!$H$2:$I$126,2,FALSE)</f>
        <v>Apparel</v>
      </c>
      <c r="T1112" t="str">
        <f>VLOOKUP(CleanedData[[#This Row],[Province]],'02_Lookup_Tables'!$D$2:$E$10,2, FALSE)</f>
        <v>Eastern Region</v>
      </c>
      <c r="U1112" t="str" cm="1">
        <f t="array" ref="U1112">_xlfn.IFS(CleanedData[[#This Row],[Purchase Amount]]&lt;500,"Low",
CleanedData[[#This Row],[Purchase Amount]]&lt;5000,"Medium",
TRUE,"High")</f>
        <v>Medium</v>
      </c>
      <c r="V1112" t="str">
        <f>TEXT(CleanedData[[#This Row],[Date]],"mmmm")</f>
        <v>May</v>
      </c>
      <c r="W1112" t="str">
        <f>"Q"&amp;ROUNDUP(MONTH(CleanedData[[#This Row],[Date]])/3,0)</f>
        <v>Q2</v>
      </c>
      <c r="X1112" t="str">
        <f>IF(CleanedData[[#This Row],[Purchase Amount]]&gt;=5000,"Yes","No")</f>
        <v>No</v>
      </c>
      <c r="Y1112">
        <f>IF(CleanedData[[#This Row],[Recommend]]="Yes",1,0)</f>
        <v>0</v>
      </c>
      <c r="Z1112" s="6">
        <f>CleanedData[[#This Row],[Purchase Amount]]*0.15</f>
        <v>123.711</v>
      </c>
      <c r="AA1112" s="6">
        <f>CleanedData[[#This Row],[Purchase Amount]]*1.15</f>
        <v>948.45099999999991</v>
      </c>
    </row>
    <row r="1113" spans="1:27" x14ac:dyDescent="0.3">
      <c r="A1113">
        <v>1309</v>
      </c>
      <c r="B1113" t="s">
        <v>1338</v>
      </c>
      <c r="C1113" s="1">
        <v>45408</v>
      </c>
      <c r="D1113">
        <v>31</v>
      </c>
      <c r="E1113" t="s">
        <v>60</v>
      </c>
      <c r="F1113" t="s">
        <v>108</v>
      </c>
      <c r="G1113" t="s">
        <v>223</v>
      </c>
      <c r="H1113">
        <v>5</v>
      </c>
      <c r="I1113" t="s">
        <v>42</v>
      </c>
      <c r="J1113" t="s">
        <v>74</v>
      </c>
      <c r="K1113" t="s">
        <v>55</v>
      </c>
      <c r="L1113" t="s">
        <v>42</v>
      </c>
      <c r="M1113" t="s">
        <v>136</v>
      </c>
      <c r="N1113" t="s">
        <v>57</v>
      </c>
      <c r="O1113" t="s">
        <v>89</v>
      </c>
      <c r="P1113" t="s">
        <v>70</v>
      </c>
      <c r="Q1113" t="s">
        <v>58</v>
      </c>
      <c r="R1113" s="6">
        <f>_xlfn.XLOOKUP(CleanedData[[#This Row],[Product]],'02_Lookup_Tables'!$A$2:$A$126,'02_Lookup_Tables'!$B$2:$B$126)</f>
        <v>209.53</v>
      </c>
      <c r="S1113" t="str">
        <f>VLOOKUP(CleanedData[[#This Row],[Product]],'02_Lookup_Tables'!$H$2:$I$126,2,FALSE)</f>
        <v>Food</v>
      </c>
      <c r="T1113" t="str">
        <f>VLOOKUP(CleanedData[[#This Row],[Province]],'02_Lookup_Tables'!$D$2:$E$10,2, FALSE)</f>
        <v>Gauteng Region</v>
      </c>
      <c r="U1113" t="str" cm="1">
        <f t="array" ref="U1113">_xlfn.IFS(CleanedData[[#This Row],[Purchase Amount]]&lt;500,"Low",
CleanedData[[#This Row],[Purchase Amount]]&lt;5000,"Medium",
TRUE,"High")</f>
        <v>Low</v>
      </c>
      <c r="V1113" t="str">
        <f>TEXT(CleanedData[[#This Row],[Date]],"mmmm")</f>
        <v>April</v>
      </c>
      <c r="W1113" t="str">
        <f>"Q"&amp;ROUNDUP(MONTH(CleanedData[[#This Row],[Date]])/3,0)</f>
        <v>Q2</v>
      </c>
      <c r="X1113" t="str">
        <f>IF(CleanedData[[#This Row],[Purchase Amount]]&gt;=5000,"Yes","No")</f>
        <v>No</v>
      </c>
      <c r="Y1113">
        <f>IF(CleanedData[[#This Row],[Recommend]]="Yes",1,0)</f>
        <v>0</v>
      </c>
      <c r="Z1113" s="6">
        <f>CleanedData[[#This Row],[Purchase Amount]]*0.15</f>
        <v>31.429499999999997</v>
      </c>
      <c r="AA1113" s="6">
        <f>CleanedData[[#This Row],[Purchase Amount]]*1.15</f>
        <v>240.95949999999999</v>
      </c>
    </row>
    <row r="1114" spans="1:27" x14ac:dyDescent="0.3">
      <c r="A1114">
        <v>1310</v>
      </c>
      <c r="B1114" t="s">
        <v>1339</v>
      </c>
      <c r="C1114" s="1">
        <v>45745</v>
      </c>
      <c r="D1114">
        <v>61</v>
      </c>
      <c r="E1114" t="s">
        <v>52</v>
      </c>
      <c r="F1114" t="s">
        <v>125</v>
      </c>
      <c r="G1114" t="s">
        <v>374</v>
      </c>
      <c r="H1114">
        <v>5</v>
      </c>
      <c r="I1114" t="s">
        <v>45</v>
      </c>
      <c r="J1114" t="s">
        <v>74</v>
      </c>
      <c r="K1114" t="s">
        <v>64</v>
      </c>
      <c r="L1114" t="s">
        <v>42</v>
      </c>
      <c r="M1114" t="s">
        <v>196</v>
      </c>
      <c r="N1114" t="s">
        <v>57</v>
      </c>
      <c r="O1114" t="s">
        <v>89</v>
      </c>
      <c r="P1114" t="s">
        <v>70</v>
      </c>
      <c r="Q1114" t="s">
        <v>50</v>
      </c>
      <c r="R1114" s="6">
        <f>_xlfn.XLOOKUP(CleanedData[[#This Row],[Product]],'02_Lookup_Tables'!$A$2:$A$126,'02_Lookup_Tables'!$B$2:$B$126)</f>
        <v>2906.97</v>
      </c>
      <c r="S1114" t="str">
        <f>VLOOKUP(CleanedData[[#This Row],[Product]],'02_Lookup_Tables'!$H$2:$I$126,2,FALSE)</f>
        <v>Home &amp; Living</v>
      </c>
      <c r="T1114" t="str">
        <f>VLOOKUP(CleanedData[[#This Row],[Province]],'02_Lookup_Tables'!$D$2:$E$10,2, FALSE)</f>
        <v>Western Region</v>
      </c>
      <c r="U1114" t="str" cm="1">
        <f t="array" ref="U1114">_xlfn.IFS(CleanedData[[#This Row],[Purchase Amount]]&lt;500,"Low",
CleanedData[[#This Row],[Purchase Amount]]&lt;5000,"Medium",
TRUE,"High")</f>
        <v>Medium</v>
      </c>
      <c r="V1114" t="str">
        <f>TEXT(CleanedData[[#This Row],[Date]],"mmmm")</f>
        <v>March</v>
      </c>
      <c r="W1114" t="str">
        <f>"Q"&amp;ROUNDUP(MONTH(CleanedData[[#This Row],[Date]])/3,0)</f>
        <v>Q1</v>
      </c>
      <c r="X1114" t="str">
        <f>IF(CleanedData[[#This Row],[Purchase Amount]]&gt;=5000,"Yes","No")</f>
        <v>No</v>
      </c>
      <c r="Y1114">
        <f>IF(CleanedData[[#This Row],[Recommend]]="Yes",1,0)</f>
        <v>1</v>
      </c>
      <c r="Z1114" s="6">
        <f>CleanedData[[#This Row],[Purchase Amount]]*0.15</f>
        <v>436.04549999999995</v>
      </c>
      <c r="AA1114" s="6">
        <f>CleanedData[[#This Row],[Purchase Amount]]*1.15</f>
        <v>3343.0154999999995</v>
      </c>
    </row>
    <row r="1115" spans="1:27" x14ac:dyDescent="0.3">
      <c r="A1115">
        <v>1311</v>
      </c>
      <c r="B1115" t="s">
        <v>1340</v>
      </c>
      <c r="C1115" s="1">
        <v>45457</v>
      </c>
      <c r="D1115">
        <v>53</v>
      </c>
      <c r="E1115" t="s">
        <v>52</v>
      </c>
      <c r="F1115" t="s">
        <v>108</v>
      </c>
      <c r="G1115" t="s">
        <v>378</v>
      </c>
      <c r="H1115">
        <v>5</v>
      </c>
      <c r="I1115" t="s">
        <v>42</v>
      </c>
      <c r="J1115" t="s">
        <v>69</v>
      </c>
      <c r="K1115" t="s">
        <v>44</v>
      </c>
      <c r="L1115" t="s">
        <v>45</v>
      </c>
      <c r="N1115" t="s">
        <v>57</v>
      </c>
      <c r="O1115" t="s">
        <v>134</v>
      </c>
      <c r="P1115" t="s">
        <v>8646</v>
      </c>
      <c r="Q1115" t="s">
        <v>93</v>
      </c>
      <c r="R1115" s="6">
        <f>_xlfn.XLOOKUP(CleanedData[[#This Row],[Product]],'02_Lookup_Tables'!$A$2:$A$126,'02_Lookup_Tables'!$B$2:$B$126)</f>
        <v>40.11</v>
      </c>
      <c r="S1115" t="str">
        <f>VLOOKUP(CleanedData[[#This Row],[Product]],'02_Lookup_Tables'!$H$2:$I$126,2,FALSE)</f>
        <v>Food</v>
      </c>
      <c r="T1115" t="str">
        <f>VLOOKUP(CleanedData[[#This Row],[Province]],'02_Lookup_Tables'!$D$2:$E$10,2, FALSE)</f>
        <v>Gauteng Region</v>
      </c>
      <c r="U1115" t="str" cm="1">
        <f t="array" ref="U1115">_xlfn.IFS(CleanedData[[#This Row],[Purchase Amount]]&lt;500,"Low",
CleanedData[[#This Row],[Purchase Amount]]&lt;5000,"Medium",
TRUE,"High")</f>
        <v>Low</v>
      </c>
      <c r="V1115" t="str">
        <f>TEXT(CleanedData[[#This Row],[Date]],"mmmm")</f>
        <v>June</v>
      </c>
      <c r="W1115" t="str">
        <f>"Q"&amp;ROUNDUP(MONTH(CleanedData[[#This Row],[Date]])/3,0)</f>
        <v>Q2</v>
      </c>
      <c r="X1115" t="str">
        <f>IF(CleanedData[[#This Row],[Purchase Amount]]&gt;=5000,"Yes","No")</f>
        <v>No</v>
      </c>
      <c r="Y1115">
        <f>IF(CleanedData[[#This Row],[Recommend]]="Yes",1,0)</f>
        <v>0</v>
      </c>
      <c r="Z1115" s="6">
        <f>CleanedData[[#This Row],[Purchase Amount]]*0.15</f>
        <v>6.0164999999999997</v>
      </c>
      <c r="AA1115" s="6">
        <f>CleanedData[[#This Row],[Purchase Amount]]*1.15</f>
        <v>46.126499999999993</v>
      </c>
    </row>
    <row r="1116" spans="1:27" x14ac:dyDescent="0.3">
      <c r="A1116">
        <v>1312</v>
      </c>
      <c r="B1116" t="s">
        <v>1341</v>
      </c>
      <c r="C1116" s="1">
        <v>45770</v>
      </c>
      <c r="D1116">
        <v>61</v>
      </c>
      <c r="E1116" t="s">
        <v>39</v>
      </c>
      <c r="F1116" t="s">
        <v>68</v>
      </c>
      <c r="G1116" t="s">
        <v>454</v>
      </c>
      <c r="H1116">
        <v>3</v>
      </c>
      <c r="I1116" t="s">
        <v>42</v>
      </c>
      <c r="J1116" t="s">
        <v>63</v>
      </c>
      <c r="K1116" t="s">
        <v>64</v>
      </c>
      <c r="L1116" t="s">
        <v>45</v>
      </c>
      <c r="M1116" t="s">
        <v>180</v>
      </c>
      <c r="N1116" t="s">
        <v>48</v>
      </c>
      <c r="O1116" t="s">
        <v>89</v>
      </c>
      <c r="P1116" t="s">
        <v>49</v>
      </c>
      <c r="Q1116" t="s">
        <v>50</v>
      </c>
      <c r="R1116" s="6">
        <f>_xlfn.XLOOKUP(CleanedData[[#This Row],[Product]],'02_Lookup_Tables'!$A$2:$A$126,'02_Lookup_Tables'!$B$2:$B$126)</f>
        <v>2413.3000000000002</v>
      </c>
      <c r="S1116" t="str">
        <f>VLOOKUP(CleanedData[[#This Row],[Product]],'02_Lookup_Tables'!$H$2:$I$126,2,FALSE)</f>
        <v>Electronics</v>
      </c>
      <c r="T1116" t="str">
        <f>VLOOKUP(CleanedData[[#This Row],[Province]],'02_Lookup_Tables'!$D$2:$E$10,2, FALSE)</f>
        <v>Northern Region</v>
      </c>
      <c r="U1116" t="str" cm="1">
        <f t="array" ref="U1116">_xlfn.IFS(CleanedData[[#This Row],[Purchase Amount]]&lt;500,"Low",
CleanedData[[#This Row],[Purchase Amount]]&lt;5000,"Medium",
TRUE,"High")</f>
        <v>Medium</v>
      </c>
      <c r="V1116" t="str">
        <f>TEXT(CleanedData[[#This Row],[Date]],"mmmm")</f>
        <v>April</v>
      </c>
      <c r="W1116" t="str">
        <f>"Q"&amp;ROUNDUP(MONTH(CleanedData[[#This Row],[Date]])/3,0)</f>
        <v>Q2</v>
      </c>
      <c r="X1116" t="str">
        <f>IF(CleanedData[[#This Row],[Purchase Amount]]&gt;=5000,"Yes","No")</f>
        <v>No</v>
      </c>
      <c r="Y1116">
        <f>IF(CleanedData[[#This Row],[Recommend]]="Yes",1,0)</f>
        <v>0</v>
      </c>
      <c r="Z1116" s="6">
        <f>CleanedData[[#This Row],[Purchase Amount]]*0.15</f>
        <v>361.995</v>
      </c>
      <c r="AA1116" s="6">
        <f>CleanedData[[#This Row],[Purchase Amount]]*1.15</f>
        <v>2775.2950000000001</v>
      </c>
    </row>
    <row r="1117" spans="1:27" x14ac:dyDescent="0.3">
      <c r="A1117">
        <v>1313</v>
      </c>
      <c r="B1117" t="s">
        <v>1342</v>
      </c>
      <c r="C1117" s="1">
        <v>45527</v>
      </c>
      <c r="D1117">
        <v>77</v>
      </c>
      <c r="E1117" t="s">
        <v>52</v>
      </c>
      <c r="F1117" t="s">
        <v>40</v>
      </c>
      <c r="G1117" t="s">
        <v>223</v>
      </c>
      <c r="H1117">
        <v>4</v>
      </c>
      <c r="I1117" t="s">
        <v>45</v>
      </c>
      <c r="J1117" t="s">
        <v>63</v>
      </c>
      <c r="K1117" t="s">
        <v>55</v>
      </c>
      <c r="L1117" t="s">
        <v>45</v>
      </c>
      <c r="M1117" t="s">
        <v>100</v>
      </c>
      <c r="N1117" t="s">
        <v>96</v>
      </c>
      <c r="O1117" t="s">
        <v>48</v>
      </c>
      <c r="P1117" t="s">
        <v>49</v>
      </c>
      <c r="Q1117" t="s">
        <v>97</v>
      </c>
      <c r="R1117" s="6">
        <f>_xlfn.XLOOKUP(CleanedData[[#This Row],[Product]],'02_Lookup_Tables'!$A$2:$A$126,'02_Lookup_Tables'!$B$2:$B$126)</f>
        <v>209.53</v>
      </c>
      <c r="S1117" t="str">
        <f>VLOOKUP(CleanedData[[#This Row],[Product]],'02_Lookup_Tables'!$H$2:$I$126,2,FALSE)</f>
        <v>Food</v>
      </c>
      <c r="T1117" t="str">
        <f>VLOOKUP(CleanedData[[#This Row],[Province]],'02_Lookup_Tables'!$D$2:$E$10,2, FALSE)</f>
        <v>Northern Region</v>
      </c>
      <c r="U1117" t="str" cm="1">
        <f t="array" ref="U1117">_xlfn.IFS(CleanedData[[#This Row],[Purchase Amount]]&lt;500,"Low",
CleanedData[[#This Row],[Purchase Amount]]&lt;5000,"Medium",
TRUE,"High")</f>
        <v>Low</v>
      </c>
      <c r="V1117" t="str">
        <f>TEXT(CleanedData[[#This Row],[Date]],"mmmm")</f>
        <v>August</v>
      </c>
      <c r="W1117" t="str">
        <f>"Q"&amp;ROUNDUP(MONTH(CleanedData[[#This Row],[Date]])/3,0)</f>
        <v>Q3</v>
      </c>
      <c r="X1117" t="str">
        <f>IF(CleanedData[[#This Row],[Purchase Amount]]&gt;=5000,"Yes","No")</f>
        <v>No</v>
      </c>
      <c r="Y1117">
        <f>IF(CleanedData[[#This Row],[Recommend]]="Yes",1,0)</f>
        <v>1</v>
      </c>
      <c r="Z1117" s="6">
        <f>CleanedData[[#This Row],[Purchase Amount]]*0.15</f>
        <v>31.429499999999997</v>
      </c>
      <c r="AA1117" s="6">
        <f>CleanedData[[#This Row],[Purchase Amount]]*1.15</f>
        <v>240.95949999999999</v>
      </c>
    </row>
    <row r="1118" spans="1:27" x14ac:dyDescent="0.3">
      <c r="A1118">
        <v>1314</v>
      </c>
      <c r="B1118" t="s">
        <v>1343</v>
      </c>
      <c r="C1118" s="1">
        <v>45683</v>
      </c>
      <c r="D1118">
        <v>20</v>
      </c>
      <c r="E1118" t="s">
        <v>52</v>
      </c>
      <c r="F1118" t="s">
        <v>83</v>
      </c>
      <c r="G1118" t="s">
        <v>91</v>
      </c>
      <c r="H1118">
        <v>5</v>
      </c>
      <c r="I1118" t="s">
        <v>45</v>
      </c>
      <c r="J1118" t="s">
        <v>54</v>
      </c>
      <c r="K1118" t="s">
        <v>64</v>
      </c>
      <c r="L1118" t="s">
        <v>45</v>
      </c>
      <c r="M1118" t="s">
        <v>85</v>
      </c>
      <c r="N1118" t="s">
        <v>57</v>
      </c>
      <c r="O1118" t="s">
        <v>48</v>
      </c>
      <c r="P1118" t="s">
        <v>49</v>
      </c>
      <c r="Q1118" t="s">
        <v>66</v>
      </c>
      <c r="R1118" s="6">
        <f>_xlfn.XLOOKUP(CleanedData[[#This Row],[Product]],'02_Lookup_Tables'!$A$2:$A$126,'02_Lookup_Tables'!$B$2:$B$126)</f>
        <v>1370.56</v>
      </c>
      <c r="S1118" t="str">
        <f>VLOOKUP(CleanedData[[#This Row],[Product]],'02_Lookup_Tables'!$H$2:$I$126,2,FALSE)</f>
        <v>Electronics</v>
      </c>
      <c r="T1118" t="str">
        <f>VLOOKUP(CleanedData[[#This Row],[Province]],'02_Lookup_Tables'!$D$2:$E$10,2, FALSE)</f>
        <v>Western Region</v>
      </c>
      <c r="U1118" t="str" cm="1">
        <f t="array" ref="U1118">_xlfn.IFS(CleanedData[[#This Row],[Purchase Amount]]&lt;500,"Low",
CleanedData[[#This Row],[Purchase Amount]]&lt;5000,"Medium",
TRUE,"High")</f>
        <v>Medium</v>
      </c>
      <c r="V1118" t="str">
        <f>TEXT(CleanedData[[#This Row],[Date]],"mmmm")</f>
        <v>January</v>
      </c>
      <c r="W1118" t="str">
        <f>"Q"&amp;ROUNDUP(MONTH(CleanedData[[#This Row],[Date]])/3,0)</f>
        <v>Q1</v>
      </c>
      <c r="X1118" t="str">
        <f>IF(CleanedData[[#This Row],[Purchase Amount]]&gt;=5000,"Yes","No")</f>
        <v>No</v>
      </c>
      <c r="Y1118">
        <f>IF(CleanedData[[#This Row],[Recommend]]="Yes",1,0)</f>
        <v>1</v>
      </c>
      <c r="Z1118" s="6">
        <f>CleanedData[[#This Row],[Purchase Amount]]*0.15</f>
        <v>205.58399999999997</v>
      </c>
      <c r="AA1118" s="6">
        <f>CleanedData[[#This Row],[Purchase Amount]]*1.15</f>
        <v>1576.1439999999998</v>
      </c>
    </row>
    <row r="1119" spans="1:27" x14ac:dyDescent="0.3">
      <c r="A1119">
        <v>1315</v>
      </c>
      <c r="B1119" t="s">
        <v>1344</v>
      </c>
      <c r="C1119" s="1">
        <v>45944</v>
      </c>
      <c r="D1119">
        <v>72</v>
      </c>
      <c r="E1119" t="s">
        <v>60</v>
      </c>
      <c r="F1119" t="s">
        <v>130</v>
      </c>
      <c r="G1119" t="s">
        <v>41</v>
      </c>
      <c r="H1119">
        <v>3</v>
      </c>
      <c r="I1119" t="s">
        <v>45</v>
      </c>
      <c r="J1119" t="s">
        <v>69</v>
      </c>
      <c r="K1119" t="s">
        <v>55</v>
      </c>
      <c r="L1119" t="s">
        <v>45</v>
      </c>
      <c r="M1119" t="s">
        <v>92</v>
      </c>
      <c r="N1119" t="s">
        <v>48</v>
      </c>
      <c r="O1119" t="s">
        <v>89</v>
      </c>
      <c r="P1119" t="s">
        <v>49</v>
      </c>
      <c r="Q1119" t="s">
        <v>97</v>
      </c>
      <c r="R1119" s="6">
        <f>_xlfn.XLOOKUP(CleanedData[[#This Row],[Product]],'02_Lookup_Tables'!$A$2:$A$126,'02_Lookup_Tables'!$B$2:$B$126)</f>
        <v>2479.5700000000002</v>
      </c>
      <c r="S1119" t="str">
        <f>VLOOKUP(CleanedData[[#This Row],[Product]],'02_Lookup_Tables'!$H$2:$I$126,2,FALSE)</f>
        <v>Accessories</v>
      </c>
      <c r="T1119" t="str">
        <f>VLOOKUP(CleanedData[[#This Row],[Province]],'02_Lookup_Tables'!$D$2:$E$10,2, FALSE)</f>
        <v>Eastern Region</v>
      </c>
      <c r="U1119" t="str" cm="1">
        <f t="array" ref="U1119">_xlfn.IFS(CleanedData[[#This Row],[Purchase Amount]]&lt;500,"Low",
CleanedData[[#This Row],[Purchase Amount]]&lt;5000,"Medium",
TRUE,"High")</f>
        <v>Medium</v>
      </c>
      <c r="V1119" t="str">
        <f>TEXT(CleanedData[[#This Row],[Date]],"mmmm")</f>
        <v>October</v>
      </c>
      <c r="W1119" t="str">
        <f>"Q"&amp;ROUNDUP(MONTH(CleanedData[[#This Row],[Date]])/3,0)</f>
        <v>Q4</v>
      </c>
      <c r="X1119" t="str">
        <f>IF(CleanedData[[#This Row],[Purchase Amount]]&gt;=5000,"Yes","No")</f>
        <v>No</v>
      </c>
      <c r="Y1119">
        <f>IF(CleanedData[[#This Row],[Recommend]]="Yes",1,0)</f>
        <v>1</v>
      </c>
      <c r="Z1119" s="6">
        <f>CleanedData[[#This Row],[Purchase Amount]]*0.15</f>
        <v>371.93549999999999</v>
      </c>
      <c r="AA1119" s="6">
        <f>CleanedData[[#This Row],[Purchase Amount]]*1.15</f>
        <v>2851.5054999999998</v>
      </c>
    </row>
    <row r="1120" spans="1:27" x14ac:dyDescent="0.3">
      <c r="A1120">
        <v>1316</v>
      </c>
      <c r="B1120" t="s">
        <v>1345</v>
      </c>
      <c r="C1120" s="1">
        <v>45508</v>
      </c>
      <c r="D1120">
        <v>58</v>
      </c>
      <c r="E1120" t="s">
        <v>39</v>
      </c>
      <c r="F1120" t="s">
        <v>40</v>
      </c>
      <c r="G1120" t="s">
        <v>78</v>
      </c>
      <c r="H1120">
        <v>2</v>
      </c>
      <c r="I1120" t="s">
        <v>45</v>
      </c>
      <c r="J1120" t="s">
        <v>74</v>
      </c>
      <c r="K1120" t="s">
        <v>55</v>
      </c>
      <c r="L1120" t="s">
        <v>45</v>
      </c>
      <c r="M1120" t="s">
        <v>236</v>
      </c>
      <c r="N1120" t="s">
        <v>47</v>
      </c>
      <c r="O1120" t="s">
        <v>89</v>
      </c>
      <c r="P1120" t="s">
        <v>49</v>
      </c>
      <c r="Q1120" t="s">
        <v>50</v>
      </c>
      <c r="R1120" s="6">
        <f>_xlfn.XLOOKUP(CleanedData[[#This Row],[Product]],'02_Lookup_Tables'!$A$2:$A$126,'02_Lookup_Tables'!$B$2:$B$126)</f>
        <v>1951.09</v>
      </c>
      <c r="S1120" t="str">
        <f>VLOOKUP(CleanedData[[#This Row],[Product]],'02_Lookup_Tables'!$H$2:$I$126,2,FALSE)</f>
        <v>Accessories</v>
      </c>
      <c r="T1120" t="str">
        <f>VLOOKUP(CleanedData[[#This Row],[Province]],'02_Lookup_Tables'!$D$2:$E$10,2, FALSE)</f>
        <v>Northern Region</v>
      </c>
      <c r="U1120" t="str" cm="1">
        <f t="array" ref="U1120">_xlfn.IFS(CleanedData[[#This Row],[Purchase Amount]]&lt;500,"Low",
CleanedData[[#This Row],[Purchase Amount]]&lt;5000,"Medium",
TRUE,"High")</f>
        <v>Medium</v>
      </c>
      <c r="V1120" t="str">
        <f>TEXT(CleanedData[[#This Row],[Date]],"mmmm")</f>
        <v>August</v>
      </c>
      <c r="W1120" t="str">
        <f>"Q"&amp;ROUNDUP(MONTH(CleanedData[[#This Row],[Date]])/3,0)</f>
        <v>Q3</v>
      </c>
      <c r="X1120" t="str">
        <f>IF(CleanedData[[#This Row],[Purchase Amount]]&gt;=5000,"Yes","No")</f>
        <v>No</v>
      </c>
      <c r="Y1120">
        <f>IF(CleanedData[[#This Row],[Recommend]]="Yes",1,0)</f>
        <v>1</v>
      </c>
      <c r="Z1120" s="6">
        <f>CleanedData[[#This Row],[Purchase Amount]]*0.15</f>
        <v>292.6635</v>
      </c>
      <c r="AA1120" s="6">
        <f>CleanedData[[#This Row],[Purchase Amount]]*1.15</f>
        <v>2243.7534999999998</v>
      </c>
    </row>
    <row r="1121" spans="1:27" x14ac:dyDescent="0.3">
      <c r="A1121">
        <v>1317</v>
      </c>
      <c r="B1121" t="s">
        <v>1346</v>
      </c>
      <c r="C1121" s="1">
        <v>45564</v>
      </c>
      <c r="D1121">
        <v>36</v>
      </c>
      <c r="E1121" t="s">
        <v>60</v>
      </c>
      <c r="F1121" t="s">
        <v>77</v>
      </c>
      <c r="G1121" t="s">
        <v>372</v>
      </c>
      <c r="H1121">
        <v>2</v>
      </c>
      <c r="I1121" t="s">
        <v>42</v>
      </c>
      <c r="J1121" t="s">
        <v>63</v>
      </c>
      <c r="K1121" t="s">
        <v>64</v>
      </c>
      <c r="L1121" t="s">
        <v>45</v>
      </c>
      <c r="M1121" t="s">
        <v>100</v>
      </c>
      <c r="N1121" t="s">
        <v>47</v>
      </c>
      <c r="O1121" t="s">
        <v>48</v>
      </c>
      <c r="P1121" t="s">
        <v>49</v>
      </c>
      <c r="Q1121" t="s">
        <v>81</v>
      </c>
      <c r="R1121" s="6">
        <f>_xlfn.XLOOKUP(CleanedData[[#This Row],[Product]],'02_Lookup_Tables'!$A$2:$A$126,'02_Lookup_Tables'!$B$2:$B$126)</f>
        <v>944.78</v>
      </c>
      <c r="S1121" t="str">
        <f>VLOOKUP(CleanedData[[#This Row],[Product]],'02_Lookup_Tables'!$H$2:$I$126,2,FALSE)</f>
        <v>Electronics</v>
      </c>
      <c r="T1121" t="str">
        <f>VLOOKUP(CleanedData[[#This Row],[Province]],'02_Lookup_Tables'!$D$2:$E$10,2, FALSE)</f>
        <v>Central Region</v>
      </c>
      <c r="U1121" t="str" cm="1">
        <f t="array" ref="U1121">_xlfn.IFS(CleanedData[[#This Row],[Purchase Amount]]&lt;500,"Low",
CleanedData[[#This Row],[Purchase Amount]]&lt;5000,"Medium",
TRUE,"High")</f>
        <v>Medium</v>
      </c>
      <c r="V1121" t="str">
        <f>TEXT(CleanedData[[#This Row],[Date]],"mmmm")</f>
        <v>September</v>
      </c>
      <c r="W1121" t="str">
        <f>"Q"&amp;ROUNDUP(MONTH(CleanedData[[#This Row],[Date]])/3,0)</f>
        <v>Q3</v>
      </c>
      <c r="X1121" t="str">
        <f>IF(CleanedData[[#This Row],[Purchase Amount]]&gt;=5000,"Yes","No")</f>
        <v>No</v>
      </c>
      <c r="Y1121">
        <f>IF(CleanedData[[#This Row],[Recommend]]="Yes",1,0)</f>
        <v>0</v>
      </c>
      <c r="Z1121" s="6">
        <f>CleanedData[[#This Row],[Purchase Amount]]*0.15</f>
        <v>141.71699999999998</v>
      </c>
      <c r="AA1121" s="6">
        <f>CleanedData[[#This Row],[Purchase Amount]]*1.15</f>
        <v>1086.4969999999998</v>
      </c>
    </row>
    <row r="1122" spans="1:27" x14ac:dyDescent="0.3">
      <c r="A1122">
        <v>1318</v>
      </c>
      <c r="B1122" t="s">
        <v>1347</v>
      </c>
      <c r="C1122" s="1">
        <v>45359</v>
      </c>
      <c r="D1122">
        <v>75</v>
      </c>
      <c r="E1122" t="s">
        <v>39</v>
      </c>
      <c r="F1122" t="s">
        <v>77</v>
      </c>
      <c r="G1122" t="s">
        <v>309</v>
      </c>
      <c r="H1122">
        <v>5</v>
      </c>
      <c r="I1122" t="s">
        <v>42</v>
      </c>
      <c r="J1122" t="s">
        <v>63</v>
      </c>
      <c r="K1122" t="s">
        <v>44</v>
      </c>
      <c r="L1122" t="s">
        <v>45</v>
      </c>
      <c r="M1122" t="s">
        <v>65</v>
      </c>
      <c r="N1122" t="s">
        <v>57</v>
      </c>
      <c r="O1122" t="s">
        <v>89</v>
      </c>
      <c r="P1122" t="s">
        <v>70</v>
      </c>
      <c r="Q1122" t="s">
        <v>97</v>
      </c>
      <c r="R1122" s="6">
        <f>_xlfn.XLOOKUP(CleanedData[[#This Row],[Product]],'02_Lookup_Tables'!$A$2:$A$126,'02_Lookup_Tables'!$B$2:$B$126)</f>
        <v>353.21</v>
      </c>
      <c r="S1122" t="str">
        <f>VLOOKUP(CleanedData[[#This Row],[Product]],'02_Lookup_Tables'!$H$2:$I$126,2,FALSE)</f>
        <v>Food</v>
      </c>
      <c r="T1122" t="str">
        <f>VLOOKUP(CleanedData[[#This Row],[Province]],'02_Lookup_Tables'!$D$2:$E$10,2, FALSE)</f>
        <v>Central Region</v>
      </c>
      <c r="U1122" t="str" cm="1">
        <f t="array" ref="U1122">_xlfn.IFS(CleanedData[[#This Row],[Purchase Amount]]&lt;500,"Low",
CleanedData[[#This Row],[Purchase Amount]]&lt;5000,"Medium",
TRUE,"High")</f>
        <v>Low</v>
      </c>
      <c r="V1122" t="str">
        <f>TEXT(CleanedData[[#This Row],[Date]],"mmmm")</f>
        <v>March</v>
      </c>
      <c r="W1122" t="str">
        <f>"Q"&amp;ROUNDUP(MONTH(CleanedData[[#This Row],[Date]])/3,0)</f>
        <v>Q1</v>
      </c>
      <c r="X1122" t="str">
        <f>IF(CleanedData[[#This Row],[Purchase Amount]]&gt;=5000,"Yes","No")</f>
        <v>No</v>
      </c>
      <c r="Y1122">
        <f>IF(CleanedData[[#This Row],[Recommend]]="Yes",1,0)</f>
        <v>0</v>
      </c>
      <c r="Z1122" s="6">
        <f>CleanedData[[#This Row],[Purchase Amount]]*0.15</f>
        <v>52.981499999999997</v>
      </c>
      <c r="AA1122" s="6">
        <f>CleanedData[[#This Row],[Purchase Amount]]*1.15</f>
        <v>406.19149999999996</v>
      </c>
    </row>
    <row r="1123" spans="1:27" x14ac:dyDescent="0.3">
      <c r="A1123">
        <v>1320</v>
      </c>
      <c r="B1123" t="s">
        <v>1348</v>
      </c>
      <c r="C1123" s="1">
        <v>45513</v>
      </c>
      <c r="D1123">
        <v>43</v>
      </c>
      <c r="E1123" t="s">
        <v>60</v>
      </c>
      <c r="F1123" t="s">
        <v>61</v>
      </c>
      <c r="G1123" t="s">
        <v>450</v>
      </c>
      <c r="H1123">
        <v>5</v>
      </c>
      <c r="I1123" t="s">
        <v>42</v>
      </c>
      <c r="J1123" t="s">
        <v>63</v>
      </c>
      <c r="K1123" t="s">
        <v>44</v>
      </c>
      <c r="L1123" t="s">
        <v>42</v>
      </c>
      <c r="M1123" t="s">
        <v>106</v>
      </c>
      <c r="N1123" t="s">
        <v>57</v>
      </c>
      <c r="O1123" t="s">
        <v>148</v>
      </c>
      <c r="P1123" t="s">
        <v>49</v>
      </c>
      <c r="Q1123" t="s">
        <v>81</v>
      </c>
      <c r="R1123" s="6">
        <f>_xlfn.XLOOKUP(CleanedData[[#This Row],[Product]],'02_Lookup_Tables'!$A$2:$A$126,'02_Lookup_Tables'!$B$2:$B$126)</f>
        <v>74.72</v>
      </c>
      <c r="S1123" t="str">
        <f>VLOOKUP(CleanedData[[#This Row],[Product]],'02_Lookup_Tables'!$H$2:$I$126,2,FALSE)</f>
        <v>Food</v>
      </c>
      <c r="T1123" t="str">
        <f>VLOOKUP(CleanedData[[#This Row],[Province]],'02_Lookup_Tables'!$D$2:$E$10,2, FALSE)</f>
        <v>Southern Region</v>
      </c>
      <c r="U1123" t="str" cm="1">
        <f t="array" ref="U1123">_xlfn.IFS(CleanedData[[#This Row],[Purchase Amount]]&lt;500,"Low",
CleanedData[[#This Row],[Purchase Amount]]&lt;5000,"Medium",
TRUE,"High")</f>
        <v>Low</v>
      </c>
      <c r="V1123" t="str">
        <f>TEXT(CleanedData[[#This Row],[Date]],"mmmm")</f>
        <v>August</v>
      </c>
      <c r="W1123" t="str">
        <f>"Q"&amp;ROUNDUP(MONTH(CleanedData[[#This Row],[Date]])/3,0)</f>
        <v>Q3</v>
      </c>
      <c r="X1123" t="str">
        <f>IF(CleanedData[[#This Row],[Purchase Amount]]&gt;=5000,"Yes","No")</f>
        <v>No</v>
      </c>
      <c r="Y1123">
        <f>IF(CleanedData[[#This Row],[Recommend]]="Yes",1,0)</f>
        <v>0</v>
      </c>
      <c r="Z1123" s="6">
        <f>CleanedData[[#This Row],[Purchase Amount]]*0.15</f>
        <v>11.208</v>
      </c>
      <c r="AA1123" s="6">
        <f>CleanedData[[#This Row],[Purchase Amount]]*1.15</f>
        <v>85.927999999999997</v>
      </c>
    </row>
    <row r="1124" spans="1:27" x14ac:dyDescent="0.3">
      <c r="A1124">
        <v>1321</v>
      </c>
      <c r="B1124" t="s">
        <v>1349</v>
      </c>
      <c r="C1124" s="1">
        <v>45797</v>
      </c>
      <c r="D1124">
        <v>39</v>
      </c>
      <c r="E1124" t="s">
        <v>52</v>
      </c>
      <c r="F1124" t="s">
        <v>68</v>
      </c>
      <c r="G1124" t="s">
        <v>171</v>
      </c>
      <c r="H1124">
        <v>5</v>
      </c>
      <c r="I1124" t="s">
        <v>45</v>
      </c>
      <c r="J1124" t="s">
        <v>74</v>
      </c>
      <c r="K1124" t="s">
        <v>64</v>
      </c>
      <c r="L1124" t="s">
        <v>45</v>
      </c>
      <c r="M1124" t="s">
        <v>112</v>
      </c>
      <c r="N1124" t="s">
        <v>57</v>
      </c>
      <c r="O1124" t="s">
        <v>48</v>
      </c>
      <c r="P1124" t="s">
        <v>49</v>
      </c>
      <c r="Q1124" t="s">
        <v>81</v>
      </c>
      <c r="R1124" s="6">
        <f>_xlfn.XLOOKUP(CleanedData[[#This Row],[Product]],'02_Lookup_Tables'!$A$2:$A$126,'02_Lookup_Tables'!$B$2:$B$126)</f>
        <v>6710.27</v>
      </c>
      <c r="S1124" t="str">
        <f>VLOOKUP(CleanedData[[#This Row],[Product]],'02_Lookup_Tables'!$H$2:$I$126,2,FALSE)</f>
        <v>Home Devices</v>
      </c>
      <c r="T1124" t="str">
        <f>VLOOKUP(CleanedData[[#This Row],[Province]],'02_Lookup_Tables'!$D$2:$E$10,2, FALSE)</f>
        <v>Northern Region</v>
      </c>
      <c r="U1124" t="str" cm="1">
        <f t="array" ref="U1124">_xlfn.IFS(CleanedData[[#This Row],[Purchase Amount]]&lt;500,"Low",
CleanedData[[#This Row],[Purchase Amount]]&lt;5000,"Medium",
TRUE,"High")</f>
        <v>High</v>
      </c>
      <c r="V1124" t="str">
        <f>TEXT(CleanedData[[#This Row],[Date]],"mmmm")</f>
        <v>May</v>
      </c>
      <c r="W1124" t="str">
        <f>"Q"&amp;ROUNDUP(MONTH(CleanedData[[#This Row],[Date]])/3,0)</f>
        <v>Q2</v>
      </c>
      <c r="X1124" t="str">
        <f>IF(CleanedData[[#This Row],[Purchase Amount]]&gt;=5000,"Yes","No")</f>
        <v>Yes</v>
      </c>
      <c r="Y1124">
        <f>IF(CleanedData[[#This Row],[Recommend]]="Yes",1,0)</f>
        <v>1</v>
      </c>
      <c r="Z1124" s="6">
        <f>CleanedData[[#This Row],[Purchase Amount]]*0.15</f>
        <v>1006.5405000000001</v>
      </c>
      <c r="AA1124" s="6">
        <f>CleanedData[[#This Row],[Purchase Amount]]*1.15</f>
        <v>7716.8104999999996</v>
      </c>
    </row>
    <row r="1125" spans="1:27" x14ac:dyDescent="0.3">
      <c r="A1125">
        <v>1323</v>
      </c>
      <c r="B1125" t="s">
        <v>1350</v>
      </c>
      <c r="C1125" s="1">
        <v>45990</v>
      </c>
      <c r="D1125">
        <v>37</v>
      </c>
      <c r="E1125" t="s">
        <v>52</v>
      </c>
      <c r="F1125" t="s">
        <v>72</v>
      </c>
      <c r="G1125" t="s">
        <v>164</v>
      </c>
      <c r="H1125">
        <v>3</v>
      </c>
      <c r="I1125" t="s">
        <v>42</v>
      </c>
      <c r="J1125" t="s">
        <v>69</v>
      </c>
      <c r="K1125" t="s">
        <v>64</v>
      </c>
      <c r="L1125" t="s">
        <v>42</v>
      </c>
      <c r="M1125" t="s">
        <v>140</v>
      </c>
      <c r="N1125" t="s">
        <v>48</v>
      </c>
      <c r="O1125" t="s">
        <v>148</v>
      </c>
      <c r="P1125" t="s">
        <v>49</v>
      </c>
      <c r="Q1125" t="s">
        <v>81</v>
      </c>
      <c r="R1125" s="6">
        <f>_xlfn.XLOOKUP(CleanedData[[#This Row],[Product]],'02_Lookup_Tables'!$A$2:$A$126,'02_Lookup_Tables'!$B$2:$B$126)</f>
        <v>440.87</v>
      </c>
      <c r="S1125" t="str">
        <f>VLOOKUP(CleanedData[[#This Row],[Product]],'02_Lookup_Tables'!$H$2:$I$126,2,FALSE)</f>
        <v>Home &amp; Living</v>
      </c>
      <c r="T1125" t="str">
        <f>VLOOKUP(CleanedData[[#This Row],[Province]],'02_Lookup_Tables'!$D$2:$E$10,2, FALSE)</f>
        <v>Central Region</v>
      </c>
      <c r="U1125" t="str" cm="1">
        <f t="array" ref="U1125">_xlfn.IFS(CleanedData[[#This Row],[Purchase Amount]]&lt;500,"Low",
CleanedData[[#This Row],[Purchase Amount]]&lt;5000,"Medium",
TRUE,"High")</f>
        <v>Low</v>
      </c>
      <c r="V1125" t="str">
        <f>TEXT(CleanedData[[#This Row],[Date]],"mmmm")</f>
        <v>November</v>
      </c>
      <c r="W1125" t="str">
        <f>"Q"&amp;ROUNDUP(MONTH(CleanedData[[#This Row],[Date]])/3,0)</f>
        <v>Q4</v>
      </c>
      <c r="X1125" t="str">
        <f>IF(CleanedData[[#This Row],[Purchase Amount]]&gt;=5000,"Yes","No")</f>
        <v>No</v>
      </c>
      <c r="Y1125">
        <f>IF(CleanedData[[#This Row],[Recommend]]="Yes",1,0)</f>
        <v>0</v>
      </c>
      <c r="Z1125" s="6">
        <f>CleanedData[[#This Row],[Purchase Amount]]*0.15</f>
        <v>66.130499999999998</v>
      </c>
      <c r="AA1125" s="6">
        <f>CleanedData[[#This Row],[Purchase Amount]]*1.15</f>
        <v>507.00049999999999</v>
      </c>
    </row>
    <row r="1126" spans="1:27" x14ac:dyDescent="0.3">
      <c r="A1126">
        <v>1324</v>
      </c>
      <c r="B1126" t="s">
        <v>1351</v>
      </c>
      <c r="C1126" s="1">
        <v>45836</v>
      </c>
      <c r="D1126">
        <v>48</v>
      </c>
      <c r="E1126" t="s">
        <v>60</v>
      </c>
      <c r="F1126" t="s">
        <v>108</v>
      </c>
      <c r="G1126" t="s">
        <v>91</v>
      </c>
      <c r="H1126">
        <v>1</v>
      </c>
      <c r="I1126" t="s">
        <v>45</v>
      </c>
      <c r="J1126" t="s">
        <v>63</v>
      </c>
      <c r="K1126" t="s">
        <v>44</v>
      </c>
      <c r="L1126" t="s">
        <v>42</v>
      </c>
      <c r="M1126" t="s">
        <v>56</v>
      </c>
      <c r="N1126" t="s">
        <v>80</v>
      </c>
      <c r="O1126" t="s">
        <v>148</v>
      </c>
      <c r="P1126" t="s">
        <v>70</v>
      </c>
      <c r="Q1126" t="s">
        <v>93</v>
      </c>
      <c r="R1126" s="6">
        <f>_xlfn.XLOOKUP(CleanedData[[#This Row],[Product]],'02_Lookup_Tables'!$A$2:$A$126,'02_Lookup_Tables'!$B$2:$B$126)</f>
        <v>1370.56</v>
      </c>
      <c r="S1126" t="str">
        <f>VLOOKUP(CleanedData[[#This Row],[Product]],'02_Lookup_Tables'!$H$2:$I$126,2,FALSE)</f>
        <v>Electronics</v>
      </c>
      <c r="T1126" t="str">
        <f>VLOOKUP(CleanedData[[#This Row],[Province]],'02_Lookup_Tables'!$D$2:$E$10,2, FALSE)</f>
        <v>Gauteng Region</v>
      </c>
      <c r="U1126" t="str" cm="1">
        <f t="array" ref="U1126">_xlfn.IFS(CleanedData[[#This Row],[Purchase Amount]]&lt;500,"Low",
CleanedData[[#This Row],[Purchase Amount]]&lt;5000,"Medium",
TRUE,"High")</f>
        <v>Medium</v>
      </c>
      <c r="V1126" t="str">
        <f>TEXT(CleanedData[[#This Row],[Date]],"mmmm")</f>
        <v>June</v>
      </c>
      <c r="W1126" t="str">
        <f>"Q"&amp;ROUNDUP(MONTH(CleanedData[[#This Row],[Date]])/3,0)</f>
        <v>Q2</v>
      </c>
      <c r="X1126" t="str">
        <f>IF(CleanedData[[#This Row],[Purchase Amount]]&gt;=5000,"Yes","No")</f>
        <v>No</v>
      </c>
      <c r="Y1126">
        <f>IF(CleanedData[[#This Row],[Recommend]]="Yes",1,0)</f>
        <v>1</v>
      </c>
      <c r="Z1126" s="6">
        <f>CleanedData[[#This Row],[Purchase Amount]]*0.15</f>
        <v>205.58399999999997</v>
      </c>
      <c r="AA1126" s="6">
        <f>CleanedData[[#This Row],[Purchase Amount]]*1.15</f>
        <v>1576.1439999999998</v>
      </c>
    </row>
    <row r="1127" spans="1:27" x14ac:dyDescent="0.3">
      <c r="A1127">
        <v>1325</v>
      </c>
      <c r="B1127" t="s">
        <v>1352</v>
      </c>
      <c r="C1127" s="1">
        <v>46021</v>
      </c>
      <c r="D1127">
        <v>18</v>
      </c>
      <c r="E1127" t="s">
        <v>60</v>
      </c>
      <c r="F1127" t="s">
        <v>61</v>
      </c>
      <c r="G1127" t="s">
        <v>378</v>
      </c>
      <c r="H1127">
        <v>4</v>
      </c>
      <c r="I1127" t="s">
        <v>42</v>
      </c>
      <c r="J1127" t="s">
        <v>63</v>
      </c>
      <c r="K1127" t="s">
        <v>44</v>
      </c>
      <c r="L1127" t="s">
        <v>42</v>
      </c>
      <c r="N1127" t="s">
        <v>96</v>
      </c>
      <c r="O1127" t="s">
        <v>134</v>
      </c>
      <c r="P1127" t="s">
        <v>8646</v>
      </c>
      <c r="Q1127" t="s">
        <v>66</v>
      </c>
      <c r="R1127" s="6">
        <f>_xlfn.XLOOKUP(CleanedData[[#This Row],[Product]],'02_Lookup_Tables'!$A$2:$A$126,'02_Lookup_Tables'!$B$2:$B$126)</f>
        <v>40.11</v>
      </c>
      <c r="S1127" t="str">
        <f>VLOOKUP(CleanedData[[#This Row],[Product]],'02_Lookup_Tables'!$H$2:$I$126,2,FALSE)</f>
        <v>Food</v>
      </c>
      <c r="T1127" t="str">
        <f>VLOOKUP(CleanedData[[#This Row],[Province]],'02_Lookup_Tables'!$D$2:$E$10,2, FALSE)</f>
        <v>Southern Region</v>
      </c>
      <c r="U1127" t="str" cm="1">
        <f t="array" ref="U1127">_xlfn.IFS(CleanedData[[#This Row],[Purchase Amount]]&lt;500,"Low",
CleanedData[[#This Row],[Purchase Amount]]&lt;5000,"Medium",
TRUE,"High")</f>
        <v>Low</v>
      </c>
      <c r="V1127" t="str">
        <f>TEXT(CleanedData[[#This Row],[Date]],"mmmm")</f>
        <v>December</v>
      </c>
      <c r="W1127" t="str">
        <f>"Q"&amp;ROUNDUP(MONTH(CleanedData[[#This Row],[Date]])/3,0)</f>
        <v>Q4</v>
      </c>
      <c r="X1127" t="str">
        <f>IF(CleanedData[[#This Row],[Purchase Amount]]&gt;=5000,"Yes","No")</f>
        <v>No</v>
      </c>
      <c r="Y1127">
        <f>IF(CleanedData[[#This Row],[Recommend]]="Yes",1,0)</f>
        <v>0</v>
      </c>
      <c r="Z1127" s="6">
        <f>CleanedData[[#This Row],[Purchase Amount]]*0.15</f>
        <v>6.0164999999999997</v>
      </c>
      <c r="AA1127" s="6">
        <f>CleanedData[[#This Row],[Purchase Amount]]*1.15</f>
        <v>46.126499999999993</v>
      </c>
    </row>
    <row r="1128" spans="1:27" x14ac:dyDescent="0.3">
      <c r="A1128">
        <v>1326</v>
      </c>
      <c r="B1128" t="s">
        <v>1353</v>
      </c>
      <c r="C1128" s="1">
        <v>45776</v>
      </c>
      <c r="D1128">
        <v>69</v>
      </c>
      <c r="E1128" t="s">
        <v>60</v>
      </c>
      <c r="F1128" t="s">
        <v>108</v>
      </c>
      <c r="G1128" t="s">
        <v>323</v>
      </c>
      <c r="H1128">
        <v>1</v>
      </c>
      <c r="I1128" t="s">
        <v>42</v>
      </c>
      <c r="J1128" t="s">
        <v>69</v>
      </c>
      <c r="K1128" t="s">
        <v>44</v>
      </c>
      <c r="L1128" t="s">
        <v>45</v>
      </c>
      <c r="M1128" t="s">
        <v>65</v>
      </c>
      <c r="N1128" t="s">
        <v>80</v>
      </c>
      <c r="O1128" t="s">
        <v>89</v>
      </c>
      <c r="P1128" t="s">
        <v>49</v>
      </c>
      <c r="Q1128" t="s">
        <v>97</v>
      </c>
      <c r="R1128" s="6">
        <f>_xlfn.XLOOKUP(CleanedData[[#This Row],[Product]],'02_Lookup_Tables'!$A$2:$A$126,'02_Lookup_Tables'!$B$2:$B$126)</f>
        <v>463.48</v>
      </c>
      <c r="S1128" t="str">
        <f>VLOOKUP(CleanedData[[#This Row],[Product]],'02_Lookup_Tables'!$H$2:$I$126,2,FALSE)</f>
        <v>Electronics</v>
      </c>
      <c r="T1128" t="str">
        <f>VLOOKUP(CleanedData[[#This Row],[Province]],'02_Lookup_Tables'!$D$2:$E$10,2, FALSE)</f>
        <v>Gauteng Region</v>
      </c>
      <c r="U1128" t="str" cm="1">
        <f t="array" ref="U1128">_xlfn.IFS(CleanedData[[#This Row],[Purchase Amount]]&lt;500,"Low",
CleanedData[[#This Row],[Purchase Amount]]&lt;5000,"Medium",
TRUE,"High")</f>
        <v>Low</v>
      </c>
      <c r="V1128" t="str">
        <f>TEXT(CleanedData[[#This Row],[Date]],"mmmm")</f>
        <v>April</v>
      </c>
      <c r="W1128" t="str">
        <f>"Q"&amp;ROUNDUP(MONTH(CleanedData[[#This Row],[Date]])/3,0)</f>
        <v>Q2</v>
      </c>
      <c r="X1128" t="str">
        <f>IF(CleanedData[[#This Row],[Purchase Amount]]&gt;=5000,"Yes","No")</f>
        <v>No</v>
      </c>
      <c r="Y1128">
        <f>IF(CleanedData[[#This Row],[Recommend]]="Yes",1,0)</f>
        <v>0</v>
      </c>
      <c r="Z1128" s="6">
        <f>CleanedData[[#This Row],[Purchase Amount]]*0.15</f>
        <v>69.522000000000006</v>
      </c>
      <c r="AA1128" s="6">
        <f>CleanedData[[#This Row],[Purchase Amount]]*1.15</f>
        <v>533.00199999999995</v>
      </c>
    </row>
    <row r="1129" spans="1:27" x14ac:dyDescent="0.3">
      <c r="A1129">
        <v>1328</v>
      </c>
      <c r="B1129" t="s">
        <v>1354</v>
      </c>
      <c r="C1129" s="1">
        <v>45942</v>
      </c>
      <c r="D1129">
        <v>77</v>
      </c>
      <c r="E1129" t="s">
        <v>60</v>
      </c>
      <c r="F1129" t="s">
        <v>108</v>
      </c>
      <c r="G1129" t="s">
        <v>99</v>
      </c>
      <c r="H1129">
        <v>1</v>
      </c>
      <c r="I1129" t="s">
        <v>45</v>
      </c>
      <c r="J1129" t="s">
        <v>74</v>
      </c>
      <c r="K1129" t="s">
        <v>64</v>
      </c>
      <c r="L1129" t="s">
        <v>42</v>
      </c>
      <c r="M1129" t="s">
        <v>92</v>
      </c>
      <c r="N1129" t="s">
        <v>80</v>
      </c>
      <c r="O1129" t="s">
        <v>89</v>
      </c>
      <c r="P1129" t="s">
        <v>49</v>
      </c>
      <c r="Q1129" t="s">
        <v>97</v>
      </c>
      <c r="R1129" s="6">
        <f>_xlfn.XLOOKUP(CleanedData[[#This Row],[Product]],'02_Lookup_Tables'!$A$2:$A$126,'02_Lookup_Tables'!$B$2:$B$126)</f>
        <v>43.23</v>
      </c>
      <c r="S1129" t="str">
        <f>VLOOKUP(CleanedData[[#This Row],[Product]],'02_Lookup_Tables'!$H$2:$I$126,2,FALSE)</f>
        <v>Food</v>
      </c>
      <c r="T1129" t="str">
        <f>VLOOKUP(CleanedData[[#This Row],[Province]],'02_Lookup_Tables'!$D$2:$E$10,2, FALSE)</f>
        <v>Gauteng Region</v>
      </c>
      <c r="U1129" t="str" cm="1">
        <f t="array" ref="U1129">_xlfn.IFS(CleanedData[[#This Row],[Purchase Amount]]&lt;500,"Low",
CleanedData[[#This Row],[Purchase Amount]]&lt;5000,"Medium",
TRUE,"High")</f>
        <v>Low</v>
      </c>
      <c r="V1129" t="str">
        <f>TEXT(CleanedData[[#This Row],[Date]],"mmmm")</f>
        <v>October</v>
      </c>
      <c r="W1129" t="str">
        <f>"Q"&amp;ROUNDUP(MONTH(CleanedData[[#This Row],[Date]])/3,0)</f>
        <v>Q4</v>
      </c>
      <c r="X1129" t="str">
        <f>IF(CleanedData[[#This Row],[Purchase Amount]]&gt;=5000,"Yes","No")</f>
        <v>No</v>
      </c>
      <c r="Y1129">
        <f>IF(CleanedData[[#This Row],[Recommend]]="Yes",1,0)</f>
        <v>1</v>
      </c>
      <c r="Z1129" s="6">
        <f>CleanedData[[#This Row],[Purchase Amount]]*0.15</f>
        <v>6.4844999999999997</v>
      </c>
      <c r="AA1129" s="6">
        <f>CleanedData[[#This Row],[Purchase Amount]]*1.15</f>
        <v>49.714499999999994</v>
      </c>
    </row>
    <row r="1130" spans="1:27" x14ac:dyDescent="0.3">
      <c r="A1130">
        <v>1329</v>
      </c>
      <c r="B1130" t="s">
        <v>1355</v>
      </c>
      <c r="C1130" s="1">
        <v>45398</v>
      </c>
      <c r="D1130">
        <v>36</v>
      </c>
      <c r="E1130" t="s">
        <v>60</v>
      </c>
      <c r="F1130" t="s">
        <v>130</v>
      </c>
      <c r="G1130" t="s">
        <v>230</v>
      </c>
      <c r="H1130">
        <v>5</v>
      </c>
      <c r="I1130" t="s">
        <v>42</v>
      </c>
      <c r="J1130" t="s">
        <v>54</v>
      </c>
      <c r="K1130" t="s">
        <v>44</v>
      </c>
      <c r="L1130" t="s">
        <v>42</v>
      </c>
      <c r="M1130" t="s">
        <v>184</v>
      </c>
      <c r="N1130" t="s">
        <v>57</v>
      </c>
      <c r="O1130" t="s">
        <v>148</v>
      </c>
      <c r="P1130" t="s">
        <v>49</v>
      </c>
      <c r="Q1130" t="s">
        <v>81</v>
      </c>
      <c r="R1130" s="6">
        <f>_xlfn.XLOOKUP(CleanedData[[#This Row],[Product]],'02_Lookup_Tables'!$A$2:$A$126,'02_Lookup_Tables'!$B$2:$B$126)</f>
        <v>1940.64</v>
      </c>
      <c r="S1130" t="str">
        <f>VLOOKUP(CleanedData[[#This Row],[Product]],'02_Lookup_Tables'!$H$2:$I$126,2,FALSE)</f>
        <v>Toys &amp; Games</v>
      </c>
      <c r="T1130" t="str">
        <f>VLOOKUP(CleanedData[[#This Row],[Province]],'02_Lookup_Tables'!$D$2:$E$10,2, FALSE)</f>
        <v>Eastern Region</v>
      </c>
      <c r="U1130" t="str" cm="1">
        <f t="array" ref="U1130">_xlfn.IFS(CleanedData[[#This Row],[Purchase Amount]]&lt;500,"Low",
CleanedData[[#This Row],[Purchase Amount]]&lt;5000,"Medium",
TRUE,"High")</f>
        <v>Medium</v>
      </c>
      <c r="V1130" t="str">
        <f>TEXT(CleanedData[[#This Row],[Date]],"mmmm")</f>
        <v>April</v>
      </c>
      <c r="W1130" t="str">
        <f>"Q"&amp;ROUNDUP(MONTH(CleanedData[[#This Row],[Date]])/3,0)</f>
        <v>Q2</v>
      </c>
      <c r="X1130" t="str">
        <f>IF(CleanedData[[#This Row],[Purchase Amount]]&gt;=5000,"Yes","No")</f>
        <v>No</v>
      </c>
      <c r="Y1130">
        <f>IF(CleanedData[[#This Row],[Recommend]]="Yes",1,0)</f>
        <v>0</v>
      </c>
      <c r="Z1130" s="6">
        <f>CleanedData[[#This Row],[Purchase Amount]]*0.15</f>
        <v>291.096</v>
      </c>
      <c r="AA1130" s="6">
        <f>CleanedData[[#This Row],[Purchase Amount]]*1.15</f>
        <v>2231.7359999999999</v>
      </c>
    </row>
    <row r="1131" spans="1:27" x14ac:dyDescent="0.3">
      <c r="A1131">
        <v>1330</v>
      </c>
      <c r="B1131" t="s">
        <v>1356</v>
      </c>
      <c r="C1131" s="1">
        <v>45945</v>
      </c>
      <c r="D1131">
        <v>58</v>
      </c>
      <c r="E1131" t="s">
        <v>60</v>
      </c>
      <c r="F1131" t="s">
        <v>40</v>
      </c>
      <c r="G1131" t="s">
        <v>109</v>
      </c>
      <c r="H1131">
        <v>2</v>
      </c>
      <c r="I1131" t="s">
        <v>42</v>
      </c>
      <c r="J1131" t="s">
        <v>74</v>
      </c>
      <c r="K1131" t="s">
        <v>55</v>
      </c>
      <c r="L1131" t="s">
        <v>45</v>
      </c>
      <c r="M1131" t="s">
        <v>231</v>
      </c>
      <c r="N1131" t="s">
        <v>47</v>
      </c>
      <c r="O1131" t="s">
        <v>89</v>
      </c>
      <c r="P1131" t="s">
        <v>49</v>
      </c>
      <c r="Q1131" t="s">
        <v>50</v>
      </c>
      <c r="R1131" s="6">
        <f>_xlfn.XLOOKUP(CleanedData[[#This Row],[Product]],'02_Lookup_Tables'!$A$2:$A$126,'02_Lookup_Tables'!$B$2:$B$126)</f>
        <v>228.08</v>
      </c>
      <c r="S1131" t="str">
        <f>VLOOKUP(CleanedData[[#This Row],[Product]],'02_Lookup_Tables'!$H$2:$I$126,2,FALSE)</f>
        <v>Apparel</v>
      </c>
      <c r="T1131" t="str">
        <f>VLOOKUP(CleanedData[[#This Row],[Province]],'02_Lookup_Tables'!$D$2:$E$10,2, FALSE)</f>
        <v>Northern Region</v>
      </c>
      <c r="U1131" t="str" cm="1">
        <f t="array" ref="U1131">_xlfn.IFS(CleanedData[[#This Row],[Purchase Amount]]&lt;500,"Low",
CleanedData[[#This Row],[Purchase Amount]]&lt;5000,"Medium",
TRUE,"High")</f>
        <v>Low</v>
      </c>
      <c r="V1131" t="str">
        <f>TEXT(CleanedData[[#This Row],[Date]],"mmmm")</f>
        <v>October</v>
      </c>
      <c r="W1131" t="str">
        <f>"Q"&amp;ROUNDUP(MONTH(CleanedData[[#This Row],[Date]])/3,0)</f>
        <v>Q4</v>
      </c>
      <c r="X1131" t="str">
        <f>IF(CleanedData[[#This Row],[Purchase Amount]]&gt;=5000,"Yes","No")</f>
        <v>No</v>
      </c>
      <c r="Y1131">
        <f>IF(CleanedData[[#This Row],[Recommend]]="Yes",1,0)</f>
        <v>0</v>
      </c>
      <c r="Z1131" s="6">
        <f>CleanedData[[#This Row],[Purchase Amount]]*0.15</f>
        <v>34.212000000000003</v>
      </c>
      <c r="AA1131" s="6">
        <f>CleanedData[[#This Row],[Purchase Amount]]*1.15</f>
        <v>262.29199999999997</v>
      </c>
    </row>
    <row r="1132" spans="1:27" x14ac:dyDescent="0.3">
      <c r="A1132">
        <v>1332</v>
      </c>
      <c r="B1132" t="s">
        <v>1357</v>
      </c>
      <c r="C1132" s="1">
        <v>45744</v>
      </c>
      <c r="D1132">
        <v>80</v>
      </c>
      <c r="E1132" t="s">
        <v>52</v>
      </c>
      <c r="F1132" t="s">
        <v>68</v>
      </c>
      <c r="G1132" t="s">
        <v>372</v>
      </c>
      <c r="H1132">
        <v>3</v>
      </c>
      <c r="I1132" t="s">
        <v>45</v>
      </c>
      <c r="J1132" t="s">
        <v>43</v>
      </c>
      <c r="K1132" t="s">
        <v>55</v>
      </c>
      <c r="L1132" t="s">
        <v>42</v>
      </c>
      <c r="M1132" t="s">
        <v>56</v>
      </c>
      <c r="N1132" t="s">
        <v>48</v>
      </c>
      <c r="O1132" t="s">
        <v>148</v>
      </c>
      <c r="P1132" t="s">
        <v>49</v>
      </c>
      <c r="Q1132" t="s">
        <v>97</v>
      </c>
      <c r="R1132" s="6">
        <f>_xlfn.XLOOKUP(CleanedData[[#This Row],[Product]],'02_Lookup_Tables'!$A$2:$A$126,'02_Lookup_Tables'!$B$2:$B$126)</f>
        <v>944.78</v>
      </c>
      <c r="S1132" t="str">
        <f>VLOOKUP(CleanedData[[#This Row],[Product]],'02_Lookup_Tables'!$H$2:$I$126,2,FALSE)</f>
        <v>Electronics</v>
      </c>
      <c r="T1132" t="str">
        <f>VLOOKUP(CleanedData[[#This Row],[Province]],'02_Lookup_Tables'!$D$2:$E$10,2, FALSE)</f>
        <v>Northern Region</v>
      </c>
      <c r="U1132" t="str" cm="1">
        <f t="array" ref="U1132">_xlfn.IFS(CleanedData[[#This Row],[Purchase Amount]]&lt;500,"Low",
CleanedData[[#This Row],[Purchase Amount]]&lt;5000,"Medium",
TRUE,"High")</f>
        <v>Medium</v>
      </c>
      <c r="V1132" t="str">
        <f>TEXT(CleanedData[[#This Row],[Date]],"mmmm")</f>
        <v>March</v>
      </c>
      <c r="W1132" t="str">
        <f>"Q"&amp;ROUNDUP(MONTH(CleanedData[[#This Row],[Date]])/3,0)</f>
        <v>Q1</v>
      </c>
      <c r="X1132" t="str">
        <f>IF(CleanedData[[#This Row],[Purchase Amount]]&gt;=5000,"Yes","No")</f>
        <v>No</v>
      </c>
      <c r="Y1132">
        <f>IF(CleanedData[[#This Row],[Recommend]]="Yes",1,0)</f>
        <v>1</v>
      </c>
      <c r="Z1132" s="6">
        <f>CleanedData[[#This Row],[Purchase Amount]]*0.15</f>
        <v>141.71699999999998</v>
      </c>
      <c r="AA1132" s="6">
        <f>CleanedData[[#This Row],[Purchase Amount]]*1.15</f>
        <v>1086.4969999999998</v>
      </c>
    </row>
    <row r="1133" spans="1:27" x14ac:dyDescent="0.3">
      <c r="A1133">
        <v>1333</v>
      </c>
      <c r="B1133" t="s">
        <v>1358</v>
      </c>
      <c r="C1133" s="1">
        <v>45953</v>
      </c>
      <c r="D1133">
        <v>69</v>
      </c>
      <c r="E1133" t="s">
        <v>52</v>
      </c>
      <c r="F1133" t="s">
        <v>77</v>
      </c>
      <c r="G1133" t="s">
        <v>114</v>
      </c>
      <c r="H1133">
        <v>3</v>
      </c>
      <c r="I1133" t="s">
        <v>45</v>
      </c>
      <c r="J1133" t="s">
        <v>74</v>
      </c>
      <c r="K1133" t="s">
        <v>55</v>
      </c>
      <c r="L1133" t="s">
        <v>42</v>
      </c>
      <c r="M1133" t="s">
        <v>165</v>
      </c>
      <c r="N1133" t="s">
        <v>48</v>
      </c>
      <c r="O1133" t="s">
        <v>89</v>
      </c>
      <c r="P1133" t="s">
        <v>49</v>
      </c>
      <c r="Q1133" t="s">
        <v>97</v>
      </c>
      <c r="R1133" s="6">
        <f>_xlfn.XLOOKUP(CleanedData[[#This Row],[Product]],'02_Lookup_Tables'!$A$2:$A$126,'02_Lookup_Tables'!$B$2:$B$126)</f>
        <v>1440.59</v>
      </c>
      <c r="S1133" t="str">
        <f>VLOOKUP(CleanedData[[#This Row],[Product]],'02_Lookup_Tables'!$H$2:$I$126,2,FALSE)</f>
        <v>Beauty &amp; Personal Care</v>
      </c>
      <c r="T1133" t="str">
        <f>VLOOKUP(CleanedData[[#This Row],[Province]],'02_Lookup_Tables'!$D$2:$E$10,2, FALSE)</f>
        <v>Central Region</v>
      </c>
      <c r="U1133" t="str" cm="1">
        <f t="array" ref="U1133">_xlfn.IFS(CleanedData[[#This Row],[Purchase Amount]]&lt;500,"Low",
CleanedData[[#This Row],[Purchase Amount]]&lt;5000,"Medium",
TRUE,"High")</f>
        <v>Medium</v>
      </c>
      <c r="V1133" t="str">
        <f>TEXT(CleanedData[[#This Row],[Date]],"mmmm")</f>
        <v>October</v>
      </c>
      <c r="W1133" t="str">
        <f>"Q"&amp;ROUNDUP(MONTH(CleanedData[[#This Row],[Date]])/3,0)</f>
        <v>Q4</v>
      </c>
      <c r="X1133" t="str">
        <f>IF(CleanedData[[#This Row],[Purchase Amount]]&gt;=5000,"Yes","No")</f>
        <v>No</v>
      </c>
      <c r="Y1133">
        <f>IF(CleanedData[[#This Row],[Recommend]]="Yes",1,0)</f>
        <v>1</v>
      </c>
      <c r="Z1133" s="6">
        <f>CleanedData[[#This Row],[Purchase Amount]]*0.15</f>
        <v>216.08849999999998</v>
      </c>
      <c r="AA1133" s="6">
        <f>CleanedData[[#This Row],[Purchase Amount]]*1.15</f>
        <v>1656.6784999999998</v>
      </c>
    </row>
    <row r="1134" spans="1:27" x14ac:dyDescent="0.3">
      <c r="A1134">
        <v>1334</v>
      </c>
      <c r="B1134" t="s">
        <v>1359</v>
      </c>
      <c r="C1134" s="1">
        <v>45771</v>
      </c>
      <c r="D1134">
        <v>72</v>
      </c>
      <c r="E1134" t="s">
        <v>39</v>
      </c>
      <c r="F1134" t="s">
        <v>40</v>
      </c>
      <c r="G1134" t="s">
        <v>133</v>
      </c>
      <c r="H1134">
        <v>4</v>
      </c>
      <c r="I1134" t="s">
        <v>42</v>
      </c>
      <c r="J1134" t="s">
        <v>63</v>
      </c>
      <c r="K1134" t="s">
        <v>64</v>
      </c>
      <c r="L1134" t="s">
        <v>45</v>
      </c>
      <c r="M1134" t="s">
        <v>75</v>
      </c>
      <c r="N1134" t="s">
        <v>96</v>
      </c>
      <c r="O1134" t="s">
        <v>89</v>
      </c>
      <c r="P1134" t="s">
        <v>70</v>
      </c>
      <c r="Q1134" t="s">
        <v>97</v>
      </c>
      <c r="R1134" s="6">
        <f>_xlfn.XLOOKUP(CleanedData[[#This Row],[Product]],'02_Lookup_Tables'!$A$2:$A$126,'02_Lookup_Tables'!$B$2:$B$126)</f>
        <v>1734</v>
      </c>
      <c r="S1134" t="str">
        <f>VLOOKUP(CleanedData[[#This Row],[Product]],'02_Lookup_Tables'!$H$2:$I$126,2,FALSE)</f>
        <v>Home &amp; Living</v>
      </c>
      <c r="T1134" t="str">
        <f>VLOOKUP(CleanedData[[#This Row],[Province]],'02_Lookup_Tables'!$D$2:$E$10,2, FALSE)</f>
        <v>Northern Region</v>
      </c>
      <c r="U1134" t="str" cm="1">
        <f t="array" ref="U1134">_xlfn.IFS(CleanedData[[#This Row],[Purchase Amount]]&lt;500,"Low",
CleanedData[[#This Row],[Purchase Amount]]&lt;5000,"Medium",
TRUE,"High")</f>
        <v>Medium</v>
      </c>
      <c r="V1134" t="str">
        <f>TEXT(CleanedData[[#This Row],[Date]],"mmmm")</f>
        <v>April</v>
      </c>
      <c r="W1134" t="str">
        <f>"Q"&amp;ROUNDUP(MONTH(CleanedData[[#This Row],[Date]])/3,0)</f>
        <v>Q2</v>
      </c>
      <c r="X1134" t="str">
        <f>IF(CleanedData[[#This Row],[Purchase Amount]]&gt;=5000,"Yes","No")</f>
        <v>No</v>
      </c>
      <c r="Y1134">
        <f>IF(CleanedData[[#This Row],[Recommend]]="Yes",1,0)</f>
        <v>0</v>
      </c>
      <c r="Z1134" s="6">
        <f>CleanedData[[#This Row],[Purchase Amount]]*0.15</f>
        <v>260.09999999999997</v>
      </c>
      <c r="AA1134" s="6">
        <f>CleanedData[[#This Row],[Purchase Amount]]*1.15</f>
        <v>1994.1</v>
      </c>
    </row>
    <row r="1135" spans="1:27" x14ac:dyDescent="0.3">
      <c r="A1135">
        <v>1335</v>
      </c>
      <c r="B1135" t="s">
        <v>1360</v>
      </c>
      <c r="C1135" s="1">
        <v>45362</v>
      </c>
      <c r="D1135">
        <v>39</v>
      </c>
      <c r="E1135" t="s">
        <v>52</v>
      </c>
      <c r="F1135" t="s">
        <v>77</v>
      </c>
      <c r="G1135" t="s">
        <v>205</v>
      </c>
      <c r="H1135">
        <v>4</v>
      </c>
      <c r="I1135" t="s">
        <v>42</v>
      </c>
      <c r="J1135" t="s">
        <v>54</v>
      </c>
      <c r="K1135" t="s">
        <v>44</v>
      </c>
      <c r="L1135" t="s">
        <v>42</v>
      </c>
      <c r="M1135" t="s">
        <v>106</v>
      </c>
      <c r="N1135" t="s">
        <v>96</v>
      </c>
      <c r="O1135" t="s">
        <v>148</v>
      </c>
      <c r="P1135" t="s">
        <v>49</v>
      </c>
      <c r="Q1135" t="s">
        <v>81</v>
      </c>
      <c r="R1135" s="6">
        <f>_xlfn.XLOOKUP(CleanedData[[#This Row],[Product]],'02_Lookup_Tables'!$A$2:$A$126,'02_Lookup_Tables'!$B$2:$B$126)</f>
        <v>139.72999999999999</v>
      </c>
      <c r="S1135" t="str">
        <f>VLOOKUP(CleanedData[[#This Row],[Product]],'02_Lookup_Tables'!$H$2:$I$126,2,FALSE)</f>
        <v>Beauty &amp; Personal Care</v>
      </c>
      <c r="T1135" t="str">
        <f>VLOOKUP(CleanedData[[#This Row],[Province]],'02_Lookup_Tables'!$D$2:$E$10,2, FALSE)</f>
        <v>Central Region</v>
      </c>
      <c r="U1135" t="str" cm="1">
        <f t="array" ref="U1135">_xlfn.IFS(CleanedData[[#This Row],[Purchase Amount]]&lt;500,"Low",
CleanedData[[#This Row],[Purchase Amount]]&lt;5000,"Medium",
TRUE,"High")</f>
        <v>Low</v>
      </c>
      <c r="V1135" t="str">
        <f>TEXT(CleanedData[[#This Row],[Date]],"mmmm")</f>
        <v>March</v>
      </c>
      <c r="W1135" t="str">
        <f>"Q"&amp;ROUNDUP(MONTH(CleanedData[[#This Row],[Date]])/3,0)</f>
        <v>Q1</v>
      </c>
      <c r="X1135" t="str">
        <f>IF(CleanedData[[#This Row],[Purchase Amount]]&gt;=5000,"Yes","No")</f>
        <v>No</v>
      </c>
      <c r="Y1135">
        <f>IF(CleanedData[[#This Row],[Recommend]]="Yes",1,0)</f>
        <v>0</v>
      </c>
      <c r="Z1135" s="6">
        <f>CleanedData[[#This Row],[Purchase Amount]]*0.15</f>
        <v>20.959499999999998</v>
      </c>
      <c r="AA1135" s="6">
        <f>CleanedData[[#This Row],[Purchase Amount]]*1.15</f>
        <v>160.68949999999998</v>
      </c>
    </row>
    <row r="1136" spans="1:27" x14ac:dyDescent="0.3">
      <c r="A1136">
        <v>1336</v>
      </c>
      <c r="B1136" t="s">
        <v>1361</v>
      </c>
      <c r="C1136" s="1">
        <v>45978</v>
      </c>
      <c r="D1136">
        <v>58</v>
      </c>
      <c r="E1136" t="s">
        <v>52</v>
      </c>
      <c r="F1136" t="s">
        <v>130</v>
      </c>
      <c r="G1136" t="s">
        <v>342</v>
      </c>
      <c r="H1136">
        <v>4</v>
      </c>
      <c r="I1136" t="s">
        <v>45</v>
      </c>
      <c r="J1136" t="s">
        <v>43</v>
      </c>
      <c r="K1136" t="s">
        <v>64</v>
      </c>
      <c r="L1136" t="s">
        <v>45</v>
      </c>
      <c r="M1136" t="s">
        <v>236</v>
      </c>
      <c r="N1136" t="s">
        <v>96</v>
      </c>
      <c r="O1136" t="s">
        <v>89</v>
      </c>
      <c r="P1136" t="s">
        <v>70</v>
      </c>
      <c r="Q1136" t="s">
        <v>50</v>
      </c>
      <c r="R1136" s="6">
        <f>_xlfn.XLOOKUP(CleanedData[[#This Row],[Product]],'02_Lookup_Tables'!$A$2:$A$126,'02_Lookup_Tables'!$B$2:$B$126)</f>
        <v>529.15</v>
      </c>
      <c r="S1136" t="str">
        <f>VLOOKUP(CleanedData[[#This Row],[Product]],'02_Lookup_Tables'!$H$2:$I$126,2,FALSE)</f>
        <v>Accessories</v>
      </c>
      <c r="T1136" t="str">
        <f>VLOOKUP(CleanedData[[#This Row],[Province]],'02_Lookup_Tables'!$D$2:$E$10,2, FALSE)</f>
        <v>Eastern Region</v>
      </c>
      <c r="U1136" t="str" cm="1">
        <f t="array" ref="U1136">_xlfn.IFS(CleanedData[[#This Row],[Purchase Amount]]&lt;500,"Low",
CleanedData[[#This Row],[Purchase Amount]]&lt;5000,"Medium",
TRUE,"High")</f>
        <v>Medium</v>
      </c>
      <c r="V1136" t="str">
        <f>TEXT(CleanedData[[#This Row],[Date]],"mmmm")</f>
        <v>November</v>
      </c>
      <c r="W1136" t="str">
        <f>"Q"&amp;ROUNDUP(MONTH(CleanedData[[#This Row],[Date]])/3,0)</f>
        <v>Q4</v>
      </c>
      <c r="X1136" t="str">
        <f>IF(CleanedData[[#This Row],[Purchase Amount]]&gt;=5000,"Yes","No")</f>
        <v>No</v>
      </c>
      <c r="Y1136">
        <f>IF(CleanedData[[#This Row],[Recommend]]="Yes",1,0)</f>
        <v>1</v>
      </c>
      <c r="Z1136" s="6">
        <f>CleanedData[[#This Row],[Purchase Amount]]*0.15</f>
        <v>79.372499999999988</v>
      </c>
      <c r="AA1136" s="6">
        <f>CleanedData[[#This Row],[Purchase Amount]]*1.15</f>
        <v>608.52249999999992</v>
      </c>
    </row>
    <row r="1137" spans="1:27" x14ac:dyDescent="0.3">
      <c r="A1137">
        <v>1337</v>
      </c>
      <c r="B1137" t="s">
        <v>1362</v>
      </c>
      <c r="C1137" s="1">
        <v>45803</v>
      </c>
      <c r="D1137">
        <v>62</v>
      </c>
      <c r="E1137" t="s">
        <v>39</v>
      </c>
      <c r="F1137" t="s">
        <v>83</v>
      </c>
      <c r="G1137" t="s">
        <v>454</v>
      </c>
      <c r="H1137">
        <v>5</v>
      </c>
      <c r="I1137" t="s">
        <v>42</v>
      </c>
      <c r="J1137" t="s">
        <v>74</v>
      </c>
      <c r="K1137" t="s">
        <v>64</v>
      </c>
      <c r="L1137" t="s">
        <v>42</v>
      </c>
      <c r="M1137" t="s">
        <v>75</v>
      </c>
      <c r="N1137" t="s">
        <v>57</v>
      </c>
      <c r="O1137" t="s">
        <v>89</v>
      </c>
      <c r="P1137" t="s">
        <v>70</v>
      </c>
      <c r="Q1137" t="s">
        <v>50</v>
      </c>
      <c r="R1137" s="6">
        <f>_xlfn.XLOOKUP(CleanedData[[#This Row],[Product]],'02_Lookup_Tables'!$A$2:$A$126,'02_Lookup_Tables'!$B$2:$B$126)</f>
        <v>2413.3000000000002</v>
      </c>
      <c r="S1137" t="str">
        <f>VLOOKUP(CleanedData[[#This Row],[Product]],'02_Lookup_Tables'!$H$2:$I$126,2,FALSE)</f>
        <v>Electronics</v>
      </c>
      <c r="T1137" t="str">
        <f>VLOOKUP(CleanedData[[#This Row],[Province]],'02_Lookup_Tables'!$D$2:$E$10,2, FALSE)</f>
        <v>Western Region</v>
      </c>
      <c r="U1137" t="str" cm="1">
        <f t="array" ref="U1137">_xlfn.IFS(CleanedData[[#This Row],[Purchase Amount]]&lt;500,"Low",
CleanedData[[#This Row],[Purchase Amount]]&lt;5000,"Medium",
TRUE,"High")</f>
        <v>Medium</v>
      </c>
      <c r="V1137" t="str">
        <f>TEXT(CleanedData[[#This Row],[Date]],"mmmm")</f>
        <v>May</v>
      </c>
      <c r="W1137" t="str">
        <f>"Q"&amp;ROUNDUP(MONTH(CleanedData[[#This Row],[Date]])/3,0)</f>
        <v>Q2</v>
      </c>
      <c r="X1137" t="str">
        <f>IF(CleanedData[[#This Row],[Purchase Amount]]&gt;=5000,"Yes","No")</f>
        <v>No</v>
      </c>
      <c r="Y1137">
        <f>IF(CleanedData[[#This Row],[Recommend]]="Yes",1,0)</f>
        <v>0</v>
      </c>
      <c r="Z1137" s="6">
        <f>CleanedData[[#This Row],[Purchase Amount]]*0.15</f>
        <v>361.995</v>
      </c>
      <c r="AA1137" s="6">
        <f>CleanedData[[#This Row],[Purchase Amount]]*1.15</f>
        <v>2775.2950000000001</v>
      </c>
    </row>
    <row r="1138" spans="1:27" x14ac:dyDescent="0.3">
      <c r="A1138">
        <v>1338</v>
      </c>
      <c r="B1138" t="s">
        <v>1363</v>
      </c>
      <c r="C1138" s="1">
        <v>45971</v>
      </c>
      <c r="D1138">
        <v>77</v>
      </c>
      <c r="E1138" t="s">
        <v>52</v>
      </c>
      <c r="F1138" t="s">
        <v>72</v>
      </c>
      <c r="G1138" t="s">
        <v>73</v>
      </c>
      <c r="H1138">
        <v>1</v>
      </c>
      <c r="I1138" t="s">
        <v>42</v>
      </c>
      <c r="J1138" t="s">
        <v>63</v>
      </c>
      <c r="K1138" t="s">
        <v>44</v>
      </c>
      <c r="L1138" t="s">
        <v>45</v>
      </c>
      <c r="M1138" t="s">
        <v>92</v>
      </c>
      <c r="N1138" t="s">
        <v>80</v>
      </c>
      <c r="O1138" t="s">
        <v>89</v>
      </c>
      <c r="P1138" t="s">
        <v>49</v>
      </c>
      <c r="Q1138" t="s">
        <v>97</v>
      </c>
      <c r="R1138" s="6">
        <f>_xlfn.XLOOKUP(CleanedData[[#This Row],[Product]],'02_Lookup_Tables'!$A$2:$A$126,'02_Lookup_Tables'!$B$2:$B$126)</f>
        <v>84.23</v>
      </c>
      <c r="S1138" t="str">
        <f>VLOOKUP(CleanedData[[#This Row],[Product]],'02_Lookup_Tables'!$H$2:$I$126,2,FALSE)</f>
        <v>Food</v>
      </c>
      <c r="T1138" t="str">
        <f>VLOOKUP(CleanedData[[#This Row],[Province]],'02_Lookup_Tables'!$D$2:$E$10,2, FALSE)</f>
        <v>Central Region</v>
      </c>
      <c r="U1138" t="str" cm="1">
        <f t="array" ref="U1138">_xlfn.IFS(CleanedData[[#This Row],[Purchase Amount]]&lt;500,"Low",
CleanedData[[#This Row],[Purchase Amount]]&lt;5000,"Medium",
TRUE,"High")</f>
        <v>Low</v>
      </c>
      <c r="V1138" t="str">
        <f>TEXT(CleanedData[[#This Row],[Date]],"mmmm")</f>
        <v>November</v>
      </c>
      <c r="W1138" t="str">
        <f>"Q"&amp;ROUNDUP(MONTH(CleanedData[[#This Row],[Date]])/3,0)</f>
        <v>Q4</v>
      </c>
      <c r="X1138" t="str">
        <f>IF(CleanedData[[#This Row],[Purchase Amount]]&gt;=5000,"Yes","No")</f>
        <v>No</v>
      </c>
      <c r="Y1138">
        <f>IF(CleanedData[[#This Row],[Recommend]]="Yes",1,0)</f>
        <v>0</v>
      </c>
      <c r="Z1138" s="6">
        <f>CleanedData[[#This Row],[Purchase Amount]]*0.15</f>
        <v>12.634500000000001</v>
      </c>
      <c r="AA1138" s="6">
        <f>CleanedData[[#This Row],[Purchase Amount]]*1.15</f>
        <v>96.864499999999992</v>
      </c>
    </row>
    <row r="1139" spans="1:27" x14ac:dyDescent="0.3">
      <c r="A1139">
        <v>1339</v>
      </c>
      <c r="B1139" t="s">
        <v>1364</v>
      </c>
      <c r="C1139" s="1">
        <v>45960</v>
      </c>
      <c r="D1139">
        <v>18</v>
      </c>
      <c r="E1139" t="s">
        <v>52</v>
      </c>
      <c r="F1139" t="s">
        <v>40</v>
      </c>
      <c r="G1139" t="s">
        <v>359</v>
      </c>
      <c r="H1139">
        <v>5</v>
      </c>
      <c r="I1139" t="s">
        <v>42</v>
      </c>
      <c r="J1139" t="s">
        <v>63</v>
      </c>
      <c r="K1139" t="s">
        <v>44</v>
      </c>
      <c r="L1139" t="s">
        <v>42</v>
      </c>
      <c r="M1139" t="s">
        <v>85</v>
      </c>
      <c r="N1139" t="s">
        <v>57</v>
      </c>
      <c r="O1139" t="s">
        <v>48</v>
      </c>
      <c r="P1139" t="s">
        <v>49</v>
      </c>
      <c r="Q1139" t="s">
        <v>66</v>
      </c>
      <c r="R1139" s="6">
        <f>_xlfn.XLOOKUP(CleanedData[[#This Row],[Product]],'02_Lookup_Tables'!$A$2:$A$126,'02_Lookup_Tables'!$B$2:$B$126)</f>
        <v>34.200000000000003</v>
      </c>
      <c r="S1139" t="str">
        <f>VLOOKUP(CleanedData[[#This Row],[Product]],'02_Lookup_Tables'!$H$2:$I$126,2,FALSE)</f>
        <v>Food</v>
      </c>
      <c r="T1139" t="str">
        <f>VLOOKUP(CleanedData[[#This Row],[Province]],'02_Lookup_Tables'!$D$2:$E$10,2, FALSE)</f>
        <v>Northern Region</v>
      </c>
      <c r="U1139" t="str" cm="1">
        <f t="array" ref="U1139">_xlfn.IFS(CleanedData[[#This Row],[Purchase Amount]]&lt;500,"Low",
CleanedData[[#This Row],[Purchase Amount]]&lt;5000,"Medium",
TRUE,"High")</f>
        <v>Low</v>
      </c>
      <c r="V1139" t="str">
        <f>TEXT(CleanedData[[#This Row],[Date]],"mmmm")</f>
        <v>October</v>
      </c>
      <c r="W1139" t="str">
        <f>"Q"&amp;ROUNDUP(MONTH(CleanedData[[#This Row],[Date]])/3,0)</f>
        <v>Q4</v>
      </c>
      <c r="X1139" t="str">
        <f>IF(CleanedData[[#This Row],[Purchase Amount]]&gt;=5000,"Yes","No")</f>
        <v>No</v>
      </c>
      <c r="Y1139">
        <f>IF(CleanedData[[#This Row],[Recommend]]="Yes",1,0)</f>
        <v>0</v>
      </c>
      <c r="Z1139" s="6">
        <f>CleanedData[[#This Row],[Purchase Amount]]*0.15</f>
        <v>5.13</v>
      </c>
      <c r="AA1139" s="6">
        <f>CleanedData[[#This Row],[Purchase Amount]]*1.15</f>
        <v>39.33</v>
      </c>
    </row>
    <row r="1140" spans="1:27" x14ac:dyDescent="0.3">
      <c r="A1140">
        <v>1340</v>
      </c>
      <c r="B1140" t="s">
        <v>1365</v>
      </c>
      <c r="C1140" s="1">
        <v>45968</v>
      </c>
      <c r="D1140">
        <v>80</v>
      </c>
      <c r="E1140" t="s">
        <v>60</v>
      </c>
      <c r="F1140" t="s">
        <v>72</v>
      </c>
      <c r="G1140" t="s">
        <v>345</v>
      </c>
      <c r="H1140">
        <v>1</v>
      </c>
      <c r="I1140" t="s">
        <v>45</v>
      </c>
      <c r="J1140" t="s">
        <v>69</v>
      </c>
      <c r="K1140" t="s">
        <v>44</v>
      </c>
      <c r="L1140" t="s">
        <v>42</v>
      </c>
      <c r="M1140" t="s">
        <v>112</v>
      </c>
      <c r="N1140" t="s">
        <v>80</v>
      </c>
      <c r="O1140" t="s">
        <v>48</v>
      </c>
      <c r="P1140" t="s">
        <v>49</v>
      </c>
      <c r="Q1140" t="s">
        <v>97</v>
      </c>
      <c r="R1140" s="6">
        <f>_xlfn.XLOOKUP(CleanedData[[#This Row],[Product]],'02_Lookup_Tables'!$A$2:$A$126,'02_Lookup_Tables'!$B$2:$B$126)</f>
        <v>574.49</v>
      </c>
      <c r="S1140" t="str">
        <f>VLOOKUP(CleanedData[[#This Row],[Product]],'02_Lookup_Tables'!$H$2:$I$126,2,FALSE)</f>
        <v>Toys &amp; Games</v>
      </c>
      <c r="T1140" t="str">
        <f>VLOOKUP(CleanedData[[#This Row],[Province]],'02_Lookup_Tables'!$D$2:$E$10,2, FALSE)</f>
        <v>Central Region</v>
      </c>
      <c r="U1140" t="str" cm="1">
        <f t="array" ref="U1140">_xlfn.IFS(CleanedData[[#This Row],[Purchase Amount]]&lt;500,"Low",
CleanedData[[#This Row],[Purchase Amount]]&lt;5000,"Medium",
TRUE,"High")</f>
        <v>Medium</v>
      </c>
      <c r="V1140" t="str">
        <f>TEXT(CleanedData[[#This Row],[Date]],"mmmm")</f>
        <v>November</v>
      </c>
      <c r="W1140" t="str">
        <f>"Q"&amp;ROUNDUP(MONTH(CleanedData[[#This Row],[Date]])/3,0)</f>
        <v>Q4</v>
      </c>
      <c r="X1140" t="str">
        <f>IF(CleanedData[[#This Row],[Purchase Amount]]&gt;=5000,"Yes","No")</f>
        <v>No</v>
      </c>
      <c r="Y1140">
        <f>IF(CleanedData[[#This Row],[Recommend]]="Yes",1,0)</f>
        <v>1</v>
      </c>
      <c r="Z1140" s="6">
        <f>CleanedData[[#This Row],[Purchase Amount]]*0.15</f>
        <v>86.173500000000004</v>
      </c>
      <c r="AA1140" s="6">
        <f>CleanedData[[#This Row],[Purchase Amount]]*1.15</f>
        <v>660.6635</v>
      </c>
    </row>
    <row r="1141" spans="1:27" x14ac:dyDescent="0.3">
      <c r="A1141">
        <v>1342</v>
      </c>
      <c r="B1141" t="s">
        <v>1366</v>
      </c>
      <c r="C1141" s="1">
        <v>45435</v>
      </c>
      <c r="D1141">
        <v>45</v>
      </c>
      <c r="E1141" t="s">
        <v>39</v>
      </c>
      <c r="F1141" t="s">
        <v>68</v>
      </c>
      <c r="G1141" t="s">
        <v>505</v>
      </c>
      <c r="H1141">
        <v>5</v>
      </c>
      <c r="I1141" t="s">
        <v>42</v>
      </c>
      <c r="J1141" t="s">
        <v>69</v>
      </c>
      <c r="K1141" t="s">
        <v>44</v>
      </c>
      <c r="L1141" t="s">
        <v>45</v>
      </c>
      <c r="M1141" t="s">
        <v>180</v>
      </c>
      <c r="N1141" t="s">
        <v>57</v>
      </c>
      <c r="O1141" t="s">
        <v>89</v>
      </c>
      <c r="P1141" t="s">
        <v>70</v>
      </c>
      <c r="Q1141" t="s">
        <v>93</v>
      </c>
      <c r="R1141" s="6">
        <f>_xlfn.XLOOKUP(CleanedData[[#This Row],[Product]],'02_Lookup_Tables'!$A$2:$A$126,'02_Lookup_Tables'!$B$2:$B$126)</f>
        <v>2572.02</v>
      </c>
      <c r="S1141" t="str">
        <f>VLOOKUP(CleanedData[[#This Row],[Product]],'02_Lookup_Tables'!$H$2:$I$126,2,FALSE)</f>
        <v>Home &amp; Living</v>
      </c>
      <c r="T1141" t="str">
        <f>VLOOKUP(CleanedData[[#This Row],[Province]],'02_Lookup_Tables'!$D$2:$E$10,2, FALSE)</f>
        <v>Northern Region</v>
      </c>
      <c r="U1141" t="str" cm="1">
        <f t="array" ref="U1141">_xlfn.IFS(CleanedData[[#This Row],[Purchase Amount]]&lt;500,"Low",
CleanedData[[#This Row],[Purchase Amount]]&lt;5000,"Medium",
TRUE,"High")</f>
        <v>Medium</v>
      </c>
      <c r="V1141" t="str">
        <f>TEXT(CleanedData[[#This Row],[Date]],"mmmm")</f>
        <v>May</v>
      </c>
      <c r="W1141" t="str">
        <f>"Q"&amp;ROUNDUP(MONTH(CleanedData[[#This Row],[Date]])/3,0)</f>
        <v>Q2</v>
      </c>
      <c r="X1141" t="str">
        <f>IF(CleanedData[[#This Row],[Purchase Amount]]&gt;=5000,"Yes","No")</f>
        <v>No</v>
      </c>
      <c r="Y1141">
        <f>IF(CleanedData[[#This Row],[Recommend]]="Yes",1,0)</f>
        <v>0</v>
      </c>
      <c r="Z1141" s="6">
        <f>CleanedData[[#This Row],[Purchase Amount]]*0.15</f>
        <v>385.803</v>
      </c>
      <c r="AA1141" s="6">
        <f>CleanedData[[#This Row],[Purchase Amount]]*1.15</f>
        <v>2957.8229999999999</v>
      </c>
    </row>
    <row r="1142" spans="1:27" x14ac:dyDescent="0.3">
      <c r="A1142">
        <v>1343</v>
      </c>
      <c r="B1142" t="s">
        <v>1367</v>
      </c>
      <c r="C1142" s="1">
        <v>45370</v>
      </c>
      <c r="D1142">
        <v>37</v>
      </c>
      <c r="E1142" t="s">
        <v>60</v>
      </c>
      <c r="F1142" t="s">
        <v>40</v>
      </c>
      <c r="G1142" t="s">
        <v>391</v>
      </c>
      <c r="H1142">
        <v>5</v>
      </c>
      <c r="I1142" t="s">
        <v>45</v>
      </c>
      <c r="J1142" t="s">
        <v>54</v>
      </c>
      <c r="K1142" t="s">
        <v>44</v>
      </c>
      <c r="L1142" t="s">
        <v>45</v>
      </c>
      <c r="M1142" t="s">
        <v>92</v>
      </c>
      <c r="N1142" t="s">
        <v>57</v>
      </c>
      <c r="O1142" t="s">
        <v>89</v>
      </c>
      <c r="P1142" t="s">
        <v>70</v>
      </c>
      <c r="Q1142" t="s">
        <v>81</v>
      </c>
      <c r="R1142" s="6">
        <f>_xlfn.XLOOKUP(CleanedData[[#This Row],[Product]],'02_Lookup_Tables'!$A$2:$A$126,'02_Lookup_Tables'!$B$2:$B$126)</f>
        <v>886.51</v>
      </c>
      <c r="S1142" t="str">
        <f>VLOOKUP(CleanedData[[#This Row],[Product]],'02_Lookup_Tables'!$H$2:$I$126,2,FALSE)</f>
        <v>Beauty &amp; Personal Care</v>
      </c>
      <c r="T1142" t="str">
        <f>VLOOKUP(CleanedData[[#This Row],[Province]],'02_Lookup_Tables'!$D$2:$E$10,2, FALSE)</f>
        <v>Northern Region</v>
      </c>
      <c r="U1142" t="str" cm="1">
        <f t="array" ref="U1142">_xlfn.IFS(CleanedData[[#This Row],[Purchase Amount]]&lt;500,"Low",
CleanedData[[#This Row],[Purchase Amount]]&lt;5000,"Medium",
TRUE,"High")</f>
        <v>Medium</v>
      </c>
      <c r="V1142" t="str">
        <f>TEXT(CleanedData[[#This Row],[Date]],"mmmm")</f>
        <v>March</v>
      </c>
      <c r="W1142" t="str">
        <f>"Q"&amp;ROUNDUP(MONTH(CleanedData[[#This Row],[Date]])/3,0)</f>
        <v>Q1</v>
      </c>
      <c r="X1142" t="str">
        <f>IF(CleanedData[[#This Row],[Purchase Amount]]&gt;=5000,"Yes","No")</f>
        <v>No</v>
      </c>
      <c r="Y1142">
        <f>IF(CleanedData[[#This Row],[Recommend]]="Yes",1,0)</f>
        <v>1</v>
      </c>
      <c r="Z1142" s="6">
        <f>CleanedData[[#This Row],[Purchase Amount]]*0.15</f>
        <v>132.97649999999999</v>
      </c>
      <c r="AA1142" s="6">
        <f>CleanedData[[#This Row],[Purchase Amount]]*1.15</f>
        <v>1019.4864999999999</v>
      </c>
    </row>
    <row r="1143" spans="1:27" x14ac:dyDescent="0.3">
      <c r="A1143">
        <v>1344</v>
      </c>
      <c r="B1143" t="s">
        <v>1368</v>
      </c>
      <c r="C1143" s="1">
        <v>45889</v>
      </c>
      <c r="D1143">
        <v>33</v>
      </c>
      <c r="E1143" t="s">
        <v>39</v>
      </c>
      <c r="F1143" t="s">
        <v>40</v>
      </c>
      <c r="G1143" t="s">
        <v>109</v>
      </c>
      <c r="H1143">
        <v>5</v>
      </c>
      <c r="I1143" t="s">
        <v>45</v>
      </c>
      <c r="J1143" t="s">
        <v>74</v>
      </c>
      <c r="K1143" t="s">
        <v>44</v>
      </c>
      <c r="L1143" t="s">
        <v>42</v>
      </c>
      <c r="M1143" t="s">
        <v>208</v>
      </c>
      <c r="N1143" t="s">
        <v>57</v>
      </c>
      <c r="O1143" t="s">
        <v>89</v>
      </c>
      <c r="P1143" t="s">
        <v>70</v>
      </c>
      <c r="Q1143" t="s">
        <v>58</v>
      </c>
      <c r="R1143" s="6">
        <f>_xlfn.XLOOKUP(CleanedData[[#This Row],[Product]],'02_Lookup_Tables'!$A$2:$A$126,'02_Lookup_Tables'!$B$2:$B$126)</f>
        <v>228.08</v>
      </c>
      <c r="S1143" t="str">
        <f>VLOOKUP(CleanedData[[#This Row],[Product]],'02_Lookup_Tables'!$H$2:$I$126,2,FALSE)</f>
        <v>Apparel</v>
      </c>
      <c r="T1143" t="str">
        <f>VLOOKUP(CleanedData[[#This Row],[Province]],'02_Lookup_Tables'!$D$2:$E$10,2, FALSE)</f>
        <v>Northern Region</v>
      </c>
      <c r="U1143" t="str" cm="1">
        <f t="array" ref="U1143">_xlfn.IFS(CleanedData[[#This Row],[Purchase Amount]]&lt;500,"Low",
CleanedData[[#This Row],[Purchase Amount]]&lt;5000,"Medium",
TRUE,"High")</f>
        <v>Low</v>
      </c>
      <c r="V1143" t="str">
        <f>TEXT(CleanedData[[#This Row],[Date]],"mmmm")</f>
        <v>August</v>
      </c>
      <c r="W1143" t="str">
        <f>"Q"&amp;ROUNDUP(MONTH(CleanedData[[#This Row],[Date]])/3,0)</f>
        <v>Q3</v>
      </c>
      <c r="X1143" t="str">
        <f>IF(CleanedData[[#This Row],[Purchase Amount]]&gt;=5000,"Yes","No")</f>
        <v>No</v>
      </c>
      <c r="Y1143">
        <f>IF(CleanedData[[#This Row],[Recommend]]="Yes",1,0)</f>
        <v>1</v>
      </c>
      <c r="Z1143" s="6">
        <f>CleanedData[[#This Row],[Purchase Amount]]*0.15</f>
        <v>34.212000000000003</v>
      </c>
      <c r="AA1143" s="6">
        <f>CleanedData[[#This Row],[Purchase Amount]]*1.15</f>
        <v>262.29199999999997</v>
      </c>
    </row>
    <row r="1144" spans="1:27" x14ac:dyDescent="0.3">
      <c r="A1144">
        <v>1345</v>
      </c>
      <c r="B1144" t="s">
        <v>1369</v>
      </c>
      <c r="C1144" s="1">
        <v>45861</v>
      </c>
      <c r="D1144">
        <v>50</v>
      </c>
      <c r="E1144" t="s">
        <v>52</v>
      </c>
      <c r="F1144" t="s">
        <v>72</v>
      </c>
      <c r="G1144" t="s">
        <v>87</v>
      </c>
      <c r="H1144">
        <v>1</v>
      </c>
      <c r="I1144" t="s">
        <v>45</v>
      </c>
      <c r="J1144" t="s">
        <v>63</v>
      </c>
      <c r="K1144" t="s">
        <v>44</v>
      </c>
      <c r="L1144" t="s">
        <v>42</v>
      </c>
      <c r="M1144" t="s">
        <v>56</v>
      </c>
      <c r="N1144" t="s">
        <v>80</v>
      </c>
      <c r="O1144" t="s">
        <v>148</v>
      </c>
      <c r="P1144" t="s">
        <v>70</v>
      </c>
      <c r="Q1144" t="s">
        <v>93</v>
      </c>
      <c r="R1144" s="6">
        <f>_xlfn.XLOOKUP(CleanedData[[#This Row],[Product]],'02_Lookup_Tables'!$A$2:$A$126,'02_Lookup_Tables'!$B$2:$B$126)</f>
        <v>409.06</v>
      </c>
      <c r="S1144" t="str">
        <f>VLOOKUP(CleanedData[[#This Row],[Product]],'02_Lookup_Tables'!$H$2:$I$126,2,FALSE)</f>
        <v>Home Devices</v>
      </c>
      <c r="T1144" t="str">
        <f>VLOOKUP(CleanedData[[#This Row],[Province]],'02_Lookup_Tables'!$D$2:$E$10,2, FALSE)</f>
        <v>Central Region</v>
      </c>
      <c r="U1144" t="str" cm="1">
        <f t="array" ref="U1144">_xlfn.IFS(CleanedData[[#This Row],[Purchase Amount]]&lt;500,"Low",
CleanedData[[#This Row],[Purchase Amount]]&lt;5000,"Medium",
TRUE,"High")</f>
        <v>Low</v>
      </c>
      <c r="V1144" t="str">
        <f>TEXT(CleanedData[[#This Row],[Date]],"mmmm")</f>
        <v>July</v>
      </c>
      <c r="W1144" t="str">
        <f>"Q"&amp;ROUNDUP(MONTH(CleanedData[[#This Row],[Date]])/3,0)</f>
        <v>Q3</v>
      </c>
      <c r="X1144" t="str">
        <f>IF(CleanedData[[#This Row],[Purchase Amount]]&gt;=5000,"Yes","No")</f>
        <v>No</v>
      </c>
      <c r="Y1144">
        <f>IF(CleanedData[[#This Row],[Recommend]]="Yes",1,0)</f>
        <v>1</v>
      </c>
      <c r="Z1144" s="6">
        <f>CleanedData[[#This Row],[Purchase Amount]]*0.15</f>
        <v>61.358999999999995</v>
      </c>
      <c r="AA1144" s="6">
        <f>CleanedData[[#This Row],[Purchase Amount]]*1.15</f>
        <v>470.41899999999998</v>
      </c>
    </row>
    <row r="1145" spans="1:27" x14ac:dyDescent="0.3">
      <c r="A1145">
        <v>1347</v>
      </c>
      <c r="B1145" t="s">
        <v>1370</v>
      </c>
      <c r="C1145" s="1">
        <v>45973</v>
      </c>
      <c r="D1145">
        <v>55</v>
      </c>
      <c r="E1145" t="s">
        <v>60</v>
      </c>
      <c r="F1145" t="s">
        <v>125</v>
      </c>
      <c r="G1145" t="s">
        <v>179</v>
      </c>
      <c r="H1145">
        <v>4</v>
      </c>
      <c r="I1145" t="s">
        <v>45</v>
      </c>
      <c r="J1145" t="s">
        <v>43</v>
      </c>
      <c r="K1145" t="s">
        <v>44</v>
      </c>
      <c r="L1145" t="s">
        <v>42</v>
      </c>
      <c r="M1145" t="s">
        <v>190</v>
      </c>
      <c r="N1145" t="s">
        <v>96</v>
      </c>
      <c r="O1145" t="s">
        <v>89</v>
      </c>
      <c r="P1145" t="s">
        <v>70</v>
      </c>
      <c r="Q1145" t="s">
        <v>50</v>
      </c>
      <c r="R1145" s="6">
        <f>_xlfn.XLOOKUP(CleanedData[[#This Row],[Product]],'02_Lookup_Tables'!$A$2:$A$126,'02_Lookup_Tables'!$B$2:$B$126)</f>
        <v>54.82</v>
      </c>
      <c r="S1145" t="str">
        <f>VLOOKUP(CleanedData[[#This Row],[Product]],'02_Lookup_Tables'!$H$2:$I$126,2,FALSE)</f>
        <v>Food</v>
      </c>
      <c r="T1145" t="str">
        <f>VLOOKUP(CleanedData[[#This Row],[Province]],'02_Lookup_Tables'!$D$2:$E$10,2, FALSE)</f>
        <v>Western Region</v>
      </c>
      <c r="U1145" t="str" cm="1">
        <f t="array" ref="U1145">_xlfn.IFS(CleanedData[[#This Row],[Purchase Amount]]&lt;500,"Low",
CleanedData[[#This Row],[Purchase Amount]]&lt;5000,"Medium",
TRUE,"High")</f>
        <v>Low</v>
      </c>
      <c r="V1145" t="str">
        <f>TEXT(CleanedData[[#This Row],[Date]],"mmmm")</f>
        <v>November</v>
      </c>
      <c r="W1145" t="str">
        <f>"Q"&amp;ROUNDUP(MONTH(CleanedData[[#This Row],[Date]])/3,0)</f>
        <v>Q4</v>
      </c>
      <c r="X1145" t="str">
        <f>IF(CleanedData[[#This Row],[Purchase Amount]]&gt;=5000,"Yes","No")</f>
        <v>No</v>
      </c>
      <c r="Y1145">
        <f>IF(CleanedData[[#This Row],[Recommend]]="Yes",1,0)</f>
        <v>1</v>
      </c>
      <c r="Z1145" s="6">
        <f>CleanedData[[#This Row],[Purchase Amount]]*0.15</f>
        <v>8.222999999999999</v>
      </c>
      <c r="AA1145" s="6">
        <f>CleanedData[[#This Row],[Purchase Amount]]*1.15</f>
        <v>63.042999999999992</v>
      </c>
    </row>
    <row r="1146" spans="1:27" x14ac:dyDescent="0.3">
      <c r="A1146">
        <v>1348</v>
      </c>
      <c r="B1146" t="s">
        <v>1371</v>
      </c>
      <c r="C1146" s="1">
        <v>45918</v>
      </c>
      <c r="D1146">
        <v>31</v>
      </c>
      <c r="E1146" t="s">
        <v>39</v>
      </c>
      <c r="F1146" t="s">
        <v>61</v>
      </c>
      <c r="G1146" t="s">
        <v>411</v>
      </c>
      <c r="H1146">
        <v>2</v>
      </c>
      <c r="I1146" t="s">
        <v>45</v>
      </c>
      <c r="J1146" t="s">
        <v>54</v>
      </c>
      <c r="K1146" t="s">
        <v>64</v>
      </c>
      <c r="L1146" t="s">
        <v>45</v>
      </c>
      <c r="M1146" t="s">
        <v>156</v>
      </c>
      <c r="N1146" t="s">
        <v>47</v>
      </c>
      <c r="O1146" t="s">
        <v>148</v>
      </c>
      <c r="P1146" t="s">
        <v>70</v>
      </c>
      <c r="Q1146" t="s">
        <v>58</v>
      </c>
      <c r="R1146" s="6">
        <f>_xlfn.XLOOKUP(CleanedData[[#This Row],[Product]],'02_Lookup_Tables'!$A$2:$A$126,'02_Lookup_Tables'!$B$2:$B$126)</f>
        <v>103.4</v>
      </c>
      <c r="S1146" t="str">
        <f>VLOOKUP(CleanedData[[#This Row],[Product]],'02_Lookup_Tables'!$H$2:$I$126,2,FALSE)</f>
        <v>Food</v>
      </c>
      <c r="T1146" t="str">
        <f>VLOOKUP(CleanedData[[#This Row],[Province]],'02_Lookup_Tables'!$D$2:$E$10,2, FALSE)</f>
        <v>Southern Region</v>
      </c>
      <c r="U1146" t="str" cm="1">
        <f t="array" ref="U1146">_xlfn.IFS(CleanedData[[#This Row],[Purchase Amount]]&lt;500,"Low",
CleanedData[[#This Row],[Purchase Amount]]&lt;5000,"Medium",
TRUE,"High")</f>
        <v>Low</v>
      </c>
      <c r="V1146" t="str">
        <f>TEXT(CleanedData[[#This Row],[Date]],"mmmm")</f>
        <v>September</v>
      </c>
      <c r="W1146" t="str">
        <f>"Q"&amp;ROUNDUP(MONTH(CleanedData[[#This Row],[Date]])/3,0)</f>
        <v>Q3</v>
      </c>
      <c r="X1146" t="str">
        <f>IF(CleanedData[[#This Row],[Purchase Amount]]&gt;=5000,"Yes","No")</f>
        <v>No</v>
      </c>
      <c r="Y1146">
        <f>IF(CleanedData[[#This Row],[Recommend]]="Yes",1,0)</f>
        <v>1</v>
      </c>
      <c r="Z1146" s="6">
        <f>CleanedData[[#This Row],[Purchase Amount]]*0.15</f>
        <v>15.51</v>
      </c>
      <c r="AA1146" s="6">
        <f>CleanedData[[#This Row],[Purchase Amount]]*1.15</f>
        <v>118.91</v>
      </c>
    </row>
    <row r="1147" spans="1:27" x14ac:dyDescent="0.3">
      <c r="A1147">
        <v>1349</v>
      </c>
      <c r="B1147" t="s">
        <v>1372</v>
      </c>
      <c r="C1147" s="1">
        <v>45727</v>
      </c>
      <c r="D1147">
        <v>25</v>
      </c>
      <c r="E1147" t="s">
        <v>60</v>
      </c>
      <c r="F1147" t="s">
        <v>108</v>
      </c>
      <c r="G1147" t="s">
        <v>227</v>
      </c>
      <c r="H1147">
        <v>1</v>
      </c>
      <c r="I1147" t="s">
        <v>45</v>
      </c>
      <c r="J1147" t="s">
        <v>54</v>
      </c>
      <c r="K1147" t="s">
        <v>44</v>
      </c>
      <c r="L1147" t="s">
        <v>42</v>
      </c>
      <c r="M1147" t="s">
        <v>56</v>
      </c>
      <c r="N1147" t="s">
        <v>80</v>
      </c>
      <c r="O1147" t="s">
        <v>148</v>
      </c>
      <c r="P1147" t="s">
        <v>70</v>
      </c>
      <c r="Q1147" t="s">
        <v>58</v>
      </c>
      <c r="R1147" s="6">
        <f>_xlfn.XLOOKUP(CleanedData[[#This Row],[Product]],'02_Lookup_Tables'!$A$2:$A$126,'02_Lookup_Tables'!$B$2:$B$126)</f>
        <v>22574.95</v>
      </c>
      <c r="S1147" t="str">
        <f>VLOOKUP(CleanedData[[#This Row],[Product]],'02_Lookup_Tables'!$H$2:$I$126,2,FALSE)</f>
        <v>Electronics</v>
      </c>
      <c r="T1147" t="str">
        <f>VLOOKUP(CleanedData[[#This Row],[Province]],'02_Lookup_Tables'!$D$2:$E$10,2, FALSE)</f>
        <v>Gauteng Region</v>
      </c>
      <c r="U1147" t="str" cm="1">
        <f t="array" ref="U1147">_xlfn.IFS(CleanedData[[#This Row],[Purchase Amount]]&lt;500,"Low",
CleanedData[[#This Row],[Purchase Amount]]&lt;5000,"Medium",
TRUE,"High")</f>
        <v>High</v>
      </c>
      <c r="V1147" t="str">
        <f>TEXT(CleanedData[[#This Row],[Date]],"mmmm")</f>
        <v>March</v>
      </c>
      <c r="W1147" t="str">
        <f>"Q"&amp;ROUNDUP(MONTH(CleanedData[[#This Row],[Date]])/3,0)</f>
        <v>Q1</v>
      </c>
      <c r="X1147" t="str">
        <f>IF(CleanedData[[#This Row],[Purchase Amount]]&gt;=5000,"Yes","No")</f>
        <v>Yes</v>
      </c>
      <c r="Y1147">
        <f>IF(CleanedData[[#This Row],[Recommend]]="Yes",1,0)</f>
        <v>1</v>
      </c>
      <c r="Z1147" s="6">
        <f>CleanedData[[#This Row],[Purchase Amount]]*0.15</f>
        <v>3386.2424999999998</v>
      </c>
      <c r="AA1147" s="6">
        <f>CleanedData[[#This Row],[Purchase Amount]]*1.15</f>
        <v>25961.192499999997</v>
      </c>
    </row>
    <row r="1148" spans="1:27" x14ac:dyDescent="0.3">
      <c r="A1148">
        <v>1350</v>
      </c>
      <c r="B1148" t="s">
        <v>1373</v>
      </c>
      <c r="C1148" s="1">
        <v>45550</v>
      </c>
      <c r="D1148">
        <v>22</v>
      </c>
      <c r="E1148" t="s">
        <v>52</v>
      </c>
      <c r="F1148" t="s">
        <v>72</v>
      </c>
      <c r="G1148" t="s">
        <v>323</v>
      </c>
      <c r="H1148">
        <v>4</v>
      </c>
      <c r="I1148" t="s">
        <v>42</v>
      </c>
      <c r="J1148" t="s">
        <v>69</v>
      </c>
      <c r="K1148" t="s">
        <v>55</v>
      </c>
      <c r="L1148" t="s">
        <v>45</v>
      </c>
      <c r="M1148" t="s">
        <v>65</v>
      </c>
      <c r="N1148" t="s">
        <v>96</v>
      </c>
      <c r="O1148" t="s">
        <v>89</v>
      </c>
      <c r="P1148" t="s">
        <v>70</v>
      </c>
      <c r="Q1148" t="s">
        <v>66</v>
      </c>
      <c r="R1148" s="6">
        <f>_xlfn.XLOOKUP(CleanedData[[#This Row],[Product]],'02_Lookup_Tables'!$A$2:$A$126,'02_Lookup_Tables'!$B$2:$B$126)</f>
        <v>463.48</v>
      </c>
      <c r="S1148" t="str">
        <f>VLOOKUP(CleanedData[[#This Row],[Product]],'02_Lookup_Tables'!$H$2:$I$126,2,FALSE)</f>
        <v>Electronics</v>
      </c>
      <c r="T1148" t="str">
        <f>VLOOKUP(CleanedData[[#This Row],[Province]],'02_Lookup_Tables'!$D$2:$E$10,2, FALSE)</f>
        <v>Central Region</v>
      </c>
      <c r="U1148" t="str" cm="1">
        <f t="array" ref="U1148">_xlfn.IFS(CleanedData[[#This Row],[Purchase Amount]]&lt;500,"Low",
CleanedData[[#This Row],[Purchase Amount]]&lt;5000,"Medium",
TRUE,"High")</f>
        <v>Low</v>
      </c>
      <c r="V1148" t="str">
        <f>TEXT(CleanedData[[#This Row],[Date]],"mmmm")</f>
        <v>September</v>
      </c>
      <c r="W1148" t="str">
        <f>"Q"&amp;ROUNDUP(MONTH(CleanedData[[#This Row],[Date]])/3,0)</f>
        <v>Q3</v>
      </c>
      <c r="X1148" t="str">
        <f>IF(CleanedData[[#This Row],[Purchase Amount]]&gt;=5000,"Yes","No")</f>
        <v>No</v>
      </c>
      <c r="Y1148">
        <f>IF(CleanedData[[#This Row],[Recommend]]="Yes",1,0)</f>
        <v>0</v>
      </c>
      <c r="Z1148" s="6">
        <f>CleanedData[[#This Row],[Purchase Amount]]*0.15</f>
        <v>69.522000000000006</v>
      </c>
      <c r="AA1148" s="6">
        <f>CleanedData[[#This Row],[Purchase Amount]]*1.15</f>
        <v>533.00199999999995</v>
      </c>
    </row>
    <row r="1149" spans="1:27" x14ac:dyDescent="0.3">
      <c r="A1149">
        <v>1351</v>
      </c>
      <c r="B1149" t="s">
        <v>1374</v>
      </c>
      <c r="C1149" s="1">
        <v>45917</v>
      </c>
      <c r="D1149">
        <v>61</v>
      </c>
      <c r="E1149" t="s">
        <v>39</v>
      </c>
      <c r="F1149" t="s">
        <v>83</v>
      </c>
      <c r="G1149" t="s">
        <v>105</v>
      </c>
      <c r="H1149">
        <v>4</v>
      </c>
      <c r="I1149" t="s">
        <v>42</v>
      </c>
      <c r="J1149" t="s">
        <v>69</v>
      </c>
      <c r="K1149" t="s">
        <v>55</v>
      </c>
      <c r="L1149" t="s">
        <v>42</v>
      </c>
      <c r="M1149" t="s">
        <v>106</v>
      </c>
      <c r="N1149" t="s">
        <v>96</v>
      </c>
      <c r="O1149" t="s">
        <v>148</v>
      </c>
      <c r="P1149" t="s">
        <v>49</v>
      </c>
      <c r="Q1149" t="s">
        <v>50</v>
      </c>
      <c r="R1149" s="6">
        <f>_xlfn.XLOOKUP(CleanedData[[#This Row],[Product]],'02_Lookup_Tables'!$A$2:$A$126,'02_Lookup_Tables'!$B$2:$B$126)</f>
        <v>231.22</v>
      </c>
      <c r="S1149" t="str">
        <f>VLOOKUP(CleanedData[[#This Row],[Product]],'02_Lookup_Tables'!$H$2:$I$126,2,FALSE)</f>
        <v>Beauty &amp; Personal Care</v>
      </c>
      <c r="T1149" t="str">
        <f>VLOOKUP(CleanedData[[#This Row],[Province]],'02_Lookup_Tables'!$D$2:$E$10,2, FALSE)</f>
        <v>Western Region</v>
      </c>
      <c r="U1149" t="str" cm="1">
        <f t="array" ref="U1149">_xlfn.IFS(CleanedData[[#This Row],[Purchase Amount]]&lt;500,"Low",
CleanedData[[#This Row],[Purchase Amount]]&lt;5000,"Medium",
TRUE,"High")</f>
        <v>Low</v>
      </c>
      <c r="V1149" t="str">
        <f>TEXT(CleanedData[[#This Row],[Date]],"mmmm")</f>
        <v>September</v>
      </c>
      <c r="W1149" t="str">
        <f>"Q"&amp;ROUNDUP(MONTH(CleanedData[[#This Row],[Date]])/3,0)</f>
        <v>Q3</v>
      </c>
      <c r="X1149" t="str">
        <f>IF(CleanedData[[#This Row],[Purchase Amount]]&gt;=5000,"Yes","No")</f>
        <v>No</v>
      </c>
      <c r="Y1149">
        <f>IF(CleanedData[[#This Row],[Recommend]]="Yes",1,0)</f>
        <v>0</v>
      </c>
      <c r="Z1149" s="6">
        <f>CleanedData[[#This Row],[Purchase Amount]]*0.15</f>
        <v>34.683</v>
      </c>
      <c r="AA1149" s="6">
        <f>CleanedData[[#This Row],[Purchase Amount]]*1.15</f>
        <v>265.90299999999996</v>
      </c>
    </row>
    <row r="1150" spans="1:27" x14ac:dyDescent="0.3">
      <c r="A1150">
        <v>1352</v>
      </c>
      <c r="B1150" t="s">
        <v>1375</v>
      </c>
      <c r="C1150" s="1">
        <v>45627</v>
      </c>
      <c r="D1150">
        <v>67</v>
      </c>
      <c r="E1150" t="s">
        <v>39</v>
      </c>
      <c r="F1150" t="s">
        <v>125</v>
      </c>
      <c r="G1150" t="s">
        <v>41</v>
      </c>
      <c r="H1150">
        <v>5</v>
      </c>
      <c r="I1150" t="s">
        <v>42</v>
      </c>
      <c r="J1150" t="s">
        <v>74</v>
      </c>
      <c r="K1150" t="s">
        <v>55</v>
      </c>
      <c r="L1150" t="s">
        <v>45</v>
      </c>
      <c r="M1150" t="s">
        <v>147</v>
      </c>
      <c r="N1150" t="s">
        <v>57</v>
      </c>
      <c r="O1150" t="s">
        <v>148</v>
      </c>
      <c r="P1150" t="s">
        <v>49</v>
      </c>
      <c r="Q1150" t="s">
        <v>97</v>
      </c>
      <c r="R1150" s="6">
        <f>_xlfn.XLOOKUP(CleanedData[[#This Row],[Product]],'02_Lookup_Tables'!$A$2:$A$126,'02_Lookup_Tables'!$B$2:$B$126)</f>
        <v>2479.5700000000002</v>
      </c>
      <c r="S1150" t="str">
        <f>VLOOKUP(CleanedData[[#This Row],[Product]],'02_Lookup_Tables'!$H$2:$I$126,2,FALSE)</f>
        <v>Accessories</v>
      </c>
      <c r="T1150" t="str">
        <f>VLOOKUP(CleanedData[[#This Row],[Province]],'02_Lookup_Tables'!$D$2:$E$10,2, FALSE)</f>
        <v>Western Region</v>
      </c>
      <c r="U1150" t="str" cm="1">
        <f t="array" ref="U1150">_xlfn.IFS(CleanedData[[#This Row],[Purchase Amount]]&lt;500,"Low",
CleanedData[[#This Row],[Purchase Amount]]&lt;5000,"Medium",
TRUE,"High")</f>
        <v>Medium</v>
      </c>
      <c r="V1150" t="str">
        <f>TEXT(CleanedData[[#This Row],[Date]],"mmmm")</f>
        <v>December</v>
      </c>
      <c r="W1150" t="str">
        <f>"Q"&amp;ROUNDUP(MONTH(CleanedData[[#This Row],[Date]])/3,0)</f>
        <v>Q4</v>
      </c>
      <c r="X1150" t="str">
        <f>IF(CleanedData[[#This Row],[Purchase Amount]]&gt;=5000,"Yes","No")</f>
        <v>No</v>
      </c>
      <c r="Y1150">
        <f>IF(CleanedData[[#This Row],[Recommend]]="Yes",1,0)</f>
        <v>0</v>
      </c>
      <c r="Z1150" s="6">
        <f>CleanedData[[#This Row],[Purchase Amount]]*0.15</f>
        <v>371.93549999999999</v>
      </c>
      <c r="AA1150" s="6">
        <f>CleanedData[[#This Row],[Purchase Amount]]*1.15</f>
        <v>2851.5054999999998</v>
      </c>
    </row>
    <row r="1151" spans="1:27" x14ac:dyDescent="0.3">
      <c r="A1151">
        <v>1353</v>
      </c>
      <c r="B1151" t="s">
        <v>1376</v>
      </c>
      <c r="C1151" s="1">
        <v>45368</v>
      </c>
      <c r="D1151">
        <v>45</v>
      </c>
      <c r="E1151" t="s">
        <v>39</v>
      </c>
      <c r="F1151" t="s">
        <v>61</v>
      </c>
      <c r="G1151" t="s">
        <v>41</v>
      </c>
      <c r="H1151">
        <v>1</v>
      </c>
      <c r="I1151" t="s">
        <v>45</v>
      </c>
      <c r="J1151" t="s">
        <v>74</v>
      </c>
      <c r="K1151" t="s">
        <v>64</v>
      </c>
      <c r="L1151" t="s">
        <v>45</v>
      </c>
      <c r="M1151" t="s">
        <v>184</v>
      </c>
      <c r="N1151" t="s">
        <v>80</v>
      </c>
      <c r="O1151" t="s">
        <v>148</v>
      </c>
      <c r="P1151" t="s">
        <v>70</v>
      </c>
      <c r="Q1151" t="s">
        <v>93</v>
      </c>
      <c r="R1151" s="6">
        <f>_xlfn.XLOOKUP(CleanedData[[#This Row],[Product]],'02_Lookup_Tables'!$A$2:$A$126,'02_Lookup_Tables'!$B$2:$B$126)</f>
        <v>2479.5700000000002</v>
      </c>
      <c r="S1151" t="str">
        <f>VLOOKUP(CleanedData[[#This Row],[Product]],'02_Lookup_Tables'!$H$2:$I$126,2,FALSE)</f>
        <v>Accessories</v>
      </c>
      <c r="T1151" t="str">
        <f>VLOOKUP(CleanedData[[#This Row],[Province]],'02_Lookup_Tables'!$D$2:$E$10,2, FALSE)</f>
        <v>Southern Region</v>
      </c>
      <c r="U1151" t="str" cm="1">
        <f t="array" ref="U1151">_xlfn.IFS(CleanedData[[#This Row],[Purchase Amount]]&lt;500,"Low",
CleanedData[[#This Row],[Purchase Amount]]&lt;5000,"Medium",
TRUE,"High")</f>
        <v>Medium</v>
      </c>
      <c r="V1151" t="str">
        <f>TEXT(CleanedData[[#This Row],[Date]],"mmmm")</f>
        <v>March</v>
      </c>
      <c r="W1151" t="str">
        <f>"Q"&amp;ROUNDUP(MONTH(CleanedData[[#This Row],[Date]])/3,0)</f>
        <v>Q1</v>
      </c>
      <c r="X1151" t="str">
        <f>IF(CleanedData[[#This Row],[Purchase Amount]]&gt;=5000,"Yes","No")</f>
        <v>No</v>
      </c>
      <c r="Y1151">
        <f>IF(CleanedData[[#This Row],[Recommend]]="Yes",1,0)</f>
        <v>1</v>
      </c>
      <c r="Z1151" s="6">
        <f>CleanedData[[#This Row],[Purchase Amount]]*0.15</f>
        <v>371.93549999999999</v>
      </c>
      <c r="AA1151" s="6">
        <f>CleanedData[[#This Row],[Purchase Amount]]*1.15</f>
        <v>2851.5054999999998</v>
      </c>
    </row>
    <row r="1152" spans="1:27" x14ac:dyDescent="0.3">
      <c r="A1152">
        <v>1354</v>
      </c>
      <c r="B1152" t="s">
        <v>1377</v>
      </c>
      <c r="C1152" s="1">
        <v>45709</v>
      </c>
      <c r="D1152">
        <v>63</v>
      </c>
      <c r="E1152" t="s">
        <v>52</v>
      </c>
      <c r="F1152" t="s">
        <v>83</v>
      </c>
      <c r="G1152" t="s">
        <v>505</v>
      </c>
      <c r="H1152">
        <v>5</v>
      </c>
      <c r="I1152" t="s">
        <v>42</v>
      </c>
      <c r="J1152" t="s">
        <v>69</v>
      </c>
      <c r="K1152" t="s">
        <v>64</v>
      </c>
      <c r="L1152" t="s">
        <v>42</v>
      </c>
      <c r="M1152" t="s">
        <v>180</v>
      </c>
      <c r="N1152" t="s">
        <v>57</v>
      </c>
      <c r="O1152" t="s">
        <v>89</v>
      </c>
      <c r="P1152" t="s">
        <v>70</v>
      </c>
      <c r="Q1152" t="s">
        <v>50</v>
      </c>
      <c r="R1152" s="6">
        <f>_xlfn.XLOOKUP(CleanedData[[#This Row],[Product]],'02_Lookup_Tables'!$A$2:$A$126,'02_Lookup_Tables'!$B$2:$B$126)</f>
        <v>2572.02</v>
      </c>
      <c r="S1152" t="str">
        <f>VLOOKUP(CleanedData[[#This Row],[Product]],'02_Lookup_Tables'!$H$2:$I$126,2,FALSE)</f>
        <v>Home &amp; Living</v>
      </c>
      <c r="T1152" t="str">
        <f>VLOOKUP(CleanedData[[#This Row],[Province]],'02_Lookup_Tables'!$D$2:$E$10,2, FALSE)</f>
        <v>Western Region</v>
      </c>
      <c r="U1152" t="str" cm="1">
        <f t="array" ref="U1152">_xlfn.IFS(CleanedData[[#This Row],[Purchase Amount]]&lt;500,"Low",
CleanedData[[#This Row],[Purchase Amount]]&lt;5000,"Medium",
TRUE,"High")</f>
        <v>Medium</v>
      </c>
      <c r="V1152" t="str">
        <f>TEXT(CleanedData[[#This Row],[Date]],"mmmm")</f>
        <v>February</v>
      </c>
      <c r="W1152" t="str">
        <f>"Q"&amp;ROUNDUP(MONTH(CleanedData[[#This Row],[Date]])/3,0)</f>
        <v>Q1</v>
      </c>
      <c r="X1152" t="str">
        <f>IF(CleanedData[[#This Row],[Purchase Amount]]&gt;=5000,"Yes","No")</f>
        <v>No</v>
      </c>
      <c r="Y1152">
        <f>IF(CleanedData[[#This Row],[Recommend]]="Yes",1,0)</f>
        <v>0</v>
      </c>
      <c r="Z1152" s="6">
        <f>CleanedData[[#This Row],[Purchase Amount]]*0.15</f>
        <v>385.803</v>
      </c>
      <c r="AA1152" s="6">
        <f>CleanedData[[#This Row],[Purchase Amount]]*1.15</f>
        <v>2957.8229999999999</v>
      </c>
    </row>
    <row r="1153" spans="1:27" x14ac:dyDescent="0.3">
      <c r="A1153">
        <v>1355</v>
      </c>
      <c r="B1153" t="s">
        <v>1378</v>
      </c>
      <c r="C1153" s="1">
        <v>45736</v>
      </c>
      <c r="D1153">
        <v>45</v>
      </c>
      <c r="E1153" t="s">
        <v>52</v>
      </c>
      <c r="F1153" t="s">
        <v>68</v>
      </c>
      <c r="G1153" t="s">
        <v>212</v>
      </c>
      <c r="H1153">
        <v>1</v>
      </c>
      <c r="I1153" t="s">
        <v>45</v>
      </c>
      <c r="J1153" t="s">
        <v>54</v>
      </c>
      <c r="K1153" t="s">
        <v>64</v>
      </c>
      <c r="L1153" t="s">
        <v>45</v>
      </c>
      <c r="M1153" t="s">
        <v>147</v>
      </c>
      <c r="N1153" t="s">
        <v>80</v>
      </c>
      <c r="O1153" t="s">
        <v>148</v>
      </c>
      <c r="P1153" t="s">
        <v>70</v>
      </c>
      <c r="Q1153" t="s">
        <v>93</v>
      </c>
      <c r="R1153" s="6">
        <f>_xlfn.XLOOKUP(CleanedData[[#This Row],[Product]],'02_Lookup_Tables'!$A$2:$A$126,'02_Lookup_Tables'!$B$2:$B$126)</f>
        <v>192.77</v>
      </c>
      <c r="S1153" t="str">
        <f>VLOOKUP(CleanedData[[#This Row],[Product]],'02_Lookup_Tables'!$H$2:$I$126,2,FALSE)</f>
        <v>Beauty &amp; Personal Care</v>
      </c>
      <c r="T1153" t="str">
        <f>VLOOKUP(CleanedData[[#This Row],[Province]],'02_Lookup_Tables'!$D$2:$E$10,2, FALSE)</f>
        <v>Northern Region</v>
      </c>
      <c r="U1153" t="str" cm="1">
        <f t="array" ref="U1153">_xlfn.IFS(CleanedData[[#This Row],[Purchase Amount]]&lt;500,"Low",
CleanedData[[#This Row],[Purchase Amount]]&lt;5000,"Medium",
TRUE,"High")</f>
        <v>Low</v>
      </c>
      <c r="V1153" t="str">
        <f>TEXT(CleanedData[[#This Row],[Date]],"mmmm")</f>
        <v>March</v>
      </c>
      <c r="W1153" t="str">
        <f>"Q"&amp;ROUNDUP(MONTH(CleanedData[[#This Row],[Date]])/3,0)</f>
        <v>Q1</v>
      </c>
      <c r="X1153" t="str">
        <f>IF(CleanedData[[#This Row],[Purchase Amount]]&gt;=5000,"Yes","No")</f>
        <v>No</v>
      </c>
      <c r="Y1153">
        <f>IF(CleanedData[[#This Row],[Recommend]]="Yes",1,0)</f>
        <v>1</v>
      </c>
      <c r="Z1153" s="6">
        <f>CleanedData[[#This Row],[Purchase Amount]]*0.15</f>
        <v>28.915500000000002</v>
      </c>
      <c r="AA1153" s="6">
        <f>CleanedData[[#This Row],[Purchase Amount]]*1.15</f>
        <v>221.68549999999999</v>
      </c>
    </row>
    <row r="1154" spans="1:27" x14ac:dyDescent="0.3">
      <c r="A1154">
        <v>1356</v>
      </c>
      <c r="B1154" t="s">
        <v>1379</v>
      </c>
      <c r="C1154" s="1">
        <v>45398</v>
      </c>
      <c r="D1154">
        <v>65</v>
      </c>
      <c r="E1154" t="s">
        <v>52</v>
      </c>
      <c r="F1154" t="s">
        <v>125</v>
      </c>
      <c r="G1154" t="s">
        <v>309</v>
      </c>
      <c r="H1154">
        <v>2</v>
      </c>
      <c r="I1154" t="s">
        <v>45</v>
      </c>
      <c r="J1154" t="s">
        <v>43</v>
      </c>
      <c r="K1154" t="s">
        <v>55</v>
      </c>
      <c r="L1154" t="s">
        <v>45</v>
      </c>
      <c r="M1154" t="s">
        <v>147</v>
      </c>
      <c r="N1154" t="s">
        <v>47</v>
      </c>
      <c r="O1154" t="s">
        <v>148</v>
      </c>
      <c r="P1154" t="s">
        <v>70</v>
      </c>
      <c r="Q1154" t="s">
        <v>97</v>
      </c>
      <c r="R1154" s="6">
        <f>_xlfn.XLOOKUP(CleanedData[[#This Row],[Product]],'02_Lookup_Tables'!$A$2:$A$126,'02_Lookup_Tables'!$B$2:$B$126)</f>
        <v>353.21</v>
      </c>
      <c r="S1154" t="str">
        <f>VLOOKUP(CleanedData[[#This Row],[Product]],'02_Lookup_Tables'!$H$2:$I$126,2,FALSE)</f>
        <v>Food</v>
      </c>
      <c r="T1154" t="str">
        <f>VLOOKUP(CleanedData[[#This Row],[Province]],'02_Lookup_Tables'!$D$2:$E$10,2, FALSE)</f>
        <v>Western Region</v>
      </c>
      <c r="U1154" t="str" cm="1">
        <f t="array" ref="U1154">_xlfn.IFS(CleanedData[[#This Row],[Purchase Amount]]&lt;500,"Low",
CleanedData[[#This Row],[Purchase Amount]]&lt;5000,"Medium",
TRUE,"High")</f>
        <v>Low</v>
      </c>
      <c r="V1154" t="str">
        <f>TEXT(CleanedData[[#This Row],[Date]],"mmmm")</f>
        <v>April</v>
      </c>
      <c r="W1154" t="str">
        <f>"Q"&amp;ROUNDUP(MONTH(CleanedData[[#This Row],[Date]])/3,0)</f>
        <v>Q2</v>
      </c>
      <c r="X1154" t="str">
        <f>IF(CleanedData[[#This Row],[Purchase Amount]]&gt;=5000,"Yes","No")</f>
        <v>No</v>
      </c>
      <c r="Y1154">
        <f>IF(CleanedData[[#This Row],[Recommend]]="Yes",1,0)</f>
        <v>1</v>
      </c>
      <c r="Z1154" s="6">
        <f>CleanedData[[#This Row],[Purchase Amount]]*0.15</f>
        <v>52.981499999999997</v>
      </c>
      <c r="AA1154" s="6">
        <f>CleanedData[[#This Row],[Purchase Amount]]*1.15</f>
        <v>406.19149999999996</v>
      </c>
    </row>
    <row r="1155" spans="1:27" x14ac:dyDescent="0.3">
      <c r="A1155">
        <v>1357</v>
      </c>
      <c r="B1155" t="s">
        <v>1380</v>
      </c>
      <c r="C1155" s="1">
        <v>45500</v>
      </c>
      <c r="D1155">
        <v>30</v>
      </c>
      <c r="E1155" t="s">
        <v>52</v>
      </c>
      <c r="F1155" t="s">
        <v>72</v>
      </c>
      <c r="G1155" t="s">
        <v>203</v>
      </c>
      <c r="H1155">
        <v>3</v>
      </c>
      <c r="I1155" t="s">
        <v>45</v>
      </c>
      <c r="J1155" t="s">
        <v>54</v>
      </c>
      <c r="K1155" t="s">
        <v>64</v>
      </c>
      <c r="L1155" t="s">
        <v>42</v>
      </c>
      <c r="M1155" t="s">
        <v>165</v>
      </c>
      <c r="N1155" t="s">
        <v>48</v>
      </c>
      <c r="O1155" t="s">
        <v>89</v>
      </c>
      <c r="P1155" t="s">
        <v>49</v>
      </c>
      <c r="Q1155" t="s">
        <v>58</v>
      </c>
      <c r="R1155" s="6">
        <f>_xlfn.XLOOKUP(CleanedData[[#This Row],[Product]],'02_Lookup_Tables'!$A$2:$A$126,'02_Lookup_Tables'!$B$2:$B$126)</f>
        <v>2849.09</v>
      </c>
      <c r="S1155" t="str">
        <f>VLOOKUP(CleanedData[[#This Row],[Product]],'02_Lookup_Tables'!$H$2:$I$126,2,FALSE)</f>
        <v>Home &amp; Living</v>
      </c>
      <c r="T1155" t="str">
        <f>VLOOKUP(CleanedData[[#This Row],[Province]],'02_Lookup_Tables'!$D$2:$E$10,2, FALSE)</f>
        <v>Central Region</v>
      </c>
      <c r="U1155" t="str" cm="1">
        <f t="array" ref="U1155">_xlfn.IFS(CleanedData[[#This Row],[Purchase Amount]]&lt;500,"Low",
CleanedData[[#This Row],[Purchase Amount]]&lt;5000,"Medium",
TRUE,"High")</f>
        <v>Medium</v>
      </c>
      <c r="V1155" t="str">
        <f>TEXT(CleanedData[[#This Row],[Date]],"mmmm")</f>
        <v>July</v>
      </c>
      <c r="W1155" t="str">
        <f>"Q"&amp;ROUNDUP(MONTH(CleanedData[[#This Row],[Date]])/3,0)</f>
        <v>Q3</v>
      </c>
      <c r="X1155" t="str">
        <f>IF(CleanedData[[#This Row],[Purchase Amount]]&gt;=5000,"Yes","No")</f>
        <v>No</v>
      </c>
      <c r="Y1155">
        <f>IF(CleanedData[[#This Row],[Recommend]]="Yes",1,0)</f>
        <v>1</v>
      </c>
      <c r="Z1155" s="6">
        <f>CleanedData[[#This Row],[Purchase Amount]]*0.15</f>
        <v>427.36349999999999</v>
      </c>
      <c r="AA1155" s="6">
        <f>CleanedData[[#This Row],[Purchase Amount]]*1.15</f>
        <v>3276.4535000000001</v>
      </c>
    </row>
    <row r="1156" spans="1:27" x14ac:dyDescent="0.3">
      <c r="A1156">
        <v>1358</v>
      </c>
      <c r="B1156" t="s">
        <v>1381</v>
      </c>
      <c r="C1156" s="1">
        <v>45673</v>
      </c>
      <c r="D1156">
        <v>40</v>
      </c>
      <c r="E1156" t="s">
        <v>52</v>
      </c>
      <c r="F1156" t="s">
        <v>83</v>
      </c>
      <c r="G1156" t="s">
        <v>505</v>
      </c>
      <c r="H1156">
        <v>4</v>
      </c>
      <c r="I1156" t="s">
        <v>42</v>
      </c>
      <c r="J1156" t="s">
        <v>54</v>
      </c>
      <c r="K1156" t="s">
        <v>44</v>
      </c>
      <c r="L1156" t="s">
        <v>42</v>
      </c>
      <c r="M1156" t="s">
        <v>112</v>
      </c>
      <c r="N1156" t="s">
        <v>96</v>
      </c>
      <c r="O1156" t="s">
        <v>48</v>
      </c>
      <c r="P1156" t="s">
        <v>49</v>
      </c>
      <c r="Q1156" t="s">
        <v>81</v>
      </c>
      <c r="R1156" s="6">
        <f>_xlfn.XLOOKUP(CleanedData[[#This Row],[Product]],'02_Lookup_Tables'!$A$2:$A$126,'02_Lookup_Tables'!$B$2:$B$126)</f>
        <v>2572.02</v>
      </c>
      <c r="S1156" t="str">
        <f>VLOOKUP(CleanedData[[#This Row],[Product]],'02_Lookup_Tables'!$H$2:$I$126,2,FALSE)</f>
        <v>Home &amp; Living</v>
      </c>
      <c r="T1156" t="str">
        <f>VLOOKUP(CleanedData[[#This Row],[Province]],'02_Lookup_Tables'!$D$2:$E$10,2, FALSE)</f>
        <v>Western Region</v>
      </c>
      <c r="U1156" t="str" cm="1">
        <f t="array" ref="U1156">_xlfn.IFS(CleanedData[[#This Row],[Purchase Amount]]&lt;500,"Low",
CleanedData[[#This Row],[Purchase Amount]]&lt;5000,"Medium",
TRUE,"High")</f>
        <v>Medium</v>
      </c>
      <c r="V1156" t="str">
        <f>TEXT(CleanedData[[#This Row],[Date]],"mmmm")</f>
        <v>January</v>
      </c>
      <c r="W1156" t="str">
        <f>"Q"&amp;ROUNDUP(MONTH(CleanedData[[#This Row],[Date]])/3,0)</f>
        <v>Q1</v>
      </c>
      <c r="X1156" t="str">
        <f>IF(CleanedData[[#This Row],[Purchase Amount]]&gt;=5000,"Yes","No")</f>
        <v>No</v>
      </c>
      <c r="Y1156">
        <f>IF(CleanedData[[#This Row],[Recommend]]="Yes",1,0)</f>
        <v>0</v>
      </c>
      <c r="Z1156" s="6">
        <f>CleanedData[[#This Row],[Purchase Amount]]*0.15</f>
        <v>385.803</v>
      </c>
      <c r="AA1156" s="6">
        <f>CleanedData[[#This Row],[Purchase Amount]]*1.15</f>
        <v>2957.8229999999999</v>
      </c>
    </row>
    <row r="1157" spans="1:27" x14ac:dyDescent="0.3">
      <c r="A1157">
        <v>1359</v>
      </c>
      <c r="B1157" t="s">
        <v>1382</v>
      </c>
      <c r="C1157" s="1">
        <v>45469</v>
      </c>
      <c r="D1157">
        <v>43</v>
      </c>
      <c r="E1157" t="s">
        <v>52</v>
      </c>
      <c r="F1157" t="s">
        <v>83</v>
      </c>
      <c r="G1157" t="s">
        <v>164</v>
      </c>
      <c r="H1157">
        <v>5</v>
      </c>
      <c r="I1157" t="s">
        <v>42</v>
      </c>
      <c r="J1157" t="s">
        <v>69</v>
      </c>
      <c r="K1157" t="s">
        <v>64</v>
      </c>
      <c r="L1157" t="s">
        <v>42</v>
      </c>
      <c r="M1157" t="s">
        <v>100</v>
      </c>
      <c r="N1157" t="s">
        <v>57</v>
      </c>
      <c r="O1157" t="s">
        <v>48</v>
      </c>
      <c r="P1157" t="s">
        <v>49</v>
      </c>
      <c r="Q1157" t="s">
        <v>81</v>
      </c>
      <c r="R1157" s="6">
        <f>_xlfn.XLOOKUP(CleanedData[[#This Row],[Product]],'02_Lookup_Tables'!$A$2:$A$126,'02_Lookup_Tables'!$B$2:$B$126)</f>
        <v>440.87</v>
      </c>
      <c r="S1157" t="str">
        <f>VLOOKUP(CleanedData[[#This Row],[Product]],'02_Lookup_Tables'!$H$2:$I$126,2,FALSE)</f>
        <v>Home &amp; Living</v>
      </c>
      <c r="T1157" t="str">
        <f>VLOOKUP(CleanedData[[#This Row],[Province]],'02_Lookup_Tables'!$D$2:$E$10,2, FALSE)</f>
        <v>Western Region</v>
      </c>
      <c r="U1157" t="str" cm="1">
        <f t="array" ref="U1157">_xlfn.IFS(CleanedData[[#This Row],[Purchase Amount]]&lt;500,"Low",
CleanedData[[#This Row],[Purchase Amount]]&lt;5000,"Medium",
TRUE,"High")</f>
        <v>Low</v>
      </c>
      <c r="V1157" t="str">
        <f>TEXT(CleanedData[[#This Row],[Date]],"mmmm")</f>
        <v>June</v>
      </c>
      <c r="W1157" t="str">
        <f>"Q"&amp;ROUNDUP(MONTH(CleanedData[[#This Row],[Date]])/3,0)</f>
        <v>Q2</v>
      </c>
      <c r="X1157" t="str">
        <f>IF(CleanedData[[#This Row],[Purchase Amount]]&gt;=5000,"Yes","No")</f>
        <v>No</v>
      </c>
      <c r="Y1157">
        <f>IF(CleanedData[[#This Row],[Recommend]]="Yes",1,0)</f>
        <v>0</v>
      </c>
      <c r="Z1157" s="6">
        <f>CleanedData[[#This Row],[Purchase Amount]]*0.15</f>
        <v>66.130499999999998</v>
      </c>
      <c r="AA1157" s="6">
        <f>CleanedData[[#This Row],[Purchase Amount]]*1.15</f>
        <v>507.00049999999999</v>
      </c>
    </row>
    <row r="1158" spans="1:27" x14ac:dyDescent="0.3">
      <c r="A1158">
        <v>1361</v>
      </c>
      <c r="B1158" t="s">
        <v>1383</v>
      </c>
      <c r="C1158" s="1">
        <v>45415</v>
      </c>
      <c r="D1158">
        <v>26</v>
      </c>
      <c r="E1158" t="s">
        <v>60</v>
      </c>
      <c r="F1158" t="s">
        <v>77</v>
      </c>
      <c r="G1158" t="s">
        <v>450</v>
      </c>
      <c r="H1158">
        <v>2</v>
      </c>
      <c r="I1158" t="s">
        <v>42</v>
      </c>
      <c r="J1158" t="s">
        <v>63</v>
      </c>
      <c r="K1158" t="s">
        <v>55</v>
      </c>
      <c r="L1158" t="s">
        <v>45</v>
      </c>
      <c r="M1158" t="s">
        <v>180</v>
      </c>
      <c r="N1158" t="s">
        <v>47</v>
      </c>
      <c r="O1158" t="s">
        <v>89</v>
      </c>
      <c r="P1158" t="s">
        <v>49</v>
      </c>
      <c r="Q1158" t="s">
        <v>58</v>
      </c>
      <c r="R1158" s="6">
        <f>_xlfn.XLOOKUP(CleanedData[[#This Row],[Product]],'02_Lookup_Tables'!$A$2:$A$126,'02_Lookup_Tables'!$B$2:$B$126)</f>
        <v>74.72</v>
      </c>
      <c r="S1158" t="str">
        <f>VLOOKUP(CleanedData[[#This Row],[Product]],'02_Lookup_Tables'!$H$2:$I$126,2,FALSE)</f>
        <v>Food</v>
      </c>
      <c r="T1158" t="str">
        <f>VLOOKUP(CleanedData[[#This Row],[Province]],'02_Lookup_Tables'!$D$2:$E$10,2, FALSE)</f>
        <v>Central Region</v>
      </c>
      <c r="U1158" t="str" cm="1">
        <f t="array" ref="U1158">_xlfn.IFS(CleanedData[[#This Row],[Purchase Amount]]&lt;500,"Low",
CleanedData[[#This Row],[Purchase Amount]]&lt;5000,"Medium",
TRUE,"High")</f>
        <v>Low</v>
      </c>
      <c r="V1158" t="str">
        <f>TEXT(CleanedData[[#This Row],[Date]],"mmmm")</f>
        <v>May</v>
      </c>
      <c r="W1158" t="str">
        <f>"Q"&amp;ROUNDUP(MONTH(CleanedData[[#This Row],[Date]])/3,0)</f>
        <v>Q2</v>
      </c>
      <c r="X1158" t="str">
        <f>IF(CleanedData[[#This Row],[Purchase Amount]]&gt;=5000,"Yes","No")</f>
        <v>No</v>
      </c>
      <c r="Y1158">
        <f>IF(CleanedData[[#This Row],[Recommend]]="Yes",1,0)</f>
        <v>0</v>
      </c>
      <c r="Z1158" s="6">
        <f>CleanedData[[#This Row],[Purchase Amount]]*0.15</f>
        <v>11.208</v>
      </c>
      <c r="AA1158" s="6">
        <f>CleanedData[[#This Row],[Purchase Amount]]*1.15</f>
        <v>85.927999999999997</v>
      </c>
    </row>
    <row r="1159" spans="1:27" x14ac:dyDescent="0.3">
      <c r="A1159">
        <v>1362</v>
      </c>
      <c r="B1159" t="s">
        <v>1384</v>
      </c>
      <c r="C1159" s="1">
        <v>46016</v>
      </c>
      <c r="E1159" t="s">
        <v>39</v>
      </c>
      <c r="F1159" t="s">
        <v>40</v>
      </c>
      <c r="G1159" t="s">
        <v>102</v>
      </c>
      <c r="H1159">
        <v>5</v>
      </c>
      <c r="I1159" t="s">
        <v>45</v>
      </c>
      <c r="J1159" t="s">
        <v>63</v>
      </c>
      <c r="K1159" t="s">
        <v>44</v>
      </c>
      <c r="L1159" t="s">
        <v>45</v>
      </c>
      <c r="M1159" t="s">
        <v>136</v>
      </c>
      <c r="N1159" t="s">
        <v>57</v>
      </c>
      <c r="O1159" t="s">
        <v>89</v>
      </c>
      <c r="P1159" t="s">
        <v>70</v>
      </c>
      <c r="Q1159" t="s">
        <v>166</v>
      </c>
      <c r="R1159" s="6">
        <f>_xlfn.XLOOKUP(CleanedData[[#This Row],[Product]],'02_Lookup_Tables'!$A$2:$A$126,'02_Lookup_Tables'!$B$2:$B$126)</f>
        <v>276.82</v>
      </c>
      <c r="S1159" t="str">
        <f>VLOOKUP(CleanedData[[#This Row],[Product]],'02_Lookup_Tables'!$H$2:$I$126,2,FALSE)</f>
        <v>Home &amp; Living</v>
      </c>
      <c r="T1159" t="str">
        <f>VLOOKUP(CleanedData[[#This Row],[Province]],'02_Lookup_Tables'!$D$2:$E$10,2, FALSE)</f>
        <v>Northern Region</v>
      </c>
      <c r="U1159" t="str" cm="1">
        <f t="array" ref="U1159">_xlfn.IFS(CleanedData[[#This Row],[Purchase Amount]]&lt;500,"Low",
CleanedData[[#This Row],[Purchase Amount]]&lt;5000,"Medium",
TRUE,"High")</f>
        <v>Low</v>
      </c>
      <c r="V1159" t="str">
        <f>TEXT(CleanedData[[#This Row],[Date]],"mmmm")</f>
        <v>December</v>
      </c>
      <c r="W1159" t="str">
        <f>"Q"&amp;ROUNDUP(MONTH(CleanedData[[#This Row],[Date]])/3,0)</f>
        <v>Q4</v>
      </c>
      <c r="X1159" t="str">
        <f>IF(CleanedData[[#This Row],[Purchase Amount]]&gt;=5000,"Yes","No")</f>
        <v>No</v>
      </c>
      <c r="Y1159">
        <f>IF(CleanedData[[#This Row],[Recommend]]="Yes",1,0)</f>
        <v>1</v>
      </c>
      <c r="Z1159" s="6">
        <f>CleanedData[[#This Row],[Purchase Amount]]*0.15</f>
        <v>41.522999999999996</v>
      </c>
      <c r="AA1159" s="6">
        <f>CleanedData[[#This Row],[Purchase Amount]]*1.15</f>
        <v>318.34299999999996</v>
      </c>
    </row>
    <row r="1160" spans="1:27" x14ac:dyDescent="0.3">
      <c r="A1160">
        <v>1363</v>
      </c>
      <c r="B1160" t="s">
        <v>1385</v>
      </c>
      <c r="C1160" s="1">
        <v>45359</v>
      </c>
      <c r="D1160">
        <v>52</v>
      </c>
      <c r="E1160" t="s">
        <v>52</v>
      </c>
      <c r="F1160" t="s">
        <v>68</v>
      </c>
      <c r="G1160" t="s">
        <v>331</v>
      </c>
      <c r="H1160">
        <v>5</v>
      </c>
      <c r="I1160" t="s">
        <v>42</v>
      </c>
      <c r="J1160" t="s">
        <v>43</v>
      </c>
      <c r="K1160" t="s">
        <v>55</v>
      </c>
      <c r="L1160" t="s">
        <v>42</v>
      </c>
      <c r="M1160" t="s">
        <v>208</v>
      </c>
      <c r="N1160" t="s">
        <v>57</v>
      </c>
      <c r="O1160" t="s">
        <v>89</v>
      </c>
      <c r="P1160" t="s">
        <v>70</v>
      </c>
      <c r="Q1160" t="s">
        <v>93</v>
      </c>
      <c r="R1160" s="6">
        <f>_xlfn.XLOOKUP(CleanedData[[#This Row],[Product]],'02_Lookup_Tables'!$A$2:$A$126,'02_Lookup_Tables'!$B$2:$B$126)</f>
        <v>27.35</v>
      </c>
      <c r="S1160" t="str">
        <f>VLOOKUP(CleanedData[[#This Row],[Product]],'02_Lookup_Tables'!$H$2:$I$126,2,FALSE)</f>
        <v>Food</v>
      </c>
      <c r="T1160" t="str">
        <f>VLOOKUP(CleanedData[[#This Row],[Province]],'02_Lookup_Tables'!$D$2:$E$10,2, FALSE)</f>
        <v>Northern Region</v>
      </c>
      <c r="U1160" t="str" cm="1">
        <f t="array" ref="U1160">_xlfn.IFS(CleanedData[[#This Row],[Purchase Amount]]&lt;500,"Low",
CleanedData[[#This Row],[Purchase Amount]]&lt;5000,"Medium",
TRUE,"High")</f>
        <v>Low</v>
      </c>
      <c r="V1160" t="str">
        <f>TEXT(CleanedData[[#This Row],[Date]],"mmmm")</f>
        <v>March</v>
      </c>
      <c r="W1160" t="str">
        <f>"Q"&amp;ROUNDUP(MONTH(CleanedData[[#This Row],[Date]])/3,0)</f>
        <v>Q1</v>
      </c>
      <c r="X1160" t="str">
        <f>IF(CleanedData[[#This Row],[Purchase Amount]]&gt;=5000,"Yes","No")</f>
        <v>No</v>
      </c>
      <c r="Y1160">
        <f>IF(CleanedData[[#This Row],[Recommend]]="Yes",1,0)</f>
        <v>0</v>
      </c>
      <c r="Z1160" s="6">
        <f>CleanedData[[#This Row],[Purchase Amount]]*0.15</f>
        <v>4.1025</v>
      </c>
      <c r="AA1160" s="6">
        <f>CleanedData[[#This Row],[Purchase Amount]]*1.15</f>
        <v>31.452500000000001</v>
      </c>
    </row>
    <row r="1161" spans="1:27" x14ac:dyDescent="0.3">
      <c r="A1161">
        <v>1364</v>
      </c>
      <c r="B1161" t="s">
        <v>1386</v>
      </c>
      <c r="C1161" s="1">
        <v>45726</v>
      </c>
      <c r="D1161">
        <v>40</v>
      </c>
      <c r="E1161" t="s">
        <v>39</v>
      </c>
      <c r="F1161" t="s">
        <v>61</v>
      </c>
      <c r="G1161" t="s">
        <v>519</v>
      </c>
      <c r="H1161">
        <v>4</v>
      </c>
      <c r="I1161" t="s">
        <v>42</v>
      </c>
      <c r="J1161" t="s">
        <v>63</v>
      </c>
      <c r="K1161" t="s">
        <v>55</v>
      </c>
      <c r="L1161" t="s">
        <v>45</v>
      </c>
      <c r="M1161" t="s">
        <v>165</v>
      </c>
      <c r="N1161" t="s">
        <v>96</v>
      </c>
      <c r="O1161" t="s">
        <v>89</v>
      </c>
      <c r="P1161" t="s">
        <v>70</v>
      </c>
      <c r="Q1161" t="s">
        <v>81</v>
      </c>
      <c r="R1161" s="6">
        <f>_xlfn.XLOOKUP(CleanedData[[#This Row],[Product]],'02_Lookup_Tables'!$A$2:$A$126,'02_Lookup_Tables'!$B$2:$B$126)</f>
        <v>338.79</v>
      </c>
      <c r="S1161" t="str">
        <f>VLOOKUP(CleanedData[[#This Row],[Product]],'02_Lookup_Tables'!$H$2:$I$126,2,FALSE)</f>
        <v>Accessories</v>
      </c>
      <c r="T1161" t="str">
        <f>VLOOKUP(CleanedData[[#This Row],[Province]],'02_Lookup_Tables'!$D$2:$E$10,2, FALSE)</f>
        <v>Southern Region</v>
      </c>
      <c r="U1161" t="str" cm="1">
        <f t="array" ref="U1161">_xlfn.IFS(CleanedData[[#This Row],[Purchase Amount]]&lt;500,"Low",
CleanedData[[#This Row],[Purchase Amount]]&lt;5000,"Medium",
TRUE,"High")</f>
        <v>Low</v>
      </c>
      <c r="V1161" t="str">
        <f>TEXT(CleanedData[[#This Row],[Date]],"mmmm")</f>
        <v>March</v>
      </c>
      <c r="W1161" t="str">
        <f>"Q"&amp;ROUNDUP(MONTH(CleanedData[[#This Row],[Date]])/3,0)</f>
        <v>Q1</v>
      </c>
      <c r="X1161" t="str">
        <f>IF(CleanedData[[#This Row],[Purchase Amount]]&gt;=5000,"Yes","No")</f>
        <v>No</v>
      </c>
      <c r="Y1161">
        <f>IF(CleanedData[[#This Row],[Recommend]]="Yes",1,0)</f>
        <v>0</v>
      </c>
      <c r="Z1161" s="6">
        <f>CleanedData[[#This Row],[Purchase Amount]]*0.15</f>
        <v>50.8185</v>
      </c>
      <c r="AA1161" s="6">
        <f>CleanedData[[#This Row],[Purchase Amount]]*1.15</f>
        <v>389.60849999999999</v>
      </c>
    </row>
    <row r="1162" spans="1:27" x14ac:dyDescent="0.3">
      <c r="A1162">
        <v>1365</v>
      </c>
      <c r="B1162" t="s">
        <v>1387</v>
      </c>
      <c r="C1162" s="1">
        <v>45859</v>
      </c>
      <c r="D1162">
        <v>45</v>
      </c>
      <c r="E1162" t="s">
        <v>52</v>
      </c>
      <c r="F1162" t="s">
        <v>108</v>
      </c>
      <c r="G1162" t="s">
        <v>192</v>
      </c>
      <c r="H1162">
        <v>5</v>
      </c>
      <c r="I1162" t="s">
        <v>45</v>
      </c>
      <c r="J1162" t="s">
        <v>69</v>
      </c>
      <c r="K1162" t="s">
        <v>64</v>
      </c>
      <c r="L1162" t="s">
        <v>42</v>
      </c>
      <c r="M1162" t="s">
        <v>151</v>
      </c>
      <c r="N1162" t="s">
        <v>57</v>
      </c>
      <c r="O1162" t="s">
        <v>89</v>
      </c>
      <c r="P1162" t="s">
        <v>70</v>
      </c>
      <c r="Q1162" t="s">
        <v>93</v>
      </c>
      <c r="R1162" s="6">
        <f>_xlfn.XLOOKUP(CleanedData[[#This Row],[Product]],'02_Lookup_Tables'!$A$2:$A$126,'02_Lookup_Tables'!$B$2:$B$126)</f>
        <v>13261</v>
      </c>
      <c r="S1162" t="str">
        <f>VLOOKUP(CleanedData[[#This Row],[Product]],'02_Lookup_Tables'!$H$2:$I$126,2,FALSE)</f>
        <v>Electronics</v>
      </c>
      <c r="T1162" t="str">
        <f>VLOOKUP(CleanedData[[#This Row],[Province]],'02_Lookup_Tables'!$D$2:$E$10,2, FALSE)</f>
        <v>Gauteng Region</v>
      </c>
      <c r="U1162" t="str" cm="1">
        <f t="array" ref="U1162">_xlfn.IFS(CleanedData[[#This Row],[Purchase Amount]]&lt;500,"Low",
CleanedData[[#This Row],[Purchase Amount]]&lt;5000,"Medium",
TRUE,"High")</f>
        <v>High</v>
      </c>
      <c r="V1162" t="str">
        <f>TEXT(CleanedData[[#This Row],[Date]],"mmmm")</f>
        <v>July</v>
      </c>
      <c r="W1162" t="str">
        <f>"Q"&amp;ROUNDUP(MONTH(CleanedData[[#This Row],[Date]])/3,0)</f>
        <v>Q3</v>
      </c>
      <c r="X1162" t="str">
        <f>IF(CleanedData[[#This Row],[Purchase Amount]]&gt;=5000,"Yes","No")</f>
        <v>Yes</v>
      </c>
      <c r="Y1162">
        <f>IF(CleanedData[[#This Row],[Recommend]]="Yes",1,0)</f>
        <v>1</v>
      </c>
      <c r="Z1162" s="6">
        <f>CleanedData[[#This Row],[Purchase Amount]]*0.15</f>
        <v>1989.1499999999999</v>
      </c>
      <c r="AA1162" s="6">
        <f>CleanedData[[#This Row],[Purchase Amount]]*1.15</f>
        <v>15250.15</v>
      </c>
    </row>
    <row r="1163" spans="1:27" x14ac:dyDescent="0.3">
      <c r="A1163">
        <v>1367</v>
      </c>
      <c r="B1163" t="s">
        <v>1388</v>
      </c>
      <c r="C1163" s="1">
        <v>45527</v>
      </c>
      <c r="D1163">
        <v>24</v>
      </c>
      <c r="E1163" t="s">
        <v>60</v>
      </c>
      <c r="F1163" t="s">
        <v>72</v>
      </c>
      <c r="G1163" t="s">
        <v>282</v>
      </c>
      <c r="H1163">
        <v>1</v>
      </c>
      <c r="I1163" t="s">
        <v>42</v>
      </c>
      <c r="J1163" t="s">
        <v>54</v>
      </c>
      <c r="K1163" t="s">
        <v>55</v>
      </c>
      <c r="L1163" t="s">
        <v>45</v>
      </c>
      <c r="M1163" t="s">
        <v>140</v>
      </c>
      <c r="N1163" t="s">
        <v>80</v>
      </c>
      <c r="O1163" t="s">
        <v>148</v>
      </c>
      <c r="P1163" t="s">
        <v>70</v>
      </c>
      <c r="Q1163" t="s">
        <v>66</v>
      </c>
      <c r="R1163" s="6">
        <f>_xlfn.XLOOKUP(CleanedData[[#This Row],[Product]],'02_Lookup_Tables'!$A$2:$A$126,'02_Lookup_Tables'!$B$2:$B$126)</f>
        <v>1859.13</v>
      </c>
      <c r="S1163" t="str">
        <f>VLOOKUP(CleanedData[[#This Row],[Product]],'02_Lookup_Tables'!$H$2:$I$126,2,FALSE)</f>
        <v>Home Devices</v>
      </c>
      <c r="T1163" t="str">
        <f>VLOOKUP(CleanedData[[#This Row],[Province]],'02_Lookup_Tables'!$D$2:$E$10,2, FALSE)</f>
        <v>Central Region</v>
      </c>
      <c r="U1163" t="str" cm="1">
        <f t="array" ref="U1163">_xlfn.IFS(CleanedData[[#This Row],[Purchase Amount]]&lt;500,"Low",
CleanedData[[#This Row],[Purchase Amount]]&lt;5000,"Medium",
TRUE,"High")</f>
        <v>Medium</v>
      </c>
      <c r="V1163" t="str">
        <f>TEXT(CleanedData[[#This Row],[Date]],"mmmm")</f>
        <v>August</v>
      </c>
      <c r="W1163" t="str">
        <f>"Q"&amp;ROUNDUP(MONTH(CleanedData[[#This Row],[Date]])/3,0)</f>
        <v>Q3</v>
      </c>
      <c r="X1163" t="str">
        <f>IF(CleanedData[[#This Row],[Purchase Amount]]&gt;=5000,"Yes","No")</f>
        <v>No</v>
      </c>
      <c r="Y1163">
        <f>IF(CleanedData[[#This Row],[Recommend]]="Yes",1,0)</f>
        <v>0</v>
      </c>
      <c r="Z1163" s="6">
        <f>CleanedData[[#This Row],[Purchase Amount]]*0.15</f>
        <v>278.86950000000002</v>
      </c>
      <c r="AA1163" s="6">
        <f>CleanedData[[#This Row],[Purchase Amount]]*1.15</f>
        <v>2137.9994999999999</v>
      </c>
    </row>
    <row r="1164" spans="1:27" x14ac:dyDescent="0.3">
      <c r="A1164">
        <v>1369</v>
      </c>
      <c r="B1164" t="s">
        <v>1389</v>
      </c>
      <c r="C1164" s="1">
        <v>45714</v>
      </c>
      <c r="D1164">
        <v>79</v>
      </c>
      <c r="E1164" t="s">
        <v>60</v>
      </c>
      <c r="F1164" t="s">
        <v>125</v>
      </c>
      <c r="G1164" t="s">
        <v>352</v>
      </c>
      <c r="H1164">
        <v>2</v>
      </c>
      <c r="I1164" t="s">
        <v>42</v>
      </c>
      <c r="J1164" t="s">
        <v>74</v>
      </c>
      <c r="K1164" t="s">
        <v>44</v>
      </c>
      <c r="L1164" t="s">
        <v>45</v>
      </c>
      <c r="M1164" t="s">
        <v>156</v>
      </c>
      <c r="N1164" t="s">
        <v>47</v>
      </c>
      <c r="O1164" t="s">
        <v>148</v>
      </c>
      <c r="P1164" t="s">
        <v>70</v>
      </c>
      <c r="Q1164" t="s">
        <v>97</v>
      </c>
      <c r="R1164" s="6">
        <f>_xlfn.XLOOKUP(CleanedData[[#This Row],[Product]],'02_Lookup_Tables'!$A$2:$A$126,'02_Lookup_Tables'!$B$2:$B$126)</f>
        <v>2217.0300000000002</v>
      </c>
      <c r="S1164" t="str">
        <f>VLOOKUP(CleanedData[[#This Row],[Product]],'02_Lookup_Tables'!$H$2:$I$126,2,FALSE)</f>
        <v>Apparel</v>
      </c>
      <c r="T1164" t="str">
        <f>VLOOKUP(CleanedData[[#This Row],[Province]],'02_Lookup_Tables'!$D$2:$E$10,2, FALSE)</f>
        <v>Western Region</v>
      </c>
      <c r="U1164" t="str" cm="1">
        <f t="array" ref="U1164">_xlfn.IFS(CleanedData[[#This Row],[Purchase Amount]]&lt;500,"Low",
CleanedData[[#This Row],[Purchase Amount]]&lt;5000,"Medium",
TRUE,"High")</f>
        <v>Medium</v>
      </c>
      <c r="V1164" t="str">
        <f>TEXT(CleanedData[[#This Row],[Date]],"mmmm")</f>
        <v>February</v>
      </c>
      <c r="W1164" t="str">
        <f>"Q"&amp;ROUNDUP(MONTH(CleanedData[[#This Row],[Date]])/3,0)</f>
        <v>Q1</v>
      </c>
      <c r="X1164" t="str">
        <f>IF(CleanedData[[#This Row],[Purchase Amount]]&gt;=5000,"Yes","No")</f>
        <v>No</v>
      </c>
      <c r="Y1164">
        <f>IF(CleanedData[[#This Row],[Recommend]]="Yes",1,0)</f>
        <v>0</v>
      </c>
      <c r="Z1164" s="6">
        <f>CleanedData[[#This Row],[Purchase Amount]]*0.15</f>
        <v>332.55450000000002</v>
      </c>
      <c r="AA1164" s="6">
        <f>CleanedData[[#This Row],[Purchase Amount]]*1.15</f>
        <v>2549.5844999999999</v>
      </c>
    </row>
    <row r="1165" spans="1:27" x14ac:dyDescent="0.3">
      <c r="A1165">
        <v>1370</v>
      </c>
      <c r="B1165" t="s">
        <v>1390</v>
      </c>
      <c r="C1165" s="1">
        <v>45638</v>
      </c>
      <c r="D1165">
        <v>65</v>
      </c>
      <c r="E1165" t="s">
        <v>52</v>
      </c>
      <c r="F1165" t="s">
        <v>77</v>
      </c>
      <c r="G1165" t="s">
        <v>505</v>
      </c>
      <c r="H1165">
        <v>3</v>
      </c>
      <c r="I1165" t="s">
        <v>45</v>
      </c>
      <c r="J1165" t="s">
        <v>69</v>
      </c>
      <c r="K1165" t="s">
        <v>64</v>
      </c>
      <c r="L1165" t="s">
        <v>42</v>
      </c>
      <c r="M1165" t="s">
        <v>140</v>
      </c>
      <c r="N1165" t="s">
        <v>48</v>
      </c>
      <c r="O1165" t="s">
        <v>148</v>
      </c>
      <c r="P1165" t="s">
        <v>49</v>
      </c>
      <c r="Q1165" t="s">
        <v>97</v>
      </c>
      <c r="R1165" s="6">
        <f>_xlfn.XLOOKUP(CleanedData[[#This Row],[Product]],'02_Lookup_Tables'!$A$2:$A$126,'02_Lookup_Tables'!$B$2:$B$126)</f>
        <v>2572.02</v>
      </c>
      <c r="S1165" t="str">
        <f>VLOOKUP(CleanedData[[#This Row],[Product]],'02_Lookup_Tables'!$H$2:$I$126,2,FALSE)</f>
        <v>Home &amp; Living</v>
      </c>
      <c r="T1165" t="str">
        <f>VLOOKUP(CleanedData[[#This Row],[Province]],'02_Lookup_Tables'!$D$2:$E$10,2, FALSE)</f>
        <v>Central Region</v>
      </c>
      <c r="U1165" t="str" cm="1">
        <f t="array" ref="U1165">_xlfn.IFS(CleanedData[[#This Row],[Purchase Amount]]&lt;500,"Low",
CleanedData[[#This Row],[Purchase Amount]]&lt;5000,"Medium",
TRUE,"High")</f>
        <v>Medium</v>
      </c>
      <c r="V1165" t="str">
        <f>TEXT(CleanedData[[#This Row],[Date]],"mmmm")</f>
        <v>December</v>
      </c>
      <c r="W1165" t="str">
        <f>"Q"&amp;ROUNDUP(MONTH(CleanedData[[#This Row],[Date]])/3,0)</f>
        <v>Q4</v>
      </c>
      <c r="X1165" t="str">
        <f>IF(CleanedData[[#This Row],[Purchase Amount]]&gt;=5000,"Yes","No")</f>
        <v>No</v>
      </c>
      <c r="Y1165">
        <f>IF(CleanedData[[#This Row],[Recommend]]="Yes",1,0)</f>
        <v>1</v>
      </c>
      <c r="Z1165" s="6">
        <f>CleanedData[[#This Row],[Purchase Amount]]*0.15</f>
        <v>385.803</v>
      </c>
      <c r="AA1165" s="6">
        <f>CleanedData[[#This Row],[Purchase Amount]]*1.15</f>
        <v>2957.8229999999999</v>
      </c>
    </row>
    <row r="1166" spans="1:27" x14ac:dyDescent="0.3">
      <c r="A1166">
        <v>1372</v>
      </c>
      <c r="B1166" t="s">
        <v>1391</v>
      </c>
      <c r="C1166" s="1">
        <v>45362</v>
      </c>
      <c r="E1166" t="s">
        <v>52</v>
      </c>
      <c r="F1166" t="s">
        <v>108</v>
      </c>
      <c r="G1166" t="s">
        <v>501</v>
      </c>
      <c r="H1166">
        <v>4</v>
      </c>
      <c r="I1166" t="s">
        <v>45</v>
      </c>
      <c r="J1166" t="s">
        <v>63</v>
      </c>
      <c r="K1166" t="s">
        <v>64</v>
      </c>
      <c r="L1166" t="s">
        <v>45</v>
      </c>
      <c r="M1166" t="s">
        <v>123</v>
      </c>
      <c r="N1166" t="s">
        <v>96</v>
      </c>
      <c r="O1166" t="s">
        <v>89</v>
      </c>
      <c r="P1166" t="s">
        <v>70</v>
      </c>
      <c r="Q1166" t="s">
        <v>166</v>
      </c>
      <c r="R1166" s="6">
        <f>_xlfn.XLOOKUP(CleanedData[[#This Row],[Product]],'02_Lookup_Tables'!$A$2:$A$126,'02_Lookup_Tables'!$B$2:$B$126)</f>
        <v>1482.94</v>
      </c>
      <c r="S1166" t="str">
        <f>VLOOKUP(CleanedData[[#This Row],[Product]],'02_Lookup_Tables'!$H$2:$I$126,2,FALSE)</f>
        <v>Home Devices</v>
      </c>
      <c r="T1166" t="str">
        <f>VLOOKUP(CleanedData[[#This Row],[Province]],'02_Lookup_Tables'!$D$2:$E$10,2, FALSE)</f>
        <v>Gauteng Region</v>
      </c>
      <c r="U1166" t="str" cm="1">
        <f t="array" ref="U1166">_xlfn.IFS(CleanedData[[#This Row],[Purchase Amount]]&lt;500,"Low",
CleanedData[[#This Row],[Purchase Amount]]&lt;5000,"Medium",
TRUE,"High")</f>
        <v>Medium</v>
      </c>
      <c r="V1166" t="str">
        <f>TEXT(CleanedData[[#This Row],[Date]],"mmmm")</f>
        <v>March</v>
      </c>
      <c r="W1166" t="str">
        <f>"Q"&amp;ROUNDUP(MONTH(CleanedData[[#This Row],[Date]])/3,0)</f>
        <v>Q1</v>
      </c>
      <c r="X1166" t="str">
        <f>IF(CleanedData[[#This Row],[Purchase Amount]]&gt;=5000,"Yes","No")</f>
        <v>No</v>
      </c>
      <c r="Y1166">
        <f>IF(CleanedData[[#This Row],[Recommend]]="Yes",1,0)</f>
        <v>1</v>
      </c>
      <c r="Z1166" s="6">
        <f>CleanedData[[#This Row],[Purchase Amount]]*0.15</f>
        <v>222.441</v>
      </c>
      <c r="AA1166" s="6">
        <f>CleanedData[[#This Row],[Purchase Amount]]*1.15</f>
        <v>1705.3809999999999</v>
      </c>
    </row>
    <row r="1167" spans="1:27" x14ac:dyDescent="0.3">
      <c r="A1167">
        <v>1373</v>
      </c>
      <c r="B1167" t="s">
        <v>1392</v>
      </c>
      <c r="C1167" s="1">
        <v>45820</v>
      </c>
      <c r="D1167">
        <v>63</v>
      </c>
      <c r="E1167" t="s">
        <v>39</v>
      </c>
      <c r="F1167" t="s">
        <v>72</v>
      </c>
      <c r="G1167" t="s">
        <v>243</v>
      </c>
      <c r="H1167">
        <v>4</v>
      </c>
      <c r="I1167" t="s">
        <v>45</v>
      </c>
      <c r="J1167" t="s">
        <v>74</v>
      </c>
      <c r="K1167" t="s">
        <v>55</v>
      </c>
      <c r="L1167" t="s">
        <v>45</v>
      </c>
      <c r="M1167" t="s">
        <v>147</v>
      </c>
      <c r="N1167" t="s">
        <v>96</v>
      </c>
      <c r="O1167" t="s">
        <v>148</v>
      </c>
      <c r="P1167" t="s">
        <v>49</v>
      </c>
      <c r="Q1167" t="s">
        <v>50</v>
      </c>
      <c r="R1167" s="6">
        <f>_xlfn.XLOOKUP(CleanedData[[#This Row],[Product]],'02_Lookup_Tables'!$A$2:$A$126,'02_Lookup_Tables'!$B$2:$B$126)</f>
        <v>551.66</v>
      </c>
      <c r="S1167" t="str">
        <f>VLOOKUP(CleanedData[[#This Row],[Product]],'02_Lookup_Tables'!$H$2:$I$126,2,FALSE)</f>
        <v>Accessories</v>
      </c>
      <c r="T1167" t="str">
        <f>VLOOKUP(CleanedData[[#This Row],[Province]],'02_Lookup_Tables'!$D$2:$E$10,2, FALSE)</f>
        <v>Central Region</v>
      </c>
      <c r="U1167" t="str" cm="1">
        <f t="array" ref="U1167">_xlfn.IFS(CleanedData[[#This Row],[Purchase Amount]]&lt;500,"Low",
CleanedData[[#This Row],[Purchase Amount]]&lt;5000,"Medium",
TRUE,"High")</f>
        <v>Medium</v>
      </c>
      <c r="V1167" t="str">
        <f>TEXT(CleanedData[[#This Row],[Date]],"mmmm")</f>
        <v>June</v>
      </c>
      <c r="W1167" t="str">
        <f>"Q"&amp;ROUNDUP(MONTH(CleanedData[[#This Row],[Date]])/3,0)</f>
        <v>Q2</v>
      </c>
      <c r="X1167" t="str">
        <f>IF(CleanedData[[#This Row],[Purchase Amount]]&gt;=5000,"Yes","No")</f>
        <v>No</v>
      </c>
      <c r="Y1167">
        <f>IF(CleanedData[[#This Row],[Recommend]]="Yes",1,0)</f>
        <v>1</v>
      </c>
      <c r="Z1167" s="6">
        <f>CleanedData[[#This Row],[Purchase Amount]]*0.15</f>
        <v>82.748999999999995</v>
      </c>
      <c r="AA1167" s="6">
        <f>CleanedData[[#This Row],[Purchase Amount]]*1.15</f>
        <v>634.40899999999988</v>
      </c>
    </row>
    <row r="1168" spans="1:27" x14ac:dyDescent="0.3">
      <c r="A1168">
        <v>1374</v>
      </c>
      <c r="B1168" t="s">
        <v>1393</v>
      </c>
      <c r="C1168" s="1">
        <v>45928</v>
      </c>
      <c r="D1168">
        <v>59</v>
      </c>
      <c r="E1168" t="s">
        <v>60</v>
      </c>
      <c r="F1168" t="s">
        <v>68</v>
      </c>
      <c r="G1168" t="s">
        <v>189</v>
      </c>
      <c r="H1168">
        <v>2</v>
      </c>
      <c r="I1168" t="s">
        <v>42</v>
      </c>
      <c r="J1168" t="s">
        <v>54</v>
      </c>
      <c r="K1168" t="s">
        <v>64</v>
      </c>
      <c r="L1168" t="s">
        <v>42</v>
      </c>
      <c r="M1168" t="s">
        <v>140</v>
      </c>
      <c r="N1168" t="s">
        <v>47</v>
      </c>
      <c r="O1168" t="s">
        <v>148</v>
      </c>
      <c r="P1168" t="s">
        <v>70</v>
      </c>
      <c r="Q1168" t="s">
        <v>50</v>
      </c>
      <c r="R1168" s="6">
        <f>_xlfn.XLOOKUP(CleanedData[[#This Row],[Product]],'02_Lookup_Tables'!$A$2:$A$126,'02_Lookup_Tables'!$B$2:$B$126)</f>
        <v>1619.07</v>
      </c>
      <c r="S1168" t="str">
        <f>VLOOKUP(CleanedData[[#This Row],[Product]],'02_Lookup_Tables'!$H$2:$I$126,2,FALSE)</f>
        <v>Home &amp; Living</v>
      </c>
      <c r="T1168" t="str">
        <f>VLOOKUP(CleanedData[[#This Row],[Province]],'02_Lookup_Tables'!$D$2:$E$10,2, FALSE)</f>
        <v>Northern Region</v>
      </c>
      <c r="U1168" t="str" cm="1">
        <f t="array" ref="U1168">_xlfn.IFS(CleanedData[[#This Row],[Purchase Amount]]&lt;500,"Low",
CleanedData[[#This Row],[Purchase Amount]]&lt;5000,"Medium",
TRUE,"High")</f>
        <v>Medium</v>
      </c>
      <c r="V1168" t="str">
        <f>TEXT(CleanedData[[#This Row],[Date]],"mmmm")</f>
        <v>September</v>
      </c>
      <c r="W1168" t="str">
        <f>"Q"&amp;ROUNDUP(MONTH(CleanedData[[#This Row],[Date]])/3,0)</f>
        <v>Q3</v>
      </c>
      <c r="X1168" t="str">
        <f>IF(CleanedData[[#This Row],[Purchase Amount]]&gt;=5000,"Yes","No")</f>
        <v>No</v>
      </c>
      <c r="Y1168">
        <f>IF(CleanedData[[#This Row],[Recommend]]="Yes",1,0)</f>
        <v>0</v>
      </c>
      <c r="Z1168" s="6">
        <f>CleanedData[[#This Row],[Purchase Amount]]*0.15</f>
        <v>242.86049999999997</v>
      </c>
      <c r="AA1168" s="6">
        <f>CleanedData[[#This Row],[Purchase Amount]]*1.15</f>
        <v>1861.9304999999997</v>
      </c>
    </row>
    <row r="1169" spans="1:27" x14ac:dyDescent="0.3">
      <c r="A1169">
        <v>1375</v>
      </c>
      <c r="B1169" t="s">
        <v>1394</v>
      </c>
      <c r="C1169" s="1">
        <v>45869</v>
      </c>
      <c r="D1169">
        <v>59</v>
      </c>
      <c r="E1169" t="s">
        <v>39</v>
      </c>
      <c r="F1169" t="s">
        <v>77</v>
      </c>
      <c r="G1169" t="s">
        <v>168</v>
      </c>
      <c r="H1169">
        <v>4</v>
      </c>
      <c r="I1169" t="s">
        <v>45</v>
      </c>
      <c r="J1169" t="s">
        <v>43</v>
      </c>
      <c r="K1169" t="s">
        <v>44</v>
      </c>
      <c r="L1169" t="s">
        <v>42</v>
      </c>
      <c r="M1169" t="s">
        <v>46</v>
      </c>
      <c r="N1169" t="s">
        <v>96</v>
      </c>
      <c r="O1169" t="s">
        <v>89</v>
      </c>
      <c r="P1169" t="s">
        <v>70</v>
      </c>
      <c r="Q1169" t="s">
        <v>50</v>
      </c>
      <c r="R1169" s="6">
        <f>_xlfn.XLOOKUP(CleanedData[[#This Row],[Product]],'02_Lookup_Tables'!$A$2:$A$126,'02_Lookup_Tables'!$B$2:$B$126)</f>
        <v>14729.04</v>
      </c>
      <c r="S1169" t="str">
        <f>VLOOKUP(CleanedData[[#This Row],[Product]],'02_Lookup_Tables'!$H$2:$I$126,2,FALSE)</f>
        <v>Electronics</v>
      </c>
      <c r="T1169" t="str">
        <f>VLOOKUP(CleanedData[[#This Row],[Province]],'02_Lookup_Tables'!$D$2:$E$10,2, FALSE)</f>
        <v>Central Region</v>
      </c>
      <c r="U1169" t="str" cm="1">
        <f t="array" ref="U1169">_xlfn.IFS(CleanedData[[#This Row],[Purchase Amount]]&lt;500,"Low",
CleanedData[[#This Row],[Purchase Amount]]&lt;5000,"Medium",
TRUE,"High")</f>
        <v>High</v>
      </c>
      <c r="V1169" t="str">
        <f>TEXT(CleanedData[[#This Row],[Date]],"mmmm")</f>
        <v>July</v>
      </c>
      <c r="W1169" t="str">
        <f>"Q"&amp;ROUNDUP(MONTH(CleanedData[[#This Row],[Date]])/3,0)</f>
        <v>Q3</v>
      </c>
      <c r="X1169" t="str">
        <f>IF(CleanedData[[#This Row],[Purchase Amount]]&gt;=5000,"Yes","No")</f>
        <v>Yes</v>
      </c>
      <c r="Y1169">
        <f>IF(CleanedData[[#This Row],[Recommend]]="Yes",1,0)</f>
        <v>1</v>
      </c>
      <c r="Z1169" s="6">
        <f>CleanedData[[#This Row],[Purchase Amount]]*0.15</f>
        <v>2209.3560000000002</v>
      </c>
      <c r="AA1169" s="6">
        <f>CleanedData[[#This Row],[Purchase Amount]]*1.15</f>
        <v>16938.396000000001</v>
      </c>
    </row>
    <row r="1170" spans="1:27" x14ac:dyDescent="0.3">
      <c r="A1170">
        <v>1376</v>
      </c>
      <c r="B1170" t="s">
        <v>1395</v>
      </c>
      <c r="C1170" s="1">
        <v>45886</v>
      </c>
      <c r="D1170">
        <v>18</v>
      </c>
      <c r="E1170" t="s">
        <v>52</v>
      </c>
      <c r="F1170" t="s">
        <v>40</v>
      </c>
      <c r="G1170" t="s">
        <v>173</v>
      </c>
      <c r="H1170">
        <v>1</v>
      </c>
      <c r="I1170" t="s">
        <v>45</v>
      </c>
      <c r="J1170" t="s">
        <v>74</v>
      </c>
      <c r="K1170" t="s">
        <v>55</v>
      </c>
      <c r="L1170" t="s">
        <v>42</v>
      </c>
      <c r="M1170" t="s">
        <v>236</v>
      </c>
      <c r="N1170" t="s">
        <v>80</v>
      </c>
      <c r="O1170" t="s">
        <v>89</v>
      </c>
      <c r="P1170" t="s">
        <v>49</v>
      </c>
      <c r="Q1170" t="s">
        <v>66</v>
      </c>
      <c r="R1170" s="6">
        <f>_xlfn.XLOOKUP(CleanedData[[#This Row],[Product]],'02_Lookup_Tables'!$A$2:$A$126,'02_Lookup_Tables'!$B$2:$B$126)</f>
        <v>13056.99</v>
      </c>
      <c r="S1170" t="str">
        <f>VLOOKUP(CleanedData[[#This Row],[Product]],'02_Lookup_Tables'!$H$2:$I$126,2,FALSE)</f>
        <v>Electronics</v>
      </c>
      <c r="T1170" t="str">
        <f>VLOOKUP(CleanedData[[#This Row],[Province]],'02_Lookup_Tables'!$D$2:$E$10,2, FALSE)</f>
        <v>Northern Region</v>
      </c>
      <c r="U1170" t="str" cm="1">
        <f t="array" ref="U1170">_xlfn.IFS(CleanedData[[#This Row],[Purchase Amount]]&lt;500,"Low",
CleanedData[[#This Row],[Purchase Amount]]&lt;5000,"Medium",
TRUE,"High")</f>
        <v>High</v>
      </c>
      <c r="V1170" t="str">
        <f>TEXT(CleanedData[[#This Row],[Date]],"mmmm")</f>
        <v>August</v>
      </c>
      <c r="W1170" t="str">
        <f>"Q"&amp;ROUNDUP(MONTH(CleanedData[[#This Row],[Date]])/3,0)</f>
        <v>Q3</v>
      </c>
      <c r="X1170" t="str">
        <f>IF(CleanedData[[#This Row],[Purchase Amount]]&gt;=5000,"Yes","No")</f>
        <v>Yes</v>
      </c>
      <c r="Y1170">
        <f>IF(CleanedData[[#This Row],[Recommend]]="Yes",1,0)</f>
        <v>1</v>
      </c>
      <c r="Z1170" s="6">
        <f>CleanedData[[#This Row],[Purchase Amount]]*0.15</f>
        <v>1958.5484999999999</v>
      </c>
      <c r="AA1170" s="6">
        <f>CleanedData[[#This Row],[Purchase Amount]]*1.15</f>
        <v>15015.538499999999</v>
      </c>
    </row>
    <row r="1171" spans="1:27" x14ac:dyDescent="0.3">
      <c r="A1171">
        <v>1377</v>
      </c>
      <c r="B1171" t="s">
        <v>1396</v>
      </c>
      <c r="C1171" s="1">
        <v>45533</v>
      </c>
      <c r="D1171">
        <v>53</v>
      </c>
      <c r="E1171" t="s">
        <v>39</v>
      </c>
      <c r="F1171" t="s">
        <v>40</v>
      </c>
      <c r="G1171" t="s">
        <v>294</v>
      </c>
      <c r="H1171">
        <v>1</v>
      </c>
      <c r="I1171" t="s">
        <v>42</v>
      </c>
      <c r="J1171" t="s">
        <v>54</v>
      </c>
      <c r="K1171" t="s">
        <v>55</v>
      </c>
      <c r="L1171" t="s">
        <v>42</v>
      </c>
      <c r="M1171" t="s">
        <v>175</v>
      </c>
      <c r="N1171" t="s">
        <v>80</v>
      </c>
      <c r="O1171" t="s">
        <v>89</v>
      </c>
      <c r="P1171" t="s">
        <v>49</v>
      </c>
      <c r="Q1171" t="s">
        <v>93</v>
      </c>
      <c r="R1171" s="6">
        <f>_xlfn.XLOOKUP(CleanedData[[#This Row],[Product]],'02_Lookup_Tables'!$A$2:$A$126,'02_Lookup_Tables'!$B$2:$B$126)</f>
        <v>16291.52</v>
      </c>
      <c r="S1171" t="str">
        <f>VLOOKUP(CleanedData[[#This Row],[Product]],'02_Lookup_Tables'!$H$2:$I$126,2,FALSE)</f>
        <v>Home Devices</v>
      </c>
      <c r="T1171" t="str">
        <f>VLOOKUP(CleanedData[[#This Row],[Province]],'02_Lookup_Tables'!$D$2:$E$10,2, FALSE)</f>
        <v>Northern Region</v>
      </c>
      <c r="U1171" t="str" cm="1">
        <f t="array" ref="U1171">_xlfn.IFS(CleanedData[[#This Row],[Purchase Amount]]&lt;500,"Low",
CleanedData[[#This Row],[Purchase Amount]]&lt;5000,"Medium",
TRUE,"High")</f>
        <v>High</v>
      </c>
      <c r="V1171" t="str">
        <f>TEXT(CleanedData[[#This Row],[Date]],"mmmm")</f>
        <v>August</v>
      </c>
      <c r="W1171" t="str">
        <f>"Q"&amp;ROUNDUP(MONTH(CleanedData[[#This Row],[Date]])/3,0)</f>
        <v>Q3</v>
      </c>
      <c r="X1171" t="str">
        <f>IF(CleanedData[[#This Row],[Purchase Amount]]&gt;=5000,"Yes","No")</f>
        <v>Yes</v>
      </c>
      <c r="Y1171">
        <f>IF(CleanedData[[#This Row],[Recommend]]="Yes",1,0)</f>
        <v>0</v>
      </c>
      <c r="Z1171" s="6">
        <f>CleanedData[[#This Row],[Purchase Amount]]*0.15</f>
        <v>2443.7280000000001</v>
      </c>
      <c r="AA1171" s="6">
        <f>CleanedData[[#This Row],[Purchase Amount]]*1.15</f>
        <v>18735.248</v>
      </c>
    </row>
    <row r="1172" spans="1:27" x14ac:dyDescent="0.3">
      <c r="A1172">
        <v>1378</v>
      </c>
      <c r="B1172" t="s">
        <v>1397</v>
      </c>
      <c r="C1172" s="1">
        <v>45730</v>
      </c>
      <c r="D1172">
        <v>54</v>
      </c>
      <c r="E1172" t="s">
        <v>39</v>
      </c>
      <c r="F1172" t="s">
        <v>40</v>
      </c>
      <c r="G1172" t="s">
        <v>118</v>
      </c>
      <c r="H1172">
        <v>4</v>
      </c>
      <c r="I1172" t="s">
        <v>45</v>
      </c>
      <c r="J1172" t="s">
        <v>54</v>
      </c>
      <c r="K1172" t="s">
        <v>55</v>
      </c>
      <c r="L1172" t="s">
        <v>45</v>
      </c>
      <c r="M1172" t="s">
        <v>112</v>
      </c>
      <c r="N1172" t="s">
        <v>96</v>
      </c>
      <c r="O1172" t="s">
        <v>48</v>
      </c>
      <c r="P1172" t="s">
        <v>49</v>
      </c>
      <c r="Q1172" t="s">
        <v>93</v>
      </c>
      <c r="R1172" s="6">
        <f>_xlfn.XLOOKUP(CleanedData[[#This Row],[Product]],'02_Lookup_Tables'!$A$2:$A$126,'02_Lookup_Tables'!$B$2:$B$126)</f>
        <v>368.99</v>
      </c>
      <c r="S1172" t="str">
        <f>VLOOKUP(CleanedData[[#This Row],[Product]],'02_Lookup_Tables'!$H$2:$I$126,2,FALSE)</f>
        <v>Accessories</v>
      </c>
      <c r="T1172" t="str">
        <f>VLOOKUP(CleanedData[[#This Row],[Province]],'02_Lookup_Tables'!$D$2:$E$10,2, FALSE)</f>
        <v>Northern Region</v>
      </c>
      <c r="U1172" t="str" cm="1">
        <f t="array" ref="U1172">_xlfn.IFS(CleanedData[[#This Row],[Purchase Amount]]&lt;500,"Low",
CleanedData[[#This Row],[Purchase Amount]]&lt;5000,"Medium",
TRUE,"High")</f>
        <v>Low</v>
      </c>
      <c r="V1172" t="str">
        <f>TEXT(CleanedData[[#This Row],[Date]],"mmmm")</f>
        <v>March</v>
      </c>
      <c r="W1172" t="str">
        <f>"Q"&amp;ROUNDUP(MONTH(CleanedData[[#This Row],[Date]])/3,0)</f>
        <v>Q1</v>
      </c>
      <c r="X1172" t="str">
        <f>IF(CleanedData[[#This Row],[Purchase Amount]]&gt;=5000,"Yes","No")</f>
        <v>No</v>
      </c>
      <c r="Y1172">
        <f>IF(CleanedData[[#This Row],[Recommend]]="Yes",1,0)</f>
        <v>1</v>
      </c>
      <c r="Z1172" s="6">
        <f>CleanedData[[#This Row],[Purchase Amount]]*0.15</f>
        <v>55.348500000000001</v>
      </c>
      <c r="AA1172" s="6">
        <f>CleanedData[[#This Row],[Purchase Amount]]*1.15</f>
        <v>424.33849999999995</v>
      </c>
    </row>
    <row r="1173" spans="1:27" x14ac:dyDescent="0.3">
      <c r="A1173">
        <v>1379</v>
      </c>
      <c r="B1173" t="s">
        <v>1398</v>
      </c>
      <c r="C1173" s="1">
        <v>45935</v>
      </c>
      <c r="D1173">
        <v>65</v>
      </c>
      <c r="E1173" t="s">
        <v>60</v>
      </c>
      <c r="F1173" t="s">
        <v>61</v>
      </c>
      <c r="G1173" t="s">
        <v>450</v>
      </c>
      <c r="H1173">
        <v>5</v>
      </c>
      <c r="I1173" t="s">
        <v>45</v>
      </c>
      <c r="J1173" t="s">
        <v>63</v>
      </c>
      <c r="K1173" t="s">
        <v>55</v>
      </c>
      <c r="L1173" t="s">
        <v>42</v>
      </c>
      <c r="M1173" t="s">
        <v>106</v>
      </c>
      <c r="N1173" t="s">
        <v>57</v>
      </c>
      <c r="O1173" t="s">
        <v>148</v>
      </c>
      <c r="P1173" t="s">
        <v>49</v>
      </c>
      <c r="Q1173" t="s">
        <v>97</v>
      </c>
      <c r="R1173" s="6">
        <f>_xlfn.XLOOKUP(CleanedData[[#This Row],[Product]],'02_Lookup_Tables'!$A$2:$A$126,'02_Lookup_Tables'!$B$2:$B$126)</f>
        <v>74.72</v>
      </c>
      <c r="S1173" t="str">
        <f>VLOOKUP(CleanedData[[#This Row],[Product]],'02_Lookup_Tables'!$H$2:$I$126,2,FALSE)</f>
        <v>Food</v>
      </c>
      <c r="T1173" t="str">
        <f>VLOOKUP(CleanedData[[#This Row],[Province]],'02_Lookup_Tables'!$D$2:$E$10,2, FALSE)</f>
        <v>Southern Region</v>
      </c>
      <c r="U1173" t="str" cm="1">
        <f t="array" ref="U1173">_xlfn.IFS(CleanedData[[#This Row],[Purchase Amount]]&lt;500,"Low",
CleanedData[[#This Row],[Purchase Amount]]&lt;5000,"Medium",
TRUE,"High")</f>
        <v>Low</v>
      </c>
      <c r="V1173" t="str">
        <f>TEXT(CleanedData[[#This Row],[Date]],"mmmm")</f>
        <v>October</v>
      </c>
      <c r="W1173" t="str">
        <f>"Q"&amp;ROUNDUP(MONTH(CleanedData[[#This Row],[Date]])/3,0)</f>
        <v>Q4</v>
      </c>
      <c r="X1173" t="str">
        <f>IF(CleanedData[[#This Row],[Purchase Amount]]&gt;=5000,"Yes","No")</f>
        <v>No</v>
      </c>
      <c r="Y1173">
        <f>IF(CleanedData[[#This Row],[Recommend]]="Yes",1,0)</f>
        <v>1</v>
      </c>
      <c r="Z1173" s="6">
        <f>CleanedData[[#This Row],[Purchase Amount]]*0.15</f>
        <v>11.208</v>
      </c>
      <c r="AA1173" s="6">
        <f>CleanedData[[#This Row],[Purchase Amount]]*1.15</f>
        <v>85.927999999999997</v>
      </c>
    </row>
    <row r="1174" spans="1:27" x14ac:dyDescent="0.3">
      <c r="A1174">
        <v>1380</v>
      </c>
      <c r="B1174" t="s">
        <v>1399</v>
      </c>
      <c r="C1174" s="1">
        <v>45807</v>
      </c>
      <c r="D1174">
        <v>73</v>
      </c>
      <c r="E1174" t="s">
        <v>52</v>
      </c>
      <c r="F1174" t="s">
        <v>130</v>
      </c>
      <c r="G1174" t="s">
        <v>291</v>
      </c>
      <c r="H1174">
        <v>1</v>
      </c>
      <c r="I1174" t="s">
        <v>42</v>
      </c>
      <c r="J1174" t="s">
        <v>43</v>
      </c>
      <c r="K1174" t="s">
        <v>44</v>
      </c>
      <c r="L1174" t="s">
        <v>45</v>
      </c>
      <c r="M1174" t="s">
        <v>65</v>
      </c>
      <c r="N1174" t="s">
        <v>80</v>
      </c>
      <c r="O1174" t="s">
        <v>89</v>
      </c>
      <c r="P1174" t="s">
        <v>49</v>
      </c>
      <c r="Q1174" t="s">
        <v>97</v>
      </c>
      <c r="R1174" s="6">
        <f>_xlfn.XLOOKUP(CleanedData[[#This Row],[Product]],'02_Lookup_Tables'!$A$2:$A$126,'02_Lookup_Tables'!$B$2:$B$126)</f>
        <v>1171.25</v>
      </c>
      <c r="S1174" t="str">
        <f>VLOOKUP(CleanedData[[#This Row],[Product]],'02_Lookup_Tables'!$H$2:$I$126,2,FALSE)</f>
        <v>Toys &amp; Games</v>
      </c>
      <c r="T1174" t="str">
        <f>VLOOKUP(CleanedData[[#This Row],[Province]],'02_Lookup_Tables'!$D$2:$E$10,2, FALSE)</f>
        <v>Eastern Region</v>
      </c>
      <c r="U1174" t="str" cm="1">
        <f t="array" ref="U1174">_xlfn.IFS(CleanedData[[#This Row],[Purchase Amount]]&lt;500,"Low",
CleanedData[[#This Row],[Purchase Amount]]&lt;5000,"Medium",
TRUE,"High")</f>
        <v>Medium</v>
      </c>
      <c r="V1174" t="str">
        <f>TEXT(CleanedData[[#This Row],[Date]],"mmmm")</f>
        <v>May</v>
      </c>
      <c r="W1174" t="str">
        <f>"Q"&amp;ROUNDUP(MONTH(CleanedData[[#This Row],[Date]])/3,0)</f>
        <v>Q2</v>
      </c>
      <c r="X1174" t="str">
        <f>IF(CleanedData[[#This Row],[Purchase Amount]]&gt;=5000,"Yes","No")</f>
        <v>No</v>
      </c>
      <c r="Y1174">
        <f>IF(CleanedData[[#This Row],[Recommend]]="Yes",1,0)</f>
        <v>0</v>
      </c>
      <c r="Z1174" s="6">
        <f>CleanedData[[#This Row],[Purchase Amount]]*0.15</f>
        <v>175.6875</v>
      </c>
      <c r="AA1174" s="6">
        <f>CleanedData[[#This Row],[Purchase Amount]]*1.15</f>
        <v>1346.9375</v>
      </c>
    </row>
    <row r="1175" spans="1:27" x14ac:dyDescent="0.3">
      <c r="A1175">
        <v>1381</v>
      </c>
      <c r="B1175" t="s">
        <v>1400</v>
      </c>
      <c r="C1175" s="1">
        <v>45335</v>
      </c>
      <c r="D1175">
        <v>71</v>
      </c>
      <c r="E1175" t="s">
        <v>60</v>
      </c>
      <c r="F1175" t="s">
        <v>77</v>
      </c>
      <c r="G1175" t="s">
        <v>122</v>
      </c>
      <c r="H1175">
        <v>3</v>
      </c>
      <c r="I1175" t="s">
        <v>45</v>
      </c>
      <c r="J1175" t="s">
        <v>63</v>
      </c>
      <c r="K1175" t="s">
        <v>64</v>
      </c>
      <c r="L1175" t="s">
        <v>42</v>
      </c>
      <c r="N1175" t="s">
        <v>48</v>
      </c>
      <c r="O1175" t="s">
        <v>134</v>
      </c>
      <c r="P1175" t="s">
        <v>8646</v>
      </c>
      <c r="Q1175" t="s">
        <v>97</v>
      </c>
      <c r="R1175" s="6">
        <f>_xlfn.XLOOKUP(CleanedData[[#This Row],[Product]],'02_Lookup_Tables'!$A$2:$A$126,'02_Lookup_Tables'!$B$2:$B$126)</f>
        <v>1712.08</v>
      </c>
      <c r="S1175" t="str">
        <f>VLOOKUP(CleanedData[[#This Row],[Product]],'02_Lookup_Tables'!$H$2:$I$126,2,FALSE)</f>
        <v>Home &amp; Living</v>
      </c>
      <c r="T1175" t="str">
        <f>VLOOKUP(CleanedData[[#This Row],[Province]],'02_Lookup_Tables'!$D$2:$E$10,2, FALSE)</f>
        <v>Central Region</v>
      </c>
      <c r="U1175" t="str" cm="1">
        <f t="array" ref="U1175">_xlfn.IFS(CleanedData[[#This Row],[Purchase Amount]]&lt;500,"Low",
CleanedData[[#This Row],[Purchase Amount]]&lt;5000,"Medium",
TRUE,"High")</f>
        <v>Medium</v>
      </c>
      <c r="V1175" t="str">
        <f>TEXT(CleanedData[[#This Row],[Date]],"mmmm")</f>
        <v>February</v>
      </c>
      <c r="W1175" t="str">
        <f>"Q"&amp;ROUNDUP(MONTH(CleanedData[[#This Row],[Date]])/3,0)</f>
        <v>Q1</v>
      </c>
      <c r="X1175" t="str">
        <f>IF(CleanedData[[#This Row],[Purchase Amount]]&gt;=5000,"Yes","No")</f>
        <v>No</v>
      </c>
      <c r="Y1175">
        <f>IF(CleanedData[[#This Row],[Recommend]]="Yes",1,0)</f>
        <v>1</v>
      </c>
      <c r="Z1175" s="6">
        <f>CleanedData[[#This Row],[Purchase Amount]]*0.15</f>
        <v>256.81199999999995</v>
      </c>
      <c r="AA1175" s="6">
        <f>CleanedData[[#This Row],[Purchase Amount]]*1.15</f>
        <v>1968.8919999999998</v>
      </c>
    </row>
    <row r="1176" spans="1:27" x14ac:dyDescent="0.3">
      <c r="A1176">
        <v>1382</v>
      </c>
      <c r="B1176" t="s">
        <v>1401</v>
      </c>
      <c r="C1176" s="1">
        <v>45664</v>
      </c>
      <c r="D1176">
        <v>39</v>
      </c>
      <c r="E1176" t="s">
        <v>52</v>
      </c>
      <c r="F1176" t="s">
        <v>61</v>
      </c>
      <c r="G1176" t="s">
        <v>168</v>
      </c>
      <c r="H1176">
        <v>2</v>
      </c>
      <c r="I1176" t="s">
        <v>42</v>
      </c>
      <c r="J1176" t="s">
        <v>74</v>
      </c>
      <c r="K1176" t="s">
        <v>44</v>
      </c>
      <c r="L1176" t="s">
        <v>42</v>
      </c>
      <c r="M1176" t="s">
        <v>175</v>
      </c>
      <c r="N1176" t="s">
        <v>47</v>
      </c>
      <c r="O1176" t="s">
        <v>89</v>
      </c>
      <c r="P1176" t="s">
        <v>49</v>
      </c>
      <c r="Q1176" t="s">
        <v>81</v>
      </c>
      <c r="R1176" s="6">
        <f>_xlfn.XLOOKUP(CleanedData[[#This Row],[Product]],'02_Lookup_Tables'!$A$2:$A$126,'02_Lookup_Tables'!$B$2:$B$126)</f>
        <v>14729.04</v>
      </c>
      <c r="S1176" t="str">
        <f>VLOOKUP(CleanedData[[#This Row],[Product]],'02_Lookup_Tables'!$H$2:$I$126,2,FALSE)</f>
        <v>Electronics</v>
      </c>
      <c r="T1176" t="str">
        <f>VLOOKUP(CleanedData[[#This Row],[Province]],'02_Lookup_Tables'!$D$2:$E$10,2, FALSE)</f>
        <v>Southern Region</v>
      </c>
      <c r="U1176" t="str" cm="1">
        <f t="array" ref="U1176">_xlfn.IFS(CleanedData[[#This Row],[Purchase Amount]]&lt;500,"Low",
CleanedData[[#This Row],[Purchase Amount]]&lt;5000,"Medium",
TRUE,"High")</f>
        <v>High</v>
      </c>
      <c r="V1176" t="str">
        <f>TEXT(CleanedData[[#This Row],[Date]],"mmmm")</f>
        <v>January</v>
      </c>
      <c r="W1176" t="str">
        <f>"Q"&amp;ROUNDUP(MONTH(CleanedData[[#This Row],[Date]])/3,0)</f>
        <v>Q1</v>
      </c>
      <c r="X1176" t="str">
        <f>IF(CleanedData[[#This Row],[Purchase Amount]]&gt;=5000,"Yes","No")</f>
        <v>Yes</v>
      </c>
      <c r="Y1176">
        <f>IF(CleanedData[[#This Row],[Recommend]]="Yes",1,0)</f>
        <v>0</v>
      </c>
      <c r="Z1176" s="6">
        <f>CleanedData[[#This Row],[Purchase Amount]]*0.15</f>
        <v>2209.3560000000002</v>
      </c>
      <c r="AA1176" s="6">
        <f>CleanedData[[#This Row],[Purchase Amount]]*1.15</f>
        <v>16938.396000000001</v>
      </c>
    </row>
    <row r="1177" spans="1:27" x14ac:dyDescent="0.3">
      <c r="A1177">
        <v>1383</v>
      </c>
      <c r="B1177" t="s">
        <v>1402</v>
      </c>
      <c r="C1177" s="1">
        <v>45550</v>
      </c>
      <c r="D1177">
        <v>56</v>
      </c>
      <c r="E1177" t="s">
        <v>60</v>
      </c>
      <c r="F1177" t="s">
        <v>68</v>
      </c>
      <c r="G1177" t="s">
        <v>246</v>
      </c>
      <c r="H1177">
        <v>4</v>
      </c>
      <c r="I1177" t="s">
        <v>42</v>
      </c>
      <c r="J1177" t="s">
        <v>74</v>
      </c>
      <c r="K1177" t="s">
        <v>44</v>
      </c>
      <c r="L1177" t="s">
        <v>42</v>
      </c>
      <c r="M1177" t="s">
        <v>65</v>
      </c>
      <c r="N1177" t="s">
        <v>96</v>
      </c>
      <c r="O1177" t="s">
        <v>89</v>
      </c>
      <c r="P1177" t="s">
        <v>70</v>
      </c>
      <c r="Q1177" t="s">
        <v>50</v>
      </c>
      <c r="R1177" s="6">
        <f>_xlfn.XLOOKUP(CleanedData[[#This Row],[Product]],'02_Lookup_Tables'!$A$2:$A$126,'02_Lookup_Tables'!$B$2:$B$126)</f>
        <v>2603.98</v>
      </c>
      <c r="S1177" t="str">
        <f>VLOOKUP(CleanedData[[#This Row],[Product]],'02_Lookup_Tables'!$H$2:$I$126,2,FALSE)</f>
        <v>Accessories</v>
      </c>
      <c r="T1177" t="str">
        <f>VLOOKUP(CleanedData[[#This Row],[Province]],'02_Lookup_Tables'!$D$2:$E$10,2, FALSE)</f>
        <v>Northern Region</v>
      </c>
      <c r="U1177" t="str" cm="1">
        <f t="array" ref="U1177">_xlfn.IFS(CleanedData[[#This Row],[Purchase Amount]]&lt;500,"Low",
CleanedData[[#This Row],[Purchase Amount]]&lt;5000,"Medium",
TRUE,"High")</f>
        <v>Medium</v>
      </c>
      <c r="V1177" t="str">
        <f>TEXT(CleanedData[[#This Row],[Date]],"mmmm")</f>
        <v>September</v>
      </c>
      <c r="W1177" t="str">
        <f>"Q"&amp;ROUNDUP(MONTH(CleanedData[[#This Row],[Date]])/3,0)</f>
        <v>Q3</v>
      </c>
      <c r="X1177" t="str">
        <f>IF(CleanedData[[#This Row],[Purchase Amount]]&gt;=5000,"Yes","No")</f>
        <v>No</v>
      </c>
      <c r="Y1177">
        <f>IF(CleanedData[[#This Row],[Recommend]]="Yes",1,0)</f>
        <v>0</v>
      </c>
      <c r="Z1177" s="6">
        <f>CleanedData[[#This Row],[Purchase Amount]]*0.15</f>
        <v>390.59699999999998</v>
      </c>
      <c r="AA1177" s="6">
        <f>CleanedData[[#This Row],[Purchase Amount]]*1.15</f>
        <v>2994.5769999999998</v>
      </c>
    </row>
    <row r="1178" spans="1:27" x14ac:dyDescent="0.3">
      <c r="A1178">
        <v>1385</v>
      </c>
      <c r="B1178" t="s">
        <v>1403</v>
      </c>
      <c r="C1178" s="1">
        <v>45613</v>
      </c>
      <c r="D1178">
        <v>40</v>
      </c>
      <c r="E1178" t="s">
        <v>52</v>
      </c>
      <c r="F1178" t="s">
        <v>68</v>
      </c>
      <c r="G1178" t="s">
        <v>271</v>
      </c>
      <c r="H1178">
        <v>2</v>
      </c>
      <c r="I1178" t="s">
        <v>42</v>
      </c>
      <c r="J1178" t="s">
        <v>74</v>
      </c>
      <c r="K1178" t="s">
        <v>64</v>
      </c>
      <c r="L1178" t="s">
        <v>45</v>
      </c>
      <c r="M1178" t="s">
        <v>112</v>
      </c>
      <c r="N1178" t="s">
        <v>47</v>
      </c>
      <c r="O1178" t="s">
        <v>48</v>
      </c>
      <c r="P1178" t="s">
        <v>49</v>
      </c>
      <c r="Q1178" t="s">
        <v>81</v>
      </c>
      <c r="R1178" s="6">
        <f>_xlfn.XLOOKUP(CleanedData[[#This Row],[Product]],'02_Lookup_Tables'!$A$2:$A$126,'02_Lookup_Tables'!$B$2:$B$126)</f>
        <v>119.63</v>
      </c>
      <c r="S1178" t="str">
        <f>VLOOKUP(CleanedData[[#This Row],[Product]],'02_Lookup_Tables'!$H$2:$I$126,2,FALSE)</f>
        <v>Food</v>
      </c>
      <c r="T1178" t="str">
        <f>VLOOKUP(CleanedData[[#This Row],[Province]],'02_Lookup_Tables'!$D$2:$E$10,2, FALSE)</f>
        <v>Northern Region</v>
      </c>
      <c r="U1178" t="str" cm="1">
        <f t="array" ref="U1178">_xlfn.IFS(CleanedData[[#This Row],[Purchase Amount]]&lt;500,"Low",
CleanedData[[#This Row],[Purchase Amount]]&lt;5000,"Medium",
TRUE,"High")</f>
        <v>Low</v>
      </c>
      <c r="V1178" t="str">
        <f>TEXT(CleanedData[[#This Row],[Date]],"mmmm")</f>
        <v>November</v>
      </c>
      <c r="W1178" t="str">
        <f>"Q"&amp;ROUNDUP(MONTH(CleanedData[[#This Row],[Date]])/3,0)</f>
        <v>Q4</v>
      </c>
      <c r="X1178" t="str">
        <f>IF(CleanedData[[#This Row],[Purchase Amount]]&gt;=5000,"Yes","No")</f>
        <v>No</v>
      </c>
      <c r="Y1178">
        <f>IF(CleanedData[[#This Row],[Recommend]]="Yes",1,0)</f>
        <v>0</v>
      </c>
      <c r="Z1178" s="6">
        <f>CleanedData[[#This Row],[Purchase Amount]]*0.15</f>
        <v>17.944499999999998</v>
      </c>
      <c r="AA1178" s="6">
        <f>CleanedData[[#This Row],[Purchase Amount]]*1.15</f>
        <v>137.57449999999997</v>
      </c>
    </row>
    <row r="1179" spans="1:27" x14ac:dyDescent="0.3">
      <c r="A1179">
        <v>1386</v>
      </c>
      <c r="B1179" t="s">
        <v>1404</v>
      </c>
      <c r="C1179" s="1">
        <v>45638</v>
      </c>
      <c r="E1179" t="s">
        <v>52</v>
      </c>
      <c r="F1179" t="s">
        <v>130</v>
      </c>
      <c r="G1179" t="s">
        <v>139</v>
      </c>
      <c r="H1179">
        <v>1</v>
      </c>
      <c r="I1179" t="s">
        <v>42</v>
      </c>
      <c r="J1179" t="s">
        <v>74</v>
      </c>
      <c r="K1179" t="s">
        <v>64</v>
      </c>
      <c r="L1179" t="s">
        <v>45</v>
      </c>
      <c r="M1179" t="s">
        <v>100</v>
      </c>
      <c r="N1179" t="s">
        <v>80</v>
      </c>
      <c r="O1179" t="s">
        <v>48</v>
      </c>
      <c r="P1179" t="s">
        <v>49</v>
      </c>
      <c r="Q1179" t="s">
        <v>166</v>
      </c>
      <c r="R1179" s="6">
        <f>_xlfn.XLOOKUP(CleanedData[[#This Row],[Product]],'02_Lookup_Tables'!$A$2:$A$126,'02_Lookup_Tables'!$B$2:$B$126)</f>
        <v>2340.5700000000002</v>
      </c>
      <c r="S1179" t="str">
        <f>VLOOKUP(CleanedData[[#This Row],[Product]],'02_Lookup_Tables'!$H$2:$I$126,2,FALSE)</f>
        <v>Apparel</v>
      </c>
      <c r="T1179" t="str">
        <f>VLOOKUP(CleanedData[[#This Row],[Province]],'02_Lookup_Tables'!$D$2:$E$10,2, FALSE)</f>
        <v>Eastern Region</v>
      </c>
      <c r="U1179" t="str" cm="1">
        <f t="array" ref="U1179">_xlfn.IFS(CleanedData[[#This Row],[Purchase Amount]]&lt;500,"Low",
CleanedData[[#This Row],[Purchase Amount]]&lt;5000,"Medium",
TRUE,"High")</f>
        <v>Medium</v>
      </c>
      <c r="V1179" t="str">
        <f>TEXT(CleanedData[[#This Row],[Date]],"mmmm")</f>
        <v>December</v>
      </c>
      <c r="W1179" t="str">
        <f>"Q"&amp;ROUNDUP(MONTH(CleanedData[[#This Row],[Date]])/3,0)</f>
        <v>Q4</v>
      </c>
      <c r="X1179" t="str">
        <f>IF(CleanedData[[#This Row],[Purchase Amount]]&gt;=5000,"Yes","No")</f>
        <v>No</v>
      </c>
      <c r="Y1179">
        <f>IF(CleanedData[[#This Row],[Recommend]]="Yes",1,0)</f>
        <v>0</v>
      </c>
      <c r="Z1179" s="6">
        <f>CleanedData[[#This Row],[Purchase Amount]]*0.15</f>
        <v>351.08550000000002</v>
      </c>
      <c r="AA1179" s="6">
        <f>CleanedData[[#This Row],[Purchase Amount]]*1.15</f>
        <v>2691.6554999999998</v>
      </c>
    </row>
    <row r="1180" spans="1:27" x14ac:dyDescent="0.3">
      <c r="A1180">
        <v>1387</v>
      </c>
      <c r="B1180" t="s">
        <v>1405</v>
      </c>
      <c r="C1180" s="1">
        <v>45805</v>
      </c>
      <c r="D1180">
        <v>31</v>
      </c>
      <c r="E1180" t="s">
        <v>60</v>
      </c>
      <c r="F1180" t="s">
        <v>125</v>
      </c>
      <c r="G1180" t="s">
        <v>116</v>
      </c>
      <c r="H1180">
        <v>1</v>
      </c>
      <c r="I1180" t="s">
        <v>42</v>
      </c>
      <c r="J1180" t="s">
        <v>74</v>
      </c>
      <c r="K1180" t="s">
        <v>64</v>
      </c>
      <c r="L1180" t="s">
        <v>42</v>
      </c>
      <c r="M1180" t="s">
        <v>106</v>
      </c>
      <c r="N1180" t="s">
        <v>80</v>
      </c>
      <c r="O1180" t="s">
        <v>148</v>
      </c>
      <c r="P1180" t="s">
        <v>70</v>
      </c>
      <c r="Q1180" t="s">
        <v>58</v>
      </c>
      <c r="R1180" s="6">
        <f>_xlfn.XLOOKUP(CleanedData[[#This Row],[Product]],'02_Lookup_Tables'!$A$2:$A$126,'02_Lookup_Tables'!$B$2:$B$126)</f>
        <v>869.65</v>
      </c>
      <c r="S1180" t="str">
        <f>VLOOKUP(CleanedData[[#This Row],[Product]],'02_Lookup_Tables'!$H$2:$I$126,2,FALSE)</f>
        <v>Toys &amp; Games</v>
      </c>
      <c r="T1180" t="str">
        <f>VLOOKUP(CleanedData[[#This Row],[Province]],'02_Lookup_Tables'!$D$2:$E$10,2, FALSE)</f>
        <v>Western Region</v>
      </c>
      <c r="U1180" t="str" cm="1">
        <f t="array" ref="U1180">_xlfn.IFS(CleanedData[[#This Row],[Purchase Amount]]&lt;500,"Low",
CleanedData[[#This Row],[Purchase Amount]]&lt;5000,"Medium",
TRUE,"High")</f>
        <v>Medium</v>
      </c>
      <c r="V1180" t="str">
        <f>TEXT(CleanedData[[#This Row],[Date]],"mmmm")</f>
        <v>May</v>
      </c>
      <c r="W1180" t="str">
        <f>"Q"&amp;ROUNDUP(MONTH(CleanedData[[#This Row],[Date]])/3,0)</f>
        <v>Q2</v>
      </c>
      <c r="X1180" t="str">
        <f>IF(CleanedData[[#This Row],[Purchase Amount]]&gt;=5000,"Yes","No")</f>
        <v>No</v>
      </c>
      <c r="Y1180">
        <f>IF(CleanedData[[#This Row],[Recommend]]="Yes",1,0)</f>
        <v>0</v>
      </c>
      <c r="Z1180" s="6">
        <f>CleanedData[[#This Row],[Purchase Amount]]*0.15</f>
        <v>130.44749999999999</v>
      </c>
      <c r="AA1180" s="6">
        <f>CleanedData[[#This Row],[Purchase Amount]]*1.15</f>
        <v>1000.0974999999999</v>
      </c>
    </row>
    <row r="1181" spans="1:27" x14ac:dyDescent="0.3">
      <c r="A1181">
        <v>1388</v>
      </c>
      <c r="B1181" t="s">
        <v>1406</v>
      </c>
      <c r="C1181" s="1">
        <v>45439</v>
      </c>
      <c r="D1181">
        <v>66</v>
      </c>
      <c r="E1181" t="s">
        <v>39</v>
      </c>
      <c r="F1181" t="s">
        <v>72</v>
      </c>
      <c r="G1181" t="s">
        <v>116</v>
      </c>
      <c r="H1181">
        <v>1</v>
      </c>
      <c r="I1181" t="s">
        <v>42</v>
      </c>
      <c r="J1181" t="s">
        <v>74</v>
      </c>
      <c r="K1181" t="s">
        <v>64</v>
      </c>
      <c r="L1181" t="s">
        <v>42</v>
      </c>
      <c r="M1181" t="s">
        <v>65</v>
      </c>
      <c r="N1181" t="s">
        <v>80</v>
      </c>
      <c r="O1181" t="s">
        <v>89</v>
      </c>
      <c r="P1181" t="s">
        <v>49</v>
      </c>
      <c r="Q1181" t="s">
        <v>97</v>
      </c>
      <c r="R1181" s="6">
        <f>_xlfn.XLOOKUP(CleanedData[[#This Row],[Product]],'02_Lookup_Tables'!$A$2:$A$126,'02_Lookup_Tables'!$B$2:$B$126)</f>
        <v>869.65</v>
      </c>
      <c r="S1181" t="str">
        <f>VLOOKUP(CleanedData[[#This Row],[Product]],'02_Lookup_Tables'!$H$2:$I$126,2,FALSE)</f>
        <v>Toys &amp; Games</v>
      </c>
      <c r="T1181" t="str">
        <f>VLOOKUP(CleanedData[[#This Row],[Province]],'02_Lookup_Tables'!$D$2:$E$10,2, FALSE)</f>
        <v>Central Region</v>
      </c>
      <c r="U1181" t="str" cm="1">
        <f t="array" ref="U1181">_xlfn.IFS(CleanedData[[#This Row],[Purchase Amount]]&lt;500,"Low",
CleanedData[[#This Row],[Purchase Amount]]&lt;5000,"Medium",
TRUE,"High")</f>
        <v>Medium</v>
      </c>
      <c r="V1181" t="str">
        <f>TEXT(CleanedData[[#This Row],[Date]],"mmmm")</f>
        <v>May</v>
      </c>
      <c r="W1181" t="str">
        <f>"Q"&amp;ROUNDUP(MONTH(CleanedData[[#This Row],[Date]])/3,0)</f>
        <v>Q2</v>
      </c>
      <c r="X1181" t="str">
        <f>IF(CleanedData[[#This Row],[Purchase Amount]]&gt;=5000,"Yes","No")</f>
        <v>No</v>
      </c>
      <c r="Y1181">
        <f>IF(CleanedData[[#This Row],[Recommend]]="Yes",1,0)</f>
        <v>0</v>
      </c>
      <c r="Z1181" s="6">
        <f>CleanedData[[#This Row],[Purchase Amount]]*0.15</f>
        <v>130.44749999999999</v>
      </c>
      <c r="AA1181" s="6">
        <f>CleanedData[[#This Row],[Purchase Amount]]*1.15</f>
        <v>1000.0974999999999</v>
      </c>
    </row>
    <row r="1182" spans="1:27" x14ac:dyDescent="0.3">
      <c r="A1182">
        <v>1390</v>
      </c>
      <c r="B1182" t="s">
        <v>1407</v>
      </c>
      <c r="C1182" s="1">
        <v>45757</v>
      </c>
      <c r="D1182">
        <v>59</v>
      </c>
      <c r="E1182" t="s">
        <v>39</v>
      </c>
      <c r="F1182" t="s">
        <v>72</v>
      </c>
      <c r="G1182" t="s">
        <v>347</v>
      </c>
      <c r="H1182">
        <v>3</v>
      </c>
      <c r="I1182" t="s">
        <v>45</v>
      </c>
      <c r="J1182" t="s">
        <v>69</v>
      </c>
      <c r="K1182" t="s">
        <v>55</v>
      </c>
      <c r="L1182" t="s">
        <v>42</v>
      </c>
      <c r="M1182" t="s">
        <v>196</v>
      </c>
      <c r="N1182" t="s">
        <v>48</v>
      </c>
      <c r="O1182" t="s">
        <v>89</v>
      </c>
      <c r="P1182" t="s">
        <v>49</v>
      </c>
      <c r="Q1182" t="s">
        <v>50</v>
      </c>
      <c r="R1182" s="6">
        <f>_xlfn.XLOOKUP(CleanedData[[#This Row],[Product]],'02_Lookup_Tables'!$A$2:$A$126,'02_Lookup_Tables'!$B$2:$B$126)</f>
        <v>16523.5</v>
      </c>
      <c r="S1182" t="str">
        <f>VLOOKUP(CleanedData[[#This Row],[Product]],'02_Lookup_Tables'!$H$2:$I$126,2,FALSE)</f>
        <v>Electronics</v>
      </c>
      <c r="T1182" t="str">
        <f>VLOOKUP(CleanedData[[#This Row],[Province]],'02_Lookup_Tables'!$D$2:$E$10,2, FALSE)</f>
        <v>Central Region</v>
      </c>
      <c r="U1182" t="str" cm="1">
        <f t="array" ref="U1182">_xlfn.IFS(CleanedData[[#This Row],[Purchase Amount]]&lt;500,"Low",
CleanedData[[#This Row],[Purchase Amount]]&lt;5000,"Medium",
TRUE,"High")</f>
        <v>High</v>
      </c>
      <c r="V1182" t="str">
        <f>TEXT(CleanedData[[#This Row],[Date]],"mmmm")</f>
        <v>April</v>
      </c>
      <c r="W1182" t="str">
        <f>"Q"&amp;ROUNDUP(MONTH(CleanedData[[#This Row],[Date]])/3,0)</f>
        <v>Q2</v>
      </c>
      <c r="X1182" t="str">
        <f>IF(CleanedData[[#This Row],[Purchase Amount]]&gt;=5000,"Yes","No")</f>
        <v>Yes</v>
      </c>
      <c r="Y1182">
        <f>IF(CleanedData[[#This Row],[Recommend]]="Yes",1,0)</f>
        <v>1</v>
      </c>
      <c r="Z1182" s="6">
        <f>CleanedData[[#This Row],[Purchase Amount]]*0.15</f>
        <v>2478.5250000000001</v>
      </c>
      <c r="AA1182" s="6">
        <f>CleanedData[[#This Row],[Purchase Amount]]*1.15</f>
        <v>19002.024999999998</v>
      </c>
    </row>
    <row r="1183" spans="1:27" x14ac:dyDescent="0.3">
      <c r="A1183">
        <v>1392</v>
      </c>
      <c r="B1183" t="s">
        <v>1408</v>
      </c>
      <c r="C1183" s="1">
        <v>46004</v>
      </c>
      <c r="D1183">
        <v>76</v>
      </c>
      <c r="E1183" t="s">
        <v>52</v>
      </c>
      <c r="F1183" t="s">
        <v>61</v>
      </c>
      <c r="G1183" t="s">
        <v>133</v>
      </c>
      <c r="H1183">
        <v>3</v>
      </c>
      <c r="I1183" t="s">
        <v>42</v>
      </c>
      <c r="J1183" t="s">
        <v>54</v>
      </c>
      <c r="K1183" t="s">
        <v>64</v>
      </c>
      <c r="L1183" t="s">
        <v>42</v>
      </c>
      <c r="N1183" t="s">
        <v>48</v>
      </c>
      <c r="O1183" t="s">
        <v>134</v>
      </c>
      <c r="P1183" t="s">
        <v>8646</v>
      </c>
      <c r="Q1183" t="s">
        <v>97</v>
      </c>
      <c r="R1183" s="6">
        <f>_xlfn.XLOOKUP(CleanedData[[#This Row],[Product]],'02_Lookup_Tables'!$A$2:$A$126,'02_Lookup_Tables'!$B$2:$B$126)</f>
        <v>1734</v>
      </c>
      <c r="S1183" t="str">
        <f>VLOOKUP(CleanedData[[#This Row],[Product]],'02_Lookup_Tables'!$H$2:$I$126,2,FALSE)</f>
        <v>Home &amp; Living</v>
      </c>
      <c r="T1183" t="str">
        <f>VLOOKUP(CleanedData[[#This Row],[Province]],'02_Lookup_Tables'!$D$2:$E$10,2, FALSE)</f>
        <v>Southern Region</v>
      </c>
      <c r="U1183" t="str" cm="1">
        <f t="array" ref="U1183">_xlfn.IFS(CleanedData[[#This Row],[Purchase Amount]]&lt;500,"Low",
CleanedData[[#This Row],[Purchase Amount]]&lt;5000,"Medium",
TRUE,"High")</f>
        <v>Medium</v>
      </c>
      <c r="V1183" t="str">
        <f>TEXT(CleanedData[[#This Row],[Date]],"mmmm")</f>
        <v>December</v>
      </c>
      <c r="W1183" t="str">
        <f>"Q"&amp;ROUNDUP(MONTH(CleanedData[[#This Row],[Date]])/3,0)</f>
        <v>Q4</v>
      </c>
      <c r="X1183" t="str">
        <f>IF(CleanedData[[#This Row],[Purchase Amount]]&gt;=5000,"Yes","No")</f>
        <v>No</v>
      </c>
      <c r="Y1183">
        <f>IF(CleanedData[[#This Row],[Recommend]]="Yes",1,0)</f>
        <v>0</v>
      </c>
      <c r="Z1183" s="6">
        <f>CleanedData[[#This Row],[Purchase Amount]]*0.15</f>
        <v>260.09999999999997</v>
      </c>
      <c r="AA1183" s="6">
        <f>CleanedData[[#This Row],[Purchase Amount]]*1.15</f>
        <v>1994.1</v>
      </c>
    </row>
    <row r="1184" spans="1:27" x14ac:dyDescent="0.3">
      <c r="A1184">
        <v>1393</v>
      </c>
      <c r="B1184" t="s">
        <v>1409</v>
      </c>
      <c r="C1184" s="1">
        <v>45815</v>
      </c>
      <c r="D1184">
        <v>67</v>
      </c>
      <c r="E1184" t="s">
        <v>39</v>
      </c>
      <c r="F1184" t="s">
        <v>108</v>
      </c>
      <c r="G1184" t="s">
        <v>150</v>
      </c>
      <c r="H1184">
        <v>1</v>
      </c>
      <c r="I1184" t="s">
        <v>42</v>
      </c>
      <c r="J1184" t="s">
        <v>74</v>
      </c>
      <c r="K1184" t="s">
        <v>64</v>
      </c>
      <c r="L1184" t="s">
        <v>45</v>
      </c>
      <c r="M1184" t="s">
        <v>140</v>
      </c>
      <c r="N1184" t="s">
        <v>80</v>
      </c>
      <c r="O1184" t="s">
        <v>148</v>
      </c>
      <c r="P1184" t="s">
        <v>70</v>
      </c>
      <c r="Q1184" t="s">
        <v>97</v>
      </c>
      <c r="R1184" s="6">
        <f>_xlfn.XLOOKUP(CleanedData[[#This Row],[Product]],'02_Lookup_Tables'!$A$2:$A$126,'02_Lookup_Tables'!$B$2:$B$126)</f>
        <v>14808.31</v>
      </c>
      <c r="S1184" t="str">
        <f>VLOOKUP(CleanedData[[#This Row],[Product]],'02_Lookup_Tables'!$H$2:$I$126,2,FALSE)</f>
        <v>Electronics</v>
      </c>
      <c r="T1184" t="str">
        <f>VLOOKUP(CleanedData[[#This Row],[Province]],'02_Lookup_Tables'!$D$2:$E$10,2, FALSE)</f>
        <v>Gauteng Region</v>
      </c>
      <c r="U1184" t="str" cm="1">
        <f t="array" ref="U1184">_xlfn.IFS(CleanedData[[#This Row],[Purchase Amount]]&lt;500,"Low",
CleanedData[[#This Row],[Purchase Amount]]&lt;5000,"Medium",
TRUE,"High")</f>
        <v>High</v>
      </c>
      <c r="V1184" t="str">
        <f>TEXT(CleanedData[[#This Row],[Date]],"mmmm")</f>
        <v>June</v>
      </c>
      <c r="W1184" t="str">
        <f>"Q"&amp;ROUNDUP(MONTH(CleanedData[[#This Row],[Date]])/3,0)</f>
        <v>Q2</v>
      </c>
      <c r="X1184" t="str">
        <f>IF(CleanedData[[#This Row],[Purchase Amount]]&gt;=5000,"Yes","No")</f>
        <v>Yes</v>
      </c>
      <c r="Y1184">
        <f>IF(CleanedData[[#This Row],[Recommend]]="Yes",1,0)</f>
        <v>0</v>
      </c>
      <c r="Z1184" s="6">
        <f>CleanedData[[#This Row],[Purchase Amount]]*0.15</f>
        <v>2221.2464999999997</v>
      </c>
      <c r="AA1184" s="6">
        <f>CleanedData[[#This Row],[Purchase Amount]]*1.15</f>
        <v>17029.556499999999</v>
      </c>
    </row>
    <row r="1185" spans="1:27" x14ac:dyDescent="0.3">
      <c r="A1185">
        <v>1394</v>
      </c>
      <c r="B1185" t="s">
        <v>1410</v>
      </c>
      <c r="C1185" s="1">
        <v>45300</v>
      </c>
      <c r="D1185">
        <v>78</v>
      </c>
      <c r="E1185" t="s">
        <v>60</v>
      </c>
      <c r="F1185" t="s">
        <v>72</v>
      </c>
      <c r="G1185" t="s">
        <v>342</v>
      </c>
      <c r="H1185">
        <v>3</v>
      </c>
      <c r="I1185" t="s">
        <v>45</v>
      </c>
      <c r="J1185" t="s">
        <v>54</v>
      </c>
      <c r="K1185" t="s">
        <v>44</v>
      </c>
      <c r="L1185" t="s">
        <v>45</v>
      </c>
      <c r="M1185" t="s">
        <v>196</v>
      </c>
      <c r="N1185" t="s">
        <v>48</v>
      </c>
      <c r="O1185" t="s">
        <v>89</v>
      </c>
      <c r="P1185" t="s">
        <v>49</v>
      </c>
      <c r="Q1185" t="s">
        <v>97</v>
      </c>
      <c r="R1185" s="6">
        <f>_xlfn.XLOOKUP(CleanedData[[#This Row],[Product]],'02_Lookup_Tables'!$A$2:$A$126,'02_Lookup_Tables'!$B$2:$B$126)</f>
        <v>529.15</v>
      </c>
      <c r="S1185" t="str">
        <f>VLOOKUP(CleanedData[[#This Row],[Product]],'02_Lookup_Tables'!$H$2:$I$126,2,FALSE)</f>
        <v>Accessories</v>
      </c>
      <c r="T1185" t="str">
        <f>VLOOKUP(CleanedData[[#This Row],[Province]],'02_Lookup_Tables'!$D$2:$E$10,2, FALSE)</f>
        <v>Central Region</v>
      </c>
      <c r="U1185" t="str" cm="1">
        <f t="array" ref="U1185">_xlfn.IFS(CleanedData[[#This Row],[Purchase Amount]]&lt;500,"Low",
CleanedData[[#This Row],[Purchase Amount]]&lt;5000,"Medium",
TRUE,"High")</f>
        <v>Medium</v>
      </c>
      <c r="V1185" t="str">
        <f>TEXT(CleanedData[[#This Row],[Date]],"mmmm")</f>
        <v>January</v>
      </c>
      <c r="W1185" t="str">
        <f>"Q"&amp;ROUNDUP(MONTH(CleanedData[[#This Row],[Date]])/3,0)</f>
        <v>Q1</v>
      </c>
      <c r="X1185" t="str">
        <f>IF(CleanedData[[#This Row],[Purchase Amount]]&gt;=5000,"Yes","No")</f>
        <v>No</v>
      </c>
      <c r="Y1185">
        <f>IF(CleanedData[[#This Row],[Recommend]]="Yes",1,0)</f>
        <v>1</v>
      </c>
      <c r="Z1185" s="6">
        <f>CleanedData[[#This Row],[Purchase Amount]]*0.15</f>
        <v>79.372499999999988</v>
      </c>
      <c r="AA1185" s="6">
        <f>CleanedData[[#This Row],[Purchase Amount]]*1.15</f>
        <v>608.52249999999992</v>
      </c>
    </row>
    <row r="1186" spans="1:27" x14ac:dyDescent="0.3">
      <c r="A1186">
        <v>1395</v>
      </c>
      <c r="B1186" t="s">
        <v>1411</v>
      </c>
      <c r="C1186" s="1">
        <v>45467</v>
      </c>
      <c r="D1186">
        <v>78</v>
      </c>
      <c r="E1186" t="s">
        <v>60</v>
      </c>
      <c r="F1186" t="s">
        <v>77</v>
      </c>
      <c r="G1186" t="s">
        <v>331</v>
      </c>
      <c r="H1186">
        <v>2</v>
      </c>
      <c r="I1186" t="s">
        <v>45</v>
      </c>
      <c r="J1186" t="s">
        <v>43</v>
      </c>
      <c r="K1186" t="s">
        <v>44</v>
      </c>
      <c r="L1186" t="s">
        <v>42</v>
      </c>
      <c r="M1186" t="s">
        <v>75</v>
      </c>
      <c r="N1186" t="s">
        <v>47</v>
      </c>
      <c r="O1186" t="s">
        <v>89</v>
      </c>
      <c r="P1186" t="s">
        <v>49</v>
      </c>
      <c r="Q1186" t="s">
        <v>97</v>
      </c>
      <c r="R1186" s="6">
        <f>_xlfn.XLOOKUP(CleanedData[[#This Row],[Product]],'02_Lookup_Tables'!$A$2:$A$126,'02_Lookup_Tables'!$B$2:$B$126)</f>
        <v>27.35</v>
      </c>
      <c r="S1186" t="str">
        <f>VLOOKUP(CleanedData[[#This Row],[Product]],'02_Lookup_Tables'!$H$2:$I$126,2,FALSE)</f>
        <v>Food</v>
      </c>
      <c r="T1186" t="str">
        <f>VLOOKUP(CleanedData[[#This Row],[Province]],'02_Lookup_Tables'!$D$2:$E$10,2, FALSE)</f>
        <v>Central Region</v>
      </c>
      <c r="U1186" t="str" cm="1">
        <f t="array" ref="U1186">_xlfn.IFS(CleanedData[[#This Row],[Purchase Amount]]&lt;500,"Low",
CleanedData[[#This Row],[Purchase Amount]]&lt;5000,"Medium",
TRUE,"High")</f>
        <v>Low</v>
      </c>
      <c r="V1186" t="str">
        <f>TEXT(CleanedData[[#This Row],[Date]],"mmmm")</f>
        <v>June</v>
      </c>
      <c r="W1186" t="str">
        <f>"Q"&amp;ROUNDUP(MONTH(CleanedData[[#This Row],[Date]])/3,0)</f>
        <v>Q2</v>
      </c>
      <c r="X1186" t="str">
        <f>IF(CleanedData[[#This Row],[Purchase Amount]]&gt;=5000,"Yes","No")</f>
        <v>No</v>
      </c>
      <c r="Y1186">
        <f>IF(CleanedData[[#This Row],[Recommend]]="Yes",1,0)</f>
        <v>1</v>
      </c>
      <c r="Z1186" s="6">
        <f>CleanedData[[#This Row],[Purchase Amount]]*0.15</f>
        <v>4.1025</v>
      </c>
      <c r="AA1186" s="6">
        <f>CleanedData[[#This Row],[Purchase Amount]]*1.15</f>
        <v>31.452500000000001</v>
      </c>
    </row>
    <row r="1187" spans="1:27" x14ac:dyDescent="0.3">
      <c r="A1187">
        <v>1396</v>
      </c>
      <c r="B1187" t="s">
        <v>1412</v>
      </c>
      <c r="C1187" s="1">
        <v>45459</v>
      </c>
      <c r="D1187">
        <v>70</v>
      </c>
      <c r="E1187" t="s">
        <v>60</v>
      </c>
      <c r="F1187" t="s">
        <v>77</v>
      </c>
      <c r="G1187" t="s">
        <v>153</v>
      </c>
      <c r="H1187">
        <v>5</v>
      </c>
      <c r="I1187" t="s">
        <v>45</v>
      </c>
      <c r="J1187" t="s">
        <v>69</v>
      </c>
      <c r="K1187" t="s">
        <v>44</v>
      </c>
      <c r="L1187" t="s">
        <v>45</v>
      </c>
      <c r="M1187" t="s">
        <v>236</v>
      </c>
      <c r="N1187" t="s">
        <v>57</v>
      </c>
      <c r="O1187" t="s">
        <v>89</v>
      </c>
      <c r="P1187" t="s">
        <v>70</v>
      </c>
      <c r="Q1187" t="s">
        <v>97</v>
      </c>
      <c r="R1187" s="6">
        <f>_xlfn.XLOOKUP(CleanedData[[#This Row],[Product]],'02_Lookup_Tables'!$A$2:$A$126,'02_Lookup_Tables'!$B$2:$B$126)</f>
        <v>1011.68</v>
      </c>
      <c r="S1187" t="str">
        <f>VLOOKUP(CleanedData[[#This Row],[Product]],'02_Lookup_Tables'!$H$2:$I$126,2,FALSE)</f>
        <v>Accessories</v>
      </c>
      <c r="T1187" t="str">
        <f>VLOOKUP(CleanedData[[#This Row],[Province]],'02_Lookup_Tables'!$D$2:$E$10,2, FALSE)</f>
        <v>Central Region</v>
      </c>
      <c r="U1187" t="str" cm="1">
        <f t="array" ref="U1187">_xlfn.IFS(CleanedData[[#This Row],[Purchase Amount]]&lt;500,"Low",
CleanedData[[#This Row],[Purchase Amount]]&lt;5000,"Medium",
TRUE,"High")</f>
        <v>Medium</v>
      </c>
      <c r="V1187" t="str">
        <f>TEXT(CleanedData[[#This Row],[Date]],"mmmm")</f>
        <v>June</v>
      </c>
      <c r="W1187" t="str">
        <f>"Q"&amp;ROUNDUP(MONTH(CleanedData[[#This Row],[Date]])/3,0)</f>
        <v>Q2</v>
      </c>
      <c r="X1187" t="str">
        <f>IF(CleanedData[[#This Row],[Purchase Amount]]&gt;=5000,"Yes","No")</f>
        <v>No</v>
      </c>
      <c r="Y1187">
        <f>IF(CleanedData[[#This Row],[Recommend]]="Yes",1,0)</f>
        <v>1</v>
      </c>
      <c r="Z1187" s="6">
        <f>CleanedData[[#This Row],[Purchase Amount]]*0.15</f>
        <v>151.75199999999998</v>
      </c>
      <c r="AA1187" s="6">
        <f>CleanedData[[#This Row],[Purchase Amount]]*1.15</f>
        <v>1163.4319999999998</v>
      </c>
    </row>
    <row r="1188" spans="1:27" x14ac:dyDescent="0.3">
      <c r="A1188">
        <v>1397</v>
      </c>
      <c r="B1188" t="s">
        <v>1413</v>
      </c>
      <c r="C1188" s="1">
        <v>45504</v>
      </c>
      <c r="D1188">
        <v>76</v>
      </c>
      <c r="E1188" t="s">
        <v>39</v>
      </c>
      <c r="F1188" t="s">
        <v>72</v>
      </c>
      <c r="G1188" t="s">
        <v>693</v>
      </c>
      <c r="H1188">
        <v>4</v>
      </c>
      <c r="I1188" t="s">
        <v>42</v>
      </c>
      <c r="J1188" t="s">
        <v>69</v>
      </c>
      <c r="K1188" t="s">
        <v>55</v>
      </c>
      <c r="L1188" t="s">
        <v>45</v>
      </c>
      <c r="M1188" t="s">
        <v>75</v>
      </c>
      <c r="N1188" t="s">
        <v>96</v>
      </c>
      <c r="O1188" t="s">
        <v>89</v>
      </c>
      <c r="P1188" t="s">
        <v>70</v>
      </c>
      <c r="Q1188" t="s">
        <v>97</v>
      </c>
      <c r="R1188" s="6">
        <f>_xlfn.XLOOKUP(CleanedData[[#This Row],[Product]],'02_Lookup_Tables'!$A$2:$A$126,'02_Lookup_Tables'!$B$2:$B$126)</f>
        <v>618.72</v>
      </c>
      <c r="S1188" t="str">
        <f>VLOOKUP(CleanedData[[#This Row],[Product]],'02_Lookup_Tables'!$H$2:$I$126,2,FALSE)</f>
        <v>Sports &amp; Outdoors</v>
      </c>
      <c r="T1188" t="str">
        <f>VLOOKUP(CleanedData[[#This Row],[Province]],'02_Lookup_Tables'!$D$2:$E$10,2, FALSE)</f>
        <v>Central Region</v>
      </c>
      <c r="U1188" t="str" cm="1">
        <f t="array" ref="U1188">_xlfn.IFS(CleanedData[[#This Row],[Purchase Amount]]&lt;500,"Low",
CleanedData[[#This Row],[Purchase Amount]]&lt;5000,"Medium",
TRUE,"High")</f>
        <v>Medium</v>
      </c>
      <c r="V1188" t="str">
        <f>TEXT(CleanedData[[#This Row],[Date]],"mmmm")</f>
        <v>July</v>
      </c>
      <c r="W1188" t="str">
        <f>"Q"&amp;ROUNDUP(MONTH(CleanedData[[#This Row],[Date]])/3,0)</f>
        <v>Q3</v>
      </c>
      <c r="X1188" t="str">
        <f>IF(CleanedData[[#This Row],[Purchase Amount]]&gt;=5000,"Yes","No")</f>
        <v>No</v>
      </c>
      <c r="Y1188">
        <f>IF(CleanedData[[#This Row],[Recommend]]="Yes",1,0)</f>
        <v>0</v>
      </c>
      <c r="Z1188" s="6">
        <f>CleanedData[[#This Row],[Purchase Amount]]*0.15</f>
        <v>92.808000000000007</v>
      </c>
      <c r="AA1188" s="6">
        <f>CleanedData[[#This Row],[Purchase Amount]]*1.15</f>
        <v>711.52800000000002</v>
      </c>
    </row>
    <row r="1189" spans="1:27" x14ac:dyDescent="0.3">
      <c r="A1189">
        <v>1398</v>
      </c>
      <c r="B1189" t="s">
        <v>1414</v>
      </c>
      <c r="C1189" s="1">
        <v>45826</v>
      </c>
      <c r="E1189" t="s">
        <v>60</v>
      </c>
      <c r="F1189" t="s">
        <v>83</v>
      </c>
      <c r="G1189" t="s">
        <v>278</v>
      </c>
      <c r="H1189">
        <v>5</v>
      </c>
      <c r="I1189" t="s">
        <v>45</v>
      </c>
      <c r="J1189" t="s">
        <v>54</v>
      </c>
      <c r="K1189" t="s">
        <v>64</v>
      </c>
      <c r="L1189" t="s">
        <v>45</v>
      </c>
      <c r="M1189" t="s">
        <v>123</v>
      </c>
      <c r="N1189" t="s">
        <v>57</v>
      </c>
      <c r="O1189" t="s">
        <v>89</v>
      </c>
      <c r="P1189" t="s">
        <v>70</v>
      </c>
      <c r="Q1189" t="s">
        <v>166</v>
      </c>
      <c r="R1189" s="6">
        <f>_xlfn.XLOOKUP(CleanedData[[#This Row],[Product]],'02_Lookup_Tables'!$A$2:$A$126,'02_Lookup_Tables'!$B$2:$B$126)</f>
        <v>45.96</v>
      </c>
      <c r="S1189" t="str">
        <f>VLOOKUP(CleanedData[[#This Row],[Product]],'02_Lookup_Tables'!$H$2:$I$126,2,FALSE)</f>
        <v>Food</v>
      </c>
      <c r="T1189" t="str">
        <f>VLOOKUP(CleanedData[[#This Row],[Province]],'02_Lookup_Tables'!$D$2:$E$10,2, FALSE)</f>
        <v>Western Region</v>
      </c>
      <c r="U1189" t="str" cm="1">
        <f t="array" ref="U1189">_xlfn.IFS(CleanedData[[#This Row],[Purchase Amount]]&lt;500,"Low",
CleanedData[[#This Row],[Purchase Amount]]&lt;5000,"Medium",
TRUE,"High")</f>
        <v>Low</v>
      </c>
      <c r="V1189" t="str">
        <f>TEXT(CleanedData[[#This Row],[Date]],"mmmm")</f>
        <v>June</v>
      </c>
      <c r="W1189" t="str">
        <f>"Q"&amp;ROUNDUP(MONTH(CleanedData[[#This Row],[Date]])/3,0)</f>
        <v>Q2</v>
      </c>
      <c r="X1189" t="str">
        <f>IF(CleanedData[[#This Row],[Purchase Amount]]&gt;=5000,"Yes","No")</f>
        <v>No</v>
      </c>
      <c r="Y1189">
        <f>IF(CleanedData[[#This Row],[Recommend]]="Yes",1,0)</f>
        <v>1</v>
      </c>
      <c r="Z1189" s="6">
        <f>CleanedData[[#This Row],[Purchase Amount]]*0.15</f>
        <v>6.8940000000000001</v>
      </c>
      <c r="AA1189" s="6">
        <f>CleanedData[[#This Row],[Purchase Amount]]*1.15</f>
        <v>52.853999999999999</v>
      </c>
    </row>
    <row r="1190" spans="1:27" x14ac:dyDescent="0.3">
      <c r="A1190">
        <v>1399</v>
      </c>
      <c r="B1190" t="s">
        <v>1415</v>
      </c>
      <c r="C1190" s="1">
        <v>45477</v>
      </c>
      <c r="D1190">
        <v>68</v>
      </c>
      <c r="E1190" t="s">
        <v>39</v>
      </c>
      <c r="F1190" t="s">
        <v>125</v>
      </c>
      <c r="G1190" t="s">
        <v>284</v>
      </c>
      <c r="H1190">
        <v>1</v>
      </c>
      <c r="I1190" t="s">
        <v>45</v>
      </c>
      <c r="J1190" t="s">
        <v>54</v>
      </c>
      <c r="K1190" t="s">
        <v>44</v>
      </c>
      <c r="L1190" t="s">
        <v>45</v>
      </c>
      <c r="M1190" t="s">
        <v>208</v>
      </c>
      <c r="N1190" t="s">
        <v>80</v>
      </c>
      <c r="O1190" t="s">
        <v>89</v>
      </c>
      <c r="P1190" t="s">
        <v>49</v>
      </c>
      <c r="Q1190" t="s">
        <v>97</v>
      </c>
      <c r="R1190" s="6">
        <f>_xlfn.XLOOKUP(CleanedData[[#This Row],[Product]],'02_Lookup_Tables'!$A$2:$A$126,'02_Lookup_Tables'!$B$2:$B$126)</f>
        <v>6698.54</v>
      </c>
      <c r="S1190" t="str">
        <f>VLOOKUP(CleanedData[[#This Row],[Product]],'02_Lookup_Tables'!$H$2:$I$126,2,FALSE)</f>
        <v>Electronics</v>
      </c>
      <c r="T1190" t="str">
        <f>VLOOKUP(CleanedData[[#This Row],[Province]],'02_Lookup_Tables'!$D$2:$E$10,2, FALSE)</f>
        <v>Western Region</v>
      </c>
      <c r="U1190" t="str" cm="1">
        <f t="array" ref="U1190">_xlfn.IFS(CleanedData[[#This Row],[Purchase Amount]]&lt;500,"Low",
CleanedData[[#This Row],[Purchase Amount]]&lt;5000,"Medium",
TRUE,"High")</f>
        <v>High</v>
      </c>
      <c r="V1190" t="str">
        <f>TEXT(CleanedData[[#This Row],[Date]],"mmmm")</f>
        <v>July</v>
      </c>
      <c r="W1190" t="str">
        <f>"Q"&amp;ROUNDUP(MONTH(CleanedData[[#This Row],[Date]])/3,0)</f>
        <v>Q3</v>
      </c>
      <c r="X1190" t="str">
        <f>IF(CleanedData[[#This Row],[Purchase Amount]]&gt;=5000,"Yes","No")</f>
        <v>Yes</v>
      </c>
      <c r="Y1190">
        <f>IF(CleanedData[[#This Row],[Recommend]]="Yes",1,0)</f>
        <v>1</v>
      </c>
      <c r="Z1190" s="6">
        <f>CleanedData[[#This Row],[Purchase Amount]]*0.15</f>
        <v>1004.7809999999999</v>
      </c>
      <c r="AA1190" s="6">
        <f>CleanedData[[#This Row],[Purchase Amount]]*1.15</f>
        <v>7703.320999999999</v>
      </c>
    </row>
    <row r="1191" spans="1:27" x14ac:dyDescent="0.3">
      <c r="A1191">
        <v>1402</v>
      </c>
      <c r="B1191" t="s">
        <v>1416</v>
      </c>
      <c r="C1191" s="1">
        <v>45671</v>
      </c>
      <c r="D1191">
        <v>31</v>
      </c>
      <c r="E1191" t="s">
        <v>52</v>
      </c>
      <c r="F1191" t="s">
        <v>130</v>
      </c>
      <c r="G1191" t="s">
        <v>214</v>
      </c>
      <c r="H1191">
        <v>1</v>
      </c>
      <c r="I1191" t="s">
        <v>42</v>
      </c>
      <c r="J1191" t="s">
        <v>43</v>
      </c>
      <c r="K1191" t="s">
        <v>64</v>
      </c>
      <c r="L1191" t="s">
        <v>42</v>
      </c>
      <c r="M1191" t="s">
        <v>112</v>
      </c>
      <c r="N1191" t="s">
        <v>80</v>
      </c>
      <c r="O1191" t="s">
        <v>48</v>
      </c>
      <c r="P1191" t="s">
        <v>49</v>
      </c>
      <c r="Q1191" t="s">
        <v>58</v>
      </c>
      <c r="R1191" s="6">
        <f>_xlfn.XLOOKUP(CleanedData[[#This Row],[Product]],'02_Lookup_Tables'!$A$2:$A$126,'02_Lookup_Tables'!$B$2:$B$126)</f>
        <v>134.01</v>
      </c>
      <c r="S1191" t="str">
        <f>VLOOKUP(CleanedData[[#This Row],[Product]],'02_Lookup_Tables'!$H$2:$I$126,2,FALSE)</f>
        <v>Food</v>
      </c>
      <c r="T1191" t="str">
        <f>VLOOKUP(CleanedData[[#This Row],[Province]],'02_Lookup_Tables'!$D$2:$E$10,2, FALSE)</f>
        <v>Eastern Region</v>
      </c>
      <c r="U1191" t="str" cm="1">
        <f t="array" ref="U1191">_xlfn.IFS(CleanedData[[#This Row],[Purchase Amount]]&lt;500,"Low",
CleanedData[[#This Row],[Purchase Amount]]&lt;5000,"Medium",
TRUE,"High")</f>
        <v>Low</v>
      </c>
      <c r="V1191" t="str">
        <f>TEXT(CleanedData[[#This Row],[Date]],"mmmm")</f>
        <v>January</v>
      </c>
      <c r="W1191" t="str">
        <f>"Q"&amp;ROUNDUP(MONTH(CleanedData[[#This Row],[Date]])/3,0)</f>
        <v>Q1</v>
      </c>
      <c r="X1191" t="str">
        <f>IF(CleanedData[[#This Row],[Purchase Amount]]&gt;=5000,"Yes","No")</f>
        <v>No</v>
      </c>
      <c r="Y1191">
        <f>IF(CleanedData[[#This Row],[Recommend]]="Yes",1,0)</f>
        <v>0</v>
      </c>
      <c r="Z1191" s="6">
        <f>CleanedData[[#This Row],[Purchase Amount]]*0.15</f>
        <v>20.101499999999998</v>
      </c>
      <c r="AA1191" s="6">
        <f>CleanedData[[#This Row],[Purchase Amount]]*1.15</f>
        <v>154.11149999999998</v>
      </c>
    </row>
    <row r="1192" spans="1:27" x14ac:dyDescent="0.3">
      <c r="A1192">
        <v>1403</v>
      </c>
      <c r="B1192" t="s">
        <v>1417</v>
      </c>
      <c r="C1192" s="1">
        <v>45378</v>
      </c>
      <c r="D1192">
        <v>21</v>
      </c>
      <c r="E1192" t="s">
        <v>60</v>
      </c>
      <c r="F1192" t="s">
        <v>72</v>
      </c>
      <c r="G1192" t="s">
        <v>139</v>
      </c>
      <c r="H1192">
        <v>1</v>
      </c>
      <c r="I1192" t="s">
        <v>42</v>
      </c>
      <c r="J1192" t="s">
        <v>43</v>
      </c>
      <c r="K1192" t="s">
        <v>55</v>
      </c>
      <c r="L1192" t="s">
        <v>45</v>
      </c>
      <c r="M1192" t="s">
        <v>175</v>
      </c>
      <c r="N1192" t="s">
        <v>80</v>
      </c>
      <c r="O1192" t="s">
        <v>89</v>
      </c>
      <c r="P1192" t="s">
        <v>49</v>
      </c>
      <c r="Q1192" t="s">
        <v>66</v>
      </c>
      <c r="R1192" s="6">
        <f>_xlfn.XLOOKUP(CleanedData[[#This Row],[Product]],'02_Lookup_Tables'!$A$2:$A$126,'02_Lookup_Tables'!$B$2:$B$126)</f>
        <v>2340.5700000000002</v>
      </c>
      <c r="S1192" t="str">
        <f>VLOOKUP(CleanedData[[#This Row],[Product]],'02_Lookup_Tables'!$H$2:$I$126,2,FALSE)</f>
        <v>Apparel</v>
      </c>
      <c r="T1192" t="str">
        <f>VLOOKUP(CleanedData[[#This Row],[Province]],'02_Lookup_Tables'!$D$2:$E$10,2, FALSE)</f>
        <v>Central Region</v>
      </c>
      <c r="U1192" t="str" cm="1">
        <f t="array" ref="U1192">_xlfn.IFS(CleanedData[[#This Row],[Purchase Amount]]&lt;500,"Low",
CleanedData[[#This Row],[Purchase Amount]]&lt;5000,"Medium",
TRUE,"High")</f>
        <v>Medium</v>
      </c>
      <c r="V1192" t="str">
        <f>TEXT(CleanedData[[#This Row],[Date]],"mmmm")</f>
        <v>March</v>
      </c>
      <c r="W1192" t="str">
        <f>"Q"&amp;ROUNDUP(MONTH(CleanedData[[#This Row],[Date]])/3,0)</f>
        <v>Q1</v>
      </c>
      <c r="X1192" t="str">
        <f>IF(CleanedData[[#This Row],[Purchase Amount]]&gt;=5000,"Yes","No")</f>
        <v>No</v>
      </c>
      <c r="Y1192">
        <f>IF(CleanedData[[#This Row],[Recommend]]="Yes",1,0)</f>
        <v>0</v>
      </c>
      <c r="Z1192" s="6">
        <f>CleanedData[[#This Row],[Purchase Amount]]*0.15</f>
        <v>351.08550000000002</v>
      </c>
      <c r="AA1192" s="6">
        <f>CleanedData[[#This Row],[Purchase Amount]]*1.15</f>
        <v>2691.6554999999998</v>
      </c>
    </row>
    <row r="1193" spans="1:27" x14ac:dyDescent="0.3">
      <c r="A1193">
        <v>1404</v>
      </c>
      <c r="B1193" t="s">
        <v>1418</v>
      </c>
      <c r="C1193" s="1">
        <v>45574</v>
      </c>
      <c r="E1193" t="s">
        <v>52</v>
      </c>
      <c r="F1193" t="s">
        <v>68</v>
      </c>
      <c r="G1193" t="s">
        <v>168</v>
      </c>
      <c r="H1193">
        <v>3</v>
      </c>
      <c r="I1193" t="s">
        <v>42</v>
      </c>
      <c r="J1193" t="s">
        <v>54</v>
      </c>
      <c r="K1193" t="s">
        <v>55</v>
      </c>
      <c r="L1193" t="s">
        <v>42</v>
      </c>
      <c r="M1193" t="s">
        <v>151</v>
      </c>
      <c r="N1193" t="s">
        <v>48</v>
      </c>
      <c r="O1193" t="s">
        <v>89</v>
      </c>
      <c r="P1193" t="s">
        <v>49</v>
      </c>
      <c r="Q1193" t="s">
        <v>166</v>
      </c>
      <c r="R1193" s="6">
        <f>_xlfn.XLOOKUP(CleanedData[[#This Row],[Product]],'02_Lookup_Tables'!$A$2:$A$126,'02_Lookup_Tables'!$B$2:$B$126)</f>
        <v>14729.04</v>
      </c>
      <c r="S1193" t="str">
        <f>VLOOKUP(CleanedData[[#This Row],[Product]],'02_Lookup_Tables'!$H$2:$I$126,2,FALSE)</f>
        <v>Electronics</v>
      </c>
      <c r="T1193" t="str">
        <f>VLOOKUP(CleanedData[[#This Row],[Province]],'02_Lookup_Tables'!$D$2:$E$10,2, FALSE)</f>
        <v>Northern Region</v>
      </c>
      <c r="U1193" t="str" cm="1">
        <f t="array" ref="U1193">_xlfn.IFS(CleanedData[[#This Row],[Purchase Amount]]&lt;500,"Low",
CleanedData[[#This Row],[Purchase Amount]]&lt;5000,"Medium",
TRUE,"High")</f>
        <v>High</v>
      </c>
      <c r="V1193" t="str">
        <f>TEXT(CleanedData[[#This Row],[Date]],"mmmm")</f>
        <v>October</v>
      </c>
      <c r="W1193" t="str">
        <f>"Q"&amp;ROUNDUP(MONTH(CleanedData[[#This Row],[Date]])/3,0)</f>
        <v>Q4</v>
      </c>
      <c r="X1193" t="str">
        <f>IF(CleanedData[[#This Row],[Purchase Amount]]&gt;=5000,"Yes","No")</f>
        <v>Yes</v>
      </c>
      <c r="Y1193">
        <f>IF(CleanedData[[#This Row],[Recommend]]="Yes",1,0)</f>
        <v>0</v>
      </c>
      <c r="Z1193" s="6">
        <f>CleanedData[[#This Row],[Purchase Amount]]*0.15</f>
        <v>2209.3560000000002</v>
      </c>
      <c r="AA1193" s="6">
        <f>CleanedData[[#This Row],[Purchase Amount]]*1.15</f>
        <v>16938.396000000001</v>
      </c>
    </row>
    <row r="1194" spans="1:27" x14ac:dyDescent="0.3">
      <c r="A1194">
        <v>1405</v>
      </c>
      <c r="B1194" t="s">
        <v>1419</v>
      </c>
      <c r="C1194" s="1">
        <v>45918</v>
      </c>
      <c r="D1194">
        <v>26</v>
      </c>
      <c r="E1194" t="s">
        <v>39</v>
      </c>
      <c r="F1194" t="s">
        <v>40</v>
      </c>
      <c r="G1194" t="s">
        <v>227</v>
      </c>
      <c r="H1194">
        <v>1</v>
      </c>
      <c r="I1194" t="s">
        <v>42</v>
      </c>
      <c r="J1194" t="s">
        <v>69</v>
      </c>
      <c r="K1194" t="s">
        <v>64</v>
      </c>
      <c r="L1194" t="s">
        <v>42</v>
      </c>
      <c r="M1194" t="s">
        <v>184</v>
      </c>
      <c r="N1194" t="s">
        <v>80</v>
      </c>
      <c r="O1194" t="s">
        <v>148</v>
      </c>
      <c r="P1194" t="s">
        <v>70</v>
      </c>
      <c r="Q1194" t="s">
        <v>58</v>
      </c>
      <c r="R1194" s="6">
        <f>_xlfn.XLOOKUP(CleanedData[[#This Row],[Product]],'02_Lookup_Tables'!$A$2:$A$126,'02_Lookup_Tables'!$B$2:$B$126)</f>
        <v>22574.95</v>
      </c>
      <c r="S1194" t="str">
        <f>VLOOKUP(CleanedData[[#This Row],[Product]],'02_Lookup_Tables'!$H$2:$I$126,2,FALSE)</f>
        <v>Electronics</v>
      </c>
      <c r="T1194" t="str">
        <f>VLOOKUP(CleanedData[[#This Row],[Province]],'02_Lookup_Tables'!$D$2:$E$10,2, FALSE)</f>
        <v>Northern Region</v>
      </c>
      <c r="U1194" t="str" cm="1">
        <f t="array" ref="U1194">_xlfn.IFS(CleanedData[[#This Row],[Purchase Amount]]&lt;500,"Low",
CleanedData[[#This Row],[Purchase Amount]]&lt;5000,"Medium",
TRUE,"High")</f>
        <v>High</v>
      </c>
      <c r="V1194" t="str">
        <f>TEXT(CleanedData[[#This Row],[Date]],"mmmm")</f>
        <v>September</v>
      </c>
      <c r="W1194" t="str">
        <f>"Q"&amp;ROUNDUP(MONTH(CleanedData[[#This Row],[Date]])/3,0)</f>
        <v>Q3</v>
      </c>
      <c r="X1194" t="str">
        <f>IF(CleanedData[[#This Row],[Purchase Amount]]&gt;=5000,"Yes","No")</f>
        <v>Yes</v>
      </c>
      <c r="Y1194">
        <f>IF(CleanedData[[#This Row],[Recommend]]="Yes",1,0)</f>
        <v>0</v>
      </c>
      <c r="Z1194" s="6">
        <f>CleanedData[[#This Row],[Purchase Amount]]*0.15</f>
        <v>3386.2424999999998</v>
      </c>
      <c r="AA1194" s="6">
        <f>CleanedData[[#This Row],[Purchase Amount]]*1.15</f>
        <v>25961.192499999997</v>
      </c>
    </row>
    <row r="1195" spans="1:27" x14ac:dyDescent="0.3">
      <c r="A1195">
        <v>1407</v>
      </c>
      <c r="B1195" t="s">
        <v>1420</v>
      </c>
      <c r="C1195" s="1">
        <v>45505</v>
      </c>
      <c r="D1195">
        <v>76</v>
      </c>
      <c r="E1195" t="s">
        <v>52</v>
      </c>
      <c r="F1195" t="s">
        <v>61</v>
      </c>
      <c r="G1195" t="s">
        <v>286</v>
      </c>
      <c r="H1195">
        <v>5</v>
      </c>
      <c r="I1195" t="s">
        <v>42</v>
      </c>
      <c r="J1195" t="s">
        <v>54</v>
      </c>
      <c r="K1195" t="s">
        <v>64</v>
      </c>
      <c r="L1195" t="s">
        <v>42</v>
      </c>
      <c r="M1195" t="s">
        <v>106</v>
      </c>
      <c r="N1195" t="s">
        <v>57</v>
      </c>
      <c r="O1195" t="s">
        <v>148</v>
      </c>
      <c r="P1195" t="s">
        <v>49</v>
      </c>
      <c r="Q1195" t="s">
        <v>97</v>
      </c>
      <c r="R1195" s="6">
        <f>_xlfn.XLOOKUP(CleanedData[[#This Row],[Product]],'02_Lookup_Tables'!$A$2:$A$126,'02_Lookup_Tables'!$B$2:$B$126)</f>
        <v>1907.49</v>
      </c>
      <c r="S1195" t="str">
        <f>VLOOKUP(CleanedData[[#This Row],[Product]],'02_Lookup_Tables'!$H$2:$I$126,2,FALSE)</f>
        <v>Accessories</v>
      </c>
      <c r="T1195" t="str">
        <f>VLOOKUP(CleanedData[[#This Row],[Province]],'02_Lookup_Tables'!$D$2:$E$10,2, FALSE)</f>
        <v>Southern Region</v>
      </c>
      <c r="U1195" t="str" cm="1">
        <f t="array" ref="U1195">_xlfn.IFS(CleanedData[[#This Row],[Purchase Amount]]&lt;500,"Low",
CleanedData[[#This Row],[Purchase Amount]]&lt;5000,"Medium",
TRUE,"High")</f>
        <v>Medium</v>
      </c>
      <c r="V1195" t="str">
        <f>TEXT(CleanedData[[#This Row],[Date]],"mmmm")</f>
        <v>August</v>
      </c>
      <c r="W1195" t="str">
        <f>"Q"&amp;ROUNDUP(MONTH(CleanedData[[#This Row],[Date]])/3,0)</f>
        <v>Q3</v>
      </c>
      <c r="X1195" t="str">
        <f>IF(CleanedData[[#This Row],[Purchase Amount]]&gt;=5000,"Yes","No")</f>
        <v>No</v>
      </c>
      <c r="Y1195">
        <f>IF(CleanedData[[#This Row],[Recommend]]="Yes",1,0)</f>
        <v>0</v>
      </c>
      <c r="Z1195" s="6">
        <f>CleanedData[[#This Row],[Purchase Amount]]*0.15</f>
        <v>286.12349999999998</v>
      </c>
      <c r="AA1195" s="6">
        <f>CleanedData[[#This Row],[Purchase Amount]]*1.15</f>
        <v>2193.6134999999999</v>
      </c>
    </row>
    <row r="1196" spans="1:27" x14ac:dyDescent="0.3">
      <c r="A1196">
        <v>1408</v>
      </c>
      <c r="B1196" t="s">
        <v>1421</v>
      </c>
      <c r="C1196" s="1">
        <v>45672</v>
      </c>
      <c r="D1196">
        <v>55</v>
      </c>
      <c r="E1196" t="s">
        <v>52</v>
      </c>
      <c r="F1196" t="s">
        <v>108</v>
      </c>
      <c r="G1196" t="s">
        <v>976</v>
      </c>
      <c r="H1196">
        <v>3</v>
      </c>
      <c r="I1196" t="s">
        <v>45</v>
      </c>
      <c r="J1196" t="s">
        <v>69</v>
      </c>
      <c r="K1196" t="s">
        <v>55</v>
      </c>
      <c r="L1196" t="s">
        <v>45</v>
      </c>
      <c r="M1196" t="s">
        <v>236</v>
      </c>
      <c r="N1196" t="s">
        <v>48</v>
      </c>
      <c r="O1196" t="s">
        <v>89</v>
      </c>
      <c r="P1196" t="s">
        <v>49</v>
      </c>
      <c r="Q1196" t="s">
        <v>50</v>
      </c>
      <c r="R1196" s="6">
        <f>_xlfn.XLOOKUP(CleanedData[[#This Row],[Product]],'02_Lookup_Tables'!$A$2:$A$126,'02_Lookup_Tables'!$B$2:$B$126)</f>
        <v>412.16</v>
      </c>
      <c r="S1196" t="str">
        <f>VLOOKUP(CleanedData[[#This Row],[Product]],'02_Lookup_Tables'!$H$2:$I$126,2,FALSE)</f>
        <v>Apparel</v>
      </c>
      <c r="T1196" t="str">
        <f>VLOOKUP(CleanedData[[#This Row],[Province]],'02_Lookup_Tables'!$D$2:$E$10,2, FALSE)</f>
        <v>Gauteng Region</v>
      </c>
      <c r="U1196" t="str" cm="1">
        <f t="array" ref="U1196">_xlfn.IFS(CleanedData[[#This Row],[Purchase Amount]]&lt;500,"Low",
CleanedData[[#This Row],[Purchase Amount]]&lt;5000,"Medium",
TRUE,"High")</f>
        <v>Low</v>
      </c>
      <c r="V1196" t="str">
        <f>TEXT(CleanedData[[#This Row],[Date]],"mmmm")</f>
        <v>January</v>
      </c>
      <c r="W1196" t="str">
        <f>"Q"&amp;ROUNDUP(MONTH(CleanedData[[#This Row],[Date]])/3,0)</f>
        <v>Q1</v>
      </c>
      <c r="X1196" t="str">
        <f>IF(CleanedData[[#This Row],[Purchase Amount]]&gt;=5000,"Yes","No")</f>
        <v>No</v>
      </c>
      <c r="Y1196">
        <f>IF(CleanedData[[#This Row],[Recommend]]="Yes",1,0)</f>
        <v>1</v>
      </c>
      <c r="Z1196" s="6">
        <f>CleanedData[[#This Row],[Purchase Amount]]*0.15</f>
        <v>61.823999999999998</v>
      </c>
      <c r="AA1196" s="6">
        <f>CleanedData[[#This Row],[Purchase Amount]]*1.15</f>
        <v>473.98399999999998</v>
      </c>
    </row>
    <row r="1197" spans="1:27" x14ac:dyDescent="0.3">
      <c r="A1197">
        <v>1409</v>
      </c>
      <c r="B1197" t="s">
        <v>1422</v>
      </c>
      <c r="C1197" s="1">
        <v>45311</v>
      </c>
      <c r="D1197">
        <v>65</v>
      </c>
      <c r="E1197" t="s">
        <v>39</v>
      </c>
      <c r="F1197" t="s">
        <v>61</v>
      </c>
      <c r="G1197" t="s">
        <v>320</v>
      </c>
      <c r="H1197">
        <v>2</v>
      </c>
      <c r="I1197" t="s">
        <v>42</v>
      </c>
      <c r="J1197" t="s">
        <v>74</v>
      </c>
      <c r="K1197" t="s">
        <v>44</v>
      </c>
      <c r="L1197" t="s">
        <v>45</v>
      </c>
      <c r="M1197" t="s">
        <v>147</v>
      </c>
      <c r="N1197" t="s">
        <v>47</v>
      </c>
      <c r="O1197" t="s">
        <v>148</v>
      </c>
      <c r="P1197" t="s">
        <v>70</v>
      </c>
      <c r="Q1197" t="s">
        <v>97</v>
      </c>
      <c r="R1197" s="6">
        <f>_xlfn.XLOOKUP(CleanedData[[#This Row],[Product]],'02_Lookup_Tables'!$A$2:$A$126,'02_Lookup_Tables'!$B$2:$B$126)</f>
        <v>375.53</v>
      </c>
      <c r="S1197" t="str">
        <f>VLOOKUP(CleanedData[[#This Row],[Product]],'02_Lookup_Tables'!$H$2:$I$126,2,FALSE)</f>
        <v>Toys &amp; Games</v>
      </c>
      <c r="T1197" t="str">
        <f>VLOOKUP(CleanedData[[#This Row],[Province]],'02_Lookup_Tables'!$D$2:$E$10,2, FALSE)</f>
        <v>Southern Region</v>
      </c>
      <c r="U1197" t="str" cm="1">
        <f t="array" ref="U1197">_xlfn.IFS(CleanedData[[#This Row],[Purchase Amount]]&lt;500,"Low",
CleanedData[[#This Row],[Purchase Amount]]&lt;5000,"Medium",
TRUE,"High")</f>
        <v>Low</v>
      </c>
      <c r="V1197" t="str">
        <f>TEXT(CleanedData[[#This Row],[Date]],"mmmm")</f>
        <v>January</v>
      </c>
      <c r="W1197" t="str">
        <f>"Q"&amp;ROUNDUP(MONTH(CleanedData[[#This Row],[Date]])/3,0)</f>
        <v>Q1</v>
      </c>
      <c r="X1197" t="str">
        <f>IF(CleanedData[[#This Row],[Purchase Amount]]&gt;=5000,"Yes","No")</f>
        <v>No</v>
      </c>
      <c r="Y1197">
        <f>IF(CleanedData[[#This Row],[Recommend]]="Yes",1,0)</f>
        <v>0</v>
      </c>
      <c r="Z1197" s="6">
        <f>CleanedData[[#This Row],[Purchase Amount]]*0.15</f>
        <v>56.329499999999996</v>
      </c>
      <c r="AA1197" s="6">
        <f>CleanedData[[#This Row],[Purchase Amount]]*1.15</f>
        <v>431.85949999999991</v>
      </c>
    </row>
    <row r="1198" spans="1:27" x14ac:dyDescent="0.3">
      <c r="A1198">
        <v>1410</v>
      </c>
      <c r="B1198" t="s">
        <v>1423</v>
      </c>
      <c r="C1198" s="1">
        <v>45964</v>
      </c>
      <c r="D1198">
        <v>27</v>
      </c>
      <c r="E1198" t="s">
        <v>39</v>
      </c>
      <c r="F1198" t="s">
        <v>40</v>
      </c>
      <c r="G1198" t="s">
        <v>505</v>
      </c>
      <c r="H1198">
        <v>5</v>
      </c>
      <c r="I1198" t="s">
        <v>42</v>
      </c>
      <c r="J1198" t="s">
        <v>74</v>
      </c>
      <c r="K1198" t="s">
        <v>55</v>
      </c>
      <c r="L1198" t="s">
        <v>42</v>
      </c>
      <c r="M1198" t="s">
        <v>100</v>
      </c>
      <c r="N1198" t="s">
        <v>57</v>
      </c>
      <c r="O1198" t="s">
        <v>48</v>
      </c>
      <c r="P1198" t="s">
        <v>49</v>
      </c>
      <c r="Q1198" t="s">
        <v>58</v>
      </c>
      <c r="R1198" s="6">
        <f>_xlfn.XLOOKUP(CleanedData[[#This Row],[Product]],'02_Lookup_Tables'!$A$2:$A$126,'02_Lookup_Tables'!$B$2:$B$126)</f>
        <v>2572.02</v>
      </c>
      <c r="S1198" t="str">
        <f>VLOOKUP(CleanedData[[#This Row],[Product]],'02_Lookup_Tables'!$H$2:$I$126,2,FALSE)</f>
        <v>Home &amp; Living</v>
      </c>
      <c r="T1198" t="str">
        <f>VLOOKUP(CleanedData[[#This Row],[Province]],'02_Lookup_Tables'!$D$2:$E$10,2, FALSE)</f>
        <v>Northern Region</v>
      </c>
      <c r="U1198" t="str" cm="1">
        <f t="array" ref="U1198">_xlfn.IFS(CleanedData[[#This Row],[Purchase Amount]]&lt;500,"Low",
CleanedData[[#This Row],[Purchase Amount]]&lt;5000,"Medium",
TRUE,"High")</f>
        <v>Medium</v>
      </c>
      <c r="V1198" t="str">
        <f>TEXT(CleanedData[[#This Row],[Date]],"mmmm")</f>
        <v>November</v>
      </c>
      <c r="W1198" t="str">
        <f>"Q"&amp;ROUNDUP(MONTH(CleanedData[[#This Row],[Date]])/3,0)</f>
        <v>Q4</v>
      </c>
      <c r="X1198" t="str">
        <f>IF(CleanedData[[#This Row],[Purchase Amount]]&gt;=5000,"Yes","No")</f>
        <v>No</v>
      </c>
      <c r="Y1198">
        <f>IF(CleanedData[[#This Row],[Recommend]]="Yes",1,0)</f>
        <v>0</v>
      </c>
      <c r="Z1198" s="6">
        <f>CleanedData[[#This Row],[Purchase Amount]]*0.15</f>
        <v>385.803</v>
      </c>
      <c r="AA1198" s="6">
        <f>CleanedData[[#This Row],[Purchase Amount]]*1.15</f>
        <v>2957.8229999999999</v>
      </c>
    </row>
    <row r="1199" spans="1:27" x14ac:dyDescent="0.3">
      <c r="A1199">
        <v>1412</v>
      </c>
      <c r="B1199" t="s">
        <v>1424</v>
      </c>
      <c r="C1199" s="1">
        <v>45835</v>
      </c>
      <c r="D1199">
        <v>27</v>
      </c>
      <c r="E1199" t="s">
        <v>52</v>
      </c>
      <c r="F1199" t="s">
        <v>68</v>
      </c>
      <c r="G1199" t="s">
        <v>362</v>
      </c>
      <c r="H1199">
        <v>2</v>
      </c>
      <c r="I1199" t="s">
        <v>42</v>
      </c>
      <c r="J1199" t="s">
        <v>54</v>
      </c>
      <c r="K1199" t="s">
        <v>64</v>
      </c>
      <c r="L1199" t="s">
        <v>42</v>
      </c>
      <c r="M1199" t="s">
        <v>56</v>
      </c>
      <c r="N1199" t="s">
        <v>47</v>
      </c>
      <c r="O1199" t="s">
        <v>148</v>
      </c>
      <c r="P1199" t="s">
        <v>70</v>
      </c>
      <c r="Q1199" t="s">
        <v>58</v>
      </c>
      <c r="R1199" s="6">
        <f>_xlfn.XLOOKUP(CleanedData[[#This Row],[Product]],'02_Lookup_Tables'!$A$2:$A$126,'02_Lookup_Tables'!$B$2:$B$126)</f>
        <v>1746.77</v>
      </c>
      <c r="S1199" t="str">
        <f>VLOOKUP(CleanedData[[#This Row],[Product]],'02_Lookup_Tables'!$H$2:$I$126,2,FALSE)</f>
        <v>Home Devices</v>
      </c>
      <c r="T1199" t="str">
        <f>VLOOKUP(CleanedData[[#This Row],[Province]],'02_Lookup_Tables'!$D$2:$E$10,2, FALSE)</f>
        <v>Northern Region</v>
      </c>
      <c r="U1199" t="str" cm="1">
        <f t="array" ref="U1199">_xlfn.IFS(CleanedData[[#This Row],[Purchase Amount]]&lt;500,"Low",
CleanedData[[#This Row],[Purchase Amount]]&lt;5000,"Medium",
TRUE,"High")</f>
        <v>Medium</v>
      </c>
      <c r="V1199" t="str">
        <f>TEXT(CleanedData[[#This Row],[Date]],"mmmm")</f>
        <v>June</v>
      </c>
      <c r="W1199" t="str">
        <f>"Q"&amp;ROUNDUP(MONTH(CleanedData[[#This Row],[Date]])/3,0)</f>
        <v>Q2</v>
      </c>
      <c r="X1199" t="str">
        <f>IF(CleanedData[[#This Row],[Purchase Amount]]&gt;=5000,"Yes","No")</f>
        <v>No</v>
      </c>
      <c r="Y1199">
        <f>IF(CleanedData[[#This Row],[Recommend]]="Yes",1,0)</f>
        <v>0</v>
      </c>
      <c r="Z1199" s="6">
        <f>CleanedData[[#This Row],[Purchase Amount]]*0.15</f>
        <v>262.01549999999997</v>
      </c>
      <c r="AA1199" s="6">
        <f>CleanedData[[#This Row],[Purchase Amount]]*1.15</f>
        <v>2008.7854999999997</v>
      </c>
    </row>
    <row r="1200" spans="1:27" x14ac:dyDescent="0.3">
      <c r="A1200">
        <v>1414</v>
      </c>
      <c r="B1200" t="s">
        <v>1425</v>
      </c>
      <c r="C1200" s="1">
        <v>45979</v>
      </c>
      <c r="D1200">
        <v>18</v>
      </c>
      <c r="E1200" t="s">
        <v>60</v>
      </c>
      <c r="F1200" t="s">
        <v>40</v>
      </c>
      <c r="G1200" t="s">
        <v>389</v>
      </c>
      <c r="H1200">
        <v>3</v>
      </c>
      <c r="I1200" t="s">
        <v>42</v>
      </c>
      <c r="J1200" t="s">
        <v>43</v>
      </c>
      <c r="K1200" t="s">
        <v>55</v>
      </c>
      <c r="L1200" t="s">
        <v>42</v>
      </c>
      <c r="M1200" t="s">
        <v>123</v>
      </c>
      <c r="N1200" t="s">
        <v>48</v>
      </c>
      <c r="O1200" t="s">
        <v>89</v>
      </c>
      <c r="P1200" t="s">
        <v>49</v>
      </c>
      <c r="Q1200" t="s">
        <v>66</v>
      </c>
      <c r="R1200" s="6">
        <f>_xlfn.XLOOKUP(CleanedData[[#This Row],[Product]],'02_Lookup_Tables'!$A$2:$A$126,'02_Lookup_Tables'!$B$2:$B$126)</f>
        <v>5432.76</v>
      </c>
      <c r="S1200" t="str">
        <f>VLOOKUP(CleanedData[[#This Row],[Product]],'02_Lookup_Tables'!$H$2:$I$126,2,FALSE)</f>
        <v>Home Devices</v>
      </c>
      <c r="T1200" t="str">
        <f>VLOOKUP(CleanedData[[#This Row],[Province]],'02_Lookup_Tables'!$D$2:$E$10,2, FALSE)</f>
        <v>Northern Region</v>
      </c>
      <c r="U1200" t="str" cm="1">
        <f t="array" ref="U1200">_xlfn.IFS(CleanedData[[#This Row],[Purchase Amount]]&lt;500,"Low",
CleanedData[[#This Row],[Purchase Amount]]&lt;5000,"Medium",
TRUE,"High")</f>
        <v>High</v>
      </c>
      <c r="V1200" t="str">
        <f>TEXT(CleanedData[[#This Row],[Date]],"mmmm")</f>
        <v>November</v>
      </c>
      <c r="W1200" t="str">
        <f>"Q"&amp;ROUNDUP(MONTH(CleanedData[[#This Row],[Date]])/3,0)</f>
        <v>Q4</v>
      </c>
      <c r="X1200" t="str">
        <f>IF(CleanedData[[#This Row],[Purchase Amount]]&gt;=5000,"Yes","No")</f>
        <v>Yes</v>
      </c>
      <c r="Y1200">
        <f>IF(CleanedData[[#This Row],[Recommend]]="Yes",1,0)</f>
        <v>0</v>
      </c>
      <c r="Z1200" s="6">
        <f>CleanedData[[#This Row],[Purchase Amount]]*0.15</f>
        <v>814.91399999999999</v>
      </c>
      <c r="AA1200" s="6">
        <f>CleanedData[[#This Row],[Purchase Amount]]*1.15</f>
        <v>6247.674</v>
      </c>
    </row>
    <row r="1201" spans="1:27" x14ac:dyDescent="0.3">
      <c r="A1201">
        <v>1415</v>
      </c>
      <c r="B1201" t="s">
        <v>1426</v>
      </c>
      <c r="C1201" s="1">
        <v>45933</v>
      </c>
      <c r="D1201">
        <v>23</v>
      </c>
      <c r="E1201" t="s">
        <v>60</v>
      </c>
      <c r="F1201" t="s">
        <v>83</v>
      </c>
      <c r="G1201" t="s">
        <v>133</v>
      </c>
      <c r="H1201">
        <v>5</v>
      </c>
      <c r="I1201" t="s">
        <v>42</v>
      </c>
      <c r="J1201" t="s">
        <v>63</v>
      </c>
      <c r="K1201" t="s">
        <v>55</v>
      </c>
      <c r="L1201" t="s">
        <v>42</v>
      </c>
      <c r="M1201" t="s">
        <v>112</v>
      </c>
      <c r="N1201" t="s">
        <v>57</v>
      </c>
      <c r="O1201" t="s">
        <v>48</v>
      </c>
      <c r="P1201" t="s">
        <v>49</v>
      </c>
      <c r="Q1201" t="s">
        <v>66</v>
      </c>
      <c r="R1201" s="6">
        <f>_xlfn.XLOOKUP(CleanedData[[#This Row],[Product]],'02_Lookup_Tables'!$A$2:$A$126,'02_Lookup_Tables'!$B$2:$B$126)</f>
        <v>1734</v>
      </c>
      <c r="S1201" t="str">
        <f>VLOOKUP(CleanedData[[#This Row],[Product]],'02_Lookup_Tables'!$H$2:$I$126,2,FALSE)</f>
        <v>Home &amp; Living</v>
      </c>
      <c r="T1201" t="str">
        <f>VLOOKUP(CleanedData[[#This Row],[Province]],'02_Lookup_Tables'!$D$2:$E$10,2, FALSE)</f>
        <v>Western Region</v>
      </c>
      <c r="U1201" t="str" cm="1">
        <f t="array" ref="U1201">_xlfn.IFS(CleanedData[[#This Row],[Purchase Amount]]&lt;500,"Low",
CleanedData[[#This Row],[Purchase Amount]]&lt;5000,"Medium",
TRUE,"High")</f>
        <v>Medium</v>
      </c>
      <c r="V1201" t="str">
        <f>TEXT(CleanedData[[#This Row],[Date]],"mmmm")</f>
        <v>October</v>
      </c>
      <c r="W1201" t="str">
        <f>"Q"&amp;ROUNDUP(MONTH(CleanedData[[#This Row],[Date]])/3,0)</f>
        <v>Q4</v>
      </c>
      <c r="X1201" t="str">
        <f>IF(CleanedData[[#This Row],[Purchase Amount]]&gt;=5000,"Yes","No")</f>
        <v>No</v>
      </c>
      <c r="Y1201">
        <f>IF(CleanedData[[#This Row],[Recommend]]="Yes",1,0)</f>
        <v>0</v>
      </c>
      <c r="Z1201" s="6">
        <f>CleanedData[[#This Row],[Purchase Amount]]*0.15</f>
        <v>260.09999999999997</v>
      </c>
      <c r="AA1201" s="6">
        <f>CleanedData[[#This Row],[Purchase Amount]]*1.15</f>
        <v>1994.1</v>
      </c>
    </row>
    <row r="1202" spans="1:27" x14ac:dyDescent="0.3">
      <c r="A1202">
        <v>1416</v>
      </c>
      <c r="B1202" t="s">
        <v>1427</v>
      </c>
      <c r="C1202" s="1">
        <v>45452</v>
      </c>
      <c r="D1202">
        <v>34</v>
      </c>
      <c r="E1202" t="s">
        <v>60</v>
      </c>
      <c r="F1202" t="s">
        <v>83</v>
      </c>
      <c r="G1202" t="s">
        <v>173</v>
      </c>
      <c r="H1202">
        <v>4</v>
      </c>
      <c r="I1202" t="s">
        <v>42</v>
      </c>
      <c r="J1202" t="s">
        <v>63</v>
      </c>
      <c r="K1202" t="s">
        <v>55</v>
      </c>
      <c r="L1202" t="s">
        <v>42</v>
      </c>
      <c r="M1202" t="s">
        <v>46</v>
      </c>
      <c r="N1202" t="s">
        <v>96</v>
      </c>
      <c r="O1202" t="s">
        <v>89</v>
      </c>
      <c r="P1202" t="s">
        <v>70</v>
      </c>
      <c r="Q1202" t="s">
        <v>58</v>
      </c>
      <c r="R1202" s="6">
        <f>_xlfn.XLOOKUP(CleanedData[[#This Row],[Product]],'02_Lookup_Tables'!$A$2:$A$126,'02_Lookup_Tables'!$B$2:$B$126)</f>
        <v>13056.99</v>
      </c>
      <c r="S1202" t="str">
        <f>VLOOKUP(CleanedData[[#This Row],[Product]],'02_Lookup_Tables'!$H$2:$I$126,2,FALSE)</f>
        <v>Electronics</v>
      </c>
      <c r="T1202" t="str">
        <f>VLOOKUP(CleanedData[[#This Row],[Province]],'02_Lookup_Tables'!$D$2:$E$10,2, FALSE)</f>
        <v>Western Region</v>
      </c>
      <c r="U1202" t="str" cm="1">
        <f t="array" ref="U1202">_xlfn.IFS(CleanedData[[#This Row],[Purchase Amount]]&lt;500,"Low",
CleanedData[[#This Row],[Purchase Amount]]&lt;5000,"Medium",
TRUE,"High")</f>
        <v>High</v>
      </c>
      <c r="V1202" t="str">
        <f>TEXT(CleanedData[[#This Row],[Date]],"mmmm")</f>
        <v>June</v>
      </c>
      <c r="W1202" t="str">
        <f>"Q"&amp;ROUNDUP(MONTH(CleanedData[[#This Row],[Date]])/3,0)</f>
        <v>Q2</v>
      </c>
      <c r="X1202" t="str">
        <f>IF(CleanedData[[#This Row],[Purchase Amount]]&gt;=5000,"Yes","No")</f>
        <v>Yes</v>
      </c>
      <c r="Y1202">
        <f>IF(CleanedData[[#This Row],[Recommend]]="Yes",1,0)</f>
        <v>0</v>
      </c>
      <c r="Z1202" s="6">
        <f>CleanedData[[#This Row],[Purchase Amount]]*0.15</f>
        <v>1958.5484999999999</v>
      </c>
      <c r="AA1202" s="6">
        <f>CleanedData[[#This Row],[Purchase Amount]]*1.15</f>
        <v>15015.538499999999</v>
      </c>
    </row>
    <row r="1203" spans="1:27" x14ac:dyDescent="0.3">
      <c r="A1203">
        <v>1417</v>
      </c>
      <c r="B1203" t="s">
        <v>1428</v>
      </c>
      <c r="C1203" s="1">
        <v>45751</v>
      </c>
      <c r="D1203">
        <v>43</v>
      </c>
      <c r="E1203" t="s">
        <v>52</v>
      </c>
      <c r="F1203" t="s">
        <v>83</v>
      </c>
      <c r="G1203" t="s">
        <v>460</v>
      </c>
      <c r="H1203">
        <v>5</v>
      </c>
      <c r="I1203" t="s">
        <v>42</v>
      </c>
      <c r="J1203" t="s">
        <v>54</v>
      </c>
      <c r="K1203" t="s">
        <v>55</v>
      </c>
      <c r="L1203" t="s">
        <v>42</v>
      </c>
      <c r="M1203" t="s">
        <v>184</v>
      </c>
      <c r="N1203" t="s">
        <v>57</v>
      </c>
      <c r="O1203" t="s">
        <v>148</v>
      </c>
      <c r="P1203" t="s">
        <v>49</v>
      </c>
      <c r="Q1203" t="s">
        <v>81</v>
      </c>
      <c r="R1203" s="6">
        <f>_xlfn.XLOOKUP(CleanedData[[#This Row],[Product]],'02_Lookup_Tables'!$A$2:$A$126,'02_Lookup_Tables'!$B$2:$B$126)</f>
        <v>880.49</v>
      </c>
      <c r="S1203" t="str">
        <f>VLOOKUP(CleanedData[[#This Row],[Product]],'02_Lookup_Tables'!$H$2:$I$126,2,FALSE)</f>
        <v>Home Devices</v>
      </c>
      <c r="T1203" t="str">
        <f>VLOOKUP(CleanedData[[#This Row],[Province]],'02_Lookup_Tables'!$D$2:$E$10,2, FALSE)</f>
        <v>Western Region</v>
      </c>
      <c r="U1203" t="str" cm="1">
        <f t="array" ref="U1203">_xlfn.IFS(CleanedData[[#This Row],[Purchase Amount]]&lt;500,"Low",
CleanedData[[#This Row],[Purchase Amount]]&lt;5000,"Medium",
TRUE,"High")</f>
        <v>Medium</v>
      </c>
      <c r="V1203" t="str">
        <f>TEXT(CleanedData[[#This Row],[Date]],"mmmm")</f>
        <v>April</v>
      </c>
      <c r="W1203" t="str">
        <f>"Q"&amp;ROUNDUP(MONTH(CleanedData[[#This Row],[Date]])/3,0)</f>
        <v>Q2</v>
      </c>
      <c r="X1203" t="str">
        <f>IF(CleanedData[[#This Row],[Purchase Amount]]&gt;=5000,"Yes","No")</f>
        <v>No</v>
      </c>
      <c r="Y1203">
        <f>IF(CleanedData[[#This Row],[Recommend]]="Yes",1,0)</f>
        <v>0</v>
      </c>
      <c r="Z1203" s="6">
        <f>CleanedData[[#This Row],[Purchase Amount]]*0.15</f>
        <v>132.0735</v>
      </c>
      <c r="AA1203" s="6">
        <f>CleanedData[[#This Row],[Purchase Amount]]*1.15</f>
        <v>1012.5635</v>
      </c>
    </row>
    <row r="1204" spans="1:27" x14ac:dyDescent="0.3">
      <c r="A1204">
        <v>1419</v>
      </c>
      <c r="B1204" t="s">
        <v>1429</v>
      </c>
      <c r="C1204" s="1">
        <v>45788</v>
      </c>
      <c r="D1204">
        <v>74</v>
      </c>
      <c r="E1204" t="s">
        <v>60</v>
      </c>
      <c r="F1204" t="s">
        <v>40</v>
      </c>
      <c r="G1204" t="s">
        <v>478</v>
      </c>
      <c r="H1204">
        <v>4</v>
      </c>
      <c r="I1204" t="s">
        <v>45</v>
      </c>
      <c r="J1204" t="s">
        <v>43</v>
      </c>
      <c r="K1204" t="s">
        <v>44</v>
      </c>
      <c r="L1204" t="s">
        <v>45</v>
      </c>
      <c r="M1204" t="s">
        <v>147</v>
      </c>
      <c r="N1204" t="s">
        <v>96</v>
      </c>
      <c r="O1204" t="s">
        <v>148</v>
      </c>
      <c r="P1204" t="s">
        <v>49</v>
      </c>
      <c r="Q1204" t="s">
        <v>97</v>
      </c>
      <c r="R1204" s="6">
        <f>_xlfn.XLOOKUP(CleanedData[[#This Row],[Product]],'02_Lookup_Tables'!$A$2:$A$126,'02_Lookup_Tables'!$B$2:$B$126)</f>
        <v>4507.63</v>
      </c>
      <c r="S1204" t="str">
        <f>VLOOKUP(CleanedData[[#This Row],[Product]],'02_Lookup_Tables'!$H$2:$I$126,2,FALSE)</f>
        <v>Sports &amp; Outdoors</v>
      </c>
      <c r="T1204" t="str">
        <f>VLOOKUP(CleanedData[[#This Row],[Province]],'02_Lookup_Tables'!$D$2:$E$10,2, FALSE)</f>
        <v>Northern Region</v>
      </c>
      <c r="U1204" t="str" cm="1">
        <f t="array" ref="U1204">_xlfn.IFS(CleanedData[[#This Row],[Purchase Amount]]&lt;500,"Low",
CleanedData[[#This Row],[Purchase Amount]]&lt;5000,"Medium",
TRUE,"High")</f>
        <v>Medium</v>
      </c>
      <c r="V1204" t="str">
        <f>TEXT(CleanedData[[#This Row],[Date]],"mmmm")</f>
        <v>May</v>
      </c>
      <c r="W1204" t="str">
        <f>"Q"&amp;ROUNDUP(MONTH(CleanedData[[#This Row],[Date]])/3,0)</f>
        <v>Q2</v>
      </c>
      <c r="X1204" t="str">
        <f>IF(CleanedData[[#This Row],[Purchase Amount]]&gt;=5000,"Yes","No")</f>
        <v>No</v>
      </c>
      <c r="Y1204">
        <f>IF(CleanedData[[#This Row],[Recommend]]="Yes",1,0)</f>
        <v>1</v>
      </c>
      <c r="Z1204" s="6">
        <f>CleanedData[[#This Row],[Purchase Amount]]*0.15</f>
        <v>676.14449999999999</v>
      </c>
      <c r="AA1204" s="6">
        <f>CleanedData[[#This Row],[Purchase Amount]]*1.15</f>
        <v>5183.7744999999995</v>
      </c>
    </row>
    <row r="1205" spans="1:27" x14ac:dyDescent="0.3">
      <c r="A1205">
        <v>1420</v>
      </c>
      <c r="B1205" t="s">
        <v>1430</v>
      </c>
      <c r="C1205" s="1">
        <v>45665</v>
      </c>
      <c r="D1205">
        <v>35</v>
      </c>
      <c r="E1205" t="s">
        <v>60</v>
      </c>
      <c r="F1205" t="s">
        <v>61</v>
      </c>
      <c r="G1205" t="s">
        <v>389</v>
      </c>
      <c r="H1205">
        <v>1</v>
      </c>
      <c r="I1205" t="s">
        <v>42</v>
      </c>
      <c r="J1205" t="s">
        <v>54</v>
      </c>
      <c r="K1205" t="s">
        <v>64</v>
      </c>
      <c r="L1205" t="s">
        <v>42</v>
      </c>
      <c r="M1205" t="s">
        <v>65</v>
      </c>
      <c r="N1205" t="s">
        <v>80</v>
      </c>
      <c r="O1205" t="s">
        <v>89</v>
      </c>
      <c r="P1205" t="s">
        <v>49</v>
      </c>
      <c r="Q1205" t="s">
        <v>81</v>
      </c>
      <c r="R1205" s="6">
        <f>_xlfn.XLOOKUP(CleanedData[[#This Row],[Product]],'02_Lookup_Tables'!$A$2:$A$126,'02_Lookup_Tables'!$B$2:$B$126)</f>
        <v>5432.76</v>
      </c>
      <c r="S1205" t="str">
        <f>VLOOKUP(CleanedData[[#This Row],[Product]],'02_Lookup_Tables'!$H$2:$I$126,2,FALSE)</f>
        <v>Home Devices</v>
      </c>
      <c r="T1205" t="str">
        <f>VLOOKUP(CleanedData[[#This Row],[Province]],'02_Lookup_Tables'!$D$2:$E$10,2, FALSE)</f>
        <v>Southern Region</v>
      </c>
      <c r="U1205" t="str" cm="1">
        <f t="array" ref="U1205">_xlfn.IFS(CleanedData[[#This Row],[Purchase Amount]]&lt;500,"Low",
CleanedData[[#This Row],[Purchase Amount]]&lt;5000,"Medium",
TRUE,"High")</f>
        <v>High</v>
      </c>
      <c r="V1205" t="str">
        <f>TEXT(CleanedData[[#This Row],[Date]],"mmmm")</f>
        <v>January</v>
      </c>
      <c r="W1205" t="str">
        <f>"Q"&amp;ROUNDUP(MONTH(CleanedData[[#This Row],[Date]])/3,0)</f>
        <v>Q1</v>
      </c>
      <c r="X1205" t="str">
        <f>IF(CleanedData[[#This Row],[Purchase Amount]]&gt;=5000,"Yes","No")</f>
        <v>Yes</v>
      </c>
      <c r="Y1205">
        <f>IF(CleanedData[[#This Row],[Recommend]]="Yes",1,0)</f>
        <v>0</v>
      </c>
      <c r="Z1205" s="6">
        <f>CleanedData[[#This Row],[Purchase Amount]]*0.15</f>
        <v>814.91399999999999</v>
      </c>
      <c r="AA1205" s="6">
        <f>CleanedData[[#This Row],[Purchase Amount]]*1.15</f>
        <v>6247.674</v>
      </c>
    </row>
    <row r="1206" spans="1:27" x14ac:dyDescent="0.3">
      <c r="A1206">
        <v>1421</v>
      </c>
      <c r="B1206" t="s">
        <v>1431</v>
      </c>
      <c r="C1206" s="1">
        <v>45904</v>
      </c>
      <c r="D1206">
        <v>61</v>
      </c>
      <c r="E1206" t="s">
        <v>39</v>
      </c>
      <c r="F1206" t="s">
        <v>61</v>
      </c>
      <c r="G1206" t="s">
        <v>99</v>
      </c>
      <c r="H1206">
        <v>1</v>
      </c>
      <c r="I1206" t="s">
        <v>42</v>
      </c>
      <c r="J1206" t="s">
        <v>54</v>
      </c>
      <c r="K1206" t="s">
        <v>55</v>
      </c>
      <c r="L1206" t="s">
        <v>45</v>
      </c>
      <c r="M1206" t="s">
        <v>56</v>
      </c>
      <c r="N1206" t="s">
        <v>80</v>
      </c>
      <c r="O1206" t="s">
        <v>148</v>
      </c>
      <c r="P1206" t="s">
        <v>70</v>
      </c>
      <c r="Q1206" t="s">
        <v>50</v>
      </c>
      <c r="R1206" s="6">
        <f>_xlfn.XLOOKUP(CleanedData[[#This Row],[Product]],'02_Lookup_Tables'!$A$2:$A$126,'02_Lookup_Tables'!$B$2:$B$126)</f>
        <v>43.23</v>
      </c>
      <c r="S1206" t="str">
        <f>VLOOKUP(CleanedData[[#This Row],[Product]],'02_Lookup_Tables'!$H$2:$I$126,2,FALSE)</f>
        <v>Food</v>
      </c>
      <c r="T1206" t="str">
        <f>VLOOKUP(CleanedData[[#This Row],[Province]],'02_Lookup_Tables'!$D$2:$E$10,2, FALSE)</f>
        <v>Southern Region</v>
      </c>
      <c r="U1206" t="str" cm="1">
        <f t="array" ref="U1206">_xlfn.IFS(CleanedData[[#This Row],[Purchase Amount]]&lt;500,"Low",
CleanedData[[#This Row],[Purchase Amount]]&lt;5000,"Medium",
TRUE,"High")</f>
        <v>Low</v>
      </c>
      <c r="V1206" t="str">
        <f>TEXT(CleanedData[[#This Row],[Date]],"mmmm")</f>
        <v>September</v>
      </c>
      <c r="W1206" t="str">
        <f>"Q"&amp;ROUNDUP(MONTH(CleanedData[[#This Row],[Date]])/3,0)</f>
        <v>Q3</v>
      </c>
      <c r="X1206" t="str">
        <f>IF(CleanedData[[#This Row],[Purchase Amount]]&gt;=5000,"Yes","No")</f>
        <v>No</v>
      </c>
      <c r="Y1206">
        <f>IF(CleanedData[[#This Row],[Recommend]]="Yes",1,0)</f>
        <v>0</v>
      </c>
      <c r="Z1206" s="6">
        <f>CleanedData[[#This Row],[Purchase Amount]]*0.15</f>
        <v>6.4844999999999997</v>
      </c>
      <c r="AA1206" s="6">
        <f>CleanedData[[#This Row],[Purchase Amount]]*1.15</f>
        <v>49.714499999999994</v>
      </c>
    </row>
    <row r="1207" spans="1:27" x14ac:dyDescent="0.3">
      <c r="A1207">
        <v>1422</v>
      </c>
      <c r="B1207" t="s">
        <v>1432</v>
      </c>
      <c r="C1207" s="1">
        <v>45929</v>
      </c>
      <c r="D1207">
        <v>59</v>
      </c>
      <c r="E1207" t="s">
        <v>52</v>
      </c>
      <c r="F1207" t="s">
        <v>108</v>
      </c>
      <c r="G1207" t="s">
        <v>248</v>
      </c>
      <c r="H1207">
        <v>2</v>
      </c>
      <c r="I1207" t="s">
        <v>45</v>
      </c>
      <c r="J1207" t="s">
        <v>63</v>
      </c>
      <c r="K1207" t="s">
        <v>55</v>
      </c>
      <c r="L1207" t="s">
        <v>42</v>
      </c>
      <c r="M1207" t="s">
        <v>231</v>
      </c>
      <c r="N1207" t="s">
        <v>47</v>
      </c>
      <c r="O1207" t="s">
        <v>89</v>
      </c>
      <c r="P1207" t="s">
        <v>49</v>
      </c>
      <c r="Q1207" t="s">
        <v>50</v>
      </c>
      <c r="R1207" s="6">
        <f>_xlfn.XLOOKUP(CleanedData[[#This Row],[Product]],'02_Lookup_Tables'!$A$2:$A$126,'02_Lookup_Tables'!$B$2:$B$126)</f>
        <v>8798.49</v>
      </c>
      <c r="S1207" t="str">
        <f>VLOOKUP(CleanedData[[#This Row],[Product]],'02_Lookup_Tables'!$H$2:$I$126,2,FALSE)</f>
        <v>Toys &amp; Games</v>
      </c>
      <c r="T1207" t="str">
        <f>VLOOKUP(CleanedData[[#This Row],[Province]],'02_Lookup_Tables'!$D$2:$E$10,2, FALSE)</f>
        <v>Gauteng Region</v>
      </c>
      <c r="U1207" t="str" cm="1">
        <f t="array" ref="U1207">_xlfn.IFS(CleanedData[[#This Row],[Purchase Amount]]&lt;500,"Low",
CleanedData[[#This Row],[Purchase Amount]]&lt;5000,"Medium",
TRUE,"High")</f>
        <v>High</v>
      </c>
      <c r="V1207" t="str">
        <f>TEXT(CleanedData[[#This Row],[Date]],"mmmm")</f>
        <v>September</v>
      </c>
      <c r="W1207" t="str">
        <f>"Q"&amp;ROUNDUP(MONTH(CleanedData[[#This Row],[Date]])/3,0)</f>
        <v>Q3</v>
      </c>
      <c r="X1207" t="str">
        <f>IF(CleanedData[[#This Row],[Purchase Amount]]&gt;=5000,"Yes","No")</f>
        <v>Yes</v>
      </c>
      <c r="Y1207">
        <f>IF(CleanedData[[#This Row],[Recommend]]="Yes",1,0)</f>
        <v>1</v>
      </c>
      <c r="Z1207" s="6">
        <f>CleanedData[[#This Row],[Purchase Amount]]*0.15</f>
        <v>1319.7735</v>
      </c>
      <c r="AA1207" s="6">
        <f>CleanedData[[#This Row],[Purchase Amount]]*1.15</f>
        <v>10118.263499999999</v>
      </c>
    </row>
    <row r="1208" spans="1:27" x14ac:dyDescent="0.3">
      <c r="A1208">
        <v>1423</v>
      </c>
      <c r="B1208" t="s">
        <v>1433</v>
      </c>
      <c r="C1208" s="1">
        <v>45565</v>
      </c>
      <c r="D1208">
        <v>41</v>
      </c>
      <c r="E1208" t="s">
        <v>39</v>
      </c>
      <c r="F1208" t="s">
        <v>77</v>
      </c>
      <c r="G1208" t="s">
        <v>84</v>
      </c>
      <c r="H1208">
        <v>3</v>
      </c>
      <c r="I1208" t="s">
        <v>45</v>
      </c>
      <c r="J1208" t="s">
        <v>54</v>
      </c>
      <c r="K1208" t="s">
        <v>64</v>
      </c>
      <c r="L1208" t="s">
        <v>42</v>
      </c>
      <c r="M1208" t="s">
        <v>88</v>
      </c>
      <c r="N1208" t="s">
        <v>48</v>
      </c>
      <c r="O1208" t="s">
        <v>89</v>
      </c>
      <c r="P1208" t="s">
        <v>49</v>
      </c>
      <c r="Q1208" t="s">
        <v>81</v>
      </c>
      <c r="R1208" s="6">
        <f>_xlfn.XLOOKUP(CleanedData[[#This Row],[Product]],'02_Lookup_Tables'!$A$2:$A$126,'02_Lookup_Tables'!$B$2:$B$126)</f>
        <v>1158.56</v>
      </c>
      <c r="S1208" t="str">
        <f>VLOOKUP(CleanedData[[#This Row],[Product]],'02_Lookup_Tables'!$H$2:$I$126,2,FALSE)</f>
        <v>Toys &amp; Games</v>
      </c>
      <c r="T1208" t="str">
        <f>VLOOKUP(CleanedData[[#This Row],[Province]],'02_Lookup_Tables'!$D$2:$E$10,2, FALSE)</f>
        <v>Central Region</v>
      </c>
      <c r="U1208" t="str" cm="1">
        <f t="array" ref="U1208">_xlfn.IFS(CleanedData[[#This Row],[Purchase Amount]]&lt;500,"Low",
CleanedData[[#This Row],[Purchase Amount]]&lt;5000,"Medium",
TRUE,"High")</f>
        <v>Medium</v>
      </c>
      <c r="V1208" t="str">
        <f>TEXT(CleanedData[[#This Row],[Date]],"mmmm")</f>
        <v>September</v>
      </c>
      <c r="W1208" t="str">
        <f>"Q"&amp;ROUNDUP(MONTH(CleanedData[[#This Row],[Date]])/3,0)</f>
        <v>Q3</v>
      </c>
      <c r="X1208" t="str">
        <f>IF(CleanedData[[#This Row],[Purchase Amount]]&gt;=5000,"Yes","No")</f>
        <v>No</v>
      </c>
      <c r="Y1208">
        <f>IF(CleanedData[[#This Row],[Recommend]]="Yes",1,0)</f>
        <v>1</v>
      </c>
      <c r="Z1208" s="6">
        <f>CleanedData[[#This Row],[Purchase Amount]]*0.15</f>
        <v>173.78399999999999</v>
      </c>
      <c r="AA1208" s="6">
        <f>CleanedData[[#This Row],[Purchase Amount]]*1.15</f>
        <v>1332.3439999999998</v>
      </c>
    </row>
    <row r="1209" spans="1:27" x14ac:dyDescent="0.3">
      <c r="A1209">
        <v>1424</v>
      </c>
      <c r="B1209" t="s">
        <v>1434</v>
      </c>
      <c r="C1209" s="1">
        <v>45499</v>
      </c>
      <c r="D1209">
        <v>70</v>
      </c>
      <c r="E1209" t="s">
        <v>60</v>
      </c>
      <c r="F1209" t="s">
        <v>72</v>
      </c>
      <c r="G1209" t="s">
        <v>345</v>
      </c>
      <c r="H1209">
        <v>1</v>
      </c>
      <c r="I1209" t="s">
        <v>45</v>
      </c>
      <c r="J1209" t="s">
        <v>43</v>
      </c>
      <c r="K1209" t="s">
        <v>64</v>
      </c>
      <c r="L1209" t="s">
        <v>42</v>
      </c>
      <c r="M1209" t="s">
        <v>56</v>
      </c>
      <c r="N1209" t="s">
        <v>80</v>
      </c>
      <c r="O1209" t="s">
        <v>148</v>
      </c>
      <c r="P1209" t="s">
        <v>70</v>
      </c>
      <c r="Q1209" t="s">
        <v>97</v>
      </c>
      <c r="R1209" s="6">
        <f>_xlfn.XLOOKUP(CleanedData[[#This Row],[Product]],'02_Lookup_Tables'!$A$2:$A$126,'02_Lookup_Tables'!$B$2:$B$126)</f>
        <v>574.49</v>
      </c>
      <c r="S1209" t="str">
        <f>VLOOKUP(CleanedData[[#This Row],[Product]],'02_Lookup_Tables'!$H$2:$I$126,2,FALSE)</f>
        <v>Toys &amp; Games</v>
      </c>
      <c r="T1209" t="str">
        <f>VLOOKUP(CleanedData[[#This Row],[Province]],'02_Lookup_Tables'!$D$2:$E$10,2, FALSE)</f>
        <v>Central Region</v>
      </c>
      <c r="U1209" t="str" cm="1">
        <f t="array" ref="U1209">_xlfn.IFS(CleanedData[[#This Row],[Purchase Amount]]&lt;500,"Low",
CleanedData[[#This Row],[Purchase Amount]]&lt;5000,"Medium",
TRUE,"High")</f>
        <v>Medium</v>
      </c>
      <c r="V1209" t="str">
        <f>TEXT(CleanedData[[#This Row],[Date]],"mmmm")</f>
        <v>July</v>
      </c>
      <c r="W1209" t="str">
        <f>"Q"&amp;ROUNDUP(MONTH(CleanedData[[#This Row],[Date]])/3,0)</f>
        <v>Q3</v>
      </c>
      <c r="X1209" t="str">
        <f>IF(CleanedData[[#This Row],[Purchase Amount]]&gt;=5000,"Yes","No")</f>
        <v>No</v>
      </c>
      <c r="Y1209">
        <f>IF(CleanedData[[#This Row],[Recommend]]="Yes",1,0)</f>
        <v>1</v>
      </c>
      <c r="Z1209" s="6">
        <f>CleanedData[[#This Row],[Purchase Amount]]*0.15</f>
        <v>86.173500000000004</v>
      </c>
      <c r="AA1209" s="6">
        <f>CleanedData[[#This Row],[Purchase Amount]]*1.15</f>
        <v>660.6635</v>
      </c>
    </row>
    <row r="1210" spans="1:27" x14ac:dyDescent="0.3">
      <c r="A1210">
        <v>1425</v>
      </c>
      <c r="B1210" t="s">
        <v>1435</v>
      </c>
      <c r="C1210" s="1">
        <v>45345</v>
      </c>
      <c r="D1210">
        <v>34</v>
      </c>
      <c r="E1210" t="s">
        <v>52</v>
      </c>
      <c r="F1210" t="s">
        <v>83</v>
      </c>
      <c r="G1210" t="s">
        <v>210</v>
      </c>
      <c r="H1210">
        <v>3</v>
      </c>
      <c r="I1210" t="s">
        <v>45</v>
      </c>
      <c r="J1210" t="s">
        <v>54</v>
      </c>
      <c r="K1210" t="s">
        <v>44</v>
      </c>
      <c r="L1210" t="s">
        <v>42</v>
      </c>
      <c r="N1210" t="s">
        <v>48</v>
      </c>
      <c r="O1210" t="s">
        <v>134</v>
      </c>
      <c r="P1210" t="s">
        <v>8646</v>
      </c>
      <c r="Q1210" t="s">
        <v>58</v>
      </c>
      <c r="R1210" s="6">
        <f>_xlfn.XLOOKUP(CleanedData[[#This Row],[Product]],'02_Lookup_Tables'!$A$2:$A$126,'02_Lookup_Tables'!$B$2:$B$126)</f>
        <v>13123.97</v>
      </c>
      <c r="S1210" t="str">
        <f>VLOOKUP(CleanedData[[#This Row],[Product]],'02_Lookup_Tables'!$H$2:$I$126,2,FALSE)</f>
        <v>Electronics</v>
      </c>
      <c r="T1210" t="str">
        <f>VLOOKUP(CleanedData[[#This Row],[Province]],'02_Lookup_Tables'!$D$2:$E$10,2, FALSE)</f>
        <v>Western Region</v>
      </c>
      <c r="U1210" t="str" cm="1">
        <f t="array" ref="U1210">_xlfn.IFS(CleanedData[[#This Row],[Purchase Amount]]&lt;500,"Low",
CleanedData[[#This Row],[Purchase Amount]]&lt;5000,"Medium",
TRUE,"High")</f>
        <v>High</v>
      </c>
      <c r="V1210" t="str">
        <f>TEXT(CleanedData[[#This Row],[Date]],"mmmm")</f>
        <v>February</v>
      </c>
      <c r="W1210" t="str">
        <f>"Q"&amp;ROUNDUP(MONTH(CleanedData[[#This Row],[Date]])/3,0)</f>
        <v>Q1</v>
      </c>
      <c r="X1210" t="str">
        <f>IF(CleanedData[[#This Row],[Purchase Amount]]&gt;=5000,"Yes","No")</f>
        <v>Yes</v>
      </c>
      <c r="Y1210">
        <f>IF(CleanedData[[#This Row],[Recommend]]="Yes",1,0)</f>
        <v>1</v>
      </c>
      <c r="Z1210" s="6">
        <f>CleanedData[[#This Row],[Purchase Amount]]*0.15</f>
        <v>1968.5954999999999</v>
      </c>
      <c r="AA1210" s="6">
        <f>CleanedData[[#This Row],[Purchase Amount]]*1.15</f>
        <v>15092.565499999999</v>
      </c>
    </row>
    <row r="1211" spans="1:27" x14ac:dyDescent="0.3">
      <c r="A1211">
        <v>1426</v>
      </c>
      <c r="B1211" t="s">
        <v>1436</v>
      </c>
      <c r="C1211" s="1">
        <v>45858</v>
      </c>
      <c r="D1211">
        <v>58</v>
      </c>
      <c r="E1211" t="s">
        <v>52</v>
      </c>
      <c r="F1211" t="s">
        <v>108</v>
      </c>
      <c r="G1211" t="s">
        <v>338</v>
      </c>
      <c r="H1211">
        <v>3</v>
      </c>
      <c r="I1211" t="s">
        <v>42</v>
      </c>
      <c r="J1211" t="s">
        <v>54</v>
      </c>
      <c r="K1211" t="s">
        <v>55</v>
      </c>
      <c r="L1211" t="s">
        <v>45</v>
      </c>
      <c r="M1211" t="s">
        <v>190</v>
      </c>
      <c r="N1211" t="s">
        <v>48</v>
      </c>
      <c r="O1211" t="s">
        <v>89</v>
      </c>
      <c r="P1211" t="s">
        <v>49</v>
      </c>
      <c r="Q1211" t="s">
        <v>50</v>
      </c>
      <c r="R1211" s="6">
        <f>_xlfn.XLOOKUP(CleanedData[[#This Row],[Product]],'02_Lookup_Tables'!$A$2:$A$126,'02_Lookup_Tables'!$B$2:$B$126)</f>
        <v>5258.73</v>
      </c>
      <c r="S1211" t="str">
        <f>VLOOKUP(CleanedData[[#This Row],[Product]],'02_Lookup_Tables'!$H$2:$I$126,2,FALSE)</f>
        <v>Sports &amp; Outdoors</v>
      </c>
      <c r="T1211" t="str">
        <f>VLOOKUP(CleanedData[[#This Row],[Province]],'02_Lookup_Tables'!$D$2:$E$10,2, FALSE)</f>
        <v>Gauteng Region</v>
      </c>
      <c r="U1211" t="str" cm="1">
        <f t="array" ref="U1211">_xlfn.IFS(CleanedData[[#This Row],[Purchase Amount]]&lt;500,"Low",
CleanedData[[#This Row],[Purchase Amount]]&lt;5000,"Medium",
TRUE,"High")</f>
        <v>High</v>
      </c>
      <c r="V1211" t="str">
        <f>TEXT(CleanedData[[#This Row],[Date]],"mmmm")</f>
        <v>July</v>
      </c>
      <c r="W1211" t="str">
        <f>"Q"&amp;ROUNDUP(MONTH(CleanedData[[#This Row],[Date]])/3,0)</f>
        <v>Q3</v>
      </c>
      <c r="X1211" t="str">
        <f>IF(CleanedData[[#This Row],[Purchase Amount]]&gt;=5000,"Yes","No")</f>
        <v>Yes</v>
      </c>
      <c r="Y1211">
        <f>IF(CleanedData[[#This Row],[Recommend]]="Yes",1,0)</f>
        <v>0</v>
      </c>
      <c r="Z1211" s="6">
        <f>CleanedData[[#This Row],[Purchase Amount]]*0.15</f>
        <v>788.80949999999996</v>
      </c>
      <c r="AA1211" s="6">
        <f>CleanedData[[#This Row],[Purchase Amount]]*1.15</f>
        <v>6047.539499999999</v>
      </c>
    </row>
    <row r="1212" spans="1:27" x14ac:dyDescent="0.3">
      <c r="A1212">
        <v>1427</v>
      </c>
      <c r="B1212" t="s">
        <v>1437</v>
      </c>
      <c r="C1212" s="1">
        <v>45868</v>
      </c>
      <c r="D1212">
        <v>63</v>
      </c>
      <c r="E1212" t="s">
        <v>39</v>
      </c>
      <c r="F1212" t="s">
        <v>83</v>
      </c>
      <c r="G1212" t="s">
        <v>286</v>
      </c>
      <c r="H1212">
        <v>1</v>
      </c>
      <c r="I1212" t="s">
        <v>42</v>
      </c>
      <c r="J1212" t="s">
        <v>63</v>
      </c>
      <c r="K1212" t="s">
        <v>55</v>
      </c>
      <c r="L1212" t="s">
        <v>45</v>
      </c>
      <c r="M1212" t="s">
        <v>236</v>
      </c>
      <c r="N1212" t="s">
        <v>80</v>
      </c>
      <c r="O1212" t="s">
        <v>89</v>
      </c>
      <c r="P1212" t="s">
        <v>49</v>
      </c>
      <c r="Q1212" t="s">
        <v>50</v>
      </c>
      <c r="R1212" s="6">
        <f>_xlfn.XLOOKUP(CleanedData[[#This Row],[Product]],'02_Lookup_Tables'!$A$2:$A$126,'02_Lookup_Tables'!$B$2:$B$126)</f>
        <v>1907.49</v>
      </c>
      <c r="S1212" t="str">
        <f>VLOOKUP(CleanedData[[#This Row],[Product]],'02_Lookup_Tables'!$H$2:$I$126,2,FALSE)</f>
        <v>Accessories</v>
      </c>
      <c r="T1212" t="str">
        <f>VLOOKUP(CleanedData[[#This Row],[Province]],'02_Lookup_Tables'!$D$2:$E$10,2, FALSE)</f>
        <v>Western Region</v>
      </c>
      <c r="U1212" t="str" cm="1">
        <f t="array" ref="U1212">_xlfn.IFS(CleanedData[[#This Row],[Purchase Amount]]&lt;500,"Low",
CleanedData[[#This Row],[Purchase Amount]]&lt;5000,"Medium",
TRUE,"High")</f>
        <v>Medium</v>
      </c>
      <c r="V1212" t="str">
        <f>TEXT(CleanedData[[#This Row],[Date]],"mmmm")</f>
        <v>July</v>
      </c>
      <c r="W1212" t="str">
        <f>"Q"&amp;ROUNDUP(MONTH(CleanedData[[#This Row],[Date]])/3,0)</f>
        <v>Q3</v>
      </c>
      <c r="X1212" t="str">
        <f>IF(CleanedData[[#This Row],[Purchase Amount]]&gt;=5000,"Yes","No")</f>
        <v>No</v>
      </c>
      <c r="Y1212">
        <f>IF(CleanedData[[#This Row],[Recommend]]="Yes",1,0)</f>
        <v>0</v>
      </c>
      <c r="Z1212" s="6">
        <f>CleanedData[[#This Row],[Purchase Amount]]*0.15</f>
        <v>286.12349999999998</v>
      </c>
      <c r="AA1212" s="6">
        <f>CleanedData[[#This Row],[Purchase Amount]]*1.15</f>
        <v>2193.6134999999999</v>
      </c>
    </row>
    <row r="1213" spans="1:27" x14ac:dyDescent="0.3">
      <c r="A1213">
        <v>1429</v>
      </c>
      <c r="B1213" t="s">
        <v>1438</v>
      </c>
      <c r="C1213" s="1">
        <v>45395</v>
      </c>
      <c r="D1213">
        <v>30</v>
      </c>
      <c r="E1213" t="s">
        <v>39</v>
      </c>
      <c r="F1213" t="s">
        <v>77</v>
      </c>
      <c r="G1213" t="s">
        <v>251</v>
      </c>
      <c r="H1213">
        <v>3</v>
      </c>
      <c r="I1213" t="s">
        <v>42</v>
      </c>
      <c r="J1213" t="s">
        <v>63</v>
      </c>
      <c r="K1213" t="s">
        <v>44</v>
      </c>
      <c r="L1213" t="s">
        <v>45</v>
      </c>
      <c r="M1213" t="s">
        <v>196</v>
      </c>
      <c r="N1213" t="s">
        <v>48</v>
      </c>
      <c r="O1213" t="s">
        <v>89</v>
      </c>
      <c r="P1213" t="s">
        <v>49</v>
      </c>
      <c r="Q1213" t="s">
        <v>58</v>
      </c>
      <c r="R1213" s="6">
        <f>_xlfn.XLOOKUP(CleanedData[[#This Row],[Product]],'02_Lookup_Tables'!$A$2:$A$126,'02_Lookup_Tables'!$B$2:$B$126)</f>
        <v>5064</v>
      </c>
      <c r="S1213" t="str">
        <f>VLOOKUP(CleanedData[[#This Row],[Product]],'02_Lookup_Tables'!$H$2:$I$126,2,FALSE)</f>
        <v>Sports &amp; Outdoors</v>
      </c>
      <c r="T1213" t="str">
        <f>VLOOKUP(CleanedData[[#This Row],[Province]],'02_Lookup_Tables'!$D$2:$E$10,2, FALSE)</f>
        <v>Central Region</v>
      </c>
      <c r="U1213" t="str" cm="1">
        <f t="array" ref="U1213">_xlfn.IFS(CleanedData[[#This Row],[Purchase Amount]]&lt;500,"Low",
CleanedData[[#This Row],[Purchase Amount]]&lt;5000,"Medium",
TRUE,"High")</f>
        <v>High</v>
      </c>
      <c r="V1213" t="str">
        <f>TEXT(CleanedData[[#This Row],[Date]],"mmmm")</f>
        <v>April</v>
      </c>
      <c r="W1213" t="str">
        <f>"Q"&amp;ROUNDUP(MONTH(CleanedData[[#This Row],[Date]])/3,0)</f>
        <v>Q2</v>
      </c>
      <c r="X1213" t="str">
        <f>IF(CleanedData[[#This Row],[Purchase Amount]]&gt;=5000,"Yes","No")</f>
        <v>Yes</v>
      </c>
      <c r="Y1213">
        <f>IF(CleanedData[[#This Row],[Recommend]]="Yes",1,0)</f>
        <v>0</v>
      </c>
      <c r="Z1213" s="6">
        <f>CleanedData[[#This Row],[Purchase Amount]]*0.15</f>
        <v>759.6</v>
      </c>
      <c r="AA1213" s="6">
        <f>CleanedData[[#This Row],[Purchase Amount]]*1.15</f>
        <v>5823.5999999999995</v>
      </c>
    </row>
    <row r="1214" spans="1:27" x14ac:dyDescent="0.3">
      <c r="A1214">
        <v>1431</v>
      </c>
      <c r="B1214" t="s">
        <v>1439</v>
      </c>
      <c r="C1214" s="1">
        <v>45327</v>
      </c>
      <c r="D1214">
        <v>23</v>
      </c>
      <c r="E1214" t="s">
        <v>52</v>
      </c>
      <c r="F1214" t="s">
        <v>125</v>
      </c>
      <c r="G1214" t="s">
        <v>111</v>
      </c>
      <c r="H1214">
        <v>3</v>
      </c>
      <c r="I1214" t="s">
        <v>45</v>
      </c>
      <c r="J1214" t="s">
        <v>43</v>
      </c>
      <c r="K1214" t="s">
        <v>55</v>
      </c>
      <c r="L1214" t="s">
        <v>42</v>
      </c>
      <c r="M1214" t="s">
        <v>196</v>
      </c>
      <c r="N1214" t="s">
        <v>48</v>
      </c>
      <c r="O1214" t="s">
        <v>89</v>
      </c>
      <c r="P1214" t="s">
        <v>49</v>
      </c>
      <c r="Q1214" t="s">
        <v>66</v>
      </c>
      <c r="R1214" s="6">
        <f>_xlfn.XLOOKUP(CleanedData[[#This Row],[Product]],'02_Lookup_Tables'!$A$2:$A$126,'02_Lookup_Tables'!$B$2:$B$126)</f>
        <v>3576.97</v>
      </c>
      <c r="S1214" t="str">
        <f>VLOOKUP(CleanedData[[#This Row],[Product]],'02_Lookup_Tables'!$H$2:$I$126,2,FALSE)</f>
        <v>Home Devices</v>
      </c>
      <c r="T1214" t="str">
        <f>VLOOKUP(CleanedData[[#This Row],[Province]],'02_Lookup_Tables'!$D$2:$E$10,2, FALSE)</f>
        <v>Western Region</v>
      </c>
      <c r="U1214" t="str" cm="1">
        <f t="array" ref="U1214">_xlfn.IFS(CleanedData[[#This Row],[Purchase Amount]]&lt;500,"Low",
CleanedData[[#This Row],[Purchase Amount]]&lt;5000,"Medium",
TRUE,"High")</f>
        <v>Medium</v>
      </c>
      <c r="V1214" t="str">
        <f>TEXT(CleanedData[[#This Row],[Date]],"mmmm")</f>
        <v>February</v>
      </c>
      <c r="W1214" t="str">
        <f>"Q"&amp;ROUNDUP(MONTH(CleanedData[[#This Row],[Date]])/3,0)</f>
        <v>Q1</v>
      </c>
      <c r="X1214" t="str">
        <f>IF(CleanedData[[#This Row],[Purchase Amount]]&gt;=5000,"Yes","No")</f>
        <v>No</v>
      </c>
      <c r="Y1214">
        <f>IF(CleanedData[[#This Row],[Recommend]]="Yes",1,0)</f>
        <v>1</v>
      </c>
      <c r="Z1214" s="6">
        <f>CleanedData[[#This Row],[Purchase Amount]]*0.15</f>
        <v>536.54549999999995</v>
      </c>
      <c r="AA1214" s="6">
        <f>CleanedData[[#This Row],[Purchase Amount]]*1.15</f>
        <v>4113.5154999999995</v>
      </c>
    </row>
    <row r="1215" spans="1:27" x14ac:dyDescent="0.3">
      <c r="A1215">
        <v>1433</v>
      </c>
      <c r="B1215" t="s">
        <v>1440</v>
      </c>
      <c r="C1215" s="1">
        <v>45851</v>
      </c>
      <c r="D1215">
        <v>59</v>
      </c>
      <c r="E1215" t="s">
        <v>39</v>
      </c>
      <c r="F1215" t="s">
        <v>61</v>
      </c>
      <c r="G1215" t="s">
        <v>122</v>
      </c>
      <c r="H1215">
        <v>2</v>
      </c>
      <c r="I1215" t="s">
        <v>45</v>
      </c>
      <c r="J1215" t="s">
        <v>74</v>
      </c>
      <c r="K1215" t="s">
        <v>44</v>
      </c>
      <c r="L1215" t="s">
        <v>45</v>
      </c>
      <c r="M1215" t="s">
        <v>136</v>
      </c>
      <c r="N1215" t="s">
        <v>47</v>
      </c>
      <c r="O1215" t="s">
        <v>89</v>
      </c>
      <c r="P1215" t="s">
        <v>49</v>
      </c>
      <c r="Q1215" t="s">
        <v>50</v>
      </c>
      <c r="R1215" s="6">
        <f>_xlfn.XLOOKUP(CleanedData[[#This Row],[Product]],'02_Lookup_Tables'!$A$2:$A$126,'02_Lookup_Tables'!$B$2:$B$126)</f>
        <v>1712.08</v>
      </c>
      <c r="S1215" t="str">
        <f>VLOOKUP(CleanedData[[#This Row],[Product]],'02_Lookup_Tables'!$H$2:$I$126,2,FALSE)</f>
        <v>Home &amp; Living</v>
      </c>
      <c r="T1215" t="str">
        <f>VLOOKUP(CleanedData[[#This Row],[Province]],'02_Lookup_Tables'!$D$2:$E$10,2, FALSE)</f>
        <v>Southern Region</v>
      </c>
      <c r="U1215" t="str" cm="1">
        <f t="array" ref="U1215">_xlfn.IFS(CleanedData[[#This Row],[Purchase Amount]]&lt;500,"Low",
CleanedData[[#This Row],[Purchase Amount]]&lt;5000,"Medium",
TRUE,"High")</f>
        <v>Medium</v>
      </c>
      <c r="V1215" t="str">
        <f>TEXT(CleanedData[[#This Row],[Date]],"mmmm")</f>
        <v>July</v>
      </c>
      <c r="W1215" t="str">
        <f>"Q"&amp;ROUNDUP(MONTH(CleanedData[[#This Row],[Date]])/3,0)</f>
        <v>Q3</v>
      </c>
      <c r="X1215" t="str">
        <f>IF(CleanedData[[#This Row],[Purchase Amount]]&gt;=5000,"Yes","No")</f>
        <v>No</v>
      </c>
      <c r="Y1215">
        <f>IF(CleanedData[[#This Row],[Recommend]]="Yes",1,0)</f>
        <v>1</v>
      </c>
      <c r="Z1215" s="6">
        <f>CleanedData[[#This Row],[Purchase Amount]]*0.15</f>
        <v>256.81199999999995</v>
      </c>
      <c r="AA1215" s="6">
        <f>CleanedData[[#This Row],[Purchase Amount]]*1.15</f>
        <v>1968.8919999999998</v>
      </c>
    </row>
    <row r="1216" spans="1:27" x14ac:dyDescent="0.3">
      <c r="A1216">
        <v>1434</v>
      </c>
      <c r="B1216" t="s">
        <v>1441</v>
      </c>
      <c r="C1216" s="1">
        <v>45926</v>
      </c>
      <c r="D1216">
        <v>18</v>
      </c>
      <c r="E1216" t="s">
        <v>39</v>
      </c>
      <c r="F1216" t="s">
        <v>77</v>
      </c>
      <c r="G1216" t="s">
        <v>95</v>
      </c>
      <c r="H1216">
        <v>4</v>
      </c>
      <c r="I1216" t="s">
        <v>45</v>
      </c>
      <c r="J1216" t="s">
        <v>54</v>
      </c>
      <c r="K1216" t="s">
        <v>64</v>
      </c>
      <c r="L1216" t="s">
        <v>45</v>
      </c>
      <c r="M1216" t="s">
        <v>165</v>
      </c>
      <c r="N1216" t="s">
        <v>96</v>
      </c>
      <c r="O1216" t="s">
        <v>89</v>
      </c>
      <c r="P1216" t="s">
        <v>70</v>
      </c>
      <c r="Q1216" t="s">
        <v>66</v>
      </c>
      <c r="R1216" s="6">
        <f>_xlfn.XLOOKUP(CleanedData[[#This Row],[Product]],'02_Lookup_Tables'!$A$2:$A$126,'02_Lookup_Tables'!$B$2:$B$126)</f>
        <v>5390.8</v>
      </c>
      <c r="S1216" t="str">
        <f>VLOOKUP(CleanedData[[#This Row],[Product]],'02_Lookup_Tables'!$H$2:$I$126,2,FALSE)</f>
        <v>Electronics</v>
      </c>
      <c r="T1216" t="str">
        <f>VLOOKUP(CleanedData[[#This Row],[Province]],'02_Lookup_Tables'!$D$2:$E$10,2, FALSE)</f>
        <v>Central Region</v>
      </c>
      <c r="U1216" t="str" cm="1">
        <f t="array" ref="U1216">_xlfn.IFS(CleanedData[[#This Row],[Purchase Amount]]&lt;500,"Low",
CleanedData[[#This Row],[Purchase Amount]]&lt;5000,"Medium",
TRUE,"High")</f>
        <v>High</v>
      </c>
      <c r="V1216" t="str">
        <f>TEXT(CleanedData[[#This Row],[Date]],"mmmm")</f>
        <v>September</v>
      </c>
      <c r="W1216" t="str">
        <f>"Q"&amp;ROUNDUP(MONTH(CleanedData[[#This Row],[Date]])/3,0)</f>
        <v>Q3</v>
      </c>
      <c r="X1216" t="str">
        <f>IF(CleanedData[[#This Row],[Purchase Amount]]&gt;=5000,"Yes","No")</f>
        <v>Yes</v>
      </c>
      <c r="Y1216">
        <f>IF(CleanedData[[#This Row],[Recommend]]="Yes",1,0)</f>
        <v>1</v>
      </c>
      <c r="Z1216" s="6">
        <f>CleanedData[[#This Row],[Purchase Amount]]*0.15</f>
        <v>808.62</v>
      </c>
      <c r="AA1216" s="6">
        <f>CleanedData[[#This Row],[Purchase Amount]]*1.15</f>
        <v>6199.42</v>
      </c>
    </row>
    <row r="1217" spans="1:27" x14ac:dyDescent="0.3">
      <c r="A1217">
        <v>1435</v>
      </c>
      <c r="B1217" t="s">
        <v>1442</v>
      </c>
      <c r="C1217" s="1">
        <v>45822</v>
      </c>
      <c r="D1217">
        <v>71</v>
      </c>
      <c r="E1217" t="s">
        <v>52</v>
      </c>
      <c r="F1217" t="s">
        <v>125</v>
      </c>
      <c r="G1217" t="s">
        <v>693</v>
      </c>
      <c r="H1217">
        <v>1</v>
      </c>
      <c r="I1217" t="s">
        <v>45</v>
      </c>
      <c r="J1217" t="s">
        <v>54</v>
      </c>
      <c r="K1217" t="s">
        <v>44</v>
      </c>
      <c r="L1217" t="s">
        <v>45</v>
      </c>
      <c r="M1217" t="s">
        <v>165</v>
      </c>
      <c r="N1217" t="s">
        <v>80</v>
      </c>
      <c r="O1217" t="s">
        <v>89</v>
      </c>
      <c r="P1217" t="s">
        <v>49</v>
      </c>
      <c r="Q1217" t="s">
        <v>97</v>
      </c>
      <c r="R1217" s="6">
        <f>_xlfn.XLOOKUP(CleanedData[[#This Row],[Product]],'02_Lookup_Tables'!$A$2:$A$126,'02_Lookup_Tables'!$B$2:$B$126)</f>
        <v>618.72</v>
      </c>
      <c r="S1217" t="str">
        <f>VLOOKUP(CleanedData[[#This Row],[Product]],'02_Lookup_Tables'!$H$2:$I$126,2,FALSE)</f>
        <v>Sports &amp; Outdoors</v>
      </c>
      <c r="T1217" t="str">
        <f>VLOOKUP(CleanedData[[#This Row],[Province]],'02_Lookup_Tables'!$D$2:$E$10,2, FALSE)</f>
        <v>Western Region</v>
      </c>
      <c r="U1217" t="str" cm="1">
        <f t="array" ref="U1217">_xlfn.IFS(CleanedData[[#This Row],[Purchase Amount]]&lt;500,"Low",
CleanedData[[#This Row],[Purchase Amount]]&lt;5000,"Medium",
TRUE,"High")</f>
        <v>Medium</v>
      </c>
      <c r="V1217" t="str">
        <f>TEXT(CleanedData[[#This Row],[Date]],"mmmm")</f>
        <v>June</v>
      </c>
      <c r="W1217" t="str">
        <f>"Q"&amp;ROUNDUP(MONTH(CleanedData[[#This Row],[Date]])/3,0)</f>
        <v>Q2</v>
      </c>
      <c r="X1217" t="str">
        <f>IF(CleanedData[[#This Row],[Purchase Amount]]&gt;=5000,"Yes","No")</f>
        <v>No</v>
      </c>
      <c r="Y1217">
        <f>IF(CleanedData[[#This Row],[Recommend]]="Yes",1,0)</f>
        <v>1</v>
      </c>
      <c r="Z1217" s="6">
        <f>CleanedData[[#This Row],[Purchase Amount]]*0.15</f>
        <v>92.808000000000007</v>
      </c>
      <c r="AA1217" s="6">
        <f>CleanedData[[#This Row],[Purchase Amount]]*1.15</f>
        <v>711.52800000000002</v>
      </c>
    </row>
    <row r="1218" spans="1:27" x14ac:dyDescent="0.3">
      <c r="A1218">
        <v>1437</v>
      </c>
      <c r="B1218" t="s">
        <v>1443</v>
      </c>
      <c r="C1218" s="1">
        <v>45784</v>
      </c>
      <c r="D1218">
        <v>28</v>
      </c>
      <c r="E1218" t="s">
        <v>52</v>
      </c>
      <c r="F1218" t="s">
        <v>130</v>
      </c>
      <c r="G1218" t="s">
        <v>417</v>
      </c>
      <c r="H1218">
        <v>2</v>
      </c>
      <c r="I1218" t="s">
        <v>42</v>
      </c>
      <c r="J1218" t="s">
        <v>69</v>
      </c>
      <c r="K1218" t="s">
        <v>64</v>
      </c>
      <c r="L1218" t="s">
        <v>45</v>
      </c>
      <c r="M1218" t="s">
        <v>231</v>
      </c>
      <c r="N1218" t="s">
        <v>47</v>
      </c>
      <c r="O1218" t="s">
        <v>89</v>
      </c>
      <c r="P1218" t="s">
        <v>49</v>
      </c>
      <c r="Q1218" t="s">
        <v>58</v>
      </c>
      <c r="R1218" s="6">
        <f>_xlfn.XLOOKUP(CleanedData[[#This Row],[Product]],'02_Lookup_Tables'!$A$2:$A$126,'02_Lookup_Tables'!$B$2:$B$126)</f>
        <v>274.49</v>
      </c>
      <c r="S1218" t="str">
        <f>VLOOKUP(CleanedData[[#This Row],[Product]],'02_Lookup_Tables'!$H$2:$I$126,2,FALSE)</f>
        <v>Beauty &amp; Personal Care</v>
      </c>
      <c r="T1218" t="str">
        <f>VLOOKUP(CleanedData[[#This Row],[Province]],'02_Lookup_Tables'!$D$2:$E$10,2, FALSE)</f>
        <v>Eastern Region</v>
      </c>
      <c r="U1218" t="str" cm="1">
        <f t="array" ref="U1218">_xlfn.IFS(CleanedData[[#This Row],[Purchase Amount]]&lt;500,"Low",
CleanedData[[#This Row],[Purchase Amount]]&lt;5000,"Medium",
TRUE,"High")</f>
        <v>Low</v>
      </c>
      <c r="V1218" t="str">
        <f>TEXT(CleanedData[[#This Row],[Date]],"mmmm")</f>
        <v>May</v>
      </c>
      <c r="W1218" t="str">
        <f>"Q"&amp;ROUNDUP(MONTH(CleanedData[[#This Row],[Date]])/3,0)</f>
        <v>Q2</v>
      </c>
      <c r="X1218" t="str">
        <f>IF(CleanedData[[#This Row],[Purchase Amount]]&gt;=5000,"Yes","No")</f>
        <v>No</v>
      </c>
      <c r="Y1218">
        <f>IF(CleanedData[[#This Row],[Recommend]]="Yes",1,0)</f>
        <v>0</v>
      </c>
      <c r="Z1218" s="6">
        <f>CleanedData[[#This Row],[Purchase Amount]]*0.15</f>
        <v>41.173499999999997</v>
      </c>
      <c r="AA1218" s="6">
        <f>CleanedData[[#This Row],[Purchase Amount]]*1.15</f>
        <v>315.6635</v>
      </c>
    </row>
    <row r="1219" spans="1:27" x14ac:dyDescent="0.3">
      <c r="A1219">
        <v>1438</v>
      </c>
      <c r="B1219" t="s">
        <v>1444</v>
      </c>
      <c r="C1219" s="1">
        <v>45609</v>
      </c>
      <c r="D1219">
        <v>47</v>
      </c>
      <c r="E1219" t="s">
        <v>60</v>
      </c>
      <c r="F1219" t="s">
        <v>130</v>
      </c>
      <c r="G1219" t="s">
        <v>223</v>
      </c>
      <c r="H1219">
        <v>4</v>
      </c>
      <c r="I1219" t="s">
        <v>45</v>
      </c>
      <c r="J1219" t="s">
        <v>43</v>
      </c>
      <c r="K1219" t="s">
        <v>44</v>
      </c>
      <c r="L1219" t="s">
        <v>45</v>
      </c>
      <c r="M1219" t="s">
        <v>65</v>
      </c>
      <c r="N1219" t="s">
        <v>96</v>
      </c>
      <c r="O1219" t="s">
        <v>89</v>
      </c>
      <c r="P1219" t="s">
        <v>70</v>
      </c>
      <c r="Q1219" t="s">
        <v>93</v>
      </c>
      <c r="R1219" s="6">
        <f>_xlfn.XLOOKUP(CleanedData[[#This Row],[Product]],'02_Lookup_Tables'!$A$2:$A$126,'02_Lookup_Tables'!$B$2:$B$126)</f>
        <v>209.53</v>
      </c>
      <c r="S1219" t="str">
        <f>VLOOKUP(CleanedData[[#This Row],[Product]],'02_Lookup_Tables'!$H$2:$I$126,2,FALSE)</f>
        <v>Food</v>
      </c>
      <c r="T1219" t="str">
        <f>VLOOKUP(CleanedData[[#This Row],[Province]],'02_Lookup_Tables'!$D$2:$E$10,2, FALSE)</f>
        <v>Eastern Region</v>
      </c>
      <c r="U1219" t="str" cm="1">
        <f t="array" ref="U1219">_xlfn.IFS(CleanedData[[#This Row],[Purchase Amount]]&lt;500,"Low",
CleanedData[[#This Row],[Purchase Amount]]&lt;5000,"Medium",
TRUE,"High")</f>
        <v>Low</v>
      </c>
      <c r="V1219" t="str">
        <f>TEXT(CleanedData[[#This Row],[Date]],"mmmm")</f>
        <v>November</v>
      </c>
      <c r="W1219" t="str">
        <f>"Q"&amp;ROUNDUP(MONTH(CleanedData[[#This Row],[Date]])/3,0)</f>
        <v>Q4</v>
      </c>
      <c r="X1219" t="str">
        <f>IF(CleanedData[[#This Row],[Purchase Amount]]&gt;=5000,"Yes","No")</f>
        <v>No</v>
      </c>
      <c r="Y1219">
        <f>IF(CleanedData[[#This Row],[Recommend]]="Yes",1,0)</f>
        <v>1</v>
      </c>
      <c r="Z1219" s="6">
        <f>CleanedData[[#This Row],[Purchase Amount]]*0.15</f>
        <v>31.429499999999997</v>
      </c>
      <c r="AA1219" s="6">
        <f>CleanedData[[#This Row],[Purchase Amount]]*1.15</f>
        <v>240.95949999999999</v>
      </c>
    </row>
    <row r="1220" spans="1:27" x14ac:dyDescent="0.3">
      <c r="A1220">
        <v>1441</v>
      </c>
      <c r="B1220" t="s">
        <v>1445</v>
      </c>
      <c r="C1220" s="1">
        <v>45777</v>
      </c>
      <c r="D1220">
        <v>55</v>
      </c>
      <c r="E1220" t="s">
        <v>39</v>
      </c>
      <c r="F1220" t="s">
        <v>72</v>
      </c>
      <c r="G1220" t="s">
        <v>109</v>
      </c>
      <c r="H1220">
        <v>4</v>
      </c>
      <c r="I1220" t="s">
        <v>45</v>
      </c>
      <c r="J1220" t="s">
        <v>43</v>
      </c>
      <c r="K1220" t="s">
        <v>55</v>
      </c>
      <c r="L1220" t="s">
        <v>42</v>
      </c>
      <c r="M1220" t="s">
        <v>156</v>
      </c>
      <c r="N1220" t="s">
        <v>96</v>
      </c>
      <c r="O1220" t="s">
        <v>148</v>
      </c>
      <c r="P1220" t="s">
        <v>49</v>
      </c>
      <c r="Q1220" t="s">
        <v>50</v>
      </c>
      <c r="R1220" s="6">
        <f>_xlfn.XLOOKUP(CleanedData[[#This Row],[Product]],'02_Lookup_Tables'!$A$2:$A$126,'02_Lookup_Tables'!$B$2:$B$126)</f>
        <v>228.08</v>
      </c>
      <c r="S1220" t="str">
        <f>VLOOKUP(CleanedData[[#This Row],[Product]],'02_Lookup_Tables'!$H$2:$I$126,2,FALSE)</f>
        <v>Apparel</v>
      </c>
      <c r="T1220" t="str">
        <f>VLOOKUP(CleanedData[[#This Row],[Province]],'02_Lookup_Tables'!$D$2:$E$10,2, FALSE)</f>
        <v>Central Region</v>
      </c>
      <c r="U1220" t="str" cm="1">
        <f t="array" ref="U1220">_xlfn.IFS(CleanedData[[#This Row],[Purchase Amount]]&lt;500,"Low",
CleanedData[[#This Row],[Purchase Amount]]&lt;5000,"Medium",
TRUE,"High")</f>
        <v>Low</v>
      </c>
      <c r="V1220" t="str">
        <f>TEXT(CleanedData[[#This Row],[Date]],"mmmm")</f>
        <v>April</v>
      </c>
      <c r="W1220" t="str">
        <f>"Q"&amp;ROUNDUP(MONTH(CleanedData[[#This Row],[Date]])/3,0)</f>
        <v>Q2</v>
      </c>
      <c r="X1220" t="str">
        <f>IF(CleanedData[[#This Row],[Purchase Amount]]&gt;=5000,"Yes","No")</f>
        <v>No</v>
      </c>
      <c r="Y1220">
        <f>IF(CleanedData[[#This Row],[Recommend]]="Yes",1,0)</f>
        <v>1</v>
      </c>
      <c r="Z1220" s="6">
        <f>CleanedData[[#This Row],[Purchase Amount]]*0.15</f>
        <v>34.212000000000003</v>
      </c>
      <c r="AA1220" s="6">
        <f>CleanedData[[#This Row],[Purchase Amount]]*1.15</f>
        <v>262.29199999999997</v>
      </c>
    </row>
    <row r="1221" spans="1:27" x14ac:dyDescent="0.3">
      <c r="A1221">
        <v>1442</v>
      </c>
      <c r="B1221" t="s">
        <v>1446</v>
      </c>
      <c r="C1221" s="1">
        <v>45639</v>
      </c>
      <c r="D1221">
        <v>76</v>
      </c>
      <c r="E1221" t="s">
        <v>60</v>
      </c>
      <c r="F1221" t="s">
        <v>108</v>
      </c>
      <c r="G1221" t="s">
        <v>146</v>
      </c>
      <c r="H1221">
        <v>3</v>
      </c>
      <c r="I1221" t="s">
        <v>45</v>
      </c>
      <c r="J1221" t="s">
        <v>43</v>
      </c>
      <c r="K1221" t="s">
        <v>64</v>
      </c>
      <c r="L1221" t="s">
        <v>45</v>
      </c>
      <c r="M1221" t="s">
        <v>165</v>
      </c>
      <c r="N1221" t="s">
        <v>48</v>
      </c>
      <c r="O1221" t="s">
        <v>89</v>
      </c>
      <c r="P1221" t="s">
        <v>49</v>
      </c>
      <c r="Q1221" t="s">
        <v>97</v>
      </c>
      <c r="R1221" s="6">
        <f>_xlfn.XLOOKUP(CleanedData[[#This Row],[Product]],'02_Lookup_Tables'!$A$2:$A$126,'02_Lookup_Tables'!$B$2:$B$126)</f>
        <v>27815.439999999999</v>
      </c>
      <c r="S1221" t="str">
        <f>VLOOKUP(CleanedData[[#This Row],[Product]],'02_Lookup_Tables'!$H$2:$I$126,2,FALSE)</f>
        <v>Electronics</v>
      </c>
      <c r="T1221" t="str">
        <f>VLOOKUP(CleanedData[[#This Row],[Province]],'02_Lookup_Tables'!$D$2:$E$10,2, FALSE)</f>
        <v>Gauteng Region</v>
      </c>
      <c r="U1221" t="str" cm="1">
        <f t="array" ref="U1221">_xlfn.IFS(CleanedData[[#This Row],[Purchase Amount]]&lt;500,"Low",
CleanedData[[#This Row],[Purchase Amount]]&lt;5000,"Medium",
TRUE,"High")</f>
        <v>High</v>
      </c>
      <c r="V1221" t="str">
        <f>TEXT(CleanedData[[#This Row],[Date]],"mmmm")</f>
        <v>December</v>
      </c>
      <c r="W1221" t="str">
        <f>"Q"&amp;ROUNDUP(MONTH(CleanedData[[#This Row],[Date]])/3,0)</f>
        <v>Q4</v>
      </c>
      <c r="X1221" t="str">
        <f>IF(CleanedData[[#This Row],[Purchase Amount]]&gt;=5000,"Yes","No")</f>
        <v>Yes</v>
      </c>
      <c r="Y1221">
        <f>IF(CleanedData[[#This Row],[Recommend]]="Yes",1,0)</f>
        <v>1</v>
      </c>
      <c r="Z1221" s="6">
        <f>CleanedData[[#This Row],[Purchase Amount]]*0.15</f>
        <v>4172.3159999999998</v>
      </c>
      <c r="AA1221" s="6">
        <f>CleanedData[[#This Row],[Purchase Amount]]*1.15</f>
        <v>31987.755999999998</v>
      </c>
    </row>
    <row r="1222" spans="1:27" x14ac:dyDescent="0.3">
      <c r="A1222">
        <v>1444</v>
      </c>
      <c r="B1222" t="s">
        <v>1447</v>
      </c>
      <c r="C1222" s="1">
        <v>45969</v>
      </c>
      <c r="D1222">
        <v>21</v>
      </c>
      <c r="E1222" t="s">
        <v>60</v>
      </c>
      <c r="F1222" t="s">
        <v>61</v>
      </c>
      <c r="G1222" t="s">
        <v>207</v>
      </c>
      <c r="H1222">
        <v>2</v>
      </c>
      <c r="I1222" t="s">
        <v>45</v>
      </c>
      <c r="J1222" t="s">
        <v>54</v>
      </c>
      <c r="K1222" t="s">
        <v>44</v>
      </c>
      <c r="L1222" t="s">
        <v>45</v>
      </c>
      <c r="M1222" t="s">
        <v>175</v>
      </c>
      <c r="N1222" t="s">
        <v>47</v>
      </c>
      <c r="O1222" t="s">
        <v>89</v>
      </c>
      <c r="P1222" t="s">
        <v>49</v>
      </c>
      <c r="Q1222" t="s">
        <v>66</v>
      </c>
      <c r="R1222" s="6">
        <f>_xlfn.XLOOKUP(CleanedData[[#This Row],[Product]],'02_Lookup_Tables'!$A$2:$A$126,'02_Lookup_Tables'!$B$2:$B$126)</f>
        <v>3755.73</v>
      </c>
      <c r="S1222" t="str">
        <f>VLOOKUP(CleanedData[[#This Row],[Product]],'02_Lookup_Tables'!$H$2:$I$126,2,FALSE)</f>
        <v>Sports &amp; Outdoors</v>
      </c>
      <c r="T1222" t="str">
        <f>VLOOKUP(CleanedData[[#This Row],[Province]],'02_Lookup_Tables'!$D$2:$E$10,2, FALSE)</f>
        <v>Southern Region</v>
      </c>
      <c r="U1222" t="str" cm="1">
        <f t="array" ref="U1222">_xlfn.IFS(CleanedData[[#This Row],[Purchase Amount]]&lt;500,"Low",
CleanedData[[#This Row],[Purchase Amount]]&lt;5000,"Medium",
TRUE,"High")</f>
        <v>Medium</v>
      </c>
      <c r="V1222" t="str">
        <f>TEXT(CleanedData[[#This Row],[Date]],"mmmm")</f>
        <v>November</v>
      </c>
      <c r="W1222" t="str">
        <f>"Q"&amp;ROUNDUP(MONTH(CleanedData[[#This Row],[Date]])/3,0)</f>
        <v>Q4</v>
      </c>
      <c r="X1222" t="str">
        <f>IF(CleanedData[[#This Row],[Purchase Amount]]&gt;=5000,"Yes","No")</f>
        <v>No</v>
      </c>
      <c r="Y1222">
        <f>IF(CleanedData[[#This Row],[Recommend]]="Yes",1,0)</f>
        <v>1</v>
      </c>
      <c r="Z1222" s="6">
        <f>CleanedData[[#This Row],[Purchase Amount]]*0.15</f>
        <v>563.35950000000003</v>
      </c>
      <c r="AA1222" s="6">
        <f>CleanedData[[#This Row],[Purchase Amount]]*1.15</f>
        <v>4319.0895</v>
      </c>
    </row>
    <row r="1223" spans="1:27" x14ac:dyDescent="0.3">
      <c r="A1223">
        <v>1445</v>
      </c>
      <c r="B1223" t="s">
        <v>1448</v>
      </c>
      <c r="C1223" s="1">
        <v>45930</v>
      </c>
      <c r="D1223">
        <v>41</v>
      </c>
      <c r="E1223" t="s">
        <v>52</v>
      </c>
      <c r="F1223" t="s">
        <v>83</v>
      </c>
      <c r="G1223" t="s">
        <v>546</v>
      </c>
      <c r="H1223">
        <v>2</v>
      </c>
      <c r="I1223" t="s">
        <v>42</v>
      </c>
      <c r="J1223" t="s">
        <v>54</v>
      </c>
      <c r="K1223" t="s">
        <v>44</v>
      </c>
      <c r="L1223" t="s">
        <v>45</v>
      </c>
      <c r="M1223" t="s">
        <v>136</v>
      </c>
      <c r="N1223" t="s">
        <v>47</v>
      </c>
      <c r="O1223" t="s">
        <v>89</v>
      </c>
      <c r="P1223" t="s">
        <v>49</v>
      </c>
      <c r="Q1223" t="s">
        <v>81</v>
      </c>
      <c r="R1223" s="6">
        <f>_xlfn.XLOOKUP(CleanedData[[#This Row],[Product]],'02_Lookup_Tables'!$A$2:$A$126,'02_Lookup_Tables'!$B$2:$B$126)</f>
        <v>1369.39</v>
      </c>
      <c r="S1223" t="str">
        <f>VLOOKUP(CleanedData[[#This Row],[Product]],'02_Lookup_Tables'!$H$2:$I$126,2,FALSE)</f>
        <v>Toys &amp; Games</v>
      </c>
      <c r="T1223" t="str">
        <f>VLOOKUP(CleanedData[[#This Row],[Province]],'02_Lookup_Tables'!$D$2:$E$10,2, FALSE)</f>
        <v>Western Region</v>
      </c>
      <c r="U1223" t="str" cm="1">
        <f t="array" ref="U1223">_xlfn.IFS(CleanedData[[#This Row],[Purchase Amount]]&lt;500,"Low",
CleanedData[[#This Row],[Purchase Amount]]&lt;5000,"Medium",
TRUE,"High")</f>
        <v>Medium</v>
      </c>
      <c r="V1223" t="str">
        <f>TEXT(CleanedData[[#This Row],[Date]],"mmmm")</f>
        <v>September</v>
      </c>
      <c r="W1223" t="str">
        <f>"Q"&amp;ROUNDUP(MONTH(CleanedData[[#This Row],[Date]])/3,0)</f>
        <v>Q3</v>
      </c>
      <c r="X1223" t="str">
        <f>IF(CleanedData[[#This Row],[Purchase Amount]]&gt;=5000,"Yes","No")</f>
        <v>No</v>
      </c>
      <c r="Y1223">
        <f>IF(CleanedData[[#This Row],[Recommend]]="Yes",1,0)</f>
        <v>0</v>
      </c>
      <c r="Z1223" s="6">
        <f>CleanedData[[#This Row],[Purchase Amount]]*0.15</f>
        <v>205.4085</v>
      </c>
      <c r="AA1223" s="6">
        <f>CleanedData[[#This Row],[Purchase Amount]]*1.15</f>
        <v>1574.7985000000001</v>
      </c>
    </row>
    <row r="1224" spans="1:27" x14ac:dyDescent="0.3">
      <c r="A1224">
        <v>1446</v>
      </c>
      <c r="B1224" t="s">
        <v>1449</v>
      </c>
      <c r="C1224" s="1">
        <v>45964</v>
      </c>
      <c r="D1224">
        <v>59</v>
      </c>
      <c r="E1224" t="s">
        <v>52</v>
      </c>
      <c r="F1224" t="s">
        <v>77</v>
      </c>
      <c r="G1224" t="s">
        <v>198</v>
      </c>
      <c r="H1224">
        <v>3</v>
      </c>
      <c r="I1224" t="s">
        <v>45</v>
      </c>
      <c r="J1224" t="s">
        <v>63</v>
      </c>
      <c r="K1224" t="s">
        <v>55</v>
      </c>
      <c r="L1224" t="s">
        <v>45</v>
      </c>
      <c r="M1224" t="s">
        <v>100</v>
      </c>
      <c r="N1224" t="s">
        <v>48</v>
      </c>
      <c r="O1224" t="s">
        <v>48</v>
      </c>
      <c r="P1224" t="s">
        <v>70</v>
      </c>
      <c r="Q1224" t="s">
        <v>50</v>
      </c>
      <c r="R1224" s="6">
        <f>_xlfn.XLOOKUP(CleanedData[[#This Row],[Product]],'02_Lookup_Tables'!$A$2:$A$126,'02_Lookup_Tables'!$B$2:$B$126)</f>
        <v>2099.4</v>
      </c>
      <c r="S1224" t="str">
        <f>VLOOKUP(CleanedData[[#This Row],[Product]],'02_Lookup_Tables'!$H$2:$I$126,2,FALSE)</f>
        <v>Sports &amp; Outdoors</v>
      </c>
      <c r="T1224" t="str">
        <f>VLOOKUP(CleanedData[[#This Row],[Province]],'02_Lookup_Tables'!$D$2:$E$10,2, FALSE)</f>
        <v>Central Region</v>
      </c>
      <c r="U1224" t="str" cm="1">
        <f t="array" ref="U1224">_xlfn.IFS(CleanedData[[#This Row],[Purchase Amount]]&lt;500,"Low",
CleanedData[[#This Row],[Purchase Amount]]&lt;5000,"Medium",
TRUE,"High")</f>
        <v>Medium</v>
      </c>
      <c r="V1224" t="str">
        <f>TEXT(CleanedData[[#This Row],[Date]],"mmmm")</f>
        <v>November</v>
      </c>
      <c r="W1224" t="str">
        <f>"Q"&amp;ROUNDUP(MONTH(CleanedData[[#This Row],[Date]])/3,0)</f>
        <v>Q4</v>
      </c>
      <c r="X1224" t="str">
        <f>IF(CleanedData[[#This Row],[Purchase Amount]]&gt;=5000,"Yes","No")</f>
        <v>No</v>
      </c>
      <c r="Y1224">
        <f>IF(CleanedData[[#This Row],[Recommend]]="Yes",1,0)</f>
        <v>1</v>
      </c>
      <c r="Z1224" s="6">
        <f>CleanedData[[#This Row],[Purchase Amount]]*0.15</f>
        <v>314.91000000000003</v>
      </c>
      <c r="AA1224" s="6">
        <f>CleanedData[[#This Row],[Purchase Amount]]*1.15</f>
        <v>2414.31</v>
      </c>
    </row>
    <row r="1225" spans="1:27" x14ac:dyDescent="0.3">
      <c r="A1225">
        <v>1449</v>
      </c>
      <c r="B1225" t="s">
        <v>1450</v>
      </c>
      <c r="C1225" s="1">
        <v>46019</v>
      </c>
      <c r="D1225">
        <v>67</v>
      </c>
      <c r="E1225" t="s">
        <v>52</v>
      </c>
      <c r="F1225" t="s">
        <v>77</v>
      </c>
      <c r="G1225" t="s">
        <v>91</v>
      </c>
      <c r="H1225">
        <v>5</v>
      </c>
      <c r="I1225" t="s">
        <v>42</v>
      </c>
      <c r="J1225" t="s">
        <v>74</v>
      </c>
      <c r="K1225" t="s">
        <v>64</v>
      </c>
      <c r="L1225" t="s">
        <v>42</v>
      </c>
      <c r="M1225" t="s">
        <v>88</v>
      </c>
      <c r="N1225" t="s">
        <v>57</v>
      </c>
      <c r="O1225" t="s">
        <v>89</v>
      </c>
      <c r="P1225" t="s">
        <v>70</v>
      </c>
      <c r="Q1225" t="s">
        <v>97</v>
      </c>
      <c r="R1225" s="6">
        <f>_xlfn.XLOOKUP(CleanedData[[#This Row],[Product]],'02_Lookup_Tables'!$A$2:$A$126,'02_Lookup_Tables'!$B$2:$B$126)</f>
        <v>1370.56</v>
      </c>
      <c r="S1225" t="str">
        <f>VLOOKUP(CleanedData[[#This Row],[Product]],'02_Lookup_Tables'!$H$2:$I$126,2,FALSE)</f>
        <v>Electronics</v>
      </c>
      <c r="T1225" t="str">
        <f>VLOOKUP(CleanedData[[#This Row],[Province]],'02_Lookup_Tables'!$D$2:$E$10,2, FALSE)</f>
        <v>Central Region</v>
      </c>
      <c r="U1225" t="str" cm="1">
        <f t="array" ref="U1225">_xlfn.IFS(CleanedData[[#This Row],[Purchase Amount]]&lt;500,"Low",
CleanedData[[#This Row],[Purchase Amount]]&lt;5000,"Medium",
TRUE,"High")</f>
        <v>Medium</v>
      </c>
      <c r="V1225" t="str">
        <f>TEXT(CleanedData[[#This Row],[Date]],"mmmm")</f>
        <v>December</v>
      </c>
      <c r="W1225" t="str">
        <f>"Q"&amp;ROUNDUP(MONTH(CleanedData[[#This Row],[Date]])/3,0)</f>
        <v>Q4</v>
      </c>
      <c r="X1225" t="str">
        <f>IF(CleanedData[[#This Row],[Purchase Amount]]&gt;=5000,"Yes","No")</f>
        <v>No</v>
      </c>
      <c r="Y1225">
        <f>IF(CleanedData[[#This Row],[Recommend]]="Yes",1,0)</f>
        <v>0</v>
      </c>
      <c r="Z1225" s="6">
        <f>CleanedData[[#This Row],[Purchase Amount]]*0.15</f>
        <v>205.58399999999997</v>
      </c>
      <c r="AA1225" s="6">
        <f>CleanedData[[#This Row],[Purchase Amount]]*1.15</f>
        <v>1576.1439999999998</v>
      </c>
    </row>
    <row r="1226" spans="1:27" x14ac:dyDescent="0.3">
      <c r="A1226">
        <v>1450</v>
      </c>
      <c r="B1226" t="s">
        <v>1451</v>
      </c>
      <c r="C1226" s="1">
        <v>45326</v>
      </c>
      <c r="D1226">
        <v>53</v>
      </c>
      <c r="E1226" t="s">
        <v>39</v>
      </c>
      <c r="F1226" t="s">
        <v>83</v>
      </c>
      <c r="G1226" t="s">
        <v>205</v>
      </c>
      <c r="H1226">
        <v>1</v>
      </c>
      <c r="I1226" t="s">
        <v>42</v>
      </c>
      <c r="J1226" t="s">
        <v>74</v>
      </c>
      <c r="K1226" t="s">
        <v>44</v>
      </c>
      <c r="L1226" t="s">
        <v>42</v>
      </c>
      <c r="M1226" t="s">
        <v>231</v>
      </c>
      <c r="N1226" t="s">
        <v>80</v>
      </c>
      <c r="O1226" t="s">
        <v>89</v>
      </c>
      <c r="P1226" t="s">
        <v>49</v>
      </c>
      <c r="Q1226" t="s">
        <v>93</v>
      </c>
      <c r="R1226" s="6">
        <f>_xlfn.XLOOKUP(CleanedData[[#This Row],[Product]],'02_Lookup_Tables'!$A$2:$A$126,'02_Lookup_Tables'!$B$2:$B$126)</f>
        <v>139.72999999999999</v>
      </c>
      <c r="S1226" t="str">
        <f>VLOOKUP(CleanedData[[#This Row],[Product]],'02_Lookup_Tables'!$H$2:$I$126,2,FALSE)</f>
        <v>Beauty &amp; Personal Care</v>
      </c>
      <c r="T1226" t="str">
        <f>VLOOKUP(CleanedData[[#This Row],[Province]],'02_Lookup_Tables'!$D$2:$E$10,2, FALSE)</f>
        <v>Western Region</v>
      </c>
      <c r="U1226" t="str" cm="1">
        <f t="array" ref="U1226">_xlfn.IFS(CleanedData[[#This Row],[Purchase Amount]]&lt;500,"Low",
CleanedData[[#This Row],[Purchase Amount]]&lt;5000,"Medium",
TRUE,"High")</f>
        <v>Low</v>
      </c>
      <c r="V1226" t="str">
        <f>TEXT(CleanedData[[#This Row],[Date]],"mmmm")</f>
        <v>February</v>
      </c>
      <c r="W1226" t="str">
        <f>"Q"&amp;ROUNDUP(MONTH(CleanedData[[#This Row],[Date]])/3,0)</f>
        <v>Q1</v>
      </c>
      <c r="X1226" t="str">
        <f>IF(CleanedData[[#This Row],[Purchase Amount]]&gt;=5000,"Yes","No")</f>
        <v>No</v>
      </c>
      <c r="Y1226">
        <f>IF(CleanedData[[#This Row],[Recommend]]="Yes",1,0)</f>
        <v>0</v>
      </c>
      <c r="Z1226" s="6">
        <f>CleanedData[[#This Row],[Purchase Amount]]*0.15</f>
        <v>20.959499999999998</v>
      </c>
      <c r="AA1226" s="6">
        <f>CleanedData[[#This Row],[Purchase Amount]]*1.15</f>
        <v>160.68949999999998</v>
      </c>
    </row>
    <row r="1227" spans="1:27" x14ac:dyDescent="0.3">
      <c r="A1227">
        <v>1451</v>
      </c>
      <c r="B1227" t="s">
        <v>1452</v>
      </c>
      <c r="C1227" s="1">
        <v>45386</v>
      </c>
      <c r="D1227">
        <v>24</v>
      </c>
      <c r="E1227" t="s">
        <v>39</v>
      </c>
      <c r="F1227" t="s">
        <v>40</v>
      </c>
      <c r="G1227" t="s">
        <v>282</v>
      </c>
      <c r="H1227">
        <v>2</v>
      </c>
      <c r="I1227" t="s">
        <v>42</v>
      </c>
      <c r="J1227" t="s">
        <v>63</v>
      </c>
      <c r="K1227" t="s">
        <v>55</v>
      </c>
      <c r="L1227" t="s">
        <v>42</v>
      </c>
      <c r="M1227" t="s">
        <v>123</v>
      </c>
      <c r="N1227" t="s">
        <v>47</v>
      </c>
      <c r="O1227" t="s">
        <v>89</v>
      </c>
      <c r="P1227" t="s">
        <v>49</v>
      </c>
      <c r="Q1227" t="s">
        <v>66</v>
      </c>
      <c r="R1227" s="6">
        <f>_xlfn.XLOOKUP(CleanedData[[#This Row],[Product]],'02_Lookup_Tables'!$A$2:$A$126,'02_Lookup_Tables'!$B$2:$B$126)</f>
        <v>1859.13</v>
      </c>
      <c r="S1227" t="str">
        <f>VLOOKUP(CleanedData[[#This Row],[Product]],'02_Lookup_Tables'!$H$2:$I$126,2,FALSE)</f>
        <v>Home Devices</v>
      </c>
      <c r="T1227" t="str">
        <f>VLOOKUP(CleanedData[[#This Row],[Province]],'02_Lookup_Tables'!$D$2:$E$10,2, FALSE)</f>
        <v>Northern Region</v>
      </c>
      <c r="U1227" t="str" cm="1">
        <f t="array" ref="U1227">_xlfn.IFS(CleanedData[[#This Row],[Purchase Amount]]&lt;500,"Low",
CleanedData[[#This Row],[Purchase Amount]]&lt;5000,"Medium",
TRUE,"High")</f>
        <v>Medium</v>
      </c>
      <c r="V1227" t="str">
        <f>TEXT(CleanedData[[#This Row],[Date]],"mmmm")</f>
        <v>April</v>
      </c>
      <c r="W1227" t="str">
        <f>"Q"&amp;ROUNDUP(MONTH(CleanedData[[#This Row],[Date]])/3,0)</f>
        <v>Q2</v>
      </c>
      <c r="X1227" t="str">
        <f>IF(CleanedData[[#This Row],[Purchase Amount]]&gt;=5000,"Yes","No")</f>
        <v>No</v>
      </c>
      <c r="Y1227">
        <f>IF(CleanedData[[#This Row],[Recommend]]="Yes",1,0)</f>
        <v>0</v>
      </c>
      <c r="Z1227" s="6">
        <f>CleanedData[[#This Row],[Purchase Amount]]*0.15</f>
        <v>278.86950000000002</v>
      </c>
      <c r="AA1227" s="6">
        <f>CleanedData[[#This Row],[Purchase Amount]]*1.15</f>
        <v>2137.9994999999999</v>
      </c>
    </row>
    <row r="1228" spans="1:27" x14ac:dyDescent="0.3">
      <c r="A1228">
        <v>1452</v>
      </c>
      <c r="B1228" t="s">
        <v>1453</v>
      </c>
      <c r="C1228" s="1">
        <v>45644</v>
      </c>
      <c r="D1228">
        <v>74</v>
      </c>
      <c r="E1228" t="s">
        <v>52</v>
      </c>
      <c r="F1228" t="s">
        <v>108</v>
      </c>
      <c r="G1228" t="s">
        <v>246</v>
      </c>
      <c r="H1228">
        <v>5</v>
      </c>
      <c r="I1228" t="s">
        <v>45</v>
      </c>
      <c r="J1228" t="s">
        <v>54</v>
      </c>
      <c r="K1228" t="s">
        <v>55</v>
      </c>
      <c r="L1228" t="s">
        <v>42</v>
      </c>
      <c r="M1228" t="s">
        <v>112</v>
      </c>
      <c r="N1228" t="s">
        <v>57</v>
      </c>
      <c r="O1228" t="s">
        <v>48</v>
      </c>
      <c r="P1228" t="s">
        <v>49</v>
      </c>
      <c r="Q1228" t="s">
        <v>97</v>
      </c>
      <c r="R1228" s="6">
        <f>_xlfn.XLOOKUP(CleanedData[[#This Row],[Product]],'02_Lookup_Tables'!$A$2:$A$126,'02_Lookup_Tables'!$B$2:$B$126)</f>
        <v>2603.98</v>
      </c>
      <c r="S1228" t="str">
        <f>VLOOKUP(CleanedData[[#This Row],[Product]],'02_Lookup_Tables'!$H$2:$I$126,2,FALSE)</f>
        <v>Accessories</v>
      </c>
      <c r="T1228" t="str">
        <f>VLOOKUP(CleanedData[[#This Row],[Province]],'02_Lookup_Tables'!$D$2:$E$10,2, FALSE)</f>
        <v>Gauteng Region</v>
      </c>
      <c r="U1228" t="str" cm="1">
        <f t="array" ref="U1228">_xlfn.IFS(CleanedData[[#This Row],[Purchase Amount]]&lt;500,"Low",
CleanedData[[#This Row],[Purchase Amount]]&lt;5000,"Medium",
TRUE,"High")</f>
        <v>Medium</v>
      </c>
      <c r="V1228" t="str">
        <f>TEXT(CleanedData[[#This Row],[Date]],"mmmm")</f>
        <v>December</v>
      </c>
      <c r="W1228" t="str">
        <f>"Q"&amp;ROUNDUP(MONTH(CleanedData[[#This Row],[Date]])/3,0)</f>
        <v>Q4</v>
      </c>
      <c r="X1228" t="str">
        <f>IF(CleanedData[[#This Row],[Purchase Amount]]&gt;=5000,"Yes","No")</f>
        <v>No</v>
      </c>
      <c r="Y1228">
        <f>IF(CleanedData[[#This Row],[Recommend]]="Yes",1,0)</f>
        <v>1</v>
      </c>
      <c r="Z1228" s="6">
        <f>CleanedData[[#This Row],[Purchase Amount]]*0.15</f>
        <v>390.59699999999998</v>
      </c>
      <c r="AA1228" s="6">
        <f>CleanedData[[#This Row],[Purchase Amount]]*1.15</f>
        <v>2994.5769999999998</v>
      </c>
    </row>
    <row r="1229" spans="1:27" x14ac:dyDescent="0.3">
      <c r="A1229">
        <v>1454</v>
      </c>
      <c r="B1229" t="s">
        <v>1454</v>
      </c>
      <c r="C1229" s="1">
        <v>45554</v>
      </c>
      <c r="D1229">
        <v>77</v>
      </c>
      <c r="E1229" t="s">
        <v>39</v>
      </c>
      <c r="F1229" t="s">
        <v>72</v>
      </c>
      <c r="G1229" t="s">
        <v>419</v>
      </c>
      <c r="H1229">
        <v>5</v>
      </c>
      <c r="I1229" t="s">
        <v>42</v>
      </c>
      <c r="J1229" t="s">
        <v>74</v>
      </c>
      <c r="K1229" t="s">
        <v>64</v>
      </c>
      <c r="L1229" t="s">
        <v>45</v>
      </c>
      <c r="N1229" t="s">
        <v>57</v>
      </c>
      <c r="O1229" t="s">
        <v>134</v>
      </c>
      <c r="P1229" t="s">
        <v>8646</v>
      </c>
      <c r="Q1229" t="s">
        <v>97</v>
      </c>
      <c r="R1229" s="6">
        <f>_xlfn.XLOOKUP(CleanedData[[#This Row],[Product]],'02_Lookup_Tables'!$A$2:$A$126,'02_Lookup_Tables'!$B$2:$B$126)</f>
        <v>96.11</v>
      </c>
      <c r="S1229" t="str">
        <f>VLOOKUP(CleanedData[[#This Row],[Product]],'02_Lookup_Tables'!$H$2:$I$126,2,FALSE)</f>
        <v>Apparel</v>
      </c>
      <c r="T1229" t="str">
        <f>VLOOKUP(CleanedData[[#This Row],[Province]],'02_Lookup_Tables'!$D$2:$E$10,2, FALSE)</f>
        <v>Central Region</v>
      </c>
      <c r="U1229" t="str" cm="1">
        <f t="array" ref="U1229">_xlfn.IFS(CleanedData[[#This Row],[Purchase Amount]]&lt;500,"Low",
CleanedData[[#This Row],[Purchase Amount]]&lt;5000,"Medium",
TRUE,"High")</f>
        <v>Low</v>
      </c>
      <c r="V1229" t="str">
        <f>TEXT(CleanedData[[#This Row],[Date]],"mmmm")</f>
        <v>September</v>
      </c>
      <c r="W1229" t="str">
        <f>"Q"&amp;ROUNDUP(MONTH(CleanedData[[#This Row],[Date]])/3,0)</f>
        <v>Q3</v>
      </c>
      <c r="X1229" t="str">
        <f>IF(CleanedData[[#This Row],[Purchase Amount]]&gt;=5000,"Yes","No")</f>
        <v>No</v>
      </c>
      <c r="Y1229">
        <f>IF(CleanedData[[#This Row],[Recommend]]="Yes",1,0)</f>
        <v>0</v>
      </c>
      <c r="Z1229" s="6">
        <f>CleanedData[[#This Row],[Purchase Amount]]*0.15</f>
        <v>14.416499999999999</v>
      </c>
      <c r="AA1229" s="6">
        <f>CleanedData[[#This Row],[Purchase Amount]]*1.15</f>
        <v>110.52649999999998</v>
      </c>
    </row>
    <row r="1230" spans="1:27" x14ac:dyDescent="0.3">
      <c r="A1230">
        <v>1456</v>
      </c>
      <c r="B1230" t="s">
        <v>1455</v>
      </c>
      <c r="C1230" s="1">
        <v>45777</v>
      </c>
      <c r="D1230">
        <v>71</v>
      </c>
      <c r="E1230" t="s">
        <v>39</v>
      </c>
      <c r="F1230" t="s">
        <v>130</v>
      </c>
      <c r="G1230" t="s">
        <v>168</v>
      </c>
      <c r="H1230">
        <v>2</v>
      </c>
      <c r="I1230" t="s">
        <v>45</v>
      </c>
      <c r="J1230" t="s">
        <v>54</v>
      </c>
      <c r="K1230" t="s">
        <v>55</v>
      </c>
      <c r="L1230" t="s">
        <v>45</v>
      </c>
      <c r="M1230" t="s">
        <v>180</v>
      </c>
      <c r="N1230" t="s">
        <v>47</v>
      </c>
      <c r="O1230" t="s">
        <v>89</v>
      </c>
      <c r="P1230" t="s">
        <v>49</v>
      </c>
      <c r="Q1230" t="s">
        <v>97</v>
      </c>
      <c r="R1230" s="6">
        <f>_xlfn.XLOOKUP(CleanedData[[#This Row],[Product]],'02_Lookup_Tables'!$A$2:$A$126,'02_Lookup_Tables'!$B$2:$B$126)</f>
        <v>14729.04</v>
      </c>
      <c r="S1230" t="str">
        <f>VLOOKUP(CleanedData[[#This Row],[Product]],'02_Lookup_Tables'!$H$2:$I$126,2,FALSE)</f>
        <v>Electronics</v>
      </c>
      <c r="T1230" t="str">
        <f>VLOOKUP(CleanedData[[#This Row],[Province]],'02_Lookup_Tables'!$D$2:$E$10,2, FALSE)</f>
        <v>Eastern Region</v>
      </c>
      <c r="U1230" t="str" cm="1">
        <f t="array" ref="U1230">_xlfn.IFS(CleanedData[[#This Row],[Purchase Amount]]&lt;500,"Low",
CleanedData[[#This Row],[Purchase Amount]]&lt;5000,"Medium",
TRUE,"High")</f>
        <v>High</v>
      </c>
      <c r="V1230" t="str">
        <f>TEXT(CleanedData[[#This Row],[Date]],"mmmm")</f>
        <v>April</v>
      </c>
      <c r="W1230" t="str">
        <f>"Q"&amp;ROUNDUP(MONTH(CleanedData[[#This Row],[Date]])/3,0)</f>
        <v>Q2</v>
      </c>
      <c r="X1230" t="str">
        <f>IF(CleanedData[[#This Row],[Purchase Amount]]&gt;=5000,"Yes","No")</f>
        <v>Yes</v>
      </c>
      <c r="Y1230">
        <f>IF(CleanedData[[#This Row],[Recommend]]="Yes",1,0)</f>
        <v>1</v>
      </c>
      <c r="Z1230" s="6">
        <f>CleanedData[[#This Row],[Purchase Amount]]*0.15</f>
        <v>2209.3560000000002</v>
      </c>
      <c r="AA1230" s="6">
        <f>CleanedData[[#This Row],[Purchase Amount]]*1.15</f>
        <v>16938.396000000001</v>
      </c>
    </row>
    <row r="1231" spans="1:27" x14ac:dyDescent="0.3">
      <c r="A1231">
        <v>1457</v>
      </c>
      <c r="B1231" t="s">
        <v>1456</v>
      </c>
      <c r="C1231" s="1">
        <v>45786</v>
      </c>
      <c r="D1231">
        <v>26</v>
      </c>
      <c r="E1231" t="s">
        <v>52</v>
      </c>
      <c r="F1231" t="s">
        <v>108</v>
      </c>
      <c r="G1231" t="s">
        <v>668</v>
      </c>
      <c r="H1231">
        <v>5</v>
      </c>
      <c r="I1231" t="s">
        <v>42</v>
      </c>
      <c r="J1231" t="s">
        <v>69</v>
      </c>
      <c r="K1231" t="s">
        <v>44</v>
      </c>
      <c r="L1231" t="s">
        <v>42</v>
      </c>
      <c r="M1231" t="s">
        <v>79</v>
      </c>
      <c r="N1231" t="s">
        <v>57</v>
      </c>
      <c r="O1231" t="s">
        <v>89</v>
      </c>
      <c r="P1231" t="s">
        <v>70</v>
      </c>
      <c r="Q1231" t="s">
        <v>58</v>
      </c>
      <c r="R1231" s="6">
        <f>_xlfn.XLOOKUP(CleanedData[[#This Row],[Product]],'02_Lookup_Tables'!$A$2:$A$126,'02_Lookup_Tables'!$B$2:$B$126)</f>
        <v>301.58</v>
      </c>
      <c r="S1231" t="str">
        <f>VLOOKUP(CleanedData[[#This Row],[Product]],'02_Lookup_Tables'!$H$2:$I$126,2,FALSE)</f>
        <v>Food</v>
      </c>
      <c r="T1231" t="str">
        <f>VLOOKUP(CleanedData[[#This Row],[Province]],'02_Lookup_Tables'!$D$2:$E$10,2, FALSE)</f>
        <v>Gauteng Region</v>
      </c>
      <c r="U1231" t="str" cm="1">
        <f t="array" ref="U1231">_xlfn.IFS(CleanedData[[#This Row],[Purchase Amount]]&lt;500,"Low",
CleanedData[[#This Row],[Purchase Amount]]&lt;5000,"Medium",
TRUE,"High")</f>
        <v>Low</v>
      </c>
      <c r="V1231" t="str">
        <f>TEXT(CleanedData[[#This Row],[Date]],"mmmm")</f>
        <v>May</v>
      </c>
      <c r="W1231" t="str">
        <f>"Q"&amp;ROUNDUP(MONTH(CleanedData[[#This Row],[Date]])/3,0)</f>
        <v>Q2</v>
      </c>
      <c r="X1231" t="str">
        <f>IF(CleanedData[[#This Row],[Purchase Amount]]&gt;=5000,"Yes","No")</f>
        <v>No</v>
      </c>
      <c r="Y1231">
        <f>IF(CleanedData[[#This Row],[Recommend]]="Yes",1,0)</f>
        <v>0</v>
      </c>
      <c r="Z1231" s="6">
        <f>CleanedData[[#This Row],[Purchase Amount]]*0.15</f>
        <v>45.236999999999995</v>
      </c>
      <c r="AA1231" s="6">
        <f>CleanedData[[#This Row],[Purchase Amount]]*1.15</f>
        <v>346.81699999999995</v>
      </c>
    </row>
    <row r="1232" spans="1:27" x14ac:dyDescent="0.3">
      <c r="A1232">
        <v>1458</v>
      </c>
      <c r="B1232" t="s">
        <v>1457</v>
      </c>
      <c r="C1232" s="1">
        <v>45490</v>
      </c>
      <c r="E1232" t="s">
        <v>52</v>
      </c>
      <c r="F1232" t="s">
        <v>125</v>
      </c>
      <c r="G1232" t="s">
        <v>173</v>
      </c>
      <c r="H1232">
        <v>4</v>
      </c>
      <c r="I1232" t="s">
        <v>42</v>
      </c>
      <c r="J1232" t="s">
        <v>69</v>
      </c>
      <c r="K1232" t="s">
        <v>44</v>
      </c>
      <c r="L1232" t="s">
        <v>42</v>
      </c>
      <c r="M1232" t="s">
        <v>123</v>
      </c>
      <c r="N1232" t="s">
        <v>96</v>
      </c>
      <c r="O1232" t="s">
        <v>89</v>
      </c>
      <c r="P1232" t="s">
        <v>70</v>
      </c>
      <c r="Q1232" t="s">
        <v>166</v>
      </c>
      <c r="R1232" s="6">
        <f>_xlfn.XLOOKUP(CleanedData[[#This Row],[Product]],'02_Lookup_Tables'!$A$2:$A$126,'02_Lookup_Tables'!$B$2:$B$126)</f>
        <v>13056.99</v>
      </c>
      <c r="S1232" t="str">
        <f>VLOOKUP(CleanedData[[#This Row],[Product]],'02_Lookup_Tables'!$H$2:$I$126,2,FALSE)</f>
        <v>Electronics</v>
      </c>
      <c r="T1232" t="str">
        <f>VLOOKUP(CleanedData[[#This Row],[Province]],'02_Lookup_Tables'!$D$2:$E$10,2, FALSE)</f>
        <v>Western Region</v>
      </c>
      <c r="U1232" t="str" cm="1">
        <f t="array" ref="U1232">_xlfn.IFS(CleanedData[[#This Row],[Purchase Amount]]&lt;500,"Low",
CleanedData[[#This Row],[Purchase Amount]]&lt;5000,"Medium",
TRUE,"High")</f>
        <v>High</v>
      </c>
      <c r="V1232" t="str">
        <f>TEXT(CleanedData[[#This Row],[Date]],"mmmm")</f>
        <v>July</v>
      </c>
      <c r="W1232" t="str">
        <f>"Q"&amp;ROUNDUP(MONTH(CleanedData[[#This Row],[Date]])/3,0)</f>
        <v>Q3</v>
      </c>
      <c r="X1232" t="str">
        <f>IF(CleanedData[[#This Row],[Purchase Amount]]&gt;=5000,"Yes","No")</f>
        <v>Yes</v>
      </c>
      <c r="Y1232">
        <f>IF(CleanedData[[#This Row],[Recommend]]="Yes",1,0)</f>
        <v>0</v>
      </c>
      <c r="Z1232" s="6">
        <f>CleanedData[[#This Row],[Purchase Amount]]*0.15</f>
        <v>1958.5484999999999</v>
      </c>
      <c r="AA1232" s="6">
        <f>CleanedData[[#This Row],[Purchase Amount]]*1.15</f>
        <v>15015.538499999999</v>
      </c>
    </row>
    <row r="1233" spans="1:27" x14ac:dyDescent="0.3">
      <c r="A1233">
        <v>1459</v>
      </c>
      <c r="B1233" t="s">
        <v>1458</v>
      </c>
      <c r="C1233" s="1">
        <v>45820</v>
      </c>
      <c r="D1233">
        <v>73</v>
      </c>
      <c r="E1233" t="s">
        <v>60</v>
      </c>
      <c r="F1233" t="s">
        <v>61</v>
      </c>
      <c r="G1233" t="s">
        <v>128</v>
      </c>
      <c r="H1233">
        <v>2</v>
      </c>
      <c r="I1233" t="s">
        <v>45</v>
      </c>
      <c r="J1233" t="s">
        <v>54</v>
      </c>
      <c r="K1233" t="s">
        <v>44</v>
      </c>
      <c r="L1233" t="s">
        <v>45</v>
      </c>
      <c r="M1233" t="s">
        <v>75</v>
      </c>
      <c r="N1233" t="s">
        <v>47</v>
      </c>
      <c r="O1233" t="s">
        <v>89</v>
      </c>
      <c r="P1233" t="s">
        <v>49</v>
      </c>
      <c r="Q1233" t="s">
        <v>97</v>
      </c>
      <c r="R1233" s="6">
        <f>_xlfn.XLOOKUP(CleanedData[[#This Row],[Product]],'02_Lookup_Tables'!$A$2:$A$126,'02_Lookup_Tables'!$B$2:$B$126)</f>
        <v>3747.26</v>
      </c>
      <c r="S1233" t="str">
        <f>VLOOKUP(CleanedData[[#This Row],[Product]],'02_Lookup_Tables'!$H$2:$I$126,2,FALSE)</f>
        <v>Apparel</v>
      </c>
      <c r="T1233" t="str">
        <f>VLOOKUP(CleanedData[[#This Row],[Province]],'02_Lookup_Tables'!$D$2:$E$10,2, FALSE)</f>
        <v>Southern Region</v>
      </c>
      <c r="U1233" t="str" cm="1">
        <f t="array" ref="U1233">_xlfn.IFS(CleanedData[[#This Row],[Purchase Amount]]&lt;500,"Low",
CleanedData[[#This Row],[Purchase Amount]]&lt;5000,"Medium",
TRUE,"High")</f>
        <v>Medium</v>
      </c>
      <c r="V1233" t="str">
        <f>TEXT(CleanedData[[#This Row],[Date]],"mmmm")</f>
        <v>June</v>
      </c>
      <c r="W1233" t="str">
        <f>"Q"&amp;ROUNDUP(MONTH(CleanedData[[#This Row],[Date]])/3,0)</f>
        <v>Q2</v>
      </c>
      <c r="X1233" t="str">
        <f>IF(CleanedData[[#This Row],[Purchase Amount]]&gt;=5000,"Yes","No")</f>
        <v>No</v>
      </c>
      <c r="Y1233">
        <f>IF(CleanedData[[#This Row],[Recommend]]="Yes",1,0)</f>
        <v>1</v>
      </c>
      <c r="Z1233" s="6">
        <f>CleanedData[[#This Row],[Purchase Amount]]*0.15</f>
        <v>562.08900000000006</v>
      </c>
      <c r="AA1233" s="6">
        <f>CleanedData[[#This Row],[Purchase Amount]]*1.15</f>
        <v>4309.3490000000002</v>
      </c>
    </row>
    <row r="1234" spans="1:27" x14ac:dyDescent="0.3">
      <c r="A1234">
        <v>1461</v>
      </c>
      <c r="B1234" t="s">
        <v>1459</v>
      </c>
      <c r="C1234" s="1">
        <v>45412</v>
      </c>
      <c r="D1234">
        <v>79</v>
      </c>
      <c r="E1234" t="s">
        <v>52</v>
      </c>
      <c r="F1234" t="s">
        <v>130</v>
      </c>
      <c r="G1234" t="s">
        <v>164</v>
      </c>
      <c r="H1234">
        <v>2</v>
      </c>
      <c r="I1234" t="s">
        <v>42</v>
      </c>
      <c r="J1234" t="s">
        <v>69</v>
      </c>
      <c r="K1234" t="s">
        <v>64</v>
      </c>
      <c r="L1234" t="s">
        <v>45</v>
      </c>
      <c r="M1234" t="s">
        <v>236</v>
      </c>
      <c r="N1234" t="s">
        <v>47</v>
      </c>
      <c r="O1234" t="s">
        <v>89</v>
      </c>
      <c r="P1234" t="s">
        <v>49</v>
      </c>
      <c r="Q1234" t="s">
        <v>97</v>
      </c>
      <c r="R1234" s="6">
        <f>_xlfn.XLOOKUP(CleanedData[[#This Row],[Product]],'02_Lookup_Tables'!$A$2:$A$126,'02_Lookup_Tables'!$B$2:$B$126)</f>
        <v>440.87</v>
      </c>
      <c r="S1234" t="str">
        <f>VLOOKUP(CleanedData[[#This Row],[Product]],'02_Lookup_Tables'!$H$2:$I$126,2,FALSE)</f>
        <v>Home &amp; Living</v>
      </c>
      <c r="T1234" t="str">
        <f>VLOOKUP(CleanedData[[#This Row],[Province]],'02_Lookup_Tables'!$D$2:$E$10,2, FALSE)</f>
        <v>Eastern Region</v>
      </c>
      <c r="U1234" t="str" cm="1">
        <f t="array" ref="U1234">_xlfn.IFS(CleanedData[[#This Row],[Purchase Amount]]&lt;500,"Low",
CleanedData[[#This Row],[Purchase Amount]]&lt;5000,"Medium",
TRUE,"High")</f>
        <v>Low</v>
      </c>
      <c r="V1234" t="str">
        <f>TEXT(CleanedData[[#This Row],[Date]],"mmmm")</f>
        <v>April</v>
      </c>
      <c r="W1234" t="str">
        <f>"Q"&amp;ROUNDUP(MONTH(CleanedData[[#This Row],[Date]])/3,0)</f>
        <v>Q2</v>
      </c>
      <c r="X1234" t="str">
        <f>IF(CleanedData[[#This Row],[Purchase Amount]]&gt;=5000,"Yes","No")</f>
        <v>No</v>
      </c>
      <c r="Y1234">
        <f>IF(CleanedData[[#This Row],[Recommend]]="Yes",1,0)</f>
        <v>0</v>
      </c>
      <c r="Z1234" s="6">
        <f>CleanedData[[#This Row],[Purchase Amount]]*0.15</f>
        <v>66.130499999999998</v>
      </c>
      <c r="AA1234" s="6">
        <f>CleanedData[[#This Row],[Purchase Amount]]*1.15</f>
        <v>507.00049999999999</v>
      </c>
    </row>
    <row r="1235" spans="1:27" x14ac:dyDescent="0.3">
      <c r="A1235">
        <v>1462</v>
      </c>
      <c r="B1235" t="s">
        <v>1460</v>
      </c>
      <c r="C1235" s="1">
        <v>45439</v>
      </c>
      <c r="D1235">
        <v>32</v>
      </c>
      <c r="E1235" t="s">
        <v>60</v>
      </c>
      <c r="F1235" t="s">
        <v>68</v>
      </c>
      <c r="G1235" t="s">
        <v>454</v>
      </c>
      <c r="H1235">
        <v>3</v>
      </c>
      <c r="I1235" t="s">
        <v>45</v>
      </c>
      <c r="J1235" t="s">
        <v>69</v>
      </c>
      <c r="K1235" t="s">
        <v>55</v>
      </c>
      <c r="L1235" t="s">
        <v>45</v>
      </c>
      <c r="M1235" t="s">
        <v>190</v>
      </c>
      <c r="N1235" t="s">
        <v>48</v>
      </c>
      <c r="O1235" t="s">
        <v>89</v>
      </c>
      <c r="P1235" t="s">
        <v>49</v>
      </c>
      <c r="Q1235" t="s">
        <v>58</v>
      </c>
      <c r="R1235" s="6">
        <f>_xlfn.XLOOKUP(CleanedData[[#This Row],[Product]],'02_Lookup_Tables'!$A$2:$A$126,'02_Lookup_Tables'!$B$2:$B$126)</f>
        <v>2413.3000000000002</v>
      </c>
      <c r="S1235" t="str">
        <f>VLOOKUP(CleanedData[[#This Row],[Product]],'02_Lookup_Tables'!$H$2:$I$126,2,FALSE)</f>
        <v>Electronics</v>
      </c>
      <c r="T1235" t="str">
        <f>VLOOKUP(CleanedData[[#This Row],[Province]],'02_Lookup_Tables'!$D$2:$E$10,2, FALSE)</f>
        <v>Northern Region</v>
      </c>
      <c r="U1235" t="str" cm="1">
        <f t="array" ref="U1235">_xlfn.IFS(CleanedData[[#This Row],[Purchase Amount]]&lt;500,"Low",
CleanedData[[#This Row],[Purchase Amount]]&lt;5000,"Medium",
TRUE,"High")</f>
        <v>Medium</v>
      </c>
      <c r="V1235" t="str">
        <f>TEXT(CleanedData[[#This Row],[Date]],"mmmm")</f>
        <v>May</v>
      </c>
      <c r="W1235" t="str">
        <f>"Q"&amp;ROUNDUP(MONTH(CleanedData[[#This Row],[Date]])/3,0)</f>
        <v>Q2</v>
      </c>
      <c r="X1235" t="str">
        <f>IF(CleanedData[[#This Row],[Purchase Amount]]&gt;=5000,"Yes","No")</f>
        <v>No</v>
      </c>
      <c r="Y1235">
        <f>IF(CleanedData[[#This Row],[Recommend]]="Yes",1,0)</f>
        <v>1</v>
      </c>
      <c r="Z1235" s="6">
        <f>CleanedData[[#This Row],[Purchase Amount]]*0.15</f>
        <v>361.995</v>
      </c>
      <c r="AA1235" s="6">
        <f>CleanedData[[#This Row],[Purchase Amount]]*1.15</f>
        <v>2775.2950000000001</v>
      </c>
    </row>
    <row r="1236" spans="1:27" x14ac:dyDescent="0.3">
      <c r="A1236">
        <v>1463</v>
      </c>
      <c r="B1236" t="s">
        <v>1461</v>
      </c>
      <c r="C1236" s="1">
        <v>45794</v>
      </c>
      <c r="D1236">
        <v>62</v>
      </c>
      <c r="E1236" t="s">
        <v>52</v>
      </c>
      <c r="F1236" t="s">
        <v>72</v>
      </c>
      <c r="G1236" t="s">
        <v>212</v>
      </c>
      <c r="H1236">
        <v>3</v>
      </c>
      <c r="I1236" t="s">
        <v>42</v>
      </c>
      <c r="J1236" t="s">
        <v>43</v>
      </c>
      <c r="K1236" t="s">
        <v>55</v>
      </c>
      <c r="L1236" t="s">
        <v>42</v>
      </c>
      <c r="M1236" t="s">
        <v>123</v>
      </c>
      <c r="N1236" t="s">
        <v>48</v>
      </c>
      <c r="O1236" t="s">
        <v>89</v>
      </c>
      <c r="P1236" t="s">
        <v>49</v>
      </c>
      <c r="Q1236" t="s">
        <v>50</v>
      </c>
      <c r="R1236" s="6">
        <f>_xlfn.XLOOKUP(CleanedData[[#This Row],[Product]],'02_Lookup_Tables'!$A$2:$A$126,'02_Lookup_Tables'!$B$2:$B$126)</f>
        <v>192.77</v>
      </c>
      <c r="S1236" t="str">
        <f>VLOOKUP(CleanedData[[#This Row],[Product]],'02_Lookup_Tables'!$H$2:$I$126,2,FALSE)</f>
        <v>Beauty &amp; Personal Care</v>
      </c>
      <c r="T1236" t="str">
        <f>VLOOKUP(CleanedData[[#This Row],[Province]],'02_Lookup_Tables'!$D$2:$E$10,2, FALSE)</f>
        <v>Central Region</v>
      </c>
      <c r="U1236" t="str" cm="1">
        <f t="array" ref="U1236">_xlfn.IFS(CleanedData[[#This Row],[Purchase Amount]]&lt;500,"Low",
CleanedData[[#This Row],[Purchase Amount]]&lt;5000,"Medium",
TRUE,"High")</f>
        <v>Low</v>
      </c>
      <c r="V1236" t="str">
        <f>TEXT(CleanedData[[#This Row],[Date]],"mmmm")</f>
        <v>May</v>
      </c>
      <c r="W1236" t="str">
        <f>"Q"&amp;ROUNDUP(MONTH(CleanedData[[#This Row],[Date]])/3,0)</f>
        <v>Q2</v>
      </c>
      <c r="X1236" t="str">
        <f>IF(CleanedData[[#This Row],[Purchase Amount]]&gt;=5000,"Yes","No")</f>
        <v>No</v>
      </c>
      <c r="Y1236">
        <f>IF(CleanedData[[#This Row],[Recommend]]="Yes",1,0)</f>
        <v>0</v>
      </c>
      <c r="Z1236" s="6">
        <f>CleanedData[[#This Row],[Purchase Amount]]*0.15</f>
        <v>28.915500000000002</v>
      </c>
      <c r="AA1236" s="6">
        <f>CleanedData[[#This Row],[Purchase Amount]]*1.15</f>
        <v>221.68549999999999</v>
      </c>
    </row>
    <row r="1237" spans="1:27" x14ac:dyDescent="0.3">
      <c r="A1237">
        <v>1464</v>
      </c>
      <c r="B1237" t="s">
        <v>1462</v>
      </c>
      <c r="C1237" s="1">
        <v>45974</v>
      </c>
      <c r="D1237">
        <v>61</v>
      </c>
      <c r="E1237" t="s">
        <v>52</v>
      </c>
      <c r="F1237" t="s">
        <v>61</v>
      </c>
      <c r="G1237" t="s">
        <v>389</v>
      </c>
      <c r="H1237">
        <v>5</v>
      </c>
      <c r="I1237" t="s">
        <v>45</v>
      </c>
      <c r="J1237" t="s">
        <v>43</v>
      </c>
      <c r="K1237" t="s">
        <v>64</v>
      </c>
      <c r="L1237" t="s">
        <v>45</v>
      </c>
      <c r="M1237" t="s">
        <v>56</v>
      </c>
      <c r="N1237" t="s">
        <v>57</v>
      </c>
      <c r="O1237" t="s">
        <v>148</v>
      </c>
      <c r="P1237" t="s">
        <v>49</v>
      </c>
      <c r="Q1237" t="s">
        <v>50</v>
      </c>
      <c r="R1237" s="6">
        <f>_xlfn.XLOOKUP(CleanedData[[#This Row],[Product]],'02_Lookup_Tables'!$A$2:$A$126,'02_Lookup_Tables'!$B$2:$B$126)</f>
        <v>5432.76</v>
      </c>
      <c r="S1237" t="str">
        <f>VLOOKUP(CleanedData[[#This Row],[Product]],'02_Lookup_Tables'!$H$2:$I$126,2,FALSE)</f>
        <v>Home Devices</v>
      </c>
      <c r="T1237" t="str">
        <f>VLOOKUP(CleanedData[[#This Row],[Province]],'02_Lookup_Tables'!$D$2:$E$10,2, FALSE)</f>
        <v>Southern Region</v>
      </c>
      <c r="U1237" t="str" cm="1">
        <f t="array" ref="U1237">_xlfn.IFS(CleanedData[[#This Row],[Purchase Amount]]&lt;500,"Low",
CleanedData[[#This Row],[Purchase Amount]]&lt;5000,"Medium",
TRUE,"High")</f>
        <v>High</v>
      </c>
      <c r="V1237" t="str">
        <f>TEXT(CleanedData[[#This Row],[Date]],"mmmm")</f>
        <v>November</v>
      </c>
      <c r="W1237" t="str">
        <f>"Q"&amp;ROUNDUP(MONTH(CleanedData[[#This Row],[Date]])/3,0)</f>
        <v>Q4</v>
      </c>
      <c r="X1237" t="str">
        <f>IF(CleanedData[[#This Row],[Purchase Amount]]&gt;=5000,"Yes","No")</f>
        <v>Yes</v>
      </c>
      <c r="Y1237">
        <f>IF(CleanedData[[#This Row],[Recommend]]="Yes",1,0)</f>
        <v>1</v>
      </c>
      <c r="Z1237" s="6">
        <f>CleanedData[[#This Row],[Purchase Amount]]*0.15</f>
        <v>814.91399999999999</v>
      </c>
      <c r="AA1237" s="6">
        <f>CleanedData[[#This Row],[Purchase Amount]]*1.15</f>
        <v>6247.674</v>
      </c>
    </row>
    <row r="1238" spans="1:27" x14ac:dyDescent="0.3">
      <c r="A1238">
        <v>1465</v>
      </c>
      <c r="B1238" t="s">
        <v>1463</v>
      </c>
      <c r="C1238" s="1">
        <v>45971</v>
      </c>
      <c r="D1238">
        <v>68</v>
      </c>
      <c r="E1238" t="s">
        <v>60</v>
      </c>
      <c r="F1238" t="s">
        <v>68</v>
      </c>
      <c r="G1238" t="s">
        <v>99</v>
      </c>
      <c r="H1238">
        <v>1</v>
      </c>
      <c r="I1238" t="s">
        <v>42</v>
      </c>
      <c r="J1238" t="s">
        <v>54</v>
      </c>
      <c r="K1238" t="s">
        <v>44</v>
      </c>
      <c r="L1238" t="s">
        <v>42</v>
      </c>
      <c r="M1238" t="s">
        <v>112</v>
      </c>
      <c r="N1238" t="s">
        <v>80</v>
      </c>
      <c r="O1238" t="s">
        <v>48</v>
      </c>
      <c r="P1238" t="s">
        <v>49</v>
      </c>
      <c r="Q1238" t="s">
        <v>97</v>
      </c>
      <c r="R1238" s="6">
        <f>_xlfn.XLOOKUP(CleanedData[[#This Row],[Product]],'02_Lookup_Tables'!$A$2:$A$126,'02_Lookup_Tables'!$B$2:$B$126)</f>
        <v>43.23</v>
      </c>
      <c r="S1238" t="str">
        <f>VLOOKUP(CleanedData[[#This Row],[Product]],'02_Lookup_Tables'!$H$2:$I$126,2,FALSE)</f>
        <v>Food</v>
      </c>
      <c r="T1238" t="str">
        <f>VLOOKUP(CleanedData[[#This Row],[Province]],'02_Lookup_Tables'!$D$2:$E$10,2, FALSE)</f>
        <v>Northern Region</v>
      </c>
      <c r="U1238" t="str" cm="1">
        <f t="array" ref="U1238">_xlfn.IFS(CleanedData[[#This Row],[Purchase Amount]]&lt;500,"Low",
CleanedData[[#This Row],[Purchase Amount]]&lt;5000,"Medium",
TRUE,"High")</f>
        <v>Low</v>
      </c>
      <c r="V1238" t="str">
        <f>TEXT(CleanedData[[#This Row],[Date]],"mmmm")</f>
        <v>November</v>
      </c>
      <c r="W1238" t="str">
        <f>"Q"&amp;ROUNDUP(MONTH(CleanedData[[#This Row],[Date]])/3,0)</f>
        <v>Q4</v>
      </c>
      <c r="X1238" t="str">
        <f>IF(CleanedData[[#This Row],[Purchase Amount]]&gt;=5000,"Yes","No")</f>
        <v>No</v>
      </c>
      <c r="Y1238">
        <f>IF(CleanedData[[#This Row],[Recommend]]="Yes",1,0)</f>
        <v>0</v>
      </c>
      <c r="Z1238" s="6">
        <f>CleanedData[[#This Row],[Purchase Amount]]*0.15</f>
        <v>6.4844999999999997</v>
      </c>
      <c r="AA1238" s="6">
        <f>CleanedData[[#This Row],[Purchase Amount]]*1.15</f>
        <v>49.714499999999994</v>
      </c>
    </row>
    <row r="1239" spans="1:27" x14ac:dyDescent="0.3">
      <c r="A1239">
        <v>1466</v>
      </c>
      <c r="B1239" t="s">
        <v>1464</v>
      </c>
      <c r="C1239" s="1">
        <v>45356</v>
      </c>
      <c r="D1239">
        <v>80</v>
      </c>
      <c r="E1239" t="s">
        <v>52</v>
      </c>
      <c r="F1239" t="s">
        <v>108</v>
      </c>
      <c r="G1239" t="s">
        <v>223</v>
      </c>
      <c r="H1239">
        <v>1</v>
      </c>
      <c r="I1239" t="s">
        <v>42</v>
      </c>
      <c r="J1239" t="s">
        <v>43</v>
      </c>
      <c r="K1239" t="s">
        <v>64</v>
      </c>
      <c r="L1239" t="s">
        <v>45</v>
      </c>
      <c r="M1239" t="s">
        <v>46</v>
      </c>
      <c r="N1239" t="s">
        <v>80</v>
      </c>
      <c r="O1239" t="s">
        <v>89</v>
      </c>
      <c r="P1239" t="s">
        <v>49</v>
      </c>
      <c r="Q1239" t="s">
        <v>97</v>
      </c>
      <c r="R1239" s="6">
        <f>_xlfn.XLOOKUP(CleanedData[[#This Row],[Product]],'02_Lookup_Tables'!$A$2:$A$126,'02_Lookup_Tables'!$B$2:$B$126)</f>
        <v>209.53</v>
      </c>
      <c r="S1239" t="str">
        <f>VLOOKUP(CleanedData[[#This Row],[Product]],'02_Lookup_Tables'!$H$2:$I$126,2,FALSE)</f>
        <v>Food</v>
      </c>
      <c r="T1239" t="str">
        <f>VLOOKUP(CleanedData[[#This Row],[Province]],'02_Lookup_Tables'!$D$2:$E$10,2, FALSE)</f>
        <v>Gauteng Region</v>
      </c>
      <c r="U1239" t="str" cm="1">
        <f t="array" ref="U1239">_xlfn.IFS(CleanedData[[#This Row],[Purchase Amount]]&lt;500,"Low",
CleanedData[[#This Row],[Purchase Amount]]&lt;5000,"Medium",
TRUE,"High")</f>
        <v>Low</v>
      </c>
      <c r="V1239" t="str">
        <f>TEXT(CleanedData[[#This Row],[Date]],"mmmm")</f>
        <v>March</v>
      </c>
      <c r="W1239" t="str">
        <f>"Q"&amp;ROUNDUP(MONTH(CleanedData[[#This Row],[Date]])/3,0)</f>
        <v>Q1</v>
      </c>
      <c r="X1239" t="str">
        <f>IF(CleanedData[[#This Row],[Purchase Amount]]&gt;=5000,"Yes","No")</f>
        <v>No</v>
      </c>
      <c r="Y1239">
        <f>IF(CleanedData[[#This Row],[Recommend]]="Yes",1,0)</f>
        <v>0</v>
      </c>
      <c r="Z1239" s="6">
        <f>CleanedData[[#This Row],[Purchase Amount]]*0.15</f>
        <v>31.429499999999997</v>
      </c>
      <c r="AA1239" s="6">
        <f>CleanedData[[#This Row],[Purchase Amount]]*1.15</f>
        <v>240.95949999999999</v>
      </c>
    </row>
    <row r="1240" spans="1:27" x14ac:dyDescent="0.3">
      <c r="A1240">
        <v>1467</v>
      </c>
      <c r="B1240" t="s">
        <v>1465</v>
      </c>
      <c r="C1240" s="1">
        <v>45455</v>
      </c>
      <c r="E1240" t="s">
        <v>60</v>
      </c>
      <c r="F1240" t="s">
        <v>40</v>
      </c>
      <c r="G1240" t="s">
        <v>976</v>
      </c>
      <c r="H1240">
        <v>3</v>
      </c>
      <c r="I1240" t="s">
        <v>45</v>
      </c>
      <c r="J1240" t="s">
        <v>54</v>
      </c>
      <c r="K1240" t="s">
        <v>55</v>
      </c>
      <c r="L1240" t="s">
        <v>45</v>
      </c>
      <c r="M1240" t="s">
        <v>79</v>
      </c>
      <c r="N1240" t="s">
        <v>48</v>
      </c>
      <c r="O1240" t="s">
        <v>89</v>
      </c>
      <c r="P1240" t="s">
        <v>49</v>
      </c>
      <c r="Q1240" t="s">
        <v>166</v>
      </c>
      <c r="R1240" s="6">
        <f>_xlfn.XLOOKUP(CleanedData[[#This Row],[Product]],'02_Lookup_Tables'!$A$2:$A$126,'02_Lookup_Tables'!$B$2:$B$126)</f>
        <v>412.16</v>
      </c>
      <c r="S1240" t="str">
        <f>VLOOKUP(CleanedData[[#This Row],[Product]],'02_Lookup_Tables'!$H$2:$I$126,2,FALSE)</f>
        <v>Apparel</v>
      </c>
      <c r="T1240" t="str">
        <f>VLOOKUP(CleanedData[[#This Row],[Province]],'02_Lookup_Tables'!$D$2:$E$10,2, FALSE)</f>
        <v>Northern Region</v>
      </c>
      <c r="U1240" t="str" cm="1">
        <f t="array" ref="U1240">_xlfn.IFS(CleanedData[[#This Row],[Purchase Amount]]&lt;500,"Low",
CleanedData[[#This Row],[Purchase Amount]]&lt;5000,"Medium",
TRUE,"High")</f>
        <v>Low</v>
      </c>
      <c r="V1240" t="str">
        <f>TEXT(CleanedData[[#This Row],[Date]],"mmmm")</f>
        <v>June</v>
      </c>
      <c r="W1240" t="str">
        <f>"Q"&amp;ROUNDUP(MONTH(CleanedData[[#This Row],[Date]])/3,0)</f>
        <v>Q2</v>
      </c>
      <c r="X1240" t="str">
        <f>IF(CleanedData[[#This Row],[Purchase Amount]]&gt;=5000,"Yes","No")</f>
        <v>No</v>
      </c>
      <c r="Y1240">
        <f>IF(CleanedData[[#This Row],[Recommend]]="Yes",1,0)</f>
        <v>1</v>
      </c>
      <c r="Z1240" s="6">
        <f>CleanedData[[#This Row],[Purchase Amount]]*0.15</f>
        <v>61.823999999999998</v>
      </c>
      <c r="AA1240" s="6">
        <f>CleanedData[[#This Row],[Purchase Amount]]*1.15</f>
        <v>473.98399999999998</v>
      </c>
    </row>
    <row r="1241" spans="1:27" x14ac:dyDescent="0.3">
      <c r="A1241">
        <v>1468</v>
      </c>
      <c r="B1241" t="s">
        <v>1466</v>
      </c>
      <c r="C1241" s="1">
        <v>45408</v>
      </c>
      <c r="D1241">
        <v>30</v>
      </c>
      <c r="E1241" t="s">
        <v>52</v>
      </c>
      <c r="F1241" t="s">
        <v>61</v>
      </c>
      <c r="G1241" t="s">
        <v>501</v>
      </c>
      <c r="H1241">
        <v>1</v>
      </c>
      <c r="I1241" t="s">
        <v>45</v>
      </c>
      <c r="J1241" t="s">
        <v>54</v>
      </c>
      <c r="K1241" t="s">
        <v>44</v>
      </c>
      <c r="L1241" t="s">
        <v>42</v>
      </c>
      <c r="M1241" t="s">
        <v>151</v>
      </c>
      <c r="N1241" t="s">
        <v>80</v>
      </c>
      <c r="O1241" t="s">
        <v>89</v>
      </c>
      <c r="P1241" t="s">
        <v>49</v>
      </c>
      <c r="Q1241" t="s">
        <v>58</v>
      </c>
      <c r="R1241" s="6">
        <f>_xlfn.XLOOKUP(CleanedData[[#This Row],[Product]],'02_Lookup_Tables'!$A$2:$A$126,'02_Lookup_Tables'!$B$2:$B$126)</f>
        <v>1482.94</v>
      </c>
      <c r="S1241" t="str">
        <f>VLOOKUP(CleanedData[[#This Row],[Product]],'02_Lookup_Tables'!$H$2:$I$126,2,FALSE)</f>
        <v>Home Devices</v>
      </c>
      <c r="T1241" t="str">
        <f>VLOOKUP(CleanedData[[#This Row],[Province]],'02_Lookup_Tables'!$D$2:$E$10,2, FALSE)</f>
        <v>Southern Region</v>
      </c>
      <c r="U1241" t="str" cm="1">
        <f t="array" ref="U1241">_xlfn.IFS(CleanedData[[#This Row],[Purchase Amount]]&lt;500,"Low",
CleanedData[[#This Row],[Purchase Amount]]&lt;5000,"Medium",
TRUE,"High")</f>
        <v>Medium</v>
      </c>
      <c r="V1241" t="str">
        <f>TEXT(CleanedData[[#This Row],[Date]],"mmmm")</f>
        <v>April</v>
      </c>
      <c r="W1241" t="str">
        <f>"Q"&amp;ROUNDUP(MONTH(CleanedData[[#This Row],[Date]])/3,0)</f>
        <v>Q2</v>
      </c>
      <c r="X1241" t="str">
        <f>IF(CleanedData[[#This Row],[Purchase Amount]]&gt;=5000,"Yes","No")</f>
        <v>No</v>
      </c>
      <c r="Y1241">
        <f>IF(CleanedData[[#This Row],[Recommend]]="Yes",1,0)</f>
        <v>1</v>
      </c>
      <c r="Z1241" s="6">
        <f>CleanedData[[#This Row],[Purchase Amount]]*0.15</f>
        <v>222.441</v>
      </c>
      <c r="AA1241" s="6">
        <f>CleanedData[[#This Row],[Purchase Amount]]*1.15</f>
        <v>1705.3809999999999</v>
      </c>
    </row>
    <row r="1242" spans="1:27" x14ac:dyDescent="0.3">
      <c r="A1242">
        <v>1470</v>
      </c>
      <c r="B1242" t="s">
        <v>1467</v>
      </c>
      <c r="C1242" s="1">
        <v>45972</v>
      </c>
      <c r="D1242">
        <v>78</v>
      </c>
      <c r="E1242" t="s">
        <v>39</v>
      </c>
      <c r="F1242" t="s">
        <v>83</v>
      </c>
      <c r="G1242" t="s">
        <v>128</v>
      </c>
      <c r="H1242">
        <v>1</v>
      </c>
      <c r="I1242" t="s">
        <v>45</v>
      </c>
      <c r="J1242" t="s">
        <v>63</v>
      </c>
      <c r="K1242" t="s">
        <v>64</v>
      </c>
      <c r="L1242" t="s">
        <v>45</v>
      </c>
      <c r="M1242" t="s">
        <v>85</v>
      </c>
      <c r="N1242" t="s">
        <v>80</v>
      </c>
      <c r="O1242" t="s">
        <v>48</v>
      </c>
      <c r="P1242" t="s">
        <v>49</v>
      </c>
      <c r="Q1242" t="s">
        <v>97</v>
      </c>
      <c r="R1242" s="6">
        <f>_xlfn.XLOOKUP(CleanedData[[#This Row],[Product]],'02_Lookup_Tables'!$A$2:$A$126,'02_Lookup_Tables'!$B$2:$B$126)</f>
        <v>3747.26</v>
      </c>
      <c r="S1242" t="str">
        <f>VLOOKUP(CleanedData[[#This Row],[Product]],'02_Lookup_Tables'!$H$2:$I$126,2,FALSE)</f>
        <v>Apparel</v>
      </c>
      <c r="T1242" t="str">
        <f>VLOOKUP(CleanedData[[#This Row],[Province]],'02_Lookup_Tables'!$D$2:$E$10,2, FALSE)</f>
        <v>Western Region</v>
      </c>
      <c r="U1242" t="str" cm="1">
        <f t="array" ref="U1242">_xlfn.IFS(CleanedData[[#This Row],[Purchase Amount]]&lt;500,"Low",
CleanedData[[#This Row],[Purchase Amount]]&lt;5000,"Medium",
TRUE,"High")</f>
        <v>Medium</v>
      </c>
      <c r="V1242" t="str">
        <f>TEXT(CleanedData[[#This Row],[Date]],"mmmm")</f>
        <v>November</v>
      </c>
      <c r="W1242" t="str">
        <f>"Q"&amp;ROUNDUP(MONTH(CleanedData[[#This Row],[Date]])/3,0)</f>
        <v>Q4</v>
      </c>
      <c r="X1242" t="str">
        <f>IF(CleanedData[[#This Row],[Purchase Amount]]&gt;=5000,"Yes","No")</f>
        <v>No</v>
      </c>
      <c r="Y1242">
        <f>IF(CleanedData[[#This Row],[Recommend]]="Yes",1,0)</f>
        <v>1</v>
      </c>
      <c r="Z1242" s="6">
        <f>CleanedData[[#This Row],[Purchase Amount]]*0.15</f>
        <v>562.08900000000006</v>
      </c>
      <c r="AA1242" s="6">
        <f>CleanedData[[#This Row],[Purchase Amount]]*1.15</f>
        <v>4309.3490000000002</v>
      </c>
    </row>
    <row r="1243" spans="1:27" x14ac:dyDescent="0.3">
      <c r="A1243">
        <v>1471</v>
      </c>
      <c r="B1243" t="s">
        <v>1468</v>
      </c>
      <c r="C1243" s="1">
        <v>45754</v>
      </c>
      <c r="D1243">
        <v>47</v>
      </c>
      <c r="E1243" t="s">
        <v>60</v>
      </c>
      <c r="F1243" t="s">
        <v>61</v>
      </c>
      <c r="G1243" t="s">
        <v>696</v>
      </c>
      <c r="H1243">
        <v>4</v>
      </c>
      <c r="I1243" t="s">
        <v>45</v>
      </c>
      <c r="J1243" t="s">
        <v>63</v>
      </c>
      <c r="K1243" t="s">
        <v>64</v>
      </c>
      <c r="L1243" t="s">
        <v>45</v>
      </c>
      <c r="M1243" t="s">
        <v>136</v>
      </c>
      <c r="N1243" t="s">
        <v>96</v>
      </c>
      <c r="O1243" t="s">
        <v>89</v>
      </c>
      <c r="P1243" t="s">
        <v>70</v>
      </c>
      <c r="Q1243" t="s">
        <v>93</v>
      </c>
      <c r="R1243" s="6">
        <f>_xlfn.XLOOKUP(CleanedData[[#This Row],[Product]],'02_Lookup_Tables'!$A$2:$A$126,'02_Lookup_Tables'!$B$2:$B$126)</f>
        <v>1233.45</v>
      </c>
      <c r="S1243" t="str">
        <f>VLOOKUP(CleanedData[[#This Row],[Product]],'02_Lookup_Tables'!$H$2:$I$126,2,FALSE)</f>
        <v>Beauty &amp; Personal Care</v>
      </c>
      <c r="T1243" t="str">
        <f>VLOOKUP(CleanedData[[#This Row],[Province]],'02_Lookup_Tables'!$D$2:$E$10,2, FALSE)</f>
        <v>Southern Region</v>
      </c>
      <c r="U1243" t="str" cm="1">
        <f t="array" ref="U1243">_xlfn.IFS(CleanedData[[#This Row],[Purchase Amount]]&lt;500,"Low",
CleanedData[[#This Row],[Purchase Amount]]&lt;5000,"Medium",
TRUE,"High")</f>
        <v>Medium</v>
      </c>
      <c r="V1243" t="str">
        <f>TEXT(CleanedData[[#This Row],[Date]],"mmmm")</f>
        <v>April</v>
      </c>
      <c r="W1243" t="str">
        <f>"Q"&amp;ROUNDUP(MONTH(CleanedData[[#This Row],[Date]])/3,0)</f>
        <v>Q2</v>
      </c>
      <c r="X1243" t="str">
        <f>IF(CleanedData[[#This Row],[Purchase Amount]]&gt;=5000,"Yes","No")</f>
        <v>No</v>
      </c>
      <c r="Y1243">
        <f>IF(CleanedData[[#This Row],[Recommend]]="Yes",1,0)</f>
        <v>1</v>
      </c>
      <c r="Z1243" s="6">
        <f>CleanedData[[#This Row],[Purchase Amount]]*0.15</f>
        <v>185.01750000000001</v>
      </c>
      <c r="AA1243" s="6">
        <f>CleanedData[[#This Row],[Purchase Amount]]*1.15</f>
        <v>1418.4675</v>
      </c>
    </row>
    <row r="1244" spans="1:27" x14ac:dyDescent="0.3">
      <c r="A1244">
        <v>1472</v>
      </c>
      <c r="B1244" t="s">
        <v>1469</v>
      </c>
      <c r="C1244" s="1">
        <v>45558</v>
      </c>
      <c r="D1244">
        <v>45</v>
      </c>
      <c r="E1244" t="s">
        <v>52</v>
      </c>
      <c r="F1244" t="s">
        <v>40</v>
      </c>
      <c r="G1244" t="s">
        <v>296</v>
      </c>
      <c r="H1244">
        <v>4</v>
      </c>
      <c r="I1244" t="s">
        <v>42</v>
      </c>
      <c r="J1244" t="s">
        <v>63</v>
      </c>
      <c r="K1244" t="s">
        <v>64</v>
      </c>
      <c r="L1244" t="s">
        <v>42</v>
      </c>
      <c r="M1244" t="s">
        <v>165</v>
      </c>
      <c r="N1244" t="s">
        <v>96</v>
      </c>
      <c r="O1244" t="s">
        <v>89</v>
      </c>
      <c r="P1244" t="s">
        <v>70</v>
      </c>
      <c r="Q1244" t="s">
        <v>93</v>
      </c>
      <c r="R1244" s="6">
        <f>_xlfn.XLOOKUP(CleanedData[[#This Row],[Product]],'02_Lookup_Tables'!$A$2:$A$126,'02_Lookup_Tables'!$B$2:$B$126)</f>
        <v>657.5</v>
      </c>
      <c r="S1244" t="str">
        <f>VLOOKUP(CleanedData[[#This Row],[Product]],'02_Lookup_Tables'!$H$2:$I$126,2,FALSE)</f>
        <v>Home Devices</v>
      </c>
      <c r="T1244" t="str">
        <f>VLOOKUP(CleanedData[[#This Row],[Province]],'02_Lookup_Tables'!$D$2:$E$10,2, FALSE)</f>
        <v>Northern Region</v>
      </c>
      <c r="U1244" t="str" cm="1">
        <f t="array" ref="U1244">_xlfn.IFS(CleanedData[[#This Row],[Purchase Amount]]&lt;500,"Low",
CleanedData[[#This Row],[Purchase Amount]]&lt;5000,"Medium",
TRUE,"High")</f>
        <v>Medium</v>
      </c>
      <c r="V1244" t="str">
        <f>TEXT(CleanedData[[#This Row],[Date]],"mmmm")</f>
        <v>September</v>
      </c>
      <c r="W1244" t="str">
        <f>"Q"&amp;ROUNDUP(MONTH(CleanedData[[#This Row],[Date]])/3,0)</f>
        <v>Q3</v>
      </c>
      <c r="X1244" t="str">
        <f>IF(CleanedData[[#This Row],[Purchase Amount]]&gt;=5000,"Yes","No")</f>
        <v>No</v>
      </c>
      <c r="Y1244">
        <f>IF(CleanedData[[#This Row],[Recommend]]="Yes",1,0)</f>
        <v>0</v>
      </c>
      <c r="Z1244" s="6">
        <f>CleanedData[[#This Row],[Purchase Amount]]*0.15</f>
        <v>98.625</v>
      </c>
      <c r="AA1244" s="6">
        <f>CleanedData[[#This Row],[Purchase Amount]]*1.15</f>
        <v>756.12499999999989</v>
      </c>
    </row>
    <row r="1245" spans="1:27" x14ac:dyDescent="0.3">
      <c r="A1245">
        <v>1473</v>
      </c>
      <c r="B1245" t="s">
        <v>1470</v>
      </c>
      <c r="C1245" s="1">
        <v>45391</v>
      </c>
      <c r="D1245">
        <v>75</v>
      </c>
      <c r="E1245" t="s">
        <v>39</v>
      </c>
      <c r="F1245" t="s">
        <v>40</v>
      </c>
      <c r="G1245" t="s">
        <v>150</v>
      </c>
      <c r="H1245">
        <v>1</v>
      </c>
      <c r="I1245" t="s">
        <v>42</v>
      </c>
      <c r="J1245" t="s">
        <v>63</v>
      </c>
      <c r="K1245" t="s">
        <v>44</v>
      </c>
      <c r="L1245" t="s">
        <v>45</v>
      </c>
      <c r="M1245" t="s">
        <v>156</v>
      </c>
      <c r="N1245" t="s">
        <v>80</v>
      </c>
      <c r="O1245" t="s">
        <v>148</v>
      </c>
      <c r="P1245" t="s">
        <v>70</v>
      </c>
      <c r="Q1245" t="s">
        <v>97</v>
      </c>
      <c r="R1245" s="6">
        <f>_xlfn.XLOOKUP(CleanedData[[#This Row],[Product]],'02_Lookup_Tables'!$A$2:$A$126,'02_Lookup_Tables'!$B$2:$B$126)</f>
        <v>14808.31</v>
      </c>
      <c r="S1245" t="str">
        <f>VLOOKUP(CleanedData[[#This Row],[Product]],'02_Lookup_Tables'!$H$2:$I$126,2,FALSE)</f>
        <v>Electronics</v>
      </c>
      <c r="T1245" t="str">
        <f>VLOOKUP(CleanedData[[#This Row],[Province]],'02_Lookup_Tables'!$D$2:$E$10,2, FALSE)</f>
        <v>Northern Region</v>
      </c>
      <c r="U1245" t="str" cm="1">
        <f t="array" ref="U1245">_xlfn.IFS(CleanedData[[#This Row],[Purchase Amount]]&lt;500,"Low",
CleanedData[[#This Row],[Purchase Amount]]&lt;5000,"Medium",
TRUE,"High")</f>
        <v>High</v>
      </c>
      <c r="V1245" t="str">
        <f>TEXT(CleanedData[[#This Row],[Date]],"mmmm")</f>
        <v>April</v>
      </c>
      <c r="W1245" t="str">
        <f>"Q"&amp;ROUNDUP(MONTH(CleanedData[[#This Row],[Date]])/3,0)</f>
        <v>Q2</v>
      </c>
      <c r="X1245" t="str">
        <f>IF(CleanedData[[#This Row],[Purchase Amount]]&gt;=5000,"Yes","No")</f>
        <v>Yes</v>
      </c>
      <c r="Y1245">
        <f>IF(CleanedData[[#This Row],[Recommend]]="Yes",1,0)</f>
        <v>0</v>
      </c>
      <c r="Z1245" s="6">
        <f>CleanedData[[#This Row],[Purchase Amount]]*0.15</f>
        <v>2221.2464999999997</v>
      </c>
      <c r="AA1245" s="6">
        <f>CleanedData[[#This Row],[Purchase Amount]]*1.15</f>
        <v>17029.556499999999</v>
      </c>
    </row>
    <row r="1246" spans="1:27" x14ac:dyDescent="0.3">
      <c r="A1246">
        <v>1474</v>
      </c>
      <c r="B1246" t="s">
        <v>1471</v>
      </c>
      <c r="C1246" s="1">
        <v>45750</v>
      </c>
      <c r="D1246">
        <v>37</v>
      </c>
      <c r="E1246" t="s">
        <v>39</v>
      </c>
      <c r="F1246" t="s">
        <v>108</v>
      </c>
      <c r="G1246" t="s">
        <v>201</v>
      </c>
      <c r="H1246">
        <v>5</v>
      </c>
      <c r="I1246" t="s">
        <v>42</v>
      </c>
      <c r="J1246" t="s">
        <v>63</v>
      </c>
      <c r="K1246" t="s">
        <v>64</v>
      </c>
      <c r="L1246" t="s">
        <v>42</v>
      </c>
      <c r="M1246" t="s">
        <v>56</v>
      </c>
      <c r="N1246" t="s">
        <v>57</v>
      </c>
      <c r="O1246" t="s">
        <v>148</v>
      </c>
      <c r="P1246" t="s">
        <v>49</v>
      </c>
      <c r="Q1246" t="s">
        <v>81</v>
      </c>
      <c r="R1246" s="6">
        <f>_xlfn.XLOOKUP(CleanedData[[#This Row],[Product]],'02_Lookup_Tables'!$A$2:$A$126,'02_Lookup_Tables'!$B$2:$B$126)</f>
        <v>755.66</v>
      </c>
      <c r="S1246" t="str">
        <f>VLOOKUP(CleanedData[[#This Row],[Product]],'02_Lookup_Tables'!$H$2:$I$126,2,FALSE)</f>
        <v>Home &amp; Living</v>
      </c>
      <c r="T1246" t="str">
        <f>VLOOKUP(CleanedData[[#This Row],[Province]],'02_Lookup_Tables'!$D$2:$E$10,2, FALSE)</f>
        <v>Gauteng Region</v>
      </c>
      <c r="U1246" t="str" cm="1">
        <f t="array" ref="U1246">_xlfn.IFS(CleanedData[[#This Row],[Purchase Amount]]&lt;500,"Low",
CleanedData[[#This Row],[Purchase Amount]]&lt;5000,"Medium",
TRUE,"High")</f>
        <v>Medium</v>
      </c>
      <c r="V1246" t="str">
        <f>TEXT(CleanedData[[#This Row],[Date]],"mmmm")</f>
        <v>April</v>
      </c>
      <c r="W1246" t="str">
        <f>"Q"&amp;ROUNDUP(MONTH(CleanedData[[#This Row],[Date]])/3,0)</f>
        <v>Q2</v>
      </c>
      <c r="X1246" t="str">
        <f>IF(CleanedData[[#This Row],[Purchase Amount]]&gt;=5000,"Yes","No")</f>
        <v>No</v>
      </c>
      <c r="Y1246">
        <f>IF(CleanedData[[#This Row],[Recommend]]="Yes",1,0)</f>
        <v>0</v>
      </c>
      <c r="Z1246" s="6">
        <f>CleanedData[[#This Row],[Purchase Amount]]*0.15</f>
        <v>113.34899999999999</v>
      </c>
      <c r="AA1246" s="6">
        <f>CleanedData[[#This Row],[Purchase Amount]]*1.15</f>
        <v>869.0089999999999</v>
      </c>
    </row>
    <row r="1247" spans="1:27" x14ac:dyDescent="0.3">
      <c r="A1247">
        <v>1476</v>
      </c>
      <c r="B1247" t="s">
        <v>1472</v>
      </c>
      <c r="C1247" s="1">
        <v>45297</v>
      </c>
      <c r="D1247">
        <v>47</v>
      </c>
      <c r="E1247" t="s">
        <v>60</v>
      </c>
      <c r="F1247" t="s">
        <v>108</v>
      </c>
      <c r="G1247" t="s">
        <v>144</v>
      </c>
      <c r="H1247">
        <v>5</v>
      </c>
      <c r="I1247" t="s">
        <v>45</v>
      </c>
      <c r="J1247" t="s">
        <v>63</v>
      </c>
      <c r="K1247" t="s">
        <v>64</v>
      </c>
      <c r="L1247" t="s">
        <v>45</v>
      </c>
      <c r="M1247" t="s">
        <v>136</v>
      </c>
      <c r="N1247" t="s">
        <v>57</v>
      </c>
      <c r="O1247" t="s">
        <v>89</v>
      </c>
      <c r="P1247" t="s">
        <v>70</v>
      </c>
      <c r="Q1247" t="s">
        <v>93</v>
      </c>
      <c r="R1247" s="6">
        <f>_xlfn.XLOOKUP(CleanedData[[#This Row],[Product]],'02_Lookup_Tables'!$A$2:$A$126,'02_Lookup_Tables'!$B$2:$B$126)</f>
        <v>4455.18</v>
      </c>
      <c r="S1247" t="str">
        <f>VLOOKUP(CleanedData[[#This Row],[Product]],'02_Lookup_Tables'!$H$2:$I$126,2,FALSE)</f>
        <v>Sports &amp; Outdoors</v>
      </c>
      <c r="T1247" t="str">
        <f>VLOOKUP(CleanedData[[#This Row],[Province]],'02_Lookup_Tables'!$D$2:$E$10,2, FALSE)</f>
        <v>Gauteng Region</v>
      </c>
      <c r="U1247" t="str" cm="1">
        <f t="array" ref="U1247">_xlfn.IFS(CleanedData[[#This Row],[Purchase Amount]]&lt;500,"Low",
CleanedData[[#This Row],[Purchase Amount]]&lt;5000,"Medium",
TRUE,"High")</f>
        <v>Medium</v>
      </c>
      <c r="V1247" t="str">
        <f>TEXT(CleanedData[[#This Row],[Date]],"mmmm")</f>
        <v>January</v>
      </c>
      <c r="W1247" t="str">
        <f>"Q"&amp;ROUNDUP(MONTH(CleanedData[[#This Row],[Date]])/3,0)</f>
        <v>Q1</v>
      </c>
      <c r="X1247" t="str">
        <f>IF(CleanedData[[#This Row],[Purchase Amount]]&gt;=5000,"Yes","No")</f>
        <v>No</v>
      </c>
      <c r="Y1247">
        <f>IF(CleanedData[[#This Row],[Recommend]]="Yes",1,0)</f>
        <v>1</v>
      </c>
      <c r="Z1247" s="6">
        <f>CleanedData[[#This Row],[Purchase Amount]]*0.15</f>
        <v>668.27700000000004</v>
      </c>
      <c r="AA1247" s="6">
        <f>CleanedData[[#This Row],[Purchase Amount]]*1.15</f>
        <v>5123.4570000000003</v>
      </c>
    </row>
    <row r="1248" spans="1:27" x14ac:dyDescent="0.3">
      <c r="A1248">
        <v>1477</v>
      </c>
      <c r="B1248" t="s">
        <v>1473</v>
      </c>
      <c r="C1248" s="1">
        <v>45627</v>
      </c>
      <c r="D1248">
        <v>67</v>
      </c>
      <c r="E1248" t="s">
        <v>39</v>
      </c>
      <c r="F1248" t="s">
        <v>83</v>
      </c>
      <c r="G1248" t="s">
        <v>296</v>
      </c>
      <c r="H1248">
        <v>5</v>
      </c>
      <c r="I1248" t="s">
        <v>42</v>
      </c>
      <c r="J1248" t="s">
        <v>69</v>
      </c>
      <c r="K1248" t="s">
        <v>44</v>
      </c>
      <c r="L1248" t="s">
        <v>45</v>
      </c>
      <c r="M1248" t="s">
        <v>79</v>
      </c>
      <c r="N1248" t="s">
        <v>57</v>
      </c>
      <c r="O1248" t="s">
        <v>89</v>
      </c>
      <c r="P1248" t="s">
        <v>70</v>
      </c>
      <c r="Q1248" t="s">
        <v>97</v>
      </c>
      <c r="R1248" s="6">
        <f>_xlfn.XLOOKUP(CleanedData[[#This Row],[Product]],'02_Lookup_Tables'!$A$2:$A$126,'02_Lookup_Tables'!$B$2:$B$126)</f>
        <v>657.5</v>
      </c>
      <c r="S1248" t="str">
        <f>VLOOKUP(CleanedData[[#This Row],[Product]],'02_Lookup_Tables'!$H$2:$I$126,2,FALSE)</f>
        <v>Home Devices</v>
      </c>
      <c r="T1248" t="str">
        <f>VLOOKUP(CleanedData[[#This Row],[Province]],'02_Lookup_Tables'!$D$2:$E$10,2, FALSE)</f>
        <v>Western Region</v>
      </c>
      <c r="U1248" t="str" cm="1">
        <f t="array" ref="U1248">_xlfn.IFS(CleanedData[[#This Row],[Purchase Amount]]&lt;500,"Low",
CleanedData[[#This Row],[Purchase Amount]]&lt;5000,"Medium",
TRUE,"High")</f>
        <v>Medium</v>
      </c>
      <c r="V1248" t="str">
        <f>TEXT(CleanedData[[#This Row],[Date]],"mmmm")</f>
        <v>December</v>
      </c>
      <c r="W1248" t="str">
        <f>"Q"&amp;ROUNDUP(MONTH(CleanedData[[#This Row],[Date]])/3,0)</f>
        <v>Q4</v>
      </c>
      <c r="X1248" t="str">
        <f>IF(CleanedData[[#This Row],[Purchase Amount]]&gt;=5000,"Yes","No")</f>
        <v>No</v>
      </c>
      <c r="Y1248">
        <f>IF(CleanedData[[#This Row],[Recommend]]="Yes",1,0)</f>
        <v>0</v>
      </c>
      <c r="Z1248" s="6">
        <f>CleanedData[[#This Row],[Purchase Amount]]*0.15</f>
        <v>98.625</v>
      </c>
      <c r="AA1248" s="6">
        <f>CleanedData[[#This Row],[Purchase Amount]]*1.15</f>
        <v>756.12499999999989</v>
      </c>
    </row>
    <row r="1249" spans="1:27" x14ac:dyDescent="0.3">
      <c r="A1249">
        <v>1478</v>
      </c>
      <c r="B1249" t="s">
        <v>1474</v>
      </c>
      <c r="C1249" s="1">
        <v>45617</v>
      </c>
      <c r="D1249">
        <v>69</v>
      </c>
      <c r="E1249" t="s">
        <v>60</v>
      </c>
      <c r="F1249" t="s">
        <v>61</v>
      </c>
      <c r="G1249" t="s">
        <v>160</v>
      </c>
      <c r="H1249">
        <v>2</v>
      </c>
      <c r="I1249" t="s">
        <v>45</v>
      </c>
      <c r="J1249" t="s">
        <v>74</v>
      </c>
      <c r="K1249" t="s">
        <v>55</v>
      </c>
      <c r="L1249" t="s">
        <v>42</v>
      </c>
      <c r="M1249" t="s">
        <v>147</v>
      </c>
      <c r="N1249" t="s">
        <v>47</v>
      </c>
      <c r="O1249" t="s">
        <v>148</v>
      </c>
      <c r="P1249" t="s">
        <v>70</v>
      </c>
      <c r="Q1249" t="s">
        <v>97</v>
      </c>
      <c r="R1249" s="6">
        <f>_xlfn.XLOOKUP(CleanedData[[#This Row],[Product]],'02_Lookup_Tables'!$A$2:$A$126,'02_Lookup_Tables'!$B$2:$B$126)</f>
        <v>294.33</v>
      </c>
      <c r="S1249" t="str">
        <f>VLOOKUP(CleanedData[[#This Row],[Product]],'02_Lookup_Tables'!$H$2:$I$126,2,FALSE)</f>
        <v>Toys &amp; Games</v>
      </c>
      <c r="T1249" t="str">
        <f>VLOOKUP(CleanedData[[#This Row],[Province]],'02_Lookup_Tables'!$D$2:$E$10,2, FALSE)</f>
        <v>Southern Region</v>
      </c>
      <c r="U1249" t="str" cm="1">
        <f t="array" ref="U1249">_xlfn.IFS(CleanedData[[#This Row],[Purchase Amount]]&lt;500,"Low",
CleanedData[[#This Row],[Purchase Amount]]&lt;5000,"Medium",
TRUE,"High")</f>
        <v>Low</v>
      </c>
      <c r="V1249" t="str">
        <f>TEXT(CleanedData[[#This Row],[Date]],"mmmm")</f>
        <v>November</v>
      </c>
      <c r="W1249" t="str">
        <f>"Q"&amp;ROUNDUP(MONTH(CleanedData[[#This Row],[Date]])/3,0)</f>
        <v>Q4</v>
      </c>
      <c r="X1249" t="str">
        <f>IF(CleanedData[[#This Row],[Purchase Amount]]&gt;=5000,"Yes","No")</f>
        <v>No</v>
      </c>
      <c r="Y1249">
        <f>IF(CleanedData[[#This Row],[Recommend]]="Yes",1,0)</f>
        <v>1</v>
      </c>
      <c r="Z1249" s="6">
        <f>CleanedData[[#This Row],[Purchase Amount]]*0.15</f>
        <v>44.149499999999996</v>
      </c>
      <c r="AA1249" s="6">
        <f>CleanedData[[#This Row],[Purchase Amount]]*1.15</f>
        <v>338.47949999999997</v>
      </c>
    </row>
    <row r="1250" spans="1:27" x14ac:dyDescent="0.3">
      <c r="A1250">
        <v>1479</v>
      </c>
      <c r="B1250" t="s">
        <v>1475</v>
      </c>
      <c r="C1250" s="1">
        <v>46004</v>
      </c>
      <c r="D1250">
        <v>48</v>
      </c>
      <c r="E1250" t="s">
        <v>39</v>
      </c>
      <c r="F1250" t="s">
        <v>40</v>
      </c>
      <c r="G1250" t="s">
        <v>182</v>
      </c>
      <c r="H1250">
        <v>3</v>
      </c>
      <c r="I1250" t="s">
        <v>42</v>
      </c>
      <c r="J1250" t="s">
        <v>43</v>
      </c>
      <c r="K1250" t="s">
        <v>44</v>
      </c>
      <c r="L1250" t="s">
        <v>42</v>
      </c>
      <c r="M1250" t="s">
        <v>190</v>
      </c>
      <c r="N1250" t="s">
        <v>48</v>
      </c>
      <c r="O1250" t="s">
        <v>89</v>
      </c>
      <c r="P1250" t="s">
        <v>49</v>
      </c>
      <c r="Q1250" t="s">
        <v>93</v>
      </c>
      <c r="R1250" s="6">
        <f>_xlfn.XLOOKUP(CleanedData[[#This Row],[Product]],'02_Lookup_Tables'!$A$2:$A$126,'02_Lookup_Tables'!$B$2:$B$126)</f>
        <v>3715.65</v>
      </c>
      <c r="S1250" t="str">
        <f>VLOOKUP(CleanedData[[#This Row],[Product]],'02_Lookup_Tables'!$H$2:$I$126,2,FALSE)</f>
        <v>Home Devices</v>
      </c>
      <c r="T1250" t="str">
        <f>VLOOKUP(CleanedData[[#This Row],[Province]],'02_Lookup_Tables'!$D$2:$E$10,2, FALSE)</f>
        <v>Northern Region</v>
      </c>
      <c r="U1250" t="str" cm="1">
        <f t="array" ref="U1250">_xlfn.IFS(CleanedData[[#This Row],[Purchase Amount]]&lt;500,"Low",
CleanedData[[#This Row],[Purchase Amount]]&lt;5000,"Medium",
TRUE,"High")</f>
        <v>Medium</v>
      </c>
      <c r="V1250" t="str">
        <f>TEXT(CleanedData[[#This Row],[Date]],"mmmm")</f>
        <v>December</v>
      </c>
      <c r="W1250" t="str">
        <f>"Q"&amp;ROUNDUP(MONTH(CleanedData[[#This Row],[Date]])/3,0)</f>
        <v>Q4</v>
      </c>
      <c r="X1250" t="str">
        <f>IF(CleanedData[[#This Row],[Purchase Amount]]&gt;=5000,"Yes","No")</f>
        <v>No</v>
      </c>
      <c r="Y1250">
        <f>IF(CleanedData[[#This Row],[Recommend]]="Yes",1,0)</f>
        <v>0</v>
      </c>
      <c r="Z1250" s="6">
        <f>CleanedData[[#This Row],[Purchase Amount]]*0.15</f>
        <v>557.34749999999997</v>
      </c>
      <c r="AA1250" s="6">
        <f>CleanedData[[#This Row],[Purchase Amount]]*1.15</f>
        <v>4272.9974999999995</v>
      </c>
    </row>
    <row r="1251" spans="1:27" x14ac:dyDescent="0.3">
      <c r="A1251">
        <v>1480</v>
      </c>
      <c r="B1251" t="s">
        <v>1476</v>
      </c>
      <c r="C1251" s="1">
        <v>45814</v>
      </c>
      <c r="D1251">
        <v>26</v>
      </c>
      <c r="E1251" t="s">
        <v>52</v>
      </c>
      <c r="F1251" t="s">
        <v>130</v>
      </c>
      <c r="G1251" t="s">
        <v>203</v>
      </c>
      <c r="H1251">
        <v>3</v>
      </c>
      <c r="I1251" t="s">
        <v>45</v>
      </c>
      <c r="J1251" t="s">
        <v>74</v>
      </c>
      <c r="K1251" t="s">
        <v>64</v>
      </c>
      <c r="L1251" t="s">
        <v>45</v>
      </c>
      <c r="M1251" t="s">
        <v>112</v>
      </c>
      <c r="N1251" t="s">
        <v>48</v>
      </c>
      <c r="O1251" t="s">
        <v>48</v>
      </c>
      <c r="P1251" t="s">
        <v>70</v>
      </c>
      <c r="Q1251" t="s">
        <v>58</v>
      </c>
      <c r="R1251" s="6">
        <f>_xlfn.XLOOKUP(CleanedData[[#This Row],[Product]],'02_Lookup_Tables'!$A$2:$A$126,'02_Lookup_Tables'!$B$2:$B$126)</f>
        <v>2849.09</v>
      </c>
      <c r="S1251" t="str">
        <f>VLOOKUP(CleanedData[[#This Row],[Product]],'02_Lookup_Tables'!$H$2:$I$126,2,FALSE)</f>
        <v>Home &amp; Living</v>
      </c>
      <c r="T1251" t="str">
        <f>VLOOKUP(CleanedData[[#This Row],[Province]],'02_Lookup_Tables'!$D$2:$E$10,2, FALSE)</f>
        <v>Eastern Region</v>
      </c>
      <c r="U1251" t="str" cm="1">
        <f t="array" ref="U1251">_xlfn.IFS(CleanedData[[#This Row],[Purchase Amount]]&lt;500,"Low",
CleanedData[[#This Row],[Purchase Amount]]&lt;5000,"Medium",
TRUE,"High")</f>
        <v>Medium</v>
      </c>
      <c r="V1251" t="str">
        <f>TEXT(CleanedData[[#This Row],[Date]],"mmmm")</f>
        <v>June</v>
      </c>
      <c r="W1251" t="str">
        <f>"Q"&amp;ROUNDUP(MONTH(CleanedData[[#This Row],[Date]])/3,0)</f>
        <v>Q2</v>
      </c>
      <c r="X1251" t="str">
        <f>IF(CleanedData[[#This Row],[Purchase Amount]]&gt;=5000,"Yes","No")</f>
        <v>No</v>
      </c>
      <c r="Y1251">
        <f>IF(CleanedData[[#This Row],[Recommend]]="Yes",1,0)</f>
        <v>1</v>
      </c>
      <c r="Z1251" s="6">
        <f>CleanedData[[#This Row],[Purchase Amount]]*0.15</f>
        <v>427.36349999999999</v>
      </c>
      <c r="AA1251" s="6">
        <f>CleanedData[[#This Row],[Purchase Amount]]*1.15</f>
        <v>3276.4535000000001</v>
      </c>
    </row>
    <row r="1252" spans="1:27" x14ac:dyDescent="0.3">
      <c r="A1252">
        <v>1481</v>
      </c>
      <c r="B1252" t="s">
        <v>1477</v>
      </c>
      <c r="C1252" s="1">
        <v>45696</v>
      </c>
      <c r="D1252">
        <v>70</v>
      </c>
      <c r="E1252" t="s">
        <v>52</v>
      </c>
      <c r="F1252" t="s">
        <v>108</v>
      </c>
      <c r="G1252" t="s">
        <v>114</v>
      </c>
      <c r="H1252">
        <v>2</v>
      </c>
      <c r="I1252" t="s">
        <v>42</v>
      </c>
      <c r="J1252" t="s">
        <v>69</v>
      </c>
      <c r="K1252" t="s">
        <v>55</v>
      </c>
      <c r="L1252" t="s">
        <v>42</v>
      </c>
      <c r="M1252" t="s">
        <v>92</v>
      </c>
      <c r="N1252" t="s">
        <v>47</v>
      </c>
      <c r="O1252" t="s">
        <v>89</v>
      </c>
      <c r="P1252" t="s">
        <v>49</v>
      </c>
      <c r="Q1252" t="s">
        <v>97</v>
      </c>
      <c r="R1252" s="6">
        <f>_xlfn.XLOOKUP(CleanedData[[#This Row],[Product]],'02_Lookup_Tables'!$A$2:$A$126,'02_Lookup_Tables'!$B$2:$B$126)</f>
        <v>1440.59</v>
      </c>
      <c r="S1252" t="str">
        <f>VLOOKUP(CleanedData[[#This Row],[Product]],'02_Lookup_Tables'!$H$2:$I$126,2,FALSE)</f>
        <v>Beauty &amp; Personal Care</v>
      </c>
      <c r="T1252" t="str">
        <f>VLOOKUP(CleanedData[[#This Row],[Province]],'02_Lookup_Tables'!$D$2:$E$10,2, FALSE)</f>
        <v>Gauteng Region</v>
      </c>
      <c r="U1252" t="str" cm="1">
        <f t="array" ref="U1252">_xlfn.IFS(CleanedData[[#This Row],[Purchase Amount]]&lt;500,"Low",
CleanedData[[#This Row],[Purchase Amount]]&lt;5000,"Medium",
TRUE,"High")</f>
        <v>Medium</v>
      </c>
      <c r="V1252" t="str">
        <f>TEXT(CleanedData[[#This Row],[Date]],"mmmm")</f>
        <v>February</v>
      </c>
      <c r="W1252" t="str">
        <f>"Q"&amp;ROUNDUP(MONTH(CleanedData[[#This Row],[Date]])/3,0)</f>
        <v>Q1</v>
      </c>
      <c r="X1252" t="str">
        <f>IF(CleanedData[[#This Row],[Purchase Amount]]&gt;=5000,"Yes","No")</f>
        <v>No</v>
      </c>
      <c r="Y1252">
        <f>IF(CleanedData[[#This Row],[Recommend]]="Yes",1,0)</f>
        <v>0</v>
      </c>
      <c r="Z1252" s="6">
        <f>CleanedData[[#This Row],[Purchase Amount]]*0.15</f>
        <v>216.08849999999998</v>
      </c>
      <c r="AA1252" s="6">
        <f>CleanedData[[#This Row],[Purchase Amount]]*1.15</f>
        <v>1656.6784999999998</v>
      </c>
    </row>
    <row r="1253" spans="1:27" x14ac:dyDescent="0.3">
      <c r="A1253">
        <v>1482</v>
      </c>
      <c r="B1253" t="s">
        <v>1478</v>
      </c>
      <c r="C1253" s="1">
        <v>45765</v>
      </c>
      <c r="D1253">
        <v>72</v>
      </c>
      <c r="E1253" t="s">
        <v>39</v>
      </c>
      <c r="F1253" t="s">
        <v>77</v>
      </c>
      <c r="G1253" t="s">
        <v>411</v>
      </c>
      <c r="H1253">
        <v>5</v>
      </c>
      <c r="I1253" t="s">
        <v>45</v>
      </c>
      <c r="J1253" t="s">
        <v>63</v>
      </c>
      <c r="K1253" t="s">
        <v>44</v>
      </c>
      <c r="L1253" t="s">
        <v>45</v>
      </c>
      <c r="M1253" t="s">
        <v>65</v>
      </c>
      <c r="N1253" t="s">
        <v>57</v>
      </c>
      <c r="O1253" t="s">
        <v>89</v>
      </c>
      <c r="P1253" t="s">
        <v>70</v>
      </c>
      <c r="Q1253" t="s">
        <v>97</v>
      </c>
      <c r="R1253" s="6">
        <f>_xlfn.XLOOKUP(CleanedData[[#This Row],[Product]],'02_Lookup_Tables'!$A$2:$A$126,'02_Lookup_Tables'!$B$2:$B$126)</f>
        <v>103.4</v>
      </c>
      <c r="S1253" t="str">
        <f>VLOOKUP(CleanedData[[#This Row],[Product]],'02_Lookup_Tables'!$H$2:$I$126,2,FALSE)</f>
        <v>Food</v>
      </c>
      <c r="T1253" t="str">
        <f>VLOOKUP(CleanedData[[#This Row],[Province]],'02_Lookup_Tables'!$D$2:$E$10,2, FALSE)</f>
        <v>Central Region</v>
      </c>
      <c r="U1253" t="str" cm="1">
        <f t="array" ref="U1253">_xlfn.IFS(CleanedData[[#This Row],[Purchase Amount]]&lt;500,"Low",
CleanedData[[#This Row],[Purchase Amount]]&lt;5000,"Medium",
TRUE,"High")</f>
        <v>Low</v>
      </c>
      <c r="V1253" t="str">
        <f>TEXT(CleanedData[[#This Row],[Date]],"mmmm")</f>
        <v>April</v>
      </c>
      <c r="W1253" t="str">
        <f>"Q"&amp;ROUNDUP(MONTH(CleanedData[[#This Row],[Date]])/3,0)</f>
        <v>Q2</v>
      </c>
      <c r="X1253" t="str">
        <f>IF(CleanedData[[#This Row],[Purchase Amount]]&gt;=5000,"Yes","No")</f>
        <v>No</v>
      </c>
      <c r="Y1253">
        <f>IF(CleanedData[[#This Row],[Recommend]]="Yes",1,0)</f>
        <v>1</v>
      </c>
      <c r="Z1253" s="6">
        <f>CleanedData[[#This Row],[Purchase Amount]]*0.15</f>
        <v>15.51</v>
      </c>
      <c r="AA1253" s="6">
        <f>CleanedData[[#This Row],[Purchase Amount]]*1.15</f>
        <v>118.91</v>
      </c>
    </row>
    <row r="1254" spans="1:27" x14ac:dyDescent="0.3">
      <c r="A1254">
        <v>1483</v>
      </c>
      <c r="B1254" t="s">
        <v>1479</v>
      </c>
      <c r="C1254" s="1">
        <v>45563</v>
      </c>
      <c r="D1254">
        <v>51</v>
      </c>
      <c r="E1254" t="s">
        <v>60</v>
      </c>
      <c r="F1254" t="s">
        <v>108</v>
      </c>
      <c r="G1254" t="s">
        <v>111</v>
      </c>
      <c r="H1254">
        <v>5</v>
      </c>
      <c r="I1254" t="s">
        <v>42</v>
      </c>
      <c r="J1254" t="s">
        <v>74</v>
      </c>
      <c r="K1254" t="s">
        <v>55</v>
      </c>
      <c r="L1254" t="s">
        <v>42</v>
      </c>
      <c r="M1254" t="s">
        <v>231</v>
      </c>
      <c r="N1254" t="s">
        <v>57</v>
      </c>
      <c r="O1254" t="s">
        <v>89</v>
      </c>
      <c r="P1254" t="s">
        <v>70</v>
      </c>
      <c r="Q1254" t="s">
        <v>93</v>
      </c>
      <c r="R1254" s="6">
        <f>_xlfn.XLOOKUP(CleanedData[[#This Row],[Product]],'02_Lookup_Tables'!$A$2:$A$126,'02_Lookup_Tables'!$B$2:$B$126)</f>
        <v>3576.97</v>
      </c>
      <c r="S1254" t="str">
        <f>VLOOKUP(CleanedData[[#This Row],[Product]],'02_Lookup_Tables'!$H$2:$I$126,2,FALSE)</f>
        <v>Home Devices</v>
      </c>
      <c r="T1254" t="str">
        <f>VLOOKUP(CleanedData[[#This Row],[Province]],'02_Lookup_Tables'!$D$2:$E$10,2, FALSE)</f>
        <v>Gauteng Region</v>
      </c>
      <c r="U1254" t="str" cm="1">
        <f t="array" ref="U1254">_xlfn.IFS(CleanedData[[#This Row],[Purchase Amount]]&lt;500,"Low",
CleanedData[[#This Row],[Purchase Amount]]&lt;5000,"Medium",
TRUE,"High")</f>
        <v>Medium</v>
      </c>
      <c r="V1254" t="str">
        <f>TEXT(CleanedData[[#This Row],[Date]],"mmmm")</f>
        <v>September</v>
      </c>
      <c r="W1254" t="str">
        <f>"Q"&amp;ROUNDUP(MONTH(CleanedData[[#This Row],[Date]])/3,0)</f>
        <v>Q3</v>
      </c>
      <c r="X1254" t="str">
        <f>IF(CleanedData[[#This Row],[Purchase Amount]]&gt;=5000,"Yes","No")</f>
        <v>No</v>
      </c>
      <c r="Y1254">
        <f>IF(CleanedData[[#This Row],[Recommend]]="Yes",1,0)</f>
        <v>0</v>
      </c>
      <c r="Z1254" s="6">
        <f>CleanedData[[#This Row],[Purchase Amount]]*0.15</f>
        <v>536.54549999999995</v>
      </c>
      <c r="AA1254" s="6">
        <f>CleanedData[[#This Row],[Purchase Amount]]*1.15</f>
        <v>4113.5154999999995</v>
      </c>
    </row>
    <row r="1255" spans="1:27" x14ac:dyDescent="0.3">
      <c r="A1255">
        <v>1485</v>
      </c>
      <c r="B1255" t="s">
        <v>1480</v>
      </c>
      <c r="C1255" s="1">
        <v>45399</v>
      </c>
      <c r="D1255">
        <v>65</v>
      </c>
      <c r="E1255" t="s">
        <v>60</v>
      </c>
      <c r="F1255" t="s">
        <v>77</v>
      </c>
      <c r="G1255" t="s">
        <v>519</v>
      </c>
      <c r="H1255">
        <v>4</v>
      </c>
      <c r="I1255" t="s">
        <v>45</v>
      </c>
      <c r="J1255" t="s">
        <v>43</v>
      </c>
      <c r="K1255" t="s">
        <v>64</v>
      </c>
      <c r="L1255" t="s">
        <v>45</v>
      </c>
      <c r="M1255" t="s">
        <v>147</v>
      </c>
      <c r="N1255" t="s">
        <v>96</v>
      </c>
      <c r="O1255" t="s">
        <v>148</v>
      </c>
      <c r="P1255" t="s">
        <v>49</v>
      </c>
      <c r="Q1255" t="s">
        <v>97</v>
      </c>
      <c r="R1255" s="6">
        <f>_xlfn.XLOOKUP(CleanedData[[#This Row],[Product]],'02_Lookup_Tables'!$A$2:$A$126,'02_Lookup_Tables'!$B$2:$B$126)</f>
        <v>338.79</v>
      </c>
      <c r="S1255" t="str">
        <f>VLOOKUP(CleanedData[[#This Row],[Product]],'02_Lookup_Tables'!$H$2:$I$126,2,FALSE)</f>
        <v>Accessories</v>
      </c>
      <c r="T1255" t="str">
        <f>VLOOKUP(CleanedData[[#This Row],[Province]],'02_Lookup_Tables'!$D$2:$E$10,2, FALSE)</f>
        <v>Central Region</v>
      </c>
      <c r="U1255" t="str" cm="1">
        <f t="array" ref="U1255">_xlfn.IFS(CleanedData[[#This Row],[Purchase Amount]]&lt;500,"Low",
CleanedData[[#This Row],[Purchase Amount]]&lt;5000,"Medium",
TRUE,"High")</f>
        <v>Low</v>
      </c>
      <c r="V1255" t="str">
        <f>TEXT(CleanedData[[#This Row],[Date]],"mmmm")</f>
        <v>April</v>
      </c>
      <c r="W1255" t="str">
        <f>"Q"&amp;ROUNDUP(MONTH(CleanedData[[#This Row],[Date]])/3,0)</f>
        <v>Q2</v>
      </c>
      <c r="X1255" t="str">
        <f>IF(CleanedData[[#This Row],[Purchase Amount]]&gt;=5000,"Yes","No")</f>
        <v>No</v>
      </c>
      <c r="Y1255">
        <f>IF(CleanedData[[#This Row],[Recommend]]="Yes",1,0)</f>
        <v>1</v>
      </c>
      <c r="Z1255" s="6">
        <f>CleanedData[[#This Row],[Purchase Amount]]*0.15</f>
        <v>50.8185</v>
      </c>
      <c r="AA1255" s="6">
        <f>CleanedData[[#This Row],[Purchase Amount]]*1.15</f>
        <v>389.60849999999999</v>
      </c>
    </row>
    <row r="1256" spans="1:27" x14ac:dyDescent="0.3">
      <c r="A1256">
        <v>1487</v>
      </c>
      <c r="B1256" t="s">
        <v>1481</v>
      </c>
      <c r="C1256" s="1">
        <v>45563</v>
      </c>
      <c r="D1256">
        <v>51</v>
      </c>
      <c r="E1256" t="s">
        <v>52</v>
      </c>
      <c r="F1256" t="s">
        <v>72</v>
      </c>
      <c r="G1256" t="s">
        <v>454</v>
      </c>
      <c r="H1256">
        <v>4</v>
      </c>
      <c r="I1256" t="s">
        <v>42</v>
      </c>
      <c r="J1256" t="s">
        <v>74</v>
      </c>
      <c r="K1256" t="s">
        <v>55</v>
      </c>
      <c r="L1256" t="s">
        <v>45</v>
      </c>
      <c r="M1256" t="s">
        <v>151</v>
      </c>
      <c r="N1256" t="s">
        <v>96</v>
      </c>
      <c r="O1256" t="s">
        <v>89</v>
      </c>
      <c r="P1256" t="s">
        <v>70</v>
      </c>
      <c r="Q1256" t="s">
        <v>93</v>
      </c>
      <c r="R1256" s="6">
        <f>_xlfn.XLOOKUP(CleanedData[[#This Row],[Product]],'02_Lookup_Tables'!$A$2:$A$126,'02_Lookup_Tables'!$B$2:$B$126)</f>
        <v>2413.3000000000002</v>
      </c>
      <c r="S1256" t="str">
        <f>VLOOKUP(CleanedData[[#This Row],[Product]],'02_Lookup_Tables'!$H$2:$I$126,2,FALSE)</f>
        <v>Electronics</v>
      </c>
      <c r="T1256" t="str">
        <f>VLOOKUP(CleanedData[[#This Row],[Province]],'02_Lookup_Tables'!$D$2:$E$10,2, FALSE)</f>
        <v>Central Region</v>
      </c>
      <c r="U1256" t="str" cm="1">
        <f t="array" ref="U1256">_xlfn.IFS(CleanedData[[#This Row],[Purchase Amount]]&lt;500,"Low",
CleanedData[[#This Row],[Purchase Amount]]&lt;5000,"Medium",
TRUE,"High")</f>
        <v>Medium</v>
      </c>
      <c r="V1256" t="str">
        <f>TEXT(CleanedData[[#This Row],[Date]],"mmmm")</f>
        <v>September</v>
      </c>
      <c r="W1256" t="str">
        <f>"Q"&amp;ROUNDUP(MONTH(CleanedData[[#This Row],[Date]])/3,0)</f>
        <v>Q3</v>
      </c>
      <c r="X1256" t="str">
        <f>IF(CleanedData[[#This Row],[Purchase Amount]]&gt;=5000,"Yes","No")</f>
        <v>No</v>
      </c>
      <c r="Y1256">
        <f>IF(CleanedData[[#This Row],[Recommend]]="Yes",1,0)</f>
        <v>0</v>
      </c>
      <c r="Z1256" s="6">
        <f>CleanedData[[#This Row],[Purchase Amount]]*0.15</f>
        <v>361.995</v>
      </c>
      <c r="AA1256" s="6">
        <f>CleanedData[[#This Row],[Purchase Amount]]*1.15</f>
        <v>2775.2950000000001</v>
      </c>
    </row>
    <row r="1257" spans="1:27" x14ac:dyDescent="0.3">
      <c r="A1257">
        <v>1488</v>
      </c>
      <c r="B1257" t="s">
        <v>1482</v>
      </c>
      <c r="C1257" s="1">
        <v>46014</v>
      </c>
      <c r="D1257">
        <v>34</v>
      </c>
      <c r="E1257" t="s">
        <v>60</v>
      </c>
      <c r="F1257" t="s">
        <v>77</v>
      </c>
      <c r="G1257" t="s">
        <v>309</v>
      </c>
      <c r="H1257">
        <v>3</v>
      </c>
      <c r="I1257" t="s">
        <v>42</v>
      </c>
      <c r="J1257" t="s">
        <v>43</v>
      </c>
      <c r="K1257" t="s">
        <v>44</v>
      </c>
      <c r="L1257" t="s">
        <v>42</v>
      </c>
      <c r="M1257" t="s">
        <v>112</v>
      </c>
      <c r="N1257" t="s">
        <v>48</v>
      </c>
      <c r="O1257" t="s">
        <v>48</v>
      </c>
      <c r="P1257" t="s">
        <v>70</v>
      </c>
      <c r="Q1257" t="s">
        <v>58</v>
      </c>
      <c r="R1257" s="6">
        <f>_xlfn.XLOOKUP(CleanedData[[#This Row],[Product]],'02_Lookup_Tables'!$A$2:$A$126,'02_Lookup_Tables'!$B$2:$B$126)</f>
        <v>353.21</v>
      </c>
      <c r="S1257" t="str">
        <f>VLOOKUP(CleanedData[[#This Row],[Product]],'02_Lookup_Tables'!$H$2:$I$126,2,FALSE)</f>
        <v>Food</v>
      </c>
      <c r="T1257" t="str">
        <f>VLOOKUP(CleanedData[[#This Row],[Province]],'02_Lookup_Tables'!$D$2:$E$10,2, FALSE)</f>
        <v>Central Region</v>
      </c>
      <c r="U1257" t="str" cm="1">
        <f t="array" ref="U1257">_xlfn.IFS(CleanedData[[#This Row],[Purchase Amount]]&lt;500,"Low",
CleanedData[[#This Row],[Purchase Amount]]&lt;5000,"Medium",
TRUE,"High")</f>
        <v>Low</v>
      </c>
      <c r="V1257" t="str">
        <f>TEXT(CleanedData[[#This Row],[Date]],"mmmm")</f>
        <v>December</v>
      </c>
      <c r="W1257" t="str">
        <f>"Q"&amp;ROUNDUP(MONTH(CleanedData[[#This Row],[Date]])/3,0)</f>
        <v>Q4</v>
      </c>
      <c r="X1257" t="str">
        <f>IF(CleanedData[[#This Row],[Purchase Amount]]&gt;=5000,"Yes","No")</f>
        <v>No</v>
      </c>
      <c r="Y1257">
        <f>IF(CleanedData[[#This Row],[Recommend]]="Yes",1,0)</f>
        <v>0</v>
      </c>
      <c r="Z1257" s="6">
        <f>CleanedData[[#This Row],[Purchase Amount]]*0.15</f>
        <v>52.981499999999997</v>
      </c>
      <c r="AA1257" s="6">
        <f>CleanedData[[#This Row],[Purchase Amount]]*1.15</f>
        <v>406.19149999999996</v>
      </c>
    </row>
    <row r="1258" spans="1:27" x14ac:dyDescent="0.3">
      <c r="A1258">
        <v>1489</v>
      </c>
      <c r="B1258" t="s">
        <v>1483</v>
      </c>
      <c r="C1258" s="1">
        <v>45713</v>
      </c>
      <c r="D1258">
        <v>26</v>
      </c>
      <c r="E1258" t="s">
        <v>60</v>
      </c>
      <c r="F1258" t="s">
        <v>83</v>
      </c>
      <c r="G1258" t="s">
        <v>87</v>
      </c>
      <c r="H1258">
        <v>2</v>
      </c>
      <c r="I1258" t="s">
        <v>45</v>
      </c>
      <c r="J1258" t="s">
        <v>43</v>
      </c>
      <c r="K1258" t="s">
        <v>44</v>
      </c>
      <c r="L1258" t="s">
        <v>42</v>
      </c>
      <c r="M1258" t="s">
        <v>151</v>
      </c>
      <c r="N1258" t="s">
        <v>47</v>
      </c>
      <c r="O1258" t="s">
        <v>89</v>
      </c>
      <c r="P1258" t="s">
        <v>49</v>
      </c>
      <c r="Q1258" t="s">
        <v>58</v>
      </c>
      <c r="R1258" s="6">
        <f>_xlfn.XLOOKUP(CleanedData[[#This Row],[Product]],'02_Lookup_Tables'!$A$2:$A$126,'02_Lookup_Tables'!$B$2:$B$126)</f>
        <v>409.06</v>
      </c>
      <c r="S1258" t="str">
        <f>VLOOKUP(CleanedData[[#This Row],[Product]],'02_Lookup_Tables'!$H$2:$I$126,2,FALSE)</f>
        <v>Home Devices</v>
      </c>
      <c r="T1258" t="str">
        <f>VLOOKUP(CleanedData[[#This Row],[Province]],'02_Lookup_Tables'!$D$2:$E$10,2, FALSE)</f>
        <v>Western Region</v>
      </c>
      <c r="U1258" t="str" cm="1">
        <f t="array" ref="U1258">_xlfn.IFS(CleanedData[[#This Row],[Purchase Amount]]&lt;500,"Low",
CleanedData[[#This Row],[Purchase Amount]]&lt;5000,"Medium",
TRUE,"High")</f>
        <v>Low</v>
      </c>
      <c r="V1258" t="str">
        <f>TEXT(CleanedData[[#This Row],[Date]],"mmmm")</f>
        <v>February</v>
      </c>
      <c r="W1258" t="str">
        <f>"Q"&amp;ROUNDUP(MONTH(CleanedData[[#This Row],[Date]])/3,0)</f>
        <v>Q1</v>
      </c>
      <c r="X1258" t="str">
        <f>IF(CleanedData[[#This Row],[Purchase Amount]]&gt;=5000,"Yes","No")</f>
        <v>No</v>
      </c>
      <c r="Y1258">
        <f>IF(CleanedData[[#This Row],[Recommend]]="Yes",1,0)</f>
        <v>1</v>
      </c>
      <c r="Z1258" s="6">
        <f>CleanedData[[#This Row],[Purchase Amount]]*0.15</f>
        <v>61.358999999999995</v>
      </c>
      <c r="AA1258" s="6">
        <f>CleanedData[[#This Row],[Purchase Amount]]*1.15</f>
        <v>470.41899999999998</v>
      </c>
    </row>
    <row r="1259" spans="1:27" x14ac:dyDescent="0.3">
      <c r="A1259">
        <v>1490</v>
      </c>
      <c r="B1259" t="s">
        <v>1484</v>
      </c>
      <c r="C1259" s="1">
        <v>45833</v>
      </c>
      <c r="D1259">
        <v>47</v>
      </c>
      <c r="E1259" t="s">
        <v>52</v>
      </c>
      <c r="F1259" t="s">
        <v>77</v>
      </c>
      <c r="G1259" t="s">
        <v>122</v>
      </c>
      <c r="H1259">
        <v>1</v>
      </c>
      <c r="I1259" t="s">
        <v>42</v>
      </c>
      <c r="J1259" t="s">
        <v>43</v>
      </c>
      <c r="K1259" t="s">
        <v>64</v>
      </c>
      <c r="L1259" t="s">
        <v>45</v>
      </c>
      <c r="M1259" t="s">
        <v>236</v>
      </c>
      <c r="N1259" t="s">
        <v>80</v>
      </c>
      <c r="O1259" t="s">
        <v>89</v>
      </c>
      <c r="P1259" t="s">
        <v>49</v>
      </c>
      <c r="Q1259" t="s">
        <v>93</v>
      </c>
      <c r="R1259" s="6">
        <f>_xlfn.XLOOKUP(CleanedData[[#This Row],[Product]],'02_Lookup_Tables'!$A$2:$A$126,'02_Lookup_Tables'!$B$2:$B$126)</f>
        <v>1712.08</v>
      </c>
      <c r="S1259" t="str">
        <f>VLOOKUP(CleanedData[[#This Row],[Product]],'02_Lookup_Tables'!$H$2:$I$126,2,FALSE)</f>
        <v>Home &amp; Living</v>
      </c>
      <c r="T1259" t="str">
        <f>VLOOKUP(CleanedData[[#This Row],[Province]],'02_Lookup_Tables'!$D$2:$E$10,2, FALSE)</f>
        <v>Central Region</v>
      </c>
      <c r="U1259" t="str" cm="1">
        <f t="array" ref="U1259">_xlfn.IFS(CleanedData[[#This Row],[Purchase Amount]]&lt;500,"Low",
CleanedData[[#This Row],[Purchase Amount]]&lt;5000,"Medium",
TRUE,"High")</f>
        <v>Medium</v>
      </c>
      <c r="V1259" t="str">
        <f>TEXT(CleanedData[[#This Row],[Date]],"mmmm")</f>
        <v>June</v>
      </c>
      <c r="W1259" t="str">
        <f>"Q"&amp;ROUNDUP(MONTH(CleanedData[[#This Row],[Date]])/3,0)</f>
        <v>Q2</v>
      </c>
      <c r="X1259" t="str">
        <f>IF(CleanedData[[#This Row],[Purchase Amount]]&gt;=5000,"Yes","No")</f>
        <v>No</v>
      </c>
      <c r="Y1259">
        <f>IF(CleanedData[[#This Row],[Recommend]]="Yes",1,0)</f>
        <v>0</v>
      </c>
      <c r="Z1259" s="6">
        <f>CleanedData[[#This Row],[Purchase Amount]]*0.15</f>
        <v>256.81199999999995</v>
      </c>
      <c r="AA1259" s="6">
        <f>CleanedData[[#This Row],[Purchase Amount]]*1.15</f>
        <v>1968.8919999999998</v>
      </c>
    </row>
    <row r="1260" spans="1:27" x14ac:dyDescent="0.3">
      <c r="A1260">
        <v>1491</v>
      </c>
      <c r="B1260" t="s">
        <v>1485</v>
      </c>
      <c r="C1260" s="1">
        <v>45881</v>
      </c>
      <c r="D1260">
        <v>23</v>
      </c>
      <c r="E1260" t="s">
        <v>52</v>
      </c>
      <c r="F1260" t="s">
        <v>130</v>
      </c>
      <c r="G1260" t="s">
        <v>99</v>
      </c>
      <c r="H1260">
        <v>5</v>
      </c>
      <c r="I1260" t="s">
        <v>45</v>
      </c>
      <c r="J1260" t="s">
        <v>69</v>
      </c>
      <c r="K1260" t="s">
        <v>44</v>
      </c>
      <c r="L1260" t="s">
        <v>42</v>
      </c>
      <c r="M1260" t="s">
        <v>208</v>
      </c>
      <c r="N1260" t="s">
        <v>57</v>
      </c>
      <c r="O1260" t="s">
        <v>89</v>
      </c>
      <c r="P1260" t="s">
        <v>70</v>
      </c>
      <c r="Q1260" t="s">
        <v>66</v>
      </c>
      <c r="R1260" s="6">
        <f>_xlfn.XLOOKUP(CleanedData[[#This Row],[Product]],'02_Lookup_Tables'!$A$2:$A$126,'02_Lookup_Tables'!$B$2:$B$126)</f>
        <v>43.23</v>
      </c>
      <c r="S1260" t="str">
        <f>VLOOKUP(CleanedData[[#This Row],[Product]],'02_Lookup_Tables'!$H$2:$I$126,2,FALSE)</f>
        <v>Food</v>
      </c>
      <c r="T1260" t="str">
        <f>VLOOKUP(CleanedData[[#This Row],[Province]],'02_Lookup_Tables'!$D$2:$E$10,2, FALSE)</f>
        <v>Eastern Region</v>
      </c>
      <c r="U1260" t="str" cm="1">
        <f t="array" ref="U1260">_xlfn.IFS(CleanedData[[#This Row],[Purchase Amount]]&lt;500,"Low",
CleanedData[[#This Row],[Purchase Amount]]&lt;5000,"Medium",
TRUE,"High")</f>
        <v>Low</v>
      </c>
      <c r="V1260" t="str">
        <f>TEXT(CleanedData[[#This Row],[Date]],"mmmm")</f>
        <v>August</v>
      </c>
      <c r="W1260" t="str">
        <f>"Q"&amp;ROUNDUP(MONTH(CleanedData[[#This Row],[Date]])/3,0)</f>
        <v>Q3</v>
      </c>
      <c r="X1260" t="str">
        <f>IF(CleanedData[[#This Row],[Purchase Amount]]&gt;=5000,"Yes","No")</f>
        <v>No</v>
      </c>
      <c r="Y1260">
        <f>IF(CleanedData[[#This Row],[Recommend]]="Yes",1,0)</f>
        <v>1</v>
      </c>
      <c r="Z1260" s="6">
        <f>CleanedData[[#This Row],[Purchase Amount]]*0.15</f>
        <v>6.4844999999999997</v>
      </c>
      <c r="AA1260" s="6">
        <f>CleanedData[[#This Row],[Purchase Amount]]*1.15</f>
        <v>49.714499999999994</v>
      </c>
    </row>
    <row r="1261" spans="1:27" x14ac:dyDescent="0.3">
      <c r="A1261">
        <v>1492</v>
      </c>
      <c r="B1261" t="s">
        <v>1486</v>
      </c>
      <c r="C1261" s="1">
        <v>45939</v>
      </c>
      <c r="D1261">
        <v>42</v>
      </c>
      <c r="E1261" t="s">
        <v>52</v>
      </c>
      <c r="F1261" t="s">
        <v>68</v>
      </c>
      <c r="G1261" t="s">
        <v>352</v>
      </c>
      <c r="H1261">
        <v>1</v>
      </c>
      <c r="I1261" t="s">
        <v>42</v>
      </c>
      <c r="J1261" t="s">
        <v>74</v>
      </c>
      <c r="K1261" t="s">
        <v>44</v>
      </c>
      <c r="L1261" t="s">
        <v>45</v>
      </c>
      <c r="M1261" t="s">
        <v>56</v>
      </c>
      <c r="N1261" t="s">
        <v>80</v>
      </c>
      <c r="O1261" t="s">
        <v>148</v>
      </c>
      <c r="P1261" t="s">
        <v>70</v>
      </c>
      <c r="Q1261" t="s">
        <v>81</v>
      </c>
      <c r="R1261" s="6">
        <f>_xlfn.XLOOKUP(CleanedData[[#This Row],[Product]],'02_Lookup_Tables'!$A$2:$A$126,'02_Lookup_Tables'!$B$2:$B$126)</f>
        <v>2217.0300000000002</v>
      </c>
      <c r="S1261" t="str">
        <f>VLOOKUP(CleanedData[[#This Row],[Product]],'02_Lookup_Tables'!$H$2:$I$126,2,FALSE)</f>
        <v>Apparel</v>
      </c>
      <c r="T1261" t="str">
        <f>VLOOKUP(CleanedData[[#This Row],[Province]],'02_Lookup_Tables'!$D$2:$E$10,2, FALSE)</f>
        <v>Northern Region</v>
      </c>
      <c r="U1261" t="str" cm="1">
        <f t="array" ref="U1261">_xlfn.IFS(CleanedData[[#This Row],[Purchase Amount]]&lt;500,"Low",
CleanedData[[#This Row],[Purchase Amount]]&lt;5000,"Medium",
TRUE,"High")</f>
        <v>Medium</v>
      </c>
      <c r="V1261" t="str">
        <f>TEXT(CleanedData[[#This Row],[Date]],"mmmm")</f>
        <v>October</v>
      </c>
      <c r="W1261" t="str">
        <f>"Q"&amp;ROUNDUP(MONTH(CleanedData[[#This Row],[Date]])/3,0)</f>
        <v>Q4</v>
      </c>
      <c r="X1261" t="str">
        <f>IF(CleanedData[[#This Row],[Purchase Amount]]&gt;=5000,"Yes","No")</f>
        <v>No</v>
      </c>
      <c r="Y1261">
        <f>IF(CleanedData[[#This Row],[Recommend]]="Yes",1,0)</f>
        <v>0</v>
      </c>
      <c r="Z1261" s="6">
        <f>CleanedData[[#This Row],[Purchase Amount]]*0.15</f>
        <v>332.55450000000002</v>
      </c>
      <c r="AA1261" s="6">
        <f>CleanedData[[#This Row],[Purchase Amount]]*1.15</f>
        <v>2549.5844999999999</v>
      </c>
    </row>
    <row r="1262" spans="1:27" x14ac:dyDescent="0.3">
      <c r="A1262">
        <v>1493</v>
      </c>
      <c r="B1262" t="s">
        <v>1487</v>
      </c>
      <c r="C1262" s="1">
        <v>45484</v>
      </c>
      <c r="D1262">
        <v>66</v>
      </c>
      <c r="E1262" t="s">
        <v>39</v>
      </c>
      <c r="F1262" t="s">
        <v>72</v>
      </c>
      <c r="G1262" t="s">
        <v>155</v>
      </c>
      <c r="H1262">
        <v>2</v>
      </c>
      <c r="I1262" t="s">
        <v>45</v>
      </c>
      <c r="J1262" t="s">
        <v>69</v>
      </c>
      <c r="K1262" t="s">
        <v>55</v>
      </c>
      <c r="L1262" t="s">
        <v>45</v>
      </c>
      <c r="M1262" t="s">
        <v>184</v>
      </c>
      <c r="N1262" t="s">
        <v>47</v>
      </c>
      <c r="O1262" t="s">
        <v>148</v>
      </c>
      <c r="P1262" t="s">
        <v>70</v>
      </c>
      <c r="Q1262" t="s">
        <v>97</v>
      </c>
      <c r="R1262" s="6">
        <f>_xlfn.XLOOKUP(CleanedData[[#This Row],[Product]],'02_Lookup_Tables'!$A$2:$A$126,'02_Lookup_Tables'!$B$2:$B$126)</f>
        <v>1355.08</v>
      </c>
      <c r="S1262" t="str">
        <f>VLOOKUP(CleanedData[[#This Row],[Product]],'02_Lookup_Tables'!$H$2:$I$126,2,FALSE)</f>
        <v>Sports &amp; Outdoors</v>
      </c>
      <c r="T1262" t="str">
        <f>VLOOKUP(CleanedData[[#This Row],[Province]],'02_Lookup_Tables'!$D$2:$E$10,2, FALSE)</f>
        <v>Central Region</v>
      </c>
      <c r="U1262" t="str" cm="1">
        <f t="array" ref="U1262">_xlfn.IFS(CleanedData[[#This Row],[Purchase Amount]]&lt;500,"Low",
CleanedData[[#This Row],[Purchase Amount]]&lt;5000,"Medium",
TRUE,"High")</f>
        <v>Medium</v>
      </c>
      <c r="V1262" t="str">
        <f>TEXT(CleanedData[[#This Row],[Date]],"mmmm")</f>
        <v>July</v>
      </c>
      <c r="W1262" t="str">
        <f>"Q"&amp;ROUNDUP(MONTH(CleanedData[[#This Row],[Date]])/3,0)</f>
        <v>Q3</v>
      </c>
      <c r="X1262" t="str">
        <f>IF(CleanedData[[#This Row],[Purchase Amount]]&gt;=5000,"Yes","No")</f>
        <v>No</v>
      </c>
      <c r="Y1262">
        <f>IF(CleanedData[[#This Row],[Recommend]]="Yes",1,0)</f>
        <v>1</v>
      </c>
      <c r="Z1262" s="6">
        <f>CleanedData[[#This Row],[Purchase Amount]]*0.15</f>
        <v>203.26199999999997</v>
      </c>
      <c r="AA1262" s="6">
        <f>CleanedData[[#This Row],[Purchase Amount]]*1.15</f>
        <v>1558.3419999999999</v>
      </c>
    </row>
    <row r="1263" spans="1:27" x14ac:dyDescent="0.3">
      <c r="A1263">
        <v>1494</v>
      </c>
      <c r="B1263" t="s">
        <v>1488</v>
      </c>
      <c r="C1263" s="1">
        <v>45464</v>
      </c>
      <c r="D1263">
        <v>46</v>
      </c>
      <c r="E1263" t="s">
        <v>60</v>
      </c>
      <c r="F1263" t="s">
        <v>40</v>
      </c>
      <c r="G1263" t="s">
        <v>146</v>
      </c>
      <c r="H1263">
        <v>3</v>
      </c>
      <c r="I1263" t="s">
        <v>45</v>
      </c>
      <c r="J1263" t="s">
        <v>43</v>
      </c>
      <c r="K1263" t="s">
        <v>55</v>
      </c>
      <c r="L1263" t="s">
        <v>45</v>
      </c>
      <c r="M1263" t="s">
        <v>231</v>
      </c>
      <c r="N1263" t="s">
        <v>48</v>
      </c>
      <c r="O1263" t="s">
        <v>89</v>
      </c>
      <c r="P1263" t="s">
        <v>49</v>
      </c>
      <c r="Q1263" t="s">
        <v>93</v>
      </c>
      <c r="R1263" s="6">
        <f>_xlfn.XLOOKUP(CleanedData[[#This Row],[Product]],'02_Lookup_Tables'!$A$2:$A$126,'02_Lookup_Tables'!$B$2:$B$126)</f>
        <v>27815.439999999999</v>
      </c>
      <c r="S1263" t="str">
        <f>VLOOKUP(CleanedData[[#This Row],[Product]],'02_Lookup_Tables'!$H$2:$I$126,2,FALSE)</f>
        <v>Electronics</v>
      </c>
      <c r="T1263" t="str">
        <f>VLOOKUP(CleanedData[[#This Row],[Province]],'02_Lookup_Tables'!$D$2:$E$10,2, FALSE)</f>
        <v>Northern Region</v>
      </c>
      <c r="U1263" t="str" cm="1">
        <f t="array" ref="U1263">_xlfn.IFS(CleanedData[[#This Row],[Purchase Amount]]&lt;500,"Low",
CleanedData[[#This Row],[Purchase Amount]]&lt;5000,"Medium",
TRUE,"High")</f>
        <v>High</v>
      </c>
      <c r="V1263" t="str">
        <f>TEXT(CleanedData[[#This Row],[Date]],"mmmm")</f>
        <v>June</v>
      </c>
      <c r="W1263" t="str">
        <f>"Q"&amp;ROUNDUP(MONTH(CleanedData[[#This Row],[Date]])/3,0)</f>
        <v>Q2</v>
      </c>
      <c r="X1263" t="str">
        <f>IF(CleanedData[[#This Row],[Purchase Amount]]&gt;=5000,"Yes","No")</f>
        <v>Yes</v>
      </c>
      <c r="Y1263">
        <f>IF(CleanedData[[#This Row],[Recommend]]="Yes",1,0)</f>
        <v>1</v>
      </c>
      <c r="Z1263" s="6">
        <f>CleanedData[[#This Row],[Purchase Amount]]*0.15</f>
        <v>4172.3159999999998</v>
      </c>
      <c r="AA1263" s="6">
        <f>CleanedData[[#This Row],[Purchase Amount]]*1.15</f>
        <v>31987.755999999998</v>
      </c>
    </row>
    <row r="1264" spans="1:27" x14ac:dyDescent="0.3">
      <c r="A1264">
        <v>1495</v>
      </c>
      <c r="B1264" t="s">
        <v>1489</v>
      </c>
      <c r="C1264" s="1">
        <v>45300</v>
      </c>
      <c r="D1264">
        <v>46</v>
      </c>
      <c r="E1264" t="s">
        <v>39</v>
      </c>
      <c r="F1264" t="s">
        <v>83</v>
      </c>
      <c r="G1264" t="s">
        <v>171</v>
      </c>
      <c r="H1264">
        <v>5</v>
      </c>
      <c r="I1264" t="s">
        <v>45</v>
      </c>
      <c r="J1264" t="s">
        <v>43</v>
      </c>
      <c r="K1264" t="s">
        <v>64</v>
      </c>
      <c r="L1264" t="s">
        <v>45</v>
      </c>
      <c r="M1264" t="s">
        <v>196</v>
      </c>
      <c r="N1264" t="s">
        <v>57</v>
      </c>
      <c r="O1264" t="s">
        <v>89</v>
      </c>
      <c r="P1264" t="s">
        <v>70</v>
      </c>
      <c r="Q1264" t="s">
        <v>93</v>
      </c>
      <c r="R1264" s="6">
        <f>_xlfn.XLOOKUP(CleanedData[[#This Row],[Product]],'02_Lookup_Tables'!$A$2:$A$126,'02_Lookup_Tables'!$B$2:$B$126)</f>
        <v>6710.27</v>
      </c>
      <c r="S1264" t="str">
        <f>VLOOKUP(CleanedData[[#This Row],[Product]],'02_Lookup_Tables'!$H$2:$I$126,2,FALSE)</f>
        <v>Home Devices</v>
      </c>
      <c r="T1264" t="str">
        <f>VLOOKUP(CleanedData[[#This Row],[Province]],'02_Lookup_Tables'!$D$2:$E$10,2, FALSE)</f>
        <v>Western Region</v>
      </c>
      <c r="U1264" t="str" cm="1">
        <f t="array" ref="U1264">_xlfn.IFS(CleanedData[[#This Row],[Purchase Amount]]&lt;500,"Low",
CleanedData[[#This Row],[Purchase Amount]]&lt;5000,"Medium",
TRUE,"High")</f>
        <v>High</v>
      </c>
      <c r="V1264" t="str">
        <f>TEXT(CleanedData[[#This Row],[Date]],"mmmm")</f>
        <v>January</v>
      </c>
      <c r="W1264" t="str">
        <f>"Q"&amp;ROUNDUP(MONTH(CleanedData[[#This Row],[Date]])/3,0)</f>
        <v>Q1</v>
      </c>
      <c r="X1264" t="str">
        <f>IF(CleanedData[[#This Row],[Purchase Amount]]&gt;=5000,"Yes","No")</f>
        <v>Yes</v>
      </c>
      <c r="Y1264">
        <f>IF(CleanedData[[#This Row],[Recommend]]="Yes",1,0)</f>
        <v>1</v>
      </c>
      <c r="Z1264" s="6">
        <f>CleanedData[[#This Row],[Purchase Amount]]*0.15</f>
        <v>1006.5405000000001</v>
      </c>
      <c r="AA1264" s="6">
        <f>CleanedData[[#This Row],[Purchase Amount]]*1.15</f>
        <v>7716.8104999999996</v>
      </c>
    </row>
    <row r="1265" spans="1:27" x14ac:dyDescent="0.3">
      <c r="A1265">
        <v>1497</v>
      </c>
      <c r="B1265" t="s">
        <v>1490</v>
      </c>
      <c r="C1265" s="1">
        <v>45762</v>
      </c>
      <c r="D1265">
        <v>27</v>
      </c>
      <c r="E1265" t="s">
        <v>60</v>
      </c>
      <c r="F1265" t="s">
        <v>77</v>
      </c>
      <c r="G1265" t="s">
        <v>505</v>
      </c>
      <c r="H1265">
        <v>1</v>
      </c>
      <c r="I1265" t="s">
        <v>42</v>
      </c>
      <c r="J1265" t="s">
        <v>43</v>
      </c>
      <c r="K1265" t="s">
        <v>64</v>
      </c>
      <c r="L1265" t="s">
        <v>45</v>
      </c>
      <c r="N1265" t="s">
        <v>80</v>
      </c>
      <c r="O1265" t="s">
        <v>134</v>
      </c>
      <c r="P1265" t="s">
        <v>8646</v>
      </c>
      <c r="Q1265" t="s">
        <v>58</v>
      </c>
      <c r="R1265" s="6">
        <f>_xlfn.XLOOKUP(CleanedData[[#This Row],[Product]],'02_Lookup_Tables'!$A$2:$A$126,'02_Lookup_Tables'!$B$2:$B$126)</f>
        <v>2572.02</v>
      </c>
      <c r="S1265" t="str">
        <f>VLOOKUP(CleanedData[[#This Row],[Product]],'02_Lookup_Tables'!$H$2:$I$126,2,FALSE)</f>
        <v>Home &amp; Living</v>
      </c>
      <c r="T1265" t="str">
        <f>VLOOKUP(CleanedData[[#This Row],[Province]],'02_Lookup_Tables'!$D$2:$E$10,2, FALSE)</f>
        <v>Central Region</v>
      </c>
      <c r="U1265" t="str" cm="1">
        <f t="array" ref="U1265">_xlfn.IFS(CleanedData[[#This Row],[Purchase Amount]]&lt;500,"Low",
CleanedData[[#This Row],[Purchase Amount]]&lt;5000,"Medium",
TRUE,"High")</f>
        <v>Medium</v>
      </c>
      <c r="V1265" t="str">
        <f>TEXT(CleanedData[[#This Row],[Date]],"mmmm")</f>
        <v>April</v>
      </c>
      <c r="W1265" t="str">
        <f>"Q"&amp;ROUNDUP(MONTH(CleanedData[[#This Row],[Date]])/3,0)</f>
        <v>Q2</v>
      </c>
      <c r="X1265" t="str">
        <f>IF(CleanedData[[#This Row],[Purchase Amount]]&gt;=5000,"Yes","No")</f>
        <v>No</v>
      </c>
      <c r="Y1265">
        <f>IF(CleanedData[[#This Row],[Recommend]]="Yes",1,0)</f>
        <v>0</v>
      </c>
      <c r="Z1265" s="6">
        <f>CleanedData[[#This Row],[Purchase Amount]]*0.15</f>
        <v>385.803</v>
      </c>
      <c r="AA1265" s="6">
        <f>CleanedData[[#This Row],[Purchase Amount]]*1.15</f>
        <v>2957.8229999999999</v>
      </c>
    </row>
    <row r="1266" spans="1:27" x14ac:dyDescent="0.3">
      <c r="A1266">
        <v>1498</v>
      </c>
      <c r="B1266" t="s">
        <v>1491</v>
      </c>
      <c r="C1266" s="1">
        <v>45449</v>
      </c>
      <c r="D1266">
        <v>21</v>
      </c>
      <c r="E1266" t="s">
        <v>60</v>
      </c>
      <c r="F1266" t="s">
        <v>125</v>
      </c>
      <c r="G1266" t="s">
        <v>203</v>
      </c>
      <c r="H1266">
        <v>4</v>
      </c>
      <c r="I1266" t="s">
        <v>42</v>
      </c>
      <c r="J1266" t="s">
        <v>69</v>
      </c>
      <c r="K1266" t="s">
        <v>64</v>
      </c>
      <c r="L1266" t="s">
        <v>42</v>
      </c>
      <c r="M1266" t="s">
        <v>156</v>
      </c>
      <c r="N1266" t="s">
        <v>96</v>
      </c>
      <c r="O1266" t="s">
        <v>148</v>
      </c>
      <c r="P1266" t="s">
        <v>49</v>
      </c>
      <c r="Q1266" t="s">
        <v>66</v>
      </c>
      <c r="R1266" s="6">
        <f>_xlfn.XLOOKUP(CleanedData[[#This Row],[Product]],'02_Lookup_Tables'!$A$2:$A$126,'02_Lookup_Tables'!$B$2:$B$126)</f>
        <v>2849.09</v>
      </c>
      <c r="S1266" t="str">
        <f>VLOOKUP(CleanedData[[#This Row],[Product]],'02_Lookup_Tables'!$H$2:$I$126,2,FALSE)</f>
        <v>Home &amp; Living</v>
      </c>
      <c r="T1266" t="str">
        <f>VLOOKUP(CleanedData[[#This Row],[Province]],'02_Lookup_Tables'!$D$2:$E$10,2, FALSE)</f>
        <v>Western Region</v>
      </c>
      <c r="U1266" t="str" cm="1">
        <f t="array" ref="U1266">_xlfn.IFS(CleanedData[[#This Row],[Purchase Amount]]&lt;500,"Low",
CleanedData[[#This Row],[Purchase Amount]]&lt;5000,"Medium",
TRUE,"High")</f>
        <v>Medium</v>
      </c>
      <c r="V1266" t="str">
        <f>TEXT(CleanedData[[#This Row],[Date]],"mmmm")</f>
        <v>June</v>
      </c>
      <c r="W1266" t="str">
        <f>"Q"&amp;ROUNDUP(MONTH(CleanedData[[#This Row],[Date]])/3,0)</f>
        <v>Q2</v>
      </c>
      <c r="X1266" t="str">
        <f>IF(CleanedData[[#This Row],[Purchase Amount]]&gt;=5000,"Yes","No")</f>
        <v>No</v>
      </c>
      <c r="Y1266">
        <f>IF(CleanedData[[#This Row],[Recommend]]="Yes",1,0)</f>
        <v>0</v>
      </c>
      <c r="Z1266" s="6">
        <f>CleanedData[[#This Row],[Purchase Amount]]*0.15</f>
        <v>427.36349999999999</v>
      </c>
      <c r="AA1266" s="6">
        <f>CleanedData[[#This Row],[Purchase Amount]]*1.15</f>
        <v>3276.4535000000001</v>
      </c>
    </row>
    <row r="1267" spans="1:27" x14ac:dyDescent="0.3">
      <c r="A1267">
        <v>1499</v>
      </c>
      <c r="B1267" t="s">
        <v>1492</v>
      </c>
      <c r="C1267" s="1">
        <v>45760</v>
      </c>
      <c r="D1267">
        <v>33</v>
      </c>
      <c r="E1267" t="s">
        <v>60</v>
      </c>
      <c r="F1267" t="s">
        <v>108</v>
      </c>
      <c r="G1267" t="s">
        <v>372</v>
      </c>
      <c r="H1267">
        <v>5</v>
      </c>
      <c r="I1267" t="s">
        <v>45</v>
      </c>
      <c r="J1267" t="s">
        <v>54</v>
      </c>
      <c r="K1267" t="s">
        <v>44</v>
      </c>
      <c r="L1267" t="s">
        <v>42</v>
      </c>
      <c r="N1267" t="s">
        <v>57</v>
      </c>
      <c r="O1267" t="s">
        <v>134</v>
      </c>
      <c r="P1267" t="s">
        <v>8646</v>
      </c>
      <c r="Q1267" t="s">
        <v>58</v>
      </c>
      <c r="R1267" s="6">
        <f>_xlfn.XLOOKUP(CleanedData[[#This Row],[Product]],'02_Lookup_Tables'!$A$2:$A$126,'02_Lookup_Tables'!$B$2:$B$126)</f>
        <v>944.78</v>
      </c>
      <c r="S1267" t="str">
        <f>VLOOKUP(CleanedData[[#This Row],[Product]],'02_Lookup_Tables'!$H$2:$I$126,2,FALSE)</f>
        <v>Electronics</v>
      </c>
      <c r="T1267" t="str">
        <f>VLOOKUP(CleanedData[[#This Row],[Province]],'02_Lookup_Tables'!$D$2:$E$10,2, FALSE)</f>
        <v>Gauteng Region</v>
      </c>
      <c r="U1267" t="str" cm="1">
        <f t="array" ref="U1267">_xlfn.IFS(CleanedData[[#This Row],[Purchase Amount]]&lt;500,"Low",
CleanedData[[#This Row],[Purchase Amount]]&lt;5000,"Medium",
TRUE,"High")</f>
        <v>Medium</v>
      </c>
      <c r="V1267" t="str">
        <f>TEXT(CleanedData[[#This Row],[Date]],"mmmm")</f>
        <v>April</v>
      </c>
      <c r="W1267" t="str">
        <f>"Q"&amp;ROUNDUP(MONTH(CleanedData[[#This Row],[Date]])/3,0)</f>
        <v>Q2</v>
      </c>
      <c r="X1267" t="str">
        <f>IF(CleanedData[[#This Row],[Purchase Amount]]&gt;=5000,"Yes","No")</f>
        <v>No</v>
      </c>
      <c r="Y1267">
        <f>IF(CleanedData[[#This Row],[Recommend]]="Yes",1,0)</f>
        <v>1</v>
      </c>
      <c r="Z1267" s="6">
        <f>CleanedData[[#This Row],[Purchase Amount]]*0.15</f>
        <v>141.71699999999998</v>
      </c>
      <c r="AA1267" s="6">
        <f>CleanedData[[#This Row],[Purchase Amount]]*1.15</f>
        <v>1086.4969999999998</v>
      </c>
    </row>
    <row r="1268" spans="1:27" x14ac:dyDescent="0.3">
      <c r="A1268">
        <v>1500</v>
      </c>
      <c r="B1268" t="s">
        <v>1493</v>
      </c>
      <c r="C1268" s="1">
        <v>45967</v>
      </c>
      <c r="D1268">
        <v>28</v>
      </c>
      <c r="E1268" t="s">
        <v>60</v>
      </c>
      <c r="F1268" t="s">
        <v>77</v>
      </c>
      <c r="G1268" t="s">
        <v>233</v>
      </c>
      <c r="H1268">
        <v>3</v>
      </c>
      <c r="I1268" t="s">
        <v>45</v>
      </c>
      <c r="J1268" t="s">
        <v>63</v>
      </c>
      <c r="K1268" t="s">
        <v>44</v>
      </c>
      <c r="L1268" t="s">
        <v>42</v>
      </c>
      <c r="M1268" t="s">
        <v>92</v>
      </c>
      <c r="N1268" t="s">
        <v>48</v>
      </c>
      <c r="O1268" t="s">
        <v>89</v>
      </c>
      <c r="P1268" t="s">
        <v>49</v>
      </c>
      <c r="Q1268" t="s">
        <v>58</v>
      </c>
      <c r="R1268" s="6">
        <f>_xlfn.XLOOKUP(CleanedData[[#This Row],[Product]],'02_Lookup_Tables'!$A$2:$A$126,'02_Lookup_Tables'!$B$2:$B$126)</f>
        <v>324.35000000000002</v>
      </c>
      <c r="S1268" t="str">
        <f>VLOOKUP(CleanedData[[#This Row],[Product]],'02_Lookup_Tables'!$H$2:$I$126,2,FALSE)</f>
        <v>Apparel</v>
      </c>
      <c r="T1268" t="str">
        <f>VLOOKUP(CleanedData[[#This Row],[Province]],'02_Lookup_Tables'!$D$2:$E$10,2, FALSE)</f>
        <v>Central Region</v>
      </c>
      <c r="U1268" t="str" cm="1">
        <f t="array" ref="U1268">_xlfn.IFS(CleanedData[[#This Row],[Purchase Amount]]&lt;500,"Low",
CleanedData[[#This Row],[Purchase Amount]]&lt;5000,"Medium",
TRUE,"High")</f>
        <v>Low</v>
      </c>
      <c r="V1268" t="str">
        <f>TEXT(CleanedData[[#This Row],[Date]],"mmmm")</f>
        <v>November</v>
      </c>
      <c r="W1268" t="str">
        <f>"Q"&amp;ROUNDUP(MONTH(CleanedData[[#This Row],[Date]])/3,0)</f>
        <v>Q4</v>
      </c>
      <c r="X1268" t="str">
        <f>IF(CleanedData[[#This Row],[Purchase Amount]]&gt;=5000,"Yes","No")</f>
        <v>No</v>
      </c>
      <c r="Y1268">
        <f>IF(CleanedData[[#This Row],[Recommend]]="Yes",1,0)</f>
        <v>1</v>
      </c>
      <c r="Z1268" s="6">
        <f>CleanedData[[#This Row],[Purchase Amount]]*0.15</f>
        <v>48.652500000000003</v>
      </c>
      <c r="AA1268" s="6">
        <f>CleanedData[[#This Row],[Purchase Amount]]*1.15</f>
        <v>373.0025</v>
      </c>
    </row>
    <row r="1269" spans="1:27" x14ac:dyDescent="0.3">
      <c r="A1269">
        <v>1501</v>
      </c>
      <c r="B1269" t="s">
        <v>1494</v>
      </c>
      <c r="C1269" s="1">
        <v>45377</v>
      </c>
      <c r="D1269">
        <v>47</v>
      </c>
      <c r="E1269" t="s">
        <v>60</v>
      </c>
      <c r="F1269" t="s">
        <v>130</v>
      </c>
      <c r="G1269" t="s">
        <v>307</v>
      </c>
      <c r="H1269">
        <v>2</v>
      </c>
      <c r="I1269" t="s">
        <v>45</v>
      </c>
      <c r="J1269" t="s">
        <v>74</v>
      </c>
      <c r="K1269" t="s">
        <v>55</v>
      </c>
      <c r="L1269" t="s">
        <v>42</v>
      </c>
      <c r="M1269" t="s">
        <v>100</v>
      </c>
      <c r="N1269" t="s">
        <v>47</v>
      </c>
      <c r="O1269" t="s">
        <v>48</v>
      </c>
      <c r="P1269" t="s">
        <v>49</v>
      </c>
      <c r="Q1269" t="s">
        <v>93</v>
      </c>
      <c r="R1269" s="6">
        <f>_xlfn.XLOOKUP(CleanedData[[#This Row],[Product]],'02_Lookup_Tables'!$A$2:$A$126,'02_Lookup_Tables'!$B$2:$B$126)</f>
        <v>824.74</v>
      </c>
      <c r="S1269" t="str">
        <f>VLOOKUP(CleanedData[[#This Row],[Product]],'02_Lookup_Tables'!$H$2:$I$126,2,FALSE)</f>
        <v>Apparel</v>
      </c>
      <c r="T1269" t="str">
        <f>VLOOKUP(CleanedData[[#This Row],[Province]],'02_Lookup_Tables'!$D$2:$E$10,2, FALSE)</f>
        <v>Eastern Region</v>
      </c>
      <c r="U1269" t="str" cm="1">
        <f t="array" ref="U1269">_xlfn.IFS(CleanedData[[#This Row],[Purchase Amount]]&lt;500,"Low",
CleanedData[[#This Row],[Purchase Amount]]&lt;5000,"Medium",
TRUE,"High")</f>
        <v>Medium</v>
      </c>
      <c r="V1269" t="str">
        <f>TEXT(CleanedData[[#This Row],[Date]],"mmmm")</f>
        <v>March</v>
      </c>
      <c r="W1269" t="str">
        <f>"Q"&amp;ROUNDUP(MONTH(CleanedData[[#This Row],[Date]])/3,0)</f>
        <v>Q1</v>
      </c>
      <c r="X1269" t="str">
        <f>IF(CleanedData[[#This Row],[Purchase Amount]]&gt;=5000,"Yes","No")</f>
        <v>No</v>
      </c>
      <c r="Y1269">
        <f>IF(CleanedData[[#This Row],[Recommend]]="Yes",1,0)</f>
        <v>1</v>
      </c>
      <c r="Z1269" s="6">
        <f>CleanedData[[#This Row],[Purchase Amount]]*0.15</f>
        <v>123.711</v>
      </c>
      <c r="AA1269" s="6">
        <f>CleanedData[[#This Row],[Purchase Amount]]*1.15</f>
        <v>948.45099999999991</v>
      </c>
    </row>
    <row r="1270" spans="1:27" x14ac:dyDescent="0.3">
      <c r="A1270">
        <v>1502</v>
      </c>
      <c r="B1270" t="s">
        <v>1495</v>
      </c>
      <c r="C1270" s="1">
        <v>45398</v>
      </c>
      <c r="D1270">
        <v>57</v>
      </c>
      <c r="E1270" t="s">
        <v>60</v>
      </c>
      <c r="F1270" t="s">
        <v>68</v>
      </c>
      <c r="G1270" t="s">
        <v>223</v>
      </c>
      <c r="H1270">
        <v>4</v>
      </c>
      <c r="I1270" t="s">
        <v>42</v>
      </c>
      <c r="J1270" t="s">
        <v>74</v>
      </c>
      <c r="K1270" t="s">
        <v>55</v>
      </c>
      <c r="L1270" t="s">
        <v>42</v>
      </c>
      <c r="M1270" t="s">
        <v>175</v>
      </c>
      <c r="N1270" t="s">
        <v>96</v>
      </c>
      <c r="O1270" t="s">
        <v>89</v>
      </c>
      <c r="P1270" t="s">
        <v>70</v>
      </c>
      <c r="Q1270" t="s">
        <v>50</v>
      </c>
      <c r="R1270" s="6">
        <f>_xlfn.XLOOKUP(CleanedData[[#This Row],[Product]],'02_Lookup_Tables'!$A$2:$A$126,'02_Lookup_Tables'!$B$2:$B$126)</f>
        <v>209.53</v>
      </c>
      <c r="S1270" t="str">
        <f>VLOOKUP(CleanedData[[#This Row],[Product]],'02_Lookup_Tables'!$H$2:$I$126,2,FALSE)</f>
        <v>Food</v>
      </c>
      <c r="T1270" t="str">
        <f>VLOOKUP(CleanedData[[#This Row],[Province]],'02_Lookup_Tables'!$D$2:$E$10,2, FALSE)</f>
        <v>Northern Region</v>
      </c>
      <c r="U1270" t="str" cm="1">
        <f t="array" ref="U1270">_xlfn.IFS(CleanedData[[#This Row],[Purchase Amount]]&lt;500,"Low",
CleanedData[[#This Row],[Purchase Amount]]&lt;5000,"Medium",
TRUE,"High")</f>
        <v>Low</v>
      </c>
      <c r="V1270" t="str">
        <f>TEXT(CleanedData[[#This Row],[Date]],"mmmm")</f>
        <v>April</v>
      </c>
      <c r="W1270" t="str">
        <f>"Q"&amp;ROUNDUP(MONTH(CleanedData[[#This Row],[Date]])/3,0)</f>
        <v>Q2</v>
      </c>
      <c r="X1270" t="str">
        <f>IF(CleanedData[[#This Row],[Purchase Amount]]&gt;=5000,"Yes","No")</f>
        <v>No</v>
      </c>
      <c r="Y1270">
        <f>IF(CleanedData[[#This Row],[Recommend]]="Yes",1,0)</f>
        <v>0</v>
      </c>
      <c r="Z1270" s="6">
        <f>CleanedData[[#This Row],[Purchase Amount]]*0.15</f>
        <v>31.429499999999997</v>
      </c>
      <c r="AA1270" s="6">
        <f>CleanedData[[#This Row],[Purchase Amount]]*1.15</f>
        <v>240.95949999999999</v>
      </c>
    </row>
    <row r="1271" spans="1:27" x14ac:dyDescent="0.3">
      <c r="A1271">
        <v>1503</v>
      </c>
      <c r="B1271" t="s">
        <v>1496</v>
      </c>
      <c r="C1271" s="1">
        <v>45651</v>
      </c>
      <c r="D1271">
        <v>47</v>
      </c>
      <c r="E1271" t="s">
        <v>52</v>
      </c>
      <c r="F1271" t="s">
        <v>83</v>
      </c>
      <c r="G1271" t="s">
        <v>323</v>
      </c>
      <c r="H1271">
        <v>5</v>
      </c>
      <c r="I1271" t="s">
        <v>42</v>
      </c>
      <c r="J1271" t="s">
        <v>74</v>
      </c>
      <c r="K1271" t="s">
        <v>64</v>
      </c>
      <c r="L1271" t="s">
        <v>42</v>
      </c>
      <c r="M1271" t="s">
        <v>123</v>
      </c>
      <c r="N1271" t="s">
        <v>57</v>
      </c>
      <c r="O1271" t="s">
        <v>89</v>
      </c>
      <c r="P1271" t="s">
        <v>70</v>
      </c>
      <c r="Q1271" t="s">
        <v>93</v>
      </c>
      <c r="R1271" s="6">
        <f>_xlfn.XLOOKUP(CleanedData[[#This Row],[Product]],'02_Lookup_Tables'!$A$2:$A$126,'02_Lookup_Tables'!$B$2:$B$126)</f>
        <v>463.48</v>
      </c>
      <c r="S1271" t="str">
        <f>VLOOKUP(CleanedData[[#This Row],[Product]],'02_Lookup_Tables'!$H$2:$I$126,2,FALSE)</f>
        <v>Electronics</v>
      </c>
      <c r="T1271" t="str">
        <f>VLOOKUP(CleanedData[[#This Row],[Province]],'02_Lookup_Tables'!$D$2:$E$10,2, FALSE)</f>
        <v>Western Region</v>
      </c>
      <c r="U1271" t="str" cm="1">
        <f t="array" ref="U1271">_xlfn.IFS(CleanedData[[#This Row],[Purchase Amount]]&lt;500,"Low",
CleanedData[[#This Row],[Purchase Amount]]&lt;5000,"Medium",
TRUE,"High")</f>
        <v>Low</v>
      </c>
      <c r="V1271" t="str">
        <f>TEXT(CleanedData[[#This Row],[Date]],"mmmm")</f>
        <v>December</v>
      </c>
      <c r="W1271" t="str">
        <f>"Q"&amp;ROUNDUP(MONTH(CleanedData[[#This Row],[Date]])/3,0)</f>
        <v>Q4</v>
      </c>
      <c r="X1271" t="str">
        <f>IF(CleanedData[[#This Row],[Purchase Amount]]&gt;=5000,"Yes","No")</f>
        <v>No</v>
      </c>
      <c r="Y1271">
        <f>IF(CleanedData[[#This Row],[Recommend]]="Yes",1,0)</f>
        <v>0</v>
      </c>
      <c r="Z1271" s="6">
        <f>CleanedData[[#This Row],[Purchase Amount]]*0.15</f>
        <v>69.522000000000006</v>
      </c>
      <c r="AA1271" s="6">
        <f>CleanedData[[#This Row],[Purchase Amount]]*1.15</f>
        <v>533.00199999999995</v>
      </c>
    </row>
    <row r="1272" spans="1:27" x14ac:dyDescent="0.3">
      <c r="A1272">
        <v>1504</v>
      </c>
      <c r="B1272" t="s">
        <v>1497</v>
      </c>
      <c r="C1272" s="1">
        <v>45367</v>
      </c>
      <c r="E1272" t="s">
        <v>39</v>
      </c>
      <c r="F1272" t="s">
        <v>61</v>
      </c>
      <c r="G1272" t="s">
        <v>150</v>
      </c>
      <c r="H1272">
        <v>3</v>
      </c>
      <c r="I1272" t="s">
        <v>42</v>
      </c>
      <c r="J1272" t="s">
        <v>74</v>
      </c>
      <c r="K1272" t="s">
        <v>64</v>
      </c>
      <c r="L1272" t="s">
        <v>42</v>
      </c>
      <c r="M1272" t="s">
        <v>85</v>
      </c>
      <c r="N1272" t="s">
        <v>48</v>
      </c>
      <c r="O1272" t="s">
        <v>48</v>
      </c>
      <c r="P1272" t="s">
        <v>70</v>
      </c>
      <c r="Q1272" t="s">
        <v>166</v>
      </c>
      <c r="R1272" s="6">
        <f>_xlfn.XLOOKUP(CleanedData[[#This Row],[Product]],'02_Lookup_Tables'!$A$2:$A$126,'02_Lookup_Tables'!$B$2:$B$126)</f>
        <v>14808.31</v>
      </c>
      <c r="S1272" t="str">
        <f>VLOOKUP(CleanedData[[#This Row],[Product]],'02_Lookup_Tables'!$H$2:$I$126,2,FALSE)</f>
        <v>Electronics</v>
      </c>
      <c r="T1272" t="str">
        <f>VLOOKUP(CleanedData[[#This Row],[Province]],'02_Lookup_Tables'!$D$2:$E$10,2, FALSE)</f>
        <v>Southern Region</v>
      </c>
      <c r="U1272" t="str" cm="1">
        <f t="array" ref="U1272">_xlfn.IFS(CleanedData[[#This Row],[Purchase Amount]]&lt;500,"Low",
CleanedData[[#This Row],[Purchase Amount]]&lt;5000,"Medium",
TRUE,"High")</f>
        <v>High</v>
      </c>
      <c r="V1272" t="str">
        <f>TEXT(CleanedData[[#This Row],[Date]],"mmmm")</f>
        <v>March</v>
      </c>
      <c r="W1272" t="str">
        <f>"Q"&amp;ROUNDUP(MONTH(CleanedData[[#This Row],[Date]])/3,0)</f>
        <v>Q1</v>
      </c>
      <c r="X1272" t="str">
        <f>IF(CleanedData[[#This Row],[Purchase Amount]]&gt;=5000,"Yes","No")</f>
        <v>Yes</v>
      </c>
      <c r="Y1272">
        <f>IF(CleanedData[[#This Row],[Recommend]]="Yes",1,0)</f>
        <v>0</v>
      </c>
      <c r="Z1272" s="6">
        <f>CleanedData[[#This Row],[Purchase Amount]]*0.15</f>
        <v>2221.2464999999997</v>
      </c>
      <c r="AA1272" s="6">
        <f>CleanedData[[#This Row],[Purchase Amount]]*1.15</f>
        <v>17029.556499999999</v>
      </c>
    </row>
    <row r="1273" spans="1:27" x14ac:dyDescent="0.3">
      <c r="A1273">
        <v>1506</v>
      </c>
      <c r="B1273" t="s">
        <v>1498</v>
      </c>
      <c r="C1273" s="1">
        <v>45464</v>
      </c>
      <c r="D1273">
        <v>21</v>
      </c>
      <c r="E1273" t="s">
        <v>60</v>
      </c>
      <c r="F1273" t="s">
        <v>72</v>
      </c>
      <c r="G1273" t="s">
        <v>122</v>
      </c>
      <c r="H1273">
        <v>3</v>
      </c>
      <c r="I1273" t="s">
        <v>45</v>
      </c>
      <c r="J1273" t="s">
        <v>63</v>
      </c>
      <c r="K1273" t="s">
        <v>55</v>
      </c>
      <c r="L1273" t="s">
        <v>45</v>
      </c>
      <c r="M1273" t="s">
        <v>88</v>
      </c>
      <c r="N1273" t="s">
        <v>48</v>
      </c>
      <c r="O1273" t="s">
        <v>89</v>
      </c>
      <c r="P1273" t="s">
        <v>49</v>
      </c>
      <c r="Q1273" t="s">
        <v>66</v>
      </c>
      <c r="R1273" s="6">
        <f>_xlfn.XLOOKUP(CleanedData[[#This Row],[Product]],'02_Lookup_Tables'!$A$2:$A$126,'02_Lookup_Tables'!$B$2:$B$126)</f>
        <v>1712.08</v>
      </c>
      <c r="S1273" t="str">
        <f>VLOOKUP(CleanedData[[#This Row],[Product]],'02_Lookup_Tables'!$H$2:$I$126,2,FALSE)</f>
        <v>Home &amp; Living</v>
      </c>
      <c r="T1273" t="str">
        <f>VLOOKUP(CleanedData[[#This Row],[Province]],'02_Lookup_Tables'!$D$2:$E$10,2, FALSE)</f>
        <v>Central Region</v>
      </c>
      <c r="U1273" t="str" cm="1">
        <f t="array" ref="U1273">_xlfn.IFS(CleanedData[[#This Row],[Purchase Amount]]&lt;500,"Low",
CleanedData[[#This Row],[Purchase Amount]]&lt;5000,"Medium",
TRUE,"High")</f>
        <v>Medium</v>
      </c>
      <c r="V1273" t="str">
        <f>TEXT(CleanedData[[#This Row],[Date]],"mmmm")</f>
        <v>June</v>
      </c>
      <c r="W1273" t="str">
        <f>"Q"&amp;ROUNDUP(MONTH(CleanedData[[#This Row],[Date]])/3,0)</f>
        <v>Q2</v>
      </c>
      <c r="X1273" t="str">
        <f>IF(CleanedData[[#This Row],[Purchase Amount]]&gt;=5000,"Yes","No")</f>
        <v>No</v>
      </c>
      <c r="Y1273">
        <f>IF(CleanedData[[#This Row],[Recommend]]="Yes",1,0)</f>
        <v>1</v>
      </c>
      <c r="Z1273" s="6">
        <f>CleanedData[[#This Row],[Purchase Amount]]*0.15</f>
        <v>256.81199999999995</v>
      </c>
      <c r="AA1273" s="6">
        <f>CleanedData[[#This Row],[Purchase Amount]]*1.15</f>
        <v>1968.8919999999998</v>
      </c>
    </row>
    <row r="1274" spans="1:27" x14ac:dyDescent="0.3">
      <c r="A1274">
        <v>1508</v>
      </c>
      <c r="B1274" t="s">
        <v>1499</v>
      </c>
      <c r="C1274" s="1">
        <v>45707</v>
      </c>
      <c r="D1274">
        <v>45</v>
      </c>
      <c r="E1274" t="s">
        <v>52</v>
      </c>
      <c r="F1274" t="s">
        <v>125</v>
      </c>
      <c r="G1274" t="s">
        <v>142</v>
      </c>
      <c r="H1274">
        <v>5</v>
      </c>
      <c r="I1274" t="s">
        <v>42</v>
      </c>
      <c r="J1274" t="s">
        <v>74</v>
      </c>
      <c r="K1274" t="s">
        <v>44</v>
      </c>
      <c r="L1274" t="s">
        <v>42</v>
      </c>
      <c r="M1274" t="s">
        <v>123</v>
      </c>
      <c r="N1274" t="s">
        <v>57</v>
      </c>
      <c r="O1274" t="s">
        <v>89</v>
      </c>
      <c r="P1274" t="s">
        <v>70</v>
      </c>
      <c r="Q1274" t="s">
        <v>93</v>
      </c>
      <c r="R1274" s="6">
        <f>_xlfn.XLOOKUP(CleanedData[[#This Row],[Product]],'02_Lookup_Tables'!$A$2:$A$126,'02_Lookup_Tables'!$B$2:$B$126)</f>
        <v>44114.21</v>
      </c>
      <c r="S1274" t="str">
        <f>VLOOKUP(CleanedData[[#This Row],[Product]],'02_Lookup_Tables'!$H$2:$I$126,2,FALSE)</f>
        <v>Electronics</v>
      </c>
      <c r="T1274" t="str">
        <f>VLOOKUP(CleanedData[[#This Row],[Province]],'02_Lookup_Tables'!$D$2:$E$10,2, FALSE)</f>
        <v>Western Region</v>
      </c>
      <c r="U1274" t="str" cm="1">
        <f t="array" ref="U1274">_xlfn.IFS(CleanedData[[#This Row],[Purchase Amount]]&lt;500,"Low",
CleanedData[[#This Row],[Purchase Amount]]&lt;5000,"Medium",
TRUE,"High")</f>
        <v>High</v>
      </c>
      <c r="V1274" t="str">
        <f>TEXT(CleanedData[[#This Row],[Date]],"mmmm")</f>
        <v>February</v>
      </c>
      <c r="W1274" t="str">
        <f>"Q"&amp;ROUNDUP(MONTH(CleanedData[[#This Row],[Date]])/3,0)</f>
        <v>Q1</v>
      </c>
      <c r="X1274" t="str">
        <f>IF(CleanedData[[#This Row],[Purchase Amount]]&gt;=5000,"Yes","No")</f>
        <v>Yes</v>
      </c>
      <c r="Y1274">
        <f>IF(CleanedData[[#This Row],[Recommend]]="Yes",1,0)</f>
        <v>0</v>
      </c>
      <c r="Z1274" s="6">
        <f>CleanedData[[#This Row],[Purchase Amount]]*0.15</f>
        <v>6617.1314999999995</v>
      </c>
      <c r="AA1274" s="6">
        <f>CleanedData[[#This Row],[Purchase Amount]]*1.15</f>
        <v>50731.341499999995</v>
      </c>
    </row>
    <row r="1275" spans="1:27" x14ac:dyDescent="0.3">
      <c r="A1275">
        <v>1509</v>
      </c>
      <c r="B1275" t="s">
        <v>1500</v>
      </c>
      <c r="C1275" s="1">
        <v>46009</v>
      </c>
      <c r="D1275">
        <v>52</v>
      </c>
      <c r="E1275" t="s">
        <v>52</v>
      </c>
      <c r="F1275" t="s">
        <v>125</v>
      </c>
      <c r="G1275" t="s">
        <v>109</v>
      </c>
      <c r="H1275">
        <v>4</v>
      </c>
      <c r="I1275" t="s">
        <v>45</v>
      </c>
      <c r="J1275" t="s">
        <v>74</v>
      </c>
      <c r="K1275" t="s">
        <v>64</v>
      </c>
      <c r="L1275" t="s">
        <v>45</v>
      </c>
      <c r="M1275" t="s">
        <v>231</v>
      </c>
      <c r="N1275" t="s">
        <v>96</v>
      </c>
      <c r="O1275" t="s">
        <v>89</v>
      </c>
      <c r="P1275" t="s">
        <v>70</v>
      </c>
      <c r="Q1275" t="s">
        <v>93</v>
      </c>
      <c r="R1275" s="6">
        <f>_xlfn.XLOOKUP(CleanedData[[#This Row],[Product]],'02_Lookup_Tables'!$A$2:$A$126,'02_Lookup_Tables'!$B$2:$B$126)</f>
        <v>228.08</v>
      </c>
      <c r="S1275" t="str">
        <f>VLOOKUP(CleanedData[[#This Row],[Product]],'02_Lookup_Tables'!$H$2:$I$126,2,FALSE)</f>
        <v>Apparel</v>
      </c>
      <c r="T1275" t="str">
        <f>VLOOKUP(CleanedData[[#This Row],[Province]],'02_Lookup_Tables'!$D$2:$E$10,2, FALSE)</f>
        <v>Western Region</v>
      </c>
      <c r="U1275" t="str" cm="1">
        <f t="array" ref="U1275">_xlfn.IFS(CleanedData[[#This Row],[Purchase Amount]]&lt;500,"Low",
CleanedData[[#This Row],[Purchase Amount]]&lt;5000,"Medium",
TRUE,"High")</f>
        <v>Low</v>
      </c>
      <c r="V1275" t="str">
        <f>TEXT(CleanedData[[#This Row],[Date]],"mmmm")</f>
        <v>December</v>
      </c>
      <c r="W1275" t="str">
        <f>"Q"&amp;ROUNDUP(MONTH(CleanedData[[#This Row],[Date]])/3,0)</f>
        <v>Q4</v>
      </c>
      <c r="X1275" t="str">
        <f>IF(CleanedData[[#This Row],[Purchase Amount]]&gt;=5000,"Yes","No")</f>
        <v>No</v>
      </c>
      <c r="Y1275">
        <f>IF(CleanedData[[#This Row],[Recommend]]="Yes",1,0)</f>
        <v>1</v>
      </c>
      <c r="Z1275" s="6">
        <f>CleanedData[[#This Row],[Purchase Amount]]*0.15</f>
        <v>34.212000000000003</v>
      </c>
      <c r="AA1275" s="6">
        <f>CleanedData[[#This Row],[Purchase Amount]]*1.15</f>
        <v>262.29199999999997</v>
      </c>
    </row>
    <row r="1276" spans="1:27" x14ac:dyDescent="0.3">
      <c r="A1276">
        <v>1511</v>
      </c>
      <c r="B1276" t="s">
        <v>1501</v>
      </c>
      <c r="C1276" s="1">
        <v>45773</v>
      </c>
      <c r="D1276">
        <v>24</v>
      </c>
      <c r="E1276" t="s">
        <v>39</v>
      </c>
      <c r="F1276" t="s">
        <v>77</v>
      </c>
      <c r="G1276" t="s">
        <v>111</v>
      </c>
      <c r="H1276">
        <v>5</v>
      </c>
      <c r="I1276" t="s">
        <v>42</v>
      </c>
      <c r="J1276" t="s">
        <v>74</v>
      </c>
      <c r="K1276" t="s">
        <v>44</v>
      </c>
      <c r="L1276" t="s">
        <v>45</v>
      </c>
      <c r="M1276" t="s">
        <v>65</v>
      </c>
      <c r="N1276" t="s">
        <v>57</v>
      </c>
      <c r="O1276" t="s">
        <v>89</v>
      </c>
      <c r="P1276" t="s">
        <v>70</v>
      </c>
      <c r="Q1276" t="s">
        <v>66</v>
      </c>
      <c r="R1276" s="6">
        <f>_xlfn.XLOOKUP(CleanedData[[#This Row],[Product]],'02_Lookup_Tables'!$A$2:$A$126,'02_Lookup_Tables'!$B$2:$B$126)</f>
        <v>3576.97</v>
      </c>
      <c r="S1276" t="str">
        <f>VLOOKUP(CleanedData[[#This Row],[Product]],'02_Lookup_Tables'!$H$2:$I$126,2,FALSE)</f>
        <v>Home Devices</v>
      </c>
      <c r="T1276" t="str">
        <f>VLOOKUP(CleanedData[[#This Row],[Province]],'02_Lookup_Tables'!$D$2:$E$10,2, FALSE)</f>
        <v>Central Region</v>
      </c>
      <c r="U1276" t="str" cm="1">
        <f t="array" ref="U1276">_xlfn.IFS(CleanedData[[#This Row],[Purchase Amount]]&lt;500,"Low",
CleanedData[[#This Row],[Purchase Amount]]&lt;5000,"Medium",
TRUE,"High")</f>
        <v>Medium</v>
      </c>
      <c r="V1276" t="str">
        <f>TEXT(CleanedData[[#This Row],[Date]],"mmmm")</f>
        <v>April</v>
      </c>
      <c r="W1276" t="str">
        <f>"Q"&amp;ROUNDUP(MONTH(CleanedData[[#This Row],[Date]])/3,0)</f>
        <v>Q2</v>
      </c>
      <c r="X1276" t="str">
        <f>IF(CleanedData[[#This Row],[Purchase Amount]]&gt;=5000,"Yes","No")</f>
        <v>No</v>
      </c>
      <c r="Y1276">
        <f>IF(CleanedData[[#This Row],[Recommend]]="Yes",1,0)</f>
        <v>0</v>
      </c>
      <c r="Z1276" s="6">
        <f>CleanedData[[#This Row],[Purchase Amount]]*0.15</f>
        <v>536.54549999999995</v>
      </c>
      <c r="AA1276" s="6">
        <f>CleanedData[[#This Row],[Purchase Amount]]*1.15</f>
        <v>4113.5154999999995</v>
      </c>
    </row>
    <row r="1277" spans="1:27" x14ac:dyDescent="0.3">
      <c r="A1277">
        <v>1512</v>
      </c>
      <c r="B1277" t="s">
        <v>1502</v>
      </c>
      <c r="C1277" s="1">
        <v>45949</v>
      </c>
      <c r="D1277">
        <v>66</v>
      </c>
      <c r="E1277" t="s">
        <v>60</v>
      </c>
      <c r="F1277" t="s">
        <v>68</v>
      </c>
      <c r="G1277" t="s">
        <v>313</v>
      </c>
      <c r="H1277">
        <v>5</v>
      </c>
      <c r="I1277" t="s">
        <v>42</v>
      </c>
      <c r="J1277" t="s">
        <v>69</v>
      </c>
      <c r="K1277" t="s">
        <v>44</v>
      </c>
      <c r="L1277" t="s">
        <v>45</v>
      </c>
      <c r="M1277" t="s">
        <v>147</v>
      </c>
      <c r="N1277" t="s">
        <v>57</v>
      </c>
      <c r="O1277" t="s">
        <v>148</v>
      </c>
      <c r="P1277" t="s">
        <v>49</v>
      </c>
      <c r="Q1277" t="s">
        <v>97</v>
      </c>
      <c r="R1277" s="6">
        <f>_xlfn.XLOOKUP(CleanedData[[#This Row],[Product]],'02_Lookup_Tables'!$A$2:$A$126,'02_Lookup_Tables'!$B$2:$B$126)</f>
        <v>283.57</v>
      </c>
      <c r="S1277" t="str">
        <f>VLOOKUP(CleanedData[[#This Row],[Product]],'02_Lookup_Tables'!$H$2:$I$126,2,FALSE)</f>
        <v>Accessories</v>
      </c>
      <c r="T1277" t="str">
        <f>VLOOKUP(CleanedData[[#This Row],[Province]],'02_Lookup_Tables'!$D$2:$E$10,2, FALSE)</f>
        <v>Northern Region</v>
      </c>
      <c r="U1277" t="str" cm="1">
        <f t="array" ref="U1277">_xlfn.IFS(CleanedData[[#This Row],[Purchase Amount]]&lt;500,"Low",
CleanedData[[#This Row],[Purchase Amount]]&lt;5000,"Medium",
TRUE,"High")</f>
        <v>Low</v>
      </c>
      <c r="V1277" t="str">
        <f>TEXT(CleanedData[[#This Row],[Date]],"mmmm")</f>
        <v>October</v>
      </c>
      <c r="W1277" t="str">
        <f>"Q"&amp;ROUNDUP(MONTH(CleanedData[[#This Row],[Date]])/3,0)</f>
        <v>Q4</v>
      </c>
      <c r="X1277" t="str">
        <f>IF(CleanedData[[#This Row],[Purchase Amount]]&gt;=5000,"Yes","No")</f>
        <v>No</v>
      </c>
      <c r="Y1277">
        <f>IF(CleanedData[[#This Row],[Recommend]]="Yes",1,0)</f>
        <v>0</v>
      </c>
      <c r="Z1277" s="6">
        <f>CleanedData[[#This Row],[Purchase Amount]]*0.15</f>
        <v>42.535499999999999</v>
      </c>
      <c r="AA1277" s="6">
        <f>CleanedData[[#This Row],[Purchase Amount]]*1.15</f>
        <v>326.10549999999995</v>
      </c>
    </row>
    <row r="1278" spans="1:27" x14ac:dyDescent="0.3">
      <c r="A1278">
        <v>1513</v>
      </c>
      <c r="B1278" t="s">
        <v>1503</v>
      </c>
      <c r="C1278" s="1">
        <v>45830</v>
      </c>
      <c r="D1278">
        <v>45</v>
      </c>
      <c r="E1278" t="s">
        <v>60</v>
      </c>
      <c r="F1278" t="s">
        <v>77</v>
      </c>
      <c r="G1278" t="s">
        <v>168</v>
      </c>
      <c r="H1278">
        <v>2</v>
      </c>
      <c r="I1278" t="s">
        <v>45</v>
      </c>
      <c r="J1278" t="s">
        <v>63</v>
      </c>
      <c r="K1278" t="s">
        <v>44</v>
      </c>
      <c r="L1278" t="s">
        <v>42</v>
      </c>
      <c r="M1278" t="s">
        <v>175</v>
      </c>
      <c r="N1278" t="s">
        <v>47</v>
      </c>
      <c r="O1278" t="s">
        <v>89</v>
      </c>
      <c r="P1278" t="s">
        <v>49</v>
      </c>
      <c r="Q1278" t="s">
        <v>93</v>
      </c>
      <c r="R1278" s="6">
        <f>_xlfn.XLOOKUP(CleanedData[[#This Row],[Product]],'02_Lookup_Tables'!$A$2:$A$126,'02_Lookup_Tables'!$B$2:$B$126)</f>
        <v>14729.04</v>
      </c>
      <c r="S1278" t="str">
        <f>VLOOKUP(CleanedData[[#This Row],[Product]],'02_Lookup_Tables'!$H$2:$I$126,2,FALSE)</f>
        <v>Electronics</v>
      </c>
      <c r="T1278" t="str">
        <f>VLOOKUP(CleanedData[[#This Row],[Province]],'02_Lookup_Tables'!$D$2:$E$10,2, FALSE)</f>
        <v>Central Region</v>
      </c>
      <c r="U1278" t="str" cm="1">
        <f t="array" ref="U1278">_xlfn.IFS(CleanedData[[#This Row],[Purchase Amount]]&lt;500,"Low",
CleanedData[[#This Row],[Purchase Amount]]&lt;5000,"Medium",
TRUE,"High")</f>
        <v>High</v>
      </c>
      <c r="V1278" t="str">
        <f>TEXT(CleanedData[[#This Row],[Date]],"mmmm")</f>
        <v>June</v>
      </c>
      <c r="W1278" t="str">
        <f>"Q"&amp;ROUNDUP(MONTH(CleanedData[[#This Row],[Date]])/3,0)</f>
        <v>Q2</v>
      </c>
      <c r="X1278" t="str">
        <f>IF(CleanedData[[#This Row],[Purchase Amount]]&gt;=5000,"Yes","No")</f>
        <v>Yes</v>
      </c>
      <c r="Y1278">
        <f>IF(CleanedData[[#This Row],[Recommend]]="Yes",1,0)</f>
        <v>1</v>
      </c>
      <c r="Z1278" s="6">
        <f>CleanedData[[#This Row],[Purchase Amount]]*0.15</f>
        <v>2209.3560000000002</v>
      </c>
      <c r="AA1278" s="6">
        <f>CleanedData[[#This Row],[Purchase Amount]]*1.15</f>
        <v>16938.396000000001</v>
      </c>
    </row>
    <row r="1279" spans="1:27" x14ac:dyDescent="0.3">
      <c r="A1279">
        <v>1514</v>
      </c>
      <c r="B1279" t="s">
        <v>1504</v>
      </c>
      <c r="C1279" s="1">
        <v>45732</v>
      </c>
      <c r="D1279">
        <v>41</v>
      </c>
      <c r="E1279" t="s">
        <v>39</v>
      </c>
      <c r="F1279" t="s">
        <v>83</v>
      </c>
      <c r="G1279" t="s">
        <v>950</v>
      </c>
      <c r="H1279">
        <v>3</v>
      </c>
      <c r="I1279" t="s">
        <v>45</v>
      </c>
      <c r="J1279" t="s">
        <v>69</v>
      </c>
      <c r="K1279" t="s">
        <v>55</v>
      </c>
      <c r="L1279" t="s">
        <v>42</v>
      </c>
      <c r="M1279" t="s">
        <v>106</v>
      </c>
      <c r="N1279" t="s">
        <v>48</v>
      </c>
      <c r="O1279" t="s">
        <v>148</v>
      </c>
      <c r="P1279" t="s">
        <v>49</v>
      </c>
      <c r="Q1279" t="s">
        <v>81</v>
      </c>
      <c r="R1279" s="6">
        <f>_xlfn.XLOOKUP(CleanedData[[#This Row],[Product]],'02_Lookup_Tables'!$A$2:$A$126,'02_Lookup_Tables'!$B$2:$B$126)</f>
        <v>85.25</v>
      </c>
      <c r="S1279" t="str">
        <f>VLOOKUP(CleanedData[[#This Row],[Product]],'02_Lookup_Tables'!$H$2:$I$126,2,FALSE)</f>
        <v>Beauty &amp; Personal Care</v>
      </c>
      <c r="T1279" t="str">
        <f>VLOOKUP(CleanedData[[#This Row],[Province]],'02_Lookup_Tables'!$D$2:$E$10,2, FALSE)</f>
        <v>Western Region</v>
      </c>
      <c r="U1279" t="str" cm="1">
        <f t="array" ref="U1279">_xlfn.IFS(CleanedData[[#This Row],[Purchase Amount]]&lt;500,"Low",
CleanedData[[#This Row],[Purchase Amount]]&lt;5000,"Medium",
TRUE,"High")</f>
        <v>Low</v>
      </c>
      <c r="V1279" t="str">
        <f>TEXT(CleanedData[[#This Row],[Date]],"mmmm")</f>
        <v>March</v>
      </c>
      <c r="W1279" t="str">
        <f>"Q"&amp;ROUNDUP(MONTH(CleanedData[[#This Row],[Date]])/3,0)</f>
        <v>Q1</v>
      </c>
      <c r="X1279" t="str">
        <f>IF(CleanedData[[#This Row],[Purchase Amount]]&gt;=5000,"Yes","No")</f>
        <v>No</v>
      </c>
      <c r="Y1279">
        <f>IF(CleanedData[[#This Row],[Recommend]]="Yes",1,0)</f>
        <v>1</v>
      </c>
      <c r="Z1279" s="6">
        <f>CleanedData[[#This Row],[Purchase Amount]]*0.15</f>
        <v>12.7875</v>
      </c>
      <c r="AA1279" s="6">
        <f>CleanedData[[#This Row],[Purchase Amount]]*1.15</f>
        <v>98.037499999999994</v>
      </c>
    </row>
    <row r="1280" spans="1:27" x14ac:dyDescent="0.3">
      <c r="A1280">
        <v>1515</v>
      </c>
      <c r="B1280" t="s">
        <v>1505</v>
      </c>
      <c r="C1280" s="1">
        <v>45306</v>
      </c>
      <c r="D1280">
        <v>60</v>
      </c>
      <c r="E1280" t="s">
        <v>52</v>
      </c>
      <c r="F1280" t="s">
        <v>40</v>
      </c>
      <c r="G1280" t="s">
        <v>331</v>
      </c>
      <c r="H1280">
        <v>3</v>
      </c>
      <c r="I1280" t="s">
        <v>45</v>
      </c>
      <c r="J1280" t="s">
        <v>63</v>
      </c>
      <c r="K1280" t="s">
        <v>64</v>
      </c>
      <c r="L1280" t="s">
        <v>45</v>
      </c>
      <c r="M1280" t="s">
        <v>100</v>
      </c>
      <c r="N1280" t="s">
        <v>48</v>
      </c>
      <c r="O1280" t="s">
        <v>48</v>
      </c>
      <c r="P1280" t="s">
        <v>70</v>
      </c>
      <c r="Q1280" t="s">
        <v>50</v>
      </c>
      <c r="R1280" s="6">
        <f>_xlfn.XLOOKUP(CleanedData[[#This Row],[Product]],'02_Lookup_Tables'!$A$2:$A$126,'02_Lookup_Tables'!$B$2:$B$126)</f>
        <v>27.35</v>
      </c>
      <c r="S1280" t="str">
        <f>VLOOKUP(CleanedData[[#This Row],[Product]],'02_Lookup_Tables'!$H$2:$I$126,2,FALSE)</f>
        <v>Food</v>
      </c>
      <c r="T1280" t="str">
        <f>VLOOKUP(CleanedData[[#This Row],[Province]],'02_Lookup_Tables'!$D$2:$E$10,2, FALSE)</f>
        <v>Northern Region</v>
      </c>
      <c r="U1280" t="str" cm="1">
        <f t="array" ref="U1280">_xlfn.IFS(CleanedData[[#This Row],[Purchase Amount]]&lt;500,"Low",
CleanedData[[#This Row],[Purchase Amount]]&lt;5000,"Medium",
TRUE,"High")</f>
        <v>Low</v>
      </c>
      <c r="V1280" t="str">
        <f>TEXT(CleanedData[[#This Row],[Date]],"mmmm")</f>
        <v>January</v>
      </c>
      <c r="W1280" t="str">
        <f>"Q"&amp;ROUNDUP(MONTH(CleanedData[[#This Row],[Date]])/3,0)</f>
        <v>Q1</v>
      </c>
      <c r="X1280" t="str">
        <f>IF(CleanedData[[#This Row],[Purchase Amount]]&gt;=5000,"Yes","No")</f>
        <v>No</v>
      </c>
      <c r="Y1280">
        <f>IF(CleanedData[[#This Row],[Recommend]]="Yes",1,0)</f>
        <v>1</v>
      </c>
      <c r="Z1280" s="6">
        <f>CleanedData[[#This Row],[Purchase Amount]]*0.15</f>
        <v>4.1025</v>
      </c>
      <c r="AA1280" s="6">
        <f>CleanedData[[#This Row],[Purchase Amount]]*1.15</f>
        <v>31.452500000000001</v>
      </c>
    </row>
    <row r="1281" spans="1:27" x14ac:dyDescent="0.3">
      <c r="A1281">
        <v>1517</v>
      </c>
      <c r="B1281" t="s">
        <v>1506</v>
      </c>
      <c r="C1281" s="1">
        <v>45314</v>
      </c>
      <c r="D1281">
        <v>22</v>
      </c>
      <c r="E1281" t="s">
        <v>60</v>
      </c>
      <c r="F1281" t="s">
        <v>108</v>
      </c>
      <c r="G1281" t="s">
        <v>463</v>
      </c>
      <c r="H1281">
        <v>2</v>
      </c>
      <c r="I1281" t="s">
        <v>42</v>
      </c>
      <c r="J1281" t="s">
        <v>69</v>
      </c>
      <c r="K1281" t="s">
        <v>64</v>
      </c>
      <c r="L1281" t="s">
        <v>45</v>
      </c>
      <c r="M1281" t="s">
        <v>46</v>
      </c>
      <c r="N1281" t="s">
        <v>47</v>
      </c>
      <c r="O1281" t="s">
        <v>89</v>
      </c>
      <c r="P1281" t="s">
        <v>49</v>
      </c>
      <c r="Q1281" t="s">
        <v>66</v>
      </c>
      <c r="R1281" s="6">
        <f>_xlfn.XLOOKUP(CleanedData[[#This Row],[Product]],'02_Lookup_Tables'!$A$2:$A$126,'02_Lookup_Tables'!$B$2:$B$126)</f>
        <v>470.6</v>
      </c>
      <c r="S1281" t="str">
        <f>VLOOKUP(CleanedData[[#This Row],[Product]],'02_Lookup_Tables'!$H$2:$I$126,2,FALSE)</f>
        <v>Toys &amp; Games</v>
      </c>
      <c r="T1281" t="str">
        <f>VLOOKUP(CleanedData[[#This Row],[Province]],'02_Lookup_Tables'!$D$2:$E$10,2, FALSE)</f>
        <v>Gauteng Region</v>
      </c>
      <c r="U1281" t="str" cm="1">
        <f t="array" ref="U1281">_xlfn.IFS(CleanedData[[#This Row],[Purchase Amount]]&lt;500,"Low",
CleanedData[[#This Row],[Purchase Amount]]&lt;5000,"Medium",
TRUE,"High")</f>
        <v>Low</v>
      </c>
      <c r="V1281" t="str">
        <f>TEXT(CleanedData[[#This Row],[Date]],"mmmm")</f>
        <v>January</v>
      </c>
      <c r="W1281" t="str">
        <f>"Q"&amp;ROUNDUP(MONTH(CleanedData[[#This Row],[Date]])/3,0)</f>
        <v>Q1</v>
      </c>
      <c r="X1281" t="str">
        <f>IF(CleanedData[[#This Row],[Purchase Amount]]&gt;=5000,"Yes","No")</f>
        <v>No</v>
      </c>
      <c r="Y1281">
        <f>IF(CleanedData[[#This Row],[Recommend]]="Yes",1,0)</f>
        <v>0</v>
      </c>
      <c r="Z1281" s="6">
        <f>CleanedData[[#This Row],[Purchase Amount]]*0.15</f>
        <v>70.59</v>
      </c>
      <c r="AA1281" s="6">
        <f>CleanedData[[#This Row],[Purchase Amount]]*1.15</f>
        <v>541.18999999999994</v>
      </c>
    </row>
    <row r="1282" spans="1:27" x14ac:dyDescent="0.3">
      <c r="A1282">
        <v>1519</v>
      </c>
      <c r="B1282" t="s">
        <v>1507</v>
      </c>
      <c r="C1282" s="1">
        <v>45428</v>
      </c>
      <c r="D1282">
        <v>73</v>
      </c>
      <c r="E1282" t="s">
        <v>60</v>
      </c>
      <c r="F1282" t="s">
        <v>72</v>
      </c>
      <c r="G1282" t="s">
        <v>53</v>
      </c>
      <c r="H1282">
        <v>2</v>
      </c>
      <c r="I1282" t="s">
        <v>42</v>
      </c>
      <c r="J1282" t="s">
        <v>54</v>
      </c>
      <c r="K1282" t="s">
        <v>44</v>
      </c>
      <c r="L1282" t="s">
        <v>45</v>
      </c>
      <c r="M1282" t="s">
        <v>46</v>
      </c>
      <c r="N1282" t="s">
        <v>47</v>
      </c>
      <c r="O1282" t="s">
        <v>89</v>
      </c>
      <c r="P1282" t="s">
        <v>49</v>
      </c>
      <c r="Q1282" t="s">
        <v>97</v>
      </c>
      <c r="R1282" s="6">
        <f>_xlfn.XLOOKUP(CleanedData[[#This Row],[Product]],'02_Lookup_Tables'!$A$2:$A$126,'02_Lookup_Tables'!$B$2:$B$126)</f>
        <v>444.38</v>
      </c>
      <c r="S1282" t="str">
        <f>VLOOKUP(CleanedData[[#This Row],[Product]],'02_Lookup_Tables'!$H$2:$I$126,2,FALSE)</f>
        <v>Beauty &amp; Personal Care</v>
      </c>
      <c r="T1282" t="str">
        <f>VLOOKUP(CleanedData[[#This Row],[Province]],'02_Lookup_Tables'!$D$2:$E$10,2, FALSE)</f>
        <v>Central Region</v>
      </c>
      <c r="U1282" t="str" cm="1">
        <f t="array" ref="U1282">_xlfn.IFS(CleanedData[[#This Row],[Purchase Amount]]&lt;500,"Low",
CleanedData[[#This Row],[Purchase Amount]]&lt;5000,"Medium",
TRUE,"High")</f>
        <v>Low</v>
      </c>
      <c r="V1282" t="str">
        <f>TEXT(CleanedData[[#This Row],[Date]],"mmmm")</f>
        <v>May</v>
      </c>
      <c r="W1282" t="str">
        <f>"Q"&amp;ROUNDUP(MONTH(CleanedData[[#This Row],[Date]])/3,0)</f>
        <v>Q2</v>
      </c>
      <c r="X1282" t="str">
        <f>IF(CleanedData[[#This Row],[Purchase Amount]]&gt;=5000,"Yes","No")</f>
        <v>No</v>
      </c>
      <c r="Y1282">
        <f>IF(CleanedData[[#This Row],[Recommend]]="Yes",1,0)</f>
        <v>0</v>
      </c>
      <c r="Z1282" s="6">
        <f>CleanedData[[#This Row],[Purchase Amount]]*0.15</f>
        <v>66.656999999999996</v>
      </c>
      <c r="AA1282" s="6">
        <f>CleanedData[[#This Row],[Purchase Amount]]*1.15</f>
        <v>511.03699999999998</v>
      </c>
    </row>
    <row r="1283" spans="1:27" x14ac:dyDescent="0.3">
      <c r="A1283">
        <v>1520</v>
      </c>
      <c r="B1283" t="s">
        <v>1508</v>
      </c>
      <c r="C1283" s="1">
        <v>45428</v>
      </c>
      <c r="D1283">
        <v>73</v>
      </c>
      <c r="E1283" t="s">
        <v>60</v>
      </c>
      <c r="F1283" t="s">
        <v>40</v>
      </c>
      <c r="G1283" t="s">
        <v>291</v>
      </c>
      <c r="H1283">
        <v>4</v>
      </c>
      <c r="I1283" t="s">
        <v>42</v>
      </c>
      <c r="J1283" t="s">
        <v>63</v>
      </c>
      <c r="K1283" t="s">
        <v>44</v>
      </c>
      <c r="L1283" t="s">
        <v>45</v>
      </c>
      <c r="M1283" t="s">
        <v>196</v>
      </c>
      <c r="N1283" t="s">
        <v>96</v>
      </c>
      <c r="O1283" t="s">
        <v>89</v>
      </c>
      <c r="P1283" t="s">
        <v>70</v>
      </c>
      <c r="Q1283" t="s">
        <v>97</v>
      </c>
      <c r="R1283" s="6">
        <f>_xlfn.XLOOKUP(CleanedData[[#This Row],[Product]],'02_Lookup_Tables'!$A$2:$A$126,'02_Lookup_Tables'!$B$2:$B$126)</f>
        <v>1171.25</v>
      </c>
      <c r="S1283" t="str">
        <f>VLOOKUP(CleanedData[[#This Row],[Product]],'02_Lookup_Tables'!$H$2:$I$126,2,FALSE)</f>
        <v>Toys &amp; Games</v>
      </c>
      <c r="T1283" t="str">
        <f>VLOOKUP(CleanedData[[#This Row],[Province]],'02_Lookup_Tables'!$D$2:$E$10,2, FALSE)</f>
        <v>Northern Region</v>
      </c>
      <c r="U1283" t="str" cm="1">
        <f t="array" ref="U1283">_xlfn.IFS(CleanedData[[#This Row],[Purchase Amount]]&lt;500,"Low",
CleanedData[[#This Row],[Purchase Amount]]&lt;5000,"Medium",
TRUE,"High")</f>
        <v>Medium</v>
      </c>
      <c r="V1283" t="str">
        <f>TEXT(CleanedData[[#This Row],[Date]],"mmmm")</f>
        <v>May</v>
      </c>
      <c r="W1283" t="str">
        <f>"Q"&amp;ROUNDUP(MONTH(CleanedData[[#This Row],[Date]])/3,0)</f>
        <v>Q2</v>
      </c>
      <c r="X1283" t="str">
        <f>IF(CleanedData[[#This Row],[Purchase Amount]]&gt;=5000,"Yes","No")</f>
        <v>No</v>
      </c>
      <c r="Y1283">
        <f>IF(CleanedData[[#This Row],[Recommend]]="Yes",1,0)</f>
        <v>0</v>
      </c>
      <c r="Z1283" s="6">
        <f>CleanedData[[#This Row],[Purchase Amount]]*0.15</f>
        <v>175.6875</v>
      </c>
      <c r="AA1283" s="6">
        <f>CleanedData[[#This Row],[Purchase Amount]]*1.15</f>
        <v>1346.9375</v>
      </c>
    </row>
    <row r="1284" spans="1:27" x14ac:dyDescent="0.3">
      <c r="A1284">
        <v>1521</v>
      </c>
      <c r="B1284" t="s">
        <v>1509</v>
      </c>
      <c r="C1284" s="1">
        <v>45883</v>
      </c>
      <c r="D1284">
        <v>75</v>
      </c>
      <c r="E1284" t="s">
        <v>60</v>
      </c>
      <c r="F1284" t="s">
        <v>125</v>
      </c>
      <c r="G1284" t="s">
        <v>331</v>
      </c>
      <c r="H1284">
        <v>2</v>
      </c>
      <c r="I1284" t="s">
        <v>45</v>
      </c>
      <c r="J1284" t="s">
        <v>69</v>
      </c>
      <c r="K1284" t="s">
        <v>44</v>
      </c>
      <c r="L1284" t="s">
        <v>45</v>
      </c>
      <c r="N1284" t="s">
        <v>47</v>
      </c>
      <c r="O1284" t="s">
        <v>134</v>
      </c>
      <c r="P1284" t="s">
        <v>8646</v>
      </c>
      <c r="Q1284" t="s">
        <v>97</v>
      </c>
      <c r="R1284" s="6">
        <f>_xlfn.XLOOKUP(CleanedData[[#This Row],[Product]],'02_Lookup_Tables'!$A$2:$A$126,'02_Lookup_Tables'!$B$2:$B$126)</f>
        <v>27.35</v>
      </c>
      <c r="S1284" t="str">
        <f>VLOOKUP(CleanedData[[#This Row],[Product]],'02_Lookup_Tables'!$H$2:$I$126,2,FALSE)</f>
        <v>Food</v>
      </c>
      <c r="T1284" t="str">
        <f>VLOOKUP(CleanedData[[#This Row],[Province]],'02_Lookup_Tables'!$D$2:$E$10,2, FALSE)</f>
        <v>Western Region</v>
      </c>
      <c r="U1284" t="str" cm="1">
        <f t="array" ref="U1284">_xlfn.IFS(CleanedData[[#This Row],[Purchase Amount]]&lt;500,"Low",
CleanedData[[#This Row],[Purchase Amount]]&lt;5000,"Medium",
TRUE,"High")</f>
        <v>Low</v>
      </c>
      <c r="V1284" t="str">
        <f>TEXT(CleanedData[[#This Row],[Date]],"mmmm")</f>
        <v>August</v>
      </c>
      <c r="W1284" t="str">
        <f>"Q"&amp;ROUNDUP(MONTH(CleanedData[[#This Row],[Date]])/3,0)</f>
        <v>Q3</v>
      </c>
      <c r="X1284" t="str">
        <f>IF(CleanedData[[#This Row],[Purchase Amount]]&gt;=5000,"Yes","No")</f>
        <v>No</v>
      </c>
      <c r="Y1284">
        <f>IF(CleanedData[[#This Row],[Recommend]]="Yes",1,0)</f>
        <v>1</v>
      </c>
      <c r="Z1284" s="6">
        <f>CleanedData[[#This Row],[Purchase Amount]]*0.15</f>
        <v>4.1025</v>
      </c>
      <c r="AA1284" s="6">
        <f>CleanedData[[#This Row],[Purchase Amount]]*1.15</f>
        <v>31.452500000000001</v>
      </c>
    </row>
    <row r="1285" spans="1:27" x14ac:dyDescent="0.3">
      <c r="A1285">
        <v>1522</v>
      </c>
      <c r="B1285" t="s">
        <v>1510</v>
      </c>
      <c r="C1285" s="1">
        <v>45332</v>
      </c>
      <c r="D1285">
        <v>75</v>
      </c>
      <c r="E1285" t="s">
        <v>39</v>
      </c>
      <c r="F1285" t="s">
        <v>61</v>
      </c>
      <c r="G1285" t="s">
        <v>95</v>
      </c>
      <c r="H1285">
        <v>1</v>
      </c>
      <c r="I1285" t="s">
        <v>42</v>
      </c>
      <c r="J1285" t="s">
        <v>63</v>
      </c>
      <c r="K1285" t="s">
        <v>44</v>
      </c>
      <c r="L1285" t="s">
        <v>42</v>
      </c>
      <c r="M1285" t="s">
        <v>79</v>
      </c>
      <c r="N1285" t="s">
        <v>80</v>
      </c>
      <c r="O1285" t="s">
        <v>89</v>
      </c>
      <c r="P1285" t="s">
        <v>49</v>
      </c>
      <c r="Q1285" t="s">
        <v>97</v>
      </c>
      <c r="R1285" s="6">
        <f>_xlfn.XLOOKUP(CleanedData[[#This Row],[Product]],'02_Lookup_Tables'!$A$2:$A$126,'02_Lookup_Tables'!$B$2:$B$126)</f>
        <v>5390.8</v>
      </c>
      <c r="S1285" t="str">
        <f>VLOOKUP(CleanedData[[#This Row],[Product]],'02_Lookup_Tables'!$H$2:$I$126,2,FALSE)</f>
        <v>Electronics</v>
      </c>
      <c r="T1285" t="str">
        <f>VLOOKUP(CleanedData[[#This Row],[Province]],'02_Lookup_Tables'!$D$2:$E$10,2, FALSE)</f>
        <v>Southern Region</v>
      </c>
      <c r="U1285" t="str" cm="1">
        <f t="array" ref="U1285">_xlfn.IFS(CleanedData[[#This Row],[Purchase Amount]]&lt;500,"Low",
CleanedData[[#This Row],[Purchase Amount]]&lt;5000,"Medium",
TRUE,"High")</f>
        <v>High</v>
      </c>
      <c r="V1285" t="str">
        <f>TEXT(CleanedData[[#This Row],[Date]],"mmmm")</f>
        <v>February</v>
      </c>
      <c r="W1285" t="str">
        <f>"Q"&amp;ROUNDUP(MONTH(CleanedData[[#This Row],[Date]])/3,0)</f>
        <v>Q1</v>
      </c>
      <c r="X1285" t="str">
        <f>IF(CleanedData[[#This Row],[Purchase Amount]]&gt;=5000,"Yes","No")</f>
        <v>Yes</v>
      </c>
      <c r="Y1285">
        <f>IF(CleanedData[[#This Row],[Recommend]]="Yes",1,0)</f>
        <v>0</v>
      </c>
      <c r="Z1285" s="6">
        <f>CleanedData[[#This Row],[Purchase Amount]]*0.15</f>
        <v>808.62</v>
      </c>
      <c r="AA1285" s="6">
        <f>CleanedData[[#This Row],[Purchase Amount]]*1.15</f>
        <v>6199.42</v>
      </c>
    </row>
    <row r="1286" spans="1:27" x14ac:dyDescent="0.3">
      <c r="A1286">
        <v>1523</v>
      </c>
      <c r="B1286" t="s">
        <v>1511</v>
      </c>
      <c r="C1286" s="1">
        <v>45500</v>
      </c>
      <c r="D1286">
        <v>30</v>
      </c>
      <c r="E1286" t="s">
        <v>60</v>
      </c>
      <c r="F1286" t="s">
        <v>125</v>
      </c>
      <c r="G1286" t="s">
        <v>150</v>
      </c>
      <c r="H1286">
        <v>1</v>
      </c>
      <c r="I1286" t="s">
        <v>42</v>
      </c>
      <c r="J1286" t="s">
        <v>69</v>
      </c>
      <c r="K1286" t="s">
        <v>64</v>
      </c>
      <c r="L1286" t="s">
        <v>45</v>
      </c>
      <c r="M1286" t="s">
        <v>184</v>
      </c>
      <c r="N1286" t="s">
        <v>80</v>
      </c>
      <c r="O1286" t="s">
        <v>148</v>
      </c>
      <c r="P1286" t="s">
        <v>70</v>
      </c>
      <c r="Q1286" t="s">
        <v>58</v>
      </c>
      <c r="R1286" s="6">
        <f>_xlfn.XLOOKUP(CleanedData[[#This Row],[Product]],'02_Lookup_Tables'!$A$2:$A$126,'02_Lookup_Tables'!$B$2:$B$126)</f>
        <v>14808.31</v>
      </c>
      <c r="S1286" t="str">
        <f>VLOOKUP(CleanedData[[#This Row],[Product]],'02_Lookup_Tables'!$H$2:$I$126,2,FALSE)</f>
        <v>Electronics</v>
      </c>
      <c r="T1286" t="str">
        <f>VLOOKUP(CleanedData[[#This Row],[Province]],'02_Lookup_Tables'!$D$2:$E$10,2, FALSE)</f>
        <v>Western Region</v>
      </c>
      <c r="U1286" t="str" cm="1">
        <f t="array" ref="U1286">_xlfn.IFS(CleanedData[[#This Row],[Purchase Amount]]&lt;500,"Low",
CleanedData[[#This Row],[Purchase Amount]]&lt;5000,"Medium",
TRUE,"High")</f>
        <v>High</v>
      </c>
      <c r="V1286" t="str">
        <f>TEXT(CleanedData[[#This Row],[Date]],"mmmm")</f>
        <v>July</v>
      </c>
      <c r="W1286" t="str">
        <f>"Q"&amp;ROUNDUP(MONTH(CleanedData[[#This Row],[Date]])/3,0)</f>
        <v>Q3</v>
      </c>
      <c r="X1286" t="str">
        <f>IF(CleanedData[[#This Row],[Purchase Amount]]&gt;=5000,"Yes","No")</f>
        <v>Yes</v>
      </c>
      <c r="Y1286">
        <f>IF(CleanedData[[#This Row],[Recommend]]="Yes",1,0)</f>
        <v>0</v>
      </c>
      <c r="Z1286" s="6">
        <f>CleanedData[[#This Row],[Purchase Amount]]*0.15</f>
        <v>2221.2464999999997</v>
      </c>
      <c r="AA1286" s="6">
        <f>CleanedData[[#This Row],[Purchase Amount]]*1.15</f>
        <v>17029.556499999999</v>
      </c>
    </row>
    <row r="1287" spans="1:27" x14ac:dyDescent="0.3">
      <c r="A1287">
        <v>1524</v>
      </c>
      <c r="B1287" t="s">
        <v>1512</v>
      </c>
      <c r="C1287" s="1">
        <v>45472</v>
      </c>
      <c r="D1287">
        <v>55</v>
      </c>
      <c r="E1287" t="s">
        <v>52</v>
      </c>
      <c r="F1287" t="s">
        <v>130</v>
      </c>
      <c r="G1287" t="s">
        <v>328</v>
      </c>
      <c r="H1287">
        <v>3</v>
      </c>
      <c r="I1287" t="s">
        <v>42</v>
      </c>
      <c r="J1287" t="s">
        <v>74</v>
      </c>
      <c r="K1287" t="s">
        <v>44</v>
      </c>
      <c r="L1287" t="s">
        <v>42</v>
      </c>
      <c r="M1287" t="s">
        <v>46</v>
      </c>
      <c r="N1287" t="s">
        <v>48</v>
      </c>
      <c r="O1287" t="s">
        <v>89</v>
      </c>
      <c r="P1287" t="s">
        <v>49</v>
      </c>
      <c r="Q1287" t="s">
        <v>50</v>
      </c>
      <c r="R1287" s="6">
        <f>_xlfn.XLOOKUP(CleanedData[[#This Row],[Product]],'02_Lookup_Tables'!$A$2:$A$126,'02_Lookup_Tables'!$B$2:$B$126)</f>
        <v>3521.64</v>
      </c>
      <c r="S1287" t="str">
        <f>VLOOKUP(CleanedData[[#This Row],[Product]],'02_Lookup_Tables'!$H$2:$I$126,2,FALSE)</f>
        <v>Home Devices</v>
      </c>
      <c r="T1287" t="str">
        <f>VLOOKUP(CleanedData[[#This Row],[Province]],'02_Lookup_Tables'!$D$2:$E$10,2, FALSE)</f>
        <v>Eastern Region</v>
      </c>
      <c r="U1287" t="str" cm="1">
        <f t="array" ref="U1287">_xlfn.IFS(CleanedData[[#This Row],[Purchase Amount]]&lt;500,"Low",
CleanedData[[#This Row],[Purchase Amount]]&lt;5000,"Medium",
TRUE,"High")</f>
        <v>Medium</v>
      </c>
      <c r="V1287" t="str">
        <f>TEXT(CleanedData[[#This Row],[Date]],"mmmm")</f>
        <v>June</v>
      </c>
      <c r="W1287" t="str">
        <f>"Q"&amp;ROUNDUP(MONTH(CleanedData[[#This Row],[Date]])/3,0)</f>
        <v>Q2</v>
      </c>
      <c r="X1287" t="str">
        <f>IF(CleanedData[[#This Row],[Purchase Amount]]&gt;=5000,"Yes","No")</f>
        <v>No</v>
      </c>
      <c r="Y1287">
        <f>IF(CleanedData[[#This Row],[Recommend]]="Yes",1,0)</f>
        <v>0</v>
      </c>
      <c r="Z1287" s="6">
        <f>CleanedData[[#This Row],[Purchase Amount]]*0.15</f>
        <v>528.24599999999998</v>
      </c>
      <c r="AA1287" s="6">
        <f>CleanedData[[#This Row],[Purchase Amount]]*1.15</f>
        <v>4049.8859999999995</v>
      </c>
    </row>
    <row r="1288" spans="1:27" x14ac:dyDescent="0.3">
      <c r="A1288">
        <v>1525</v>
      </c>
      <c r="B1288" t="s">
        <v>1513</v>
      </c>
      <c r="C1288" s="1">
        <v>46003</v>
      </c>
      <c r="D1288">
        <v>65</v>
      </c>
      <c r="E1288" t="s">
        <v>60</v>
      </c>
      <c r="F1288" t="s">
        <v>40</v>
      </c>
      <c r="G1288" t="s">
        <v>359</v>
      </c>
      <c r="H1288">
        <v>4</v>
      </c>
      <c r="I1288" t="s">
        <v>42</v>
      </c>
      <c r="J1288" t="s">
        <v>63</v>
      </c>
      <c r="K1288" t="s">
        <v>44</v>
      </c>
      <c r="L1288" t="s">
        <v>42</v>
      </c>
      <c r="M1288" t="s">
        <v>231</v>
      </c>
      <c r="N1288" t="s">
        <v>96</v>
      </c>
      <c r="O1288" t="s">
        <v>89</v>
      </c>
      <c r="P1288" t="s">
        <v>70</v>
      </c>
      <c r="Q1288" t="s">
        <v>97</v>
      </c>
      <c r="R1288" s="6">
        <f>_xlfn.XLOOKUP(CleanedData[[#This Row],[Product]],'02_Lookup_Tables'!$A$2:$A$126,'02_Lookup_Tables'!$B$2:$B$126)</f>
        <v>34.200000000000003</v>
      </c>
      <c r="S1288" t="str">
        <f>VLOOKUP(CleanedData[[#This Row],[Product]],'02_Lookup_Tables'!$H$2:$I$126,2,FALSE)</f>
        <v>Food</v>
      </c>
      <c r="T1288" t="str">
        <f>VLOOKUP(CleanedData[[#This Row],[Province]],'02_Lookup_Tables'!$D$2:$E$10,2, FALSE)</f>
        <v>Northern Region</v>
      </c>
      <c r="U1288" t="str" cm="1">
        <f t="array" ref="U1288">_xlfn.IFS(CleanedData[[#This Row],[Purchase Amount]]&lt;500,"Low",
CleanedData[[#This Row],[Purchase Amount]]&lt;5000,"Medium",
TRUE,"High")</f>
        <v>Low</v>
      </c>
      <c r="V1288" t="str">
        <f>TEXT(CleanedData[[#This Row],[Date]],"mmmm")</f>
        <v>December</v>
      </c>
      <c r="W1288" t="str">
        <f>"Q"&amp;ROUNDUP(MONTH(CleanedData[[#This Row],[Date]])/3,0)</f>
        <v>Q4</v>
      </c>
      <c r="X1288" t="str">
        <f>IF(CleanedData[[#This Row],[Purchase Amount]]&gt;=5000,"Yes","No")</f>
        <v>No</v>
      </c>
      <c r="Y1288">
        <f>IF(CleanedData[[#This Row],[Recommend]]="Yes",1,0)</f>
        <v>0</v>
      </c>
      <c r="Z1288" s="6">
        <f>CleanedData[[#This Row],[Purchase Amount]]*0.15</f>
        <v>5.13</v>
      </c>
      <c r="AA1288" s="6">
        <f>CleanedData[[#This Row],[Purchase Amount]]*1.15</f>
        <v>39.33</v>
      </c>
    </row>
    <row r="1289" spans="1:27" x14ac:dyDescent="0.3">
      <c r="A1289">
        <v>1526</v>
      </c>
      <c r="B1289" t="s">
        <v>1514</v>
      </c>
      <c r="C1289" s="1">
        <v>45301</v>
      </c>
      <c r="D1289">
        <v>24</v>
      </c>
      <c r="E1289" t="s">
        <v>60</v>
      </c>
      <c r="F1289" t="s">
        <v>72</v>
      </c>
      <c r="G1289" t="s">
        <v>122</v>
      </c>
      <c r="H1289">
        <v>2</v>
      </c>
      <c r="I1289" t="s">
        <v>42</v>
      </c>
      <c r="J1289" t="s">
        <v>54</v>
      </c>
      <c r="K1289" t="s">
        <v>64</v>
      </c>
      <c r="L1289" t="s">
        <v>45</v>
      </c>
      <c r="M1289" t="s">
        <v>85</v>
      </c>
      <c r="N1289" t="s">
        <v>47</v>
      </c>
      <c r="O1289" t="s">
        <v>48</v>
      </c>
      <c r="P1289" t="s">
        <v>49</v>
      </c>
      <c r="Q1289" t="s">
        <v>66</v>
      </c>
      <c r="R1289" s="6">
        <f>_xlfn.XLOOKUP(CleanedData[[#This Row],[Product]],'02_Lookup_Tables'!$A$2:$A$126,'02_Lookup_Tables'!$B$2:$B$126)</f>
        <v>1712.08</v>
      </c>
      <c r="S1289" t="str">
        <f>VLOOKUP(CleanedData[[#This Row],[Product]],'02_Lookup_Tables'!$H$2:$I$126,2,FALSE)</f>
        <v>Home &amp; Living</v>
      </c>
      <c r="T1289" t="str">
        <f>VLOOKUP(CleanedData[[#This Row],[Province]],'02_Lookup_Tables'!$D$2:$E$10,2, FALSE)</f>
        <v>Central Region</v>
      </c>
      <c r="U1289" t="str" cm="1">
        <f t="array" ref="U1289">_xlfn.IFS(CleanedData[[#This Row],[Purchase Amount]]&lt;500,"Low",
CleanedData[[#This Row],[Purchase Amount]]&lt;5000,"Medium",
TRUE,"High")</f>
        <v>Medium</v>
      </c>
      <c r="V1289" t="str">
        <f>TEXT(CleanedData[[#This Row],[Date]],"mmmm")</f>
        <v>January</v>
      </c>
      <c r="W1289" t="str">
        <f>"Q"&amp;ROUNDUP(MONTH(CleanedData[[#This Row],[Date]])/3,0)</f>
        <v>Q1</v>
      </c>
      <c r="X1289" t="str">
        <f>IF(CleanedData[[#This Row],[Purchase Amount]]&gt;=5000,"Yes","No")</f>
        <v>No</v>
      </c>
      <c r="Y1289">
        <f>IF(CleanedData[[#This Row],[Recommend]]="Yes",1,0)</f>
        <v>0</v>
      </c>
      <c r="Z1289" s="6">
        <f>CleanedData[[#This Row],[Purchase Amount]]*0.15</f>
        <v>256.81199999999995</v>
      </c>
      <c r="AA1289" s="6">
        <f>CleanedData[[#This Row],[Purchase Amount]]*1.15</f>
        <v>1968.8919999999998</v>
      </c>
    </row>
    <row r="1290" spans="1:27" x14ac:dyDescent="0.3">
      <c r="A1290">
        <v>1527</v>
      </c>
      <c r="B1290" t="s">
        <v>1515</v>
      </c>
      <c r="C1290" s="1">
        <v>45807</v>
      </c>
      <c r="D1290">
        <v>49</v>
      </c>
      <c r="E1290" t="s">
        <v>39</v>
      </c>
      <c r="F1290" t="s">
        <v>61</v>
      </c>
      <c r="G1290" t="s">
        <v>164</v>
      </c>
      <c r="H1290">
        <v>4</v>
      </c>
      <c r="I1290" t="s">
        <v>45</v>
      </c>
      <c r="J1290" t="s">
        <v>69</v>
      </c>
      <c r="K1290" t="s">
        <v>44</v>
      </c>
      <c r="L1290" t="s">
        <v>42</v>
      </c>
      <c r="M1290" t="s">
        <v>180</v>
      </c>
      <c r="N1290" t="s">
        <v>96</v>
      </c>
      <c r="O1290" t="s">
        <v>89</v>
      </c>
      <c r="P1290" t="s">
        <v>70</v>
      </c>
      <c r="Q1290" t="s">
        <v>93</v>
      </c>
      <c r="R1290" s="6">
        <f>_xlfn.XLOOKUP(CleanedData[[#This Row],[Product]],'02_Lookup_Tables'!$A$2:$A$126,'02_Lookup_Tables'!$B$2:$B$126)</f>
        <v>440.87</v>
      </c>
      <c r="S1290" t="str">
        <f>VLOOKUP(CleanedData[[#This Row],[Product]],'02_Lookup_Tables'!$H$2:$I$126,2,FALSE)</f>
        <v>Home &amp; Living</v>
      </c>
      <c r="T1290" t="str">
        <f>VLOOKUP(CleanedData[[#This Row],[Province]],'02_Lookup_Tables'!$D$2:$E$10,2, FALSE)</f>
        <v>Southern Region</v>
      </c>
      <c r="U1290" t="str" cm="1">
        <f t="array" ref="U1290">_xlfn.IFS(CleanedData[[#This Row],[Purchase Amount]]&lt;500,"Low",
CleanedData[[#This Row],[Purchase Amount]]&lt;5000,"Medium",
TRUE,"High")</f>
        <v>Low</v>
      </c>
      <c r="V1290" t="str">
        <f>TEXT(CleanedData[[#This Row],[Date]],"mmmm")</f>
        <v>May</v>
      </c>
      <c r="W1290" t="str">
        <f>"Q"&amp;ROUNDUP(MONTH(CleanedData[[#This Row],[Date]])/3,0)</f>
        <v>Q2</v>
      </c>
      <c r="X1290" t="str">
        <f>IF(CleanedData[[#This Row],[Purchase Amount]]&gt;=5000,"Yes","No")</f>
        <v>No</v>
      </c>
      <c r="Y1290">
        <f>IF(CleanedData[[#This Row],[Recommend]]="Yes",1,0)</f>
        <v>1</v>
      </c>
      <c r="Z1290" s="6">
        <f>CleanedData[[#This Row],[Purchase Amount]]*0.15</f>
        <v>66.130499999999998</v>
      </c>
      <c r="AA1290" s="6">
        <f>CleanedData[[#This Row],[Purchase Amount]]*1.15</f>
        <v>507.00049999999999</v>
      </c>
    </row>
    <row r="1291" spans="1:27" x14ac:dyDescent="0.3">
      <c r="A1291">
        <v>1528</v>
      </c>
      <c r="B1291" t="s">
        <v>1516</v>
      </c>
      <c r="C1291" s="1">
        <v>45517</v>
      </c>
      <c r="D1291">
        <v>58</v>
      </c>
      <c r="E1291" t="s">
        <v>39</v>
      </c>
      <c r="F1291" t="s">
        <v>72</v>
      </c>
      <c r="G1291" t="s">
        <v>173</v>
      </c>
      <c r="H1291">
        <v>5</v>
      </c>
      <c r="I1291" t="s">
        <v>45</v>
      </c>
      <c r="J1291" t="s">
        <v>54</v>
      </c>
      <c r="K1291" t="s">
        <v>55</v>
      </c>
      <c r="L1291" t="s">
        <v>45</v>
      </c>
      <c r="M1291" t="s">
        <v>208</v>
      </c>
      <c r="N1291" t="s">
        <v>57</v>
      </c>
      <c r="O1291" t="s">
        <v>89</v>
      </c>
      <c r="P1291" t="s">
        <v>70</v>
      </c>
      <c r="Q1291" t="s">
        <v>50</v>
      </c>
      <c r="R1291" s="6">
        <f>_xlfn.XLOOKUP(CleanedData[[#This Row],[Product]],'02_Lookup_Tables'!$A$2:$A$126,'02_Lookup_Tables'!$B$2:$B$126)</f>
        <v>13056.99</v>
      </c>
      <c r="S1291" t="str">
        <f>VLOOKUP(CleanedData[[#This Row],[Product]],'02_Lookup_Tables'!$H$2:$I$126,2,FALSE)</f>
        <v>Electronics</v>
      </c>
      <c r="T1291" t="str">
        <f>VLOOKUP(CleanedData[[#This Row],[Province]],'02_Lookup_Tables'!$D$2:$E$10,2, FALSE)</f>
        <v>Central Region</v>
      </c>
      <c r="U1291" t="str" cm="1">
        <f t="array" ref="U1291">_xlfn.IFS(CleanedData[[#This Row],[Purchase Amount]]&lt;500,"Low",
CleanedData[[#This Row],[Purchase Amount]]&lt;5000,"Medium",
TRUE,"High")</f>
        <v>High</v>
      </c>
      <c r="V1291" t="str">
        <f>TEXT(CleanedData[[#This Row],[Date]],"mmmm")</f>
        <v>August</v>
      </c>
      <c r="W1291" t="str">
        <f>"Q"&amp;ROUNDUP(MONTH(CleanedData[[#This Row],[Date]])/3,0)</f>
        <v>Q3</v>
      </c>
      <c r="X1291" t="str">
        <f>IF(CleanedData[[#This Row],[Purchase Amount]]&gt;=5000,"Yes","No")</f>
        <v>Yes</v>
      </c>
      <c r="Y1291">
        <f>IF(CleanedData[[#This Row],[Recommend]]="Yes",1,0)</f>
        <v>1</v>
      </c>
      <c r="Z1291" s="6">
        <f>CleanedData[[#This Row],[Purchase Amount]]*0.15</f>
        <v>1958.5484999999999</v>
      </c>
      <c r="AA1291" s="6">
        <f>CleanedData[[#This Row],[Purchase Amount]]*1.15</f>
        <v>15015.538499999999</v>
      </c>
    </row>
    <row r="1292" spans="1:27" x14ac:dyDescent="0.3">
      <c r="A1292">
        <v>1529</v>
      </c>
      <c r="B1292" t="s">
        <v>1517</v>
      </c>
      <c r="C1292" s="1">
        <v>45698</v>
      </c>
      <c r="E1292" t="s">
        <v>52</v>
      </c>
      <c r="F1292" t="s">
        <v>108</v>
      </c>
      <c r="G1292" t="s">
        <v>227</v>
      </c>
      <c r="H1292">
        <v>4</v>
      </c>
      <c r="I1292" t="s">
        <v>42</v>
      </c>
      <c r="J1292" t="s">
        <v>74</v>
      </c>
      <c r="K1292" t="s">
        <v>64</v>
      </c>
      <c r="L1292" t="s">
        <v>42</v>
      </c>
      <c r="M1292" t="s">
        <v>165</v>
      </c>
      <c r="N1292" t="s">
        <v>96</v>
      </c>
      <c r="O1292" t="s">
        <v>89</v>
      </c>
      <c r="P1292" t="s">
        <v>70</v>
      </c>
      <c r="Q1292" t="s">
        <v>166</v>
      </c>
      <c r="R1292" s="6">
        <f>_xlfn.XLOOKUP(CleanedData[[#This Row],[Product]],'02_Lookup_Tables'!$A$2:$A$126,'02_Lookup_Tables'!$B$2:$B$126)</f>
        <v>22574.95</v>
      </c>
      <c r="S1292" t="str">
        <f>VLOOKUP(CleanedData[[#This Row],[Product]],'02_Lookup_Tables'!$H$2:$I$126,2,FALSE)</f>
        <v>Electronics</v>
      </c>
      <c r="T1292" t="str">
        <f>VLOOKUP(CleanedData[[#This Row],[Province]],'02_Lookup_Tables'!$D$2:$E$10,2, FALSE)</f>
        <v>Gauteng Region</v>
      </c>
      <c r="U1292" t="str" cm="1">
        <f t="array" ref="U1292">_xlfn.IFS(CleanedData[[#This Row],[Purchase Amount]]&lt;500,"Low",
CleanedData[[#This Row],[Purchase Amount]]&lt;5000,"Medium",
TRUE,"High")</f>
        <v>High</v>
      </c>
      <c r="V1292" t="str">
        <f>TEXT(CleanedData[[#This Row],[Date]],"mmmm")</f>
        <v>February</v>
      </c>
      <c r="W1292" t="str">
        <f>"Q"&amp;ROUNDUP(MONTH(CleanedData[[#This Row],[Date]])/3,0)</f>
        <v>Q1</v>
      </c>
      <c r="X1292" t="str">
        <f>IF(CleanedData[[#This Row],[Purchase Amount]]&gt;=5000,"Yes","No")</f>
        <v>Yes</v>
      </c>
      <c r="Y1292">
        <f>IF(CleanedData[[#This Row],[Recommend]]="Yes",1,0)</f>
        <v>0</v>
      </c>
      <c r="Z1292" s="6">
        <f>CleanedData[[#This Row],[Purchase Amount]]*0.15</f>
        <v>3386.2424999999998</v>
      </c>
      <c r="AA1292" s="6">
        <f>CleanedData[[#This Row],[Purchase Amount]]*1.15</f>
        <v>25961.192499999997</v>
      </c>
    </row>
    <row r="1293" spans="1:27" x14ac:dyDescent="0.3">
      <c r="A1293">
        <v>1530</v>
      </c>
      <c r="B1293" t="s">
        <v>1518</v>
      </c>
      <c r="C1293" s="1">
        <v>45366</v>
      </c>
      <c r="D1293">
        <v>20</v>
      </c>
      <c r="E1293" t="s">
        <v>60</v>
      </c>
      <c r="F1293" t="s">
        <v>40</v>
      </c>
      <c r="G1293" t="s">
        <v>212</v>
      </c>
      <c r="H1293">
        <v>1</v>
      </c>
      <c r="I1293" t="s">
        <v>45</v>
      </c>
      <c r="J1293" t="s">
        <v>43</v>
      </c>
      <c r="K1293" t="s">
        <v>44</v>
      </c>
      <c r="L1293" t="s">
        <v>45</v>
      </c>
      <c r="M1293" t="s">
        <v>165</v>
      </c>
      <c r="N1293" t="s">
        <v>80</v>
      </c>
      <c r="O1293" t="s">
        <v>89</v>
      </c>
      <c r="P1293" t="s">
        <v>49</v>
      </c>
      <c r="Q1293" t="s">
        <v>66</v>
      </c>
      <c r="R1293" s="6">
        <f>_xlfn.XLOOKUP(CleanedData[[#This Row],[Product]],'02_Lookup_Tables'!$A$2:$A$126,'02_Lookup_Tables'!$B$2:$B$126)</f>
        <v>192.77</v>
      </c>
      <c r="S1293" t="str">
        <f>VLOOKUP(CleanedData[[#This Row],[Product]],'02_Lookup_Tables'!$H$2:$I$126,2,FALSE)</f>
        <v>Beauty &amp; Personal Care</v>
      </c>
      <c r="T1293" t="str">
        <f>VLOOKUP(CleanedData[[#This Row],[Province]],'02_Lookup_Tables'!$D$2:$E$10,2, FALSE)</f>
        <v>Northern Region</v>
      </c>
      <c r="U1293" t="str" cm="1">
        <f t="array" ref="U1293">_xlfn.IFS(CleanedData[[#This Row],[Purchase Amount]]&lt;500,"Low",
CleanedData[[#This Row],[Purchase Amount]]&lt;5000,"Medium",
TRUE,"High")</f>
        <v>Low</v>
      </c>
      <c r="V1293" t="str">
        <f>TEXT(CleanedData[[#This Row],[Date]],"mmmm")</f>
        <v>March</v>
      </c>
      <c r="W1293" t="str">
        <f>"Q"&amp;ROUNDUP(MONTH(CleanedData[[#This Row],[Date]])/3,0)</f>
        <v>Q1</v>
      </c>
      <c r="X1293" t="str">
        <f>IF(CleanedData[[#This Row],[Purchase Amount]]&gt;=5000,"Yes","No")</f>
        <v>No</v>
      </c>
      <c r="Y1293">
        <f>IF(CleanedData[[#This Row],[Recommend]]="Yes",1,0)</f>
        <v>1</v>
      </c>
      <c r="Z1293" s="6">
        <f>CleanedData[[#This Row],[Purchase Amount]]*0.15</f>
        <v>28.915500000000002</v>
      </c>
      <c r="AA1293" s="6">
        <f>CleanedData[[#This Row],[Purchase Amount]]*1.15</f>
        <v>221.68549999999999</v>
      </c>
    </row>
    <row r="1294" spans="1:27" x14ac:dyDescent="0.3">
      <c r="A1294">
        <v>1531</v>
      </c>
      <c r="B1294" t="s">
        <v>1519</v>
      </c>
      <c r="C1294" s="1">
        <v>45927</v>
      </c>
      <c r="D1294">
        <v>42</v>
      </c>
      <c r="E1294" t="s">
        <v>60</v>
      </c>
      <c r="F1294" t="s">
        <v>61</v>
      </c>
      <c r="G1294" t="s">
        <v>139</v>
      </c>
      <c r="H1294">
        <v>4</v>
      </c>
      <c r="I1294" t="s">
        <v>45</v>
      </c>
      <c r="J1294" t="s">
        <v>69</v>
      </c>
      <c r="K1294" t="s">
        <v>55</v>
      </c>
      <c r="L1294" t="s">
        <v>45</v>
      </c>
      <c r="M1294" t="s">
        <v>140</v>
      </c>
      <c r="N1294" t="s">
        <v>96</v>
      </c>
      <c r="O1294" t="s">
        <v>148</v>
      </c>
      <c r="P1294" t="s">
        <v>49</v>
      </c>
      <c r="Q1294" t="s">
        <v>81</v>
      </c>
      <c r="R1294" s="6">
        <f>_xlfn.XLOOKUP(CleanedData[[#This Row],[Product]],'02_Lookup_Tables'!$A$2:$A$126,'02_Lookup_Tables'!$B$2:$B$126)</f>
        <v>2340.5700000000002</v>
      </c>
      <c r="S1294" t="str">
        <f>VLOOKUP(CleanedData[[#This Row],[Product]],'02_Lookup_Tables'!$H$2:$I$126,2,FALSE)</f>
        <v>Apparel</v>
      </c>
      <c r="T1294" t="str">
        <f>VLOOKUP(CleanedData[[#This Row],[Province]],'02_Lookup_Tables'!$D$2:$E$10,2, FALSE)</f>
        <v>Southern Region</v>
      </c>
      <c r="U1294" t="str" cm="1">
        <f t="array" ref="U1294">_xlfn.IFS(CleanedData[[#This Row],[Purchase Amount]]&lt;500,"Low",
CleanedData[[#This Row],[Purchase Amount]]&lt;5000,"Medium",
TRUE,"High")</f>
        <v>Medium</v>
      </c>
      <c r="V1294" t="str">
        <f>TEXT(CleanedData[[#This Row],[Date]],"mmmm")</f>
        <v>September</v>
      </c>
      <c r="W1294" t="str">
        <f>"Q"&amp;ROUNDUP(MONTH(CleanedData[[#This Row],[Date]])/3,0)</f>
        <v>Q3</v>
      </c>
      <c r="X1294" t="str">
        <f>IF(CleanedData[[#This Row],[Purchase Amount]]&gt;=5000,"Yes","No")</f>
        <v>No</v>
      </c>
      <c r="Y1294">
        <f>IF(CleanedData[[#This Row],[Recommend]]="Yes",1,0)</f>
        <v>1</v>
      </c>
      <c r="Z1294" s="6">
        <f>CleanedData[[#This Row],[Purchase Amount]]*0.15</f>
        <v>351.08550000000002</v>
      </c>
      <c r="AA1294" s="6">
        <f>CleanedData[[#This Row],[Purchase Amount]]*1.15</f>
        <v>2691.6554999999998</v>
      </c>
    </row>
    <row r="1295" spans="1:27" x14ac:dyDescent="0.3">
      <c r="A1295">
        <v>1532</v>
      </c>
      <c r="B1295" t="s">
        <v>1520</v>
      </c>
      <c r="C1295" s="1">
        <v>45683</v>
      </c>
      <c r="D1295">
        <v>76</v>
      </c>
      <c r="E1295" t="s">
        <v>52</v>
      </c>
      <c r="F1295" t="s">
        <v>130</v>
      </c>
      <c r="G1295" t="s">
        <v>248</v>
      </c>
      <c r="H1295">
        <v>2</v>
      </c>
      <c r="I1295" t="s">
        <v>42</v>
      </c>
      <c r="J1295" t="s">
        <v>54</v>
      </c>
      <c r="K1295" t="s">
        <v>44</v>
      </c>
      <c r="L1295" t="s">
        <v>45</v>
      </c>
      <c r="M1295" t="s">
        <v>180</v>
      </c>
      <c r="N1295" t="s">
        <v>47</v>
      </c>
      <c r="O1295" t="s">
        <v>89</v>
      </c>
      <c r="P1295" t="s">
        <v>49</v>
      </c>
      <c r="Q1295" t="s">
        <v>97</v>
      </c>
      <c r="R1295" s="6">
        <f>_xlfn.XLOOKUP(CleanedData[[#This Row],[Product]],'02_Lookup_Tables'!$A$2:$A$126,'02_Lookup_Tables'!$B$2:$B$126)</f>
        <v>8798.49</v>
      </c>
      <c r="S1295" t="str">
        <f>VLOOKUP(CleanedData[[#This Row],[Product]],'02_Lookup_Tables'!$H$2:$I$126,2,FALSE)</f>
        <v>Toys &amp; Games</v>
      </c>
      <c r="T1295" t="str">
        <f>VLOOKUP(CleanedData[[#This Row],[Province]],'02_Lookup_Tables'!$D$2:$E$10,2, FALSE)</f>
        <v>Eastern Region</v>
      </c>
      <c r="U1295" t="str" cm="1">
        <f t="array" ref="U1295">_xlfn.IFS(CleanedData[[#This Row],[Purchase Amount]]&lt;500,"Low",
CleanedData[[#This Row],[Purchase Amount]]&lt;5000,"Medium",
TRUE,"High")</f>
        <v>High</v>
      </c>
      <c r="V1295" t="str">
        <f>TEXT(CleanedData[[#This Row],[Date]],"mmmm")</f>
        <v>January</v>
      </c>
      <c r="W1295" t="str">
        <f>"Q"&amp;ROUNDUP(MONTH(CleanedData[[#This Row],[Date]])/3,0)</f>
        <v>Q1</v>
      </c>
      <c r="X1295" t="str">
        <f>IF(CleanedData[[#This Row],[Purchase Amount]]&gt;=5000,"Yes","No")</f>
        <v>Yes</v>
      </c>
      <c r="Y1295">
        <f>IF(CleanedData[[#This Row],[Recommend]]="Yes",1,0)</f>
        <v>0</v>
      </c>
      <c r="Z1295" s="6">
        <f>CleanedData[[#This Row],[Purchase Amount]]*0.15</f>
        <v>1319.7735</v>
      </c>
      <c r="AA1295" s="6">
        <f>CleanedData[[#This Row],[Purchase Amount]]*1.15</f>
        <v>10118.263499999999</v>
      </c>
    </row>
    <row r="1296" spans="1:27" x14ac:dyDescent="0.3">
      <c r="A1296">
        <v>1533</v>
      </c>
      <c r="B1296" t="s">
        <v>1521</v>
      </c>
      <c r="C1296" s="1">
        <v>45617</v>
      </c>
      <c r="D1296">
        <v>51</v>
      </c>
      <c r="E1296" t="s">
        <v>52</v>
      </c>
      <c r="F1296" t="s">
        <v>72</v>
      </c>
      <c r="G1296" t="s">
        <v>359</v>
      </c>
      <c r="H1296">
        <v>1</v>
      </c>
      <c r="I1296" t="s">
        <v>45</v>
      </c>
      <c r="J1296" t="s">
        <v>54</v>
      </c>
      <c r="K1296" t="s">
        <v>44</v>
      </c>
      <c r="L1296" t="s">
        <v>42</v>
      </c>
      <c r="N1296" t="s">
        <v>80</v>
      </c>
      <c r="O1296" t="s">
        <v>134</v>
      </c>
      <c r="P1296" t="s">
        <v>8646</v>
      </c>
      <c r="Q1296" t="s">
        <v>93</v>
      </c>
      <c r="R1296" s="6">
        <f>_xlfn.XLOOKUP(CleanedData[[#This Row],[Product]],'02_Lookup_Tables'!$A$2:$A$126,'02_Lookup_Tables'!$B$2:$B$126)</f>
        <v>34.200000000000003</v>
      </c>
      <c r="S1296" t="str">
        <f>VLOOKUP(CleanedData[[#This Row],[Product]],'02_Lookup_Tables'!$H$2:$I$126,2,FALSE)</f>
        <v>Food</v>
      </c>
      <c r="T1296" t="str">
        <f>VLOOKUP(CleanedData[[#This Row],[Province]],'02_Lookup_Tables'!$D$2:$E$10,2, FALSE)</f>
        <v>Central Region</v>
      </c>
      <c r="U1296" t="str" cm="1">
        <f t="array" ref="U1296">_xlfn.IFS(CleanedData[[#This Row],[Purchase Amount]]&lt;500,"Low",
CleanedData[[#This Row],[Purchase Amount]]&lt;5000,"Medium",
TRUE,"High")</f>
        <v>Low</v>
      </c>
      <c r="V1296" t="str">
        <f>TEXT(CleanedData[[#This Row],[Date]],"mmmm")</f>
        <v>November</v>
      </c>
      <c r="W1296" t="str">
        <f>"Q"&amp;ROUNDUP(MONTH(CleanedData[[#This Row],[Date]])/3,0)</f>
        <v>Q4</v>
      </c>
      <c r="X1296" t="str">
        <f>IF(CleanedData[[#This Row],[Purchase Amount]]&gt;=5000,"Yes","No")</f>
        <v>No</v>
      </c>
      <c r="Y1296">
        <f>IF(CleanedData[[#This Row],[Recommend]]="Yes",1,0)</f>
        <v>1</v>
      </c>
      <c r="Z1296" s="6">
        <f>CleanedData[[#This Row],[Purchase Amount]]*0.15</f>
        <v>5.13</v>
      </c>
      <c r="AA1296" s="6">
        <f>CleanedData[[#This Row],[Purchase Amount]]*1.15</f>
        <v>39.33</v>
      </c>
    </row>
    <row r="1297" spans="1:27" x14ac:dyDescent="0.3">
      <c r="A1297">
        <v>1534</v>
      </c>
      <c r="B1297" t="s">
        <v>1522</v>
      </c>
      <c r="C1297" s="1">
        <v>45970</v>
      </c>
      <c r="D1297">
        <v>43</v>
      </c>
      <c r="E1297" t="s">
        <v>39</v>
      </c>
      <c r="F1297" t="s">
        <v>83</v>
      </c>
      <c r="G1297" t="s">
        <v>460</v>
      </c>
      <c r="H1297">
        <v>3</v>
      </c>
      <c r="I1297" t="s">
        <v>42</v>
      </c>
      <c r="J1297" t="s">
        <v>74</v>
      </c>
      <c r="K1297" t="s">
        <v>64</v>
      </c>
      <c r="L1297" t="s">
        <v>42</v>
      </c>
      <c r="M1297" t="s">
        <v>231</v>
      </c>
      <c r="N1297" t="s">
        <v>48</v>
      </c>
      <c r="O1297" t="s">
        <v>89</v>
      </c>
      <c r="P1297" t="s">
        <v>49</v>
      </c>
      <c r="Q1297" t="s">
        <v>81</v>
      </c>
      <c r="R1297" s="6">
        <f>_xlfn.XLOOKUP(CleanedData[[#This Row],[Product]],'02_Lookup_Tables'!$A$2:$A$126,'02_Lookup_Tables'!$B$2:$B$126)</f>
        <v>880.49</v>
      </c>
      <c r="S1297" t="str">
        <f>VLOOKUP(CleanedData[[#This Row],[Product]],'02_Lookup_Tables'!$H$2:$I$126,2,FALSE)</f>
        <v>Home Devices</v>
      </c>
      <c r="T1297" t="str">
        <f>VLOOKUP(CleanedData[[#This Row],[Province]],'02_Lookup_Tables'!$D$2:$E$10,2, FALSE)</f>
        <v>Western Region</v>
      </c>
      <c r="U1297" t="str" cm="1">
        <f t="array" ref="U1297">_xlfn.IFS(CleanedData[[#This Row],[Purchase Amount]]&lt;500,"Low",
CleanedData[[#This Row],[Purchase Amount]]&lt;5000,"Medium",
TRUE,"High")</f>
        <v>Medium</v>
      </c>
      <c r="V1297" t="str">
        <f>TEXT(CleanedData[[#This Row],[Date]],"mmmm")</f>
        <v>November</v>
      </c>
      <c r="W1297" t="str">
        <f>"Q"&amp;ROUNDUP(MONTH(CleanedData[[#This Row],[Date]])/3,0)</f>
        <v>Q4</v>
      </c>
      <c r="X1297" t="str">
        <f>IF(CleanedData[[#This Row],[Purchase Amount]]&gt;=5000,"Yes","No")</f>
        <v>No</v>
      </c>
      <c r="Y1297">
        <f>IF(CleanedData[[#This Row],[Recommend]]="Yes",1,0)</f>
        <v>0</v>
      </c>
      <c r="Z1297" s="6">
        <f>CleanedData[[#This Row],[Purchase Amount]]*0.15</f>
        <v>132.0735</v>
      </c>
      <c r="AA1297" s="6">
        <f>CleanedData[[#This Row],[Purchase Amount]]*1.15</f>
        <v>1012.5635</v>
      </c>
    </row>
    <row r="1298" spans="1:27" x14ac:dyDescent="0.3">
      <c r="A1298">
        <v>1535</v>
      </c>
      <c r="B1298" t="s">
        <v>1523</v>
      </c>
      <c r="C1298" s="1">
        <v>45680</v>
      </c>
      <c r="D1298">
        <v>70</v>
      </c>
      <c r="E1298" t="s">
        <v>60</v>
      </c>
      <c r="F1298" t="s">
        <v>83</v>
      </c>
      <c r="G1298" t="s">
        <v>128</v>
      </c>
      <c r="H1298">
        <v>1</v>
      </c>
      <c r="I1298" t="s">
        <v>45</v>
      </c>
      <c r="J1298" t="s">
        <v>54</v>
      </c>
      <c r="K1298" t="s">
        <v>55</v>
      </c>
      <c r="L1298" t="s">
        <v>42</v>
      </c>
      <c r="M1298" t="s">
        <v>196</v>
      </c>
      <c r="N1298" t="s">
        <v>80</v>
      </c>
      <c r="O1298" t="s">
        <v>89</v>
      </c>
      <c r="P1298" t="s">
        <v>49</v>
      </c>
      <c r="Q1298" t="s">
        <v>97</v>
      </c>
      <c r="R1298" s="6">
        <f>_xlfn.XLOOKUP(CleanedData[[#This Row],[Product]],'02_Lookup_Tables'!$A$2:$A$126,'02_Lookup_Tables'!$B$2:$B$126)</f>
        <v>3747.26</v>
      </c>
      <c r="S1298" t="str">
        <f>VLOOKUP(CleanedData[[#This Row],[Product]],'02_Lookup_Tables'!$H$2:$I$126,2,FALSE)</f>
        <v>Apparel</v>
      </c>
      <c r="T1298" t="str">
        <f>VLOOKUP(CleanedData[[#This Row],[Province]],'02_Lookup_Tables'!$D$2:$E$10,2, FALSE)</f>
        <v>Western Region</v>
      </c>
      <c r="U1298" t="str" cm="1">
        <f t="array" ref="U1298">_xlfn.IFS(CleanedData[[#This Row],[Purchase Amount]]&lt;500,"Low",
CleanedData[[#This Row],[Purchase Amount]]&lt;5000,"Medium",
TRUE,"High")</f>
        <v>Medium</v>
      </c>
      <c r="V1298" t="str">
        <f>TEXT(CleanedData[[#This Row],[Date]],"mmmm")</f>
        <v>January</v>
      </c>
      <c r="W1298" t="str">
        <f>"Q"&amp;ROUNDUP(MONTH(CleanedData[[#This Row],[Date]])/3,0)</f>
        <v>Q1</v>
      </c>
      <c r="X1298" t="str">
        <f>IF(CleanedData[[#This Row],[Purchase Amount]]&gt;=5000,"Yes","No")</f>
        <v>No</v>
      </c>
      <c r="Y1298">
        <f>IF(CleanedData[[#This Row],[Recommend]]="Yes",1,0)</f>
        <v>1</v>
      </c>
      <c r="Z1298" s="6">
        <f>CleanedData[[#This Row],[Purchase Amount]]*0.15</f>
        <v>562.08900000000006</v>
      </c>
      <c r="AA1298" s="6">
        <f>CleanedData[[#This Row],[Purchase Amount]]*1.15</f>
        <v>4309.3490000000002</v>
      </c>
    </row>
    <row r="1299" spans="1:27" x14ac:dyDescent="0.3">
      <c r="A1299">
        <v>1537</v>
      </c>
      <c r="B1299" t="s">
        <v>1524</v>
      </c>
      <c r="C1299" s="1">
        <v>45401</v>
      </c>
      <c r="D1299">
        <v>34</v>
      </c>
      <c r="E1299" t="s">
        <v>52</v>
      </c>
      <c r="F1299" t="s">
        <v>125</v>
      </c>
      <c r="G1299" t="s">
        <v>505</v>
      </c>
      <c r="H1299">
        <v>2</v>
      </c>
      <c r="I1299" t="s">
        <v>42</v>
      </c>
      <c r="J1299" t="s">
        <v>74</v>
      </c>
      <c r="K1299" t="s">
        <v>55</v>
      </c>
      <c r="L1299" t="s">
        <v>45</v>
      </c>
      <c r="M1299" t="s">
        <v>85</v>
      </c>
      <c r="N1299" t="s">
        <v>47</v>
      </c>
      <c r="O1299" t="s">
        <v>48</v>
      </c>
      <c r="P1299" t="s">
        <v>49</v>
      </c>
      <c r="Q1299" t="s">
        <v>58</v>
      </c>
      <c r="R1299" s="6">
        <f>_xlfn.XLOOKUP(CleanedData[[#This Row],[Product]],'02_Lookup_Tables'!$A$2:$A$126,'02_Lookup_Tables'!$B$2:$B$126)</f>
        <v>2572.02</v>
      </c>
      <c r="S1299" t="str">
        <f>VLOOKUP(CleanedData[[#This Row],[Product]],'02_Lookup_Tables'!$H$2:$I$126,2,FALSE)</f>
        <v>Home &amp; Living</v>
      </c>
      <c r="T1299" t="str">
        <f>VLOOKUP(CleanedData[[#This Row],[Province]],'02_Lookup_Tables'!$D$2:$E$10,2, FALSE)</f>
        <v>Western Region</v>
      </c>
      <c r="U1299" t="str" cm="1">
        <f t="array" ref="U1299">_xlfn.IFS(CleanedData[[#This Row],[Purchase Amount]]&lt;500,"Low",
CleanedData[[#This Row],[Purchase Amount]]&lt;5000,"Medium",
TRUE,"High")</f>
        <v>Medium</v>
      </c>
      <c r="V1299" t="str">
        <f>TEXT(CleanedData[[#This Row],[Date]],"mmmm")</f>
        <v>April</v>
      </c>
      <c r="W1299" t="str">
        <f>"Q"&amp;ROUNDUP(MONTH(CleanedData[[#This Row],[Date]])/3,0)</f>
        <v>Q2</v>
      </c>
      <c r="X1299" t="str">
        <f>IF(CleanedData[[#This Row],[Purchase Amount]]&gt;=5000,"Yes","No")</f>
        <v>No</v>
      </c>
      <c r="Y1299">
        <f>IF(CleanedData[[#This Row],[Recommend]]="Yes",1,0)</f>
        <v>0</v>
      </c>
      <c r="Z1299" s="6">
        <f>CleanedData[[#This Row],[Purchase Amount]]*0.15</f>
        <v>385.803</v>
      </c>
      <c r="AA1299" s="6">
        <f>CleanedData[[#This Row],[Purchase Amount]]*1.15</f>
        <v>2957.8229999999999</v>
      </c>
    </row>
    <row r="1300" spans="1:27" x14ac:dyDescent="0.3">
      <c r="A1300">
        <v>1538</v>
      </c>
      <c r="B1300" t="s">
        <v>1525</v>
      </c>
      <c r="C1300" s="1">
        <v>45590</v>
      </c>
      <c r="D1300">
        <v>80</v>
      </c>
      <c r="E1300" t="s">
        <v>52</v>
      </c>
      <c r="F1300" t="s">
        <v>77</v>
      </c>
      <c r="G1300" t="s">
        <v>62</v>
      </c>
      <c r="H1300">
        <v>1</v>
      </c>
      <c r="I1300" t="s">
        <v>42</v>
      </c>
      <c r="J1300" t="s">
        <v>69</v>
      </c>
      <c r="K1300" t="s">
        <v>44</v>
      </c>
      <c r="L1300" t="s">
        <v>42</v>
      </c>
      <c r="M1300" t="s">
        <v>92</v>
      </c>
      <c r="N1300" t="s">
        <v>80</v>
      </c>
      <c r="O1300" t="s">
        <v>89</v>
      </c>
      <c r="P1300" t="s">
        <v>49</v>
      </c>
      <c r="Q1300" t="s">
        <v>97</v>
      </c>
      <c r="R1300" s="6">
        <f>_xlfn.XLOOKUP(CleanedData[[#This Row],[Product]],'02_Lookup_Tables'!$A$2:$A$126,'02_Lookup_Tables'!$B$2:$B$126)</f>
        <v>230.14</v>
      </c>
      <c r="S1300" t="str">
        <f>VLOOKUP(CleanedData[[#This Row],[Product]],'02_Lookup_Tables'!$H$2:$I$126,2,FALSE)</f>
        <v>Sports &amp; Outdoors</v>
      </c>
      <c r="T1300" t="str">
        <f>VLOOKUP(CleanedData[[#This Row],[Province]],'02_Lookup_Tables'!$D$2:$E$10,2, FALSE)</f>
        <v>Central Region</v>
      </c>
      <c r="U1300" t="str" cm="1">
        <f t="array" ref="U1300">_xlfn.IFS(CleanedData[[#This Row],[Purchase Amount]]&lt;500,"Low",
CleanedData[[#This Row],[Purchase Amount]]&lt;5000,"Medium",
TRUE,"High")</f>
        <v>Low</v>
      </c>
      <c r="V1300" t="str">
        <f>TEXT(CleanedData[[#This Row],[Date]],"mmmm")</f>
        <v>October</v>
      </c>
      <c r="W1300" t="str">
        <f>"Q"&amp;ROUNDUP(MONTH(CleanedData[[#This Row],[Date]])/3,0)</f>
        <v>Q4</v>
      </c>
      <c r="X1300" t="str">
        <f>IF(CleanedData[[#This Row],[Purchase Amount]]&gt;=5000,"Yes","No")</f>
        <v>No</v>
      </c>
      <c r="Y1300">
        <f>IF(CleanedData[[#This Row],[Recommend]]="Yes",1,0)</f>
        <v>0</v>
      </c>
      <c r="Z1300" s="6">
        <f>CleanedData[[#This Row],[Purchase Amount]]*0.15</f>
        <v>34.520999999999994</v>
      </c>
      <c r="AA1300" s="6">
        <f>CleanedData[[#This Row],[Purchase Amount]]*1.15</f>
        <v>264.66099999999994</v>
      </c>
    </row>
    <row r="1301" spans="1:27" x14ac:dyDescent="0.3">
      <c r="A1301">
        <v>1539</v>
      </c>
      <c r="B1301" t="s">
        <v>1526</v>
      </c>
      <c r="C1301" s="1">
        <v>45906</v>
      </c>
      <c r="D1301">
        <v>21</v>
      </c>
      <c r="E1301" t="s">
        <v>60</v>
      </c>
      <c r="F1301" t="s">
        <v>130</v>
      </c>
      <c r="G1301" t="s">
        <v>230</v>
      </c>
      <c r="H1301">
        <v>2</v>
      </c>
      <c r="I1301" t="s">
        <v>45</v>
      </c>
      <c r="J1301" t="s">
        <v>43</v>
      </c>
      <c r="K1301" t="s">
        <v>44</v>
      </c>
      <c r="L1301" t="s">
        <v>42</v>
      </c>
      <c r="M1301" t="s">
        <v>231</v>
      </c>
      <c r="N1301" t="s">
        <v>47</v>
      </c>
      <c r="O1301" t="s">
        <v>89</v>
      </c>
      <c r="P1301" t="s">
        <v>49</v>
      </c>
      <c r="Q1301" t="s">
        <v>66</v>
      </c>
      <c r="R1301" s="6">
        <f>_xlfn.XLOOKUP(CleanedData[[#This Row],[Product]],'02_Lookup_Tables'!$A$2:$A$126,'02_Lookup_Tables'!$B$2:$B$126)</f>
        <v>1940.64</v>
      </c>
      <c r="S1301" t="str">
        <f>VLOOKUP(CleanedData[[#This Row],[Product]],'02_Lookup_Tables'!$H$2:$I$126,2,FALSE)</f>
        <v>Toys &amp; Games</v>
      </c>
      <c r="T1301" t="str">
        <f>VLOOKUP(CleanedData[[#This Row],[Province]],'02_Lookup_Tables'!$D$2:$E$10,2, FALSE)</f>
        <v>Eastern Region</v>
      </c>
      <c r="U1301" t="str" cm="1">
        <f t="array" ref="U1301">_xlfn.IFS(CleanedData[[#This Row],[Purchase Amount]]&lt;500,"Low",
CleanedData[[#This Row],[Purchase Amount]]&lt;5000,"Medium",
TRUE,"High")</f>
        <v>Medium</v>
      </c>
      <c r="V1301" t="str">
        <f>TEXT(CleanedData[[#This Row],[Date]],"mmmm")</f>
        <v>September</v>
      </c>
      <c r="W1301" t="str">
        <f>"Q"&amp;ROUNDUP(MONTH(CleanedData[[#This Row],[Date]])/3,0)</f>
        <v>Q3</v>
      </c>
      <c r="X1301" t="str">
        <f>IF(CleanedData[[#This Row],[Purchase Amount]]&gt;=5000,"Yes","No")</f>
        <v>No</v>
      </c>
      <c r="Y1301">
        <f>IF(CleanedData[[#This Row],[Recommend]]="Yes",1,0)</f>
        <v>1</v>
      </c>
      <c r="Z1301" s="6">
        <f>CleanedData[[#This Row],[Purchase Amount]]*0.15</f>
        <v>291.096</v>
      </c>
      <c r="AA1301" s="6">
        <f>CleanedData[[#This Row],[Purchase Amount]]*1.15</f>
        <v>2231.7359999999999</v>
      </c>
    </row>
    <row r="1302" spans="1:27" x14ac:dyDescent="0.3">
      <c r="A1302">
        <v>1540</v>
      </c>
      <c r="B1302" t="s">
        <v>1527</v>
      </c>
      <c r="C1302" s="1">
        <v>45590</v>
      </c>
      <c r="D1302">
        <v>80</v>
      </c>
      <c r="E1302" t="s">
        <v>60</v>
      </c>
      <c r="F1302" t="s">
        <v>61</v>
      </c>
      <c r="G1302" t="s">
        <v>693</v>
      </c>
      <c r="H1302">
        <v>5</v>
      </c>
      <c r="I1302" t="s">
        <v>42</v>
      </c>
      <c r="J1302" t="s">
        <v>69</v>
      </c>
      <c r="K1302" t="s">
        <v>44</v>
      </c>
      <c r="L1302" t="s">
        <v>45</v>
      </c>
      <c r="M1302" t="s">
        <v>208</v>
      </c>
      <c r="N1302" t="s">
        <v>57</v>
      </c>
      <c r="O1302" t="s">
        <v>89</v>
      </c>
      <c r="P1302" t="s">
        <v>70</v>
      </c>
      <c r="Q1302" t="s">
        <v>97</v>
      </c>
      <c r="R1302" s="6">
        <f>_xlfn.XLOOKUP(CleanedData[[#This Row],[Product]],'02_Lookup_Tables'!$A$2:$A$126,'02_Lookup_Tables'!$B$2:$B$126)</f>
        <v>618.72</v>
      </c>
      <c r="S1302" t="str">
        <f>VLOOKUP(CleanedData[[#This Row],[Product]],'02_Lookup_Tables'!$H$2:$I$126,2,FALSE)</f>
        <v>Sports &amp; Outdoors</v>
      </c>
      <c r="T1302" t="str">
        <f>VLOOKUP(CleanedData[[#This Row],[Province]],'02_Lookup_Tables'!$D$2:$E$10,2, FALSE)</f>
        <v>Southern Region</v>
      </c>
      <c r="U1302" t="str" cm="1">
        <f t="array" ref="U1302">_xlfn.IFS(CleanedData[[#This Row],[Purchase Amount]]&lt;500,"Low",
CleanedData[[#This Row],[Purchase Amount]]&lt;5000,"Medium",
TRUE,"High")</f>
        <v>Medium</v>
      </c>
      <c r="V1302" t="str">
        <f>TEXT(CleanedData[[#This Row],[Date]],"mmmm")</f>
        <v>October</v>
      </c>
      <c r="W1302" t="str">
        <f>"Q"&amp;ROUNDUP(MONTH(CleanedData[[#This Row],[Date]])/3,0)</f>
        <v>Q4</v>
      </c>
      <c r="X1302" t="str">
        <f>IF(CleanedData[[#This Row],[Purchase Amount]]&gt;=5000,"Yes","No")</f>
        <v>No</v>
      </c>
      <c r="Y1302">
        <f>IF(CleanedData[[#This Row],[Recommend]]="Yes",1,0)</f>
        <v>0</v>
      </c>
      <c r="Z1302" s="6">
        <f>CleanedData[[#This Row],[Purchase Amount]]*0.15</f>
        <v>92.808000000000007</v>
      </c>
      <c r="AA1302" s="6">
        <f>CleanedData[[#This Row],[Purchase Amount]]*1.15</f>
        <v>711.52800000000002</v>
      </c>
    </row>
    <row r="1303" spans="1:27" x14ac:dyDescent="0.3">
      <c r="A1303">
        <v>1541</v>
      </c>
      <c r="B1303" t="s">
        <v>1528</v>
      </c>
      <c r="C1303" s="1">
        <v>45876</v>
      </c>
      <c r="D1303">
        <v>41</v>
      </c>
      <c r="E1303" t="s">
        <v>52</v>
      </c>
      <c r="F1303" t="s">
        <v>72</v>
      </c>
      <c r="G1303" t="s">
        <v>248</v>
      </c>
      <c r="H1303">
        <v>5</v>
      </c>
      <c r="I1303" t="s">
        <v>45</v>
      </c>
      <c r="J1303" t="s">
        <v>69</v>
      </c>
      <c r="K1303" t="s">
        <v>44</v>
      </c>
      <c r="L1303" t="s">
        <v>42</v>
      </c>
      <c r="M1303" t="s">
        <v>88</v>
      </c>
      <c r="N1303" t="s">
        <v>57</v>
      </c>
      <c r="O1303" t="s">
        <v>89</v>
      </c>
      <c r="P1303" t="s">
        <v>70</v>
      </c>
      <c r="Q1303" t="s">
        <v>81</v>
      </c>
      <c r="R1303" s="6">
        <f>_xlfn.XLOOKUP(CleanedData[[#This Row],[Product]],'02_Lookup_Tables'!$A$2:$A$126,'02_Lookup_Tables'!$B$2:$B$126)</f>
        <v>8798.49</v>
      </c>
      <c r="S1303" t="str">
        <f>VLOOKUP(CleanedData[[#This Row],[Product]],'02_Lookup_Tables'!$H$2:$I$126,2,FALSE)</f>
        <v>Toys &amp; Games</v>
      </c>
      <c r="T1303" t="str">
        <f>VLOOKUP(CleanedData[[#This Row],[Province]],'02_Lookup_Tables'!$D$2:$E$10,2, FALSE)</f>
        <v>Central Region</v>
      </c>
      <c r="U1303" t="str" cm="1">
        <f t="array" ref="U1303">_xlfn.IFS(CleanedData[[#This Row],[Purchase Amount]]&lt;500,"Low",
CleanedData[[#This Row],[Purchase Amount]]&lt;5000,"Medium",
TRUE,"High")</f>
        <v>High</v>
      </c>
      <c r="V1303" t="str">
        <f>TEXT(CleanedData[[#This Row],[Date]],"mmmm")</f>
        <v>August</v>
      </c>
      <c r="W1303" t="str">
        <f>"Q"&amp;ROUNDUP(MONTH(CleanedData[[#This Row],[Date]])/3,0)</f>
        <v>Q3</v>
      </c>
      <c r="X1303" t="str">
        <f>IF(CleanedData[[#This Row],[Purchase Amount]]&gt;=5000,"Yes","No")</f>
        <v>Yes</v>
      </c>
      <c r="Y1303">
        <f>IF(CleanedData[[#This Row],[Recommend]]="Yes",1,0)</f>
        <v>1</v>
      </c>
      <c r="Z1303" s="6">
        <f>CleanedData[[#This Row],[Purchase Amount]]*0.15</f>
        <v>1319.7735</v>
      </c>
      <c r="AA1303" s="6">
        <f>CleanedData[[#This Row],[Purchase Amount]]*1.15</f>
        <v>10118.263499999999</v>
      </c>
    </row>
    <row r="1304" spans="1:27" x14ac:dyDescent="0.3">
      <c r="A1304">
        <v>1544</v>
      </c>
      <c r="B1304" t="s">
        <v>1529</v>
      </c>
      <c r="C1304" s="1">
        <v>45309</v>
      </c>
      <c r="D1304">
        <v>51</v>
      </c>
      <c r="E1304" t="s">
        <v>39</v>
      </c>
      <c r="F1304" t="s">
        <v>68</v>
      </c>
      <c r="G1304" t="s">
        <v>288</v>
      </c>
      <c r="H1304">
        <v>3</v>
      </c>
      <c r="I1304" t="s">
        <v>45</v>
      </c>
      <c r="J1304" t="s">
        <v>69</v>
      </c>
      <c r="K1304" t="s">
        <v>55</v>
      </c>
      <c r="L1304" t="s">
        <v>45</v>
      </c>
      <c r="M1304" t="s">
        <v>46</v>
      </c>
      <c r="N1304" t="s">
        <v>48</v>
      </c>
      <c r="O1304" t="s">
        <v>89</v>
      </c>
      <c r="P1304" t="s">
        <v>49</v>
      </c>
      <c r="Q1304" t="s">
        <v>93</v>
      </c>
      <c r="R1304" s="6">
        <f>_xlfn.XLOOKUP(CleanedData[[#This Row],[Product]],'02_Lookup_Tables'!$A$2:$A$126,'02_Lookup_Tables'!$B$2:$B$126)</f>
        <v>605.1</v>
      </c>
      <c r="S1304" t="str">
        <f>VLOOKUP(CleanedData[[#This Row],[Product]],'02_Lookup_Tables'!$H$2:$I$126,2,FALSE)</f>
        <v>Apparel</v>
      </c>
      <c r="T1304" t="str">
        <f>VLOOKUP(CleanedData[[#This Row],[Province]],'02_Lookup_Tables'!$D$2:$E$10,2, FALSE)</f>
        <v>Northern Region</v>
      </c>
      <c r="U1304" t="str" cm="1">
        <f t="array" ref="U1304">_xlfn.IFS(CleanedData[[#This Row],[Purchase Amount]]&lt;500,"Low",
CleanedData[[#This Row],[Purchase Amount]]&lt;5000,"Medium",
TRUE,"High")</f>
        <v>Medium</v>
      </c>
      <c r="V1304" t="str">
        <f>TEXT(CleanedData[[#This Row],[Date]],"mmmm")</f>
        <v>January</v>
      </c>
      <c r="W1304" t="str">
        <f>"Q"&amp;ROUNDUP(MONTH(CleanedData[[#This Row],[Date]])/3,0)</f>
        <v>Q1</v>
      </c>
      <c r="X1304" t="str">
        <f>IF(CleanedData[[#This Row],[Purchase Amount]]&gt;=5000,"Yes","No")</f>
        <v>No</v>
      </c>
      <c r="Y1304">
        <f>IF(CleanedData[[#This Row],[Recommend]]="Yes",1,0)</f>
        <v>1</v>
      </c>
      <c r="Z1304" s="6">
        <f>CleanedData[[#This Row],[Purchase Amount]]*0.15</f>
        <v>90.765000000000001</v>
      </c>
      <c r="AA1304" s="6">
        <f>CleanedData[[#This Row],[Purchase Amount]]*1.15</f>
        <v>695.86500000000001</v>
      </c>
    </row>
    <row r="1305" spans="1:27" x14ac:dyDescent="0.3">
      <c r="A1305">
        <v>1545</v>
      </c>
      <c r="B1305" t="s">
        <v>1530</v>
      </c>
      <c r="C1305" s="1">
        <v>45896</v>
      </c>
      <c r="D1305">
        <v>40</v>
      </c>
      <c r="E1305" t="s">
        <v>60</v>
      </c>
      <c r="F1305" t="s">
        <v>83</v>
      </c>
      <c r="G1305" t="s">
        <v>216</v>
      </c>
      <c r="H1305">
        <v>4</v>
      </c>
      <c r="I1305" t="s">
        <v>42</v>
      </c>
      <c r="J1305" t="s">
        <v>54</v>
      </c>
      <c r="K1305" t="s">
        <v>55</v>
      </c>
      <c r="L1305" t="s">
        <v>45</v>
      </c>
      <c r="M1305" t="s">
        <v>79</v>
      </c>
      <c r="N1305" t="s">
        <v>96</v>
      </c>
      <c r="O1305" t="s">
        <v>89</v>
      </c>
      <c r="P1305" t="s">
        <v>70</v>
      </c>
      <c r="Q1305" t="s">
        <v>81</v>
      </c>
      <c r="R1305" s="6">
        <f>_xlfn.XLOOKUP(CleanedData[[#This Row],[Product]],'02_Lookup_Tables'!$A$2:$A$126,'02_Lookup_Tables'!$B$2:$B$126)</f>
        <v>929.55</v>
      </c>
      <c r="S1305" t="str">
        <f>VLOOKUP(CleanedData[[#This Row],[Product]],'02_Lookup_Tables'!$H$2:$I$126,2,FALSE)</f>
        <v>Accessories</v>
      </c>
      <c r="T1305" t="str">
        <f>VLOOKUP(CleanedData[[#This Row],[Province]],'02_Lookup_Tables'!$D$2:$E$10,2, FALSE)</f>
        <v>Western Region</v>
      </c>
      <c r="U1305" t="str" cm="1">
        <f t="array" ref="U1305">_xlfn.IFS(CleanedData[[#This Row],[Purchase Amount]]&lt;500,"Low",
CleanedData[[#This Row],[Purchase Amount]]&lt;5000,"Medium",
TRUE,"High")</f>
        <v>Medium</v>
      </c>
      <c r="V1305" t="str">
        <f>TEXT(CleanedData[[#This Row],[Date]],"mmmm")</f>
        <v>August</v>
      </c>
      <c r="W1305" t="str">
        <f>"Q"&amp;ROUNDUP(MONTH(CleanedData[[#This Row],[Date]])/3,0)</f>
        <v>Q3</v>
      </c>
      <c r="X1305" t="str">
        <f>IF(CleanedData[[#This Row],[Purchase Amount]]&gt;=5000,"Yes","No")</f>
        <v>No</v>
      </c>
      <c r="Y1305">
        <f>IF(CleanedData[[#This Row],[Recommend]]="Yes",1,0)</f>
        <v>0</v>
      </c>
      <c r="Z1305" s="6">
        <f>CleanedData[[#This Row],[Purchase Amount]]*0.15</f>
        <v>139.43249999999998</v>
      </c>
      <c r="AA1305" s="6">
        <f>CleanedData[[#This Row],[Purchase Amount]]*1.15</f>
        <v>1068.9824999999998</v>
      </c>
    </row>
    <row r="1306" spans="1:27" x14ac:dyDescent="0.3">
      <c r="A1306">
        <v>1546</v>
      </c>
      <c r="B1306" t="s">
        <v>1531</v>
      </c>
      <c r="C1306" s="1">
        <v>45570</v>
      </c>
      <c r="D1306">
        <v>74</v>
      </c>
      <c r="E1306" t="s">
        <v>60</v>
      </c>
      <c r="F1306" t="s">
        <v>61</v>
      </c>
      <c r="G1306" t="s">
        <v>99</v>
      </c>
      <c r="H1306">
        <v>5</v>
      </c>
      <c r="I1306" t="s">
        <v>42</v>
      </c>
      <c r="J1306" t="s">
        <v>54</v>
      </c>
      <c r="K1306" t="s">
        <v>44</v>
      </c>
      <c r="L1306" t="s">
        <v>42</v>
      </c>
      <c r="M1306" t="s">
        <v>151</v>
      </c>
      <c r="N1306" t="s">
        <v>57</v>
      </c>
      <c r="O1306" t="s">
        <v>89</v>
      </c>
      <c r="P1306" t="s">
        <v>70</v>
      </c>
      <c r="Q1306" t="s">
        <v>97</v>
      </c>
      <c r="R1306" s="6">
        <f>_xlfn.XLOOKUP(CleanedData[[#This Row],[Product]],'02_Lookup_Tables'!$A$2:$A$126,'02_Lookup_Tables'!$B$2:$B$126)</f>
        <v>43.23</v>
      </c>
      <c r="S1306" t="str">
        <f>VLOOKUP(CleanedData[[#This Row],[Product]],'02_Lookup_Tables'!$H$2:$I$126,2,FALSE)</f>
        <v>Food</v>
      </c>
      <c r="T1306" t="str">
        <f>VLOOKUP(CleanedData[[#This Row],[Province]],'02_Lookup_Tables'!$D$2:$E$10,2, FALSE)</f>
        <v>Southern Region</v>
      </c>
      <c r="U1306" t="str" cm="1">
        <f t="array" ref="U1306">_xlfn.IFS(CleanedData[[#This Row],[Purchase Amount]]&lt;500,"Low",
CleanedData[[#This Row],[Purchase Amount]]&lt;5000,"Medium",
TRUE,"High")</f>
        <v>Low</v>
      </c>
      <c r="V1306" t="str">
        <f>TEXT(CleanedData[[#This Row],[Date]],"mmmm")</f>
        <v>October</v>
      </c>
      <c r="W1306" t="str">
        <f>"Q"&amp;ROUNDUP(MONTH(CleanedData[[#This Row],[Date]])/3,0)</f>
        <v>Q4</v>
      </c>
      <c r="X1306" t="str">
        <f>IF(CleanedData[[#This Row],[Purchase Amount]]&gt;=5000,"Yes","No")</f>
        <v>No</v>
      </c>
      <c r="Y1306">
        <f>IF(CleanedData[[#This Row],[Recommend]]="Yes",1,0)</f>
        <v>0</v>
      </c>
      <c r="Z1306" s="6">
        <f>CleanedData[[#This Row],[Purchase Amount]]*0.15</f>
        <v>6.4844999999999997</v>
      </c>
      <c r="AA1306" s="6">
        <f>CleanedData[[#This Row],[Purchase Amount]]*1.15</f>
        <v>49.714499999999994</v>
      </c>
    </row>
    <row r="1307" spans="1:27" x14ac:dyDescent="0.3">
      <c r="A1307">
        <v>1547</v>
      </c>
      <c r="B1307" t="s">
        <v>1532</v>
      </c>
      <c r="C1307" s="1">
        <v>45448</v>
      </c>
      <c r="D1307">
        <v>39</v>
      </c>
      <c r="E1307" t="s">
        <v>39</v>
      </c>
      <c r="F1307" t="s">
        <v>40</v>
      </c>
      <c r="G1307" t="s">
        <v>338</v>
      </c>
      <c r="H1307">
        <v>4</v>
      </c>
      <c r="I1307" t="s">
        <v>45</v>
      </c>
      <c r="J1307" t="s">
        <v>74</v>
      </c>
      <c r="K1307" t="s">
        <v>64</v>
      </c>
      <c r="L1307" t="s">
        <v>42</v>
      </c>
      <c r="M1307" t="s">
        <v>100</v>
      </c>
      <c r="N1307" t="s">
        <v>96</v>
      </c>
      <c r="O1307" t="s">
        <v>48</v>
      </c>
      <c r="P1307" t="s">
        <v>49</v>
      </c>
      <c r="Q1307" t="s">
        <v>81</v>
      </c>
      <c r="R1307" s="6">
        <f>_xlfn.XLOOKUP(CleanedData[[#This Row],[Product]],'02_Lookup_Tables'!$A$2:$A$126,'02_Lookup_Tables'!$B$2:$B$126)</f>
        <v>5258.73</v>
      </c>
      <c r="S1307" t="str">
        <f>VLOOKUP(CleanedData[[#This Row],[Product]],'02_Lookup_Tables'!$H$2:$I$126,2,FALSE)</f>
        <v>Sports &amp; Outdoors</v>
      </c>
      <c r="T1307" t="str">
        <f>VLOOKUP(CleanedData[[#This Row],[Province]],'02_Lookup_Tables'!$D$2:$E$10,2, FALSE)</f>
        <v>Northern Region</v>
      </c>
      <c r="U1307" t="str" cm="1">
        <f t="array" ref="U1307">_xlfn.IFS(CleanedData[[#This Row],[Purchase Amount]]&lt;500,"Low",
CleanedData[[#This Row],[Purchase Amount]]&lt;5000,"Medium",
TRUE,"High")</f>
        <v>High</v>
      </c>
      <c r="V1307" t="str">
        <f>TEXT(CleanedData[[#This Row],[Date]],"mmmm")</f>
        <v>June</v>
      </c>
      <c r="W1307" t="str">
        <f>"Q"&amp;ROUNDUP(MONTH(CleanedData[[#This Row],[Date]])/3,0)</f>
        <v>Q2</v>
      </c>
      <c r="X1307" t="str">
        <f>IF(CleanedData[[#This Row],[Purchase Amount]]&gt;=5000,"Yes","No")</f>
        <v>Yes</v>
      </c>
      <c r="Y1307">
        <f>IF(CleanedData[[#This Row],[Recommend]]="Yes",1,0)</f>
        <v>1</v>
      </c>
      <c r="Z1307" s="6">
        <f>CleanedData[[#This Row],[Purchase Amount]]*0.15</f>
        <v>788.80949999999996</v>
      </c>
      <c r="AA1307" s="6">
        <f>CleanedData[[#This Row],[Purchase Amount]]*1.15</f>
        <v>6047.539499999999</v>
      </c>
    </row>
    <row r="1308" spans="1:27" x14ac:dyDescent="0.3">
      <c r="A1308">
        <v>1548</v>
      </c>
      <c r="B1308" t="s">
        <v>1533</v>
      </c>
      <c r="C1308" s="1">
        <v>45336</v>
      </c>
      <c r="D1308">
        <v>47</v>
      </c>
      <c r="E1308" t="s">
        <v>39</v>
      </c>
      <c r="F1308" t="s">
        <v>68</v>
      </c>
      <c r="G1308" t="s">
        <v>162</v>
      </c>
      <c r="H1308">
        <v>1</v>
      </c>
      <c r="I1308" t="s">
        <v>42</v>
      </c>
      <c r="J1308" t="s">
        <v>54</v>
      </c>
      <c r="K1308" t="s">
        <v>55</v>
      </c>
      <c r="L1308" t="s">
        <v>42</v>
      </c>
      <c r="M1308" t="s">
        <v>196</v>
      </c>
      <c r="N1308" t="s">
        <v>80</v>
      </c>
      <c r="O1308" t="s">
        <v>89</v>
      </c>
      <c r="P1308" t="s">
        <v>49</v>
      </c>
      <c r="Q1308" t="s">
        <v>93</v>
      </c>
      <c r="R1308" s="6">
        <f>_xlfn.XLOOKUP(CleanedData[[#This Row],[Product]],'02_Lookup_Tables'!$A$2:$A$126,'02_Lookup_Tables'!$B$2:$B$126)</f>
        <v>3086.4</v>
      </c>
      <c r="S1308" t="str">
        <f>VLOOKUP(CleanedData[[#This Row],[Product]],'02_Lookup_Tables'!$H$2:$I$126,2,FALSE)</f>
        <v>Home &amp; Living</v>
      </c>
      <c r="T1308" t="str">
        <f>VLOOKUP(CleanedData[[#This Row],[Province]],'02_Lookup_Tables'!$D$2:$E$10,2, FALSE)</f>
        <v>Northern Region</v>
      </c>
      <c r="U1308" t="str" cm="1">
        <f t="array" ref="U1308">_xlfn.IFS(CleanedData[[#This Row],[Purchase Amount]]&lt;500,"Low",
CleanedData[[#This Row],[Purchase Amount]]&lt;5000,"Medium",
TRUE,"High")</f>
        <v>Medium</v>
      </c>
      <c r="V1308" t="str">
        <f>TEXT(CleanedData[[#This Row],[Date]],"mmmm")</f>
        <v>February</v>
      </c>
      <c r="W1308" t="str">
        <f>"Q"&amp;ROUNDUP(MONTH(CleanedData[[#This Row],[Date]])/3,0)</f>
        <v>Q1</v>
      </c>
      <c r="X1308" t="str">
        <f>IF(CleanedData[[#This Row],[Purchase Amount]]&gt;=5000,"Yes","No")</f>
        <v>No</v>
      </c>
      <c r="Y1308">
        <f>IF(CleanedData[[#This Row],[Recommend]]="Yes",1,0)</f>
        <v>0</v>
      </c>
      <c r="Z1308" s="6">
        <f>CleanedData[[#This Row],[Purchase Amount]]*0.15</f>
        <v>462.96</v>
      </c>
      <c r="AA1308" s="6">
        <f>CleanedData[[#This Row],[Purchase Amount]]*1.15</f>
        <v>3549.3599999999997</v>
      </c>
    </row>
    <row r="1309" spans="1:27" x14ac:dyDescent="0.3">
      <c r="A1309">
        <v>1549</v>
      </c>
      <c r="B1309" t="s">
        <v>1534</v>
      </c>
      <c r="C1309" s="1">
        <v>45469</v>
      </c>
      <c r="D1309">
        <v>29</v>
      </c>
      <c r="E1309" t="s">
        <v>52</v>
      </c>
      <c r="F1309" t="s">
        <v>68</v>
      </c>
      <c r="G1309" t="s">
        <v>192</v>
      </c>
      <c r="H1309">
        <v>4</v>
      </c>
      <c r="I1309" t="s">
        <v>42</v>
      </c>
      <c r="J1309" t="s">
        <v>74</v>
      </c>
      <c r="K1309" t="s">
        <v>64</v>
      </c>
      <c r="L1309" t="s">
        <v>45</v>
      </c>
      <c r="M1309" t="s">
        <v>65</v>
      </c>
      <c r="N1309" t="s">
        <v>96</v>
      </c>
      <c r="O1309" t="s">
        <v>89</v>
      </c>
      <c r="P1309" t="s">
        <v>70</v>
      </c>
      <c r="Q1309" t="s">
        <v>58</v>
      </c>
      <c r="R1309" s="6">
        <f>_xlfn.XLOOKUP(CleanedData[[#This Row],[Product]],'02_Lookup_Tables'!$A$2:$A$126,'02_Lookup_Tables'!$B$2:$B$126)</f>
        <v>13261</v>
      </c>
      <c r="S1309" t="str">
        <f>VLOOKUP(CleanedData[[#This Row],[Product]],'02_Lookup_Tables'!$H$2:$I$126,2,FALSE)</f>
        <v>Electronics</v>
      </c>
      <c r="T1309" t="str">
        <f>VLOOKUP(CleanedData[[#This Row],[Province]],'02_Lookup_Tables'!$D$2:$E$10,2, FALSE)</f>
        <v>Northern Region</v>
      </c>
      <c r="U1309" t="str" cm="1">
        <f t="array" ref="U1309">_xlfn.IFS(CleanedData[[#This Row],[Purchase Amount]]&lt;500,"Low",
CleanedData[[#This Row],[Purchase Amount]]&lt;5000,"Medium",
TRUE,"High")</f>
        <v>High</v>
      </c>
      <c r="V1309" t="str">
        <f>TEXT(CleanedData[[#This Row],[Date]],"mmmm")</f>
        <v>June</v>
      </c>
      <c r="W1309" t="str">
        <f>"Q"&amp;ROUNDUP(MONTH(CleanedData[[#This Row],[Date]])/3,0)</f>
        <v>Q2</v>
      </c>
      <c r="X1309" t="str">
        <f>IF(CleanedData[[#This Row],[Purchase Amount]]&gt;=5000,"Yes","No")</f>
        <v>Yes</v>
      </c>
      <c r="Y1309">
        <f>IF(CleanedData[[#This Row],[Recommend]]="Yes",1,0)</f>
        <v>0</v>
      </c>
      <c r="Z1309" s="6">
        <f>CleanedData[[#This Row],[Purchase Amount]]*0.15</f>
        <v>1989.1499999999999</v>
      </c>
      <c r="AA1309" s="6">
        <f>CleanedData[[#This Row],[Purchase Amount]]*1.15</f>
        <v>15250.15</v>
      </c>
    </row>
    <row r="1310" spans="1:27" x14ac:dyDescent="0.3">
      <c r="A1310">
        <v>1550</v>
      </c>
      <c r="B1310" t="s">
        <v>1535</v>
      </c>
      <c r="C1310" s="1">
        <v>45738</v>
      </c>
      <c r="D1310">
        <v>70</v>
      </c>
      <c r="E1310" t="s">
        <v>39</v>
      </c>
      <c r="F1310" t="s">
        <v>61</v>
      </c>
      <c r="G1310" t="s">
        <v>472</v>
      </c>
      <c r="H1310">
        <v>5</v>
      </c>
      <c r="I1310" t="s">
        <v>45</v>
      </c>
      <c r="J1310" t="s">
        <v>74</v>
      </c>
      <c r="K1310" t="s">
        <v>64</v>
      </c>
      <c r="L1310" t="s">
        <v>45</v>
      </c>
      <c r="M1310" t="s">
        <v>165</v>
      </c>
      <c r="N1310" t="s">
        <v>57</v>
      </c>
      <c r="O1310" t="s">
        <v>89</v>
      </c>
      <c r="P1310" t="s">
        <v>70</v>
      </c>
      <c r="Q1310" t="s">
        <v>97</v>
      </c>
      <c r="R1310" s="6">
        <f>_xlfn.XLOOKUP(CleanedData[[#This Row],[Product]],'02_Lookup_Tables'!$A$2:$A$126,'02_Lookup_Tables'!$B$2:$B$126)</f>
        <v>2216.12</v>
      </c>
      <c r="S1310" t="str">
        <f>VLOOKUP(CleanedData[[#This Row],[Product]],'02_Lookup_Tables'!$H$2:$I$126,2,FALSE)</f>
        <v>Beauty &amp; Personal Care</v>
      </c>
      <c r="T1310" t="str">
        <f>VLOOKUP(CleanedData[[#This Row],[Province]],'02_Lookup_Tables'!$D$2:$E$10,2, FALSE)</f>
        <v>Southern Region</v>
      </c>
      <c r="U1310" t="str" cm="1">
        <f t="array" ref="U1310">_xlfn.IFS(CleanedData[[#This Row],[Purchase Amount]]&lt;500,"Low",
CleanedData[[#This Row],[Purchase Amount]]&lt;5000,"Medium",
TRUE,"High")</f>
        <v>Medium</v>
      </c>
      <c r="V1310" t="str">
        <f>TEXT(CleanedData[[#This Row],[Date]],"mmmm")</f>
        <v>March</v>
      </c>
      <c r="W1310" t="str">
        <f>"Q"&amp;ROUNDUP(MONTH(CleanedData[[#This Row],[Date]])/3,0)</f>
        <v>Q1</v>
      </c>
      <c r="X1310" t="str">
        <f>IF(CleanedData[[#This Row],[Purchase Amount]]&gt;=5000,"Yes","No")</f>
        <v>No</v>
      </c>
      <c r="Y1310">
        <f>IF(CleanedData[[#This Row],[Recommend]]="Yes",1,0)</f>
        <v>1</v>
      </c>
      <c r="Z1310" s="6">
        <f>CleanedData[[#This Row],[Purchase Amount]]*0.15</f>
        <v>332.41799999999995</v>
      </c>
      <c r="AA1310" s="6">
        <f>CleanedData[[#This Row],[Purchase Amount]]*1.15</f>
        <v>2548.5379999999996</v>
      </c>
    </row>
    <row r="1311" spans="1:27" x14ac:dyDescent="0.3">
      <c r="A1311">
        <v>1553</v>
      </c>
      <c r="B1311" t="s">
        <v>1536</v>
      </c>
      <c r="C1311" s="1">
        <v>45653</v>
      </c>
      <c r="D1311">
        <v>55</v>
      </c>
      <c r="E1311" t="s">
        <v>52</v>
      </c>
      <c r="F1311" t="s">
        <v>125</v>
      </c>
      <c r="G1311" t="s">
        <v>179</v>
      </c>
      <c r="H1311">
        <v>2</v>
      </c>
      <c r="I1311" t="s">
        <v>42</v>
      </c>
      <c r="J1311" t="s">
        <v>43</v>
      </c>
      <c r="K1311" t="s">
        <v>44</v>
      </c>
      <c r="L1311" t="s">
        <v>42</v>
      </c>
      <c r="M1311" t="s">
        <v>106</v>
      </c>
      <c r="N1311" t="s">
        <v>47</v>
      </c>
      <c r="O1311" t="s">
        <v>148</v>
      </c>
      <c r="P1311" t="s">
        <v>70</v>
      </c>
      <c r="Q1311" t="s">
        <v>50</v>
      </c>
      <c r="R1311" s="6">
        <f>_xlfn.XLOOKUP(CleanedData[[#This Row],[Product]],'02_Lookup_Tables'!$A$2:$A$126,'02_Lookup_Tables'!$B$2:$B$126)</f>
        <v>54.82</v>
      </c>
      <c r="S1311" t="str">
        <f>VLOOKUP(CleanedData[[#This Row],[Product]],'02_Lookup_Tables'!$H$2:$I$126,2,FALSE)</f>
        <v>Food</v>
      </c>
      <c r="T1311" t="str">
        <f>VLOOKUP(CleanedData[[#This Row],[Province]],'02_Lookup_Tables'!$D$2:$E$10,2, FALSE)</f>
        <v>Western Region</v>
      </c>
      <c r="U1311" t="str" cm="1">
        <f t="array" ref="U1311">_xlfn.IFS(CleanedData[[#This Row],[Purchase Amount]]&lt;500,"Low",
CleanedData[[#This Row],[Purchase Amount]]&lt;5000,"Medium",
TRUE,"High")</f>
        <v>Low</v>
      </c>
      <c r="V1311" t="str">
        <f>TEXT(CleanedData[[#This Row],[Date]],"mmmm")</f>
        <v>December</v>
      </c>
      <c r="W1311" t="str">
        <f>"Q"&amp;ROUNDUP(MONTH(CleanedData[[#This Row],[Date]])/3,0)</f>
        <v>Q4</v>
      </c>
      <c r="X1311" t="str">
        <f>IF(CleanedData[[#This Row],[Purchase Amount]]&gt;=5000,"Yes","No")</f>
        <v>No</v>
      </c>
      <c r="Y1311">
        <f>IF(CleanedData[[#This Row],[Recommend]]="Yes",1,0)</f>
        <v>0</v>
      </c>
      <c r="Z1311" s="6">
        <f>CleanedData[[#This Row],[Purchase Amount]]*0.15</f>
        <v>8.222999999999999</v>
      </c>
      <c r="AA1311" s="6">
        <f>CleanedData[[#This Row],[Purchase Amount]]*1.15</f>
        <v>63.042999999999992</v>
      </c>
    </row>
    <row r="1312" spans="1:27" x14ac:dyDescent="0.3">
      <c r="A1312">
        <v>1555</v>
      </c>
      <c r="B1312" t="s">
        <v>1537</v>
      </c>
      <c r="C1312" s="1">
        <v>45671</v>
      </c>
      <c r="D1312">
        <v>55</v>
      </c>
      <c r="E1312" t="s">
        <v>60</v>
      </c>
      <c r="F1312" t="s">
        <v>40</v>
      </c>
      <c r="G1312" t="s">
        <v>323</v>
      </c>
      <c r="H1312">
        <v>2</v>
      </c>
      <c r="I1312" t="s">
        <v>45</v>
      </c>
      <c r="J1312" t="s">
        <v>63</v>
      </c>
      <c r="K1312" t="s">
        <v>64</v>
      </c>
      <c r="L1312" t="s">
        <v>45</v>
      </c>
      <c r="M1312" t="s">
        <v>184</v>
      </c>
      <c r="N1312" t="s">
        <v>47</v>
      </c>
      <c r="O1312" t="s">
        <v>148</v>
      </c>
      <c r="P1312" t="s">
        <v>70</v>
      </c>
      <c r="Q1312" t="s">
        <v>50</v>
      </c>
      <c r="R1312" s="6">
        <f>_xlfn.XLOOKUP(CleanedData[[#This Row],[Product]],'02_Lookup_Tables'!$A$2:$A$126,'02_Lookup_Tables'!$B$2:$B$126)</f>
        <v>463.48</v>
      </c>
      <c r="S1312" t="str">
        <f>VLOOKUP(CleanedData[[#This Row],[Product]],'02_Lookup_Tables'!$H$2:$I$126,2,FALSE)</f>
        <v>Electronics</v>
      </c>
      <c r="T1312" t="str">
        <f>VLOOKUP(CleanedData[[#This Row],[Province]],'02_Lookup_Tables'!$D$2:$E$10,2, FALSE)</f>
        <v>Northern Region</v>
      </c>
      <c r="U1312" t="str" cm="1">
        <f t="array" ref="U1312">_xlfn.IFS(CleanedData[[#This Row],[Purchase Amount]]&lt;500,"Low",
CleanedData[[#This Row],[Purchase Amount]]&lt;5000,"Medium",
TRUE,"High")</f>
        <v>Low</v>
      </c>
      <c r="V1312" t="str">
        <f>TEXT(CleanedData[[#This Row],[Date]],"mmmm")</f>
        <v>January</v>
      </c>
      <c r="W1312" t="str">
        <f>"Q"&amp;ROUNDUP(MONTH(CleanedData[[#This Row],[Date]])/3,0)</f>
        <v>Q1</v>
      </c>
      <c r="X1312" t="str">
        <f>IF(CleanedData[[#This Row],[Purchase Amount]]&gt;=5000,"Yes","No")</f>
        <v>No</v>
      </c>
      <c r="Y1312">
        <f>IF(CleanedData[[#This Row],[Recommend]]="Yes",1,0)</f>
        <v>1</v>
      </c>
      <c r="Z1312" s="6">
        <f>CleanedData[[#This Row],[Purchase Amount]]*0.15</f>
        <v>69.522000000000006</v>
      </c>
      <c r="AA1312" s="6">
        <f>CleanedData[[#This Row],[Purchase Amount]]*1.15</f>
        <v>533.00199999999995</v>
      </c>
    </row>
    <row r="1313" spans="1:27" x14ac:dyDescent="0.3">
      <c r="A1313">
        <v>1556</v>
      </c>
      <c r="B1313" t="s">
        <v>1538</v>
      </c>
      <c r="C1313" s="1">
        <v>45749</v>
      </c>
      <c r="D1313">
        <v>56</v>
      </c>
      <c r="E1313" t="s">
        <v>60</v>
      </c>
      <c r="F1313" t="s">
        <v>61</v>
      </c>
      <c r="G1313" t="s">
        <v>73</v>
      </c>
      <c r="H1313">
        <v>4</v>
      </c>
      <c r="I1313" t="s">
        <v>45</v>
      </c>
      <c r="J1313" t="s">
        <v>63</v>
      </c>
      <c r="K1313" t="s">
        <v>64</v>
      </c>
      <c r="L1313" t="s">
        <v>45</v>
      </c>
      <c r="M1313" t="s">
        <v>208</v>
      </c>
      <c r="N1313" t="s">
        <v>96</v>
      </c>
      <c r="O1313" t="s">
        <v>89</v>
      </c>
      <c r="P1313" t="s">
        <v>70</v>
      </c>
      <c r="Q1313" t="s">
        <v>50</v>
      </c>
      <c r="R1313" s="6">
        <f>_xlfn.XLOOKUP(CleanedData[[#This Row],[Product]],'02_Lookup_Tables'!$A$2:$A$126,'02_Lookup_Tables'!$B$2:$B$126)</f>
        <v>84.23</v>
      </c>
      <c r="S1313" t="str">
        <f>VLOOKUP(CleanedData[[#This Row],[Product]],'02_Lookup_Tables'!$H$2:$I$126,2,FALSE)</f>
        <v>Food</v>
      </c>
      <c r="T1313" t="str">
        <f>VLOOKUP(CleanedData[[#This Row],[Province]],'02_Lookup_Tables'!$D$2:$E$10,2, FALSE)</f>
        <v>Southern Region</v>
      </c>
      <c r="U1313" t="str" cm="1">
        <f t="array" ref="U1313">_xlfn.IFS(CleanedData[[#This Row],[Purchase Amount]]&lt;500,"Low",
CleanedData[[#This Row],[Purchase Amount]]&lt;5000,"Medium",
TRUE,"High")</f>
        <v>Low</v>
      </c>
      <c r="V1313" t="str">
        <f>TEXT(CleanedData[[#This Row],[Date]],"mmmm")</f>
        <v>April</v>
      </c>
      <c r="W1313" t="str">
        <f>"Q"&amp;ROUNDUP(MONTH(CleanedData[[#This Row],[Date]])/3,0)</f>
        <v>Q2</v>
      </c>
      <c r="X1313" t="str">
        <f>IF(CleanedData[[#This Row],[Purchase Amount]]&gt;=5000,"Yes","No")</f>
        <v>No</v>
      </c>
      <c r="Y1313">
        <f>IF(CleanedData[[#This Row],[Recommend]]="Yes",1,0)</f>
        <v>1</v>
      </c>
      <c r="Z1313" s="6">
        <f>CleanedData[[#This Row],[Purchase Amount]]*0.15</f>
        <v>12.634500000000001</v>
      </c>
      <c r="AA1313" s="6">
        <f>CleanedData[[#This Row],[Purchase Amount]]*1.15</f>
        <v>96.864499999999992</v>
      </c>
    </row>
    <row r="1314" spans="1:27" x14ac:dyDescent="0.3">
      <c r="A1314">
        <v>1557</v>
      </c>
      <c r="B1314" t="s">
        <v>1539</v>
      </c>
      <c r="C1314" s="1">
        <v>45893</v>
      </c>
      <c r="D1314">
        <v>69</v>
      </c>
      <c r="E1314" t="s">
        <v>52</v>
      </c>
      <c r="F1314" t="s">
        <v>68</v>
      </c>
      <c r="G1314" t="s">
        <v>406</v>
      </c>
      <c r="H1314">
        <v>1</v>
      </c>
      <c r="I1314" t="s">
        <v>45</v>
      </c>
      <c r="J1314" t="s">
        <v>69</v>
      </c>
      <c r="K1314" t="s">
        <v>55</v>
      </c>
      <c r="L1314" t="s">
        <v>42</v>
      </c>
      <c r="M1314" t="s">
        <v>92</v>
      </c>
      <c r="N1314" t="s">
        <v>80</v>
      </c>
      <c r="O1314" t="s">
        <v>89</v>
      </c>
      <c r="P1314" t="s">
        <v>49</v>
      </c>
      <c r="Q1314" t="s">
        <v>97</v>
      </c>
      <c r="R1314" s="6">
        <f>_xlfn.XLOOKUP(CleanedData[[#This Row],[Product]],'02_Lookup_Tables'!$A$2:$A$126,'02_Lookup_Tables'!$B$2:$B$126)</f>
        <v>996.44</v>
      </c>
      <c r="S1314" t="str">
        <f>VLOOKUP(CleanedData[[#This Row],[Product]],'02_Lookup_Tables'!$H$2:$I$126,2,FALSE)</f>
        <v>Sports &amp; Outdoors</v>
      </c>
      <c r="T1314" t="str">
        <f>VLOOKUP(CleanedData[[#This Row],[Province]],'02_Lookup_Tables'!$D$2:$E$10,2, FALSE)</f>
        <v>Northern Region</v>
      </c>
      <c r="U1314" t="str" cm="1">
        <f t="array" ref="U1314">_xlfn.IFS(CleanedData[[#This Row],[Purchase Amount]]&lt;500,"Low",
CleanedData[[#This Row],[Purchase Amount]]&lt;5000,"Medium",
TRUE,"High")</f>
        <v>Medium</v>
      </c>
      <c r="V1314" t="str">
        <f>TEXT(CleanedData[[#This Row],[Date]],"mmmm")</f>
        <v>August</v>
      </c>
      <c r="W1314" t="str">
        <f>"Q"&amp;ROUNDUP(MONTH(CleanedData[[#This Row],[Date]])/3,0)</f>
        <v>Q3</v>
      </c>
      <c r="X1314" t="str">
        <f>IF(CleanedData[[#This Row],[Purchase Amount]]&gt;=5000,"Yes","No")</f>
        <v>No</v>
      </c>
      <c r="Y1314">
        <f>IF(CleanedData[[#This Row],[Recommend]]="Yes",1,0)</f>
        <v>1</v>
      </c>
      <c r="Z1314" s="6">
        <f>CleanedData[[#This Row],[Purchase Amount]]*0.15</f>
        <v>149.46600000000001</v>
      </c>
      <c r="AA1314" s="6">
        <f>CleanedData[[#This Row],[Purchase Amount]]*1.15</f>
        <v>1145.9059999999999</v>
      </c>
    </row>
    <row r="1315" spans="1:27" x14ac:dyDescent="0.3">
      <c r="A1315">
        <v>1559</v>
      </c>
      <c r="B1315" t="s">
        <v>1540</v>
      </c>
      <c r="C1315" s="1">
        <v>45682</v>
      </c>
      <c r="D1315">
        <v>41</v>
      </c>
      <c r="E1315" t="s">
        <v>52</v>
      </c>
      <c r="F1315" t="s">
        <v>108</v>
      </c>
      <c r="G1315" t="s">
        <v>173</v>
      </c>
      <c r="H1315">
        <v>2</v>
      </c>
      <c r="I1315" t="s">
        <v>45</v>
      </c>
      <c r="J1315" t="s">
        <v>54</v>
      </c>
      <c r="K1315" t="s">
        <v>55</v>
      </c>
      <c r="L1315" t="s">
        <v>42</v>
      </c>
      <c r="M1315" t="s">
        <v>92</v>
      </c>
      <c r="N1315" t="s">
        <v>47</v>
      </c>
      <c r="O1315" t="s">
        <v>89</v>
      </c>
      <c r="P1315" t="s">
        <v>49</v>
      </c>
      <c r="Q1315" t="s">
        <v>81</v>
      </c>
      <c r="R1315" s="6">
        <f>_xlfn.XLOOKUP(CleanedData[[#This Row],[Product]],'02_Lookup_Tables'!$A$2:$A$126,'02_Lookup_Tables'!$B$2:$B$126)</f>
        <v>13056.99</v>
      </c>
      <c r="S1315" t="str">
        <f>VLOOKUP(CleanedData[[#This Row],[Product]],'02_Lookup_Tables'!$H$2:$I$126,2,FALSE)</f>
        <v>Electronics</v>
      </c>
      <c r="T1315" t="str">
        <f>VLOOKUP(CleanedData[[#This Row],[Province]],'02_Lookup_Tables'!$D$2:$E$10,2, FALSE)</f>
        <v>Gauteng Region</v>
      </c>
      <c r="U1315" t="str" cm="1">
        <f t="array" ref="U1315">_xlfn.IFS(CleanedData[[#This Row],[Purchase Amount]]&lt;500,"Low",
CleanedData[[#This Row],[Purchase Amount]]&lt;5000,"Medium",
TRUE,"High")</f>
        <v>High</v>
      </c>
      <c r="V1315" t="str">
        <f>TEXT(CleanedData[[#This Row],[Date]],"mmmm")</f>
        <v>January</v>
      </c>
      <c r="W1315" t="str">
        <f>"Q"&amp;ROUNDUP(MONTH(CleanedData[[#This Row],[Date]])/3,0)</f>
        <v>Q1</v>
      </c>
      <c r="X1315" t="str">
        <f>IF(CleanedData[[#This Row],[Purchase Amount]]&gt;=5000,"Yes","No")</f>
        <v>Yes</v>
      </c>
      <c r="Y1315">
        <f>IF(CleanedData[[#This Row],[Recommend]]="Yes",1,0)</f>
        <v>1</v>
      </c>
      <c r="Z1315" s="6">
        <f>CleanedData[[#This Row],[Purchase Amount]]*0.15</f>
        <v>1958.5484999999999</v>
      </c>
      <c r="AA1315" s="6">
        <f>CleanedData[[#This Row],[Purchase Amount]]*1.15</f>
        <v>15015.538499999999</v>
      </c>
    </row>
    <row r="1316" spans="1:27" x14ac:dyDescent="0.3">
      <c r="A1316">
        <v>1560</v>
      </c>
      <c r="B1316" t="s">
        <v>1541</v>
      </c>
      <c r="C1316" s="1">
        <v>45393</v>
      </c>
      <c r="D1316">
        <v>35</v>
      </c>
      <c r="E1316" t="s">
        <v>39</v>
      </c>
      <c r="F1316" t="s">
        <v>125</v>
      </c>
      <c r="G1316" t="s">
        <v>338</v>
      </c>
      <c r="H1316">
        <v>3</v>
      </c>
      <c r="I1316" t="s">
        <v>42</v>
      </c>
      <c r="J1316" t="s">
        <v>54</v>
      </c>
      <c r="K1316" t="s">
        <v>55</v>
      </c>
      <c r="L1316" t="s">
        <v>45</v>
      </c>
      <c r="M1316" t="s">
        <v>165</v>
      </c>
      <c r="N1316" t="s">
        <v>48</v>
      </c>
      <c r="O1316" t="s">
        <v>89</v>
      </c>
      <c r="P1316" t="s">
        <v>49</v>
      </c>
      <c r="Q1316" t="s">
        <v>81</v>
      </c>
      <c r="R1316" s="6">
        <f>_xlfn.XLOOKUP(CleanedData[[#This Row],[Product]],'02_Lookup_Tables'!$A$2:$A$126,'02_Lookup_Tables'!$B$2:$B$126)</f>
        <v>5258.73</v>
      </c>
      <c r="S1316" t="str">
        <f>VLOOKUP(CleanedData[[#This Row],[Product]],'02_Lookup_Tables'!$H$2:$I$126,2,FALSE)</f>
        <v>Sports &amp; Outdoors</v>
      </c>
      <c r="T1316" t="str">
        <f>VLOOKUP(CleanedData[[#This Row],[Province]],'02_Lookup_Tables'!$D$2:$E$10,2, FALSE)</f>
        <v>Western Region</v>
      </c>
      <c r="U1316" t="str" cm="1">
        <f t="array" ref="U1316">_xlfn.IFS(CleanedData[[#This Row],[Purchase Amount]]&lt;500,"Low",
CleanedData[[#This Row],[Purchase Amount]]&lt;5000,"Medium",
TRUE,"High")</f>
        <v>High</v>
      </c>
      <c r="V1316" t="str">
        <f>TEXT(CleanedData[[#This Row],[Date]],"mmmm")</f>
        <v>April</v>
      </c>
      <c r="W1316" t="str">
        <f>"Q"&amp;ROUNDUP(MONTH(CleanedData[[#This Row],[Date]])/3,0)</f>
        <v>Q2</v>
      </c>
      <c r="X1316" t="str">
        <f>IF(CleanedData[[#This Row],[Purchase Amount]]&gt;=5000,"Yes","No")</f>
        <v>Yes</v>
      </c>
      <c r="Y1316">
        <f>IF(CleanedData[[#This Row],[Recommend]]="Yes",1,0)</f>
        <v>0</v>
      </c>
      <c r="Z1316" s="6">
        <f>CleanedData[[#This Row],[Purchase Amount]]*0.15</f>
        <v>788.80949999999996</v>
      </c>
      <c r="AA1316" s="6">
        <f>CleanedData[[#This Row],[Purchase Amount]]*1.15</f>
        <v>6047.539499999999</v>
      </c>
    </row>
    <row r="1317" spans="1:27" x14ac:dyDescent="0.3">
      <c r="A1317">
        <v>1561</v>
      </c>
      <c r="B1317" t="s">
        <v>1542</v>
      </c>
      <c r="C1317" s="1">
        <v>45485</v>
      </c>
      <c r="D1317">
        <v>74</v>
      </c>
      <c r="E1317" t="s">
        <v>60</v>
      </c>
      <c r="F1317" t="s">
        <v>130</v>
      </c>
      <c r="G1317" t="s">
        <v>478</v>
      </c>
      <c r="H1317">
        <v>4</v>
      </c>
      <c r="I1317" t="s">
        <v>42</v>
      </c>
      <c r="J1317" t="s">
        <v>54</v>
      </c>
      <c r="K1317" t="s">
        <v>64</v>
      </c>
      <c r="L1317" t="s">
        <v>42</v>
      </c>
      <c r="M1317" t="s">
        <v>180</v>
      </c>
      <c r="N1317" t="s">
        <v>96</v>
      </c>
      <c r="O1317" t="s">
        <v>89</v>
      </c>
      <c r="P1317" t="s">
        <v>70</v>
      </c>
      <c r="Q1317" t="s">
        <v>97</v>
      </c>
      <c r="R1317" s="6">
        <f>_xlfn.XLOOKUP(CleanedData[[#This Row],[Product]],'02_Lookup_Tables'!$A$2:$A$126,'02_Lookup_Tables'!$B$2:$B$126)</f>
        <v>4507.63</v>
      </c>
      <c r="S1317" t="str">
        <f>VLOOKUP(CleanedData[[#This Row],[Product]],'02_Lookup_Tables'!$H$2:$I$126,2,FALSE)</f>
        <v>Sports &amp; Outdoors</v>
      </c>
      <c r="T1317" t="str">
        <f>VLOOKUP(CleanedData[[#This Row],[Province]],'02_Lookup_Tables'!$D$2:$E$10,2, FALSE)</f>
        <v>Eastern Region</v>
      </c>
      <c r="U1317" t="str" cm="1">
        <f t="array" ref="U1317">_xlfn.IFS(CleanedData[[#This Row],[Purchase Amount]]&lt;500,"Low",
CleanedData[[#This Row],[Purchase Amount]]&lt;5000,"Medium",
TRUE,"High")</f>
        <v>Medium</v>
      </c>
      <c r="V1317" t="str">
        <f>TEXT(CleanedData[[#This Row],[Date]],"mmmm")</f>
        <v>July</v>
      </c>
      <c r="W1317" t="str">
        <f>"Q"&amp;ROUNDUP(MONTH(CleanedData[[#This Row],[Date]])/3,0)</f>
        <v>Q3</v>
      </c>
      <c r="X1317" t="str">
        <f>IF(CleanedData[[#This Row],[Purchase Amount]]&gt;=5000,"Yes","No")</f>
        <v>No</v>
      </c>
      <c r="Y1317">
        <f>IF(CleanedData[[#This Row],[Recommend]]="Yes",1,0)</f>
        <v>0</v>
      </c>
      <c r="Z1317" s="6">
        <f>CleanedData[[#This Row],[Purchase Amount]]*0.15</f>
        <v>676.14449999999999</v>
      </c>
      <c r="AA1317" s="6">
        <f>CleanedData[[#This Row],[Purchase Amount]]*1.15</f>
        <v>5183.7744999999995</v>
      </c>
    </row>
    <row r="1318" spans="1:27" x14ac:dyDescent="0.3">
      <c r="A1318">
        <v>1563</v>
      </c>
      <c r="B1318" t="s">
        <v>1543</v>
      </c>
      <c r="C1318" s="1">
        <v>45401</v>
      </c>
      <c r="D1318">
        <v>22</v>
      </c>
      <c r="E1318" t="s">
        <v>52</v>
      </c>
      <c r="F1318" t="s">
        <v>130</v>
      </c>
      <c r="G1318" t="s">
        <v>501</v>
      </c>
      <c r="H1318">
        <v>4</v>
      </c>
      <c r="I1318" t="s">
        <v>42</v>
      </c>
      <c r="J1318" t="s">
        <v>43</v>
      </c>
      <c r="K1318" t="s">
        <v>64</v>
      </c>
      <c r="L1318" t="s">
        <v>42</v>
      </c>
      <c r="M1318" t="s">
        <v>136</v>
      </c>
      <c r="N1318" t="s">
        <v>96</v>
      </c>
      <c r="O1318" t="s">
        <v>89</v>
      </c>
      <c r="P1318" t="s">
        <v>70</v>
      </c>
      <c r="Q1318" t="s">
        <v>66</v>
      </c>
      <c r="R1318" s="6">
        <f>_xlfn.XLOOKUP(CleanedData[[#This Row],[Product]],'02_Lookup_Tables'!$A$2:$A$126,'02_Lookup_Tables'!$B$2:$B$126)</f>
        <v>1482.94</v>
      </c>
      <c r="S1318" t="str">
        <f>VLOOKUP(CleanedData[[#This Row],[Product]],'02_Lookup_Tables'!$H$2:$I$126,2,FALSE)</f>
        <v>Home Devices</v>
      </c>
      <c r="T1318" t="str">
        <f>VLOOKUP(CleanedData[[#This Row],[Province]],'02_Lookup_Tables'!$D$2:$E$10,2, FALSE)</f>
        <v>Eastern Region</v>
      </c>
      <c r="U1318" t="str" cm="1">
        <f t="array" ref="U1318">_xlfn.IFS(CleanedData[[#This Row],[Purchase Amount]]&lt;500,"Low",
CleanedData[[#This Row],[Purchase Amount]]&lt;5000,"Medium",
TRUE,"High")</f>
        <v>Medium</v>
      </c>
      <c r="V1318" t="str">
        <f>TEXT(CleanedData[[#This Row],[Date]],"mmmm")</f>
        <v>April</v>
      </c>
      <c r="W1318" t="str">
        <f>"Q"&amp;ROUNDUP(MONTH(CleanedData[[#This Row],[Date]])/3,0)</f>
        <v>Q2</v>
      </c>
      <c r="X1318" t="str">
        <f>IF(CleanedData[[#This Row],[Purchase Amount]]&gt;=5000,"Yes","No")</f>
        <v>No</v>
      </c>
      <c r="Y1318">
        <f>IF(CleanedData[[#This Row],[Recommend]]="Yes",1,0)</f>
        <v>0</v>
      </c>
      <c r="Z1318" s="6">
        <f>CleanedData[[#This Row],[Purchase Amount]]*0.15</f>
        <v>222.441</v>
      </c>
      <c r="AA1318" s="6">
        <f>CleanedData[[#This Row],[Purchase Amount]]*1.15</f>
        <v>1705.3809999999999</v>
      </c>
    </row>
    <row r="1319" spans="1:27" x14ac:dyDescent="0.3">
      <c r="A1319">
        <v>1565</v>
      </c>
      <c r="B1319" t="s">
        <v>1544</v>
      </c>
      <c r="C1319" s="1">
        <v>45421</v>
      </c>
      <c r="D1319">
        <v>65</v>
      </c>
      <c r="E1319" t="s">
        <v>52</v>
      </c>
      <c r="F1319" t="s">
        <v>83</v>
      </c>
      <c r="G1319" t="s">
        <v>246</v>
      </c>
      <c r="H1319">
        <v>5</v>
      </c>
      <c r="I1319" t="s">
        <v>42</v>
      </c>
      <c r="J1319" t="s">
        <v>74</v>
      </c>
      <c r="K1319" t="s">
        <v>64</v>
      </c>
      <c r="L1319" t="s">
        <v>42</v>
      </c>
      <c r="M1319" t="s">
        <v>46</v>
      </c>
      <c r="N1319" t="s">
        <v>57</v>
      </c>
      <c r="O1319" t="s">
        <v>89</v>
      </c>
      <c r="P1319" t="s">
        <v>70</v>
      </c>
      <c r="Q1319" t="s">
        <v>97</v>
      </c>
      <c r="R1319" s="6">
        <f>_xlfn.XLOOKUP(CleanedData[[#This Row],[Product]],'02_Lookup_Tables'!$A$2:$A$126,'02_Lookup_Tables'!$B$2:$B$126)</f>
        <v>2603.98</v>
      </c>
      <c r="S1319" t="str">
        <f>VLOOKUP(CleanedData[[#This Row],[Product]],'02_Lookup_Tables'!$H$2:$I$126,2,FALSE)</f>
        <v>Accessories</v>
      </c>
      <c r="T1319" t="str">
        <f>VLOOKUP(CleanedData[[#This Row],[Province]],'02_Lookup_Tables'!$D$2:$E$10,2, FALSE)</f>
        <v>Western Region</v>
      </c>
      <c r="U1319" t="str" cm="1">
        <f t="array" ref="U1319">_xlfn.IFS(CleanedData[[#This Row],[Purchase Amount]]&lt;500,"Low",
CleanedData[[#This Row],[Purchase Amount]]&lt;5000,"Medium",
TRUE,"High")</f>
        <v>Medium</v>
      </c>
      <c r="V1319" t="str">
        <f>TEXT(CleanedData[[#This Row],[Date]],"mmmm")</f>
        <v>May</v>
      </c>
      <c r="W1319" t="str">
        <f>"Q"&amp;ROUNDUP(MONTH(CleanedData[[#This Row],[Date]])/3,0)</f>
        <v>Q2</v>
      </c>
      <c r="X1319" t="str">
        <f>IF(CleanedData[[#This Row],[Purchase Amount]]&gt;=5000,"Yes","No")</f>
        <v>No</v>
      </c>
      <c r="Y1319">
        <f>IF(CleanedData[[#This Row],[Recommend]]="Yes",1,0)</f>
        <v>0</v>
      </c>
      <c r="Z1319" s="6">
        <f>CleanedData[[#This Row],[Purchase Amount]]*0.15</f>
        <v>390.59699999999998</v>
      </c>
      <c r="AA1319" s="6">
        <f>CleanedData[[#This Row],[Purchase Amount]]*1.15</f>
        <v>2994.5769999999998</v>
      </c>
    </row>
    <row r="1320" spans="1:27" x14ac:dyDescent="0.3">
      <c r="A1320">
        <v>1566</v>
      </c>
      <c r="B1320" t="s">
        <v>1545</v>
      </c>
      <c r="C1320" s="1">
        <v>45603</v>
      </c>
      <c r="D1320">
        <v>72</v>
      </c>
      <c r="E1320" t="s">
        <v>60</v>
      </c>
      <c r="F1320" t="s">
        <v>72</v>
      </c>
      <c r="G1320" t="s">
        <v>271</v>
      </c>
      <c r="H1320">
        <v>2</v>
      </c>
      <c r="I1320" t="s">
        <v>45</v>
      </c>
      <c r="J1320" t="s">
        <v>69</v>
      </c>
      <c r="K1320" t="s">
        <v>55</v>
      </c>
      <c r="L1320" t="s">
        <v>42</v>
      </c>
      <c r="M1320" t="s">
        <v>106</v>
      </c>
      <c r="N1320" t="s">
        <v>47</v>
      </c>
      <c r="O1320" t="s">
        <v>148</v>
      </c>
      <c r="P1320" t="s">
        <v>70</v>
      </c>
      <c r="Q1320" t="s">
        <v>97</v>
      </c>
      <c r="R1320" s="6">
        <f>_xlfn.XLOOKUP(CleanedData[[#This Row],[Product]],'02_Lookup_Tables'!$A$2:$A$126,'02_Lookup_Tables'!$B$2:$B$126)</f>
        <v>119.63</v>
      </c>
      <c r="S1320" t="str">
        <f>VLOOKUP(CleanedData[[#This Row],[Product]],'02_Lookup_Tables'!$H$2:$I$126,2,FALSE)</f>
        <v>Food</v>
      </c>
      <c r="T1320" t="str">
        <f>VLOOKUP(CleanedData[[#This Row],[Province]],'02_Lookup_Tables'!$D$2:$E$10,2, FALSE)</f>
        <v>Central Region</v>
      </c>
      <c r="U1320" t="str" cm="1">
        <f t="array" ref="U1320">_xlfn.IFS(CleanedData[[#This Row],[Purchase Amount]]&lt;500,"Low",
CleanedData[[#This Row],[Purchase Amount]]&lt;5000,"Medium",
TRUE,"High")</f>
        <v>Low</v>
      </c>
      <c r="V1320" t="str">
        <f>TEXT(CleanedData[[#This Row],[Date]],"mmmm")</f>
        <v>November</v>
      </c>
      <c r="W1320" t="str">
        <f>"Q"&amp;ROUNDUP(MONTH(CleanedData[[#This Row],[Date]])/3,0)</f>
        <v>Q4</v>
      </c>
      <c r="X1320" t="str">
        <f>IF(CleanedData[[#This Row],[Purchase Amount]]&gt;=5000,"Yes","No")</f>
        <v>No</v>
      </c>
      <c r="Y1320">
        <f>IF(CleanedData[[#This Row],[Recommend]]="Yes",1,0)</f>
        <v>1</v>
      </c>
      <c r="Z1320" s="6">
        <f>CleanedData[[#This Row],[Purchase Amount]]*0.15</f>
        <v>17.944499999999998</v>
      </c>
      <c r="AA1320" s="6">
        <f>CleanedData[[#This Row],[Purchase Amount]]*1.15</f>
        <v>137.57449999999997</v>
      </c>
    </row>
    <row r="1321" spans="1:27" x14ac:dyDescent="0.3">
      <c r="A1321">
        <v>1567</v>
      </c>
      <c r="B1321" t="s">
        <v>1546</v>
      </c>
      <c r="C1321" s="1">
        <v>45656</v>
      </c>
      <c r="D1321">
        <v>42</v>
      </c>
      <c r="E1321" t="s">
        <v>60</v>
      </c>
      <c r="F1321" t="s">
        <v>108</v>
      </c>
      <c r="G1321" t="s">
        <v>311</v>
      </c>
      <c r="H1321">
        <v>5</v>
      </c>
      <c r="I1321" t="s">
        <v>45</v>
      </c>
      <c r="J1321" t="s">
        <v>74</v>
      </c>
      <c r="K1321" t="s">
        <v>55</v>
      </c>
      <c r="L1321" t="s">
        <v>42</v>
      </c>
      <c r="M1321" t="s">
        <v>88</v>
      </c>
      <c r="N1321" t="s">
        <v>57</v>
      </c>
      <c r="O1321" t="s">
        <v>89</v>
      </c>
      <c r="P1321" t="s">
        <v>70</v>
      </c>
      <c r="Q1321" t="s">
        <v>81</v>
      </c>
      <c r="R1321" s="6">
        <f>_xlfn.XLOOKUP(CleanedData[[#This Row],[Product]],'02_Lookup_Tables'!$A$2:$A$126,'02_Lookup_Tables'!$B$2:$B$126)</f>
        <v>954.6</v>
      </c>
      <c r="S1321" t="str">
        <f>VLOOKUP(CleanedData[[#This Row],[Product]],'02_Lookup_Tables'!$H$2:$I$126,2,FALSE)</f>
        <v>Apparel</v>
      </c>
      <c r="T1321" t="str">
        <f>VLOOKUP(CleanedData[[#This Row],[Province]],'02_Lookup_Tables'!$D$2:$E$10,2, FALSE)</f>
        <v>Gauteng Region</v>
      </c>
      <c r="U1321" t="str" cm="1">
        <f t="array" ref="U1321">_xlfn.IFS(CleanedData[[#This Row],[Purchase Amount]]&lt;500,"Low",
CleanedData[[#This Row],[Purchase Amount]]&lt;5000,"Medium",
TRUE,"High")</f>
        <v>Medium</v>
      </c>
      <c r="V1321" t="str">
        <f>TEXT(CleanedData[[#This Row],[Date]],"mmmm")</f>
        <v>December</v>
      </c>
      <c r="W1321" t="str">
        <f>"Q"&amp;ROUNDUP(MONTH(CleanedData[[#This Row],[Date]])/3,0)</f>
        <v>Q4</v>
      </c>
      <c r="X1321" t="str">
        <f>IF(CleanedData[[#This Row],[Purchase Amount]]&gt;=5000,"Yes","No")</f>
        <v>No</v>
      </c>
      <c r="Y1321">
        <f>IF(CleanedData[[#This Row],[Recommend]]="Yes",1,0)</f>
        <v>1</v>
      </c>
      <c r="Z1321" s="6">
        <f>CleanedData[[#This Row],[Purchase Amount]]*0.15</f>
        <v>143.19</v>
      </c>
      <c r="AA1321" s="6">
        <f>CleanedData[[#This Row],[Purchase Amount]]*1.15</f>
        <v>1097.79</v>
      </c>
    </row>
    <row r="1322" spans="1:27" x14ac:dyDescent="0.3">
      <c r="A1322">
        <v>1568</v>
      </c>
      <c r="B1322" t="s">
        <v>1547</v>
      </c>
      <c r="C1322" s="1">
        <v>45740</v>
      </c>
      <c r="D1322">
        <v>23</v>
      </c>
      <c r="E1322" t="s">
        <v>39</v>
      </c>
      <c r="F1322" t="s">
        <v>72</v>
      </c>
      <c r="G1322" t="s">
        <v>179</v>
      </c>
      <c r="H1322">
        <v>5</v>
      </c>
      <c r="I1322" t="s">
        <v>42</v>
      </c>
      <c r="J1322" t="s">
        <v>43</v>
      </c>
      <c r="K1322" t="s">
        <v>44</v>
      </c>
      <c r="L1322" t="s">
        <v>42</v>
      </c>
      <c r="M1322" t="s">
        <v>136</v>
      </c>
      <c r="N1322" t="s">
        <v>57</v>
      </c>
      <c r="O1322" t="s">
        <v>89</v>
      </c>
      <c r="P1322" t="s">
        <v>70</v>
      </c>
      <c r="Q1322" t="s">
        <v>66</v>
      </c>
      <c r="R1322" s="6">
        <f>_xlfn.XLOOKUP(CleanedData[[#This Row],[Product]],'02_Lookup_Tables'!$A$2:$A$126,'02_Lookup_Tables'!$B$2:$B$126)</f>
        <v>54.82</v>
      </c>
      <c r="S1322" t="str">
        <f>VLOOKUP(CleanedData[[#This Row],[Product]],'02_Lookup_Tables'!$H$2:$I$126,2,FALSE)</f>
        <v>Food</v>
      </c>
      <c r="T1322" t="str">
        <f>VLOOKUP(CleanedData[[#This Row],[Province]],'02_Lookup_Tables'!$D$2:$E$10,2, FALSE)</f>
        <v>Central Region</v>
      </c>
      <c r="U1322" t="str" cm="1">
        <f t="array" ref="U1322">_xlfn.IFS(CleanedData[[#This Row],[Purchase Amount]]&lt;500,"Low",
CleanedData[[#This Row],[Purchase Amount]]&lt;5000,"Medium",
TRUE,"High")</f>
        <v>Low</v>
      </c>
      <c r="V1322" t="str">
        <f>TEXT(CleanedData[[#This Row],[Date]],"mmmm")</f>
        <v>March</v>
      </c>
      <c r="W1322" t="str">
        <f>"Q"&amp;ROUNDUP(MONTH(CleanedData[[#This Row],[Date]])/3,0)</f>
        <v>Q1</v>
      </c>
      <c r="X1322" t="str">
        <f>IF(CleanedData[[#This Row],[Purchase Amount]]&gt;=5000,"Yes","No")</f>
        <v>No</v>
      </c>
      <c r="Y1322">
        <f>IF(CleanedData[[#This Row],[Recommend]]="Yes",1,0)</f>
        <v>0</v>
      </c>
      <c r="Z1322" s="6">
        <f>CleanedData[[#This Row],[Purchase Amount]]*0.15</f>
        <v>8.222999999999999</v>
      </c>
      <c r="AA1322" s="6">
        <f>CleanedData[[#This Row],[Purchase Amount]]*1.15</f>
        <v>63.042999999999992</v>
      </c>
    </row>
    <row r="1323" spans="1:27" x14ac:dyDescent="0.3">
      <c r="A1323">
        <v>1569</v>
      </c>
      <c r="B1323" t="s">
        <v>1548</v>
      </c>
      <c r="C1323" s="1">
        <v>45310</v>
      </c>
      <c r="D1323">
        <v>63</v>
      </c>
      <c r="E1323" t="s">
        <v>60</v>
      </c>
      <c r="F1323" t="s">
        <v>108</v>
      </c>
      <c r="G1323" t="s">
        <v>192</v>
      </c>
      <c r="H1323">
        <v>5</v>
      </c>
      <c r="I1323" t="s">
        <v>42</v>
      </c>
      <c r="J1323" t="s">
        <v>54</v>
      </c>
      <c r="K1323" t="s">
        <v>44</v>
      </c>
      <c r="L1323" t="s">
        <v>42</v>
      </c>
      <c r="M1323" t="s">
        <v>100</v>
      </c>
      <c r="N1323" t="s">
        <v>57</v>
      </c>
      <c r="O1323" t="s">
        <v>48</v>
      </c>
      <c r="P1323" t="s">
        <v>49</v>
      </c>
      <c r="Q1323" t="s">
        <v>50</v>
      </c>
      <c r="R1323" s="6">
        <f>_xlfn.XLOOKUP(CleanedData[[#This Row],[Product]],'02_Lookup_Tables'!$A$2:$A$126,'02_Lookup_Tables'!$B$2:$B$126)</f>
        <v>13261</v>
      </c>
      <c r="S1323" t="str">
        <f>VLOOKUP(CleanedData[[#This Row],[Product]],'02_Lookup_Tables'!$H$2:$I$126,2,FALSE)</f>
        <v>Electronics</v>
      </c>
      <c r="T1323" t="str">
        <f>VLOOKUP(CleanedData[[#This Row],[Province]],'02_Lookup_Tables'!$D$2:$E$10,2, FALSE)</f>
        <v>Gauteng Region</v>
      </c>
      <c r="U1323" t="str" cm="1">
        <f t="array" ref="U1323">_xlfn.IFS(CleanedData[[#This Row],[Purchase Amount]]&lt;500,"Low",
CleanedData[[#This Row],[Purchase Amount]]&lt;5000,"Medium",
TRUE,"High")</f>
        <v>High</v>
      </c>
      <c r="V1323" t="str">
        <f>TEXT(CleanedData[[#This Row],[Date]],"mmmm")</f>
        <v>January</v>
      </c>
      <c r="W1323" t="str">
        <f>"Q"&amp;ROUNDUP(MONTH(CleanedData[[#This Row],[Date]])/3,0)</f>
        <v>Q1</v>
      </c>
      <c r="X1323" t="str">
        <f>IF(CleanedData[[#This Row],[Purchase Amount]]&gt;=5000,"Yes","No")</f>
        <v>Yes</v>
      </c>
      <c r="Y1323">
        <f>IF(CleanedData[[#This Row],[Recommend]]="Yes",1,0)</f>
        <v>0</v>
      </c>
      <c r="Z1323" s="6">
        <f>CleanedData[[#This Row],[Purchase Amount]]*0.15</f>
        <v>1989.1499999999999</v>
      </c>
      <c r="AA1323" s="6">
        <f>CleanedData[[#This Row],[Purchase Amount]]*1.15</f>
        <v>15250.15</v>
      </c>
    </row>
    <row r="1324" spans="1:27" x14ac:dyDescent="0.3">
      <c r="A1324">
        <v>1570</v>
      </c>
      <c r="B1324" t="s">
        <v>1549</v>
      </c>
      <c r="C1324" s="1">
        <v>45438</v>
      </c>
      <c r="D1324">
        <v>44</v>
      </c>
      <c r="E1324" t="s">
        <v>39</v>
      </c>
      <c r="F1324" t="s">
        <v>125</v>
      </c>
      <c r="G1324" t="s">
        <v>389</v>
      </c>
      <c r="H1324">
        <v>2</v>
      </c>
      <c r="I1324" t="s">
        <v>45</v>
      </c>
      <c r="J1324" t="s">
        <v>69</v>
      </c>
      <c r="K1324" t="s">
        <v>55</v>
      </c>
      <c r="L1324" t="s">
        <v>42</v>
      </c>
      <c r="M1324" t="s">
        <v>136</v>
      </c>
      <c r="N1324" t="s">
        <v>47</v>
      </c>
      <c r="O1324" t="s">
        <v>89</v>
      </c>
      <c r="P1324" t="s">
        <v>49</v>
      </c>
      <c r="Q1324" t="s">
        <v>81</v>
      </c>
      <c r="R1324" s="6">
        <f>_xlfn.XLOOKUP(CleanedData[[#This Row],[Product]],'02_Lookup_Tables'!$A$2:$A$126,'02_Lookup_Tables'!$B$2:$B$126)</f>
        <v>5432.76</v>
      </c>
      <c r="S1324" t="str">
        <f>VLOOKUP(CleanedData[[#This Row],[Product]],'02_Lookup_Tables'!$H$2:$I$126,2,FALSE)</f>
        <v>Home Devices</v>
      </c>
      <c r="T1324" t="str">
        <f>VLOOKUP(CleanedData[[#This Row],[Province]],'02_Lookup_Tables'!$D$2:$E$10,2, FALSE)</f>
        <v>Western Region</v>
      </c>
      <c r="U1324" t="str" cm="1">
        <f t="array" ref="U1324">_xlfn.IFS(CleanedData[[#This Row],[Purchase Amount]]&lt;500,"Low",
CleanedData[[#This Row],[Purchase Amount]]&lt;5000,"Medium",
TRUE,"High")</f>
        <v>High</v>
      </c>
      <c r="V1324" t="str">
        <f>TEXT(CleanedData[[#This Row],[Date]],"mmmm")</f>
        <v>May</v>
      </c>
      <c r="W1324" t="str">
        <f>"Q"&amp;ROUNDUP(MONTH(CleanedData[[#This Row],[Date]])/3,0)</f>
        <v>Q2</v>
      </c>
      <c r="X1324" t="str">
        <f>IF(CleanedData[[#This Row],[Purchase Amount]]&gt;=5000,"Yes","No")</f>
        <v>Yes</v>
      </c>
      <c r="Y1324">
        <f>IF(CleanedData[[#This Row],[Recommend]]="Yes",1,0)</f>
        <v>1</v>
      </c>
      <c r="Z1324" s="6">
        <f>CleanedData[[#This Row],[Purchase Amount]]*0.15</f>
        <v>814.91399999999999</v>
      </c>
      <c r="AA1324" s="6">
        <f>CleanedData[[#This Row],[Purchase Amount]]*1.15</f>
        <v>6247.674</v>
      </c>
    </row>
    <row r="1325" spans="1:27" x14ac:dyDescent="0.3">
      <c r="A1325">
        <v>1571</v>
      </c>
      <c r="B1325" t="s">
        <v>1550</v>
      </c>
      <c r="C1325" s="1">
        <v>45857</v>
      </c>
      <c r="D1325">
        <v>56</v>
      </c>
      <c r="E1325" t="s">
        <v>60</v>
      </c>
      <c r="F1325" t="s">
        <v>83</v>
      </c>
      <c r="G1325" t="s">
        <v>546</v>
      </c>
      <c r="H1325">
        <v>3</v>
      </c>
      <c r="I1325" t="s">
        <v>45</v>
      </c>
      <c r="J1325" t="s">
        <v>69</v>
      </c>
      <c r="K1325" t="s">
        <v>64</v>
      </c>
      <c r="L1325" t="s">
        <v>45</v>
      </c>
      <c r="M1325" t="s">
        <v>147</v>
      </c>
      <c r="N1325" t="s">
        <v>48</v>
      </c>
      <c r="O1325" t="s">
        <v>148</v>
      </c>
      <c r="P1325" t="s">
        <v>49</v>
      </c>
      <c r="Q1325" t="s">
        <v>50</v>
      </c>
      <c r="R1325" s="6">
        <f>_xlfn.XLOOKUP(CleanedData[[#This Row],[Product]],'02_Lookup_Tables'!$A$2:$A$126,'02_Lookup_Tables'!$B$2:$B$126)</f>
        <v>1369.39</v>
      </c>
      <c r="S1325" t="str">
        <f>VLOOKUP(CleanedData[[#This Row],[Product]],'02_Lookup_Tables'!$H$2:$I$126,2,FALSE)</f>
        <v>Toys &amp; Games</v>
      </c>
      <c r="T1325" t="str">
        <f>VLOOKUP(CleanedData[[#This Row],[Province]],'02_Lookup_Tables'!$D$2:$E$10,2, FALSE)</f>
        <v>Western Region</v>
      </c>
      <c r="U1325" t="str" cm="1">
        <f t="array" ref="U1325">_xlfn.IFS(CleanedData[[#This Row],[Purchase Amount]]&lt;500,"Low",
CleanedData[[#This Row],[Purchase Amount]]&lt;5000,"Medium",
TRUE,"High")</f>
        <v>Medium</v>
      </c>
      <c r="V1325" t="str">
        <f>TEXT(CleanedData[[#This Row],[Date]],"mmmm")</f>
        <v>July</v>
      </c>
      <c r="W1325" t="str">
        <f>"Q"&amp;ROUNDUP(MONTH(CleanedData[[#This Row],[Date]])/3,0)</f>
        <v>Q3</v>
      </c>
      <c r="X1325" t="str">
        <f>IF(CleanedData[[#This Row],[Purchase Amount]]&gt;=5000,"Yes","No")</f>
        <v>No</v>
      </c>
      <c r="Y1325">
        <f>IF(CleanedData[[#This Row],[Recommend]]="Yes",1,0)</f>
        <v>1</v>
      </c>
      <c r="Z1325" s="6">
        <f>CleanedData[[#This Row],[Purchase Amount]]*0.15</f>
        <v>205.4085</v>
      </c>
      <c r="AA1325" s="6">
        <f>CleanedData[[#This Row],[Purchase Amount]]*1.15</f>
        <v>1574.7985000000001</v>
      </c>
    </row>
    <row r="1326" spans="1:27" x14ac:dyDescent="0.3">
      <c r="A1326">
        <v>1572</v>
      </c>
      <c r="B1326" t="s">
        <v>1551</v>
      </c>
      <c r="C1326" s="1">
        <v>45920</v>
      </c>
      <c r="D1326">
        <v>76</v>
      </c>
      <c r="E1326" t="s">
        <v>39</v>
      </c>
      <c r="F1326" t="s">
        <v>108</v>
      </c>
      <c r="G1326" t="s">
        <v>248</v>
      </c>
      <c r="H1326">
        <v>1</v>
      </c>
      <c r="I1326" t="s">
        <v>42</v>
      </c>
      <c r="J1326" t="s">
        <v>43</v>
      </c>
      <c r="K1326" t="s">
        <v>44</v>
      </c>
      <c r="L1326" t="s">
        <v>42</v>
      </c>
      <c r="M1326" t="s">
        <v>190</v>
      </c>
      <c r="N1326" t="s">
        <v>80</v>
      </c>
      <c r="O1326" t="s">
        <v>89</v>
      </c>
      <c r="P1326" t="s">
        <v>49</v>
      </c>
      <c r="Q1326" t="s">
        <v>97</v>
      </c>
      <c r="R1326" s="6">
        <f>_xlfn.XLOOKUP(CleanedData[[#This Row],[Product]],'02_Lookup_Tables'!$A$2:$A$126,'02_Lookup_Tables'!$B$2:$B$126)</f>
        <v>8798.49</v>
      </c>
      <c r="S1326" t="str">
        <f>VLOOKUP(CleanedData[[#This Row],[Product]],'02_Lookup_Tables'!$H$2:$I$126,2,FALSE)</f>
        <v>Toys &amp; Games</v>
      </c>
      <c r="T1326" t="str">
        <f>VLOOKUP(CleanedData[[#This Row],[Province]],'02_Lookup_Tables'!$D$2:$E$10,2, FALSE)</f>
        <v>Gauteng Region</v>
      </c>
      <c r="U1326" t="str" cm="1">
        <f t="array" ref="U1326">_xlfn.IFS(CleanedData[[#This Row],[Purchase Amount]]&lt;500,"Low",
CleanedData[[#This Row],[Purchase Amount]]&lt;5000,"Medium",
TRUE,"High")</f>
        <v>High</v>
      </c>
      <c r="V1326" t="str">
        <f>TEXT(CleanedData[[#This Row],[Date]],"mmmm")</f>
        <v>September</v>
      </c>
      <c r="W1326" t="str">
        <f>"Q"&amp;ROUNDUP(MONTH(CleanedData[[#This Row],[Date]])/3,0)</f>
        <v>Q3</v>
      </c>
      <c r="X1326" t="str">
        <f>IF(CleanedData[[#This Row],[Purchase Amount]]&gt;=5000,"Yes","No")</f>
        <v>Yes</v>
      </c>
      <c r="Y1326">
        <f>IF(CleanedData[[#This Row],[Recommend]]="Yes",1,0)</f>
        <v>0</v>
      </c>
      <c r="Z1326" s="6">
        <f>CleanedData[[#This Row],[Purchase Amount]]*0.15</f>
        <v>1319.7735</v>
      </c>
      <c r="AA1326" s="6">
        <f>CleanedData[[#This Row],[Purchase Amount]]*1.15</f>
        <v>10118.263499999999</v>
      </c>
    </row>
    <row r="1327" spans="1:27" x14ac:dyDescent="0.3">
      <c r="A1327">
        <v>1576</v>
      </c>
      <c r="B1327" t="s">
        <v>1552</v>
      </c>
      <c r="C1327" s="1">
        <v>45999</v>
      </c>
      <c r="D1327">
        <v>43</v>
      </c>
      <c r="E1327" t="s">
        <v>39</v>
      </c>
      <c r="F1327" t="s">
        <v>77</v>
      </c>
      <c r="G1327" t="s">
        <v>291</v>
      </c>
      <c r="H1327">
        <v>1</v>
      </c>
      <c r="I1327" t="s">
        <v>42</v>
      </c>
      <c r="J1327" t="s">
        <v>69</v>
      </c>
      <c r="K1327" t="s">
        <v>64</v>
      </c>
      <c r="L1327" t="s">
        <v>42</v>
      </c>
      <c r="N1327" t="s">
        <v>80</v>
      </c>
      <c r="O1327" t="s">
        <v>134</v>
      </c>
      <c r="P1327" t="s">
        <v>8646</v>
      </c>
      <c r="Q1327" t="s">
        <v>81</v>
      </c>
      <c r="R1327" s="6">
        <f>_xlfn.XLOOKUP(CleanedData[[#This Row],[Product]],'02_Lookup_Tables'!$A$2:$A$126,'02_Lookup_Tables'!$B$2:$B$126)</f>
        <v>1171.25</v>
      </c>
      <c r="S1327" t="str">
        <f>VLOOKUP(CleanedData[[#This Row],[Product]],'02_Lookup_Tables'!$H$2:$I$126,2,FALSE)</f>
        <v>Toys &amp; Games</v>
      </c>
      <c r="T1327" t="str">
        <f>VLOOKUP(CleanedData[[#This Row],[Province]],'02_Lookup_Tables'!$D$2:$E$10,2, FALSE)</f>
        <v>Central Region</v>
      </c>
      <c r="U1327" t="str" cm="1">
        <f t="array" ref="U1327">_xlfn.IFS(CleanedData[[#This Row],[Purchase Amount]]&lt;500,"Low",
CleanedData[[#This Row],[Purchase Amount]]&lt;5000,"Medium",
TRUE,"High")</f>
        <v>Medium</v>
      </c>
      <c r="V1327" t="str">
        <f>TEXT(CleanedData[[#This Row],[Date]],"mmmm")</f>
        <v>December</v>
      </c>
      <c r="W1327" t="str">
        <f>"Q"&amp;ROUNDUP(MONTH(CleanedData[[#This Row],[Date]])/3,0)</f>
        <v>Q4</v>
      </c>
      <c r="X1327" t="str">
        <f>IF(CleanedData[[#This Row],[Purchase Amount]]&gt;=5000,"Yes","No")</f>
        <v>No</v>
      </c>
      <c r="Y1327">
        <f>IF(CleanedData[[#This Row],[Recommend]]="Yes",1,0)</f>
        <v>0</v>
      </c>
      <c r="Z1327" s="6">
        <f>CleanedData[[#This Row],[Purchase Amount]]*0.15</f>
        <v>175.6875</v>
      </c>
      <c r="AA1327" s="6">
        <f>CleanedData[[#This Row],[Purchase Amount]]*1.15</f>
        <v>1346.9375</v>
      </c>
    </row>
    <row r="1328" spans="1:27" x14ac:dyDescent="0.3">
      <c r="A1328">
        <v>1577</v>
      </c>
      <c r="B1328" t="s">
        <v>1553</v>
      </c>
      <c r="C1328" s="1">
        <v>45697</v>
      </c>
      <c r="D1328">
        <v>76</v>
      </c>
      <c r="E1328" t="s">
        <v>60</v>
      </c>
      <c r="F1328" t="s">
        <v>72</v>
      </c>
      <c r="G1328" t="s">
        <v>286</v>
      </c>
      <c r="H1328">
        <v>4</v>
      </c>
      <c r="I1328" t="s">
        <v>45</v>
      </c>
      <c r="J1328" t="s">
        <v>69</v>
      </c>
      <c r="K1328" t="s">
        <v>64</v>
      </c>
      <c r="L1328" t="s">
        <v>45</v>
      </c>
      <c r="M1328" t="s">
        <v>156</v>
      </c>
      <c r="N1328" t="s">
        <v>96</v>
      </c>
      <c r="O1328" t="s">
        <v>148</v>
      </c>
      <c r="P1328" t="s">
        <v>49</v>
      </c>
      <c r="Q1328" t="s">
        <v>97</v>
      </c>
      <c r="R1328" s="6">
        <f>_xlfn.XLOOKUP(CleanedData[[#This Row],[Product]],'02_Lookup_Tables'!$A$2:$A$126,'02_Lookup_Tables'!$B$2:$B$126)</f>
        <v>1907.49</v>
      </c>
      <c r="S1328" t="str">
        <f>VLOOKUP(CleanedData[[#This Row],[Product]],'02_Lookup_Tables'!$H$2:$I$126,2,FALSE)</f>
        <v>Accessories</v>
      </c>
      <c r="T1328" t="str">
        <f>VLOOKUP(CleanedData[[#This Row],[Province]],'02_Lookup_Tables'!$D$2:$E$10,2, FALSE)</f>
        <v>Central Region</v>
      </c>
      <c r="U1328" t="str" cm="1">
        <f t="array" ref="U1328">_xlfn.IFS(CleanedData[[#This Row],[Purchase Amount]]&lt;500,"Low",
CleanedData[[#This Row],[Purchase Amount]]&lt;5000,"Medium",
TRUE,"High")</f>
        <v>Medium</v>
      </c>
      <c r="V1328" t="str">
        <f>TEXT(CleanedData[[#This Row],[Date]],"mmmm")</f>
        <v>February</v>
      </c>
      <c r="W1328" t="str">
        <f>"Q"&amp;ROUNDUP(MONTH(CleanedData[[#This Row],[Date]])/3,0)</f>
        <v>Q1</v>
      </c>
      <c r="X1328" t="str">
        <f>IF(CleanedData[[#This Row],[Purchase Amount]]&gt;=5000,"Yes","No")</f>
        <v>No</v>
      </c>
      <c r="Y1328">
        <f>IF(CleanedData[[#This Row],[Recommend]]="Yes",1,0)</f>
        <v>1</v>
      </c>
      <c r="Z1328" s="6">
        <f>CleanedData[[#This Row],[Purchase Amount]]*0.15</f>
        <v>286.12349999999998</v>
      </c>
      <c r="AA1328" s="6">
        <f>CleanedData[[#This Row],[Purchase Amount]]*1.15</f>
        <v>2193.6134999999999</v>
      </c>
    </row>
    <row r="1329" spans="1:27" x14ac:dyDescent="0.3">
      <c r="A1329">
        <v>1579</v>
      </c>
      <c r="B1329" t="s">
        <v>1554</v>
      </c>
      <c r="C1329" s="1">
        <v>45537</v>
      </c>
      <c r="D1329">
        <v>55</v>
      </c>
      <c r="E1329" t="s">
        <v>52</v>
      </c>
      <c r="F1329" t="s">
        <v>108</v>
      </c>
      <c r="G1329" t="s">
        <v>139</v>
      </c>
      <c r="H1329">
        <v>1</v>
      </c>
      <c r="I1329" t="s">
        <v>42</v>
      </c>
      <c r="J1329" t="s">
        <v>54</v>
      </c>
      <c r="K1329" t="s">
        <v>44</v>
      </c>
      <c r="L1329" t="s">
        <v>45</v>
      </c>
      <c r="M1329" t="s">
        <v>85</v>
      </c>
      <c r="N1329" t="s">
        <v>80</v>
      </c>
      <c r="O1329" t="s">
        <v>48</v>
      </c>
      <c r="P1329" t="s">
        <v>49</v>
      </c>
      <c r="Q1329" t="s">
        <v>50</v>
      </c>
      <c r="R1329" s="6">
        <f>_xlfn.XLOOKUP(CleanedData[[#This Row],[Product]],'02_Lookup_Tables'!$A$2:$A$126,'02_Lookup_Tables'!$B$2:$B$126)</f>
        <v>2340.5700000000002</v>
      </c>
      <c r="S1329" t="str">
        <f>VLOOKUP(CleanedData[[#This Row],[Product]],'02_Lookup_Tables'!$H$2:$I$126,2,FALSE)</f>
        <v>Apparel</v>
      </c>
      <c r="T1329" t="str">
        <f>VLOOKUP(CleanedData[[#This Row],[Province]],'02_Lookup_Tables'!$D$2:$E$10,2, FALSE)</f>
        <v>Gauteng Region</v>
      </c>
      <c r="U1329" t="str" cm="1">
        <f t="array" ref="U1329">_xlfn.IFS(CleanedData[[#This Row],[Purchase Amount]]&lt;500,"Low",
CleanedData[[#This Row],[Purchase Amount]]&lt;5000,"Medium",
TRUE,"High")</f>
        <v>Medium</v>
      </c>
      <c r="V1329" t="str">
        <f>TEXT(CleanedData[[#This Row],[Date]],"mmmm")</f>
        <v>September</v>
      </c>
      <c r="W1329" t="str">
        <f>"Q"&amp;ROUNDUP(MONTH(CleanedData[[#This Row],[Date]])/3,0)</f>
        <v>Q3</v>
      </c>
      <c r="X1329" t="str">
        <f>IF(CleanedData[[#This Row],[Purchase Amount]]&gt;=5000,"Yes","No")</f>
        <v>No</v>
      </c>
      <c r="Y1329">
        <f>IF(CleanedData[[#This Row],[Recommend]]="Yes",1,0)</f>
        <v>0</v>
      </c>
      <c r="Z1329" s="6">
        <f>CleanedData[[#This Row],[Purchase Amount]]*0.15</f>
        <v>351.08550000000002</v>
      </c>
      <c r="AA1329" s="6">
        <f>CleanedData[[#This Row],[Purchase Amount]]*1.15</f>
        <v>2691.6554999999998</v>
      </c>
    </row>
    <row r="1330" spans="1:27" x14ac:dyDescent="0.3">
      <c r="A1330">
        <v>1580</v>
      </c>
      <c r="B1330" t="s">
        <v>1555</v>
      </c>
      <c r="C1330" s="1">
        <v>45300</v>
      </c>
      <c r="D1330">
        <v>51</v>
      </c>
      <c r="E1330" t="s">
        <v>60</v>
      </c>
      <c r="F1330" t="s">
        <v>125</v>
      </c>
      <c r="G1330" t="s">
        <v>246</v>
      </c>
      <c r="H1330">
        <v>2</v>
      </c>
      <c r="I1330" t="s">
        <v>45</v>
      </c>
      <c r="J1330" t="s">
        <v>63</v>
      </c>
      <c r="K1330" t="s">
        <v>55</v>
      </c>
      <c r="L1330" t="s">
        <v>45</v>
      </c>
      <c r="M1330" t="s">
        <v>151</v>
      </c>
      <c r="N1330" t="s">
        <v>47</v>
      </c>
      <c r="O1330" t="s">
        <v>89</v>
      </c>
      <c r="P1330" t="s">
        <v>49</v>
      </c>
      <c r="Q1330" t="s">
        <v>93</v>
      </c>
      <c r="R1330" s="6">
        <f>_xlfn.XLOOKUP(CleanedData[[#This Row],[Product]],'02_Lookup_Tables'!$A$2:$A$126,'02_Lookup_Tables'!$B$2:$B$126)</f>
        <v>2603.98</v>
      </c>
      <c r="S1330" t="str">
        <f>VLOOKUP(CleanedData[[#This Row],[Product]],'02_Lookup_Tables'!$H$2:$I$126,2,FALSE)</f>
        <v>Accessories</v>
      </c>
      <c r="T1330" t="str">
        <f>VLOOKUP(CleanedData[[#This Row],[Province]],'02_Lookup_Tables'!$D$2:$E$10,2, FALSE)</f>
        <v>Western Region</v>
      </c>
      <c r="U1330" t="str" cm="1">
        <f t="array" ref="U1330">_xlfn.IFS(CleanedData[[#This Row],[Purchase Amount]]&lt;500,"Low",
CleanedData[[#This Row],[Purchase Amount]]&lt;5000,"Medium",
TRUE,"High")</f>
        <v>Medium</v>
      </c>
      <c r="V1330" t="str">
        <f>TEXT(CleanedData[[#This Row],[Date]],"mmmm")</f>
        <v>January</v>
      </c>
      <c r="W1330" t="str">
        <f>"Q"&amp;ROUNDUP(MONTH(CleanedData[[#This Row],[Date]])/3,0)</f>
        <v>Q1</v>
      </c>
      <c r="X1330" t="str">
        <f>IF(CleanedData[[#This Row],[Purchase Amount]]&gt;=5000,"Yes","No")</f>
        <v>No</v>
      </c>
      <c r="Y1330">
        <f>IF(CleanedData[[#This Row],[Recommend]]="Yes",1,0)</f>
        <v>1</v>
      </c>
      <c r="Z1330" s="6">
        <f>CleanedData[[#This Row],[Purchase Amount]]*0.15</f>
        <v>390.59699999999998</v>
      </c>
      <c r="AA1330" s="6">
        <f>CleanedData[[#This Row],[Purchase Amount]]*1.15</f>
        <v>2994.5769999999998</v>
      </c>
    </row>
    <row r="1331" spans="1:27" x14ac:dyDescent="0.3">
      <c r="A1331">
        <v>1581</v>
      </c>
      <c r="B1331" t="s">
        <v>1556</v>
      </c>
      <c r="C1331" s="1">
        <v>45440</v>
      </c>
      <c r="D1331">
        <v>28</v>
      </c>
      <c r="E1331" t="s">
        <v>39</v>
      </c>
      <c r="F1331" t="s">
        <v>68</v>
      </c>
      <c r="G1331" t="s">
        <v>78</v>
      </c>
      <c r="H1331">
        <v>5</v>
      </c>
      <c r="I1331" t="s">
        <v>42</v>
      </c>
      <c r="J1331" t="s">
        <v>43</v>
      </c>
      <c r="K1331" t="s">
        <v>44</v>
      </c>
      <c r="L1331" t="s">
        <v>42</v>
      </c>
      <c r="M1331" t="s">
        <v>75</v>
      </c>
      <c r="N1331" t="s">
        <v>57</v>
      </c>
      <c r="O1331" t="s">
        <v>89</v>
      </c>
      <c r="P1331" t="s">
        <v>70</v>
      </c>
      <c r="Q1331" t="s">
        <v>58</v>
      </c>
      <c r="R1331" s="6">
        <f>_xlfn.XLOOKUP(CleanedData[[#This Row],[Product]],'02_Lookup_Tables'!$A$2:$A$126,'02_Lookup_Tables'!$B$2:$B$126)</f>
        <v>1951.09</v>
      </c>
      <c r="S1331" t="str">
        <f>VLOOKUP(CleanedData[[#This Row],[Product]],'02_Lookup_Tables'!$H$2:$I$126,2,FALSE)</f>
        <v>Accessories</v>
      </c>
      <c r="T1331" t="str">
        <f>VLOOKUP(CleanedData[[#This Row],[Province]],'02_Lookup_Tables'!$D$2:$E$10,2, FALSE)</f>
        <v>Northern Region</v>
      </c>
      <c r="U1331" t="str" cm="1">
        <f t="array" ref="U1331">_xlfn.IFS(CleanedData[[#This Row],[Purchase Amount]]&lt;500,"Low",
CleanedData[[#This Row],[Purchase Amount]]&lt;5000,"Medium",
TRUE,"High")</f>
        <v>Medium</v>
      </c>
      <c r="V1331" t="str">
        <f>TEXT(CleanedData[[#This Row],[Date]],"mmmm")</f>
        <v>May</v>
      </c>
      <c r="W1331" t="str">
        <f>"Q"&amp;ROUNDUP(MONTH(CleanedData[[#This Row],[Date]])/3,0)</f>
        <v>Q2</v>
      </c>
      <c r="X1331" t="str">
        <f>IF(CleanedData[[#This Row],[Purchase Amount]]&gt;=5000,"Yes","No")</f>
        <v>No</v>
      </c>
      <c r="Y1331">
        <f>IF(CleanedData[[#This Row],[Recommend]]="Yes",1,0)</f>
        <v>0</v>
      </c>
      <c r="Z1331" s="6">
        <f>CleanedData[[#This Row],[Purchase Amount]]*0.15</f>
        <v>292.6635</v>
      </c>
      <c r="AA1331" s="6">
        <f>CleanedData[[#This Row],[Purchase Amount]]*1.15</f>
        <v>2243.7534999999998</v>
      </c>
    </row>
    <row r="1332" spans="1:27" x14ac:dyDescent="0.3">
      <c r="A1332">
        <v>1582</v>
      </c>
      <c r="B1332" t="s">
        <v>1557</v>
      </c>
      <c r="C1332" s="1">
        <v>45797</v>
      </c>
      <c r="D1332">
        <v>27</v>
      </c>
      <c r="E1332" t="s">
        <v>39</v>
      </c>
      <c r="F1332" t="s">
        <v>40</v>
      </c>
      <c r="G1332" t="s">
        <v>109</v>
      </c>
      <c r="H1332">
        <v>3</v>
      </c>
      <c r="I1332" t="s">
        <v>45</v>
      </c>
      <c r="J1332" t="s">
        <v>74</v>
      </c>
      <c r="K1332" t="s">
        <v>44</v>
      </c>
      <c r="L1332" t="s">
        <v>42</v>
      </c>
      <c r="M1332" t="s">
        <v>165</v>
      </c>
      <c r="N1332" t="s">
        <v>48</v>
      </c>
      <c r="O1332" t="s">
        <v>89</v>
      </c>
      <c r="P1332" t="s">
        <v>49</v>
      </c>
      <c r="Q1332" t="s">
        <v>58</v>
      </c>
      <c r="R1332" s="6">
        <f>_xlfn.XLOOKUP(CleanedData[[#This Row],[Product]],'02_Lookup_Tables'!$A$2:$A$126,'02_Lookup_Tables'!$B$2:$B$126)</f>
        <v>228.08</v>
      </c>
      <c r="S1332" t="str">
        <f>VLOOKUP(CleanedData[[#This Row],[Product]],'02_Lookup_Tables'!$H$2:$I$126,2,FALSE)</f>
        <v>Apparel</v>
      </c>
      <c r="T1332" t="str">
        <f>VLOOKUP(CleanedData[[#This Row],[Province]],'02_Lookup_Tables'!$D$2:$E$10,2, FALSE)</f>
        <v>Northern Region</v>
      </c>
      <c r="U1332" t="str" cm="1">
        <f t="array" ref="U1332">_xlfn.IFS(CleanedData[[#This Row],[Purchase Amount]]&lt;500,"Low",
CleanedData[[#This Row],[Purchase Amount]]&lt;5000,"Medium",
TRUE,"High")</f>
        <v>Low</v>
      </c>
      <c r="V1332" t="str">
        <f>TEXT(CleanedData[[#This Row],[Date]],"mmmm")</f>
        <v>May</v>
      </c>
      <c r="W1332" t="str">
        <f>"Q"&amp;ROUNDUP(MONTH(CleanedData[[#This Row],[Date]])/3,0)</f>
        <v>Q2</v>
      </c>
      <c r="X1332" t="str">
        <f>IF(CleanedData[[#This Row],[Purchase Amount]]&gt;=5000,"Yes","No")</f>
        <v>No</v>
      </c>
      <c r="Y1332">
        <f>IF(CleanedData[[#This Row],[Recommend]]="Yes",1,0)</f>
        <v>1</v>
      </c>
      <c r="Z1332" s="6">
        <f>CleanedData[[#This Row],[Purchase Amount]]*0.15</f>
        <v>34.212000000000003</v>
      </c>
      <c r="AA1332" s="6">
        <f>CleanedData[[#This Row],[Purchase Amount]]*1.15</f>
        <v>262.29199999999997</v>
      </c>
    </row>
    <row r="1333" spans="1:27" x14ac:dyDescent="0.3">
      <c r="A1333">
        <v>1583</v>
      </c>
      <c r="B1333" t="s">
        <v>1558</v>
      </c>
      <c r="C1333" s="1">
        <v>45457</v>
      </c>
      <c r="D1333">
        <v>76</v>
      </c>
      <c r="E1333" t="s">
        <v>52</v>
      </c>
      <c r="F1333" t="s">
        <v>72</v>
      </c>
      <c r="G1333" t="s">
        <v>296</v>
      </c>
      <c r="H1333">
        <v>2</v>
      </c>
      <c r="I1333" t="s">
        <v>45</v>
      </c>
      <c r="J1333" t="s">
        <v>43</v>
      </c>
      <c r="K1333" t="s">
        <v>55</v>
      </c>
      <c r="L1333" t="s">
        <v>45</v>
      </c>
      <c r="M1333" t="s">
        <v>140</v>
      </c>
      <c r="N1333" t="s">
        <v>47</v>
      </c>
      <c r="O1333" t="s">
        <v>148</v>
      </c>
      <c r="P1333" t="s">
        <v>70</v>
      </c>
      <c r="Q1333" t="s">
        <v>97</v>
      </c>
      <c r="R1333" s="6">
        <f>_xlfn.XLOOKUP(CleanedData[[#This Row],[Product]],'02_Lookup_Tables'!$A$2:$A$126,'02_Lookup_Tables'!$B$2:$B$126)</f>
        <v>657.5</v>
      </c>
      <c r="S1333" t="str">
        <f>VLOOKUP(CleanedData[[#This Row],[Product]],'02_Lookup_Tables'!$H$2:$I$126,2,FALSE)</f>
        <v>Home Devices</v>
      </c>
      <c r="T1333" t="str">
        <f>VLOOKUP(CleanedData[[#This Row],[Province]],'02_Lookup_Tables'!$D$2:$E$10,2, FALSE)</f>
        <v>Central Region</v>
      </c>
      <c r="U1333" t="str" cm="1">
        <f t="array" ref="U1333">_xlfn.IFS(CleanedData[[#This Row],[Purchase Amount]]&lt;500,"Low",
CleanedData[[#This Row],[Purchase Amount]]&lt;5000,"Medium",
TRUE,"High")</f>
        <v>Medium</v>
      </c>
      <c r="V1333" t="str">
        <f>TEXT(CleanedData[[#This Row],[Date]],"mmmm")</f>
        <v>June</v>
      </c>
      <c r="W1333" t="str">
        <f>"Q"&amp;ROUNDUP(MONTH(CleanedData[[#This Row],[Date]])/3,0)</f>
        <v>Q2</v>
      </c>
      <c r="X1333" t="str">
        <f>IF(CleanedData[[#This Row],[Purchase Amount]]&gt;=5000,"Yes","No")</f>
        <v>No</v>
      </c>
      <c r="Y1333">
        <f>IF(CleanedData[[#This Row],[Recommend]]="Yes",1,0)</f>
        <v>1</v>
      </c>
      <c r="Z1333" s="6">
        <f>CleanedData[[#This Row],[Purchase Amount]]*0.15</f>
        <v>98.625</v>
      </c>
      <c r="AA1333" s="6">
        <f>CleanedData[[#This Row],[Purchase Amount]]*1.15</f>
        <v>756.12499999999989</v>
      </c>
    </row>
    <row r="1334" spans="1:27" x14ac:dyDescent="0.3">
      <c r="A1334">
        <v>1584</v>
      </c>
      <c r="B1334" t="s">
        <v>1559</v>
      </c>
      <c r="C1334" s="1">
        <v>45489</v>
      </c>
      <c r="D1334">
        <v>40</v>
      </c>
      <c r="E1334" t="s">
        <v>60</v>
      </c>
      <c r="F1334" t="s">
        <v>130</v>
      </c>
      <c r="G1334" t="s">
        <v>146</v>
      </c>
      <c r="H1334">
        <v>1</v>
      </c>
      <c r="I1334" t="s">
        <v>45</v>
      </c>
      <c r="J1334" t="s">
        <v>43</v>
      </c>
      <c r="K1334" t="s">
        <v>64</v>
      </c>
      <c r="L1334" t="s">
        <v>42</v>
      </c>
      <c r="M1334" t="s">
        <v>236</v>
      </c>
      <c r="N1334" t="s">
        <v>80</v>
      </c>
      <c r="O1334" t="s">
        <v>89</v>
      </c>
      <c r="P1334" t="s">
        <v>49</v>
      </c>
      <c r="Q1334" t="s">
        <v>81</v>
      </c>
      <c r="R1334" s="6">
        <f>_xlfn.XLOOKUP(CleanedData[[#This Row],[Product]],'02_Lookup_Tables'!$A$2:$A$126,'02_Lookup_Tables'!$B$2:$B$126)</f>
        <v>27815.439999999999</v>
      </c>
      <c r="S1334" t="str">
        <f>VLOOKUP(CleanedData[[#This Row],[Product]],'02_Lookup_Tables'!$H$2:$I$126,2,FALSE)</f>
        <v>Electronics</v>
      </c>
      <c r="T1334" t="str">
        <f>VLOOKUP(CleanedData[[#This Row],[Province]],'02_Lookup_Tables'!$D$2:$E$10,2, FALSE)</f>
        <v>Eastern Region</v>
      </c>
      <c r="U1334" t="str" cm="1">
        <f t="array" ref="U1334">_xlfn.IFS(CleanedData[[#This Row],[Purchase Amount]]&lt;500,"Low",
CleanedData[[#This Row],[Purchase Amount]]&lt;5000,"Medium",
TRUE,"High")</f>
        <v>High</v>
      </c>
      <c r="V1334" t="str">
        <f>TEXT(CleanedData[[#This Row],[Date]],"mmmm")</f>
        <v>July</v>
      </c>
      <c r="W1334" t="str">
        <f>"Q"&amp;ROUNDUP(MONTH(CleanedData[[#This Row],[Date]])/3,0)</f>
        <v>Q3</v>
      </c>
      <c r="X1334" t="str">
        <f>IF(CleanedData[[#This Row],[Purchase Amount]]&gt;=5000,"Yes","No")</f>
        <v>Yes</v>
      </c>
      <c r="Y1334">
        <f>IF(CleanedData[[#This Row],[Recommend]]="Yes",1,0)</f>
        <v>1</v>
      </c>
      <c r="Z1334" s="6">
        <f>CleanedData[[#This Row],[Purchase Amount]]*0.15</f>
        <v>4172.3159999999998</v>
      </c>
      <c r="AA1334" s="6">
        <f>CleanedData[[#This Row],[Purchase Amount]]*1.15</f>
        <v>31987.755999999998</v>
      </c>
    </row>
    <row r="1335" spans="1:27" x14ac:dyDescent="0.3">
      <c r="A1335">
        <v>1585</v>
      </c>
      <c r="B1335" t="s">
        <v>1560</v>
      </c>
      <c r="C1335" s="1">
        <v>45955</v>
      </c>
      <c r="D1335">
        <v>60</v>
      </c>
      <c r="E1335" t="s">
        <v>60</v>
      </c>
      <c r="F1335" t="s">
        <v>77</v>
      </c>
      <c r="G1335" t="s">
        <v>207</v>
      </c>
      <c r="H1335">
        <v>1</v>
      </c>
      <c r="I1335" t="s">
        <v>42</v>
      </c>
      <c r="J1335" t="s">
        <v>69</v>
      </c>
      <c r="K1335" t="s">
        <v>44</v>
      </c>
      <c r="L1335" t="s">
        <v>42</v>
      </c>
      <c r="M1335" t="s">
        <v>190</v>
      </c>
      <c r="N1335" t="s">
        <v>80</v>
      </c>
      <c r="O1335" t="s">
        <v>89</v>
      </c>
      <c r="P1335" t="s">
        <v>49</v>
      </c>
      <c r="Q1335" t="s">
        <v>50</v>
      </c>
      <c r="R1335" s="6">
        <f>_xlfn.XLOOKUP(CleanedData[[#This Row],[Product]],'02_Lookup_Tables'!$A$2:$A$126,'02_Lookup_Tables'!$B$2:$B$126)</f>
        <v>3755.73</v>
      </c>
      <c r="S1335" t="str">
        <f>VLOOKUP(CleanedData[[#This Row],[Product]],'02_Lookup_Tables'!$H$2:$I$126,2,FALSE)</f>
        <v>Sports &amp; Outdoors</v>
      </c>
      <c r="T1335" t="str">
        <f>VLOOKUP(CleanedData[[#This Row],[Province]],'02_Lookup_Tables'!$D$2:$E$10,2, FALSE)</f>
        <v>Central Region</v>
      </c>
      <c r="U1335" t="str" cm="1">
        <f t="array" ref="U1335">_xlfn.IFS(CleanedData[[#This Row],[Purchase Amount]]&lt;500,"Low",
CleanedData[[#This Row],[Purchase Amount]]&lt;5000,"Medium",
TRUE,"High")</f>
        <v>Medium</v>
      </c>
      <c r="V1335" t="str">
        <f>TEXT(CleanedData[[#This Row],[Date]],"mmmm")</f>
        <v>October</v>
      </c>
      <c r="W1335" t="str">
        <f>"Q"&amp;ROUNDUP(MONTH(CleanedData[[#This Row],[Date]])/3,0)</f>
        <v>Q4</v>
      </c>
      <c r="X1335" t="str">
        <f>IF(CleanedData[[#This Row],[Purchase Amount]]&gt;=5000,"Yes","No")</f>
        <v>No</v>
      </c>
      <c r="Y1335">
        <f>IF(CleanedData[[#This Row],[Recommend]]="Yes",1,0)</f>
        <v>0</v>
      </c>
      <c r="Z1335" s="6">
        <f>CleanedData[[#This Row],[Purchase Amount]]*0.15</f>
        <v>563.35950000000003</v>
      </c>
      <c r="AA1335" s="6">
        <f>CleanedData[[#This Row],[Purchase Amount]]*1.15</f>
        <v>4319.0895</v>
      </c>
    </row>
    <row r="1336" spans="1:27" x14ac:dyDescent="0.3">
      <c r="A1336">
        <v>1586</v>
      </c>
      <c r="B1336" t="s">
        <v>1561</v>
      </c>
      <c r="C1336" s="1">
        <v>45789</v>
      </c>
      <c r="D1336">
        <v>71</v>
      </c>
      <c r="E1336" t="s">
        <v>52</v>
      </c>
      <c r="F1336" t="s">
        <v>40</v>
      </c>
      <c r="G1336" t="s">
        <v>342</v>
      </c>
      <c r="H1336">
        <v>5</v>
      </c>
      <c r="I1336" t="s">
        <v>45</v>
      </c>
      <c r="J1336" t="s">
        <v>54</v>
      </c>
      <c r="K1336" t="s">
        <v>55</v>
      </c>
      <c r="L1336" t="s">
        <v>45</v>
      </c>
      <c r="M1336" t="s">
        <v>184</v>
      </c>
      <c r="N1336" t="s">
        <v>57</v>
      </c>
      <c r="O1336" t="s">
        <v>148</v>
      </c>
      <c r="P1336" t="s">
        <v>49</v>
      </c>
      <c r="Q1336" t="s">
        <v>97</v>
      </c>
      <c r="R1336" s="6">
        <f>_xlfn.XLOOKUP(CleanedData[[#This Row],[Product]],'02_Lookup_Tables'!$A$2:$A$126,'02_Lookup_Tables'!$B$2:$B$126)</f>
        <v>529.15</v>
      </c>
      <c r="S1336" t="str">
        <f>VLOOKUP(CleanedData[[#This Row],[Product]],'02_Lookup_Tables'!$H$2:$I$126,2,FALSE)</f>
        <v>Accessories</v>
      </c>
      <c r="T1336" t="str">
        <f>VLOOKUP(CleanedData[[#This Row],[Province]],'02_Lookup_Tables'!$D$2:$E$10,2, FALSE)</f>
        <v>Northern Region</v>
      </c>
      <c r="U1336" t="str" cm="1">
        <f t="array" ref="U1336">_xlfn.IFS(CleanedData[[#This Row],[Purchase Amount]]&lt;500,"Low",
CleanedData[[#This Row],[Purchase Amount]]&lt;5000,"Medium",
TRUE,"High")</f>
        <v>Medium</v>
      </c>
      <c r="V1336" t="str">
        <f>TEXT(CleanedData[[#This Row],[Date]],"mmmm")</f>
        <v>May</v>
      </c>
      <c r="W1336" t="str">
        <f>"Q"&amp;ROUNDUP(MONTH(CleanedData[[#This Row],[Date]])/3,0)</f>
        <v>Q2</v>
      </c>
      <c r="X1336" t="str">
        <f>IF(CleanedData[[#This Row],[Purchase Amount]]&gt;=5000,"Yes","No")</f>
        <v>No</v>
      </c>
      <c r="Y1336">
        <f>IF(CleanedData[[#This Row],[Recommend]]="Yes",1,0)</f>
        <v>1</v>
      </c>
      <c r="Z1336" s="6">
        <f>CleanedData[[#This Row],[Purchase Amount]]*0.15</f>
        <v>79.372499999999988</v>
      </c>
      <c r="AA1336" s="6">
        <f>CleanedData[[#This Row],[Purchase Amount]]*1.15</f>
        <v>608.52249999999992</v>
      </c>
    </row>
    <row r="1337" spans="1:27" x14ac:dyDescent="0.3">
      <c r="A1337">
        <v>1587</v>
      </c>
      <c r="B1337" t="s">
        <v>1562</v>
      </c>
      <c r="C1337" s="1">
        <v>45502</v>
      </c>
      <c r="D1337">
        <v>79</v>
      </c>
      <c r="E1337" t="s">
        <v>60</v>
      </c>
      <c r="F1337" t="s">
        <v>108</v>
      </c>
      <c r="G1337" t="s">
        <v>99</v>
      </c>
      <c r="H1337">
        <v>2</v>
      </c>
      <c r="I1337" t="s">
        <v>45</v>
      </c>
      <c r="J1337" t="s">
        <v>43</v>
      </c>
      <c r="K1337" t="s">
        <v>44</v>
      </c>
      <c r="L1337" t="s">
        <v>42</v>
      </c>
      <c r="M1337" t="s">
        <v>46</v>
      </c>
      <c r="N1337" t="s">
        <v>47</v>
      </c>
      <c r="O1337" t="s">
        <v>89</v>
      </c>
      <c r="P1337" t="s">
        <v>49</v>
      </c>
      <c r="Q1337" t="s">
        <v>97</v>
      </c>
      <c r="R1337" s="6">
        <f>_xlfn.XLOOKUP(CleanedData[[#This Row],[Product]],'02_Lookup_Tables'!$A$2:$A$126,'02_Lookup_Tables'!$B$2:$B$126)</f>
        <v>43.23</v>
      </c>
      <c r="S1337" t="str">
        <f>VLOOKUP(CleanedData[[#This Row],[Product]],'02_Lookup_Tables'!$H$2:$I$126,2,FALSE)</f>
        <v>Food</v>
      </c>
      <c r="T1337" t="str">
        <f>VLOOKUP(CleanedData[[#This Row],[Province]],'02_Lookup_Tables'!$D$2:$E$10,2, FALSE)</f>
        <v>Gauteng Region</v>
      </c>
      <c r="U1337" t="str" cm="1">
        <f t="array" ref="U1337">_xlfn.IFS(CleanedData[[#This Row],[Purchase Amount]]&lt;500,"Low",
CleanedData[[#This Row],[Purchase Amount]]&lt;5000,"Medium",
TRUE,"High")</f>
        <v>Low</v>
      </c>
      <c r="V1337" t="str">
        <f>TEXT(CleanedData[[#This Row],[Date]],"mmmm")</f>
        <v>July</v>
      </c>
      <c r="W1337" t="str">
        <f>"Q"&amp;ROUNDUP(MONTH(CleanedData[[#This Row],[Date]])/3,0)</f>
        <v>Q3</v>
      </c>
      <c r="X1337" t="str">
        <f>IF(CleanedData[[#This Row],[Purchase Amount]]&gt;=5000,"Yes","No")</f>
        <v>No</v>
      </c>
      <c r="Y1337">
        <f>IF(CleanedData[[#This Row],[Recommend]]="Yes",1,0)</f>
        <v>1</v>
      </c>
      <c r="Z1337" s="6">
        <f>CleanedData[[#This Row],[Purchase Amount]]*0.15</f>
        <v>6.4844999999999997</v>
      </c>
      <c r="AA1337" s="6">
        <f>CleanedData[[#This Row],[Purchase Amount]]*1.15</f>
        <v>49.714499999999994</v>
      </c>
    </row>
    <row r="1338" spans="1:27" x14ac:dyDescent="0.3">
      <c r="A1338">
        <v>1588</v>
      </c>
      <c r="B1338" t="s">
        <v>1563</v>
      </c>
      <c r="C1338" s="1">
        <v>45436</v>
      </c>
      <c r="D1338">
        <v>27</v>
      </c>
      <c r="E1338" t="s">
        <v>39</v>
      </c>
      <c r="F1338" t="s">
        <v>125</v>
      </c>
      <c r="G1338" t="s">
        <v>73</v>
      </c>
      <c r="H1338">
        <v>5</v>
      </c>
      <c r="I1338" t="s">
        <v>42</v>
      </c>
      <c r="J1338" t="s">
        <v>69</v>
      </c>
      <c r="K1338" t="s">
        <v>55</v>
      </c>
      <c r="L1338" t="s">
        <v>45</v>
      </c>
      <c r="M1338" t="s">
        <v>151</v>
      </c>
      <c r="N1338" t="s">
        <v>57</v>
      </c>
      <c r="O1338" t="s">
        <v>89</v>
      </c>
      <c r="P1338" t="s">
        <v>70</v>
      </c>
      <c r="Q1338" t="s">
        <v>58</v>
      </c>
      <c r="R1338" s="6">
        <f>_xlfn.XLOOKUP(CleanedData[[#This Row],[Product]],'02_Lookup_Tables'!$A$2:$A$126,'02_Lookup_Tables'!$B$2:$B$126)</f>
        <v>84.23</v>
      </c>
      <c r="S1338" t="str">
        <f>VLOOKUP(CleanedData[[#This Row],[Product]],'02_Lookup_Tables'!$H$2:$I$126,2,FALSE)</f>
        <v>Food</v>
      </c>
      <c r="T1338" t="str">
        <f>VLOOKUP(CleanedData[[#This Row],[Province]],'02_Lookup_Tables'!$D$2:$E$10,2, FALSE)</f>
        <v>Western Region</v>
      </c>
      <c r="U1338" t="str" cm="1">
        <f t="array" ref="U1338">_xlfn.IFS(CleanedData[[#This Row],[Purchase Amount]]&lt;500,"Low",
CleanedData[[#This Row],[Purchase Amount]]&lt;5000,"Medium",
TRUE,"High")</f>
        <v>Low</v>
      </c>
      <c r="V1338" t="str">
        <f>TEXT(CleanedData[[#This Row],[Date]],"mmmm")</f>
        <v>May</v>
      </c>
      <c r="W1338" t="str">
        <f>"Q"&amp;ROUNDUP(MONTH(CleanedData[[#This Row],[Date]])/3,0)</f>
        <v>Q2</v>
      </c>
      <c r="X1338" t="str">
        <f>IF(CleanedData[[#This Row],[Purchase Amount]]&gt;=5000,"Yes","No")</f>
        <v>No</v>
      </c>
      <c r="Y1338">
        <f>IF(CleanedData[[#This Row],[Recommend]]="Yes",1,0)</f>
        <v>0</v>
      </c>
      <c r="Z1338" s="6">
        <f>CleanedData[[#This Row],[Purchase Amount]]*0.15</f>
        <v>12.634500000000001</v>
      </c>
      <c r="AA1338" s="6">
        <f>CleanedData[[#This Row],[Purchase Amount]]*1.15</f>
        <v>96.864499999999992</v>
      </c>
    </row>
    <row r="1339" spans="1:27" x14ac:dyDescent="0.3">
      <c r="A1339">
        <v>1589</v>
      </c>
      <c r="B1339" t="s">
        <v>1564</v>
      </c>
      <c r="C1339" s="1">
        <v>46004</v>
      </c>
      <c r="D1339">
        <v>62</v>
      </c>
      <c r="E1339" t="s">
        <v>60</v>
      </c>
      <c r="F1339" t="s">
        <v>83</v>
      </c>
      <c r="G1339" t="s">
        <v>519</v>
      </c>
      <c r="H1339">
        <v>3</v>
      </c>
      <c r="I1339" t="s">
        <v>45</v>
      </c>
      <c r="J1339" t="s">
        <v>74</v>
      </c>
      <c r="K1339" t="s">
        <v>64</v>
      </c>
      <c r="L1339" t="s">
        <v>45</v>
      </c>
      <c r="M1339" t="s">
        <v>196</v>
      </c>
      <c r="N1339" t="s">
        <v>48</v>
      </c>
      <c r="O1339" t="s">
        <v>89</v>
      </c>
      <c r="P1339" t="s">
        <v>49</v>
      </c>
      <c r="Q1339" t="s">
        <v>50</v>
      </c>
      <c r="R1339" s="6">
        <f>_xlfn.XLOOKUP(CleanedData[[#This Row],[Product]],'02_Lookup_Tables'!$A$2:$A$126,'02_Lookup_Tables'!$B$2:$B$126)</f>
        <v>338.79</v>
      </c>
      <c r="S1339" t="str">
        <f>VLOOKUP(CleanedData[[#This Row],[Product]],'02_Lookup_Tables'!$H$2:$I$126,2,FALSE)</f>
        <v>Accessories</v>
      </c>
      <c r="T1339" t="str">
        <f>VLOOKUP(CleanedData[[#This Row],[Province]],'02_Lookup_Tables'!$D$2:$E$10,2, FALSE)</f>
        <v>Western Region</v>
      </c>
      <c r="U1339" t="str" cm="1">
        <f t="array" ref="U1339">_xlfn.IFS(CleanedData[[#This Row],[Purchase Amount]]&lt;500,"Low",
CleanedData[[#This Row],[Purchase Amount]]&lt;5000,"Medium",
TRUE,"High")</f>
        <v>Low</v>
      </c>
      <c r="V1339" t="str">
        <f>TEXT(CleanedData[[#This Row],[Date]],"mmmm")</f>
        <v>December</v>
      </c>
      <c r="W1339" t="str">
        <f>"Q"&amp;ROUNDUP(MONTH(CleanedData[[#This Row],[Date]])/3,0)</f>
        <v>Q4</v>
      </c>
      <c r="X1339" t="str">
        <f>IF(CleanedData[[#This Row],[Purchase Amount]]&gt;=5000,"Yes","No")</f>
        <v>No</v>
      </c>
      <c r="Y1339">
        <f>IF(CleanedData[[#This Row],[Recommend]]="Yes",1,0)</f>
        <v>1</v>
      </c>
      <c r="Z1339" s="6">
        <f>CleanedData[[#This Row],[Purchase Amount]]*0.15</f>
        <v>50.8185</v>
      </c>
      <c r="AA1339" s="6">
        <f>CleanedData[[#This Row],[Purchase Amount]]*1.15</f>
        <v>389.60849999999999</v>
      </c>
    </row>
    <row r="1340" spans="1:27" x14ac:dyDescent="0.3">
      <c r="A1340">
        <v>1590</v>
      </c>
      <c r="B1340" t="s">
        <v>1565</v>
      </c>
      <c r="C1340" s="1">
        <v>45998</v>
      </c>
      <c r="D1340">
        <v>30</v>
      </c>
      <c r="E1340" t="s">
        <v>60</v>
      </c>
      <c r="F1340" t="s">
        <v>108</v>
      </c>
      <c r="G1340" t="s">
        <v>359</v>
      </c>
      <c r="H1340">
        <v>5</v>
      </c>
      <c r="I1340" t="s">
        <v>42</v>
      </c>
      <c r="J1340" t="s">
        <v>54</v>
      </c>
      <c r="K1340" t="s">
        <v>44</v>
      </c>
      <c r="L1340" t="s">
        <v>42</v>
      </c>
      <c r="M1340" t="s">
        <v>88</v>
      </c>
      <c r="N1340" t="s">
        <v>57</v>
      </c>
      <c r="O1340" t="s">
        <v>89</v>
      </c>
      <c r="P1340" t="s">
        <v>70</v>
      </c>
      <c r="Q1340" t="s">
        <v>58</v>
      </c>
      <c r="R1340" s="6">
        <f>_xlfn.XLOOKUP(CleanedData[[#This Row],[Product]],'02_Lookup_Tables'!$A$2:$A$126,'02_Lookup_Tables'!$B$2:$B$126)</f>
        <v>34.200000000000003</v>
      </c>
      <c r="S1340" t="str">
        <f>VLOOKUP(CleanedData[[#This Row],[Product]],'02_Lookup_Tables'!$H$2:$I$126,2,FALSE)</f>
        <v>Food</v>
      </c>
      <c r="T1340" t="str">
        <f>VLOOKUP(CleanedData[[#This Row],[Province]],'02_Lookup_Tables'!$D$2:$E$10,2, FALSE)</f>
        <v>Gauteng Region</v>
      </c>
      <c r="U1340" t="str" cm="1">
        <f t="array" ref="U1340">_xlfn.IFS(CleanedData[[#This Row],[Purchase Amount]]&lt;500,"Low",
CleanedData[[#This Row],[Purchase Amount]]&lt;5000,"Medium",
TRUE,"High")</f>
        <v>Low</v>
      </c>
      <c r="V1340" t="str">
        <f>TEXT(CleanedData[[#This Row],[Date]],"mmmm")</f>
        <v>December</v>
      </c>
      <c r="W1340" t="str">
        <f>"Q"&amp;ROUNDUP(MONTH(CleanedData[[#This Row],[Date]])/3,0)</f>
        <v>Q4</v>
      </c>
      <c r="X1340" t="str">
        <f>IF(CleanedData[[#This Row],[Purchase Amount]]&gt;=5000,"Yes","No")</f>
        <v>No</v>
      </c>
      <c r="Y1340">
        <f>IF(CleanedData[[#This Row],[Recommend]]="Yes",1,0)</f>
        <v>0</v>
      </c>
      <c r="Z1340" s="6">
        <f>CleanedData[[#This Row],[Purchase Amount]]*0.15</f>
        <v>5.13</v>
      </c>
      <c r="AA1340" s="6">
        <f>CleanedData[[#This Row],[Purchase Amount]]*1.15</f>
        <v>39.33</v>
      </c>
    </row>
    <row r="1341" spans="1:27" x14ac:dyDescent="0.3">
      <c r="A1341">
        <v>1591</v>
      </c>
      <c r="B1341" t="s">
        <v>1566</v>
      </c>
      <c r="C1341" s="1">
        <v>45311</v>
      </c>
      <c r="D1341">
        <v>60</v>
      </c>
      <c r="E1341" t="s">
        <v>60</v>
      </c>
      <c r="F1341" t="s">
        <v>125</v>
      </c>
      <c r="G1341" t="s">
        <v>282</v>
      </c>
      <c r="H1341">
        <v>5</v>
      </c>
      <c r="I1341" t="s">
        <v>42</v>
      </c>
      <c r="J1341" t="s">
        <v>63</v>
      </c>
      <c r="K1341" t="s">
        <v>64</v>
      </c>
      <c r="L1341" t="s">
        <v>45</v>
      </c>
      <c r="M1341" t="s">
        <v>231</v>
      </c>
      <c r="N1341" t="s">
        <v>57</v>
      </c>
      <c r="O1341" t="s">
        <v>89</v>
      </c>
      <c r="P1341" t="s">
        <v>70</v>
      </c>
      <c r="Q1341" t="s">
        <v>50</v>
      </c>
      <c r="R1341" s="6">
        <f>_xlfn.XLOOKUP(CleanedData[[#This Row],[Product]],'02_Lookup_Tables'!$A$2:$A$126,'02_Lookup_Tables'!$B$2:$B$126)</f>
        <v>1859.13</v>
      </c>
      <c r="S1341" t="str">
        <f>VLOOKUP(CleanedData[[#This Row],[Product]],'02_Lookup_Tables'!$H$2:$I$126,2,FALSE)</f>
        <v>Home Devices</v>
      </c>
      <c r="T1341" t="str">
        <f>VLOOKUP(CleanedData[[#This Row],[Province]],'02_Lookup_Tables'!$D$2:$E$10,2, FALSE)</f>
        <v>Western Region</v>
      </c>
      <c r="U1341" t="str" cm="1">
        <f t="array" ref="U1341">_xlfn.IFS(CleanedData[[#This Row],[Purchase Amount]]&lt;500,"Low",
CleanedData[[#This Row],[Purchase Amount]]&lt;5000,"Medium",
TRUE,"High")</f>
        <v>Medium</v>
      </c>
      <c r="V1341" t="str">
        <f>TEXT(CleanedData[[#This Row],[Date]],"mmmm")</f>
        <v>January</v>
      </c>
      <c r="W1341" t="str">
        <f>"Q"&amp;ROUNDUP(MONTH(CleanedData[[#This Row],[Date]])/3,0)</f>
        <v>Q1</v>
      </c>
      <c r="X1341" t="str">
        <f>IF(CleanedData[[#This Row],[Purchase Amount]]&gt;=5000,"Yes","No")</f>
        <v>No</v>
      </c>
      <c r="Y1341">
        <f>IF(CleanedData[[#This Row],[Recommend]]="Yes",1,0)</f>
        <v>0</v>
      </c>
      <c r="Z1341" s="6">
        <f>CleanedData[[#This Row],[Purchase Amount]]*0.15</f>
        <v>278.86950000000002</v>
      </c>
      <c r="AA1341" s="6">
        <f>CleanedData[[#This Row],[Purchase Amount]]*1.15</f>
        <v>2137.9994999999999</v>
      </c>
    </row>
    <row r="1342" spans="1:27" x14ac:dyDescent="0.3">
      <c r="A1342">
        <v>1593</v>
      </c>
      <c r="B1342" t="s">
        <v>1567</v>
      </c>
      <c r="C1342" s="1">
        <v>45928</v>
      </c>
      <c r="D1342">
        <v>75</v>
      </c>
      <c r="E1342" t="s">
        <v>39</v>
      </c>
      <c r="F1342" t="s">
        <v>125</v>
      </c>
      <c r="G1342" t="s">
        <v>230</v>
      </c>
      <c r="H1342">
        <v>1</v>
      </c>
      <c r="I1342" t="s">
        <v>42</v>
      </c>
      <c r="J1342" t="s">
        <v>43</v>
      </c>
      <c r="K1342" t="s">
        <v>55</v>
      </c>
      <c r="L1342" t="s">
        <v>42</v>
      </c>
      <c r="M1342" t="s">
        <v>46</v>
      </c>
      <c r="N1342" t="s">
        <v>80</v>
      </c>
      <c r="O1342" t="s">
        <v>89</v>
      </c>
      <c r="P1342" t="s">
        <v>49</v>
      </c>
      <c r="Q1342" t="s">
        <v>97</v>
      </c>
      <c r="R1342" s="6">
        <f>_xlfn.XLOOKUP(CleanedData[[#This Row],[Product]],'02_Lookup_Tables'!$A$2:$A$126,'02_Lookup_Tables'!$B$2:$B$126)</f>
        <v>1940.64</v>
      </c>
      <c r="S1342" t="str">
        <f>VLOOKUP(CleanedData[[#This Row],[Product]],'02_Lookup_Tables'!$H$2:$I$126,2,FALSE)</f>
        <v>Toys &amp; Games</v>
      </c>
      <c r="T1342" t="str">
        <f>VLOOKUP(CleanedData[[#This Row],[Province]],'02_Lookup_Tables'!$D$2:$E$10,2, FALSE)</f>
        <v>Western Region</v>
      </c>
      <c r="U1342" t="str" cm="1">
        <f t="array" ref="U1342">_xlfn.IFS(CleanedData[[#This Row],[Purchase Amount]]&lt;500,"Low",
CleanedData[[#This Row],[Purchase Amount]]&lt;5000,"Medium",
TRUE,"High")</f>
        <v>Medium</v>
      </c>
      <c r="V1342" t="str">
        <f>TEXT(CleanedData[[#This Row],[Date]],"mmmm")</f>
        <v>September</v>
      </c>
      <c r="W1342" t="str">
        <f>"Q"&amp;ROUNDUP(MONTH(CleanedData[[#This Row],[Date]])/3,0)</f>
        <v>Q3</v>
      </c>
      <c r="X1342" t="str">
        <f>IF(CleanedData[[#This Row],[Purchase Amount]]&gt;=5000,"Yes","No")</f>
        <v>No</v>
      </c>
      <c r="Y1342">
        <f>IF(CleanedData[[#This Row],[Recommend]]="Yes",1,0)</f>
        <v>0</v>
      </c>
      <c r="Z1342" s="6">
        <f>CleanedData[[#This Row],[Purchase Amount]]*0.15</f>
        <v>291.096</v>
      </c>
      <c r="AA1342" s="6">
        <f>CleanedData[[#This Row],[Purchase Amount]]*1.15</f>
        <v>2231.7359999999999</v>
      </c>
    </row>
    <row r="1343" spans="1:27" x14ac:dyDescent="0.3">
      <c r="A1343">
        <v>1594</v>
      </c>
      <c r="B1343" t="s">
        <v>1568</v>
      </c>
      <c r="C1343" s="1">
        <v>45630</v>
      </c>
      <c r="D1343">
        <v>23</v>
      </c>
      <c r="E1343" t="s">
        <v>60</v>
      </c>
      <c r="F1343" t="s">
        <v>125</v>
      </c>
      <c r="G1343" t="s">
        <v>563</v>
      </c>
      <c r="H1343">
        <v>1</v>
      </c>
      <c r="I1343" t="s">
        <v>42</v>
      </c>
      <c r="J1343" t="s">
        <v>74</v>
      </c>
      <c r="K1343" t="s">
        <v>55</v>
      </c>
      <c r="L1343" t="s">
        <v>42</v>
      </c>
      <c r="M1343" t="s">
        <v>123</v>
      </c>
      <c r="N1343" t="s">
        <v>80</v>
      </c>
      <c r="O1343" t="s">
        <v>89</v>
      </c>
      <c r="P1343" t="s">
        <v>49</v>
      </c>
      <c r="Q1343" t="s">
        <v>66</v>
      </c>
      <c r="R1343" s="6">
        <f>_xlfn.XLOOKUP(CleanedData[[#This Row],[Product]],'02_Lookup_Tables'!$A$2:$A$126,'02_Lookup_Tables'!$B$2:$B$126)</f>
        <v>11052.57</v>
      </c>
      <c r="S1343" t="str">
        <f>VLOOKUP(CleanedData[[#This Row],[Product]],'02_Lookup_Tables'!$H$2:$I$126,2,FALSE)</f>
        <v>Electronics</v>
      </c>
      <c r="T1343" t="str">
        <f>VLOOKUP(CleanedData[[#This Row],[Province]],'02_Lookup_Tables'!$D$2:$E$10,2, FALSE)</f>
        <v>Western Region</v>
      </c>
      <c r="U1343" t="str" cm="1">
        <f t="array" ref="U1343">_xlfn.IFS(CleanedData[[#This Row],[Purchase Amount]]&lt;500,"Low",
CleanedData[[#This Row],[Purchase Amount]]&lt;5000,"Medium",
TRUE,"High")</f>
        <v>High</v>
      </c>
      <c r="V1343" t="str">
        <f>TEXT(CleanedData[[#This Row],[Date]],"mmmm")</f>
        <v>December</v>
      </c>
      <c r="W1343" t="str">
        <f>"Q"&amp;ROUNDUP(MONTH(CleanedData[[#This Row],[Date]])/3,0)</f>
        <v>Q4</v>
      </c>
      <c r="X1343" t="str">
        <f>IF(CleanedData[[#This Row],[Purchase Amount]]&gt;=5000,"Yes","No")</f>
        <v>Yes</v>
      </c>
      <c r="Y1343">
        <f>IF(CleanedData[[#This Row],[Recommend]]="Yes",1,0)</f>
        <v>0</v>
      </c>
      <c r="Z1343" s="6">
        <f>CleanedData[[#This Row],[Purchase Amount]]*0.15</f>
        <v>1657.8854999999999</v>
      </c>
      <c r="AA1343" s="6">
        <f>CleanedData[[#This Row],[Purchase Amount]]*1.15</f>
        <v>12710.455499999998</v>
      </c>
    </row>
    <row r="1344" spans="1:27" x14ac:dyDescent="0.3">
      <c r="A1344">
        <v>1595</v>
      </c>
      <c r="B1344" t="s">
        <v>1569</v>
      </c>
      <c r="C1344" s="1">
        <v>45950</v>
      </c>
      <c r="E1344" t="s">
        <v>60</v>
      </c>
      <c r="F1344" t="s">
        <v>83</v>
      </c>
      <c r="G1344" t="s">
        <v>91</v>
      </c>
      <c r="H1344">
        <v>1</v>
      </c>
      <c r="I1344" t="s">
        <v>42</v>
      </c>
      <c r="J1344" t="s">
        <v>69</v>
      </c>
      <c r="K1344" t="s">
        <v>44</v>
      </c>
      <c r="L1344" t="s">
        <v>45</v>
      </c>
      <c r="M1344" t="s">
        <v>208</v>
      </c>
      <c r="N1344" t="s">
        <v>80</v>
      </c>
      <c r="O1344" t="s">
        <v>89</v>
      </c>
      <c r="P1344" t="s">
        <v>49</v>
      </c>
      <c r="Q1344" t="s">
        <v>166</v>
      </c>
      <c r="R1344" s="6">
        <f>_xlfn.XLOOKUP(CleanedData[[#This Row],[Product]],'02_Lookup_Tables'!$A$2:$A$126,'02_Lookup_Tables'!$B$2:$B$126)</f>
        <v>1370.56</v>
      </c>
      <c r="S1344" t="str">
        <f>VLOOKUP(CleanedData[[#This Row],[Product]],'02_Lookup_Tables'!$H$2:$I$126,2,FALSE)</f>
        <v>Electronics</v>
      </c>
      <c r="T1344" t="str">
        <f>VLOOKUP(CleanedData[[#This Row],[Province]],'02_Lookup_Tables'!$D$2:$E$10,2, FALSE)</f>
        <v>Western Region</v>
      </c>
      <c r="U1344" t="str" cm="1">
        <f t="array" ref="U1344">_xlfn.IFS(CleanedData[[#This Row],[Purchase Amount]]&lt;500,"Low",
CleanedData[[#This Row],[Purchase Amount]]&lt;5000,"Medium",
TRUE,"High")</f>
        <v>Medium</v>
      </c>
      <c r="V1344" t="str">
        <f>TEXT(CleanedData[[#This Row],[Date]],"mmmm")</f>
        <v>October</v>
      </c>
      <c r="W1344" t="str">
        <f>"Q"&amp;ROUNDUP(MONTH(CleanedData[[#This Row],[Date]])/3,0)</f>
        <v>Q4</v>
      </c>
      <c r="X1344" t="str">
        <f>IF(CleanedData[[#This Row],[Purchase Amount]]&gt;=5000,"Yes","No")</f>
        <v>No</v>
      </c>
      <c r="Y1344">
        <f>IF(CleanedData[[#This Row],[Recommend]]="Yes",1,0)</f>
        <v>0</v>
      </c>
      <c r="Z1344" s="6">
        <f>CleanedData[[#This Row],[Purchase Amount]]*0.15</f>
        <v>205.58399999999997</v>
      </c>
      <c r="AA1344" s="6">
        <f>CleanedData[[#This Row],[Purchase Amount]]*1.15</f>
        <v>1576.1439999999998</v>
      </c>
    </row>
    <row r="1345" spans="1:27" x14ac:dyDescent="0.3">
      <c r="A1345">
        <v>1597</v>
      </c>
      <c r="B1345" t="s">
        <v>1570</v>
      </c>
      <c r="C1345" s="1">
        <v>45304</v>
      </c>
      <c r="D1345">
        <v>20</v>
      </c>
      <c r="E1345" t="s">
        <v>39</v>
      </c>
      <c r="F1345" t="s">
        <v>83</v>
      </c>
      <c r="G1345" t="s">
        <v>128</v>
      </c>
      <c r="H1345">
        <v>1</v>
      </c>
      <c r="I1345" t="s">
        <v>42</v>
      </c>
      <c r="J1345" t="s">
        <v>54</v>
      </c>
      <c r="K1345" t="s">
        <v>44</v>
      </c>
      <c r="L1345" t="s">
        <v>45</v>
      </c>
      <c r="N1345" t="s">
        <v>80</v>
      </c>
      <c r="O1345" t="s">
        <v>134</v>
      </c>
      <c r="P1345" t="s">
        <v>8646</v>
      </c>
      <c r="Q1345" t="s">
        <v>66</v>
      </c>
      <c r="R1345" s="6">
        <f>_xlfn.XLOOKUP(CleanedData[[#This Row],[Product]],'02_Lookup_Tables'!$A$2:$A$126,'02_Lookup_Tables'!$B$2:$B$126)</f>
        <v>3747.26</v>
      </c>
      <c r="S1345" t="str">
        <f>VLOOKUP(CleanedData[[#This Row],[Product]],'02_Lookup_Tables'!$H$2:$I$126,2,FALSE)</f>
        <v>Apparel</v>
      </c>
      <c r="T1345" t="str">
        <f>VLOOKUP(CleanedData[[#This Row],[Province]],'02_Lookup_Tables'!$D$2:$E$10,2, FALSE)</f>
        <v>Western Region</v>
      </c>
      <c r="U1345" t="str" cm="1">
        <f t="array" ref="U1345">_xlfn.IFS(CleanedData[[#This Row],[Purchase Amount]]&lt;500,"Low",
CleanedData[[#This Row],[Purchase Amount]]&lt;5000,"Medium",
TRUE,"High")</f>
        <v>Medium</v>
      </c>
      <c r="V1345" t="str">
        <f>TEXT(CleanedData[[#This Row],[Date]],"mmmm")</f>
        <v>January</v>
      </c>
      <c r="W1345" t="str">
        <f>"Q"&amp;ROUNDUP(MONTH(CleanedData[[#This Row],[Date]])/3,0)</f>
        <v>Q1</v>
      </c>
      <c r="X1345" t="str">
        <f>IF(CleanedData[[#This Row],[Purchase Amount]]&gt;=5000,"Yes","No")</f>
        <v>No</v>
      </c>
      <c r="Y1345">
        <f>IF(CleanedData[[#This Row],[Recommend]]="Yes",1,0)</f>
        <v>0</v>
      </c>
      <c r="Z1345" s="6">
        <f>CleanedData[[#This Row],[Purchase Amount]]*0.15</f>
        <v>562.08900000000006</v>
      </c>
      <c r="AA1345" s="6">
        <f>CleanedData[[#This Row],[Purchase Amount]]*1.15</f>
        <v>4309.3490000000002</v>
      </c>
    </row>
    <row r="1346" spans="1:27" x14ac:dyDescent="0.3">
      <c r="A1346">
        <v>1598</v>
      </c>
      <c r="B1346" t="s">
        <v>1571</v>
      </c>
      <c r="C1346" s="1">
        <v>45465</v>
      </c>
      <c r="D1346">
        <v>41</v>
      </c>
      <c r="E1346" t="s">
        <v>39</v>
      </c>
      <c r="F1346" t="s">
        <v>83</v>
      </c>
      <c r="G1346" t="s">
        <v>171</v>
      </c>
      <c r="H1346">
        <v>3</v>
      </c>
      <c r="I1346" t="s">
        <v>42</v>
      </c>
      <c r="J1346" t="s">
        <v>74</v>
      </c>
      <c r="K1346" t="s">
        <v>55</v>
      </c>
      <c r="L1346" t="s">
        <v>45</v>
      </c>
      <c r="M1346" t="s">
        <v>175</v>
      </c>
      <c r="N1346" t="s">
        <v>48</v>
      </c>
      <c r="O1346" t="s">
        <v>89</v>
      </c>
      <c r="P1346" t="s">
        <v>49</v>
      </c>
      <c r="Q1346" t="s">
        <v>81</v>
      </c>
      <c r="R1346" s="6">
        <f>_xlfn.XLOOKUP(CleanedData[[#This Row],[Product]],'02_Lookup_Tables'!$A$2:$A$126,'02_Lookup_Tables'!$B$2:$B$126)</f>
        <v>6710.27</v>
      </c>
      <c r="S1346" t="str">
        <f>VLOOKUP(CleanedData[[#This Row],[Product]],'02_Lookup_Tables'!$H$2:$I$126,2,FALSE)</f>
        <v>Home Devices</v>
      </c>
      <c r="T1346" t="str">
        <f>VLOOKUP(CleanedData[[#This Row],[Province]],'02_Lookup_Tables'!$D$2:$E$10,2, FALSE)</f>
        <v>Western Region</v>
      </c>
      <c r="U1346" t="str" cm="1">
        <f t="array" ref="U1346">_xlfn.IFS(CleanedData[[#This Row],[Purchase Amount]]&lt;500,"Low",
CleanedData[[#This Row],[Purchase Amount]]&lt;5000,"Medium",
TRUE,"High")</f>
        <v>High</v>
      </c>
      <c r="V1346" t="str">
        <f>TEXT(CleanedData[[#This Row],[Date]],"mmmm")</f>
        <v>June</v>
      </c>
      <c r="W1346" t="str">
        <f>"Q"&amp;ROUNDUP(MONTH(CleanedData[[#This Row],[Date]])/3,0)</f>
        <v>Q2</v>
      </c>
      <c r="X1346" t="str">
        <f>IF(CleanedData[[#This Row],[Purchase Amount]]&gt;=5000,"Yes","No")</f>
        <v>Yes</v>
      </c>
      <c r="Y1346">
        <f>IF(CleanedData[[#This Row],[Recommend]]="Yes",1,0)</f>
        <v>0</v>
      </c>
      <c r="Z1346" s="6">
        <f>CleanedData[[#This Row],[Purchase Amount]]*0.15</f>
        <v>1006.5405000000001</v>
      </c>
      <c r="AA1346" s="6">
        <f>CleanedData[[#This Row],[Purchase Amount]]*1.15</f>
        <v>7716.8104999999996</v>
      </c>
    </row>
    <row r="1347" spans="1:27" x14ac:dyDescent="0.3">
      <c r="A1347">
        <v>1599</v>
      </c>
      <c r="B1347" t="s">
        <v>1572</v>
      </c>
      <c r="C1347" s="1">
        <v>45966</v>
      </c>
      <c r="D1347">
        <v>52</v>
      </c>
      <c r="E1347" t="s">
        <v>60</v>
      </c>
      <c r="F1347" t="s">
        <v>130</v>
      </c>
      <c r="G1347" t="s">
        <v>192</v>
      </c>
      <c r="H1347">
        <v>2</v>
      </c>
      <c r="I1347" t="s">
        <v>45</v>
      </c>
      <c r="J1347" t="s">
        <v>63</v>
      </c>
      <c r="K1347" t="s">
        <v>64</v>
      </c>
      <c r="L1347" t="s">
        <v>45</v>
      </c>
      <c r="M1347" t="s">
        <v>175</v>
      </c>
      <c r="N1347" t="s">
        <v>47</v>
      </c>
      <c r="O1347" t="s">
        <v>89</v>
      </c>
      <c r="P1347" t="s">
        <v>49</v>
      </c>
      <c r="Q1347" t="s">
        <v>93</v>
      </c>
      <c r="R1347" s="6">
        <f>_xlfn.XLOOKUP(CleanedData[[#This Row],[Product]],'02_Lookup_Tables'!$A$2:$A$126,'02_Lookup_Tables'!$B$2:$B$126)</f>
        <v>13261</v>
      </c>
      <c r="S1347" t="str">
        <f>VLOOKUP(CleanedData[[#This Row],[Product]],'02_Lookup_Tables'!$H$2:$I$126,2,FALSE)</f>
        <v>Electronics</v>
      </c>
      <c r="T1347" t="str">
        <f>VLOOKUP(CleanedData[[#This Row],[Province]],'02_Lookup_Tables'!$D$2:$E$10,2, FALSE)</f>
        <v>Eastern Region</v>
      </c>
      <c r="U1347" t="str" cm="1">
        <f t="array" ref="U1347">_xlfn.IFS(CleanedData[[#This Row],[Purchase Amount]]&lt;500,"Low",
CleanedData[[#This Row],[Purchase Amount]]&lt;5000,"Medium",
TRUE,"High")</f>
        <v>High</v>
      </c>
      <c r="V1347" t="str">
        <f>TEXT(CleanedData[[#This Row],[Date]],"mmmm")</f>
        <v>November</v>
      </c>
      <c r="W1347" t="str">
        <f>"Q"&amp;ROUNDUP(MONTH(CleanedData[[#This Row],[Date]])/3,0)</f>
        <v>Q4</v>
      </c>
      <c r="X1347" t="str">
        <f>IF(CleanedData[[#This Row],[Purchase Amount]]&gt;=5000,"Yes","No")</f>
        <v>Yes</v>
      </c>
      <c r="Y1347">
        <f>IF(CleanedData[[#This Row],[Recommend]]="Yes",1,0)</f>
        <v>1</v>
      </c>
      <c r="Z1347" s="6">
        <f>CleanedData[[#This Row],[Purchase Amount]]*0.15</f>
        <v>1989.1499999999999</v>
      </c>
      <c r="AA1347" s="6">
        <f>CleanedData[[#This Row],[Purchase Amount]]*1.15</f>
        <v>15250.15</v>
      </c>
    </row>
    <row r="1348" spans="1:27" x14ac:dyDescent="0.3">
      <c r="A1348">
        <v>1600</v>
      </c>
      <c r="B1348" t="s">
        <v>1573</v>
      </c>
      <c r="C1348" s="1">
        <v>45765</v>
      </c>
      <c r="D1348">
        <v>53</v>
      </c>
      <c r="E1348" t="s">
        <v>60</v>
      </c>
      <c r="F1348" t="s">
        <v>130</v>
      </c>
      <c r="G1348" t="s">
        <v>73</v>
      </c>
      <c r="H1348">
        <v>5</v>
      </c>
      <c r="I1348" t="s">
        <v>45</v>
      </c>
      <c r="J1348" t="s">
        <v>43</v>
      </c>
      <c r="K1348" t="s">
        <v>44</v>
      </c>
      <c r="L1348" t="s">
        <v>45</v>
      </c>
      <c r="M1348" t="s">
        <v>75</v>
      </c>
      <c r="N1348" t="s">
        <v>57</v>
      </c>
      <c r="O1348" t="s">
        <v>89</v>
      </c>
      <c r="P1348" t="s">
        <v>70</v>
      </c>
      <c r="Q1348" t="s">
        <v>93</v>
      </c>
      <c r="R1348" s="6">
        <f>_xlfn.XLOOKUP(CleanedData[[#This Row],[Product]],'02_Lookup_Tables'!$A$2:$A$126,'02_Lookup_Tables'!$B$2:$B$126)</f>
        <v>84.23</v>
      </c>
      <c r="S1348" t="str">
        <f>VLOOKUP(CleanedData[[#This Row],[Product]],'02_Lookup_Tables'!$H$2:$I$126,2,FALSE)</f>
        <v>Food</v>
      </c>
      <c r="T1348" t="str">
        <f>VLOOKUP(CleanedData[[#This Row],[Province]],'02_Lookup_Tables'!$D$2:$E$10,2, FALSE)</f>
        <v>Eastern Region</v>
      </c>
      <c r="U1348" t="str" cm="1">
        <f t="array" ref="U1348">_xlfn.IFS(CleanedData[[#This Row],[Purchase Amount]]&lt;500,"Low",
CleanedData[[#This Row],[Purchase Amount]]&lt;5000,"Medium",
TRUE,"High")</f>
        <v>Low</v>
      </c>
      <c r="V1348" t="str">
        <f>TEXT(CleanedData[[#This Row],[Date]],"mmmm")</f>
        <v>April</v>
      </c>
      <c r="W1348" t="str">
        <f>"Q"&amp;ROUNDUP(MONTH(CleanedData[[#This Row],[Date]])/3,0)</f>
        <v>Q2</v>
      </c>
      <c r="X1348" t="str">
        <f>IF(CleanedData[[#This Row],[Purchase Amount]]&gt;=5000,"Yes","No")</f>
        <v>No</v>
      </c>
      <c r="Y1348">
        <f>IF(CleanedData[[#This Row],[Recommend]]="Yes",1,0)</f>
        <v>1</v>
      </c>
      <c r="Z1348" s="6">
        <f>CleanedData[[#This Row],[Purchase Amount]]*0.15</f>
        <v>12.634500000000001</v>
      </c>
      <c r="AA1348" s="6">
        <f>CleanedData[[#This Row],[Purchase Amount]]*1.15</f>
        <v>96.864499999999992</v>
      </c>
    </row>
    <row r="1349" spans="1:27" x14ac:dyDescent="0.3">
      <c r="A1349">
        <v>1601</v>
      </c>
      <c r="B1349" t="s">
        <v>1574</v>
      </c>
      <c r="C1349" s="1">
        <v>45360</v>
      </c>
      <c r="E1349" t="s">
        <v>60</v>
      </c>
      <c r="F1349" t="s">
        <v>77</v>
      </c>
      <c r="G1349" t="s">
        <v>243</v>
      </c>
      <c r="H1349">
        <v>5</v>
      </c>
      <c r="I1349" t="s">
        <v>42</v>
      </c>
      <c r="J1349" t="s">
        <v>69</v>
      </c>
      <c r="K1349" t="s">
        <v>55</v>
      </c>
      <c r="L1349" t="s">
        <v>42</v>
      </c>
      <c r="M1349" t="s">
        <v>196</v>
      </c>
      <c r="N1349" t="s">
        <v>57</v>
      </c>
      <c r="O1349" t="s">
        <v>89</v>
      </c>
      <c r="P1349" t="s">
        <v>70</v>
      </c>
      <c r="Q1349" t="s">
        <v>166</v>
      </c>
      <c r="R1349" s="6">
        <f>_xlfn.XLOOKUP(CleanedData[[#This Row],[Product]],'02_Lookup_Tables'!$A$2:$A$126,'02_Lookup_Tables'!$B$2:$B$126)</f>
        <v>551.66</v>
      </c>
      <c r="S1349" t="str">
        <f>VLOOKUP(CleanedData[[#This Row],[Product]],'02_Lookup_Tables'!$H$2:$I$126,2,FALSE)</f>
        <v>Accessories</v>
      </c>
      <c r="T1349" t="str">
        <f>VLOOKUP(CleanedData[[#This Row],[Province]],'02_Lookup_Tables'!$D$2:$E$10,2, FALSE)</f>
        <v>Central Region</v>
      </c>
      <c r="U1349" t="str" cm="1">
        <f t="array" ref="U1349">_xlfn.IFS(CleanedData[[#This Row],[Purchase Amount]]&lt;500,"Low",
CleanedData[[#This Row],[Purchase Amount]]&lt;5000,"Medium",
TRUE,"High")</f>
        <v>Medium</v>
      </c>
      <c r="V1349" t="str">
        <f>TEXT(CleanedData[[#This Row],[Date]],"mmmm")</f>
        <v>March</v>
      </c>
      <c r="W1349" t="str">
        <f>"Q"&amp;ROUNDUP(MONTH(CleanedData[[#This Row],[Date]])/3,0)</f>
        <v>Q1</v>
      </c>
      <c r="X1349" t="str">
        <f>IF(CleanedData[[#This Row],[Purchase Amount]]&gt;=5000,"Yes","No")</f>
        <v>No</v>
      </c>
      <c r="Y1349">
        <f>IF(CleanedData[[#This Row],[Recommend]]="Yes",1,0)</f>
        <v>0</v>
      </c>
      <c r="Z1349" s="6">
        <f>CleanedData[[#This Row],[Purchase Amount]]*0.15</f>
        <v>82.748999999999995</v>
      </c>
      <c r="AA1349" s="6">
        <f>CleanedData[[#This Row],[Purchase Amount]]*1.15</f>
        <v>634.40899999999988</v>
      </c>
    </row>
    <row r="1350" spans="1:27" x14ac:dyDescent="0.3">
      <c r="A1350">
        <v>1602</v>
      </c>
      <c r="B1350" t="s">
        <v>1575</v>
      </c>
      <c r="C1350" s="1">
        <v>45929</v>
      </c>
      <c r="D1350">
        <v>74</v>
      </c>
      <c r="E1350" t="s">
        <v>60</v>
      </c>
      <c r="F1350" t="s">
        <v>77</v>
      </c>
      <c r="G1350" t="s">
        <v>214</v>
      </c>
      <c r="H1350">
        <v>1</v>
      </c>
      <c r="I1350" t="s">
        <v>45</v>
      </c>
      <c r="J1350" t="s">
        <v>43</v>
      </c>
      <c r="K1350" t="s">
        <v>55</v>
      </c>
      <c r="L1350" t="s">
        <v>42</v>
      </c>
      <c r="M1350" t="s">
        <v>65</v>
      </c>
      <c r="N1350" t="s">
        <v>80</v>
      </c>
      <c r="O1350" t="s">
        <v>89</v>
      </c>
      <c r="P1350" t="s">
        <v>49</v>
      </c>
      <c r="Q1350" t="s">
        <v>97</v>
      </c>
      <c r="R1350" s="6">
        <f>_xlfn.XLOOKUP(CleanedData[[#This Row],[Product]],'02_Lookup_Tables'!$A$2:$A$126,'02_Lookup_Tables'!$B$2:$B$126)</f>
        <v>134.01</v>
      </c>
      <c r="S1350" t="str">
        <f>VLOOKUP(CleanedData[[#This Row],[Product]],'02_Lookup_Tables'!$H$2:$I$126,2,FALSE)</f>
        <v>Food</v>
      </c>
      <c r="T1350" t="str">
        <f>VLOOKUP(CleanedData[[#This Row],[Province]],'02_Lookup_Tables'!$D$2:$E$10,2, FALSE)</f>
        <v>Central Region</v>
      </c>
      <c r="U1350" t="str" cm="1">
        <f t="array" ref="U1350">_xlfn.IFS(CleanedData[[#This Row],[Purchase Amount]]&lt;500,"Low",
CleanedData[[#This Row],[Purchase Amount]]&lt;5000,"Medium",
TRUE,"High")</f>
        <v>Low</v>
      </c>
      <c r="V1350" t="str">
        <f>TEXT(CleanedData[[#This Row],[Date]],"mmmm")</f>
        <v>September</v>
      </c>
      <c r="W1350" t="str">
        <f>"Q"&amp;ROUNDUP(MONTH(CleanedData[[#This Row],[Date]])/3,0)</f>
        <v>Q3</v>
      </c>
      <c r="X1350" t="str">
        <f>IF(CleanedData[[#This Row],[Purchase Amount]]&gt;=5000,"Yes","No")</f>
        <v>No</v>
      </c>
      <c r="Y1350">
        <f>IF(CleanedData[[#This Row],[Recommend]]="Yes",1,0)</f>
        <v>1</v>
      </c>
      <c r="Z1350" s="6">
        <f>CleanedData[[#This Row],[Purchase Amount]]*0.15</f>
        <v>20.101499999999998</v>
      </c>
      <c r="AA1350" s="6">
        <f>CleanedData[[#This Row],[Purchase Amount]]*1.15</f>
        <v>154.11149999999998</v>
      </c>
    </row>
    <row r="1351" spans="1:27" x14ac:dyDescent="0.3">
      <c r="A1351">
        <v>1604</v>
      </c>
      <c r="B1351" t="s">
        <v>1576</v>
      </c>
      <c r="C1351" s="1">
        <v>45997</v>
      </c>
      <c r="D1351">
        <v>71</v>
      </c>
      <c r="E1351" t="s">
        <v>39</v>
      </c>
      <c r="F1351" t="s">
        <v>61</v>
      </c>
      <c r="G1351" t="s">
        <v>73</v>
      </c>
      <c r="H1351">
        <v>2</v>
      </c>
      <c r="I1351" t="s">
        <v>45</v>
      </c>
      <c r="J1351" t="s">
        <v>63</v>
      </c>
      <c r="K1351" t="s">
        <v>64</v>
      </c>
      <c r="L1351" t="s">
        <v>42</v>
      </c>
      <c r="M1351" t="s">
        <v>112</v>
      </c>
      <c r="N1351" t="s">
        <v>47</v>
      </c>
      <c r="O1351" t="s">
        <v>48</v>
      </c>
      <c r="P1351" t="s">
        <v>49</v>
      </c>
      <c r="Q1351" t="s">
        <v>97</v>
      </c>
      <c r="R1351" s="6">
        <f>_xlfn.XLOOKUP(CleanedData[[#This Row],[Product]],'02_Lookup_Tables'!$A$2:$A$126,'02_Lookup_Tables'!$B$2:$B$126)</f>
        <v>84.23</v>
      </c>
      <c r="S1351" t="str">
        <f>VLOOKUP(CleanedData[[#This Row],[Product]],'02_Lookup_Tables'!$H$2:$I$126,2,FALSE)</f>
        <v>Food</v>
      </c>
      <c r="T1351" t="str">
        <f>VLOOKUP(CleanedData[[#This Row],[Province]],'02_Lookup_Tables'!$D$2:$E$10,2, FALSE)</f>
        <v>Southern Region</v>
      </c>
      <c r="U1351" t="str" cm="1">
        <f t="array" ref="U1351">_xlfn.IFS(CleanedData[[#This Row],[Purchase Amount]]&lt;500,"Low",
CleanedData[[#This Row],[Purchase Amount]]&lt;5000,"Medium",
TRUE,"High")</f>
        <v>Low</v>
      </c>
      <c r="V1351" t="str">
        <f>TEXT(CleanedData[[#This Row],[Date]],"mmmm")</f>
        <v>December</v>
      </c>
      <c r="W1351" t="str">
        <f>"Q"&amp;ROUNDUP(MONTH(CleanedData[[#This Row],[Date]])/3,0)</f>
        <v>Q4</v>
      </c>
      <c r="X1351" t="str">
        <f>IF(CleanedData[[#This Row],[Purchase Amount]]&gt;=5000,"Yes","No")</f>
        <v>No</v>
      </c>
      <c r="Y1351">
        <f>IF(CleanedData[[#This Row],[Recommend]]="Yes",1,0)</f>
        <v>1</v>
      </c>
      <c r="Z1351" s="6">
        <f>CleanedData[[#This Row],[Purchase Amount]]*0.15</f>
        <v>12.634500000000001</v>
      </c>
      <c r="AA1351" s="6">
        <f>CleanedData[[#This Row],[Purchase Amount]]*1.15</f>
        <v>96.864499999999992</v>
      </c>
    </row>
    <row r="1352" spans="1:27" x14ac:dyDescent="0.3">
      <c r="A1352">
        <v>1606</v>
      </c>
      <c r="B1352" t="s">
        <v>1577</v>
      </c>
      <c r="C1352" s="1">
        <v>45626</v>
      </c>
      <c r="D1352">
        <v>25</v>
      </c>
      <c r="E1352" t="s">
        <v>52</v>
      </c>
      <c r="F1352" t="s">
        <v>77</v>
      </c>
      <c r="G1352" t="s">
        <v>352</v>
      </c>
      <c r="H1352">
        <v>5</v>
      </c>
      <c r="I1352" t="s">
        <v>45</v>
      </c>
      <c r="J1352" t="s">
        <v>63</v>
      </c>
      <c r="K1352" t="s">
        <v>55</v>
      </c>
      <c r="L1352" t="s">
        <v>45</v>
      </c>
      <c r="M1352" t="s">
        <v>112</v>
      </c>
      <c r="N1352" t="s">
        <v>57</v>
      </c>
      <c r="O1352" t="s">
        <v>48</v>
      </c>
      <c r="P1352" t="s">
        <v>49</v>
      </c>
      <c r="Q1352" t="s">
        <v>58</v>
      </c>
      <c r="R1352" s="6">
        <f>_xlfn.XLOOKUP(CleanedData[[#This Row],[Product]],'02_Lookup_Tables'!$A$2:$A$126,'02_Lookup_Tables'!$B$2:$B$126)</f>
        <v>2217.0300000000002</v>
      </c>
      <c r="S1352" t="str">
        <f>VLOOKUP(CleanedData[[#This Row],[Product]],'02_Lookup_Tables'!$H$2:$I$126,2,FALSE)</f>
        <v>Apparel</v>
      </c>
      <c r="T1352" t="str">
        <f>VLOOKUP(CleanedData[[#This Row],[Province]],'02_Lookup_Tables'!$D$2:$E$10,2, FALSE)</f>
        <v>Central Region</v>
      </c>
      <c r="U1352" t="str" cm="1">
        <f t="array" ref="U1352">_xlfn.IFS(CleanedData[[#This Row],[Purchase Amount]]&lt;500,"Low",
CleanedData[[#This Row],[Purchase Amount]]&lt;5000,"Medium",
TRUE,"High")</f>
        <v>Medium</v>
      </c>
      <c r="V1352" t="str">
        <f>TEXT(CleanedData[[#This Row],[Date]],"mmmm")</f>
        <v>November</v>
      </c>
      <c r="W1352" t="str">
        <f>"Q"&amp;ROUNDUP(MONTH(CleanedData[[#This Row],[Date]])/3,0)</f>
        <v>Q4</v>
      </c>
      <c r="X1352" t="str">
        <f>IF(CleanedData[[#This Row],[Purchase Amount]]&gt;=5000,"Yes","No")</f>
        <v>No</v>
      </c>
      <c r="Y1352">
        <f>IF(CleanedData[[#This Row],[Recommend]]="Yes",1,0)</f>
        <v>1</v>
      </c>
      <c r="Z1352" s="6">
        <f>CleanedData[[#This Row],[Purchase Amount]]*0.15</f>
        <v>332.55450000000002</v>
      </c>
      <c r="AA1352" s="6">
        <f>CleanedData[[#This Row],[Purchase Amount]]*1.15</f>
        <v>2549.5844999999999</v>
      </c>
    </row>
    <row r="1353" spans="1:27" x14ac:dyDescent="0.3">
      <c r="A1353">
        <v>1608</v>
      </c>
      <c r="B1353" t="s">
        <v>1578</v>
      </c>
      <c r="C1353" s="1">
        <v>45758</v>
      </c>
      <c r="D1353">
        <v>40</v>
      </c>
      <c r="E1353" t="s">
        <v>39</v>
      </c>
      <c r="F1353" t="s">
        <v>83</v>
      </c>
      <c r="G1353" t="s">
        <v>205</v>
      </c>
      <c r="H1353">
        <v>2</v>
      </c>
      <c r="I1353" t="s">
        <v>42</v>
      </c>
      <c r="J1353" t="s">
        <v>63</v>
      </c>
      <c r="K1353" t="s">
        <v>64</v>
      </c>
      <c r="L1353" t="s">
        <v>42</v>
      </c>
      <c r="M1353" t="s">
        <v>156</v>
      </c>
      <c r="N1353" t="s">
        <v>47</v>
      </c>
      <c r="O1353" t="s">
        <v>148</v>
      </c>
      <c r="P1353" t="s">
        <v>70</v>
      </c>
      <c r="Q1353" t="s">
        <v>81</v>
      </c>
      <c r="R1353" s="6">
        <f>_xlfn.XLOOKUP(CleanedData[[#This Row],[Product]],'02_Lookup_Tables'!$A$2:$A$126,'02_Lookup_Tables'!$B$2:$B$126)</f>
        <v>139.72999999999999</v>
      </c>
      <c r="S1353" t="str">
        <f>VLOOKUP(CleanedData[[#This Row],[Product]],'02_Lookup_Tables'!$H$2:$I$126,2,FALSE)</f>
        <v>Beauty &amp; Personal Care</v>
      </c>
      <c r="T1353" t="str">
        <f>VLOOKUP(CleanedData[[#This Row],[Province]],'02_Lookup_Tables'!$D$2:$E$10,2, FALSE)</f>
        <v>Western Region</v>
      </c>
      <c r="U1353" t="str" cm="1">
        <f t="array" ref="U1353">_xlfn.IFS(CleanedData[[#This Row],[Purchase Amount]]&lt;500,"Low",
CleanedData[[#This Row],[Purchase Amount]]&lt;5000,"Medium",
TRUE,"High")</f>
        <v>Low</v>
      </c>
      <c r="V1353" t="str">
        <f>TEXT(CleanedData[[#This Row],[Date]],"mmmm")</f>
        <v>April</v>
      </c>
      <c r="W1353" t="str">
        <f>"Q"&amp;ROUNDUP(MONTH(CleanedData[[#This Row],[Date]])/3,0)</f>
        <v>Q2</v>
      </c>
      <c r="X1353" t="str">
        <f>IF(CleanedData[[#This Row],[Purchase Amount]]&gt;=5000,"Yes","No")</f>
        <v>No</v>
      </c>
      <c r="Y1353">
        <f>IF(CleanedData[[#This Row],[Recommend]]="Yes",1,0)</f>
        <v>0</v>
      </c>
      <c r="Z1353" s="6">
        <f>CleanedData[[#This Row],[Purchase Amount]]*0.15</f>
        <v>20.959499999999998</v>
      </c>
      <c r="AA1353" s="6">
        <f>CleanedData[[#This Row],[Purchase Amount]]*1.15</f>
        <v>160.68949999999998</v>
      </c>
    </row>
    <row r="1354" spans="1:27" x14ac:dyDescent="0.3">
      <c r="A1354">
        <v>1609</v>
      </c>
      <c r="B1354" t="s">
        <v>1579</v>
      </c>
      <c r="C1354" s="1">
        <v>45431</v>
      </c>
      <c r="E1354" t="s">
        <v>52</v>
      </c>
      <c r="F1354" t="s">
        <v>61</v>
      </c>
      <c r="G1354" t="s">
        <v>303</v>
      </c>
      <c r="H1354">
        <v>3</v>
      </c>
      <c r="I1354" t="s">
        <v>45</v>
      </c>
      <c r="J1354" t="s">
        <v>74</v>
      </c>
      <c r="K1354" t="s">
        <v>55</v>
      </c>
      <c r="L1354" t="s">
        <v>45</v>
      </c>
      <c r="M1354" t="s">
        <v>165</v>
      </c>
      <c r="N1354" t="s">
        <v>48</v>
      </c>
      <c r="O1354" t="s">
        <v>89</v>
      </c>
      <c r="P1354" t="s">
        <v>49</v>
      </c>
      <c r="Q1354" t="s">
        <v>166</v>
      </c>
      <c r="R1354" s="6">
        <f>_xlfn.XLOOKUP(CleanedData[[#This Row],[Product]],'02_Lookup_Tables'!$A$2:$A$126,'02_Lookup_Tables'!$B$2:$B$126)</f>
        <v>4841.7700000000004</v>
      </c>
      <c r="S1354" t="str">
        <f>VLOOKUP(CleanedData[[#This Row],[Product]],'02_Lookup_Tables'!$H$2:$I$126,2,FALSE)</f>
        <v>Home &amp; Living</v>
      </c>
      <c r="T1354" t="str">
        <f>VLOOKUP(CleanedData[[#This Row],[Province]],'02_Lookup_Tables'!$D$2:$E$10,2, FALSE)</f>
        <v>Southern Region</v>
      </c>
      <c r="U1354" t="str" cm="1">
        <f t="array" ref="U1354">_xlfn.IFS(CleanedData[[#This Row],[Purchase Amount]]&lt;500,"Low",
CleanedData[[#This Row],[Purchase Amount]]&lt;5000,"Medium",
TRUE,"High")</f>
        <v>Medium</v>
      </c>
      <c r="V1354" t="str">
        <f>TEXT(CleanedData[[#This Row],[Date]],"mmmm")</f>
        <v>May</v>
      </c>
      <c r="W1354" t="str">
        <f>"Q"&amp;ROUNDUP(MONTH(CleanedData[[#This Row],[Date]])/3,0)</f>
        <v>Q2</v>
      </c>
      <c r="X1354" t="str">
        <f>IF(CleanedData[[#This Row],[Purchase Amount]]&gt;=5000,"Yes","No")</f>
        <v>No</v>
      </c>
      <c r="Y1354">
        <f>IF(CleanedData[[#This Row],[Recommend]]="Yes",1,0)</f>
        <v>1</v>
      </c>
      <c r="Z1354" s="6">
        <f>CleanedData[[#This Row],[Purchase Amount]]*0.15</f>
        <v>726.26550000000009</v>
      </c>
      <c r="AA1354" s="6">
        <f>CleanedData[[#This Row],[Purchase Amount]]*1.15</f>
        <v>5568.0355</v>
      </c>
    </row>
    <row r="1355" spans="1:27" x14ac:dyDescent="0.3">
      <c r="A1355">
        <v>1610</v>
      </c>
      <c r="B1355" t="s">
        <v>1580</v>
      </c>
      <c r="C1355" s="1">
        <v>45684</v>
      </c>
      <c r="D1355">
        <v>53</v>
      </c>
      <c r="E1355" t="s">
        <v>52</v>
      </c>
      <c r="F1355" t="s">
        <v>77</v>
      </c>
      <c r="G1355" t="s">
        <v>309</v>
      </c>
      <c r="H1355">
        <v>5</v>
      </c>
      <c r="I1355" t="s">
        <v>42</v>
      </c>
      <c r="J1355" t="s">
        <v>43</v>
      </c>
      <c r="K1355" t="s">
        <v>64</v>
      </c>
      <c r="L1355" t="s">
        <v>45</v>
      </c>
      <c r="N1355" t="s">
        <v>57</v>
      </c>
      <c r="O1355" t="s">
        <v>134</v>
      </c>
      <c r="P1355" t="s">
        <v>8646</v>
      </c>
      <c r="Q1355" t="s">
        <v>93</v>
      </c>
      <c r="R1355" s="6">
        <f>_xlfn.XLOOKUP(CleanedData[[#This Row],[Product]],'02_Lookup_Tables'!$A$2:$A$126,'02_Lookup_Tables'!$B$2:$B$126)</f>
        <v>353.21</v>
      </c>
      <c r="S1355" t="str">
        <f>VLOOKUP(CleanedData[[#This Row],[Product]],'02_Lookup_Tables'!$H$2:$I$126,2,FALSE)</f>
        <v>Food</v>
      </c>
      <c r="T1355" t="str">
        <f>VLOOKUP(CleanedData[[#This Row],[Province]],'02_Lookup_Tables'!$D$2:$E$10,2, FALSE)</f>
        <v>Central Region</v>
      </c>
      <c r="U1355" t="str" cm="1">
        <f t="array" ref="U1355">_xlfn.IFS(CleanedData[[#This Row],[Purchase Amount]]&lt;500,"Low",
CleanedData[[#This Row],[Purchase Amount]]&lt;5000,"Medium",
TRUE,"High")</f>
        <v>Low</v>
      </c>
      <c r="V1355" t="str">
        <f>TEXT(CleanedData[[#This Row],[Date]],"mmmm")</f>
        <v>January</v>
      </c>
      <c r="W1355" t="str">
        <f>"Q"&amp;ROUNDUP(MONTH(CleanedData[[#This Row],[Date]])/3,0)</f>
        <v>Q1</v>
      </c>
      <c r="X1355" t="str">
        <f>IF(CleanedData[[#This Row],[Purchase Amount]]&gt;=5000,"Yes","No")</f>
        <v>No</v>
      </c>
      <c r="Y1355">
        <f>IF(CleanedData[[#This Row],[Recommend]]="Yes",1,0)</f>
        <v>0</v>
      </c>
      <c r="Z1355" s="6">
        <f>CleanedData[[#This Row],[Purchase Amount]]*0.15</f>
        <v>52.981499999999997</v>
      </c>
      <c r="AA1355" s="6">
        <f>CleanedData[[#This Row],[Purchase Amount]]*1.15</f>
        <v>406.19149999999996</v>
      </c>
    </row>
    <row r="1356" spans="1:27" x14ac:dyDescent="0.3">
      <c r="A1356">
        <v>1611</v>
      </c>
      <c r="B1356" t="s">
        <v>1581</v>
      </c>
      <c r="C1356" s="1">
        <v>45516</v>
      </c>
      <c r="D1356">
        <v>79</v>
      </c>
      <c r="E1356" t="s">
        <v>39</v>
      </c>
      <c r="F1356" t="s">
        <v>68</v>
      </c>
      <c r="G1356" t="s">
        <v>198</v>
      </c>
      <c r="H1356">
        <v>5</v>
      </c>
      <c r="I1356" t="s">
        <v>42</v>
      </c>
      <c r="J1356" t="s">
        <v>69</v>
      </c>
      <c r="K1356" t="s">
        <v>44</v>
      </c>
      <c r="L1356" t="s">
        <v>42</v>
      </c>
      <c r="M1356" t="s">
        <v>184</v>
      </c>
      <c r="N1356" t="s">
        <v>57</v>
      </c>
      <c r="O1356" t="s">
        <v>148</v>
      </c>
      <c r="P1356" t="s">
        <v>49</v>
      </c>
      <c r="Q1356" t="s">
        <v>97</v>
      </c>
      <c r="R1356" s="6">
        <f>_xlfn.XLOOKUP(CleanedData[[#This Row],[Product]],'02_Lookup_Tables'!$A$2:$A$126,'02_Lookup_Tables'!$B$2:$B$126)</f>
        <v>2099.4</v>
      </c>
      <c r="S1356" t="str">
        <f>VLOOKUP(CleanedData[[#This Row],[Product]],'02_Lookup_Tables'!$H$2:$I$126,2,FALSE)</f>
        <v>Sports &amp; Outdoors</v>
      </c>
      <c r="T1356" t="str">
        <f>VLOOKUP(CleanedData[[#This Row],[Province]],'02_Lookup_Tables'!$D$2:$E$10,2, FALSE)</f>
        <v>Northern Region</v>
      </c>
      <c r="U1356" t="str" cm="1">
        <f t="array" ref="U1356">_xlfn.IFS(CleanedData[[#This Row],[Purchase Amount]]&lt;500,"Low",
CleanedData[[#This Row],[Purchase Amount]]&lt;5000,"Medium",
TRUE,"High")</f>
        <v>Medium</v>
      </c>
      <c r="V1356" t="str">
        <f>TEXT(CleanedData[[#This Row],[Date]],"mmmm")</f>
        <v>August</v>
      </c>
      <c r="W1356" t="str">
        <f>"Q"&amp;ROUNDUP(MONTH(CleanedData[[#This Row],[Date]])/3,0)</f>
        <v>Q3</v>
      </c>
      <c r="X1356" t="str">
        <f>IF(CleanedData[[#This Row],[Purchase Amount]]&gt;=5000,"Yes","No")</f>
        <v>No</v>
      </c>
      <c r="Y1356">
        <f>IF(CleanedData[[#This Row],[Recommend]]="Yes",1,0)</f>
        <v>0</v>
      </c>
      <c r="Z1356" s="6">
        <f>CleanedData[[#This Row],[Purchase Amount]]*0.15</f>
        <v>314.91000000000003</v>
      </c>
      <c r="AA1356" s="6">
        <f>CleanedData[[#This Row],[Purchase Amount]]*1.15</f>
        <v>2414.31</v>
      </c>
    </row>
    <row r="1357" spans="1:27" x14ac:dyDescent="0.3">
      <c r="A1357">
        <v>1612</v>
      </c>
      <c r="B1357" t="s">
        <v>1582</v>
      </c>
      <c r="C1357" s="1">
        <v>45732</v>
      </c>
      <c r="D1357">
        <v>62</v>
      </c>
      <c r="E1357" t="s">
        <v>60</v>
      </c>
      <c r="F1357" t="s">
        <v>77</v>
      </c>
      <c r="G1357" t="s">
        <v>168</v>
      </c>
      <c r="H1357">
        <v>5</v>
      </c>
      <c r="I1357" t="s">
        <v>42</v>
      </c>
      <c r="J1357" t="s">
        <v>69</v>
      </c>
      <c r="K1357" t="s">
        <v>55</v>
      </c>
      <c r="L1357" t="s">
        <v>45</v>
      </c>
      <c r="M1357" t="s">
        <v>208</v>
      </c>
      <c r="N1357" t="s">
        <v>57</v>
      </c>
      <c r="O1357" t="s">
        <v>89</v>
      </c>
      <c r="P1357" t="s">
        <v>70</v>
      </c>
      <c r="Q1357" t="s">
        <v>50</v>
      </c>
      <c r="R1357" s="6">
        <f>_xlfn.XLOOKUP(CleanedData[[#This Row],[Product]],'02_Lookup_Tables'!$A$2:$A$126,'02_Lookup_Tables'!$B$2:$B$126)</f>
        <v>14729.04</v>
      </c>
      <c r="S1357" t="str">
        <f>VLOOKUP(CleanedData[[#This Row],[Product]],'02_Lookup_Tables'!$H$2:$I$126,2,FALSE)</f>
        <v>Electronics</v>
      </c>
      <c r="T1357" t="str">
        <f>VLOOKUP(CleanedData[[#This Row],[Province]],'02_Lookup_Tables'!$D$2:$E$10,2, FALSE)</f>
        <v>Central Region</v>
      </c>
      <c r="U1357" t="str" cm="1">
        <f t="array" ref="U1357">_xlfn.IFS(CleanedData[[#This Row],[Purchase Amount]]&lt;500,"Low",
CleanedData[[#This Row],[Purchase Amount]]&lt;5000,"Medium",
TRUE,"High")</f>
        <v>High</v>
      </c>
      <c r="V1357" t="str">
        <f>TEXT(CleanedData[[#This Row],[Date]],"mmmm")</f>
        <v>March</v>
      </c>
      <c r="W1357" t="str">
        <f>"Q"&amp;ROUNDUP(MONTH(CleanedData[[#This Row],[Date]])/3,0)</f>
        <v>Q1</v>
      </c>
      <c r="X1357" t="str">
        <f>IF(CleanedData[[#This Row],[Purchase Amount]]&gt;=5000,"Yes","No")</f>
        <v>Yes</v>
      </c>
      <c r="Y1357">
        <f>IF(CleanedData[[#This Row],[Recommend]]="Yes",1,0)</f>
        <v>0</v>
      </c>
      <c r="Z1357" s="6">
        <f>CleanedData[[#This Row],[Purchase Amount]]*0.15</f>
        <v>2209.3560000000002</v>
      </c>
      <c r="AA1357" s="6">
        <f>CleanedData[[#This Row],[Purchase Amount]]*1.15</f>
        <v>16938.396000000001</v>
      </c>
    </row>
    <row r="1358" spans="1:27" x14ac:dyDescent="0.3">
      <c r="A1358">
        <v>1613</v>
      </c>
      <c r="B1358" t="s">
        <v>1583</v>
      </c>
      <c r="C1358" s="1">
        <v>45736</v>
      </c>
      <c r="D1358">
        <v>37</v>
      </c>
      <c r="E1358" t="s">
        <v>39</v>
      </c>
      <c r="F1358" t="s">
        <v>77</v>
      </c>
      <c r="G1358" t="s">
        <v>505</v>
      </c>
      <c r="H1358">
        <v>1</v>
      </c>
      <c r="I1358" t="s">
        <v>42</v>
      </c>
      <c r="J1358" t="s">
        <v>43</v>
      </c>
      <c r="K1358" t="s">
        <v>55</v>
      </c>
      <c r="L1358" t="s">
        <v>42</v>
      </c>
      <c r="M1358" t="s">
        <v>180</v>
      </c>
      <c r="N1358" t="s">
        <v>80</v>
      </c>
      <c r="O1358" t="s">
        <v>89</v>
      </c>
      <c r="P1358" t="s">
        <v>49</v>
      </c>
      <c r="Q1358" t="s">
        <v>81</v>
      </c>
      <c r="R1358" s="6">
        <f>_xlfn.XLOOKUP(CleanedData[[#This Row],[Product]],'02_Lookup_Tables'!$A$2:$A$126,'02_Lookup_Tables'!$B$2:$B$126)</f>
        <v>2572.02</v>
      </c>
      <c r="S1358" t="str">
        <f>VLOOKUP(CleanedData[[#This Row],[Product]],'02_Lookup_Tables'!$H$2:$I$126,2,FALSE)</f>
        <v>Home &amp; Living</v>
      </c>
      <c r="T1358" t="str">
        <f>VLOOKUP(CleanedData[[#This Row],[Province]],'02_Lookup_Tables'!$D$2:$E$10,2, FALSE)</f>
        <v>Central Region</v>
      </c>
      <c r="U1358" t="str" cm="1">
        <f t="array" ref="U1358">_xlfn.IFS(CleanedData[[#This Row],[Purchase Amount]]&lt;500,"Low",
CleanedData[[#This Row],[Purchase Amount]]&lt;5000,"Medium",
TRUE,"High")</f>
        <v>Medium</v>
      </c>
      <c r="V1358" t="str">
        <f>TEXT(CleanedData[[#This Row],[Date]],"mmmm")</f>
        <v>March</v>
      </c>
      <c r="W1358" t="str">
        <f>"Q"&amp;ROUNDUP(MONTH(CleanedData[[#This Row],[Date]])/3,0)</f>
        <v>Q1</v>
      </c>
      <c r="X1358" t="str">
        <f>IF(CleanedData[[#This Row],[Purchase Amount]]&gt;=5000,"Yes","No")</f>
        <v>No</v>
      </c>
      <c r="Y1358">
        <f>IF(CleanedData[[#This Row],[Recommend]]="Yes",1,0)</f>
        <v>0</v>
      </c>
      <c r="Z1358" s="6">
        <f>CleanedData[[#This Row],[Purchase Amount]]*0.15</f>
        <v>385.803</v>
      </c>
      <c r="AA1358" s="6">
        <f>CleanedData[[#This Row],[Purchase Amount]]*1.15</f>
        <v>2957.8229999999999</v>
      </c>
    </row>
    <row r="1359" spans="1:27" x14ac:dyDescent="0.3">
      <c r="A1359">
        <v>1615</v>
      </c>
      <c r="B1359" t="s">
        <v>1584</v>
      </c>
      <c r="C1359" s="1">
        <v>45780</v>
      </c>
      <c r="D1359">
        <v>34</v>
      </c>
      <c r="E1359" t="s">
        <v>39</v>
      </c>
      <c r="F1359" t="s">
        <v>77</v>
      </c>
      <c r="G1359" t="s">
        <v>693</v>
      </c>
      <c r="H1359">
        <v>4</v>
      </c>
      <c r="I1359" t="s">
        <v>42</v>
      </c>
      <c r="J1359" t="s">
        <v>43</v>
      </c>
      <c r="K1359" t="s">
        <v>44</v>
      </c>
      <c r="L1359" t="s">
        <v>45</v>
      </c>
      <c r="M1359" t="s">
        <v>65</v>
      </c>
      <c r="N1359" t="s">
        <v>96</v>
      </c>
      <c r="O1359" t="s">
        <v>89</v>
      </c>
      <c r="P1359" t="s">
        <v>70</v>
      </c>
      <c r="Q1359" t="s">
        <v>58</v>
      </c>
      <c r="R1359" s="6">
        <f>_xlfn.XLOOKUP(CleanedData[[#This Row],[Product]],'02_Lookup_Tables'!$A$2:$A$126,'02_Lookup_Tables'!$B$2:$B$126)</f>
        <v>618.72</v>
      </c>
      <c r="S1359" t="str">
        <f>VLOOKUP(CleanedData[[#This Row],[Product]],'02_Lookup_Tables'!$H$2:$I$126,2,FALSE)</f>
        <v>Sports &amp; Outdoors</v>
      </c>
      <c r="T1359" t="str">
        <f>VLOOKUP(CleanedData[[#This Row],[Province]],'02_Lookup_Tables'!$D$2:$E$10,2, FALSE)</f>
        <v>Central Region</v>
      </c>
      <c r="U1359" t="str" cm="1">
        <f t="array" ref="U1359">_xlfn.IFS(CleanedData[[#This Row],[Purchase Amount]]&lt;500,"Low",
CleanedData[[#This Row],[Purchase Amount]]&lt;5000,"Medium",
TRUE,"High")</f>
        <v>Medium</v>
      </c>
      <c r="V1359" t="str">
        <f>TEXT(CleanedData[[#This Row],[Date]],"mmmm")</f>
        <v>May</v>
      </c>
      <c r="W1359" t="str">
        <f>"Q"&amp;ROUNDUP(MONTH(CleanedData[[#This Row],[Date]])/3,0)</f>
        <v>Q2</v>
      </c>
      <c r="X1359" t="str">
        <f>IF(CleanedData[[#This Row],[Purchase Amount]]&gt;=5000,"Yes","No")</f>
        <v>No</v>
      </c>
      <c r="Y1359">
        <f>IF(CleanedData[[#This Row],[Recommend]]="Yes",1,0)</f>
        <v>0</v>
      </c>
      <c r="Z1359" s="6">
        <f>CleanedData[[#This Row],[Purchase Amount]]*0.15</f>
        <v>92.808000000000007</v>
      </c>
      <c r="AA1359" s="6">
        <f>CleanedData[[#This Row],[Purchase Amount]]*1.15</f>
        <v>711.52800000000002</v>
      </c>
    </row>
    <row r="1360" spans="1:27" x14ac:dyDescent="0.3">
      <c r="A1360">
        <v>1616</v>
      </c>
      <c r="B1360" t="s">
        <v>1585</v>
      </c>
      <c r="C1360" s="1">
        <v>45876</v>
      </c>
      <c r="D1360">
        <v>32</v>
      </c>
      <c r="E1360" t="s">
        <v>52</v>
      </c>
      <c r="F1360" t="s">
        <v>61</v>
      </c>
      <c r="G1360" t="s">
        <v>116</v>
      </c>
      <c r="H1360">
        <v>5</v>
      </c>
      <c r="I1360" t="s">
        <v>45</v>
      </c>
      <c r="J1360" t="s">
        <v>69</v>
      </c>
      <c r="K1360" t="s">
        <v>55</v>
      </c>
      <c r="L1360" t="s">
        <v>42</v>
      </c>
      <c r="M1360" t="s">
        <v>136</v>
      </c>
      <c r="N1360" t="s">
        <v>57</v>
      </c>
      <c r="O1360" t="s">
        <v>89</v>
      </c>
      <c r="P1360" t="s">
        <v>70</v>
      </c>
      <c r="Q1360" t="s">
        <v>58</v>
      </c>
      <c r="R1360" s="6">
        <f>_xlfn.XLOOKUP(CleanedData[[#This Row],[Product]],'02_Lookup_Tables'!$A$2:$A$126,'02_Lookup_Tables'!$B$2:$B$126)</f>
        <v>869.65</v>
      </c>
      <c r="S1360" t="str">
        <f>VLOOKUP(CleanedData[[#This Row],[Product]],'02_Lookup_Tables'!$H$2:$I$126,2,FALSE)</f>
        <v>Toys &amp; Games</v>
      </c>
      <c r="T1360" t="str">
        <f>VLOOKUP(CleanedData[[#This Row],[Province]],'02_Lookup_Tables'!$D$2:$E$10,2, FALSE)</f>
        <v>Southern Region</v>
      </c>
      <c r="U1360" t="str" cm="1">
        <f t="array" ref="U1360">_xlfn.IFS(CleanedData[[#This Row],[Purchase Amount]]&lt;500,"Low",
CleanedData[[#This Row],[Purchase Amount]]&lt;5000,"Medium",
TRUE,"High")</f>
        <v>Medium</v>
      </c>
      <c r="V1360" t="str">
        <f>TEXT(CleanedData[[#This Row],[Date]],"mmmm")</f>
        <v>August</v>
      </c>
      <c r="W1360" t="str">
        <f>"Q"&amp;ROUNDUP(MONTH(CleanedData[[#This Row],[Date]])/3,0)</f>
        <v>Q3</v>
      </c>
      <c r="X1360" t="str">
        <f>IF(CleanedData[[#This Row],[Purchase Amount]]&gt;=5000,"Yes","No")</f>
        <v>No</v>
      </c>
      <c r="Y1360">
        <f>IF(CleanedData[[#This Row],[Recommend]]="Yes",1,0)</f>
        <v>1</v>
      </c>
      <c r="Z1360" s="6">
        <f>CleanedData[[#This Row],[Purchase Amount]]*0.15</f>
        <v>130.44749999999999</v>
      </c>
      <c r="AA1360" s="6">
        <f>CleanedData[[#This Row],[Purchase Amount]]*1.15</f>
        <v>1000.0974999999999</v>
      </c>
    </row>
    <row r="1361" spans="1:27" x14ac:dyDescent="0.3">
      <c r="A1361">
        <v>1617</v>
      </c>
      <c r="B1361" t="s">
        <v>1586</v>
      </c>
      <c r="C1361" s="1">
        <v>45408</v>
      </c>
      <c r="D1361">
        <v>43</v>
      </c>
      <c r="E1361" t="s">
        <v>60</v>
      </c>
      <c r="F1361" t="s">
        <v>77</v>
      </c>
      <c r="G1361" t="s">
        <v>328</v>
      </c>
      <c r="H1361">
        <v>4</v>
      </c>
      <c r="I1361" t="s">
        <v>42</v>
      </c>
      <c r="J1361" t="s">
        <v>74</v>
      </c>
      <c r="K1361" t="s">
        <v>55</v>
      </c>
      <c r="L1361" t="s">
        <v>45</v>
      </c>
      <c r="M1361" t="s">
        <v>136</v>
      </c>
      <c r="N1361" t="s">
        <v>96</v>
      </c>
      <c r="O1361" t="s">
        <v>89</v>
      </c>
      <c r="P1361" t="s">
        <v>70</v>
      </c>
      <c r="Q1361" t="s">
        <v>81</v>
      </c>
      <c r="R1361" s="6">
        <f>_xlfn.XLOOKUP(CleanedData[[#This Row],[Product]],'02_Lookup_Tables'!$A$2:$A$126,'02_Lookup_Tables'!$B$2:$B$126)</f>
        <v>3521.64</v>
      </c>
      <c r="S1361" t="str">
        <f>VLOOKUP(CleanedData[[#This Row],[Product]],'02_Lookup_Tables'!$H$2:$I$126,2,FALSE)</f>
        <v>Home Devices</v>
      </c>
      <c r="T1361" t="str">
        <f>VLOOKUP(CleanedData[[#This Row],[Province]],'02_Lookup_Tables'!$D$2:$E$10,2, FALSE)</f>
        <v>Central Region</v>
      </c>
      <c r="U1361" t="str" cm="1">
        <f t="array" ref="U1361">_xlfn.IFS(CleanedData[[#This Row],[Purchase Amount]]&lt;500,"Low",
CleanedData[[#This Row],[Purchase Amount]]&lt;5000,"Medium",
TRUE,"High")</f>
        <v>Medium</v>
      </c>
      <c r="V1361" t="str">
        <f>TEXT(CleanedData[[#This Row],[Date]],"mmmm")</f>
        <v>April</v>
      </c>
      <c r="W1361" t="str">
        <f>"Q"&amp;ROUNDUP(MONTH(CleanedData[[#This Row],[Date]])/3,0)</f>
        <v>Q2</v>
      </c>
      <c r="X1361" t="str">
        <f>IF(CleanedData[[#This Row],[Purchase Amount]]&gt;=5000,"Yes","No")</f>
        <v>No</v>
      </c>
      <c r="Y1361">
        <f>IF(CleanedData[[#This Row],[Recommend]]="Yes",1,0)</f>
        <v>0</v>
      </c>
      <c r="Z1361" s="6">
        <f>CleanedData[[#This Row],[Purchase Amount]]*0.15</f>
        <v>528.24599999999998</v>
      </c>
      <c r="AA1361" s="6">
        <f>CleanedData[[#This Row],[Purchase Amount]]*1.15</f>
        <v>4049.8859999999995</v>
      </c>
    </row>
    <row r="1362" spans="1:27" x14ac:dyDescent="0.3">
      <c r="A1362">
        <v>1618</v>
      </c>
      <c r="B1362" t="s">
        <v>1587</v>
      </c>
      <c r="C1362" s="1">
        <v>45823</v>
      </c>
      <c r="D1362">
        <v>49</v>
      </c>
      <c r="E1362" t="s">
        <v>39</v>
      </c>
      <c r="F1362" t="s">
        <v>83</v>
      </c>
      <c r="G1362" t="s">
        <v>501</v>
      </c>
      <c r="H1362">
        <v>3</v>
      </c>
      <c r="I1362" t="s">
        <v>45</v>
      </c>
      <c r="J1362" t="s">
        <v>54</v>
      </c>
      <c r="K1362" t="s">
        <v>64</v>
      </c>
      <c r="L1362" t="s">
        <v>45</v>
      </c>
      <c r="M1362" t="s">
        <v>85</v>
      </c>
      <c r="N1362" t="s">
        <v>48</v>
      </c>
      <c r="O1362" t="s">
        <v>48</v>
      </c>
      <c r="P1362" t="s">
        <v>70</v>
      </c>
      <c r="Q1362" t="s">
        <v>93</v>
      </c>
      <c r="R1362" s="6">
        <f>_xlfn.XLOOKUP(CleanedData[[#This Row],[Product]],'02_Lookup_Tables'!$A$2:$A$126,'02_Lookup_Tables'!$B$2:$B$126)</f>
        <v>1482.94</v>
      </c>
      <c r="S1362" t="str">
        <f>VLOOKUP(CleanedData[[#This Row],[Product]],'02_Lookup_Tables'!$H$2:$I$126,2,FALSE)</f>
        <v>Home Devices</v>
      </c>
      <c r="T1362" t="str">
        <f>VLOOKUP(CleanedData[[#This Row],[Province]],'02_Lookup_Tables'!$D$2:$E$10,2, FALSE)</f>
        <v>Western Region</v>
      </c>
      <c r="U1362" t="str" cm="1">
        <f t="array" ref="U1362">_xlfn.IFS(CleanedData[[#This Row],[Purchase Amount]]&lt;500,"Low",
CleanedData[[#This Row],[Purchase Amount]]&lt;5000,"Medium",
TRUE,"High")</f>
        <v>Medium</v>
      </c>
      <c r="V1362" t="str">
        <f>TEXT(CleanedData[[#This Row],[Date]],"mmmm")</f>
        <v>June</v>
      </c>
      <c r="W1362" t="str">
        <f>"Q"&amp;ROUNDUP(MONTH(CleanedData[[#This Row],[Date]])/3,0)</f>
        <v>Q2</v>
      </c>
      <c r="X1362" t="str">
        <f>IF(CleanedData[[#This Row],[Purchase Amount]]&gt;=5000,"Yes","No")</f>
        <v>No</v>
      </c>
      <c r="Y1362">
        <f>IF(CleanedData[[#This Row],[Recommend]]="Yes",1,0)</f>
        <v>1</v>
      </c>
      <c r="Z1362" s="6">
        <f>CleanedData[[#This Row],[Purchase Amount]]*0.15</f>
        <v>222.441</v>
      </c>
      <c r="AA1362" s="6">
        <f>CleanedData[[#This Row],[Purchase Amount]]*1.15</f>
        <v>1705.3809999999999</v>
      </c>
    </row>
    <row r="1363" spans="1:27" x14ac:dyDescent="0.3">
      <c r="A1363">
        <v>1620</v>
      </c>
      <c r="B1363" t="s">
        <v>1588</v>
      </c>
      <c r="C1363" s="1">
        <v>45736</v>
      </c>
      <c r="D1363">
        <v>49</v>
      </c>
      <c r="E1363" t="s">
        <v>39</v>
      </c>
      <c r="F1363" t="s">
        <v>83</v>
      </c>
      <c r="G1363" t="s">
        <v>378</v>
      </c>
      <c r="H1363">
        <v>5</v>
      </c>
      <c r="I1363" t="s">
        <v>45</v>
      </c>
      <c r="J1363" t="s">
        <v>54</v>
      </c>
      <c r="K1363" t="s">
        <v>44</v>
      </c>
      <c r="L1363" t="s">
        <v>45</v>
      </c>
      <c r="M1363" t="s">
        <v>92</v>
      </c>
      <c r="N1363" t="s">
        <v>57</v>
      </c>
      <c r="O1363" t="s">
        <v>89</v>
      </c>
      <c r="P1363" t="s">
        <v>70</v>
      </c>
      <c r="Q1363" t="s">
        <v>93</v>
      </c>
      <c r="R1363" s="6">
        <f>_xlfn.XLOOKUP(CleanedData[[#This Row],[Product]],'02_Lookup_Tables'!$A$2:$A$126,'02_Lookup_Tables'!$B$2:$B$126)</f>
        <v>40.11</v>
      </c>
      <c r="S1363" t="str">
        <f>VLOOKUP(CleanedData[[#This Row],[Product]],'02_Lookup_Tables'!$H$2:$I$126,2,FALSE)</f>
        <v>Food</v>
      </c>
      <c r="T1363" t="str">
        <f>VLOOKUP(CleanedData[[#This Row],[Province]],'02_Lookup_Tables'!$D$2:$E$10,2, FALSE)</f>
        <v>Western Region</v>
      </c>
      <c r="U1363" t="str" cm="1">
        <f t="array" ref="U1363">_xlfn.IFS(CleanedData[[#This Row],[Purchase Amount]]&lt;500,"Low",
CleanedData[[#This Row],[Purchase Amount]]&lt;5000,"Medium",
TRUE,"High")</f>
        <v>Low</v>
      </c>
      <c r="V1363" t="str">
        <f>TEXT(CleanedData[[#This Row],[Date]],"mmmm")</f>
        <v>March</v>
      </c>
      <c r="W1363" t="str">
        <f>"Q"&amp;ROUNDUP(MONTH(CleanedData[[#This Row],[Date]])/3,0)</f>
        <v>Q1</v>
      </c>
      <c r="X1363" t="str">
        <f>IF(CleanedData[[#This Row],[Purchase Amount]]&gt;=5000,"Yes","No")</f>
        <v>No</v>
      </c>
      <c r="Y1363">
        <f>IF(CleanedData[[#This Row],[Recommend]]="Yes",1,0)</f>
        <v>1</v>
      </c>
      <c r="Z1363" s="6">
        <f>CleanedData[[#This Row],[Purchase Amount]]*0.15</f>
        <v>6.0164999999999997</v>
      </c>
      <c r="AA1363" s="6">
        <f>CleanedData[[#This Row],[Purchase Amount]]*1.15</f>
        <v>46.126499999999993</v>
      </c>
    </row>
    <row r="1364" spans="1:27" x14ac:dyDescent="0.3">
      <c r="A1364">
        <v>1621</v>
      </c>
      <c r="B1364" t="s">
        <v>1589</v>
      </c>
      <c r="C1364" s="1">
        <v>45956</v>
      </c>
      <c r="D1364">
        <v>23</v>
      </c>
      <c r="E1364" t="s">
        <v>60</v>
      </c>
      <c r="F1364" t="s">
        <v>61</v>
      </c>
      <c r="G1364" t="s">
        <v>131</v>
      </c>
      <c r="H1364">
        <v>5</v>
      </c>
      <c r="I1364" t="s">
        <v>45</v>
      </c>
      <c r="J1364" t="s">
        <v>43</v>
      </c>
      <c r="K1364" t="s">
        <v>44</v>
      </c>
      <c r="L1364" t="s">
        <v>42</v>
      </c>
      <c r="M1364" t="s">
        <v>56</v>
      </c>
      <c r="N1364" t="s">
        <v>57</v>
      </c>
      <c r="O1364" t="s">
        <v>148</v>
      </c>
      <c r="P1364" t="s">
        <v>49</v>
      </c>
      <c r="Q1364" t="s">
        <v>66</v>
      </c>
      <c r="R1364" s="6">
        <f>_xlfn.XLOOKUP(CleanedData[[#This Row],[Product]],'02_Lookup_Tables'!$A$2:$A$126,'02_Lookup_Tables'!$B$2:$B$126)</f>
        <v>369.57</v>
      </c>
      <c r="S1364" t="str">
        <f>VLOOKUP(CleanedData[[#This Row],[Product]],'02_Lookup_Tables'!$H$2:$I$126,2,FALSE)</f>
        <v>Accessories</v>
      </c>
      <c r="T1364" t="str">
        <f>VLOOKUP(CleanedData[[#This Row],[Province]],'02_Lookup_Tables'!$D$2:$E$10,2, FALSE)</f>
        <v>Southern Region</v>
      </c>
      <c r="U1364" t="str" cm="1">
        <f t="array" ref="U1364">_xlfn.IFS(CleanedData[[#This Row],[Purchase Amount]]&lt;500,"Low",
CleanedData[[#This Row],[Purchase Amount]]&lt;5000,"Medium",
TRUE,"High")</f>
        <v>Low</v>
      </c>
      <c r="V1364" t="str">
        <f>TEXT(CleanedData[[#This Row],[Date]],"mmmm")</f>
        <v>October</v>
      </c>
      <c r="W1364" t="str">
        <f>"Q"&amp;ROUNDUP(MONTH(CleanedData[[#This Row],[Date]])/3,0)</f>
        <v>Q4</v>
      </c>
      <c r="X1364" t="str">
        <f>IF(CleanedData[[#This Row],[Purchase Amount]]&gt;=5000,"Yes","No")</f>
        <v>No</v>
      </c>
      <c r="Y1364">
        <f>IF(CleanedData[[#This Row],[Recommend]]="Yes",1,0)</f>
        <v>1</v>
      </c>
      <c r="Z1364" s="6">
        <f>CleanedData[[#This Row],[Purchase Amount]]*0.15</f>
        <v>55.435499999999998</v>
      </c>
      <c r="AA1364" s="6">
        <f>CleanedData[[#This Row],[Purchase Amount]]*1.15</f>
        <v>425.00549999999998</v>
      </c>
    </row>
    <row r="1365" spans="1:27" x14ac:dyDescent="0.3">
      <c r="A1365">
        <v>1622</v>
      </c>
      <c r="B1365" t="s">
        <v>1590</v>
      </c>
      <c r="C1365" s="1">
        <v>45552</v>
      </c>
      <c r="D1365">
        <v>77</v>
      </c>
      <c r="E1365" t="s">
        <v>52</v>
      </c>
      <c r="F1365" t="s">
        <v>77</v>
      </c>
      <c r="G1365" t="s">
        <v>950</v>
      </c>
      <c r="H1365">
        <v>4</v>
      </c>
      <c r="I1365" t="s">
        <v>45</v>
      </c>
      <c r="J1365" t="s">
        <v>43</v>
      </c>
      <c r="K1365" t="s">
        <v>64</v>
      </c>
      <c r="L1365" t="s">
        <v>42</v>
      </c>
      <c r="M1365" t="s">
        <v>112</v>
      </c>
      <c r="N1365" t="s">
        <v>96</v>
      </c>
      <c r="O1365" t="s">
        <v>48</v>
      </c>
      <c r="P1365" t="s">
        <v>49</v>
      </c>
      <c r="Q1365" t="s">
        <v>97</v>
      </c>
      <c r="R1365" s="6">
        <f>_xlfn.XLOOKUP(CleanedData[[#This Row],[Product]],'02_Lookup_Tables'!$A$2:$A$126,'02_Lookup_Tables'!$B$2:$B$126)</f>
        <v>85.25</v>
      </c>
      <c r="S1365" t="str">
        <f>VLOOKUP(CleanedData[[#This Row],[Product]],'02_Lookup_Tables'!$H$2:$I$126,2,FALSE)</f>
        <v>Beauty &amp; Personal Care</v>
      </c>
      <c r="T1365" t="str">
        <f>VLOOKUP(CleanedData[[#This Row],[Province]],'02_Lookup_Tables'!$D$2:$E$10,2, FALSE)</f>
        <v>Central Region</v>
      </c>
      <c r="U1365" t="str" cm="1">
        <f t="array" ref="U1365">_xlfn.IFS(CleanedData[[#This Row],[Purchase Amount]]&lt;500,"Low",
CleanedData[[#This Row],[Purchase Amount]]&lt;5000,"Medium",
TRUE,"High")</f>
        <v>Low</v>
      </c>
      <c r="V1365" t="str">
        <f>TEXT(CleanedData[[#This Row],[Date]],"mmmm")</f>
        <v>September</v>
      </c>
      <c r="W1365" t="str">
        <f>"Q"&amp;ROUNDUP(MONTH(CleanedData[[#This Row],[Date]])/3,0)</f>
        <v>Q3</v>
      </c>
      <c r="X1365" t="str">
        <f>IF(CleanedData[[#This Row],[Purchase Amount]]&gt;=5000,"Yes","No")</f>
        <v>No</v>
      </c>
      <c r="Y1365">
        <f>IF(CleanedData[[#This Row],[Recommend]]="Yes",1,0)</f>
        <v>1</v>
      </c>
      <c r="Z1365" s="6">
        <f>CleanedData[[#This Row],[Purchase Amount]]*0.15</f>
        <v>12.7875</v>
      </c>
      <c r="AA1365" s="6">
        <f>CleanedData[[#This Row],[Purchase Amount]]*1.15</f>
        <v>98.037499999999994</v>
      </c>
    </row>
    <row r="1366" spans="1:27" x14ac:dyDescent="0.3">
      <c r="A1366">
        <v>1623</v>
      </c>
      <c r="B1366" t="s">
        <v>1591</v>
      </c>
      <c r="C1366" s="1">
        <v>45371</v>
      </c>
      <c r="D1366">
        <v>42</v>
      </c>
      <c r="E1366" t="s">
        <v>60</v>
      </c>
      <c r="F1366" t="s">
        <v>61</v>
      </c>
      <c r="G1366" t="s">
        <v>118</v>
      </c>
      <c r="H1366">
        <v>5</v>
      </c>
      <c r="I1366" t="s">
        <v>42</v>
      </c>
      <c r="J1366" t="s">
        <v>43</v>
      </c>
      <c r="K1366" t="s">
        <v>44</v>
      </c>
      <c r="L1366" t="s">
        <v>45</v>
      </c>
      <c r="M1366" t="s">
        <v>92</v>
      </c>
      <c r="N1366" t="s">
        <v>57</v>
      </c>
      <c r="O1366" t="s">
        <v>89</v>
      </c>
      <c r="P1366" t="s">
        <v>70</v>
      </c>
      <c r="Q1366" t="s">
        <v>81</v>
      </c>
      <c r="R1366" s="6">
        <f>_xlfn.XLOOKUP(CleanedData[[#This Row],[Product]],'02_Lookup_Tables'!$A$2:$A$126,'02_Lookup_Tables'!$B$2:$B$126)</f>
        <v>368.99</v>
      </c>
      <c r="S1366" t="str">
        <f>VLOOKUP(CleanedData[[#This Row],[Product]],'02_Lookup_Tables'!$H$2:$I$126,2,FALSE)</f>
        <v>Accessories</v>
      </c>
      <c r="T1366" t="str">
        <f>VLOOKUP(CleanedData[[#This Row],[Province]],'02_Lookup_Tables'!$D$2:$E$10,2, FALSE)</f>
        <v>Southern Region</v>
      </c>
      <c r="U1366" t="str" cm="1">
        <f t="array" ref="U1366">_xlfn.IFS(CleanedData[[#This Row],[Purchase Amount]]&lt;500,"Low",
CleanedData[[#This Row],[Purchase Amount]]&lt;5000,"Medium",
TRUE,"High")</f>
        <v>Low</v>
      </c>
      <c r="V1366" t="str">
        <f>TEXT(CleanedData[[#This Row],[Date]],"mmmm")</f>
        <v>March</v>
      </c>
      <c r="W1366" t="str">
        <f>"Q"&amp;ROUNDUP(MONTH(CleanedData[[#This Row],[Date]])/3,0)</f>
        <v>Q1</v>
      </c>
      <c r="X1366" t="str">
        <f>IF(CleanedData[[#This Row],[Purchase Amount]]&gt;=5000,"Yes","No")</f>
        <v>No</v>
      </c>
      <c r="Y1366">
        <f>IF(CleanedData[[#This Row],[Recommend]]="Yes",1,0)</f>
        <v>0</v>
      </c>
      <c r="Z1366" s="6">
        <f>CleanedData[[#This Row],[Purchase Amount]]*0.15</f>
        <v>55.348500000000001</v>
      </c>
      <c r="AA1366" s="6">
        <f>CleanedData[[#This Row],[Purchase Amount]]*1.15</f>
        <v>424.33849999999995</v>
      </c>
    </row>
    <row r="1367" spans="1:27" x14ac:dyDescent="0.3">
      <c r="A1367">
        <v>1624</v>
      </c>
      <c r="B1367" t="s">
        <v>1592</v>
      </c>
      <c r="C1367" s="1">
        <v>45355</v>
      </c>
      <c r="D1367">
        <v>67</v>
      </c>
      <c r="E1367" t="s">
        <v>52</v>
      </c>
      <c r="F1367" t="s">
        <v>125</v>
      </c>
      <c r="G1367" t="s">
        <v>303</v>
      </c>
      <c r="H1367">
        <v>1</v>
      </c>
      <c r="I1367" t="s">
        <v>45</v>
      </c>
      <c r="J1367" t="s">
        <v>43</v>
      </c>
      <c r="K1367" t="s">
        <v>55</v>
      </c>
      <c r="L1367" t="s">
        <v>42</v>
      </c>
      <c r="M1367" t="s">
        <v>236</v>
      </c>
      <c r="N1367" t="s">
        <v>80</v>
      </c>
      <c r="O1367" t="s">
        <v>89</v>
      </c>
      <c r="P1367" t="s">
        <v>49</v>
      </c>
      <c r="Q1367" t="s">
        <v>97</v>
      </c>
      <c r="R1367" s="6">
        <f>_xlfn.XLOOKUP(CleanedData[[#This Row],[Product]],'02_Lookup_Tables'!$A$2:$A$126,'02_Lookup_Tables'!$B$2:$B$126)</f>
        <v>4841.7700000000004</v>
      </c>
      <c r="S1367" t="str">
        <f>VLOOKUP(CleanedData[[#This Row],[Product]],'02_Lookup_Tables'!$H$2:$I$126,2,FALSE)</f>
        <v>Home &amp; Living</v>
      </c>
      <c r="T1367" t="str">
        <f>VLOOKUP(CleanedData[[#This Row],[Province]],'02_Lookup_Tables'!$D$2:$E$10,2, FALSE)</f>
        <v>Western Region</v>
      </c>
      <c r="U1367" t="str" cm="1">
        <f t="array" ref="U1367">_xlfn.IFS(CleanedData[[#This Row],[Purchase Amount]]&lt;500,"Low",
CleanedData[[#This Row],[Purchase Amount]]&lt;5000,"Medium",
TRUE,"High")</f>
        <v>Medium</v>
      </c>
      <c r="V1367" t="str">
        <f>TEXT(CleanedData[[#This Row],[Date]],"mmmm")</f>
        <v>March</v>
      </c>
      <c r="W1367" t="str">
        <f>"Q"&amp;ROUNDUP(MONTH(CleanedData[[#This Row],[Date]])/3,0)</f>
        <v>Q1</v>
      </c>
      <c r="X1367" t="str">
        <f>IF(CleanedData[[#This Row],[Purchase Amount]]&gt;=5000,"Yes","No")</f>
        <v>No</v>
      </c>
      <c r="Y1367">
        <f>IF(CleanedData[[#This Row],[Recommend]]="Yes",1,0)</f>
        <v>1</v>
      </c>
      <c r="Z1367" s="6">
        <f>CleanedData[[#This Row],[Purchase Amount]]*0.15</f>
        <v>726.26550000000009</v>
      </c>
      <c r="AA1367" s="6">
        <f>CleanedData[[#This Row],[Purchase Amount]]*1.15</f>
        <v>5568.0355</v>
      </c>
    </row>
    <row r="1368" spans="1:27" x14ac:dyDescent="0.3">
      <c r="A1368">
        <v>1625</v>
      </c>
      <c r="B1368" t="s">
        <v>1593</v>
      </c>
      <c r="C1368" s="1">
        <v>45717</v>
      </c>
      <c r="D1368">
        <v>58</v>
      </c>
      <c r="E1368" t="s">
        <v>60</v>
      </c>
      <c r="F1368" t="s">
        <v>125</v>
      </c>
      <c r="G1368" t="s">
        <v>118</v>
      </c>
      <c r="H1368">
        <v>2</v>
      </c>
      <c r="I1368" t="s">
        <v>45</v>
      </c>
      <c r="J1368" t="s">
        <v>74</v>
      </c>
      <c r="K1368" t="s">
        <v>64</v>
      </c>
      <c r="L1368" t="s">
        <v>42</v>
      </c>
      <c r="M1368" t="s">
        <v>151</v>
      </c>
      <c r="N1368" t="s">
        <v>47</v>
      </c>
      <c r="O1368" t="s">
        <v>89</v>
      </c>
      <c r="P1368" t="s">
        <v>49</v>
      </c>
      <c r="Q1368" t="s">
        <v>50</v>
      </c>
      <c r="R1368" s="6">
        <f>_xlfn.XLOOKUP(CleanedData[[#This Row],[Product]],'02_Lookup_Tables'!$A$2:$A$126,'02_Lookup_Tables'!$B$2:$B$126)</f>
        <v>368.99</v>
      </c>
      <c r="S1368" t="str">
        <f>VLOOKUP(CleanedData[[#This Row],[Product]],'02_Lookup_Tables'!$H$2:$I$126,2,FALSE)</f>
        <v>Accessories</v>
      </c>
      <c r="T1368" t="str">
        <f>VLOOKUP(CleanedData[[#This Row],[Province]],'02_Lookup_Tables'!$D$2:$E$10,2, FALSE)</f>
        <v>Western Region</v>
      </c>
      <c r="U1368" t="str" cm="1">
        <f t="array" ref="U1368">_xlfn.IFS(CleanedData[[#This Row],[Purchase Amount]]&lt;500,"Low",
CleanedData[[#This Row],[Purchase Amount]]&lt;5000,"Medium",
TRUE,"High")</f>
        <v>Low</v>
      </c>
      <c r="V1368" t="str">
        <f>TEXT(CleanedData[[#This Row],[Date]],"mmmm")</f>
        <v>March</v>
      </c>
      <c r="W1368" t="str">
        <f>"Q"&amp;ROUNDUP(MONTH(CleanedData[[#This Row],[Date]])/3,0)</f>
        <v>Q1</v>
      </c>
      <c r="X1368" t="str">
        <f>IF(CleanedData[[#This Row],[Purchase Amount]]&gt;=5000,"Yes","No")</f>
        <v>No</v>
      </c>
      <c r="Y1368">
        <f>IF(CleanedData[[#This Row],[Recommend]]="Yes",1,0)</f>
        <v>1</v>
      </c>
      <c r="Z1368" s="6">
        <f>CleanedData[[#This Row],[Purchase Amount]]*0.15</f>
        <v>55.348500000000001</v>
      </c>
      <c r="AA1368" s="6">
        <f>CleanedData[[#This Row],[Purchase Amount]]*1.15</f>
        <v>424.33849999999995</v>
      </c>
    </row>
    <row r="1369" spans="1:27" x14ac:dyDescent="0.3">
      <c r="A1369">
        <v>1626</v>
      </c>
      <c r="B1369" t="s">
        <v>1594</v>
      </c>
      <c r="C1369" s="1">
        <v>45860</v>
      </c>
      <c r="D1369">
        <v>51</v>
      </c>
      <c r="E1369" t="s">
        <v>39</v>
      </c>
      <c r="F1369" t="s">
        <v>83</v>
      </c>
      <c r="G1369" t="s">
        <v>216</v>
      </c>
      <c r="H1369">
        <v>5</v>
      </c>
      <c r="I1369" t="s">
        <v>42</v>
      </c>
      <c r="J1369" t="s">
        <v>43</v>
      </c>
      <c r="K1369" t="s">
        <v>44</v>
      </c>
      <c r="L1369" t="s">
        <v>45</v>
      </c>
      <c r="M1369" t="s">
        <v>184</v>
      </c>
      <c r="N1369" t="s">
        <v>57</v>
      </c>
      <c r="O1369" t="s">
        <v>148</v>
      </c>
      <c r="P1369" t="s">
        <v>49</v>
      </c>
      <c r="Q1369" t="s">
        <v>93</v>
      </c>
      <c r="R1369" s="6">
        <f>_xlfn.XLOOKUP(CleanedData[[#This Row],[Product]],'02_Lookup_Tables'!$A$2:$A$126,'02_Lookup_Tables'!$B$2:$B$126)</f>
        <v>929.55</v>
      </c>
      <c r="S1369" t="str">
        <f>VLOOKUP(CleanedData[[#This Row],[Product]],'02_Lookup_Tables'!$H$2:$I$126,2,FALSE)</f>
        <v>Accessories</v>
      </c>
      <c r="T1369" t="str">
        <f>VLOOKUP(CleanedData[[#This Row],[Province]],'02_Lookup_Tables'!$D$2:$E$10,2, FALSE)</f>
        <v>Western Region</v>
      </c>
      <c r="U1369" t="str" cm="1">
        <f t="array" ref="U1369">_xlfn.IFS(CleanedData[[#This Row],[Purchase Amount]]&lt;500,"Low",
CleanedData[[#This Row],[Purchase Amount]]&lt;5000,"Medium",
TRUE,"High")</f>
        <v>Medium</v>
      </c>
      <c r="V1369" t="str">
        <f>TEXT(CleanedData[[#This Row],[Date]],"mmmm")</f>
        <v>July</v>
      </c>
      <c r="W1369" t="str">
        <f>"Q"&amp;ROUNDUP(MONTH(CleanedData[[#This Row],[Date]])/3,0)</f>
        <v>Q3</v>
      </c>
      <c r="X1369" t="str">
        <f>IF(CleanedData[[#This Row],[Purchase Amount]]&gt;=5000,"Yes","No")</f>
        <v>No</v>
      </c>
      <c r="Y1369">
        <f>IF(CleanedData[[#This Row],[Recommend]]="Yes",1,0)</f>
        <v>0</v>
      </c>
      <c r="Z1369" s="6">
        <f>CleanedData[[#This Row],[Purchase Amount]]*0.15</f>
        <v>139.43249999999998</v>
      </c>
      <c r="AA1369" s="6">
        <f>CleanedData[[#This Row],[Purchase Amount]]*1.15</f>
        <v>1068.9824999999998</v>
      </c>
    </row>
    <row r="1370" spans="1:27" x14ac:dyDescent="0.3">
      <c r="A1370">
        <v>1628</v>
      </c>
      <c r="B1370" t="s">
        <v>1595</v>
      </c>
      <c r="C1370" s="1">
        <v>45514</v>
      </c>
      <c r="D1370">
        <v>40</v>
      </c>
      <c r="E1370" t="s">
        <v>52</v>
      </c>
      <c r="F1370" t="s">
        <v>72</v>
      </c>
      <c r="G1370" t="s">
        <v>251</v>
      </c>
      <c r="H1370">
        <v>5</v>
      </c>
      <c r="I1370" t="s">
        <v>42</v>
      </c>
      <c r="J1370" t="s">
        <v>69</v>
      </c>
      <c r="K1370" t="s">
        <v>64</v>
      </c>
      <c r="L1370" t="s">
        <v>42</v>
      </c>
      <c r="M1370" t="s">
        <v>92</v>
      </c>
      <c r="N1370" t="s">
        <v>57</v>
      </c>
      <c r="O1370" t="s">
        <v>89</v>
      </c>
      <c r="P1370" t="s">
        <v>70</v>
      </c>
      <c r="Q1370" t="s">
        <v>81</v>
      </c>
      <c r="R1370" s="6">
        <f>_xlfn.XLOOKUP(CleanedData[[#This Row],[Product]],'02_Lookup_Tables'!$A$2:$A$126,'02_Lookup_Tables'!$B$2:$B$126)</f>
        <v>5064</v>
      </c>
      <c r="S1370" t="str">
        <f>VLOOKUP(CleanedData[[#This Row],[Product]],'02_Lookup_Tables'!$H$2:$I$126,2,FALSE)</f>
        <v>Sports &amp; Outdoors</v>
      </c>
      <c r="T1370" t="str">
        <f>VLOOKUP(CleanedData[[#This Row],[Province]],'02_Lookup_Tables'!$D$2:$E$10,2, FALSE)</f>
        <v>Central Region</v>
      </c>
      <c r="U1370" t="str" cm="1">
        <f t="array" ref="U1370">_xlfn.IFS(CleanedData[[#This Row],[Purchase Amount]]&lt;500,"Low",
CleanedData[[#This Row],[Purchase Amount]]&lt;5000,"Medium",
TRUE,"High")</f>
        <v>High</v>
      </c>
      <c r="V1370" t="str">
        <f>TEXT(CleanedData[[#This Row],[Date]],"mmmm")</f>
        <v>August</v>
      </c>
      <c r="W1370" t="str">
        <f>"Q"&amp;ROUNDUP(MONTH(CleanedData[[#This Row],[Date]])/3,0)</f>
        <v>Q3</v>
      </c>
      <c r="X1370" t="str">
        <f>IF(CleanedData[[#This Row],[Purchase Amount]]&gt;=5000,"Yes","No")</f>
        <v>Yes</v>
      </c>
      <c r="Y1370">
        <f>IF(CleanedData[[#This Row],[Recommend]]="Yes",1,0)</f>
        <v>0</v>
      </c>
      <c r="Z1370" s="6">
        <f>CleanedData[[#This Row],[Purchase Amount]]*0.15</f>
        <v>759.6</v>
      </c>
      <c r="AA1370" s="6">
        <f>CleanedData[[#This Row],[Purchase Amount]]*1.15</f>
        <v>5823.5999999999995</v>
      </c>
    </row>
    <row r="1371" spans="1:27" x14ac:dyDescent="0.3">
      <c r="A1371">
        <v>1630</v>
      </c>
      <c r="B1371" t="s">
        <v>1596</v>
      </c>
      <c r="C1371" s="1">
        <v>45667</v>
      </c>
      <c r="D1371">
        <v>22</v>
      </c>
      <c r="E1371" t="s">
        <v>39</v>
      </c>
      <c r="F1371" t="s">
        <v>108</v>
      </c>
      <c r="G1371" t="s">
        <v>95</v>
      </c>
      <c r="H1371">
        <v>2</v>
      </c>
      <c r="I1371" t="s">
        <v>42</v>
      </c>
      <c r="J1371" t="s">
        <v>74</v>
      </c>
      <c r="K1371" t="s">
        <v>44</v>
      </c>
      <c r="L1371" t="s">
        <v>42</v>
      </c>
      <c r="M1371" t="s">
        <v>75</v>
      </c>
      <c r="N1371" t="s">
        <v>47</v>
      </c>
      <c r="O1371" t="s">
        <v>89</v>
      </c>
      <c r="P1371" t="s">
        <v>49</v>
      </c>
      <c r="Q1371" t="s">
        <v>66</v>
      </c>
      <c r="R1371" s="6">
        <f>_xlfn.XLOOKUP(CleanedData[[#This Row],[Product]],'02_Lookup_Tables'!$A$2:$A$126,'02_Lookup_Tables'!$B$2:$B$126)</f>
        <v>5390.8</v>
      </c>
      <c r="S1371" t="str">
        <f>VLOOKUP(CleanedData[[#This Row],[Product]],'02_Lookup_Tables'!$H$2:$I$126,2,FALSE)</f>
        <v>Electronics</v>
      </c>
      <c r="T1371" t="str">
        <f>VLOOKUP(CleanedData[[#This Row],[Province]],'02_Lookup_Tables'!$D$2:$E$10,2, FALSE)</f>
        <v>Gauteng Region</v>
      </c>
      <c r="U1371" t="str" cm="1">
        <f t="array" ref="U1371">_xlfn.IFS(CleanedData[[#This Row],[Purchase Amount]]&lt;500,"Low",
CleanedData[[#This Row],[Purchase Amount]]&lt;5000,"Medium",
TRUE,"High")</f>
        <v>High</v>
      </c>
      <c r="V1371" t="str">
        <f>TEXT(CleanedData[[#This Row],[Date]],"mmmm")</f>
        <v>January</v>
      </c>
      <c r="W1371" t="str">
        <f>"Q"&amp;ROUNDUP(MONTH(CleanedData[[#This Row],[Date]])/3,0)</f>
        <v>Q1</v>
      </c>
      <c r="X1371" t="str">
        <f>IF(CleanedData[[#This Row],[Purchase Amount]]&gt;=5000,"Yes","No")</f>
        <v>Yes</v>
      </c>
      <c r="Y1371">
        <f>IF(CleanedData[[#This Row],[Recommend]]="Yes",1,0)</f>
        <v>0</v>
      </c>
      <c r="Z1371" s="6">
        <f>CleanedData[[#This Row],[Purchase Amount]]*0.15</f>
        <v>808.62</v>
      </c>
      <c r="AA1371" s="6">
        <f>CleanedData[[#This Row],[Purchase Amount]]*1.15</f>
        <v>6199.42</v>
      </c>
    </row>
    <row r="1372" spans="1:27" x14ac:dyDescent="0.3">
      <c r="A1372">
        <v>1631</v>
      </c>
      <c r="B1372" t="s">
        <v>1597</v>
      </c>
      <c r="C1372" s="1">
        <v>45823</v>
      </c>
      <c r="D1372">
        <v>73</v>
      </c>
      <c r="E1372" t="s">
        <v>39</v>
      </c>
      <c r="F1372" t="s">
        <v>72</v>
      </c>
      <c r="G1372" t="s">
        <v>563</v>
      </c>
      <c r="H1372">
        <v>5</v>
      </c>
      <c r="I1372" t="s">
        <v>45</v>
      </c>
      <c r="J1372" t="s">
        <v>43</v>
      </c>
      <c r="K1372" t="s">
        <v>64</v>
      </c>
      <c r="L1372" t="s">
        <v>45</v>
      </c>
      <c r="M1372" t="s">
        <v>46</v>
      </c>
      <c r="N1372" t="s">
        <v>57</v>
      </c>
      <c r="O1372" t="s">
        <v>89</v>
      </c>
      <c r="P1372" t="s">
        <v>70</v>
      </c>
      <c r="Q1372" t="s">
        <v>97</v>
      </c>
      <c r="R1372" s="6">
        <f>_xlfn.XLOOKUP(CleanedData[[#This Row],[Product]],'02_Lookup_Tables'!$A$2:$A$126,'02_Lookup_Tables'!$B$2:$B$126)</f>
        <v>11052.57</v>
      </c>
      <c r="S1372" t="str">
        <f>VLOOKUP(CleanedData[[#This Row],[Product]],'02_Lookup_Tables'!$H$2:$I$126,2,FALSE)</f>
        <v>Electronics</v>
      </c>
      <c r="T1372" t="str">
        <f>VLOOKUP(CleanedData[[#This Row],[Province]],'02_Lookup_Tables'!$D$2:$E$10,2, FALSE)</f>
        <v>Central Region</v>
      </c>
      <c r="U1372" t="str" cm="1">
        <f t="array" ref="U1372">_xlfn.IFS(CleanedData[[#This Row],[Purchase Amount]]&lt;500,"Low",
CleanedData[[#This Row],[Purchase Amount]]&lt;5000,"Medium",
TRUE,"High")</f>
        <v>High</v>
      </c>
      <c r="V1372" t="str">
        <f>TEXT(CleanedData[[#This Row],[Date]],"mmmm")</f>
        <v>June</v>
      </c>
      <c r="W1372" t="str">
        <f>"Q"&amp;ROUNDUP(MONTH(CleanedData[[#This Row],[Date]])/3,0)</f>
        <v>Q2</v>
      </c>
      <c r="X1372" t="str">
        <f>IF(CleanedData[[#This Row],[Purchase Amount]]&gt;=5000,"Yes","No")</f>
        <v>Yes</v>
      </c>
      <c r="Y1372">
        <f>IF(CleanedData[[#This Row],[Recommend]]="Yes",1,0)</f>
        <v>1</v>
      </c>
      <c r="Z1372" s="6">
        <f>CleanedData[[#This Row],[Purchase Amount]]*0.15</f>
        <v>1657.8854999999999</v>
      </c>
      <c r="AA1372" s="6">
        <f>CleanedData[[#This Row],[Purchase Amount]]*1.15</f>
        <v>12710.455499999998</v>
      </c>
    </row>
    <row r="1373" spans="1:27" x14ac:dyDescent="0.3">
      <c r="A1373">
        <v>1632</v>
      </c>
      <c r="B1373" t="s">
        <v>1598</v>
      </c>
      <c r="C1373" s="1">
        <v>45534</v>
      </c>
      <c r="D1373">
        <v>49</v>
      </c>
      <c r="E1373" t="s">
        <v>60</v>
      </c>
      <c r="F1373" t="s">
        <v>125</v>
      </c>
      <c r="G1373" t="s">
        <v>288</v>
      </c>
      <c r="H1373">
        <v>5</v>
      </c>
      <c r="I1373" t="s">
        <v>45</v>
      </c>
      <c r="J1373" t="s">
        <v>43</v>
      </c>
      <c r="K1373" t="s">
        <v>64</v>
      </c>
      <c r="L1373" t="s">
        <v>45</v>
      </c>
      <c r="M1373" t="s">
        <v>196</v>
      </c>
      <c r="N1373" t="s">
        <v>57</v>
      </c>
      <c r="O1373" t="s">
        <v>89</v>
      </c>
      <c r="P1373" t="s">
        <v>70</v>
      </c>
      <c r="Q1373" t="s">
        <v>93</v>
      </c>
      <c r="R1373" s="6">
        <f>_xlfn.XLOOKUP(CleanedData[[#This Row],[Product]],'02_Lookup_Tables'!$A$2:$A$126,'02_Lookup_Tables'!$B$2:$B$126)</f>
        <v>605.1</v>
      </c>
      <c r="S1373" t="str">
        <f>VLOOKUP(CleanedData[[#This Row],[Product]],'02_Lookup_Tables'!$H$2:$I$126,2,FALSE)</f>
        <v>Apparel</v>
      </c>
      <c r="T1373" t="str">
        <f>VLOOKUP(CleanedData[[#This Row],[Province]],'02_Lookup_Tables'!$D$2:$E$10,2, FALSE)</f>
        <v>Western Region</v>
      </c>
      <c r="U1373" t="str" cm="1">
        <f t="array" ref="U1373">_xlfn.IFS(CleanedData[[#This Row],[Purchase Amount]]&lt;500,"Low",
CleanedData[[#This Row],[Purchase Amount]]&lt;5000,"Medium",
TRUE,"High")</f>
        <v>Medium</v>
      </c>
      <c r="V1373" t="str">
        <f>TEXT(CleanedData[[#This Row],[Date]],"mmmm")</f>
        <v>August</v>
      </c>
      <c r="W1373" t="str">
        <f>"Q"&amp;ROUNDUP(MONTH(CleanedData[[#This Row],[Date]])/3,0)</f>
        <v>Q3</v>
      </c>
      <c r="X1373" t="str">
        <f>IF(CleanedData[[#This Row],[Purchase Amount]]&gt;=5000,"Yes","No")</f>
        <v>No</v>
      </c>
      <c r="Y1373">
        <f>IF(CleanedData[[#This Row],[Recommend]]="Yes",1,0)</f>
        <v>1</v>
      </c>
      <c r="Z1373" s="6">
        <f>CleanedData[[#This Row],[Purchase Amount]]*0.15</f>
        <v>90.765000000000001</v>
      </c>
      <c r="AA1373" s="6">
        <f>CleanedData[[#This Row],[Purchase Amount]]*1.15</f>
        <v>695.86500000000001</v>
      </c>
    </row>
    <row r="1374" spans="1:27" x14ac:dyDescent="0.3">
      <c r="A1374">
        <v>1634</v>
      </c>
      <c r="B1374" t="s">
        <v>1599</v>
      </c>
      <c r="C1374" s="1">
        <v>45302</v>
      </c>
      <c r="D1374">
        <v>60</v>
      </c>
      <c r="E1374" t="s">
        <v>60</v>
      </c>
      <c r="F1374" t="s">
        <v>130</v>
      </c>
      <c r="G1374" t="s">
        <v>179</v>
      </c>
      <c r="H1374">
        <v>5</v>
      </c>
      <c r="I1374" t="s">
        <v>42</v>
      </c>
      <c r="J1374" t="s">
        <v>54</v>
      </c>
      <c r="K1374" t="s">
        <v>64</v>
      </c>
      <c r="L1374" t="s">
        <v>42</v>
      </c>
      <c r="N1374" t="s">
        <v>57</v>
      </c>
      <c r="O1374" t="s">
        <v>134</v>
      </c>
      <c r="P1374" t="s">
        <v>8646</v>
      </c>
      <c r="Q1374" t="s">
        <v>50</v>
      </c>
      <c r="R1374" s="6">
        <f>_xlfn.XLOOKUP(CleanedData[[#This Row],[Product]],'02_Lookup_Tables'!$A$2:$A$126,'02_Lookup_Tables'!$B$2:$B$126)</f>
        <v>54.82</v>
      </c>
      <c r="S1374" t="str">
        <f>VLOOKUP(CleanedData[[#This Row],[Product]],'02_Lookup_Tables'!$H$2:$I$126,2,FALSE)</f>
        <v>Food</v>
      </c>
      <c r="T1374" t="str">
        <f>VLOOKUP(CleanedData[[#This Row],[Province]],'02_Lookup_Tables'!$D$2:$E$10,2, FALSE)</f>
        <v>Eastern Region</v>
      </c>
      <c r="U1374" t="str" cm="1">
        <f t="array" ref="U1374">_xlfn.IFS(CleanedData[[#This Row],[Purchase Amount]]&lt;500,"Low",
CleanedData[[#This Row],[Purchase Amount]]&lt;5000,"Medium",
TRUE,"High")</f>
        <v>Low</v>
      </c>
      <c r="V1374" t="str">
        <f>TEXT(CleanedData[[#This Row],[Date]],"mmmm")</f>
        <v>January</v>
      </c>
      <c r="W1374" t="str">
        <f>"Q"&amp;ROUNDUP(MONTH(CleanedData[[#This Row],[Date]])/3,0)</f>
        <v>Q1</v>
      </c>
      <c r="X1374" t="str">
        <f>IF(CleanedData[[#This Row],[Purchase Amount]]&gt;=5000,"Yes","No")</f>
        <v>No</v>
      </c>
      <c r="Y1374">
        <f>IF(CleanedData[[#This Row],[Recommend]]="Yes",1,0)</f>
        <v>0</v>
      </c>
      <c r="Z1374" s="6">
        <f>CleanedData[[#This Row],[Purchase Amount]]*0.15</f>
        <v>8.222999999999999</v>
      </c>
      <c r="AA1374" s="6">
        <f>CleanedData[[#This Row],[Purchase Amount]]*1.15</f>
        <v>63.042999999999992</v>
      </c>
    </row>
    <row r="1375" spans="1:27" x14ac:dyDescent="0.3">
      <c r="A1375">
        <v>1635</v>
      </c>
      <c r="B1375" t="s">
        <v>1600</v>
      </c>
      <c r="C1375" s="1">
        <v>45609</v>
      </c>
      <c r="D1375">
        <v>43</v>
      </c>
      <c r="E1375" t="s">
        <v>60</v>
      </c>
      <c r="F1375" t="s">
        <v>61</v>
      </c>
      <c r="G1375" t="s">
        <v>131</v>
      </c>
      <c r="H1375">
        <v>5</v>
      </c>
      <c r="I1375" t="s">
        <v>42</v>
      </c>
      <c r="J1375" t="s">
        <v>54</v>
      </c>
      <c r="K1375" t="s">
        <v>44</v>
      </c>
      <c r="L1375" t="s">
        <v>45</v>
      </c>
      <c r="M1375" t="s">
        <v>75</v>
      </c>
      <c r="N1375" t="s">
        <v>57</v>
      </c>
      <c r="O1375" t="s">
        <v>89</v>
      </c>
      <c r="P1375" t="s">
        <v>70</v>
      </c>
      <c r="Q1375" t="s">
        <v>81</v>
      </c>
      <c r="R1375" s="6">
        <f>_xlfn.XLOOKUP(CleanedData[[#This Row],[Product]],'02_Lookup_Tables'!$A$2:$A$126,'02_Lookup_Tables'!$B$2:$B$126)</f>
        <v>369.57</v>
      </c>
      <c r="S1375" t="str">
        <f>VLOOKUP(CleanedData[[#This Row],[Product]],'02_Lookup_Tables'!$H$2:$I$126,2,FALSE)</f>
        <v>Accessories</v>
      </c>
      <c r="T1375" t="str">
        <f>VLOOKUP(CleanedData[[#This Row],[Province]],'02_Lookup_Tables'!$D$2:$E$10,2, FALSE)</f>
        <v>Southern Region</v>
      </c>
      <c r="U1375" t="str" cm="1">
        <f t="array" ref="U1375">_xlfn.IFS(CleanedData[[#This Row],[Purchase Amount]]&lt;500,"Low",
CleanedData[[#This Row],[Purchase Amount]]&lt;5000,"Medium",
TRUE,"High")</f>
        <v>Low</v>
      </c>
      <c r="V1375" t="str">
        <f>TEXT(CleanedData[[#This Row],[Date]],"mmmm")</f>
        <v>November</v>
      </c>
      <c r="W1375" t="str">
        <f>"Q"&amp;ROUNDUP(MONTH(CleanedData[[#This Row],[Date]])/3,0)</f>
        <v>Q4</v>
      </c>
      <c r="X1375" t="str">
        <f>IF(CleanedData[[#This Row],[Purchase Amount]]&gt;=5000,"Yes","No")</f>
        <v>No</v>
      </c>
      <c r="Y1375">
        <f>IF(CleanedData[[#This Row],[Recommend]]="Yes",1,0)</f>
        <v>0</v>
      </c>
      <c r="Z1375" s="6">
        <f>CleanedData[[#This Row],[Purchase Amount]]*0.15</f>
        <v>55.435499999999998</v>
      </c>
      <c r="AA1375" s="6">
        <f>CleanedData[[#This Row],[Purchase Amount]]*1.15</f>
        <v>425.00549999999998</v>
      </c>
    </row>
    <row r="1376" spans="1:27" x14ac:dyDescent="0.3">
      <c r="A1376">
        <v>1637</v>
      </c>
      <c r="B1376" t="s">
        <v>1601</v>
      </c>
      <c r="C1376" s="1">
        <v>45470</v>
      </c>
      <c r="D1376">
        <v>77</v>
      </c>
      <c r="E1376" t="s">
        <v>39</v>
      </c>
      <c r="F1376" t="s">
        <v>130</v>
      </c>
      <c r="G1376" t="s">
        <v>105</v>
      </c>
      <c r="H1376">
        <v>2</v>
      </c>
      <c r="I1376" t="s">
        <v>42</v>
      </c>
      <c r="J1376" t="s">
        <v>43</v>
      </c>
      <c r="K1376" t="s">
        <v>55</v>
      </c>
      <c r="L1376" t="s">
        <v>45</v>
      </c>
      <c r="M1376" t="s">
        <v>208</v>
      </c>
      <c r="N1376" t="s">
        <v>47</v>
      </c>
      <c r="O1376" t="s">
        <v>89</v>
      </c>
      <c r="P1376" t="s">
        <v>49</v>
      </c>
      <c r="Q1376" t="s">
        <v>97</v>
      </c>
      <c r="R1376" s="6">
        <f>_xlfn.XLOOKUP(CleanedData[[#This Row],[Product]],'02_Lookup_Tables'!$A$2:$A$126,'02_Lookup_Tables'!$B$2:$B$126)</f>
        <v>231.22</v>
      </c>
      <c r="S1376" t="str">
        <f>VLOOKUP(CleanedData[[#This Row],[Product]],'02_Lookup_Tables'!$H$2:$I$126,2,FALSE)</f>
        <v>Beauty &amp; Personal Care</v>
      </c>
      <c r="T1376" t="str">
        <f>VLOOKUP(CleanedData[[#This Row],[Province]],'02_Lookup_Tables'!$D$2:$E$10,2, FALSE)</f>
        <v>Eastern Region</v>
      </c>
      <c r="U1376" t="str" cm="1">
        <f t="array" ref="U1376">_xlfn.IFS(CleanedData[[#This Row],[Purchase Amount]]&lt;500,"Low",
CleanedData[[#This Row],[Purchase Amount]]&lt;5000,"Medium",
TRUE,"High")</f>
        <v>Low</v>
      </c>
      <c r="V1376" t="str">
        <f>TEXT(CleanedData[[#This Row],[Date]],"mmmm")</f>
        <v>June</v>
      </c>
      <c r="W1376" t="str">
        <f>"Q"&amp;ROUNDUP(MONTH(CleanedData[[#This Row],[Date]])/3,0)</f>
        <v>Q2</v>
      </c>
      <c r="X1376" t="str">
        <f>IF(CleanedData[[#This Row],[Purchase Amount]]&gt;=5000,"Yes","No")</f>
        <v>No</v>
      </c>
      <c r="Y1376">
        <f>IF(CleanedData[[#This Row],[Recommend]]="Yes",1,0)</f>
        <v>0</v>
      </c>
      <c r="Z1376" s="6">
        <f>CleanedData[[#This Row],[Purchase Amount]]*0.15</f>
        <v>34.683</v>
      </c>
      <c r="AA1376" s="6">
        <f>CleanedData[[#This Row],[Purchase Amount]]*1.15</f>
        <v>265.90299999999996</v>
      </c>
    </row>
    <row r="1377" spans="1:27" x14ac:dyDescent="0.3">
      <c r="A1377">
        <v>1638</v>
      </c>
      <c r="B1377" t="s">
        <v>1602</v>
      </c>
      <c r="C1377" s="1">
        <v>45621</v>
      </c>
      <c r="D1377">
        <v>53</v>
      </c>
      <c r="E1377" t="s">
        <v>60</v>
      </c>
      <c r="F1377" t="s">
        <v>83</v>
      </c>
      <c r="G1377" t="s">
        <v>182</v>
      </c>
      <c r="H1377">
        <v>3</v>
      </c>
      <c r="I1377" t="s">
        <v>42</v>
      </c>
      <c r="J1377" t="s">
        <v>54</v>
      </c>
      <c r="K1377" t="s">
        <v>44</v>
      </c>
      <c r="L1377" t="s">
        <v>42</v>
      </c>
      <c r="M1377" t="s">
        <v>136</v>
      </c>
      <c r="N1377" t="s">
        <v>48</v>
      </c>
      <c r="O1377" t="s">
        <v>89</v>
      </c>
      <c r="P1377" t="s">
        <v>49</v>
      </c>
      <c r="Q1377" t="s">
        <v>93</v>
      </c>
      <c r="R1377" s="6">
        <f>_xlfn.XLOOKUP(CleanedData[[#This Row],[Product]],'02_Lookup_Tables'!$A$2:$A$126,'02_Lookup_Tables'!$B$2:$B$126)</f>
        <v>3715.65</v>
      </c>
      <c r="S1377" t="str">
        <f>VLOOKUP(CleanedData[[#This Row],[Product]],'02_Lookup_Tables'!$H$2:$I$126,2,FALSE)</f>
        <v>Home Devices</v>
      </c>
      <c r="T1377" t="str">
        <f>VLOOKUP(CleanedData[[#This Row],[Province]],'02_Lookup_Tables'!$D$2:$E$10,2, FALSE)</f>
        <v>Western Region</v>
      </c>
      <c r="U1377" t="str" cm="1">
        <f t="array" ref="U1377">_xlfn.IFS(CleanedData[[#This Row],[Purchase Amount]]&lt;500,"Low",
CleanedData[[#This Row],[Purchase Amount]]&lt;5000,"Medium",
TRUE,"High")</f>
        <v>Medium</v>
      </c>
      <c r="V1377" t="str">
        <f>TEXT(CleanedData[[#This Row],[Date]],"mmmm")</f>
        <v>November</v>
      </c>
      <c r="W1377" t="str">
        <f>"Q"&amp;ROUNDUP(MONTH(CleanedData[[#This Row],[Date]])/3,0)</f>
        <v>Q4</v>
      </c>
      <c r="X1377" t="str">
        <f>IF(CleanedData[[#This Row],[Purchase Amount]]&gt;=5000,"Yes","No")</f>
        <v>No</v>
      </c>
      <c r="Y1377">
        <f>IF(CleanedData[[#This Row],[Recommend]]="Yes",1,0)</f>
        <v>0</v>
      </c>
      <c r="Z1377" s="6">
        <f>CleanedData[[#This Row],[Purchase Amount]]*0.15</f>
        <v>557.34749999999997</v>
      </c>
      <c r="AA1377" s="6">
        <f>CleanedData[[#This Row],[Purchase Amount]]*1.15</f>
        <v>4272.9974999999995</v>
      </c>
    </row>
    <row r="1378" spans="1:27" x14ac:dyDescent="0.3">
      <c r="A1378">
        <v>1640</v>
      </c>
      <c r="B1378" t="s">
        <v>1603</v>
      </c>
      <c r="C1378" s="1">
        <v>45613</v>
      </c>
      <c r="D1378">
        <v>65</v>
      </c>
      <c r="E1378" t="s">
        <v>52</v>
      </c>
      <c r="F1378" t="s">
        <v>125</v>
      </c>
      <c r="G1378" t="s">
        <v>227</v>
      </c>
      <c r="H1378">
        <v>1</v>
      </c>
      <c r="I1378" t="s">
        <v>42</v>
      </c>
      <c r="J1378" t="s">
        <v>63</v>
      </c>
      <c r="K1378" t="s">
        <v>64</v>
      </c>
      <c r="L1378" t="s">
        <v>45</v>
      </c>
      <c r="N1378" t="s">
        <v>80</v>
      </c>
      <c r="O1378" t="s">
        <v>134</v>
      </c>
      <c r="P1378" t="s">
        <v>8646</v>
      </c>
      <c r="Q1378" t="s">
        <v>97</v>
      </c>
      <c r="R1378" s="6">
        <f>_xlfn.XLOOKUP(CleanedData[[#This Row],[Product]],'02_Lookup_Tables'!$A$2:$A$126,'02_Lookup_Tables'!$B$2:$B$126)</f>
        <v>22574.95</v>
      </c>
      <c r="S1378" t="str">
        <f>VLOOKUP(CleanedData[[#This Row],[Product]],'02_Lookup_Tables'!$H$2:$I$126,2,FALSE)</f>
        <v>Electronics</v>
      </c>
      <c r="T1378" t="str">
        <f>VLOOKUP(CleanedData[[#This Row],[Province]],'02_Lookup_Tables'!$D$2:$E$10,2, FALSE)</f>
        <v>Western Region</v>
      </c>
      <c r="U1378" t="str" cm="1">
        <f t="array" ref="U1378">_xlfn.IFS(CleanedData[[#This Row],[Purchase Amount]]&lt;500,"Low",
CleanedData[[#This Row],[Purchase Amount]]&lt;5000,"Medium",
TRUE,"High")</f>
        <v>High</v>
      </c>
      <c r="V1378" t="str">
        <f>TEXT(CleanedData[[#This Row],[Date]],"mmmm")</f>
        <v>November</v>
      </c>
      <c r="W1378" t="str">
        <f>"Q"&amp;ROUNDUP(MONTH(CleanedData[[#This Row],[Date]])/3,0)</f>
        <v>Q4</v>
      </c>
      <c r="X1378" t="str">
        <f>IF(CleanedData[[#This Row],[Purchase Amount]]&gt;=5000,"Yes","No")</f>
        <v>Yes</v>
      </c>
      <c r="Y1378">
        <f>IF(CleanedData[[#This Row],[Recommend]]="Yes",1,0)</f>
        <v>0</v>
      </c>
      <c r="Z1378" s="6">
        <f>CleanedData[[#This Row],[Purchase Amount]]*0.15</f>
        <v>3386.2424999999998</v>
      </c>
      <c r="AA1378" s="6">
        <f>CleanedData[[#This Row],[Purchase Amount]]*1.15</f>
        <v>25961.192499999997</v>
      </c>
    </row>
    <row r="1379" spans="1:27" x14ac:dyDescent="0.3">
      <c r="A1379">
        <v>1641</v>
      </c>
      <c r="B1379" t="s">
        <v>1604</v>
      </c>
      <c r="C1379" s="1">
        <v>45755</v>
      </c>
      <c r="D1379">
        <v>18</v>
      </c>
      <c r="E1379" t="s">
        <v>52</v>
      </c>
      <c r="F1379" t="s">
        <v>68</v>
      </c>
      <c r="G1379" t="s">
        <v>192</v>
      </c>
      <c r="H1379">
        <v>3</v>
      </c>
      <c r="I1379" t="s">
        <v>42</v>
      </c>
      <c r="J1379" t="s">
        <v>43</v>
      </c>
      <c r="K1379" t="s">
        <v>44</v>
      </c>
      <c r="L1379" t="s">
        <v>45</v>
      </c>
      <c r="M1379" t="s">
        <v>156</v>
      </c>
      <c r="N1379" t="s">
        <v>48</v>
      </c>
      <c r="O1379" t="s">
        <v>148</v>
      </c>
      <c r="P1379" t="s">
        <v>49</v>
      </c>
      <c r="Q1379" t="s">
        <v>66</v>
      </c>
      <c r="R1379" s="6">
        <f>_xlfn.XLOOKUP(CleanedData[[#This Row],[Product]],'02_Lookup_Tables'!$A$2:$A$126,'02_Lookup_Tables'!$B$2:$B$126)</f>
        <v>13261</v>
      </c>
      <c r="S1379" t="str">
        <f>VLOOKUP(CleanedData[[#This Row],[Product]],'02_Lookup_Tables'!$H$2:$I$126,2,FALSE)</f>
        <v>Electronics</v>
      </c>
      <c r="T1379" t="str">
        <f>VLOOKUP(CleanedData[[#This Row],[Province]],'02_Lookup_Tables'!$D$2:$E$10,2, FALSE)</f>
        <v>Northern Region</v>
      </c>
      <c r="U1379" t="str" cm="1">
        <f t="array" ref="U1379">_xlfn.IFS(CleanedData[[#This Row],[Purchase Amount]]&lt;500,"Low",
CleanedData[[#This Row],[Purchase Amount]]&lt;5000,"Medium",
TRUE,"High")</f>
        <v>High</v>
      </c>
      <c r="V1379" t="str">
        <f>TEXT(CleanedData[[#This Row],[Date]],"mmmm")</f>
        <v>April</v>
      </c>
      <c r="W1379" t="str">
        <f>"Q"&amp;ROUNDUP(MONTH(CleanedData[[#This Row],[Date]])/3,0)</f>
        <v>Q2</v>
      </c>
      <c r="X1379" t="str">
        <f>IF(CleanedData[[#This Row],[Purchase Amount]]&gt;=5000,"Yes","No")</f>
        <v>Yes</v>
      </c>
      <c r="Y1379">
        <f>IF(CleanedData[[#This Row],[Recommend]]="Yes",1,0)</f>
        <v>0</v>
      </c>
      <c r="Z1379" s="6">
        <f>CleanedData[[#This Row],[Purchase Amount]]*0.15</f>
        <v>1989.1499999999999</v>
      </c>
      <c r="AA1379" s="6">
        <f>CleanedData[[#This Row],[Purchase Amount]]*1.15</f>
        <v>15250.15</v>
      </c>
    </row>
    <row r="1380" spans="1:27" x14ac:dyDescent="0.3">
      <c r="A1380">
        <v>1642</v>
      </c>
      <c r="B1380" t="s">
        <v>1605</v>
      </c>
      <c r="C1380" s="1">
        <v>45599</v>
      </c>
      <c r="D1380">
        <v>27</v>
      </c>
      <c r="E1380" t="s">
        <v>60</v>
      </c>
      <c r="F1380" t="s">
        <v>40</v>
      </c>
      <c r="G1380" t="s">
        <v>381</v>
      </c>
      <c r="H1380">
        <v>4</v>
      </c>
      <c r="I1380" t="s">
        <v>42</v>
      </c>
      <c r="J1380" t="s">
        <v>54</v>
      </c>
      <c r="K1380" t="s">
        <v>55</v>
      </c>
      <c r="L1380" t="s">
        <v>45</v>
      </c>
      <c r="M1380" t="s">
        <v>156</v>
      </c>
      <c r="N1380" t="s">
        <v>96</v>
      </c>
      <c r="O1380" t="s">
        <v>148</v>
      </c>
      <c r="P1380" t="s">
        <v>49</v>
      </c>
      <c r="Q1380" t="s">
        <v>58</v>
      </c>
      <c r="R1380" s="6">
        <f>_xlfn.XLOOKUP(CleanedData[[#This Row],[Product]],'02_Lookup_Tables'!$A$2:$A$126,'02_Lookup_Tables'!$B$2:$B$126)</f>
        <v>786.78</v>
      </c>
      <c r="S1380" t="str">
        <f>VLOOKUP(CleanedData[[#This Row],[Product]],'02_Lookup_Tables'!$H$2:$I$126,2,FALSE)</f>
        <v>Apparel</v>
      </c>
      <c r="T1380" t="str">
        <f>VLOOKUP(CleanedData[[#This Row],[Province]],'02_Lookup_Tables'!$D$2:$E$10,2, FALSE)</f>
        <v>Northern Region</v>
      </c>
      <c r="U1380" t="str" cm="1">
        <f t="array" ref="U1380">_xlfn.IFS(CleanedData[[#This Row],[Purchase Amount]]&lt;500,"Low",
CleanedData[[#This Row],[Purchase Amount]]&lt;5000,"Medium",
TRUE,"High")</f>
        <v>Medium</v>
      </c>
      <c r="V1380" t="str">
        <f>TEXT(CleanedData[[#This Row],[Date]],"mmmm")</f>
        <v>November</v>
      </c>
      <c r="W1380" t="str">
        <f>"Q"&amp;ROUNDUP(MONTH(CleanedData[[#This Row],[Date]])/3,0)</f>
        <v>Q4</v>
      </c>
      <c r="X1380" t="str">
        <f>IF(CleanedData[[#This Row],[Purchase Amount]]&gt;=5000,"Yes","No")</f>
        <v>No</v>
      </c>
      <c r="Y1380">
        <f>IF(CleanedData[[#This Row],[Recommend]]="Yes",1,0)</f>
        <v>0</v>
      </c>
      <c r="Z1380" s="6">
        <f>CleanedData[[#This Row],[Purchase Amount]]*0.15</f>
        <v>118.017</v>
      </c>
      <c r="AA1380" s="6">
        <f>CleanedData[[#This Row],[Purchase Amount]]*1.15</f>
        <v>904.79699999999991</v>
      </c>
    </row>
    <row r="1381" spans="1:27" x14ac:dyDescent="0.3">
      <c r="A1381">
        <v>1643</v>
      </c>
      <c r="B1381" t="s">
        <v>1606</v>
      </c>
      <c r="C1381" s="1">
        <v>45549</v>
      </c>
      <c r="D1381">
        <v>29</v>
      </c>
      <c r="E1381" t="s">
        <v>52</v>
      </c>
      <c r="F1381" t="s">
        <v>68</v>
      </c>
      <c r="G1381" t="s">
        <v>693</v>
      </c>
      <c r="H1381">
        <v>5</v>
      </c>
      <c r="I1381" t="s">
        <v>42</v>
      </c>
      <c r="J1381" t="s">
        <v>74</v>
      </c>
      <c r="K1381" t="s">
        <v>55</v>
      </c>
      <c r="L1381" t="s">
        <v>45</v>
      </c>
      <c r="M1381" t="s">
        <v>136</v>
      </c>
      <c r="N1381" t="s">
        <v>57</v>
      </c>
      <c r="O1381" t="s">
        <v>89</v>
      </c>
      <c r="P1381" t="s">
        <v>70</v>
      </c>
      <c r="Q1381" t="s">
        <v>58</v>
      </c>
      <c r="R1381" s="6">
        <f>_xlfn.XLOOKUP(CleanedData[[#This Row],[Product]],'02_Lookup_Tables'!$A$2:$A$126,'02_Lookup_Tables'!$B$2:$B$126)</f>
        <v>618.72</v>
      </c>
      <c r="S1381" t="str">
        <f>VLOOKUP(CleanedData[[#This Row],[Product]],'02_Lookup_Tables'!$H$2:$I$126,2,FALSE)</f>
        <v>Sports &amp; Outdoors</v>
      </c>
      <c r="T1381" t="str">
        <f>VLOOKUP(CleanedData[[#This Row],[Province]],'02_Lookup_Tables'!$D$2:$E$10,2, FALSE)</f>
        <v>Northern Region</v>
      </c>
      <c r="U1381" t="str" cm="1">
        <f t="array" ref="U1381">_xlfn.IFS(CleanedData[[#This Row],[Purchase Amount]]&lt;500,"Low",
CleanedData[[#This Row],[Purchase Amount]]&lt;5000,"Medium",
TRUE,"High")</f>
        <v>Medium</v>
      </c>
      <c r="V1381" t="str">
        <f>TEXT(CleanedData[[#This Row],[Date]],"mmmm")</f>
        <v>September</v>
      </c>
      <c r="W1381" t="str">
        <f>"Q"&amp;ROUNDUP(MONTH(CleanedData[[#This Row],[Date]])/3,0)</f>
        <v>Q3</v>
      </c>
      <c r="X1381" t="str">
        <f>IF(CleanedData[[#This Row],[Purchase Amount]]&gt;=5000,"Yes","No")</f>
        <v>No</v>
      </c>
      <c r="Y1381">
        <f>IF(CleanedData[[#This Row],[Recommend]]="Yes",1,0)</f>
        <v>0</v>
      </c>
      <c r="Z1381" s="6">
        <f>CleanedData[[#This Row],[Purchase Amount]]*0.15</f>
        <v>92.808000000000007</v>
      </c>
      <c r="AA1381" s="6">
        <f>CleanedData[[#This Row],[Purchase Amount]]*1.15</f>
        <v>711.52800000000002</v>
      </c>
    </row>
    <row r="1382" spans="1:27" x14ac:dyDescent="0.3">
      <c r="A1382">
        <v>1644</v>
      </c>
      <c r="B1382" t="s">
        <v>1607</v>
      </c>
      <c r="C1382" s="1">
        <v>45712</v>
      </c>
      <c r="D1382">
        <v>47</v>
      </c>
      <c r="E1382" t="s">
        <v>52</v>
      </c>
      <c r="F1382" t="s">
        <v>68</v>
      </c>
      <c r="G1382" t="s">
        <v>198</v>
      </c>
      <c r="H1382">
        <v>4</v>
      </c>
      <c r="I1382" t="s">
        <v>42</v>
      </c>
      <c r="J1382" t="s">
        <v>54</v>
      </c>
      <c r="K1382" t="s">
        <v>64</v>
      </c>
      <c r="L1382" t="s">
        <v>45</v>
      </c>
      <c r="M1382" t="s">
        <v>175</v>
      </c>
      <c r="N1382" t="s">
        <v>96</v>
      </c>
      <c r="O1382" t="s">
        <v>89</v>
      </c>
      <c r="P1382" t="s">
        <v>70</v>
      </c>
      <c r="Q1382" t="s">
        <v>93</v>
      </c>
      <c r="R1382" s="6">
        <f>_xlfn.XLOOKUP(CleanedData[[#This Row],[Product]],'02_Lookup_Tables'!$A$2:$A$126,'02_Lookup_Tables'!$B$2:$B$126)</f>
        <v>2099.4</v>
      </c>
      <c r="S1382" t="str">
        <f>VLOOKUP(CleanedData[[#This Row],[Product]],'02_Lookup_Tables'!$H$2:$I$126,2,FALSE)</f>
        <v>Sports &amp; Outdoors</v>
      </c>
      <c r="T1382" t="str">
        <f>VLOOKUP(CleanedData[[#This Row],[Province]],'02_Lookup_Tables'!$D$2:$E$10,2, FALSE)</f>
        <v>Northern Region</v>
      </c>
      <c r="U1382" t="str" cm="1">
        <f t="array" ref="U1382">_xlfn.IFS(CleanedData[[#This Row],[Purchase Amount]]&lt;500,"Low",
CleanedData[[#This Row],[Purchase Amount]]&lt;5000,"Medium",
TRUE,"High")</f>
        <v>Medium</v>
      </c>
      <c r="V1382" t="str">
        <f>TEXT(CleanedData[[#This Row],[Date]],"mmmm")</f>
        <v>February</v>
      </c>
      <c r="W1382" t="str">
        <f>"Q"&amp;ROUNDUP(MONTH(CleanedData[[#This Row],[Date]])/3,0)</f>
        <v>Q1</v>
      </c>
      <c r="X1382" t="str">
        <f>IF(CleanedData[[#This Row],[Purchase Amount]]&gt;=5000,"Yes","No")</f>
        <v>No</v>
      </c>
      <c r="Y1382">
        <f>IF(CleanedData[[#This Row],[Recommend]]="Yes",1,0)</f>
        <v>0</v>
      </c>
      <c r="Z1382" s="6">
        <f>CleanedData[[#This Row],[Purchase Amount]]*0.15</f>
        <v>314.91000000000003</v>
      </c>
      <c r="AA1382" s="6">
        <f>CleanedData[[#This Row],[Purchase Amount]]*1.15</f>
        <v>2414.31</v>
      </c>
    </row>
    <row r="1383" spans="1:27" x14ac:dyDescent="0.3">
      <c r="A1383">
        <v>1645</v>
      </c>
      <c r="B1383" t="s">
        <v>1608</v>
      </c>
      <c r="C1383" s="1">
        <v>45920</v>
      </c>
      <c r="D1383">
        <v>61</v>
      </c>
      <c r="E1383" t="s">
        <v>52</v>
      </c>
      <c r="F1383" t="s">
        <v>125</v>
      </c>
      <c r="G1383" t="s">
        <v>454</v>
      </c>
      <c r="H1383">
        <v>4</v>
      </c>
      <c r="I1383" t="s">
        <v>45</v>
      </c>
      <c r="J1383" t="s">
        <v>54</v>
      </c>
      <c r="K1383" t="s">
        <v>64</v>
      </c>
      <c r="L1383" t="s">
        <v>45</v>
      </c>
      <c r="M1383" t="s">
        <v>147</v>
      </c>
      <c r="N1383" t="s">
        <v>96</v>
      </c>
      <c r="O1383" t="s">
        <v>148</v>
      </c>
      <c r="P1383" t="s">
        <v>49</v>
      </c>
      <c r="Q1383" t="s">
        <v>50</v>
      </c>
      <c r="R1383" s="6">
        <f>_xlfn.XLOOKUP(CleanedData[[#This Row],[Product]],'02_Lookup_Tables'!$A$2:$A$126,'02_Lookup_Tables'!$B$2:$B$126)</f>
        <v>2413.3000000000002</v>
      </c>
      <c r="S1383" t="str">
        <f>VLOOKUP(CleanedData[[#This Row],[Product]],'02_Lookup_Tables'!$H$2:$I$126,2,FALSE)</f>
        <v>Electronics</v>
      </c>
      <c r="T1383" t="str">
        <f>VLOOKUP(CleanedData[[#This Row],[Province]],'02_Lookup_Tables'!$D$2:$E$10,2, FALSE)</f>
        <v>Western Region</v>
      </c>
      <c r="U1383" t="str" cm="1">
        <f t="array" ref="U1383">_xlfn.IFS(CleanedData[[#This Row],[Purchase Amount]]&lt;500,"Low",
CleanedData[[#This Row],[Purchase Amount]]&lt;5000,"Medium",
TRUE,"High")</f>
        <v>Medium</v>
      </c>
      <c r="V1383" t="str">
        <f>TEXT(CleanedData[[#This Row],[Date]],"mmmm")</f>
        <v>September</v>
      </c>
      <c r="W1383" t="str">
        <f>"Q"&amp;ROUNDUP(MONTH(CleanedData[[#This Row],[Date]])/3,0)</f>
        <v>Q3</v>
      </c>
      <c r="X1383" t="str">
        <f>IF(CleanedData[[#This Row],[Purchase Amount]]&gt;=5000,"Yes","No")</f>
        <v>No</v>
      </c>
      <c r="Y1383">
        <f>IF(CleanedData[[#This Row],[Recommend]]="Yes",1,0)</f>
        <v>1</v>
      </c>
      <c r="Z1383" s="6">
        <f>CleanedData[[#This Row],[Purchase Amount]]*0.15</f>
        <v>361.995</v>
      </c>
      <c r="AA1383" s="6">
        <f>CleanedData[[#This Row],[Purchase Amount]]*1.15</f>
        <v>2775.2950000000001</v>
      </c>
    </row>
    <row r="1384" spans="1:27" x14ac:dyDescent="0.3">
      <c r="A1384">
        <v>1646</v>
      </c>
      <c r="B1384" t="s">
        <v>1609</v>
      </c>
      <c r="C1384" s="1">
        <v>45471</v>
      </c>
      <c r="D1384">
        <v>53</v>
      </c>
      <c r="E1384" t="s">
        <v>60</v>
      </c>
      <c r="F1384" t="s">
        <v>130</v>
      </c>
      <c r="G1384" t="s">
        <v>214</v>
      </c>
      <c r="H1384">
        <v>2</v>
      </c>
      <c r="I1384" t="s">
        <v>42</v>
      </c>
      <c r="J1384" t="s">
        <v>69</v>
      </c>
      <c r="K1384" t="s">
        <v>55</v>
      </c>
      <c r="L1384" t="s">
        <v>42</v>
      </c>
      <c r="N1384" t="s">
        <v>47</v>
      </c>
      <c r="O1384" t="s">
        <v>134</v>
      </c>
      <c r="P1384" t="s">
        <v>8646</v>
      </c>
      <c r="Q1384" t="s">
        <v>93</v>
      </c>
      <c r="R1384" s="6">
        <f>_xlfn.XLOOKUP(CleanedData[[#This Row],[Product]],'02_Lookup_Tables'!$A$2:$A$126,'02_Lookup_Tables'!$B$2:$B$126)</f>
        <v>134.01</v>
      </c>
      <c r="S1384" t="str">
        <f>VLOOKUP(CleanedData[[#This Row],[Product]],'02_Lookup_Tables'!$H$2:$I$126,2,FALSE)</f>
        <v>Food</v>
      </c>
      <c r="T1384" t="str">
        <f>VLOOKUP(CleanedData[[#This Row],[Province]],'02_Lookup_Tables'!$D$2:$E$10,2, FALSE)</f>
        <v>Eastern Region</v>
      </c>
      <c r="U1384" t="str" cm="1">
        <f t="array" ref="U1384">_xlfn.IFS(CleanedData[[#This Row],[Purchase Amount]]&lt;500,"Low",
CleanedData[[#This Row],[Purchase Amount]]&lt;5000,"Medium",
TRUE,"High")</f>
        <v>Low</v>
      </c>
      <c r="V1384" t="str">
        <f>TEXT(CleanedData[[#This Row],[Date]],"mmmm")</f>
        <v>June</v>
      </c>
      <c r="W1384" t="str">
        <f>"Q"&amp;ROUNDUP(MONTH(CleanedData[[#This Row],[Date]])/3,0)</f>
        <v>Q2</v>
      </c>
      <c r="X1384" t="str">
        <f>IF(CleanedData[[#This Row],[Purchase Amount]]&gt;=5000,"Yes","No")</f>
        <v>No</v>
      </c>
      <c r="Y1384">
        <f>IF(CleanedData[[#This Row],[Recommend]]="Yes",1,0)</f>
        <v>0</v>
      </c>
      <c r="Z1384" s="6">
        <f>CleanedData[[#This Row],[Purchase Amount]]*0.15</f>
        <v>20.101499999999998</v>
      </c>
      <c r="AA1384" s="6">
        <f>CleanedData[[#This Row],[Purchase Amount]]*1.15</f>
        <v>154.11149999999998</v>
      </c>
    </row>
    <row r="1385" spans="1:27" x14ac:dyDescent="0.3">
      <c r="A1385">
        <v>1647</v>
      </c>
      <c r="B1385" t="s">
        <v>1610</v>
      </c>
      <c r="C1385" s="1">
        <v>45861</v>
      </c>
      <c r="D1385">
        <v>30</v>
      </c>
      <c r="E1385" t="s">
        <v>60</v>
      </c>
      <c r="F1385" t="s">
        <v>77</v>
      </c>
      <c r="G1385" t="s">
        <v>62</v>
      </c>
      <c r="H1385">
        <v>4</v>
      </c>
      <c r="I1385" t="s">
        <v>45</v>
      </c>
      <c r="J1385" t="s">
        <v>54</v>
      </c>
      <c r="K1385" t="s">
        <v>44</v>
      </c>
      <c r="L1385" t="s">
        <v>42</v>
      </c>
      <c r="M1385" t="s">
        <v>180</v>
      </c>
      <c r="N1385" t="s">
        <v>96</v>
      </c>
      <c r="O1385" t="s">
        <v>89</v>
      </c>
      <c r="P1385" t="s">
        <v>70</v>
      </c>
      <c r="Q1385" t="s">
        <v>58</v>
      </c>
      <c r="R1385" s="6">
        <f>_xlfn.XLOOKUP(CleanedData[[#This Row],[Product]],'02_Lookup_Tables'!$A$2:$A$126,'02_Lookup_Tables'!$B$2:$B$126)</f>
        <v>230.14</v>
      </c>
      <c r="S1385" t="str">
        <f>VLOOKUP(CleanedData[[#This Row],[Product]],'02_Lookup_Tables'!$H$2:$I$126,2,FALSE)</f>
        <v>Sports &amp; Outdoors</v>
      </c>
      <c r="T1385" t="str">
        <f>VLOOKUP(CleanedData[[#This Row],[Province]],'02_Lookup_Tables'!$D$2:$E$10,2, FALSE)</f>
        <v>Central Region</v>
      </c>
      <c r="U1385" t="str" cm="1">
        <f t="array" ref="U1385">_xlfn.IFS(CleanedData[[#This Row],[Purchase Amount]]&lt;500,"Low",
CleanedData[[#This Row],[Purchase Amount]]&lt;5000,"Medium",
TRUE,"High")</f>
        <v>Low</v>
      </c>
      <c r="V1385" t="str">
        <f>TEXT(CleanedData[[#This Row],[Date]],"mmmm")</f>
        <v>July</v>
      </c>
      <c r="W1385" t="str">
        <f>"Q"&amp;ROUNDUP(MONTH(CleanedData[[#This Row],[Date]])/3,0)</f>
        <v>Q3</v>
      </c>
      <c r="X1385" t="str">
        <f>IF(CleanedData[[#This Row],[Purchase Amount]]&gt;=5000,"Yes","No")</f>
        <v>No</v>
      </c>
      <c r="Y1385">
        <f>IF(CleanedData[[#This Row],[Recommend]]="Yes",1,0)</f>
        <v>1</v>
      </c>
      <c r="Z1385" s="6">
        <f>CleanedData[[#This Row],[Purchase Amount]]*0.15</f>
        <v>34.520999999999994</v>
      </c>
      <c r="AA1385" s="6">
        <f>CleanedData[[#This Row],[Purchase Amount]]*1.15</f>
        <v>264.66099999999994</v>
      </c>
    </row>
    <row r="1386" spans="1:27" x14ac:dyDescent="0.3">
      <c r="A1386">
        <v>1648</v>
      </c>
      <c r="B1386" t="s">
        <v>1611</v>
      </c>
      <c r="C1386" s="1">
        <v>45728</v>
      </c>
      <c r="D1386">
        <v>19</v>
      </c>
      <c r="E1386" t="s">
        <v>39</v>
      </c>
      <c r="F1386" t="s">
        <v>108</v>
      </c>
      <c r="G1386" t="s">
        <v>198</v>
      </c>
      <c r="H1386">
        <v>3</v>
      </c>
      <c r="I1386" t="s">
        <v>42</v>
      </c>
      <c r="J1386" t="s">
        <v>43</v>
      </c>
      <c r="K1386" t="s">
        <v>44</v>
      </c>
      <c r="L1386" t="s">
        <v>45</v>
      </c>
      <c r="M1386" t="s">
        <v>79</v>
      </c>
      <c r="N1386" t="s">
        <v>48</v>
      </c>
      <c r="O1386" t="s">
        <v>89</v>
      </c>
      <c r="P1386" t="s">
        <v>49</v>
      </c>
      <c r="Q1386" t="s">
        <v>66</v>
      </c>
      <c r="R1386" s="6">
        <f>_xlfn.XLOOKUP(CleanedData[[#This Row],[Product]],'02_Lookup_Tables'!$A$2:$A$126,'02_Lookup_Tables'!$B$2:$B$126)</f>
        <v>2099.4</v>
      </c>
      <c r="S1386" t="str">
        <f>VLOOKUP(CleanedData[[#This Row],[Product]],'02_Lookup_Tables'!$H$2:$I$126,2,FALSE)</f>
        <v>Sports &amp; Outdoors</v>
      </c>
      <c r="T1386" t="str">
        <f>VLOOKUP(CleanedData[[#This Row],[Province]],'02_Lookup_Tables'!$D$2:$E$10,2, FALSE)</f>
        <v>Gauteng Region</v>
      </c>
      <c r="U1386" t="str" cm="1">
        <f t="array" ref="U1386">_xlfn.IFS(CleanedData[[#This Row],[Purchase Amount]]&lt;500,"Low",
CleanedData[[#This Row],[Purchase Amount]]&lt;5000,"Medium",
TRUE,"High")</f>
        <v>Medium</v>
      </c>
      <c r="V1386" t="str">
        <f>TEXT(CleanedData[[#This Row],[Date]],"mmmm")</f>
        <v>March</v>
      </c>
      <c r="W1386" t="str">
        <f>"Q"&amp;ROUNDUP(MONTH(CleanedData[[#This Row],[Date]])/3,0)</f>
        <v>Q1</v>
      </c>
      <c r="X1386" t="str">
        <f>IF(CleanedData[[#This Row],[Purchase Amount]]&gt;=5000,"Yes","No")</f>
        <v>No</v>
      </c>
      <c r="Y1386">
        <f>IF(CleanedData[[#This Row],[Recommend]]="Yes",1,0)</f>
        <v>0</v>
      </c>
      <c r="Z1386" s="6">
        <f>CleanedData[[#This Row],[Purchase Amount]]*0.15</f>
        <v>314.91000000000003</v>
      </c>
      <c r="AA1386" s="6">
        <f>CleanedData[[#This Row],[Purchase Amount]]*1.15</f>
        <v>2414.31</v>
      </c>
    </row>
    <row r="1387" spans="1:27" x14ac:dyDescent="0.3">
      <c r="A1387">
        <v>1649</v>
      </c>
      <c r="B1387" t="s">
        <v>1612</v>
      </c>
      <c r="C1387" s="1">
        <v>45519</v>
      </c>
      <c r="E1387" t="s">
        <v>60</v>
      </c>
      <c r="F1387" t="s">
        <v>130</v>
      </c>
      <c r="G1387" t="s">
        <v>389</v>
      </c>
      <c r="H1387">
        <v>1</v>
      </c>
      <c r="I1387" t="s">
        <v>45</v>
      </c>
      <c r="J1387" t="s">
        <v>54</v>
      </c>
      <c r="K1387" t="s">
        <v>44</v>
      </c>
      <c r="L1387" t="s">
        <v>45</v>
      </c>
      <c r="M1387" t="s">
        <v>180</v>
      </c>
      <c r="N1387" t="s">
        <v>80</v>
      </c>
      <c r="O1387" t="s">
        <v>89</v>
      </c>
      <c r="P1387" t="s">
        <v>49</v>
      </c>
      <c r="Q1387" t="s">
        <v>166</v>
      </c>
      <c r="R1387" s="6">
        <f>_xlfn.XLOOKUP(CleanedData[[#This Row],[Product]],'02_Lookup_Tables'!$A$2:$A$126,'02_Lookup_Tables'!$B$2:$B$126)</f>
        <v>5432.76</v>
      </c>
      <c r="S1387" t="str">
        <f>VLOOKUP(CleanedData[[#This Row],[Product]],'02_Lookup_Tables'!$H$2:$I$126,2,FALSE)</f>
        <v>Home Devices</v>
      </c>
      <c r="T1387" t="str">
        <f>VLOOKUP(CleanedData[[#This Row],[Province]],'02_Lookup_Tables'!$D$2:$E$10,2, FALSE)</f>
        <v>Eastern Region</v>
      </c>
      <c r="U1387" t="str" cm="1">
        <f t="array" ref="U1387">_xlfn.IFS(CleanedData[[#This Row],[Purchase Amount]]&lt;500,"Low",
CleanedData[[#This Row],[Purchase Amount]]&lt;5000,"Medium",
TRUE,"High")</f>
        <v>High</v>
      </c>
      <c r="V1387" t="str">
        <f>TEXT(CleanedData[[#This Row],[Date]],"mmmm")</f>
        <v>August</v>
      </c>
      <c r="W1387" t="str">
        <f>"Q"&amp;ROUNDUP(MONTH(CleanedData[[#This Row],[Date]])/3,0)</f>
        <v>Q3</v>
      </c>
      <c r="X1387" t="str">
        <f>IF(CleanedData[[#This Row],[Purchase Amount]]&gt;=5000,"Yes","No")</f>
        <v>Yes</v>
      </c>
      <c r="Y1387">
        <f>IF(CleanedData[[#This Row],[Recommend]]="Yes",1,0)</f>
        <v>1</v>
      </c>
      <c r="Z1387" s="6">
        <f>CleanedData[[#This Row],[Purchase Amount]]*0.15</f>
        <v>814.91399999999999</v>
      </c>
      <c r="AA1387" s="6">
        <f>CleanedData[[#This Row],[Purchase Amount]]*1.15</f>
        <v>6247.674</v>
      </c>
    </row>
    <row r="1388" spans="1:27" x14ac:dyDescent="0.3">
      <c r="A1388">
        <v>1650</v>
      </c>
      <c r="B1388" t="s">
        <v>1613</v>
      </c>
      <c r="C1388" s="1">
        <v>45381</v>
      </c>
      <c r="D1388">
        <v>20</v>
      </c>
      <c r="E1388" t="s">
        <v>60</v>
      </c>
      <c r="F1388" t="s">
        <v>130</v>
      </c>
      <c r="G1388" t="s">
        <v>243</v>
      </c>
      <c r="H1388">
        <v>4</v>
      </c>
      <c r="I1388" t="s">
        <v>45</v>
      </c>
      <c r="J1388" t="s">
        <v>54</v>
      </c>
      <c r="K1388" t="s">
        <v>44</v>
      </c>
      <c r="L1388" t="s">
        <v>45</v>
      </c>
      <c r="M1388" t="s">
        <v>236</v>
      </c>
      <c r="N1388" t="s">
        <v>96</v>
      </c>
      <c r="O1388" t="s">
        <v>89</v>
      </c>
      <c r="P1388" t="s">
        <v>70</v>
      </c>
      <c r="Q1388" t="s">
        <v>66</v>
      </c>
      <c r="R1388" s="6">
        <f>_xlfn.XLOOKUP(CleanedData[[#This Row],[Product]],'02_Lookup_Tables'!$A$2:$A$126,'02_Lookup_Tables'!$B$2:$B$126)</f>
        <v>551.66</v>
      </c>
      <c r="S1388" t="str">
        <f>VLOOKUP(CleanedData[[#This Row],[Product]],'02_Lookup_Tables'!$H$2:$I$126,2,FALSE)</f>
        <v>Accessories</v>
      </c>
      <c r="T1388" t="str">
        <f>VLOOKUP(CleanedData[[#This Row],[Province]],'02_Lookup_Tables'!$D$2:$E$10,2, FALSE)</f>
        <v>Eastern Region</v>
      </c>
      <c r="U1388" t="str" cm="1">
        <f t="array" ref="U1388">_xlfn.IFS(CleanedData[[#This Row],[Purchase Amount]]&lt;500,"Low",
CleanedData[[#This Row],[Purchase Amount]]&lt;5000,"Medium",
TRUE,"High")</f>
        <v>Medium</v>
      </c>
      <c r="V1388" t="str">
        <f>TEXT(CleanedData[[#This Row],[Date]],"mmmm")</f>
        <v>March</v>
      </c>
      <c r="W1388" t="str">
        <f>"Q"&amp;ROUNDUP(MONTH(CleanedData[[#This Row],[Date]])/3,0)</f>
        <v>Q1</v>
      </c>
      <c r="X1388" t="str">
        <f>IF(CleanedData[[#This Row],[Purchase Amount]]&gt;=5000,"Yes","No")</f>
        <v>No</v>
      </c>
      <c r="Y1388">
        <f>IF(CleanedData[[#This Row],[Recommend]]="Yes",1,0)</f>
        <v>1</v>
      </c>
      <c r="Z1388" s="6">
        <f>CleanedData[[#This Row],[Purchase Amount]]*0.15</f>
        <v>82.748999999999995</v>
      </c>
      <c r="AA1388" s="6">
        <f>CleanedData[[#This Row],[Purchase Amount]]*1.15</f>
        <v>634.40899999999988</v>
      </c>
    </row>
    <row r="1389" spans="1:27" x14ac:dyDescent="0.3">
      <c r="A1389">
        <v>1653</v>
      </c>
      <c r="B1389" t="s">
        <v>1614</v>
      </c>
      <c r="C1389" s="1">
        <v>45607</v>
      </c>
      <c r="D1389">
        <v>52</v>
      </c>
      <c r="E1389" t="s">
        <v>60</v>
      </c>
      <c r="F1389" t="s">
        <v>61</v>
      </c>
      <c r="G1389" t="s">
        <v>286</v>
      </c>
      <c r="H1389">
        <v>1</v>
      </c>
      <c r="I1389" t="s">
        <v>45</v>
      </c>
      <c r="J1389" t="s">
        <v>63</v>
      </c>
      <c r="K1389" t="s">
        <v>55</v>
      </c>
      <c r="L1389" t="s">
        <v>45</v>
      </c>
      <c r="M1389" t="s">
        <v>79</v>
      </c>
      <c r="N1389" t="s">
        <v>80</v>
      </c>
      <c r="O1389" t="s">
        <v>89</v>
      </c>
      <c r="P1389" t="s">
        <v>49</v>
      </c>
      <c r="Q1389" t="s">
        <v>93</v>
      </c>
      <c r="R1389" s="6">
        <f>_xlfn.XLOOKUP(CleanedData[[#This Row],[Product]],'02_Lookup_Tables'!$A$2:$A$126,'02_Lookup_Tables'!$B$2:$B$126)</f>
        <v>1907.49</v>
      </c>
      <c r="S1389" t="str">
        <f>VLOOKUP(CleanedData[[#This Row],[Product]],'02_Lookup_Tables'!$H$2:$I$126,2,FALSE)</f>
        <v>Accessories</v>
      </c>
      <c r="T1389" t="str">
        <f>VLOOKUP(CleanedData[[#This Row],[Province]],'02_Lookup_Tables'!$D$2:$E$10,2, FALSE)</f>
        <v>Southern Region</v>
      </c>
      <c r="U1389" t="str" cm="1">
        <f t="array" ref="U1389">_xlfn.IFS(CleanedData[[#This Row],[Purchase Amount]]&lt;500,"Low",
CleanedData[[#This Row],[Purchase Amount]]&lt;5000,"Medium",
TRUE,"High")</f>
        <v>Medium</v>
      </c>
      <c r="V1389" t="str">
        <f>TEXT(CleanedData[[#This Row],[Date]],"mmmm")</f>
        <v>November</v>
      </c>
      <c r="W1389" t="str">
        <f>"Q"&amp;ROUNDUP(MONTH(CleanedData[[#This Row],[Date]])/3,0)</f>
        <v>Q4</v>
      </c>
      <c r="X1389" t="str">
        <f>IF(CleanedData[[#This Row],[Purchase Amount]]&gt;=5000,"Yes","No")</f>
        <v>No</v>
      </c>
      <c r="Y1389">
        <f>IF(CleanedData[[#This Row],[Recommend]]="Yes",1,0)</f>
        <v>1</v>
      </c>
      <c r="Z1389" s="6">
        <f>CleanedData[[#This Row],[Purchase Amount]]*0.15</f>
        <v>286.12349999999998</v>
      </c>
      <c r="AA1389" s="6">
        <f>CleanedData[[#This Row],[Purchase Amount]]*1.15</f>
        <v>2193.6134999999999</v>
      </c>
    </row>
    <row r="1390" spans="1:27" x14ac:dyDescent="0.3">
      <c r="A1390">
        <v>1654</v>
      </c>
      <c r="B1390" t="s">
        <v>1615</v>
      </c>
      <c r="C1390" s="1">
        <v>45575</v>
      </c>
      <c r="D1390">
        <v>65</v>
      </c>
      <c r="E1390" t="s">
        <v>39</v>
      </c>
      <c r="F1390" t="s">
        <v>72</v>
      </c>
      <c r="G1390" t="s">
        <v>359</v>
      </c>
      <c r="H1390">
        <v>2</v>
      </c>
      <c r="I1390" t="s">
        <v>42</v>
      </c>
      <c r="J1390" t="s">
        <v>74</v>
      </c>
      <c r="K1390" t="s">
        <v>55</v>
      </c>
      <c r="L1390" t="s">
        <v>42</v>
      </c>
      <c r="M1390" t="s">
        <v>85</v>
      </c>
      <c r="N1390" t="s">
        <v>47</v>
      </c>
      <c r="O1390" t="s">
        <v>48</v>
      </c>
      <c r="P1390" t="s">
        <v>49</v>
      </c>
      <c r="Q1390" t="s">
        <v>97</v>
      </c>
      <c r="R1390" s="6">
        <f>_xlfn.XLOOKUP(CleanedData[[#This Row],[Product]],'02_Lookup_Tables'!$A$2:$A$126,'02_Lookup_Tables'!$B$2:$B$126)</f>
        <v>34.200000000000003</v>
      </c>
      <c r="S1390" t="str">
        <f>VLOOKUP(CleanedData[[#This Row],[Product]],'02_Lookup_Tables'!$H$2:$I$126,2,FALSE)</f>
        <v>Food</v>
      </c>
      <c r="T1390" t="str">
        <f>VLOOKUP(CleanedData[[#This Row],[Province]],'02_Lookup_Tables'!$D$2:$E$10,2, FALSE)</f>
        <v>Central Region</v>
      </c>
      <c r="U1390" t="str" cm="1">
        <f t="array" ref="U1390">_xlfn.IFS(CleanedData[[#This Row],[Purchase Amount]]&lt;500,"Low",
CleanedData[[#This Row],[Purchase Amount]]&lt;5000,"Medium",
TRUE,"High")</f>
        <v>Low</v>
      </c>
      <c r="V1390" t="str">
        <f>TEXT(CleanedData[[#This Row],[Date]],"mmmm")</f>
        <v>October</v>
      </c>
      <c r="W1390" t="str">
        <f>"Q"&amp;ROUNDUP(MONTH(CleanedData[[#This Row],[Date]])/3,0)</f>
        <v>Q4</v>
      </c>
      <c r="X1390" t="str">
        <f>IF(CleanedData[[#This Row],[Purchase Amount]]&gt;=5000,"Yes","No")</f>
        <v>No</v>
      </c>
      <c r="Y1390">
        <f>IF(CleanedData[[#This Row],[Recommend]]="Yes",1,0)</f>
        <v>0</v>
      </c>
      <c r="Z1390" s="6">
        <f>CleanedData[[#This Row],[Purchase Amount]]*0.15</f>
        <v>5.13</v>
      </c>
      <c r="AA1390" s="6">
        <f>CleanedData[[#This Row],[Purchase Amount]]*1.15</f>
        <v>39.33</v>
      </c>
    </row>
    <row r="1391" spans="1:27" x14ac:dyDescent="0.3">
      <c r="A1391">
        <v>1655</v>
      </c>
      <c r="B1391" t="s">
        <v>1616</v>
      </c>
      <c r="C1391" s="1">
        <v>45859</v>
      </c>
      <c r="D1391">
        <v>39</v>
      </c>
      <c r="E1391" t="s">
        <v>39</v>
      </c>
      <c r="F1391" t="s">
        <v>61</v>
      </c>
      <c r="G1391" t="s">
        <v>417</v>
      </c>
      <c r="H1391">
        <v>2</v>
      </c>
      <c r="I1391" t="s">
        <v>45</v>
      </c>
      <c r="J1391" t="s">
        <v>74</v>
      </c>
      <c r="K1391" t="s">
        <v>64</v>
      </c>
      <c r="L1391" t="s">
        <v>42</v>
      </c>
      <c r="M1391" t="s">
        <v>151</v>
      </c>
      <c r="N1391" t="s">
        <v>47</v>
      </c>
      <c r="O1391" t="s">
        <v>89</v>
      </c>
      <c r="P1391" t="s">
        <v>49</v>
      </c>
      <c r="Q1391" t="s">
        <v>81</v>
      </c>
      <c r="R1391" s="6">
        <f>_xlfn.XLOOKUP(CleanedData[[#This Row],[Product]],'02_Lookup_Tables'!$A$2:$A$126,'02_Lookup_Tables'!$B$2:$B$126)</f>
        <v>274.49</v>
      </c>
      <c r="S1391" t="str">
        <f>VLOOKUP(CleanedData[[#This Row],[Product]],'02_Lookup_Tables'!$H$2:$I$126,2,FALSE)</f>
        <v>Beauty &amp; Personal Care</v>
      </c>
      <c r="T1391" t="str">
        <f>VLOOKUP(CleanedData[[#This Row],[Province]],'02_Lookup_Tables'!$D$2:$E$10,2, FALSE)</f>
        <v>Southern Region</v>
      </c>
      <c r="U1391" t="str" cm="1">
        <f t="array" ref="U1391">_xlfn.IFS(CleanedData[[#This Row],[Purchase Amount]]&lt;500,"Low",
CleanedData[[#This Row],[Purchase Amount]]&lt;5000,"Medium",
TRUE,"High")</f>
        <v>Low</v>
      </c>
      <c r="V1391" t="str">
        <f>TEXT(CleanedData[[#This Row],[Date]],"mmmm")</f>
        <v>July</v>
      </c>
      <c r="W1391" t="str">
        <f>"Q"&amp;ROUNDUP(MONTH(CleanedData[[#This Row],[Date]])/3,0)</f>
        <v>Q3</v>
      </c>
      <c r="X1391" t="str">
        <f>IF(CleanedData[[#This Row],[Purchase Amount]]&gt;=5000,"Yes","No")</f>
        <v>No</v>
      </c>
      <c r="Y1391">
        <f>IF(CleanedData[[#This Row],[Recommend]]="Yes",1,0)</f>
        <v>1</v>
      </c>
      <c r="Z1391" s="6">
        <f>CleanedData[[#This Row],[Purchase Amount]]*0.15</f>
        <v>41.173499999999997</v>
      </c>
      <c r="AA1391" s="6">
        <f>CleanedData[[#This Row],[Purchase Amount]]*1.15</f>
        <v>315.6635</v>
      </c>
    </row>
    <row r="1392" spans="1:27" x14ac:dyDescent="0.3">
      <c r="A1392">
        <v>1656</v>
      </c>
      <c r="B1392" t="s">
        <v>1617</v>
      </c>
      <c r="C1392" s="1">
        <v>45317</v>
      </c>
      <c r="D1392">
        <v>21</v>
      </c>
      <c r="E1392" t="s">
        <v>60</v>
      </c>
      <c r="F1392" t="s">
        <v>130</v>
      </c>
      <c r="G1392" t="s">
        <v>301</v>
      </c>
      <c r="H1392">
        <v>1</v>
      </c>
      <c r="I1392" t="s">
        <v>45</v>
      </c>
      <c r="J1392" t="s">
        <v>69</v>
      </c>
      <c r="K1392" t="s">
        <v>44</v>
      </c>
      <c r="L1392" t="s">
        <v>45</v>
      </c>
      <c r="M1392" t="s">
        <v>175</v>
      </c>
      <c r="N1392" t="s">
        <v>80</v>
      </c>
      <c r="O1392" t="s">
        <v>89</v>
      </c>
      <c r="P1392" t="s">
        <v>49</v>
      </c>
      <c r="Q1392" t="s">
        <v>66</v>
      </c>
      <c r="R1392" s="6">
        <f>_xlfn.XLOOKUP(CleanedData[[#This Row],[Product]],'02_Lookup_Tables'!$A$2:$A$126,'02_Lookup_Tables'!$B$2:$B$126)</f>
        <v>1000.7</v>
      </c>
      <c r="S1392" t="str">
        <f>VLOOKUP(CleanedData[[#This Row],[Product]],'02_Lookup_Tables'!$H$2:$I$126,2,FALSE)</f>
        <v>Toys &amp; Games</v>
      </c>
      <c r="T1392" t="str">
        <f>VLOOKUP(CleanedData[[#This Row],[Province]],'02_Lookup_Tables'!$D$2:$E$10,2, FALSE)</f>
        <v>Eastern Region</v>
      </c>
      <c r="U1392" t="str" cm="1">
        <f t="array" ref="U1392">_xlfn.IFS(CleanedData[[#This Row],[Purchase Amount]]&lt;500,"Low",
CleanedData[[#This Row],[Purchase Amount]]&lt;5000,"Medium",
TRUE,"High")</f>
        <v>Medium</v>
      </c>
      <c r="V1392" t="str">
        <f>TEXT(CleanedData[[#This Row],[Date]],"mmmm")</f>
        <v>January</v>
      </c>
      <c r="W1392" t="str">
        <f>"Q"&amp;ROUNDUP(MONTH(CleanedData[[#This Row],[Date]])/3,0)</f>
        <v>Q1</v>
      </c>
      <c r="X1392" t="str">
        <f>IF(CleanedData[[#This Row],[Purchase Amount]]&gt;=5000,"Yes","No")</f>
        <v>No</v>
      </c>
      <c r="Y1392">
        <f>IF(CleanedData[[#This Row],[Recommend]]="Yes",1,0)</f>
        <v>1</v>
      </c>
      <c r="Z1392" s="6">
        <f>CleanedData[[#This Row],[Purchase Amount]]*0.15</f>
        <v>150.10499999999999</v>
      </c>
      <c r="AA1392" s="6">
        <f>CleanedData[[#This Row],[Purchase Amount]]*1.15</f>
        <v>1150.8050000000001</v>
      </c>
    </row>
    <row r="1393" spans="1:27" x14ac:dyDescent="0.3">
      <c r="A1393">
        <v>1657</v>
      </c>
      <c r="B1393" t="s">
        <v>1618</v>
      </c>
      <c r="C1393" s="1">
        <v>45897</v>
      </c>
      <c r="D1393">
        <v>22</v>
      </c>
      <c r="E1393" t="s">
        <v>52</v>
      </c>
      <c r="F1393" t="s">
        <v>83</v>
      </c>
      <c r="G1393" t="s">
        <v>139</v>
      </c>
      <c r="H1393">
        <v>5</v>
      </c>
      <c r="I1393" t="s">
        <v>45</v>
      </c>
      <c r="J1393" t="s">
        <v>74</v>
      </c>
      <c r="K1393" t="s">
        <v>44</v>
      </c>
      <c r="L1393" t="s">
        <v>42</v>
      </c>
      <c r="M1393" t="s">
        <v>231</v>
      </c>
      <c r="N1393" t="s">
        <v>57</v>
      </c>
      <c r="O1393" t="s">
        <v>89</v>
      </c>
      <c r="P1393" t="s">
        <v>70</v>
      </c>
      <c r="Q1393" t="s">
        <v>66</v>
      </c>
      <c r="R1393" s="6">
        <f>_xlfn.XLOOKUP(CleanedData[[#This Row],[Product]],'02_Lookup_Tables'!$A$2:$A$126,'02_Lookup_Tables'!$B$2:$B$126)</f>
        <v>2340.5700000000002</v>
      </c>
      <c r="S1393" t="str">
        <f>VLOOKUP(CleanedData[[#This Row],[Product]],'02_Lookup_Tables'!$H$2:$I$126,2,FALSE)</f>
        <v>Apparel</v>
      </c>
      <c r="T1393" t="str">
        <f>VLOOKUP(CleanedData[[#This Row],[Province]],'02_Lookup_Tables'!$D$2:$E$10,2, FALSE)</f>
        <v>Western Region</v>
      </c>
      <c r="U1393" t="str" cm="1">
        <f t="array" ref="U1393">_xlfn.IFS(CleanedData[[#This Row],[Purchase Amount]]&lt;500,"Low",
CleanedData[[#This Row],[Purchase Amount]]&lt;5000,"Medium",
TRUE,"High")</f>
        <v>Medium</v>
      </c>
      <c r="V1393" t="str">
        <f>TEXT(CleanedData[[#This Row],[Date]],"mmmm")</f>
        <v>August</v>
      </c>
      <c r="W1393" t="str">
        <f>"Q"&amp;ROUNDUP(MONTH(CleanedData[[#This Row],[Date]])/3,0)</f>
        <v>Q3</v>
      </c>
      <c r="X1393" t="str">
        <f>IF(CleanedData[[#This Row],[Purchase Amount]]&gt;=5000,"Yes","No")</f>
        <v>No</v>
      </c>
      <c r="Y1393">
        <f>IF(CleanedData[[#This Row],[Recommend]]="Yes",1,0)</f>
        <v>1</v>
      </c>
      <c r="Z1393" s="6">
        <f>CleanedData[[#This Row],[Purchase Amount]]*0.15</f>
        <v>351.08550000000002</v>
      </c>
      <c r="AA1393" s="6">
        <f>CleanedData[[#This Row],[Purchase Amount]]*1.15</f>
        <v>2691.6554999999998</v>
      </c>
    </row>
    <row r="1394" spans="1:27" x14ac:dyDescent="0.3">
      <c r="A1394">
        <v>1658</v>
      </c>
      <c r="B1394" t="s">
        <v>1619</v>
      </c>
      <c r="C1394" s="1">
        <v>45497</v>
      </c>
      <c r="D1394">
        <v>56</v>
      </c>
      <c r="E1394" t="s">
        <v>60</v>
      </c>
      <c r="F1394" t="s">
        <v>130</v>
      </c>
      <c r="G1394" t="s">
        <v>158</v>
      </c>
      <c r="H1394">
        <v>4</v>
      </c>
      <c r="I1394" t="s">
        <v>42</v>
      </c>
      <c r="J1394" t="s">
        <v>69</v>
      </c>
      <c r="K1394" t="s">
        <v>44</v>
      </c>
      <c r="L1394" t="s">
        <v>45</v>
      </c>
      <c r="M1394" t="s">
        <v>92</v>
      </c>
      <c r="N1394" t="s">
        <v>96</v>
      </c>
      <c r="O1394" t="s">
        <v>89</v>
      </c>
      <c r="P1394" t="s">
        <v>70</v>
      </c>
      <c r="Q1394" t="s">
        <v>50</v>
      </c>
      <c r="R1394" s="6">
        <f>_xlfn.XLOOKUP(CleanedData[[#This Row],[Product]],'02_Lookup_Tables'!$A$2:$A$126,'02_Lookup_Tables'!$B$2:$B$126)</f>
        <v>2962.6</v>
      </c>
      <c r="S1394" t="str">
        <f>VLOOKUP(CleanedData[[#This Row],[Product]],'02_Lookup_Tables'!$H$2:$I$126,2,FALSE)</f>
        <v>Sports &amp; Outdoors</v>
      </c>
      <c r="T1394" t="str">
        <f>VLOOKUP(CleanedData[[#This Row],[Province]],'02_Lookup_Tables'!$D$2:$E$10,2, FALSE)</f>
        <v>Eastern Region</v>
      </c>
      <c r="U1394" t="str" cm="1">
        <f t="array" ref="U1394">_xlfn.IFS(CleanedData[[#This Row],[Purchase Amount]]&lt;500,"Low",
CleanedData[[#This Row],[Purchase Amount]]&lt;5000,"Medium",
TRUE,"High")</f>
        <v>Medium</v>
      </c>
      <c r="V1394" t="str">
        <f>TEXT(CleanedData[[#This Row],[Date]],"mmmm")</f>
        <v>July</v>
      </c>
      <c r="W1394" t="str">
        <f>"Q"&amp;ROUNDUP(MONTH(CleanedData[[#This Row],[Date]])/3,0)</f>
        <v>Q3</v>
      </c>
      <c r="X1394" t="str">
        <f>IF(CleanedData[[#This Row],[Purchase Amount]]&gt;=5000,"Yes","No")</f>
        <v>No</v>
      </c>
      <c r="Y1394">
        <f>IF(CleanedData[[#This Row],[Recommend]]="Yes",1,0)</f>
        <v>0</v>
      </c>
      <c r="Z1394" s="6">
        <f>CleanedData[[#This Row],[Purchase Amount]]*0.15</f>
        <v>444.39</v>
      </c>
      <c r="AA1394" s="6">
        <f>CleanedData[[#This Row],[Purchase Amount]]*1.15</f>
        <v>3406.99</v>
      </c>
    </row>
    <row r="1395" spans="1:27" x14ac:dyDescent="0.3">
      <c r="A1395">
        <v>1659</v>
      </c>
      <c r="B1395" t="s">
        <v>1620</v>
      </c>
      <c r="C1395" s="1">
        <v>45353</v>
      </c>
      <c r="D1395">
        <v>19</v>
      </c>
      <c r="E1395" t="s">
        <v>52</v>
      </c>
      <c r="F1395" t="s">
        <v>61</v>
      </c>
      <c r="G1395" t="s">
        <v>349</v>
      </c>
      <c r="H1395">
        <v>3</v>
      </c>
      <c r="I1395" t="s">
        <v>45</v>
      </c>
      <c r="J1395" t="s">
        <v>43</v>
      </c>
      <c r="K1395" t="s">
        <v>55</v>
      </c>
      <c r="L1395" t="s">
        <v>42</v>
      </c>
      <c r="M1395" t="s">
        <v>156</v>
      </c>
      <c r="N1395" t="s">
        <v>48</v>
      </c>
      <c r="O1395" t="s">
        <v>148</v>
      </c>
      <c r="P1395" t="s">
        <v>49</v>
      </c>
      <c r="Q1395" t="s">
        <v>66</v>
      </c>
      <c r="R1395" s="6">
        <f>_xlfn.XLOOKUP(CleanedData[[#This Row],[Product]],'02_Lookup_Tables'!$A$2:$A$126,'02_Lookup_Tables'!$B$2:$B$126)</f>
        <v>53.85</v>
      </c>
      <c r="S1395" t="str">
        <f>VLOOKUP(CleanedData[[#This Row],[Product]],'02_Lookup_Tables'!$H$2:$I$126,2,FALSE)</f>
        <v>Food</v>
      </c>
      <c r="T1395" t="str">
        <f>VLOOKUP(CleanedData[[#This Row],[Province]],'02_Lookup_Tables'!$D$2:$E$10,2, FALSE)</f>
        <v>Southern Region</v>
      </c>
      <c r="U1395" t="str" cm="1">
        <f t="array" ref="U1395">_xlfn.IFS(CleanedData[[#This Row],[Purchase Amount]]&lt;500,"Low",
CleanedData[[#This Row],[Purchase Amount]]&lt;5000,"Medium",
TRUE,"High")</f>
        <v>Low</v>
      </c>
      <c r="V1395" t="str">
        <f>TEXT(CleanedData[[#This Row],[Date]],"mmmm")</f>
        <v>March</v>
      </c>
      <c r="W1395" t="str">
        <f>"Q"&amp;ROUNDUP(MONTH(CleanedData[[#This Row],[Date]])/3,0)</f>
        <v>Q1</v>
      </c>
      <c r="X1395" t="str">
        <f>IF(CleanedData[[#This Row],[Purchase Amount]]&gt;=5000,"Yes","No")</f>
        <v>No</v>
      </c>
      <c r="Y1395">
        <f>IF(CleanedData[[#This Row],[Recommend]]="Yes",1,0)</f>
        <v>1</v>
      </c>
      <c r="Z1395" s="6">
        <f>CleanedData[[#This Row],[Purchase Amount]]*0.15</f>
        <v>8.0775000000000006</v>
      </c>
      <c r="AA1395" s="6">
        <f>CleanedData[[#This Row],[Purchase Amount]]*1.15</f>
        <v>61.927499999999995</v>
      </c>
    </row>
    <row r="1396" spans="1:27" x14ac:dyDescent="0.3">
      <c r="A1396">
        <v>1660</v>
      </c>
      <c r="B1396" t="s">
        <v>1621</v>
      </c>
      <c r="C1396" s="1">
        <v>45502</v>
      </c>
      <c r="D1396">
        <v>76</v>
      </c>
      <c r="E1396" t="s">
        <v>60</v>
      </c>
      <c r="F1396" t="s">
        <v>125</v>
      </c>
      <c r="G1396" t="s">
        <v>235</v>
      </c>
      <c r="H1396">
        <v>5</v>
      </c>
      <c r="I1396" t="s">
        <v>45</v>
      </c>
      <c r="J1396" t="s">
        <v>54</v>
      </c>
      <c r="K1396" t="s">
        <v>64</v>
      </c>
      <c r="L1396" t="s">
        <v>45</v>
      </c>
      <c r="M1396" t="s">
        <v>165</v>
      </c>
      <c r="N1396" t="s">
        <v>57</v>
      </c>
      <c r="O1396" t="s">
        <v>89</v>
      </c>
      <c r="P1396" t="s">
        <v>70</v>
      </c>
      <c r="Q1396" t="s">
        <v>97</v>
      </c>
      <c r="R1396" s="6">
        <f>_xlfn.XLOOKUP(CleanedData[[#This Row],[Product]],'02_Lookup_Tables'!$A$2:$A$126,'02_Lookup_Tables'!$B$2:$B$126)</f>
        <v>306.57</v>
      </c>
      <c r="S1396" t="str">
        <f>VLOOKUP(CleanedData[[#This Row],[Product]],'02_Lookup_Tables'!$H$2:$I$126,2,FALSE)</f>
        <v>Toys &amp; Games</v>
      </c>
      <c r="T1396" t="str">
        <f>VLOOKUP(CleanedData[[#This Row],[Province]],'02_Lookup_Tables'!$D$2:$E$10,2, FALSE)</f>
        <v>Western Region</v>
      </c>
      <c r="U1396" t="str" cm="1">
        <f t="array" ref="U1396">_xlfn.IFS(CleanedData[[#This Row],[Purchase Amount]]&lt;500,"Low",
CleanedData[[#This Row],[Purchase Amount]]&lt;5000,"Medium",
TRUE,"High")</f>
        <v>Low</v>
      </c>
      <c r="V1396" t="str">
        <f>TEXT(CleanedData[[#This Row],[Date]],"mmmm")</f>
        <v>July</v>
      </c>
      <c r="W1396" t="str">
        <f>"Q"&amp;ROUNDUP(MONTH(CleanedData[[#This Row],[Date]])/3,0)</f>
        <v>Q3</v>
      </c>
      <c r="X1396" t="str">
        <f>IF(CleanedData[[#This Row],[Purchase Amount]]&gt;=5000,"Yes","No")</f>
        <v>No</v>
      </c>
      <c r="Y1396">
        <f>IF(CleanedData[[#This Row],[Recommend]]="Yes",1,0)</f>
        <v>1</v>
      </c>
      <c r="Z1396" s="6">
        <f>CleanedData[[#This Row],[Purchase Amount]]*0.15</f>
        <v>45.985499999999995</v>
      </c>
      <c r="AA1396" s="6">
        <f>CleanedData[[#This Row],[Purchase Amount]]*1.15</f>
        <v>352.55549999999994</v>
      </c>
    </row>
    <row r="1397" spans="1:27" x14ac:dyDescent="0.3">
      <c r="A1397">
        <v>1661</v>
      </c>
      <c r="B1397" t="s">
        <v>1622</v>
      </c>
      <c r="C1397" s="1">
        <v>45897</v>
      </c>
      <c r="D1397">
        <v>30</v>
      </c>
      <c r="E1397" t="s">
        <v>39</v>
      </c>
      <c r="F1397" t="s">
        <v>40</v>
      </c>
      <c r="G1397" t="s">
        <v>84</v>
      </c>
      <c r="H1397">
        <v>3</v>
      </c>
      <c r="I1397" t="s">
        <v>42</v>
      </c>
      <c r="J1397" t="s">
        <v>43</v>
      </c>
      <c r="K1397" t="s">
        <v>64</v>
      </c>
      <c r="L1397" t="s">
        <v>45</v>
      </c>
      <c r="M1397" t="s">
        <v>231</v>
      </c>
      <c r="N1397" t="s">
        <v>48</v>
      </c>
      <c r="O1397" t="s">
        <v>89</v>
      </c>
      <c r="P1397" t="s">
        <v>49</v>
      </c>
      <c r="Q1397" t="s">
        <v>58</v>
      </c>
      <c r="R1397" s="6">
        <f>_xlfn.XLOOKUP(CleanedData[[#This Row],[Product]],'02_Lookup_Tables'!$A$2:$A$126,'02_Lookup_Tables'!$B$2:$B$126)</f>
        <v>1158.56</v>
      </c>
      <c r="S1397" t="str">
        <f>VLOOKUP(CleanedData[[#This Row],[Product]],'02_Lookup_Tables'!$H$2:$I$126,2,FALSE)</f>
        <v>Toys &amp; Games</v>
      </c>
      <c r="T1397" t="str">
        <f>VLOOKUP(CleanedData[[#This Row],[Province]],'02_Lookup_Tables'!$D$2:$E$10,2, FALSE)</f>
        <v>Northern Region</v>
      </c>
      <c r="U1397" t="str" cm="1">
        <f t="array" ref="U1397">_xlfn.IFS(CleanedData[[#This Row],[Purchase Amount]]&lt;500,"Low",
CleanedData[[#This Row],[Purchase Amount]]&lt;5000,"Medium",
TRUE,"High")</f>
        <v>Medium</v>
      </c>
      <c r="V1397" t="str">
        <f>TEXT(CleanedData[[#This Row],[Date]],"mmmm")</f>
        <v>August</v>
      </c>
      <c r="W1397" t="str">
        <f>"Q"&amp;ROUNDUP(MONTH(CleanedData[[#This Row],[Date]])/3,0)</f>
        <v>Q3</v>
      </c>
      <c r="X1397" t="str">
        <f>IF(CleanedData[[#This Row],[Purchase Amount]]&gt;=5000,"Yes","No")</f>
        <v>No</v>
      </c>
      <c r="Y1397">
        <f>IF(CleanedData[[#This Row],[Recommend]]="Yes",1,0)</f>
        <v>0</v>
      </c>
      <c r="Z1397" s="6">
        <f>CleanedData[[#This Row],[Purchase Amount]]*0.15</f>
        <v>173.78399999999999</v>
      </c>
      <c r="AA1397" s="6">
        <f>CleanedData[[#This Row],[Purchase Amount]]*1.15</f>
        <v>1332.3439999999998</v>
      </c>
    </row>
    <row r="1398" spans="1:27" x14ac:dyDescent="0.3">
      <c r="A1398">
        <v>1662</v>
      </c>
      <c r="B1398" t="s">
        <v>1623</v>
      </c>
      <c r="C1398" s="1">
        <v>45800</v>
      </c>
      <c r="D1398">
        <v>51</v>
      </c>
      <c r="E1398" t="s">
        <v>60</v>
      </c>
      <c r="F1398" t="s">
        <v>125</v>
      </c>
      <c r="G1398" t="s">
        <v>286</v>
      </c>
      <c r="H1398">
        <v>4</v>
      </c>
      <c r="I1398" t="s">
        <v>42</v>
      </c>
      <c r="J1398" t="s">
        <v>43</v>
      </c>
      <c r="K1398" t="s">
        <v>64</v>
      </c>
      <c r="L1398" t="s">
        <v>42</v>
      </c>
      <c r="M1398" t="s">
        <v>208</v>
      </c>
      <c r="N1398" t="s">
        <v>96</v>
      </c>
      <c r="O1398" t="s">
        <v>89</v>
      </c>
      <c r="P1398" t="s">
        <v>70</v>
      </c>
      <c r="Q1398" t="s">
        <v>93</v>
      </c>
      <c r="R1398" s="6">
        <f>_xlfn.XLOOKUP(CleanedData[[#This Row],[Product]],'02_Lookup_Tables'!$A$2:$A$126,'02_Lookup_Tables'!$B$2:$B$126)</f>
        <v>1907.49</v>
      </c>
      <c r="S1398" t="str">
        <f>VLOOKUP(CleanedData[[#This Row],[Product]],'02_Lookup_Tables'!$H$2:$I$126,2,FALSE)</f>
        <v>Accessories</v>
      </c>
      <c r="T1398" t="str">
        <f>VLOOKUP(CleanedData[[#This Row],[Province]],'02_Lookup_Tables'!$D$2:$E$10,2, FALSE)</f>
        <v>Western Region</v>
      </c>
      <c r="U1398" t="str" cm="1">
        <f t="array" ref="U1398">_xlfn.IFS(CleanedData[[#This Row],[Purchase Amount]]&lt;500,"Low",
CleanedData[[#This Row],[Purchase Amount]]&lt;5000,"Medium",
TRUE,"High")</f>
        <v>Medium</v>
      </c>
      <c r="V1398" t="str">
        <f>TEXT(CleanedData[[#This Row],[Date]],"mmmm")</f>
        <v>May</v>
      </c>
      <c r="W1398" t="str">
        <f>"Q"&amp;ROUNDUP(MONTH(CleanedData[[#This Row],[Date]])/3,0)</f>
        <v>Q2</v>
      </c>
      <c r="X1398" t="str">
        <f>IF(CleanedData[[#This Row],[Purchase Amount]]&gt;=5000,"Yes","No")</f>
        <v>No</v>
      </c>
      <c r="Y1398">
        <f>IF(CleanedData[[#This Row],[Recommend]]="Yes",1,0)</f>
        <v>0</v>
      </c>
      <c r="Z1398" s="6">
        <f>CleanedData[[#This Row],[Purchase Amount]]*0.15</f>
        <v>286.12349999999998</v>
      </c>
      <c r="AA1398" s="6">
        <f>CleanedData[[#This Row],[Purchase Amount]]*1.15</f>
        <v>2193.6134999999999</v>
      </c>
    </row>
    <row r="1399" spans="1:27" x14ac:dyDescent="0.3">
      <c r="A1399">
        <v>1663</v>
      </c>
      <c r="B1399" t="s">
        <v>1624</v>
      </c>
      <c r="C1399" s="1">
        <v>45897</v>
      </c>
      <c r="D1399">
        <v>57</v>
      </c>
      <c r="E1399" t="s">
        <v>60</v>
      </c>
      <c r="F1399" t="s">
        <v>83</v>
      </c>
      <c r="G1399" t="s">
        <v>146</v>
      </c>
      <c r="H1399">
        <v>4</v>
      </c>
      <c r="I1399" t="s">
        <v>42</v>
      </c>
      <c r="J1399" t="s">
        <v>63</v>
      </c>
      <c r="K1399" t="s">
        <v>44</v>
      </c>
      <c r="L1399" t="s">
        <v>45</v>
      </c>
      <c r="M1399" t="s">
        <v>180</v>
      </c>
      <c r="N1399" t="s">
        <v>96</v>
      </c>
      <c r="O1399" t="s">
        <v>89</v>
      </c>
      <c r="P1399" t="s">
        <v>70</v>
      </c>
      <c r="Q1399" t="s">
        <v>50</v>
      </c>
      <c r="R1399" s="6">
        <f>_xlfn.XLOOKUP(CleanedData[[#This Row],[Product]],'02_Lookup_Tables'!$A$2:$A$126,'02_Lookup_Tables'!$B$2:$B$126)</f>
        <v>27815.439999999999</v>
      </c>
      <c r="S1399" t="str">
        <f>VLOOKUP(CleanedData[[#This Row],[Product]],'02_Lookup_Tables'!$H$2:$I$126,2,FALSE)</f>
        <v>Electronics</v>
      </c>
      <c r="T1399" t="str">
        <f>VLOOKUP(CleanedData[[#This Row],[Province]],'02_Lookup_Tables'!$D$2:$E$10,2, FALSE)</f>
        <v>Western Region</v>
      </c>
      <c r="U1399" t="str" cm="1">
        <f t="array" ref="U1399">_xlfn.IFS(CleanedData[[#This Row],[Purchase Amount]]&lt;500,"Low",
CleanedData[[#This Row],[Purchase Amount]]&lt;5000,"Medium",
TRUE,"High")</f>
        <v>High</v>
      </c>
      <c r="V1399" t="str">
        <f>TEXT(CleanedData[[#This Row],[Date]],"mmmm")</f>
        <v>August</v>
      </c>
      <c r="W1399" t="str">
        <f>"Q"&amp;ROUNDUP(MONTH(CleanedData[[#This Row],[Date]])/3,0)</f>
        <v>Q3</v>
      </c>
      <c r="X1399" t="str">
        <f>IF(CleanedData[[#This Row],[Purchase Amount]]&gt;=5000,"Yes","No")</f>
        <v>Yes</v>
      </c>
      <c r="Y1399">
        <f>IF(CleanedData[[#This Row],[Recommend]]="Yes",1,0)</f>
        <v>0</v>
      </c>
      <c r="Z1399" s="6">
        <f>CleanedData[[#This Row],[Purchase Amount]]*0.15</f>
        <v>4172.3159999999998</v>
      </c>
      <c r="AA1399" s="6">
        <f>CleanedData[[#This Row],[Purchase Amount]]*1.15</f>
        <v>31987.755999999998</v>
      </c>
    </row>
    <row r="1400" spans="1:27" x14ac:dyDescent="0.3">
      <c r="A1400">
        <v>1665</v>
      </c>
      <c r="B1400" t="s">
        <v>1625</v>
      </c>
      <c r="C1400" s="1">
        <v>45840</v>
      </c>
      <c r="D1400">
        <v>19</v>
      </c>
      <c r="E1400" t="s">
        <v>52</v>
      </c>
      <c r="F1400" t="s">
        <v>40</v>
      </c>
      <c r="G1400" t="s">
        <v>338</v>
      </c>
      <c r="H1400">
        <v>3</v>
      </c>
      <c r="I1400" t="s">
        <v>45</v>
      </c>
      <c r="J1400" t="s">
        <v>63</v>
      </c>
      <c r="K1400" t="s">
        <v>55</v>
      </c>
      <c r="L1400" t="s">
        <v>42</v>
      </c>
      <c r="M1400" t="s">
        <v>175</v>
      </c>
      <c r="N1400" t="s">
        <v>48</v>
      </c>
      <c r="O1400" t="s">
        <v>89</v>
      </c>
      <c r="P1400" t="s">
        <v>49</v>
      </c>
      <c r="Q1400" t="s">
        <v>66</v>
      </c>
      <c r="R1400" s="6">
        <f>_xlfn.XLOOKUP(CleanedData[[#This Row],[Product]],'02_Lookup_Tables'!$A$2:$A$126,'02_Lookup_Tables'!$B$2:$B$126)</f>
        <v>5258.73</v>
      </c>
      <c r="S1400" t="str">
        <f>VLOOKUP(CleanedData[[#This Row],[Product]],'02_Lookup_Tables'!$H$2:$I$126,2,FALSE)</f>
        <v>Sports &amp; Outdoors</v>
      </c>
      <c r="T1400" t="str">
        <f>VLOOKUP(CleanedData[[#This Row],[Province]],'02_Lookup_Tables'!$D$2:$E$10,2, FALSE)</f>
        <v>Northern Region</v>
      </c>
      <c r="U1400" t="str" cm="1">
        <f t="array" ref="U1400">_xlfn.IFS(CleanedData[[#This Row],[Purchase Amount]]&lt;500,"Low",
CleanedData[[#This Row],[Purchase Amount]]&lt;5000,"Medium",
TRUE,"High")</f>
        <v>High</v>
      </c>
      <c r="V1400" t="str">
        <f>TEXT(CleanedData[[#This Row],[Date]],"mmmm")</f>
        <v>July</v>
      </c>
      <c r="W1400" t="str">
        <f>"Q"&amp;ROUNDUP(MONTH(CleanedData[[#This Row],[Date]])/3,0)</f>
        <v>Q3</v>
      </c>
      <c r="X1400" t="str">
        <f>IF(CleanedData[[#This Row],[Purchase Amount]]&gt;=5000,"Yes","No")</f>
        <v>Yes</v>
      </c>
      <c r="Y1400">
        <f>IF(CleanedData[[#This Row],[Recommend]]="Yes",1,0)</f>
        <v>1</v>
      </c>
      <c r="Z1400" s="6">
        <f>CleanedData[[#This Row],[Purchase Amount]]*0.15</f>
        <v>788.80949999999996</v>
      </c>
      <c r="AA1400" s="6">
        <f>CleanedData[[#This Row],[Purchase Amount]]*1.15</f>
        <v>6047.539499999999</v>
      </c>
    </row>
    <row r="1401" spans="1:27" x14ac:dyDescent="0.3">
      <c r="A1401">
        <v>1669</v>
      </c>
      <c r="B1401" t="s">
        <v>1626</v>
      </c>
      <c r="C1401" s="1">
        <v>45916</v>
      </c>
      <c r="D1401">
        <v>35</v>
      </c>
      <c r="E1401" t="s">
        <v>60</v>
      </c>
      <c r="F1401" t="s">
        <v>125</v>
      </c>
      <c r="G1401" t="s">
        <v>359</v>
      </c>
      <c r="H1401">
        <v>4</v>
      </c>
      <c r="I1401" t="s">
        <v>45</v>
      </c>
      <c r="J1401" t="s">
        <v>54</v>
      </c>
      <c r="K1401" t="s">
        <v>64</v>
      </c>
      <c r="L1401" t="s">
        <v>45</v>
      </c>
      <c r="M1401" t="s">
        <v>156</v>
      </c>
      <c r="N1401" t="s">
        <v>96</v>
      </c>
      <c r="O1401" t="s">
        <v>148</v>
      </c>
      <c r="P1401" t="s">
        <v>49</v>
      </c>
      <c r="Q1401" t="s">
        <v>81</v>
      </c>
      <c r="R1401" s="6">
        <f>_xlfn.XLOOKUP(CleanedData[[#This Row],[Product]],'02_Lookup_Tables'!$A$2:$A$126,'02_Lookup_Tables'!$B$2:$B$126)</f>
        <v>34.200000000000003</v>
      </c>
      <c r="S1401" t="str">
        <f>VLOOKUP(CleanedData[[#This Row],[Product]],'02_Lookup_Tables'!$H$2:$I$126,2,FALSE)</f>
        <v>Food</v>
      </c>
      <c r="T1401" t="str">
        <f>VLOOKUP(CleanedData[[#This Row],[Province]],'02_Lookup_Tables'!$D$2:$E$10,2, FALSE)</f>
        <v>Western Region</v>
      </c>
      <c r="U1401" t="str" cm="1">
        <f t="array" ref="U1401">_xlfn.IFS(CleanedData[[#This Row],[Purchase Amount]]&lt;500,"Low",
CleanedData[[#This Row],[Purchase Amount]]&lt;5000,"Medium",
TRUE,"High")</f>
        <v>Low</v>
      </c>
      <c r="V1401" t="str">
        <f>TEXT(CleanedData[[#This Row],[Date]],"mmmm")</f>
        <v>September</v>
      </c>
      <c r="W1401" t="str">
        <f>"Q"&amp;ROUNDUP(MONTH(CleanedData[[#This Row],[Date]])/3,0)</f>
        <v>Q3</v>
      </c>
      <c r="X1401" t="str">
        <f>IF(CleanedData[[#This Row],[Purchase Amount]]&gt;=5000,"Yes","No")</f>
        <v>No</v>
      </c>
      <c r="Y1401">
        <f>IF(CleanedData[[#This Row],[Recommend]]="Yes",1,0)</f>
        <v>1</v>
      </c>
      <c r="Z1401" s="6">
        <f>CleanedData[[#This Row],[Purchase Amount]]*0.15</f>
        <v>5.13</v>
      </c>
      <c r="AA1401" s="6">
        <f>CleanedData[[#This Row],[Purchase Amount]]*1.15</f>
        <v>39.33</v>
      </c>
    </row>
    <row r="1402" spans="1:27" x14ac:dyDescent="0.3">
      <c r="A1402">
        <v>1670</v>
      </c>
      <c r="B1402" t="s">
        <v>1627</v>
      </c>
      <c r="C1402" s="1">
        <v>45377</v>
      </c>
      <c r="D1402">
        <v>55</v>
      </c>
      <c r="E1402" t="s">
        <v>39</v>
      </c>
      <c r="F1402" t="s">
        <v>72</v>
      </c>
      <c r="G1402" t="s">
        <v>352</v>
      </c>
      <c r="H1402">
        <v>5</v>
      </c>
      <c r="I1402" t="s">
        <v>45</v>
      </c>
      <c r="J1402" t="s">
        <v>74</v>
      </c>
      <c r="K1402" t="s">
        <v>44</v>
      </c>
      <c r="L1402" t="s">
        <v>45</v>
      </c>
      <c r="M1402" t="s">
        <v>123</v>
      </c>
      <c r="N1402" t="s">
        <v>57</v>
      </c>
      <c r="O1402" t="s">
        <v>89</v>
      </c>
      <c r="P1402" t="s">
        <v>70</v>
      </c>
      <c r="Q1402" t="s">
        <v>50</v>
      </c>
      <c r="R1402" s="6">
        <f>_xlfn.XLOOKUP(CleanedData[[#This Row],[Product]],'02_Lookup_Tables'!$A$2:$A$126,'02_Lookup_Tables'!$B$2:$B$126)</f>
        <v>2217.0300000000002</v>
      </c>
      <c r="S1402" t="str">
        <f>VLOOKUP(CleanedData[[#This Row],[Product]],'02_Lookup_Tables'!$H$2:$I$126,2,FALSE)</f>
        <v>Apparel</v>
      </c>
      <c r="T1402" t="str">
        <f>VLOOKUP(CleanedData[[#This Row],[Province]],'02_Lookup_Tables'!$D$2:$E$10,2, FALSE)</f>
        <v>Central Region</v>
      </c>
      <c r="U1402" t="str" cm="1">
        <f t="array" ref="U1402">_xlfn.IFS(CleanedData[[#This Row],[Purchase Amount]]&lt;500,"Low",
CleanedData[[#This Row],[Purchase Amount]]&lt;5000,"Medium",
TRUE,"High")</f>
        <v>Medium</v>
      </c>
      <c r="V1402" t="str">
        <f>TEXT(CleanedData[[#This Row],[Date]],"mmmm")</f>
        <v>March</v>
      </c>
      <c r="W1402" t="str">
        <f>"Q"&amp;ROUNDUP(MONTH(CleanedData[[#This Row],[Date]])/3,0)</f>
        <v>Q1</v>
      </c>
      <c r="X1402" t="str">
        <f>IF(CleanedData[[#This Row],[Purchase Amount]]&gt;=5000,"Yes","No")</f>
        <v>No</v>
      </c>
      <c r="Y1402">
        <f>IF(CleanedData[[#This Row],[Recommend]]="Yes",1,0)</f>
        <v>1</v>
      </c>
      <c r="Z1402" s="6">
        <f>CleanedData[[#This Row],[Purchase Amount]]*0.15</f>
        <v>332.55450000000002</v>
      </c>
      <c r="AA1402" s="6">
        <f>CleanedData[[#This Row],[Purchase Amount]]*1.15</f>
        <v>2549.5844999999999</v>
      </c>
    </row>
    <row r="1403" spans="1:27" x14ac:dyDescent="0.3">
      <c r="A1403">
        <v>1671</v>
      </c>
      <c r="B1403" t="s">
        <v>1628</v>
      </c>
      <c r="C1403" s="1">
        <v>45580</v>
      </c>
      <c r="D1403">
        <v>54</v>
      </c>
      <c r="E1403" t="s">
        <v>60</v>
      </c>
      <c r="F1403" t="s">
        <v>130</v>
      </c>
      <c r="G1403" t="s">
        <v>155</v>
      </c>
      <c r="H1403">
        <v>1</v>
      </c>
      <c r="I1403" t="s">
        <v>45</v>
      </c>
      <c r="J1403" t="s">
        <v>74</v>
      </c>
      <c r="K1403" t="s">
        <v>55</v>
      </c>
      <c r="L1403" t="s">
        <v>45</v>
      </c>
      <c r="M1403" t="s">
        <v>88</v>
      </c>
      <c r="N1403" t="s">
        <v>80</v>
      </c>
      <c r="O1403" t="s">
        <v>89</v>
      </c>
      <c r="P1403" t="s">
        <v>49</v>
      </c>
      <c r="Q1403" t="s">
        <v>93</v>
      </c>
      <c r="R1403" s="6">
        <f>_xlfn.XLOOKUP(CleanedData[[#This Row],[Product]],'02_Lookup_Tables'!$A$2:$A$126,'02_Lookup_Tables'!$B$2:$B$126)</f>
        <v>1355.08</v>
      </c>
      <c r="S1403" t="str">
        <f>VLOOKUP(CleanedData[[#This Row],[Product]],'02_Lookup_Tables'!$H$2:$I$126,2,FALSE)</f>
        <v>Sports &amp; Outdoors</v>
      </c>
      <c r="T1403" t="str">
        <f>VLOOKUP(CleanedData[[#This Row],[Province]],'02_Lookup_Tables'!$D$2:$E$10,2, FALSE)</f>
        <v>Eastern Region</v>
      </c>
      <c r="U1403" t="str" cm="1">
        <f t="array" ref="U1403">_xlfn.IFS(CleanedData[[#This Row],[Purchase Amount]]&lt;500,"Low",
CleanedData[[#This Row],[Purchase Amount]]&lt;5000,"Medium",
TRUE,"High")</f>
        <v>Medium</v>
      </c>
      <c r="V1403" t="str">
        <f>TEXT(CleanedData[[#This Row],[Date]],"mmmm")</f>
        <v>October</v>
      </c>
      <c r="W1403" t="str">
        <f>"Q"&amp;ROUNDUP(MONTH(CleanedData[[#This Row],[Date]])/3,0)</f>
        <v>Q4</v>
      </c>
      <c r="X1403" t="str">
        <f>IF(CleanedData[[#This Row],[Purchase Amount]]&gt;=5000,"Yes","No")</f>
        <v>No</v>
      </c>
      <c r="Y1403">
        <f>IF(CleanedData[[#This Row],[Recommend]]="Yes",1,0)</f>
        <v>1</v>
      </c>
      <c r="Z1403" s="6">
        <f>CleanedData[[#This Row],[Purchase Amount]]*0.15</f>
        <v>203.26199999999997</v>
      </c>
      <c r="AA1403" s="6">
        <f>CleanedData[[#This Row],[Purchase Amount]]*1.15</f>
        <v>1558.3419999999999</v>
      </c>
    </row>
    <row r="1404" spans="1:27" x14ac:dyDescent="0.3">
      <c r="A1404">
        <v>1672</v>
      </c>
      <c r="B1404" t="s">
        <v>1629</v>
      </c>
      <c r="C1404" s="1">
        <v>45766</v>
      </c>
      <c r="D1404">
        <v>20</v>
      </c>
      <c r="E1404" t="s">
        <v>52</v>
      </c>
      <c r="F1404" t="s">
        <v>72</v>
      </c>
      <c r="G1404" t="s">
        <v>309</v>
      </c>
      <c r="H1404">
        <v>4</v>
      </c>
      <c r="I1404" t="s">
        <v>42</v>
      </c>
      <c r="J1404" t="s">
        <v>54</v>
      </c>
      <c r="K1404" t="s">
        <v>44</v>
      </c>
      <c r="L1404" t="s">
        <v>45</v>
      </c>
      <c r="M1404" t="s">
        <v>165</v>
      </c>
      <c r="N1404" t="s">
        <v>96</v>
      </c>
      <c r="O1404" t="s">
        <v>89</v>
      </c>
      <c r="P1404" t="s">
        <v>70</v>
      </c>
      <c r="Q1404" t="s">
        <v>66</v>
      </c>
      <c r="R1404" s="6">
        <f>_xlfn.XLOOKUP(CleanedData[[#This Row],[Product]],'02_Lookup_Tables'!$A$2:$A$126,'02_Lookup_Tables'!$B$2:$B$126)</f>
        <v>353.21</v>
      </c>
      <c r="S1404" t="str">
        <f>VLOOKUP(CleanedData[[#This Row],[Product]],'02_Lookup_Tables'!$H$2:$I$126,2,FALSE)</f>
        <v>Food</v>
      </c>
      <c r="T1404" t="str">
        <f>VLOOKUP(CleanedData[[#This Row],[Province]],'02_Lookup_Tables'!$D$2:$E$10,2, FALSE)</f>
        <v>Central Region</v>
      </c>
      <c r="U1404" t="str" cm="1">
        <f t="array" ref="U1404">_xlfn.IFS(CleanedData[[#This Row],[Purchase Amount]]&lt;500,"Low",
CleanedData[[#This Row],[Purchase Amount]]&lt;5000,"Medium",
TRUE,"High")</f>
        <v>Low</v>
      </c>
      <c r="V1404" t="str">
        <f>TEXT(CleanedData[[#This Row],[Date]],"mmmm")</f>
        <v>April</v>
      </c>
      <c r="W1404" t="str">
        <f>"Q"&amp;ROUNDUP(MONTH(CleanedData[[#This Row],[Date]])/3,0)</f>
        <v>Q2</v>
      </c>
      <c r="X1404" t="str">
        <f>IF(CleanedData[[#This Row],[Purchase Amount]]&gt;=5000,"Yes","No")</f>
        <v>No</v>
      </c>
      <c r="Y1404">
        <f>IF(CleanedData[[#This Row],[Recommend]]="Yes",1,0)</f>
        <v>0</v>
      </c>
      <c r="Z1404" s="6">
        <f>CleanedData[[#This Row],[Purchase Amount]]*0.15</f>
        <v>52.981499999999997</v>
      </c>
      <c r="AA1404" s="6">
        <f>CleanedData[[#This Row],[Purchase Amount]]*1.15</f>
        <v>406.19149999999996</v>
      </c>
    </row>
    <row r="1405" spans="1:27" x14ac:dyDescent="0.3">
      <c r="A1405">
        <v>1673</v>
      </c>
      <c r="B1405" t="s">
        <v>1630</v>
      </c>
      <c r="C1405" s="1">
        <v>45381</v>
      </c>
      <c r="D1405">
        <v>44</v>
      </c>
      <c r="E1405" t="s">
        <v>52</v>
      </c>
      <c r="F1405" t="s">
        <v>61</v>
      </c>
      <c r="G1405" t="s">
        <v>251</v>
      </c>
      <c r="H1405">
        <v>4</v>
      </c>
      <c r="I1405" t="s">
        <v>42</v>
      </c>
      <c r="J1405" t="s">
        <v>54</v>
      </c>
      <c r="K1405" t="s">
        <v>55</v>
      </c>
      <c r="L1405" t="s">
        <v>42</v>
      </c>
      <c r="M1405" t="s">
        <v>85</v>
      </c>
      <c r="N1405" t="s">
        <v>96</v>
      </c>
      <c r="O1405" t="s">
        <v>48</v>
      </c>
      <c r="P1405" t="s">
        <v>49</v>
      </c>
      <c r="Q1405" t="s">
        <v>81</v>
      </c>
      <c r="R1405" s="6">
        <f>_xlfn.XLOOKUP(CleanedData[[#This Row],[Product]],'02_Lookup_Tables'!$A$2:$A$126,'02_Lookup_Tables'!$B$2:$B$126)</f>
        <v>5064</v>
      </c>
      <c r="S1405" t="str">
        <f>VLOOKUP(CleanedData[[#This Row],[Product]],'02_Lookup_Tables'!$H$2:$I$126,2,FALSE)</f>
        <v>Sports &amp; Outdoors</v>
      </c>
      <c r="T1405" t="str">
        <f>VLOOKUP(CleanedData[[#This Row],[Province]],'02_Lookup_Tables'!$D$2:$E$10,2, FALSE)</f>
        <v>Southern Region</v>
      </c>
      <c r="U1405" t="str" cm="1">
        <f t="array" ref="U1405">_xlfn.IFS(CleanedData[[#This Row],[Purchase Amount]]&lt;500,"Low",
CleanedData[[#This Row],[Purchase Amount]]&lt;5000,"Medium",
TRUE,"High")</f>
        <v>High</v>
      </c>
      <c r="V1405" t="str">
        <f>TEXT(CleanedData[[#This Row],[Date]],"mmmm")</f>
        <v>March</v>
      </c>
      <c r="W1405" t="str">
        <f>"Q"&amp;ROUNDUP(MONTH(CleanedData[[#This Row],[Date]])/3,0)</f>
        <v>Q1</v>
      </c>
      <c r="X1405" t="str">
        <f>IF(CleanedData[[#This Row],[Purchase Amount]]&gt;=5000,"Yes","No")</f>
        <v>Yes</v>
      </c>
      <c r="Y1405">
        <f>IF(CleanedData[[#This Row],[Recommend]]="Yes",1,0)</f>
        <v>0</v>
      </c>
      <c r="Z1405" s="6">
        <f>CleanedData[[#This Row],[Purchase Amount]]*0.15</f>
        <v>759.6</v>
      </c>
      <c r="AA1405" s="6">
        <f>CleanedData[[#This Row],[Purchase Amount]]*1.15</f>
        <v>5823.5999999999995</v>
      </c>
    </row>
    <row r="1406" spans="1:27" x14ac:dyDescent="0.3">
      <c r="A1406">
        <v>1674</v>
      </c>
      <c r="B1406" t="s">
        <v>1631</v>
      </c>
      <c r="C1406" s="1">
        <v>45501</v>
      </c>
      <c r="D1406">
        <v>36</v>
      </c>
      <c r="E1406" t="s">
        <v>52</v>
      </c>
      <c r="F1406" t="s">
        <v>108</v>
      </c>
      <c r="G1406" t="s">
        <v>478</v>
      </c>
      <c r="H1406">
        <v>4</v>
      </c>
      <c r="I1406" t="s">
        <v>45</v>
      </c>
      <c r="J1406" t="s">
        <v>74</v>
      </c>
      <c r="K1406" t="s">
        <v>55</v>
      </c>
      <c r="L1406" t="s">
        <v>45</v>
      </c>
      <c r="M1406" t="s">
        <v>123</v>
      </c>
      <c r="N1406" t="s">
        <v>96</v>
      </c>
      <c r="O1406" t="s">
        <v>89</v>
      </c>
      <c r="P1406" t="s">
        <v>70</v>
      </c>
      <c r="Q1406" t="s">
        <v>81</v>
      </c>
      <c r="R1406" s="6">
        <f>_xlfn.XLOOKUP(CleanedData[[#This Row],[Product]],'02_Lookup_Tables'!$A$2:$A$126,'02_Lookup_Tables'!$B$2:$B$126)</f>
        <v>4507.63</v>
      </c>
      <c r="S1406" t="str">
        <f>VLOOKUP(CleanedData[[#This Row],[Product]],'02_Lookup_Tables'!$H$2:$I$126,2,FALSE)</f>
        <v>Sports &amp; Outdoors</v>
      </c>
      <c r="T1406" t="str">
        <f>VLOOKUP(CleanedData[[#This Row],[Province]],'02_Lookup_Tables'!$D$2:$E$10,2, FALSE)</f>
        <v>Gauteng Region</v>
      </c>
      <c r="U1406" t="str" cm="1">
        <f t="array" ref="U1406">_xlfn.IFS(CleanedData[[#This Row],[Purchase Amount]]&lt;500,"Low",
CleanedData[[#This Row],[Purchase Amount]]&lt;5000,"Medium",
TRUE,"High")</f>
        <v>Medium</v>
      </c>
      <c r="V1406" t="str">
        <f>TEXT(CleanedData[[#This Row],[Date]],"mmmm")</f>
        <v>July</v>
      </c>
      <c r="W1406" t="str">
        <f>"Q"&amp;ROUNDUP(MONTH(CleanedData[[#This Row],[Date]])/3,0)</f>
        <v>Q3</v>
      </c>
      <c r="X1406" t="str">
        <f>IF(CleanedData[[#This Row],[Purchase Amount]]&gt;=5000,"Yes","No")</f>
        <v>No</v>
      </c>
      <c r="Y1406">
        <f>IF(CleanedData[[#This Row],[Recommend]]="Yes",1,0)</f>
        <v>1</v>
      </c>
      <c r="Z1406" s="6">
        <f>CleanedData[[#This Row],[Purchase Amount]]*0.15</f>
        <v>676.14449999999999</v>
      </c>
      <c r="AA1406" s="6">
        <f>CleanedData[[#This Row],[Purchase Amount]]*1.15</f>
        <v>5183.7744999999995</v>
      </c>
    </row>
    <row r="1407" spans="1:27" x14ac:dyDescent="0.3">
      <c r="A1407">
        <v>1676</v>
      </c>
      <c r="B1407" t="s">
        <v>1632</v>
      </c>
      <c r="C1407" s="1">
        <v>45717</v>
      </c>
      <c r="D1407">
        <v>45</v>
      </c>
      <c r="E1407" t="s">
        <v>39</v>
      </c>
      <c r="F1407" t="s">
        <v>61</v>
      </c>
      <c r="G1407" t="s">
        <v>309</v>
      </c>
      <c r="H1407">
        <v>5</v>
      </c>
      <c r="I1407" t="s">
        <v>42</v>
      </c>
      <c r="J1407" t="s">
        <v>54</v>
      </c>
      <c r="K1407" t="s">
        <v>44</v>
      </c>
      <c r="L1407" t="s">
        <v>42</v>
      </c>
      <c r="M1407" t="s">
        <v>151</v>
      </c>
      <c r="N1407" t="s">
        <v>57</v>
      </c>
      <c r="O1407" t="s">
        <v>89</v>
      </c>
      <c r="P1407" t="s">
        <v>70</v>
      </c>
      <c r="Q1407" t="s">
        <v>93</v>
      </c>
      <c r="R1407" s="6">
        <f>_xlfn.XLOOKUP(CleanedData[[#This Row],[Product]],'02_Lookup_Tables'!$A$2:$A$126,'02_Lookup_Tables'!$B$2:$B$126)</f>
        <v>353.21</v>
      </c>
      <c r="S1407" t="str">
        <f>VLOOKUP(CleanedData[[#This Row],[Product]],'02_Lookup_Tables'!$H$2:$I$126,2,FALSE)</f>
        <v>Food</v>
      </c>
      <c r="T1407" t="str">
        <f>VLOOKUP(CleanedData[[#This Row],[Province]],'02_Lookup_Tables'!$D$2:$E$10,2, FALSE)</f>
        <v>Southern Region</v>
      </c>
      <c r="U1407" t="str" cm="1">
        <f t="array" ref="U1407">_xlfn.IFS(CleanedData[[#This Row],[Purchase Amount]]&lt;500,"Low",
CleanedData[[#This Row],[Purchase Amount]]&lt;5000,"Medium",
TRUE,"High")</f>
        <v>Low</v>
      </c>
      <c r="V1407" t="str">
        <f>TEXT(CleanedData[[#This Row],[Date]],"mmmm")</f>
        <v>March</v>
      </c>
      <c r="W1407" t="str">
        <f>"Q"&amp;ROUNDUP(MONTH(CleanedData[[#This Row],[Date]])/3,0)</f>
        <v>Q1</v>
      </c>
      <c r="X1407" t="str">
        <f>IF(CleanedData[[#This Row],[Purchase Amount]]&gt;=5000,"Yes","No")</f>
        <v>No</v>
      </c>
      <c r="Y1407">
        <f>IF(CleanedData[[#This Row],[Recommend]]="Yes",1,0)</f>
        <v>0</v>
      </c>
      <c r="Z1407" s="6">
        <f>CleanedData[[#This Row],[Purchase Amount]]*0.15</f>
        <v>52.981499999999997</v>
      </c>
      <c r="AA1407" s="6">
        <f>CleanedData[[#This Row],[Purchase Amount]]*1.15</f>
        <v>406.19149999999996</v>
      </c>
    </row>
    <row r="1408" spans="1:27" x14ac:dyDescent="0.3">
      <c r="A1408">
        <v>1677</v>
      </c>
      <c r="B1408" t="s">
        <v>1633</v>
      </c>
      <c r="C1408" s="1">
        <v>45461</v>
      </c>
      <c r="D1408">
        <v>73</v>
      </c>
      <c r="E1408" t="s">
        <v>39</v>
      </c>
      <c r="F1408" t="s">
        <v>125</v>
      </c>
      <c r="G1408" t="s">
        <v>251</v>
      </c>
      <c r="H1408">
        <v>3</v>
      </c>
      <c r="I1408" t="s">
        <v>42</v>
      </c>
      <c r="J1408" t="s">
        <v>74</v>
      </c>
      <c r="K1408" t="s">
        <v>64</v>
      </c>
      <c r="L1408" t="s">
        <v>45</v>
      </c>
      <c r="M1408" t="s">
        <v>151</v>
      </c>
      <c r="N1408" t="s">
        <v>48</v>
      </c>
      <c r="O1408" t="s">
        <v>89</v>
      </c>
      <c r="P1408" t="s">
        <v>49</v>
      </c>
      <c r="Q1408" t="s">
        <v>97</v>
      </c>
      <c r="R1408" s="6">
        <f>_xlfn.XLOOKUP(CleanedData[[#This Row],[Product]],'02_Lookup_Tables'!$A$2:$A$126,'02_Lookup_Tables'!$B$2:$B$126)</f>
        <v>5064</v>
      </c>
      <c r="S1408" t="str">
        <f>VLOOKUP(CleanedData[[#This Row],[Product]],'02_Lookup_Tables'!$H$2:$I$126,2,FALSE)</f>
        <v>Sports &amp; Outdoors</v>
      </c>
      <c r="T1408" t="str">
        <f>VLOOKUP(CleanedData[[#This Row],[Province]],'02_Lookup_Tables'!$D$2:$E$10,2, FALSE)</f>
        <v>Western Region</v>
      </c>
      <c r="U1408" t="str" cm="1">
        <f t="array" ref="U1408">_xlfn.IFS(CleanedData[[#This Row],[Purchase Amount]]&lt;500,"Low",
CleanedData[[#This Row],[Purchase Amount]]&lt;5000,"Medium",
TRUE,"High")</f>
        <v>High</v>
      </c>
      <c r="V1408" t="str">
        <f>TEXT(CleanedData[[#This Row],[Date]],"mmmm")</f>
        <v>June</v>
      </c>
      <c r="W1408" t="str">
        <f>"Q"&amp;ROUNDUP(MONTH(CleanedData[[#This Row],[Date]])/3,0)</f>
        <v>Q2</v>
      </c>
      <c r="X1408" t="str">
        <f>IF(CleanedData[[#This Row],[Purchase Amount]]&gt;=5000,"Yes","No")</f>
        <v>Yes</v>
      </c>
      <c r="Y1408">
        <f>IF(CleanedData[[#This Row],[Recommend]]="Yes",1,0)</f>
        <v>0</v>
      </c>
      <c r="Z1408" s="6">
        <f>CleanedData[[#This Row],[Purchase Amount]]*0.15</f>
        <v>759.6</v>
      </c>
      <c r="AA1408" s="6">
        <f>CleanedData[[#This Row],[Purchase Amount]]*1.15</f>
        <v>5823.5999999999995</v>
      </c>
    </row>
    <row r="1409" spans="1:27" x14ac:dyDescent="0.3">
      <c r="A1409">
        <v>1679</v>
      </c>
      <c r="B1409" t="s">
        <v>1634</v>
      </c>
      <c r="C1409" s="1">
        <v>45623</v>
      </c>
      <c r="D1409">
        <v>46</v>
      </c>
      <c r="E1409" t="s">
        <v>52</v>
      </c>
      <c r="F1409" t="s">
        <v>68</v>
      </c>
      <c r="G1409" t="s">
        <v>258</v>
      </c>
      <c r="H1409">
        <v>5</v>
      </c>
      <c r="I1409" t="s">
        <v>45</v>
      </c>
      <c r="J1409" t="s">
        <v>74</v>
      </c>
      <c r="K1409" t="s">
        <v>64</v>
      </c>
      <c r="L1409" t="s">
        <v>42</v>
      </c>
      <c r="M1409" t="s">
        <v>65</v>
      </c>
      <c r="N1409" t="s">
        <v>57</v>
      </c>
      <c r="O1409" t="s">
        <v>89</v>
      </c>
      <c r="P1409" t="s">
        <v>70</v>
      </c>
      <c r="Q1409" t="s">
        <v>93</v>
      </c>
      <c r="R1409" s="6">
        <f>_xlfn.XLOOKUP(CleanedData[[#This Row],[Product]],'02_Lookup_Tables'!$A$2:$A$126,'02_Lookup_Tables'!$B$2:$B$126)</f>
        <v>768.34</v>
      </c>
      <c r="S1409" t="str">
        <f>VLOOKUP(CleanedData[[#This Row],[Product]],'02_Lookup_Tables'!$H$2:$I$126,2,FALSE)</f>
        <v>Home &amp; Living</v>
      </c>
      <c r="T1409" t="str">
        <f>VLOOKUP(CleanedData[[#This Row],[Province]],'02_Lookup_Tables'!$D$2:$E$10,2, FALSE)</f>
        <v>Northern Region</v>
      </c>
      <c r="U1409" t="str" cm="1">
        <f t="array" ref="U1409">_xlfn.IFS(CleanedData[[#This Row],[Purchase Amount]]&lt;500,"Low",
CleanedData[[#This Row],[Purchase Amount]]&lt;5000,"Medium",
TRUE,"High")</f>
        <v>Medium</v>
      </c>
      <c r="V1409" t="str">
        <f>TEXT(CleanedData[[#This Row],[Date]],"mmmm")</f>
        <v>November</v>
      </c>
      <c r="W1409" t="str">
        <f>"Q"&amp;ROUNDUP(MONTH(CleanedData[[#This Row],[Date]])/3,0)</f>
        <v>Q4</v>
      </c>
      <c r="X1409" t="str">
        <f>IF(CleanedData[[#This Row],[Purchase Amount]]&gt;=5000,"Yes","No")</f>
        <v>No</v>
      </c>
      <c r="Y1409">
        <f>IF(CleanedData[[#This Row],[Recommend]]="Yes",1,0)</f>
        <v>1</v>
      </c>
      <c r="Z1409" s="6">
        <f>CleanedData[[#This Row],[Purchase Amount]]*0.15</f>
        <v>115.251</v>
      </c>
      <c r="AA1409" s="6">
        <f>CleanedData[[#This Row],[Purchase Amount]]*1.15</f>
        <v>883.59100000000001</v>
      </c>
    </row>
    <row r="1410" spans="1:27" x14ac:dyDescent="0.3">
      <c r="A1410">
        <v>1680</v>
      </c>
      <c r="B1410" t="s">
        <v>1635</v>
      </c>
      <c r="C1410" s="1">
        <v>45800</v>
      </c>
      <c r="D1410">
        <v>73</v>
      </c>
      <c r="E1410" t="s">
        <v>39</v>
      </c>
      <c r="F1410" t="s">
        <v>130</v>
      </c>
      <c r="G1410" t="s">
        <v>668</v>
      </c>
      <c r="H1410">
        <v>2</v>
      </c>
      <c r="I1410" t="s">
        <v>45</v>
      </c>
      <c r="J1410" t="s">
        <v>43</v>
      </c>
      <c r="K1410" t="s">
        <v>44</v>
      </c>
      <c r="L1410" t="s">
        <v>45</v>
      </c>
      <c r="M1410" t="s">
        <v>88</v>
      </c>
      <c r="N1410" t="s">
        <v>47</v>
      </c>
      <c r="O1410" t="s">
        <v>89</v>
      </c>
      <c r="P1410" t="s">
        <v>49</v>
      </c>
      <c r="Q1410" t="s">
        <v>97</v>
      </c>
      <c r="R1410" s="6">
        <f>_xlfn.XLOOKUP(CleanedData[[#This Row],[Product]],'02_Lookup_Tables'!$A$2:$A$126,'02_Lookup_Tables'!$B$2:$B$126)</f>
        <v>301.58</v>
      </c>
      <c r="S1410" t="str">
        <f>VLOOKUP(CleanedData[[#This Row],[Product]],'02_Lookup_Tables'!$H$2:$I$126,2,FALSE)</f>
        <v>Food</v>
      </c>
      <c r="T1410" t="str">
        <f>VLOOKUP(CleanedData[[#This Row],[Province]],'02_Lookup_Tables'!$D$2:$E$10,2, FALSE)</f>
        <v>Eastern Region</v>
      </c>
      <c r="U1410" t="str" cm="1">
        <f t="array" ref="U1410">_xlfn.IFS(CleanedData[[#This Row],[Purchase Amount]]&lt;500,"Low",
CleanedData[[#This Row],[Purchase Amount]]&lt;5000,"Medium",
TRUE,"High")</f>
        <v>Low</v>
      </c>
      <c r="V1410" t="str">
        <f>TEXT(CleanedData[[#This Row],[Date]],"mmmm")</f>
        <v>May</v>
      </c>
      <c r="W1410" t="str">
        <f>"Q"&amp;ROUNDUP(MONTH(CleanedData[[#This Row],[Date]])/3,0)</f>
        <v>Q2</v>
      </c>
      <c r="X1410" t="str">
        <f>IF(CleanedData[[#This Row],[Purchase Amount]]&gt;=5000,"Yes","No")</f>
        <v>No</v>
      </c>
      <c r="Y1410">
        <f>IF(CleanedData[[#This Row],[Recommend]]="Yes",1,0)</f>
        <v>1</v>
      </c>
      <c r="Z1410" s="6">
        <f>CleanedData[[#This Row],[Purchase Amount]]*0.15</f>
        <v>45.236999999999995</v>
      </c>
      <c r="AA1410" s="6">
        <f>CleanedData[[#This Row],[Purchase Amount]]*1.15</f>
        <v>346.81699999999995</v>
      </c>
    </row>
    <row r="1411" spans="1:27" x14ac:dyDescent="0.3">
      <c r="A1411">
        <v>1681</v>
      </c>
      <c r="B1411" t="s">
        <v>1636</v>
      </c>
      <c r="C1411" s="1">
        <v>45628</v>
      </c>
      <c r="D1411">
        <v>38</v>
      </c>
      <c r="E1411" t="s">
        <v>52</v>
      </c>
      <c r="F1411" t="s">
        <v>61</v>
      </c>
      <c r="G1411" t="s">
        <v>162</v>
      </c>
      <c r="H1411">
        <v>4</v>
      </c>
      <c r="I1411" t="s">
        <v>45</v>
      </c>
      <c r="J1411" t="s">
        <v>69</v>
      </c>
      <c r="K1411" t="s">
        <v>55</v>
      </c>
      <c r="L1411" t="s">
        <v>42</v>
      </c>
      <c r="M1411" t="s">
        <v>180</v>
      </c>
      <c r="N1411" t="s">
        <v>96</v>
      </c>
      <c r="O1411" t="s">
        <v>89</v>
      </c>
      <c r="P1411" t="s">
        <v>70</v>
      </c>
      <c r="Q1411" t="s">
        <v>81</v>
      </c>
      <c r="R1411" s="6">
        <f>_xlfn.XLOOKUP(CleanedData[[#This Row],[Product]],'02_Lookup_Tables'!$A$2:$A$126,'02_Lookup_Tables'!$B$2:$B$126)</f>
        <v>3086.4</v>
      </c>
      <c r="S1411" t="str">
        <f>VLOOKUP(CleanedData[[#This Row],[Product]],'02_Lookup_Tables'!$H$2:$I$126,2,FALSE)</f>
        <v>Home &amp; Living</v>
      </c>
      <c r="T1411" t="str">
        <f>VLOOKUP(CleanedData[[#This Row],[Province]],'02_Lookup_Tables'!$D$2:$E$10,2, FALSE)</f>
        <v>Southern Region</v>
      </c>
      <c r="U1411" t="str" cm="1">
        <f t="array" ref="U1411">_xlfn.IFS(CleanedData[[#This Row],[Purchase Amount]]&lt;500,"Low",
CleanedData[[#This Row],[Purchase Amount]]&lt;5000,"Medium",
TRUE,"High")</f>
        <v>Medium</v>
      </c>
      <c r="V1411" t="str">
        <f>TEXT(CleanedData[[#This Row],[Date]],"mmmm")</f>
        <v>December</v>
      </c>
      <c r="W1411" t="str">
        <f>"Q"&amp;ROUNDUP(MONTH(CleanedData[[#This Row],[Date]])/3,0)</f>
        <v>Q4</v>
      </c>
      <c r="X1411" t="str">
        <f>IF(CleanedData[[#This Row],[Purchase Amount]]&gt;=5000,"Yes","No")</f>
        <v>No</v>
      </c>
      <c r="Y1411">
        <f>IF(CleanedData[[#This Row],[Recommend]]="Yes",1,0)</f>
        <v>1</v>
      </c>
      <c r="Z1411" s="6">
        <f>CleanedData[[#This Row],[Purchase Amount]]*0.15</f>
        <v>462.96</v>
      </c>
      <c r="AA1411" s="6">
        <f>CleanedData[[#This Row],[Purchase Amount]]*1.15</f>
        <v>3549.3599999999997</v>
      </c>
    </row>
    <row r="1412" spans="1:27" x14ac:dyDescent="0.3">
      <c r="A1412">
        <v>1682</v>
      </c>
      <c r="B1412" t="s">
        <v>1637</v>
      </c>
      <c r="C1412" s="1">
        <v>45560</v>
      </c>
      <c r="D1412">
        <v>62</v>
      </c>
      <c r="E1412" t="s">
        <v>39</v>
      </c>
      <c r="F1412" t="s">
        <v>125</v>
      </c>
      <c r="G1412" t="s">
        <v>182</v>
      </c>
      <c r="H1412">
        <v>5</v>
      </c>
      <c r="I1412" t="s">
        <v>42</v>
      </c>
      <c r="J1412" t="s">
        <v>54</v>
      </c>
      <c r="K1412" t="s">
        <v>64</v>
      </c>
      <c r="L1412" t="s">
        <v>45</v>
      </c>
      <c r="M1412" t="s">
        <v>190</v>
      </c>
      <c r="N1412" t="s">
        <v>57</v>
      </c>
      <c r="O1412" t="s">
        <v>89</v>
      </c>
      <c r="P1412" t="s">
        <v>70</v>
      </c>
      <c r="Q1412" t="s">
        <v>50</v>
      </c>
      <c r="R1412" s="6">
        <f>_xlfn.XLOOKUP(CleanedData[[#This Row],[Product]],'02_Lookup_Tables'!$A$2:$A$126,'02_Lookup_Tables'!$B$2:$B$126)</f>
        <v>3715.65</v>
      </c>
      <c r="S1412" t="str">
        <f>VLOOKUP(CleanedData[[#This Row],[Product]],'02_Lookup_Tables'!$H$2:$I$126,2,FALSE)</f>
        <v>Home Devices</v>
      </c>
      <c r="T1412" t="str">
        <f>VLOOKUP(CleanedData[[#This Row],[Province]],'02_Lookup_Tables'!$D$2:$E$10,2, FALSE)</f>
        <v>Western Region</v>
      </c>
      <c r="U1412" t="str" cm="1">
        <f t="array" ref="U1412">_xlfn.IFS(CleanedData[[#This Row],[Purchase Amount]]&lt;500,"Low",
CleanedData[[#This Row],[Purchase Amount]]&lt;5000,"Medium",
TRUE,"High")</f>
        <v>Medium</v>
      </c>
      <c r="V1412" t="str">
        <f>TEXT(CleanedData[[#This Row],[Date]],"mmmm")</f>
        <v>September</v>
      </c>
      <c r="W1412" t="str">
        <f>"Q"&amp;ROUNDUP(MONTH(CleanedData[[#This Row],[Date]])/3,0)</f>
        <v>Q3</v>
      </c>
      <c r="X1412" t="str">
        <f>IF(CleanedData[[#This Row],[Purchase Amount]]&gt;=5000,"Yes","No")</f>
        <v>No</v>
      </c>
      <c r="Y1412">
        <f>IF(CleanedData[[#This Row],[Recommend]]="Yes",1,0)</f>
        <v>0</v>
      </c>
      <c r="Z1412" s="6">
        <f>CleanedData[[#This Row],[Purchase Amount]]*0.15</f>
        <v>557.34749999999997</v>
      </c>
      <c r="AA1412" s="6">
        <f>CleanedData[[#This Row],[Purchase Amount]]*1.15</f>
        <v>4272.9974999999995</v>
      </c>
    </row>
    <row r="1413" spans="1:27" x14ac:dyDescent="0.3">
      <c r="A1413">
        <v>1683</v>
      </c>
      <c r="B1413" t="s">
        <v>1638</v>
      </c>
      <c r="C1413" s="1">
        <v>45969</v>
      </c>
      <c r="D1413">
        <v>70</v>
      </c>
      <c r="E1413" t="s">
        <v>52</v>
      </c>
      <c r="F1413" t="s">
        <v>72</v>
      </c>
      <c r="G1413" t="s">
        <v>227</v>
      </c>
      <c r="H1413">
        <v>2</v>
      </c>
      <c r="I1413" t="s">
        <v>42</v>
      </c>
      <c r="J1413" t="s">
        <v>43</v>
      </c>
      <c r="K1413" t="s">
        <v>55</v>
      </c>
      <c r="L1413" t="s">
        <v>42</v>
      </c>
      <c r="M1413" t="s">
        <v>140</v>
      </c>
      <c r="N1413" t="s">
        <v>47</v>
      </c>
      <c r="O1413" t="s">
        <v>148</v>
      </c>
      <c r="P1413" t="s">
        <v>70</v>
      </c>
      <c r="Q1413" t="s">
        <v>97</v>
      </c>
      <c r="R1413" s="6">
        <f>_xlfn.XLOOKUP(CleanedData[[#This Row],[Product]],'02_Lookup_Tables'!$A$2:$A$126,'02_Lookup_Tables'!$B$2:$B$126)</f>
        <v>22574.95</v>
      </c>
      <c r="S1413" t="str">
        <f>VLOOKUP(CleanedData[[#This Row],[Product]],'02_Lookup_Tables'!$H$2:$I$126,2,FALSE)</f>
        <v>Electronics</v>
      </c>
      <c r="T1413" t="str">
        <f>VLOOKUP(CleanedData[[#This Row],[Province]],'02_Lookup_Tables'!$D$2:$E$10,2, FALSE)</f>
        <v>Central Region</v>
      </c>
      <c r="U1413" t="str" cm="1">
        <f t="array" ref="U1413">_xlfn.IFS(CleanedData[[#This Row],[Purchase Amount]]&lt;500,"Low",
CleanedData[[#This Row],[Purchase Amount]]&lt;5000,"Medium",
TRUE,"High")</f>
        <v>High</v>
      </c>
      <c r="V1413" t="str">
        <f>TEXT(CleanedData[[#This Row],[Date]],"mmmm")</f>
        <v>November</v>
      </c>
      <c r="W1413" t="str">
        <f>"Q"&amp;ROUNDUP(MONTH(CleanedData[[#This Row],[Date]])/3,0)</f>
        <v>Q4</v>
      </c>
      <c r="X1413" t="str">
        <f>IF(CleanedData[[#This Row],[Purchase Amount]]&gt;=5000,"Yes","No")</f>
        <v>Yes</v>
      </c>
      <c r="Y1413">
        <f>IF(CleanedData[[#This Row],[Recommend]]="Yes",1,0)</f>
        <v>0</v>
      </c>
      <c r="Z1413" s="6">
        <f>CleanedData[[#This Row],[Purchase Amount]]*0.15</f>
        <v>3386.2424999999998</v>
      </c>
      <c r="AA1413" s="6">
        <f>CleanedData[[#This Row],[Purchase Amount]]*1.15</f>
        <v>25961.192499999997</v>
      </c>
    </row>
    <row r="1414" spans="1:27" x14ac:dyDescent="0.3">
      <c r="A1414">
        <v>1684</v>
      </c>
      <c r="B1414" t="s">
        <v>1639</v>
      </c>
      <c r="C1414" s="1">
        <v>45594</v>
      </c>
      <c r="D1414">
        <v>29</v>
      </c>
      <c r="E1414" t="s">
        <v>39</v>
      </c>
      <c r="F1414" t="s">
        <v>77</v>
      </c>
      <c r="G1414" t="s">
        <v>668</v>
      </c>
      <c r="H1414">
        <v>5</v>
      </c>
      <c r="I1414" t="s">
        <v>45</v>
      </c>
      <c r="J1414" t="s">
        <v>74</v>
      </c>
      <c r="K1414" t="s">
        <v>64</v>
      </c>
      <c r="L1414" t="s">
        <v>45</v>
      </c>
      <c r="M1414" t="s">
        <v>208</v>
      </c>
      <c r="N1414" t="s">
        <v>57</v>
      </c>
      <c r="O1414" t="s">
        <v>89</v>
      </c>
      <c r="P1414" t="s">
        <v>70</v>
      </c>
      <c r="Q1414" t="s">
        <v>58</v>
      </c>
      <c r="R1414" s="6">
        <f>_xlfn.XLOOKUP(CleanedData[[#This Row],[Product]],'02_Lookup_Tables'!$A$2:$A$126,'02_Lookup_Tables'!$B$2:$B$126)</f>
        <v>301.58</v>
      </c>
      <c r="S1414" t="str">
        <f>VLOOKUP(CleanedData[[#This Row],[Product]],'02_Lookup_Tables'!$H$2:$I$126,2,FALSE)</f>
        <v>Food</v>
      </c>
      <c r="T1414" t="str">
        <f>VLOOKUP(CleanedData[[#This Row],[Province]],'02_Lookup_Tables'!$D$2:$E$10,2, FALSE)</f>
        <v>Central Region</v>
      </c>
      <c r="U1414" t="str" cm="1">
        <f t="array" ref="U1414">_xlfn.IFS(CleanedData[[#This Row],[Purchase Amount]]&lt;500,"Low",
CleanedData[[#This Row],[Purchase Amount]]&lt;5000,"Medium",
TRUE,"High")</f>
        <v>Low</v>
      </c>
      <c r="V1414" t="str">
        <f>TEXT(CleanedData[[#This Row],[Date]],"mmmm")</f>
        <v>October</v>
      </c>
      <c r="W1414" t="str">
        <f>"Q"&amp;ROUNDUP(MONTH(CleanedData[[#This Row],[Date]])/3,0)</f>
        <v>Q4</v>
      </c>
      <c r="X1414" t="str">
        <f>IF(CleanedData[[#This Row],[Purchase Amount]]&gt;=5000,"Yes","No")</f>
        <v>No</v>
      </c>
      <c r="Y1414">
        <f>IF(CleanedData[[#This Row],[Recommend]]="Yes",1,0)</f>
        <v>1</v>
      </c>
      <c r="Z1414" s="6">
        <f>CleanedData[[#This Row],[Purchase Amount]]*0.15</f>
        <v>45.236999999999995</v>
      </c>
      <c r="AA1414" s="6">
        <f>CleanedData[[#This Row],[Purchase Amount]]*1.15</f>
        <v>346.81699999999995</v>
      </c>
    </row>
    <row r="1415" spans="1:27" x14ac:dyDescent="0.3">
      <c r="A1415">
        <v>1685</v>
      </c>
      <c r="B1415" t="s">
        <v>1640</v>
      </c>
      <c r="C1415" s="1">
        <v>45934</v>
      </c>
      <c r="D1415">
        <v>62</v>
      </c>
      <c r="E1415" t="s">
        <v>60</v>
      </c>
      <c r="F1415" t="s">
        <v>130</v>
      </c>
      <c r="G1415" t="s">
        <v>179</v>
      </c>
      <c r="H1415">
        <v>3</v>
      </c>
      <c r="I1415" t="s">
        <v>42</v>
      </c>
      <c r="J1415" t="s">
        <v>74</v>
      </c>
      <c r="K1415" t="s">
        <v>55</v>
      </c>
      <c r="L1415" t="s">
        <v>42</v>
      </c>
      <c r="M1415" t="s">
        <v>165</v>
      </c>
      <c r="N1415" t="s">
        <v>48</v>
      </c>
      <c r="O1415" t="s">
        <v>89</v>
      </c>
      <c r="P1415" t="s">
        <v>49</v>
      </c>
      <c r="Q1415" t="s">
        <v>50</v>
      </c>
      <c r="R1415" s="6">
        <f>_xlfn.XLOOKUP(CleanedData[[#This Row],[Product]],'02_Lookup_Tables'!$A$2:$A$126,'02_Lookup_Tables'!$B$2:$B$126)</f>
        <v>54.82</v>
      </c>
      <c r="S1415" t="str">
        <f>VLOOKUP(CleanedData[[#This Row],[Product]],'02_Lookup_Tables'!$H$2:$I$126,2,FALSE)</f>
        <v>Food</v>
      </c>
      <c r="T1415" t="str">
        <f>VLOOKUP(CleanedData[[#This Row],[Province]],'02_Lookup_Tables'!$D$2:$E$10,2, FALSE)</f>
        <v>Eastern Region</v>
      </c>
      <c r="U1415" t="str" cm="1">
        <f t="array" ref="U1415">_xlfn.IFS(CleanedData[[#This Row],[Purchase Amount]]&lt;500,"Low",
CleanedData[[#This Row],[Purchase Amount]]&lt;5000,"Medium",
TRUE,"High")</f>
        <v>Low</v>
      </c>
      <c r="V1415" t="str">
        <f>TEXT(CleanedData[[#This Row],[Date]],"mmmm")</f>
        <v>October</v>
      </c>
      <c r="W1415" t="str">
        <f>"Q"&amp;ROUNDUP(MONTH(CleanedData[[#This Row],[Date]])/3,0)</f>
        <v>Q4</v>
      </c>
      <c r="X1415" t="str">
        <f>IF(CleanedData[[#This Row],[Purchase Amount]]&gt;=5000,"Yes","No")</f>
        <v>No</v>
      </c>
      <c r="Y1415">
        <f>IF(CleanedData[[#This Row],[Recommend]]="Yes",1,0)</f>
        <v>0</v>
      </c>
      <c r="Z1415" s="6">
        <f>CleanedData[[#This Row],[Purchase Amount]]*0.15</f>
        <v>8.222999999999999</v>
      </c>
      <c r="AA1415" s="6">
        <f>CleanedData[[#This Row],[Purchase Amount]]*1.15</f>
        <v>63.042999999999992</v>
      </c>
    </row>
    <row r="1416" spans="1:27" x14ac:dyDescent="0.3">
      <c r="A1416">
        <v>1686</v>
      </c>
      <c r="B1416" t="s">
        <v>1641</v>
      </c>
      <c r="C1416" s="1">
        <v>45606</v>
      </c>
      <c r="D1416">
        <v>54</v>
      </c>
      <c r="E1416" t="s">
        <v>39</v>
      </c>
      <c r="F1416" t="s">
        <v>40</v>
      </c>
      <c r="G1416" t="s">
        <v>198</v>
      </c>
      <c r="H1416">
        <v>3</v>
      </c>
      <c r="I1416" t="s">
        <v>45</v>
      </c>
      <c r="J1416" t="s">
        <v>43</v>
      </c>
      <c r="K1416" t="s">
        <v>44</v>
      </c>
      <c r="L1416" t="s">
        <v>45</v>
      </c>
      <c r="M1416" t="s">
        <v>156</v>
      </c>
      <c r="N1416" t="s">
        <v>48</v>
      </c>
      <c r="O1416" t="s">
        <v>148</v>
      </c>
      <c r="P1416" t="s">
        <v>49</v>
      </c>
      <c r="Q1416" t="s">
        <v>93</v>
      </c>
      <c r="R1416" s="6">
        <f>_xlfn.XLOOKUP(CleanedData[[#This Row],[Product]],'02_Lookup_Tables'!$A$2:$A$126,'02_Lookup_Tables'!$B$2:$B$126)</f>
        <v>2099.4</v>
      </c>
      <c r="S1416" t="str">
        <f>VLOOKUP(CleanedData[[#This Row],[Product]],'02_Lookup_Tables'!$H$2:$I$126,2,FALSE)</f>
        <v>Sports &amp; Outdoors</v>
      </c>
      <c r="T1416" t="str">
        <f>VLOOKUP(CleanedData[[#This Row],[Province]],'02_Lookup_Tables'!$D$2:$E$10,2, FALSE)</f>
        <v>Northern Region</v>
      </c>
      <c r="U1416" t="str" cm="1">
        <f t="array" ref="U1416">_xlfn.IFS(CleanedData[[#This Row],[Purchase Amount]]&lt;500,"Low",
CleanedData[[#This Row],[Purchase Amount]]&lt;5000,"Medium",
TRUE,"High")</f>
        <v>Medium</v>
      </c>
      <c r="V1416" t="str">
        <f>TEXT(CleanedData[[#This Row],[Date]],"mmmm")</f>
        <v>November</v>
      </c>
      <c r="W1416" t="str">
        <f>"Q"&amp;ROUNDUP(MONTH(CleanedData[[#This Row],[Date]])/3,0)</f>
        <v>Q4</v>
      </c>
      <c r="X1416" t="str">
        <f>IF(CleanedData[[#This Row],[Purchase Amount]]&gt;=5000,"Yes","No")</f>
        <v>No</v>
      </c>
      <c r="Y1416">
        <f>IF(CleanedData[[#This Row],[Recommend]]="Yes",1,0)</f>
        <v>1</v>
      </c>
      <c r="Z1416" s="6">
        <f>CleanedData[[#This Row],[Purchase Amount]]*0.15</f>
        <v>314.91000000000003</v>
      </c>
      <c r="AA1416" s="6">
        <f>CleanedData[[#This Row],[Purchase Amount]]*1.15</f>
        <v>2414.31</v>
      </c>
    </row>
    <row r="1417" spans="1:27" x14ac:dyDescent="0.3">
      <c r="A1417">
        <v>1687</v>
      </c>
      <c r="B1417" t="s">
        <v>1642</v>
      </c>
      <c r="C1417" s="1">
        <v>45968</v>
      </c>
      <c r="D1417">
        <v>58</v>
      </c>
      <c r="E1417" t="s">
        <v>60</v>
      </c>
      <c r="F1417" t="s">
        <v>125</v>
      </c>
      <c r="G1417" t="s">
        <v>164</v>
      </c>
      <c r="H1417">
        <v>4</v>
      </c>
      <c r="I1417" t="s">
        <v>45</v>
      </c>
      <c r="J1417" t="s">
        <v>69</v>
      </c>
      <c r="K1417" t="s">
        <v>64</v>
      </c>
      <c r="L1417" t="s">
        <v>42</v>
      </c>
      <c r="M1417" t="s">
        <v>75</v>
      </c>
      <c r="N1417" t="s">
        <v>96</v>
      </c>
      <c r="O1417" t="s">
        <v>89</v>
      </c>
      <c r="P1417" t="s">
        <v>70</v>
      </c>
      <c r="Q1417" t="s">
        <v>50</v>
      </c>
      <c r="R1417" s="6">
        <f>_xlfn.XLOOKUP(CleanedData[[#This Row],[Product]],'02_Lookup_Tables'!$A$2:$A$126,'02_Lookup_Tables'!$B$2:$B$126)</f>
        <v>440.87</v>
      </c>
      <c r="S1417" t="str">
        <f>VLOOKUP(CleanedData[[#This Row],[Product]],'02_Lookup_Tables'!$H$2:$I$126,2,FALSE)</f>
        <v>Home &amp; Living</v>
      </c>
      <c r="T1417" t="str">
        <f>VLOOKUP(CleanedData[[#This Row],[Province]],'02_Lookup_Tables'!$D$2:$E$10,2, FALSE)</f>
        <v>Western Region</v>
      </c>
      <c r="U1417" t="str" cm="1">
        <f t="array" ref="U1417">_xlfn.IFS(CleanedData[[#This Row],[Purchase Amount]]&lt;500,"Low",
CleanedData[[#This Row],[Purchase Amount]]&lt;5000,"Medium",
TRUE,"High")</f>
        <v>Low</v>
      </c>
      <c r="V1417" t="str">
        <f>TEXT(CleanedData[[#This Row],[Date]],"mmmm")</f>
        <v>November</v>
      </c>
      <c r="W1417" t="str">
        <f>"Q"&amp;ROUNDUP(MONTH(CleanedData[[#This Row],[Date]])/3,0)</f>
        <v>Q4</v>
      </c>
      <c r="X1417" t="str">
        <f>IF(CleanedData[[#This Row],[Purchase Amount]]&gt;=5000,"Yes","No")</f>
        <v>No</v>
      </c>
      <c r="Y1417">
        <f>IF(CleanedData[[#This Row],[Recommend]]="Yes",1,0)</f>
        <v>1</v>
      </c>
      <c r="Z1417" s="6">
        <f>CleanedData[[#This Row],[Purchase Amount]]*0.15</f>
        <v>66.130499999999998</v>
      </c>
      <c r="AA1417" s="6">
        <f>CleanedData[[#This Row],[Purchase Amount]]*1.15</f>
        <v>507.00049999999999</v>
      </c>
    </row>
    <row r="1418" spans="1:27" x14ac:dyDescent="0.3">
      <c r="A1418">
        <v>1688</v>
      </c>
      <c r="B1418" t="s">
        <v>1643</v>
      </c>
      <c r="C1418" s="1">
        <v>45869</v>
      </c>
      <c r="D1418">
        <v>37</v>
      </c>
      <c r="E1418" t="s">
        <v>39</v>
      </c>
      <c r="F1418" t="s">
        <v>83</v>
      </c>
      <c r="G1418" t="s">
        <v>203</v>
      </c>
      <c r="H1418">
        <v>5</v>
      </c>
      <c r="I1418" t="s">
        <v>42</v>
      </c>
      <c r="J1418" t="s">
        <v>63</v>
      </c>
      <c r="K1418" t="s">
        <v>64</v>
      </c>
      <c r="L1418" t="s">
        <v>42</v>
      </c>
      <c r="M1418" t="s">
        <v>136</v>
      </c>
      <c r="N1418" t="s">
        <v>57</v>
      </c>
      <c r="O1418" t="s">
        <v>89</v>
      </c>
      <c r="P1418" t="s">
        <v>70</v>
      </c>
      <c r="Q1418" t="s">
        <v>81</v>
      </c>
      <c r="R1418" s="6">
        <f>_xlfn.XLOOKUP(CleanedData[[#This Row],[Product]],'02_Lookup_Tables'!$A$2:$A$126,'02_Lookup_Tables'!$B$2:$B$126)</f>
        <v>2849.09</v>
      </c>
      <c r="S1418" t="str">
        <f>VLOOKUP(CleanedData[[#This Row],[Product]],'02_Lookup_Tables'!$H$2:$I$126,2,FALSE)</f>
        <v>Home &amp; Living</v>
      </c>
      <c r="T1418" t="str">
        <f>VLOOKUP(CleanedData[[#This Row],[Province]],'02_Lookup_Tables'!$D$2:$E$10,2, FALSE)</f>
        <v>Western Region</v>
      </c>
      <c r="U1418" t="str" cm="1">
        <f t="array" ref="U1418">_xlfn.IFS(CleanedData[[#This Row],[Purchase Amount]]&lt;500,"Low",
CleanedData[[#This Row],[Purchase Amount]]&lt;5000,"Medium",
TRUE,"High")</f>
        <v>Medium</v>
      </c>
      <c r="V1418" t="str">
        <f>TEXT(CleanedData[[#This Row],[Date]],"mmmm")</f>
        <v>July</v>
      </c>
      <c r="W1418" t="str">
        <f>"Q"&amp;ROUNDUP(MONTH(CleanedData[[#This Row],[Date]])/3,0)</f>
        <v>Q3</v>
      </c>
      <c r="X1418" t="str">
        <f>IF(CleanedData[[#This Row],[Purchase Amount]]&gt;=5000,"Yes","No")</f>
        <v>No</v>
      </c>
      <c r="Y1418">
        <f>IF(CleanedData[[#This Row],[Recommend]]="Yes",1,0)</f>
        <v>0</v>
      </c>
      <c r="Z1418" s="6">
        <f>CleanedData[[#This Row],[Purchase Amount]]*0.15</f>
        <v>427.36349999999999</v>
      </c>
      <c r="AA1418" s="6">
        <f>CleanedData[[#This Row],[Purchase Amount]]*1.15</f>
        <v>3276.4535000000001</v>
      </c>
    </row>
    <row r="1419" spans="1:27" x14ac:dyDescent="0.3">
      <c r="A1419">
        <v>1689</v>
      </c>
      <c r="B1419" t="s">
        <v>1644</v>
      </c>
      <c r="C1419" s="1">
        <v>45798</v>
      </c>
      <c r="D1419">
        <v>21</v>
      </c>
      <c r="E1419" t="s">
        <v>52</v>
      </c>
      <c r="F1419" t="s">
        <v>61</v>
      </c>
      <c r="G1419" t="s">
        <v>374</v>
      </c>
      <c r="H1419">
        <v>2</v>
      </c>
      <c r="I1419" t="s">
        <v>42</v>
      </c>
      <c r="J1419" t="s">
        <v>74</v>
      </c>
      <c r="K1419" t="s">
        <v>44</v>
      </c>
      <c r="L1419" t="s">
        <v>45</v>
      </c>
      <c r="M1419" t="s">
        <v>151</v>
      </c>
      <c r="N1419" t="s">
        <v>47</v>
      </c>
      <c r="O1419" t="s">
        <v>89</v>
      </c>
      <c r="P1419" t="s">
        <v>49</v>
      </c>
      <c r="Q1419" t="s">
        <v>66</v>
      </c>
      <c r="R1419" s="6">
        <f>_xlfn.XLOOKUP(CleanedData[[#This Row],[Product]],'02_Lookup_Tables'!$A$2:$A$126,'02_Lookup_Tables'!$B$2:$B$126)</f>
        <v>2906.97</v>
      </c>
      <c r="S1419" t="str">
        <f>VLOOKUP(CleanedData[[#This Row],[Product]],'02_Lookup_Tables'!$H$2:$I$126,2,FALSE)</f>
        <v>Home &amp; Living</v>
      </c>
      <c r="T1419" t="str">
        <f>VLOOKUP(CleanedData[[#This Row],[Province]],'02_Lookup_Tables'!$D$2:$E$10,2, FALSE)</f>
        <v>Southern Region</v>
      </c>
      <c r="U1419" t="str" cm="1">
        <f t="array" ref="U1419">_xlfn.IFS(CleanedData[[#This Row],[Purchase Amount]]&lt;500,"Low",
CleanedData[[#This Row],[Purchase Amount]]&lt;5000,"Medium",
TRUE,"High")</f>
        <v>Medium</v>
      </c>
      <c r="V1419" t="str">
        <f>TEXT(CleanedData[[#This Row],[Date]],"mmmm")</f>
        <v>May</v>
      </c>
      <c r="W1419" t="str">
        <f>"Q"&amp;ROUNDUP(MONTH(CleanedData[[#This Row],[Date]])/3,0)</f>
        <v>Q2</v>
      </c>
      <c r="X1419" t="str">
        <f>IF(CleanedData[[#This Row],[Purchase Amount]]&gt;=5000,"Yes","No")</f>
        <v>No</v>
      </c>
      <c r="Y1419">
        <f>IF(CleanedData[[#This Row],[Recommend]]="Yes",1,0)</f>
        <v>0</v>
      </c>
      <c r="Z1419" s="6">
        <f>CleanedData[[#This Row],[Purchase Amount]]*0.15</f>
        <v>436.04549999999995</v>
      </c>
      <c r="AA1419" s="6">
        <f>CleanedData[[#This Row],[Purchase Amount]]*1.15</f>
        <v>3343.0154999999995</v>
      </c>
    </row>
    <row r="1420" spans="1:27" x14ac:dyDescent="0.3">
      <c r="A1420">
        <v>1690</v>
      </c>
      <c r="B1420" t="s">
        <v>1645</v>
      </c>
      <c r="C1420" s="1">
        <v>45634</v>
      </c>
      <c r="D1420">
        <v>39</v>
      </c>
      <c r="E1420" t="s">
        <v>39</v>
      </c>
      <c r="F1420" t="s">
        <v>83</v>
      </c>
      <c r="G1420" t="s">
        <v>271</v>
      </c>
      <c r="H1420">
        <v>3</v>
      </c>
      <c r="I1420" t="s">
        <v>42</v>
      </c>
      <c r="J1420" t="s">
        <v>54</v>
      </c>
      <c r="K1420" t="s">
        <v>55</v>
      </c>
      <c r="L1420" t="s">
        <v>45</v>
      </c>
      <c r="M1420" t="s">
        <v>156</v>
      </c>
      <c r="N1420" t="s">
        <v>48</v>
      </c>
      <c r="O1420" t="s">
        <v>148</v>
      </c>
      <c r="P1420" t="s">
        <v>49</v>
      </c>
      <c r="Q1420" t="s">
        <v>81</v>
      </c>
      <c r="R1420" s="6">
        <f>_xlfn.XLOOKUP(CleanedData[[#This Row],[Product]],'02_Lookup_Tables'!$A$2:$A$126,'02_Lookup_Tables'!$B$2:$B$126)</f>
        <v>119.63</v>
      </c>
      <c r="S1420" t="str">
        <f>VLOOKUP(CleanedData[[#This Row],[Product]],'02_Lookup_Tables'!$H$2:$I$126,2,FALSE)</f>
        <v>Food</v>
      </c>
      <c r="T1420" t="str">
        <f>VLOOKUP(CleanedData[[#This Row],[Province]],'02_Lookup_Tables'!$D$2:$E$10,2, FALSE)</f>
        <v>Western Region</v>
      </c>
      <c r="U1420" t="str" cm="1">
        <f t="array" ref="U1420">_xlfn.IFS(CleanedData[[#This Row],[Purchase Amount]]&lt;500,"Low",
CleanedData[[#This Row],[Purchase Amount]]&lt;5000,"Medium",
TRUE,"High")</f>
        <v>Low</v>
      </c>
      <c r="V1420" t="str">
        <f>TEXT(CleanedData[[#This Row],[Date]],"mmmm")</f>
        <v>December</v>
      </c>
      <c r="W1420" t="str">
        <f>"Q"&amp;ROUNDUP(MONTH(CleanedData[[#This Row],[Date]])/3,0)</f>
        <v>Q4</v>
      </c>
      <c r="X1420" t="str">
        <f>IF(CleanedData[[#This Row],[Purchase Amount]]&gt;=5000,"Yes","No")</f>
        <v>No</v>
      </c>
      <c r="Y1420">
        <f>IF(CleanedData[[#This Row],[Recommend]]="Yes",1,0)</f>
        <v>0</v>
      </c>
      <c r="Z1420" s="6">
        <f>CleanedData[[#This Row],[Purchase Amount]]*0.15</f>
        <v>17.944499999999998</v>
      </c>
      <c r="AA1420" s="6">
        <f>CleanedData[[#This Row],[Purchase Amount]]*1.15</f>
        <v>137.57449999999997</v>
      </c>
    </row>
    <row r="1421" spans="1:27" x14ac:dyDescent="0.3">
      <c r="A1421">
        <v>1691</v>
      </c>
      <c r="B1421" t="s">
        <v>1646</v>
      </c>
      <c r="C1421" s="1">
        <v>45855</v>
      </c>
      <c r="D1421">
        <v>37</v>
      </c>
      <c r="E1421" t="s">
        <v>60</v>
      </c>
      <c r="F1421" t="s">
        <v>108</v>
      </c>
      <c r="G1421" t="s">
        <v>216</v>
      </c>
      <c r="H1421">
        <v>1</v>
      </c>
      <c r="I1421" t="s">
        <v>45</v>
      </c>
      <c r="J1421" t="s">
        <v>74</v>
      </c>
      <c r="K1421" t="s">
        <v>55</v>
      </c>
      <c r="L1421" t="s">
        <v>42</v>
      </c>
      <c r="M1421" t="s">
        <v>79</v>
      </c>
      <c r="N1421" t="s">
        <v>80</v>
      </c>
      <c r="O1421" t="s">
        <v>89</v>
      </c>
      <c r="P1421" t="s">
        <v>49</v>
      </c>
      <c r="Q1421" t="s">
        <v>81</v>
      </c>
      <c r="R1421" s="6">
        <f>_xlfn.XLOOKUP(CleanedData[[#This Row],[Product]],'02_Lookup_Tables'!$A$2:$A$126,'02_Lookup_Tables'!$B$2:$B$126)</f>
        <v>929.55</v>
      </c>
      <c r="S1421" t="str">
        <f>VLOOKUP(CleanedData[[#This Row],[Product]],'02_Lookup_Tables'!$H$2:$I$126,2,FALSE)</f>
        <v>Accessories</v>
      </c>
      <c r="T1421" t="str">
        <f>VLOOKUP(CleanedData[[#This Row],[Province]],'02_Lookup_Tables'!$D$2:$E$10,2, FALSE)</f>
        <v>Gauteng Region</v>
      </c>
      <c r="U1421" t="str" cm="1">
        <f t="array" ref="U1421">_xlfn.IFS(CleanedData[[#This Row],[Purchase Amount]]&lt;500,"Low",
CleanedData[[#This Row],[Purchase Amount]]&lt;5000,"Medium",
TRUE,"High")</f>
        <v>Medium</v>
      </c>
      <c r="V1421" t="str">
        <f>TEXT(CleanedData[[#This Row],[Date]],"mmmm")</f>
        <v>July</v>
      </c>
      <c r="W1421" t="str">
        <f>"Q"&amp;ROUNDUP(MONTH(CleanedData[[#This Row],[Date]])/3,0)</f>
        <v>Q3</v>
      </c>
      <c r="X1421" t="str">
        <f>IF(CleanedData[[#This Row],[Purchase Amount]]&gt;=5000,"Yes","No")</f>
        <v>No</v>
      </c>
      <c r="Y1421">
        <f>IF(CleanedData[[#This Row],[Recommend]]="Yes",1,0)</f>
        <v>1</v>
      </c>
      <c r="Z1421" s="6">
        <f>CleanedData[[#This Row],[Purchase Amount]]*0.15</f>
        <v>139.43249999999998</v>
      </c>
      <c r="AA1421" s="6">
        <f>CleanedData[[#This Row],[Purchase Amount]]*1.15</f>
        <v>1068.9824999999998</v>
      </c>
    </row>
    <row r="1422" spans="1:27" x14ac:dyDescent="0.3">
      <c r="A1422">
        <v>1692</v>
      </c>
      <c r="B1422" t="s">
        <v>1647</v>
      </c>
      <c r="C1422" s="1">
        <v>45591</v>
      </c>
      <c r="D1422">
        <v>75</v>
      </c>
      <c r="E1422" t="s">
        <v>60</v>
      </c>
      <c r="F1422" t="s">
        <v>61</v>
      </c>
      <c r="G1422" t="s">
        <v>248</v>
      </c>
      <c r="H1422">
        <v>5</v>
      </c>
      <c r="I1422" t="s">
        <v>42</v>
      </c>
      <c r="J1422" t="s">
        <v>43</v>
      </c>
      <c r="K1422" t="s">
        <v>55</v>
      </c>
      <c r="L1422" t="s">
        <v>42</v>
      </c>
      <c r="M1422" t="s">
        <v>100</v>
      </c>
      <c r="N1422" t="s">
        <v>57</v>
      </c>
      <c r="O1422" t="s">
        <v>48</v>
      </c>
      <c r="P1422" t="s">
        <v>49</v>
      </c>
      <c r="Q1422" t="s">
        <v>97</v>
      </c>
      <c r="R1422" s="6">
        <f>_xlfn.XLOOKUP(CleanedData[[#This Row],[Product]],'02_Lookup_Tables'!$A$2:$A$126,'02_Lookup_Tables'!$B$2:$B$126)</f>
        <v>8798.49</v>
      </c>
      <c r="S1422" t="str">
        <f>VLOOKUP(CleanedData[[#This Row],[Product]],'02_Lookup_Tables'!$H$2:$I$126,2,FALSE)</f>
        <v>Toys &amp; Games</v>
      </c>
      <c r="T1422" t="str">
        <f>VLOOKUP(CleanedData[[#This Row],[Province]],'02_Lookup_Tables'!$D$2:$E$10,2, FALSE)</f>
        <v>Southern Region</v>
      </c>
      <c r="U1422" t="str" cm="1">
        <f t="array" ref="U1422">_xlfn.IFS(CleanedData[[#This Row],[Purchase Amount]]&lt;500,"Low",
CleanedData[[#This Row],[Purchase Amount]]&lt;5000,"Medium",
TRUE,"High")</f>
        <v>High</v>
      </c>
      <c r="V1422" t="str">
        <f>TEXT(CleanedData[[#This Row],[Date]],"mmmm")</f>
        <v>October</v>
      </c>
      <c r="W1422" t="str">
        <f>"Q"&amp;ROUNDUP(MONTH(CleanedData[[#This Row],[Date]])/3,0)</f>
        <v>Q4</v>
      </c>
      <c r="X1422" t="str">
        <f>IF(CleanedData[[#This Row],[Purchase Amount]]&gt;=5000,"Yes","No")</f>
        <v>Yes</v>
      </c>
      <c r="Y1422">
        <f>IF(CleanedData[[#This Row],[Recommend]]="Yes",1,0)</f>
        <v>0</v>
      </c>
      <c r="Z1422" s="6">
        <f>CleanedData[[#This Row],[Purchase Amount]]*0.15</f>
        <v>1319.7735</v>
      </c>
      <c r="AA1422" s="6">
        <f>CleanedData[[#This Row],[Purchase Amount]]*1.15</f>
        <v>10118.263499999999</v>
      </c>
    </row>
    <row r="1423" spans="1:27" x14ac:dyDescent="0.3">
      <c r="A1423">
        <v>1693</v>
      </c>
      <c r="B1423" t="s">
        <v>1648</v>
      </c>
      <c r="C1423" s="1">
        <v>45458</v>
      </c>
      <c r="D1423">
        <v>54</v>
      </c>
      <c r="E1423" t="s">
        <v>39</v>
      </c>
      <c r="F1423" t="s">
        <v>61</v>
      </c>
      <c r="G1423" t="s">
        <v>216</v>
      </c>
      <c r="H1423">
        <v>2</v>
      </c>
      <c r="I1423" t="s">
        <v>45</v>
      </c>
      <c r="J1423" t="s">
        <v>54</v>
      </c>
      <c r="K1423" t="s">
        <v>64</v>
      </c>
      <c r="L1423" t="s">
        <v>45</v>
      </c>
      <c r="M1423" t="s">
        <v>65</v>
      </c>
      <c r="N1423" t="s">
        <v>47</v>
      </c>
      <c r="O1423" t="s">
        <v>89</v>
      </c>
      <c r="P1423" t="s">
        <v>49</v>
      </c>
      <c r="Q1423" t="s">
        <v>93</v>
      </c>
      <c r="R1423" s="6">
        <f>_xlfn.XLOOKUP(CleanedData[[#This Row],[Product]],'02_Lookup_Tables'!$A$2:$A$126,'02_Lookup_Tables'!$B$2:$B$126)</f>
        <v>929.55</v>
      </c>
      <c r="S1423" t="str">
        <f>VLOOKUP(CleanedData[[#This Row],[Product]],'02_Lookup_Tables'!$H$2:$I$126,2,FALSE)</f>
        <v>Accessories</v>
      </c>
      <c r="T1423" t="str">
        <f>VLOOKUP(CleanedData[[#This Row],[Province]],'02_Lookup_Tables'!$D$2:$E$10,2, FALSE)</f>
        <v>Southern Region</v>
      </c>
      <c r="U1423" t="str" cm="1">
        <f t="array" ref="U1423">_xlfn.IFS(CleanedData[[#This Row],[Purchase Amount]]&lt;500,"Low",
CleanedData[[#This Row],[Purchase Amount]]&lt;5000,"Medium",
TRUE,"High")</f>
        <v>Medium</v>
      </c>
      <c r="V1423" t="str">
        <f>TEXT(CleanedData[[#This Row],[Date]],"mmmm")</f>
        <v>June</v>
      </c>
      <c r="W1423" t="str">
        <f>"Q"&amp;ROUNDUP(MONTH(CleanedData[[#This Row],[Date]])/3,0)</f>
        <v>Q2</v>
      </c>
      <c r="X1423" t="str">
        <f>IF(CleanedData[[#This Row],[Purchase Amount]]&gt;=5000,"Yes","No")</f>
        <v>No</v>
      </c>
      <c r="Y1423">
        <f>IF(CleanedData[[#This Row],[Recommend]]="Yes",1,0)</f>
        <v>1</v>
      </c>
      <c r="Z1423" s="6">
        <f>CleanedData[[#This Row],[Purchase Amount]]*0.15</f>
        <v>139.43249999999998</v>
      </c>
      <c r="AA1423" s="6">
        <f>CleanedData[[#This Row],[Purchase Amount]]*1.15</f>
        <v>1068.9824999999998</v>
      </c>
    </row>
    <row r="1424" spans="1:27" x14ac:dyDescent="0.3">
      <c r="A1424">
        <v>1694</v>
      </c>
      <c r="B1424" t="s">
        <v>1649</v>
      </c>
      <c r="C1424" s="1">
        <v>45868</v>
      </c>
      <c r="D1424">
        <v>68</v>
      </c>
      <c r="E1424" t="s">
        <v>52</v>
      </c>
      <c r="F1424" t="s">
        <v>72</v>
      </c>
      <c r="G1424" t="s">
        <v>118</v>
      </c>
      <c r="H1424">
        <v>1</v>
      </c>
      <c r="I1424" t="s">
        <v>45</v>
      </c>
      <c r="J1424" t="s">
        <v>54</v>
      </c>
      <c r="K1424" t="s">
        <v>44</v>
      </c>
      <c r="L1424" t="s">
        <v>42</v>
      </c>
      <c r="M1424" t="s">
        <v>165</v>
      </c>
      <c r="N1424" t="s">
        <v>80</v>
      </c>
      <c r="O1424" t="s">
        <v>89</v>
      </c>
      <c r="P1424" t="s">
        <v>49</v>
      </c>
      <c r="Q1424" t="s">
        <v>97</v>
      </c>
      <c r="R1424" s="6">
        <f>_xlfn.XLOOKUP(CleanedData[[#This Row],[Product]],'02_Lookup_Tables'!$A$2:$A$126,'02_Lookup_Tables'!$B$2:$B$126)</f>
        <v>368.99</v>
      </c>
      <c r="S1424" t="str">
        <f>VLOOKUP(CleanedData[[#This Row],[Product]],'02_Lookup_Tables'!$H$2:$I$126,2,FALSE)</f>
        <v>Accessories</v>
      </c>
      <c r="T1424" t="str">
        <f>VLOOKUP(CleanedData[[#This Row],[Province]],'02_Lookup_Tables'!$D$2:$E$10,2, FALSE)</f>
        <v>Central Region</v>
      </c>
      <c r="U1424" t="str" cm="1">
        <f t="array" ref="U1424">_xlfn.IFS(CleanedData[[#This Row],[Purchase Amount]]&lt;500,"Low",
CleanedData[[#This Row],[Purchase Amount]]&lt;5000,"Medium",
TRUE,"High")</f>
        <v>Low</v>
      </c>
      <c r="V1424" t="str">
        <f>TEXT(CleanedData[[#This Row],[Date]],"mmmm")</f>
        <v>July</v>
      </c>
      <c r="W1424" t="str">
        <f>"Q"&amp;ROUNDUP(MONTH(CleanedData[[#This Row],[Date]])/3,0)</f>
        <v>Q3</v>
      </c>
      <c r="X1424" t="str">
        <f>IF(CleanedData[[#This Row],[Purchase Amount]]&gt;=5000,"Yes","No")</f>
        <v>No</v>
      </c>
      <c r="Y1424">
        <f>IF(CleanedData[[#This Row],[Recommend]]="Yes",1,0)</f>
        <v>1</v>
      </c>
      <c r="Z1424" s="6">
        <f>CleanedData[[#This Row],[Purchase Amount]]*0.15</f>
        <v>55.348500000000001</v>
      </c>
      <c r="AA1424" s="6">
        <f>CleanedData[[#This Row],[Purchase Amount]]*1.15</f>
        <v>424.33849999999995</v>
      </c>
    </row>
    <row r="1425" spans="1:27" x14ac:dyDescent="0.3">
      <c r="A1425">
        <v>1695</v>
      </c>
      <c r="B1425" t="s">
        <v>1650</v>
      </c>
      <c r="C1425" s="1">
        <v>45762</v>
      </c>
      <c r="D1425">
        <v>48</v>
      </c>
      <c r="E1425" t="s">
        <v>52</v>
      </c>
      <c r="F1425" t="s">
        <v>40</v>
      </c>
      <c r="G1425" t="s">
        <v>198</v>
      </c>
      <c r="H1425">
        <v>4</v>
      </c>
      <c r="I1425" t="s">
        <v>42</v>
      </c>
      <c r="J1425" t="s">
        <v>74</v>
      </c>
      <c r="K1425" t="s">
        <v>64</v>
      </c>
      <c r="L1425" t="s">
        <v>42</v>
      </c>
      <c r="M1425" t="s">
        <v>184</v>
      </c>
      <c r="N1425" t="s">
        <v>96</v>
      </c>
      <c r="O1425" t="s">
        <v>148</v>
      </c>
      <c r="P1425" t="s">
        <v>49</v>
      </c>
      <c r="Q1425" t="s">
        <v>93</v>
      </c>
      <c r="R1425" s="6">
        <f>_xlfn.XLOOKUP(CleanedData[[#This Row],[Product]],'02_Lookup_Tables'!$A$2:$A$126,'02_Lookup_Tables'!$B$2:$B$126)</f>
        <v>2099.4</v>
      </c>
      <c r="S1425" t="str">
        <f>VLOOKUP(CleanedData[[#This Row],[Product]],'02_Lookup_Tables'!$H$2:$I$126,2,FALSE)</f>
        <v>Sports &amp; Outdoors</v>
      </c>
      <c r="T1425" t="str">
        <f>VLOOKUP(CleanedData[[#This Row],[Province]],'02_Lookup_Tables'!$D$2:$E$10,2, FALSE)</f>
        <v>Northern Region</v>
      </c>
      <c r="U1425" t="str" cm="1">
        <f t="array" ref="U1425">_xlfn.IFS(CleanedData[[#This Row],[Purchase Amount]]&lt;500,"Low",
CleanedData[[#This Row],[Purchase Amount]]&lt;5000,"Medium",
TRUE,"High")</f>
        <v>Medium</v>
      </c>
      <c r="V1425" t="str">
        <f>TEXT(CleanedData[[#This Row],[Date]],"mmmm")</f>
        <v>April</v>
      </c>
      <c r="W1425" t="str">
        <f>"Q"&amp;ROUNDUP(MONTH(CleanedData[[#This Row],[Date]])/3,0)</f>
        <v>Q2</v>
      </c>
      <c r="X1425" t="str">
        <f>IF(CleanedData[[#This Row],[Purchase Amount]]&gt;=5000,"Yes","No")</f>
        <v>No</v>
      </c>
      <c r="Y1425">
        <f>IF(CleanedData[[#This Row],[Recommend]]="Yes",1,0)</f>
        <v>0</v>
      </c>
      <c r="Z1425" s="6">
        <f>CleanedData[[#This Row],[Purchase Amount]]*0.15</f>
        <v>314.91000000000003</v>
      </c>
      <c r="AA1425" s="6">
        <f>CleanedData[[#This Row],[Purchase Amount]]*1.15</f>
        <v>2414.31</v>
      </c>
    </row>
    <row r="1426" spans="1:27" x14ac:dyDescent="0.3">
      <c r="A1426">
        <v>1697</v>
      </c>
      <c r="B1426" t="s">
        <v>1651</v>
      </c>
      <c r="C1426" s="1">
        <v>45731</v>
      </c>
      <c r="D1426">
        <v>30</v>
      </c>
      <c r="E1426" t="s">
        <v>60</v>
      </c>
      <c r="F1426" t="s">
        <v>83</v>
      </c>
      <c r="G1426" t="s">
        <v>212</v>
      </c>
      <c r="H1426">
        <v>5</v>
      </c>
      <c r="I1426" t="s">
        <v>45</v>
      </c>
      <c r="J1426" t="s">
        <v>54</v>
      </c>
      <c r="K1426" t="s">
        <v>64</v>
      </c>
      <c r="L1426" t="s">
        <v>45</v>
      </c>
      <c r="M1426" t="s">
        <v>79</v>
      </c>
      <c r="N1426" t="s">
        <v>57</v>
      </c>
      <c r="O1426" t="s">
        <v>89</v>
      </c>
      <c r="P1426" t="s">
        <v>70</v>
      </c>
      <c r="Q1426" t="s">
        <v>58</v>
      </c>
      <c r="R1426" s="6">
        <f>_xlfn.XLOOKUP(CleanedData[[#This Row],[Product]],'02_Lookup_Tables'!$A$2:$A$126,'02_Lookup_Tables'!$B$2:$B$126)</f>
        <v>192.77</v>
      </c>
      <c r="S1426" t="str">
        <f>VLOOKUP(CleanedData[[#This Row],[Product]],'02_Lookup_Tables'!$H$2:$I$126,2,FALSE)</f>
        <v>Beauty &amp; Personal Care</v>
      </c>
      <c r="T1426" t="str">
        <f>VLOOKUP(CleanedData[[#This Row],[Province]],'02_Lookup_Tables'!$D$2:$E$10,2, FALSE)</f>
        <v>Western Region</v>
      </c>
      <c r="U1426" t="str" cm="1">
        <f t="array" ref="U1426">_xlfn.IFS(CleanedData[[#This Row],[Purchase Amount]]&lt;500,"Low",
CleanedData[[#This Row],[Purchase Amount]]&lt;5000,"Medium",
TRUE,"High")</f>
        <v>Low</v>
      </c>
      <c r="V1426" t="str">
        <f>TEXT(CleanedData[[#This Row],[Date]],"mmmm")</f>
        <v>March</v>
      </c>
      <c r="W1426" t="str">
        <f>"Q"&amp;ROUNDUP(MONTH(CleanedData[[#This Row],[Date]])/3,0)</f>
        <v>Q1</v>
      </c>
      <c r="X1426" t="str">
        <f>IF(CleanedData[[#This Row],[Purchase Amount]]&gt;=5000,"Yes","No")</f>
        <v>No</v>
      </c>
      <c r="Y1426">
        <f>IF(CleanedData[[#This Row],[Recommend]]="Yes",1,0)</f>
        <v>1</v>
      </c>
      <c r="Z1426" s="6">
        <f>CleanedData[[#This Row],[Purchase Amount]]*0.15</f>
        <v>28.915500000000002</v>
      </c>
      <c r="AA1426" s="6">
        <f>CleanedData[[#This Row],[Purchase Amount]]*1.15</f>
        <v>221.68549999999999</v>
      </c>
    </row>
    <row r="1427" spans="1:27" x14ac:dyDescent="0.3">
      <c r="A1427">
        <v>1698</v>
      </c>
      <c r="B1427" t="s">
        <v>1652</v>
      </c>
      <c r="C1427" s="1">
        <v>45493</v>
      </c>
      <c r="D1427">
        <v>55</v>
      </c>
      <c r="E1427" t="s">
        <v>60</v>
      </c>
      <c r="F1427" t="s">
        <v>77</v>
      </c>
      <c r="G1427" t="s">
        <v>313</v>
      </c>
      <c r="H1427">
        <v>2</v>
      </c>
      <c r="I1427" t="s">
        <v>42</v>
      </c>
      <c r="J1427" t="s">
        <v>74</v>
      </c>
      <c r="K1427" t="s">
        <v>64</v>
      </c>
      <c r="L1427" t="s">
        <v>45</v>
      </c>
      <c r="M1427" t="s">
        <v>175</v>
      </c>
      <c r="N1427" t="s">
        <v>47</v>
      </c>
      <c r="O1427" t="s">
        <v>89</v>
      </c>
      <c r="P1427" t="s">
        <v>49</v>
      </c>
      <c r="Q1427" t="s">
        <v>50</v>
      </c>
      <c r="R1427" s="6">
        <f>_xlfn.XLOOKUP(CleanedData[[#This Row],[Product]],'02_Lookup_Tables'!$A$2:$A$126,'02_Lookup_Tables'!$B$2:$B$126)</f>
        <v>283.57</v>
      </c>
      <c r="S1427" t="str">
        <f>VLOOKUP(CleanedData[[#This Row],[Product]],'02_Lookup_Tables'!$H$2:$I$126,2,FALSE)</f>
        <v>Accessories</v>
      </c>
      <c r="T1427" t="str">
        <f>VLOOKUP(CleanedData[[#This Row],[Province]],'02_Lookup_Tables'!$D$2:$E$10,2, FALSE)</f>
        <v>Central Region</v>
      </c>
      <c r="U1427" t="str" cm="1">
        <f t="array" ref="U1427">_xlfn.IFS(CleanedData[[#This Row],[Purchase Amount]]&lt;500,"Low",
CleanedData[[#This Row],[Purchase Amount]]&lt;5000,"Medium",
TRUE,"High")</f>
        <v>Low</v>
      </c>
      <c r="V1427" t="str">
        <f>TEXT(CleanedData[[#This Row],[Date]],"mmmm")</f>
        <v>July</v>
      </c>
      <c r="W1427" t="str">
        <f>"Q"&amp;ROUNDUP(MONTH(CleanedData[[#This Row],[Date]])/3,0)</f>
        <v>Q3</v>
      </c>
      <c r="X1427" t="str">
        <f>IF(CleanedData[[#This Row],[Purchase Amount]]&gt;=5000,"Yes","No")</f>
        <v>No</v>
      </c>
      <c r="Y1427">
        <f>IF(CleanedData[[#This Row],[Recommend]]="Yes",1,0)</f>
        <v>0</v>
      </c>
      <c r="Z1427" s="6">
        <f>CleanedData[[#This Row],[Purchase Amount]]*0.15</f>
        <v>42.535499999999999</v>
      </c>
      <c r="AA1427" s="6">
        <f>CleanedData[[#This Row],[Purchase Amount]]*1.15</f>
        <v>326.10549999999995</v>
      </c>
    </row>
    <row r="1428" spans="1:27" x14ac:dyDescent="0.3">
      <c r="A1428">
        <v>1699</v>
      </c>
      <c r="B1428" t="s">
        <v>1653</v>
      </c>
      <c r="C1428" s="1">
        <v>45718</v>
      </c>
      <c r="D1428">
        <v>19</v>
      </c>
      <c r="E1428" t="s">
        <v>39</v>
      </c>
      <c r="F1428" t="s">
        <v>72</v>
      </c>
      <c r="G1428" t="s">
        <v>296</v>
      </c>
      <c r="H1428">
        <v>2</v>
      </c>
      <c r="I1428" t="s">
        <v>42</v>
      </c>
      <c r="J1428" t="s">
        <v>74</v>
      </c>
      <c r="K1428" t="s">
        <v>64</v>
      </c>
      <c r="L1428" t="s">
        <v>42</v>
      </c>
      <c r="M1428" t="s">
        <v>236</v>
      </c>
      <c r="N1428" t="s">
        <v>47</v>
      </c>
      <c r="O1428" t="s">
        <v>89</v>
      </c>
      <c r="P1428" t="s">
        <v>49</v>
      </c>
      <c r="Q1428" t="s">
        <v>66</v>
      </c>
      <c r="R1428" s="6">
        <f>_xlfn.XLOOKUP(CleanedData[[#This Row],[Product]],'02_Lookup_Tables'!$A$2:$A$126,'02_Lookup_Tables'!$B$2:$B$126)</f>
        <v>657.5</v>
      </c>
      <c r="S1428" t="str">
        <f>VLOOKUP(CleanedData[[#This Row],[Product]],'02_Lookup_Tables'!$H$2:$I$126,2,FALSE)</f>
        <v>Home Devices</v>
      </c>
      <c r="T1428" t="str">
        <f>VLOOKUP(CleanedData[[#This Row],[Province]],'02_Lookup_Tables'!$D$2:$E$10,2, FALSE)</f>
        <v>Central Region</v>
      </c>
      <c r="U1428" t="str" cm="1">
        <f t="array" ref="U1428">_xlfn.IFS(CleanedData[[#This Row],[Purchase Amount]]&lt;500,"Low",
CleanedData[[#This Row],[Purchase Amount]]&lt;5000,"Medium",
TRUE,"High")</f>
        <v>Medium</v>
      </c>
      <c r="V1428" t="str">
        <f>TEXT(CleanedData[[#This Row],[Date]],"mmmm")</f>
        <v>March</v>
      </c>
      <c r="W1428" t="str">
        <f>"Q"&amp;ROUNDUP(MONTH(CleanedData[[#This Row],[Date]])/3,0)</f>
        <v>Q1</v>
      </c>
      <c r="X1428" t="str">
        <f>IF(CleanedData[[#This Row],[Purchase Amount]]&gt;=5000,"Yes","No")</f>
        <v>No</v>
      </c>
      <c r="Y1428">
        <f>IF(CleanedData[[#This Row],[Recommend]]="Yes",1,0)</f>
        <v>0</v>
      </c>
      <c r="Z1428" s="6">
        <f>CleanedData[[#This Row],[Purchase Amount]]*0.15</f>
        <v>98.625</v>
      </c>
      <c r="AA1428" s="6">
        <f>CleanedData[[#This Row],[Purchase Amount]]*1.15</f>
        <v>756.12499999999989</v>
      </c>
    </row>
    <row r="1429" spans="1:27" x14ac:dyDescent="0.3">
      <c r="A1429">
        <v>1700</v>
      </c>
      <c r="B1429" t="s">
        <v>1654</v>
      </c>
      <c r="C1429" s="1">
        <v>45688</v>
      </c>
      <c r="D1429">
        <v>60</v>
      </c>
      <c r="E1429" t="s">
        <v>39</v>
      </c>
      <c r="F1429" t="s">
        <v>40</v>
      </c>
      <c r="G1429" t="s">
        <v>225</v>
      </c>
      <c r="H1429">
        <v>4</v>
      </c>
      <c r="I1429" t="s">
        <v>42</v>
      </c>
      <c r="J1429" t="s">
        <v>74</v>
      </c>
      <c r="K1429" t="s">
        <v>44</v>
      </c>
      <c r="L1429" t="s">
        <v>42</v>
      </c>
      <c r="M1429" t="s">
        <v>151</v>
      </c>
      <c r="N1429" t="s">
        <v>96</v>
      </c>
      <c r="O1429" t="s">
        <v>89</v>
      </c>
      <c r="P1429" t="s">
        <v>70</v>
      </c>
      <c r="Q1429" t="s">
        <v>50</v>
      </c>
      <c r="R1429" s="6">
        <f>_xlfn.XLOOKUP(CleanedData[[#This Row],[Product]],'02_Lookup_Tables'!$A$2:$A$126,'02_Lookup_Tables'!$B$2:$B$126)</f>
        <v>1094.3699999999999</v>
      </c>
      <c r="S1429" t="str">
        <f>VLOOKUP(CleanedData[[#This Row],[Product]],'02_Lookup_Tables'!$H$2:$I$126,2,FALSE)</f>
        <v>Apparel</v>
      </c>
      <c r="T1429" t="str">
        <f>VLOOKUP(CleanedData[[#This Row],[Province]],'02_Lookup_Tables'!$D$2:$E$10,2, FALSE)</f>
        <v>Northern Region</v>
      </c>
      <c r="U1429" t="str" cm="1">
        <f t="array" ref="U1429">_xlfn.IFS(CleanedData[[#This Row],[Purchase Amount]]&lt;500,"Low",
CleanedData[[#This Row],[Purchase Amount]]&lt;5000,"Medium",
TRUE,"High")</f>
        <v>Medium</v>
      </c>
      <c r="V1429" t="str">
        <f>TEXT(CleanedData[[#This Row],[Date]],"mmmm")</f>
        <v>January</v>
      </c>
      <c r="W1429" t="str">
        <f>"Q"&amp;ROUNDUP(MONTH(CleanedData[[#This Row],[Date]])/3,0)</f>
        <v>Q1</v>
      </c>
      <c r="X1429" t="str">
        <f>IF(CleanedData[[#This Row],[Purchase Amount]]&gt;=5000,"Yes","No")</f>
        <v>No</v>
      </c>
      <c r="Y1429">
        <f>IF(CleanedData[[#This Row],[Recommend]]="Yes",1,0)</f>
        <v>0</v>
      </c>
      <c r="Z1429" s="6">
        <f>CleanedData[[#This Row],[Purchase Amount]]*0.15</f>
        <v>164.15549999999999</v>
      </c>
      <c r="AA1429" s="6">
        <f>CleanedData[[#This Row],[Purchase Amount]]*1.15</f>
        <v>1258.5254999999997</v>
      </c>
    </row>
    <row r="1430" spans="1:27" x14ac:dyDescent="0.3">
      <c r="A1430">
        <v>1701</v>
      </c>
      <c r="B1430" t="s">
        <v>1655</v>
      </c>
      <c r="C1430" s="1">
        <v>45969</v>
      </c>
      <c r="D1430">
        <v>69</v>
      </c>
      <c r="E1430" t="s">
        <v>52</v>
      </c>
      <c r="F1430" t="s">
        <v>108</v>
      </c>
      <c r="G1430" t="s">
        <v>291</v>
      </c>
      <c r="H1430">
        <v>4</v>
      </c>
      <c r="I1430" t="s">
        <v>45</v>
      </c>
      <c r="J1430" t="s">
        <v>43</v>
      </c>
      <c r="K1430" t="s">
        <v>64</v>
      </c>
      <c r="L1430" t="s">
        <v>42</v>
      </c>
      <c r="M1430" t="s">
        <v>56</v>
      </c>
      <c r="N1430" t="s">
        <v>96</v>
      </c>
      <c r="O1430" t="s">
        <v>148</v>
      </c>
      <c r="P1430" t="s">
        <v>49</v>
      </c>
      <c r="Q1430" t="s">
        <v>97</v>
      </c>
      <c r="R1430" s="6">
        <f>_xlfn.XLOOKUP(CleanedData[[#This Row],[Product]],'02_Lookup_Tables'!$A$2:$A$126,'02_Lookup_Tables'!$B$2:$B$126)</f>
        <v>1171.25</v>
      </c>
      <c r="S1430" t="str">
        <f>VLOOKUP(CleanedData[[#This Row],[Product]],'02_Lookup_Tables'!$H$2:$I$126,2,FALSE)</f>
        <v>Toys &amp; Games</v>
      </c>
      <c r="T1430" t="str">
        <f>VLOOKUP(CleanedData[[#This Row],[Province]],'02_Lookup_Tables'!$D$2:$E$10,2, FALSE)</f>
        <v>Gauteng Region</v>
      </c>
      <c r="U1430" t="str" cm="1">
        <f t="array" ref="U1430">_xlfn.IFS(CleanedData[[#This Row],[Purchase Amount]]&lt;500,"Low",
CleanedData[[#This Row],[Purchase Amount]]&lt;5000,"Medium",
TRUE,"High")</f>
        <v>Medium</v>
      </c>
      <c r="V1430" t="str">
        <f>TEXT(CleanedData[[#This Row],[Date]],"mmmm")</f>
        <v>November</v>
      </c>
      <c r="W1430" t="str">
        <f>"Q"&amp;ROUNDUP(MONTH(CleanedData[[#This Row],[Date]])/3,0)</f>
        <v>Q4</v>
      </c>
      <c r="X1430" t="str">
        <f>IF(CleanedData[[#This Row],[Purchase Amount]]&gt;=5000,"Yes","No")</f>
        <v>No</v>
      </c>
      <c r="Y1430">
        <f>IF(CleanedData[[#This Row],[Recommend]]="Yes",1,0)</f>
        <v>1</v>
      </c>
      <c r="Z1430" s="6">
        <f>CleanedData[[#This Row],[Purchase Amount]]*0.15</f>
        <v>175.6875</v>
      </c>
      <c r="AA1430" s="6">
        <f>CleanedData[[#This Row],[Purchase Amount]]*1.15</f>
        <v>1346.9375</v>
      </c>
    </row>
    <row r="1431" spans="1:27" x14ac:dyDescent="0.3">
      <c r="A1431">
        <v>1702</v>
      </c>
      <c r="B1431" t="s">
        <v>1656</v>
      </c>
      <c r="C1431" s="1">
        <v>45456</v>
      </c>
      <c r="D1431">
        <v>37</v>
      </c>
      <c r="E1431" t="s">
        <v>60</v>
      </c>
      <c r="F1431" t="s">
        <v>83</v>
      </c>
      <c r="G1431" t="s">
        <v>173</v>
      </c>
      <c r="H1431">
        <v>5</v>
      </c>
      <c r="I1431" t="s">
        <v>45</v>
      </c>
      <c r="J1431" t="s">
        <v>43</v>
      </c>
      <c r="K1431" t="s">
        <v>64</v>
      </c>
      <c r="L1431" t="s">
        <v>45</v>
      </c>
      <c r="M1431" t="s">
        <v>106</v>
      </c>
      <c r="N1431" t="s">
        <v>57</v>
      </c>
      <c r="O1431" t="s">
        <v>148</v>
      </c>
      <c r="P1431" t="s">
        <v>49</v>
      </c>
      <c r="Q1431" t="s">
        <v>81</v>
      </c>
      <c r="R1431" s="6">
        <f>_xlfn.XLOOKUP(CleanedData[[#This Row],[Product]],'02_Lookup_Tables'!$A$2:$A$126,'02_Lookup_Tables'!$B$2:$B$126)</f>
        <v>13056.99</v>
      </c>
      <c r="S1431" t="str">
        <f>VLOOKUP(CleanedData[[#This Row],[Product]],'02_Lookup_Tables'!$H$2:$I$126,2,FALSE)</f>
        <v>Electronics</v>
      </c>
      <c r="T1431" t="str">
        <f>VLOOKUP(CleanedData[[#This Row],[Province]],'02_Lookup_Tables'!$D$2:$E$10,2, FALSE)</f>
        <v>Western Region</v>
      </c>
      <c r="U1431" t="str" cm="1">
        <f t="array" ref="U1431">_xlfn.IFS(CleanedData[[#This Row],[Purchase Amount]]&lt;500,"Low",
CleanedData[[#This Row],[Purchase Amount]]&lt;5000,"Medium",
TRUE,"High")</f>
        <v>High</v>
      </c>
      <c r="V1431" t="str">
        <f>TEXT(CleanedData[[#This Row],[Date]],"mmmm")</f>
        <v>June</v>
      </c>
      <c r="W1431" t="str">
        <f>"Q"&amp;ROUNDUP(MONTH(CleanedData[[#This Row],[Date]])/3,0)</f>
        <v>Q2</v>
      </c>
      <c r="X1431" t="str">
        <f>IF(CleanedData[[#This Row],[Purchase Amount]]&gt;=5000,"Yes","No")</f>
        <v>Yes</v>
      </c>
      <c r="Y1431">
        <f>IF(CleanedData[[#This Row],[Recommend]]="Yes",1,0)</f>
        <v>1</v>
      </c>
      <c r="Z1431" s="6">
        <f>CleanedData[[#This Row],[Purchase Amount]]*0.15</f>
        <v>1958.5484999999999</v>
      </c>
      <c r="AA1431" s="6">
        <f>CleanedData[[#This Row],[Purchase Amount]]*1.15</f>
        <v>15015.538499999999</v>
      </c>
    </row>
    <row r="1432" spans="1:27" x14ac:dyDescent="0.3">
      <c r="A1432">
        <v>1704</v>
      </c>
      <c r="B1432" t="s">
        <v>1657</v>
      </c>
      <c r="C1432" s="1">
        <v>45541</v>
      </c>
      <c r="D1432">
        <v>49</v>
      </c>
      <c r="E1432" t="s">
        <v>60</v>
      </c>
      <c r="F1432" t="s">
        <v>68</v>
      </c>
      <c r="G1432" t="s">
        <v>668</v>
      </c>
      <c r="H1432">
        <v>5</v>
      </c>
      <c r="I1432" t="s">
        <v>45</v>
      </c>
      <c r="J1432" t="s">
        <v>74</v>
      </c>
      <c r="K1432" t="s">
        <v>55</v>
      </c>
      <c r="L1432" t="s">
        <v>45</v>
      </c>
      <c r="N1432" t="s">
        <v>57</v>
      </c>
      <c r="O1432" t="s">
        <v>134</v>
      </c>
      <c r="P1432" t="s">
        <v>8646</v>
      </c>
      <c r="Q1432" t="s">
        <v>93</v>
      </c>
      <c r="R1432" s="6">
        <f>_xlfn.XLOOKUP(CleanedData[[#This Row],[Product]],'02_Lookup_Tables'!$A$2:$A$126,'02_Lookup_Tables'!$B$2:$B$126)</f>
        <v>301.58</v>
      </c>
      <c r="S1432" t="str">
        <f>VLOOKUP(CleanedData[[#This Row],[Product]],'02_Lookup_Tables'!$H$2:$I$126,2,FALSE)</f>
        <v>Food</v>
      </c>
      <c r="T1432" t="str">
        <f>VLOOKUP(CleanedData[[#This Row],[Province]],'02_Lookup_Tables'!$D$2:$E$10,2, FALSE)</f>
        <v>Northern Region</v>
      </c>
      <c r="U1432" t="str" cm="1">
        <f t="array" ref="U1432">_xlfn.IFS(CleanedData[[#This Row],[Purchase Amount]]&lt;500,"Low",
CleanedData[[#This Row],[Purchase Amount]]&lt;5000,"Medium",
TRUE,"High")</f>
        <v>Low</v>
      </c>
      <c r="V1432" t="str">
        <f>TEXT(CleanedData[[#This Row],[Date]],"mmmm")</f>
        <v>September</v>
      </c>
      <c r="W1432" t="str">
        <f>"Q"&amp;ROUNDUP(MONTH(CleanedData[[#This Row],[Date]])/3,0)</f>
        <v>Q3</v>
      </c>
      <c r="X1432" t="str">
        <f>IF(CleanedData[[#This Row],[Purchase Amount]]&gt;=5000,"Yes","No")</f>
        <v>No</v>
      </c>
      <c r="Y1432">
        <f>IF(CleanedData[[#This Row],[Recommend]]="Yes",1,0)</f>
        <v>1</v>
      </c>
      <c r="Z1432" s="6">
        <f>CleanedData[[#This Row],[Purchase Amount]]*0.15</f>
        <v>45.236999999999995</v>
      </c>
      <c r="AA1432" s="6">
        <f>CleanedData[[#This Row],[Purchase Amount]]*1.15</f>
        <v>346.81699999999995</v>
      </c>
    </row>
    <row r="1433" spans="1:27" x14ac:dyDescent="0.3">
      <c r="A1433">
        <v>1705</v>
      </c>
      <c r="B1433" t="s">
        <v>1658</v>
      </c>
      <c r="C1433" s="1">
        <v>45387</v>
      </c>
      <c r="D1433">
        <v>21</v>
      </c>
      <c r="E1433" t="s">
        <v>60</v>
      </c>
      <c r="F1433" t="s">
        <v>77</v>
      </c>
      <c r="G1433" t="s">
        <v>288</v>
      </c>
      <c r="H1433">
        <v>4</v>
      </c>
      <c r="I1433" t="s">
        <v>45</v>
      </c>
      <c r="J1433" t="s">
        <v>69</v>
      </c>
      <c r="K1433" t="s">
        <v>55</v>
      </c>
      <c r="L1433" t="s">
        <v>45</v>
      </c>
      <c r="M1433" t="s">
        <v>75</v>
      </c>
      <c r="N1433" t="s">
        <v>96</v>
      </c>
      <c r="O1433" t="s">
        <v>89</v>
      </c>
      <c r="P1433" t="s">
        <v>70</v>
      </c>
      <c r="Q1433" t="s">
        <v>66</v>
      </c>
      <c r="R1433" s="6">
        <f>_xlfn.XLOOKUP(CleanedData[[#This Row],[Product]],'02_Lookup_Tables'!$A$2:$A$126,'02_Lookup_Tables'!$B$2:$B$126)</f>
        <v>605.1</v>
      </c>
      <c r="S1433" t="str">
        <f>VLOOKUP(CleanedData[[#This Row],[Product]],'02_Lookup_Tables'!$H$2:$I$126,2,FALSE)</f>
        <v>Apparel</v>
      </c>
      <c r="T1433" t="str">
        <f>VLOOKUP(CleanedData[[#This Row],[Province]],'02_Lookup_Tables'!$D$2:$E$10,2, FALSE)</f>
        <v>Central Region</v>
      </c>
      <c r="U1433" t="str" cm="1">
        <f t="array" ref="U1433">_xlfn.IFS(CleanedData[[#This Row],[Purchase Amount]]&lt;500,"Low",
CleanedData[[#This Row],[Purchase Amount]]&lt;5000,"Medium",
TRUE,"High")</f>
        <v>Medium</v>
      </c>
      <c r="V1433" t="str">
        <f>TEXT(CleanedData[[#This Row],[Date]],"mmmm")</f>
        <v>April</v>
      </c>
      <c r="W1433" t="str">
        <f>"Q"&amp;ROUNDUP(MONTH(CleanedData[[#This Row],[Date]])/3,0)</f>
        <v>Q2</v>
      </c>
      <c r="X1433" t="str">
        <f>IF(CleanedData[[#This Row],[Purchase Amount]]&gt;=5000,"Yes","No")</f>
        <v>No</v>
      </c>
      <c r="Y1433">
        <f>IF(CleanedData[[#This Row],[Recommend]]="Yes",1,0)</f>
        <v>1</v>
      </c>
      <c r="Z1433" s="6">
        <f>CleanedData[[#This Row],[Purchase Amount]]*0.15</f>
        <v>90.765000000000001</v>
      </c>
      <c r="AA1433" s="6">
        <f>CleanedData[[#This Row],[Purchase Amount]]*1.15</f>
        <v>695.86500000000001</v>
      </c>
    </row>
    <row r="1434" spans="1:27" x14ac:dyDescent="0.3">
      <c r="A1434">
        <v>1706</v>
      </c>
      <c r="B1434" t="s">
        <v>1659</v>
      </c>
      <c r="C1434" s="1">
        <v>45336</v>
      </c>
      <c r="D1434">
        <v>52</v>
      </c>
      <c r="E1434" t="s">
        <v>52</v>
      </c>
      <c r="F1434" t="s">
        <v>83</v>
      </c>
      <c r="G1434" t="s">
        <v>95</v>
      </c>
      <c r="H1434">
        <v>4</v>
      </c>
      <c r="I1434" t="s">
        <v>45</v>
      </c>
      <c r="J1434" t="s">
        <v>54</v>
      </c>
      <c r="K1434" t="s">
        <v>44</v>
      </c>
      <c r="L1434" t="s">
        <v>42</v>
      </c>
      <c r="M1434" t="s">
        <v>180</v>
      </c>
      <c r="N1434" t="s">
        <v>96</v>
      </c>
      <c r="O1434" t="s">
        <v>89</v>
      </c>
      <c r="P1434" t="s">
        <v>70</v>
      </c>
      <c r="Q1434" t="s">
        <v>93</v>
      </c>
      <c r="R1434" s="6">
        <f>_xlfn.XLOOKUP(CleanedData[[#This Row],[Product]],'02_Lookup_Tables'!$A$2:$A$126,'02_Lookup_Tables'!$B$2:$B$126)</f>
        <v>5390.8</v>
      </c>
      <c r="S1434" t="str">
        <f>VLOOKUP(CleanedData[[#This Row],[Product]],'02_Lookup_Tables'!$H$2:$I$126,2,FALSE)</f>
        <v>Electronics</v>
      </c>
      <c r="T1434" t="str">
        <f>VLOOKUP(CleanedData[[#This Row],[Province]],'02_Lookup_Tables'!$D$2:$E$10,2, FALSE)</f>
        <v>Western Region</v>
      </c>
      <c r="U1434" t="str" cm="1">
        <f t="array" ref="U1434">_xlfn.IFS(CleanedData[[#This Row],[Purchase Amount]]&lt;500,"Low",
CleanedData[[#This Row],[Purchase Amount]]&lt;5000,"Medium",
TRUE,"High")</f>
        <v>High</v>
      </c>
      <c r="V1434" t="str">
        <f>TEXT(CleanedData[[#This Row],[Date]],"mmmm")</f>
        <v>February</v>
      </c>
      <c r="W1434" t="str">
        <f>"Q"&amp;ROUNDUP(MONTH(CleanedData[[#This Row],[Date]])/3,0)</f>
        <v>Q1</v>
      </c>
      <c r="X1434" t="str">
        <f>IF(CleanedData[[#This Row],[Purchase Amount]]&gt;=5000,"Yes","No")</f>
        <v>Yes</v>
      </c>
      <c r="Y1434">
        <f>IF(CleanedData[[#This Row],[Recommend]]="Yes",1,0)</f>
        <v>1</v>
      </c>
      <c r="Z1434" s="6">
        <f>CleanedData[[#This Row],[Purchase Amount]]*0.15</f>
        <v>808.62</v>
      </c>
      <c r="AA1434" s="6">
        <f>CleanedData[[#This Row],[Purchase Amount]]*1.15</f>
        <v>6199.42</v>
      </c>
    </row>
    <row r="1435" spans="1:27" x14ac:dyDescent="0.3">
      <c r="A1435">
        <v>1707</v>
      </c>
      <c r="B1435" t="s">
        <v>1660</v>
      </c>
      <c r="C1435" s="1">
        <v>45390</v>
      </c>
      <c r="D1435">
        <v>60</v>
      </c>
      <c r="E1435" t="s">
        <v>60</v>
      </c>
      <c r="F1435" t="s">
        <v>125</v>
      </c>
      <c r="G1435" t="s">
        <v>223</v>
      </c>
      <c r="H1435">
        <v>1</v>
      </c>
      <c r="I1435" t="s">
        <v>42</v>
      </c>
      <c r="J1435" t="s">
        <v>43</v>
      </c>
      <c r="K1435" t="s">
        <v>64</v>
      </c>
      <c r="L1435" t="s">
        <v>45</v>
      </c>
      <c r="M1435" t="s">
        <v>46</v>
      </c>
      <c r="N1435" t="s">
        <v>80</v>
      </c>
      <c r="O1435" t="s">
        <v>89</v>
      </c>
      <c r="P1435" t="s">
        <v>49</v>
      </c>
      <c r="Q1435" t="s">
        <v>50</v>
      </c>
      <c r="R1435" s="6">
        <f>_xlfn.XLOOKUP(CleanedData[[#This Row],[Product]],'02_Lookup_Tables'!$A$2:$A$126,'02_Lookup_Tables'!$B$2:$B$126)</f>
        <v>209.53</v>
      </c>
      <c r="S1435" t="str">
        <f>VLOOKUP(CleanedData[[#This Row],[Product]],'02_Lookup_Tables'!$H$2:$I$126,2,FALSE)</f>
        <v>Food</v>
      </c>
      <c r="T1435" t="str">
        <f>VLOOKUP(CleanedData[[#This Row],[Province]],'02_Lookup_Tables'!$D$2:$E$10,2, FALSE)</f>
        <v>Western Region</v>
      </c>
      <c r="U1435" t="str" cm="1">
        <f t="array" ref="U1435">_xlfn.IFS(CleanedData[[#This Row],[Purchase Amount]]&lt;500,"Low",
CleanedData[[#This Row],[Purchase Amount]]&lt;5000,"Medium",
TRUE,"High")</f>
        <v>Low</v>
      </c>
      <c r="V1435" t="str">
        <f>TEXT(CleanedData[[#This Row],[Date]],"mmmm")</f>
        <v>April</v>
      </c>
      <c r="W1435" t="str">
        <f>"Q"&amp;ROUNDUP(MONTH(CleanedData[[#This Row],[Date]])/3,0)</f>
        <v>Q2</v>
      </c>
      <c r="X1435" t="str">
        <f>IF(CleanedData[[#This Row],[Purchase Amount]]&gt;=5000,"Yes","No")</f>
        <v>No</v>
      </c>
      <c r="Y1435">
        <f>IF(CleanedData[[#This Row],[Recommend]]="Yes",1,0)</f>
        <v>0</v>
      </c>
      <c r="Z1435" s="6">
        <f>CleanedData[[#This Row],[Purchase Amount]]*0.15</f>
        <v>31.429499999999997</v>
      </c>
      <c r="AA1435" s="6">
        <f>CleanedData[[#This Row],[Purchase Amount]]*1.15</f>
        <v>240.95949999999999</v>
      </c>
    </row>
    <row r="1436" spans="1:27" x14ac:dyDescent="0.3">
      <c r="A1436">
        <v>1708</v>
      </c>
      <c r="B1436" t="s">
        <v>1661</v>
      </c>
      <c r="C1436" s="1">
        <v>45359</v>
      </c>
      <c r="D1436">
        <v>29</v>
      </c>
      <c r="E1436" t="s">
        <v>52</v>
      </c>
      <c r="F1436" t="s">
        <v>61</v>
      </c>
      <c r="G1436" t="s">
        <v>311</v>
      </c>
      <c r="H1436">
        <v>3</v>
      </c>
      <c r="I1436" t="s">
        <v>45</v>
      </c>
      <c r="J1436" t="s">
        <v>43</v>
      </c>
      <c r="K1436" t="s">
        <v>55</v>
      </c>
      <c r="L1436" t="s">
        <v>42</v>
      </c>
      <c r="M1436" t="s">
        <v>46</v>
      </c>
      <c r="N1436" t="s">
        <v>48</v>
      </c>
      <c r="O1436" t="s">
        <v>89</v>
      </c>
      <c r="P1436" t="s">
        <v>49</v>
      </c>
      <c r="Q1436" t="s">
        <v>58</v>
      </c>
      <c r="R1436" s="6">
        <f>_xlfn.XLOOKUP(CleanedData[[#This Row],[Product]],'02_Lookup_Tables'!$A$2:$A$126,'02_Lookup_Tables'!$B$2:$B$126)</f>
        <v>954.6</v>
      </c>
      <c r="S1436" t="str">
        <f>VLOOKUP(CleanedData[[#This Row],[Product]],'02_Lookup_Tables'!$H$2:$I$126,2,FALSE)</f>
        <v>Apparel</v>
      </c>
      <c r="T1436" t="str">
        <f>VLOOKUP(CleanedData[[#This Row],[Province]],'02_Lookup_Tables'!$D$2:$E$10,2, FALSE)</f>
        <v>Southern Region</v>
      </c>
      <c r="U1436" t="str" cm="1">
        <f t="array" ref="U1436">_xlfn.IFS(CleanedData[[#This Row],[Purchase Amount]]&lt;500,"Low",
CleanedData[[#This Row],[Purchase Amount]]&lt;5000,"Medium",
TRUE,"High")</f>
        <v>Medium</v>
      </c>
      <c r="V1436" t="str">
        <f>TEXT(CleanedData[[#This Row],[Date]],"mmmm")</f>
        <v>March</v>
      </c>
      <c r="W1436" t="str">
        <f>"Q"&amp;ROUNDUP(MONTH(CleanedData[[#This Row],[Date]])/3,0)</f>
        <v>Q1</v>
      </c>
      <c r="X1436" t="str">
        <f>IF(CleanedData[[#This Row],[Purchase Amount]]&gt;=5000,"Yes","No")</f>
        <v>No</v>
      </c>
      <c r="Y1436">
        <f>IF(CleanedData[[#This Row],[Recommend]]="Yes",1,0)</f>
        <v>1</v>
      </c>
      <c r="Z1436" s="6">
        <f>CleanedData[[#This Row],[Purchase Amount]]*0.15</f>
        <v>143.19</v>
      </c>
      <c r="AA1436" s="6">
        <f>CleanedData[[#This Row],[Purchase Amount]]*1.15</f>
        <v>1097.79</v>
      </c>
    </row>
    <row r="1437" spans="1:27" x14ac:dyDescent="0.3">
      <c r="A1437">
        <v>1709</v>
      </c>
      <c r="B1437" t="s">
        <v>1662</v>
      </c>
      <c r="C1437" s="1">
        <v>45727</v>
      </c>
      <c r="D1437">
        <v>62</v>
      </c>
      <c r="E1437" t="s">
        <v>52</v>
      </c>
      <c r="F1437" t="s">
        <v>72</v>
      </c>
      <c r="G1437" t="s">
        <v>284</v>
      </c>
      <c r="H1437">
        <v>1</v>
      </c>
      <c r="I1437" t="s">
        <v>45</v>
      </c>
      <c r="J1437" t="s">
        <v>43</v>
      </c>
      <c r="K1437" t="s">
        <v>55</v>
      </c>
      <c r="L1437" t="s">
        <v>45</v>
      </c>
      <c r="M1437" t="s">
        <v>156</v>
      </c>
      <c r="N1437" t="s">
        <v>80</v>
      </c>
      <c r="O1437" t="s">
        <v>148</v>
      </c>
      <c r="P1437" t="s">
        <v>70</v>
      </c>
      <c r="Q1437" t="s">
        <v>50</v>
      </c>
      <c r="R1437" s="6">
        <f>_xlfn.XLOOKUP(CleanedData[[#This Row],[Product]],'02_Lookup_Tables'!$A$2:$A$126,'02_Lookup_Tables'!$B$2:$B$126)</f>
        <v>6698.54</v>
      </c>
      <c r="S1437" t="str">
        <f>VLOOKUP(CleanedData[[#This Row],[Product]],'02_Lookup_Tables'!$H$2:$I$126,2,FALSE)</f>
        <v>Electronics</v>
      </c>
      <c r="T1437" t="str">
        <f>VLOOKUP(CleanedData[[#This Row],[Province]],'02_Lookup_Tables'!$D$2:$E$10,2, FALSE)</f>
        <v>Central Region</v>
      </c>
      <c r="U1437" t="str" cm="1">
        <f t="array" ref="U1437">_xlfn.IFS(CleanedData[[#This Row],[Purchase Amount]]&lt;500,"Low",
CleanedData[[#This Row],[Purchase Amount]]&lt;5000,"Medium",
TRUE,"High")</f>
        <v>High</v>
      </c>
      <c r="V1437" t="str">
        <f>TEXT(CleanedData[[#This Row],[Date]],"mmmm")</f>
        <v>March</v>
      </c>
      <c r="W1437" t="str">
        <f>"Q"&amp;ROUNDUP(MONTH(CleanedData[[#This Row],[Date]])/3,0)</f>
        <v>Q1</v>
      </c>
      <c r="X1437" t="str">
        <f>IF(CleanedData[[#This Row],[Purchase Amount]]&gt;=5000,"Yes","No")</f>
        <v>Yes</v>
      </c>
      <c r="Y1437">
        <f>IF(CleanedData[[#This Row],[Recommend]]="Yes",1,0)</f>
        <v>1</v>
      </c>
      <c r="Z1437" s="6">
        <f>CleanedData[[#This Row],[Purchase Amount]]*0.15</f>
        <v>1004.7809999999999</v>
      </c>
      <c r="AA1437" s="6">
        <f>CleanedData[[#This Row],[Purchase Amount]]*1.15</f>
        <v>7703.320999999999</v>
      </c>
    </row>
    <row r="1438" spans="1:27" x14ac:dyDescent="0.3">
      <c r="A1438">
        <v>1710</v>
      </c>
      <c r="B1438" t="s">
        <v>1663</v>
      </c>
      <c r="C1438" s="1">
        <v>45836</v>
      </c>
      <c r="D1438">
        <v>38</v>
      </c>
      <c r="E1438" t="s">
        <v>39</v>
      </c>
      <c r="F1438" t="s">
        <v>68</v>
      </c>
      <c r="G1438" t="s">
        <v>62</v>
      </c>
      <c r="H1438">
        <v>2</v>
      </c>
      <c r="I1438" t="s">
        <v>42</v>
      </c>
      <c r="J1438" t="s">
        <v>74</v>
      </c>
      <c r="K1438" t="s">
        <v>64</v>
      </c>
      <c r="L1438" t="s">
        <v>42</v>
      </c>
      <c r="M1438" t="s">
        <v>147</v>
      </c>
      <c r="N1438" t="s">
        <v>47</v>
      </c>
      <c r="O1438" t="s">
        <v>148</v>
      </c>
      <c r="P1438" t="s">
        <v>70</v>
      </c>
      <c r="Q1438" t="s">
        <v>81</v>
      </c>
      <c r="R1438" s="6">
        <f>_xlfn.XLOOKUP(CleanedData[[#This Row],[Product]],'02_Lookup_Tables'!$A$2:$A$126,'02_Lookup_Tables'!$B$2:$B$126)</f>
        <v>230.14</v>
      </c>
      <c r="S1438" t="str">
        <f>VLOOKUP(CleanedData[[#This Row],[Product]],'02_Lookup_Tables'!$H$2:$I$126,2,FALSE)</f>
        <v>Sports &amp; Outdoors</v>
      </c>
      <c r="T1438" t="str">
        <f>VLOOKUP(CleanedData[[#This Row],[Province]],'02_Lookup_Tables'!$D$2:$E$10,2, FALSE)</f>
        <v>Northern Region</v>
      </c>
      <c r="U1438" t="str" cm="1">
        <f t="array" ref="U1438">_xlfn.IFS(CleanedData[[#This Row],[Purchase Amount]]&lt;500,"Low",
CleanedData[[#This Row],[Purchase Amount]]&lt;5000,"Medium",
TRUE,"High")</f>
        <v>Low</v>
      </c>
      <c r="V1438" t="str">
        <f>TEXT(CleanedData[[#This Row],[Date]],"mmmm")</f>
        <v>June</v>
      </c>
      <c r="W1438" t="str">
        <f>"Q"&amp;ROUNDUP(MONTH(CleanedData[[#This Row],[Date]])/3,0)</f>
        <v>Q2</v>
      </c>
      <c r="X1438" t="str">
        <f>IF(CleanedData[[#This Row],[Purchase Amount]]&gt;=5000,"Yes","No")</f>
        <v>No</v>
      </c>
      <c r="Y1438">
        <f>IF(CleanedData[[#This Row],[Recommend]]="Yes",1,0)</f>
        <v>0</v>
      </c>
      <c r="Z1438" s="6">
        <f>CleanedData[[#This Row],[Purchase Amount]]*0.15</f>
        <v>34.520999999999994</v>
      </c>
      <c r="AA1438" s="6">
        <f>CleanedData[[#This Row],[Purchase Amount]]*1.15</f>
        <v>264.66099999999994</v>
      </c>
    </row>
    <row r="1439" spans="1:27" x14ac:dyDescent="0.3">
      <c r="A1439">
        <v>1712</v>
      </c>
      <c r="B1439" t="s">
        <v>1664</v>
      </c>
      <c r="C1439" s="1">
        <v>45702</v>
      </c>
      <c r="D1439">
        <v>67</v>
      </c>
      <c r="E1439" t="s">
        <v>39</v>
      </c>
      <c r="F1439" t="s">
        <v>108</v>
      </c>
      <c r="G1439" t="s">
        <v>280</v>
      </c>
      <c r="H1439">
        <v>5</v>
      </c>
      <c r="I1439" t="s">
        <v>42</v>
      </c>
      <c r="J1439" t="s">
        <v>43</v>
      </c>
      <c r="K1439" t="s">
        <v>55</v>
      </c>
      <c r="L1439" t="s">
        <v>45</v>
      </c>
      <c r="M1439" t="s">
        <v>79</v>
      </c>
      <c r="N1439" t="s">
        <v>57</v>
      </c>
      <c r="O1439" t="s">
        <v>89</v>
      </c>
      <c r="P1439" t="s">
        <v>70</v>
      </c>
      <c r="Q1439" t="s">
        <v>97</v>
      </c>
      <c r="R1439" s="6">
        <f>_xlfn.XLOOKUP(CleanedData[[#This Row],[Product]],'02_Lookup_Tables'!$A$2:$A$126,'02_Lookup_Tables'!$B$2:$B$126)</f>
        <v>759.97</v>
      </c>
      <c r="S1439" t="str">
        <f>VLOOKUP(CleanedData[[#This Row],[Product]],'02_Lookup_Tables'!$H$2:$I$126,2,FALSE)</f>
        <v>Apparel</v>
      </c>
      <c r="T1439" t="str">
        <f>VLOOKUP(CleanedData[[#This Row],[Province]],'02_Lookup_Tables'!$D$2:$E$10,2, FALSE)</f>
        <v>Gauteng Region</v>
      </c>
      <c r="U1439" t="str" cm="1">
        <f t="array" ref="U1439">_xlfn.IFS(CleanedData[[#This Row],[Purchase Amount]]&lt;500,"Low",
CleanedData[[#This Row],[Purchase Amount]]&lt;5000,"Medium",
TRUE,"High")</f>
        <v>Medium</v>
      </c>
      <c r="V1439" t="str">
        <f>TEXT(CleanedData[[#This Row],[Date]],"mmmm")</f>
        <v>February</v>
      </c>
      <c r="W1439" t="str">
        <f>"Q"&amp;ROUNDUP(MONTH(CleanedData[[#This Row],[Date]])/3,0)</f>
        <v>Q1</v>
      </c>
      <c r="X1439" t="str">
        <f>IF(CleanedData[[#This Row],[Purchase Amount]]&gt;=5000,"Yes","No")</f>
        <v>No</v>
      </c>
      <c r="Y1439">
        <f>IF(CleanedData[[#This Row],[Recommend]]="Yes",1,0)</f>
        <v>0</v>
      </c>
      <c r="Z1439" s="6">
        <f>CleanedData[[#This Row],[Purchase Amount]]*0.15</f>
        <v>113.99550000000001</v>
      </c>
      <c r="AA1439" s="6">
        <f>CleanedData[[#This Row],[Purchase Amount]]*1.15</f>
        <v>873.96550000000002</v>
      </c>
    </row>
    <row r="1440" spans="1:27" x14ac:dyDescent="0.3">
      <c r="A1440">
        <v>1714</v>
      </c>
      <c r="B1440" t="s">
        <v>1665</v>
      </c>
      <c r="C1440" s="1">
        <v>45612</v>
      </c>
      <c r="D1440">
        <v>19</v>
      </c>
      <c r="E1440" t="s">
        <v>60</v>
      </c>
      <c r="F1440" t="s">
        <v>72</v>
      </c>
      <c r="G1440" t="s">
        <v>372</v>
      </c>
      <c r="H1440">
        <v>1</v>
      </c>
      <c r="I1440" t="s">
        <v>42</v>
      </c>
      <c r="J1440" t="s">
        <v>63</v>
      </c>
      <c r="K1440" t="s">
        <v>44</v>
      </c>
      <c r="L1440" t="s">
        <v>45</v>
      </c>
      <c r="M1440" t="s">
        <v>196</v>
      </c>
      <c r="N1440" t="s">
        <v>80</v>
      </c>
      <c r="O1440" t="s">
        <v>89</v>
      </c>
      <c r="P1440" t="s">
        <v>49</v>
      </c>
      <c r="Q1440" t="s">
        <v>66</v>
      </c>
      <c r="R1440" s="6">
        <f>_xlfn.XLOOKUP(CleanedData[[#This Row],[Product]],'02_Lookup_Tables'!$A$2:$A$126,'02_Lookup_Tables'!$B$2:$B$126)</f>
        <v>944.78</v>
      </c>
      <c r="S1440" t="str">
        <f>VLOOKUP(CleanedData[[#This Row],[Product]],'02_Lookup_Tables'!$H$2:$I$126,2,FALSE)</f>
        <v>Electronics</v>
      </c>
      <c r="T1440" t="str">
        <f>VLOOKUP(CleanedData[[#This Row],[Province]],'02_Lookup_Tables'!$D$2:$E$10,2, FALSE)</f>
        <v>Central Region</v>
      </c>
      <c r="U1440" t="str" cm="1">
        <f t="array" ref="U1440">_xlfn.IFS(CleanedData[[#This Row],[Purchase Amount]]&lt;500,"Low",
CleanedData[[#This Row],[Purchase Amount]]&lt;5000,"Medium",
TRUE,"High")</f>
        <v>Medium</v>
      </c>
      <c r="V1440" t="str">
        <f>TEXT(CleanedData[[#This Row],[Date]],"mmmm")</f>
        <v>November</v>
      </c>
      <c r="W1440" t="str">
        <f>"Q"&amp;ROUNDUP(MONTH(CleanedData[[#This Row],[Date]])/3,0)</f>
        <v>Q4</v>
      </c>
      <c r="X1440" t="str">
        <f>IF(CleanedData[[#This Row],[Purchase Amount]]&gt;=5000,"Yes","No")</f>
        <v>No</v>
      </c>
      <c r="Y1440">
        <f>IF(CleanedData[[#This Row],[Recommend]]="Yes",1,0)</f>
        <v>0</v>
      </c>
      <c r="Z1440" s="6">
        <f>CleanedData[[#This Row],[Purchase Amount]]*0.15</f>
        <v>141.71699999999998</v>
      </c>
      <c r="AA1440" s="6">
        <f>CleanedData[[#This Row],[Purchase Amount]]*1.15</f>
        <v>1086.4969999999998</v>
      </c>
    </row>
    <row r="1441" spans="1:27" x14ac:dyDescent="0.3">
      <c r="A1441">
        <v>1715</v>
      </c>
      <c r="B1441" t="s">
        <v>1666</v>
      </c>
      <c r="C1441" s="1">
        <v>45598</v>
      </c>
      <c r="D1441">
        <v>79</v>
      </c>
      <c r="E1441" t="s">
        <v>39</v>
      </c>
      <c r="F1441" t="s">
        <v>125</v>
      </c>
      <c r="G1441" t="s">
        <v>365</v>
      </c>
      <c r="H1441">
        <v>3</v>
      </c>
      <c r="I1441" t="s">
        <v>42</v>
      </c>
      <c r="J1441" t="s">
        <v>63</v>
      </c>
      <c r="K1441" t="s">
        <v>64</v>
      </c>
      <c r="L1441" t="s">
        <v>45</v>
      </c>
      <c r="M1441" t="s">
        <v>165</v>
      </c>
      <c r="N1441" t="s">
        <v>48</v>
      </c>
      <c r="O1441" t="s">
        <v>89</v>
      </c>
      <c r="P1441" t="s">
        <v>49</v>
      </c>
      <c r="Q1441" t="s">
        <v>97</v>
      </c>
      <c r="R1441" s="6">
        <f>_xlfn.XLOOKUP(CleanedData[[#This Row],[Product]],'02_Lookup_Tables'!$A$2:$A$126,'02_Lookup_Tables'!$B$2:$B$126)</f>
        <v>105.11</v>
      </c>
      <c r="S1441" t="str">
        <f>VLOOKUP(CleanedData[[#This Row],[Product]],'02_Lookup_Tables'!$H$2:$I$126,2,FALSE)</f>
        <v>Beauty &amp; Personal Care</v>
      </c>
      <c r="T1441" t="str">
        <f>VLOOKUP(CleanedData[[#This Row],[Province]],'02_Lookup_Tables'!$D$2:$E$10,2, FALSE)</f>
        <v>Western Region</v>
      </c>
      <c r="U1441" t="str" cm="1">
        <f t="array" ref="U1441">_xlfn.IFS(CleanedData[[#This Row],[Purchase Amount]]&lt;500,"Low",
CleanedData[[#This Row],[Purchase Amount]]&lt;5000,"Medium",
TRUE,"High")</f>
        <v>Low</v>
      </c>
      <c r="V1441" t="str">
        <f>TEXT(CleanedData[[#This Row],[Date]],"mmmm")</f>
        <v>November</v>
      </c>
      <c r="W1441" t="str">
        <f>"Q"&amp;ROUNDUP(MONTH(CleanedData[[#This Row],[Date]])/3,0)</f>
        <v>Q4</v>
      </c>
      <c r="X1441" t="str">
        <f>IF(CleanedData[[#This Row],[Purchase Amount]]&gt;=5000,"Yes","No")</f>
        <v>No</v>
      </c>
      <c r="Y1441">
        <f>IF(CleanedData[[#This Row],[Recommend]]="Yes",1,0)</f>
        <v>0</v>
      </c>
      <c r="Z1441" s="6">
        <f>CleanedData[[#This Row],[Purchase Amount]]*0.15</f>
        <v>15.766499999999999</v>
      </c>
      <c r="AA1441" s="6">
        <f>CleanedData[[#This Row],[Purchase Amount]]*1.15</f>
        <v>120.87649999999999</v>
      </c>
    </row>
    <row r="1442" spans="1:27" x14ac:dyDescent="0.3">
      <c r="A1442">
        <v>1717</v>
      </c>
      <c r="B1442" t="s">
        <v>1667</v>
      </c>
      <c r="C1442" s="1">
        <v>45694</v>
      </c>
      <c r="D1442">
        <v>25</v>
      </c>
      <c r="E1442" t="s">
        <v>60</v>
      </c>
      <c r="F1442" t="s">
        <v>40</v>
      </c>
      <c r="G1442" t="s">
        <v>41</v>
      </c>
      <c r="H1442">
        <v>4</v>
      </c>
      <c r="I1442" t="s">
        <v>42</v>
      </c>
      <c r="J1442" t="s">
        <v>69</v>
      </c>
      <c r="K1442" t="s">
        <v>44</v>
      </c>
      <c r="L1442" t="s">
        <v>45</v>
      </c>
      <c r="M1442" t="s">
        <v>175</v>
      </c>
      <c r="N1442" t="s">
        <v>96</v>
      </c>
      <c r="O1442" t="s">
        <v>89</v>
      </c>
      <c r="P1442" t="s">
        <v>70</v>
      </c>
      <c r="Q1442" t="s">
        <v>58</v>
      </c>
      <c r="R1442" s="6">
        <f>_xlfn.XLOOKUP(CleanedData[[#This Row],[Product]],'02_Lookup_Tables'!$A$2:$A$126,'02_Lookup_Tables'!$B$2:$B$126)</f>
        <v>2479.5700000000002</v>
      </c>
      <c r="S1442" t="str">
        <f>VLOOKUP(CleanedData[[#This Row],[Product]],'02_Lookup_Tables'!$H$2:$I$126,2,FALSE)</f>
        <v>Accessories</v>
      </c>
      <c r="T1442" t="str">
        <f>VLOOKUP(CleanedData[[#This Row],[Province]],'02_Lookup_Tables'!$D$2:$E$10,2, FALSE)</f>
        <v>Northern Region</v>
      </c>
      <c r="U1442" t="str" cm="1">
        <f t="array" ref="U1442">_xlfn.IFS(CleanedData[[#This Row],[Purchase Amount]]&lt;500,"Low",
CleanedData[[#This Row],[Purchase Amount]]&lt;5000,"Medium",
TRUE,"High")</f>
        <v>Medium</v>
      </c>
      <c r="V1442" t="str">
        <f>TEXT(CleanedData[[#This Row],[Date]],"mmmm")</f>
        <v>February</v>
      </c>
      <c r="W1442" t="str">
        <f>"Q"&amp;ROUNDUP(MONTH(CleanedData[[#This Row],[Date]])/3,0)</f>
        <v>Q1</v>
      </c>
      <c r="X1442" t="str">
        <f>IF(CleanedData[[#This Row],[Purchase Amount]]&gt;=5000,"Yes","No")</f>
        <v>No</v>
      </c>
      <c r="Y1442">
        <f>IF(CleanedData[[#This Row],[Recommend]]="Yes",1,0)</f>
        <v>0</v>
      </c>
      <c r="Z1442" s="6">
        <f>CleanedData[[#This Row],[Purchase Amount]]*0.15</f>
        <v>371.93549999999999</v>
      </c>
      <c r="AA1442" s="6">
        <f>CleanedData[[#This Row],[Purchase Amount]]*1.15</f>
        <v>2851.5054999999998</v>
      </c>
    </row>
    <row r="1443" spans="1:27" x14ac:dyDescent="0.3">
      <c r="A1443">
        <v>1718</v>
      </c>
      <c r="B1443" t="s">
        <v>1668</v>
      </c>
      <c r="C1443" s="1">
        <v>45669</v>
      </c>
      <c r="D1443">
        <v>28</v>
      </c>
      <c r="E1443" t="s">
        <v>39</v>
      </c>
      <c r="F1443" t="s">
        <v>83</v>
      </c>
      <c r="G1443" t="s">
        <v>365</v>
      </c>
      <c r="H1443">
        <v>2</v>
      </c>
      <c r="I1443" t="s">
        <v>42</v>
      </c>
      <c r="J1443" t="s">
        <v>43</v>
      </c>
      <c r="K1443" t="s">
        <v>44</v>
      </c>
      <c r="L1443" t="s">
        <v>42</v>
      </c>
      <c r="M1443" t="s">
        <v>175</v>
      </c>
      <c r="N1443" t="s">
        <v>47</v>
      </c>
      <c r="O1443" t="s">
        <v>89</v>
      </c>
      <c r="P1443" t="s">
        <v>49</v>
      </c>
      <c r="Q1443" t="s">
        <v>58</v>
      </c>
      <c r="R1443" s="6">
        <f>_xlfn.XLOOKUP(CleanedData[[#This Row],[Product]],'02_Lookup_Tables'!$A$2:$A$126,'02_Lookup_Tables'!$B$2:$B$126)</f>
        <v>105.11</v>
      </c>
      <c r="S1443" t="str">
        <f>VLOOKUP(CleanedData[[#This Row],[Product]],'02_Lookup_Tables'!$H$2:$I$126,2,FALSE)</f>
        <v>Beauty &amp; Personal Care</v>
      </c>
      <c r="T1443" t="str">
        <f>VLOOKUP(CleanedData[[#This Row],[Province]],'02_Lookup_Tables'!$D$2:$E$10,2, FALSE)</f>
        <v>Western Region</v>
      </c>
      <c r="U1443" t="str" cm="1">
        <f t="array" ref="U1443">_xlfn.IFS(CleanedData[[#This Row],[Purchase Amount]]&lt;500,"Low",
CleanedData[[#This Row],[Purchase Amount]]&lt;5000,"Medium",
TRUE,"High")</f>
        <v>Low</v>
      </c>
      <c r="V1443" t="str">
        <f>TEXT(CleanedData[[#This Row],[Date]],"mmmm")</f>
        <v>January</v>
      </c>
      <c r="W1443" t="str">
        <f>"Q"&amp;ROUNDUP(MONTH(CleanedData[[#This Row],[Date]])/3,0)</f>
        <v>Q1</v>
      </c>
      <c r="X1443" t="str">
        <f>IF(CleanedData[[#This Row],[Purchase Amount]]&gt;=5000,"Yes","No")</f>
        <v>No</v>
      </c>
      <c r="Y1443">
        <f>IF(CleanedData[[#This Row],[Recommend]]="Yes",1,0)</f>
        <v>0</v>
      </c>
      <c r="Z1443" s="6">
        <f>CleanedData[[#This Row],[Purchase Amount]]*0.15</f>
        <v>15.766499999999999</v>
      </c>
      <c r="AA1443" s="6">
        <f>CleanedData[[#This Row],[Purchase Amount]]*1.15</f>
        <v>120.87649999999999</v>
      </c>
    </row>
    <row r="1444" spans="1:27" x14ac:dyDescent="0.3">
      <c r="A1444">
        <v>1720</v>
      </c>
      <c r="B1444" t="s">
        <v>1669</v>
      </c>
      <c r="C1444" s="1">
        <v>45874</v>
      </c>
      <c r="D1444">
        <v>24</v>
      </c>
      <c r="E1444" t="s">
        <v>39</v>
      </c>
      <c r="F1444" t="s">
        <v>125</v>
      </c>
      <c r="G1444" t="s">
        <v>91</v>
      </c>
      <c r="H1444">
        <v>2</v>
      </c>
      <c r="I1444" t="s">
        <v>45</v>
      </c>
      <c r="J1444" t="s">
        <v>69</v>
      </c>
      <c r="K1444" t="s">
        <v>44</v>
      </c>
      <c r="L1444" t="s">
        <v>45</v>
      </c>
      <c r="M1444" t="s">
        <v>112</v>
      </c>
      <c r="N1444" t="s">
        <v>47</v>
      </c>
      <c r="O1444" t="s">
        <v>48</v>
      </c>
      <c r="P1444" t="s">
        <v>49</v>
      </c>
      <c r="Q1444" t="s">
        <v>66</v>
      </c>
      <c r="R1444" s="6">
        <f>_xlfn.XLOOKUP(CleanedData[[#This Row],[Product]],'02_Lookup_Tables'!$A$2:$A$126,'02_Lookup_Tables'!$B$2:$B$126)</f>
        <v>1370.56</v>
      </c>
      <c r="S1444" t="str">
        <f>VLOOKUP(CleanedData[[#This Row],[Product]],'02_Lookup_Tables'!$H$2:$I$126,2,FALSE)</f>
        <v>Electronics</v>
      </c>
      <c r="T1444" t="str">
        <f>VLOOKUP(CleanedData[[#This Row],[Province]],'02_Lookup_Tables'!$D$2:$E$10,2, FALSE)</f>
        <v>Western Region</v>
      </c>
      <c r="U1444" t="str" cm="1">
        <f t="array" ref="U1444">_xlfn.IFS(CleanedData[[#This Row],[Purchase Amount]]&lt;500,"Low",
CleanedData[[#This Row],[Purchase Amount]]&lt;5000,"Medium",
TRUE,"High")</f>
        <v>Medium</v>
      </c>
      <c r="V1444" t="str">
        <f>TEXT(CleanedData[[#This Row],[Date]],"mmmm")</f>
        <v>August</v>
      </c>
      <c r="W1444" t="str">
        <f>"Q"&amp;ROUNDUP(MONTH(CleanedData[[#This Row],[Date]])/3,0)</f>
        <v>Q3</v>
      </c>
      <c r="X1444" t="str">
        <f>IF(CleanedData[[#This Row],[Purchase Amount]]&gt;=5000,"Yes","No")</f>
        <v>No</v>
      </c>
      <c r="Y1444">
        <f>IF(CleanedData[[#This Row],[Recommend]]="Yes",1,0)</f>
        <v>1</v>
      </c>
      <c r="Z1444" s="6">
        <f>CleanedData[[#This Row],[Purchase Amount]]*0.15</f>
        <v>205.58399999999997</v>
      </c>
      <c r="AA1444" s="6">
        <f>CleanedData[[#This Row],[Purchase Amount]]*1.15</f>
        <v>1576.1439999999998</v>
      </c>
    </row>
    <row r="1445" spans="1:27" x14ac:dyDescent="0.3">
      <c r="A1445">
        <v>1721</v>
      </c>
      <c r="B1445" t="s">
        <v>1670</v>
      </c>
      <c r="C1445" s="1">
        <v>45900</v>
      </c>
      <c r="D1445">
        <v>46</v>
      </c>
      <c r="E1445" t="s">
        <v>39</v>
      </c>
      <c r="F1445" t="s">
        <v>61</v>
      </c>
      <c r="G1445" t="s">
        <v>372</v>
      </c>
      <c r="H1445">
        <v>1</v>
      </c>
      <c r="I1445" t="s">
        <v>42</v>
      </c>
      <c r="J1445" t="s">
        <v>43</v>
      </c>
      <c r="K1445" t="s">
        <v>55</v>
      </c>
      <c r="L1445" t="s">
        <v>42</v>
      </c>
      <c r="M1445" t="s">
        <v>208</v>
      </c>
      <c r="N1445" t="s">
        <v>80</v>
      </c>
      <c r="O1445" t="s">
        <v>89</v>
      </c>
      <c r="P1445" t="s">
        <v>49</v>
      </c>
      <c r="Q1445" t="s">
        <v>93</v>
      </c>
      <c r="R1445" s="6">
        <f>_xlfn.XLOOKUP(CleanedData[[#This Row],[Product]],'02_Lookup_Tables'!$A$2:$A$126,'02_Lookup_Tables'!$B$2:$B$126)</f>
        <v>944.78</v>
      </c>
      <c r="S1445" t="str">
        <f>VLOOKUP(CleanedData[[#This Row],[Product]],'02_Lookup_Tables'!$H$2:$I$126,2,FALSE)</f>
        <v>Electronics</v>
      </c>
      <c r="T1445" t="str">
        <f>VLOOKUP(CleanedData[[#This Row],[Province]],'02_Lookup_Tables'!$D$2:$E$10,2, FALSE)</f>
        <v>Southern Region</v>
      </c>
      <c r="U1445" t="str" cm="1">
        <f t="array" ref="U1445">_xlfn.IFS(CleanedData[[#This Row],[Purchase Amount]]&lt;500,"Low",
CleanedData[[#This Row],[Purchase Amount]]&lt;5000,"Medium",
TRUE,"High")</f>
        <v>Medium</v>
      </c>
      <c r="V1445" t="str">
        <f>TEXT(CleanedData[[#This Row],[Date]],"mmmm")</f>
        <v>August</v>
      </c>
      <c r="W1445" t="str">
        <f>"Q"&amp;ROUNDUP(MONTH(CleanedData[[#This Row],[Date]])/3,0)</f>
        <v>Q3</v>
      </c>
      <c r="X1445" t="str">
        <f>IF(CleanedData[[#This Row],[Purchase Amount]]&gt;=5000,"Yes","No")</f>
        <v>No</v>
      </c>
      <c r="Y1445">
        <f>IF(CleanedData[[#This Row],[Recommend]]="Yes",1,0)</f>
        <v>0</v>
      </c>
      <c r="Z1445" s="6">
        <f>CleanedData[[#This Row],[Purchase Amount]]*0.15</f>
        <v>141.71699999999998</v>
      </c>
      <c r="AA1445" s="6">
        <f>CleanedData[[#This Row],[Purchase Amount]]*1.15</f>
        <v>1086.4969999999998</v>
      </c>
    </row>
    <row r="1446" spans="1:27" x14ac:dyDescent="0.3">
      <c r="A1446">
        <v>1722</v>
      </c>
      <c r="B1446" t="s">
        <v>1671</v>
      </c>
      <c r="C1446" s="1">
        <v>45518</v>
      </c>
      <c r="D1446">
        <v>74</v>
      </c>
      <c r="E1446" t="s">
        <v>60</v>
      </c>
      <c r="F1446" t="s">
        <v>68</v>
      </c>
      <c r="G1446" t="s">
        <v>111</v>
      </c>
      <c r="H1446">
        <v>5</v>
      </c>
      <c r="I1446" t="s">
        <v>45</v>
      </c>
      <c r="J1446" t="s">
        <v>43</v>
      </c>
      <c r="K1446" t="s">
        <v>55</v>
      </c>
      <c r="L1446" t="s">
        <v>42</v>
      </c>
      <c r="M1446" t="s">
        <v>165</v>
      </c>
      <c r="N1446" t="s">
        <v>57</v>
      </c>
      <c r="O1446" t="s">
        <v>89</v>
      </c>
      <c r="P1446" t="s">
        <v>70</v>
      </c>
      <c r="Q1446" t="s">
        <v>97</v>
      </c>
      <c r="R1446" s="6">
        <f>_xlfn.XLOOKUP(CleanedData[[#This Row],[Product]],'02_Lookup_Tables'!$A$2:$A$126,'02_Lookup_Tables'!$B$2:$B$126)</f>
        <v>3576.97</v>
      </c>
      <c r="S1446" t="str">
        <f>VLOOKUP(CleanedData[[#This Row],[Product]],'02_Lookup_Tables'!$H$2:$I$126,2,FALSE)</f>
        <v>Home Devices</v>
      </c>
      <c r="T1446" t="str">
        <f>VLOOKUP(CleanedData[[#This Row],[Province]],'02_Lookup_Tables'!$D$2:$E$10,2, FALSE)</f>
        <v>Northern Region</v>
      </c>
      <c r="U1446" t="str" cm="1">
        <f t="array" ref="U1446">_xlfn.IFS(CleanedData[[#This Row],[Purchase Amount]]&lt;500,"Low",
CleanedData[[#This Row],[Purchase Amount]]&lt;5000,"Medium",
TRUE,"High")</f>
        <v>Medium</v>
      </c>
      <c r="V1446" t="str">
        <f>TEXT(CleanedData[[#This Row],[Date]],"mmmm")</f>
        <v>August</v>
      </c>
      <c r="W1446" t="str">
        <f>"Q"&amp;ROUNDUP(MONTH(CleanedData[[#This Row],[Date]])/3,0)</f>
        <v>Q3</v>
      </c>
      <c r="X1446" t="str">
        <f>IF(CleanedData[[#This Row],[Purchase Amount]]&gt;=5000,"Yes","No")</f>
        <v>No</v>
      </c>
      <c r="Y1446">
        <f>IF(CleanedData[[#This Row],[Recommend]]="Yes",1,0)</f>
        <v>1</v>
      </c>
      <c r="Z1446" s="6">
        <f>CleanedData[[#This Row],[Purchase Amount]]*0.15</f>
        <v>536.54549999999995</v>
      </c>
      <c r="AA1446" s="6">
        <f>CleanedData[[#This Row],[Purchase Amount]]*1.15</f>
        <v>4113.5154999999995</v>
      </c>
    </row>
    <row r="1447" spans="1:27" x14ac:dyDescent="0.3">
      <c r="A1447">
        <v>1723</v>
      </c>
      <c r="B1447" t="s">
        <v>1672</v>
      </c>
      <c r="C1447" s="1">
        <v>45383</v>
      </c>
      <c r="D1447">
        <v>80</v>
      </c>
      <c r="E1447" t="s">
        <v>60</v>
      </c>
      <c r="F1447" t="s">
        <v>108</v>
      </c>
      <c r="G1447" t="s">
        <v>214</v>
      </c>
      <c r="H1447">
        <v>2</v>
      </c>
      <c r="I1447" t="s">
        <v>42</v>
      </c>
      <c r="J1447" t="s">
        <v>74</v>
      </c>
      <c r="K1447" t="s">
        <v>44</v>
      </c>
      <c r="L1447" t="s">
        <v>42</v>
      </c>
      <c r="M1447" t="s">
        <v>156</v>
      </c>
      <c r="N1447" t="s">
        <v>47</v>
      </c>
      <c r="O1447" t="s">
        <v>148</v>
      </c>
      <c r="P1447" t="s">
        <v>70</v>
      </c>
      <c r="Q1447" t="s">
        <v>97</v>
      </c>
      <c r="R1447" s="6">
        <f>_xlfn.XLOOKUP(CleanedData[[#This Row],[Product]],'02_Lookup_Tables'!$A$2:$A$126,'02_Lookup_Tables'!$B$2:$B$126)</f>
        <v>134.01</v>
      </c>
      <c r="S1447" t="str">
        <f>VLOOKUP(CleanedData[[#This Row],[Product]],'02_Lookup_Tables'!$H$2:$I$126,2,FALSE)</f>
        <v>Food</v>
      </c>
      <c r="T1447" t="str">
        <f>VLOOKUP(CleanedData[[#This Row],[Province]],'02_Lookup_Tables'!$D$2:$E$10,2, FALSE)</f>
        <v>Gauteng Region</v>
      </c>
      <c r="U1447" t="str" cm="1">
        <f t="array" ref="U1447">_xlfn.IFS(CleanedData[[#This Row],[Purchase Amount]]&lt;500,"Low",
CleanedData[[#This Row],[Purchase Amount]]&lt;5000,"Medium",
TRUE,"High")</f>
        <v>Low</v>
      </c>
      <c r="V1447" t="str">
        <f>TEXT(CleanedData[[#This Row],[Date]],"mmmm")</f>
        <v>April</v>
      </c>
      <c r="W1447" t="str">
        <f>"Q"&amp;ROUNDUP(MONTH(CleanedData[[#This Row],[Date]])/3,0)</f>
        <v>Q2</v>
      </c>
      <c r="X1447" t="str">
        <f>IF(CleanedData[[#This Row],[Purchase Amount]]&gt;=5000,"Yes","No")</f>
        <v>No</v>
      </c>
      <c r="Y1447">
        <f>IF(CleanedData[[#This Row],[Recommend]]="Yes",1,0)</f>
        <v>0</v>
      </c>
      <c r="Z1447" s="6">
        <f>CleanedData[[#This Row],[Purchase Amount]]*0.15</f>
        <v>20.101499999999998</v>
      </c>
      <c r="AA1447" s="6">
        <f>CleanedData[[#This Row],[Purchase Amount]]*1.15</f>
        <v>154.11149999999998</v>
      </c>
    </row>
    <row r="1448" spans="1:27" x14ac:dyDescent="0.3">
      <c r="A1448">
        <v>1724</v>
      </c>
      <c r="B1448" t="s">
        <v>1673</v>
      </c>
      <c r="C1448" s="1">
        <v>45359</v>
      </c>
      <c r="D1448">
        <v>60</v>
      </c>
      <c r="E1448" t="s">
        <v>52</v>
      </c>
      <c r="F1448" t="s">
        <v>108</v>
      </c>
      <c r="G1448" t="s">
        <v>53</v>
      </c>
      <c r="H1448">
        <v>1</v>
      </c>
      <c r="I1448" t="s">
        <v>45</v>
      </c>
      <c r="J1448" t="s">
        <v>54</v>
      </c>
      <c r="K1448" t="s">
        <v>44</v>
      </c>
      <c r="L1448" t="s">
        <v>45</v>
      </c>
      <c r="M1448" t="s">
        <v>190</v>
      </c>
      <c r="N1448" t="s">
        <v>80</v>
      </c>
      <c r="O1448" t="s">
        <v>89</v>
      </c>
      <c r="P1448" t="s">
        <v>49</v>
      </c>
      <c r="Q1448" t="s">
        <v>50</v>
      </c>
      <c r="R1448" s="6">
        <f>_xlfn.XLOOKUP(CleanedData[[#This Row],[Product]],'02_Lookup_Tables'!$A$2:$A$126,'02_Lookup_Tables'!$B$2:$B$126)</f>
        <v>444.38</v>
      </c>
      <c r="S1448" t="str">
        <f>VLOOKUP(CleanedData[[#This Row],[Product]],'02_Lookup_Tables'!$H$2:$I$126,2,FALSE)</f>
        <v>Beauty &amp; Personal Care</v>
      </c>
      <c r="T1448" t="str">
        <f>VLOOKUP(CleanedData[[#This Row],[Province]],'02_Lookup_Tables'!$D$2:$E$10,2, FALSE)</f>
        <v>Gauteng Region</v>
      </c>
      <c r="U1448" t="str" cm="1">
        <f t="array" ref="U1448">_xlfn.IFS(CleanedData[[#This Row],[Purchase Amount]]&lt;500,"Low",
CleanedData[[#This Row],[Purchase Amount]]&lt;5000,"Medium",
TRUE,"High")</f>
        <v>Low</v>
      </c>
      <c r="V1448" t="str">
        <f>TEXT(CleanedData[[#This Row],[Date]],"mmmm")</f>
        <v>March</v>
      </c>
      <c r="W1448" t="str">
        <f>"Q"&amp;ROUNDUP(MONTH(CleanedData[[#This Row],[Date]])/3,0)</f>
        <v>Q1</v>
      </c>
      <c r="X1448" t="str">
        <f>IF(CleanedData[[#This Row],[Purchase Amount]]&gt;=5000,"Yes","No")</f>
        <v>No</v>
      </c>
      <c r="Y1448">
        <f>IF(CleanedData[[#This Row],[Recommend]]="Yes",1,0)</f>
        <v>1</v>
      </c>
      <c r="Z1448" s="6">
        <f>CleanedData[[#This Row],[Purchase Amount]]*0.15</f>
        <v>66.656999999999996</v>
      </c>
      <c r="AA1448" s="6">
        <f>CleanedData[[#This Row],[Purchase Amount]]*1.15</f>
        <v>511.03699999999998</v>
      </c>
    </row>
    <row r="1449" spans="1:27" x14ac:dyDescent="0.3">
      <c r="A1449">
        <v>1725</v>
      </c>
      <c r="B1449" t="s">
        <v>1674</v>
      </c>
      <c r="C1449" s="1">
        <v>45690</v>
      </c>
      <c r="D1449">
        <v>40</v>
      </c>
      <c r="E1449" t="s">
        <v>52</v>
      </c>
      <c r="F1449" t="s">
        <v>77</v>
      </c>
      <c r="G1449" t="s">
        <v>563</v>
      </c>
      <c r="H1449">
        <v>3</v>
      </c>
      <c r="I1449" t="s">
        <v>42</v>
      </c>
      <c r="J1449" t="s">
        <v>54</v>
      </c>
      <c r="K1449" t="s">
        <v>55</v>
      </c>
      <c r="L1449" t="s">
        <v>42</v>
      </c>
      <c r="M1449" t="s">
        <v>175</v>
      </c>
      <c r="N1449" t="s">
        <v>48</v>
      </c>
      <c r="O1449" t="s">
        <v>89</v>
      </c>
      <c r="P1449" t="s">
        <v>49</v>
      </c>
      <c r="Q1449" t="s">
        <v>81</v>
      </c>
      <c r="R1449" s="6">
        <f>_xlfn.XLOOKUP(CleanedData[[#This Row],[Product]],'02_Lookup_Tables'!$A$2:$A$126,'02_Lookup_Tables'!$B$2:$B$126)</f>
        <v>11052.57</v>
      </c>
      <c r="S1449" t="str">
        <f>VLOOKUP(CleanedData[[#This Row],[Product]],'02_Lookup_Tables'!$H$2:$I$126,2,FALSE)</f>
        <v>Electronics</v>
      </c>
      <c r="T1449" t="str">
        <f>VLOOKUP(CleanedData[[#This Row],[Province]],'02_Lookup_Tables'!$D$2:$E$10,2, FALSE)</f>
        <v>Central Region</v>
      </c>
      <c r="U1449" t="str" cm="1">
        <f t="array" ref="U1449">_xlfn.IFS(CleanedData[[#This Row],[Purchase Amount]]&lt;500,"Low",
CleanedData[[#This Row],[Purchase Amount]]&lt;5000,"Medium",
TRUE,"High")</f>
        <v>High</v>
      </c>
      <c r="V1449" t="str">
        <f>TEXT(CleanedData[[#This Row],[Date]],"mmmm")</f>
        <v>February</v>
      </c>
      <c r="W1449" t="str">
        <f>"Q"&amp;ROUNDUP(MONTH(CleanedData[[#This Row],[Date]])/3,0)</f>
        <v>Q1</v>
      </c>
      <c r="X1449" t="str">
        <f>IF(CleanedData[[#This Row],[Purchase Amount]]&gt;=5000,"Yes","No")</f>
        <v>Yes</v>
      </c>
      <c r="Y1449">
        <f>IF(CleanedData[[#This Row],[Recommend]]="Yes",1,0)</f>
        <v>0</v>
      </c>
      <c r="Z1449" s="6">
        <f>CleanedData[[#This Row],[Purchase Amount]]*0.15</f>
        <v>1657.8854999999999</v>
      </c>
      <c r="AA1449" s="6">
        <f>CleanedData[[#This Row],[Purchase Amount]]*1.15</f>
        <v>12710.455499999998</v>
      </c>
    </row>
    <row r="1450" spans="1:27" x14ac:dyDescent="0.3">
      <c r="A1450">
        <v>1726</v>
      </c>
      <c r="B1450" t="s">
        <v>1675</v>
      </c>
      <c r="C1450" s="1">
        <v>45888</v>
      </c>
      <c r="D1450">
        <v>29</v>
      </c>
      <c r="E1450" t="s">
        <v>60</v>
      </c>
      <c r="F1450" t="s">
        <v>68</v>
      </c>
      <c r="G1450" t="s">
        <v>116</v>
      </c>
      <c r="H1450">
        <v>5</v>
      </c>
      <c r="I1450" t="s">
        <v>45</v>
      </c>
      <c r="J1450" t="s">
        <v>74</v>
      </c>
      <c r="K1450" t="s">
        <v>64</v>
      </c>
      <c r="L1450" t="s">
        <v>42</v>
      </c>
      <c r="M1450" t="s">
        <v>165</v>
      </c>
      <c r="N1450" t="s">
        <v>57</v>
      </c>
      <c r="O1450" t="s">
        <v>89</v>
      </c>
      <c r="P1450" t="s">
        <v>70</v>
      </c>
      <c r="Q1450" t="s">
        <v>58</v>
      </c>
      <c r="R1450" s="6">
        <f>_xlfn.XLOOKUP(CleanedData[[#This Row],[Product]],'02_Lookup_Tables'!$A$2:$A$126,'02_Lookup_Tables'!$B$2:$B$126)</f>
        <v>869.65</v>
      </c>
      <c r="S1450" t="str">
        <f>VLOOKUP(CleanedData[[#This Row],[Product]],'02_Lookup_Tables'!$H$2:$I$126,2,FALSE)</f>
        <v>Toys &amp; Games</v>
      </c>
      <c r="T1450" t="str">
        <f>VLOOKUP(CleanedData[[#This Row],[Province]],'02_Lookup_Tables'!$D$2:$E$10,2, FALSE)</f>
        <v>Northern Region</v>
      </c>
      <c r="U1450" t="str" cm="1">
        <f t="array" ref="U1450">_xlfn.IFS(CleanedData[[#This Row],[Purchase Amount]]&lt;500,"Low",
CleanedData[[#This Row],[Purchase Amount]]&lt;5000,"Medium",
TRUE,"High")</f>
        <v>Medium</v>
      </c>
      <c r="V1450" t="str">
        <f>TEXT(CleanedData[[#This Row],[Date]],"mmmm")</f>
        <v>August</v>
      </c>
      <c r="W1450" t="str">
        <f>"Q"&amp;ROUNDUP(MONTH(CleanedData[[#This Row],[Date]])/3,0)</f>
        <v>Q3</v>
      </c>
      <c r="X1450" t="str">
        <f>IF(CleanedData[[#This Row],[Purchase Amount]]&gt;=5000,"Yes","No")</f>
        <v>No</v>
      </c>
      <c r="Y1450">
        <f>IF(CleanedData[[#This Row],[Recommend]]="Yes",1,0)</f>
        <v>1</v>
      </c>
      <c r="Z1450" s="6">
        <f>CleanedData[[#This Row],[Purchase Amount]]*0.15</f>
        <v>130.44749999999999</v>
      </c>
      <c r="AA1450" s="6">
        <f>CleanedData[[#This Row],[Purchase Amount]]*1.15</f>
        <v>1000.0974999999999</v>
      </c>
    </row>
    <row r="1451" spans="1:27" x14ac:dyDescent="0.3">
      <c r="A1451">
        <v>1727</v>
      </c>
      <c r="B1451" t="s">
        <v>1676</v>
      </c>
      <c r="C1451" s="1">
        <v>45536</v>
      </c>
      <c r="D1451">
        <v>70</v>
      </c>
      <c r="E1451" t="s">
        <v>52</v>
      </c>
      <c r="F1451" t="s">
        <v>40</v>
      </c>
      <c r="G1451" t="s">
        <v>419</v>
      </c>
      <c r="H1451">
        <v>2</v>
      </c>
      <c r="I1451" t="s">
        <v>45</v>
      </c>
      <c r="J1451" t="s">
        <v>43</v>
      </c>
      <c r="K1451" t="s">
        <v>44</v>
      </c>
      <c r="L1451" t="s">
        <v>45</v>
      </c>
      <c r="M1451" t="s">
        <v>156</v>
      </c>
      <c r="N1451" t="s">
        <v>47</v>
      </c>
      <c r="O1451" t="s">
        <v>148</v>
      </c>
      <c r="P1451" t="s">
        <v>70</v>
      </c>
      <c r="Q1451" t="s">
        <v>97</v>
      </c>
      <c r="R1451" s="6">
        <f>_xlfn.XLOOKUP(CleanedData[[#This Row],[Product]],'02_Lookup_Tables'!$A$2:$A$126,'02_Lookup_Tables'!$B$2:$B$126)</f>
        <v>96.11</v>
      </c>
      <c r="S1451" t="str">
        <f>VLOOKUP(CleanedData[[#This Row],[Product]],'02_Lookup_Tables'!$H$2:$I$126,2,FALSE)</f>
        <v>Apparel</v>
      </c>
      <c r="T1451" t="str">
        <f>VLOOKUP(CleanedData[[#This Row],[Province]],'02_Lookup_Tables'!$D$2:$E$10,2, FALSE)</f>
        <v>Northern Region</v>
      </c>
      <c r="U1451" t="str" cm="1">
        <f t="array" ref="U1451">_xlfn.IFS(CleanedData[[#This Row],[Purchase Amount]]&lt;500,"Low",
CleanedData[[#This Row],[Purchase Amount]]&lt;5000,"Medium",
TRUE,"High")</f>
        <v>Low</v>
      </c>
      <c r="V1451" t="str">
        <f>TEXT(CleanedData[[#This Row],[Date]],"mmmm")</f>
        <v>September</v>
      </c>
      <c r="W1451" t="str">
        <f>"Q"&amp;ROUNDUP(MONTH(CleanedData[[#This Row],[Date]])/3,0)</f>
        <v>Q3</v>
      </c>
      <c r="X1451" t="str">
        <f>IF(CleanedData[[#This Row],[Purchase Amount]]&gt;=5000,"Yes","No")</f>
        <v>No</v>
      </c>
      <c r="Y1451">
        <f>IF(CleanedData[[#This Row],[Recommend]]="Yes",1,0)</f>
        <v>1</v>
      </c>
      <c r="Z1451" s="6">
        <f>CleanedData[[#This Row],[Purchase Amount]]*0.15</f>
        <v>14.416499999999999</v>
      </c>
      <c r="AA1451" s="6">
        <f>CleanedData[[#This Row],[Purchase Amount]]*1.15</f>
        <v>110.52649999999998</v>
      </c>
    </row>
    <row r="1452" spans="1:27" x14ac:dyDescent="0.3">
      <c r="A1452">
        <v>1728</v>
      </c>
      <c r="B1452" t="s">
        <v>1677</v>
      </c>
      <c r="C1452" s="1">
        <v>45508</v>
      </c>
      <c r="D1452">
        <v>19</v>
      </c>
      <c r="E1452" t="s">
        <v>60</v>
      </c>
      <c r="F1452" t="s">
        <v>77</v>
      </c>
      <c r="G1452" t="s">
        <v>212</v>
      </c>
      <c r="H1452">
        <v>1</v>
      </c>
      <c r="I1452" t="s">
        <v>45</v>
      </c>
      <c r="J1452" t="s">
        <v>74</v>
      </c>
      <c r="K1452" t="s">
        <v>44</v>
      </c>
      <c r="L1452" t="s">
        <v>42</v>
      </c>
      <c r="M1452" t="s">
        <v>208</v>
      </c>
      <c r="N1452" t="s">
        <v>80</v>
      </c>
      <c r="O1452" t="s">
        <v>89</v>
      </c>
      <c r="P1452" t="s">
        <v>49</v>
      </c>
      <c r="Q1452" t="s">
        <v>66</v>
      </c>
      <c r="R1452" s="6">
        <f>_xlfn.XLOOKUP(CleanedData[[#This Row],[Product]],'02_Lookup_Tables'!$A$2:$A$126,'02_Lookup_Tables'!$B$2:$B$126)</f>
        <v>192.77</v>
      </c>
      <c r="S1452" t="str">
        <f>VLOOKUP(CleanedData[[#This Row],[Product]],'02_Lookup_Tables'!$H$2:$I$126,2,FALSE)</f>
        <v>Beauty &amp; Personal Care</v>
      </c>
      <c r="T1452" t="str">
        <f>VLOOKUP(CleanedData[[#This Row],[Province]],'02_Lookup_Tables'!$D$2:$E$10,2, FALSE)</f>
        <v>Central Region</v>
      </c>
      <c r="U1452" t="str" cm="1">
        <f t="array" ref="U1452">_xlfn.IFS(CleanedData[[#This Row],[Purchase Amount]]&lt;500,"Low",
CleanedData[[#This Row],[Purchase Amount]]&lt;5000,"Medium",
TRUE,"High")</f>
        <v>Low</v>
      </c>
      <c r="V1452" t="str">
        <f>TEXT(CleanedData[[#This Row],[Date]],"mmmm")</f>
        <v>August</v>
      </c>
      <c r="W1452" t="str">
        <f>"Q"&amp;ROUNDUP(MONTH(CleanedData[[#This Row],[Date]])/3,0)</f>
        <v>Q3</v>
      </c>
      <c r="X1452" t="str">
        <f>IF(CleanedData[[#This Row],[Purchase Amount]]&gt;=5000,"Yes","No")</f>
        <v>No</v>
      </c>
      <c r="Y1452">
        <f>IF(CleanedData[[#This Row],[Recommend]]="Yes",1,0)</f>
        <v>1</v>
      </c>
      <c r="Z1452" s="6">
        <f>CleanedData[[#This Row],[Purchase Amount]]*0.15</f>
        <v>28.915500000000002</v>
      </c>
      <c r="AA1452" s="6">
        <f>CleanedData[[#This Row],[Purchase Amount]]*1.15</f>
        <v>221.68549999999999</v>
      </c>
    </row>
    <row r="1453" spans="1:27" x14ac:dyDescent="0.3">
      <c r="A1453">
        <v>1729</v>
      </c>
      <c r="B1453" t="s">
        <v>1678</v>
      </c>
      <c r="C1453" s="1">
        <v>45721</v>
      </c>
      <c r="D1453">
        <v>53</v>
      </c>
      <c r="E1453" t="s">
        <v>39</v>
      </c>
      <c r="F1453" t="s">
        <v>83</v>
      </c>
      <c r="G1453" t="s">
        <v>144</v>
      </c>
      <c r="H1453">
        <v>3</v>
      </c>
      <c r="I1453" t="s">
        <v>45</v>
      </c>
      <c r="J1453" t="s">
        <v>54</v>
      </c>
      <c r="K1453" t="s">
        <v>55</v>
      </c>
      <c r="L1453" t="s">
        <v>45</v>
      </c>
      <c r="M1453" t="s">
        <v>208</v>
      </c>
      <c r="N1453" t="s">
        <v>48</v>
      </c>
      <c r="O1453" t="s">
        <v>89</v>
      </c>
      <c r="P1453" t="s">
        <v>49</v>
      </c>
      <c r="Q1453" t="s">
        <v>93</v>
      </c>
      <c r="R1453" s="6">
        <f>_xlfn.XLOOKUP(CleanedData[[#This Row],[Product]],'02_Lookup_Tables'!$A$2:$A$126,'02_Lookup_Tables'!$B$2:$B$126)</f>
        <v>4455.18</v>
      </c>
      <c r="S1453" t="str">
        <f>VLOOKUP(CleanedData[[#This Row],[Product]],'02_Lookup_Tables'!$H$2:$I$126,2,FALSE)</f>
        <v>Sports &amp; Outdoors</v>
      </c>
      <c r="T1453" t="str">
        <f>VLOOKUP(CleanedData[[#This Row],[Province]],'02_Lookup_Tables'!$D$2:$E$10,2, FALSE)</f>
        <v>Western Region</v>
      </c>
      <c r="U1453" t="str" cm="1">
        <f t="array" ref="U1453">_xlfn.IFS(CleanedData[[#This Row],[Purchase Amount]]&lt;500,"Low",
CleanedData[[#This Row],[Purchase Amount]]&lt;5000,"Medium",
TRUE,"High")</f>
        <v>Medium</v>
      </c>
      <c r="V1453" t="str">
        <f>TEXT(CleanedData[[#This Row],[Date]],"mmmm")</f>
        <v>March</v>
      </c>
      <c r="W1453" t="str">
        <f>"Q"&amp;ROUNDUP(MONTH(CleanedData[[#This Row],[Date]])/3,0)</f>
        <v>Q1</v>
      </c>
      <c r="X1453" t="str">
        <f>IF(CleanedData[[#This Row],[Purchase Amount]]&gt;=5000,"Yes","No")</f>
        <v>No</v>
      </c>
      <c r="Y1453">
        <f>IF(CleanedData[[#This Row],[Recommend]]="Yes",1,0)</f>
        <v>1</v>
      </c>
      <c r="Z1453" s="6">
        <f>CleanedData[[#This Row],[Purchase Amount]]*0.15</f>
        <v>668.27700000000004</v>
      </c>
      <c r="AA1453" s="6">
        <f>CleanedData[[#This Row],[Purchase Amount]]*1.15</f>
        <v>5123.4570000000003</v>
      </c>
    </row>
    <row r="1454" spans="1:27" x14ac:dyDescent="0.3">
      <c r="A1454">
        <v>1732</v>
      </c>
      <c r="B1454" t="s">
        <v>1679</v>
      </c>
      <c r="C1454" s="1">
        <v>46022</v>
      </c>
      <c r="D1454">
        <v>67</v>
      </c>
      <c r="E1454" t="s">
        <v>39</v>
      </c>
      <c r="F1454" t="s">
        <v>68</v>
      </c>
      <c r="G1454" t="s">
        <v>950</v>
      </c>
      <c r="H1454">
        <v>4</v>
      </c>
      <c r="I1454" t="s">
        <v>42</v>
      </c>
      <c r="J1454" t="s">
        <v>54</v>
      </c>
      <c r="K1454" t="s">
        <v>44</v>
      </c>
      <c r="L1454" t="s">
        <v>42</v>
      </c>
      <c r="M1454" t="s">
        <v>140</v>
      </c>
      <c r="N1454" t="s">
        <v>96</v>
      </c>
      <c r="O1454" t="s">
        <v>148</v>
      </c>
      <c r="P1454" t="s">
        <v>49</v>
      </c>
      <c r="Q1454" t="s">
        <v>97</v>
      </c>
      <c r="R1454" s="6">
        <f>_xlfn.XLOOKUP(CleanedData[[#This Row],[Product]],'02_Lookup_Tables'!$A$2:$A$126,'02_Lookup_Tables'!$B$2:$B$126)</f>
        <v>85.25</v>
      </c>
      <c r="S1454" t="str">
        <f>VLOOKUP(CleanedData[[#This Row],[Product]],'02_Lookup_Tables'!$H$2:$I$126,2,FALSE)</f>
        <v>Beauty &amp; Personal Care</v>
      </c>
      <c r="T1454" t="str">
        <f>VLOOKUP(CleanedData[[#This Row],[Province]],'02_Lookup_Tables'!$D$2:$E$10,2, FALSE)</f>
        <v>Northern Region</v>
      </c>
      <c r="U1454" t="str" cm="1">
        <f t="array" ref="U1454">_xlfn.IFS(CleanedData[[#This Row],[Purchase Amount]]&lt;500,"Low",
CleanedData[[#This Row],[Purchase Amount]]&lt;5000,"Medium",
TRUE,"High")</f>
        <v>Low</v>
      </c>
      <c r="V1454" t="str">
        <f>TEXT(CleanedData[[#This Row],[Date]],"mmmm")</f>
        <v>December</v>
      </c>
      <c r="W1454" t="str">
        <f>"Q"&amp;ROUNDUP(MONTH(CleanedData[[#This Row],[Date]])/3,0)</f>
        <v>Q4</v>
      </c>
      <c r="X1454" t="str">
        <f>IF(CleanedData[[#This Row],[Purchase Amount]]&gt;=5000,"Yes","No")</f>
        <v>No</v>
      </c>
      <c r="Y1454">
        <f>IF(CleanedData[[#This Row],[Recommend]]="Yes",1,0)</f>
        <v>0</v>
      </c>
      <c r="Z1454" s="6">
        <f>CleanedData[[#This Row],[Purchase Amount]]*0.15</f>
        <v>12.7875</v>
      </c>
      <c r="AA1454" s="6">
        <f>CleanedData[[#This Row],[Purchase Amount]]*1.15</f>
        <v>98.037499999999994</v>
      </c>
    </row>
    <row r="1455" spans="1:27" x14ac:dyDescent="0.3">
      <c r="A1455">
        <v>1733</v>
      </c>
      <c r="B1455" t="s">
        <v>1680</v>
      </c>
      <c r="C1455" s="1">
        <v>45752</v>
      </c>
      <c r="D1455">
        <v>70</v>
      </c>
      <c r="E1455" t="s">
        <v>52</v>
      </c>
      <c r="F1455" t="s">
        <v>77</v>
      </c>
      <c r="G1455" t="s">
        <v>158</v>
      </c>
      <c r="H1455">
        <v>5</v>
      </c>
      <c r="I1455" t="s">
        <v>45</v>
      </c>
      <c r="J1455" t="s">
        <v>74</v>
      </c>
      <c r="K1455" t="s">
        <v>64</v>
      </c>
      <c r="L1455" t="s">
        <v>42</v>
      </c>
      <c r="M1455" t="s">
        <v>147</v>
      </c>
      <c r="N1455" t="s">
        <v>57</v>
      </c>
      <c r="O1455" t="s">
        <v>148</v>
      </c>
      <c r="P1455" t="s">
        <v>49</v>
      </c>
      <c r="Q1455" t="s">
        <v>97</v>
      </c>
      <c r="R1455" s="6">
        <f>_xlfn.XLOOKUP(CleanedData[[#This Row],[Product]],'02_Lookup_Tables'!$A$2:$A$126,'02_Lookup_Tables'!$B$2:$B$126)</f>
        <v>2962.6</v>
      </c>
      <c r="S1455" t="str">
        <f>VLOOKUP(CleanedData[[#This Row],[Product]],'02_Lookup_Tables'!$H$2:$I$126,2,FALSE)</f>
        <v>Sports &amp; Outdoors</v>
      </c>
      <c r="T1455" t="str">
        <f>VLOOKUP(CleanedData[[#This Row],[Province]],'02_Lookup_Tables'!$D$2:$E$10,2, FALSE)</f>
        <v>Central Region</v>
      </c>
      <c r="U1455" t="str" cm="1">
        <f t="array" ref="U1455">_xlfn.IFS(CleanedData[[#This Row],[Purchase Amount]]&lt;500,"Low",
CleanedData[[#This Row],[Purchase Amount]]&lt;5000,"Medium",
TRUE,"High")</f>
        <v>Medium</v>
      </c>
      <c r="V1455" t="str">
        <f>TEXT(CleanedData[[#This Row],[Date]],"mmmm")</f>
        <v>April</v>
      </c>
      <c r="W1455" t="str">
        <f>"Q"&amp;ROUNDUP(MONTH(CleanedData[[#This Row],[Date]])/3,0)</f>
        <v>Q2</v>
      </c>
      <c r="X1455" t="str">
        <f>IF(CleanedData[[#This Row],[Purchase Amount]]&gt;=5000,"Yes","No")</f>
        <v>No</v>
      </c>
      <c r="Y1455">
        <f>IF(CleanedData[[#This Row],[Recommend]]="Yes",1,0)</f>
        <v>1</v>
      </c>
      <c r="Z1455" s="6">
        <f>CleanedData[[#This Row],[Purchase Amount]]*0.15</f>
        <v>444.39</v>
      </c>
      <c r="AA1455" s="6">
        <f>CleanedData[[#This Row],[Purchase Amount]]*1.15</f>
        <v>3406.99</v>
      </c>
    </row>
    <row r="1456" spans="1:27" x14ac:dyDescent="0.3">
      <c r="A1456">
        <v>1734</v>
      </c>
      <c r="B1456" t="s">
        <v>1681</v>
      </c>
      <c r="C1456" s="1">
        <v>45751</v>
      </c>
      <c r="D1456">
        <v>28</v>
      </c>
      <c r="E1456" t="s">
        <v>60</v>
      </c>
      <c r="F1456" t="s">
        <v>61</v>
      </c>
      <c r="G1456" t="s">
        <v>198</v>
      </c>
      <c r="H1456">
        <v>5</v>
      </c>
      <c r="I1456" t="s">
        <v>45</v>
      </c>
      <c r="J1456" t="s">
        <v>74</v>
      </c>
      <c r="K1456" t="s">
        <v>55</v>
      </c>
      <c r="L1456" t="s">
        <v>45</v>
      </c>
      <c r="M1456" t="s">
        <v>196</v>
      </c>
      <c r="N1456" t="s">
        <v>57</v>
      </c>
      <c r="O1456" t="s">
        <v>89</v>
      </c>
      <c r="P1456" t="s">
        <v>70</v>
      </c>
      <c r="Q1456" t="s">
        <v>58</v>
      </c>
      <c r="R1456" s="6">
        <f>_xlfn.XLOOKUP(CleanedData[[#This Row],[Product]],'02_Lookup_Tables'!$A$2:$A$126,'02_Lookup_Tables'!$B$2:$B$126)</f>
        <v>2099.4</v>
      </c>
      <c r="S1456" t="str">
        <f>VLOOKUP(CleanedData[[#This Row],[Product]],'02_Lookup_Tables'!$H$2:$I$126,2,FALSE)</f>
        <v>Sports &amp; Outdoors</v>
      </c>
      <c r="T1456" t="str">
        <f>VLOOKUP(CleanedData[[#This Row],[Province]],'02_Lookup_Tables'!$D$2:$E$10,2, FALSE)</f>
        <v>Southern Region</v>
      </c>
      <c r="U1456" t="str" cm="1">
        <f t="array" ref="U1456">_xlfn.IFS(CleanedData[[#This Row],[Purchase Amount]]&lt;500,"Low",
CleanedData[[#This Row],[Purchase Amount]]&lt;5000,"Medium",
TRUE,"High")</f>
        <v>Medium</v>
      </c>
      <c r="V1456" t="str">
        <f>TEXT(CleanedData[[#This Row],[Date]],"mmmm")</f>
        <v>April</v>
      </c>
      <c r="W1456" t="str">
        <f>"Q"&amp;ROUNDUP(MONTH(CleanedData[[#This Row],[Date]])/3,0)</f>
        <v>Q2</v>
      </c>
      <c r="X1456" t="str">
        <f>IF(CleanedData[[#This Row],[Purchase Amount]]&gt;=5000,"Yes","No")</f>
        <v>No</v>
      </c>
      <c r="Y1456">
        <f>IF(CleanedData[[#This Row],[Recommend]]="Yes",1,0)</f>
        <v>1</v>
      </c>
      <c r="Z1456" s="6">
        <f>CleanedData[[#This Row],[Purchase Amount]]*0.15</f>
        <v>314.91000000000003</v>
      </c>
      <c r="AA1456" s="6">
        <f>CleanedData[[#This Row],[Purchase Amount]]*1.15</f>
        <v>2414.31</v>
      </c>
    </row>
    <row r="1457" spans="1:27" x14ac:dyDescent="0.3">
      <c r="A1457">
        <v>1735</v>
      </c>
      <c r="B1457" t="s">
        <v>1682</v>
      </c>
      <c r="C1457" s="1">
        <v>45865</v>
      </c>
      <c r="D1457">
        <v>56</v>
      </c>
      <c r="E1457" t="s">
        <v>39</v>
      </c>
      <c r="F1457" t="s">
        <v>83</v>
      </c>
      <c r="G1457" t="s">
        <v>133</v>
      </c>
      <c r="H1457">
        <v>2</v>
      </c>
      <c r="I1457" t="s">
        <v>42</v>
      </c>
      <c r="J1457" t="s">
        <v>69</v>
      </c>
      <c r="K1457" t="s">
        <v>64</v>
      </c>
      <c r="L1457" t="s">
        <v>42</v>
      </c>
      <c r="M1457" t="s">
        <v>56</v>
      </c>
      <c r="N1457" t="s">
        <v>47</v>
      </c>
      <c r="O1457" t="s">
        <v>148</v>
      </c>
      <c r="P1457" t="s">
        <v>70</v>
      </c>
      <c r="Q1457" t="s">
        <v>50</v>
      </c>
      <c r="R1457" s="6">
        <f>_xlfn.XLOOKUP(CleanedData[[#This Row],[Product]],'02_Lookup_Tables'!$A$2:$A$126,'02_Lookup_Tables'!$B$2:$B$126)</f>
        <v>1734</v>
      </c>
      <c r="S1457" t="str">
        <f>VLOOKUP(CleanedData[[#This Row],[Product]],'02_Lookup_Tables'!$H$2:$I$126,2,FALSE)</f>
        <v>Home &amp; Living</v>
      </c>
      <c r="T1457" t="str">
        <f>VLOOKUP(CleanedData[[#This Row],[Province]],'02_Lookup_Tables'!$D$2:$E$10,2, FALSE)</f>
        <v>Western Region</v>
      </c>
      <c r="U1457" t="str" cm="1">
        <f t="array" ref="U1457">_xlfn.IFS(CleanedData[[#This Row],[Purchase Amount]]&lt;500,"Low",
CleanedData[[#This Row],[Purchase Amount]]&lt;5000,"Medium",
TRUE,"High")</f>
        <v>Medium</v>
      </c>
      <c r="V1457" t="str">
        <f>TEXT(CleanedData[[#This Row],[Date]],"mmmm")</f>
        <v>July</v>
      </c>
      <c r="W1457" t="str">
        <f>"Q"&amp;ROUNDUP(MONTH(CleanedData[[#This Row],[Date]])/3,0)</f>
        <v>Q3</v>
      </c>
      <c r="X1457" t="str">
        <f>IF(CleanedData[[#This Row],[Purchase Amount]]&gt;=5000,"Yes","No")</f>
        <v>No</v>
      </c>
      <c r="Y1457">
        <f>IF(CleanedData[[#This Row],[Recommend]]="Yes",1,0)</f>
        <v>0</v>
      </c>
      <c r="Z1457" s="6">
        <f>CleanedData[[#This Row],[Purchase Amount]]*0.15</f>
        <v>260.09999999999997</v>
      </c>
      <c r="AA1457" s="6">
        <f>CleanedData[[#This Row],[Purchase Amount]]*1.15</f>
        <v>1994.1</v>
      </c>
    </row>
    <row r="1458" spans="1:27" x14ac:dyDescent="0.3">
      <c r="A1458">
        <v>1739</v>
      </c>
      <c r="B1458" t="s">
        <v>1683</v>
      </c>
      <c r="C1458" s="1">
        <v>45879</v>
      </c>
      <c r="D1458">
        <v>37</v>
      </c>
      <c r="E1458" t="s">
        <v>52</v>
      </c>
      <c r="F1458" t="s">
        <v>61</v>
      </c>
      <c r="G1458" t="s">
        <v>258</v>
      </c>
      <c r="H1458">
        <v>4</v>
      </c>
      <c r="I1458" t="s">
        <v>42</v>
      </c>
      <c r="J1458" t="s">
        <v>69</v>
      </c>
      <c r="K1458" t="s">
        <v>64</v>
      </c>
      <c r="L1458" t="s">
        <v>42</v>
      </c>
      <c r="M1458" t="s">
        <v>65</v>
      </c>
      <c r="N1458" t="s">
        <v>96</v>
      </c>
      <c r="O1458" t="s">
        <v>89</v>
      </c>
      <c r="P1458" t="s">
        <v>70</v>
      </c>
      <c r="Q1458" t="s">
        <v>81</v>
      </c>
      <c r="R1458" s="6">
        <f>_xlfn.XLOOKUP(CleanedData[[#This Row],[Product]],'02_Lookup_Tables'!$A$2:$A$126,'02_Lookup_Tables'!$B$2:$B$126)</f>
        <v>768.34</v>
      </c>
      <c r="S1458" t="str">
        <f>VLOOKUP(CleanedData[[#This Row],[Product]],'02_Lookup_Tables'!$H$2:$I$126,2,FALSE)</f>
        <v>Home &amp; Living</v>
      </c>
      <c r="T1458" t="str">
        <f>VLOOKUP(CleanedData[[#This Row],[Province]],'02_Lookup_Tables'!$D$2:$E$10,2, FALSE)</f>
        <v>Southern Region</v>
      </c>
      <c r="U1458" t="str" cm="1">
        <f t="array" ref="U1458">_xlfn.IFS(CleanedData[[#This Row],[Purchase Amount]]&lt;500,"Low",
CleanedData[[#This Row],[Purchase Amount]]&lt;5000,"Medium",
TRUE,"High")</f>
        <v>Medium</v>
      </c>
      <c r="V1458" t="str">
        <f>TEXT(CleanedData[[#This Row],[Date]],"mmmm")</f>
        <v>August</v>
      </c>
      <c r="W1458" t="str">
        <f>"Q"&amp;ROUNDUP(MONTH(CleanedData[[#This Row],[Date]])/3,0)</f>
        <v>Q3</v>
      </c>
      <c r="X1458" t="str">
        <f>IF(CleanedData[[#This Row],[Purchase Amount]]&gt;=5000,"Yes","No")</f>
        <v>No</v>
      </c>
      <c r="Y1458">
        <f>IF(CleanedData[[#This Row],[Recommend]]="Yes",1,0)</f>
        <v>0</v>
      </c>
      <c r="Z1458" s="6">
        <f>CleanedData[[#This Row],[Purchase Amount]]*0.15</f>
        <v>115.251</v>
      </c>
      <c r="AA1458" s="6">
        <f>CleanedData[[#This Row],[Purchase Amount]]*1.15</f>
        <v>883.59100000000001</v>
      </c>
    </row>
    <row r="1459" spans="1:27" x14ac:dyDescent="0.3">
      <c r="A1459">
        <v>1740</v>
      </c>
      <c r="B1459" t="s">
        <v>1684</v>
      </c>
      <c r="C1459" s="1">
        <v>45665</v>
      </c>
      <c r="D1459">
        <v>50</v>
      </c>
      <c r="E1459" t="s">
        <v>39</v>
      </c>
      <c r="F1459" t="s">
        <v>130</v>
      </c>
      <c r="G1459" t="s">
        <v>155</v>
      </c>
      <c r="H1459">
        <v>3</v>
      </c>
      <c r="I1459" t="s">
        <v>45</v>
      </c>
      <c r="J1459" t="s">
        <v>63</v>
      </c>
      <c r="K1459" t="s">
        <v>64</v>
      </c>
      <c r="L1459" t="s">
        <v>45</v>
      </c>
      <c r="M1459" t="s">
        <v>112</v>
      </c>
      <c r="N1459" t="s">
        <v>48</v>
      </c>
      <c r="O1459" t="s">
        <v>48</v>
      </c>
      <c r="P1459" t="s">
        <v>70</v>
      </c>
      <c r="Q1459" t="s">
        <v>93</v>
      </c>
      <c r="R1459" s="6">
        <f>_xlfn.XLOOKUP(CleanedData[[#This Row],[Product]],'02_Lookup_Tables'!$A$2:$A$126,'02_Lookup_Tables'!$B$2:$B$126)</f>
        <v>1355.08</v>
      </c>
      <c r="S1459" t="str">
        <f>VLOOKUP(CleanedData[[#This Row],[Product]],'02_Lookup_Tables'!$H$2:$I$126,2,FALSE)</f>
        <v>Sports &amp; Outdoors</v>
      </c>
      <c r="T1459" t="str">
        <f>VLOOKUP(CleanedData[[#This Row],[Province]],'02_Lookup_Tables'!$D$2:$E$10,2, FALSE)</f>
        <v>Eastern Region</v>
      </c>
      <c r="U1459" t="str" cm="1">
        <f t="array" ref="U1459">_xlfn.IFS(CleanedData[[#This Row],[Purchase Amount]]&lt;500,"Low",
CleanedData[[#This Row],[Purchase Amount]]&lt;5000,"Medium",
TRUE,"High")</f>
        <v>Medium</v>
      </c>
      <c r="V1459" t="str">
        <f>TEXT(CleanedData[[#This Row],[Date]],"mmmm")</f>
        <v>January</v>
      </c>
      <c r="W1459" t="str">
        <f>"Q"&amp;ROUNDUP(MONTH(CleanedData[[#This Row],[Date]])/3,0)</f>
        <v>Q1</v>
      </c>
      <c r="X1459" t="str">
        <f>IF(CleanedData[[#This Row],[Purchase Amount]]&gt;=5000,"Yes","No")</f>
        <v>No</v>
      </c>
      <c r="Y1459">
        <f>IF(CleanedData[[#This Row],[Recommend]]="Yes",1,0)</f>
        <v>1</v>
      </c>
      <c r="Z1459" s="6">
        <f>CleanedData[[#This Row],[Purchase Amount]]*0.15</f>
        <v>203.26199999999997</v>
      </c>
      <c r="AA1459" s="6">
        <f>CleanedData[[#This Row],[Purchase Amount]]*1.15</f>
        <v>1558.3419999999999</v>
      </c>
    </row>
    <row r="1460" spans="1:27" x14ac:dyDescent="0.3">
      <c r="A1460">
        <v>1741</v>
      </c>
      <c r="B1460" t="s">
        <v>1685</v>
      </c>
      <c r="C1460" s="1">
        <v>45814</v>
      </c>
      <c r="D1460">
        <v>50</v>
      </c>
      <c r="E1460" t="s">
        <v>39</v>
      </c>
      <c r="F1460" t="s">
        <v>72</v>
      </c>
      <c r="G1460" t="s">
        <v>309</v>
      </c>
      <c r="H1460">
        <v>1</v>
      </c>
      <c r="I1460" t="s">
        <v>42</v>
      </c>
      <c r="J1460" t="s">
        <v>69</v>
      </c>
      <c r="K1460" t="s">
        <v>64</v>
      </c>
      <c r="L1460" t="s">
        <v>45</v>
      </c>
      <c r="M1460" t="s">
        <v>231</v>
      </c>
      <c r="N1460" t="s">
        <v>80</v>
      </c>
      <c r="O1460" t="s">
        <v>89</v>
      </c>
      <c r="P1460" t="s">
        <v>49</v>
      </c>
      <c r="Q1460" t="s">
        <v>93</v>
      </c>
      <c r="R1460" s="6">
        <f>_xlfn.XLOOKUP(CleanedData[[#This Row],[Product]],'02_Lookup_Tables'!$A$2:$A$126,'02_Lookup_Tables'!$B$2:$B$126)</f>
        <v>353.21</v>
      </c>
      <c r="S1460" t="str">
        <f>VLOOKUP(CleanedData[[#This Row],[Product]],'02_Lookup_Tables'!$H$2:$I$126,2,FALSE)</f>
        <v>Food</v>
      </c>
      <c r="T1460" t="str">
        <f>VLOOKUP(CleanedData[[#This Row],[Province]],'02_Lookup_Tables'!$D$2:$E$10,2, FALSE)</f>
        <v>Central Region</v>
      </c>
      <c r="U1460" t="str" cm="1">
        <f t="array" ref="U1460">_xlfn.IFS(CleanedData[[#This Row],[Purchase Amount]]&lt;500,"Low",
CleanedData[[#This Row],[Purchase Amount]]&lt;5000,"Medium",
TRUE,"High")</f>
        <v>Low</v>
      </c>
      <c r="V1460" t="str">
        <f>TEXT(CleanedData[[#This Row],[Date]],"mmmm")</f>
        <v>June</v>
      </c>
      <c r="W1460" t="str">
        <f>"Q"&amp;ROUNDUP(MONTH(CleanedData[[#This Row],[Date]])/3,0)</f>
        <v>Q2</v>
      </c>
      <c r="X1460" t="str">
        <f>IF(CleanedData[[#This Row],[Purchase Amount]]&gt;=5000,"Yes","No")</f>
        <v>No</v>
      </c>
      <c r="Y1460">
        <f>IF(CleanedData[[#This Row],[Recommend]]="Yes",1,0)</f>
        <v>0</v>
      </c>
      <c r="Z1460" s="6">
        <f>CleanedData[[#This Row],[Purchase Amount]]*0.15</f>
        <v>52.981499999999997</v>
      </c>
      <c r="AA1460" s="6">
        <f>CleanedData[[#This Row],[Purchase Amount]]*1.15</f>
        <v>406.19149999999996</v>
      </c>
    </row>
    <row r="1461" spans="1:27" x14ac:dyDescent="0.3">
      <c r="A1461">
        <v>1742</v>
      </c>
      <c r="B1461" t="s">
        <v>1686</v>
      </c>
      <c r="C1461" s="1">
        <v>45518</v>
      </c>
      <c r="D1461">
        <v>23</v>
      </c>
      <c r="E1461" t="s">
        <v>60</v>
      </c>
      <c r="F1461" t="s">
        <v>130</v>
      </c>
      <c r="G1461" t="s">
        <v>372</v>
      </c>
      <c r="H1461">
        <v>4</v>
      </c>
      <c r="I1461" t="s">
        <v>42</v>
      </c>
      <c r="J1461" t="s">
        <v>63</v>
      </c>
      <c r="K1461" t="s">
        <v>64</v>
      </c>
      <c r="L1461" t="s">
        <v>42</v>
      </c>
      <c r="N1461" t="s">
        <v>96</v>
      </c>
      <c r="O1461" t="s">
        <v>134</v>
      </c>
      <c r="P1461" t="s">
        <v>8646</v>
      </c>
      <c r="Q1461" t="s">
        <v>66</v>
      </c>
      <c r="R1461" s="6">
        <f>_xlfn.XLOOKUP(CleanedData[[#This Row],[Product]],'02_Lookup_Tables'!$A$2:$A$126,'02_Lookup_Tables'!$B$2:$B$126)</f>
        <v>944.78</v>
      </c>
      <c r="S1461" t="str">
        <f>VLOOKUP(CleanedData[[#This Row],[Product]],'02_Lookup_Tables'!$H$2:$I$126,2,FALSE)</f>
        <v>Electronics</v>
      </c>
      <c r="T1461" t="str">
        <f>VLOOKUP(CleanedData[[#This Row],[Province]],'02_Lookup_Tables'!$D$2:$E$10,2, FALSE)</f>
        <v>Eastern Region</v>
      </c>
      <c r="U1461" t="str" cm="1">
        <f t="array" ref="U1461">_xlfn.IFS(CleanedData[[#This Row],[Purchase Amount]]&lt;500,"Low",
CleanedData[[#This Row],[Purchase Amount]]&lt;5000,"Medium",
TRUE,"High")</f>
        <v>Medium</v>
      </c>
      <c r="V1461" t="str">
        <f>TEXT(CleanedData[[#This Row],[Date]],"mmmm")</f>
        <v>August</v>
      </c>
      <c r="W1461" t="str">
        <f>"Q"&amp;ROUNDUP(MONTH(CleanedData[[#This Row],[Date]])/3,0)</f>
        <v>Q3</v>
      </c>
      <c r="X1461" t="str">
        <f>IF(CleanedData[[#This Row],[Purchase Amount]]&gt;=5000,"Yes","No")</f>
        <v>No</v>
      </c>
      <c r="Y1461">
        <f>IF(CleanedData[[#This Row],[Recommend]]="Yes",1,0)</f>
        <v>0</v>
      </c>
      <c r="Z1461" s="6">
        <f>CleanedData[[#This Row],[Purchase Amount]]*0.15</f>
        <v>141.71699999999998</v>
      </c>
      <c r="AA1461" s="6">
        <f>CleanedData[[#This Row],[Purchase Amount]]*1.15</f>
        <v>1086.4969999999998</v>
      </c>
    </row>
    <row r="1462" spans="1:27" x14ac:dyDescent="0.3">
      <c r="A1462">
        <v>1743</v>
      </c>
      <c r="B1462" t="s">
        <v>1687</v>
      </c>
      <c r="C1462" s="1">
        <v>45336</v>
      </c>
      <c r="D1462">
        <v>29</v>
      </c>
      <c r="E1462" t="s">
        <v>60</v>
      </c>
      <c r="F1462" t="s">
        <v>125</v>
      </c>
      <c r="G1462" t="s">
        <v>155</v>
      </c>
      <c r="H1462">
        <v>5</v>
      </c>
      <c r="I1462" t="s">
        <v>45</v>
      </c>
      <c r="J1462" t="s">
        <v>43</v>
      </c>
      <c r="K1462" t="s">
        <v>44</v>
      </c>
      <c r="L1462" t="s">
        <v>45</v>
      </c>
      <c r="M1462" t="s">
        <v>196</v>
      </c>
      <c r="N1462" t="s">
        <v>57</v>
      </c>
      <c r="O1462" t="s">
        <v>89</v>
      </c>
      <c r="P1462" t="s">
        <v>70</v>
      </c>
      <c r="Q1462" t="s">
        <v>58</v>
      </c>
      <c r="R1462" s="6">
        <f>_xlfn.XLOOKUP(CleanedData[[#This Row],[Product]],'02_Lookup_Tables'!$A$2:$A$126,'02_Lookup_Tables'!$B$2:$B$126)</f>
        <v>1355.08</v>
      </c>
      <c r="S1462" t="str">
        <f>VLOOKUP(CleanedData[[#This Row],[Product]],'02_Lookup_Tables'!$H$2:$I$126,2,FALSE)</f>
        <v>Sports &amp; Outdoors</v>
      </c>
      <c r="T1462" t="str">
        <f>VLOOKUP(CleanedData[[#This Row],[Province]],'02_Lookup_Tables'!$D$2:$E$10,2, FALSE)</f>
        <v>Western Region</v>
      </c>
      <c r="U1462" t="str" cm="1">
        <f t="array" ref="U1462">_xlfn.IFS(CleanedData[[#This Row],[Purchase Amount]]&lt;500,"Low",
CleanedData[[#This Row],[Purchase Amount]]&lt;5000,"Medium",
TRUE,"High")</f>
        <v>Medium</v>
      </c>
      <c r="V1462" t="str">
        <f>TEXT(CleanedData[[#This Row],[Date]],"mmmm")</f>
        <v>February</v>
      </c>
      <c r="W1462" t="str">
        <f>"Q"&amp;ROUNDUP(MONTH(CleanedData[[#This Row],[Date]])/3,0)</f>
        <v>Q1</v>
      </c>
      <c r="X1462" t="str">
        <f>IF(CleanedData[[#This Row],[Purchase Amount]]&gt;=5000,"Yes","No")</f>
        <v>No</v>
      </c>
      <c r="Y1462">
        <f>IF(CleanedData[[#This Row],[Recommend]]="Yes",1,0)</f>
        <v>1</v>
      </c>
      <c r="Z1462" s="6">
        <f>CleanedData[[#This Row],[Purchase Amount]]*0.15</f>
        <v>203.26199999999997</v>
      </c>
      <c r="AA1462" s="6">
        <f>CleanedData[[#This Row],[Purchase Amount]]*1.15</f>
        <v>1558.3419999999999</v>
      </c>
    </row>
    <row r="1463" spans="1:27" x14ac:dyDescent="0.3">
      <c r="A1463">
        <v>1744</v>
      </c>
      <c r="B1463" t="s">
        <v>1688</v>
      </c>
      <c r="C1463" s="1">
        <v>46012</v>
      </c>
      <c r="D1463">
        <v>35</v>
      </c>
      <c r="E1463" t="s">
        <v>60</v>
      </c>
      <c r="F1463" t="s">
        <v>72</v>
      </c>
      <c r="G1463" t="s">
        <v>317</v>
      </c>
      <c r="H1463">
        <v>3</v>
      </c>
      <c r="I1463" t="s">
        <v>45</v>
      </c>
      <c r="J1463" t="s">
        <v>63</v>
      </c>
      <c r="K1463" t="s">
        <v>55</v>
      </c>
      <c r="L1463" t="s">
        <v>42</v>
      </c>
      <c r="M1463" t="s">
        <v>180</v>
      </c>
      <c r="N1463" t="s">
        <v>48</v>
      </c>
      <c r="O1463" t="s">
        <v>89</v>
      </c>
      <c r="P1463" t="s">
        <v>49</v>
      </c>
      <c r="Q1463" t="s">
        <v>81</v>
      </c>
      <c r="R1463" s="6">
        <f>_xlfn.XLOOKUP(CleanedData[[#This Row],[Product]],'02_Lookup_Tables'!$A$2:$A$126,'02_Lookup_Tables'!$B$2:$B$126)</f>
        <v>10347.709999999999</v>
      </c>
      <c r="S1463" t="str">
        <f>VLOOKUP(CleanedData[[#This Row],[Product]],'02_Lookup_Tables'!$H$2:$I$126,2,FALSE)</f>
        <v>Home Devices</v>
      </c>
      <c r="T1463" t="str">
        <f>VLOOKUP(CleanedData[[#This Row],[Province]],'02_Lookup_Tables'!$D$2:$E$10,2, FALSE)</f>
        <v>Central Region</v>
      </c>
      <c r="U1463" t="str" cm="1">
        <f t="array" ref="U1463">_xlfn.IFS(CleanedData[[#This Row],[Purchase Amount]]&lt;500,"Low",
CleanedData[[#This Row],[Purchase Amount]]&lt;5000,"Medium",
TRUE,"High")</f>
        <v>High</v>
      </c>
      <c r="V1463" t="str">
        <f>TEXT(CleanedData[[#This Row],[Date]],"mmmm")</f>
        <v>December</v>
      </c>
      <c r="W1463" t="str">
        <f>"Q"&amp;ROUNDUP(MONTH(CleanedData[[#This Row],[Date]])/3,0)</f>
        <v>Q4</v>
      </c>
      <c r="X1463" t="str">
        <f>IF(CleanedData[[#This Row],[Purchase Amount]]&gt;=5000,"Yes","No")</f>
        <v>Yes</v>
      </c>
      <c r="Y1463">
        <f>IF(CleanedData[[#This Row],[Recommend]]="Yes",1,0)</f>
        <v>1</v>
      </c>
      <c r="Z1463" s="6">
        <f>CleanedData[[#This Row],[Purchase Amount]]*0.15</f>
        <v>1552.1564999999998</v>
      </c>
      <c r="AA1463" s="6">
        <f>CleanedData[[#This Row],[Purchase Amount]]*1.15</f>
        <v>11899.866499999998</v>
      </c>
    </row>
    <row r="1464" spans="1:27" x14ac:dyDescent="0.3">
      <c r="A1464">
        <v>1745</v>
      </c>
      <c r="B1464" t="s">
        <v>1689</v>
      </c>
      <c r="C1464" s="1">
        <v>45646</v>
      </c>
      <c r="D1464">
        <v>42</v>
      </c>
      <c r="E1464" t="s">
        <v>39</v>
      </c>
      <c r="F1464" t="s">
        <v>68</v>
      </c>
      <c r="G1464" t="s">
        <v>323</v>
      </c>
      <c r="H1464">
        <v>4</v>
      </c>
      <c r="I1464" t="s">
        <v>42</v>
      </c>
      <c r="J1464" t="s">
        <v>69</v>
      </c>
      <c r="K1464" t="s">
        <v>44</v>
      </c>
      <c r="L1464" t="s">
        <v>45</v>
      </c>
      <c r="M1464" t="s">
        <v>151</v>
      </c>
      <c r="N1464" t="s">
        <v>96</v>
      </c>
      <c r="O1464" t="s">
        <v>89</v>
      </c>
      <c r="P1464" t="s">
        <v>70</v>
      </c>
      <c r="Q1464" t="s">
        <v>81</v>
      </c>
      <c r="R1464" s="6">
        <f>_xlfn.XLOOKUP(CleanedData[[#This Row],[Product]],'02_Lookup_Tables'!$A$2:$A$126,'02_Lookup_Tables'!$B$2:$B$126)</f>
        <v>463.48</v>
      </c>
      <c r="S1464" t="str">
        <f>VLOOKUP(CleanedData[[#This Row],[Product]],'02_Lookup_Tables'!$H$2:$I$126,2,FALSE)</f>
        <v>Electronics</v>
      </c>
      <c r="T1464" t="str">
        <f>VLOOKUP(CleanedData[[#This Row],[Province]],'02_Lookup_Tables'!$D$2:$E$10,2, FALSE)</f>
        <v>Northern Region</v>
      </c>
      <c r="U1464" t="str" cm="1">
        <f t="array" ref="U1464">_xlfn.IFS(CleanedData[[#This Row],[Purchase Amount]]&lt;500,"Low",
CleanedData[[#This Row],[Purchase Amount]]&lt;5000,"Medium",
TRUE,"High")</f>
        <v>Low</v>
      </c>
      <c r="V1464" t="str">
        <f>TEXT(CleanedData[[#This Row],[Date]],"mmmm")</f>
        <v>December</v>
      </c>
      <c r="W1464" t="str">
        <f>"Q"&amp;ROUNDUP(MONTH(CleanedData[[#This Row],[Date]])/3,0)</f>
        <v>Q4</v>
      </c>
      <c r="X1464" t="str">
        <f>IF(CleanedData[[#This Row],[Purchase Amount]]&gt;=5000,"Yes","No")</f>
        <v>No</v>
      </c>
      <c r="Y1464">
        <f>IF(CleanedData[[#This Row],[Recommend]]="Yes",1,0)</f>
        <v>0</v>
      </c>
      <c r="Z1464" s="6">
        <f>CleanedData[[#This Row],[Purchase Amount]]*0.15</f>
        <v>69.522000000000006</v>
      </c>
      <c r="AA1464" s="6">
        <f>CleanedData[[#This Row],[Purchase Amount]]*1.15</f>
        <v>533.00199999999995</v>
      </c>
    </row>
    <row r="1465" spans="1:27" x14ac:dyDescent="0.3">
      <c r="A1465">
        <v>1746</v>
      </c>
      <c r="B1465" t="s">
        <v>1690</v>
      </c>
      <c r="C1465" s="1">
        <v>45305</v>
      </c>
      <c r="D1465">
        <v>73</v>
      </c>
      <c r="E1465" t="s">
        <v>39</v>
      </c>
      <c r="F1465" t="s">
        <v>40</v>
      </c>
      <c r="G1465" t="s">
        <v>307</v>
      </c>
      <c r="H1465">
        <v>4</v>
      </c>
      <c r="I1465" t="s">
        <v>42</v>
      </c>
      <c r="J1465" t="s">
        <v>63</v>
      </c>
      <c r="K1465" t="s">
        <v>44</v>
      </c>
      <c r="L1465" t="s">
        <v>42</v>
      </c>
      <c r="M1465" t="s">
        <v>165</v>
      </c>
      <c r="N1465" t="s">
        <v>96</v>
      </c>
      <c r="O1465" t="s">
        <v>89</v>
      </c>
      <c r="P1465" t="s">
        <v>70</v>
      </c>
      <c r="Q1465" t="s">
        <v>97</v>
      </c>
      <c r="R1465" s="6">
        <f>_xlfn.XLOOKUP(CleanedData[[#This Row],[Product]],'02_Lookup_Tables'!$A$2:$A$126,'02_Lookup_Tables'!$B$2:$B$126)</f>
        <v>824.74</v>
      </c>
      <c r="S1465" t="str">
        <f>VLOOKUP(CleanedData[[#This Row],[Product]],'02_Lookup_Tables'!$H$2:$I$126,2,FALSE)</f>
        <v>Apparel</v>
      </c>
      <c r="T1465" t="str">
        <f>VLOOKUP(CleanedData[[#This Row],[Province]],'02_Lookup_Tables'!$D$2:$E$10,2, FALSE)</f>
        <v>Northern Region</v>
      </c>
      <c r="U1465" t="str" cm="1">
        <f t="array" ref="U1465">_xlfn.IFS(CleanedData[[#This Row],[Purchase Amount]]&lt;500,"Low",
CleanedData[[#This Row],[Purchase Amount]]&lt;5000,"Medium",
TRUE,"High")</f>
        <v>Medium</v>
      </c>
      <c r="V1465" t="str">
        <f>TEXT(CleanedData[[#This Row],[Date]],"mmmm")</f>
        <v>January</v>
      </c>
      <c r="W1465" t="str">
        <f>"Q"&amp;ROUNDUP(MONTH(CleanedData[[#This Row],[Date]])/3,0)</f>
        <v>Q1</v>
      </c>
      <c r="X1465" t="str">
        <f>IF(CleanedData[[#This Row],[Purchase Amount]]&gt;=5000,"Yes","No")</f>
        <v>No</v>
      </c>
      <c r="Y1465">
        <f>IF(CleanedData[[#This Row],[Recommend]]="Yes",1,0)</f>
        <v>0</v>
      </c>
      <c r="Z1465" s="6">
        <f>CleanedData[[#This Row],[Purchase Amount]]*0.15</f>
        <v>123.711</v>
      </c>
      <c r="AA1465" s="6">
        <f>CleanedData[[#This Row],[Purchase Amount]]*1.15</f>
        <v>948.45099999999991</v>
      </c>
    </row>
    <row r="1466" spans="1:27" x14ac:dyDescent="0.3">
      <c r="A1466">
        <v>1747</v>
      </c>
      <c r="B1466" t="s">
        <v>1691</v>
      </c>
      <c r="C1466" s="1">
        <v>45523</v>
      </c>
      <c r="D1466">
        <v>47</v>
      </c>
      <c r="E1466" t="s">
        <v>52</v>
      </c>
      <c r="F1466" t="s">
        <v>108</v>
      </c>
      <c r="G1466" t="s">
        <v>307</v>
      </c>
      <c r="H1466">
        <v>5</v>
      </c>
      <c r="I1466" t="s">
        <v>42</v>
      </c>
      <c r="J1466" t="s">
        <v>69</v>
      </c>
      <c r="K1466" t="s">
        <v>64</v>
      </c>
      <c r="L1466" t="s">
        <v>45</v>
      </c>
      <c r="M1466" t="s">
        <v>123</v>
      </c>
      <c r="N1466" t="s">
        <v>57</v>
      </c>
      <c r="O1466" t="s">
        <v>89</v>
      </c>
      <c r="P1466" t="s">
        <v>70</v>
      </c>
      <c r="Q1466" t="s">
        <v>93</v>
      </c>
      <c r="R1466" s="6">
        <f>_xlfn.XLOOKUP(CleanedData[[#This Row],[Product]],'02_Lookup_Tables'!$A$2:$A$126,'02_Lookup_Tables'!$B$2:$B$126)</f>
        <v>824.74</v>
      </c>
      <c r="S1466" t="str">
        <f>VLOOKUP(CleanedData[[#This Row],[Product]],'02_Lookup_Tables'!$H$2:$I$126,2,FALSE)</f>
        <v>Apparel</v>
      </c>
      <c r="T1466" t="str">
        <f>VLOOKUP(CleanedData[[#This Row],[Province]],'02_Lookup_Tables'!$D$2:$E$10,2, FALSE)</f>
        <v>Gauteng Region</v>
      </c>
      <c r="U1466" t="str" cm="1">
        <f t="array" ref="U1466">_xlfn.IFS(CleanedData[[#This Row],[Purchase Amount]]&lt;500,"Low",
CleanedData[[#This Row],[Purchase Amount]]&lt;5000,"Medium",
TRUE,"High")</f>
        <v>Medium</v>
      </c>
      <c r="V1466" t="str">
        <f>TEXT(CleanedData[[#This Row],[Date]],"mmmm")</f>
        <v>August</v>
      </c>
      <c r="W1466" t="str">
        <f>"Q"&amp;ROUNDUP(MONTH(CleanedData[[#This Row],[Date]])/3,0)</f>
        <v>Q3</v>
      </c>
      <c r="X1466" t="str">
        <f>IF(CleanedData[[#This Row],[Purchase Amount]]&gt;=5000,"Yes","No")</f>
        <v>No</v>
      </c>
      <c r="Y1466">
        <f>IF(CleanedData[[#This Row],[Recommend]]="Yes",1,0)</f>
        <v>0</v>
      </c>
      <c r="Z1466" s="6">
        <f>CleanedData[[#This Row],[Purchase Amount]]*0.15</f>
        <v>123.711</v>
      </c>
      <c r="AA1466" s="6">
        <f>CleanedData[[#This Row],[Purchase Amount]]*1.15</f>
        <v>948.45099999999991</v>
      </c>
    </row>
    <row r="1467" spans="1:27" x14ac:dyDescent="0.3">
      <c r="A1467">
        <v>1748</v>
      </c>
      <c r="B1467" t="s">
        <v>1692</v>
      </c>
      <c r="C1467" s="1">
        <v>45683</v>
      </c>
      <c r="D1467">
        <v>41</v>
      </c>
      <c r="E1467" t="s">
        <v>60</v>
      </c>
      <c r="F1467" t="s">
        <v>130</v>
      </c>
      <c r="G1467" t="s">
        <v>345</v>
      </c>
      <c r="H1467">
        <v>1</v>
      </c>
      <c r="I1467" t="s">
        <v>42</v>
      </c>
      <c r="J1467" t="s">
        <v>43</v>
      </c>
      <c r="K1467" t="s">
        <v>55</v>
      </c>
      <c r="L1467" t="s">
        <v>45</v>
      </c>
      <c r="M1467" t="s">
        <v>123</v>
      </c>
      <c r="N1467" t="s">
        <v>80</v>
      </c>
      <c r="O1467" t="s">
        <v>89</v>
      </c>
      <c r="P1467" t="s">
        <v>49</v>
      </c>
      <c r="Q1467" t="s">
        <v>81</v>
      </c>
      <c r="R1467" s="6">
        <f>_xlfn.XLOOKUP(CleanedData[[#This Row],[Product]],'02_Lookup_Tables'!$A$2:$A$126,'02_Lookup_Tables'!$B$2:$B$126)</f>
        <v>574.49</v>
      </c>
      <c r="S1467" t="str">
        <f>VLOOKUP(CleanedData[[#This Row],[Product]],'02_Lookup_Tables'!$H$2:$I$126,2,FALSE)</f>
        <v>Toys &amp; Games</v>
      </c>
      <c r="T1467" t="str">
        <f>VLOOKUP(CleanedData[[#This Row],[Province]],'02_Lookup_Tables'!$D$2:$E$10,2, FALSE)</f>
        <v>Eastern Region</v>
      </c>
      <c r="U1467" t="str" cm="1">
        <f t="array" ref="U1467">_xlfn.IFS(CleanedData[[#This Row],[Purchase Amount]]&lt;500,"Low",
CleanedData[[#This Row],[Purchase Amount]]&lt;5000,"Medium",
TRUE,"High")</f>
        <v>Medium</v>
      </c>
      <c r="V1467" t="str">
        <f>TEXT(CleanedData[[#This Row],[Date]],"mmmm")</f>
        <v>January</v>
      </c>
      <c r="W1467" t="str">
        <f>"Q"&amp;ROUNDUP(MONTH(CleanedData[[#This Row],[Date]])/3,0)</f>
        <v>Q1</v>
      </c>
      <c r="X1467" t="str">
        <f>IF(CleanedData[[#This Row],[Purchase Amount]]&gt;=5000,"Yes","No")</f>
        <v>No</v>
      </c>
      <c r="Y1467">
        <f>IF(CleanedData[[#This Row],[Recommend]]="Yes",1,0)</f>
        <v>0</v>
      </c>
      <c r="Z1467" s="6">
        <f>CleanedData[[#This Row],[Purchase Amount]]*0.15</f>
        <v>86.173500000000004</v>
      </c>
      <c r="AA1467" s="6">
        <f>CleanedData[[#This Row],[Purchase Amount]]*1.15</f>
        <v>660.6635</v>
      </c>
    </row>
    <row r="1468" spans="1:27" x14ac:dyDescent="0.3">
      <c r="A1468">
        <v>1749</v>
      </c>
      <c r="B1468" t="s">
        <v>1693</v>
      </c>
      <c r="C1468" s="1">
        <v>45578</v>
      </c>
      <c r="E1468" t="s">
        <v>52</v>
      </c>
      <c r="F1468" t="s">
        <v>40</v>
      </c>
      <c r="G1468" t="s">
        <v>668</v>
      </c>
      <c r="H1468">
        <v>2</v>
      </c>
      <c r="I1468" t="s">
        <v>42</v>
      </c>
      <c r="J1468" t="s">
        <v>69</v>
      </c>
      <c r="K1468" t="s">
        <v>44</v>
      </c>
      <c r="L1468" t="s">
        <v>42</v>
      </c>
      <c r="M1468" t="s">
        <v>46</v>
      </c>
      <c r="N1468" t="s">
        <v>47</v>
      </c>
      <c r="O1468" t="s">
        <v>89</v>
      </c>
      <c r="P1468" t="s">
        <v>49</v>
      </c>
      <c r="Q1468" t="s">
        <v>166</v>
      </c>
      <c r="R1468" s="6">
        <f>_xlfn.XLOOKUP(CleanedData[[#This Row],[Product]],'02_Lookup_Tables'!$A$2:$A$126,'02_Lookup_Tables'!$B$2:$B$126)</f>
        <v>301.58</v>
      </c>
      <c r="S1468" t="str">
        <f>VLOOKUP(CleanedData[[#This Row],[Product]],'02_Lookup_Tables'!$H$2:$I$126,2,FALSE)</f>
        <v>Food</v>
      </c>
      <c r="T1468" t="str">
        <f>VLOOKUP(CleanedData[[#This Row],[Province]],'02_Lookup_Tables'!$D$2:$E$10,2, FALSE)</f>
        <v>Northern Region</v>
      </c>
      <c r="U1468" t="str" cm="1">
        <f t="array" ref="U1468">_xlfn.IFS(CleanedData[[#This Row],[Purchase Amount]]&lt;500,"Low",
CleanedData[[#This Row],[Purchase Amount]]&lt;5000,"Medium",
TRUE,"High")</f>
        <v>Low</v>
      </c>
      <c r="V1468" t="str">
        <f>TEXT(CleanedData[[#This Row],[Date]],"mmmm")</f>
        <v>October</v>
      </c>
      <c r="W1468" t="str">
        <f>"Q"&amp;ROUNDUP(MONTH(CleanedData[[#This Row],[Date]])/3,0)</f>
        <v>Q4</v>
      </c>
      <c r="X1468" t="str">
        <f>IF(CleanedData[[#This Row],[Purchase Amount]]&gt;=5000,"Yes","No")</f>
        <v>No</v>
      </c>
      <c r="Y1468">
        <f>IF(CleanedData[[#This Row],[Recommend]]="Yes",1,0)</f>
        <v>0</v>
      </c>
      <c r="Z1468" s="6">
        <f>CleanedData[[#This Row],[Purchase Amount]]*0.15</f>
        <v>45.236999999999995</v>
      </c>
      <c r="AA1468" s="6">
        <f>CleanedData[[#This Row],[Purchase Amount]]*1.15</f>
        <v>346.81699999999995</v>
      </c>
    </row>
    <row r="1469" spans="1:27" x14ac:dyDescent="0.3">
      <c r="A1469">
        <v>1750</v>
      </c>
      <c r="B1469" t="s">
        <v>1694</v>
      </c>
      <c r="C1469" s="1">
        <v>45959</v>
      </c>
      <c r="D1469">
        <v>73</v>
      </c>
      <c r="E1469" t="s">
        <v>39</v>
      </c>
      <c r="F1469" t="s">
        <v>130</v>
      </c>
      <c r="G1469" t="s">
        <v>365</v>
      </c>
      <c r="H1469">
        <v>4</v>
      </c>
      <c r="I1469" t="s">
        <v>45</v>
      </c>
      <c r="J1469" t="s">
        <v>69</v>
      </c>
      <c r="K1469" t="s">
        <v>55</v>
      </c>
      <c r="L1469" t="s">
        <v>45</v>
      </c>
      <c r="N1469" t="s">
        <v>96</v>
      </c>
      <c r="O1469" t="s">
        <v>134</v>
      </c>
      <c r="P1469" t="s">
        <v>8646</v>
      </c>
      <c r="Q1469" t="s">
        <v>97</v>
      </c>
      <c r="R1469" s="6">
        <f>_xlfn.XLOOKUP(CleanedData[[#This Row],[Product]],'02_Lookup_Tables'!$A$2:$A$126,'02_Lookup_Tables'!$B$2:$B$126)</f>
        <v>105.11</v>
      </c>
      <c r="S1469" t="str">
        <f>VLOOKUP(CleanedData[[#This Row],[Product]],'02_Lookup_Tables'!$H$2:$I$126,2,FALSE)</f>
        <v>Beauty &amp; Personal Care</v>
      </c>
      <c r="T1469" t="str">
        <f>VLOOKUP(CleanedData[[#This Row],[Province]],'02_Lookup_Tables'!$D$2:$E$10,2, FALSE)</f>
        <v>Eastern Region</v>
      </c>
      <c r="U1469" t="str" cm="1">
        <f t="array" ref="U1469">_xlfn.IFS(CleanedData[[#This Row],[Purchase Amount]]&lt;500,"Low",
CleanedData[[#This Row],[Purchase Amount]]&lt;5000,"Medium",
TRUE,"High")</f>
        <v>Low</v>
      </c>
      <c r="V1469" t="str">
        <f>TEXT(CleanedData[[#This Row],[Date]],"mmmm")</f>
        <v>October</v>
      </c>
      <c r="W1469" t="str">
        <f>"Q"&amp;ROUNDUP(MONTH(CleanedData[[#This Row],[Date]])/3,0)</f>
        <v>Q4</v>
      </c>
      <c r="X1469" t="str">
        <f>IF(CleanedData[[#This Row],[Purchase Amount]]&gt;=5000,"Yes","No")</f>
        <v>No</v>
      </c>
      <c r="Y1469">
        <f>IF(CleanedData[[#This Row],[Recommend]]="Yes",1,0)</f>
        <v>1</v>
      </c>
      <c r="Z1469" s="6">
        <f>CleanedData[[#This Row],[Purchase Amount]]*0.15</f>
        <v>15.766499999999999</v>
      </c>
      <c r="AA1469" s="6">
        <f>CleanedData[[#This Row],[Purchase Amount]]*1.15</f>
        <v>120.87649999999999</v>
      </c>
    </row>
    <row r="1470" spans="1:27" x14ac:dyDescent="0.3">
      <c r="A1470">
        <v>1751</v>
      </c>
      <c r="B1470" t="s">
        <v>1695</v>
      </c>
      <c r="C1470" s="1">
        <v>45739</v>
      </c>
      <c r="D1470">
        <v>80</v>
      </c>
      <c r="E1470" t="s">
        <v>52</v>
      </c>
      <c r="F1470" t="s">
        <v>72</v>
      </c>
      <c r="G1470" t="s">
        <v>258</v>
      </c>
      <c r="H1470">
        <v>2</v>
      </c>
      <c r="I1470" t="s">
        <v>45</v>
      </c>
      <c r="J1470" t="s">
        <v>69</v>
      </c>
      <c r="K1470" t="s">
        <v>64</v>
      </c>
      <c r="L1470" t="s">
        <v>42</v>
      </c>
      <c r="M1470" t="s">
        <v>184</v>
      </c>
      <c r="N1470" t="s">
        <v>47</v>
      </c>
      <c r="O1470" t="s">
        <v>148</v>
      </c>
      <c r="P1470" t="s">
        <v>70</v>
      </c>
      <c r="Q1470" t="s">
        <v>97</v>
      </c>
      <c r="R1470" s="6">
        <f>_xlfn.XLOOKUP(CleanedData[[#This Row],[Product]],'02_Lookup_Tables'!$A$2:$A$126,'02_Lookup_Tables'!$B$2:$B$126)</f>
        <v>768.34</v>
      </c>
      <c r="S1470" t="str">
        <f>VLOOKUP(CleanedData[[#This Row],[Product]],'02_Lookup_Tables'!$H$2:$I$126,2,FALSE)</f>
        <v>Home &amp; Living</v>
      </c>
      <c r="T1470" t="str">
        <f>VLOOKUP(CleanedData[[#This Row],[Province]],'02_Lookup_Tables'!$D$2:$E$10,2, FALSE)</f>
        <v>Central Region</v>
      </c>
      <c r="U1470" t="str" cm="1">
        <f t="array" ref="U1470">_xlfn.IFS(CleanedData[[#This Row],[Purchase Amount]]&lt;500,"Low",
CleanedData[[#This Row],[Purchase Amount]]&lt;5000,"Medium",
TRUE,"High")</f>
        <v>Medium</v>
      </c>
      <c r="V1470" t="str">
        <f>TEXT(CleanedData[[#This Row],[Date]],"mmmm")</f>
        <v>March</v>
      </c>
      <c r="W1470" t="str">
        <f>"Q"&amp;ROUNDUP(MONTH(CleanedData[[#This Row],[Date]])/3,0)</f>
        <v>Q1</v>
      </c>
      <c r="X1470" t="str">
        <f>IF(CleanedData[[#This Row],[Purchase Amount]]&gt;=5000,"Yes","No")</f>
        <v>No</v>
      </c>
      <c r="Y1470">
        <f>IF(CleanedData[[#This Row],[Recommend]]="Yes",1,0)</f>
        <v>1</v>
      </c>
      <c r="Z1470" s="6">
        <f>CleanedData[[#This Row],[Purchase Amount]]*0.15</f>
        <v>115.251</v>
      </c>
      <c r="AA1470" s="6">
        <f>CleanedData[[#This Row],[Purchase Amount]]*1.15</f>
        <v>883.59100000000001</v>
      </c>
    </row>
    <row r="1471" spans="1:27" x14ac:dyDescent="0.3">
      <c r="A1471">
        <v>1754</v>
      </c>
      <c r="B1471" t="s">
        <v>1696</v>
      </c>
      <c r="C1471" s="1">
        <v>45554</v>
      </c>
      <c r="D1471">
        <v>29</v>
      </c>
      <c r="E1471" t="s">
        <v>52</v>
      </c>
      <c r="F1471" t="s">
        <v>61</v>
      </c>
      <c r="G1471" t="s">
        <v>120</v>
      </c>
      <c r="H1471">
        <v>5</v>
      </c>
      <c r="I1471" t="s">
        <v>45</v>
      </c>
      <c r="J1471" t="s">
        <v>69</v>
      </c>
      <c r="K1471" t="s">
        <v>55</v>
      </c>
      <c r="L1471" t="s">
        <v>42</v>
      </c>
      <c r="M1471" t="s">
        <v>196</v>
      </c>
      <c r="N1471" t="s">
        <v>57</v>
      </c>
      <c r="O1471" t="s">
        <v>89</v>
      </c>
      <c r="P1471" t="s">
        <v>70</v>
      </c>
      <c r="Q1471" t="s">
        <v>58</v>
      </c>
      <c r="R1471" s="6">
        <f>_xlfn.XLOOKUP(CleanedData[[#This Row],[Product]],'02_Lookup_Tables'!$A$2:$A$126,'02_Lookup_Tables'!$B$2:$B$126)</f>
        <v>471.63</v>
      </c>
      <c r="S1471" t="str">
        <f>VLOOKUP(CleanedData[[#This Row],[Product]],'02_Lookup_Tables'!$H$2:$I$126,2,FALSE)</f>
        <v>Beauty &amp; Personal Care</v>
      </c>
      <c r="T1471" t="str">
        <f>VLOOKUP(CleanedData[[#This Row],[Province]],'02_Lookup_Tables'!$D$2:$E$10,2, FALSE)</f>
        <v>Southern Region</v>
      </c>
      <c r="U1471" t="str" cm="1">
        <f t="array" ref="U1471">_xlfn.IFS(CleanedData[[#This Row],[Purchase Amount]]&lt;500,"Low",
CleanedData[[#This Row],[Purchase Amount]]&lt;5000,"Medium",
TRUE,"High")</f>
        <v>Low</v>
      </c>
      <c r="V1471" t="str">
        <f>TEXT(CleanedData[[#This Row],[Date]],"mmmm")</f>
        <v>September</v>
      </c>
      <c r="W1471" t="str">
        <f>"Q"&amp;ROUNDUP(MONTH(CleanedData[[#This Row],[Date]])/3,0)</f>
        <v>Q3</v>
      </c>
      <c r="X1471" t="str">
        <f>IF(CleanedData[[#This Row],[Purchase Amount]]&gt;=5000,"Yes","No")</f>
        <v>No</v>
      </c>
      <c r="Y1471">
        <f>IF(CleanedData[[#This Row],[Recommend]]="Yes",1,0)</f>
        <v>1</v>
      </c>
      <c r="Z1471" s="6">
        <f>CleanedData[[#This Row],[Purchase Amount]]*0.15</f>
        <v>70.744500000000002</v>
      </c>
      <c r="AA1471" s="6">
        <f>CleanedData[[#This Row],[Purchase Amount]]*1.15</f>
        <v>542.3744999999999</v>
      </c>
    </row>
    <row r="1472" spans="1:27" x14ac:dyDescent="0.3">
      <c r="A1472">
        <v>1755</v>
      </c>
      <c r="B1472" t="s">
        <v>1697</v>
      </c>
      <c r="C1472" s="1">
        <v>45877</v>
      </c>
      <c r="D1472">
        <v>66</v>
      </c>
      <c r="E1472" t="s">
        <v>52</v>
      </c>
      <c r="F1472" t="s">
        <v>72</v>
      </c>
      <c r="G1472" t="s">
        <v>203</v>
      </c>
      <c r="H1472">
        <v>5</v>
      </c>
      <c r="I1472" t="s">
        <v>42</v>
      </c>
      <c r="J1472" t="s">
        <v>74</v>
      </c>
      <c r="K1472" t="s">
        <v>55</v>
      </c>
      <c r="L1472" t="s">
        <v>45</v>
      </c>
      <c r="M1472" t="s">
        <v>123</v>
      </c>
      <c r="N1472" t="s">
        <v>57</v>
      </c>
      <c r="O1472" t="s">
        <v>89</v>
      </c>
      <c r="P1472" t="s">
        <v>70</v>
      </c>
      <c r="Q1472" t="s">
        <v>97</v>
      </c>
      <c r="R1472" s="6">
        <f>_xlfn.XLOOKUP(CleanedData[[#This Row],[Product]],'02_Lookup_Tables'!$A$2:$A$126,'02_Lookup_Tables'!$B$2:$B$126)</f>
        <v>2849.09</v>
      </c>
      <c r="S1472" t="str">
        <f>VLOOKUP(CleanedData[[#This Row],[Product]],'02_Lookup_Tables'!$H$2:$I$126,2,FALSE)</f>
        <v>Home &amp; Living</v>
      </c>
      <c r="T1472" t="str">
        <f>VLOOKUP(CleanedData[[#This Row],[Province]],'02_Lookup_Tables'!$D$2:$E$10,2, FALSE)</f>
        <v>Central Region</v>
      </c>
      <c r="U1472" t="str" cm="1">
        <f t="array" ref="U1472">_xlfn.IFS(CleanedData[[#This Row],[Purchase Amount]]&lt;500,"Low",
CleanedData[[#This Row],[Purchase Amount]]&lt;5000,"Medium",
TRUE,"High")</f>
        <v>Medium</v>
      </c>
      <c r="V1472" t="str">
        <f>TEXT(CleanedData[[#This Row],[Date]],"mmmm")</f>
        <v>August</v>
      </c>
      <c r="W1472" t="str">
        <f>"Q"&amp;ROUNDUP(MONTH(CleanedData[[#This Row],[Date]])/3,0)</f>
        <v>Q3</v>
      </c>
      <c r="X1472" t="str">
        <f>IF(CleanedData[[#This Row],[Purchase Amount]]&gt;=5000,"Yes","No")</f>
        <v>No</v>
      </c>
      <c r="Y1472">
        <f>IF(CleanedData[[#This Row],[Recommend]]="Yes",1,0)</f>
        <v>0</v>
      </c>
      <c r="Z1472" s="6">
        <f>CleanedData[[#This Row],[Purchase Amount]]*0.15</f>
        <v>427.36349999999999</v>
      </c>
      <c r="AA1472" s="6">
        <f>CleanedData[[#This Row],[Purchase Amount]]*1.15</f>
        <v>3276.4535000000001</v>
      </c>
    </row>
    <row r="1473" spans="1:27" x14ac:dyDescent="0.3">
      <c r="A1473">
        <v>1756</v>
      </c>
      <c r="B1473" t="s">
        <v>1698</v>
      </c>
      <c r="C1473" s="1">
        <v>45524</v>
      </c>
      <c r="D1473">
        <v>65</v>
      </c>
      <c r="E1473" t="s">
        <v>52</v>
      </c>
      <c r="F1473" t="s">
        <v>77</v>
      </c>
      <c r="G1473" t="s">
        <v>105</v>
      </c>
      <c r="H1473">
        <v>5</v>
      </c>
      <c r="I1473" t="s">
        <v>42</v>
      </c>
      <c r="J1473" t="s">
        <v>63</v>
      </c>
      <c r="K1473" t="s">
        <v>64</v>
      </c>
      <c r="L1473" t="s">
        <v>42</v>
      </c>
      <c r="M1473" t="s">
        <v>151</v>
      </c>
      <c r="N1473" t="s">
        <v>57</v>
      </c>
      <c r="O1473" t="s">
        <v>89</v>
      </c>
      <c r="P1473" t="s">
        <v>70</v>
      </c>
      <c r="Q1473" t="s">
        <v>97</v>
      </c>
      <c r="R1473" s="6">
        <f>_xlfn.XLOOKUP(CleanedData[[#This Row],[Product]],'02_Lookup_Tables'!$A$2:$A$126,'02_Lookup_Tables'!$B$2:$B$126)</f>
        <v>231.22</v>
      </c>
      <c r="S1473" t="str">
        <f>VLOOKUP(CleanedData[[#This Row],[Product]],'02_Lookup_Tables'!$H$2:$I$126,2,FALSE)</f>
        <v>Beauty &amp; Personal Care</v>
      </c>
      <c r="T1473" t="str">
        <f>VLOOKUP(CleanedData[[#This Row],[Province]],'02_Lookup_Tables'!$D$2:$E$10,2, FALSE)</f>
        <v>Central Region</v>
      </c>
      <c r="U1473" t="str" cm="1">
        <f t="array" ref="U1473">_xlfn.IFS(CleanedData[[#This Row],[Purchase Amount]]&lt;500,"Low",
CleanedData[[#This Row],[Purchase Amount]]&lt;5000,"Medium",
TRUE,"High")</f>
        <v>Low</v>
      </c>
      <c r="V1473" t="str">
        <f>TEXT(CleanedData[[#This Row],[Date]],"mmmm")</f>
        <v>August</v>
      </c>
      <c r="W1473" t="str">
        <f>"Q"&amp;ROUNDUP(MONTH(CleanedData[[#This Row],[Date]])/3,0)</f>
        <v>Q3</v>
      </c>
      <c r="X1473" t="str">
        <f>IF(CleanedData[[#This Row],[Purchase Amount]]&gt;=5000,"Yes","No")</f>
        <v>No</v>
      </c>
      <c r="Y1473">
        <f>IF(CleanedData[[#This Row],[Recommend]]="Yes",1,0)</f>
        <v>0</v>
      </c>
      <c r="Z1473" s="6">
        <f>CleanedData[[#This Row],[Purchase Amount]]*0.15</f>
        <v>34.683</v>
      </c>
      <c r="AA1473" s="6">
        <f>CleanedData[[#This Row],[Purchase Amount]]*1.15</f>
        <v>265.90299999999996</v>
      </c>
    </row>
    <row r="1474" spans="1:27" x14ac:dyDescent="0.3">
      <c r="A1474">
        <v>1758</v>
      </c>
      <c r="B1474" t="s">
        <v>1699</v>
      </c>
      <c r="C1474" s="1">
        <v>45995</v>
      </c>
      <c r="D1474">
        <v>68</v>
      </c>
      <c r="E1474" t="s">
        <v>39</v>
      </c>
      <c r="F1474" t="s">
        <v>40</v>
      </c>
      <c r="G1474" t="s">
        <v>205</v>
      </c>
      <c r="H1474">
        <v>1</v>
      </c>
      <c r="I1474" t="s">
        <v>42</v>
      </c>
      <c r="J1474" t="s">
        <v>74</v>
      </c>
      <c r="K1474" t="s">
        <v>44</v>
      </c>
      <c r="L1474" t="s">
        <v>45</v>
      </c>
      <c r="M1474" t="s">
        <v>151</v>
      </c>
      <c r="N1474" t="s">
        <v>80</v>
      </c>
      <c r="O1474" t="s">
        <v>89</v>
      </c>
      <c r="P1474" t="s">
        <v>49</v>
      </c>
      <c r="Q1474" t="s">
        <v>97</v>
      </c>
      <c r="R1474" s="6">
        <f>_xlfn.XLOOKUP(CleanedData[[#This Row],[Product]],'02_Lookup_Tables'!$A$2:$A$126,'02_Lookup_Tables'!$B$2:$B$126)</f>
        <v>139.72999999999999</v>
      </c>
      <c r="S1474" t="str">
        <f>VLOOKUP(CleanedData[[#This Row],[Product]],'02_Lookup_Tables'!$H$2:$I$126,2,FALSE)</f>
        <v>Beauty &amp; Personal Care</v>
      </c>
      <c r="T1474" t="str">
        <f>VLOOKUP(CleanedData[[#This Row],[Province]],'02_Lookup_Tables'!$D$2:$E$10,2, FALSE)</f>
        <v>Northern Region</v>
      </c>
      <c r="U1474" t="str" cm="1">
        <f t="array" ref="U1474">_xlfn.IFS(CleanedData[[#This Row],[Purchase Amount]]&lt;500,"Low",
CleanedData[[#This Row],[Purchase Amount]]&lt;5000,"Medium",
TRUE,"High")</f>
        <v>Low</v>
      </c>
      <c r="V1474" t="str">
        <f>TEXT(CleanedData[[#This Row],[Date]],"mmmm")</f>
        <v>December</v>
      </c>
      <c r="W1474" t="str">
        <f>"Q"&amp;ROUNDUP(MONTH(CleanedData[[#This Row],[Date]])/3,0)</f>
        <v>Q4</v>
      </c>
      <c r="X1474" t="str">
        <f>IF(CleanedData[[#This Row],[Purchase Amount]]&gt;=5000,"Yes","No")</f>
        <v>No</v>
      </c>
      <c r="Y1474">
        <f>IF(CleanedData[[#This Row],[Recommend]]="Yes",1,0)</f>
        <v>0</v>
      </c>
      <c r="Z1474" s="6">
        <f>CleanedData[[#This Row],[Purchase Amount]]*0.15</f>
        <v>20.959499999999998</v>
      </c>
      <c r="AA1474" s="6">
        <f>CleanedData[[#This Row],[Purchase Amount]]*1.15</f>
        <v>160.68949999999998</v>
      </c>
    </row>
    <row r="1475" spans="1:27" x14ac:dyDescent="0.3">
      <c r="A1475">
        <v>1759</v>
      </c>
      <c r="B1475" t="s">
        <v>1700</v>
      </c>
      <c r="C1475" s="1">
        <v>45407</v>
      </c>
      <c r="D1475">
        <v>53</v>
      </c>
      <c r="E1475" t="s">
        <v>52</v>
      </c>
      <c r="F1475" t="s">
        <v>125</v>
      </c>
      <c r="G1475" t="s">
        <v>296</v>
      </c>
      <c r="H1475">
        <v>2</v>
      </c>
      <c r="I1475" t="s">
        <v>42</v>
      </c>
      <c r="J1475" t="s">
        <v>43</v>
      </c>
      <c r="K1475" t="s">
        <v>55</v>
      </c>
      <c r="L1475" t="s">
        <v>42</v>
      </c>
      <c r="M1475" t="s">
        <v>136</v>
      </c>
      <c r="N1475" t="s">
        <v>47</v>
      </c>
      <c r="O1475" t="s">
        <v>89</v>
      </c>
      <c r="P1475" t="s">
        <v>49</v>
      </c>
      <c r="Q1475" t="s">
        <v>93</v>
      </c>
      <c r="R1475" s="6">
        <f>_xlfn.XLOOKUP(CleanedData[[#This Row],[Product]],'02_Lookup_Tables'!$A$2:$A$126,'02_Lookup_Tables'!$B$2:$B$126)</f>
        <v>657.5</v>
      </c>
      <c r="S1475" t="str">
        <f>VLOOKUP(CleanedData[[#This Row],[Product]],'02_Lookup_Tables'!$H$2:$I$126,2,FALSE)</f>
        <v>Home Devices</v>
      </c>
      <c r="T1475" t="str">
        <f>VLOOKUP(CleanedData[[#This Row],[Province]],'02_Lookup_Tables'!$D$2:$E$10,2, FALSE)</f>
        <v>Western Region</v>
      </c>
      <c r="U1475" t="str" cm="1">
        <f t="array" ref="U1475">_xlfn.IFS(CleanedData[[#This Row],[Purchase Amount]]&lt;500,"Low",
CleanedData[[#This Row],[Purchase Amount]]&lt;5000,"Medium",
TRUE,"High")</f>
        <v>Medium</v>
      </c>
      <c r="V1475" t="str">
        <f>TEXT(CleanedData[[#This Row],[Date]],"mmmm")</f>
        <v>April</v>
      </c>
      <c r="W1475" t="str">
        <f>"Q"&amp;ROUNDUP(MONTH(CleanedData[[#This Row],[Date]])/3,0)</f>
        <v>Q2</v>
      </c>
      <c r="X1475" t="str">
        <f>IF(CleanedData[[#This Row],[Purchase Amount]]&gt;=5000,"Yes","No")</f>
        <v>No</v>
      </c>
      <c r="Y1475">
        <f>IF(CleanedData[[#This Row],[Recommend]]="Yes",1,0)</f>
        <v>0</v>
      </c>
      <c r="Z1475" s="6">
        <f>CleanedData[[#This Row],[Purchase Amount]]*0.15</f>
        <v>98.625</v>
      </c>
      <c r="AA1475" s="6">
        <f>CleanedData[[#This Row],[Purchase Amount]]*1.15</f>
        <v>756.12499999999989</v>
      </c>
    </row>
    <row r="1476" spans="1:27" x14ac:dyDescent="0.3">
      <c r="A1476">
        <v>1761</v>
      </c>
      <c r="B1476" t="s">
        <v>1701</v>
      </c>
      <c r="C1476" s="1">
        <v>45742</v>
      </c>
      <c r="D1476">
        <v>26</v>
      </c>
      <c r="E1476" t="s">
        <v>39</v>
      </c>
      <c r="F1476" t="s">
        <v>125</v>
      </c>
      <c r="G1476" t="s">
        <v>189</v>
      </c>
      <c r="H1476">
        <v>1</v>
      </c>
      <c r="I1476" t="s">
        <v>45</v>
      </c>
      <c r="J1476" t="s">
        <v>43</v>
      </c>
      <c r="K1476" t="s">
        <v>55</v>
      </c>
      <c r="L1476" t="s">
        <v>42</v>
      </c>
      <c r="M1476" t="s">
        <v>79</v>
      </c>
      <c r="N1476" t="s">
        <v>80</v>
      </c>
      <c r="O1476" t="s">
        <v>89</v>
      </c>
      <c r="P1476" t="s">
        <v>49</v>
      </c>
      <c r="Q1476" t="s">
        <v>58</v>
      </c>
      <c r="R1476" s="6">
        <f>_xlfn.XLOOKUP(CleanedData[[#This Row],[Product]],'02_Lookup_Tables'!$A$2:$A$126,'02_Lookup_Tables'!$B$2:$B$126)</f>
        <v>1619.07</v>
      </c>
      <c r="S1476" t="str">
        <f>VLOOKUP(CleanedData[[#This Row],[Product]],'02_Lookup_Tables'!$H$2:$I$126,2,FALSE)</f>
        <v>Home &amp; Living</v>
      </c>
      <c r="T1476" t="str">
        <f>VLOOKUP(CleanedData[[#This Row],[Province]],'02_Lookup_Tables'!$D$2:$E$10,2, FALSE)</f>
        <v>Western Region</v>
      </c>
      <c r="U1476" t="str" cm="1">
        <f t="array" ref="U1476">_xlfn.IFS(CleanedData[[#This Row],[Purchase Amount]]&lt;500,"Low",
CleanedData[[#This Row],[Purchase Amount]]&lt;5000,"Medium",
TRUE,"High")</f>
        <v>Medium</v>
      </c>
      <c r="V1476" t="str">
        <f>TEXT(CleanedData[[#This Row],[Date]],"mmmm")</f>
        <v>March</v>
      </c>
      <c r="W1476" t="str">
        <f>"Q"&amp;ROUNDUP(MONTH(CleanedData[[#This Row],[Date]])/3,0)</f>
        <v>Q1</v>
      </c>
      <c r="X1476" t="str">
        <f>IF(CleanedData[[#This Row],[Purchase Amount]]&gt;=5000,"Yes","No")</f>
        <v>No</v>
      </c>
      <c r="Y1476">
        <f>IF(CleanedData[[#This Row],[Recommend]]="Yes",1,0)</f>
        <v>1</v>
      </c>
      <c r="Z1476" s="6">
        <f>CleanedData[[#This Row],[Purchase Amount]]*0.15</f>
        <v>242.86049999999997</v>
      </c>
      <c r="AA1476" s="6">
        <f>CleanedData[[#This Row],[Purchase Amount]]*1.15</f>
        <v>1861.9304999999997</v>
      </c>
    </row>
    <row r="1477" spans="1:27" x14ac:dyDescent="0.3">
      <c r="A1477">
        <v>1762</v>
      </c>
      <c r="B1477" t="s">
        <v>1702</v>
      </c>
      <c r="C1477" s="1">
        <v>45819</v>
      </c>
      <c r="D1477">
        <v>70</v>
      </c>
      <c r="E1477" t="s">
        <v>39</v>
      </c>
      <c r="F1477" t="s">
        <v>77</v>
      </c>
      <c r="G1477" t="s">
        <v>342</v>
      </c>
      <c r="H1477">
        <v>1</v>
      </c>
      <c r="I1477" t="s">
        <v>42</v>
      </c>
      <c r="J1477" t="s">
        <v>43</v>
      </c>
      <c r="K1477" t="s">
        <v>44</v>
      </c>
      <c r="L1477" t="s">
        <v>42</v>
      </c>
      <c r="M1477" t="s">
        <v>184</v>
      </c>
      <c r="N1477" t="s">
        <v>80</v>
      </c>
      <c r="O1477" t="s">
        <v>148</v>
      </c>
      <c r="P1477" t="s">
        <v>70</v>
      </c>
      <c r="Q1477" t="s">
        <v>97</v>
      </c>
      <c r="R1477" s="6">
        <f>_xlfn.XLOOKUP(CleanedData[[#This Row],[Product]],'02_Lookup_Tables'!$A$2:$A$126,'02_Lookup_Tables'!$B$2:$B$126)</f>
        <v>529.15</v>
      </c>
      <c r="S1477" t="str">
        <f>VLOOKUP(CleanedData[[#This Row],[Product]],'02_Lookup_Tables'!$H$2:$I$126,2,FALSE)</f>
        <v>Accessories</v>
      </c>
      <c r="T1477" t="str">
        <f>VLOOKUP(CleanedData[[#This Row],[Province]],'02_Lookup_Tables'!$D$2:$E$10,2, FALSE)</f>
        <v>Central Region</v>
      </c>
      <c r="U1477" t="str" cm="1">
        <f t="array" ref="U1477">_xlfn.IFS(CleanedData[[#This Row],[Purchase Amount]]&lt;500,"Low",
CleanedData[[#This Row],[Purchase Amount]]&lt;5000,"Medium",
TRUE,"High")</f>
        <v>Medium</v>
      </c>
      <c r="V1477" t="str">
        <f>TEXT(CleanedData[[#This Row],[Date]],"mmmm")</f>
        <v>June</v>
      </c>
      <c r="W1477" t="str">
        <f>"Q"&amp;ROUNDUP(MONTH(CleanedData[[#This Row],[Date]])/3,0)</f>
        <v>Q2</v>
      </c>
      <c r="X1477" t="str">
        <f>IF(CleanedData[[#This Row],[Purchase Amount]]&gt;=5000,"Yes","No")</f>
        <v>No</v>
      </c>
      <c r="Y1477">
        <f>IF(CleanedData[[#This Row],[Recommend]]="Yes",1,0)</f>
        <v>0</v>
      </c>
      <c r="Z1477" s="6">
        <f>CleanedData[[#This Row],[Purchase Amount]]*0.15</f>
        <v>79.372499999999988</v>
      </c>
      <c r="AA1477" s="6">
        <f>CleanedData[[#This Row],[Purchase Amount]]*1.15</f>
        <v>608.52249999999992</v>
      </c>
    </row>
    <row r="1478" spans="1:27" x14ac:dyDescent="0.3">
      <c r="A1478">
        <v>1763</v>
      </c>
      <c r="B1478" t="s">
        <v>1703</v>
      </c>
      <c r="C1478" s="1">
        <v>45838</v>
      </c>
      <c r="D1478">
        <v>75</v>
      </c>
      <c r="E1478" t="s">
        <v>60</v>
      </c>
      <c r="F1478" t="s">
        <v>83</v>
      </c>
      <c r="G1478" t="s">
        <v>450</v>
      </c>
      <c r="H1478">
        <v>4</v>
      </c>
      <c r="I1478" t="s">
        <v>42</v>
      </c>
      <c r="J1478" t="s">
        <v>74</v>
      </c>
      <c r="K1478" t="s">
        <v>44</v>
      </c>
      <c r="L1478" t="s">
        <v>45</v>
      </c>
      <c r="N1478" t="s">
        <v>96</v>
      </c>
      <c r="O1478" t="s">
        <v>134</v>
      </c>
      <c r="P1478" t="s">
        <v>8646</v>
      </c>
      <c r="Q1478" t="s">
        <v>97</v>
      </c>
      <c r="R1478" s="6">
        <f>_xlfn.XLOOKUP(CleanedData[[#This Row],[Product]],'02_Lookup_Tables'!$A$2:$A$126,'02_Lookup_Tables'!$B$2:$B$126)</f>
        <v>74.72</v>
      </c>
      <c r="S1478" t="str">
        <f>VLOOKUP(CleanedData[[#This Row],[Product]],'02_Lookup_Tables'!$H$2:$I$126,2,FALSE)</f>
        <v>Food</v>
      </c>
      <c r="T1478" t="str">
        <f>VLOOKUP(CleanedData[[#This Row],[Province]],'02_Lookup_Tables'!$D$2:$E$10,2, FALSE)</f>
        <v>Western Region</v>
      </c>
      <c r="U1478" t="str" cm="1">
        <f t="array" ref="U1478">_xlfn.IFS(CleanedData[[#This Row],[Purchase Amount]]&lt;500,"Low",
CleanedData[[#This Row],[Purchase Amount]]&lt;5000,"Medium",
TRUE,"High")</f>
        <v>Low</v>
      </c>
      <c r="V1478" t="str">
        <f>TEXT(CleanedData[[#This Row],[Date]],"mmmm")</f>
        <v>June</v>
      </c>
      <c r="W1478" t="str">
        <f>"Q"&amp;ROUNDUP(MONTH(CleanedData[[#This Row],[Date]])/3,0)</f>
        <v>Q2</v>
      </c>
      <c r="X1478" t="str">
        <f>IF(CleanedData[[#This Row],[Purchase Amount]]&gt;=5000,"Yes","No")</f>
        <v>No</v>
      </c>
      <c r="Y1478">
        <f>IF(CleanedData[[#This Row],[Recommend]]="Yes",1,0)</f>
        <v>0</v>
      </c>
      <c r="Z1478" s="6">
        <f>CleanedData[[#This Row],[Purchase Amount]]*0.15</f>
        <v>11.208</v>
      </c>
      <c r="AA1478" s="6">
        <f>CleanedData[[#This Row],[Purchase Amount]]*1.15</f>
        <v>85.927999999999997</v>
      </c>
    </row>
    <row r="1479" spans="1:27" x14ac:dyDescent="0.3">
      <c r="A1479">
        <v>1764</v>
      </c>
      <c r="B1479" t="s">
        <v>1704</v>
      </c>
      <c r="C1479" s="1">
        <v>45586</v>
      </c>
      <c r="D1479">
        <v>78</v>
      </c>
      <c r="E1479" t="s">
        <v>52</v>
      </c>
      <c r="F1479" t="s">
        <v>83</v>
      </c>
      <c r="G1479" t="s">
        <v>126</v>
      </c>
      <c r="H1479">
        <v>1</v>
      </c>
      <c r="I1479" t="s">
        <v>45</v>
      </c>
      <c r="J1479" t="s">
        <v>69</v>
      </c>
      <c r="K1479" t="s">
        <v>64</v>
      </c>
      <c r="L1479" t="s">
        <v>42</v>
      </c>
      <c r="M1479" t="s">
        <v>236</v>
      </c>
      <c r="N1479" t="s">
        <v>80</v>
      </c>
      <c r="O1479" t="s">
        <v>89</v>
      </c>
      <c r="P1479" t="s">
        <v>49</v>
      </c>
      <c r="Q1479" t="s">
        <v>97</v>
      </c>
      <c r="R1479" s="6">
        <f>_xlfn.XLOOKUP(CleanedData[[#This Row],[Product]],'02_Lookup_Tables'!$A$2:$A$126,'02_Lookup_Tables'!$B$2:$B$126)</f>
        <v>343.42</v>
      </c>
      <c r="S1479" t="str">
        <f>VLOOKUP(CleanedData[[#This Row],[Product]],'02_Lookup_Tables'!$H$2:$I$126,2,FALSE)</f>
        <v>Food</v>
      </c>
      <c r="T1479" t="str">
        <f>VLOOKUP(CleanedData[[#This Row],[Province]],'02_Lookup_Tables'!$D$2:$E$10,2, FALSE)</f>
        <v>Western Region</v>
      </c>
      <c r="U1479" t="str" cm="1">
        <f t="array" ref="U1479">_xlfn.IFS(CleanedData[[#This Row],[Purchase Amount]]&lt;500,"Low",
CleanedData[[#This Row],[Purchase Amount]]&lt;5000,"Medium",
TRUE,"High")</f>
        <v>Low</v>
      </c>
      <c r="V1479" t="str">
        <f>TEXT(CleanedData[[#This Row],[Date]],"mmmm")</f>
        <v>October</v>
      </c>
      <c r="W1479" t="str">
        <f>"Q"&amp;ROUNDUP(MONTH(CleanedData[[#This Row],[Date]])/3,0)</f>
        <v>Q4</v>
      </c>
      <c r="X1479" t="str">
        <f>IF(CleanedData[[#This Row],[Purchase Amount]]&gt;=5000,"Yes","No")</f>
        <v>No</v>
      </c>
      <c r="Y1479">
        <f>IF(CleanedData[[#This Row],[Recommend]]="Yes",1,0)</f>
        <v>1</v>
      </c>
      <c r="Z1479" s="6">
        <f>CleanedData[[#This Row],[Purchase Amount]]*0.15</f>
        <v>51.512999999999998</v>
      </c>
      <c r="AA1479" s="6">
        <f>CleanedData[[#This Row],[Purchase Amount]]*1.15</f>
        <v>394.93299999999999</v>
      </c>
    </row>
    <row r="1480" spans="1:27" x14ac:dyDescent="0.3">
      <c r="A1480">
        <v>1765</v>
      </c>
      <c r="B1480" t="s">
        <v>1705</v>
      </c>
      <c r="C1480" s="1">
        <v>45324</v>
      </c>
      <c r="D1480">
        <v>46</v>
      </c>
      <c r="E1480" t="s">
        <v>52</v>
      </c>
      <c r="F1480" t="s">
        <v>40</v>
      </c>
      <c r="G1480" t="s">
        <v>203</v>
      </c>
      <c r="H1480">
        <v>5</v>
      </c>
      <c r="I1480" t="s">
        <v>42</v>
      </c>
      <c r="J1480" t="s">
        <v>74</v>
      </c>
      <c r="K1480" t="s">
        <v>64</v>
      </c>
      <c r="L1480" t="s">
        <v>45</v>
      </c>
      <c r="M1480" t="s">
        <v>196</v>
      </c>
      <c r="N1480" t="s">
        <v>57</v>
      </c>
      <c r="O1480" t="s">
        <v>89</v>
      </c>
      <c r="P1480" t="s">
        <v>70</v>
      </c>
      <c r="Q1480" t="s">
        <v>93</v>
      </c>
      <c r="R1480" s="6">
        <f>_xlfn.XLOOKUP(CleanedData[[#This Row],[Product]],'02_Lookup_Tables'!$A$2:$A$126,'02_Lookup_Tables'!$B$2:$B$126)</f>
        <v>2849.09</v>
      </c>
      <c r="S1480" t="str">
        <f>VLOOKUP(CleanedData[[#This Row],[Product]],'02_Lookup_Tables'!$H$2:$I$126,2,FALSE)</f>
        <v>Home &amp; Living</v>
      </c>
      <c r="T1480" t="str">
        <f>VLOOKUP(CleanedData[[#This Row],[Province]],'02_Lookup_Tables'!$D$2:$E$10,2, FALSE)</f>
        <v>Northern Region</v>
      </c>
      <c r="U1480" t="str" cm="1">
        <f t="array" ref="U1480">_xlfn.IFS(CleanedData[[#This Row],[Purchase Amount]]&lt;500,"Low",
CleanedData[[#This Row],[Purchase Amount]]&lt;5000,"Medium",
TRUE,"High")</f>
        <v>Medium</v>
      </c>
      <c r="V1480" t="str">
        <f>TEXT(CleanedData[[#This Row],[Date]],"mmmm")</f>
        <v>February</v>
      </c>
      <c r="W1480" t="str">
        <f>"Q"&amp;ROUNDUP(MONTH(CleanedData[[#This Row],[Date]])/3,0)</f>
        <v>Q1</v>
      </c>
      <c r="X1480" t="str">
        <f>IF(CleanedData[[#This Row],[Purchase Amount]]&gt;=5000,"Yes","No")</f>
        <v>No</v>
      </c>
      <c r="Y1480">
        <f>IF(CleanedData[[#This Row],[Recommend]]="Yes",1,0)</f>
        <v>0</v>
      </c>
      <c r="Z1480" s="6">
        <f>CleanedData[[#This Row],[Purchase Amount]]*0.15</f>
        <v>427.36349999999999</v>
      </c>
      <c r="AA1480" s="6">
        <f>CleanedData[[#This Row],[Purchase Amount]]*1.15</f>
        <v>3276.4535000000001</v>
      </c>
    </row>
    <row r="1481" spans="1:27" x14ac:dyDescent="0.3">
      <c r="A1481">
        <v>1766</v>
      </c>
      <c r="B1481" t="s">
        <v>1706</v>
      </c>
      <c r="C1481" s="1">
        <v>45814</v>
      </c>
      <c r="D1481">
        <v>58</v>
      </c>
      <c r="E1481" t="s">
        <v>39</v>
      </c>
      <c r="F1481" t="s">
        <v>72</v>
      </c>
      <c r="G1481" t="s">
        <v>233</v>
      </c>
      <c r="H1481">
        <v>1</v>
      </c>
      <c r="I1481" t="s">
        <v>42</v>
      </c>
      <c r="J1481" t="s">
        <v>74</v>
      </c>
      <c r="K1481" t="s">
        <v>55</v>
      </c>
      <c r="L1481" t="s">
        <v>42</v>
      </c>
      <c r="M1481" t="s">
        <v>231</v>
      </c>
      <c r="N1481" t="s">
        <v>80</v>
      </c>
      <c r="O1481" t="s">
        <v>89</v>
      </c>
      <c r="P1481" t="s">
        <v>49</v>
      </c>
      <c r="Q1481" t="s">
        <v>50</v>
      </c>
      <c r="R1481" s="6">
        <f>_xlfn.XLOOKUP(CleanedData[[#This Row],[Product]],'02_Lookup_Tables'!$A$2:$A$126,'02_Lookup_Tables'!$B$2:$B$126)</f>
        <v>324.35000000000002</v>
      </c>
      <c r="S1481" t="str">
        <f>VLOOKUP(CleanedData[[#This Row],[Product]],'02_Lookup_Tables'!$H$2:$I$126,2,FALSE)</f>
        <v>Apparel</v>
      </c>
      <c r="T1481" t="str">
        <f>VLOOKUP(CleanedData[[#This Row],[Province]],'02_Lookup_Tables'!$D$2:$E$10,2, FALSE)</f>
        <v>Central Region</v>
      </c>
      <c r="U1481" t="str" cm="1">
        <f t="array" ref="U1481">_xlfn.IFS(CleanedData[[#This Row],[Purchase Amount]]&lt;500,"Low",
CleanedData[[#This Row],[Purchase Amount]]&lt;5000,"Medium",
TRUE,"High")</f>
        <v>Low</v>
      </c>
      <c r="V1481" t="str">
        <f>TEXT(CleanedData[[#This Row],[Date]],"mmmm")</f>
        <v>June</v>
      </c>
      <c r="W1481" t="str">
        <f>"Q"&amp;ROUNDUP(MONTH(CleanedData[[#This Row],[Date]])/3,0)</f>
        <v>Q2</v>
      </c>
      <c r="X1481" t="str">
        <f>IF(CleanedData[[#This Row],[Purchase Amount]]&gt;=5000,"Yes","No")</f>
        <v>No</v>
      </c>
      <c r="Y1481">
        <f>IF(CleanedData[[#This Row],[Recommend]]="Yes",1,0)</f>
        <v>0</v>
      </c>
      <c r="Z1481" s="6">
        <f>CleanedData[[#This Row],[Purchase Amount]]*0.15</f>
        <v>48.652500000000003</v>
      </c>
      <c r="AA1481" s="6">
        <f>CleanedData[[#This Row],[Purchase Amount]]*1.15</f>
        <v>373.0025</v>
      </c>
    </row>
    <row r="1482" spans="1:27" x14ac:dyDescent="0.3">
      <c r="A1482">
        <v>1767</v>
      </c>
      <c r="B1482" t="s">
        <v>1707</v>
      </c>
      <c r="C1482" s="1">
        <v>45894</v>
      </c>
      <c r="D1482">
        <v>41</v>
      </c>
      <c r="E1482" t="s">
        <v>60</v>
      </c>
      <c r="F1482" t="s">
        <v>40</v>
      </c>
      <c r="G1482" t="s">
        <v>179</v>
      </c>
      <c r="H1482">
        <v>1</v>
      </c>
      <c r="I1482" t="s">
        <v>45</v>
      </c>
      <c r="J1482" t="s">
        <v>74</v>
      </c>
      <c r="K1482" t="s">
        <v>44</v>
      </c>
      <c r="L1482" t="s">
        <v>42</v>
      </c>
      <c r="M1482" t="s">
        <v>88</v>
      </c>
      <c r="N1482" t="s">
        <v>80</v>
      </c>
      <c r="O1482" t="s">
        <v>89</v>
      </c>
      <c r="P1482" t="s">
        <v>49</v>
      </c>
      <c r="Q1482" t="s">
        <v>81</v>
      </c>
      <c r="R1482" s="6">
        <f>_xlfn.XLOOKUP(CleanedData[[#This Row],[Product]],'02_Lookup_Tables'!$A$2:$A$126,'02_Lookup_Tables'!$B$2:$B$126)</f>
        <v>54.82</v>
      </c>
      <c r="S1482" t="str">
        <f>VLOOKUP(CleanedData[[#This Row],[Product]],'02_Lookup_Tables'!$H$2:$I$126,2,FALSE)</f>
        <v>Food</v>
      </c>
      <c r="T1482" t="str">
        <f>VLOOKUP(CleanedData[[#This Row],[Province]],'02_Lookup_Tables'!$D$2:$E$10,2, FALSE)</f>
        <v>Northern Region</v>
      </c>
      <c r="U1482" t="str" cm="1">
        <f t="array" ref="U1482">_xlfn.IFS(CleanedData[[#This Row],[Purchase Amount]]&lt;500,"Low",
CleanedData[[#This Row],[Purchase Amount]]&lt;5000,"Medium",
TRUE,"High")</f>
        <v>Low</v>
      </c>
      <c r="V1482" t="str">
        <f>TEXT(CleanedData[[#This Row],[Date]],"mmmm")</f>
        <v>August</v>
      </c>
      <c r="W1482" t="str">
        <f>"Q"&amp;ROUNDUP(MONTH(CleanedData[[#This Row],[Date]])/3,0)</f>
        <v>Q3</v>
      </c>
      <c r="X1482" t="str">
        <f>IF(CleanedData[[#This Row],[Purchase Amount]]&gt;=5000,"Yes","No")</f>
        <v>No</v>
      </c>
      <c r="Y1482">
        <f>IF(CleanedData[[#This Row],[Recommend]]="Yes",1,0)</f>
        <v>1</v>
      </c>
      <c r="Z1482" s="6">
        <f>CleanedData[[#This Row],[Purchase Amount]]*0.15</f>
        <v>8.222999999999999</v>
      </c>
      <c r="AA1482" s="6">
        <f>CleanedData[[#This Row],[Purchase Amount]]*1.15</f>
        <v>63.042999999999992</v>
      </c>
    </row>
    <row r="1483" spans="1:27" x14ac:dyDescent="0.3">
      <c r="A1483">
        <v>1768</v>
      </c>
      <c r="B1483" t="s">
        <v>1708</v>
      </c>
      <c r="C1483" s="1">
        <v>45594</v>
      </c>
      <c r="D1483">
        <v>32</v>
      </c>
      <c r="E1483" t="s">
        <v>60</v>
      </c>
      <c r="F1483" t="s">
        <v>72</v>
      </c>
      <c r="G1483" t="s">
        <v>131</v>
      </c>
      <c r="H1483">
        <v>1</v>
      </c>
      <c r="I1483" t="s">
        <v>42</v>
      </c>
      <c r="J1483" t="s">
        <v>63</v>
      </c>
      <c r="K1483" t="s">
        <v>44</v>
      </c>
      <c r="L1483" t="s">
        <v>45</v>
      </c>
      <c r="M1483" t="s">
        <v>147</v>
      </c>
      <c r="N1483" t="s">
        <v>80</v>
      </c>
      <c r="O1483" t="s">
        <v>148</v>
      </c>
      <c r="P1483" t="s">
        <v>70</v>
      </c>
      <c r="Q1483" t="s">
        <v>58</v>
      </c>
      <c r="R1483" s="6">
        <f>_xlfn.XLOOKUP(CleanedData[[#This Row],[Product]],'02_Lookup_Tables'!$A$2:$A$126,'02_Lookup_Tables'!$B$2:$B$126)</f>
        <v>369.57</v>
      </c>
      <c r="S1483" t="str">
        <f>VLOOKUP(CleanedData[[#This Row],[Product]],'02_Lookup_Tables'!$H$2:$I$126,2,FALSE)</f>
        <v>Accessories</v>
      </c>
      <c r="T1483" t="str">
        <f>VLOOKUP(CleanedData[[#This Row],[Province]],'02_Lookup_Tables'!$D$2:$E$10,2, FALSE)</f>
        <v>Central Region</v>
      </c>
      <c r="U1483" t="str" cm="1">
        <f t="array" ref="U1483">_xlfn.IFS(CleanedData[[#This Row],[Purchase Amount]]&lt;500,"Low",
CleanedData[[#This Row],[Purchase Amount]]&lt;5000,"Medium",
TRUE,"High")</f>
        <v>Low</v>
      </c>
      <c r="V1483" t="str">
        <f>TEXT(CleanedData[[#This Row],[Date]],"mmmm")</f>
        <v>October</v>
      </c>
      <c r="W1483" t="str">
        <f>"Q"&amp;ROUNDUP(MONTH(CleanedData[[#This Row],[Date]])/3,0)</f>
        <v>Q4</v>
      </c>
      <c r="X1483" t="str">
        <f>IF(CleanedData[[#This Row],[Purchase Amount]]&gt;=5000,"Yes","No")</f>
        <v>No</v>
      </c>
      <c r="Y1483">
        <f>IF(CleanedData[[#This Row],[Recommend]]="Yes",1,0)</f>
        <v>0</v>
      </c>
      <c r="Z1483" s="6">
        <f>CleanedData[[#This Row],[Purchase Amount]]*0.15</f>
        <v>55.435499999999998</v>
      </c>
      <c r="AA1483" s="6">
        <f>CleanedData[[#This Row],[Purchase Amount]]*1.15</f>
        <v>425.00549999999998</v>
      </c>
    </row>
    <row r="1484" spans="1:27" x14ac:dyDescent="0.3">
      <c r="A1484">
        <v>1769</v>
      </c>
      <c r="B1484" t="s">
        <v>1709</v>
      </c>
      <c r="C1484" s="1">
        <v>45898</v>
      </c>
      <c r="D1484">
        <v>56</v>
      </c>
      <c r="E1484" t="s">
        <v>39</v>
      </c>
      <c r="F1484" t="s">
        <v>77</v>
      </c>
      <c r="G1484" t="s">
        <v>419</v>
      </c>
      <c r="H1484">
        <v>3</v>
      </c>
      <c r="I1484" t="s">
        <v>45</v>
      </c>
      <c r="J1484" t="s">
        <v>43</v>
      </c>
      <c r="K1484" t="s">
        <v>64</v>
      </c>
      <c r="L1484" t="s">
        <v>45</v>
      </c>
      <c r="M1484" t="s">
        <v>92</v>
      </c>
      <c r="N1484" t="s">
        <v>48</v>
      </c>
      <c r="O1484" t="s">
        <v>89</v>
      </c>
      <c r="P1484" t="s">
        <v>49</v>
      </c>
      <c r="Q1484" t="s">
        <v>50</v>
      </c>
      <c r="R1484" s="6">
        <f>_xlfn.XLOOKUP(CleanedData[[#This Row],[Product]],'02_Lookup_Tables'!$A$2:$A$126,'02_Lookup_Tables'!$B$2:$B$126)</f>
        <v>96.11</v>
      </c>
      <c r="S1484" t="str">
        <f>VLOOKUP(CleanedData[[#This Row],[Product]],'02_Lookup_Tables'!$H$2:$I$126,2,FALSE)</f>
        <v>Apparel</v>
      </c>
      <c r="T1484" t="str">
        <f>VLOOKUP(CleanedData[[#This Row],[Province]],'02_Lookup_Tables'!$D$2:$E$10,2, FALSE)</f>
        <v>Central Region</v>
      </c>
      <c r="U1484" t="str" cm="1">
        <f t="array" ref="U1484">_xlfn.IFS(CleanedData[[#This Row],[Purchase Amount]]&lt;500,"Low",
CleanedData[[#This Row],[Purchase Amount]]&lt;5000,"Medium",
TRUE,"High")</f>
        <v>Low</v>
      </c>
      <c r="V1484" t="str">
        <f>TEXT(CleanedData[[#This Row],[Date]],"mmmm")</f>
        <v>August</v>
      </c>
      <c r="W1484" t="str">
        <f>"Q"&amp;ROUNDUP(MONTH(CleanedData[[#This Row],[Date]])/3,0)</f>
        <v>Q3</v>
      </c>
      <c r="X1484" t="str">
        <f>IF(CleanedData[[#This Row],[Purchase Amount]]&gt;=5000,"Yes","No")</f>
        <v>No</v>
      </c>
      <c r="Y1484">
        <f>IF(CleanedData[[#This Row],[Recommend]]="Yes",1,0)</f>
        <v>1</v>
      </c>
      <c r="Z1484" s="6">
        <f>CleanedData[[#This Row],[Purchase Amount]]*0.15</f>
        <v>14.416499999999999</v>
      </c>
      <c r="AA1484" s="6">
        <f>CleanedData[[#This Row],[Purchase Amount]]*1.15</f>
        <v>110.52649999999998</v>
      </c>
    </row>
    <row r="1485" spans="1:27" x14ac:dyDescent="0.3">
      <c r="A1485">
        <v>1770</v>
      </c>
      <c r="B1485" t="s">
        <v>1710</v>
      </c>
      <c r="C1485" s="1">
        <v>45293</v>
      </c>
      <c r="D1485">
        <v>52</v>
      </c>
      <c r="E1485" t="s">
        <v>52</v>
      </c>
      <c r="F1485" t="s">
        <v>130</v>
      </c>
      <c r="G1485" t="s">
        <v>120</v>
      </c>
      <c r="H1485">
        <v>1</v>
      </c>
      <c r="I1485" t="s">
        <v>42</v>
      </c>
      <c r="J1485" t="s">
        <v>74</v>
      </c>
      <c r="K1485" t="s">
        <v>64</v>
      </c>
      <c r="L1485" t="s">
        <v>42</v>
      </c>
      <c r="N1485" t="s">
        <v>80</v>
      </c>
      <c r="O1485" t="s">
        <v>134</v>
      </c>
      <c r="P1485" t="s">
        <v>8646</v>
      </c>
      <c r="Q1485" t="s">
        <v>93</v>
      </c>
      <c r="R1485" s="6">
        <f>_xlfn.XLOOKUP(CleanedData[[#This Row],[Product]],'02_Lookup_Tables'!$A$2:$A$126,'02_Lookup_Tables'!$B$2:$B$126)</f>
        <v>471.63</v>
      </c>
      <c r="S1485" t="str">
        <f>VLOOKUP(CleanedData[[#This Row],[Product]],'02_Lookup_Tables'!$H$2:$I$126,2,FALSE)</f>
        <v>Beauty &amp; Personal Care</v>
      </c>
      <c r="T1485" t="str">
        <f>VLOOKUP(CleanedData[[#This Row],[Province]],'02_Lookup_Tables'!$D$2:$E$10,2, FALSE)</f>
        <v>Eastern Region</v>
      </c>
      <c r="U1485" t="str" cm="1">
        <f t="array" ref="U1485">_xlfn.IFS(CleanedData[[#This Row],[Purchase Amount]]&lt;500,"Low",
CleanedData[[#This Row],[Purchase Amount]]&lt;5000,"Medium",
TRUE,"High")</f>
        <v>Low</v>
      </c>
      <c r="V1485" t="str">
        <f>TEXT(CleanedData[[#This Row],[Date]],"mmmm")</f>
        <v>January</v>
      </c>
      <c r="W1485" t="str">
        <f>"Q"&amp;ROUNDUP(MONTH(CleanedData[[#This Row],[Date]])/3,0)</f>
        <v>Q1</v>
      </c>
      <c r="X1485" t="str">
        <f>IF(CleanedData[[#This Row],[Purchase Amount]]&gt;=5000,"Yes","No")</f>
        <v>No</v>
      </c>
      <c r="Y1485">
        <f>IF(CleanedData[[#This Row],[Recommend]]="Yes",1,0)</f>
        <v>0</v>
      </c>
      <c r="Z1485" s="6">
        <f>CleanedData[[#This Row],[Purchase Amount]]*0.15</f>
        <v>70.744500000000002</v>
      </c>
      <c r="AA1485" s="6">
        <f>CleanedData[[#This Row],[Purchase Amount]]*1.15</f>
        <v>542.3744999999999</v>
      </c>
    </row>
    <row r="1486" spans="1:27" x14ac:dyDescent="0.3">
      <c r="A1486">
        <v>1771</v>
      </c>
      <c r="B1486" t="s">
        <v>1711</v>
      </c>
      <c r="C1486" s="1">
        <v>45798</v>
      </c>
      <c r="D1486">
        <v>56</v>
      </c>
      <c r="E1486" t="s">
        <v>60</v>
      </c>
      <c r="F1486" t="s">
        <v>72</v>
      </c>
      <c r="G1486" t="s">
        <v>179</v>
      </c>
      <c r="H1486">
        <v>4</v>
      </c>
      <c r="I1486" t="s">
        <v>42</v>
      </c>
      <c r="J1486" t="s">
        <v>54</v>
      </c>
      <c r="K1486" t="s">
        <v>44</v>
      </c>
      <c r="L1486" t="s">
        <v>42</v>
      </c>
      <c r="N1486" t="s">
        <v>96</v>
      </c>
      <c r="O1486" t="s">
        <v>134</v>
      </c>
      <c r="P1486" t="s">
        <v>8646</v>
      </c>
      <c r="Q1486" t="s">
        <v>50</v>
      </c>
      <c r="R1486" s="6">
        <f>_xlfn.XLOOKUP(CleanedData[[#This Row],[Product]],'02_Lookup_Tables'!$A$2:$A$126,'02_Lookup_Tables'!$B$2:$B$126)</f>
        <v>54.82</v>
      </c>
      <c r="S1486" t="str">
        <f>VLOOKUP(CleanedData[[#This Row],[Product]],'02_Lookup_Tables'!$H$2:$I$126,2,FALSE)</f>
        <v>Food</v>
      </c>
      <c r="T1486" t="str">
        <f>VLOOKUP(CleanedData[[#This Row],[Province]],'02_Lookup_Tables'!$D$2:$E$10,2, FALSE)</f>
        <v>Central Region</v>
      </c>
      <c r="U1486" t="str" cm="1">
        <f t="array" ref="U1486">_xlfn.IFS(CleanedData[[#This Row],[Purchase Amount]]&lt;500,"Low",
CleanedData[[#This Row],[Purchase Amount]]&lt;5000,"Medium",
TRUE,"High")</f>
        <v>Low</v>
      </c>
      <c r="V1486" t="str">
        <f>TEXT(CleanedData[[#This Row],[Date]],"mmmm")</f>
        <v>May</v>
      </c>
      <c r="W1486" t="str">
        <f>"Q"&amp;ROUNDUP(MONTH(CleanedData[[#This Row],[Date]])/3,0)</f>
        <v>Q2</v>
      </c>
      <c r="X1486" t="str">
        <f>IF(CleanedData[[#This Row],[Purchase Amount]]&gt;=5000,"Yes","No")</f>
        <v>No</v>
      </c>
      <c r="Y1486">
        <f>IF(CleanedData[[#This Row],[Recommend]]="Yes",1,0)</f>
        <v>0</v>
      </c>
      <c r="Z1486" s="6">
        <f>CleanedData[[#This Row],[Purchase Amount]]*0.15</f>
        <v>8.222999999999999</v>
      </c>
      <c r="AA1486" s="6">
        <f>CleanedData[[#This Row],[Purchase Amount]]*1.15</f>
        <v>63.042999999999992</v>
      </c>
    </row>
    <row r="1487" spans="1:27" x14ac:dyDescent="0.3">
      <c r="A1487">
        <v>1772</v>
      </c>
      <c r="B1487" t="s">
        <v>1712</v>
      </c>
      <c r="C1487" s="1">
        <v>45991</v>
      </c>
      <c r="D1487">
        <v>48</v>
      </c>
      <c r="E1487" t="s">
        <v>60</v>
      </c>
      <c r="F1487" t="s">
        <v>61</v>
      </c>
      <c r="G1487" t="s">
        <v>336</v>
      </c>
      <c r="H1487">
        <v>3</v>
      </c>
      <c r="I1487" t="s">
        <v>45</v>
      </c>
      <c r="J1487" t="s">
        <v>63</v>
      </c>
      <c r="K1487" t="s">
        <v>55</v>
      </c>
      <c r="L1487" t="s">
        <v>45</v>
      </c>
      <c r="M1487" t="s">
        <v>123</v>
      </c>
      <c r="N1487" t="s">
        <v>48</v>
      </c>
      <c r="O1487" t="s">
        <v>89</v>
      </c>
      <c r="P1487" t="s">
        <v>49</v>
      </c>
      <c r="Q1487" t="s">
        <v>93</v>
      </c>
      <c r="R1487" s="6">
        <f>_xlfn.XLOOKUP(CleanedData[[#This Row],[Product]],'02_Lookup_Tables'!$A$2:$A$126,'02_Lookup_Tables'!$B$2:$B$126)</f>
        <v>812.2</v>
      </c>
      <c r="S1487" t="str">
        <f>VLOOKUP(CleanedData[[#This Row],[Product]],'02_Lookup_Tables'!$H$2:$I$126,2,FALSE)</f>
        <v>Sports &amp; Outdoors</v>
      </c>
      <c r="T1487" t="str">
        <f>VLOOKUP(CleanedData[[#This Row],[Province]],'02_Lookup_Tables'!$D$2:$E$10,2, FALSE)</f>
        <v>Southern Region</v>
      </c>
      <c r="U1487" t="str" cm="1">
        <f t="array" ref="U1487">_xlfn.IFS(CleanedData[[#This Row],[Purchase Amount]]&lt;500,"Low",
CleanedData[[#This Row],[Purchase Amount]]&lt;5000,"Medium",
TRUE,"High")</f>
        <v>Medium</v>
      </c>
      <c r="V1487" t="str">
        <f>TEXT(CleanedData[[#This Row],[Date]],"mmmm")</f>
        <v>November</v>
      </c>
      <c r="W1487" t="str">
        <f>"Q"&amp;ROUNDUP(MONTH(CleanedData[[#This Row],[Date]])/3,0)</f>
        <v>Q4</v>
      </c>
      <c r="X1487" t="str">
        <f>IF(CleanedData[[#This Row],[Purchase Amount]]&gt;=5000,"Yes","No")</f>
        <v>No</v>
      </c>
      <c r="Y1487">
        <f>IF(CleanedData[[#This Row],[Recommend]]="Yes",1,0)</f>
        <v>1</v>
      </c>
      <c r="Z1487" s="6">
        <f>CleanedData[[#This Row],[Purchase Amount]]*0.15</f>
        <v>121.83</v>
      </c>
      <c r="AA1487" s="6">
        <f>CleanedData[[#This Row],[Purchase Amount]]*1.15</f>
        <v>934.03</v>
      </c>
    </row>
    <row r="1488" spans="1:27" x14ac:dyDescent="0.3">
      <c r="A1488">
        <v>1773</v>
      </c>
      <c r="B1488" t="s">
        <v>1713</v>
      </c>
      <c r="C1488" s="1">
        <v>45587</v>
      </c>
      <c r="D1488">
        <v>77</v>
      </c>
      <c r="E1488" t="s">
        <v>39</v>
      </c>
      <c r="F1488" t="s">
        <v>83</v>
      </c>
      <c r="G1488" t="s">
        <v>374</v>
      </c>
      <c r="H1488">
        <v>3</v>
      </c>
      <c r="I1488" t="s">
        <v>45</v>
      </c>
      <c r="J1488" t="s">
        <v>54</v>
      </c>
      <c r="K1488" t="s">
        <v>64</v>
      </c>
      <c r="L1488" t="s">
        <v>42</v>
      </c>
      <c r="M1488" t="s">
        <v>92</v>
      </c>
      <c r="N1488" t="s">
        <v>48</v>
      </c>
      <c r="O1488" t="s">
        <v>89</v>
      </c>
      <c r="P1488" t="s">
        <v>49</v>
      </c>
      <c r="Q1488" t="s">
        <v>97</v>
      </c>
      <c r="R1488" s="6">
        <f>_xlfn.XLOOKUP(CleanedData[[#This Row],[Product]],'02_Lookup_Tables'!$A$2:$A$126,'02_Lookup_Tables'!$B$2:$B$126)</f>
        <v>2906.97</v>
      </c>
      <c r="S1488" t="str">
        <f>VLOOKUP(CleanedData[[#This Row],[Product]],'02_Lookup_Tables'!$H$2:$I$126,2,FALSE)</f>
        <v>Home &amp; Living</v>
      </c>
      <c r="T1488" t="str">
        <f>VLOOKUP(CleanedData[[#This Row],[Province]],'02_Lookup_Tables'!$D$2:$E$10,2, FALSE)</f>
        <v>Western Region</v>
      </c>
      <c r="U1488" t="str" cm="1">
        <f t="array" ref="U1488">_xlfn.IFS(CleanedData[[#This Row],[Purchase Amount]]&lt;500,"Low",
CleanedData[[#This Row],[Purchase Amount]]&lt;5000,"Medium",
TRUE,"High")</f>
        <v>Medium</v>
      </c>
      <c r="V1488" t="str">
        <f>TEXT(CleanedData[[#This Row],[Date]],"mmmm")</f>
        <v>October</v>
      </c>
      <c r="W1488" t="str">
        <f>"Q"&amp;ROUNDUP(MONTH(CleanedData[[#This Row],[Date]])/3,0)</f>
        <v>Q4</v>
      </c>
      <c r="X1488" t="str">
        <f>IF(CleanedData[[#This Row],[Purchase Amount]]&gt;=5000,"Yes","No")</f>
        <v>No</v>
      </c>
      <c r="Y1488">
        <f>IF(CleanedData[[#This Row],[Recommend]]="Yes",1,0)</f>
        <v>1</v>
      </c>
      <c r="Z1488" s="6">
        <f>CleanedData[[#This Row],[Purchase Amount]]*0.15</f>
        <v>436.04549999999995</v>
      </c>
      <c r="AA1488" s="6">
        <f>CleanedData[[#This Row],[Purchase Amount]]*1.15</f>
        <v>3343.0154999999995</v>
      </c>
    </row>
    <row r="1489" spans="1:27" x14ac:dyDescent="0.3">
      <c r="A1489">
        <v>1774</v>
      </c>
      <c r="B1489" t="s">
        <v>1714</v>
      </c>
      <c r="C1489" s="1">
        <v>45596</v>
      </c>
      <c r="D1489">
        <v>52</v>
      </c>
      <c r="E1489" t="s">
        <v>60</v>
      </c>
      <c r="F1489" t="s">
        <v>130</v>
      </c>
      <c r="G1489" t="s">
        <v>248</v>
      </c>
      <c r="H1489">
        <v>4</v>
      </c>
      <c r="I1489" t="s">
        <v>42</v>
      </c>
      <c r="J1489" t="s">
        <v>74</v>
      </c>
      <c r="K1489" t="s">
        <v>44</v>
      </c>
      <c r="L1489" t="s">
        <v>42</v>
      </c>
      <c r="N1489" t="s">
        <v>96</v>
      </c>
      <c r="O1489" t="s">
        <v>134</v>
      </c>
      <c r="P1489" t="s">
        <v>8646</v>
      </c>
      <c r="Q1489" t="s">
        <v>93</v>
      </c>
      <c r="R1489" s="6">
        <f>_xlfn.XLOOKUP(CleanedData[[#This Row],[Product]],'02_Lookup_Tables'!$A$2:$A$126,'02_Lookup_Tables'!$B$2:$B$126)</f>
        <v>8798.49</v>
      </c>
      <c r="S1489" t="str">
        <f>VLOOKUP(CleanedData[[#This Row],[Product]],'02_Lookup_Tables'!$H$2:$I$126,2,FALSE)</f>
        <v>Toys &amp; Games</v>
      </c>
      <c r="T1489" t="str">
        <f>VLOOKUP(CleanedData[[#This Row],[Province]],'02_Lookup_Tables'!$D$2:$E$10,2, FALSE)</f>
        <v>Eastern Region</v>
      </c>
      <c r="U1489" t="str" cm="1">
        <f t="array" ref="U1489">_xlfn.IFS(CleanedData[[#This Row],[Purchase Amount]]&lt;500,"Low",
CleanedData[[#This Row],[Purchase Amount]]&lt;5000,"Medium",
TRUE,"High")</f>
        <v>High</v>
      </c>
      <c r="V1489" t="str">
        <f>TEXT(CleanedData[[#This Row],[Date]],"mmmm")</f>
        <v>October</v>
      </c>
      <c r="W1489" t="str">
        <f>"Q"&amp;ROUNDUP(MONTH(CleanedData[[#This Row],[Date]])/3,0)</f>
        <v>Q4</v>
      </c>
      <c r="X1489" t="str">
        <f>IF(CleanedData[[#This Row],[Purchase Amount]]&gt;=5000,"Yes","No")</f>
        <v>Yes</v>
      </c>
      <c r="Y1489">
        <f>IF(CleanedData[[#This Row],[Recommend]]="Yes",1,0)</f>
        <v>0</v>
      </c>
      <c r="Z1489" s="6">
        <f>CleanedData[[#This Row],[Purchase Amount]]*0.15</f>
        <v>1319.7735</v>
      </c>
      <c r="AA1489" s="6">
        <f>CleanedData[[#This Row],[Purchase Amount]]*1.15</f>
        <v>10118.263499999999</v>
      </c>
    </row>
    <row r="1490" spans="1:27" x14ac:dyDescent="0.3">
      <c r="A1490">
        <v>1775</v>
      </c>
      <c r="B1490" t="s">
        <v>1715</v>
      </c>
      <c r="C1490" s="1">
        <v>45720</v>
      </c>
      <c r="D1490">
        <v>18</v>
      </c>
      <c r="E1490" t="s">
        <v>39</v>
      </c>
      <c r="F1490" t="s">
        <v>108</v>
      </c>
      <c r="G1490" t="s">
        <v>278</v>
      </c>
      <c r="H1490">
        <v>1</v>
      </c>
      <c r="I1490" t="s">
        <v>45</v>
      </c>
      <c r="J1490" t="s">
        <v>54</v>
      </c>
      <c r="K1490" t="s">
        <v>64</v>
      </c>
      <c r="L1490" t="s">
        <v>45</v>
      </c>
      <c r="M1490" t="s">
        <v>156</v>
      </c>
      <c r="N1490" t="s">
        <v>80</v>
      </c>
      <c r="O1490" t="s">
        <v>148</v>
      </c>
      <c r="P1490" t="s">
        <v>70</v>
      </c>
      <c r="Q1490" t="s">
        <v>66</v>
      </c>
      <c r="R1490" s="6">
        <f>_xlfn.XLOOKUP(CleanedData[[#This Row],[Product]],'02_Lookup_Tables'!$A$2:$A$126,'02_Lookup_Tables'!$B$2:$B$126)</f>
        <v>45.96</v>
      </c>
      <c r="S1490" t="str">
        <f>VLOOKUP(CleanedData[[#This Row],[Product]],'02_Lookup_Tables'!$H$2:$I$126,2,FALSE)</f>
        <v>Food</v>
      </c>
      <c r="T1490" t="str">
        <f>VLOOKUP(CleanedData[[#This Row],[Province]],'02_Lookup_Tables'!$D$2:$E$10,2, FALSE)</f>
        <v>Gauteng Region</v>
      </c>
      <c r="U1490" t="str" cm="1">
        <f t="array" ref="U1490">_xlfn.IFS(CleanedData[[#This Row],[Purchase Amount]]&lt;500,"Low",
CleanedData[[#This Row],[Purchase Amount]]&lt;5000,"Medium",
TRUE,"High")</f>
        <v>Low</v>
      </c>
      <c r="V1490" t="str">
        <f>TEXT(CleanedData[[#This Row],[Date]],"mmmm")</f>
        <v>March</v>
      </c>
      <c r="W1490" t="str">
        <f>"Q"&amp;ROUNDUP(MONTH(CleanedData[[#This Row],[Date]])/3,0)</f>
        <v>Q1</v>
      </c>
      <c r="X1490" t="str">
        <f>IF(CleanedData[[#This Row],[Purchase Amount]]&gt;=5000,"Yes","No")</f>
        <v>No</v>
      </c>
      <c r="Y1490">
        <f>IF(CleanedData[[#This Row],[Recommend]]="Yes",1,0)</f>
        <v>1</v>
      </c>
      <c r="Z1490" s="6">
        <f>CleanedData[[#This Row],[Purchase Amount]]*0.15</f>
        <v>6.8940000000000001</v>
      </c>
      <c r="AA1490" s="6">
        <f>CleanedData[[#This Row],[Purchase Amount]]*1.15</f>
        <v>52.853999999999999</v>
      </c>
    </row>
    <row r="1491" spans="1:27" x14ac:dyDescent="0.3">
      <c r="A1491">
        <v>1776</v>
      </c>
      <c r="B1491" t="s">
        <v>1716</v>
      </c>
      <c r="C1491" s="1">
        <v>45866</v>
      </c>
      <c r="D1491">
        <v>45</v>
      </c>
      <c r="E1491" t="s">
        <v>60</v>
      </c>
      <c r="F1491" t="s">
        <v>72</v>
      </c>
      <c r="G1491" t="s">
        <v>280</v>
      </c>
      <c r="H1491">
        <v>5</v>
      </c>
      <c r="I1491" t="s">
        <v>45</v>
      </c>
      <c r="J1491" t="s">
        <v>43</v>
      </c>
      <c r="K1491" t="s">
        <v>64</v>
      </c>
      <c r="L1491" t="s">
        <v>45</v>
      </c>
      <c r="M1491" t="s">
        <v>100</v>
      </c>
      <c r="N1491" t="s">
        <v>57</v>
      </c>
      <c r="O1491" t="s">
        <v>48</v>
      </c>
      <c r="P1491" t="s">
        <v>49</v>
      </c>
      <c r="Q1491" t="s">
        <v>93</v>
      </c>
      <c r="R1491" s="6">
        <f>_xlfn.XLOOKUP(CleanedData[[#This Row],[Product]],'02_Lookup_Tables'!$A$2:$A$126,'02_Lookup_Tables'!$B$2:$B$126)</f>
        <v>759.97</v>
      </c>
      <c r="S1491" t="str">
        <f>VLOOKUP(CleanedData[[#This Row],[Product]],'02_Lookup_Tables'!$H$2:$I$126,2,FALSE)</f>
        <v>Apparel</v>
      </c>
      <c r="T1491" t="str">
        <f>VLOOKUP(CleanedData[[#This Row],[Province]],'02_Lookup_Tables'!$D$2:$E$10,2, FALSE)</f>
        <v>Central Region</v>
      </c>
      <c r="U1491" t="str" cm="1">
        <f t="array" ref="U1491">_xlfn.IFS(CleanedData[[#This Row],[Purchase Amount]]&lt;500,"Low",
CleanedData[[#This Row],[Purchase Amount]]&lt;5000,"Medium",
TRUE,"High")</f>
        <v>Medium</v>
      </c>
      <c r="V1491" t="str">
        <f>TEXT(CleanedData[[#This Row],[Date]],"mmmm")</f>
        <v>July</v>
      </c>
      <c r="W1491" t="str">
        <f>"Q"&amp;ROUNDUP(MONTH(CleanedData[[#This Row],[Date]])/3,0)</f>
        <v>Q3</v>
      </c>
      <c r="X1491" t="str">
        <f>IF(CleanedData[[#This Row],[Purchase Amount]]&gt;=5000,"Yes","No")</f>
        <v>No</v>
      </c>
      <c r="Y1491">
        <f>IF(CleanedData[[#This Row],[Recommend]]="Yes",1,0)</f>
        <v>1</v>
      </c>
      <c r="Z1491" s="6">
        <f>CleanedData[[#This Row],[Purchase Amount]]*0.15</f>
        <v>113.99550000000001</v>
      </c>
      <c r="AA1491" s="6">
        <f>CleanedData[[#This Row],[Purchase Amount]]*1.15</f>
        <v>873.96550000000002</v>
      </c>
    </row>
    <row r="1492" spans="1:27" x14ac:dyDescent="0.3">
      <c r="A1492">
        <v>1777</v>
      </c>
      <c r="B1492" t="s">
        <v>1717</v>
      </c>
      <c r="C1492" s="1">
        <v>45581</v>
      </c>
      <c r="D1492">
        <v>68</v>
      </c>
      <c r="E1492" t="s">
        <v>60</v>
      </c>
      <c r="F1492" t="s">
        <v>72</v>
      </c>
      <c r="G1492" t="s">
        <v>78</v>
      </c>
      <c r="H1492">
        <v>5</v>
      </c>
      <c r="I1492" t="s">
        <v>42</v>
      </c>
      <c r="J1492" t="s">
        <v>43</v>
      </c>
      <c r="K1492" t="s">
        <v>55</v>
      </c>
      <c r="L1492" t="s">
        <v>45</v>
      </c>
      <c r="M1492" t="s">
        <v>65</v>
      </c>
      <c r="N1492" t="s">
        <v>57</v>
      </c>
      <c r="O1492" t="s">
        <v>89</v>
      </c>
      <c r="P1492" t="s">
        <v>70</v>
      </c>
      <c r="Q1492" t="s">
        <v>97</v>
      </c>
      <c r="R1492" s="6">
        <f>_xlfn.XLOOKUP(CleanedData[[#This Row],[Product]],'02_Lookup_Tables'!$A$2:$A$126,'02_Lookup_Tables'!$B$2:$B$126)</f>
        <v>1951.09</v>
      </c>
      <c r="S1492" t="str">
        <f>VLOOKUP(CleanedData[[#This Row],[Product]],'02_Lookup_Tables'!$H$2:$I$126,2,FALSE)</f>
        <v>Accessories</v>
      </c>
      <c r="T1492" t="str">
        <f>VLOOKUP(CleanedData[[#This Row],[Province]],'02_Lookup_Tables'!$D$2:$E$10,2, FALSE)</f>
        <v>Central Region</v>
      </c>
      <c r="U1492" t="str" cm="1">
        <f t="array" ref="U1492">_xlfn.IFS(CleanedData[[#This Row],[Purchase Amount]]&lt;500,"Low",
CleanedData[[#This Row],[Purchase Amount]]&lt;5000,"Medium",
TRUE,"High")</f>
        <v>Medium</v>
      </c>
      <c r="V1492" t="str">
        <f>TEXT(CleanedData[[#This Row],[Date]],"mmmm")</f>
        <v>October</v>
      </c>
      <c r="W1492" t="str">
        <f>"Q"&amp;ROUNDUP(MONTH(CleanedData[[#This Row],[Date]])/3,0)</f>
        <v>Q4</v>
      </c>
      <c r="X1492" t="str">
        <f>IF(CleanedData[[#This Row],[Purchase Amount]]&gt;=5000,"Yes","No")</f>
        <v>No</v>
      </c>
      <c r="Y1492">
        <f>IF(CleanedData[[#This Row],[Recommend]]="Yes",1,0)</f>
        <v>0</v>
      </c>
      <c r="Z1492" s="6">
        <f>CleanedData[[#This Row],[Purchase Amount]]*0.15</f>
        <v>292.6635</v>
      </c>
      <c r="AA1492" s="6">
        <f>CleanedData[[#This Row],[Purchase Amount]]*1.15</f>
        <v>2243.7534999999998</v>
      </c>
    </row>
    <row r="1493" spans="1:27" x14ac:dyDescent="0.3">
      <c r="A1493">
        <v>1778</v>
      </c>
      <c r="B1493" t="s">
        <v>1718</v>
      </c>
      <c r="C1493" s="1">
        <v>45921</v>
      </c>
      <c r="D1493">
        <v>25</v>
      </c>
      <c r="E1493" t="s">
        <v>60</v>
      </c>
      <c r="F1493" t="s">
        <v>72</v>
      </c>
      <c r="G1493" t="s">
        <v>450</v>
      </c>
      <c r="H1493">
        <v>5</v>
      </c>
      <c r="I1493" t="s">
        <v>45</v>
      </c>
      <c r="J1493" t="s">
        <v>69</v>
      </c>
      <c r="K1493" t="s">
        <v>44</v>
      </c>
      <c r="L1493" t="s">
        <v>45</v>
      </c>
      <c r="M1493" t="s">
        <v>140</v>
      </c>
      <c r="N1493" t="s">
        <v>57</v>
      </c>
      <c r="O1493" t="s">
        <v>148</v>
      </c>
      <c r="P1493" t="s">
        <v>49</v>
      </c>
      <c r="Q1493" t="s">
        <v>58</v>
      </c>
      <c r="R1493" s="6">
        <f>_xlfn.XLOOKUP(CleanedData[[#This Row],[Product]],'02_Lookup_Tables'!$A$2:$A$126,'02_Lookup_Tables'!$B$2:$B$126)</f>
        <v>74.72</v>
      </c>
      <c r="S1493" t="str">
        <f>VLOOKUP(CleanedData[[#This Row],[Product]],'02_Lookup_Tables'!$H$2:$I$126,2,FALSE)</f>
        <v>Food</v>
      </c>
      <c r="T1493" t="str">
        <f>VLOOKUP(CleanedData[[#This Row],[Province]],'02_Lookup_Tables'!$D$2:$E$10,2, FALSE)</f>
        <v>Central Region</v>
      </c>
      <c r="U1493" t="str" cm="1">
        <f t="array" ref="U1493">_xlfn.IFS(CleanedData[[#This Row],[Purchase Amount]]&lt;500,"Low",
CleanedData[[#This Row],[Purchase Amount]]&lt;5000,"Medium",
TRUE,"High")</f>
        <v>Low</v>
      </c>
      <c r="V1493" t="str">
        <f>TEXT(CleanedData[[#This Row],[Date]],"mmmm")</f>
        <v>September</v>
      </c>
      <c r="W1493" t="str">
        <f>"Q"&amp;ROUNDUP(MONTH(CleanedData[[#This Row],[Date]])/3,0)</f>
        <v>Q3</v>
      </c>
      <c r="X1493" t="str">
        <f>IF(CleanedData[[#This Row],[Purchase Amount]]&gt;=5000,"Yes","No")</f>
        <v>No</v>
      </c>
      <c r="Y1493">
        <f>IF(CleanedData[[#This Row],[Recommend]]="Yes",1,0)</f>
        <v>1</v>
      </c>
      <c r="Z1493" s="6">
        <f>CleanedData[[#This Row],[Purchase Amount]]*0.15</f>
        <v>11.208</v>
      </c>
      <c r="AA1493" s="6">
        <f>CleanedData[[#This Row],[Purchase Amount]]*1.15</f>
        <v>85.927999999999997</v>
      </c>
    </row>
    <row r="1494" spans="1:27" x14ac:dyDescent="0.3">
      <c r="A1494">
        <v>1780</v>
      </c>
      <c r="B1494" t="s">
        <v>1719</v>
      </c>
      <c r="C1494" s="1">
        <v>45670</v>
      </c>
      <c r="D1494">
        <v>61</v>
      </c>
      <c r="E1494" t="s">
        <v>39</v>
      </c>
      <c r="F1494" t="s">
        <v>72</v>
      </c>
      <c r="G1494" t="s">
        <v>303</v>
      </c>
      <c r="H1494">
        <v>5</v>
      </c>
      <c r="I1494" t="s">
        <v>42</v>
      </c>
      <c r="J1494" t="s">
        <v>54</v>
      </c>
      <c r="K1494" t="s">
        <v>44</v>
      </c>
      <c r="L1494" t="s">
        <v>42</v>
      </c>
      <c r="M1494" t="s">
        <v>156</v>
      </c>
      <c r="N1494" t="s">
        <v>57</v>
      </c>
      <c r="O1494" t="s">
        <v>148</v>
      </c>
      <c r="P1494" t="s">
        <v>49</v>
      </c>
      <c r="Q1494" t="s">
        <v>50</v>
      </c>
      <c r="R1494" s="6">
        <f>_xlfn.XLOOKUP(CleanedData[[#This Row],[Product]],'02_Lookup_Tables'!$A$2:$A$126,'02_Lookup_Tables'!$B$2:$B$126)</f>
        <v>4841.7700000000004</v>
      </c>
      <c r="S1494" t="str">
        <f>VLOOKUP(CleanedData[[#This Row],[Product]],'02_Lookup_Tables'!$H$2:$I$126,2,FALSE)</f>
        <v>Home &amp; Living</v>
      </c>
      <c r="T1494" t="str">
        <f>VLOOKUP(CleanedData[[#This Row],[Province]],'02_Lookup_Tables'!$D$2:$E$10,2, FALSE)</f>
        <v>Central Region</v>
      </c>
      <c r="U1494" t="str" cm="1">
        <f t="array" ref="U1494">_xlfn.IFS(CleanedData[[#This Row],[Purchase Amount]]&lt;500,"Low",
CleanedData[[#This Row],[Purchase Amount]]&lt;5000,"Medium",
TRUE,"High")</f>
        <v>Medium</v>
      </c>
      <c r="V1494" t="str">
        <f>TEXT(CleanedData[[#This Row],[Date]],"mmmm")</f>
        <v>January</v>
      </c>
      <c r="W1494" t="str">
        <f>"Q"&amp;ROUNDUP(MONTH(CleanedData[[#This Row],[Date]])/3,0)</f>
        <v>Q1</v>
      </c>
      <c r="X1494" t="str">
        <f>IF(CleanedData[[#This Row],[Purchase Amount]]&gt;=5000,"Yes","No")</f>
        <v>No</v>
      </c>
      <c r="Y1494">
        <f>IF(CleanedData[[#This Row],[Recommend]]="Yes",1,0)</f>
        <v>0</v>
      </c>
      <c r="Z1494" s="6">
        <f>CleanedData[[#This Row],[Purchase Amount]]*0.15</f>
        <v>726.26550000000009</v>
      </c>
      <c r="AA1494" s="6">
        <f>CleanedData[[#This Row],[Purchase Amount]]*1.15</f>
        <v>5568.0355</v>
      </c>
    </row>
    <row r="1495" spans="1:27" x14ac:dyDescent="0.3">
      <c r="A1495">
        <v>1781</v>
      </c>
      <c r="B1495" t="s">
        <v>1720</v>
      </c>
      <c r="C1495" s="1">
        <v>45389</v>
      </c>
      <c r="D1495">
        <v>21</v>
      </c>
      <c r="E1495" t="s">
        <v>52</v>
      </c>
      <c r="F1495" t="s">
        <v>61</v>
      </c>
      <c r="G1495" t="s">
        <v>286</v>
      </c>
      <c r="H1495">
        <v>3</v>
      </c>
      <c r="I1495" t="s">
        <v>42</v>
      </c>
      <c r="J1495" t="s">
        <v>43</v>
      </c>
      <c r="K1495" t="s">
        <v>64</v>
      </c>
      <c r="L1495" t="s">
        <v>42</v>
      </c>
      <c r="M1495" t="s">
        <v>136</v>
      </c>
      <c r="N1495" t="s">
        <v>48</v>
      </c>
      <c r="O1495" t="s">
        <v>89</v>
      </c>
      <c r="P1495" t="s">
        <v>49</v>
      </c>
      <c r="Q1495" t="s">
        <v>66</v>
      </c>
      <c r="R1495" s="6">
        <f>_xlfn.XLOOKUP(CleanedData[[#This Row],[Product]],'02_Lookup_Tables'!$A$2:$A$126,'02_Lookup_Tables'!$B$2:$B$126)</f>
        <v>1907.49</v>
      </c>
      <c r="S1495" t="str">
        <f>VLOOKUP(CleanedData[[#This Row],[Product]],'02_Lookup_Tables'!$H$2:$I$126,2,FALSE)</f>
        <v>Accessories</v>
      </c>
      <c r="T1495" t="str">
        <f>VLOOKUP(CleanedData[[#This Row],[Province]],'02_Lookup_Tables'!$D$2:$E$10,2, FALSE)</f>
        <v>Southern Region</v>
      </c>
      <c r="U1495" t="str" cm="1">
        <f t="array" ref="U1495">_xlfn.IFS(CleanedData[[#This Row],[Purchase Amount]]&lt;500,"Low",
CleanedData[[#This Row],[Purchase Amount]]&lt;5000,"Medium",
TRUE,"High")</f>
        <v>Medium</v>
      </c>
      <c r="V1495" t="str">
        <f>TEXT(CleanedData[[#This Row],[Date]],"mmmm")</f>
        <v>April</v>
      </c>
      <c r="W1495" t="str">
        <f>"Q"&amp;ROUNDUP(MONTH(CleanedData[[#This Row],[Date]])/3,0)</f>
        <v>Q2</v>
      </c>
      <c r="X1495" t="str">
        <f>IF(CleanedData[[#This Row],[Purchase Amount]]&gt;=5000,"Yes","No")</f>
        <v>No</v>
      </c>
      <c r="Y1495">
        <f>IF(CleanedData[[#This Row],[Recommend]]="Yes",1,0)</f>
        <v>0</v>
      </c>
      <c r="Z1495" s="6">
        <f>CleanedData[[#This Row],[Purchase Amount]]*0.15</f>
        <v>286.12349999999998</v>
      </c>
      <c r="AA1495" s="6">
        <f>CleanedData[[#This Row],[Purchase Amount]]*1.15</f>
        <v>2193.6134999999999</v>
      </c>
    </row>
    <row r="1496" spans="1:27" x14ac:dyDescent="0.3">
      <c r="A1496">
        <v>1782</v>
      </c>
      <c r="B1496" t="s">
        <v>1721</v>
      </c>
      <c r="C1496" s="1">
        <v>45735</v>
      </c>
      <c r="D1496">
        <v>63</v>
      </c>
      <c r="E1496" t="s">
        <v>39</v>
      </c>
      <c r="F1496" t="s">
        <v>72</v>
      </c>
      <c r="G1496" t="s">
        <v>179</v>
      </c>
      <c r="H1496">
        <v>1</v>
      </c>
      <c r="I1496" t="s">
        <v>42</v>
      </c>
      <c r="J1496" t="s">
        <v>69</v>
      </c>
      <c r="K1496" t="s">
        <v>44</v>
      </c>
      <c r="L1496" t="s">
        <v>42</v>
      </c>
      <c r="M1496" t="s">
        <v>196</v>
      </c>
      <c r="N1496" t="s">
        <v>80</v>
      </c>
      <c r="O1496" t="s">
        <v>89</v>
      </c>
      <c r="P1496" t="s">
        <v>49</v>
      </c>
      <c r="Q1496" t="s">
        <v>50</v>
      </c>
      <c r="R1496" s="6">
        <f>_xlfn.XLOOKUP(CleanedData[[#This Row],[Product]],'02_Lookup_Tables'!$A$2:$A$126,'02_Lookup_Tables'!$B$2:$B$126)</f>
        <v>54.82</v>
      </c>
      <c r="S1496" t="str">
        <f>VLOOKUP(CleanedData[[#This Row],[Product]],'02_Lookup_Tables'!$H$2:$I$126,2,FALSE)</f>
        <v>Food</v>
      </c>
      <c r="T1496" t="str">
        <f>VLOOKUP(CleanedData[[#This Row],[Province]],'02_Lookup_Tables'!$D$2:$E$10,2, FALSE)</f>
        <v>Central Region</v>
      </c>
      <c r="U1496" t="str" cm="1">
        <f t="array" ref="U1496">_xlfn.IFS(CleanedData[[#This Row],[Purchase Amount]]&lt;500,"Low",
CleanedData[[#This Row],[Purchase Amount]]&lt;5000,"Medium",
TRUE,"High")</f>
        <v>Low</v>
      </c>
      <c r="V1496" t="str">
        <f>TEXT(CleanedData[[#This Row],[Date]],"mmmm")</f>
        <v>March</v>
      </c>
      <c r="W1496" t="str">
        <f>"Q"&amp;ROUNDUP(MONTH(CleanedData[[#This Row],[Date]])/3,0)</f>
        <v>Q1</v>
      </c>
      <c r="X1496" t="str">
        <f>IF(CleanedData[[#This Row],[Purchase Amount]]&gt;=5000,"Yes","No")</f>
        <v>No</v>
      </c>
      <c r="Y1496">
        <f>IF(CleanedData[[#This Row],[Recommend]]="Yes",1,0)</f>
        <v>0</v>
      </c>
      <c r="Z1496" s="6">
        <f>CleanedData[[#This Row],[Purchase Amount]]*0.15</f>
        <v>8.222999999999999</v>
      </c>
      <c r="AA1496" s="6">
        <f>CleanedData[[#This Row],[Purchase Amount]]*1.15</f>
        <v>63.042999999999992</v>
      </c>
    </row>
    <row r="1497" spans="1:27" x14ac:dyDescent="0.3">
      <c r="A1497">
        <v>1783</v>
      </c>
      <c r="B1497" t="s">
        <v>1722</v>
      </c>
      <c r="C1497" s="1">
        <v>45304</v>
      </c>
      <c r="D1497">
        <v>38</v>
      </c>
      <c r="E1497" t="s">
        <v>60</v>
      </c>
      <c r="F1497" t="s">
        <v>83</v>
      </c>
      <c r="G1497" t="s">
        <v>95</v>
      </c>
      <c r="H1497">
        <v>4</v>
      </c>
      <c r="I1497" t="s">
        <v>45</v>
      </c>
      <c r="J1497" t="s">
        <v>63</v>
      </c>
      <c r="K1497" t="s">
        <v>44</v>
      </c>
      <c r="L1497" t="s">
        <v>45</v>
      </c>
      <c r="M1497" t="s">
        <v>106</v>
      </c>
      <c r="N1497" t="s">
        <v>96</v>
      </c>
      <c r="O1497" t="s">
        <v>148</v>
      </c>
      <c r="P1497" t="s">
        <v>49</v>
      </c>
      <c r="Q1497" t="s">
        <v>81</v>
      </c>
      <c r="R1497" s="6">
        <f>_xlfn.XLOOKUP(CleanedData[[#This Row],[Product]],'02_Lookup_Tables'!$A$2:$A$126,'02_Lookup_Tables'!$B$2:$B$126)</f>
        <v>5390.8</v>
      </c>
      <c r="S1497" t="str">
        <f>VLOOKUP(CleanedData[[#This Row],[Product]],'02_Lookup_Tables'!$H$2:$I$126,2,FALSE)</f>
        <v>Electronics</v>
      </c>
      <c r="T1497" t="str">
        <f>VLOOKUP(CleanedData[[#This Row],[Province]],'02_Lookup_Tables'!$D$2:$E$10,2, FALSE)</f>
        <v>Western Region</v>
      </c>
      <c r="U1497" t="str" cm="1">
        <f t="array" ref="U1497">_xlfn.IFS(CleanedData[[#This Row],[Purchase Amount]]&lt;500,"Low",
CleanedData[[#This Row],[Purchase Amount]]&lt;5000,"Medium",
TRUE,"High")</f>
        <v>High</v>
      </c>
      <c r="V1497" t="str">
        <f>TEXT(CleanedData[[#This Row],[Date]],"mmmm")</f>
        <v>January</v>
      </c>
      <c r="W1497" t="str">
        <f>"Q"&amp;ROUNDUP(MONTH(CleanedData[[#This Row],[Date]])/3,0)</f>
        <v>Q1</v>
      </c>
      <c r="X1497" t="str">
        <f>IF(CleanedData[[#This Row],[Purchase Amount]]&gt;=5000,"Yes","No")</f>
        <v>Yes</v>
      </c>
      <c r="Y1497">
        <f>IF(CleanedData[[#This Row],[Recommend]]="Yes",1,0)</f>
        <v>1</v>
      </c>
      <c r="Z1497" s="6">
        <f>CleanedData[[#This Row],[Purchase Amount]]*0.15</f>
        <v>808.62</v>
      </c>
      <c r="AA1497" s="6">
        <f>CleanedData[[#This Row],[Purchase Amount]]*1.15</f>
        <v>6199.42</v>
      </c>
    </row>
    <row r="1498" spans="1:27" x14ac:dyDescent="0.3">
      <c r="A1498">
        <v>1786</v>
      </c>
      <c r="B1498" t="s">
        <v>1723</v>
      </c>
      <c r="C1498" s="1">
        <v>45434</v>
      </c>
      <c r="D1498">
        <v>51</v>
      </c>
      <c r="E1498" t="s">
        <v>39</v>
      </c>
      <c r="F1498" t="s">
        <v>77</v>
      </c>
      <c r="G1498" t="s">
        <v>230</v>
      </c>
      <c r="H1498">
        <v>3</v>
      </c>
      <c r="I1498" t="s">
        <v>45</v>
      </c>
      <c r="J1498" t="s">
        <v>54</v>
      </c>
      <c r="K1498" t="s">
        <v>64</v>
      </c>
      <c r="L1498" t="s">
        <v>42</v>
      </c>
      <c r="M1498" t="s">
        <v>190</v>
      </c>
      <c r="N1498" t="s">
        <v>48</v>
      </c>
      <c r="O1498" t="s">
        <v>89</v>
      </c>
      <c r="P1498" t="s">
        <v>49</v>
      </c>
      <c r="Q1498" t="s">
        <v>93</v>
      </c>
      <c r="R1498" s="6">
        <f>_xlfn.XLOOKUP(CleanedData[[#This Row],[Product]],'02_Lookup_Tables'!$A$2:$A$126,'02_Lookup_Tables'!$B$2:$B$126)</f>
        <v>1940.64</v>
      </c>
      <c r="S1498" t="str">
        <f>VLOOKUP(CleanedData[[#This Row],[Product]],'02_Lookup_Tables'!$H$2:$I$126,2,FALSE)</f>
        <v>Toys &amp; Games</v>
      </c>
      <c r="T1498" t="str">
        <f>VLOOKUP(CleanedData[[#This Row],[Province]],'02_Lookup_Tables'!$D$2:$E$10,2, FALSE)</f>
        <v>Central Region</v>
      </c>
      <c r="U1498" t="str" cm="1">
        <f t="array" ref="U1498">_xlfn.IFS(CleanedData[[#This Row],[Purchase Amount]]&lt;500,"Low",
CleanedData[[#This Row],[Purchase Amount]]&lt;5000,"Medium",
TRUE,"High")</f>
        <v>Medium</v>
      </c>
      <c r="V1498" t="str">
        <f>TEXT(CleanedData[[#This Row],[Date]],"mmmm")</f>
        <v>May</v>
      </c>
      <c r="W1498" t="str">
        <f>"Q"&amp;ROUNDUP(MONTH(CleanedData[[#This Row],[Date]])/3,0)</f>
        <v>Q2</v>
      </c>
      <c r="X1498" t="str">
        <f>IF(CleanedData[[#This Row],[Purchase Amount]]&gt;=5000,"Yes","No")</f>
        <v>No</v>
      </c>
      <c r="Y1498">
        <f>IF(CleanedData[[#This Row],[Recommend]]="Yes",1,0)</f>
        <v>1</v>
      </c>
      <c r="Z1498" s="6">
        <f>CleanedData[[#This Row],[Purchase Amount]]*0.15</f>
        <v>291.096</v>
      </c>
      <c r="AA1498" s="6">
        <f>CleanedData[[#This Row],[Purchase Amount]]*1.15</f>
        <v>2231.7359999999999</v>
      </c>
    </row>
    <row r="1499" spans="1:27" x14ac:dyDescent="0.3">
      <c r="A1499">
        <v>1787</v>
      </c>
      <c r="B1499" t="s">
        <v>1724</v>
      </c>
      <c r="C1499" s="1">
        <v>45417</v>
      </c>
      <c r="D1499">
        <v>70</v>
      </c>
      <c r="E1499" t="s">
        <v>52</v>
      </c>
      <c r="F1499" t="s">
        <v>72</v>
      </c>
      <c r="G1499" t="s">
        <v>372</v>
      </c>
      <c r="H1499">
        <v>4</v>
      </c>
      <c r="I1499" t="s">
        <v>45</v>
      </c>
      <c r="J1499" t="s">
        <v>54</v>
      </c>
      <c r="K1499" t="s">
        <v>64</v>
      </c>
      <c r="L1499" t="s">
        <v>45</v>
      </c>
      <c r="M1499" t="s">
        <v>46</v>
      </c>
      <c r="N1499" t="s">
        <v>96</v>
      </c>
      <c r="O1499" t="s">
        <v>89</v>
      </c>
      <c r="P1499" t="s">
        <v>70</v>
      </c>
      <c r="Q1499" t="s">
        <v>97</v>
      </c>
      <c r="R1499" s="6">
        <f>_xlfn.XLOOKUP(CleanedData[[#This Row],[Product]],'02_Lookup_Tables'!$A$2:$A$126,'02_Lookup_Tables'!$B$2:$B$126)</f>
        <v>944.78</v>
      </c>
      <c r="S1499" t="str">
        <f>VLOOKUP(CleanedData[[#This Row],[Product]],'02_Lookup_Tables'!$H$2:$I$126,2,FALSE)</f>
        <v>Electronics</v>
      </c>
      <c r="T1499" t="str">
        <f>VLOOKUP(CleanedData[[#This Row],[Province]],'02_Lookup_Tables'!$D$2:$E$10,2, FALSE)</f>
        <v>Central Region</v>
      </c>
      <c r="U1499" t="str" cm="1">
        <f t="array" ref="U1499">_xlfn.IFS(CleanedData[[#This Row],[Purchase Amount]]&lt;500,"Low",
CleanedData[[#This Row],[Purchase Amount]]&lt;5000,"Medium",
TRUE,"High")</f>
        <v>Medium</v>
      </c>
      <c r="V1499" t="str">
        <f>TEXT(CleanedData[[#This Row],[Date]],"mmmm")</f>
        <v>May</v>
      </c>
      <c r="W1499" t="str">
        <f>"Q"&amp;ROUNDUP(MONTH(CleanedData[[#This Row],[Date]])/3,0)</f>
        <v>Q2</v>
      </c>
      <c r="X1499" t="str">
        <f>IF(CleanedData[[#This Row],[Purchase Amount]]&gt;=5000,"Yes","No")</f>
        <v>No</v>
      </c>
      <c r="Y1499">
        <f>IF(CleanedData[[#This Row],[Recommend]]="Yes",1,0)</f>
        <v>1</v>
      </c>
      <c r="Z1499" s="6">
        <f>CleanedData[[#This Row],[Purchase Amount]]*0.15</f>
        <v>141.71699999999998</v>
      </c>
      <c r="AA1499" s="6">
        <f>CleanedData[[#This Row],[Purchase Amount]]*1.15</f>
        <v>1086.4969999999998</v>
      </c>
    </row>
    <row r="1500" spans="1:27" x14ac:dyDescent="0.3">
      <c r="A1500">
        <v>1789</v>
      </c>
      <c r="B1500" t="s">
        <v>1725</v>
      </c>
      <c r="C1500" s="1">
        <v>45945</v>
      </c>
      <c r="D1500">
        <v>70</v>
      </c>
      <c r="E1500" t="s">
        <v>60</v>
      </c>
      <c r="F1500" t="s">
        <v>108</v>
      </c>
      <c r="G1500" t="s">
        <v>266</v>
      </c>
      <c r="H1500">
        <v>2</v>
      </c>
      <c r="I1500" t="s">
        <v>42</v>
      </c>
      <c r="J1500" t="s">
        <v>74</v>
      </c>
      <c r="K1500" t="s">
        <v>44</v>
      </c>
      <c r="L1500" t="s">
        <v>45</v>
      </c>
      <c r="N1500" t="s">
        <v>47</v>
      </c>
      <c r="O1500" t="s">
        <v>134</v>
      </c>
      <c r="P1500" t="s">
        <v>8646</v>
      </c>
      <c r="Q1500" t="s">
        <v>97</v>
      </c>
      <c r="R1500" s="6">
        <f>_xlfn.XLOOKUP(CleanedData[[#This Row],[Product]],'02_Lookup_Tables'!$A$2:$A$126,'02_Lookup_Tables'!$B$2:$B$126)</f>
        <v>2951.61</v>
      </c>
      <c r="S1500" t="str">
        <f>VLOOKUP(CleanedData[[#This Row],[Product]],'02_Lookup_Tables'!$H$2:$I$126,2,FALSE)</f>
        <v>Beauty &amp; Personal Care</v>
      </c>
      <c r="T1500" t="str">
        <f>VLOOKUP(CleanedData[[#This Row],[Province]],'02_Lookup_Tables'!$D$2:$E$10,2, FALSE)</f>
        <v>Gauteng Region</v>
      </c>
      <c r="U1500" t="str" cm="1">
        <f t="array" ref="U1500">_xlfn.IFS(CleanedData[[#This Row],[Purchase Amount]]&lt;500,"Low",
CleanedData[[#This Row],[Purchase Amount]]&lt;5000,"Medium",
TRUE,"High")</f>
        <v>Medium</v>
      </c>
      <c r="V1500" t="str">
        <f>TEXT(CleanedData[[#This Row],[Date]],"mmmm")</f>
        <v>October</v>
      </c>
      <c r="W1500" t="str">
        <f>"Q"&amp;ROUNDUP(MONTH(CleanedData[[#This Row],[Date]])/3,0)</f>
        <v>Q4</v>
      </c>
      <c r="X1500" t="str">
        <f>IF(CleanedData[[#This Row],[Purchase Amount]]&gt;=5000,"Yes","No")</f>
        <v>No</v>
      </c>
      <c r="Y1500">
        <f>IF(CleanedData[[#This Row],[Recommend]]="Yes",1,0)</f>
        <v>0</v>
      </c>
      <c r="Z1500" s="6">
        <f>CleanedData[[#This Row],[Purchase Amount]]*0.15</f>
        <v>442.74150000000003</v>
      </c>
      <c r="AA1500" s="6">
        <f>CleanedData[[#This Row],[Purchase Amount]]*1.15</f>
        <v>3394.3514999999998</v>
      </c>
    </row>
    <row r="1501" spans="1:27" x14ac:dyDescent="0.3">
      <c r="A1501">
        <v>1790</v>
      </c>
      <c r="B1501" t="s">
        <v>1726</v>
      </c>
      <c r="C1501" s="1">
        <v>46001</v>
      </c>
      <c r="D1501">
        <v>28</v>
      </c>
      <c r="E1501" t="s">
        <v>60</v>
      </c>
      <c r="F1501" t="s">
        <v>68</v>
      </c>
      <c r="G1501" t="s">
        <v>205</v>
      </c>
      <c r="H1501">
        <v>3</v>
      </c>
      <c r="I1501" t="s">
        <v>42</v>
      </c>
      <c r="J1501" t="s">
        <v>54</v>
      </c>
      <c r="K1501" t="s">
        <v>55</v>
      </c>
      <c r="L1501" t="s">
        <v>45</v>
      </c>
      <c r="M1501" t="s">
        <v>165</v>
      </c>
      <c r="N1501" t="s">
        <v>48</v>
      </c>
      <c r="O1501" t="s">
        <v>89</v>
      </c>
      <c r="P1501" t="s">
        <v>49</v>
      </c>
      <c r="Q1501" t="s">
        <v>58</v>
      </c>
      <c r="R1501" s="6">
        <f>_xlfn.XLOOKUP(CleanedData[[#This Row],[Product]],'02_Lookup_Tables'!$A$2:$A$126,'02_Lookup_Tables'!$B$2:$B$126)</f>
        <v>139.72999999999999</v>
      </c>
      <c r="S1501" t="str">
        <f>VLOOKUP(CleanedData[[#This Row],[Product]],'02_Lookup_Tables'!$H$2:$I$126,2,FALSE)</f>
        <v>Beauty &amp; Personal Care</v>
      </c>
      <c r="T1501" t="str">
        <f>VLOOKUP(CleanedData[[#This Row],[Province]],'02_Lookup_Tables'!$D$2:$E$10,2, FALSE)</f>
        <v>Northern Region</v>
      </c>
      <c r="U1501" t="str" cm="1">
        <f t="array" ref="U1501">_xlfn.IFS(CleanedData[[#This Row],[Purchase Amount]]&lt;500,"Low",
CleanedData[[#This Row],[Purchase Amount]]&lt;5000,"Medium",
TRUE,"High")</f>
        <v>Low</v>
      </c>
      <c r="V1501" t="str">
        <f>TEXT(CleanedData[[#This Row],[Date]],"mmmm")</f>
        <v>December</v>
      </c>
      <c r="W1501" t="str">
        <f>"Q"&amp;ROUNDUP(MONTH(CleanedData[[#This Row],[Date]])/3,0)</f>
        <v>Q4</v>
      </c>
      <c r="X1501" t="str">
        <f>IF(CleanedData[[#This Row],[Purchase Amount]]&gt;=5000,"Yes","No")</f>
        <v>No</v>
      </c>
      <c r="Y1501">
        <f>IF(CleanedData[[#This Row],[Recommend]]="Yes",1,0)</f>
        <v>0</v>
      </c>
      <c r="Z1501" s="6">
        <f>CleanedData[[#This Row],[Purchase Amount]]*0.15</f>
        <v>20.959499999999998</v>
      </c>
      <c r="AA1501" s="6">
        <f>CleanedData[[#This Row],[Purchase Amount]]*1.15</f>
        <v>160.68949999999998</v>
      </c>
    </row>
    <row r="1502" spans="1:27" x14ac:dyDescent="0.3">
      <c r="A1502">
        <v>1793</v>
      </c>
      <c r="B1502" t="s">
        <v>1727</v>
      </c>
      <c r="C1502" s="1">
        <v>45698</v>
      </c>
      <c r="D1502">
        <v>56</v>
      </c>
      <c r="E1502" t="s">
        <v>52</v>
      </c>
      <c r="F1502" t="s">
        <v>108</v>
      </c>
      <c r="G1502" t="s">
        <v>342</v>
      </c>
      <c r="H1502">
        <v>4</v>
      </c>
      <c r="I1502" t="s">
        <v>45</v>
      </c>
      <c r="J1502" t="s">
        <v>43</v>
      </c>
      <c r="K1502" t="s">
        <v>44</v>
      </c>
      <c r="L1502" t="s">
        <v>45</v>
      </c>
      <c r="M1502" t="s">
        <v>46</v>
      </c>
      <c r="N1502" t="s">
        <v>96</v>
      </c>
      <c r="O1502" t="s">
        <v>89</v>
      </c>
      <c r="P1502" t="s">
        <v>70</v>
      </c>
      <c r="Q1502" t="s">
        <v>50</v>
      </c>
      <c r="R1502" s="6">
        <f>_xlfn.XLOOKUP(CleanedData[[#This Row],[Product]],'02_Lookup_Tables'!$A$2:$A$126,'02_Lookup_Tables'!$B$2:$B$126)</f>
        <v>529.15</v>
      </c>
      <c r="S1502" t="str">
        <f>VLOOKUP(CleanedData[[#This Row],[Product]],'02_Lookup_Tables'!$H$2:$I$126,2,FALSE)</f>
        <v>Accessories</v>
      </c>
      <c r="T1502" t="str">
        <f>VLOOKUP(CleanedData[[#This Row],[Province]],'02_Lookup_Tables'!$D$2:$E$10,2, FALSE)</f>
        <v>Gauteng Region</v>
      </c>
      <c r="U1502" t="str" cm="1">
        <f t="array" ref="U1502">_xlfn.IFS(CleanedData[[#This Row],[Purchase Amount]]&lt;500,"Low",
CleanedData[[#This Row],[Purchase Amount]]&lt;5000,"Medium",
TRUE,"High")</f>
        <v>Medium</v>
      </c>
      <c r="V1502" t="str">
        <f>TEXT(CleanedData[[#This Row],[Date]],"mmmm")</f>
        <v>February</v>
      </c>
      <c r="W1502" t="str">
        <f>"Q"&amp;ROUNDUP(MONTH(CleanedData[[#This Row],[Date]])/3,0)</f>
        <v>Q1</v>
      </c>
      <c r="X1502" t="str">
        <f>IF(CleanedData[[#This Row],[Purchase Amount]]&gt;=5000,"Yes","No")</f>
        <v>No</v>
      </c>
      <c r="Y1502">
        <f>IF(CleanedData[[#This Row],[Recommend]]="Yes",1,0)</f>
        <v>1</v>
      </c>
      <c r="Z1502" s="6">
        <f>CleanedData[[#This Row],[Purchase Amount]]*0.15</f>
        <v>79.372499999999988</v>
      </c>
      <c r="AA1502" s="6">
        <f>CleanedData[[#This Row],[Purchase Amount]]*1.15</f>
        <v>608.52249999999992</v>
      </c>
    </row>
    <row r="1503" spans="1:27" x14ac:dyDescent="0.3">
      <c r="A1503">
        <v>1794</v>
      </c>
      <c r="B1503" t="s">
        <v>1728</v>
      </c>
      <c r="C1503" s="1">
        <v>45916</v>
      </c>
      <c r="D1503">
        <v>51</v>
      </c>
      <c r="E1503" t="s">
        <v>60</v>
      </c>
      <c r="F1503" t="s">
        <v>40</v>
      </c>
      <c r="G1503" t="s">
        <v>280</v>
      </c>
      <c r="H1503">
        <v>5</v>
      </c>
      <c r="I1503" t="s">
        <v>45</v>
      </c>
      <c r="J1503" t="s">
        <v>69</v>
      </c>
      <c r="K1503" t="s">
        <v>44</v>
      </c>
      <c r="L1503" t="s">
        <v>45</v>
      </c>
      <c r="M1503" t="s">
        <v>180</v>
      </c>
      <c r="N1503" t="s">
        <v>57</v>
      </c>
      <c r="O1503" t="s">
        <v>89</v>
      </c>
      <c r="P1503" t="s">
        <v>70</v>
      </c>
      <c r="Q1503" t="s">
        <v>93</v>
      </c>
      <c r="R1503" s="6">
        <f>_xlfn.XLOOKUP(CleanedData[[#This Row],[Product]],'02_Lookup_Tables'!$A$2:$A$126,'02_Lookup_Tables'!$B$2:$B$126)</f>
        <v>759.97</v>
      </c>
      <c r="S1503" t="str">
        <f>VLOOKUP(CleanedData[[#This Row],[Product]],'02_Lookup_Tables'!$H$2:$I$126,2,FALSE)</f>
        <v>Apparel</v>
      </c>
      <c r="T1503" t="str">
        <f>VLOOKUP(CleanedData[[#This Row],[Province]],'02_Lookup_Tables'!$D$2:$E$10,2, FALSE)</f>
        <v>Northern Region</v>
      </c>
      <c r="U1503" t="str" cm="1">
        <f t="array" ref="U1503">_xlfn.IFS(CleanedData[[#This Row],[Purchase Amount]]&lt;500,"Low",
CleanedData[[#This Row],[Purchase Amount]]&lt;5000,"Medium",
TRUE,"High")</f>
        <v>Medium</v>
      </c>
      <c r="V1503" t="str">
        <f>TEXT(CleanedData[[#This Row],[Date]],"mmmm")</f>
        <v>September</v>
      </c>
      <c r="W1503" t="str">
        <f>"Q"&amp;ROUNDUP(MONTH(CleanedData[[#This Row],[Date]])/3,0)</f>
        <v>Q3</v>
      </c>
      <c r="X1503" t="str">
        <f>IF(CleanedData[[#This Row],[Purchase Amount]]&gt;=5000,"Yes","No")</f>
        <v>No</v>
      </c>
      <c r="Y1503">
        <f>IF(CleanedData[[#This Row],[Recommend]]="Yes",1,0)</f>
        <v>1</v>
      </c>
      <c r="Z1503" s="6">
        <f>CleanedData[[#This Row],[Purchase Amount]]*0.15</f>
        <v>113.99550000000001</v>
      </c>
      <c r="AA1503" s="6">
        <f>CleanedData[[#This Row],[Purchase Amount]]*1.15</f>
        <v>873.96550000000002</v>
      </c>
    </row>
    <row r="1504" spans="1:27" x14ac:dyDescent="0.3">
      <c r="A1504">
        <v>1795</v>
      </c>
      <c r="B1504" t="s">
        <v>1729</v>
      </c>
      <c r="C1504" s="1">
        <v>45932</v>
      </c>
      <c r="D1504">
        <v>52</v>
      </c>
      <c r="E1504" t="s">
        <v>60</v>
      </c>
      <c r="F1504" t="s">
        <v>77</v>
      </c>
      <c r="G1504" t="s">
        <v>201</v>
      </c>
      <c r="H1504">
        <v>3</v>
      </c>
      <c r="I1504" t="s">
        <v>42</v>
      </c>
      <c r="J1504" t="s">
        <v>54</v>
      </c>
      <c r="K1504" t="s">
        <v>44</v>
      </c>
      <c r="L1504" t="s">
        <v>45</v>
      </c>
      <c r="M1504" t="s">
        <v>180</v>
      </c>
      <c r="N1504" t="s">
        <v>48</v>
      </c>
      <c r="O1504" t="s">
        <v>89</v>
      </c>
      <c r="P1504" t="s">
        <v>49</v>
      </c>
      <c r="Q1504" t="s">
        <v>93</v>
      </c>
      <c r="R1504" s="6">
        <f>_xlfn.XLOOKUP(CleanedData[[#This Row],[Product]],'02_Lookup_Tables'!$A$2:$A$126,'02_Lookup_Tables'!$B$2:$B$126)</f>
        <v>755.66</v>
      </c>
      <c r="S1504" t="str">
        <f>VLOOKUP(CleanedData[[#This Row],[Product]],'02_Lookup_Tables'!$H$2:$I$126,2,FALSE)</f>
        <v>Home &amp; Living</v>
      </c>
      <c r="T1504" t="str">
        <f>VLOOKUP(CleanedData[[#This Row],[Province]],'02_Lookup_Tables'!$D$2:$E$10,2, FALSE)</f>
        <v>Central Region</v>
      </c>
      <c r="U1504" t="str" cm="1">
        <f t="array" ref="U1504">_xlfn.IFS(CleanedData[[#This Row],[Purchase Amount]]&lt;500,"Low",
CleanedData[[#This Row],[Purchase Amount]]&lt;5000,"Medium",
TRUE,"High")</f>
        <v>Medium</v>
      </c>
      <c r="V1504" t="str">
        <f>TEXT(CleanedData[[#This Row],[Date]],"mmmm")</f>
        <v>October</v>
      </c>
      <c r="W1504" t="str">
        <f>"Q"&amp;ROUNDUP(MONTH(CleanedData[[#This Row],[Date]])/3,0)</f>
        <v>Q4</v>
      </c>
      <c r="X1504" t="str">
        <f>IF(CleanedData[[#This Row],[Purchase Amount]]&gt;=5000,"Yes","No")</f>
        <v>No</v>
      </c>
      <c r="Y1504">
        <f>IF(CleanedData[[#This Row],[Recommend]]="Yes",1,0)</f>
        <v>0</v>
      </c>
      <c r="Z1504" s="6">
        <f>CleanedData[[#This Row],[Purchase Amount]]*0.15</f>
        <v>113.34899999999999</v>
      </c>
      <c r="AA1504" s="6">
        <f>CleanedData[[#This Row],[Purchase Amount]]*1.15</f>
        <v>869.0089999999999</v>
      </c>
    </row>
    <row r="1505" spans="1:27" x14ac:dyDescent="0.3">
      <c r="A1505">
        <v>1796</v>
      </c>
      <c r="B1505" t="s">
        <v>1730</v>
      </c>
      <c r="C1505" s="1">
        <v>45495</v>
      </c>
      <c r="D1505">
        <v>28</v>
      </c>
      <c r="E1505" t="s">
        <v>52</v>
      </c>
      <c r="F1505" t="s">
        <v>72</v>
      </c>
      <c r="G1505" t="s">
        <v>313</v>
      </c>
      <c r="H1505">
        <v>3</v>
      </c>
      <c r="I1505" t="s">
        <v>42</v>
      </c>
      <c r="J1505" t="s">
        <v>43</v>
      </c>
      <c r="K1505" t="s">
        <v>55</v>
      </c>
      <c r="L1505" t="s">
        <v>42</v>
      </c>
      <c r="M1505" t="s">
        <v>196</v>
      </c>
      <c r="N1505" t="s">
        <v>48</v>
      </c>
      <c r="O1505" t="s">
        <v>89</v>
      </c>
      <c r="P1505" t="s">
        <v>49</v>
      </c>
      <c r="Q1505" t="s">
        <v>58</v>
      </c>
      <c r="R1505" s="6">
        <f>_xlfn.XLOOKUP(CleanedData[[#This Row],[Product]],'02_Lookup_Tables'!$A$2:$A$126,'02_Lookup_Tables'!$B$2:$B$126)</f>
        <v>283.57</v>
      </c>
      <c r="S1505" t="str">
        <f>VLOOKUP(CleanedData[[#This Row],[Product]],'02_Lookup_Tables'!$H$2:$I$126,2,FALSE)</f>
        <v>Accessories</v>
      </c>
      <c r="T1505" t="str">
        <f>VLOOKUP(CleanedData[[#This Row],[Province]],'02_Lookup_Tables'!$D$2:$E$10,2, FALSE)</f>
        <v>Central Region</v>
      </c>
      <c r="U1505" t="str" cm="1">
        <f t="array" ref="U1505">_xlfn.IFS(CleanedData[[#This Row],[Purchase Amount]]&lt;500,"Low",
CleanedData[[#This Row],[Purchase Amount]]&lt;5000,"Medium",
TRUE,"High")</f>
        <v>Low</v>
      </c>
      <c r="V1505" t="str">
        <f>TEXT(CleanedData[[#This Row],[Date]],"mmmm")</f>
        <v>July</v>
      </c>
      <c r="W1505" t="str">
        <f>"Q"&amp;ROUNDUP(MONTH(CleanedData[[#This Row],[Date]])/3,0)</f>
        <v>Q3</v>
      </c>
      <c r="X1505" t="str">
        <f>IF(CleanedData[[#This Row],[Purchase Amount]]&gt;=5000,"Yes","No")</f>
        <v>No</v>
      </c>
      <c r="Y1505">
        <f>IF(CleanedData[[#This Row],[Recommend]]="Yes",1,0)</f>
        <v>0</v>
      </c>
      <c r="Z1505" s="6">
        <f>CleanedData[[#This Row],[Purchase Amount]]*0.15</f>
        <v>42.535499999999999</v>
      </c>
      <c r="AA1505" s="6">
        <f>CleanedData[[#This Row],[Purchase Amount]]*1.15</f>
        <v>326.10549999999995</v>
      </c>
    </row>
    <row r="1506" spans="1:27" x14ac:dyDescent="0.3">
      <c r="A1506">
        <v>1797</v>
      </c>
      <c r="B1506" t="s">
        <v>1731</v>
      </c>
      <c r="C1506" s="1">
        <v>45510</v>
      </c>
      <c r="D1506">
        <v>75</v>
      </c>
      <c r="E1506" t="s">
        <v>39</v>
      </c>
      <c r="F1506" t="s">
        <v>108</v>
      </c>
      <c r="G1506" t="s">
        <v>463</v>
      </c>
      <c r="H1506">
        <v>1</v>
      </c>
      <c r="I1506" t="s">
        <v>42</v>
      </c>
      <c r="J1506" t="s">
        <v>43</v>
      </c>
      <c r="K1506" t="s">
        <v>55</v>
      </c>
      <c r="L1506" t="s">
        <v>42</v>
      </c>
      <c r="M1506" t="s">
        <v>136</v>
      </c>
      <c r="N1506" t="s">
        <v>80</v>
      </c>
      <c r="O1506" t="s">
        <v>89</v>
      </c>
      <c r="P1506" t="s">
        <v>49</v>
      </c>
      <c r="Q1506" t="s">
        <v>97</v>
      </c>
      <c r="R1506" s="6">
        <f>_xlfn.XLOOKUP(CleanedData[[#This Row],[Product]],'02_Lookup_Tables'!$A$2:$A$126,'02_Lookup_Tables'!$B$2:$B$126)</f>
        <v>470.6</v>
      </c>
      <c r="S1506" t="str">
        <f>VLOOKUP(CleanedData[[#This Row],[Product]],'02_Lookup_Tables'!$H$2:$I$126,2,FALSE)</f>
        <v>Toys &amp; Games</v>
      </c>
      <c r="T1506" t="str">
        <f>VLOOKUP(CleanedData[[#This Row],[Province]],'02_Lookup_Tables'!$D$2:$E$10,2, FALSE)</f>
        <v>Gauteng Region</v>
      </c>
      <c r="U1506" t="str" cm="1">
        <f t="array" ref="U1506">_xlfn.IFS(CleanedData[[#This Row],[Purchase Amount]]&lt;500,"Low",
CleanedData[[#This Row],[Purchase Amount]]&lt;5000,"Medium",
TRUE,"High")</f>
        <v>Low</v>
      </c>
      <c r="V1506" t="str">
        <f>TEXT(CleanedData[[#This Row],[Date]],"mmmm")</f>
        <v>August</v>
      </c>
      <c r="W1506" t="str">
        <f>"Q"&amp;ROUNDUP(MONTH(CleanedData[[#This Row],[Date]])/3,0)</f>
        <v>Q3</v>
      </c>
      <c r="X1506" t="str">
        <f>IF(CleanedData[[#This Row],[Purchase Amount]]&gt;=5000,"Yes","No")</f>
        <v>No</v>
      </c>
      <c r="Y1506">
        <f>IF(CleanedData[[#This Row],[Recommend]]="Yes",1,0)</f>
        <v>0</v>
      </c>
      <c r="Z1506" s="6">
        <f>CleanedData[[#This Row],[Purchase Amount]]*0.15</f>
        <v>70.59</v>
      </c>
      <c r="AA1506" s="6">
        <f>CleanedData[[#This Row],[Purchase Amount]]*1.15</f>
        <v>541.18999999999994</v>
      </c>
    </row>
    <row r="1507" spans="1:27" x14ac:dyDescent="0.3">
      <c r="A1507">
        <v>1798</v>
      </c>
      <c r="B1507" t="s">
        <v>1732</v>
      </c>
      <c r="C1507" s="1">
        <v>45483</v>
      </c>
      <c r="D1507">
        <v>70</v>
      </c>
      <c r="E1507" t="s">
        <v>39</v>
      </c>
      <c r="F1507" t="s">
        <v>61</v>
      </c>
      <c r="G1507" t="s">
        <v>102</v>
      </c>
      <c r="H1507">
        <v>1</v>
      </c>
      <c r="I1507" t="s">
        <v>45</v>
      </c>
      <c r="J1507" t="s">
        <v>43</v>
      </c>
      <c r="K1507" t="s">
        <v>44</v>
      </c>
      <c r="L1507" t="s">
        <v>42</v>
      </c>
      <c r="M1507" t="s">
        <v>184</v>
      </c>
      <c r="N1507" t="s">
        <v>80</v>
      </c>
      <c r="O1507" t="s">
        <v>148</v>
      </c>
      <c r="P1507" t="s">
        <v>70</v>
      </c>
      <c r="Q1507" t="s">
        <v>97</v>
      </c>
      <c r="R1507" s="6">
        <f>_xlfn.XLOOKUP(CleanedData[[#This Row],[Product]],'02_Lookup_Tables'!$A$2:$A$126,'02_Lookup_Tables'!$B$2:$B$126)</f>
        <v>276.82</v>
      </c>
      <c r="S1507" t="str">
        <f>VLOOKUP(CleanedData[[#This Row],[Product]],'02_Lookup_Tables'!$H$2:$I$126,2,FALSE)</f>
        <v>Home &amp; Living</v>
      </c>
      <c r="T1507" t="str">
        <f>VLOOKUP(CleanedData[[#This Row],[Province]],'02_Lookup_Tables'!$D$2:$E$10,2, FALSE)</f>
        <v>Southern Region</v>
      </c>
      <c r="U1507" t="str" cm="1">
        <f t="array" ref="U1507">_xlfn.IFS(CleanedData[[#This Row],[Purchase Amount]]&lt;500,"Low",
CleanedData[[#This Row],[Purchase Amount]]&lt;5000,"Medium",
TRUE,"High")</f>
        <v>Low</v>
      </c>
      <c r="V1507" t="str">
        <f>TEXT(CleanedData[[#This Row],[Date]],"mmmm")</f>
        <v>July</v>
      </c>
      <c r="W1507" t="str">
        <f>"Q"&amp;ROUNDUP(MONTH(CleanedData[[#This Row],[Date]])/3,0)</f>
        <v>Q3</v>
      </c>
      <c r="X1507" t="str">
        <f>IF(CleanedData[[#This Row],[Purchase Amount]]&gt;=5000,"Yes","No")</f>
        <v>No</v>
      </c>
      <c r="Y1507">
        <f>IF(CleanedData[[#This Row],[Recommend]]="Yes",1,0)</f>
        <v>1</v>
      </c>
      <c r="Z1507" s="6">
        <f>CleanedData[[#This Row],[Purchase Amount]]*0.15</f>
        <v>41.522999999999996</v>
      </c>
      <c r="AA1507" s="6">
        <f>CleanedData[[#This Row],[Purchase Amount]]*1.15</f>
        <v>318.34299999999996</v>
      </c>
    </row>
    <row r="1508" spans="1:27" x14ac:dyDescent="0.3">
      <c r="A1508">
        <v>1799</v>
      </c>
      <c r="B1508" t="s">
        <v>1733</v>
      </c>
      <c r="C1508" s="1">
        <v>45835</v>
      </c>
      <c r="D1508">
        <v>29</v>
      </c>
      <c r="E1508" t="s">
        <v>60</v>
      </c>
      <c r="F1508" t="s">
        <v>83</v>
      </c>
      <c r="G1508" t="s">
        <v>251</v>
      </c>
      <c r="H1508">
        <v>5</v>
      </c>
      <c r="I1508" t="s">
        <v>45</v>
      </c>
      <c r="J1508" t="s">
        <v>74</v>
      </c>
      <c r="K1508" t="s">
        <v>44</v>
      </c>
      <c r="L1508" t="s">
        <v>42</v>
      </c>
      <c r="M1508" t="s">
        <v>156</v>
      </c>
      <c r="N1508" t="s">
        <v>57</v>
      </c>
      <c r="O1508" t="s">
        <v>148</v>
      </c>
      <c r="P1508" t="s">
        <v>49</v>
      </c>
      <c r="Q1508" t="s">
        <v>58</v>
      </c>
      <c r="R1508" s="6">
        <f>_xlfn.XLOOKUP(CleanedData[[#This Row],[Product]],'02_Lookup_Tables'!$A$2:$A$126,'02_Lookup_Tables'!$B$2:$B$126)</f>
        <v>5064</v>
      </c>
      <c r="S1508" t="str">
        <f>VLOOKUP(CleanedData[[#This Row],[Product]],'02_Lookup_Tables'!$H$2:$I$126,2,FALSE)</f>
        <v>Sports &amp; Outdoors</v>
      </c>
      <c r="T1508" t="str">
        <f>VLOOKUP(CleanedData[[#This Row],[Province]],'02_Lookup_Tables'!$D$2:$E$10,2, FALSE)</f>
        <v>Western Region</v>
      </c>
      <c r="U1508" t="str" cm="1">
        <f t="array" ref="U1508">_xlfn.IFS(CleanedData[[#This Row],[Purchase Amount]]&lt;500,"Low",
CleanedData[[#This Row],[Purchase Amount]]&lt;5000,"Medium",
TRUE,"High")</f>
        <v>High</v>
      </c>
      <c r="V1508" t="str">
        <f>TEXT(CleanedData[[#This Row],[Date]],"mmmm")</f>
        <v>June</v>
      </c>
      <c r="W1508" t="str">
        <f>"Q"&amp;ROUNDUP(MONTH(CleanedData[[#This Row],[Date]])/3,0)</f>
        <v>Q2</v>
      </c>
      <c r="X1508" t="str">
        <f>IF(CleanedData[[#This Row],[Purchase Amount]]&gt;=5000,"Yes","No")</f>
        <v>Yes</v>
      </c>
      <c r="Y1508">
        <f>IF(CleanedData[[#This Row],[Recommend]]="Yes",1,0)</f>
        <v>1</v>
      </c>
      <c r="Z1508" s="6">
        <f>CleanedData[[#This Row],[Purchase Amount]]*0.15</f>
        <v>759.6</v>
      </c>
      <c r="AA1508" s="6">
        <f>CleanedData[[#This Row],[Purchase Amount]]*1.15</f>
        <v>5823.5999999999995</v>
      </c>
    </row>
    <row r="1509" spans="1:27" x14ac:dyDescent="0.3">
      <c r="A1509">
        <v>1800</v>
      </c>
      <c r="B1509" t="s">
        <v>1734</v>
      </c>
      <c r="C1509" s="1">
        <v>45764</v>
      </c>
      <c r="D1509">
        <v>39</v>
      </c>
      <c r="E1509" t="s">
        <v>52</v>
      </c>
      <c r="F1509" t="s">
        <v>40</v>
      </c>
      <c r="G1509" t="s">
        <v>62</v>
      </c>
      <c r="H1509">
        <v>2</v>
      </c>
      <c r="I1509" t="s">
        <v>42</v>
      </c>
      <c r="J1509" t="s">
        <v>69</v>
      </c>
      <c r="K1509" t="s">
        <v>55</v>
      </c>
      <c r="L1509" t="s">
        <v>42</v>
      </c>
      <c r="M1509" t="s">
        <v>156</v>
      </c>
      <c r="N1509" t="s">
        <v>47</v>
      </c>
      <c r="O1509" t="s">
        <v>148</v>
      </c>
      <c r="P1509" t="s">
        <v>70</v>
      </c>
      <c r="Q1509" t="s">
        <v>81</v>
      </c>
      <c r="R1509" s="6">
        <f>_xlfn.XLOOKUP(CleanedData[[#This Row],[Product]],'02_Lookup_Tables'!$A$2:$A$126,'02_Lookup_Tables'!$B$2:$B$126)</f>
        <v>230.14</v>
      </c>
      <c r="S1509" t="str">
        <f>VLOOKUP(CleanedData[[#This Row],[Product]],'02_Lookup_Tables'!$H$2:$I$126,2,FALSE)</f>
        <v>Sports &amp; Outdoors</v>
      </c>
      <c r="T1509" t="str">
        <f>VLOOKUP(CleanedData[[#This Row],[Province]],'02_Lookup_Tables'!$D$2:$E$10,2, FALSE)</f>
        <v>Northern Region</v>
      </c>
      <c r="U1509" t="str" cm="1">
        <f t="array" ref="U1509">_xlfn.IFS(CleanedData[[#This Row],[Purchase Amount]]&lt;500,"Low",
CleanedData[[#This Row],[Purchase Amount]]&lt;5000,"Medium",
TRUE,"High")</f>
        <v>Low</v>
      </c>
      <c r="V1509" t="str">
        <f>TEXT(CleanedData[[#This Row],[Date]],"mmmm")</f>
        <v>April</v>
      </c>
      <c r="W1509" t="str">
        <f>"Q"&amp;ROUNDUP(MONTH(CleanedData[[#This Row],[Date]])/3,0)</f>
        <v>Q2</v>
      </c>
      <c r="X1509" t="str">
        <f>IF(CleanedData[[#This Row],[Purchase Amount]]&gt;=5000,"Yes","No")</f>
        <v>No</v>
      </c>
      <c r="Y1509">
        <f>IF(CleanedData[[#This Row],[Recommend]]="Yes",1,0)</f>
        <v>0</v>
      </c>
      <c r="Z1509" s="6">
        <f>CleanedData[[#This Row],[Purchase Amount]]*0.15</f>
        <v>34.520999999999994</v>
      </c>
      <c r="AA1509" s="6">
        <f>CleanedData[[#This Row],[Purchase Amount]]*1.15</f>
        <v>264.66099999999994</v>
      </c>
    </row>
    <row r="1510" spans="1:27" x14ac:dyDescent="0.3">
      <c r="A1510">
        <v>1801</v>
      </c>
      <c r="B1510" t="s">
        <v>1735</v>
      </c>
      <c r="C1510" s="1">
        <v>45837</v>
      </c>
      <c r="D1510">
        <v>70</v>
      </c>
      <c r="E1510" t="s">
        <v>39</v>
      </c>
      <c r="F1510" t="s">
        <v>40</v>
      </c>
      <c r="G1510" t="s">
        <v>227</v>
      </c>
      <c r="H1510">
        <v>3</v>
      </c>
      <c r="I1510" t="s">
        <v>45</v>
      </c>
      <c r="J1510" t="s">
        <v>63</v>
      </c>
      <c r="K1510" t="s">
        <v>44</v>
      </c>
      <c r="L1510" t="s">
        <v>45</v>
      </c>
      <c r="M1510" t="s">
        <v>92</v>
      </c>
      <c r="N1510" t="s">
        <v>48</v>
      </c>
      <c r="O1510" t="s">
        <v>89</v>
      </c>
      <c r="P1510" t="s">
        <v>49</v>
      </c>
      <c r="Q1510" t="s">
        <v>97</v>
      </c>
      <c r="R1510" s="6">
        <f>_xlfn.XLOOKUP(CleanedData[[#This Row],[Product]],'02_Lookup_Tables'!$A$2:$A$126,'02_Lookup_Tables'!$B$2:$B$126)</f>
        <v>22574.95</v>
      </c>
      <c r="S1510" t="str">
        <f>VLOOKUP(CleanedData[[#This Row],[Product]],'02_Lookup_Tables'!$H$2:$I$126,2,FALSE)</f>
        <v>Electronics</v>
      </c>
      <c r="T1510" t="str">
        <f>VLOOKUP(CleanedData[[#This Row],[Province]],'02_Lookup_Tables'!$D$2:$E$10,2, FALSE)</f>
        <v>Northern Region</v>
      </c>
      <c r="U1510" t="str" cm="1">
        <f t="array" ref="U1510">_xlfn.IFS(CleanedData[[#This Row],[Purchase Amount]]&lt;500,"Low",
CleanedData[[#This Row],[Purchase Amount]]&lt;5000,"Medium",
TRUE,"High")</f>
        <v>High</v>
      </c>
      <c r="V1510" t="str">
        <f>TEXT(CleanedData[[#This Row],[Date]],"mmmm")</f>
        <v>June</v>
      </c>
      <c r="W1510" t="str">
        <f>"Q"&amp;ROUNDUP(MONTH(CleanedData[[#This Row],[Date]])/3,0)</f>
        <v>Q2</v>
      </c>
      <c r="X1510" t="str">
        <f>IF(CleanedData[[#This Row],[Purchase Amount]]&gt;=5000,"Yes","No")</f>
        <v>Yes</v>
      </c>
      <c r="Y1510">
        <f>IF(CleanedData[[#This Row],[Recommend]]="Yes",1,0)</f>
        <v>1</v>
      </c>
      <c r="Z1510" s="6">
        <f>CleanedData[[#This Row],[Purchase Amount]]*0.15</f>
        <v>3386.2424999999998</v>
      </c>
      <c r="AA1510" s="6">
        <f>CleanedData[[#This Row],[Purchase Amount]]*1.15</f>
        <v>25961.192499999997</v>
      </c>
    </row>
    <row r="1511" spans="1:27" x14ac:dyDescent="0.3">
      <c r="A1511">
        <v>1802</v>
      </c>
      <c r="B1511" t="s">
        <v>1736</v>
      </c>
      <c r="C1511" s="1">
        <v>45294</v>
      </c>
      <c r="D1511">
        <v>41</v>
      </c>
      <c r="E1511" t="s">
        <v>60</v>
      </c>
      <c r="F1511" t="s">
        <v>108</v>
      </c>
      <c r="G1511" t="s">
        <v>519</v>
      </c>
      <c r="H1511">
        <v>1</v>
      </c>
      <c r="I1511" t="s">
        <v>42</v>
      </c>
      <c r="J1511" t="s">
        <v>43</v>
      </c>
      <c r="K1511" t="s">
        <v>44</v>
      </c>
      <c r="L1511" t="s">
        <v>45</v>
      </c>
      <c r="M1511" t="s">
        <v>85</v>
      </c>
      <c r="N1511" t="s">
        <v>80</v>
      </c>
      <c r="O1511" t="s">
        <v>48</v>
      </c>
      <c r="P1511" t="s">
        <v>49</v>
      </c>
      <c r="Q1511" t="s">
        <v>81</v>
      </c>
      <c r="R1511" s="6">
        <f>_xlfn.XLOOKUP(CleanedData[[#This Row],[Product]],'02_Lookup_Tables'!$A$2:$A$126,'02_Lookup_Tables'!$B$2:$B$126)</f>
        <v>338.79</v>
      </c>
      <c r="S1511" t="str">
        <f>VLOOKUP(CleanedData[[#This Row],[Product]],'02_Lookup_Tables'!$H$2:$I$126,2,FALSE)</f>
        <v>Accessories</v>
      </c>
      <c r="T1511" t="str">
        <f>VLOOKUP(CleanedData[[#This Row],[Province]],'02_Lookup_Tables'!$D$2:$E$10,2, FALSE)</f>
        <v>Gauteng Region</v>
      </c>
      <c r="U1511" t="str" cm="1">
        <f t="array" ref="U1511">_xlfn.IFS(CleanedData[[#This Row],[Purchase Amount]]&lt;500,"Low",
CleanedData[[#This Row],[Purchase Amount]]&lt;5000,"Medium",
TRUE,"High")</f>
        <v>Low</v>
      </c>
      <c r="V1511" t="str">
        <f>TEXT(CleanedData[[#This Row],[Date]],"mmmm")</f>
        <v>January</v>
      </c>
      <c r="W1511" t="str">
        <f>"Q"&amp;ROUNDUP(MONTH(CleanedData[[#This Row],[Date]])/3,0)</f>
        <v>Q1</v>
      </c>
      <c r="X1511" t="str">
        <f>IF(CleanedData[[#This Row],[Purchase Amount]]&gt;=5000,"Yes","No")</f>
        <v>No</v>
      </c>
      <c r="Y1511">
        <f>IF(CleanedData[[#This Row],[Recommend]]="Yes",1,0)</f>
        <v>0</v>
      </c>
      <c r="Z1511" s="6">
        <f>CleanedData[[#This Row],[Purchase Amount]]*0.15</f>
        <v>50.8185</v>
      </c>
      <c r="AA1511" s="6">
        <f>CleanedData[[#This Row],[Purchase Amount]]*1.15</f>
        <v>389.60849999999999</v>
      </c>
    </row>
    <row r="1512" spans="1:27" x14ac:dyDescent="0.3">
      <c r="A1512">
        <v>1803</v>
      </c>
      <c r="B1512" t="s">
        <v>1737</v>
      </c>
      <c r="C1512" s="1">
        <v>45326</v>
      </c>
      <c r="D1512">
        <v>78</v>
      </c>
      <c r="E1512" t="s">
        <v>39</v>
      </c>
      <c r="F1512" t="s">
        <v>108</v>
      </c>
      <c r="G1512" t="s">
        <v>203</v>
      </c>
      <c r="H1512">
        <v>5</v>
      </c>
      <c r="I1512" t="s">
        <v>42</v>
      </c>
      <c r="J1512" t="s">
        <v>54</v>
      </c>
      <c r="K1512" t="s">
        <v>64</v>
      </c>
      <c r="L1512" t="s">
        <v>42</v>
      </c>
      <c r="M1512" t="s">
        <v>140</v>
      </c>
      <c r="N1512" t="s">
        <v>57</v>
      </c>
      <c r="O1512" t="s">
        <v>148</v>
      </c>
      <c r="P1512" t="s">
        <v>49</v>
      </c>
      <c r="Q1512" t="s">
        <v>97</v>
      </c>
      <c r="R1512" s="6">
        <f>_xlfn.XLOOKUP(CleanedData[[#This Row],[Product]],'02_Lookup_Tables'!$A$2:$A$126,'02_Lookup_Tables'!$B$2:$B$126)</f>
        <v>2849.09</v>
      </c>
      <c r="S1512" t="str">
        <f>VLOOKUP(CleanedData[[#This Row],[Product]],'02_Lookup_Tables'!$H$2:$I$126,2,FALSE)</f>
        <v>Home &amp; Living</v>
      </c>
      <c r="T1512" t="str">
        <f>VLOOKUP(CleanedData[[#This Row],[Province]],'02_Lookup_Tables'!$D$2:$E$10,2, FALSE)</f>
        <v>Gauteng Region</v>
      </c>
      <c r="U1512" t="str" cm="1">
        <f t="array" ref="U1512">_xlfn.IFS(CleanedData[[#This Row],[Purchase Amount]]&lt;500,"Low",
CleanedData[[#This Row],[Purchase Amount]]&lt;5000,"Medium",
TRUE,"High")</f>
        <v>Medium</v>
      </c>
      <c r="V1512" t="str">
        <f>TEXT(CleanedData[[#This Row],[Date]],"mmmm")</f>
        <v>February</v>
      </c>
      <c r="W1512" t="str">
        <f>"Q"&amp;ROUNDUP(MONTH(CleanedData[[#This Row],[Date]])/3,0)</f>
        <v>Q1</v>
      </c>
      <c r="X1512" t="str">
        <f>IF(CleanedData[[#This Row],[Purchase Amount]]&gt;=5000,"Yes","No")</f>
        <v>No</v>
      </c>
      <c r="Y1512">
        <f>IF(CleanedData[[#This Row],[Recommend]]="Yes",1,0)</f>
        <v>0</v>
      </c>
      <c r="Z1512" s="6">
        <f>CleanedData[[#This Row],[Purchase Amount]]*0.15</f>
        <v>427.36349999999999</v>
      </c>
      <c r="AA1512" s="6">
        <f>CleanedData[[#This Row],[Purchase Amount]]*1.15</f>
        <v>3276.4535000000001</v>
      </c>
    </row>
    <row r="1513" spans="1:27" x14ac:dyDescent="0.3">
      <c r="A1513">
        <v>1804</v>
      </c>
      <c r="B1513" t="s">
        <v>1738</v>
      </c>
      <c r="C1513" s="1">
        <v>45885</v>
      </c>
      <c r="D1513">
        <v>73</v>
      </c>
      <c r="E1513" t="s">
        <v>39</v>
      </c>
      <c r="F1513" t="s">
        <v>125</v>
      </c>
      <c r="G1513" t="s">
        <v>345</v>
      </c>
      <c r="H1513">
        <v>4</v>
      </c>
      <c r="I1513" t="s">
        <v>42</v>
      </c>
      <c r="J1513" t="s">
        <v>74</v>
      </c>
      <c r="K1513" t="s">
        <v>55</v>
      </c>
      <c r="L1513" t="s">
        <v>42</v>
      </c>
      <c r="M1513" t="s">
        <v>100</v>
      </c>
      <c r="N1513" t="s">
        <v>96</v>
      </c>
      <c r="O1513" t="s">
        <v>48</v>
      </c>
      <c r="P1513" t="s">
        <v>49</v>
      </c>
      <c r="Q1513" t="s">
        <v>97</v>
      </c>
      <c r="R1513" s="6">
        <f>_xlfn.XLOOKUP(CleanedData[[#This Row],[Product]],'02_Lookup_Tables'!$A$2:$A$126,'02_Lookup_Tables'!$B$2:$B$126)</f>
        <v>574.49</v>
      </c>
      <c r="S1513" t="str">
        <f>VLOOKUP(CleanedData[[#This Row],[Product]],'02_Lookup_Tables'!$H$2:$I$126,2,FALSE)</f>
        <v>Toys &amp; Games</v>
      </c>
      <c r="T1513" t="str">
        <f>VLOOKUP(CleanedData[[#This Row],[Province]],'02_Lookup_Tables'!$D$2:$E$10,2, FALSE)</f>
        <v>Western Region</v>
      </c>
      <c r="U1513" t="str" cm="1">
        <f t="array" ref="U1513">_xlfn.IFS(CleanedData[[#This Row],[Purchase Amount]]&lt;500,"Low",
CleanedData[[#This Row],[Purchase Amount]]&lt;5000,"Medium",
TRUE,"High")</f>
        <v>Medium</v>
      </c>
      <c r="V1513" t="str">
        <f>TEXT(CleanedData[[#This Row],[Date]],"mmmm")</f>
        <v>August</v>
      </c>
      <c r="W1513" t="str">
        <f>"Q"&amp;ROUNDUP(MONTH(CleanedData[[#This Row],[Date]])/3,0)</f>
        <v>Q3</v>
      </c>
      <c r="X1513" t="str">
        <f>IF(CleanedData[[#This Row],[Purchase Amount]]&gt;=5000,"Yes","No")</f>
        <v>No</v>
      </c>
      <c r="Y1513">
        <f>IF(CleanedData[[#This Row],[Recommend]]="Yes",1,0)</f>
        <v>0</v>
      </c>
      <c r="Z1513" s="6">
        <f>CleanedData[[#This Row],[Purchase Amount]]*0.15</f>
        <v>86.173500000000004</v>
      </c>
      <c r="AA1513" s="6">
        <f>CleanedData[[#This Row],[Purchase Amount]]*1.15</f>
        <v>660.6635</v>
      </c>
    </row>
    <row r="1514" spans="1:27" x14ac:dyDescent="0.3">
      <c r="A1514">
        <v>1805</v>
      </c>
      <c r="B1514" t="s">
        <v>1739</v>
      </c>
      <c r="C1514" s="1">
        <v>45340</v>
      </c>
      <c r="D1514">
        <v>30</v>
      </c>
      <c r="E1514" t="s">
        <v>39</v>
      </c>
      <c r="F1514" t="s">
        <v>40</v>
      </c>
      <c r="G1514" t="s">
        <v>1139</v>
      </c>
      <c r="H1514">
        <v>2</v>
      </c>
      <c r="I1514" t="s">
        <v>42</v>
      </c>
      <c r="J1514" t="s">
        <v>43</v>
      </c>
      <c r="K1514" t="s">
        <v>44</v>
      </c>
      <c r="L1514" t="s">
        <v>45</v>
      </c>
      <c r="M1514" t="s">
        <v>175</v>
      </c>
      <c r="N1514" t="s">
        <v>47</v>
      </c>
      <c r="O1514" t="s">
        <v>89</v>
      </c>
      <c r="P1514" t="s">
        <v>49</v>
      </c>
      <c r="Q1514" t="s">
        <v>58</v>
      </c>
      <c r="R1514" s="6">
        <f>_xlfn.XLOOKUP(CleanedData[[#This Row],[Product]],'02_Lookup_Tables'!$A$2:$A$126,'02_Lookup_Tables'!$B$2:$B$126)</f>
        <v>2977.47</v>
      </c>
      <c r="S1514" t="str">
        <f>VLOOKUP(CleanedData[[#This Row],[Product]],'02_Lookup_Tables'!$H$2:$I$126,2,FALSE)</f>
        <v>Home &amp; Living</v>
      </c>
      <c r="T1514" t="str">
        <f>VLOOKUP(CleanedData[[#This Row],[Province]],'02_Lookup_Tables'!$D$2:$E$10,2, FALSE)</f>
        <v>Northern Region</v>
      </c>
      <c r="U1514" t="str" cm="1">
        <f t="array" ref="U1514">_xlfn.IFS(CleanedData[[#This Row],[Purchase Amount]]&lt;500,"Low",
CleanedData[[#This Row],[Purchase Amount]]&lt;5000,"Medium",
TRUE,"High")</f>
        <v>Medium</v>
      </c>
      <c r="V1514" t="str">
        <f>TEXT(CleanedData[[#This Row],[Date]],"mmmm")</f>
        <v>February</v>
      </c>
      <c r="W1514" t="str">
        <f>"Q"&amp;ROUNDUP(MONTH(CleanedData[[#This Row],[Date]])/3,0)</f>
        <v>Q1</v>
      </c>
      <c r="X1514" t="str">
        <f>IF(CleanedData[[#This Row],[Purchase Amount]]&gt;=5000,"Yes","No")</f>
        <v>No</v>
      </c>
      <c r="Y1514">
        <f>IF(CleanedData[[#This Row],[Recommend]]="Yes",1,0)</f>
        <v>0</v>
      </c>
      <c r="Z1514" s="6">
        <f>CleanedData[[#This Row],[Purchase Amount]]*0.15</f>
        <v>446.62049999999994</v>
      </c>
      <c r="AA1514" s="6">
        <f>CleanedData[[#This Row],[Purchase Amount]]*1.15</f>
        <v>3424.0904999999993</v>
      </c>
    </row>
    <row r="1515" spans="1:27" x14ac:dyDescent="0.3">
      <c r="A1515">
        <v>1806</v>
      </c>
      <c r="B1515" t="s">
        <v>1740</v>
      </c>
      <c r="C1515" s="1">
        <v>45470</v>
      </c>
      <c r="D1515">
        <v>48</v>
      </c>
      <c r="E1515" t="s">
        <v>39</v>
      </c>
      <c r="F1515" t="s">
        <v>77</v>
      </c>
      <c r="G1515" t="s">
        <v>636</v>
      </c>
      <c r="H1515">
        <v>2</v>
      </c>
      <c r="I1515" t="s">
        <v>45</v>
      </c>
      <c r="J1515" t="s">
        <v>43</v>
      </c>
      <c r="K1515" t="s">
        <v>64</v>
      </c>
      <c r="L1515" t="s">
        <v>42</v>
      </c>
      <c r="M1515" t="s">
        <v>140</v>
      </c>
      <c r="N1515" t="s">
        <v>47</v>
      </c>
      <c r="O1515" t="s">
        <v>148</v>
      </c>
      <c r="P1515" t="s">
        <v>70</v>
      </c>
      <c r="Q1515" t="s">
        <v>93</v>
      </c>
      <c r="R1515" s="6">
        <f>_xlfn.XLOOKUP(CleanedData[[#This Row],[Product]],'02_Lookup_Tables'!$A$2:$A$126,'02_Lookup_Tables'!$B$2:$B$126)</f>
        <v>6581.78</v>
      </c>
      <c r="S1515" t="str">
        <f>VLOOKUP(CleanedData[[#This Row],[Product]],'02_Lookup_Tables'!$H$2:$I$126,2,FALSE)</f>
        <v>Electronics</v>
      </c>
      <c r="T1515" t="str">
        <f>VLOOKUP(CleanedData[[#This Row],[Province]],'02_Lookup_Tables'!$D$2:$E$10,2, FALSE)</f>
        <v>Central Region</v>
      </c>
      <c r="U1515" t="str" cm="1">
        <f t="array" ref="U1515">_xlfn.IFS(CleanedData[[#This Row],[Purchase Amount]]&lt;500,"Low",
CleanedData[[#This Row],[Purchase Amount]]&lt;5000,"Medium",
TRUE,"High")</f>
        <v>High</v>
      </c>
      <c r="V1515" t="str">
        <f>TEXT(CleanedData[[#This Row],[Date]],"mmmm")</f>
        <v>June</v>
      </c>
      <c r="W1515" t="str">
        <f>"Q"&amp;ROUNDUP(MONTH(CleanedData[[#This Row],[Date]])/3,0)</f>
        <v>Q2</v>
      </c>
      <c r="X1515" t="str">
        <f>IF(CleanedData[[#This Row],[Purchase Amount]]&gt;=5000,"Yes","No")</f>
        <v>Yes</v>
      </c>
      <c r="Y1515">
        <f>IF(CleanedData[[#This Row],[Recommend]]="Yes",1,0)</f>
        <v>1</v>
      </c>
      <c r="Z1515" s="6">
        <f>CleanedData[[#This Row],[Purchase Amount]]*0.15</f>
        <v>987.26699999999994</v>
      </c>
      <c r="AA1515" s="6">
        <f>CleanedData[[#This Row],[Purchase Amount]]*1.15</f>
        <v>7569.0469999999996</v>
      </c>
    </row>
    <row r="1516" spans="1:27" x14ac:dyDescent="0.3">
      <c r="A1516">
        <v>1807</v>
      </c>
      <c r="B1516" t="s">
        <v>1741</v>
      </c>
      <c r="C1516" s="1">
        <v>45446</v>
      </c>
      <c r="D1516">
        <v>69</v>
      </c>
      <c r="E1516" t="s">
        <v>39</v>
      </c>
      <c r="F1516" t="s">
        <v>130</v>
      </c>
      <c r="G1516" t="s">
        <v>349</v>
      </c>
      <c r="H1516">
        <v>2</v>
      </c>
      <c r="I1516" t="s">
        <v>45</v>
      </c>
      <c r="J1516" t="s">
        <v>69</v>
      </c>
      <c r="K1516" t="s">
        <v>64</v>
      </c>
      <c r="L1516" t="s">
        <v>42</v>
      </c>
      <c r="M1516" t="s">
        <v>136</v>
      </c>
      <c r="N1516" t="s">
        <v>47</v>
      </c>
      <c r="O1516" t="s">
        <v>89</v>
      </c>
      <c r="P1516" t="s">
        <v>49</v>
      </c>
      <c r="Q1516" t="s">
        <v>97</v>
      </c>
      <c r="R1516" s="6">
        <f>_xlfn.XLOOKUP(CleanedData[[#This Row],[Product]],'02_Lookup_Tables'!$A$2:$A$126,'02_Lookup_Tables'!$B$2:$B$126)</f>
        <v>53.85</v>
      </c>
      <c r="S1516" t="str">
        <f>VLOOKUP(CleanedData[[#This Row],[Product]],'02_Lookup_Tables'!$H$2:$I$126,2,FALSE)</f>
        <v>Food</v>
      </c>
      <c r="T1516" t="str">
        <f>VLOOKUP(CleanedData[[#This Row],[Province]],'02_Lookup_Tables'!$D$2:$E$10,2, FALSE)</f>
        <v>Eastern Region</v>
      </c>
      <c r="U1516" t="str" cm="1">
        <f t="array" ref="U1516">_xlfn.IFS(CleanedData[[#This Row],[Purchase Amount]]&lt;500,"Low",
CleanedData[[#This Row],[Purchase Amount]]&lt;5000,"Medium",
TRUE,"High")</f>
        <v>Low</v>
      </c>
      <c r="V1516" t="str">
        <f>TEXT(CleanedData[[#This Row],[Date]],"mmmm")</f>
        <v>June</v>
      </c>
      <c r="W1516" t="str">
        <f>"Q"&amp;ROUNDUP(MONTH(CleanedData[[#This Row],[Date]])/3,0)</f>
        <v>Q2</v>
      </c>
      <c r="X1516" t="str">
        <f>IF(CleanedData[[#This Row],[Purchase Amount]]&gt;=5000,"Yes","No")</f>
        <v>No</v>
      </c>
      <c r="Y1516">
        <f>IF(CleanedData[[#This Row],[Recommend]]="Yes",1,0)</f>
        <v>1</v>
      </c>
      <c r="Z1516" s="6">
        <f>CleanedData[[#This Row],[Purchase Amount]]*0.15</f>
        <v>8.0775000000000006</v>
      </c>
      <c r="AA1516" s="6">
        <f>CleanedData[[#This Row],[Purchase Amount]]*1.15</f>
        <v>61.927499999999995</v>
      </c>
    </row>
    <row r="1517" spans="1:27" x14ac:dyDescent="0.3">
      <c r="A1517">
        <v>1808</v>
      </c>
      <c r="B1517" t="s">
        <v>1742</v>
      </c>
      <c r="C1517" s="1">
        <v>45925</v>
      </c>
      <c r="D1517">
        <v>34</v>
      </c>
      <c r="E1517" t="s">
        <v>39</v>
      </c>
      <c r="F1517" t="s">
        <v>68</v>
      </c>
      <c r="G1517" t="s">
        <v>286</v>
      </c>
      <c r="H1517">
        <v>1</v>
      </c>
      <c r="I1517" t="s">
        <v>42</v>
      </c>
      <c r="J1517" t="s">
        <v>74</v>
      </c>
      <c r="K1517" t="s">
        <v>44</v>
      </c>
      <c r="L1517" t="s">
        <v>42</v>
      </c>
      <c r="M1517" t="s">
        <v>112</v>
      </c>
      <c r="N1517" t="s">
        <v>80</v>
      </c>
      <c r="O1517" t="s">
        <v>48</v>
      </c>
      <c r="P1517" t="s">
        <v>49</v>
      </c>
      <c r="Q1517" t="s">
        <v>58</v>
      </c>
      <c r="R1517" s="6">
        <f>_xlfn.XLOOKUP(CleanedData[[#This Row],[Product]],'02_Lookup_Tables'!$A$2:$A$126,'02_Lookup_Tables'!$B$2:$B$126)</f>
        <v>1907.49</v>
      </c>
      <c r="S1517" t="str">
        <f>VLOOKUP(CleanedData[[#This Row],[Product]],'02_Lookup_Tables'!$H$2:$I$126,2,FALSE)</f>
        <v>Accessories</v>
      </c>
      <c r="T1517" t="str">
        <f>VLOOKUP(CleanedData[[#This Row],[Province]],'02_Lookup_Tables'!$D$2:$E$10,2, FALSE)</f>
        <v>Northern Region</v>
      </c>
      <c r="U1517" t="str" cm="1">
        <f t="array" ref="U1517">_xlfn.IFS(CleanedData[[#This Row],[Purchase Amount]]&lt;500,"Low",
CleanedData[[#This Row],[Purchase Amount]]&lt;5000,"Medium",
TRUE,"High")</f>
        <v>Medium</v>
      </c>
      <c r="V1517" t="str">
        <f>TEXT(CleanedData[[#This Row],[Date]],"mmmm")</f>
        <v>September</v>
      </c>
      <c r="W1517" t="str">
        <f>"Q"&amp;ROUNDUP(MONTH(CleanedData[[#This Row],[Date]])/3,0)</f>
        <v>Q3</v>
      </c>
      <c r="X1517" t="str">
        <f>IF(CleanedData[[#This Row],[Purchase Amount]]&gt;=5000,"Yes","No")</f>
        <v>No</v>
      </c>
      <c r="Y1517">
        <f>IF(CleanedData[[#This Row],[Recommend]]="Yes",1,0)</f>
        <v>0</v>
      </c>
      <c r="Z1517" s="6">
        <f>CleanedData[[#This Row],[Purchase Amount]]*0.15</f>
        <v>286.12349999999998</v>
      </c>
      <c r="AA1517" s="6">
        <f>CleanedData[[#This Row],[Purchase Amount]]*1.15</f>
        <v>2193.6134999999999</v>
      </c>
    </row>
    <row r="1518" spans="1:27" x14ac:dyDescent="0.3">
      <c r="A1518">
        <v>1811</v>
      </c>
      <c r="B1518" t="s">
        <v>1743</v>
      </c>
      <c r="C1518" s="1">
        <v>45302</v>
      </c>
      <c r="D1518">
        <v>19</v>
      </c>
      <c r="E1518" t="s">
        <v>52</v>
      </c>
      <c r="F1518" t="s">
        <v>68</v>
      </c>
      <c r="G1518" t="s">
        <v>182</v>
      </c>
      <c r="H1518">
        <v>4</v>
      </c>
      <c r="I1518" t="s">
        <v>42</v>
      </c>
      <c r="J1518" t="s">
        <v>54</v>
      </c>
      <c r="K1518" t="s">
        <v>44</v>
      </c>
      <c r="L1518" t="s">
        <v>42</v>
      </c>
      <c r="N1518" t="s">
        <v>96</v>
      </c>
      <c r="O1518" t="s">
        <v>134</v>
      </c>
      <c r="P1518" t="s">
        <v>8646</v>
      </c>
      <c r="Q1518" t="s">
        <v>66</v>
      </c>
      <c r="R1518" s="6">
        <f>_xlfn.XLOOKUP(CleanedData[[#This Row],[Product]],'02_Lookup_Tables'!$A$2:$A$126,'02_Lookup_Tables'!$B$2:$B$126)</f>
        <v>3715.65</v>
      </c>
      <c r="S1518" t="str">
        <f>VLOOKUP(CleanedData[[#This Row],[Product]],'02_Lookup_Tables'!$H$2:$I$126,2,FALSE)</f>
        <v>Home Devices</v>
      </c>
      <c r="T1518" t="str">
        <f>VLOOKUP(CleanedData[[#This Row],[Province]],'02_Lookup_Tables'!$D$2:$E$10,2, FALSE)</f>
        <v>Northern Region</v>
      </c>
      <c r="U1518" t="str" cm="1">
        <f t="array" ref="U1518">_xlfn.IFS(CleanedData[[#This Row],[Purchase Amount]]&lt;500,"Low",
CleanedData[[#This Row],[Purchase Amount]]&lt;5000,"Medium",
TRUE,"High")</f>
        <v>Medium</v>
      </c>
      <c r="V1518" t="str">
        <f>TEXT(CleanedData[[#This Row],[Date]],"mmmm")</f>
        <v>January</v>
      </c>
      <c r="W1518" t="str">
        <f>"Q"&amp;ROUNDUP(MONTH(CleanedData[[#This Row],[Date]])/3,0)</f>
        <v>Q1</v>
      </c>
      <c r="X1518" t="str">
        <f>IF(CleanedData[[#This Row],[Purchase Amount]]&gt;=5000,"Yes","No")</f>
        <v>No</v>
      </c>
      <c r="Y1518">
        <f>IF(CleanedData[[#This Row],[Recommend]]="Yes",1,0)</f>
        <v>0</v>
      </c>
      <c r="Z1518" s="6">
        <f>CleanedData[[#This Row],[Purchase Amount]]*0.15</f>
        <v>557.34749999999997</v>
      </c>
      <c r="AA1518" s="6">
        <f>CleanedData[[#This Row],[Purchase Amount]]*1.15</f>
        <v>4272.9974999999995</v>
      </c>
    </row>
    <row r="1519" spans="1:27" x14ac:dyDescent="0.3">
      <c r="A1519">
        <v>1812</v>
      </c>
      <c r="B1519" t="s">
        <v>1744</v>
      </c>
      <c r="C1519" s="1">
        <v>45666</v>
      </c>
      <c r="D1519">
        <v>54</v>
      </c>
      <c r="E1519" t="s">
        <v>52</v>
      </c>
      <c r="F1519" t="s">
        <v>40</v>
      </c>
      <c r="G1519" t="s">
        <v>406</v>
      </c>
      <c r="H1519">
        <v>5</v>
      </c>
      <c r="I1519" t="s">
        <v>42</v>
      </c>
      <c r="J1519" t="s">
        <v>63</v>
      </c>
      <c r="K1519" t="s">
        <v>55</v>
      </c>
      <c r="L1519" t="s">
        <v>42</v>
      </c>
      <c r="M1519" t="s">
        <v>112</v>
      </c>
      <c r="N1519" t="s">
        <v>57</v>
      </c>
      <c r="O1519" t="s">
        <v>48</v>
      </c>
      <c r="P1519" t="s">
        <v>49</v>
      </c>
      <c r="Q1519" t="s">
        <v>93</v>
      </c>
      <c r="R1519" s="6">
        <f>_xlfn.XLOOKUP(CleanedData[[#This Row],[Product]],'02_Lookup_Tables'!$A$2:$A$126,'02_Lookup_Tables'!$B$2:$B$126)</f>
        <v>996.44</v>
      </c>
      <c r="S1519" t="str">
        <f>VLOOKUP(CleanedData[[#This Row],[Product]],'02_Lookup_Tables'!$H$2:$I$126,2,FALSE)</f>
        <v>Sports &amp; Outdoors</v>
      </c>
      <c r="T1519" t="str">
        <f>VLOOKUP(CleanedData[[#This Row],[Province]],'02_Lookup_Tables'!$D$2:$E$10,2, FALSE)</f>
        <v>Northern Region</v>
      </c>
      <c r="U1519" t="str" cm="1">
        <f t="array" ref="U1519">_xlfn.IFS(CleanedData[[#This Row],[Purchase Amount]]&lt;500,"Low",
CleanedData[[#This Row],[Purchase Amount]]&lt;5000,"Medium",
TRUE,"High")</f>
        <v>Medium</v>
      </c>
      <c r="V1519" t="str">
        <f>TEXT(CleanedData[[#This Row],[Date]],"mmmm")</f>
        <v>January</v>
      </c>
      <c r="W1519" t="str">
        <f>"Q"&amp;ROUNDUP(MONTH(CleanedData[[#This Row],[Date]])/3,0)</f>
        <v>Q1</v>
      </c>
      <c r="X1519" t="str">
        <f>IF(CleanedData[[#This Row],[Purchase Amount]]&gt;=5000,"Yes","No")</f>
        <v>No</v>
      </c>
      <c r="Y1519">
        <f>IF(CleanedData[[#This Row],[Recommend]]="Yes",1,0)</f>
        <v>0</v>
      </c>
      <c r="Z1519" s="6">
        <f>CleanedData[[#This Row],[Purchase Amount]]*0.15</f>
        <v>149.46600000000001</v>
      </c>
      <c r="AA1519" s="6">
        <f>CleanedData[[#This Row],[Purchase Amount]]*1.15</f>
        <v>1145.9059999999999</v>
      </c>
    </row>
    <row r="1520" spans="1:27" x14ac:dyDescent="0.3">
      <c r="A1520">
        <v>1813</v>
      </c>
      <c r="B1520" t="s">
        <v>1745</v>
      </c>
      <c r="C1520" s="1">
        <v>45412</v>
      </c>
      <c r="D1520">
        <v>61</v>
      </c>
      <c r="E1520" t="s">
        <v>60</v>
      </c>
      <c r="F1520" t="s">
        <v>108</v>
      </c>
      <c r="G1520" t="s">
        <v>189</v>
      </c>
      <c r="H1520">
        <v>3</v>
      </c>
      <c r="I1520" t="s">
        <v>42</v>
      </c>
      <c r="J1520" t="s">
        <v>74</v>
      </c>
      <c r="K1520" t="s">
        <v>64</v>
      </c>
      <c r="L1520" t="s">
        <v>42</v>
      </c>
      <c r="M1520" t="s">
        <v>136</v>
      </c>
      <c r="N1520" t="s">
        <v>48</v>
      </c>
      <c r="O1520" t="s">
        <v>89</v>
      </c>
      <c r="P1520" t="s">
        <v>49</v>
      </c>
      <c r="Q1520" t="s">
        <v>50</v>
      </c>
      <c r="R1520" s="6">
        <f>_xlfn.XLOOKUP(CleanedData[[#This Row],[Product]],'02_Lookup_Tables'!$A$2:$A$126,'02_Lookup_Tables'!$B$2:$B$126)</f>
        <v>1619.07</v>
      </c>
      <c r="S1520" t="str">
        <f>VLOOKUP(CleanedData[[#This Row],[Product]],'02_Lookup_Tables'!$H$2:$I$126,2,FALSE)</f>
        <v>Home &amp; Living</v>
      </c>
      <c r="T1520" t="str">
        <f>VLOOKUP(CleanedData[[#This Row],[Province]],'02_Lookup_Tables'!$D$2:$E$10,2, FALSE)</f>
        <v>Gauteng Region</v>
      </c>
      <c r="U1520" t="str" cm="1">
        <f t="array" ref="U1520">_xlfn.IFS(CleanedData[[#This Row],[Purchase Amount]]&lt;500,"Low",
CleanedData[[#This Row],[Purchase Amount]]&lt;5000,"Medium",
TRUE,"High")</f>
        <v>Medium</v>
      </c>
      <c r="V1520" t="str">
        <f>TEXT(CleanedData[[#This Row],[Date]],"mmmm")</f>
        <v>April</v>
      </c>
      <c r="W1520" t="str">
        <f>"Q"&amp;ROUNDUP(MONTH(CleanedData[[#This Row],[Date]])/3,0)</f>
        <v>Q2</v>
      </c>
      <c r="X1520" t="str">
        <f>IF(CleanedData[[#This Row],[Purchase Amount]]&gt;=5000,"Yes","No")</f>
        <v>No</v>
      </c>
      <c r="Y1520">
        <f>IF(CleanedData[[#This Row],[Recommend]]="Yes",1,0)</f>
        <v>0</v>
      </c>
      <c r="Z1520" s="6">
        <f>CleanedData[[#This Row],[Purchase Amount]]*0.15</f>
        <v>242.86049999999997</v>
      </c>
      <c r="AA1520" s="6">
        <f>CleanedData[[#This Row],[Purchase Amount]]*1.15</f>
        <v>1861.9304999999997</v>
      </c>
    </row>
    <row r="1521" spans="1:27" x14ac:dyDescent="0.3">
      <c r="A1521">
        <v>1814</v>
      </c>
      <c r="B1521" t="s">
        <v>1746</v>
      </c>
      <c r="C1521" s="1">
        <v>45796</v>
      </c>
      <c r="D1521">
        <v>32</v>
      </c>
      <c r="E1521" t="s">
        <v>52</v>
      </c>
      <c r="F1521" t="s">
        <v>72</v>
      </c>
      <c r="G1521" t="s">
        <v>296</v>
      </c>
      <c r="H1521">
        <v>2</v>
      </c>
      <c r="I1521" t="s">
        <v>45</v>
      </c>
      <c r="J1521" t="s">
        <v>63</v>
      </c>
      <c r="K1521" t="s">
        <v>44</v>
      </c>
      <c r="L1521" t="s">
        <v>42</v>
      </c>
      <c r="M1521" t="s">
        <v>236</v>
      </c>
      <c r="N1521" t="s">
        <v>47</v>
      </c>
      <c r="O1521" t="s">
        <v>89</v>
      </c>
      <c r="P1521" t="s">
        <v>49</v>
      </c>
      <c r="Q1521" t="s">
        <v>58</v>
      </c>
      <c r="R1521" s="6">
        <f>_xlfn.XLOOKUP(CleanedData[[#This Row],[Product]],'02_Lookup_Tables'!$A$2:$A$126,'02_Lookup_Tables'!$B$2:$B$126)</f>
        <v>657.5</v>
      </c>
      <c r="S1521" t="str">
        <f>VLOOKUP(CleanedData[[#This Row],[Product]],'02_Lookup_Tables'!$H$2:$I$126,2,FALSE)</f>
        <v>Home Devices</v>
      </c>
      <c r="T1521" t="str">
        <f>VLOOKUP(CleanedData[[#This Row],[Province]],'02_Lookup_Tables'!$D$2:$E$10,2, FALSE)</f>
        <v>Central Region</v>
      </c>
      <c r="U1521" t="str" cm="1">
        <f t="array" ref="U1521">_xlfn.IFS(CleanedData[[#This Row],[Purchase Amount]]&lt;500,"Low",
CleanedData[[#This Row],[Purchase Amount]]&lt;5000,"Medium",
TRUE,"High")</f>
        <v>Medium</v>
      </c>
      <c r="V1521" t="str">
        <f>TEXT(CleanedData[[#This Row],[Date]],"mmmm")</f>
        <v>May</v>
      </c>
      <c r="W1521" t="str">
        <f>"Q"&amp;ROUNDUP(MONTH(CleanedData[[#This Row],[Date]])/3,0)</f>
        <v>Q2</v>
      </c>
      <c r="X1521" t="str">
        <f>IF(CleanedData[[#This Row],[Purchase Amount]]&gt;=5000,"Yes","No")</f>
        <v>No</v>
      </c>
      <c r="Y1521">
        <f>IF(CleanedData[[#This Row],[Recommend]]="Yes",1,0)</f>
        <v>1</v>
      </c>
      <c r="Z1521" s="6">
        <f>CleanedData[[#This Row],[Purchase Amount]]*0.15</f>
        <v>98.625</v>
      </c>
      <c r="AA1521" s="6">
        <f>CleanedData[[#This Row],[Purchase Amount]]*1.15</f>
        <v>756.12499999999989</v>
      </c>
    </row>
    <row r="1522" spans="1:27" x14ac:dyDescent="0.3">
      <c r="A1522">
        <v>1815</v>
      </c>
      <c r="B1522" t="s">
        <v>1747</v>
      </c>
      <c r="C1522" s="1">
        <v>45961</v>
      </c>
      <c r="D1522">
        <v>80</v>
      </c>
      <c r="E1522" t="s">
        <v>39</v>
      </c>
      <c r="F1522" t="s">
        <v>83</v>
      </c>
      <c r="G1522" t="s">
        <v>636</v>
      </c>
      <c r="H1522">
        <v>4</v>
      </c>
      <c r="I1522" t="s">
        <v>42</v>
      </c>
      <c r="J1522" t="s">
        <v>43</v>
      </c>
      <c r="K1522" t="s">
        <v>55</v>
      </c>
      <c r="L1522" t="s">
        <v>45</v>
      </c>
      <c r="M1522" t="s">
        <v>123</v>
      </c>
      <c r="N1522" t="s">
        <v>96</v>
      </c>
      <c r="O1522" t="s">
        <v>89</v>
      </c>
      <c r="P1522" t="s">
        <v>70</v>
      </c>
      <c r="Q1522" t="s">
        <v>97</v>
      </c>
      <c r="R1522" s="6">
        <f>_xlfn.XLOOKUP(CleanedData[[#This Row],[Product]],'02_Lookup_Tables'!$A$2:$A$126,'02_Lookup_Tables'!$B$2:$B$126)</f>
        <v>6581.78</v>
      </c>
      <c r="S1522" t="str">
        <f>VLOOKUP(CleanedData[[#This Row],[Product]],'02_Lookup_Tables'!$H$2:$I$126,2,FALSE)</f>
        <v>Electronics</v>
      </c>
      <c r="T1522" t="str">
        <f>VLOOKUP(CleanedData[[#This Row],[Province]],'02_Lookup_Tables'!$D$2:$E$10,2, FALSE)</f>
        <v>Western Region</v>
      </c>
      <c r="U1522" t="str" cm="1">
        <f t="array" ref="U1522">_xlfn.IFS(CleanedData[[#This Row],[Purchase Amount]]&lt;500,"Low",
CleanedData[[#This Row],[Purchase Amount]]&lt;5000,"Medium",
TRUE,"High")</f>
        <v>High</v>
      </c>
      <c r="V1522" t="str">
        <f>TEXT(CleanedData[[#This Row],[Date]],"mmmm")</f>
        <v>October</v>
      </c>
      <c r="W1522" t="str">
        <f>"Q"&amp;ROUNDUP(MONTH(CleanedData[[#This Row],[Date]])/3,0)</f>
        <v>Q4</v>
      </c>
      <c r="X1522" t="str">
        <f>IF(CleanedData[[#This Row],[Purchase Amount]]&gt;=5000,"Yes","No")</f>
        <v>Yes</v>
      </c>
      <c r="Y1522">
        <f>IF(CleanedData[[#This Row],[Recommend]]="Yes",1,0)</f>
        <v>0</v>
      </c>
      <c r="Z1522" s="6">
        <f>CleanedData[[#This Row],[Purchase Amount]]*0.15</f>
        <v>987.26699999999994</v>
      </c>
      <c r="AA1522" s="6">
        <f>CleanedData[[#This Row],[Purchase Amount]]*1.15</f>
        <v>7569.0469999999996</v>
      </c>
    </row>
    <row r="1523" spans="1:27" x14ac:dyDescent="0.3">
      <c r="A1523">
        <v>1817</v>
      </c>
      <c r="B1523" t="s">
        <v>1748</v>
      </c>
      <c r="C1523" s="1">
        <v>45698</v>
      </c>
      <c r="D1523">
        <v>72</v>
      </c>
      <c r="E1523" t="s">
        <v>39</v>
      </c>
      <c r="F1523" t="s">
        <v>40</v>
      </c>
      <c r="G1523" t="s">
        <v>214</v>
      </c>
      <c r="H1523">
        <v>4</v>
      </c>
      <c r="I1523" t="s">
        <v>45</v>
      </c>
      <c r="J1523" t="s">
        <v>63</v>
      </c>
      <c r="K1523" t="s">
        <v>64</v>
      </c>
      <c r="L1523" t="s">
        <v>42</v>
      </c>
      <c r="M1523" t="s">
        <v>147</v>
      </c>
      <c r="N1523" t="s">
        <v>96</v>
      </c>
      <c r="O1523" t="s">
        <v>148</v>
      </c>
      <c r="P1523" t="s">
        <v>49</v>
      </c>
      <c r="Q1523" t="s">
        <v>97</v>
      </c>
      <c r="R1523" s="6">
        <f>_xlfn.XLOOKUP(CleanedData[[#This Row],[Product]],'02_Lookup_Tables'!$A$2:$A$126,'02_Lookup_Tables'!$B$2:$B$126)</f>
        <v>134.01</v>
      </c>
      <c r="S1523" t="str">
        <f>VLOOKUP(CleanedData[[#This Row],[Product]],'02_Lookup_Tables'!$H$2:$I$126,2,FALSE)</f>
        <v>Food</v>
      </c>
      <c r="T1523" t="str">
        <f>VLOOKUP(CleanedData[[#This Row],[Province]],'02_Lookup_Tables'!$D$2:$E$10,2, FALSE)</f>
        <v>Northern Region</v>
      </c>
      <c r="U1523" t="str" cm="1">
        <f t="array" ref="U1523">_xlfn.IFS(CleanedData[[#This Row],[Purchase Amount]]&lt;500,"Low",
CleanedData[[#This Row],[Purchase Amount]]&lt;5000,"Medium",
TRUE,"High")</f>
        <v>Low</v>
      </c>
      <c r="V1523" t="str">
        <f>TEXT(CleanedData[[#This Row],[Date]],"mmmm")</f>
        <v>February</v>
      </c>
      <c r="W1523" t="str">
        <f>"Q"&amp;ROUNDUP(MONTH(CleanedData[[#This Row],[Date]])/3,0)</f>
        <v>Q1</v>
      </c>
      <c r="X1523" t="str">
        <f>IF(CleanedData[[#This Row],[Purchase Amount]]&gt;=5000,"Yes","No")</f>
        <v>No</v>
      </c>
      <c r="Y1523">
        <f>IF(CleanedData[[#This Row],[Recommend]]="Yes",1,0)</f>
        <v>1</v>
      </c>
      <c r="Z1523" s="6">
        <f>CleanedData[[#This Row],[Purchase Amount]]*0.15</f>
        <v>20.101499999999998</v>
      </c>
      <c r="AA1523" s="6">
        <f>CleanedData[[#This Row],[Purchase Amount]]*1.15</f>
        <v>154.11149999999998</v>
      </c>
    </row>
    <row r="1524" spans="1:27" x14ac:dyDescent="0.3">
      <c r="A1524">
        <v>1818</v>
      </c>
      <c r="B1524" t="s">
        <v>1749</v>
      </c>
      <c r="C1524" s="1">
        <v>45986</v>
      </c>
      <c r="D1524">
        <v>65</v>
      </c>
      <c r="E1524" t="s">
        <v>52</v>
      </c>
      <c r="F1524" t="s">
        <v>72</v>
      </c>
      <c r="G1524" t="s">
        <v>201</v>
      </c>
      <c r="H1524">
        <v>4</v>
      </c>
      <c r="I1524" t="s">
        <v>42</v>
      </c>
      <c r="J1524" t="s">
        <v>63</v>
      </c>
      <c r="K1524" t="s">
        <v>64</v>
      </c>
      <c r="L1524" t="s">
        <v>42</v>
      </c>
      <c r="M1524" t="s">
        <v>56</v>
      </c>
      <c r="N1524" t="s">
        <v>96</v>
      </c>
      <c r="O1524" t="s">
        <v>148</v>
      </c>
      <c r="P1524" t="s">
        <v>49</v>
      </c>
      <c r="Q1524" t="s">
        <v>97</v>
      </c>
      <c r="R1524" s="6">
        <f>_xlfn.XLOOKUP(CleanedData[[#This Row],[Product]],'02_Lookup_Tables'!$A$2:$A$126,'02_Lookup_Tables'!$B$2:$B$126)</f>
        <v>755.66</v>
      </c>
      <c r="S1524" t="str">
        <f>VLOOKUP(CleanedData[[#This Row],[Product]],'02_Lookup_Tables'!$H$2:$I$126,2,FALSE)</f>
        <v>Home &amp; Living</v>
      </c>
      <c r="T1524" t="str">
        <f>VLOOKUP(CleanedData[[#This Row],[Province]],'02_Lookup_Tables'!$D$2:$E$10,2, FALSE)</f>
        <v>Central Region</v>
      </c>
      <c r="U1524" t="str" cm="1">
        <f t="array" ref="U1524">_xlfn.IFS(CleanedData[[#This Row],[Purchase Amount]]&lt;500,"Low",
CleanedData[[#This Row],[Purchase Amount]]&lt;5000,"Medium",
TRUE,"High")</f>
        <v>Medium</v>
      </c>
      <c r="V1524" t="str">
        <f>TEXT(CleanedData[[#This Row],[Date]],"mmmm")</f>
        <v>November</v>
      </c>
      <c r="W1524" t="str">
        <f>"Q"&amp;ROUNDUP(MONTH(CleanedData[[#This Row],[Date]])/3,0)</f>
        <v>Q4</v>
      </c>
      <c r="X1524" t="str">
        <f>IF(CleanedData[[#This Row],[Purchase Amount]]&gt;=5000,"Yes","No")</f>
        <v>No</v>
      </c>
      <c r="Y1524">
        <f>IF(CleanedData[[#This Row],[Recommend]]="Yes",1,0)</f>
        <v>0</v>
      </c>
      <c r="Z1524" s="6">
        <f>CleanedData[[#This Row],[Purchase Amount]]*0.15</f>
        <v>113.34899999999999</v>
      </c>
      <c r="AA1524" s="6">
        <f>CleanedData[[#This Row],[Purchase Amount]]*1.15</f>
        <v>869.0089999999999</v>
      </c>
    </row>
    <row r="1525" spans="1:27" x14ac:dyDescent="0.3">
      <c r="A1525">
        <v>1819</v>
      </c>
      <c r="B1525" t="s">
        <v>1750</v>
      </c>
      <c r="C1525" s="1">
        <v>45687</v>
      </c>
      <c r="D1525">
        <v>56</v>
      </c>
      <c r="E1525" t="s">
        <v>60</v>
      </c>
      <c r="F1525" t="s">
        <v>72</v>
      </c>
      <c r="G1525" t="s">
        <v>230</v>
      </c>
      <c r="H1525">
        <v>2</v>
      </c>
      <c r="I1525" t="s">
        <v>42</v>
      </c>
      <c r="J1525" t="s">
        <v>43</v>
      </c>
      <c r="K1525" t="s">
        <v>44</v>
      </c>
      <c r="L1525" t="s">
        <v>45</v>
      </c>
      <c r="M1525" t="s">
        <v>184</v>
      </c>
      <c r="N1525" t="s">
        <v>47</v>
      </c>
      <c r="O1525" t="s">
        <v>148</v>
      </c>
      <c r="P1525" t="s">
        <v>70</v>
      </c>
      <c r="Q1525" t="s">
        <v>50</v>
      </c>
      <c r="R1525" s="6">
        <f>_xlfn.XLOOKUP(CleanedData[[#This Row],[Product]],'02_Lookup_Tables'!$A$2:$A$126,'02_Lookup_Tables'!$B$2:$B$126)</f>
        <v>1940.64</v>
      </c>
      <c r="S1525" t="str">
        <f>VLOOKUP(CleanedData[[#This Row],[Product]],'02_Lookup_Tables'!$H$2:$I$126,2,FALSE)</f>
        <v>Toys &amp; Games</v>
      </c>
      <c r="T1525" t="str">
        <f>VLOOKUP(CleanedData[[#This Row],[Province]],'02_Lookup_Tables'!$D$2:$E$10,2, FALSE)</f>
        <v>Central Region</v>
      </c>
      <c r="U1525" t="str" cm="1">
        <f t="array" ref="U1525">_xlfn.IFS(CleanedData[[#This Row],[Purchase Amount]]&lt;500,"Low",
CleanedData[[#This Row],[Purchase Amount]]&lt;5000,"Medium",
TRUE,"High")</f>
        <v>Medium</v>
      </c>
      <c r="V1525" t="str">
        <f>TEXT(CleanedData[[#This Row],[Date]],"mmmm")</f>
        <v>January</v>
      </c>
      <c r="W1525" t="str">
        <f>"Q"&amp;ROUNDUP(MONTH(CleanedData[[#This Row],[Date]])/3,0)</f>
        <v>Q1</v>
      </c>
      <c r="X1525" t="str">
        <f>IF(CleanedData[[#This Row],[Purchase Amount]]&gt;=5000,"Yes","No")</f>
        <v>No</v>
      </c>
      <c r="Y1525">
        <f>IF(CleanedData[[#This Row],[Recommend]]="Yes",1,0)</f>
        <v>0</v>
      </c>
      <c r="Z1525" s="6">
        <f>CleanedData[[#This Row],[Purchase Amount]]*0.15</f>
        <v>291.096</v>
      </c>
      <c r="AA1525" s="6">
        <f>CleanedData[[#This Row],[Purchase Amount]]*1.15</f>
        <v>2231.7359999999999</v>
      </c>
    </row>
    <row r="1526" spans="1:27" x14ac:dyDescent="0.3">
      <c r="A1526">
        <v>1820</v>
      </c>
      <c r="B1526" t="s">
        <v>1751</v>
      </c>
      <c r="C1526" s="1">
        <v>45510</v>
      </c>
      <c r="D1526">
        <v>33</v>
      </c>
      <c r="E1526" t="s">
        <v>52</v>
      </c>
      <c r="F1526" t="s">
        <v>77</v>
      </c>
      <c r="G1526" t="s">
        <v>636</v>
      </c>
      <c r="H1526">
        <v>2</v>
      </c>
      <c r="I1526" t="s">
        <v>42</v>
      </c>
      <c r="J1526" t="s">
        <v>74</v>
      </c>
      <c r="K1526" t="s">
        <v>44</v>
      </c>
      <c r="L1526" t="s">
        <v>42</v>
      </c>
      <c r="M1526" t="s">
        <v>88</v>
      </c>
      <c r="N1526" t="s">
        <v>47</v>
      </c>
      <c r="O1526" t="s">
        <v>89</v>
      </c>
      <c r="P1526" t="s">
        <v>49</v>
      </c>
      <c r="Q1526" t="s">
        <v>58</v>
      </c>
      <c r="R1526" s="6">
        <f>_xlfn.XLOOKUP(CleanedData[[#This Row],[Product]],'02_Lookup_Tables'!$A$2:$A$126,'02_Lookup_Tables'!$B$2:$B$126)</f>
        <v>6581.78</v>
      </c>
      <c r="S1526" t="str">
        <f>VLOOKUP(CleanedData[[#This Row],[Product]],'02_Lookup_Tables'!$H$2:$I$126,2,FALSE)</f>
        <v>Electronics</v>
      </c>
      <c r="T1526" t="str">
        <f>VLOOKUP(CleanedData[[#This Row],[Province]],'02_Lookup_Tables'!$D$2:$E$10,2, FALSE)</f>
        <v>Central Region</v>
      </c>
      <c r="U1526" t="str" cm="1">
        <f t="array" ref="U1526">_xlfn.IFS(CleanedData[[#This Row],[Purchase Amount]]&lt;500,"Low",
CleanedData[[#This Row],[Purchase Amount]]&lt;5000,"Medium",
TRUE,"High")</f>
        <v>High</v>
      </c>
      <c r="V1526" t="str">
        <f>TEXT(CleanedData[[#This Row],[Date]],"mmmm")</f>
        <v>August</v>
      </c>
      <c r="W1526" t="str">
        <f>"Q"&amp;ROUNDUP(MONTH(CleanedData[[#This Row],[Date]])/3,0)</f>
        <v>Q3</v>
      </c>
      <c r="X1526" t="str">
        <f>IF(CleanedData[[#This Row],[Purchase Amount]]&gt;=5000,"Yes","No")</f>
        <v>Yes</v>
      </c>
      <c r="Y1526">
        <f>IF(CleanedData[[#This Row],[Recommend]]="Yes",1,0)</f>
        <v>0</v>
      </c>
      <c r="Z1526" s="6">
        <f>CleanedData[[#This Row],[Purchase Amount]]*0.15</f>
        <v>987.26699999999994</v>
      </c>
      <c r="AA1526" s="6">
        <f>CleanedData[[#This Row],[Purchase Amount]]*1.15</f>
        <v>7569.0469999999996</v>
      </c>
    </row>
    <row r="1527" spans="1:27" x14ac:dyDescent="0.3">
      <c r="A1527">
        <v>1821</v>
      </c>
      <c r="B1527" t="s">
        <v>1752</v>
      </c>
      <c r="C1527" s="1">
        <v>45423</v>
      </c>
      <c r="D1527">
        <v>69</v>
      </c>
      <c r="E1527" t="s">
        <v>60</v>
      </c>
      <c r="F1527" t="s">
        <v>68</v>
      </c>
      <c r="G1527" t="s">
        <v>53</v>
      </c>
      <c r="H1527">
        <v>5</v>
      </c>
      <c r="I1527" t="s">
        <v>45</v>
      </c>
      <c r="J1527" t="s">
        <v>69</v>
      </c>
      <c r="K1527" t="s">
        <v>55</v>
      </c>
      <c r="L1527" t="s">
        <v>45</v>
      </c>
      <c r="M1527" t="s">
        <v>140</v>
      </c>
      <c r="N1527" t="s">
        <v>57</v>
      </c>
      <c r="O1527" t="s">
        <v>148</v>
      </c>
      <c r="P1527" t="s">
        <v>49</v>
      </c>
      <c r="Q1527" t="s">
        <v>97</v>
      </c>
      <c r="R1527" s="6">
        <f>_xlfn.XLOOKUP(CleanedData[[#This Row],[Product]],'02_Lookup_Tables'!$A$2:$A$126,'02_Lookup_Tables'!$B$2:$B$126)</f>
        <v>444.38</v>
      </c>
      <c r="S1527" t="str">
        <f>VLOOKUP(CleanedData[[#This Row],[Product]],'02_Lookup_Tables'!$H$2:$I$126,2,FALSE)</f>
        <v>Beauty &amp; Personal Care</v>
      </c>
      <c r="T1527" t="str">
        <f>VLOOKUP(CleanedData[[#This Row],[Province]],'02_Lookup_Tables'!$D$2:$E$10,2, FALSE)</f>
        <v>Northern Region</v>
      </c>
      <c r="U1527" t="str" cm="1">
        <f t="array" ref="U1527">_xlfn.IFS(CleanedData[[#This Row],[Purchase Amount]]&lt;500,"Low",
CleanedData[[#This Row],[Purchase Amount]]&lt;5000,"Medium",
TRUE,"High")</f>
        <v>Low</v>
      </c>
      <c r="V1527" t="str">
        <f>TEXT(CleanedData[[#This Row],[Date]],"mmmm")</f>
        <v>May</v>
      </c>
      <c r="W1527" t="str">
        <f>"Q"&amp;ROUNDUP(MONTH(CleanedData[[#This Row],[Date]])/3,0)</f>
        <v>Q2</v>
      </c>
      <c r="X1527" t="str">
        <f>IF(CleanedData[[#This Row],[Purchase Amount]]&gt;=5000,"Yes","No")</f>
        <v>No</v>
      </c>
      <c r="Y1527">
        <f>IF(CleanedData[[#This Row],[Recommend]]="Yes",1,0)</f>
        <v>1</v>
      </c>
      <c r="Z1527" s="6">
        <f>CleanedData[[#This Row],[Purchase Amount]]*0.15</f>
        <v>66.656999999999996</v>
      </c>
      <c r="AA1527" s="6">
        <f>CleanedData[[#This Row],[Purchase Amount]]*1.15</f>
        <v>511.03699999999998</v>
      </c>
    </row>
    <row r="1528" spans="1:27" x14ac:dyDescent="0.3">
      <c r="A1528">
        <v>1823</v>
      </c>
      <c r="B1528" t="s">
        <v>1753</v>
      </c>
      <c r="C1528" s="1">
        <v>45883</v>
      </c>
      <c r="D1528">
        <v>43</v>
      </c>
      <c r="E1528" t="s">
        <v>60</v>
      </c>
      <c r="F1528" t="s">
        <v>108</v>
      </c>
      <c r="G1528" t="s">
        <v>243</v>
      </c>
      <c r="H1528">
        <v>5</v>
      </c>
      <c r="I1528" t="s">
        <v>42</v>
      </c>
      <c r="J1528" t="s">
        <v>43</v>
      </c>
      <c r="K1528" t="s">
        <v>64</v>
      </c>
      <c r="L1528" t="s">
        <v>42</v>
      </c>
      <c r="M1528" t="s">
        <v>100</v>
      </c>
      <c r="N1528" t="s">
        <v>57</v>
      </c>
      <c r="O1528" t="s">
        <v>48</v>
      </c>
      <c r="P1528" t="s">
        <v>49</v>
      </c>
      <c r="Q1528" t="s">
        <v>81</v>
      </c>
      <c r="R1528" s="6">
        <f>_xlfn.XLOOKUP(CleanedData[[#This Row],[Product]],'02_Lookup_Tables'!$A$2:$A$126,'02_Lookup_Tables'!$B$2:$B$126)</f>
        <v>551.66</v>
      </c>
      <c r="S1528" t="str">
        <f>VLOOKUP(CleanedData[[#This Row],[Product]],'02_Lookup_Tables'!$H$2:$I$126,2,FALSE)</f>
        <v>Accessories</v>
      </c>
      <c r="T1528" t="str">
        <f>VLOOKUP(CleanedData[[#This Row],[Province]],'02_Lookup_Tables'!$D$2:$E$10,2, FALSE)</f>
        <v>Gauteng Region</v>
      </c>
      <c r="U1528" t="str" cm="1">
        <f t="array" ref="U1528">_xlfn.IFS(CleanedData[[#This Row],[Purchase Amount]]&lt;500,"Low",
CleanedData[[#This Row],[Purchase Amount]]&lt;5000,"Medium",
TRUE,"High")</f>
        <v>Medium</v>
      </c>
      <c r="V1528" t="str">
        <f>TEXT(CleanedData[[#This Row],[Date]],"mmmm")</f>
        <v>August</v>
      </c>
      <c r="W1528" t="str">
        <f>"Q"&amp;ROUNDUP(MONTH(CleanedData[[#This Row],[Date]])/3,0)</f>
        <v>Q3</v>
      </c>
      <c r="X1528" t="str">
        <f>IF(CleanedData[[#This Row],[Purchase Amount]]&gt;=5000,"Yes","No")</f>
        <v>No</v>
      </c>
      <c r="Y1528">
        <f>IF(CleanedData[[#This Row],[Recommend]]="Yes",1,0)</f>
        <v>0</v>
      </c>
      <c r="Z1528" s="6">
        <f>CleanedData[[#This Row],[Purchase Amount]]*0.15</f>
        <v>82.748999999999995</v>
      </c>
      <c r="AA1528" s="6">
        <f>CleanedData[[#This Row],[Purchase Amount]]*1.15</f>
        <v>634.40899999999988</v>
      </c>
    </row>
    <row r="1529" spans="1:27" x14ac:dyDescent="0.3">
      <c r="A1529">
        <v>1824</v>
      </c>
      <c r="B1529" t="s">
        <v>1754</v>
      </c>
      <c r="C1529" s="1">
        <v>45398</v>
      </c>
      <c r="D1529">
        <v>72</v>
      </c>
      <c r="E1529" t="s">
        <v>60</v>
      </c>
      <c r="F1529" t="s">
        <v>130</v>
      </c>
      <c r="G1529" t="s">
        <v>342</v>
      </c>
      <c r="H1529">
        <v>2</v>
      </c>
      <c r="I1529" t="s">
        <v>45</v>
      </c>
      <c r="J1529" t="s">
        <v>69</v>
      </c>
      <c r="K1529" t="s">
        <v>44</v>
      </c>
      <c r="L1529" t="s">
        <v>42</v>
      </c>
      <c r="M1529" t="s">
        <v>56</v>
      </c>
      <c r="N1529" t="s">
        <v>47</v>
      </c>
      <c r="O1529" t="s">
        <v>148</v>
      </c>
      <c r="P1529" t="s">
        <v>70</v>
      </c>
      <c r="Q1529" t="s">
        <v>97</v>
      </c>
      <c r="R1529" s="6">
        <f>_xlfn.XLOOKUP(CleanedData[[#This Row],[Product]],'02_Lookup_Tables'!$A$2:$A$126,'02_Lookup_Tables'!$B$2:$B$126)</f>
        <v>529.15</v>
      </c>
      <c r="S1529" t="str">
        <f>VLOOKUP(CleanedData[[#This Row],[Product]],'02_Lookup_Tables'!$H$2:$I$126,2,FALSE)</f>
        <v>Accessories</v>
      </c>
      <c r="T1529" t="str">
        <f>VLOOKUP(CleanedData[[#This Row],[Province]],'02_Lookup_Tables'!$D$2:$E$10,2, FALSE)</f>
        <v>Eastern Region</v>
      </c>
      <c r="U1529" t="str" cm="1">
        <f t="array" ref="U1529">_xlfn.IFS(CleanedData[[#This Row],[Purchase Amount]]&lt;500,"Low",
CleanedData[[#This Row],[Purchase Amount]]&lt;5000,"Medium",
TRUE,"High")</f>
        <v>Medium</v>
      </c>
      <c r="V1529" t="str">
        <f>TEXT(CleanedData[[#This Row],[Date]],"mmmm")</f>
        <v>April</v>
      </c>
      <c r="W1529" t="str">
        <f>"Q"&amp;ROUNDUP(MONTH(CleanedData[[#This Row],[Date]])/3,0)</f>
        <v>Q2</v>
      </c>
      <c r="X1529" t="str">
        <f>IF(CleanedData[[#This Row],[Purchase Amount]]&gt;=5000,"Yes","No")</f>
        <v>No</v>
      </c>
      <c r="Y1529">
        <f>IF(CleanedData[[#This Row],[Recommend]]="Yes",1,0)</f>
        <v>1</v>
      </c>
      <c r="Z1529" s="6">
        <f>CleanedData[[#This Row],[Purchase Amount]]*0.15</f>
        <v>79.372499999999988</v>
      </c>
      <c r="AA1529" s="6">
        <f>CleanedData[[#This Row],[Purchase Amount]]*1.15</f>
        <v>608.52249999999992</v>
      </c>
    </row>
    <row r="1530" spans="1:27" x14ac:dyDescent="0.3">
      <c r="A1530">
        <v>1825</v>
      </c>
      <c r="B1530" t="s">
        <v>1755</v>
      </c>
      <c r="C1530" s="1">
        <v>45779</v>
      </c>
      <c r="D1530">
        <v>65</v>
      </c>
      <c r="E1530" t="s">
        <v>39</v>
      </c>
      <c r="F1530" t="s">
        <v>108</v>
      </c>
      <c r="G1530" t="s">
        <v>153</v>
      </c>
      <c r="H1530">
        <v>4</v>
      </c>
      <c r="I1530" t="s">
        <v>42</v>
      </c>
      <c r="J1530" t="s">
        <v>54</v>
      </c>
      <c r="K1530" t="s">
        <v>44</v>
      </c>
      <c r="L1530" t="s">
        <v>45</v>
      </c>
      <c r="M1530" t="s">
        <v>165</v>
      </c>
      <c r="N1530" t="s">
        <v>96</v>
      </c>
      <c r="O1530" t="s">
        <v>89</v>
      </c>
      <c r="P1530" t="s">
        <v>70</v>
      </c>
      <c r="Q1530" t="s">
        <v>97</v>
      </c>
      <c r="R1530" s="6">
        <f>_xlfn.XLOOKUP(CleanedData[[#This Row],[Product]],'02_Lookup_Tables'!$A$2:$A$126,'02_Lookup_Tables'!$B$2:$B$126)</f>
        <v>1011.68</v>
      </c>
      <c r="S1530" t="str">
        <f>VLOOKUP(CleanedData[[#This Row],[Product]],'02_Lookup_Tables'!$H$2:$I$126,2,FALSE)</f>
        <v>Accessories</v>
      </c>
      <c r="T1530" t="str">
        <f>VLOOKUP(CleanedData[[#This Row],[Province]],'02_Lookup_Tables'!$D$2:$E$10,2, FALSE)</f>
        <v>Gauteng Region</v>
      </c>
      <c r="U1530" t="str" cm="1">
        <f t="array" ref="U1530">_xlfn.IFS(CleanedData[[#This Row],[Purchase Amount]]&lt;500,"Low",
CleanedData[[#This Row],[Purchase Amount]]&lt;5000,"Medium",
TRUE,"High")</f>
        <v>Medium</v>
      </c>
      <c r="V1530" t="str">
        <f>TEXT(CleanedData[[#This Row],[Date]],"mmmm")</f>
        <v>May</v>
      </c>
      <c r="W1530" t="str">
        <f>"Q"&amp;ROUNDUP(MONTH(CleanedData[[#This Row],[Date]])/3,0)</f>
        <v>Q2</v>
      </c>
      <c r="X1530" t="str">
        <f>IF(CleanedData[[#This Row],[Purchase Amount]]&gt;=5000,"Yes","No")</f>
        <v>No</v>
      </c>
      <c r="Y1530">
        <f>IF(CleanedData[[#This Row],[Recommend]]="Yes",1,0)</f>
        <v>0</v>
      </c>
      <c r="Z1530" s="6">
        <f>CleanedData[[#This Row],[Purchase Amount]]*0.15</f>
        <v>151.75199999999998</v>
      </c>
      <c r="AA1530" s="6">
        <f>CleanedData[[#This Row],[Purchase Amount]]*1.15</f>
        <v>1163.4319999999998</v>
      </c>
    </row>
    <row r="1531" spans="1:27" x14ac:dyDescent="0.3">
      <c r="A1531">
        <v>1826</v>
      </c>
      <c r="B1531" t="s">
        <v>1756</v>
      </c>
      <c r="C1531" s="1">
        <v>45674</v>
      </c>
      <c r="D1531">
        <v>69</v>
      </c>
      <c r="E1531" t="s">
        <v>39</v>
      </c>
      <c r="F1531" t="s">
        <v>130</v>
      </c>
      <c r="G1531" t="s">
        <v>389</v>
      </c>
      <c r="H1531">
        <v>5</v>
      </c>
      <c r="I1531" t="s">
        <v>42</v>
      </c>
      <c r="J1531" t="s">
        <v>69</v>
      </c>
      <c r="K1531" t="s">
        <v>44</v>
      </c>
      <c r="L1531" t="s">
        <v>42</v>
      </c>
      <c r="M1531" t="s">
        <v>79</v>
      </c>
      <c r="N1531" t="s">
        <v>57</v>
      </c>
      <c r="O1531" t="s">
        <v>89</v>
      </c>
      <c r="P1531" t="s">
        <v>70</v>
      </c>
      <c r="Q1531" t="s">
        <v>97</v>
      </c>
      <c r="R1531" s="6">
        <f>_xlfn.XLOOKUP(CleanedData[[#This Row],[Product]],'02_Lookup_Tables'!$A$2:$A$126,'02_Lookup_Tables'!$B$2:$B$126)</f>
        <v>5432.76</v>
      </c>
      <c r="S1531" t="str">
        <f>VLOOKUP(CleanedData[[#This Row],[Product]],'02_Lookup_Tables'!$H$2:$I$126,2,FALSE)</f>
        <v>Home Devices</v>
      </c>
      <c r="T1531" t="str">
        <f>VLOOKUP(CleanedData[[#This Row],[Province]],'02_Lookup_Tables'!$D$2:$E$10,2, FALSE)</f>
        <v>Eastern Region</v>
      </c>
      <c r="U1531" t="str" cm="1">
        <f t="array" ref="U1531">_xlfn.IFS(CleanedData[[#This Row],[Purchase Amount]]&lt;500,"Low",
CleanedData[[#This Row],[Purchase Amount]]&lt;5000,"Medium",
TRUE,"High")</f>
        <v>High</v>
      </c>
      <c r="V1531" t="str">
        <f>TEXT(CleanedData[[#This Row],[Date]],"mmmm")</f>
        <v>January</v>
      </c>
      <c r="W1531" t="str">
        <f>"Q"&amp;ROUNDUP(MONTH(CleanedData[[#This Row],[Date]])/3,0)</f>
        <v>Q1</v>
      </c>
      <c r="X1531" t="str">
        <f>IF(CleanedData[[#This Row],[Purchase Amount]]&gt;=5000,"Yes","No")</f>
        <v>Yes</v>
      </c>
      <c r="Y1531">
        <f>IF(CleanedData[[#This Row],[Recommend]]="Yes",1,0)</f>
        <v>0</v>
      </c>
      <c r="Z1531" s="6">
        <f>CleanedData[[#This Row],[Purchase Amount]]*0.15</f>
        <v>814.91399999999999</v>
      </c>
      <c r="AA1531" s="6">
        <f>CleanedData[[#This Row],[Purchase Amount]]*1.15</f>
        <v>6247.674</v>
      </c>
    </row>
    <row r="1532" spans="1:27" x14ac:dyDescent="0.3">
      <c r="A1532">
        <v>1827</v>
      </c>
      <c r="B1532" t="s">
        <v>1757</v>
      </c>
      <c r="C1532" s="1">
        <v>45480</v>
      </c>
      <c r="D1532">
        <v>66</v>
      </c>
      <c r="E1532" t="s">
        <v>39</v>
      </c>
      <c r="F1532" t="s">
        <v>77</v>
      </c>
      <c r="G1532" t="s">
        <v>179</v>
      </c>
      <c r="H1532">
        <v>2</v>
      </c>
      <c r="I1532" t="s">
        <v>42</v>
      </c>
      <c r="J1532" t="s">
        <v>74</v>
      </c>
      <c r="K1532" t="s">
        <v>44</v>
      </c>
      <c r="L1532" t="s">
        <v>45</v>
      </c>
      <c r="M1532" t="s">
        <v>190</v>
      </c>
      <c r="N1532" t="s">
        <v>47</v>
      </c>
      <c r="O1532" t="s">
        <v>89</v>
      </c>
      <c r="P1532" t="s">
        <v>49</v>
      </c>
      <c r="Q1532" t="s">
        <v>97</v>
      </c>
      <c r="R1532" s="6">
        <f>_xlfn.XLOOKUP(CleanedData[[#This Row],[Product]],'02_Lookup_Tables'!$A$2:$A$126,'02_Lookup_Tables'!$B$2:$B$126)</f>
        <v>54.82</v>
      </c>
      <c r="S1532" t="str">
        <f>VLOOKUP(CleanedData[[#This Row],[Product]],'02_Lookup_Tables'!$H$2:$I$126,2,FALSE)</f>
        <v>Food</v>
      </c>
      <c r="T1532" t="str">
        <f>VLOOKUP(CleanedData[[#This Row],[Province]],'02_Lookup_Tables'!$D$2:$E$10,2, FALSE)</f>
        <v>Central Region</v>
      </c>
      <c r="U1532" t="str" cm="1">
        <f t="array" ref="U1532">_xlfn.IFS(CleanedData[[#This Row],[Purchase Amount]]&lt;500,"Low",
CleanedData[[#This Row],[Purchase Amount]]&lt;5000,"Medium",
TRUE,"High")</f>
        <v>Low</v>
      </c>
      <c r="V1532" t="str">
        <f>TEXT(CleanedData[[#This Row],[Date]],"mmmm")</f>
        <v>July</v>
      </c>
      <c r="W1532" t="str">
        <f>"Q"&amp;ROUNDUP(MONTH(CleanedData[[#This Row],[Date]])/3,0)</f>
        <v>Q3</v>
      </c>
      <c r="X1532" t="str">
        <f>IF(CleanedData[[#This Row],[Purchase Amount]]&gt;=5000,"Yes","No")</f>
        <v>No</v>
      </c>
      <c r="Y1532">
        <f>IF(CleanedData[[#This Row],[Recommend]]="Yes",1,0)</f>
        <v>0</v>
      </c>
      <c r="Z1532" s="6">
        <f>CleanedData[[#This Row],[Purchase Amount]]*0.15</f>
        <v>8.222999999999999</v>
      </c>
      <c r="AA1532" s="6">
        <f>CleanedData[[#This Row],[Purchase Amount]]*1.15</f>
        <v>63.042999999999992</v>
      </c>
    </row>
    <row r="1533" spans="1:27" x14ac:dyDescent="0.3">
      <c r="A1533">
        <v>1828</v>
      </c>
      <c r="B1533" t="s">
        <v>1758</v>
      </c>
      <c r="C1533" s="1">
        <v>45716</v>
      </c>
      <c r="D1533">
        <v>62</v>
      </c>
      <c r="E1533" t="s">
        <v>52</v>
      </c>
      <c r="F1533" t="s">
        <v>68</v>
      </c>
      <c r="G1533" t="s">
        <v>411</v>
      </c>
      <c r="H1533">
        <v>5</v>
      </c>
      <c r="I1533" t="s">
        <v>42</v>
      </c>
      <c r="J1533" t="s">
        <v>63</v>
      </c>
      <c r="K1533" t="s">
        <v>44</v>
      </c>
      <c r="L1533" t="s">
        <v>45</v>
      </c>
      <c r="M1533" t="s">
        <v>190</v>
      </c>
      <c r="N1533" t="s">
        <v>57</v>
      </c>
      <c r="O1533" t="s">
        <v>89</v>
      </c>
      <c r="P1533" t="s">
        <v>70</v>
      </c>
      <c r="Q1533" t="s">
        <v>50</v>
      </c>
      <c r="R1533" s="6">
        <f>_xlfn.XLOOKUP(CleanedData[[#This Row],[Product]],'02_Lookup_Tables'!$A$2:$A$126,'02_Lookup_Tables'!$B$2:$B$126)</f>
        <v>103.4</v>
      </c>
      <c r="S1533" t="str">
        <f>VLOOKUP(CleanedData[[#This Row],[Product]],'02_Lookup_Tables'!$H$2:$I$126,2,FALSE)</f>
        <v>Food</v>
      </c>
      <c r="T1533" t="str">
        <f>VLOOKUP(CleanedData[[#This Row],[Province]],'02_Lookup_Tables'!$D$2:$E$10,2, FALSE)</f>
        <v>Northern Region</v>
      </c>
      <c r="U1533" t="str" cm="1">
        <f t="array" ref="U1533">_xlfn.IFS(CleanedData[[#This Row],[Purchase Amount]]&lt;500,"Low",
CleanedData[[#This Row],[Purchase Amount]]&lt;5000,"Medium",
TRUE,"High")</f>
        <v>Low</v>
      </c>
      <c r="V1533" t="str">
        <f>TEXT(CleanedData[[#This Row],[Date]],"mmmm")</f>
        <v>February</v>
      </c>
      <c r="W1533" t="str">
        <f>"Q"&amp;ROUNDUP(MONTH(CleanedData[[#This Row],[Date]])/3,0)</f>
        <v>Q1</v>
      </c>
      <c r="X1533" t="str">
        <f>IF(CleanedData[[#This Row],[Purchase Amount]]&gt;=5000,"Yes","No")</f>
        <v>No</v>
      </c>
      <c r="Y1533">
        <f>IF(CleanedData[[#This Row],[Recommend]]="Yes",1,0)</f>
        <v>0</v>
      </c>
      <c r="Z1533" s="6">
        <f>CleanedData[[#This Row],[Purchase Amount]]*0.15</f>
        <v>15.51</v>
      </c>
      <c r="AA1533" s="6">
        <f>CleanedData[[#This Row],[Purchase Amount]]*1.15</f>
        <v>118.91</v>
      </c>
    </row>
    <row r="1534" spans="1:27" x14ac:dyDescent="0.3">
      <c r="A1534">
        <v>1829</v>
      </c>
      <c r="B1534" t="s">
        <v>1759</v>
      </c>
      <c r="C1534" s="1">
        <v>45523</v>
      </c>
      <c r="D1534">
        <v>25</v>
      </c>
      <c r="E1534" t="s">
        <v>39</v>
      </c>
      <c r="F1534" t="s">
        <v>77</v>
      </c>
      <c r="G1534" t="s">
        <v>133</v>
      </c>
      <c r="H1534">
        <v>3</v>
      </c>
      <c r="I1534" t="s">
        <v>42</v>
      </c>
      <c r="J1534" t="s">
        <v>63</v>
      </c>
      <c r="K1534" t="s">
        <v>64</v>
      </c>
      <c r="L1534" t="s">
        <v>45</v>
      </c>
      <c r="M1534" t="s">
        <v>231</v>
      </c>
      <c r="N1534" t="s">
        <v>48</v>
      </c>
      <c r="O1534" t="s">
        <v>89</v>
      </c>
      <c r="P1534" t="s">
        <v>49</v>
      </c>
      <c r="Q1534" t="s">
        <v>58</v>
      </c>
      <c r="R1534" s="6">
        <f>_xlfn.XLOOKUP(CleanedData[[#This Row],[Product]],'02_Lookup_Tables'!$A$2:$A$126,'02_Lookup_Tables'!$B$2:$B$126)</f>
        <v>1734</v>
      </c>
      <c r="S1534" t="str">
        <f>VLOOKUP(CleanedData[[#This Row],[Product]],'02_Lookup_Tables'!$H$2:$I$126,2,FALSE)</f>
        <v>Home &amp; Living</v>
      </c>
      <c r="T1534" t="str">
        <f>VLOOKUP(CleanedData[[#This Row],[Province]],'02_Lookup_Tables'!$D$2:$E$10,2, FALSE)</f>
        <v>Central Region</v>
      </c>
      <c r="U1534" t="str" cm="1">
        <f t="array" ref="U1534">_xlfn.IFS(CleanedData[[#This Row],[Purchase Amount]]&lt;500,"Low",
CleanedData[[#This Row],[Purchase Amount]]&lt;5000,"Medium",
TRUE,"High")</f>
        <v>Medium</v>
      </c>
      <c r="V1534" t="str">
        <f>TEXT(CleanedData[[#This Row],[Date]],"mmmm")</f>
        <v>August</v>
      </c>
      <c r="W1534" t="str">
        <f>"Q"&amp;ROUNDUP(MONTH(CleanedData[[#This Row],[Date]])/3,0)</f>
        <v>Q3</v>
      </c>
      <c r="X1534" t="str">
        <f>IF(CleanedData[[#This Row],[Purchase Amount]]&gt;=5000,"Yes","No")</f>
        <v>No</v>
      </c>
      <c r="Y1534">
        <f>IF(CleanedData[[#This Row],[Recommend]]="Yes",1,0)</f>
        <v>0</v>
      </c>
      <c r="Z1534" s="6">
        <f>CleanedData[[#This Row],[Purchase Amount]]*0.15</f>
        <v>260.09999999999997</v>
      </c>
      <c r="AA1534" s="6">
        <f>CleanedData[[#This Row],[Purchase Amount]]*1.15</f>
        <v>1994.1</v>
      </c>
    </row>
    <row r="1535" spans="1:27" x14ac:dyDescent="0.3">
      <c r="A1535">
        <v>1830</v>
      </c>
      <c r="B1535" t="s">
        <v>1760</v>
      </c>
      <c r="C1535" s="1">
        <v>45971</v>
      </c>
      <c r="D1535">
        <v>64</v>
      </c>
      <c r="E1535" t="s">
        <v>39</v>
      </c>
      <c r="F1535" t="s">
        <v>83</v>
      </c>
      <c r="G1535" t="s">
        <v>419</v>
      </c>
      <c r="H1535">
        <v>1</v>
      </c>
      <c r="I1535" t="s">
        <v>42</v>
      </c>
      <c r="J1535" t="s">
        <v>63</v>
      </c>
      <c r="K1535" t="s">
        <v>64</v>
      </c>
      <c r="L1535" t="s">
        <v>42</v>
      </c>
      <c r="M1535" t="s">
        <v>85</v>
      </c>
      <c r="N1535" t="s">
        <v>80</v>
      </c>
      <c r="O1535" t="s">
        <v>48</v>
      </c>
      <c r="P1535" t="s">
        <v>49</v>
      </c>
      <c r="Q1535" t="s">
        <v>50</v>
      </c>
      <c r="R1535" s="6">
        <f>_xlfn.XLOOKUP(CleanedData[[#This Row],[Product]],'02_Lookup_Tables'!$A$2:$A$126,'02_Lookup_Tables'!$B$2:$B$126)</f>
        <v>96.11</v>
      </c>
      <c r="S1535" t="str">
        <f>VLOOKUP(CleanedData[[#This Row],[Product]],'02_Lookup_Tables'!$H$2:$I$126,2,FALSE)</f>
        <v>Apparel</v>
      </c>
      <c r="T1535" t="str">
        <f>VLOOKUP(CleanedData[[#This Row],[Province]],'02_Lookup_Tables'!$D$2:$E$10,2, FALSE)</f>
        <v>Western Region</v>
      </c>
      <c r="U1535" t="str" cm="1">
        <f t="array" ref="U1535">_xlfn.IFS(CleanedData[[#This Row],[Purchase Amount]]&lt;500,"Low",
CleanedData[[#This Row],[Purchase Amount]]&lt;5000,"Medium",
TRUE,"High")</f>
        <v>Low</v>
      </c>
      <c r="V1535" t="str">
        <f>TEXT(CleanedData[[#This Row],[Date]],"mmmm")</f>
        <v>November</v>
      </c>
      <c r="W1535" t="str">
        <f>"Q"&amp;ROUNDUP(MONTH(CleanedData[[#This Row],[Date]])/3,0)</f>
        <v>Q4</v>
      </c>
      <c r="X1535" t="str">
        <f>IF(CleanedData[[#This Row],[Purchase Amount]]&gt;=5000,"Yes","No")</f>
        <v>No</v>
      </c>
      <c r="Y1535">
        <f>IF(CleanedData[[#This Row],[Recommend]]="Yes",1,0)</f>
        <v>0</v>
      </c>
      <c r="Z1535" s="6">
        <f>CleanedData[[#This Row],[Purchase Amount]]*0.15</f>
        <v>14.416499999999999</v>
      </c>
      <c r="AA1535" s="6">
        <f>CleanedData[[#This Row],[Purchase Amount]]*1.15</f>
        <v>110.52649999999998</v>
      </c>
    </row>
    <row r="1536" spans="1:27" x14ac:dyDescent="0.3">
      <c r="A1536">
        <v>1831</v>
      </c>
      <c r="B1536" t="s">
        <v>1761</v>
      </c>
      <c r="C1536" s="1">
        <v>45628</v>
      </c>
      <c r="D1536">
        <v>33</v>
      </c>
      <c r="E1536" t="s">
        <v>52</v>
      </c>
      <c r="F1536" t="s">
        <v>108</v>
      </c>
      <c r="G1536" t="s">
        <v>168</v>
      </c>
      <c r="H1536">
        <v>3</v>
      </c>
      <c r="I1536" t="s">
        <v>42</v>
      </c>
      <c r="J1536" t="s">
        <v>74</v>
      </c>
      <c r="K1536" t="s">
        <v>64</v>
      </c>
      <c r="L1536" t="s">
        <v>42</v>
      </c>
      <c r="M1536" t="s">
        <v>112</v>
      </c>
      <c r="N1536" t="s">
        <v>48</v>
      </c>
      <c r="O1536" t="s">
        <v>48</v>
      </c>
      <c r="P1536" t="s">
        <v>70</v>
      </c>
      <c r="Q1536" t="s">
        <v>58</v>
      </c>
      <c r="R1536" s="6">
        <f>_xlfn.XLOOKUP(CleanedData[[#This Row],[Product]],'02_Lookup_Tables'!$A$2:$A$126,'02_Lookup_Tables'!$B$2:$B$126)</f>
        <v>14729.04</v>
      </c>
      <c r="S1536" t="str">
        <f>VLOOKUP(CleanedData[[#This Row],[Product]],'02_Lookup_Tables'!$H$2:$I$126,2,FALSE)</f>
        <v>Electronics</v>
      </c>
      <c r="T1536" t="str">
        <f>VLOOKUP(CleanedData[[#This Row],[Province]],'02_Lookup_Tables'!$D$2:$E$10,2, FALSE)</f>
        <v>Gauteng Region</v>
      </c>
      <c r="U1536" t="str" cm="1">
        <f t="array" ref="U1536">_xlfn.IFS(CleanedData[[#This Row],[Purchase Amount]]&lt;500,"Low",
CleanedData[[#This Row],[Purchase Amount]]&lt;5000,"Medium",
TRUE,"High")</f>
        <v>High</v>
      </c>
      <c r="V1536" t="str">
        <f>TEXT(CleanedData[[#This Row],[Date]],"mmmm")</f>
        <v>December</v>
      </c>
      <c r="W1536" t="str">
        <f>"Q"&amp;ROUNDUP(MONTH(CleanedData[[#This Row],[Date]])/3,0)</f>
        <v>Q4</v>
      </c>
      <c r="X1536" t="str">
        <f>IF(CleanedData[[#This Row],[Purchase Amount]]&gt;=5000,"Yes","No")</f>
        <v>Yes</v>
      </c>
      <c r="Y1536">
        <f>IF(CleanedData[[#This Row],[Recommend]]="Yes",1,0)</f>
        <v>0</v>
      </c>
      <c r="Z1536" s="6">
        <f>CleanedData[[#This Row],[Purchase Amount]]*0.15</f>
        <v>2209.3560000000002</v>
      </c>
      <c r="AA1536" s="6">
        <f>CleanedData[[#This Row],[Purchase Amount]]*1.15</f>
        <v>16938.396000000001</v>
      </c>
    </row>
    <row r="1537" spans="1:27" x14ac:dyDescent="0.3">
      <c r="A1537">
        <v>1832</v>
      </c>
      <c r="B1537" t="s">
        <v>1762</v>
      </c>
      <c r="C1537" s="1">
        <v>45587</v>
      </c>
      <c r="E1537" t="s">
        <v>52</v>
      </c>
      <c r="F1537" t="s">
        <v>108</v>
      </c>
      <c r="G1537" t="s">
        <v>62</v>
      </c>
      <c r="H1537">
        <v>3</v>
      </c>
      <c r="I1537" t="s">
        <v>42</v>
      </c>
      <c r="J1537" t="s">
        <v>54</v>
      </c>
      <c r="K1537" t="s">
        <v>55</v>
      </c>
      <c r="L1537" t="s">
        <v>45</v>
      </c>
      <c r="M1537" t="s">
        <v>231</v>
      </c>
      <c r="N1537" t="s">
        <v>48</v>
      </c>
      <c r="O1537" t="s">
        <v>89</v>
      </c>
      <c r="P1537" t="s">
        <v>49</v>
      </c>
      <c r="Q1537" t="s">
        <v>166</v>
      </c>
      <c r="R1537" s="6">
        <f>_xlfn.XLOOKUP(CleanedData[[#This Row],[Product]],'02_Lookup_Tables'!$A$2:$A$126,'02_Lookup_Tables'!$B$2:$B$126)</f>
        <v>230.14</v>
      </c>
      <c r="S1537" t="str">
        <f>VLOOKUP(CleanedData[[#This Row],[Product]],'02_Lookup_Tables'!$H$2:$I$126,2,FALSE)</f>
        <v>Sports &amp; Outdoors</v>
      </c>
      <c r="T1537" t="str">
        <f>VLOOKUP(CleanedData[[#This Row],[Province]],'02_Lookup_Tables'!$D$2:$E$10,2, FALSE)</f>
        <v>Gauteng Region</v>
      </c>
      <c r="U1537" t="str" cm="1">
        <f t="array" ref="U1537">_xlfn.IFS(CleanedData[[#This Row],[Purchase Amount]]&lt;500,"Low",
CleanedData[[#This Row],[Purchase Amount]]&lt;5000,"Medium",
TRUE,"High")</f>
        <v>Low</v>
      </c>
      <c r="V1537" t="str">
        <f>TEXT(CleanedData[[#This Row],[Date]],"mmmm")</f>
        <v>October</v>
      </c>
      <c r="W1537" t="str">
        <f>"Q"&amp;ROUNDUP(MONTH(CleanedData[[#This Row],[Date]])/3,0)</f>
        <v>Q4</v>
      </c>
      <c r="X1537" t="str">
        <f>IF(CleanedData[[#This Row],[Purchase Amount]]&gt;=5000,"Yes","No")</f>
        <v>No</v>
      </c>
      <c r="Y1537">
        <f>IF(CleanedData[[#This Row],[Recommend]]="Yes",1,0)</f>
        <v>0</v>
      </c>
      <c r="Z1537" s="6">
        <f>CleanedData[[#This Row],[Purchase Amount]]*0.15</f>
        <v>34.520999999999994</v>
      </c>
      <c r="AA1537" s="6">
        <f>CleanedData[[#This Row],[Purchase Amount]]*1.15</f>
        <v>264.66099999999994</v>
      </c>
    </row>
    <row r="1538" spans="1:27" x14ac:dyDescent="0.3">
      <c r="A1538">
        <v>1833</v>
      </c>
      <c r="B1538" t="s">
        <v>1763</v>
      </c>
      <c r="C1538" s="1">
        <v>45857</v>
      </c>
      <c r="D1538">
        <v>35</v>
      </c>
      <c r="E1538" t="s">
        <v>52</v>
      </c>
      <c r="F1538" t="s">
        <v>61</v>
      </c>
      <c r="G1538" t="s">
        <v>203</v>
      </c>
      <c r="H1538">
        <v>1</v>
      </c>
      <c r="I1538" t="s">
        <v>42</v>
      </c>
      <c r="J1538" t="s">
        <v>63</v>
      </c>
      <c r="K1538" t="s">
        <v>64</v>
      </c>
      <c r="L1538" t="s">
        <v>45</v>
      </c>
      <c r="M1538" t="s">
        <v>136</v>
      </c>
      <c r="N1538" t="s">
        <v>80</v>
      </c>
      <c r="O1538" t="s">
        <v>89</v>
      </c>
      <c r="P1538" t="s">
        <v>49</v>
      </c>
      <c r="Q1538" t="s">
        <v>81</v>
      </c>
      <c r="R1538" s="6">
        <f>_xlfn.XLOOKUP(CleanedData[[#This Row],[Product]],'02_Lookup_Tables'!$A$2:$A$126,'02_Lookup_Tables'!$B$2:$B$126)</f>
        <v>2849.09</v>
      </c>
      <c r="S1538" t="str">
        <f>VLOOKUP(CleanedData[[#This Row],[Product]],'02_Lookup_Tables'!$H$2:$I$126,2,FALSE)</f>
        <v>Home &amp; Living</v>
      </c>
      <c r="T1538" t="str">
        <f>VLOOKUP(CleanedData[[#This Row],[Province]],'02_Lookup_Tables'!$D$2:$E$10,2, FALSE)</f>
        <v>Southern Region</v>
      </c>
      <c r="U1538" t="str" cm="1">
        <f t="array" ref="U1538">_xlfn.IFS(CleanedData[[#This Row],[Purchase Amount]]&lt;500,"Low",
CleanedData[[#This Row],[Purchase Amount]]&lt;5000,"Medium",
TRUE,"High")</f>
        <v>Medium</v>
      </c>
      <c r="V1538" t="str">
        <f>TEXT(CleanedData[[#This Row],[Date]],"mmmm")</f>
        <v>July</v>
      </c>
      <c r="W1538" t="str">
        <f>"Q"&amp;ROUNDUP(MONTH(CleanedData[[#This Row],[Date]])/3,0)</f>
        <v>Q3</v>
      </c>
      <c r="X1538" t="str">
        <f>IF(CleanedData[[#This Row],[Purchase Amount]]&gt;=5000,"Yes","No")</f>
        <v>No</v>
      </c>
      <c r="Y1538">
        <f>IF(CleanedData[[#This Row],[Recommend]]="Yes",1,0)</f>
        <v>0</v>
      </c>
      <c r="Z1538" s="6">
        <f>CleanedData[[#This Row],[Purchase Amount]]*0.15</f>
        <v>427.36349999999999</v>
      </c>
      <c r="AA1538" s="6">
        <f>CleanedData[[#This Row],[Purchase Amount]]*1.15</f>
        <v>3276.4535000000001</v>
      </c>
    </row>
    <row r="1539" spans="1:27" x14ac:dyDescent="0.3">
      <c r="A1539">
        <v>1834</v>
      </c>
      <c r="B1539" t="s">
        <v>1764</v>
      </c>
      <c r="C1539" s="1">
        <v>45594</v>
      </c>
      <c r="D1539">
        <v>39</v>
      </c>
      <c r="E1539" t="s">
        <v>52</v>
      </c>
      <c r="F1539" t="s">
        <v>61</v>
      </c>
      <c r="G1539" t="s">
        <v>87</v>
      </c>
      <c r="H1539">
        <v>5</v>
      </c>
      <c r="I1539" t="s">
        <v>45</v>
      </c>
      <c r="J1539" t="s">
        <v>74</v>
      </c>
      <c r="K1539" t="s">
        <v>64</v>
      </c>
      <c r="L1539" t="s">
        <v>42</v>
      </c>
      <c r="M1539" t="s">
        <v>88</v>
      </c>
      <c r="N1539" t="s">
        <v>57</v>
      </c>
      <c r="O1539" t="s">
        <v>89</v>
      </c>
      <c r="P1539" t="s">
        <v>70</v>
      </c>
      <c r="Q1539" t="s">
        <v>81</v>
      </c>
      <c r="R1539" s="6">
        <f>_xlfn.XLOOKUP(CleanedData[[#This Row],[Product]],'02_Lookup_Tables'!$A$2:$A$126,'02_Lookup_Tables'!$B$2:$B$126)</f>
        <v>409.06</v>
      </c>
      <c r="S1539" t="str">
        <f>VLOOKUP(CleanedData[[#This Row],[Product]],'02_Lookup_Tables'!$H$2:$I$126,2,FALSE)</f>
        <v>Home Devices</v>
      </c>
      <c r="T1539" t="str">
        <f>VLOOKUP(CleanedData[[#This Row],[Province]],'02_Lookup_Tables'!$D$2:$E$10,2, FALSE)</f>
        <v>Southern Region</v>
      </c>
      <c r="U1539" t="str" cm="1">
        <f t="array" ref="U1539">_xlfn.IFS(CleanedData[[#This Row],[Purchase Amount]]&lt;500,"Low",
CleanedData[[#This Row],[Purchase Amount]]&lt;5000,"Medium",
TRUE,"High")</f>
        <v>Low</v>
      </c>
      <c r="V1539" t="str">
        <f>TEXT(CleanedData[[#This Row],[Date]],"mmmm")</f>
        <v>October</v>
      </c>
      <c r="W1539" t="str">
        <f>"Q"&amp;ROUNDUP(MONTH(CleanedData[[#This Row],[Date]])/3,0)</f>
        <v>Q4</v>
      </c>
      <c r="X1539" t="str">
        <f>IF(CleanedData[[#This Row],[Purchase Amount]]&gt;=5000,"Yes","No")</f>
        <v>No</v>
      </c>
      <c r="Y1539">
        <f>IF(CleanedData[[#This Row],[Recommend]]="Yes",1,0)</f>
        <v>1</v>
      </c>
      <c r="Z1539" s="6">
        <f>CleanedData[[#This Row],[Purchase Amount]]*0.15</f>
        <v>61.358999999999995</v>
      </c>
      <c r="AA1539" s="6">
        <f>CleanedData[[#This Row],[Purchase Amount]]*1.15</f>
        <v>470.41899999999998</v>
      </c>
    </row>
    <row r="1540" spans="1:27" x14ac:dyDescent="0.3">
      <c r="A1540">
        <v>1835</v>
      </c>
      <c r="B1540" t="s">
        <v>1765</v>
      </c>
      <c r="C1540" s="1">
        <v>45484</v>
      </c>
      <c r="D1540">
        <v>76</v>
      </c>
      <c r="E1540" t="s">
        <v>52</v>
      </c>
      <c r="F1540" t="s">
        <v>83</v>
      </c>
      <c r="G1540" t="s">
        <v>214</v>
      </c>
      <c r="H1540">
        <v>3</v>
      </c>
      <c r="I1540" t="s">
        <v>45</v>
      </c>
      <c r="J1540" t="s">
        <v>63</v>
      </c>
      <c r="K1540" t="s">
        <v>44</v>
      </c>
      <c r="L1540" t="s">
        <v>42</v>
      </c>
      <c r="M1540" t="s">
        <v>106</v>
      </c>
      <c r="N1540" t="s">
        <v>48</v>
      </c>
      <c r="O1540" t="s">
        <v>148</v>
      </c>
      <c r="P1540" t="s">
        <v>49</v>
      </c>
      <c r="Q1540" t="s">
        <v>97</v>
      </c>
      <c r="R1540" s="6">
        <f>_xlfn.XLOOKUP(CleanedData[[#This Row],[Product]],'02_Lookup_Tables'!$A$2:$A$126,'02_Lookup_Tables'!$B$2:$B$126)</f>
        <v>134.01</v>
      </c>
      <c r="S1540" t="str">
        <f>VLOOKUP(CleanedData[[#This Row],[Product]],'02_Lookup_Tables'!$H$2:$I$126,2,FALSE)</f>
        <v>Food</v>
      </c>
      <c r="T1540" t="str">
        <f>VLOOKUP(CleanedData[[#This Row],[Province]],'02_Lookup_Tables'!$D$2:$E$10,2, FALSE)</f>
        <v>Western Region</v>
      </c>
      <c r="U1540" t="str" cm="1">
        <f t="array" ref="U1540">_xlfn.IFS(CleanedData[[#This Row],[Purchase Amount]]&lt;500,"Low",
CleanedData[[#This Row],[Purchase Amount]]&lt;5000,"Medium",
TRUE,"High")</f>
        <v>Low</v>
      </c>
      <c r="V1540" t="str">
        <f>TEXT(CleanedData[[#This Row],[Date]],"mmmm")</f>
        <v>July</v>
      </c>
      <c r="W1540" t="str">
        <f>"Q"&amp;ROUNDUP(MONTH(CleanedData[[#This Row],[Date]])/3,0)</f>
        <v>Q3</v>
      </c>
      <c r="X1540" t="str">
        <f>IF(CleanedData[[#This Row],[Purchase Amount]]&gt;=5000,"Yes","No")</f>
        <v>No</v>
      </c>
      <c r="Y1540">
        <f>IF(CleanedData[[#This Row],[Recommend]]="Yes",1,0)</f>
        <v>1</v>
      </c>
      <c r="Z1540" s="6">
        <f>CleanedData[[#This Row],[Purchase Amount]]*0.15</f>
        <v>20.101499999999998</v>
      </c>
      <c r="AA1540" s="6">
        <f>CleanedData[[#This Row],[Purchase Amount]]*1.15</f>
        <v>154.11149999999998</v>
      </c>
    </row>
    <row r="1541" spans="1:27" x14ac:dyDescent="0.3">
      <c r="A1541">
        <v>1836</v>
      </c>
      <c r="B1541" t="s">
        <v>1766</v>
      </c>
      <c r="C1541" s="1">
        <v>45399</v>
      </c>
      <c r="D1541">
        <v>50</v>
      </c>
      <c r="E1541" t="s">
        <v>60</v>
      </c>
      <c r="F1541" t="s">
        <v>72</v>
      </c>
      <c r="G1541" t="s">
        <v>118</v>
      </c>
      <c r="H1541">
        <v>2</v>
      </c>
      <c r="I1541" t="s">
        <v>42</v>
      </c>
      <c r="J1541" t="s">
        <v>43</v>
      </c>
      <c r="K1541" t="s">
        <v>44</v>
      </c>
      <c r="L1541" t="s">
        <v>45</v>
      </c>
      <c r="M1541" t="s">
        <v>92</v>
      </c>
      <c r="N1541" t="s">
        <v>47</v>
      </c>
      <c r="O1541" t="s">
        <v>89</v>
      </c>
      <c r="P1541" t="s">
        <v>49</v>
      </c>
      <c r="Q1541" t="s">
        <v>93</v>
      </c>
      <c r="R1541" s="6">
        <f>_xlfn.XLOOKUP(CleanedData[[#This Row],[Product]],'02_Lookup_Tables'!$A$2:$A$126,'02_Lookup_Tables'!$B$2:$B$126)</f>
        <v>368.99</v>
      </c>
      <c r="S1541" t="str">
        <f>VLOOKUP(CleanedData[[#This Row],[Product]],'02_Lookup_Tables'!$H$2:$I$126,2,FALSE)</f>
        <v>Accessories</v>
      </c>
      <c r="T1541" t="str">
        <f>VLOOKUP(CleanedData[[#This Row],[Province]],'02_Lookup_Tables'!$D$2:$E$10,2, FALSE)</f>
        <v>Central Region</v>
      </c>
      <c r="U1541" t="str" cm="1">
        <f t="array" ref="U1541">_xlfn.IFS(CleanedData[[#This Row],[Purchase Amount]]&lt;500,"Low",
CleanedData[[#This Row],[Purchase Amount]]&lt;5000,"Medium",
TRUE,"High")</f>
        <v>Low</v>
      </c>
      <c r="V1541" t="str">
        <f>TEXT(CleanedData[[#This Row],[Date]],"mmmm")</f>
        <v>April</v>
      </c>
      <c r="W1541" t="str">
        <f>"Q"&amp;ROUNDUP(MONTH(CleanedData[[#This Row],[Date]])/3,0)</f>
        <v>Q2</v>
      </c>
      <c r="X1541" t="str">
        <f>IF(CleanedData[[#This Row],[Purchase Amount]]&gt;=5000,"Yes","No")</f>
        <v>No</v>
      </c>
      <c r="Y1541">
        <f>IF(CleanedData[[#This Row],[Recommend]]="Yes",1,0)</f>
        <v>0</v>
      </c>
      <c r="Z1541" s="6">
        <f>CleanedData[[#This Row],[Purchase Amount]]*0.15</f>
        <v>55.348500000000001</v>
      </c>
      <c r="AA1541" s="6">
        <f>CleanedData[[#This Row],[Purchase Amount]]*1.15</f>
        <v>424.33849999999995</v>
      </c>
    </row>
    <row r="1542" spans="1:27" x14ac:dyDescent="0.3">
      <c r="A1542">
        <v>1839</v>
      </c>
      <c r="B1542" t="s">
        <v>1767</v>
      </c>
      <c r="C1542" s="1">
        <v>45950</v>
      </c>
      <c r="D1542">
        <v>51</v>
      </c>
      <c r="E1542" t="s">
        <v>39</v>
      </c>
      <c r="F1542" t="s">
        <v>130</v>
      </c>
      <c r="G1542" t="s">
        <v>116</v>
      </c>
      <c r="H1542">
        <v>1</v>
      </c>
      <c r="I1542" t="s">
        <v>42</v>
      </c>
      <c r="J1542" t="s">
        <v>63</v>
      </c>
      <c r="K1542" t="s">
        <v>44</v>
      </c>
      <c r="L1542" t="s">
        <v>45</v>
      </c>
      <c r="M1542" t="s">
        <v>236</v>
      </c>
      <c r="N1542" t="s">
        <v>80</v>
      </c>
      <c r="O1542" t="s">
        <v>89</v>
      </c>
      <c r="P1542" t="s">
        <v>49</v>
      </c>
      <c r="Q1542" t="s">
        <v>93</v>
      </c>
      <c r="R1542" s="6">
        <f>_xlfn.XLOOKUP(CleanedData[[#This Row],[Product]],'02_Lookup_Tables'!$A$2:$A$126,'02_Lookup_Tables'!$B$2:$B$126)</f>
        <v>869.65</v>
      </c>
      <c r="S1542" t="str">
        <f>VLOOKUP(CleanedData[[#This Row],[Product]],'02_Lookup_Tables'!$H$2:$I$126,2,FALSE)</f>
        <v>Toys &amp; Games</v>
      </c>
      <c r="T1542" t="str">
        <f>VLOOKUP(CleanedData[[#This Row],[Province]],'02_Lookup_Tables'!$D$2:$E$10,2, FALSE)</f>
        <v>Eastern Region</v>
      </c>
      <c r="U1542" t="str" cm="1">
        <f t="array" ref="U1542">_xlfn.IFS(CleanedData[[#This Row],[Purchase Amount]]&lt;500,"Low",
CleanedData[[#This Row],[Purchase Amount]]&lt;5000,"Medium",
TRUE,"High")</f>
        <v>Medium</v>
      </c>
      <c r="V1542" t="str">
        <f>TEXT(CleanedData[[#This Row],[Date]],"mmmm")</f>
        <v>October</v>
      </c>
      <c r="W1542" t="str">
        <f>"Q"&amp;ROUNDUP(MONTH(CleanedData[[#This Row],[Date]])/3,0)</f>
        <v>Q4</v>
      </c>
      <c r="X1542" t="str">
        <f>IF(CleanedData[[#This Row],[Purchase Amount]]&gt;=5000,"Yes","No")</f>
        <v>No</v>
      </c>
      <c r="Y1542">
        <f>IF(CleanedData[[#This Row],[Recommend]]="Yes",1,0)</f>
        <v>0</v>
      </c>
      <c r="Z1542" s="6">
        <f>CleanedData[[#This Row],[Purchase Amount]]*0.15</f>
        <v>130.44749999999999</v>
      </c>
      <c r="AA1542" s="6">
        <f>CleanedData[[#This Row],[Purchase Amount]]*1.15</f>
        <v>1000.0974999999999</v>
      </c>
    </row>
    <row r="1543" spans="1:27" x14ac:dyDescent="0.3">
      <c r="A1543">
        <v>1840</v>
      </c>
      <c r="B1543" t="s">
        <v>1768</v>
      </c>
      <c r="C1543" s="1">
        <v>45493</v>
      </c>
      <c r="D1543">
        <v>24</v>
      </c>
      <c r="E1543" t="s">
        <v>60</v>
      </c>
      <c r="F1543" t="s">
        <v>61</v>
      </c>
      <c r="G1543" t="s">
        <v>505</v>
      </c>
      <c r="H1543">
        <v>5</v>
      </c>
      <c r="I1543" t="s">
        <v>42</v>
      </c>
      <c r="J1543" t="s">
        <v>69</v>
      </c>
      <c r="K1543" t="s">
        <v>55</v>
      </c>
      <c r="L1543" t="s">
        <v>45</v>
      </c>
      <c r="M1543" t="s">
        <v>56</v>
      </c>
      <c r="N1543" t="s">
        <v>57</v>
      </c>
      <c r="O1543" t="s">
        <v>148</v>
      </c>
      <c r="P1543" t="s">
        <v>49</v>
      </c>
      <c r="Q1543" t="s">
        <v>66</v>
      </c>
      <c r="R1543" s="6">
        <f>_xlfn.XLOOKUP(CleanedData[[#This Row],[Product]],'02_Lookup_Tables'!$A$2:$A$126,'02_Lookup_Tables'!$B$2:$B$126)</f>
        <v>2572.02</v>
      </c>
      <c r="S1543" t="str">
        <f>VLOOKUP(CleanedData[[#This Row],[Product]],'02_Lookup_Tables'!$H$2:$I$126,2,FALSE)</f>
        <v>Home &amp; Living</v>
      </c>
      <c r="T1543" t="str">
        <f>VLOOKUP(CleanedData[[#This Row],[Province]],'02_Lookup_Tables'!$D$2:$E$10,2, FALSE)</f>
        <v>Southern Region</v>
      </c>
      <c r="U1543" t="str" cm="1">
        <f t="array" ref="U1543">_xlfn.IFS(CleanedData[[#This Row],[Purchase Amount]]&lt;500,"Low",
CleanedData[[#This Row],[Purchase Amount]]&lt;5000,"Medium",
TRUE,"High")</f>
        <v>Medium</v>
      </c>
      <c r="V1543" t="str">
        <f>TEXT(CleanedData[[#This Row],[Date]],"mmmm")</f>
        <v>July</v>
      </c>
      <c r="W1543" t="str">
        <f>"Q"&amp;ROUNDUP(MONTH(CleanedData[[#This Row],[Date]])/3,0)</f>
        <v>Q3</v>
      </c>
      <c r="X1543" t="str">
        <f>IF(CleanedData[[#This Row],[Purchase Amount]]&gt;=5000,"Yes","No")</f>
        <v>No</v>
      </c>
      <c r="Y1543">
        <f>IF(CleanedData[[#This Row],[Recommend]]="Yes",1,0)</f>
        <v>0</v>
      </c>
      <c r="Z1543" s="6">
        <f>CleanedData[[#This Row],[Purchase Amount]]*0.15</f>
        <v>385.803</v>
      </c>
      <c r="AA1543" s="6">
        <f>CleanedData[[#This Row],[Purchase Amount]]*1.15</f>
        <v>2957.8229999999999</v>
      </c>
    </row>
    <row r="1544" spans="1:27" x14ac:dyDescent="0.3">
      <c r="A1544">
        <v>1841</v>
      </c>
      <c r="B1544" t="s">
        <v>1769</v>
      </c>
      <c r="C1544" s="1">
        <v>45855</v>
      </c>
      <c r="D1544">
        <v>24</v>
      </c>
      <c r="E1544" t="s">
        <v>52</v>
      </c>
      <c r="F1544" t="s">
        <v>61</v>
      </c>
      <c r="G1544" t="s">
        <v>389</v>
      </c>
      <c r="H1544">
        <v>4</v>
      </c>
      <c r="I1544" t="s">
        <v>42</v>
      </c>
      <c r="J1544" t="s">
        <v>63</v>
      </c>
      <c r="K1544" t="s">
        <v>55</v>
      </c>
      <c r="L1544" t="s">
        <v>45</v>
      </c>
      <c r="M1544" t="s">
        <v>88</v>
      </c>
      <c r="N1544" t="s">
        <v>96</v>
      </c>
      <c r="O1544" t="s">
        <v>89</v>
      </c>
      <c r="P1544" t="s">
        <v>70</v>
      </c>
      <c r="Q1544" t="s">
        <v>66</v>
      </c>
      <c r="R1544" s="6">
        <f>_xlfn.XLOOKUP(CleanedData[[#This Row],[Product]],'02_Lookup_Tables'!$A$2:$A$126,'02_Lookup_Tables'!$B$2:$B$126)</f>
        <v>5432.76</v>
      </c>
      <c r="S1544" t="str">
        <f>VLOOKUP(CleanedData[[#This Row],[Product]],'02_Lookup_Tables'!$H$2:$I$126,2,FALSE)</f>
        <v>Home Devices</v>
      </c>
      <c r="T1544" t="str">
        <f>VLOOKUP(CleanedData[[#This Row],[Province]],'02_Lookup_Tables'!$D$2:$E$10,2, FALSE)</f>
        <v>Southern Region</v>
      </c>
      <c r="U1544" t="str" cm="1">
        <f t="array" ref="U1544">_xlfn.IFS(CleanedData[[#This Row],[Purchase Amount]]&lt;500,"Low",
CleanedData[[#This Row],[Purchase Amount]]&lt;5000,"Medium",
TRUE,"High")</f>
        <v>High</v>
      </c>
      <c r="V1544" t="str">
        <f>TEXT(CleanedData[[#This Row],[Date]],"mmmm")</f>
        <v>July</v>
      </c>
      <c r="W1544" t="str">
        <f>"Q"&amp;ROUNDUP(MONTH(CleanedData[[#This Row],[Date]])/3,0)</f>
        <v>Q3</v>
      </c>
      <c r="X1544" t="str">
        <f>IF(CleanedData[[#This Row],[Purchase Amount]]&gt;=5000,"Yes","No")</f>
        <v>Yes</v>
      </c>
      <c r="Y1544">
        <f>IF(CleanedData[[#This Row],[Recommend]]="Yes",1,0)</f>
        <v>0</v>
      </c>
      <c r="Z1544" s="6">
        <f>CleanedData[[#This Row],[Purchase Amount]]*0.15</f>
        <v>814.91399999999999</v>
      </c>
      <c r="AA1544" s="6">
        <f>CleanedData[[#This Row],[Purchase Amount]]*1.15</f>
        <v>6247.674</v>
      </c>
    </row>
    <row r="1545" spans="1:27" x14ac:dyDescent="0.3">
      <c r="A1545">
        <v>1842</v>
      </c>
      <c r="B1545" t="s">
        <v>1770</v>
      </c>
      <c r="C1545" s="1">
        <v>45561</v>
      </c>
      <c r="D1545">
        <v>19</v>
      </c>
      <c r="E1545" t="s">
        <v>60</v>
      </c>
      <c r="F1545" t="s">
        <v>125</v>
      </c>
      <c r="G1545" t="s">
        <v>505</v>
      </c>
      <c r="H1545">
        <v>5</v>
      </c>
      <c r="I1545" t="s">
        <v>42</v>
      </c>
      <c r="J1545" t="s">
        <v>74</v>
      </c>
      <c r="K1545" t="s">
        <v>55</v>
      </c>
      <c r="L1545" t="s">
        <v>45</v>
      </c>
      <c r="M1545" t="s">
        <v>156</v>
      </c>
      <c r="N1545" t="s">
        <v>57</v>
      </c>
      <c r="O1545" t="s">
        <v>148</v>
      </c>
      <c r="P1545" t="s">
        <v>49</v>
      </c>
      <c r="Q1545" t="s">
        <v>66</v>
      </c>
      <c r="R1545" s="6">
        <f>_xlfn.XLOOKUP(CleanedData[[#This Row],[Product]],'02_Lookup_Tables'!$A$2:$A$126,'02_Lookup_Tables'!$B$2:$B$126)</f>
        <v>2572.02</v>
      </c>
      <c r="S1545" t="str">
        <f>VLOOKUP(CleanedData[[#This Row],[Product]],'02_Lookup_Tables'!$H$2:$I$126,2,FALSE)</f>
        <v>Home &amp; Living</v>
      </c>
      <c r="T1545" t="str">
        <f>VLOOKUP(CleanedData[[#This Row],[Province]],'02_Lookup_Tables'!$D$2:$E$10,2, FALSE)</f>
        <v>Western Region</v>
      </c>
      <c r="U1545" t="str" cm="1">
        <f t="array" ref="U1545">_xlfn.IFS(CleanedData[[#This Row],[Purchase Amount]]&lt;500,"Low",
CleanedData[[#This Row],[Purchase Amount]]&lt;5000,"Medium",
TRUE,"High")</f>
        <v>Medium</v>
      </c>
      <c r="V1545" t="str">
        <f>TEXT(CleanedData[[#This Row],[Date]],"mmmm")</f>
        <v>September</v>
      </c>
      <c r="W1545" t="str">
        <f>"Q"&amp;ROUNDUP(MONTH(CleanedData[[#This Row],[Date]])/3,0)</f>
        <v>Q3</v>
      </c>
      <c r="X1545" t="str">
        <f>IF(CleanedData[[#This Row],[Purchase Amount]]&gt;=5000,"Yes","No")</f>
        <v>No</v>
      </c>
      <c r="Y1545">
        <f>IF(CleanedData[[#This Row],[Recommend]]="Yes",1,0)</f>
        <v>0</v>
      </c>
      <c r="Z1545" s="6">
        <f>CleanedData[[#This Row],[Purchase Amount]]*0.15</f>
        <v>385.803</v>
      </c>
      <c r="AA1545" s="6">
        <f>CleanedData[[#This Row],[Purchase Amount]]*1.15</f>
        <v>2957.8229999999999</v>
      </c>
    </row>
    <row r="1546" spans="1:27" x14ac:dyDescent="0.3">
      <c r="A1546">
        <v>1843</v>
      </c>
      <c r="B1546" t="s">
        <v>1771</v>
      </c>
      <c r="C1546" s="1">
        <v>45347</v>
      </c>
      <c r="D1546">
        <v>31</v>
      </c>
      <c r="E1546" t="s">
        <v>52</v>
      </c>
      <c r="F1546" t="s">
        <v>72</v>
      </c>
      <c r="G1546" t="s">
        <v>328</v>
      </c>
      <c r="H1546">
        <v>3</v>
      </c>
      <c r="I1546" t="s">
        <v>45</v>
      </c>
      <c r="J1546" t="s">
        <v>43</v>
      </c>
      <c r="K1546" t="s">
        <v>44</v>
      </c>
      <c r="L1546" t="s">
        <v>42</v>
      </c>
      <c r="M1546" t="s">
        <v>92</v>
      </c>
      <c r="N1546" t="s">
        <v>48</v>
      </c>
      <c r="O1546" t="s">
        <v>89</v>
      </c>
      <c r="P1546" t="s">
        <v>49</v>
      </c>
      <c r="Q1546" t="s">
        <v>58</v>
      </c>
      <c r="R1546" s="6">
        <f>_xlfn.XLOOKUP(CleanedData[[#This Row],[Product]],'02_Lookup_Tables'!$A$2:$A$126,'02_Lookup_Tables'!$B$2:$B$126)</f>
        <v>3521.64</v>
      </c>
      <c r="S1546" t="str">
        <f>VLOOKUP(CleanedData[[#This Row],[Product]],'02_Lookup_Tables'!$H$2:$I$126,2,FALSE)</f>
        <v>Home Devices</v>
      </c>
      <c r="T1546" t="str">
        <f>VLOOKUP(CleanedData[[#This Row],[Province]],'02_Lookup_Tables'!$D$2:$E$10,2, FALSE)</f>
        <v>Central Region</v>
      </c>
      <c r="U1546" t="str" cm="1">
        <f t="array" ref="U1546">_xlfn.IFS(CleanedData[[#This Row],[Purchase Amount]]&lt;500,"Low",
CleanedData[[#This Row],[Purchase Amount]]&lt;5000,"Medium",
TRUE,"High")</f>
        <v>Medium</v>
      </c>
      <c r="V1546" t="str">
        <f>TEXT(CleanedData[[#This Row],[Date]],"mmmm")</f>
        <v>February</v>
      </c>
      <c r="W1546" t="str">
        <f>"Q"&amp;ROUNDUP(MONTH(CleanedData[[#This Row],[Date]])/3,0)</f>
        <v>Q1</v>
      </c>
      <c r="X1546" t="str">
        <f>IF(CleanedData[[#This Row],[Purchase Amount]]&gt;=5000,"Yes","No")</f>
        <v>No</v>
      </c>
      <c r="Y1546">
        <f>IF(CleanedData[[#This Row],[Recommend]]="Yes",1,0)</f>
        <v>1</v>
      </c>
      <c r="Z1546" s="6">
        <f>CleanedData[[#This Row],[Purchase Amount]]*0.15</f>
        <v>528.24599999999998</v>
      </c>
      <c r="AA1546" s="6">
        <f>CleanedData[[#This Row],[Purchase Amount]]*1.15</f>
        <v>4049.8859999999995</v>
      </c>
    </row>
    <row r="1547" spans="1:27" x14ac:dyDescent="0.3">
      <c r="A1547">
        <v>1844</v>
      </c>
      <c r="B1547" t="s">
        <v>1772</v>
      </c>
      <c r="C1547" s="1">
        <v>45554</v>
      </c>
      <c r="D1547">
        <v>56</v>
      </c>
      <c r="E1547" t="s">
        <v>52</v>
      </c>
      <c r="F1547" t="s">
        <v>130</v>
      </c>
      <c r="G1547" t="s">
        <v>246</v>
      </c>
      <c r="H1547">
        <v>1</v>
      </c>
      <c r="I1547" t="s">
        <v>42</v>
      </c>
      <c r="J1547" t="s">
        <v>69</v>
      </c>
      <c r="K1547" t="s">
        <v>55</v>
      </c>
      <c r="L1547" t="s">
        <v>42</v>
      </c>
      <c r="M1547" t="s">
        <v>147</v>
      </c>
      <c r="N1547" t="s">
        <v>80</v>
      </c>
      <c r="O1547" t="s">
        <v>148</v>
      </c>
      <c r="P1547" t="s">
        <v>70</v>
      </c>
      <c r="Q1547" t="s">
        <v>50</v>
      </c>
      <c r="R1547" s="6">
        <f>_xlfn.XLOOKUP(CleanedData[[#This Row],[Product]],'02_Lookup_Tables'!$A$2:$A$126,'02_Lookup_Tables'!$B$2:$B$126)</f>
        <v>2603.98</v>
      </c>
      <c r="S1547" t="str">
        <f>VLOOKUP(CleanedData[[#This Row],[Product]],'02_Lookup_Tables'!$H$2:$I$126,2,FALSE)</f>
        <v>Accessories</v>
      </c>
      <c r="T1547" t="str">
        <f>VLOOKUP(CleanedData[[#This Row],[Province]],'02_Lookup_Tables'!$D$2:$E$10,2, FALSE)</f>
        <v>Eastern Region</v>
      </c>
      <c r="U1547" t="str" cm="1">
        <f t="array" ref="U1547">_xlfn.IFS(CleanedData[[#This Row],[Purchase Amount]]&lt;500,"Low",
CleanedData[[#This Row],[Purchase Amount]]&lt;5000,"Medium",
TRUE,"High")</f>
        <v>Medium</v>
      </c>
      <c r="V1547" t="str">
        <f>TEXT(CleanedData[[#This Row],[Date]],"mmmm")</f>
        <v>September</v>
      </c>
      <c r="W1547" t="str">
        <f>"Q"&amp;ROUNDUP(MONTH(CleanedData[[#This Row],[Date]])/3,0)</f>
        <v>Q3</v>
      </c>
      <c r="X1547" t="str">
        <f>IF(CleanedData[[#This Row],[Purchase Amount]]&gt;=5000,"Yes","No")</f>
        <v>No</v>
      </c>
      <c r="Y1547">
        <f>IF(CleanedData[[#This Row],[Recommend]]="Yes",1,0)</f>
        <v>0</v>
      </c>
      <c r="Z1547" s="6">
        <f>CleanedData[[#This Row],[Purchase Amount]]*0.15</f>
        <v>390.59699999999998</v>
      </c>
      <c r="AA1547" s="6">
        <f>CleanedData[[#This Row],[Purchase Amount]]*1.15</f>
        <v>2994.5769999999998</v>
      </c>
    </row>
    <row r="1548" spans="1:27" x14ac:dyDescent="0.3">
      <c r="A1548">
        <v>1846</v>
      </c>
      <c r="B1548" t="s">
        <v>1773</v>
      </c>
      <c r="C1548" s="1">
        <v>45972</v>
      </c>
      <c r="D1548">
        <v>77</v>
      </c>
      <c r="E1548" t="s">
        <v>60</v>
      </c>
      <c r="F1548" t="s">
        <v>40</v>
      </c>
      <c r="G1548" t="s">
        <v>41</v>
      </c>
      <c r="H1548">
        <v>1</v>
      </c>
      <c r="I1548" t="s">
        <v>42</v>
      </c>
      <c r="J1548" t="s">
        <v>43</v>
      </c>
      <c r="K1548" t="s">
        <v>55</v>
      </c>
      <c r="L1548" t="s">
        <v>45</v>
      </c>
      <c r="M1548" t="s">
        <v>236</v>
      </c>
      <c r="N1548" t="s">
        <v>80</v>
      </c>
      <c r="O1548" t="s">
        <v>89</v>
      </c>
      <c r="P1548" t="s">
        <v>49</v>
      </c>
      <c r="Q1548" t="s">
        <v>97</v>
      </c>
      <c r="R1548" s="6">
        <f>_xlfn.XLOOKUP(CleanedData[[#This Row],[Product]],'02_Lookup_Tables'!$A$2:$A$126,'02_Lookup_Tables'!$B$2:$B$126)</f>
        <v>2479.5700000000002</v>
      </c>
      <c r="S1548" t="str">
        <f>VLOOKUP(CleanedData[[#This Row],[Product]],'02_Lookup_Tables'!$H$2:$I$126,2,FALSE)</f>
        <v>Accessories</v>
      </c>
      <c r="T1548" t="str">
        <f>VLOOKUP(CleanedData[[#This Row],[Province]],'02_Lookup_Tables'!$D$2:$E$10,2, FALSE)</f>
        <v>Northern Region</v>
      </c>
      <c r="U1548" t="str" cm="1">
        <f t="array" ref="U1548">_xlfn.IFS(CleanedData[[#This Row],[Purchase Amount]]&lt;500,"Low",
CleanedData[[#This Row],[Purchase Amount]]&lt;5000,"Medium",
TRUE,"High")</f>
        <v>Medium</v>
      </c>
      <c r="V1548" t="str">
        <f>TEXT(CleanedData[[#This Row],[Date]],"mmmm")</f>
        <v>November</v>
      </c>
      <c r="W1548" t="str">
        <f>"Q"&amp;ROUNDUP(MONTH(CleanedData[[#This Row],[Date]])/3,0)</f>
        <v>Q4</v>
      </c>
      <c r="X1548" t="str">
        <f>IF(CleanedData[[#This Row],[Purchase Amount]]&gt;=5000,"Yes","No")</f>
        <v>No</v>
      </c>
      <c r="Y1548">
        <f>IF(CleanedData[[#This Row],[Recommend]]="Yes",1,0)</f>
        <v>0</v>
      </c>
      <c r="Z1548" s="6">
        <f>CleanedData[[#This Row],[Purchase Amount]]*0.15</f>
        <v>371.93549999999999</v>
      </c>
      <c r="AA1548" s="6">
        <f>CleanedData[[#This Row],[Purchase Amount]]*1.15</f>
        <v>2851.5054999999998</v>
      </c>
    </row>
    <row r="1549" spans="1:27" x14ac:dyDescent="0.3">
      <c r="A1549">
        <v>1847</v>
      </c>
      <c r="B1549" t="s">
        <v>1774</v>
      </c>
      <c r="C1549" s="1">
        <v>45866</v>
      </c>
      <c r="D1549">
        <v>50</v>
      </c>
      <c r="E1549" t="s">
        <v>52</v>
      </c>
      <c r="F1549" t="s">
        <v>61</v>
      </c>
      <c r="G1549" t="s">
        <v>230</v>
      </c>
      <c r="H1549">
        <v>3</v>
      </c>
      <c r="I1549" t="s">
        <v>42</v>
      </c>
      <c r="J1549" t="s">
        <v>63</v>
      </c>
      <c r="K1549" t="s">
        <v>64</v>
      </c>
      <c r="L1549" t="s">
        <v>45</v>
      </c>
      <c r="M1549" t="s">
        <v>147</v>
      </c>
      <c r="N1549" t="s">
        <v>48</v>
      </c>
      <c r="O1549" t="s">
        <v>148</v>
      </c>
      <c r="P1549" t="s">
        <v>49</v>
      </c>
      <c r="Q1549" t="s">
        <v>93</v>
      </c>
      <c r="R1549" s="6">
        <f>_xlfn.XLOOKUP(CleanedData[[#This Row],[Product]],'02_Lookup_Tables'!$A$2:$A$126,'02_Lookup_Tables'!$B$2:$B$126)</f>
        <v>1940.64</v>
      </c>
      <c r="S1549" t="str">
        <f>VLOOKUP(CleanedData[[#This Row],[Product]],'02_Lookup_Tables'!$H$2:$I$126,2,FALSE)</f>
        <v>Toys &amp; Games</v>
      </c>
      <c r="T1549" t="str">
        <f>VLOOKUP(CleanedData[[#This Row],[Province]],'02_Lookup_Tables'!$D$2:$E$10,2, FALSE)</f>
        <v>Southern Region</v>
      </c>
      <c r="U1549" t="str" cm="1">
        <f t="array" ref="U1549">_xlfn.IFS(CleanedData[[#This Row],[Purchase Amount]]&lt;500,"Low",
CleanedData[[#This Row],[Purchase Amount]]&lt;5000,"Medium",
TRUE,"High")</f>
        <v>Medium</v>
      </c>
      <c r="V1549" t="str">
        <f>TEXT(CleanedData[[#This Row],[Date]],"mmmm")</f>
        <v>July</v>
      </c>
      <c r="W1549" t="str">
        <f>"Q"&amp;ROUNDUP(MONTH(CleanedData[[#This Row],[Date]])/3,0)</f>
        <v>Q3</v>
      </c>
      <c r="X1549" t="str">
        <f>IF(CleanedData[[#This Row],[Purchase Amount]]&gt;=5000,"Yes","No")</f>
        <v>No</v>
      </c>
      <c r="Y1549">
        <f>IF(CleanedData[[#This Row],[Recommend]]="Yes",1,0)</f>
        <v>0</v>
      </c>
      <c r="Z1549" s="6">
        <f>CleanedData[[#This Row],[Purchase Amount]]*0.15</f>
        <v>291.096</v>
      </c>
      <c r="AA1549" s="6">
        <f>CleanedData[[#This Row],[Purchase Amount]]*1.15</f>
        <v>2231.7359999999999</v>
      </c>
    </row>
    <row r="1550" spans="1:27" x14ac:dyDescent="0.3">
      <c r="A1550">
        <v>1850</v>
      </c>
      <c r="B1550" t="s">
        <v>1775</v>
      </c>
      <c r="C1550" s="1">
        <v>45633</v>
      </c>
      <c r="D1550">
        <v>71</v>
      </c>
      <c r="E1550" t="s">
        <v>39</v>
      </c>
      <c r="F1550" t="s">
        <v>83</v>
      </c>
      <c r="G1550" t="s">
        <v>303</v>
      </c>
      <c r="H1550">
        <v>2</v>
      </c>
      <c r="I1550" t="s">
        <v>42</v>
      </c>
      <c r="J1550" t="s">
        <v>69</v>
      </c>
      <c r="K1550" t="s">
        <v>55</v>
      </c>
      <c r="L1550" t="s">
        <v>45</v>
      </c>
      <c r="M1550" t="s">
        <v>165</v>
      </c>
      <c r="N1550" t="s">
        <v>47</v>
      </c>
      <c r="O1550" t="s">
        <v>89</v>
      </c>
      <c r="P1550" t="s">
        <v>49</v>
      </c>
      <c r="Q1550" t="s">
        <v>97</v>
      </c>
      <c r="R1550" s="6">
        <f>_xlfn.XLOOKUP(CleanedData[[#This Row],[Product]],'02_Lookup_Tables'!$A$2:$A$126,'02_Lookup_Tables'!$B$2:$B$126)</f>
        <v>4841.7700000000004</v>
      </c>
      <c r="S1550" t="str">
        <f>VLOOKUP(CleanedData[[#This Row],[Product]],'02_Lookup_Tables'!$H$2:$I$126,2,FALSE)</f>
        <v>Home &amp; Living</v>
      </c>
      <c r="T1550" t="str">
        <f>VLOOKUP(CleanedData[[#This Row],[Province]],'02_Lookup_Tables'!$D$2:$E$10,2, FALSE)</f>
        <v>Western Region</v>
      </c>
      <c r="U1550" t="str" cm="1">
        <f t="array" ref="U1550">_xlfn.IFS(CleanedData[[#This Row],[Purchase Amount]]&lt;500,"Low",
CleanedData[[#This Row],[Purchase Amount]]&lt;5000,"Medium",
TRUE,"High")</f>
        <v>Medium</v>
      </c>
      <c r="V1550" t="str">
        <f>TEXT(CleanedData[[#This Row],[Date]],"mmmm")</f>
        <v>December</v>
      </c>
      <c r="W1550" t="str">
        <f>"Q"&amp;ROUNDUP(MONTH(CleanedData[[#This Row],[Date]])/3,0)</f>
        <v>Q4</v>
      </c>
      <c r="X1550" t="str">
        <f>IF(CleanedData[[#This Row],[Purchase Amount]]&gt;=5000,"Yes","No")</f>
        <v>No</v>
      </c>
      <c r="Y1550">
        <f>IF(CleanedData[[#This Row],[Recommend]]="Yes",1,0)</f>
        <v>0</v>
      </c>
      <c r="Z1550" s="6">
        <f>CleanedData[[#This Row],[Purchase Amount]]*0.15</f>
        <v>726.26550000000009</v>
      </c>
      <c r="AA1550" s="6">
        <f>CleanedData[[#This Row],[Purchase Amount]]*1.15</f>
        <v>5568.0355</v>
      </c>
    </row>
    <row r="1551" spans="1:27" x14ac:dyDescent="0.3">
      <c r="A1551">
        <v>1853</v>
      </c>
      <c r="B1551" t="s">
        <v>1776</v>
      </c>
      <c r="C1551" s="1">
        <v>45791</v>
      </c>
      <c r="D1551">
        <v>36</v>
      </c>
      <c r="E1551" t="s">
        <v>39</v>
      </c>
      <c r="F1551" t="s">
        <v>125</v>
      </c>
      <c r="G1551" t="s">
        <v>381</v>
      </c>
      <c r="H1551">
        <v>2</v>
      </c>
      <c r="I1551" t="s">
        <v>42</v>
      </c>
      <c r="J1551" t="s">
        <v>63</v>
      </c>
      <c r="K1551" t="s">
        <v>55</v>
      </c>
      <c r="L1551" t="s">
        <v>42</v>
      </c>
      <c r="N1551" t="s">
        <v>47</v>
      </c>
      <c r="O1551" t="s">
        <v>134</v>
      </c>
      <c r="P1551" t="s">
        <v>8646</v>
      </c>
      <c r="Q1551" t="s">
        <v>81</v>
      </c>
      <c r="R1551" s="6">
        <f>_xlfn.XLOOKUP(CleanedData[[#This Row],[Product]],'02_Lookup_Tables'!$A$2:$A$126,'02_Lookup_Tables'!$B$2:$B$126)</f>
        <v>786.78</v>
      </c>
      <c r="S1551" t="str">
        <f>VLOOKUP(CleanedData[[#This Row],[Product]],'02_Lookup_Tables'!$H$2:$I$126,2,FALSE)</f>
        <v>Apparel</v>
      </c>
      <c r="T1551" t="str">
        <f>VLOOKUP(CleanedData[[#This Row],[Province]],'02_Lookup_Tables'!$D$2:$E$10,2, FALSE)</f>
        <v>Western Region</v>
      </c>
      <c r="U1551" t="str" cm="1">
        <f t="array" ref="U1551">_xlfn.IFS(CleanedData[[#This Row],[Purchase Amount]]&lt;500,"Low",
CleanedData[[#This Row],[Purchase Amount]]&lt;5000,"Medium",
TRUE,"High")</f>
        <v>Medium</v>
      </c>
      <c r="V1551" t="str">
        <f>TEXT(CleanedData[[#This Row],[Date]],"mmmm")</f>
        <v>May</v>
      </c>
      <c r="W1551" t="str">
        <f>"Q"&amp;ROUNDUP(MONTH(CleanedData[[#This Row],[Date]])/3,0)</f>
        <v>Q2</v>
      </c>
      <c r="X1551" t="str">
        <f>IF(CleanedData[[#This Row],[Purchase Amount]]&gt;=5000,"Yes","No")</f>
        <v>No</v>
      </c>
      <c r="Y1551">
        <f>IF(CleanedData[[#This Row],[Recommend]]="Yes",1,0)</f>
        <v>0</v>
      </c>
      <c r="Z1551" s="6">
        <f>CleanedData[[#This Row],[Purchase Amount]]*0.15</f>
        <v>118.017</v>
      </c>
      <c r="AA1551" s="6">
        <f>CleanedData[[#This Row],[Purchase Amount]]*1.15</f>
        <v>904.79699999999991</v>
      </c>
    </row>
    <row r="1552" spans="1:27" x14ac:dyDescent="0.3">
      <c r="A1552">
        <v>1854</v>
      </c>
      <c r="B1552" t="s">
        <v>1777</v>
      </c>
      <c r="C1552" s="1">
        <v>45548</v>
      </c>
      <c r="D1552">
        <v>33</v>
      </c>
      <c r="E1552" t="s">
        <v>52</v>
      </c>
      <c r="F1552" t="s">
        <v>77</v>
      </c>
      <c r="G1552" t="s">
        <v>116</v>
      </c>
      <c r="H1552">
        <v>5</v>
      </c>
      <c r="I1552" t="s">
        <v>42</v>
      </c>
      <c r="J1552" t="s">
        <v>74</v>
      </c>
      <c r="K1552" t="s">
        <v>64</v>
      </c>
      <c r="L1552" t="s">
        <v>45</v>
      </c>
      <c r="M1552" t="s">
        <v>79</v>
      </c>
      <c r="N1552" t="s">
        <v>57</v>
      </c>
      <c r="O1552" t="s">
        <v>89</v>
      </c>
      <c r="P1552" t="s">
        <v>70</v>
      </c>
      <c r="Q1552" t="s">
        <v>58</v>
      </c>
      <c r="R1552" s="6">
        <f>_xlfn.XLOOKUP(CleanedData[[#This Row],[Product]],'02_Lookup_Tables'!$A$2:$A$126,'02_Lookup_Tables'!$B$2:$B$126)</f>
        <v>869.65</v>
      </c>
      <c r="S1552" t="str">
        <f>VLOOKUP(CleanedData[[#This Row],[Product]],'02_Lookup_Tables'!$H$2:$I$126,2,FALSE)</f>
        <v>Toys &amp; Games</v>
      </c>
      <c r="T1552" t="str">
        <f>VLOOKUP(CleanedData[[#This Row],[Province]],'02_Lookup_Tables'!$D$2:$E$10,2, FALSE)</f>
        <v>Central Region</v>
      </c>
      <c r="U1552" t="str" cm="1">
        <f t="array" ref="U1552">_xlfn.IFS(CleanedData[[#This Row],[Purchase Amount]]&lt;500,"Low",
CleanedData[[#This Row],[Purchase Amount]]&lt;5000,"Medium",
TRUE,"High")</f>
        <v>Medium</v>
      </c>
      <c r="V1552" t="str">
        <f>TEXT(CleanedData[[#This Row],[Date]],"mmmm")</f>
        <v>September</v>
      </c>
      <c r="W1552" t="str">
        <f>"Q"&amp;ROUNDUP(MONTH(CleanedData[[#This Row],[Date]])/3,0)</f>
        <v>Q3</v>
      </c>
      <c r="X1552" t="str">
        <f>IF(CleanedData[[#This Row],[Purchase Amount]]&gt;=5000,"Yes","No")</f>
        <v>No</v>
      </c>
      <c r="Y1552">
        <f>IF(CleanedData[[#This Row],[Recommend]]="Yes",1,0)</f>
        <v>0</v>
      </c>
      <c r="Z1552" s="6">
        <f>CleanedData[[#This Row],[Purchase Amount]]*0.15</f>
        <v>130.44749999999999</v>
      </c>
      <c r="AA1552" s="6">
        <f>CleanedData[[#This Row],[Purchase Amount]]*1.15</f>
        <v>1000.0974999999999</v>
      </c>
    </row>
    <row r="1553" spans="1:27" x14ac:dyDescent="0.3">
      <c r="A1553">
        <v>1855</v>
      </c>
      <c r="B1553" t="s">
        <v>1778</v>
      </c>
      <c r="C1553" s="1">
        <v>45732</v>
      </c>
      <c r="D1553">
        <v>75</v>
      </c>
      <c r="E1553" t="s">
        <v>52</v>
      </c>
      <c r="F1553" t="s">
        <v>83</v>
      </c>
      <c r="G1553" t="s">
        <v>203</v>
      </c>
      <c r="H1553">
        <v>2</v>
      </c>
      <c r="I1553" t="s">
        <v>42</v>
      </c>
      <c r="J1553" t="s">
        <v>74</v>
      </c>
      <c r="K1553" t="s">
        <v>64</v>
      </c>
      <c r="L1553" t="s">
        <v>42</v>
      </c>
      <c r="M1553" t="s">
        <v>147</v>
      </c>
      <c r="N1553" t="s">
        <v>47</v>
      </c>
      <c r="O1553" t="s">
        <v>148</v>
      </c>
      <c r="P1553" t="s">
        <v>70</v>
      </c>
      <c r="Q1553" t="s">
        <v>97</v>
      </c>
      <c r="R1553" s="6">
        <f>_xlfn.XLOOKUP(CleanedData[[#This Row],[Product]],'02_Lookup_Tables'!$A$2:$A$126,'02_Lookup_Tables'!$B$2:$B$126)</f>
        <v>2849.09</v>
      </c>
      <c r="S1553" t="str">
        <f>VLOOKUP(CleanedData[[#This Row],[Product]],'02_Lookup_Tables'!$H$2:$I$126,2,FALSE)</f>
        <v>Home &amp; Living</v>
      </c>
      <c r="T1553" t="str">
        <f>VLOOKUP(CleanedData[[#This Row],[Province]],'02_Lookup_Tables'!$D$2:$E$10,2, FALSE)</f>
        <v>Western Region</v>
      </c>
      <c r="U1553" t="str" cm="1">
        <f t="array" ref="U1553">_xlfn.IFS(CleanedData[[#This Row],[Purchase Amount]]&lt;500,"Low",
CleanedData[[#This Row],[Purchase Amount]]&lt;5000,"Medium",
TRUE,"High")</f>
        <v>Medium</v>
      </c>
      <c r="V1553" t="str">
        <f>TEXT(CleanedData[[#This Row],[Date]],"mmmm")</f>
        <v>March</v>
      </c>
      <c r="W1553" t="str">
        <f>"Q"&amp;ROUNDUP(MONTH(CleanedData[[#This Row],[Date]])/3,0)</f>
        <v>Q1</v>
      </c>
      <c r="X1553" t="str">
        <f>IF(CleanedData[[#This Row],[Purchase Amount]]&gt;=5000,"Yes","No")</f>
        <v>No</v>
      </c>
      <c r="Y1553">
        <f>IF(CleanedData[[#This Row],[Recommend]]="Yes",1,0)</f>
        <v>0</v>
      </c>
      <c r="Z1553" s="6">
        <f>CleanedData[[#This Row],[Purchase Amount]]*0.15</f>
        <v>427.36349999999999</v>
      </c>
      <c r="AA1553" s="6">
        <f>CleanedData[[#This Row],[Purchase Amount]]*1.15</f>
        <v>3276.4535000000001</v>
      </c>
    </row>
    <row r="1554" spans="1:27" x14ac:dyDescent="0.3">
      <c r="A1554">
        <v>1856</v>
      </c>
      <c r="B1554" t="s">
        <v>1779</v>
      </c>
      <c r="C1554" s="1">
        <v>45644</v>
      </c>
      <c r="D1554">
        <v>70</v>
      </c>
      <c r="E1554" t="s">
        <v>60</v>
      </c>
      <c r="F1554" t="s">
        <v>72</v>
      </c>
      <c r="G1554" t="s">
        <v>142</v>
      </c>
      <c r="H1554">
        <v>2</v>
      </c>
      <c r="I1554" t="s">
        <v>45</v>
      </c>
      <c r="J1554" t="s">
        <v>54</v>
      </c>
      <c r="K1554" t="s">
        <v>55</v>
      </c>
      <c r="L1554" t="s">
        <v>45</v>
      </c>
      <c r="M1554" t="s">
        <v>100</v>
      </c>
      <c r="N1554" t="s">
        <v>47</v>
      </c>
      <c r="O1554" t="s">
        <v>48</v>
      </c>
      <c r="P1554" t="s">
        <v>49</v>
      </c>
      <c r="Q1554" t="s">
        <v>97</v>
      </c>
      <c r="R1554" s="6">
        <f>_xlfn.XLOOKUP(CleanedData[[#This Row],[Product]],'02_Lookup_Tables'!$A$2:$A$126,'02_Lookup_Tables'!$B$2:$B$126)</f>
        <v>44114.21</v>
      </c>
      <c r="S1554" t="str">
        <f>VLOOKUP(CleanedData[[#This Row],[Product]],'02_Lookup_Tables'!$H$2:$I$126,2,FALSE)</f>
        <v>Electronics</v>
      </c>
      <c r="T1554" t="str">
        <f>VLOOKUP(CleanedData[[#This Row],[Province]],'02_Lookup_Tables'!$D$2:$E$10,2, FALSE)</f>
        <v>Central Region</v>
      </c>
      <c r="U1554" t="str" cm="1">
        <f t="array" ref="U1554">_xlfn.IFS(CleanedData[[#This Row],[Purchase Amount]]&lt;500,"Low",
CleanedData[[#This Row],[Purchase Amount]]&lt;5000,"Medium",
TRUE,"High")</f>
        <v>High</v>
      </c>
      <c r="V1554" t="str">
        <f>TEXT(CleanedData[[#This Row],[Date]],"mmmm")</f>
        <v>December</v>
      </c>
      <c r="W1554" t="str">
        <f>"Q"&amp;ROUNDUP(MONTH(CleanedData[[#This Row],[Date]])/3,0)</f>
        <v>Q4</v>
      </c>
      <c r="X1554" t="str">
        <f>IF(CleanedData[[#This Row],[Purchase Amount]]&gt;=5000,"Yes","No")</f>
        <v>Yes</v>
      </c>
      <c r="Y1554">
        <f>IF(CleanedData[[#This Row],[Recommend]]="Yes",1,0)</f>
        <v>1</v>
      </c>
      <c r="Z1554" s="6">
        <f>CleanedData[[#This Row],[Purchase Amount]]*0.15</f>
        <v>6617.1314999999995</v>
      </c>
      <c r="AA1554" s="6">
        <f>CleanedData[[#This Row],[Purchase Amount]]*1.15</f>
        <v>50731.341499999995</v>
      </c>
    </row>
    <row r="1555" spans="1:27" x14ac:dyDescent="0.3">
      <c r="A1555">
        <v>1857</v>
      </c>
      <c r="B1555" t="s">
        <v>1780</v>
      </c>
      <c r="C1555" s="1">
        <v>45432</v>
      </c>
      <c r="D1555">
        <v>60</v>
      </c>
      <c r="E1555" t="s">
        <v>52</v>
      </c>
      <c r="F1555" t="s">
        <v>108</v>
      </c>
      <c r="G1555" t="s">
        <v>374</v>
      </c>
      <c r="H1555">
        <v>1</v>
      </c>
      <c r="I1555" t="s">
        <v>42</v>
      </c>
      <c r="J1555" t="s">
        <v>54</v>
      </c>
      <c r="K1555" t="s">
        <v>55</v>
      </c>
      <c r="L1555" t="s">
        <v>42</v>
      </c>
      <c r="M1555" t="s">
        <v>85</v>
      </c>
      <c r="N1555" t="s">
        <v>80</v>
      </c>
      <c r="O1555" t="s">
        <v>48</v>
      </c>
      <c r="P1555" t="s">
        <v>49</v>
      </c>
      <c r="Q1555" t="s">
        <v>50</v>
      </c>
      <c r="R1555" s="6">
        <f>_xlfn.XLOOKUP(CleanedData[[#This Row],[Product]],'02_Lookup_Tables'!$A$2:$A$126,'02_Lookup_Tables'!$B$2:$B$126)</f>
        <v>2906.97</v>
      </c>
      <c r="S1555" t="str">
        <f>VLOOKUP(CleanedData[[#This Row],[Product]],'02_Lookup_Tables'!$H$2:$I$126,2,FALSE)</f>
        <v>Home &amp; Living</v>
      </c>
      <c r="T1555" t="str">
        <f>VLOOKUP(CleanedData[[#This Row],[Province]],'02_Lookup_Tables'!$D$2:$E$10,2, FALSE)</f>
        <v>Gauteng Region</v>
      </c>
      <c r="U1555" t="str" cm="1">
        <f t="array" ref="U1555">_xlfn.IFS(CleanedData[[#This Row],[Purchase Amount]]&lt;500,"Low",
CleanedData[[#This Row],[Purchase Amount]]&lt;5000,"Medium",
TRUE,"High")</f>
        <v>Medium</v>
      </c>
      <c r="V1555" t="str">
        <f>TEXT(CleanedData[[#This Row],[Date]],"mmmm")</f>
        <v>May</v>
      </c>
      <c r="W1555" t="str">
        <f>"Q"&amp;ROUNDUP(MONTH(CleanedData[[#This Row],[Date]])/3,0)</f>
        <v>Q2</v>
      </c>
      <c r="X1555" t="str">
        <f>IF(CleanedData[[#This Row],[Purchase Amount]]&gt;=5000,"Yes","No")</f>
        <v>No</v>
      </c>
      <c r="Y1555">
        <f>IF(CleanedData[[#This Row],[Recommend]]="Yes",1,0)</f>
        <v>0</v>
      </c>
      <c r="Z1555" s="6">
        <f>CleanedData[[#This Row],[Purchase Amount]]*0.15</f>
        <v>436.04549999999995</v>
      </c>
      <c r="AA1555" s="6">
        <f>CleanedData[[#This Row],[Purchase Amount]]*1.15</f>
        <v>3343.0154999999995</v>
      </c>
    </row>
    <row r="1556" spans="1:27" x14ac:dyDescent="0.3">
      <c r="A1556">
        <v>1859</v>
      </c>
      <c r="B1556" t="s">
        <v>1781</v>
      </c>
      <c r="C1556" s="1">
        <v>45849</v>
      </c>
      <c r="D1556">
        <v>63</v>
      </c>
      <c r="E1556" t="s">
        <v>60</v>
      </c>
      <c r="F1556" t="s">
        <v>61</v>
      </c>
      <c r="G1556" t="s">
        <v>389</v>
      </c>
      <c r="H1556">
        <v>5</v>
      </c>
      <c r="I1556" t="s">
        <v>45</v>
      </c>
      <c r="J1556" t="s">
        <v>63</v>
      </c>
      <c r="K1556" t="s">
        <v>44</v>
      </c>
      <c r="L1556" t="s">
        <v>42</v>
      </c>
      <c r="M1556" t="s">
        <v>184</v>
      </c>
      <c r="N1556" t="s">
        <v>57</v>
      </c>
      <c r="O1556" t="s">
        <v>148</v>
      </c>
      <c r="P1556" t="s">
        <v>49</v>
      </c>
      <c r="Q1556" t="s">
        <v>50</v>
      </c>
      <c r="R1556" s="6">
        <f>_xlfn.XLOOKUP(CleanedData[[#This Row],[Product]],'02_Lookup_Tables'!$A$2:$A$126,'02_Lookup_Tables'!$B$2:$B$126)</f>
        <v>5432.76</v>
      </c>
      <c r="S1556" t="str">
        <f>VLOOKUP(CleanedData[[#This Row],[Product]],'02_Lookup_Tables'!$H$2:$I$126,2,FALSE)</f>
        <v>Home Devices</v>
      </c>
      <c r="T1556" t="str">
        <f>VLOOKUP(CleanedData[[#This Row],[Province]],'02_Lookup_Tables'!$D$2:$E$10,2, FALSE)</f>
        <v>Southern Region</v>
      </c>
      <c r="U1556" t="str" cm="1">
        <f t="array" ref="U1556">_xlfn.IFS(CleanedData[[#This Row],[Purchase Amount]]&lt;500,"Low",
CleanedData[[#This Row],[Purchase Amount]]&lt;5000,"Medium",
TRUE,"High")</f>
        <v>High</v>
      </c>
      <c r="V1556" t="str">
        <f>TEXT(CleanedData[[#This Row],[Date]],"mmmm")</f>
        <v>July</v>
      </c>
      <c r="W1556" t="str">
        <f>"Q"&amp;ROUNDUP(MONTH(CleanedData[[#This Row],[Date]])/3,0)</f>
        <v>Q3</v>
      </c>
      <c r="X1556" t="str">
        <f>IF(CleanedData[[#This Row],[Purchase Amount]]&gt;=5000,"Yes","No")</f>
        <v>Yes</v>
      </c>
      <c r="Y1556">
        <f>IF(CleanedData[[#This Row],[Recommend]]="Yes",1,0)</f>
        <v>1</v>
      </c>
      <c r="Z1556" s="6">
        <f>CleanedData[[#This Row],[Purchase Amount]]*0.15</f>
        <v>814.91399999999999</v>
      </c>
      <c r="AA1556" s="6">
        <f>CleanedData[[#This Row],[Purchase Amount]]*1.15</f>
        <v>6247.674</v>
      </c>
    </row>
    <row r="1557" spans="1:27" x14ac:dyDescent="0.3">
      <c r="A1557">
        <v>1860</v>
      </c>
      <c r="B1557" t="s">
        <v>1782</v>
      </c>
      <c r="C1557" s="1">
        <v>45695</v>
      </c>
      <c r="D1557">
        <v>45</v>
      </c>
      <c r="E1557" t="s">
        <v>52</v>
      </c>
      <c r="F1557" t="s">
        <v>130</v>
      </c>
      <c r="G1557" t="s">
        <v>284</v>
      </c>
      <c r="H1557">
        <v>5</v>
      </c>
      <c r="I1557" t="s">
        <v>42</v>
      </c>
      <c r="J1557" t="s">
        <v>69</v>
      </c>
      <c r="K1557" t="s">
        <v>44</v>
      </c>
      <c r="L1557" t="s">
        <v>45</v>
      </c>
      <c r="M1557" t="s">
        <v>46</v>
      </c>
      <c r="N1557" t="s">
        <v>57</v>
      </c>
      <c r="O1557" t="s">
        <v>89</v>
      </c>
      <c r="P1557" t="s">
        <v>70</v>
      </c>
      <c r="Q1557" t="s">
        <v>93</v>
      </c>
      <c r="R1557" s="6">
        <f>_xlfn.XLOOKUP(CleanedData[[#This Row],[Product]],'02_Lookup_Tables'!$A$2:$A$126,'02_Lookup_Tables'!$B$2:$B$126)</f>
        <v>6698.54</v>
      </c>
      <c r="S1557" t="str">
        <f>VLOOKUP(CleanedData[[#This Row],[Product]],'02_Lookup_Tables'!$H$2:$I$126,2,FALSE)</f>
        <v>Electronics</v>
      </c>
      <c r="T1557" t="str">
        <f>VLOOKUP(CleanedData[[#This Row],[Province]],'02_Lookup_Tables'!$D$2:$E$10,2, FALSE)</f>
        <v>Eastern Region</v>
      </c>
      <c r="U1557" t="str" cm="1">
        <f t="array" ref="U1557">_xlfn.IFS(CleanedData[[#This Row],[Purchase Amount]]&lt;500,"Low",
CleanedData[[#This Row],[Purchase Amount]]&lt;5000,"Medium",
TRUE,"High")</f>
        <v>High</v>
      </c>
      <c r="V1557" t="str">
        <f>TEXT(CleanedData[[#This Row],[Date]],"mmmm")</f>
        <v>February</v>
      </c>
      <c r="W1557" t="str">
        <f>"Q"&amp;ROUNDUP(MONTH(CleanedData[[#This Row],[Date]])/3,0)</f>
        <v>Q1</v>
      </c>
      <c r="X1557" t="str">
        <f>IF(CleanedData[[#This Row],[Purchase Amount]]&gt;=5000,"Yes","No")</f>
        <v>Yes</v>
      </c>
      <c r="Y1557">
        <f>IF(CleanedData[[#This Row],[Recommend]]="Yes",1,0)</f>
        <v>0</v>
      </c>
      <c r="Z1557" s="6">
        <f>CleanedData[[#This Row],[Purchase Amount]]*0.15</f>
        <v>1004.7809999999999</v>
      </c>
      <c r="AA1557" s="6">
        <f>CleanedData[[#This Row],[Purchase Amount]]*1.15</f>
        <v>7703.320999999999</v>
      </c>
    </row>
    <row r="1558" spans="1:27" x14ac:dyDescent="0.3">
      <c r="A1558">
        <v>1861</v>
      </c>
      <c r="B1558" t="s">
        <v>1783</v>
      </c>
      <c r="C1558" s="1">
        <v>45526</v>
      </c>
      <c r="D1558">
        <v>63</v>
      </c>
      <c r="E1558" t="s">
        <v>52</v>
      </c>
      <c r="F1558" t="s">
        <v>83</v>
      </c>
      <c r="G1558" t="s">
        <v>214</v>
      </c>
      <c r="H1558">
        <v>2</v>
      </c>
      <c r="I1558" t="s">
        <v>42</v>
      </c>
      <c r="J1558" t="s">
        <v>74</v>
      </c>
      <c r="K1558" t="s">
        <v>55</v>
      </c>
      <c r="L1558" t="s">
        <v>45</v>
      </c>
      <c r="M1558" t="s">
        <v>100</v>
      </c>
      <c r="N1558" t="s">
        <v>47</v>
      </c>
      <c r="O1558" t="s">
        <v>48</v>
      </c>
      <c r="P1558" t="s">
        <v>49</v>
      </c>
      <c r="Q1558" t="s">
        <v>50</v>
      </c>
      <c r="R1558" s="6">
        <f>_xlfn.XLOOKUP(CleanedData[[#This Row],[Product]],'02_Lookup_Tables'!$A$2:$A$126,'02_Lookup_Tables'!$B$2:$B$126)</f>
        <v>134.01</v>
      </c>
      <c r="S1558" t="str">
        <f>VLOOKUP(CleanedData[[#This Row],[Product]],'02_Lookup_Tables'!$H$2:$I$126,2,FALSE)</f>
        <v>Food</v>
      </c>
      <c r="T1558" t="str">
        <f>VLOOKUP(CleanedData[[#This Row],[Province]],'02_Lookup_Tables'!$D$2:$E$10,2, FALSE)</f>
        <v>Western Region</v>
      </c>
      <c r="U1558" t="str" cm="1">
        <f t="array" ref="U1558">_xlfn.IFS(CleanedData[[#This Row],[Purchase Amount]]&lt;500,"Low",
CleanedData[[#This Row],[Purchase Amount]]&lt;5000,"Medium",
TRUE,"High")</f>
        <v>Low</v>
      </c>
      <c r="V1558" t="str">
        <f>TEXT(CleanedData[[#This Row],[Date]],"mmmm")</f>
        <v>August</v>
      </c>
      <c r="W1558" t="str">
        <f>"Q"&amp;ROUNDUP(MONTH(CleanedData[[#This Row],[Date]])/3,0)</f>
        <v>Q3</v>
      </c>
      <c r="X1558" t="str">
        <f>IF(CleanedData[[#This Row],[Purchase Amount]]&gt;=5000,"Yes","No")</f>
        <v>No</v>
      </c>
      <c r="Y1558">
        <f>IF(CleanedData[[#This Row],[Recommend]]="Yes",1,0)</f>
        <v>0</v>
      </c>
      <c r="Z1558" s="6">
        <f>CleanedData[[#This Row],[Purchase Amount]]*0.15</f>
        <v>20.101499999999998</v>
      </c>
      <c r="AA1558" s="6">
        <f>CleanedData[[#This Row],[Purchase Amount]]*1.15</f>
        <v>154.11149999999998</v>
      </c>
    </row>
    <row r="1559" spans="1:27" x14ac:dyDescent="0.3">
      <c r="A1559">
        <v>1862</v>
      </c>
      <c r="B1559" t="s">
        <v>1784</v>
      </c>
      <c r="C1559" s="1">
        <v>45968</v>
      </c>
      <c r="D1559">
        <v>47</v>
      </c>
      <c r="E1559" t="s">
        <v>39</v>
      </c>
      <c r="F1559" t="s">
        <v>108</v>
      </c>
      <c r="G1559" t="s">
        <v>227</v>
      </c>
      <c r="H1559">
        <v>2</v>
      </c>
      <c r="I1559" t="s">
        <v>45</v>
      </c>
      <c r="J1559" t="s">
        <v>54</v>
      </c>
      <c r="K1559" t="s">
        <v>64</v>
      </c>
      <c r="L1559" t="s">
        <v>42</v>
      </c>
      <c r="N1559" t="s">
        <v>47</v>
      </c>
      <c r="O1559" t="s">
        <v>134</v>
      </c>
      <c r="P1559" t="s">
        <v>8646</v>
      </c>
      <c r="Q1559" t="s">
        <v>93</v>
      </c>
      <c r="R1559" s="6">
        <f>_xlfn.XLOOKUP(CleanedData[[#This Row],[Product]],'02_Lookup_Tables'!$A$2:$A$126,'02_Lookup_Tables'!$B$2:$B$126)</f>
        <v>22574.95</v>
      </c>
      <c r="S1559" t="str">
        <f>VLOOKUP(CleanedData[[#This Row],[Product]],'02_Lookup_Tables'!$H$2:$I$126,2,FALSE)</f>
        <v>Electronics</v>
      </c>
      <c r="T1559" t="str">
        <f>VLOOKUP(CleanedData[[#This Row],[Province]],'02_Lookup_Tables'!$D$2:$E$10,2, FALSE)</f>
        <v>Gauteng Region</v>
      </c>
      <c r="U1559" t="str" cm="1">
        <f t="array" ref="U1559">_xlfn.IFS(CleanedData[[#This Row],[Purchase Amount]]&lt;500,"Low",
CleanedData[[#This Row],[Purchase Amount]]&lt;5000,"Medium",
TRUE,"High")</f>
        <v>High</v>
      </c>
      <c r="V1559" t="str">
        <f>TEXT(CleanedData[[#This Row],[Date]],"mmmm")</f>
        <v>November</v>
      </c>
      <c r="W1559" t="str">
        <f>"Q"&amp;ROUNDUP(MONTH(CleanedData[[#This Row],[Date]])/3,0)</f>
        <v>Q4</v>
      </c>
      <c r="X1559" t="str">
        <f>IF(CleanedData[[#This Row],[Purchase Amount]]&gt;=5000,"Yes","No")</f>
        <v>Yes</v>
      </c>
      <c r="Y1559">
        <f>IF(CleanedData[[#This Row],[Recommend]]="Yes",1,0)</f>
        <v>1</v>
      </c>
      <c r="Z1559" s="6">
        <f>CleanedData[[#This Row],[Purchase Amount]]*0.15</f>
        <v>3386.2424999999998</v>
      </c>
      <c r="AA1559" s="6">
        <f>CleanedData[[#This Row],[Purchase Amount]]*1.15</f>
        <v>25961.192499999997</v>
      </c>
    </row>
    <row r="1560" spans="1:27" x14ac:dyDescent="0.3">
      <c r="A1560">
        <v>1864</v>
      </c>
      <c r="B1560" t="s">
        <v>1785</v>
      </c>
      <c r="C1560" s="1">
        <v>45551</v>
      </c>
      <c r="D1560">
        <v>65</v>
      </c>
      <c r="E1560" t="s">
        <v>52</v>
      </c>
      <c r="F1560" t="s">
        <v>40</v>
      </c>
      <c r="G1560" t="s">
        <v>406</v>
      </c>
      <c r="H1560">
        <v>1</v>
      </c>
      <c r="I1560" t="s">
        <v>42</v>
      </c>
      <c r="J1560" t="s">
        <v>43</v>
      </c>
      <c r="K1560" t="s">
        <v>64</v>
      </c>
      <c r="L1560" t="s">
        <v>42</v>
      </c>
      <c r="M1560" t="s">
        <v>56</v>
      </c>
      <c r="N1560" t="s">
        <v>80</v>
      </c>
      <c r="O1560" t="s">
        <v>148</v>
      </c>
      <c r="P1560" t="s">
        <v>70</v>
      </c>
      <c r="Q1560" t="s">
        <v>97</v>
      </c>
      <c r="R1560" s="6">
        <f>_xlfn.XLOOKUP(CleanedData[[#This Row],[Product]],'02_Lookup_Tables'!$A$2:$A$126,'02_Lookup_Tables'!$B$2:$B$126)</f>
        <v>996.44</v>
      </c>
      <c r="S1560" t="str">
        <f>VLOOKUP(CleanedData[[#This Row],[Product]],'02_Lookup_Tables'!$H$2:$I$126,2,FALSE)</f>
        <v>Sports &amp; Outdoors</v>
      </c>
      <c r="T1560" t="str">
        <f>VLOOKUP(CleanedData[[#This Row],[Province]],'02_Lookup_Tables'!$D$2:$E$10,2, FALSE)</f>
        <v>Northern Region</v>
      </c>
      <c r="U1560" t="str" cm="1">
        <f t="array" ref="U1560">_xlfn.IFS(CleanedData[[#This Row],[Purchase Amount]]&lt;500,"Low",
CleanedData[[#This Row],[Purchase Amount]]&lt;5000,"Medium",
TRUE,"High")</f>
        <v>Medium</v>
      </c>
      <c r="V1560" t="str">
        <f>TEXT(CleanedData[[#This Row],[Date]],"mmmm")</f>
        <v>September</v>
      </c>
      <c r="W1560" t="str">
        <f>"Q"&amp;ROUNDUP(MONTH(CleanedData[[#This Row],[Date]])/3,0)</f>
        <v>Q3</v>
      </c>
      <c r="X1560" t="str">
        <f>IF(CleanedData[[#This Row],[Purchase Amount]]&gt;=5000,"Yes","No")</f>
        <v>No</v>
      </c>
      <c r="Y1560">
        <f>IF(CleanedData[[#This Row],[Recommend]]="Yes",1,0)</f>
        <v>0</v>
      </c>
      <c r="Z1560" s="6">
        <f>CleanedData[[#This Row],[Purchase Amount]]*0.15</f>
        <v>149.46600000000001</v>
      </c>
      <c r="AA1560" s="6">
        <f>CleanedData[[#This Row],[Purchase Amount]]*1.15</f>
        <v>1145.9059999999999</v>
      </c>
    </row>
    <row r="1561" spans="1:27" x14ac:dyDescent="0.3">
      <c r="A1561">
        <v>1865</v>
      </c>
      <c r="B1561" t="s">
        <v>1786</v>
      </c>
      <c r="C1561" s="1">
        <v>46012</v>
      </c>
      <c r="D1561">
        <v>25</v>
      </c>
      <c r="E1561" t="s">
        <v>39</v>
      </c>
      <c r="F1561" t="s">
        <v>72</v>
      </c>
      <c r="G1561" t="s">
        <v>291</v>
      </c>
      <c r="H1561">
        <v>1</v>
      </c>
      <c r="I1561" t="s">
        <v>42</v>
      </c>
      <c r="J1561" t="s">
        <v>63</v>
      </c>
      <c r="K1561" t="s">
        <v>64</v>
      </c>
      <c r="L1561" t="s">
        <v>42</v>
      </c>
      <c r="M1561" t="s">
        <v>140</v>
      </c>
      <c r="N1561" t="s">
        <v>80</v>
      </c>
      <c r="O1561" t="s">
        <v>148</v>
      </c>
      <c r="P1561" t="s">
        <v>70</v>
      </c>
      <c r="Q1561" t="s">
        <v>58</v>
      </c>
      <c r="R1561" s="6">
        <f>_xlfn.XLOOKUP(CleanedData[[#This Row],[Product]],'02_Lookup_Tables'!$A$2:$A$126,'02_Lookup_Tables'!$B$2:$B$126)</f>
        <v>1171.25</v>
      </c>
      <c r="S1561" t="str">
        <f>VLOOKUP(CleanedData[[#This Row],[Product]],'02_Lookup_Tables'!$H$2:$I$126,2,FALSE)</f>
        <v>Toys &amp; Games</v>
      </c>
      <c r="T1561" t="str">
        <f>VLOOKUP(CleanedData[[#This Row],[Province]],'02_Lookup_Tables'!$D$2:$E$10,2, FALSE)</f>
        <v>Central Region</v>
      </c>
      <c r="U1561" t="str" cm="1">
        <f t="array" ref="U1561">_xlfn.IFS(CleanedData[[#This Row],[Purchase Amount]]&lt;500,"Low",
CleanedData[[#This Row],[Purchase Amount]]&lt;5000,"Medium",
TRUE,"High")</f>
        <v>Medium</v>
      </c>
      <c r="V1561" t="str">
        <f>TEXT(CleanedData[[#This Row],[Date]],"mmmm")</f>
        <v>December</v>
      </c>
      <c r="W1561" t="str">
        <f>"Q"&amp;ROUNDUP(MONTH(CleanedData[[#This Row],[Date]])/3,0)</f>
        <v>Q4</v>
      </c>
      <c r="X1561" t="str">
        <f>IF(CleanedData[[#This Row],[Purchase Amount]]&gt;=5000,"Yes","No")</f>
        <v>No</v>
      </c>
      <c r="Y1561">
        <f>IF(CleanedData[[#This Row],[Recommend]]="Yes",1,0)</f>
        <v>0</v>
      </c>
      <c r="Z1561" s="6">
        <f>CleanedData[[#This Row],[Purchase Amount]]*0.15</f>
        <v>175.6875</v>
      </c>
      <c r="AA1561" s="6">
        <f>CleanedData[[#This Row],[Purchase Amount]]*1.15</f>
        <v>1346.9375</v>
      </c>
    </row>
    <row r="1562" spans="1:27" x14ac:dyDescent="0.3">
      <c r="A1562">
        <v>1866</v>
      </c>
      <c r="B1562" t="s">
        <v>1787</v>
      </c>
      <c r="C1562" s="1">
        <v>45450</v>
      </c>
      <c r="D1562">
        <v>66</v>
      </c>
      <c r="E1562" t="s">
        <v>52</v>
      </c>
      <c r="F1562" t="s">
        <v>77</v>
      </c>
      <c r="G1562" t="s">
        <v>636</v>
      </c>
      <c r="H1562">
        <v>3</v>
      </c>
      <c r="I1562" t="s">
        <v>42</v>
      </c>
      <c r="J1562" t="s">
        <v>74</v>
      </c>
      <c r="K1562" t="s">
        <v>44</v>
      </c>
      <c r="L1562" t="s">
        <v>42</v>
      </c>
      <c r="M1562" t="s">
        <v>88</v>
      </c>
      <c r="N1562" t="s">
        <v>48</v>
      </c>
      <c r="O1562" t="s">
        <v>89</v>
      </c>
      <c r="P1562" t="s">
        <v>49</v>
      </c>
      <c r="Q1562" t="s">
        <v>97</v>
      </c>
      <c r="R1562" s="6">
        <f>_xlfn.XLOOKUP(CleanedData[[#This Row],[Product]],'02_Lookup_Tables'!$A$2:$A$126,'02_Lookup_Tables'!$B$2:$B$126)</f>
        <v>6581.78</v>
      </c>
      <c r="S1562" t="str">
        <f>VLOOKUP(CleanedData[[#This Row],[Product]],'02_Lookup_Tables'!$H$2:$I$126,2,FALSE)</f>
        <v>Electronics</v>
      </c>
      <c r="T1562" t="str">
        <f>VLOOKUP(CleanedData[[#This Row],[Province]],'02_Lookup_Tables'!$D$2:$E$10,2, FALSE)</f>
        <v>Central Region</v>
      </c>
      <c r="U1562" t="str" cm="1">
        <f t="array" ref="U1562">_xlfn.IFS(CleanedData[[#This Row],[Purchase Amount]]&lt;500,"Low",
CleanedData[[#This Row],[Purchase Amount]]&lt;5000,"Medium",
TRUE,"High")</f>
        <v>High</v>
      </c>
      <c r="V1562" t="str">
        <f>TEXT(CleanedData[[#This Row],[Date]],"mmmm")</f>
        <v>June</v>
      </c>
      <c r="W1562" t="str">
        <f>"Q"&amp;ROUNDUP(MONTH(CleanedData[[#This Row],[Date]])/3,0)</f>
        <v>Q2</v>
      </c>
      <c r="X1562" t="str">
        <f>IF(CleanedData[[#This Row],[Purchase Amount]]&gt;=5000,"Yes","No")</f>
        <v>Yes</v>
      </c>
      <c r="Y1562">
        <f>IF(CleanedData[[#This Row],[Recommend]]="Yes",1,0)</f>
        <v>0</v>
      </c>
      <c r="Z1562" s="6">
        <f>CleanedData[[#This Row],[Purchase Amount]]*0.15</f>
        <v>987.26699999999994</v>
      </c>
      <c r="AA1562" s="6">
        <f>CleanedData[[#This Row],[Purchase Amount]]*1.15</f>
        <v>7569.0469999999996</v>
      </c>
    </row>
    <row r="1563" spans="1:27" x14ac:dyDescent="0.3">
      <c r="A1563">
        <v>1869</v>
      </c>
      <c r="B1563" t="s">
        <v>1788</v>
      </c>
      <c r="C1563" s="1">
        <v>45803</v>
      </c>
      <c r="D1563">
        <v>59</v>
      </c>
      <c r="E1563" t="s">
        <v>60</v>
      </c>
      <c r="F1563" t="s">
        <v>72</v>
      </c>
      <c r="G1563" t="s">
        <v>78</v>
      </c>
      <c r="H1563">
        <v>3</v>
      </c>
      <c r="I1563" t="s">
        <v>42</v>
      </c>
      <c r="J1563" t="s">
        <v>69</v>
      </c>
      <c r="K1563" t="s">
        <v>64</v>
      </c>
      <c r="L1563" t="s">
        <v>42</v>
      </c>
      <c r="M1563" t="s">
        <v>46</v>
      </c>
      <c r="N1563" t="s">
        <v>48</v>
      </c>
      <c r="O1563" t="s">
        <v>89</v>
      </c>
      <c r="P1563" t="s">
        <v>49</v>
      </c>
      <c r="Q1563" t="s">
        <v>50</v>
      </c>
      <c r="R1563" s="6">
        <f>_xlfn.XLOOKUP(CleanedData[[#This Row],[Product]],'02_Lookup_Tables'!$A$2:$A$126,'02_Lookup_Tables'!$B$2:$B$126)</f>
        <v>1951.09</v>
      </c>
      <c r="S1563" t="str">
        <f>VLOOKUP(CleanedData[[#This Row],[Product]],'02_Lookup_Tables'!$H$2:$I$126,2,FALSE)</f>
        <v>Accessories</v>
      </c>
      <c r="T1563" t="str">
        <f>VLOOKUP(CleanedData[[#This Row],[Province]],'02_Lookup_Tables'!$D$2:$E$10,2, FALSE)</f>
        <v>Central Region</v>
      </c>
      <c r="U1563" t="str" cm="1">
        <f t="array" ref="U1563">_xlfn.IFS(CleanedData[[#This Row],[Purchase Amount]]&lt;500,"Low",
CleanedData[[#This Row],[Purchase Amount]]&lt;5000,"Medium",
TRUE,"High")</f>
        <v>Medium</v>
      </c>
      <c r="V1563" t="str">
        <f>TEXT(CleanedData[[#This Row],[Date]],"mmmm")</f>
        <v>May</v>
      </c>
      <c r="W1563" t="str">
        <f>"Q"&amp;ROUNDUP(MONTH(CleanedData[[#This Row],[Date]])/3,0)</f>
        <v>Q2</v>
      </c>
      <c r="X1563" t="str">
        <f>IF(CleanedData[[#This Row],[Purchase Amount]]&gt;=5000,"Yes","No")</f>
        <v>No</v>
      </c>
      <c r="Y1563">
        <f>IF(CleanedData[[#This Row],[Recommend]]="Yes",1,0)</f>
        <v>0</v>
      </c>
      <c r="Z1563" s="6">
        <f>CleanedData[[#This Row],[Purchase Amount]]*0.15</f>
        <v>292.6635</v>
      </c>
      <c r="AA1563" s="6">
        <f>CleanedData[[#This Row],[Purchase Amount]]*1.15</f>
        <v>2243.7534999999998</v>
      </c>
    </row>
    <row r="1564" spans="1:27" x14ac:dyDescent="0.3">
      <c r="A1564">
        <v>1870</v>
      </c>
      <c r="B1564" t="s">
        <v>1789</v>
      </c>
      <c r="C1564" s="1">
        <v>45585</v>
      </c>
      <c r="D1564">
        <v>62</v>
      </c>
      <c r="E1564" t="s">
        <v>39</v>
      </c>
      <c r="F1564" t="s">
        <v>130</v>
      </c>
      <c r="G1564" t="s">
        <v>168</v>
      </c>
      <c r="H1564">
        <v>3</v>
      </c>
      <c r="I1564" t="s">
        <v>42</v>
      </c>
      <c r="J1564" t="s">
        <v>43</v>
      </c>
      <c r="K1564" t="s">
        <v>44</v>
      </c>
      <c r="L1564" t="s">
        <v>45</v>
      </c>
      <c r="M1564" t="s">
        <v>151</v>
      </c>
      <c r="N1564" t="s">
        <v>48</v>
      </c>
      <c r="O1564" t="s">
        <v>89</v>
      </c>
      <c r="P1564" t="s">
        <v>49</v>
      </c>
      <c r="Q1564" t="s">
        <v>50</v>
      </c>
      <c r="R1564" s="6">
        <f>_xlfn.XLOOKUP(CleanedData[[#This Row],[Product]],'02_Lookup_Tables'!$A$2:$A$126,'02_Lookup_Tables'!$B$2:$B$126)</f>
        <v>14729.04</v>
      </c>
      <c r="S1564" t="str">
        <f>VLOOKUP(CleanedData[[#This Row],[Product]],'02_Lookup_Tables'!$H$2:$I$126,2,FALSE)</f>
        <v>Electronics</v>
      </c>
      <c r="T1564" t="str">
        <f>VLOOKUP(CleanedData[[#This Row],[Province]],'02_Lookup_Tables'!$D$2:$E$10,2, FALSE)</f>
        <v>Eastern Region</v>
      </c>
      <c r="U1564" t="str" cm="1">
        <f t="array" ref="U1564">_xlfn.IFS(CleanedData[[#This Row],[Purchase Amount]]&lt;500,"Low",
CleanedData[[#This Row],[Purchase Amount]]&lt;5000,"Medium",
TRUE,"High")</f>
        <v>High</v>
      </c>
      <c r="V1564" t="str">
        <f>TEXT(CleanedData[[#This Row],[Date]],"mmmm")</f>
        <v>October</v>
      </c>
      <c r="W1564" t="str">
        <f>"Q"&amp;ROUNDUP(MONTH(CleanedData[[#This Row],[Date]])/3,0)</f>
        <v>Q4</v>
      </c>
      <c r="X1564" t="str">
        <f>IF(CleanedData[[#This Row],[Purchase Amount]]&gt;=5000,"Yes","No")</f>
        <v>Yes</v>
      </c>
      <c r="Y1564">
        <f>IF(CleanedData[[#This Row],[Recommend]]="Yes",1,0)</f>
        <v>0</v>
      </c>
      <c r="Z1564" s="6">
        <f>CleanedData[[#This Row],[Purchase Amount]]*0.15</f>
        <v>2209.3560000000002</v>
      </c>
      <c r="AA1564" s="6">
        <f>CleanedData[[#This Row],[Purchase Amount]]*1.15</f>
        <v>16938.396000000001</v>
      </c>
    </row>
    <row r="1565" spans="1:27" x14ac:dyDescent="0.3">
      <c r="A1565">
        <v>1871</v>
      </c>
      <c r="B1565" t="s">
        <v>1790</v>
      </c>
      <c r="C1565" s="1">
        <v>45780</v>
      </c>
      <c r="D1565">
        <v>74</v>
      </c>
      <c r="E1565" t="s">
        <v>60</v>
      </c>
      <c r="F1565" t="s">
        <v>130</v>
      </c>
      <c r="G1565" t="s">
        <v>284</v>
      </c>
      <c r="H1565">
        <v>4</v>
      </c>
      <c r="I1565" t="s">
        <v>42</v>
      </c>
      <c r="J1565" t="s">
        <v>54</v>
      </c>
      <c r="K1565" t="s">
        <v>55</v>
      </c>
      <c r="L1565" t="s">
        <v>42</v>
      </c>
      <c r="M1565" t="s">
        <v>56</v>
      </c>
      <c r="N1565" t="s">
        <v>96</v>
      </c>
      <c r="O1565" t="s">
        <v>148</v>
      </c>
      <c r="P1565" t="s">
        <v>49</v>
      </c>
      <c r="Q1565" t="s">
        <v>97</v>
      </c>
      <c r="R1565" s="6">
        <f>_xlfn.XLOOKUP(CleanedData[[#This Row],[Product]],'02_Lookup_Tables'!$A$2:$A$126,'02_Lookup_Tables'!$B$2:$B$126)</f>
        <v>6698.54</v>
      </c>
      <c r="S1565" t="str">
        <f>VLOOKUP(CleanedData[[#This Row],[Product]],'02_Lookup_Tables'!$H$2:$I$126,2,FALSE)</f>
        <v>Electronics</v>
      </c>
      <c r="T1565" t="str">
        <f>VLOOKUP(CleanedData[[#This Row],[Province]],'02_Lookup_Tables'!$D$2:$E$10,2, FALSE)</f>
        <v>Eastern Region</v>
      </c>
      <c r="U1565" t="str" cm="1">
        <f t="array" ref="U1565">_xlfn.IFS(CleanedData[[#This Row],[Purchase Amount]]&lt;500,"Low",
CleanedData[[#This Row],[Purchase Amount]]&lt;5000,"Medium",
TRUE,"High")</f>
        <v>High</v>
      </c>
      <c r="V1565" t="str">
        <f>TEXT(CleanedData[[#This Row],[Date]],"mmmm")</f>
        <v>May</v>
      </c>
      <c r="W1565" t="str">
        <f>"Q"&amp;ROUNDUP(MONTH(CleanedData[[#This Row],[Date]])/3,0)</f>
        <v>Q2</v>
      </c>
      <c r="X1565" t="str">
        <f>IF(CleanedData[[#This Row],[Purchase Amount]]&gt;=5000,"Yes","No")</f>
        <v>Yes</v>
      </c>
      <c r="Y1565">
        <f>IF(CleanedData[[#This Row],[Recommend]]="Yes",1,0)</f>
        <v>0</v>
      </c>
      <c r="Z1565" s="6">
        <f>CleanedData[[#This Row],[Purchase Amount]]*0.15</f>
        <v>1004.7809999999999</v>
      </c>
      <c r="AA1565" s="6">
        <f>CleanedData[[#This Row],[Purchase Amount]]*1.15</f>
        <v>7703.320999999999</v>
      </c>
    </row>
    <row r="1566" spans="1:27" x14ac:dyDescent="0.3">
      <c r="A1566">
        <v>1873</v>
      </c>
      <c r="B1566" t="s">
        <v>1791</v>
      </c>
      <c r="C1566" s="1">
        <v>45699</v>
      </c>
      <c r="D1566">
        <v>27</v>
      </c>
      <c r="E1566" t="s">
        <v>60</v>
      </c>
      <c r="F1566" t="s">
        <v>40</v>
      </c>
      <c r="G1566" t="s">
        <v>303</v>
      </c>
      <c r="H1566">
        <v>1</v>
      </c>
      <c r="I1566" t="s">
        <v>42</v>
      </c>
      <c r="J1566" t="s">
        <v>63</v>
      </c>
      <c r="K1566" t="s">
        <v>55</v>
      </c>
      <c r="L1566" t="s">
        <v>42</v>
      </c>
      <c r="M1566" t="s">
        <v>236</v>
      </c>
      <c r="N1566" t="s">
        <v>80</v>
      </c>
      <c r="O1566" t="s">
        <v>89</v>
      </c>
      <c r="P1566" t="s">
        <v>49</v>
      </c>
      <c r="Q1566" t="s">
        <v>58</v>
      </c>
      <c r="R1566" s="6">
        <f>_xlfn.XLOOKUP(CleanedData[[#This Row],[Product]],'02_Lookup_Tables'!$A$2:$A$126,'02_Lookup_Tables'!$B$2:$B$126)</f>
        <v>4841.7700000000004</v>
      </c>
      <c r="S1566" t="str">
        <f>VLOOKUP(CleanedData[[#This Row],[Product]],'02_Lookup_Tables'!$H$2:$I$126,2,FALSE)</f>
        <v>Home &amp; Living</v>
      </c>
      <c r="T1566" t="str">
        <f>VLOOKUP(CleanedData[[#This Row],[Province]],'02_Lookup_Tables'!$D$2:$E$10,2, FALSE)</f>
        <v>Northern Region</v>
      </c>
      <c r="U1566" t="str" cm="1">
        <f t="array" ref="U1566">_xlfn.IFS(CleanedData[[#This Row],[Purchase Amount]]&lt;500,"Low",
CleanedData[[#This Row],[Purchase Amount]]&lt;5000,"Medium",
TRUE,"High")</f>
        <v>Medium</v>
      </c>
      <c r="V1566" t="str">
        <f>TEXT(CleanedData[[#This Row],[Date]],"mmmm")</f>
        <v>February</v>
      </c>
      <c r="W1566" t="str">
        <f>"Q"&amp;ROUNDUP(MONTH(CleanedData[[#This Row],[Date]])/3,0)</f>
        <v>Q1</v>
      </c>
      <c r="X1566" t="str">
        <f>IF(CleanedData[[#This Row],[Purchase Amount]]&gt;=5000,"Yes","No")</f>
        <v>No</v>
      </c>
      <c r="Y1566">
        <f>IF(CleanedData[[#This Row],[Recommend]]="Yes",1,0)</f>
        <v>0</v>
      </c>
      <c r="Z1566" s="6">
        <f>CleanedData[[#This Row],[Purchase Amount]]*0.15</f>
        <v>726.26550000000009</v>
      </c>
      <c r="AA1566" s="6">
        <f>CleanedData[[#This Row],[Purchase Amount]]*1.15</f>
        <v>5568.0355</v>
      </c>
    </row>
    <row r="1567" spans="1:27" x14ac:dyDescent="0.3">
      <c r="A1567">
        <v>1874</v>
      </c>
      <c r="B1567" t="s">
        <v>1792</v>
      </c>
      <c r="C1567" s="1">
        <v>45310</v>
      </c>
      <c r="D1567">
        <v>23</v>
      </c>
      <c r="E1567" t="s">
        <v>39</v>
      </c>
      <c r="F1567" t="s">
        <v>83</v>
      </c>
      <c r="G1567" t="s">
        <v>258</v>
      </c>
      <c r="H1567">
        <v>5</v>
      </c>
      <c r="I1567" t="s">
        <v>42</v>
      </c>
      <c r="J1567" t="s">
        <v>54</v>
      </c>
      <c r="K1567" t="s">
        <v>44</v>
      </c>
      <c r="L1567" t="s">
        <v>45</v>
      </c>
      <c r="M1567" t="s">
        <v>136</v>
      </c>
      <c r="N1567" t="s">
        <v>57</v>
      </c>
      <c r="O1567" t="s">
        <v>89</v>
      </c>
      <c r="P1567" t="s">
        <v>70</v>
      </c>
      <c r="Q1567" t="s">
        <v>66</v>
      </c>
      <c r="R1567" s="6">
        <f>_xlfn.XLOOKUP(CleanedData[[#This Row],[Product]],'02_Lookup_Tables'!$A$2:$A$126,'02_Lookup_Tables'!$B$2:$B$126)</f>
        <v>768.34</v>
      </c>
      <c r="S1567" t="str">
        <f>VLOOKUP(CleanedData[[#This Row],[Product]],'02_Lookup_Tables'!$H$2:$I$126,2,FALSE)</f>
        <v>Home &amp; Living</v>
      </c>
      <c r="T1567" t="str">
        <f>VLOOKUP(CleanedData[[#This Row],[Province]],'02_Lookup_Tables'!$D$2:$E$10,2, FALSE)</f>
        <v>Western Region</v>
      </c>
      <c r="U1567" t="str" cm="1">
        <f t="array" ref="U1567">_xlfn.IFS(CleanedData[[#This Row],[Purchase Amount]]&lt;500,"Low",
CleanedData[[#This Row],[Purchase Amount]]&lt;5000,"Medium",
TRUE,"High")</f>
        <v>Medium</v>
      </c>
      <c r="V1567" t="str">
        <f>TEXT(CleanedData[[#This Row],[Date]],"mmmm")</f>
        <v>January</v>
      </c>
      <c r="W1567" t="str">
        <f>"Q"&amp;ROUNDUP(MONTH(CleanedData[[#This Row],[Date]])/3,0)</f>
        <v>Q1</v>
      </c>
      <c r="X1567" t="str">
        <f>IF(CleanedData[[#This Row],[Purchase Amount]]&gt;=5000,"Yes","No")</f>
        <v>No</v>
      </c>
      <c r="Y1567">
        <f>IF(CleanedData[[#This Row],[Recommend]]="Yes",1,0)</f>
        <v>0</v>
      </c>
      <c r="Z1567" s="6">
        <f>CleanedData[[#This Row],[Purchase Amount]]*0.15</f>
        <v>115.251</v>
      </c>
      <c r="AA1567" s="6">
        <f>CleanedData[[#This Row],[Purchase Amount]]*1.15</f>
        <v>883.59100000000001</v>
      </c>
    </row>
    <row r="1568" spans="1:27" x14ac:dyDescent="0.3">
      <c r="A1568">
        <v>1875</v>
      </c>
      <c r="B1568" t="s">
        <v>1793</v>
      </c>
      <c r="C1568" s="1">
        <v>45721</v>
      </c>
      <c r="D1568">
        <v>67</v>
      </c>
      <c r="E1568" t="s">
        <v>60</v>
      </c>
      <c r="F1568" t="s">
        <v>72</v>
      </c>
      <c r="G1568" t="s">
        <v>291</v>
      </c>
      <c r="H1568">
        <v>1</v>
      </c>
      <c r="I1568" t="s">
        <v>45</v>
      </c>
      <c r="J1568" t="s">
        <v>43</v>
      </c>
      <c r="K1568" t="s">
        <v>44</v>
      </c>
      <c r="L1568" t="s">
        <v>42</v>
      </c>
      <c r="M1568" t="s">
        <v>151</v>
      </c>
      <c r="N1568" t="s">
        <v>80</v>
      </c>
      <c r="O1568" t="s">
        <v>89</v>
      </c>
      <c r="P1568" t="s">
        <v>49</v>
      </c>
      <c r="Q1568" t="s">
        <v>97</v>
      </c>
      <c r="R1568" s="6">
        <f>_xlfn.XLOOKUP(CleanedData[[#This Row],[Product]],'02_Lookup_Tables'!$A$2:$A$126,'02_Lookup_Tables'!$B$2:$B$126)</f>
        <v>1171.25</v>
      </c>
      <c r="S1568" t="str">
        <f>VLOOKUP(CleanedData[[#This Row],[Product]],'02_Lookup_Tables'!$H$2:$I$126,2,FALSE)</f>
        <v>Toys &amp; Games</v>
      </c>
      <c r="T1568" t="str">
        <f>VLOOKUP(CleanedData[[#This Row],[Province]],'02_Lookup_Tables'!$D$2:$E$10,2, FALSE)</f>
        <v>Central Region</v>
      </c>
      <c r="U1568" t="str" cm="1">
        <f t="array" ref="U1568">_xlfn.IFS(CleanedData[[#This Row],[Purchase Amount]]&lt;500,"Low",
CleanedData[[#This Row],[Purchase Amount]]&lt;5000,"Medium",
TRUE,"High")</f>
        <v>Medium</v>
      </c>
      <c r="V1568" t="str">
        <f>TEXT(CleanedData[[#This Row],[Date]],"mmmm")</f>
        <v>March</v>
      </c>
      <c r="W1568" t="str">
        <f>"Q"&amp;ROUNDUP(MONTH(CleanedData[[#This Row],[Date]])/3,0)</f>
        <v>Q1</v>
      </c>
      <c r="X1568" t="str">
        <f>IF(CleanedData[[#This Row],[Purchase Amount]]&gt;=5000,"Yes","No")</f>
        <v>No</v>
      </c>
      <c r="Y1568">
        <f>IF(CleanedData[[#This Row],[Recommend]]="Yes",1,0)</f>
        <v>1</v>
      </c>
      <c r="Z1568" s="6">
        <f>CleanedData[[#This Row],[Purchase Amount]]*0.15</f>
        <v>175.6875</v>
      </c>
      <c r="AA1568" s="6">
        <f>CleanedData[[#This Row],[Purchase Amount]]*1.15</f>
        <v>1346.9375</v>
      </c>
    </row>
    <row r="1569" spans="1:27" x14ac:dyDescent="0.3">
      <c r="A1569">
        <v>1876</v>
      </c>
      <c r="B1569" t="s">
        <v>1794</v>
      </c>
      <c r="C1569" s="1">
        <v>45841</v>
      </c>
      <c r="D1569">
        <v>52</v>
      </c>
      <c r="E1569" t="s">
        <v>60</v>
      </c>
      <c r="F1569" t="s">
        <v>108</v>
      </c>
      <c r="G1569" t="s">
        <v>472</v>
      </c>
      <c r="H1569">
        <v>1</v>
      </c>
      <c r="I1569" t="s">
        <v>45</v>
      </c>
      <c r="J1569" t="s">
        <v>74</v>
      </c>
      <c r="K1569" t="s">
        <v>44</v>
      </c>
      <c r="L1569" t="s">
        <v>45</v>
      </c>
      <c r="M1569" t="s">
        <v>165</v>
      </c>
      <c r="N1569" t="s">
        <v>80</v>
      </c>
      <c r="O1569" t="s">
        <v>89</v>
      </c>
      <c r="P1569" t="s">
        <v>49</v>
      </c>
      <c r="Q1569" t="s">
        <v>93</v>
      </c>
      <c r="R1569" s="6">
        <f>_xlfn.XLOOKUP(CleanedData[[#This Row],[Product]],'02_Lookup_Tables'!$A$2:$A$126,'02_Lookup_Tables'!$B$2:$B$126)</f>
        <v>2216.12</v>
      </c>
      <c r="S1569" t="str">
        <f>VLOOKUP(CleanedData[[#This Row],[Product]],'02_Lookup_Tables'!$H$2:$I$126,2,FALSE)</f>
        <v>Beauty &amp; Personal Care</v>
      </c>
      <c r="T1569" t="str">
        <f>VLOOKUP(CleanedData[[#This Row],[Province]],'02_Lookup_Tables'!$D$2:$E$10,2, FALSE)</f>
        <v>Gauteng Region</v>
      </c>
      <c r="U1569" t="str" cm="1">
        <f t="array" ref="U1569">_xlfn.IFS(CleanedData[[#This Row],[Purchase Amount]]&lt;500,"Low",
CleanedData[[#This Row],[Purchase Amount]]&lt;5000,"Medium",
TRUE,"High")</f>
        <v>Medium</v>
      </c>
      <c r="V1569" t="str">
        <f>TEXT(CleanedData[[#This Row],[Date]],"mmmm")</f>
        <v>July</v>
      </c>
      <c r="W1569" t="str">
        <f>"Q"&amp;ROUNDUP(MONTH(CleanedData[[#This Row],[Date]])/3,0)</f>
        <v>Q3</v>
      </c>
      <c r="X1569" t="str">
        <f>IF(CleanedData[[#This Row],[Purchase Amount]]&gt;=5000,"Yes","No")</f>
        <v>No</v>
      </c>
      <c r="Y1569">
        <f>IF(CleanedData[[#This Row],[Recommend]]="Yes",1,0)</f>
        <v>1</v>
      </c>
      <c r="Z1569" s="6">
        <f>CleanedData[[#This Row],[Purchase Amount]]*0.15</f>
        <v>332.41799999999995</v>
      </c>
      <c r="AA1569" s="6">
        <f>CleanedData[[#This Row],[Purchase Amount]]*1.15</f>
        <v>2548.5379999999996</v>
      </c>
    </row>
    <row r="1570" spans="1:27" x14ac:dyDescent="0.3">
      <c r="A1570">
        <v>1877</v>
      </c>
      <c r="B1570" t="s">
        <v>1795</v>
      </c>
      <c r="C1570" s="1">
        <v>45821</v>
      </c>
      <c r="E1570" t="s">
        <v>60</v>
      </c>
      <c r="F1570" t="s">
        <v>77</v>
      </c>
      <c r="G1570" t="s">
        <v>450</v>
      </c>
      <c r="H1570">
        <v>4</v>
      </c>
      <c r="I1570" t="s">
        <v>42</v>
      </c>
      <c r="J1570" t="s">
        <v>43</v>
      </c>
      <c r="K1570" t="s">
        <v>44</v>
      </c>
      <c r="L1570" t="s">
        <v>42</v>
      </c>
      <c r="M1570" t="s">
        <v>236</v>
      </c>
      <c r="N1570" t="s">
        <v>96</v>
      </c>
      <c r="O1570" t="s">
        <v>89</v>
      </c>
      <c r="P1570" t="s">
        <v>70</v>
      </c>
      <c r="Q1570" t="s">
        <v>166</v>
      </c>
      <c r="R1570" s="6">
        <f>_xlfn.XLOOKUP(CleanedData[[#This Row],[Product]],'02_Lookup_Tables'!$A$2:$A$126,'02_Lookup_Tables'!$B$2:$B$126)</f>
        <v>74.72</v>
      </c>
      <c r="S1570" t="str">
        <f>VLOOKUP(CleanedData[[#This Row],[Product]],'02_Lookup_Tables'!$H$2:$I$126,2,FALSE)</f>
        <v>Food</v>
      </c>
      <c r="T1570" t="str">
        <f>VLOOKUP(CleanedData[[#This Row],[Province]],'02_Lookup_Tables'!$D$2:$E$10,2, FALSE)</f>
        <v>Central Region</v>
      </c>
      <c r="U1570" t="str" cm="1">
        <f t="array" ref="U1570">_xlfn.IFS(CleanedData[[#This Row],[Purchase Amount]]&lt;500,"Low",
CleanedData[[#This Row],[Purchase Amount]]&lt;5000,"Medium",
TRUE,"High")</f>
        <v>Low</v>
      </c>
      <c r="V1570" t="str">
        <f>TEXT(CleanedData[[#This Row],[Date]],"mmmm")</f>
        <v>June</v>
      </c>
      <c r="W1570" t="str">
        <f>"Q"&amp;ROUNDUP(MONTH(CleanedData[[#This Row],[Date]])/3,0)</f>
        <v>Q2</v>
      </c>
      <c r="X1570" t="str">
        <f>IF(CleanedData[[#This Row],[Purchase Amount]]&gt;=5000,"Yes","No")</f>
        <v>No</v>
      </c>
      <c r="Y1570">
        <f>IF(CleanedData[[#This Row],[Recommend]]="Yes",1,0)</f>
        <v>0</v>
      </c>
      <c r="Z1570" s="6">
        <f>CleanedData[[#This Row],[Purchase Amount]]*0.15</f>
        <v>11.208</v>
      </c>
      <c r="AA1570" s="6">
        <f>CleanedData[[#This Row],[Purchase Amount]]*1.15</f>
        <v>85.927999999999997</v>
      </c>
    </row>
    <row r="1571" spans="1:27" x14ac:dyDescent="0.3">
      <c r="A1571">
        <v>1880</v>
      </c>
      <c r="B1571" t="s">
        <v>1796</v>
      </c>
      <c r="C1571" s="1">
        <v>45887</v>
      </c>
      <c r="D1571">
        <v>61</v>
      </c>
      <c r="E1571" t="s">
        <v>39</v>
      </c>
      <c r="F1571" t="s">
        <v>77</v>
      </c>
      <c r="G1571" t="s">
        <v>105</v>
      </c>
      <c r="H1571">
        <v>5</v>
      </c>
      <c r="I1571" t="s">
        <v>45</v>
      </c>
      <c r="J1571" t="s">
        <v>54</v>
      </c>
      <c r="K1571" t="s">
        <v>64</v>
      </c>
      <c r="L1571" t="s">
        <v>42</v>
      </c>
      <c r="M1571" t="s">
        <v>165</v>
      </c>
      <c r="N1571" t="s">
        <v>57</v>
      </c>
      <c r="O1571" t="s">
        <v>89</v>
      </c>
      <c r="P1571" t="s">
        <v>70</v>
      </c>
      <c r="Q1571" t="s">
        <v>50</v>
      </c>
      <c r="R1571" s="6">
        <f>_xlfn.XLOOKUP(CleanedData[[#This Row],[Product]],'02_Lookup_Tables'!$A$2:$A$126,'02_Lookup_Tables'!$B$2:$B$126)</f>
        <v>231.22</v>
      </c>
      <c r="S1571" t="str">
        <f>VLOOKUP(CleanedData[[#This Row],[Product]],'02_Lookup_Tables'!$H$2:$I$126,2,FALSE)</f>
        <v>Beauty &amp; Personal Care</v>
      </c>
      <c r="T1571" t="str">
        <f>VLOOKUP(CleanedData[[#This Row],[Province]],'02_Lookup_Tables'!$D$2:$E$10,2, FALSE)</f>
        <v>Central Region</v>
      </c>
      <c r="U1571" t="str" cm="1">
        <f t="array" ref="U1571">_xlfn.IFS(CleanedData[[#This Row],[Purchase Amount]]&lt;500,"Low",
CleanedData[[#This Row],[Purchase Amount]]&lt;5000,"Medium",
TRUE,"High")</f>
        <v>Low</v>
      </c>
      <c r="V1571" t="str">
        <f>TEXT(CleanedData[[#This Row],[Date]],"mmmm")</f>
        <v>August</v>
      </c>
      <c r="W1571" t="str">
        <f>"Q"&amp;ROUNDUP(MONTH(CleanedData[[#This Row],[Date]])/3,0)</f>
        <v>Q3</v>
      </c>
      <c r="X1571" t="str">
        <f>IF(CleanedData[[#This Row],[Purchase Amount]]&gt;=5000,"Yes","No")</f>
        <v>No</v>
      </c>
      <c r="Y1571">
        <f>IF(CleanedData[[#This Row],[Recommend]]="Yes",1,0)</f>
        <v>1</v>
      </c>
      <c r="Z1571" s="6">
        <f>CleanedData[[#This Row],[Purchase Amount]]*0.15</f>
        <v>34.683</v>
      </c>
      <c r="AA1571" s="6">
        <f>CleanedData[[#This Row],[Purchase Amount]]*1.15</f>
        <v>265.90299999999996</v>
      </c>
    </row>
    <row r="1572" spans="1:27" x14ac:dyDescent="0.3">
      <c r="A1572">
        <v>1882</v>
      </c>
      <c r="B1572" t="s">
        <v>1797</v>
      </c>
      <c r="C1572" s="1">
        <v>45313</v>
      </c>
      <c r="D1572">
        <v>77</v>
      </c>
      <c r="E1572" t="s">
        <v>39</v>
      </c>
      <c r="F1572" t="s">
        <v>130</v>
      </c>
      <c r="G1572" t="s">
        <v>519</v>
      </c>
      <c r="H1572">
        <v>4</v>
      </c>
      <c r="I1572" t="s">
        <v>45</v>
      </c>
      <c r="J1572" t="s">
        <v>63</v>
      </c>
      <c r="K1572" t="s">
        <v>44</v>
      </c>
      <c r="L1572" t="s">
        <v>45</v>
      </c>
      <c r="M1572" t="s">
        <v>65</v>
      </c>
      <c r="N1572" t="s">
        <v>96</v>
      </c>
      <c r="O1572" t="s">
        <v>89</v>
      </c>
      <c r="P1572" t="s">
        <v>70</v>
      </c>
      <c r="Q1572" t="s">
        <v>97</v>
      </c>
      <c r="R1572" s="6">
        <f>_xlfn.XLOOKUP(CleanedData[[#This Row],[Product]],'02_Lookup_Tables'!$A$2:$A$126,'02_Lookup_Tables'!$B$2:$B$126)</f>
        <v>338.79</v>
      </c>
      <c r="S1572" t="str">
        <f>VLOOKUP(CleanedData[[#This Row],[Product]],'02_Lookup_Tables'!$H$2:$I$126,2,FALSE)</f>
        <v>Accessories</v>
      </c>
      <c r="T1572" t="str">
        <f>VLOOKUP(CleanedData[[#This Row],[Province]],'02_Lookup_Tables'!$D$2:$E$10,2, FALSE)</f>
        <v>Eastern Region</v>
      </c>
      <c r="U1572" t="str" cm="1">
        <f t="array" ref="U1572">_xlfn.IFS(CleanedData[[#This Row],[Purchase Amount]]&lt;500,"Low",
CleanedData[[#This Row],[Purchase Amount]]&lt;5000,"Medium",
TRUE,"High")</f>
        <v>Low</v>
      </c>
      <c r="V1572" t="str">
        <f>TEXT(CleanedData[[#This Row],[Date]],"mmmm")</f>
        <v>January</v>
      </c>
      <c r="W1572" t="str">
        <f>"Q"&amp;ROUNDUP(MONTH(CleanedData[[#This Row],[Date]])/3,0)</f>
        <v>Q1</v>
      </c>
      <c r="X1572" t="str">
        <f>IF(CleanedData[[#This Row],[Purchase Amount]]&gt;=5000,"Yes","No")</f>
        <v>No</v>
      </c>
      <c r="Y1572">
        <f>IF(CleanedData[[#This Row],[Recommend]]="Yes",1,0)</f>
        <v>1</v>
      </c>
      <c r="Z1572" s="6">
        <f>CleanedData[[#This Row],[Purchase Amount]]*0.15</f>
        <v>50.8185</v>
      </c>
      <c r="AA1572" s="6">
        <f>CleanedData[[#This Row],[Purchase Amount]]*1.15</f>
        <v>389.60849999999999</v>
      </c>
    </row>
    <row r="1573" spans="1:27" x14ac:dyDescent="0.3">
      <c r="A1573">
        <v>1883</v>
      </c>
      <c r="B1573" t="s">
        <v>1798</v>
      </c>
      <c r="C1573" s="1">
        <v>45806</v>
      </c>
      <c r="D1573">
        <v>38</v>
      </c>
      <c r="E1573" t="s">
        <v>60</v>
      </c>
      <c r="F1573" t="s">
        <v>40</v>
      </c>
      <c r="G1573" t="s">
        <v>258</v>
      </c>
      <c r="H1573">
        <v>1</v>
      </c>
      <c r="I1573" t="s">
        <v>42</v>
      </c>
      <c r="J1573" t="s">
        <v>63</v>
      </c>
      <c r="K1573" t="s">
        <v>55</v>
      </c>
      <c r="L1573" t="s">
        <v>45</v>
      </c>
      <c r="M1573" t="s">
        <v>184</v>
      </c>
      <c r="N1573" t="s">
        <v>80</v>
      </c>
      <c r="O1573" t="s">
        <v>148</v>
      </c>
      <c r="P1573" t="s">
        <v>70</v>
      </c>
      <c r="Q1573" t="s">
        <v>81</v>
      </c>
      <c r="R1573" s="6">
        <f>_xlfn.XLOOKUP(CleanedData[[#This Row],[Product]],'02_Lookup_Tables'!$A$2:$A$126,'02_Lookup_Tables'!$B$2:$B$126)</f>
        <v>768.34</v>
      </c>
      <c r="S1573" t="str">
        <f>VLOOKUP(CleanedData[[#This Row],[Product]],'02_Lookup_Tables'!$H$2:$I$126,2,FALSE)</f>
        <v>Home &amp; Living</v>
      </c>
      <c r="T1573" t="str">
        <f>VLOOKUP(CleanedData[[#This Row],[Province]],'02_Lookup_Tables'!$D$2:$E$10,2, FALSE)</f>
        <v>Northern Region</v>
      </c>
      <c r="U1573" t="str" cm="1">
        <f t="array" ref="U1573">_xlfn.IFS(CleanedData[[#This Row],[Purchase Amount]]&lt;500,"Low",
CleanedData[[#This Row],[Purchase Amount]]&lt;5000,"Medium",
TRUE,"High")</f>
        <v>Medium</v>
      </c>
      <c r="V1573" t="str">
        <f>TEXT(CleanedData[[#This Row],[Date]],"mmmm")</f>
        <v>May</v>
      </c>
      <c r="W1573" t="str">
        <f>"Q"&amp;ROUNDUP(MONTH(CleanedData[[#This Row],[Date]])/3,0)</f>
        <v>Q2</v>
      </c>
      <c r="X1573" t="str">
        <f>IF(CleanedData[[#This Row],[Purchase Amount]]&gt;=5000,"Yes","No")</f>
        <v>No</v>
      </c>
      <c r="Y1573">
        <f>IF(CleanedData[[#This Row],[Recommend]]="Yes",1,0)</f>
        <v>0</v>
      </c>
      <c r="Z1573" s="6">
        <f>CleanedData[[#This Row],[Purchase Amount]]*0.15</f>
        <v>115.251</v>
      </c>
      <c r="AA1573" s="6">
        <f>CleanedData[[#This Row],[Purchase Amount]]*1.15</f>
        <v>883.59100000000001</v>
      </c>
    </row>
    <row r="1574" spans="1:27" x14ac:dyDescent="0.3">
      <c r="A1574">
        <v>1884</v>
      </c>
      <c r="B1574" t="s">
        <v>1799</v>
      </c>
      <c r="C1574" s="1">
        <v>45504</v>
      </c>
      <c r="D1574">
        <v>32</v>
      </c>
      <c r="E1574" t="s">
        <v>52</v>
      </c>
      <c r="F1574" t="s">
        <v>77</v>
      </c>
      <c r="G1574" t="s">
        <v>519</v>
      </c>
      <c r="H1574">
        <v>1</v>
      </c>
      <c r="I1574" t="s">
        <v>45</v>
      </c>
      <c r="J1574" t="s">
        <v>43</v>
      </c>
      <c r="K1574" t="s">
        <v>55</v>
      </c>
      <c r="L1574" t="s">
        <v>42</v>
      </c>
      <c r="M1574" t="s">
        <v>46</v>
      </c>
      <c r="N1574" t="s">
        <v>80</v>
      </c>
      <c r="O1574" t="s">
        <v>89</v>
      </c>
      <c r="P1574" t="s">
        <v>49</v>
      </c>
      <c r="Q1574" t="s">
        <v>58</v>
      </c>
      <c r="R1574" s="6">
        <f>_xlfn.XLOOKUP(CleanedData[[#This Row],[Product]],'02_Lookup_Tables'!$A$2:$A$126,'02_Lookup_Tables'!$B$2:$B$126)</f>
        <v>338.79</v>
      </c>
      <c r="S1574" t="str">
        <f>VLOOKUP(CleanedData[[#This Row],[Product]],'02_Lookup_Tables'!$H$2:$I$126,2,FALSE)</f>
        <v>Accessories</v>
      </c>
      <c r="T1574" t="str">
        <f>VLOOKUP(CleanedData[[#This Row],[Province]],'02_Lookup_Tables'!$D$2:$E$10,2, FALSE)</f>
        <v>Central Region</v>
      </c>
      <c r="U1574" t="str" cm="1">
        <f t="array" ref="U1574">_xlfn.IFS(CleanedData[[#This Row],[Purchase Amount]]&lt;500,"Low",
CleanedData[[#This Row],[Purchase Amount]]&lt;5000,"Medium",
TRUE,"High")</f>
        <v>Low</v>
      </c>
      <c r="V1574" t="str">
        <f>TEXT(CleanedData[[#This Row],[Date]],"mmmm")</f>
        <v>July</v>
      </c>
      <c r="W1574" t="str">
        <f>"Q"&amp;ROUNDUP(MONTH(CleanedData[[#This Row],[Date]])/3,0)</f>
        <v>Q3</v>
      </c>
      <c r="X1574" t="str">
        <f>IF(CleanedData[[#This Row],[Purchase Amount]]&gt;=5000,"Yes","No")</f>
        <v>No</v>
      </c>
      <c r="Y1574">
        <f>IF(CleanedData[[#This Row],[Recommend]]="Yes",1,0)</f>
        <v>1</v>
      </c>
      <c r="Z1574" s="6">
        <f>CleanedData[[#This Row],[Purchase Amount]]*0.15</f>
        <v>50.8185</v>
      </c>
      <c r="AA1574" s="6">
        <f>CleanedData[[#This Row],[Purchase Amount]]*1.15</f>
        <v>389.60849999999999</v>
      </c>
    </row>
    <row r="1575" spans="1:27" x14ac:dyDescent="0.3">
      <c r="A1575">
        <v>1885</v>
      </c>
      <c r="B1575" t="s">
        <v>1800</v>
      </c>
      <c r="C1575" s="1">
        <v>45833</v>
      </c>
      <c r="D1575">
        <v>61</v>
      </c>
      <c r="E1575" t="s">
        <v>60</v>
      </c>
      <c r="F1575" t="s">
        <v>125</v>
      </c>
      <c r="G1575" t="s">
        <v>120</v>
      </c>
      <c r="H1575">
        <v>1</v>
      </c>
      <c r="I1575" t="s">
        <v>42</v>
      </c>
      <c r="J1575" t="s">
        <v>69</v>
      </c>
      <c r="K1575" t="s">
        <v>64</v>
      </c>
      <c r="L1575" t="s">
        <v>45</v>
      </c>
      <c r="M1575" t="s">
        <v>136</v>
      </c>
      <c r="N1575" t="s">
        <v>80</v>
      </c>
      <c r="O1575" t="s">
        <v>89</v>
      </c>
      <c r="P1575" t="s">
        <v>49</v>
      </c>
      <c r="Q1575" t="s">
        <v>50</v>
      </c>
      <c r="R1575" s="6">
        <f>_xlfn.XLOOKUP(CleanedData[[#This Row],[Product]],'02_Lookup_Tables'!$A$2:$A$126,'02_Lookup_Tables'!$B$2:$B$126)</f>
        <v>471.63</v>
      </c>
      <c r="S1575" t="str">
        <f>VLOOKUP(CleanedData[[#This Row],[Product]],'02_Lookup_Tables'!$H$2:$I$126,2,FALSE)</f>
        <v>Beauty &amp; Personal Care</v>
      </c>
      <c r="T1575" t="str">
        <f>VLOOKUP(CleanedData[[#This Row],[Province]],'02_Lookup_Tables'!$D$2:$E$10,2, FALSE)</f>
        <v>Western Region</v>
      </c>
      <c r="U1575" t="str" cm="1">
        <f t="array" ref="U1575">_xlfn.IFS(CleanedData[[#This Row],[Purchase Amount]]&lt;500,"Low",
CleanedData[[#This Row],[Purchase Amount]]&lt;5000,"Medium",
TRUE,"High")</f>
        <v>Low</v>
      </c>
      <c r="V1575" t="str">
        <f>TEXT(CleanedData[[#This Row],[Date]],"mmmm")</f>
        <v>June</v>
      </c>
      <c r="W1575" t="str">
        <f>"Q"&amp;ROUNDUP(MONTH(CleanedData[[#This Row],[Date]])/3,0)</f>
        <v>Q2</v>
      </c>
      <c r="X1575" t="str">
        <f>IF(CleanedData[[#This Row],[Purchase Amount]]&gt;=5000,"Yes","No")</f>
        <v>No</v>
      </c>
      <c r="Y1575">
        <f>IF(CleanedData[[#This Row],[Recommend]]="Yes",1,0)</f>
        <v>0</v>
      </c>
      <c r="Z1575" s="6">
        <f>CleanedData[[#This Row],[Purchase Amount]]*0.15</f>
        <v>70.744500000000002</v>
      </c>
      <c r="AA1575" s="6">
        <f>CleanedData[[#This Row],[Purchase Amount]]*1.15</f>
        <v>542.3744999999999</v>
      </c>
    </row>
    <row r="1576" spans="1:27" x14ac:dyDescent="0.3">
      <c r="A1576">
        <v>1886</v>
      </c>
      <c r="B1576" t="s">
        <v>1801</v>
      </c>
      <c r="C1576" s="1">
        <v>45694</v>
      </c>
      <c r="D1576">
        <v>28</v>
      </c>
      <c r="E1576" t="s">
        <v>52</v>
      </c>
      <c r="F1576" t="s">
        <v>77</v>
      </c>
      <c r="G1576" t="s">
        <v>406</v>
      </c>
      <c r="H1576">
        <v>4</v>
      </c>
      <c r="I1576" t="s">
        <v>42</v>
      </c>
      <c r="J1576" t="s">
        <v>54</v>
      </c>
      <c r="K1576" t="s">
        <v>55</v>
      </c>
      <c r="L1576" t="s">
        <v>45</v>
      </c>
      <c r="M1576" t="s">
        <v>196</v>
      </c>
      <c r="N1576" t="s">
        <v>96</v>
      </c>
      <c r="O1576" t="s">
        <v>89</v>
      </c>
      <c r="P1576" t="s">
        <v>70</v>
      </c>
      <c r="Q1576" t="s">
        <v>58</v>
      </c>
      <c r="R1576" s="6">
        <f>_xlfn.XLOOKUP(CleanedData[[#This Row],[Product]],'02_Lookup_Tables'!$A$2:$A$126,'02_Lookup_Tables'!$B$2:$B$126)</f>
        <v>996.44</v>
      </c>
      <c r="S1576" t="str">
        <f>VLOOKUP(CleanedData[[#This Row],[Product]],'02_Lookup_Tables'!$H$2:$I$126,2,FALSE)</f>
        <v>Sports &amp; Outdoors</v>
      </c>
      <c r="T1576" t="str">
        <f>VLOOKUP(CleanedData[[#This Row],[Province]],'02_Lookup_Tables'!$D$2:$E$10,2, FALSE)</f>
        <v>Central Region</v>
      </c>
      <c r="U1576" t="str" cm="1">
        <f t="array" ref="U1576">_xlfn.IFS(CleanedData[[#This Row],[Purchase Amount]]&lt;500,"Low",
CleanedData[[#This Row],[Purchase Amount]]&lt;5000,"Medium",
TRUE,"High")</f>
        <v>Medium</v>
      </c>
      <c r="V1576" t="str">
        <f>TEXT(CleanedData[[#This Row],[Date]],"mmmm")</f>
        <v>February</v>
      </c>
      <c r="W1576" t="str">
        <f>"Q"&amp;ROUNDUP(MONTH(CleanedData[[#This Row],[Date]])/3,0)</f>
        <v>Q1</v>
      </c>
      <c r="X1576" t="str">
        <f>IF(CleanedData[[#This Row],[Purchase Amount]]&gt;=5000,"Yes","No")</f>
        <v>No</v>
      </c>
      <c r="Y1576">
        <f>IF(CleanedData[[#This Row],[Recommend]]="Yes",1,0)</f>
        <v>0</v>
      </c>
      <c r="Z1576" s="6">
        <f>CleanedData[[#This Row],[Purchase Amount]]*0.15</f>
        <v>149.46600000000001</v>
      </c>
      <c r="AA1576" s="6">
        <f>CleanedData[[#This Row],[Purchase Amount]]*1.15</f>
        <v>1145.9059999999999</v>
      </c>
    </row>
    <row r="1577" spans="1:27" x14ac:dyDescent="0.3">
      <c r="A1577">
        <v>1887</v>
      </c>
      <c r="B1577" t="s">
        <v>1802</v>
      </c>
      <c r="C1577" s="1">
        <v>45495</v>
      </c>
      <c r="D1577">
        <v>22</v>
      </c>
      <c r="E1577" t="s">
        <v>39</v>
      </c>
      <c r="F1577" t="s">
        <v>108</v>
      </c>
      <c r="G1577" t="s">
        <v>91</v>
      </c>
      <c r="H1577">
        <v>3</v>
      </c>
      <c r="I1577" t="s">
        <v>45</v>
      </c>
      <c r="J1577" t="s">
        <v>54</v>
      </c>
      <c r="K1577" t="s">
        <v>55</v>
      </c>
      <c r="L1577" t="s">
        <v>42</v>
      </c>
      <c r="M1577" t="s">
        <v>190</v>
      </c>
      <c r="N1577" t="s">
        <v>48</v>
      </c>
      <c r="O1577" t="s">
        <v>89</v>
      </c>
      <c r="P1577" t="s">
        <v>49</v>
      </c>
      <c r="Q1577" t="s">
        <v>66</v>
      </c>
      <c r="R1577" s="6">
        <f>_xlfn.XLOOKUP(CleanedData[[#This Row],[Product]],'02_Lookup_Tables'!$A$2:$A$126,'02_Lookup_Tables'!$B$2:$B$126)</f>
        <v>1370.56</v>
      </c>
      <c r="S1577" t="str">
        <f>VLOOKUP(CleanedData[[#This Row],[Product]],'02_Lookup_Tables'!$H$2:$I$126,2,FALSE)</f>
        <v>Electronics</v>
      </c>
      <c r="T1577" t="str">
        <f>VLOOKUP(CleanedData[[#This Row],[Province]],'02_Lookup_Tables'!$D$2:$E$10,2, FALSE)</f>
        <v>Gauteng Region</v>
      </c>
      <c r="U1577" t="str" cm="1">
        <f t="array" ref="U1577">_xlfn.IFS(CleanedData[[#This Row],[Purchase Amount]]&lt;500,"Low",
CleanedData[[#This Row],[Purchase Amount]]&lt;5000,"Medium",
TRUE,"High")</f>
        <v>Medium</v>
      </c>
      <c r="V1577" t="str">
        <f>TEXT(CleanedData[[#This Row],[Date]],"mmmm")</f>
        <v>July</v>
      </c>
      <c r="W1577" t="str">
        <f>"Q"&amp;ROUNDUP(MONTH(CleanedData[[#This Row],[Date]])/3,0)</f>
        <v>Q3</v>
      </c>
      <c r="X1577" t="str">
        <f>IF(CleanedData[[#This Row],[Purchase Amount]]&gt;=5000,"Yes","No")</f>
        <v>No</v>
      </c>
      <c r="Y1577">
        <f>IF(CleanedData[[#This Row],[Recommend]]="Yes",1,0)</f>
        <v>1</v>
      </c>
      <c r="Z1577" s="6">
        <f>CleanedData[[#This Row],[Purchase Amount]]*0.15</f>
        <v>205.58399999999997</v>
      </c>
      <c r="AA1577" s="6">
        <f>CleanedData[[#This Row],[Purchase Amount]]*1.15</f>
        <v>1576.1439999999998</v>
      </c>
    </row>
    <row r="1578" spans="1:27" x14ac:dyDescent="0.3">
      <c r="A1578">
        <v>1888</v>
      </c>
      <c r="B1578" t="s">
        <v>1803</v>
      </c>
      <c r="C1578" s="1">
        <v>45553</v>
      </c>
      <c r="D1578">
        <v>41</v>
      </c>
      <c r="E1578" t="s">
        <v>39</v>
      </c>
      <c r="F1578" t="s">
        <v>130</v>
      </c>
      <c r="G1578" t="s">
        <v>365</v>
      </c>
      <c r="H1578">
        <v>2</v>
      </c>
      <c r="I1578" t="s">
        <v>45</v>
      </c>
      <c r="J1578" t="s">
        <v>43</v>
      </c>
      <c r="K1578" t="s">
        <v>44</v>
      </c>
      <c r="L1578" t="s">
        <v>42</v>
      </c>
      <c r="M1578" t="s">
        <v>175</v>
      </c>
      <c r="N1578" t="s">
        <v>47</v>
      </c>
      <c r="O1578" t="s">
        <v>89</v>
      </c>
      <c r="P1578" t="s">
        <v>49</v>
      </c>
      <c r="Q1578" t="s">
        <v>81</v>
      </c>
      <c r="R1578" s="6">
        <f>_xlfn.XLOOKUP(CleanedData[[#This Row],[Product]],'02_Lookup_Tables'!$A$2:$A$126,'02_Lookup_Tables'!$B$2:$B$126)</f>
        <v>105.11</v>
      </c>
      <c r="S1578" t="str">
        <f>VLOOKUP(CleanedData[[#This Row],[Product]],'02_Lookup_Tables'!$H$2:$I$126,2,FALSE)</f>
        <v>Beauty &amp; Personal Care</v>
      </c>
      <c r="T1578" t="str">
        <f>VLOOKUP(CleanedData[[#This Row],[Province]],'02_Lookup_Tables'!$D$2:$E$10,2, FALSE)</f>
        <v>Eastern Region</v>
      </c>
      <c r="U1578" t="str" cm="1">
        <f t="array" ref="U1578">_xlfn.IFS(CleanedData[[#This Row],[Purchase Amount]]&lt;500,"Low",
CleanedData[[#This Row],[Purchase Amount]]&lt;5000,"Medium",
TRUE,"High")</f>
        <v>Low</v>
      </c>
      <c r="V1578" t="str">
        <f>TEXT(CleanedData[[#This Row],[Date]],"mmmm")</f>
        <v>September</v>
      </c>
      <c r="W1578" t="str">
        <f>"Q"&amp;ROUNDUP(MONTH(CleanedData[[#This Row],[Date]])/3,0)</f>
        <v>Q3</v>
      </c>
      <c r="X1578" t="str">
        <f>IF(CleanedData[[#This Row],[Purchase Amount]]&gt;=5000,"Yes","No")</f>
        <v>No</v>
      </c>
      <c r="Y1578">
        <f>IF(CleanedData[[#This Row],[Recommend]]="Yes",1,0)</f>
        <v>1</v>
      </c>
      <c r="Z1578" s="6">
        <f>CleanedData[[#This Row],[Purchase Amount]]*0.15</f>
        <v>15.766499999999999</v>
      </c>
      <c r="AA1578" s="6">
        <f>CleanedData[[#This Row],[Purchase Amount]]*1.15</f>
        <v>120.87649999999999</v>
      </c>
    </row>
    <row r="1579" spans="1:27" x14ac:dyDescent="0.3">
      <c r="A1579">
        <v>1889</v>
      </c>
      <c r="B1579" t="s">
        <v>1804</v>
      </c>
      <c r="C1579" s="1">
        <v>45858</v>
      </c>
      <c r="D1579">
        <v>63</v>
      </c>
      <c r="E1579" t="s">
        <v>52</v>
      </c>
      <c r="F1579" t="s">
        <v>61</v>
      </c>
      <c r="G1579" t="s">
        <v>345</v>
      </c>
      <c r="H1579">
        <v>3</v>
      </c>
      <c r="I1579" t="s">
        <v>42</v>
      </c>
      <c r="J1579" t="s">
        <v>63</v>
      </c>
      <c r="K1579" t="s">
        <v>64</v>
      </c>
      <c r="L1579" t="s">
        <v>45</v>
      </c>
      <c r="M1579" t="s">
        <v>236</v>
      </c>
      <c r="N1579" t="s">
        <v>48</v>
      </c>
      <c r="O1579" t="s">
        <v>89</v>
      </c>
      <c r="P1579" t="s">
        <v>49</v>
      </c>
      <c r="Q1579" t="s">
        <v>50</v>
      </c>
      <c r="R1579" s="6">
        <f>_xlfn.XLOOKUP(CleanedData[[#This Row],[Product]],'02_Lookup_Tables'!$A$2:$A$126,'02_Lookup_Tables'!$B$2:$B$126)</f>
        <v>574.49</v>
      </c>
      <c r="S1579" t="str">
        <f>VLOOKUP(CleanedData[[#This Row],[Product]],'02_Lookup_Tables'!$H$2:$I$126,2,FALSE)</f>
        <v>Toys &amp; Games</v>
      </c>
      <c r="T1579" t="str">
        <f>VLOOKUP(CleanedData[[#This Row],[Province]],'02_Lookup_Tables'!$D$2:$E$10,2, FALSE)</f>
        <v>Southern Region</v>
      </c>
      <c r="U1579" t="str" cm="1">
        <f t="array" ref="U1579">_xlfn.IFS(CleanedData[[#This Row],[Purchase Amount]]&lt;500,"Low",
CleanedData[[#This Row],[Purchase Amount]]&lt;5000,"Medium",
TRUE,"High")</f>
        <v>Medium</v>
      </c>
      <c r="V1579" t="str">
        <f>TEXT(CleanedData[[#This Row],[Date]],"mmmm")</f>
        <v>July</v>
      </c>
      <c r="W1579" t="str">
        <f>"Q"&amp;ROUNDUP(MONTH(CleanedData[[#This Row],[Date]])/3,0)</f>
        <v>Q3</v>
      </c>
      <c r="X1579" t="str">
        <f>IF(CleanedData[[#This Row],[Purchase Amount]]&gt;=5000,"Yes","No")</f>
        <v>No</v>
      </c>
      <c r="Y1579">
        <f>IF(CleanedData[[#This Row],[Recommend]]="Yes",1,0)</f>
        <v>0</v>
      </c>
      <c r="Z1579" s="6">
        <f>CleanedData[[#This Row],[Purchase Amount]]*0.15</f>
        <v>86.173500000000004</v>
      </c>
      <c r="AA1579" s="6">
        <f>CleanedData[[#This Row],[Purchase Amount]]*1.15</f>
        <v>660.6635</v>
      </c>
    </row>
    <row r="1580" spans="1:27" x14ac:dyDescent="0.3">
      <c r="A1580">
        <v>1890</v>
      </c>
      <c r="B1580" t="s">
        <v>1805</v>
      </c>
      <c r="C1580" s="1">
        <v>45327</v>
      </c>
      <c r="D1580">
        <v>70</v>
      </c>
      <c r="E1580" t="s">
        <v>39</v>
      </c>
      <c r="F1580" t="s">
        <v>83</v>
      </c>
      <c r="G1580" t="s">
        <v>192</v>
      </c>
      <c r="H1580">
        <v>1</v>
      </c>
      <c r="I1580" t="s">
        <v>42</v>
      </c>
      <c r="J1580" t="s">
        <v>74</v>
      </c>
      <c r="K1580" t="s">
        <v>64</v>
      </c>
      <c r="L1580" t="s">
        <v>45</v>
      </c>
      <c r="N1580" t="s">
        <v>80</v>
      </c>
      <c r="O1580" t="s">
        <v>134</v>
      </c>
      <c r="P1580" t="s">
        <v>8646</v>
      </c>
      <c r="Q1580" t="s">
        <v>97</v>
      </c>
      <c r="R1580" s="6">
        <f>_xlfn.XLOOKUP(CleanedData[[#This Row],[Product]],'02_Lookup_Tables'!$A$2:$A$126,'02_Lookup_Tables'!$B$2:$B$126)</f>
        <v>13261</v>
      </c>
      <c r="S1580" t="str">
        <f>VLOOKUP(CleanedData[[#This Row],[Product]],'02_Lookup_Tables'!$H$2:$I$126,2,FALSE)</f>
        <v>Electronics</v>
      </c>
      <c r="T1580" t="str">
        <f>VLOOKUP(CleanedData[[#This Row],[Province]],'02_Lookup_Tables'!$D$2:$E$10,2, FALSE)</f>
        <v>Western Region</v>
      </c>
      <c r="U1580" t="str" cm="1">
        <f t="array" ref="U1580">_xlfn.IFS(CleanedData[[#This Row],[Purchase Amount]]&lt;500,"Low",
CleanedData[[#This Row],[Purchase Amount]]&lt;5000,"Medium",
TRUE,"High")</f>
        <v>High</v>
      </c>
      <c r="V1580" t="str">
        <f>TEXT(CleanedData[[#This Row],[Date]],"mmmm")</f>
        <v>February</v>
      </c>
      <c r="W1580" t="str">
        <f>"Q"&amp;ROUNDUP(MONTH(CleanedData[[#This Row],[Date]])/3,0)</f>
        <v>Q1</v>
      </c>
      <c r="X1580" t="str">
        <f>IF(CleanedData[[#This Row],[Purchase Amount]]&gt;=5000,"Yes","No")</f>
        <v>Yes</v>
      </c>
      <c r="Y1580">
        <f>IF(CleanedData[[#This Row],[Recommend]]="Yes",1,0)</f>
        <v>0</v>
      </c>
      <c r="Z1580" s="6">
        <f>CleanedData[[#This Row],[Purchase Amount]]*0.15</f>
        <v>1989.1499999999999</v>
      </c>
      <c r="AA1580" s="6">
        <f>CleanedData[[#This Row],[Purchase Amount]]*1.15</f>
        <v>15250.15</v>
      </c>
    </row>
    <row r="1581" spans="1:27" x14ac:dyDescent="0.3">
      <c r="A1581">
        <v>1891</v>
      </c>
      <c r="B1581" t="s">
        <v>1806</v>
      </c>
      <c r="C1581" s="1">
        <v>45747</v>
      </c>
      <c r="D1581">
        <v>19</v>
      </c>
      <c r="E1581" t="s">
        <v>60</v>
      </c>
      <c r="F1581" t="s">
        <v>130</v>
      </c>
      <c r="G1581" t="s">
        <v>139</v>
      </c>
      <c r="H1581">
        <v>3</v>
      </c>
      <c r="I1581" t="s">
        <v>45</v>
      </c>
      <c r="J1581" t="s">
        <v>43</v>
      </c>
      <c r="K1581" t="s">
        <v>64</v>
      </c>
      <c r="L1581" t="s">
        <v>42</v>
      </c>
      <c r="M1581" t="s">
        <v>196</v>
      </c>
      <c r="N1581" t="s">
        <v>48</v>
      </c>
      <c r="O1581" t="s">
        <v>89</v>
      </c>
      <c r="P1581" t="s">
        <v>49</v>
      </c>
      <c r="Q1581" t="s">
        <v>66</v>
      </c>
      <c r="R1581" s="6">
        <f>_xlfn.XLOOKUP(CleanedData[[#This Row],[Product]],'02_Lookup_Tables'!$A$2:$A$126,'02_Lookup_Tables'!$B$2:$B$126)</f>
        <v>2340.5700000000002</v>
      </c>
      <c r="S1581" t="str">
        <f>VLOOKUP(CleanedData[[#This Row],[Product]],'02_Lookup_Tables'!$H$2:$I$126,2,FALSE)</f>
        <v>Apparel</v>
      </c>
      <c r="T1581" t="str">
        <f>VLOOKUP(CleanedData[[#This Row],[Province]],'02_Lookup_Tables'!$D$2:$E$10,2, FALSE)</f>
        <v>Eastern Region</v>
      </c>
      <c r="U1581" t="str" cm="1">
        <f t="array" ref="U1581">_xlfn.IFS(CleanedData[[#This Row],[Purchase Amount]]&lt;500,"Low",
CleanedData[[#This Row],[Purchase Amount]]&lt;5000,"Medium",
TRUE,"High")</f>
        <v>Medium</v>
      </c>
      <c r="V1581" t="str">
        <f>TEXT(CleanedData[[#This Row],[Date]],"mmmm")</f>
        <v>March</v>
      </c>
      <c r="W1581" t="str">
        <f>"Q"&amp;ROUNDUP(MONTH(CleanedData[[#This Row],[Date]])/3,0)</f>
        <v>Q1</v>
      </c>
      <c r="X1581" t="str">
        <f>IF(CleanedData[[#This Row],[Purchase Amount]]&gt;=5000,"Yes","No")</f>
        <v>No</v>
      </c>
      <c r="Y1581">
        <f>IF(CleanedData[[#This Row],[Recommend]]="Yes",1,0)</f>
        <v>1</v>
      </c>
      <c r="Z1581" s="6">
        <f>CleanedData[[#This Row],[Purchase Amount]]*0.15</f>
        <v>351.08550000000002</v>
      </c>
      <c r="AA1581" s="6">
        <f>CleanedData[[#This Row],[Purchase Amount]]*1.15</f>
        <v>2691.6554999999998</v>
      </c>
    </row>
    <row r="1582" spans="1:27" x14ac:dyDescent="0.3">
      <c r="A1582">
        <v>1893</v>
      </c>
      <c r="B1582" t="s">
        <v>1807</v>
      </c>
      <c r="C1582" s="1">
        <v>46011</v>
      </c>
      <c r="D1582">
        <v>33</v>
      </c>
      <c r="E1582" t="s">
        <v>39</v>
      </c>
      <c r="F1582" t="s">
        <v>130</v>
      </c>
      <c r="G1582" t="s">
        <v>323</v>
      </c>
      <c r="H1582">
        <v>5</v>
      </c>
      <c r="I1582" t="s">
        <v>42</v>
      </c>
      <c r="J1582" t="s">
        <v>43</v>
      </c>
      <c r="K1582" t="s">
        <v>64</v>
      </c>
      <c r="L1582" t="s">
        <v>45</v>
      </c>
      <c r="M1582" t="s">
        <v>147</v>
      </c>
      <c r="N1582" t="s">
        <v>57</v>
      </c>
      <c r="O1582" t="s">
        <v>148</v>
      </c>
      <c r="P1582" t="s">
        <v>49</v>
      </c>
      <c r="Q1582" t="s">
        <v>58</v>
      </c>
      <c r="R1582" s="6">
        <f>_xlfn.XLOOKUP(CleanedData[[#This Row],[Product]],'02_Lookup_Tables'!$A$2:$A$126,'02_Lookup_Tables'!$B$2:$B$126)</f>
        <v>463.48</v>
      </c>
      <c r="S1582" t="str">
        <f>VLOOKUP(CleanedData[[#This Row],[Product]],'02_Lookup_Tables'!$H$2:$I$126,2,FALSE)</f>
        <v>Electronics</v>
      </c>
      <c r="T1582" t="str">
        <f>VLOOKUP(CleanedData[[#This Row],[Province]],'02_Lookup_Tables'!$D$2:$E$10,2, FALSE)</f>
        <v>Eastern Region</v>
      </c>
      <c r="U1582" t="str" cm="1">
        <f t="array" ref="U1582">_xlfn.IFS(CleanedData[[#This Row],[Purchase Amount]]&lt;500,"Low",
CleanedData[[#This Row],[Purchase Amount]]&lt;5000,"Medium",
TRUE,"High")</f>
        <v>Low</v>
      </c>
      <c r="V1582" t="str">
        <f>TEXT(CleanedData[[#This Row],[Date]],"mmmm")</f>
        <v>December</v>
      </c>
      <c r="W1582" t="str">
        <f>"Q"&amp;ROUNDUP(MONTH(CleanedData[[#This Row],[Date]])/3,0)</f>
        <v>Q4</v>
      </c>
      <c r="X1582" t="str">
        <f>IF(CleanedData[[#This Row],[Purchase Amount]]&gt;=5000,"Yes","No")</f>
        <v>No</v>
      </c>
      <c r="Y1582">
        <f>IF(CleanedData[[#This Row],[Recommend]]="Yes",1,0)</f>
        <v>0</v>
      </c>
      <c r="Z1582" s="6">
        <f>CleanedData[[#This Row],[Purchase Amount]]*0.15</f>
        <v>69.522000000000006</v>
      </c>
      <c r="AA1582" s="6">
        <f>CleanedData[[#This Row],[Purchase Amount]]*1.15</f>
        <v>533.00199999999995</v>
      </c>
    </row>
    <row r="1583" spans="1:27" x14ac:dyDescent="0.3">
      <c r="A1583">
        <v>1894</v>
      </c>
      <c r="B1583" t="s">
        <v>1808</v>
      </c>
      <c r="C1583" s="1">
        <v>46011</v>
      </c>
      <c r="D1583">
        <v>32</v>
      </c>
      <c r="E1583" t="s">
        <v>52</v>
      </c>
      <c r="F1583" t="s">
        <v>77</v>
      </c>
      <c r="G1583" t="s">
        <v>389</v>
      </c>
      <c r="H1583">
        <v>2</v>
      </c>
      <c r="I1583" t="s">
        <v>42</v>
      </c>
      <c r="J1583" t="s">
        <v>69</v>
      </c>
      <c r="K1583" t="s">
        <v>44</v>
      </c>
      <c r="L1583" t="s">
        <v>42</v>
      </c>
      <c r="M1583" t="s">
        <v>151</v>
      </c>
      <c r="N1583" t="s">
        <v>47</v>
      </c>
      <c r="O1583" t="s">
        <v>89</v>
      </c>
      <c r="P1583" t="s">
        <v>49</v>
      </c>
      <c r="Q1583" t="s">
        <v>58</v>
      </c>
      <c r="R1583" s="6">
        <f>_xlfn.XLOOKUP(CleanedData[[#This Row],[Product]],'02_Lookup_Tables'!$A$2:$A$126,'02_Lookup_Tables'!$B$2:$B$126)</f>
        <v>5432.76</v>
      </c>
      <c r="S1583" t="str">
        <f>VLOOKUP(CleanedData[[#This Row],[Product]],'02_Lookup_Tables'!$H$2:$I$126,2,FALSE)</f>
        <v>Home Devices</v>
      </c>
      <c r="T1583" t="str">
        <f>VLOOKUP(CleanedData[[#This Row],[Province]],'02_Lookup_Tables'!$D$2:$E$10,2, FALSE)</f>
        <v>Central Region</v>
      </c>
      <c r="U1583" t="str" cm="1">
        <f t="array" ref="U1583">_xlfn.IFS(CleanedData[[#This Row],[Purchase Amount]]&lt;500,"Low",
CleanedData[[#This Row],[Purchase Amount]]&lt;5000,"Medium",
TRUE,"High")</f>
        <v>High</v>
      </c>
      <c r="V1583" t="str">
        <f>TEXT(CleanedData[[#This Row],[Date]],"mmmm")</f>
        <v>December</v>
      </c>
      <c r="W1583" t="str">
        <f>"Q"&amp;ROUNDUP(MONTH(CleanedData[[#This Row],[Date]])/3,0)</f>
        <v>Q4</v>
      </c>
      <c r="X1583" t="str">
        <f>IF(CleanedData[[#This Row],[Purchase Amount]]&gt;=5000,"Yes","No")</f>
        <v>Yes</v>
      </c>
      <c r="Y1583">
        <f>IF(CleanedData[[#This Row],[Recommend]]="Yes",1,0)</f>
        <v>0</v>
      </c>
      <c r="Z1583" s="6">
        <f>CleanedData[[#This Row],[Purchase Amount]]*0.15</f>
        <v>814.91399999999999</v>
      </c>
      <c r="AA1583" s="6">
        <f>CleanedData[[#This Row],[Purchase Amount]]*1.15</f>
        <v>6247.674</v>
      </c>
    </row>
    <row r="1584" spans="1:27" x14ac:dyDescent="0.3">
      <c r="A1584">
        <v>1895</v>
      </c>
      <c r="B1584" t="s">
        <v>1809</v>
      </c>
      <c r="C1584" s="1">
        <v>45311</v>
      </c>
      <c r="E1584" t="s">
        <v>60</v>
      </c>
      <c r="F1584" t="s">
        <v>130</v>
      </c>
      <c r="G1584" t="s">
        <v>243</v>
      </c>
      <c r="H1584">
        <v>2</v>
      </c>
      <c r="I1584" t="s">
        <v>45</v>
      </c>
      <c r="J1584" t="s">
        <v>69</v>
      </c>
      <c r="K1584" t="s">
        <v>55</v>
      </c>
      <c r="L1584" t="s">
        <v>42</v>
      </c>
      <c r="M1584" t="s">
        <v>180</v>
      </c>
      <c r="N1584" t="s">
        <v>47</v>
      </c>
      <c r="O1584" t="s">
        <v>89</v>
      </c>
      <c r="P1584" t="s">
        <v>49</v>
      </c>
      <c r="Q1584" t="s">
        <v>166</v>
      </c>
      <c r="R1584" s="6">
        <f>_xlfn.XLOOKUP(CleanedData[[#This Row],[Product]],'02_Lookup_Tables'!$A$2:$A$126,'02_Lookup_Tables'!$B$2:$B$126)</f>
        <v>551.66</v>
      </c>
      <c r="S1584" t="str">
        <f>VLOOKUP(CleanedData[[#This Row],[Product]],'02_Lookup_Tables'!$H$2:$I$126,2,FALSE)</f>
        <v>Accessories</v>
      </c>
      <c r="T1584" t="str">
        <f>VLOOKUP(CleanedData[[#This Row],[Province]],'02_Lookup_Tables'!$D$2:$E$10,2, FALSE)</f>
        <v>Eastern Region</v>
      </c>
      <c r="U1584" t="str" cm="1">
        <f t="array" ref="U1584">_xlfn.IFS(CleanedData[[#This Row],[Purchase Amount]]&lt;500,"Low",
CleanedData[[#This Row],[Purchase Amount]]&lt;5000,"Medium",
TRUE,"High")</f>
        <v>Medium</v>
      </c>
      <c r="V1584" t="str">
        <f>TEXT(CleanedData[[#This Row],[Date]],"mmmm")</f>
        <v>January</v>
      </c>
      <c r="W1584" t="str">
        <f>"Q"&amp;ROUNDUP(MONTH(CleanedData[[#This Row],[Date]])/3,0)</f>
        <v>Q1</v>
      </c>
      <c r="X1584" t="str">
        <f>IF(CleanedData[[#This Row],[Purchase Amount]]&gt;=5000,"Yes","No")</f>
        <v>No</v>
      </c>
      <c r="Y1584">
        <f>IF(CleanedData[[#This Row],[Recommend]]="Yes",1,0)</f>
        <v>1</v>
      </c>
      <c r="Z1584" s="6">
        <f>CleanedData[[#This Row],[Purchase Amount]]*0.15</f>
        <v>82.748999999999995</v>
      </c>
      <c r="AA1584" s="6">
        <f>CleanedData[[#This Row],[Purchase Amount]]*1.15</f>
        <v>634.40899999999988</v>
      </c>
    </row>
    <row r="1585" spans="1:27" x14ac:dyDescent="0.3">
      <c r="A1585">
        <v>1896</v>
      </c>
      <c r="B1585" t="s">
        <v>1810</v>
      </c>
      <c r="C1585" s="1">
        <v>45956</v>
      </c>
      <c r="D1585">
        <v>63</v>
      </c>
      <c r="E1585" t="s">
        <v>60</v>
      </c>
      <c r="F1585" t="s">
        <v>83</v>
      </c>
      <c r="G1585" t="s">
        <v>271</v>
      </c>
      <c r="H1585">
        <v>3</v>
      </c>
      <c r="I1585" t="s">
        <v>45</v>
      </c>
      <c r="J1585" t="s">
        <v>63</v>
      </c>
      <c r="K1585" t="s">
        <v>55</v>
      </c>
      <c r="L1585" t="s">
        <v>42</v>
      </c>
      <c r="M1585" t="s">
        <v>140</v>
      </c>
      <c r="N1585" t="s">
        <v>48</v>
      </c>
      <c r="O1585" t="s">
        <v>148</v>
      </c>
      <c r="P1585" t="s">
        <v>49</v>
      </c>
      <c r="Q1585" t="s">
        <v>50</v>
      </c>
      <c r="R1585" s="6">
        <f>_xlfn.XLOOKUP(CleanedData[[#This Row],[Product]],'02_Lookup_Tables'!$A$2:$A$126,'02_Lookup_Tables'!$B$2:$B$126)</f>
        <v>119.63</v>
      </c>
      <c r="S1585" t="str">
        <f>VLOOKUP(CleanedData[[#This Row],[Product]],'02_Lookup_Tables'!$H$2:$I$126,2,FALSE)</f>
        <v>Food</v>
      </c>
      <c r="T1585" t="str">
        <f>VLOOKUP(CleanedData[[#This Row],[Province]],'02_Lookup_Tables'!$D$2:$E$10,2, FALSE)</f>
        <v>Western Region</v>
      </c>
      <c r="U1585" t="str" cm="1">
        <f t="array" ref="U1585">_xlfn.IFS(CleanedData[[#This Row],[Purchase Amount]]&lt;500,"Low",
CleanedData[[#This Row],[Purchase Amount]]&lt;5000,"Medium",
TRUE,"High")</f>
        <v>Low</v>
      </c>
      <c r="V1585" t="str">
        <f>TEXT(CleanedData[[#This Row],[Date]],"mmmm")</f>
        <v>October</v>
      </c>
      <c r="W1585" t="str">
        <f>"Q"&amp;ROUNDUP(MONTH(CleanedData[[#This Row],[Date]])/3,0)</f>
        <v>Q4</v>
      </c>
      <c r="X1585" t="str">
        <f>IF(CleanedData[[#This Row],[Purchase Amount]]&gt;=5000,"Yes","No")</f>
        <v>No</v>
      </c>
      <c r="Y1585">
        <f>IF(CleanedData[[#This Row],[Recommend]]="Yes",1,0)</f>
        <v>1</v>
      </c>
      <c r="Z1585" s="6">
        <f>CleanedData[[#This Row],[Purchase Amount]]*0.15</f>
        <v>17.944499999999998</v>
      </c>
      <c r="AA1585" s="6">
        <f>CleanedData[[#This Row],[Purchase Amount]]*1.15</f>
        <v>137.57449999999997</v>
      </c>
    </row>
    <row r="1586" spans="1:27" x14ac:dyDescent="0.3">
      <c r="A1586">
        <v>1897</v>
      </c>
      <c r="B1586" t="s">
        <v>1811</v>
      </c>
      <c r="C1586" s="1">
        <v>45456</v>
      </c>
      <c r="D1586">
        <v>49</v>
      </c>
      <c r="E1586" t="s">
        <v>60</v>
      </c>
      <c r="F1586" t="s">
        <v>68</v>
      </c>
      <c r="G1586" t="s">
        <v>338</v>
      </c>
      <c r="H1586">
        <v>3</v>
      </c>
      <c r="I1586" t="s">
        <v>45</v>
      </c>
      <c r="J1586" t="s">
        <v>43</v>
      </c>
      <c r="K1586" t="s">
        <v>55</v>
      </c>
      <c r="L1586" t="s">
        <v>45</v>
      </c>
      <c r="M1586" t="s">
        <v>75</v>
      </c>
      <c r="N1586" t="s">
        <v>48</v>
      </c>
      <c r="O1586" t="s">
        <v>89</v>
      </c>
      <c r="P1586" t="s">
        <v>49</v>
      </c>
      <c r="Q1586" t="s">
        <v>93</v>
      </c>
      <c r="R1586" s="6">
        <f>_xlfn.XLOOKUP(CleanedData[[#This Row],[Product]],'02_Lookup_Tables'!$A$2:$A$126,'02_Lookup_Tables'!$B$2:$B$126)</f>
        <v>5258.73</v>
      </c>
      <c r="S1586" t="str">
        <f>VLOOKUP(CleanedData[[#This Row],[Product]],'02_Lookup_Tables'!$H$2:$I$126,2,FALSE)</f>
        <v>Sports &amp; Outdoors</v>
      </c>
      <c r="T1586" t="str">
        <f>VLOOKUP(CleanedData[[#This Row],[Province]],'02_Lookup_Tables'!$D$2:$E$10,2, FALSE)</f>
        <v>Northern Region</v>
      </c>
      <c r="U1586" t="str" cm="1">
        <f t="array" ref="U1586">_xlfn.IFS(CleanedData[[#This Row],[Purchase Amount]]&lt;500,"Low",
CleanedData[[#This Row],[Purchase Amount]]&lt;5000,"Medium",
TRUE,"High")</f>
        <v>High</v>
      </c>
      <c r="V1586" t="str">
        <f>TEXT(CleanedData[[#This Row],[Date]],"mmmm")</f>
        <v>June</v>
      </c>
      <c r="W1586" t="str">
        <f>"Q"&amp;ROUNDUP(MONTH(CleanedData[[#This Row],[Date]])/3,0)</f>
        <v>Q2</v>
      </c>
      <c r="X1586" t="str">
        <f>IF(CleanedData[[#This Row],[Purchase Amount]]&gt;=5000,"Yes","No")</f>
        <v>Yes</v>
      </c>
      <c r="Y1586">
        <f>IF(CleanedData[[#This Row],[Recommend]]="Yes",1,0)</f>
        <v>1</v>
      </c>
      <c r="Z1586" s="6">
        <f>CleanedData[[#This Row],[Purchase Amount]]*0.15</f>
        <v>788.80949999999996</v>
      </c>
      <c r="AA1586" s="6">
        <f>CleanedData[[#This Row],[Purchase Amount]]*1.15</f>
        <v>6047.539499999999</v>
      </c>
    </row>
    <row r="1587" spans="1:27" x14ac:dyDescent="0.3">
      <c r="A1587">
        <v>1898</v>
      </c>
      <c r="B1587" t="s">
        <v>1812</v>
      </c>
      <c r="C1587" s="1">
        <v>45444</v>
      </c>
      <c r="D1587">
        <v>37</v>
      </c>
      <c r="E1587" t="s">
        <v>52</v>
      </c>
      <c r="F1587" t="s">
        <v>108</v>
      </c>
      <c r="G1587" t="s">
        <v>109</v>
      </c>
      <c r="H1587">
        <v>2</v>
      </c>
      <c r="I1587" t="s">
        <v>42</v>
      </c>
      <c r="J1587" t="s">
        <v>74</v>
      </c>
      <c r="K1587" t="s">
        <v>64</v>
      </c>
      <c r="L1587" t="s">
        <v>42</v>
      </c>
      <c r="M1587" t="s">
        <v>190</v>
      </c>
      <c r="N1587" t="s">
        <v>47</v>
      </c>
      <c r="O1587" t="s">
        <v>89</v>
      </c>
      <c r="P1587" t="s">
        <v>49</v>
      </c>
      <c r="Q1587" t="s">
        <v>81</v>
      </c>
      <c r="R1587" s="6">
        <f>_xlfn.XLOOKUP(CleanedData[[#This Row],[Product]],'02_Lookup_Tables'!$A$2:$A$126,'02_Lookup_Tables'!$B$2:$B$126)</f>
        <v>228.08</v>
      </c>
      <c r="S1587" t="str">
        <f>VLOOKUP(CleanedData[[#This Row],[Product]],'02_Lookup_Tables'!$H$2:$I$126,2,FALSE)</f>
        <v>Apparel</v>
      </c>
      <c r="T1587" t="str">
        <f>VLOOKUP(CleanedData[[#This Row],[Province]],'02_Lookup_Tables'!$D$2:$E$10,2, FALSE)</f>
        <v>Gauteng Region</v>
      </c>
      <c r="U1587" t="str" cm="1">
        <f t="array" ref="U1587">_xlfn.IFS(CleanedData[[#This Row],[Purchase Amount]]&lt;500,"Low",
CleanedData[[#This Row],[Purchase Amount]]&lt;5000,"Medium",
TRUE,"High")</f>
        <v>Low</v>
      </c>
      <c r="V1587" t="str">
        <f>TEXT(CleanedData[[#This Row],[Date]],"mmmm")</f>
        <v>June</v>
      </c>
      <c r="W1587" t="str">
        <f>"Q"&amp;ROUNDUP(MONTH(CleanedData[[#This Row],[Date]])/3,0)</f>
        <v>Q2</v>
      </c>
      <c r="X1587" t="str">
        <f>IF(CleanedData[[#This Row],[Purchase Amount]]&gt;=5000,"Yes","No")</f>
        <v>No</v>
      </c>
      <c r="Y1587">
        <f>IF(CleanedData[[#This Row],[Recommend]]="Yes",1,0)</f>
        <v>0</v>
      </c>
      <c r="Z1587" s="6">
        <f>CleanedData[[#This Row],[Purchase Amount]]*0.15</f>
        <v>34.212000000000003</v>
      </c>
      <c r="AA1587" s="6">
        <f>CleanedData[[#This Row],[Purchase Amount]]*1.15</f>
        <v>262.29199999999997</v>
      </c>
    </row>
    <row r="1588" spans="1:27" x14ac:dyDescent="0.3">
      <c r="A1588">
        <v>1899</v>
      </c>
      <c r="B1588" t="s">
        <v>1813</v>
      </c>
      <c r="C1588" s="1">
        <v>45375</v>
      </c>
      <c r="D1588">
        <v>75</v>
      </c>
      <c r="E1588" t="s">
        <v>52</v>
      </c>
      <c r="F1588" t="s">
        <v>130</v>
      </c>
      <c r="G1588" t="s">
        <v>155</v>
      </c>
      <c r="H1588">
        <v>2</v>
      </c>
      <c r="I1588" t="s">
        <v>45</v>
      </c>
      <c r="J1588" t="s">
        <v>74</v>
      </c>
      <c r="K1588" t="s">
        <v>44</v>
      </c>
      <c r="L1588" t="s">
        <v>42</v>
      </c>
      <c r="M1588" t="s">
        <v>180</v>
      </c>
      <c r="N1588" t="s">
        <v>47</v>
      </c>
      <c r="O1588" t="s">
        <v>89</v>
      </c>
      <c r="P1588" t="s">
        <v>49</v>
      </c>
      <c r="Q1588" t="s">
        <v>97</v>
      </c>
      <c r="R1588" s="6">
        <f>_xlfn.XLOOKUP(CleanedData[[#This Row],[Product]],'02_Lookup_Tables'!$A$2:$A$126,'02_Lookup_Tables'!$B$2:$B$126)</f>
        <v>1355.08</v>
      </c>
      <c r="S1588" t="str">
        <f>VLOOKUP(CleanedData[[#This Row],[Product]],'02_Lookup_Tables'!$H$2:$I$126,2,FALSE)</f>
        <v>Sports &amp; Outdoors</v>
      </c>
      <c r="T1588" t="str">
        <f>VLOOKUP(CleanedData[[#This Row],[Province]],'02_Lookup_Tables'!$D$2:$E$10,2, FALSE)</f>
        <v>Eastern Region</v>
      </c>
      <c r="U1588" t="str" cm="1">
        <f t="array" ref="U1588">_xlfn.IFS(CleanedData[[#This Row],[Purchase Amount]]&lt;500,"Low",
CleanedData[[#This Row],[Purchase Amount]]&lt;5000,"Medium",
TRUE,"High")</f>
        <v>Medium</v>
      </c>
      <c r="V1588" t="str">
        <f>TEXT(CleanedData[[#This Row],[Date]],"mmmm")</f>
        <v>March</v>
      </c>
      <c r="W1588" t="str">
        <f>"Q"&amp;ROUNDUP(MONTH(CleanedData[[#This Row],[Date]])/3,0)</f>
        <v>Q1</v>
      </c>
      <c r="X1588" t="str">
        <f>IF(CleanedData[[#This Row],[Purchase Amount]]&gt;=5000,"Yes","No")</f>
        <v>No</v>
      </c>
      <c r="Y1588">
        <f>IF(CleanedData[[#This Row],[Recommend]]="Yes",1,0)</f>
        <v>1</v>
      </c>
      <c r="Z1588" s="6">
        <f>CleanedData[[#This Row],[Purchase Amount]]*0.15</f>
        <v>203.26199999999997</v>
      </c>
      <c r="AA1588" s="6">
        <f>CleanedData[[#This Row],[Purchase Amount]]*1.15</f>
        <v>1558.3419999999999</v>
      </c>
    </row>
    <row r="1589" spans="1:27" x14ac:dyDescent="0.3">
      <c r="A1589">
        <v>1900</v>
      </c>
      <c r="B1589" t="s">
        <v>1814</v>
      </c>
      <c r="C1589" s="1">
        <v>45692</v>
      </c>
      <c r="D1589">
        <v>36</v>
      </c>
      <c r="E1589" t="s">
        <v>60</v>
      </c>
      <c r="F1589" t="s">
        <v>61</v>
      </c>
      <c r="G1589" t="s">
        <v>282</v>
      </c>
      <c r="H1589">
        <v>5</v>
      </c>
      <c r="I1589" t="s">
        <v>42</v>
      </c>
      <c r="J1589" t="s">
        <v>74</v>
      </c>
      <c r="K1589" t="s">
        <v>64</v>
      </c>
      <c r="L1589" t="s">
        <v>45</v>
      </c>
      <c r="M1589" t="s">
        <v>112</v>
      </c>
      <c r="N1589" t="s">
        <v>57</v>
      </c>
      <c r="O1589" t="s">
        <v>48</v>
      </c>
      <c r="P1589" t="s">
        <v>49</v>
      </c>
      <c r="Q1589" t="s">
        <v>81</v>
      </c>
      <c r="R1589" s="6">
        <f>_xlfn.XLOOKUP(CleanedData[[#This Row],[Product]],'02_Lookup_Tables'!$A$2:$A$126,'02_Lookup_Tables'!$B$2:$B$126)</f>
        <v>1859.13</v>
      </c>
      <c r="S1589" t="str">
        <f>VLOOKUP(CleanedData[[#This Row],[Product]],'02_Lookup_Tables'!$H$2:$I$126,2,FALSE)</f>
        <v>Home Devices</v>
      </c>
      <c r="T1589" t="str">
        <f>VLOOKUP(CleanedData[[#This Row],[Province]],'02_Lookup_Tables'!$D$2:$E$10,2, FALSE)</f>
        <v>Southern Region</v>
      </c>
      <c r="U1589" t="str" cm="1">
        <f t="array" ref="U1589">_xlfn.IFS(CleanedData[[#This Row],[Purchase Amount]]&lt;500,"Low",
CleanedData[[#This Row],[Purchase Amount]]&lt;5000,"Medium",
TRUE,"High")</f>
        <v>Medium</v>
      </c>
      <c r="V1589" t="str">
        <f>TEXT(CleanedData[[#This Row],[Date]],"mmmm")</f>
        <v>February</v>
      </c>
      <c r="W1589" t="str">
        <f>"Q"&amp;ROUNDUP(MONTH(CleanedData[[#This Row],[Date]])/3,0)</f>
        <v>Q1</v>
      </c>
      <c r="X1589" t="str">
        <f>IF(CleanedData[[#This Row],[Purchase Amount]]&gt;=5000,"Yes","No")</f>
        <v>No</v>
      </c>
      <c r="Y1589">
        <f>IF(CleanedData[[#This Row],[Recommend]]="Yes",1,0)</f>
        <v>0</v>
      </c>
      <c r="Z1589" s="6">
        <f>CleanedData[[#This Row],[Purchase Amount]]*0.15</f>
        <v>278.86950000000002</v>
      </c>
      <c r="AA1589" s="6">
        <f>CleanedData[[#This Row],[Purchase Amount]]*1.15</f>
        <v>2137.9994999999999</v>
      </c>
    </row>
    <row r="1590" spans="1:27" x14ac:dyDescent="0.3">
      <c r="A1590">
        <v>1901</v>
      </c>
      <c r="B1590" t="s">
        <v>1815</v>
      </c>
      <c r="C1590" s="1">
        <v>45945</v>
      </c>
      <c r="D1590">
        <v>69</v>
      </c>
      <c r="E1590" t="s">
        <v>39</v>
      </c>
      <c r="F1590" t="s">
        <v>125</v>
      </c>
      <c r="G1590" t="s">
        <v>391</v>
      </c>
      <c r="H1590">
        <v>4</v>
      </c>
      <c r="I1590" t="s">
        <v>45</v>
      </c>
      <c r="J1590" t="s">
        <v>63</v>
      </c>
      <c r="K1590" t="s">
        <v>64</v>
      </c>
      <c r="L1590" t="s">
        <v>42</v>
      </c>
      <c r="M1590" t="s">
        <v>236</v>
      </c>
      <c r="N1590" t="s">
        <v>96</v>
      </c>
      <c r="O1590" t="s">
        <v>89</v>
      </c>
      <c r="P1590" t="s">
        <v>70</v>
      </c>
      <c r="Q1590" t="s">
        <v>97</v>
      </c>
      <c r="R1590" s="6">
        <f>_xlfn.XLOOKUP(CleanedData[[#This Row],[Product]],'02_Lookup_Tables'!$A$2:$A$126,'02_Lookup_Tables'!$B$2:$B$126)</f>
        <v>886.51</v>
      </c>
      <c r="S1590" t="str">
        <f>VLOOKUP(CleanedData[[#This Row],[Product]],'02_Lookup_Tables'!$H$2:$I$126,2,FALSE)</f>
        <v>Beauty &amp; Personal Care</v>
      </c>
      <c r="T1590" t="str">
        <f>VLOOKUP(CleanedData[[#This Row],[Province]],'02_Lookup_Tables'!$D$2:$E$10,2, FALSE)</f>
        <v>Western Region</v>
      </c>
      <c r="U1590" t="str" cm="1">
        <f t="array" ref="U1590">_xlfn.IFS(CleanedData[[#This Row],[Purchase Amount]]&lt;500,"Low",
CleanedData[[#This Row],[Purchase Amount]]&lt;5000,"Medium",
TRUE,"High")</f>
        <v>Medium</v>
      </c>
      <c r="V1590" t="str">
        <f>TEXT(CleanedData[[#This Row],[Date]],"mmmm")</f>
        <v>October</v>
      </c>
      <c r="W1590" t="str">
        <f>"Q"&amp;ROUNDUP(MONTH(CleanedData[[#This Row],[Date]])/3,0)</f>
        <v>Q4</v>
      </c>
      <c r="X1590" t="str">
        <f>IF(CleanedData[[#This Row],[Purchase Amount]]&gt;=5000,"Yes","No")</f>
        <v>No</v>
      </c>
      <c r="Y1590">
        <f>IF(CleanedData[[#This Row],[Recommend]]="Yes",1,0)</f>
        <v>1</v>
      </c>
      <c r="Z1590" s="6">
        <f>CleanedData[[#This Row],[Purchase Amount]]*0.15</f>
        <v>132.97649999999999</v>
      </c>
      <c r="AA1590" s="6">
        <f>CleanedData[[#This Row],[Purchase Amount]]*1.15</f>
        <v>1019.4864999999999</v>
      </c>
    </row>
    <row r="1591" spans="1:27" x14ac:dyDescent="0.3">
      <c r="A1591">
        <v>1903</v>
      </c>
      <c r="B1591" t="s">
        <v>1816</v>
      </c>
      <c r="C1591" s="1">
        <v>45310</v>
      </c>
      <c r="D1591">
        <v>76</v>
      </c>
      <c r="E1591" t="s">
        <v>39</v>
      </c>
      <c r="F1591" t="s">
        <v>83</v>
      </c>
      <c r="G1591" t="s">
        <v>192</v>
      </c>
      <c r="H1591">
        <v>2</v>
      </c>
      <c r="I1591" t="s">
        <v>45</v>
      </c>
      <c r="J1591" t="s">
        <v>54</v>
      </c>
      <c r="K1591" t="s">
        <v>64</v>
      </c>
      <c r="L1591" t="s">
        <v>45</v>
      </c>
      <c r="M1591" t="s">
        <v>208</v>
      </c>
      <c r="N1591" t="s">
        <v>47</v>
      </c>
      <c r="O1591" t="s">
        <v>89</v>
      </c>
      <c r="P1591" t="s">
        <v>49</v>
      </c>
      <c r="Q1591" t="s">
        <v>97</v>
      </c>
      <c r="R1591" s="6">
        <f>_xlfn.XLOOKUP(CleanedData[[#This Row],[Product]],'02_Lookup_Tables'!$A$2:$A$126,'02_Lookup_Tables'!$B$2:$B$126)</f>
        <v>13261</v>
      </c>
      <c r="S1591" t="str">
        <f>VLOOKUP(CleanedData[[#This Row],[Product]],'02_Lookup_Tables'!$H$2:$I$126,2,FALSE)</f>
        <v>Electronics</v>
      </c>
      <c r="T1591" t="str">
        <f>VLOOKUP(CleanedData[[#This Row],[Province]],'02_Lookup_Tables'!$D$2:$E$10,2, FALSE)</f>
        <v>Western Region</v>
      </c>
      <c r="U1591" t="str" cm="1">
        <f t="array" ref="U1591">_xlfn.IFS(CleanedData[[#This Row],[Purchase Amount]]&lt;500,"Low",
CleanedData[[#This Row],[Purchase Amount]]&lt;5000,"Medium",
TRUE,"High")</f>
        <v>High</v>
      </c>
      <c r="V1591" t="str">
        <f>TEXT(CleanedData[[#This Row],[Date]],"mmmm")</f>
        <v>January</v>
      </c>
      <c r="W1591" t="str">
        <f>"Q"&amp;ROUNDUP(MONTH(CleanedData[[#This Row],[Date]])/3,0)</f>
        <v>Q1</v>
      </c>
      <c r="X1591" t="str">
        <f>IF(CleanedData[[#This Row],[Purchase Amount]]&gt;=5000,"Yes","No")</f>
        <v>Yes</v>
      </c>
      <c r="Y1591">
        <f>IF(CleanedData[[#This Row],[Recommend]]="Yes",1,0)</f>
        <v>1</v>
      </c>
      <c r="Z1591" s="6">
        <f>CleanedData[[#This Row],[Purchase Amount]]*0.15</f>
        <v>1989.1499999999999</v>
      </c>
      <c r="AA1591" s="6">
        <f>CleanedData[[#This Row],[Purchase Amount]]*1.15</f>
        <v>15250.15</v>
      </c>
    </row>
    <row r="1592" spans="1:27" x14ac:dyDescent="0.3">
      <c r="A1592">
        <v>1904</v>
      </c>
      <c r="B1592" t="s">
        <v>1817</v>
      </c>
      <c r="C1592" s="1">
        <v>45692</v>
      </c>
      <c r="D1592">
        <v>30</v>
      </c>
      <c r="E1592" t="s">
        <v>39</v>
      </c>
      <c r="F1592" t="s">
        <v>72</v>
      </c>
      <c r="G1592" t="s">
        <v>478</v>
      </c>
      <c r="H1592">
        <v>1</v>
      </c>
      <c r="I1592" t="s">
        <v>42</v>
      </c>
      <c r="J1592" t="s">
        <v>69</v>
      </c>
      <c r="K1592" t="s">
        <v>64</v>
      </c>
      <c r="L1592" t="s">
        <v>45</v>
      </c>
      <c r="M1592" t="s">
        <v>175</v>
      </c>
      <c r="N1592" t="s">
        <v>80</v>
      </c>
      <c r="O1592" t="s">
        <v>89</v>
      </c>
      <c r="P1592" t="s">
        <v>49</v>
      </c>
      <c r="Q1592" t="s">
        <v>58</v>
      </c>
      <c r="R1592" s="6">
        <f>_xlfn.XLOOKUP(CleanedData[[#This Row],[Product]],'02_Lookup_Tables'!$A$2:$A$126,'02_Lookup_Tables'!$B$2:$B$126)</f>
        <v>4507.63</v>
      </c>
      <c r="S1592" t="str">
        <f>VLOOKUP(CleanedData[[#This Row],[Product]],'02_Lookup_Tables'!$H$2:$I$126,2,FALSE)</f>
        <v>Sports &amp; Outdoors</v>
      </c>
      <c r="T1592" t="str">
        <f>VLOOKUP(CleanedData[[#This Row],[Province]],'02_Lookup_Tables'!$D$2:$E$10,2, FALSE)</f>
        <v>Central Region</v>
      </c>
      <c r="U1592" t="str" cm="1">
        <f t="array" ref="U1592">_xlfn.IFS(CleanedData[[#This Row],[Purchase Amount]]&lt;500,"Low",
CleanedData[[#This Row],[Purchase Amount]]&lt;5000,"Medium",
TRUE,"High")</f>
        <v>Medium</v>
      </c>
      <c r="V1592" t="str">
        <f>TEXT(CleanedData[[#This Row],[Date]],"mmmm")</f>
        <v>February</v>
      </c>
      <c r="W1592" t="str">
        <f>"Q"&amp;ROUNDUP(MONTH(CleanedData[[#This Row],[Date]])/3,0)</f>
        <v>Q1</v>
      </c>
      <c r="X1592" t="str">
        <f>IF(CleanedData[[#This Row],[Purchase Amount]]&gt;=5000,"Yes","No")</f>
        <v>No</v>
      </c>
      <c r="Y1592">
        <f>IF(CleanedData[[#This Row],[Recommend]]="Yes",1,0)</f>
        <v>0</v>
      </c>
      <c r="Z1592" s="6">
        <f>CleanedData[[#This Row],[Purchase Amount]]*0.15</f>
        <v>676.14449999999999</v>
      </c>
      <c r="AA1592" s="6">
        <f>CleanedData[[#This Row],[Purchase Amount]]*1.15</f>
        <v>5183.7744999999995</v>
      </c>
    </row>
    <row r="1593" spans="1:27" x14ac:dyDescent="0.3">
      <c r="A1593">
        <v>1905</v>
      </c>
      <c r="B1593" t="s">
        <v>1818</v>
      </c>
      <c r="C1593" s="1">
        <v>45897</v>
      </c>
      <c r="D1593">
        <v>37</v>
      </c>
      <c r="E1593" t="s">
        <v>52</v>
      </c>
      <c r="F1593" t="s">
        <v>68</v>
      </c>
      <c r="G1593" t="s">
        <v>233</v>
      </c>
      <c r="H1593">
        <v>4</v>
      </c>
      <c r="I1593" t="s">
        <v>45</v>
      </c>
      <c r="J1593" t="s">
        <v>63</v>
      </c>
      <c r="K1593" t="s">
        <v>64</v>
      </c>
      <c r="L1593" t="s">
        <v>45</v>
      </c>
      <c r="M1593" t="s">
        <v>190</v>
      </c>
      <c r="N1593" t="s">
        <v>96</v>
      </c>
      <c r="O1593" t="s">
        <v>89</v>
      </c>
      <c r="P1593" t="s">
        <v>70</v>
      </c>
      <c r="Q1593" t="s">
        <v>81</v>
      </c>
      <c r="R1593" s="6">
        <f>_xlfn.XLOOKUP(CleanedData[[#This Row],[Product]],'02_Lookup_Tables'!$A$2:$A$126,'02_Lookup_Tables'!$B$2:$B$126)</f>
        <v>324.35000000000002</v>
      </c>
      <c r="S1593" t="str">
        <f>VLOOKUP(CleanedData[[#This Row],[Product]],'02_Lookup_Tables'!$H$2:$I$126,2,FALSE)</f>
        <v>Apparel</v>
      </c>
      <c r="T1593" t="str">
        <f>VLOOKUP(CleanedData[[#This Row],[Province]],'02_Lookup_Tables'!$D$2:$E$10,2, FALSE)</f>
        <v>Northern Region</v>
      </c>
      <c r="U1593" t="str" cm="1">
        <f t="array" ref="U1593">_xlfn.IFS(CleanedData[[#This Row],[Purchase Amount]]&lt;500,"Low",
CleanedData[[#This Row],[Purchase Amount]]&lt;5000,"Medium",
TRUE,"High")</f>
        <v>Low</v>
      </c>
      <c r="V1593" t="str">
        <f>TEXT(CleanedData[[#This Row],[Date]],"mmmm")</f>
        <v>August</v>
      </c>
      <c r="W1593" t="str">
        <f>"Q"&amp;ROUNDUP(MONTH(CleanedData[[#This Row],[Date]])/3,0)</f>
        <v>Q3</v>
      </c>
      <c r="X1593" t="str">
        <f>IF(CleanedData[[#This Row],[Purchase Amount]]&gt;=5000,"Yes","No")</f>
        <v>No</v>
      </c>
      <c r="Y1593">
        <f>IF(CleanedData[[#This Row],[Recommend]]="Yes",1,0)</f>
        <v>1</v>
      </c>
      <c r="Z1593" s="6">
        <f>CleanedData[[#This Row],[Purchase Amount]]*0.15</f>
        <v>48.652500000000003</v>
      </c>
      <c r="AA1593" s="6">
        <f>CleanedData[[#This Row],[Purchase Amount]]*1.15</f>
        <v>373.0025</v>
      </c>
    </row>
    <row r="1594" spans="1:27" x14ac:dyDescent="0.3">
      <c r="A1594">
        <v>1906</v>
      </c>
      <c r="B1594" t="s">
        <v>1819</v>
      </c>
      <c r="C1594" s="1">
        <v>45972</v>
      </c>
      <c r="D1594">
        <v>58</v>
      </c>
      <c r="E1594" t="s">
        <v>39</v>
      </c>
      <c r="F1594" t="s">
        <v>108</v>
      </c>
      <c r="G1594" t="s">
        <v>84</v>
      </c>
      <c r="H1594">
        <v>1</v>
      </c>
      <c r="I1594" t="s">
        <v>45</v>
      </c>
      <c r="J1594" t="s">
        <v>63</v>
      </c>
      <c r="K1594" t="s">
        <v>55</v>
      </c>
      <c r="L1594" t="s">
        <v>45</v>
      </c>
      <c r="M1594" t="s">
        <v>196</v>
      </c>
      <c r="N1594" t="s">
        <v>80</v>
      </c>
      <c r="O1594" t="s">
        <v>89</v>
      </c>
      <c r="P1594" t="s">
        <v>49</v>
      </c>
      <c r="Q1594" t="s">
        <v>50</v>
      </c>
      <c r="R1594" s="6">
        <f>_xlfn.XLOOKUP(CleanedData[[#This Row],[Product]],'02_Lookup_Tables'!$A$2:$A$126,'02_Lookup_Tables'!$B$2:$B$126)</f>
        <v>1158.56</v>
      </c>
      <c r="S1594" t="str">
        <f>VLOOKUP(CleanedData[[#This Row],[Product]],'02_Lookup_Tables'!$H$2:$I$126,2,FALSE)</f>
        <v>Toys &amp; Games</v>
      </c>
      <c r="T1594" t="str">
        <f>VLOOKUP(CleanedData[[#This Row],[Province]],'02_Lookup_Tables'!$D$2:$E$10,2, FALSE)</f>
        <v>Gauteng Region</v>
      </c>
      <c r="U1594" t="str" cm="1">
        <f t="array" ref="U1594">_xlfn.IFS(CleanedData[[#This Row],[Purchase Amount]]&lt;500,"Low",
CleanedData[[#This Row],[Purchase Amount]]&lt;5000,"Medium",
TRUE,"High")</f>
        <v>Medium</v>
      </c>
      <c r="V1594" t="str">
        <f>TEXT(CleanedData[[#This Row],[Date]],"mmmm")</f>
        <v>November</v>
      </c>
      <c r="W1594" t="str">
        <f>"Q"&amp;ROUNDUP(MONTH(CleanedData[[#This Row],[Date]])/3,0)</f>
        <v>Q4</v>
      </c>
      <c r="X1594" t="str">
        <f>IF(CleanedData[[#This Row],[Purchase Amount]]&gt;=5000,"Yes","No")</f>
        <v>No</v>
      </c>
      <c r="Y1594">
        <f>IF(CleanedData[[#This Row],[Recommend]]="Yes",1,0)</f>
        <v>1</v>
      </c>
      <c r="Z1594" s="6">
        <f>CleanedData[[#This Row],[Purchase Amount]]*0.15</f>
        <v>173.78399999999999</v>
      </c>
      <c r="AA1594" s="6">
        <f>CleanedData[[#This Row],[Purchase Amount]]*1.15</f>
        <v>1332.3439999999998</v>
      </c>
    </row>
    <row r="1595" spans="1:27" x14ac:dyDescent="0.3">
      <c r="A1595">
        <v>1907</v>
      </c>
      <c r="B1595" t="s">
        <v>1820</v>
      </c>
      <c r="C1595" s="1">
        <v>45571</v>
      </c>
      <c r="D1595">
        <v>79</v>
      </c>
      <c r="E1595" t="s">
        <v>52</v>
      </c>
      <c r="F1595" t="s">
        <v>40</v>
      </c>
      <c r="G1595" t="s">
        <v>374</v>
      </c>
      <c r="H1595">
        <v>5</v>
      </c>
      <c r="I1595" t="s">
        <v>42</v>
      </c>
      <c r="J1595" t="s">
        <v>43</v>
      </c>
      <c r="K1595" t="s">
        <v>55</v>
      </c>
      <c r="L1595" t="s">
        <v>45</v>
      </c>
      <c r="M1595" t="s">
        <v>79</v>
      </c>
      <c r="N1595" t="s">
        <v>57</v>
      </c>
      <c r="O1595" t="s">
        <v>89</v>
      </c>
      <c r="P1595" t="s">
        <v>70</v>
      </c>
      <c r="Q1595" t="s">
        <v>97</v>
      </c>
      <c r="R1595" s="6">
        <f>_xlfn.XLOOKUP(CleanedData[[#This Row],[Product]],'02_Lookup_Tables'!$A$2:$A$126,'02_Lookup_Tables'!$B$2:$B$126)</f>
        <v>2906.97</v>
      </c>
      <c r="S1595" t="str">
        <f>VLOOKUP(CleanedData[[#This Row],[Product]],'02_Lookup_Tables'!$H$2:$I$126,2,FALSE)</f>
        <v>Home &amp; Living</v>
      </c>
      <c r="T1595" t="str">
        <f>VLOOKUP(CleanedData[[#This Row],[Province]],'02_Lookup_Tables'!$D$2:$E$10,2, FALSE)</f>
        <v>Northern Region</v>
      </c>
      <c r="U1595" t="str" cm="1">
        <f t="array" ref="U1595">_xlfn.IFS(CleanedData[[#This Row],[Purchase Amount]]&lt;500,"Low",
CleanedData[[#This Row],[Purchase Amount]]&lt;5000,"Medium",
TRUE,"High")</f>
        <v>Medium</v>
      </c>
      <c r="V1595" t="str">
        <f>TEXT(CleanedData[[#This Row],[Date]],"mmmm")</f>
        <v>October</v>
      </c>
      <c r="W1595" t="str">
        <f>"Q"&amp;ROUNDUP(MONTH(CleanedData[[#This Row],[Date]])/3,0)</f>
        <v>Q4</v>
      </c>
      <c r="X1595" t="str">
        <f>IF(CleanedData[[#This Row],[Purchase Amount]]&gt;=5000,"Yes","No")</f>
        <v>No</v>
      </c>
      <c r="Y1595">
        <f>IF(CleanedData[[#This Row],[Recommend]]="Yes",1,0)</f>
        <v>0</v>
      </c>
      <c r="Z1595" s="6">
        <f>CleanedData[[#This Row],[Purchase Amount]]*0.15</f>
        <v>436.04549999999995</v>
      </c>
      <c r="AA1595" s="6">
        <f>CleanedData[[#This Row],[Purchase Amount]]*1.15</f>
        <v>3343.0154999999995</v>
      </c>
    </row>
    <row r="1596" spans="1:27" x14ac:dyDescent="0.3">
      <c r="A1596">
        <v>1908</v>
      </c>
      <c r="B1596" t="s">
        <v>1821</v>
      </c>
      <c r="C1596" s="1">
        <v>45425</v>
      </c>
      <c r="D1596">
        <v>41</v>
      </c>
      <c r="E1596" t="s">
        <v>39</v>
      </c>
      <c r="F1596" t="s">
        <v>125</v>
      </c>
      <c r="G1596" t="s">
        <v>342</v>
      </c>
      <c r="H1596">
        <v>2</v>
      </c>
      <c r="I1596" t="s">
        <v>45</v>
      </c>
      <c r="J1596" t="s">
        <v>63</v>
      </c>
      <c r="K1596" t="s">
        <v>55</v>
      </c>
      <c r="L1596" t="s">
        <v>42</v>
      </c>
      <c r="N1596" t="s">
        <v>47</v>
      </c>
      <c r="O1596" t="s">
        <v>134</v>
      </c>
      <c r="P1596" t="s">
        <v>8646</v>
      </c>
      <c r="Q1596" t="s">
        <v>81</v>
      </c>
      <c r="R1596" s="6">
        <f>_xlfn.XLOOKUP(CleanedData[[#This Row],[Product]],'02_Lookup_Tables'!$A$2:$A$126,'02_Lookup_Tables'!$B$2:$B$126)</f>
        <v>529.15</v>
      </c>
      <c r="S1596" t="str">
        <f>VLOOKUP(CleanedData[[#This Row],[Product]],'02_Lookup_Tables'!$H$2:$I$126,2,FALSE)</f>
        <v>Accessories</v>
      </c>
      <c r="T1596" t="str">
        <f>VLOOKUP(CleanedData[[#This Row],[Province]],'02_Lookup_Tables'!$D$2:$E$10,2, FALSE)</f>
        <v>Western Region</v>
      </c>
      <c r="U1596" t="str" cm="1">
        <f t="array" ref="U1596">_xlfn.IFS(CleanedData[[#This Row],[Purchase Amount]]&lt;500,"Low",
CleanedData[[#This Row],[Purchase Amount]]&lt;5000,"Medium",
TRUE,"High")</f>
        <v>Medium</v>
      </c>
      <c r="V1596" t="str">
        <f>TEXT(CleanedData[[#This Row],[Date]],"mmmm")</f>
        <v>May</v>
      </c>
      <c r="W1596" t="str">
        <f>"Q"&amp;ROUNDUP(MONTH(CleanedData[[#This Row],[Date]])/3,0)</f>
        <v>Q2</v>
      </c>
      <c r="X1596" t="str">
        <f>IF(CleanedData[[#This Row],[Purchase Amount]]&gt;=5000,"Yes","No")</f>
        <v>No</v>
      </c>
      <c r="Y1596">
        <f>IF(CleanedData[[#This Row],[Recommend]]="Yes",1,0)</f>
        <v>1</v>
      </c>
      <c r="Z1596" s="6">
        <f>CleanedData[[#This Row],[Purchase Amount]]*0.15</f>
        <v>79.372499999999988</v>
      </c>
      <c r="AA1596" s="6">
        <f>CleanedData[[#This Row],[Purchase Amount]]*1.15</f>
        <v>608.52249999999992</v>
      </c>
    </row>
    <row r="1597" spans="1:27" x14ac:dyDescent="0.3">
      <c r="A1597">
        <v>1909</v>
      </c>
      <c r="B1597" t="s">
        <v>1822</v>
      </c>
      <c r="C1597" s="1">
        <v>45982</v>
      </c>
      <c r="D1597">
        <v>27</v>
      </c>
      <c r="E1597" t="s">
        <v>52</v>
      </c>
      <c r="F1597" t="s">
        <v>72</v>
      </c>
      <c r="G1597" t="s">
        <v>116</v>
      </c>
      <c r="H1597">
        <v>5</v>
      </c>
      <c r="I1597" t="s">
        <v>45</v>
      </c>
      <c r="J1597" t="s">
        <v>54</v>
      </c>
      <c r="K1597" t="s">
        <v>64</v>
      </c>
      <c r="L1597" t="s">
        <v>42</v>
      </c>
      <c r="M1597" t="s">
        <v>151</v>
      </c>
      <c r="N1597" t="s">
        <v>57</v>
      </c>
      <c r="O1597" t="s">
        <v>89</v>
      </c>
      <c r="P1597" t="s">
        <v>70</v>
      </c>
      <c r="Q1597" t="s">
        <v>58</v>
      </c>
      <c r="R1597" s="6">
        <f>_xlfn.XLOOKUP(CleanedData[[#This Row],[Product]],'02_Lookup_Tables'!$A$2:$A$126,'02_Lookup_Tables'!$B$2:$B$126)</f>
        <v>869.65</v>
      </c>
      <c r="S1597" t="str">
        <f>VLOOKUP(CleanedData[[#This Row],[Product]],'02_Lookup_Tables'!$H$2:$I$126,2,FALSE)</f>
        <v>Toys &amp; Games</v>
      </c>
      <c r="T1597" t="str">
        <f>VLOOKUP(CleanedData[[#This Row],[Province]],'02_Lookup_Tables'!$D$2:$E$10,2, FALSE)</f>
        <v>Central Region</v>
      </c>
      <c r="U1597" t="str" cm="1">
        <f t="array" ref="U1597">_xlfn.IFS(CleanedData[[#This Row],[Purchase Amount]]&lt;500,"Low",
CleanedData[[#This Row],[Purchase Amount]]&lt;5000,"Medium",
TRUE,"High")</f>
        <v>Medium</v>
      </c>
      <c r="V1597" t="str">
        <f>TEXT(CleanedData[[#This Row],[Date]],"mmmm")</f>
        <v>November</v>
      </c>
      <c r="W1597" t="str">
        <f>"Q"&amp;ROUNDUP(MONTH(CleanedData[[#This Row],[Date]])/3,0)</f>
        <v>Q4</v>
      </c>
      <c r="X1597" t="str">
        <f>IF(CleanedData[[#This Row],[Purchase Amount]]&gt;=5000,"Yes","No")</f>
        <v>No</v>
      </c>
      <c r="Y1597">
        <f>IF(CleanedData[[#This Row],[Recommend]]="Yes",1,0)</f>
        <v>1</v>
      </c>
      <c r="Z1597" s="6">
        <f>CleanedData[[#This Row],[Purchase Amount]]*0.15</f>
        <v>130.44749999999999</v>
      </c>
      <c r="AA1597" s="6">
        <f>CleanedData[[#This Row],[Purchase Amount]]*1.15</f>
        <v>1000.0974999999999</v>
      </c>
    </row>
    <row r="1598" spans="1:27" x14ac:dyDescent="0.3">
      <c r="A1598">
        <v>1910</v>
      </c>
      <c r="B1598" t="s">
        <v>1823</v>
      </c>
      <c r="C1598" s="1">
        <v>45767</v>
      </c>
      <c r="D1598">
        <v>41</v>
      </c>
      <c r="E1598" t="s">
        <v>60</v>
      </c>
      <c r="F1598" t="s">
        <v>125</v>
      </c>
      <c r="G1598" t="s">
        <v>120</v>
      </c>
      <c r="H1598">
        <v>5</v>
      </c>
      <c r="I1598" t="s">
        <v>45</v>
      </c>
      <c r="J1598" t="s">
        <v>43</v>
      </c>
      <c r="K1598" t="s">
        <v>44</v>
      </c>
      <c r="L1598" t="s">
        <v>42</v>
      </c>
      <c r="N1598" t="s">
        <v>57</v>
      </c>
      <c r="O1598" t="s">
        <v>134</v>
      </c>
      <c r="P1598" t="s">
        <v>8646</v>
      </c>
      <c r="Q1598" t="s">
        <v>81</v>
      </c>
      <c r="R1598" s="6">
        <f>_xlfn.XLOOKUP(CleanedData[[#This Row],[Product]],'02_Lookup_Tables'!$A$2:$A$126,'02_Lookup_Tables'!$B$2:$B$126)</f>
        <v>471.63</v>
      </c>
      <c r="S1598" t="str">
        <f>VLOOKUP(CleanedData[[#This Row],[Product]],'02_Lookup_Tables'!$H$2:$I$126,2,FALSE)</f>
        <v>Beauty &amp; Personal Care</v>
      </c>
      <c r="T1598" t="str">
        <f>VLOOKUP(CleanedData[[#This Row],[Province]],'02_Lookup_Tables'!$D$2:$E$10,2, FALSE)</f>
        <v>Western Region</v>
      </c>
      <c r="U1598" t="str" cm="1">
        <f t="array" ref="U1598">_xlfn.IFS(CleanedData[[#This Row],[Purchase Amount]]&lt;500,"Low",
CleanedData[[#This Row],[Purchase Amount]]&lt;5000,"Medium",
TRUE,"High")</f>
        <v>Low</v>
      </c>
      <c r="V1598" t="str">
        <f>TEXT(CleanedData[[#This Row],[Date]],"mmmm")</f>
        <v>April</v>
      </c>
      <c r="W1598" t="str">
        <f>"Q"&amp;ROUNDUP(MONTH(CleanedData[[#This Row],[Date]])/3,0)</f>
        <v>Q2</v>
      </c>
      <c r="X1598" t="str">
        <f>IF(CleanedData[[#This Row],[Purchase Amount]]&gt;=5000,"Yes","No")</f>
        <v>No</v>
      </c>
      <c r="Y1598">
        <f>IF(CleanedData[[#This Row],[Recommend]]="Yes",1,0)</f>
        <v>1</v>
      </c>
      <c r="Z1598" s="6">
        <f>CleanedData[[#This Row],[Purchase Amount]]*0.15</f>
        <v>70.744500000000002</v>
      </c>
      <c r="AA1598" s="6">
        <f>CleanedData[[#This Row],[Purchase Amount]]*1.15</f>
        <v>542.3744999999999</v>
      </c>
    </row>
    <row r="1599" spans="1:27" x14ac:dyDescent="0.3">
      <c r="A1599">
        <v>1912</v>
      </c>
      <c r="B1599" t="s">
        <v>1824</v>
      </c>
      <c r="C1599" s="1">
        <v>45642</v>
      </c>
      <c r="D1599">
        <v>72</v>
      </c>
      <c r="E1599" t="s">
        <v>52</v>
      </c>
      <c r="F1599" t="s">
        <v>40</v>
      </c>
      <c r="G1599" t="s">
        <v>271</v>
      </c>
      <c r="H1599">
        <v>5</v>
      </c>
      <c r="I1599" t="s">
        <v>42</v>
      </c>
      <c r="J1599" t="s">
        <v>54</v>
      </c>
      <c r="K1599" t="s">
        <v>44</v>
      </c>
      <c r="L1599" t="s">
        <v>45</v>
      </c>
      <c r="N1599" t="s">
        <v>57</v>
      </c>
      <c r="O1599" t="s">
        <v>134</v>
      </c>
      <c r="P1599" t="s">
        <v>8646</v>
      </c>
      <c r="Q1599" t="s">
        <v>97</v>
      </c>
      <c r="R1599" s="6">
        <f>_xlfn.XLOOKUP(CleanedData[[#This Row],[Product]],'02_Lookup_Tables'!$A$2:$A$126,'02_Lookup_Tables'!$B$2:$B$126)</f>
        <v>119.63</v>
      </c>
      <c r="S1599" t="str">
        <f>VLOOKUP(CleanedData[[#This Row],[Product]],'02_Lookup_Tables'!$H$2:$I$126,2,FALSE)</f>
        <v>Food</v>
      </c>
      <c r="T1599" t="str">
        <f>VLOOKUP(CleanedData[[#This Row],[Province]],'02_Lookup_Tables'!$D$2:$E$10,2, FALSE)</f>
        <v>Northern Region</v>
      </c>
      <c r="U1599" t="str" cm="1">
        <f t="array" ref="U1599">_xlfn.IFS(CleanedData[[#This Row],[Purchase Amount]]&lt;500,"Low",
CleanedData[[#This Row],[Purchase Amount]]&lt;5000,"Medium",
TRUE,"High")</f>
        <v>Low</v>
      </c>
      <c r="V1599" t="str">
        <f>TEXT(CleanedData[[#This Row],[Date]],"mmmm")</f>
        <v>December</v>
      </c>
      <c r="W1599" t="str">
        <f>"Q"&amp;ROUNDUP(MONTH(CleanedData[[#This Row],[Date]])/3,0)</f>
        <v>Q4</v>
      </c>
      <c r="X1599" t="str">
        <f>IF(CleanedData[[#This Row],[Purchase Amount]]&gt;=5000,"Yes","No")</f>
        <v>No</v>
      </c>
      <c r="Y1599">
        <f>IF(CleanedData[[#This Row],[Recommend]]="Yes",1,0)</f>
        <v>0</v>
      </c>
      <c r="Z1599" s="6">
        <f>CleanedData[[#This Row],[Purchase Amount]]*0.15</f>
        <v>17.944499999999998</v>
      </c>
      <c r="AA1599" s="6">
        <f>CleanedData[[#This Row],[Purchase Amount]]*1.15</f>
        <v>137.57449999999997</v>
      </c>
    </row>
    <row r="1600" spans="1:27" x14ac:dyDescent="0.3">
      <c r="A1600">
        <v>1913</v>
      </c>
      <c r="B1600" t="s">
        <v>1825</v>
      </c>
      <c r="C1600" s="1">
        <v>45737</v>
      </c>
      <c r="D1600">
        <v>27</v>
      </c>
      <c r="E1600" t="s">
        <v>39</v>
      </c>
      <c r="F1600" t="s">
        <v>72</v>
      </c>
      <c r="G1600" t="s">
        <v>976</v>
      </c>
      <c r="H1600">
        <v>3</v>
      </c>
      <c r="I1600" t="s">
        <v>45</v>
      </c>
      <c r="J1600" t="s">
        <v>43</v>
      </c>
      <c r="K1600" t="s">
        <v>55</v>
      </c>
      <c r="L1600" t="s">
        <v>42</v>
      </c>
      <c r="M1600" t="s">
        <v>79</v>
      </c>
      <c r="N1600" t="s">
        <v>48</v>
      </c>
      <c r="O1600" t="s">
        <v>89</v>
      </c>
      <c r="P1600" t="s">
        <v>49</v>
      </c>
      <c r="Q1600" t="s">
        <v>58</v>
      </c>
      <c r="R1600" s="6">
        <f>_xlfn.XLOOKUP(CleanedData[[#This Row],[Product]],'02_Lookup_Tables'!$A$2:$A$126,'02_Lookup_Tables'!$B$2:$B$126)</f>
        <v>412.16</v>
      </c>
      <c r="S1600" t="str">
        <f>VLOOKUP(CleanedData[[#This Row],[Product]],'02_Lookup_Tables'!$H$2:$I$126,2,FALSE)</f>
        <v>Apparel</v>
      </c>
      <c r="T1600" t="str">
        <f>VLOOKUP(CleanedData[[#This Row],[Province]],'02_Lookup_Tables'!$D$2:$E$10,2, FALSE)</f>
        <v>Central Region</v>
      </c>
      <c r="U1600" t="str" cm="1">
        <f t="array" ref="U1600">_xlfn.IFS(CleanedData[[#This Row],[Purchase Amount]]&lt;500,"Low",
CleanedData[[#This Row],[Purchase Amount]]&lt;5000,"Medium",
TRUE,"High")</f>
        <v>Low</v>
      </c>
      <c r="V1600" t="str">
        <f>TEXT(CleanedData[[#This Row],[Date]],"mmmm")</f>
        <v>March</v>
      </c>
      <c r="W1600" t="str">
        <f>"Q"&amp;ROUNDUP(MONTH(CleanedData[[#This Row],[Date]])/3,0)</f>
        <v>Q1</v>
      </c>
      <c r="X1600" t="str">
        <f>IF(CleanedData[[#This Row],[Purchase Amount]]&gt;=5000,"Yes","No")</f>
        <v>No</v>
      </c>
      <c r="Y1600">
        <f>IF(CleanedData[[#This Row],[Recommend]]="Yes",1,0)</f>
        <v>1</v>
      </c>
      <c r="Z1600" s="6">
        <f>CleanedData[[#This Row],[Purchase Amount]]*0.15</f>
        <v>61.823999999999998</v>
      </c>
      <c r="AA1600" s="6">
        <f>CleanedData[[#This Row],[Purchase Amount]]*1.15</f>
        <v>473.98399999999998</v>
      </c>
    </row>
    <row r="1601" spans="1:27" x14ac:dyDescent="0.3">
      <c r="A1601">
        <v>1914</v>
      </c>
      <c r="B1601" t="s">
        <v>1826</v>
      </c>
      <c r="C1601" s="1">
        <v>45831</v>
      </c>
      <c r="D1601">
        <v>32</v>
      </c>
      <c r="E1601" t="s">
        <v>60</v>
      </c>
      <c r="F1601" t="s">
        <v>108</v>
      </c>
      <c r="G1601" t="s">
        <v>347</v>
      </c>
      <c r="H1601">
        <v>1</v>
      </c>
      <c r="I1601" t="s">
        <v>42</v>
      </c>
      <c r="J1601" t="s">
        <v>43</v>
      </c>
      <c r="K1601" t="s">
        <v>64</v>
      </c>
      <c r="L1601" t="s">
        <v>42</v>
      </c>
      <c r="M1601" t="s">
        <v>123</v>
      </c>
      <c r="N1601" t="s">
        <v>80</v>
      </c>
      <c r="O1601" t="s">
        <v>89</v>
      </c>
      <c r="P1601" t="s">
        <v>49</v>
      </c>
      <c r="Q1601" t="s">
        <v>58</v>
      </c>
      <c r="R1601" s="6">
        <f>_xlfn.XLOOKUP(CleanedData[[#This Row],[Product]],'02_Lookup_Tables'!$A$2:$A$126,'02_Lookup_Tables'!$B$2:$B$126)</f>
        <v>16523.5</v>
      </c>
      <c r="S1601" t="str">
        <f>VLOOKUP(CleanedData[[#This Row],[Product]],'02_Lookup_Tables'!$H$2:$I$126,2,FALSE)</f>
        <v>Electronics</v>
      </c>
      <c r="T1601" t="str">
        <f>VLOOKUP(CleanedData[[#This Row],[Province]],'02_Lookup_Tables'!$D$2:$E$10,2, FALSE)</f>
        <v>Gauteng Region</v>
      </c>
      <c r="U1601" t="str" cm="1">
        <f t="array" ref="U1601">_xlfn.IFS(CleanedData[[#This Row],[Purchase Amount]]&lt;500,"Low",
CleanedData[[#This Row],[Purchase Amount]]&lt;5000,"Medium",
TRUE,"High")</f>
        <v>High</v>
      </c>
      <c r="V1601" t="str">
        <f>TEXT(CleanedData[[#This Row],[Date]],"mmmm")</f>
        <v>June</v>
      </c>
      <c r="W1601" t="str">
        <f>"Q"&amp;ROUNDUP(MONTH(CleanedData[[#This Row],[Date]])/3,0)</f>
        <v>Q2</v>
      </c>
      <c r="X1601" t="str">
        <f>IF(CleanedData[[#This Row],[Purchase Amount]]&gt;=5000,"Yes","No")</f>
        <v>Yes</v>
      </c>
      <c r="Y1601">
        <f>IF(CleanedData[[#This Row],[Recommend]]="Yes",1,0)</f>
        <v>0</v>
      </c>
      <c r="Z1601" s="6">
        <f>CleanedData[[#This Row],[Purchase Amount]]*0.15</f>
        <v>2478.5250000000001</v>
      </c>
      <c r="AA1601" s="6">
        <f>CleanedData[[#This Row],[Purchase Amount]]*1.15</f>
        <v>19002.024999999998</v>
      </c>
    </row>
    <row r="1602" spans="1:27" x14ac:dyDescent="0.3">
      <c r="A1602">
        <v>1915</v>
      </c>
      <c r="B1602" t="s">
        <v>1827</v>
      </c>
      <c r="C1602" s="1">
        <v>45923</v>
      </c>
      <c r="D1602">
        <v>47</v>
      </c>
      <c r="E1602" t="s">
        <v>39</v>
      </c>
      <c r="F1602" t="s">
        <v>72</v>
      </c>
      <c r="G1602" t="s">
        <v>417</v>
      </c>
      <c r="H1602">
        <v>4</v>
      </c>
      <c r="I1602" t="s">
        <v>42</v>
      </c>
      <c r="J1602" t="s">
        <v>63</v>
      </c>
      <c r="K1602" t="s">
        <v>64</v>
      </c>
      <c r="L1602" t="s">
        <v>42</v>
      </c>
      <c r="M1602" t="s">
        <v>236</v>
      </c>
      <c r="N1602" t="s">
        <v>96</v>
      </c>
      <c r="O1602" t="s">
        <v>89</v>
      </c>
      <c r="P1602" t="s">
        <v>70</v>
      </c>
      <c r="Q1602" t="s">
        <v>93</v>
      </c>
      <c r="R1602" s="6">
        <f>_xlfn.XLOOKUP(CleanedData[[#This Row],[Product]],'02_Lookup_Tables'!$A$2:$A$126,'02_Lookup_Tables'!$B$2:$B$126)</f>
        <v>274.49</v>
      </c>
      <c r="S1602" t="str">
        <f>VLOOKUP(CleanedData[[#This Row],[Product]],'02_Lookup_Tables'!$H$2:$I$126,2,FALSE)</f>
        <v>Beauty &amp; Personal Care</v>
      </c>
      <c r="T1602" t="str">
        <f>VLOOKUP(CleanedData[[#This Row],[Province]],'02_Lookup_Tables'!$D$2:$E$10,2, FALSE)</f>
        <v>Central Region</v>
      </c>
      <c r="U1602" t="str" cm="1">
        <f t="array" ref="U1602">_xlfn.IFS(CleanedData[[#This Row],[Purchase Amount]]&lt;500,"Low",
CleanedData[[#This Row],[Purchase Amount]]&lt;5000,"Medium",
TRUE,"High")</f>
        <v>Low</v>
      </c>
      <c r="V1602" t="str">
        <f>TEXT(CleanedData[[#This Row],[Date]],"mmmm")</f>
        <v>September</v>
      </c>
      <c r="W1602" t="str">
        <f>"Q"&amp;ROUNDUP(MONTH(CleanedData[[#This Row],[Date]])/3,0)</f>
        <v>Q3</v>
      </c>
      <c r="X1602" t="str">
        <f>IF(CleanedData[[#This Row],[Purchase Amount]]&gt;=5000,"Yes","No")</f>
        <v>No</v>
      </c>
      <c r="Y1602">
        <f>IF(CleanedData[[#This Row],[Recommend]]="Yes",1,0)</f>
        <v>0</v>
      </c>
      <c r="Z1602" s="6">
        <f>CleanedData[[#This Row],[Purchase Amount]]*0.15</f>
        <v>41.173499999999997</v>
      </c>
      <c r="AA1602" s="6">
        <f>CleanedData[[#This Row],[Purchase Amount]]*1.15</f>
        <v>315.6635</v>
      </c>
    </row>
    <row r="1603" spans="1:27" x14ac:dyDescent="0.3">
      <c r="A1603">
        <v>1916</v>
      </c>
      <c r="B1603" t="s">
        <v>1828</v>
      </c>
      <c r="C1603" s="1">
        <v>45400</v>
      </c>
      <c r="D1603">
        <v>23</v>
      </c>
      <c r="E1603" t="s">
        <v>39</v>
      </c>
      <c r="F1603" t="s">
        <v>61</v>
      </c>
      <c r="G1603" t="s">
        <v>269</v>
      </c>
      <c r="H1603">
        <v>1</v>
      </c>
      <c r="I1603" t="s">
        <v>45</v>
      </c>
      <c r="J1603" t="s">
        <v>54</v>
      </c>
      <c r="K1603" t="s">
        <v>44</v>
      </c>
      <c r="L1603" t="s">
        <v>42</v>
      </c>
      <c r="N1603" t="s">
        <v>80</v>
      </c>
      <c r="O1603" t="s">
        <v>134</v>
      </c>
      <c r="P1603" t="s">
        <v>8646</v>
      </c>
      <c r="Q1603" t="s">
        <v>66</v>
      </c>
      <c r="R1603" s="6">
        <f>_xlfn.XLOOKUP(CleanedData[[#This Row],[Product]],'02_Lookup_Tables'!$A$2:$A$126,'02_Lookup_Tables'!$B$2:$B$126)</f>
        <v>1604.87</v>
      </c>
      <c r="S1603" t="str">
        <f>VLOOKUP(CleanedData[[#This Row],[Product]],'02_Lookup_Tables'!$H$2:$I$126,2,FALSE)</f>
        <v>Accessories</v>
      </c>
      <c r="T1603" t="str">
        <f>VLOOKUP(CleanedData[[#This Row],[Province]],'02_Lookup_Tables'!$D$2:$E$10,2, FALSE)</f>
        <v>Southern Region</v>
      </c>
      <c r="U1603" t="str" cm="1">
        <f t="array" ref="U1603">_xlfn.IFS(CleanedData[[#This Row],[Purchase Amount]]&lt;500,"Low",
CleanedData[[#This Row],[Purchase Amount]]&lt;5000,"Medium",
TRUE,"High")</f>
        <v>Medium</v>
      </c>
      <c r="V1603" t="str">
        <f>TEXT(CleanedData[[#This Row],[Date]],"mmmm")</f>
        <v>April</v>
      </c>
      <c r="W1603" t="str">
        <f>"Q"&amp;ROUNDUP(MONTH(CleanedData[[#This Row],[Date]])/3,0)</f>
        <v>Q2</v>
      </c>
      <c r="X1603" t="str">
        <f>IF(CleanedData[[#This Row],[Purchase Amount]]&gt;=5000,"Yes","No")</f>
        <v>No</v>
      </c>
      <c r="Y1603">
        <f>IF(CleanedData[[#This Row],[Recommend]]="Yes",1,0)</f>
        <v>1</v>
      </c>
      <c r="Z1603" s="6">
        <f>CleanedData[[#This Row],[Purchase Amount]]*0.15</f>
        <v>240.73049999999998</v>
      </c>
      <c r="AA1603" s="6">
        <f>CleanedData[[#This Row],[Purchase Amount]]*1.15</f>
        <v>1845.6004999999998</v>
      </c>
    </row>
    <row r="1604" spans="1:27" x14ac:dyDescent="0.3">
      <c r="A1604">
        <v>1918</v>
      </c>
      <c r="B1604" t="s">
        <v>1829</v>
      </c>
      <c r="C1604" s="1">
        <v>45387</v>
      </c>
      <c r="D1604">
        <v>26</v>
      </c>
      <c r="E1604" t="s">
        <v>39</v>
      </c>
      <c r="F1604" t="s">
        <v>72</v>
      </c>
      <c r="G1604" t="s">
        <v>114</v>
      </c>
      <c r="H1604">
        <v>5</v>
      </c>
      <c r="I1604" t="s">
        <v>45</v>
      </c>
      <c r="J1604" t="s">
        <v>74</v>
      </c>
      <c r="K1604" t="s">
        <v>55</v>
      </c>
      <c r="L1604" t="s">
        <v>42</v>
      </c>
      <c r="M1604" t="s">
        <v>208</v>
      </c>
      <c r="N1604" t="s">
        <v>57</v>
      </c>
      <c r="O1604" t="s">
        <v>89</v>
      </c>
      <c r="P1604" t="s">
        <v>70</v>
      </c>
      <c r="Q1604" t="s">
        <v>58</v>
      </c>
      <c r="R1604" s="6">
        <f>_xlfn.XLOOKUP(CleanedData[[#This Row],[Product]],'02_Lookup_Tables'!$A$2:$A$126,'02_Lookup_Tables'!$B$2:$B$126)</f>
        <v>1440.59</v>
      </c>
      <c r="S1604" t="str">
        <f>VLOOKUP(CleanedData[[#This Row],[Product]],'02_Lookup_Tables'!$H$2:$I$126,2,FALSE)</f>
        <v>Beauty &amp; Personal Care</v>
      </c>
      <c r="T1604" t="str">
        <f>VLOOKUP(CleanedData[[#This Row],[Province]],'02_Lookup_Tables'!$D$2:$E$10,2, FALSE)</f>
        <v>Central Region</v>
      </c>
      <c r="U1604" t="str" cm="1">
        <f t="array" ref="U1604">_xlfn.IFS(CleanedData[[#This Row],[Purchase Amount]]&lt;500,"Low",
CleanedData[[#This Row],[Purchase Amount]]&lt;5000,"Medium",
TRUE,"High")</f>
        <v>Medium</v>
      </c>
      <c r="V1604" t="str">
        <f>TEXT(CleanedData[[#This Row],[Date]],"mmmm")</f>
        <v>April</v>
      </c>
      <c r="W1604" t="str">
        <f>"Q"&amp;ROUNDUP(MONTH(CleanedData[[#This Row],[Date]])/3,0)</f>
        <v>Q2</v>
      </c>
      <c r="X1604" t="str">
        <f>IF(CleanedData[[#This Row],[Purchase Amount]]&gt;=5000,"Yes","No")</f>
        <v>No</v>
      </c>
      <c r="Y1604">
        <f>IF(CleanedData[[#This Row],[Recommend]]="Yes",1,0)</f>
        <v>1</v>
      </c>
      <c r="Z1604" s="6">
        <f>CleanedData[[#This Row],[Purchase Amount]]*0.15</f>
        <v>216.08849999999998</v>
      </c>
      <c r="AA1604" s="6">
        <f>CleanedData[[#This Row],[Purchase Amount]]*1.15</f>
        <v>1656.6784999999998</v>
      </c>
    </row>
    <row r="1605" spans="1:27" x14ac:dyDescent="0.3">
      <c r="A1605">
        <v>1919</v>
      </c>
      <c r="B1605" t="s">
        <v>1830</v>
      </c>
      <c r="C1605" s="1">
        <v>45412</v>
      </c>
      <c r="D1605">
        <v>68</v>
      </c>
      <c r="E1605" t="s">
        <v>60</v>
      </c>
      <c r="F1605" t="s">
        <v>83</v>
      </c>
      <c r="G1605" t="s">
        <v>328</v>
      </c>
      <c r="H1605">
        <v>1</v>
      </c>
      <c r="I1605" t="s">
        <v>45</v>
      </c>
      <c r="J1605" t="s">
        <v>74</v>
      </c>
      <c r="K1605" t="s">
        <v>55</v>
      </c>
      <c r="L1605" t="s">
        <v>45</v>
      </c>
      <c r="M1605" t="s">
        <v>100</v>
      </c>
      <c r="N1605" t="s">
        <v>80</v>
      </c>
      <c r="O1605" t="s">
        <v>48</v>
      </c>
      <c r="P1605" t="s">
        <v>49</v>
      </c>
      <c r="Q1605" t="s">
        <v>97</v>
      </c>
      <c r="R1605" s="6">
        <f>_xlfn.XLOOKUP(CleanedData[[#This Row],[Product]],'02_Lookup_Tables'!$A$2:$A$126,'02_Lookup_Tables'!$B$2:$B$126)</f>
        <v>3521.64</v>
      </c>
      <c r="S1605" t="str">
        <f>VLOOKUP(CleanedData[[#This Row],[Product]],'02_Lookup_Tables'!$H$2:$I$126,2,FALSE)</f>
        <v>Home Devices</v>
      </c>
      <c r="T1605" t="str">
        <f>VLOOKUP(CleanedData[[#This Row],[Province]],'02_Lookup_Tables'!$D$2:$E$10,2, FALSE)</f>
        <v>Western Region</v>
      </c>
      <c r="U1605" t="str" cm="1">
        <f t="array" ref="U1605">_xlfn.IFS(CleanedData[[#This Row],[Purchase Amount]]&lt;500,"Low",
CleanedData[[#This Row],[Purchase Amount]]&lt;5000,"Medium",
TRUE,"High")</f>
        <v>Medium</v>
      </c>
      <c r="V1605" t="str">
        <f>TEXT(CleanedData[[#This Row],[Date]],"mmmm")</f>
        <v>April</v>
      </c>
      <c r="W1605" t="str">
        <f>"Q"&amp;ROUNDUP(MONTH(CleanedData[[#This Row],[Date]])/3,0)</f>
        <v>Q2</v>
      </c>
      <c r="X1605" t="str">
        <f>IF(CleanedData[[#This Row],[Purchase Amount]]&gt;=5000,"Yes","No")</f>
        <v>No</v>
      </c>
      <c r="Y1605">
        <f>IF(CleanedData[[#This Row],[Recommend]]="Yes",1,0)</f>
        <v>1</v>
      </c>
      <c r="Z1605" s="6">
        <f>CleanedData[[#This Row],[Purchase Amount]]*0.15</f>
        <v>528.24599999999998</v>
      </c>
      <c r="AA1605" s="6">
        <f>CleanedData[[#This Row],[Purchase Amount]]*1.15</f>
        <v>4049.8859999999995</v>
      </c>
    </row>
    <row r="1606" spans="1:27" x14ac:dyDescent="0.3">
      <c r="A1606">
        <v>1920</v>
      </c>
      <c r="B1606" t="s">
        <v>1831</v>
      </c>
      <c r="C1606" s="1">
        <v>45663</v>
      </c>
      <c r="D1606">
        <v>48</v>
      </c>
      <c r="E1606" t="s">
        <v>60</v>
      </c>
      <c r="F1606" t="s">
        <v>83</v>
      </c>
      <c r="G1606" t="s">
        <v>349</v>
      </c>
      <c r="H1606">
        <v>2</v>
      </c>
      <c r="I1606" t="s">
        <v>42</v>
      </c>
      <c r="J1606" t="s">
        <v>43</v>
      </c>
      <c r="K1606" t="s">
        <v>64</v>
      </c>
      <c r="L1606" t="s">
        <v>42</v>
      </c>
      <c r="M1606" t="s">
        <v>112</v>
      </c>
      <c r="N1606" t="s">
        <v>47</v>
      </c>
      <c r="O1606" t="s">
        <v>48</v>
      </c>
      <c r="P1606" t="s">
        <v>49</v>
      </c>
      <c r="Q1606" t="s">
        <v>93</v>
      </c>
      <c r="R1606" s="6">
        <f>_xlfn.XLOOKUP(CleanedData[[#This Row],[Product]],'02_Lookup_Tables'!$A$2:$A$126,'02_Lookup_Tables'!$B$2:$B$126)</f>
        <v>53.85</v>
      </c>
      <c r="S1606" t="str">
        <f>VLOOKUP(CleanedData[[#This Row],[Product]],'02_Lookup_Tables'!$H$2:$I$126,2,FALSE)</f>
        <v>Food</v>
      </c>
      <c r="T1606" t="str">
        <f>VLOOKUP(CleanedData[[#This Row],[Province]],'02_Lookup_Tables'!$D$2:$E$10,2, FALSE)</f>
        <v>Western Region</v>
      </c>
      <c r="U1606" t="str" cm="1">
        <f t="array" ref="U1606">_xlfn.IFS(CleanedData[[#This Row],[Purchase Amount]]&lt;500,"Low",
CleanedData[[#This Row],[Purchase Amount]]&lt;5000,"Medium",
TRUE,"High")</f>
        <v>Low</v>
      </c>
      <c r="V1606" t="str">
        <f>TEXT(CleanedData[[#This Row],[Date]],"mmmm")</f>
        <v>January</v>
      </c>
      <c r="W1606" t="str">
        <f>"Q"&amp;ROUNDUP(MONTH(CleanedData[[#This Row],[Date]])/3,0)</f>
        <v>Q1</v>
      </c>
      <c r="X1606" t="str">
        <f>IF(CleanedData[[#This Row],[Purchase Amount]]&gt;=5000,"Yes","No")</f>
        <v>No</v>
      </c>
      <c r="Y1606">
        <f>IF(CleanedData[[#This Row],[Recommend]]="Yes",1,0)</f>
        <v>0</v>
      </c>
      <c r="Z1606" s="6">
        <f>CleanedData[[#This Row],[Purchase Amount]]*0.15</f>
        <v>8.0775000000000006</v>
      </c>
      <c r="AA1606" s="6">
        <f>CleanedData[[#This Row],[Purchase Amount]]*1.15</f>
        <v>61.927499999999995</v>
      </c>
    </row>
    <row r="1607" spans="1:27" x14ac:dyDescent="0.3">
      <c r="A1607">
        <v>1921</v>
      </c>
      <c r="B1607" t="s">
        <v>1832</v>
      </c>
      <c r="C1607" s="1">
        <v>45479</v>
      </c>
      <c r="D1607">
        <v>34</v>
      </c>
      <c r="E1607" t="s">
        <v>60</v>
      </c>
      <c r="F1607" t="s">
        <v>108</v>
      </c>
      <c r="G1607" t="s">
        <v>362</v>
      </c>
      <c r="H1607">
        <v>2</v>
      </c>
      <c r="I1607" t="s">
        <v>42</v>
      </c>
      <c r="J1607" t="s">
        <v>43</v>
      </c>
      <c r="K1607" t="s">
        <v>55</v>
      </c>
      <c r="L1607" t="s">
        <v>45</v>
      </c>
      <c r="M1607" t="s">
        <v>92</v>
      </c>
      <c r="N1607" t="s">
        <v>47</v>
      </c>
      <c r="O1607" t="s">
        <v>89</v>
      </c>
      <c r="P1607" t="s">
        <v>49</v>
      </c>
      <c r="Q1607" t="s">
        <v>58</v>
      </c>
      <c r="R1607" s="6">
        <f>_xlfn.XLOOKUP(CleanedData[[#This Row],[Product]],'02_Lookup_Tables'!$A$2:$A$126,'02_Lookup_Tables'!$B$2:$B$126)</f>
        <v>1746.77</v>
      </c>
      <c r="S1607" t="str">
        <f>VLOOKUP(CleanedData[[#This Row],[Product]],'02_Lookup_Tables'!$H$2:$I$126,2,FALSE)</f>
        <v>Home Devices</v>
      </c>
      <c r="T1607" t="str">
        <f>VLOOKUP(CleanedData[[#This Row],[Province]],'02_Lookup_Tables'!$D$2:$E$10,2, FALSE)</f>
        <v>Gauteng Region</v>
      </c>
      <c r="U1607" t="str" cm="1">
        <f t="array" ref="U1607">_xlfn.IFS(CleanedData[[#This Row],[Purchase Amount]]&lt;500,"Low",
CleanedData[[#This Row],[Purchase Amount]]&lt;5000,"Medium",
TRUE,"High")</f>
        <v>Medium</v>
      </c>
      <c r="V1607" t="str">
        <f>TEXT(CleanedData[[#This Row],[Date]],"mmmm")</f>
        <v>July</v>
      </c>
      <c r="W1607" t="str">
        <f>"Q"&amp;ROUNDUP(MONTH(CleanedData[[#This Row],[Date]])/3,0)</f>
        <v>Q3</v>
      </c>
      <c r="X1607" t="str">
        <f>IF(CleanedData[[#This Row],[Purchase Amount]]&gt;=5000,"Yes","No")</f>
        <v>No</v>
      </c>
      <c r="Y1607">
        <f>IF(CleanedData[[#This Row],[Recommend]]="Yes",1,0)</f>
        <v>0</v>
      </c>
      <c r="Z1607" s="6">
        <f>CleanedData[[#This Row],[Purchase Amount]]*0.15</f>
        <v>262.01549999999997</v>
      </c>
      <c r="AA1607" s="6">
        <f>CleanedData[[#This Row],[Purchase Amount]]*1.15</f>
        <v>2008.7854999999997</v>
      </c>
    </row>
    <row r="1608" spans="1:27" x14ac:dyDescent="0.3">
      <c r="A1608">
        <v>1922</v>
      </c>
      <c r="B1608" t="s">
        <v>1833</v>
      </c>
      <c r="C1608" s="1">
        <v>45487</v>
      </c>
      <c r="D1608">
        <v>19</v>
      </c>
      <c r="E1608" t="s">
        <v>60</v>
      </c>
      <c r="F1608" t="s">
        <v>72</v>
      </c>
      <c r="G1608" t="s">
        <v>311</v>
      </c>
      <c r="H1608">
        <v>2</v>
      </c>
      <c r="I1608" t="s">
        <v>45</v>
      </c>
      <c r="J1608" t="s">
        <v>54</v>
      </c>
      <c r="K1608" t="s">
        <v>44</v>
      </c>
      <c r="L1608" t="s">
        <v>42</v>
      </c>
      <c r="M1608" t="s">
        <v>231</v>
      </c>
      <c r="N1608" t="s">
        <v>47</v>
      </c>
      <c r="O1608" t="s">
        <v>89</v>
      </c>
      <c r="P1608" t="s">
        <v>49</v>
      </c>
      <c r="Q1608" t="s">
        <v>66</v>
      </c>
      <c r="R1608" s="6">
        <f>_xlfn.XLOOKUP(CleanedData[[#This Row],[Product]],'02_Lookup_Tables'!$A$2:$A$126,'02_Lookup_Tables'!$B$2:$B$126)</f>
        <v>954.6</v>
      </c>
      <c r="S1608" t="str">
        <f>VLOOKUP(CleanedData[[#This Row],[Product]],'02_Lookup_Tables'!$H$2:$I$126,2,FALSE)</f>
        <v>Apparel</v>
      </c>
      <c r="T1608" t="str">
        <f>VLOOKUP(CleanedData[[#This Row],[Province]],'02_Lookup_Tables'!$D$2:$E$10,2, FALSE)</f>
        <v>Central Region</v>
      </c>
      <c r="U1608" t="str" cm="1">
        <f t="array" ref="U1608">_xlfn.IFS(CleanedData[[#This Row],[Purchase Amount]]&lt;500,"Low",
CleanedData[[#This Row],[Purchase Amount]]&lt;5000,"Medium",
TRUE,"High")</f>
        <v>Medium</v>
      </c>
      <c r="V1608" t="str">
        <f>TEXT(CleanedData[[#This Row],[Date]],"mmmm")</f>
        <v>July</v>
      </c>
      <c r="W1608" t="str">
        <f>"Q"&amp;ROUNDUP(MONTH(CleanedData[[#This Row],[Date]])/3,0)</f>
        <v>Q3</v>
      </c>
      <c r="X1608" t="str">
        <f>IF(CleanedData[[#This Row],[Purchase Amount]]&gt;=5000,"Yes","No")</f>
        <v>No</v>
      </c>
      <c r="Y1608">
        <f>IF(CleanedData[[#This Row],[Recommend]]="Yes",1,0)</f>
        <v>1</v>
      </c>
      <c r="Z1608" s="6">
        <f>CleanedData[[#This Row],[Purchase Amount]]*0.15</f>
        <v>143.19</v>
      </c>
      <c r="AA1608" s="6">
        <f>CleanedData[[#This Row],[Purchase Amount]]*1.15</f>
        <v>1097.79</v>
      </c>
    </row>
    <row r="1609" spans="1:27" x14ac:dyDescent="0.3">
      <c r="A1609">
        <v>1923</v>
      </c>
      <c r="B1609" t="s">
        <v>1834</v>
      </c>
      <c r="C1609" s="1">
        <v>45542</v>
      </c>
      <c r="D1609">
        <v>54</v>
      </c>
      <c r="E1609" t="s">
        <v>39</v>
      </c>
      <c r="F1609" t="s">
        <v>61</v>
      </c>
      <c r="G1609" t="s">
        <v>205</v>
      </c>
      <c r="H1609">
        <v>1</v>
      </c>
      <c r="I1609" t="s">
        <v>45</v>
      </c>
      <c r="J1609" t="s">
        <v>54</v>
      </c>
      <c r="K1609" t="s">
        <v>44</v>
      </c>
      <c r="L1609" t="s">
        <v>45</v>
      </c>
      <c r="M1609" t="s">
        <v>75</v>
      </c>
      <c r="N1609" t="s">
        <v>80</v>
      </c>
      <c r="O1609" t="s">
        <v>89</v>
      </c>
      <c r="P1609" t="s">
        <v>49</v>
      </c>
      <c r="Q1609" t="s">
        <v>93</v>
      </c>
      <c r="R1609" s="6">
        <f>_xlfn.XLOOKUP(CleanedData[[#This Row],[Product]],'02_Lookup_Tables'!$A$2:$A$126,'02_Lookup_Tables'!$B$2:$B$126)</f>
        <v>139.72999999999999</v>
      </c>
      <c r="S1609" t="str">
        <f>VLOOKUP(CleanedData[[#This Row],[Product]],'02_Lookup_Tables'!$H$2:$I$126,2,FALSE)</f>
        <v>Beauty &amp; Personal Care</v>
      </c>
      <c r="T1609" t="str">
        <f>VLOOKUP(CleanedData[[#This Row],[Province]],'02_Lookup_Tables'!$D$2:$E$10,2, FALSE)</f>
        <v>Southern Region</v>
      </c>
      <c r="U1609" t="str" cm="1">
        <f t="array" ref="U1609">_xlfn.IFS(CleanedData[[#This Row],[Purchase Amount]]&lt;500,"Low",
CleanedData[[#This Row],[Purchase Amount]]&lt;5000,"Medium",
TRUE,"High")</f>
        <v>Low</v>
      </c>
      <c r="V1609" t="str">
        <f>TEXT(CleanedData[[#This Row],[Date]],"mmmm")</f>
        <v>September</v>
      </c>
      <c r="W1609" t="str">
        <f>"Q"&amp;ROUNDUP(MONTH(CleanedData[[#This Row],[Date]])/3,0)</f>
        <v>Q3</v>
      </c>
      <c r="X1609" t="str">
        <f>IF(CleanedData[[#This Row],[Purchase Amount]]&gt;=5000,"Yes","No")</f>
        <v>No</v>
      </c>
      <c r="Y1609">
        <f>IF(CleanedData[[#This Row],[Recommend]]="Yes",1,0)</f>
        <v>1</v>
      </c>
      <c r="Z1609" s="6">
        <f>CleanedData[[#This Row],[Purchase Amount]]*0.15</f>
        <v>20.959499999999998</v>
      </c>
      <c r="AA1609" s="6">
        <f>CleanedData[[#This Row],[Purchase Amount]]*1.15</f>
        <v>160.68949999999998</v>
      </c>
    </row>
    <row r="1610" spans="1:27" x14ac:dyDescent="0.3">
      <c r="A1610">
        <v>1924</v>
      </c>
      <c r="B1610" t="s">
        <v>1835</v>
      </c>
      <c r="C1610" s="1">
        <v>45650</v>
      </c>
      <c r="D1610">
        <v>53</v>
      </c>
      <c r="E1610" t="s">
        <v>39</v>
      </c>
      <c r="F1610" t="s">
        <v>108</v>
      </c>
      <c r="G1610" t="s">
        <v>95</v>
      </c>
      <c r="H1610">
        <v>2</v>
      </c>
      <c r="I1610" t="s">
        <v>42</v>
      </c>
      <c r="J1610" t="s">
        <v>43</v>
      </c>
      <c r="K1610" t="s">
        <v>44</v>
      </c>
      <c r="L1610" t="s">
        <v>42</v>
      </c>
      <c r="M1610" t="s">
        <v>140</v>
      </c>
      <c r="N1610" t="s">
        <v>47</v>
      </c>
      <c r="O1610" t="s">
        <v>148</v>
      </c>
      <c r="P1610" t="s">
        <v>70</v>
      </c>
      <c r="Q1610" t="s">
        <v>93</v>
      </c>
      <c r="R1610" s="6">
        <f>_xlfn.XLOOKUP(CleanedData[[#This Row],[Product]],'02_Lookup_Tables'!$A$2:$A$126,'02_Lookup_Tables'!$B$2:$B$126)</f>
        <v>5390.8</v>
      </c>
      <c r="S1610" t="str">
        <f>VLOOKUP(CleanedData[[#This Row],[Product]],'02_Lookup_Tables'!$H$2:$I$126,2,FALSE)</f>
        <v>Electronics</v>
      </c>
      <c r="T1610" t="str">
        <f>VLOOKUP(CleanedData[[#This Row],[Province]],'02_Lookup_Tables'!$D$2:$E$10,2, FALSE)</f>
        <v>Gauteng Region</v>
      </c>
      <c r="U1610" t="str" cm="1">
        <f t="array" ref="U1610">_xlfn.IFS(CleanedData[[#This Row],[Purchase Amount]]&lt;500,"Low",
CleanedData[[#This Row],[Purchase Amount]]&lt;5000,"Medium",
TRUE,"High")</f>
        <v>High</v>
      </c>
      <c r="V1610" t="str">
        <f>TEXT(CleanedData[[#This Row],[Date]],"mmmm")</f>
        <v>December</v>
      </c>
      <c r="W1610" t="str">
        <f>"Q"&amp;ROUNDUP(MONTH(CleanedData[[#This Row],[Date]])/3,0)</f>
        <v>Q4</v>
      </c>
      <c r="X1610" t="str">
        <f>IF(CleanedData[[#This Row],[Purchase Amount]]&gt;=5000,"Yes","No")</f>
        <v>Yes</v>
      </c>
      <c r="Y1610">
        <f>IF(CleanedData[[#This Row],[Recommend]]="Yes",1,0)</f>
        <v>0</v>
      </c>
      <c r="Z1610" s="6">
        <f>CleanedData[[#This Row],[Purchase Amount]]*0.15</f>
        <v>808.62</v>
      </c>
      <c r="AA1610" s="6">
        <f>CleanedData[[#This Row],[Purchase Amount]]*1.15</f>
        <v>6199.42</v>
      </c>
    </row>
    <row r="1611" spans="1:27" x14ac:dyDescent="0.3">
      <c r="A1611">
        <v>1925</v>
      </c>
      <c r="B1611" t="s">
        <v>1836</v>
      </c>
      <c r="C1611" s="1">
        <v>45543</v>
      </c>
      <c r="E1611" t="s">
        <v>52</v>
      </c>
      <c r="F1611" t="s">
        <v>72</v>
      </c>
      <c r="G1611" t="s">
        <v>406</v>
      </c>
      <c r="H1611">
        <v>4</v>
      </c>
      <c r="I1611" t="s">
        <v>42</v>
      </c>
      <c r="J1611" t="s">
        <v>54</v>
      </c>
      <c r="K1611" t="s">
        <v>55</v>
      </c>
      <c r="L1611" t="s">
        <v>42</v>
      </c>
      <c r="M1611" t="s">
        <v>112</v>
      </c>
      <c r="N1611" t="s">
        <v>96</v>
      </c>
      <c r="O1611" t="s">
        <v>48</v>
      </c>
      <c r="P1611" t="s">
        <v>49</v>
      </c>
      <c r="Q1611" t="s">
        <v>166</v>
      </c>
      <c r="R1611" s="6">
        <f>_xlfn.XLOOKUP(CleanedData[[#This Row],[Product]],'02_Lookup_Tables'!$A$2:$A$126,'02_Lookup_Tables'!$B$2:$B$126)</f>
        <v>996.44</v>
      </c>
      <c r="S1611" t="str">
        <f>VLOOKUP(CleanedData[[#This Row],[Product]],'02_Lookup_Tables'!$H$2:$I$126,2,FALSE)</f>
        <v>Sports &amp; Outdoors</v>
      </c>
      <c r="T1611" t="str">
        <f>VLOOKUP(CleanedData[[#This Row],[Province]],'02_Lookup_Tables'!$D$2:$E$10,2, FALSE)</f>
        <v>Central Region</v>
      </c>
      <c r="U1611" t="str" cm="1">
        <f t="array" ref="U1611">_xlfn.IFS(CleanedData[[#This Row],[Purchase Amount]]&lt;500,"Low",
CleanedData[[#This Row],[Purchase Amount]]&lt;5000,"Medium",
TRUE,"High")</f>
        <v>Medium</v>
      </c>
      <c r="V1611" t="str">
        <f>TEXT(CleanedData[[#This Row],[Date]],"mmmm")</f>
        <v>September</v>
      </c>
      <c r="W1611" t="str">
        <f>"Q"&amp;ROUNDUP(MONTH(CleanedData[[#This Row],[Date]])/3,0)</f>
        <v>Q3</v>
      </c>
      <c r="X1611" t="str">
        <f>IF(CleanedData[[#This Row],[Purchase Amount]]&gt;=5000,"Yes","No")</f>
        <v>No</v>
      </c>
      <c r="Y1611">
        <f>IF(CleanedData[[#This Row],[Recommend]]="Yes",1,0)</f>
        <v>0</v>
      </c>
      <c r="Z1611" s="6">
        <f>CleanedData[[#This Row],[Purchase Amount]]*0.15</f>
        <v>149.46600000000001</v>
      </c>
      <c r="AA1611" s="6">
        <f>CleanedData[[#This Row],[Purchase Amount]]*1.15</f>
        <v>1145.9059999999999</v>
      </c>
    </row>
    <row r="1612" spans="1:27" x14ac:dyDescent="0.3">
      <c r="A1612">
        <v>1926</v>
      </c>
      <c r="B1612" t="s">
        <v>1837</v>
      </c>
      <c r="C1612" s="1">
        <v>45742</v>
      </c>
      <c r="D1612">
        <v>50</v>
      </c>
      <c r="E1612" t="s">
        <v>39</v>
      </c>
      <c r="F1612" t="s">
        <v>77</v>
      </c>
      <c r="G1612" t="s">
        <v>153</v>
      </c>
      <c r="H1612">
        <v>5</v>
      </c>
      <c r="I1612" t="s">
        <v>45</v>
      </c>
      <c r="J1612" t="s">
        <v>54</v>
      </c>
      <c r="K1612" t="s">
        <v>64</v>
      </c>
      <c r="L1612" t="s">
        <v>42</v>
      </c>
      <c r="M1612" t="s">
        <v>140</v>
      </c>
      <c r="N1612" t="s">
        <v>57</v>
      </c>
      <c r="O1612" t="s">
        <v>148</v>
      </c>
      <c r="P1612" t="s">
        <v>49</v>
      </c>
      <c r="Q1612" t="s">
        <v>93</v>
      </c>
      <c r="R1612" s="6">
        <f>_xlfn.XLOOKUP(CleanedData[[#This Row],[Product]],'02_Lookup_Tables'!$A$2:$A$126,'02_Lookup_Tables'!$B$2:$B$126)</f>
        <v>1011.68</v>
      </c>
      <c r="S1612" t="str">
        <f>VLOOKUP(CleanedData[[#This Row],[Product]],'02_Lookup_Tables'!$H$2:$I$126,2,FALSE)</f>
        <v>Accessories</v>
      </c>
      <c r="T1612" t="str">
        <f>VLOOKUP(CleanedData[[#This Row],[Province]],'02_Lookup_Tables'!$D$2:$E$10,2, FALSE)</f>
        <v>Central Region</v>
      </c>
      <c r="U1612" t="str" cm="1">
        <f t="array" ref="U1612">_xlfn.IFS(CleanedData[[#This Row],[Purchase Amount]]&lt;500,"Low",
CleanedData[[#This Row],[Purchase Amount]]&lt;5000,"Medium",
TRUE,"High")</f>
        <v>Medium</v>
      </c>
      <c r="V1612" t="str">
        <f>TEXT(CleanedData[[#This Row],[Date]],"mmmm")</f>
        <v>March</v>
      </c>
      <c r="W1612" t="str">
        <f>"Q"&amp;ROUNDUP(MONTH(CleanedData[[#This Row],[Date]])/3,0)</f>
        <v>Q1</v>
      </c>
      <c r="X1612" t="str">
        <f>IF(CleanedData[[#This Row],[Purchase Amount]]&gt;=5000,"Yes","No")</f>
        <v>No</v>
      </c>
      <c r="Y1612">
        <f>IF(CleanedData[[#This Row],[Recommend]]="Yes",1,0)</f>
        <v>1</v>
      </c>
      <c r="Z1612" s="6">
        <f>CleanedData[[#This Row],[Purchase Amount]]*0.15</f>
        <v>151.75199999999998</v>
      </c>
      <c r="AA1612" s="6">
        <f>CleanedData[[#This Row],[Purchase Amount]]*1.15</f>
        <v>1163.4319999999998</v>
      </c>
    </row>
    <row r="1613" spans="1:27" x14ac:dyDescent="0.3">
      <c r="A1613">
        <v>1928</v>
      </c>
      <c r="B1613" t="s">
        <v>1838</v>
      </c>
      <c r="C1613" s="1">
        <v>45966</v>
      </c>
      <c r="D1613">
        <v>72</v>
      </c>
      <c r="E1613" t="s">
        <v>39</v>
      </c>
      <c r="F1613" t="s">
        <v>83</v>
      </c>
      <c r="G1613" t="s">
        <v>417</v>
      </c>
      <c r="H1613">
        <v>4</v>
      </c>
      <c r="I1613" t="s">
        <v>42</v>
      </c>
      <c r="J1613" t="s">
        <v>74</v>
      </c>
      <c r="K1613" t="s">
        <v>64</v>
      </c>
      <c r="L1613" t="s">
        <v>45</v>
      </c>
      <c r="M1613" t="s">
        <v>56</v>
      </c>
      <c r="N1613" t="s">
        <v>96</v>
      </c>
      <c r="O1613" t="s">
        <v>148</v>
      </c>
      <c r="P1613" t="s">
        <v>49</v>
      </c>
      <c r="Q1613" t="s">
        <v>97</v>
      </c>
      <c r="R1613" s="6">
        <f>_xlfn.XLOOKUP(CleanedData[[#This Row],[Product]],'02_Lookup_Tables'!$A$2:$A$126,'02_Lookup_Tables'!$B$2:$B$126)</f>
        <v>274.49</v>
      </c>
      <c r="S1613" t="str">
        <f>VLOOKUP(CleanedData[[#This Row],[Product]],'02_Lookup_Tables'!$H$2:$I$126,2,FALSE)</f>
        <v>Beauty &amp; Personal Care</v>
      </c>
      <c r="T1613" t="str">
        <f>VLOOKUP(CleanedData[[#This Row],[Province]],'02_Lookup_Tables'!$D$2:$E$10,2, FALSE)</f>
        <v>Western Region</v>
      </c>
      <c r="U1613" t="str" cm="1">
        <f t="array" ref="U1613">_xlfn.IFS(CleanedData[[#This Row],[Purchase Amount]]&lt;500,"Low",
CleanedData[[#This Row],[Purchase Amount]]&lt;5000,"Medium",
TRUE,"High")</f>
        <v>Low</v>
      </c>
      <c r="V1613" t="str">
        <f>TEXT(CleanedData[[#This Row],[Date]],"mmmm")</f>
        <v>November</v>
      </c>
      <c r="W1613" t="str">
        <f>"Q"&amp;ROUNDUP(MONTH(CleanedData[[#This Row],[Date]])/3,0)</f>
        <v>Q4</v>
      </c>
      <c r="X1613" t="str">
        <f>IF(CleanedData[[#This Row],[Purchase Amount]]&gt;=5000,"Yes","No")</f>
        <v>No</v>
      </c>
      <c r="Y1613">
        <f>IF(CleanedData[[#This Row],[Recommend]]="Yes",1,0)</f>
        <v>0</v>
      </c>
      <c r="Z1613" s="6">
        <f>CleanedData[[#This Row],[Purchase Amount]]*0.15</f>
        <v>41.173499999999997</v>
      </c>
      <c r="AA1613" s="6">
        <f>CleanedData[[#This Row],[Purchase Amount]]*1.15</f>
        <v>315.6635</v>
      </c>
    </row>
    <row r="1614" spans="1:27" x14ac:dyDescent="0.3">
      <c r="A1614">
        <v>1930</v>
      </c>
      <c r="B1614" t="s">
        <v>1839</v>
      </c>
      <c r="C1614" s="1">
        <v>45481</v>
      </c>
      <c r="D1614">
        <v>19</v>
      </c>
      <c r="E1614" t="s">
        <v>52</v>
      </c>
      <c r="F1614" t="s">
        <v>125</v>
      </c>
      <c r="G1614" t="s">
        <v>102</v>
      </c>
      <c r="H1614">
        <v>1</v>
      </c>
      <c r="I1614" t="s">
        <v>42</v>
      </c>
      <c r="J1614" t="s">
        <v>43</v>
      </c>
      <c r="K1614" t="s">
        <v>55</v>
      </c>
      <c r="L1614" t="s">
        <v>42</v>
      </c>
      <c r="M1614" t="s">
        <v>165</v>
      </c>
      <c r="N1614" t="s">
        <v>80</v>
      </c>
      <c r="O1614" t="s">
        <v>89</v>
      </c>
      <c r="P1614" t="s">
        <v>49</v>
      </c>
      <c r="Q1614" t="s">
        <v>66</v>
      </c>
      <c r="R1614" s="6">
        <f>_xlfn.XLOOKUP(CleanedData[[#This Row],[Product]],'02_Lookup_Tables'!$A$2:$A$126,'02_Lookup_Tables'!$B$2:$B$126)</f>
        <v>276.82</v>
      </c>
      <c r="S1614" t="str">
        <f>VLOOKUP(CleanedData[[#This Row],[Product]],'02_Lookup_Tables'!$H$2:$I$126,2,FALSE)</f>
        <v>Home &amp; Living</v>
      </c>
      <c r="T1614" t="str">
        <f>VLOOKUP(CleanedData[[#This Row],[Province]],'02_Lookup_Tables'!$D$2:$E$10,2, FALSE)</f>
        <v>Western Region</v>
      </c>
      <c r="U1614" t="str" cm="1">
        <f t="array" ref="U1614">_xlfn.IFS(CleanedData[[#This Row],[Purchase Amount]]&lt;500,"Low",
CleanedData[[#This Row],[Purchase Amount]]&lt;5000,"Medium",
TRUE,"High")</f>
        <v>Low</v>
      </c>
      <c r="V1614" t="str">
        <f>TEXT(CleanedData[[#This Row],[Date]],"mmmm")</f>
        <v>July</v>
      </c>
      <c r="W1614" t="str">
        <f>"Q"&amp;ROUNDUP(MONTH(CleanedData[[#This Row],[Date]])/3,0)</f>
        <v>Q3</v>
      </c>
      <c r="X1614" t="str">
        <f>IF(CleanedData[[#This Row],[Purchase Amount]]&gt;=5000,"Yes","No")</f>
        <v>No</v>
      </c>
      <c r="Y1614">
        <f>IF(CleanedData[[#This Row],[Recommend]]="Yes",1,0)</f>
        <v>0</v>
      </c>
      <c r="Z1614" s="6">
        <f>CleanedData[[#This Row],[Purchase Amount]]*0.15</f>
        <v>41.522999999999996</v>
      </c>
      <c r="AA1614" s="6">
        <f>CleanedData[[#This Row],[Purchase Amount]]*1.15</f>
        <v>318.34299999999996</v>
      </c>
    </row>
    <row r="1615" spans="1:27" x14ac:dyDescent="0.3">
      <c r="A1615">
        <v>1931</v>
      </c>
      <c r="B1615" t="s">
        <v>1840</v>
      </c>
      <c r="C1615" s="1">
        <v>45313</v>
      </c>
      <c r="D1615">
        <v>39</v>
      </c>
      <c r="E1615" t="s">
        <v>52</v>
      </c>
      <c r="F1615" t="s">
        <v>130</v>
      </c>
      <c r="G1615" t="s">
        <v>182</v>
      </c>
      <c r="H1615">
        <v>5</v>
      </c>
      <c r="I1615" t="s">
        <v>42</v>
      </c>
      <c r="J1615" t="s">
        <v>54</v>
      </c>
      <c r="K1615" t="s">
        <v>44</v>
      </c>
      <c r="L1615" t="s">
        <v>42</v>
      </c>
      <c r="M1615" t="s">
        <v>92</v>
      </c>
      <c r="N1615" t="s">
        <v>57</v>
      </c>
      <c r="O1615" t="s">
        <v>89</v>
      </c>
      <c r="P1615" t="s">
        <v>70</v>
      </c>
      <c r="Q1615" t="s">
        <v>81</v>
      </c>
      <c r="R1615" s="6">
        <f>_xlfn.XLOOKUP(CleanedData[[#This Row],[Product]],'02_Lookup_Tables'!$A$2:$A$126,'02_Lookup_Tables'!$B$2:$B$126)</f>
        <v>3715.65</v>
      </c>
      <c r="S1615" t="str">
        <f>VLOOKUP(CleanedData[[#This Row],[Product]],'02_Lookup_Tables'!$H$2:$I$126,2,FALSE)</f>
        <v>Home Devices</v>
      </c>
      <c r="T1615" t="str">
        <f>VLOOKUP(CleanedData[[#This Row],[Province]],'02_Lookup_Tables'!$D$2:$E$10,2, FALSE)</f>
        <v>Eastern Region</v>
      </c>
      <c r="U1615" t="str" cm="1">
        <f t="array" ref="U1615">_xlfn.IFS(CleanedData[[#This Row],[Purchase Amount]]&lt;500,"Low",
CleanedData[[#This Row],[Purchase Amount]]&lt;5000,"Medium",
TRUE,"High")</f>
        <v>Medium</v>
      </c>
      <c r="V1615" t="str">
        <f>TEXT(CleanedData[[#This Row],[Date]],"mmmm")</f>
        <v>January</v>
      </c>
      <c r="W1615" t="str">
        <f>"Q"&amp;ROUNDUP(MONTH(CleanedData[[#This Row],[Date]])/3,0)</f>
        <v>Q1</v>
      </c>
      <c r="X1615" t="str">
        <f>IF(CleanedData[[#This Row],[Purchase Amount]]&gt;=5000,"Yes","No")</f>
        <v>No</v>
      </c>
      <c r="Y1615">
        <f>IF(CleanedData[[#This Row],[Recommend]]="Yes",1,0)</f>
        <v>0</v>
      </c>
      <c r="Z1615" s="6">
        <f>CleanedData[[#This Row],[Purchase Amount]]*0.15</f>
        <v>557.34749999999997</v>
      </c>
      <c r="AA1615" s="6">
        <f>CleanedData[[#This Row],[Purchase Amount]]*1.15</f>
        <v>4272.9974999999995</v>
      </c>
    </row>
    <row r="1616" spans="1:27" x14ac:dyDescent="0.3">
      <c r="A1616">
        <v>1932</v>
      </c>
      <c r="B1616" t="s">
        <v>1841</v>
      </c>
      <c r="C1616" s="1">
        <v>45869</v>
      </c>
      <c r="D1616">
        <v>21</v>
      </c>
      <c r="E1616" t="s">
        <v>39</v>
      </c>
      <c r="F1616" t="s">
        <v>77</v>
      </c>
      <c r="G1616" t="s">
        <v>505</v>
      </c>
      <c r="H1616">
        <v>3</v>
      </c>
      <c r="I1616" t="s">
        <v>45</v>
      </c>
      <c r="J1616" t="s">
        <v>43</v>
      </c>
      <c r="K1616" t="s">
        <v>64</v>
      </c>
      <c r="L1616" t="s">
        <v>45</v>
      </c>
      <c r="M1616" t="s">
        <v>180</v>
      </c>
      <c r="N1616" t="s">
        <v>48</v>
      </c>
      <c r="O1616" t="s">
        <v>89</v>
      </c>
      <c r="P1616" t="s">
        <v>49</v>
      </c>
      <c r="Q1616" t="s">
        <v>66</v>
      </c>
      <c r="R1616" s="6">
        <f>_xlfn.XLOOKUP(CleanedData[[#This Row],[Product]],'02_Lookup_Tables'!$A$2:$A$126,'02_Lookup_Tables'!$B$2:$B$126)</f>
        <v>2572.02</v>
      </c>
      <c r="S1616" t="str">
        <f>VLOOKUP(CleanedData[[#This Row],[Product]],'02_Lookup_Tables'!$H$2:$I$126,2,FALSE)</f>
        <v>Home &amp; Living</v>
      </c>
      <c r="T1616" t="str">
        <f>VLOOKUP(CleanedData[[#This Row],[Province]],'02_Lookup_Tables'!$D$2:$E$10,2, FALSE)</f>
        <v>Central Region</v>
      </c>
      <c r="U1616" t="str" cm="1">
        <f t="array" ref="U1616">_xlfn.IFS(CleanedData[[#This Row],[Purchase Amount]]&lt;500,"Low",
CleanedData[[#This Row],[Purchase Amount]]&lt;5000,"Medium",
TRUE,"High")</f>
        <v>Medium</v>
      </c>
      <c r="V1616" t="str">
        <f>TEXT(CleanedData[[#This Row],[Date]],"mmmm")</f>
        <v>July</v>
      </c>
      <c r="W1616" t="str">
        <f>"Q"&amp;ROUNDUP(MONTH(CleanedData[[#This Row],[Date]])/3,0)</f>
        <v>Q3</v>
      </c>
      <c r="X1616" t="str">
        <f>IF(CleanedData[[#This Row],[Purchase Amount]]&gt;=5000,"Yes","No")</f>
        <v>No</v>
      </c>
      <c r="Y1616">
        <f>IF(CleanedData[[#This Row],[Recommend]]="Yes",1,0)</f>
        <v>1</v>
      </c>
      <c r="Z1616" s="6">
        <f>CleanedData[[#This Row],[Purchase Amount]]*0.15</f>
        <v>385.803</v>
      </c>
      <c r="AA1616" s="6">
        <f>CleanedData[[#This Row],[Purchase Amount]]*1.15</f>
        <v>2957.8229999999999</v>
      </c>
    </row>
    <row r="1617" spans="1:27" x14ac:dyDescent="0.3">
      <c r="A1617">
        <v>1933</v>
      </c>
      <c r="B1617" t="s">
        <v>1842</v>
      </c>
      <c r="C1617" s="1">
        <v>45884</v>
      </c>
      <c r="D1617">
        <v>22</v>
      </c>
      <c r="E1617" t="s">
        <v>39</v>
      </c>
      <c r="F1617" t="s">
        <v>68</v>
      </c>
      <c r="G1617" t="s">
        <v>419</v>
      </c>
      <c r="H1617">
        <v>4</v>
      </c>
      <c r="I1617" t="s">
        <v>42</v>
      </c>
      <c r="J1617" t="s">
        <v>69</v>
      </c>
      <c r="K1617" t="s">
        <v>64</v>
      </c>
      <c r="L1617" t="s">
        <v>42</v>
      </c>
      <c r="N1617" t="s">
        <v>96</v>
      </c>
      <c r="O1617" t="s">
        <v>134</v>
      </c>
      <c r="P1617" t="s">
        <v>8646</v>
      </c>
      <c r="Q1617" t="s">
        <v>66</v>
      </c>
      <c r="R1617" s="6">
        <f>_xlfn.XLOOKUP(CleanedData[[#This Row],[Product]],'02_Lookup_Tables'!$A$2:$A$126,'02_Lookup_Tables'!$B$2:$B$126)</f>
        <v>96.11</v>
      </c>
      <c r="S1617" t="str">
        <f>VLOOKUP(CleanedData[[#This Row],[Product]],'02_Lookup_Tables'!$H$2:$I$126,2,FALSE)</f>
        <v>Apparel</v>
      </c>
      <c r="T1617" t="str">
        <f>VLOOKUP(CleanedData[[#This Row],[Province]],'02_Lookup_Tables'!$D$2:$E$10,2, FALSE)</f>
        <v>Northern Region</v>
      </c>
      <c r="U1617" t="str" cm="1">
        <f t="array" ref="U1617">_xlfn.IFS(CleanedData[[#This Row],[Purchase Amount]]&lt;500,"Low",
CleanedData[[#This Row],[Purchase Amount]]&lt;5000,"Medium",
TRUE,"High")</f>
        <v>Low</v>
      </c>
      <c r="V1617" t="str">
        <f>TEXT(CleanedData[[#This Row],[Date]],"mmmm")</f>
        <v>August</v>
      </c>
      <c r="W1617" t="str">
        <f>"Q"&amp;ROUNDUP(MONTH(CleanedData[[#This Row],[Date]])/3,0)</f>
        <v>Q3</v>
      </c>
      <c r="X1617" t="str">
        <f>IF(CleanedData[[#This Row],[Purchase Amount]]&gt;=5000,"Yes","No")</f>
        <v>No</v>
      </c>
      <c r="Y1617">
        <f>IF(CleanedData[[#This Row],[Recommend]]="Yes",1,0)</f>
        <v>0</v>
      </c>
      <c r="Z1617" s="6">
        <f>CleanedData[[#This Row],[Purchase Amount]]*0.15</f>
        <v>14.416499999999999</v>
      </c>
      <c r="AA1617" s="6">
        <f>CleanedData[[#This Row],[Purchase Amount]]*1.15</f>
        <v>110.52649999999998</v>
      </c>
    </row>
    <row r="1618" spans="1:27" x14ac:dyDescent="0.3">
      <c r="A1618">
        <v>1934</v>
      </c>
      <c r="B1618" t="s">
        <v>1843</v>
      </c>
      <c r="C1618" s="1">
        <v>45470</v>
      </c>
      <c r="D1618">
        <v>78</v>
      </c>
      <c r="E1618" t="s">
        <v>60</v>
      </c>
      <c r="F1618" t="s">
        <v>68</v>
      </c>
      <c r="G1618" t="s">
        <v>352</v>
      </c>
      <c r="H1618">
        <v>2</v>
      </c>
      <c r="I1618" t="s">
        <v>42</v>
      </c>
      <c r="J1618" t="s">
        <v>54</v>
      </c>
      <c r="K1618" t="s">
        <v>44</v>
      </c>
      <c r="L1618" t="s">
        <v>45</v>
      </c>
      <c r="M1618" t="s">
        <v>184</v>
      </c>
      <c r="N1618" t="s">
        <v>47</v>
      </c>
      <c r="O1618" t="s">
        <v>148</v>
      </c>
      <c r="P1618" t="s">
        <v>70</v>
      </c>
      <c r="Q1618" t="s">
        <v>97</v>
      </c>
      <c r="R1618" s="6">
        <f>_xlfn.XLOOKUP(CleanedData[[#This Row],[Product]],'02_Lookup_Tables'!$A$2:$A$126,'02_Lookup_Tables'!$B$2:$B$126)</f>
        <v>2217.0300000000002</v>
      </c>
      <c r="S1618" t="str">
        <f>VLOOKUP(CleanedData[[#This Row],[Product]],'02_Lookup_Tables'!$H$2:$I$126,2,FALSE)</f>
        <v>Apparel</v>
      </c>
      <c r="T1618" t="str">
        <f>VLOOKUP(CleanedData[[#This Row],[Province]],'02_Lookup_Tables'!$D$2:$E$10,2, FALSE)</f>
        <v>Northern Region</v>
      </c>
      <c r="U1618" t="str" cm="1">
        <f t="array" ref="U1618">_xlfn.IFS(CleanedData[[#This Row],[Purchase Amount]]&lt;500,"Low",
CleanedData[[#This Row],[Purchase Amount]]&lt;5000,"Medium",
TRUE,"High")</f>
        <v>Medium</v>
      </c>
      <c r="V1618" t="str">
        <f>TEXT(CleanedData[[#This Row],[Date]],"mmmm")</f>
        <v>June</v>
      </c>
      <c r="W1618" t="str">
        <f>"Q"&amp;ROUNDUP(MONTH(CleanedData[[#This Row],[Date]])/3,0)</f>
        <v>Q2</v>
      </c>
      <c r="X1618" t="str">
        <f>IF(CleanedData[[#This Row],[Purchase Amount]]&gt;=5000,"Yes","No")</f>
        <v>No</v>
      </c>
      <c r="Y1618">
        <f>IF(CleanedData[[#This Row],[Recommend]]="Yes",1,0)</f>
        <v>0</v>
      </c>
      <c r="Z1618" s="6">
        <f>CleanedData[[#This Row],[Purchase Amount]]*0.15</f>
        <v>332.55450000000002</v>
      </c>
      <c r="AA1618" s="6">
        <f>CleanedData[[#This Row],[Purchase Amount]]*1.15</f>
        <v>2549.5844999999999</v>
      </c>
    </row>
    <row r="1619" spans="1:27" x14ac:dyDescent="0.3">
      <c r="A1619">
        <v>1935</v>
      </c>
      <c r="B1619" t="s">
        <v>1844</v>
      </c>
      <c r="C1619" s="1">
        <v>45763</v>
      </c>
      <c r="D1619">
        <v>60</v>
      </c>
      <c r="E1619" t="s">
        <v>52</v>
      </c>
      <c r="F1619" t="s">
        <v>40</v>
      </c>
      <c r="G1619" t="s">
        <v>155</v>
      </c>
      <c r="H1619">
        <v>2</v>
      </c>
      <c r="I1619" t="s">
        <v>45</v>
      </c>
      <c r="J1619" t="s">
        <v>63</v>
      </c>
      <c r="K1619" t="s">
        <v>64</v>
      </c>
      <c r="L1619" t="s">
        <v>45</v>
      </c>
      <c r="M1619" t="s">
        <v>190</v>
      </c>
      <c r="N1619" t="s">
        <v>47</v>
      </c>
      <c r="O1619" t="s">
        <v>89</v>
      </c>
      <c r="P1619" t="s">
        <v>49</v>
      </c>
      <c r="Q1619" t="s">
        <v>50</v>
      </c>
      <c r="R1619" s="6">
        <f>_xlfn.XLOOKUP(CleanedData[[#This Row],[Product]],'02_Lookup_Tables'!$A$2:$A$126,'02_Lookup_Tables'!$B$2:$B$126)</f>
        <v>1355.08</v>
      </c>
      <c r="S1619" t="str">
        <f>VLOOKUP(CleanedData[[#This Row],[Product]],'02_Lookup_Tables'!$H$2:$I$126,2,FALSE)</f>
        <v>Sports &amp; Outdoors</v>
      </c>
      <c r="T1619" t="str">
        <f>VLOOKUP(CleanedData[[#This Row],[Province]],'02_Lookup_Tables'!$D$2:$E$10,2, FALSE)</f>
        <v>Northern Region</v>
      </c>
      <c r="U1619" t="str" cm="1">
        <f t="array" ref="U1619">_xlfn.IFS(CleanedData[[#This Row],[Purchase Amount]]&lt;500,"Low",
CleanedData[[#This Row],[Purchase Amount]]&lt;5000,"Medium",
TRUE,"High")</f>
        <v>Medium</v>
      </c>
      <c r="V1619" t="str">
        <f>TEXT(CleanedData[[#This Row],[Date]],"mmmm")</f>
        <v>April</v>
      </c>
      <c r="W1619" t="str">
        <f>"Q"&amp;ROUNDUP(MONTH(CleanedData[[#This Row],[Date]])/3,0)</f>
        <v>Q2</v>
      </c>
      <c r="X1619" t="str">
        <f>IF(CleanedData[[#This Row],[Purchase Amount]]&gt;=5000,"Yes","No")</f>
        <v>No</v>
      </c>
      <c r="Y1619">
        <f>IF(CleanedData[[#This Row],[Recommend]]="Yes",1,0)</f>
        <v>1</v>
      </c>
      <c r="Z1619" s="6">
        <f>CleanedData[[#This Row],[Purchase Amount]]*0.15</f>
        <v>203.26199999999997</v>
      </c>
      <c r="AA1619" s="6">
        <f>CleanedData[[#This Row],[Purchase Amount]]*1.15</f>
        <v>1558.3419999999999</v>
      </c>
    </row>
    <row r="1620" spans="1:27" x14ac:dyDescent="0.3">
      <c r="A1620">
        <v>1937</v>
      </c>
      <c r="B1620" t="s">
        <v>1845</v>
      </c>
      <c r="C1620" s="1">
        <v>45781</v>
      </c>
      <c r="D1620">
        <v>58</v>
      </c>
      <c r="E1620" t="s">
        <v>39</v>
      </c>
      <c r="F1620" t="s">
        <v>61</v>
      </c>
      <c r="G1620" t="s">
        <v>336</v>
      </c>
      <c r="H1620">
        <v>3</v>
      </c>
      <c r="I1620" t="s">
        <v>42</v>
      </c>
      <c r="J1620" t="s">
        <v>63</v>
      </c>
      <c r="K1620" t="s">
        <v>64</v>
      </c>
      <c r="L1620" t="s">
        <v>45</v>
      </c>
      <c r="M1620" t="s">
        <v>112</v>
      </c>
      <c r="N1620" t="s">
        <v>48</v>
      </c>
      <c r="O1620" t="s">
        <v>48</v>
      </c>
      <c r="P1620" t="s">
        <v>70</v>
      </c>
      <c r="Q1620" t="s">
        <v>50</v>
      </c>
      <c r="R1620" s="6">
        <f>_xlfn.XLOOKUP(CleanedData[[#This Row],[Product]],'02_Lookup_Tables'!$A$2:$A$126,'02_Lookup_Tables'!$B$2:$B$126)</f>
        <v>812.2</v>
      </c>
      <c r="S1620" t="str">
        <f>VLOOKUP(CleanedData[[#This Row],[Product]],'02_Lookup_Tables'!$H$2:$I$126,2,FALSE)</f>
        <v>Sports &amp; Outdoors</v>
      </c>
      <c r="T1620" t="str">
        <f>VLOOKUP(CleanedData[[#This Row],[Province]],'02_Lookup_Tables'!$D$2:$E$10,2, FALSE)</f>
        <v>Southern Region</v>
      </c>
      <c r="U1620" t="str" cm="1">
        <f t="array" ref="U1620">_xlfn.IFS(CleanedData[[#This Row],[Purchase Amount]]&lt;500,"Low",
CleanedData[[#This Row],[Purchase Amount]]&lt;5000,"Medium",
TRUE,"High")</f>
        <v>Medium</v>
      </c>
      <c r="V1620" t="str">
        <f>TEXT(CleanedData[[#This Row],[Date]],"mmmm")</f>
        <v>May</v>
      </c>
      <c r="W1620" t="str">
        <f>"Q"&amp;ROUNDUP(MONTH(CleanedData[[#This Row],[Date]])/3,0)</f>
        <v>Q2</v>
      </c>
      <c r="X1620" t="str">
        <f>IF(CleanedData[[#This Row],[Purchase Amount]]&gt;=5000,"Yes","No")</f>
        <v>No</v>
      </c>
      <c r="Y1620">
        <f>IF(CleanedData[[#This Row],[Recommend]]="Yes",1,0)</f>
        <v>0</v>
      </c>
      <c r="Z1620" s="6">
        <f>CleanedData[[#This Row],[Purchase Amount]]*0.15</f>
        <v>121.83</v>
      </c>
      <c r="AA1620" s="6">
        <f>CleanedData[[#This Row],[Purchase Amount]]*1.15</f>
        <v>934.03</v>
      </c>
    </row>
    <row r="1621" spans="1:27" x14ac:dyDescent="0.3">
      <c r="A1621">
        <v>1938</v>
      </c>
      <c r="B1621" t="s">
        <v>1846</v>
      </c>
      <c r="C1621" s="1">
        <v>45856</v>
      </c>
      <c r="D1621">
        <v>61</v>
      </c>
      <c r="E1621" t="s">
        <v>52</v>
      </c>
      <c r="F1621" t="s">
        <v>83</v>
      </c>
      <c r="G1621" t="s">
        <v>187</v>
      </c>
      <c r="H1621">
        <v>4</v>
      </c>
      <c r="I1621" t="s">
        <v>45</v>
      </c>
      <c r="J1621" t="s">
        <v>74</v>
      </c>
      <c r="K1621" t="s">
        <v>44</v>
      </c>
      <c r="L1621" t="s">
        <v>45</v>
      </c>
      <c r="M1621" t="s">
        <v>165</v>
      </c>
      <c r="N1621" t="s">
        <v>96</v>
      </c>
      <c r="O1621" t="s">
        <v>89</v>
      </c>
      <c r="P1621" t="s">
        <v>70</v>
      </c>
      <c r="Q1621" t="s">
        <v>50</v>
      </c>
      <c r="R1621" s="6">
        <f>_xlfn.XLOOKUP(CleanedData[[#This Row],[Product]],'02_Lookup_Tables'!$A$2:$A$126,'02_Lookup_Tables'!$B$2:$B$126)</f>
        <v>24904.86</v>
      </c>
      <c r="S1621" t="str">
        <f>VLOOKUP(CleanedData[[#This Row],[Product]],'02_Lookup_Tables'!$H$2:$I$126,2,FALSE)</f>
        <v>Electronics</v>
      </c>
      <c r="T1621" t="str">
        <f>VLOOKUP(CleanedData[[#This Row],[Province]],'02_Lookup_Tables'!$D$2:$E$10,2, FALSE)</f>
        <v>Western Region</v>
      </c>
      <c r="U1621" t="str" cm="1">
        <f t="array" ref="U1621">_xlfn.IFS(CleanedData[[#This Row],[Purchase Amount]]&lt;500,"Low",
CleanedData[[#This Row],[Purchase Amount]]&lt;5000,"Medium",
TRUE,"High")</f>
        <v>High</v>
      </c>
      <c r="V1621" t="str">
        <f>TEXT(CleanedData[[#This Row],[Date]],"mmmm")</f>
        <v>July</v>
      </c>
      <c r="W1621" t="str">
        <f>"Q"&amp;ROUNDUP(MONTH(CleanedData[[#This Row],[Date]])/3,0)</f>
        <v>Q3</v>
      </c>
      <c r="X1621" t="str">
        <f>IF(CleanedData[[#This Row],[Purchase Amount]]&gt;=5000,"Yes","No")</f>
        <v>Yes</v>
      </c>
      <c r="Y1621">
        <f>IF(CleanedData[[#This Row],[Recommend]]="Yes",1,0)</f>
        <v>1</v>
      </c>
      <c r="Z1621" s="6">
        <f>CleanedData[[#This Row],[Purchase Amount]]*0.15</f>
        <v>3735.7289999999998</v>
      </c>
      <c r="AA1621" s="6">
        <f>CleanedData[[#This Row],[Purchase Amount]]*1.15</f>
        <v>28640.589</v>
      </c>
    </row>
    <row r="1622" spans="1:27" x14ac:dyDescent="0.3">
      <c r="A1622">
        <v>1939</v>
      </c>
      <c r="B1622" t="s">
        <v>1847</v>
      </c>
      <c r="C1622" s="1">
        <v>45951</v>
      </c>
      <c r="D1622">
        <v>60</v>
      </c>
      <c r="E1622" t="s">
        <v>39</v>
      </c>
      <c r="F1622" t="s">
        <v>40</v>
      </c>
      <c r="G1622" t="s">
        <v>73</v>
      </c>
      <c r="H1622">
        <v>5</v>
      </c>
      <c r="I1622" t="s">
        <v>45</v>
      </c>
      <c r="J1622" t="s">
        <v>43</v>
      </c>
      <c r="K1622" t="s">
        <v>44</v>
      </c>
      <c r="L1622" t="s">
        <v>42</v>
      </c>
      <c r="N1622" t="s">
        <v>57</v>
      </c>
      <c r="O1622" t="s">
        <v>134</v>
      </c>
      <c r="P1622" t="s">
        <v>8646</v>
      </c>
      <c r="Q1622" t="s">
        <v>50</v>
      </c>
      <c r="R1622" s="6">
        <f>_xlfn.XLOOKUP(CleanedData[[#This Row],[Product]],'02_Lookup_Tables'!$A$2:$A$126,'02_Lookup_Tables'!$B$2:$B$126)</f>
        <v>84.23</v>
      </c>
      <c r="S1622" t="str">
        <f>VLOOKUP(CleanedData[[#This Row],[Product]],'02_Lookup_Tables'!$H$2:$I$126,2,FALSE)</f>
        <v>Food</v>
      </c>
      <c r="T1622" t="str">
        <f>VLOOKUP(CleanedData[[#This Row],[Province]],'02_Lookup_Tables'!$D$2:$E$10,2, FALSE)</f>
        <v>Northern Region</v>
      </c>
      <c r="U1622" t="str" cm="1">
        <f t="array" ref="U1622">_xlfn.IFS(CleanedData[[#This Row],[Purchase Amount]]&lt;500,"Low",
CleanedData[[#This Row],[Purchase Amount]]&lt;5000,"Medium",
TRUE,"High")</f>
        <v>Low</v>
      </c>
      <c r="V1622" t="str">
        <f>TEXT(CleanedData[[#This Row],[Date]],"mmmm")</f>
        <v>October</v>
      </c>
      <c r="W1622" t="str">
        <f>"Q"&amp;ROUNDUP(MONTH(CleanedData[[#This Row],[Date]])/3,0)</f>
        <v>Q4</v>
      </c>
      <c r="X1622" t="str">
        <f>IF(CleanedData[[#This Row],[Purchase Amount]]&gt;=5000,"Yes","No")</f>
        <v>No</v>
      </c>
      <c r="Y1622">
        <f>IF(CleanedData[[#This Row],[Recommend]]="Yes",1,0)</f>
        <v>1</v>
      </c>
      <c r="Z1622" s="6">
        <f>CleanedData[[#This Row],[Purchase Amount]]*0.15</f>
        <v>12.634500000000001</v>
      </c>
      <c r="AA1622" s="6">
        <f>CleanedData[[#This Row],[Purchase Amount]]*1.15</f>
        <v>96.864499999999992</v>
      </c>
    </row>
    <row r="1623" spans="1:27" x14ac:dyDescent="0.3">
      <c r="A1623">
        <v>1940</v>
      </c>
      <c r="B1623" t="s">
        <v>1848</v>
      </c>
      <c r="C1623" s="1">
        <v>45532</v>
      </c>
      <c r="D1623">
        <v>62</v>
      </c>
      <c r="E1623" t="s">
        <v>60</v>
      </c>
      <c r="F1623" t="s">
        <v>61</v>
      </c>
      <c r="G1623" t="s">
        <v>201</v>
      </c>
      <c r="H1623">
        <v>1</v>
      </c>
      <c r="I1623" t="s">
        <v>42</v>
      </c>
      <c r="J1623" t="s">
        <v>69</v>
      </c>
      <c r="K1623" t="s">
        <v>55</v>
      </c>
      <c r="L1623" t="s">
        <v>45</v>
      </c>
      <c r="M1623" t="s">
        <v>165</v>
      </c>
      <c r="N1623" t="s">
        <v>80</v>
      </c>
      <c r="O1623" t="s">
        <v>89</v>
      </c>
      <c r="P1623" t="s">
        <v>49</v>
      </c>
      <c r="Q1623" t="s">
        <v>50</v>
      </c>
      <c r="R1623" s="6">
        <f>_xlfn.XLOOKUP(CleanedData[[#This Row],[Product]],'02_Lookup_Tables'!$A$2:$A$126,'02_Lookup_Tables'!$B$2:$B$126)</f>
        <v>755.66</v>
      </c>
      <c r="S1623" t="str">
        <f>VLOOKUP(CleanedData[[#This Row],[Product]],'02_Lookup_Tables'!$H$2:$I$126,2,FALSE)</f>
        <v>Home &amp; Living</v>
      </c>
      <c r="T1623" t="str">
        <f>VLOOKUP(CleanedData[[#This Row],[Province]],'02_Lookup_Tables'!$D$2:$E$10,2, FALSE)</f>
        <v>Southern Region</v>
      </c>
      <c r="U1623" t="str" cm="1">
        <f t="array" ref="U1623">_xlfn.IFS(CleanedData[[#This Row],[Purchase Amount]]&lt;500,"Low",
CleanedData[[#This Row],[Purchase Amount]]&lt;5000,"Medium",
TRUE,"High")</f>
        <v>Medium</v>
      </c>
      <c r="V1623" t="str">
        <f>TEXT(CleanedData[[#This Row],[Date]],"mmmm")</f>
        <v>August</v>
      </c>
      <c r="W1623" t="str">
        <f>"Q"&amp;ROUNDUP(MONTH(CleanedData[[#This Row],[Date]])/3,0)</f>
        <v>Q3</v>
      </c>
      <c r="X1623" t="str">
        <f>IF(CleanedData[[#This Row],[Purchase Amount]]&gt;=5000,"Yes","No")</f>
        <v>No</v>
      </c>
      <c r="Y1623">
        <f>IF(CleanedData[[#This Row],[Recommend]]="Yes",1,0)</f>
        <v>0</v>
      </c>
      <c r="Z1623" s="6">
        <f>CleanedData[[#This Row],[Purchase Amount]]*0.15</f>
        <v>113.34899999999999</v>
      </c>
      <c r="AA1623" s="6">
        <f>CleanedData[[#This Row],[Purchase Amount]]*1.15</f>
        <v>869.0089999999999</v>
      </c>
    </row>
    <row r="1624" spans="1:27" x14ac:dyDescent="0.3">
      <c r="A1624">
        <v>1941</v>
      </c>
      <c r="B1624" t="s">
        <v>1849</v>
      </c>
      <c r="C1624" s="1">
        <v>45661</v>
      </c>
      <c r="D1624">
        <v>41</v>
      </c>
      <c r="E1624" t="s">
        <v>39</v>
      </c>
      <c r="F1624" t="s">
        <v>125</v>
      </c>
      <c r="G1624" t="s">
        <v>230</v>
      </c>
      <c r="H1624">
        <v>3</v>
      </c>
      <c r="I1624" t="s">
        <v>42</v>
      </c>
      <c r="J1624" t="s">
        <v>43</v>
      </c>
      <c r="K1624" t="s">
        <v>44</v>
      </c>
      <c r="L1624" t="s">
        <v>45</v>
      </c>
      <c r="M1624" t="s">
        <v>180</v>
      </c>
      <c r="N1624" t="s">
        <v>48</v>
      </c>
      <c r="O1624" t="s">
        <v>89</v>
      </c>
      <c r="P1624" t="s">
        <v>49</v>
      </c>
      <c r="Q1624" t="s">
        <v>81</v>
      </c>
      <c r="R1624" s="6">
        <f>_xlfn.XLOOKUP(CleanedData[[#This Row],[Product]],'02_Lookup_Tables'!$A$2:$A$126,'02_Lookup_Tables'!$B$2:$B$126)</f>
        <v>1940.64</v>
      </c>
      <c r="S1624" t="str">
        <f>VLOOKUP(CleanedData[[#This Row],[Product]],'02_Lookup_Tables'!$H$2:$I$126,2,FALSE)</f>
        <v>Toys &amp; Games</v>
      </c>
      <c r="T1624" t="str">
        <f>VLOOKUP(CleanedData[[#This Row],[Province]],'02_Lookup_Tables'!$D$2:$E$10,2, FALSE)</f>
        <v>Western Region</v>
      </c>
      <c r="U1624" t="str" cm="1">
        <f t="array" ref="U1624">_xlfn.IFS(CleanedData[[#This Row],[Purchase Amount]]&lt;500,"Low",
CleanedData[[#This Row],[Purchase Amount]]&lt;5000,"Medium",
TRUE,"High")</f>
        <v>Medium</v>
      </c>
      <c r="V1624" t="str">
        <f>TEXT(CleanedData[[#This Row],[Date]],"mmmm")</f>
        <v>January</v>
      </c>
      <c r="W1624" t="str">
        <f>"Q"&amp;ROUNDUP(MONTH(CleanedData[[#This Row],[Date]])/3,0)</f>
        <v>Q1</v>
      </c>
      <c r="X1624" t="str">
        <f>IF(CleanedData[[#This Row],[Purchase Amount]]&gt;=5000,"Yes","No")</f>
        <v>No</v>
      </c>
      <c r="Y1624">
        <f>IF(CleanedData[[#This Row],[Recommend]]="Yes",1,0)</f>
        <v>0</v>
      </c>
      <c r="Z1624" s="6">
        <f>CleanedData[[#This Row],[Purchase Amount]]*0.15</f>
        <v>291.096</v>
      </c>
      <c r="AA1624" s="6">
        <f>CleanedData[[#This Row],[Purchase Amount]]*1.15</f>
        <v>2231.7359999999999</v>
      </c>
    </row>
    <row r="1625" spans="1:27" x14ac:dyDescent="0.3">
      <c r="A1625">
        <v>1942</v>
      </c>
      <c r="B1625" t="s">
        <v>1850</v>
      </c>
      <c r="C1625" s="1">
        <v>45700</v>
      </c>
      <c r="D1625">
        <v>48</v>
      </c>
      <c r="E1625" t="s">
        <v>39</v>
      </c>
      <c r="F1625" t="s">
        <v>68</v>
      </c>
      <c r="G1625" t="s">
        <v>347</v>
      </c>
      <c r="H1625">
        <v>4</v>
      </c>
      <c r="I1625" t="s">
        <v>45</v>
      </c>
      <c r="J1625" t="s">
        <v>63</v>
      </c>
      <c r="K1625" t="s">
        <v>55</v>
      </c>
      <c r="L1625" t="s">
        <v>45</v>
      </c>
      <c r="M1625" t="s">
        <v>46</v>
      </c>
      <c r="N1625" t="s">
        <v>96</v>
      </c>
      <c r="O1625" t="s">
        <v>89</v>
      </c>
      <c r="P1625" t="s">
        <v>70</v>
      </c>
      <c r="Q1625" t="s">
        <v>93</v>
      </c>
      <c r="R1625" s="6">
        <f>_xlfn.XLOOKUP(CleanedData[[#This Row],[Product]],'02_Lookup_Tables'!$A$2:$A$126,'02_Lookup_Tables'!$B$2:$B$126)</f>
        <v>16523.5</v>
      </c>
      <c r="S1625" t="str">
        <f>VLOOKUP(CleanedData[[#This Row],[Product]],'02_Lookup_Tables'!$H$2:$I$126,2,FALSE)</f>
        <v>Electronics</v>
      </c>
      <c r="T1625" t="str">
        <f>VLOOKUP(CleanedData[[#This Row],[Province]],'02_Lookup_Tables'!$D$2:$E$10,2, FALSE)</f>
        <v>Northern Region</v>
      </c>
      <c r="U1625" t="str" cm="1">
        <f t="array" ref="U1625">_xlfn.IFS(CleanedData[[#This Row],[Purchase Amount]]&lt;500,"Low",
CleanedData[[#This Row],[Purchase Amount]]&lt;5000,"Medium",
TRUE,"High")</f>
        <v>High</v>
      </c>
      <c r="V1625" t="str">
        <f>TEXT(CleanedData[[#This Row],[Date]],"mmmm")</f>
        <v>February</v>
      </c>
      <c r="W1625" t="str">
        <f>"Q"&amp;ROUNDUP(MONTH(CleanedData[[#This Row],[Date]])/3,0)</f>
        <v>Q1</v>
      </c>
      <c r="X1625" t="str">
        <f>IF(CleanedData[[#This Row],[Purchase Amount]]&gt;=5000,"Yes","No")</f>
        <v>Yes</v>
      </c>
      <c r="Y1625">
        <f>IF(CleanedData[[#This Row],[Recommend]]="Yes",1,0)</f>
        <v>1</v>
      </c>
      <c r="Z1625" s="6">
        <f>CleanedData[[#This Row],[Purchase Amount]]*0.15</f>
        <v>2478.5250000000001</v>
      </c>
      <c r="AA1625" s="6">
        <f>CleanedData[[#This Row],[Purchase Amount]]*1.15</f>
        <v>19002.024999999998</v>
      </c>
    </row>
    <row r="1626" spans="1:27" x14ac:dyDescent="0.3">
      <c r="A1626">
        <v>1943</v>
      </c>
      <c r="B1626" t="s">
        <v>1851</v>
      </c>
      <c r="C1626" s="1">
        <v>45339</v>
      </c>
      <c r="E1626" t="s">
        <v>39</v>
      </c>
      <c r="F1626" t="s">
        <v>40</v>
      </c>
      <c r="G1626" t="s">
        <v>336</v>
      </c>
      <c r="H1626">
        <v>2</v>
      </c>
      <c r="I1626" t="s">
        <v>42</v>
      </c>
      <c r="J1626" t="s">
        <v>43</v>
      </c>
      <c r="K1626" t="s">
        <v>55</v>
      </c>
      <c r="L1626" t="s">
        <v>42</v>
      </c>
      <c r="M1626" t="s">
        <v>151</v>
      </c>
      <c r="N1626" t="s">
        <v>47</v>
      </c>
      <c r="O1626" t="s">
        <v>89</v>
      </c>
      <c r="P1626" t="s">
        <v>49</v>
      </c>
      <c r="Q1626" t="s">
        <v>166</v>
      </c>
      <c r="R1626" s="6">
        <f>_xlfn.XLOOKUP(CleanedData[[#This Row],[Product]],'02_Lookup_Tables'!$A$2:$A$126,'02_Lookup_Tables'!$B$2:$B$126)</f>
        <v>812.2</v>
      </c>
      <c r="S1626" t="str">
        <f>VLOOKUP(CleanedData[[#This Row],[Product]],'02_Lookup_Tables'!$H$2:$I$126,2,FALSE)</f>
        <v>Sports &amp; Outdoors</v>
      </c>
      <c r="T1626" t="str">
        <f>VLOOKUP(CleanedData[[#This Row],[Province]],'02_Lookup_Tables'!$D$2:$E$10,2, FALSE)</f>
        <v>Northern Region</v>
      </c>
      <c r="U1626" t="str" cm="1">
        <f t="array" ref="U1626">_xlfn.IFS(CleanedData[[#This Row],[Purchase Amount]]&lt;500,"Low",
CleanedData[[#This Row],[Purchase Amount]]&lt;5000,"Medium",
TRUE,"High")</f>
        <v>Medium</v>
      </c>
      <c r="V1626" t="str">
        <f>TEXT(CleanedData[[#This Row],[Date]],"mmmm")</f>
        <v>February</v>
      </c>
      <c r="W1626" t="str">
        <f>"Q"&amp;ROUNDUP(MONTH(CleanedData[[#This Row],[Date]])/3,0)</f>
        <v>Q1</v>
      </c>
      <c r="X1626" t="str">
        <f>IF(CleanedData[[#This Row],[Purchase Amount]]&gt;=5000,"Yes","No")</f>
        <v>No</v>
      </c>
      <c r="Y1626">
        <f>IF(CleanedData[[#This Row],[Recommend]]="Yes",1,0)</f>
        <v>0</v>
      </c>
      <c r="Z1626" s="6">
        <f>CleanedData[[#This Row],[Purchase Amount]]*0.15</f>
        <v>121.83</v>
      </c>
      <c r="AA1626" s="6">
        <f>CleanedData[[#This Row],[Purchase Amount]]*1.15</f>
        <v>934.03</v>
      </c>
    </row>
    <row r="1627" spans="1:27" x14ac:dyDescent="0.3">
      <c r="A1627">
        <v>1944</v>
      </c>
      <c r="B1627" t="s">
        <v>1852</v>
      </c>
      <c r="C1627" s="1">
        <v>45915</v>
      </c>
      <c r="D1627">
        <v>47</v>
      </c>
      <c r="E1627" t="s">
        <v>60</v>
      </c>
      <c r="F1627" t="s">
        <v>40</v>
      </c>
      <c r="G1627" t="s">
        <v>243</v>
      </c>
      <c r="H1627">
        <v>5</v>
      </c>
      <c r="I1627" t="s">
        <v>45</v>
      </c>
      <c r="J1627" t="s">
        <v>69</v>
      </c>
      <c r="K1627" t="s">
        <v>64</v>
      </c>
      <c r="L1627" t="s">
        <v>45</v>
      </c>
      <c r="M1627" t="s">
        <v>100</v>
      </c>
      <c r="N1627" t="s">
        <v>57</v>
      </c>
      <c r="O1627" t="s">
        <v>48</v>
      </c>
      <c r="P1627" t="s">
        <v>49</v>
      </c>
      <c r="Q1627" t="s">
        <v>93</v>
      </c>
      <c r="R1627" s="6">
        <f>_xlfn.XLOOKUP(CleanedData[[#This Row],[Product]],'02_Lookup_Tables'!$A$2:$A$126,'02_Lookup_Tables'!$B$2:$B$126)</f>
        <v>551.66</v>
      </c>
      <c r="S1627" t="str">
        <f>VLOOKUP(CleanedData[[#This Row],[Product]],'02_Lookup_Tables'!$H$2:$I$126,2,FALSE)</f>
        <v>Accessories</v>
      </c>
      <c r="T1627" t="str">
        <f>VLOOKUP(CleanedData[[#This Row],[Province]],'02_Lookup_Tables'!$D$2:$E$10,2, FALSE)</f>
        <v>Northern Region</v>
      </c>
      <c r="U1627" t="str" cm="1">
        <f t="array" ref="U1627">_xlfn.IFS(CleanedData[[#This Row],[Purchase Amount]]&lt;500,"Low",
CleanedData[[#This Row],[Purchase Amount]]&lt;5000,"Medium",
TRUE,"High")</f>
        <v>Medium</v>
      </c>
      <c r="V1627" t="str">
        <f>TEXT(CleanedData[[#This Row],[Date]],"mmmm")</f>
        <v>September</v>
      </c>
      <c r="W1627" t="str">
        <f>"Q"&amp;ROUNDUP(MONTH(CleanedData[[#This Row],[Date]])/3,0)</f>
        <v>Q3</v>
      </c>
      <c r="X1627" t="str">
        <f>IF(CleanedData[[#This Row],[Purchase Amount]]&gt;=5000,"Yes","No")</f>
        <v>No</v>
      </c>
      <c r="Y1627">
        <f>IF(CleanedData[[#This Row],[Recommend]]="Yes",1,0)</f>
        <v>1</v>
      </c>
      <c r="Z1627" s="6">
        <f>CleanedData[[#This Row],[Purchase Amount]]*0.15</f>
        <v>82.748999999999995</v>
      </c>
      <c r="AA1627" s="6">
        <f>CleanedData[[#This Row],[Purchase Amount]]*1.15</f>
        <v>634.40899999999988</v>
      </c>
    </row>
    <row r="1628" spans="1:27" x14ac:dyDescent="0.3">
      <c r="A1628">
        <v>1945</v>
      </c>
      <c r="B1628" t="s">
        <v>1853</v>
      </c>
      <c r="C1628" s="1">
        <v>45354</v>
      </c>
      <c r="D1628">
        <v>43</v>
      </c>
      <c r="E1628" t="s">
        <v>52</v>
      </c>
      <c r="F1628" t="s">
        <v>83</v>
      </c>
      <c r="G1628" t="s">
        <v>233</v>
      </c>
      <c r="H1628">
        <v>1</v>
      </c>
      <c r="I1628" t="s">
        <v>45</v>
      </c>
      <c r="J1628" t="s">
        <v>54</v>
      </c>
      <c r="K1628" t="s">
        <v>44</v>
      </c>
      <c r="L1628" t="s">
        <v>45</v>
      </c>
      <c r="M1628" t="s">
        <v>147</v>
      </c>
      <c r="N1628" t="s">
        <v>80</v>
      </c>
      <c r="O1628" t="s">
        <v>148</v>
      </c>
      <c r="P1628" t="s">
        <v>70</v>
      </c>
      <c r="Q1628" t="s">
        <v>81</v>
      </c>
      <c r="R1628" s="6">
        <f>_xlfn.XLOOKUP(CleanedData[[#This Row],[Product]],'02_Lookup_Tables'!$A$2:$A$126,'02_Lookup_Tables'!$B$2:$B$126)</f>
        <v>324.35000000000002</v>
      </c>
      <c r="S1628" t="str">
        <f>VLOOKUP(CleanedData[[#This Row],[Product]],'02_Lookup_Tables'!$H$2:$I$126,2,FALSE)</f>
        <v>Apparel</v>
      </c>
      <c r="T1628" t="str">
        <f>VLOOKUP(CleanedData[[#This Row],[Province]],'02_Lookup_Tables'!$D$2:$E$10,2, FALSE)</f>
        <v>Western Region</v>
      </c>
      <c r="U1628" t="str" cm="1">
        <f t="array" ref="U1628">_xlfn.IFS(CleanedData[[#This Row],[Purchase Amount]]&lt;500,"Low",
CleanedData[[#This Row],[Purchase Amount]]&lt;5000,"Medium",
TRUE,"High")</f>
        <v>Low</v>
      </c>
      <c r="V1628" t="str">
        <f>TEXT(CleanedData[[#This Row],[Date]],"mmmm")</f>
        <v>March</v>
      </c>
      <c r="W1628" t="str">
        <f>"Q"&amp;ROUNDUP(MONTH(CleanedData[[#This Row],[Date]])/3,0)</f>
        <v>Q1</v>
      </c>
      <c r="X1628" t="str">
        <f>IF(CleanedData[[#This Row],[Purchase Amount]]&gt;=5000,"Yes","No")</f>
        <v>No</v>
      </c>
      <c r="Y1628">
        <f>IF(CleanedData[[#This Row],[Recommend]]="Yes",1,0)</f>
        <v>1</v>
      </c>
      <c r="Z1628" s="6">
        <f>CleanedData[[#This Row],[Purchase Amount]]*0.15</f>
        <v>48.652500000000003</v>
      </c>
      <c r="AA1628" s="6">
        <f>CleanedData[[#This Row],[Purchase Amount]]*1.15</f>
        <v>373.0025</v>
      </c>
    </row>
    <row r="1629" spans="1:27" x14ac:dyDescent="0.3">
      <c r="A1629">
        <v>1946</v>
      </c>
      <c r="B1629" t="s">
        <v>1854</v>
      </c>
      <c r="C1629" s="1">
        <v>45693</v>
      </c>
      <c r="D1629">
        <v>69</v>
      </c>
      <c r="E1629" t="s">
        <v>60</v>
      </c>
      <c r="F1629" t="s">
        <v>40</v>
      </c>
      <c r="G1629" t="s">
        <v>248</v>
      </c>
      <c r="H1629">
        <v>1</v>
      </c>
      <c r="I1629" t="s">
        <v>42</v>
      </c>
      <c r="J1629" t="s">
        <v>74</v>
      </c>
      <c r="K1629" t="s">
        <v>55</v>
      </c>
      <c r="L1629" t="s">
        <v>45</v>
      </c>
      <c r="M1629" t="s">
        <v>165</v>
      </c>
      <c r="N1629" t="s">
        <v>80</v>
      </c>
      <c r="O1629" t="s">
        <v>89</v>
      </c>
      <c r="P1629" t="s">
        <v>49</v>
      </c>
      <c r="Q1629" t="s">
        <v>97</v>
      </c>
      <c r="R1629" s="6">
        <f>_xlfn.XLOOKUP(CleanedData[[#This Row],[Product]],'02_Lookup_Tables'!$A$2:$A$126,'02_Lookup_Tables'!$B$2:$B$126)</f>
        <v>8798.49</v>
      </c>
      <c r="S1629" t="str">
        <f>VLOOKUP(CleanedData[[#This Row],[Product]],'02_Lookup_Tables'!$H$2:$I$126,2,FALSE)</f>
        <v>Toys &amp; Games</v>
      </c>
      <c r="T1629" t="str">
        <f>VLOOKUP(CleanedData[[#This Row],[Province]],'02_Lookup_Tables'!$D$2:$E$10,2, FALSE)</f>
        <v>Northern Region</v>
      </c>
      <c r="U1629" t="str" cm="1">
        <f t="array" ref="U1629">_xlfn.IFS(CleanedData[[#This Row],[Purchase Amount]]&lt;500,"Low",
CleanedData[[#This Row],[Purchase Amount]]&lt;5000,"Medium",
TRUE,"High")</f>
        <v>High</v>
      </c>
      <c r="V1629" t="str">
        <f>TEXT(CleanedData[[#This Row],[Date]],"mmmm")</f>
        <v>February</v>
      </c>
      <c r="W1629" t="str">
        <f>"Q"&amp;ROUNDUP(MONTH(CleanedData[[#This Row],[Date]])/3,0)</f>
        <v>Q1</v>
      </c>
      <c r="X1629" t="str">
        <f>IF(CleanedData[[#This Row],[Purchase Amount]]&gt;=5000,"Yes","No")</f>
        <v>Yes</v>
      </c>
      <c r="Y1629">
        <f>IF(CleanedData[[#This Row],[Recommend]]="Yes",1,0)</f>
        <v>0</v>
      </c>
      <c r="Z1629" s="6">
        <f>CleanedData[[#This Row],[Purchase Amount]]*0.15</f>
        <v>1319.7735</v>
      </c>
      <c r="AA1629" s="6">
        <f>CleanedData[[#This Row],[Purchase Amount]]*1.15</f>
        <v>10118.263499999999</v>
      </c>
    </row>
    <row r="1630" spans="1:27" x14ac:dyDescent="0.3">
      <c r="A1630">
        <v>1947</v>
      </c>
      <c r="B1630" t="s">
        <v>1855</v>
      </c>
      <c r="C1630" s="1">
        <v>45408</v>
      </c>
      <c r="D1630">
        <v>27</v>
      </c>
      <c r="E1630" t="s">
        <v>52</v>
      </c>
      <c r="F1630" t="s">
        <v>61</v>
      </c>
      <c r="G1630" t="s">
        <v>99</v>
      </c>
      <c r="H1630">
        <v>3</v>
      </c>
      <c r="I1630" t="s">
        <v>42</v>
      </c>
      <c r="J1630" t="s">
        <v>69</v>
      </c>
      <c r="K1630" t="s">
        <v>44</v>
      </c>
      <c r="L1630" t="s">
        <v>45</v>
      </c>
      <c r="M1630" t="s">
        <v>123</v>
      </c>
      <c r="N1630" t="s">
        <v>48</v>
      </c>
      <c r="O1630" t="s">
        <v>89</v>
      </c>
      <c r="P1630" t="s">
        <v>49</v>
      </c>
      <c r="Q1630" t="s">
        <v>58</v>
      </c>
      <c r="R1630" s="6">
        <f>_xlfn.XLOOKUP(CleanedData[[#This Row],[Product]],'02_Lookup_Tables'!$A$2:$A$126,'02_Lookup_Tables'!$B$2:$B$126)</f>
        <v>43.23</v>
      </c>
      <c r="S1630" t="str">
        <f>VLOOKUP(CleanedData[[#This Row],[Product]],'02_Lookup_Tables'!$H$2:$I$126,2,FALSE)</f>
        <v>Food</v>
      </c>
      <c r="T1630" t="str">
        <f>VLOOKUP(CleanedData[[#This Row],[Province]],'02_Lookup_Tables'!$D$2:$E$10,2, FALSE)</f>
        <v>Southern Region</v>
      </c>
      <c r="U1630" t="str" cm="1">
        <f t="array" ref="U1630">_xlfn.IFS(CleanedData[[#This Row],[Purchase Amount]]&lt;500,"Low",
CleanedData[[#This Row],[Purchase Amount]]&lt;5000,"Medium",
TRUE,"High")</f>
        <v>Low</v>
      </c>
      <c r="V1630" t="str">
        <f>TEXT(CleanedData[[#This Row],[Date]],"mmmm")</f>
        <v>April</v>
      </c>
      <c r="W1630" t="str">
        <f>"Q"&amp;ROUNDUP(MONTH(CleanedData[[#This Row],[Date]])/3,0)</f>
        <v>Q2</v>
      </c>
      <c r="X1630" t="str">
        <f>IF(CleanedData[[#This Row],[Purchase Amount]]&gt;=5000,"Yes","No")</f>
        <v>No</v>
      </c>
      <c r="Y1630">
        <f>IF(CleanedData[[#This Row],[Recommend]]="Yes",1,0)</f>
        <v>0</v>
      </c>
      <c r="Z1630" s="6">
        <f>CleanedData[[#This Row],[Purchase Amount]]*0.15</f>
        <v>6.4844999999999997</v>
      </c>
      <c r="AA1630" s="6">
        <f>CleanedData[[#This Row],[Purchase Amount]]*1.15</f>
        <v>49.714499999999994</v>
      </c>
    </row>
    <row r="1631" spans="1:27" x14ac:dyDescent="0.3">
      <c r="A1631">
        <v>1948</v>
      </c>
      <c r="B1631" t="s">
        <v>1856</v>
      </c>
      <c r="C1631" s="1">
        <v>45946</v>
      </c>
      <c r="D1631">
        <v>24</v>
      </c>
      <c r="E1631" t="s">
        <v>52</v>
      </c>
      <c r="F1631" t="s">
        <v>108</v>
      </c>
      <c r="G1631" t="s">
        <v>291</v>
      </c>
      <c r="H1631">
        <v>1</v>
      </c>
      <c r="I1631" t="s">
        <v>42</v>
      </c>
      <c r="J1631" t="s">
        <v>54</v>
      </c>
      <c r="K1631" t="s">
        <v>64</v>
      </c>
      <c r="L1631" t="s">
        <v>45</v>
      </c>
      <c r="N1631" t="s">
        <v>80</v>
      </c>
      <c r="O1631" t="s">
        <v>134</v>
      </c>
      <c r="P1631" t="s">
        <v>8646</v>
      </c>
      <c r="Q1631" t="s">
        <v>66</v>
      </c>
      <c r="R1631" s="6">
        <f>_xlfn.XLOOKUP(CleanedData[[#This Row],[Product]],'02_Lookup_Tables'!$A$2:$A$126,'02_Lookup_Tables'!$B$2:$B$126)</f>
        <v>1171.25</v>
      </c>
      <c r="S1631" t="str">
        <f>VLOOKUP(CleanedData[[#This Row],[Product]],'02_Lookup_Tables'!$H$2:$I$126,2,FALSE)</f>
        <v>Toys &amp; Games</v>
      </c>
      <c r="T1631" t="str">
        <f>VLOOKUP(CleanedData[[#This Row],[Province]],'02_Lookup_Tables'!$D$2:$E$10,2, FALSE)</f>
        <v>Gauteng Region</v>
      </c>
      <c r="U1631" t="str" cm="1">
        <f t="array" ref="U1631">_xlfn.IFS(CleanedData[[#This Row],[Purchase Amount]]&lt;500,"Low",
CleanedData[[#This Row],[Purchase Amount]]&lt;5000,"Medium",
TRUE,"High")</f>
        <v>Medium</v>
      </c>
      <c r="V1631" t="str">
        <f>TEXT(CleanedData[[#This Row],[Date]],"mmmm")</f>
        <v>October</v>
      </c>
      <c r="W1631" t="str">
        <f>"Q"&amp;ROUNDUP(MONTH(CleanedData[[#This Row],[Date]])/3,0)</f>
        <v>Q4</v>
      </c>
      <c r="X1631" t="str">
        <f>IF(CleanedData[[#This Row],[Purchase Amount]]&gt;=5000,"Yes","No")</f>
        <v>No</v>
      </c>
      <c r="Y1631">
        <f>IF(CleanedData[[#This Row],[Recommend]]="Yes",1,0)</f>
        <v>0</v>
      </c>
      <c r="Z1631" s="6">
        <f>CleanedData[[#This Row],[Purchase Amount]]*0.15</f>
        <v>175.6875</v>
      </c>
      <c r="AA1631" s="6">
        <f>CleanedData[[#This Row],[Purchase Amount]]*1.15</f>
        <v>1346.9375</v>
      </c>
    </row>
    <row r="1632" spans="1:27" x14ac:dyDescent="0.3">
      <c r="A1632">
        <v>1949</v>
      </c>
      <c r="B1632" t="s">
        <v>1857</v>
      </c>
      <c r="C1632" s="1">
        <v>46015</v>
      </c>
      <c r="D1632">
        <v>22</v>
      </c>
      <c r="E1632" t="s">
        <v>39</v>
      </c>
      <c r="F1632" t="s">
        <v>68</v>
      </c>
      <c r="G1632" t="s">
        <v>563</v>
      </c>
      <c r="H1632">
        <v>2</v>
      </c>
      <c r="I1632" t="s">
        <v>42</v>
      </c>
      <c r="J1632" t="s">
        <v>63</v>
      </c>
      <c r="K1632" t="s">
        <v>44</v>
      </c>
      <c r="L1632" t="s">
        <v>45</v>
      </c>
      <c r="M1632" t="s">
        <v>196</v>
      </c>
      <c r="N1632" t="s">
        <v>47</v>
      </c>
      <c r="O1632" t="s">
        <v>89</v>
      </c>
      <c r="P1632" t="s">
        <v>49</v>
      </c>
      <c r="Q1632" t="s">
        <v>66</v>
      </c>
      <c r="R1632" s="6">
        <f>_xlfn.XLOOKUP(CleanedData[[#This Row],[Product]],'02_Lookup_Tables'!$A$2:$A$126,'02_Lookup_Tables'!$B$2:$B$126)</f>
        <v>11052.57</v>
      </c>
      <c r="S1632" t="str">
        <f>VLOOKUP(CleanedData[[#This Row],[Product]],'02_Lookup_Tables'!$H$2:$I$126,2,FALSE)</f>
        <v>Electronics</v>
      </c>
      <c r="T1632" t="str">
        <f>VLOOKUP(CleanedData[[#This Row],[Province]],'02_Lookup_Tables'!$D$2:$E$10,2, FALSE)</f>
        <v>Northern Region</v>
      </c>
      <c r="U1632" t="str" cm="1">
        <f t="array" ref="U1632">_xlfn.IFS(CleanedData[[#This Row],[Purchase Amount]]&lt;500,"Low",
CleanedData[[#This Row],[Purchase Amount]]&lt;5000,"Medium",
TRUE,"High")</f>
        <v>High</v>
      </c>
      <c r="V1632" t="str">
        <f>TEXT(CleanedData[[#This Row],[Date]],"mmmm")</f>
        <v>December</v>
      </c>
      <c r="W1632" t="str">
        <f>"Q"&amp;ROUNDUP(MONTH(CleanedData[[#This Row],[Date]])/3,0)</f>
        <v>Q4</v>
      </c>
      <c r="X1632" t="str">
        <f>IF(CleanedData[[#This Row],[Purchase Amount]]&gt;=5000,"Yes","No")</f>
        <v>Yes</v>
      </c>
      <c r="Y1632">
        <f>IF(CleanedData[[#This Row],[Recommend]]="Yes",1,0)</f>
        <v>0</v>
      </c>
      <c r="Z1632" s="6">
        <f>CleanedData[[#This Row],[Purchase Amount]]*0.15</f>
        <v>1657.8854999999999</v>
      </c>
      <c r="AA1632" s="6">
        <f>CleanedData[[#This Row],[Purchase Amount]]*1.15</f>
        <v>12710.455499999998</v>
      </c>
    </row>
    <row r="1633" spans="1:27" x14ac:dyDescent="0.3">
      <c r="A1633">
        <v>1950</v>
      </c>
      <c r="B1633" t="s">
        <v>1858</v>
      </c>
      <c r="C1633" s="1">
        <v>45554</v>
      </c>
      <c r="D1633">
        <v>48</v>
      </c>
      <c r="E1633" t="s">
        <v>39</v>
      </c>
      <c r="F1633" t="s">
        <v>40</v>
      </c>
      <c r="G1633" t="s">
        <v>182</v>
      </c>
      <c r="H1633">
        <v>4</v>
      </c>
      <c r="I1633" t="s">
        <v>45</v>
      </c>
      <c r="J1633" t="s">
        <v>63</v>
      </c>
      <c r="K1633" t="s">
        <v>55</v>
      </c>
      <c r="L1633" t="s">
        <v>42</v>
      </c>
      <c r="M1633" t="s">
        <v>65</v>
      </c>
      <c r="N1633" t="s">
        <v>96</v>
      </c>
      <c r="O1633" t="s">
        <v>89</v>
      </c>
      <c r="P1633" t="s">
        <v>70</v>
      </c>
      <c r="Q1633" t="s">
        <v>93</v>
      </c>
      <c r="R1633" s="6">
        <f>_xlfn.XLOOKUP(CleanedData[[#This Row],[Product]],'02_Lookup_Tables'!$A$2:$A$126,'02_Lookup_Tables'!$B$2:$B$126)</f>
        <v>3715.65</v>
      </c>
      <c r="S1633" t="str">
        <f>VLOOKUP(CleanedData[[#This Row],[Product]],'02_Lookup_Tables'!$H$2:$I$126,2,FALSE)</f>
        <v>Home Devices</v>
      </c>
      <c r="T1633" t="str">
        <f>VLOOKUP(CleanedData[[#This Row],[Province]],'02_Lookup_Tables'!$D$2:$E$10,2, FALSE)</f>
        <v>Northern Region</v>
      </c>
      <c r="U1633" t="str" cm="1">
        <f t="array" ref="U1633">_xlfn.IFS(CleanedData[[#This Row],[Purchase Amount]]&lt;500,"Low",
CleanedData[[#This Row],[Purchase Amount]]&lt;5000,"Medium",
TRUE,"High")</f>
        <v>Medium</v>
      </c>
      <c r="V1633" t="str">
        <f>TEXT(CleanedData[[#This Row],[Date]],"mmmm")</f>
        <v>September</v>
      </c>
      <c r="W1633" t="str">
        <f>"Q"&amp;ROUNDUP(MONTH(CleanedData[[#This Row],[Date]])/3,0)</f>
        <v>Q3</v>
      </c>
      <c r="X1633" t="str">
        <f>IF(CleanedData[[#This Row],[Purchase Amount]]&gt;=5000,"Yes","No")</f>
        <v>No</v>
      </c>
      <c r="Y1633">
        <f>IF(CleanedData[[#This Row],[Recommend]]="Yes",1,0)</f>
        <v>1</v>
      </c>
      <c r="Z1633" s="6">
        <f>CleanedData[[#This Row],[Purchase Amount]]*0.15</f>
        <v>557.34749999999997</v>
      </c>
      <c r="AA1633" s="6">
        <f>CleanedData[[#This Row],[Purchase Amount]]*1.15</f>
        <v>4272.9974999999995</v>
      </c>
    </row>
    <row r="1634" spans="1:27" x14ac:dyDescent="0.3">
      <c r="A1634">
        <v>1951</v>
      </c>
      <c r="B1634" t="s">
        <v>1859</v>
      </c>
      <c r="C1634" s="1">
        <v>45881</v>
      </c>
      <c r="D1634">
        <v>52</v>
      </c>
      <c r="E1634" t="s">
        <v>60</v>
      </c>
      <c r="F1634" t="s">
        <v>68</v>
      </c>
      <c r="G1634" t="s">
        <v>102</v>
      </c>
      <c r="H1634">
        <v>5</v>
      </c>
      <c r="I1634" t="s">
        <v>45</v>
      </c>
      <c r="J1634" t="s">
        <v>69</v>
      </c>
      <c r="K1634" t="s">
        <v>44</v>
      </c>
      <c r="L1634" t="s">
        <v>42</v>
      </c>
      <c r="M1634" t="s">
        <v>140</v>
      </c>
      <c r="N1634" t="s">
        <v>57</v>
      </c>
      <c r="O1634" t="s">
        <v>148</v>
      </c>
      <c r="P1634" t="s">
        <v>49</v>
      </c>
      <c r="Q1634" t="s">
        <v>93</v>
      </c>
      <c r="R1634" s="6">
        <f>_xlfn.XLOOKUP(CleanedData[[#This Row],[Product]],'02_Lookup_Tables'!$A$2:$A$126,'02_Lookup_Tables'!$B$2:$B$126)</f>
        <v>276.82</v>
      </c>
      <c r="S1634" t="str">
        <f>VLOOKUP(CleanedData[[#This Row],[Product]],'02_Lookup_Tables'!$H$2:$I$126,2,FALSE)</f>
        <v>Home &amp; Living</v>
      </c>
      <c r="T1634" t="str">
        <f>VLOOKUP(CleanedData[[#This Row],[Province]],'02_Lookup_Tables'!$D$2:$E$10,2, FALSE)</f>
        <v>Northern Region</v>
      </c>
      <c r="U1634" t="str" cm="1">
        <f t="array" ref="U1634">_xlfn.IFS(CleanedData[[#This Row],[Purchase Amount]]&lt;500,"Low",
CleanedData[[#This Row],[Purchase Amount]]&lt;5000,"Medium",
TRUE,"High")</f>
        <v>Low</v>
      </c>
      <c r="V1634" t="str">
        <f>TEXT(CleanedData[[#This Row],[Date]],"mmmm")</f>
        <v>August</v>
      </c>
      <c r="W1634" t="str">
        <f>"Q"&amp;ROUNDUP(MONTH(CleanedData[[#This Row],[Date]])/3,0)</f>
        <v>Q3</v>
      </c>
      <c r="X1634" t="str">
        <f>IF(CleanedData[[#This Row],[Purchase Amount]]&gt;=5000,"Yes","No")</f>
        <v>No</v>
      </c>
      <c r="Y1634">
        <f>IF(CleanedData[[#This Row],[Recommend]]="Yes",1,0)</f>
        <v>1</v>
      </c>
      <c r="Z1634" s="6">
        <f>CleanedData[[#This Row],[Purchase Amount]]*0.15</f>
        <v>41.522999999999996</v>
      </c>
      <c r="AA1634" s="6">
        <f>CleanedData[[#This Row],[Purchase Amount]]*1.15</f>
        <v>318.34299999999996</v>
      </c>
    </row>
    <row r="1635" spans="1:27" x14ac:dyDescent="0.3">
      <c r="A1635">
        <v>1952</v>
      </c>
      <c r="B1635" t="s">
        <v>1860</v>
      </c>
      <c r="C1635" s="1">
        <v>45431</v>
      </c>
      <c r="D1635">
        <v>20</v>
      </c>
      <c r="E1635" t="s">
        <v>52</v>
      </c>
      <c r="F1635" t="s">
        <v>68</v>
      </c>
      <c r="G1635" t="s">
        <v>340</v>
      </c>
      <c r="H1635">
        <v>4</v>
      </c>
      <c r="I1635" t="s">
        <v>42</v>
      </c>
      <c r="J1635" t="s">
        <v>69</v>
      </c>
      <c r="K1635" t="s">
        <v>44</v>
      </c>
      <c r="L1635" t="s">
        <v>42</v>
      </c>
      <c r="M1635" t="s">
        <v>184</v>
      </c>
      <c r="N1635" t="s">
        <v>96</v>
      </c>
      <c r="O1635" t="s">
        <v>148</v>
      </c>
      <c r="P1635" t="s">
        <v>49</v>
      </c>
      <c r="Q1635" t="s">
        <v>66</v>
      </c>
      <c r="R1635" s="6">
        <f>_xlfn.XLOOKUP(CleanedData[[#This Row],[Product]],'02_Lookup_Tables'!$A$2:$A$126,'02_Lookup_Tables'!$B$2:$B$126)</f>
        <v>828.82</v>
      </c>
      <c r="S1635" t="str">
        <f>VLOOKUP(CleanedData[[#This Row],[Product]],'02_Lookup_Tables'!$H$2:$I$126,2,FALSE)</f>
        <v>Home Devices</v>
      </c>
      <c r="T1635" t="str">
        <f>VLOOKUP(CleanedData[[#This Row],[Province]],'02_Lookup_Tables'!$D$2:$E$10,2, FALSE)</f>
        <v>Northern Region</v>
      </c>
      <c r="U1635" t="str" cm="1">
        <f t="array" ref="U1635">_xlfn.IFS(CleanedData[[#This Row],[Purchase Amount]]&lt;500,"Low",
CleanedData[[#This Row],[Purchase Amount]]&lt;5000,"Medium",
TRUE,"High")</f>
        <v>Medium</v>
      </c>
      <c r="V1635" t="str">
        <f>TEXT(CleanedData[[#This Row],[Date]],"mmmm")</f>
        <v>May</v>
      </c>
      <c r="W1635" t="str">
        <f>"Q"&amp;ROUNDUP(MONTH(CleanedData[[#This Row],[Date]])/3,0)</f>
        <v>Q2</v>
      </c>
      <c r="X1635" t="str">
        <f>IF(CleanedData[[#This Row],[Purchase Amount]]&gt;=5000,"Yes","No")</f>
        <v>No</v>
      </c>
      <c r="Y1635">
        <f>IF(CleanedData[[#This Row],[Recommend]]="Yes",1,0)</f>
        <v>0</v>
      </c>
      <c r="Z1635" s="6">
        <f>CleanedData[[#This Row],[Purchase Amount]]*0.15</f>
        <v>124.32300000000001</v>
      </c>
      <c r="AA1635" s="6">
        <f>CleanedData[[#This Row],[Purchase Amount]]*1.15</f>
        <v>953.14300000000003</v>
      </c>
    </row>
    <row r="1636" spans="1:27" x14ac:dyDescent="0.3">
      <c r="A1636">
        <v>1953</v>
      </c>
      <c r="B1636" t="s">
        <v>1861</v>
      </c>
      <c r="C1636" s="1">
        <v>45944</v>
      </c>
      <c r="D1636">
        <v>39</v>
      </c>
      <c r="E1636" t="s">
        <v>60</v>
      </c>
      <c r="F1636" t="s">
        <v>68</v>
      </c>
      <c r="G1636" t="s">
        <v>99</v>
      </c>
      <c r="H1636">
        <v>3</v>
      </c>
      <c r="I1636" t="s">
        <v>42</v>
      </c>
      <c r="J1636" t="s">
        <v>63</v>
      </c>
      <c r="K1636" t="s">
        <v>44</v>
      </c>
      <c r="L1636" t="s">
        <v>42</v>
      </c>
      <c r="M1636" t="s">
        <v>100</v>
      </c>
      <c r="N1636" t="s">
        <v>48</v>
      </c>
      <c r="O1636" t="s">
        <v>48</v>
      </c>
      <c r="P1636" t="s">
        <v>70</v>
      </c>
      <c r="Q1636" t="s">
        <v>81</v>
      </c>
      <c r="R1636" s="6">
        <f>_xlfn.XLOOKUP(CleanedData[[#This Row],[Product]],'02_Lookup_Tables'!$A$2:$A$126,'02_Lookup_Tables'!$B$2:$B$126)</f>
        <v>43.23</v>
      </c>
      <c r="S1636" t="str">
        <f>VLOOKUP(CleanedData[[#This Row],[Product]],'02_Lookup_Tables'!$H$2:$I$126,2,FALSE)</f>
        <v>Food</v>
      </c>
      <c r="T1636" t="str">
        <f>VLOOKUP(CleanedData[[#This Row],[Province]],'02_Lookup_Tables'!$D$2:$E$10,2, FALSE)</f>
        <v>Northern Region</v>
      </c>
      <c r="U1636" t="str" cm="1">
        <f t="array" ref="U1636">_xlfn.IFS(CleanedData[[#This Row],[Purchase Amount]]&lt;500,"Low",
CleanedData[[#This Row],[Purchase Amount]]&lt;5000,"Medium",
TRUE,"High")</f>
        <v>Low</v>
      </c>
      <c r="V1636" t="str">
        <f>TEXT(CleanedData[[#This Row],[Date]],"mmmm")</f>
        <v>October</v>
      </c>
      <c r="W1636" t="str">
        <f>"Q"&amp;ROUNDUP(MONTH(CleanedData[[#This Row],[Date]])/3,0)</f>
        <v>Q4</v>
      </c>
      <c r="X1636" t="str">
        <f>IF(CleanedData[[#This Row],[Purchase Amount]]&gt;=5000,"Yes","No")</f>
        <v>No</v>
      </c>
      <c r="Y1636">
        <f>IF(CleanedData[[#This Row],[Recommend]]="Yes",1,0)</f>
        <v>0</v>
      </c>
      <c r="Z1636" s="6">
        <f>CleanedData[[#This Row],[Purchase Amount]]*0.15</f>
        <v>6.4844999999999997</v>
      </c>
      <c r="AA1636" s="6">
        <f>CleanedData[[#This Row],[Purchase Amount]]*1.15</f>
        <v>49.714499999999994</v>
      </c>
    </row>
    <row r="1637" spans="1:27" x14ac:dyDescent="0.3">
      <c r="A1637">
        <v>1955</v>
      </c>
      <c r="B1637" t="s">
        <v>1862</v>
      </c>
      <c r="C1637" s="1">
        <v>45791</v>
      </c>
      <c r="D1637">
        <v>74</v>
      </c>
      <c r="E1637" t="s">
        <v>52</v>
      </c>
      <c r="F1637" t="s">
        <v>83</v>
      </c>
      <c r="G1637" t="s">
        <v>296</v>
      </c>
      <c r="H1637">
        <v>5</v>
      </c>
      <c r="I1637" t="s">
        <v>42</v>
      </c>
      <c r="J1637" t="s">
        <v>43</v>
      </c>
      <c r="K1637" t="s">
        <v>64</v>
      </c>
      <c r="L1637" t="s">
        <v>45</v>
      </c>
      <c r="M1637" t="s">
        <v>136</v>
      </c>
      <c r="N1637" t="s">
        <v>57</v>
      </c>
      <c r="O1637" t="s">
        <v>89</v>
      </c>
      <c r="P1637" t="s">
        <v>70</v>
      </c>
      <c r="Q1637" t="s">
        <v>97</v>
      </c>
      <c r="R1637" s="6">
        <f>_xlfn.XLOOKUP(CleanedData[[#This Row],[Product]],'02_Lookup_Tables'!$A$2:$A$126,'02_Lookup_Tables'!$B$2:$B$126)</f>
        <v>657.5</v>
      </c>
      <c r="S1637" t="str">
        <f>VLOOKUP(CleanedData[[#This Row],[Product]],'02_Lookup_Tables'!$H$2:$I$126,2,FALSE)</f>
        <v>Home Devices</v>
      </c>
      <c r="T1637" t="str">
        <f>VLOOKUP(CleanedData[[#This Row],[Province]],'02_Lookup_Tables'!$D$2:$E$10,2, FALSE)</f>
        <v>Western Region</v>
      </c>
      <c r="U1637" t="str" cm="1">
        <f t="array" ref="U1637">_xlfn.IFS(CleanedData[[#This Row],[Purchase Amount]]&lt;500,"Low",
CleanedData[[#This Row],[Purchase Amount]]&lt;5000,"Medium",
TRUE,"High")</f>
        <v>Medium</v>
      </c>
      <c r="V1637" t="str">
        <f>TEXT(CleanedData[[#This Row],[Date]],"mmmm")</f>
        <v>May</v>
      </c>
      <c r="W1637" t="str">
        <f>"Q"&amp;ROUNDUP(MONTH(CleanedData[[#This Row],[Date]])/3,0)</f>
        <v>Q2</v>
      </c>
      <c r="X1637" t="str">
        <f>IF(CleanedData[[#This Row],[Purchase Amount]]&gt;=5000,"Yes","No")</f>
        <v>No</v>
      </c>
      <c r="Y1637">
        <f>IF(CleanedData[[#This Row],[Recommend]]="Yes",1,0)</f>
        <v>0</v>
      </c>
      <c r="Z1637" s="6">
        <f>CleanedData[[#This Row],[Purchase Amount]]*0.15</f>
        <v>98.625</v>
      </c>
      <c r="AA1637" s="6">
        <f>CleanedData[[#This Row],[Purchase Amount]]*1.15</f>
        <v>756.12499999999989</v>
      </c>
    </row>
    <row r="1638" spans="1:27" x14ac:dyDescent="0.3">
      <c r="A1638">
        <v>1957</v>
      </c>
      <c r="B1638" t="s">
        <v>1863</v>
      </c>
      <c r="C1638" s="1">
        <v>45734</v>
      </c>
      <c r="D1638">
        <v>33</v>
      </c>
      <c r="E1638" t="s">
        <v>60</v>
      </c>
      <c r="F1638" t="s">
        <v>130</v>
      </c>
      <c r="G1638" t="s">
        <v>95</v>
      </c>
      <c r="H1638">
        <v>1</v>
      </c>
      <c r="I1638" t="s">
        <v>42</v>
      </c>
      <c r="J1638" t="s">
        <v>43</v>
      </c>
      <c r="K1638" t="s">
        <v>44</v>
      </c>
      <c r="L1638" t="s">
        <v>45</v>
      </c>
      <c r="M1638" t="s">
        <v>165</v>
      </c>
      <c r="N1638" t="s">
        <v>80</v>
      </c>
      <c r="O1638" t="s">
        <v>89</v>
      </c>
      <c r="P1638" t="s">
        <v>49</v>
      </c>
      <c r="Q1638" t="s">
        <v>58</v>
      </c>
      <c r="R1638" s="6">
        <f>_xlfn.XLOOKUP(CleanedData[[#This Row],[Product]],'02_Lookup_Tables'!$A$2:$A$126,'02_Lookup_Tables'!$B$2:$B$126)</f>
        <v>5390.8</v>
      </c>
      <c r="S1638" t="str">
        <f>VLOOKUP(CleanedData[[#This Row],[Product]],'02_Lookup_Tables'!$H$2:$I$126,2,FALSE)</f>
        <v>Electronics</v>
      </c>
      <c r="T1638" t="str">
        <f>VLOOKUP(CleanedData[[#This Row],[Province]],'02_Lookup_Tables'!$D$2:$E$10,2, FALSE)</f>
        <v>Eastern Region</v>
      </c>
      <c r="U1638" t="str" cm="1">
        <f t="array" ref="U1638">_xlfn.IFS(CleanedData[[#This Row],[Purchase Amount]]&lt;500,"Low",
CleanedData[[#This Row],[Purchase Amount]]&lt;5000,"Medium",
TRUE,"High")</f>
        <v>High</v>
      </c>
      <c r="V1638" t="str">
        <f>TEXT(CleanedData[[#This Row],[Date]],"mmmm")</f>
        <v>March</v>
      </c>
      <c r="W1638" t="str">
        <f>"Q"&amp;ROUNDUP(MONTH(CleanedData[[#This Row],[Date]])/3,0)</f>
        <v>Q1</v>
      </c>
      <c r="X1638" t="str">
        <f>IF(CleanedData[[#This Row],[Purchase Amount]]&gt;=5000,"Yes","No")</f>
        <v>Yes</v>
      </c>
      <c r="Y1638">
        <f>IF(CleanedData[[#This Row],[Recommend]]="Yes",1,0)</f>
        <v>0</v>
      </c>
      <c r="Z1638" s="6">
        <f>CleanedData[[#This Row],[Purchase Amount]]*0.15</f>
        <v>808.62</v>
      </c>
      <c r="AA1638" s="6">
        <f>CleanedData[[#This Row],[Purchase Amount]]*1.15</f>
        <v>6199.42</v>
      </c>
    </row>
    <row r="1639" spans="1:27" x14ac:dyDescent="0.3">
      <c r="A1639">
        <v>1958</v>
      </c>
      <c r="B1639" t="s">
        <v>1864</v>
      </c>
      <c r="C1639" s="1">
        <v>45720</v>
      </c>
      <c r="D1639">
        <v>21</v>
      </c>
      <c r="E1639" t="s">
        <v>60</v>
      </c>
      <c r="F1639" t="s">
        <v>72</v>
      </c>
      <c r="G1639" t="s">
        <v>144</v>
      </c>
      <c r="H1639">
        <v>4</v>
      </c>
      <c r="I1639" t="s">
        <v>45</v>
      </c>
      <c r="J1639" t="s">
        <v>43</v>
      </c>
      <c r="K1639" t="s">
        <v>64</v>
      </c>
      <c r="L1639" t="s">
        <v>45</v>
      </c>
      <c r="M1639" t="s">
        <v>106</v>
      </c>
      <c r="N1639" t="s">
        <v>96</v>
      </c>
      <c r="O1639" t="s">
        <v>148</v>
      </c>
      <c r="P1639" t="s">
        <v>49</v>
      </c>
      <c r="Q1639" t="s">
        <v>66</v>
      </c>
      <c r="R1639" s="6">
        <f>_xlfn.XLOOKUP(CleanedData[[#This Row],[Product]],'02_Lookup_Tables'!$A$2:$A$126,'02_Lookup_Tables'!$B$2:$B$126)</f>
        <v>4455.18</v>
      </c>
      <c r="S1639" t="str">
        <f>VLOOKUP(CleanedData[[#This Row],[Product]],'02_Lookup_Tables'!$H$2:$I$126,2,FALSE)</f>
        <v>Sports &amp; Outdoors</v>
      </c>
      <c r="T1639" t="str">
        <f>VLOOKUP(CleanedData[[#This Row],[Province]],'02_Lookup_Tables'!$D$2:$E$10,2, FALSE)</f>
        <v>Central Region</v>
      </c>
      <c r="U1639" t="str" cm="1">
        <f t="array" ref="U1639">_xlfn.IFS(CleanedData[[#This Row],[Purchase Amount]]&lt;500,"Low",
CleanedData[[#This Row],[Purchase Amount]]&lt;5000,"Medium",
TRUE,"High")</f>
        <v>Medium</v>
      </c>
      <c r="V1639" t="str">
        <f>TEXT(CleanedData[[#This Row],[Date]],"mmmm")</f>
        <v>March</v>
      </c>
      <c r="W1639" t="str">
        <f>"Q"&amp;ROUNDUP(MONTH(CleanedData[[#This Row],[Date]])/3,0)</f>
        <v>Q1</v>
      </c>
      <c r="X1639" t="str">
        <f>IF(CleanedData[[#This Row],[Purchase Amount]]&gt;=5000,"Yes","No")</f>
        <v>No</v>
      </c>
      <c r="Y1639">
        <f>IF(CleanedData[[#This Row],[Recommend]]="Yes",1,0)</f>
        <v>1</v>
      </c>
      <c r="Z1639" s="6">
        <f>CleanedData[[#This Row],[Purchase Amount]]*0.15</f>
        <v>668.27700000000004</v>
      </c>
      <c r="AA1639" s="6">
        <f>CleanedData[[#This Row],[Purchase Amount]]*1.15</f>
        <v>5123.4570000000003</v>
      </c>
    </row>
    <row r="1640" spans="1:27" x14ac:dyDescent="0.3">
      <c r="A1640">
        <v>1959</v>
      </c>
      <c r="B1640" t="s">
        <v>1865</v>
      </c>
      <c r="C1640" s="1">
        <v>46020</v>
      </c>
      <c r="D1640">
        <v>39</v>
      </c>
      <c r="E1640" t="s">
        <v>60</v>
      </c>
      <c r="F1640" t="s">
        <v>61</v>
      </c>
      <c r="G1640" t="s">
        <v>331</v>
      </c>
      <c r="H1640">
        <v>4</v>
      </c>
      <c r="I1640" t="s">
        <v>42</v>
      </c>
      <c r="J1640" t="s">
        <v>69</v>
      </c>
      <c r="K1640" t="s">
        <v>55</v>
      </c>
      <c r="L1640" t="s">
        <v>42</v>
      </c>
      <c r="M1640" t="s">
        <v>184</v>
      </c>
      <c r="N1640" t="s">
        <v>96</v>
      </c>
      <c r="O1640" t="s">
        <v>148</v>
      </c>
      <c r="P1640" t="s">
        <v>49</v>
      </c>
      <c r="Q1640" t="s">
        <v>81</v>
      </c>
      <c r="R1640" s="6">
        <f>_xlfn.XLOOKUP(CleanedData[[#This Row],[Product]],'02_Lookup_Tables'!$A$2:$A$126,'02_Lookup_Tables'!$B$2:$B$126)</f>
        <v>27.35</v>
      </c>
      <c r="S1640" t="str">
        <f>VLOOKUP(CleanedData[[#This Row],[Product]],'02_Lookup_Tables'!$H$2:$I$126,2,FALSE)</f>
        <v>Food</v>
      </c>
      <c r="T1640" t="str">
        <f>VLOOKUP(CleanedData[[#This Row],[Province]],'02_Lookup_Tables'!$D$2:$E$10,2, FALSE)</f>
        <v>Southern Region</v>
      </c>
      <c r="U1640" t="str" cm="1">
        <f t="array" ref="U1640">_xlfn.IFS(CleanedData[[#This Row],[Purchase Amount]]&lt;500,"Low",
CleanedData[[#This Row],[Purchase Amount]]&lt;5000,"Medium",
TRUE,"High")</f>
        <v>Low</v>
      </c>
      <c r="V1640" t="str">
        <f>TEXT(CleanedData[[#This Row],[Date]],"mmmm")</f>
        <v>December</v>
      </c>
      <c r="W1640" t="str">
        <f>"Q"&amp;ROUNDUP(MONTH(CleanedData[[#This Row],[Date]])/3,0)</f>
        <v>Q4</v>
      </c>
      <c r="X1640" t="str">
        <f>IF(CleanedData[[#This Row],[Purchase Amount]]&gt;=5000,"Yes","No")</f>
        <v>No</v>
      </c>
      <c r="Y1640">
        <f>IF(CleanedData[[#This Row],[Recommend]]="Yes",1,0)</f>
        <v>0</v>
      </c>
      <c r="Z1640" s="6">
        <f>CleanedData[[#This Row],[Purchase Amount]]*0.15</f>
        <v>4.1025</v>
      </c>
      <c r="AA1640" s="6">
        <f>CleanedData[[#This Row],[Purchase Amount]]*1.15</f>
        <v>31.452500000000001</v>
      </c>
    </row>
    <row r="1641" spans="1:27" x14ac:dyDescent="0.3">
      <c r="A1641">
        <v>1960</v>
      </c>
      <c r="B1641" t="s">
        <v>1866</v>
      </c>
      <c r="C1641" s="1">
        <v>45418</v>
      </c>
      <c r="D1641">
        <v>29</v>
      </c>
      <c r="E1641" t="s">
        <v>39</v>
      </c>
      <c r="F1641" t="s">
        <v>68</v>
      </c>
      <c r="G1641" t="s">
        <v>303</v>
      </c>
      <c r="H1641">
        <v>4</v>
      </c>
      <c r="I1641" t="s">
        <v>45</v>
      </c>
      <c r="J1641" t="s">
        <v>54</v>
      </c>
      <c r="K1641" t="s">
        <v>44</v>
      </c>
      <c r="L1641" t="s">
        <v>42</v>
      </c>
      <c r="M1641" t="s">
        <v>236</v>
      </c>
      <c r="N1641" t="s">
        <v>96</v>
      </c>
      <c r="O1641" t="s">
        <v>89</v>
      </c>
      <c r="P1641" t="s">
        <v>70</v>
      </c>
      <c r="Q1641" t="s">
        <v>58</v>
      </c>
      <c r="R1641" s="6">
        <f>_xlfn.XLOOKUP(CleanedData[[#This Row],[Product]],'02_Lookup_Tables'!$A$2:$A$126,'02_Lookup_Tables'!$B$2:$B$126)</f>
        <v>4841.7700000000004</v>
      </c>
      <c r="S1641" t="str">
        <f>VLOOKUP(CleanedData[[#This Row],[Product]],'02_Lookup_Tables'!$H$2:$I$126,2,FALSE)</f>
        <v>Home &amp; Living</v>
      </c>
      <c r="T1641" t="str">
        <f>VLOOKUP(CleanedData[[#This Row],[Province]],'02_Lookup_Tables'!$D$2:$E$10,2, FALSE)</f>
        <v>Northern Region</v>
      </c>
      <c r="U1641" t="str" cm="1">
        <f t="array" ref="U1641">_xlfn.IFS(CleanedData[[#This Row],[Purchase Amount]]&lt;500,"Low",
CleanedData[[#This Row],[Purchase Amount]]&lt;5000,"Medium",
TRUE,"High")</f>
        <v>Medium</v>
      </c>
      <c r="V1641" t="str">
        <f>TEXT(CleanedData[[#This Row],[Date]],"mmmm")</f>
        <v>May</v>
      </c>
      <c r="W1641" t="str">
        <f>"Q"&amp;ROUNDUP(MONTH(CleanedData[[#This Row],[Date]])/3,0)</f>
        <v>Q2</v>
      </c>
      <c r="X1641" t="str">
        <f>IF(CleanedData[[#This Row],[Purchase Amount]]&gt;=5000,"Yes","No")</f>
        <v>No</v>
      </c>
      <c r="Y1641">
        <f>IF(CleanedData[[#This Row],[Recommend]]="Yes",1,0)</f>
        <v>1</v>
      </c>
      <c r="Z1641" s="6">
        <f>CleanedData[[#This Row],[Purchase Amount]]*0.15</f>
        <v>726.26550000000009</v>
      </c>
      <c r="AA1641" s="6">
        <f>CleanedData[[#This Row],[Purchase Amount]]*1.15</f>
        <v>5568.0355</v>
      </c>
    </row>
    <row r="1642" spans="1:27" x14ac:dyDescent="0.3">
      <c r="A1642">
        <v>1961</v>
      </c>
      <c r="B1642" t="s">
        <v>1867</v>
      </c>
      <c r="C1642" s="1">
        <v>45453</v>
      </c>
      <c r="D1642">
        <v>47</v>
      </c>
      <c r="E1642" t="s">
        <v>52</v>
      </c>
      <c r="F1642" t="s">
        <v>68</v>
      </c>
      <c r="G1642" t="s">
        <v>225</v>
      </c>
      <c r="H1642">
        <v>2</v>
      </c>
      <c r="I1642" t="s">
        <v>45</v>
      </c>
      <c r="J1642" t="s">
        <v>63</v>
      </c>
      <c r="K1642" t="s">
        <v>64</v>
      </c>
      <c r="L1642" t="s">
        <v>45</v>
      </c>
      <c r="M1642" t="s">
        <v>56</v>
      </c>
      <c r="N1642" t="s">
        <v>47</v>
      </c>
      <c r="O1642" t="s">
        <v>148</v>
      </c>
      <c r="P1642" t="s">
        <v>70</v>
      </c>
      <c r="Q1642" t="s">
        <v>93</v>
      </c>
      <c r="R1642" s="6">
        <f>_xlfn.XLOOKUP(CleanedData[[#This Row],[Product]],'02_Lookup_Tables'!$A$2:$A$126,'02_Lookup_Tables'!$B$2:$B$126)</f>
        <v>1094.3699999999999</v>
      </c>
      <c r="S1642" t="str">
        <f>VLOOKUP(CleanedData[[#This Row],[Product]],'02_Lookup_Tables'!$H$2:$I$126,2,FALSE)</f>
        <v>Apparel</v>
      </c>
      <c r="T1642" t="str">
        <f>VLOOKUP(CleanedData[[#This Row],[Province]],'02_Lookup_Tables'!$D$2:$E$10,2, FALSE)</f>
        <v>Northern Region</v>
      </c>
      <c r="U1642" t="str" cm="1">
        <f t="array" ref="U1642">_xlfn.IFS(CleanedData[[#This Row],[Purchase Amount]]&lt;500,"Low",
CleanedData[[#This Row],[Purchase Amount]]&lt;5000,"Medium",
TRUE,"High")</f>
        <v>Medium</v>
      </c>
      <c r="V1642" t="str">
        <f>TEXT(CleanedData[[#This Row],[Date]],"mmmm")</f>
        <v>June</v>
      </c>
      <c r="W1642" t="str">
        <f>"Q"&amp;ROUNDUP(MONTH(CleanedData[[#This Row],[Date]])/3,0)</f>
        <v>Q2</v>
      </c>
      <c r="X1642" t="str">
        <f>IF(CleanedData[[#This Row],[Purchase Amount]]&gt;=5000,"Yes","No")</f>
        <v>No</v>
      </c>
      <c r="Y1642">
        <f>IF(CleanedData[[#This Row],[Recommend]]="Yes",1,0)</f>
        <v>1</v>
      </c>
      <c r="Z1642" s="6">
        <f>CleanedData[[#This Row],[Purchase Amount]]*0.15</f>
        <v>164.15549999999999</v>
      </c>
      <c r="AA1642" s="6">
        <f>CleanedData[[#This Row],[Purchase Amount]]*1.15</f>
        <v>1258.5254999999997</v>
      </c>
    </row>
    <row r="1643" spans="1:27" x14ac:dyDescent="0.3">
      <c r="A1643">
        <v>1962</v>
      </c>
      <c r="B1643" t="s">
        <v>1868</v>
      </c>
      <c r="C1643" s="1">
        <v>45398</v>
      </c>
      <c r="D1643">
        <v>68</v>
      </c>
      <c r="E1643" t="s">
        <v>39</v>
      </c>
      <c r="F1643" t="s">
        <v>108</v>
      </c>
      <c r="G1643" t="s">
        <v>347</v>
      </c>
      <c r="H1643">
        <v>4</v>
      </c>
      <c r="I1643" t="s">
        <v>42</v>
      </c>
      <c r="J1643" t="s">
        <v>43</v>
      </c>
      <c r="K1643" t="s">
        <v>55</v>
      </c>
      <c r="L1643" t="s">
        <v>45</v>
      </c>
      <c r="M1643" t="s">
        <v>190</v>
      </c>
      <c r="N1643" t="s">
        <v>96</v>
      </c>
      <c r="O1643" t="s">
        <v>89</v>
      </c>
      <c r="P1643" t="s">
        <v>70</v>
      </c>
      <c r="Q1643" t="s">
        <v>97</v>
      </c>
      <c r="R1643" s="6">
        <f>_xlfn.XLOOKUP(CleanedData[[#This Row],[Product]],'02_Lookup_Tables'!$A$2:$A$126,'02_Lookup_Tables'!$B$2:$B$126)</f>
        <v>16523.5</v>
      </c>
      <c r="S1643" t="str">
        <f>VLOOKUP(CleanedData[[#This Row],[Product]],'02_Lookup_Tables'!$H$2:$I$126,2,FALSE)</f>
        <v>Electronics</v>
      </c>
      <c r="T1643" t="str">
        <f>VLOOKUP(CleanedData[[#This Row],[Province]],'02_Lookup_Tables'!$D$2:$E$10,2, FALSE)</f>
        <v>Gauteng Region</v>
      </c>
      <c r="U1643" t="str" cm="1">
        <f t="array" ref="U1643">_xlfn.IFS(CleanedData[[#This Row],[Purchase Amount]]&lt;500,"Low",
CleanedData[[#This Row],[Purchase Amount]]&lt;5000,"Medium",
TRUE,"High")</f>
        <v>High</v>
      </c>
      <c r="V1643" t="str">
        <f>TEXT(CleanedData[[#This Row],[Date]],"mmmm")</f>
        <v>April</v>
      </c>
      <c r="W1643" t="str">
        <f>"Q"&amp;ROUNDUP(MONTH(CleanedData[[#This Row],[Date]])/3,0)</f>
        <v>Q2</v>
      </c>
      <c r="X1643" t="str">
        <f>IF(CleanedData[[#This Row],[Purchase Amount]]&gt;=5000,"Yes","No")</f>
        <v>Yes</v>
      </c>
      <c r="Y1643">
        <f>IF(CleanedData[[#This Row],[Recommend]]="Yes",1,0)</f>
        <v>0</v>
      </c>
      <c r="Z1643" s="6">
        <f>CleanedData[[#This Row],[Purchase Amount]]*0.15</f>
        <v>2478.5250000000001</v>
      </c>
      <c r="AA1643" s="6">
        <f>CleanedData[[#This Row],[Purchase Amount]]*1.15</f>
        <v>19002.024999999998</v>
      </c>
    </row>
    <row r="1644" spans="1:27" x14ac:dyDescent="0.3">
      <c r="A1644">
        <v>1963</v>
      </c>
      <c r="B1644" t="s">
        <v>1869</v>
      </c>
      <c r="C1644" s="1">
        <v>45348</v>
      </c>
      <c r="D1644">
        <v>30</v>
      </c>
      <c r="E1644" t="s">
        <v>60</v>
      </c>
      <c r="F1644" t="s">
        <v>61</v>
      </c>
      <c r="G1644" t="s">
        <v>546</v>
      </c>
      <c r="H1644">
        <v>5</v>
      </c>
      <c r="I1644" t="s">
        <v>42</v>
      </c>
      <c r="J1644" t="s">
        <v>43</v>
      </c>
      <c r="K1644" t="s">
        <v>44</v>
      </c>
      <c r="L1644" t="s">
        <v>42</v>
      </c>
      <c r="M1644" t="s">
        <v>123</v>
      </c>
      <c r="N1644" t="s">
        <v>57</v>
      </c>
      <c r="O1644" t="s">
        <v>89</v>
      </c>
      <c r="P1644" t="s">
        <v>70</v>
      </c>
      <c r="Q1644" t="s">
        <v>58</v>
      </c>
      <c r="R1644" s="6">
        <f>_xlfn.XLOOKUP(CleanedData[[#This Row],[Product]],'02_Lookup_Tables'!$A$2:$A$126,'02_Lookup_Tables'!$B$2:$B$126)</f>
        <v>1369.39</v>
      </c>
      <c r="S1644" t="str">
        <f>VLOOKUP(CleanedData[[#This Row],[Product]],'02_Lookup_Tables'!$H$2:$I$126,2,FALSE)</f>
        <v>Toys &amp; Games</v>
      </c>
      <c r="T1644" t="str">
        <f>VLOOKUP(CleanedData[[#This Row],[Province]],'02_Lookup_Tables'!$D$2:$E$10,2, FALSE)</f>
        <v>Southern Region</v>
      </c>
      <c r="U1644" t="str" cm="1">
        <f t="array" ref="U1644">_xlfn.IFS(CleanedData[[#This Row],[Purchase Amount]]&lt;500,"Low",
CleanedData[[#This Row],[Purchase Amount]]&lt;5000,"Medium",
TRUE,"High")</f>
        <v>Medium</v>
      </c>
      <c r="V1644" t="str">
        <f>TEXT(CleanedData[[#This Row],[Date]],"mmmm")</f>
        <v>February</v>
      </c>
      <c r="W1644" t="str">
        <f>"Q"&amp;ROUNDUP(MONTH(CleanedData[[#This Row],[Date]])/3,0)</f>
        <v>Q1</v>
      </c>
      <c r="X1644" t="str">
        <f>IF(CleanedData[[#This Row],[Purchase Amount]]&gt;=5000,"Yes","No")</f>
        <v>No</v>
      </c>
      <c r="Y1644">
        <f>IF(CleanedData[[#This Row],[Recommend]]="Yes",1,0)</f>
        <v>0</v>
      </c>
      <c r="Z1644" s="6">
        <f>CleanedData[[#This Row],[Purchase Amount]]*0.15</f>
        <v>205.4085</v>
      </c>
      <c r="AA1644" s="6">
        <f>CleanedData[[#This Row],[Purchase Amount]]*1.15</f>
        <v>1574.7985000000001</v>
      </c>
    </row>
    <row r="1645" spans="1:27" x14ac:dyDescent="0.3">
      <c r="A1645">
        <v>1964</v>
      </c>
      <c r="B1645" t="s">
        <v>1870</v>
      </c>
      <c r="C1645" s="1">
        <v>45435</v>
      </c>
      <c r="D1645">
        <v>33</v>
      </c>
      <c r="E1645" t="s">
        <v>39</v>
      </c>
      <c r="F1645" t="s">
        <v>77</v>
      </c>
      <c r="G1645" t="s">
        <v>248</v>
      </c>
      <c r="H1645">
        <v>3</v>
      </c>
      <c r="I1645" t="s">
        <v>45</v>
      </c>
      <c r="J1645" t="s">
        <v>69</v>
      </c>
      <c r="K1645" t="s">
        <v>55</v>
      </c>
      <c r="L1645" t="s">
        <v>45</v>
      </c>
      <c r="M1645" t="s">
        <v>100</v>
      </c>
      <c r="N1645" t="s">
        <v>48</v>
      </c>
      <c r="O1645" t="s">
        <v>48</v>
      </c>
      <c r="P1645" t="s">
        <v>70</v>
      </c>
      <c r="Q1645" t="s">
        <v>58</v>
      </c>
      <c r="R1645" s="6">
        <f>_xlfn.XLOOKUP(CleanedData[[#This Row],[Product]],'02_Lookup_Tables'!$A$2:$A$126,'02_Lookup_Tables'!$B$2:$B$126)</f>
        <v>8798.49</v>
      </c>
      <c r="S1645" t="str">
        <f>VLOOKUP(CleanedData[[#This Row],[Product]],'02_Lookup_Tables'!$H$2:$I$126,2,FALSE)</f>
        <v>Toys &amp; Games</v>
      </c>
      <c r="T1645" t="str">
        <f>VLOOKUP(CleanedData[[#This Row],[Province]],'02_Lookup_Tables'!$D$2:$E$10,2, FALSE)</f>
        <v>Central Region</v>
      </c>
      <c r="U1645" t="str" cm="1">
        <f t="array" ref="U1645">_xlfn.IFS(CleanedData[[#This Row],[Purchase Amount]]&lt;500,"Low",
CleanedData[[#This Row],[Purchase Amount]]&lt;5000,"Medium",
TRUE,"High")</f>
        <v>High</v>
      </c>
      <c r="V1645" t="str">
        <f>TEXT(CleanedData[[#This Row],[Date]],"mmmm")</f>
        <v>May</v>
      </c>
      <c r="W1645" t="str">
        <f>"Q"&amp;ROUNDUP(MONTH(CleanedData[[#This Row],[Date]])/3,0)</f>
        <v>Q2</v>
      </c>
      <c r="X1645" t="str">
        <f>IF(CleanedData[[#This Row],[Purchase Amount]]&gt;=5000,"Yes","No")</f>
        <v>Yes</v>
      </c>
      <c r="Y1645">
        <f>IF(CleanedData[[#This Row],[Recommend]]="Yes",1,0)</f>
        <v>1</v>
      </c>
      <c r="Z1645" s="6">
        <f>CleanedData[[#This Row],[Purchase Amount]]*0.15</f>
        <v>1319.7735</v>
      </c>
      <c r="AA1645" s="6">
        <f>CleanedData[[#This Row],[Purchase Amount]]*1.15</f>
        <v>10118.263499999999</v>
      </c>
    </row>
    <row r="1646" spans="1:27" x14ac:dyDescent="0.3">
      <c r="A1646">
        <v>1965</v>
      </c>
      <c r="B1646" t="s">
        <v>1871</v>
      </c>
      <c r="C1646" s="1">
        <v>45563</v>
      </c>
      <c r="D1646">
        <v>39</v>
      </c>
      <c r="E1646" t="s">
        <v>52</v>
      </c>
      <c r="F1646" t="s">
        <v>108</v>
      </c>
      <c r="G1646" t="s">
        <v>271</v>
      </c>
      <c r="H1646">
        <v>1</v>
      </c>
      <c r="I1646" t="s">
        <v>42</v>
      </c>
      <c r="J1646" t="s">
        <v>43</v>
      </c>
      <c r="K1646" t="s">
        <v>44</v>
      </c>
      <c r="L1646" t="s">
        <v>45</v>
      </c>
      <c r="M1646" t="s">
        <v>88</v>
      </c>
      <c r="N1646" t="s">
        <v>80</v>
      </c>
      <c r="O1646" t="s">
        <v>89</v>
      </c>
      <c r="P1646" t="s">
        <v>49</v>
      </c>
      <c r="Q1646" t="s">
        <v>81</v>
      </c>
      <c r="R1646" s="6">
        <f>_xlfn.XLOOKUP(CleanedData[[#This Row],[Product]],'02_Lookup_Tables'!$A$2:$A$126,'02_Lookup_Tables'!$B$2:$B$126)</f>
        <v>119.63</v>
      </c>
      <c r="S1646" t="str">
        <f>VLOOKUP(CleanedData[[#This Row],[Product]],'02_Lookup_Tables'!$H$2:$I$126,2,FALSE)</f>
        <v>Food</v>
      </c>
      <c r="T1646" t="str">
        <f>VLOOKUP(CleanedData[[#This Row],[Province]],'02_Lookup_Tables'!$D$2:$E$10,2, FALSE)</f>
        <v>Gauteng Region</v>
      </c>
      <c r="U1646" t="str" cm="1">
        <f t="array" ref="U1646">_xlfn.IFS(CleanedData[[#This Row],[Purchase Amount]]&lt;500,"Low",
CleanedData[[#This Row],[Purchase Amount]]&lt;5000,"Medium",
TRUE,"High")</f>
        <v>Low</v>
      </c>
      <c r="V1646" t="str">
        <f>TEXT(CleanedData[[#This Row],[Date]],"mmmm")</f>
        <v>September</v>
      </c>
      <c r="W1646" t="str">
        <f>"Q"&amp;ROUNDUP(MONTH(CleanedData[[#This Row],[Date]])/3,0)</f>
        <v>Q3</v>
      </c>
      <c r="X1646" t="str">
        <f>IF(CleanedData[[#This Row],[Purchase Amount]]&gt;=5000,"Yes","No")</f>
        <v>No</v>
      </c>
      <c r="Y1646">
        <f>IF(CleanedData[[#This Row],[Recommend]]="Yes",1,0)</f>
        <v>0</v>
      </c>
      <c r="Z1646" s="6">
        <f>CleanedData[[#This Row],[Purchase Amount]]*0.15</f>
        <v>17.944499999999998</v>
      </c>
      <c r="AA1646" s="6">
        <f>CleanedData[[#This Row],[Purchase Amount]]*1.15</f>
        <v>137.57449999999997</v>
      </c>
    </row>
    <row r="1647" spans="1:27" x14ac:dyDescent="0.3">
      <c r="A1647">
        <v>1966</v>
      </c>
      <c r="B1647" t="s">
        <v>1872</v>
      </c>
      <c r="C1647" s="1">
        <v>45851</v>
      </c>
      <c r="D1647">
        <v>59</v>
      </c>
      <c r="E1647" t="s">
        <v>52</v>
      </c>
      <c r="F1647" t="s">
        <v>68</v>
      </c>
      <c r="G1647" t="s">
        <v>501</v>
      </c>
      <c r="H1647">
        <v>2</v>
      </c>
      <c r="I1647" t="s">
        <v>42</v>
      </c>
      <c r="J1647" t="s">
        <v>63</v>
      </c>
      <c r="K1647" t="s">
        <v>64</v>
      </c>
      <c r="L1647" t="s">
        <v>42</v>
      </c>
      <c r="M1647" t="s">
        <v>175</v>
      </c>
      <c r="N1647" t="s">
        <v>47</v>
      </c>
      <c r="O1647" t="s">
        <v>89</v>
      </c>
      <c r="P1647" t="s">
        <v>49</v>
      </c>
      <c r="Q1647" t="s">
        <v>50</v>
      </c>
      <c r="R1647" s="6">
        <f>_xlfn.XLOOKUP(CleanedData[[#This Row],[Product]],'02_Lookup_Tables'!$A$2:$A$126,'02_Lookup_Tables'!$B$2:$B$126)</f>
        <v>1482.94</v>
      </c>
      <c r="S1647" t="str">
        <f>VLOOKUP(CleanedData[[#This Row],[Product]],'02_Lookup_Tables'!$H$2:$I$126,2,FALSE)</f>
        <v>Home Devices</v>
      </c>
      <c r="T1647" t="str">
        <f>VLOOKUP(CleanedData[[#This Row],[Province]],'02_Lookup_Tables'!$D$2:$E$10,2, FALSE)</f>
        <v>Northern Region</v>
      </c>
      <c r="U1647" t="str" cm="1">
        <f t="array" ref="U1647">_xlfn.IFS(CleanedData[[#This Row],[Purchase Amount]]&lt;500,"Low",
CleanedData[[#This Row],[Purchase Amount]]&lt;5000,"Medium",
TRUE,"High")</f>
        <v>Medium</v>
      </c>
      <c r="V1647" t="str">
        <f>TEXT(CleanedData[[#This Row],[Date]],"mmmm")</f>
        <v>July</v>
      </c>
      <c r="W1647" t="str">
        <f>"Q"&amp;ROUNDUP(MONTH(CleanedData[[#This Row],[Date]])/3,0)</f>
        <v>Q3</v>
      </c>
      <c r="X1647" t="str">
        <f>IF(CleanedData[[#This Row],[Purchase Amount]]&gt;=5000,"Yes","No")</f>
        <v>No</v>
      </c>
      <c r="Y1647">
        <f>IF(CleanedData[[#This Row],[Recommend]]="Yes",1,0)</f>
        <v>0</v>
      </c>
      <c r="Z1647" s="6">
        <f>CleanedData[[#This Row],[Purchase Amount]]*0.15</f>
        <v>222.441</v>
      </c>
      <c r="AA1647" s="6">
        <f>CleanedData[[#This Row],[Purchase Amount]]*1.15</f>
        <v>1705.3809999999999</v>
      </c>
    </row>
    <row r="1648" spans="1:27" x14ac:dyDescent="0.3">
      <c r="A1648">
        <v>1967</v>
      </c>
      <c r="B1648" t="s">
        <v>1873</v>
      </c>
      <c r="C1648" s="1">
        <v>45425</v>
      </c>
      <c r="D1648">
        <v>21</v>
      </c>
      <c r="E1648" t="s">
        <v>60</v>
      </c>
      <c r="F1648" t="s">
        <v>72</v>
      </c>
      <c r="G1648" t="s">
        <v>317</v>
      </c>
      <c r="H1648">
        <v>3</v>
      </c>
      <c r="I1648" t="s">
        <v>42</v>
      </c>
      <c r="J1648" t="s">
        <v>69</v>
      </c>
      <c r="K1648" t="s">
        <v>44</v>
      </c>
      <c r="L1648" t="s">
        <v>45</v>
      </c>
      <c r="M1648" t="s">
        <v>123</v>
      </c>
      <c r="N1648" t="s">
        <v>48</v>
      </c>
      <c r="O1648" t="s">
        <v>89</v>
      </c>
      <c r="P1648" t="s">
        <v>49</v>
      </c>
      <c r="Q1648" t="s">
        <v>66</v>
      </c>
      <c r="R1648" s="6">
        <f>_xlfn.XLOOKUP(CleanedData[[#This Row],[Product]],'02_Lookup_Tables'!$A$2:$A$126,'02_Lookup_Tables'!$B$2:$B$126)</f>
        <v>10347.709999999999</v>
      </c>
      <c r="S1648" t="str">
        <f>VLOOKUP(CleanedData[[#This Row],[Product]],'02_Lookup_Tables'!$H$2:$I$126,2,FALSE)</f>
        <v>Home Devices</v>
      </c>
      <c r="T1648" t="str">
        <f>VLOOKUP(CleanedData[[#This Row],[Province]],'02_Lookup_Tables'!$D$2:$E$10,2, FALSE)</f>
        <v>Central Region</v>
      </c>
      <c r="U1648" t="str" cm="1">
        <f t="array" ref="U1648">_xlfn.IFS(CleanedData[[#This Row],[Purchase Amount]]&lt;500,"Low",
CleanedData[[#This Row],[Purchase Amount]]&lt;5000,"Medium",
TRUE,"High")</f>
        <v>High</v>
      </c>
      <c r="V1648" t="str">
        <f>TEXT(CleanedData[[#This Row],[Date]],"mmmm")</f>
        <v>May</v>
      </c>
      <c r="W1648" t="str">
        <f>"Q"&amp;ROUNDUP(MONTH(CleanedData[[#This Row],[Date]])/3,0)</f>
        <v>Q2</v>
      </c>
      <c r="X1648" t="str">
        <f>IF(CleanedData[[#This Row],[Purchase Amount]]&gt;=5000,"Yes","No")</f>
        <v>Yes</v>
      </c>
      <c r="Y1648">
        <f>IF(CleanedData[[#This Row],[Recommend]]="Yes",1,0)</f>
        <v>0</v>
      </c>
      <c r="Z1648" s="6">
        <f>CleanedData[[#This Row],[Purchase Amount]]*0.15</f>
        <v>1552.1564999999998</v>
      </c>
      <c r="AA1648" s="6">
        <f>CleanedData[[#This Row],[Purchase Amount]]*1.15</f>
        <v>11899.866499999998</v>
      </c>
    </row>
    <row r="1649" spans="1:27" x14ac:dyDescent="0.3">
      <c r="A1649">
        <v>1968</v>
      </c>
      <c r="B1649" t="s">
        <v>1874</v>
      </c>
      <c r="C1649" s="1">
        <v>45880</v>
      </c>
      <c r="D1649">
        <v>34</v>
      </c>
      <c r="E1649" t="s">
        <v>39</v>
      </c>
      <c r="F1649" t="s">
        <v>77</v>
      </c>
      <c r="G1649" t="s">
        <v>84</v>
      </c>
      <c r="H1649">
        <v>4</v>
      </c>
      <c r="I1649" t="s">
        <v>42</v>
      </c>
      <c r="J1649" t="s">
        <v>63</v>
      </c>
      <c r="K1649" t="s">
        <v>44</v>
      </c>
      <c r="L1649" t="s">
        <v>42</v>
      </c>
      <c r="M1649" t="s">
        <v>180</v>
      </c>
      <c r="N1649" t="s">
        <v>96</v>
      </c>
      <c r="O1649" t="s">
        <v>89</v>
      </c>
      <c r="P1649" t="s">
        <v>70</v>
      </c>
      <c r="Q1649" t="s">
        <v>58</v>
      </c>
      <c r="R1649" s="6">
        <f>_xlfn.XLOOKUP(CleanedData[[#This Row],[Product]],'02_Lookup_Tables'!$A$2:$A$126,'02_Lookup_Tables'!$B$2:$B$126)</f>
        <v>1158.56</v>
      </c>
      <c r="S1649" t="str">
        <f>VLOOKUP(CleanedData[[#This Row],[Product]],'02_Lookup_Tables'!$H$2:$I$126,2,FALSE)</f>
        <v>Toys &amp; Games</v>
      </c>
      <c r="T1649" t="str">
        <f>VLOOKUP(CleanedData[[#This Row],[Province]],'02_Lookup_Tables'!$D$2:$E$10,2, FALSE)</f>
        <v>Central Region</v>
      </c>
      <c r="U1649" t="str" cm="1">
        <f t="array" ref="U1649">_xlfn.IFS(CleanedData[[#This Row],[Purchase Amount]]&lt;500,"Low",
CleanedData[[#This Row],[Purchase Amount]]&lt;5000,"Medium",
TRUE,"High")</f>
        <v>Medium</v>
      </c>
      <c r="V1649" t="str">
        <f>TEXT(CleanedData[[#This Row],[Date]],"mmmm")</f>
        <v>August</v>
      </c>
      <c r="W1649" t="str">
        <f>"Q"&amp;ROUNDUP(MONTH(CleanedData[[#This Row],[Date]])/3,0)</f>
        <v>Q3</v>
      </c>
      <c r="X1649" t="str">
        <f>IF(CleanedData[[#This Row],[Purchase Amount]]&gt;=5000,"Yes","No")</f>
        <v>No</v>
      </c>
      <c r="Y1649">
        <f>IF(CleanedData[[#This Row],[Recommend]]="Yes",1,0)</f>
        <v>0</v>
      </c>
      <c r="Z1649" s="6">
        <f>CleanedData[[#This Row],[Purchase Amount]]*0.15</f>
        <v>173.78399999999999</v>
      </c>
      <c r="AA1649" s="6">
        <f>CleanedData[[#This Row],[Purchase Amount]]*1.15</f>
        <v>1332.3439999999998</v>
      </c>
    </row>
    <row r="1650" spans="1:27" x14ac:dyDescent="0.3">
      <c r="A1650">
        <v>1972</v>
      </c>
      <c r="B1650" t="s">
        <v>1875</v>
      </c>
      <c r="C1650" s="1">
        <v>45902</v>
      </c>
      <c r="D1650">
        <v>57</v>
      </c>
      <c r="E1650" t="s">
        <v>60</v>
      </c>
      <c r="F1650" t="s">
        <v>40</v>
      </c>
      <c r="G1650" t="s">
        <v>372</v>
      </c>
      <c r="H1650">
        <v>1</v>
      </c>
      <c r="I1650" t="s">
        <v>42</v>
      </c>
      <c r="J1650" t="s">
        <v>43</v>
      </c>
      <c r="K1650" t="s">
        <v>44</v>
      </c>
      <c r="L1650" t="s">
        <v>42</v>
      </c>
      <c r="M1650" t="s">
        <v>75</v>
      </c>
      <c r="N1650" t="s">
        <v>80</v>
      </c>
      <c r="O1650" t="s">
        <v>89</v>
      </c>
      <c r="P1650" t="s">
        <v>49</v>
      </c>
      <c r="Q1650" t="s">
        <v>50</v>
      </c>
      <c r="R1650" s="6">
        <f>_xlfn.XLOOKUP(CleanedData[[#This Row],[Product]],'02_Lookup_Tables'!$A$2:$A$126,'02_Lookup_Tables'!$B$2:$B$126)</f>
        <v>944.78</v>
      </c>
      <c r="S1650" t="str">
        <f>VLOOKUP(CleanedData[[#This Row],[Product]],'02_Lookup_Tables'!$H$2:$I$126,2,FALSE)</f>
        <v>Electronics</v>
      </c>
      <c r="T1650" t="str">
        <f>VLOOKUP(CleanedData[[#This Row],[Province]],'02_Lookup_Tables'!$D$2:$E$10,2, FALSE)</f>
        <v>Northern Region</v>
      </c>
      <c r="U1650" t="str" cm="1">
        <f t="array" ref="U1650">_xlfn.IFS(CleanedData[[#This Row],[Purchase Amount]]&lt;500,"Low",
CleanedData[[#This Row],[Purchase Amount]]&lt;5000,"Medium",
TRUE,"High")</f>
        <v>Medium</v>
      </c>
      <c r="V1650" t="str">
        <f>TEXT(CleanedData[[#This Row],[Date]],"mmmm")</f>
        <v>September</v>
      </c>
      <c r="W1650" t="str">
        <f>"Q"&amp;ROUNDUP(MONTH(CleanedData[[#This Row],[Date]])/3,0)</f>
        <v>Q3</v>
      </c>
      <c r="X1650" t="str">
        <f>IF(CleanedData[[#This Row],[Purchase Amount]]&gt;=5000,"Yes","No")</f>
        <v>No</v>
      </c>
      <c r="Y1650">
        <f>IF(CleanedData[[#This Row],[Recommend]]="Yes",1,0)</f>
        <v>0</v>
      </c>
      <c r="Z1650" s="6">
        <f>CleanedData[[#This Row],[Purchase Amount]]*0.15</f>
        <v>141.71699999999998</v>
      </c>
      <c r="AA1650" s="6">
        <f>CleanedData[[#This Row],[Purchase Amount]]*1.15</f>
        <v>1086.4969999999998</v>
      </c>
    </row>
    <row r="1651" spans="1:27" x14ac:dyDescent="0.3">
      <c r="A1651">
        <v>1973</v>
      </c>
      <c r="B1651" t="s">
        <v>1876</v>
      </c>
      <c r="C1651" s="1">
        <v>45345</v>
      </c>
      <c r="D1651">
        <v>28</v>
      </c>
      <c r="E1651" t="s">
        <v>60</v>
      </c>
      <c r="F1651" t="s">
        <v>83</v>
      </c>
      <c r="G1651" t="s">
        <v>205</v>
      </c>
      <c r="H1651">
        <v>2</v>
      </c>
      <c r="I1651" t="s">
        <v>45</v>
      </c>
      <c r="J1651" t="s">
        <v>63</v>
      </c>
      <c r="K1651" t="s">
        <v>44</v>
      </c>
      <c r="L1651" t="s">
        <v>45</v>
      </c>
      <c r="M1651" t="s">
        <v>156</v>
      </c>
      <c r="N1651" t="s">
        <v>47</v>
      </c>
      <c r="O1651" t="s">
        <v>148</v>
      </c>
      <c r="P1651" t="s">
        <v>70</v>
      </c>
      <c r="Q1651" t="s">
        <v>58</v>
      </c>
      <c r="R1651" s="6">
        <f>_xlfn.XLOOKUP(CleanedData[[#This Row],[Product]],'02_Lookup_Tables'!$A$2:$A$126,'02_Lookup_Tables'!$B$2:$B$126)</f>
        <v>139.72999999999999</v>
      </c>
      <c r="S1651" t="str">
        <f>VLOOKUP(CleanedData[[#This Row],[Product]],'02_Lookup_Tables'!$H$2:$I$126,2,FALSE)</f>
        <v>Beauty &amp; Personal Care</v>
      </c>
      <c r="T1651" t="str">
        <f>VLOOKUP(CleanedData[[#This Row],[Province]],'02_Lookup_Tables'!$D$2:$E$10,2, FALSE)</f>
        <v>Western Region</v>
      </c>
      <c r="U1651" t="str" cm="1">
        <f t="array" ref="U1651">_xlfn.IFS(CleanedData[[#This Row],[Purchase Amount]]&lt;500,"Low",
CleanedData[[#This Row],[Purchase Amount]]&lt;5000,"Medium",
TRUE,"High")</f>
        <v>Low</v>
      </c>
      <c r="V1651" t="str">
        <f>TEXT(CleanedData[[#This Row],[Date]],"mmmm")</f>
        <v>February</v>
      </c>
      <c r="W1651" t="str">
        <f>"Q"&amp;ROUNDUP(MONTH(CleanedData[[#This Row],[Date]])/3,0)</f>
        <v>Q1</v>
      </c>
      <c r="X1651" t="str">
        <f>IF(CleanedData[[#This Row],[Purchase Amount]]&gt;=5000,"Yes","No")</f>
        <v>No</v>
      </c>
      <c r="Y1651">
        <f>IF(CleanedData[[#This Row],[Recommend]]="Yes",1,0)</f>
        <v>1</v>
      </c>
      <c r="Z1651" s="6">
        <f>CleanedData[[#This Row],[Purchase Amount]]*0.15</f>
        <v>20.959499999999998</v>
      </c>
      <c r="AA1651" s="6">
        <f>CleanedData[[#This Row],[Purchase Amount]]*1.15</f>
        <v>160.68949999999998</v>
      </c>
    </row>
    <row r="1652" spans="1:27" x14ac:dyDescent="0.3">
      <c r="A1652">
        <v>1974</v>
      </c>
      <c r="B1652" t="s">
        <v>1877</v>
      </c>
      <c r="C1652" s="1">
        <v>45455</v>
      </c>
      <c r="D1652">
        <v>47</v>
      </c>
      <c r="E1652" t="s">
        <v>60</v>
      </c>
      <c r="F1652" t="s">
        <v>108</v>
      </c>
      <c r="G1652" t="s">
        <v>248</v>
      </c>
      <c r="H1652">
        <v>4</v>
      </c>
      <c r="I1652" t="s">
        <v>45</v>
      </c>
      <c r="J1652" t="s">
        <v>69</v>
      </c>
      <c r="K1652" t="s">
        <v>64</v>
      </c>
      <c r="L1652" t="s">
        <v>45</v>
      </c>
      <c r="M1652" t="s">
        <v>184</v>
      </c>
      <c r="N1652" t="s">
        <v>96</v>
      </c>
      <c r="O1652" t="s">
        <v>148</v>
      </c>
      <c r="P1652" t="s">
        <v>49</v>
      </c>
      <c r="Q1652" t="s">
        <v>93</v>
      </c>
      <c r="R1652" s="6">
        <f>_xlfn.XLOOKUP(CleanedData[[#This Row],[Product]],'02_Lookup_Tables'!$A$2:$A$126,'02_Lookup_Tables'!$B$2:$B$126)</f>
        <v>8798.49</v>
      </c>
      <c r="S1652" t="str">
        <f>VLOOKUP(CleanedData[[#This Row],[Product]],'02_Lookup_Tables'!$H$2:$I$126,2,FALSE)</f>
        <v>Toys &amp; Games</v>
      </c>
      <c r="T1652" t="str">
        <f>VLOOKUP(CleanedData[[#This Row],[Province]],'02_Lookup_Tables'!$D$2:$E$10,2, FALSE)</f>
        <v>Gauteng Region</v>
      </c>
      <c r="U1652" t="str" cm="1">
        <f t="array" ref="U1652">_xlfn.IFS(CleanedData[[#This Row],[Purchase Amount]]&lt;500,"Low",
CleanedData[[#This Row],[Purchase Amount]]&lt;5000,"Medium",
TRUE,"High")</f>
        <v>High</v>
      </c>
      <c r="V1652" t="str">
        <f>TEXT(CleanedData[[#This Row],[Date]],"mmmm")</f>
        <v>June</v>
      </c>
      <c r="W1652" t="str">
        <f>"Q"&amp;ROUNDUP(MONTH(CleanedData[[#This Row],[Date]])/3,0)</f>
        <v>Q2</v>
      </c>
      <c r="X1652" t="str">
        <f>IF(CleanedData[[#This Row],[Purchase Amount]]&gt;=5000,"Yes","No")</f>
        <v>Yes</v>
      </c>
      <c r="Y1652">
        <f>IF(CleanedData[[#This Row],[Recommend]]="Yes",1,0)</f>
        <v>1</v>
      </c>
      <c r="Z1652" s="6">
        <f>CleanedData[[#This Row],[Purchase Amount]]*0.15</f>
        <v>1319.7735</v>
      </c>
      <c r="AA1652" s="6">
        <f>CleanedData[[#This Row],[Purchase Amount]]*1.15</f>
        <v>10118.263499999999</v>
      </c>
    </row>
    <row r="1653" spans="1:27" x14ac:dyDescent="0.3">
      <c r="A1653">
        <v>1975</v>
      </c>
      <c r="B1653" t="s">
        <v>1878</v>
      </c>
      <c r="C1653" s="1">
        <v>45525</v>
      </c>
      <c r="D1653">
        <v>32</v>
      </c>
      <c r="E1653" t="s">
        <v>52</v>
      </c>
      <c r="F1653" t="s">
        <v>108</v>
      </c>
      <c r="G1653" t="s">
        <v>269</v>
      </c>
      <c r="H1653">
        <v>3</v>
      </c>
      <c r="I1653" t="s">
        <v>42</v>
      </c>
      <c r="J1653" t="s">
        <v>63</v>
      </c>
      <c r="K1653" t="s">
        <v>44</v>
      </c>
      <c r="L1653" t="s">
        <v>42</v>
      </c>
      <c r="M1653" t="s">
        <v>65</v>
      </c>
      <c r="N1653" t="s">
        <v>48</v>
      </c>
      <c r="O1653" t="s">
        <v>89</v>
      </c>
      <c r="P1653" t="s">
        <v>49</v>
      </c>
      <c r="Q1653" t="s">
        <v>58</v>
      </c>
      <c r="R1653" s="6">
        <f>_xlfn.XLOOKUP(CleanedData[[#This Row],[Product]],'02_Lookup_Tables'!$A$2:$A$126,'02_Lookup_Tables'!$B$2:$B$126)</f>
        <v>1604.87</v>
      </c>
      <c r="S1653" t="str">
        <f>VLOOKUP(CleanedData[[#This Row],[Product]],'02_Lookup_Tables'!$H$2:$I$126,2,FALSE)</f>
        <v>Accessories</v>
      </c>
      <c r="T1653" t="str">
        <f>VLOOKUP(CleanedData[[#This Row],[Province]],'02_Lookup_Tables'!$D$2:$E$10,2, FALSE)</f>
        <v>Gauteng Region</v>
      </c>
      <c r="U1653" t="str" cm="1">
        <f t="array" ref="U1653">_xlfn.IFS(CleanedData[[#This Row],[Purchase Amount]]&lt;500,"Low",
CleanedData[[#This Row],[Purchase Amount]]&lt;5000,"Medium",
TRUE,"High")</f>
        <v>Medium</v>
      </c>
      <c r="V1653" t="str">
        <f>TEXT(CleanedData[[#This Row],[Date]],"mmmm")</f>
        <v>August</v>
      </c>
      <c r="W1653" t="str">
        <f>"Q"&amp;ROUNDUP(MONTH(CleanedData[[#This Row],[Date]])/3,0)</f>
        <v>Q3</v>
      </c>
      <c r="X1653" t="str">
        <f>IF(CleanedData[[#This Row],[Purchase Amount]]&gt;=5000,"Yes","No")</f>
        <v>No</v>
      </c>
      <c r="Y1653">
        <f>IF(CleanedData[[#This Row],[Recommend]]="Yes",1,0)</f>
        <v>0</v>
      </c>
      <c r="Z1653" s="6">
        <f>CleanedData[[#This Row],[Purchase Amount]]*0.15</f>
        <v>240.73049999999998</v>
      </c>
      <c r="AA1653" s="6">
        <f>CleanedData[[#This Row],[Purchase Amount]]*1.15</f>
        <v>1845.6004999999998</v>
      </c>
    </row>
    <row r="1654" spans="1:27" x14ac:dyDescent="0.3">
      <c r="A1654">
        <v>1976</v>
      </c>
      <c r="B1654" t="s">
        <v>1879</v>
      </c>
      <c r="C1654" s="1">
        <v>45724</v>
      </c>
      <c r="D1654">
        <v>37</v>
      </c>
      <c r="E1654" t="s">
        <v>52</v>
      </c>
      <c r="F1654" t="s">
        <v>77</v>
      </c>
      <c r="G1654" t="s">
        <v>114</v>
      </c>
      <c r="H1654">
        <v>5</v>
      </c>
      <c r="I1654" t="s">
        <v>42</v>
      </c>
      <c r="J1654" t="s">
        <v>69</v>
      </c>
      <c r="K1654" t="s">
        <v>64</v>
      </c>
      <c r="L1654" t="s">
        <v>45</v>
      </c>
      <c r="M1654" t="s">
        <v>85</v>
      </c>
      <c r="N1654" t="s">
        <v>57</v>
      </c>
      <c r="O1654" t="s">
        <v>48</v>
      </c>
      <c r="P1654" t="s">
        <v>49</v>
      </c>
      <c r="Q1654" t="s">
        <v>81</v>
      </c>
      <c r="R1654" s="6">
        <f>_xlfn.XLOOKUP(CleanedData[[#This Row],[Product]],'02_Lookup_Tables'!$A$2:$A$126,'02_Lookup_Tables'!$B$2:$B$126)</f>
        <v>1440.59</v>
      </c>
      <c r="S1654" t="str">
        <f>VLOOKUP(CleanedData[[#This Row],[Product]],'02_Lookup_Tables'!$H$2:$I$126,2,FALSE)</f>
        <v>Beauty &amp; Personal Care</v>
      </c>
      <c r="T1654" t="str">
        <f>VLOOKUP(CleanedData[[#This Row],[Province]],'02_Lookup_Tables'!$D$2:$E$10,2, FALSE)</f>
        <v>Central Region</v>
      </c>
      <c r="U1654" t="str" cm="1">
        <f t="array" ref="U1654">_xlfn.IFS(CleanedData[[#This Row],[Purchase Amount]]&lt;500,"Low",
CleanedData[[#This Row],[Purchase Amount]]&lt;5000,"Medium",
TRUE,"High")</f>
        <v>Medium</v>
      </c>
      <c r="V1654" t="str">
        <f>TEXT(CleanedData[[#This Row],[Date]],"mmmm")</f>
        <v>March</v>
      </c>
      <c r="W1654" t="str">
        <f>"Q"&amp;ROUNDUP(MONTH(CleanedData[[#This Row],[Date]])/3,0)</f>
        <v>Q1</v>
      </c>
      <c r="X1654" t="str">
        <f>IF(CleanedData[[#This Row],[Purchase Amount]]&gt;=5000,"Yes","No")</f>
        <v>No</v>
      </c>
      <c r="Y1654">
        <f>IF(CleanedData[[#This Row],[Recommend]]="Yes",1,0)</f>
        <v>0</v>
      </c>
      <c r="Z1654" s="6">
        <f>CleanedData[[#This Row],[Purchase Amount]]*0.15</f>
        <v>216.08849999999998</v>
      </c>
      <c r="AA1654" s="6">
        <f>CleanedData[[#This Row],[Purchase Amount]]*1.15</f>
        <v>1656.6784999999998</v>
      </c>
    </row>
    <row r="1655" spans="1:27" x14ac:dyDescent="0.3">
      <c r="A1655">
        <v>1977</v>
      </c>
      <c r="B1655" t="s">
        <v>1880</v>
      </c>
      <c r="C1655" s="1">
        <v>45884</v>
      </c>
      <c r="D1655">
        <v>18</v>
      </c>
      <c r="E1655" t="s">
        <v>52</v>
      </c>
      <c r="F1655" t="s">
        <v>40</v>
      </c>
      <c r="G1655" t="s">
        <v>230</v>
      </c>
      <c r="H1655">
        <v>2</v>
      </c>
      <c r="I1655" t="s">
        <v>42</v>
      </c>
      <c r="J1655" t="s">
        <v>74</v>
      </c>
      <c r="K1655" t="s">
        <v>44</v>
      </c>
      <c r="L1655" t="s">
        <v>42</v>
      </c>
      <c r="M1655" t="s">
        <v>65</v>
      </c>
      <c r="N1655" t="s">
        <v>47</v>
      </c>
      <c r="O1655" t="s">
        <v>89</v>
      </c>
      <c r="P1655" t="s">
        <v>49</v>
      </c>
      <c r="Q1655" t="s">
        <v>66</v>
      </c>
      <c r="R1655" s="6">
        <f>_xlfn.XLOOKUP(CleanedData[[#This Row],[Product]],'02_Lookup_Tables'!$A$2:$A$126,'02_Lookup_Tables'!$B$2:$B$126)</f>
        <v>1940.64</v>
      </c>
      <c r="S1655" t="str">
        <f>VLOOKUP(CleanedData[[#This Row],[Product]],'02_Lookup_Tables'!$H$2:$I$126,2,FALSE)</f>
        <v>Toys &amp; Games</v>
      </c>
      <c r="T1655" t="str">
        <f>VLOOKUP(CleanedData[[#This Row],[Province]],'02_Lookup_Tables'!$D$2:$E$10,2, FALSE)</f>
        <v>Northern Region</v>
      </c>
      <c r="U1655" t="str" cm="1">
        <f t="array" ref="U1655">_xlfn.IFS(CleanedData[[#This Row],[Purchase Amount]]&lt;500,"Low",
CleanedData[[#This Row],[Purchase Amount]]&lt;5000,"Medium",
TRUE,"High")</f>
        <v>Medium</v>
      </c>
      <c r="V1655" t="str">
        <f>TEXT(CleanedData[[#This Row],[Date]],"mmmm")</f>
        <v>August</v>
      </c>
      <c r="W1655" t="str">
        <f>"Q"&amp;ROUNDUP(MONTH(CleanedData[[#This Row],[Date]])/3,0)</f>
        <v>Q3</v>
      </c>
      <c r="X1655" t="str">
        <f>IF(CleanedData[[#This Row],[Purchase Amount]]&gt;=5000,"Yes","No")</f>
        <v>No</v>
      </c>
      <c r="Y1655">
        <f>IF(CleanedData[[#This Row],[Recommend]]="Yes",1,0)</f>
        <v>0</v>
      </c>
      <c r="Z1655" s="6">
        <f>CleanedData[[#This Row],[Purchase Amount]]*0.15</f>
        <v>291.096</v>
      </c>
      <c r="AA1655" s="6">
        <f>CleanedData[[#This Row],[Purchase Amount]]*1.15</f>
        <v>2231.7359999999999</v>
      </c>
    </row>
    <row r="1656" spans="1:27" x14ac:dyDescent="0.3">
      <c r="A1656">
        <v>1978</v>
      </c>
      <c r="B1656" t="s">
        <v>1881</v>
      </c>
      <c r="C1656" s="1">
        <v>45894</v>
      </c>
      <c r="D1656">
        <v>51</v>
      </c>
      <c r="E1656" t="s">
        <v>52</v>
      </c>
      <c r="F1656" t="s">
        <v>61</v>
      </c>
      <c r="G1656" t="s">
        <v>251</v>
      </c>
      <c r="H1656">
        <v>2</v>
      </c>
      <c r="I1656" t="s">
        <v>45</v>
      </c>
      <c r="J1656" t="s">
        <v>69</v>
      </c>
      <c r="K1656" t="s">
        <v>64</v>
      </c>
      <c r="L1656" t="s">
        <v>42</v>
      </c>
      <c r="M1656" t="s">
        <v>184</v>
      </c>
      <c r="N1656" t="s">
        <v>47</v>
      </c>
      <c r="O1656" t="s">
        <v>148</v>
      </c>
      <c r="P1656" t="s">
        <v>70</v>
      </c>
      <c r="Q1656" t="s">
        <v>93</v>
      </c>
      <c r="R1656" s="6">
        <f>_xlfn.XLOOKUP(CleanedData[[#This Row],[Product]],'02_Lookup_Tables'!$A$2:$A$126,'02_Lookup_Tables'!$B$2:$B$126)</f>
        <v>5064</v>
      </c>
      <c r="S1656" t="str">
        <f>VLOOKUP(CleanedData[[#This Row],[Product]],'02_Lookup_Tables'!$H$2:$I$126,2,FALSE)</f>
        <v>Sports &amp; Outdoors</v>
      </c>
      <c r="T1656" t="str">
        <f>VLOOKUP(CleanedData[[#This Row],[Province]],'02_Lookup_Tables'!$D$2:$E$10,2, FALSE)</f>
        <v>Southern Region</v>
      </c>
      <c r="U1656" t="str" cm="1">
        <f t="array" ref="U1656">_xlfn.IFS(CleanedData[[#This Row],[Purchase Amount]]&lt;500,"Low",
CleanedData[[#This Row],[Purchase Amount]]&lt;5000,"Medium",
TRUE,"High")</f>
        <v>High</v>
      </c>
      <c r="V1656" t="str">
        <f>TEXT(CleanedData[[#This Row],[Date]],"mmmm")</f>
        <v>August</v>
      </c>
      <c r="W1656" t="str">
        <f>"Q"&amp;ROUNDUP(MONTH(CleanedData[[#This Row],[Date]])/3,0)</f>
        <v>Q3</v>
      </c>
      <c r="X1656" t="str">
        <f>IF(CleanedData[[#This Row],[Purchase Amount]]&gt;=5000,"Yes","No")</f>
        <v>Yes</v>
      </c>
      <c r="Y1656">
        <f>IF(CleanedData[[#This Row],[Recommend]]="Yes",1,0)</f>
        <v>1</v>
      </c>
      <c r="Z1656" s="6">
        <f>CleanedData[[#This Row],[Purchase Amount]]*0.15</f>
        <v>759.6</v>
      </c>
      <c r="AA1656" s="6">
        <f>CleanedData[[#This Row],[Purchase Amount]]*1.15</f>
        <v>5823.5999999999995</v>
      </c>
    </row>
    <row r="1657" spans="1:27" x14ac:dyDescent="0.3">
      <c r="A1657">
        <v>1980</v>
      </c>
      <c r="B1657" t="s">
        <v>1882</v>
      </c>
      <c r="C1657" s="1">
        <v>45580</v>
      </c>
      <c r="D1657">
        <v>60</v>
      </c>
      <c r="E1657" t="s">
        <v>39</v>
      </c>
      <c r="F1657" t="s">
        <v>108</v>
      </c>
      <c r="G1657" t="s">
        <v>91</v>
      </c>
      <c r="H1657">
        <v>1</v>
      </c>
      <c r="I1657" t="s">
        <v>45</v>
      </c>
      <c r="J1657" t="s">
        <v>63</v>
      </c>
      <c r="K1657" t="s">
        <v>44</v>
      </c>
      <c r="L1657" t="s">
        <v>42</v>
      </c>
      <c r="M1657" t="s">
        <v>123</v>
      </c>
      <c r="N1657" t="s">
        <v>80</v>
      </c>
      <c r="O1657" t="s">
        <v>89</v>
      </c>
      <c r="P1657" t="s">
        <v>49</v>
      </c>
      <c r="Q1657" t="s">
        <v>50</v>
      </c>
      <c r="R1657" s="6">
        <f>_xlfn.XLOOKUP(CleanedData[[#This Row],[Product]],'02_Lookup_Tables'!$A$2:$A$126,'02_Lookup_Tables'!$B$2:$B$126)</f>
        <v>1370.56</v>
      </c>
      <c r="S1657" t="str">
        <f>VLOOKUP(CleanedData[[#This Row],[Product]],'02_Lookup_Tables'!$H$2:$I$126,2,FALSE)</f>
        <v>Electronics</v>
      </c>
      <c r="T1657" t="str">
        <f>VLOOKUP(CleanedData[[#This Row],[Province]],'02_Lookup_Tables'!$D$2:$E$10,2, FALSE)</f>
        <v>Gauteng Region</v>
      </c>
      <c r="U1657" t="str" cm="1">
        <f t="array" ref="U1657">_xlfn.IFS(CleanedData[[#This Row],[Purchase Amount]]&lt;500,"Low",
CleanedData[[#This Row],[Purchase Amount]]&lt;5000,"Medium",
TRUE,"High")</f>
        <v>Medium</v>
      </c>
      <c r="V1657" t="str">
        <f>TEXT(CleanedData[[#This Row],[Date]],"mmmm")</f>
        <v>October</v>
      </c>
      <c r="W1657" t="str">
        <f>"Q"&amp;ROUNDUP(MONTH(CleanedData[[#This Row],[Date]])/3,0)</f>
        <v>Q4</v>
      </c>
      <c r="X1657" t="str">
        <f>IF(CleanedData[[#This Row],[Purchase Amount]]&gt;=5000,"Yes","No")</f>
        <v>No</v>
      </c>
      <c r="Y1657">
        <f>IF(CleanedData[[#This Row],[Recommend]]="Yes",1,0)</f>
        <v>1</v>
      </c>
      <c r="Z1657" s="6">
        <f>CleanedData[[#This Row],[Purchase Amount]]*0.15</f>
        <v>205.58399999999997</v>
      </c>
      <c r="AA1657" s="6">
        <f>CleanedData[[#This Row],[Purchase Amount]]*1.15</f>
        <v>1576.1439999999998</v>
      </c>
    </row>
    <row r="1658" spans="1:27" x14ac:dyDescent="0.3">
      <c r="A1658">
        <v>1981</v>
      </c>
      <c r="B1658" t="s">
        <v>1883</v>
      </c>
      <c r="C1658" s="1">
        <v>45661</v>
      </c>
      <c r="D1658">
        <v>65</v>
      </c>
      <c r="E1658" t="s">
        <v>60</v>
      </c>
      <c r="F1658" t="s">
        <v>125</v>
      </c>
      <c r="G1658" t="s">
        <v>189</v>
      </c>
      <c r="H1658">
        <v>3</v>
      </c>
      <c r="I1658" t="s">
        <v>45</v>
      </c>
      <c r="J1658" t="s">
        <v>74</v>
      </c>
      <c r="K1658" t="s">
        <v>64</v>
      </c>
      <c r="L1658" t="s">
        <v>42</v>
      </c>
      <c r="M1658" t="s">
        <v>92</v>
      </c>
      <c r="N1658" t="s">
        <v>48</v>
      </c>
      <c r="O1658" t="s">
        <v>89</v>
      </c>
      <c r="P1658" t="s">
        <v>49</v>
      </c>
      <c r="Q1658" t="s">
        <v>97</v>
      </c>
      <c r="R1658" s="6">
        <f>_xlfn.XLOOKUP(CleanedData[[#This Row],[Product]],'02_Lookup_Tables'!$A$2:$A$126,'02_Lookup_Tables'!$B$2:$B$126)</f>
        <v>1619.07</v>
      </c>
      <c r="S1658" t="str">
        <f>VLOOKUP(CleanedData[[#This Row],[Product]],'02_Lookup_Tables'!$H$2:$I$126,2,FALSE)</f>
        <v>Home &amp; Living</v>
      </c>
      <c r="T1658" t="str">
        <f>VLOOKUP(CleanedData[[#This Row],[Province]],'02_Lookup_Tables'!$D$2:$E$10,2, FALSE)</f>
        <v>Western Region</v>
      </c>
      <c r="U1658" t="str" cm="1">
        <f t="array" ref="U1658">_xlfn.IFS(CleanedData[[#This Row],[Purchase Amount]]&lt;500,"Low",
CleanedData[[#This Row],[Purchase Amount]]&lt;5000,"Medium",
TRUE,"High")</f>
        <v>Medium</v>
      </c>
      <c r="V1658" t="str">
        <f>TEXT(CleanedData[[#This Row],[Date]],"mmmm")</f>
        <v>January</v>
      </c>
      <c r="W1658" t="str">
        <f>"Q"&amp;ROUNDUP(MONTH(CleanedData[[#This Row],[Date]])/3,0)</f>
        <v>Q1</v>
      </c>
      <c r="X1658" t="str">
        <f>IF(CleanedData[[#This Row],[Purchase Amount]]&gt;=5000,"Yes","No")</f>
        <v>No</v>
      </c>
      <c r="Y1658">
        <f>IF(CleanedData[[#This Row],[Recommend]]="Yes",1,0)</f>
        <v>1</v>
      </c>
      <c r="Z1658" s="6">
        <f>CleanedData[[#This Row],[Purchase Amount]]*0.15</f>
        <v>242.86049999999997</v>
      </c>
      <c r="AA1658" s="6">
        <f>CleanedData[[#This Row],[Purchase Amount]]*1.15</f>
        <v>1861.9304999999997</v>
      </c>
    </row>
    <row r="1659" spans="1:27" x14ac:dyDescent="0.3">
      <c r="A1659">
        <v>1982</v>
      </c>
      <c r="B1659" t="s">
        <v>1884</v>
      </c>
      <c r="C1659" s="1">
        <v>45797</v>
      </c>
      <c r="D1659">
        <v>62</v>
      </c>
      <c r="E1659" t="s">
        <v>39</v>
      </c>
      <c r="F1659" t="s">
        <v>77</v>
      </c>
      <c r="G1659" t="s">
        <v>450</v>
      </c>
      <c r="H1659">
        <v>2</v>
      </c>
      <c r="I1659" t="s">
        <v>42</v>
      </c>
      <c r="J1659" t="s">
        <v>54</v>
      </c>
      <c r="K1659" t="s">
        <v>64</v>
      </c>
      <c r="L1659" t="s">
        <v>42</v>
      </c>
      <c r="M1659" t="s">
        <v>196</v>
      </c>
      <c r="N1659" t="s">
        <v>47</v>
      </c>
      <c r="O1659" t="s">
        <v>89</v>
      </c>
      <c r="P1659" t="s">
        <v>49</v>
      </c>
      <c r="Q1659" t="s">
        <v>50</v>
      </c>
      <c r="R1659" s="6">
        <f>_xlfn.XLOOKUP(CleanedData[[#This Row],[Product]],'02_Lookup_Tables'!$A$2:$A$126,'02_Lookup_Tables'!$B$2:$B$126)</f>
        <v>74.72</v>
      </c>
      <c r="S1659" t="str">
        <f>VLOOKUP(CleanedData[[#This Row],[Product]],'02_Lookup_Tables'!$H$2:$I$126,2,FALSE)</f>
        <v>Food</v>
      </c>
      <c r="T1659" t="str">
        <f>VLOOKUP(CleanedData[[#This Row],[Province]],'02_Lookup_Tables'!$D$2:$E$10,2, FALSE)</f>
        <v>Central Region</v>
      </c>
      <c r="U1659" t="str" cm="1">
        <f t="array" ref="U1659">_xlfn.IFS(CleanedData[[#This Row],[Purchase Amount]]&lt;500,"Low",
CleanedData[[#This Row],[Purchase Amount]]&lt;5000,"Medium",
TRUE,"High")</f>
        <v>Low</v>
      </c>
      <c r="V1659" t="str">
        <f>TEXT(CleanedData[[#This Row],[Date]],"mmmm")</f>
        <v>May</v>
      </c>
      <c r="W1659" t="str">
        <f>"Q"&amp;ROUNDUP(MONTH(CleanedData[[#This Row],[Date]])/3,0)</f>
        <v>Q2</v>
      </c>
      <c r="X1659" t="str">
        <f>IF(CleanedData[[#This Row],[Purchase Amount]]&gt;=5000,"Yes","No")</f>
        <v>No</v>
      </c>
      <c r="Y1659">
        <f>IF(CleanedData[[#This Row],[Recommend]]="Yes",1,0)</f>
        <v>0</v>
      </c>
      <c r="Z1659" s="6">
        <f>CleanedData[[#This Row],[Purchase Amount]]*0.15</f>
        <v>11.208</v>
      </c>
      <c r="AA1659" s="6">
        <f>CleanedData[[#This Row],[Purchase Amount]]*1.15</f>
        <v>85.927999999999997</v>
      </c>
    </row>
    <row r="1660" spans="1:27" x14ac:dyDescent="0.3">
      <c r="A1660">
        <v>1983</v>
      </c>
      <c r="B1660" t="s">
        <v>1885</v>
      </c>
      <c r="C1660" s="1">
        <v>45632</v>
      </c>
      <c r="D1660">
        <v>76</v>
      </c>
      <c r="E1660" t="s">
        <v>60</v>
      </c>
      <c r="F1660" t="s">
        <v>125</v>
      </c>
      <c r="G1660" t="s">
        <v>328</v>
      </c>
      <c r="H1660">
        <v>1</v>
      </c>
      <c r="I1660" t="s">
        <v>42</v>
      </c>
      <c r="J1660" t="s">
        <v>74</v>
      </c>
      <c r="K1660" t="s">
        <v>44</v>
      </c>
      <c r="L1660" t="s">
        <v>45</v>
      </c>
      <c r="M1660" t="s">
        <v>175</v>
      </c>
      <c r="N1660" t="s">
        <v>80</v>
      </c>
      <c r="O1660" t="s">
        <v>89</v>
      </c>
      <c r="P1660" t="s">
        <v>49</v>
      </c>
      <c r="Q1660" t="s">
        <v>97</v>
      </c>
      <c r="R1660" s="6">
        <f>_xlfn.XLOOKUP(CleanedData[[#This Row],[Product]],'02_Lookup_Tables'!$A$2:$A$126,'02_Lookup_Tables'!$B$2:$B$126)</f>
        <v>3521.64</v>
      </c>
      <c r="S1660" t="str">
        <f>VLOOKUP(CleanedData[[#This Row],[Product]],'02_Lookup_Tables'!$H$2:$I$126,2,FALSE)</f>
        <v>Home Devices</v>
      </c>
      <c r="T1660" t="str">
        <f>VLOOKUP(CleanedData[[#This Row],[Province]],'02_Lookup_Tables'!$D$2:$E$10,2, FALSE)</f>
        <v>Western Region</v>
      </c>
      <c r="U1660" t="str" cm="1">
        <f t="array" ref="U1660">_xlfn.IFS(CleanedData[[#This Row],[Purchase Amount]]&lt;500,"Low",
CleanedData[[#This Row],[Purchase Amount]]&lt;5000,"Medium",
TRUE,"High")</f>
        <v>Medium</v>
      </c>
      <c r="V1660" t="str">
        <f>TEXT(CleanedData[[#This Row],[Date]],"mmmm")</f>
        <v>December</v>
      </c>
      <c r="W1660" t="str">
        <f>"Q"&amp;ROUNDUP(MONTH(CleanedData[[#This Row],[Date]])/3,0)</f>
        <v>Q4</v>
      </c>
      <c r="X1660" t="str">
        <f>IF(CleanedData[[#This Row],[Purchase Amount]]&gt;=5000,"Yes","No")</f>
        <v>No</v>
      </c>
      <c r="Y1660">
        <f>IF(CleanedData[[#This Row],[Recommend]]="Yes",1,0)</f>
        <v>0</v>
      </c>
      <c r="Z1660" s="6">
        <f>CleanedData[[#This Row],[Purchase Amount]]*0.15</f>
        <v>528.24599999999998</v>
      </c>
      <c r="AA1660" s="6">
        <f>CleanedData[[#This Row],[Purchase Amount]]*1.15</f>
        <v>4049.8859999999995</v>
      </c>
    </row>
    <row r="1661" spans="1:27" x14ac:dyDescent="0.3">
      <c r="A1661">
        <v>1984</v>
      </c>
      <c r="B1661" t="s">
        <v>1886</v>
      </c>
      <c r="C1661" s="1">
        <v>45883</v>
      </c>
      <c r="D1661">
        <v>53</v>
      </c>
      <c r="E1661" t="s">
        <v>52</v>
      </c>
      <c r="F1661" t="s">
        <v>130</v>
      </c>
      <c r="G1661" t="s">
        <v>116</v>
      </c>
      <c r="H1661">
        <v>2</v>
      </c>
      <c r="I1661" t="s">
        <v>45</v>
      </c>
      <c r="J1661" t="s">
        <v>43</v>
      </c>
      <c r="K1661" t="s">
        <v>64</v>
      </c>
      <c r="L1661" t="s">
        <v>45</v>
      </c>
      <c r="M1661" t="s">
        <v>56</v>
      </c>
      <c r="N1661" t="s">
        <v>47</v>
      </c>
      <c r="O1661" t="s">
        <v>148</v>
      </c>
      <c r="P1661" t="s">
        <v>70</v>
      </c>
      <c r="Q1661" t="s">
        <v>93</v>
      </c>
      <c r="R1661" s="6">
        <f>_xlfn.XLOOKUP(CleanedData[[#This Row],[Product]],'02_Lookup_Tables'!$A$2:$A$126,'02_Lookup_Tables'!$B$2:$B$126)</f>
        <v>869.65</v>
      </c>
      <c r="S1661" t="str">
        <f>VLOOKUP(CleanedData[[#This Row],[Product]],'02_Lookup_Tables'!$H$2:$I$126,2,FALSE)</f>
        <v>Toys &amp; Games</v>
      </c>
      <c r="T1661" t="str">
        <f>VLOOKUP(CleanedData[[#This Row],[Province]],'02_Lookup_Tables'!$D$2:$E$10,2, FALSE)</f>
        <v>Eastern Region</v>
      </c>
      <c r="U1661" t="str" cm="1">
        <f t="array" ref="U1661">_xlfn.IFS(CleanedData[[#This Row],[Purchase Amount]]&lt;500,"Low",
CleanedData[[#This Row],[Purchase Amount]]&lt;5000,"Medium",
TRUE,"High")</f>
        <v>Medium</v>
      </c>
      <c r="V1661" t="str">
        <f>TEXT(CleanedData[[#This Row],[Date]],"mmmm")</f>
        <v>August</v>
      </c>
      <c r="W1661" t="str">
        <f>"Q"&amp;ROUNDUP(MONTH(CleanedData[[#This Row],[Date]])/3,0)</f>
        <v>Q3</v>
      </c>
      <c r="X1661" t="str">
        <f>IF(CleanedData[[#This Row],[Purchase Amount]]&gt;=5000,"Yes","No")</f>
        <v>No</v>
      </c>
      <c r="Y1661">
        <f>IF(CleanedData[[#This Row],[Recommend]]="Yes",1,0)</f>
        <v>1</v>
      </c>
      <c r="Z1661" s="6">
        <f>CleanedData[[#This Row],[Purchase Amount]]*0.15</f>
        <v>130.44749999999999</v>
      </c>
      <c r="AA1661" s="6">
        <f>CleanedData[[#This Row],[Purchase Amount]]*1.15</f>
        <v>1000.0974999999999</v>
      </c>
    </row>
    <row r="1662" spans="1:27" x14ac:dyDescent="0.3">
      <c r="A1662">
        <v>1985</v>
      </c>
      <c r="B1662" t="s">
        <v>1887</v>
      </c>
      <c r="C1662" s="1">
        <v>45648</v>
      </c>
      <c r="D1662">
        <v>21</v>
      </c>
      <c r="E1662" t="s">
        <v>60</v>
      </c>
      <c r="F1662" t="s">
        <v>108</v>
      </c>
      <c r="G1662" t="s">
        <v>950</v>
      </c>
      <c r="H1662">
        <v>3</v>
      </c>
      <c r="I1662" t="s">
        <v>42</v>
      </c>
      <c r="J1662" t="s">
        <v>69</v>
      </c>
      <c r="K1662" t="s">
        <v>44</v>
      </c>
      <c r="L1662" t="s">
        <v>42</v>
      </c>
      <c r="M1662" t="s">
        <v>79</v>
      </c>
      <c r="N1662" t="s">
        <v>48</v>
      </c>
      <c r="O1662" t="s">
        <v>89</v>
      </c>
      <c r="P1662" t="s">
        <v>49</v>
      </c>
      <c r="Q1662" t="s">
        <v>66</v>
      </c>
      <c r="R1662" s="6">
        <f>_xlfn.XLOOKUP(CleanedData[[#This Row],[Product]],'02_Lookup_Tables'!$A$2:$A$126,'02_Lookup_Tables'!$B$2:$B$126)</f>
        <v>85.25</v>
      </c>
      <c r="S1662" t="str">
        <f>VLOOKUP(CleanedData[[#This Row],[Product]],'02_Lookup_Tables'!$H$2:$I$126,2,FALSE)</f>
        <v>Beauty &amp; Personal Care</v>
      </c>
      <c r="T1662" t="str">
        <f>VLOOKUP(CleanedData[[#This Row],[Province]],'02_Lookup_Tables'!$D$2:$E$10,2, FALSE)</f>
        <v>Gauteng Region</v>
      </c>
      <c r="U1662" t="str" cm="1">
        <f t="array" ref="U1662">_xlfn.IFS(CleanedData[[#This Row],[Purchase Amount]]&lt;500,"Low",
CleanedData[[#This Row],[Purchase Amount]]&lt;5000,"Medium",
TRUE,"High")</f>
        <v>Low</v>
      </c>
      <c r="V1662" t="str">
        <f>TEXT(CleanedData[[#This Row],[Date]],"mmmm")</f>
        <v>December</v>
      </c>
      <c r="W1662" t="str">
        <f>"Q"&amp;ROUNDUP(MONTH(CleanedData[[#This Row],[Date]])/3,0)</f>
        <v>Q4</v>
      </c>
      <c r="X1662" t="str">
        <f>IF(CleanedData[[#This Row],[Purchase Amount]]&gt;=5000,"Yes","No")</f>
        <v>No</v>
      </c>
      <c r="Y1662">
        <f>IF(CleanedData[[#This Row],[Recommend]]="Yes",1,0)</f>
        <v>0</v>
      </c>
      <c r="Z1662" s="6">
        <f>CleanedData[[#This Row],[Purchase Amount]]*0.15</f>
        <v>12.7875</v>
      </c>
      <c r="AA1662" s="6">
        <f>CleanedData[[#This Row],[Purchase Amount]]*1.15</f>
        <v>98.037499999999994</v>
      </c>
    </row>
    <row r="1663" spans="1:27" x14ac:dyDescent="0.3">
      <c r="A1663">
        <v>1986</v>
      </c>
      <c r="B1663" t="s">
        <v>1888</v>
      </c>
      <c r="C1663" s="1">
        <v>45379</v>
      </c>
      <c r="D1663">
        <v>65</v>
      </c>
      <c r="E1663" t="s">
        <v>39</v>
      </c>
      <c r="F1663" t="s">
        <v>83</v>
      </c>
      <c r="G1663" t="s">
        <v>173</v>
      </c>
      <c r="H1663">
        <v>3</v>
      </c>
      <c r="I1663" t="s">
        <v>42</v>
      </c>
      <c r="J1663" t="s">
        <v>74</v>
      </c>
      <c r="K1663" t="s">
        <v>64</v>
      </c>
      <c r="L1663" t="s">
        <v>45</v>
      </c>
      <c r="M1663" t="s">
        <v>156</v>
      </c>
      <c r="N1663" t="s">
        <v>48</v>
      </c>
      <c r="O1663" t="s">
        <v>148</v>
      </c>
      <c r="P1663" t="s">
        <v>49</v>
      </c>
      <c r="Q1663" t="s">
        <v>97</v>
      </c>
      <c r="R1663" s="6">
        <f>_xlfn.XLOOKUP(CleanedData[[#This Row],[Product]],'02_Lookup_Tables'!$A$2:$A$126,'02_Lookup_Tables'!$B$2:$B$126)</f>
        <v>13056.99</v>
      </c>
      <c r="S1663" t="str">
        <f>VLOOKUP(CleanedData[[#This Row],[Product]],'02_Lookup_Tables'!$H$2:$I$126,2,FALSE)</f>
        <v>Electronics</v>
      </c>
      <c r="T1663" t="str">
        <f>VLOOKUP(CleanedData[[#This Row],[Province]],'02_Lookup_Tables'!$D$2:$E$10,2, FALSE)</f>
        <v>Western Region</v>
      </c>
      <c r="U1663" t="str" cm="1">
        <f t="array" ref="U1663">_xlfn.IFS(CleanedData[[#This Row],[Purchase Amount]]&lt;500,"Low",
CleanedData[[#This Row],[Purchase Amount]]&lt;5000,"Medium",
TRUE,"High")</f>
        <v>High</v>
      </c>
      <c r="V1663" t="str">
        <f>TEXT(CleanedData[[#This Row],[Date]],"mmmm")</f>
        <v>March</v>
      </c>
      <c r="W1663" t="str">
        <f>"Q"&amp;ROUNDUP(MONTH(CleanedData[[#This Row],[Date]])/3,0)</f>
        <v>Q1</v>
      </c>
      <c r="X1663" t="str">
        <f>IF(CleanedData[[#This Row],[Purchase Amount]]&gt;=5000,"Yes","No")</f>
        <v>Yes</v>
      </c>
      <c r="Y1663">
        <f>IF(CleanedData[[#This Row],[Recommend]]="Yes",1,0)</f>
        <v>0</v>
      </c>
      <c r="Z1663" s="6">
        <f>CleanedData[[#This Row],[Purchase Amount]]*0.15</f>
        <v>1958.5484999999999</v>
      </c>
      <c r="AA1663" s="6">
        <f>CleanedData[[#This Row],[Purchase Amount]]*1.15</f>
        <v>15015.538499999999</v>
      </c>
    </row>
    <row r="1664" spans="1:27" x14ac:dyDescent="0.3">
      <c r="A1664">
        <v>1987</v>
      </c>
      <c r="B1664" t="s">
        <v>1889</v>
      </c>
      <c r="C1664" s="1">
        <v>45634</v>
      </c>
      <c r="E1664" t="s">
        <v>39</v>
      </c>
      <c r="F1664" t="s">
        <v>61</v>
      </c>
      <c r="G1664" t="s">
        <v>563</v>
      </c>
      <c r="H1664">
        <v>2</v>
      </c>
      <c r="I1664" t="s">
        <v>42</v>
      </c>
      <c r="J1664" t="s">
        <v>54</v>
      </c>
      <c r="K1664" t="s">
        <v>44</v>
      </c>
      <c r="L1664" t="s">
        <v>42</v>
      </c>
      <c r="M1664" t="s">
        <v>175</v>
      </c>
      <c r="N1664" t="s">
        <v>47</v>
      </c>
      <c r="O1664" t="s">
        <v>89</v>
      </c>
      <c r="P1664" t="s">
        <v>49</v>
      </c>
      <c r="Q1664" t="s">
        <v>166</v>
      </c>
      <c r="R1664" s="6">
        <f>_xlfn.XLOOKUP(CleanedData[[#This Row],[Product]],'02_Lookup_Tables'!$A$2:$A$126,'02_Lookup_Tables'!$B$2:$B$126)</f>
        <v>11052.57</v>
      </c>
      <c r="S1664" t="str">
        <f>VLOOKUP(CleanedData[[#This Row],[Product]],'02_Lookup_Tables'!$H$2:$I$126,2,FALSE)</f>
        <v>Electronics</v>
      </c>
      <c r="T1664" t="str">
        <f>VLOOKUP(CleanedData[[#This Row],[Province]],'02_Lookup_Tables'!$D$2:$E$10,2, FALSE)</f>
        <v>Southern Region</v>
      </c>
      <c r="U1664" t="str" cm="1">
        <f t="array" ref="U1664">_xlfn.IFS(CleanedData[[#This Row],[Purchase Amount]]&lt;500,"Low",
CleanedData[[#This Row],[Purchase Amount]]&lt;5000,"Medium",
TRUE,"High")</f>
        <v>High</v>
      </c>
      <c r="V1664" t="str">
        <f>TEXT(CleanedData[[#This Row],[Date]],"mmmm")</f>
        <v>December</v>
      </c>
      <c r="W1664" t="str">
        <f>"Q"&amp;ROUNDUP(MONTH(CleanedData[[#This Row],[Date]])/3,0)</f>
        <v>Q4</v>
      </c>
      <c r="X1664" t="str">
        <f>IF(CleanedData[[#This Row],[Purchase Amount]]&gt;=5000,"Yes","No")</f>
        <v>Yes</v>
      </c>
      <c r="Y1664">
        <f>IF(CleanedData[[#This Row],[Recommend]]="Yes",1,0)</f>
        <v>0</v>
      </c>
      <c r="Z1664" s="6">
        <f>CleanedData[[#This Row],[Purchase Amount]]*0.15</f>
        <v>1657.8854999999999</v>
      </c>
      <c r="AA1664" s="6">
        <f>CleanedData[[#This Row],[Purchase Amount]]*1.15</f>
        <v>12710.455499999998</v>
      </c>
    </row>
    <row r="1665" spans="1:27" x14ac:dyDescent="0.3">
      <c r="A1665">
        <v>1988</v>
      </c>
      <c r="B1665" t="s">
        <v>1890</v>
      </c>
      <c r="C1665" s="1">
        <v>45731</v>
      </c>
      <c r="D1665">
        <v>32</v>
      </c>
      <c r="E1665" t="s">
        <v>60</v>
      </c>
      <c r="F1665" t="s">
        <v>72</v>
      </c>
      <c r="G1665" t="s">
        <v>187</v>
      </c>
      <c r="H1665">
        <v>4</v>
      </c>
      <c r="I1665" t="s">
        <v>42</v>
      </c>
      <c r="J1665" t="s">
        <v>43</v>
      </c>
      <c r="K1665" t="s">
        <v>44</v>
      </c>
      <c r="L1665" t="s">
        <v>42</v>
      </c>
      <c r="M1665" t="s">
        <v>56</v>
      </c>
      <c r="N1665" t="s">
        <v>96</v>
      </c>
      <c r="O1665" t="s">
        <v>148</v>
      </c>
      <c r="P1665" t="s">
        <v>49</v>
      </c>
      <c r="Q1665" t="s">
        <v>58</v>
      </c>
      <c r="R1665" s="6">
        <f>_xlfn.XLOOKUP(CleanedData[[#This Row],[Product]],'02_Lookup_Tables'!$A$2:$A$126,'02_Lookup_Tables'!$B$2:$B$126)</f>
        <v>24904.86</v>
      </c>
      <c r="S1665" t="str">
        <f>VLOOKUP(CleanedData[[#This Row],[Product]],'02_Lookup_Tables'!$H$2:$I$126,2,FALSE)</f>
        <v>Electronics</v>
      </c>
      <c r="T1665" t="str">
        <f>VLOOKUP(CleanedData[[#This Row],[Province]],'02_Lookup_Tables'!$D$2:$E$10,2, FALSE)</f>
        <v>Central Region</v>
      </c>
      <c r="U1665" t="str" cm="1">
        <f t="array" ref="U1665">_xlfn.IFS(CleanedData[[#This Row],[Purchase Amount]]&lt;500,"Low",
CleanedData[[#This Row],[Purchase Amount]]&lt;5000,"Medium",
TRUE,"High")</f>
        <v>High</v>
      </c>
      <c r="V1665" t="str">
        <f>TEXT(CleanedData[[#This Row],[Date]],"mmmm")</f>
        <v>March</v>
      </c>
      <c r="W1665" t="str">
        <f>"Q"&amp;ROUNDUP(MONTH(CleanedData[[#This Row],[Date]])/3,0)</f>
        <v>Q1</v>
      </c>
      <c r="X1665" t="str">
        <f>IF(CleanedData[[#This Row],[Purchase Amount]]&gt;=5000,"Yes","No")</f>
        <v>Yes</v>
      </c>
      <c r="Y1665">
        <f>IF(CleanedData[[#This Row],[Recommend]]="Yes",1,0)</f>
        <v>0</v>
      </c>
      <c r="Z1665" s="6">
        <f>CleanedData[[#This Row],[Purchase Amount]]*0.15</f>
        <v>3735.7289999999998</v>
      </c>
      <c r="AA1665" s="6">
        <f>CleanedData[[#This Row],[Purchase Amount]]*1.15</f>
        <v>28640.589</v>
      </c>
    </row>
    <row r="1666" spans="1:27" x14ac:dyDescent="0.3">
      <c r="A1666">
        <v>1989</v>
      </c>
      <c r="B1666" t="s">
        <v>1891</v>
      </c>
      <c r="C1666" s="1">
        <v>45925</v>
      </c>
      <c r="D1666">
        <v>70</v>
      </c>
      <c r="E1666" t="s">
        <v>39</v>
      </c>
      <c r="F1666" t="s">
        <v>40</v>
      </c>
      <c r="G1666" t="s">
        <v>205</v>
      </c>
      <c r="H1666">
        <v>4</v>
      </c>
      <c r="I1666" t="s">
        <v>42</v>
      </c>
      <c r="J1666" t="s">
        <v>74</v>
      </c>
      <c r="K1666" t="s">
        <v>55</v>
      </c>
      <c r="L1666" t="s">
        <v>45</v>
      </c>
      <c r="M1666" t="s">
        <v>46</v>
      </c>
      <c r="N1666" t="s">
        <v>96</v>
      </c>
      <c r="O1666" t="s">
        <v>89</v>
      </c>
      <c r="P1666" t="s">
        <v>70</v>
      </c>
      <c r="Q1666" t="s">
        <v>97</v>
      </c>
      <c r="R1666" s="6">
        <f>_xlfn.XLOOKUP(CleanedData[[#This Row],[Product]],'02_Lookup_Tables'!$A$2:$A$126,'02_Lookup_Tables'!$B$2:$B$126)</f>
        <v>139.72999999999999</v>
      </c>
      <c r="S1666" t="str">
        <f>VLOOKUP(CleanedData[[#This Row],[Product]],'02_Lookup_Tables'!$H$2:$I$126,2,FALSE)</f>
        <v>Beauty &amp; Personal Care</v>
      </c>
      <c r="T1666" t="str">
        <f>VLOOKUP(CleanedData[[#This Row],[Province]],'02_Lookup_Tables'!$D$2:$E$10,2, FALSE)</f>
        <v>Northern Region</v>
      </c>
      <c r="U1666" t="str" cm="1">
        <f t="array" ref="U1666">_xlfn.IFS(CleanedData[[#This Row],[Purchase Amount]]&lt;500,"Low",
CleanedData[[#This Row],[Purchase Amount]]&lt;5000,"Medium",
TRUE,"High")</f>
        <v>Low</v>
      </c>
      <c r="V1666" t="str">
        <f>TEXT(CleanedData[[#This Row],[Date]],"mmmm")</f>
        <v>September</v>
      </c>
      <c r="W1666" t="str">
        <f>"Q"&amp;ROUNDUP(MONTH(CleanedData[[#This Row],[Date]])/3,0)</f>
        <v>Q3</v>
      </c>
      <c r="X1666" t="str">
        <f>IF(CleanedData[[#This Row],[Purchase Amount]]&gt;=5000,"Yes","No")</f>
        <v>No</v>
      </c>
      <c r="Y1666">
        <f>IF(CleanedData[[#This Row],[Recommend]]="Yes",1,0)</f>
        <v>0</v>
      </c>
      <c r="Z1666" s="6">
        <f>CleanedData[[#This Row],[Purchase Amount]]*0.15</f>
        <v>20.959499999999998</v>
      </c>
      <c r="AA1666" s="6">
        <f>CleanedData[[#This Row],[Purchase Amount]]*1.15</f>
        <v>160.68949999999998</v>
      </c>
    </row>
    <row r="1667" spans="1:27" x14ac:dyDescent="0.3">
      <c r="A1667">
        <v>1990</v>
      </c>
      <c r="B1667" t="s">
        <v>1892</v>
      </c>
      <c r="C1667" s="1">
        <v>45408</v>
      </c>
      <c r="D1667">
        <v>63</v>
      </c>
      <c r="E1667" t="s">
        <v>60</v>
      </c>
      <c r="F1667" t="s">
        <v>40</v>
      </c>
      <c r="G1667" t="s">
        <v>372</v>
      </c>
      <c r="H1667">
        <v>5</v>
      </c>
      <c r="I1667" t="s">
        <v>42</v>
      </c>
      <c r="J1667" t="s">
        <v>54</v>
      </c>
      <c r="K1667" t="s">
        <v>64</v>
      </c>
      <c r="L1667" t="s">
        <v>45</v>
      </c>
      <c r="M1667" t="s">
        <v>175</v>
      </c>
      <c r="N1667" t="s">
        <v>57</v>
      </c>
      <c r="O1667" t="s">
        <v>89</v>
      </c>
      <c r="P1667" t="s">
        <v>70</v>
      </c>
      <c r="Q1667" t="s">
        <v>50</v>
      </c>
      <c r="R1667" s="6">
        <f>_xlfn.XLOOKUP(CleanedData[[#This Row],[Product]],'02_Lookup_Tables'!$A$2:$A$126,'02_Lookup_Tables'!$B$2:$B$126)</f>
        <v>944.78</v>
      </c>
      <c r="S1667" t="str">
        <f>VLOOKUP(CleanedData[[#This Row],[Product]],'02_Lookup_Tables'!$H$2:$I$126,2,FALSE)</f>
        <v>Electronics</v>
      </c>
      <c r="T1667" t="str">
        <f>VLOOKUP(CleanedData[[#This Row],[Province]],'02_Lookup_Tables'!$D$2:$E$10,2, FALSE)</f>
        <v>Northern Region</v>
      </c>
      <c r="U1667" t="str" cm="1">
        <f t="array" ref="U1667">_xlfn.IFS(CleanedData[[#This Row],[Purchase Amount]]&lt;500,"Low",
CleanedData[[#This Row],[Purchase Amount]]&lt;5000,"Medium",
TRUE,"High")</f>
        <v>Medium</v>
      </c>
      <c r="V1667" t="str">
        <f>TEXT(CleanedData[[#This Row],[Date]],"mmmm")</f>
        <v>April</v>
      </c>
      <c r="W1667" t="str">
        <f>"Q"&amp;ROUNDUP(MONTH(CleanedData[[#This Row],[Date]])/3,0)</f>
        <v>Q2</v>
      </c>
      <c r="X1667" t="str">
        <f>IF(CleanedData[[#This Row],[Purchase Amount]]&gt;=5000,"Yes","No")</f>
        <v>No</v>
      </c>
      <c r="Y1667">
        <f>IF(CleanedData[[#This Row],[Recommend]]="Yes",1,0)</f>
        <v>0</v>
      </c>
      <c r="Z1667" s="6">
        <f>CleanedData[[#This Row],[Purchase Amount]]*0.15</f>
        <v>141.71699999999998</v>
      </c>
      <c r="AA1667" s="6">
        <f>CleanedData[[#This Row],[Purchase Amount]]*1.15</f>
        <v>1086.4969999999998</v>
      </c>
    </row>
    <row r="1668" spans="1:27" x14ac:dyDescent="0.3">
      <c r="A1668">
        <v>1991</v>
      </c>
      <c r="B1668" t="s">
        <v>1893</v>
      </c>
      <c r="C1668" s="1">
        <v>45854</v>
      </c>
      <c r="D1668">
        <v>79</v>
      </c>
      <c r="E1668" t="s">
        <v>52</v>
      </c>
      <c r="F1668" t="s">
        <v>61</v>
      </c>
      <c r="G1668" t="s">
        <v>359</v>
      </c>
      <c r="H1668">
        <v>5</v>
      </c>
      <c r="I1668" t="s">
        <v>42</v>
      </c>
      <c r="J1668" t="s">
        <v>54</v>
      </c>
      <c r="K1668" t="s">
        <v>64</v>
      </c>
      <c r="L1668" t="s">
        <v>45</v>
      </c>
      <c r="M1668" t="s">
        <v>190</v>
      </c>
      <c r="N1668" t="s">
        <v>57</v>
      </c>
      <c r="O1668" t="s">
        <v>89</v>
      </c>
      <c r="P1668" t="s">
        <v>70</v>
      </c>
      <c r="Q1668" t="s">
        <v>97</v>
      </c>
      <c r="R1668" s="6">
        <f>_xlfn.XLOOKUP(CleanedData[[#This Row],[Product]],'02_Lookup_Tables'!$A$2:$A$126,'02_Lookup_Tables'!$B$2:$B$126)</f>
        <v>34.200000000000003</v>
      </c>
      <c r="S1668" t="str">
        <f>VLOOKUP(CleanedData[[#This Row],[Product]],'02_Lookup_Tables'!$H$2:$I$126,2,FALSE)</f>
        <v>Food</v>
      </c>
      <c r="T1668" t="str">
        <f>VLOOKUP(CleanedData[[#This Row],[Province]],'02_Lookup_Tables'!$D$2:$E$10,2, FALSE)</f>
        <v>Southern Region</v>
      </c>
      <c r="U1668" t="str" cm="1">
        <f t="array" ref="U1668">_xlfn.IFS(CleanedData[[#This Row],[Purchase Amount]]&lt;500,"Low",
CleanedData[[#This Row],[Purchase Amount]]&lt;5000,"Medium",
TRUE,"High")</f>
        <v>Low</v>
      </c>
      <c r="V1668" t="str">
        <f>TEXT(CleanedData[[#This Row],[Date]],"mmmm")</f>
        <v>July</v>
      </c>
      <c r="W1668" t="str">
        <f>"Q"&amp;ROUNDUP(MONTH(CleanedData[[#This Row],[Date]])/3,0)</f>
        <v>Q3</v>
      </c>
      <c r="X1668" t="str">
        <f>IF(CleanedData[[#This Row],[Purchase Amount]]&gt;=5000,"Yes","No")</f>
        <v>No</v>
      </c>
      <c r="Y1668">
        <f>IF(CleanedData[[#This Row],[Recommend]]="Yes",1,0)</f>
        <v>0</v>
      </c>
      <c r="Z1668" s="6">
        <f>CleanedData[[#This Row],[Purchase Amount]]*0.15</f>
        <v>5.13</v>
      </c>
      <c r="AA1668" s="6">
        <f>CleanedData[[#This Row],[Purchase Amount]]*1.15</f>
        <v>39.33</v>
      </c>
    </row>
    <row r="1669" spans="1:27" x14ac:dyDescent="0.3">
      <c r="A1669">
        <v>1994</v>
      </c>
      <c r="B1669" t="s">
        <v>1894</v>
      </c>
      <c r="C1669" s="1">
        <v>45336</v>
      </c>
      <c r="D1669">
        <v>38</v>
      </c>
      <c r="E1669" t="s">
        <v>52</v>
      </c>
      <c r="F1669" t="s">
        <v>72</v>
      </c>
      <c r="G1669" t="s">
        <v>950</v>
      </c>
      <c r="H1669">
        <v>5</v>
      </c>
      <c r="I1669" t="s">
        <v>42</v>
      </c>
      <c r="J1669" t="s">
        <v>69</v>
      </c>
      <c r="K1669" t="s">
        <v>44</v>
      </c>
      <c r="L1669" t="s">
        <v>42</v>
      </c>
      <c r="M1669" t="s">
        <v>106</v>
      </c>
      <c r="N1669" t="s">
        <v>57</v>
      </c>
      <c r="O1669" t="s">
        <v>148</v>
      </c>
      <c r="P1669" t="s">
        <v>49</v>
      </c>
      <c r="Q1669" t="s">
        <v>81</v>
      </c>
      <c r="R1669" s="6">
        <f>_xlfn.XLOOKUP(CleanedData[[#This Row],[Product]],'02_Lookup_Tables'!$A$2:$A$126,'02_Lookup_Tables'!$B$2:$B$126)</f>
        <v>85.25</v>
      </c>
      <c r="S1669" t="str">
        <f>VLOOKUP(CleanedData[[#This Row],[Product]],'02_Lookup_Tables'!$H$2:$I$126,2,FALSE)</f>
        <v>Beauty &amp; Personal Care</v>
      </c>
      <c r="T1669" t="str">
        <f>VLOOKUP(CleanedData[[#This Row],[Province]],'02_Lookup_Tables'!$D$2:$E$10,2, FALSE)</f>
        <v>Central Region</v>
      </c>
      <c r="U1669" t="str" cm="1">
        <f t="array" ref="U1669">_xlfn.IFS(CleanedData[[#This Row],[Purchase Amount]]&lt;500,"Low",
CleanedData[[#This Row],[Purchase Amount]]&lt;5000,"Medium",
TRUE,"High")</f>
        <v>Low</v>
      </c>
      <c r="V1669" t="str">
        <f>TEXT(CleanedData[[#This Row],[Date]],"mmmm")</f>
        <v>February</v>
      </c>
      <c r="W1669" t="str">
        <f>"Q"&amp;ROUNDUP(MONTH(CleanedData[[#This Row],[Date]])/3,0)</f>
        <v>Q1</v>
      </c>
      <c r="X1669" t="str">
        <f>IF(CleanedData[[#This Row],[Purchase Amount]]&gt;=5000,"Yes","No")</f>
        <v>No</v>
      </c>
      <c r="Y1669">
        <f>IF(CleanedData[[#This Row],[Recommend]]="Yes",1,0)</f>
        <v>0</v>
      </c>
      <c r="Z1669" s="6">
        <f>CleanedData[[#This Row],[Purchase Amount]]*0.15</f>
        <v>12.7875</v>
      </c>
      <c r="AA1669" s="6">
        <f>CleanedData[[#This Row],[Purchase Amount]]*1.15</f>
        <v>98.037499999999994</v>
      </c>
    </row>
    <row r="1670" spans="1:27" x14ac:dyDescent="0.3">
      <c r="A1670">
        <v>1995</v>
      </c>
      <c r="B1670" t="s">
        <v>1895</v>
      </c>
      <c r="C1670" s="1">
        <v>45984</v>
      </c>
      <c r="D1670">
        <v>74</v>
      </c>
      <c r="E1670" t="s">
        <v>60</v>
      </c>
      <c r="F1670" t="s">
        <v>40</v>
      </c>
      <c r="G1670" t="s">
        <v>331</v>
      </c>
      <c r="H1670">
        <v>1</v>
      </c>
      <c r="I1670" t="s">
        <v>45</v>
      </c>
      <c r="J1670" t="s">
        <v>69</v>
      </c>
      <c r="K1670" t="s">
        <v>64</v>
      </c>
      <c r="L1670" t="s">
        <v>42</v>
      </c>
      <c r="M1670" t="s">
        <v>79</v>
      </c>
      <c r="N1670" t="s">
        <v>80</v>
      </c>
      <c r="O1670" t="s">
        <v>89</v>
      </c>
      <c r="P1670" t="s">
        <v>49</v>
      </c>
      <c r="Q1670" t="s">
        <v>97</v>
      </c>
      <c r="R1670" s="6">
        <f>_xlfn.XLOOKUP(CleanedData[[#This Row],[Product]],'02_Lookup_Tables'!$A$2:$A$126,'02_Lookup_Tables'!$B$2:$B$126)</f>
        <v>27.35</v>
      </c>
      <c r="S1670" t="str">
        <f>VLOOKUP(CleanedData[[#This Row],[Product]],'02_Lookup_Tables'!$H$2:$I$126,2,FALSE)</f>
        <v>Food</v>
      </c>
      <c r="T1670" t="str">
        <f>VLOOKUP(CleanedData[[#This Row],[Province]],'02_Lookup_Tables'!$D$2:$E$10,2, FALSE)</f>
        <v>Northern Region</v>
      </c>
      <c r="U1670" t="str" cm="1">
        <f t="array" ref="U1670">_xlfn.IFS(CleanedData[[#This Row],[Purchase Amount]]&lt;500,"Low",
CleanedData[[#This Row],[Purchase Amount]]&lt;5000,"Medium",
TRUE,"High")</f>
        <v>Low</v>
      </c>
      <c r="V1670" t="str">
        <f>TEXT(CleanedData[[#This Row],[Date]],"mmmm")</f>
        <v>November</v>
      </c>
      <c r="W1670" t="str">
        <f>"Q"&amp;ROUNDUP(MONTH(CleanedData[[#This Row],[Date]])/3,0)</f>
        <v>Q4</v>
      </c>
      <c r="X1670" t="str">
        <f>IF(CleanedData[[#This Row],[Purchase Amount]]&gt;=5000,"Yes","No")</f>
        <v>No</v>
      </c>
      <c r="Y1670">
        <f>IF(CleanedData[[#This Row],[Recommend]]="Yes",1,0)</f>
        <v>1</v>
      </c>
      <c r="Z1670" s="6">
        <f>CleanedData[[#This Row],[Purchase Amount]]*0.15</f>
        <v>4.1025</v>
      </c>
      <c r="AA1670" s="6">
        <f>CleanedData[[#This Row],[Purchase Amount]]*1.15</f>
        <v>31.452500000000001</v>
      </c>
    </row>
    <row r="1671" spans="1:27" x14ac:dyDescent="0.3">
      <c r="A1671">
        <v>1996</v>
      </c>
      <c r="B1671" t="s">
        <v>1896</v>
      </c>
      <c r="C1671" s="1">
        <v>45422</v>
      </c>
      <c r="D1671">
        <v>53</v>
      </c>
      <c r="E1671" t="s">
        <v>52</v>
      </c>
      <c r="F1671" t="s">
        <v>40</v>
      </c>
      <c r="G1671" t="s">
        <v>378</v>
      </c>
      <c r="H1671">
        <v>1</v>
      </c>
      <c r="I1671" t="s">
        <v>45</v>
      </c>
      <c r="J1671" t="s">
        <v>74</v>
      </c>
      <c r="K1671" t="s">
        <v>64</v>
      </c>
      <c r="L1671" t="s">
        <v>45</v>
      </c>
      <c r="M1671" t="s">
        <v>46</v>
      </c>
      <c r="N1671" t="s">
        <v>80</v>
      </c>
      <c r="O1671" t="s">
        <v>89</v>
      </c>
      <c r="P1671" t="s">
        <v>49</v>
      </c>
      <c r="Q1671" t="s">
        <v>93</v>
      </c>
      <c r="R1671" s="6">
        <f>_xlfn.XLOOKUP(CleanedData[[#This Row],[Product]],'02_Lookup_Tables'!$A$2:$A$126,'02_Lookup_Tables'!$B$2:$B$126)</f>
        <v>40.11</v>
      </c>
      <c r="S1671" t="str">
        <f>VLOOKUP(CleanedData[[#This Row],[Product]],'02_Lookup_Tables'!$H$2:$I$126,2,FALSE)</f>
        <v>Food</v>
      </c>
      <c r="T1671" t="str">
        <f>VLOOKUP(CleanedData[[#This Row],[Province]],'02_Lookup_Tables'!$D$2:$E$10,2, FALSE)</f>
        <v>Northern Region</v>
      </c>
      <c r="U1671" t="str" cm="1">
        <f t="array" ref="U1671">_xlfn.IFS(CleanedData[[#This Row],[Purchase Amount]]&lt;500,"Low",
CleanedData[[#This Row],[Purchase Amount]]&lt;5000,"Medium",
TRUE,"High")</f>
        <v>Low</v>
      </c>
      <c r="V1671" t="str">
        <f>TEXT(CleanedData[[#This Row],[Date]],"mmmm")</f>
        <v>May</v>
      </c>
      <c r="W1671" t="str">
        <f>"Q"&amp;ROUNDUP(MONTH(CleanedData[[#This Row],[Date]])/3,0)</f>
        <v>Q2</v>
      </c>
      <c r="X1671" t="str">
        <f>IF(CleanedData[[#This Row],[Purchase Amount]]&gt;=5000,"Yes","No")</f>
        <v>No</v>
      </c>
      <c r="Y1671">
        <f>IF(CleanedData[[#This Row],[Recommend]]="Yes",1,0)</f>
        <v>1</v>
      </c>
      <c r="Z1671" s="6">
        <f>CleanedData[[#This Row],[Purchase Amount]]*0.15</f>
        <v>6.0164999999999997</v>
      </c>
      <c r="AA1671" s="6">
        <f>CleanedData[[#This Row],[Purchase Amount]]*1.15</f>
        <v>46.126499999999993</v>
      </c>
    </row>
    <row r="1672" spans="1:27" x14ac:dyDescent="0.3">
      <c r="A1672">
        <v>1997</v>
      </c>
      <c r="B1672" t="s">
        <v>1897</v>
      </c>
      <c r="C1672" s="1">
        <v>45992</v>
      </c>
      <c r="D1672">
        <v>63</v>
      </c>
      <c r="E1672" t="s">
        <v>39</v>
      </c>
      <c r="F1672" t="s">
        <v>40</v>
      </c>
      <c r="G1672" t="s">
        <v>362</v>
      </c>
      <c r="H1672">
        <v>4</v>
      </c>
      <c r="I1672" t="s">
        <v>45</v>
      </c>
      <c r="J1672" t="s">
        <v>54</v>
      </c>
      <c r="K1672" t="s">
        <v>55</v>
      </c>
      <c r="L1672" t="s">
        <v>45</v>
      </c>
      <c r="M1672" t="s">
        <v>123</v>
      </c>
      <c r="N1672" t="s">
        <v>96</v>
      </c>
      <c r="O1672" t="s">
        <v>89</v>
      </c>
      <c r="P1672" t="s">
        <v>70</v>
      </c>
      <c r="Q1672" t="s">
        <v>50</v>
      </c>
      <c r="R1672" s="6">
        <f>_xlfn.XLOOKUP(CleanedData[[#This Row],[Product]],'02_Lookup_Tables'!$A$2:$A$126,'02_Lookup_Tables'!$B$2:$B$126)</f>
        <v>1746.77</v>
      </c>
      <c r="S1672" t="str">
        <f>VLOOKUP(CleanedData[[#This Row],[Product]],'02_Lookup_Tables'!$H$2:$I$126,2,FALSE)</f>
        <v>Home Devices</v>
      </c>
      <c r="T1672" t="str">
        <f>VLOOKUP(CleanedData[[#This Row],[Province]],'02_Lookup_Tables'!$D$2:$E$10,2, FALSE)</f>
        <v>Northern Region</v>
      </c>
      <c r="U1672" t="str" cm="1">
        <f t="array" ref="U1672">_xlfn.IFS(CleanedData[[#This Row],[Purchase Amount]]&lt;500,"Low",
CleanedData[[#This Row],[Purchase Amount]]&lt;5000,"Medium",
TRUE,"High")</f>
        <v>Medium</v>
      </c>
      <c r="V1672" t="str">
        <f>TEXT(CleanedData[[#This Row],[Date]],"mmmm")</f>
        <v>December</v>
      </c>
      <c r="W1672" t="str">
        <f>"Q"&amp;ROUNDUP(MONTH(CleanedData[[#This Row],[Date]])/3,0)</f>
        <v>Q4</v>
      </c>
      <c r="X1672" t="str">
        <f>IF(CleanedData[[#This Row],[Purchase Amount]]&gt;=5000,"Yes","No")</f>
        <v>No</v>
      </c>
      <c r="Y1672">
        <f>IF(CleanedData[[#This Row],[Recommend]]="Yes",1,0)</f>
        <v>1</v>
      </c>
      <c r="Z1672" s="6">
        <f>CleanedData[[#This Row],[Purchase Amount]]*0.15</f>
        <v>262.01549999999997</v>
      </c>
      <c r="AA1672" s="6">
        <f>CleanedData[[#This Row],[Purchase Amount]]*1.15</f>
        <v>2008.7854999999997</v>
      </c>
    </row>
    <row r="1673" spans="1:27" x14ac:dyDescent="0.3">
      <c r="A1673">
        <v>1998</v>
      </c>
      <c r="B1673" t="s">
        <v>1898</v>
      </c>
      <c r="C1673" s="1">
        <v>45368</v>
      </c>
      <c r="D1673">
        <v>45</v>
      </c>
      <c r="E1673" t="s">
        <v>60</v>
      </c>
      <c r="F1673" t="s">
        <v>77</v>
      </c>
      <c r="G1673" t="s">
        <v>317</v>
      </c>
      <c r="H1673">
        <v>3</v>
      </c>
      <c r="I1673" t="s">
        <v>42</v>
      </c>
      <c r="J1673" t="s">
        <v>43</v>
      </c>
      <c r="K1673" t="s">
        <v>44</v>
      </c>
      <c r="L1673" t="s">
        <v>45</v>
      </c>
      <c r="M1673" t="s">
        <v>46</v>
      </c>
      <c r="N1673" t="s">
        <v>48</v>
      </c>
      <c r="O1673" t="s">
        <v>89</v>
      </c>
      <c r="P1673" t="s">
        <v>49</v>
      </c>
      <c r="Q1673" t="s">
        <v>93</v>
      </c>
      <c r="R1673" s="6">
        <f>_xlfn.XLOOKUP(CleanedData[[#This Row],[Product]],'02_Lookup_Tables'!$A$2:$A$126,'02_Lookup_Tables'!$B$2:$B$126)</f>
        <v>10347.709999999999</v>
      </c>
      <c r="S1673" t="str">
        <f>VLOOKUP(CleanedData[[#This Row],[Product]],'02_Lookup_Tables'!$H$2:$I$126,2,FALSE)</f>
        <v>Home Devices</v>
      </c>
      <c r="T1673" t="str">
        <f>VLOOKUP(CleanedData[[#This Row],[Province]],'02_Lookup_Tables'!$D$2:$E$10,2, FALSE)</f>
        <v>Central Region</v>
      </c>
      <c r="U1673" t="str" cm="1">
        <f t="array" ref="U1673">_xlfn.IFS(CleanedData[[#This Row],[Purchase Amount]]&lt;500,"Low",
CleanedData[[#This Row],[Purchase Amount]]&lt;5000,"Medium",
TRUE,"High")</f>
        <v>High</v>
      </c>
      <c r="V1673" t="str">
        <f>TEXT(CleanedData[[#This Row],[Date]],"mmmm")</f>
        <v>March</v>
      </c>
      <c r="W1673" t="str">
        <f>"Q"&amp;ROUNDUP(MONTH(CleanedData[[#This Row],[Date]])/3,0)</f>
        <v>Q1</v>
      </c>
      <c r="X1673" t="str">
        <f>IF(CleanedData[[#This Row],[Purchase Amount]]&gt;=5000,"Yes","No")</f>
        <v>Yes</v>
      </c>
      <c r="Y1673">
        <f>IF(CleanedData[[#This Row],[Recommend]]="Yes",1,0)</f>
        <v>0</v>
      </c>
      <c r="Z1673" s="6">
        <f>CleanedData[[#This Row],[Purchase Amount]]*0.15</f>
        <v>1552.1564999999998</v>
      </c>
      <c r="AA1673" s="6">
        <f>CleanedData[[#This Row],[Purchase Amount]]*1.15</f>
        <v>11899.866499999998</v>
      </c>
    </row>
    <row r="1674" spans="1:27" x14ac:dyDescent="0.3">
      <c r="A1674">
        <v>1999</v>
      </c>
      <c r="B1674" t="s">
        <v>1899</v>
      </c>
      <c r="C1674" s="1">
        <v>45854</v>
      </c>
      <c r="D1674">
        <v>29</v>
      </c>
      <c r="E1674" t="s">
        <v>39</v>
      </c>
      <c r="F1674" t="s">
        <v>61</v>
      </c>
      <c r="G1674" t="s">
        <v>205</v>
      </c>
      <c r="H1674">
        <v>2</v>
      </c>
      <c r="I1674" t="s">
        <v>42</v>
      </c>
      <c r="J1674" t="s">
        <v>54</v>
      </c>
      <c r="K1674" t="s">
        <v>64</v>
      </c>
      <c r="L1674" t="s">
        <v>45</v>
      </c>
      <c r="M1674" t="s">
        <v>56</v>
      </c>
      <c r="N1674" t="s">
        <v>47</v>
      </c>
      <c r="O1674" t="s">
        <v>148</v>
      </c>
      <c r="P1674" t="s">
        <v>70</v>
      </c>
      <c r="Q1674" t="s">
        <v>58</v>
      </c>
      <c r="R1674" s="6">
        <f>_xlfn.XLOOKUP(CleanedData[[#This Row],[Product]],'02_Lookup_Tables'!$A$2:$A$126,'02_Lookup_Tables'!$B$2:$B$126)</f>
        <v>139.72999999999999</v>
      </c>
      <c r="S1674" t="str">
        <f>VLOOKUP(CleanedData[[#This Row],[Product]],'02_Lookup_Tables'!$H$2:$I$126,2,FALSE)</f>
        <v>Beauty &amp; Personal Care</v>
      </c>
      <c r="T1674" t="str">
        <f>VLOOKUP(CleanedData[[#This Row],[Province]],'02_Lookup_Tables'!$D$2:$E$10,2, FALSE)</f>
        <v>Southern Region</v>
      </c>
      <c r="U1674" t="str" cm="1">
        <f t="array" ref="U1674">_xlfn.IFS(CleanedData[[#This Row],[Purchase Amount]]&lt;500,"Low",
CleanedData[[#This Row],[Purchase Amount]]&lt;5000,"Medium",
TRUE,"High")</f>
        <v>Low</v>
      </c>
      <c r="V1674" t="str">
        <f>TEXT(CleanedData[[#This Row],[Date]],"mmmm")</f>
        <v>July</v>
      </c>
      <c r="W1674" t="str">
        <f>"Q"&amp;ROUNDUP(MONTH(CleanedData[[#This Row],[Date]])/3,0)</f>
        <v>Q3</v>
      </c>
      <c r="X1674" t="str">
        <f>IF(CleanedData[[#This Row],[Purchase Amount]]&gt;=5000,"Yes","No")</f>
        <v>No</v>
      </c>
      <c r="Y1674">
        <f>IF(CleanedData[[#This Row],[Recommend]]="Yes",1,0)</f>
        <v>0</v>
      </c>
      <c r="Z1674" s="6">
        <f>CleanedData[[#This Row],[Purchase Amount]]*0.15</f>
        <v>20.959499999999998</v>
      </c>
      <c r="AA1674" s="6">
        <f>CleanedData[[#This Row],[Purchase Amount]]*1.15</f>
        <v>160.68949999999998</v>
      </c>
    </row>
    <row r="1675" spans="1:27" x14ac:dyDescent="0.3">
      <c r="A1675">
        <v>2000</v>
      </c>
      <c r="B1675" t="s">
        <v>1900</v>
      </c>
      <c r="C1675" s="1">
        <v>45683</v>
      </c>
      <c r="D1675">
        <v>43</v>
      </c>
      <c r="E1675" t="s">
        <v>52</v>
      </c>
      <c r="F1675" t="s">
        <v>61</v>
      </c>
      <c r="G1675" t="s">
        <v>179</v>
      </c>
      <c r="H1675">
        <v>5</v>
      </c>
      <c r="I1675" t="s">
        <v>42</v>
      </c>
      <c r="J1675" t="s">
        <v>54</v>
      </c>
      <c r="K1675" t="s">
        <v>64</v>
      </c>
      <c r="L1675" t="s">
        <v>42</v>
      </c>
      <c r="M1675" t="s">
        <v>65</v>
      </c>
      <c r="N1675" t="s">
        <v>57</v>
      </c>
      <c r="O1675" t="s">
        <v>89</v>
      </c>
      <c r="P1675" t="s">
        <v>70</v>
      </c>
      <c r="Q1675" t="s">
        <v>81</v>
      </c>
      <c r="R1675" s="6">
        <f>_xlfn.XLOOKUP(CleanedData[[#This Row],[Product]],'02_Lookup_Tables'!$A$2:$A$126,'02_Lookup_Tables'!$B$2:$B$126)</f>
        <v>54.82</v>
      </c>
      <c r="S1675" t="str">
        <f>VLOOKUP(CleanedData[[#This Row],[Product]],'02_Lookup_Tables'!$H$2:$I$126,2,FALSE)</f>
        <v>Food</v>
      </c>
      <c r="T1675" t="str">
        <f>VLOOKUP(CleanedData[[#This Row],[Province]],'02_Lookup_Tables'!$D$2:$E$10,2, FALSE)</f>
        <v>Southern Region</v>
      </c>
      <c r="U1675" t="str" cm="1">
        <f t="array" ref="U1675">_xlfn.IFS(CleanedData[[#This Row],[Purchase Amount]]&lt;500,"Low",
CleanedData[[#This Row],[Purchase Amount]]&lt;5000,"Medium",
TRUE,"High")</f>
        <v>Low</v>
      </c>
      <c r="V1675" t="str">
        <f>TEXT(CleanedData[[#This Row],[Date]],"mmmm")</f>
        <v>January</v>
      </c>
      <c r="W1675" t="str">
        <f>"Q"&amp;ROUNDUP(MONTH(CleanedData[[#This Row],[Date]])/3,0)</f>
        <v>Q1</v>
      </c>
      <c r="X1675" t="str">
        <f>IF(CleanedData[[#This Row],[Purchase Amount]]&gt;=5000,"Yes","No")</f>
        <v>No</v>
      </c>
      <c r="Y1675">
        <f>IF(CleanedData[[#This Row],[Recommend]]="Yes",1,0)</f>
        <v>0</v>
      </c>
      <c r="Z1675" s="6">
        <f>CleanedData[[#This Row],[Purchase Amount]]*0.15</f>
        <v>8.222999999999999</v>
      </c>
      <c r="AA1675" s="6">
        <f>CleanedData[[#This Row],[Purchase Amount]]*1.15</f>
        <v>63.042999999999992</v>
      </c>
    </row>
    <row r="1676" spans="1:27" x14ac:dyDescent="0.3">
      <c r="A1676">
        <v>2002</v>
      </c>
      <c r="B1676" t="s">
        <v>1901</v>
      </c>
      <c r="C1676" s="1">
        <v>45821</v>
      </c>
      <c r="D1676">
        <v>66</v>
      </c>
      <c r="E1676" t="s">
        <v>52</v>
      </c>
      <c r="F1676" t="s">
        <v>68</v>
      </c>
      <c r="G1676" t="s">
        <v>454</v>
      </c>
      <c r="H1676">
        <v>4</v>
      </c>
      <c r="I1676" t="s">
        <v>45</v>
      </c>
      <c r="J1676" t="s">
        <v>43</v>
      </c>
      <c r="K1676" t="s">
        <v>64</v>
      </c>
      <c r="L1676" t="s">
        <v>45</v>
      </c>
      <c r="M1676" t="s">
        <v>196</v>
      </c>
      <c r="N1676" t="s">
        <v>96</v>
      </c>
      <c r="O1676" t="s">
        <v>89</v>
      </c>
      <c r="P1676" t="s">
        <v>70</v>
      </c>
      <c r="Q1676" t="s">
        <v>97</v>
      </c>
      <c r="R1676" s="6">
        <f>_xlfn.XLOOKUP(CleanedData[[#This Row],[Product]],'02_Lookup_Tables'!$A$2:$A$126,'02_Lookup_Tables'!$B$2:$B$126)</f>
        <v>2413.3000000000002</v>
      </c>
      <c r="S1676" t="str">
        <f>VLOOKUP(CleanedData[[#This Row],[Product]],'02_Lookup_Tables'!$H$2:$I$126,2,FALSE)</f>
        <v>Electronics</v>
      </c>
      <c r="T1676" t="str">
        <f>VLOOKUP(CleanedData[[#This Row],[Province]],'02_Lookup_Tables'!$D$2:$E$10,2, FALSE)</f>
        <v>Northern Region</v>
      </c>
      <c r="U1676" t="str" cm="1">
        <f t="array" ref="U1676">_xlfn.IFS(CleanedData[[#This Row],[Purchase Amount]]&lt;500,"Low",
CleanedData[[#This Row],[Purchase Amount]]&lt;5000,"Medium",
TRUE,"High")</f>
        <v>Medium</v>
      </c>
      <c r="V1676" t="str">
        <f>TEXT(CleanedData[[#This Row],[Date]],"mmmm")</f>
        <v>June</v>
      </c>
      <c r="W1676" t="str">
        <f>"Q"&amp;ROUNDUP(MONTH(CleanedData[[#This Row],[Date]])/3,0)</f>
        <v>Q2</v>
      </c>
      <c r="X1676" t="str">
        <f>IF(CleanedData[[#This Row],[Purchase Amount]]&gt;=5000,"Yes","No")</f>
        <v>No</v>
      </c>
      <c r="Y1676">
        <f>IF(CleanedData[[#This Row],[Recommend]]="Yes",1,0)</f>
        <v>1</v>
      </c>
      <c r="Z1676" s="6">
        <f>CleanedData[[#This Row],[Purchase Amount]]*0.15</f>
        <v>361.995</v>
      </c>
      <c r="AA1676" s="6">
        <f>CleanedData[[#This Row],[Purchase Amount]]*1.15</f>
        <v>2775.2950000000001</v>
      </c>
    </row>
    <row r="1677" spans="1:27" x14ac:dyDescent="0.3">
      <c r="A1677">
        <v>2003</v>
      </c>
      <c r="B1677" t="s">
        <v>1902</v>
      </c>
      <c r="C1677" s="1">
        <v>45905</v>
      </c>
      <c r="D1677">
        <v>34</v>
      </c>
      <c r="E1677" t="s">
        <v>60</v>
      </c>
      <c r="F1677" t="s">
        <v>83</v>
      </c>
      <c r="G1677" t="s">
        <v>187</v>
      </c>
      <c r="H1677">
        <v>4</v>
      </c>
      <c r="I1677" t="s">
        <v>45</v>
      </c>
      <c r="J1677" t="s">
        <v>74</v>
      </c>
      <c r="K1677" t="s">
        <v>64</v>
      </c>
      <c r="L1677" t="s">
        <v>45</v>
      </c>
      <c r="M1677" t="s">
        <v>92</v>
      </c>
      <c r="N1677" t="s">
        <v>96</v>
      </c>
      <c r="O1677" t="s">
        <v>89</v>
      </c>
      <c r="P1677" t="s">
        <v>70</v>
      </c>
      <c r="Q1677" t="s">
        <v>58</v>
      </c>
      <c r="R1677" s="6">
        <f>_xlfn.XLOOKUP(CleanedData[[#This Row],[Product]],'02_Lookup_Tables'!$A$2:$A$126,'02_Lookup_Tables'!$B$2:$B$126)</f>
        <v>24904.86</v>
      </c>
      <c r="S1677" t="str">
        <f>VLOOKUP(CleanedData[[#This Row],[Product]],'02_Lookup_Tables'!$H$2:$I$126,2,FALSE)</f>
        <v>Electronics</v>
      </c>
      <c r="T1677" t="str">
        <f>VLOOKUP(CleanedData[[#This Row],[Province]],'02_Lookup_Tables'!$D$2:$E$10,2, FALSE)</f>
        <v>Western Region</v>
      </c>
      <c r="U1677" t="str" cm="1">
        <f t="array" ref="U1677">_xlfn.IFS(CleanedData[[#This Row],[Purchase Amount]]&lt;500,"Low",
CleanedData[[#This Row],[Purchase Amount]]&lt;5000,"Medium",
TRUE,"High")</f>
        <v>High</v>
      </c>
      <c r="V1677" t="str">
        <f>TEXT(CleanedData[[#This Row],[Date]],"mmmm")</f>
        <v>September</v>
      </c>
      <c r="W1677" t="str">
        <f>"Q"&amp;ROUNDUP(MONTH(CleanedData[[#This Row],[Date]])/3,0)</f>
        <v>Q3</v>
      </c>
      <c r="X1677" t="str">
        <f>IF(CleanedData[[#This Row],[Purchase Amount]]&gt;=5000,"Yes","No")</f>
        <v>Yes</v>
      </c>
      <c r="Y1677">
        <f>IF(CleanedData[[#This Row],[Recommend]]="Yes",1,0)</f>
        <v>1</v>
      </c>
      <c r="Z1677" s="6">
        <f>CleanedData[[#This Row],[Purchase Amount]]*0.15</f>
        <v>3735.7289999999998</v>
      </c>
      <c r="AA1677" s="6">
        <f>CleanedData[[#This Row],[Purchase Amount]]*1.15</f>
        <v>28640.589</v>
      </c>
    </row>
    <row r="1678" spans="1:27" x14ac:dyDescent="0.3">
      <c r="A1678">
        <v>2004</v>
      </c>
      <c r="B1678" t="s">
        <v>1903</v>
      </c>
      <c r="C1678" s="1">
        <v>45467</v>
      </c>
      <c r="D1678">
        <v>26</v>
      </c>
      <c r="E1678" t="s">
        <v>39</v>
      </c>
      <c r="F1678" t="s">
        <v>125</v>
      </c>
      <c r="G1678" t="s">
        <v>362</v>
      </c>
      <c r="H1678">
        <v>2</v>
      </c>
      <c r="I1678" t="s">
        <v>42</v>
      </c>
      <c r="J1678" t="s">
        <v>43</v>
      </c>
      <c r="K1678" t="s">
        <v>44</v>
      </c>
      <c r="L1678" t="s">
        <v>45</v>
      </c>
      <c r="M1678" t="s">
        <v>196</v>
      </c>
      <c r="N1678" t="s">
        <v>47</v>
      </c>
      <c r="O1678" t="s">
        <v>89</v>
      </c>
      <c r="P1678" t="s">
        <v>49</v>
      </c>
      <c r="Q1678" t="s">
        <v>58</v>
      </c>
      <c r="R1678" s="6">
        <f>_xlfn.XLOOKUP(CleanedData[[#This Row],[Product]],'02_Lookup_Tables'!$A$2:$A$126,'02_Lookup_Tables'!$B$2:$B$126)</f>
        <v>1746.77</v>
      </c>
      <c r="S1678" t="str">
        <f>VLOOKUP(CleanedData[[#This Row],[Product]],'02_Lookup_Tables'!$H$2:$I$126,2,FALSE)</f>
        <v>Home Devices</v>
      </c>
      <c r="T1678" t="str">
        <f>VLOOKUP(CleanedData[[#This Row],[Province]],'02_Lookup_Tables'!$D$2:$E$10,2, FALSE)</f>
        <v>Western Region</v>
      </c>
      <c r="U1678" t="str" cm="1">
        <f t="array" ref="U1678">_xlfn.IFS(CleanedData[[#This Row],[Purchase Amount]]&lt;500,"Low",
CleanedData[[#This Row],[Purchase Amount]]&lt;5000,"Medium",
TRUE,"High")</f>
        <v>Medium</v>
      </c>
      <c r="V1678" t="str">
        <f>TEXT(CleanedData[[#This Row],[Date]],"mmmm")</f>
        <v>June</v>
      </c>
      <c r="W1678" t="str">
        <f>"Q"&amp;ROUNDUP(MONTH(CleanedData[[#This Row],[Date]])/3,0)</f>
        <v>Q2</v>
      </c>
      <c r="X1678" t="str">
        <f>IF(CleanedData[[#This Row],[Purchase Amount]]&gt;=5000,"Yes","No")</f>
        <v>No</v>
      </c>
      <c r="Y1678">
        <f>IF(CleanedData[[#This Row],[Recommend]]="Yes",1,0)</f>
        <v>0</v>
      </c>
      <c r="Z1678" s="6">
        <f>CleanedData[[#This Row],[Purchase Amount]]*0.15</f>
        <v>262.01549999999997</v>
      </c>
      <c r="AA1678" s="6">
        <f>CleanedData[[#This Row],[Purchase Amount]]*1.15</f>
        <v>2008.7854999999997</v>
      </c>
    </row>
    <row r="1679" spans="1:27" x14ac:dyDescent="0.3">
      <c r="A1679">
        <v>2005</v>
      </c>
      <c r="B1679" t="s">
        <v>1904</v>
      </c>
      <c r="C1679" s="1">
        <v>45974</v>
      </c>
      <c r="D1679">
        <v>70</v>
      </c>
      <c r="E1679" t="s">
        <v>39</v>
      </c>
      <c r="F1679" t="s">
        <v>125</v>
      </c>
      <c r="G1679" t="s">
        <v>179</v>
      </c>
      <c r="H1679">
        <v>5</v>
      </c>
      <c r="I1679" t="s">
        <v>42</v>
      </c>
      <c r="J1679" t="s">
        <v>43</v>
      </c>
      <c r="K1679" t="s">
        <v>64</v>
      </c>
      <c r="L1679" t="s">
        <v>42</v>
      </c>
      <c r="M1679" t="s">
        <v>106</v>
      </c>
      <c r="N1679" t="s">
        <v>57</v>
      </c>
      <c r="O1679" t="s">
        <v>148</v>
      </c>
      <c r="P1679" t="s">
        <v>49</v>
      </c>
      <c r="Q1679" t="s">
        <v>97</v>
      </c>
      <c r="R1679" s="6">
        <f>_xlfn.XLOOKUP(CleanedData[[#This Row],[Product]],'02_Lookup_Tables'!$A$2:$A$126,'02_Lookup_Tables'!$B$2:$B$126)</f>
        <v>54.82</v>
      </c>
      <c r="S1679" t="str">
        <f>VLOOKUP(CleanedData[[#This Row],[Product]],'02_Lookup_Tables'!$H$2:$I$126,2,FALSE)</f>
        <v>Food</v>
      </c>
      <c r="T1679" t="str">
        <f>VLOOKUP(CleanedData[[#This Row],[Province]],'02_Lookup_Tables'!$D$2:$E$10,2, FALSE)</f>
        <v>Western Region</v>
      </c>
      <c r="U1679" t="str" cm="1">
        <f t="array" ref="U1679">_xlfn.IFS(CleanedData[[#This Row],[Purchase Amount]]&lt;500,"Low",
CleanedData[[#This Row],[Purchase Amount]]&lt;5000,"Medium",
TRUE,"High")</f>
        <v>Low</v>
      </c>
      <c r="V1679" t="str">
        <f>TEXT(CleanedData[[#This Row],[Date]],"mmmm")</f>
        <v>November</v>
      </c>
      <c r="W1679" t="str">
        <f>"Q"&amp;ROUNDUP(MONTH(CleanedData[[#This Row],[Date]])/3,0)</f>
        <v>Q4</v>
      </c>
      <c r="X1679" t="str">
        <f>IF(CleanedData[[#This Row],[Purchase Amount]]&gt;=5000,"Yes","No")</f>
        <v>No</v>
      </c>
      <c r="Y1679">
        <f>IF(CleanedData[[#This Row],[Recommend]]="Yes",1,0)</f>
        <v>0</v>
      </c>
      <c r="Z1679" s="6">
        <f>CleanedData[[#This Row],[Purchase Amount]]*0.15</f>
        <v>8.222999999999999</v>
      </c>
      <c r="AA1679" s="6">
        <f>CleanedData[[#This Row],[Purchase Amount]]*1.15</f>
        <v>63.042999999999992</v>
      </c>
    </row>
    <row r="1680" spans="1:27" x14ac:dyDescent="0.3">
      <c r="A1680">
        <v>2006</v>
      </c>
      <c r="B1680" t="s">
        <v>1905</v>
      </c>
      <c r="C1680" s="1">
        <v>45404</v>
      </c>
      <c r="D1680">
        <v>47</v>
      </c>
      <c r="E1680" t="s">
        <v>52</v>
      </c>
      <c r="F1680" t="s">
        <v>108</v>
      </c>
      <c r="G1680" t="s">
        <v>338</v>
      </c>
      <c r="H1680">
        <v>4</v>
      </c>
      <c r="I1680" t="s">
        <v>42</v>
      </c>
      <c r="J1680" t="s">
        <v>63</v>
      </c>
      <c r="K1680" t="s">
        <v>55</v>
      </c>
      <c r="L1680" t="s">
        <v>42</v>
      </c>
      <c r="M1680" t="s">
        <v>56</v>
      </c>
      <c r="N1680" t="s">
        <v>96</v>
      </c>
      <c r="O1680" t="s">
        <v>148</v>
      </c>
      <c r="P1680" t="s">
        <v>49</v>
      </c>
      <c r="Q1680" t="s">
        <v>93</v>
      </c>
      <c r="R1680" s="6">
        <f>_xlfn.XLOOKUP(CleanedData[[#This Row],[Product]],'02_Lookup_Tables'!$A$2:$A$126,'02_Lookup_Tables'!$B$2:$B$126)</f>
        <v>5258.73</v>
      </c>
      <c r="S1680" t="str">
        <f>VLOOKUP(CleanedData[[#This Row],[Product]],'02_Lookup_Tables'!$H$2:$I$126,2,FALSE)</f>
        <v>Sports &amp; Outdoors</v>
      </c>
      <c r="T1680" t="str">
        <f>VLOOKUP(CleanedData[[#This Row],[Province]],'02_Lookup_Tables'!$D$2:$E$10,2, FALSE)</f>
        <v>Gauteng Region</v>
      </c>
      <c r="U1680" t="str" cm="1">
        <f t="array" ref="U1680">_xlfn.IFS(CleanedData[[#This Row],[Purchase Amount]]&lt;500,"Low",
CleanedData[[#This Row],[Purchase Amount]]&lt;5000,"Medium",
TRUE,"High")</f>
        <v>High</v>
      </c>
      <c r="V1680" t="str">
        <f>TEXT(CleanedData[[#This Row],[Date]],"mmmm")</f>
        <v>April</v>
      </c>
      <c r="W1680" t="str">
        <f>"Q"&amp;ROUNDUP(MONTH(CleanedData[[#This Row],[Date]])/3,0)</f>
        <v>Q2</v>
      </c>
      <c r="X1680" t="str">
        <f>IF(CleanedData[[#This Row],[Purchase Amount]]&gt;=5000,"Yes","No")</f>
        <v>Yes</v>
      </c>
      <c r="Y1680">
        <f>IF(CleanedData[[#This Row],[Recommend]]="Yes",1,0)</f>
        <v>0</v>
      </c>
      <c r="Z1680" s="6">
        <f>CleanedData[[#This Row],[Purchase Amount]]*0.15</f>
        <v>788.80949999999996</v>
      </c>
      <c r="AA1680" s="6">
        <f>CleanedData[[#This Row],[Purchase Amount]]*1.15</f>
        <v>6047.539499999999</v>
      </c>
    </row>
    <row r="1681" spans="1:27" x14ac:dyDescent="0.3">
      <c r="A1681">
        <v>2008</v>
      </c>
      <c r="B1681" t="s">
        <v>1906</v>
      </c>
      <c r="C1681" s="1">
        <v>46015</v>
      </c>
      <c r="D1681">
        <v>25</v>
      </c>
      <c r="E1681" t="s">
        <v>39</v>
      </c>
      <c r="F1681" t="s">
        <v>77</v>
      </c>
      <c r="G1681" t="s">
        <v>463</v>
      </c>
      <c r="H1681">
        <v>5</v>
      </c>
      <c r="I1681" t="s">
        <v>45</v>
      </c>
      <c r="J1681" t="s">
        <v>74</v>
      </c>
      <c r="K1681" t="s">
        <v>55</v>
      </c>
      <c r="L1681" t="s">
        <v>45</v>
      </c>
      <c r="M1681" t="s">
        <v>236</v>
      </c>
      <c r="N1681" t="s">
        <v>57</v>
      </c>
      <c r="O1681" t="s">
        <v>89</v>
      </c>
      <c r="P1681" t="s">
        <v>70</v>
      </c>
      <c r="Q1681" t="s">
        <v>58</v>
      </c>
      <c r="R1681" s="6">
        <f>_xlfn.XLOOKUP(CleanedData[[#This Row],[Product]],'02_Lookup_Tables'!$A$2:$A$126,'02_Lookup_Tables'!$B$2:$B$126)</f>
        <v>470.6</v>
      </c>
      <c r="S1681" t="str">
        <f>VLOOKUP(CleanedData[[#This Row],[Product]],'02_Lookup_Tables'!$H$2:$I$126,2,FALSE)</f>
        <v>Toys &amp; Games</v>
      </c>
      <c r="T1681" t="str">
        <f>VLOOKUP(CleanedData[[#This Row],[Province]],'02_Lookup_Tables'!$D$2:$E$10,2, FALSE)</f>
        <v>Central Region</v>
      </c>
      <c r="U1681" t="str" cm="1">
        <f t="array" ref="U1681">_xlfn.IFS(CleanedData[[#This Row],[Purchase Amount]]&lt;500,"Low",
CleanedData[[#This Row],[Purchase Amount]]&lt;5000,"Medium",
TRUE,"High")</f>
        <v>Low</v>
      </c>
      <c r="V1681" t="str">
        <f>TEXT(CleanedData[[#This Row],[Date]],"mmmm")</f>
        <v>December</v>
      </c>
      <c r="W1681" t="str">
        <f>"Q"&amp;ROUNDUP(MONTH(CleanedData[[#This Row],[Date]])/3,0)</f>
        <v>Q4</v>
      </c>
      <c r="X1681" t="str">
        <f>IF(CleanedData[[#This Row],[Purchase Amount]]&gt;=5000,"Yes","No")</f>
        <v>No</v>
      </c>
      <c r="Y1681">
        <f>IF(CleanedData[[#This Row],[Recommend]]="Yes",1,0)</f>
        <v>1</v>
      </c>
      <c r="Z1681" s="6">
        <f>CleanedData[[#This Row],[Purchase Amount]]*0.15</f>
        <v>70.59</v>
      </c>
      <c r="AA1681" s="6">
        <f>CleanedData[[#This Row],[Purchase Amount]]*1.15</f>
        <v>541.18999999999994</v>
      </c>
    </row>
    <row r="1682" spans="1:27" x14ac:dyDescent="0.3">
      <c r="A1682">
        <v>2009</v>
      </c>
      <c r="B1682" t="s">
        <v>1907</v>
      </c>
      <c r="C1682" s="1">
        <v>45719</v>
      </c>
      <c r="D1682">
        <v>42</v>
      </c>
      <c r="E1682" t="s">
        <v>52</v>
      </c>
      <c r="F1682" t="s">
        <v>108</v>
      </c>
      <c r="G1682" t="s">
        <v>301</v>
      </c>
      <c r="H1682">
        <v>1</v>
      </c>
      <c r="I1682" t="s">
        <v>45</v>
      </c>
      <c r="J1682" t="s">
        <v>69</v>
      </c>
      <c r="K1682" t="s">
        <v>55</v>
      </c>
      <c r="L1682" t="s">
        <v>42</v>
      </c>
      <c r="M1682" t="s">
        <v>123</v>
      </c>
      <c r="N1682" t="s">
        <v>80</v>
      </c>
      <c r="O1682" t="s">
        <v>89</v>
      </c>
      <c r="P1682" t="s">
        <v>49</v>
      </c>
      <c r="Q1682" t="s">
        <v>81</v>
      </c>
      <c r="R1682" s="6">
        <f>_xlfn.XLOOKUP(CleanedData[[#This Row],[Product]],'02_Lookup_Tables'!$A$2:$A$126,'02_Lookup_Tables'!$B$2:$B$126)</f>
        <v>1000.7</v>
      </c>
      <c r="S1682" t="str">
        <f>VLOOKUP(CleanedData[[#This Row],[Product]],'02_Lookup_Tables'!$H$2:$I$126,2,FALSE)</f>
        <v>Toys &amp; Games</v>
      </c>
      <c r="T1682" t="str">
        <f>VLOOKUP(CleanedData[[#This Row],[Province]],'02_Lookup_Tables'!$D$2:$E$10,2, FALSE)</f>
        <v>Gauteng Region</v>
      </c>
      <c r="U1682" t="str" cm="1">
        <f t="array" ref="U1682">_xlfn.IFS(CleanedData[[#This Row],[Purchase Amount]]&lt;500,"Low",
CleanedData[[#This Row],[Purchase Amount]]&lt;5000,"Medium",
TRUE,"High")</f>
        <v>Medium</v>
      </c>
      <c r="V1682" t="str">
        <f>TEXT(CleanedData[[#This Row],[Date]],"mmmm")</f>
        <v>March</v>
      </c>
      <c r="W1682" t="str">
        <f>"Q"&amp;ROUNDUP(MONTH(CleanedData[[#This Row],[Date]])/3,0)</f>
        <v>Q1</v>
      </c>
      <c r="X1682" t="str">
        <f>IF(CleanedData[[#This Row],[Purchase Amount]]&gt;=5000,"Yes","No")</f>
        <v>No</v>
      </c>
      <c r="Y1682">
        <f>IF(CleanedData[[#This Row],[Recommend]]="Yes",1,0)</f>
        <v>1</v>
      </c>
      <c r="Z1682" s="6">
        <f>CleanedData[[#This Row],[Purchase Amount]]*0.15</f>
        <v>150.10499999999999</v>
      </c>
      <c r="AA1682" s="6">
        <f>CleanedData[[#This Row],[Purchase Amount]]*1.15</f>
        <v>1150.8050000000001</v>
      </c>
    </row>
    <row r="1683" spans="1:27" x14ac:dyDescent="0.3">
      <c r="A1683">
        <v>2010</v>
      </c>
      <c r="B1683" t="s">
        <v>1908</v>
      </c>
      <c r="C1683" s="1">
        <v>45858</v>
      </c>
      <c r="D1683">
        <v>51</v>
      </c>
      <c r="E1683" t="s">
        <v>52</v>
      </c>
      <c r="F1683" t="s">
        <v>125</v>
      </c>
      <c r="G1683" t="s">
        <v>331</v>
      </c>
      <c r="H1683">
        <v>3</v>
      </c>
      <c r="I1683" t="s">
        <v>45</v>
      </c>
      <c r="J1683" t="s">
        <v>74</v>
      </c>
      <c r="K1683" t="s">
        <v>64</v>
      </c>
      <c r="L1683" t="s">
        <v>42</v>
      </c>
      <c r="M1683" t="s">
        <v>79</v>
      </c>
      <c r="N1683" t="s">
        <v>48</v>
      </c>
      <c r="O1683" t="s">
        <v>89</v>
      </c>
      <c r="P1683" t="s">
        <v>49</v>
      </c>
      <c r="Q1683" t="s">
        <v>93</v>
      </c>
      <c r="R1683" s="6">
        <f>_xlfn.XLOOKUP(CleanedData[[#This Row],[Product]],'02_Lookup_Tables'!$A$2:$A$126,'02_Lookup_Tables'!$B$2:$B$126)</f>
        <v>27.35</v>
      </c>
      <c r="S1683" t="str">
        <f>VLOOKUP(CleanedData[[#This Row],[Product]],'02_Lookup_Tables'!$H$2:$I$126,2,FALSE)</f>
        <v>Food</v>
      </c>
      <c r="T1683" t="str">
        <f>VLOOKUP(CleanedData[[#This Row],[Province]],'02_Lookup_Tables'!$D$2:$E$10,2, FALSE)</f>
        <v>Western Region</v>
      </c>
      <c r="U1683" t="str" cm="1">
        <f t="array" ref="U1683">_xlfn.IFS(CleanedData[[#This Row],[Purchase Amount]]&lt;500,"Low",
CleanedData[[#This Row],[Purchase Amount]]&lt;5000,"Medium",
TRUE,"High")</f>
        <v>Low</v>
      </c>
      <c r="V1683" t="str">
        <f>TEXT(CleanedData[[#This Row],[Date]],"mmmm")</f>
        <v>July</v>
      </c>
      <c r="W1683" t="str">
        <f>"Q"&amp;ROUNDUP(MONTH(CleanedData[[#This Row],[Date]])/3,0)</f>
        <v>Q3</v>
      </c>
      <c r="X1683" t="str">
        <f>IF(CleanedData[[#This Row],[Purchase Amount]]&gt;=5000,"Yes","No")</f>
        <v>No</v>
      </c>
      <c r="Y1683">
        <f>IF(CleanedData[[#This Row],[Recommend]]="Yes",1,0)</f>
        <v>1</v>
      </c>
      <c r="Z1683" s="6">
        <f>CleanedData[[#This Row],[Purchase Amount]]*0.15</f>
        <v>4.1025</v>
      </c>
      <c r="AA1683" s="6">
        <f>CleanedData[[#This Row],[Purchase Amount]]*1.15</f>
        <v>31.452500000000001</v>
      </c>
    </row>
    <row r="1684" spans="1:27" x14ac:dyDescent="0.3">
      <c r="A1684">
        <v>2011</v>
      </c>
      <c r="B1684" t="s">
        <v>1909</v>
      </c>
      <c r="C1684" s="1">
        <v>46005</v>
      </c>
      <c r="D1684">
        <v>73</v>
      </c>
      <c r="E1684" t="s">
        <v>60</v>
      </c>
      <c r="F1684" t="s">
        <v>77</v>
      </c>
      <c r="G1684" t="s">
        <v>266</v>
      </c>
      <c r="H1684">
        <v>5</v>
      </c>
      <c r="I1684" t="s">
        <v>45</v>
      </c>
      <c r="J1684" t="s">
        <v>43</v>
      </c>
      <c r="K1684" t="s">
        <v>55</v>
      </c>
      <c r="L1684" t="s">
        <v>42</v>
      </c>
      <c r="M1684" t="s">
        <v>147</v>
      </c>
      <c r="N1684" t="s">
        <v>57</v>
      </c>
      <c r="O1684" t="s">
        <v>148</v>
      </c>
      <c r="P1684" t="s">
        <v>49</v>
      </c>
      <c r="Q1684" t="s">
        <v>97</v>
      </c>
      <c r="R1684" s="6">
        <f>_xlfn.XLOOKUP(CleanedData[[#This Row],[Product]],'02_Lookup_Tables'!$A$2:$A$126,'02_Lookup_Tables'!$B$2:$B$126)</f>
        <v>2951.61</v>
      </c>
      <c r="S1684" t="str">
        <f>VLOOKUP(CleanedData[[#This Row],[Product]],'02_Lookup_Tables'!$H$2:$I$126,2,FALSE)</f>
        <v>Beauty &amp; Personal Care</v>
      </c>
      <c r="T1684" t="str">
        <f>VLOOKUP(CleanedData[[#This Row],[Province]],'02_Lookup_Tables'!$D$2:$E$10,2, FALSE)</f>
        <v>Central Region</v>
      </c>
      <c r="U1684" t="str" cm="1">
        <f t="array" ref="U1684">_xlfn.IFS(CleanedData[[#This Row],[Purchase Amount]]&lt;500,"Low",
CleanedData[[#This Row],[Purchase Amount]]&lt;5000,"Medium",
TRUE,"High")</f>
        <v>Medium</v>
      </c>
      <c r="V1684" t="str">
        <f>TEXT(CleanedData[[#This Row],[Date]],"mmmm")</f>
        <v>December</v>
      </c>
      <c r="W1684" t="str">
        <f>"Q"&amp;ROUNDUP(MONTH(CleanedData[[#This Row],[Date]])/3,0)</f>
        <v>Q4</v>
      </c>
      <c r="X1684" t="str">
        <f>IF(CleanedData[[#This Row],[Purchase Amount]]&gt;=5000,"Yes","No")</f>
        <v>No</v>
      </c>
      <c r="Y1684">
        <f>IF(CleanedData[[#This Row],[Recommend]]="Yes",1,0)</f>
        <v>1</v>
      </c>
      <c r="Z1684" s="6">
        <f>CleanedData[[#This Row],[Purchase Amount]]*0.15</f>
        <v>442.74150000000003</v>
      </c>
      <c r="AA1684" s="6">
        <f>CleanedData[[#This Row],[Purchase Amount]]*1.15</f>
        <v>3394.3514999999998</v>
      </c>
    </row>
    <row r="1685" spans="1:27" x14ac:dyDescent="0.3">
      <c r="A1685">
        <v>2012</v>
      </c>
      <c r="B1685" t="s">
        <v>1910</v>
      </c>
      <c r="C1685" s="1">
        <v>45409</v>
      </c>
      <c r="D1685">
        <v>42</v>
      </c>
      <c r="E1685" t="s">
        <v>39</v>
      </c>
      <c r="F1685" t="s">
        <v>108</v>
      </c>
      <c r="G1685" t="s">
        <v>454</v>
      </c>
      <c r="H1685">
        <v>1</v>
      </c>
      <c r="I1685" t="s">
        <v>45</v>
      </c>
      <c r="J1685" t="s">
        <v>69</v>
      </c>
      <c r="K1685" t="s">
        <v>64</v>
      </c>
      <c r="L1685" t="s">
        <v>45</v>
      </c>
      <c r="M1685" t="s">
        <v>92</v>
      </c>
      <c r="N1685" t="s">
        <v>80</v>
      </c>
      <c r="O1685" t="s">
        <v>89</v>
      </c>
      <c r="P1685" t="s">
        <v>49</v>
      </c>
      <c r="Q1685" t="s">
        <v>81</v>
      </c>
      <c r="R1685" s="6">
        <f>_xlfn.XLOOKUP(CleanedData[[#This Row],[Product]],'02_Lookup_Tables'!$A$2:$A$126,'02_Lookup_Tables'!$B$2:$B$126)</f>
        <v>2413.3000000000002</v>
      </c>
      <c r="S1685" t="str">
        <f>VLOOKUP(CleanedData[[#This Row],[Product]],'02_Lookup_Tables'!$H$2:$I$126,2,FALSE)</f>
        <v>Electronics</v>
      </c>
      <c r="T1685" t="str">
        <f>VLOOKUP(CleanedData[[#This Row],[Province]],'02_Lookup_Tables'!$D$2:$E$10,2, FALSE)</f>
        <v>Gauteng Region</v>
      </c>
      <c r="U1685" t="str" cm="1">
        <f t="array" ref="U1685">_xlfn.IFS(CleanedData[[#This Row],[Purchase Amount]]&lt;500,"Low",
CleanedData[[#This Row],[Purchase Amount]]&lt;5000,"Medium",
TRUE,"High")</f>
        <v>Medium</v>
      </c>
      <c r="V1685" t="str">
        <f>TEXT(CleanedData[[#This Row],[Date]],"mmmm")</f>
        <v>April</v>
      </c>
      <c r="W1685" t="str">
        <f>"Q"&amp;ROUNDUP(MONTH(CleanedData[[#This Row],[Date]])/3,0)</f>
        <v>Q2</v>
      </c>
      <c r="X1685" t="str">
        <f>IF(CleanedData[[#This Row],[Purchase Amount]]&gt;=5000,"Yes","No")</f>
        <v>No</v>
      </c>
      <c r="Y1685">
        <f>IF(CleanedData[[#This Row],[Recommend]]="Yes",1,0)</f>
        <v>1</v>
      </c>
      <c r="Z1685" s="6">
        <f>CleanedData[[#This Row],[Purchase Amount]]*0.15</f>
        <v>361.995</v>
      </c>
      <c r="AA1685" s="6">
        <f>CleanedData[[#This Row],[Purchase Amount]]*1.15</f>
        <v>2775.2950000000001</v>
      </c>
    </row>
    <row r="1686" spans="1:27" x14ac:dyDescent="0.3">
      <c r="A1686">
        <v>2013</v>
      </c>
      <c r="B1686" t="s">
        <v>1911</v>
      </c>
      <c r="C1686" s="1">
        <v>45977</v>
      </c>
      <c r="D1686">
        <v>56</v>
      </c>
      <c r="E1686" t="s">
        <v>60</v>
      </c>
      <c r="F1686" t="s">
        <v>61</v>
      </c>
      <c r="G1686" t="s">
        <v>53</v>
      </c>
      <c r="H1686">
        <v>4</v>
      </c>
      <c r="I1686" t="s">
        <v>42</v>
      </c>
      <c r="J1686" t="s">
        <v>69</v>
      </c>
      <c r="K1686" t="s">
        <v>44</v>
      </c>
      <c r="L1686" t="s">
        <v>45</v>
      </c>
      <c r="M1686" t="s">
        <v>56</v>
      </c>
      <c r="N1686" t="s">
        <v>96</v>
      </c>
      <c r="O1686" t="s">
        <v>148</v>
      </c>
      <c r="P1686" t="s">
        <v>49</v>
      </c>
      <c r="Q1686" t="s">
        <v>50</v>
      </c>
      <c r="R1686" s="6">
        <f>_xlfn.XLOOKUP(CleanedData[[#This Row],[Product]],'02_Lookup_Tables'!$A$2:$A$126,'02_Lookup_Tables'!$B$2:$B$126)</f>
        <v>444.38</v>
      </c>
      <c r="S1686" t="str">
        <f>VLOOKUP(CleanedData[[#This Row],[Product]],'02_Lookup_Tables'!$H$2:$I$126,2,FALSE)</f>
        <v>Beauty &amp; Personal Care</v>
      </c>
      <c r="T1686" t="str">
        <f>VLOOKUP(CleanedData[[#This Row],[Province]],'02_Lookup_Tables'!$D$2:$E$10,2, FALSE)</f>
        <v>Southern Region</v>
      </c>
      <c r="U1686" t="str" cm="1">
        <f t="array" ref="U1686">_xlfn.IFS(CleanedData[[#This Row],[Purchase Amount]]&lt;500,"Low",
CleanedData[[#This Row],[Purchase Amount]]&lt;5000,"Medium",
TRUE,"High")</f>
        <v>Low</v>
      </c>
      <c r="V1686" t="str">
        <f>TEXT(CleanedData[[#This Row],[Date]],"mmmm")</f>
        <v>November</v>
      </c>
      <c r="W1686" t="str">
        <f>"Q"&amp;ROUNDUP(MONTH(CleanedData[[#This Row],[Date]])/3,0)</f>
        <v>Q4</v>
      </c>
      <c r="X1686" t="str">
        <f>IF(CleanedData[[#This Row],[Purchase Amount]]&gt;=5000,"Yes","No")</f>
        <v>No</v>
      </c>
      <c r="Y1686">
        <f>IF(CleanedData[[#This Row],[Recommend]]="Yes",1,0)</f>
        <v>0</v>
      </c>
      <c r="Z1686" s="6">
        <f>CleanedData[[#This Row],[Purchase Amount]]*0.15</f>
        <v>66.656999999999996</v>
      </c>
      <c r="AA1686" s="6">
        <f>CleanedData[[#This Row],[Purchase Amount]]*1.15</f>
        <v>511.03699999999998</v>
      </c>
    </row>
    <row r="1687" spans="1:27" x14ac:dyDescent="0.3">
      <c r="A1687">
        <v>2014</v>
      </c>
      <c r="B1687" t="s">
        <v>1912</v>
      </c>
      <c r="C1687" s="1">
        <v>45869</v>
      </c>
      <c r="D1687">
        <v>43</v>
      </c>
      <c r="E1687" t="s">
        <v>39</v>
      </c>
      <c r="F1687" t="s">
        <v>40</v>
      </c>
      <c r="G1687" t="s">
        <v>372</v>
      </c>
      <c r="H1687">
        <v>4</v>
      </c>
      <c r="I1687" t="s">
        <v>42</v>
      </c>
      <c r="J1687" t="s">
        <v>43</v>
      </c>
      <c r="K1687" t="s">
        <v>64</v>
      </c>
      <c r="L1687" t="s">
        <v>45</v>
      </c>
      <c r="M1687" t="s">
        <v>231</v>
      </c>
      <c r="N1687" t="s">
        <v>96</v>
      </c>
      <c r="O1687" t="s">
        <v>89</v>
      </c>
      <c r="P1687" t="s">
        <v>70</v>
      </c>
      <c r="Q1687" t="s">
        <v>81</v>
      </c>
      <c r="R1687" s="6">
        <f>_xlfn.XLOOKUP(CleanedData[[#This Row],[Product]],'02_Lookup_Tables'!$A$2:$A$126,'02_Lookup_Tables'!$B$2:$B$126)</f>
        <v>944.78</v>
      </c>
      <c r="S1687" t="str">
        <f>VLOOKUP(CleanedData[[#This Row],[Product]],'02_Lookup_Tables'!$H$2:$I$126,2,FALSE)</f>
        <v>Electronics</v>
      </c>
      <c r="T1687" t="str">
        <f>VLOOKUP(CleanedData[[#This Row],[Province]],'02_Lookup_Tables'!$D$2:$E$10,2, FALSE)</f>
        <v>Northern Region</v>
      </c>
      <c r="U1687" t="str" cm="1">
        <f t="array" ref="U1687">_xlfn.IFS(CleanedData[[#This Row],[Purchase Amount]]&lt;500,"Low",
CleanedData[[#This Row],[Purchase Amount]]&lt;5000,"Medium",
TRUE,"High")</f>
        <v>Medium</v>
      </c>
      <c r="V1687" t="str">
        <f>TEXT(CleanedData[[#This Row],[Date]],"mmmm")</f>
        <v>July</v>
      </c>
      <c r="W1687" t="str">
        <f>"Q"&amp;ROUNDUP(MONTH(CleanedData[[#This Row],[Date]])/3,0)</f>
        <v>Q3</v>
      </c>
      <c r="X1687" t="str">
        <f>IF(CleanedData[[#This Row],[Purchase Amount]]&gt;=5000,"Yes","No")</f>
        <v>No</v>
      </c>
      <c r="Y1687">
        <f>IF(CleanedData[[#This Row],[Recommend]]="Yes",1,0)</f>
        <v>0</v>
      </c>
      <c r="Z1687" s="6">
        <f>CleanedData[[#This Row],[Purchase Amount]]*0.15</f>
        <v>141.71699999999998</v>
      </c>
      <c r="AA1687" s="6">
        <f>CleanedData[[#This Row],[Purchase Amount]]*1.15</f>
        <v>1086.4969999999998</v>
      </c>
    </row>
    <row r="1688" spans="1:27" x14ac:dyDescent="0.3">
      <c r="A1688">
        <v>2015</v>
      </c>
      <c r="B1688" t="s">
        <v>1913</v>
      </c>
      <c r="C1688" s="1">
        <v>45570</v>
      </c>
      <c r="D1688">
        <v>30</v>
      </c>
      <c r="E1688" t="s">
        <v>39</v>
      </c>
      <c r="F1688" t="s">
        <v>130</v>
      </c>
      <c r="G1688" t="s">
        <v>478</v>
      </c>
      <c r="H1688">
        <v>5</v>
      </c>
      <c r="I1688" t="s">
        <v>45</v>
      </c>
      <c r="J1688" t="s">
        <v>74</v>
      </c>
      <c r="K1688" t="s">
        <v>64</v>
      </c>
      <c r="L1688" t="s">
        <v>42</v>
      </c>
      <c r="M1688" t="s">
        <v>92</v>
      </c>
      <c r="N1688" t="s">
        <v>57</v>
      </c>
      <c r="O1688" t="s">
        <v>89</v>
      </c>
      <c r="P1688" t="s">
        <v>70</v>
      </c>
      <c r="Q1688" t="s">
        <v>58</v>
      </c>
      <c r="R1688" s="6">
        <f>_xlfn.XLOOKUP(CleanedData[[#This Row],[Product]],'02_Lookup_Tables'!$A$2:$A$126,'02_Lookup_Tables'!$B$2:$B$126)</f>
        <v>4507.63</v>
      </c>
      <c r="S1688" t="str">
        <f>VLOOKUP(CleanedData[[#This Row],[Product]],'02_Lookup_Tables'!$H$2:$I$126,2,FALSE)</f>
        <v>Sports &amp; Outdoors</v>
      </c>
      <c r="T1688" t="str">
        <f>VLOOKUP(CleanedData[[#This Row],[Province]],'02_Lookup_Tables'!$D$2:$E$10,2, FALSE)</f>
        <v>Eastern Region</v>
      </c>
      <c r="U1688" t="str" cm="1">
        <f t="array" ref="U1688">_xlfn.IFS(CleanedData[[#This Row],[Purchase Amount]]&lt;500,"Low",
CleanedData[[#This Row],[Purchase Amount]]&lt;5000,"Medium",
TRUE,"High")</f>
        <v>Medium</v>
      </c>
      <c r="V1688" t="str">
        <f>TEXT(CleanedData[[#This Row],[Date]],"mmmm")</f>
        <v>October</v>
      </c>
      <c r="W1688" t="str">
        <f>"Q"&amp;ROUNDUP(MONTH(CleanedData[[#This Row],[Date]])/3,0)</f>
        <v>Q4</v>
      </c>
      <c r="X1688" t="str">
        <f>IF(CleanedData[[#This Row],[Purchase Amount]]&gt;=5000,"Yes","No")</f>
        <v>No</v>
      </c>
      <c r="Y1688">
        <f>IF(CleanedData[[#This Row],[Recommend]]="Yes",1,0)</f>
        <v>1</v>
      </c>
      <c r="Z1688" s="6">
        <f>CleanedData[[#This Row],[Purchase Amount]]*0.15</f>
        <v>676.14449999999999</v>
      </c>
      <c r="AA1688" s="6">
        <f>CleanedData[[#This Row],[Purchase Amount]]*1.15</f>
        <v>5183.7744999999995</v>
      </c>
    </row>
    <row r="1689" spans="1:27" x14ac:dyDescent="0.3">
      <c r="A1689">
        <v>2016</v>
      </c>
      <c r="B1689" t="s">
        <v>1914</v>
      </c>
      <c r="C1689" s="1">
        <v>45577</v>
      </c>
      <c r="D1689">
        <v>58</v>
      </c>
      <c r="E1689" t="s">
        <v>52</v>
      </c>
      <c r="F1689" t="s">
        <v>61</v>
      </c>
      <c r="G1689" t="s">
        <v>294</v>
      </c>
      <c r="H1689">
        <v>3</v>
      </c>
      <c r="I1689" t="s">
        <v>42</v>
      </c>
      <c r="J1689" t="s">
        <v>63</v>
      </c>
      <c r="K1689" t="s">
        <v>55</v>
      </c>
      <c r="L1689" t="s">
        <v>45</v>
      </c>
      <c r="M1689" t="s">
        <v>165</v>
      </c>
      <c r="N1689" t="s">
        <v>48</v>
      </c>
      <c r="O1689" t="s">
        <v>89</v>
      </c>
      <c r="P1689" t="s">
        <v>49</v>
      </c>
      <c r="Q1689" t="s">
        <v>50</v>
      </c>
      <c r="R1689" s="6">
        <f>_xlfn.XLOOKUP(CleanedData[[#This Row],[Product]],'02_Lookup_Tables'!$A$2:$A$126,'02_Lookup_Tables'!$B$2:$B$126)</f>
        <v>16291.52</v>
      </c>
      <c r="S1689" t="str">
        <f>VLOOKUP(CleanedData[[#This Row],[Product]],'02_Lookup_Tables'!$H$2:$I$126,2,FALSE)</f>
        <v>Home Devices</v>
      </c>
      <c r="T1689" t="str">
        <f>VLOOKUP(CleanedData[[#This Row],[Province]],'02_Lookup_Tables'!$D$2:$E$10,2, FALSE)</f>
        <v>Southern Region</v>
      </c>
      <c r="U1689" t="str" cm="1">
        <f t="array" ref="U1689">_xlfn.IFS(CleanedData[[#This Row],[Purchase Amount]]&lt;500,"Low",
CleanedData[[#This Row],[Purchase Amount]]&lt;5000,"Medium",
TRUE,"High")</f>
        <v>High</v>
      </c>
      <c r="V1689" t="str">
        <f>TEXT(CleanedData[[#This Row],[Date]],"mmmm")</f>
        <v>October</v>
      </c>
      <c r="W1689" t="str">
        <f>"Q"&amp;ROUNDUP(MONTH(CleanedData[[#This Row],[Date]])/3,0)</f>
        <v>Q4</v>
      </c>
      <c r="X1689" t="str">
        <f>IF(CleanedData[[#This Row],[Purchase Amount]]&gt;=5000,"Yes","No")</f>
        <v>Yes</v>
      </c>
      <c r="Y1689">
        <f>IF(CleanedData[[#This Row],[Recommend]]="Yes",1,0)</f>
        <v>0</v>
      </c>
      <c r="Z1689" s="6">
        <f>CleanedData[[#This Row],[Purchase Amount]]*0.15</f>
        <v>2443.7280000000001</v>
      </c>
      <c r="AA1689" s="6">
        <f>CleanedData[[#This Row],[Purchase Amount]]*1.15</f>
        <v>18735.248</v>
      </c>
    </row>
    <row r="1690" spans="1:27" x14ac:dyDescent="0.3">
      <c r="A1690">
        <v>2017</v>
      </c>
      <c r="B1690" t="s">
        <v>1915</v>
      </c>
      <c r="C1690" s="1">
        <v>45624</v>
      </c>
      <c r="D1690">
        <v>57</v>
      </c>
      <c r="E1690" t="s">
        <v>52</v>
      </c>
      <c r="F1690" t="s">
        <v>130</v>
      </c>
      <c r="G1690" t="s">
        <v>53</v>
      </c>
      <c r="H1690">
        <v>4</v>
      </c>
      <c r="I1690" t="s">
        <v>45</v>
      </c>
      <c r="J1690" t="s">
        <v>74</v>
      </c>
      <c r="K1690" t="s">
        <v>44</v>
      </c>
      <c r="L1690" t="s">
        <v>45</v>
      </c>
      <c r="M1690" t="s">
        <v>75</v>
      </c>
      <c r="N1690" t="s">
        <v>96</v>
      </c>
      <c r="O1690" t="s">
        <v>89</v>
      </c>
      <c r="P1690" t="s">
        <v>70</v>
      </c>
      <c r="Q1690" t="s">
        <v>50</v>
      </c>
      <c r="R1690" s="6">
        <f>_xlfn.XLOOKUP(CleanedData[[#This Row],[Product]],'02_Lookup_Tables'!$A$2:$A$126,'02_Lookup_Tables'!$B$2:$B$126)</f>
        <v>444.38</v>
      </c>
      <c r="S1690" t="str">
        <f>VLOOKUP(CleanedData[[#This Row],[Product]],'02_Lookup_Tables'!$H$2:$I$126,2,FALSE)</f>
        <v>Beauty &amp; Personal Care</v>
      </c>
      <c r="T1690" t="str">
        <f>VLOOKUP(CleanedData[[#This Row],[Province]],'02_Lookup_Tables'!$D$2:$E$10,2, FALSE)</f>
        <v>Eastern Region</v>
      </c>
      <c r="U1690" t="str" cm="1">
        <f t="array" ref="U1690">_xlfn.IFS(CleanedData[[#This Row],[Purchase Amount]]&lt;500,"Low",
CleanedData[[#This Row],[Purchase Amount]]&lt;5000,"Medium",
TRUE,"High")</f>
        <v>Low</v>
      </c>
      <c r="V1690" t="str">
        <f>TEXT(CleanedData[[#This Row],[Date]],"mmmm")</f>
        <v>November</v>
      </c>
      <c r="W1690" t="str">
        <f>"Q"&amp;ROUNDUP(MONTH(CleanedData[[#This Row],[Date]])/3,0)</f>
        <v>Q4</v>
      </c>
      <c r="X1690" t="str">
        <f>IF(CleanedData[[#This Row],[Purchase Amount]]&gt;=5000,"Yes","No")</f>
        <v>No</v>
      </c>
      <c r="Y1690">
        <f>IF(CleanedData[[#This Row],[Recommend]]="Yes",1,0)</f>
        <v>1</v>
      </c>
      <c r="Z1690" s="6">
        <f>CleanedData[[#This Row],[Purchase Amount]]*0.15</f>
        <v>66.656999999999996</v>
      </c>
      <c r="AA1690" s="6">
        <f>CleanedData[[#This Row],[Purchase Amount]]*1.15</f>
        <v>511.03699999999998</v>
      </c>
    </row>
    <row r="1691" spans="1:27" x14ac:dyDescent="0.3">
      <c r="A1691">
        <v>2018</v>
      </c>
      <c r="B1691" t="s">
        <v>1916</v>
      </c>
      <c r="C1691" s="1">
        <v>45985</v>
      </c>
      <c r="D1691">
        <v>53</v>
      </c>
      <c r="E1691" t="s">
        <v>39</v>
      </c>
      <c r="F1691" t="s">
        <v>125</v>
      </c>
      <c r="G1691" t="s">
        <v>164</v>
      </c>
      <c r="H1691">
        <v>5</v>
      </c>
      <c r="I1691" t="s">
        <v>45</v>
      </c>
      <c r="J1691" t="s">
        <v>63</v>
      </c>
      <c r="K1691" t="s">
        <v>64</v>
      </c>
      <c r="L1691" t="s">
        <v>42</v>
      </c>
      <c r="N1691" t="s">
        <v>57</v>
      </c>
      <c r="O1691" t="s">
        <v>134</v>
      </c>
      <c r="P1691" t="s">
        <v>8646</v>
      </c>
      <c r="Q1691" t="s">
        <v>93</v>
      </c>
      <c r="R1691" s="6">
        <f>_xlfn.XLOOKUP(CleanedData[[#This Row],[Product]],'02_Lookup_Tables'!$A$2:$A$126,'02_Lookup_Tables'!$B$2:$B$126)</f>
        <v>440.87</v>
      </c>
      <c r="S1691" t="str">
        <f>VLOOKUP(CleanedData[[#This Row],[Product]],'02_Lookup_Tables'!$H$2:$I$126,2,FALSE)</f>
        <v>Home &amp; Living</v>
      </c>
      <c r="T1691" t="str">
        <f>VLOOKUP(CleanedData[[#This Row],[Province]],'02_Lookup_Tables'!$D$2:$E$10,2, FALSE)</f>
        <v>Western Region</v>
      </c>
      <c r="U1691" t="str" cm="1">
        <f t="array" ref="U1691">_xlfn.IFS(CleanedData[[#This Row],[Purchase Amount]]&lt;500,"Low",
CleanedData[[#This Row],[Purchase Amount]]&lt;5000,"Medium",
TRUE,"High")</f>
        <v>Low</v>
      </c>
      <c r="V1691" t="str">
        <f>TEXT(CleanedData[[#This Row],[Date]],"mmmm")</f>
        <v>November</v>
      </c>
      <c r="W1691" t="str">
        <f>"Q"&amp;ROUNDUP(MONTH(CleanedData[[#This Row],[Date]])/3,0)</f>
        <v>Q4</v>
      </c>
      <c r="X1691" t="str">
        <f>IF(CleanedData[[#This Row],[Purchase Amount]]&gt;=5000,"Yes","No")</f>
        <v>No</v>
      </c>
      <c r="Y1691">
        <f>IF(CleanedData[[#This Row],[Recommend]]="Yes",1,0)</f>
        <v>1</v>
      </c>
      <c r="Z1691" s="6">
        <f>CleanedData[[#This Row],[Purchase Amount]]*0.15</f>
        <v>66.130499999999998</v>
      </c>
      <c r="AA1691" s="6">
        <f>CleanedData[[#This Row],[Purchase Amount]]*1.15</f>
        <v>507.00049999999999</v>
      </c>
    </row>
    <row r="1692" spans="1:27" x14ac:dyDescent="0.3">
      <c r="A1692">
        <v>2019</v>
      </c>
      <c r="B1692" t="s">
        <v>1917</v>
      </c>
      <c r="C1692" s="1">
        <v>45405</v>
      </c>
      <c r="D1692">
        <v>20</v>
      </c>
      <c r="E1692" t="s">
        <v>39</v>
      </c>
      <c r="F1692" t="s">
        <v>61</v>
      </c>
      <c r="G1692" t="s">
        <v>114</v>
      </c>
      <c r="H1692">
        <v>1</v>
      </c>
      <c r="I1692" t="s">
        <v>45</v>
      </c>
      <c r="J1692" t="s">
        <v>43</v>
      </c>
      <c r="K1692" t="s">
        <v>64</v>
      </c>
      <c r="L1692" t="s">
        <v>42</v>
      </c>
      <c r="M1692" t="s">
        <v>190</v>
      </c>
      <c r="N1692" t="s">
        <v>80</v>
      </c>
      <c r="O1692" t="s">
        <v>89</v>
      </c>
      <c r="P1692" t="s">
        <v>49</v>
      </c>
      <c r="Q1692" t="s">
        <v>66</v>
      </c>
      <c r="R1692" s="6">
        <f>_xlfn.XLOOKUP(CleanedData[[#This Row],[Product]],'02_Lookup_Tables'!$A$2:$A$126,'02_Lookup_Tables'!$B$2:$B$126)</f>
        <v>1440.59</v>
      </c>
      <c r="S1692" t="str">
        <f>VLOOKUP(CleanedData[[#This Row],[Product]],'02_Lookup_Tables'!$H$2:$I$126,2,FALSE)</f>
        <v>Beauty &amp; Personal Care</v>
      </c>
      <c r="T1692" t="str">
        <f>VLOOKUP(CleanedData[[#This Row],[Province]],'02_Lookup_Tables'!$D$2:$E$10,2, FALSE)</f>
        <v>Southern Region</v>
      </c>
      <c r="U1692" t="str" cm="1">
        <f t="array" ref="U1692">_xlfn.IFS(CleanedData[[#This Row],[Purchase Amount]]&lt;500,"Low",
CleanedData[[#This Row],[Purchase Amount]]&lt;5000,"Medium",
TRUE,"High")</f>
        <v>Medium</v>
      </c>
      <c r="V1692" t="str">
        <f>TEXT(CleanedData[[#This Row],[Date]],"mmmm")</f>
        <v>April</v>
      </c>
      <c r="W1692" t="str">
        <f>"Q"&amp;ROUNDUP(MONTH(CleanedData[[#This Row],[Date]])/3,0)</f>
        <v>Q2</v>
      </c>
      <c r="X1692" t="str">
        <f>IF(CleanedData[[#This Row],[Purchase Amount]]&gt;=5000,"Yes","No")</f>
        <v>No</v>
      </c>
      <c r="Y1692">
        <f>IF(CleanedData[[#This Row],[Recommend]]="Yes",1,0)</f>
        <v>1</v>
      </c>
      <c r="Z1692" s="6">
        <f>CleanedData[[#This Row],[Purchase Amount]]*0.15</f>
        <v>216.08849999999998</v>
      </c>
      <c r="AA1692" s="6">
        <f>CleanedData[[#This Row],[Purchase Amount]]*1.15</f>
        <v>1656.6784999999998</v>
      </c>
    </row>
    <row r="1693" spans="1:27" x14ac:dyDescent="0.3">
      <c r="A1693">
        <v>2020</v>
      </c>
      <c r="B1693" t="s">
        <v>1918</v>
      </c>
      <c r="C1693" s="1">
        <v>45873</v>
      </c>
      <c r="D1693">
        <v>75</v>
      </c>
      <c r="E1693" t="s">
        <v>39</v>
      </c>
      <c r="F1693" t="s">
        <v>130</v>
      </c>
      <c r="G1693" t="s">
        <v>460</v>
      </c>
      <c r="H1693">
        <v>3</v>
      </c>
      <c r="I1693" t="s">
        <v>45</v>
      </c>
      <c r="J1693" t="s">
        <v>74</v>
      </c>
      <c r="K1693" t="s">
        <v>44</v>
      </c>
      <c r="L1693" t="s">
        <v>45</v>
      </c>
      <c r="M1693" t="s">
        <v>65</v>
      </c>
      <c r="N1693" t="s">
        <v>48</v>
      </c>
      <c r="O1693" t="s">
        <v>89</v>
      </c>
      <c r="P1693" t="s">
        <v>49</v>
      </c>
      <c r="Q1693" t="s">
        <v>97</v>
      </c>
      <c r="R1693" s="6">
        <f>_xlfn.XLOOKUP(CleanedData[[#This Row],[Product]],'02_Lookup_Tables'!$A$2:$A$126,'02_Lookup_Tables'!$B$2:$B$126)</f>
        <v>880.49</v>
      </c>
      <c r="S1693" t="str">
        <f>VLOOKUP(CleanedData[[#This Row],[Product]],'02_Lookup_Tables'!$H$2:$I$126,2,FALSE)</f>
        <v>Home Devices</v>
      </c>
      <c r="T1693" t="str">
        <f>VLOOKUP(CleanedData[[#This Row],[Province]],'02_Lookup_Tables'!$D$2:$E$10,2, FALSE)</f>
        <v>Eastern Region</v>
      </c>
      <c r="U1693" t="str" cm="1">
        <f t="array" ref="U1693">_xlfn.IFS(CleanedData[[#This Row],[Purchase Amount]]&lt;500,"Low",
CleanedData[[#This Row],[Purchase Amount]]&lt;5000,"Medium",
TRUE,"High")</f>
        <v>Medium</v>
      </c>
      <c r="V1693" t="str">
        <f>TEXT(CleanedData[[#This Row],[Date]],"mmmm")</f>
        <v>August</v>
      </c>
      <c r="W1693" t="str">
        <f>"Q"&amp;ROUNDUP(MONTH(CleanedData[[#This Row],[Date]])/3,0)</f>
        <v>Q3</v>
      </c>
      <c r="X1693" t="str">
        <f>IF(CleanedData[[#This Row],[Purchase Amount]]&gt;=5000,"Yes","No")</f>
        <v>No</v>
      </c>
      <c r="Y1693">
        <f>IF(CleanedData[[#This Row],[Recommend]]="Yes",1,0)</f>
        <v>1</v>
      </c>
      <c r="Z1693" s="6">
        <f>CleanedData[[#This Row],[Purchase Amount]]*0.15</f>
        <v>132.0735</v>
      </c>
      <c r="AA1693" s="6">
        <f>CleanedData[[#This Row],[Purchase Amount]]*1.15</f>
        <v>1012.5635</v>
      </c>
    </row>
    <row r="1694" spans="1:27" x14ac:dyDescent="0.3">
      <c r="A1694">
        <v>2021</v>
      </c>
      <c r="B1694" t="s">
        <v>1919</v>
      </c>
      <c r="C1694" s="1">
        <v>45552</v>
      </c>
      <c r="D1694">
        <v>79</v>
      </c>
      <c r="E1694" t="s">
        <v>39</v>
      </c>
      <c r="F1694" t="s">
        <v>77</v>
      </c>
      <c r="G1694" t="s">
        <v>271</v>
      </c>
      <c r="H1694">
        <v>3</v>
      </c>
      <c r="I1694" t="s">
        <v>42</v>
      </c>
      <c r="J1694" t="s">
        <v>43</v>
      </c>
      <c r="K1694" t="s">
        <v>44</v>
      </c>
      <c r="L1694" t="s">
        <v>45</v>
      </c>
      <c r="N1694" t="s">
        <v>48</v>
      </c>
      <c r="O1694" t="s">
        <v>134</v>
      </c>
      <c r="P1694" t="s">
        <v>8646</v>
      </c>
      <c r="Q1694" t="s">
        <v>97</v>
      </c>
      <c r="R1694" s="6">
        <f>_xlfn.XLOOKUP(CleanedData[[#This Row],[Product]],'02_Lookup_Tables'!$A$2:$A$126,'02_Lookup_Tables'!$B$2:$B$126)</f>
        <v>119.63</v>
      </c>
      <c r="S1694" t="str">
        <f>VLOOKUP(CleanedData[[#This Row],[Product]],'02_Lookup_Tables'!$H$2:$I$126,2,FALSE)</f>
        <v>Food</v>
      </c>
      <c r="T1694" t="str">
        <f>VLOOKUP(CleanedData[[#This Row],[Province]],'02_Lookup_Tables'!$D$2:$E$10,2, FALSE)</f>
        <v>Central Region</v>
      </c>
      <c r="U1694" t="str" cm="1">
        <f t="array" ref="U1694">_xlfn.IFS(CleanedData[[#This Row],[Purchase Amount]]&lt;500,"Low",
CleanedData[[#This Row],[Purchase Amount]]&lt;5000,"Medium",
TRUE,"High")</f>
        <v>Low</v>
      </c>
      <c r="V1694" t="str">
        <f>TEXT(CleanedData[[#This Row],[Date]],"mmmm")</f>
        <v>September</v>
      </c>
      <c r="W1694" t="str">
        <f>"Q"&amp;ROUNDUP(MONTH(CleanedData[[#This Row],[Date]])/3,0)</f>
        <v>Q3</v>
      </c>
      <c r="X1694" t="str">
        <f>IF(CleanedData[[#This Row],[Purchase Amount]]&gt;=5000,"Yes","No")</f>
        <v>No</v>
      </c>
      <c r="Y1694">
        <f>IF(CleanedData[[#This Row],[Recommend]]="Yes",1,0)</f>
        <v>0</v>
      </c>
      <c r="Z1694" s="6">
        <f>CleanedData[[#This Row],[Purchase Amount]]*0.15</f>
        <v>17.944499999999998</v>
      </c>
      <c r="AA1694" s="6">
        <f>CleanedData[[#This Row],[Purchase Amount]]*1.15</f>
        <v>137.57449999999997</v>
      </c>
    </row>
    <row r="1695" spans="1:27" x14ac:dyDescent="0.3">
      <c r="A1695">
        <v>2023</v>
      </c>
      <c r="B1695" t="s">
        <v>1920</v>
      </c>
      <c r="C1695" s="1">
        <v>45726</v>
      </c>
      <c r="D1695">
        <v>67</v>
      </c>
      <c r="E1695" t="s">
        <v>52</v>
      </c>
      <c r="F1695" t="s">
        <v>68</v>
      </c>
      <c r="G1695" t="s">
        <v>317</v>
      </c>
      <c r="H1695">
        <v>3</v>
      </c>
      <c r="I1695" t="s">
        <v>45</v>
      </c>
      <c r="J1695" t="s">
        <v>63</v>
      </c>
      <c r="K1695" t="s">
        <v>55</v>
      </c>
      <c r="L1695" t="s">
        <v>45</v>
      </c>
      <c r="M1695" t="s">
        <v>136</v>
      </c>
      <c r="N1695" t="s">
        <v>48</v>
      </c>
      <c r="O1695" t="s">
        <v>89</v>
      </c>
      <c r="P1695" t="s">
        <v>49</v>
      </c>
      <c r="Q1695" t="s">
        <v>97</v>
      </c>
      <c r="R1695" s="6">
        <f>_xlfn.XLOOKUP(CleanedData[[#This Row],[Product]],'02_Lookup_Tables'!$A$2:$A$126,'02_Lookup_Tables'!$B$2:$B$126)</f>
        <v>10347.709999999999</v>
      </c>
      <c r="S1695" t="str">
        <f>VLOOKUP(CleanedData[[#This Row],[Product]],'02_Lookup_Tables'!$H$2:$I$126,2,FALSE)</f>
        <v>Home Devices</v>
      </c>
      <c r="T1695" t="str">
        <f>VLOOKUP(CleanedData[[#This Row],[Province]],'02_Lookup_Tables'!$D$2:$E$10,2, FALSE)</f>
        <v>Northern Region</v>
      </c>
      <c r="U1695" t="str" cm="1">
        <f t="array" ref="U1695">_xlfn.IFS(CleanedData[[#This Row],[Purchase Amount]]&lt;500,"Low",
CleanedData[[#This Row],[Purchase Amount]]&lt;5000,"Medium",
TRUE,"High")</f>
        <v>High</v>
      </c>
      <c r="V1695" t="str">
        <f>TEXT(CleanedData[[#This Row],[Date]],"mmmm")</f>
        <v>March</v>
      </c>
      <c r="W1695" t="str">
        <f>"Q"&amp;ROUNDUP(MONTH(CleanedData[[#This Row],[Date]])/3,0)</f>
        <v>Q1</v>
      </c>
      <c r="X1695" t="str">
        <f>IF(CleanedData[[#This Row],[Purchase Amount]]&gt;=5000,"Yes","No")</f>
        <v>Yes</v>
      </c>
      <c r="Y1695">
        <f>IF(CleanedData[[#This Row],[Recommend]]="Yes",1,0)</f>
        <v>1</v>
      </c>
      <c r="Z1695" s="6">
        <f>CleanedData[[#This Row],[Purchase Amount]]*0.15</f>
        <v>1552.1564999999998</v>
      </c>
      <c r="AA1695" s="6">
        <f>CleanedData[[#This Row],[Purchase Amount]]*1.15</f>
        <v>11899.866499999998</v>
      </c>
    </row>
    <row r="1696" spans="1:27" x14ac:dyDescent="0.3">
      <c r="A1696">
        <v>2025</v>
      </c>
      <c r="B1696" t="s">
        <v>1921</v>
      </c>
      <c r="C1696" s="1">
        <v>45832</v>
      </c>
      <c r="D1696">
        <v>52</v>
      </c>
      <c r="E1696" t="s">
        <v>39</v>
      </c>
      <c r="F1696" t="s">
        <v>77</v>
      </c>
      <c r="G1696" t="s">
        <v>340</v>
      </c>
      <c r="H1696">
        <v>3</v>
      </c>
      <c r="I1696" t="s">
        <v>42</v>
      </c>
      <c r="J1696" t="s">
        <v>69</v>
      </c>
      <c r="K1696" t="s">
        <v>64</v>
      </c>
      <c r="L1696" t="s">
        <v>42</v>
      </c>
      <c r="M1696" t="s">
        <v>190</v>
      </c>
      <c r="N1696" t="s">
        <v>48</v>
      </c>
      <c r="O1696" t="s">
        <v>89</v>
      </c>
      <c r="P1696" t="s">
        <v>49</v>
      </c>
      <c r="Q1696" t="s">
        <v>93</v>
      </c>
      <c r="R1696" s="6">
        <f>_xlfn.XLOOKUP(CleanedData[[#This Row],[Product]],'02_Lookup_Tables'!$A$2:$A$126,'02_Lookup_Tables'!$B$2:$B$126)</f>
        <v>828.82</v>
      </c>
      <c r="S1696" t="str">
        <f>VLOOKUP(CleanedData[[#This Row],[Product]],'02_Lookup_Tables'!$H$2:$I$126,2,FALSE)</f>
        <v>Home Devices</v>
      </c>
      <c r="T1696" t="str">
        <f>VLOOKUP(CleanedData[[#This Row],[Province]],'02_Lookup_Tables'!$D$2:$E$10,2, FALSE)</f>
        <v>Central Region</v>
      </c>
      <c r="U1696" t="str" cm="1">
        <f t="array" ref="U1696">_xlfn.IFS(CleanedData[[#This Row],[Purchase Amount]]&lt;500,"Low",
CleanedData[[#This Row],[Purchase Amount]]&lt;5000,"Medium",
TRUE,"High")</f>
        <v>Medium</v>
      </c>
      <c r="V1696" t="str">
        <f>TEXT(CleanedData[[#This Row],[Date]],"mmmm")</f>
        <v>June</v>
      </c>
      <c r="W1696" t="str">
        <f>"Q"&amp;ROUNDUP(MONTH(CleanedData[[#This Row],[Date]])/3,0)</f>
        <v>Q2</v>
      </c>
      <c r="X1696" t="str">
        <f>IF(CleanedData[[#This Row],[Purchase Amount]]&gt;=5000,"Yes","No")</f>
        <v>No</v>
      </c>
      <c r="Y1696">
        <f>IF(CleanedData[[#This Row],[Recommend]]="Yes",1,0)</f>
        <v>0</v>
      </c>
      <c r="Z1696" s="6">
        <f>CleanedData[[#This Row],[Purchase Amount]]*0.15</f>
        <v>124.32300000000001</v>
      </c>
      <c r="AA1696" s="6">
        <f>CleanedData[[#This Row],[Purchase Amount]]*1.15</f>
        <v>953.14300000000003</v>
      </c>
    </row>
    <row r="1697" spans="1:27" x14ac:dyDescent="0.3">
      <c r="A1697">
        <v>2026</v>
      </c>
      <c r="B1697" t="s">
        <v>1922</v>
      </c>
      <c r="C1697" s="1">
        <v>45736</v>
      </c>
      <c r="D1697">
        <v>35</v>
      </c>
      <c r="E1697" t="s">
        <v>52</v>
      </c>
      <c r="F1697" t="s">
        <v>72</v>
      </c>
      <c r="G1697" t="s">
        <v>296</v>
      </c>
      <c r="H1697">
        <v>2</v>
      </c>
      <c r="I1697" t="s">
        <v>42</v>
      </c>
      <c r="J1697" t="s">
        <v>63</v>
      </c>
      <c r="K1697" t="s">
        <v>64</v>
      </c>
      <c r="L1697" t="s">
        <v>45</v>
      </c>
      <c r="M1697" t="s">
        <v>184</v>
      </c>
      <c r="N1697" t="s">
        <v>47</v>
      </c>
      <c r="O1697" t="s">
        <v>148</v>
      </c>
      <c r="P1697" t="s">
        <v>70</v>
      </c>
      <c r="Q1697" t="s">
        <v>81</v>
      </c>
      <c r="R1697" s="6">
        <f>_xlfn.XLOOKUP(CleanedData[[#This Row],[Product]],'02_Lookup_Tables'!$A$2:$A$126,'02_Lookup_Tables'!$B$2:$B$126)</f>
        <v>657.5</v>
      </c>
      <c r="S1697" t="str">
        <f>VLOOKUP(CleanedData[[#This Row],[Product]],'02_Lookup_Tables'!$H$2:$I$126,2,FALSE)</f>
        <v>Home Devices</v>
      </c>
      <c r="T1697" t="str">
        <f>VLOOKUP(CleanedData[[#This Row],[Province]],'02_Lookup_Tables'!$D$2:$E$10,2, FALSE)</f>
        <v>Central Region</v>
      </c>
      <c r="U1697" t="str" cm="1">
        <f t="array" ref="U1697">_xlfn.IFS(CleanedData[[#This Row],[Purchase Amount]]&lt;500,"Low",
CleanedData[[#This Row],[Purchase Amount]]&lt;5000,"Medium",
TRUE,"High")</f>
        <v>Medium</v>
      </c>
      <c r="V1697" t="str">
        <f>TEXT(CleanedData[[#This Row],[Date]],"mmmm")</f>
        <v>March</v>
      </c>
      <c r="W1697" t="str">
        <f>"Q"&amp;ROUNDUP(MONTH(CleanedData[[#This Row],[Date]])/3,0)</f>
        <v>Q1</v>
      </c>
      <c r="X1697" t="str">
        <f>IF(CleanedData[[#This Row],[Purchase Amount]]&gt;=5000,"Yes","No")</f>
        <v>No</v>
      </c>
      <c r="Y1697">
        <f>IF(CleanedData[[#This Row],[Recommend]]="Yes",1,0)</f>
        <v>0</v>
      </c>
      <c r="Z1697" s="6">
        <f>CleanedData[[#This Row],[Purchase Amount]]*0.15</f>
        <v>98.625</v>
      </c>
      <c r="AA1697" s="6">
        <f>CleanedData[[#This Row],[Purchase Amount]]*1.15</f>
        <v>756.12499999999989</v>
      </c>
    </row>
    <row r="1698" spans="1:27" x14ac:dyDescent="0.3">
      <c r="A1698">
        <v>2027</v>
      </c>
      <c r="B1698" t="s">
        <v>1923</v>
      </c>
      <c r="C1698" s="1">
        <v>45882</v>
      </c>
      <c r="D1698">
        <v>35</v>
      </c>
      <c r="E1698" t="s">
        <v>60</v>
      </c>
      <c r="F1698" t="s">
        <v>83</v>
      </c>
      <c r="G1698" t="s">
        <v>307</v>
      </c>
      <c r="H1698">
        <v>2</v>
      </c>
      <c r="I1698" t="s">
        <v>45</v>
      </c>
      <c r="J1698" t="s">
        <v>63</v>
      </c>
      <c r="K1698" t="s">
        <v>64</v>
      </c>
      <c r="L1698" t="s">
        <v>45</v>
      </c>
      <c r="M1698" t="s">
        <v>231</v>
      </c>
      <c r="N1698" t="s">
        <v>47</v>
      </c>
      <c r="O1698" t="s">
        <v>89</v>
      </c>
      <c r="P1698" t="s">
        <v>49</v>
      </c>
      <c r="Q1698" t="s">
        <v>81</v>
      </c>
      <c r="R1698" s="6">
        <f>_xlfn.XLOOKUP(CleanedData[[#This Row],[Product]],'02_Lookup_Tables'!$A$2:$A$126,'02_Lookup_Tables'!$B$2:$B$126)</f>
        <v>824.74</v>
      </c>
      <c r="S1698" t="str">
        <f>VLOOKUP(CleanedData[[#This Row],[Product]],'02_Lookup_Tables'!$H$2:$I$126,2,FALSE)</f>
        <v>Apparel</v>
      </c>
      <c r="T1698" t="str">
        <f>VLOOKUP(CleanedData[[#This Row],[Province]],'02_Lookup_Tables'!$D$2:$E$10,2, FALSE)</f>
        <v>Western Region</v>
      </c>
      <c r="U1698" t="str" cm="1">
        <f t="array" ref="U1698">_xlfn.IFS(CleanedData[[#This Row],[Purchase Amount]]&lt;500,"Low",
CleanedData[[#This Row],[Purchase Amount]]&lt;5000,"Medium",
TRUE,"High")</f>
        <v>Medium</v>
      </c>
      <c r="V1698" t="str">
        <f>TEXT(CleanedData[[#This Row],[Date]],"mmmm")</f>
        <v>August</v>
      </c>
      <c r="W1698" t="str">
        <f>"Q"&amp;ROUNDUP(MONTH(CleanedData[[#This Row],[Date]])/3,0)</f>
        <v>Q3</v>
      </c>
      <c r="X1698" t="str">
        <f>IF(CleanedData[[#This Row],[Purchase Amount]]&gt;=5000,"Yes","No")</f>
        <v>No</v>
      </c>
      <c r="Y1698">
        <f>IF(CleanedData[[#This Row],[Recommend]]="Yes",1,0)</f>
        <v>1</v>
      </c>
      <c r="Z1698" s="6">
        <f>CleanedData[[#This Row],[Purchase Amount]]*0.15</f>
        <v>123.711</v>
      </c>
      <c r="AA1698" s="6">
        <f>CleanedData[[#This Row],[Purchase Amount]]*1.15</f>
        <v>948.45099999999991</v>
      </c>
    </row>
    <row r="1699" spans="1:27" x14ac:dyDescent="0.3">
      <c r="A1699">
        <v>2028</v>
      </c>
      <c r="B1699" t="s">
        <v>1924</v>
      </c>
      <c r="C1699" s="1">
        <v>45438</v>
      </c>
      <c r="D1699">
        <v>55</v>
      </c>
      <c r="E1699" t="s">
        <v>60</v>
      </c>
      <c r="F1699" t="s">
        <v>130</v>
      </c>
      <c r="G1699" t="s">
        <v>311</v>
      </c>
      <c r="H1699">
        <v>1</v>
      </c>
      <c r="I1699" t="s">
        <v>45</v>
      </c>
      <c r="J1699" t="s">
        <v>43</v>
      </c>
      <c r="K1699" t="s">
        <v>44</v>
      </c>
      <c r="L1699" t="s">
        <v>45</v>
      </c>
      <c r="M1699" t="s">
        <v>151</v>
      </c>
      <c r="N1699" t="s">
        <v>80</v>
      </c>
      <c r="O1699" t="s">
        <v>89</v>
      </c>
      <c r="P1699" t="s">
        <v>49</v>
      </c>
      <c r="Q1699" t="s">
        <v>50</v>
      </c>
      <c r="R1699" s="6">
        <f>_xlfn.XLOOKUP(CleanedData[[#This Row],[Product]],'02_Lookup_Tables'!$A$2:$A$126,'02_Lookup_Tables'!$B$2:$B$126)</f>
        <v>954.6</v>
      </c>
      <c r="S1699" t="str">
        <f>VLOOKUP(CleanedData[[#This Row],[Product]],'02_Lookup_Tables'!$H$2:$I$126,2,FALSE)</f>
        <v>Apparel</v>
      </c>
      <c r="T1699" t="str">
        <f>VLOOKUP(CleanedData[[#This Row],[Province]],'02_Lookup_Tables'!$D$2:$E$10,2, FALSE)</f>
        <v>Eastern Region</v>
      </c>
      <c r="U1699" t="str" cm="1">
        <f t="array" ref="U1699">_xlfn.IFS(CleanedData[[#This Row],[Purchase Amount]]&lt;500,"Low",
CleanedData[[#This Row],[Purchase Amount]]&lt;5000,"Medium",
TRUE,"High")</f>
        <v>Medium</v>
      </c>
      <c r="V1699" t="str">
        <f>TEXT(CleanedData[[#This Row],[Date]],"mmmm")</f>
        <v>May</v>
      </c>
      <c r="W1699" t="str">
        <f>"Q"&amp;ROUNDUP(MONTH(CleanedData[[#This Row],[Date]])/3,0)</f>
        <v>Q2</v>
      </c>
      <c r="X1699" t="str">
        <f>IF(CleanedData[[#This Row],[Purchase Amount]]&gt;=5000,"Yes","No")</f>
        <v>No</v>
      </c>
      <c r="Y1699">
        <f>IF(CleanedData[[#This Row],[Recommend]]="Yes",1,0)</f>
        <v>1</v>
      </c>
      <c r="Z1699" s="6">
        <f>CleanedData[[#This Row],[Purchase Amount]]*0.15</f>
        <v>143.19</v>
      </c>
      <c r="AA1699" s="6">
        <f>CleanedData[[#This Row],[Purchase Amount]]*1.15</f>
        <v>1097.79</v>
      </c>
    </row>
    <row r="1700" spans="1:27" x14ac:dyDescent="0.3">
      <c r="A1700">
        <v>2029</v>
      </c>
      <c r="B1700" t="s">
        <v>1925</v>
      </c>
      <c r="C1700" s="1">
        <v>45908</v>
      </c>
      <c r="D1700">
        <v>71</v>
      </c>
      <c r="E1700" t="s">
        <v>52</v>
      </c>
      <c r="F1700" t="s">
        <v>77</v>
      </c>
      <c r="G1700" t="s">
        <v>668</v>
      </c>
      <c r="H1700">
        <v>1</v>
      </c>
      <c r="I1700" t="s">
        <v>42</v>
      </c>
      <c r="J1700" t="s">
        <v>69</v>
      </c>
      <c r="K1700" t="s">
        <v>64</v>
      </c>
      <c r="L1700" t="s">
        <v>42</v>
      </c>
      <c r="M1700" t="s">
        <v>236</v>
      </c>
      <c r="N1700" t="s">
        <v>80</v>
      </c>
      <c r="O1700" t="s">
        <v>89</v>
      </c>
      <c r="P1700" t="s">
        <v>49</v>
      </c>
      <c r="Q1700" t="s">
        <v>97</v>
      </c>
      <c r="R1700" s="6">
        <f>_xlfn.XLOOKUP(CleanedData[[#This Row],[Product]],'02_Lookup_Tables'!$A$2:$A$126,'02_Lookup_Tables'!$B$2:$B$126)</f>
        <v>301.58</v>
      </c>
      <c r="S1700" t="str">
        <f>VLOOKUP(CleanedData[[#This Row],[Product]],'02_Lookup_Tables'!$H$2:$I$126,2,FALSE)</f>
        <v>Food</v>
      </c>
      <c r="T1700" t="str">
        <f>VLOOKUP(CleanedData[[#This Row],[Province]],'02_Lookup_Tables'!$D$2:$E$10,2, FALSE)</f>
        <v>Central Region</v>
      </c>
      <c r="U1700" t="str" cm="1">
        <f t="array" ref="U1700">_xlfn.IFS(CleanedData[[#This Row],[Purchase Amount]]&lt;500,"Low",
CleanedData[[#This Row],[Purchase Amount]]&lt;5000,"Medium",
TRUE,"High")</f>
        <v>Low</v>
      </c>
      <c r="V1700" t="str">
        <f>TEXT(CleanedData[[#This Row],[Date]],"mmmm")</f>
        <v>September</v>
      </c>
      <c r="W1700" t="str">
        <f>"Q"&amp;ROUNDUP(MONTH(CleanedData[[#This Row],[Date]])/3,0)</f>
        <v>Q3</v>
      </c>
      <c r="X1700" t="str">
        <f>IF(CleanedData[[#This Row],[Purchase Amount]]&gt;=5000,"Yes","No")</f>
        <v>No</v>
      </c>
      <c r="Y1700">
        <f>IF(CleanedData[[#This Row],[Recommend]]="Yes",1,0)</f>
        <v>0</v>
      </c>
      <c r="Z1700" s="6">
        <f>CleanedData[[#This Row],[Purchase Amount]]*0.15</f>
        <v>45.236999999999995</v>
      </c>
      <c r="AA1700" s="6">
        <f>CleanedData[[#This Row],[Purchase Amount]]*1.15</f>
        <v>346.81699999999995</v>
      </c>
    </row>
    <row r="1701" spans="1:27" x14ac:dyDescent="0.3">
      <c r="A1701">
        <v>2030</v>
      </c>
      <c r="B1701" t="s">
        <v>1926</v>
      </c>
      <c r="C1701" s="1">
        <v>45634</v>
      </c>
      <c r="D1701">
        <v>28</v>
      </c>
      <c r="E1701" t="s">
        <v>52</v>
      </c>
      <c r="F1701" t="s">
        <v>83</v>
      </c>
      <c r="G1701" t="s">
        <v>133</v>
      </c>
      <c r="H1701">
        <v>1</v>
      </c>
      <c r="I1701" t="s">
        <v>42</v>
      </c>
      <c r="J1701" t="s">
        <v>74</v>
      </c>
      <c r="K1701" t="s">
        <v>55</v>
      </c>
      <c r="L1701" t="s">
        <v>45</v>
      </c>
      <c r="M1701" t="s">
        <v>106</v>
      </c>
      <c r="N1701" t="s">
        <v>80</v>
      </c>
      <c r="O1701" t="s">
        <v>148</v>
      </c>
      <c r="P1701" t="s">
        <v>70</v>
      </c>
      <c r="Q1701" t="s">
        <v>58</v>
      </c>
      <c r="R1701" s="6">
        <f>_xlfn.XLOOKUP(CleanedData[[#This Row],[Product]],'02_Lookup_Tables'!$A$2:$A$126,'02_Lookup_Tables'!$B$2:$B$126)</f>
        <v>1734</v>
      </c>
      <c r="S1701" t="str">
        <f>VLOOKUP(CleanedData[[#This Row],[Product]],'02_Lookup_Tables'!$H$2:$I$126,2,FALSE)</f>
        <v>Home &amp; Living</v>
      </c>
      <c r="T1701" t="str">
        <f>VLOOKUP(CleanedData[[#This Row],[Province]],'02_Lookup_Tables'!$D$2:$E$10,2, FALSE)</f>
        <v>Western Region</v>
      </c>
      <c r="U1701" t="str" cm="1">
        <f t="array" ref="U1701">_xlfn.IFS(CleanedData[[#This Row],[Purchase Amount]]&lt;500,"Low",
CleanedData[[#This Row],[Purchase Amount]]&lt;5000,"Medium",
TRUE,"High")</f>
        <v>Medium</v>
      </c>
      <c r="V1701" t="str">
        <f>TEXT(CleanedData[[#This Row],[Date]],"mmmm")</f>
        <v>December</v>
      </c>
      <c r="W1701" t="str">
        <f>"Q"&amp;ROUNDUP(MONTH(CleanedData[[#This Row],[Date]])/3,0)</f>
        <v>Q4</v>
      </c>
      <c r="X1701" t="str">
        <f>IF(CleanedData[[#This Row],[Purchase Amount]]&gt;=5000,"Yes","No")</f>
        <v>No</v>
      </c>
      <c r="Y1701">
        <f>IF(CleanedData[[#This Row],[Recommend]]="Yes",1,0)</f>
        <v>0</v>
      </c>
      <c r="Z1701" s="6">
        <f>CleanedData[[#This Row],[Purchase Amount]]*0.15</f>
        <v>260.09999999999997</v>
      </c>
      <c r="AA1701" s="6">
        <f>CleanedData[[#This Row],[Purchase Amount]]*1.15</f>
        <v>1994.1</v>
      </c>
    </row>
    <row r="1702" spans="1:27" x14ac:dyDescent="0.3">
      <c r="A1702">
        <v>2031</v>
      </c>
      <c r="B1702" t="s">
        <v>1927</v>
      </c>
      <c r="C1702" s="1">
        <v>45569</v>
      </c>
      <c r="D1702">
        <v>56</v>
      </c>
      <c r="E1702" t="s">
        <v>52</v>
      </c>
      <c r="F1702" t="s">
        <v>40</v>
      </c>
      <c r="G1702" t="s">
        <v>374</v>
      </c>
      <c r="H1702">
        <v>1</v>
      </c>
      <c r="I1702" t="s">
        <v>45</v>
      </c>
      <c r="J1702" t="s">
        <v>54</v>
      </c>
      <c r="K1702" t="s">
        <v>44</v>
      </c>
      <c r="L1702" t="s">
        <v>45</v>
      </c>
      <c r="M1702" t="s">
        <v>147</v>
      </c>
      <c r="N1702" t="s">
        <v>80</v>
      </c>
      <c r="O1702" t="s">
        <v>148</v>
      </c>
      <c r="P1702" t="s">
        <v>70</v>
      </c>
      <c r="Q1702" t="s">
        <v>50</v>
      </c>
      <c r="R1702" s="6">
        <f>_xlfn.XLOOKUP(CleanedData[[#This Row],[Product]],'02_Lookup_Tables'!$A$2:$A$126,'02_Lookup_Tables'!$B$2:$B$126)</f>
        <v>2906.97</v>
      </c>
      <c r="S1702" t="str">
        <f>VLOOKUP(CleanedData[[#This Row],[Product]],'02_Lookup_Tables'!$H$2:$I$126,2,FALSE)</f>
        <v>Home &amp; Living</v>
      </c>
      <c r="T1702" t="str">
        <f>VLOOKUP(CleanedData[[#This Row],[Province]],'02_Lookup_Tables'!$D$2:$E$10,2, FALSE)</f>
        <v>Northern Region</v>
      </c>
      <c r="U1702" t="str" cm="1">
        <f t="array" ref="U1702">_xlfn.IFS(CleanedData[[#This Row],[Purchase Amount]]&lt;500,"Low",
CleanedData[[#This Row],[Purchase Amount]]&lt;5000,"Medium",
TRUE,"High")</f>
        <v>Medium</v>
      </c>
      <c r="V1702" t="str">
        <f>TEXT(CleanedData[[#This Row],[Date]],"mmmm")</f>
        <v>October</v>
      </c>
      <c r="W1702" t="str">
        <f>"Q"&amp;ROUNDUP(MONTH(CleanedData[[#This Row],[Date]])/3,0)</f>
        <v>Q4</v>
      </c>
      <c r="X1702" t="str">
        <f>IF(CleanedData[[#This Row],[Purchase Amount]]&gt;=5000,"Yes","No")</f>
        <v>No</v>
      </c>
      <c r="Y1702">
        <f>IF(CleanedData[[#This Row],[Recommend]]="Yes",1,0)</f>
        <v>1</v>
      </c>
      <c r="Z1702" s="6">
        <f>CleanedData[[#This Row],[Purchase Amount]]*0.15</f>
        <v>436.04549999999995</v>
      </c>
      <c r="AA1702" s="6">
        <f>CleanedData[[#This Row],[Purchase Amount]]*1.15</f>
        <v>3343.0154999999995</v>
      </c>
    </row>
    <row r="1703" spans="1:27" x14ac:dyDescent="0.3">
      <c r="A1703">
        <v>2034</v>
      </c>
      <c r="B1703" t="s">
        <v>1928</v>
      </c>
      <c r="C1703" s="1">
        <v>45299</v>
      </c>
      <c r="D1703">
        <v>23</v>
      </c>
      <c r="E1703" t="s">
        <v>39</v>
      </c>
      <c r="F1703" t="s">
        <v>72</v>
      </c>
      <c r="G1703" t="s">
        <v>340</v>
      </c>
      <c r="H1703">
        <v>3</v>
      </c>
      <c r="I1703" t="s">
        <v>42</v>
      </c>
      <c r="J1703" t="s">
        <v>54</v>
      </c>
      <c r="K1703" t="s">
        <v>44</v>
      </c>
      <c r="L1703" t="s">
        <v>42</v>
      </c>
      <c r="M1703" t="s">
        <v>184</v>
      </c>
      <c r="N1703" t="s">
        <v>48</v>
      </c>
      <c r="O1703" t="s">
        <v>148</v>
      </c>
      <c r="P1703" t="s">
        <v>49</v>
      </c>
      <c r="Q1703" t="s">
        <v>66</v>
      </c>
      <c r="R1703" s="6">
        <f>_xlfn.XLOOKUP(CleanedData[[#This Row],[Product]],'02_Lookup_Tables'!$A$2:$A$126,'02_Lookup_Tables'!$B$2:$B$126)</f>
        <v>828.82</v>
      </c>
      <c r="S1703" t="str">
        <f>VLOOKUP(CleanedData[[#This Row],[Product]],'02_Lookup_Tables'!$H$2:$I$126,2,FALSE)</f>
        <v>Home Devices</v>
      </c>
      <c r="T1703" t="str">
        <f>VLOOKUP(CleanedData[[#This Row],[Province]],'02_Lookup_Tables'!$D$2:$E$10,2, FALSE)</f>
        <v>Central Region</v>
      </c>
      <c r="U1703" t="str" cm="1">
        <f t="array" ref="U1703">_xlfn.IFS(CleanedData[[#This Row],[Purchase Amount]]&lt;500,"Low",
CleanedData[[#This Row],[Purchase Amount]]&lt;5000,"Medium",
TRUE,"High")</f>
        <v>Medium</v>
      </c>
      <c r="V1703" t="str">
        <f>TEXT(CleanedData[[#This Row],[Date]],"mmmm")</f>
        <v>January</v>
      </c>
      <c r="W1703" t="str">
        <f>"Q"&amp;ROUNDUP(MONTH(CleanedData[[#This Row],[Date]])/3,0)</f>
        <v>Q1</v>
      </c>
      <c r="X1703" t="str">
        <f>IF(CleanedData[[#This Row],[Purchase Amount]]&gt;=5000,"Yes","No")</f>
        <v>No</v>
      </c>
      <c r="Y1703">
        <f>IF(CleanedData[[#This Row],[Recommend]]="Yes",1,0)</f>
        <v>0</v>
      </c>
      <c r="Z1703" s="6">
        <f>CleanedData[[#This Row],[Purchase Amount]]*0.15</f>
        <v>124.32300000000001</v>
      </c>
      <c r="AA1703" s="6">
        <f>CleanedData[[#This Row],[Purchase Amount]]*1.15</f>
        <v>953.14300000000003</v>
      </c>
    </row>
    <row r="1704" spans="1:27" x14ac:dyDescent="0.3">
      <c r="A1704">
        <v>2035</v>
      </c>
      <c r="B1704" t="s">
        <v>1929</v>
      </c>
      <c r="C1704" s="1">
        <v>45308</v>
      </c>
      <c r="D1704">
        <v>60</v>
      </c>
      <c r="E1704" t="s">
        <v>39</v>
      </c>
      <c r="F1704" t="s">
        <v>125</v>
      </c>
      <c r="G1704" t="s">
        <v>323</v>
      </c>
      <c r="H1704">
        <v>2</v>
      </c>
      <c r="I1704" t="s">
        <v>42</v>
      </c>
      <c r="J1704" t="s">
        <v>43</v>
      </c>
      <c r="K1704" t="s">
        <v>44</v>
      </c>
      <c r="L1704" t="s">
        <v>45</v>
      </c>
      <c r="M1704" t="s">
        <v>56</v>
      </c>
      <c r="N1704" t="s">
        <v>47</v>
      </c>
      <c r="O1704" t="s">
        <v>148</v>
      </c>
      <c r="P1704" t="s">
        <v>70</v>
      </c>
      <c r="Q1704" t="s">
        <v>50</v>
      </c>
      <c r="R1704" s="6">
        <f>_xlfn.XLOOKUP(CleanedData[[#This Row],[Product]],'02_Lookup_Tables'!$A$2:$A$126,'02_Lookup_Tables'!$B$2:$B$126)</f>
        <v>463.48</v>
      </c>
      <c r="S1704" t="str">
        <f>VLOOKUP(CleanedData[[#This Row],[Product]],'02_Lookup_Tables'!$H$2:$I$126,2,FALSE)</f>
        <v>Electronics</v>
      </c>
      <c r="T1704" t="str">
        <f>VLOOKUP(CleanedData[[#This Row],[Province]],'02_Lookup_Tables'!$D$2:$E$10,2, FALSE)</f>
        <v>Western Region</v>
      </c>
      <c r="U1704" t="str" cm="1">
        <f t="array" ref="U1704">_xlfn.IFS(CleanedData[[#This Row],[Purchase Amount]]&lt;500,"Low",
CleanedData[[#This Row],[Purchase Amount]]&lt;5000,"Medium",
TRUE,"High")</f>
        <v>Low</v>
      </c>
      <c r="V1704" t="str">
        <f>TEXT(CleanedData[[#This Row],[Date]],"mmmm")</f>
        <v>January</v>
      </c>
      <c r="W1704" t="str">
        <f>"Q"&amp;ROUNDUP(MONTH(CleanedData[[#This Row],[Date]])/3,0)</f>
        <v>Q1</v>
      </c>
      <c r="X1704" t="str">
        <f>IF(CleanedData[[#This Row],[Purchase Amount]]&gt;=5000,"Yes","No")</f>
        <v>No</v>
      </c>
      <c r="Y1704">
        <f>IF(CleanedData[[#This Row],[Recommend]]="Yes",1,0)</f>
        <v>0</v>
      </c>
      <c r="Z1704" s="6">
        <f>CleanedData[[#This Row],[Purchase Amount]]*0.15</f>
        <v>69.522000000000006</v>
      </c>
      <c r="AA1704" s="6">
        <f>CleanedData[[#This Row],[Purchase Amount]]*1.15</f>
        <v>533.00199999999995</v>
      </c>
    </row>
    <row r="1705" spans="1:27" x14ac:dyDescent="0.3">
      <c r="A1705">
        <v>2036</v>
      </c>
      <c r="B1705" t="s">
        <v>1930</v>
      </c>
      <c r="C1705" s="1">
        <v>45310</v>
      </c>
      <c r="D1705">
        <v>49</v>
      </c>
      <c r="E1705" t="s">
        <v>60</v>
      </c>
      <c r="F1705" t="s">
        <v>108</v>
      </c>
      <c r="G1705" t="s">
        <v>359</v>
      </c>
      <c r="H1705">
        <v>4</v>
      </c>
      <c r="I1705" t="s">
        <v>45</v>
      </c>
      <c r="J1705" t="s">
        <v>74</v>
      </c>
      <c r="K1705" t="s">
        <v>44</v>
      </c>
      <c r="L1705" t="s">
        <v>45</v>
      </c>
      <c r="M1705" t="s">
        <v>208</v>
      </c>
      <c r="N1705" t="s">
        <v>96</v>
      </c>
      <c r="O1705" t="s">
        <v>89</v>
      </c>
      <c r="P1705" t="s">
        <v>70</v>
      </c>
      <c r="Q1705" t="s">
        <v>93</v>
      </c>
      <c r="R1705" s="6">
        <f>_xlfn.XLOOKUP(CleanedData[[#This Row],[Product]],'02_Lookup_Tables'!$A$2:$A$126,'02_Lookup_Tables'!$B$2:$B$126)</f>
        <v>34.200000000000003</v>
      </c>
      <c r="S1705" t="str">
        <f>VLOOKUP(CleanedData[[#This Row],[Product]],'02_Lookup_Tables'!$H$2:$I$126,2,FALSE)</f>
        <v>Food</v>
      </c>
      <c r="T1705" t="str">
        <f>VLOOKUP(CleanedData[[#This Row],[Province]],'02_Lookup_Tables'!$D$2:$E$10,2, FALSE)</f>
        <v>Gauteng Region</v>
      </c>
      <c r="U1705" t="str" cm="1">
        <f t="array" ref="U1705">_xlfn.IFS(CleanedData[[#This Row],[Purchase Amount]]&lt;500,"Low",
CleanedData[[#This Row],[Purchase Amount]]&lt;5000,"Medium",
TRUE,"High")</f>
        <v>Low</v>
      </c>
      <c r="V1705" t="str">
        <f>TEXT(CleanedData[[#This Row],[Date]],"mmmm")</f>
        <v>January</v>
      </c>
      <c r="W1705" t="str">
        <f>"Q"&amp;ROUNDUP(MONTH(CleanedData[[#This Row],[Date]])/3,0)</f>
        <v>Q1</v>
      </c>
      <c r="X1705" t="str">
        <f>IF(CleanedData[[#This Row],[Purchase Amount]]&gt;=5000,"Yes","No")</f>
        <v>No</v>
      </c>
      <c r="Y1705">
        <f>IF(CleanedData[[#This Row],[Recommend]]="Yes",1,0)</f>
        <v>1</v>
      </c>
      <c r="Z1705" s="6">
        <f>CleanedData[[#This Row],[Purchase Amount]]*0.15</f>
        <v>5.13</v>
      </c>
      <c r="AA1705" s="6">
        <f>CleanedData[[#This Row],[Purchase Amount]]*1.15</f>
        <v>39.33</v>
      </c>
    </row>
    <row r="1706" spans="1:27" x14ac:dyDescent="0.3">
      <c r="A1706">
        <v>2037</v>
      </c>
      <c r="B1706" t="s">
        <v>1931</v>
      </c>
      <c r="C1706" s="1">
        <v>46005</v>
      </c>
      <c r="D1706">
        <v>42</v>
      </c>
      <c r="E1706" t="s">
        <v>52</v>
      </c>
      <c r="F1706" t="s">
        <v>83</v>
      </c>
      <c r="G1706" t="s">
        <v>248</v>
      </c>
      <c r="H1706">
        <v>2</v>
      </c>
      <c r="I1706" t="s">
        <v>42</v>
      </c>
      <c r="J1706" t="s">
        <v>43</v>
      </c>
      <c r="K1706" t="s">
        <v>44</v>
      </c>
      <c r="L1706" t="s">
        <v>45</v>
      </c>
      <c r="M1706" t="s">
        <v>180</v>
      </c>
      <c r="N1706" t="s">
        <v>47</v>
      </c>
      <c r="O1706" t="s">
        <v>89</v>
      </c>
      <c r="P1706" t="s">
        <v>49</v>
      </c>
      <c r="Q1706" t="s">
        <v>81</v>
      </c>
      <c r="R1706" s="6">
        <f>_xlfn.XLOOKUP(CleanedData[[#This Row],[Product]],'02_Lookup_Tables'!$A$2:$A$126,'02_Lookup_Tables'!$B$2:$B$126)</f>
        <v>8798.49</v>
      </c>
      <c r="S1706" t="str">
        <f>VLOOKUP(CleanedData[[#This Row],[Product]],'02_Lookup_Tables'!$H$2:$I$126,2,FALSE)</f>
        <v>Toys &amp; Games</v>
      </c>
      <c r="T1706" t="str">
        <f>VLOOKUP(CleanedData[[#This Row],[Province]],'02_Lookup_Tables'!$D$2:$E$10,2, FALSE)</f>
        <v>Western Region</v>
      </c>
      <c r="U1706" t="str" cm="1">
        <f t="array" ref="U1706">_xlfn.IFS(CleanedData[[#This Row],[Purchase Amount]]&lt;500,"Low",
CleanedData[[#This Row],[Purchase Amount]]&lt;5000,"Medium",
TRUE,"High")</f>
        <v>High</v>
      </c>
      <c r="V1706" t="str">
        <f>TEXT(CleanedData[[#This Row],[Date]],"mmmm")</f>
        <v>December</v>
      </c>
      <c r="W1706" t="str">
        <f>"Q"&amp;ROUNDUP(MONTH(CleanedData[[#This Row],[Date]])/3,0)</f>
        <v>Q4</v>
      </c>
      <c r="X1706" t="str">
        <f>IF(CleanedData[[#This Row],[Purchase Amount]]&gt;=5000,"Yes","No")</f>
        <v>Yes</v>
      </c>
      <c r="Y1706">
        <f>IF(CleanedData[[#This Row],[Recommend]]="Yes",1,0)</f>
        <v>0</v>
      </c>
      <c r="Z1706" s="6">
        <f>CleanedData[[#This Row],[Purchase Amount]]*0.15</f>
        <v>1319.7735</v>
      </c>
      <c r="AA1706" s="6">
        <f>CleanedData[[#This Row],[Purchase Amount]]*1.15</f>
        <v>10118.263499999999</v>
      </c>
    </row>
    <row r="1707" spans="1:27" x14ac:dyDescent="0.3">
      <c r="A1707">
        <v>2038</v>
      </c>
      <c r="B1707" t="s">
        <v>1932</v>
      </c>
      <c r="C1707" s="1">
        <v>45356</v>
      </c>
      <c r="D1707">
        <v>62</v>
      </c>
      <c r="E1707" t="s">
        <v>60</v>
      </c>
      <c r="F1707" t="s">
        <v>125</v>
      </c>
      <c r="G1707" t="s">
        <v>291</v>
      </c>
      <c r="H1707">
        <v>4</v>
      </c>
      <c r="I1707" t="s">
        <v>42</v>
      </c>
      <c r="J1707" t="s">
        <v>54</v>
      </c>
      <c r="K1707" t="s">
        <v>44</v>
      </c>
      <c r="L1707" t="s">
        <v>45</v>
      </c>
      <c r="M1707" t="s">
        <v>85</v>
      </c>
      <c r="N1707" t="s">
        <v>96</v>
      </c>
      <c r="O1707" t="s">
        <v>48</v>
      </c>
      <c r="P1707" t="s">
        <v>49</v>
      </c>
      <c r="Q1707" t="s">
        <v>50</v>
      </c>
      <c r="R1707" s="6">
        <f>_xlfn.XLOOKUP(CleanedData[[#This Row],[Product]],'02_Lookup_Tables'!$A$2:$A$126,'02_Lookup_Tables'!$B$2:$B$126)</f>
        <v>1171.25</v>
      </c>
      <c r="S1707" t="str">
        <f>VLOOKUP(CleanedData[[#This Row],[Product]],'02_Lookup_Tables'!$H$2:$I$126,2,FALSE)</f>
        <v>Toys &amp; Games</v>
      </c>
      <c r="T1707" t="str">
        <f>VLOOKUP(CleanedData[[#This Row],[Province]],'02_Lookup_Tables'!$D$2:$E$10,2, FALSE)</f>
        <v>Western Region</v>
      </c>
      <c r="U1707" t="str" cm="1">
        <f t="array" ref="U1707">_xlfn.IFS(CleanedData[[#This Row],[Purchase Amount]]&lt;500,"Low",
CleanedData[[#This Row],[Purchase Amount]]&lt;5000,"Medium",
TRUE,"High")</f>
        <v>Medium</v>
      </c>
      <c r="V1707" t="str">
        <f>TEXT(CleanedData[[#This Row],[Date]],"mmmm")</f>
        <v>March</v>
      </c>
      <c r="W1707" t="str">
        <f>"Q"&amp;ROUNDUP(MONTH(CleanedData[[#This Row],[Date]])/3,0)</f>
        <v>Q1</v>
      </c>
      <c r="X1707" t="str">
        <f>IF(CleanedData[[#This Row],[Purchase Amount]]&gt;=5000,"Yes","No")</f>
        <v>No</v>
      </c>
      <c r="Y1707">
        <f>IF(CleanedData[[#This Row],[Recommend]]="Yes",1,0)</f>
        <v>0</v>
      </c>
      <c r="Z1707" s="6">
        <f>CleanedData[[#This Row],[Purchase Amount]]*0.15</f>
        <v>175.6875</v>
      </c>
      <c r="AA1707" s="6">
        <f>CleanedData[[#This Row],[Purchase Amount]]*1.15</f>
        <v>1346.9375</v>
      </c>
    </row>
    <row r="1708" spans="1:27" x14ac:dyDescent="0.3">
      <c r="A1708">
        <v>2039</v>
      </c>
      <c r="B1708" t="s">
        <v>1933</v>
      </c>
      <c r="C1708" s="1">
        <v>45477</v>
      </c>
      <c r="D1708">
        <v>38</v>
      </c>
      <c r="E1708" t="s">
        <v>39</v>
      </c>
      <c r="F1708" t="s">
        <v>125</v>
      </c>
      <c r="G1708" t="s">
        <v>182</v>
      </c>
      <c r="H1708">
        <v>5</v>
      </c>
      <c r="I1708" t="s">
        <v>42</v>
      </c>
      <c r="J1708" t="s">
        <v>43</v>
      </c>
      <c r="K1708" t="s">
        <v>55</v>
      </c>
      <c r="L1708" t="s">
        <v>45</v>
      </c>
      <c r="M1708" t="s">
        <v>56</v>
      </c>
      <c r="N1708" t="s">
        <v>57</v>
      </c>
      <c r="O1708" t="s">
        <v>148</v>
      </c>
      <c r="P1708" t="s">
        <v>49</v>
      </c>
      <c r="Q1708" t="s">
        <v>81</v>
      </c>
      <c r="R1708" s="6">
        <f>_xlfn.XLOOKUP(CleanedData[[#This Row],[Product]],'02_Lookup_Tables'!$A$2:$A$126,'02_Lookup_Tables'!$B$2:$B$126)</f>
        <v>3715.65</v>
      </c>
      <c r="S1708" t="str">
        <f>VLOOKUP(CleanedData[[#This Row],[Product]],'02_Lookup_Tables'!$H$2:$I$126,2,FALSE)</f>
        <v>Home Devices</v>
      </c>
      <c r="T1708" t="str">
        <f>VLOOKUP(CleanedData[[#This Row],[Province]],'02_Lookup_Tables'!$D$2:$E$10,2, FALSE)</f>
        <v>Western Region</v>
      </c>
      <c r="U1708" t="str" cm="1">
        <f t="array" ref="U1708">_xlfn.IFS(CleanedData[[#This Row],[Purchase Amount]]&lt;500,"Low",
CleanedData[[#This Row],[Purchase Amount]]&lt;5000,"Medium",
TRUE,"High")</f>
        <v>Medium</v>
      </c>
      <c r="V1708" t="str">
        <f>TEXT(CleanedData[[#This Row],[Date]],"mmmm")</f>
        <v>July</v>
      </c>
      <c r="W1708" t="str">
        <f>"Q"&amp;ROUNDUP(MONTH(CleanedData[[#This Row],[Date]])/3,0)</f>
        <v>Q3</v>
      </c>
      <c r="X1708" t="str">
        <f>IF(CleanedData[[#This Row],[Purchase Amount]]&gt;=5000,"Yes","No")</f>
        <v>No</v>
      </c>
      <c r="Y1708">
        <f>IF(CleanedData[[#This Row],[Recommend]]="Yes",1,0)</f>
        <v>0</v>
      </c>
      <c r="Z1708" s="6">
        <f>CleanedData[[#This Row],[Purchase Amount]]*0.15</f>
        <v>557.34749999999997</v>
      </c>
      <c r="AA1708" s="6">
        <f>CleanedData[[#This Row],[Purchase Amount]]*1.15</f>
        <v>4272.9974999999995</v>
      </c>
    </row>
    <row r="1709" spans="1:27" x14ac:dyDescent="0.3">
      <c r="A1709">
        <v>2040</v>
      </c>
      <c r="B1709" t="s">
        <v>1934</v>
      </c>
      <c r="C1709" s="1">
        <v>45967</v>
      </c>
      <c r="D1709">
        <v>78</v>
      </c>
      <c r="E1709" t="s">
        <v>52</v>
      </c>
      <c r="F1709" t="s">
        <v>72</v>
      </c>
      <c r="G1709" t="s">
        <v>301</v>
      </c>
      <c r="H1709">
        <v>4</v>
      </c>
      <c r="I1709" t="s">
        <v>45</v>
      </c>
      <c r="J1709" t="s">
        <v>43</v>
      </c>
      <c r="K1709" t="s">
        <v>44</v>
      </c>
      <c r="L1709" t="s">
        <v>45</v>
      </c>
      <c r="M1709" t="s">
        <v>147</v>
      </c>
      <c r="N1709" t="s">
        <v>96</v>
      </c>
      <c r="O1709" t="s">
        <v>148</v>
      </c>
      <c r="P1709" t="s">
        <v>49</v>
      </c>
      <c r="Q1709" t="s">
        <v>97</v>
      </c>
      <c r="R1709" s="6">
        <f>_xlfn.XLOOKUP(CleanedData[[#This Row],[Product]],'02_Lookup_Tables'!$A$2:$A$126,'02_Lookup_Tables'!$B$2:$B$126)</f>
        <v>1000.7</v>
      </c>
      <c r="S1709" t="str">
        <f>VLOOKUP(CleanedData[[#This Row],[Product]],'02_Lookup_Tables'!$H$2:$I$126,2,FALSE)</f>
        <v>Toys &amp; Games</v>
      </c>
      <c r="T1709" t="str">
        <f>VLOOKUP(CleanedData[[#This Row],[Province]],'02_Lookup_Tables'!$D$2:$E$10,2, FALSE)</f>
        <v>Central Region</v>
      </c>
      <c r="U1709" t="str" cm="1">
        <f t="array" ref="U1709">_xlfn.IFS(CleanedData[[#This Row],[Purchase Amount]]&lt;500,"Low",
CleanedData[[#This Row],[Purchase Amount]]&lt;5000,"Medium",
TRUE,"High")</f>
        <v>Medium</v>
      </c>
      <c r="V1709" t="str">
        <f>TEXT(CleanedData[[#This Row],[Date]],"mmmm")</f>
        <v>November</v>
      </c>
      <c r="W1709" t="str">
        <f>"Q"&amp;ROUNDUP(MONTH(CleanedData[[#This Row],[Date]])/3,0)</f>
        <v>Q4</v>
      </c>
      <c r="X1709" t="str">
        <f>IF(CleanedData[[#This Row],[Purchase Amount]]&gt;=5000,"Yes","No")</f>
        <v>No</v>
      </c>
      <c r="Y1709">
        <f>IF(CleanedData[[#This Row],[Recommend]]="Yes",1,0)</f>
        <v>1</v>
      </c>
      <c r="Z1709" s="6">
        <f>CleanedData[[#This Row],[Purchase Amount]]*0.15</f>
        <v>150.10499999999999</v>
      </c>
      <c r="AA1709" s="6">
        <f>CleanedData[[#This Row],[Purchase Amount]]*1.15</f>
        <v>1150.8050000000001</v>
      </c>
    </row>
    <row r="1710" spans="1:27" x14ac:dyDescent="0.3">
      <c r="A1710">
        <v>2041</v>
      </c>
      <c r="B1710" t="s">
        <v>1935</v>
      </c>
      <c r="C1710" s="1">
        <v>45920</v>
      </c>
      <c r="D1710">
        <v>77</v>
      </c>
      <c r="E1710" t="s">
        <v>60</v>
      </c>
      <c r="F1710" t="s">
        <v>40</v>
      </c>
      <c r="G1710" t="s">
        <v>53</v>
      </c>
      <c r="H1710">
        <v>3</v>
      </c>
      <c r="I1710" t="s">
        <v>45</v>
      </c>
      <c r="J1710" t="s">
        <v>63</v>
      </c>
      <c r="K1710" t="s">
        <v>44</v>
      </c>
      <c r="L1710" t="s">
        <v>42</v>
      </c>
      <c r="M1710" t="s">
        <v>208</v>
      </c>
      <c r="N1710" t="s">
        <v>48</v>
      </c>
      <c r="O1710" t="s">
        <v>89</v>
      </c>
      <c r="P1710" t="s">
        <v>49</v>
      </c>
      <c r="Q1710" t="s">
        <v>97</v>
      </c>
      <c r="R1710" s="6">
        <f>_xlfn.XLOOKUP(CleanedData[[#This Row],[Product]],'02_Lookup_Tables'!$A$2:$A$126,'02_Lookup_Tables'!$B$2:$B$126)</f>
        <v>444.38</v>
      </c>
      <c r="S1710" t="str">
        <f>VLOOKUP(CleanedData[[#This Row],[Product]],'02_Lookup_Tables'!$H$2:$I$126,2,FALSE)</f>
        <v>Beauty &amp; Personal Care</v>
      </c>
      <c r="T1710" t="str">
        <f>VLOOKUP(CleanedData[[#This Row],[Province]],'02_Lookup_Tables'!$D$2:$E$10,2, FALSE)</f>
        <v>Northern Region</v>
      </c>
      <c r="U1710" t="str" cm="1">
        <f t="array" ref="U1710">_xlfn.IFS(CleanedData[[#This Row],[Purchase Amount]]&lt;500,"Low",
CleanedData[[#This Row],[Purchase Amount]]&lt;5000,"Medium",
TRUE,"High")</f>
        <v>Low</v>
      </c>
      <c r="V1710" t="str">
        <f>TEXT(CleanedData[[#This Row],[Date]],"mmmm")</f>
        <v>September</v>
      </c>
      <c r="W1710" t="str">
        <f>"Q"&amp;ROUNDUP(MONTH(CleanedData[[#This Row],[Date]])/3,0)</f>
        <v>Q3</v>
      </c>
      <c r="X1710" t="str">
        <f>IF(CleanedData[[#This Row],[Purchase Amount]]&gt;=5000,"Yes","No")</f>
        <v>No</v>
      </c>
      <c r="Y1710">
        <f>IF(CleanedData[[#This Row],[Recommend]]="Yes",1,0)</f>
        <v>1</v>
      </c>
      <c r="Z1710" s="6">
        <f>CleanedData[[#This Row],[Purchase Amount]]*0.15</f>
        <v>66.656999999999996</v>
      </c>
      <c r="AA1710" s="6">
        <f>CleanedData[[#This Row],[Purchase Amount]]*1.15</f>
        <v>511.03699999999998</v>
      </c>
    </row>
    <row r="1711" spans="1:27" x14ac:dyDescent="0.3">
      <c r="A1711">
        <v>2042</v>
      </c>
      <c r="B1711" t="s">
        <v>1936</v>
      </c>
      <c r="C1711" s="1">
        <v>45796</v>
      </c>
      <c r="D1711">
        <v>58</v>
      </c>
      <c r="E1711" t="s">
        <v>60</v>
      </c>
      <c r="F1711" t="s">
        <v>108</v>
      </c>
      <c r="G1711" t="s">
        <v>84</v>
      </c>
      <c r="H1711">
        <v>2</v>
      </c>
      <c r="I1711" t="s">
        <v>45</v>
      </c>
      <c r="J1711" t="s">
        <v>54</v>
      </c>
      <c r="K1711" t="s">
        <v>64</v>
      </c>
      <c r="L1711" t="s">
        <v>42</v>
      </c>
      <c r="M1711" t="s">
        <v>184</v>
      </c>
      <c r="N1711" t="s">
        <v>47</v>
      </c>
      <c r="O1711" t="s">
        <v>148</v>
      </c>
      <c r="P1711" t="s">
        <v>70</v>
      </c>
      <c r="Q1711" t="s">
        <v>50</v>
      </c>
      <c r="R1711" s="6">
        <f>_xlfn.XLOOKUP(CleanedData[[#This Row],[Product]],'02_Lookup_Tables'!$A$2:$A$126,'02_Lookup_Tables'!$B$2:$B$126)</f>
        <v>1158.56</v>
      </c>
      <c r="S1711" t="str">
        <f>VLOOKUP(CleanedData[[#This Row],[Product]],'02_Lookup_Tables'!$H$2:$I$126,2,FALSE)</f>
        <v>Toys &amp; Games</v>
      </c>
      <c r="T1711" t="str">
        <f>VLOOKUP(CleanedData[[#This Row],[Province]],'02_Lookup_Tables'!$D$2:$E$10,2, FALSE)</f>
        <v>Gauteng Region</v>
      </c>
      <c r="U1711" t="str" cm="1">
        <f t="array" ref="U1711">_xlfn.IFS(CleanedData[[#This Row],[Purchase Amount]]&lt;500,"Low",
CleanedData[[#This Row],[Purchase Amount]]&lt;5000,"Medium",
TRUE,"High")</f>
        <v>Medium</v>
      </c>
      <c r="V1711" t="str">
        <f>TEXT(CleanedData[[#This Row],[Date]],"mmmm")</f>
        <v>May</v>
      </c>
      <c r="W1711" t="str">
        <f>"Q"&amp;ROUNDUP(MONTH(CleanedData[[#This Row],[Date]])/3,0)</f>
        <v>Q2</v>
      </c>
      <c r="X1711" t="str">
        <f>IF(CleanedData[[#This Row],[Purchase Amount]]&gt;=5000,"Yes","No")</f>
        <v>No</v>
      </c>
      <c r="Y1711">
        <f>IF(CleanedData[[#This Row],[Recommend]]="Yes",1,0)</f>
        <v>1</v>
      </c>
      <c r="Z1711" s="6">
        <f>CleanedData[[#This Row],[Purchase Amount]]*0.15</f>
        <v>173.78399999999999</v>
      </c>
      <c r="AA1711" s="6">
        <f>CleanedData[[#This Row],[Purchase Amount]]*1.15</f>
        <v>1332.3439999999998</v>
      </c>
    </row>
    <row r="1712" spans="1:27" x14ac:dyDescent="0.3">
      <c r="A1712">
        <v>2044</v>
      </c>
      <c r="B1712" t="s">
        <v>1937</v>
      </c>
      <c r="C1712" s="1">
        <v>45980</v>
      </c>
      <c r="D1712">
        <v>73</v>
      </c>
      <c r="E1712" t="s">
        <v>39</v>
      </c>
      <c r="F1712" t="s">
        <v>125</v>
      </c>
      <c r="G1712" t="s">
        <v>391</v>
      </c>
      <c r="H1712">
        <v>4</v>
      </c>
      <c r="I1712" t="s">
        <v>42</v>
      </c>
      <c r="J1712" t="s">
        <v>43</v>
      </c>
      <c r="K1712" t="s">
        <v>64</v>
      </c>
      <c r="L1712" t="s">
        <v>45</v>
      </c>
      <c r="N1712" t="s">
        <v>96</v>
      </c>
      <c r="O1712" t="s">
        <v>134</v>
      </c>
      <c r="P1712" t="s">
        <v>8646</v>
      </c>
      <c r="Q1712" t="s">
        <v>97</v>
      </c>
      <c r="R1712" s="6">
        <f>_xlfn.XLOOKUP(CleanedData[[#This Row],[Product]],'02_Lookup_Tables'!$A$2:$A$126,'02_Lookup_Tables'!$B$2:$B$126)</f>
        <v>886.51</v>
      </c>
      <c r="S1712" t="str">
        <f>VLOOKUP(CleanedData[[#This Row],[Product]],'02_Lookup_Tables'!$H$2:$I$126,2,FALSE)</f>
        <v>Beauty &amp; Personal Care</v>
      </c>
      <c r="T1712" t="str">
        <f>VLOOKUP(CleanedData[[#This Row],[Province]],'02_Lookup_Tables'!$D$2:$E$10,2, FALSE)</f>
        <v>Western Region</v>
      </c>
      <c r="U1712" t="str" cm="1">
        <f t="array" ref="U1712">_xlfn.IFS(CleanedData[[#This Row],[Purchase Amount]]&lt;500,"Low",
CleanedData[[#This Row],[Purchase Amount]]&lt;5000,"Medium",
TRUE,"High")</f>
        <v>Medium</v>
      </c>
      <c r="V1712" t="str">
        <f>TEXT(CleanedData[[#This Row],[Date]],"mmmm")</f>
        <v>November</v>
      </c>
      <c r="W1712" t="str">
        <f>"Q"&amp;ROUNDUP(MONTH(CleanedData[[#This Row],[Date]])/3,0)</f>
        <v>Q4</v>
      </c>
      <c r="X1712" t="str">
        <f>IF(CleanedData[[#This Row],[Purchase Amount]]&gt;=5000,"Yes","No")</f>
        <v>No</v>
      </c>
      <c r="Y1712">
        <f>IF(CleanedData[[#This Row],[Recommend]]="Yes",1,0)</f>
        <v>0</v>
      </c>
      <c r="Z1712" s="6">
        <f>CleanedData[[#This Row],[Purchase Amount]]*0.15</f>
        <v>132.97649999999999</v>
      </c>
      <c r="AA1712" s="6">
        <f>CleanedData[[#This Row],[Purchase Amount]]*1.15</f>
        <v>1019.4864999999999</v>
      </c>
    </row>
    <row r="1713" spans="1:27" x14ac:dyDescent="0.3">
      <c r="A1713">
        <v>2046</v>
      </c>
      <c r="B1713" t="s">
        <v>1938</v>
      </c>
      <c r="C1713" s="1">
        <v>45929</v>
      </c>
      <c r="D1713">
        <v>65</v>
      </c>
      <c r="E1713" t="s">
        <v>52</v>
      </c>
      <c r="F1713" t="s">
        <v>40</v>
      </c>
      <c r="G1713" t="s">
        <v>105</v>
      </c>
      <c r="H1713">
        <v>5</v>
      </c>
      <c r="I1713" t="s">
        <v>45</v>
      </c>
      <c r="J1713" t="s">
        <v>43</v>
      </c>
      <c r="K1713" t="s">
        <v>44</v>
      </c>
      <c r="L1713" t="s">
        <v>45</v>
      </c>
      <c r="M1713" t="s">
        <v>65</v>
      </c>
      <c r="N1713" t="s">
        <v>57</v>
      </c>
      <c r="O1713" t="s">
        <v>89</v>
      </c>
      <c r="P1713" t="s">
        <v>70</v>
      </c>
      <c r="Q1713" t="s">
        <v>97</v>
      </c>
      <c r="R1713" s="6">
        <f>_xlfn.XLOOKUP(CleanedData[[#This Row],[Product]],'02_Lookup_Tables'!$A$2:$A$126,'02_Lookup_Tables'!$B$2:$B$126)</f>
        <v>231.22</v>
      </c>
      <c r="S1713" t="str">
        <f>VLOOKUP(CleanedData[[#This Row],[Product]],'02_Lookup_Tables'!$H$2:$I$126,2,FALSE)</f>
        <v>Beauty &amp; Personal Care</v>
      </c>
      <c r="T1713" t="str">
        <f>VLOOKUP(CleanedData[[#This Row],[Province]],'02_Lookup_Tables'!$D$2:$E$10,2, FALSE)</f>
        <v>Northern Region</v>
      </c>
      <c r="U1713" t="str" cm="1">
        <f t="array" ref="U1713">_xlfn.IFS(CleanedData[[#This Row],[Purchase Amount]]&lt;500,"Low",
CleanedData[[#This Row],[Purchase Amount]]&lt;5000,"Medium",
TRUE,"High")</f>
        <v>Low</v>
      </c>
      <c r="V1713" t="str">
        <f>TEXT(CleanedData[[#This Row],[Date]],"mmmm")</f>
        <v>September</v>
      </c>
      <c r="W1713" t="str">
        <f>"Q"&amp;ROUNDUP(MONTH(CleanedData[[#This Row],[Date]])/3,0)</f>
        <v>Q3</v>
      </c>
      <c r="X1713" t="str">
        <f>IF(CleanedData[[#This Row],[Purchase Amount]]&gt;=5000,"Yes","No")</f>
        <v>No</v>
      </c>
      <c r="Y1713">
        <f>IF(CleanedData[[#This Row],[Recommend]]="Yes",1,0)</f>
        <v>1</v>
      </c>
      <c r="Z1713" s="6">
        <f>CleanedData[[#This Row],[Purchase Amount]]*0.15</f>
        <v>34.683</v>
      </c>
      <c r="AA1713" s="6">
        <f>CleanedData[[#This Row],[Purchase Amount]]*1.15</f>
        <v>265.90299999999996</v>
      </c>
    </row>
    <row r="1714" spans="1:27" x14ac:dyDescent="0.3">
      <c r="A1714">
        <v>2048</v>
      </c>
      <c r="B1714" t="s">
        <v>1939</v>
      </c>
      <c r="C1714" s="1">
        <v>45765</v>
      </c>
      <c r="D1714">
        <v>68</v>
      </c>
      <c r="E1714" t="s">
        <v>52</v>
      </c>
      <c r="F1714" t="s">
        <v>130</v>
      </c>
      <c r="G1714" t="s">
        <v>505</v>
      </c>
      <c r="H1714">
        <v>3</v>
      </c>
      <c r="I1714" t="s">
        <v>42</v>
      </c>
      <c r="J1714" t="s">
        <v>74</v>
      </c>
      <c r="K1714" t="s">
        <v>55</v>
      </c>
      <c r="L1714" t="s">
        <v>45</v>
      </c>
      <c r="M1714" t="s">
        <v>165</v>
      </c>
      <c r="N1714" t="s">
        <v>48</v>
      </c>
      <c r="O1714" t="s">
        <v>89</v>
      </c>
      <c r="P1714" t="s">
        <v>49</v>
      </c>
      <c r="Q1714" t="s">
        <v>97</v>
      </c>
      <c r="R1714" s="6">
        <f>_xlfn.XLOOKUP(CleanedData[[#This Row],[Product]],'02_Lookup_Tables'!$A$2:$A$126,'02_Lookup_Tables'!$B$2:$B$126)</f>
        <v>2572.02</v>
      </c>
      <c r="S1714" t="str">
        <f>VLOOKUP(CleanedData[[#This Row],[Product]],'02_Lookup_Tables'!$H$2:$I$126,2,FALSE)</f>
        <v>Home &amp; Living</v>
      </c>
      <c r="T1714" t="str">
        <f>VLOOKUP(CleanedData[[#This Row],[Province]],'02_Lookup_Tables'!$D$2:$E$10,2, FALSE)</f>
        <v>Eastern Region</v>
      </c>
      <c r="U1714" t="str" cm="1">
        <f t="array" ref="U1714">_xlfn.IFS(CleanedData[[#This Row],[Purchase Amount]]&lt;500,"Low",
CleanedData[[#This Row],[Purchase Amount]]&lt;5000,"Medium",
TRUE,"High")</f>
        <v>Medium</v>
      </c>
      <c r="V1714" t="str">
        <f>TEXT(CleanedData[[#This Row],[Date]],"mmmm")</f>
        <v>April</v>
      </c>
      <c r="W1714" t="str">
        <f>"Q"&amp;ROUNDUP(MONTH(CleanedData[[#This Row],[Date]])/3,0)</f>
        <v>Q2</v>
      </c>
      <c r="X1714" t="str">
        <f>IF(CleanedData[[#This Row],[Purchase Amount]]&gt;=5000,"Yes","No")</f>
        <v>No</v>
      </c>
      <c r="Y1714">
        <f>IF(CleanedData[[#This Row],[Recommend]]="Yes",1,0)</f>
        <v>0</v>
      </c>
      <c r="Z1714" s="6">
        <f>CleanedData[[#This Row],[Purchase Amount]]*0.15</f>
        <v>385.803</v>
      </c>
      <c r="AA1714" s="6">
        <f>CleanedData[[#This Row],[Purchase Amount]]*1.15</f>
        <v>2957.8229999999999</v>
      </c>
    </row>
    <row r="1715" spans="1:27" x14ac:dyDescent="0.3">
      <c r="A1715">
        <v>2049</v>
      </c>
      <c r="B1715" t="s">
        <v>1940</v>
      </c>
      <c r="C1715" s="1">
        <v>45483</v>
      </c>
      <c r="D1715">
        <v>30</v>
      </c>
      <c r="E1715" t="s">
        <v>52</v>
      </c>
      <c r="F1715" t="s">
        <v>72</v>
      </c>
      <c r="G1715" t="s">
        <v>171</v>
      </c>
      <c r="H1715">
        <v>2</v>
      </c>
      <c r="I1715" t="s">
        <v>45</v>
      </c>
      <c r="J1715" t="s">
        <v>54</v>
      </c>
      <c r="K1715" t="s">
        <v>55</v>
      </c>
      <c r="L1715" t="s">
        <v>42</v>
      </c>
      <c r="N1715" t="s">
        <v>47</v>
      </c>
      <c r="O1715" t="s">
        <v>134</v>
      </c>
      <c r="P1715" t="s">
        <v>8646</v>
      </c>
      <c r="Q1715" t="s">
        <v>58</v>
      </c>
      <c r="R1715" s="6">
        <f>_xlfn.XLOOKUP(CleanedData[[#This Row],[Product]],'02_Lookup_Tables'!$A$2:$A$126,'02_Lookup_Tables'!$B$2:$B$126)</f>
        <v>6710.27</v>
      </c>
      <c r="S1715" t="str">
        <f>VLOOKUP(CleanedData[[#This Row],[Product]],'02_Lookup_Tables'!$H$2:$I$126,2,FALSE)</f>
        <v>Home Devices</v>
      </c>
      <c r="T1715" t="str">
        <f>VLOOKUP(CleanedData[[#This Row],[Province]],'02_Lookup_Tables'!$D$2:$E$10,2, FALSE)</f>
        <v>Central Region</v>
      </c>
      <c r="U1715" t="str" cm="1">
        <f t="array" ref="U1715">_xlfn.IFS(CleanedData[[#This Row],[Purchase Amount]]&lt;500,"Low",
CleanedData[[#This Row],[Purchase Amount]]&lt;5000,"Medium",
TRUE,"High")</f>
        <v>High</v>
      </c>
      <c r="V1715" t="str">
        <f>TEXT(CleanedData[[#This Row],[Date]],"mmmm")</f>
        <v>July</v>
      </c>
      <c r="W1715" t="str">
        <f>"Q"&amp;ROUNDUP(MONTH(CleanedData[[#This Row],[Date]])/3,0)</f>
        <v>Q3</v>
      </c>
      <c r="X1715" t="str">
        <f>IF(CleanedData[[#This Row],[Purchase Amount]]&gt;=5000,"Yes","No")</f>
        <v>Yes</v>
      </c>
      <c r="Y1715">
        <f>IF(CleanedData[[#This Row],[Recommend]]="Yes",1,0)</f>
        <v>1</v>
      </c>
      <c r="Z1715" s="6">
        <f>CleanedData[[#This Row],[Purchase Amount]]*0.15</f>
        <v>1006.5405000000001</v>
      </c>
      <c r="AA1715" s="6">
        <f>CleanedData[[#This Row],[Purchase Amount]]*1.15</f>
        <v>7716.8104999999996</v>
      </c>
    </row>
    <row r="1716" spans="1:27" x14ac:dyDescent="0.3">
      <c r="A1716">
        <v>2050</v>
      </c>
      <c r="B1716" t="s">
        <v>1941</v>
      </c>
      <c r="C1716" s="1">
        <v>45328</v>
      </c>
      <c r="D1716">
        <v>78</v>
      </c>
      <c r="E1716" t="s">
        <v>39</v>
      </c>
      <c r="F1716" t="s">
        <v>125</v>
      </c>
      <c r="G1716" t="s">
        <v>182</v>
      </c>
      <c r="H1716">
        <v>3</v>
      </c>
      <c r="I1716" t="s">
        <v>45</v>
      </c>
      <c r="J1716" t="s">
        <v>74</v>
      </c>
      <c r="K1716" t="s">
        <v>44</v>
      </c>
      <c r="L1716" t="s">
        <v>42</v>
      </c>
      <c r="M1716" t="s">
        <v>236</v>
      </c>
      <c r="N1716" t="s">
        <v>48</v>
      </c>
      <c r="O1716" t="s">
        <v>89</v>
      </c>
      <c r="P1716" t="s">
        <v>49</v>
      </c>
      <c r="Q1716" t="s">
        <v>97</v>
      </c>
      <c r="R1716" s="6">
        <f>_xlfn.XLOOKUP(CleanedData[[#This Row],[Product]],'02_Lookup_Tables'!$A$2:$A$126,'02_Lookup_Tables'!$B$2:$B$126)</f>
        <v>3715.65</v>
      </c>
      <c r="S1716" t="str">
        <f>VLOOKUP(CleanedData[[#This Row],[Product]],'02_Lookup_Tables'!$H$2:$I$126,2,FALSE)</f>
        <v>Home Devices</v>
      </c>
      <c r="T1716" t="str">
        <f>VLOOKUP(CleanedData[[#This Row],[Province]],'02_Lookup_Tables'!$D$2:$E$10,2, FALSE)</f>
        <v>Western Region</v>
      </c>
      <c r="U1716" t="str" cm="1">
        <f t="array" ref="U1716">_xlfn.IFS(CleanedData[[#This Row],[Purchase Amount]]&lt;500,"Low",
CleanedData[[#This Row],[Purchase Amount]]&lt;5000,"Medium",
TRUE,"High")</f>
        <v>Medium</v>
      </c>
      <c r="V1716" t="str">
        <f>TEXT(CleanedData[[#This Row],[Date]],"mmmm")</f>
        <v>February</v>
      </c>
      <c r="W1716" t="str">
        <f>"Q"&amp;ROUNDUP(MONTH(CleanedData[[#This Row],[Date]])/3,0)</f>
        <v>Q1</v>
      </c>
      <c r="X1716" t="str">
        <f>IF(CleanedData[[#This Row],[Purchase Amount]]&gt;=5000,"Yes","No")</f>
        <v>No</v>
      </c>
      <c r="Y1716">
        <f>IF(CleanedData[[#This Row],[Recommend]]="Yes",1,0)</f>
        <v>1</v>
      </c>
      <c r="Z1716" s="6">
        <f>CleanedData[[#This Row],[Purchase Amount]]*0.15</f>
        <v>557.34749999999997</v>
      </c>
      <c r="AA1716" s="6">
        <f>CleanedData[[#This Row],[Purchase Amount]]*1.15</f>
        <v>4272.9974999999995</v>
      </c>
    </row>
    <row r="1717" spans="1:27" x14ac:dyDescent="0.3">
      <c r="A1717">
        <v>2051</v>
      </c>
      <c r="B1717" t="s">
        <v>1942</v>
      </c>
      <c r="C1717" s="1">
        <v>45614</v>
      </c>
      <c r="D1717">
        <v>69</v>
      </c>
      <c r="E1717" t="s">
        <v>60</v>
      </c>
      <c r="F1717" t="s">
        <v>40</v>
      </c>
      <c r="G1717" t="s">
        <v>349</v>
      </c>
      <c r="H1717">
        <v>2</v>
      </c>
      <c r="I1717" t="s">
        <v>42</v>
      </c>
      <c r="J1717" t="s">
        <v>54</v>
      </c>
      <c r="K1717" t="s">
        <v>64</v>
      </c>
      <c r="L1717" t="s">
        <v>42</v>
      </c>
      <c r="M1717" t="s">
        <v>56</v>
      </c>
      <c r="N1717" t="s">
        <v>47</v>
      </c>
      <c r="O1717" t="s">
        <v>148</v>
      </c>
      <c r="P1717" t="s">
        <v>70</v>
      </c>
      <c r="Q1717" t="s">
        <v>97</v>
      </c>
      <c r="R1717" s="6">
        <f>_xlfn.XLOOKUP(CleanedData[[#This Row],[Product]],'02_Lookup_Tables'!$A$2:$A$126,'02_Lookup_Tables'!$B$2:$B$126)</f>
        <v>53.85</v>
      </c>
      <c r="S1717" t="str">
        <f>VLOOKUP(CleanedData[[#This Row],[Product]],'02_Lookup_Tables'!$H$2:$I$126,2,FALSE)</f>
        <v>Food</v>
      </c>
      <c r="T1717" t="str">
        <f>VLOOKUP(CleanedData[[#This Row],[Province]],'02_Lookup_Tables'!$D$2:$E$10,2, FALSE)</f>
        <v>Northern Region</v>
      </c>
      <c r="U1717" t="str" cm="1">
        <f t="array" ref="U1717">_xlfn.IFS(CleanedData[[#This Row],[Purchase Amount]]&lt;500,"Low",
CleanedData[[#This Row],[Purchase Amount]]&lt;5000,"Medium",
TRUE,"High")</f>
        <v>Low</v>
      </c>
      <c r="V1717" t="str">
        <f>TEXT(CleanedData[[#This Row],[Date]],"mmmm")</f>
        <v>November</v>
      </c>
      <c r="W1717" t="str">
        <f>"Q"&amp;ROUNDUP(MONTH(CleanedData[[#This Row],[Date]])/3,0)</f>
        <v>Q4</v>
      </c>
      <c r="X1717" t="str">
        <f>IF(CleanedData[[#This Row],[Purchase Amount]]&gt;=5000,"Yes","No")</f>
        <v>No</v>
      </c>
      <c r="Y1717">
        <f>IF(CleanedData[[#This Row],[Recommend]]="Yes",1,0)</f>
        <v>0</v>
      </c>
      <c r="Z1717" s="6">
        <f>CleanedData[[#This Row],[Purchase Amount]]*0.15</f>
        <v>8.0775000000000006</v>
      </c>
      <c r="AA1717" s="6">
        <f>CleanedData[[#This Row],[Purchase Amount]]*1.15</f>
        <v>61.927499999999995</v>
      </c>
    </row>
    <row r="1718" spans="1:27" x14ac:dyDescent="0.3">
      <c r="A1718">
        <v>2052</v>
      </c>
      <c r="B1718" t="s">
        <v>1943</v>
      </c>
      <c r="C1718" s="1">
        <v>45604</v>
      </c>
      <c r="D1718">
        <v>65</v>
      </c>
      <c r="E1718" t="s">
        <v>39</v>
      </c>
      <c r="F1718" t="s">
        <v>108</v>
      </c>
      <c r="G1718" t="s">
        <v>693</v>
      </c>
      <c r="H1718">
        <v>1</v>
      </c>
      <c r="I1718" t="s">
        <v>42</v>
      </c>
      <c r="J1718" t="s">
        <v>54</v>
      </c>
      <c r="K1718" t="s">
        <v>55</v>
      </c>
      <c r="L1718" t="s">
        <v>45</v>
      </c>
      <c r="M1718" t="s">
        <v>165</v>
      </c>
      <c r="N1718" t="s">
        <v>80</v>
      </c>
      <c r="O1718" t="s">
        <v>89</v>
      </c>
      <c r="P1718" t="s">
        <v>49</v>
      </c>
      <c r="Q1718" t="s">
        <v>97</v>
      </c>
      <c r="R1718" s="6">
        <f>_xlfn.XLOOKUP(CleanedData[[#This Row],[Product]],'02_Lookup_Tables'!$A$2:$A$126,'02_Lookup_Tables'!$B$2:$B$126)</f>
        <v>618.72</v>
      </c>
      <c r="S1718" t="str">
        <f>VLOOKUP(CleanedData[[#This Row],[Product]],'02_Lookup_Tables'!$H$2:$I$126,2,FALSE)</f>
        <v>Sports &amp; Outdoors</v>
      </c>
      <c r="T1718" t="str">
        <f>VLOOKUP(CleanedData[[#This Row],[Province]],'02_Lookup_Tables'!$D$2:$E$10,2, FALSE)</f>
        <v>Gauteng Region</v>
      </c>
      <c r="U1718" t="str" cm="1">
        <f t="array" ref="U1718">_xlfn.IFS(CleanedData[[#This Row],[Purchase Amount]]&lt;500,"Low",
CleanedData[[#This Row],[Purchase Amount]]&lt;5000,"Medium",
TRUE,"High")</f>
        <v>Medium</v>
      </c>
      <c r="V1718" t="str">
        <f>TEXT(CleanedData[[#This Row],[Date]],"mmmm")</f>
        <v>November</v>
      </c>
      <c r="W1718" t="str">
        <f>"Q"&amp;ROUNDUP(MONTH(CleanedData[[#This Row],[Date]])/3,0)</f>
        <v>Q4</v>
      </c>
      <c r="X1718" t="str">
        <f>IF(CleanedData[[#This Row],[Purchase Amount]]&gt;=5000,"Yes","No")</f>
        <v>No</v>
      </c>
      <c r="Y1718">
        <f>IF(CleanedData[[#This Row],[Recommend]]="Yes",1,0)</f>
        <v>0</v>
      </c>
      <c r="Z1718" s="6">
        <f>CleanedData[[#This Row],[Purchase Amount]]*0.15</f>
        <v>92.808000000000007</v>
      </c>
      <c r="AA1718" s="6">
        <f>CleanedData[[#This Row],[Purchase Amount]]*1.15</f>
        <v>711.52800000000002</v>
      </c>
    </row>
    <row r="1719" spans="1:27" x14ac:dyDescent="0.3">
      <c r="A1719">
        <v>2053</v>
      </c>
      <c r="B1719" t="s">
        <v>1944</v>
      </c>
      <c r="C1719" s="1">
        <v>45805</v>
      </c>
      <c r="D1719">
        <v>77</v>
      </c>
      <c r="E1719" t="s">
        <v>60</v>
      </c>
      <c r="F1719" t="s">
        <v>77</v>
      </c>
      <c r="G1719" t="s">
        <v>128</v>
      </c>
      <c r="H1719">
        <v>5</v>
      </c>
      <c r="I1719" t="s">
        <v>42</v>
      </c>
      <c r="J1719" t="s">
        <v>54</v>
      </c>
      <c r="K1719" t="s">
        <v>44</v>
      </c>
      <c r="L1719" t="s">
        <v>42</v>
      </c>
      <c r="M1719" t="s">
        <v>184</v>
      </c>
      <c r="N1719" t="s">
        <v>57</v>
      </c>
      <c r="O1719" t="s">
        <v>148</v>
      </c>
      <c r="P1719" t="s">
        <v>49</v>
      </c>
      <c r="Q1719" t="s">
        <v>97</v>
      </c>
      <c r="R1719" s="6">
        <f>_xlfn.XLOOKUP(CleanedData[[#This Row],[Product]],'02_Lookup_Tables'!$A$2:$A$126,'02_Lookup_Tables'!$B$2:$B$126)</f>
        <v>3747.26</v>
      </c>
      <c r="S1719" t="str">
        <f>VLOOKUP(CleanedData[[#This Row],[Product]],'02_Lookup_Tables'!$H$2:$I$126,2,FALSE)</f>
        <v>Apparel</v>
      </c>
      <c r="T1719" t="str">
        <f>VLOOKUP(CleanedData[[#This Row],[Province]],'02_Lookup_Tables'!$D$2:$E$10,2, FALSE)</f>
        <v>Central Region</v>
      </c>
      <c r="U1719" t="str" cm="1">
        <f t="array" ref="U1719">_xlfn.IFS(CleanedData[[#This Row],[Purchase Amount]]&lt;500,"Low",
CleanedData[[#This Row],[Purchase Amount]]&lt;5000,"Medium",
TRUE,"High")</f>
        <v>Medium</v>
      </c>
      <c r="V1719" t="str">
        <f>TEXT(CleanedData[[#This Row],[Date]],"mmmm")</f>
        <v>May</v>
      </c>
      <c r="W1719" t="str">
        <f>"Q"&amp;ROUNDUP(MONTH(CleanedData[[#This Row],[Date]])/3,0)</f>
        <v>Q2</v>
      </c>
      <c r="X1719" t="str">
        <f>IF(CleanedData[[#This Row],[Purchase Amount]]&gt;=5000,"Yes","No")</f>
        <v>No</v>
      </c>
      <c r="Y1719">
        <f>IF(CleanedData[[#This Row],[Recommend]]="Yes",1,0)</f>
        <v>0</v>
      </c>
      <c r="Z1719" s="6">
        <f>CleanedData[[#This Row],[Purchase Amount]]*0.15</f>
        <v>562.08900000000006</v>
      </c>
      <c r="AA1719" s="6">
        <f>CleanedData[[#This Row],[Purchase Amount]]*1.15</f>
        <v>4309.3490000000002</v>
      </c>
    </row>
    <row r="1720" spans="1:27" x14ac:dyDescent="0.3">
      <c r="A1720">
        <v>2054</v>
      </c>
      <c r="B1720" t="s">
        <v>1945</v>
      </c>
      <c r="C1720" s="1">
        <v>45426</v>
      </c>
      <c r="D1720">
        <v>34</v>
      </c>
      <c r="E1720" t="s">
        <v>60</v>
      </c>
      <c r="F1720" t="s">
        <v>83</v>
      </c>
      <c r="G1720" t="s">
        <v>128</v>
      </c>
      <c r="H1720">
        <v>2</v>
      </c>
      <c r="I1720" t="s">
        <v>42</v>
      </c>
      <c r="J1720" t="s">
        <v>69</v>
      </c>
      <c r="K1720" t="s">
        <v>55</v>
      </c>
      <c r="L1720" t="s">
        <v>45</v>
      </c>
      <c r="M1720" t="s">
        <v>92</v>
      </c>
      <c r="N1720" t="s">
        <v>47</v>
      </c>
      <c r="O1720" t="s">
        <v>89</v>
      </c>
      <c r="P1720" t="s">
        <v>49</v>
      </c>
      <c r="Q1720" t="s">
        <v>58</v>
      </c>
      <c r="R1720" s="6">
        <f>_xlfn.XLOOKUP(CleanedData[[#This Row],[Product]],'02_Lookup_Tables'!$A$2:$A$126,'02_Lookup_Tables'!$B$2:$B$126)</f>
        <v>3747.26</v>
      </c>
      <c r="S1720" t="str">
        <f>VLOOKUP(CleanedData[[#This Row],[Product]],'02_Lookup_Tables'!$H$2:$I$126,2,FALSE)</f>
        <v>Apparel</v>
      </c>
      <c r="T1720" t="str">
        <f>VLOOKUP(CleanedData[[#This Row],[Province]],'02_Lookup_Tables'!$D$2:$E$10,2, FALSE)</f>
        <v>Western Region</v>
      </c>
      <c r="U1720" t="str" cm="1">
        <f t="array" ref="U1720">_xlfn.IFS(CleanedData[[#This Row],[Purchase Amount]]&lt;500,"Low",
CleanedData[[#This Row],[Purchase Amount]]&lt;5000,"Medium",
TRUE,"High")</f>
        <v>Medium</v>
      </c>
      <c r="V1720" t="str">
        <f>TEXT(CleanedData[[#This Row],[Date]],"mmmm")</f>
        <v>May</v>
      </c>
      <c r="W1720" t="str">
        <f>"Q"&amp;ROUNDUP(MONTH(CleanedData[[#This Row],[Date]])/3,0)</f>
        <v>Q2</v>
      </c>
      <c r="X1720" t="str">
        <f>IF(CleanedData[[#This Row],[Purchase Amount]]&gt;=5000,"Yes","No")</f>
        <v>No</v>
      </c>
      <c r="Y1720">
        <f>IF(CleanedData[[#This Row],[Recommend]]="Yes",1,0)</f>
        <v>0</v>
      </c>
      <c r="Z1720" s="6">
        <f>CleanedData[[#This Row],[Purchase Amount]]*0.15</f>
        <v>562.08900000000006</v>
      </c>
      <c r="AA1720" s="6">
        <f>CleanedData[[#This Row],[Purchase Amount]]*1.15</f>
        <v>4309.3490000000002</v>
      </c>
    </row>
    <row r="1721" spans="1:27" x14ac:dyDescent="0.3">
      <c r="A1721">
        <v>2055</v>
      </c>
      <c r="B1721" t="s">
        <v>1946</v>
      </c>
      <c r="C1721" s="1">
        <v>45696</v>
      </c>
      <c r="D1721">
        <v>41</v>
      </c>
      <c r="E1721" t="s">
        <v>39</v>
      </c>
      <c r="F1721" t="s">
        <v>68</v>
      </c>
      <c r="G1721" t="s">
        <v>173</v>
      </c>
      <c r="H1721">
        <v>5</v>
      </c>
      <c r="I1721" t="s">
        <v>45</v>
      </c>
      <c r="J1721" t="s">
        <v>69</v>
      </c>
      <c r="K1721" t="s">
        <v>64</v>
      </c>
      <c r="L1721" t="s">
        <v>42</v>
      </c>
      <c r="M1721" t="s">
        <v>208</v>
      </c>
      <c r="N1721" t="s">
        <v>57</v>
      </c>
      <c r="O1721" t="s">
        <v>89</v>
      </c>
      <c r="P1721" t="s">
        <v>70</v>
      </c>
      <c r="Q1721" t="s">
        <v>81</v>
      </c>
      <c r="R1721" s="6">
        <f>_xlfn.XLOOKUP(CleanedData[[#This Row],[Product]],'02_Lookup_Tables'!$A$2:$A$126,'02_Lookup_Tables'!$B$2:$B$126)</f>
        <v>13056.99</v>
      </c>
      <c r="S1721" t="str">
        <f>VLOOKUP(CleanedData[[#This Row],[Product]],'02_Lookup_Tables'!$H$2:$I$126,2,FALSE)</f>
        <v>Electronics</v>
      </c>
      <c r="T1721" t="str">
        <f>VLOOKUP(CleanedData[[#This Row],[Province]],'02_Lookup_Tables'!$D$2:$E$10,2, FALSE)</f>
        <v>Northern Region</v>
      </c>
      <c r="U1721" t="str" cm="1">
        <f t="array" ref="U1721">_xlfn.IFS(CleanedData[[#This Row],[Purchase Amount]]&lt;500,"Low",
CleanedData[[#This Row],[Purchase Amount]]&lt;5000,"Medium",
TRUE,"High")</f>
        <v>High</v>
      </c>
      <c r="V1721" t="str">
        <f>TEXT(CleanedData[[#This Row],[Date]],"mmmm")</f>
        <v>February</v>
      </c>
      <c r="W1721" t="str">
        <f>"Q"&amp;ROUNDUP(MONTH(CleanedData[[#This Row],[Date]])/3,0)</f>
        <v>Q1</v>
      </c>
      <c r="X1721" t="str">
        <f>IF(CleanedData[[#This Row],[Purchase Amount]]&gt;=5000,"Yes","No")</f>
        <v>Yes</v>
      </c>
      <c r="Y1721">
        <f>IF(CleanedData[[#This Row],[Recommend]]="Yes",1,0)</f>
        <v>1</v>
      </c>
      <c r="Z1721" s="6">
        <f>CleanedData[[#This Row],[Purchase Amount]]*0.15</f>
        <v>1958.5484999999999</v>
      </c>
      <c r="AA1721" s="6">
        <f>CleanedData[[#This Row],[Purchase Amount]]*1.15</f>
        <v>15015.538499999999</v>
      </c>
    </row>
    <row r="1722" spans="1:27" x14ac:dyDescent="0.3">
      <c r="A1722">
        <v>2058</v>
      </c>
      <c r="B1722" t="s">
        <v>1947</v>
      </c>
      <c r="C1722" s="1">
        <v>45521</v>
      </c>
      <c r="D1722">
        <v>54</v>
      </c>
      <c r="E1722" t="s">
        <v>52</v>
      </c>
      <c r="F1722" t="s">
        <v>68</v>
      </c>
      <c r="G1722" t="s">
        <v>519</v>
      </c>
      <c r="H1722">
        <v>3</v>
      </c>
      <c r="I1722" t="s">
        <v>45</v>
      </c>
      <c r="J1722" t="s">
        <v>74</v>
      </c>
      <c r="K1722" t="s">
        <v>44</v>
      </c>
      <c r="L1722" t="s">
        <v>42</v>
      </c>
      <c r="M1722" t="s">
        <v>190</v>
      </c>
      <c r="N1722" t="s">
        <v>48</v>
      </c>
      <c r="O1722" t="s">
        <v>89</v>
      </c>
      <c r="P1722" t="s">
        <v>49</v>
      </c>
      <c r="Q1722" t="s">
        <v>93</v>
      </c>
      <c r="R1722" s="6">
        <f>_xlfn.XLOOKUP(CleanedData[[#This Row],[Product]],'02_Lookup_Tables'!$A$2:$A$126,'02_Lookup_Tables'!$B$2:$B$126)</f>
        <v>338.79</v>
      </c>
      <c r="S1722" t="str">
        <f>VLOOKUP(CleanedData[[#This Row],[Product]],'02_Lookup_Tables'!$H$2:$I$126,2,FALSE)</f>
        <v>Accessories</v>
      </c>
      <c r="T1722" t="str">
        <f>VLOOKUP(CleanedData[[#This Row],[Province]],'02_Lookup_Tables'!$D$2:$E$10,2, FALSE)</f>
        <v>Northern Region</v>
      </c>
      <c r="U1722" t="str" cm="1">
        <f t="array" ref="U1722">_xlfn.IFS(CleanedData[[#This Row],[Purchase Amount]]&lt;500,"Low",
CleanedData[[#This Row],[Purchase Amount]]&lt;5000,"Medium",
TRUE,"High")</f>
        <v>Low</v>
      </c>
      <c r="V1722" t="str">
        <f>TEXT(CleanedData[[#This Row],[Date]],"mmmm")</f>
        <v>August</v>
      </c>
      <c r="W1722" t="str">
        <f>"Q"&amp;ROUNDUP(MONTH(CleanedData[[#This Row],[Date]])/3,0)</f>
        <v>Q3</v>
      </c>
      <c r="X1722" t="str">
        <f>IF(CleanedData[[#This Row],[Purchase Amount]]&gt;=5000,"Yes","No")</f>
        <v>No</v>
      </c>
      <c r="Y1722">
        <f>IF(CleanedData[[#This Row],[Recommend]]="Yes",1,0)</f>
        <v>1</v>
      </c>
      <c r="Z1722" s="6">
        <f>CleanedData[[#This Row],[Purchase Amount]]*0.15</f>
        <v>50.8185</v>
      </c>
      <c r="AA1722" s="6">
        <f>CleanedData[[#This Row],[Purchase Amount]]*1.15</f>
        <v>389.60849999999999</v>
      </c>
    </row>
    <row r="1723" spans="1:27" x14ac:dyDescent="0.3">
      <c r="A1723">
        <v>2059</v>
      </c>
      <c r="B1723" t="s">
        <v>1948</v>
      </c>
      <c r="C1723" s="1">
        <v>46017</v>
      </c>
      <c r="D1723">
        <v>55</v>
      </c>
      <c r="E1723" t="s">
        <v>39</v>
      </c>
      <c r="F1723" t="s">
        <v>40</v>
      </c>
      <c r="G1723" t="s">
        <v>342</v>
      </c>
      <c r="H1723">
        <v>1</v>
      </c>
      <c r="I1723" t="s">
        <v>42</v>
      </c>
      <c r="J1723" t="s">
        <v>63</v>
      </c>
      <c r="K1723" t="s">
        <v>44</v>
      </c>
      <c r="L1723" t="s">
        <v>42</v>
      </c>
      <c r="M1723" t="s">
        <v>136</v>
      </c>
      <c r="N1723" t="s">
        <v>80</v>
      </c>
      <c r="O1723" t="s">
        <v>89</v>
      </c>
      <c r="P1723" t="s">
        <v>49</v>
      </c>
      <c r="Q1723" t="s">
        <v>50</v>
      </c>
      <c r="R1723" s="6">
        <f>_xlfn.XLOOKUP(CleanedData[[#This Row],[Product]],'02_Lookup_Tables'!$A$2:$A$126,'02_Lookup_Tables'!$B$2:$B$126)</f>
        <v>529.15</v>
      </c>
      <c r="S1723" t="str">
        <f>VLOOKUP(CleanedData[[#This Row],[Product]],'02_Lookup_Tables'!$H$2:$I$126,2,FALSE)</f>
        <v>Accessories</v>
      </c>
      <c r="T1723" t="str">
        <f>VLOOKUP(CleanedData[[#This Row],[Province]],'02_Lookup_Tables'!$D$2:$E$10,2, FALSE)</f>
        <v>Northern Region</v>
      </c>
      <c r="U1723" t="str" cm="1">
        <f t="array" ref="U1723">_xlfn.IFS(CleanedData[[#This Row],[Purchase Amount]]&lt;500,"Low",
CleanedData[[#This Row],[Purchase Amount]]&lt;5000,"Medium",
TRUE,"High")</f>
        <v>Medium</v>
      </c>
      <c r="V1723" t="str">
        <f>TEXT(CleanedData[[#This Row],[Date]],"mmmm")</f>
        <v>December</v>
      </c>
      <c r="W1723" t="str">
        <f>"Q"&amp;ROUNDUP(MONTH(CleanedData[[#This Row],[Date]])/3,0)</f>
        <v>Q4</v>
      </c>
      <c r="X1723" t="str">
        <f>IF(CleanedData[[#This Row],[Purchase Amount]]&gt;=5000,"Yes","No")</f>
        <v>No</v>
      </c>
      <c r="Y1723">
        <f>IF(CleanedData[[#This Row],[Recommend]]="Yes",1,0)</f>
        <v>0</v>
      </c>
      <c r="Z1723" s="6">
        <f>CleanedData[[#This Row],[Purchase Amount]]*0.15</f>
        <v>79.372499999999988</v>
      </c>
      <c r="AA1723" s="6">
        <f>CleanedData[[#This Row],[Purchase Amount]]*1.15</f>
        <v>608.52249999999992</v>
      </c>
    </row>
    <row r="1724" spans="1:27" x14ac:dyDescent="0.3">
      <c r="A1724">
        <v>2060</v>
      </c>
      <c r="B1724" t="s">
        <v>1949</v>
      </c>
      <c r="C1724" s="1">
        <v>45493</v>
      </c>
      <c r="D1724">
        <v>53</v>
      </c>
      <c r="E1724" t="s">
        <v>39</v>
      </c>
      <c r="F1724" t="s">
        <v>83</v>
      </c>
      <c r="G1724" t="s">
        <v>216</v>
      </c>
      <c r="H1724">
        <v>4</v>
      </c>
      <c r="I1724" t="s">
        <v>45</v>
      </c>
      <c r="J1724" t="s">
        <v>74</v>
      </c>
      <c r="K1724" t="s">
        <v>55</v>
      </c>
      <c r="L1724" t="s">
        <v>45</v>
      </c>
      <c r="M1724" t="s">
        <v>88</v>
      </c>
      <c r="N1724" t="s">
        <v>96</v>
      </c>
      <c r="O1724" t="s">
        <v>89</v>
      </c>
      <c r="P1724" t="s">
        <v>70</v>
      </c>
      <c r="Q1724" t="s">
        <v>93</v>
      </c>
      <c r="R1724" s="6">
        <f>_xlfn.XLOOKUP(CleanedData[[#This Row],[Product]],'02_Lookup_Tables'!$A$2:$A$126,'02_Lookup_Tables'!$B$2:$B$126)</f>
        <v>929.55</v>
      </c>
      <c r="S1724" t="str">
        <f>VLOOKUP(CleanedData[[#This Row],[Product]],'02_Lookup_Tables'!$H$2:$I$126,2,FALSE)</f>
        <v>Accessories</v>
      </c>
      <c r="T1724" t="str">
        <f>VLOOKUP(CleanedData[[#This Row],[Province]],'02_Lookup_Tables'!$D$2:$E$10,2, FALSE)</f>
        <v>Western Region</v>
      </c>
      <c r="U1724" t="str" cm="1">
        <f t="array" ref="U1724">_xlfn.IFS(CleanedData[[#This Row],[Purchase Amount]]&lt;500,"Low",
CleanedData[[#This Row],[Purchase Amount]]&lt;5000,"Medium",
TRUE,"High")</f>
        <v>Medium</v>
      </c>
      <c r="V1724" t="str">
        <f>TEXT(CleanedData[[#This Row],[Date]],"mmmm")</f>
        <v>July</v>
      </c>
      <c r="W1724" t="str">
        <f>"Q"&amp;ROUNDUP(MONTH(CleanedData[[#This Row],[Date]])/3,0)</f>
        <v>Q3</v>
      </c>
      <c r="X1724" t="str">
        <f>IF(CleanedData[[#This Row],[Purchase Amount]]&gt;=5000,"Yes","No")</f>
        <v>No</v>
      </c>
      <c r="Y1724">
        <f>IF(CleanedData[[#This Row],[Recommend]]="Yes",1,0)</f>
        <v>1</v>
      </c>
      <c r="Z1724" s="6">
        <f>CleanedData[[#This Row],[Purchase Amount]]*0.15</f>
        <v>139.43249999999998</v>
      </c>
      <c r="AA1724" s="6">
        <f>CleanedData[[#This Row],[Purchase Amount]]*1.15</f>
        <v>1068.9824999999998</v>
      </c>
    </row>
    <row r="1725" spans="1:27" x14ac:dyDescent="0.3">
      <c r="A1725">
        <v>2062</v>
      </c>
      <c r="B1725" t="s">
        <v>1950</v>
      </c>
      <c r="C1725" s="1">
        <v>45892</v>
      </c>
      <c r="D1725">
        <v>57</v>
      </c>
      <c r="E1725" t="s">
        <v>52</v>
      </c>
      <c r="F1725" t="s">
        <v>68</v>
      </c>
      <c r="G1725" t="s">
        <v>391</v>
      </c>
      <c r="H1725">
        <v>2</v>
      </c>
      <c r="I1725" t="s">
        <v>42</v>
      </c>
      <c r="J1725" t="s">
        <v>54</v>
      </c>
      <c r="K1725" t="s">
        <v>44</v>
      </c>
      <c r="L1725" t="s">
        <v>42</v>
      </c>
      <c r="M1725" t="s">
        <v>106</v>
      </c>
      <c r="N1725" t="s">
        <v>47</v>
      </c>
      <c r="O1725" t="s">
        <v>148</v>
      </c>
      <c r="P1725" t="s">
        <v>70</v>
      </c>
      <c r="Q1725" t="s">
        <v>50</v>
      </c>
      <c r="R1725" s="6">
        <f>_xlfn.XLOOKUP(CleanedData[[#This Row],[Product]],'02_Lookup_Tables'!$A$2:$A$126,'02_Lookup_Tables'!$B$2:$B$126)</f>
        <v>886.51</v>
      </c>
      <c r="S1725" t="str">
        <f>VLOOKUP(CleanedData[[#This Row],[Product]],'02_Lookup_Tables'!$H$2:$I$126,2,FALSE)</f>
        <v>Beauty &amp; Personal Care</v>
      </c>
      <c r="T1725" t="str">
        <f>VLOOKUP(CleanedData[[#This Row],[Province]],'02_Lookup_Tables'!$D$2:$E$10,2, FALSE)</f>
        <v>Northern Region</v>
      </c>
      <c r="U1725" t="str" cm="1">
        <f t="array" ref="U1725">_xlfn.IFS(CleanedData[[#This Row],[Purchase Amount]]&lt;500,"Low",
CleanedData[[#This Row],[Purchase Amount]]&lt;5000,"Medium",
TRUE,"High")</f>
        <v>Medium</v>
      </c>
      <c r="V1725" t="str">
        <f>TEXT(CleanedData[[#This Row],[Date]],"mmmm")</f>
        <v>August</v>
      </c>
      <c r="W1725" t="str">
        <f>"Q"&amp;ROUNDUP(MONTH(CleanedData[[#This Row],[Date]])/3,0)</f>
        <v>Q3</v>
      </c>
      <c r="X1725" t="str">
        <f>IF(CleanedData[[#This Row],[Purchase Amount]]&gt;=5000,"Yes","No")</f>
        <v>No</v>
      </c>
      <c r="Y1725">
        <f>IF(CleanedData[[#This Row],[Recommend]]="Yes",1,0)</f>
        <v>0</v>
      </c>
      <c r="Z1725" s="6">
        <f>CleanedData[[#This Row],[Purchase Amount]]*0.15</f>
        <v>132.97649999999999</v>
      </c>
      <c r="AA1725" s="6">
        <f>CleanedData[[#This Row],[Purchase Amount]]*1.15</f>
        <v>1019.4864999999999</v>
      </c>
    </row>
    <row r="1726" spans="1:27" x14ac:dyDescent="0.3">
      <c r="A1726">
        <v>2063</v>
      </c>
      <c r="B1726" t="s">
        <v>1951</v>
      </c>
      <c r="C1726" s="1">
        <v>45906</v>
      </c>
      <c r="E1726" t="s">
        <v>60</v>
      </c>
      <c r="F1726" t="s">
        <v>125</v>
      </c>
      <c r="G1726" t="s">
        <v>460</v>
      </c>
      <c r="H1726">
        <v>3</v>
      </c>
      <c r="I1726" t="s">
        <v>42</v>
      </c>
      <c r="J1726" t="s">
        <v>54</v>
      </c>
      <c r="K1726" t="s">
        <v>55</v>
      </c>
      <c r="L1726" t="s">
        <v>42</v>
      </c>
      <c r="M1726" t="s">
        <v>85</v>
      </c>
      <c r="N1726" t="s">
        <v>48</v>
      </c>
      <c r="O1726" t="s">
        <v>48</v>
      </c>
      <c r="P1726" t="s">
        <v>70</v>
      </c>
      <c r="Q1726" t="s">
        <v>166</v>
      </c>
      <c r="R1726" s="6">
        <f>_xlfn.XLOOKUP(CleanedData[[#This Row],[Product]],'02_Lookup_Tables'!$A$2:$A$126,'02_Lookup_Tables'!$B$2:$B$126)</f>
        <v>880.49</v>
      </c>
      <c r="S1726" t="str">
        <f>VLOOKUP(CleanedData[[#This Row],[Product]],'02_Lookup_Tables'!$H$2:$I$126,2,FALSE)</f>
        <v>Home Devices</v>
      </c>
      <c r="T1726" t="str">
        <f>VLOOKUP(CleanedData[[#This Row],[Province]],'02_Lookup_Tables'!$D$2:$E$10,2, FALSE)</f>
        <v>Western Region</v>
      </c>
      <c r="U1726" t="str" cm="1">
        <f t="array" ref="U1726">_xlfn.IFS(CleanedData[[#This Row],[Purchase Amount]]&lt;500,"Low",
CleanedData[[#This Row],[Purchase Amount]]&lt;5000,"Medium",
TRUE,"High")</f>
        <v>Medium</v>
      </c>
      <c r="V1726" t="str">
        <f>TEXT(CleanedData[[#This Row],[Date]],"mmmm")</f>
        <v>September</v>
      </c>
      <c r="W1726" t="str">
        <f>"Q"&amp;ROUNDUP(MONTH(CleanedData[[#This Row],[Date]])/3,0)</f>
        <v>Q3</v>
      </c>
      <c r="X1726" t="str">
        <f>IF(CleanedData[[#This Row],[Purchase Amount]]&gt;=5000,"Yes","No")</f>
        <v>No</v>
      </c>
      <c r="Y1726">
        <f>IF(CleanedData[[#This Row],[Recommend]]="Yes",1,0)</f>
        <v>0</v>
      </c>
      <c r="Z1726" s="6">
        <f>CleanedData[[#This Row],[Purchase Amount]]*0.15</f>
        <v>132.0735</v>
      </c>
      <c r="AA1726" s="6">
        <f>CleanedData[[#This Row],[Purchase Amount]]*1.15</f>
        <v>1012.5635</v>
      </c>
    </row>
    <row r="1727" spans="1:27" x14ac:dyDescent="0.3">
      <c r="A1727">
        <v>2064</v>
      </c>
      <c r="B1727" t="s">
        <v>1952</v>
      </c>
      <c r="C1727" s="1">
        <v>45567</v>
      </c>
      <c r="D1727">
        <v>79</v>
      </c>
      <c r="E1727" t="s">
        <v>39</v>
      </c>
      <c r="F1727" t="s">
        <v>72</v>
      </c>
      <c r="G1727" t="s">
        <v>303</v>
      </c>
      <c r="H1727">
        <v>1</v>
      </c>
      <c r="I1727" t="s">
        <v>45</v>
      </c>
      <c r="J1727" t="s">
        <v>63</v>
      </c>
      <c r="K1727" t="s">
        <v>64</v>
      </c>
      <c r="L1727" t="s">
        <v>45</v>
      </c>
      <c r="M1727" t="s">
        <v>180</v>
      </c>
      <c r="N1727" t="s">
        <v>80</v>
      </c>
      <c r="O1727" t="s">
        <v>89</v>
      </c>
      <c r="P1727" t="s">
        <v>49</v>
      </c>
      <c r="Q1727" t="s">
        <v>97</v>
      </c>
      <c r="R1727" s="6">
        <f>_xlfn.XLOOKUP(CleanedData[[#This Row],[Product]],'02_Lookup_Tables'!$A$2:$A$126,'02_Lookup_Tables'!$B$2:$B$126)</f>
        <v>4841.7700000000004</v>
      </c>
      <c r="S1727" t="str">
        <f>VLOOKUP(CleanedData[[#This Row],[Product]],'02_Lookup_Tables'!$H$2:$I$126,2,FALSE)</f>
        <v>Home &amp; Living</v>
      </c>
      <c r="T1727" t="str">
        <f>VLOOKUP(CleanedData[[#This Row],[Province]],'02_Lookup_Tables'!$D$2:$E$10,2, FALSE)</f>
        <v>Central Region</v>
      </c>
      <c r="U1727" t="str" cm="1">
        <f t="array" ref="U1727">_xlfn.IFS(CleanedData[[#This Row],[Purchase Amount]]&lt;500,"Low",
CleanedData[[#This Row],[Purchase Amount]]&lt;5000,"Medium",
TRUE,"High")</f>
        <v>Medium</v>
      </c>
      <c r="V1727" t="str">
        <f>TEXT(CleanedData[[#This Row],[Date]],"mmmm")</f>
        <v>October</v>
      </c>
      <c r="W1727" t="str">
        <f>"Q"&amp;ROUNDUP(MONTH(CleanedData[[#This Row],[Date]])/3,0)</f>
        <v>Q4</v>
      </c>
      <c r="X1727" t="str">
        <f>IF(CleanedData[[#This Row],[Purchase Amount]]&gt;=5000,"Yes","No")</f>
        <v>No</v>
      </c>
      <c r="Y1727">
        <f>IF(CleanedData[[#This Row],[Recommend]]="Yes",1,0)</f>
        <v>1</v>
      </c>
      <c r="Z1727" s="6">
        <f>CleanedData[[#This Row],[Purchase Amount]]*0.15</f>
        <v>726.26550000000009</v>
      </c>
      <c r="AA1727" s="6">
        <f>CleanedData[[#This Row],[Purchase Amount]]*1.15</f>
        <v>5568.0355</v>
      </c>
    </row>
    <row r="1728" spans="1:27" x14ac:dyDescent="0.3">
      <c r="A1728">
        <v>2065</v>
      </c>
      <c r="B1728" t="s">
        <v>1953</v>
      </c>
      <c r="C1728" s="1">
        <v>45957</v>
      </c>
      <c r="D1728">
        <v>58</v>
      </c>
      <c r="E1728" t="s">
        <v>60</v>
      </c>
      <c r="F1728" t="s">
        <v>125</v>
      </c>
      <c r="G1728" t="s">
        <v>109</v>
      </c>
      <c r="H1728">
        <v>5</v>
      </c>
      <c r="I1728" t="s">
        <v>42</v>
      </c>
      <c r="J1728" t="s">
        <v>63</v>
      </c>
      <c r="K1728" t="s">
        <v>44</v>
      </c>
      <c r="L1728" t="s">
        <v>42</v>
      </c>
      <c r="M1728" t="s">
        <v>175</v>
      </c>
      <c r="N1728" t="s">
        <v>57</v>
      </c>
      <c r="O1728" t="s">
        <v>89</v>
      </c>
      <c r="P1728" t="s">
        <v>70</v>
      </c>
      <c r="Q1728" t="s">
        <v>50</v>
      </c>
      <c r="R1728" s="6">
        <f>_xlfn.XLOOKUP(CleanedData[[#This Row],[Product]],'02_Lookup_Tables'!$A$2:$A$126,'02_Lookup_Tables'!$B$2:$B$126)</f>
        <v>228.08</v>
      </c>
      <c r="S1728" t="str">
        <f>VLOOKUP(CleanedData[[#This Row],[Product]],'02_Lookup_Tables'!$H$2:$I$126,2,FALSE)</f>
        <v>Apparel</v>
      </c>
      <c r="T1728" t="str">
        <f>VLOOKUP(CleanedData[[#This Row],[Province]],'02_Lookup_Tables'!$D$2:$E$10,2, FALSE)</f>
        <v>Western Region</v>
      </c>
      <c r="U1728" t="str" cm="1">
        <f t="array" ref="U1728">_xlfn.IFS(CleanedData[[#This Row],[Purchase Amount]]&lt;500,"Low",
CleanedData[[#This Row],[Purchase Amount]]&lt;5000,"Medium",
TRUE,"High")</f>
        <v>Low</v>
      </c>
      <c r="V1728" t="str">
        <f>TEXT(CleanedData[[#This Row],[Date]],"mmmm")</f>
        <v>October</v>
      </c>
      <c r="W1728" t="str">
        <f>"Q"&amp;ROUNDUP(MONTH(CleanedData[[#This Row],[Date]])/3,0)</f>
        <v>Q4</v>
      </c>
      <c r="X1728" t="str">
        <f>IF(CleanedData[[#This Row],[Purchase Amount]]&gt;=5000,"Yes","No")</f>
        <v>No</v>
      </c>
      <c r="Y1728">
        <f>IF(CleanedData[[#This Row],[Recommend]]="Yes",1,0)</f>
        <v>0</v>
      </c>
      <c r="Z1728" s="6">
        <f>CleanedData[[#This Row],[Purchase Amount]]*0.15</f>
        <v>34.212000000000003</v>
      </c>
      <c r="AA1728" s="6">
        <f>CleanedData[[#This Row],[Purchase Amount]]*1.15</f>
        <v>262.29199999999997</v>
      </c>
    </row>
    <row r="1729" spans="1:27" x14ac:dyDescent="0.3">
      <c r="A1729">
        <v>2066</v>
      </c>
      <c r="B1729" t="s">
        <v>1954</v>
      </c>
      <c r="C1729" s="1">
        <v>45371</v>
      </c>
      <c r="D1729">
        <v>36</v>
      </c>
      <c r="E1729" t="s">
        <v>52</v>
      </c>
      <c r="F1729" t="s">
        <v>83</v>
      </c>
      <c r="G1729" t="s">
        <v>198</v>
      </c>
      <c r="H1729">
        <v>4</v>
      </c>
      <c r="I1729" t="s">
        <v>42</v>
      </c>
      <c r="J1729" t="s">
        <v>74</v>
      </c>
      <c r="K1729" t="s">
        <v>44</v>
      </c>
      <c r="L1729" t="s">
        <v>42</v>
      </c>
      <c r="M1729" t="s">
        <v>236</v>
      </c>
      <c r="N1729" t="s">
        <v>96</v>
      </c>
      <c r="O1729" t="s">
        <v>89</v>
      </c>
      <c r="P1729" t="s">
        <v>70</v>
      </c>
      <c r="Q1729" t="s">
        <v>81</v>
      </c>
      <c r="R1729" s="6">
        <f>_xlfn.XLOOKUP(CleanedData[[#This Row],[Product]],'02_Lookup_Tables'!$A$2:$A$126,'02_Lookup_Tables'!$B$2:$B$126)</f>
        <v>2099.4</v>
      </c>
      <c r="S1729" t="str">
        <f>VLOOKUP(CleanedData[[#This Row],[Product]],'02_Lookup_Tables'!$H$2:$I$126,2,FALSE)</f>
        <v>Sports &amp; Outdoors</v>
      </c>
      <c r="T1729" t="str">
        <f>VLOOKUP(CleanedData[[#This Row],[Province]],'02_Lookup_Tables'!$D$2:$E$10,2, FALSE)</f>
        <v>Western Region</v>
      </c>
      <c r="U1729" t="str" cm="1">
        <f t="array" ref="U1729">_xlfn.IFS(CleanedData[[#This Row],[Purchase Amount]]&lt;500,"Low",
CleanedData[[#This Row],[Purchase Amount]]&lt;5000,"Medium",
TRUE,"High")</f>
        <v>Medium</v>
      </c>
      <c r="V1729" t="str">
        <f>TEXT(CleanedData[[#This Row],[Date]],"mmmm")</f>
        <v>March</v>
      </c>
      <c r="W1729" t="str">
        <f>"Q"&amp;ROUNDUP(MONTH(CleanedData[[#This Row],[Date]])/3,0)</f>
        <v>Q1</v>
      </c>
      <c r="X1729" t="str">
        <f>IF(CleanedData[[#This Row],[Purchase Amount]]&gt;=5000,"Yes","No")</f>
        <v>No</v>
      </c>
      <c r="Y1729">
        <f>IF(CleanedData[[#This Row],[Recommend]]="Yes",1,0)</f>
        <v>0</v>
      </c>
      <c r="Z1729" s="6">
        <f>CleanedData[[#This Row],[Purchase Amount]]*0.15</f>
        <v>314.91000000000003</v>
      </c>
      <c r="AA1729" s="6">
        <f>CleanedData[[#This Row],[Purchase Amount]]*1.15</f>
        <v>2414.31</v>
      </c>
    </row>
    <row r="1730" spans="1:27" x14ac:dyDescent="0.3">
      <c r="A1730">
        <v>2067</v>
      </c>
      <c r="B1730" t="s">
        <v>1955</v>
      </c>
      <c r="C1730" s="1">
        <v>45482</v>
      </c>
      <c r="D1730">
        <v>63</v>
      </c>
      <c r="E1730" t="s">
        <v>39</v>
      </c>
      <c r="F1730" t="s">
        <v>108</v>
      </c>
      <c r="G1730" t="s">
        <v>139</v>
      </c>
      <c r="H1730">
        <v>5</v>
      </c>
      <c r="I1730" t="s">
        <v>42</v>
      </c>
      <c r="J1730" t="s">
        <v>63</v>
      </c>
      <c r="K1730" t="s">
        <v>55</v>
      </c>
      <c r="L1730" t="s">
        <v>42</v>
      </c>
      <c r="M1730" t="s">
        <v>147</v>
      </c>
      <c r="N1730" t="s">
        <v>57</v>
      </c>
      <c r="O1730" t="s">
        <v>148</v>
      </c>
      <c r="P1730" t="s">
        <v>49</v>
      </c>
      <c r="Q1730" t="s">
        <v>50</v>
      </c>
      <c r="R1730" s="6">
        <f>_xlfn.XLOOKUP(CleanedData[[#This Row],[Product]],'02_Lookup_Tables'!$A$2:$A$126,'02_Lookup_Tables'!$B$2:$B$126)</f>
        <v>2340.5700000000002</v>
      </c>
      <c r="S1730" t="str">
        <f>VLOOKUP(CleanedData[[#This Row],[Product]],'02_Lookup_Tables'!$H$2:$I$126,2,FALSE)</f>
        <v>Apparel</v>
      </c>
      <c r="T1730" t="str">
        <f>VLOOKUP(CleanedData[[#This Row],[Province]],'02_Lookup_Tables'!$D$2:$E$10,2, FALSE)</f>
        <v>Gauteng Region</v>
      </c>
      <c r="U1730" t="str" cm="1">
        <f t="array" ref="U1730">_xlfn.IFS(CleanedData[[#This Row],[Purchase Amount]]&lt;500,"Low",
CleanedData[[#This Row],[Purchase Amount]]&lt;5000,"Medium",
TRUE,"High")</f>
        <v>Medium</v>
      </c>
      <c r="V1730" t="str">
        <f>TEXT(CleanedData[[#This Row],[Date]],"mmmm")</f>
        <v>July</v>
      </c>
      <c r="W1730" t="str">
        <f>"Q"&amp;ROUNDUP(MONTH(CleanedData[[#This Row],[Date]])/3,0)</f>
        <v>Q3</v>
      </c>
      <c r="X1730" t="str">
        <f>IF(CleanedData[[#This Row],[Purchase Amount]]&gt;=5000,"Yes","No")</f>
        <v>No</v>
      </c>
      <c r="Y1730">
        <f>IF(CleanedData[[#This Row],[Recommend]]="Yes",1,0)</f>
        <v>0</v>
      </c>
      <c r="Z1730" s="6">
        <f>CleanedData[[#This Row],[Purchase Amount]]*0.15</f>
        <v>351.08550000000002</v>
      </c>
      <c r="AA1730" s="6">
        <f>CleanedData[[#This Row],[Purchase Amount]]*1.15</f>
        <v>2691.6554999999998</v>
      </c>
    </row>
    <row r="1731" spans="1:27" x14ac:dyDescent="0.3">
      <c r="A1731">
        <v>2068</v>
      </c>
      <c r="B1731" t="s">
        <v>1956</v>
      </c>
      <c r="C1731" s="1">
        <v>45766</v>
      </c>
      <c r="D1731">
        <v>21</v>
      </c>
      <c r="E1731" t="s">
        <v>39</v>
      </c>
      <c r="F1731" t="s">
        <v>108</v>
      </c>
      <c r="G1731" t="s">
        <v>280</v>
      </c>
      <c r="H1731">
        <v>3</v>
      </c>
      <c r="I1731" t="s">
        <v>45</v>
      </c>
      <c r="J1731" t="s">
        <v>63</v>
      </c>
      <c r="K1731" t="s">
        <v>55</v>
      </c>
      <c r="L1731" t="s">
        <v>45</v>
      </c>
      <c r="N1731" t="s">
        <v>48</v>
      </c>
      <c r="O1731" t="s">
        <v>134</v>
      </c>
      <c r="P1731" t="s">
        <v>8646</v>
      </c>
      <c r="Q1731" t="s">
        <v>66</v>
      </c>
      <c r="R1731" s="6">
        <f>_xlfn.XLOOKUP(CleanedData[[#This Row],[Product]],'02_Lookup_Tables'!$A$2:$A$126,'02_Lookup_Tables'!$B$2:$B$126)</f>
        <v>759.97</v>
      </c>
      <c r="S1731" t="str">
        <f>VLOOKUP(CleanedData[[#This Row],[Product]],'02_Lookup_Tables'!$H$2:$I$126,2,FALSE)</f>
        <v>Apparel</v>
      </c>
      <c r="T1731" t="str">
        <f>VLOOKUP(CleanedData[[#This Row],[Province]],'02_Lookup_Tables'!$D$2:$E$10,2, FALSE)</f>
        <v>Gauteng Region</v>
      </c>
      <c r="U1731" t="str" cm="1">
        <f t="array" ref="U1731">_xlfn.IFS(CleanedData[[#This Row],[Purchase Amount]]&lt;500,"Low",
CleanedData[[#This Row],[Purchase Amount]]&lt;5000,"Medium",
TRUE,"High")</f>
        <v>Medium</v>
      </c>
      <c r="V1731" t="str">
        <f>TEXT(CleanedData[[#This Row],[Date]],"mmmm")</f>
        <v>April</v>
      </c>
      <c r="W1731" t="str">
        <f>"Q"&amp;ROUNDUP(MONTH(CleanedData[[#This Row],[Date]])/3,0)</f>
        <v>Q2</v>
      </c>
      <c r="X1731" t="str">
        <f>IF(CleanedData[[#This Row],[Purchase Amount]]&gt;=5000,"Yes","No")</f>
        <v>No</v>
      </c>
      <c r="Y1731">
        <f>IF(CleanedData[[#This Row],[Recommend]]="Yes",1,0)</f>
        <v>1</v>
      </c>
      <c r="Z1731" s="6">
        <f>CleanedData[[#This Row],[Purchase Amount]]*0.15</f>
        <v>113.99550000000001</v>
      </c>
      <c r="AA1731" s="6">
        <f>CleanedData[[#This Row],[Purchase Amount]]*1.15</f>
        <v>873.96550000000002</v>
      </c>
    </row>
    <row r="1732" spans="1:27" x14ac:dyDescent="0.3">
      <c r="A1732">
        <v>2069</v>
      </c>
      <c r="B1732" t="s">
        <v>1957</v>
      </c>
      <c r="C1732" s="1">
        <v>45322</v>
      </c>
      <c r="D1732">
        <v>76</v>
      </c>
      <c r="E1732" t="s">
        <v>60</v>
      </c>
      <c r="F1732" t="s">
        <v>83</v>
      </c>
      <c r="G1732" t="s">
        <v>111</v>
      </c>
      <c r="H1732">
        <v>5</v>
      </c>
      <c r="I1732" t="s">
        <v>45</v>
      </c>
      <c r="J1732" t="s">
        <v>63</v>
      </c>
      <c r="K1732" t="s">
        <v>64</v>
      </c>
      <c r="L1732" t="s">
        <v>42</v>
      </c>
      <c r="M1732" t="s">
        <v>184</v>
      </c>
      <c r="N1732" t="s">
        <v>57</v>
      </c>
      <c r="O1732" t="s">
        <v>148</v>
      </c>
      <c r="P1732" t="s">
        <v>49</v>
      </c>
      <c r="Q1732" t="s">
        <v>97</v>
      </c>
      <c r="R1732" s="6">
        <f>_xlfn.XLOOKUP(CleanedData[[#This Row],[Product]],'02_Lookup_Tables'!$A$2:$A$126,'02_Lookup_Tables'!$B$2:$B$126)</f>
        <v>3576.97</v>
      </c>
      <c r="S1732" t="str">
        <f>VLOOKUP(CleanedData[[#This Row],[Product]],'02_Lookup_Tables'!$H$2:$I$126,2,FALSE)</f>
        <v>Home Devices</v>
      </c>
      <c r="T1732" t="str">
        <f>VLOOKUP(CleanedData[[#This Row],[Province]],'02_Lookup_Tables'!$D$2:$E$10,2, FALSE)</f>
        <v>Western Region</v>
      </c>
      <c r="U1732" t="str" cm="1">
        <f t="array" ref="U1732">_xlfn.IFS(CleanedData[[#This Row],[Purchase Amount]]&lt;500,"Low",
CleanedData[[#This Row],[Purchase Amount]]&lt;5000,"Medium",
TRUE,"High")</f>
        <v>Medium</v>
      </c>
      <c r="V1732" t="str">
        <f>TEXT(CleanedData[[#This Row],[Date]],"mmmm")</f>
        <v>January</v>
      </c>
      <c r="W1732" t="str">
        <f>"Q"&amp;ROUNDUP(MONTH(CleanedData[[#This Row],[Date]])/3,0)</f>
        <v>Q1</v>
      </c>
      <c r="X1732" t="str">
        <f>IF(CleanedData[[#This Row],[Purchase Amount]]&gt;=5000,"Yes","No")</f>
        <v>No</v>
      </c>
      <c r="Y1732">
        <f>IF(CleanedData[[#This Row],[Recommend]]="Yes",1,0)</f>
        <v>1</v>
      </c>
      <c r="Z1732" s="6">
        <f>CleanedData[[#This Row],[Purchase Amount]]*0.15</f>
        <v>536.54549999999995</v>
      </c>
      <c r="AA1732" s="6">
        <f>CleanedData[[#This Row],[Purchase Amount]]*1.15</f>
        <v>4113.5154999999995</v>
      </c>
    </row>
    <row r="1733" spans="1:27" x14ac:dyDescent="0.3">
      <c r="A1733">
        <v>2070</v>
      </c>
      <c r="B1733" t="s">
        <v>1958</v>
      </c>
      <c r="C1733" s="1">
        <v>45819</v>
      </c>
      <c r="D1733">
        <v>29</v>
      </c>
      <c r="E1733" t="s">
        <v>60</v>
      </c>
      <c r="F1733" t="s">
        <v>83</v>
      </c>
      <c r="G1733" t="s">
        <v>171</v>
      </c>
      <c r="H1733">
        <v>5</v>
      </c>
      <c r="I1733" t="s">
        <v>45</v>
      </c>
      <c r="J1733" t="s">
        <v>63</v>
      </c>
      <c r="K1733" t="s">
        <v>44</v>
      </c>
      <c r="L1733" t="s">
        <v>45</v>
      </c>
      <c r="M1733" t="s">
        <v>46</v>
      </c>
      <c r="N1733" t="s">
        <v>57</v>
      </c>
      <c r="O1733" t="s">
        <v>89</v>
      </c>
      <c r="P1733" t="s">
        <v>70</v>
      </c>
      <c r="Q1733" t="s">
        <v>58</v>
      </c>
      <c r="R1733" s="6">
        <f>_xlfn.XLOOKUP(CleanedData[[#This Row],[Product]],'02_Lookup_Tables'!$A$2:$A$126,'02_Lookup_Tables'!$B$2:$B$126)</f>
        <v>6710.27</v>
      </c>
      <c r="S1733" t="str">
        <f>VLOOKUP(CleanedData[[#This Row],[Product]],'02_Lookup_Tables'!$H$2:$I$126,2,FALSE)</f>
        <v>Home Devices</v>
      </c>
      <c r="T1733" t="str">
        <f>VLOOKUP(CleanedData[[#This Row],[Province]],'02_Lookup_Tables'!$D$2:$E$10,2, FALSE)</f>
        <v>Western Region</v>
      </c>
      <c r="U1733" t="str" cm="1">
        <f t="array" ref="U1733">_xlfn.IFS(CleanedData[[#This Row],[Purchase Amount]]&lt;500,"Low",
CleanedData[[#This Row],[Purchase Amount]]&lt;5000,"Medium",
TRUE,"High")</f>
        <v>High</v>
      </c>
      <c r="V1733" t="str">
        <f>TEXT(CleanedData[[#This Row],[Date]],"mmmm")</f>
        <v>June</v>
      </c>
      <c r="W1733" t="str">
        <f>"Q"&amp;ROUNDUP(MONTH(CleanedData[[#This Row],[Date]])/3,0)</f>
        <v>Q2</v>
      </c>
      <c r="X1733" t="str">
        <f>IF(CleanedData[[#This Row],[Purchase Amount]]&gt;=5000,"Yes","No")</f>
        <v>Yes</v>
      </c>
      <c r="Y1733">
        <f>IF(CleanedData[[#This Row],[Recommend]]="Yes",1,0)</f>
        <v>1</v>
      </c>
      <c r="Z1733" s="6">
        <f>CleanedData[[#This Row],[Purchase Amount]]*0.15</f>
        <v>1006.5405000000001</v>
      </c>
      <c r="AA1733" s="6">
        <f>CleanedData[[#This Row],[Purchase Amount]]*1.15</f>
        <v>7716.8104999999996</v>
      </c>
    </row>
    <row r="1734" spans="1:27" x14ac:dyDescent="0.3">
      <c r="A1734">
        <v>2071</v>
      </c>
      <c r="B1734" t="s">
        <v>1959</v>
      </c>
      <c r="C1734" s="1">
        <v>45568</v>
      </c>
      <c r="D1734">
        <v>73</v>
      </c>
      <c r="E1734" t="s">
        <v>52</v>
      </c>
      <c r="F1734" t="s">
        <v>83</v>
      </c>
      <c r="G1734" t="s">
        <v>142</v>
      </c>
      <c r="H1734">
        <v>5</v>
      </c>
      <c r="I1734" t="s">
        <v>42</v>
      </c>
      <c r="J1734" t="s">
        <v>54</v>
      </c>
      <c r="K1734" t="s">
        <v>64</v>
      </c>
      <c r="L1734" t="s">
        <v>45</v>
      </c>
      <c r="M1734" t="s">
        <v>46</v>
      </c>
      <c r="N1734" t="s">
        <v>57</v>
      </c>
      <c r="O1734" t="s">
        <v>89</v>
      </c>
      <c r="P1734" t="s">
        <v>70</v>
      </c>
      <c r="Q1734" t="s">
        <v>97</v>
      </c>
      <c r="R1734" s="6">
        <f>_xlfn.XLOOKUP(CleanedData[[#This Row],[Product]],'02_Lookup_Tables'!$A$2:$A$126,'02_Lookup_Tables'!$B$2:$B$126)</f>
        <v>44114.21</v>
      </c>
      <c r="S1734" t="str">
        <f>VLOOKUP(CleanedData[[#This Row],[Product]],'02_Lookup_Tables'!$H$2:$I$126,2,FALSE)</f>
        <v>Electronics</v>
      </c>
      <c r="T1734" t="str">
        <f>VLOOKUP(CleanedData[[#This Row],[Province]],'02_Lookup_Tables'!$D$2:$E$10,2, FALSE)</f>
        <v>Western Region</v>
      </c>
      <c r="U1734" t="str" cm="1">
        <f t="array" ref="U1734">_xlfn.IFS(CleanedData[[#This Row],[Purchase Amount]]&lt;500,"Low",
CleanedData[[#This Row],[Purchase Amount]]&lt;5000,"Medium",
TRUE,"High")</f>
        <v>High</v>
      </c>
      <c r="V1734" t="str">
        <f>TEXT(CleanedData[[#This Row],[Date]],"mmmm")</f>
        <v>October</v>
      </c>
      <c r="W1734" t="str">
        <f>"Q"&amp;ROUNDUP(MONTH(CleanedData[[#This Row],[Date]])/3,0)</f>
        <v>Q4</v>
      </c>
      <c r="X1734" t="str">
        <f>IF(CleanedData[[#This Row],[Purchase Amount]]&gt;=5000,"Yes","No")</f>
        <v>Yes</v>
      </c>
      <c r="Y1734">
        <f>IF(CleanedData[[#This Row],[Recommend]]="Yes",1,0)</f>
        <v>0</v>
      </c>
      <c r="Z1734" s="6">
        <f>CleanedData[[#This Row],[Purchase Amount]]*0.15</f>
        <v>6617.1314999999995</v>
      </c>
      <c r="AA1734" s="6">
        <f>CleanedData[[#This Row],[Purchase Amount]]*1.15</f>
        <v>50731.341499999995</v>
      </c>
    </row>
    <row r="1735" spans="1:27" x14ac:dyDescent="0.3">
      <c r="A1735">
        <v>2072</v>
      </c>
      <c r="B1735" t="s">
        <v>1960</v>
      </c>
      <c r="C1735" s="1">
        <v>45702</v>
      </c>
      <c r="D1735">
        <v>57</v>
      </c>
      <c r="E1735" t="s">
        <v>60</v>
      </c>
      <c r="F1735" t="s">
        <v>130</v>
      </c>
      <c r="G1735" t="s">
        <v>472</v>
      </c>
      <c r="H1735">
        <v>1</v>
      </c>
      <c r="I1735" t="s">
        <v>42</v>
      </c>
      <c r="J1735" t="s">
        <v>63</v>
      </c>
      <c r="K1735" t="s">
        <v>44</v>
      </c>
      <c r="L1735" t="s">
        <v>45</v>
      </c>
      <c r="M1735" t="s">
        <v>236</v>
      </c>
      <c r="N1735" t="s">
        <v>80</v>
      </c>
      <c r="O1735" t="s">
        <v>89</v>
      </c>
      <c r="P1735" t="s">
        <v>49</v>
      </c>
      <c r="Q1735" t="s">
        <v>50</v>
      </c>
      <c r="R1735" s="6">
        <f>_xlfn.XLOOKUP(CleanedData[[#This Row],[Product]],'02_Lookup_Tables'!$A$2:$A$126,'02_Lookup_Tables'!$B$2:$B$126)</f>
        <v>2216.12</v>
      </c>
      <c r="S1735" t="str">
        <f>VLOOKUP(CleanedData[[#This Row],[Product]],'02_Lookup_Tables'!$H$2:$I$126,2,FALSE)</f>
        <v>Beauty &amp; Personal Care</v>
      </c>
      <c r="T1735" t="str">
        <f>VLOOKUP(CleanedData[[#This Row],[Province]],'02_Lookup_Tables'!$D$2:$E$10,2, FALSE)</f>
        <v>Eastern Region</v>
      </c>
      <c r="U1735" t="str" cm="1">
        <f t="array" ref="U1735">_xlfn.IFS(CleanedData[[#This Row],[Purchase Amount]]&lt;500,"Low",
CleanedData[[#This Row],[Purchase Amount]]&lt;5000,"Medium",
TRUE,"High")</f>
        <v>Medium</v>
      </c>
      <c r="V1735" t="str">
        <f>TEXT(CleanedData[[#This Row],[Date]],"mmmm")</f>
        <v>February</v>
      </c>
      <c r="W1735" t="str">
        <f>"Q"&amp;ROUNDUP(MONTH(CleanedData[[#This Row],[Date]])/3,0)</f>
        <v>Q1</v>
      </c>
      <c r="X1735" t="str">
        <f>IF(CleanedData[[#This Row],[Purchase Amount]]&gt;=5000,"Yes","No")</f>
        <v>No</v>
      </c>
      <c r="Y1735">
        <f>IF(CleanedData[[#This Row],[Recommend]]="Yes",1,0)</f>
        <v>0</v>
      </c>
      <c r="Z1735" s="6">
        <f>CleanedData[[#This Row],[Purchase Amount]]*0.15</f>
        <v>332.41799999999995</v>
      </c>
      <c r="AA1735" s="6">
        <f>CleanedData[[#This Row],[Purchase Amount]]*1.15</f>
        <v>2548.5379999999996</v>
      </c>
    </row>
    <row r="1736" spans="1:27" x14ac:dyDescent="0.3">
      <c r="A1736">
        <v>2074</v>
      </c>
      <c r="B1736" t="s">
        <v>1961</v>
      </c>
      <c r="C1736" s="1">
        <v>45373</v>
      </c>
      <c r="D1736">
        <v>33</v>
      </c>
      <c r="E1736" t="s">
        <v>52</v>
      </c>
      <c r="F1736" t="s">
        <v>68</v>
      </c>
      <c r="G1736" t="s">
        <v>187</v>
      </c>
      <c r="H1736">
        <v>2</v>
      </c>
      <c r="I1736" t="s">
        <v>42</v>
      </c>
      <c r="J1736" t="s">
        <v>54</v>
      </c>
      <c r="K1736" t="s">
        <v>44</v>
      </c>
      <c r="L1736" t="s">
        <v>45</v>
      </c>
      <c r="M1736" t="s">
        <v>184</v>
      </c>
      <c r="N1736" t="s">
        <v>47</v>
      </c>
      <c r="O1736" t="s">
        <v>148</v>
      </c>
      <c r="P1736" t="s">
        <v>70</v>
      </c>
      <c r="Q1736" t="s">
        <v>58</v>
      </c>
      <c r="R1736" s="6">
        <f>_xlfn.XLOOKUP(CleanedData[[#This Row],[Product]],'02_Lookup_Tables'!$A$2:$A$126,'02_Lookup_Tables'!$B$2:$B$126)</f>
        <v>24904.86</v>
      </c>
      <c r="S1736" t="str">
        <f>VLOOKUP(CleanedData[[#This Row],[Product]],'02_Lookup_Tables'!$H$2:$I$126,2,FALSE)</f>
        <v>Electronics</v>
      </c>
      <c r="T1736" t="str">
        <f>VLOOKUP(CleanedData[[#This Row],[Province]],'02_Lookup_Tables'!$D$2:$E$10,2, FALSE)</f>
        <v>Northern Region</v>
      </c>
      <c r="U1736" t="str" cm="1">
        <f t="array" ref="U1736">_xlfn.IFS(CleanedData[[#This Row],[Purchase Amount]]&lt;500,"Low",
CleanedData[[#This Row],[Purchase Amount]]&lt;5000,"Medium",
TRUE,"High")</f>
        <v>High</v>
      </c>
      <c r="V1736" t="str">
        <f>TEXT(CleanedData[[#This Row],[Date]],"mmmm")</f>
        <v>March</v>
      </c>
      <c r="W1736" t="str">
        <f>"Q"&amp;ROUNDUP(MONTH(CleanedData[[#This Row],[Date]])/3,0)</f>
        <v>Q1</v>
      </c>
      <c r="X1736" t="str">
        <f>IF(CleanedData[[#This Row],[Purchase Amount]]&gt;=5000,"Yes","No")</f>
        <v>Yes</v>
      </c>
      <c r="Y1736">
        <f>IF(CleanedData[[#This Row],[Recommend]]="Yes",1,0)</f>
        <v>0</v>
      </c>
      <c r="Z1736" s="6">
        <f>CleanedData[[#This Row],[Purchase Amount]]*0.15</f>
        <v>3735.7289999999998</v>
      </c>
      <c r="AA1736" s="6">
        <f>CleanedData[[#This Row],[Purchase Amount]]*1.15</f>
        <v>28640.589</v>
      </c>
    </row>
    <row r="1737" spans="1:27" x14ac:dyDescent="0.3">
      <c r="A1737">
        <v>2075</v>
      </c>
      <c r="B1737" t="s">
        <v>1962</v>
      </c>
      <c r="C1737" s="1">
        <v>45407</v>
      </c>
      <c r="D1737">
        <v>73</v>
      </c>
      <c r="E1737" t="s">
        <v>60</v>
      </c>
      <c r="F1737" t="s">
        <v>61</v>
      </c>
      <c r="G1737" t="s">
        <v>95</v>
      </c>
      <c r="H1737">
        <v>5</v>
      </c>
      <c r="I1737" t="s">
        <v>42</v>
      </c>
      <c r="J1737" t="s">
        <v>54</v>
      </c>
      <c r="K1737" t="s">
        <v>55</v>
      </c>
      <c r="L1737" t="s">
        <v>45</v>
      </c>
      <c r="M1737" t="s">
        <v>147</v>
      </c>
      <c r="N1737" t="s">
        <v>57</v>
      </c>
      <c r="O1737" t="s">
        <v>148</v>
      </c>
      <c r="P1737" t="s">
        <v>49</v>
      </c>
      <c r="Q1737" t="s">
        <v>97</v>
      </c>
      <c r="R1737" s="6">
        <f>_xlfn.XLOOKUP(CleanedData[[#This Row],[Product]],'02_Lookup_Tables'!$A$2:$A$126,'02_Lookup_Tables'!$B$2:$B$126)</f>
        <v>5390.8</v>
      </c>
      <c r="S1737" t="str">
        <f>VLOOKUP(CleanedData[[#This Row],[Product]],'02_Lookup_Tables'!$H$2:$I$126,2,FALSE)</f>
        <v>Electronics</v>
      </c>
      <c r="T1737" t="str">
        <f>VLOOKUP(CleanedData[[#This Row],[Province]],'02_Lookup_Tables'!$D$2:$E$10,2, FALSE)</f>
        <v>Southern Region</v>
      </c>
      <c r="U1737" t="str" cm="1">
        <f t="array" ref="U1737">_xlfn.IFS(CleanedData[[#This Row],[Purchase Amount]]&lt;500,"Low",
CleanedData[[#This Row],[Purchase Amount]]&lt;5000,"Medium",
TRUE,"High")</f>
        <v>High</v>
      </c>
      <c r="V1737" t="str">
        <f>TEXT(CleanedData[[#This Row],[Date]],"mmmm")</f>
        <v>April</v>
      </c>
      <c r="W1737" t="str">
        <f>"Q"&amp;ROUNDUP(MONTH(CleanedData[[#This Row],[Date]])/3,0)</f>
        <v>Q2</v>
      </c>
      <c r="X1737" t="str">
        <f>IF(CleanedData[[#This Row],[Purchase Amount]]&gt;=5000,"Yes","No")</f>
        <v>Yes</v>
      </c>
      <c r="Y1737">
        <f>IF(CleanedData[[#This Row],[Recommend]]="Yes",1,0)</f>
        <v>0</v>
      </c>
      <c r="Z1737" s="6">
        <f>CleanedData[[#This Row],[Purchase Amount]]*0.15</f>
        <v>808.62</v>
      </c>
      <c r="AA1737" s="6">
        <f>CleanedData[[#This Row],[Purchase Amount]]*1.15</f>
        <v>6199.42</v>
      </c>
    </row>
    <row r="1738" spans="1:27" x14ac:dyDescent="0.3">
      <c r="A1738">
        <v>2076</v>
      </c>
      <c r="B1738" t="s">
        <v>1963</v>
      </c>
      <c r="C1738" s="1">
        <v>45443</v>
      </c>
      <c r="E1738" t="s">
        <v>60</v>
      </c>
      <c r="F1738" t="s">
        <v>77</v>
      </c>
      <c r="G1738" t="s">
        <v>336</v>
      </c>
      <c r="H1738">
        <v>1</v>
      </c>
      <c r="I1738" t="s">
        <v>45</v>
      </c>
      <c r="J1738" t="s">
        <v>63</v>
      </c>
      <c r="K1738" t="s">
        <v>55</v>
      </c>
      <c r="L1738" t="s">
        <v>45</v>
      </c>
      <c r="M1738" t="s">
        <v>151</v>
      </c>
      <c r="N1738" t="s">
        <v>80</v>
      </c>
      <c r="O1738" t="s">
        <v>89</v>
      </c>
      <c r="P1738" t="s">
        <v>49</v>
      </c>
      <c r="Q1738" t="s">
        <v>166</v>
      </c>
      <c r="R1738" s="6">
        <f>_xlfn.XLOOKUP(CleanedData[[#This Row],[Product]],'02_Lookup_Tables'!$A$2:$A$126,'02_Lookup_Tables'!$B$2:$B$126)</f>
        <v>812.2</v>
      </c>
      <c r="S1738" t="str">
        <f>VLOOKUP(CleanedData[[#This Row],[Product]],'02_Lookup_Tables'!$H$2:$I$126,2,FALSE)</f>
        <v>Sports &amp; Outdoors</v>
      </c>
      <c r="T1738" t="str">
        <f>VLOOKUP(CleanedData[[#This Row],[Province]],'02_Lookup_Tables'!$D$2:$E$10,2, FALSE)</f>
        <v>Central Region</v>
      </c>
      <c r="U1738" t="str" cm="1">
        <f t="array" ref="U1738">_xlfn.IFS(CleanedData[[#This Row],[Purchase Amount]]&lt;500,"Low",
CleanedData[[#This Row],[Purchase Amount]]&lt;5000,"Medium",
TRUE,"High")</f>
        <v>Medium</v>
      </c>
      <c r="V1738" t="str">
        <f>TEXT(CleanedData[[#This Row],[Date]],"mmmm")</f>
        <v>May</v>
      </c>
      <c r="W1738" t="str">
        <f>"Q"&amp;ROUNDUP(MONTH(CleanedData[[#This Row],[Date]])/3,0)</f>
        <v>Q2</v>
      </c>
      <c r="X1738" t="str">
        <f>IF(CleanedData[[#This Row],[Purchase Amount]]&gt;=5000,"Yes","No")</f>
        <v>No</v>
      </c>
      <c r="Y1738">
        <f>IF(CleanedData[[#This Row],[Recommend]]="Yes",1,0)</f>
        <v>1</v>
      </c>
      <c r="Z1738" s="6">
        <f>CleanedData[[#This Row],[Purchase Amount]]*0.15</f>
        <v>121.83</v>
      </c>
      <c r="AA1738" s="6">
        <f>CleanedData[[#This Row],[Purchase Amount]]*1.15</f>
        <v>934.03</v>
      </c>
    </row>
    <row r="1739" spans="1:27" x14ac:dyDescent="0.3">
      <c r="A1739">
        <v>2077</v>
      </c>
      <c r="B1739" t="s">
        <v>1964</v>
      </c>
      <c r="C1739" s="1">
        <v>45556</v>
      </c>
      <c r="D1739">
        <v>18</v>
      </c>
      <c r="E1739" t="s">
        <v>52</v>
      </c>
      <c r="F1739" t="s">
        <v>68</v>
      </c>
      <c r="G1739" t="s">
        <v>1139</v>
      </c>
      <c r="H1739">
        <v>5</v>
      </c>
      <c r="I1739" t="s">
        <v>45</v>
      </c>
      <c r="J1739" t="s">
        <v>63</v>
      </c>
      <c r="K1739" t="s">
        <v>64</v>
      </c>
      <c r="L1739" t="s">
        <v>42</v>
      </c>
      <c r="M1739" t="s">
        <v>151</v>
      </c>
      <c r="N1739" t="s">
        <v>57</v>
      </c>
      <c r="O1739" t="s">
        <v>89</v>
      </c>
      <c r="P1739" t="s">
        <v>70</v>
      </c>
      <c r="Q1739" t="s">
        <v>66</v>
      </c>
      <c r="R1739" s="6">
        <f>_xlfn.XLOOKUP(CleanedData[[#This Row],[Product]],'02_Lookup_Tables'!$A$2:$A$126,'02_Lookup_Tables'!$B$2:$B$126)</f>
        <v>2977.47</v>
      </c>
      <c r="S1739" t="str">
        <f>VLOOKUP(CleanedData[[#This Row],[Product]],'02_Lookup_Tables'!$H$2:$I$126,2,FALSE)</f>
        <v>Home &amp; Living</v>
      </c>
      <c r="T1739" t="str">
        <f>VLOOKUP(CleanedData[[#This Row],[Province]],'02_Lookup_Tables'!$D$2:$E$10,2, FALSE)</f>
        <v>Northern Region</v>
      </c>
      <c r="U1739" t="str" cm="1">
        <f t="array" ref="U1739">_xlfn.IFS(CleanedData[[#This Row],[Purchase Amount]]&lt;500,"Low",
CleanedData[[#This Row],[Purchase Amount]]&lt;5000,"Medium",
TRUE,"High")</f>
        <v>Medium</v>
      </c>
      <c r="V1739" t="str">
        <f>TEXT(CleanedData[[#This Row],[Date]],"mmmm")</f>
        <v>September</v>
      </c>
      <c r="W1739" t="str">
        <f>"Q"&amp;ROUNDUP(MONTH(CleanedData[[#This Row],[Date]])/3,0)</f>
        <v>Q3</v>
      </c>
      <c r="X1739" t="str">
        <f>IF(CleanedData[[#This Row],[Purchase Amount]]&gt;=5000,"Yes","No")</f>
        <v>No</v>
      </c>
      <c r="Y1739">
        <f>IF(CleanedData[[#This Row],[Recommend]]="Yes",1,0)</f>
        <v>1</v>
      </c>
      <c r="Z1739" s="6">
        <f>CleanedData[[#This Row],[Purchase Amount]]*0.15</f>
        <v>446.62049999999994</v>
      </c>
      <c r="AA1739" s="6">
        <f>CleanedData[[#This Row],[Purchase Amount]]*1.15</f>
        <v>3424.0904999999993</v>
      </c>
    </row>
    <row r="1740" spans="1:27" x14ac:dyDescent="0.3">
      <c r="A1740">
        <v>2078</v>
      </c>
      <c r="B1740" t="s">
        <v>1965</v>
      </c>
      <c r="C1740" s="1">
        <v>45533</v>
      </c>
      <c r="D1740">
        <v>26</v>
      </c>
      <c r="E1740" t="s">
        <v>52</v>
      </c>
      <c r="F1740" t="s">
        <v>40</v>
      </c>
      <c r="G1740" t="s">
        <v>118</v>
      </c>
      <c r="H1740">
        <v>1</v>
      </c>
      <c r="I1740" t="s">
        <v>42</v>
      </c>
      <c r="J1740" t="s">
        <v>43</v>
      </c>
      <c r="K1740" t="s">
        <v>64</v>
      </c>
      <c r="L1740" t="s">
        <v>42</v>
      </c>
      <c r="M1740" t="s">
        <v>196</v>
      </c>
      <c r="N1740" t="s">
        <v>80</v>
      </c>
      <c r="O1740" t="s">
        <v>89</v>
      </c>
      <c r="P1740" t="s">
        <v>49</v>
      </c>
      <c r="Q1740" t="s">
        <v>58</v>
      </c>
      <c r="R1740" s="6">
        <f>_xlfn.XLOOKUP(CleanedData[[#This Row],[Product]],'02_Lookup_Tables'!$A$2:$A$126,'02_Lookup_Tables'!$B$2:$B$126)</f>
        <v>368.99</v>
      </c>
      <c r="S1740" t="str">
        <f>VLOOKUP(CleanedData[[#This Row],[Product]],'02_Lookup_Tables'!$H$2:$I$126,2,FALSE)</f>
        <v>Accessories</v>
      </c>
      <c r="T1740" t="str">
        <f>VLOOKUP(CleanedData[[#This Row],[Province]],'02_Lookup_Tables'!$D$2:$E$10,2, FALSE)</f>
        <v>Northern Region</v>
      </c>
      <c r="U1740" t="str" cm="1">
        <f t="array" ref="U1740">_xlfn.IFS(CleanedData[[#This Row],[Purchase Amount]]&lt;500,"Low",
CleanedData[[#This Row],[Purchase Amount]]&lt;5000,"Medium",
TRUE,"High")</f>
        <v>Low</v>
      </c>
      <c r="V1740" t="str">
        <f>TEXT(CleanedData[[#This Row],[Date]],"mmmm")</f>
        <v>August</v>
      </c>
      <c r="W1740" t="str">
        <f>"Q"&amp;ROUNDUP(MONTH(CleanedData[[#This Row],[Date]])/3,0)</f>
        <v>Q3</v>
      </c>
      <c r="X1740" t="str">
        <f>IF(CleanedData[[#This Row],[Purchase Amount]]&gt;=5000,"Yes","No")</f>
        <v>No</v>
      </c>
      <c r="Y1740">
        <f>IF(CleanedData[[#This Row],[Recommend]]="Yes",1,0)</f>
        <v>0</v>
      </c>
      <c r="Z1740" s="6">
        <f>CleanedData[[#This Row],[Purchase Amount]]*0.15</f>
        <v>55.348500000000001</v>
      </c>
      <c r="AA1740" s="6">
        <f>CleanedData[[#This Row],[Purchase Amount]]*1.15</f>
        <v>424.33849999999995</v>
      </c>
    </row>
    <row r="1741" spans="1:27" x14ac:dyDescent="0.3">
      <c r="A1741">
        <v>2079</v>
      </c>
      <c r="B1741" t="s">
        <v>1966</v>
      </c>
      <c r="C1741" s="1">
        <v>45695</v>
      </c>
      <c r="D1741">
        <v>39</v>
      </c>
      <c r="E1741" t="s">
        <v>39</v>
      </c>
      <c r="F1741" t="s">
        <v>77</v>
      </c>
      <c r="G1741" t="s">
        <v>309</v>
      </c>
      <c r="H1741">
        <v>4</v>
      </c>
      <c r="I1741" t="s">
        <v>42</v>
      </c>
      <c r="J1741" t="s">
        <v>54</v>
      </c>
      <c r="K1741" t="s">
        <v>44</v>
      </c>
      <c r="L1741" t="s">
        <v>42</v>
      </c>
      <c r="M1741" t="s">
        <v>208</v>
      </c>
      <c r="N1741" t="s">
        <v>96</v>
      </c>
      <c r="O1741" t="s">
        <v>89</v>
      </c>
      <c r="P1741" t="s">
        <v>70</v>
      </c>
      <c r="Q1741" t="s">
        <v>81</v>
      </c>
      <c r="R1741" s="6">
        <f>_xlfn.XLOOKUP(CleanedData[[#This Row],[Product]],'02_Lookup_Tables'!$A$2:$A$126,'02_Lookup_Tables'!$B$2:$B$126)</f>
        <v>353.21</v>
      </c>
      <c r="S1741" t="str">
        <f>VLOOKUP(CleanedData[[#This Row],[Product]],'02_Lookup_Tables'!$H$2:$I$126,2,FALSE)</f>
        <v>Food</v>
      </c>
      <c r="T1741" t="str">
        <f>VLOOKUP(CleanedData[[#This Row],[Province]],'02_Lookup_Tables'!$D$2:$E$10,2, FALSE)</f>
        <v>Central Region</v>
      </c>
      <c r="U1741" t="str" cm="1">
        <f t="array" ref="U1741">_xlfn.IFS(CleanedData[[#This Row],[Purchase Amount]]&lt;500,"Low",
CleanedData[[#This Row],[Purchase Amount]]&lt;5000,"Medium",
TRUE,"High")</f>
        <v>Low</v>
      </c>
      <c r="V1741" t="str">
        <f>TEXT(CleanedData[[#This Row],[Date]],"mmmm")</f>
        <v>February</v>
      </c>
      <c r="W1741" t="str">
        <f>"Q"&amp;ROUNDUP(MONTH(CleanedData[[#This Row],[Date]])/3,0)</f>
        <v>Q1</v>
      </c>
      <c r="X1741" t="str">
        <f>IF(CleanedData[[#This Row],[Purchase Amount]]&gt;=5000,"Yes","No")</f>
        <v>No</v>
      </c>
      <c r="Y1741">
        <f>IF(CleanedData[[#This Row],[Recommend]]="Yes",1,0)</f>
        <v>0</v>
      </c>
      <c r="Z1741" s="6">
        <f>CleanedData[[#This Row],[Purchase Amount]]*0.15</f>
        <v>52.981499999999997</v>
      </c>
      <c r="AA1741" s="6">
        <f>CleanedData[[#This Row],[Purchase Amount]]*1.15</f>
        <v>406.19149999999996</v>
      </c>
    </row>
    <row r="1742" spans="1:27" x14ac:dyDescent="0.3">
      <c r="A1742">
        <v>2080</v>
      </c>
      <c r="B1742" t="s">
        <v>1967</v>
      </c>
      <c r="C1742" s="1">
        <v>46017</v>
      </c>
      <c r="D1742">
        <v>43</v>
      </c>
      <c r="E1742" t="s">
        <v>52</v>
      </c>
      <c r="F1742" t="s">
        <v>68</v>
      </c>
      <c r="G1742" t="s">
        <v>258</v>
      </c>
      <c r="H1742">
        <v>5</v>
      </c>
      <c r="I1742" t="s">
        <v>42</v>
      </c>
      <c r="J1742" t="s">
        <v>74</v>
      </c>
      <c r="K1742" t="s">
        <v>44</v>
      </c>
      <c r="L1742" t="s">
        <v>45</v>
      </c>
      <c r="M1742" t="s">
        <v>46</v>
      </c>
      <c r="N1742" t="s">
        <v>57</v>
      </c>
      <c r="O1742" t="s">
        <v>89</v>
      </c>
      <c r="P1742" t="s">
        <v>70</v>
      </c>
      <c r="Q1742" t="s">
        <v>81</v>
      </c>
      <c r="R1742" s="6">
        <f>_xlfn.XLOOKUP(CleanedData[[#This Row],[Product]],'02_Lookup_Tables'!$A$2:$A$126,'02_Lookup_Tables'!$B$2:$B$126)</f>
        <v>768.34</v>
      </c>
      <c r="S1742" t="str">
        <f>VLOOKUP(CleanedData[[#This Row],[Product]],'02_Lookup_Tables'!$H$2:$I$126,2,FALSE)</f>
        <v>Home &amp; Living</v>
      </c>
      <c r="T1742" t="str">
        <f>VLOOKUP(CleanedData[[#This Row],[Province]],'02_Lookup_Tables'!$D$2:$E$10,2, FALSE)</f>
        <v>Northern Region</v>
      </c>
      <c r="U1742" t="str" cm="1">
        <f t="array" ref="U1742">_xlfn.IFS(CleanedData[[#This Row],[Purchase Amount]]&lt;500,"Low",
CleanedData[[#This Row],[Purchase Amount]]&lt;5000,"Medium",
TRUE,"High")</f>
        <v>Medium</v>
      </c>
      <c r="V1742" t="str">
        <f>TEXT(CleanedData[[#This Row],[Date]],"mmmm")</f>
        <v>December</v>
      </c>
      <c r="W1742" t="str">
        <f>"Q"&amp;ROUNDUP(MONTH(CleanedData[[#This Row],[Date]])/3,0)</f>
        <v>Q4</v>
      </c>
      <c r="X1742" t="str">
        <f>IF(CleanedData[[#This Row],[Purchase Amount]]&gt;=5000,"Yes","No")</f>
        <v>No</v>
      </c>
      <c r="Y1742">
        <f>IF(CleanedData[[#This Row],[Recommend]]="Yes",1,0)</f>
        <v>0</v>
      </c>
      <c r="Z1742" s="6">
        <f>CleanedData[[#This Row],[Purchase Amount]]*0.15</f>
        <v>115.251</v>
      </c>
      <c r="AA1742" s="6">
        <f>CleanedData[[#This Row],[Purchase Amount]]*1.15</f>
        <v>883.59100000000001</v>
      </c>
    </row>
    <row r="1743" spans="1:27" x14ac:dyDescent="0.3">
      <c r="A1743">
        <v>2081</v>
      </c>
      <c r="B1743" t="s">
        <v>1968</v>
      </c>
      <c r="C1743" s="1">
        <v>45528</v>
      </c>
      <c r="D1743">
        <v>32</v>
      </c>
      <c r="E1743" t="s">
        <v>39</v>
      </c>
      <c r="F1743" t="s">
        <v>68</v>
      </c>
      <c r="G1743" t="s">
        <v>116</v>
      </c>
      <c r="H1743">
        <v>5</v>
      </c>
      <c r="I1743" t="s">
        <v>42</v>
      </c>
      <c r="J1743" t="s">
        <v>74</v>
      </c>
      <c r="K1743" t="s">
        <v>55</v>
      </c>
      <c r="L1743" t="s">
        <v>42</v>
      </c>
      <c r="M1743" t="s">
        <v>75</v>
      </c>
      <c r="N1743" t="s">
        <v>57</v>
      </c>
      <c r="O1743" t="s">
        <v>89</v>
      </c>
      <c r="P1743" t="s">
        <v>70</v>
      </c>
      <c r="Q1743" t="s">
        <v>58</v>
      </c>
      <c r="R1743" s="6">
        <f>_xlfn.XLOOKUP(CleanedData[[#This Row],[Product]],'02_Lookup_Tables'!$A$2:$A$126,'02_Lookup_Tables'!$B$2:$B$126)</f>
        <v>869.65</v>
      </c>
      <c r="S1743" t="str">
        <f>VLOOKUP(CleanedData[[#This Row],[Product]],'02_Lookup_Tables'!$H$2:$I$126,2,FALSE)</f>
        <v>Toys &amp; Games</v>
      </c>
      <c r="T1743" t="str">
        <f>VLOOKUP(CleanedData[[#This Row],[Province]],'02_Lookup_Tables'!$D$2:$E$10,2, FALSE)</f>
        <v>Northern Region</v>
      </c>
      <c r="U1743" t="str" cm="1">
        <f t="array" ref="U1743">_xlfn.IFS(CleanedData[[#This Row],[Purchase Amount]]&lt;500,"Low",
CleanedData[[#This Row],[Purchase Amount]]&lt;5000,"Medium",
TRUE,"High")</f>
        <v>Medium</v>
      </c>
      <c r="V1743" t="str">
        <f>TEXT(CleanedData[[#This Row],[Date]],"mmmm")</f>
        <v>August</v>
      </c>
      <c r="W1743" t="str">
        <f>"Q"&amp;ROUNDUP(MONTH(CleanedData[[#This Row],[Date]])/3,0)</f>
        <v>Q3</v>
      </c>
      <c r="X1743" t="str">
        <f>IF(CleanedData[[#This Row],[Purchase Amount]]&gt;=5000,"Yes","No")</f>
        <v>No</v>
      </c>
      <c r="Y1743">
        <f>IF(CleanedData[[#This Row],[Recommend]]="Yes",1,0)</f>
        <v>0</v>
      </c>
      <c r="Z1743" s="6">
        <f>CleanedData[[#This Row],[Purchase Amount]]*0.15</f>
        <v>130.44749999999999</v>
      </c>
      <c r="AA1743" s="6">
        <f>CleanedData[[#This Row],[Purchase Amount]]*1.15</f>
        <v>1000.0974999999999</v>
      </c>
    </row>
    <row r="1744" spans="1:27" x14ac:dyDescent="0.3">
      <c r="A1744">
        <v>2083</v>
      </c>
      <c r="B1744" t="s">
        <v>1969</v>
      </c>
      <c r="C1744" s="1">
        <v>45783</v>
      </c>
      <c r="D1744">
        <v>47</v>
      </c>
      <c r="E1744" t="s">
        <v>39</v>
      </c>
      <c r="F1744" t="s">
        <v>83</v>
      </c>
      <c r="G1744" t="s">
        <v>472</v>
      </c>
      <c r="H1744">
        <v>1</v>
      </c>
      <c r="I1744" t="s">
        <v>42</v>
      </c>
      <c r="J1744" t="s">
        <v>43</v>
      </c>
      <c r="K1744" t="s">
        <v>44</v>
      </c>
      <c r="L1744" t="s">
        <v>45</v>
      </c>
      <c r="M1744" t="s">
        <v>79</v>
      </c>
      <c r="N1744" t="s">
        <v>80</v>
      </c>
      <c r="O1744" t="s">
        <v>89</v>
      </c>
      <c r="P1744" t="s">
        <v>49</v>
      </c>
      <c r="Q1744" t="s">
        <v>93</v>
      </c>
      <c r="R1744" s="6">
        <f>_xlfn.XLOOKUP(CleanedData[[#This Row],[Product]],'02_Lookup_Tables'!$A$2:$A$126,'02_Lookup_Tables'!$B$2:$B$126)</f>
        <v>2216.12</v>
      </c>
      <c r="S1744" t="str">
        <f>VLOOKUP(CleanedData[[#This Row],[Product]],'02_Lookup_Tables'!$H$2:$I$126,2,FALSE)</f>
        <v>Beauty &amp; Personal Care</v>
      </c>
      <c r="T1744" t="str">
        <f>VLOOKUP(CleanedData[[#This Row],[Province]],'02_Lookup_Tables'!$D$2:$E$10,2, FALSE)</f>
        <v>Western Region</v>
      </c>
      <c r="U1744" t="str" cm="1">
        <f t="array" ref="U1744">_xlfn.IFS(CleanedData[[#This Row],[Purchase Amount]]&lt;500,"Low",
CleanedData[[#This Row],[Purchase Amount]]&lt;5000,"Medium",
TRUE,"High")</f>
        <v>Medium</v>
      </c>
      <c r="V1744" t="str">
        <f>TEXT(CleanedData[[#This Row],[Date]],"mmmm")</f>
        <v>May</v>
      </c>
      <c r="W1744" t="str">
        <f>"Q"&amp;ROUNDUP(MONTH(CleanedData[[#This Row],[Date]])/3,0)</f>
        <v>Q2</v>
      </c>
      <c r="X1744" t="str">
        <f>IF(CleanedData[[#This Row],[Purchase Amount]]&gt;=5000,"Yes","No")</f>
        <v>No</v>
      </c>
      <c r="Y1744">
        <f>IF(CleanedData[[#This Row],[Recommend]]="Yes",1,0)</f>
        <v>0</v>
      </c>
      <c r="Z1744" s="6">
        <f>CleanedData[[#This Row],[Purchase Amount]]*0.15</f>
        <v>332.41799999999995</v>
      </c>
      <c r="AA1744" s="6">
        <f>CleanedData[[#This Row],[Purchase Amount]]*1.15</f>
        <v>2548.5379999999996</v>
      </c>
    </row>
    <row r="1745" spans="1:27" x14ac:dyDescent="0.3">
      <c r="A1745">
        <v>2084</v>
      </c>
      <c r="B1745" t="s">
        <v>1970</v>
      </c>
      <c r="C1745" s="1">
        <v>45641</v>
      </c>
      <c r="D1745">
        <v>21</v>
      </c>
      <c r="E1745" t="s">
        <v>52</v>
      </c>
      <c r="F1745" t="s">
        <v>108</v>
      </c>
      <c r="G1745" t="s">
        <v>286</v>
      </c>
      <c r="H1745">
        <v>4</v>
      </c>
      <c r="I1745" t="s">
        <v>42</v>
      </c>
      <c r="J1745" t="s">
        <v>74</v>
      </c>
      <c r="K1745" t="s">
        <v>64</v>
      </c>
      <c r="L1745" t="s">
        <v>42</v>
      </c>
      <c r="M1745" t="s">
        <v>151</v>
      </c>
      <c r="N1745" t="s">
        <v>96</v>
      </c>
      <c r="O1745" t="s">
        <v>89</v>
      </c>
      <c r="P1745" t="s">
        <v>70</v>
      </c>
      <c r="Q1745" t="s">
        <v>66</v>
      </c>
      <c r="R1745" s="6">
        <f>_xlfn.XLOOKUP(CleanedData[[#This Row],[Product]],'02_Lookup_Tables'!$A$2:$A$126,'02_Lookup_Tables'!$B$2:$B$126)</f>
        <v>1907.49</v>
      </c>
      <c r="S1745" t="str">
        <f>VLOOKUP(CleanedData[[#This Row],[Product]],'02_Lookup_Tables'!$H$2:$I$126,2,FALSE)</f>
        <v>Accessories</v>
      </c>
      <c r="T1745" t="str">
        <f>VLOOKUP(CleanedData[[#This Row],[Province]],'02_Lookup_Tables'!$D$2:$E$10,2, FALSE)</f>
        <v>Gauteng Region</v>
      </c>
      <c r="U1745" t="str" cm="1">
        <f t="array" ref="U1745">_xlfn.IFS(CleanedData[[#This Row],[Purchase Amount]]&lt;500,"Low",
CleanedData[[#This Row],[Purchase Amount]]&lt;5000,"Medium",
TRUE,"High")</f>
        <v>Medium</v>
      </c>
      <c r="V1745" t="str">
        <f>TEXT(CleanedData[[#This Row],[Date]],"mmmm")</f>
        <v>December</v>
      </c>
      <c r="W1745" t="str">
        <f>"Q"&amp;ROUNDUP(MONTH(CleanedData[[#This Row],[Date]])/3,0)</f>
        <v>Q4</v>
      </c>
      <c r="X1745" t="str">
        <f>IF(CleanedData[[#This Row],[Purchase Amount]]&gt;=5000,"Yes","No")</f>
        <v>No</v>
      </c>
      <c r="Y1745">
        <f>IF(CleanedData[[#This Row],[Recommend]]="Yes",1,0)</f>
        <v>0</v>
      </c>
      <c r="Z1745" s="6">
        <f>CleanedData[[#This Row],[Purchase Amount]]*0.15</f>
        <v>286.12349999999998</v>
      </c>
      <c r="AA1745" s="6">
        <f>CleanedData[[#This Row],[Purchase Amount]]*1.15</f>
        <v>2193.6134999999999</v>
      </c>
    </row>
    <row r="1746" spans="1:27" x14ac:dyDescent="0.3">
      <c r="A1746">
        <v>2085</v>
      </c>
      <c r="B1746" t="s">
        <v>1971</v>
      </c>
      <c r="C1746" s="1">
        <v>45861</v>
      </c>
      <c r="D1746">
        <v>41</v>
      </c>
      <c r="E1746" t="s">
        <v>39</v>
      </c>
      <c r="F1746" t="s">
        <v>72</v>
      </c>
      <c r="G1746" t="s">
        <v>668</v>
      </c>
      <c r="H1746">
        <v>2</v>
      </c>
      <c r="I1746" t="s">
        <v>42</v>
      </c>
      <c r="J1746" t="s">
        <v>63</v>
      </c>
      <c r="K1746" t="s">
        <v>44</v>
      </c>
      <c r="L1746" t="s">
        <v>42</v>
      </c>
      <c r="M1746" t="s">
        <v>46</v>
      </c>
      <c r="N1746" t="s">
        <v>47</v>
      </c>
      <c r="O1746" t="s">
        <v>89</v>
      </c>
      <c r="P1746" t="s">
        <v>49</v>
      </c>
      <c r="Q1746" t="s">
        <v>81</v>
      </c>
      <c r="R1746" s="6">
        <f>_xlfn.XLOOKUP(CleanedData[[#This Row],[Product]],'02_Lookup_Tables'!$A$2:$A$126,'02_Lookup_Tables'!$B$2:$B$126)</f>
        <v>301.58</v>
      </c>
      <c r="S1746" t="str">
        <f>VLOOKUP(CleanedData[[#This Row],[Product]],'02_Lookup_Tables'!$H$2:$I$126,2,FALSE)</f>
        <v>Food</v>
      </c>
      <c r="T1746" t="str">
        <f>VLOOKUP(CleanedData[[#This Row],[Province]],'02_Lookup_Tables'!$D$2:$E$10,2, FALSE)</f>
        <v>Central Region</v>
      </c>
      <c r="U1746" t="str" cm="1">
        <f t="array" ref="U1746">_xlfn.IFS(CleanedData[[#This Row],[Purchase Amount]]&lt;500,"Low",
CleanedData[[#This Row],[Purchase Amount]]&lt;5000,"Medium",
TRUE,"High")</f>
        <v>Low</v>
      </c>
      <c r="V1746" t="str">
        <f>TEXT(CleanedData[[#This Row],[Date]],"mmmm")</f>
        <v>July</v>
      </c>
      <c r="W1746" t="str">
        <f>"Q"&amp;ROUNDUP(MONTH(CleanedData[[#This Row],[Date]])/3,0)</f>
        <v>Q3</v>
      </c>
      <c r="X1746" t="str">
        <f>IF(CleanedData[[#This Row],[Purchase Amount]]&gt;=5000,"Yes","No")</f>
        <v>No</v>
      </c>
      <c r="Y1746">
        <f>IF(CleanedData[[#This Row],[Recommend]]="Yes",1,0)</f>
        <v>0</v>
      </c>
      <c r="Z1746" s="6">
        <f>CleanedData[[#This Row],[Purchase Amount]]*0.15</f>
        <v>45.236999999999995</v>
      </c>
      <c r="AA1746" s="6">
        <f>CleanedData[[#This Row],[Purchase Amount]]*1.15</f>
        <v>346.81699999999995</v>
      </c>
    </row>
    <row r="1747" spans="1:27" x14ac:dyDescent="0.3">
      <c r="A1747">
        <v>2086</v>
      </c>
      <c r="B1747" t="s">
        <v>1972</v>
      </c>
      <c r="C1747" s="1">
        <v>45899</v>
      </c>
      <c r="D1747">
        <v>20</v>
      </c>
      <c r="E1747" t="s">
        <v>39</v>
      </c>
      <c r="F1747" t="s">
        <v>108</v>
      </c>
      <c r="G1747" t="s">
        <v>501</v>
      </c>
      <c r="H1747">
        <v>2</v>
      </c>
      <c r="I1747" t="s">
        <v>45</v>
      </c>
      <c r="J1747" t="s">
        <v>54</v>
      </c>
      <c r="K1747" t="s">
        <v>64</v>
      </c>
      <c r="L1747" t="s">
        <v>42</v>
      </c>
      <c r="M1747" t="s">
        <v>231</v>
      </c>
      <c r="N1747" t="s">
        <v>47</v>
      </c>
      <c r="O1747" t="s">
        <v>89</v>
      </c>
      <c r="P1747" t="s">
        <v>49</v>
      </c>
      <c r="Q1747" t="s">
        <v>66</v>
      </c>
      <c r="R1747" s="6">
        <f>_xlfn.XLOOKUP(CleanedData[[#This Row],[Product]],'02_Lookup_Tables'!$A$2:$A$126,'02_Lookup_Tables'!$B$2:$B$126)</f>
        <v>1482.94</v>
      </c>
      <c r="S1747" t="str">
        <f>VLOOKUP(CleanedData[[#This Row],[Product]],'02_Lookup_Tables'!$H$2:$I$126,2,FALSE)</f>
        <v>Home Devices</v>
      </c>
      <c r="T1747" t="str">
        <f>VLOOKUP(CleanedData[[#This Row],[Province]],'02_Lookup_Tables'!$D$2:$E$10,2, FALSE)</f>
        <v>Gauteng Region</v>
      </c>
      <c r="U1747" t="str" cm="1">
        <f t="array" ref="U1747">_xlfn.IFS(CleanedData[[#This Row],[Purchase Amount]]&lt;500,"Low",
CleanedData[[#This Row],[Purchase Amount]]&lt;5000,"Medium",
TRUE,"High")</f>
        <v>Medium</v>
      </c>
      <c r="V1747" t="str">
        <f>TEXT(CleanedData[[#This Row],[Date]],"mmmm")</f>
        <v>August</v>
      </c>
      <c r="W1747" t="str">
        <f>"Q"&amp;ROUNDUP(MONTH(CleanedData[[#This Row],[Date]])/3,0)</f>
        <v>Q3</v>
      </c>
      <c r="X1747" t="str">
        <f>IF(CleanedData[[#This Row],[Purchase Amount]]&gt;=5000,"Yes","No")</f>
        <v>No</v>
      </c>
      <c r="Y1747">
        <f>IF(CleanedData[[#This Row],[Recommend]]="Yes",1,0)</f>
        <v>1</v>
      </c>
      <c r="Z1747" s="6">
        <f>CleanedData[[#This Row],[Purchase Amount]]*0.15</f>
        <v>222.441</v>
      </c>
      <c r="AA1747" s="6">
        <f>CleanedData[[#This Row],[Purchase Amount]]*1.15</f>
        <v>1705.3809999999999</v>
      </c>
    </row>
    <row r="1748" spans="1:27" x14ac:dyDescent="0.3">
      <c r="A1748">
        <v>2087</v>
      </c>
      <c r="B1748" t="s">
        <v>1973</v>
      </c>
      <c r="C1748" s="1">
        <v>45358</v>
      </c>
      <c r="D1748">
        <v>55</v>
      </c>
      <c r="E1748" t="s">
        <v>39</v>
      </c>
      <c r="F1748" t="s">
        <v>68</v>
      </c>
      <c r="G1748" t="s">
        <v>233</v>
      </c>
      <c r="H1748">
        <v>2</v>
      </c>
      <c r="I1748" t="s">
        <v>42</v>
      </c>
      <c r="J1748" t="s">
        <v>54</v>
      </c>
      <c r="K1748" t="s">
        <v>55</v>
      </c>
      <c r="L1748" t="s">
        <v>42</v>
      </c>
      <c r="N1748" t="s">
        <v>47</v>
      </c>
      <c r="O1748" t="s">
        <v>134</v>
      </c>
      <c r="P1748" t="s">
        <v>8646</v>
      </c>
      <c r="Q1748" t="s">
        <v>50</v>
      </c>
      <c r="R1748" s="6">
        <f>_xlfn.XLOOKUP(CleanedData[[#This Row],[Product]],'02_Lookup_Tables'!$A$2:$A$126,'02_Lookup_Tables'!$B$2:$B$126)</f>
        <v>324.35000000000002</v>
      </c>
      <c r="S1748" t="str">
        <f>VLOOKUP(CleanedData[[#This Row],[Product]],'02_Lookup_Tables'!$H$2:$I$126,2,FALSE)</f>
        <v>Apparel</v>
      </c>
      <c r="T1748" t="str">
        <f>VLOOKUP(CleanedData[[#This Row],[Province]],'02_Lookup_Tables'!$D$2:$E$10,2, FALSE)</f>
        <v>Northern Region</v>
      </c>
      <c r="U1748" t="str" cm="1">
        <f t="array" ref="U1748">_xlfn.IFS(CleanedData[[#This Row],[Purchase Amount]]&lt;500,"Low",
CleanedData[[#This Row],[Purchase Amount]]&lt;5000,"Medium",
TRUE,"High")</f>
        <v>Low</v>
      </c>
      <c r="V1748" t="str">
        <f>TEXT(CleanedData[[#This Row],[Date]],"mmmm")</f>
        <v>March</v>
      </c>
      <c r="W1748" t="str">
        <f>"Q"&amp;ROUNDUP(MONTH(CleanedData[[#This Row],[Date]])/3,0)</f>
        <v>Q1</v>
      </c>
      <c r="X1748" t="str">
        <f>IF(CleanedData[[#This Row],[Purchase Amount]]&gt;=5000,"Yes","No")</f>
        <v>No</v>
      </c>
      <c r="Y1748">
        <f>IF(CleanedData[[#This Row],[Recommend]]="Yes",1,0)</f>
        <v>0</v>
      </c>
      <c r="Z1748" s="6">
        <f>CleanedData[[#This Row],[Purchase Amount]]*0.15</f>
        <v>48.652500000000003</v>
      </c>
      <c r="AA1748" s="6">
        <f>CleanedData[[#This Row],[Purchase Amount]]*1.15</f>
        <v>373.0025</v>
      </c>
    </row>
    <row r="1749" spans="1:27" x14ac:dyDescent="0.3">
      <c r="A1749">
        <v>2088</v>
      </c>
      <c r="B1749" t="s">
        <v>1974</v>
      </c>
      <c r="C1749" s="1">
        <v>45729</v>
      </c>
      <c r="D1749">
        <v>62</v>
      </c>
      <c r="E1749" t="s">
        <v>60</v>
      </c>
      <c r="F1749" t="s">
        <v>72</v>
      </c>
      <c r="G1749" t="s">
        <v>406</v>
      </c>
      <c r="H1749">
        <v>2</v>
      </c>
      <c r="I1749" t="s">
        <v>45</v>
      </c>
      <c r="J1749" t="s">
        <v>69</v>
      </c>
      <c r="K1749" t="s">
        <v>44</v>
      </c>
      <c r="L1749" t="s">
        <v>45</v>
      </c>
      <c r="M1749" t="s">
        <v>175</v>
      </c>
      <c r="N1749" t="s">
        <v>47</v>
      </c>
      <c r="O1749" t="s">
        <v>89</v>
      </c>
      <c r="P1749" t="s">
        <v>49</v>
      </c>
      <c r="Q1749" t="s">
        <v>50</v>
      </c>
      <c r="R1749" s="6">
        <f>_xlfn.XLOOKUP(CleanedData[[#This Row],[Product]],'02_Lookup_Tables'!$A$2:$A$126,'02_Lookup_Tables'!$B$2:$B$126)</f>
        <v>996.44</v>
      </c>
      <c r="S1749" t="str">
        <f>VLOOKUP(CleanedData[[#This Row],[Product]],'02_Lookup_Tables'!$H$2:$I$126,2,FALSE)</f>
        <v>Sports &amp; Outdoors</v>
      </c>
      <c r="T1749" t="str">
        <f>VLOOKUP(CleanedData[[#This Row],[Province]],'02_Lookup_Tables'!$D$2:$E$10,2, FALSE)</f>
        <v>Central Region</v>
      </c>
      <c r="U1749" t="str" cm="1">
        <f t="array" ref="U1749">_xlfn.IFS(CleanedData[[#This Row],[Purchase Amount]]&lt;500,"Low",
CleanedData[[#This Row],[Purchase Amount]]&lt;5000,"Medium",
TRUE,"High")</f>
        <v>Medium</v>
      </c>
      <c r="V1749" t="str">
        <f>TEXT(CleanedData[[#This Row],[Date]],"mmmm")</f>
        <v>March</v>
      </c>
      <c r="W1749" t="str">
        <f>"Q"&amp;ROUNDUP(MONTH(CleanedData[[#This Row],[Date]])/3,0)</f>
        <v>Q1</v>
      </c>
      <c r="X1749" t="str">
        <f>IF(CleanedData[[#This Row],[Purchase Amount]]&gt;=5000,"Yes","No")</f>
        <v>No</v>
      </c>
      <c r="Y1749">
        <f>IF(CleanedData[[#This Row],[Recommend]]="Yes",1,0)</f>
        <v>1</v>
      </c>
      <c r="Z1749" s="6">
        <f>CleanedData[[#This Row],[Purchase Amount]]*0.15</f>
        <v>149.46600000000001</v>
      </c>
      <c r="AA1749" s="6">
        <f>CleanedData[[#This Row],[Purchase Amount]]*1.15</f>
        <v>1145.9059999999999</v>
      </c>
    </row>
    <row r="1750" spans="1:27" x14ac:dyDescent="0.3">
      <c r="A1750">
        <v>2089</v>
      </c>
      <c r="B1750" t="s">
        <v>1975</v>
      </c>
      <c r="C1750" s="1">
        <v>45647</v>
      </c>
      <c r="D1750">
        <v>36</v>
      </c>
      <c r="E1750" t="s">
        <v>52</v>
      </c>
      <c r="F1750" t="s">
        <v>61</v>
      </c>
      <c r="G1750" t="s">
        <v>139</v>
      </c>
      <c r="H1750">
        <v>2</v>
      </c>
      <c r="I1750" t="s">
        <v>42</v>
      </c>
      <c r="J1750" t="s">
        <v>54</v>
      </c>
      <c r="K1750" t="s">
        <v>44</v>
      </c>
      <c r="L1750" t="s">
        <v>45</v>
      </c>
      <c r="M1750" t="s">
        <v>165</v>
      </c>
      <c r="N1750" t="s">
        <v>47</v>
      </c>
      <c r="O1750" t="s">
        <v>89</v>
      </c>
      <c r="P1750" t="s">
        <v>49</v>
      </c>
      <c r="Q1750" t="s">
        <v>81</v>
      </c>
      <c r="R1750" s="6">
        <f>_xlfn.XLOOKUP(CleanedData[[#This Row],[Product]],'02_Lookup_Tables'!$A$2:$A$126,'02_Lookup_Tables'!$B$2:$B$126)</f>
        <v>2340.5700000000002</v>
      </c>
      <c r="S1750" t="str">
        <f>VLOOKUP(CleanedData[[#This Row],[Product]],'02_Lookup_Tables'!$H$2:$I$126,2,FALSE)</f>
        <v>Apparel</v>
      </c>
      <c r="T1750" t="str">
        <f>VLOOKUP(CleanedData[[#This Row],[Province]],'02_Lookup_Tables'!$D$2:$E$10,2, FALSE)</f>
        <v>Southern Region</v>
      </c>
      <c r="U1750" t="str" cm="1">
        <f t="array" ref="U1750">_xlfn.IFS(CleanedData[[#This Row],[Purchase Amount]]&lt;500,"Low",
CleanedData[[#This Row],[Purchase Amount]]&lt;5000,"Medium",
TRUE,"High")</f>
        <v>Medium</v>
      </c>
      <c r="V1750" t="str">
        <f>TEXT(CleanedData[[#This Row],[Date]],"mmmm")</f>
        <v>December</v>
      </c>
      <c r="W1750" t="str">
        <f>"Q"&amp;ROUNDUP(MONTH(CleanedData[[#This Row],[Date]])/3,0)</f>
        <v>Q4</v>
      </c>
      <c r="X1750" t="str">
        <f>IF(CleanedData[[#This Row],[Purchase Amount]]&gt;=5000,"Yes","No")</f>
        <v>No</v>
      </c>
      <c r="Y1750">
        <f>IF(CleanedData[[#This Row],[Recommend]]="Yes",1,0)</f>
        <v>0</v>
      </c>
      <c r="Z1750" s="6">
        <f>CleanedData[[#This Row],[Purchase Amount]]*0.15</f>
        <v>351.08550000000002</v>
      </c>
      <c r="AA1750" s="6">
        <f>CleanedData[[#This Row],[Purchase Amount]]*1.15</f>
        <v>2691.6554999999998</v>
      </c>
    </row>
    <row r="1751" spans="1:27" x14ac:dyDescent="0.3">
      <c r="A1751">
        <v>2090</v>
      </c>
      <c r="B1751" t="s">
        <v>1976</v>
      </c>
      <c r="C1751" s="1">
        <v>45928</v>
      </c>
      <c r="D1751">
        <v>68</v>
      </c>
      <c r="E1751" t="s">
        <v>39</v>
      </c>
      <c r="F1751" t="s">
        <v>108</v>
      </c>
      <c r="G1751" t="s">
        <v>286</v>
      </c>
      <c r="H1751">
        <v>5</v>
      </c>
      <c r="I1751" t="s">
        <v>42</v>
      </c>
      <c r="J1751" t="s">
        <v>63</v>
      </c>
      <c r="K1751" t="s">
        <v>55</v>
      </c>
      <c r="L1751" t="s">
        <v>45</v>
      </c>
      <c r="M1751" t="s">
        <v>236</v>
      </c>
      <c r="N1751" t="s">
        <v>57</v>
      </c>
      <c r="O1751" t="s">
        <v>89</v>
      </c>
      <c r="P1751" t="s">
        <v>70</v>
      </c>
      <c r="Q1751" t="s">
        <v>97</v>
      </c>
      <c r="R1751" s="6">
        <f>_xlfn.XLOOKUP(CleanedData[[#This Row],[Product]],'02_Lookup_Tables'!$A$2:$A$126,'02_Lookup_Tables'!$B$2:$B$126)</f>
        <v>1907.49</v>
      </c>
      <c r="S1751" t="str">
        <f>VLOOKUP(CleanedData[[#This Row],[Product]],'02_Lookup_Tables'!$H$2:$I$126,2,FALSE)</f>
        <v>Accessories</v>
      </c>
      <c r="T1751" t="str">
        <f>VLOOKUP(CleanedData[[#This Row],[Province]],'02_Lookup_Tables'!$D$2:$E$10,2, FALSE)</f>
        <v>Gauteng Region</v>
      </c>
      <c r="U1751" t="str" cm="1">
        <f t="array" ref="U1751">_xlfn.IFS(CleanedData[[#This Row],[Purchase Amount]]&lt;500,"Low",
CleanedData[[#This Row],[Purchase Amount]]&lt;5000,"Medium",
TRUE,"High")</f>
        <v>Medium</v>
      </c>
      <c r="V1751" t="str">
        <f>TEXT(CleanedData[[#This Row],[Date]],"mmmm")</f>
        <v>September</v>
      </c>
      <c r="W1751" t="str">
        <f>"Q"&amp;ROUNDUP(MONTH(CleanedData[[#This Row],[Date]])/3,0)</f>
        <v>Q3</v>
      </c>
      <c r="X1751" t="str">
        <f>IF(CleanedData[[#This Row],[Purchase Amount]]&gt;=5000,"Yes","No")</f>
        <v>No</v>
      </c>
      <c r="Y1751">
        <f>IF(CleanedData[[#This Row],[Recommend]]="Yes",1,0)</f>
        <v>0</v>
      </c>
      <c r="Z1751" s="6">
        <f>CleanedData[[#This Row],[Purchase Amount]]*0.15</f>
        <v>286.12349999999998</v>
      </c>
      <c r="AA1751" s="6">
        <f>CleanedData[[#This Row],[Purchase Amount]]*1.15</f>
        <v>2193.6134999999999</v>
      </c>
    </row>
    <row r="1752" spans="1:27" x14ac:dyDescent="0.3">
      <c r="A1752">
        <v>2091</v>
      </c>
      <c r="B1752" t="s">
        <v>1977</v>
      </c>
      <c r="C1752" s="1">
        <v>45298</v>
      </c>
      <c r="D1752">
        <v>35</v>
      </c>
      <c r="E1752" t="s">
        <v>39</v>
      </c>
      <c r="F1752" t="s">
        <v>83</v>
      </c>
      <c r="G1752" t="s">
        <v>144</v>
      </c>
      <c r="H1752">
        <v>1</v>
      </c>
      <c r="I1752" t="s">
        <v>42</v>
      </c>
      <c r="J1752" t="s">
        <v>69</v>
      </c>
      <c r="K1752" t="s">
        <v>64</v>
      </c>
      <c r="L1752" t="s">
        <v>42</v>
      </c>
      <c r="M1752" t="s">
        <v>151</v>
      </c>
      <c r="N1752" t="s">
        <v>80</v>
      </c>
      <c r="O1752" t="s">
        <v>89</v>
      </c>
      <c r="P1752" t="s">
        <v>49</v>
      </c>
      <c r="Q1752" t="s">
        <v>81</v>
      </c>
      <c r="R1752" s="6">
        <f>_xlfn.XLOOKUP(CleanedData[[#This Row],[Product]],'02_Lookup_Tables'!$A$2:$A$126,'02_Lookup_Tables'!$B$2:$B$126)</f>
        <v>4455.18</v>
      </c>
      <c r="S1752" t="str">
        <f>VLOOKUP(CleanedData[[#This Row],[Product]],'02_Lookup_Tables'!$H$2:$I$126,2,FALSE)</f>
        <v>Sports &amp; Outdoors</v>
      </c>
      <c r="T1752" t="str">
        <f>VLOOKUP(CleanedData[[#This Row],[Province]],'02_Lookup_Tables'!$D$2:$E$10,2, FALSE)</f>
        <v>Western Region</v>
      </c>
      <c r="U1752" t="str" cm="1">
        <f t="array" ref="U1752">_xlfn.IFS(CleanedData[[#This Row],[Purchase Amount]]&lt;500,"Low",
CleanedData[[#This Row],[Purchase Amount]]&lt;5000,"Medium",
TRUE,"High")</f>
        <v>Medium</v>
      </c>
      <c r="V1752" t="str">
        <f>TEXT(CleanedData[[#This Row],[Date]],"mmmm")</f>
        <v>January</v>
      </c>
      <c r="W1752" t="str">
        <f>"Q"&amp;ROUNDUP(MONTH(CleanedData[[#This Row],[Date]])/3,0)</f>
        <v>Q1</v>
      </c>
      <c r="X1752" t="str">
        <f>IF(CleanedData[[#This Row],[Purchase Amount]]&gt;=5000,"Yes","No")</f>
        <v>No</v>
      </c>
      <c r="Y1752">
        <f>IF(CleanedData[[#This Row],[Recommend]]="Yes",1,0)</f>
        <v>0</v>
      </c>
      <c r="Z1752" s="6">
        <f>CleanedData[[#This Row],[Purchase Amount]]*0.15</f>
        <v>668.27700000000004</v>
      </c>
      <c r="AA1752" s="6">
        <f>CleanedData[[#This Row],[Purchase Amount]]*1.15</f>
        <v>5123.4570000000003</v>
      </c>
    </row>
    <row r="1753" spans="1:27" x14ac:dyDescent="0.3">
      <c r="A1753">
        <v>2092</v>
      </c>
      <c r="B1753" t="s">
        <v>1978</v>
      </c>
      <c r="C1753" s="1">
        <v>45473</v>
      </c>
      <c r="D1753">
        <v>27</v>
      </c>
      <c r="E1753" t="s">
        <v>39</v>
      </c>
      <c r="F1753" t="s">
        <v>68</v>
      </c>
      <c r="G1753" t="s">
        <v>307</v>
      </c>
      <c r="H1753">
        <v>4</v>
      </c>
      <c r="I1753" t="s">
        <v>42</v>
      </c>
      <c r="J1753" t="s">
        <v>54</v>
      </c>
      <c r="K1753" t="s">
        <v>55</v>
      </c>
      <c r="L1753" t="s">
        <v>45</v>
      </c>
      <c r="M1753" t="s">
        <v>208</v>
      </c>
      <c r="N1753" t="s">
        <v>96</v>
      </c>
      <c r="O1753" t="s">
        <v>89</v>
      </c>
      <c r="P1753" t="s">
        <v>70</v>
      </c>
      <c r="Q1753" t="s">
        <v>58</v>
      </c>
      <c r="R1753" s="6">
        <f>_xlfn.XLOOKUP(CleanedData[[#This Row],[Product]],'02_Lookup_Tables'!$A$2:$A$126,'02_Lookup_Tables'!$B$2:$B$126)</f>
        <v>824.74</v>
      </c>
      <c r="S1753" t="str">
        <f>VLOOKUP(CleanedData[[#This Row],[Product]],'02_Lookup_Tables'!$H$2:$I$126,2,FALSE)</f>
        <v>Apparel</v>
      </c>
      <c r="T1753" t="str">
        <f>VLOOKUP(CleanedData[[#This Row],[Province]],'02_Lookup_Tables'!$D$2:$E$10,2, FALSE)</f>
        <v>Northern Region</v>
      </c>
      <c r="U1753" t="str" cm="1">
        <f t="array" ref="U1753">_xlfn.IFS(CleanedData[[#This Row],[Purchase Amount]]&lt;500,"Low",
CleanedData[[#This Row],[Purchase Amount]]&lt;5000,"Medium",
TRUE,"High")</f>
        <v>Medium</v>
      </c>
      <c r="V1753" t="str">
        <f>TEXT(CleanedData[[#This Row],[Date]],"mmmm")</f>
        <v>June</v>
      </c>
      <c r="W1753" t="str">
        <f>"Q"&amp;ROUNDUP(MONTH(CleanedData[[#This Row],[Date]])/3,0)</f>
        <v>Q2</v>
      </c>
      <c r="X1753" t="str">
        <f>IF(CleanedData[[#This Row],[Purchase Amount]]&gt;=5000,"Yes","No")</f>
        <v>No</v>
      </c>
      <c r="Y1753">
        <f>IF(CleanedData[[#This Row],[Recommend]]="Yes",1,0)</f>
        <v>0</v>
      </c>
      <c r="Z1753" s="6">
        <f>CleanedData[[#This Row],[Purchase Amount]]*0.15</f>
        <v>123.711</v>
      </c>
      <c r="AA1753" s="6">
        <f>CleanedData[[#This Row],[Purchase Amount]]*1.15</f>
        <v>948.45099999999991</v>
      </c>
    </row>
    <row r="1754" spans="1:27" x14ac:dyDescent="0.3">
      <c r="A1754">
        <v>2093</v>
      </c>
      <c r="B1754" t="s">
        <v>1979</v>
      </c>
      <c r="C1754" s="1">
        <v>45589</v>
      </c>
      <c r="D1754">
        <v>64</v>
      </c>
      <c r="E1754" t="s">
        <v>60</v>
      </c>
      <c r="F1754" t="s">
        <v>72</v>
      </c>
      <c r="G1754" t="s">
        <v>374</v>
      </c>
      <c r="H1754">
        <v>1</v>
      </c>
      <c r="I1754" t="s">
        <v>42</v>
      </c>
      <c r="J1754" t="s">
        <v>63</v>
      </c>
      <c r="K1754" t="s">
        <v>55</v>
      </c>
      <c r="L1754" t="s">
        <v>42</v>
      </c>
      <c r="M1754" t="s">
        <v>88</v>
      </c>
      <c r="N1754" t="s">
        <v>80</v>
      </c>
      <c r="O1754" t="s">
        <v>89</v>
      </c>
      <c r="P1754" t="s">
        <v>49</v>
      </c>
      <c r="Q1754" t="s">
        <v>50</v>
      </c>
      <c r="R1754" s="6">
        <f>_xlfn.XLOOKUP(CleanedData[[#This Row],[Product]],'02_Lookup_Tables'!$A$2:$A$126,'02_Lookup_Tables'!$B$2:$B$126)</f>
        <v>2906.97</v>
      </c>
      <c r="S1754" t="str">
        <f>VLOOKUP(CleanedData[[#This Row],[Product]],'02_Lookup_Tables'!$H$2:$I$126,2,FALSE)</f>
        <v>Home &amp; Living</v>
      </c>
      <c r="T1754" t="str">
        <f>VLOOKUP(CleanedData[[#This Row],[Province]],'02_Lookup_Tables'!$D$2:$E$10,2, FALSE)</f>
        <v>Central Region</v>
      </c>
      <c r="U1754" t="str" cm="1">
        <f t="array" ref="U1754">_xlfn.IFS(CleanedData[[#This Row],[Purchase Amount]]&lt;500,"Low",
CleanedData[[#This Row],[Purchase Amount]]&lt;5000,"Medium",
TRUE,"High")</f>
        <v>Medium</v>
      </c>
      <c r="V1754" t="str">
        <f>TEXT(CleanedData[[#This Row],[Date]],"mmmm")</f>
        <v>October</v>
      </c>
      <c r="W1754" t="str">
        <f>"Q"&amp;ROUNDUP(MONTH(CleanedData[[#This Row],[Date]])/3,0)</f>
        <v>Q4</v>
      </c>
      <c r="X1754" t="str">
        <f>IF(CleanedData[[#This Row],[Purchase Amount]]&gt;=5000,"Yes","No")</f>
        <v>No</v>
      </c>
      <c r="Y1754">
        <f>IF(CleanedData[[#This Row],[Recommend]]="Yes",1,0)</f>
        <v>0</v>
      </c>
      <c r="Z1754" s="6">
        <f>CleanedData[[#This Row],[Purchase Amount]]*0.15</f>
        <v>436.04549999999995</v>
      </c>
      <c r="AA1754" s="6">
        <f>CleanedData[[#This Row],[Purchase Amount]]*1.15</f>
        <v>3343.0154999999995</v>
      </c>
    </row>
    <row r="1755" spans="1:27" x14ac:dyDescent="0.3">
      <c r="A1755">
        <v>2094</v>
      </c>
      <c r="B1755" t="s">
        <v>1980</v>
      </c>
      <c r="C1755" s="1">
        <v>46003</v>
      </c>
      <c r="D1755">
        <v>53</v>
      </c>
      <c r="E1755" t="s">
        <v>52</v>
      </c>
      <c r="F1755" t="s">
        <v>72</v>
      </c>
      <c r="G1755" t="s">
        <v>187</v>
      </c>
      <c r="H1755">
        <v>3</v>
      </c>
      <c r="I1755" t="s">
        <v>45</v>
      </c>
      <c r="J1755" t="s">
        <v>69</v>
      </c>
      <c r="K1755" t="s">
        <v>55</v>
      </c>
      <c r="L1755" t="s">
        <v>45</v>
      </c>
      <c r="M1755" t="s">
        <v>65</v>
      </c>
      <c r="N1755" t="s">
        <v>48</v>
      </c>
      <c r="O1755" t="s">
        <v>89</v>
      </c>
      <c r="P1755" t="s">
        <v>49</v>
      </c>
      <c r="Q1755" t="s">
        <v>93</v>
      </c>
      <c r="R1755" s="6">
        <f>_xlfn.XLOOKUP(CleanedData[[#This Row],[Product]],'02_Lookup_Tables'!$A$2:$A$126,'02_Lookup_Tables'!$B$2:$B$126)</f>
        <v>24904.86</v>
      </c>
      <c r="S1755" t="str">
        <f>VLOOKUP(CleanedData[[#This Row],[Product]],'02_Lookup_Tables'!$H$2:$I$126,2,FALSE)</f>
        <v>Electronics</v>
      </c>
      <c r="T1755" t="str">
        <f>VLOOKUP(CleanedData[[#This Row],[Province]],'02_Lookup_Tables'!$D$2:$E$10,2, FALSE)</f>
        <v>Central Region</v>
      </c>
      <c r="U1755" t="str" cm="1">
        <f t="array" ref="U1755">_xlfn.IFS(CleanedData[[#This Row],[Purchase Amount]]&lt;500,"Low",
CleanedData[[#This Row],[Purchase Amount]]&lt;5000,"Medium",
TRUE,"High")</f>
        <v>High</v>
      </c>
      <c r="V1755" t="str">
        <f>TEXT(CleanedData[[#This Row],[Date]],"mmmm")</f>
        <v>December</v>
      </c>
      <c r="W1755" t="str">
        <f>"Q"&amp;ROUNDUP(MONTH(CleanedData[[#This Row],[Date]])/3,0)</f>
        <v>Q4</v>
      </c>
      <c r="X1755" t="str">
        <f>IF(CleanedData[[#This Row],[Purchase Amount]]&gt;=5000,"Yes","No")</f>
        <v>Yes</v>
      </c>
      <c r="Y1755">
        <f>IF(CleanedData[[#This Row],[Recommend]]="Yes",1,0)</f>
        <v>1</v>
      </c>
      <c r="Z1755" s="6">
        <f>CleanedData[[#This Row],[Purchase Amount]]*0.15</f>
        <v>3735.7289999999998</v>
      </c>
      <c r="AA1755" s="6">
        <f>CleanedData[[#This Row],[Purchase Amount]]*1.15</f>
        <v>28640.589</v>
      </c>
    </row>
    <row r="1756" spans="1:27" x14ac:dyDescent="0.3">
      <c r="A1756">
        <v>2095</v>
      </c>
      <c r="B1756" t="s">
        <v>1981</v>
      </c>
      <c r="C1756" s="1">
        <v>45599</v>
      </c>
      <c r="D1756">
        <v>72</v>
      </c>
      <c r="E1756" t="s">
        <v>39</v>
      </c>
      <c r="F1756" t="s">
        <v>40</v>
      </c>
      <c r="G1756" t="s">
        <v>62</v>
      </c>
      <c r="H1756">
        <v>2</v>
      </c>
      <c r="I1756" t="s">
        <v>45</v>
      </c>
      <c r="J1756" t="s">
        <v>74</v>
      </c>
      <c r="K1756" t="s">
        <v>44</v>
      </c>
      <c r="L1756" t="s">
        <v>45</v>
      </c>
      <c r="M1756" t="s">
        <v>156</v>
      </c>
      <c r="N1756" t="s">
        <v>47</v>
      </c>
      <c r="O1756" t="s">
        <v>148</v>
      </c>
      <c r="P1756" t="s">
        <v>70</v>
      </c>
      <c r="Q1756" t="s">
        <v>97</v>
      </c>
      <c r="R1756" s="6">
        <f>_xlfn.XLOOKUP(CleanedData[[#This Row],[Product]],'02_Lookup_Tables'!$A$2:$A$126,'02_Lookup_Tables'!$B$2:$B$126)</f>
        <v>230.14</v>
      </c>
      <c r="S1756" t="str">
        <f>VLOOKUP(CleanedData[[#This Row],[Product]],'02_Lookup_Tables'!$H$2:$I$126,2,FALSE)</f>
        <v>Sports &amp; Outdoors</v>
      </c>
      <c r="T1756" t="str">
        <f>VLOOKUP(CleanedData[[#This Row],[Province]],'02_Lookup_Tables'!$D$2:$E$10,2, FALSE)</f>
        <v>Northern Region</v>
      </c>
      <c r="U1756" t="str" cm="1">
        <f t="array" ref="U1756">_xlfn.IFS(CleanedData[[#This Row],[Purchase Amount]]&lt;500,"Low",
CleanedData[[#This Row],[Purchase Amount]]&lt;5000,"Medium",
TRUE,"High")</f>
        <v>Low</v>
      </c>
      <c r="V1756" t="str">
        <f>TEXT(CleanedData[[#This Row],[Date]],"mmmm")</f>
        <v>November</v>
      </c>
      <c r="W1756" t="str">
        <f>"Q"&amp;ROUNDUP(MONTH(CleanedData[[#This Row],[Date]])/3,0)</f>
        <v>Q4</v>
      </c>
      <c r="X1756" t="str">
        <f>IF(CleanedData[[#This Row],[Purchase Amount]]&gt;=5000,"Yes","No")</f>
        <v>No</v>
      </c>
      <c r="Y1756">
        <f>IF(CleanedData[[#This Row],[Recommend]]="Yes",1,0)</f>
        <v>1</v>
      </c>
      <c r="Z1756" s="6">
        <f>CleanedData[[#This Row],[Purchase Amount]]*0.15</f>
        <v>34.520999999999994</v>
      </c>
      <c r="AA1756" s="6">
        <f>CleanedData[[#This Row],[Purchase Amount]]*1.15</f>
        <v>264.66099999999994</v>
      </c>
    </row>
    <row r="1757" spans="1:27" x14ac:dyDescent="0.3">
      <c r="A1757">
        <v>2096</v>
      </c>
      <c r="B1757" t="s">
        <v>1982</v>
      </c>
      <c r="C1757" s="1">
        <v>45969</v>
      </c>
      <c r="D1757">
        <v>53</v>
      </c>
      <c r="E1757" t="s">
        <v>60</v>
      </c>
      <c r="F1757" t="s">
        <v>83</v>
      </c>
      <c r="G1757" t="s">
        <v>693</v>
      </c>
      <c r="H1757">
        <v>2</v>
      </c>
      <c r="I1757" t="s">
        <v>42</v>
      </c>
      <c r="J1757" t="s">
        <v>63</v>
      </c>
      <c r="K1757" t="s">
        <v>55</v>
      </c>
      <c r="L1757" t="s">
        <v>45</v>
      </c>
      <c r="M1757" t="s">
        <v>88</v>
      </c>
      <c r="N1757" t="s">
        <v>47</v>
      </c>
      <c r="O1757" t="s">
        <v>89</v>
      </c>
      <c r="P1757" t="s">
        <v>49</v>
      </c>
      <c r="Q1757" t="s">
        <v>93</v>
      </c>
      <c r="R1757" s="6">
        <f>_xlfn.XLOOKUP(CleanedData[[#This Row],[Product]],'02_Lookup_Tables'!$A$2:$A$126,'02_Lookup_Tables'!$B$2:$B$126)</f>
        <v>618.72</v>
      </c>
      <c r="S1757" t="str">
        <f>VLOOKUP(CleanedData[[#This Row],[Product]],'02_Lookup_Tables'!$H$2:$I$126,2,FALSE)</f>
        <v>Sports &amp; Outdoors</v>
      </c>
      <c r="T1757" t="str">
        <f>VLOOKUP(CleanedData[[#This Row],[Province]],'02_Lookup_Tables'!$D$2:$E$10,2, FALSE)</f>
        <v>Western Region</v>
      </c>
      <c r="U1757" t="str" cm="1">
        <f t="array" ref="U1757">_xlfn.IFS(CleanedData[[#This Row],[Purchase Amount]]&lt;500,"Low",
CleanedData[[#This Row],[Purchase Amount]]&lt;5000,"Medium",
TRUE,"High")</f>
        <v>Medium</v>
      </c>
      <c r="V1757" t="str">
        <f>TEXT(CleanedData[[#This Row],[Date]],"mmmm")</f>
        <v>November</v>
      </c>
      <c r="W1757" t="str">
        <f>"Q"&amp;ROUNDUP(MONTH(CleanedData[[#This Row],[Date]])/3,0)</f>
        <v>Q4</v>
      </c>
      <c r="X1757" t="str">
        <f>IF(CleanedData[[#This Row],[Purchase Amount]]&gt;=5000,"Yes","No")</f>
        <v>No</v>
      </c>
      <c r="Y1757">
        <f>IF(CleanedData[[#This Row],[Recommend]]="Yes",1,0)</f>
        <v>0</v>
      </c>
      <c r="Z1757" s="6">
        <f>CleanedData[[#This Row],[Purchase Amount]]*0.15</f>
        <v>92.808000000000007</v>
      </c>
      <c r="AA1757" s="6">
        <f>CleanedData[[#This Row],[Purchase Amount]]*1.15</f>
        <v>711.52800000000002</v>
      </c>
    </row>
    <row r="1758" spans="1:27" x14ac:dyDescent="0.3">
      <c r="A1758">
        <v>2097</v>
      </c>
      <c r="B1758" t="s">
        <v>1983</v>
      </c>
      <c r="C1758" s="1">
        <v>45968</v>
      </c>
      <c r="D1758">
        <v>79</v>
      </c>
      <c r="E1758" t="s">
        <v>60</v>
      </c>
      <c r="F1758" t="s">
        <v>68</v>
      </c>
      <c r="G1758" t="s">
        <v>345</v>
      </c>
      <c r="H1758">
        <v>1</v>
      </c>
      <c r="I1758" t="s">
        <v>42</v>
      </c>
      <c r="J1758" t="s">
        <v>74</v>
      </c>
      <c r="K1758" t="s">
        <v>55</v>
      </c>
      <c r="L1758" t="s">
        <v>45</v>
      </c>
      <c r="M1758" t="s">
        <v>236</v>
      </c>
      <c r="N1758" t="s">
        <v>80</v>
      </c>
      <c r="O1758" t="s">
        <v>89</v>
      </c>
      <c r="P1758" t="s">
        <v>49</v>
      </c>
      <c r="Q1758" t="s">
        <v>97</v>
      </c>
      <c r="R1758" s="6">
        <f>_xlfn.XLOOKUP(CleanedData[[#This Row],[Product]],'02_Lookup_Tables'!$A$2:$A$126,'02_Lookup_Tables'!$B$2:$B$126)</f>
        <v>574.49</v>
      </c>
      <c r="S1758" t="str">
        <f>VLOOKUP(CleanedData[[#This Row],[Product]],'02_Lookup_Tables'!$H$2:$I$126,2,FALSE)</f>
        <v>Toys &amp; Games</v>
      </c>
      <c r="T1758" t="str">
        <f>VLOOKUP(CleanedData[[#This Row],[Province]],'02_Lookup_Tables'!$D$2:$E$10,2, FALSE)</f>
        <v>Northern Region</v>
      </c>
      <c r="U1758" t="str" cm="1">
        <f t="array" ref="U1758">_xlfn.IFS(CleanedData[[#This Row],[Purchase Amount]]&lt;500,"Low",
CleanedData[[#This Row],[Purchase Amount]]&lt;5000,"Medium",
TRUE,"High")</f>
        <v>Medium</v>
      </c>
      <c r="V1758" t="str">
        <f>TEXT(CleanedData[[#This Row],[Date]],"mmmm")</f>
        <v>November</v>
      </c>
      <c r="W1758" t="str">
        <f>"Q"&amp;ROUNDUP(MONTH(CleanedData[[#This Row],[Date]])/3,0)</f>
        <v>Q4</v>
      </c>
      <c r="X1758" t="str">
        <f>IF(CleanedData[[#This Row],[Purchase Amount]]&gt;=5000,"Yes","No")</f>
        <v>No</v>
      </c>
      <c r="Y1758">
        <f>IF(CleanedData[[#This Row],[Recommend]]="Yes",1,0)</f>
        <v>0</v>
      </c>
      <c r="Z1758" s="6">
        <f>CleanedData[[#This Row],[Purchase Amount]]*0.15</f>
        <v>86.173500000000004</v>
      </c>
      <c r="AA1758" s="6">
        <f>CleanedData[[#This Row],[Purchase Amount]]*1.15</f>
        <v>660.6635</v>
      </c>
    </row>
    <row r="1759" spans="1:27" x14ac:dyDescent="0.3">
      <c r="A1759">
        <v>2098</v>
      </c>
      <c r="B1759" t="s">
        <v>1984</v>
      </c>
      <c r="C1759" s="1">
        <v>45501</v>
      </c>
      <c r="D1759">
        <v>70</v>
      </c>
      <c r="E1759" t="s">
        <v>39</v>
      </c>
      <c r="F1759" t="s">
        <v>130</v>
      </c>
      <c r="G1759" t="s">
        <v>139</v>
      </c>
      <c r="H1759">
        <v>5</v>
      </c>
      <c r="I1759" t="s">
        <v>45</v>
      </c>
      <c r="J1759" t="s">
        <v>43</v>
      </c>
      <c r="K1759" t="s">
        <v>64</v>
      </c>
      <c r="L1759" t="s">
        <v>42</v>
      </c>
      <c r="M1759" t="s">
        <v>180</v>
      </c>
      <c r="N1759" t="s">
        <v>57</v>
      </c>
      <c r="O1759" t="s">
        <v>89</v>
      </c>
      <c r="P1759" t="s">
        <v>70</v>
      </c>
      <c r="Q1759" t="s">
        <v>97</v>
      </c>
      <c r="R1759" s="6">
        <f>_xlfn.XLOOKUP(CleanedData[[#This Row],[Product]],'02_Lookup_Tables'!$A$2:$A$126,'02_Lookup_Tables'!$B$2:$B$126)</f>
        <v>2340.5700000000002</v>
      </c>
      <c r="S1759" t="str">
        <f>VLOOKUP(CleanedData[[#This Row],[Product]],'02_Lookup_Tables'!$H$2:$I$126,2,FALSE)</f>
        <v>Apparel</v>
      </c>
      <c r="T1759" t="str">
        <f>VLOOKUP(CleanedData[[#This Row],[Province]],'02_Lookup_Tables'!$D$2:$E$10,2, FALSE)</f>
        <v>Eastern Region</v>
      </c>
      <c r="U1759" t="str" cm="1">
        <f t="array" ref="U1759">_xlfn.IFS(CleanedData[[#This Row],[Purchase Amount]]&lt;500,"Low",
CleanedData[[#This Row],[Purchase Amount]]&lt;5000,"Medium",
TRUE,"High")</f>
        <v>Medium</v>
      </c>
      <c r="V1759" t="str">
        <f>TEXT(CleanedData[[#This Row],[Date]],"mmmm")</f>
        <v>July</v>
      </c>
      <c r="W1759" t="str">
        <f>"Q"&amp;ROUNDUP(MONTH(CleanedData[[#This Row],[Date]])/3,0)</f>
        <v>Q3</v>
      </c>
      <c r="X1759" t="str">
        <f>IF(CleanedData[[#This Row],[Purchase Amount]]&gt;=5000,"Yes","No")</f>
        <v>No</v>
      </c>
      <c r="Y1759">
        <f>IF(CleanedData[[#This Row],[Recommend]]="Yes",1,0)</f>
        <v>1</v>
      </c>
      <c r="Z1759" s="6">
        <f>CleanedData[[#This Row],[Purchase Amount]]*0.15</f>
        <v>351.08550000000002</v>
      </c>
      <c r="AA1759" s="6">
        <f>CleanedData[[#This Row],[Purchase Amount]]*1.15</f>
        <v>2691.6554999999998</v>
      </c>
    </row>
    <row r="1760" spans="1:27" x14ac:dyDescent="0.3">
      <c r="A1760">
        <v>2099</v>
      </c>
      <c r="B1760" t="s">
        <v>1985</v>
      </c>
      <c r="C1760" s="1">
        <v>45905</v>
      </c>
      <c r="D1760">
        <v>31</v>
      </c>
      <c r="E1760" t="s">
        <v>52</v>
      </c>
      <c r="F1760" t="s">
        <v>77</v>
      </c>
      <c r="G1760" t="s">
        <v>116</v>
      </c>
      <c r="H1760">
        <v>1</v>
      </c>
      <c r="I1760" t="s">
        <v>45</v>
      </c>
      <c r="J1760" t="s">
        <v>69</v>
      </c>
      <c r="K1760" t="s">
        <v>44</v>
      </c>
      <c r="L1760" t="s">
        <v>45</v>
      </c>
      <c r="M1760" t="s">
        <v>147</v>
      </c>
      <c r="N1760" t="s">
        <v>80</v>
      </c>
      <c r="O1760" t="s">
        <v>148</v>
      </c>
      <c r="P1760" t="s">
        <v>70</v>
      </c>
      <c r="Q1760" t="s">
        <v>58</v>
      </c>
      <c r="R1760" s="6">
        <f>_xlfn.XLOOKUP(CleanedData[[#This Row],[Product]],'02_Lookup_Tables'!$A$2:$A$126,'02_Lookup_Tables'!$B$2:$B$126)</f>
        <v>869.65</v>
      </c>
      <c r="S1760" t="str">
        <f>VLOOKUP(CleanedData[[#This Row],[Product]],'02_Lookup_Tables'!$H$2:$I$126,2,FALSE)</f>
        <v>Toys &amp; Games</v>
      </c>
      <c r="T1760" t="str">
        <f>VLOOKUP(CleanedData[[#This Row],[Province]],'02_Lookup_Tables'!$D$2:$E$10,2, FALSE)</f>
        <v>Central Region</v>
      </c>
      <c r="U1760" t="str" cm="1">
        <f t="array" ref="U1760">_xlfn.IFS(CleanedData[[#This Row],[Purchase Amount]]&lt;500,"Low",
CleanedData[[#This Row],[Purchase Amount]]&lt;5000,"Medium",
TRUE,"High")</f>
        <v>Medium</v>
      </c>
      <c r="V1760" t="str">
        <f>TEXT(CleanedData[[#This Row],[Date]],"mmmm")</f>
        <v>September</v>
      </c>
      <c r="W1760" t="str">
        <f>"Q"&amp;ROUNDUP(MONTH(CleanedData[[#This Row],[Date]])/3,0)</f>
        <v>Q3</v>
      </c>
      <c r="X1760" t="str">
        <f>IF(CleanedData[[#This Row],[Purchase Amount]]&gt;=5000,"Yes","No")</f>
        <v>No</v>
      </c>
      <c r="Y1760">
        <f>IF(CleanedData[[#This Row],[Recommend]]="Yes",1,0)</f>
        <v>1</v>
      </c>
      <c r="Z1760" s="6">
        <f>CleanedData[[#This Row],[Purchase Amount]]*0.15</f>
        <v>130.44749999999999</v>
      </c>
      <c r="AA1760" s="6">
        <f>CleanedData[[#This Row],[Purchase Amount]]*1.15</f>
        <v>1000.0974999999999</v>
      </c>
    </row>
    <row r="1761" spans="1:27" x14ac:dyDescent="0.3">
      <c r="A1761">
        <v>2100</v>
      </c>
      <c r="B1761" t="s">
        <v>1986</v>
      </c>
      <c r="C1761" s="1">
        <v>45876</v>
      </c>
      <c r="D1761">
        <v>29</v>
      </c>
      <c r="E1761" t="s">
        <v>60</v>
      </c>
      <c r="F1761" t="s">
        <v>83</v>
      </c>
      <c r="G1761" t="s">
        <v>99</v>
      </c>
      <c r="H1761">
        <v>4</v>
      </c>
      <c r="I1761" t="s">
        <v>45</v>
      </c>
      <c r="J1761" t="s">
        <v>43</v>
      </c>
      <c r="K1761" t="s">
        <v>44</v>
      </c>
      <c r="L1761" t="s">
        <v>45</v>
      </c>
      <c r="M1761" t="s">
        <v>175</v>
      </c>
      <c r="N1761" t="s">
        <v>96</v>
      </c>
      <c r="O1761" t="s">
        <v>89</v>
      </c>
      <c r="P1761" t="s">
        <v>70</v>
      </c>
      <c r="Q1761" t="s">
        <v>58</v>
      </c>
      <c r="R1761" s="6">
        <f>_xlfn.XLOOKUP(CleanedData[[#This Row],[Product]],'02_Lookup_Tables'!$A$2:$A$126,'02_Lookup_Tables'!$B$2:$B$126)</f>
        <v>43.23</v>
      </c>
      <c r="S1761" t="str">
        <f>VLOOKUP(CleanedData[[#This Row],[Product]],'02_Lookup_Tables'!$H$2:$I$126,2,FALSE)</f>
        <v>Food</v>
      </c>
      <c r="T1761" t="str">
        <f>VLOOKUP(CleanedData[[#This Row],[Province]],'02_Lookup_Tables'!$D$2:$E$10,2, FALSE)</f>
        <v>Western Region</v>
      </c>
      <c r="U1761" t="str" cm="1">
        <f t="array" ref="U1761">_xlfn.IFS(CleanedData[[#This Row],[Purchase Amount]]&lt;500,"Low",
CleanedData[[#This Row],[Purchase Amount]]&lt;5000,"Medium",
TRUE,"High")</f>
        <v>Low</v>
      </c>
      <c r="V1761" t="str">
        <f>TEXT(CleanedData[[#This Row],[Date]],"mmmm")</f>
        <v>August</v>
      </c>
      <c r="W1761" t="str">
        <f>"Q"&amp;ROUNDUP(MONTH(CleanedData[[#This Row],[Date]])/3,0)</f>
        <v>Q3</v>
      </c>
      <c r="X1761" t="str">
        <f>IF(CleanedData[[#This Row],[Purchase Amount]]&gt;=5000,"Yes","No")</f>
        <v>No</v>
      </c>
      <c r="Y1761">
        <f>IF(CleanedData[[#This Row],[Recommend]]="Yes",1,0)</f>
        <v>1</v>
      </c>
      <c r="Z1761" s="6">
        <f>CleanedData[[#This Row],[Purchase Amount]]*0.15</f>
        <v>6.4844999999999997</v>
      </c>
      <c r="AA1761" s="6">
        <f>CleanedData[[#This Row],[Purchase Amount]]*1.15</f>
        <v>49.714499999999994</v>
      </c>
    </row>
    <row r="1762" spans="1:27" x14ac:dyDescent="0.3">
      <c r="A1762">
        <v>2101</v>
      </c>
      <c r="B1762" t="s">
        <v>1987</v>
      </c>
      <c r="C1762" s="1">
        <v>45825</v>
      </c>
      <c r="D1762">
        <v>78</v>
      </c>
      <c r="E1762" t="s">
        <v>52</v>
      </c>
      <c r="F1762" t="s">
        <v>68</v>
      </c>
      <c r="G1762" t="s">
        <v>501</v>
      </c>
      <c r="H1762">
        <v>1</v>
      </c>
      <c r="I1762" t="s">
        <v>45</v>
      </c>
      <c r="J1762" t="s">
        <v>69</v>
      </c>
      <c r="K1762" t="s">
        <v>64</v>
      </c>
      <c r="L1762" t="s">
        <v>42</v>
      </c>
      <c r="M1762" t="s">
        <v>156</v>
      </c>
      <c r="N1762" t="s">
        <v>80</v>
      </c>
      <c r="O1762" t="s">
        <v>148</v>
      </c>
      <c r="P1762" t="s">
        <v>70</v>
      </c>
      <c r="Q1762" t="s">
        <v>97</v>
      </c>
      <c r="R1762" s="6">
        <f>_xlfn.XLOOKUP(CleanedData[[#This Row],[Product]],'02_Lookup_Tables'!$A$2:$A$126,'02_Lookup_Tables'!$B$2:$B$126)</f>
        <v>1482.94</v>
      </c>
      <c r="S1762" t="str">
        <f>VLOOKUP(CleanedData[[#This Row],[Product]],'02_Lookup_Tables'!$H$2:$I$126,2,FALSE)</f>
        <v>Home Devices</v>
      </c>
      <c r="T1762" t="str">
        <f>VLOOKUP(CleanedData[[#This Row],[Province]],'02_Lookup_Tables'!$D$2:$E$10,2, FALSE)</f>
        <v>Northern Region</v>
      </c>
      <c r="U1762" t="str" cm="1">
        <f t="array" ref="U1762">_xlfn.IFS(CleanedData[[#This Row],[Purchase Amount]]&lt;500,"Low",
CleanedData[[#This Row],[Purchase Amount]]&lt;5000,"Medium",
TRUE,"High")</f>
        <v>Medium</v>
      </c>
      <c r="V1762" t="str">
        <f>TEXT(CleanedData[[#This Row],[Date]],"mmmm")</f>
        <v>June</v>
      </c>
      <c r="W1762" t="str">
        <f>"Q"&amp;ROUNDUP(MONTH(CleanedData[[#This Row],[Date]])/3,0)</f>
        <v>Q2</v>
      </c>
      <c r="X1762" t="str">
        <f>IF(CleanedData[[#This Row],[Purchase Amount]]&gt;=5000,"Yes","No")</f>
        <v>No</v>
      </c>
      <c r="Y1762">
        <f>IF(CleanedData[[#This Row],[Recommend]]="Yes",1,0)</f>
        <v>1</v>
      </c>
      <c r="Z1762" s="6">
        <f>CleanedData[[#This Row],[Purchase Amount]]*0.15</f>
        <v>222.441</v>
      </c>
      <c r="AA1762" s="6">
        <f>CleanedData[[#This Row],[Purchase Amount]]*1.15</f>
        <v>1705.3809999999999</v>
      </c>
    </row>
    <row r="1763" spans="1:27" x14ac:dyDescent="0.3">
      <c r="A1763">
        <v>2103</v>
      </c>
      <c r="B1763" t="s">
        <v>1988</v>
      </c>
      <c r="C1763" s="1">
        <v>45655</v>
      </c>
      <c r="D1763">
        <v>78</v>
      </c>
      <c r="E1763" t="s">
        <v>60</v>
      </c>
      <c r="F1763" t="s">
        <v>72</v>
      </c>
      <c r="G1763" t="s">
        <v>133</v>
      </c>
      <c r="H1763">
        <v>4</v>
      </c>
      <c r="I1763" t="s">
        <v>42</v>
      </c>
      <c r="J1763" t="s">
        <v>69</v>
      </c>
      <c r="K1763" t="s">
        <v>64</v>
      </c>
      <c r="L1763" t="s">
        <v>45</v>
      </c>
      <c r="M1763" t="s">
        <v>147</v>
      </c>
      <c r="N1763" t="s">
        <v>96</v>
      </c>
      <c r="O1763" t="s">
        <v>148</v>
      </c>
      <c r="P1763" t="s">
        <v>49</v>
      </c>
      <c r="Q1763" t="s">
        <v>97</v>
      </c>
      <c r="R1763" s="6">
        <f>_xlfn.XLOOKUP(CleanedData[[#This Row],[Product]],'02_Lookup_Tables'!$A$2:$A$126,'02_Lookup_Tables'!$B$2:$B$126)</f>
        <v>1734</v>
      </c>
      <c r="S1763" t="str">
        <f>VLOOKUP(CleanedData[[#This Row],[Product]],'02_Lookup_Tables'!$H$2:$I$126,2,FALSE)</f>
        <v>Home &amp; Living</v>
      </c>
      <c r="T1763" t="str">
        <f>VLOOKUP(CleanedData[[#This Row],[Province]],'02_Lookup_Tables'!$D$2:$E$10,2, FALSE)</f>
        <v>Central Region</v>
      </c>
      <c r="U1763" t="str" cm="1">
        <f t="array" ref="U1763">_xlfn.IFS(CleanedData[[#This Row],[Purchase Amount]]&lt;500,"Low",
CleanedData[[#This Row],[Purchase Amount]]&lt;5000,"Medium",
TRUE,"High")</f>
        <v>Medium</v>
      </c>
      <c r="V1763" t="str">
        <f>TEXT(CleanedData[[#This Row],[Date]],"mmmm")</f>
        <v>December</v>
      </c>
      <c r="W1763" t="str">
        <f>"Q"&amp;ROUNDUP(MONTH(CleanedData[[#This Row],[Date]])/3,0)</f>
        <v>Q4</v>
      </c>
      <c r="X1763" t="str">
        <f>IF(CleanedData[[#This Row],[Purchase Amount]]&gt;=5000,"Yes","No")</f>
        <v>No</v>
      </c>
      <c r="Y1763">
        <f>IF(CleanedData[[#This Row],[Recommend]]="Yes",1,0)</f>
        <v>0</v>
      </c>
      <c r="Z1763" s="6">
        <f>CleanedData[[#This Row],[Purchase Amount]]*0.15</f>
        <v>260.09999999999997</v>
      </c>
      <c r="AA1763" s="6">
        <f>CleanedData[[#This Row],[Purchase Amount]]*1.15</f>
        <v>1994.1</v>
      </c>
    </row>
    <row r="1764" spans="1:27" x14ac:dyDescent="0.3">
      <c r="A1764">
        <v>2104</v>
      </c>
      <c r="B1764" t="s">
        <v>1989</v>
      </c>
      <c r="C1764" s="1">
        <v>45754</v>
      </c>
      <c r="D1764">
        <v>29</v>
      </c>
      <c r="E1764" t="s">
        <v>60</v>
      </c>
      <c r="F1764" t="s">
        <v>40</v>
      </c>
      <c r="G1764" t="s">
        <v>111</v>
      </c>
      <c r="H1764">
        <v>2</v>
      </c>
      <c r="I1764" t="s">
        <v>42</v>
      </c>
      <c r="J1764" t="s">
        <v>69</v>
      </c>
      <c r="K1764" t="s">
        <v>64</v>
      </c>
      <c r="L1764" t="s">
        <v>42</v>
      </c>
      <c r="M1764" t="s">
        <v>88</v>
      </c>
      <c r="N1764" t="s">
        <v>47</v>
      </c>
      <c r="O1764" t="s">
        <v>89</v>
      </c>
      <c r="P1764" t="s">
        <v>49</v>
      </c>
      <c r="Q1764" t="s">
        <v>58</v>
      </c>
      <c r="R1764" s="6">
        <f>_xlfn.XLOOKUP(CleanedData[[#This Row],[Product]],'02_Lookup_Tables'!$A$2:$A$126,'02_Lookup_Tables'!$B$2:$B$126)</f>
        <v>3576.97</v>
      </c>
      <c r="S1764" t="str">
        <f>VLOOKUP(CleanedData[[#This Row],[Product]],'02_Lookup_Tables'!$H$2:$I$126,2,FALSE)</f>
        <v>Home Devices</v>
      </c>
      <c r="T1764" t="str">
        <f>VLOOKUP(CleanedData[[#This Row],[Province]],'02_Lookup_Tables'!$D$2:$E$10,2, FALSE)</f>
        <v>Northern Region</v>
      </c>
      <c r="U1764" t="str" cm="1">
        <f t="array" ref="U1764">_xlfn.IFS(CleanedData[[#This Row],[Purchase Amount]]&lt;500,"Low",
CleanedData[[#This Row],[Purchase Amount]]&lt;5000,"Medium",
TRUE,"High")</f>
        <v>Medium</v>
      </c>
      <c r="V1764" t="str">
        <f>TEXT(CleanedData[[#This Row],[Date]],"mmmm")</f>
        <v>April</v>
      </c>
      <c r="W1764" t="str">
        <f>"Q"&amp;ROUNDUP(MONTH(CleanedData[[#This Row],[Date]])/3,0)</f>
        <v>Q2</v>
      </c>
      <c r="X1764" t="str">
        <f>IF(CleanedData[[#This Row],[Purchase Amount]]&gt;=5000,"Yes","No")</f>
        <v>No</v>
      </c>
      <c r="Y1764">
        <f>IF(CleanedData[[#This Row],[Recommend]]="Yes",1,0)</f>
        <v>0</v>
      </c>
      <c r="Z1764" s="6">
        <f>CleanedData[[#This Row],[Purchase Amount]]*0.15</f>
        <v>536.54549999999995</v>
      </c>
      <c r="AA1764" s="6">
        <f>CleanedData[[#This Row],[Purchase Amount]]*1.15</f>
        <v>4113.5154999999995</v>
      </c>
    </row>
    <row r="1765" spans="1:27" x14ac:dyDescent="0.3">
      <c r="A1765">
        <v>2105</v>
      </c>
      <c r="B1765" t="s">
        <v>1990</v>
      </c>
      <c r="C1765" s="1">
        <v>45988</v>
      </c>
      <c r="D1765">
        <v>36</v>
      </c>
      <c r="E1765" t="s">
        <v>60</v>
      </c>
      <c r="F1765" t="s">
        <v>72</v>
      </c>
      <c r="G1765" t="s">
        <v>345</v>
      </c>
      <c r="H1765">
        <v>1</v>
      </c>
      <c r="I1765" t="s">
        <v>42</v>
      </c>
      <c r="J1765" t="s">
        <v>54</v>
      </c>
      <c r="K1765" t="s">
        <v>64</v>
      </c>
      <c r="L1765" t="s">
        <v>45</v>
      </c>
      <c r="M1765" t="s">
        <v>147</v>
      </c>
      <c r="N1765" t="s">
        <v>80</v>
      </c>
      <c r="O1765" t="s">
        <v>148</v>
      </c>
      <c r="P1765" t="s">
        <v>70</v>
      </c>
      <c r="Q1765" t="s">
        <v>81</v>
      </c>
      <c r="R1765" s="6">
        <f>_xlfn.XLOOKUP(CleanedData[[#This Row],[Product]],'02_Lookup_Tables'!$A$2:$A$126,'02_Lookup_Tables'!$B$2:$B$126)</f>
        <v>574.49</v>
      </c>
      <c r="S1765" t="str">
        <f>VLOOKUP(CleanedData[[#This Row],[Product]],'02_Lookup_Tables'!$H$2:$I$126,2,FALSE)</f>
        <v>Toys &amp; Games</v>
      </c>
      <c r="T1765" t="str">
        <f>VLOOKUP(CleanedData[[#This Row],[Province]],'02_Lookup_Tables'!$D$2:$E$10,2, FALSE)</f>
        <v>Central Region</v>
      </c>
      <c r="U1765" t="str" cm="1">
        <f t="array" ref="U1765">_xlfn.IFS(CleanedData[[#This Row],[Purchase Amount]]&lt;500,"Low",
CleanedData[[#This Row],[Purchase Amount]]&lt;5000,"Medium",
TRUE,"High")</f>
        <v>Medium</v>
      </c>
      <c r="V1765" t="str">
        <f>TEXT(CleanedData[[#This Row],[Date]],"mmmm")</f>
        <v>November</v>
      </c>
      <c r="W1765" t="str">
        <f>"Q"&amp;ROUNDUP(MONTH(CleanedData[[#This Row],[Date]])/3,0)</f>
        <v>Q4</v>
      </c>
      <c r="X1765" t="str">
        <f>IF(CleanedData[[#This Row],[Purchase Amount]]&gt;=5000,"Yes","No")</f>
        <v>No</v>
      </c>
      <c r="Y1765">
        <f>IF(CleanedData[[#This Row],[Recommend]]="Yes",1,0)</f>
        <v>0</v>
      </c>
      <c r="Z1765" s="6">
        <f>CleanedData[[#This Row],[Purchase Amount]]*0.15</f>
        <v>86.173500000000004</v>
      </c>
      <c r="AA1765" s="6">
        <f>CleanedData[[#This Row],[Purchase Amount]]*1.15</f>
        <v>660.6635</v>
      </c>
    </row>
    <row r="1766" spans="1:27" x14ac:dyDescent="0.3">
      <c r="A1766">
        <v>2106</v>
      </c>
      <c r="B1766" t="s">
        <v>1991</v>
      </c>
      <c r="C1766" s="1">
        <v>46021</v>
      </c>
      <c r="D1766">
        <v>59</v>
      </c>
      <c r="E1766" t="s">
        <v>39</v>
      </c>
      <c r="F1766" t="s">
        <v>68</v>
      </c>
      <c r="G1766" t="s">
        <v>359</v>
      </c>
      <c r="H1766">
        <v>4</v>
      </c>
      <c r="I1766" t="s">
        <v>42</v>
      </c>
      <c r="J1766" t="s">
        <v>69</v>
      </c>
      <c r="K1766" t="s">
        <v>55</v>
      </c>
      <c r="L1766" t="s">
        <v>42</v>
      </c>
      <c r="M1766" t="s">
        <v>46</v>
      </c>
      <c r="N1766" t="s">
        <v>96</v>
      </c>
      <c r="O1766" t="s">
        <v>89</v>
      </c>
      <c r="P1766" t="s">
        <v>70</v>
      </c>
      <c r="Q1766" t="s">
        <v>50</v>
      </c>
      <c r="R1766" s="6">
        <f>_xlfn.XLOOKUP(CleanedData[[#This Row],[Product]],'02_Lookup_Tables'!$A$2:$A$126,'02_Lookup_Tables'!$B$2:$B$126)</f>
        <v>34.200000000000003</v>
      </c>
      <c r="S1766" t="str">
        <f>VLOOKUP(CleanedData[[#This Row],[Product]],'02_Lookup_Tables'!$H$2:$I$126,2,FALSE)</f>
        <v>Food</v>
      </c>
      <c r="T1766" t="str">
        <f>VLOOKUP(CleanedData[[#This Row],[Province]],'02_Lookup_Tables'!$D$2:$E$10,2, FALSE)</f>
        <v>Northern Region</v>
      </c>
      <c r="U1766" t="str" cm="1">
        <f t="array" ref="U1766">_xlfn.IFS(CleanedData[[#This Row],[Purchase Amount]]&lt;500,"Low",
CleanedData[[#This Row],[Purchase Amount]]&lt;5000,"Medium",
TRUE,"High")</f>
        <v>Low</v>
      </c>
      <c r="V1766" t="str">
        <f>TEXT(CleanedData[[#This Row],[Date]],"mmmm")</f>
        <v>December</v>
      </c>
      <c r="W1766" t="str">
        <f>"Q"&amp;ROUNDUP(MONTH(CleanedData[[#This Row],[Date]])/3,0)</f>
        <v>Q4</v>
      </c>
      <c r="X1766" t="str">
        <f>IF(CleanedData[[#This Row],[Purchase Amount]]&gt;=5000,"Yes","No")</f>
        <v>No</v>
      </c>
      <c r="Y1766">
        <f>IF(CleanedData[[#This Row],[Recommend]]="Yes",1,0)</f>
        <v>0</v>
      </c>
      <c r="Z1766" s="6">
        <f>CleanedData[[#This Row],[Purchase Amount]]*0.15</f>
        <v>5.13</v>
      </c>
      <c r="AA1766" s="6">
        <f>CleanedData[[#This Row],[Purchase Amount]]*1.15</f>
        <v>39.33</v>
      </c>
    </row>
    <row r="1767" spans="1:27" x14ac:dyDescent="0.3">
      <c r="A1767">
        <v>2107</v>
      </c>
      <c r="B1767" t="s">
        <v>1992</v>
      </c>
      <c r="C1767" s="1">
        <v>45534</v>
      </c>
      <c r="D1767">
        <v>38</v>
      </c>
      <c r="E1767" t="s">
        <v>52</v>
      </c>
      <c r="F1767" t="s">
        <v>72</v>
      </c>
      <c r="G1767" t="s">
        <v>372</v>
      </c>
      <c r="H1767">
        <v>2</v>
      </c>
      <c r="I1767" t="s">
        <v>45</v>
      </c>
      <c r="J1767" t="s">
        <v>69</v>
      </c>
      <c r="K1767" t="s">
        <v>64</v>
      </c>
      <c r="L1767" t="s">
        <v>45</v>
      </c>
      <c r="M1767" t="s">
        <v>92</v>
      </c>
      <c r="N1767" t="s">
        <v>47</v>
      </c>
      <c r="O1767" t="s">
        <v>89</v>
      </c>
      <c r="P1767" t="s">
        <v>49</v>
      </c>
      <c r="Q1767" t="s">
        <v>81</v>
      </c>
      <c r="R1767" s="6">
        <f>_xlfn.XLOOKUP(CleanedData[[#This Row],[Product]],'02_Lookup_Tables'!$A$2:$A$126,'02_Lookup_Tables'!$B$2:$B$126)</f>
        <v>944.78</v>
      </c>
      <c r="S1767" t="str">
        <f>VLOOKUP(CleanedData[[#This Row],[Product]],'02_Lookup_Tables'!$H$2:$I$126,2,FALSE)</f>
        <v>Electronics</v>
      </c>
      <c r="T1767" t="str">
        <f>VLOOKUP(CleanedData[[#This Row],[Province]],'02_Lookup_Tables'!$D$2:$E$10,2, FALSE)</f>
        <v>Central Region</v>
      </c>
      <c r="U1767" t="str" cm="1">
        <f t="array" ref="U1767">_xlfn.IFS(CleanedData[[#This Row],[Purchase Amount]]&lt;500,"Low",
CleanedData[[#This Row],[Purchase Amount]]&lt;5000,"Medium",
TRUE,"High")</f>
        <v>Medium</v>
      </c>
      <c r="V1767" t="str">
        <f>TEXT(CleanedData[[#This Row],[Date]],"mmmm")</f>
        <v>August</v>
      </c>
      <c r="W1767" t="str">
        <f>"Q"&amp;ROUNDUP(MONTH(CleanedData[[#This Row],[Date]])/3,0)</f>
        <v>Q3</v>
      </c>
      <c r="X1767" t="str">
        <f>IF(CleanedData[[#This Row],[Purchase Amount]]&gt;=5000,"Yes","No")</f>
        <v>No</v>
      </c>
      <c r="Y1767">
        <f>IF(CleanedData[[#This Row],[Recommend]]="Yes",1,0)</f>
        <v>1</v>
      </c>
      <c r="Z1767" s="6">
        <f>CleanedData[[#This Row],[Purchase Amount]]*0.15</f>
        <v>141.71699999999998</v>
      </c>
      <c r="AA1767" s="6">
        <f>CleanedData[[#This Row],[Purchase Amount]]*1.15</f>
        <v>1086.4969999999998</v>
      </c>
    </row>
    <row r="1768" spans="1:27" x14ac:dyDescent="0.3">
      <c r="A1768">
        <v>2108</v>
      </c>
      <c r="B1768" t="s">
        <v>1993</v>
      </c>
      <c r="C1768" s="1">
        <v>45812</v>
      </c>
      <c r="D1768">
        <v>74</v>
      </c>
      <c r="E1768" t="s">
        <v>60</v>
      </c>
      <c r="F1768" t="s">
        <v>108</v>
      </c>
      <c r="G1768" t="s">
        <v>411</v>
      </c>
      <c r="H1768">
        <v>3</v>
      </c>
      <c r="I1768" t="s">
        <v>42</v>
      </c>
      <c r="J1768" t="s">
        <v>54</v>
      </c>
      <c r="K1768" t="s">
        <v>44</v>
      </c>
      <c r="L1768" t="s">
        <v>42</v>
      </c>
      <c r="M1768" t="s">
        <v>196</v>
      </c>
      <c r="N1768" t="s">
        <v>48</v>
      </c>
      <c r="O1768" t="s">
        <v>89</v>
      </c>
      <c r="P1768" t="s">
        <v>49</v>
      </c>
      <c r="Q1768" t="s">
        <v>97</v>
      </c>
      <c r="R1768" s="6">
        <f>_xlfn.XLOOKUP(CleanedData[[#This Row],[Product]],'02_Lookup_Tables'!$A$2:$A$126,'02_Lookup_Tables'!$B$2:$B$126)</f>
        <v>103.4</v>
      </c>
      <c r="S1768" t="str">
        <f>VLOOKUP(CleanedData[[#This Row],[Product]],'02_Lookup_Tables'!$H$2:$I$126,2,FALSE)</f>
        <v>Food</v>
      </c>
      <c r="T1768" t="str">
        <f>VLOOKUP(CleanedData[[#This Row],[Province]],'02_Lookup_Tables'!$D$2:$E$10,2, FALSE)</f>
        <v>Gauteng Region</v>
      </c>
      <c r="U1768" t="str" cm="1">
        <f t="array" ref="U1768">_xlfn.IFS(CleanedData[[#This Row],[Purchase Amount]]&lt;500,"Low",
CleanedData[[#This Row],[Purchase Amount]]&lt;5000,"Medium",
TRUE,"High")</f>
        <v>Low</v>
      </c>
      <c r="V1768" t="str">
        <f>TEXT(CleanedData[[#This Row],[Date]],"mmmm")</f>
        <v>June</v>
      </c>
      <c r="W1768" t="str">
        <f>"Q"&amp;ROUNDUP(MONTH(CleanedData[[#This Row],[Date]])/3,0)</f>
        <v>Q2</v>
      </c>
      <c r="X1768" t="str">
        <f>IF(CleanedData[[#This Row],[Purchase Amount]]&gt;=5000,"Yes","No")</f>
        <v>No</v>
      </c>
      <c r="Y1768">
        <f>IF(CleanedData[[#This Row],[Recommend]]="Yes",1,0)</f>
        <v>0</v>
      </c>
      <c r="Z1768" s="6">
        <f>CleanedData[[#This Row],[Purchase Amount]]*0.15</f>
        <v>15.51</v>
      </c>
      <c r="AA1768" s="6">
        <f>CleanedData[[#This Row],[Purchase Amount]]*1.15</f>
        <v>118.91</v>
      </c>
    </row>
    <row r="1769" spans="1:27" x14ac:dyDescent="0.3">
      <c r="A1769">
        <v>2109</v>
      </c>
      <c r="B1769" t="s">
        <v>1994</v>
      </c>
      <c r="C1769" s="1">
        <v>45523</v>
      </c>
      <c r="D1769">
        <v>62</v>
      </c>
      <c r="E1769" t="s">
        <v>39</v>
      </c>
      <c r="F1769" t="s">
        <v>40</v>
      </c>
      <c r="G1769" t="s">
        <v>454</v>
      </c>
      <c r="H1769">
        <v>5</v>
      </c>
      <c r="I1769" t="s">
        <v>45</v>
      </c>
      <c r="J1769" t="s">
        <v>54</v>
      </c>
      <c r="K1769" t="s">
        <v>55</v>
      </c>
      <c r="L1769" t="s">
        <v>45</v>
      </c>
      <c r="M1769" t="s">
        <v>123</v>
      </c>
      <c r="N1769" t="s">
        <v>57</v>
      </c>
      <c r="O1769" t="s">
        <v>89</v>
      </c>
      <c r="P1769" t="s">
        <v>70</v>
      </c>
      <c r="Q1769" t="s">
        <v>50</v>
      </c>
      <c r="R1769" s="6">
        <f>_xlfn.XLOOKUP(CleanedData[[#This Row],[Product]],'02_Lookup_Tables'!$A$2:$A$126,'02_Lookup_Tables'!$B$2:$B$126)</f>
        <v>2413.3000000000002</v>
      </c>
      <c r="S1769" t="str">
        <f>VLOOKUP(CleanedData[[#This Row],[Product]],'02_Lookup_Tables'!$H$2:$I$126,2,FALSE)</f>
        <v>Electronics</v>
      </c>
      <c r="T1769" t="str">
        <f>VLOOKUP(CleanedData[[#This Row],[Province]],'02_Lookup_Tables'!$D$2:$E$10,2, FALSE)</f>
        <v>Northern Region</v>
      </c>
      <c r="U1769" t="str" cm="1">
        <f t="array" ref="U1769">_xlfn.IFS(CleanedData[[#This Row],[Purchase Amount]]&lt;500,"Low",
CleanedData[[#This Row],[Purchase Amount]]&lt;5000,"Medium",
TRUE,"High")</f>
        <v>Medium</v>
      </c>
      <c r="V1769" t="str">
        <f>TEXT(CleanedData[[#This Row],[Date]],"mmmm")</f>
        <v>August</v>
      </c>
      <c r="W1769" t="str">
        <f>"Q"&amp;ROUNDUP(MONTH(CleanedData[[#This Row],[Date]])/3,0)</f>
        <v>Q3</v>
      </c>
      <c r="X1769" t="str">
        <f>IF(CleanedData[[#This Row],[Purchase Amount]]&gt;=5000,"Yes","No")</f>
        <v>No</v>
      </c>
      <c r="Y1769">
        <f>IF(CleanedData[[#This Row],[Recommend]]="Yes",1,0)</f>
        <v>1</v>
      </c>
      <c r="Z1769" s="6">
        <f>CleanedData[[#This Row],[Purchase Amount]]*0.15</f>
        <v>361.995</v>
      </c>
      <c r="AA1769" s="6">
        <f>CleanedData[[#This Row],[Purchase Amount]]*1.15</f>
        <v>2775.2950000000001</v>
      </c>
    </row>
    <row r="1770" spans="1:27" x14ac:dyDescent="0.3">
      <c r="A1770">
        <v>2111</v>
      </c>
      <c r="B1770" t="s">
        <v>1995</v>
      </c>
      <c r="C1770" s="1">
        <v>45333</v>
      </c>
      <c r="D1770">
        <v>37</v>
      </c>
      <c r="E1770" t="s">
        <v>60</v>
      </c>
      <c r="F1770" t="s">
        <v>83</v>
      </c>
      <c r="G1770" t="s">
        <v>203</v>
      </c>
      <c r="H1770">
        <v>3</v>
      </c>
      <c r="I1770" t="s">
        <v>42</v>
      </c>
      <c r="J1770" t="s">
        <v>74</v>
      </c>
      <c r="K1770" t="s">
        <v>55</v>
      </c>
      <c r="L1770" t="s">
        <v>45</v>
      </c>
      <c r="M1770" t="s">
        <v>180</v>
      </c>
      <c r="N1770" t="s">
        <v>48</v>
      </c>
      <c r="O1770" t="s">
        <v>89</v>
      </c>
      <c r="P1770" t="s">
        <v>49</v>
      </c>
      <c r="Q1770" t="s">
        <v>81</v>
      </c>
      <c r="R1770" s="6">
        <f>_xlfn.XLOOKUP(CleanedData[[#This Row],[Product]],'02_Lookup_Tables'!$A$2:$A$126,'02_Lookup_Tables'!$B$2:$B$126)</f>
        <v>2849.09</v>
      </c>
      <c r="S1770" t="str">
        <f>VLOOKUP(CleanedData[[#This Row],[Product]],'02_Lookup_Tables'!$H$2:$I$126,2,FALSE)</f>
        <v>Home &amp; Living</v>
      </c>
      <c r="T1770" t="str">
        <f>VLOOKUP(CleanedData[[#This Row],[Province]],'02_Lookup_Tables'!$D$2:$E$10,2, FALSE)</f>
        <v>Western Region</v>
      </c>
      <c r="U1770" t="str" cm="1">
        <f t="array" ref="U1770">_xlfn.IFS(CleanedData[[#This Row],[Purchase Amount]]&lt;500,"Low",
CleanedData[[#This Row],[Purchase Amount]]&lt;5000,"Medium",
TRUE,"High")</f>
        <v>Medium</v>
      </c>
      <c r="V1770" t="str">
        <f>TEXT(CleanedData[[#This Row],[Date]],"mmmm")</f>
        <v>February</v>
      </c>
      <c r="W1770" t="str">
        <f>"Q"&amp;ROUNDUP(MONTH(CleanedData[[#This Row],[Date]])/3,0)</f>
        <v>Q1</v>
      </c>
      <c r="X1770" t="str">
        <f>IF(CleanedData[[#This Row],[Purchase Amount]]&gt;=5000,"Yes","No")</f>
        <v>No</v>
      </c>
      <c r="Y1770">
        <f>IF(CleanedData[[#This Row],[Recommend]]="Yes",1,0)</f>
        <v>0</v>
      </c>
      <c r="Z1770" s="6">
        <f>CleanedData[[#This Row],[Purchase Amount]]*0.15</f>
        <v>427.36349999999999</v>
      </c>
      <c r="AA1770" s="6">
        <f>CleanedData[[#This Row],[Purchase Amount]]*1.15</f>
        <v>3276.4535000000001</v>
      </c>
    </row>
    <row r="1771" spans="1:27" x14ac:dyDescent="0.3">
      <c r="A1771">
        <v>2113</v>
      </c>
      <c r="B1771" t="s">
        <v>1996</v>
      </c>
      <c r="C1771" s="1">
        <v>45584</v>
      </c>
      <c r="D1771">
        <v>44</v>
      </c>
      <c r="E1771" t="s">
        <v>60</v>
      </c>
      <c r="F1771" t="s">
        <v>72</v>
      </c>
      <c r="G1771" t="s">
        <v>365</v>
      </c>
      <c r="H1771">
        <v>3</v>
      </c>
      <c r="I1771" t="s">
        <v>45</v>
      </c>
      <c r="J1771" t="s">
        <v>43</v>
      </c>
      <c r="K1771" t="s">
        <v>64</v>
      </c>
      <c r="L1771" t="s">
        <v>42</v>
      </c>
      <c r="M1771" t="s">
        <v>123</v>
      </c>
      <c r="N1771" t="s">
        <v>48</v>
      </c>
      <c r="O1771" t="s">
        <v>89</v>
      </c>
      <c r="P1771" t="s">
        <v>49</v>
      </c>
      <c r="Q1771" t="s">
        <v>81</v>
      </c>
      <c r="R1771" s="6">
        <f>_xlfn.XLOOKUP(CleanedData[[#This Row],[Product]],'02_Lookup_Tables'!$A$2:$A$126,'02_Lookup_Tables'!$B$2:$B$126)</f>
        <v>105.11</v>
      </c>
      <c r="S1771" t="str">
        <f>VLOOKUP(CleanedData[[#This Row],[Product]],'02_Lookup_Tables'!$H$2:$I$126,2,FALSE)</f>
        <v>Beauty &amp; Personal Care</v>
      </c>
      <c r="T1771" t="str">
        <f>VLOOKUP(CleanedData[[#This Row],[Province]],'02_Lookup_Tables'!$D$2:$E$10,2, FALSE)</f>
        <v>Central Region</v>
      </c>
      <c r="U1771" t="str" cm="1">
        <f t="array" ref="U1771">_xlfn.IFS(CleanedData[[#This Row],[Purchase Amount]]&lt;500,"Low",
CleanedData[[#This Row],[Purchase Amount]]&lt;5000,"Medium",
TRUE,"High")</f>
        <v>Low</v>
      </c>
      <c r="V1771" t="str">
        <f>TEXT(CleanedData[[#This Row],[Date]],"mmmm")</f>
        <v>October</v>
      </c>
      <c r="W1771" t="str">
        <f>"Q"&amp;ROUNDUP(MONTH(CleanedData[[#This Row],[Date]])/3,0)</f>
        <v>Q4</v>
      </c>
      <c r="X1771" t="str">
        <f>IF(CleanedData[[#This Row],[Purchase Amount]]&gt;=5000,"Yes","No")</f>
        <v>No</v>
      </c>
      <c r="Y1771">
        <f>IF(CleanedData[[#This Row],[Recommend]]="Yes",1,0)</f>
        <v>1</v>
      </c>
      <c r="Z1771" s="6">
        <f>CleanedData[[#This Row],[Purchase Amount]]*0.15</f>
        <v>15.766499999999999</v>
      </c>
      <c r="AA1771" s="6">
        <f>CleanedData[[#This Row],[Purchase Amount]]*1.15</f>
        <v>120.87649999999999</v>
      </c>
    </row>
    <row r="1772" spans="1:27" x14ac:dyDescent="0.3">
      <c r="A1772">
        <v>2114</v>
      </c>
      <c r="B1772" t="s">
        <v>1997</v>
      </c>
      <c r="C1772" s="1">
        <v>45972</v>
      </c>
      <c r="D1772">
        <v>76</v>
      </c>
      <c r="E1772" t="s">
        <v>39</v>
      </c>
      <c r="F1772" t="s">
        <v>130</v>
      </c>
      <c r="G1772" t="s">
        <v>286</v>
      </c>
      <c r="H1772">
        <v>4</v>
      </c>
      <c r="I1772" t="s">
        <v>45</v>
      </c>
      <c r="J1772" t="s">
        <v>69</v>
      </c>
      <c r="K1772" t="s">
        <v>55</v>
      </c>
      <c r="L1772" t="s">
        <v>42</v>
      </c>
      <c r="M1772" t="s">
        <v>56</v>
      </c>
      <c r="N1772" t="s">
        <v>96</v>
      </c>
      <c r="O1772" t="s">
        <v>148</v>
      </c>
      <c r="P1772" t="s">
        <v>49</v>
      </c>
      <c r="Q1772" t="s">
        <v>97</v>
      </c>
      <c r="R1772" s="6">
        <f>_xlfn.XLOOKUP(CleanedData[[#This Row],[Product]],'02_Lookup_Tables'!$A$2:$A$126,'02_Lookup_Tables'!$B$2:$B$126)</f>
        <v>1907.49</v>
      </c>
      <c r="S1772" t="str">
        <f>VLOOKUP(CleanedData[[#This Row],[Product]],'02_Lookup_Tables'!$H$2:$I$126,2,FALSE)</f>
        <v>Accessories</v>
      </c>
      <c r="T1772" t="str">
        <f>VLOOKUP(CleanedData[[#This Row],[Province]],'02_Lookup_Tables'!$D$2:$E$10,2, FALSE)</f>
        <v>Eastern Region</v>
      </c>
      <c r="U1772" t="str" cm="1">
        <f t="array" ref="U1772">_xlfn.IFS(CleanedData[[#This Row],[Purchase Amount]]&lt;500,"Low",
CleanedData[[#This Row],[Purchase Amount]]&lt;5000,"Medium",
TRUE,"High")</f>
        <v>Medium</v>
      </c>
      <c r="V1772" t="str">
        <f>TEXT(CleanedData[[#This Row],[Date]],"mmmm")</f>
        <v>November</v>
      </c>
      <c r="W1772" t="str">
        <f>"Q"&amp;ROUNDUP(MONTH(CleanedData[[#This Row],[Date]])/3,0)</f>
        <v>Q4</v>
      </c>
      <c r="X1772" t="str">
        <f>IF(CleanedData[[#This Row],[Purchase Amount]]&gt;=5000,"Yes","No")</f>
        <v>No</v>
      </c>
      <c r="Y1772">
        <f>IF(CleanedData[[#This Row],[Recommend]]="Yes",1,0)</f>
        <v>1</v>
      </c>
      <c r="Z1772" s="6">
        <f>CleanedData[[#This Row],[Purchase Amount]]*0.15</f>
        <v>286.12349999999998</v>
      </c>
      <c r="AA1772" s="6">
        <f>CleanedData[[#This Row],[Purchase Amount]]*1.15</f>
        <v>2193.6134999999999</v>
      </c>
    </row>
    <row r="1773" spans="1:27" x14ac:dyDescent="0.3">
      <c r="A1773">
        <v>2115</v>
      </c>
      <c r="B1773" t="s">
        <v>1998</v>
      </c>
      <c r="C1773" s="1">
        <v>45715</v>
      </c>
      <c r="E1773" t="s">
        <v>60</v>
      </c>
      <c r="F1773" t="s">
        <v>77</v>
      </c>
      <c r="G1773" t="s">
        <v>102</v>
      </c>
      <c r="H1773">
        <v>2</v>
      </c>
      <c r="I1773" t="s">
        <v>45</v>
      </c>
      <c r="J1773" t="s">
        <v>69</v>
      </c>
      <c r="K1773" t="s">
        <v>64</v>
      </c>
      <c r="L1773" t="s">
        <v>45</v>
      </c>
      <c r="M1773" t="s">
        <v>79</v>
      </c>
      <c r="N1773" t="s">
        <v>47</v>
      </c>
      <c r="O1773" t="s">
        <v>89</v>
      </c>
      <c r="P1773" t="s">
        <v>49</v>
      </c>
      <c r="Q1773" t="s">
        <v>166</v>
      </c>
      <c r="R1773" s="6">
        <f>_xlfn.XLOOKUP(CleanedData[[#This Row],[Product]],'02_Lookup_Tables'!$A$2:$A$126,'02_Lookup_Tables'!$B$2:$B$126)</f>
        <v>276.82</v>
      </c>
      <c r="S1773" t="str">
        <f>VLOOKUP(CleanedData[[#This Row],[Product]],'02_Lookup_Tables'!$H$2:$I$126,2,FALSE)</f>
        <v>Home &amp; Living</v>
      </c>
      <c r="T1773" t="str">
        <f>VLOOKUP(CleanedData[[#This Row],[Province]],'02_Lookup_Tables'!$D$2:$E$10,2, FALSE)</f>
        <v>Central Region</v>
      </c>
      <c r="U1773" t="str" cm="1">
        <f t="array" ref="U1773">_xlfn.IFS(CleanedData[[#This Row],[Purchase Amount]]&lt;500,"Low",
CleanedData[[#This Row],[Purchase Amount]]&lt;5000,"Medium",
TRUE,"High")</f>
        <v>Low</v>
      </c>
      <c r="V1773" t="str">
        <f>TEXT(CleanedData[[#This Row],[Date]],"mmmm")</f>
        <v>February</v>
      </c>
      <c r="W1773" t="str">
        <f>"Q"&amp;ROUNDUP(MONTH(CleanedData[[#This Row],[Date]])/3,0)</f>
        <v>Q1</v>
      </c>
      <c r="X1773" t="str">
        <f>IF(CleanedData[[#This Row],[Purchase Amount]]&gt;=5000,"Yes","No")</f>
        <v>No</v>
      </c>
      <c r="Y1773">
        <f>IF(CleanedData[[#This Row],[Recommend]]="Yes",1,0)</f>
        <v>1</v>
      </c>
      <c r="Z1773" s="6">
        <f>CleanedData[[#This Row],[Purchase Amount]]*0.15</f>
        <v>41.522999999999996</v>
      </c>
      <c r="AA1773" s="6">
        <f>CleanedData[[#This Row],[Purchase Amount]]*1.15</f>
        <v>318.34299999999996</v>
      </c>
    </row>
    <row r="1774" spans="1:27" x14ac:dyDescent="0.3">
      <c r="A1774">
        <v>2117</v>
      </c>
      <c r="B1774" t="s">
        <v>1999</v>
      </c>
      <c r="C1774" s="1">
        <v>45555</v>
      </c>
      <c r="D1774">
        <v>78</v>
      </c>
      <c r="E1774" t="s">
        <v>52</v>
      </c>
      <c r="F1774" t="s">
        <v>68</v>
      </c>
      <c r="G1774" t="s">
        <v>417</v>
      </c>
      <c r="H1774">
        <v>4</v>
      </c>
      <c r="I1774" t="s">
        <v>45</v>
      </c>
      <c r="J1774" t="s">
        <v>54</v>
      </c>
      <c r="K1774" t="s">
        <v>64</v>
      </c>
      <c r="L1774" t="s">
        <v>42</v>
      </c>
      <c r="M1774" t="s">
        <v>156</v>
      </c>
      <c r="N1774" t="s">
        <v>96</v>
      </c>
      <c r="O1774" t="s">
        <v>148</v>
      </c>
      <c r="P1774" t="s">
        <v>49</v>
      </c>
      <c r="Q1774" t="s">
        <v>97</v>
      </c>
      <c r="R1774" s="6">
        <f>_xlfn.XLOOKUP(CleanedData[[#This Row],[Product]],'02_Lookup_Tables'!$A$2:$A$126,'02_Lookup_Tables'!$B$2:$B$126)</f>
        <v>274.49</v>
      </c>
      <c r="S1774" t="str">
        <f>VLOOKUP(CleanedData[[#This Row],[Product]],'02_Lookup_Tables'!$H$2:$I$126,2,FALSE)</f>
        <v>Beauty &amp; Personal Care</v>
      </c>
      <c r="T1774" t="str">
        <f>VLOOKUP(CleanedData[[#This Row],[Province]],'02_Lookup_Tables'!$D$2:$E$10,2, FALSE)</f>
        <v>Northern Region</v>
      </c>
      <c r="U1774" t="str" cm="1">
        <f t="array" ref="U1774">_xlfn.IFS(CleanedData[[#This Row],[Purchase Amount]]&lt;500,"Low",
CleanedData[[#This Row],[Purchase Amount]]&lt;5000,"Medium",
TRUE,"High")</f>
        <v>Low</v>
      </c>
      <c r="V1774" t="str">
        <f>TEXT(CleanedData[[#This Row],[Date]],"mmmm")</f>
        <v>September</v>
      </c>
      <c r="W1774" t="str">
        <f>"Q"&amp;ROUNDUP(MONTH(CleanedData[[#This Row],[Date]])/3,0)</f>
        <v>Q3</v>
      </c>
      <c r="X1774" t="str">
        <f>IF(CleanedData[[#This Row],[Purchase Amount]]&gt;=5000,"Yes","No")</f>
        <v>No</v>
      </c>
      <c r="Y1774">
        <f>IF(CleanedData[[#This Row],[Recommend]]="Yes",1,0)</f>
        <v>1</v>
      </c>
      <c r="Z1774" s="6">
        <f>CleanedData[[#This Row],[Purchase Amount]]*0.15</f>
        <v>41.173499999999997</v>
      </c>
      <c r="AA1774" s="6">
        <f>CleanedData[[#This Row],[Purchase Amount]]*1.15</f>
        <v>315.6635</v>
      </c>
    </row>
    <row r="1775" spans="1:27" x14ac:dyDescent="0.3">
      <c r="A1775">
        <v>2118</v>
      </c>
      <c r="B1775" t="s">
        <v>2000</v>
      </c>
      <c r="C1775" s="1">
        <v>45527</v>
      </c>
      <c r="D1775">
        <v>64</v>
      </c>
      <c r="E1775" t="s">
        <v>39</v>
      </c>
      <c r="F1775" t="s">
        <v>125</v>
      </c>
      <c r="G1775" t="s">
        <v>235</v>
      </c>
      <c r="H1775">
        <v>5</v>
      </c>
      <c r="I1775" t="s">
        <v>42</v>
      </c>
      <c r="J1775" t="s">
        <v>69</v>
      </c>
      <c r="K1775" t="s">
        <v>55</v>
      </c>
      <c r="L1775" t="s">
        <v>45</v>
      </c>
      <c r="M1775" t="s">
        <v>140</v>
      </c>
      <c r="N1775" t="s">
        <v>57</v>
      </c>
      <c r="O1775" t="s">
        <v>148</v>
      </c>
      <c r="P1775" t="s">
        <v>49</v>
      </c>
      <c r="Q1775" t="s">
        <v>50</v>
      </c>
      <c r="R1775" s="6">
        <f>_xlfn.XLOOKUP(CleanedData[[#This Row],[Product]],'02_Lookup_Tables'!$A$2:$A$126,'02_Lookup_Tables'!$B$2:$B$126)</f>
        <v>306.57</v>
      </c>
      <c r="S1775" t="str">
        <f>VLOOKUP(CleanedData[[#This Row],[Product]],'02_Lookup_Tables'!$H$2:$I$126,2,FALSE)</f>
        <v>Toys &amp; Games</v>
      </c>
      <c r="T1775" t="str">
        <f>VLOOKUP(CleanedData[[#This Row],[Province]],'02_Lookup_Tables'!$D$2:$E$10,2, FALSE)</f>
        <v>Western Region</v>
      </c>
      <c r="U1775" t="str" cm="1">
        <f t="array" ref="U1775">_xlfn.IFS(CleanedData[[#This Row],[Purchase Amount]]&lt;500,"Low",
CleanedData[[#This Row],[Purchase Amount]]&lt;5000,"Medium",
TRUE,"High")</f>
        <v>Low</v>
      </c>
      <c r="V1775" t="str">
        <f>TEXT(CleanedData[[#This Row],[Date]],"mmmm")</f>
        <v>August</v>
      </c>
      <c r="W1775" t="str">
        <f>"Q"&amp;ROUNDUP(MONTH(CleanedData[[#This Row],[Date]])/3,0)</f>
        <v>Q3</v>
      </c>
      <c r="X1775" t="str">
        <f>IF(CleanedData[[#This Row],[Purchase Amount]]&gt;=5000,"Yes","No")</f>
        <v>No</v>
      </c>
      <c r="Y1775">
        <f>IF(CleanedData[[#This Row],[Recommend]]="Yes",1,0)</f>
        <v>0</v>
      </c>
      <c r="Z1775" s="6">
        <f>CleanedData[[#This Row],[Purchase Amount]]*0.15</f>
        <v>45.985499999999995</v>
      </c>
      <c r="AA1775" s="6">
        <f>CleanedData[[#This Row],[Purchase Amount]]*1.15</f>
        <v>352.55549999999994</v>
      </c>
    </row>
    <row r="1776" spans="1:27" x14ac:dyDescent="0.3">
      <c r="A1776">
        <v>2119</v>
      </c>
      <c r="B1776" t="s">
        <v>2001</v>
      </c>
      <c r="C1776" s="1">
        <v>45764</v>
      </c>
      <c r="D1776">
        <v>49</v>
      </c>
      <c r="E1776" t="s">
        <v>52</v>
      </c>
      <c r="F1776" t="s">
        <v>72</v>
      </c>
      <c r="G1776" t="s">
        <v>116</v>
      </c>
      <c r="H1776">
        <v>3</v>
      </c>
      <c r="I1776" t="s">
        <v>45</v>
      </c>
      <c r="J1776" t="s">
        <v>74</v>
      </c>
      <c r="K1776" t="s">
        <v>44</v>
      </c>
      <c r="L1776" t="s">
        <v>42</v>
      </c>
      <c r="M1776" t="s">
        <v>236</v>
      </c>
      <c r="N1776" t="s">
        <v>48</v>
      </c>
      <c r="O1776" t="s">
        <v>89</v>
      </c>
      <c r="P1776" t="s">
        <v>49</v>
      </c>
      <c r="Q1776" t="s">
        <v>93</v>
      </c>
      <c r="R1776" s="6">
        <f>_xlfn.XLOOKUP(CleanedData[[#This Row],[Product]],'02_Lookup_Tables'!$A$2:$A$126,'02_Lookup_Tables'!$B$2:$B$126)</f>
        <v>869.65</v>
      </c>
      <c r="S1776" t="str">
        <f>VLOOKUP(CleanedData[[#This Row],[Product]],'02_Lookup_Tables'!$H$2:$I$126,2,FALSE)</f>
        <v>Toys &amp; Games</v>
      </c>
      <c r="T1776" t="str">
        <f>VLOOKUP(CleanedData[[#This Row],[Province]],'02_Lookup_Tables'!$D$2:$E$10,2, FALSE)</f>
        <v>Central Region</v>
      </c>
      <c r="U1776" t="str" cm="1">
        <f t="array" ref="U1776">_xlfn.IFS(CleanedData[[#This Row],[Purchase Amount]]&lt;500,"Low",
CleanedData[[#This Row],[Purchase Amount]]&lt;5000,"Medium",
TRUE,"High")</f>
        <v>Medium</v>
      </c>
      <c r="V1776" t="str">
        <f>TEXT(CleanedData[[#This Row],[Date]],"mmmm")</f>
        <v>April</v>
      </c>
      <c r="W1776" t="str">
        <f>"Q"&amp;ROUNDUP(MONTH(CleanedData[[#This Row],[Date]])/3,0)</f>
        <v>Q2</v>
      </c>
      <c r="X1776" t="str">
        <f>IF(CleanedData[[#This Row],[Purchase Amount]]&gt;=5000,"Yes","No")</f>
        <v>No</v>
      </c>
      <c r="Y1776">
        <f>IF(CleanedData[[#This Row],[Recommend]]="Yes",1,0)</f>
        <v>1</v>
      </c>
      <c r="Z1776" s="6">
        <f>CleanedData[[#This Row],[Purchase Amount]]*0.15</f>
        <v>130.44749999999999</v>
      </c>
      <c r="AA1776" s="6">
        <f>CleanedData[[#This Row],[Purchase Amount]]*1.15</f>
        <v>1000.0974999999999</v>
      </c>
    </row>
    <row r="1777" spans="1:27" x14ac:dyDescent="0.3">
      <c r="A1777">
        <v>2121</v>
      </c>
      <c r="B1777" t="s">
        <v>2002</v>
      </c>
      <c r="C1777" s="1">
        <v>45412</v>
      </c>
      <c r="D1777">
        <v>35</v>
      </c>
      <c r="E1777" t="s">
        <v>39</v>
      </c>
      <c r="F1777" t="s">
        <v>61</v>
      </c>
      <c r="G1777" t="s">
        <v>378</v>
      </c>
      <c r="H1777">
        <v>1</v>
      </c>
      <c r="I1777" t="s">
        <v>45</v>
      </c>
      <c r="J1777" t="s">
        <v>74</v>
      </c>
      <c r="K1777" t="s">
        <v>64</v>
      </c>
      <c r="L1777" t="s">
        <v>45</v>
      </c>
      <c r="M1777" t="s">
        <v>46</v>
      </c>
      <c r="N1777" t="s">
        <v>80</v>
      </c>
      <c r="O1777" t="s">
        <v>89</v>
      </c>
      <c r="P1777" t="s">
        <v>49</v>
      </c>
      <c r="Q1777" t="s">
        <v>81</v>
      </c>
      <c r="R1777" s="6">
        <f>_xlfn.XLOOKUP(CleanedData[[#This Row],[Product]],'02_Lookup_Tables'!$A$2:$A$126,'02_Lookup_Tables'!$B$2:$B$126)</f>
        <v>40.11</v>
      </c>
      <c r="S1777" t="str">
        <f>VLOOKUP(CleanedData[[#This Row],[Product]],'02_Lookup_Tables'!$H$2:$I$126,2,FALSE)</f>
        <v>Food</v>
      </c>
      <c r="T1777" t="str">
        <f>VLOOKUP(CleanedData[[#This Row],[Province]],'02_Lookup_Tables'!$D$2:$E$10,2, FALSE)</f>
        <v>Southern Region</v>
      </c>
      <c r="U1777" t="str" cm="1">
        <f t="array" ref="U1777">_xlfn.IFS(CleanedData[[#This Row],[Purchase Amount]]&lt;500,"Low",
CleanedData[[#This Row],[Purchase Amount]]&lt;5000,"Medium",
TRUE,"High")</f>
        <v>Low</v>
      </c>
      <c r="V1777" t="str">
        <f>TEXT(CleanedData[[#This Row],[Date]],"mmmm")</f>
        <v>April</v>
      </c>
      <c r="W1777" t="str">
        <f>"Q"&amp;ROUNDUP(MONTH(CleanedData[[#This Row],[Date]])/3,0)</f>
        <v>Q2</v>
      </c>
      <c r="X1777" t="str">
        <f>IF(CleanedData[[#This Row],[Purchase Amount]]&gt;=5000,"Yes","No")</f>
        <v>No</v>
      </c>
      <c r="Y1777">
        <f>IF(CleanedData[[#This Row],[Recommend]]="Yes",1,0)</f>
        <v>1</v>
      </c>
      <c r="Z1777" s="6">
        <f>CleanedData[[#This Row],[Purchase Amount]]*0.15</f>
        <v>6.0164999999999997</v>
      </c>
      <c r="AA1777" s="6">
        <f>CleanedData[[#This Row],[Purchase Amount]]*1.15</f>
        <v>46.126499999999993</v>
      </c>
    </row>
    <row r="1778" spans="1:27" x14ac:dyDescent="0.3">
      <c r="A1778">
        <v>2122</v>
      </c>
      <c r="B1778" t="s">
        <v>2003</v>
      </c>
      <c r="C1778" s="1">
        <v>45994</v>
      </c>
      <c r="D1778">
        <v>61</v>
      </c>
      <c r="E1778" t="s">
        <v>52</v>
      </c>
      <c r="F1778" t="s">
        <v>72</v>
      </c>
      <c r="G1778" t="s">
        <v>182</v>
      </c>
      <c r="H1778">
        <v>5</v>
      </c>
      <c r="I1778" t="s">
        <v>45</v>
      </c>
      <c r="J1778" t="s">
        <v>63</v>
      </c>
      <c r="K1778" t="s">
        <v>44</v>
      </c>
      <c r="L1778" t="s">
        <v>45</v>
      </c>
      <c r="M1778" t="s">
        <v>165</v>
      </c>
      <c r="N1778" t="s">
        <v>57</v>
      </c>
      <c r="O1778" t="s">
        <v>89</v>
      </c>
      <c r="P1778" t="s">
        <v>70</v>
      </c>
      <c r="Q1778" t="s">
        <v>50</v>
      </c>
      <c r="R1778" s="6">
        <f>_xlfn.XLOOKUP(CleanedData[[#This Row],[Product]],'02_Lookup_Tables'!$A$2:$A$126,'02_Lookup_Tables'!$B$2:$B$126)</f>
        <v>3715.65</v>
      </c>
      <c r="S1778" t="str">
        <f>VLOOKUP(CleanedData[[#This Row],[Product]],'02_Lookup_Tables'!$H$2:$I$126,2,FALSE)</f>
        <v>Home Devices</v>
      </c>
      <c r="T1778" t="str">
        <f>VLOOKUP(CleanedData[[#This Row],[Province]],'02_Lookup_Tables'!$D$2:$E$10,2, FALSE)</f>
        <v>Central Region</v>
      </c>
      <c r="U1778" t="str" cm="1">
        <f t="array" ref="U1778">_xlfn.IFS(CleanedData[[#This Row],[Purchase Amount]]&lt;500,"Low",
CleanedData[[#This Row],[Purchase Amount]]&lt;5000,"Medium",
TRUE,"High")</f>
        <v>Medium</v>
      </c>
      <c r="V1778" t="str">
        <f>TEXT(CleanedData[[#This Row],[Date]],"mmmm")</f>
        <v>December</v>
      </c>
      <c r="W1778" t="str">
        <f>"Q"&amp;ROUNDUP(MONTH(CleanedData[[#This Row],[Date]])/3,0)</f>
        <v>Q4</v>
      </c>
      <c r="X1778" t="str">
        <f>IF(CleanedData[[#This Row],[Purchase Amount]]&gt;=5000,"Yes","No")</f>
        <v>No</v>
      </c>
      <c r="Y1778">
        <f>IF(CleanedData[[#This Row],[Recommend]]="Yes",1,0)</f>
        <v>1</v>
      </c>
      <c r="Z1778" s="6">
        <f>CleanedData[[#This Row],[Purchase Amount]]*0.15</f>
        <v>557.34749999999997</v>
      </c>
      <c r="AA1778" s="6">
        <f>CleanedData[[#This Row],[Purchase Amount]]*1.15</f>
        <v>4272.9974999999995</v>
      </c>
    </row>
    <row r="1779" spans="1:27" x14ac:dyDescent="0.3">
      <c r="A1779">
        <v>2124</v>
      </c>
      <c r="B1779" t="s">
        <v>2004</v>
      </c>
      <c r="C1779" s="1">
        <v>45770</v>
      </c>
      <c r="D1779">
        <v>57</v>
      </c>
      <c r="E1779" t="s">
        <v>60</v>
      </c>
      <c r="F1779" t="s">
        <v>61</v>
      </c>
      <c r="G1779" t="s">
        <v>342</v>
      </c>
      <c r="H1779">
        <v>4</v>
      </c>
      <c r="I1779" t="s">
        <v>42</v>
      </c>
      <c r="J1779" t="s">
        <v>63</v>
      </c>
      <c r="K1779" t="s">
        <v>44</v>
      </c>
      <c r="L1779" t="s">
        <v>45</v>
      </c>
      <c r="M1779" t="s">
        <v>79</v>
      </c>
      <c r="N1779" t="s">
        <v>96</v>
      </c>
      <c r="O1779" t="s">
        <v>89</v>
      </c>
      <c r="P1779" t="s">
        <v>70</v>
      </c>
      <c r="Q1779" t="s">
        <v>50</v>
      </c>
      <c r="R1779" s="6">
        <f>_xlfn.XLOOKUP(CleanedData[[#This Row],[Product]],'02_Lookup_Tables'!$A$2:$A$126,'02_Lookup_Tables'!$B$2:$B$126)</f>
        <v>529.15</v>
      </c>
      <c r="S1779" t="str">
        <f>VLOOKUP(CleanedData[[#This Row],[Product]],'02_Lookup_Tables'!$H$2:$I$126,2,FALSE)</f>
        <v>Accessories</v>
      </c>
      <c r="T1779" t="str">
        <f>VLOOKUP(CleanedData[[#This Row],[Province]],'02_Lookup_Tables'!$D$2:$E$10,2, FALSE)</f>
        <v>Southern Region</v>
      </c>
      <c r="U1779" t="str" cm="1">
        <f t="array" ref="U1779">_xlfn.IFS(CleanedData[[#This Row],[Purchase Amount]]&lt;500,"Low",
CleanedData[[#This Row],[Purchase Amount]]&lt;5000,"Medium",
TRUE,"High")</f>
        <v>Medium</v>
      </c>
      <c r="V1779" t="str">
        <f>TEXT(CleanedData[[#This Row],[Date]],"mmmm")</f>
        <v>April</v>
      </c>
      <c r="W1779" t="str">
        <f>"Q"&amp;ROUNDUP(MONTH(CleanedData[[#This Row],[Date]])/3,0)</f>
        <v>Q2</v>
      </c>
      <c r="X1779" t="str">
        <f>IF(CleanedData[[#This Row],[Purchase Amount]]&gt;=5000,"Yes","No")</f>
        <v>No</v>
      </c>
      <c r="Y1779">
        <f>IF(CleanedData[[#This Row],[Recommend]]="Yes",1,0)</f>
        <v>0</v>
      </c>
      <c r="Z1779" s="6">
        <f>CleanedData[[#This Row],[Purchase Amount]]*0.15</f>
        <v>79.372499999999988</v>
      </c>
      <c r="AA1779" s="6">
        <f>CleanedData[[#This Row],[Purchase Amount]]*1.15</f>
        <v>608.52249999999992</v>
      </c>
    </row>
    <row r="1780" spans="1:27" x14ac:dyDescent="0.3">
      <c r="A1780">
        <v>2125</v>
      </c>
      <c r="B1780" t="s">
        <v>2005</v>
      </c>
      <c r="C1780" s="1">
        <v>45920</v>
      </c>
      <c r="D1780">
        <v>55</v>
      </c>
      <c r="E1780" t="s">
        <v>39</v>
      </c>
      <c r="F1780" t="s">
        <v>61</v>
      </c>
      <c r="G1780" t="s">
        <v>142</v>
      </c>
      <c r="H1780">
        <v>2</v>
      </c>
      <c r="I1780" t="s">
        <v>42</v>
      </c>
      <c r="J1780" t="s">
        <v>54</v>
      </c>
      <c r="K1780" t="s">
        <v>55</v>
      </c>
      <c r="L1780" t="s">
        <v>42</v>
      </c>
      <c r="M1780" t="s">
        <v>208</v>
      </c>
      <c r="N1780" t="s">
        <v>47</v>
      </c>
      <c r="O1780" t="s">
        <v>89</v>
      </c>
      <c r="P1780" t="s">
        <v>49</v>
      </c>
      <c r="Q1780" t="s">
        <v>50</v>
      </c>
      <c r="R1780" s="6">
        <f>_xlfn.XLOOKUP(CleanedData[[#This Row],[Product]],'02_Lookup_Tables'!$A$2:$A$126,'02_Lookup_Tables'!$B$2:$B$126)</f>
        <v>44114.21</v>
      </c>
      <c r="S1780" t="str">
        <f>VLOOKUP(CleanedData[[#This Row],[Product]],'02_Lookup_Tables'!$H$2:$I$126,2,FALSE)</f>
        <v>Electronics</v>
      </c>
      <c r="T1780" t="str">
        <f>VLOOKUP(CleanedData[[#This Row],[Province]],'02_Lookup_Tables'!$D$2:$E$10,2, FALSE)</f>
        <v>Southern Region</v>
      </c>
      <c r="U1780" t="str" cm="1">
        <f t="array" ref="U1780">_xlfn.IFS(CleanedData[[#This Row],[Purchase Amount]]&lt;500,"Low",
CleanedData[[#This Row],[Purchase Amount]]&lt;5000,"Medium",
TRUE,"High")</f>
        <v>High</v>
      </c>
      <c r="V1780" t="str">
        <f>TEXT(CleanedData[[#This Row],[Date]],"mmmm")</f>
        <v>September</v>
      </c>
      <c r="W1780" t="str">
        <f>"Q"&amp;ROUNDUP(MONTH(CleanedData[[#This Row],[Date]])/3,0)</f>
        <v>Q3</v>
      </c>
      <c r="X1780" t="str">
        <f>IF(CleanedData[[#This Row],[Purchase Amount]]&gt;=5000,"Yes","No")</f>
        <v>Yes</v>
      </c>
      <c r="Y1780">
        <f>IF(CleanedData[[#This Row],[Recommend]]="Yes",1,0)</f>
        <v>0</v>
      </c>
      <c r="Z1780" s="6">
        <f>CleanedData[[#This Row],[Purchase Amount]]*0.15</f>
        <v>6617.1314999999995</v>
      </c>
      <c r="AA1780" s="6">
        <f>CleanedData[[#This Row],[Purchase Amount]]*1.15</f>
        <v>50731.341499999995</v>
      </c>
    </row>
    <row r="1781" spans="1:27" x14ac:dyDescent="0.3">
      <c r="A1781">
        <v>2126</v>
      </c>
      <c r="B1781" t="s">
        <v>2006</v>
      </c>
      <c r="C1781" s="1">
        <v>45962</v>
      </c>
      <c r="D1781">
        <v>51</v>
      </c>
      <c r="E1781" t="s">
        <v>39</v>
      </c>
      <c r="F1781" t="s">
        <v>68</v>
      </c>
      <c r="G1781" t="s">
        <v>109</v>
      </c>
      <c r="H1781">
        <v>1</v>
      </c>
      <c r="I1781" t="s">
        <v>42</v>
      </c>
      <c r="J1781" t="s">
        <v>54</v>
      </c>
      <c r="K1781" t="s">
        <v>64</v>
      </c>
      <c r="L1781" t="s">
        <v>45</v>
      </c>
      <c r="M1781" t="s">
        <v>106</v>
      </c>
      <c r="N1781" t="s">
        <v>80</v>
      </c>
      <c r="O1781" t="s">
        <v>148</v>
      </c>
      <c r="P1781" t="s">
        <v>70</v>
      </c>
      <c r="Q1781" t="s">
        <v>93</v>
      </c>
      <c r="R1781" s="6">
        <f>_xlfn.XLOOKUP(CleanedData[[#This Row],[Product]],'02_Lookup_Tables'!$A$2:$A$126,'02_Lookup_Tables'!$B$2:$B$126)</f>
        <v>228.08</v>
      </c>
      <c r="S1781" t="str">
        <f>VLOOKUP(CleanedData[[#This Row],[Product]],'02_Lookup_Tables'!$H$2:$I$126,2,FALSE)</f>
        <v>Apparel</v>
      </c>
      <c r="T1781" t="str">
        <f>VLOOKUP(CleanedData[[#This Row],[Province]],'02_Lookup_Tables'!$D$2:$E$10,2, FALSE)</f>
        <v>Northern Region</v>
      </c>
      <c r="U1781" t="str" cm="1">
        <f t="array" ref="U1781">_xlfn.IFS(CleanedData[[#This Row],[Purchase Amount]]&lt;500,"Low",
CleanedData[[#This Row],[Purchase Amount]]&lt;5000,"Medium",
TRUE,"High")</f>
        <v>Low</v>
      </c>
      <c r="V1781" t="str">
        <f>TEXT(CleanedData[[#This Row],[Date]],"mmmm")</f>
        <v>November</v>
      </c>
      <c r="W1781" t="str">
        <f>"Q"&amp;ROUNDUP(MONTH(CleanedData[[#This Row],[Date]])/3,0)</f>
        <v>Q4</v>
      </c>
      <c r="X1781" t="str">
        <f>IF(CleanedData[[#This Row],[Purchase Amount]]&gt;=5000,"Yes","No")</f>
        <v>No</v>
      </c>
      <c r="Y1781">
        <f>IF(CleanedData[[#This Row],[Recommend]]="Yes",1,0)</f>
        <v>0</v>
      </c>
      <c r="Z1781" s="6">
        <f>CleanedData[[#This Row],[Purchase Amount]]*0.15</f>
        <v>34.212000000000003</v>
      </c>
      <c r="AA1781" s="6">
        <f>CleanedData[[#This Row],[Purchase Amount]]*1.15</f>
        <v>262.29199999999997</v>
      </c>
    </row>
    <row r="1782" spans="1:27" x14ac:dyDescent="0.3">
      <c r="A1782">
        <v>2128</v>
      </c>
      <c r="B1782" t="s">
        <v>2007</v>
      </c>
      <c r="C1782" s="1">
        <v>45416</v>
      </c>
      <c r="D1782">
        <v>49</v>
      </c>
      <c r="E1782" t="s">
        <v>52</v>
      </c>
      <c r="F1782" t="s">
        <v>68</v>
      </c>
      <c r="G1782" t="s">
        <v>243</v>
      </c>
      <c r="H1782">
        <v>5</v>
      </c>
      <c r="I1782" t="s">
        <v>42</v>
      </c>
      <c r="J1782" t="s">
        <v>43</v>
      </c>
      <c r="K1782" t="s">
        <v>55</v>
      </c>
      <c r="L1782" t="s">
        <v>45</v>
      </c>
      <c r="M1782" t="s">
        <v>165</v>
      </c>
      <c r="N1782" t="s">
        <v>57</v>
      </c>
      <c r="O1782" t="s">
        <v>89</v>
      </c>
      <c r="P1782" t="s">
        <v>70</v>
      </c>
      <c r="Q1782" t="s">
        <v>93</v>
      </c>
      <c r="R1782" s="6">
        <f>_xlfn.XLOOKUP(CleanedData[[#This Row],[Product]],'02_Lookup_Tables'!$A$2:$A$126,'02_Lookup_Tables'!$B$2:$B$126)</f>
        <v>551.66</v>
      </c>
      <c r="S1782" t="str">
        <f>VLOOKUP(CleanedData[[#This Row],[Product]],'02_Lookup_Tables'!$H$2:$I$126,2,FALSE)</f>
        <v>Accessories</v>
      </c>
      <c r="T1782" t="str">
        <f>VLOOKUP(CleanedData[[#This Row],[Province]],'02_Lookup_Tables'!$D$2:$E$10,2, FALSE)</f>
        <v>Northern Region</v>
      </c>
      <c r="U1782" t="str" cm="1">
        <f t="array" ref="U1782">_xlfn.IFS(CleanedData[[#This Row],[Purchase Amount]]&lt;500,"Low",
CleanedData[[#This Row],[Purchase Amount]]&lt;5000,"Medium",
TRUE,"High")</f>
        <v>Medium</v>
      </c>
      <c r="V1782" t="str">
        <f>TEXT(CleanedData[[#This Row],[Date]],"mmmm")</f>
        <v>May</v>
      </c>
      <c r="W1782" t="str">
        <f>"Q"&amp;ROUNDUP(MONTH(CleanedData[[#This Row],[Date]])/3,0)</f>
        <v>Q2</v>
      </c>
      <c r="X1782" t="str">
        <f>IF(CleanedData[[#This Row],[Purchase Amount]]&gt;=5000,"Yes","No")</f>
        <v>No</v>
      </c>
      <c r="Y1782">
        <f>IF(CleanedData[[#This Row],[Recommend]]="Yes",1,0)</f>
        <v>0</v>
      </c>
      <c r="Z1782" s="6">
        <f>CleanedData[[#This Row],[Purchase Amount]]*0.15</f>
        <v>82.748999999999995</v>
      </c>
      <c r="AA1782" s="6">
        <f>CleanedData[[#This Row],[Purchase Amount]]*1.15</f>
        <v>634.40899999999988</v>
      </c>
    </row>
    <row r="1783" spans="1:27" x14ac:dyDescent="0.3">
      <c r="A1783">
        <v>2129</v>
      </c>
      <c r="B1783" t="s">
        <v>2008</v>
      </c>
      <c r="C1783" s="1">
        <v>45477</v>
      </c>
      <c r="D1783">
        <v>28</v>
      </c>
      <c r="E1783" t="s">
        <v>60</v>
      </c>
      <c r="F1783" t="s">
        <v>83</v>
      </c>
      <c r="G1783" t="s">
        <v>519</v>
      </c>
      <c r="H1783">
        <v>4</v>
      </c>
      <c r="I1783" t="s">
        <v>42</v>
      </c>
      <c r="J1783" t="s">
        <v>54</v>
      </c>
      <c r="K1783" t="s">
        <v>64</v>
      </c>
      <c r="L1783" t="s">
        <v>45</v>
      </c>
      <c r="M1783" t="s">
        <v>46</v>
      </c>
      <c r="N1783" t="s">
        <v>96</v>
      </c>
      <c r="O1783" t="s">
        <v>89</v>
      </c>
      <c r="P1783" t="s">
        <v>70</v>
      </c>
      <c r="Q1783" t="s">
        <v>58</v>
      </c>
      <c r="R1783" s="6">
        <f>_xlfn.XLOOKUP(CleanedData[[#This Row],[Product]],'02_Lookup_Tables'!$A$2:$A$126,'02_Lookup_Tables'!$B$2:$B$126)</f>
        <v>338.79</v>
      </c>
      <c r="S1783" t="str">
        <f>VLOOKUP(CleanedData[[#This Row],[Product]],'02_Lookup_Tables'!$H$2:$I$126,2,FALSE)</f>
        <v>Accessories</v>
      </c>
      <c r="T1783" t="str">
        <f>VLOOKUP(CleanedData[[#This Row],[Province]],'02_Lookup_Tables'!$D$2:$E$10,2, FALSE)</f>
        <v>Western Region</v>
      </c>
      <c r="U1783" t="str" cm="1">
        <f t="array" ref="U1783">_xlfn.IFS(CleanedData[[#This Row],[Purchase Amount]]&lt;500,"Low",
CleanedData[[#This Row],[Purchase Amount]]&lt;5000,"Medium",
TRUE,"High")</f>
        <v>Low</v>
      </c>
      <c r="V1783" t="str">
        <f>TEXT(CleanedData[[#This Row],[Date]],"mmmm")</f>
        <v>July</v>
      </c>
      <c r="W1783" t="str">
        <f>"Q"&amp;ROUNDUP(MONTH(CleanedData[[#This Row],[Date]])/3,0)</f>
        <v>Q3</v>
      </c>
      <c r="X1783" t="str">
        <f>IF(CleanedData[[#This Row],[Purchase Amount]]&gt;=5000,"Yes","No")</f>
        <v>No</v>
      </c>
      <c r="Y1783">
        <f>IF(CleanedData[[#This Row],[Recommend]]="Yes",1,0)</f>
        <v>0</v>
      </c>
      <c r="Z1783" s="6">
        <f>CleanedData[[#This Row],[Purchase Amount]]*0.15</f>
        <v>50.8185</v>
      </c>
      <c r="AA1783" s="6">
        <f>CleanedData[[#This Row],[Purchase Amount]]*1.15</f>
        <v>389.60849999999999</v>
      </c>
    </row>
    <row r="1784" spans="1:27" x14ac:dyDescent="0.3">
      <c r="A1784">
        <v>2130</v>
      </c>
      <c r="B1784" t="s">
        <v>2009</v>
      </c>
      <c r="C1784" s="1">
        <v>45681</v>
      </c>
      <c r="D1784">
        <v>20</v>
      </c>
      <c r="E1784" t="s">
        <v>60</v>
      </c>
      <c r="F1784" t="s">
        <v>125</v>
      </c>
      <c r="G1784" t="s">
        <v>227</v>
      </c>
      <c r="H1784">
        <v>2</v>
      </c>
      <c r="I1784" t="s">
        <v>45</v>
      </c>
      <c r="J1784" t="s">
        <v>69</v>
      </c>
      <c r="K1784" t="s">
        <v>44</v>
      </c>
      <c r="L1784" t="s">
        <v>42</v>
      </c>
      <c r="N1784" t="s">
        <v>47</v>
      </c>
      <c r="O1784" t="s">
        <v>134</v>
      </c>
      <c r="P1784" t="s">
        <v>8646</v>
      </c>
      <c r="Q1784" t="s">
        <v>66</v>
      </c>
      <c r="R1784" s="6">
        <f>_xlfn.XLOOKUP(CleanedData[[#This Row],[Product]],'02_Lookup_Tables'!$A$2:$A$126,'02_Lookup_Tables'!$B$2:$B$126)</f>
        <v>22574.95</v>
      </c>
      <c r="S1784" t="str">
        <f>VLOOKUP(CleanedData[[#This Row],[Product]],'02_Lookup_Tables'!$H$2:$I$126,2,FALSE)</f>
        <v>Electronics</v>
      </c>
      <c r="T1784" t="str">
        <f>VLOOKUP(CleanedData[[#This Row],[Province]],'02_Lookup_Tables'!$D$2:$E$10,2, FALSE)</f>
        <v>Western Region</v>
      </c>
      <c r="U1784" t="str" cm="1">
        <f t="array" ref="U1784">_xlfn.IFS(CleanedData[[#This Row],[Purchase Amount]]&lt;500,"Low",
CleanedData[[#This Row],[Purchase Amount]]&lt;5000,"Medium",
TRUE,"High")</f>
        <v>High</v>
      </c>
      <c r="V1784" t="str">
        <f>TEXT(CleanedData[[#This Row],[Date]],"mmmm")</f>
        <v>January</v>
      </c>
      <c r="W1784" t="str">
        <f>"Q"&amp;ROUNDUP(MONTH(CleanedData[[#This Row],[Date]])/3,0)</f>
        <v>Q1</v>
      </c>
      <c r="X1784" t="str">
        <f>IF(CleanedData[[#This Row],[Purchase Amount]]&gt;=5000,"Yes","No")</f>
        <v>Yes</v>
      </c>
      <c r="Y1784">
        <f>IF(CleanedData[[#This Row],[Recommend]]="Yes",1,0)</f>
        <v>1</v>
      </c>
      <c r="Z1784" s="6">
        <f>CleanedData[[#This Row],[Purchase Amount]]*0.15</f>
        <v>3386.2424999999998</v>
      </c>
      <c r="AA1784" s="6">
        <f>CleanedData[[#This Row],[Purchase Amount]]*1.15</f>
        <v>25961.192499999997</v>
      </c>
    </row>
    <row r="1785" spans="1:27" x14ac:dyDescent="0.3">
      <c r="A1785">
        <v>2132</v>
      </c>
      <c r="B1785" t="s">
        <v>2010</v>
      </c>
      <c r="C1785" s="1">
        <v>45811</v>
      </c>
      <c r="D1785">
        <v>75</v>
      </c>
      <c r="E1785" t="s">
        <v>52</v>
      </c>
      <c r="F1785" t="s">
        <v>68</v>
      </c>
      <c r="G1785" t="s">
        <v>271</v>
      </c>
      <c r="H1785">
        <v>4</v>
      </c>
      <c r="I1785" t="s">
        <v>45</v>
      </c>
      <c r="J1785" t="s">
        <v>74</v>
      </c>
      <c r="K1785" t="s">
        <v>55</v>
      </c>
      <c r="L1785" t="s">
        <v>45</v>
      </c>
      <c r="M1785" t="s">
        <v>136</v>
      </c>
      <c r="N1785" t="s">
        <v>96</v>
      </c>
      <c r="O1785" t="s">
        <v>89</v>
      </c>
      <c r="P1785" t="s">
        <v>70</v>
      </c>
      <c r="Q1785" t="s">
        <v>97</v>
      </c>
      <c r="R1785" s="6">
        <f>_xlfn.XLOOKUP(CleanedData[[#This Row],[Product]],'02_Lookup_Tables'!$A$2:$A$126,'02_Lookup_Tables'!$B$2:$B$126)</f>
        <v>119.63</v>
      </c>
      <c r="S1785" t="str">
        <f>VLOOKUP(CleanedData[[#This Row],[Product]],'02_Lookup_Tables'!$H$2:$I$126,2,FALSE)</f>
        <v>Food</v>
      </c>
      <c r="T1785" t="str">
        <f>VLOOKUP(CleanedData[[#This Row],[Province]],'02_Lookup_Tables'!$D$2:$E$10,2, FALSE)</f>
        <v>Northern Region</v>
      </c>
      <c r="U1785" t="str" cm="1">
        <f t="array" ref="U1785">_xlfn.IFS(CleanedData[[#This Row],[Purchase Amount]]&lt;500,"Low",
CleanedData[[#This Row],[Purchase Amount]]&lt;5000,"Medium",
TRUE,"High")</f>
        <v>Low</v>
      </c>
      <c r="V1785" t="str">
        <f>TEXT(CleanedData[[#This Row],[Date]],"mmmm")</f>
        <v>June</v>
      </c>
      <c r="W1785" t="str">
        <f>"Q"&amp;ROUNDUP(MONTH(CleanedData[[#This Row],[Date]])/3,0)</f>
        <v>Q2</v>
      </c>
      <c r="X1785" t="str">
        <f>IF(CleanedData[[#This Row],[Purchase Amount]]&gt;=5000,"Yes","No")</f>
        <v>No</v>
      </c>
      <c r="Y1785">
        <f>IF(CleanedData[[#This Row],[Recommend]]="Yes",1,0)</f>
        <v>1</v>
      </c>
      <c r="Z1785" s="6">
        <f>CleanedData[[#This Row],[Purchase Amount]]*0.15</f>
        <v>17.944499999999998</v>
      </c>
      <c r="AA1785" s="6">
        <f>CleanedData[[#This Row],[Purchase Amount]]*1.15</f>
        <v>137.57449999999997</v>
      </c>
    </row>
    <row r="1786" spans="1:27" x14ac:dyDescent="0.3">
      <c r="A1786">
        <v>2133</v>
      </c>
      <c r="B1786" t="s">
        <v>2011</v>
      </c>
      <c r="C1786" s="1">
        <v>45894</v>
      </c>
      <c r="D1786">
        <v>53</v>
      </c>
      <c r="E1786" t="s">
        <v>52</v>
      </c>
      <c r="F1786" t="s">
        <v>108</v>
      </c>
      <c r="G1786" t="s">
        <v>150</v>
      </c>
      <c r="H1786">
        <v>1</v>
      </c>
      <c r="I1786" t="s">
        <v>45</v>
      </c>
      <c r="J1786" t="s">
        <v>43</v>
      </c>
      <c r="K1786" t="s">
        <v>44</v>
      </c>
      <c r="L1786" t="s">
        <v>45</v>
      </c>
      <c r="M1786" t="s">
        <v>140</v>
      </c>
      <c r="N1786" t="s">
        <v>80</v>
      </c>
      <c r="O1786" t="s">
        <v>148</v>
      </c>
      <c r="P1786" t="s">
        <v>70</v>
      </c>
      <c r="Q1786" t="s">
        <v>93</v>
      </c>
      <c r="R1786" s="6">
        <f>_xlfn.XLOOKUP(CleanedData[[#This Row],[Product]],'02_Lookup_Tables'!$A$2:$A$126,'02_Lookup_Tables'!$B$2:$B$126)</f>
        <v>14808.31</v>
      </c>
      <c r="S1786" t="str">
        <f>VLOOKUP(CleanedData[[#This Row],[Product]],'02_Lookup_Tables'!$H$2:$I$126,2,FALSE)</f>
        <v>Electronics</v>
      </c>
      <c r="T1786" t="str">
        <f>VLOOKUP(CleanedData[[#This Row],[Province]],'02_Lookup_Tables'!$D$2:$E$10,2, FALSE)</f>
        <v>Gauteng Region</v>
      </c>
      <c r="U1786" t="str" cm="1">
        <f t="array" ref="U1786">_xlfn.IFS(CleanedData[[#This Row],[Purchase Amount]]&lt;500,"Low",
CleanedData[[#This Row],[Purchase Amount]]&lt;5000,"Medium",
TRUE,"High")</f>
        <v>High</v>
      </c>
      <c r="V1786" t="str">
        <f>TEXT(CleanedData[[#This Row],[Date]],"mmmm")</f>
        <v>August</v>
      </c>
      <c r="W1786" t="str">
        <f>"Q"&amp;ROUNDUP(MONTH(CleanedData[[#This Row],[Date]])/3,0)</f>
        <v>Q3</v>
      </c>
      <c r="X1786" t="str">
        <f>IF(CleanedData[[#This Row],[Purchase Amount]]&gt;=5000,"Yes","No")</f>
        <v>Yes</v>
      </c>
      <c r="Y1786">
        <f>IF(CleanedData[[#This Row],[Recommend]]="Yes",1,0)</f>
        <v>1</v>
      </c>
      <c r="Z1786" s="6">
        <f>CleanedData[[#This Row],[Purchase Amount]]*0.15</f>
        <v>2221.2464999999997</v>
      </c>
      <c r="AA1786" s="6">
        <f>CleanedData[[#This Row],[Purchase Amount]]*1.15</f>
        <v>17029.556499999999</v>
      </c>
    </row>
    <row r="1787" spans="1:27" x14ac:dyDescent="0.3">
      <c r="A1787">
        <v>2134</v>
      </c>
      <c r="B1787" t="s">
        <v>2012</v>
      </c>
      <c r="C1787" s="1">
        <v>45937</v>
      </c>
      <c r="D1787">
        <v>44</v>
      </c>
      <c r="E1787" t="s">
        <v>60</v>
      </c>
      <c r="F1787" t="s">
        <v>125</v>
      </c>
      <c r="G1787" t="s">
        <v>419</v>
      </c>
      <c r="H1787">
        <v>2</v>
      </c>
      <c r="I1787" t="s">
        <v>45</v>
      </c>
      <c r="J1787" t="s">
        <v>54</v>
      </c>
      <c r="K1787" t="s">
        <v>55</v>
      </c>
      <c r="L1787" t="s">
        <v>42</v>
      </c>
      <c r="M1787" t="s">
        <v>190</v>
      </c>
      <c r="N1787" t="s">
        <v>47</v>
      </c>
      <c r="O1787" t="s">
        <v>89</v>
      </c>
      <c r="P1787" t="s">
        <v>49</v>
      </c>
      <c r="Q1787" t="s">
        <v>81</v>
      </c>
      <c r="R1787" s="6">
        <f>_xlfn.XLOOKUP(CleanedData[[#This Row],[Product]],'02_Lookup_Tables'!$A$2:$A$126,'02_Lookup_Tables'!$B$2:$B$126)</f>
        <v>96.11</v>
      </c>
      <c r="S1787" t="str">
        <f>VLOOKUP(CleanedData[[#This Row],[Product]],'02_Lookup_Tables'!$H$2:$I$126,2,FALSE)</f>
        <v>Apparel</v>
      </c>
      <c r="T1787" t="str">
        <f>VLOOKUP(CleanedData[[#This Row],[Province]],'02_Lookup_Tables'!$D$2:$E$10,2, FALSE)</f>
        <v>Western Region</v>
      </c>
      <c r="U1787" t="str" cm="1">
        <f t="array" ref="U1787">_xlfn.IFS(CleanedData[[#This Row],[Purchase Amount]]&lt;500,"Low",
CleanedData[[#This Row],[Purchase Amount]]&lt;5000,"Medium",
TRUE,"High")</f>
        <v>Low</v>
      </c>
      <c r="V1787" t="str">
        <f>TEXT(CleanedData[[#This Row],[Date]],"mmmm")</f>
        <v>October</v>
      </c>
      <c r="W1787" t="str">
        <f>"Q"&amp;ROUNDUP(MONTH(CleanedData[[#This Row],[Date]])/3,0)</f>
        <v>Q4</v>
      </c>
      <c r="X1787" t="str">
        <f>IF(CleanedData[[#This Row],[Purchase Amount]]&gt;=5000,"Yes","No")</f>
        <v>No</v>
      </c>
      <c r="Y1787">
        <f>IF(CleanedData[[#This Row],[Recommend]]="Yes",1,0)</f>
        <v>1</v>
      </c>
      <c r="Z1787" s="6">
        <f>CleanedData[[#This Row],[Purchase Amount]]*0.15</f>
        <v>14.416499999999999</v>
      </c>
      <c r="AA1787" s="6">
        <f>CleanedData[[#This Row],[Purchase Amount]]*1.15</f>
        <v>110.52649999999998</v>
      </c>
    </row>
    <row r="1788" spans="1:27" x14ac:dyDescent="0.3">
      <c r="A1788">
        <v>2135</v>
      </c>
      <c r="B1788" t="s">
        <v>2013</v>
      </c>
      <c r="C1788" s="1">
        <v>45699</v>
      </c>
      <c r="D1788">
        <v>75</v>
      </c>
      <c r="E1788" t="s">
        <v>39</v>
      </c>
      <c r="F1788" t="s">
        <v>83</v>
      </c>
      <c r="G1788" t="s">
        <v>258</v>
      </c>
      <c r="H1788">
        <v>5</v>
      </c>
      <c r="I1788" t="s">
        <v>45</v>
      </c>
      <c r="J1788" t="s">
        <v>43</v>
      </c>
      <c r="K1788" t="s">
        <v>64</v>
      </c>
      <c r="L1788" t="s">
        <v>45</v>
      </c>
      <c r="M1788" t="s">
        <v>100</v>
      </c>
      <c r="N1788" t="s">
        <v>57</v>
      </c>
      <c r="O1788" t="s">
        <v>48</v>
      </c>
      <c r="P1788" t="s">
        <v>49</v>
      </c>
      <c r="Q1788" t="s">
        <v>97</v>
      </c>
      <c r="R1788" s="6">
        <f>_xlfn.XLOOKUP(CleanedData[[#This Row],[Product]],'02_Lookup_Tables'!$A$2:$A$126,'02_Lookup_Tables'!$B$2:$B$126)</f>
        <v>768.34</v>
      </c>
      <c r="S1788" t="str">
        <f>VLOOKUP(CleanedData[[#This Row],[Product]],'02_Lookup_Tables'!$H$2:$I$126,2,FALSE)</f>
        <v>Home &amp; Living</v>
      </c>
      <c r="T1788" t="str">
        <f>VLOOKUP(CleanedData[[#This Row],[Province]],'02_Lookup_Tables'!$D$2:$E$10,2, FALSE)</f>
        <v>Western Region</v>
      </c>
      <c r="U1788" t="str" cm="1">
        <f t="array" ref="U1788">_xlfn.IFS(CleanedData[[#This Row],[Purchase Amount]]&lt;500,"Low",
CleanedData[[#This Row],[Purchase Amount]]&lt;5000,"Medium",
TRUE,"High")</f>
        <v>Medium</v>
      </c>
      <c r="V1788" t="str">
        <f>TEXT(CleanedData[[#This Row],[Date]],"mmmm")</f>
        <v>February</v>
      </c>
      <c r="W1788" t="str">
        <f>"Q"&amp;ROUNDUP(MONTH(CleanedData[[#This Row],[Date]])/3,0)</f>
        <v>Q1</v>
      </c>
      <c r="X1788" t="str">
        <f>IF(CleanedData[[#This Row],[Purchase Amount]]&gt;=5000,"Yes","No")</f>
        <v>No</v>
      </c>
      <c r="Y1788">
        <f>IF(CleanedData[[#This Row],[Recommend]]="Yes",1,0)</f>
        <v>1</v>
      </c>
      <c r="Z1788" s="6">
        <f>CleanedData[[#This Row],[Purchase Amount]]*0.15</f>
        <v>115.251</v>
      </c>
      <c r="AA1788" s="6">
        <f>CleanedData[[#This Row],[Purchase Amount]]*1.15</f>
        <v>883.59100000000001</v>
      </c>
    </row>
    <row r="1789" spans="1:27" x14ac:dyDescent="0.3">
      <c r="A1789">
        <v>2136</v>
      </c>
      <c r="B1789" t="s">
        <v>2014</v>
      </c>
      <c r="C1789" s="1">
        <v>45513</v>
      </c>
      <c r="D1789">
        <v>37</v>
      </c>
      <c r="E1789" t="s">
        <v>39</v>
      </c>
      <c r="F1789" t="s">
        <v>108</v>
      </c>
      <c r="G1789" t="s">
        <v>311</v>
      </c>
      <c r="H1789">
        <v>5</v>
      </c>
      <c r="I1789" t="s">
        <v>45</v>
      </c>
      <c r="J1789" t="s">
        <v>54</v>
      </c>
      <c r="K1789" t="s">
        <v>44</v>
      </c>
      <c r="L1789" t="s">
        <v>45</v>
      </c>
      <c r="M1789" t="s">
        <v>140</v>
      </c>
      <c r="N1789" t="s">
        <v>57</v>
      </c>
      <c r="O1789" t="s">
        <v>148</v>
      </c>
      <c r="P1789" t="s">
        <v>49</v>
      </c>
      <c r="Q1789" t="s">
        <v>81</v>
      </c>
      <c r="R1789" s="6">
        <f>_xlfn.XLOOKUP(CleanedData[[#This Row],[Product]],'02_Lookup_Tables'!$A$2:$A$126,'02_Lookup_Tables'!$B$2:$B$126)</f>
        <v>954.6</v>
      </c>
      <c r="S1789" t="str">
        <f>VLOOKUP(CleanedData[[#This Row],[Product]],'02_Lookup_Tables'!$H$2:$I$126,2,FALSE)</f>
        <v>Apparel</v>
      </c>
      <c r="T1789" t="str">
        <f>VLOOKUP(CleanedData[[#This Row],[Province]],'02_Lookup_Tables'!$D$2:$E$10,2, FALSE)</f>
        <v>Gauteng Region</v>
      </c>
      <c r="U1789" t="str" cm="1">
        <f t="array" ref="U1789">_xlfn.IFS(CleanedData[[#This Row],[Purchase Amount]]&lt;500,"Low",
CleanedData[[#This Row],[Purchase Amount]]&lt;5000,"Medium",
TRUE,"High")</f>
        <v>Medium</v>
      </c>
      <c r="V1789" t="str">
        <f>TEXT(CleanedData[[#This Row],[Date]],"mmmm")</f>
        <v>August</v>
      </c>
      <c r="W1789" t="str">
        <f>"Q"&amp;ROUNDUP(MONTH(CleanedData[[#This Row],[Date]])/3,0)</f>
        <v>Q3</v>
      </c>
      <c r="X1789" t="str">
        <f>IF(CleanedData[[#This Row],[Purchase Amount]]&gt;=5000,"Yes","No")</f>
        <v>No</v>
      </c>
      <c r="Y1789">
        <f>IF(CleanedData[[#This Row],[Recommend]]="Yes",1,0)</f>
        <v>1</v>
      </c>
      <c r="Z1789" s="6">
        <f>CleanedData[[#This Row],[Purchase Amount]]*0.15</f>
        <v>143.19</v>
      </c>
      <c r="AA1789" s="6">
        <f>CleanedData[[#This Row],[Purchase Amount]]*1.15</f>
        <v>1097.79</v>
      </c>
    </row>
    <row r="1790" spans="1:27" x14ac:dyDescent="0.3">
      <c r="A1790">
        <v>2137</v>
      </c>
      <c r="B1790" t="s">
        <v>2015</v>
      </c>
      <c r="C1790" s="1">
        <v>45609</v>
      </c>
      <c r="D1790">
        <v>65</v>
      </c>
      <c r="E1790" t="s">
        <v>60</v>
      </c>
      <c r="F1790" t="s">
        <v>108</v>
      </c>
      <c r="G1790" t="s">
        <v>87</v>
      </c>
      <c r="H1790">
        <v>2</v>
      </c>
      <c r="I1790" t="s">
        <v>45</v>
      </c>
      <c r="J1790" t="s">
        <v>43</v>
      </c>
      <c r="K1790" t="s">
        <v>64</v>
      </c>
      <c r="L1790" t="s">
        <v>45</v>
      </c>
      <c r="M1790" t="s">
        <v>75</v>
      </c>
      <c r="N1790" t="s">
        <v>47</v>
      </c>
      <c r="O1790" t="s">
        <v>89</v>
      </c>
      <c r="P1790" t="s">
        <v>49</v>
      </c>
      <c r="Q1790" t="s">
        <v>97</v>
      </c>
      <c r="R1790" s="6">
        <f>_xlfn.XLOOKUP(CleanedData[[#This Row],[Product]],'02_Lookup_Tables'!$A$2:$A$126,'02_Lookup_Tables'!$B$2:$B$126)</f>
        <v>409.06</v>
      </c>
      <c r="S1790" t="str">
        <f>VLOOKUP(CleanedData[[#This Row],[Product]],'02_Lookup_Tables'!$H$2:$I$126,2,FALSE)</f>
        <v>Home Devices</v>
      </c>
      <c r="T1790" t="str">
        <f>VLOOKUP(CleanedData[[#This Row],[Province]],'02_Lookup_Tables'!$D$2:$E$10,2, FALSE)</f>
        <v>Gauteng Region</v>
      </c>
      <c r="U1790" t="str" cm="1">
        <f t="array" ref="U1790">_xlfn.IFS(CleanedData[[#This Row],[Purchase Amount]]&lt;500,"Low",
CleanedData[[#This Row],[Purchase Amount]]&lt;5000,"Medium",
TRUE,"High")</f>
        <v>Low</v>
      </c>
      <c r="V1790" t="str">
        <f>TEXT(CleanedData[[#This Row],[Date]],"mmmm")</f>
        <v>November</v>
      </c>
      <c r="W1790" t="str">
        <f>"Q"&amp;ROUNDUP(MONTH(CleanedData[[#This Row],[Date]])/3,0)</f>
        <v>Q4</v>
      </c>
      <c r="X1790" t="str">
        <f>IF(CleanedData[[#This Row],[Purchase Amount]]&gt;=5000,"Yes","No")</f>
        <v>No</v>
      </c>
      <c r="Y1790">
        <f>IF(CleanedData[[#This Row],[Recommend]]="Yes",1,0)</f>
        <v>1</v>
      </c>
      <c r="Z1790" s="6">
        <f>CleanedData[[#This Row],[Purchase Amount]]*0.15</f>
        <v>61.358999999999995</v>
      </c>
      <c r="AA1790" s="6">
        <f>CleanedData[[#This Row],[Purchase Amount]]*1.15</f>
        <v>470.41899999999998</v>
      </c>
    </row>
    <row r="1791" spans="1:27" x14ac:dyDescent="0.3">
      <c r="A1791">
        <v>2138</v>
      </c>
      <c r="B1791" t="s">
        <v>2016</v>
      </c>
      <c r="C1791" s="1">
        <v>45877</v>
      </c>
      <c r="D1791">
        <v>62</v>
      </c>
      <c r="E1791" t="s">
        <v>52</v>
      </c>
      <c r="F1791" t="s">
        <v>83</v>
      </c>
      <c r="G1791" t="s">
        <v>976</v>
      </c>
      <c r="H1791">
        <v>1</v>
      </c>
      <c r="I1791" t="s">
        <v>42</v>
      </c>
      <c r="J1791" t="s">
        <v>54</v>
      </c>
      <c r="K1791" t="s">
        <v>44</v>
      </c>
      <c r="L1791" t="s">
        <v>45</v>
      </c>
      <c r="M1791" t="s">
        <v>75</v>
      </c>
      <c r="N1791" t="s">
        <v>80</v>
      </c>
      <c r="O1791" t="s">
        <v>89</v>
      </c>
      <c r="P1791" t="s">
        <v>49</v>
      </c>
      <c r="Q1791" t="s">
        <v>50</v>
      </c>
      <c r="R1791" s="6">
        <f>_xlfn.XLOOKUP(CleanedData[[#This Row],[Product]],'02_Lookup_Tables'!$A$2:$A$126,'02_Lookup_Tables'!$B$2:$B$126)</f>
        <v>412.16</v>
      </c>
      <c r="S1791" t="str">
        <f>VLOOKUP(CleanedData[[#This Row],[Product]],'02_Lookup_Tables'!$H$2:$I$126,2,FALSE)</f>
        <v>Apparel</v>
      </c>
      <c r="T1791" t="str">
        <f>VLOOKUP(CleanedData[[#This Row],[Province]],'02_Lookup_Tables'!$D$2:$E$10,2, FALSE)</f>
        <v>Western Region</v>
      </c>
      <c r="U1791" t="str" cm="1">
        <f t="array" ref="U1791">_xlfn.IFS(CleanedData[[#This Row],[Purchase Amount]]&lt;500,"Low",
CleanedData[[#This Row],[Purchase Amount]]&lt;5000,"Medium",
TRUE,"High")</f>
        <v>Low</v>
      </c>
      <c r="V1791" t="str">
        <f>TEXT(CleanedData[[#This Row],[Date]],"mmmm")</f>
        <v>August</v>
      </c>
      <c r="W1791" t="str">
        <f>"Q"&amp;ROUNDUP(MONTH(CleanedData[[#This Row],[Date]])/3,0)</f>
        <v>Q3</v>
      </c>
      <c r="X1791" t="str">
        <f>IF(CleanedData[[#This Row],[Purchase Amount]]&gt;=5000,"Yes","No")</f>
        <v>No</v>
      </c>
      <c r="Y1791">
        <f>IF(CleanedData[[#This Row],[Recommend]]="Yes",1,0)</f>
        <v>0</v>
      </c>
      <c r="Z1791" s="6">
        <f>CleanedData[[#This Row],[Purchase Amount]]*0.15</f>
        <v>61.823999999999998</v>
      </c>
      <c r="AA1791" s="6">
        <f>CleanedData[[#This Row],[Purchase Amount]]*1.15</f>
        <v>473.98399999999998</v>
      </c>
    </row>
    <row r="1792" spans="1:27" x14ac:dyDescent="0.3">
      <c r="A1792">
        <v>2139</v>
      </c>
      <c r="B1792" t="s">
        <v>2017</v>
      </c>
      <c r="C1792" s="1">
        <v>45578</v>
      </c>
      <c r="D1792">
        <v>34</v>
      </c>
      <c r="E1792" t="s">
        <v>52</v>
      </c>
      <c r="F1792" t="s">
        <v>68</v>
      </c>
      <c r="G1792" t="s">
        <v>389</v>
      </c>
      <c r="H1792">
        <v>5</v>
      </c>
      <c r="I1792" t="s">
        <v>45</v>
      </c>
      <c r="J1792" t="s">
        <v>43</v>
      </c>
      <c r="K1792" t="s">
        <v>44</v>
      </c>
      <c r="L1792" t="s">
        <v>45</v>
      </c>
      <c r="M1792" t="s">
        <v>165</v>
      </c>
      <c r="N1792" t="s">
        <v>57</v>
      </c>
      <c r="O1792" t="s">
        <v>89</v>
      </c>
      <c r="P1792" t="s">
        <v>70</v>
      </c>
      <c r="Q1792" t="s">
        <v>58</v>
      </c>
      <c r="R1792" s="6">
        <f>_xlfn.XLOOKUP(CleanedData[[#This Row],[Product]],'02_Lookup_Tables'!$A$2:$A$126,'02_Lookup_Tables'!$B$2:$B$126)</f>
        <v>5432.76</v>
      </c>
      <c r="S1792" t="str">
        <f>VLOOKUP(CleanedData[[#This Row],[Product]],'02_Lookup_Tables'!$H$2:$I$126,2,FALSE)</f>
        <v>Home Devices</v>
      </c>
      <c r="T1792" t="str">
        <f>VLOOKUP(CleanedData[[#This Row],[Province]],'02_Lookup_Tables'!$D$2:$E$10,2, FALSE)</f>
        <v>Northern Region</v>
      </c>
      <c r="U1792" t="str" cm="1">
        <f t="array" ref="U1792">_xlfn.IFS(CleanedData[[#This Row],[Purchase Amount]]&lt;500,"Low",
CleanedData[[#This Row],[Purchase Amount]]&lt;5000,"Medium",
TRUE,"High")</f>
        <v>High</v>
      </c>
      <c r="V1792" t="str">
        <f>TEXT(CleanedData[[#This Row],[Date]],"mmmm")</f>
        <v>October</v>
      </c>
      <c r="W1792" t="str">
        <f>"Q"&amp;ROUNDUP(MONTH(CleanedData[[#This Row],[Date]])/3,0)</f>
        <v>Q4</v>
      </c>
      <c r="X1792" t="str">
        <f>IF(CleanedData[[#This Row],[Purchase Amount]]&gt;=5000,"Yes","No")</f>
        <v>Yes</v>
      </c>
      <c r="Y1792">
        <f>IF(CleanedData[[#This Row],[Recommend]]="Yes",1,0)</f>
        <v>1</v>
      </c>
      <c r="Z1792" s="6">
        <f>CleanedData[[#This Row],[Purchase Amount]]*0.15</f>
        <v>814.91399999999999</v>
      </c>
      <c r="AA1792" s="6">
        <f>CleanedData[[#This Row],[Purchase Amount]]*1.15</f>
        <v>6247.674</v>
      </c>
    </row>
    <row r="1793" spans="1:27" x14ac:dyDescent="0.3">
      <c r="A1793">
        <v>2140</v>
      </c>
      <c r="B1793" t="s">
        <v>2018</v>
      </c>
      <c r="C1793" s="1">
        <v>45886</v>
      </c>
      <c r="D1793">
        <v>62</v>
      </c>
      <c r="E1793" t="s">
        <v>52</v>
      </c>
      <c r="F1793" t="s">
        <v>77</v>
      </c>
      <c r="G1793" t="s">
        <v>73</v>
      </c>
      <c r="H1793">
        <v>5</v>
      </c>
      <c r="I1793" t="s">
        <v>42</v>
      </c>
      <c r="J1793" t="s">
        <v>43</v>
      </c>
      <c r="K1793" t="s">
        <v>55</v>
      </c>
      <c r="L1793" t="s">
        <v>42</v>
      </c>
      <c r="M1793" t="s">
        <v>46</v>
      </c>
      <c r="N1793" t="s">
        <v>57</v>
      </c>
      <c r="O1793" t="s">
        <v>89</v>
      </c>
      <c r="P1793" t="s">
        <v>70</v>
      </c>
      <c r="Q1793" t="s">
        <v>50</v>
      </c>
      <c r="R1793" s="6">
        <f>_xlfn.XLOOKUP(CleanedData[[#This Row],[Product]],'02_Lookup_Tables'!$A$2:$A$126,'02_Lookup_Tables'!$B$2:$B$126)</f>
        <v>84.23</v>
      </c>
      <c r="S1793" t="str">
        <f>VLOOKUP(CleanedData[[#This Row],[Product]],'02_Lookup_Tables'!$H$2:$I$126,2,FALSE)</f>
        <v>Food</v>
      </c>
      <c r="T1793" t="str">
        <f>VLOOKUP(CleanedData[[#This Row],[Province]],'02_Lookup_Tables'!$D$2:$E$10,2, FALSE)</f>
        <v>Central Region</v>
      </c>
      <c r="U1793" t="str" cm="1">
        <f t="array" ref="U1793">_xlfn.IFS(CleanedData[[#This Row],[Purchase Amount]]&lt;500,"Low",
CleanedData[[#This Row],[Purchase Amount]]&lt;5000,"Medium",
TRUE,"High")</f>
        <v>Low</v>
      </c>
      <c r="V1793" t="str">
        <f>TEXT(CleanedData[[#This Row],[Date]],"mmmm")</f>
        <v>August</v>
      </c>
      <c r="W1793" t="str">
        <f>"Q"&amp;ROUNDUP(MONTH(CleanedData[[#This Row],[Date]])/3,0)</f>
        <v>Q3</v>
      </c>
      <c r="X1793" t="str">
        <f>IF(CleanedData[[#This Row],[Purchase Amount]]&gt;=5000,"Yes","No")</f>
        <v>No</v>
      </c>
      <c r="Y1793">
        <f>IF(CleanedData[[#This Row],[Recommend]]="Yes",1,0)</f>
        <v>0</v>
      </c>
      <c r="Z1793" s="6">
        <f>CleanedData[[#This Row],[Purchase Amount]]*0.15</f>
        <v>12.634500000000001</v>
      </c>
      <c r="AA1793" s="6">
        <f>CleanedData[[#This Row],[Purchase Amount]]*1.15</f>
        <v>96.864499999999992</v>
      </c>
    </row>
    <row r="1794" spans="1:27" x14ac:dyDescent="0.3">
      <c r="A1794">
        <v>2141</v>
      </c>
      <c r="B1794" t="s">
        <v>2019</v>
      </c>
      <c r="C1794" s="1">
        <v>46010</v>
      </c>
      <c r="D1794">
        <v>45</v>
      </c>
      <c r="E1794" t="s">
        <v>39</v>
      </c>
      <c r="F1794" t="s">
        <v>130</v>
      </c>
      <c r="G1794" t="s">
        <v>146</v>
      </c>
      <c r="H1794">
        <v>4</v>
      </c>
      <c r="I1794" t="s">
        <v>45</v>
      </c>
      <c r="J1794" t="s">
        <v>63</v>
      </c>
      <c r="K1794" t="s">
        <v>44</v>
      </c>
      <c r="L1794" t="s">
        <v>45</v>
      </c>
      <c r="M1794" t="s">
        <v>151</v>
      </c>
      <c r="N1794" t="s">
        <v>96</v>
      </c>
      <c r="O1794" t="s">
        <v>89</v>
      </c>
      <c r="P1794" t="s">
        <v>70</v>
      </c>
      <c r="Q1794" t="s">
        <v>93</v>
      </c>
      <c r="R1794" s="6">
        <f>_xlfn.XLOOKUP(CleanedData[[#This Row],[Product]],'02_Lookup_Tables'!$A$2:$A$126,'02_Lookup_Tables'!$B$2:$B$126)</f>
        <v>27815.439999999999</v>
      </c>
      <c r="S1794" t="str">
        <f>VLOOKUP(CleanedData[[#This Row],[Product]],'02_Lookup_Tables'!$H$2:$I$126,2,FALSE)</f>
        <v>Electronics</v>
      </c>
      <c r="T1794" t="str">
        <f>VLOOKUP(CleanedData[[#This Row],[Province]],'02_Lookup_Tables'!$D$2:$E$10,2, FALSE)</f>
        <v>Eastern Region</v>
      </c>
      <c r="U1794" t="str" cm="1">
        <f t="array" ref="U1794">_xlfn.IFS(CleanedData[[#This Row],[Purchase Amount]]&lt;500,"Low",
CleanedData[[#This Row],[Purchase Amount]]&lt;5000,"Medium",
TRUE,"High")</f>
        <v>High</v>
      </c>
      <c r="V1794" t="str">
        <f>TEXT(CleanedData[[#This Row],[Date]],"mmmm")</f>
        <v>December</v>
      </c>
      <c r="W1794" t="str">
        <f>"Q"&amp;ROUNDUP(MONTH(CleanedData[[#This Row],[Date]])/3,0)</f>
        <v>Q4</v>
      </c>
      <c r="X1794" t="str">
        <f>IF(CleanedData[[#This Row],[Purchase Amount]]&gt;=5000,"Yes","No")</f>
        <v>Yes</v>
      </c>
      <c r="Y1794">
        <f>IF(CleanedData[[#This Row],[Recommend]]="Yes",1,0)</f>
        <v>1</v>
      </c>
      <c r="Z1794" s="6">
        <f>CleanedData[[#This Row],[Purchase Amount]]*0.15</f>
        <v>4172.3159999999998</v>
      </c>
      <c r="AA1794" s="6">
        <f>CleanedData[[#This Row],[Purchase Amount]]*1.15</f>
        <v>31987.755999999998</v>
      </c>
    </row>
    <row r="1795" spans="1:27" x14ac:dyDescent="0.3">
      <c r="A1795">
        <v>2142</v>
      </c>
      <c r="B1795" t="s">
        <v>2020</v>
      </c>
      <c r="C1795" s="1">
        <v>45986</v>
      </c>
      <c r="D1795">
        <v>57</v>
      </c>
      <c r="E1795" t="s">
        <v>52</v>
      </c>
      <c r="F1795" t="s">
        <v>77</v>
      </c>
      <c r="G1795" t="s">
        <v>505</v>
      </c>
      <c r="H1795">
        <v>4</v>
      </c>
      <c r="I1795" t="s">
        <v>45</v>
      </c>
      <c r="J1795" t="s">
        <v>74</v>
      </c>
      <c r="K1795" t="s">
        <v>64</v>
      </c>
      <c r="L1795" t="s">
        <v>42</v>
      </c>
      <c r="M1795" t="s">
        <v>88</v>
      </c>
      <c r="N1795" t="s">
        <v>96</v>
      </c>
      <c r="O1795" t="s">
        <v>89</v>
      </c>
      <c r="P1795" t="s">
        <v>70</v>
      </c>
      <c r="Q1795" t="s">
        <v>50</v>
      </c>
      <c r="R1795" s="6">
        <f>_xlfn.XLOOKUP(CleanedData[[#This Row],[Product]],'02_Lookup_Tables'!$A$2:$A$126,'02_Lookup_Tables'!$B$2:$B$126)</f>
        <v>2572.02</v>
      </c>
      <c r="S1795" t="str">
        <f>VLOOKUP(CleanedData[[#This Row],[Product]],'02_Lookup_Tables'!$H$2:$I$126,2,FALSE)</f>
        <v>Home &amp; Living</v>
      </c>
      <c r="T1795" t="str">
        <f>VLOOKUP(CleanedData[[#This Row],[Province]],'02_Lookup_Tables'!$D$2:$E$10,2, FALSE)</f>
        <v>Central Region</v>
      </c>
      <c r="U1795" t="str" cm="1">
        <f t="array" ref="U1795">_xlfn.IFS(CleanedData[[#This Row],[Purchase Amount]]&lt;500,"Low",
CleanedData[[#This Row],[Purchase Amount]]&lt;5000,"Medium",
TRUE,"High")</f>
        <v>Medium</v>
      </c>
      <c r="V1795" t="str">
        <f>TEXT(CleanedData[[#This Row],[Date]],"mmmm")</f>
        <v>November</v>
      </c>
      <c r="W1795" t="str">
        <f>"Q"&amp;ROUNDUP(MONTH(CleanedData[[#This Row],[Date]])/3,0)</f>
        <v>Q4</v>
      </c>
      <c r="X1795" t="str">
        <f>IF(CleanedData[[#This Row],[Purchase Amount]]&gt;=5000,"Yes","No")</f>
        <v>No</v>
      </c>
      <c r="Y1795">
        <f>IF(CleanedData[[#This Row],[Recommend]]="Yes",1,0)</f>
        <v>1</v>
      </c>
      <c r="Z1795" s="6">
        <f>CleanedData[[#This Row],[Purchase Amount]]*0.15</f>
        <v>385.803</v>
      </c>
      <c r="AA1795" s="6">
        <f>CleanedData[[#This Row],[Purchase Amount]]*1.15</f>
        <v>2957.8229999999999</v>
      </c>
    </row>
    <row r="1796" spans="1:27" x14ac:dyDescent="0.3">
      <c r="A1796">
        <v>2143</v>
      </c>
      <c r="B1796" t="s">
        <v>2021</v>
      </c>
      <c r="C1796" s="1">
        <v>45438</v>
      </c>
      <c r="D1796">
        <v>37</v>
      </c>
      <c r="E1796" t="s">
        <v>60</v>
      </c>
      <c r="F1796" t="s">
        <v>125</v>
      </c>
      <c r="G1796" t="s">
        <v>102</v>
      </c>
      <c r="H1796">
        <v>5</v>
      </c>
      <c r="I1796" t="s">
        <v>45</v>
      </c>
      <c r="J1796" t="s">
        <v>63</v>
      </c>
      <c r="K1796" t="s">
        <v>55</v>
      </c>
      <c r="L1796" t="s">
        <v>45</v>
      </c>
      <c r="M1796" t="s">
        <v>106</v>
      </c>
      <c r="N1796" t="s">
        <v>57</v>
      </c>
      <c r="O1796" t="s">
        <v>148</v>
      </c>
      <c r="P1796" t="s">
        <v>49</v>
      </c>
      <c r="Q1796" t="s">
        <v>81</v>
      </c>
      <c r="R1796" s="6">
        <f>_xlfn.XLOOKUP(CleanedData[[#This Row],[Product]],'02_Lookup_Tables'!$A$2:$A$126,'02_Lookup_Tables'!$B$2:$B$126)</f>
        <v>276.82</v>
      </c>
      <c r="S1796" t="str">
        <f>VLOOKUP(CleanedData[[#This Row],[Product]],'02_Lookup_Tables'!$H$2:$I$126,2,FALSE)</f>
        <v>Home &amp; Living</v>
      </c>
      <c r="T1796" t="str">
        <f>VLOOKUP(CleanedData[[#This Row],[Province]],'02_Lookup_Tables'!$D$2:$E$10,2, FALSE)</f>
        <v>Western Region</v>
      </c>
      <c r="U1796" t="str" cm="1">
        <f t="array" ref="U1796">_xlfn.IFS(CleanedData[[#This Row],[Purchase Amount]]&lt;500,"Low",
CleanedData[[#This Row],[Purchase Amount]]&lt;5000,"Medium",
TRUE,"High")</f>
        <v>Low</v>
      </c>
      <c r="V1796" t="str">
        <f>TEXT(CleanedData[[#This Row],[Date]],"mmmm")</f>
        <v>May</v>
      </c>
      <c r="W1796" t="str">
        <f>"Q"&amp;ROUNDUP(MONTH(CleanedData[[#This Row],[Date]])/3,0)</f>
        <v>Q2</v>
      </c>
      <c r="X1796" t="str">
        <f>IF(CleanedData[[#This Row],[Purchase Amount]]&gt;=5000,"Yes","No")</f>
        <v>No</v>
      </c>
      <c r="Y1796">
        <f>IF(CleanedData[[#This Row],[Recommend]]="Yes",1,0)</f>
        <v>1</v>
      </c>
      <c r="Z1796" s="6">
        <f>CleanedData[[#This Row],[Purchase Amount]]*0.15</f>
        <v>41.522999999999996</v>
      </c>
      <c r="AA1796" s="6">
        <f>CleanedData[[#This Row],[Purchase Amount]]*1.15</f>
        <v>318.34299999999996</v>
      </c>
    </row>
    <row r="1797" spans="1:27" x14ac:dyDescent="0.3">
      <c r="A1797">
        <v>2144</v>
      </c>
      <c r="B1797" t="s">
        <v>2022</v>
      </c>
      <c r="C1797" s="1">
        <v>45618</v>
      </c>
      <c r="D1797">
        <v>74</v>
      </c>
      <c r="E1797" t="s">
        <v>60</v>
      </c>
      <c r="F1797" t="s">
        <v>72</v>
      </c>
      <c r="G1797" t="s">
        <v>111</v>
      </c>
      <c r="H1797">
        <v>4</v>
      </c>
      <c r="I1797" t="s">
        <v>42</v>
      </c>
      <c r="J1797" t="s">
        <v>74</v>
      </c>
      <c r="K1797" t="s">
        <v>55</v>
      </c>
      <c r="L1797" t="s">
        <v>45</v>
      </c>
      <c r="M1797" t="s">
        <v>85</v>
      </c>
      <c r="N1797" t="s">
        <v>96</v>
      </c>
      <c r="O1797" t="s">
        <v>48</v>
      </c>
      <c r="P1797" t="s">
        <v>49</v>
      </c>
      <c r="Q1797" t="s">
        <v>97</v>
      </c>
      <c r="R1797" s="6">
        <f>_xlfn.XLOOKUP(CleanedData[[#This Row],[Product]],'02_Lookup_Tables'!$A$2:$A$126,'02_Lookup_Tables'!$B$2:$B$126)</f>
        <v>3576.97</v>
      </c>
      <c r="S1797" t="str">
        <f>VLOOKUP(CleanedData[[#This Row],[Product]],'02_Lookup_Tables'!$H$2:$I$126,2,FALSE)</f>
        <v>Home Devices</v>
      </c>
      <c r="T1797" t="str">
        <f>VLOOKUP(CleanedData[[#This Row],[Province]],'02_Lookup_Tables'!$D$2:$E$10,2, FALSE)</f>
        <v>Central Region</v>
      </c>
      <c r="U1797" t="str" cm="1">
        <f t="array" ref="U1797">_xlfn.IFS(CleanedData[[#This Row],[Purchase Amount]]&lt;500,"Low",
CleanedData[[#This Row],[Purchase Amount]]&lt;5000,"Medium",
TRUE,"High")</f>
        <v>Medium</v>
      </c>
      <c r="V1797" t="str">
        <f>TEXT(CleanedData[[#This Row],[Date]],"mmmm")</f>
        <v>November</v>
      </c>
      <c r="W1797" t="str">
        <f>"Q"&amp;ROUNDUP(MONTH(CleanedData[[#This Row],[Date]])/3,0)</f>
        <v>Q4</v>
      </c>
      <c r="X1797" t="str">
        <f>IF(CleanedData[[#This Row],[Purchase Amount]]&gt;=5000,"Yes","No")</f>
        <v>No</v>
      </c>
      <c r="Y1797">
        <f>IF(CleanedData[[#This Row],[Recommend]]="Yes",1,0)</f>
        <v>0</v>
      </c>
      <c r="Z1797" s="6">
        <f>CleanedData[[#This Row],[Purchase Amount]]*0.15</f>
        <v>536.54549999999995</v>
      </c>
      <c r="AA1797" s="6">
        <f>CleanedData[[#This Row],[Purchase Amount]]*1.15</f>
        <v>4113.5154999999995</v>
      </c>
    </row>
    <row r="1798" spans="1:27" x14ac:dyDescent="0.3">
      <c r="A1798">
        <v>2145</v>
      </c>
      <c r="B1798" t="s">
        <v>2023</v>
      </c>
      <c r="C1798" s="1">
        <v>45940</v>
      </c>
      <c r="D1798">
        <v>78</v>
      </c>
      <c r="E1798" t="s">
        <v>60</v>
      </c>
      <c r="F1798" t="s">
        <v>68</v>
      </c>
      <c r="G1798" t="s">
        <v>338</v>
      </c>
      <c r="H1798">
        <v>4</v>
      </c>
      <c r="I1798" t="s">
        <v>42</v>
      </c>
      <c r="J1798" t="s">
        <v>69</v>
      </c>
      <c r="K1798" t="s">
        <v>55</v>
      </c>
      <c r="L1798" t="s">
        <v>42</v>
      </c>
      <c r="M1798" t="s">
        <v>175</v>
      </c>
      <c r="N1798" t="s">
        <v>96</v>
      </c>
      <c r="O1798" t="s">
        <v>89</v>
      </c>
      <c r="P1798" t="s">
        <v>70</v>
      </c>
      <c r="Q1798" t="s">
        <v>97</v>
      </c>
      <c r="R1798" s="6">
        <f>_xlfn.XLOOKUP(CleanedData[[#This Row],[Product]],'02_Lookup_Tables'!$A$2:$A$126,'02_Lookup_Tables'!$B$2:$B$126)</f>
        <v>5258.73</v>
      </c>
      <c r="S1798" t="str">
        <f>VLOOKUP(CleanedData[[#This Row],[Product]],'02_Lookup_Tables'!$H$2:$I$126,2,FALSE)</f>
        <v>Sports &amp; Outdoors</v>
      </c>
      <c r="T1798" t="str">
        <f>VLOOKUP(CleanedData[[#This Row],[Province]],'02_Lookup_Tables'!$D$2:$E$10,2, FALSE)</f>
        <v>Northern Region</v>
      </c>
      <c r="U1798" t="str" cm="1">
        <f t="array" ref="U1798">_xlfn.IFS(CleanedData[[#This Row],[Purchase Amount]]&lt;500,"Low",
CleanedData[[#This Row],[Purchase Amount]]&lt;5000,"Medium",
TRUE,"High")</f>
        <v>High</v>
      </c>
      <c r="V1798" t="str">
        <f>TEXT(CleanedData[[#This Row],[Date]],"mmmm")</f>
        <v>October</v>
      </c>
      <c r="W1798" t="str">
        <f>"Q"&amp;ROUNDUP(MONTH(CleanedData[[#This Row],[Date]])/3,0)</f>
        <v>Q4</v>
      </c>
      <c r="X1798" t="str">
        <f>IF(CleanedData[[#This Row],[Purchase Amount]]&gt;=5000,"Yes","No")</f>
        <v>Yes</v>
      </c>
      <c r="Y1798">
        <f>IF(CleanedData[[#This Row],[Recommend]]="Yes",1,0)</f>
        <v>0</v>
      </c>
      <c r="Z1798" s="6">
        <f>CleanedData[[#This Row],[Purchase Amount]]*0.15</f>
        <v>788.80949999999996</v>
      </c>
      <c r="AA1798" s="6">
        <f>CleanedData[[#This Row],[Purchase Amount]]*1.15</f>
        <v>6047.539499999999</v>
      </c>
    </row>
    <row r="1799" spans="1:27" x14ac:dyDescent="0.3">
      <c r="A1799">
        <v>2147</v>
      </c>
      <c r="B1799" t="s">
        <v>2024</v>
      </c>
      <c r="C1799" s="1">
        <v>45475</v>
      </c>
      <c r="D1799">
        <v>59</v>
      </c>
      <c r="E1799" t="s">
        <v>60</v>
      </c>
      <c r="F1799" t="s">
        <v>40</v>
      </c>
      <c r="G1799" t="s">
        <v>189</v>
      </c>
      <c r="H1799">
        <v>2</v>
      </c>
      <c r="I1799" t="s">
        <v>45</v>
      </c>
      <c r="J1799" t="s">
        <v>43</v>
      </c>
      <c r="K1799" t="s">
        <v>44</v>
      </c>
      <c r="L1799" t="s">
        <v>45</v>
      </c>
      <c r="M1799" t="s">
        <v>136</v>
      </c>
      <c r="N1799" t="s">
        <v>47</v>
      </c>
      <c r="O1799" t="s">
        <v>89</v>
      </c>
      <c r="P1799" t="s">
        <v>49</v>
      </c>
      <c r="Q1799" t="s">
        <v>50</v>
      </c>
      <c r="R1799" s="6">
        <f>_xlfn.XLOOKUP(CleanedData[[#This Row],[Product]],'02_Lookup_Tables'!$A$2:$A$126,'02_Lookup_Tables'!$B$2:$B$126)</f>
        <v>1619.07</v>
      </c>
      <c r="S1799" t="str">
        <f>VLOOKUP(CleanedData[[#This Row],[Product]],'02_Lookup_Tables'!$H$2:$I$126,2,FALSE)</f>
        <v>Home &amp; Living</v>
      </c>
      <c r="T1799" t="str">
        <f>VLOOKUP(CleanedData[[#This Row],[Province]],'02_Lookup_Tables'!$D$2:$E$10,2, FALSE)</f>
        <v>Northern Region</v>
      </c>
      <c r="U1799" t="str" cm="1">
        <f t="array" ref="U1799">_xlfn.IFS(CleanedData[[#This Row],[Purchase Amount]]&lt;500,"Low",
CleanedData[[#This Row],[Purchase Amount]]&lt;5000,"Medium",
TRUE,"High")</f>
        <v>Medium</v>
      </c>
      <c r="V1799" t="str">
        <f>TEXT(CleanedData[[#This Row],[Date]],"mmmm")</f>
        <v>July</v>
      </c>
      <c r="W1799" t="str">
        <f>"Q"&amp;ROUNDUP(MONTH(CleanedData[[#This Row],[Date]])/3,0)</f>
        <v>Q3</v>
      </c>
      <c r="X1799" t="str">
        <f>IF(CleanedData[[#This Row],[Purchase Amount]]&gt;=5000,"Yes","No")</f>
        <v>No</v>
      </c>
      <c r="Y1799">
        <f>IF(CleanedData[[#This Row],[Recommend]]="Yes",1,0)</f>
        <v>1</v>
      </c>
      <c r="Z1799" s="6">
        <f>CleanedData[[#This Row],[Purchase Amount]]*0.15</f>
        <v>242.86049999999997</v>
      </c>
      <c r="AA1799" s="6">
        <f>CleanedData[[#This Row],[Purchase Amount]]*1.15</f>
        <v>1861.9304999999997</v>
      </c>
    </row>
    <row r="1800" spans="1:27" x14ac:dyDescent="0.3">
      <c r="A1800">
        <v>2148</v>
      </c>
      <c r="B1800" t="s">
        <v>2025</v>
      </c>
      <c r="C1800" s="1">
        <v>45412</v>
      </c>
      <c r="D1800">
        <v>34</v>
      </c>
      <c r="E1800" t="s">
        <v>60</v>
      </c>
      <c r="F1800" t="s">
        <v>77</v>
      </c>
      <c r="G1800" t="s">
        <v>450</v>
      </c>
      <c r="H1800">
        <v>5</v>
      </c>
      <c r="I1800" t="s">
        <v>42</v>
      </c>
      <c r="J1800" t="s">
        <v>69</v>
      </c>
      <c r="K1800" t="s">
        <v>55</v>
      </c>
      <c r="L1800" t="s">
        <v>45</v>
      </c>
      <c r="M1800" t="s">
        <v>56</v>
      </c>
      <c r="N1800" t="s">
        <v>57</v>
      </c>
      <c r="O1800" t="s">
        <v>148</v>
      </c>
      <c r="P1800" t="s">
        <v>49</v>
      </c>
      <c r="Q1800" t="s">
        <v>58</v>
      </c>
      <c r="R1800" s="6">
        <f>_xlfn.XLOOKUP(CleanedData[[#This Row],[Product]],'02_Lookup_Tables'!$A$2:$A$126,'02_Lookup_Tables'!$B$2:$B$126)</f>
        <v>74.72</v>
      </c>
      <c r="S1800" t="str">
        <f>VLOOKUP(CleanedData[[#This Row],[Product]],'02_Lookup_Tables'!$H$2:$I$126,2,FALSE)</f>
        <v>Food</v>
      </c>
      <c r="T1800" t="str">
        <f>VLOOKUP(CleanedData[[#This Row],[Province]],'02_Lookup_Tables'!$D$2:$E$10,2, FALSE)</f>
        <v>Central Region</v>
      </c>
      <c r="U1800" t="str" cm="1">
        <f t="array" ref="U1800">_xlfn.IFS(CleanedData[[#This Row],[Purchase Amount]]&lt;500,"Low",
CleanedData[[#This Row],[Purchase Amount]]&lt;5000,"Medium",
TRUE,"High")</f>
        <v>Low</v>
      </c>
      <c r="V1800" t="str">
        <f>TEXT(CleanedData[[#This Row],[Date]],"mmmm")</f>
        <v>April</v>
      </c>
      <c r="W1800" t="str">
        <f>"Q"&amp;ROUNDUP(MONTH(CleanedData[[#This Row],[Date]])/3,0)</f>
        <v>Q2</v>
      </c>
      <c r="X1800" t="str">
        <f>IF(CleanedData[[#This Row],[Purchase Amount]]&gt;=5000,"Yes","No")</f>
        <v>No</v>
      </c>
      <c r="Y1800">
        <f>IF(CleanedData[[#This Row],[Recommend]]="Yes",1,0)</f>
        <v>0</v>
      </c>
      <c r="Z1800" s="6">
        <f>CleanedData[[#This Row],[Purchase Amount]]*0.15</f>
        <v>11.208</v>
      </c>
      <c r="AA1800" s="6">
        <f>CleanedData[[#This Row],[Purchase Amount]]*1.15</f>
        <v>85.927999999999997</v>
      </c>
    </row>
    <row r="1801" spans="1:27" x14ac:dyDescent="0.3">
      <c r="A1801">
        <v>2149</v>
      </c>
      <c r="B1801" t="s">
        <v>2026</v>
      </c>
      <c r="C1801" s="1">
        <v>45692</v>
      </c>
      <c r="D1801">
        <v>20</v>
      </c>
      <c r="E1801" t="s">
        <v>39</v>
      </c>
      <c r="F1801" t="s">
        <v>108</v>
      </c>
      <c r="G1801" t="s">
        <v>251</v>
      </c>
      <c r="H1801">
        <v>5</v>
      </c>
      <c r="I1801" t="s">
        <v>45</v>
      </c>
      <c r="J1801" t="s">
        <v>69</v>
      </c>
      <c r="K1801" t="s">
        <v>64</v>
      </c>
      <c r="L1801" t="s">
        <v>45</v>
      </c>
      <c r="M1801" t="s">
        <v>136</v>
      </c>
      <c r="N1801" t="s">
        <v>57</v>
      </c>
      <c r="O1801" t="s">
        <v>89</v>
      </c>
      <c r="P1801" t="s">
        <v>70</v>
      </c>
      <c r="Q1801" t="s">
        <v>66</v>
      </c>
      <c r="R1801" s="6">
        <f>_xlfn.XLOOKUP(CleanedData[[#This Row],[Product]],'02_Lookup_Tables'!$A$2:$A$126,'02_Lookup_Tables'!$B$2:$B$126)</f>
        <v>5064</v>
      </c>
      <c r="S1801" t="str">
        <f>VLOOKUP(CleanedData[[#This Row],[Product]],'02_Lookup_Tables'!$H$2:$I$126,2,FALSE)</f>
        <v>Sports &amp; Outdoors</v>
      </c>
      <c r="T1801" t="str">
        <f>VLOOKUP(CleanedData[[#This Row],[Province]],'02_Lookup_Tables'!$D$2:$E$10,2, FALSE)</f>
        <v>Gauteng Region</v>
      </c>
      <c r="U1801" t="str" cm="1">
        <f t="array" ref="U1801">_xlfn.IFS(CleanedData[[#This Row],[Purchase Amount]]&lt;500,"Low",
CleanedData[[#This Row],[Purchase Amount]]&lt;5000,"Medium",
TRUE,"High")</f>
        <v>High</v>
      </c>
      <c r="V1801" t="str">
        <f>TEXT(CleanedData[[#This Row],[Date]],"mmmm")</f>
        <v>February</v>
      </c>
      <c r="W1801" t="str">
        <f>"Q"&amp;ROUNDUP(MONTH(CleanedData[[#This Row],[Date]])/3,0)</f>
        <v>Q1</v>
      </c>
      <c r="X1801" t="str">
        <f>IF(CleanedData[[#This Row],[Purchase Amount]]&gt;=5000,"Yes","No")</f>
        <v>Yes</v>
      </c>
      <c r="Y1801">
        <f>IF(CleanedData[[#This Row],[Recommend]]="Yes",1,0)</f>
        <v>1</v>
      </c>
      <c r="Z1801" s="6">
        <f>CleanedData[[#This Row],[Purchase Amount]]*0.15</f>
        <v>759.6</v>
      </c>
      <c r="AA1801" s="6">
        <f>CleanedData[[#This Row],[Purchase Amount]]*1.15</f>
        <v>5823.5999999999995</v>
      </c>
    </row>
    <row r="1802" spans="1:27" x14ac:dyDescent="0.3">
      <c r="A1802">
        <v>2150</v>
      </c>
      <c r="B1802" t="s">
        <v>2027</v>
      </c>
      <c r="C1802" s="1">
        <v>45494</v>
      </c>
      <c r="D1802">
        <v>42</v>
      </c>
      <c r="E1802" t="s">
        <v>39</v>
      </c>
      <c r="F1802" t="s">
        <v>40</v>
      </c>
      <c r="G1802" t="s">
        <v>294</v>
      </c>
      <c r="H1802">
        <v>2</v>
      </c>
      <c r="I1802" t="s">
        <v>42</v>
      </c>
      <c r="J1802" t="s">
        <v>43</v>
      </c>
      <c r="K1802" t="s">
        <v>64</v>
      </c>
      <c r="L1802" t="s">
        <v>45</v>
      </c>
      <c r="M1802" t="s">
        <v>180</v>
      </c>
      <c r="N1802" t="s">
        <v>47</v>
      </c>
      <c r="O1802" t="s">
        <v>89</v>
      </c>
      <c r="P1802" t="s">
        <v>49</v>
      </c>
      <c r="Q1802" t="s">
        <v>81</v>
      </c>
      <c r="R1802" s="6">
        <f>_xlfn.XLOOKUP(CleanedData[[#This Row],[Product]],'02_Lookup_Tables'!$A$2:$A$126,'02_Lookup_Tables'!$B$2:$B$126)</f>
        <v>16291.52</v>
      </c>
      <c r="S1802" t="str">
        <f>VLOOKUP(CleanedData[[#This Row],[Product]],'02_Lookup_Tables'!$H$2:$I$126,2,FALSE)</f>
        <v>Home Devices</v>
      </c>
      <c r="T1802" t="str">
        <f>VLOOKUP(CleanedData[[#This Row],[Province]],'02_Lookup_Tables'!$D$2:$E$10,2, FALSE)</f>
        <v>Northern Region</v>
      </c>
      <c r="U1802" t="str" cm="1">
        <f t="array" ref="U1802">_xlfn.IFS(CleanedData[[#This Row],[Purchase Amount]]&lt;500,"Low",
CleanedData[[#This Row],[Purchase Amount]]&lt;5000,"Medium",
TRUE,"High")</f>
        <v>High</v>
      </c>
      <c r="V1802" t="str">
        <f>TEXT(CleanedData[[#This Row],[Date]],"mmmm")</f>
        <v>July</v>
      </c>
      <c r="W1802" t="str">
        <f>"Q"&amp;ROUNDUP(MONTH(CleanedData[[#This Row],[Date]])/3,0)</f>
        <v>Q3</v>
      </c>
      <c r="X1802" t="str">
        <f>IF(CleanedData[[#This Row],[Purchase Amount]]&gt;=5000,"Yes","No")</f>
        <v>Yes</v>
      </c>
      <c r="Y1802">
        <f>IF(CleanedData[[#This Row],[Recommend]]="Yes",1,0)</f>
        <v>0</v>
      </c>
      <c r="Z1802" s="6">
        <f>CleanedData[[#This Row],[Purchase Amount]]*0.15</f>
        <v>2443.7280000000001</v>
      </c>
      <c r="AA1802" s="6">
        <f>CleanedData[[#This Row],[Purchase Amount]]*1.15</f>
        <v>18735.248</v>
      </c>
    </row>
    <row r="1803" spans="1:27" x14ac:dyDescent="0.3">
      <c r="A1803">
        <v>2151</v>
      </c>
      <c r="B1803" t="s">
        <v>2028</v>
      </c>
      <c r="C1803" s="1">
        <v>45790</v>
      </c>
      <c r="D1803">
        <v>66</v>
      </c>
      <c r="E1803" t="s">
        <v>52</v>
      </c>
      <c r="F1803" t="s">
        <v>77</v>
      </c>
      <c r="G1803" t="s">
        <v>296</v>
      </c>
      <c r="H1803">
        <v>3</v>
      </c>
      <c r="I1803" t="s">
        <v>42</v>
      </c>
      <c r="J1803" t="s">
        <v>43</v>
      </c>
      <c r="K1803" t="s">
        <v>44</v>
      </c>
      <c r="L1803" t="s">
        <v>45</v>
      </c>
      <c r="N1803" t="s">
        <v>48</v>
      </c>
      <c r="O1803" t="s">
        <v>134</v>
      </c>
      <c r="P1803" t="s">
        <v>8646</v>
      </c>
      <c r="Q1803" t="s">
        <v>97</v>
      </c>
      <c r="R1803" s="6">
        <f>_xlfn.XLOOKUP(CleanedData[[#This Row],[Product]],'02_Lookup_Tables'!$A$2:$A$126,'02_Lookup_Tables'!$B$2:$B$126)</f>
        <v>657.5</v>
      </c>
      <c r="S1803" t="str">
        <f>VLOOKUP(CleanedData[[#This Row],[Product]],'02_Lookup_Tables'!$H$2:$I$126,2,FALSE)</f>
        <v>Home Devices</v>
      </c>
      <c r="T1803" t="str">
        <f>VLOOKUP(CleanedData[[#This Row],[Province]],'02_Lookup_Tables'!$D$2:$E$10,2, FALSE)</f>
        <v>Central Region</v>
      </c>
      <c r="U1803" t="str" cm="1">
        <f t="array" ref="U1803">_xlfn.IFS(CleanedData[[#This Row],[Purchase Amount]]&lt;500,"Low",
CleanedData[[#This Row],[Purchase Amount]]&lt;5000,"Medium",
TRUE,"High")</f>
        <v>Medium</v>
      </c>
      <c r="V1803" t="str">
        <f>TEXT(CleanedData[[#This Row],[Date]],"mmmm")</f>
        <v>May</v>
      </c>
      <c r="W1803" t="str">
        <f>"Q"&amp;ROUNDUP(MONTH(CleanedData[[#This Row],[Date]])/3,0)</f>
        <v>Q2</v>
      </c>
      <c r="X1803" t="str">
        <f>IF(CleanedData[[#This Row],[Purchase Amount]]&gt;=5000,"Yes","No")</f>
        <v>No</v>
      </c>
      <c r="Y1803">
        <f>IF(CleanedData[[#This Row],[Recommend]]="Yes",1,0)</f>
        <v>0</v>
      </c>
      <c r="Z1803" s="6">
        <f>CleanedData[[#This Row],[Purchase Amount]]*0.15</f>
        <v>98.625</v>
      </c>
      <c r="AA1803" s="6">
        <f>CleanedData[[#This Row],[Purchase Amount]]*1.15</f>
        <v>756.12499999999989</v>
      </c>
    </row>
    <row r="1804" spans="1:27" x14ac:dyDescent="0.3">
      <c r="A1804">
        <v>2152</v>
      </c>
      <c r="B1804" t="s">
        <v>2029</v>
      </c>
      <c r="C1804" s="1">
        <v>45833</v>
      </c>
      <c r="D1804">
        <v>27</v>
      </c>
      <c r="E1804" t="s">
        <v>39</v>
      </c>
      <c r="F1804" t="s">
        <v>125</v>
      </c>
      <c r="G1804" t="s">
        <v>454</v>
      </c>
      <c r="H1804">
        <v>1</v>
      </c>
      <c r="I1804" t="s">
        <v>45</v>
      </c>
      <c r="J1804" t="s">
        <v>69</v>
      </c>
      <c r="K1804" t="s">
        <v>44</v>
      </c>
      <c r="L1804" t="s">
        <v>42</v>
      </c>
      <c r="M1804" t="s">
        <v>151</v>
      </c>
      <c r="N1804" t="s">
        <v>80</v>
      </c>
      <c r="O1804" t="s">
        <v>89</v>
      </c>
      <c r="P1804" t="s">
        <v>49</v>
      </c>
      <c r="Q1804" t="s">
        <v>58</v>
      </c>
      <c r="R1804" s="6">
        <f>_xlfn.XLOOKUP(CleanedData[[#This Row],[Product]],'02_Lookup_Tables'!$A$2:$A$126,'02_Lookup_Tables'!$B$2:$B$126)</f>
        <v>2413.3000000000002</v>
      </c>
      <c r="S1804" t="str">
        <f>VLOOKUP(CleanedData[[#This Row],[Product]],'02_Lookup_Tables'!$H$2:$I$126,2,FALSE)</f>
        <v>Electronics</v>
      </c>
      <c r="T1804" t="str">
        <f>VLOOKUP(CleanedData[[#This Row],[Province]],'02_Lookup_Tables'!$D$2:$E$10,2, FALSE)</f>
        <v>Western Region</v>
      </c>
      <c r="U1804" t="str" cm="1">
        <f t="array" ref="U1804">_xlfn.IFS(CleanedData[[#This Row],[Purchase Amount]]&lt;500,"Low",
CleanedData[[#This Row],[Purchase Amount]]&lt;5000,"Medium",
TRUE,"High")</f>
        <v>Medium</v>
      </c>
      <c r="V1804" t="str">
        <f>TEXT(CleanedData[[#This Row],[Date]],"mmmm")</f>
        <v>June</v>
      </c>
      <c r="W1804" t="str">
        <f>"Q"&amp;ROUNDUP(MONTH(CleanedData[[#This Row],[Date]])/3,0)</f>
        <v>Q2</v>
      </c>
      <c r="X1804" t="str">
        <f>IF(CleanedData[[#This Row],[Purchase Amount]]&gt;=5000,"Yes","No")</f>
        <v>No</v>
      </c>
      <c r="Y1804">
        <f>IF(CleanedData[[#This Row],[Recommend]]="Yes",1,0)</f>
        <v>1</v>
      </c>
      <c r="Z1804" s="6">
        <f>CleanedData[[#This Row],[Purchase Amount]]*0.15</f>
        <v>361.995</v>
      </c>
      <c r="AA1804" s="6">
        <f>CleanedData[[#This Row],[Purchase Amount]]*1.15</f>
        <v>2775.2950000000001</v>
      </c>
    </row>
    <row r="1805" spans="1:27" x14ac:dyDescent="0.3">
      <c r="A1805">
        <v>2155</v>
      </c>
      <c r="B1805" t="s">
        <v>2030</v>
      </c>
      <c r="C1805" s="1">
        <v>45543</v>
      </c>
      <c r="D1805">
        <v>54</v>
      </c>
      <c r="E1805" t="s">
        <v>39</v>
      </c>
      <c r="F1805" t="s">
        <v>130</v>
      </c>
      <c r="G1805" t="s">
        <v>251</v>
      </c>
      <c r="H1805">
        <v>2</v>
      </c>
      <c r="I1805" t="s">
        <v>45</v>
      </c>
      <c r="J1805" t="s">
        <v>63</v>
      </c>
      <c r="K1805" t="s">
        <v>44</v>
      </c>
      <c r="L1805" t="s">
        <v>42</v>
      </c>
      <c r="M1805" t="s">
        <v>236</v>
      </c>
      <c r="N1805" t="s">
        <v>47</v>
      </c>
      <c r="O1805" t="s">
        <v>89</v>
      </c>
      <c r="P1805" t="s">
        <v>49</v>
      </c>
      <c r="Q1805" t="s">
        <v>93</v>
      </c>
      <c r="R1805" s="6">
        <f>_xlfn.XLOOKUP(CleanedData[[#This Row],[Product]],'02_Lookup_Tables'!$A$2:$A$126,'02_Lookup_Tables'!$B$2:$B$126)</f>
        <v>5064</v>
      </c>
      <c r="S1805" t="str">
        <f>VLOOKUP(CleanedData[[#This Row],[Product]],'02_Lookup_Tables'!$H$2:$I$126,2,FALSE)</f>
        <v>Sports &amp; Outdoors</v>
      </c>
      <c r="T1805" t="str">
        <f>VLOOKUP(CleanedData[[#This Row],[Province]],'02_Lookup_Tables'!$D$2:$E$10,2, FALSE)</f>
        <v>Eastern Region</v>
      </c>
      <c r="U1805" t="str" cm="1">
        <f t="array" ref="U1805">_xlfn.IFS(CleanedData[[#This Row],[Purchase Amount]]&lt;500,"Low",
CleanedData[[#This Row],[Purchase Amount]]&lt;5000,"Medium",
TRUE,"High")</f>
        <v>High</v>
      </c>
      <c r="V1805" t="str">
        <f>TEXT(CleanedData[[#This Row],[Date]],"mmmm")</f>
        <v>September</v>
      </c>
      <c r="W1805" t="str">
        <f>"Q"&amp;ROUNDUP(MONTH(CleanedData[[#This Row],[Date]])/3,0)</f>
        <v>Q3</v>
      </c>
      <c r="X1805" t="str">
        <f>IF(CleanedData[[#This Row],[Purchase Amount]]&gt;=5000,"Yes","No")</f>
        <v>Yes</v>
      </c>
      <c r="Y1805">
        <f>IF(CleanedData[[#This Row],[Recommend]]="Yes",1,0)</f>
        <v>1</v>
      </c>
      <c r="Z1805" s="6">
        <f>CleanedData[[#This Row],[Purchase Amount]]*0.15</f>
        <v>759.6</v>
      </c>
      <c r="AA1805" s="6">
        <f>CleanedData[[#This Row],[Purchase Amount]]*1.15</f>
        <v>5823.5999999999995</v>
      </c>
    </row>
    <row r="1806" spans="1:27" x14ac:dyDescent="0.3">
      <c r="A1806">
        <v>2156</v>
      </c>
      <c r="B1806" t="s">
        <v>2031</v>
      </c>
      <c r="C1806" s="1">
        <v>45956</v>
      </c>
      <c r="D1806">
        <v>20</v>
      </c>
      <c r="E1806" t="s">
        <v>39</v>
      </c>
      <c r="F1806" t="s">
        <v>40</v>
      </c>
      <c r="G1806" t="s">
        <v>286</v>
      </c>
      <c r="H1806">
        <v>5</v>
      </c>
      <c r="I1806" t="s">
        <v>42</v>
      </c>
      <c r="J1806" t="s">
        <v>74</v>
      </c>
      <c r="K1806" t="s">
        <v>64</v>
      </c>
      <c r="L1806" t="s">
        <v>42</v>
      </c>
      <c r="M1806" t="s">
        <v>236</v>
      </c>
      <c r="N1806" t="s">
        <v>57</v>
      </c>
      <c r="O1806" t="s">
        <v>89</v>
      </c>
      <c r="P1806" t="s">
        <v>70</v>
      </c>
      <c r="Q1806" t="s">
        <v>66</v>
      </c>
      <c r="R1806" s="6">
        <f>_xlfn.XLOOKUP(CleanedData[[#This Row],[Product]],'02_Lookup_Tables'!$A$2:$A$126,'02_Lookup_Tables'!$B$2:$B$126)</f>
        <v>1907.49</v>
      </c>
      <c r="S1806" t="str">
        <f>VLOOKUP(CleanedData[[#This Row],[Product]],'02_Lookup_Tables'!$H$2:$I$126,2,FALSE)</f>
        <v>Accessories</v>
      </c>
      <c r="T1806" t="str">
        <f>VLOOKUP(CleanedData[[#This Row],[Province]],'02_Lookup_Tables'!$D$2:$E$10,2, FALSE)</f>
        <v>Northern Region</v>
      </c>
      <c r="U1806" t="str" cm="1">
        <f t="array" ref="U1806">_xlfn.IFS(CleanedData[[#This Row],[Purchase Amount]]&lt;500,"Low",
CleanedData[[#This Row],[Purchase Amount]]&lt;5000,"Medium",
TRUE,"High")</f>
        <v>Medium</v>
      </c>
      <c r="V1806" t="str">
        <f>TEXT(CleanedData[[#This Row],[Date]],"mmmm")</f>
        <v>October</v>
      </c>
      <c r="W1806" t="str">
        <f>"Q"&amp;ROUNDUP(MONTH(CleanedData[[#This Row],[Date]])/3,0)</f>
        <v>Q4</v>
      </c>
      <c r="X1806" t="str">
        <f>IF(CleanedData[[#This Row],[Purchase Amount]]&gt;=5000,"Yes","No")</f>
        <v>No</v>
      </c>
      <c r="Y1806">
        <f>IF(CleanedData[[#This Row],[Recommend]]="Yes",1,0)</f>
        <v>0</v>
      </c>
      <c r="Z1806" s="6">
        <f>CleanedData[[#This Row],[Purchase Amount]]*0.15</f>
        <v>286.12349999999998</v>
      </c>
      <c r="AA1806" s="6">
        <f>CleanedData[[#This Row],[Purchase Amount]]*1.15</f>
        <v>2193.6134999999999</v>
      </c>
    </row>
    <row r="1807" spans="1:27" x14ac:dyDescent="0.3">
      <c r="A1807">
        <v>2157</v>
      </c>
      <c r="B1807" t="s">
        <v>2032</v>
      </c>
      <c r="C1807" s="1">
        <v>45867</v>
      </c>
      <c r="D1807">
        <v>32</v>
      </c>
      <c r="E1807" t="s">
        <v>60</v>
      </c>
      <c r="F1807" t="s">
        <v>125</v>
      </c>
      <c r="G1807" t="s">
        <v>501</v>
      </c>
      <c r="H1807">
        <v>3</v>
      </c>
      <c r="I1807" t="s">
        <v>42</v>
      </c>
      <c r="J1807" t="s">
        <v>63</v>
      </c>
      <c r="K1807" t="s">
        <v>44</v>
      </c>
      <c r="L1807" t="s">
        <v>45</v>
      </c>
      <c r="M1807" t="s">
        <v>88</v>
      </c>
      <c r="N1807" t="s">
        <v>48</v>
      </c>
      <c r="O1807" t="s">
        <v>89</v>
      </c>
      <c r="P1807" t="s">
        <v>49</v>
      </c>
      <c r="Q1807" t="s">
        <v>58</v>
      </c>
      <c r="R1807" s="6">
        <f>_xlfn.XLOOKUP(CleanedData[[#This Row],[Product]],'02_Lookup_Tables'!$A$2:$A$126,'02_Lookup_Tables'!$B$2:$B$126)</f>
        <v>1482.94</v>
      </c>
      <c r="S1807" t="str">
        <f>VLOOKUP(CleanedData[[#This Row],[Product]],'02_Lookup_Tables'!$H$2:$I$126,2,FALSE)</f>
        <v>Home Devices</v>
      </c>
      <c r="T1807" t="str">
        <f>VLOOKUP(CleanedData[[#This Row],[Province]],'02_Lookup_Tables'!$D$2:$E$10,2, FALSE)</f>
        <v>Western Region</v>
      </c>
      <c r="U1807" t="str" cm="1">
        <f t="array" ref="U1807">_xlfn.IFS(CleanedData[[#This Row],[Purchase Amount]]&lt;500,"Low",
CleanedData[[#This Row],[Purchase Amount]]&lt;5000,"Medium",
TRUE,"High")</f>
        <v>Medium</v>
      </c>
      <c r="V1807" t="str">
        <f>TEXT(CleanedData[[#This Row],[Date]],"mmmm")</f>
        <v>July</v>
      </c>
      <c r="W1807" t="str">
        <f>"Q"&amp;ROUNDUP(MONTH(CleanedData[[#This Row],[Date]])/3,0)</f>
        <v>Q3</v>
      </c>
      <c r="X1807" t="str">
        <f>IF(CleanedData[[#This Row],[Purchase Amount]]&gt;=5000,"Yes","No")</f>
        <v>No</v>
      </c>
      <c r="Y1807">
        <f>IF(CleanedData[[#This Row],[Recommend]]="Yes",1,0)</f>
        <v>0</v>
      </c>
      <c r="Z1807" s="6">
        <f>CleanedData[[#This Row],[Purchase Amount]]*0.15</f>
        <v>222.441</v>
      </c>
      <c r="AA1807" s="6">
        <f>CleanedData[[#This Row],[Purchase Amount]]*1.15</f>
        <v>1705.3809999999999</v>
      </c>
    </row>
    <row r="1808" spans="1:27" x14ac:dyDescent="0.3">
      <c r="A1808">
        <v>2158</v>
      </c>
      <c r="B1808" t="s">
        <v>2033</v>
      </c>
      <c r="C1808" s="1">
        <v>45524</v>
      </c>
      <c r="D1808">
        <v>80</v>
      </c>
      <c r="E1808" t="s">
        <v>60</v>
      </c>
      <c r="F1808" t="s">
        <v>83</v>
      </c>
      <c r="G1808" t="s">
        <v>168</v>
      </c>
      <c r="H1808">
        <v>5</v>
      </c>
      <c r="I1808" t="s">
        <v>42</v>
      </c>
      <c r="J1808" t="s">
        <v>63</v>
      </c>
      <c r="K1808" t="s">
        <v>44</v>
      </c>
      <c r="L1808" t="s">
        <v>42</v>
      </c>
      <c r="M1808" t="s">
        <v>106</v>
      </c>
      <c r="N1808" t="s">
        <v>57</v>
      </c>
      <c r="O1808" t="s">
        <v>148</v>
      </c>
      <c r="P1808" t="s">
        <v>49</v>
      </c>
      <c r="Q1808" t="s">
        <v>97</v>
      </c>
      <c r="R1808" s="6">
        <f>_xlfn.XLOOKUP(CleanedData[[#This Row],[Product]],'02_Lookup_Tables'!$A$2:$A$126,'02_Lookup_Tables'!$B$2:$B$126)</f>
        <v>14729.04</v>
      </c>
      <c r="S1808" t="str">
        <f>VLOOKUP(CleanedData[[#This Row],[Product]],'02_Lookup_Tables'!$H$2:$I$126,2,FALSE)</f>
        <v>Electronics</v>
      </c>
      <c r="T1808" t="str">
        <f>VLOOKUP(CleanedData[[#This Row],[Province]],'02_Lookup_Tables'!$D$2:$E$10,2, FALSE)</f>
        <v>Western Region</v>
      </c>
      <c r="U1808" t="str" cm="1">
        <f t="array" ref="U1808">_xlfn.IFS(CleanedData[[#This Row],[Purchase Amount]]&lt;500,"Low",
CleanedData[[#This Row],[Purchase Amount]]&lt;5000,"Medium",
TRUE,"High")</f>
        <v>High</v>
      </c>
      <c r="V1808" t="str">
        <f>TEXT(CleanedData[[#This Row],[Date]],"mmmm")</f>
        <v>August</v>
      </c>
      <c r="W1808" t="str">
        <f>"Q"&amp;ROUNDUP(MONTH(CleanedData[[#This Row],[Date]])/3,0)</f>
        <v>Q3</v>
      </c>
      <c r="X1808" t="str">
        <f>IF(CleanedData[[#This Row],[Purchase Amount]]&gt;=5000,"Yes","No")</f>
        <v>Yes</v>
      </c>
      <c r="Y1808">
        <f>IF(CleanedData[[#This Row],[Recommend]]="Yes",1,0)</f>
        <v>0</v>
      </c>
      <c r="Z1808" s="6">
        <f>CleanedData[[#This Row],[Purchase Amount]]*0.15</f>
        <v>2209.3560000000002</v>
      </c>
      <c r="AA1808" s="6">
        <f>CleanedData[[#This Row],[Purchase Amount]]*1.15</f>
        <v>16938.396000000001</v>
      </c>
    </row>
    <row r="1809" spans="1:27" x14ac:dyDescent="0.3">
      <c r="A1809">
        <v>2159</v>
      </c>
      <c r="B1809" t="s">
        <v>2034</v>
      </c>
      <c r="C1809" s="1">
        <v>45780</v>
      </c>
      <c r="D1809">
        <v>28</v>
      </c>
      <c r="E1809" t="s">
        <v>52</v>
      </c>
      <c r="F1809" t="s">
        <v>77</v>
      </c>
      <c r="G1809" t="s">
        <v>338</v>
      </c>
      <c r="H1809">
        <v>5</v>
      </c>
      <c r="I1809" t="s">
        <v>42</v>
      </c>
      <c r="J1809" t="s">
        <v>63</v>
      </c>
      <c r="K1809" t="s">
        <v>55</v>
      </c>
      <c r="L1809" t="s">
        <v>42</v>
      </c>
      <c r="N1809" t="s">
        <v>57</v>
      </c>
      <c r="O1809" t="s">
        <v>134</v>
      </c>
      <c r="P1809" t="s">
        <v>8646</v>
      </c>
      <c r="Q1809" t="s">
        <v>58</v>
      </c>
      <c r="R1809" s="6">
        <f>_xlfn.XLOOKUP(CleanedData[[#This Row],[Product]],'02_Lookup_Tables'!$A$2:$A$126,'02_Lookup_Tables'!$B$2:$B$126)</f>
        <v>5258.73</v>
      </c>
      <c r="S1809" t="str">
        <f>VLOOKUP(CleanedData[[#This Row],[Product]],'02_Lookup_Tables'!$H$2:$I$126,2,FALSE)</f>
        <v>Sports &amp; Outdoors</v>
      </c>
      <c r="T1809" t="str">
        <f>VLOOKUP(CleanedData[[#This Row],[Province]],'02_Lookup_Tables'!$D$2:$E$10,2, FALSE)</f>
        <v>Central Region</v>
      </c>
      <c r="U1809" t="str" cm="1">
        <f t="array" ref="U1809">_xlfn.IFS(CleanedData[[#This Row],[Purchase Amount]]&lt;500,"Low",
CleanedData[[#This Row],[Purchase Amount]]&lt;5000,"Medium",
TRUE,"High")</f>
        <v>High</v>
      </c>
      <c r="V1809" t="str">
        <f>TEXT(CleanedData[[#This Row],[Date]],"mmmm")</f>
        <v>May</v>
      </c>
      <c r="W1809" t="str">
        <f>"Q"&amp;ROUNDUP(MONTH(CleanedData[[#This Row],[Date]])/3,0)</f>
        <v>Q2</v>
      </c>
      <c r="X1809" t="str">
        <f>IF(CleanedData[[#This Row],[Purchase Amount]]&gt;=5000,"Yes","No")</f>
        <v>Yes</v>
      </c>
      <c r="Y1809">
        <f>IF(CleanedData[[#This Row],[Recommend]]="Yes",1,0)</f>
        <v>0</v>
      </c>
      <c r="Z1809" s="6">
        <f>CleanedData[[#This Row],[Purchase Amount]]*0.15</f>
        <v>788.80949999999996</v>
      </c>
      <c r="AA1809" s="6">
        <f>CleanedData[[#This Row],[Purchase Amount]]*1.15</f>
        <v>6047.539499999999</v>
      </c>
    </row>
    <row r="1810" spans="1:27" x14ac:dyDescent="0.3">
      <c r="A1810">
        <v>2160</v>
      </c>
      <c r="B1810" t="s">
        <v>2035</v>
      </c>
      <c r="C1810" s="1">
        <v>45502</v>
      </c>
      <c r="D1810">
        <v>75</v>
      </c>
      <c r="E1810" t="s">
        <v>39</v>
      </c>
      <c r="F1810" t="s">
        <v>83</v>
      </c>
      <c r="G1810" t="s">
        <v>116</v>
      </c>
      <c r="H1810">
        <v>3</v>
      </c>
      <c r="I1810" t="s">
        <v>45</v>
      </c>
      <c r="J1810" t="s">
        <v>63</v>
      </c>
      <c r="K1810" t="s">
        <v>55</v>
      </c>
      <c r="L1810" t="s">
        <v>42</v>
      </c>
      <c r="N1810" t="s">
        <v>48</v>
      </c>
      <c r="O1810" t="s">
        <v>134</v>
      </c>
      <c r="P1810" t="s">
        <v>8646</v>
      </c>
      <c r="Q1810" t="s">
        <v>97</v>
      </c>
      <c r="R1810" s="6">
        <f>_xlfn.XLOOKUP(CleanedData[[#This Row],[Product]],'02_Lookup_Tables'!$A$2:$A$126,'02_Lookup_Tables'!$B$2:$B$126)</f>
        <v>869.65</v>
      </c>
      <c r="S1810" t="str">
        <f>VLOOKUP(CleanedData[[#This Row],[Product]],'02_Lookup_Tables'!$H$2:$I$126,2,FALSE)</f>
        <v>Toys &amp; Games</v>
      </c>
      <c r="T1810" t="str">
        <f>VLOOKUP(CleanedData[[#This Row],[Province]],'02_Lookup_Tables'!$D$2:$E$10,2, FALSE)</f>
        <v>Western Region</v>
      </c>
      <c r="U1810" t="str" cm="1">
        <f t="array" ref="U1810">_xlfn.IFS(CleanedData[[#This Row],[Purchase Amount]]&lt;500,"Low",
CleanedData[[#This Row],[Purchase Amount]]&lt;5000,"Medium",
TRUE,"High")</f>
        <v>Medium</v>
      </c>
      <c r="V1810" t="str">
        <f>TEXT(CleanedData[[#This Row],[Date]],"mmmm")</f>
        <v>July</v>
      </c>
      <c r="W1810" t="str">
        <f>"Q"&amp;ROUNDUP(MONTH(CleanedData[[#This Row],[Date]])/3,0)</f>
        <v>Q3</v>
      </c>
      <c r="X1810" t="str">
        <f>IF(CleanedData[[#This Row],[Purchase Amount]]&gt;=5000,"Yes","No")</f>
        <v>No</v>
      </c>
      <c r="Y1810">
        <f>IF(CleanedData[[#This Row],[Recommend]]="Yes",1,0)</f>
        <v>1</v>
      </c>
      <c r="Z1810" s="6">
        <f>CleanedData[[#This Row],[Purchase Amount]]*0.15</f>
        <v>130.44749999999999</v>
      </c>
      <c r="AA1810" s="6">
        <f>CleanedData[[#This Row],[Purchase Amount]]*1.15</f>
        <v>1000.0974999999999</v>
      </c>
    </row>
    <row r="1811" spans="1:27" x14ac:dyDescent="0.3">
      <c r="A1811">
        <v>2162</v>
      </c>
      <c r="B1811" t="s">
        <v>2036</v>
      </c>
      <c r="C1811" s="1">
        <v>45403</v>
      </c>
      <c r="D1811">
        <v>53</v>
      </c>
      <c r="E1811" t="s">
        <v>39</v>
      </c>
      <c r="F1811" t="s">
        <v>40</v>
      </c>
      <c r="G1811" t="s">
        <v>546</v>
      </c>
      <c r="H1811">
        <v>5</v>
      </c>
      <c r="I1811" t="s">
        <v>45</v>
      </c>
      <c r="J1811" t="s">
        <v>69</v>
      </c>
      <c r="K1811" t="s">
        <v>44</v>
      </c>
      <c r="L1811" t="s">
        <v>45</v>
      </c>
      <c r="M1811" t="s">
        <v>123</v>
      </c>
      <c r="N1811" t="s">
        <v>57</v>
      </c>
      <c r="O1811" t="s">
        <v>89</v>
      </c>
      <c r="P1811" t="s">
        <v>70</v>
      </c>
      <c r="Q1811" t="s">
        <v>93</v>
      </c>
      <c r="R1811" s="6">
        <f>_xlfn.XLOOKUP(CleanedData[[#This Row],[Product]],'02_Lookup_Tables'!$A$2:$A$126,'02_Lookup_Tables'!$B$2:$B$126)</f>
        <v>1369.39</v>
      </c>
      <c r="S1811" t="str">
        <f>VLOOKUP(CleanedData[[#This Row],[Product]],'02_Lookup_Tables'!$H$2:$I$126,2,FALSE)</f>
        <v>Toys &amp; Games</v>
      </c>
      <c r="T1811" t="str">
        <f>VLOOKUP(CleanedData[[#This Row],[Province]],'02_Lookup_Tables'!$D$2:$E$10,2, FALSE)</f>
        <v>Northern Region</v>
      </c>
      <c r="U1811" t="str" cm="1">
        <f t="array" ref="U1811">_xlfn.IFS(CleanedData[[#This Row],[Purchase Amount]]&lt;500,"Low",
CleanedData[[#This Row],[Purchase Amount]]&lt;5000,"Medium",
TRUE,"High")</f>
        <v>Medium</v>
      </c>
      <c r="V1811" t="str">
        <f>TEXT(CleanedData[[#This Row],[Date]],"mmmm")</f>
        <v>April</v>
      </c>
      <c r="W1811" t="str">
        <f>"Q"&amp;ROUNDUP(MONTH(CleanedData[[#This Row],[Date]])/3,0)</f>
        <v>Q2</v>
      </c>
      <c r="X1811" t="str">
        <f>IF(CleanedData[[#This Row],[Purchase Amount]]&gt;=5000,"Yes","No")</f>
        <v>No</v>
      </c>
      <c r="Y1811">
        <f>IF(CleanedData[[#This Row],[Recommend]]="Yes",1,0)</f>
        <v>1</v>
      </c>
      <c r="Z1811" s="6">
        <f>CleanedData[[#This Row],[Purchase Amount]]*0.15</f>
        <v>205.4085</v>
      </c>
      <c r="AA1811" s="6">
        <f>CleanedData[[#This Row],[Purchase Amount]]*1.15</f>
        <v>1574.7985000000001</v>
      </c>
    </row>
    <row r="1812" spans="1:27" x14ac:dyDescent="0.3">
      <c r="A1812">
        <v>2163</v>
      </c>
      <c r="B1812" t="s">
        <v>2037</v>
      </c>
      <c r="C1812" s="1">
        <v>45327</v>
      </c>
      <c r="D1812">
        <v>65</v>
      </c>
      <c r="E1812" t="s">
        <v>52</v>
      </c>
      <c r="F1812" t="s">
        <v>72</v>
      </c>
      <c r="G1812" t="s">
        <v>563</v>
      </c>
      <c r="H1812">
        <v>5</v>
      </c>
      <c r="I1812" t="s">
        <v>42</v>
      </c>
      <c r="J1812" t="s">
        <v>54</v>
      </c>
      <c r="K1812" t="s">
        <v>55</v>
      </c>
      <c r="L1812" t="s">
        <v>45</v>
      </c>
      <c r="M1812" t="s">
        <v>46</v>
      </c>
      <c r="N1812" t="s">
        <v>57</v>
      </c>
      <c r="O1812" t="s">
        <v>89</v>
      </c>
      <c r="P1812" t="s">
        <v>70</v>
      </c>
      <c r="Q1812" t="s">
        <v>97</v>
      </c>
      <c r="R1812" s="6">
        <f>_xlfn.XLOOKUP(CleanedData[[#This Row],[Product]],'02_Lookup_Tables'!$A$2:$A$126,'02_Lookup_Tables'!$B$2:$B$126)</f>
        <v>11052.57</v>
      </c>
      <c r="S1812" t="str">
        <f>VLOOKUP(CleanedData[[#This Row],[Product]],'02_Lookup_Tables'!$H$2:$I$126,2,FALSE)</f>
        <v>Electronics</v>
      </c>
      <c r="T1812" t="str">
        <f>VLOOKUP(CleanedData[[#This Row],[Province]],'02_Lookup_Tables'!$D$2:$E$10,2, FALSE)</f>
        <v>Central Region</v>
      </c>
      <c r="U1812" t="str" cm="1">
        <f t="array" ref="U1812">_xlfn.IFS(CleanedData[[#This Row],[Purchase Amount]]&lt;500,"Low",
CleanedData[[#This Row],[Purchase Amount]]&lt;5000,"Medium",
TRUE,"High")</f>
        <v>High</v>
      </c>
      <c r="V1812" t="str">
        <f>TEXT(CleanedData[[#This Row],[Date]],"mmmm")</f>
        <v>February</v>
      </c>
      <c r="W1812" t="str">
        <f>"Q"&amp;ROUNDUP(MONTH(CleanedData[[#This Row],[Date]])/3,0)</f>
        <v>Q1</v>
      </c>
      <c r="X1812" t="str">
        <f>IF(CleanedData[[#This Row],[Purchase Amount]]&gt;=5000,"Yes","No")</f>
        <v>Yes</v>
      </c>
      <c r="Y1812">
        <f>IF(CleanedData[[#This Row],[Recommend]]="Yes",1,0)</f>
        <v>0</v>
      </c>
      <c r="Z1812" s="6">
        <f>CleanedData[[#This Row],[Purchase Amount]]*0.15</f>
        <v>1657.8854999999999</v>
      </c>
      <c r="AA1812" s="6">
        <f>CleanedData[[#This Row],[Purchase Amount]]*1.15</f>
        <v>12710.455499999998</v>
      </c>
    </row>
    <row r="1813" spans="1:27" x14ac:dyDescent="0.3">
      <c r="A1813">
        <v>2164</v>
      </c>
      <c r="B1813" t="s">
        <v>2038</v>
      </c>
      <c r="C1813" s="1">
        <v>45442</v>
      </c>
      <c r="D1813">
        <v>72</v>
      </c>
      <c r="E1813" t="s">
        <v>52</v>
      </c>
      <c r="F1813" t="s">
        <v>83</v>
      </c>
      <c r="G1813" t="s">
        <v>411</v>
      </c>
      <c r="H1813">
        <v>2</v>
      </c>
      <c r="I1813" t="s">
        <v>42</v>
      </c>
      <c r="J1813" t="s">
        <v>54</v>
      </c>
      <c r="K1813" t="s">
        <v>44</v>
      </c>
      <c r="L1813" t="s">
        <v>42</v>
      </c>
      <c r="M1813" t="s">
        <v>136</v>
      </c>
      <c r="N1813" t="s">
        <v>47</v>
      </c>
      <c r="O1813" t="s">
        <v>89</v>
      </c>
      <c r="P1813" t="s">
        <v>49</v>
      </c>
      <c r="Q1813" t="s">
        <v>97</v>
      </c>
      <c r="R1813" s="6">
        <f>_xlfn.XLOOKUP(CleanedData[[#This Row],[Product]],'02_Lookup_Tables'!$A$2:$A$126,'02_Lookup_Tables'!$B$2:$B$126)</f>
        <v>103.4</v>
      </c>
      <c r="S1813" t="str">
        <f>VLOOKUP(CleanedData[[#This Row],[Product]],'02_Lookup_Tables'!$H$2:$I$126,2,FALSE)</f>
        <v>Food</v>
      </c>
      <c r="T1813" t="str">
        <f>VLOOKUP(CleanedData[[#This Row],[Province]],'02_Lookup_Tables'!$D$2:$E$10,2, FALSE)</f>
        <v>Western Region</v>
      </c>
      <c r="U1813" t="str" cm="1">
        <f t="array" ref="U1813">_xlfn.IFS(CleanedData[[#This Row],[Purchase Amount]]&lt;500,"Low",
CleanedData[[#This Row],[Purchase Amount]]&lt;5000,"Medium",
TRUE,"High")</f>
        <v>Low</v>
      </c>
      <c r="V1813" t="str">
        <f>TEXT(CleanedData[[#This Row],[Date]],"mmmm")</f>
        <v>May</v>
      </c>
      <c r="W1813" t="str">
        <f>"Q"&amp;ROUNDUP(MONTH(CleanedData[[#This Row],[Date]])/3,0)</f>
        <v>Q2</v>
      </c>
      <c r="X1813" t="str">
        <f>IF(CleanedData[[#This Row],[Purchase Amount]]&gt;=5000,"Yes","No")</f>
        <v>No</v>
      </c>
      <c r="Y1813">
        <f>IF(CleanedData[[#This Row],[Recommend]]="Yes",1,0)</f>
        <v>0</v>
      </c>
      <c r="Z1813" s="6">
        <f>CleanedData[[#This Row],[Purchase Amount]]*0.15</f>
        <v>15.51</v>
      </c>
      <c r="AA1813" s="6">
        <f>CleanedData[[#This Row],[Purchase Amount]]*1.15</f>
        <v>118.91</v>
      </c>
    </row>
    <row r="1814" spans="1:27" x14ac:dyDescent="0.3">
      <c r="A1814">
        <v>2166</v>
      </c>
      <c r="B1814" t="s">
        <v>2039</v>
      </c>
      <c r="C1814" s="1">
        <v>45845</v>
      </c>
      <c r="D1814">
        <v>74</v>
      </c>
      <c r="E1814" t="s">
        <v>39</v>
      </c>
      <c r="F1814" t="s">
        <v>40</v>
      </c>
      <c r="G1814" t="s">
        <v>320</v>
      </c>
      <c r="H1814">
        <v>2</v>
      </c>
      <c r="I1814" t="s">
        <v>42</v>
      </c>
      <c r="J1814" t="s">
        <v>54</v>
      </c>
      <c r="K1814" t="s">
        <v>64</v>
      </c>
      <c r="L1814" t="s">
        <v>42</v>
      </c>
      <c r="M1814" t="s">
        <v>140</v>
      </c>
      <c r="N1814" t="s">
        <v>47</v>
      </c>
      <c r="O1814" t="s">
        <v>148</v>
      </c>
      <c r="P1814" t="s">
        <v>70</v>
      </c>
      <c r="Q1814" t="s">
        <v>97</v>
      </c>
      <c r="R1814" s="6">
        <f>_xlfn.XLOOKUP(CleanedData[[#This Row],[Product]],'02_Lookup_Tables'!$A$2:$A$126,'02_Lookup_Tables'!$B$2:$B$126)</f>
        <v>375.53</v>
      </c>
      <c r="S1814" t="str">
        <f>VLOOKUP(CleanedData[[#This Row],[Product]],'02_Lookup_Tables'!$H$2:$I$126,2,FALSE)</f>
        <v>Toys &amp; Games</v>
      </c>
      <c r="T1814" t="str">
        <f>VLOOKUP(CleanedData[[#This Row],[Province]],'02_Lookup_Tables'!$D$2:$E$10,2, FALSE)</f>
        <v>Northern Region</v>
      </c>
      <c r="U1814" t="str" cm="1">
        <f t="array" ref="U1814">_xlfn.IFS(CleanedData[[#This Row],[Purchase Amount]]&lt;500,"Low",
CleanedData[[#This Row],[Purchase Amount]]&lt;5000,"Medium",
TRUE,"High")</f>
        <v>Low</v>
      </c>
      <c r="V1814" t="str">
        <f>TEXT(CleanedData[[#This Row],[Date]],"mmmm")</f>
        <v>July</v>
      </c>
      <c r="W1814" t="str">
        <f>"Q"&amp;ROUNDUP(MONTH(CleanedData[[#This Row],[Date]])/3,0)</f>
        <v>Q3</v>
      </c>
      <c r="X1814" t="str">
        <f>IF(CleanedData[[#This Row],[Purchase Amount]]&gt;=5000,"Yes","No")</f>
        <v>No</v>
      </c>
      <c r="Y1814">
        <f>IF(CleanedData[[#This Row],[Recommend]]="Yes",1,0)</f>
        <v>0</v>
      </c>
      <c r="Z1814" s="6">
        <f>CleanedData[[#This Row],[Purchase Amount]]*0.15</f>
        <v>56.329499999999996</v>
      </c>
      <c r="AA1814" s="6">
        <f>CleanedData[[#This Row],[Purchase Amount]]*1.15</f>
        <v>431.85949999999991</v>
      </c>
    </row>
    <row r="1815" spans="1:27" x14ac:dyDescent="0.3">
      <c r="A1815">
        <v>2167</v>
      </c>
      <c r="B1815" t="s">
        <v>2040</v>
      </c>
      <c r="C1815" s="1">
        <v>45458</v>
      </c>
      <c r="D1815">
        <v>41</v>
      </c>
      <c r="E1815" t="s">
        <v>60</v>
      </c>
      <c r="F1815" t="s">
        <v>72</v>
      </c>
      <c r="G1815" t="s">
        <v>323</v>
      </c>
      <c r="H1815">
        <v>4</v>
      </c>
      <c r="I1815" t="s">
        <v>42</v>
      </c>
      <c r="J1815" t="s">
        <v>63</v>
      </c>
      <c r="K1815" t="s">
        <v>44</v>
      </c>
      <c r="L1815" t="s">
        <v>42</v>
      </c>
      <c r="M1815" t="s">
        <v>165</v>
      </c>
      <c r="N1815" t="s">
        <v>96</v>
      </c>
      <c r="O1815" t="s">
        <v>89</v>
      </c>
      <c r="P1815" t="s">
        <v>70</v>
      </c>
      <c r="Q1815" t="s">
        <v>81</v>
      </c>
      <c r="R1815" s="6">
        <f>_xlfn.XLOOKUP(CleanedData[[#This Row],[Product]],'02_Lookup_Tables'!$A$2:$A$126,'02_Lookup_Tables'!$B$2:$B$126)</f>
        <v>463.48</v>
      </c>
      <c r="S1815" t="str">
        <f>VLOOKUP(CleanedData[[#This Row],[Product]],'02_Lookup_Tables'!$H$2:$I$126,2,FALSE)</f>
        <v>Electronics</v>
      </c>
      <c r="T1815" t="str">
        <f>VLOOKUP(CleanedData[[#This Row],[Province]],'02_Lookup_Tables'!$D$2:$E$10,2, FALSE)</f>
        <v>Central Region</v>
      </c>
      <c r="U1815" t="str" cm="1">
        <f t="array" ref="U1815">_xlfn.IFS(CleanedData[[#This Row],[Purchase Amount]]&lt;500,"Low",
CleanedData[[#This Row],[Purchase Amount]]&lt;5000,"Medium",
TRUE,"High")</f>
        <v>Low</v>
      </c>
      <c r="V1815" t="str">
        <f>TEXT(CleanedData[[#This Row],[Date]],"mmmm")</f>
        <v>June</v>
      </c>
      <c r="W1815" t="str">
        <f>"Q"&amp;ROUNDUP(MONTH(CleanedData[[#This Row],[Date]])/3,0)</f>
        <v>Q2</v>
      </c>
      <c r="X1815" t="str">
        <f>IF(CleanedData[[#This Row],[Purchase Amount]]&gt;=5000,"Yes","No")</f>
        <v>No</v>
      </c>
      <c r="Y1815">
        <f>IF(CleanedData[[#This Row],[Recommend]]="Yes",1,0)</f>
        <v>0</v>
      </c>
      <c r="Z1815" s="6">
        <f>CleanedData[[#This Row],[Purchase Amount]]*0.15</f>
        <v>69.522000000000006</v>
      </c>
      <c r="AA1815" s="6">
        <f>CleanedData[[#This Row],[Purchase Amount]]*1.15</f>
        <v>533.00199999999995</v>
      </c>
    </row>
    <row r="1816" spans="1:27" x14ac:dyDescent="0.3">
      <c r="A1816">
        <v>2168</v>
      </c>
      <c r="B1816" t="s">
        <v>2041</v>
      </c>
      <c r="C1816" s="1">
        <v>45757</v>
      </c>
      <c r="D1816">
        <v>24</v>
      </c>
      <c r="E1816" t="s">
        <v>52</v>
      </c>
      <c r="F1816" t="s">
        <v>72</v>
      </c>
      <c r="G1816" t="s">
        <v>976</v>
      </c>
      <c r="H1816">
        <v>3</v>
      </c>
      <c r="I1816" t="s">
        <v>45</v>
      </c>
      <c r="J1816" t="s">
        <v>43</v>
      </c>
      <c r="K1816" t="s">
        <v>55</v>
      </c>
      <c r="L1816" t="s">
        <v>45</v>
      </c>
      <c r="M1816" t="s">
        <v>65</v>
      </c>
      <c r="N1816" t="s">
        <v>48</v>
      </c>
      <c r="O1816" t="s">
        <v>89</v>
      </c>
      <c r="P1816" t="s">
        <v>49</v>
      </c>
      <c r="Q1816" t="s">
        <v>66</v>
      </c>
      <c r="R1816" s="6">
        <f>_xlfn.XLOOKUP(CleanedData[[#This Row],[Product]],'02_Lookup_Tables'!$A$2:$A$126,'02_Lookup_Tables'!$B$2:$B$126)</f>
        <v>412.16</v>
      </c>
      <c r="S1816" t="str">
        <f>VLOOKUP(CleanedData[[#This Row],[Product]],'02_Lookup_Tables'!$H$2:$I$126,2,FALSE)</f>
        <v>Apparel</v>
      </c>
      <c r="T1816" t="str">
        <f>VLOOKUP(CleanedData[[#This Row],[Province]],'02_Lookup_Tables'!$D$2:$E$10,2, FALSE)</f>
        <v>Central Region</v>
      </c>
      <c r="U1816" t="str" cm="1">
        <f t="array" ref="U1816">_xlfn.IFS(CleanedData[[#This Row],[Purchase Amount]]&lt;500,"Low",
CleanedData[[#This Row],[Purchase Amount]]&lt;5000,"Medium",
TRUE,"High")</f>
        <v>Low</v>
      </c>
      <c r="V1816" t="str">
        <f>TEXT(CleanedData[[#This Row],[Date]],"mmmm")</f>
        <v>April</v>
      </c>
      <c r="W1816" t="str">
        <f>"Q"&amp;ROUNDUP(MONTH(CleanedData[[#This Row],[Date]])/3,0)</f>
        <v>Q2</v>
      </c>
      <c r="X1816" t="str">
        <f>IF(CleanedData[[#This Row],[Purchase Amount]]&gt;=5000,"Yes","No")</f>
        <v>No</v>
      </c>
      <c r="Y1816">
        <f>IF(CleanedData[[#This Row],[Recommend]]="Yes",1,0)</f>
        <v>1</v>
      </c>
      <c r="Z1816" s="6">
        <f>CleanedData[[#This Row],[Purchase Amount]]*0.15</f>
        <v>61.823999999999998</v>
      </c>
      <c r="AA1816" s="6">
        <f>CleanedData[[#This Row],[Purchase Amount]]*1.15</f>
        <v>473.98399999999998</v>
      </c>
    </row>
    <row r="1817" spans="1:27" x14ac:dyDescent="0.3">
      <c r="A1817">
        <v>2170</v>
      </c>
      <c r="B1817" t="s">
        <v>2042</v>
      </c>
      <c r="C1817" s="1">
        <v>45931</v>
      </c>
      <c r="D1817">
        <v>73</v>
      </c>
      <c r="E1817" t="s">
        <v>60</v>
      </c>
      <c r="F1817" t="s">
        <v>108</v>
      </c>
      <c r="G1817" t="s">
        <v>269</v>
      </c>
      <c r="H1817">
        <v>3</v>
      </c>
      <c r="I1817" t="s">
        <v>45</v>
      </c>
      <c r="J1817" t="s">
        <v>43</v>
      </c>
      <c r="K1817" t="s">
        <v>64</v>
      </c>
      <c r="L1817" t="s">
        <v>42</v>
      </c>
      <c r="M1817" t="s">
        <v>196</v>
      </c>
      <c r="N1817" t="s">
        <v>48</v>
      </c>
      <c r="O1817" t="s">
        <v>89</v>
      </c>
      <c r="P1817" t="s">
        <v>49</v>
      </c>
      <c r="Q1817" t="s">
        <v>97</v>
      </c>
      <c r="R1817" s="6">
        <f>_xlfn.XLOOKUP(CleanedData[[#This Row],[Product]],'02_Lookup_Tables'!$A$2:$A$126,'02_Lookup_Tables'!$B$2:$B$126)</f>
        <v>1604.87</v>
      </c>
      <c r="S1817" t="str">
        <f>VLOOKUP(CleanedData[[#This Row],[Product]],'02_Lookup_Tables'!$H$2:$I$126,2,FALSE)</f>
        <v>Accessories</v>
      </c>
      <c r="T1817" t="str">
        <f>VLOOKUP(CleanedData[[#This Row],[Province]],'02_Lookup_Tables'!$D$2:$E$10,2, FALSE)</f>
        <v>Gauteng Region</v>
      </c>
      <c r="U1817" t="str" cm="1">
        <f t="array" ref="U1817">_xlfn.IFS(CleanedData[[#This Row],[Purchase Amount]]&lt;500,"Low",
CleanedData[[#This Row],[Purchase Amount]]&lt;5000,"Medium",
TRUE,"High")</f>
        <v>Medium</v>
      </c>
      <c r="V1817" t="str">
        <f>TEXT(CleanedData[[#This Row],[Date]],"mmmm")</f>
        <v>October</v>
      </c>
      <c r="W1817" t="str">
        <f>"Q"&amp;ROUNDUP(MONTH(CleanedData[[#This Row],[Date]])/3,0)</f>
        <v>Q4</v>
      </c>
      <c r="X1817" t="str">
        <f>IF(CleanedData[[#This Row],[Purchase Amount]]&gt;=5000,"Yes","No")</f>
        <v>No</v>
      </c>
      <c r="Y1817">
        <f>IF(CleanedData[[#This Row],[Recommend]]="Yes",1,0)</f>
        <v>1</v>
      </c>
      <c r="Z1817" s="6">
        <f>CleanedData[[#This Row],[Purchase Amount]]*0.15</f>
        <v>240.73049999999998</v>
      </c>
      <c r="AA1817" s="6">
        <f>CleanedData[[#This Row],[Purchase Amount]]*1.15</f>
        <v>1845.6004999999998</v>
      </c>
    </row>
    <row r="1818" spans="1:27" x14ac:dyDescent="0.3">
      <c r="A1818">
        <v>2172</v>
      </c>
      <c r="B1818" t="s">
        <v>2043</v>
      </c>
      <c r="C1818" s="1">
        <v>45466</v>
      </c>
      <c r="D1818">
        <v>71</v>
      </c>
      <c r="E1818" t="s">
        <v>39</v>
      </c>
      <c r="F1818" t="s">
        <v>108</v>
      </c>
      <c r="G1818" t="s">
        <v>323</v>
      </c>
      <c r="H1818">
        <v>3</v>
      </c>
      <c r="I1818" t="s">
        <v>42</v>
      </c>
      <c r="J1818" t="s">
        <v>43</v>
      </c>
      <c r="K1818" t="s">
        <v>64</v>
      </c>
      <c r="L1818" t="s">
        <v>42</v>
      </c>
      <c r="M1818" t="s">
        <v>156</v>
      </c>
      <c r="N1818" t="s">
        <v>48</v>
      </c>
      <c r="O1818" t="s">
        <v>148</v>
      </c>
      <c r="P1818" t="s">
        <v>49</v>
      </c>
      <c r="Q1818" t="s">
        <v>97</v>
      </c>
      <c r="R1818" s="6">
        <f>_xlfn.XLOOKUP(CleanedData[[#This Row],[Product]],'02_Lookup_Tables'!$A$2:$A$126,'02_Lookup_Tables'!$B$2:$B$126)</f>
        <v>463.48</v>
      </c>
      <c r="S1818" t="str">
        <f>VLOOKUP(CleanedData[[#This Row],[Product]],'02_Lookup_Tables'!$H$2:$I$126,2,FALSE)</f>
        <v>Electronics</v>
      </c>
      <c r="T1818" t="str">
        <f>VLOOKUP(CleanedData[[#This Row],[Province]],'02_Lookup_Tables'!$D$2:$E$10,2, FALSE)</f>
        <v>Gauteng Region</v>
      </c>
      <c r="U1818" t="str" cm="1">
        <f t="array" ref="U1818">_xlfn.IFS(CleanedData[[#This Row],[Purchase Amount]]&lt;500,"Low",
CleanedData[[#This Row],[Purchase Amount]]&lt;5000,"Medium",
TRUE,"High")</f>
        <v>Low</v>
      </c>
      <c r="V1818" t="str">
        <f>TEXT(CleanedData[[#This Row],[Date]],"mmmm")</f>
        <v>June</v>
      </c>
      <c r="W1818" t="str">
        <f>"Q"&amp;ROUNDUP(MONTH(CleanedData[[#This Row],[Date]])/3,0)</f>
        <v>Q2</v>
      </c>
      <c r="X1818" t="str">
        <f>IF(CleanedData[[#This Row],[Purchase Amount]]&gt;=5000,"Yes","No")</f>
        <v>No</v>
      </c>
      <c r="Y1818">
        <f>IF(CleanedData[[#This Row],[Recommend]]="Yes",1,0)</f>
        <v>0</v>
      </c>
      <c r="Z1818" s="6">
        <f>CleanedData[[#This Row],[Purchase Amount]]*0.15</f>
        <v>69.522000000000006</v>
      </c>
      <c r="AA1818" s="6">
        <f>CleanedData[[#This Row],[Purchase Amount]]*1.15</f>
        <v>533.00199999999995</v>
      </c>
    </row>
    <row r="1819" spans="1:27" x14ac:dyDescent="0.3">
      <c r="A1819">
        <v>2173</v>
      </c>
      <c r="B1819" t="s">
        <v>2044</v>
      </c>
      <c r="C1819" s="1">
        <v>45995</v>
      </c>
      <c r="D1819">
        <v>76</v>
      </c>
      <c r="E1819" t="s">
        <v>60</v>
      </c>
      <c r="F1819" t="s">
        <v>68</v>
      </c>
      <c r="G1819" t="s">
        <v>131</v>
      </c>
      <c r="H1819">
        <v>1</v>
      </c>
      <c r="I1819" t="s">
        <v>45</v>
      </c>
      <c r="J1819" t="s">
        <v>54</v>
      </c>
      <c r="K1819" t="s">
        <v>64</v>
      </c>
      <c r="L1819" t="s">
        <v>42</v>
      </c>
      <c r="M1819" t="s">
        <v>180</v>
      </c>
      <c r="N1819" t="s">
        <v>80</v>
      </c>
      <c r="O1819" t="s">
        <v>89</v>
      </c>
      <c r="P1819" t="s">
        <v>49</v>
      </c>
      <c r="Q1819" t="s">
        <v>97</v>
      </c>
      <c r="R1819" s="6">
        <f>_xlfn.XLOOKUP(CleanedData[[#This Row],[Product]],'02_Lookup_Tables'!$A$2:$A$126,'02_Lookup_Tables'!$B$2:$B$126)</f>
        <v>369.57</v>
      </c>
      <c r="S1819" t="str">
        <f>VLOOKUP(CleanedData[[#This Row],[Product]],'02_Lookup_Tables'!$H$2:$I$126,2,FALSE)</f>
        <v>Accessories</v>
      </c>
      <c r="T1819" t="str">
        <f>VLOOKUP(CleanedData[[#This Row],[Province]],'02_Lookup_Tables'!$D$2:$E$10,2, FALSE)</f>
        <v>Northern Region</v>
      </c>
      <c r="U1819" t="str" cm="1">
        <f t="array" ref="U1819">_xlfn.IFS(CleanedData[[#This Row],[Purchase Amount]]&lt;500,"Low",
CleanedData[[#This Row],[Purchase Amount]]&lt;5000,"Medium",
TRUE,"High")</f>
        <v>Low</v>
      </c>
      <c r="V1819" t="str">
        <f>TEXT(CleanedData[[#This Row],[Date]],"mmmm")</f>
        <v>December</v>
      </c>
      <c r="W1819" t="str">
        <f>"Q"&amp;ROUNDUP(MONTH(CleanedData[[#This Row],[Date]])/3,0)</f>
        <v>Q4</v>
      </c>
      <c r="X1819" t="str">
        <f>IF(CleanedData[[#This Row],[Purchase Amount]]&gt;=5000,"Yes","No")</f>
        <v>No</v>
      </c>
      <c r="Y1819">
        <f>IF(CleanedData[[#This Row],[Recommend]]="Yes",1,0)</f>
        <v>1</v>
      </c>
      <c r="Z1819" s="6">
        <f>CleanedData[[#This Row],[Purchase Amount]]*0.15</f>
        <v>55.435499999999998</v>
      </c>
      <c r="AA1819" s="6">
        <f>CleanedData[[#This Row],[Purchase Amount]]*1.15</f>
        <v>425.00549999999998</v>
      </c>
    </row>
    <row r="1820" spans="1:27" x14ac:dyDescent="0.3">
      <c r="A1820">
        <v>2175</v>
      </c>
      <c r="B1820" t="s">
        <v>2045</v>
      </c>
      <c r="C1820" s="1">
        <v>45768</v>
      </c>
      <c r="D1820">
        <v>43</v>
      </c>
      <c r="E1820" t="s">
        <v>52</v>
      </c>
      <c r="F1820" t="s">
        <v>68</v>
      </c>
      <c r="G1820" t="s">
        <v>150</v>
      </c>
      <c r="H1820">
        <v>5</v>
      </c>
      <c r="I1820" t="s">
        <v>42</v>
      </c>
      <c r="J1820" t="s">
        <v>74</v>
      </c>
      <c r="K1820" t="s">
        <v>64</v>
      </c>
      <c r="L1820" t="s">
        <v>42</v>
      </c>
      <c r="N1820" t="s">
        <v>57</v>
      </c>
      <c r="O1820" t="s">
        <v>134</v>
      </c>
      <c r="P1820" t="s">
        <v>8646</v>
      </c>
      <c r="Q1820" t="s">
        <v>81</v>
      </c>
      <c r="R1820" s="6">
        <f>_xlfn.XLOOKUP(CleanedData[[#This Row],[Product]],'02_Lookup_Tables'!$A$2:$A$126,'02_Lookup_Tables'!$B$2:$B$126)</f>
        <v>14808.31</v>
      </c>
      <c r="S1820" t="str">
        <f>VLOOKUP(CleanedData[[#This Row],[Product]],'02_Lookup_Tables'!$H$2:$I$126,2,FALSE)</f>
        <v>Electronics</v>
      </c>
      <c r="T1820" t="str">
        <f>VLOOKUP(CleanedData[[#This Row],[Province]],'02_Lookup_Tables'!$D$2:$E$10,2, FALSE)</f>
        <v>Northern Region</v>
      </c>
      <c r="U1820" t="str" cm="1">
        <f t="array" ref="U1820">_xlfn.IFS(CleanedData[[#This Row],[Purchase Amount]]&lt;500,"Low",
CleanedData[[#This Row],[Purchase Amount]]&lt;5000,"Medium",
TRUE,"High")</f>
        <v>High</v>
      </c>
      <c r="V1820" t="str">
        <f>TEXT(CleanedData[[#This Row],[Date]],"mmmm")</f>
        <v>April</v>
      </c>
      <c r="W1820" t="str">
        <f>"Q"&amp;ROUNDUP(MONTH(CleanedData[[#This Row],[Date]])/3,0)</f>
        <v>Q2</v>
      </c>
      <c r="X1820" t="str">
        <f>IF(CleanedData[[#This Row],[Purchase Amount]]&gt;=5000,"Yes","No")</f>
        <v>Yes</v>
      </c>
      <c r="Y1820">
        <f>IF(CleanedData[[#This Row],[Recommend]]="Yes",1,0)</f>
        <v>0</v>
      </c>
      <c r="Z1820" s="6">
        <f>CleanedData[[#This Row],[Purchase Amount]]*0.15</f>
        <v>2221.2464999999997</v>
      </c>
      <c r="AA1820" s="6">
        <f>CleanedData[[#This Row],[Purchase Amount]]*1.15</f>
        <v>17029.556499999999</v>
      </c>
    </row>
    <row r="1821" spans="1:27" x14ac:dyDescent="0.3">
      <c r="A1821">
        <v>2176</v>
      </c>
      <c r="B1821" t="s">
        <v>2046</v>
      </c>
      <c r="C1821" s="1">
        <v>45721</v>
      </c>
      <c r="D1821">
        <v>18</v>
      </c>
      <c r="E1821" t="s">
        <v>52</v>
      </c>
      <c r="F1821" t="s">
        <v>77</v>
      </c>
      <c r="G1821" t="s">
        <v>381</v>
      </c>
      <c r="H1821">
        <v>3</v>
      </c>
      <c r="I1821" t="s">
        <v>42</v>
      </c>
      <c r="J1821" t="s">
        <v>74</v>
      </c>
      <c r="K1821" t="s">
        <v>44</v>
      </c>
      <c r="L1821" t="s">
        <v>45</v>
      </c>
      <c r="M1821" t="s">
        <v>175</v>
      </c>
      <c r="N1821" t="s">
        <v>48</v>
      </c>
      <c r="O1821" t="s">
        <v>89</v>
      </c>
      <c r="P1821" t="s">
        <v>49</v>
      </c>
      <c r="Q1821" t="s">
        <v>66</v>
      </c>
      <c r="R1821" s="6">
        <f>_xlfn.XLOOKUP(CleanedData[[#This Row],[Product]],'02_Lookup_Tables'!$A$2:$A$126,'02_Lookup_Tables'!$B$2:$B$126)</f>
        <v>786.78</v>
      </c>
      <c r="S1821" t="str">
        <f>VLOOKUP(CleanedData[[#This Row],[Product]],'02_Lookup_Tables'!$H$2:$I$126,2,FALSE)</f>
        <v>Apparel</v>
      </c>
      <c r="T1821" t="str">
        <f>VLOOKUP(CleanedData[[#This Row],[Province]],'02_Lookup_Tables'!$D$2:$E$10,2, FALSE)</f>
        <v>Central Region</v>
      </c>
      <c r="U1821" t="str" cm="1">
        <f t="array" ref="U1821">_xlfn.IFS(CleanedData[[#This Row],[Purchase Amount]]&lt;500,"Low",
CleanedData[[#This Row],[Purchase Amount]]&lt;5000,"Medium",
TRUE,"High")</f>
        <v>Medium</v>
      </c>
      <c r="V1821" t="str">
        <f>TEXT(CleanedData[[#This Row],[Date]],"mmmm")</f>
        <v>March</v>
      </c>
      <c r="W1821" t="str">
        <f>"Q"&amp;ROUNDUP(MONTH(CleanedData[[#This Row],[Date]])/3,0)</f>
        <v>Q1</v>
      </c>
      <c r="X1821" t="str">
        <f>IF(CleanedData[[#This Row],[Purchase Amount]]&gt;=5000,"Yes","No")</f>
        <v>No</v>
      </c>
      <c r="Y1821">
        <f>IF(CleanedData[[#This Row],[Recommend]]="Yes",1,0)</f>
        <v>0</v>
      </c>
      <c r="Z1821" s="6">
        <f>CleanedData[[#This Row],[Purchase Amount]]*0.15</f>
        <v>118.017</v>
      </c>
      <c r="AA1821" s="6">
        <f>CleanedData[[#This Row],[Purchase Amount]]*1.15</f>
        <v>904.79699999999991</v>
      </c>
    </row>
    <row r="1822" spans="1:27" x14ac:dyDescent="0.3">
      <c r="A1822">
        <v>2177</v>
      </c>
      <c r="B1822" t="s">
        <v>2047</v>
      </c>
      <c r="C1822" s="1">
        <v>45569</v>
      </c>
      <c r="D1822">
        <v>22</v>
      </c>
      <c r="E1822" t="s">
        <v>60</v>
      </c>
      <c r="F1822" t="s">
        <v>125</v>
      </c>
      <c r="G1822" t="s">
        <v>309</v>
      </c>
      <c r="H1822">
        <v>4</v>
      </c>
      <c r="I1822" t="s">
        <v>42</v>
      </c>
      <c r="J1822" t="s">
        <v>43</v>
      </c>
      <c r="K1822" t="s">
        <v>55</v>
      </c>
      <c r="L1822" t="s">
        <v>42</v>
      </c>
      <c r="M1822" t="s">
        <v>123</v>
      </c>
      <c r="N1822" t="s">
        <v>96</v>
      </c>
      <c r="O1822" t="s">
        <v>89</v>
      </c>
      <c r="P1822" t="s">
        <v>70</v>
      </c>
      <c r="Q1822" t="s">
        <v>66</v>
      </c>
      <c r="R1822" s="6">
        <f>_xlfn.XLOOKUP(CleanedData[[#This Row],[Product]],'02_Lookup_Tables'!$A$2:$A$126,'02_Lookup_Tables'!$B$2:$B$126)</f>
        <v>353.21</v>
      </c>
      <c r="S1822" t="str">
        <f>VLOOKUP(CleanedData[[#This Row],[Product]],'02_Lookup_Tables'!$H$2:$I$126,2,FALSE)</f>
        <v>Food</v>
      </c>
      <c r="T1822" t="str">
        <f>VLOOKUP(CleanedData[[#This Row],[Province]],'02_Lookup_Tables'!$D$2:$E$10,2, FALSE)</f>
        <v>Western Region</v>
      </c>
      <c r="U1822" t="str" cm="1">
        <f t="array" ref="U1822">_xlfn.IFS(CleanedData[[#This Row],[Purchase Amount]]&lt;500,"Low",
CleanedData[[#This Row],[Purchase Amount]]&lt;5000,"Medium",
TRUE,"High")</f>
        <v>Low</v>
      </c>
      <c r="V1822" t="str">
        <f>TEXT(CleanedData[[#This Row],[Date]],"mmmm")</f>
        <v>October</v>
      </c>
      <c r="W1822" t="str">
        <f>"Q"&amp;ROUNDUP(MONTH(CleanedData[[#This Row],[Date]])/3,0)</f>
        <v>Q4</v>
      </c>
      <c r="X1822" t="str">
        <f>IF(CleanedData[[#This Row],[Purchase Amount]]&gt;=5000,"Yes","No")</f>
        <v>No</v>
      </c>
      <c r="Y1822">
        <f>IF(CleanedData[[#This Row],[Recommend]]="Yes",1,0)</f>
        <v>0</v>
      </c>
      <c r="Z1822" s="6">
        <f>CleanedData[[#This Row],[Purchase Amount]]*0.15</f>
        <v>52.981499999999997</v>
      </c>
      <c r="AA1822" s="6">
        <f>CleanedData[[#This Row],[Purchase Amount]]*1.15</f>
        <v>406.19149999999996</v>
      </c>
    </row>
    <row r="1823" spans="1:27" x14ac:dyDescent="0.3">
      <c r="A1823">
        <v>2178</v>
      </c>
      <c r="B1823" t="s">
        <v>2048</v>
      </c>
      <c r="C1823" s="1">
        <v>45905</v>
      </c>
      <c r="D1823">
        <v>50</v>
      </c>
      <c r="E1823" t="s">
        <v>39</v>
      </c>
      <c r="F1823" t="s">
        <v>108</v>
      </c>
      <c r="G1823" t="s">
        <v>258</v>
      </c>
      <c r="H1823">
        <v>2</v>
      </c>
      <c r="I1823" t="s">
        <v>45</v>
      </c>
      <c r="J1823" t="s">
        <v>43</v>
      </c>
      <c r="K1823" t="s">
        <v>55</v>
      </c>
      <c r="L1823" t="s">
        <v>45</v>
      </c>
      <c r="M1823" t="s">
        <v>112</v>
      </c>
      <c r="N1823" t="s">
        <v>47</v>
      </c>
      <c r="O1823" t="s">
        <v>48</v>
      </c>
      <c r="P1823" t="s">
        <v>49</v>
      </c>
      <c r="Q1823" t="s">
        <v>93</v>
      </c>
      <c r="R1823" s="6">
        <f>_xlfn.XLOOKUP(CleanedData[[#This Row],[Product]],'02_Lookup_Tables'!$A$2:$A$126,'02_Lookup_Tables'!$B$2:$B$126)</f>
        <v>768.34</v>
      </c>
      <c r="S1823" t="str">
        <f>VLOOKUP(CleanedData[[#This Row],[Product]],'02_Lookup_Tables'!$H$2:$I$126,2,FALSE)</f>
        <v>Home &amp; Living</v>
      </c>
      <c r="T1823" t="str">
        <f>VLOOKUP(CleanedData[[#This Row],[Province]],'02_Lookup_Tables'!$D$2:$E$10,2, FALSE)</f>
        <v>Gauteng Region</v>
      </c>
      <c r="U1823" t="str" cm="1">
        <f t="array" ref="U1823">_xlfn.IFS(CleanedData[[#This Row],[Purchase Amount]]&lt;500,"Low",
CleanedData[[#This Row],[Purchase Amount]]&lt;5000,"Medium",
TRUE,"High")</f>
        <v>Medium</v>
      </c>
      <c r="V1823" t="str">
        <f>TEXT(CleanedData[[#This Row],[Date]],"mmmm")</f>
        <v>September</v>
      </c>
      <c r="W1823" t="str">
        <f>"Q"&amp;ROUNDUP(MONTH(CleanedData[[#This Row],[Date]])/3,0)</f>
        <v>Q3</v>
      </c>
      <c r="X1823" t="str">
        <f>IF(CleanedData[[#This Row],[Purchase Amount]]&gt;=5000,"Yes","No")</f>
        <v>No</v>
      </c>
      <c r="Y1823">
        <f>IF(CleanedData[[#This Row],[Recommend]]="Yes",1,0)</f>
        <v>1</v>
      </c>
      <c r="Z1823" s="6">
        <f>CleanedData[[#This Row],[Purchase Amount]]*0.15</f>
        <v>115.251</v>
      </c>
      <c r="AA1823" s="6">
        <f>CleanedData[[#This Row],[Purchase Amount]]*1.15</f>
        <v>883.59100000000001</v>
      </c>
    </row>
    <row r="1824" spans="1:27" x14ac:dyDescent="0.3">
      <c r="A1824">
        <v>2179</v>
      </c>
      <c r="B1824" t="s">
        <v>2049</v>
      </c>
      <c r="C1824" s="1">
        <v>45520</v>
      </c>
      <c r="D1824">
        <v>76</v>
      </c>
      <c r="E1824" t="s">
        <v>39</v>
      </c>
      <c r="F1824" t="s">
        <v>72</v>
      </c>
      <c r="G1824" t="s">
        <v>109</v>
      </c>
      <c r="H1824">
        <v>3</v>
      </c>
      <c r="I1824" t="s">
        <v>42</v>
      </c>
      <c r="J1824" t="s">
        <v>63</v>
      </c>
      <c r="K1824" t="s">
        <v>44</v>
      </c>
      <c r="L1824" t="s">
        <v>42</v>
      </c>
      <c r="M1824" t="s">
        <v>65</v>
      </c>
      <c r="N1824" t="s">
        <v>48</v>
      </c>
      <c r="O1824" t="s">
        <v>89</v>
      </c>
      <c r="P1824" t="s">
        <v>49</v>
      </c>
      <c r="Q1824" t="s">
        <v>97</v>
      </c>
      <c r="R1824" s="6">
        <f>_xlfn.XLOOKUP(CleanedData[[#This Row],[Product]],'02_Lookup_Tables'!$A$2:$A$126,'02_Lookup_Tables'!$B$2:$B$126)</f>
        <v>228.08</v>
      </c>
      <c r="S1824" t="str">
        <f>VLOOKUP(CleanedData[[#This Row],[Product]],'02_Lookup_Tables'!$H$2:$I$126,2,FALSE)</f>
        <v>Apparel</v>
      </c>
      <c r="T1824" t="str">
        <f>VLOOKUP(CleanedData[[#This Row],[Province]],'02_Lookup_Tables'!$D$2:$E$10,2, FALSE)</f>
        <v>Central Region</v>
      </c>
      <c r="U1824" t="str" cm="1">
        <f t="array" ref="U1824">_xlfn.IFS(CleanedData[[#This Row],[Purchase Amount]]&lt;500,"Low",
CleanedData[[#This Row],[Purchase Amount]]&lt;5000,"Medium",
TRUE,"High")</f>
        <v>Low</v>
      </c>
      <c r="V1824" t="str">
        <f>TEXT(CleanedData[[#This Row],[Date]],"mmmm")</f>
        <v>August</v>
      </c>
      <c r="W1824" t="str">
        <f>"Q"&amp;ROUNDUP(MONTH(CleanedData[[#This Row],[Date]])/3,0)</f>
        <v>Q3</v>
      </c>
      <c r="X1824" t="str">
        <f>IF(CleanedData[[#This Row],[Purchase Amount]]&gt;=5000,"Yes","No")</f>
        <v>No</v>
      </c>
      <c r="Y1824">
        <f>IF(CleanedData[[#This Row],[Recommend]]="Yes",1,0)</f>
        <v>0</v>
      </c>
      <c r="Z1824" s="6">
        <f>CleanedData[[#This Row],[Purchase Amount]]*0.15</f>
        <v>34.212000000000003</v>
      </c>
      <c r="AA1824" s="6">
        <f>CleanedData[[#This Row],[Purchase Amount]]*1.15</f>
        <v>262.29199999999997</v>
      </c>
    </row>
    <row r="1825" spans="1:27" x14ac:dyDescent="0.3">
      <c r="A1825">
        <v>2182</v>
      </c>
      <c r="B1825" t="s">
        <v>2050</v>
      </c>
      <c r="C1825" s="1">
        <v>45649</v>
      </c>
      <c r="D1825">
        <v>63</v>
      </c>
      <c r="E1825" t="s">
        <v>60</v>
      </c>
      <c r="F1825" t="s">
        <v>40</v>
      </c>
      <c r="G1825" t="s">
        <v>563</v>
      </c>
      <c r="H1825">
        <v>5</v>
      </c>
      <c r="I1825" t="s">
        <v>45</v>
      </c>
      <c r="J1825" t="s">
        <v>63</v>
      </c>
      <c r="K1825" t="s">
        <v>44</v>
      </c>
      <c r="L1825" t="s">
        <v>42</v>
      </c>
      <c r="M1825" t="s">
        <v>196</v>
      </c>
      <c r="N1825" t="s">
        <v>57</v>
      </c>
      <c r="O1825" t="s">
        <v>89</v>
      </c>
      <c r="P1825" t="s">
        <v>70</v>
      </c>
      <c r="Q1825" t="s">
        <v>50</v>
      </c>
      <c r="R1825" s="6">
        <f>_xlfn.XLOOKUP(CleanedData[[#This Row],[Product]],'02_Lookup_Tables'!$A$2:$A$126,'02_Lookup_Tables'!$B$2:$B$126)</f>
        <v>11052.57</v>
      </c>
      <c r="S1825" t="str">
        <f>VLOOKUP(CleanedData[[#This Row],[Product]],'02_Lookup_Tables'!$H$2:$I$126,2,FALSE)</f>
        <v>Electronics</v>
      </c>
      <c r="T1825" t="str">
        <f>VLOOKUP(CleanedData[[#This Row],[Province]],'02_Lookup_Tables'!$D$2:$E$10,2, FALSE)</f>
        <v>Northern Region</v>
      </c>
      <c r="U1825" t="str" cm="1">
        <f t="array" ref="U1825">_xlfn.IFS(CleanedData[[#This Row],[Purchase Amount]]&lt;500,"Low",
CleanedData[[#This Row],[Purchase Amount]]&lt;5000,"Medium",
TRUE,"High")</f>
        <v>High</v>
      </c>
      <c r="V1825" t="str">
        <f>TEXT(CleanedData[[#This Row],[Date]],"mmmm")</f>
        <v>December</v>
      </c>
      <c r="W1825" t="str">
        <f>"Q"&amp;ROUNDUP(MONTH(CleanedData[[#This Row],[Date]])/3,0)</f>
        <v>Q4</v>
      </c>
      <c r="X1825" t="str">
        <f>IF(CleanedData[[#This Row],[Purchase Amount]]&gt;=5000,"Yes","No")</f>
        <v>Yes</v>
      </c>
      <c r="Y1825">
        <f>IF(CleanedData[[#This Row],[Recommend]]="Yes",1,0)</f>
        <v>1</v>
      </c>
      <c r="Z1825" s="6">
        <f>CleanedData[[#This Row],[Purchase Amount]]*0.15</f>
        <v>1657.8854999999999</v>
      </c>
      <c r="AA1825" s="6">
        <f>CleanedData[[#This Row],[Purchase Amount]]*1.15</f>
        <v>12710.455499999998</v>
      </c>
    </row>
    <row r="1826" spans="1:27" x14ac:dyDescent="0.3">
      <c r="A1826">
        <v>2183</v>
      </c>
      <c r="B1826" t="s">
        <v>2051</v>
      </c>
      <c r="C1826" s="1">
        <v>45966</v>
      </c>
      <c r="D1826">
        <v>18</v>
      </c>
      <c r="E1826" t="s">
        <v>60</v>
      </c>
      <c r="F1826" t="s">
        <v>83</v>
      </c>
      <c r="G1826" t="s">
        <v>1139</v>
      </c>
      <c r="H1826">
        <v>1</v>
      </c>
      <c r="I1826" t="s">
        <v>45</v>
      </c>
      <c r="J1826" t="s">
        <v>43</v>
      </c>
      <c r="K1826" t="s">
        <v>44</v>
      </c>
      <c r="L1826" t="s">
        <v>45</v>
      </c>
      <c r="M1826" t="s">
        <v>208</v>
      </c>
      <c r="N1826" t="s">
        <v>80</v>
      </c>
      <c r="O1826" t="s">
        <v>89</v>
      </c>
      <c r="P1826" t="s">
        <v>49</v>
      </c>
      <c r="Q1826" t="s">
        <v>66</v>
      </c>
      <c r="R1826" s="6">
        <f>_xlfn.XLOOKUP(CleanedData[[#This Row],[Product]],'02_Lookup_Tables'!$A$2:$A$126,'02_Lookup_Tables'!$B$2:$B$126)</f>
        <v>2977.47</v>
      </c>
      <c r="S1826" t="str">
        <f>VLOOKUP(CleanedData[[#This Row],[Product]],'02_Lookup_Tables'!$H$2:$I$126,2,FALSE)</f>
        <v>Home &amp; Living</v>
      </c>
      <c r="T1826" t="str">
        <f>VLOOKUP(CleanedData[[#This Row],[Province]],'02_Lookup_Tables'!$D$2:$E$10,2, FALSE)</f>
        <v>Western Region</v>
      </c>
      <c r="U1826" t="str" cm="1">
        <f t="array" ref="U1826">_xlfn.IFS(CleanedData[[#This Row],[Purchase Amount]]&lt;500,"Low",
CleanedData[[#This Row],[Purchase Amount]]&lt;5000,"Medium",
TRUE,"High")</f>
        <v>Medium</v>
      </c>
      <c r="V1826" t="str">
        <f>TEXT(CleanedData[[#This Row],[Date]],"mmmm")</f>
        <v>November</v>
      </c>
      <c r="W1826" t="str">
        <f>"Q"&amp;ROUNDUP(MONTH(CleanedData[[#This Row],[Date]])/3,0)</f>
        <v>Q4</v>
      </c>
      <c r="X1826" t="str">
        <f>IF(CleanedData[[#This Row],[Purchase Amount]]&gt;=5000,"Yes","No")</f>
        <v>No</v>
      </c>
      <c r="Y1826">
        <f>IF(CleanedData[[#This Row],[Recommend]]="Yes",1,0)</f>
        <v>1</v>
      </c>
      <c r="Z1826" s="6">
        <f>CleanedData[[#This Row],[Purchase Amount]]*0.15</f>
        <v>446.62049999999994</v>
      </c>
      <c r="AA1826" s="6">
        <f>CleanedData[[#This Row],[Purchase Amount]]*1.15</f>
        <v>3424.0904999999993</v>
      </c>
    </row>
    <row r="1827" spans="1:27" x14ac:dyDescent="0.3">
      <c r="A1827">
        <v>2185</v>
      </c>
      <c r="B1827" t="s">
        <v>2052</v>
      </c>
      <c r="C1827" s="1">
        <v>45534</v>
      </c>
      <c r="D1827">
        <v>54</v>
      </c>
      <c r="E1827" t="s">
        <v>52</v>
      </c>
      <c r="F1827" t="s">
        <v>108</v>
      </c>
      <c r="G1827" t="s">
        <v>207</v>
      </c>
      <c r="H1827">
        <v>4</v>
      </c>
      <c r="I1827" t="s">
        <v>45</v>
      </c>
      <c r="J1827" t="s">
        <v>54</v>
      </c>
      <c r="K1827" t="s">
        <v>44</v>
      </c>
      <c r="L1827" t="s">
        <v>42</v>
      </c>
      <c r="M1827" t="s">
        <v>112</v>
      </c>
      <c r="N1827" t="s">
        <v>96</v>
      </c>
      <c r="O1827" t="s">
        <v>48</v>
      </c>
      <c r="P1827" t="s">
        <v>49</v>
      </c>
      <c r="Q1827" t="s">
        <v>93</v>
      </c>
      <c r="R1827" s="6">
        <f>_xlfn.XLOOKUP(CleanedData[[#This Row],[Product]],'02_Lookup_Tables'!$A$2:$A$126,'02_Lookup_Tables'!$B$2:$B$126)</f>
        <v>3755.73</v>
      </c>
      <c r="S1827" t="str">
        <f>VLOOKUP(CleanedData[[#This Row],[Product]],'02_Lookup_Tables'!$H$2:$I$126,2,FALSE)</f>
        <v>Sports &amp; Outdoors</v>
      </c>
      <c r="T1827" t="str">
        <f>VLOOKUP(CleanedData[[#This Row],[Province]],'02_Lookup_Tables'!$D$2:$E$10,2, FALSE)</f>
        <v>Gauteng Region</v>
      </c>
      <c r="U1827" t="str" cm="1">
        <f t="array" ref="U1827">_xlfn.IFS(CleanedData[[#This Row],[Purchase Amount]]&lt;500,"Low",
CleanedData[[#This Row],[Purchase Amount]]&lt;5000,"Medium",
TRUE,"High")</f>
        <v>Medium</v>
      </c>
      <c r="V1827" t="str">
        <f>TEXT(CleanedData[[#This Row],[Date]],"mmmm")</f>
        <v>August</v>
      </c>
      <c r="W1827" t="str">
        <f>"Q"&amp;ROUNDUP(MONTH(CleanedData[[#This Row],[Date]])/3,0)</f>
        <v>Q3</v>
      </c>
      <c r="X1827" t="str">
        <f>IF(CleanedData[[#This Row],[Purchase Amount]]&gt;=5000,"Yes","No")</f>
        <v>No</v>
      </c>
      <c r="Y1827">
        <f>IF(CleanedData[[#This Row],[Recommend]]="Yes",1,0)</f>
        <v>1</v>
      </c>
      <c r="Z1827" s="6">
        <f>CleanedData[[#This Row],[Purchase Amount]]*0.15</f>
        <v>563.35950000000003</v>
      </c>
      <c r="AA1827" s="6">
        <f>CleanedData[[#This Row],[Purchase Amount]]*1.15</f>
        <v>4319.0895</v>
      </c>
    </row>
    <row r="1828" spans="1:27" x14ac:dyDescent="0.3">
      <c r="A1828">
        <v>2186</v>
      </c>
      <c r="B1828" t="s">
        <v>2053</v>
      </c>
      <c r="C1828" s="1">
        <v>45296</v>
      </c>
      <c r="D1828">
        <v>58</v>
      </c>
      <c r="E1828" t="s">
        <v>52</v>
      </c>
      <c r="F1828" t="s">
        <v>72</v>
      </c>
      <c r="G1828" t="s">
        <v>201</v>
      </c>
      <c r="H1828">
        <v>2</v>
      </c>
      <c r="I1828" t="s">
        <v>45</v>
      </c>
      <c r="J1828" t="s">
        <v>69</v>
      </c>
      <c r="K1828" t="s">
        <v>64</v>
      </c>
      <c r="L1828" t="s">
        <v>45</v>
      </c>
      <c r="M1828" t="s">
        <v>79</v>
      </c>
      <c r="N1828" t="s">
        <v>47</v>
      </c>
      <c r="O1828" t="s">
        <v>89</v>
      </c>
      <c r="P1828" t="s">
        <v>49</v>
      </c>
      <c r="Q1828" t="s">
        <v>50</v>
      </c>
      <c r="R1828" s="6">
        <f>_xlfn.XLOOKUP(CleanedData[[#This Row],[Product]],'02_Lookup_Tables'!$A$2:$A$126,'02_Lookup_Tables'!$B$2:$B$126)</f>
        <v>755.66</v>
      </c>
      <c r="S1828" t="str">
        <f>VLOOKUP(CleanedData[[#This Row],[Product]],'02_Lookup_Tables'!$H$2:$I$126,2,FALSE)</f>
        <v>Home &amp; Living</v>
      </c>
      <c r="T1828" t="str">
        <f>VLOOKUP(CleanedData[[#This Row],[Province]],'02_Lookup_Tables'!$D$2:$E$10,2, FALSE)</f>
        <v>Central Region</v>
      </c>
      <c r="U1828" t="str" cm="1">
        <f t="array" ref="U1828">_xlfn.IFS(CleanedData[[#This Row],[Purchase Amount]]&lt;500,"Low",
CleanedData[[#This Row],[Purchase Amount]]&lt;5000,"Medium",
TRUE,"High")</f>
        <v>Medium</v>
      </c>
      <c r="V1828" t="str">
        <f>TEXT(CleanedData[[#This Row],[Date]],"mmmm")</f>
        <v>January</v>
      </c>
      <c r="W1828" t="str">
        <f>"Q"&amp;ROUNDUP(MONTH(CleanedData[[#This Row],[Date]])/3,0)</f>
        <v>Q1</v>
      </c>
      <c r="X1828" t="str">
        <f>IF(CleanedData[[#This Row],[Purchase Amount]]&gt;=5000,"Yes","No")</f>
        <v>No</v>
      </c>
      <c r="Y1828">
        <f>IF(CleanedData[[#This Row],[Recommend]]="Yes",1,0)</f>
        <v>1</v>
      </c>
      <c r="Z1828" s="6">
        <f>CleanedData[[#This Row],[Purchase Amount]]*0.15</f>
        <v>113.34899999999999</v>
      </c>
      <c r="AA1828" s="6">
        <f>CleanedData[[#This Row],[Purchase Amount]]*1.15</f>
        <v>869.0089999999999</v>
      </c>
    </row>
    <row r="1829" spans="1:27" x14ac:dyDescent="0.3">
      <c r="A1829">
        <v>2187</v>
      </c>
      <c r="B1829" t="s">
        <v>2054</v>
      </c>
      <c r="C1829" s="1">
        <v>45689</v>
      </c>
      <c r="D1829">
        <v>52</v>
      </c>
      <c r="E1829" t="s">
        <v>60</v>
      </c>
      <c r="F1829" t="s">
        <v>61</v>
      </c>
      <c r="G1829" t="s">
        <v>258</v>
      </c>
      <c r="H1829">
        <v>4</v>
      </c>
      <c r="I1829" t="s">
        <v>42</v>
      </c>
      <c r="J1829" t="s">
        <v>74</v>
      </c>
      <c r="K1829" t="s">
        <v>64</v>
      </c>
      <c r="L1829" t="s">
        <v>45</v>
      </c>
      <c r="N1829" t="s">
        <v>96</v>
      </c>
      <c r="O1829" t="s">
        <v>134</v>
      </c>
      <c r="P1829" t="s">
        <v>8646</v>
      </c>
      <c r="Q1829" t="s">
        <v>93</v>
      </c>
      <c r="R1829" s="6">
        <f>_xlfn.XLOOKUP(CleanedData[[#This Row],[Product]],'02_Lookup_Tables'!$A$2:$A$126,'02_Lookup_Tables'!$B$2:$B$126)</f>
        <v>768.34</v>
      </c>
      <c r="S1829" t="str">
        <f>VLOOKUP(CleanedData[[#This Row],[Product]],'02_Lookup_Tables'!$H$2:$I$126,2,FALSE)</f>
        <v>Home &amp; Living</v>
      </c>
      <c r="T1829" t="str">
        <f>VLOOKUP(CleanedData[[#This Row],[Province]],'02_Lookup_Tables'!$D$2:$E$10,2, FALSE)</f>
        <v>Southern Region</v>
      </c>
      <c r="U1829" t="str" cm="1">
        <f t="array" ref="U1829">_xlfn.IFS(CleanedData[[#This Row],[Purchase Amount]]&lt;500,"Low",
CleanedData[[#This Row],[Purchase Amount]]&lt;5000,"Medium",
TRUE,"High")</f>
        <v>Medium</v>
      </c>
      <c r="V1829" t="str">
        <f>TEXT(CleanedData[[#This Row],[Date]],"mmmm")</f>
        <v>February</v>
      </c>
      <c r="W1829" t="str">
        <f>"Q"&amp;ROUNDUP(MONTH(CleanedData[[#This Row],[Date]])/3,0)</f>
        <v>Q1</v>
      </c>
      <c r="X1829" t="str">
        <f>IF(CleanedData[[#This Row],[Purchase Amount]]&gt;=5000,"Yes","No")</f>
        <v>No</v>
      </c>
      <c r="Y1829">
        <f>IF(CleanedData[[#This Row],[Recommend]]="Yes",1,0)</f>
        <v>0</v>
      </c>
      <c r="Z1829" s="6">
        <f>CleanedData[[#This Row],[Purchase Amount]]*0.15</f>
        <v>115.251</v>
      </c>
      <c r="AA1829" s="6">
        <f>CleanedData[[#This Row],[Purchase Amount]]*1.15</f>
        <v>883.59100000000001</v>
      </c>
    </row>
    <row r="1830" spans="1:27" x14ac:dyDescent="0.3">
      <c r="A1830">
        <v>2188</v>
      </c>
      <c r="B1830" t="s">
        <v>2055</v>
      </c>
      <c r="C1830" s="1">
        <v>45862</v>
      </c>
      <c r="E1830" t="s">
        <v>52</v>
      </c>
      <c r="F1830" t="s">
        <v>72</v>
      </c>
      <c r="G1830" t="s">
        <v>450</v>
      </c>
      <c r="H1830">
        <v>3</v>
      </c>
      <c r="I1830" t="s">
        <v>42</v>
      </c>
      <c r="J1830" t="s">
        <v>63</v>
      </c>
      <c r="K1830" t="s">
        <v>64</v>
      </c>
      <c r="L1830" t="s">
        <v>45</v>
      </c>
      <c r="M1830" t="s">
        <v>151</v>
      </c>
      <c r="N1830" t="s">
        <v>48</v>
      </c>
      <c r="O1830" t="s">
        <v>89</v>
      </c>
      <c r="P1830" t="s">
        <v>49</v>
      </c>
      <c r="Q1830" t="s">
        <v>166</v>
      </c>
      <c r="R1830" s="6">
        <f>_xlfn.XLOOKUP(CleanedData[[#This Row],[Product]],'02_Lookup_Tables'!$A$2:$A$126,'02_Lookup_Tables'!$B$2:$B$126)</f>
        <v>74.72</v>
      </c>
      <c r="S1830" t="str">
        <f>VLOOKUP(CleanedData[[#This Row],[Product]],'02_Lookup_Tables'!$H$2:$I$126,2,FALSE)</f>
        <v>Food</v>
      </c>
      <c r="T1830" t="str">
        <f>VLOOKUP(CleanedData[[#This Row],[Province]],'02_Lookup_Tables'!$D$2:$E$10,2, FALSE)</f>
        <v>Central Region</v>
      </c>
      <c r="U1830" t="str" cm="1">
        <f t="array" ref="U1830">_xlfn.IFS(CleanedData[[#This Row],[Purchase Amount]]&lt;500,"Low",
CleanedData[[#This Row],[Purchase Amount]]&lt;5000,"Medium",
TRUE,"High")</f>
        <v>Low</v>
      </c>
      <c r="V1830" t="str">
        <f>TEXT(CleanedData[[#This Row],[Date]],"mmmm")</f>
        <v>July</v>
      </c>
      <c r="W1830" t="str">
        <f>"Q"&amp;ROUNDUP(MONTH(CleanedData[[#This Row],[Date]])/3,0)</f>
        <v>Q3</v>
      </c>
      <c r="X1830" t="str">
        <f>IF(CleanedData[[#This Row],[Purchase Amount]]&gt;=5000,"Yes","No")</f>
        <v>No</v>
      </c>
      <c r="Y1830">
        <f>IF(CleanedData[[#This Row],[Recommend]]="Yes",1,0)</f>
        <v>0</v>
      </c>
      <c r="Z1830" s="6">
        <f>CleanedData[[#This Row],[Purchase Amount]]*0.15</f>
        <v>11.208</v>
      </c>
      <c r="AA1830" s="6">
        <f>CleanedData[[#This Row],[Purchase Amount]]*1.15</f>
        <v>85.927999999999997</v>
      </c>
    </row>
    <row r="1831" spans="1:27" x14ac:dyDescent="0.3">
      <c r="A1831">
        <v>2189</v>
      </c>
      <c r="B1831" t="s">
        <v>2056</v>
      </c>
      <c r="C1831" s="1">
        <v>45874</v>
      </c>
      <c r="D1831">
        <v>55</v>
      </c>
      <c r="E1831" t="s">
        <v>52</v>
      </c>
      <c r="F1831" t="s">
        <v>125</v>
      </c>
      <c r="G1831" t="s">
        <v>133</v>
      </c>
      <c r="H1831">
        <v>4</v>
      </c>
      <c r="I1831" t="s">
        <v>42</v>
      </c>
      <c r="J1831" t="s">
        <v>74</v>
      </c>
      <c r="K1831" t="s">
        <v>64</v>
      </c>
      <c r="L1831" t="s">
        <v>45</v>
      </c>
      <c r="M1831" t="s">
        <v>140</v>
      </c>
      <c r="N1831" t="s">
        <v>96</v>
      </c>
      <c r="O1831" t="s">
        <v>148</v>
      </c>
      <c r="P1831" t="s">
        <v>49</v>
      </c>
      <c r="Q1831" t="s">
        <v>50</v>
      </c>
      <c r="R1831" s="6">
        <f>_xlfn.XLOOKUP(CleanedData[[#This Row],[Product]],'02_Lookup_Tables'!$A$2:$A$126,'02_Lookup_Tables'!$B$2:$B$126)</f>
        <v>1734</v>
      </c>
      <c r="S1831" t="str">
        <f>VLOOKUP(CleanedData[[#This Row],[Product]],'02_Lookup_Tables'!$H$2:$I$126,2,FALSE)</f>
        <v>Home &amp; Living</v>
      </c>
      <c r="T1831" t="str">
        <f>VLOOKUP(CleanedData[[#This Row],[Province]],'02_Lookup_Tables'!$D$2:$E$10,2, FALSE)</f>
        <v>Western Region</v>
      </c>
      <c r="U1831" t="str" cm="1">
        <f t="array" ref="U1831">_xlfn.IFS(CleanedData[[#This Row],[Purchase Amount]]&lt;500,"Low",
CleanedData[[#This Row],[Purchase Amount]]&lt;5000,"Medium",
TRUE,"High")</f>
        <v>Medium</v>
      </c>
      <c r="V1831" t="str">
        <f>TEXT(CleanedData[[#This Row],[Date]],"mmmm")</f>
        <v>August</v>
      </c>
      <c r="W1831" t="str">
        <f>"Q"&amp;ROUNDUP(MONTH(CleanedData[[#This Row],[Date]])/3,0)</f>
        <v>Q3</v>
      </c>
      <c r="X1831" t="str">
        <f>IF(CleanedData[[#This Row],[Purchase Amount]]&gt;=5000,"Yes","No")</f>
        <v>No</v>
      </c>
      <c r="Y1831">
        <f>IF(CleanedData[[#This Row],[Recommend]]="Yes",1,0)</f>
        <v>0</v>
      </c>
      <c r="Z1831" s="6">
        <f>CleanedData[[#This Row],[Purchase Amount]]*0.15</f>
        <v>260.09999999999997</v>
      </c>
      <c r="AA1831" s="6">
        <f>CleanedData[[#This Row],[Purchase Amount]]*1.15</f>
        <v>1994.1</v>
      </c>
    </row>
    <row r="1832" spans="1:27" x14ac:dyDescent="0.3">
      <c r="A1832">
        <v>2190</v>
      </c>
      <c r="B1832" t="s">
        <v>2057</v>
      </c>
      <c r="C1832" s="1">
        <v>45904</v>
      </c>
      <c r="D1832">
        <v>68</v>
      </c>
      <c r="E1832" t="s">
        <v>39</v>
      </c>
      <c r="F1832" t="s">
        <v>40</v>
      </c>
      <c r="G1832" t="s">
        <v>271</v>
      </c>
      <c r="H1832">
        <v>4</v>
      </c>
      <c r="I1832" t="s">
        <v>42</v>
      </c>
      <c r="J1832" t="s">
        <v>69</v>
      </c>
      <c r="K1832" t="s">
        <v>64</v>
      </c>
      <c r="L1832" t="s">
        <v>42</v>
      </c>
      <c r="M1832" t="s">
        <v>180</v>
      </c>
      <c r="N1832" t="s">
        <v>96</v>
      </c>
      <c r="O1832" t="s">
        <v>89</v>
      </c>
      <c r="P1832" t="s">
        <v>70</v>
      </c>
      <c r="Q1832" t="s">
        <v>97</v>
      </c>
      <c r="R1832" s="6">
        <f>_xlfn.XLOOKUP(CleanedData[[#This Row],[Product]],'02_Lookup_Tables'!$A$2:$A$126,'02_Lookup_Tables'!$B$2:$B$126)</f>
        <v>119.63</v>
      </c>
      <c r="S1832" t="str">
        <f>VLOOKUP(CleanedData[[#This Row],[Product]],'02_Lookup_Tables'!$H$2:$I$126,2,FALSE)</f>
        <v>Food</v>
      </c>
      <c r="T1832" t="str">
        <f>VLOOKUP(CleanedData[[#This Row],[Province]],'02_Lookup_Tables'!$D$2:$E$10,2, FALSE)</f>
        <v>Northern Region</v>
      </c>
      <c r="U1832" t="str" cm="1">
        <f t="array" ref="U1832">_xlfn.IFS(CleanedData[[#This Row],[Purchase Amount]]&lt;500,"Low",
CleanedData[[#This Row],[Purchase Amount]]&lt;5000,"Medium",
TRUE,"High")</f>
        <v>Low</v>
      </c>
      <c r="V1832" t="str">
        <f>TEXT(CleanedData[[#This Row],[Date]],"mmmm")</f>
        <v>September</v>
      </c>
      <c r="W1832" t="str">
        <f>"Q"&amp;ROUNDUP(MONTH(CleanedData[[#This Row],[Date]])/3,0)</f>
        <v>Q3</v>
      </c>
      <c r="X1832" t="str">
        <f>IF(CleanedData[[#This Row],[Purchase Amount]]&gt;=5000,"Yes","No")</f>
        <v>No</v>
      </c>
      <c r="Y1832">
        <f>IF(CleanedData[[#This Row],[Recommend]]="Yes",1,0)</f>
        <v>0</v>
      </c>
      <c r="Z1832" s="6">
        <f>CleanedData[[#This Row],[Purchase Amount]]*0.15</f>
        <v>17.944499999999998</v>
      </c>
      <c r="AA1832" s="6">
        <f>CleanedData[[#This Row],[Purchase Amount]]*1.15</f>
        <v>137.57449999999997</v>
      </c>
    </row>
    <row r="1833" spans="1:27" x14ac:dyDescent="0.3">
      <c r="A1833">
        <v>2191</v>
      </c>
      <c r="B1833" t="s">
        <v>2058</v>
      </c>
      <c r="C1833" s="1">
        <v>45588</v>
      </c>
      <c r="D1833">
        <v>21</v>
      </c>
      <c r="E1833" t="s">
        <v>52</v>
      </c>
      <c r="F1833" t="s">
        <v>72</v>
      </c>
      <c r="G1833" t="s">
        <v>133</v>
      </c>
      <c r="H1833">
        <v>3</v>
      </c>
      <c r="I1833" t="s">
        <v>42</v>
      </c>
      <c r="J1833" t="s">
        <v>43</v>
      </c>
      <c r="K1833" t="s">
        <v>55</v>
      </c>
      <c r="L1833" t="s">
        <v>42</v>
      </c>
      <c r="M1833" t="s">
        <v>85</v>
      </c>
      <c r="N1833" t="s">
        <v>48</v>
      </c>
      <c r="O1833" t="s">
        <v>48</v>
      </c>
      <c r="P1833" t="s">
        <v>70</v>
      </c>
      <c r="Q1833" t="s">
        <v>66</v>
      </c>
      <c r="R1833" s="6">
        <f>_xlfn.XLOOKUP(CleanedData[[#This Row],[Product]],'02_Lookup_Tables'!$A$2:$A$126,'02_Lookup_Tables'!$B$2:$B$126)</f>
        <v>1734</v>
      </c>
      <c r="S1833" t="str">
        <f>VLOOKUP(CleanedData[[#This Row],[Product]],'02_Lookup_Tables'!$H$2:$I$126,2,FALSE)</f>
        <v>Home &amp; Living</v>
      </c>
      <c r="T1833" t="str">
        <f>VLOOKUP(CleanedData[[#This Row],[Province]],'02_Lookup_Tables'!$D$2:$E$10,2, FALSE)</f>
        <v>Central Region</v>
      </c>
      <c r="U1833" t="str" cm="1">
        <f t="array" ref="U1833">_xlfn.IFS(CleanedData[[#This Row],[Purchase Amount]]&lt;500,"Low",
CleanedData[[#This Row],[Purchase Amount]]&lt;5000,"Medium",
TRUE,"High")</f>
        <v>Medium</v>
      </c>
      <c r="V1833" t="str">
        <f>TEXT(CleanedData[[#This Row],[Date]],"mmmm")</f>
        <v>October</v>
      </c>
      <c r="W1833" t="str">
        <f>"Q"&amp;ROUNDUP(MONTH(CleanedData[[#This Row],[Date]])/3,0)</f>
        <v>Q4</v>
      </c>
      <c r="X1833" t="str">
        <f>IF(CleanedData[[#This Row],[Purchase Amount]]&gt;=5000,"Yes","No")</f>
        <v>No</v>
      </c>
      <c r="Y1833">
        <f>IF(CleanedData[[#This Row],[Recommend]]="Yes",1,0)</f>
        <v>0</v>
      </c>
      <c r="Z1833" s="6">
        <f>CleanedData[[#This Row],[Purchase Amount]]*0.15</f>
        <v>260.09999999999997</v>
      </c>
      <c r="AA1833" s="6">
        <f>CleanedData[[#This Row],[Purchase Amount]]*1.15</f>
        <v>1994.1</v>
      </c>
    </row>
    <row r="1834" spans="1:27" x14ac:dyDescent="0.3">
      <c r="A1834">
        <v>2192</v>
      </c>
      <c r="B1834" t="s">
        <v>2059</v>
      </c>
      <c r="C1834" s="1">
        <v>45297</v>
      </c>
      <c r="D1834">
        <v>40</v>
      </c>
      <c r="E1834" t="s">
        <v>52</v>
      </c>
      <c r="F1834" t="s">
        <v>130</v>
      </c>
      <c r="G1834" t="s">
        <v>419</v>
      </c>
      <c r="H1834">
        <v>3</v>
      </c>
      <c r="I1834" t="s">
        <v>45</v>
      </c>
      <c r="J1834" t="s">
        <v>74</v>
      </c>
      <c r="K1834" t="s">
        <v>55</v>
      </c>
      <c r="L1834" t="s">
        <v>45</v>
      </c>
      <c r="M1834" t="s">
        <v>151</v>
      </c>
      <c r="N1834" t="s">
        <v>48</v>
      </c>
      <c r="O1834" t="s">
        <v>89</v>
      </c>
      <c r="P1834" t="s">
        <v>49</v>
      </c>
      <c r="Q1834" t="s">
        <v>81</v>
      </c>
      <c r="R1834" s="6">
        <f>_xlfn.XLOOKUP(CleanedData[[#This Row],[Product]],'02_Lookup_Tables'!$A$2:$A$126,'02_Lookup_Tables'!$B$2:$B$126)</f>
        <v>96.11</v>
      </c>
      <c r="S1834" t="str">
        <f>VLOOKUP(CleanedData[[#This Row],[Product]],'02_Lookup_Tables'!$H$2:$I$126,2,FALSE)</f>
        <v>Apparel</v>
      </c>
      <c r="T1834" t="str">
        <f>VLOOKUP(CleanedData[[#This Row],[Province]],'02_Lookup_Tables'!$D$2:$E$10,2, FALSE)</f>
        <v>Eastern Region</v>
      </c>
      <c r="U1834" t="str" cm="1">
        <f t="array" ref="U1834">_xlfn.IFS(CleanedData[[#This Row],[Purchase Amount]]&lt;500,"Low",
CleanedData[[#This Row],[Purchase Amount]]&lt;5000,"Medium",
TRUE,"High")</f>
        <v>Low</v>
      </c>
      <c r="V1834" t="str">
        <f>TEXT(CleanedData[[#This Row],[Date]],"mmmm")</f>
        <v>January</v>
      </c>
      <c r="W1834" t="str">
        <f>"Q"&amp;ROUNDUP(MONTH(CleanedData[[#This Row],[Date]])/3,0)</f>
        <v>Q1</v>
      </c>
      <c r="X1834" t="str">
        <f>IF(CleanedData[[#This Row],[Purchase Amount]]&gt;=5000,"Yes","No")</f>
        <v>No</v>
      </c>
      <c r="Y1834">
        <f>IF(CleanedData[[#This Row],[Recommend]]="Yes",1,0)</f>
        <v>1</v>
      </c>
      <c r="Z1834" s="6">
        <f>CleanedData[[#This Row],[Purchase Amount]]*0.15</f>
        <v>14.416499999999999</v>
      </c>
      <c r="AA1834" s="6">
        <f>CleanedData[[#This Row],[Purchase Amount]]*1.15</f>
        <v>110.52649999999998</v>
      </c>
    </row>
    <row r="1835" spans="1:27" x14ac:dyDescent="0.3">
      <c r="A1835">
        <v>2193</v>
      </c>
      <c r="B1835" t="s">
        <v>2060</v>
      </c>
      <c r="C1835" s="1">
        <v>45611</v>
      </c>
      <c r="D1835">
        <v>63</v>
      </c>
      <c r="E1835" t="s">
        <v>60</v>
      </c>
      <c r="F1835" t="s">
        <v>77</v>
      </c>
      <c r="G1835" t="s">
        <v>391</v>
      </c>
      <c r="H1835">
        <v>1</v>
      </c>
      <c r="I1835" t="s">
        <v>42</v>
      </c>
      <c r="J1835" t="s">
        <v>54</v>
      </c>
      <c r="K1835" t="s">
        <v>64</v>
      </c>
      <c r="L1835" t="s">
        <v>42</v>
      </c>
      <c r="M1835" t="s">
        <v>208</v>
      </c>
      <c r="N1835" t="s">
        <v>80</v>
      </c>
      <c r="O1835" t="s">
        <v>89</v>
      </c>
      <c r="P1835" t="s">
        <v>49</v>
      </c>
      <c r="Q1835" t="s">
        <v>50</v>
      </c>
      <c r="R1835" s="6">
        <f>_xlfn.XLOOKUP(CleanedData[[#This Row],[Product]],'02_Lookup_Tables'!$A$2:$A$126,'02_Lookup_Tables'!$B$2:$B$126)</f>
        <v>886.51</v>
      </c>
      <c r="S1835" t="str">
        <f>VLOOKUP(CleanedData[[#This Row],[Product]],'02_Lookup_Tables'!$H$2:$I$126,2,FALSE)</f>
        <v>Beauty &amp; Personal Care</v>
      </c>
      <c r="T1835" t="str">
        <f>VLOOKUP(CleanedData[[#This Row],[Province]],'02_Lookup_Tables'!$D$2:$E$10,2, FALSE)</f>
        <v>Central Region</v>
      </c>
      <c r="U1835" t="str" cm="1">
        <f t="array" ref="U1835">_xlfn.IFS(CleanedData[[#This Row],[Purchase Amount]]&lt;500,"Low",
CleanedData[[#This Row],[Purchase Amount]]&lt;5000,"Medium",
TRUE,"High")</f>
        <v>Medium</v>
      </c>
      <c r="V1835" t="str">
        <f>TEXT(CleanedData[[#This Row],[Date]],"mmmm")</f>
        <v>November</v>
      </c>
      <c r="W1835" t="str">
        <f>"Q"&amp;ROUNDUP(MONTH(CleanedData[[#This Row],[Date]])/3,0)</f>
        <v>Q4</v>
      </c>
      <c r="X1835" t="str">
        <f>IF(CleanedData[[#This Row],[Purchase Amount]]&gt;=5000,"Yes","No")</f>
        <v>No</v>
      </c>
      <c r="Y1835">
        <f>IF(CleanedData[[#This Row],[Recommend]]="Yes",1,0)</f>
        <v>0</v>
      </c>
      <c r="Z1835" s="6">
        <f>CleanedData[[#This Row],[Purchase Amount]]*0.15</f>
        <v>132.97649999999999</v>
      </c>
      <c r="AA1835" s="6">
        <f>CleanedData[[#This Row],[Purchase Amount]]*1.15</f>
        <v>1019.4864999999999</v>
      </c>
    </row>
    <row r="1836" spans="1:27" x14ac:dyDescent="0.3">
      <c r="A1836">
        <v>2194</v>
      </c>
      <c r="B1836" t="s">
        <v>2061</v>
      </c>
      <c r="C1836" s="1">
        <v>45680</v>
      </c>
      <c r="D1836">
        <v>18</v>
      </c>
      <c r="E1836" t="s">
        <v>60</v>
      </c>
      <c r="F1836" t="s">
        <v>83</v>
      </c>
      <c r="G1836" t="s">
        <v>99</v>
      </c>
      <c r="H1836">
        <v>4</v>
      </c>
      <c r="I1836" t="s">
        <v>45</v>
      </c>
      <c r="J1836" t="s">
        <v>43</v>
      </c>
      <c r="K1836" t="s">
        <v>44</v>
      </c>
      <c r="L1836" t="s">
        <v>45</v>
      </c>
      <c r="M1836" t="s">
        <v>85</v>
      </c>
      <c r="N1836" t="s">
        <v>96</v>
      </c>
      <c r="O1836" t="s">
        <v>48</v>
      </c>
      <c r="P1836" t="s">
        <v>49</v>
      </c>
      <c r="Q1836" t="s">
        <v>66</v>
      </c>
      <c r="R1836" s="6">
        <f>_xlfn.XLOOKUP(CleanedData[[#This Row],[Product]],'02_Lookup_Tables'!$A$2:$A$126,'02_Lookup_Tables'!$B$2:$B$126)</f>
        <v>43.23</v>
      </c>
      <c r="S1836" t="str">
        <f>VLOOKUP(CleanedData[[#This Row],[Product]],'02_Lookup_Tables'!$H$2:$I$126,2,FALSE)</f>
        <v>Food</v>
      </c>
      <c r="T1836" t="str">
        <f>VLOOKUP(CleanedData[[#This Row],[Province]],'02_Lookup_Tables'!$D$2:$E$10,2, FALSE)</f>
        <v>Western Region</v>
      </c>
      <c r="U1836" t="str" cm="1">
        <f t="array" ref="U1836">_xlfn.IFS(CleanedData[[#This Row],[Purchase Amount]]&lt;500,"Low",
CleanedData[[#This Row],[Purchase Amount]]&lt;5000,"Medium",
TRUE,"High")</f>
        <v>Low</v>
      </c>
      <c r="V1836" t="str">
        <f>TEXT(CleanedData[[#This Row],[Date]],"mmmm")</f>
        <v>January</v>
      </c>
      <c r="W1836" t="str">
        <f>"Q"&amp;ROUNDUP(MONTH(CleanedData[[#This Row],[Date]])/3,0)</f>
        <v>Q1</v>
      </c>
      <c r="X1836" t="str">
        <f>IF(CleanedData[[#This Row],[Purchase Amount]]&gt;=5000,"Yes","No")</f>
        <v>No</v>
      </c>
      <c r="Y1836">
        <f>IF(CleanedData[[#This Row],[Recommend]]="Yes",1,0)</f>
        <v>1</v>
      </c>
      <c r="Z1836" s="6">
        <f>CleanedData[[#This Row],[Purchase Amount]]*0.15</f>
        <v>6.4844999999999997</v>
      </c>
      <c r="AA1836" s="6">
        <f>CleanedData[[#This Row],[Purchase Amount]]*1.15</f>
        <v>49.714499999999994</v>
      </c>
    </row>
    <row r="1837" spans="1:27" x14ac:dyDescent="0.3">
      <c r="A1837">
        <v>2196</v>
      </c>
      <c r="B1837" t="s">
        <v>2062</v>
      </c>
      <c r="C1837" s="1">
        <v>45373</v>
      </c>
      <c r="D1837">
        <v>69</v>
      </c>
      <c r="E1837" t="s">
        <v>52</v>
      </c>
      <c r="F1837" t="s">
        <v>125</v>
      </c>
      <c r="G1837" t="s">
        <v>84</v>
      </c>
      <c r="H1837">
        <v>4</v>
      </c>
      <c r="I1837" t="s">
        <v>42</v>
      </c>
      <c r="J1837" t="s">
        <v>69</v>
      </c>
      <c r="K1837" t="s">
        <v>44</v>
      </c>
      <c r="L1837" t="s">
        <v>42</v>
      </c>
      <c r="M1837" t="s">
        <v>208</v>
      </c>
      <c r="N1837" t="s">
        <v>96</v>
      </c>
      <c r="O1837" t="s">
        <v>89</v>
      </c>
      <c r="P1837" t="s">
        <v>70</v>
      </c>
      <c r="Q1837" t="s">
        <v>97</v>
      </c>
      <c r="R1837" s="6">
        <f>_xlfn.XLOOKUP(CleanedData[[#This Row],[Product]],'02_Lookup_Tables'!$A$2:$A$126,'02_Lookup_Tables'!$B$2:$B$126)</f>
        <v>1158.56</v>
      </c>
      <c r="S1837" t="str">
        <f>VLOOKUP(CleanedData[[#This Row],[Product]],'02_Lookup_Tables'!$H$2:$I$126,2,FALSE)</f>
        <v>Toys &amp; Games</v>
      </c>
      <c r="T1837" t="str">
        <f>VLOOKUP(CleanedData[[#This Row],[Province]],'02_Lookup_Tables'!$D$2:$E$10,2, FALSE)</f>
        <v>Western Region</v>
      </c>
      <c r="U1837" t="str" cm="1">
        <f t="array" ref="U1837">_xlfn.IFS(CleanedData[[#This Row],[Purchase Amount]]&lt;500,"Low",
CleanedData[[#This Row],[Purchase Amount]]&lt;5000,"Medium",
TRUE,"High")</f>
        <v>Medium</v>
      </c>
      <c r="V1837" t="str">
        <f>TEXT(CleanedData[[#This Row],[Date]],"mmmm")</f>
        <v>March</v>
      </c>
      <c r="W1837" t="str">
        <f>"Q"&amp;ROUNDUP(MONTH(CleanedData[[#This Row],[Date]])/3,0)</f>
        <v>Q1</v>
      </c>
      <c r="X1837" t="str">
        <f>IF(CleanedData[[#This Row],[Purchase Amount]]&gt;=5000,"Yes","No")</f>
        <v>No</v>
      </c>
      <c r="Y1837">
        <f>IF(CleanedData[[#This Row],[Recommend]]="Yes",1,0)</f>
        <v>0</v>
      </c>
      <c r="Z1837" s="6">
        <f>CleanedData[[#This Row],[Purchase Amount]]*0.15</f>
        <v>173.78399999999999</v>
      </c>
      <c r="AA1837" s="6">
        <f>CleanedData[[#This Row],[Purchase Amount]]*1.15</f>
        <v>1332.3439999999998</v>
      </c>
    </row>
    <row r="1838" spans="1:27" x14ac:dyDescent="0.3">
      <c r="A1838">
        <v>2199</v>
      </c>
      <c r="B1838" t="s">
        <v>2063</v>
      </c>
      <c r="C1838" s="1">
        <v>45670</v>
      </c>
      <c r="D1838">
        <v>29</v>
      </c>
      <c r="E1838" t="s">
        <v>52</v>
      </c>
      <c r="F1838" t="s">
        <v>61</v>
      </c>
      <c r="G1838" t="s">
        <v>153</v>
      </c>
      <c r="H1838">
        <v>1</v>
      </c>
      <c r="I1838" t="s">
        <v>42</v>
      </c>
      <c r="J1838" t="s">
        <v>69</v>
      </c>
      <c r="K1838" t="s">
        <v>55</v>
      </c>
      <c r="L1838" t="s">
        <v>42</v>
      </c>
      <c r="M1838" t="s">
        <v>92</v>
      </c>
      <c r="N1838" t="s">
        <v>80</v>
      </c>
      <c r="O1838" t="s">
        <v>89</v>
      </c>
      <c r="P1838" t="s">
        <v>49</v>
      </c>
      <c r="Q1838" t="s">
        <v>58</v>
      </c>
      <c r="R1838" s="6">
        <f>_xlfn.XLOOKUP(CleanedData[[#This Row],[Product]],'02_Lookup_Tables'!$A$2:$A$126,'02_Lookup_Tables'!$B$2:$B$126)</f>
        <v>1011.68</v>
      </c>
      <c r="S1838" t="str">
        <f>VLOOKUP(CleanedData[[#This Row],[Product]],'02_Lookup_Tables'!$H$2:$I$126,2,FALSE)</f>
        <v>Accessories</v>
      </c>
      <c r="T1838" t="str">
        <f>VLOOKUP(CleanedData[[#This Row],[Province]],'02_Lookup_Tables'!$D$2:$E$10,2, FALSE)</f>
        <v>Southern Region</v>
      </c>
      <c r="U1838" t="str" cm="1">
        <f t="array" ref="U1838">_xlfn.IFS(CleanedData[[#This Row],[Purchase Amount]]&lt;500,"Low",
CleanedData[[#This Row],[Purchase Amount]]&lt;5000,"Medium",
TRUE,"High")</f>
        <v>Medium</v>
      </c>
      <c r="V1838" t="str">
        <f>TEXT(CleanedData[[#This Row],[Date]],"mmmm")</f>
        <v>January</v>
      </c>
      <c r="W1838" t="str">
        <f>"Q"&amp;ROUNDUP(MONTH(CleanedData[[#This Row],[Date]])/3,0)</f>
        <v>Q1</v>
      </c>
      <c r="X1838" t="str">
        <f>IF(CleanedData[[#This Row],[Purchase Amount]]&gt;=5000,"Yes","No")</f>
        <v>No</v>
      </c>
      <c r="Y1838">
        <f>IF(CleanedData[[#This Row],[Recommend]]="Yes",1,0)</f>
        <v>0</v>
      </c>
      <c r="Z1838" s="6">
        <f>CleanedData[[#This Row],[Purchase Amount]]*0.15</f>
        <v>151.75199999999998</v>
      </c>
      <c r="AA1838" s="6">
        <f>CleanedData[[#This Row],[Purchase Amount]]*1.15</f>
        <v>1163.4319999999998</v>
      </c>
    </row>
    <row r="1839" spans="1:27" x14ac:dyDescent="0.3">
      <c r="A1839">
        <v>2202</v>
      </c>
      <c r="B1839" t="s">
        <v>2064</v>
      </c>
      <c r="C1839" s="1">
        <v>45443</v>
      </c>
      <c r="D1839">
        <v>59</v>
      </c>
      <c r="E1839" t="s">
        <v>39</v>
      </c>
      <c r="F1839" t="s">
        <v>61</v>
      </c>
      <c r="G1839" t="s">
        <v>301</v>
      </c>
      <c r="H1839">
        <v>1</v>
      </c>
      <c r="I1839" t="s">
        <v>42</v>
      </c>
      <c r="J1839" t="s">
        <v>54</v>
      </c>
      <c r="K1839" t="s">
        <v>44</v>
      </c>
      <c r="L1839" t="s">
        <v>45</v>
      </c>
      <c r="M1839" t="s">
        <v>190</v>
      </c>
      <c r="N1839" t="s">
        <v>80</v>
      </c>
      <c r="O1839" t="s">
        <v>89</v>
      </c>
      <c r="P1839" t="s">
        <v>49</v>
      </c>
      <c r="Q1839" t="s">
        <v>50</v>
      </c>
      <c r="R1839" s="6">
        <f>_xlfn.XLOOKUP(CleanedData[[#This Row],[Product]],'02_Lookup_Tables'!$A$2:$A$126,'02_Lookup_Tables'!$B$2:$B$126)</f>
        <v>1000.7</v>
      </c>
      <c r="S1839" t="str">
        <f>VLOOKUP(CleanedData[[#This Row],[Product]],'02_Lookup_Tables'!$H$2:$I$126,2,FALSE)</f>
        <v>Toys &amp; Games</v>
      </c>
      <c r="T1839" t="str">
        <f>VLOOKUP(CleanedData[[#This Row],[Province]],'02_Lookup_Tables'!$D$2:$E$10,2, FALSE)</f>
        <v>Southern Region</v>
      </c>
      <c r="U1839" t="str" cm="1">
        <f t="array" ref="U1839">_xlfn.IFS(CleanedData[[#This Row],[Purchase Amount]]&lt;500,"Low",
CleanedData[[#This Row],[Purchase Amount]]&lt;5000,"Medium",
TRUE,"High")</f>
        <v>Medium</v>
      </c>
      <c r="V1839" t="str">
        <f>TEXT(CleanedData[[#This Row],[Date]],"mmmm")</f>
        <v>May</v>
      </c>
      <c r="W1839" t="str">
        <f>"Q"&amp;ROUNDUP(MONTH(CleanedData[[#This Row],[Date]])/3,0)</f>
        <v>Q2</v>
      </c>
      <c r="X1839" t="str">
        <f>IF(CleanedData[[#This Row],[Purchase Amount]]&gt;=5000,"Yes","No")</f>
        <v>No</v>
      </c>
      <c r="Y1839">
        <f>IF(CleanedData[[#This Row],[Recommend]]="Yes",1,0)</f>
        <v>0</v>
      </c>
      <c r="Z1839" s="6">
        <f>CleanedData[[#This Row],[Purchase Amount]]*0.15</f>
        <v>150.10499999999999</v>
      </c>
      <c r="AA1839" s="6">
        <f>CleanedData[[#This Row],[Purchase Amount]]*1.15</f>
        <v>1150.8050000000001</v>
      </c>
    </row>
    <row r="1840" spans="1:27" x14ac:dyDescent="0.3">
      <c r="A1840">
        <v>2203</v>
      </c>
      <c r="B1840" t="s">
        <v>2065</v>
      </c>
      <c r="C1840" s="1">
        <v>45398</v>
      </c>
      <c r="D1840">
        <v>78</v>
      </c>
      <c r="E1840" t="s">
        <v>52</v>
      </c>
      <c r="F1840" t="s">
        <v>68</v>
      </c>
      <c r="G1840" t="s">
        <v>146</v>
      </c>
      <c r="H1840">
        <v>1</v>
      </c>
      <c r="I1840" t="s">
        <v>45</v>
      </c>
      <c r="J1840" t="s">
        <v>54</v>
      </c>
      <c r="K1840" t="s">
        <v>55</v>
      </c>
      <c r="L1840" t="s">
        <v>42</v>
      </c>
      <c r="M1840" t="s">
        <v>123</v>
      </c>
      <c r="N1840" t="s">
        <v>80</v>
      </c>
      <c r="O1840" t="s">
        <v>89</v>
      </c>
      <c r="P1840" t="s">
        <v>49</v>
      </c>
      <c r="Q1840" t="s">
        <v>97</v>
      </c>
      <c r="R1840" s="6">
        <f>_xlfn.XLOOKUP(CleanedData[[#This Row],[Product]],'02_Lookup_Tables'!$A$2:$A$126,'02_Lookup_Tables'!$B$2:$B$126)</f>
        <v>27815.439999999999</v>
      </c>
      <c r="S1840" t="str">
        <f>VLOOKUP(CleanedData[[#This Row],[Product]],'02_Lookup_Tables'!$H$2:$I$126,2,FALSE)</f>
        <v>Electronics</v>
      </c>
      <c r="T1840" t="str">
        <f>VLOOKUP(CleanedData[[#This Row],[Province]],'02_Lookup_Tables'!$D$2:$E$10,2, FALSE)</f>
        <v>Northern Region</v>
      </c>
      <c r="U1840" t="str" cm="1">
        <f t="array" ref="U1840">_xlfn.IFS(CleanedData[[#This Row],[Purchase Amount]]&lt;500,"Low",
CleanedData[[#This Row],[Purchase Amount]]&lt;5000,"Medium",
TRUE,"High")</f>
        <v>High</v>
      </c>
      <c r="V1840" t="str">
        <f>TEXT(CleanedData[[#This Row],[Date]],"mmmm")</f>
        <v>April</v>
      </c>
      <c r="W1840" t="str">
        <f>"Q"&amp;ROUNDUP(MONTH(CleanedData[[#This Row],[Date]])/3,0)</f>
        <v>Q2</v>
      </c>
      <c r="X1840" t="str">
        <f>IF(CleanedData[[#This Row],[Purchase Amount]]&gt;=5000,"Yes","No")</f>
        <v>Yes</v>
      </c>
      <c r="Y1840">
        <f>IF(CleanedData[[#This Row],[Recommend]]="Yes",1,0)</f>
        <v>1</v>
      </c>
      <c r="Z1840" s="6">
        <f>CleanedData[[#This Row],[Purchase Amount]]*0.15</f>
        <v>4172.3159999999998</v>
      </c>
      <c r="AA1840" s="6">
        <f>CleanedData[[#This Row],[Purchase Amount]]*1.15</f>
        <v>31987.755999999998</v>
      </c>
    </row>
    <row r="1841" spans="1:27" x14ac:dyDescent="0.3">
      <c r="A1841">
        <v>2205</v>
      </c>
      <c r="B1841" t="s">
        <v>2066</v>
      </c>
      <c r="C1841" s="1">
        <v>45298</v>
      </c>
      <c r="D1841">
        <v>67</v>
      </c>
      <c r="E1841" t="s">
        <v>52</v>
      </c>
      <c r="F1841" t="s">
        <v>125</v>
      </c>
      <c r="G1841" t="s">
        <v>164</v>
      </c>
      <c r="H1841">
        <v>2</v>
      </c>
      <c r="I1841" t="s">
        <v>42</v>
      </c>
      <c r="J1841" t="s">
        <v>69</v>
      </c>
      <c r="K1841" t="s">
        <v>44</v>
      </c>
      <c r="L1841" t="s">
        <v>45</v>
      </c>
      <c r="M1841" t="s">
        <v>180</v>
      </c>
      <c r="N1841" t="s">
        <v>47</v>
      </c>
      <c r="O1841" t="s">
        <v>89</v>
      </c>
      <c r="P1841" t="s">
        <v>49</v>
      </c>
      <c r="Q1841" t="s">
        <v>97</v>
      </c>
      <c r="R1841" s="6">
        <f>_xlfn.XLOOKUP(CleanedData[[#This Row],[Product]],'02_Lookup_Tables'!$A$2:$A$126,'02_Lookup_Tables'!$B$2:$B$126)</f>
        <v>440.87</v>
      </c>
      <c r="S1841" t="str">
        <f>VLOOKUP(CleanedData[[#This Row],[Product]],'02_Lookup_Tables'!$H$2:$I$126,2,FALSE)</f>
        <v>Home &amp; Living</v>
      </c>
      <c r="T1841" t="str">
        <f>VLOOKUP(CleanedData[[#This Row],[Province]],'02_Lookup_Tables'!$D$2:$E$10,2, FALSE)</f>
        <v>Western Region</v>
      </c>
      <c r="U1841" t="str" cm="1">
        <f t="array" ref="U1841">_xlfn.IFS(CleanedData[[#This Row],[Purchase Amount]]&lt;500,"Low",
CleanedData[[#This Row],[Purchase Amount]]&lt;5000,"Medium",
TRUE,"High")</f>
        <v>Low</v>
      </c>
      <c r="V1841" t="str">
        <f>TEXT(CleanedData[[#This Row],[Date]],"mmmm")</f>
        <v>January</v>
      </c>
      <c r="W1841" t="str">
        <f>"Q"&amp;ROUNDUP(MONTH(CleanedData[[#This Row],[Date]])/3,0)</f>
        <v>Q1</v>
      </c>
      <c r="X1841" t="str">
        <f>IF(CleanedData[[#This Row],[Purchase Amount]]&gt;=5000,"Yes","No")</f>
        <v>No</v>
      </c>
      <c r="Y1841">
        <f>IF(CleanedData[[#This Row],[Recommend]]="Yes",1,0)</f>
        <v>0</v>
      </c>
      <c r="Z1841" s="6">
        <f>CleanedData[[#This Row],[Purchase Amount]]*0.15</f>
        <v>66.130499999999998</v>
      </c>
      <c r="AA1841" s="6">
        <f>CleanedData[[#This Row],[Purchase Amount]]*1.15</f>
        <v>507.00049999999999</v>
      </c>
    </row>
    <row r="1842" spans="1:27" x14ac:dyDescent="0.3">
      <c r="A1842">
        <v>2206</v>
      </c>
      <c r="B1842" t="s">
        <v>2067</v>
      </c>
      <c r="C1842" s="1">
        <v>45560</v>
      </c>
      <c r="D1842">
        <v>44</v>
      </c>
      <c r="E1842" t="s">
        <v>52</v>
      </c>
      <c r="F1842" t="s">
        <v>72</v>
      </c>
      <c r="G1842" t="s">
        <v>563</v>
      </c>
      <c r="H1842">
        <v>3</v>
      </c>
      <c r="I1842" t="s">
        <v>42</v>
      </c>
      <c r="J1842" t="s">
        <v>63</v>
      </c>
      <c r="K1842" t="s">
        <v>44</v>
      </c>
      <c r="L1842" t="s">
        <v>42</v>
      </c>
      <c r="M1842" t="s">
        <v>236</v>
      </c>
      <c r="N1842" t="s">
        <v>48</v>
      </c>
      <c r="O1842" t="s">
        <v>89</v>
      </c>
      <c r="P1842" t="s">
        <v>49</v>
      </c>
      <c r="Q1842" t="s">
        <v>81</v>
      </c>
      <c r="R1842" s="6">
        <f>_xlfn.XLOOKUP(CleanedData[[#This Row],[Product]],'02_Lookup_Tables'!$A$2:$A$126,'02_Lookup_Tables'!$B$2:$B$126)</f>
        <v>11052.57</v>
      </c>
      <c r="S1842" t="str">
        <f>VLOOKUP(CleanedData[[#This Row],[Product]],'02_Lookup_Tables'!$H$2:$I$126,2,FALSE)</f>
        <v>Electronics</v>
      </c>
      <c r="T1842" t="str">
        <f>VLOOKUP(CleanedData[[#This Row],[Province]],'02_Lookup_Tables'!$D$2:$E$10,2, FALSE)</f>
        <v>Central Region</v>
      </c>
      <c r="U1842" t="str" cm="1">
        <f t="array" ref="U1842">_xlfn.IFS(CleanedData[[#This Row],[Purchase Amount]]&lt;500,"Low",
CleanedData[[#This Row],[Purchase Amount]]&lt;5000,"Medium",
TRUE,"High")</f>
        <v>High</v>
      </c>
      <c r="V1842" t="str">
        <f>TEXT(CleanedData[[#This Row],[Date]],"mmmm")</f>
        <v>September</v>
      </c>
      <c r="W1842" t="str">
        <f>"Q"&amp;ROUNDUP(MONTH(CleanedData[[#This Row],[Date]])/3,0)</f>
        <v>Q3</v>
      </c>
      <c r="X1842" t="str">
        <f>IF(CleanedData[[#This Row],[Purchase Amount]]&gt;=5000,"Yes","No")</f>
        <v>Yes</v>
      </c>
      <c r="Y1842">
        <f>IF(CleanedData[[#This Row],[Recommend]]="Yes",1,0)</f>
        <v>0</v>
      </c>
      <c r="Z1842" s="6">
        <f>CleanedData[[#This Row],[Purchase Amount]]*0.15</f>
        <v>1657.8854999999999</v>
      </c>
      <c r="AA1842" s="6">
        <f>CleanedData[[#This Row],[Purchase Amount]]*1.15</f>
        <v>12710.455499999998</v>
      </c>
    </row>
    <row r="1843" spans="1:27" x14ac:dyDescent="0.3">
      <c r="A1843">
        <v>2208</v>
      </c>
      <c r="B1843" t="s">
        <v>2068</v>
      </c>
      <c r="C1843" s="1">
        <v>45913</v>
      </c>
      <c r="D1843">
        <v>47</v>
      </c>
      <c r="E1843" t="s">
        <v>60</v>
      </c>
      <c r="F1843" t="s">
        <v>130</v>
      </c>
      <c r="G1843" t="s">
        <v>303</v>
      </c>
      <c r="H1843">
        <v>2</v>
      </c>
      <c r="I1843" t="s">
        <v>42</v>
      </c>
      <c r="J1843" t="s">
        <v>43</v>
      </c>
      <c r="K1843" t="s">
        <v>55</v>
      </c>
      <c r="L1843" t="s">
        <v>42</v>
      </c>
      <c r="M1843" t="s">
        <v>190</v>
      </c>
      <c r="N1843" t="s">
        <v>47</v>
      </c>
      <c r="O1843" t="s">
        <v>89</v>
      </c>
      <c r="P1843" t="s">
        <v>49</v>
      </c>
      <c r="Q1843" t="s">
        <v>93</v>
      </c>
      <c r="R1843" s="6">
        <f>_xlfn.XLOOKUP(CleanedData[[#This Row],[Product]],'02_Lookup_Tables'!$A$2:$A$126,'02_Lookup_Tables'!$B$2:$B$126)</f>
        <v>4841.7700000000004</v>
      </c>
      <c r="S1843" t="str">
        <f>VLOOKUP(CleanedData[[#This Row],[Product]],'02_Lookup_Tables'!$H$2:$I$126,2,FALSE)</f>
        <v>Home &amp; Living</v>
      </c>
      <c r="T1843" t="str">
        <f>VLOOKUP(CleanedData[[#This Row],[Province]],'02_Lookup_Tables'!$D$2:$E$10,2, FALSE)</f>
        <v>Eastern Region</v>
      </c>
      <c r="U1843" t="str" cm="1">
        <f t="array" ref="U1843">_xlfn.IFS(CleanedData[[#This Row],[Purchase Amount]]&lt;500,"Low",
CleanedData[[#This Row],[Purchase Amount]]&lt;5000,"Medium",
TRUE,"High")</f>
        <v>Medium</v>
      </c>
      <c r="V1843" t="str">
        <f>TEXT(CleanedData[[#This Row],[Date]],"mmmm")</f>
        <v>September</v>
      </c>
      <c r="W1843" t="str">
        <f>"Q"&amp;ROUNDUP(MONTH(CleanedData[[#This Row],[Date]])/3,0)</f>
        <v>Q3</v>
      </c>
      <c r="X1843" t="str">
        <f>IF(CleanedData[[#This Row],[Purchase Amount]]&gt;=5000,"Yes","No")</f>
        <v>No</v>
      </c>
      <c r="Y1843">
        <f>IF(CleanedData[[#This Row],[Recommend]]="Yes",1,0)</f>
        <v>0</v>
      </c>
      <c r="Z1843" s="6">
        <f>CleanedData[[#This Row],[Purchase Amount]]*0.15</f>
        <v>726.26550000000009</v>
      </c>
      <c r="AA1843" s="6">
        <f>CleanedData[[#This Row],[Purchase Amount]]*1.15</f>
        <v>5568.0355</v>
      </c>
    </row>
    <row r="1844" spans="1:27" x14ac:dyDescent="0.3">
      <c r="A1844">
        <v>2210</v>
      </c>
      <c r="B1844" t="s">
        <v>2069</v>
      </c>
      <c r="C1844" s="1">
        <v>45825</v>
      </c>
      <c r="D1844">
        <v>23</v>
      </c>
      <c r="E1844" t="s">
        <v>60</v>
      </c>
      <c r="F1844" t="s">
        <v>77</v>
      </c>
      <c r="G1844" t="s">
        <v>251</v>
      </c>
      <c r="H1844">
        <v>5</v>
      </c>
      <c r="I1844" t="s">
        <v>42</v>
      </c>
      <c r="J1844" t="s">
        <v>63</v>
      </c>
      <c r="K1844" t="s">
        <v>44</v>
      </c>
      <c r="L1844" t="s">
        <v>45</v>
      </c>
      <c r="M1844" t="s">
        <v>79</v>
      </c>
      <c r="N1844" t="s">
        <v>57</v>
      </c>
      <c r="O1844" t="s">
        <v>89</v>
      </c>
      <c r="P1844" t="s">
        <v>70</v>
      </c>
      <c r="Q1844" t="s">
        <v>66</v>
      </c>
      <c r="R1844" s="6">
        <f>_xlfn.XLOOKUP(CleanedData[[#This Row],[Product]],'02_Lookup_Tables'!$A$2:$A$126,'02_Lookup_Tables'!$B$2:$B$126)</f>
        <v>5064</v>
      </c>
      <c r="S1844" t="str">
        <f>VLOOKUP(CleanedData[[#This Row],[Product]],'02_Lookup_Tables'!$H$2:$I$126,2,FALSE)</f>
        <v>Sports &amp; Outdoors</v>
      </c>
      <c r="T1844" t="str">
        <f>VLOOKUP(CleanedData[[#This Row],[Province]],'02_Lookup_Tables'!$D$2:$E$10,2, FALSE)</f>
        <v>Central Region</v>
      </c>
      <c r="U1844" t="str" cm="1">
        <f t="array" ref="U1844">_xlfn.IFS(CleanedData[[#This Row],[Purchase Amount]]&lt;500,"Low",
CleanedData[[#This Row],[Purchase Amount]]&lt;5000,"Medium",
TRUE,"High")</f>
        <v>High</v>
      </c>
      <c r="V1844" t="str">
        <f>TEXT(CleanedData[[#This Row],[Date]],"mmmm")</f>
        <v>June</v>
      </c>
      <c r="W1844" t="str">
        <f>"Q"&amp;ROUNDUP(MONTH(CleanedData[[#This Row],[Date]])/3,0)</f>
        <v>Q2</v>
      </c>
      <c r="X1844" t="str">
        <f>IF(CleanedData[[#This Row],[Purchase Amount]]&gt;=5000,"Yes","No")</f>
        <v>Yes</v>
      </c>
      <c r="Y1844">
        <f>IF(CleanedData[[#This Row],[Recommend]]="Yes",1,0)</f>
        <v>0</v>
      </c>
      <c r="Z1844" s="6">
        <f>CleanedData[[#This Row],[Purchase Amount]]*0.15</f>
        <v>759.6</v>
      </c>
      <c r="AA1844" s="6">
        <f>CleanedData[[#This Row],[Purchase Amount]]*1.15</f>
        <v>5823.5999999999995</v>
      </c>
    </row>
    <row r="1845" spans="1:27" x14ac:dyDescent="0.3">
      <c r="A1845">
        <v>2212</v>
      </c>
      <c r="B1845" t="s">
        <v>2070</v>
      </c>
      <c r="C1845" s="1">
        <v>45734</v>
      </c>
      <c r="D1845">
        <v>34</v>
      </c>
      <c r="E1845" t="s">
        <v>60</v>
      </c>
      <c r="F1845" t="s">
        <v>68</v>
      </c>
      <c r="G1845" t="s">
        <v>207</v>
      </c>
      <c r="H1845">
        <v>2</v>
      </c>
      <c r="I1845" t="s">
        <v>45</v>
      </c>
      <c r="J1845" t="s">
        <v>54</v>
      </c>
      <c r="K1845" t="s">
        <v>55</v>
      </c>
      <c r="L1845" t="s">
        <v>45</v>
      </c>
      <c r="M1845" t="s">
        <v>140</v>
      </c>
      <c r="N1845" t="s">
        <v>47</v>
      </c>
      <c r="O1845" t="s">
        <v>148</v>
      </c>
      <c r="P1845" t="s">
        <v>70</v>
      </c>
      <c r="Q1845" t="s">
        <v>58</v>
      </c>
      <c r="R1845" s="6">
        <f>_xlfn.XLOOKUP(CleanedData[[#This Row],[Product]],'02_Lookup_Tables'!$A$2:$A$126,'02_Lookup_Tables'!$B$2:$B$126)</f>
        <v>3755.73</v>
      </c>
      <c r="S1845" t="str">
        <f>VLOOKUP(CleanedData[[#This Row],[Product]],'02_Lookup_Tables'!$H$2:$I$126,2,FALSE)</f>
        <v>Sports &amp; Outdoors</v>
      </c>
      <c r="T1845" t="str">
        <f>VLOOKUP(CleanedData[[#This Row],[Province]],'02_Lookup_Tables'!$D$2:$E$10,2, FALSE)</f>
        <v>Northern Region</v>
      </c>
      <c r="U1845" t="str" cm="1">
        <f t="array" ref="U1845">_xlfn.IFS(CleanedData[[#This Row],[Purchase Amount]]&lt;500,"Low",
CleanedData[[#This Row],[Purchase Amount]]&lt;5000,"Medium",
TRUE,"High")</f>
        <v>Medium</v>
      </c>
      <c r="V1845" t="str">
        <f>TEXT(CleanedData[[#This Row],[Date]],"mmmm")</f>
        <v>March</v>
      </c>
      <c r="W1845" t="str">
        <f>"Q"&amp;ROUNDUP(MONTH(CleanedData[[#This Row],[Date]])/3,0)</f>
        <v>Q1</v>
      </c>
      <c r="X1845" t="str">
        <f>IF(CleanedData[[#This Row],[Purchase Amount]]&gt;=5000,"Yes","No")</f>
        <v>No</v>
      </c>
      <c r="Y1845">
        <f>IF(CleanedData[[#This Row],[Recommend]]="Yes",1,0)</f>
        <v>1</v>
      </c>
      <c r="Z1845" s="6">
        <f>CleanedData[[#This Row],[Purchase Amount]]*0.15</f>
        <v>563.35950000000003</v>
      </c>
      <c r="AA1845" s="6">
        <f>CleanedData[[#This Row],[Purchase Amount]]*1.15</f>
        <v>4319.0895</v>
      </c>
    </row>
    <row r="1846" spans="1:27" x14ac:dyDescent="0.3">
      <c r="A1846">
        <v>2213</v>
      </c>
      <c r="B1846" t="s">
        <v>2071</v>
      </c>
      <c r="C1846" s="1">
        <v>45539</v>
      </c>
      <c r="D1846">
        <v>39</v>
      </c>
      <c r="E1846" t="s">
        <v>60</v>
      </c>
      <c r="F1846" t="s">
        <v>40</v>
      </c>
      <c r="G1846" t="s">
        <v>105</v>
      </c>
      <c r="H1846">
        <v>5</v>
      </c>
      <c r="I1846" t="s">
        <v>45</v>
      </c>
      <c r="J1846" t="s">
        <v>74</v>
      </c>
      <c r="K1846" t="s">
        <v>64</v>
      </c>
      <c r="L1846" t="s">
        <v>42</v>
      </c>
      <c r="M1846" t="s">
        <v>123</v>
      </c>
      <c r="N1846" t="s">
        <v>57</v>
      </c>
      <c r="O1846" t="s">
        <v>89</v>
      </c>
      <c r="P1846" t="s">
        <v>70</v>
      </c>
      <c r="Q1846" t="s">
        <v>81</v>
      </c>
      <c r="R1846" s="6">
        <f>_xlfn.XLOOKUP(CleanedData[[#This Row],[Product]],'02_Lookup_Tables'!$A$2:$A$126,'02_Lookup_Tables'!$B$2:$B$126)</f>
        <v>231.22</v>
      </c>
      <c r="S1846" t="str">
        <f>VLOOKUP(CleanedData[[#This Row],[Product]],'02_Lookup_Tables'!$H$2:$I$126,2,FALSE)</f>
        <v>Beauty &amp; Personal Care</v>
      </c>
      <c r="T1846" t="str">
        <f>VLOOKUP(CleanedData[[#This Row],[Province]],'02_Lookup_Tables'!$D$2:$E$10,2, FALSE)</f>
        <v>Northern Region</v>
      </c>
      <c r="U1846" t="str" cm="1">
        <f t="array" ref="U1846">_xlfn.IFS(CleanedData[[#This Row],[Purchase Amount]]&lt;500,"Low",
CleanedData[[#This Row],[Purchase Amount]]&lt;5000,"Medium",
TRUE,"High")</f>
        <v>Low</v>
      </c>
      <c r="V1846" t="str">
        <f>TEXT(CleanedData[[#This Row],[Date]],"mmmm")</f>
        <v>September</v>
      </c>
      <c r="W1846" t="str">
        <f>"Q"&amp;ROUNDUP(MONTH(CleanedData[[#This Row],[Date]])/3,0)</f>
        <v>Q3</v>
      </c>
      <c r="X1846" t="str">
        <f>IF(CleanedData[[#This Row],[Purchase Amount]]&gt;=5000,"Yes","No")</f>
        <v>No</v>
      </c>
      <c r="Y1846">
        <f>IF(CleanedData[[#This Row],[Recommend]]="Yes",1,0)</f>
        <v>1</v>
      </c>
      <c r="Z1846" s="6">
        <f>CleanedData[[#This Row],[Purchase Amount]]*0.15</f>
        <v>34.683</v>
      </c>
      <c r="AA1846" s="6">
        <f>CleanedData[[#This Row],[Purchase Amount]]*1.15</f>
        <v>265.90299999999996</v>
      </c>
    </row>
    <row r="1847" spans="1:27" x14ac:dyDescent="0.3">
      <c r="A1847">
        <v>2214</v>
      </c>
      <c r="B1847" t="s">
        <v>2072</v>
      </c>
      <c r="C1847" s="1">
        <v>45503</v>
      </c>
      <c r="D1847">
        <v>51</v>
      </c>
      <c r="E1847" t="s">
        <v>60</v>
      </c>
      <c r="F1847" t="s">
        <v>72</v>
      </c>
      <c r="G1847" t="s">
        <v>216</v>
      </c>
      <c r="H1847">
        <v>4</v>
      </c>
      <c r="I1847" t="s">
        <v>45</v>
      </c>
      <c r="J1847" t="s">
        <v>63</v>
      </c>
      <c r="K1847" t="s">
        <v>55</v>
      </c>
      <c r="L1847" t="s">
        <v>42</v>
      </c>
      <c r="N1847" t="s">
        <v>96</v>
      </c>
      <c r="O1847" t="s">
        <v>134</v>
      </c>
      <c r="P1847" t="s">
        <v>8646</v>
      </c>
      <c r="Q1847" t="s">
        <v>93</v>
      </c>
      <c r="R1847" s="6">
        <f>_xlfn.XLOOKUP(CleanedData[[#This Row],[Product]],'02_Lookup_Tables'!$A$2:$A$126,'02_Lookup_Tables'!$B$2:$B$126)</f>
        <v>929.55</v>
      </c>
      <c r="S1847" t="str">
        <f>VLOOKUP(CleanedData[[#This Row],[Product]],'02_Lookup_Tables'!$H$2:$I$126,2,FALSE)</f>
        <v>Accessories</v>
      </c>
      <c r="T1847" t="str">
        <f>VLOOKUP(CleanedData[[#This Row],[Province]],'02_Lookup_Tables'!$D$2:$E$10,2, FALSE)</f>
        <v>Central Region</v>
      </c>
      <c r="U1847" t="str" cm="1">
        <f t="array" ref="U1847">_xlfn.IFS(CleanedData[[#This Row],[Purchase Amount]]&lt;500,"Low",
CleanedData[[#This Row],[Purchase Amount]]&lt;5000,"Medium",
TRUE,"High")</f>
        <v>Medium</v>
      </c>
      <c r="V1847" t="str">
        <f>TEXT(CleanedData[[#This Row],[Date]],"mmmm")</f>
        <v>July</v>
      </c>
      <c r="W1847" t="str">
        <f>"Q"&amp;ROUNDUP(MONTH(CleanedData[[#This Row],[Date]])/3,0)</f>
        <v>Q3</v>
      </c>
      <c r="X1847" t="str">
        <f>IF(CleanedData[[#This Row],[Purchase Amount]]&gt;=5000,"Yes","No")</f>
        <v>No</v>
      </c>
      <c r="Y1847">
        <f>IF(CleanedData[[#This Row],[Recommend]]="Yes",1,0)</f>
        <v>1</v>
      </c>
      <c r="Z1847" s="6">
        <f>CleanedData[[#This Row],[Purchase Amount]]*0.15</f>
        <v>139.43249999999998</v>
      </c>
      <c r="AA1847" s="6">
        <f>CleanedData[[#This Row],[Purchase Amount]]*1.15</f>
        <v>1068.9824999999998</v>
      </c>
    </row>
    <row r="1848" spans="1:27" x14ac:dyDescent="0.3">
      <c r="A1848">
        <v>2215</v>
      </c>
      <c r="B1848" t="s">
        <v>2073</v>
      </c>
      <c r="C1848" s="1">
        <v>45740</v>
      </c>
      <c r="D1848">
        <v>26</v>
      </c>
      <c r="E1848" t="s">
        <v>52</v>
      </c>
      <c r="F1848" t="s">
        <v>125</v>
      </c>
      <c r="G1848" t="s">
        <v>207</v>
      </c>
      <c r="H1848">
        <v>3</v>
      </c>
      <c r="I1848" t="s">
        <v>45</v>
      </c>
      <c r="J1848" t="s">
        <v>54</v>
      </c>
      <c r="K1848" t="s">
        <v>44</v>
      </c>
      <c r="L1848" t="s">
        <v>45</v>
      </c>
      <c r="N1848" t="s">
        <v>48</v>
      </c>
      <c r="O1848" t="s">
        <v>134</v>
      </c>
      <c r="P1848" t="s">
        <v>8646</v>
      </c>
      <c r="Q1848" t="s">
        <v>58</v>
      </c>
      <c r="R1848" s="6">
        <f>_xlfn.XLOOKUP(CleanedData[[#This Row],[Product]],'02_Lookup_Tables'!$A$2:$A$126,'02_Lookup_Tables'!$B$2:$B$126)</f>
        <v>3755.73</v>
      </c>
      <c r="S1848" t="str">
        <f>VLOOKUP(CleanedData[[#This Row],[Product]],'02_Lookup_Tables'!$H$2:$I$126,2,FALSE)</f>
        <v>Sports &amp; Outdoors</v>
      </c>
      <c r="T1848" t="str">
        <f>VLOOKUP(CleanedData[[#This Row],[Province]],'02_Lookup_Tables'!$D$2:$E$10,2, FALSE)</f>
        <v>Western Region</v>
      </c>
      <c r="U1848" t="str" cm="1">
        <f t="array" ref="U1848">_xlfn.IFS(CleanedData[[#This Row],[Purchase Amount]]&lt;500,"Low",
CleanedData[[#This Row],[Purchase Amount]]&lt;5000,"Medium",
TRUE,"High")</f>
        <v>Medium</v>
      </c>
      <c r="V1848" t="str">
        <f>TEXT(CleanedData[[#This Row],[Date]],"mmmm")</f>
        <v>March</v>
      </c>
      <c r="W1848" t="str">
        <f>"Q"&amp;ROUNDUP(MONTH(CleanedData[[#This Row],[Date]])/3,0)</f>
        <v>Q1</v>
      </c>
      <c r="X1848" t="str">
        <f>IF(CleanedData[[#This Row],[Purchase Amount]]&gt;=5000,"Yes","No")</f>
        <v>No</v>
      </c>
      <c r="Y1848">
        <f>IF(CleanedData[[#This Row],[Recommend]]="Yes",1,0)</f>
        <v>1</v>
      </c>
      <c r="Z1848" s="6">
        <f>CleanedData[[#This Row],[Purchase Amount]]*0.15</f>
        <v>563.35950000000003</v>
      </c>
      <c r="AA1848" s="6">
        <f>CleanedData[[#This Row],[Purchase Amount]]*1.15</f>
        <v>4319.0895</v>
      </c>
    </row>
    <row r="1849" spans="1:27" x14ac:dyDescent="0.3">
      <c r="A1849">
        <v>2216</v>
      </c>
      <c r="B1849" t="s">
        <v>2074</v>
      </c>
      <c r="C1849" s="1">
        <v>45364</v>
      </c>
      <c r="D1849">
        <v>79</v>
      </c>
      <c r="E1849" t="s">
        <v>39</v>
      </c>
      <c r="F1849" t="s">
        <v>130</v>
      </c>
      <c r="G1849" t="s">
        <v>171</v>
      </c>
      <c r="H1849">
        <v>5</v>
      </c>
      <c r="I1849" t="s">
        <v>42</v>
      </c>
      <c r="J1849" t="s">
        <v>69</v>
      </c>
      <c r="K1849" t="s">
        <v>64</v>
      </c>
      <c r="L1849" t="s">
        <v>42</v>
      </c>
      <c r="M1849" t="s">
        <v>88</v>
      </c>
      <c r="N1849" t="s">
        <v>57</v>
      </c>
      <c r="O1849" t="s">
        <v>89</v>
      </c>
      <c r="P1849" t="s">
        <v>70</v>
      </c>
      <c r="Q1849" t="s">
        <v>97</v>
      </c>
      <c r="R1849" s="6">
        <f>_xlfn.XLOOKUP(CleanedData[[#This Row],[Product]],'02_Lookup_Tables'!$A$2:$A$126,'02_Lookup_Tables'!$B$2:$B$126)</f>
        <v>6710.27</v>
      </c>
      <c r="S1849" t="str">
        <f>VLOOKUP(CleanedData[[#This Row],[Product]],'02_Lookup_Tables'!$H$2:$I$126,2,FALSE)</f>
        <v>Home Devices</v>
      </c>
      <c r="T1849" t="str">
        <f>VLOOKUP(CleanedData[[#This Row],[Province]],'02_Lookup_Tables'!$D$2:$E$10,2, FALSE)</f>
        <v>Eastern Region</v>
      </c>
      <c r="U1849" t="str" cm="1">
        <f t="array" ref="U1849">_xlfn.IFS(CleanedData[[#This Row],[Purchase Amount]]&lt;500,"Low",
CleanedData[[#This Row],[Purchase Amount]]&lt;5000,"Medium",
TRUE,"High")</f>
        <v>High</v>
      </c>
      <c r="V1849" t="str">
        <f>TEXT(CleanedData[[#This Row],[Date]],"mmmm")</f>
        <v>March</v>
      </c>
      <c r="W1849" t="str">
        <f>"Q"&amp;ROUNDUP(MONTH(CleanedData[[#This Row],[Date]])/3,0)</f>
        <v>Q1</v>
      </c>
      <c r="X1849" t="str">
        <f>IF(CleanedData[[#This Row],[Purchase Amount]]&gt;=5000,"Yes","No")</f>
        <v>Yes</v>
      </c>
      <c r="Y1849">
        <f>IF(CleanedData[[#This Row],[Recommend]]="Yes",1,0)</f>
        <v>0</v>
      </c>
      <c r="Z1849" s="6">
        <f>CleanedData[[#This Row],[Purchase Amount]]*0.15</f>
        <v>1006.5405000000001</v>
      </c>
      <c r="AA1849" s="6">
        <f>CleanedData[[#This Row],[Purchase Amount]]*1.15</f>
        <v>7716.8104999999996</v>
      </c>
    </row>
    <row r="1850" spans="1:27" x14ac:dyDescent="0.3">
      <c r="A1850">
        <v>2217</v>
      </c>
      <c r="B1850" t="s">
        <v>2075</v>
      </c>
      <c r="C1850" s="1">
        <v>45630</v>
      </c>
      <c r="D1850">
        <v>80</v>
      </c>
      <c r="E1850" t="s">
        <v>60</v>
      </c>
      <c r="F1850" t="s">
        <v>61</v>
      </c>
      <c r="G1850" t="s">
        <v>225</v>
      </c>
      <c r="H1850">
        <v>2</v>
      </c>
      <c r="I1850" t="s">
        <v>42</v>
      </c>
      <c r="J1850" t="s">
        <v>74</v>
      </c>
      <c r="K1850" t="s">
        <v>55</v>
      </c>
      <c r="L1850" t="s">
        <v>42</v>
      </c>
      <c r="M1850" t="s">
        <v>156</v>
      </c>
      <c r="N1850" t="s">
        <v>47</v>
      </c>
      <c r="O1850" t="s">
        <v>148</v>
      </c>
      <c r="P1850" t="s">
        <v>70</v>
      </c>
      <c r="Q1850" t="s">
        <v>97</v>
      </c>
      <c r="R1850" s="6">
        <f>_xlfn.XLOOKUP(CleanedData[[#This Row],[Product]],'02_Lookup_Tables'!$A$2:$A$126,'02_Lookup_Tables'!$B$2:$B$126)</f>
        <v>1094.3699999999999</v>
      </c>
      <c r="S1850" t="str">
        <f>VLOOKUP(CleanedData[[#This Row],[Product]],'02_Lookup_Tables'!$H$2:$I$126,2,FALSE)</f>
        <v>Apparel</v>
      </c>
      <c r="T1850" t="str">
        <f>VLOOKUP(CleanedData[[#This Row],[Province]],'02_Lookup_Tables'!$D$2:$E$10,2, FALSE)</f>
        <v>Southern Region</v>
      </c>
      <c r="U1850" t="str" cm="1">
        <f t="array" ref="U1850">_xlfn.IFS(CleanedData[[#This Row],[Purchase Amount]]&lt;500,"Low",
CleanedData[[#This Row],[Purchase Amount]]&lt;5000,"Medium",
TRUE,"High")</f>
        <v>Medium</v>
      </c>
      <c r="V1850" t="str">
        <f>TEXT(CleanedData[[#This Row],[Date]],"mmmm")</f>
        <v>December</v>
      </c>
      <c r="W1850" t="str">
        <f>"Q"&amp;ROUNDUP(MONTH(CleanedData[[#This Row],[Date]])/3,0)</f>
        <v>Q4</v>
      </c>
      <c r="X1850" t="str">
        <f>IF(CleanedData[[#This Row],[Purchase Amount]]&gt;=5000,"Yes","No")</f>
        <v>No</v>
      </c>
      <c r="Y1850">
        <f>IF(CleanedData[[#This Row],[Recommend]]="Yes",1,0)</f>
        <v>0</v>
      </c>
      <c r="Z1850" s="6">
        <f>CleanedData[[#This Row],[Purchase Amount]]*0.15</f>
        <v>164.15549999999999</v>
      </c>
      <c r="AA1850" s="6">
        <f>CleanedData[[#This Row],[Purchase Amount]]*1.15</f>
        <v>1258.5254999999997</v>
      </c>
    </row>
    <row r="1851" spans="1:27" x14ac:dyDescent="0.3">
      <c r="A1851">
        <v>2218</v>
      </c>
      <c r="B1851" t="s">
        <v>2076</v>
      </c>
      <c r="C1851" s="1">
        <v>45866</v>
      </c>
      <c r="D1851">
        <v>47</v>
      </c>
      <c r="E1851" t="s">
        <v>60</v>
      </c>
      <c r="F1851" t="s">
        <v>68</v>
      </c>
      <c r="G1851" t="s">
        <v>317</v>
      </c>
      <c r="H1851">
        <v>5</v>
      </c>
      <c r="I1851" t="s">
        <v>42</v>
      </c>
      <c r="J1851" t="s">
        <v>63</v>
      </c>
      <c r="K1851" t="s">
        <v>64</v>
      </c>
      <c r="L1851" t="s">
        <v>42</v>
      </c>
      <c r="M1851" t="s">
        <v>180</v>
      </c>
      <c r="N1851" t="s">
        <v>57</v>
      </c>
      <c r="O1851" t="s">
        <v>89</v>
      </c>
      <c r="P1851" t="s">
        <v>70</v>
      </c>
      <c r="Q1851" t="s">
        <v>93</v>
      </c>
      <c r="R1851" s="6">
        <f>_xlfn.XLOOKUP(CleanedData[[#This Row],[Product]],'02_Lookup_Tables'!$A$2:$A$126,'02_Lookup_Tables'!$B$2:$B$126)</f>
        <v>10347.709999999999</v>
      </c>
      <c r="S1851" t="str">
        <f>VLOOKUP(CleanedData[[#This Row],[Product]],'02_Lookup_Tables'!$H$2:$I$126,2,FALSE)</f>
        <v>Home Devices</v>
      </c>
      <c r="T1851" t="str">
        <f>VLOOKUP(CleanedData[[#This Row],[Province]],'02_Lookup_Tables'!$D$2:$E$10,2, FALSE)</f>
        <v>Northern Region</v>
      </c>
      <c r="U1851" t="str" cm="1">
        <f t="array" ref="U1851">_xlfn.IFS(CleanedData[[#This Row],[Purchase Amount]]&lt;500,"Low",
CleanedData[[#This Row],[Purchase Amount]]&lt;5000,"Medium",
TRUE,"High")</f>
        <v>High</v>
      </c>
      <c r="V1851" t="str">
        <f>TEXT(CleanedData[[#This Row],[Date]],"mmmm")</f>
        <v>July</v>
      </c>
      <c r="W1851" t="str">
        <f>"Q"&amp;ROUNDUP(MONTH(CleanedData[[#This Row],[Date]])/3,0)</f>
        <v>Q3</v>
      </c>
      <c r="X1851" t="str">
        <f>IF(CleanedData[[#This Row],[Purchase Amount]]&gt;=5000,"Yes","No")</f>
        <v>Yes</v>
      </c>
      <c r="Y1851">
        <f>IF(CleanedData[[#This Row],[Recommend]]="Yes",1,0)</f>
        <v>0</v>
      </c>
      <c r="Z1851" s="6">
        <f>CleanedData[[#This Row],[Purchase Amount]]*0.15</f>
        <v>1552.1564999999998</v>
      </c>
      <c r="AA1851" s="6">
        <f>CleanedData[[#This Row],[Purchase Amount]]*1.15</f>
        <v>11899.866499999998</v>
      </c>
    </row>
    <row r="1852" spans="1:27" x14ac:dyDescent="0.3">
      <c r="A1852">
        <v>2219</v>
      </c>
      <c r="B1852" t="s">
        <v>2077</v>
      </c>
      <c r="C1852" s="1">
        <v>45852</v>
      </c>
      <c r="D1852">
        <v>52</v>
      </c>
      <c r="E1852" t="s">
        <v>60</v>
      </c>
      <c r="F1852" t="s">
        <v>108</v>
      </c>
      <c r="G1852" t="s">
        <v>342</v>
      </c>
      <c r="H1852">
        <v>1</v>
      </c>
      <c r="I1852" t="s">
        <v>42</v>
      </c>
      <c r="J1852" t="s">
        <v>43</v>
      </c>
      <c r="K1852" t="s">
        <v>55</v>
      </c>
      <c r="L1852" t="s">
        <v>45</v>
      </c>
      <c r="M1852" t="s">
        <v>184</v>
      </c>
      <c r="N1852" t="s">
        <v>80</v>
      </c>
      <c r="O1852" t="s">
        <v>148</v>
      </c>
      <c r="P1852" t="s">
        <v>70</v>
      </c>
      <c r="Q1852" t="s">
        <v>93</v>
      </c>
      <c r="R1852" s="6">
        <f>_xlfn.XLOOKUP(CleanedData[[#This Row],[Product]],'02_Lookup_Tables'!$A$2:$A$126,'02_Lookup_Tables'!$B$2:$B$126)</f>
        <v>529.15</v>
      </c>
      <c r="S1852" t="str">
        <f>VLOOKUP(CleanedData[[#This Row],[Product]],'02_Lookup_Tables'!$H$2:$I$126,2,FALSE)</f>
        <v>Accessories</v>
      </c>
      <c r="T1852" t="str">
        <f>VLOOKUP(CleanedData[[#This Row],[Province]],'02_Lookup_Tables'!$D$2:$E$10,2, FALSE)</f>
        <v>Gauteng Region</v>
      </c>
      <c r="U1852" t="str" cm="1">
        <f t="array" ref="U1852">_xlfn.IFS(CleanedData[[#This Row],[Purchase Amount]]&lt;500,"Low",
CleanedData[[#This Row],[Purchase Amount]]&lt;5000,"Medium",
TRUE,"High")</f>
        <v>Medium</v>
      </c>
      <c r="V1852" t="str">
        <f>TEXT(CleanedData[[#This Row],[Date]],"mmmm")</f>
        <v>July</v>
      </c>
      <c r="W1852" t="str">
        <f>"Q"&amp;ROUNDUP(MONTH(CleanedData[[#This Row],[Date]])/3,0)</f>
        <v>Q3</v>
      </c>
      <c r="X1852" t="str">
        <f>IF(CleanedData[[#This Row],[Purchase Amount]]&gt;=5000,"Yes","No")</f>
        <v>No</v>
      </c>
      <c r="Y1852">
        <f>IF(CleanedData[[#This Row],[Recommend]]="Yes",1,0)</f>
        <v>0</v>
      </c>
      <c r="Z1852" s="6">
        <f>CleanedData[[#This Row],[Purchase Amount]]*0.15</f>
        <v>79.372499999999988</v>
      </c>
      <c r="AA1852" s="6">
        <f>CleanedData[[#This Row],[Purchase Amount]]*1.15</f>
        <v>608.52249999999992</v>
      </c>
    </row>
    <row r="1853" spans="1:27" x14ac:dyDescent="0.3">
      <c r="A1853">
        <v>2220</v>
      </c>
      <c r="B1853" t="s">
        <v>2078</v>
      </c>
      <c r="C1853" s="1">
        <v>45698</v>
      </c>
      <c r="E1853" t="s">
        <v>52</v>
      </c>
      <c r="F1853" t="s">
        <v>83</v>
      </c>
      <c r="G1853" t="s">
        <v>223</v>
      </c>
      <c r="H1853">
        <v>5</v>
      </c>
      <c r="I1853" t="s">
        <v>45</v>
      </c>
      <c r="J1853" t="s">
        <v>69</v>
      </c>
      <c r="K1853" t="s">
        <v>44</v>
      </c>
      <c r="L1853" t="s">
        <v>45</v>
      </c>
      <c r="M1853" t="s">
        <v>79</v>
      </c>
      <c r="N1853" t="s">
        <v>57</v>
      </c>
      <c r="O1853" t="s">
        <v>89</v>
      </c>
      <c r="P1853" t="s">
        <v>70</v>
      </c>
      <c r="Q1853" t="s">
        <v>166</v>
      </c>
      <c r="R1853" s="6">
        <f>_xlfn.XLOOKUP(CleanedData[[#This Row],[Product]],'02_Lookup_Tables'!$A$2:$A$126,'02_Lookup_Tables'!$B$2:$B$126)</f>
        <v>209.53</v>
      </c>
      <c r="S1853" t="str">
        <f>VLOOKUP(CleanedData[[#This Row],[Product]],'02_Lookup_Tables'!$H$2:$I$126,2,FALSE)</f>
        <v>Food</v>
      </c>
      <c r="T1853" t="str">
        <f>VLOOKUP(CleanedData[[#This Row],[Province]],'02_Lookup_Tables'!$D$2:$E$10,2, FALSE)</f>
        <v>Western Region</v>
      </c>
      <c r="U1853" t="str" cm="1">
        <f t="array" ref="U1853">_xlfn.IFS(CleanedData[[#This Row],[Purchase Amount]]&lt;500,"Low",
CleanedData[[#This Row],[Purchase Amount]]&lt;5000,"Medium",
TRUE,"High")</f>
        <v>Low</v>
      </c>
      <c r="V1853" t="str">
        <f>TEXT(CleanedData[[#This Row],[Date]],"mmmm")</f>
        <v>February</v>
      </c>
      <c r="W1853" t="str">
        <f>"Q"&amp;ROUNDUP(MONTH(CleanedData[[#This Row],[Date]])/3,0)</f>
        <v>Q1</v>
      </c>
      <c r="X1853" t="str">
        <f>IF(CleanedData[[#This Row],[Purchase Amount]]&gt;=5000,"Yes","No")</f>
        <v>No</v>
      </c>
      <c r="Y1853">
        <f>IF(CleanedData[[#This Row],[Recommend]]="Yes",1,0)</f>
        <v>1</v>
      </c>
      <c r="Z1853" s="6">
        <f>CleanedData[[#This Row],[Purchase Amount]]*0.15</f>
        <v>31.429499999999997</v>
      </c>
      <c r="AA1853" s="6">
        <f>CleanedData[[#This Row],[Purchase Amount]]*1.15</f>
        <v>240.95949999999999</v>
      </c>
    </row>
    <row r="1854" spans="1:27" x14ac:dyDescent="0.3">
      <c r="A1854">
        <v>2221</v>
      </c>
      <c r="B1854" t="s">
        <v>2079</v>
      </c>
      <c r="C1854" s="1">
        <v>45655</v>
      </c>
      <c r="D1854">
        <v>57</v>
      </c>
      <c r="E1854" t="s">
        <v>60</v>
      </c>
      <c r="F1854" t="s">
        <v>77</v>
      </c>
      <c r="G1854" t="s">
        <v>478</v>
      </c>
      <c r="H1854">
        <v>5</v>
      </c>
      <c r="I1854" t="s">
        <v>42</v>
      </c>
      <c r="J1854" t="s">
        <v>69</v>
      </c>
      <c r="K1854" t="s">
        <v>55</v>
      </c>
      <c r="L1854" t="s">
        <v>45</v>
      </c>
      <c r="M1854" t="s">
        <v>236</v>
      </c>
      <c r="N1854" t="s">
        <v>57</v>
      </c>
      <c r="O1854" t="s">
        <v>89</v>
      </c>
      <c r="P1854" t="s">
        <v>70</v>
      </c>
      <c r="Q1854" t="s">
        <v>50</v>
      </c>
      <c r="R1854" s="6">
        <f>_xlfn.XLOOKUP(CleanedData[[#This Row],[Product]],'02_Lookup_Tables'!$A$2:$A$126,'02_Lookup_Tables'!$B$2:$B$126)</f>
        <v>4507.63</v>
      </c>
      <c r="S1854" t="str">
        <f>VLOOKUP(CleanedData[[#This Row],[Product]],'02_Lookup_Tables'!$H$2:$I$126,2,FALSE)</f>
        <v>Sports &amp; Outdoors</v>
      </c>
      <c r="T1854" t="str">
        <f>VLOOKUP(CleanedData[[#This Row],[Province]],'02_Lookup_Tables'!$D$2:$E$10,2, FALSE)</f>
        <v>Central Region</v>
      </c>
      <c r="U1854" t="str" cm="1">
        <f t="array" ref="U1854">_xlfn.IFS(CleanedData[[#This Row],[Purchase Amount]]&lt;500,"Low",
CleanedData[[#This Row],[Purchase Amount]]&lt;5000,"Medium",
TRUE,"High")</f>
        <v>Medium</v>
      </c>
      <c r="V1854" t="str">
        <f>TEXT(CleanedData[[#This Row],[Date]],"mmmm")</f>
        <v>December</v>
      </c>
      <c r="W1854" t="str">
        <f>"Q"&amp;ROUNDUP(MONTH(CleanedData[[#This Row],[Date]])/3,0)</f>
        <v>Q4</v>
      </c>
      <c r="X1854" t="str">
        <f>IF(CleanedData[[#This Row],[Purchase Amount]]&gt;=5000,"Yes","No")</f>
        <v>No</v>
      </c>
      <c r="Y1854">
        <f>IF(CleanedData[[#This Row],[Recommend]]="Yes",1,0)</f>
        <v>0</v>
      </c>
      <c r="Z1854" s="6">
        <f>CleanedData[[#This Row],[Purchase Amount]]*0.15</f>
        <v>676.14449999999999</v>
      </c>
      <c r="AA1854" s="6">
        <f>CleanedData[[#This Row],[Purchase Amount]]*1.15</f>
        <v>5183.7744999999995</v>
      </c>
    </row>
    <row r="1855" spans="1:27" x14ac:dyDescent="0.3">
      <c r="A1855">
        <v>2222</v>
      </c>
      <c r="B1855" t="s">
        <v>2080</v>
      </c>
      <c r="C1855" s="1">
        <v>45520</v>
      </c>
      <c r="D1855">
        <v>35</v>
      </c>
      <c r="E1855" t="s">
        <v>52</v>
      </c>
      <c r="F1855" t="s">
        <v>125</v>
      </c>
      <c r="G1855" t="s">
        <v>381</v>
      </c>
      <c r="H1855">
        <v>1</v>
      </c>
      <c r="I1855" t="s">
        <v>42</v>
      </c>
      <c r="J1855" t="s">
        <v>54</v>
      </c>
      <c r="K1855" t="s">
        <v>64</v>
      </c>
      <c r="L1855" t="s">
        <v>42</v>
      </c>
      <c r="M1855" t="s">
        <v>75</v>
      </c>
      <c r="N1855" t="s">
        <v>80</v>
      </c>
      <c r="O1855" t="s">
        <v>89</v>
      </c>
      <c r="P1855" t="s">
        <v>49</v>
      </c>
      <c r="Q1855" t="s">
        <v>81</v>
      </c>
      <c r="R1855" s="6">
        <f>_xlfn.XLOOKUP(CleanedData[[#This Row],[Product]],'02_Lookup_Tables'!$A$2:$A$126,'02_Lookup_Tables'!$B$2:$B$126)</f>
        <v>786.78</v>
      </c>
      <c r="S1855" t="str">
        <f>VLOOKUP(CleanedData[[#This Row],[Product]],'02_Lookup_Tables'!$H$2:$I$126,2,FALSE)</f>
        <v>Apparel</v>
      </c>
      <c r="T1855" t="str">
        <f>VLOOKUP(CleanedData[[#This Row],[Province]],'02_Lookup_Tables'!$D$2:$E$10,2, FALSE)</f>
        <v>Western Region</v>
      </c>
      <c r="U1855" t="str" cm="1">
        <f t="array" ref="U1855">_xlfn.IFS(CleanedData[[#This Row],[Purchase Amount]]&lt;500,"Low",
CleanedData[[#This Row],[Purchase Amount]]&lt;5000,"Medium",
TRUE,"High")</f>
        <v>Medium</v>
      </c>
      <c r="V1855" t="str">
        <f>TEXT(CleanedData[[#This Row],[Date]],"mmmm")</f>
        <v>August</v>
      </c>
      <c r="W1855" t="str">
        <f>"Q"&amp;ROUNDUP(MONTH(CleanedData[[#This Row],[Date]])/3,0)</f>
        <v>Q3</v>
      </c>
      <c r="X1855" t="str">
        <f>IF(CleanedData[[#This Row],[Purchase Amount]]&gt;=5000,"Yes","No")</f>
        <v>No</v>
      </c>
      <c r="Y1855">
        <f>IF(CleanedData[[#This Row],[Recommend]]="Yes",1,0)</f>
        <v>0</v>
      </c>
      <c r="Z1855" s="6">
        <f>CleanedData[[#This Row],[Purchase Amount]]*0.15</f>
        <v>118.017</v>
      </c>
      <c r="AA1855" s="6">
        <f>CleanedData[[#This Row],[Purchase Amount]]*1.15</f>
        <v>904.79699999999991</v>
      </c>
    </row>
    <row r="1856" spans="1:27" x14ac:dyDescent="0.3">
      <c r="A1856">
        <v>2223</v>
      </c>
      <c r="B1856" t="s">
        <v>2081</v>
      </c>
      <c r="C1856" s="1">
        <v>45758</v>
      </c>
      <c r="D1856">
        <v>32</v>
      </c>
      <c r="E1856" t="s">
        <v>39</v>
      </c>
      <c r="F1856" t="s">
        <v>130</v>
      </c>
      <c r="G1856" t="s">
        <v>62</v>
      </c>
      <c r="H1856">
        <v>2</v>
      </c>
      <c r="I1856" t="s">
        <v>42</v>
      </c>
      <c r="J1856" t="s">
        <v>43</v>
      </c>
      <c r="K1856" t="s">
        <v>44</v>
      </c>
      <c r="L1856" t="s">
        <v>42</v>
      </c>
      <c r="M1856" t="s">
        <v>100</v>
      </c>
      <c r="N1856" t="s">
        <v>47</v>
      </c>
      <c r="O1856" t="s">
        <v>48</v>
      </c>
      <c r="P1856" t="s">
        <v>49</v>
      </c>
      <c r="Q1856" t="s">
        <v>58</v>
      </c>
      <c r="R1856" s="6">
        <f>_xlfn.XLOOKUP(CleanedData[[#This Row],[Product]],'02_Lookup_Tables'!$A$2:$A$126,'02_Lookup_Tables'!$B$2:$B$126)</f>
        <v>230.14</v>
      </c>
      <c r="S1856" t="str">
        <f>VLOOKUP(CleanedData[[#This Row],[Product]],'02_Lookup_Tables'!$H$2:$I$126,2,FALSE)</f>
        <v>Sports &amp; Outdoors</v>
      </c>
      <c r="T1856" t="str">
        <f>VLOOKUP(CleanedData[[#This Row],[Province]],'02_Lookup_Tables'!$D$2:$E$10,2, FALSE)</f>
        <v>Eastern Region</v>
      </c>
      <c r="U1856" t="str" cm="1">
        <f t="array" ref="U1856">_xlfn.IFS(CleanedData[[#This Row],[Purchase Amount]]&lt;500,"Low",
CleanedData[[#This Row],[Purchase Amount]]&lt;5000,"Medium",
TRUE,"High")</f>
        <v>Low</v>
      </c>
      <c r="V1856" t="str">
        <f>TEXT(CleanedData[[#This Row],[Date]],"mmmm")</f>
        <v>April</v>
      </c>
      <c r="W1856" t="str">
        <f>"Q"&amp;ROUNDUP(MONTH(CleanedData[[#This Row],[Date]])/3,0)</f>
        <v>Q2</v>
      </c>
      <c r="X1856" t="str">
        <f>IF(CleanedData[[#This Row],[Purchase Amount]]&gt;=5000,"Yes","No")</f>
        <v>No</v>
      </c>
      <c r="Y1856">
        <f>IF(CleanedData[[#This Row],[Recommend]]="Yes",1,0)</f>
        <v>0</v>
      </c>
      <c r="Z1856" s="6">
        <f>CleanedData[[#This Row],[Purchase Amount]]*0.15</f>
        <v>34.520999999999994</v>
      </c>
      <c r="AA1856" s="6">
        <f>CleanedData[[#This Row],[Purchase Amount]]*1.15</f>
        <v>264.66099999999994</v>
      </c>
    </row>
    <row r="1857" spans="1:27" x14ac:dyDescent="0.3">
      <c r="A1857">
        <v>2224</v>
      </c>
      <c r="B1857" t="s">
        <v>2082</v>
      </c>
      <c r="C1857" s="1">
        <v>45647</v>
      </c>
      <c r="D1857">
        <v>24</v>
      </c>
      <c r="E1857" t="s">
        <v>39</v>
      </c>
      <c r="F1857" t="s">
        <v>130</v>
      </c>
      <c r="G1857" t="s">
        <v>225</v>
      </c>
      <c r="H1857">
        <v>2</v>
      </c>
      <c r="I1857" t="s">
        <v>42</v>
      </c>
      <c r="J1857" t="s">
        <v>74</v>
      </c>
      <c r="K1857" t="s">
        <v>64</v>
      </c>
      <c r="L1857" t="s">
        <v>42</v>
      </c>
      <c r="M1857" t="s">
        <v>231</v>
      </c>
      <c r="N1857" t="s">
        <v>47</v>
      </c>
      <c r="O1857" t="s">
        <v>89</v>
      </c>
      <c r="P1857" t="s">
        <v>49</v>
      </c>
      <c r="Q1857" t="s">
        <v>66</v>
      </c>
      <c r="R1857" s="6">
        <f>_xlfn.XLOOKUP(CleanedData[[#This Row],[Product]],'02_Lookup_Tables'!$A$2:$A$126,'02_Lookup_Tables'!$B$2:$B$126)</f>
        <v>1094.3699999999999</v>
      </c>
      <c r="S1857" t="str">
        <f>VLOOKUP(CleanedData[[#This Row],[Product]],'02_Lookup_Tables'!$H$2:$I$126,2,FALSE)</f>
        <v>Apparel</v>
      </c>
      <c r="T1857" t="str">
        <f>VLOOKUP(CleanedData[[#This Row],[Province]],'02_Lookup_Tables'!$D$2:$E$10,2, FALSE)</f>
        <v>Eastern Region</v>
      </c>
      <c r="U1857" t="str" cm="1">
        <f t="array" ref="U1857">_xlfn.IFS(CleanedData[[#This Row],[Purchase Amount]]&lt;500,"Low",
CleanedData[[#This Row],[Purchase Amount]]&lt;5000,"Medium",
TRUE,"High")</f>
        <v>Medium</v>
      </c>
      <c r="V1857" t="str">
        <f>TEXT(CleanedData[[#This Row],[Date]],"mmmm")</f>
        <v>December</v>
      </c>
      <c r="W1857" t="str">
        <f>"Q"&amp;ROUNDUP(MONTH(CleanedData[[#This Row],[Date]])/3,0)</f>
        <v>Q4</v>
      </c>
      <c r="X1857" t="str">
        <f>IF(CleanedData[[#This Row],[Purchase Amount]]&gt;=5000,"Yes","No")</f>
        <v>No</v>
      </c>
      <c r="Y1857">
        <f>IF(CleanedData[[#This Row],[Recommend]]="Yes",1,0)</f>
        <v>0</v>
      </c>
      <c r="Z1857" s="6">
        <f>CleanedData[[#This Row],[Purchase Amount]]*0.15</f>
        <v>164.15549999999999</v>
      </c>
      <c r="AA1857" s="6">
        <f>CleanedData[[#This Row],[Purchase Amount]]*1.15</f>
        <v>1258.5254999999997</v>
      </c>
    </row>
    <row r="1858" spans="1:27" x14ac:dyDescent="0.3">
      <c r="A1858">
        <v>2226</v>
      </c>
      <c r="B1858" t="s">
        <v>2083</v>
      </c>
      <c r="C1858" s="1">
        <v>45634</v>
      </c>
      <c r="D1858">
        <v>76</v>
      </c>
      <c r="E1858" t="s">
        <v>60</v>
      </c>
      <c r="F1858" t="s">
        <v>68</v>
      </c>
      <c r="G1858" t="s">
        <v>41</v>
      </c>
      <c r="H1858">
        <v>2</v>
      </c>
      <c r="I1858" t="s">
        <v>45</v>
      </c>
      <c r="J1858" t="s">
        <v>43</v>
      </c>
      <c r="K1858" t="s">
        <v>55</v>
      </c>
      <c r="L1858" t="s">
        <v>42</v>
      </c>
      <c r="M1858" t="s">
        <v>136</v>
      </c>
      <c r="N1858" t="s">
        <v>47</v>
      </c>
      <c r="O1858" t="s">
        <v>89</v>
      </c>
      <c r="P1858" t="s">
        <v>49</v>
      </c>
      <c r="Q1858" t="s">
        <v>97</v>
      </c>
      <c r="R1858" s="6">
        <f>_xlfn.XLOOKUP(CleanedData[[#This Row],[Product]],'02_Lookup_Tables'!$A$2:$A$126,'02_Lookup_Tables'!$B$2:$B$126)</f>
        <v>2479.5700000000002</v>
      </c>
      <c r="S1858" t="str">
        <f>VLOOKUP(CleanedData[[#This Row],[Product]],'02_Lookup_Tables'!$H$2:$I$126,2,FALSE)</f>
        <v>Accessories</v>
      </c>
      <c r="T1858" t="str">
        <f>VLOOKUP(CleanedData[[#This Row],[Province]],'02_Lookup_Tables'!$D$2:$E$10,2, FALSE)</f>
        <v>Northern Region</v>
      </c>
      <c r="U1858" t="str" cm="1">
        <f t="array" ref="U1858">_xlfn.IFS(CleanedData[[#This Row],[Purchase Amount]]&lt;500,"Low",
CleanedData[[#This Row],[Purchase Amount]]&lt;5000,"Medium",
TRUE,"High")</f>
        <v>Medium</v>
      </c>
      <c r="V1858" t="str">
        <f>TEXT(CleanedData[[#This Row],[Date]],"mmmm")</f>
        <v>December</v>
      </c>
      <c r="W1858" t="str">
        <f>"Q"&amp;ROUNDUP(MONTH(CleanedData[[#This Row],[Date]])/3,0)</f>
        <v>Q4</v>
      </c>
      <c r="X1858" t="str">
        <f>IF(CleanedData[[#This Row],[Purchase Amount]]&gt;=5000,"Yes","No")</f>
        <v>No</v>
      </c>
      <c r="Y1858">
        <f>IF(CleanedData[[#This Row],[Recommend]]="Yes",1,0)</f>
        <v>1</v>
      </c>
      <c r="Z1858" s="6">
        <f>CleanedData[[#This Row],[Purchase Amount]]*0.15</f>
        <v>371.93549999999999</v>
      </c>
      <c r="AA1858" s="6">
        <f>CleanedData[[#This Row],[Purchase Amount]]*1.15</f>
        <v>2851.5054999999998</v>
      </c>
    </row>
    <row r="1859" spans="1:27" x14ac:dyDescent="0.3">
      <c r="A1859">
        <v>2227</v>
      </c>
      <c r="B1859" t="s">
        <v>2084</v>
      </c>
      <c r="C1859" s="1">
        <v>45680</v>
      </c>
      <c r="D1859">
        <v>48</v>
      </c>
      <c r="E1859" t="s">
        <v>60</v>
      </c>
      <c r="F1859" t="s">
        <v>61</v>
      </c>
      <c r="G1859" t="s">
        <v>205</v>
      </c>
      <c r="H1859">
        <v>4</v>
      </c>
      <c r="I1859" t="s">
        <v>45</v>
      </c>
      <c r="J1859" t="s">
        <v>69</v>
      </c>
      <c r="K1859" t="s">
        <v>55</v>
      </c>
      <c r="L1859" t="s">
        <v>42</v>
      </c>
      <c r="M1859" t="s">
        <v>165</v>
      </c>
      <c r="N1859" t="s">
        <v>96</v>
      </c>
      <c r="O1859" t="s">
        <v>89</v>
      </c>
      <c r="P1859" t="s">
        <v>70</v>
      </c>
      <c r="Q1859" t="s">
        <v>93</v>
      </c>
      <c r="R1859" s="6">
        <f>_xlfn.XLOOKUP(CleanedData[[#This Row],[Product]],'02_Lookup_Tables'!$A$2:$A$126,'02_Lookup_Tables'!$B$2:$B$126)</f>
        <v>139.72999999999999</v>
      </c>
      <c r="S1859" t="str">
        <f>VLOOKUP(CleanedData[[#This Row],[Product]],'02_Lookup_Tables'!$H$2:$I$126,2,FALSE)</f>
        <v>Beauty &amp; Personal Care</v>
      </c>
      <c r="T1859" t="str">
        <f>VLOOKUP(CleanedData[[#This Row],[Province]],'02_Lookup_Tables'!$D$2:$E$10,2, FALSE)</f>
        <v>Southern Region</v>
      </c>
      <c r="U1859" t="str" cm="1">
        <f t="array" ref="U1859">_xlfn.IFS(CleanedData[[#This Row],[Purchase Amount]]&lt;500,"Low",
CleanedData[[#This Row],[Purchase Amount]]&lt;5000,"Medium",
TRUE,"High")</f>
        <v>Low</v>
      </c>
      <c r="V1859" t="str">
        <f>TEXT(CleanedData[[#This Row],[Date]],"mmmm")</f>
        <v>January</v>
      </c>
      <c r="W1859" t="str">
        <f>"Q"&amp;ROUNDUP(MONTH(CleanedData[[#This Row],[Date]])/3,0)</f>
        <v>Q1</v>
      </c>
      <c r="X1859" t="str">
        <f>IF(CleanedData[[#This Row],[Purchase Amount]]&gt;=5000,"Yes","No")</f>
        <v>No</v>
      </c>
      <c r="Y1859">
        <f>IF(CleanedData[[#This Row],[Recommend]]="Yes",1,0)</f>
        <v>1</v>
      </c>
      <c r="Z1859" s="6">
        <f>CleanedData[[#This Row],[Purchase Amount]]*0.15</f>
        <v>20.959499999999998</v>
      </c>
      <c r="AA1859" s="6">
        <f>CleanedData[[#This Row],[Purchase Amount]]*1.15</f>
        <v>160.68949999999998</v>
      </c>
    </row>
    <row r="1860" spans="1:27" x14ac:dyDescent="0.3">
      <c r="A1860">
        <v>2228</v>
      </c>
      <c r="B1860" t="s">
        <v>2085</v>
      </c>
      <c r="C1860" s="1">
        <v>45864</v>
      </c>
      <c r="D1860">
        <v>35</v>
      </c>
      <c r="E1860" t="s">
        <v>60</v>
      </c>
      <c r="F1860" t="s">
        <v>108</v>
      </c>
      <c r="G1860" t="s">
        <v>126</v>
      </c>
      <c r="H1860">
        <v>3</v>
      </c>
      <c r="I1860" t="s">
        <v>42</v>
      </c>
      <c r="J1860" t="s">
        <v>69</v>
      </c>
      <c r="K1860" t="s">
        <v>44</v>
      </c>
      <c r="L1860" t="s">
        <v>45</v>
      </c>
      <c r="M1860" t="s">
        <v>180</v>
      </c>
      <c r="N1860" t="s">
        <v>48</v>
      </c>
      <c r="O1860" t="s">
        <v>89</v>
      </c>
      <c r="P1860" t="s">
        <v>49</v>
      </c>
      <c r="Q1860" t="s">
        <v>81</v>
      </c>
      <c r="R1860" s="6">
        <f>_xlfn.XLOOKUP(CleanedData[[#This Row],[Product]],'02_Lookup_Tables'!$A$2:$A$126,'02_Lookup_Tables'!$B$2:$B$126)</f>
        <v>343.42</v>
      </c>
      <c r="S1860" t="str">
        <f>VLOOKUP(CleanedData[[#This Row],[Product]],'02_Lookup_Tables'!$H$2:$I$126,2,FALSE)</f>
        <v>Food</v>
      </c>
      <c r="T1860" t="str">
        <f>VLOOKUP(CleanedData[[#This Row],[Province]],'02_Lookup_Tables'!$D$2:$E$10,2, FALSE)</f>
        <v>Gauteng Region</v>
      </c>
      <c r="U1860" t="str" cm="1">
        <f t="array" ref="U1860">_xlfn.IFS(CleanedData[[#This Row],[Purchase Amount]]&lt;500,"Low",
CleanedData[[#This Row],[Purchase Amount]]&lt;5000,"Medium",
TRUE,"High")</f>
        <v>Low</v>
      </c>
      <c r="V1860" t="str">
        <f>TEXT(CleanedData[[#This Row],[Date]],"mmmm")</f>
        <v>July</v>
      </c>
      <c r="W1860" t="str">
        <f>"Q"&amp;ROUNDUP(MONTH(CleanedData[[#This Row],[Date]])/3,0)</f>
        <v>Q3</v>
      </c>
      <c r="X1860" t="str">
        <f>IF(CleanedData[[#This Row],[Purchase Amount]]&gt;=5000,"Yes","No")</f>
        <v>No</v>
      </c>
      <c r="Y1860">
        <f>IF(CleanedData[[#This Row],[Recommend]]="Yes",1,0)</f>
        <v>0</v>
      </c>
      <c r="Z1860" s="6">
        <f>CleanedData[[#This Row],[Purchase Amount]]*0.15</f>
        <v>51.512999999999998</v>
      </c>
      <c r="AA1860" s="6">
        <f>CleanedData[[#This Row],[Purchase Amount]]*1.15</f>
        <v>394.93299999999999</v>
      </c>
    </row>
    <row r="1861" spans="1:27" x14ac:dyDescent="0.3">
      <c r="A1861">
        <v>2229</v>
      </c>
      <c r="B1861" t="s">
        <v>2086</v>
      </c>
      <c r="C1861" s="1">
        <v>45415</v>
      </c>
      <c r="D1861">
        <v>43</v>
      </c>
      <c r="E1861" t="s">
        <v>60</v>
      </c>
      <c r="F1861" t="s">
        <v>125</v>
      </c>
      <c r="G1861" t="s">
        <v>311</v>
      </c>
      <c r="H1861">
        <v>3</v>
      </c>
      <c r="I1861" t="s">
        <v>45</v>
      </c>
      <c r="J1861" t="s">
        <v>43</v>
      </c>
      <c r="K1861" t="s">
        <v>64</v>
      </c>
      <c r="L1861" t="s">
        <v>45</v>
      </c>
      <c r="M1861" t="s">
        <v>231</v>
      </c>
      <c r="N1861" t="s">
        <v>48</v>
      </c>
      <c r="O1861" t="s">
        <v>89</v>
      </c>
      <c r="P1861" t="s">
        <v>49</v>
      </c>
      <c r="Q1861" t="s">
        <v>81</v>
      </c>
      <c r="R1861" s="6">
        <f>_xlfn.XLOOKUP(CleanedData[[#This Row],[Product]],'02_Lookup_Tables'!$A$2:$A$126,'02_Lookup_Tables'!$B$2:$B$126)</f>
        <v>954.6</v>
      </c>
      <c r="S1861" t="str">
        <f>VLOOKUP(CleanedData[[#This Row],[Product]],'02_Lookup_Tables'!$H$2:$I$126,2,FALSE)</f>
        <v>Apparel</v>
      </c>
      <c r="T1861" t="str">
        <f>VLOOKUP(CleanedData[[#This Row],[Province]],'02_Lookup_Tables'!$D$2:$E$10,2, FALSE)</f>
        <v>Western Region</v>
      </c>
      <c r="U1861" t="str" cm="1">
        <f t="array" ref="U1861">_xlfn.IFS(CleanedData[[#This Row],[Purchase Amount]]&lt;500,"Low",
CleanedData[[#This Row],[Purchase Amount]]&lt;5000,"Medium",
TRUE,"High")</f>
        <v>Medium</v>
      </c>
      <c r="V1861" t="str">
        <f>TEXT(CleanedData[[#This Row],[Date]],"mmmm")</f>
        <v>May</v>
      </c>
      <c r="W1861" t="str">
        <f>"Q"&amp;ROUNDUP(MONTH(CleanedData[[#This Row],[Date]])/3,0)</f>
        <v>Q2</v>
      </c>
      <c r="X1861" t="str">
        <f>IF(CleanedData[[#This Row],[Purchase Amount]]&gt;=5000,"Yes","No")</f>
        <v>No</v>
      </c>
      <c r="Y1861">
        <f>IF(CleanedData[[#This Row],[Recommend]]="Yes",1,0)</f>
        <v>1</v>
      </c>
      <c r="Z1861" s="6">
        <f>CleanedData[[#This Row],[Purchase Amount]]*0.15</f>
        <v>143.19</v>
      </c>
      <c r="AA1861" s="6">
        <f>CleanedData[[#This Row],[Purchase Amount]]*1.15</f>
        <v>1097.79</v>
      </c>
    </row>
    <row r="1862" spans="1:27" x14ac:dyDescent="0.3">
      <c r="A1862">
        <v>2230</v>
      </c>
      <c r="B1862" t="s">
        <v>2087</v>
      </c>
      <c r="C1862" s="1">
        <v>45527</v>
      </c>
      <c r="D1862">
        <v>47</v>
      </c>
      <c r="E1862" t="s">
        <v>39</v>
      </c>
      <c r="F1862" t="s">
        <v>108</v>
      </c>
      <c r="G1862" t="s">
        <v>179</v>
      </c>
      <c r="H1862">
        <v>4</v>
      </c>
      <c r="I1862" t="s">
        <v>42</v>
      </c>
      <c r="J1862" t="s">
        <v>69</v>
      </c>
      <c r="K1862" t="s">
        <v>55</v>
      </c>
      <c r="L1862" t="s">
        <v>42</v>
      </c>
      <c r="M1862" t="s">
        <v>85</v>
      </c>
      <c r="N1862" t="s">
        <v>96</v>
      </c>
      <c r="O1862" t="s">
        <v>48</v>
      </c>
      <c r="P1862" t="s">
        <v>49</v>
      </c>
      <c r="Q1862" t="s">
        <v>93</v>
      </c>
      <c r="R1862" s="6">
        <f>_xlfn.XLOOKUP(CleanedData[[#This Row],[Product]],'02_Lookup_Tables'!$A$2:$A$126,'02_Lookup_Tables'!$B$2:$B$126)</f>
        <v>54.82</v>
      </c>
      <c r="S1862" t="str">
        <f>VLOOKUP(CleanedData[[#This Row],[Product]],'02_Lookup_Tables'!$H$2:$I$126,2,FALSE)</f>
        <v>Food</v>
      </c>
      <c r="T1862" t="str">
        <f>VLOOKUP(CleanedData[[#This Row],[Province]],'02_Lookup_Tables'!$D$2:$E$10,2, FALSE)</f>
        <v>Gauteng Region</v>
      </c>
      <c r="U1862" t="str" cm="1">
        <f t="array" ref="U1862">_xlfn.IFS(CleanedData[[#This Row],[Purchase Amount]]&lt;500,"Low",
CleanedData[[#This Row],[Purchase Amount]]&lt;5000,"Medium",
TRUE,"High")</f>
        <v>Low</v>
      </c>
      <c r="V1862" t="str">
        <f>TEXT(CleanedData[[#This Row],[Date]],"mmmm")</f>
        <v>August</v>
      </c>
      <c r="W1862" t="str">
        <f>"Q"&amp;ROUNDUP(MONTH(CleanedData[[#This Row],[Date]])/3,0)</f>
        <v>Q3</v>
      </c>
      <c r="X1862" t="str">
        <f>IF(CleanedData[[#This Row],[Purchase Amount]]&gt;=5000,"Yes","No")</f>
        <v>No</v>
      </c>
      <c r="Y1862">
        <f>IF(CleanedData[[#This Row],[Recommend]]="Yes",1,0)</f>
        <v>0</v>
      </c>
      <c r="Z1862" s="6">
        <f>CleanedData[[#This Row],[Purchase Amount]]*0.15</f>
        <v>8.222999999999999</v>
      </c>
      <c r="AA1862" s="6">
        <f>CleanedData[[#This Row],[Purchase Amount]]*1.15</f>
        <v>63.042999999999992</v>
      </c>
    </row>
    <row r="1863" spans="1:27" x14ac:dyDescent="0.3">
      <c r="A1863">
        <v>2231</v>
      </c>
      <c r="B1863" t="s">
        <v>2088</v>
      </c>
      <c r="C1863" s="1">
        <v>45327</v>
      </c>
      <c r="D1863">
        <v>74</v>
      </c>
      <c r="E1863" t="s">
        <v>60</v>
      </c>
      <c r="F1863" t="s">
        <v>77</v>
      </c>
      <c r="G1863" t="s">
        <v>372</v>
      </c>
      <c r="H1863">
        <v>5</v>
      </c>
      <c r="I1863" t="s">
        <v>42</v>
      </c>
      <c r="J1863" t="s">
        <v>74</v>
      </c>
      <c r="K1863" t="s">
        <v>64</v>
      </c>
      <c r="L1863" t="s">
        <v>45</v>
      </c>
      <c r="M1863" t="s">
        <v>184</v>
      </c>
      <c r="N1863" t="s">
        <v>57</v>
      </c>
      <c r="O1863" t="s">
        <v>148</v>
      </c>
      <c r="P1863" t="s">
        <v>49</v>
      </c>
      <c r="Q1863" t="s">
        <v>97</v>
      </c>
      <c r="R1863" s="6">
        <f>_xlfn.XLOOKUP(CleanedData[[#This Row],[Product]],'02_Lookup_Tables'!$A$2:$A$126,'02_Lookup_Tables'!$B$2:$B$126)</f>
        <v>944.78</v>
      </c>
      <c r="S1863" t="str">
        <f>VLOOKUP(CleanedData[[#This Row],[Product]],'02_Lookup_Tables'!$H$2:$I$126,2,FALSE)</f>
        <v>Electronics</v>
      </c>
      <c r="T1863" t="str">
        <f>VLOOKUP(CleanedData[[#This Row],[Province]],'02_Lookup_Tables'!$D$2:$E$10,2, FALSE)</f>
        <v>Central Region</v>
      </c>
      <c r="U1863" t="str" cm="1">
        <f t="array" ref="U1863">_xlfn.IFS(CleanedData[[#This Row],[Purchase Amount]]&lt;500,"Low",
CleanedData[[#This Row],[Purchase Amount]]&lt;5000,"Medium",
TRUE,"High")</f>
        <v>Medium</v>
      </c>
      <c r="V1863" t="str">
        <f>TEXT(CleanedData[[#This Row],[Date]],"mmmm")</f>
        <v>February</v>
      </c>
      <c r="W1863" t="str">
        <f>"Q"&amp;ROUNDUP(MONTH(CleanedData[[#This Row],[Date]])/3,0)</f>
        <v>Q1</v>
      </c>
      <c r="X1863" t="str">
        <f>IF(CleanedData[[#This Row],[Purchase Amount]]&gt;=5000,"Yes","No")</f>
        <v>No</v>
      </c>
      <c r="Y1863">
        <f>IF(CleanedData[[#This Row],[Recommend]]="Yes",1,0)</f>
        <v>0</v>
      </c>
      <c r="Z1863" s="6">
        <f>CleanedData[[#This Row],[Purchase Amount]]*0.15</f>
        <v>141.71699999999998</v>
      </c>
      <c r="AA1863" s="6">
        <f>CleanedData[[#This Row],[Purchase Amount]]*1.15</f>
        <v>1086.4969999999998</v>
      </c>
    </row>
    <row r="1864" spans="1:27" x14ac:dyDescent="0.3">
      <c r="A1864">
        <v>2232</v>
      </c>
      <c r="B1864" t="s">
        <v>2089</v>
      </c>
      <c r="C1864" s="1">
        <v>45833</v>
      </c>
      <c r="D1864">
        <v>56</v>
      </c>
      <c r="E1864" t="s">
        <v>52</v>
      </c>
      <c r="F1864" t="s">
        <v>108</v>
      </c>
      <c r="G1864" t="s">
        <v>501</v>
      </c>
      <c r="H1864">
        <v>4</v>
      </c>
      <c r="I1864" t="s">
        <v>45</v>
      </c>
      <c r="J1864" t="s">
        <v>43</v>
      </c>
      <c r="K1864" t="s">
        <v>64</v>
      </c>
      <c r="L1864" t="s">
        <v>42</v>
      </c>
      <c r="M1864" t="s">
        <v>92</v>
      </c>
      <c r="N1864" t="s">
        <v>96</v>
      </c>
      <c r="O1864" t="s">
        <v>89</v>
      </c>
      <c r="P1864" t="s">
        <v>70</v>
      </c>
      <c r="Q1864" t="s">
        <v>50</v>
      </c>
      <c r="R1864" s="6">
        <f>_xlfn.XLOOKUP(CleanedData[[#This Row],[Product]],'02_Lookup_Tables'!$A$2:$A$126,'02_Lookup_Tables'!$B$2:$B$126)</f>
        <v>1482.94</v>
      </c>
      <c r="S1864" t="str">
        <f>VLOOKUP(CleanedData[[#This Row],[Product]],'02_Lookup_Tables'!$H$2:$I$126,2,FALSE)</f>
        <v>Home Devices</v>
      </c>
      <c r="T1864" t="str">
        <f>VLOOKUP(CleanedData[[#This Row],[Province]],'02_Lookup_Tables'!$D$2:$E$10,2, FALSE)</f>
        <v>Gauteng Region</v>
      </c>
      <c r="U1864" t="str" cm="1">
        <f t="array" ref="U1864">_xlfn.IFS(CleanedData[[#This Row],[Purchase Amount]]&lt;500,"Low",
CleanedData[[#This Row],[Purchase Amount]]&lt;5000,"Medium",
TRUE,"High")</f>
        <v>Medium</v>
      </c>
      <c r="V1864" t="str">
        <f>TEXT(CleanedData[[#This Row],[Date]],"mmmm")</f>
        <v>June</v>
      </c>
      <c r="W1864" t="str">
        <f>"Q"&amp;ROUNDUP(MONTH(CleanedData[[#This Row],[Date]])/3,0)</f>
        <v>Q2</v>
      </c>
      <c r="X1864" t="str">
        <f>IF(CleanedData[[#This Row],[Purchase Amount]]&gt;=5000,"Yes","No")</f>
        <v>No</v>
      </c>
      <c r="Y1864">
        <f>IF(CleanedData[[#This Row],[Recommend]]="Yes",1,0)</f>
        <v>1</v>
      </c>
      <c r="Z1864" s="6">
        <f>CleanedData[[#This Row],[Purchase Amount]]*0.15</f>
        <v>222.441</v>
      </c>
      <c r="AA1864" s="6">
        <f>CleanedData[[#This Row],[Purchase Amount]]*1.15</f>
        <v>1705.3809999999999</v>
      </c>
    </row>
    <row r="1865" spans="1:27" x14ac:dyDescent="0.3">
      <c r="A1865">
        <v>2233</v>
      </c>
      <c r="B1865" t="s">
        <v>2090</v>
      </c>
      <c r="C1865" s="1">
        <v>45917</v>
      </c>
      <c r="D1865">
        <v>72</v>
      </c>
      <c r="E1865" t="s">
        <v>60</v>
      </c>
      <c r="F1865" t="s">
        <v>40</v>
      </c>
      <c r="G1865" t="s">
        <v>223</v>
      </c>
      <c r="H1865">
        <v>3</v>
      </c>
      <c r="I1865" t="s">
        <v>45</v>
      </c>
      <c r="J1865" t="s">
        <v>43</v>
      </c>
      <c r="K1865" t="s">
        <v>44</v>
      </c>
      <c r="L1865" t="s">
        <v>45</v>
      </c>
      <c r="M1865" t="s">
        <v>208</v>
      </c>
      <c r="N1865" t="s">
        <v>48</v>
      </c>
      <c r="O1865" t="s">
        <v>89</v>
      </c>
      <c r="P1865" t="s">
        <v>49</v>
      </c>
      <c r="Q1865" t="s">
        <v>97</v>
      </c>
      <c r="R1865" s="6">
        <f>_xlfn.XLOOKUP(CleanedData[[#This Row],[Product]],'02_Lookup_Tables'!$A$2:$A$126,'02_Lookup_Tables'!$B$2:$B$126)</f>
        <v>209.53</v>
      </c>
      <c r="S1865" t="str">
        <f>VLOOKUP(CleanedData[[#This Row],[Product]],'02_Lookup_Tables'!$H$2:$I$126,2,FALSE)</f>
        <v>Food</v>
      </c>
      <c r="T1865" t="str">
        <f>VLOOKUP(CleanedData[[#This Row],[Province]],'02_Lookup_Tables'!$D$2:$E$10,2, FALSE)</f>
        <v>Northern Region</v>
      </c>
      <c r="U1865" t="str" cm="1">
        <f t="array" ref="U1865">_xlfn.IFS(CleanedData[[#This Row],[Purchase Amount]]&lt;500,"Low",
CleanedData[[#This Row],[Purchase Amount]]&lt;5000,"Medium",
TRUE,"High")</f>
        <v>Low</v>
      </c>
      <c r="V1865" t="str">
        <f>TEXT(CleanedData[[#This Row],[Date]],"mmmm")</f>
        <v>September</v>
      </c>
      <c r="W1865" t="str">
        <f>"Q"&amp;ROUNDUP(MONTH(CleanedData[[#This Row],[Date]])/3,0)</f>
        <v>Q3</v>
      </c>
      <c r="X1865" t="str">
        <f>IF(CleanedData[[#This Row],[Purchase Amount]]&gt;=5000,"Yes","No")</f>
        <v>No</v>
      </c>
      <c r="Y1865">
        <f>IF(CleanedData[[#This Row],[Recommend]]="Yes",1,0)</f>
        <v>1</v>
      </c>
      <c r="Z1865" s="6">
        <f>CleanedData[[#This Row],[Purchase Amount]]*0.15</f>
        <v>31.429499999999997</v>
      </c>
      <c r="AA1865" s="6">
        <f>CleanedData[[#This Row],[Purchase Amount]]*1.15</f>
        <v>240.95949999999999</v>
      </c>
    </row>
    <row r="1866" spans="1:27" x14ac:dyDescent="0.3">
      <c r="A1866">
        <v>2234</v>
      </c>
      <c r="B1866" t="s">
        <v>2091</v>
      </c>
      <c r="C1866" s="1">
        <v>45475</v>
      </c>
      <c r="D1866">
        <v>49</v>
      </c>
      <c r="E1866" t="s">
        <v>52</v>
      </c>
      <c r="F1866" t="s">
        <v>61</v>
      </c>
      <c r="G1866" t="s">
        <v>198</v>
      </c>
      <c r="H1866">
        <v>2</v>
      </c>
      <c r="I1866" t="s">
        <v>42</v>
      </c>
      <c r="J1866" t="s">
        <v>63</v>
      </c>
      <c r="K1866" t="s">
        <v>64</v>
      </c>
      <c r="L1866" t="s">
        <v>42</v>
      </c>
      <c r="M1866" t="s">
        <v>106</v>
      </c>
      <c r="N1866" t="s">
        <v>47</v>
      </c>
      <c r="O1866" t="s">
        <v>148</v>
      </c>
      <c r="P1866" t="s">
        <v>70</v>
      </c>
      <c r="Q1866" t="s">
        <v>93</v>
      </c>
      <c r="R1866" s="6">
        <f>_xlfn.XLOOKUP(CleanedData[[#This Row],[Product]],'02_Lookup_Tables'!$A$2:$A$126,'02_Lookup_Tables'!$B$2:$B$126)</f>
        <v>2099.4</v>
      </c>
      <c r="S1866" t="str">
        <f>VLOOKUP(CleanedData[[#This Row],[Product]],'02_Lookup_Tables'!$H$2:$I$126,2,FALSE)</f>
        <v>Sports &amp; Outdoors</v>
      </c>
      <c r="T1866" t="str">
        <f>VLOOKUP(CleanedData[[#This Row],[Province]],'02_Lookup_Tables'!$D$2:$E$10,2, FALSE)</f>
        <v>Southern Region</v>
      </c>
      <c r="U1866" t="str" cm="1">
        <f t="array" ref="U1866">_xlfn.IFS(CleanedData[[#This Row],[Purchase Amount]]&lt;500,"Low",
CleanedData[[#This Row],[Purchase Amount]]&lt;5000,"Medium",
TRUE,"High")</f>
        <v>Medium</v>
      </c>
      <c r="V1866" t="str">
        <f>TEXT(CleanedData[[#This Row],[Date]],"mmmm")</f>
        <v>July</v>
      </c>
      <c r="W1866" t="str">
        <f>"Q"&amp;ROUNDUP(MONTH(CleanedData[[#This Row],[Date]])/3,0)</f>
        <v>Q3</v>
      </c>
      <c r="X1866" t="str">
        <f>IF(CleanedData[[#This Row],[Purchase Amount]]&gt;=5000,"Yes","No")</f>
        <v>No</v>
      </c>
      <c r="Y1866">
        <f>IF(CleanedData[[#This Row],[Recommend]]="Yes",1,0)</f>
        <v>0</v>
      </c>
      <c r="Z1866" s="6">
        <f>CleanedData[[#This Row],[Purchase Amount]]*0.15</f>
        <v>314.91000000000003</v>
      </c>
      <c r="AA1866" s="6">
        <f>CleanedData[[#This Row],[Purchase Amount]]*1.15</f>
        <v>2414.31</v>
      </c>
    </row>
    <row r="1867" spans="1:27" x14ac:dyDescent="0.3">
      <c r="A1867">
        <v>2235</v>
      </c>
      <c r="B1867" t="s">
        <v>2092</v>
      </c>
      <c r="C1867" s="1">
        <v>45590</v>
      </c>
      <c r="D1867">
        <v>62</v>
      </c>
      <c r="E1867" t="s">
        <v>60</v>
      </c>
      <c r="F1867" t="s">
        <v>40</v>
      </c>
      <c r="G1867" t="s">
        <v>192</v>
      </c>
      <c r="H1867">
        <v>4</v>
      </c>
      <c r="I1867" t="s">
        <v>42</v>
      </c>
      <c r="J1867" t="s">
        <v>54</v>
      </c>
      <c r="K1867" t="s">
        <v>55</v>
      </c>
      <c r="L1867" t="s">
        <v>45</v>
      </c>
      <c r="M1867" t="s">
        <v>56</v>
      </c>
      <c r="N1867" t="s">
        <v>96</v>
      </c>
      <c r="O1867" t="s">
        <v>148</v>
      </c>
      <c r="P1867" t="s">
        <v>49</v>
      </c>
      <c r="Q1867" t="s">
        <v>50</v>
      </c>
      <c r="R1867" s="6">
        <f>_xlfn.XLOOKUP(CleanedData[[#This Row],[Product]],'02_Lookup_Tables'!$A$2:$A$126,'02_Lookup_Tables'!$B$2:$B$126)</f>
        <v>13261</v>
      </c>
      <c r="S1867" t="str">
        <f>VLOOKUP(CleanedData[[#This Row],[Product]],'02_Lookup_Tables'!$H$2:$I$126,2,FALSE)</f>
        <v>Electronics</v>
      </c>
      <c r="T1867" t="str">
        <f>VLOOKUP(CleanedData[[#This Row],[Province]],'02_Lookup_Tables'!$D$2:$E$10,2, FALSE)</f>
        <v>Northern Region</v>
      </c>
      <c r="U1867" t="str" cm="1">
        <f t="array" ref="U1867">_xlfn.IFS(CleanedData[[#This Row],[Purchase Amount]]&lt;500,"Low",
CleanedData[[#This Row],[Purchase Amount]]&lt;5000,"Medium",
TRUE,"High")</f>
        <v>High</v>
      </c>
      <c r="V1867" t="str">
        <f>TEXT(CleanedData[[#This Row],[Date]],"mmmm")</f>
        <v>October</v>
      </c>
      <c r="W1867" t="str">
        <f>"Q"&amp;ROUNDUP(MONTH(CleanedData[[#This Row],[Date]])/3,0)</f>
        <v>Q4</v>
      </c>
      <c r="X1867" t="str">
        <f>IF(CleanedData[[#This Row],[Purchase Amount]]&gt;=5000,"Yes","No")</f>
        <v>Yes</v>
      </c>
      <c r="Y1867">
        <f>IF(CleanedData[[#This Row],[Recommend]]="Yes",1,0)</f>
        <v>0</v>
      </c>
      <c r="Z1867" s="6">
        <f>CleanedData[[#This Row],[Purchase Amount]]*0.15</f>
        <v>1989.1499999999999</v>
      </c>
      <c r="AA1867" s="6">
        <f>CleanedData[[#This Row],[Purchase Amount]]*1.15</f>
        <v>15250.15</v>
      </c>
    </row>
    <row r="1868" spans="1:27" x14ac:dyDescent="0.3">
      <c r="A1868">
        <v>2236</v>
      </c>
      <c r="B1868" t="s">
        <v>2093</v>
      </c>
      <c r="C1868" s="1">
        <v>45859</v>
      </c>
      <c r="D1868">
        <v>31</v>
      </c>
      <c r="E1868" t="s">
        <v>39</v>
      </c>
      <c r="F1868" t="s">
        <v>108</v>
      </c>
      <c r="G1868" t="s">
        <v>336</v>
      </c>
      <c r="H1868">
        <v>2</v>
      </c>
      <c r="I1868" t="s">
        <v>42</v>
      </c>
      <c r="J1868" t="s">
        <v>54</v>
      </c>
      <c r="K1868" t="s">
        <v>55</v>
      </c>
      <c r="L1868" t="s">
        <v>42</v>
      </c>
      <c r="N1868" t="s">
        <v>47</v>
      </c>
      <c r="O1868" t="s">
        <v>134</v>
      </c>
      <c r="P1868" t="s">
        <v>8646</v>
      </c>
      <c r="Q1868" t="s">
        <v>58</v>
      </c>
      <c r="R1868" s="6">
        <f>_xlfn.XLOOKUP(CleanedData[[#This Row],[Product]],'02_Lookup_Tables'!$A$2:$A$126,'02_Lookup_Tables'!$B$2:$B$126)</f>
        <v>812.2</v>
      </c>
      <c r="S1868" t="str">
        <f>VLOOKUP(CleanedData[[#This Row],[Product]],'02_Lookup_Tables'!$H$2:$I$126,2,FALSE)</f>
        <v>Sports &amp; Outdoors</v>
      </c>
      <c r="T1868" t="str">
        <f>VLOOKUP(CleanedData[[#This Row],[Province]],'02_Lookup_Tables'!$D$2:$E$10,2, FALSE)</f>
        <v>Gauteng Region</v>
      </c>
      <c r="U1868" t="str" cm="1">
        <f t="array" ref="U1868">_xlfn.IFS(CleanedData[[#This Row],[Purchase Amount]]&lt;500,"Low",
CleanedData[[#This Row],[Purchase Amount]]&lt;5000,"Medium",
TRUE,"High")</f>
        <v>Medium</v>
      </c>
      <c r="V1868" t="str">
        <f>TEXT(CleanedData[[#This Row],[Date]],"mmmm")</f>
        <v>July</v>
      </c>
      <c r="W1868" t="str">
        <f>"Q"&amp;ROUNDUP(MONTH(CleanedData[[#This Row],[Date]])/3,0)</f>
        <v>Q3</v>
      </c>
      <c r="X1868" t="str">
        <f>IF(CleanedData[[#This Row],[Purchase Amount]]&gt;=5000,"Yes","No")</f>
        <v>No</v>
      </c>
      <c r="Y1868">
        <f>IF(CleanedData[[#This Row],[Recommend]]="Yes",1,0)</f>
        <v>0</v>
      </c>
      <c r="Z1868" s="6">
        <f>CleanedData[[#This Row],[Purchase Amount]]*0.15</f>
        <v>121.83</v>
      </c>
      <c r="AA1868" s="6">
        <f>CleanedData[[#This Row],[Purchase Amount]]*1.15</f>
        <v>934.03</v>
      </c>
    </row>
    <row r="1869" spans="1:27" x14ac:dyDescent="0.3">
      <c r="A1869">
        <v>2237</v>
      </c>
      <c r="B1869" t="s">
        <v>2094</v>
      </c>
      <c r="C1869" s="1">
        <v>45752</v>
      </c>
      <c r="D1869">
        <v>60</v>
      </c>
      <c r="E1869" t="s">
        <v>52</v>
      </c>
      <c r="F1869" t="s">
        <v>125</v>
      </c>
      <c r="G1869" t="s">
        <v>118</v>
      </c>
      <c r="H1869">
        <v>2</v>
      </c>
      <c r="I1869" t="s">
        <v>45</v>
      </c>
      <c r="J1869" t="s">
        <v>43</v>
      </c>
      <c r="K1869" t="s">
        <v>44</v>
      </c>
      <c r="L1869" t="s">
        <v>45</v>
      </c>
      <c r="M1869" t="s">
        <v>147</v>
      </c>
      <c r="N1869" t="s">
        <v>47</v>
      </c>
      <c r="O1869" t="s">
        <v>148</v>
      </c>
      <c r="P1869" t="s">
        <v>70</v>
      </c>
      <c r="Q1869" t="s">
        <v>50</v>
      </c>
      <c r="R1869" s="6">
        <f>_xlfn.XLOOKUP(CleanedData[[#This Row],[Product]],'02_Lookup_Tables'!$A$2:$A$126,'02_Lookup_Tables'!$B$2:$B$126)</f>
        <v>368.99</v>
      </c>
      <c r="S1869" t="str">
        <f>VLOOKUP(CleanedData[[#This Row],[Product]],'02_Lookup_Tables'!$H$2:$I$126,2,FALSE)</f>
        <v>Accessories</v>
      </c>
      <c r="T1869" t="str">
        <f>VLOOKUP(CleanedData[[#This Row],[Province]],'02_Lookup_Tables'!$D$2:$E$10,2, FALSE)</f>
        <v>Western Region</v>
      </c>
      <c r="U1869" t="str" cm="1">
        <f t="array" ref="U1869">_xlfn.IFS(CleanedData[[#This Row],[Purchase Amount]]&lt;500,"Low",
CleanedData[[#This Row],[Purchase Amount]]&lt;5000,"Medium",
TRUE,"High")</f>
        <v>Low</v>
      </c>
      <c r="V1869" t="str">
        <f>TEXT(CleanedData[[#This Row],[Date]],"mmmm")</f>
        <v>April</v>
      </c>
      <c r="W1869" t="str">
        <f>"Q"&amp;ROUNDUP(MONTH(CleanedData[[#This Row],[Date]])/3,0)</f>
        <v>Q2</v>
      </c>
      <c r="X1869" t="str">
        <f>IF(CleanedData[[#This Row],[Purchase Amount]]&gt;=5000,"Yes","No")</f>
        <v>No</v>
      </c>
      <c r="Y1869">
        <f>IF(CleanedData[[#This Row],[Recommend]]="Yes",1,0)</f>
        <v>1</v>
      </c>
      <c r="Z1869" s="6">
        <f>CleanedData[[#This Row],[Purchase Amount]]*0.15</f>
        <v>55.348500000000001</v>
      </c>
      <c r="AA1869" s="6">
        <f>CleanedData[[#This Row],[Purchase Amount]]*1.15</f>
        <v>424.33849999999995</v>
      </c>
    </row>
    <row r="1870" spans="1:27" x14ac:dyDescent="0.3">
      <c r="A1870">
        <v>2240</v>
      </c>
      <c r="B1870" t="s">
        <v>2095</v>
      </c>
      <c r="C1870" s="1">
        <v>45684</v>
      </c>
      <c r="D1870">
        <v>66</v>
      </c>
      <c r="E1870" t="s">
        <v>39</v>
      </c>
      <c r="F1870" t="s">
        <v>83</v>
      </c>
      <c r="G1870" t="s">
        <v>246</v>
      </c>
      <c r="H1870">
        <v>5</v>
      </c>
      <c r="I1870" t="s">
        <v>42</v>
      </c>
      <c r="J1870" t="s">
        <v>69</v>
      </c>
      <c r="K1870" t="s">
        <v>55</v>
      </c>
      <c r="L1870" t="s">
        <v>42</v>
      </c>
      <c r="M1870" t="s">
        <v>196</v>
      </c>
      <c r="N1870" t="s">
        <v>57</v>
      </c>
      <c r="O1870" t="s">
        <v>89</v>
      </c>
      <c r="P1870" t="s">
        <v>70</v>
      </c>
      <c r="Q1870" t="s">
        <v>97</v>
      </c>
      <c r="R1870" s="6">
        <f>_xlfn.XLOOKUP(CleanedData[[#This Row],[Product]],'02_Lookup_Tables'!$A$2:$A$126,'02_Lookup_Tables'!$B$2:$B$126)</f>
        <v>2603.98</v>
      </c>
      <c r="S1870" t="str">
        <f>VLOOKUP(CleanedData[[#This Row],[Product]],'02_Lookup_Tables'!$H$2:$I$126,2,FALSE)</f>
        <v>Accessories</v>
      </c>
      <c r="T1870" t="str">
        <f>VLOOKUP(CleanedData[[#This Row],[Province]],'02_Lookup_Tables'!$D$2:$E$10,2, FALSE)</f>
        <v>Western Region</v>
      </c>
      <c r="U1870" t="str" cm="1">
        <f t="array" ref="U1870">_xlfn.IFS(CleanedData[[#This Row],[Purchase Amount]]&lt;500,"Low",
CleanedData[[#This Row],[Purchase Amount]]&lt;5000,"Medium",
TRUE,"High")</f>
        <v>Medium</v>
      </c>
      <c r="V1870" t="str">
        <f>TEXT(CleanedData[[#This Row],[Date]],"mmmm")</f>
        <v>January</v>
      </c>
      <c r="W1870" t="str">
        <f>"Q"&amp;ROUNDUP(MONTH(CleanedData[[#This Row],[Date]])/3,0)</f>
        <v>Q1</v>
      </c>
      <c r="X1870" t="str">
        <f>IF(CleanedData[[#This Row],[Purchase Amount]]&gt;=5000,"Yes","No")</f>
        <v>No</v>
      </c>
      <c r="Y1870">
        <f>IF(CleanedData[[#This Row],[Recommend]]="Yes",1,0)</f>
        <v>0</v>
      </c>
      <c r="Z1870" s="6">
        <f>CleanedData[[#This Row],[Purchase Amount]]*0.15</f>
        <v>390.59699999999998</v>
      </c>
      <c r="AA1870" s="6">
        <f>CleanedData[[#This Row],[Purchase Amount]]*1.15</f>
        <v>2994.5769999999998</v>
      </c>
    </row>
    <row r="1871" spans="1:27" x14ac:dyDescent="0.3">
      <c r="A1871">
        <v>2241</v>
      </c>
      <c r="B1871" t="s">
        <v>2096</v>
      </c>
      <c r="C1871" s="1">
        <v>45385</v>
      </c>
      <c r="D1871">
        <v>28</v>
      </c>
      <c r="E1871" t="s">
        <v>60</v>
      </c>
      <c r="F1871" t="s">
        <v>68</v>
      </c>
      <c r="G1871" t="s">
        <v>214</v>
      </c>
      <c r="H1871">
        <v>3</v>
      </c>
      <c r="I1871" t="s">
        <v>45</v>
      </c>
      <c r="J1871" t="s">
        <v>74</v>
      </c>
      <c r="K1871" t="s">
        <v>55</v>
      </c>
      <c r="L1871" t="s">
        <v>45</v>
      </c>
      <c r="N1871" t="s">
        <v>48</v>
      </c>
      <c r="O1871" t="s">
        <v>134</v>
      </c>
      <c r="P1871" t="s">
        <v>8646</v>
      </c>
      <c r="Q1871" t="s">
        <v>58</v>
      </c>
      <c r="R1871" s="6">
        <f>_xlfn.XLOOKUP(CleanedData[[#This Row],[Product]],'02_Lookup_Tables'!$A$2:$A$126,'02_Lookup_Tables'!$B$2:$B$126)</f>
        <v>134.01</v>
      </c>
      <c r="S1871" t="str">
        <f>VLOOKUP(CleanedData[[#This Row],[Product]],'02_Lookup_Tables'!$H$2:$I$126,2,FALSE)</f>
        <v>Food</v>
      </c>
      <c r="T1871" t="str">
        <f>VLOOKUP(CleanedData[[#This Row],[Province]],'02_Lookup_Tables'!$D$2:$E$10,2, FALSE)</f>
        <v>Northern Region</v>
      </c>
      <c r="U1871" t="str" cm="1">
        <f t="array" ref="U1871">_xlfn.IFS(CleanedData[[#This Row],[Purchase Amount]]&lt;500,"Low",
CleanedData[[#This Row],[Purchase Amount]]&lt;5000,"Medium",
TRUE,"High")</f>
        <v>Low</v>
      </c>
      <c r="V1871" t="str">
        <f>TEXT(CleanedData[[#This Row],[Date]],"mmmm")</f>
        <v>April</v>
      </c>
      <c r="W1871" t="str">
        <f>"Q"&amp;ROUNDUP(MONTH(CleanedData[[#This Row],[Date]])/3,0)</f>
        <v>Q2</v>
      </c>
      <c r="X1871" t="str">
        <f>IF(CleanedData[[#This Row],[Purchase Amount]]&gt;=5000,"Yes","No")</f>
        <v>No</v>
      </c>
      <c r="Y1871">
        <f>IF(CleanedData[[#This Row],[Recommend]]="Yes",1,0)</f>
        <v>1</v>
      </c>
      <c r="Z1871" s="6">
        <f>CleanedData[[#This Row],[Purchase Amount]]*0.15</f>
        <v>20.101499999999998</v>
      </c>
      <c r="AA1871" s="6">
        <f>CleanedData[[#This Row],[Purchase Amount]]*1.15</f>
        <v>154.11149999999998</v>
      </c>
    </row>
    <row r="1872" spans="1:27" x14ac:dyDescent="0.3">
      <c r="A1872">
        <v>2242</v>
      </c>
      <c r="B1872" t="s">
        <v>2097</v>
      </c>
      <c r="C1872" s="1">
        <v>45469</v>
      </c>
      <c r="D1872">
        <v>29</v>
      </c>
      <c r="E1872" t="s">
        <v>52</v>
      </c>
      <c r="F1872" t="s">
        <v>40</v>
      </c>
      <c r="G1872" t="s">
        <v>144</v>
      </c>
      <c r="H1872">
        <v>3</v>
      </c>
      <c r="I1872" t="s">
        <v>45</v>
      </c>
      <c r="J1872" t="s">
        <v>63</v>
      </c>
      <c r="K1872" t="s">
        <v>64</v>
      </c>
      <c r="L1872" t="s">
        <v>45</v>
      </c>
      <c r="M1872" t="s">
        <v>180</v>
      </c>
      <c r="N1872" t="s">
        <v>48</v>
      </c>
      <c r="O1872" t="s">
        <v>89</v>
      </c>
      <c r="P1872" t="s">
        <v>49</v>
      </c>
      <c r="Q1872" t="s">
        <v>58</v>
      </c>
      <c r="R1872" s="6">
        <f>_xlfn.XLOOKUP(CleanedData[[#This Row],[Product]],'02_Lookup_Tables'!$A$2:$A$126,'02_Lookup_Tables'!$B$2:$B$126)</f>
        <v>4455.18</v>
      </c>
      <c r="S1872" t="str">
        <f>VLOOKUP(CleanedData[[#This Row],[Product]],'02_Lookup_Tables'!$H$2:$I$126,2,FALSE)</f>
        <v>Sports &amp; Outdoors</v>
      </c>
      <c r="T1872" t="str">
        <f>VLOOKUP(CleanedData[[#This Row],[Province]],'02_Lookup_Tables'!$D$2:$E$10,2, FALSE)</f>
        <v>Northern Region</v>
      </c>
      <c r="U1872" t="str" cm="1">
        <f t="array" ref="U1872">_xlfn.IFS(CleanedData[[#This Row],[Purchase Amount]]&lt;500,"Low",
CleanedData[[#This Row],[Purchase Amount]]&lt;5000,"Medium",
TRUE,"High")</f>
        <v>Medium</v>
      </c>
      <c r="V1872" t="str">
        <f>TEXT(CleanedData[[#This Row],[Date]],"mmmm")</f>
        <v>June</v>
      </c>
      <c r="W1872" t="str">
        <f>"Q"&amp;ROUNDUP(MONTH(CleanedData[[#This Row],[Date]])/3,0)</f>
        <v>Q2</v>
      </c>
      <c r="X1872" t="str">
        <f>IF(CleanedData[[#This Row],[Purchase Amount]]&gt;=5000,"Yes","No")</f>
        <v>No</v>
      </c>
      <c r="Y1872">
        <f>IF(CleanedData[[#This Row],[Recommend]]="Yes",1,0)</f>
        <v>1</v>
      </c>
      <c r="Z1872" s="6">
        <f>CleanedData[[#This Row],[Purchase Amount]]*0.15</f>
        <v>668.27700000000004</v>
      </c>
      <c r="AA1872" s="6">
        <f>CleanedData[[#This Row],[Purchase Amount]]*1.15</f>
        <v>5123.4570000000003</v>
      </c>
    </row>
    <row r="1873" spans="1:27" x14ac:dyDescent="0.3">
      <c r="A1873">
        <v>2243</v>
      </c>
      <c r="B1873" t="s">
        <v>2098</v>
      </c>
      <c r="C1873" s="1">
        <v>45916</v>
      </c>
      <c r="D1873">
        <v>79</v>
      </c>
      <c r="E1873" t="s">
        <v>39</v>
      </c>
      <c r="F1873" t="s">
        <v>130</v>
      </c>
      <c r="G1873" t="s">
        <v>307</v>
      </c>
      <c r="H1873">
        <v>2</v>
      </c>
      <c r="I1873" t="s">
        <v>42</v>
      </c>
      <c r="J1873" t="s">
        <v>54</v>
      </c>
      <c r="K1873" t="s">
        <v>64</v>
      </c>
      <c r="L1873" t="s">
        <v>42</v>
      </c>
      <c r="M1873" t="s">
        <v>190</v>
      </c>
      <c r="N1873" t="s">
        <v>47</v>
      </c>
      <c r="O1873" t="s">
        <v>89</v>
      </c>
      <c r="P1873" t="s">
        <v>49</v>
      </c>
      <c r="Q1873" t="s">
        <v>97</v>
      </c>
      <c r="R1873" s="6">
        <f>_xlfn.XLOOKUP(CleanedData[[#This Row],[Product]],'02_Lookup_Tables'!$A$2:$A$126,'02_Lookup_Tables'!$B$2:$B$126)</f>
        <v>824.74</v>
      </c>
      <c r="S1873" t="str">
        <f>VLOOKUP(CleanedData[[#This Row],[Product]],'02_Lookup_Tables'!$H$2:$I$126,2,FALSE)</f>
        <v>Apparel</v>
      </c>
      <c r="T1873" t="str">
        <f>VLOOKUP(CleanedData[[#This Row],[Province]],'02_Lookup_Tables'!$D$2:$E$10,2, FALSE)</f>
        <v>Eastern Region</v>
      </c>
      <c r="U1873" t="str" cm="1">
        <f t="array" ref="U1873">_xlfn.IFS(CleanedData[[#This Row],[Purchase Amount]]&lt;500,"Low",
CleanedData[[#This Row],[Purchase Amount]]&lt;5000,"Medium",
TRUE,"High")</f>
        <v>Medium</v>
      </c>
      <c r="V1873" t="str">
        <f>TEXT(CleanedData[[#This Row],[Date]],"mmmm")</f>
        <v>September</v>
      </c>
      <c r="W1873" t="str">
        <f>"Q"&amp;ROUNDUP(MONTH(CleanedData[[#This Row],[Date]])/3,0)</f>
        <v>Q3</v>
      </c>
      <c r="X1873" t="str">
        <f>IF(CleanedData[[#This Row],[Purchase Amount]]&gt;=5000,"Yes","No")</f>
        <v>No</v>
      </c>
      <c r="Y1873">
        <f>IF(CleanedData[[#This Row],[Recommend]]="Yes",1,0)</f>
        <v>0</v>
      </c>
      <c r="Z1873" s="6">
        <f>CleanedData[[#This Row],[Purchase Amount]]*0.15</f>
        <v>123.711</v>
      </c>
      <c r="AA1873" s="6">
        <f>CleanedData[[#This Row],[Purchase Amount]]*1.15</f>
        <v>948.45099999999991</v>
      </c>
    </row>
    <row r="1874" spans="1:27" x14ac:dyDescent="0.3">
      <c r="A1874">
        <v>2244</v>
      </c>
      <c r="B1874" t="s">
        <v>2099</v>
      </c>
      <c r="C1874" s="1">
        <v>45843</v>
      </c>
      <c r="D1874">
        <v>58</v>
      </c>
      <c r="E1874" t="s">
        <v>52</v>
      </c>
      <c r="F1874" t="s">
        <v>40</v>
      </c>
      <c r="G1874" t="s">
        <v>258</v>
      </c>
      <c r="H1874">
        <v>4</v>
      </c>
      <c r="I1874" t="s">
        <v>42</v>
      </c>
      <c r="J1874" t="s">
        <v>69</v>
      </c>
      <c r="K1874" t="s">
        <v>44</v>
      </c>
      <c r="L1874" t="s">
        <v>45</v>
      </c>
      <c r="M1874" t="s">
        <v>184</v>
      </c>
      <c r="N1874" t="s">
        <v>96</v>
      </c>
      <c r="O1874" t="s">
        <v>148</v>
      </c>
      <c r="P1874" t="s">
        <v>49</v>
      </c>
      <c r="Q1874" t="s">
        <v>50</v>
      </c>
      <c r="R1874" s="6">
        <f>_xlfn.XLOOKUP(CleanedData[[#This Row],[Product]],'02_Lookup_Tables'!$A$2:$A$126,'02_Lookup_Tables'!$B$2:$B$126)</f>
        <v>768.34</v>
      </c>
      <c r="S1874" t="str">
        <f>VLOOKUP(CleanedData[[#This Row],[Product]],'02_Lookup_Tables'!$H$2:$I$126,2,FALSE)</f>
        <v>Home &amp; Living</v>
      </c>
      <c r="T1874" t="str">
        <f>VLOOKUP(CleanedData[[#This Row],[Province]],'02_Lookup_Tables'!$D$2:$E$10,2, FALSE)</f>
        <v>Northern Region</v>
      </c>
      <c r="U1874" t="str" cm="1">
        <f t="array" ref="U1874">_xlfn.IFS(CleanedData[[#This Row],[Purchase Amount]]&lt;500,"Low",
CleanedData[[#This Row],[Purchase Amount]]&lt;5000,"Medium",
TRUE,"High")</f>
        <v>Medium</v>
      </c>
      <c r="V1874" t="str">
        <f>TEXT(CleanedData[[#This Row],[Date]],"mmmm")</f>
        <v>July</v>
      </c>
      <c r="W1874" t="str">
        <f>"Q"&amp;ROUNDUP(MONTH(CleanedData[[#This Row],[Date]])/3,0)</f>
        <v>Q3</v>
      </c>
      <c r="X1874" t="str">
        <f>IF(CleanedData[[#This Row],[Purchase Amount]]&gt;=5000,"Yes","No")</f>
        <v>No</v>
      </c>
      <c r="Y1874">
        <f>IF(CleanedData[[#This Row],[Recommend]]="Yes",1,0)</f>
        <v>0</v>
      </c>
      <c r="Z1874" s="6">
        <f>CleanedData[[#This Row],[Purchase Amount]]*0.15</f>
        <v>115.251</v>
      </c>
      <c r="AA1874" s="6">
        <f>CleanedData[[#This Row],[Purchase Amount]]*1.15</f>
        <v>883.59100000000001</v>
      </c>
    </row>
    <row r="1875" spans="1:27" x14ac:dyDescent="0.3">
      <c r="A1875">
        <v>2245</v>
      </c>
      <c r="B1875" t="s">
        <v>2100</v>
      </c>
      <c r="C1875" s="1">
        <v>45586</v>
      </c>
      <c r="D1875">
        <v>41</v>
      </c>
      <c r="E1875" t="s">
        <v>60</v>
      </c>
      <c r="F1875" t="s">
        <v>108</v>
      </c>
      <c r="G1875" t="s">
        <v>406</v>
      </c>
      <c r="H1875">
        <v>3</v>
      </c>
      <c r="I1875" t="s">
        <v>45</v>
      </c>
      <c r="J1875" t="s">
        <v>69</v>
      </c>
      <c r="K1875" t="s">
        <v>44</v>
      </c>
      <c r="L1875" t="s">
        <v>45</v>
      </c>
      <c r="M1875" t="s">
        <v>140</v>
      </c>
      <c r="N1875" t="s">
        <v>48</v>
      </c>
      <c r="O1875" t="s">
        <v>148</v>
      </c>
      <c r="P1875" t="s">
        <v>49</v>
      </c>
      <c r="Q1875" t="s">
        <v>81</v>
      </c>
      <c r="R1875" s="6">
        <f>_xlfn.XLOOKUP(CleanedData[[#This Row],[Product]],'02_Lookup_Tables'!$A$2:$A$126,'02_Lookup_Tables'!$B$2:$B$126)</f>
        <v>996.44</v>
      </c>
      <c r="S1875" t="str">
        <f>VLOOKUP(CleanedData[[#This Row],[Product]],'02_Lookup_Tables'!$H$2:$I$126,2,FALSE)</f>
        <v>Sports &amp; Outdoors</v>
      </c>
      <c r="T1875" t="str">
        <f>VLOOKUP(CleanedData[[#This Row],[Province]],'02_Lookup_Tables'!$D$2:$E$10,2, FALSE)</f>
        <v>Gauteng Region</v>
      </c>
      <c r="U1875" t="str" cm="1">
        <f t="array" ref="U1875">_xlfn.IFS(CleanedData[[#This Row],[Purchase Amount]]&lt;500,"Low",
CleanedData[[#This Row],[Purchase Amount]]&lt;5000,"Medium",
TRUE,"High")</f>
        <v>Medium</v>
      </c>
      <c r="V1875" t="str">
        <f>TEXT(CleanedData[[#This Row],[Date]],"mmmm")</f>
        <v>October</v>
      </c>
      <c r="W1875" t="str">
        <f>"Q"&amp;ROUNDUP(MONTH(CleanedData[[#This Row],[Date]])/3,0)</f>
        <v>Q4</v>
      </c>
      <c r="X1875" t="str">
        <f>IF(CleanedData[[#This Row],[Purchase Amount]]&gt;=5000,"Yes","No")</f>
        <v>No</v>
      </c>
      <c r="Y1875">
        <f>IF(CleanedData[[#This Row],[Recommend]]="Yes",1,0)</f>
        <v>1</v>
      </c>
      <c r="Z1875" s="6">
        <f>CleanedData[[#This Row],[Purchase Amount]]*0.15</f>
        <v>149.46600000000001</v>
      </c>
      <c r="AA1875" s="6">
        <f>CleanedData[[#This Row],[Purchase Amount]]*1.15</f>
        <v>1145.9059999999999</v>
      </c>
    </row>
    <row r="1876" spans="1:27" x14ac:dyDescent="0.3">
      <c r="A1876">
        <v>2246</v>
      </c>
      <c r="B1876" t="s">
        <v>2101</v>
      </c>
      <c r="C1876" s="1">
        <v>45680</v>
      </c>
      <c r="D1876">
        <v>75</v>
      </c>
      <c r="E1876" t="s">
        <v>52</v>
      </c>
      <c r="F1876" t="s">
        <v>130</v>
      </c>
      <c r="G1876" t="s">
        <v>216</v>
      </c>
      <c r="H1876">
        <v>5</v>
      </c>
      <c r="I1876" t="s">
        <v>42</v>
      </c>
      <c r="J1876" t="s">
        <v>63</v>
      </c>
      <c r="K1876" t="s">
        <v>64</v>
      </c>
      <c r="L1876" t="s">
        <v>42</v>
      </c>
      <c r="N1876" t="s">
        <v>57</v>
      </c>
      <c r="O1876" t="s">
        <v>134</v>
      </c>
      <c r="P1876" t="s">
        <v>8646</v>
      </c>
      <c r="Q1876" t="s">
        <v>97</v>
      </c>
      <c r="R1876" s="6">
        <f>_xlfn.XLOOKUP(CleanedData[[#This Row],[Product]],'02_Lookup_Tables'!$A$2:$A$126,'02_Lookup_Tables'!$B$2:$B$126)</f>
        <v>929.55</v>
      </c>
      <c r="S1876" t="str">
        <f>VLOOKUP(CleanedData[[#This Row],[Product]],'02_Lookup_Tables'!$H$2:$I$126,2,FALSE)</f>
        <v>Accessories</v>
      </c>
      <c r="T1876" t="str">
        <f>VLOOKUP(CleanedData[[#This Row],[Province]],'02_Lookup_Tables'!$D$2:$E$10,2, FALSE)</f>
        <v>Eastern Region</v>
      </c>
      <c r="U1876" t="str" cm="1">
        <f t="array" ref="U1876">_xlfn.IFS(CleanedData[[#This Row],[Purchase Amount]]&lt;500,"Low",
CleanedData[[#This Row],[Purchase Amount]]&lt;5000,"Medium",
TRUE,"High")</f>
        <v>Medium</v>
      </c>
      <c r="V1876" t="str">
        <f>TEXT(CleanedData[[#This Row],[Date]],"mmmm")</f>
        <v>January</v>
      </c>
      <c r="W1876" t="str">
        <f>"Q"&amp;ROUNDUP(MONTH(CleanedData[[#This Row],[Date]])/3,0)</f>
        <v>Q1</v>
      </c>
      <c r="X1876" t="str">
        <f>IF(CleanedData[[#This Row],[Purchase Amount]]&gt;=5000,"Yes","No")</f>
        <v>No</v>
      </c>
      <c r="Y1876">
        <f>IF(CleanedData[[#This Row],[Recommend]]="Yes",1,0)</f>
        <v>0</v>
      </c>
      <c r="Z1876" s="6">
        <f>CleanedData[[#This Row],[Purchase Amount]]*0.15</f>
        <v>139.43249999999998</v>
      </c>
      <c r="AA1876" s="6">
        <f>CleanedData[[#This Row],[Purchase Amount]]*1.15</f>
        <v>1068.9824999999998</v>
      </c>
    </row>
    <row r="1877" spans="1:27" x14ac:dyDescent="0.3">
      <c r="A1877">
        <v>2247</v>
      </c>
      <c r="B1877" t="s">
        <v>2102</v>
      </c>
      <c r="C1877" s="1">
        <v>45410</v>
      </c>
      <c r="D1877">
        <v>59</v>
      </c>
      <c r="E1877" t="s">
        <v>60</v>
      </c>
      <c r="F1877" t="s">
        <v>68</v>
      </c>
      <c r="G1877" t="s">
        <v>693</v>
      </c>
      <c r="H1877">
        <v>5</v>
      </c>
      <c r="I1877" t="s">
        <v>42</v>
      </c>
      <c r="J1877" t="s">
        <v>43</v>
      </c>
      <c r="K1877" t="s">
        <v>64</v>
      </c>
      <c r="L1877" t="s">
        <v>45</v>
      </c>
      <c r="N1877" t="s">
        <v>57</v>
      </c>
      <c r="O1877" t="s">
        <v>134</v>
      </c>
      <c r="P1877" t="s">
        <v>8646</v>
      </c>
      <c r="Q1877" t="s">
        <v>50</v>
      </c>
      <c r="R1877" s="6">
        <f>_xlfn.XLOOKUP(CleanedData[[#This Row],[Product]],'02_Lookup_Tables'!$A$2:$A$126,'02_Lookup_Tables'!$B$2:$B$126)</f>
        <v>618.72</v>
      </c>
      <c r="S1877" t="str">
        <f>VLOOKUP(CleanedData[[#This Row],[Product]],'02_Lookup_Tables'!$H$2:$I$126,2,FALSE)</f>
        <v>Sports &amp; Outdoors</v>
      </c>
      <c r="T1877" t="str">
        <f>VLOOKUP(CleanedData[[#This Row],[Province]],'02_Lookup_Tables'!$D$2:$E$10,2, FALSE)</f>
        <v>Northern Region</v>
      </c>
      <c r="U1877" t="str" cm="1">
        <f t="array" ref="U1877">_xlfn.IFS(CleanedData[[#This Row],[Purchase Amount]]&lt;500,"Low",
CleanedData[[#This Row],[Purchase Amount]]&lt;5000,"Medium",
TRUE,"High")</f>
        <v>Medium</v>
      </c>
      <c r="V1877" t="str">
        <f>TEXT(CleanedData[[#This Row],[Date]],"mmmm")</f>
        <v>April</v>
      </c>
      <c r="W1877" t="str">
        <f>"Q"&amp;ROUNDUP(MONTH(CleanedData[[#This Row],[Date]])/3,0)</f>
        <v>Q2</v>
      </c>
      <c r="X1877" t="str">
        <f>IF(CleanedData[[#This Row],[Purchase Amount]]&gt;=5000,"Yes","No")</f>
        <v>No</v>
      </c>
      <c r="Y1877">
        <f>IF(CleanedData[[#This Row],[Recommend]]="Yes",1,0)</f>
        <v>0</v>
      </c>
      <c r="Z1877" s="6">
        <f>CleanedData[[#This Row],[Purchase Amount]]*0.15</f>
        <v>92.808000000000007</v>
      </c>
      <c r="AA1877" s="6">
        <f>CleanedData[[#This Row],[Purchase Amount]]*1.15</f>
        <v>711.52800000000002</v>
      </c>
    </row>
    <row r="1878" spans="1:27" x14ac:dyDescent="0.3">
      <c r="A1878">
        <v>2249</v>
      </c>
      <c r="B1878" t="s">
        <v>2103</v>
      </c>
      <c r="C1878" s="1">
        <v>45958</v>
      </c>
      <c r="D1878">
        <v>66</v>
      </c>
      <c r="E1878" t="s">
        <v>60</v>
      </c>
      <c r="F1878" t="s">
        <v>130</v>
      </c>
      <c r="G1878" t="s">
        <v>362</v>
      </c>
      <c r="H1878">
        <v>1</v>
      </c>
      <c r="I1878" t="s">
        <v>42</v>
      </c>
      <c r="J1878" t="s">
        <v>43</v>
      </c>
      <c r="K1878" t="s">
        <v>55</v>
      </c>
      <c r="L1878" t="s">
        <v>45</v>
      </c>
      <c r="M1878" t="s">
        <v>151</v>
      </c>
      <c r="N1878" t="s">
        <v>80</v>
      </c>
      <c r="O1878" t="s">
        <v>89</v>
      </c>
      <c r="P1878" t="s">
        <v>49</v>
      </c>
      <c r="Q1878" t="s">
        <v>97</v>
      </c>
      <c r="R1878" s="6">
        <f>_xlfn.XLOOKUP(CleanedData[[#This Row],[Product]],'02_Lookup_Tables'!$A$2:$A$126,'02_Lookup_Tables'!$B$2:$B$126)</f>
        <v>1746.77</v>
      </c>
      <c r="S1878" t="str">
        <f>VLOOKUP(CleanedData[[#This Row],[Product]],'02_Lookup_Tables'!$H$2:$I$126,2,FALSE)</f>
        <v>Home Devices</v>
      </c>
      <c r="T1878" t="str">
        <f>VLOOKUP(CleanedData[[#This Row],[Province]],'02_Lookup_Tables'!$D$2:$E$10,2, FALSE)</f>
        <v>Eastern Region</v>
      </c>
      <c r="U1878" t="str" cm="1">
        <f t="array" ref="U1878">_xlfn.IFS(CleanedData[[#This Row],[Purchase Amount]]&lt;500,"Low",
CleanedData[[#This Row],[Purchase Amount]]&lt;5000,"Medium",
TRUE,"High")</f>
        <v>Medium</v>
      </c>
      <c r="V1878" t="str">
        <f>TEXT(CleanedData[[#This Row],[Date]],"mmmm")</f>
        <v>October</v>
      </c>
      <c r="W1878" t="str">
        <f>"Q"&amp;ROUNDUP(MONTH(CleanedData[[#This Row],[Date]])/3,0)</f>
        <v>Q4</v>
      </c>
      <c r="X1878" t="str">
        <f>IF(CleanedData[[#This Row],[Purchase Amount]]&gt;=5000,"Yes","No")</f>
        <v>No</v>
      </c>
      <c r="Y1878">
        <f>IF(CleanedData[[#This Row],[Recommend]]="Yes",1,0)</f>
        <v>0</v>
      </c>
      <c r="Z1878" s="6">
        <f>CleanedData[[#This Row],[Purchase Amount]]*0.15</f>
        <v>262.01549999999997</v>
      </c>
      <c r="AA1878" s="6">
        <f>CleanedData[[#This Row],[Purchase Amount]]*1.15</f>
        <v>2008.7854999999997</v>
      </c>
    </row>
    <row r="1879" spans="1:27" x14ac:dyDescent="0.3">
      <c r="A1879">
        <v>2250</v>
      </c>
      <c r="B1879" t="s">
        <v>2104</v>
      </c>
      <c r="C1879" s="1">
        <v>45411</v>
      </c>
      <c r="D1879">
        <v>71</v>
      </c>
      <c r="E1879" t="s">
        <v>60</v>
      </c>
      <c r="F1879" t="s">
        <v>125</v>
      </c>
      <c r="G1879" t="s">
        <v>243</v>
      </c>
      <c r="H1879">
        <v>1</v>
      </c>
      <c r="I1879" t="s">
        <v>45</v>
      </c>
      <c r="J1879" t="s">
        <v>54</v>
      </c>
      <c r="K1879" t="s">
        <v>64</v>
      </c>
      <c r="L1879" t="s">
        <v>42</v>
      </c>
      <c r="M1879" t="s">
        <v>75</v>
      </c>
      <c r="N1879" t="s">
        <v>80</v>
      </c>
      <c r="O1879" t="s">
        <v>89</v>
      </c>
      <c r="P1879" t="s">
        <v>49</v>
      </c>
      <c r="Q1879" t="s">
        <v>97</v>
      </c>
      <c r="R1879" s="6">
        <f>_xlfn.XLOOKUP(CleanedData[[#This Row],[Product]],'02_Lookup_Tables'!$A$2:$A$126,'02_Lookup_Tables'!$B$2:$B$126)</f>
        <v>551.66</v>
      </c>
      <c r="S1879" t="str">
        <f>VLOOKUP(CleanedData[[#This Row],[Product]],'02_Lookup_Tables'!$H$2:$I$126,2,FALSE)</f>
        <v>Accessories</v>
      </c>
      <c r="T1879" t="str">
        <f>VLOOKUP(CleanedData[[#This Row],[Province]],'02_Lookup_Tables'!$D$2:$E$10,2, FALSE)</f>
        <v>Western Region</v>
      </c>
      <c r="U1879" t="str" cm="1">
        <f t="array" ref="U1879">_xlfn.IFS(CleanedData[[#This Row],[Purchase Amount]]&lt;500,"Low",
CleanedData[[#This Row],[Purchase Amount]]&lt;5000,"Medium",
TRUE,"High")</f>
        <v>Medium</v>
      </c>
      <c r="V1879" t="str">
        <f>TEXT(CleanedData[[#This Row],[Date]],"mmmm")</f>
        <v>April</v>
      </c>
      <c r="W1879" t="str">
        <f>"Q"&amp;ROUNDUP(MONTH(CleanedData[[#This Row],[Date]])/3,0)</f>
        <v>Q2</v>
      </c>
      <c r="X1879" t="str">
        <f>IF(CleanedData[[#This Row],[Purchase Amount]]&gt;=5000,"Yes","No")</f>
        <v>No</v>
      </c>
      <c r="Y1879">
        <f>IF(CleanedData[[#This Row],[Recommend]]="Yes",1,0)</f>
        <v>1</v>
      </c>
      <c r="Z1879" s="6">
        <f>CleanedData[[#This Row],[Purchase Amount]]*0.15</f>
        <v>82.748999999999995</v>
      </c>
      <c r="AA1879" s="6">
        <f>CleanedData[[#This Row],[Purchase Amount]]*1.15</f>
        <v>634.40899999999988</v>
      </c>
    </row>
    <row r="1880" spans="1:27" x14ac:dyDescent="0.3">
      <c r="A1880">
        <v>2251</v>
      </c>
      <c r="B1880" t="s">
        <v>2105</v>
      </c>
      <c r="C1880" s="1">
        <v>45519</v>
      </c>
      <c r="D1880">
        <v>40</v>
      </c>
      <c r="E1880" t="s">
        <v>60</v>
      </c>
      <c r="F1880" t="s">
        <v>61</v>
      </c>
      <c r="G1880" t="s">
        <v>95</v>
      </c>
      <c r="H1880">
        <v>3</v>
      </c>
      <c r="I1880" t="s">
        <v>45</v>
      </c>
      <c r="J1880" t="s">
        <v>43</v>
      </c>
      <c r="K1880" t="s">
        <v>64</v>
      </c>
      <c r="L1880" t="s">
        <v>45</v>
      </c>
      <c r="M1880" t="s">
        <v>190</v>
      </c>
      <c r="N1880" t="s">
        <v>48</v>
      </c>
      <c r="O1880" t="s">
        <v>89</v>
      </c>
      <c r="P1880" t="s">
        <v>49</v>
      </c>
      <c r="Q1880" t="s">
        <v>81</v>
      </c>
      <c r="R1880" s="6">
        <f>_xlfn.XLOOKUP(CleanedData[[#This Row],[Product]],'02_Lookup_Tables'!$A$2:$A$126,'02_Lookup_Tables'!$B$2:$B$126)</f>
        <v>5390.8</v>
      </c>
      <c r="S1880" t="str">
        <f>VLOOKUP(CleanedData[[#This Row],[Product]],'02_Lookup_Tables'!$H$2:$I$126,2,FALSE)</f>
        <v>Electronics</v>
      </c>
      <c r="T1880" t="str">
        <f>VLOOKUP(CleanedData[[#This Row],[Province]],'02_Lookup_Tables'!$D$2:$E$10,2, FALSE)</f>
        <v>Southern Region</v>
      </c>
      <c r="U1880" t="str" cm="1">
        <f t="array" ref="U1880">_xlfn.IFS(CleanedData[[#This Row],[Purchase Amount]]&lt;500,"Low",
CleanedData[[#This Row],[Purchase Amount]]&lt;5000,"Medium",
TRUE,"High")</f>
        <v>High</v>
      </c>
      <c r="V1880" t="str">
        <f>TEXT(CleanedData[[#This Row],[Date]],"mmmm")</f>
        <v>August</v>
      </c>
      <c r="W1880" t="str">
        <f>"Q"&amp;ROUNDUP(MONTH(CleanedData[[#This Row],[Date]])/3,0)</f>
        <v>Q3</v>
      </c>
      <c r="X1880" t="str">
        <f>IF(CleanedData[[#This Row],[Purchase Amount]]&gt;=5000,"Yes","No")</f>
        <v>Yes</v>
      </c>
      <c r="Y1880">
        <f>IF(CleanedData[[#This Row],[Recommend]]="Yes",1,0)</f>
        <v>1</v>
      </c>
      <c r="Z1880" s="6">
        <f>CleanedData[[#This Row],[Purchase Amount]]*0.15</f>
        <v>808.62</v>
      </c>
      <c r="AA1880" s="6">
        <f>CleanedData[[#This Row],[Purchase Amount]]*1.15</f>
        <v>6199.42</v>
      </c>
    </row>
    <row r="1881" spans="1:27" x14ac:dyDescent="0.3">
      <c r="A1881">
        <v>2252</v>
      </c>
      <c r="B1881" t="s">
        <v>2106</v>
      </c>
      <c r="C1881" s="1">
        <v>45539</v>
      </c>
      <c r="D1881">
        <v>40</v>
      </c>
      <c r="E1881" t="s">
        <v>60</v>
      </c>
      <c r="F1881" t="s">
        <v>130</v>
      </c>
      <c r="G1881" t="s">
        <v>696</v>
      </c>
      <c r="H1881">
        <v>2</v>
      </c>
      <c r="I1881" t="s">
        <v>45</v>
      </c>
      <c r="J1881" t="s">
        <v>74</v>
      </c>
      <c r="K1881" t="s">
        <v>55</v>
      </c>
      <c r="L1881" t="s">
        <v>42</v>
      </c>
      <c r="M1881" t="s">
        <v>236</v>
      </c>
      <c r="N1881" t="s">
        <v>47</v>
      </c>
      <c r="O1881" t="s">
        <v>89</v>
      </c>
      <c r="P1881" t="s">
        <v>49</v>
      </c>
      <c r="Q1881" t="s">
        <v>81</v>
      </c>
      <c r="R1881" s="6">
        <f>_xlfn.XLOOKUP(CleanedData[[#This Row],[Product]],'02_Lookup_Tables'!$A$2:$A$126,'02_Lookup_Tables'!$B$2:$B$126)</f>
        <v>1233.45</v>
      </c>
      <c r="S1881" t="str">
        <f>VLOOKUP(CleanedData[[#This Row],[Product]],'02_Lookup_Tables'!$H$2:$I$126,2,FALSE)</f>
        <v>Beauty &amp; Personal Care</v>
      </c>
      <c r="T1881" t="str">
        <f>VLOOKUP(CleanedData[[#This Row],[Province]],'02_Lookup_Tables'!$D$2:$E$10,2, FALSE)</f>
        <v>Eastern Region</v>
      </c>
      <c r="U1881" t="str" cm="1">
        <f t="array" ref="U1881">_xlfn.IFS(CleanedData[[#This Row],[Purchase Amount]]&lt;500,"Low",
CleanedData[[#This Row],[Purchase Amount]]&lt;5000,"Medium",
TRUE,"High")</f>
        <v>Medium</v>
      </c>
      <c r="V1881" t="str">
        <f>TEXT(CleanedData[[#This Row],[Date]],"mmmm")</f>
        <v>September</v>
      </c>
      <c r="W1881" t="str">
        <f>"Q"&amp;ROUNDUP(MONTH(CleanedData[[#This Row],[Date]])/3,0)</f>
        <v>Q3</v>
      </c>
      <c r="X1881" t="str">
        <f>IF(CleanedData[[#This Row],[Purchase Amount]]&gt;=5000,"Yes","No")</f>
        <v>No</v>
      </c>
      <c r="Y1881">
        <f>IF(CleanedData[[#This Row],[Recommend]]="Yes",1,0)</f>
        <v>1</v>
      </c>
      <c r="Z1881" s="6">
        <f>CleanedData[[#This Row],[Purchase Amount]]*0.15</f>
        <v>185.01750000000001</v>
      </c>
      <c r="AA1881" s="6">
        <f>CleanedData[[#This Row],[Purchase Amount]]*1.15</f>
        <v>1418.4675</v>
      </c>
    </row>
    <row r="1882" spans="1:27" x14ac:dyDescent="0.3">
      <c r="A1882">
        <v>2253</v>
      </c>
      <c r="B1882" t="s">
        <v>2107</v>
      </c>
      <c r="C1882" s="1">
        <v>45500</v>
      </c>
      <c r="D1882">
        <v>53</v>
      </c>
      <c r="E1882" t="s">
        <v>39</v>
      </c>
      <c r="F1882" t="s">
        <v>125</v>
      </c>
      <c r="G1882" t="s">
        <v>454</v>
      </c>
      <c r="H1882">
        <v>4</v>
      </c>
      <c r="I1882" t="s">
        <v>42</v>
      </c>
      <c r="J1882" t="s">
        <v>63</v>
      </c>
      <c r="K1882" t="s">
        <v>55</v>
      </c>
      <c r="L1882" t="s">
        <v>45</v>
      </c>
      <c r="M1882" t="s">
        <v>65</v>
      </c>
      <c r="N1882" t="s">
        <v>96</v>
      </c>
      <c r="O1882" t="s">
        <v>89</v>
      </c>
      <c r="P1882" t="s">
        <v>70</v>
      </c>
      <c r="Q1882" t="s">
        <v>93</v>
      </c>
      <c r="R1882" s="6">
        <f>_xlfn.XLOOKUP(CleanedData[[#This Row],[Product]],'02_Lookup_Tables'!$A$2:$A$126,'02_Lookup_Tables'!$B$2:$B$126)</f>
        <v>2413.3000000000002</v>
      </c>
      <c r="S1882" t="str">
        <f>VLOOKUP(CleanedData[[#This Row],[Product]],'02_Lookup_Tables'!$H$2:$I$126,2,FALSE)</f>
        <v>Electronics</v>
      </c>
      <c r="T1882" t="str">
        <f>VLOOKUP(CleanedData[[#This Row],[Province]],'02_Lookup_Tables'!$D$2:$E$10,2, FALSE)</f>
        <v>Western Region</v>
      </c>
      <c r="U1882" t="str" cm="1">
        <f t="array" ref="U1882">_xlfn.IFS(CleanedData[[#This Row],[Purchase Amount]]&lt;500,"Low",
CleanedData[[#This Row],[Purchase Amount]]&lt;5000,"Medium",
TRUE,"High")</f>
        <v>Medium</v>
      </c>
      <c r="V1882" t="str">
        <f>TEXT(CleanedData[[#This Row],[Date]],"mmmm")</f>
        <v>July</v>
      </c>
      <c r="W1882" t="str">
        <f>"Q"&amp;ROUNDUP(MONTH(CleanedData[[#This Row],[Date]])/3,0)</f>
        <v>Q3</v>
      </c>
      <c r="X1882" t="str">
        <f>IF(CleanedData[[#This Row],[Purchase Amount]]&gt;=5000,"Yes","No")</f>
        <v>No</v>
      </c>
      <c r="Y1882">
        <f>IF(CleanedData[[#This Row],[Recommend]]="Yes",1,0)</f>
        <v>0</v>
      </c>
      <c r="Z1882" s="6">
        <f>CleanedData[[#This Row],[Purchase Amount]]*0.15</f>
        <v>361.995</v>
      </c>
      <c r="AA1882" s="6">
        <f>CleanedData[[#This Row],[Purchase Amount]]*1.15</f>
        <v>2775.2950000000001</v>
      </c>
    </row>
    <row r="1883" spans="1:27" x14ac:dyDescent="0.3">
      <c r="A1883">
        <v>2255</v>
      </c>
      <c r="B1883" t="s">
        <v>2108</v>
      </c>
      <c r="C1883" s="1">
        <v>46006</v>
      </c>
      <c r="D1883">
        <v>20</v>
      </c>
      <c r="E1883" t="s">
        <v>60</v>
      </c>
      <c r="F1883" t="s">
        <v>130</v>
      </c>
      <c r="G1883" t="s">
        <v>291</v>
      </c>
      <c r="H1883">
        <v>1</v>
      </c>
      <c r="I1883" t="s">
        <v>42</v>
      </c>
      <c r="J1883" t="s">
        <v>74</v>
      </c>
      <c r="K1883" t="s">
        <v>64</v>
      </c>
      <c r="L1883" t="s">
        <v>45</v>
      </c>
      <c r="M1883" t="s">
        <v>112</v>
      </c>
      <c r="N1883" t="s">
        <v>80</v>
      </c>
      <c r="O1883" t="s">
        <v>48</v>
      </c>
      <c r="P1883" t="s">
        <v>49</v>
      </c>
      <c r="Q1883" t="s">
        <v>66</v>
      </c>
      <c r="R1883" s="6">
        <f>_xlfn.XLOOKUP(CleanedData[[#This Row],[Product]],'02_Lookup_Tables'!$A$2:$A$126,'02_Lookup_Tables'!$B$2:$B$126)</f>
        <v>1171.25</v>
      </c>
      <c r="S1883" t="str">
        <f>VLOOKUP(CleanedData[[#This Row],[Product]],'02_Lookup_Tables'!$H$2:$I$126,2,FALSE)</f>
        <v>Toys &amp; Games</v>
      </c>
      <c r="T1883" t="str">
        <f>VLOOKUP(CleanedData[[#This Row],[Province]],'02_Lookup_Tables'!$D$2:$E$10,2, FALSE)</f>
        <v>Eastern Region</v>
      </c>
      <c r="U1883" t="str" cm="1">
        <f t="array" ref="U1883">_xlfn.IFS(CleanedData[[#This Row],[Purchase Amount]]&lt;500,"Low",
CleanedData[[#This Row],[Purchase Amount]]&lt;5000,"Medium",
TRUE,"High")</f>
        <v>Medium</v>
      </c>
      <c r="V1883" t="str">
        <f>TEXT(CleanedData[[#This Row],[Date]],"mmmm")</f>
        <v>December</v>
      </c>
      <c r="W1883" t="str">
        <f>"Q"&amp;ROUNDUP(MONTH(CleanedData[[#This Row],[Date]])/3,0)</f>
        <v>Q4</v>
      </c>
      <c r="X1883" t="str">
        <f>IF(CleanedData[[#This Row],[Purchase Amount]]&gt;=5000,"Yes","No")</f>
        <v>No</v>
      </c>
      <c r="Y1883">
        <f>IF(CleanedData[[#This Row],[Recommend]]="Yes",1,0)</f>
        <v>0</v>
      </c>
      <c r="Z1883" s="6">
        <f>CleanedData[[#This Row],[Purchase Amount]]*0.15</f>
        <v>175.6875</v>
      </c>
      <c r="AA1883" s="6">
        <f>CleanedData[[#This Row],[Purchase Amount]]*1.15</f>
        <v>1346.9375</v>
      </c>
    </row>
    <row r="1884" spans="1:27" x14ac:dyDescent="0.3">
      <c r="A1884">
        <v>2257</v>
      </c>
      <c r="B1884" t="s">
        <v>2109</v>
      </c>
      <c r="C1884" s="1">
        <v>45626</v>
      </c>
      <c r="D1884">
        <v>50</v>
      </c>
      <c r="E1884" t="s">
        <v>52</v>
      </c>
      <c r="F1884" t="s">
        <v>72</v>
      </c>
      <c r="G1884" t="s">
        <v>223</v>
      </c>
      <c r="H1884">
        <v>2</v>
      </c>
      <c r="I1884" t="s">
        <v>42</v>
      </c>
      <c r="J1884" t="s">
        <v>43</v>
      </c>
      <c r="K1884" t="s">
        <v>55</v>
      </c>
      <c r="L1884" t="s">
        <v>42</v>
      </c>
      <c r="M1884" t="s">
        <v>175</v>
      </c>
      <c r="N1884" t="s">
        <v>47</v>
      </c>
      <c r="O1884" t="s">
        <v>89</v>
      </c>
      <c r="P1884" t="s">
        <v>49</v>
      </c>
      <c r="Q1884" t="s">
        <v>93</v>
      </c>
      <c r="R1884" s="6">
        <f>_xlfn.XLOOKUP(CleanedData[[#This Row],[Product]],'02_Lookup_Tables'!$A$2:$A$126,'02_Lookup_Tables'!$B$2:$B$126)</f>
        <v>209.53</v>
      </c>
      <c r="S1884" t="str">
        <f>VLOOKUP(CleanedData[[#This Row],[Product]],'02_Lookup_Tables'!$H$2:$I$126,2,FALSE)</f>
        <v>Food</v>
      </c>
      <c r="T1884" t="str">
        <f>VLOOKUP(CleanedData[[#This Row],[Province]],'02_Lookup_Tables'!$D$2:$E$10,2, FALSE)</f>
        <v>Central Region</v>
      </c>
      <c r="U1884" t="str" cm="1">
        <f t="array" ref="U1884">_xlfn.IFS(CleanedData[[#This Row],[Purchase Amount]]&lt;500,"Low",
CleanedData[[#This Row],[Purchase Amount]]&lt;5000,"Medium",
TRUE,"High")</f>
        <v>Low</v>
      </c>
      <c r="V1884" t="str">
        <f>TEXT(CleanedData[[#This Row],[Date]],"mmmm")</f>
        <v>November</v>
      </c>
      <c r="W1884" t="str">
        <f>"Q"&amp;ROUNDUP(MONTH(CleanedData[[#This Row],[Date]])/3,0)</f>
        <v>Q4</v>
      </c>
      <c r="X1884" t="str">
        <f>IF(CleanedData[[#This Row],[Purchase Amount]]&gt;=5000,"Yes","No")</f>
        <v>No</v>
      </c>
      <c r="Y1884">
        <f>IF(CleanedData[[#This Row],[Recommend]]="Yes",1,0)</f>
        <v>0</v>
      </c>
      <c r="Z1884" s="6">
        <f>CleanedData[[#This Row],[Purchase Amount]]*0.15</f>
        <v>31.429499999999997</v>
      </c>
      <c r="AA1884" s="6">
        <f>CleanedData[[#This Row],[Purchase Amount]]*1.15</f>
        <v>240.95949999999999</v>
      </c>
    </row>
    <row r="1885" spans="1:27" x14ac:dyDescent="0.3">
      <c r="A1885">
        <v>2258</v>
      </c>
      <c r="B1885" t="s">
        <v>2110</v>
      </c>
      <c r="C1885" s="1">
        <v>45719</v>
      </c>
      <c r="D1885">
        <v>32</v>
      </c>
      <c r="E1885" t="s">
        <v>60</v>
      </c>
      <c r="F1885" t="s">
        <v>40</v>
      </c>
      <c r="G1885" t="s">
        <v>173</v>
      </c>
      <c r="H1885">
        <v>4</v>
      </c>
      <c r="I1885" t="s">
        <v>42</v>
      </c>
      <c r="J1885" t="s">
        <v>74</v>
      </c>
      <c r="K1885" t="s">
        <v>44</v>
      </c>
      <c r="L1885" t="s">
        <v>45</v>
      </c>
      <c r="M1885" t="s">
        <v>79</v>
      </c>
      <c r="N1885" t="s">
        <v>96</v>
      </c>
      <c r="O1885" t="s">
        <v>89</v>
      </c>
      <c r="P1885" t="s">
        <v>70</v>
      </c>
      <c r="Q1885" t="s">
        <v>58</v>
      </c>
      <c r="R1885" s="6">
        <f>_xlfn.XLOOKUP(CleanedData[[#This Row],[Product]],'02_Lookup_Tables'!$A$2:$A$126,'02_Lookup_Tables'!$B$2:$B$126)</f>
        <v>13056.99</v>
      </c>
      <c r="S1885" t="str">
        <f>VLOOKUP(CleanedData[[#This Row],[Product]],'02_Lookup_Tables'!$H$2:$I$126,2,FALSE)</f>
        <v>Electronics</v>
      </c>
      <c r="T1885" t="str">
        <f>VLOOKUP(CleanedData[[#This Row],[Province]],'02_Lookup_Tables'!$D$2:$E$10,2, FALSE)</f>
        <v>Northern Region</v>
      </c>
      <c r="U1885" t="str" cm="1">
        <f t="array" ref="U1885">_xlfn.IFS(CleanedData[[#This Row],[Purchase Amount]]&lt;500,"Low",
CleanedData[[#This Row],[Purchase Amount]]&lt;5000,"Medium",
TRUE,"High")</f>
        <v>High</v>
      </c>
      <c r="V1885" t="str">
        <f>TEXT(CleanedData[[#This Row],[Date]],"mmmm")</f>
        <v>March</v>
      </c>
      <c r="W1885" t="str">
        <f>"Q"&amp;ROUNDUP(MONTH(CleanedData[[#This Row],[Date]])/3,0)</f>
        <v>Q1</v>
      </c>
      <c r="X1885" t="str">
        <f>IF(CleanedData[[#This Row],[Purchase Amount]]&gt;=5000,"Yes","No")</f>
        <v>Yes</v>
      </c>
      <c r="Y1885">
        <f>IF(CleanedData[[#This Row],[Recommend]]="Yes",1,0)</f>
        <v>0</v>
      </c>
      <c r="Z1885" s="6">
        <f>CleanedData[[#This Row],[Purchase Amount]]*0.15</f>
        <v>1958.5484999999999</v>
      </c>
      <c r="AA1885" s="6">
        <f>CleanedData[[#This Row],[Purchase Amount]]*1.15</f>
        <v>15015.538499999999</v>
      </c>
    </row>
    <row r="1886" spans="1:27" x14ac:dyDescent="0.3">
      <c r="A1886">
        <v>2259</v>
      </c>
      <c r="B1886" t="s">
        <v>2111</v>
      </c>
      <c r="C1886" s="1">
        <v>45966</v>
      </c>
      <c r="D1886">
        <v>43</v>
      </c>
      <c r="E1886" t="s">
        <v>60</v>
      </c>
      <c r="F1886" t="s">
        <v>61</v>
      </c>
      <c r="G1886" t="s">
        <v>280</v>
      </c>
      <c r="H1886">
        <v>1</v>
      </c>
      <c r="I1886" t="s">
        <v>42</v>
      </c>
      <c r="J1886" t="s">
        <v>63</v>
      </c>
      <c r="K1886" t="s">
        <v>55</v>
      </c>
      <c r="L1886" t="s">
        <v>42</v>
      </c>
      <c r="M1886" t="s">
        <v>79</v>
      </c>
      <c r="N1886" t="s">
        <v>80</v>
      </c>
      <c r="O1886" t="s">
        <v>89</v>
      </c>
      <c r="P1886" t="s">
        <v>49</v>
      </c>
      <c r="Q1886" t="s">
        <v>81</v>
      </c>
      <c r="R1886" s="6">
        <f>_xlfn.XLOOKUP(CleanedData[[#This Row],[Product]],'02_Lookup_Tables'!$A$2:$A$126,'02_Lookup_Tables'!$B$2:$B$126)</f>
        <v>759.97</v>
      </c>
      <c r="S1886" t="str">
        <f>VLOOKUP(CleanedData[[#This Row],[Product]],'02_Lookup_Tables'!$H$2:$I$126,2,FALSE)</f>
        <v>Apparel</v>
      </c>
      <c r="T1886" t="str">
        <f>VLOOKUP(CleanedData[[#This Row],[Province]],'02_Lookup_Tables'!$D$2:$E$10,2, FALSE)</f>
        <v>Southern Region</v>
      </c>
      <c r="U1886" t="str" cm="1">
        <f t="array" ref="U1886">_xlfn.IFS(CleanedData[[#This Row],[Purchase Amount]]&lt;500,"Low",
CleanedData[[#This Row],[Purchase Amount]]&lt;5000,"Medium",
TRUE,"High")</f>
        <v>Medium</v>
      </c>
      <c r="V1886" t="str">
        <f>TEXT(CleanedData[[#This Row],[Date]],"mmmm")</f>
        <v>November</v>
      </c>
      <c r="W1886" t="str">
        <f>"Q"&amp;ROUNDUP(MONTH(CleanedData[[#This Row],[Date]])/3,0)</f>
        <v>Q4</v>
      </c>
      <c r="X1886" t="str">
        <f>IF(CleanedData[[#This Row],[Purchase Amount]]&gt;=5000,"Yes","No")</f>
        <v>No</v>
      </c>
      <c r="Y1886">
        <f>IF(CleanedData[[#This Row],[Recommend]]="Yes",1,0)</f>
        <v>0</v>
      </c>
      <c r="Z1886" s="6">
        <f>CleanedData[[#This Row],[Purchase Amount]]*0.15</f>
        <v>113.99550000000001</v>
      </c>
      <c r="AA1886" s="6">
        <f>CleanedData[[#This Row],[Purchase Amount]]*1.15</f>
        <v>873.96550000000002</v>
      </c>
    </row>
    <row r="1887" spans="1:27" x14ac:dyDescent="0.3">
      <c r="A1887">
        <v>2260</v>
      </c>
      <c r="B1887" t="s">
        <v>2112</v>
      </c>
      <c r="C1887" s="1">
        <v>45644</v>
      </c>
      <c r="D1887">
        <v>54</v>
      </c>
      <c r="E1887" t="s">
        <v>60</v>
      </c>
      <c r="F1887" t="s">
        <v>77</v>
      </c>
      <c r="G1887" t="s">
        <v>463</v>
      </c>
      <c r="H1887">
        <v>1</v>
      </c>
      <c r="I1887" t="s">
        <v>42</v>
      </c>
      <c r="J1887" t="s">
        <v>63</v>
      </c>
      <c r="K1887" t="s">
        <v>64</v>
      </c>
      <c r="L1887" t="s">
        <v>42</v>
      </c>
      <c r="M1887" t="s">
        <v>156</v>
      </c>
      <c r="N1887" t="s">
        <v>80</v>
      </c>
      <c r="O1887" t="s">
        <v>148</v>
      </c>
      <c r="P1887" t="s">
        <v>70</v>
      </c>
      <c r="Q1887" t="s">
        <v>93</v>
      </c>
      <c r="R1887" s="6">
        <f>_xlfn.XLOOKUP(CleanedData[[#This Row],[Product]],'02_Lookup_Tables'!$A$2:$A$126,'02_Lookup_Tables'!$B$2:$B$126)</f>
        <v>470.6</v>
      </c>
      <c r="S1887" t="str">
        <f>VLOOKUP(CleanedData[[#This Row],[Product]],'02_Lookup_Tables'!$H$2:$I$126,2,FALSE)</f>
        <v>Toys &amp; Games</v>
      </c>
      <c r="T1887" t="str">
        <f>VLOOKUP(CleanedData[[#This Row],[Province]],'02_Lookup_Tables'!$D$2:$E$10,2, FALSE)</f>
        <v>Central Region</v>
      </c>
      <c r="U1887" t="str" cm="1">
        <f t="array" ref="U1887">_xlfn.IFS(CleanedData[[#This Row],[Purchase Amount]]&lt;500,"Low",
CleanedData[[#This Row],[Purchase Amount]]&lt;5000,"Medium",
TRUE,"High")</f>
        <v>Low</v>
      </c>
      <c r="V1887" t="str">
        <f>TEXT(CleanedData[[#This Row],[Date]],"mmmm")</f>
        <v>December</v>
      </c>
      <c r="W1887" t="str">
        <f>"Q"&amp;ROUNDUP(MONTH(CleanedData[[#This Row],[Date]])/3,0)</f>
        <v>Q4</v>
      </c>
      <c r="X1887" t="str">
        <f>IF(CleanedData[[#This Row],[Purchase Amount]]&gt;=5000,"Yes","No")</f>
        <v>No</v>
      </c>
      <c r="Y1887">
        <f>IF(CleanedData[[#This Row],[Recommend]]="Yes",1,0)</f>
        <v>0</v>
      </c>
      <c r="Z1887" s="6">
        <f>CleanedData[[#This Row],[Purchase Amount]]*0.15</f>
        <v>70.59</v>
      </c>
      <c r="AA1887" s="6">
        <f>CleanedData[[#This Row],[Purchase Amount]]*1.15</f>
        <v>541.18999999999994</v>
      </c>
    </row>
    <row r="1888" spans="1:27" x14ac:dyDescent="0.3">
      <c r="A1888">
        <v>2262</v>
      </c>
      <c r="B1888" t="s">
        <v>2113</v>
      </c>
      <c r="C1888" s="1">
        <v>45481</v>
      </c>
      <c r="D1888">
        <v>77</v>
      </c>
      <c r="E1888" t="s">
        <v>39</v>
      </c>
      <c r="F1888" t="s">
        <v>72</v>
      </c>
      <c r="G1888" t="s">
        <v>284</v>
      </c>
      <c r="H1888">
        <v>1</v>
      </c>
      <c r="I1888" t="s">
        <v>42</v>
      </c>
      <c r="J1888" t="s">
        <v>74</v>
      </c>
      <c r="K1888" t="s">
        <v>55</v>
      </c>
      <c r="L1888" t="s">
        <v>42</v>
      </c>
      <c r="M1888" t="s">
        <v>184</v>
      </c>
      <c r="N1888" t="s">
        <v>80</v>
      </c>
      <c r="O1888" t="s">
        <v>148</v>
      </c>
      <c r="P1888" t="s">
        <v>70</v>
      </c>
      <c r="Q1888" t="s">
        <v>97</v>
      </c>
      <c r="R1888" s="6">
        <f>_xlfn.XLOOKUP(CleanedData[[#This Row],[Product]],'02_Lookup_Tables'!$A$2:$A$126,'02_Lookup_Tables'!$B$2:$B$126)</f>
        <v>6698.54</v>
      </c>
      <c r="S1888" t="str">
        <f>VLOOKUP(CleanedData[[#This Row],[Product]],'02_Lookup_Tables'!$H$2:$I$126,2,FALSE)</f>
        <v>Electronics</v>
      </c>
      <c r="T1888" t="str">
        <f>VLOOKUP(CleanedData[[#This Row],[Province]],'02_Lookup_Tables'!$D$2:$E$10,2, FALSE)</f>
        <v>Central Region</v>
      </c>
      <c r="U1888" t="str" cm="1">
        <f t="array" ref="U1888">_xlfn.IFS(CleanedData[[#This Row],[Purchase Amount]]&lt;500,"Low",
CleanedData[[#This Row],[Purchase Amount]]&lt;5000,"Medium",
TRUE,"High")</f>
        <v>High</v>
      </c>
      <c r="V1888" t="str">
        <f>TEXT(CleanedData[[#This Row],[Date]],"mmmm")</f>
        <v>July</v>
      </c>
      <c r="W1888" t="str">
        <f>"Q"&amp;ROUNDUP(MONTH(CleanedData[[#This Row],[Date]])/3,0)</f>
        <v>Q3</v>
      </c>
      <c r="X1888" t="str">
        <f>IF(CleanedData[[#This Row],[Purchase Amount]]&gt;=5000,"Yes","No")</f>
        <v>Yes</v>
      </c>
      <c r="Y1888">
        <f>IF(CleanedData[[#This Row],[Recommend]]="Yes",1,0)</f>
        <v>0</v>
      </c>
      <c r="Z1888" s="6">
        <f>CleanedData[[#This Row],[Purchase Amount]]*0.15</f>
        <v>1004.7809999999999</v>
      </c>
      <c r="AA1888" s="6">
        <f>CleanedData[[#This Row],[Purchase Amount]]*1.15</f>
        <v>7703.320999999999</v>
      </c>
    </row>
    <row r="1889" spans="1:27" x14ac:dyDescent="0.3">
      <c r="A1889">
        <v>2263</v>
      </c>
      <c r="B1889" t="s">
        <v>2114</v>
      </c>
      <c r="C1889" s="1">
        <v>45298</v>
      </c>
      <c r="D1889">
        <v>41</v>
      </c>
      <c r="E1889" t="s">
        <v>52</v>
      </c>
      <c r="F1889" t="s">
        <v>83</v>
      </c>
      <c r="G1889" t="s">
        <v>182</v>
      </c>
      <c r="H1889">
        <v>1</v>
      </c>
      <c r="I1889" t="s">
        <v>45</v>
      </c>
      <c r="J1889" t="s">
        <v>69</v>
      </c>
      <c r="K1889" t="s">
        <v>55</v>
      </c>
      <c r="L1889" t="s">
        <v>42</v>
      </c>
      <c r="M1889" t="s">
        <v>196</v>
      </c>
      <c r="N1889" t="s">
        <v>80</v>
      </c>
      <c r="O1889" t="s">
        <v>89</v>
      </c>
      <c r="P1889" t="s">
        <v>49</v>
      </c>
      <c r="Q1889" t="s">
        <v>81</v>
      </c>
      <c r="R1889" s="6">
        <f>_xlfn.XLOOKUP(CleanedData[[#This Row],[Product]],'02_Lookup_Tables'!$A$2:$A$126,'02_Lookup_Tables'!$B$2:$B$126)</f>
        <v>3715.65</v>
      </c>
      <c r="S1889" t="str">
        <f>VLOOKUP(CleanedData[[#This Row],[Product]],'02_Lookup_Tables'!$H$2:$I$126,2,FALSE)</f>
        <v>Home Devices</v>
      </c>
      <c r="T1889" t="str">
        <f>VLOOKUP(CleanedData[[#This Row],[Province]],'02_Lookup_Tables'!$D$2:$E$10,2, FALSE)</f>
        <v>Western Region</v>
      </c>
      <c r="U1889" t="str" cm="1">
        <f t="array" ref="U1889">_xlfn.IFS(CleanedData[[#This Row],[Purchase Amount]]&lt;500,"Low",
CleanedData[[#This Row],[Purchase Amount]]&lt;5000,"Medium",
TRUE,"High")</f>
        <v>Medium</v>
      </c>
      <c r="V1889" t="str">
        <f>TEXT(CleanedData[[#This Row],[Date]],"mmmm")</f>
        <v>January</v>
      </c>
      <c r="W1889" t="str">
        <f>"Q"&amp;ROUNDUP(MONTH(CleanedData[[#This Row],[Date]])/3,0)</f>
        <v>Q1</v>
      </c>
      <c r="X1889" t="str">
        <f>IF(CleanedData[[#This Row],[Purchase Amount]]&gt;=5000,"Yes","No")</f>
        <v>No</v>
      </c>
      <c r="Y1889">
        <f>IF(CleanedData[[#This Row],[Recommend]]="Yes",1,0)</f>
        <v>1</v>
      </c>
      <c r="Z1889" s="6">
        <f>CleanedData[[#This Row],[Purchase Amount]]*0.15</f>
        <v>557.34749999999997</v>
      </c>
      <c r="AA1889" s="6">
        <f>CleanedData[[#This Row],[Purchase Amount]]*1.15</f>
        <v>4272.9974999999995</v>
      </c>
    </row>
    <row r="1890" spans="1:27" x14ac:dyDescent="0.3">
      <c r="A1890">
        <v>2265</v>
      </c>
      <c r="B1890" t="s">
        <v>2115</v>
      </c>
      <c r="C1890" s="1">
        <v>46014</v>
      </c>
      <c r="D1890">
        <v>39</v>
      </c>
      <c r="E1890" t="s">
        <v>60</v>
      </c>
      <c r="F1890" t="s">
        <v>61</v>
      </c>
      <c r="G1890" t="s">
        <v>139</v>
      </c>
      <c r="H1890">
        <v>4</v>
      </c>
      <c r="I1890" t="s">
        <v>42</v>
      </c>
      <c r="J1890" t="s">
        <v>54</v>
      </c>
      <c r="K1890" t="s">
        <v>64</v>
      </c>
      <c r="L1890" t="s">
        <v>42</v>
      </c>
      <c r="M1890" t="s">
        <v>231</v>
      </c>
      <c r="N1890" t="s">
        <v>96</v>
      </c>
      <c r="O1890" t="s">
        <v>89</v>
      </c>
      <c r="P1890" t="s">
        <v>70</v>
      </c>
      <c r="Q1890" t="s">
        <v>81</v>
      </c>
      <c r="R1890" s="6">
        <f>_xlfn.XLOOKUP(CleanedData[[#This Row],[Product]],'02_Lookup_Tables'!$A$2:$A$126,'02_Lookup_Tables'!$B$2:$B$126)</f>
        <v>2340.5700000000002</v>
      </c>
      <c r="S1890" t="str">
        <f>VLOOKUP(CleanedData[[#This Row],[Product]],'02_Lookup_Tables'!$H$2:$I$126,2,FALSE)</f>
        <v>Apparel</v>
      </c>
      <c r="T1890" t="str">
        <f>VLOOKUP(CleanedData[[#This Row],[Province]],'02_Lookup_Tables'!$D$2:$E$10,2, FALSE)</f>
        <v>Southern Region</v>
      </c>
      <c r="U1890" t="str" cm="1">
        <f t="array" ref="U1890">_xlfn.IFS(CleanedData[[#This Row],[Purchase Amount]]&lt;500,"Low",
CleanedData[[#This Row],[Purchase Amount]]&lt;5000,"Medium",
TRUE,"High")</f>
        <v>Medium</v>
      </c>
      <c r="V1890" t="str">
        <f>TEXT(CleanedData[[#This Row],[Date]],"mmmm")</f>
        <v>December</v>
      </c>
      <c r="W1890" t="str">
        <f>"Q"&amp;ROUNDUP(MONTH(CleanedData[[#This Row],[Date]])/3,0)</f>
        <v>Q4</v>
      </c>
      <c r="X1890" t="str">
        <f>IF(CleanedData[[#This Row],[Purchase Amount]]&gt;=5000,"Yes","No")</f>
        <v>No</v>
      </c>
      <c r="Y1890">
        <f>IF(CleanedData[[#This Row],[Recommend]]="Yes",1,0)</f>
        <v>0</v>
      </c>
      <c r="Z1890" s="6">
        <f>CleanedData[[#This Row],[Purchase Amount]]*0.15</f>
        <v>351.08550000000002</v>
      </c>
      <c r="AA1890" s="6">
        <f>CleanedData[[#This Row],[Purchase Amount]]*1.15</f>
        <v>2691.6554999999998</v>
      </c>
    </row>
    <row r="1891" spans="1:27" x14ac:dyDescent="0.3">
      <c r="A1891">
        <v>2266</v>
      </c>
      <c r="B1891" t="s">
        <v>2116</v>
      </c>
      <c r="C1891" s="1">
        <v>45444</v>
      </c>
      <c r="D1891">
        <v>79</v>
      </c>
      <c r="E1891" t="s">
        <v>60</v>
      </c>
      <c r="F1891" t="s">
        <v>130</v>
      </c>
      <c r="G1891" t="s">
        <v>114</v>
      </c>
      <c r="H1891">
        <v>3</v>
      </c>
      <c r="I1891" t="s">
        <v>42</v>
      </c>
      <c r="J1891" t="s">
        <v>69</v>
      </c>
      <c r="K1891" t="s">
        <v>55</v>
      </c>
      <c r="L1891" t="s">
        <v>42</v>
      </c>
      <c r="M1891" t="s">
        <v>180</v>
      </c>
      <c r="N1891" t="s">
        <v>48</v>
      </c>
      <c r="O1891" t="s">
        <v>89</v>
      </c>
      <c r="P1891" t="s">
        <v>49</v>
      </c>
      <c r="Q1891" t="s">
        <v>97</v>
      </c>
      <c r="R1891" s="6">
        <f>_xlfn.XLOOKUP(CleanedData[[#This Row],[Product]],'02_Lookup_Tables'!$A$2:$A$126,'02_Lookup_Tables'!$B$2:$B$126)</f>
        <v>1440.59</v>
      </c>
      <c r="S1891" t="str">
        <f>VLOOKUP(CleanedData[[#This Row],[Product]],'02_Lookup_Tables'!$H$2:$I$126,2,FALSE)</f>
        <v>Beauty &amp; Personal Care</v>
      </c>
      <c r="T1891" t="str">
        <f>VLOOKUP(CleanedData[[#This Row],[Province]],'02_Lookup_Tables'!$D$2:$E$10,2, FALSE)</f>
        <v>Eastern Region</v>
      </c>
      <c r="U1891" t="str" cm="1">
        <f t="array" ref="U1891">_xlfn.IFS(CleanedData[[#This Row],[Purchase Amount]]&lt;500,"Low",
CleanedData[[#This Row],[Purchase Amount]]&lt;5000,"Medium",
TRUE,"High")</f>
        <v>Medium</v>
      </c>
      <c r="V1891" t="str">
        <f>TEXT(CleanedData[[#This Row],[Date]],"mmmm")</f>
        <v>June</v>
      </c>
      <c r="W1891" t="str">
        <f>"Q"&amp;ROUNDUP(MONTH(CleanedData[[#This Row],[Date]])/3,0)</f>
        <v>Q2</v>
      </c>
      <c r="X1891" t="str">
        <f>IF(CleanedData[[#This Row],[Purchase Amount]]&gt;=5000,"Yes","No")</f>
        <v>No</v>
      </c>
      <c r="Y1891">
        <f>IF(CleanedData[[#This Row],[Recommend]]="Yes",1,0)</f>
        <v>0</v>
      </c>
      <c r="Z1891" s="6">
        <f>CleanedData[[#This Row],[Purchase Amount]]*0.15</f>
        <v>216.08849999999998</v>
      </c>
      <c r="AA1891" s="6">
        <f>CleanedData[[#This Row],[Purchase Amount]]*1.15</f>
        <v>1656.6784999999998</v>
      </c>
    </row>
    <row r="1892" spans="1:27" x14ac:dyDescent="0.3">
      <c r="A1892">
        <v>2267</v>
      </c>
      <c r="B1892" t="s">
        <v>2117</v>
      </c>
      <c r="C1892" s="1">
        <v>45852</v>
      </c>
      <c r="D1892">
        <v>60</v>
      </c>
      <c r="E1892" t="s">
        <v>60</v>
      </c>
      <c r="F1892" t="s">
        <v>77</v>
      </c>
      <c r="G1892" t="s">
        <v>225</v>
      </c>
      <c r="H1892">
        <v>1</v>
      </c>
      <c r="I1892" t="s">
        <v>42</v>
      </c>
      <c r="J1892" t="s">
        <v>69</v>
      </c>
      <c r="K1892" t="s">
        <v>55</v>
      </c>
      <c r="L1892" t="s">
        <v>45</v>
      </c>
      <c r="M1892" t="s">
        <v>65</v>
      </c>
      <c r="N1892" t="s">
        <v>80</v>
      </c>
      <c r="O1892" t="s">
        <v>89</v>
      </c>
      <c r="P1892" t="s">
        <v>49</v>
      </c>
      <c r="Q1892" t="s">
        <v>50</v>
      </c>
      <c r="R1892" s="6">
        <f>_xlfn.XLOOKUP(CleanedData[[#This Row],[Product]],'02_Lookup_Tables'!$A$2:$A$126,'02_Lookup_Tables'!$B$2:$B$126)</f>
        <v>1094.3699999999999</v>
      </c>
      <c r="S1892" t="str">
        <f>VLOOKUP(CleanedData[[#This Row],[Product]],'02_Lookup_Tables'!$H$2:$I$126,2,FALSE)</f>
        <v>Apparel</v>
      </c>
      <c r="T1892" t="str">
        <f>VLOOKUP(CleanedData[[#This Row],[Province]],'02_Lookup_Tables'!$D$2:$E$10,2, FALSE)</f>
        <v>Central Region</v>
      </c>
      <c r="U1892" t="str" cm="1">
        <f t="array" ref="U1892">_xlfn.IFS(CleanedData[[#This Row],[Purchase Amount]]&lt;500,"Low",
CleanedData[[#This Row],[Purchase Amount]]&lt;5000,"Medium",
TRUE,"High")</f>
        <v>Medium</v>
      </c>
      <c r="V1892" t="str">
        <f>TEXT(CleanedData[[#This Row],[Date]],"mmmm")</f>
        <v>July</v>
      </c>
      <c r="W1892" t="str">
        <f>"Q"&amp;ROUNDUP(MONTH(CleanedData[[#This Row],[Date]])/3,0)</f>
        <v>Q3</v>
      </c>
      <c r="X1892" t="str">
        <f>IF(CleanedData[[#This Row],[Purchase Amount]]&gt;=5000,"Yes","No")</f>
        <v>No</v>
      </c>
      <c r="Y1892">
        <f>IF(CleanedData[[#This Row],[Recommend]]="Yes",1,0)</f>
        <v>0</v>
      </c>
      <c r="Z1892" s="6">
        <f>CleanedData[[#This Row],[Purchase Amount]]*0.15</f>
        <v>164.15549999999999</v>
      </c>
      <c r="AA1892" s="6">
        <f>CleanedData[[#This Row],[Purchase Amount]]*1.15</f>
        <v>1258.5254999999997</v>
      </c>
    </row>
    <row r="1893" spans="1:27" x14ac:dyDescent="0.3">
      <c r="A1893">
        <v>2268</v>
      </c>
      <c r="B1893" t="s">
        <v>2118</v>
      </c>
      <c r="C1893" s="1">
        <v>45915</v>
      </c>
      <c r="D1893">
        <v>22</v>
      </c>
      <c r="E1893" t="s">
        <v>60</v>
      </c>
      <c r="F1893" t="s">
        <v>72</v>
      </c>
      <c r="G1893" t="s">
        <v>288</v>
      </c>
      <c r="H1893">
        <v>2</v>
      </c>
      <c r="I1893" t="s">
        <v>45</v>
      </c>
      <c r="J1893" t="s">
        <v>63</v>
      </c>
      <c r="K1893" t="s">
        <v>55</v>
      </c>
      <c r="L1893" t="s">
        <v>45</v>
      </c>
      <c r="M1893" t="s">
        <v>147</v>
      </c>
      <c r="N1893" t="s">
        <v>47</v>
      </c>
      <c r="O1893" t="s">
        <v>148</v>
      </c>
      <c r="P1893" t="s">
        <v>70</v>
      </c>
      <c r="Q1893" t="s">
        <v>66</v>
      </c>
      <c r="R1893" s="6">
        <f>_xlfn.XLOOKUP(CleanedData[[#This Row],[Product]],'02_Lookup_Tables'!$A$2:$A$126,'02_Lookup_Tables'!$B$2:$B$126)</f>
        <v>605.1</v>
      </c>
      <c r="S1893" t="str">
        <f>VLOOKUP(CleanedData[[#This Row],[Product]],'02_Lookup_Tables'!$H$2:$I$126,2,FALSE)</f>
        <v>Apparel</v>
      </c>
      <c r="T1893" t="str">
        <f>VLOOKUP(CleanedData[[#This Row],[Province]],'02_Lookup_Tables'!$D$2:$E$10,2, FALSE)</f>
        <v>Central Region</v>
      </c>
      <c r="U1893" t="str" cm="1">
        <f t="array" ref="U1893">_xlfn.IFS(CleanedData[[#This Row],[Purchase Amount]]&lt;500,"Low",
CleanedData[[#This Row],[Purchase Amount]]&lt;5000,"Medium",
TRUE,"High")</f>
        <v>Medium</v>
      </c>
      <c r="V1893" t="str">
        <f>TEXT(CleanedData[[#This Row],[Date]],"mmmm")</f>
        <v>September</v>
      </c>
      <c r="W1893" t="str">
        <f>"Q"&amp;ROUNDUP(MONTH(CleanedData[[#This Row],[Date]])/3,0)</f>
        <v>Q3</v>
      </c>
      <c r="X1893" t="str">
        <f>IF(CleanedData[[#This Row],[Purchase Amount]]&gt;=5000,"Yes","No")</f>
        <v>No</v>
      </c>
      <c r="Y1893">
        <f>IF(CleanedData[[#This Row],[Recommend]]="Yes",1,0)</f>
        <v>1</v>
      </c>
      <c r="Z1893" s="6">
        <f>CleanedData[[#This Row],[Purchase Amount]]*0.15</f>
        <v>90.765000000000001</v>
      </c>
      <c r="AA1893" s="6">
        <f>CleanedData[[#This Row],[Purchase Amount]]*1.15</f>
        <v>695.86500000000001</v>
      </c>
    </row>
    <row r="1894" spans="1:27" x14ac:dyDescent="0.3">
      <c r="A1894">
        <v>2269</v>
      </c>
      <c r="B1894" t="s">
        <v>2119</v>
      </c>
      <c r="C1894" s="1">
        <v>45697</v>
      </c>
      <c r="D1894">
        <v>50</v>
      </c>
      <c r="E1894" t="s">
        <v>39</v>
      </c>
      <c r="F1894" t="s">
        <v>72</v>
      </c>
      <c r="G1894" t="s">
        <v>976</v>
      </c>
      <c r="H1894">
        <v>1</v>
      </c>
      <c r="I1894" t="s">
        <v>42</v>
      </c>
      <c r="J1894" t="s">
        <v>69</v>
      </c>
      <c r="K1894" t="s">
        <v>64</v>
      </c>
      <c r="L1894" t="s">
        <v>45</v>
      </c>
      <c r="M1894" t="s">
        <v>75</v>
      </c>
      <c r="N1894" t="s">
        <v>80</v>
      </c>
      <c r="O1894" t="s">
        <v>89</v>
      </c>
      <c r="P1894" t="s">
        <v>49</v>
      </c>
      <c r="Q1894" t="s">
        <v>93</v>
      </c>
      <c r="R1894" s="6">
        <f>_xlfn.XLOOKUP(CleanedData[[#This Row],[Product]],'02_Lookup_Tables'!$A$2:$A$126,'02_Lookup_Tables'!$B$2:$B$126)</f>
        <v>412.16</v>
      </c>
      <c r="S1894" t="str">
        <f>VLOOKUP(CleanedData[[#This Row],[Product]],'02_Lookup_Tables'!$H$2:$I$126,2,FALSE)</f>
        <v>Apparel</v>
      </c>
      <c r="T1894" t="str">
        <f>VLOOKUP(CleanedData[[#This Row],[Province]],'02_Lookup_Tables'!$D$2:$E$10,2, FALSE)</f>
        <v>Central Region</v>
      </c>
      <c r="U1894" t="str" cm="1">
        <f t="array" ref="U1894">_xlfn.IFS(CleanedData[[#This Row],[Purchase Amount]]&lt;500,"Low",
CleanedData[[#This Row],[Purchase Amount]]&lt;5000,"Medium",
TRUE,"High")</f>
        <v>Low</v>
      </c>
      <c r="V1894" t="str">
        <f>TEXT(CleanedData[[#This Row],[Date]],"mmmm")</f>
        <v>February</v>
      </c>
      <c r="W1894" t="str">
        <f>"Q"&amp;ROUNDUP(MONTH(CleanedData[[#This Row],[Date]])/3,0)</f>
        <v>Q1</v>
      </c>
      <c r="X1894" t="str">
        <f>IF(CleanedData[[#This Row],[Purchase Amount]]&gt;=5000,"Yes","No")</f>
        <v>No</v>
      </c>
      <c r="Y1894">
        <f>IF(CleanedData[[#This Row],[Recommend]]="Yes",1,0)</f>
        <v>0</v>
      </c>
      <c r="Z1894" s="6">
        <f>CleanedData[[#This Row],[Purchase Amount]]*0.15</f>
        <v>61.823999999999998</v>
      </c>
      <c r="AA1894" s="6">
        <f>CleanedData[[#This Row],[Purchase Amount]]*1.15</f>
        <v>473.98399999999998</v>
      </c>
    </row>
    <row r="1895" spans="1:27" x14ac:dyDescent="0.3">
      <c r="A1895">
        <v>2270</v>
      </c>
      <c r="B1895" t="s">
        <v>2120</v>
      </c>
      <c r="C1895" s="1">
        <v>45864</v>
      </c>
      <c r="D1895">
        <v>21</v>
      </c>
      <c r="E1895" t="s">
        <v>52</v>
      </c>
      <c r="F1895" t="s">
        <v>83</v>
      </c>
      <c r="G1895" t="s">
        <v>294</v>
      </c>
      <c r="H1895">
        <v>1</v>
      </c>
      <c r="I1895" t="s">
        <v>45</v>
      </c>
      <c r="J1895" t="s">
        <v>69</v>
      </c>
      <c r="K1895" t="s">
        <v>44</v>
      </c>
      <c r="L1895" t="s">
        <v>45</v>
      </c>
      <c r="M1895" t="s">
        <v>136</v>
      </c>
      <c r="N1895" t="s">
        <v>80</v>
      </c>
      <c r="O1895" t="s">
        <v>89</v>
      </c>
      <c r="P1895" t="s">
        <v>49</v>
      </c>
      <c r="Q1895" t="s">
        <v>66</v>
      </c>
      <c r="R1895" s="6">
        <f>_xlfn.XLOOKUP(CleanedData[[#This Row],[Product]],'02_Lookup_Tables'!$A$2:$A$126,'02_Lookup_Tables'!$B$2:$B$126)</f>
        <v>16291.52</v>
      </c>
      <c r="S1895" t="str">
        <f>VLOOKUP(CleanedData[[#This Row],[Product]],'02_Lookup_Tables'!$H$2:$I$126,2,FALSE)</f>
        <v>Home Devices</v>
      </c>
      <c r="T1895" t="str">
        <f>VLOOKUP(CleanedData[[#This Row],[Province]],'02_Lookup_Tables'!$D$2:$E$10,2, FALSE)</f>
        <v>Western Region</v>
      </c>
      <c r="U1895" t="str" cm="1">
        <f t="array" ref="U1895">_xlfn.IFS(CleanedData[[#This Row],[Purchase Amount]]&lt;500,"Low",
CleanedData[[#This Row],[Purchase Amount]]&lt;5000,"Medium",
TRUE,"High")</f>
        <v>High</v>
      </c>
      <c r="V1895" t="str">
        <f>TEXT(CleanedData[[#This Row],[Date]],"mmmm")</f>
        <v>July</v>
      </c>
      <c r="W1895" t="str">
        <f>"Q"&amp;ROUNDUP(MONTH(CleanedData[[#This Row],[Date]])/3,0)</f>
        <v>Q3</v>
      </c>
      <c r="X1895" t="str">
        <f>IF(CleanedData[[#This Row],[Purchase Amount]]&gt;=5000,"Yes","No")</f>
        <v>Yes</v>
      </c>
      <c r="Y1895">
        <f>IF(CleanedData[[#This Row],[Recommend]]="Yes",1,0)</f>
        <v>1</v>
      </c>
      <c r="Z1895" s="6">
        <f>CleanedData[[#This Row],[Purchase Amount]]*0.15</f>
        <v>2443.7280000000001</v>
      </c>
      <c r="AA1895" s="6">
        <f>CleanedData[[#This Row],[Purchase Amount]]*1.15</f>
        <v>18735.248</v>
      </c>
    </row>
    <row r="1896" spans="1:27" x14ac:dyDescent="0.3">
      <c r="A1896">
        <v>2271</v>
      </c>
      <c r="B1896" t="s">
        <v>2121</v>
      </c>
      <c r="C1896" s="1">
        <v>45739</v>
      </c>
      <c r="D1896">
        <v>21</v>
      </c>
      <c r="E1896" t="s">
        <v>52</v>
      </c>
      <c r="F1896" t="s">
        <v>72</v>
      </c>
      <c r="G1896" t="s">
        <v>155</v>
      </c>
      <c r="H1896">
        <v>1</v>
      </c>
      <c r="I1896" t="s">
        <v>45</v>
      </c>
      <c r="J1896" t="s">
        <v>54</v>
      </c>
      <c r="K1896" t="s">
        <v>55</v>
      </c>
      <c r="L1896" t="s">
        <v>42</v>
      </c>
      <c r="M1896" t="s">
        <v>196</v>
      </c>
      <c r="N1896" t="s">
        <v>80</v>
      </c>
      <c r="O1896" t="s">
        <v>89</v>
      </c>
      <c r="P1896" t="s">
        <v>49</v>
      </c>
      <c r="Q1896" t="s">
        <v>66</v>
      </c>
      <c r="R1896" s="6">
        <f>_xlfn.XLOOKUP(CleanedData[[#This Row],[Product]],'02_Lookup_Tables'!$A$2:$A$126,'02_Lookup_Tables'!$B$2:$B$126)</f>
        <v>1355.08</v>
      </c>
      <c r="S1896" t="str">
        <f>VLOOKUP(CleanedData[[#This Row],[Product]],'02_Lookup_Tables'!$H$2:$I$126,2,FALSE)</f>
        <v>Sports &amp; Outdoors</v>
      </c>
      <c r="T1896" t="str">
        <f>VLOOKUP(CleanedData[[#This Row],[Province]],'02_Lookup_Tables'!$D$2:$E$10,2, FALSE)</f>
        <v>Central Region</v>
      </c>
      <c r="U1896" t="str" cm="1">
        <f t="array" ref="U1896">_xlfn.IFS(CleanedData[[#This Row],[Purchase Amount]]&lt;500,"Low",
CleanedData[[#This Row],[Purchase Amount]]&lt;5000,"Medium",
TRUE,"High")</f>
        <v>Medium</v>
      </c>
      <c r="V1896" t="str">
        <f>TEXT(CleanedData[[#This Row],[Date]],"mmmm")</f>
        <v>March</v>
      </c>
      <c r="W1896" t="str">
        <f>"Q"&amp;ROUNDUP(MONTH(CleanedData[[#This Row],[Date]])/3,0)</f>
        <v>Q1</v>
      </c>
      <c r="X1896" t="str">
        <f>IF(CleanedData[[#This Row],[Purchase Amount]]&gt;=5000,"Yes","No")</f>
        <v>No</v>
      </c>
      <c r="Y1896">
        <f>IF(CleanedData[[#This Row],[Recommend]]="Yes",1,0)</f>
        <v>1</v>
      </c>
      <c r="Z1896" s="6">
        <f>CleanedData[[#This Row],[Purchase Amount]]*0.15</f>
        <v>203.26199999999997</v>
      </c>
      <c r="AA1896" s="6">
        <f>CleanedData[[#This Row],[Purchase Amount]]*1.15</f>
        <v>1558.3419999999999</v>
      </c>
    </row>
    <row r="1897" spans="1:27" x14ac:dyDescent="0.3">
      <c r="A1897">
        <v>2272</v>
      </c>
      <c r="B1897" t="s">
        <v>2122</v>
      </c>
      <c r="C1897" s="1">
        <v>45559</v>
      </c>
      <c r="D1897">
        <v>31</v>
      </c>
      <c r="E1897" t="s">
        <v>52</v>
      </c>
      <c r="F1897" t="s">
        <v>68</v>
      </c>
      <c r="G1897" t="s">
        <v>227</v>
      </c>
      <c r="H1897">
        <v>1</v>
      </c>
      <c r="I1897" t="s">
        <v>42</v>
      </c>
      <c r="J1897" t="s">
        <v>69</v>
      </c>
      <c r="K1897" t="s">
        <v>55</v>
      </c>
      <c r="L1897" t="s">
        <v>42</v>
      </c>
      <c r="M1897" t="s">
        <v>100</v>
      </c>
      <c r="N1897" t="s">
        <v>80</v>
      </c>
      <c r="O1897" t="s">
        <v>48</v>
      </c>
      <c r="P1897" t="s">
        <v>49</v>
      </c>
      <c r="Q1897" t="s">
        <v>58</v>
      </c>
      <c r="R1897" s="6">
        <f>_xlfn.XLOOKUP(CleanedData[[#This Row],[Product]],'02_Lookup_Tables'!$A$2:$A$126,'02_Lookup_Tables'!$B$2:$B$126)</f>
        <v>22574.95</v>
      </c>
      <c r="S1897" t="str">
        <f>VLOOKUP(CleanedData[[#This Row],[Product]],'02_Lookup_Tables'!$H$2:$I$126,2,FALSE)</f>
        <v>Electronics</v>
      </c>
      <c r="T1897" t="str">
        <f>VLOOKUP(CleanedData[[#This Row],[Province]],'02_Lookup_Tables'!$D$2:$E$10,2, FALSE)</f>
        <v>Northern Region</v>
      </c>
      <c r="U1897" t="str" cm="1">
        <f t="array" ref="U1897">_xlfn.IFS(CleanedData[[#This Row],[Purchase Amount]]&lt;500,"Low",
CleanedData[[#This Row],[Purchase Amount]]&lt;5000,"Medium",
TRUE,"High")</f>
        <v>High</v>
      </c>
      <c r="V1897" t="str">
        <f>TEXT(CleanedData[[#This Row],[Date]],"mmmm")</f>
        <v>September</v>
      </c>
      <c r="W1897" t="str">
        <f>"Q"&amp;ROUNDUP(MONTH(CleanedData[[#This Row],[Date]])/3,0)</f>
        <v>Q3</v>
      </c>
      <c r="X1897" t="str">
        <f>IF(CleanedData[[#This Row],[Purchase Amount]]&gt;=5000,"Yes","No")</f>
        <v>Yes</v>
      </c>
      <c r="Y1897">
        <f>IF(CleanedData[[#This Row],[Recommend]]="Yes",1,0)</f>
        <v>0</v>
      </c>
      <c r="Z1897" s="6">
        <f>CleanedData[[#This Row],[Purchase Amount]]*0.15</f>
        <v>3386.2424999999998</v>
      </c>
      <c r="AA1897" s="6">
        <f>CleanedData[[#This Row],[Purchase Amount]]*1.15</f>
        <v>25961.192499999997</v>
      </c>
    </row>
    <row r="1898" spans="1:27" x14ac:dyDescent="0.3">
      <c r="A1898">
        <v>2273</v>
      </c>
      <c r="B1898" t="s">
        <v>2123</v>
      </c>
      <c r="C1898" s="1">
        <v>45607</v>
      </c>
      <c r="D1898">
        <v>37</v>
      </c>
      <c r="E1898" t="s">
        <v>39</v>
      </c>
      <c r="F1898" t="s">
        <v>77</v>
      </c>
      <c r="G1898" t="s">
        <v>171</v>
      </c>
      <c r="H1898">
        <v>2</v>
      </c>
      <c r="I1898" t="s">
        <v>45</v>
      </c>
      <c r="J1898" t="s">
        <v>74</v>
      </c>
      <c r="K1898" t="s">
        <v>55</v>
      </c>
      <c r="L1898" t="s">
        <v>42</v>
      </c>
      <c r="M1898" t="s">
        <v>88</v>
      </c>
      <c r="N1898" t="s">
        <v>47</v>
      </c>
      <c r="O1898" t="s">
        <v>89</v>
      </c>
      <c r="P1898" t="s">
        <v>49</v>
      </c>
      <c r="Q1898" t="s">
        <v>81</v>
      </c>
      <c r="R1898" s="6">
        <f>_xlfn.XLOOKUP(CleanedData[[#This Row],[Product]],'02_Lookup_Tables'!$A$2:$A$126,'02_Lookup_Tables'!$B$2:$B$126)</f>
        <v>6710.27</v>
      </c>
      <c r="S1898" t="str">
        <f>VLOOKUP(CleanedData[[#This Row],[Product]],'02_Lookup_Tables'!$H$2:$I$126,2,FALSE)</f>
        <v>Home Devices</v>
      </c>
      <c r="T1898" t="str">
        <f>VLOOKUP(CleanedData[[#This Row],[Province]],'02_Lookup_Tables'!$D$2:$E$10,2, FALSE)</f>
        <v>Central Region</v>
      </c>
      <c r="U1898" t="str" cm="1">
        <f t="array" ref="U1898">_xlfn.IFS(CleanedData[[#This Row],[Purchase Amount]]&lt;500,"Low",
CleanedData[[#This Row],[Purchase Amount]]&lt;5000,"Medium",
TRUE,"High")</f>
        <v>High</v>
      </c>
      <c r="V1898" t="str">
        <f>TEXT(CleanedData[[#This Row],[Date]],"mmmm")</f>
        <v>November</v>
      </c>
      <c r="W1898" t="str">
        <f>"Q"&amp;ROUNDUP(MONTH(CleanedData[[#This Row],[Date]])/3,0)</f>
        <v>Q4</v>
      </c>
      <c r="X1898" t="str">
        <f>IF(CleanedData[[#This Row],[Purchase Amount]]&gt;=5000,"Yes","No")</f>
        <v>Yes</v>
      </c>
      <c r="Y1898">
        <f>IF(CleanedData[[#This Row],[Recommend]]="Yes",1,0)</f>
        <v>1</v>
      </c>
      <c r="Z1898" s="6">
        <f>CleanedData[[#This Row],[Purchase Amount]]*0.15</f>
        <v>1006.5405000000001</v>
      </c>
      <c r="AA1898" s="6">
        <f>CleanedData[[#This Row],[Purchase Amount]]*1.15</f>
        <v>7716.8104999999996</v>
      </c>
    </row>
    <row r="1899" spans="1:27" x14ac:dyDescent="0.3">
      <c r="A1899">
        <v>2274</v>
      </c>
      <c r="B1899" t="s">
        <v>2124</v>
      </c>
      <c r="C1899" s="1">
        <v>45895</v>
      </c>
      <c r="D1899">
        <v>35</v>
      </c>
      <c r="E1899" t="s">
        <v>52</v>
      </c>
      <c r="F1899" t="s">
        <v>68</v>
      </c>
      <c r="G1899" t="s">
        <v>223</v>
      </c>
      <c r="H1899">
        <v>4</v>
      </c>
      <c r="I1899" t="s">
        <v>42</v>
      </c>
      <c r="J1899" t="s">
        <v>43</v>
      </c>
      <c r="K1899" t="s">
        <v>44</v>
      </c>
      <c r="L1899" t="s">
        <v>42</v>
      </c>
      <c r="M1899" t="s">
        <v>79</v>
      </c>
      <c r="N1899" t="s">
        <v>96</v>
      </c>
      <c r="O1899" t="s">
        <v>89</v>
      </c>
      <c r="P1899" t="s">
        <v>70</v>
      </c>
      <c r="Q1899" t="s">
        <v>81</v>
      </c>
      <c r="R1899" s="6">
        <f>_xlfn.XLOOKUP(CleanedData[[#This Row],[Product]],'02_Lookup_Tables'!$A$2:$A$126,'02_Lookup_Tables'!$B$2:$B$126)</f>
        <v>209.53</v>
      </c>
      <c r="S1899" t="str">
        <f>VLOOKUP(CleanedData[[#This Row],[Product]],'02_Lookup_Tables'!$H$2:$I$126,2,FALSE)</f>
        <v>Food</v>
      </c>
      <c r="T1899" t="str">
        <f>VLOOKUP(CleanedData[[#This Row],[Province]],'02_Lookup_Tables'!$D$2:$E$10,2, FALSE)</f>
        <v>Northern Region</v>
      </c>
      <c r="U1899" t="str" cm="1">
        <f t="array" ref="U1899">_xlfn.IFS(CleanedData[[#This Row],[Purchase Amount]]&lt;500,"Low",
CleanedData[[#This Row],[Purchase Amount]]&lt;5000,"Medium",
TRUE,"High")</f>
        <v>Low</v>
      </c>
      <c r="V1899" t="str">
        <f>TEXT(CleanedData[[#This Row],[Date]],"mmmm")</f>
        <v>August</v>
      </c>
      <c r="W1899" t="str">
        <f>"Q"&amp;ROUNDUP(MONTH(CleanedData[[#This Row],[Date]])/3,0)</f>
        <v>Q3</v>
      </c>
      <c r="X1899" t="str">
        <f>IF(CleanedData[[#This Row],[Purchase Amount]]&gt;=5000,"Yes","No")</f>
        <v>No</v>
      </c>
      <c r="Y1899">
        <f>IF(CleanedData[[#This Row],[Recommend]]="Yes",1,0)</f>
        <v>0</v>
      </c>
      <c r="Z1899" s="6">
        <f>CleanedData[[#This Row],[Purchase Amount]]*0.15</f>
        <v>31.429499999999997</v>
      </c>
      <c r="AA1899" s="6">
        <f>CleanedData[[#This Row],[Purchase Amount]]*1.15</f>
        <v>240.95949999999999</v>
      </c>
    </row>
    <row r="1900" spans="1:27" x14ac:dyDescent="0.3">
      <c r="A1900">
        <v>2275</v>
      </c>
      <c r="B1900" t="s">
        <v>2125</v>
      </c>
      <c r="C1900" s="1">
        <v>45795</v>
      </c>
      <c r="D1900">
        <v>50</v>
      </c>
      <c r="E1900" t="s">
        <v>60</v>
      </c>
      <c r="F1900" t="s">
        <v>83</v>
      </c>
      <c r="G1900" t="s">
        <v>271</v>
      </c>
      <c r="H1900">
        <v>3</v>
      </c>
      <c r="I1900" t="s">
        <v>45</v>
      </c>
      <c r="J1900" t="s">
        <v>74</v>
      </c>
      <c r="K1900" t="s">
        <v>64</v>
      </c>
      <c r="L1900" t="s">
        <v>45</v>
      </c>
      <c r="M1900" t="s">
        <v>175</v>
      </c>
      <c r="N1900" t="s">
        <v>48</v>
      </c>
      <c r="O1900" t="s">
        <v>89</v>
      </c>
      <c r="P1900" t="s">
        <v>49</v>
      </c>
      <c r="Q1900" t="s">
        <v>93</v>
      </c>
      <c r="R1900" s="6">
        <f>_xlfn.XLOOKUP(CleanedData[[#This Row],[Product]],'02_Lookup_Tables'!$A$2:$A$126,'02_Lookup_Tables'!$B$2:$B$126)</f>
        <v>119.63</v>
      </c>
      <c r="S1900" t="str">
        <f>VLOOKUP(CleanedData[[#This Row],[Product]],'02_Lookup_Tables'!$H$2:$I$126,2,FALSE)</f>
        <v>Food</v>
      </c>
      <c r="T1900" t="str">
        <f>VLOOKUP(CleanedData[[#This Row],[Province]],'02_Lookup_Tables'!$D$2:$E$10,2, FALSE)</f>
        <v>Western Region</v>
      </c>
      <c r="U1900" t="str" cm="1">
        <f t="array" ref="U1900">_xlfn.IFS(CleanedData[[#This Row],[Purchase Amount]]&lt;500,"Low",
CleanedData[[#This Row],[Purchase Amount]]&lt;5000,"Medium",
TRUE,"High")</f>
        <v>Low</v>
      </c>
      <c r="V1900" t="str">
        <f>TEXT(CleanedData[[#This Row],[Date]],"mmmm")</f>
        <v>May</v>
      </c>
      <c r="W1900" t="str">
        <f>"Q"&amp;ROUNDUP(MONTH(CleanedData[[#This Row],[Date]])/3,0)</f>
        <v>Q2</v>
      </c>
      <c r="X1900" t="str">
        <f>IF(CleanedData[[#This Row],[Purchase Amount]]&gt;=5000,"Yes","No")</f>
        <v>No</v>
      </c>
      <c r="Y1900">
        <f>IF(CleanedData[[#This Row],[Recommend]]="Yes",1,0)</f>
        <v>1</v>
      </c>
      <c r="Z1900" s="6">
        <f>CleanedData[[#This Row],[Purchase Amount]]*0.15</f>
        <v>17.944499999999998</v>
      </c>
      <c r="AA1900" s="6">
        <f>CleanedData[[#This Row],[Purchase Amount]]*1.15</f>
        <v>137.57449999999997</v>
      </c>
    </row>
    <row r="1901" spans="1:27" x14ac:dyDescent="0.3">
      <c r="A1901">
        <v>2276</v>
      </c>
      <c r="B1901" t="s">
        <v>2126</v>
      </c>
      <c r="C1901" s="1">
        <v>45983</v>
      </c>
      <c r="D1901">
        <v>68</v>
      </c>
      <c r="E1901" t="s">
        <v>60</v>
      </c>
      <c r="F1901" t="s">
        <v>77</v>
      </c>
      <c r="G1901" t="s">
        <v>563</v>
      </c>
      <c r="H1901">
        <v>5</v>
      </c>
      <c r="I1901" t="s">
        <v>45</v>
      </c>
      <c r="J1901" t="s">
        <v>43</v>
      </c>
      <c r="K1901" t="s">
        <v>55</v>
      </c>
      <c r="L1901" t="s">
        <v>42</v>
      </c>
      <c r="M1901" t="s">
        <v>140</v>
      </c>
      <c r="N1901" t="s">
        <v>57</v>
      </c>
      <c r="O1901" t="s">
        <v>148</v>
      </c>
      <c r="P1901" t="s">
        <v>49</v>
      </c>
      <c r="Q1901" t="s">
        <v>97</v>
      </c>
      <c r="R1901" s="6">
        <f>_xlfn.XLOOKUP(CleanedData[[#This Row],[Product]],'02_Lookup_Tables'!$A$2:$A$126,'02_Lookup_Tables'!$B$2:$B$126)</f>
        <v>11052.57</v>
      </c>
      <c r="S1901" t="str">
        <f>VLOOKUP(CleanedData[[#This Row],[Product]],'02_Lookup_Tables'!$H$2:$I$126,2,FALSE)</f>
        <v>Electronics</v>
      </c>
      <c r="T1901" t="str">
        <f>VLOOKUP(CleanedData[[#This Row],[Province]],'02_Lookup_Tables'!$D$2:$E$10,2, FALSE)</f>
        <v>Central Region</v>
      </c>
      <c r="U1901" t="str" cm="1">
        <f t="array" ref="U1901">_xlfn.IFS(CleanedData[[#This Row],[Purchase Amount]]&lt;500,"Low",
CleanedData[[#This Row],[Purchase Amount]]&lt;5000,"Medium",
TRUE,"High")</f>
        <v>High</v>
      </c>
      <c r="V1901" t="str">
        <f>TEXT(CleanedData[[#This Row],[Date]],"mmmm")</f>
        <v>November</v>
      </c>
      <c r="W1901" t="str">
        <f>"Q"&amp;ROUNDUP(MONTH(CleanedData[[#This Row],[Date]])/3,0)</f>
        <v>Q4</v>
      </c>
      <c r="X1901" t="str">
        <f>IF(CleanedData[[#This Row],[Purchase Amount]]&gt;=5000,"Yes","No")</f>
        <v>Yes</v>
      </c>
      <c r="Y1901">
        <f>IF(CleanedData[[#This Row],[Recommend]]="Yes",1,0)</f>
        <v>1</v>
      </c>
      <c r="Z1901" s="6">
        <f>CleanedData[[#This Row],[Purchase Amount]]*0.15</f>
        <v>1657.8854999999999</v>
      </c>
      <c r="AA1901" s="6">
        <f>CleanedData[[#This Row],[Purchase Amount]]*1.15</f>
        <v>12710.455499999998</v>
      </c>
    </row>
    <row r="1902" spans="1:27" x14ac:dyDescent="0.3">
      <c r="A1902">
        <v>2277</v>
      </c>
      <c r="B1902" t="s">
        <v>2127</v>
      </c>
      <c r="C1902" s="1">
        <v>46003</v>
      </c>
      <c r="D1902">
        <v>78</v>
      </c>
      <c r="E1902" t="s">
        <v>60</v>
      </c>
      <c r="F1902" t="s">
        <v>77</v>
      </c>
      <c r="G1902" t="s">
        <v>266</v>
      </c>
      <c r="H1902">
        <v>2</v>
      </c>
      <c r="I1902" t="s">
        <v>42</v>
      </c>
      <c r="J1902" t="s">
        <v>63</v>
      </c>
      <c r="K1902" t="s">
        <v>55</v>
      </c>
      <c r="L1902" t="s">
        <v>45</v>
      </c>
      <c r="M1902" t="s">
        <v>196</v>
      </c>
      <c r="N1902" t="s">
        <v>47</v>
      </c>
      <c r="O1902" t="s">
        <v>89</v>
      </c>
      <c r="P1902" t="s">
        <v>49</v>
      </c>
      <c r="Q1902" t="s">
        <v>97</v>
      </c>
      <c r="R1902" s="6">
        <f>_xlfn.XLOOKUP(CleanedData[[#This Row],[Product]],'02_Lookup_Tables'!$A$2:$A$126,'02_Lookup_Tables'!$B$2:$B$126)</f>
        <v>2951.61</v>
      </c>
      <c r="S1902" t="str">
        <f>VLOOKUP(CleanedData[[#This Row],[Product]],'02_Lookup_Tables'!$H$2:$I$126,2,FALSE)</f>
        <v>Beauty &amp; Personal Care</v>
      </c>
      <c r="T1902" t="str">
        <f>VLOOKUP(CleanedData[[#This Row],[Province]],'02_Lookup_Tables'!$D$2:$E$10,2, FALSE)</f>
        <v>Central Region</v>
      </c>
      <c r="U1902" t="str" cm="1">
        <f t="array" ref="U1902">_xlfn.IFS(CleanedData[[#This Row],[Purchase Amount]]&lt;500,"Low",
CleanedData[[#This Row],[Purchase Amount]]&lt;5000,"Medium",
TRUE,"High")</f>
        <v>Medium</v>
      </c>
      <c r="V1902" t="str">
        <f>TEXT(CleanedData[[#This Row],[Date]],"mmmm")</f>
        <v>December</v>
      </c>
      <c r="W1902" t="str">
        <f>"Q"&amp;ROUNDUP(MONTH(CleanedData[[#This Row],[Date]])/3,0)</f>
        <v>Q4</v>
      </c>
      <c r="X1902" t="str">
        <f>IF(CleanedData[[#This Row],[Purchase Amount]]&gt;=5000,"Yes","No")</f>
        <v>No</v>
      </c>
      <c r="Y1902">
        <f>IF(CleanedData[[#This Row],[Recommend]]="Yes",1,0)</f>
        <v>0</v>
      </c>
      <c r="Z1902" s="6">
        <f>CleanedData[[#This Row],[Purchase Amount]]*0.15</f>
        <v>442.74150000000003</v>
      </c>
      <c r="AA1902" s="6">
        <f>CleanedData[[#This Row],[Purchase Amount]]*1.15</f>
        <v>3394.3514999999998</v>
      </c>
    </row>
    <row r="1903" spans="1:27" x14ac:dyDescent="0.3">
      <c r="A1903">
        <v>2278</v>
      </c>
      <c r="B1903" t="s">
        <v>2128</v>
      </c>
      <c r="C1903" s="1">
        <v>45716</v>
      </c>
      <c r="D1903">
        <v>41</v>
      </c>
      <c r="E1903" t="s">
        <v>39</v>
      </c>
      <c r="F1903" t="s">
        <v>108</v>
      </c>
      <c r="G1903" t="s">
        <v>73</v>
      </c>
      <c r="H1903">
        <v>5</v>
      </c>
      <c r="I1903" t="s">
        <v>42</v>
      </c>
      <c r="J1903" t="s">
        <v>74</v>
      </c>
      <c r="K1903" t="s">
        <v>44</v>
      </c>
      <c r="L1903" t="s">
        <v>42</v>
      </c>
      <c r="M1903" t="s">
        <v>106</v>
      </c>
      <c r="N1903" t="s">
        <v>57</v>
      </c>
      <c r="O1903" t="s">
        <v>148</v>
      </c>
      <c r="P1903" t="s">
        <v>49</v>
      </c>
      <c r="Q1903" t="s">
        <v>81</v>
      </c>
      <c r="R1903" s="6">
        <f>_xlfn.XLOOKUP(CleanedData[[#This Row],[Product]],'02_Lookup_Tables'!$A$2:$A$126,'02_Lookup_Tables'!$B$2:$B$126)</f>
        <v>84.23</v>
      </c>
      <c r="S1903" t="str">
        <f>VLOOKUP(CleanedData[[#This Row],[Product]],'02_Lookup_Tables'!$H$2:$I$126,2,FALSE)</f>
        <v>Food</v>
      </c>
      <c r="T1903" t="str">
        <f>VLOOKUP(CleanedData[[#This Row],[Province]],'02_Lookup_Tables'!$D$2:$E$10,2, FALSE)</f>
        <v>Gauteng Region</v>
      </c>
      <c r="U1903" t="str" cm="1">
        <f t="array" ref="U1903">_xlfn.IFS(CleanedData[[#This Row],[Purchase Amount]]&lt;500,"Low",
CleanedData[[#This Row],[Purchase Amount]]&lt;5000,"Medium",
TRUE,"High")</f>
        <v>Low</v>
      </c>
      <c r="V1903" t="str">
        <f>TEXT(CleanedData[[#This Row],[Date]],"mmmm")</f>
        <v>February</v>
      </c>
      <c r="W1903" t="str">
        <f>"Q"&amp;ROUNDUP(MONTH(CleanedData[[#This Row],[Date]])/3,0)</f>
        <v>Q1</v>
      </c>
      <c r="X1903" t="str">
        <f>IF(CleanedData[[#This Row],[Purchase Amount]]&gt;=5000,"Yes","No")</f>
        <v>No</v>
      </c>
      <c r="Y1903">
        <f>IF(CleanedData[[#This Row],[Recommend]]="Yes",1,0)</f>
        <v>0</v>
      </c>
      <c r="Z1903" s="6">
        <f>CleanedData[[#This Row],[Purchase Amount]]*0.15</f>
        <v>12.634500000000001</v>
      </c>
      <c r="AA1903" s="6">
        <f>CleanedData[[#This Row],[Purchase Amount]]*1.15</f>
        <v>96.864499999999992</v>
      </c>
    </row>
    <row r="1904" spans="1:27" x14ac:dyDescent="0.3">
      <c r="A1904">
        <v>2281</v>
      </c>
      <c r="B1904" t="s">
        <v>2129</v>
      </c>
      <c r="C1904" s="1">
        <v>45809</v>
      </c>
      <c r="E1904" t="s">
        <v>52</v>
      </c>
      <c r="F1904" t="s">
        <v>72</v>
      </c>
      <c r="G1904" t="s">
        <v>133</v>
      </c>
      <c r="H1904">
        <v>1</v>
      </c>
      <c r="I1904" t="s">
        <v>42</v>
      </c>
      <c r="J1904" t="s">
        <v>69</v>
      </c>
      <c r="K1904" t="s">
        <v>44</v>
      </c>
      <c r="L1904" t="s">
        <v>42</v>
      </c>
      <c r="M1904" t="s">
        <v>140</v>
      </c>
      <c r="N1904" t="s">
        <v>80</v>
      </c>
      <c r="O1904" t="s">
        <v>148</v>
      </c>
      <c r="P1904" t="s">
        <v>70</v>
      </c>
      <c r="Q1904" t="s">
        <v>166</v>
      </c>
      <c r="R1904" s="6">
        <f>_xlfn.XLOOKUP(CleanedData[[#This Row],[Product]],'02_Lookup_Tables'!$A$2:$A$126,'02_Lookup_Tables'!$B$2:$B$126)</f>
        <v>1734</v>
      </c>
      <c r="S1904" t="str">
        <f>VLOOKUP(CleanedData[[#This Row],[Product]],'02_Lookup_Tables'!$H$2:$I$126,2,FALSE)</f>
        <v>Home &amp; Living</v>
      </c>
      <c r="T1904" t="str">
        <f>VLOOKUP(CleanedData[[#This Row],[Province]],'02_Lookup_Tables'!$D$2:$E$10,2, FALSE)</f>
        <v>Central Region</v>
      </c>
      <c r="U1904" t="str" cm="1">
        <f t="array" ref="U1904">_xlfn.IFS(CleanedData[[#This Row],[Purchase Amount]]&lt;500,"Low",
CleanedData[[#This Row],[Purchase Amount]]&lt;5000,"Medium",
TRUE,"High")</f>
        <v>Medium</v>
      </c>
      <c r="V1904" t="str">
        <f>TEXT(CleanedData[[#This Row],[Date]],"mmmm")</f>
        <v>June</v>
      </c>
      <c r="W1904" t="str">
        <f>"Q"&amp;ROUNDUP(MONTH(CleanedData[[#This Row],[Date]])/3,0)</f>
        <v>Q2</v>
      </c>
      <c r="X1904" t="str">
        <f>IF(CleanedData[[#This Row],[Purchase Amount]]&gt;=5000,"Yes","No")</f>
        <v>No</v>
      </c>
      <c r="Y1904">
        <f>IF(CleanedData[[#This Row],[Recommend]]="Yes",1,0)</f>
        <v>0</v>
      </c>
      <c r="Z1904" s="6">
        <f>CleanedData[[#This Row],[Purchase Amount]]*0.15</f>
        <v>260.09999999999997</v>
      </c>
      <c r="AA1904" s="6">
        <f>CleanedData[[#This Row],[Purchase Amount]]*1.15</f>
        <v>1994.1</v>
      </c>
    </row>
    <row r="1905" spans="1:27" x14ac:dyDescent="0.3">
      <c r="A1905">
        <v>2282</v>
      </c>
      <c r="B1905" t="s">
        <v>2130</v>
      </c>
      <c r="C1905" s="1">
        <v>45817</v>
      </c>
      <c r="D1905">
        <v>44</v>
      </c>
      <c r="E1905" t="s">
        <v>39</v>
      </c>
      <c r="F1905" t="s">
        <v>40</v>
      </c>
      <c r="G1905" t="s">
        <v>116</v>
      </c>
      <c r="H1905">
        <v>1</v>
      </c>
      <c r="I1905" t="s">
        <v>45</v>
      </c>
      <c r="J1905" t="s">
        <v>74</v>
      </c>
      <c r="K1905" t="s">
        <v>44</v>
      </c>
      <c r="L1905" t="s">
        <v>45</v>
      </c>
      <c r="M1905" t="s">
        <v>140</v>
      </c>
      <c r="N1905" t="s">
        <v>80</v>
      </c>
      <c r="O1905" t="s">
        <v>148</v>
      </c>
      <c r="P1905" t="s">
        <v>70</v>
      </c>
      <c r="Q1905" t="s">
        <v>81</v>
      </c>
      <c r="R1905" s="6">
        <f>_xlfn.XLOOKUP(CleanedData[[#This Row],[Product]],'02_Lookup_Tables'!$A$2:$A$126,'02_Lookup_Tables'!$B$2:$B$126)</f>
        <v>869.65</v>
      </c>
      <c r="S1905" t="str">
        <f>VLOOKUP(CleanedData[[#This Row],[Product]],'02_Lookup_Tables'!$H$2:$I$126,2,FALSE)</f>
        <v>Toys &amp; Games</v>
      </c>
      <c r="T1905" t="str">
        <f>VLOOKUP(CleanedData[[#This Row],[Province]],'02_Lookup_Tables'!$D$2:$E$10,2, FALSE)</f>
        <v>Northern Region</v>
      </c>
      <c r="U1905" t="str" cm="1">
        <f t="array" ref="U1905">_xlfn.IFS(CleanedData[[#This Row],[Purchase Amount]]&lt;500,"Low",
CleanedData[[#This Row],[Purchase Amount]]&lt;5000,"Medium",
TRUE,"High")</f>
        <v>Medium</v>
      </c>
      <c r="V1905" t="str">
        <f>TEXT(CleanedData[[#This Row],[Date]],"mmmm")</f>
        <v>June</v>
      </c>
      <c r="W1905" t="str">
        <f>"Q"&amp;ROUNDUP(MONTH(CleanedData[[#This Row],[Date]])/3,0)</f>
        <v>Q2</v>
      </c>
      <c r="X1905" t="str">
        <f>IF(CleanedData[[#This Row],[Purchase Amount]]&gt;=5000,"Yes","No")</f>
        <v>No</v>
      </c>
      <c r="Y1905">
        <f>IF(CleanedData[[#This Row],[Recommend]]="Yes",1,0)</f>
        <v>1</v>
      </c>
      <c r="Z1905" s="6">
        <f>CleanedData[[#This Row],[Purchase Amount]]*0.15</f>
        <v>130.44749999999999</v>
      </c>
      <c r="AA1905" s="6">
        <f>CleanedData[[#This Row],[Purchase Amount]]*1.15</f>
        <v>1000.0974999999999</v>
      </c>
    </row>
    <row r="1906" spans="1:27" x14ac:dyDescent="0.3">
      <c r="A1906">
        <v>2283</v>
      </c>
      <c r="B1906" t="s">
        <v>2131</v>
      </c>
      <c r="C1906" s="1">
        <v>45619</v>
      </c>
      <c r="D1906">
        <v>59</v>
      </c>
      <c r="E1906" t="s">
        <v>52</v>
      </c>
      <c r="F1906" t="s">
        <v>130</v>
      </c>
      <c r="G1906" t="s">
        <v>378</v>
      </c>
      <c r="H1906">
        <v>1</v>
      </c>
      <c r="I1906" t="s">
        <v>42</v>
      </c>
      <c r="J1906" t="s">
        <v>69</v>
      </c>
      <c r="K1906" t="s">
        <v>55</v>
      </c>
      <c r="L1906" t="s">
        <v>45</v>
      </c>
      <c r="M1906" t="s">
        <v>190</v>
      </c>
      <c r="N1906" t="s">
        <v>80</v>
      </c>
      <c r="O1906" t="s">
        <v>89</v>
      </c>
      <c r="P1906" t="s">
        <v>49</v>
      </c>
      <c r="Q1906" t="s">
        <v>50</v>
      </c>
      <c r="R1906" s="6">
        <f>_xlfn.XLOOKUP(CleanedData[[#This Row],[Product]],'02_Lookup_Tables'!$A$2:$A$126,'02_Lookup_Tables'!$B$2:$B$126)</f>
        <v>40.11</v>
      </c>
      <c r="S1906" t="str">
        <f>VLOOKUP(CleanedData[[#This Row],[Product]],'02_Lookup_Tables'!$H$2:$I$126,2,FALSE)</f>
        <v>Food</v>
      </c>
      <c r="T1906" t="str">
        <f>VLOOKUP(CleanedData[[#This Row],[Province]],'02_Lookup_Tables'!$D$2:$E$10,2, FALSE)</f>
        <v>Eastern Region</v>
      </c>
      <c r="U1906" t="str" cm="1">
        <f t="array" ref="U1906">_xlfn.IFS(CleanedData[[#This Row],[Purchase Amount]]&lt;500,"Low",
CleanedData[[#This Row],[Purchase Amount]]&lt;5000,"Medium",
TRUE,"High")</f>
        <v>Low</v>
      </c>
      <c r="V1906" t="str">
        <f>TEXT(CleanedData[[#This Row],[Date]],"mmmm")</f>
        <v>November</v>
      </c>
      <c r="W1906" t="str">
        <f>"Q"&amp;ROUNDUP(MONTH(CleanedData[[#This Row],[Date]])/3,0)</f>
        <v>Q4</v>
      </c>
      <c r="X1906" t="str">
        <f>IF(CleanedData[[#This Row],[Purchase Amount]]&gt;=5000,"Yes","No")</f>
        <v>No</v>
      </c>
      <c r="Y1906">
        <f>IF(CleanedData[[#This Row],[Recommend]]="Yes",1,0)</f>
        <v>0</v>
      </c>
      <c r="Z1906" s="6">
        <f>CleanedData[[#This Row],[Purchase Amount]]*0.15</f>
        <v>6.0164999999999997</v>
      </c>
      <c r="AA1906" s="6">
        <f>CleanedData[[#This Row],[Purchase Amount]]*1.15</f>
        <v>46.126499999999993</v>
      </c>
    </row>
    <row r="1907" spans="1:27" x14ac:dyDescent="0.3">
      <c r="A1907">
        <v>2285</v>
      </c>
      <c r="B1907" t="s">
        <v>2132</v>
      </c>
      <c r="C1907" s="1">
        <v>45518</v>
      </c>
      <c r="D1907">
        <v>72</v>
      </c>
      <c r="E1907" t="s">
        <v>52</v>
      </c>
      <c r="F1907" t="s">
        <v>125</v>
      </c>
      <c r="G1907" t="s">
        <v>133</v>
      </c>
      <c r="H1907">
        <v>1</v>
      </c>
      <c r="I1907" t="s">
        <v>42</v>
      </c>
      <c r="J1907" t="s">
        <v>74</v>
      </c>
      <c r="K1907" t="s">
        <v>44</v>
      </c>
      <c r="L1907" t="s">
        <v>42</v>
      </c>
      <c r="M1907" t="s">
        <v>180</v>
      </c>
      <c r="N1907" t="s">
        <v>80</v>
      </c>
      <c r="O1907" t="s">
        <v>89</v>
      </c>
      <c r="P1907" t="s">
        <v>49</v>
      </c>
      <c r="Q1907" t="s">
        <v>97</v>
      </c>
      <c r="R1907" s="6">
        <f>_xlfn.XLOOKUP(CleanedData[[#This Row],[Product]],'02_Lookup_Tables'!$A$2:$A$126,'02_Lookup_Tables'!$B$2:$B$126)</f>
        <v>1734</v>
      </c>
      <c r="S1907" t="str">
        <f>VLOOKUP(CleanedData[[#This Row],[Product]],'02_Lookup_Tables'!$H$2:$I$126,2,FALSE)</f>
        <v>Home &amp; Living</v>
      </c>
      <c r="T1907" t="str">
        <f>VLOOKUP(CleanedData[[#This Row],[Province]],'02_Lookup_Tables'!$D$2:$E$10,2, FALSE)</f>
        <v>Western Region</v>
      </c>
      <c r="U1907" t="str" cm="1">
        <f t="array" ref="U1907">_xlfn.IFS(CleanedData[[#This Row],[Purchase Amount]]&lt;500,"Low",
CleanedData[[#This Row],[Purchase Amount]]&lt;5000,"Medium",
TRUE,"High")</f>
        <v>Medium</v>
      </c>
      <c r="V1907" t="str">
        <f>TEXT(CleanedData[[#This Row],[Date]],"mmmm")</f>
        <v>August</v>
      </c>
      <c r="W1907" t="str">
        <f>"Q"&amp;ROUNDUP(MONTH(CleanedData[[#This Row],[Date]])/3,0)</f>
        <v>Q3</v>
      </c>
      <c r="X1907" t="str">
        <f>IF(CleanedData[[#This Row],[Purchase Amount]]&gt;=5000,"Yes","No")</f>
        <v>No</v>
      </c>
      <c r="Y1907">
        <f>IF(CleanedData[[#This Row],[Recommend]]="Yes",1,0)</f>
        <v>0</v>
      </c>
      <c r="Z1907" s="6">
        <f>CleanedData[[#This Row],[Purchase Amount]]*0.15</f>
        <v>260.09999999999997</v>
      </c>
      <c r="AA1907" s="6">
        <f>CleanedData[[#This Row],[Purchase Amount]]*1.15</f>
        <v>1994.1</v>
      </c>
    </row>
    <row r="1908" spans="1:27" x14ac:dyDescent="0.3">
      <c r="A1908">
        <v>2286</v>
      </c>
      <c r="B1908" t="s">
        <v>2133</v>
      </c>
      <c r="C1908" s="1">
        <v>45518</v>
      </c>
      <c r="D1908">
        <v>57</v>
      </c>
      <c r="E1908" t="s">
        <v>52</v>
      </c>
      <c r="F1908" t="s">
        <v>83</v>
      </c>
      <c r="G1908" t="s">
        <v>91</v>
      </c>
      <c r="H1908">
        <v>5</v>
      </c>
      <c r="I1908" t="s">
        <v>42</v>
      </c>
      <c r="J1908" t="s">
        <v>43</v>
      </c>
      <c r="K1908" t="s">
        <v>64</v>
      </c>
      <c r="L1908" t="s">
        <v>42</v>
      </c>
      <c r="M1908" t="s">
        <v>56</v>
      </c>
      <c r="N1908" t="s">
        <v>57</v>
      </c>
      <c r="O1908" t="s">
        <v>148</v>
      </c>
      <c r="P1908" t="s">
        <v>49</v>
      </c>
      <c r="Q1908" t="s">
        <v>50</v>
      </c>
      <c r="R1908" s="6">
        <f>_xlfn.XLOOKUP(CleanedData[[#This Row],[Product]],'02_Lookup_Tables'!$A$2:$A$126,'02_Lookup_Tables'!$B$2:$B$126)</f>
        <v>1370.56</v>
      </c>
      <c r="S1908" t="str">
        <f>VLOOKUP(CleanedData[[#This Row],[Product]],'02_Lookup_Tables'!$H$2:$I$126,2,FALSE)</f>
        <v>Electronics</v>
      </c>
      <c r="T1908" t="str">
        <f>VLOOKUP(CleanedData[[#This Row],[Province]],'02_Lookup_Tables'!$D$2:$E$10,2, FALSE)</f>
        <v>Western Region</v>
      </c>
      <c r="U1908" t="str" cm="1">
        <f t="array" ref="U1908">_xlfn.IFS(CleanedData[[#This Row],[Purchase Amount]]&lt;500,"Low",
CleanedData[[#This Row],[Purchase Amount]]&lt;5000,"Medium",
TRUE,"High")</f>
        <v>Medium</v>
      </c>
      <c r="V1908" t="str">
        <f>TEXT(CleanedData[[#This Row],[Date]],"mmmm")</f>
        <v>August</v>
      </c>
      <c r="W1908" t="str">
        <f>"Q"&amp;ROUNDUP(MONTH(CleanedData[[#This Row],[Date]])/3,0)</f>
        <v>Q3</v>
      </c>
      <c r="X1908" t="str">
        <f>IF(CleanedData[[#This Row],[Purchase Amount]]&gt;=5000,"Yes","No")</f>
        <v>No</v>
      </c>
      <c r="Y1908">
        <f>IF(CleanedData[[#This Row],[Recommend]]="Yes",1,0)</f>
        <v>0</v>
      </c>
      <c r="Z1908" s="6">
        <f>CleanedData[[#This Row],[Purchase Amount]]*0.15</f>
        <v>205.58399999999997</v>
      </c>
      <c r="AA1908" s="6">
        <f>CleanedData[[#This Row],[Purchase Amount]]*1.15</f>
        <v>1576.1439999999998</v>
      </c>
    </row>
    <row r="1909" spans="1:27" x14ac:dyDescent="0.3">
      <c r="A1909">
        <v>2287</v>
      </c>
      <c r="B1909" t="s">
        <v>2134</v>
      </c>
      <c r="C1909" s="1">
        <v>45504</v>
      </c>
      <c r="D1909">
        <v>68</v>
      </c>
      <c r="E1909" t="s">
        <v>60</v>
      </c>
      <c r="F1909" t="s">
        <v>83</v>
      </c>
      <c r="G1909" t="s">
        <v>168</v>
      </c>
      <c r="H1909">
        <v>5</v>
      </c>
      <c r="I1909" t="s">
        <v>45</v>
      </c>
      <c r="J1909" t="s">
        <v>63</v>
      </c>
      <c r="K1909" t="s">
        <v>64</v>
      </c>
      <c r="L1909" t="s">
        <v>45</v>
      </c>
      <c r="M1909" t="s">
        <v>231</v>
      </c>
      <c r="N1909" t="s">
        <v>57</v>
      </c>
      <c r="O1909" t="s">
        <v>89</v>
      </c>
      <c r="P1909" t="s">
        <v>70</v>
      </c>
      <c r="Q1909" t="s">
        <v>97</v>
      </c>
      <c r="R1909" s="6">
        <f>_xlfn.XLOOKUP(CleanedData[[#This Row],[Product]],'02_Lookup_Tables'!$A$2:$A$126,'02_Lookup_Tables'!$B$2:$B$126)</f>
        <v>14729.04</v>
      </c>
      <c r="S1909" t="str">
        <f>VLOOKUP(CleanedData[[#This Row],[Product]],'02_Lookup_Tables'!$H$2:$I$126,2,FALSE)</f>
        <v>Electronics</v>
      </c>
      <c r="T1909" t="str">
        <f>VLOOKUP(CleanedData[[#This Row],[Province]],'02_Lookup_Tables'!$D$2:$E$10,2, FALSE)</f>
        <v>Western Region</v>
      </c>
      <c r="U1909" t="str" cm="1">
        <f t="array" ref="U1909">_xlfn.IFS(CleanedData[[#This Row],[Purchase Amount]]&lt;500,"Low",
CleanedData[[#This Row],[Purchase Amount]]&lt;5000,"Medium",
TRUE,"High")</f>
        <v>High</v>
      </c>
      <c r="V1909" t="str">
        <f>TEXT(CleanedData[[#This Row],[Date]],"mmmm")</f>
        <v>July</v>
      </c>
      <c r="W1909" t="str">
        <f>"Q"&amp;ROUNDUP(MONTH(CleanedData[[#This Row],[Date]])/3,0)</f>
        <v>Q3</v>
      </c>
      <c r="X1909" t="str">
        <f>IF(CleanedData[[#This Row],[Purchase Amount]]&gt;=5000,"Yes","No")</f>
        <v>Yes</v>
      </c>
      <c r="Y1909">
        <f>IF(CleanedData[[#This Row],[Recommend]]="Yes",1,0)</f>
        <v>1</v>
      </c>
      <c r="Z1909" s="6">
        <f>CleanedData[[#This Row],[Purchase Amount]]*0.15</f>
        <v>2209.3560000000002</v>
      </c>
      <c r="AA1909" s="6">
        <f>CleanedData[[#This Row],[Purchase Amount]]*1.15</f>
        <v>16938.396000000001</v>
      </c>
    </row>
    <row r="1910" spans="1:27" x14ac:dyDescent="0.3">
      <c r="A1910">
        <v>2288</v>
      </c>
      <c r="B1910" t="s">
        <v>2135</v>
      </c>
      <c r="C1910" s="1">
        <v>45905</v>
      </c>
      <c r="D1910">
        <v>26</v>
      </c>
      <c r="E1910" t="s">
        <v>52</v>
      </c>
      <c r="F1910" t="s">
        <v>125</v>
      </c>
      <c r="G1910" t="s">
        <v>389</v>
      </c>
      <c r="H1910">
        <v>4</v>
      </c>
      <c r="I1910" t="s">
        <v>42</v>
      </c>
      <c r="J1910" t="s">
        <v>43</v>
      </c>
      <c r="K1910" t="s">
        <v>55</v>
      </c>
      <c r="L1910" t="s">
        <v>45</v>
      </c>
      <c r="M1910" t="s">
        <v>56</v>
      </c>
      <c r="N1910" t="s">
        <v>96</v>
      </c>
      <c r="O1910" t="s">
        <v>148</v>
      </c>
      <c r="P1910" t="s">
        <v>49</v>
      </c>
      <c r="Q1910" t="s">
        <v>58</v>
      </c>
      <c r="R1910" s="6">
        <f>_xlfn.XLOOKUP(CleanedData[[#This Row],[Product]],'02_Lookup_Tables'!$A$2:$A$126,'02_Lookup_Tables'!$B$2:$B$126)</f>
        <v>5432.76</v>
      </c>
      <c r="S1910" t="str">
        <f>VLOOKUP(CleanedData[[#This Row],[Product]],'02_Lookup_Tables'!$H$2:$I$126,2,FALSE)</f>
        <v>Home Devices</v>
      </c>
      <c r="T1910" t="str">
        <f>VLOOKUP(CleanedData[[#This Row],[Province]],'02_Lookup_Tables'!$D$2:$E$10,2, FALSE)</f>
        <v>Western Region</v>
      </c>
      <c r="U1910" t="str" cm="1">
        <f t="array" ref="U1910">_xlfn.IFS(CleanedData[[#This Row],[Purchase Amount]]&lt;500,"Low",
CleanedData[[#This Row],[Purchase Amount]]&lt;5000,"Medium",
TRUE,"High")</f>
        <v>High</v>
      </c>
      <c r="V1910" t="str">
        <f>TEXT(CleanedData[[#This Row],[Date]],"mmmm")</f>
        <v>September</v>
      </c>
      <c r="W1910" t="str">
        <f>"Q"&amp;ROUNDUP(MONTH(CleanedData[[#This Row],[Date]])/3,0)</f>
        <v>Q3</v>
      </c>
      <c r="X1910" t="str">
        <f>IF(CleanedData[[#This Row],[Purchase Amount]]&gt;=5000,"Yes","No")</f>
        <v>Yes</v>
      </c>
      <c r="Y1910">
        <f>IF(CleanedData[[#This Row],[Recommend]]="Yes",1,0)</f>
        <v>0</v>
      </c>
      <c r="Z1910" s="6">
        <f>CleanedData[[#This Row],[Purchase Amount]]*0.15</f>
        <v>814.91399999999999</v>
      </c>
      <c r="AA1910" s="6">
        <f>CleanedData[[#This Row],[Purchase Amount]]*1.15</f>
        <v>6247.674</v>
      </c>
    </row>
    <row r="1911" spans="1:27" x14ac:dyDescent="0.3">
      <c r="A1911">
        <v>2289</v>
      </c>
      <c r="B1911" t="s">
        <v>2136</v>
      </c>
      <c r="C1911" s="1">
        <v>45773</v>
      </c>
      <c r="D1911">
        <v>60</v>
      </c>
      <c r="E1911" t="s">
        <v>39</v>
      </c>
      <c r="F1911" t="s">
        <v>130</v>
      </c>
      <c r="G1911" t="s">
        <v>201</v>
      </c>
      <c r="H1911">
        <v>2</v>
      </c>
      <c r="I1911" t="s">
        <v>45</v>
      </c>
      <c r="J1911" t="s">
        <v>69</v>
      </c>
      <c r="K1911" t="s">
        <v>64</v>
      </c>
      <c r="L1911" t="s">
        <v>45</v>
      </c>
      <c r="N1911" t="s">
        <v>47</v>
      </c>
      <c r="O1911" t="s">
        <v>134</v>
      </c>
      <c r="P1911" t="s">
        <v>8646</v>
      </c>
      <c r="Q1911" t="s">
        <v>50</v>
      </c>
      <c r="R1911" s="6">
        <f>_xlfn.XLOOKUP(CleanedData[[#This Row],[Product]],'02_Lookup_Tables'!$A$2:$A$126,'02_Lookup_Tables'!$B$2:$B$126)</f>
        <v>755.66</v>
      </c>
      <c r="S1911" t="str">
        <f>VLOOKUP(CleanedData[[#This Row],[Product]],'02_Lookup_Tables'!$H$2:$I$126,2,FALSE)</f>
        <v>Home &amp; Living</v>
      </c>
      <c r="T1911" t="str">
        <f>VLOOKUP(CleanedData[[#This Row],[Province]],'02_Lookup_Tables'!$D$2:$E$10,2, FALSE)</f>
        <v>Eastern Region</v>
      </c>
      <c r="U1911" t="str" cm="1">
        <f t="array" ref="U1911">_xlfn.IFS(CleanedData[[#This Row],[Purchase Amount]]&lt;500,"Low",
CleanedData[[#This Row],[Purchase Amount]]&lt;5000,"Medium",
TRUE,"High")</f>
        <v>Medium</v>
      </c>
      <c r="V1911" t="str">
        <f>TEXT(CleanedData[[#This Row],[Date]],"mmmm")</f>
        <v>April</v>
      </c>
      <c r="W1911" t="str">
        <f>"Q"&amp;ROUNDUP(MONTH(CleanedData[[#This Row],[Date]])/3,0)</f>
        <v>Q2</v>
      </c>
      <c r="X1911" t="str">
        <f>IF(CleanedData[[#This Row],[Purchase Amount]]&gt;=5000,"Yes","No")</f>
        <v>No</v>
      </c>
      <c r="Y1911">
        <f>IF(CleanedData[[#This Row],[Recommend]]="Yes",1,0)</f>
        <v>1</v>
      </c>
      <c r="Z1911" s="6">
        <f>CleanedData[[#This Row],[Purchase Amount]]*0.15</f>
        <v>113.34899999999999</v>
      </c>
      <c r="AA1911" s="6">
        <f>CleanedData[[#This Row],[Purchase Amount]]*1.15</f>
        <v>869.0089999999999</v>
      </c>
    </row>
    <row r="1912" spans="1:27" x14ac:dyDescent="0.3">
      <c r="A1912">
        <v>2290</v>
      </c>
      <c r="B1912" t="s">
        <v>2137</v>
      </c>
      <c r="C1912" s="1">
        <v>45987</v>
      </c>
      <c r="D1912">
        <v>46</v>
      </c>
      <c r="E1912" t="s">
        <v>39</v>
      </c>
      <c r="F1912" t="s">
        <v>125</v>
      </c>
      <c r="G1912" t="s">
        <v>349</v>
      </c>
      <c r="H1912">
        <v>3</v>
      </c>
      <c r="I1912" t="s">
        <v>42</v>
      </c>
      <c r="J1912" t="s">
        <v>69</v>
      </c>
      <c r="K1912" t="s">
        <v>44</v>
      </c>
      <c r="L1912" t="s">
        <v>45</v>
      </c>
      <c r="M1912" t="s">
        <v>106</v>
      </c>
      <c r="N1912" t="s">
        <v>48</v>
      </c>
      <c r="O1912" t="s">
        <v>148</v>
      </c>
      <c r="P1912" t="s">
        <v>49</v>
      </c>
      <c r="Q1912" t="s">
        <v>93</v>
      </c>
      <c r="R1912" s="6">
        <f>_xlfn.XLOOKUP(CleanedData[[#This Row],[Product]],'02_Lookup_Tables'!$A$2:$A$126,'02_Lookup_Tables'!$B$2:$B$126)</f>
        <v>53.85</v>
      </c>
      <c r="S1912" t="str">
        <f>VLOOKUP(CleanedData[[#This Row],[Product]],'02_Lookup_Tables'!$H$2:$I$126,2,FALSE)</f>
        <v>Food</v>
      </c>
      <c r="T1912" t="str">
        <f>VLOOKUP(CleanedData[[#This Row],[Province]],'02_Lookup_Tables'!$D$2:$E$10,2, FALSE)</f>
        <v>Western Region</v>
      </c>
      <c r="U1912" t="str" cm="1">
        <f t="array" ref="U1912">_xlfn.IFS(CleanedData[[#This Row],[Purchase Amount]]&lt;500,"Low",
CleanedData[[#This Row],[Purchase Amount]]&lt;5000,"Medium",
TRUE,"High")</f>
        <v>Low</v>
      </c>
      <c r="V1912" t="str">
        <f>TEXT(CleanedData[[#This Row],[Date]],"mmmm")</f>
        <v>November</v>
      </c>
      <c r="W1912" t="str">
        <f>"Q"&amp;ROUNDUP(MONTH(CleanedData[[#This Row],[Date]])/3,0)</f>
        <v>Q4</v>
      </c>
      <c r="X1912" t="str">
        <f>IF(CleanedData[[#This Row],[Purchase Amount]]&gt;=5000,"Yes","No")</f>
        <v>No</v>
      </c>
      <c r="Y1912">
        <f>IF(CleanedData[[#This Row],[Recommend]]="Yes",1,0)</f>
        <v>0</v>
      </c>
      <c r="Z1912" s="6">
        <f>CleanedData[[#This Row],[Purchase Amount]]*0.15</f>
        <v>8.0775000000000006</v>
      </c>
      <c r="AA1912" s="6">
        <f>CleanedData[[#This Row],[Purchase Amount]]*1.15</f>
        <v>61.927499999999995</v>
      </c>
    </row>
    <row r="1913" spans="1:27" x14ac:dyDescent="0.3">
      <c r="A1913">
        <v>2292</v>
      </c>
      <c r="B1913" t="s">
        <v>2138</v>
      </c>
      <c r="C1913" s="1">
        <v>45292</v>
      </c>
      <c r="E1913" t="s">
        <v>60</v>
      </c>
      <c r="F1913" t="s">
        <v>68</v>
      </c>
      <c r="G1913" t="s">
        <v>78</v>
      </c>
      <c r="H1913">
        <v>3</v>
      </c>
      <c r="I1913" t="s">
        <v>45</v>
      </c>
      <c r="J1913" t="s">
        <v>74</v>
      </c>
      <c r="K1913" t="s">
        <v>44</v>
      </c>
      <c r="L1913" t="s">
        <v>45</v>
      </c>
      <c r="M1913" t="s">
        <v>65</v>
      </c>
      <c r="N1913" t="s">
        <v>48</v>
      </c>
      <c r="O1913" t="s">
        <v>89</v>
      </c>
      <c r="P1913" t="s">
        <v>49</v>
      </c>
      <c r="Q1913" t="s">
        <v>166</v>
      </c>
      <c r="R1913" s="6">
        <f>_xlfn.XLOOKUP(CleanedData[[#This Row],[Product]],'02_Lookup_Tables'!$A$2:$A$126,'02_Lookup_Tables'!$B$2:$B$126)</f>
        <v>1951.09</v>
      </c>
      <c r="S1913" t="str">
        <f>VLOOKUP(CleanedData[[#This Row],[Product]],'02_Lookup_Tables'!$H$2:$I$126,2,FALSE)</f>
        <v>Accessories</v>
      </c>
      <c r="T1913" t="str">
        <f>VLOOKUP(CleanedData[[#This Row],[Province]],'02_Lookup_Tables'!$D$2:$E$10,2, FALSE)</f>
        <v>Northern Region</v>
      </c>
      <c r="U1913" t="str" cm="1">
        <f t="array" ref="U1913">_xlfn.IFS(CleanedData[[#This Row],[Purchase Amount]]&lt;500,"Low",
CleanedData[[#This Row],[Purchase Amount]]&lt;5000,"Medium",
TRUE,"High")</f>
        <v>Medium</v>
      </c>
      <c r="V1913" t="str">
        <f>TEXT(CleanedData[[#This Row],[Date]],"mmmm")</f>
        <v>January</v>
      </c>
      <c r="W1913" t="str">
        <f>"Q"&amp;ROUNDUP(MONTH(CleanedData[[#This Row],[Date]])/3,0)</f>
        <v>Q1</v>
      </c>
      <c r="X1913" t="str">
        <f>IF(CleanedData[[#This Row],[Purchase Amount]]&gt;=5000,"Yes","No")</f>
        <v>No</v>
      </c>
      <c r="Y1913">
        <f>IF(CleanedData[[#This Row],[Recommend]]="Yes",1,0)</f>
        <v>1</v>
      </c>
      <c r="Z1913" s="6">
        <f>CleanedData[[#This Row],[Purchase Amount]]*0.15</f>
        <v>292.6635</v>
      </c>
      <c r="AA1913" s="6">
        <f>CleanedData[[#This Row],[Purchase Amount]]*1.15</f>
        <v>2243.7534999999998</v>
      </c>
    </row>
    <row r="1914" spans="1:27" x14ac:dyDescent="0.3">
      <c r="A1914">
        <v>2294</v>
      </c>
      <c r="B1914" t="s">
        <v>2139</v>
      </c>
      <c r="C1914" s="1">
        <v>45327</v>
      </c>
      <c r="D1914">
        <v>22</v>
      </c>
      <c r="E1914" t="s">
        <v>52</v>
      </c>
      <c r="F1914" t="s">
        <v>68</v>
      </c>
      <c r="G1914" t="s">
        <v>365</v>
      </c>
      <c r="H1914">
        <v>4</v>
      </c>
      <c r="I1914" t="s">
        <v>45</v>
      </c>
      <c r="J1914" t="s">
        <v>74</v>
      </c>
      <c r="K1914" t="s">
        <v>64</v>
      </c>
      <c r="L1914" t="s">
        <v>45</v>
      </c>
      <c r="M1914" t="s">
        <v>196</v>
      </c>
      <c r="N1914" t="s">
        <v>96</v>
      </c>
      <c r="O1914" t="s">
        <v>89</v>
      </c>
      <c r="P1914" t="s">
        <v>70</v>
      </c>
      <c r="Q1914" t="s">
        <v>66</v>
      </c>
      <c r="R1914" s="6">
        <f>_xlfn.XLOOKUP(CleanedData[[#This Row],[Product]],'02_Lookup_Tables'!$A$2:$A$126,'02_Lookup_Tables'!$B$2:$B$126)</f>
        <v>105.11</v>
      </c>
      <c r="S1914" t="str">
        <f>VLOOKUP(CleanedData[[#This Row],[Product]],'02_Lookup_Tables'!$H$2:$I$126,2,FALSE)</f>
        <v>Beauty &amp; Personal Care</v>
      </c>
      <c r="T1914" t="str">
        <f>VLOOKUP(CleanedData[[#This Row],[Province]],'02_Lookup_Tables'!$D$2:$E$10,2, FALSE)</f>
        <v>Northern Region</v>
      </c>
      <c r="U1914" t="str" cm="1">
        <f t="array" ref="U1914">_xlfn.IFS(CleanedData[[#This Row],[Purchase Amount]]&lt;500,"Low",
CleanedData[[#This Row],[Purchase Amount]]&lt;5000,"Medium",
TRUE,"High")</f>
        <v>Low</v>
      </c>
      <c r="V1914" t="str">
        <f>TEXT(CleanedData[[#This Row],[Date]],"mmmm")</f>
        <v>February</v>
      </c>
      <c r="W1914" t="str">
        <f>"Q"&amp;ROUNDUP(MONTH(CleanedData[[#This Row],[Date]])/3,0)</f>
        <v>Q1</v>
      </c>
      <c r="X1914" t="str">
        <f>IF(CleanedData[[#This Row],[Purchase Amount]]&gt;=5000,"Yes","No")</f>
        <v>No</v>
      </c>
      <c r="Y1914">
        <f>IF(CleanedData[[#This Row],[Recommend]]="Yes",1,0)</f>
        <v>1</v>
      </c>
      <c r="Z1914" s="6">
        <f>CleanedData[[#This Row],[Purchase Amount]]*0.15</f>
        <v>15.766499999999999</v>
      </c>
      <c r="AA1914" s="6">
        <f>CleanedData[[#This Row],[Purchase Amount]]*1.15</f>
        <v>120.87649999999999</v>
      </c>
    </row>
    <row r="1915" spans="1:27" x14ac:dyDescent="0.3">
      <c r="A1915">
        <v>2295</v>
      </c>
      <c r="B1915" t="s">
        <v>2140</v>
      </c>
      <c r="C1915" s="1">
        <v>45937</v>
      </c>
      <c r="D1915">
        <v>75</v>
      </c>
      <c r="E1915" t="s">
        <v>52</v>
      </c>
      <c r="F1915" t="s">
        <v>61</v>
      </c>
      <c r="G1915" t="s">
        <v>207</v>
      </c>
      <c r="H1915">
        <v>2</v>
      </c>
      <c r="I1915" t="s">
        <v>42</v>
      </c>
      <c r="J1915" t="s">
        <v>43</v>
      </c>
      <c r="K1915" t="s">
        <v>44</v>
      </c>
      <c r="L1915" t="s">
        <v>45</v>
      </c>
      <c r="M1915" t="s">
        <v>56</v>
      </c>
      <c r="N1915" t="s">
        <v>47</v>
      </c>
      <c r="O1915" t="s">
        <v>148</v>
      </c>
      <c r="P1915" t="s">
        <v>70</v>
      </c>
      <c r="Q1915" t="s">
        <v>97</v>
      </c>
      <c r="R1915" s="6">
        <f>_xlfn.XLOOKUP(CleanedData[[#This Row],[Product]],'02_Lookup_Tables'!$A$2:$A$126,'02_Lookup_Tables'!$B$2:$B$126)</f>
        <v>3755.73</v>
      </c>
      <c r="S1915" t="str">
        <f>VLOOKUP(CleanedData[[#This Row],[Product]],'02_Lookup_Tables'!$H$2:$I$126,2,FALSE)</f>
        <v>Sports &amp; Outdoors</v>
      </c>
      <c r="T1915" t="str">
        <f>VLOOKUP(CleanedData[[#This Row],[Province]],'02_Lookup_Tables'!$D$2:$E$10,2, FALSE)</f>
        <v>Southern Region</v>
      </c>
      <c r="U1915" t="str" cm="1">
        <f t="array" ref="U1915">_xlfn.IFS(CleanedData[[#This Row],[Purchase Amount]]&lt;500,"Low",
CleanedData[[#This Row],[Purchase Amount]]&lt;5000,"Medium",
TRUE,"High")</f>
        <v>Medium</v>
      </c>
      <c r="V1915" t="str">
        <f>TEXT(CleanedData[[#This Row],[Date]],"mmmm")</f>
        <v>October</v>
      </c>
      <c r="W1915" t="str">
        <f>"Q"&amp;ROUNDUP(MONTH(CleanedData[[#This Row],[Date]])/3,0)</f>
        <v>Q4</v>
      </c>
      <c r="X1915" t="str">
        <f>IF(CleanedData[[#This Row],[Purchase Amount]]&gt;=5000,"Yes","No")</f>
        <v>No</v>
      </c>
      <c r="Y1915">
        <f>IF(CleanedData[[#This Row],[Recommend]]="Yes",1,0)</f>
        <v>0</v>
      </c>
      <c r="Z1915" s="6">
        <f>CleanedData[[#This Row],[Purchase Amount]]*0.15</f>
        <v>563.35950000000003</v>
      </c>
      <c r="AA1915" s="6">
        <f>CleanedData[[#This Row],[Purchase Amount]]*1.15</f>
        <v>4319.0895</v>
      </c>
    </row>
    <row r="1916" spans="1:27" x14ac:dyDescent="0.3">
      <c r="A1916">
        <v>2296</v>
      </c>
      <c r="B1916" t="s">
        <v>2141</v>
      </c>
      <c r="C1916" s="1">
        <v>45461</v>
      </c>
      <c r="D1916">
        <v>58</v>
      </c>
      <c r="E1916" t="s">
        <v>39</v>
      </c>
      <c r="F1916" t="s">
        <v>77</v>
      </c>
      <c r="G1916" t="s">
        <v>158</v>
      </c>
      <c r="H1916">
        <v>3</v>
      </c>
      <c r="I1916" t="s">
        <v>45</v>
      </c>
      <c r="J1916" t="s">
        <v>43</v>
      </c>
      <c r="K1916" t="s">
        <v>55</v>
      </c>
      <c r="L1916" t="s">
        <v>45</v>
      </c>
      <c r="M1916" t="s">
        <v>92</v>
      </c>
      <c r="N1916" t="s">
        <v>48</v>
      </c>
      <c r="O1916" t="s">
        <v>89</v>
      </c>
      <c r="P1916" t="s">
        <v>49</v>
      </c>
      <c r="Q1916" t="s">
        <v>50</v>
      </c>
      <c r="R1916" s="6">
        <f>_xlfn.XLOOKUP(CleanedData[[#This Row],[Product]],'02_Lookup_Tables'!$A$2:$A$126,'02_Lookup_Tables'!$B$2:$B$126)</f>
        <v>2962.6</v>
      </c>
      <c r="S1916" t="str">
        <f>VLOOKUP(CleanedData[[#This Row],[Product]],'02_Lookup_Tables'!$H$2:$I$126,2,FALSE)</f>
        <v>Sports &amp; Outdoors</v>
      </c>
      <c r="T1916" t="str">
        <f>VLOOKUP(CleanedData[[#This Row],[Province]],'02_Lookup_Tables'!$D$2:$E$10,2, FALSE)</f>
        <v>Central Region</v>
      </c>
      <c r="U1916" t="str" cm="1">
        <f t="array" ref="U1916">_xlfn.IFS(CleanedData[[#This Row],[Purchase Amount]]&lt;500,"Low",
CleanedData[[#This Row],[Purchase Amount]]&lt;5000,"Medium",
TRUE,"High")</f>
        <v>Medium</v>
      </c>
      <c r="V1916" t="str">
        <f>TEXT(CleanedData[[#This Row],[Date]],"mmmm")</f>
        <v>June</v>
      </c>
      <c r="W1916" t="str">
        <f>"Q"&amp;ROUNDUP(MONTH(CleanedData[[#This Row],[Date]])/3,0)</f>
        <v>Q2</v>
      </c>
      <c r="X1916" t="str">
        <f>IF(CleanedData[[#This Row],[Purchase Amount]]&gt;=5000,"Yes","No")</f>
        <v>No</v>
      </c>
      <c r="Y1916">
        <f>IF(CleanedData[[#This Row],[Recommend]]="Yes",1,0)</f>
        <v>1</v>
      </c>
      <c r="Z1916" s="6">
        <f>CleanedData[[#This Row],[Purchase Amount]]*0.15</f>
        <v>444.39</v>
      </c>
      <c r="AA1916" s="6">
        <f>CleanedData[[#This Row],[Purchase Amount]]*1.15</f>
        <v>3406.99</v>
      </c>
    </row>
    <row r="1917" spans="1:27" x14ac:dyDescent="0.3">
      <c r="A1917">
        <v>2297</v>
      </c>
      <c r="B1917" t="s">
        <v>2142</v>
      </c>
      <c r="C1917" s="1">
        <v>45340</v>
      </c>
      <c r="D1917">
        <v>58</v>
      </c>
      <c r="E1917" t="s">
        <v>39</v>
      </c>
      <c r="F1917" t="s">
        <v>83</v>
      </c>
      <c r="G1917" t="s">
        <v>417</v>
      </c>
      <c r="H1917">
        <v>1</v>
      </c>
      <c r="I1917" t="s">
        <v>42</v>
      </c>
      <c r="J1917" t="s">
        <v>74</v>
      </c>
      <c r="K1917" t="s">
        <v>55</v>
      </c>
      <c r="L1917" t="s">
        <v>45</v>
      </c>
      <c r="M1917" t="s">
        <v>92</v>
      </c>
      <c r="N1917" t="s">
        <v>80</v>
      </c>
      <c r="O1917" t="s">
        <v>89</v>
      </c>
      <c r="P1917" t="s">
        <v>49</v>
      </c>
      <c r="Q1917" t="s">
        <v>50</v>
      </c>
      <c r="R1917" s="6">
        <f>_xlfn.XLOOKUP(CleanedData[[#This Row],[Product]],'02_Lookup_Tables'!$A$2:$A$126,'02_Lookup_Tables'!$B$2:$B$126)</f>
        <v>274.49</v>
      </c>
      <c r="S1917" t="str">
        <f>VLOOKUP(CleanedData[[#This Row],[Product]],'02_Lookup_Tables'!$H$2:$I$126,2,FALSE)</f>
        <v>Beauty &amp; Personal Care</v>
      </c>
      <c r="T1917" t="str">
        <f>VLOOKUP(CleanedData[[#This Row],[Province]],'02_Lookup_Tables'!$D$2:$E$10,2, FALSE)</f>
        <v>Western Region</v>
      </c>
      <c r="U1917" t="str" cm="1">
        <f t="array" ref="U1917">_xlfn.IFS(CleanedData[[#This Row],[Purchase Amount]]&lt;500,"Low",
CleanedData[[#This Row],[Purchase Amount]]&lt;5000,"Medium",
TRUE,"High")</f>
        <v>Low</v>
      </c>
      <c r="V1917" t="str">
        <f>TEXT(CleanedData[[#This Row],[Date]],"mmmm")</f>
        <v>February</v>
      </c>
      <c r="W1917" t="str">
        <f>"Q"&amp;ROUNDUP(MONTH(CleanedData[[#This Row],[Date]])/3,0)</f>
        <v>Q1</v>
      </c>
      <c r="X1917" t="str">
        <f>IF(CleanedData[[#This Row],[Purchase Amount]]&gt;=5000,"Yes","No")</f>
        <v>No</v>
      </c>
      <c r="Y1917">
        <f>IF(CleanedData[[#This Row],[Recommend]]="Yes",1,0)</f>
        <v>0</v>
      </c>
      <c r="Z1917" s="6">
        <f>CleanedData[[#This Row],[Purchase Amount]]*0.15</f>
        <v>41.173499999999997</v>
      </c>
      <c r="AA1917" s="6">
        <f>CleanedData[[#This Row],[Purchase Amount]]*1.15</f>
        <v>315.6635</v>
      </c>
    </row>
    <row r="1918" spans="1:27" x14ac:dyDescent="0.3">
      <c r="A1918">
        <v>2299</v>
      </c>
      <c r="B1918" t="s">
        <v>2143</v>
      </c>
      <c r="C1918" s="1">
        <v>45298</v>
      </c>
      <c r="D1918">
        <v>58</v>
      </c>
      <c r="E1918" t="s">
        <v>60</v>
      </c>
      <c r="F1918" t="s">
        <v>83</v>
      </c>
      <c r="G1918" t="s">
        <v>668</v>
      </c>
      <c r="H1918">
        <v>5</v>
      </c>
      <c r="I1918" t="s">
        <v>42</v>
      </c>
      <c r="J1918" t="s">
        <v>69</v>
      </c>
      <c r="K1918" t="s">
        <v>64</v>
      </c>
      <c r="L1918" t="s">
        <v>45</v>
      </c>
      <c r="M1918" t="s">
        <v>151</v>
      </c>
      <c r="N1918" t="s">
        <v>57</v>
      </c>
      <c r="O1918" t="s">
        <v>89</v>
      </c>
      <c r="P1918" t="s">
        <v>70</v>
      </c>
      <c r="Q1918" t="s">
        <v>50</v>
      </c>
      <c r="R1918" s="6">
        <f>_xlfn.XLOOKUP(CleanedData[[#This Row],[Product]],'02_Lookup_Tables'!$A$2:$A$126,'02_Lookup_Tables'!$B$2:$B$126)</f>
        <v>301.58</v>
      </c>
      <c r="S1918" t="str">
        <f>VLOOKUP(CleanedData[[#This Row],[Product]],'02_Lookup_Tables'!$H$2:$I$126,2,FALSE)</f>
        <v>Food</v>
      </c>
      <c r="T1918" t="str">
        <f>VLOOKUP(CleanedData[[#This Row],[Province]],'02_Lookup_Tables'!$D$2:$E$10,2, FALSE)</f>
        <v>Western Region</v>
      </c>
      <c r="U1918" t="str" cm="1">
        <f t="array" ref="U1918">_xlfn.IFS(CleanedData[[#This Row],[Purchase Amount]]&lt;500,"Low",
CleanedData[[#This Row],[Purchase Amount]]&lt;5000,"Medium",
TRUE,"High")</f>
        <v>Low</v>
      </c>
      <c r="V1918" t="str">
        <f>TEXT(CleanedData[[#This Row],[Date]],"mmmm")</f>
        <v>January</v>
      </c>
      <c r="W1918" t="str">
        <f>"Q"&amp;ROUNDUP(MONTH(CleanedData[[#This Row],[Date]])/3,0)</f>
        <v>Q1</v>
      </c>
      <c r="X1918" t="str">
        <f>IF(CleanedData[[#This Row],[Purchase Amount]]&gt;=5000,"Yes","No")</f>
        <v>No</v>
      </c>
      <c r="Y1918">
        <f>IF(CleanedData[[#This Row],[Recommend]]="Yes",1,0)</f>
        <v>0</v>
      </c>
      <c r="Z1918" s="6">
        <f>CleanedData[[#This Row],[Purchase Amount]]*0.15</f>
        <v>45.236999999999995</v>
      </c>
      <c r="AA1918" s="6">
        <f>CleanedData[[#This Row],[Purchase Amount]]*1.15</f>
        <v>346.81699999999995</v>
      </c>
    </row>
    <row r="1919" spans="1:27" x14ac:dyDescent="0.3">
      <c r="A1919">
        <v>2300</v>
      </c>
      <c r="B1919" t="s">
        <v>2144</v>
      </c>
      <c r="C1919" s="1">
        <v>45915</v>
      </c>
      <c r="D1919">
        <v>66</v>
      </c>
      <c r="E1919" t="s">
        <v>60</v>
      </c>
      <c r="F1919" t="s">
        <v>130</v>
      </c>
      <c r="G1919" t="s">
        <v>182</v>
      </c>
      <c r="H1919">
        <v>1</v>
      </c>
      <c r="I1919" t="s">
        <v>45</v>
      </c>
      <c r="J1919" t="s">
        <v>54</v>
      </c>
      <c r="K1919" t="s">
        <v>55</v>
      </c>
      <c r="L1919" t="s">
        <v>42</v>
      </c>
      <c r="M1919" t="s">
        <v>123</v>
      </c>
      <c r="N1919" t="s">
        <v>80</v>
      </c>
      <c r="O1919" t="s">
        <v>89</v>
      </c>
      <c r="P1919" t="s">
        <v>49</v>
      </c>
      <c r="Q1919" t="s">
        <v>97</v>
      </c>
      <c r="R1919" s="6">
        <f>_xlfn.XLOOKUP(CleanedData[[#This Row],[Product]],'02_Lookup_Tables'!$A$2:$A$126,'02_Lookup_Tables'!$B$2:$B$126)</f>
        <v>3715.65</v>
      </c>
      <c r="S1919" t="str">
        <f>VLOOKUP(CleanedData[[#This Row],[Product]],'02_Lookup_Tables'!$H$2:$I$126,2,FALSE)</f>
        <v>Home Devices</v>
      </c>
      <c r="T1919" t="str">
        <f>VLOOKUP(CleanedData[[#This Row],[Province]],'02_Lookup_Tables'!$D$2:$E$10,2, FALSE)</f>
        <v>Eastern Region</v>
      </c>
      <c r="U1919" t="str" cm="1">
        <f t="array" ref="U1919">_xlfn.IFS(CleanedData[[#This Row],[Purchase Amount]]&lt;500,"Low",
CleanedData[[#This Row],[Purchase Amount]]&lt;5000,"Medium",
TRUE,"High")</f>
        <v>Medium</v>
      </c>
      <c r="V1919" t="str">
        <f>TEXT(CleanedData[[#This Row],[Date]],"mmmm")</f>
        <v>September</v>
      </c>
      <c r="W1919" t="str">
        <f>"Q"&amp;ROUNDUP(MONTH(CleanedData[[#This Row],[Date]])/3,0)</f>
        <v>Q3</v>
      </c>
      <c r="X1919" t="str">
        <f>IF(CleanedData[[#This Row],[Purchase Amount]]&gt;=5000,"Yes","No")</f>
        <v>No</v>
      </c>
      <c r="Y1919">
        <f>IF(CleanedData[[#This Row],[Recommend]]="Yes",1,0)</f>
        <v>1</v>
      </c>
      <c r="Z1919" s="6">
        <f>CleanedData[[#This Row],[Purchase Amount]]*0.15</f>
        <v>557.34749999999997</v>
      </c>
      <c r="AA1919" s="6">
        <f>CleanedData[[#This Row],[Purchase Amount]]*1.15</f>
        <v>4272.9974999999995</v>
      </c>
    </row>
    <row r="1920" spans="1:27" x14ac:dyDescent="0.3">
      <c r="A1920">
        <v>2301</v>
      </c>
      <c r="B1920" t="s">
        <v>2145</v>
      </c>
      <c r="C1920" s="1">
        <v>45956</v>
      </c>
      <c r="D1920">
        <v>42</v>
      </c>
      <c r="E1920" t="s">
        <v>39</v>
      </c>
      <c r="F1920" t="s">
        <v>72</v>
      </c>
      <c r="G1920" t="s">
        <v>278</v>
      </c>
      <c r="H1920">
        <v>3</v>
      </c>
      <c r="I1920" t="s">
        <v>45</v>
      </c>
      <c r="J1920" t="s">
        <v>54</v>
      </c>
      <c r="K1920" t="s">
        <v>44</v>
      </c>
      <c r="L1920" t="s">
        <v>42</v>
      </c>
      <c r="M1920" t="s">
        <v>140</v>
      </c>
      <c r="N1920" t="s">
        <v>48</v>
      </c>
      <c r="O1920" t="s">
        <v>148</v>
      </c>
      <c r="P1920" t="s">
        <v>49</v>
      </c>
      <c r="Q1920" t="s">
        <v>81</v>
      </c>
      <c r="R1920" s="6">
        <f>_xlfn.XLOOKUP(CleanedData[[#This Row],[Product]],'02_Lookup_Tables'!$A$2:$A$126,'02_Lookup_Tables'!$B$2:$B$126)</f>
        <v>45.96</v>
      </c>
      <c r="S1920" t="str">
        <f>VLOOKUP(CleanedData[[#This Row],[Product]],'02_Lookup_Tables'!$H$2:$I$126,2,FALSE)</f>
        <v>Food</v>
      </c>
      <c r="T1920" t="str">
        <f>VLOOKUP(CleanedData[[#This Row],[Province]],'02_Lookup_Tables'!$D$2:$E$10,2, FALSE)</f>
        <v>Central Region</v>
      </c>
      <c r="U1920" t="str" cm="1">
        <f t="array" ref="U1920">_xlfn.IFS(CleanedData[[#This Row],[Purchase Amount]]&lt;500,"Low",
CleanedData[[#This Row],[Purchase Amount]]&lt;5000,"Medium",
TRUE,"High")</f>
        <v>Low</v>
      </c>
      <c r="V1920" t="str">
        <f>TEXT(CleanedData[[#This Row],[Date]],"mmmm")</f>
        <v>October</v>
      </c>
      <c r="W1920" t="str">
        <f>"Q"&amp;ROUNDUP(MONTH(CleanedData[[#This Row],[Date]])/3,0)</f>
        <v>Q4</v>
      </c>
      <c r="X1920" t="str">
        <f>IF(CleanedData[[#This Row],[Purchase Amount]]&gt;=5000,"Yes","No")</f>
        <v>No</v>
      </c>
      <c r="Y1920">
        <f>IF(CleanedData[[#This Row],[Recommend]]="Yes",1,0)</f>
        <v>1</v>
      </c>
      <c r="Z1920" s="6">
        <f>CleanedData[[#This Row],[Purchase Amount]]*0.15</f>
        <v>6.8940000000000001</v>
      </c>
      <c r="AA1920" s="6">
        <f>CleanedData[[#This Row],[Purchase Amount]]*1.15</f>
        <v>52.853999999999999</v>
      </c>
    </row>
    <row r="1921" spans="1:27" x14ac:dyDescent="0.3">
      <c r="A1921">
        <v>2304</v>
      </c>
      <c r="B1921" t="s">
        <v>2146</v>
      </c>
      <c r="C1921" s="1">
        <v>45871</v>
      </c>
      <c r="D1921">
        <v>79</v>
      </c>
      <c r="E1921" t="s">
        <v>52</v>
      </c>
      <c r="F1921" t="s">
        <v>130</v>
      </c>
      <c r="G1921" t="s">
        <v>340</v>
      </c>
      <c r="H1921">
        <v>5</v>
      </c>
      <c r="I1921" t="s">
        <v>42</v>
      </c>
      <c r="J1921" t="s">
        <v>43</v>
      </c>
      <c r="K1921" t="s">
        <v>44</v>
      </c>
      <c r="L1921" t="s">
        <v>42</v>
      </c>
      <c r="M1921" t="s">
        <v>165</v>
      </c>
      <c r="N1921" t="s">
        <v>57</v>
      </c>
      <c r="O1921" t="s">
        <v>89</v>
      </c>
      <c r="P1921" t="s">
        <v>70</v>
      </c>
      <c r="Q1921" t="s">
        <v>97</v>
      </c>
      <c r="R1921" s="6">
        <f>_xlfn.XLOOKUP(CleanedData[[#This Row],[Product]],'02_Lookup_Tables'!$A$2:$A$126,'02_Lookup_Tables'!$B$2:$B$126)</f>
        <v>828.82</v>
      </c>
      <c r="S1921" t="str">
        <f>VLOOKUP(CleanedData[[#This Row],[Product]],'02_Lookup_Tables'!$H$2:$I$126,2,FALSE)</f>
        <v>Home Devices</v>
      </c>
      <c r="T1921" t="str">
        <f>VLOOKUP(CleanedData[[#This Row],[Province]],'02_Lookup_Tables'!$D$2:$E$10,2, FALSE)</f>
        <v>Eastern Region</v>
      </c>
      <c r="U1921" t="str" cm="1">
        <f t="array" ref="U1921">_xlfn.IFS(CleanedData[[#This Row],[Purchase Amount]]&lt;500,"Low",
CleanedData[[#This Row],[Purchase Amount]]&lt;5000,"Medium",
TRUE,"High")</f>
        <v>Medium</v>
      </c>
      <c r="V1921" t="str">
        <f>TEXT(CleanedData[[#This Row],[Date]],"mmmm")</f>
        <v>August</v>
      </c>
      <c r="W1921" t="str">
        <f>"Q"&amp;ROUNDUP(MONTH(CleanedData[[#This Row],[Date]])/3,0)</f>
        <v>Q3</v>
      </c>
      <c r="X1921" t="str">
        <f>IF(CleanedData[[#This Row],[Purchase Amount]]&gt;=5000,"Yes","No")</f>
        <v>No</v>
      </c>
      <c r="Y1921">
        <f>IF(CleanedData[[#This Row],[Recommend]]="Yes",1,0)</f>
        <v>0</v>
      </c>
      <c r="Z1921" s="6">
        <f>CleanedData[[#This Row],[Purchase Amount]]*0.15</f>
        <v>124.32300000000001</v>
      </c>
      <c r="AA1921" s="6">
        <f>CleanedData[[#This Row],[Purchase Amount]]*1.15</f>
        <v>953.14300000000003</v>
      </c>
    </row>
    <row r="1922" spans="1:27" x14ac:dyDescent="0.3">
      <c r="A1922">
        <v>2305</v>
      </c>
      <c r="B1922" t="s">
        <v>2147</v>
      </c>
      <c r="C1922" s="1">
        <v>45661</v>
      </c>
      <c r="D1922">
        <v>50</v>
      </c>
      <c r="E1922" t="s">
        <v>39</v>
      </c>
      <c r="F1922" t="s">
        <v>108</v>
      </c>
      <c r="G1922" t="s">
        <v>243</v>
      </c>
      <c r="H1922">
        <v>4</v>
      </c>
      <c r="I1922" t="s">
        <v>45</v>
      </c>
      <c r="J1922" t="s">
        <v>54</v>
      </c>
      <c r="K1922" t="s">
        <v>55</v>
      </c>
      <c r="L1922" t="s">
        <v>42</v>
      </c>
      <c r="M1922" t="s">
        <v>140</v>
      </c>
      <c r="N1922" t="s">
        <v>96</v>
      </c>
      <c r="O1922" t="s">
        <v>148</v>
      </c>
      <c r="P1922" t="s">
        <v>49</v>
      </c>
      <c r="Q1922" t="s">
        <v>93</v>
      </c>
      <c r="R1922" s="6">
        <f>_xlfn.XLOOKUP(CleanedData[[#This Row],[Product]],'02_Lookup_Tables'!$A$2:$A$126,'02_Lookup_Tables'!$B$2:$B$126)</f>
        <v>551.66</v>
      </c>
      <c r="S1922" t="str">
        <f>VLOOKUP(CleanedData[[#This Row],[Product]],'02_Lookup_Tables'!$H$2:$I$126,2,FALSE)</f>
        <v>Accessories</v>
      </c>
      <c r="T1922" t="str">
        <f>VLOOKUP(CleanedData[[#This Row],[Province]],'02_Lookup_Tables'!$D$2:$E$10,2, FALSE)</f>
        <v>Gauteng Region</v>
      </c>
      <c r="U1922" t="str" cm="1">
        <f t="array" ref="U1922">_xlfn.IFS(CleanedData[[#This Row],[Purchase Amount]]&lt;500,"Low",
CleanedData[[#This Row],[Purchase Amount]]&lt;5000,"Medium",
TRUE,"High")</f>
        <v>Medium</v>
      </c>
      <c r="V1922" t="str">
        <f>TEXT(CleanedData[[#This Row],[Date]],"mmmm")</f>
        <v>January</v>
      </c>
      <c r="W1922" t="str">
        <f>"Q"&amp;ROUNDUP(MONTH(CleanedData[[#This Row],[Date]])/3,0)</f>
        <v>Q1</v>
      </c>
      <c r="X1922" t="str">
        <f>IF(CleanedData[[#This Row],[Purchase Amount]]&gt;=5000,"Yes","No")</f>
        <v>No</v>
      </c>
      <c r="Y1922">
        <f>IF(CleanedData[[#This Row],[Recommend]]="Yes",1,0)</f>
        <v>1</v>
      </c>
      <c r="Z1922" s="6">
        <f>CleanedData[[#This Row],[Purchase Amount]]*0.15</f>
        <v>82.748999999999995</v>
      </c>
      <c r="AA1922" s="6">
        <f>CleanedData[[#This Row],[Purchase Amount]]*1.15</f>
        <v>634.40899999999988</v>
      </c>
    </row>
    <row r="1923" spans="1:27" x14ac:dyDescent="0.3">
      <c r="A1923">
        <v>2307</v>
      </c>
      <c r="B1923" t="s">
        <v>2148</v>
      </c>
      <c r="C1923" s="1">
        <v>45496</v>
      </c>
      <c r="D1923">
        <v>65</v>
      </c>
      <c r="E1923" t="s">
        <v>39</v>
      </c>
      <c r="F1923" t="s">
        <v>77</v>
      </c>
      <c r="G1923" t="s">
        <v>53</v>
      </c>
      <c r="H1923">
        <v>2</v>
      </c>
      <c r="I1923" t="s">
        <v>45</v>
      </c>
      <c r="J1923" t="s">
        <v>63</v>
      </c>
      <c r="K1923" t="s">
        <v>55</v>
      </c>
      <c r="L1923" t="s">
        <v>45</v>
      </c>
      <c r="M1923" t="s">
        <v>75</v>
      </c>
      <c r="N1923" t="s">
        <v>47</v>
      </c>
      <c r="O1923" t="s">
        <v>89</v>
      </c>
      <c r="P1923" t="s">
        <v>49</v>
      </c>
      <c r="Q1923" t="s">
        <v>97</v>
      </c>
      <c r="R1923" s="6">
        <f>_xlfn.XLOOKUP(CleanedData[[#This Row],[Product]],'02_Lookup_Tables'!$A$2:$A$126,'02_Lookup_Tables'!$B$2:$B$126)</f>
        <v>444.38</v>
      </c>
      <c r="S1923" t="str">
        <f>VLOOKUP(CleanedData[[#This Row],[Product]],'02_Lookup_Tables'!$H$2:$I$126,2,FALSE)</f>
        <v>Beauty &amp; Personal Care</v>
      </c>
      <c r="T1923" t="str">
        <f>VLOOKUP(CleanedData[[#This Row],[Province]],'02_Lookup_Tables'!$D$2:$E$10,2, FALSE)</f>
        <v>Central Region</v>
      </c>
      <c r="U1923" t="str" cm="1">
        <f t="array" ref="U1923">_xlfn.IFS(CleanedData[[#This Row],[Purchase Amount]]&lt;500,"Low",
CleanedData[[#This Row],[Purchase Amount]]&lt;5000,"Medium",
TRUE,"High")</f>
        <v>Low</v>
      </c>
      <c r="V1923" t="str">
        <f>TEXT(CleanedData[[#This Row],[Date]],"mmmm")</f>
        <v>July</v>
      </c>
      <c r="W1923" t="str">
        <f>"Q"&amp;ROUNDUP(MONTH(CleanedData[[#This Row],[Date]])/3,0)</f>
        <v>Q3</v>
      </c>
      <c r="X1923" t="str">
        <f>IF(CleanedData[[#This Row],[Purchase Amount]]&gt;=5000,"Yes","No")</f>
        <v>No</v>
      </c>
      <c r="Y1923">
        <f>IF(CleanedData[[#This Row],[Recommend]]="Yes",1,0)</f>
        <v>1</v>
      </c>
      <c r="Z1923" s="6">
        <f>CleanedData[[#This Row],[Purchase Amount]]*0.15</f>
        <v>66.656999999999996</v>
      </c>
      <c r="AA1923" s="6">
        <f>CleanedData[[#This Row],[Purchase Amount]]*1.15</f>
        <v>511.03699999999998</v>
      </c>
    </row>
    <row r="1924" spans="1:27" x14ac:dyDescent="0.3">
      <c r="A1924">
        <v>2309</v>
      </c>
      <c r="B1924" t="s">
        <v>2149</v>
      </c>
      <c r="C1924" s="1">
        <v>45579</v>
      </c>
      <c r="D1924">
        <v>62</v>
      </c>
      <c r="E1924" t="s">
        <v>52</v>
      </c>
      <c r="F1924" t="s">
        <v>83</v>
      </c>
      <c r="G1924" t="s">
        <v>203</v>
      </c>
      <c r="H1924">
        <v>2</v>
      </c>
      <c r="I1924" t="s">
        <v>42</v>
      </c>
      <c r="J1924" t="s">
        <v>43</v>
      </c>
      <c r="K1924" t="s">
        <v>55</v>
      </c>
      <c r="L1924" t="s">
        <v>42</v>
      </c>
      <c r="M1924" t="s">
        <v>208</v>
      </c>
      <c r="N1924" t="s">
        <v>47</v>
      </c>
      <c r="O1924" t="s">
        <v>89</v>
      </c>
      <c r="P1924" t="s">
        <v>49</v>
      </c>
      <c r="Q1924" t="s">
        <v>50</v>
      </c>
      <c r="R1924" s="6">
        <f>_xlfn.XLOOKUP(CleanedData[[#This Row],[Product]],'02_Lookup_Tables'!$A$2:$A$126,'02_Lookup_Tables'!$B$2:$B$126)</f>
        <v>2849.09</v>
      </c>
      <c r="S1924" t="str">
        <f>VLOOKUP(CleanedData[[#This Row],[Product]],'02_Lookup_Tables'!$H$2:$I$126,2,FALSE)</f>
        <v>Home &amp; Living</v>
      </c>
      <c r="T1924" t="str">
        <f>VLOOKUP(CleanedData[[#This Row],[Province]],'02_Lookup_Tables'!$D$2:$E$10,2, FALSE)</f>
        <v>Western Region</v>
      </c>
      <c r="U1924" t="str" cm="1">
        <f t="array" ref="U1924">_xlfn.IFS(CleanedData[[#This Row],[Purchase Amount]]&lt;500,"Low",
CleanedData[[#This Row],[Purchase Amount]]&lt;5000,"Medium",
TRUE,"High")</f>
        <v>Medium</v>
      </c>
      <c r="V1924" t="str">
        <f>TEXT(CleanedData[[#This Row],[Date]],"mmmm")</f>
        <v>October</v>
      </c>
      <c r="W1924" t="str">
        <f>"Q"&amp;ROUNDUP(MONTH(CleanedData[[#This Row],[Date]])/3,0)</f>
        <v>Q4</v>
      </c>
      <c r="X1924" t="str">
        <f>IF(CleanedData[[#This Row],[Purchase Amount]]&gt;=5000,"Yes","No")</f>
        <v>No</v>
      </c>
      <c r="Y1924">
        <f>IF(CleanedData[[#This Row],[Recommend]]="Yes",1,0)</f>
        <v>0</v>
      </c>
      <c r="Z1924" s="6">
        <f>CleanedData[[#This Row],[Purchase Amount]]*0.15</f>
        <v>427.36349999999999</v>
      </c>
      <c r="AA1924" s="6">
        <f>CleanedData[[#This Row],[Purchase Amount]]*1.15</f>
        <v>3276.4535000000001</v>
      </c>
    </row>
    <row r="1925" spans="1:27" x14ac:dyDescent="0.3">
      <c r="A1925">
        <v>2310</v>
      </c>
      <c r="B1925" t="s">
        <v>2150</v>
      </c>
      <c r="C1925" s="1">
        <v>45972</v>
      </c>
      <c r="D1925">
        <v>70</v>
      </c>
      <c r="E1925" t="s">
        <v>52</v>
      </c>
      <c r="F1925" t="s">
        <v>130</v>
      </c>
      <c r="G1925" t="s">
        <v>336</v>
      </c>
      <c r="H1925">
        <v>5</v>
      </c>
      <c r="I1925" t="s">
        <v>45</v>
      </c>
      <c r="J1925" t="s">
        <v>43</v>
      </c>
      <c r="K1925" t="s">
        <v>44</v>
      </c>
      <c r="L1925" t="s">
        <v>42</v>
      </c>
      <c r="M1925" t="s">
        <v>184</v>
      </c>
      <c r="N1925" t="s">
        <v>57</v>
      </c>
      <c r="O1925" t="s">
        <v>148</v>
      </c>
      <c r="P1925" t="s">
        <v>49</v>
      </c>
      <c r="Q1925" t="s">
        <v>97</v>
      </c>
      <c r="R1925" s="6">
        <f>_xlfn.XLOOKUP(CleanedData[[#This Row],[Product]],'02_Lookup_Tables'!$A$2:$A$126,'02_Lookup_Tables'!$B$2:$B$126)</f>
        <v>812.2</v>
      </c>
      <c r="S1925" t="str">
        <f>VLOOKUP(CleanedData[[#This Row],[Product]],'02_Lookup_Tables'!$H$2:$I$126,2,FALSE)</f>
        <v>Sports &amp; Outdoors</v>
      </c>
      <c r="T1925" t="str">
        <f>VLOOKUP(CleanedData[[#This Row],[Province]],'02_Lookup_Tables'!$D$2:$E$10,2, FALSE)</f>
        <v>Eastern Region</v>
      </c>
      <c r="U1925" t="str" cm="1">
        <f t="array" ref="U1925">_xlfn.IFS(CleanedData[[#This Row],[Purchase Amount]]&lt;500,"Low",
CleanedData[[#This Row],[Purchase Amount]]&lt;5000,"Medium",
TRUE,"High")</f>
        <v>Medium</v>
      </c>
      <c r="V1925" t="str">
        <f>TEXT(CleanedData[[#This Row],[Date]],"mmmm")</f>
        <v>November</v>
      </c>
      <c r="W1925" t="str">
        <f>"Q"&amp;ROUNDUP(MONTH(CleanedData[[#This Row],[Date]])/3,0)</f>
        <v>Q4</v>
      </c>
      <c r="X1925" t="str">
        <f>IF(CleanedData[[#This Row],[Purchase Amount]]&gt;=5000,"Yes","No")</f>
        <v>No</v>
      </c>
      <c r="Y1925">
        <f>IF(CleanedData[[#This Row],[Recommend]]="Yes",1,0)</f>
        <v>1</v>
      </c>
      <c r="Z1925" s="6">
        <f>CleanedData[[#This Row],[Purchase Amount]]*0.15</f>
        <v>121.83</v>
      </c>
      <c r="AA1925" s="6">
        <f>CleanedData[[#This Row],[Purchase Amount]]*1.15</f>
        <v>934.03</v>
      </c>
    </row>
    <row r="1926" spans="1:27" x14ac:dyDescent="0.3">
      <c r="A1926">
        <v>2311</v>
      </c>
      <c r="B1926" t="s">
        <v>2151</v>
      </c>
      <c r="C1926" s="1">
        <v>45345</v>
      </c>
      <c r="D1926">
        <v>61</v>
      </c>
      <c r="E1926" t="s">
        <v>60</v>
      </c>
      <c r="F1926" t="s">
        <v>108</v>
      </c>
      <c r="G1926" t="s">
        <v>173</v>
      </c>
      <c r="H1926">
        <v>1</v>
      </c>
      <c r="I1926" t="s">
        <v>42</v>
      </c>
      <c r="J1926" t="s">
        <v>69</v>
      </c>
      <c r="K1926" t="s">
        <v>44</v>
      </c>
      <c r="L1926" t="s">
        <v>42</v>
      </c>
      <c r="M1926" t="s">
        <v>65</v>
      </c>
      <c r="N1926" t="s">
        <v>80</v>
      </c>
      <c r="O1926" t="s">
        <v>89</v>
      </c>
      <c r="P1926" t="s">
        <v>49</v>
      </c>
      <c r="Q1926" t="s">
        <v>50</v>
      </c>
      <c r="R1926" s="6">
        <f>_xlfn.XLOOKUP(CleanedData[[#This Row],[Product]],'02_Lookup_Tables'!$A$2:$A$126,'02_Lookup_Tables'!$B$2:$B$126)</f>
        <v>13056.99</v>
      </c>
      <c r="S1926" t="str">
        <f>VLOOKUP(CleanedData[[#This Row],[Product]],'02_Lookup_Tables'!$H$2:$I$126,2,FALSE)</f>
        <v>Electronics</v>
      </c>
      <c r="T1926" t="str">
        <f>VLOOKUP(CleanedData[[#This Row],[Province]],'02_Lookup_Tables'!$D$2:$E$10,2, FALSE)</f>
        <v>Gauteng Region</v>
      </c>
      <c r="U1926" t="str" cm="1">
        <f t="array" ref="U1926">_xlfn.IFS(CleanedData[[#This Row],[Purchase Amount]]&lt;500,"Low",
CleanedData[[#This Row],[Purchase Amount]]&lt;5000,"Medium",
TRUE,"High")</f>
        <v>High</v>
      </c>
      <c r="V1926" t="str">
        <f>TEXT(CleanedData[[#This Row],[Date]],"mmmm")</f>
        <v>February</v>
      </c>
      <c r="W1926" t="str">
        <f>"Q"&amp;ROUNDUP(MONTH(CleanedData[[#This Row],[Date]])/3,0)</f>
        <v>Q1</v>
      </c>
      <c r="X1926" t="str">
        <f>IF(CleanedData[[#This Row],[Purchase Amount]]&gt;=5000,"Yes","No")</f>
        <v>Yes</v>
      </c>
      <c r="Y1926">
        <f>IF(CleanedData[[#This Row],[Recommend]]="Yes",1,0)</f>
        <v>0</v>
      </c>
      <c r="Z1926" s="6">
        <f>CleanedData[[#This Row],[Purchase Amount]]*0.15</f>
        <v>1958.5484999999999</v>
      </c>
      <c r="AA1926" s="6">
        <f>CleanedData[[#This Row],[Purchase Amount]]*1.15</f>
        <v>15015.538499999999</v>
      </c>
    </row>
    <row r="1927" spans="1:27" x14ac:dyDescent="0.3">
      <c r="A1927">
        <v>2313</v>
      </c>
      <c r="B1927" t="s">
        <v>2152</v>
      </c>
      <c r="C1927" s="1">
        <v>45933</v>
      </c>
      <c r="D1927">
        <v>60</v>
      </c>
      <c r="E1927" t="s">
        <v>52</v>
      </c>
      <c r="F1927" t="s">
        <v>68</v>
      </c>
      <c r="G1927" t="s">
        <v>210</v>
      </c>
      <c r="H1927">
        <v>2</v>
      </c>
      <c r="I1927" t="s">
        <v>45</v>
      </c>
      <c r="J1927" t="s">
        <v>69</v>
      </c>
      <c r="K1927" t="s">
        <v>44</v>
      </c>
      <c r="L1927" t="s">
        <v>45</v>
      </c>
      <c r="M1927" t="s">
        <v>85</v>
      </c>
      <c r="N1927" t="s">
        <v>47</v>
      </c>
      <c r="O1927" t="s">
        <v>48</v>
      </c>
      <c r="P1927" t="s">
        <v>49</v>
      </c>
      <c r="Q1927" t="s">
        <v>50</v>
      </c>
      <c r="R1927" s="6">
        <f>_xlfn.XLOOKUP(CleanedData[[#This Row],[Product]],'02_Lookup_Tables'!$A$2:$A$126,'02_Lookup_Tables'!$B$2:$B$126)</f>
        <v>13123.97</v>
      </c>
      <c r="S1927" t="str">
        <f>VLOOKUP(CleanedData[[#This Row],[Product]],'02_Lookup_Tables'!$H$2:$I$126,2,FALSE)</f>
        <v>Electronics</v>
      </c>
      <c r="T1927" t="str">
        <f>VLOOKUP(CleanedData[[#This Row],[Province]],'02_Lookup_Tables'!$D$2:$E$10,2, FALSE)</f>
        <v>Northern Region</v>
      </c>
      <c r="U1927" t="str" cm="1">
        <f t="array" ref="U1927">_xlfn.IFS(CleanedData[[#This Row],[Purchase Amount]]&lt;500,"Low",
CleanedData[[#This Row],[Purchase Amount]]&lt;5000,"Medium",
TRUE,"High")</f>
        <v>High</v>
      </c>
      <c r="V1927" t="str">
        <f>TEXT(CleanedData[[#This Row],[Date]],"mmmm")</f>
        <v>October</v>
      </c>
      <c r="W1927" t="str">
        <f>"Q"&amp;ROUNDUP(MONTH(CleanedData[[#This Row],[Date]])/3,0)</f>
        <v>Q4</v>
      </c>
      <c r="X1927" t="str">
        <f>IF(CleanedData[[#This Row],[Purchase Amount]]&gt;=5000,"Yes","No")</f>
        <v>Yes</v>
      </c>
      <c r="Y1927">
        <f>IF(CleanedData[[#This Row],[Recommend]]="Yes",1,0)</f>
        <v>1</v>
      </c>
      <c r="Z1927" s="6">
        <f>CleanedData[[#This Row],[Purchase Amount]]*0.15</f>
        <v>1968.5954999999999</v>
      </c>
      <c r="AA1927" s="6">
        <f>CleanedData[[#This Row],[Purchase Amount]]*1.15</f>
        <v>15092.565499999999</v>
      </c>
    </row>
    <row r="1928" spans="1:27" x14ac:dyDescent="0.3">
      <c r="A1928">
        <v>2315</v>
      </c>
      <c r="B1928" t="s">
        <v>2153</v>
      </c>
      <c r="C1928" s="1">
        <v>45581</v>
      </c>
      <c r="D1928">
        <v>62</v>
      </c>
      <c r="E1928" t="s">
        <v>39</v>
      </c>
      <c r="F1928" t="s">
        <v>72</v>
      </c>
      <c r="G1928" t="s">
        <v>122</v>
      </c>
      <c r="H1928">
        <v>1</v>
      </c>
      <c r="I1928" t="s">
        <v>45</v>
      </c>
      <c r="J1928" t="s">
        <v>69</v>
      </c>
      <c r="K1928" t="s">
        <v>64</v>
      </c>
      <c r="L1928" t="s">
        <v>45</v>
      </c>
      <c r="M1928" t="s">
        <v>175</v>
      </c>
      <c r="N1928" t="s">
        <v>80</v>
      </c>
      <c r="O1928" t="s">
        <v>89</v>
      </c>
      <c r="P1928" t="s">
        <v>49</v>
      </c>
      <c r="Q1928" t="s">
        <v>50</v>
      </c>
      <c r="R1928" s="6">
        <f>_xlfn.XLOOKUP(CleanedData[[#This Row],[Product]],'02_Lookup_Tables'!$A$2:$A$126,'02_Lookup_Tables'!$B$2:$B$126)</f>
        <v>1712.08</v>
      </c>
      <c r="S1928" t="str">
        <f>VLOOKUP(CleanedData[[#This Row],[Product]],'02_Lookup_Tables'!$H$2:$I$126,2,FALSE)</f>
        <v>Home &amp; Living</v>
      </c>
      <c r="T1928" t="str">
        <f>VLOOKUP(CleanedData[[#This Row],[Province]],'02_Lookup_Tables'!$D$2:$E$10,2, FALSE)</f>
        <v>Central Region</v>
      </c>
      <c r="U1928" t="str" cm="1">
        <f t="array" ref="U1928">_xlfn.IFS(CleanedData[[#This Row],[Purchase Amount]]&lt;500,"Low",
CleanedData[[#This Row],[Purchase Amount]]&lt;5000,"Medium",
TRUE,"High")</f>
        <v>Medium</v>
      </c>
      <c r="V1928" t="str">
        <f>TEXT(CleanedData[[#This Row],[Date]],"mmmm")</f>
        <v>October</v>
      </c>
      <c r="W1928" t="str">
        <f>"Q"&amp;ROUNDUP(MONTH(CleanedData[[#This Row],[Date]])/3,0)</f>
        <v>Q4</v>
      </c>
      <c r="X1928" t="str">
        <f>IF(CleanedData[[#This Row],[Purchase Amount]]&gt;=5000,"Yes","No")</f>
        <v>No</v>
      </c>
      <c r="Y1928">
        <f>IF(CleanedData[[#This Row],[Recommend]]="Yes",1,0)</f>
        <v>1</v>
      </c>
      <c r="Z1928" s="6">
        <f>CleanedData[[#This Row],[Purchase Amount]]*0.15</f>
        <v>256.81199999999995</v>
      </c>
      <c r="AA1928" s="6">
        <f>CleanedData[[#This Row],[Purchase Amount]]*1.15</f>
        <v>1968.8919999999998</v>
      </c>
    </row>
    <row r="1929" spans="1:27" x14ac:dyDescent="0.3">
      <c r="A1929">
        <v>2316</v>
      </c>
      <c r="B1929" t="s">
        <v>2154</v>
      </c>
      <c r="C1929" s="1">
        <v>45622</v>
      </c>
      <c r="D1929">
        <v>28</v>
      </c>
      <c r="E1929" t="s">
        <v>39</v>
      </c>
      <c r="F1929" t="s">
        <v>83</v>
      </c>
      <c r="G1929" t="s">
        <v>372</v>
      </c>
      <c r="H1929">
        <v>2</v>
      </c>
      <c r="I1929" t="s">
        <v>42</v>
      </c>
      <c r="J1929" t="s">
        <v>43</v>
      </c>
      <c r="K1929" t="s">
        <v>44</v>
      </c>
      <c r="L1929" t="s">
        <v>42</v>
      </c>
      <c r="M1929" t="s">
        <v>196</v>
      </c>
      <c r="N1929" t="s">
        <v>47</v>
      </c>
      <c r="O1929" t="s">
        <v>89</v>
      </c>
      <c r="P1929" t="s">
        <v>49</v>
      </c>
      <c r="Q1929" t="s">
        <v>58</v>
      </c>
      <c r="R1929" s="6">
        <f>_xlfn.XLOOKUP(CleanedData[[#This Row],[Product]],'02_Lookup_Tables'!$A$2:$A$126,'02_Lookup_Tables'!$B$2:$B$126)</f>
        <v>944.78</v>
      </c>
      <c r="S1929" t="str">
        <f>VLOOKUP(CleanedData[[#This Row],[Product]],'02_Lookup_Tables'!$H$2:$I$126,2,FALSE)</f>
        <v>Electronics</v>
      </c>
      <c r="T1929" t="str">
        <f>VLOOKUP(CleanedData[[#This Row],[Province]],'02_Lookup_Tables'!$D$2:$E$10,2, FALSE)</f>
        <v>Western Region</v>
      </c>
      <c r="U1929" t="str" cm="1">
        <f t="array" ref="U1929">_xlfn.IFS(CleanedData[[#This Row],[Purchase Amount]]&lt;500,"Low",
CleanedData[[#This Row],[Purchase Amount]]&lt;5000,"Medium",
TRUE,"High")</f>
        <v>Medium</v>
      </c>
      <c r="V1929" t="str">
        <f>TEXT(CleanedData[[#This Row],[Date]],"mmmm")</f>
        <v>November</v>
      </c>
      <c r="W1929" t="str">
        <f>"Q"&amp;ROUNDUP(MONTH(CleanedData[[#This Row],[Date]])/3,0)</f>
        <v>Q4</v>
      </c>
      <c r="X1929" t="str">
        <f>IF(CleanedData[[#This Row],[Purchase Amount]]&gt;=5000,"Yes","No")</f>
        <v>No</v>
      </c>
      <c r="Y1929">
        <f>IF(CleanedData[[#This Row],[Recommend]]="Yes",1,0)</f>
        <v>0</v>
      </c>
      <c r="Z1929" s="6">
        <f>CleanedData[[#This Row],[Purchase Amount]]*0.15</f>
        <v>141.71699999999998</v>
      </c>
      <c r="AA1929" s="6">
        <f>CleanedData[[#This Row],[Purchase Amount]]*1.15</f>
        <v>1086.4969999999998</v>
      </c>
    </row>
    <row r="1930" spans="1:27" x14ac:dyDescent="0.3">
      <c r="A1930">
        <v>2317</v>
      </c>
      <c r="B1930" t="s">
        <v>2155</v>
      </c>
      <c r="C1930" s="1">
        <v>45786</v>
      </c>
      <c r="D1930">
        <v>20</v>
      </c>
      <c r="E1930" t="s">
        <v>60</v>
      </c>
      <c r="F1930" t="s">
        <v>83</v>
      </c>
      <c r="G1930" t="s">
        <v>309</v>
      </c>
      <c r="H1930">
        <v>3</v>
      </c>
      <c r="I1930" t="s">
        <v>42</v>
      </c>
      <c r="J1930" t="s">
        <v>43</v>
      </c>
      <c r="K1930" t="s">
        <v>64</v>
      </c>
      <c r="L1930" t="s">
        <v>42</v>
      </c>
      <c r="M1930" t="s">
        <v>92</v>
      </c>
      <c r="N1930" t="s">
        <v>48</v>
      </c>
      <c r="O1930" t="s">
        <v>89</v>
      </c>
      <c r="P1930" t="s">
        <v>49</v>
      </c>
      <c r="Q1930" t="s">
        <v>66</v>
      </c>
      <c r="R1930" s="6">
        <f>_xlfn.XLOOKUP(CleanedData[[#This Row],[Product]],'02_Lookup_Tables'!$A$2:$A$126,'02_Lookup_Tables'!$B$2:$B$126)</f>
        <v>353.21</v>
      </c>
      <c r="S1930" t="str">
        <f>VLOOKUP(CleanedData[[#This Row],[Product]],'02_Lookup_Tables'!$H$2:$I$126,2,FALSE)</f>
        <v>Food</v>
      </c>
      <c r="T1930" t="str">
        <f>VLOOKUP(CleanedData[[#This Row],[Province]],'02_Lookup_Tables'!$D$2:$E$10,2, FALSE)</f>
        <v>Western Region</v>
      </c>
      <c r="U1930" t="str" cm="1">
        <f t="array" ref="U1930">_xlfn.IFS(CleanedData[[#This Row],[Purchase Amount]]&lt;500,"Low",
CleanedData[[#This Row],[Purchase Amount]]&lt;5000,"Medium",
TRUE,"High")</f>
        <v>Low</v>
      </c>
      <c r="V1930" t="str">
        <f>TEXT(CleanedData[[#This Row],[Date]],"mmmm")</f>
        <v>May</v>
      </c>
      <c r="W1930" t="str">
        <f>"Q"&amp;ROUNDUP(MONTH(CleanedData[[#This Row],[Date]])/3,0)</f>
        <v>Q2</v>
      </c>
      <c r="X1930" t="str">
        <f>IF(CleanedData[[#This Row],[Purchase Amount]]&gt;=5000,"Yes","No")</f>
        <v>No</v>
      </c>
      <c r="Y1930">
        <f>IF(CleanedData[[#This Row],[Recommend]]="Yes",1,0)</f>
        <v>0</v>
      </c>
      <c r="Z1930" s="6">
        <f>CleanedData[[#This Row],[Purchase Amount]]*0.15</f>
        <v>52.981499999999997</v>
      </c>
      <c r="AA1930" s="6">
        <f>CleanedData[[#This Row],[Purchase Amount]]*1.15</f>
        <v>406.19149999999996</v>
      </c>
    </row>
    <row r="1931" spans="1:27" x14ac:dyDescent="0.3">
      <c r="A1931">
        <v>2318</v>
      </c>
      <c r="B1931" t="s">
        <v>2156</v>
      </c>
      <c r="C1931" s="1">
        <v>45678</v>
      </c>
      <c r="D1931">
        <v>37</v>
      </c>
      <c r="E1931" t="s">
        <v>60</v>
      </c>
      <c r="F1931" t="s">
        <v>68</v>
      </c>
      <c r="G1931" t="s">
        <v>155</v>
      </c>
      <c r="H1931">
        <v>3</v>
      </c>
      <c r="I1931" t="s">
        <v>45</v>
      </c>
      <c r="J1931" t="s">
        <v>43</v>
      </c>
      <c r="K1931" t="s">
        <v>44</v>
      </c>
      <c r="L1931" t="s">
        <v>45</v>
      </c>
      <c r="M1931" t="s">
        <v>190</v>
      </c>
      <c r="N1931" t="s">
        <v>48</v>
      </c>
      <c r="O1931" t="s">
        <v>89</v>
      </c>
      <c r="P1931" t="s">
        <v>49</v>
      </c>
      <c r="Q1931" t="s">
        <v>81</v>
      </c>
      <c r="R1931" s="6">
        <f>_xlfn.XLOOKUP(CleanedData[[#This Row],[Product]],'02_Lookup_Tables'!$A$2:$A$126,'02_Lookup_Tables'!$B$2:$B$126)</f>
        <v>1355.08</v>
      </c>
      <c r="S1931" t="str">
        <f>VLOOKUP(CleanedData[[#This Row],[Product]],'02_Lookup_Tables'!$H$2:$I$126,2,FALSE)</f>
        <v>Sports &amp; Outdoors</v>
      </c>
      <c r="T1931" t="str">
        <f>VLOOKUP(CleanedData[[#This Row],[Province]],'02_Lookup_Tables'!$D$2:$E$10,2, FALSE)</f>
        <v>Northern Region</v>
      </c>
      <c r="U1931" t="str" cm="1">
        <f t="array" ref="U1931">_xlfn.IFS(CleanedData[[#This Row],[Purchase Amount]]&lt;500,"Low",
CleanedData[[#This Row],[Purchase Amount]]&lt;5000,"Medium",
TRUE,"High")</f>
        <v>Medium</v>
      </c>
      <c r="V1931" t="str">
        <f>TEXT(CleanedData[[#This Row],[Date]],"mmmm")</f>
        <v>January</v>
      </c>
      <c r="W1931" t="str">
        <f>"Q"&amp;ROUNDUP(MONTH(CleanedData[[#This Row],[Date]])/3,0)</f>
        <v>Q1</v>
      </c>
      <c r="X1931" t="str">
        <f>IF(CleanedData[[#This Row],[Purchase Amount]]&gt;=5000,"Yes","No")</f>
        <v>No</v>
      </c>
      <c r="Y1931">
        <f>IF(CleanedData[[#This Row],[Recommend]]="Yes",1,0)</f>
        <v>1</v>
      </c>
      <c r="Z1931" s="6">
        <f>CleanedData[[#This Row],[Purchase Amount]]*0.15</f>
        <v>203.26199999999997</v>
      </c>
      <c r="AA1931" s="6">
        <f>CleanedData[[#This Row],[Purchase Amount]]*1.15</f>
        <v>1558.3419999999999</v>
      </c>
    </row>
    <row r="1932" spans="1:27" x14ac:dyDescent="0.3">
      <c r="A1932">
        <v>2319</v>
      </c>
      <c r="B1932" t="s">
        <v>2157</v>
      </c>
      <c r="C1932" s="1">
        <v>45768</v>
      </c>
      <c r="E1932" t="s">
        <v>39</v>
      </c>
      <c r="F1932" t="s">
        <v>68</v>
      </c>
      <c r="G1932" t="s">
        <v>144</v>
      </c>
      <c r="H1932">
        <v>3</v>
      </c>
      <c r="I1932" t="s">
        <v>42</v>
      </c>
      <c r="J1932" t="s">
        <v>43</v>
      </c>
      <c r="K1932" t="s">
        <v>55</v>
      </c>
      <c r="L1932" t="s">
        <v>42</v>
      </c>
      <c r="M1932" t="s">
        <v>184</v>
      </c>
      <c r="N1932" t="s">
        <v>48</v>
      </c>
      <c r="O1932" t="s">
        <v>148</v>
      </c>
      <c r="P1932" t="s">
        <v>49</v>
      </c>
      <c r="Q1932" t="s">
        <v>166</v>
      </c>
      <c r="R1932" s="6">
        <f>_xlfn.XLOOKUP(CleanedData[[#This Row],[Product]],'02_Lookup_Tables'!$A$2:$A$126,'02_Lookup_Tables'!$B$2:$B$126)</f>
        <v>4455.18</v>
      </c>
      <c r="S1932" t="str">
        <f>VLOOKUP(CleanedData[[#This Row],[Product]],'02_Lookup_Tables'!$H$2:$I$126,2,FALSE)</f>
        <v>Sports &amp; Outdoors</v>
      </c>
      <c r="T1932" t="str">
        <f>VLOOKUP(CleanedData[[#This Row],[Province]],'02_Lookup_Tables'!$D$2:$E$10,2, FALSE)</f>
        <v>Northern Region</v>
      </c>
      <c r="U1932" t="str" cm="1">
        <f t="array" ref="U1932">_xlfn.IFS(CleanedData[[#This Row],[Purchase Amount]]&lt;500,"Low",
CleanedData[[#This Row],[Purchase Amount]]&lt;5000,"Medium",
TRUE,"High")</f>
        <v>Medium</v>
      </c>
      <c r="V1932" t="str">
        <f>TEXT(CleanedData[[#This Row],[Date]],"mmmm")</f>
        <v>April</v>
      </c>
      <c r="W1932" t="str">
        <f>"Q"&amp;ROUNDUP(MONTH(CleanedData[[#This Row],[Date]])/3,0)</f>
        <v>Q2</v>
      </c>
      <c r="X1932" t="str">
        <f>IF(CleanedData[[#This Row],[Purchase Amount]]&gt;=5000,"Yes","No")</f>
        <v>No</v>
      </c>
      <c r="Y1932">
        <f>IF(CleanedData[[#This Row],[Recommend]]="Yes",1,0)</f>
        <v>0</v>
      </c>
      <c r="Z1932" s="6">
        <f>CleanedData[[#This Row],[Purchase Amount]]*0.15</f>
        <v>668.27700000000004</v>
      </c>
      <c r="AA1932" s="6">
        <f>CleanedData[[#This Row],[Purchase Amount]]*1.15</f>
        <v>5123.4570000000003</v>
      </c>
    </row>
    <row r="1933" spans="1:27" x14ac:dyDescent="0.3">
      <c r="A1933">
        <v>2320</v>
      </c>
      <c r="B1933" t="s">
        <v>2158</v>
      </c>
      <c r="C1933" s="1">
        <v>45445</v>
      </c>
      <c r="D1933">
        <v>56</v>
      </c>
      <c r="E1933" t="s">
        <v>52</v>
      </c>
      <c r="F1933" t="s">
        <v>130</v>
      </c>
      <c r="G1933" t="s">
        <v>216</v>
      </c>
      <c r="H1933">
        <v>5</v>
      </c>
      <c r="I1933" t="s">
        <v>45</v>
      </c>
      <c r="J1933" t="s">
        <v>54</v>
      </c>
      <c r="K1933" t="s">
        <v>64</v>
      </c>
      <c r="L1933" t="s">
        <v>45</v>
      </c>
      <c r="M1933" t="s">
        <v>92</v>
      </c>
      <c r="N1933" t="s">
        <v>57</v>
      </c>
      <c r="O1933" t="s">
        <v>89</v>
      </c>
      <c r="P1933" t="s">
        <v>70</v>
      </c>
      <c r="Q1933" t="s">
        <v>50</v>
      </c>
      <c r="R1933" s="6">
        <f>_xlfn.XLOOKUP(CleanedData[[#This Row],[Product]],'02_Lookup_Tables'!$A$2:$A$126,'02_Lookup_Tables'!$B$2:$B$126)</f>
        <v>929.55</v>
      </c>
      <c r="S1933" t="str">
        <f>VLOOKUP(CleanedData[[#This Row],[Product]],'02_Lookup_Tables'!$H$2:$I$126,2,FALSE)</f>
        <v>Accessories</v>
      </c>
      <c r="T1933" t="str">
        <f>VLOOKUP(CleanedData[[#This Row],[Province]],'02_Lookup_Tables'!$D$2:$E$10,2, FALSE)</f>
        <v>Eastern Region</v>
      </c>
      <c r="U1933" t="str" cm="1">
        <f t="array" ref="U1933">_xlfn.IFS(CleanedData[[#This Row],[Purchase Amount]]&lt;500,"Low",
CleanedData[[#This Row],[Purchase Amount]]&lt;5000,"Medium",
TRUE,"High")</f>
        <v>Medium</v>
      </c>
      <c r="V1933" t="str">
        <f>TEXT(CleanedData[[#This Row],[Date]],"mmmm")</f>
        <v>June</v>
      </c>
      <c r="W1933" t="str">
        <f>"Q"&amp;ROUNDUP(MONTH(CleanedData[[#This Row],[Date]])/3,0)</f>
        <v>Q2</v>
      </c>
      <c r="X1933" t="str">
        <f>IF(CleanedData[[#This Row],[Purchase Amount]]&gt;=5000,"Yes","No")</f>
        <v>No</v>
      </c>
      <c r="Y1933">
        <f>IF(CleanedData[[#This Row],[Recommend]]="Yes",1,0)</f>
        <v>1</v>
      </c>
      <c r="Z1933" s="6">
        <f>CleanedData[[#This Row],[Purchase Amount]]*0.15</f>
        <v>139.43249999999998</v>
      </c>
      <c r="AA1933" s="6">
        <f>CleanedData[[#This Row],[Purchase Amount]]*1.15</f>
        <v>1068.9824999999998</v>
      </c>
    </row>
    <row r="1934" spans="1:27" x14ac:dyDescent="0.3">
      <c r="A1934">
        <v>2321</v>
      </c>
      <c r="B1934" t="s">
        <v>2159</v>
      </c>
      <c r="C1934" s="1">
        <v>45505</v>
      </c>
      <c r="D1934">
        <v>56</v>
      </c>
      <c r="E1934" t="s">
        <v>52</v>
      </c>
      <c r="F1934" t="s">
        <v>77</v>
      </c>
      <c r="G1934" t="s">
        <v>158</v>
      </c>
      <c r="H1934">
        <v>1</v>
      </c>
      <c r="I1934" t="s">
        <v>45</v>
      </c>
      <c r="J1934" t="s">
        <v>54</v>
      </c>
      <c r="K1934" t="s">
        <v>64</v>
      </c>
      <c r="L1934" t="s">
        <v>45</v>
      </c>
      <c r="M1934" t="s">
        <v>88</v>
      </c>
      <c r="N1934" t="s">
        <v>80</v>
      </c>
      <c r="O1934" t="s">
        <v>89</v>
      </c>
      <c r="P1934" t="s">
        <v>49</v>
      </c>
      <c r="Q1934" t="s">
        <v>50</v>
      </c>
      <c r="R1934" s="6">
        <f>_xlfn.XLOOKUP(CleanedData[[#This Row],[Product]],'02_Lookup_Tables'!$A$2:$A$126,'02_Lookup_Tables'!$B$2:$B$126)</f>
        <v>2962.6</v>
      </c>
      <c r="S1934" t="str">
        <f>VLOOKUP(CleanedData[[#This Row],[Product]],'02_Lookup_Tables'!$H$2:$I$126,2,FALSE)</f>
        <v>Sports &amp; Outdoors</v>
      </c>
      <c r="T1934" t="str">
        <f>VLOOKUP(CleanedData[[#This Row],[Province]],'02_Lookup_Tables'!$D$2:$E$10,2, FALSE)</f>
        <v>Central Region</v>
      </c>
      <c r="U1934" t="str" cm="1">
        <f t="array" ref="U1934">_xlfn.IFS(CleanedData[[#This Row],[Purchase Amount]]&lt;500,"Low",
CleanedData[[#This Row],[Purchase Amount]]&lt;5000,"Medium",
TRUE,"High")</f>
        <v>Medium</v>
      </c>
      <c r="V1934" t="str">
        <f>TEXT(CleanedData[[#This Row],[Date]],"mmmm")</f>
        <v>August</v>
      </c>
      <c r="W1934" t="str">
        <f>"Q"&amp;ROUNDUP(MONTH(CleanedData[[#This Row],[Date]])/3,0)</f>
        <v>Q3</v>
      </c>
      <c r="X1934" t="str">
        <f>IF(CleanedData[[#This Row],[Purchase Amount]]&gt;=5000,"Yes","No")</f>
        <v>No</v>
      </c>
      <c r="Y1934">
        <f>IF(CleanedData[[#This Row],[Recommend]]="Yes",1,0)</f>
        <v>1</v>
      </c>
      <c r="Z1934" s="6">
        <f>CleanedData[[#This Row],[Purchase Amount]]*0.15</f>
        <v>444.39</v>
      </c>
      <c r="AA1934" s="6">
        <f>CleanedData[[#This Row],[Purchase Amount]]*1.15</f>
        <v>3406.99</v>
      </c>
    </row>
    <row r="1935" spans="1:27" x14ac:dyDescent="0.3">
      <c r="A1935">
        <v>2322</v>
      </c>
      <c r="B1935" t="s">
        <v>2160</v>
      </c>
      <c r="C1935" s="1">
        <v>45469</v>
      </c>
      <c r="D1935">
        <v>29</v>
      </c>
      <c r="E1935" t="s">
        <v>39</v>
      </c>
      <c r="F1935" t="s">
        <v>125</v>
      </c>
      <c r="G1935" t="s">
        <v>391</v>
      </c>
      <c r="H1935">
        <v>3</v>
      </c>
      <c r="I1935" t="s">
        <v>42</v>
      </c>
      <c r="J1935" t="s">
        <v>63</v>
      </c>
      <c r="K1935" t="s">
        <v>44</v>
      </c>
      <c r="L1935" t="s">
        <v>45</v>
      </c>
      <c r="M1935" t="s">
        <v>136</v>
      </c>
      <c r="N1935" t="s">
        <v>48</v>
      </c>
      <c r="O1935" t="s">
        <v>89</v>
      </c>
      <c r="P1935" t="s">
        <v>49</v>
      </c>
      <c r="Q1935" t="s">
        <v>58</v>
      </c>
      <c r="R1935" s="6">
        <f>_xlfn.XLOOKUP(CleanedData[[#This Row],[Product]],'02_Lookup_Tables'!$A$2:$A$126,'02_Lookup_Tables'!$B$2:$B$126)</f>
        <v>886.51</v>
      </c>
      <c r="S1935" t="str">
        <f>VLOOKUP(CleanedData[[#This Row],[Product]],'02_Lookup_Tables'!$H$2:$I$126,2,FALSE)</f>
        <v>Beauty &amp; Personal Care</v>
      </c>
      <c r="T1935" t="str">
        <f>VLOOKUP(CleanedData[[#This Row],[Province]],'02_Lookup_Tables'!$D$2:$E$10,2, FALSE)</f>
        <v>Western Region</v>
      </c>
      <c r="U1935" t="str" cm="1">
        <f t="array" ref="U1935">_xlfn.IFS(CleanedData[[#This Row],[Purchase Amount]]&lt;500,"Low",
CleanedData[[#This Row],[Purchase Amount]]&lt;5000,"Medium",
TRUE,"High")</f>
        <v>Medium</v>
      </c>
      <c r="V1935" t="str">
        <f>TEXT(CleanedData[[#This Row],[Date]],"mmmm")</f>
        <v>June</v>
      </c>
      <c r="W1935" t="str">
        <f>"Q"&amp;ROUNDUP(MONTH(CleanedData[[#This Row],[Date]])/3,0)</f>
        <v>Q2</v>
      </c>
      <c r="X1935" t="str">
        <f>IF(CleanedData[[#This Row],[Purchase Amount]]&gt;=5000,"Yes","No")</f>
        <v>No</v>
      </c>
      <c r="Y1935">
        <f>IF(CleanedData[[#This Row],[Recommend]]="Yes",1,0)</f>
        <v>0</v>
      </c>
      <c r="Z1935" s="6">
        <f>CleanedData[[#This Row],[Purchase Amount]]*0.15</f>
        <v>132.97649999999999</v>
      </c>
      <c r="AA1935" s="6">
        <f>CleanedData[[#This Row],[Purchase Amount]]*1.15</f>
        <v>1019.4864999999999</v>
      </c>
    </row>
    <row r="1936" spans="1:27" x14ac:dyDescent="0.3">
      <c r="A1936">
        <v>2323</v>
      </c>
      <c r="B1936" t="s">
        <v>2161</v>
      </c>
      <c r="C1936" s="1">
        <v>46004</v>
      </c>
      <c r="D1936">
        <v>40</v>
      </c>
      <c r="E1936" t="s">
        <v>52</v>
      </c>
      <c r="F1936" t="s">
        <v>40</v>
      </c>
      <c r="G1936" t="s">
        <v>454</v>
      </c>
      <c r="H1936">
        <v>4</v>
      </c>
      <c r="I1936" t="s">
        <v>45</v>
      </c>
      <c r="J1936" t="s">
        <v>74</v>
      </c>
      <c r="K1936" t="s">
        <v>64</v>
      </c>
      <c r="L1936" t="s">
        <v>42</v>
      </c>
      <c r="M1936" t="s">
        <v>112</v>
      </c>
      <c r="N1936" t="s">
        <v>96</v>
      </c>
      <c r="O1936" t="s">
        <v>48</v>
      </c>
      <c r="P1936" t="s">
        <v>49</v>
      </c>
      <c r="Q1936" t="s">
        <v>81</v>
      </c>
      <c r="R1936" s="6">
        <f>_xlfn.XLOOKUP(CleanedData[[#This Row],[Product]],'02_Lookup_Tables'!$A$2:$A$126,'02_Lookup_Tables'!$B$2:$B$126)</f>
        <v>2413.3000000000002</v>
      </c>
      <c r="S1936" t="str">
        <f>VLOOKUP(CleanedData[[#This Row],[Product]],'02_Lookup_Tables'!$H$2:$I$126,2,FALSE)</f>
        <v>Electronics</v>
      </c>
      <c r="T1936" t="str">
        <f>VLOOKUP(CleanedData[[#This Row],[Province]],'02_Lookup_Tables'!$D$2:$E$10,2, FALSE)</f>
        <v>Northern Region</v>
      </c>
      <c r="U1936" t="str" cm="1">
        <f t="array" ref="U1936">_xlfn.IFS(CleanedData[[#This Row],[Purchase Amount]]&lt;500,"Low",
CleanedData[[#This Row],[Purchase Amount]]&lt;5000,"Medium",
TRUE,"High")</f>
        <v>Medium</v>
      </c>
      <c r="V1936" t="str">
        <f>TEXT(CleanedData[[#This Row],[Date]],"mmmm")</f>
        <v>December</v>
      </c>
      <c r="W1936" t="str">
        <f>"Q"&amp;ROUNDUP(MONTH(CleanedData[[#This Row],[Date]])/3,0)</f>
        <v>Q4</v>
      </c>
      <c r="X1936" t="str">
        <f>IF(CleanedData[[#This Row],[Purchase Amount]]&gt;=5000,"Yes","No")</f>
        <v>No</v>
      </c>
      <c r="Y1936">
        <f>IF(CleanedData[[#This Row],[Recommend]]="Yes",1,0)</f>
        <v>1</v>
      </c>
      <c r="Z1936" s="6">
        <f>CleanedData[[#This Row],[Purchase Amount]]*0.15</f>
        <v>361.995</v>
      </c>
      <c r="AA1936" s="6">
        <f>CleanedData[[#This Row],[Purchase Amount]]*1.15</f>
        <v>2775.2950000000001</v>
      </c>
    </row>
    <row r="1937" spans="1:27" x14ac:dyDescent="0.3">
      <c r="A1937">
        <v>2324</v>
      </c>
      <c r="B1937" t="s">
        <v>2162</v>
      </c>
      <c r="C1937" s="1">
        <v>45610</v>
      </c>
      <c r="D1937">
        <v>28</v>
      </c>
      <c r="E1937" t="s">
        <v>60</v>
      </c>
      <c r="F1937" t="s">
        <v>40</v>
      </c>
      <c r="G1937" t="s">
        <v>519</v>
      </c>
      <c r="H1937">
        <v>5</v>
      </c>
      <c r="I1937" t="s">
        <v>42</v>
      </c>
      <c r="J1937" t="s">
        <v>63</v>
      </c>
      <c r="K1937" t="s">
        <v>44</v>
      </c>
      <c r="L1937" t="s">
        <v>42</v>
      </c>
      <c r="M1937" t="s">
        <v>156</v>
      </c>
      <c r="N1937" t="s">
        <v>57</v>
      </c>
      <c r="O1937" t="s">
        <v>148</v>
      </c>
      <c r="P1937" t="s">
        <v>49</v>
      </c>
      <c r="Q1937" t="s">
        <v>58</v>
      </c>
      <c r="R1937" s="6">
        <f>_xlfn.XLOOKUP(CleanedData[[#This Row],[Product]],'02_Lookup_Tables'!$A$2:$A$126,'02_Lookup_Tables'!$B$2:$B$126)</f>
        <v>338.79</v>
      </c>
      <c r="S1937" t="str">
        <f>VLOOKUP(CleanedData[[#This Row],[Product]],'02_Lookup_Tables'!$H$2:$I$126,2,FALSE)</f>
        <v>Accessories</v>
      </c>
      <c r="T1937" t="str">
        <f>VLOOKUP(CleanedData[[#This Row],[Province]],'02_Lookup_Tables'!$D$2:$E$10,2, FALSE)</f>
        <v>Northern Region</v>
      </c>
      <c r="U1937" t="str" cm="1">
        <f t="array" ref="U1937">_xlfn.IFS(CleanedData[[#This Row],[Purchase Amount]]&lt;500,"Low",
CleanedData[[#This Row],[Purchase Amount]]&lt;5000,"Medium",
TRUE,"High")</f>
        <v>Low</v>
      </c>
      <c r="V1937" t="str">
        <f>TEXT(CleanedData[[#This Row],[Date]],"mmmm")</f>
        <v>November</v>
      </c>
      <c r="W1937" t="str">
        <f>"Q"&amp;ROUNDUP(MONTH(CleanedData[[#This Row],[Date]])/3,0)</f>
        <v>Q4</v>
      </c>
      <c r="X1937" t="str">
        <f>IF(CleanedData[[#This Row],[Purchase Amount]]&gt;=5000,"Yes","No")</f>
        <v>No</v>
      </c>
      <c r="Y1937">
        <f>IF(CleanedData[[#This Row],[Recommend]]="Yes",1,0)</f>
        <v>0</v>
      </c>
      <c r="Z1937" s="6">
        <f>CleanedData[[#This Row],[Purchase Amount]]*0.15</f>
        <v>50.8185</v>
      </c>
      <c r="AA1937" s="6">
        <f>CleanedData[[#This Row],[Purchase Amount]]*1.15</f>
        <v>389.60849999999999</v>
      </c>
    </row>
    <row r="1938" spans="1:27" x14ac:dyDescent="0.3">
      <c r="A1938">
        <v>2325</v>
      </c>
      <c r="B1938" t="s">
        <v>2163</v>
      </c>
      <c r="C1938" s="1">
        <v>45923</v>
      </c>
      <c r="D1938">
        <v>64</v>
      </c>
      <c r="E1938" t="s">
        <v>52</v>
      </c>
      <c r="F1938" t="s">
        <v>125</v>
      </c>
      <c r="G1938" t="s">
        <v>153</v>
      </c>
      <c r="H1938">
        <v>2</v>
      </c>
      <c r="I1938" t="s">
        <v>45</v>
      </c>
      <c r="J1938" t="s">
        <v>63</v>
      </c>
      <c r="K1938" t="s">
        <v>55</v>
      </c>
      <c r="L1938" t="s">
        <v>45</v>
      </c>
      <c r="M1938" t="s">
        <v>88</v>
      </c>
      <c r="N1938" t="s">
        <v>47</v>
      </c>
      <c r="O1938" t="s">
        <v>89</v>
      </c>
      <c r="P1938" t="s">
        <v>49</v>
      </c>
      <c r="Q1938" t="s">
        <v>50</v>
      </c>
      <c r="R1938" s="6">
        <f>_xlfn.XLOOKUP(CleanedData[[#This Row],[Product]],'02_Lookup_Tables'!$A$2:$A$126,'02_Lookup_Tables'!$B$2:$B$126)</f>
        <v>1011.68</v>
      </c>
      <c r="S1938" t="str">
        <f>VLOOKUP(CleanedData[[#This Row],[Product]],'02_Lookup_Tables'!$H$2:$I$126,2,FALSE)</f>
        <v>Accessories</v>
      </c>
      <c r="T1938" t="str">
        <f>VLOOKUP(CleanedData[[#This Row],[Province]],'02_Lookup_Tables'!$D$2:$E$10,2, FALSE)</f>
        <v>Western Region</v>
      </c>
      <c r="U1938" t="str" cm="1">
        <f t="array" ref="U1938">_xlfn.IFS(CleanedData[[#This Row],[Purchase Amount]]&lt;500,"Low",
CleanedData[[#This Row],[Purchase Amount]]&lt;5000,"Medium",
TRUE,"High")</f>
        <v>Medium</v>
      </c>
      <c r="V1938" t="str">
        <f>TEXT(CleanedData[[#This Row],[Date]],"mmmm")</f>
        <v>September</v>
      </c>
      <c r="W1938" t="str">
        <f>"Q"&amp;ROUNDUP(MONTH(CleanedData[[#This Row],[Date]])/3,0)</f>
        <v>Q3</v>
      </c>
      <c r="X1938" t="str">
        <f>IF(CleanedData[[#This Row],[Purchase Amount]]&gt;=5000,"Yes","No")</f>
        <v>No</v>
      </c>
      <c r="Y1938">
        <f>IF(CleanedData[[#This Row],[Recommend]]="Yes",1,0)</f>
        <v>1</v>
      </c>
      <c r="Z1938" s="6">
        <f>CleanedData[[#This Row],[Purchase Amount]]*0.15</f>
        <v>151.75199999999998</v>
      </c>
      <c r="AA1938" s="6">
        <f>CleanedData[[#This Row],[Purchase Amount]]*1.15</f>
        <v>1163.4319999999998</v>
      </c>
    </row>
    <row r="1939" spans="1:27" x14ac:dyDescent="0.3">
      <c r="A1939">
        <v>2329</v>
      </c>
      <c r="B1939" t="s">
        <v>2164</v>
      </c>
      <c r="C1939" s="1">
        <v>45781</v>
      </c>
      <c r="D1939">
        <v>52</v>
      </c>
      <c r="E1939" t="s">
        <v>39</v>
      </c>
      <c r="F1939" t="s">
        <v>72</v>
      </c>
      <c r="G1939" t="s">
        <v>463</v>
      </c>
      <c r="H1939">
        <v>2</v>
      </c>
      <c r="I1939" t="s">
        <v>42</v>
      </c>
      <c r="J1939" t="s">
        <v>43</v>
      </c>
      <c r="K1939" t="s">
        <v>64</v>
      </c>
      <c r="L1939" t="s">
        <v>45</v>
      </c>
      <c r="M1939" t="s">
        <v>112</v>
      </c>
      <c r="N1939" t="s">
        <v>47</v>
      </c>
      <c r="O1939" t="s">
        <v>48</v>
      </c>
      <c r="P1939" t="s">
        <v>49</v>
      </c>
      <c r="Q1939" t="s">
        <v>93</v>
      </c>
      <c r="R1939" s="6">
        <f>_xlfn.XLOOKUP(CleanedData[[#This Row],[Product]],'02_Lookup_Tables'!$A$2:$A$126,'02_Lookup_Tables'!$B$2:$B$126)</f>
        <v>470.6</v>
      </c>
      <c r="S1939" t="str">
        <f>VLOOKUP(CleanedData[[#This Row],[Product]],'02_Lookup_Tables'!$H$2:$I$126,2,FALSE)</f>
        <v>Toys &amp; Games</v>
      </c>
      <c r="T1939" t="str">
        <f>VLOOKUP(CleanedData[[#This Row],[Province]],'02_Lookup_Tables'!$D$2:$E$10,2, FALSE)</f>
        <v>Central Region</v>
      </c>
      <c r="U1939" t="str" cm="1">
        <f t="array" ref="U1939">_xlfn.IFS(CleanedData[[#This Row],[Purchase Amount]]&lt;500,"Low",
CleanedData[[#This Row],[Purchase Amount]]&lt;5000,"Medium",
TRUE,"High")</f>
        <v>Low</v>
      </c>
      <c r="V1939" t="str">
        <f>TEXT(CleanedData[[#This Row],[Date]],"mmmm")</f>
        <v>May</v>
      </c>
      <c r="W1939" t="str">
        <f>"Q"&amp;ROUNDUP(MONTH(CleanedData[[#This Row],[Date]])/3,0)</f>
        <v>Q2</v>
      </c>
      <c r="X1939" t="str">
        <f>IF(CleanedData[[#This Row],[Purchase Amount]]&gt;=5000,"Yes","No")</f>
        <v>No</v>
      </c>
      <c r="Y1939">
        <f>IF(CleanedData[[#This Row],[Recommend]]="Yes",1,0)</f>
        <v>0</v>
      </c>
      <c r="Z1939" s="6">
        <f>CleanedData[[#This Row],[Purchase Amount]]*0.15</f>
        <v>70.59</v>
      </c>
      <c r="AA1939" s="6">
        <f>CleanedData[[#This Row],[Purchase Amount]]*1.15</f>
        <v>541.18999999999994</v>
      </c>
    </row>
    <row r="1940" spans="1:27" x14ac:dyDescent="0.3">
      <c r="A1940">
        <v>2330</v>
      </c>
      <c r="B1940" t="s">
        <v>2165</v>
      </c>
      <c r="C1940" s="1">
        <v>45584</v>
      </c>
      <c r="D1940">
        <v>70</v>
      </c>
      <c r="E1940" t="s">
        <v>39</v>
      </c>
      <c r="F1940" t="s">
        <v>108</v>
      </c>
      <c r="G1940" t="s">
        <v>411</v>
      </c>
      <c r="H1940">
        <v>1</v>
      </c>
      <c r="I1940" t="s">
        <v>45</v>
      </c>
      <c r="J1940" t="s">
        <v>69</v>
      </c>
      <c r="K1940" t="s">
        <v>64</v>
      </c>
      <c r="L1940" t="s">
        <v>42</v>
      </c>
      <c r="M1940" t="s">
        <v>165</v>
      </c>
      <c r="N1940" t="s">
        <v>80</v>
      </c>
      <c r="O1940" t="s">
        <v>89</v>
      </c>
      <c r="P1940" t="s">
        <v>49</v>
      </c>
      <c r="Q1940" t="s">
        <v>97</v>
      </c>
      <c r="R1940" s="6">
        <f>_xlfn.XLOOKUP(CleanedData[[#This Row],[Product]],'02_Lookup_Tables'!$A$2:$A$126,'02_Lookup_Tables'!$B$2:$B$126)</f>
        <v>103.4</v>
      </c>
      <c r="S1940" t="str">
        <f>VLOOKUP(CleanedData[[#This Row],[Product]],'02_Lookup_Tables'!$H$2:$I$126,2,FALSE)</f>
        <v>Food</v>
      </c>
      <c r="T1940" t="str">
        <f>VLOOKUP(CleanedData[[#This Row],[Province]],'02_Lookup_Tables'!$D$2:$E$10,2, FALSE)</f>
        <v>Gauteng Region</v>
      </c>
      <c r="U1940" t="str" cm="1">
        <f t="array" ref="U1940">_xlfn.IFS(CleanedData[[#This Row],[Purchase Amount]]&lt;500,"Low",
CleanedData[[#This Row],[Purchase Amount]]&lt;5000,"Medium",
TRUE,"High")</f>
        <v>Low</v>
      </c>
      <c r="V1940" t="str">
        <f>TEXT(CleanedData[[#This Row],[Date]],"mmmm")</f>
        <v>October</v>
      </c>
      <c r="W1940" t="str">
        <f>"Q"&amp;ROUNDUP(MONTH(CleanedData[[#This Row],[Date]])/3,0)</f>
        <v>Q4</v>
      </c>
      <c r="X1940" t="str">
        <f>IF(CleanedData[[#This Row],[Purchase Amount]]&gt;=5000,"Yes","No")</f>
        <v>No</v>
      </c>
      <c r="Y1940">
        <f>IF(CleanedData[[#This Row],[Recommend]]="Yes",1,0)</f>
        <v>1</v>
      </c>
      <c r="Z1940" s="6">
        <f>CleanedData[[#This Row],[Purchase Amount]]*0.15</f>
        <v>15.51</v>
      </c>
      <c r="AA1940" s="6">
        <f>CleanedData[[#This Row],[Purchase Amount]]*1.15</f>
        <v>118.91</v>
      </c>
    </row>
    <row r="1941" spans="1:27" x14ac:dyDescent="0.3">
      <c r="A1941">
        <v>2331</v>
      </c>
      <c r="B1941" t="s">
        <v>2166</v>
      </c>
      <c r="C1941" s="1">
        <v>45923</v>
      </c>
      <c r="D1941">
        <v>37</v>
      </c>
      <c r="E1941" t="s">
        <v>52</v>
      </c>
      <c r="F1941" t="s">
        <v>61</v>
      </c>
      <c r="G1941" t="s">
        <v>389</v>
      </c>
      <c r="H1941">
        <v>5</v>
      </c>
      <c r="I1941" t="s">
        <v>42</v>
      </c>
      <c r="J1941" t="s">
        <v>69</v>
      </c>
      <c r="K1941" t="s">
        <v>55</v>
      </c>
      <c r="L1941" t="s">
        <v>42</v>
      </c>
      <c r="M1941" t="s">
        <v>112</v>
      </c>
      <c r="N1941" t="s">
        <v>57</v>
      </c>
      <c r="O1941" t="s">
        <v>48</v>
      </c>
      <c r="P1941" t="s">
        <v>49</v>
      </c>
      <c r="Q1941" t="s">
        <v>81</v>
      </c>
      <c r="R1941" s="6">
        <f>_xlfn.XLOOKUP(CleanedData[[#This Row],[Product]],'02_Lookup_Tables'!$A$2:$A$126,'02_Lookup_Tables'!$B$2:$B$126)</f>
        <v>5432.76</v>
      </c>
      <c r="S1941" t="str">
        <f>VLOOKUP(CleanedData[[#This Row],[Product]],'02_Lookup_Tables'!$H$2:$I$126,2,FALSE)</f>
        <v>Home Devices</v>
      </c>
      <c r="T1941" t="str">
        <f>VLOOKUP(CleanedData[[#This Row],[Province]],'02_Lookup_Tables'!$D$2:$E$10,2, FALSE)</f>
        <v>Southern Region</v>
      </c>
      <c r="U1941" t="str" cm="1">
        <f t="array" ref="U1941">_xlfn.IFS(CleanedData[[#This Row],[Purchase Amount]]&lt;500,"Low",
CleanedData[[#This Row],[Purchase Amount]]&lt;5000,"Medium",
TRUE,"High")</f>
        <v>High</v>
      </c>
      <c r="V1941" t="str">
        <f>TEXT(CleanedData[[#This Row],[Date]],"mmmm")</f>
        <v>September</v>
      </c>
      <c r="W1941" t="str">
        <f>"Q"&amp;ROUNDUP(MONTH(CleanedData[[#This Row],[Date]])/3,0)</f>
        <v>Q3</v>
      </c>
      <c r="X1941" t="str">
        <f>IF(CleanedData[[#This Row],[Purchase Amount]]&gt;=5000,"Yes","No")</f>
        <v>Yes</v>
      </c>
      <c r="Y1941">
        <f>IF(CleanedData[[#This Row],[Recommend]]="Yes",1,0)</f>
        <v>0</v>
      </c>
      <c r="Z1941" s="6">
        <f>CleanedData[[#This Row],[Purchase Amount]]*0.15</f>
        <v>814.91399999999999</v>
      </c>
      <c r="AA1941" s="6">
        <f>CleanedData[[#This Row],[Purchase Amount]]*1.15</f>
        <v>6247.674</v>
      </c>
    </row>
    <row r="1942" spans="1:27" x14ac:dyDescent="0.3">
      <c r="A1942">
        <v>2334</v>
      </c>
      <c r="B1942" t="s">
        <v>2167</v>
      </c>
      <c r="C1942" s="1">
        <v>45568</v>
      </c>
      <c r="D1942">
        <v>75</v>
      </c>
      <c r="E1942" t="s">
        <v>60</v>
      </c>
      <c r="F1942" t="s">
        <v>125</v>
      </c>
      <c r="G1942" t="s">
        <v>381</v>
      </c>
      <c r="H1942">
        <v>2</v>
      </c>
      <c r="I1942" t="s">
        <v>42</v>
      </c>
      <c r="J1942" t="s">
        <v>69</v>
      </c>
      <c r="K1942" t="s">
        <v>55</v>
      </c>
      <c r="L1942" t="s">
        <v>45</v>
      </c>
      <c r="M1942" t="s">
        <v>190</v>
      </c>
      <c r="N1942" t="s">
        <v>47</v>
      </c>
      <c r="O1942" t="s">
        <v>89</v>
      </c>
      <c r="P1942" t="s">
        <v>49</v>
      </c>
      <c r="Q1942" t="s">
        <v>97</v>
      </c>
      <c r="R1942" s="6">
        <f>_xlfn.XLOOKUP(CleanedData[[#This Row],[Product]],'02_Lookup_Tables'!$A$2:$A$126,'02_Lookup_Tables'!$B$2:$B$126)</f>
        <v>786.78</v>
      </c>
      <c r="S1942" t="str">
        <f>VLOOKUP(CleanedData[[#This Row],[Product]],'02_Lookup_Tables'!$H$2:$I$126,2,FALSE)</f>
        <v>Apparel</v>
      </c>
      <c r="T1942" t="str">
        <f>VLOOKUP(CleanedData[[#This Row],[Province]],'02_Lookup_Tables'!$D$2:$E$10,2, FALSE)</f>
        <v>Western Region</v>
      </c>
      <c r="U1942" t="str" cm="1">
        <f t="array" ref="U1942">_xlfn.IFS(CleanedData[[#This Row],[Purchase Amount]]&lt;500,"Low",
CleanedData[[#This Row],[Purchase Amount]]&lt;5000,"Medium",
TRUE,"High")</f>
        <v>Medium</v>
      </c>
      <c r="V1942" t="str">
        <f>TEXT(CleanedData[[#This Row],[Date]],"mmmm")</f>
        <v>October</v>
      </c>
      <c r="W1942" t="str">
        <f>"Q"&amp;ROUNDUP(MONTH(CleanedData[[#This Row],[Date]])/3,0)</f>
        <v>Q4</v>
      </c>
      <c r="X1942" t="str">
        <f>IF(CleanedData[[#This Row],[Purchase Amount]]&gt;=5000,"Yes","No")</f>
        <v>No</v>
      </c>
      <c r="Y1942">
        <f>IF(CleanedData[[#This Row],[Recommend]]="Yes",1,0)</f>
        <v>0</v>
      </c>
      <c r="Z1942" s="6">
        <f>CleanedData[[#This Row],[Purchase Amount]]*0.15</f>
        <v>118.017</v>
      </c>
      <c r="AA1942" s="6">
        <f>CleanedData[[#This Row],[Purchase Amount]]*1.15</f>
        <v>904.79699999999991</v>
      </c>
    </row>
    <row r="1943" spans="1:27" x14ac:dyDescent="0.3">
      <c r="A1943">
        <v>2335</v>
      </c>
      <c r="B1943" t="s">
        <v>2168</v>
      </c>
      <c r="C1943" s="1">
        <v>45403</v>
      </c>
      <c r="D1943">
        <v>73</v>
      </c>
      <c r="E1943" t="s">
        <v>39</v>
      </c>
      <c r="F1943" t="s">
        <v>83</v>
      </c>
      <c r="G1943" t="s">
        <v>216</v>
      </c>
      <c r="H1943">
        <v>2</v>
      </c>
      <c r="I1943" t="s">
        <v>42</v>
      </c>
      <c r="J1943" t="s">
        <v>69</v>
      </c>
      <c r="K1943" t="s">
        <v>64</v>
      </c>
      <c r="L1943" t="s">
        <v>42</v>
      </c>
      <c r="M1943" t="s">
        <v>92</v>
      </c>
      <c r="N1943" t="s">
        <v>47</v>
      </c>
      <c r="O1943" t="s">
        <v>89</v>
      </c>
      <c r="P1943" t="s">
        <v>49</v>
      </c>
      <c r="Q1943" t="s">
        <v>97</v>
      </c>
      <c r="R1943" s="6">
        <f>_xlfn.XLOOKUP(CleanedData[[#This Row],[Product]],'02_Lookup_Tables'!$A$2:$A$126,'02_Lookup_Tables'!$B$2:$B$126)</f>
        <v>929.55</v>
      </c>
      <c r="S1943" t="str">
        <f>VLOOKUP(CleanedData[[#This Row],[Product]],'02_Lookup_Tables'!$H$2:$I$126,2,FALSE)</f>
        <v>Accessories</v>
      </c>
      <c r="T1943" t="str">
        <f>VLOOKUP(CleanedData[[#This Row],[Province]],'02_Lookup_Tables'!$D$2:$E$10,2, FALSE)</f>
        <v>Western Region</v>
      </c>
      <c r="U1943" t="str" cm="1">
        <f t="array" ref="U1943">_xlfn.IFS(CleanedData[[#This Row],[Purchase Amount]]&lt;500,"Low",
CleanedData[[#This Row],[Purchase Amount]]&lt;5000,"Medium",
TRUE,"High")</f>
        <v>Medium</v>
      </c>
      <c r="V1943" t="str">
        <f>TEXT(CleanedData[[#This Row],[Date]],"mmmm")</f>
        <v>April</v>
      </c>
      <c r="W1943" t="str">
        <f>"Q"&amp;ROUNDUP(MONTH(CleanedData[[#This Row],[Date]])/3,0)</f>
        <v>Q2</v>
      </c>
      <c r="X1943" t="str">
        <f>IF(CleanedData[[#This Row],[Purchase Amount]]&gt;=5000,"Yes","No")</f>
        <v>No</v>
      </c>
      <c r="Y1943">
        <f>IF(CleanedData[[#This Row],[Recommend]]="Yes",1,0)</f>
        <v>0</v>
      </c>
      <c r="Z1943" s="6">
        <f>CleanedData[[#This Row],[Purchase Amount]]*0.15</f>
        <v>139.43249999999998</v>
      </c>
      <c r="AA1943" s="6">
        <f>CleanedData[[#This Row],[Purchase Amount]]*1.15</f>
        <v>1068.9824999999998</v>
      </c>
    </row>
    <row r="1944" spans="1:27" x14ac:dyDescent="0.3">
      <c r="A1944">
        <v>2336</v>
      </c>
      <c r="B1944" t="s">
        <v>2169</v>
      </c>
      <c r="C1944" s="1">
        <v>45644</v>
      </c>
      <c r="D1944">
        <v>24</v>
      </c>
      <c r="E1944" t="s">
        <v>39</v>
      </c>
      <c r="F1944" t="s">
        <v>125</v>
      </c>
      <c r="G1944" t="s">
        <v>91</v>
      </c>
      <c r="H1944">
        <v>2</v>
      </c>
      <c r="I1944" t="s">
        <v>45</v>
      </c>
      <c r="J1944" t="s">
        <v>54</v>
      </c>
      <c r="K1944" t="s">
        <v>64</v>
      </c>
      <c r="L1944" t="s">
        <v>42</v>
      </c>
      <c r="M1944" t="s">
        <v>92</v>
      </c>
      <c r="N1944" t="s">
        <v>47</v>
      </c>
      <c r="O1944" t="s">
        <v>89</v>
      </c>
      <c r="P1944" t="s">
        <v>49</v>
      </c>
      <c r="Q1944" t="s">
        <v>66</v>
      </c>
      <c r="R1944" s="6">
        <f>_xlfn.XLOOKUP(CleanedData[[#This Row],[Product]],'02_Lookup_Tables'!$A$2:$A$126,'02_Lookup_Tables'!$B$2:$B$126)</f>
        <v>1370.56</v>
      </c>
      <c r="S1944" t="str">
        <f>VLOOKUP(CleanedData[[#This Row],[Product]],'02_Lookup_Tables'!$H$2:$I$126,2,FALSE)</f>
        <v>Electronics</v>
      </c>
      <c r="T1944" t="str">
        <f>VLOOKUP(CleanedData[[#This Row],[Province]],'02_Lookup_Tables'!$D$2:$E$10,2, FALSE)</f>
        <v>Western Region</v>
      </c>
      <c r="U1944" t="str" cm="1">
        <f t="array" ref="U1944">_xlfn.IFS(CleanedData[[#This Row],[Purchase Amount]]&lt;500,"Low",
CleanedData[[#This Row],[Purchase Amount]]&lt;5000,"Medium",
TRUE,"High")</f>
        <v>Medium</v>
      </c>
      <c r="V1944" t="str">
        <f>TEXT(CleanedData[[#This Row],[Date]],"mmmm")</f>
        <v>December</v>
      </c>
      <c r="W1944" t="str">
        <f>"Q"&amp;ROUNDUP(MONTH(CleanedData[[#This Row],[Date]])/3,0)</f>
        <v>Q4</v>
      </c>
      <c r="X1944" t="str">
        <f>IF(CleanedData[[#This Row],[Purchase Amount]]&gt;=5000,"Yes","No")</f>
        <v>No</v>
      </c>
      <c r="Y1944">
        <f>IF(CleanedData[[#This Row],[Recommend]]="Yes",1,0)</f>
        <v>1</v>
      </c>
      <c r="Z1944" s="6">
        <f>CleanedData[[#This Row],[Purchase Amount]]*0.15</f>
        <v>205.58399999999997</v>
      </c>
      <c r="AA1944" s="6">
        <f>CleanedData[[#This Row],[Purchase Amount]]*1.15</f>
        <v>1576.1439999999998</v>
      </c>
    </row>
    <row r="1945" spans="1:27" x14ac:dyDescent="0.3">
      <c r="A1945">
        <v>2337</v>
      </c>
      <c r="B1945" t="s">
        <v>2170</v>
      </c>
      <c r="C1945" s="1">
        <v>45584</v>
      </c>
      <c r="D1945">
        <v>72</v>
      </c>
      <c r="E1945" t="s">
        <v>52</v>
      </c>
      <c r="F1945" t="s">
        <v>68</v>
      </c>
      <c r="G1945" t="s">
        <v>230</v>
      </c>
      <c r="H1945">
        <v>4</v>
      </c>
      <c r="I1945" t="s">
        <v>42</v>
      </c>
      <c r="J1945" t="s">
        <v>63</v>
      </c>
      <c r="K1945" t="s">
        <v>64</v>
      </c>
      <c r="L1945" t="s">
        <v>45</v>
      </c>
      <c r="M1945" t="s">
        <v>136</v>
      </c>
      <c r="N1945" t="s">
        <v>96</v>
      </c>
      <c r="O1945" t="s">
        <v>89</v>
      </c>
      <c r="P1945" t="s">
        <v>70</v>
      </c>
      <c r="Q1945" t="s">
        <v>97</v>
      </c>
      <c r="R1945" s="6">
        <f>_xlfn.XLOOKUP(CleanedData[[#This Row],[Product]],'02_Lookup_Tables'!$A$2:$A$126,'02_Lookup_Tables'!$B$2:$B$126)</f>
        <v>1940.64</v>
      </c>
      <c r="S1945" t="str">
        <f>VLOOKUP(CleanedData[[#This Row],[Product]],'02_Lookup_Tables'!$H$2:$I$126,2,FALSE)</f>
        <v>Toys &amp; Games</v>
      </c>
      <c r="T1945" t="str">
        <f>VLOOKUP(CleanedData[[#This Row],[Province]],'02_Lookup_Tables'!$D$2:$E$10,2, FALSE)</f>
        <v>Northern Region</v>
      </c>
      <c r="U1945" t="str" cm="1">
        <f t="array" ref="U1945">_xlfn.IFS(CleanedData[[#This Row],[Purchase Amount]]&lt;500,"Low",
CleanedData[[#This Row],[Purchase Amount]]&lt;5000,"Medium",
TRUE,"High")</f>
        <v>Medium</v>
      </c>
      <c r="V1945" t="str">
        <f>TEXT(CleanedData[[#This Row],[Date]],"mmmm")</f>
        <v>October</v>
      </c>
      <c r="W1945" t="str">
        <f>"Q"&amp;ROUNDUP(MONTH(CleanedData[[#This Row],[Date]])/3,0)</f>
        <v>Q4</v>
      </c>
      <c r="X1945" t="str">
        <f>IF(CleanedData[[#This Row],[Purchase Amount]]&gt;=5000,"Yes","No")</f>
        <v>No</v>
      </c>
      <c r="Y1945">
        <f>IF(CleanedData[[#This Row],[Recommend]]="Yes",1,0)</f>
        <v>0</v>
      </c>
      <c r="Z1945" s="6">
        <f>CleanedData[[#This Row],[Purchase Amount]]*0.15</f>
        <v>291.096</v>
      </c>
      <c r="AA1945" s="6">
        <f>CleanedData[[#This Row],[Purchase Amount]]*1.15</f>
        <v>2231.7359999999999</v>
      </c>
    </row>
    <row r="1946" spans="1:27" x14ac:dyDescent="0.3">
      <c r="A1946">
        <v>2339</v>
      </c>
      <c r="B1946" t="s">
        <v>2171</v>
      </c>
      <c r="C1946" s="1">
        <v>45917</v>
      </c>
      <c r="D1946">
        <v>69</v>
      </c>
      <c r="E1946" t="s">
        <v>52</v>
      </c>
      <c r="F1946" t="s">
        <v>108</v>
      </c>
      <c r="G1946" t="s">
        <v>87</v>
      </c>
      <c r="H1946">
        <v>5</v>
      </c>
      <c r="I1946" t="s">
        <v>42</v>
      </c>
      <c r="J1946" t="s">
        <v>63</v>
      </c>
      <c r="K1946" t="s">
        <v>55</v>
      </c>
      <c r="L1946" t="s">
        <v>45</v>
      </c>
      <c r="M1946" t="s">
        <v>180</v>
      </c>
      <c r="N1946" t="s">
        <v>57</v>
      </c>
      <c r="O1946" t="s">
        <v>89</v>
      </c>
      <c r="P1946" t="s">
        <v>70</v>
      </c>
      <c r="Q1946" t="s">
        <v>97</v>
      </c>
      <c r="R1946" s="6">
        <f>_xlfn.XLOOKUP(CleanedData[[#This Row],[Product]],'02_Lookup_Tables'!$A$2:$A$126,'02_Lookup_Tables'!$B$2:$B$126)</f>
        <v>409.06</v>
      </c>
      <c r="S1946" t="str">
        <f>VLOOKUP(CleanedData[[#This Row],[Product]],'02_Lookup_Tables'!$H$2:$I$126,2,FALSE)</f>
        <v>Home Devices</v>
      </c>
      <c r="T1946" t="str">
        <f>VLOOKUP(CleanedData[[#This Row],[Province]],'02_Lookup_Tables'!$D$2:$E$10,2, FALSE)</f>
        <v>Gauteng Region</v>
      </c>
      <c r="U1946" t="str" cm="1">
        <f t="array" ref="U1946">_xlfn.IFS(CleanedData[[#This Row],[Purchase Amount]]&lt;500,"Low",
CleanedData[[#This Row],[Purchase Amount]]&lt;5000,"Medium",
TRUE,"High")</f>
        <v>Low</v>
      </c>
      <c r="V1946" t="str">
        <f>TEXT(CleanedData[[#This Row],[Date]],"mmmm")</f>
        <v>September</v>
      </c>
      <c r="W1946" t="str">
        <f>"Q"&amp;ROUNDUP(MONTH(CleanedData[[#This Row],[Date]])/3,0)</f>
        <v>Q3</v>
      </c>
      <c r="X1946" t="str">
        <f>IF(CleanedData[[#This Row],[Purchase Amount]]&gt;=5000,"Yes","No")</f>
        <v>No</v>
      </c>
      <c r="Y1946">
        <f>IF(CleanedData[[#This Row],[Recommend]]="Yes",1,0)</f>
        <v>0</v>
      </c>
      <c r="Z1946" s="6">
        <f>CleanedData[[#This Row],[Purchase Amount]]*0.15</f>
        <v>61.358999999999995</v>
      </c>
      <c r="AA1946" s="6">
        <f>CleanedData[[#This Row],[Purchase Amount]]*1.15</f>
        <v>470.41899999999998</v>
      </c>
    </row>
    <row r="1947" spans="1:27" x14ac:dyDescent="0.3">
      <c r="A1947">
        <v>2340</v>
      </c>
      <c r="B1947" t="s">
        <v>2172</v>
      </c>
      <c r="C1947" s="1">
        <v>45292</v>
      </c>
      <c r="D1947">
        <v>59</v>
      </c>
      <c r="E1947" t="s">
        <v>60</v>
      </c>
      <c r="F1947" t="s">
        <v>125</v>
      </c>
      <c r="G1947" t="s">
        <v>187</v>
      </c>
      <c r="H1947">
        <v>3</v>
      </c>
      <c r="I1947" t="s">
        <v>45</v>
      </c>
      <c r="J1947" t="s">
        <v>74</v>
      </c>
      <c r="K1947" t="s">
        <v>64</v>
      </c>
      <c r="L1947" t="s">
        <v>42</v>
      </c>
      <c r="M1947" t="s">
        <v>123</v>
      </c>
      <c r="N1947" t="s">
        <v>48</v>
      </c>
      <c r="O1947" t="s">
        <v>89</v>
      </c>
      <c r="P1947" t="s">
        <v>49</v>
      </c>
      <c r="Q1947" t="s">
        <v>50</v>
      </c>
      <c r="R1947" s="6">
        <f>_xlfn.XLOOKUP(CleanedData[[#This Row],[Product]],'02_Lookup_Tables'!$A$2:$A$126,'02_Lookup_Tables'!$B$2:$B$126)</f>
        <v>24904.86</v>
      </c>
      <c r="S1947" t="str">
        <f>VLOOKUP(CleanedData[[#This Row],[Product]],'02_Lookup_Tables'!$H$2:$I$126,2,FALSE)</f>
        <v>Electronics</v>
      </c>
      <c r="T1947" t="str">
        <f>VLOOKUP(CleanedData[[#This Row],[Province]],'02_Lookup_Tables'!$D$2:$E$10,2, FALSE)</f>
        <v>Western Region</v>
      </c>
      <c r="U1947" t="str" cm="1">
        <f t="array" ref="U1947">_xlfn.IFS(CleanedData[[#This Row],[Purchase Amount]]&lt;500,"Low",
CleanedData[[#This Row],[Purchase Amount]]&lt;5000,"Medium",
TRUE,"High")</f>
        <v>High</v>
      </c>
      <c r="V1947" t="str">
        <f>TEXT(CleanedData[[#This Row],[Date]],"mmmm")</f>
        <v>January</v>
      </c>
      <c r="W1947" t="str">
        <f>"Q"&amp;ROUNDUP(MONTH(CleanedData[[#This Row],[Date]])/3,0)</f>
        <v>Q1</v>
      </c>
      <c r="X1947" t="str">
        <f>IF(CleanedData[[#This Row],[Purchase Amount]]&gt;=5000,"Yes","No")</f>
        <v>Yes</v>
      </c>
      <c r="Y1947">
        <f>IF(CleanedData[[#This Row],[Recommend]]="Yes",1,0)</f>
        <v>1</v>
      </c>
      <c r="Z1947" s="6">
        <f>CleanedData[[#This Row],[Purchase Amount]]*0.15</f>
        <v>3735.7289999999998</v>
      </c>
      <c r="AA1947" s="6">
        <f>CleanedData[[#This Row],[Purchase Amount]]*1.15</f>
        <v>28640.589</v>
      </c>
    </row>
    <row r="1948" spans="1:27" x14ac:dyDescent="0.3">
      <c r="A1948">
        <v>2341</v>
      </c>
      <c r="B1948" t="s">
        <v>2173</v>
      </c>
      <c r="C1948" s="1">
        <v>45966</v>
      </c>
      <c r="D1948">
        <v>55</v>
      </c>
      <c r="E1948" t="s">
        <v>52</v>
      </c>
      <c r="F1948" t="s">
        <v>40</v>
      </c>
      <c r="G1948" t="s">
        <v>317</v>
      </c>
      <c r="H1948">
        <v>2</v>
      </c>
      <c r="I1948" t="s">
        <v>42</v>
      </c>
      <c r="J1948" t="s">
        <v>43</v>
      </c>
      <c r="K1948" t="s">
        <v>64</v>
      </c>
      <c r="L1948" t="s">
        <v>42</v>
      </c>
      <c r="M1948" t="s">
        <v>85</v>
      </c>
      <c r="N1948" t="s">
        <v>47</v>
      </c>
      <c r="O1948" t="s">
        <v>48</v>
      </c>
      <c r="P1948" t="s">
        <v>49</v>
      </c>
      <c r="Q1948" t="s">
        <v>50</v>
      </c>
      <c r="R1948" s="6">
        <f>_xlfn.XLOOKUP(CleanedData[[#This Row],[Product]],'02_Lookup_Tables'!$A$2:$A$126,'02_Lookup_Tables'!$B$2:$B$126)</f>
        <v>10347.709999999999</v>
      </c>
      <c r="S1948" t="str">
        <f>VLOOKUP(CleanedData[[#This Row],[Product]],'02_Lookup_Tables'!$H$2:$I$126,2,FALSE)</f>
        <v>Home Devices</v>
      </c>
      <c r="T1948" t="str">
        <f>VLOOKUP(CleanedData[[#This Row],[Province]],'02_Lookup_Tables'!$D$2:$E$10,2, FALSE)</f>
        <v>Northern Region</v>
      </c>
      <c r="U1948" t="str" cm="1">
        <f t="array" ref="U1948">_xlfn.IFS(CleanedData[[#This Row],[Purchase Amount]]&lt;500,"Low",
CleanedData[[#This Row],[Purchase Amount]]&lt;5000,"Medium",
TRUE,"High")</f>
        <v>High</v>
      </c>
      <c r="V1948" t="str">
        <f>TEXT(CleanedData[[#This Row],[Date]],"mmmm")</f>
        <v>November</v>
      </c>
      <c r="W1948" t="str">
        <f>"Q"&amp;ROUNDUP(MONTH(CleanedData[[#This Row],[Date]])/3,0)</f>
        <v>Q4</v>
      </c>
      <c r="X1948" t="str">
        <f>IF(CleanedData[[#This Row],[Purchase Amount]]&gt;=5000,"Yes","No")</f>
        <v>Yes</v>
      </c>
      <c r="Y1948">
        <f>IF(CleanedData[[#This Row],[Recommend]]="Yes",1,0)</f>
        <v>0</v>
      </c>
      <c r="Z1948" s="6">
        <f>CleanedData[[#This Row],[Purchase Amount]]*0.15</f>
        <v>1552.1564999999998</v>
      </c>
      <c r="AA1948" s="6">
        <f>CleanedData[[#This Row],[Purchase Amount]]*1.15</f>
        <v>11899.866499999998</v>
      </c>
    </row>
    <row r="1949" spans="1:27" x14ac:dyDescent="0.3">
      <c r="A1949">
        <v>2343</v>
      </c>
      <c r="B1949" t="s">
        <v>2174</v>
      </c>
      <c r="C1949" s="1">
        <v>45862</v>
      </c>
      <c r="D1949">
        <v>33</v>
      </c>
      <c r="E1949" t="s">
        <v>39</v>
      </c>
      <c r="F1949" t="s">
        <v>68</v>
      </c>
      <c r="G1949" t="s">
        <v>168</v>
      </c>
      <c r="H1949">
        <v>3</v>
      </c>
      <c r="I1949" t="s">
        <v>42</v>
      </c>
      <c r="J1949" t="s">
        <v>54</v>
      </c>
      <c r="K1949" t="s">
        <v>55</v>
      </c>
      <c r="L1949" t="s">
        <v>45</v>
      </c>
      <c r="M1949" t="s">
        <v>92</v>
      </c>
      <c r="N1949" t="s">
        <v>48</v>
      </c>
      <c r="O1949" t="s">
        <v>89</v>
      </c>
      <c r="P1949" t="s">
        <v>49</v>
      </c>
      <c r="Q1949" t="s">
        <v>58</v>
      </c>
      <c r="R1949" s="6">
        <f>_xlfn.XLOOKUP(CleanedData[[#This Row],[Product]],'02_Lookup_Tables'!$A$2:$A$126,'02_Lookup_Tables'!$B$2:$B$126)</f>
        <v>14729.04</v>
      </c>
      <c r="S1949" t="str">
        <f>VLOOKUP(CleanedData[[#This Row],[Product]],'02_Lookup_Tables'!$H$2:$I$126,2,FALSE)</f>
        <v>Electronics</v>
      </c>
      <c r="T1949" t="str">
        <f>VLOOKUP(CleanedData[[#This Row],[Province]],'02_Lookup_Tables'!$D$2:$E$10,2, FALSE)</f>
        <v>Northern Region</v>
      </c>
      <c r="U1949" t="str" cm="1">
        <f t="array" ref="U1949">_xlfn.IFS(CleanedData[[#This Row],[Purchase Amount]]&lt;500,"Low",
CleanedData[[#This Row],[Purchase Amount]]&lt;5000,"Medium",
TRUE,"High")</f>
        <v>High</v>
      </c>
      <c r="V1949" t="str">
        <f>TEXT(CleanedData[[#This Row],[Date]],"mmmm")</f>
        <v>July</v>
      </c>
      <c r="W1949" t="str">
        <f>"Q"&amp;ROUNDUP(MONTH(CleanedData[[#This Row],[Date]])/3,0)</f>
        <v>Q3</v>
      </c>
      <c r="X1949" t="str">
        <f>IF(CleanedData[[#This Row],[Purchase Amount]]&gt;=5000,"Yes","No")</f>
        <v>Yes</v>
      </c>
      <c r="Y1949">
        <f>IF(CleanedData[[#This Row],[Recommend]]="Yes",1,0)</f>
        <v>0</v>
      </c>
      <c r="Z1949" s="6">
        <f>CleanedData[[#This Row],[Purchase Amount]]*0.15</f>
        <v>2209.3560000000002</v>
      </c>
      <c r="AA1949" s="6">
        <f>CleanedData[[#This Row],[Purchase Amount]]*1.15</f>
        <v>16938.396000000001</v>
      </c>
    </row>
    <row r="1950" spans="1:27" x14ac:dyDescent="0.3">
      <c r="A1950">
        <v>2344</v>
      </c>
      <c r="B1950" t="s">
        <v>2175</v>
      </c>
      <c r="C1950" s="1">
        <v>45441</v>
      </c>
      <c r="D1950">
        <v>31</v>
      </c>
      <c r="E1950" t="s">
        <v>52</v>
      </c>
      <c r="F1950" t="s">
        <v>40</v>
      </c>
      <c r="G1950" t="s">
        <v>118</v>
      </c>
      <c r="H1950">
        <v>2</v>
      </c>
      <c r="I1950" t="s">
        <v>42</v>
      </c>
      <c r="J1950" t="s">
        <v>63</v>
      </c>
      <c r="K1950" t="s">
        <v>64</v>
      </c>
      <c r="L1950" t="s">
        <v>42</v>
      </c>
      <c r="M1950" t="s">
        <v>190</v>
      </c>
      <c r="N1950" t="s">
        <v>47</v>
      </c>
      <c r="O1950" t="s">
        <v>89</v>
      </c>
      <c r="P1950" t="s">
        <v>49</v>
      </c>
      <c r="Q1950" t="s">
        <v>58</v>
      </c>
      <c r="R1950" s="6">
        <f>_xlfn.XLOOKUP(CleanedData[[#This Row],[Product]],'02_Lookup_Tables'!$A$2:$A$126,'02_Lookup_Tables'!$B$2:$B$126)</f>
        <v>368.99</v>
      </c>
      <c r="S1950" t="str">
        <f>VLOOKUP(CleanedData[[#This Row],[Product]],'02_Lookup_Tables'!$H$2:$I$126,2,FALSE)</f>
        <v>Accessories</v>
      </c>
      <c r="T1950" t="str">
        <f>VLOOKUP(CleanedData[[#This Row],[Province]],'02_Lookup_Tables'!$D$2:$E$10,2, FALSE)</f>
        <v>Northern Region</v>
      </c>
      <c r="U1950" t="str" cm="1">
        <f t="array" ref="U1950">_xlfn.IFS(CleanedData[[#This Row],[Purchase Amount]]&lt;500,"Low",
CleanedData[[#This Row],[Purchase Amount]]&lt;5000,"Medium",
TRUE,"High")</f>
        <v>Low</v>
      </c>
      <c r="V1950" t="str">
        <f>TEXT(CleanedData[[#This Row],[Date]],"mmmm")</f>
        <v>May</v>
      </c>
      <c r="W1950" t="str">
        <f>"Q"&amp;ROUNDUP(MONTH(CleanedData[[#This Row],[Date]])/3,0)</f>
        <v>Q2</v>
      </c>
      <c r="X1950" t="str">
        <f>IF(CleanedData[[#This Row],[Purchase Amount]]&gt;=5000,"Yes","No")</f>
        <v>No</v>
      </c>
      <c r="Y1950">
        <f>IF(CleanedData[[#This Row],[Recommend]]="Yes",1,0)</f>
        <v>0</v>
      </c>
      <c r="Z1950" s="6">
        <f>CleanedData[[#This Row],[Purchase Amount]]*0.15</f>
        <v>55.348500000000001</v>
      </c>
      <c r="AA1950" s="6">
        <f>CleanedData[[#This Row],[Purchase Amount]]*1.15</f>
        <v>424.33849999999995</v>
      </c>
    </row>
    <row r="1951" spans="1:27" x14ac:dyDescent="0.3">
      <c r="A1951">
        <v>2346</v>
      </c>
      <c r="B1951" t="s">
        <v>2176</v>
      </c>
      <c r="C1951" s="1">
        <v>45354</v>
      </c>
      <c r="D1951">
        <v>56</v>
      </c>
      <c r="E1951" t="s">
        <v>60</v>
      </c>
      <c r="F1951" t="s">
        <v>68</v>
      </c>
      <c r="G1951" t="s">
        <v>243</v>
      </c>
      <c r="H1951">
        <v>2</v>
      </c>
      <c r="I1951" t="s">
        <v>42</v>
      </c>
      <c r="J1951" t="s">
        <v>43</v>
      </c>
      <c r="K1951" t="s">
        <v>44</v>
      </c>
      <c r="L1951" t="s">
        <v>42</v>
      </c>
      <c r="M1951" t="s">
        <v>92</v>
      </c>
      <c r="N1951" t="s">
        <v>47</v>
      </c>
      <c r="O1951" t="s">
        <v>89</v>
      </c>
      <c r="P1951" t="s">
        <v>49</v>
      </c>
      <c r="Q1951" t="s">
        <v>50</v>
      </c>
      <c r="R1951" s="6">
        <f>_xlfn.XLOOKUP(CleanedData[[#This Row],[Product]],'02_Lookup_Tables'!$A$2:$A$126,'02_Lookup_Tables'!$B$2:$B$126)</f>
        <v>551.66</v>
      </c>
      <c r="S1951" t="str">
        <f>VLOOKUP(CleanedData[[#This Row],[Product]],'02_Lookup_Tables'!$H$2:$I$126,2,FALSE)</f>
        <v>Accessories</v>
      </c>
      <c r="T1951" t="str">
        <f>VLOOKUP(CleanedData[[#This Row],[Province]],'02_Lookup_Tables'!$D$2:$E$10,2, FALSE)</f>
        <v>Northern Region</v>
      </c>
      <c r="U1951" t="str" cm="1">
        <f t="array" ref="U1951">_xlfn.IFS(CleanedData[[#This Row],[Purchase Amount]]&lt;500,"Low",
CleanedData[[#This Row],[Purchase Amount]]&lt;5000,"Medium",
TRUE,"High")</f>
        <v>Medium</v>
      </c>
      <c r="V1951" t="str">
        <f>TEXT(CleanedData[[#This Row],[Date]],"mmmm")</f>
        <v>March</v>
      </c>
      <c r="W1951" t="str">
        <f>"Q"&amp;ROUNDUP(MONTH(CleanedData[[#This Row],[Date]])/3,0)</f>
        <v>Q1</v>
      </c>
      <c r="X1951" t="str">
        <f>IF(CleanedData[[#This Row],[Purchase Amount]]&gt;=5000,"Yes","No")</f>
        <v>No</v>
      </c>
      <c r="Y1951">
        <f>IF(CleanedData[[#This Row],[Recommend]]="Yes",1,0)</f>
        <v>0</v>
      </c>
      <c r="Z1951" s="6">
        <f>CleanedData[[#This Row],[Purchase Amount]]*0.15</f>
        <v>82.748999999999995</v>
      </c>
      <c r="AA1951" s="6">
        <f>CleanedData[[#This Row],[Purchase Amount]]*1.15</f>
        <v>634.40899999999988</v>
      </c>
    </row>
    <row r="1952" spans="1:27" x14ac:dyDescent="0.3">
      <c r="A1952">
        <v>2347</v>
      </c>
      <c r="B1952" t="s">
        <v>2177</v>
      </c>
      <c r="C1952" s="1">
        <v>45846</v>
      </c>
      <c r="D1952">
        <v>30</v>
      </c>
      <c r="E1952" t="s">
        <v>39</v>
      </c>
      <c r="F1952" t="s">
        <v>125</v>
      </c>
      <c r="G1952" t="s">
        <v>291</v>
      </c>
      <c r="H1952">
        <v>5</v>
      </c>
      <c r="I1952" t="s">
        <v>42</v>
      </c>
      <c r="J1952" t="s">
        <v>63</v>
      </c>
      <c r="K1952" t="s">
        <v>55</v>
      </c>
      <c r="L1952" t="s">
        <v>42</v>
      </c>
      <c r="M1952" t="s">
        <v>100</v>
      </c>
      <c r="N1952" t="s">
        <v>57</v>
      </c>
      <c r="O1952" t="s">
        <v>48</v>
      </c>
      <c r="P1952" t="s">
        <v>49</v>
      </c>
      <c r="Q1952" t="s">
        <v>58</v>
      </c>
      <c r="R1952" s="6">
        <f>_xlfn.XLOOKUP(CleanedData[[#This Row],[Product]],'02_Lookup_Tables'!$A$2:$A$126,'02_Lookup_Tables'!$B$2:$B$126)</f>
        <v>1171.25</v>
      </c>
      <c r="S1952" t="str">
        <f>VLOOKUP(CleanedData[[#This Row],[Product]],'02_Lookup_Tables'!$H$2:$I$126,2,FALSE)</f>
        <v>Toys &amp; Games</v>
      </c>
      <c r="T1952" t="str">
        <f>VLOOKUP(CleanedData[[#This Row],[Province]],'02_Lookup_Tables'!$D$2:$E$10,2, FALSE)</f>
        <v>Western Region</v>
      </c>
      <c r="U1952" t="str" cm="1">
        <f t="array" ref="U1952">_xlfn.IFS(CleanedData[[#This Row],[Purchase Amount]]&lt;500,"Low",
CleanedData[[#This Row],[Purchase Amount]]&lt;5000,"Medium",
TRUE,"High")</f>
        <v>Medium</v>
      </c>
      <c r="V1952" t="str">
        <f>TEXT(CleanedData[[#This Row],[Date]],"mmmm")</f>
        <v>July</v>
      </c>
      <c r="W1952" t="str">
        <f>"Q"&amp;ROUNDUP(MONTH(CleanedData[[#This Row],[Date]])/3,0)</f>
        <v>Q3</v>
      </c>
      <c r="X1952" t="str">
        <f>IF(CleanedData[[#This Row],[Purchase Amount]]&gt;=5000,"Yes","No")</f>
        <v>No</v>
      </c>
      <c r="Y1952">
        <f>IF(CleanedData[[#This Row],[Recommend]]="Yes",1,0)</f>
        <v>0</v>
      </c>
      <c r="Z1952" s="6">
        <f>CleanedData[[#This Row],[Purchase Amount]]*0.15</f>
        <v>175.6875</v>
      </c>
      <c r="AA1952" s="6">
        <f>CleanedData[[#This Row],[Purchase Amount]]*1.15</f>
        <v>1346.9375</v>
      </c>
    </row>
    <row r="1953" spans="1:27" x14ac:dyDescent="0.3">
      <c r="A1953">
        <v>2348</v>
      </c>
      <c r="B1953" t="s">
        <v>2178</v>
      </c>
      <c r="C1953" s="1">
        <v>46004</v>
      </c>
      <c r="D1953">
        <v>22</v>
      </c>
      <c r="E1953" t="s">
        <v>52</v>
      </c>
      <c r="F1953" t="s">
        <v>83</v>
      </c>
      <c r="G1953" t="s">
        <v>173</v>
      </c>
      <c r="H1953">
        <v>5</v>
      </c>
      <c r="I1953" t="s">
        <v>42</v>
      </c>
      <c r="J1953" t="s">
        <v>74</v>
      </c>
      <c r="K1953" t="s">
        <v>64</v>
      </c>
      <c r="L1953" t="s">
        <v>42</v>
      </c>
      <c r="M1953" t="s">
        <v>190</v>
      </c>
      <c r="N1953" t="s">
        <v>57</v>
      </c>
      <c r="O1953" t="s">
        <v>89</v>
      </c>
      <c r="P1953" t="s">
        <v>70</v>
      </c>
      <c r="Q1953" t="s">
        <v>66</v>
      </c>
      <c r="R1953" s="6">
        <f>_xlfn.XLOOKUP(CleanedData[[#This Row],[Product]],'02_Lookup_Tables'!$A$2:$A$126,'02_Lookup_Tables'!$B$2:$B$126)</f>
        <v>13056.99</v>
      </c>
      <c r="S1953" t="str">
        <f>VLOOKUP(CleanedData[[#This Row],[Product]],'02_Lookup_Tables'!$H$2:$I$126,2,FALSE)</f>
        <v>Electronics</v>
      </c>
      <c r="T1953" t="str">
        <f>VLOOKUP(CleanedData[[#This Row],[Province]],'02_Lookup_Tables'!$D$2:$E$10,2, FALSE)</f>
        <v>Western Region</v>
      </c>
      <c r="U1953" t="str" cm="1">
        <f t="array" ref="U1953">_xlfn.IFS(CleanedData[[#This Row],[Purchase Amount]]&lt;500,"Low",
CleanedData[[#This Row],[Purchase Amount]]&lt;5000,"Medium",
TRUE,"High")</f>
        <v>High</v>
      </c>
      <c r="V1953" t="str">
        <f>TEXT(CleanedData[[#This Row],[Date]],"mmmm")</f>
        <v>December</v>
      </c>
      <c r="W1953" t="str">
        <f>"Q"&amp;ROUNDUP(MONTH(CleanedData[[#This Row],[Date]])/3,0)</f>
        <v>Q4</v>
      </c>
      <c r="X1953" t="str">
        <f>IF(CleanedData[[#This Row],[Purchase Amount]]&gt;=5000,"Yes","No")</f>
        <v>Yes</v>
      </c>
      <c r="Y1953">
        <f>IF(CleanedData[[#This Row],[Recommend]]="Yes",1,0)</f>
        <v>0</v>
      </c>
      <c r="Z1953" s="6">
        <f>CleanedData[[#This Row],[Purchase Amount]]*0.15</f>
        <v>1958.5484999999999</v>
      </c>
      <c r="AA1953" s="6">
        <f>CleanedData[[#This Row],[Purchase Amount]]*1.15</f>
        <v>15015.538499999999</v>
      </c>
    </row>
    <row r="1954" spans="1:27" x14ac:dyDescent="0.3">
      <c r="A1954">
        <v>2349</v>
      </c>
      <c r="B1954" t="s">
        <v>2179</v>
      </c>
      <c r="C1954" s="1">
        <v>45587</v>
      </c>
      <c r="D1954">
        <v>50</v>
      </c>
      <c r="E1954" t="s">
        <v>39</v>
      </c>
      <c r="F1954" t="s">
        <v>61</v>
      </c>
      <c r="G1954" t="s">
        <v>362</v>
      </c>
      <c r="H1954">
        <v>4</v>
      </c>
      <c r="I1954" t="s">
        <v>42</v>
      </c>
      <c r="J1954" t="s">
        <v>69</v>
      </c>
      <c r="K1954" t="s">
        <v>44</v>
      </c>
      <c r="L1954" t="s">
        <v>45</v>
      </c>
      <c r="M1954" t="s">
        <v>196</v>
      </c>
      <c r="N1954" t="s">
        <v>96</v>
      </c>
      <c r="O1954" t="s">
        <v>89</v>
      </c>
      <c r="P1954" t="s">
        <v>70</v>
      </c>
      <c r="Q1954" t="s">
        <v>93</v>
      </c>
      <c r="R1954" s="6">
        <f>_xlfn.XLOOKUP(CleanedData[[#This Row],[Product]],'02_Lookup_Tables'!$A$2:$A$126,'02_Lookup_Tables'!$B$2:$B$126)</f>
        <v>1746.77</v>
      </c>
      <c r="S1954" t="str">
        <f>VLOOKUP(CleanedData[[#This Row],[Product]],'02_Lookup_Tables'!$H$2:$I$126,2,FALSE)</f>
        <v>Home Devices</v>
      </c>
      <c r="T1954" t="str">
        <f>VLOOKUP(CleanedData[[#This Row],[Province]],'02_Lookup_Tables'!$D$2:$E$10,2, FALSE)</f>
        <v>Southern Region</v>
      </c>
      <c r="U1954" t="str" cm="1">
        <f t="array" ref="U1954">_xlfn.IFS(CleanedData[[#This Row],[Purchase Amount]]&lt;500,"Low",
CleanedData[[#This Row],[Purchase Amount]]&lt;5000,"Medium",
TRUE,"High")</f>
        <v>Medium</v>
      </c>
      <c r="V1954" t="str">
        <f>TEXT(CleanedData[[#This Row],[Date]],"mmmm")</f>
        <v>October</v>
      </c>
      <c r="W1954" t="str">
        <f>"Q"&amp;ROUNDUP(MONTH(CleanedData[[#This Row],[Date]])/3,0)</f>
        <v>Q4</v>
      </c>
      <c r="X1954" t="str">
        <f>IF(CleanedData[[#This Row],[Purchase Amount]]&gt;=5000,"Yes","No")</f>
        <v>No</v>
      </c>
      <c r="Y1954">
        <f>IF(CleanedData[[#This Row],[Recommend]]="Yes",1,0)</f>
        <v>0</v>
      </c>
      <c r="Z1954" s="6">
        <f>CleanedData[[#This Row],[Purchase Amount]]*0.15</f>
        <v>262.01549999999997</v>
      </c>
      <c r="AA1954" s="6">
        <f>CleanedData[[#This Row],[Purchase Amount]]*1.15</f>
        <v>2008.7854999999997</v>
      </c>
    </row>
    <row r="1955" spans="1:27" x14ac:dyDescent="0.3">
      <c r="A1955">
        <v>2350</v>
      </c>
      <c r="B1955" t="s">
        <v>2180</v>
      </c>
      <c r="C1955" s="1">
        <v>45711</v>
      </c>
      <c r="D1955">
        <v>23</v>
      </c>
      <c r="E1955" t="s">
        <v>52</v>
      </c>
      <c r="F1955" t="s">
        <v>68</v>
      </c>
      <c r="G1955" t="s">
        <v>223</v>
      </c>
      <c r="H1955">
        <v>2</v>
      </c>
      <c r="I1955" t="s">
        <v>45</v>
      </c>
      <c r="J1955" t="s">
        <v>63</v>
      </c>
      <c r="K1955" t="s">
        <v>64</v>
      </c>
      <c r="L1955" t="s">
        <v>42</v>
      </c>
      <c r="M1955" t="s">
        <v>106</v>
      </c>
      <c r="N1955" t="s">
        <v>47</v>
      </c>
      <c r="O1955" t="s">
        <v>148</v>
      </c>
      <c r="P1955" t="s">
        <v>70</v>
      </c>
      <c r="Q1955" t="s">
        <v>66</v>
      </c>
      <c r="R1955" s="6">
        <f>_xlfn.XLOOKUP(CleanedData[[#This Row],[Product]],'02_Lookup_Tables'!$A$2:$A$126,'02_Lookup_Tables'!$B$2:$B$126)</f>
        <v>209.53</v>
      </c>
      <c r="S1955" t="str">
        <f>VLOOKUP(CleanedData[[#This Row],[Product]],'02_Lookup_Tables'!$H$2:$I$126,2,FALSE)</f>
        <v>Food</v>
      </c>
      <c r="T1955" t="str">
        <f>VLOOKUP(CleanedData[[#This Row],[Province]],'02_Lookup_Tables'!$D$2:$E$10,2, FALSE)</f>
        <v>Northern Region</v>
      </c>
      <c r="U1955" t="str" cm="1">
        <f t="array" ref="U1955">_xlfn.IFS(CleanedData[[#This Row],[Purchase Amount]]&lt;500,"Low",
CleanedData[[#This Row],[Purchase Amount]]&lt;5000,"Medium",
TRUE,"High")</f>
        <v>Low</v>
      </c>
      <c r="V1955" t="str">
        <f>TEXT(CleanedData[[#This Row],[Date]],"mmmm")</f>
        <v>February</v>
      </c>
      <c r="W1955" t="str">
        <f>"Q"&amp;ROUNDUP(MONTH(CleanedData[[#This Row],[Date]])/3,0)</f>
        <v>Q1</v>
      </c>
      <c r="X1955" t="str">
        <f>IF(CleanedData[[#This Row],[Purchase Amount]]&gt;=5000,"Yes","No")</f>
        <v>No</v>
      </c>
      <c r="Y1955">
        <f>IF(CleanedData[[#This Row],[Recommend]]="Yes",1,0)</f>
        <v>1</v>
      </c>
      <c r="Z1955" s="6">
        <f>CleanedData[[#This Row],[Purchase Amount]]*0.15</f>
        <v>31.429499999999997</v>
      </c>
      <c r="AA1955" s="6">
        <f>CleanedData[[#This Row],[Purchase Amount]]*1.15</f>
        <v>240.95949999999999</v>
      </c>
    </row>
    <row r="1956" spans="1:27" x14ac:dyDescent="0.3">
      <c r="A1956">
        <v>2351</v>
      </c>
      <c r="B1956" t="s">
        <v>2181</v>
      </c>
      <c r="C1956" s="1">
        <v>45823</v>
      </c>
      <c r="D1956">
        <v>53</v>
      </c>
      <c r="E1956" t="s">
        <v>39</v>
      </c>
      <c r="F1956" t="s">
        <v>130</v>
      </c>
      <c r="G1956" t="s">
        <v>311</v>
      </c>
      <c r="H1956">
        <v>1</v>
      </c>
      <c r="I1956" t="s">
        <v>42</v>
      </c>
      <c r="J1956" t="s">
        <v>69</v>
      </c>
      <c r="K1956" t="s">
        <v>55</v>
      </c>
      <c r="L1956" t="s">
        <v>42</v>
      </c>
      <c r="M1956" t="s">
        <v>151</v>
      </c>
      <c r="N1956" t="s">
        <v>80</v>
      </c>
      <c r="O1956" t="s">
        <v>89</v>
      </c>
      <c r="P1956" t="s">
        <v>49</v>
      </c>
      <c r="Q1956" t="s">
        <v>93</v>
      </c>
      <c r="R1956" s="6">
        <f>_xlfn.XLOOKUP(CleanedData[[#This Row],[Product]],'02_Lookup_Tables'!$A$2:$A$126,'02_Lookup_Tables'!$B$2:$B$126)</f>
        <v>954.6</v>
      </c>
      <c r="S1956" t="str">
        <f>VLOOKUP(CleanedData[[#This Row],[Product]],'02_Lookup_Tables'!$H$2:$I$126,2,FALSE)</f>
        <v>Apparel</v>
      </c>
      <c r="T1956" t="str">
        <f>VLOOKUP(CleanedData[[#This Row],[Province]],'02_Lookup_Tables'!$D$2:$E$10,2, FALSE)</f>
        <v>Eastern Region</v>
      </c>
      <c r="U1956" t="str" cm="1">
        <f t="array" ref="U1956">_xlfn.IFS(CleanedData[[#This Row],[Purchase Amount]]&lt;500,"Low",
CleanedData[[#This Row],[Purchase Amount]]&lt;5000,"Medium",
TRUE,"High")</f>
        <v>Medium</v>
      </c>
      <c r="V1956" t="str">
        <f>TEXT(CleanedData[[#This Row],[Date]],"mmmm")</f>
        <v>June</v>
      </c>
      <c r="W1956" t="str">
        <f>"Q"&amp;ROUNDUP(MONTH(CleanedData[[#This Row],[Date]])/3,0)</f>
        <v>Q2</v>
      </c>
      <c r="X1956" t="str">
        <f>IF(CleanedData[[#This Row],[Purchase Amount]]&gt;=5000,"Yes","No")</f>
        <v>No</v>
      </c>
      <c r="Y1956">
        <f>IF(CleanedData[[#This Row],[Recommend]]="Yes",1,0)</f>
        <v>0</v>
      </c>
      <c r="Z1956" s="6">
        <f>CleanedData[[#This Row],[Purchase Amount]]*0.15</f>
        <v>143.19</v>
      </c>
      <c r="AA1956" s="6">
        <f>CleanedData[[#This Row],[Purchase Amount]]*1.15</f>
        <v>1097.79</v>
      </c>
    </row>
    <row r="1957" spans="1:27" x14ac:dyDescent="0.3">
      <c r="A1957">
        <v>2352</v>
      </c>
      <c r="B1957" t="s">
        <v>2182</v>
      </c>
      <c r="C1957" s="1">
        <v>45745</v>
      </c>
      <c r="D1957">
        <v>45</v>
      </c>
      <c r="E1957" t="s">
        <v>52</v>
      </c>
      <c r="F1957" t="s">
        <v>61</v>
      </c>
      <c r="G1957" t="s">
        <v>84</v>
      </c>
      <c r="H1957">
        <v>1</v>
      </c>
      <c r="I1957" t="s">
        <v>42</v>
      </c>
      <c r="J1957" t="s">
        <v>54</v>
      </c>
      <c r="K1957" t="s">
        <v>64</v>
      </c>
      <c r="L1957" t="s">
        <v>45</v>
      </c>
      <c r="M1957" t="s">
        <v>75</v>
      </c>
      <c r="N1957" t="s">
        <v>80</v>
      </c>
      <c r="O1957" t="s">
        <v>89</v>
      </c>
      <c r="P1957" t="s">
        <v>49</v>
      </c>
      <c r="Q1957" t="s">
        <v>93</v>
      </c>
      <c r="R1957" s="6">
        <f>_xlfn.XLOOKUP(CleanedData[[#This Row],[Product]],'02_Lookup_Tables'!$A$2:$A$126,'02_Lookup_Tables'!$B$2:$B$126)</f>
        <v>1158.56</v>
      </c>
      <c r="S1957" t="str">
        <f>VLOOKUP(CleanedData[[#This Row],[Product]],'02_Lookup_Tables'!$H$2:$I$126,2,FALSE)</f>
        <v>Toys &amp; Games</v>
      </c>
      <c r="T1957" t="str">
        <f>VLOOKUP(CleanedData[[#This Row],[Province]],'02_Lookup_Tables'!$D$2:$E$10,2, FALSE)</f>
        <v>Southern Region</v>
      </c>
      <c r="U1957" t="str" cm="1">
        <f t="array" ref="U1957">_xlfn.IFS(CleanedData[[#This Row],[Purchase Amount]]&lt;500,"Low",
CleanedData[[#This Row],[Purchase Amount]]&lt;5000,"Medium",
TRUE,"High")</f>
        <v>Medium</v>
      </c>
      <c r="V1957" t="str">
        <f>TEXT(CleanedData[[#This Row],[Date]],"mmmm")</f>
        <v>March</v>
      </c>
      <c r="W1957" t="str">
        <f>"Q"&amp;ROUNDUP(MONTH(CleanedData[[#This Row],[Date]])/3,0)</f>
        <v>Q1</v>
      </c>
      <c r="X1957" t="str">
        <f>IF(CleanedData[[#This Row],[Purchase Amount]]&gt;=5000,"Yes","No")</f>
        <v>No</v>
      </c>
      <c r="Y1957">
        <f>IF(CleanedData[[#This Row],[Recommend]]="Yes",1,0)</f>
        <v>0</v>
      </c>
      <c r="Z1957" s="6">
        <f>CleanedData[[#This Row],[Purchase Amount]]*0.15</f>
        <v>173.78399999999999</v>
      </c>
      <c r="AA1957" s="6">
        <f>CleanedData[[#This Row],[Purchase Amount]]*1.15</f>
        <v>1332.3439999999998</v>
      </c>
    </row>
    <row r="1958" spans="1:27" x14ac:dyDescent="0.3">
      <c r="A1958">
        <v>2353</v>
      </c>
      <c r="B1958" t="s">
        <v>2183</v>
      </c>
      <c r="C1958" s="1">
        <v>45687</v>
      </c>
      <c r="D1958">
        <v>70</v>
      </c>
      <c r="E1958" t="s">
        <v>60</v>
      </c>
      <c r="F1958" t="s">
        <v>61</v>
      </c>
      <c r="G1958" t="s">
        <v>201</v>
      </c>
      <c r="H1958">
        <v>2</v>
      </c>
      <c r="I1958" t="s">
        <v>42</v>
      </c>
      <c r="J1958" t="s">
        <v>43</v>
      </c>
      <c r="K1958" t="s">
        <v>55</v>
      </c>
      <c r="L1958" t="s">
        <v>45</v>
      </c>
      <c r="M1958" t="s">
        <v>156</v>
      </c>
      <c r="N1958" t="s">
        <v>47</v>
      </c>
      <c r="O1958" t="s">
        <v>148</v>
      </c>
      <c r="P1958" t="s">
        <v>70</v>
      </c>
      <c r="Q1958" t="s">
        <v>97</v>
      </c>
      <c r="R1958" s="6">
        <f>_xlfn.XLOOKUP(CleanedData[[#This Row],[Product]],'02_Lookup_Tables'!$A$2:$A$126,'02_Lookup_Tables'!$B$2:$B$126)</f>
        <v>755.66</v>
      </c>
      <c r="S1958" t="str">
        <f>VLOOKUP(CleanedData[[#This Row],[Product]],'02_Lookup_Tables'!$H$2:$I$126,2,FALSE)</f>
        <v>Home &amp; Living</v>
      </c>
      <c r="T1958" t="str">
        <f>VLOOKUP(CleanedData[[#This Row],[Province]],'02_Lookup_Tables'!$D$2:$E$10,2, FALSE)</f>
        <v>Southern Region</v>
      </c>
      <c r="U1958" t="str" cm="1">
        <f t="array" ref="U1958">_xlfn.IFS(CleanedData[[#This Row],[Purchase Amount]]&lt;500,"Low",
CleanedData[[#This Row],[Purchase Amount]]&lt;5000,"Medium",
TRUE,"High")</f>
        <v>Medium</v>
      </c>
      <c r="V1958" t="str">
        <f>TEXT(CleanedData[[#This Row],[Date]],"mmmm")</f>
        <v>January</v>
      </c>
      <c r="W1958" t="str">
        <f>"Q"&amp;ROUNDUP(MONTH(CleanedData[[#This Row],[Date]])/3,0)</f>
        <v>Q1</v>
      </c>
      <c r="X1958" t="str">
        <f>IF(CleanedData[[#This Row],[Purchase Amount]]&gt;=5000,"Yes","No")</f>
        <v>No</v>
      </c>
      <c r="Y1958">
        <f>IF(CleanedData[[#This Row],[Recommend]]="Yes",1,0)</f>
        <v>0</v>
      </c>
      <c r="Z1958" s="6">
        <f>CleanedData[[#This Row],[Purchase Amount]]*0.15</f>
        <v>113.34899999999999</v>
      </c>
      <c r="AA1958" s="6">
        <f>CleanedData[[#This Row],[Purchase Amount]]*1.15</f>
        <v>869.0089999999999</v>
      </c>
    </row>
    <row r="1959" spans="1:27" x14ac:dyDescent="0.3">
      <c r="A1959">
        <v>2354</v>
      </c>
      <c r="B1959" t="s">
        <v>2184</v>
      </c>
      <c r="C1959" s="1">
        <v>45391</v>
      </c>
      <c r="D1959">
        <v>53</v>
      </c>
      <c r="E1959" t="s">
        <v>39</v>
      </c>
      <c r="F1959" t="s">
        <v>125</v>
      </c>
      <c r="G1959" t="s">
        <v>258</v>
      </c>
      <c r="H1959">
        <v>1</v>
      </c>
      <c r="I1959" t="s">
        <v>42</v>
      </c>
      <c r="J1959" t="s">
        <v>54</v>
      </c>
      <c r="K1959" t="s">
        <v>55</v>
      </c>
      <c r="L1959" t="s">
        <v>45</v>
      </c>
      <c r="M1959" t="s">
        <v>231</v>
      </c>
      <c r="N1959" t="s">
        <v>80</v>
      </c>
      <c r="O1959" t="s">
        <v>89</v>
      </c>
      <c r="P1959" t="s">
        <v>49</v>
      </c>
      <c r="Q1959" t="s">
        <v>93</v>
      </c>
      <c r="R1959" s="6">
        <f>_xlfn.XLOOKUP(CleanedData[[#This Row],[Product]],'02_Lookup_Tables'!$A$2:$A$126,'02_Lookup_Tables'!$B$2:$B$126)</f>
        <v>768.34</v>
      </c>
      <c r="S1959" t="str">
        <f>VLOOKUP(CleanedData[[#This Row],[Product]],'02_Lookup_Tables'!$H$2:$I$126,2,FALSE)</f>
        <v>Home &amp; Living</v>
      </c>
      <c r="T1959" t="str">
        <f>VLOOKUP(CleanedData[[#This Row],[Province]],'02_Lookup_Tables'!$D$2:$E$10,2, FALSE)</f>
        <v>Western Region</v>
      </c>
      <c r="U1959" t="str" cm="1">
        <f t="array" ref="U1959">_xlfn.IFS(CleanedData[[#This Row],[Purchase Amount]]&lt;500,"Low",
CleanedData[[#This Row],[Purchase Amount]]&lt;5000,"Medium",
TRUE,"High")</f>
        <v>Medium</v>
      </c>
      <c r="V1959" t="str">
        <f>TEXT(CleanedData[[#This Row],[Date]],"mmmm")</f>
        <v>April</v>
      </c>
      <c r="W1959" t="str">
        <f>"Q"&amp;ROUNDUP(MONTH(CleanedData[[#This Row],[Date]])/3,0)</f>
        <v>Q2</v>
      </c>
      <c r="X1959" t="str">
        <f>IF(CleanedData[[#This Row],[Purchase Amount]]&gt;=5000,"Yes","No")</f>
        <v>No</v>
      </c>
      <c r="Y1959">
        <f>IF(CleanedData[[#This Row],[Recommend]]="Yes",1,0)</f>
        <v>0</v>
      </c>
      <c r="Z1959" s="6">
        <f>CleanedData[[#This Row],[Purchase Amount]]*0.15</f>
        <v>115.251</v>
      </c>
      <c r="AA1959" s="6">
        <f>CleanedData[[#This Row],[Purchase Amount]]*1.15</f>
        <v>883.59100000000001</v>
      </c>
    </row>
    <row r="1960" spans="1:27" x14ac:dyDescent="0.3">
      <c r="A1960">
        <v>2355</v>
      </c>
      <c r="B1960" t="s">
        <v>2185</v>
      </c>
      <c r="C1960" s="1">
        <v>45732</v>
      </c>
      <c r="D1960">
        <v>23</v>
      </c>
      <c r="E1960" t="s">
        <v>52</v>
      </c>
      <c r="F1960" t="s">
        <v>61</v>
      </c>
      <c r="G1960" t="s">
        <v>164</v>
      </c>
      <c r="H1960">
        <v>5</v>
      </c>
      <c r="I1960" t="s">
        <v>45</v>
      </c>
      <c r="J1960" t="s">
        <v>69</v>
      </c>
      <c r="K1960" t="s">
        <v>64</v>
      </c>
      <c r="L1960" t="s">
        <v>42</v>
      </c>
      <c r="M1960" t="s">
        <v>190</v>
      </c>
      <c r="N1960" t="s">
        <v>57</v>
      </c>
      <c r="O1960" t="s">
        <v>89</v>
      </c>
      <c r="P1960" t="s">
        <v>70</v>
      </c>
      <c r="Q1960" t="s">
        <v>66</v>
      </c>
      <c r="R1960" s="6">
        <f>_xlfn.XLOOKUP(CleanedData[[#This Row],[Product]],'02_Lookup_Tables'!$A$2:$A$126,'02_Lookup_Tables'!$B$2:$B$126)</f>
        <v>440.87</v>
      </c>
      <c r="S1960" t="str">
        <f>VLOOKUP(CleanedData[[#This Row],[Product]],'02_Lookup_Tables'!$H$2:$I$126,2,FALSE)</f>
        <v>Home &amp; Living</v>
      </c>
      <c r="T1960" t="str">
        <f>VLOOKUP(CleanedData[[#This Row],[Province]],'02_Lookup_Tables'!$D$2:$E$10,2, FALSE)</f>
        <v>Southern Region</v>
      </c>
      <c r="U1960" t="str" cm="1">
        <f t="array" ref="U1960">_xlfn.IFS(CleanedData[[#This Row],[Purchase Amount]]&lt;500,"Low",
CleanedData[[#This Row],[Purchase Amount]]&lt;5000,"Medium",
TRUE,"High")</f>
        <v>Low</v>
      </c>
      <c r="V1960" t="str">
        <f>TEXT(CleanedData[[#This Row],[Date]],"mmmm")</f>
        <v>March</v>
      </c>
      <c r="W1960" t="str">
        <f>"Q"&amp;ROUNDUP(MONTH(CleanedData[[#This Row],[Date]])/3,0)</f>
        <v>Q1</v>
      </c>
      <c r="X1960" t="str">
        <f>IF(CleanedData[[#This Row],[Purchase Amount]]&gt;=5000,"Yes","No")</f>
        <v>No</v>
      </c>
      <c r="Y1960">
        <f>IF(CleanedData[[#This Row],[Recommend]]="Yes",1,0)</f>
        <v>1</v>
      </c>
      <c r="Z1960" s="6">
        <f>CleanedData[[#This Row],[Purchase Amount]]*0.15</f>
        <v>66.130499999999998</v>
      </c>
      <c r="AA1960" s="6">
        <f>CleanedData[[#This Row],[Purchase Amount]]*1.15</f>
        <v>507.00049999999999</v>
      </c>
    </row>
    <row r="1961" spans="1:27" x14ac:dyDescent="0.3">
      <c r="A1961">
        <v>2357</v>
      </c>
      <c r="B1961" t="s">
        <v>2186</v>
      </c>
      <c r="C1961" s="1">
        <v>45506</v>
      </c>
      <c r="D1961">
        <v>66</v>
      </c>
      <c r="E1961" t="s">
        <v>60</v>
      </c>
      <c r="F1961" t="s">
        <v>130</v>
      </c>
      <c r="G1961" t="s">
        <v>78</v>
      </c>
      <c r="H1961">
        <v>2</v>
      </c>
      <c r="I1961" t="s">
        <v>45</v>
      </c>
      <c r="J1961" t="s">
        <v>43</v>
      </c>
      <c r="K1961" t="s">
        <v>44</v>
      </c>
      <c r="L1961" t="s">
        <v>45</v>
      </c>
      <c r="M1961" t="s">
        <v>208</v>
      </c>
      <c r="N1961" t="s">
        <v>47</v>
      </c>
      <c r="O1961" t="s">
        <v>89</v>
      </c>
      <c r="P1961" t="s">
        <v>49</v>
      </c>
      <c r="Q1961" t="s">
        <v>97</v>
      </c>
      <c r="R1961" s="6">
        <f>_xlfn.XLOOKUP(CleanedData[[#This Row],[Product]],'02_Lookup_Tables'!$A$2:$A$126,'02_Lookup_Tables'!$B$2:$B$126)</f>
        <v>1951.09</v>
      </c>
      <c r="S1961" t="str">
        <f>VLOOKUP(CleanedData[[#This Row],[Product]],'02_Lookup_Tables'!$H$2:$I$126,2,FALSE)</f>
        <v>Accessories</v>
      </c>
      <c r="T1961" t="str">
        <f>VLOOKUP(CleanedData[[#This Row],[Province]],'02_Lookup_Tables'!$D$2:$E$10,2, FALSE)</f>
        <v>Eastern Region</v>
      </c>
      <c r="U1961" t="str" cm="1">
        <f t="array" ref="U1961">_xlfn.IFS(CleanedData[[#This Row],[Purchase Amount]]&lt;500,"Low",
CleanedData[[#This Row],[Purchase Amount]]&lt;5000,"Medium",
TRUE,"High")</f>
        <v>Medium</v>
      </c>
      <c r="V1961" t="str">
        <f>TEXT(CleanedData[[#This Row],[Date]],"mmmm")</f>
        <v>August</v>
      </c>
      <c r="W1961" t="str">
        <f>"Q"&amp;ROUNDUP(MONTH(CleanedData[[#This Row],[Date]])/3,0)</f>
        <v>Q3</v>
      </c>
      <c r="X1961" t="str">
        <f>IF(CleanedData[[#This Row],[Purchase Amount]]&gt;=5000,"Yes","No")</f>
        <v>No</v>
      </c>
      <c r="Y1961">
        <f>IF(CleanedData[[#This Row],[Recommend]]="Yes",1,0)</f>
        <v>1</v>
      </c>
      <c r="Z1961" s="6">
        <f>CleanedData[[#This Row],[Purchase Amount]]*0.15</f>
        <v>292.6635</v>
      </c>
      <c r="AA1961" s="6">
        <f>CleanedData[[#This Row],[Purchase Amount]]*1.15</f>
        <v>2243.7534999999998</v>
      </c>
    </row>
    <row r="1962" spans="1:27" x14ac:dyDescent="0.3">
      <c r="A1962">
        <v>2358</v>
      </c>
      <c r="B1962" t="s">
        <v>2187</v>
      </c>
      <c r="C1962" s="1">
        <v>45568</v>
      </c>
      <c r="D1962">
        <v>25</v>
      </c>
      <c r="E1962" t="s">
        <v>60</v>
      </c>
      <c r="F1962" t="s">
        <v>72</v>
      </c>
      <c r="G1962" t="s">
        <v>636</v>
      </c>
      <c r="H1962">
        <v>4</v>
      </c>
      <c r="I1962" t="s">
        <v>42</v>
      </c>
      <c r="J1962" t="s">
        <v>54</v>
      </c>
      <c r="K1962" t="s">
        <v>64</v>
      </c>
      <c r="L1962" t="s">
        <v>45</v>
      </c>
      <c r="M1962" t="s">
        <v>106</v>
      </c>
      <c r="N1962" t="s">
        <v>96</v>
      </c>
      <c r="O1962" t="s">
        <v>148</v>
      </c>
      <c r="P1962" t="s">
        <v>49</v>
      </c>
      <c r="Q1962" t="s">
        <v>58</v>
      </c>
      <c r="R1962" s="6">
        <f>_xlfn.XLOOKUP(CleanedData[[#This Row],[Product]],'02_Lookup_Tables'!$A$2:$A$126,'02_Lookup_Tables'!$B$2:$B$126)</f>
        <v>6581.78</v>
      </c>
      <c r="S1962" t="str">
        <f>VLOOKUP(CleanedData[[#This Row],[Product]],'02_Lookup_Tables'!$H$2:$I$126,2,FALSE)</f>
        <v>Electronics</v>
      </c>
      <c r="T1962" t="str">
        <f>VLOOKUP(CleanedData[[#This Row],[Province]],'02_Lookup_Tables'!$D$2:$E$10,2, FALSE)</f>
        <v>Central Region</v>
      </c>
      <c r="U1962" t="str" cm="1">
        <f t="array" ref="U1962">_xlfn.IFS(CleanedData[[#This Row],[Purchase Amount]]&lt;500,"Low",
CleanedData[[#This Row],[Purchase Amount]]&lt;5000,"Medium",
TRUE,"High")</f>
        <v>High</v>
      </c>
      <c r="V1962" t="str">
        <f>TEXT(CleanedData[[#This Row],[Date]],"mmmm")</f>
        <v>October</v>
      </c>
      <c r="W1962" t="str">
        <f>"Q"&amp;ROUNDUP(MONTH(CleanedData[[#This Row],[Date]])/3,0)</f>
        <v>Q4</v>
      </c>
      <c r="X1962" t="str">
        <f>IF(CleanedData[[#This Row],[Purchase Amount]]&gt;=5000,"Yes","No")</f>
        <v>Yes</v>
      </c>
      <c r="Y1962">
        <f>IF(CleanedData[[#This Row],[Recommend]]="Yes",1,0)</f>
        <v>0</v>
      </c>
      <c r="Z1962" s="6">
        <f>CleanedData[[#This Row],[Purchase Amount]]*0.15</f>
        <v>987.26699999999994</v>
      </c>
      <c r="AA1962" s="6">
        <f>CleanedData[[#This Row],[Purchase Amount]]*1.15</f>
        <v>7569.0469999999996</v>
      </c>
    </row>
    <row r="1963" spans="1:27" x14ac:dyDescent="0.3">
      <c r="A1963">
        <v>2360</v>
      </c>
      <c r="B1963" t="s">
        <v>2188</v>
      </c>
      <c r="C1963" s="1">
        <v>45408</v>
      </c>
      <c r="D1963">
        <v>24</v>
      </c>
      <c r="E1963" t="s">
        <v>60</v>
      </c>
      <c r="F1963" t="s">
        <v>40</v>
      </c>
      <c r="G1963" t="s">
        <v>362</v>
      </c>
      <c r="H1963">
        <v>1</v>
      </c>
      <c r="I1963" t="s">
        <v>45</v>
      </c>
      <c r="J1963" t="s">
        <v>54</v>
      </c>
      <c r="K1963" t="s">
        <v>55</v>
      </c>
      <c r="L1963" t="s">
        <v>45</v>
      </c>
      <c r="M1963" t="s">
        <v>196</v>
      </c>
      <c r="N1963" t="s">
        <v>80</v>
      </c>
      <c r="O1963" t="s">
        <v>89</v>
      </c>
      <c r="P1963" t="s">
        <v>49</v>
      </c>
      <c r="Q1963" t="s">
        <v>66</v>
      </c>
      <c r="R1963" s="6">
        <f>_xlfn.XLOOKUP(CleanedData[[#This Row],[Product]],'02_Lookup_Tables'!$A$2:$A$126,'02_Lookup_Tables'!$B$2:$B$126)</f>
        <v>1746.77</v>
      </c>
      <c r="S1963" t="str">
        <f>VLOOKUP(CleanedData[[#This Row],[Product]],'02_Lookup_Tables'!$H$2:$I$126,2,FALSE)</f>
        <v>Home Devices</v>
      </c>
      <c r="T1963" t="str">
        <f>VLOOKUP(CleanedData[[#This Row],[Province]],'02_Lookup_Tables'!$D$2:$E$10,2, FALSE)</f>
        <v>Northern Region</v>
      </c>
      <c r="U1963" t="str" cm="1">
        <f t="array" ref="U1963">_xlfn.IFS(CleanedData[[#This Row],[Purchase Amount]]&lt;500,"Low",
CleanedData[[#This Row],[Purchase Amount]]&lt;5000,"Medium",
TRUE,"High")</f>
        <v>Medium</v>
      </c>
      <c r="V1963" t="str">
        <f>TEXT(CleanedData[[#This Row],[Date]],"mmmm")</f>
        <v>April</v>
      </c>
      <c r="W1963" t="str">
        <f>"Q"&amp;ROUNDUP(MONTH(CleanedData[[#This Row],[Date]])/3,0)</f>
        <v>Q2</v>
      </c>
      <c r="X1963" t="str">
        <f>IF(CleanedData[[#This Row],[Purchase Amount]]&gt;=5000,"Yes","No")</f>
        <v>No</v>
      </c>
      <c r="Y1963">
        <f>IF(CleanedData[[#This Row],[Recommend]]="Yes",1,0)</f>
        <v>1</v>
      </c>
      <c r="Z1963" s="6">
        <f>CleanedData[[#This Row],[Purchase Amount]]*0.15</f>
        <v>262.01549999999997</v>
      </c>
      <c r="AA1963" s="6">
        <f>CleanedData[[#This Row],[Purchase Amount]]*1.15</f>
        <v>2008.7854999999997</v>
      </c>
    </row>
    <row r="1964" spans="1:27" x14ac:dyDescent="0.3">
      <c r="A1964">
        <v>2361</v>
      </c>
      <c r="B1964" t="s">
        <v>2189</v>
      </c>
      <c r="C1964" s="1">
        <v>45985</v>
      </c>
      <c r="D1964">
        <v>80</v>
      </c>
      <c r="E1964" t="s">
        <v>52</v>
      </c>
      <c r="F1964" t="s">
        <v>40</v>
      </c>
      <c r="G1964" t="s">
        <v>328</v>
      </c>
      <c r="H1964">
        <v>2</v>
      </c>
      <c r="I1964" t="s">
        <v>45</v>
      </c>
      <c r="J1964" t="s">
        <v>43</v>
      </c>
      <c r="K1964" t="s">
        <v>64</v>
      </c>
      <c r="L1964" t="s">
        <v>45</v>
      </c>
      <c r="M1964" t="s">
        <v>175</v>
      </c>
      <c r="N1964" t="s">
        <v>47</v>
      </c>
      <c r="O1964" t="s">
        <v>89</v>
      </c>
      <c r="P1964" t="s">
        <v>49</v>
      </c>
      <c r="Q1964" t="s">
        <v>97</v>
      </c>
      <c r="R1964" s="6">
        <f>_xlfn.XLOOKUP(CleanedData[[#This Row],[Product]],'02_Lookup_Tables'!$A$2:$A$126,'02_Lookup_Tables'!$B$2:$B$126)</f>
        <v>3521.64</v>
      </c>
      <c r="S1964" t="str">
        <f>VLOOKUP(CleanedData[[#This Row],[Product]],'02_Lookup_Tables'!$H$2:$I$126,2,FALSE)</f>
        <v>Home Devices</v>
      </c>
      <c r="T1964" t="str">
        <f>VLOOKUP(CleanedData[[#This Row],[Province]],'02_Lookup_Tables'!$D$2:$E$10,2, FALSE)</f>
        <v>Northern Region</v>
      </c>
      <c r="U1964" t="str" cm="1">
        <f t="array" ref="U1964">_xlfn.IFS(CleanedData[[#This Row],[Purchase Amount]]&lt;500,"Low",
CleanedData[[#This Row],[Purchase Amount]]&lt;5000,"Medium",
TRUE,"High")</f>
        <v>Medium</v>
      </c>
      <c r="V1964" t="str">
        <f>TEXT(CleanedData[[#This Row],[Date]],"mmmm")</f>
        <v>November</v>
      </c>
      <c r="W1964" t="str">
        <f>"Q"&amp;ROUNDUP(MONTH(CleanedData[[#This Row],[Date]])/3,0)</f>
        <v>Q4</v>
      </c>
      <c r="X1964" t="str">
        <f>IF(CleanedData[[#This Row],[Purchase Amount]]&gt;=5000,"Yes","No")</f>
        <v>No</v>
      </c>
      <c r="Y1964">
        <f>IF(CleanedData[[#This Row],[Recommend]]="Yes",1,0)</f>
        <v>1</v>
      </c>
      <c r="Z1964" s="6">
        <f>CleanedData[[#This Row],[Purchase Amount]]*0.15</f>
        <v>528.24599999999998</v>
      </c>
      <c r="AA1964" s="6">
        <f>CleanedData[[#This Row],[Purchase Amount]]*1.15</f>
        <v>4049.8859999999995</v>
      </c>
    </row>
    <row r="1965" spans="1:27" x14ac:dyDescent="0.3">
      <c r="A1965">
        <v>2362</v>
      </c>
      <c r="B1965" t="s">
        <v>2190</v>
      </c>
      <c r="C1965" s="1">
        <v>45855</v>
      </c>
      <c r="D1965">
        <v>49</v>
      </c>
      <c r="E1965" t="s">
        <v>39</v>
      </c>
      <c r="F1965" t="s">
        <v>125</v>
      </c>
      <c r="G1965" t="s">
        <v>301</v>
      </c>
      <c r="H1965">
        <v>2</v>
      </c>
      <c r="I1965" t="s">
        <v>42</v>
      </c>
      <c r="J1965" t="s">
        <v>43</v>
      </c>
      <c r="K1965" t="s">
        <v>64</v>
      </c>
      <c r="L1965" t="s">
        <v>45</v>
      </c>
      <c r="M1965" t="s">
        <v>56</v>
      </c>
      <c r="N1965" t="s">
        <v>47</v>
      </c>
      <c r="O1965" t="s">
        <v>148</v>
      </c>
      <c r="P1965" t="s">
        <v>70</v>
      </c>
      <c r="Q1965" t="s">
        <v>93</v>
      </c>
      <c r="R1965" s="6">
        <f>_xlfn.XLOOKUP(CleanedData[[#This Row],[Product]],'02_Lookup_Tables'!$A$2:$A$126,'02_Lookup_Tables'!$B$2:$B$126)</f>
        <v>1000.7</v>
      </c>
      <c r="S1965" t="str">
        <f>VLOOKUP(CleanedData[[#This Row],[Product]],'02_Lookup_Tables'!$H$2:$I$126,2,FALSE)</f>
        <v>Toys &amp; Games</v>
      </c>
      <c r="T1965" t="str">
        <f>VLOOKUP(CleanedData[[#This Row],[Province]],'02_Lookup_Tables'!$D$2:$E$10,2, FALSE)</f>
        <v>Western Region</v>
      </c>
      <c r="U1965" t="str" cm="1">
        <f t="array" ref="U1965">_xlfn.IFS(CleanedData[[#This Row],[Purchase Amount]]&lt;500,"Low",
CleanedData[[#This Row],[Purchase Amount]]&lt;5000,"Medium",
TRUE,"High")</f>
        <v>Medium</v>
      </c>
      <c r="V1965" t="str">
        <f>TEXT(CleanedData[[#This Row],[Date]],"mmmm")</f>
        <v>July</v>
      </c>
      <c r="W1965" t="str">
        <f>"Q"&amp;ROUNDUP(MONTH(CleanedData[[#This Row],[Date]])/3,0)</f>
        <v>Q3</v>
      </c>
      <c r="X1965" t="str">
        <f>IF(CleanedData[[#This Row],[Purchase Amount]]&gt;=5000,"Yes","No")</f>
        <v>No</v>
      </c>
      <c r="Y1965">
        <f>IF(CleanedData[[#This Row],[Recommend]]="Yes",1,0)</f>
        <v>0</v>
      </c>
      <c r="Z1965" s="6">
        <f>CleanedData[[#This Row],[Purchase Amount]]*0.15</f>
        <v>150.10499999999999</v>
      </c>
      <c r="AA1965" s="6">
        <f>CleanedData[[#This Row],[Purchase Amount]]*1.15</f>
        <v>1150.8050000000001</v>
      </c>
    </row>
    <row r="1966" spans="1:27" x14ac:dyDescent="0.3">
      <c r="A1966">
        <v>2364</v>
      </c>
      <c r="B1966" t="s">
        <v>2191</v>
      </c>
      <c r="C1966" s="1">
        <v>45664</v>
      </c>
      <c r="D1966">
        <v>79</v>
      </c>
      <c r="E1966" t="s">
        <v>39</v>
      </c>
      <c r="F1966" t="s">
        <v>108</v>
      </c>
      <c r="G1966" t="s">
        <v>463</v>
      </c>
      <c r="H1966">
        <v>5</v>
      </c>
      <c r="I1966" t="s">
        <v>45</v>
      </c>
      <c r="J1966" t="s">
        <v>74</v>
      </c>
      <c r="K1966" t="s">
        <v>55</v>
      </c>
      <c r="L1966" t="s">
        <v>42</v>
      </c>
      <c r="M1966" t="s">
        <v>65</v>
      </c>
      <c r="N1966" t="s">
        <v>57</v>
      </c>
      <c r="O1966" t="s">
        <v>89</v>
      </c>
      <c r="P1966" t="s">
        <v>70</v>
      </c>
      <c r="Q1966" t="s">
        <v>97</v>
      </c>
      <c r="R1966" s="6">
        <f>_xlfn.XLOOKUP(CleanedData[[#This Row],[Product]],'02_Lookup_Tables'!$A$2:$A$126,'02_Lookup_Tables'!$B$2:$B$126)</f>
        <v>470.6</v>
      </c>
      <c r="S1966" t="str">
        <f>VLOOKUP(CleanedData[[#This Row],[Product]],'02_Lookup_Tables'!$H$2:$I$126,2,FALSE)</f>
        <v>Toys &amp; Games</v>
      </c>
      <c r="T1966" t="str">
        <f>VLOOKUP(CleanedData[[#This Row],[Province]],'02_Lookup_Tables'!$D$2:$E$10,2, FALSE)</f>
        <v>Gauteng Region</v>
      </c>
      <c r="U1966" t="str" cm="1">
        <f t="array" ref="U1966">_xlfn.IFS(CleanedData[[#This Row],[Purchase Amount]]&lt;500,"Low",
CleanedData[[#This Row],[Purchase Amount]]&lt;5000,"Medium",
TRUE,"High")</f>
        <v>Low</v>
      </c>
      <c r="V1966" t="str">
        <f>TEXT(CleanedData[[#This Row],[Date]],"mmmm")</f>
        <v>January</v>
      </c>
      <c r="W1966" t="str">
        <f>"Q"&amp;ROUNDUP(MONTH(CleanedData[[#This Row],[Date]])/3,0)</f>
        <v>Q1</v>
      </c>
      <c r="X1966" t="str">
        <f>IF(CleanedData[[#This Row],[Purchase Amount]]&gt;=5000,"Yes","No")</f>
        <v>No</v>
      </c>
      <c r="Y1966">
        <f>IF(CleanedData[[#This Row],[Recommend]]="Yes",1,0)</f>
        <v>1</v>
      </c>
      <c r="Z1966" s="6">
        <f>CleanedData[[#This Row],[Purchase Amount]]*0.15</f>
        <v>70.59</v>
      </c>
      <c r="AA1966" s="6">
        <f>CleanedData[[#This Row],[Purchase Amount]]*1.15</f>
        <v>541.18999999999994</v>
      </c>
    </row>
    <row r="1967" spans="1:27" x14ac:dyDescent="0.3">
      <c r="A1967">
        <v>2366</v>
      </c>
      <c r="B1967" t="s">
        <v>2192</v>
      </c>
      <c r="C1967" s="1">
        <v>45758</v>
      </c>
      <c r="D1967">
        <v>54</v>
      </c>
      <c r="E1967" t="s">
        <v>39</v>
      </c>
      <c r="F1967" t="s">
        <v>61</v>
      </c>
      <c r="G1967" t="s">
        <v>269</v>
      </c>
      <c r="H1967">
        <v>4</v>
      </c>
      <c r="I1967" t="s">
        <v>42</v>
      </c>
      <c r="J1967" t="s">
        <v>74</v>
      </c>
      <c r="K1967" t="s">
        <v>44</v>
      </c>
      <c r="L1967" t="s">
        <v>42</v>
      </c>
      <c r="M1967" t="s">
        <v>79</v>
      </c>
      <c r="N1967" t="s">
        <v>96</v>
      </c>
      <c r="O1967" t="s">
        <v>89</v>
      </c>
      <c r="P1967" t="s">
        <v>70</v>
      </c>
      <c r="Q1967" t="s">
        <v>93</v>
      </c>
      <c r="R1967" s="6">
        <f>_xlfn.XLOOKUP(CleanedData[[#This Row],[Product]],'02_Lookup_Tables'!$A$2:$A$126,'02_Lookup_Tables'!$B$2:$B$126)</f>
        <v>1604.87</v>
      </c>
      <c r="S1967" t="str">
        <f>VLOOKUP(CleanedData[[#This Row],[Product]],'02_Lookup_Tables'!$H$2:$I$126,2,FALSE)</f>
        <v>Accessories</v>
      </c>
      <c r="T1967" t="str">
        <f>VLOOKUP(CleanedData[[#This Row],[Province]],'02_Lookup_Tables'!$D$2:$E$10,2, FALSE)</f>
        <v>Southern Region</v>
      </c>
      <c r="U1967" t="str" cm="1">
        <f t="array" ref="U1967">_xlfn.IFS(CleanedData[[#This Row],[Purchase Amount]]&lt;500,"Low",
CleanedData[[#This Row],[Purchase Amount]]&lt;5000,"Medium",
TRUE,"High")</f>
        <v>Medium</v>
      </c>
      <c r="V1967" t="str">
        <f>TEXT(CleanedData[[#This Row],[Date]],"mmmm")</f>
        <v>April</v>
      </c>
      <c r="W1967" t="str">
        <f>"Q"&amp;ROUNDUP(MONTH(CleanedData[[#This Row],[Date]])/3,0)</f>
        <v>Q2</v>
      </c>
      <c r="X1967" t="str">
        <f>IF(CleanedData[[#This Row],[Purchase Amount]]&gt;=5000,"Yes","No")</f>
        <v>No</v>
      </c>
      <c r="Y1967">
        <f>IF(CleanedData[[#This Row],[Recommend]]="Yes",1,0)</f>
        <v>0</v>
      </c>
      <c r="Z1967" s="6">
        <f>CleanedData[[#This Row],[Purchase Amount]]*0.15</f>
        <v>240.73049999999998</v>
      </c>
      <c r="AA1967" s="6">
        <f>CleanedData[[#This Row],[Purchase Amount]]*1.15</f>
        <v>1845.6004999999998</v>
      </c>
    </row>
    <row r="1968" spans="1:27" x14ac:dyDescent="0.3">
      <c r="A1968">
        <v>2368</v>
      </c>
      <c r="B1968" t="s">
        <v>2193</v>
      </c>
      <c r="C1968" s="1">
        <v>45542</v>
      </c>
      <c r="D1968">
        <v>80</v>
      </c>
      <c r="E1968" t="s">
        <v>60</v>
      </c>
      <c r="F1968" t="s">
        <v>83</v>
      </c>
      <c r="G1968" t="s">
        <v>243</v>
      </c>
      <c r="H1968">
        <v>4</v>
      </c>
      <c r="I1968" t="s">
        <v>45</v>
      </c>
      <c r="J1968" t="s">
        <v>69</v>
      </c>
      <c r="K1968" t="s">
        <v>44</v>
      </c>
      <c r="L1968" t="s">
        <v>42</v>
      </c>
      <c r="N1968" t="s">
        <v>96</v>
      </c>
      <c r="O1968" t="s">
        <v>134</v>
      </c>
      <c r="P1968" t="s">
        <v>8646</v>
      </c>
      <c r="Q1968" t="s">
        <v>97</v>
      </c>
      <c r="R1968" s="6">
        <f>_xlfn.XLOOKUP(CleanedData[[#This Row],[Product]],'02_Lookup_Tables'!$A$2:$A$126,'02_Lookup_Tables'!$B$2:$B$126)</f>
        <v>551.66</v>
      </c>
      <c r="S1968" t="str">
        <f>VLOOKUP(CleanedData[[#This Row],[Product]],'02_Lookup_Tables'!$H$2:$I$126,2,FALSE)</f>
        <v>Accessories</v>
      </c>
      <c r="T1968" t="str">
        <f>VLOOKUP(CleanedData[[#This Row],[Province]],'02_Lookup_Tables'!$D$2:$E$10,2, FALSE)</f>
        <v>Western Region</v>
      </c>
      <c r="U1968" t="str" cm="1">
        <f t="array" ref="U1968">_xlfn.IFS(CleanedData[[#This Row],[Purchase Amount]]&lt;500,"Low",
CleanedData[[#This Row],[Purchase Amount]]&lt;5000,"Medium",
TRUE,"High")</f>
        <v>Medium</v>
      </c>
      <c r="V1968" t="str">
        <f>TEXT(CleanedData[[#This Row],[Date]],"mmmm")</f>
        <v>September</v>
      </c>
      <c r="W1968" t="str">
        <f>"Q"&amp;ROUNDUP(MONTH(CleanedData[[#This Row],[Date]])/3,0)</f>
        <v>Q3</v>
      </c>
      <c r="X1968" t="str">
        <f>IF(CleanedData[[#This Row],[Purchase Amount]]&gt;=5000,"Yes","No")</f>
        <v>No</v>
      </c>
      <c r="Y1968">
        <f>IF(CleanedData[[#This Row],[Recommend]]="Yes",1,0)</f>
        <v>1</v>
      </c>
      <c r="Z1968" s="6">
        <f>CleanedData[[#This Row],[Purchase Amount]]*0.15</f>
        <v>82.748999999999995</v>
      </c>
      <c r="AA1968" s="6">
        <f>CleanedData[[#This Row],[Purchase Amount]]*1.15</f>
        <v>634.40899999999988</v>
      </c>
    </row>
    <row r="1969" spans="1:27" x14ac:dyDescent="0.3">
      <c r="A1969">
        <v>2369</v>
      </c>
      <c r="B1969" t="s">
        <v>2194</v>
      </c>
      <c r="C1969" s="1">
        <v>45713</v>
      </c>
      <c r="D1969">
        <v>73</v>
      </c>
      <c r="E1969" t="s">
        <v>52</v>
      </c>
      <c r="F1969" t="s">
        <v>61</v>
      </c>
      <c r="G1969" t="s">
        <v>419</v>
      </c>
      <c r="H1969">
        <v>4</v>
      </c>
      <c r="I1969" t="s">
        <v>45</v>
      </c>
      <c r="J1969" t="s">
        <v>54</v>
      </c>
      <c r="K1969" t="s">
        <v>44</v>
      </c>
      <c r="L1969" t="s">
        <v>45</v>
      </c>
      <c r="M1969" t="s">
        <v>100</v>
      </c>
      <c r="N1969" t="s">
        <v>96</v>
      </c>
      <c r="O1969" t="s">
        <v>48</v>
      </c>
      <c r="P1969" t="s">
        <v>49</v>
      </c>
      <c r="Q1969" t="s">
        <v>97</v>
      </c>
      <c r="R1969" s="6">
        <f>_xlfn.XLOOKUP(CleanedData[[#This Row],[Product]],'02_Lookup_Tables'!$A$2:$A$126,'02_Lookup_Tables'!$B$2:$B$126)</f>
        <v>96.11</v>
      </c>
      <c r="S1969" t="str">
        <f>VLOOKUP(CleanedData[[#This Row],[Product]],'02_Lookup_Tables'!$H$2:$I$126,2,FALSE)</f>
        <v>Apparel</v>
      </c>
      <c r="T1969" t="str">
        <f>VLOOKUP(CleanedData[[#This Row],[Province]],'02_Lookup_Tables'!$D$2:$E$10,2, FALSE)</f>
        <v>Southern Region</v>
      </c>
      <c r="U1969" t="str" cm="1">
        <f t="array" ref="U1969">_xlfn.IFS(CleanedData[[#This Row],[Purchase Amount]]&lt;500,"Low",
CleanedData[[#This Row],[Purchase Amount]]&lt;5000,"Medium",
TRUE,"High")</f>
        <v>Low</v>
      </c>
      <c r="V1969" t="str">
        <f>TEXT(CleanedData[[#This Row],[Date]],"mmmm")</f>
        <v>February</v>
      </c>
      <c r="W1969" t="str">
        <f>"Q"&amp;ROUNDUP(MONTH(CleanedData[[#This Row],[Date]])/3,0)</f>
        <v>Q1</v>
      </c>
      <c r="X1969" t="str">
        <f>IF(CleanedData[[#This Row],[Purchase Amount]]&gt;=5000,"Yes","No")</f>
        <v>No</v>
      </c>
      <c r="Y1969">
        <f>IF(CleanedData[[#This Row],[Recommend]]="Yes",1,0)</f>
        <v>1</v>
      </c>
      <c r="Z1969" s="6">
        <f>CleanedData[[#This Row],[Purchase Amount]]*0.15</f>
        <v>14.416499999999999</v>
      </c>
      <c r="AA1969" s="6">
        <f>CleanedData[[#This Row],[Purchase Amount]]*1.15</f>
        <v>110.52649999999998</v>
      </c>
    </row>
    <row r="1970" spans="1:27" x14ac:dyDescent="0.3">
      <c r="A1970">
        <v>2371</v>
      </c>
      <c r="B1970" t="s">
        <v>2195</v>
      </c>
      <c r="C1970" s="1">
        <v>45381</v>
      </c>
      <c r="D1970">
        <v>60</v>
      </c>
      <c r="E1970" t="s">
        <v>60</v>
      </c>
      <c r="F1970" t="s">
        <v>61</v>
      </c>
      <c r="G1970" t="s">
        <v>301</v>
      </c>
      <c r="H1970">
        <v>4</v>
      </c>
      <c r="I1970" t="s">
        <v>42</v>
      </c>
      <c r="J1970" t="s">
        <v>43</v>
      </c>
      <c r="K1970" t="s">
        <v>44</v>
      </c>
      <c r="L1970" t="s">
        <v>42</v>
      </c>
      <c r="M1970" t="s">
        <v>151</v>
      </c>
      <c r="N1970" t="s">
        <v>96</v>
      </c>
      <c r="O1970" t="s">
        <v>89</v>
      </c>
      <c r="P1970" t="s">
        <v>70</v>
      </c>
      <c r="Q1970" t="s">
        <v>50</v>
      </c>
      <c r="R1970" s="6">
        <f>_xlfn.XLOOKUP(CleanedData[[#This Row],[Product]],'02_Lookup_Tables'!$A$2:$A$126,'02_Lookup_Tables'!$B$2:$B$126)</f>
        <v>1000.7</v>
      </c>
      <c r="S1970" t="str">
        <f>VLOOKUP(CleanedData[[#This Row],[Product]],'02_Lookup_Tables'!$H$2:$I$126,2,FALSE)</f>
        <v>Toys &amp; Games</v>
      </c>
      <c r="T1970" t="str">
        <f>VLOOKUP(CleanedData[[#This Row],[Province]],'02_Lookup_Tables'!$D$2:$E$10,2, FALSE)</f>
        <v>Southern Region</v>
      </c>
      <c r="U1970" t="str" cm="1">
        <f t="array" ref="U1970">_xlfn.IFS(CleanedData[[#This Row],[Purchase Amount]]&lt;500,"Low",
CleanedData[[#This Row],[Purchase Amount]]&lt;5000,"Medium",
TRUE,"High")</f>
        <v>Medium</v>
      </c>
      <c r="V1970" t="str">
        <f>TEXT(CleanedData[[#This Row],[Date]],"mmmm")</f>
        <v>March</v>
      </c>
      <c r="W1970" t="str">
        <f>"Q"&amp;ROUNDUP(MONTH(CleanedData[[#This Row],[Date]])/3,0)</f>
        <v>Q1</v>
      </c>
      <c r="X1970" t="str">
        <f>IF(CleanedData[[#This Row],[Purchase Amount]]&gt;=5000,"Yes","No")</f>
        <v>No</v>
      </c>
      <c r="Y1970">
        <f>IF(CleanedData[[#This Row],[Recommend]]="Yes",1,0)</f>
        <v>0</v>
      </c>
      <c r="Z1970" s="6">
        <f>CleanedData[[#This Row],[Purchase Amount]]*0.15</f>
        <v>150.10499999999999</v>
      </c>
      <c r="AA1970" s="6">
        <f>CleanedData[[#This Row],[Purchase Amount]]*1.15</f>
        <v>1150.8050000000001</v>
      </c>
    </row>
    <row r="1971" spans="1:27" x14ac:dyDescent="0.3">
      <c r="A1971">
        <v>2372</v>
      </c>
      <c r="B1971" t="s">
        <v>2196</v>
      </c>
      <c r="C1971" s="1">
        <v>46004</v>
      </c>
      <c r="D1971">
        <v>64</v>
      </c>
      <c r="E1971" t="s">
        <v>52</v>
      </c>
      <c r="F1971" t="s">
        <v>108</v>
      </c>
      <c r="G1971" t="s">
        <v>362</v>
      </c>
      <c r="H1971">
        <v>4</v>
      </c>
      <c r="I1971" t="s">
        <v>45</v>
      </c>
      <c r="J1971" t="s">
        <v>74</v>
      </c>
      <c r="K1971" t="s">
        <v>55</v>
      </c>
      <c r="L1971" t="s">
        <v>45</v>
      </c>
      <c r="M1971" t="s">
        <v>196</v>
      </c>
      <c r="N1971" t="s">
        <v>96</v>
      </c>
      <c r="O1971" t="s">
        <v>89</v>
      </c>
      <c r="P1971" t="s">
        <v>70</v>
      </c>
      <c r="Q1971" t="s">
        <v>50</v>
      </c>
      <c r="R1971" s="6">
        <f>_xlfn.XLOOKUP(CleanedData[[#This Row],[Product]],'02_Lookup_Tables'!$A$2:$A$126,'02_Lookup_Tables'!$B$2:$B$126)</f>
        <v>1746.77</v>
      </c>
      <c r="S1971" t="str">
        <f>VLOOKUP(CleanedData[[#This Row],[Product]],'02_Lookup_Tables'!$H$2:$I$126,2,FALSE)</f>
        <v>Home Devices</v>
      </c>
      <c r="T1971" t="str">
        <f>VLOOKUP(CleanedData[[#This Row],[Province]],'02_Lookup_Tables'!$D$2:$E$10,2, FALSE)</f>
        <v>Gauteng Region</v>
      </c>
      <c r="U1971" t="str" cm="1">
        <f t="array" ref="U1971">_xlfn.IFS(CleanedData[[#This Row],[Purchase Amount]]&lt;500,"Low",
CleanedData[[#This Row],[Purchase Amount]]&lt;5000,"Medium",
TRUE,"High")</f>
        <v>Medium</v>
      </c>
      <c r="V1971" t="str">
        <f>TEXT(CleanedData[[#This Row],[Date]],"mmmm")</f>
        <v>December</v>
      </c>
      <c r="W1971" t="str">
        <f>"Q"&amp;ROUNDUP(MONTH(CleanedData[[#This Row],[Date]])/3,0)</f>
        <v>Q4</v>
      </c>
      <c r="X1971" t="str">
        <f>IF(CleanedData[[#This Row],[Purchase Amount]]&gt;=5000,"Yes","No")</f>
        <v>No</v>
      </c>
      <c r="Y1971">
        <f>IF(CleanedData[[#This Row],[Recommend]]="Yes",1,0)</f>
        <v>1</v>
      </c>
      <c r="Z1971" s="6">
        <f>CleanedData[[#This Row],[Purchase Amount]]*0.15</f>
        <v>262.01549999999997</v>
      </c>
      <c r="AA1971" s="6">
        <f>CleanedData[[#This Row],[Purchase Amount]]*1.15</f>
        <v>2008.7854999999997</v>
      </c>
    </row>
    <row r="1972" spans="1:27" x14ac:dyDescent="0.3">
      <c r="A1972">
        <v>2373</v>
      </c>
      <c r="B1972" t="s">
        <v>2197</v>
      </c>
      <c r="C1972" s="1">
        <v>45975</v>
      </c>
      <c r="D1972">
        <v>68</v>
      </c>
      <c r="E1972" t="s">
        <v>60</v>
      </c>
      <c r="F1972" t="s">
        <v>125</v>
      </c>
      <c r="G1972" t="s">
        <v>111</v>
      </c>
      <c r="H1972">
        <v>5</v>
      </c>
      <c r="I1972" t="s">
        <v>42</v>
      </c>
      <c r="J1972" t="s">
        <v>69</v>
      </c>
      <c r="K1972" t="s">
        <v>64</v>
      </c>
      <c r="L1972" t="s">
        <v>42</v>
      </c>
      <c r="M1972" t="s">
        <v>165</v>
      </c>
      <c r="N1972" t="s">
        <v>57</v>
      </c>
      <c r="O1972" t="s">
        <v>89</v>
      </c>
      <c r="P1972" t="s">
        <v>70</v>
      </c>
      <c r="Q1972" t="s">
        <v>97</v>
      </c>
      <c r="R1972" s="6">
        <f>_xlfn.XLOOKUP(CleanedData[[#This Row],[Product]],'02_Lookup_Tables'!$A$2:$A$126,'02_Lookup_Tables'!$B$2:$B$126)</f>
        <v>3576.97</v>
      </c>
      <c r="S1972" t="str">
        <f>VLOOKUP(CleanedData[[#This Row],[Product]],'02_Lookup_Tables'!$H$2:$I$126,2,FALSE)</f>
        <v>Home Devices</v>
      </c>
      <c r="T1972" t="str">
        <f>VLOOKUP(CleanedData[[#This Row],[Province]],'02_Lookup_Tables'!$D$2:$E$10,2, FALSE)</f>
        <v>Western Region</v>
      </c>
      <c r="U1972" t="str" cm="1">
        <f t="array" ref="U1972">_xlfn.IFS(CleanedData[[#This Row],[Purchase Amount]]&lt;500,"Low",
CleanedData[[#This Row],[Purchase Amount]]&lt;5000,"Medium",
TRUE,"High")</f>
        <v>Medium</v>
      </c>
      <c r="V1972" t="str">
        <f>TEXT(CleanedData[[#This Row],[Date]],"mmmm")</f>
        <v>November</v>
      </c>
      <c r="W1972" t="str">
        <f>"Q"&amp;ROUNDUP(MONTH(CleanedData[[#This Row],[Date]])/3,0)</f>
        <v>Q4</v>
      </c>
      <c r="X1972" t="str">
        <f>IF(CleanedData[[#This Row],[Purchase Amount]]&gt;=5000,"Yes","No")</f>
        <v>No</v>
      </c>
      <c r="Y1972">
        <f>IF(CleanedData[[#This Row],[Recommend]]="Yes",1,0)</f>
        <v>0</v>
      </c>
      <c r="Z1972" s="6">
        <f>CleanedData[[#This Row],[Purchase Amount]]*0.15</f>
        <v>536.54549999999995</v>
      </c>
      <c r="AA1972" s="6">
        <f>CleanedData[[#This Row],[Purchase Amount]]*1.15</f>
        <v>4113.5154999999995</v>
      </c>
    </row>
    <row r="1973" spans="1:27" x14ac:dyDescent="0.3">
      <c r="A1973">
        <v>2374</v>
      </c>
      <c r="B1973" t="s">
        <v>2198</v>
      </c>
      <c r="C1973" s="1">
        <v>45407</v>
      </c>
      <c r="D1973">
        <v>61</v>
      </c>
      <c r="E1973" t="s">
        <v>39</v>
      </c>
      <c r="F1973" t="s">
        <v>77</v>
      </c>
      <c r="G1973" t="s">
        <v>162</v>
      </c>
      <c r="H1973">
        <v>4</v>
      </c>
      <c r="I1973" t="s">
        <v>42</v>
      </c>
      <c r="J1973" t="s">
        <v>69</v>
      </c>
      <c r="K1973" t="s">
        <v>55</v>
      </c>
      <c r="L1973" t="s">
        <v>42</v>
      </c>
      <c r="M1973" t="s">
        <v>136</v>
      </c>
      <c r="N1973" t="s">
        <v>96</v>
      </c>
      <c r="O1973" t="s">
        <v>89</v>
      </c>
      <c r="P1973" t="s">
        <v>70</v>
      </c>
      <c r="Q1973" t="s">
        <v>50</v>
      </c>
      <c r="R1973" s="6">
        <f>_xlfn.XLOOKUP(CleanedData[[#This Row],[Product]],'02_Lookup_Tables'!$A$2:$A$126,'02_Lookup_Tables'!$B$2:$B$126)</f>
        <v>3086.4</v>
      </c>
      <c r="S1973" t="str">
        <f>VLOOKUP(CleanedData[[#This Row],[Product]],'02_Lookup_Tables'!$H$2:$I$126,2,FALSE)</f>
        <v>Home &amp; Living</v>
      </c>
      <c r="T1973" t="str">
        <f>VLOOKUP(CleanedData[[#This Row],[Province]],'02_Lookup_Tables'!$D$2:$E$10,2, FALSE)</f>
        <v>Central Region</v>
      </c>
      <c r="U1973" t="str" cm="1">
        <f t="array" ref="U1973">_xlfn.IFS(CleanedData[[#This Row],[Purchase Amount]]&lt;500,"Low",
CleanedData[[#This Row],[Purchase Amount]]&lt;5000,"Medium",
TRUE,"High")</f>
        <v>Medium</v>
      </c>
      <c r="V1973" t="str">
        <f>TEXT(CleanedData[[#This Row],[Date]],"mmmm")</f>
        <v>April</v>
      </c>
      <c r="W1973" t="str">
        <f>"Q"&amp;ROUNDUP(MONTH(CleanedData[[#This Row],[Date]])/3,0)</f>
        <v>Q2</v>
      </c>
      <c r="X1973" t="str">
        <f>IF(CleanedData[[#This Row],[Purchase Amount]]&gt;=5000,"Yes","No")</f>
        <v>No</v>
      </c>
      <c r="Y1973">
        <f>IF(CleanedData[[#This Row],[Recommend]]="Yes",1,0)</f>
        <v>0</v>
      </c>
      <c r="Z1973" s="6">
        <f>CleanedData[[#This Row],[Purchase Amount]]*0.15</f>
        <v>462.96</v>
      </c>
      <c r="AA1973" s="6">
        <f>CleanedData[[#This Row],[Purchase Amount]]*1.15</f>
        <v>3549.3599999999997</v>
      </c>
    </row>
    <row r="1974" spans="1:27" x14ac:dyDescent="0.3">
      <c r="A1974">
        <v>2376</v>
      </c>
      <c r="B1974" t="s">
        <v>2199</v>
      </c>
      <c r="C1974" s="1">
        <v>45741</v>
      </c>
      <c r="D1974">
        <v>44</v>
      </c>
      <c r="E1974" t="s">
        <v>52</v>
      </c>
      <c r="F1974" t="s">
        <v>40</v>
      </c>
      <c r="G1974" t="s">
        <v>284</v>
      </c>
      <c r="H1974">
        <v>3</v>
      </c>
      <c r="I1974" t="s">
        <v>42</v>
      </c>
      <c r="J1974" t="s">
        <v>43</v>
      </c>
      <c r="K1974" t="s">
        <v>44</v>
      </c>
      <c r="L1974" t="s">
        <v>45</v>
      </c>
      <c r="M1974" t="s">
        <v>180</v>
      </c>
      <c r="N1974" t="s">
        <v>48</v>
      </c>
      <c r="O1974" t="s">
        <v>89</v>
      </c>
      <c r="P1974" t="s">
        <v>49</v>
      </c>
      <c r="Q1974" t="s">
        <v>81</v>
      </c>
      <c r="R1974" s="6">
        <f>_xlfn.XLOOKUP(CleanedData[[#This Row],[Product]],'02_Lookup_Tables'!$A$2:$A$126,'02_Lookup_Tables'!$B$2:$B$126)</f>
        <v>6698.54</v>
      </c>
      <c r="S1974" t="str">
        <f>VLOOKUP(CleanedData[[#This Row],[Product]],'02_Lookup_Tables'!$H$2:$I$126,2,FALSE)</f>
        <v>Electronics</v>
      </c>
      <c r="T1974" t="str">
        <f>VLOOKUP(CleanedData[[#This Row],[Province]],'02_Lookup_Tables'!$D$2:$E$10,2, FALSE)</f>
        <v>Northern Region</v>
      </c>
      <c r="U1974" t="str" cm="1">
        <f t="array" ref="U1974">_xlfn.IFS(CleanedData[[#This Row],[Purchase Amount]]&lt;500,"Low",
CleanedData[[#This Row],[Purchase Amount]]&lt;5000,"Medium",
TRUE,"High")</f>
        <v>High</v>
      </c>
      <c r="V1974" t="str">
        <f>TEXT(CleanedData[[#This Row],[Date]],"mmmm")</f>
        <v>March</v>
      </c>
      <c r="W1974" t="str">
        <f>"Q"&amp;ROUNDUP(MONTH(CleanedData[[#This Row],[Date]])/3,0)</f>
        <v>Q1</v>
      </c>
      <c r="X1974" t="str">
        <f>IF(CleanedData[[#This Row],[Purchase Amount]]&gt;=5000,"Yes","No")</f>
        <v>Yes</v>
      </c>
      <c r="Y1974">
        <f>IF(CleanedData[[#This Row],[Recommend]]="Yes",1,0)</f>
        <v>0</v>
      </c>
      <c r="Z1974" s="6">
        <f>CleanedData[[#This Row],[Purchase Amount]]*0.15</f>
        <v>1004.7809999999999</v>
      </c>
      <c r="AA1974" s="6">
        <f>CleanedData[[#This Row],[Purchase Amount]]*1.15</f>
        <v>7703.320999999999</v>
      </c>
    </row>
    <row r="1975" spans="1:27" x14ac:dyDescent="0.3">
      <c r="A1975">
        <v>2377</v>
      </c>
      <c r="B1975" t="s">
        <v>2200</v>
      </c>
      <c r="C1975" s="1">
        <v>45956</v>
      </c>
      <c r="D1975">
        <v>76</v>
      </c>
      <c r="E1975" t="s">
        <v>39</v>
      </c>
      <c r="F1975" t="s">
        <v>40</v>
      </c>
      <c r="G1975" t="s">
        <v>320</v>
      </c>
      <c r="H1975">
        <v>3</v>
      </c>
      <c r="I1975" t="s">
        <v>42</v>
      </c>
      <c r="J1975" t="s">
        <v>69</v>
      </c>
      <c r="K1975" t="s">
        <v>64</v>
      </c>
      <c r="L1975" t="s">
        <v>42</v>
      </c>
      <c r="M1975" t="s">
        <v>231</v>
      </c>
      <c r="N1975" t="s">
        <v>48</v>
      </c>
      <c r="O1975" t="s">
        <v>89</v>
      </c>
      <c r="P1975" t="s">
        <v>49</v>
      </c>
      <c r="Q1975" t="s">
        <v>97</v>
      </c>
      <c r="R1975" s="6">
        <f>_xlfn.XLOOKUP(CleanedData[[#This Row],[Product]],'02_Lookup_Tables'!$A$2:$A$126,'02_Lookup_Tables'!$B$2:$B$126)</f>
        <v>375.53</v>
      </c>
      <c r="S1975" t="str">
        <f>VLOOKUP(CleanedData[[#This Row],[Product]],'02_Lookup_Tables'!$H$2:$I$126,2,FALSE)</f>
        <v>Toys &amp; Games</v>
      </c>
      <c r="T1975" t="str">
        <f>VLOOKUP(CleanedData[[#This Row],[Province]],'02_Lookup_Tables'!$D$2:$E$10,2, FALSE)</f>
        <v>Northern Region</v>
      </c>
      <c r="U1975" t="str" cm="1">
        <f t="array" ref="U1975">_xlfn.IFS(CleanedData[[#This Row],[Purchase Amount]]&lt;500,"Low",
CleanedData[[#This Row],[Purchase Amount]]&lt;5000,"Medium",
TRUE,"High")</f>
        <v>Low</v>
      </c>
      <c r="V1975" t="str">
        <f>TEXT(CleanedData[[#This Row],[Date]],"mmmm")</f>
        <v>October</v>
      </c>
      <c r="W1975" t="str">
        <f>"Q"&amp;ROUNDUP(MONTH(CleanedData[[#This Row],[Date]])/3,0)</f>
        <v>Q4</v>
      </c>
      <c r="X1975" t="str">
        <f>IF(CleanedData[[#This Row],[Purchase Amount]]&gt;=5000,"Yes","No")</f>
        <v>No</v>
      </c>
      <c r="Y1975">
        <f>IF(CleanedData[[#This Row],[Recommend]]="Yes",1,0)</f>
        <v>0</v>
      </c>
      <c r="Z1975" s="6">
        <f>CleanedData[[#This Row],[Purchase Amount]]*0.15</f>
        <v>56.329499999999996</v>
      </c>
      <c r="AA1975" s="6">
        <f>CleanedData[[#This Row],[Purchase Amount]]*1.15</f>
        <v>431.85949999999991</v>
      </c>
    </row>
    <row r="1976" spans="1:27" x14ac:dyDescent="0.3">
      <c r="A1976">
        <v>2378</v>
      </c>
      <c r="B1976" t="s">
        <v>2201</v>
      </c>
      <c r="C1976" s="1">
        <v>45338</v>
      </c>
      <c r="D1976">
        <v>50</v>
      </c>
      <c r="E1976" t="s">
        <v>39</v>
      </c>
      <c r="F1976" t="s">
        <v>83</v>
      </c>
      <c r="G1976" t="s">
        <v>114</v>
      </c>
      <c r="H1976">
        <v>5</v>
      </c>
      <c r="I1976" t="s">
        <v>42</v>
      </c>
      <c r="J1976" t="s">
        <v>43</v>
      </c>
      <c r="K1976" t="s">
        <v>55</v>
      </c>
      <c r="L1976" t="s">
        <v>45</v>
      </c>
      <c r="M1976" t="s">
        <v>156</v>
      </c>
      <c r="N1976" t="s">
        <v>57</v>
      </c>
      <c r="O1976" t="s">
        <v>148</v>
      </c>
      <c r="P1976" t="s">
        <v>49</v>
      </c>
      <c r="Q1976" t="s">
        <v>93</v>
      </c>
      <c r="R1976" s="6">
        <f>_xlfn.XLOOKUP(CleanedData[[#This Row],[Product]],'02_Lookup_Tables'!$A$2:$A$126,'02_Lookup_Tables'!$B$2:$B$126)</f>
        <v>1440.59</v>
      </c>
      <c r="S1976" t="str">
        <f>VLOOKUP(CleanedData[[#This Row],[Product]],'02_Lookup_Tables'!$H$2:$I$126,2,FALSE)</f>
        <v>Beauty &amp; Personal Care</v>
      </c>
      <c r="T1976" t="str">
        <f>VLOOKUP(CleanedData[[#This Row],[Province]],'02_Lookup_Tables'!$D$2:$E$10,2, FALSE)</f>
        <v>Western Region</v>
      </c>
      <c r="U1976" t="str" cm="1">
        <f t="array" ref="U1976">_xlfn.IFS(CleanedData[[#This Row],[Purchase Amount]]&lt;500,"Low",
CleanedData[[#This Row],[Purchase Amount]]&lt;5000,"Medium",
TRUE,"High")</f>
        <v>Medium</v>
      </c>
      <c r="V1976" t="str">
        <f>TEXT(CleanedData[[#This Row],[Date]],"mmmm")</f>
        <v>February</v>
      </c>
      <c r="W1976" t="str">
        <f>"Q"&amp;ROUNDUP(MONTH(CleanedData[[#This Row],[Date]])/3,0)</f>
        <v>Q1</v>
      </c>
      <c r="X1976" t="str">
        <f>IF(CleanedData[[#This Row],[Purchase Amount]]&gt;=5000,"Yes","No")</f>
        <v>No</v>
      </c>
      <c r="Y1976">
        <f>IF(CleanedData[[#This Row],[Recommend]]="Yes",1,0)</f>
        <v>0</v>
      </c>
      <c r="Z1976" s="6">
        <f>CleanedData[[#This Row],[Purchase Amount]]*0.15</f>
        <v>216.08849999999998</v>
      </c>
      <c r="AA1976" s="6">
        <f>CleanedData[[#This Row],[Purchase Amount]]*1.15</f>
        <v>1656.6784999999998</v>
      </c>
    </row>
    <row r="1977" spans="1:27" x14ac:dyDescent="0.3">
      <c r="A1977">
        <v>2379</v>
      </c>
      <c r="B1977" t="s">
        <v>2202</v>
      </c>
      <c r="C1977" s="1">
        <v>45444</v>
      </c>
      <c r="D1977">
        <v>46</v>
      </c>
      <c r="E1977" t="s">
        <v>60</v>
      </c>
      <c r="F1977" t="s">
        <v>130</v>
      </c>
      <c r="G1977" t="s">
        <v>233</v>
      </c>
      <c r="H1977">
        <v>1</v>
      </c>
      <c r="I1977" t="s">
        <v>45</v>
      </c>
      <c r="J1977" t="s">
        <v>63</v>
      </c>
      <c r="K1977" t="s">
        <v>44</v>
      </c>
      <c r="L1977" t="s">
        <v>45</v>
      </c>
      <c r="M1977" t="s">
        <v>136</v>
      </c>
      <c r="N1977" t="s">
        <v>80</v>
      </c>
      <c r="O1977" t="s">
        <v>89</v>
      </c>
      <c r="P1977" t="s">
        <v>49</v>
      </c>
      <c r="Q1977" t="s">
        <v>93</v>
      </c>
      <c r="R1977" s="6">
        <f>_xlfn.XLOOKUP(CleanedData[[#This Row],[Product]],'02_Lookup_Tables'!$A$2:$A$126,'02_Lookup_Tables'!$B$2:$B$126)</f>
        <v>324.35000000000002</v>
      </c>
      <c r="S1977" t="str">
        <f>VLOOKUP(CleanedData[[#This Row],[Product]],'02_Lookup_Tables'!$H$2:$I$126,2,FALSE)</f>
        <v>Apparel</v>
      </c>
      <c r="T1977" t="str">
        <f>VLOOKUP(CleanedData[[#This Row],[Province]],'02_Lookup_Tables'!$D$2:$E$10,2, FALSE)</f>
        <v>Eastern Region</v>
      </c>
      <c r="U1977" t="str" cm="1">
        <f t="array" ref="U1977">_xlfn.IFS(CleanedData[[#This Row],[Purchase Amount]]&lt;500,"Low",
CleanedData[[#This Row],[Purchase Amount]]&lt;5000,"Medium",
TRUE,"High")</f>
        <v>Low</v>
      </c>
      <c r="V1977" t="str">
        <f>TEXT(CleanedData[[#This Row],[Date]],"mmmm")</f>
        <v>June</v>
      </c>
      <c r="W1977" t="str">
        <f>"Q"&amp;ROUNDUP(MONTH(CleanedData[[#This Row],[Date]])/3,0)</f>
        <v>Q2</v>
      </c>
      <c r="X1977" t="str">
        <f>IF(CleanedData[[#This Row],[Purchase Amount]]&gt;=5000,"Yes","No")</f>
        <v>No</v>
      </c>
      <c r="Y1977">
        <f>IF(CleanedData[[#This Row],[Recommend]]="Yes",1,0)</f>
        <v>1</v>
      </c>
      <c r="Z1977" s="6">
        <f>CleanedData[[#This Row],[Purchase Amount]]*0.15</f>
        <v>48.652500000000003</v>
      </c>
      <c r="AA1977" s="6">
        <f>CleanedData[[#This Row],[Purchase Amount]]*1.15</f>
        <v>373.0025</v>
      </c>
    </row>
    <row r="1978" spans="1:27" x14ac:dyDescent="0.3">
      <c r="A1978">
        <v>2383</v>
      </c>
      <c r="B1978" t="s">
        <v>2203</v>
      </c>
      <c r="C1978" s="1">
        <v>45809</v>
      </c>
      <c r="D1978">
        <v>54</v>
      </c>
      <c r="E1978" t="s">
        <v>52</v>
      </c>
      <c r="F1978" t="s">
        <v>61</v>
      </c>
      <c r="G1978" t="s">
        <v>365</v>
      </c>
      <c r="H1978">
        <v>2</v>
      </c>
      <c r="I1978" t="s">
        <v>42</v>
      </c>
      <c r="J1978" t="s">
        <v>74</v>
      </c>
      <c r="K1978" t="s">
        <v>55</v>
      </c>
      <c r="L1978" t="s">
        <v>42</v>
      </c>
      <c r="M1978" t="s">
        <v>196</v>
      </c>
      <c r="N1978" t="s">
        <v>47</v>
      </c>
      <c r="O1978" t="s">
        <v>89</v>
      </c>
      <c r="P1978" t="s">
        <v>49</v>
      </c>
      <c r="Q1978" t="s">
        <v>93</v>
      </c>
      <c r="R1978" s="6">
        <f>_xlfn.XLOOKUP(CleanedData[[#This Row],[Product]],'02_Lookup_Tables'!$A$2:$A$126,'02_Lookup_Tables'!$B$2:$B$126)</f>
        <v>105.11</v>
      </c>
      <c r="S1978" t="str">
        <f>VLOOKUP(CleanedData[[#This Row],[Product]],'02_Lookup_Tables'!$H$2:$I$126,2,FALSE)</f>
        <v>Beauty &amp; Personal Care</v>
      </c>
      <c r="T1978" t="str">
        <f>VLOOKUP(CleanedData[[#This Row],[Province]],'02_Lookup_Tables'!$D$2:$E$10,2, FALSE)</f>
        <v>Southern Region</v>
      </c>
      <c r="U1978" t="str" cm="1">
        <f t="array" ref="U1978">_xlfn.IFS(CleanedData[[#This Row],[Purchase Amount]]&lt;500,"Low",
CleanedData[[#This Row],[Purchase Amount]]&lt;5000,"Medium",
TRUE,"High")</f>
        <v>Low</v>
      </c>
      <c r="V1978" t="str">
        <f>TEXT(CleanedData[[#This Row],[Date]],"mmmm")</f>
        <v>June</v>
      </c>
      <c r="W1978" t="str">
        <f>"Q"&amp;ROUNDUP(MONTH(CleanedData[[#This Row],[Date]])/3,0)</f>
        <v>Q2</v>
      </c>
      <c r="X1978" t="str">
        <f>IF(CleanedData[[#This Row],[Purchase Amount]]&gt;=5000,"Yes","No")</f>
        <v>No</v>
      </c>
      <c r="Y1978">
        <f>IF(CleanedData[[#This Row],[Recommend]]="Yes",1,0)</f>
        <v>0</v>
      </c>
      <c r="Z1978" s="6">
        <f>CleanedData[[#This Row],[Purchase Amount]]*0.15</f>
        <v>15.766499999999999</v>
      </c>
      <c r="AA1978" s="6">
        <f>CleanedData[[#This Row],[Purchase Amount]]*1.15</f>
        <v>120.87649999999999</v>
      </c>
    </row>
    <row r="1979" spans="1:27" x14ac:dyDescent="0.3">
      <c r="A1979">
        <v>2384</v>
      </c>
      <c r="B1979" t="s">
        <v>2204</v>
      </c>
      <c r="C1979" s="1">
        <v>45934</v>
      </c>
      <c r="D1979">
        <v>69</v>
      </c>
      <c r="E1979" t="s">
        <v>60</v>
      </c>
      <c r="F1979" t="s">
        <v>72</v>
      </c>
      <c r="G1979" t="s">
        <v>139</v>
      </c>
      <c r="H1979">
        <v>3</v>
      </c>
      <c r="I1979" t="s">
        <v>45</v>
      </c>
      <c r="J1979" t="s">
        <v>74</v>
      </c>
      <c r="K1979" t="s">
        <v>64</v>
      </c>
      <c r="L1979" t="s">
        <v>42</v>
      </c>
      <c r="M1979" t="s">
        <v>208</v>
      </c>
      <c r="N1979" t="s">
        <v>48</v>
      </c>
      <c r="O1979" t="s">
        <v>89</v>
      </c>
      <c r="P1979" t="s">
        <v>49</v>
      </c>
      <c r="Q1979" t="s">
        <v>97</v>
      </c>
      <c r="R1979" s="6">
        <f>_xlfn.XLOOKUP(CleanedData[[#This Row],[Product]],'02_Lookup_Tables'!$A$2:$A$126,'02_Lookup_Tables'!$B$2:$B$126)</f>
        <v>2340.5700000000002</v>
      </c>
      <c r="S1979" t="str">
        <f>VLOOKUP(CleanedData[[#This Row],[Product]],'02_Lookup_Tables'!$H$2:$I$126,2,FALSE)</f>
        <v>Apparel</v>
      </c>
      <c r="T1979" t="str">
        <f>VLOOKUP(CleanedData[[#This Row],[Province]],'02_Lookup_Tables'!$D$2:$E$10,2, FALSE)</f>
        <v>Central Region</v>
      </c>
      <c r="U1979" t="str" cm="1">
        <f t="array" ref="U1979">_xlfn.IFS(CleanedData[[#This Row],[Purchase Amount]]&lt;500,"Low",
CleanedData[[#This Row],[Purchase Amount]]&lt;5000,"Medium",
TRUE,"High")</f>
        <v>Medium</v>
      </c>
      <c r="V1979" t="str">
        <f>TEXT(CleanedData[[#This Row],[Date]],"mmmm")</f>
        <v>October</v>
      </c>
      <c r="W1979" t="str">
        <f>"Q"&amp;ROUNDUP(MONTH(CleanedData[[#This Row],[Date]])/3,0)</f>
        <v>Q4</v>
      </c>
      <c r="X1979" t="str">
        <f>IF(CleanedData[[#This Row],[Purchase Amount]]&gt;=5000,"Yes","No")</f>
        <v>No</v>
      </c>
      <c r="Y1979">
        <f>IF(CleanedData[[#This Row],[Recommend]]="Yes",1,0)</f>
        <v>1</v>
      </c>
      <c r="Z1979" s="6">
        <f>CleanedData[[#This Row],[Purchase Amount]]*0.15</f>
        <v>351.08550000000002</v>
      </c>
      <c r="AA1979" s="6">
        <f>CleanedData[[#This Row],[Purchase Amount]]*1.15</f>
        <v>2691.6554999999998</v>
      </c>
    </row>
    <row r="1980" spans="1:27" x14ac:dyDescent="0.3">
      <c r="A1980">
        <v>2385</v>
      </c>
      <c r="B1980" t="s">
        <v>2205</v>
      </c>
      <c r="C1980" s="1">
        <v>45357</v>
      </c>
      <c r="D1980">
        <v>20</v>
      </c>
      <c r="E1980" t="s">
        <v>60</v>
      </c>
      <c r="F1980" t="s">
        <v>61</v>
      </c>
      <c r="G1980" t="s">
        <v>153</v>
      </c>
      <c r="H1980">
        <v>2</v>
      </c>
      <c r="I1980" t="s">
        <v>45</v>
      </c>
      <c r="J1980" t="s">
        <v>69</v>
      </c>
      <c r="K1980" t="s">
        <v>55</v>
      </c>
      <c r="L1980" t="s">
        <v>45</v>
      </c>
      <c r="M1980" t="s">
        <v>140</v>
      </c>
      <c r="N1980" t="s">
        <v>47</v>
      </c>
      <c r="O1980" t="s">
        <v>148</v>
      </c>
      <c r="P1980" t="s">
        <v>70</v>
      </c>
      <c r="Q1980" t="s">
        <v>66</v>
      </c>
      <c r="R1980" s="6">
        <f>_xlfn.XLOOKUP(CleanedData[[#This Row],[Product]],'02_Lookup_Tables'!$A$2:$A$126,'02_Lookup_Tables'!$B$2:$B$126)</f>
        <v>1011.68</v>
      </c>
      <c r="S1980" t="str">
        <f>VLOOKUP(CleanedData[[#This Row],[Product]],'02_Lookup_Tables'!$H$2:$I$126,2,FALSE)</f>
        <v>Accessories</v>
      </c>
      <c r="T1980" t="str">
        <f>VLOOKUP(CleanedData[[#This Row],[Province]],'02_Lookup_Tables'!$D$2:$E$10,2, FALSE)</f>
        <v>Southern Region</v>
      </c>
      <c r="U1980" t="str" cm="1">
        <f t="array" ref="U1980">_xlfn.IFS(CleanedData[[#This Row],[Purchase Amount]]&lt;500,"Low",
CleanedData[[#This Row],[Purchase Amount]]&lt;5000,"Medium",
TRUE,"High")</f>
        <v>Medium</v>
      </c>
      <c r="V1980" t="str">
        <f>TEXT(CleanedData[[#This Row],[Date]],"mmmm")</f>
        <v>March</v>
      </c>
      <c r="W1980" t="str">
        <f>"Q"&amp;ROUNDUP(MONTH(CleanedData[[#This Row],[Date]])/3,0)</f>
        <v>Q1</v>
      </c>
      <c r="X1980" t="str">
        <f>IF(CleanedData[[#This Row],[Purchase Amount]]&gt;=5000,"Yes","No")</f>
        <v>No</v>
      </c>
      <c r="Y1980">
        <f>IF(CleanedData[[#This Row],[Recommend]]="Yes",1,0)</f>
        <v>1</v>
      </c>
      <c r="Z1980" s="6">
        <f>CleanedData[[#This Row],[Purchase Amount]]*0.15</f>
        <v>151.75199999999998</v>
      </c>
      <c r="AA1980" s="6">
        <f>CleanedData[[#This Row],[Purchase Amount]]*1.15</f>
        <v>1163.4319999999998</v>
      </c>
    </row>
    <row r="1981" spans="1:27" x14ac:dyDescent="0.3">
      <c r="A1981">
        <v>2387</v>
      </c>
      <c r="B1981" t="s">
        <v>2206</v>
      </c>
      <c r="C1981" s="1">
        <v>45927</v>
      </c>
      <c r="D1981">
        <v>30</v>
      </c>
      <c r="E1981" t="s">
        <v>60</v>
      </c>
      <c r="F1981" t="s">
        <v>83</v>
      </c>
      <c r="G1981" t="s">
        <v>331</v>
      </c>
      <c r="H1981">
        <v>4</v>
      </c>
      <c r="I1981" t="s">
        <v>45</v>
      </c>
      <c r="J1981" t="s">
        <v>63</v>
      </c>
      <c r="K1981" t="s">
        <v>55</v>
      </c>
      <c r="L1981" t="s">
        <v>42</v>
      </c>
      <c r="M1981" t="s">
        <v>208</v>
      </c>
      <c r="N1981" t="s">
        <v>96</v>
      </c>
      <c r="O1981" t="s">
        <v>89</v>
      </c>
      <c r="P1981" t="s">
        <v>70</v>
      </c>
      <c r="Q1981" t="s">
        <v>58</v>
      </c>
      <c r="R1981" s="6">
        <f>_xlfn.XLOOKUP(CleanedData[[#This Row],[Product]],'02_Lookup_Tables'!$A$2:$A$126,'02_Lookup_Tables'!$B$2:$B$126)</f>
        <v>27.35</v>
      </c>
      <c r="S1981" t="str">
        <f>VLOOKUP(CleanedData[[#This Row],[Product]],'02_Lookup_Tables'!$H$2:$I$126,2,FALSE)</f>
        <v>Food</v>
      </c>
      <c r="T1981" t="str">
        <f>VLOOKUP(CleanedData[[#This Row],[Province]],'02_Lookup_Tables'!$D$2:$E$10,2, FALSE)</f>
        <v>Western Region</v>
      </c>
      <c r="U1981" t="str" cm="1">
        <f t="array" ref="U1981">_xlfn.IFS(CleanedData[[#This Row],[Purchase Amount]]&lt;500,"Low",
CleanedData[[#This Row],[Purchase Amount]]&lt;5000,"Medium",
TRUE,"High")</f>
        <v>Low</v>
      </c>
      <c r="V1981" t="str">
        <f>TEXT(CleanedData[[#This Row],[Date]],"mmmm")</f>
        <v>September</v>
      </c>
      <c r="W1981" t="str">
        <f>"Q"&amp;ROUNDUP(MONTH(CleanedData[[#This Row],[Date]])/3,0)</f>
        <v>Q3</v>
      </c>
      <c r="X1981" t="str">
        <f>IF(CleanedData[[#This Row],[Purchase Amount]]&gt;=5000,"Yes","No")</f>
        <v>No</v>
      </c>
      <c r="Y1981">
        <f>IF(CleanedData[[#This Row],[Recommend]]="Yes",1,0)</f>
        <v>1</v>
      </c>
      <c r="Z1981" s="6">
        <f>CleanedData[[#This Row],[Purchase Amount]]*0.15</f>
        <v>4.1025</v>
      </c>
      <c r="AA1981" s="6">
        <f>CleanedData[[#This Row],[Purchase Amount]]*1.15</f>
        <v>31.452500000000001</v>
      </c>
    </row>
    <row r="1982" spans="1:27" x14ac:dyDescent="0.3">
      <c r="A1982">
        <v>2388</v>
      </c>
      <c r="B1982" t="s">
        <v>2207</v>
      </c>
      <c r="C1982" s="1">
        <v>45581</v>
      </c>
      <c r="D1982">
        <v>70</v>
      </c>
      <c r="E1982" t="s">
        <v>60</v>
      </c>
      <c r="F1982" t="s">
        <v>61</v>
      </c>
      <c r="G1982" t="s">
        <v>78</v>
      </c>
      <c r="H1982">
        <v>1</v>
      </c>
      <c r="I1982" t="s">
        <v>45</v>
      </c>
      <c r="J1982" t="s">
        <v>54</v>
      </c>
      <c r="K1982" t="s">
        <v>55</v>
      </c>
      <c r="L1982" t="s">
        <v>42</v>
      </c>
      <c r="N1982" t="s">
        <v>80</v>
      </c>
      <c r="O1982" t="s">
        <v>134</v>
      </c>
      <c r="P1982" t="s">
        <v>8646</v>
      </c>
      <c r="Q1982" t="s">
        <v>97</v>
      </c>
      <c r="R1982" s="6">
        <f>_xlfn.XLOOKUP(CleanedData[[#This Row],[Product]],'02_Lookup_Tables'!$A$2:$A$126,'02_Lookup_Tables'!$B$2:$B$126)</f>
        <v>1951.09</v>
      </c>
      <c r="S1982" t="str">
        <f>VLOOKUP(CleanedData[[#This Row],[Product]],'02_Lookup_Tables'!$H$2:$I$126,2,FALSE)</f>
        <v>Accessories</v>
      </c>
      <c r="T1982" t="str">
        <f>VLOOKUP(CleanedData[[#This Row],[Province]],'02_Lookup_Tables'!$D$2:$E$10,2, FALSE)</f>
        <v>Southern Region</v>
      </c>
      <c r="U1982" t="str" cm="1">
        <f t="array" ref="U1982">_xlfn.IFS(CleanedData[[#This Row],[Purchase Amount]]&lt;500,"Low",
CleanedData[[#This Row],[Purchase Amount]]&lt;5000,"Medium",
TRUE,"High")</f>
        <v>Medium</v>
      </c>
      <c r="V1982" t="str">
        <f>TEXT(CleanedData[[#This Row],[Date]],"mmmm")</f>
        <v>October</v>
      </c>
      <c r="W1982" t="str">
        <f>"Q"&amp;ROUNDUP(MONTH(CleanedData[[#This Row],[Date]])/3,0)</f>
        <v>Q4</v>
      </c>
      <c r="X1982" t="str">
        <f>IF(CleanedData[[#This Row],[Purchase Amount]]&gt;=5000,"Yes","No")</f>
        <v>No</v>
      </c>
      <c r="Y1982">
        <f>IF(CleanedData[[#This Row],[Recommend]]="Yes",1,0)</f>
        <v>1</v>
      </c>
      <c r="Z1982" s="6">
        <f>CleanedData[[#This Row],[Purchase Amount]]*0.15</f>
        <v>292.6635</v>
      </c>
      <c r="AA1982" s="6">
        <f>CleanedData[[#This Row],[Purchase Amount]]*1.15</f>
        <v>2243.7534999999998</v>
      </c>
    </row>
    <row r="1983" spans="1:27" x14ac:dyDescent="0.3">
      <c r="A1983">
        <v>2389</v>
      </c>
      <c r="B1983" t="s">
        <v>2208</v>
      </c>
      <c r="C1983" s="1">
        <v>45916</v>
      </c>
      <c r="D1983">
        <v>18</v>
      </c>
      <c r="E1983" t="s">
        <v>60</v>
      </c>
      <c r="F1983" t="s">
        <v>130</v>
      </c>
      <c r="G1983" t="s">
        <v>187</v>
      </c>
      <c r="H1983">
        <v>4</v>
      </c>
      <c r="I1983" t="s">
        <v>45</v>
      </c>
      <c r="J1983" t="s">
        <v>54</v>
      </c>
      <c r="K1983" t="s">
        <v>44</v>
      </c>
      <c r="L1983" t="s">
        <v>42</v>
      </c>
      <c r="M1983" t="s">
        <v>231</v>
      </c>
      <c r="N1983" t="s">
        <v>96</v>
      </c>
      <c r="O1983" t="s">
        <v>89</v>
      </c>
      <c r="P1983" t="s">
        <v>70</v>
      </c>
      <c r="Q1983" t="s">
        <v>66</v>
      </c>
      <c r="R1983" s="6">
        <f>_xlfn.XLOOKUP(CleanedData[[#This Row],[Product]],'02_Lookup_Tables'!$A$2:$A$126,'02_Lookup_Tables'!$B$2:$B$126)</f>
        <v>24904.86</v>
      </c>
      <c r="S1983" t="str">
        <f>VLOOKUP(CleanedData[[#This Row],[Product]],'02_Lookup_Tables'!$H$2:$I$126,2,FALSE)</f>
        <v>Electronics</v>
      </c>
      <c r="T1983" t="str">
        <f>VLOOKUP(CleanedData[[#This Row],[Province]],'02_Lookup_Tables'!$D$2:$E$10,2, FALSE)</f>
        <v>Eastern Region</v>
      </c>
      <c r="U1983" t="str" cm="1">
        <f t="array" ref="U1983">_xlfn.IFS(CleanedData[[#This Row],[Purchase Amount]]&lt;500,"Low",
CleanedData[[#This Row],[Purchase Amount]]&lt;5000,"Medium",
TRUE,"High")</f>
        <v>High</v>
      </c>
      <c r="V1983" t="str">
        <f>TEXT(CleanedData[[#This Row],[Date]],"mmmm")</f>
        <v>September</v>
      </c>
      <c r="W1983" t="str">
        <f>"Q"&amp;ROUNDUP(MONTH(CleanedData[[#This Row],[Date]])/3,0)</f>
        <v>Q3</v>
      </c>
      <c r="X1983" t="str">
        <f>IF(CleanedData[[#This Row],[Purchase Amount]]&gt;=5000,"Yes","No")</f>
        <v>Yes</v>
      </c>
      <c r="Y1983">
        <f>IF(CleanedData[[#This Row],[Recommend]]="Yes",1,0)</f>
        <v>1</v>
      </c>
      <c r="Z1983" s="6">
        <f>CleanedData[[#This Row],[Purchase Amount]]*0.15</f>
        <v>3735.7289999999998</v>
      </c>
      <c r="AA1983" s="6">
        <f>CleanedData[[#This Row],[Purchase Amount]]*1.15</f>
        <v>28640.589</v>
      </c>
    </row>
    <row r="1984" spans="1:27" x14ac:dyDescent="0.3">
      <c r="A1984">
        <v>2390</v>
      </c>
      <c r="B1984" t="s">
        <v>2209</v>
      </c>
      <c r="C1984" s="1">
        <v>45867</v>
      </c>
      <c r="D1984">
        <v>55</v>
      </c>
      <c r="E1984" t="s">
        <v>60</v>
      </c>
      <c r="F1984" t="s">
        <v>125</v>
      </c>
      <c r="G1984" t="s">
        <v>331</v>
      </c>
      <c r="H1984">
        <v>5</v>
      </c>
      <c r="I1984" t="s">
        <v>45</v>
      </c>
      <c r="J1984" t="s">
        <v>54</v>
      </c>
      <c r="K1984" t="s">
        <v>55</v>
      </c>
      <c r="L1984" t="s">
        <v>42</v>
      </c>
      <c r="M1984" t="s">
        <v>46</v>
      </c>
      <c r="N1984" t="s">
        <v>57</v>
      </c>
      <c r="O1984" t="s">
        <v>89</v>
      </c>
      <c r="P1984" t="s">
        <v>70</v>
      </c>
      <c r="Q1984" t="s">
        <v>50</v>
      </c>
      <c r="R1984" s="6">
        <f>_xlfn.XLOOKUP(CleanedData[[#This Row],[Product]],'02_Lookup_Tables'!$A$2:$A$126,'02_Lookup_Tables'!$B$2:$B$126)</f>
        <v>27.35</v>
      </c>
      <c r="S1984" t="str">
        <f>VLOOKUP(CleanedData[[#This Row],[Product]],'02_Lookup_Tables'!$H$2:$I$126,2,FALSE)</f>
        <v>Food</v>
      </c>
      <c r="T1984" t="str">
        <f>VLOOKUP(CleanedData[[#This Row],[Province]],'02_Lookup_Tables'!$D$2:$E$10,2, FALSE)</f>
        <v>Western Region</v>
      </c>
      <c r="U1984" t="str" cm="1">
        <f t="array" ref="U1984">_xlfn.IFS(CleanedData[[#This Row],[Purchase Amount]]&lt;500,"Low",
CleanedData[[#This Row],[Purchase Amount]]&lt;5000,"Medium",
TRUE,"High")</f>
        <v>Low</v>
      </c>
      <c r="V1984" t="str">
        <f>TEXT(CleanedData[[#This Row],[Date]],"mmmm")</f>
        <v>July</v>
      </c>
      <c r="W1984" t="str">
        <f>"Q"&amp;ROUNDUP(MONTH(CleanedData[[#This Row],[Date]])/3,0)</f>
        <v>Q3</v>
      </c>
      <c r="X1984" t="str">
        <f>IF(CleanedData[[#This Row],[Purchase Amount]]&gt;=5000,"Yes","No")</f>
        <v>No</v>
      </c>
      <c r="Y1984">
        <f>IF(CleanedData[[#This Row],[Recommend]]="Yes",1,0)</f>
        <v>1</v>
      </c>
      <c r="Z1984" s="6">
        <f>CleanedData[[#This Row],[Purchase Amount]]*0.15</f>
        <v>4.1025</v>
      </c>
      <c r="AA1984" s="6">
        <f>CleanedData[[#This Row],[Purchase Amount]]*1.15</f>
        <v>31.452500000000001</v>
      </c>
    </row>
    <row r="1985" spans="1:27" x14ac:dyDescent="0.3">
      <c r="A1985">
        <v>2391</v>
      </c>
      <c r="B1985" t="s">
        <v>2210</v>
      </c>
      <c r="C1985" s="1">
        <v>45423</v>
      </c>
      <c r="D1985">
        <v>72</v>
      </c>
      <c r="E1985" t="s">
        <v>39</v>
      </c>
      <c r="F1985" t="s">
        <v>130</v>
      </c>
      <c r="G1985" t="s">
        <v>205</v>
      </c>
      <c r="H1985">
        <v>2</v>
      </c>
      <c r="I1985" t="s">
        <v>42</v>
      </c>
      <c r="J1985" t="s">
        <v>74</v>
      </c>
      <c r="K1985" t="s">
        <v>55</v>
      </c>
      <c r="L1985" t="s">
        <v>42</v>
      </c>
      <c r="M1985" t="s">
        <v>136</v>
      </c>
      <c r="N1985" t="s">
        <v>47</v>
      </c>
      <c r="O1985" t="s">
        <v>89</v>
      </c>
      <c r="P1985" t="s">
        <v>49</v>
      </c>
      <c r="Q1985" t="s">
        <v>97</v>
      </c>
      <c r="R1985" s="6">
        <f>_xlfn.XLOOKUP(CleanedData[[#This Row],[Product]],'02_Lookup_Tables'!$A$2:$A$126,'02_Lookup_Tables'!$B$2:$B$126)</f>
        <v>139.72999999999999</v>
      </c>
      <c r="S1985" t="str">
        <f>VLOOKUP(CleanedData[[#This Row],[Product]],'02_Lookup_Tables'!$H$2:$I$126,2,FALSE)</f>
        <v>Beauty &amp; Personal Care</v>
      </c>
      <c r="T1985" t="str">
        <f>VLOOKUP(CleanedData[[#This Row],[Province]],'02_Lookup_Tables'!$D$2:$E$10,2, FALSE)</f>
        <v>Eastern Region</v>
      </c>
      <c r="U1985" t="str" cm="1">
        <f t="array" ref="U1985">_xlfn.IFS(CleanedData[[#This Row],[Purchase Amount]]&lt;500,"Low",
CleanedData[[#This Row],[Purchase Amount]]&lt;5000,"Medium",
TRUE,"High")</f>
        <v>Low</v>
      </c>
      <c r="V1985" t="str">
        <f>TEXT(CleanedData[[#This Row],[Date]],"mmmm")</f>
        <v>May</v>
      </c>
      <c r="W1985" t="str">
        <f>"Q"&amp;ROUNDUP(MONTH(CleanedData[[#This Row],[Date]])/3,0)</f>
        <v>Q2</v>
      </c>
      <c r="X1985" t="str">
        <f>IF(CleanedData[[#This Row],[Purchase Amount]]&gt;=5000,"Yes","No")</f>
        <v>No</v>
      </c>
      <c r="Y1985">
        <f>IF(CleanedData[[#This Row],[Recommend]]="Yes",1,0)</f>
        <v>0</v>
      </c>
      <c r="Z1985" s="6">
        <f>CleanedData[[#This Row],[Purchase Amount]]*0.15</f>
        <v>20.959499999999998</v>
      </c>
      <c r="AA1985" s="6">
        <f>CleanedData[[#This Row],[Purchase Amount]]*1.15</f>
        <v>160.68949999999998</v>
      </c>
    </row>
    <row r="1986" spans="1:27" x14ac:dyDescent="0.3">
      <c r="A1986">
        <v>2392</v>
      </c>
      <c r="B1986" t="s">
        <v>2211</v>
      </c>
      <c r="C1986" s="1">
        <v>45889</v>
      </c>
      <c r="D1986">
        <v>65</v>
      </c>
      <c r="E1986" t="s">
        <v>39</v>
      </c>
      <c r="F1986" t="s">
        <v>77</v>
      </c>
      <c r="G1986" t="s">
        <v>212</v>
      </c>
      <c r="H1986">
        <v>2</v>
      </c>
      <c r="I1986" t="s">
        <v>42</v>
      </c>
      <c r="J1986" t="s">
        <v>54</v>
      </c>
      <c r="K1986" t="s">
        <v>44</v>
      </c>
      <c r="L1986" t="s">
        <v>42</v>
      </c>
      <c r="M1986" t="s">
        <v>92</v>
      </c>
      <c r="N1986" t="s">
        <v>47</v>
      </c>
      <c r="O1986" t="s">
        <v>89</v>
      </c>
      <c r="P1986" t="s">
        <v>49</v>
      </c>
      <c r="Q1986" t="s">
        <v>97</v>
      </c>
      <c r="R1986" s="6">
        <f>_xlfn.XLOOKUP(CleanedData[[#This Row],[Product]],'02_Lookup_Tables'!$A$2:$A$126,'02_Lookup_Tables'!$B$2:$B$126)</f>
        <v>192.77</v>
      </c>
      <c r="S1986" t="str">
        <f>VLOOKUP(CleanedData[[#This Row],[Product]],'02_Lookup_Tables'!$H$2:$I$126,2,FALSE)</f>
        <v>Beauty &amp; Personal Care</v>
      </c>
      <c r="T1986" t="str">
        <f>VLOOKUP(CleanedData[[#This Row],[Province]],'02_Lookup_Tables'!$D$2:$E$10,2, FALSE)</f>
        <v>Central Region</v>
      </c>
      <c r="U1986" t="str" cm="1">
        <f t="array" ref="U1986">_xlfn.IFS(CleanedData[[#This Row],[Purchase Amount]]&lt;500,"Low",
CleanedData[[#This Row],[Purchase Amount]]&lt;5000,"Medium",
TRUE,"High")</f>
        <v>Low</v>
      </c>
      <c r="V1986" t="str">
        <f>TEXT(CleanedData[[#This Row],[Date]],"mmmm")</f>
        <v>August</v>
      </c>
      <c r="W1986" t="str">
        <f>"Q"&amp;ROUNDUP(MONTH(CleanedData[[#This Row],[Date]])/3,0)</f>
        <v>Q3</v>
      </c>
      <c r="X1986" t="str">
        <f>IF(CleanedData[[#This Row],[Purchase Amount]]&gt;=5000,"Yes","No")</f>
        <v>No</v>
      </c>
      <c r="Y1986">
        <f>IF(CleanedData[[#This Row],[Recommend]]="Yes",1,0)</f>
        <v>0</v>
      </c>
      <c r="Z1986" s="6">
        <f>CleanedData[[#This Row],[Purchase Amount]]*0.15</f>
        <v>28.915500000000002</v>
      </c>
      <c r="AA1986" s="6">
        <f>CleanedData[[#This Row],[Purchase Amount]]*1.15</f>
        <v>221.68549999999999</v>
      </c>
    </row>
    <row r="1987" spans="1:27" x14ac:dyDescent="0.3">
      <c r="A1987">
        <v>2393</v>
      </c>
      <c r="B1987" t="s">
        <v>2212</v>
      </c>
      <c r="C1987" s="1">
        <v>45488</v>
      </c>
      <c r="D1987">
        <v>27</v>
      </c>
      <c r="E1987" t="s">
        <v>60</v>
      </c>
      <c r="F1987" t="s">
        <v>40</v>
      </c>
      <c r="G1987" t="s">
        <v>372</v>
      </c>
      <c r="H1987">
        <v>2</v>
      </c>
      <c r="I1987" t="s">
        <v>42</v>
      </c>
      <c r="J1987" t="s">
        <v>54</v>
      </c>
      <c r="K1987" t="s">
        <v>55</v>
      </c>
      <c r="L1987" t="s">
        <v>42</v>
      </c>
      <c r="M1987" t="s">
        <v>100</v>
      </c>
      <c r="N1987" t="s">
        <v>47</v>
      </c>
      <c r="O1987" t="s">
        <v>48</v>
      </c>
      <c r="P1987" t="s">
        <v>49</v>
      </c>
      <c r="Q1987" t="s">
        <v>58</v>
      </c>
      <c r="R1987" s="6">
        <f>_xlfn.XLOOKUP(CleanedData[[#This Row],[Product]],'02_Lookup_Tables'!$A$2:$A$126,'02_Lookup_Tables'!$B$2:$B$126)</f>
        <v>944.78</v>
      </c>
      <c r="S1987" t="str">
        <f>VLOOKUP(CleanedData[[#This Row],[Product]],'02_Lookup_Tables'!$H$2:$I$126,2,FALSE)</f>
        <v>Electronics</v>
      </c>
      <c r="T1987" t="str">
        <f>VLOOKUP(CleanedData[[#This Row],[Province]],'02_Lookup_Tables'!$D$2:$E$10,2, FALSE)</f>
        <v>Northern Region</v>
      </c>
      <c r="U1987" t="str" cm="1">
        <f t="array" ref="U1987">_xlfn.IFS(CleanedData[[#This Row],[Purchase Amount]]&lt;500,"Low",
CleanedData[[#This Row],[Purchase Amount]]&lt;5000,"Medium",
TRUE,"High")</f>
        <v>Medium</v>
      </c>
      <c r="V1987" t="str">
        <f>TEXT(CleanedData[[#This Row],[Date]],"mmmm")</f>
        <v>July</v>
      </c>
      <c r="W1987" t="str">
        <f>"Q"&amp;ROUNDUP(MONTH(CleanedData[[#This Row],[Date]])/3,0)</f>
        <v>Q3</v>
      </c>
      <c r="X1987" t="str">
        <f>IF(CleanedData[[#This Row],[Purchase Amount]]&gt;=5000,"Yes","No")</f>
        <v>No</v>
      </c>
      <c r="Y1987">
        <f>IF(CleanedData[[#This Row],[Recommend]]="Yes",1,0)</f>
        <v>0</v>
      </c>
      <c r="Z1987" s="6">
        <f>CleanedData[[#This Row],[Purchase Amount]]*0.15</f>
        <v>141.71699999999998</v>
      </c>
      <c r="AA1987" s="6">
        <f>CleanedData[[#This Row],[Purchase Amount]]*1.15</f>
        <v>1086.4969999999998</v>
      </c>
    </row>
    <row r="1988" spans="1:27" x14ac:dyDescent="0.3">
      <c r="A1988">
        <v>2394</v>
      </c>
      <c r="B1988" t="s">
        <v>2213</v>
      </c>
      <c r="C1988" s="1">
        <v>45634</v>
      </c>
      <c r="D1988">
        <v>31</v>
      </c>
      <c r="E1988" t="s">
        <v>52</v>
      </c>
      <c r="F1988" t="s">
        <v>130</v>
      </c>
      <c r="G1988" t="s">
        <v>243</v>
      </c>
      <c r="H1988">
        <v>2</v>
      </c>
      <c r="I1988" t="s">
        <v>42</v>
      </c>
      <c r="J1988" t="s">
        <v>63</v>
      </c>
      <c r="K1988" t="s">
        <v>44</v>
      </c>
      <c r="L1988" t="s">
        <v>45</v>
      </c>
      <c r="M1988" t="s">
        <v>65</v>
      </c>
      <c r="N1988" t="s">
        <v>47</v>
      </c>
      <c r="O1988" t="s">
        <v>89</v>
      </c>
      <c r="P1988" t="s">
        <v>49</v>
      </c>
      <c r="Q1988" t="s">
        <v>58</v>
      </c>
      <c r="R1988" s="6">
        <f>_xlfn.XLOOKUP(CleanedData[[#This Row],[Product]],'02_Lookup_Tables'!$A$2:$A$126,'02_Lookup_Tables'!$B$2:$B$126)</f>
        <v>551.66</v>
      </c>
      <c r="S1988" t="str">
        <f>VLOOKUP(CleanedData[[#This Row],[Product]],'02_Lookup_Tables'!$H$2:$I$126,2,FALSE)</f>
        <v>Accessories</v>
      </c>
      <c r="T1988" t="str">
        <f>VLOOKUP(CleanedData[[#This Row],[Province]],'02_Lookup_Tables'!$D$2:$E$10,2, FALSE)</f>
        <v>Eastern Region</v>
      </c>
      <c r="U1988" t="str" cm="1">
        <f t="array" ref="U1988">_xlfn.IFS(CleanedData[[#This Row],[Purchase Amount]]&lt;500,"Low",
CleanedData[[#This Row],[Purchase Amount]]&lt;5000,"Medium",
TRUE,"High")</f>
        <v>Medium</v>
      </c>
      <c r="V1988" t="str">
        <f>TEXT(CleanedData[[#This Row],[Date]],"mmmm")</f>
        <v>December</v>
      </c>
      <c r="W1988" t="str">
        <f>"Q"&amp;ROUNDUP(MONTH(CleanedData[[#This Row],[Date]])/3,0)</f>
        <v>Q4</v>
      </c>
      <c r="X1988" t="str">
        <f>IF(CleanedData[[#This Row],[Purchase Amount]]&gt;=5000,"Yes","No")</f>
        <v>No</v>
      </c>
      <c r="Y1988">
        <f>IF(CleanedData[[#This Row],[Recommend]]="Yes",1,0)</f>
        <v>0</v>
      </c>
      <c r="Z1988" s="6">
        <f>CleanedData[[#This Row],[Purchase Amount]]*0.15</f>
        <v>82.748999999999995</v>
      </c>
      <c r="AA1988" s="6">
        <f>CleanedData[[#This Row],[Purchase Amount]]*1.15</f>
        <v>634.40899999999988</v>
      </c>
    </row>
    <row r="1989" spans="1:27" x14ac:dyDescent="0.3">
      <c r="A1989">
        <v>2395</v>
      </c>
      <c r="B1989" t="s">
        <v>2214</v>
      </c>
      <c r="C1989" s="1">
        <v>45542</v>
      </c>
      <c r="D1989">
        <v>37</v>
      </c>
      <c r="E1989" t="s">
        <v>39</v>
      </c>
      <c r="F1989" t="s">
        <v>108</v>
      </c>
      <c r="G1989" t="s">
        <v>696</v>
      </c>
      <c r="H1989">
        <v>2</v>
      </c>
      <c r="I1989" t="s">
        <v>42</v>
      </c>
      <c r="J1989" t="s">
        <v>69</v>
      </c>
      <c r="K1989" t="s">
        <v>64</v>
      </c>
      <c r="L1989" t="s">
        <v>45</v>
      </c>
      <c r="M1989" t="s">
        <v>75</v>
      </c>
      <c r="N1989" t="s">
        <v>47</v>
      </c>
      <c r="O1989" t="s">
        <v>89</v>
      </c>
      <c r="P1989" t="s">
        <v>49</v>
      </c>
      <c r="Q1989" t="s">
        <v>81</v>
      </c>
      <c r="R1989" s="6">
        <f>_xlfn.XLOOKUP(CleanedData[[#This Row],[Product]],'02_Lookup_Tables'!$A$2:$A$126,'02_Lookup_Tables'!$B$2:$B$126)</f>
        <v>1233.45</v>
      </c>
      <c r="S1989" t="str">
        <f>VLOOKUP(CleanedData[[#This Row],[Product]],'02_Lookup_Tables'!$H$2:$I$126,2,FALSE)</f>
        <v>Beauty &amp; Personal Care</v>
      </c>
      <c r="T1989" t="str">
        <f>VLOOKUP(CleanedData[[#This Row],[Province]],'02_Lookup_Tables'!$D$2:$E$10,2, FALSE)</f>
        <v>Gauteng Region</v>
      </c>
      <c r="U1989" t="str" cm="1">
        <f t="array" ref="U1989">_xlfn.IFS(CleanedData[[#This Row],[Purchase Amount]]&lt;500,"Low",
CleanedData[[#This Row],[Purchase Amount]]&lt;5000,"Medium",
TRUE,"High")</f>
        <v>Medium</v>
      </c>
      <c r="V1989" t="str">
        <f>TEXT(CleanedData[[#This Row],[Date]],"mmmm")</f>
        <v>September</v>
      </c>
      <c r="W1989" t="str">
        <f>"Q"&amp;ROUNDUP(MONTH(CleanedData[[#This Row],[Date]])/3,0)</f>
        <v>Q3</v>
      </c>
      <c r="X1989" t="str">
        <f>IF(CleanedData[[#This Row],[Purchase Amount]]&gt;=5000,"Yes","No")</f>
        <v>No</v>
      </c>
      <c r="Y1989">
        <f>IF(CleanedData[[#This Row],[Recommend]]="Yes",1,0)</f>
        <v>0</v>
      </c>
      <c r="Z1989" s="6">
        <f>CleanedData[[#This Row],[Purchase Amount]]*0.15</f>
        <v>185.01750000000001</v>
      </c>
      <c r="AA1989" s="6">
        <f>CleanedData[[#This Row],[Purchase Amount]]*1.15</f>
        <v>1418.4675</v>
      </c>
    </row>
    <row r="1990" spans="1:27" x14ac:dyDescent="0.3">
      <c r="A1990">
        <v>2396</v>
      </c>
      <c r="B1990" t="s">
        <v>2215</v>
      </c>
      <c r="C1990" s="1">
        <v>45643</v>
      </c>
      <c r="D1990">
        <v>23</v>
      </c>
      <c r="E1990" t="s">
        <v>39</v>
      </c>
      <c r="F1990" t="s">
        <v>83</v>
      </c>
      <c r="G1990" t="s">
        <v>189</v>
      </c>
      <c r="H1990">
        <v>5</v>
      </c>
      <c r="I1990" t="s">
        <v>45</v>
      </c>
      <c r="J1990" t="s">
        <v>63</v>
      </c>
      <c r="K1990" t="s">
        <v>44</v>
      </c>
      <c r="L1990" t="s">
        <v>45</v>
      </c>
      <c r="M1990" t="s">
        <v>56</v>
      </c>
      <c r="N1990" t="s">
        <v>57</v>
      </c>
      <c r="O1990" t="s">
        <v>148</v>
      </c>
      <c r="P1990" t="s">
        <v>49</v>
      </c>
      <c r="Q1990" t="s">
        <v>66</v>
      </c>
      <c r="R1990" s="6">
        <f>_xlfn.XLOOKUP(CleanedData[[#This Row],[Product]],'02_Lookup_Tables'!$A$2:$A$126,'02_Lookup_Tables'!$B$2:$B$126)</f>
        <v>1619.07</v>
      </c>
      <c r="S1990" t="str">
        <f>VLOOKUP(CleanedData[[#This Row],[Product]],'02_Lookup_Tables'!$H$2:$I$126,2,FALSE)</f>
        <v>Home &amp; Living</v>
      </c>
      <c r="T1990" t="str">
        <f>VLOOKUP(CleanedData[[#This Row],[Province]],'02_Lookup_Tables'!$D$2:$E$10,2, FALSE)</f>
        <v>Western Region</v>
      </c>
      <c r="U1990" t="str" cm="1">
        <f t="array" ref="U1990">_xlfn.IFS(CleanedData[[#This Row],[Purchase Amount]]&lt;500,"Low",
CleanedData[[#This Row],[Purchase Amount]]&lt;5000,"Medium",
TRUE,"High")</f>
        <v>Medium</v>
      </c>
      <c r="V1990" t="str">
        <f>TEXT(CleanedData[[#This Row],[Date]],"mmmm")</f>
        <v>December</v>
      </c>
      <c r="W1990" t="str">
        <f>"Q"&amp;ROUNDUP(MONTH(CleanedData[[#This Row],[Date]])/3,0)</f>
        <v>Q4</v>
      </c>
      <c r="X1990" t="str">
        <f>IF(CleanedData[[#This Row],[Purchase Amount]]&gt;=5000,"Yes","No")</f>
        <v>No</v>
      </c>
      <c r="Y1990">
        <f>IF(CleanedData[[#This Row],[Recommend]]="Yes",1,0)</f>
        <v>1</v>
      </c>
      <c r="Z1990" s="6">
        <f>CleanedData[[#This Row],[Purchase Amount]]*0.15</f>
        <v>242.86049999999997</v>
      </c>
      <c r="AA1990" s="6">
        <f>CleanedData[[#This Row],[Purchase Amount]]*1.15</f>
        <v>1861.9304999999997</v>
      </c>
    </row>
    <row r="1991" spans="1:27" x14ac:dyDescent="0.3">
      <c r="A1991">
        <v>2397</v>
      </c>
      <c r="B1991" t="s">
        <v>2216</v>
      </c>
      <c r="C1991" s="1">
        <v>45464</v>
      </c>
      <c r="D1991">
        <v>22</v>
      </c>
      <c r="E1991" t="s">
        <v>60</v>
      </c>
      <c r="F1991" t="s">
        <v>108</v>
      </c>
      <c r="G1991" t="s">
        <v>460</v>
      </c>
      <c r="H1991">
        <v>2</v>
      </c>
      <c r="I1991" t="s">
        <v>42</v>
      </c>
      <c r="J1991" t="s">
        <v>69</v>
      </c>
      <c r="K1991" t="s">
        <v>64</v>
      </c>
      <c r="L1991" t="s">
        <v>42</v>
      </c>
      <c r="M1991" t="s">
        <v>112</v>
      </c>
      <c r="N1991" t="s">
        <v>47</v>
      </c>
      <c r="O1991" t="s">
        <v>48</v>
      </c>
      <c r="P1991" t="s">
        <v>49</v>
      </c>
      <c r="Q1991" t="s">
        <v>66</v>
      </c>
      <c r="R1991" s="6">
        <f>_xlfn.XLOOKUP(CleanedData[[#This Row],[Product]],'02_Lookup_Tables'!$A$2:$A$126,'02_Lookup_Tables'!$B$2:$B$126)</f>
        <v>880.49</v>
      </c>
      <c r="S1991" t="str">
        <f>VLOOKUP(CleanedData[[#This Row],[Product]],'02_Lookup_Tables'!$H$2:$I$126,2,FALSE)</f>
        <v>Home Devices</v>
      </c>
      <c r="T1991" t="str">
        <f>VLOOKUP(CleanedData[[#This Row],[Province]],'02_Lookup_Tables'!$D$2:$E$10,2, FALSE)</f>
        <v>Gauteng Region</v>
      </c>
      <c r="U1991" t="str" cm="1">
        <f t="array" ref="U1991">_xlfn.IFS(CleanedData[[#This Row],[Purchase Amount]]&lt;500,"Low",
CleanedData[[#This Row],[Purchase Amount]]&lt;5000,"Medium",
TRUE,"High")</f>
        <v>Medium</v>
      </c>
      <c r="V1991" t="str">
        <f>TEXT(CleanedData[[#This Row],[Date]],"mmmm")</f>
        <v>June</v>
      </c>
      <c r="W1991" t="str">
        <f>"Q"&amp;ROUNDUP(MONTH(CleanedData[[#This Row],[Date]])/3,0)</f>
        <v>Q2</v>
      </c>
      <c r="X1991" t="str">
        <f>IF(CleanedData[[#This Row],[Purchase Amount]]&gt;=5000,"Yes","No")</f>
        <v>No</v>
      </c>
      <c r="Y1991">
        <f>IF(CleanedData[[#This Row],[Recommend]]="Yes",1,0)</f>
        <v>0</v>
      </c>
      <c r="Z1991" s="6">
        <f>CleanedData[[#This Row],[Purchase Amount]]*0.15</f>
        <v>132.0735</v>
      </c>
      <c r="AA1991" s="6">
        <f>CleanedData[[#This Row],[Purchase Amount]]*1.15</f>
        <v>1012.5635</v>
      </c>
    </row>
    <row r="1992" spans="1:27" x14ac:dyDescent="0.3">
      <c r="A1992">
        <v>2398</v>
      </c>
      <c r="B1992" t="s">
        <v>2217</v>
      </c>
      <c r="C1992" s="1">
        <v>45648</v>
      </c>
      <c r="D1992">
        <v>63</v>
      </c>
      <c r="E1992" t="s">
        <v>52</v>
      </c>
      <c r="F1992" t="s">
        <v>77</v>
      </c>
      <c r="G1992" t="s">
        <v>235</v>
      </c>
      <c r="H1992">
        <v>1</v>
      </c>
      <c r="I1992" t="s">
        <v>42</v>
      </c>
      <c r="J1992" t="s">
        <v>63</v>
      </c>
      <c r="K1992" t="s">
        <v>55</v>
      </c>
      <c r="L1992" t="s">
        <v>45</v>
      </c>
      <c r="M1992" t="s">
        <v>147</v>
      </c>
      <c r="N1992" t="s">
        <v>80</v>
      </c>
      <c r="O1992" t="s">
        <v>148</v>
      </c>
      <c r="P1992" t="s">
        <v>70</v>
      </c>
      <c r="Q1992" t="s">
        <v>50</v>
      </c>
      <c r="R1992" s="6">
        <f>_xlfn.XLOOKUP(CleanedData[[#This Row],[Product]],'02_Lookup_Tables'!$A$2:$A$126,'02_Lookup_Tables'!$B$2:$B$126)</f>
        <v>306.57</v>
      </c>
      <c r="S1992" t="str">
        <f>VLOOKUP(CleanedData[[#This Row],[Product]],'02_Lookup_Tables'!$H$2:$I$126,2,FALSE)</f>
        <v>Toys &amp; Games</v>
      </c>
      <c r="T1992" t="str">
        <f>VLOOKUP(CleanedData[[#This Row],[Province]],'02_Lookup_Tables'!$D$2:$E$10,2, FALSE)</f>
        <v>Central Region</v>
      </c>
      <c r="U1992" t="str" cm="1">
        <f t="array" ref="U1992">_xlfn.IFS(CleanedData[[#This Row],[Purchase Amount]]&lt;500,"Low",
CleanedData[[#This Row],[Purchase Amount]]&lt;5000,"Medium",
TRUE,"High")</f>
        <v>Low</v>
      </c>
      <c r="V1992" t="str">
        <f>TEXT(CleanedData[[#This Row],[Date]],"mmmm")</f>
        <v>December</v>
      </c>
      <c r="W1992" t="str">
        <f>"Q"&amp;ROUNDUP(MONTH(CleanedData[[#This Row],[Date]])/3,0)</f>
        <v>Q4</v>
      </c>
      <c r="X1992" t="str">
        <f>IF(CleanedData[[#This Row],[Purchase Amount]]&gt;=5000,"Yes","No")</f>
        <v>No</v>
      </c>
      <c r="Y1992">
        <f>IF(CleanedData[[#This Row],[Recommend]]="Yes",1,0)</f>
        <v>0</v>
      </c>
      <c r="Z1992" s="6">
        <f>CleanedData[[#This Row],[Purchase Amount]]*0.15</f>
        <v>45.985499999999995</v>
      </c>
      <c r="AA1992" s="6">
        <f>CleanedData[[#This Row],[Purchase Amount]]*1.15</f>
        <v>352.55549999999994</v>
      </c>
    </row>
    <row r="1993" spans="1:27" x14ac:dyDescent="0.3">
      <c r="A1993">
        <v>2399</v>
      </c>
      <c r="B1993" t="s">
        <v>2218</v>
      </c>
      <c r="C1993" s="1">
        <v>45919</v>
      </c>
      <c r="D1993">
        <v>39</v>
      </c>
      <c r="E1993" t="s">
        <v>52</v>
      </c>
      <c r="F1993" t="s">
        <v>108</v>
      </c>
      <c r="G1993" t="s">
        <v>696</v>
      </c>
      <c r="H1993">
        <v>3</v>
      </c>
      <c r="I1993" t="s">
        <v>42</v>
      </c>
      <c r="J1993" t="s">
        <v>69</v>
      </c>
      <c r="K1993" t="s">
        <v>55</v>
      </c>
      <c r="L1993" t="s">
        <v>45</v>
      </c>
      <c r="M1993" t="s">
        <v>196</v>
      </c>
      <c r="N1993" t="s">
        <v>48</v>
      </c>
      <c r="O1993" t="s">
        <v>89</v>
      </c>
      <c r="P1993" t="s">
        <v>49</v>
      </c>
      <c r="Q1993" t="s">
        <v>81</v>
      </c>
      <c r="R1993" s="6">
        <f>_xlfn.XLOOKUP(CleanedData[[#This Row],[Product]],'02_Lookup_Tables'!$A$2:$A$126,'02_Lookup_Tables'!$B$2:$B$126)</f>
        <v>1233.45</v>
      </c>
      <c r="S1993" t="str">
        <f>VLOOKUP(CleanedData[[#This Row],[Product]],'02_Lookup_Tables'!$H$2:$I$126,2,FALSE)</f>
        <v>Beauty &amp; Personal Care</v>
      </c>
      <c r="T1993" t="str">
        <f>VLOOKUP(CleanedData[[#This Row],[Province]],'02_Lookup_Tables'!$D$2:$E$10,2, FALSE)</f>
        <v>Gauteng Region</v>
      </c>
      <c r="U1993" t="str" cm="1">
        <f t="array" ref="U1993">_xlfn.IFS(CleanedData[[#This Row],[Purchase Amount]]&lt;500,"Low",
CleanedData[[#This Row],[Purchase Amount]]&lt;5000,"Medium",
TRUE,"High")</f>
        <v>Medium</v>
      </c>
      <c r="V1993" t="str">
        <f>TEXT(CleanedData[[#This Row],[Date]],"mmmm")</f>
        <v>September</v>
      </c>
      <c r="W1993" t="str">
        <f>"Q"&amp;ROUNDUP(MONTH(CleanedData[[#This Row],[Date]])/3,0)</f>
        <v>Q3</v>
      </c>
      <c r="X1993" t="str">
        <f>IF(CleanedData[[#This Row],[Purchase Amount]]&gt;=5000,"Yes","No")</f>
        <v>No</v>
      </c>
      <c r="Y1993">
        <f>IF(CleanedData[[#This Row],[Recommend]]="Yes",1,0)</f>
        <v>0</v>
      </c>
      <c r="Z1993" s="6">
        <f>CleanedData[[#This Row],[Purchase Amount]]*0.15</f>
        <v>185.01750000000001</v>
      </c>
      <c r="AA1993" s="6">
        <f>CleanedData[[#This Row],[Purchase Amount]]*1.15</f>
        <v>1418.4675</v>
      </c>
    </row>
    <row r="1994" spans="1:27" x14ac:dyDescent="0.3">
      <c r="A1994">
        <v>2401</v>
      </c>
      <c r="B1994" t="s">
        <v>2219</v>
      </c>
      <c r="C1994" s="1">
        <v>45860</v>
      </c>
      <c r="D1994">
        <v>78</v>
      </c>
      <c r="E1994" t="s">
        <v>60</v>
      </c>
      <c r="F1994" t="s">
        <v>83</v>
      </c>
      <c r="G1994" t="s">
        <v>116</v>
      </c>
      <c r="H1994">
        <v>5</v>
      </c>
      <c r="I1994" t="s">
        <v>45</v>
      </c>
      <c r="J1994" t="s">
        <v>63</v>
      </c>
      <c r="K1994" t="s">
        <v>64</v>
      </c>
      <c r="L1994" t="s">
        <v>42</v>
      </c>
      <c r="M1994" t="s">
        <v>190</v>
      </c>
      <c r="N1994" t="s">
        <v>57</v>
      </c>
      <c r="O1994" t="s">
        <v>89</v>
      </c>
      <c r="P1994" t="s">
        <v>70</v>
      </c>
      <c r="Q1994" t="s">
        <v>97</v>
      </c>
      <c r="R1994" s="6">
        <f>_xlfn.XLOOKUP(CleanedData[[#This Row],[Product]],'02_Lookup_Tables'!$A$2:$A$126,'02_Lookup_Tables'!$B$2:$B$126)</f>
        <v>869.65</v>
      </c>
      <c r="S1994" t="str">
        <f>VLOOKUP(CleanedData[[#This Row],[Product]],'02_Lookup_Tables'!$H$2:$I$126,2,FALSE)</f>
        <v>Toys &amp; Games</v>
      </c>
      <c r="T1994" t="str">
        <f>VLOOKUP(CleanedData[[#This Row],[Province]],'02_Lookup_Tables'!$D$2:$E$10,2, FALSE)</f>
        <v>Western Region</v>
      </c>
      <c r="U1994" t="str" cm="1">
        <f t="array" ref="U1994">_xlfn.IFS(CleanedData[[#This Row],[Purchase Amount]]&lt;500,"Low",
CleanedData[[#This Row],[Purchase Amount]]&lt;5000,"Medium",
TRUE,"High")</f>
        <v>Medium</v>
      </c>
      <c r="V1994" t="str">
        <f>TEXT(CleanedData[[#This Row],[Date]],"mmmm")</f>
        <v>July</v>
      </c>
      <c r="W1994" t="str">
        <f>"Q"&amp;ROUNDUP(MONTH(CleanedData[[#This Row],[Date]])/3,0)</f>
        <v>Q3</v>
      </c>
      <c r="X1994" t="str">
        <f>IF(CleanedData[[#This Row],[Purchase Amount]]&gt;=5000,"Yes","No")</f>
        <v>No</v>
      </c>
      <c r="Y1994">
        <f>IF(CleanedData[[#This Row],[Recommend]]="Yes",1,0)</f>
        <v>1</v>
      </c>
      <c r="Z1994" s="6">
        <f>CleanedData[[#This Row],[Purchase Amount]]*0.15</f>
        <v>130.44749999999999</v>
      </c>
      <c r="AA1994" s="6">
        <f>CleanedData[[#This Row],[Purchase Amount]]*1.15</f>
        <v>1000.0974999999999</v>
      </c>
    </row>
    <row r="1995" spans="1:27" x14ac:dyDescent="0.3">
      <c r="A1995">
        <v>2404</v>
      </c>
      <c r="B1995" t="s">
        <v>2220</v>
      </c>
      <c r="C1995" s="1">
        <v>45626</v>
      </c>
      <c r="D1995">
        <v>65</v>
      </c>
      <c r="E1995" t="s">
        <v>60</v>
      </c>
      <c r="F1995" t="s">
        <v>61</v>
      </c>
      <c r="G1995" t="s">
        <v>349</v>
      </c>
      <c r="H1995">
        <v>3</v>
      </c>
      <c r="I1995" t="s">
        <v>45</v>
      </c>
      <c r="J1995" t="s">
        <v>63</v>
      </c>
      <c r="K1995" t="s">
        <v>44</v>
      </c>
      <c r="L1995" t="s">
        <v>42</v>
      </c>
      <c r="N1995" t="s">
        <v>48</v>
      </c>
      <c r="O1995" t="s">
        <v>134</v>
      </c>
      <c r="P1995" t="s">
        <v>8646</v>
      </c>
      <c r="Q1995" t="s">
        <v>97</v>
      </c>
      <c r="R1995" s="6">
        <f>_xlfn.XLOOKUP(CleanedData[[#This Row],[Product]],'02_Lookup_Tables'!$A$2:$A$126,'02_Lookup_Tables'!$B$2:$B$126)</f>
        <v>53.85</v>
      </c>
      <c r="S1995" t="str">
        <f>VLOOKUP(CleanedData[[#This Row],[Product]],'02_Lookup_Tables'!$H$2:$I$126,2,FALSE)</f>
        <v>Food</v>
      </c>
      <c r="T1995" t="str">
        <f>VLOOKUP(CleanedData[[#This Row],[Province]],'02_Lookup_Tables'!$D$2:$E$10,2, FALSE)</f>
        <v>Southern Region</v>
      </c>
      <c r="U1995" t="str" cm="1">
        <f t="array" ref="U1995">_xlfn.IFS(CleanedData[[#This Row],[Purchase Amount]]&lt;500,"Low",
CleanedData[[#This Row],[Purchase Amount]]&lt;5000,"Medium",
TRUE,"High")</f>
        <v>Low</v>
      </c>
      <c r="V1995" t="str">
        <f>TEXT(CleanedData[[#This Row],[Date]],"mmmm")</f>
        <v>November</v>
      </c>
      <c r="W1995" t="str">
        <f>"Q"&amp;ROUNDUP(MONTH(CleanedData[[#This Row],[Date]])/3,0)</f>
        <v>Q4</v>
      </c>
      <c r="X1995" t="str">
        <f>IF(CleanedData[[#This Row],[Purchase Amount]]&gt;=5000,"Yes","No")</f>
        <v>No</v>
      </c>
      <c r="Y1995">
        <f>IF(CleanedData[[#This Row],[Recommend]]="Yes",1,0)</f>
        <v>1</v>
      </c>
      <c r="Z1995" s="6">
        <f>CleanedData[[#This Row],[Purchase Amount]]*0.15</f>
        <v>8.0775000000000006</v>
      </c>
      <c r="AA1995" s="6">
        <f>CleanedData[[#This Row],[Purchase Amount]]*1.15</f>
        <v>61.927499999999995</v>
      </c>
    </row>
    <row r="1996" spans="1:27" x14ac:dyDescent="0.3">
      <c r="A1996">
        <v>2405</v>
      </c>
      <c r="B1996" t="s">
        <v>2221</v>
      </c>
      <c r="C1996" s="1">
        <v>45789</v>
      </c>
      <c r="D1996">
        <v>53</v>
      </c>
      <c r="E1996" t="s">
        <v>60</v>
      </c>
      <c r="F1996" t="s">
        <v>125</v>
      </c>
      <c r="G1996" t="s">
        <v>109</v>
      </c>
      <c r="H1996">
        <v>5</v>
      </c>
      <c r="I1996" t="s">
        <v>42</v>
      </c>
      <c r="J1996" t="s">
        <v>43</v>
      </c>
      <c r="K1996" t="s">
        <v>64</v>
      </c>
      <c r="L1996" t="s">
        <v>42</v>
      </c>
      <c r="M1996" t="s">
        <v>79</v>
      </c>
      <c r="N1996" t="s">
        <v>57</v>
      </c>
      <c r="O1996" t="s">
        <v>89</v>
      </c>
      <c r="P1996" t="s">
        <v>70</v>
      </c>
      <c r="Q1996" t="s">
        <v>93</v>
      </c>
      <c r="R1996" s="6">
        <f>_xlfn.XLOOKUP(CleanedData[[#This Row],[Product]],'02_Lookup_Tables'!$A$2:$A$126,'02_Lookup_Tables'!$B$2:$B$126)</f>
        <v>228.08</v>
      </c>
      <c r="S1996" t="str">
        <f>VLOOKUP(CleanedData[[#This Row],[Product]],'02_Lookup_Tables'!$H$2:$I$126,2,FALSE)</f>
        <v>Apparel</v>
      </c>
      <c r="T1996" t="str">
        <f>VLOOKUP(CleanedData[[#This Row],[Province]],'02_Lookup_Tables'!$D$2:$E$10,2, FALSE)</f>
        <v>Western Region</v>
      </c>
      <c r="U1996" t="str" cm="1">
        <f t="array" ref="U1996">_xlfn.IFS(CleanedData[[#This Row],[Purchase Amount]]&lt;500,"Low",
CleanedData[[#This Row],[Purchase Amount]]&lt;5000,"Medium",
TRUE,"High")</f>
        <v>Low</v>
      </c>
      <c r="V1996" t="str">
        <f>TEXT(CleanedData[[#This Row],[Date]],"mmmm")</f>
        <v>May</v>
      </c>
      <c r="W1996" t="str">
        <f>"Q"&amp;ROUNDUP(MONTH(CleanedData[[#This Row],[Date]])/3,0)</f>
        <v>Q2</v>
      </c>
      <c r="X1996" t="str">
        <f>IF(CleanedData[[#This Row],[Purchase Amount]]&gt;=5000,"Yes","No")</f>
        <v>No</v>
      </c>
      <c r="Y1996">
        <f>IF(CleanedData[[#This Row],[Recommend]]="Yes",1,0)</f>
        <v>0</v>
      </c>
      <c r="Z1996" s="6">
        <f>CleanedData[[#This Row],[Purchase Amount]]*0.15</f>
        <v>34.212000000000003</v>
      </c>
      <c r="AA1996" s="6">
        <f>CleanedData[[#This Row],[Purchase Amount]]*1.15</f>
        <v>262.29199999999997</v>
      </c>
    </row>
    <row r="1997" spans="1:27" x14ac:dyDescent="0.3">
      <c r="A1997">
        <v>2406</v>
      </c>
      <c r="B1997" t="s">
        <v>2222</v>
      </c>
      <c r="C1997" s="1">
        <v>45931</v>
      </c>
      <c r="D1997">
        <v>78</v>
      </c>
      <c r="E1997" t="s">
        <v>60</v>
      </c>
      <c r="F1997" t="s">
        <v>108</v>
      </c>
      <c r="G1997" t="s">
        <v>546</v>
      </c>
      <c r="H1997">
        <v>3</v>
      </c>
      <c r="I1997" t="s">
        <v>42</v>
      </c>
      <c r="J1997" t="s">
        <v>43</v>
      </c>
      <c r="K1997" t="s">
        <v>55</v>
      </c>
      <c r="L1997" t="s">
        <v>45</v>
      </c>
      <c r="M1997" t="s">
        <v>92</v>
      </c>
      <c r="N1997" t="s">
        <v>48</v>
      </c>
      <c r="O1997" t="s">
        <v>89</v>
      </c>
      <c r="P1997" t="s">
        <v>49</v>
      </c>
      <c r="Q1997" t="s">
        <v>97</v>
      </c>
      <c r="R1997" s="6">
        <f>_xlfn.XLOOKUP(CleanedData[[#This Row],[Product]],'02_Lookup_Tables'!$A$2:$A$126,'02_Lookup_Tables'!$B$2:$B$126)</f>
        <v>1369.39</v>
      </c>
      <c r="S1997" t="str">
        <f>VLOOKUP(CleanedData[[#This Row],[Product]],'02_Lookup_Tables'!$H$2:$I$126,2,FALSE)</f>
        <v>Toys &amp; Games</v>
      </c>
      <c r="T1997" t="str">
        <f>VLOOKUP(CleanedData[[#This Row],[Province]],'02_Lookup_Tables'!$D$2:$E$10,2, FALSE)</f>
        <v>Gauteng Region</v>
      </c>
      <c r="U1997" t="str" cm="1">
        <f t="array" ref="U1997">_xlfn.IFS(CleanedData[[#This Row],[Purchase Amount]]&lt;500,"Low",
CleanedData[[#This Row],[Purchase Amount]]&lt;5000,"Medium",
TRUE,"High")</f>
        <v>Medium</v>
      </c>
      <c r="V1997" t="str">
        <f>TEXT(CleanedData[[#This Row],[Date]],"mmmm")</f>
        <v>October</v>
      </c>
      <c r="W1997" t="str">
        <f>"Q"&amp;ROUNDUP(MONTH(CleanedData[[#This Row],[Date]])/3,0)</f>
        <v>Q4</v>
      </c>
      <c r="X1997" t="str">
        <f>IF(CleanedData[[#This Row],[Purchase Amount]]&gt;=5000,"Yes","No")</f>
        <v>No</v>
      </c>
      <c r="Y1997">
        <f>IF(CleanedData[[#This Row],[Recommend]]="Yes",1,0)</f>
        <v>0</v>
      </c>
      <c r="Z1997" s="6">
        <f>CleanedData[[#This Row],[Purchase Amount]]*0.15</f>
        <v>205.4085</v>
      </c>
      <c r="AA1997" s="6">
        <f>CleanedData[[#This Row],[Purchase Amount]]*1.15</f>
        <v>1574.7985000000001</v>
      </c>
    </row>
    <row r="1998" spans="1:27" x14ac:dyDescent="0.3">
      <c r="A1998">
        <v>2409</v>
      </c>
      <c r="B1998" t="s">
        <v>2223</v>
      </c>
      <c r="C1998" s="1">
        <v>45536</v>
      </c>
      <c r="D1998">
        <v>31</v>
      </c>
      <c r="E1998" t="s">
        <v>39</v>
      </c>
      <c r="F1998" t="s">
        <v>68</v>
      </c>
      <c r="G1998" t="s">
        <v>286</v>
      </c>
      <c r="H1998">
        <v>1</v>
      </c>
      <c r="I1998" t="s">
        <v>42</v>
      </c>
      <c r="J1998" t="s">
        <v>43</v>
      </c>
      <c r="K1998" t="s">
        <v>44</v>
      </c>
      <c r="L1998" t="s">
        <v>42</v>
      </c>
      <c r="M1998" t="s">
        <v>231</v>
      </c>
      <c r="N1998" t="s">
        <v>80</v>
      </c>
      <c r="O1998" t="s">
        <v>89</v>
      </c>
      <c r="P1998" t="s">
        <v>49</v>
      </c>
      <c r="Q1998" t="s">
        <v>58</v>
      </c>
      <c r="R1998" s="6">
        <f>_xlfn.XLOOKUP(CleanedData[[#This Row],[Product]],'02_Lookup_Tables'!$A$2:$A$126,'02_Lookup_Tables'!$B$2:$B$126)</f>
        <v>1907.49</v>
      </c>
      <c r="S1998" t="str">
        <f>VLOOKUP(CleanedData[[#This Row],[Product]],'02_Lookup_Tables'!$H$2:$I$126,2,FALSE)</f>
        <v>Accessories</v>
      </c>
      <c r="T1998" t="str">
        <f>VLOOKUP(CleanedData[[#This Row],[Province]],'02_Lookup_Tables'!$D$2:$E$10,2, FALSE)</f>
        <v>Northern Region</v>
      </c>
      <c r="U1998" t="str" cm="1">
        <f t="array" ref="U1998">_xlfn.IFS(CleanedData[[#This Row],[Purchase Amount]]&lt;500,"Low",
CleanedData[[#This Row],[Purchase Amount]]&lt;5000,"Medium",
TRUE,"High")</f>
        <v>Medium</v>
      </c>
      <c r="V1998" t="str">
        <f>TEXT(CleanedData[[#This Row],[Date]],"mmmm")</f>
        <v>September</v>
      </c>
      <c r="W1998" t="str">
        <f>"Q"&amp;ROUNDUP(MONTH(CleanedData[[#This Row],[Date]])/3,0)</f>
        <v>Q3</v>
      </c>
      <c r="X1998" t="str">
        <f>IF(CleanedData[[#This Row],[Purchase Amount]]&gt;=5000,"Yes","No")</f>
        <v>No</v>
      </c>
      <c r="Y1998">
        <f>IF(CleanedData[[#This Row],[Recommend]]="Yes",1,0)</f>
        <v>0</v>
      </c>
      <c r="Z1998" s="6">
        <f>CleanedData[[#This Row],[Purchase Amount]]*0.15</f>
        <v>286.12349999999998</v>
      </c>
      <c r="AA1998" s="6">
        <f>CleanedData[[#This Row],[Purchase Amount]]*1.15</f>
        <v>2193.6134999999999</v>
      </c>
    </row>
    <row r="1999" spans="1:27" x14ac:dyDescent="0.3">
      <c r="A1999">
        <v>2412</v>
      </c>
      <c r="B1999" t="s">
        <v>2224</v>
      </c>
      <c r="C1999" s="1">
        <v>45619</v>
      </c>
      <c r="D1999">
        <v>66</v>
      </c>
      <c r="E1999" t="s">
        <v>60</v>
      </c>
      <c r="F1999" t="s">
        <v>108</v>
      </c>
      <c r="G1999" t="s">
        <v>309</v>
      </c>
      <c r="H1999">
        <v>2</v>
      </c>
      <c r="I1999" t="s">
        <v>42</v>
      </c>
      <c r="J1999" t="s">
        <v>43</v>
      </c>
      <c r="K1999" t="s">
        <v>55</v>
      </c>
      <c r="L1999" t="s">
        <v>45</v>
      </c>
      <c r="N1999" t="s">
        <v>47</v>
      </c>
      <c r="O1999" t="s">
        <v>134</v>
      </c>
      <c r="P1999" t="s">
        <v>8646</v>
      </c>
      <c r="Q1999" t="s">
        <v>97</v>
      </c>
      <c r="R1999" s="6">
        <f>_xlfn.XLOOKUP(CleanedData[[#This Row],[Product]],'02_Lookup_Tables'!$A$2:$A$126,'02_Lookup_Tables'!$B$2:$B$126)</f>
        <v>353.21</v>
      </c>
      <c r="S1999" t="str">
        <f>VLOOKUP(CleanedData[[#This Row],[Product]],'02_Lookup_Tables'!$H$2:$I$126,2,FALSE)</f>
        <v>Food</v>
      </c>
      <c r="T1999" t="str">
        <f>VLOOKUP(CleanedData[[#This Row],[Province]],'02_Lookup_Tables'!$D$2:$E$10,2, FALSE)</f>
        <v>Gauteng Region</v>
      </c>
      <c r="U1999" t="str" cm="1">
        <f t="array" ref="U1999">_xlfn.IFS(CleanedData[[#This Row],[Purchase Amount]]&lt;500,"Low",
CleanedData[[#This Row],[Purchase Amount]]&lt;5000,"Medium",
TRUE,"High")</f>
        <v>Low</v>
      </c>
      <c r="V1999" t="str">
        <f>TEXT(CleanedData[[#This Row],[Date]],"mmmm")</f>
        <v>November</v>
      </c>
      <c r="W1999" t="str">
        <f>"Q"&amp;ROUNDUP(MONTH(CleanedData[[#This Row],[Date]])/3,0)</f>
        <v>Q4</v>
      </c>
      <c r="X1999" t="str">
        <f>IF(CleanedData[[#This Row],[Purchase Amount]]&gt;=5000,"Yes","No")</f>
        <v>No</v>
      </c>
      <c r="Y1999">
        <f>IF(CleanedData[[#This Row],[Recommend]]="Yes",1,0)</f>
        <v>0</v>
      </c>
      <c r="Z1999" s="6">
        <f>CleanedData[[#This Row],[Purchase Amount]]*0.15</f>
        <v>52.981499999999997</v>
      </c>
      <c r="AA1999" s="6">
        <f>CleanedData[[#This Row],[Purchase Amount]]*1.15</f>
        <v>406.19149999999996</v>
      </c>
    </row>
    <row r="2000" spans="1:27" x14ac:dyDescent="0.3">
      <c r="A2000">
        <v>2413</v>
      </c>
      <c r="B2000" t="s">
        <v>2225</v>
      </c>
      <c r="C2000" s="1">
        <v>45726</v>
      </c>
      <c r="D2000">
        <v>71</v>
      </c>
      <c r="E2000" t="s">
        <v>52</v>
      </c>
      <c r="F2000" t="s">
        <v>108</v>
      </c>
      <c r="G2000" t="s">
        <v>288</v>
      </c>
      <c r="H2000">
        <v>4</v>
      </c>
      <c r="I2000" t="s">
        <v>45</v>
      </c>
      <c r="J2000" t="s">
        <v>74</v>
      </c>
      <c r="K2000" t="s">
        <v>55</v>
      </c>
      <c r="L2000" t="s">
        <v>42</v>
      </c>
      <c r="M2000" t="s">
        <v>136</v>
      </c>
      <c r="N2000" t="s">
        <v>96</v>
      </c>
      <c r="O2000" t="s">
        <v>89</v>
      </c>
      <c r="P2000" t="s">
        <v>70</v>
      </c>
      <c r="Q2000" t="s">
        <v>97</v>
      </c>
      <c r="R2000" s="6">
        <f>_xlfn.XLOOKUP(CleanedData[[#This Row],[Product]],'02_Lookup_Tables'!$A$2:$A$126,'02_Lookup_Tables'!$B$2:$B$126)</f>
        <v>605.1</v>
      </c>
      <c r="S2000" t="str">
        <f>VLOOKUP(CleanedData[[#This Row],[Product]],'02_Lookup_Tables'!$H$2:$I$126,2,FALSE)</f>
        <v>Apparel</v>
      </c>
      <c r="T2000" t="str">
        <f>VLOOKUP(CleanedData[[#This Row],[Province]],'02_Lookup_Tables'!$D$2:$E$10,2, FALSE)</f>
        <v>Gauteng Region</v>
      </c>
      <c r="U2000" t="str" cm="1">
        <f t="array" ref="U2000">_xlfn.IFS(CleanedData[[#This Row],[Purchase Amount]]&lt;500,"Low",
CleanedData[[#This Row],[Purchase Amount]]&lt;5000,"Medium",
TRUE,"High")</f>
        <v>Medium</v>
      </c>
      <c r="V2000" t="str">
        <f>TEXT(CleanedData[[#This Row],[Date]],"mmmm")</f>
        <v>March</v>
      </c>
      <c r="W2000" t="str">
        <f>"Q"&amp;ROUNDUP(MONTH(CleanedData[[#This Row],[Date]])/3,0)</f>
        <v>Q1</v>
      </c>
      <c r="X2000" t="str">
        <f>IF(CleanedData[[#This Row],[Purchase Amount]]&gt;=5000,"Yes","No")</f>
        <v>No</v>
      </c>
      <c r="Y2000">
        <f>IF(CleanedData[[#This Row],[Recommend]]="Yes",1,0)</f>
        <v>1</v>
      </c>
      <c r="Z2000" s="6">
        <f>CleanedData[[#This Row],[Purchase Amount]]*0.15</f>
        <v>90.765000000000001</v>
      </c>
      <c r="AA2000" s="6">
        <f>CleanedData[[#This Row],[Purchase Amount]]*1.15</f>
        <v>695.86500000000001</v>
      </c>
    </row>
    <row r="2001" spans="1:27" x14ac:dyDescent="0.3">
      <c r="A2001">
        <v>2414</v>
      </c>
      <c r="B2001" t="s">
        <v>2226</v>
      </c>
      <c r="C2001" s="1">
        <v>45356</v>
      </c>
      <c r="D2001">
        <v>25</v>
      </c>
      <c r="E2001" t="s">
        <v>60</v>
      </c>
      <c r="F2001" t="s">
        <v>130</v>
      </c>
      <c r="G2001" t="s">
        <v>950</v>
      </c>
      <c r="H2001">
        <v>4</v>
      </c>
      <c r="I2001" t="s">
        <v>45</v>
      </c>
      <c r="J2001" t="s">
        <v>54</v>
      </c>
      <c r="K2001" t="s">
        <v>55</v>
      </c>
      <c r="L2001" t="s">
        <v>42</v>
      </c>
      <c r="M2001" t="s">
        <v>79</v>
      </c>
      <c r="N2001" t="s">
        <v>96</v>
      </c>
      <c r="O2001" t="s">
        <v>89</v>
      </c>
      <c r="P2001" t="s">
        <v>70</v>
      </c>
      <c r="Q2001" t="s">
        <v>58</v>
      </c>
      <c r="R2001" s="6">
        <f>_xlfn.XLOOKUP(CleanedData[[#This Row],[Product]],'02_Lookup_Tables'!$A$2:$A$126,'02_Lookup_Tables'!$B$2:$B$126)</f>
        <v>85.25</v>
      </c>
      <c r="S2001" t="str">
        <f>VLOOKUP(CleanedData[[#This Row],[Product]],'02_Lookup_Tables'!$H$2:$I$126,2,FALSE)</f>
        <v>Beauty &amp; Personal Care</v>
      </c>
      <c r="T2001" t="str">
        <f>VLOOKUP(CleanedData[[#This Row],[Province]],'02_Lookup_Tables'!$D$2:$E$10,2, FALSE)</f>
        <v>Eastern Region</v>
      </c>
      <c r="U2001" t="str" cm="1">
        <f t="array" ref="U2001">_xlfn.IFS(CleanedData[[#This Row],[Purchase Amount]]&lt;500,"Low",
CleanedData[[#This Row],[Purchase Amount]]&lt;5000,"Medium",
TRUE,"High")</f>
        <v>Low</v>
      </c>
      <c r="V2001" t="str">
        <f>TEXT(CleanedData[[#This Row],[Date]],"mmmm")</f>
        <v>March</v>
      </c>
      <c r="W2001" t="str">
        <f>"Q"&amp;ROUNDUP(MONTH(CleanedData[[#This Row],[Date]])/3,0)</f>
        <v>Q1</v>
      </c>
      <c r="X2001" t="str">
        <f>IF(CleanedData[[#This Row],[Purchase Amount]]&gt;=5000,"Yes","No")</f>
        <v>No</v>
      </c>
      <c r="Y2001">
        <f>IF(CleanedData[[#This Row],[Recommend]]="Yes",1,0)</f>
        <v>1</v>
      </c>
      <c r="Z2001" s="6">
        <f>CleanedData[[#This Row],[Purchase Amount]]*0.15</f>
        <v>12.7875</v>
      </c>
      <c r="AA2001" s="6">
        <f>CleanedData[[#This Row],[Purchase Amount]]*1.15</f>
        <v>98.037499999999994</v>
      </c>
    </row>
    <row r="2002" spans="1:27" x14ac:dyDescent="0.3">
      <c r="A2002">
        <v>2415</v>
      </c>
      <c r="B2002" t="s">
        <v>2227</v>
      </c>
      <c r="C2002" s="1">
        <v>45466</v>
      </c>
      <c r="D2002">
        <v>41</v>
      </c>
      <c r="E2002" t="s">
        <v>60</v>
      </c>
      <c r="F2002" t="s">
        <v>61</v>
      </c>
      <c r="G2002" t="s">
        <v>171</v>
      </c>
      <c r="H2002">
        <v>5</v>
      </c>
      <c r="I2002" t="s">
        <v>45</v>
      </c>
      <c r="J2002" t="s">
        <v>69</v>
      </c>
      <c r="K2002" t="s">
        <v>44</v>
      </c>
      <c r="L2002" t="s">
        <v>45</v>
      </c>
      <c r="M2002" t="s">
        <v>151</v>
      </c>
      <c r="N2002" t="s">
        <v>57</v>
      </c>
      <c r="O2002" t="s">
        <v>89</v>
      </c>
      <c r="P2002" t="s">
        <v>70</v>
      </c>
      <c r="Q2002" t="s">
        <v>81</v>
      </c>
      <c r="R2002" s="6">
        <f>_xlfn.XLOOKUP(CleanedData[[#This Row],[Product]],'02_Lookup_Tables'!$A$2:$A$126,'02_Lookup_Tables'!$B$2:$B$126)</f>
        <v>6710.27</v>
      </c>
      <c r="S2002" t="str">
        <f>VLOOKUP(CleanedData[[#This Row],[Product]],'02_Lookup_Tables'!$H$2:$I$126,2,FALSE)</f>
        <v>Home Devices</v>
      </c>
      <c r="T2002" t="str">
        <f>VLOOKUP(CleanedData[[#This Row],[Province]],'02_Lookup_Tables'!$D$2:$E$10,2, FALSE)</f>
        <v>Southern Region</v>
      </c>
      <c r="U2002" t="str" cm="1">
        <f t="array" ref="U2002">_xlfn.IFS(CleanedData[[#This Row],[Purchase Amount]]&lt;500,"Low",
CleanedData[[#This Row],[Purchase Amount]]&lt;5000,"Medium",
TRUE,"High")</f>
        <v>High</v>
      </c>
      <c r="V2002" t="str">
        <f>TEXT(CleanedData[[#This Row],[Date]],"mmmm")</f>
        <v>June</v>
      </c>
      <c r="W2002" t="str">
        <f>"Q"&amp;ROUNDUP(MONTH(CleanedData[[#This Row],[Date]])/3,0)</f>
        <v>Q2</v>
      </c>
      <c r="X2002" t="str">
        <f>IF(CleanedData[[#This Row],[Purchase Amount]]&gt;=5000,"Yes","No")</f>
        <v>Yes</v>
      </c>
      <c r="Y2002">
        <f>IF(CleanedData[[#This Row],[Recommend]]="Yes",1,0)</f>
        <v>1</v>
      </c>
      <c r="Z2002" s="6">
        <f>CleanedData[[#This Row],[Purchase Amount]]*0.15</f>
        <v>1006.5405000000001</v>
      </c>
      <c r="AA2002" s="6">
        <f>CleanedData[[#This Row],[Purchase Amount]]*1.15</f>
        <v>7716.8104999999996</v>
      </c>
    </row>
    <row r="2003" spans="1:27" x14ac:dyDescent="0.3">
      <c r="A2003">
        <v>2416</v>
      </c>
      <c r="B2003" t="s">
        <v>2228</v>
      </c>
      <c r="C2003" s="1">
        <v>45480</v>
      </c>
      <c r="E2003" t="s">
        <v>52</v>
      </c>
      <c r="F2003" t="s">
        <v>77</v>
      </c>
      <c r="G2003" t="s">
        <v>450</v>
      </c>
      <c r="H2003">
        <v>1</v>
      </c>
      <c r="I2003" t="s">
        <v>45</v>
      </c>
      <c r="J2003" t="s">
        <v>54</v>
      </c>
      <c r="K2003" t="s">
        <v>64</v>
      </c>
      <c r="L2003" t="s">
        <v>42</v>
      </c>
      <c r="N2003" t="s">
        <v>80</v>
      </c>
      <c r="O2003" t="s">
        <v>134</v>
      </c>
      <c r="P2003" t="s">
        <v>8646</v>
      </c>
      <c r="Q2003" t="s">
        <v>166</v>
      </c>
      <c r="R2003" s="6">
        <f>_xlfn.XLOOKUP(CleanedData[[#This Row],[Product]],'02_Lookup_Tables'!$A$2:$A$126,'02_Lookup_Tables'!$B$2:$B$126)</f>
        <v>74.72</v>
      </c>
      <c r="S2003" t="str">
        <f>VLOOKUP(CleanedData[[#This Row],[Product]],'02_Lookup_Tables'!$H$2:$I$126,2,FALSE)</f>
        <v>Food</v>
      </c>
      <c r="T2003" t="str">
        <f>VLOOKUP(CleanedData[[#This Row],[Province]],'02_Lookup_Tables'!$D$2:$E$10,2, FALSE)</f>
        <v>Central Region</v>
      </c>
      <c r="U2003" t="str" cm="1">
        <f t="array" ref="U2003">_xlfn.IFS(CleanedData[[#This Row],[Purchase Amount]]&lt;500,"Low",
CleanedData[[#This Row],[Purchase Amount]]&lt;5000,"Medium",
TRUE,"High")</f>
        <v>Low</v>
      </c>
      <c r="V2003" t="str">
        <f>TEXT(CleanedData[[#This Row],[Date]],"mmmm")</f>
        <v>July</v>
      </c>
      <c r="W2003" t="str">
        <f>"Q"&amp;ROUNDUP(MONTH(CleanedData[[#This Row],[Date]])/3,0)</f>
        <v>Q3</v>
      </c>
      <c r="X2003" t="str">
        <f>IF(CleanedData[[#This Row],[Purchase Amount]]&gt;=5000,"Yes","No")</f>
        <v>No</v>
      </c>
      <c r="Y2003">
        <f>IF(CleanedData[[#This Row],[Recommend]]="Yes",1,0)</f>
        <v>1</v>
      </c>
      <c r="Z2003" s="6">
        <f>CleanedData[[#This Row],[Purchase Amount]]*0.15</f>
        <v>11.208</v>
      </c>
      <c r="AA2003" s="6">
        <f>CleanedData[[#This Row],[Purchase Amount]]*1.15</f>
        <v>85.927999999999997</v>
      </c>
    </row>
    <row r="2004" spans="1:27" x14ac:dyDescent="0.3">
      <c r="A2004">
        <v>2418</v>
      </c>
      <c r="B2004" t="s">
        <v>2229</v>
      </c>
      <c r="C2004" s="1">
        <v>45406</v>
      </c>
      <c r="D2004">
        <v>31</v>
      </c>
      <c r="E2004" t="s">
        <v>60</v>
      </c>
      <c r="F2004" t="s">
        <v>68</v>
      </c>
      <c r="G2004" t="s">
        <v>187</v>
      </c>
      <c r="H2004">
        <v>2</v>
      </c>
      <c r="I2004" t="s">
        <v>42</v>
      </c>
      <c r="J2004" t="s">
        <v>74</v>
      </c>
      <c r="K2004" t="s">
        <v>64</v>
      </c>
      <c r="L2004" t="s">
        <v>45</v>
      </c>
      <c r="M2004" t="s">
        <v>65</v>
      </c>
      <c r="N2004" t="s">
        <v>47</v>
      </c>
      <c r="O2004" t="s">
        <v>89</v>
      </c>
      <c r="P2004" t="s">
        <v>49</v>
      </c>
      <c r="Q2004" t="s">
        <v>58</v>
      </c>
      <c r="R2004" s="6">
        <f>_xlfn.XLOOKUP(CleanedData[[#This Row],[Product]],'02_Lookup_Tables'!$A$2:$A$126,'02_Lookup_Tables'!$B$2:$B$126)</f>
        <v>24904.86</v>
      </c>
      <c r="S2004" t="str">
        <f>VLOOKUP(CleanedData[[#This Row],[Product]],'02_Lookup_Tables'!$H$2:$I$126,2,FALSE)</f>
        <v>Electronics</v>
      </c>
      <c r="T2004" t="str">
        <f>VLOOKUP(CleanedData[[#This Row],[Province]],'02_Lookup_Tables'!$D$2:$E$10,2, FALSE)</f>
        <v>Northern Region</v>
      </c>
      <c r="U2004" t="str" cm="1">
        <f t="array" ref="U2004">_xlfn.IFS(CleanedData[[#This Row],[Purchase Amount]]&lt;500,"Low",
CleanedData[[#This Row],[Purchase Amount]]&lt;5000,"Medium",
TRUE,"High")</f>
        <v>High</v>
      </c>
      <c r="V2004" t="str">
        <f>TEXT(CleanedData[[#This Row],[Date]],"mmmm")</f>
        <v>April</v>
      </c>
      <c r="W2004" t="str">
        <f>"Q"&amp;ROUNDUP(MONTH(CleanedData[[#This Row],[Date]])/3,0)</f>
        <v>Q2</v>
      </c>
      <c r="X2004" t="str">
        <f>IF(CleanedData[[#This Row],[Purchase Amount]]&gt;=5000,"Yes","No")</f>
        <v>Yes</v>
      </c>
      <c r="Y2004">
        <f>IF(CleanedData[[#This Row],[Recommend]]="Yes",1,0)</f>
        <v>0</v>
      </c>
      <c r="Z2004" s="6">
        <f>CleanedData[[#This Row],[Purchase Amount]]*0.15</f>
        <v>3735.7289999999998</v>
      </c>
      <c r="AA2004" s="6">
        <f>CleanedData[[#This Row],[Purchase Amount]]*1.15</f>
        <v>28640.589</v>
      </c>
    </row>
    <row r="2005" spans="1:27" x14ac:dyDescent="0.3">
      <c r="A2005">
        <v>2420</v>
      </c>
      <c r="B2005" t="s">
        <v>2230</v>
      </c>
      <c r="C2005" s="1">
        <v>45481</v>
      </c>
      <c r="D2005">
        <v>42</v>
      </c>
      <c r="E2005" t="s">
        <v>52</v>
      </c>
      <c r="F2005" t="s">
        <v>72</v>
      </c>
      <c r="G2005" t="s">
        <v>976</v>
      </c>
      <c r="H2005">
        <v>3</v>
      </c>
      <c r="I2005" t="s">
        <v>42</v>
      </c>
      <c r="J2005" t="s">
        <v>63</v>
      </c>
      <c r="K2005" t="s">
        <v>55</v>
      </c>
      <c r="L2005" t="s">
        <v>42</v>
      </c>
      <c r="M2005" t="s">
        <v>147</v>
      </c>
      <c r="N2005" t="s">
        <v>48</v>
      </c>
      <c r="O2005" t="s">
        <v>148</v>
      </c>
      <c r="P2005" t="s">
        <v>49</v>
      </c>
      <c r="Q2005" t="s">
        <v>81</v>
      </c>
      <c r="R2005" s="6">
        <f>_xlfn.XLOOKUP(CleanedData[[#This Row],[Product]],'02_Lookup_Tables'!$A$2:$A$126,'02_Lookup_Tables'!$B$2:$B$126)</f>
        <v>412.16</v>
      </c>
      <c r="S2005" t="str">
        <f>VLOOKUP(CleanedData[[#This Row],[Product]],'02_Lookup_Tables'!$H$2:$I$126,2,FALSE)</f>
        <v>Apparel</v>
      </c>
      <c r="T2005" t="str">
        <f>VLOOKUP(CleanedData[[#This Row],[Province]],'02_Lookup_Tables'!$D$2:$E$10,2, FALSE)</f>
        <v>Central Region</v>
      </c>
      <c r="U2005" t="str" cm="1">
        <f t="array" ref="U2005">_xlfn.IFS(CleanedData[[#This Row],[Purchase Amount]]&lt;500,"Low",
CleanedData[[#This Row],[Purchase Amount]]&lt;5000,"Medium",
TRUE,"High")</f>
        <v>Low</v>
      </c>
      <c r="V2005" t="str">
        <f>TEXT(CleanedData[[#This Row],[Date]],"mmmm")</f>
        <v>July</v>
      </c>
      <c r="W2005" t="str">
        <f>"Q"&amp;ROUNDUP(MONTH(CleanedData[[#This Row],[Date]])/3,0)</f>
        <v>Q3</v>
      </c>
      <c r="X2005" t="str">
        <f>IF(CleanedData[[#This Row],[Purchase Amount]]&gt;=5000,"Yes","No")</f>
        <v>No</v>
      </c>
      <c r="Y2005">
        <f>IF(CleanedData[[#This Row],[Recommend]]="Yes",1,0)</f>
        <v>0</v>
      </c>
      <c r="Z2005" s="6">
        <f>CleanedData[[#This Row],[Purchase Amount]]*0.15</f>
        <v>61.823999999999998</v>
      </c>
      <c r="AA2005" s="6">
        <f>CleanedData[[#This Row],[Purchase Amount]]*1.15</f>
        <v>473.98399999999998</v>
      </c>
    </row>
    <row r="2006" spans="1:27" x14ac:dyDescent="0.3">
      <c r="A2006">
        <v>2422</v>
      </c>
      <c r="B2006" t="s">
        <v>2231</v>
      </c>
      <c r="C2006" s="1">
        <v>45780</v>
      </c>
      <c r="D2006">
        <v>41</v>
      </c>
      <c r="E2006" t="s">
        <v>52</v>
      </c>
      <c r="F2006" t="s">
        <v>40</v>
      </c>
      <c r="G2006" t="s">
        <v>478</v>
      </c>
      <c r="H2006">
        <v>4</v>
      </c>
      <c r="I2006" t="s">
        <v>45</v>
      </c>
      <c r="J2006" t="s">
        <v>63</v>
      </c>
      <c r="K2006" t="s">
        <v>44</v>
      </c>
      <c r="L2006" t="s">
        <v>45</v>
      </c>
      <c r="M2006" t="s">
        <v>151</v>
      </c>
      <c r="N2006" t="s">
        <v>96</v>
      </c>
      <c r="O2006" t="s">
        <v>89</v>
      </c>
      <c r="P2006" t="s">
        <v>70</v>
      </c>
      <c r="Q2006" t="s">
        <v>81</v>
      </c>
      <c r="R2006" s="6">
        <f>_xlfn.XLOOKUP(CleanedData[[#This Row],[Product]],'02_Lookup_Tables'!$A$2:$A$126,'02_Lookup_Tables'!$B$2:$B$126)</f>
        <v>4507.63</v>
      </c>
      <c r="S2006" t="str">
        <f>VLOOKUP(CleanedData[[#This Row],[Product]],'02_Lookup_Tables'!$H$2:$I$126,2,FALSE)</f>
        <v>Sports &amp; Outdoors</v>
      </c>
      <c r="T2006" t="str">
        <f>VLOOKUP(CleanedData[[#This Row],[Province]],'02_Lookup_Tables'!$D$2:$E$10,2, FALSE)</f>
        <v>Northern Region</v>
      </c>
      <c r="U2006" t="str" cm="1">
        <f t="array" ref="U2006">_xlfn.IFS(CleanedData[[#This Row],[Purchase Amount]]&lt;500,"Low",
CleanedData[[#This Row],[Purchase Amount]]&lt;5000,"Medium",
TRUE,"High")</f>
        <v>Medium</v>
      </c>
      <c r="V2006" t="str">
        <f>TEXT(CleanedData[[#This Row],[Date]],"mmmm")</f>
        <v>May</v>
      </c>
      <c r="W2006" t="str">
        <f>"Q"&amp;ROUNDUP(MONTH(CleanedData[[#This Row],[Date]])/3,0)</f>
        <v>Q2</v>
      </c>
      <c r="X2006" t="str">
        <f>IF(CleanedData[[#This Row],[Purchase Amount]]&gt;=5000,"Yes","No")</f>
        <v>No</v>
      </c>
      <c r="Y2006">
        <f>IF(CleanedData[[#This Row],[Recommend]]="Yes",1,0)</f>
        <v>1</v>
      </c>
      <c r="Z2006" s="6">
        <f>CleanedData[[#This Row],[Purchase Amount]]*0.15</f>
        <v>676.14449999999999</v>
      </c>
      <c r="AA2006" s="6">
        <f>CleanedData[[#This Row],[Purchase Amount]]*1.15</f>
        <v>5183.7744999999995</v>
      </c>
    </row>
    <row r="2007" spans="1:27" x14ac:dyDescent="0.3">
      <c r="A2007">
        <v>2423</v>
      </c>
      <c r="B2007" t="s">
        <v>2232</v>
      </c>
      <c r="C2007" s="1">
        <v>45814</v>
      </c>
      <c r="D2007">
        <v>28</v>
      </c>
      <c r="E2007" t="s">
        <v>39</v>
      </c>
      <c r="F2007" t="s">
        <v>40</v>
      </c>
      <c r="G2007" t="s">
        <v>406</v>
      </c>
      <c r="H2007">
        <v>1</v>
      </c>
      <c r="I2007" t="s">
        <v>42</v>
      </c>
      <c r="J2007" t="s">
        <v>63</v>
      </c>
      <c r="K2007" t="s">
        <v>55</v>
      </c>
      <c r="L2007" t="s">
        <v>45</v>
      </c>
      <c r="M2007" t="s">
        <v>88</v>
      </c>
      <c r="N2007" t="s">
        <v>80</v>
      </c>
      <c r="O2007" t="s">
        <v>89</v>
      </c>
      <c r="P2007" t="s">
        <v>49</v>
      </c>
      <c r="Q2007" t="s">
        <v>58</v>
      </c>
      <c r="R2007" s="6">
        <f>_xlfn.XLOOKUP(CleanedData[[#This Row],[Product]],'02_Lookup_Tables'!$A$2:$A$126,'02_Lookup_Tables'!$B$2:$B$126)</f>
        <v>996.44</v>
      </c>
      <c r="S2007" t="str">
        <f>VLOOKUP(CleanedData[[#This Row],[Product]],'02_Lookup_Tables'!$H$2:$I$126,2,FALSE)</f>
        <v>Sports &amp; Outdoors</v>
      </c>
      <c r="T2007" t="str">
        <f>VLOOKUP(CleanedData[[#This Row],[Province]],'02_Lookup_Tables'!$D$2:$E$10,2, FALSE)</f>
        <v>Northern Region</v>
      </c>
      <c r="U2007" t="str" cm="1">
        <f t="array" ref="U2007">_xlfn.IFS(CleanedData[[#This Row],[Purchase Amount]]&lt;500,"Low",
CleanedData[[#This Row],[Purchase Amount]]&lt;5000,"Medium",
TRUE,"High")</f>
        <v>Medium</v>
      </c>
      <c r="V2007" t="str">
        <f>TEXT(CleanedData[[#This Row],[Date]],"mmmm")</f>
        <v>June</v>
      </c>
      <c r="W2007" t="str">
        <f>"Q"&amp;ROUNDUP(MONTH(CleanedData[[#This Row],[Date]])/3,0)</f>
        <v>Q2</v>
      </c>
      <c r="X2007" t="str">
        <f>IF(CleanedData[[#This Row],[Purchase Amount]]&gt;=5000,"Yes","No")</f>
        <v>No</v>
      </c>
      <c r="Y2007">
        <f>IF(CleanedData[[#This Row],[Recommend]]="Yes",1,0)</f>
        <v>0</v>
      </c>
      <c r="Z2007" s="6">
        <f>CleanedData[[#This Row],[Purchase Amount]]*0.15</f>
        <v>149.46600000000001</v>
      </c>
      <c r="AA2007" s="6">
        <f>CleanedData[[#This Row],[Purchase Amount]]*1.15</f>
        <v>1145.9059999999999</v>
      </c>
    </row>
    <row r="2008" spans="1:27" x14ac:dyDescent="0.3">
      <c r="A2008">
        <v>2424</v>
      </c>
      <c r="B2008" t="s">
        <v>2233</v>
      </c>
      <c r="C2008" s="1">
        <v>45990</v>
      </c>
      <c r="E2008" t="s">
        <v>60</v>
      </c>
      <c r="F2008" t="s">
        <v>61</v>
      </c>
      <c r="G2008" t="s">
        <v>133</v>
      </c>
      <c r="H2008">
        <v>1</v>
      </c>
      <c r="I2008" t="s">
        <v>42</v>
      </c>
      <c r="J2008" t="s">
        <v>63</v>
      </c>
      <c r="K2008" t="s">
        <v>55</v>
      </c>
      <c r="L2008" t="s">
        <v>42</v>
      </c>
      <c r="M2008" t="s">
        <v>75</v>
      </c>
      <c r="N2008" t="s">
        <v>80</v>
      </c>
      <c r="O2008" t="s">
        <v>89</v>
      </c>
      <c r="P2008" t="s">
        <v>49</v>
      </c>
      <c r="Q2008" t="s">
        <v>166</v>
      </c>
      <c r="R2008" s="6">
        <f>_xlfn.XLOOKUP(CleanedData[[#This Row],[Product]],'02_Lookup_Tables'!$A$2:$A$126,'02_Lookup_Tables'!$B$2:$B$126)</f>
        <v>1734</v>
      </c>
      <c r="S2008" t="str">
        <f>VLOOKUP(CleanedData[[#This Row],[Product]],'02_Lookup_Tables'!$H$2:$I$126,2,FALSE)</f>
        <v>Home &amp; Living</v>
      </c>
      <c r="T2008" t="str">
        <f>VLOOKUP(CleanedData[[#This Row],[Province]],'02_Lookup_Tables'!$D$2:$E$10,2, FALSE)</f>
        <v>Southern Region</v>
      </c>
      <c r="U2008" t="str" cm="1">
        <f t="array" ref="U2008">_xlfn.IFS(CleanedData[[#This Row],[Purchase Amount]]&lt;500,"Low",
CleanedData[[#This Row],[Purchase Amount]]&lt;5000,"Medium",
TRUE,"High")</f>
        <v>Medium</v>
      </c>
      <c r="V2008" t="str">
        <f>TEXT(CleanedData[[#This Row],[Date]],"mmmm")</f>
        <v>November</v>
      </c>
      <c r="W2008" t="str">
        <f>"Q"&amp;ROUNDUP(MONTH(CleanedData[[#This Row],[Date]])/3,0)</f>
        <v>Q4</v>
      </c>
      <c r="X2008" t="str">
        <f>IF(CleanedData[[#This Row],[Purchase Amount]]&gt;=5000,"Yes","No")</f>
        <v>No</v>
      </c>
      <c r="Y2008">
        <f>IF(CleanedData[[#This Row],[Recommend]]="Yes",1,0)</f>
        <v>0</v>
      </c>
      <c r="Z2008" s="6">
        <f>CleanedData[[#This Row],[Purchase Amount]]*0.15</f>
        <v>260.09999999999997</v>
      </c>
      <c r="AA2008" s="6">
        <f>CleanedData[[#This Row],[Purchase Amount]]*1.15</f>
        <v>1994.1</v>
      </c>
    </row>
    <row r="2009" spans="1:27" x14ac:dyDescent="0.3">
      <c r="A2009">
        <v>2425</v>
      </c>
      <c r="B2009" t="s">
        <v>2234</v>
      </c>
      <c r="C2009" s="1">
        <v>45957</v>
      </c>
      <c r="E2009" t="s">
        <v>52</v>
      </c>
      <c r="F2009" t="s">
        <v>72</v>
      </c>
      <c r="G2009" t="s">
        <v>336</v>
      </c>
      <c r="H2009">
        <v>3</v>
      </c>
      <c r="I2009" t="s">
        <v>42</v>
      </c>
      <c r="J2009" t="s">
        <v>74</v>
      </c>
      <c r="K2009" t="s">
        <v>64</v>
      </c>
      <c r="L2009" t="s">
        <v>42</v>
      </c>
      <c r="M2009" t="s">
        <v>92</v>
      </c>
      <c r="N2009" t="s">
        <v>48</v>
      </c>
      <c r="O2009" t="s">
        <v>89</v>
      </c>
      <c r="P2009" t="s">
        <v>49</v>
      </c>
      <c r="Q2009" t="s">
        <v>166</v>
      </c>
      <c r="R2009" s="6">
        <f>_xlfn.XLOOKUP(CleanedData[[#This Row],[Product]],'02_Lookup_Tables'!$A$2:$A$126,'02_Lookup_Tables'!$B$2:$B$126)</f>
        <v>812.2</v>
      </c>
      <c r="S2009" t="str">
        <f>VLOOKUP(CleanedData[[#This Row],[Product]],'02_Lookup_Tables'!$H$2:$I$126,2,FALSE)</f>
        <v>Sports &amp; Outdoors</v>
      </c>
      <c r="T2009" t="str">
        <f>VLOOKUP(CleanedData[[#This Row],[Province]],'02_Lookup_Tables'!$D$2:$E$10,2, FALSE)</f>
        <v>Central Region</v>
      </c>
      <c r="U2009" t="str" cm="1">
        <f t="array" ref="U2009">_xlfn.IFS(CleanedData[[#This Row],[Purchase Amount]]&lt;500,"Low",
CleanedData[[#This Row],[Purchase Amount]]&lt;5000,"Medium",
TRUE,"High")</f>
        <v>Medium</v>
      </c>
      <c r="V2009" t="str">
        <f>TEXT(CleanedData[[#This Row],[Date]],"mmmm")</f>
        <v>October</v>
      </c>
      <c r="W2009" t="str">
        <f>"Q"&amp;ROUNDUP(MONTH(CleanedData[[#This Row],[Date]])/3,0)</f>
        <v>Q4</v>
      </c>
      <c r="X2009" t="str">
        <f>IF(CleanedData[[#This Row],[Purchase Amount]]&gt;=5000,"Yes","No")</f>
        <v>No</v>
      </c>
      <c r="Y2009">
        <f>IF(CleanedData[[#This Row],[Recommend]]="Yes",1,0)</f>
        <v>0</v>
      </c>
      <c r="Z2009" s="6">
        <f>CleanedData[[#This Row],[Purchase Amount]]*0.15</f>
        <v>121.83</v>
      </c>
      <c r="AA2009" s="6">
        <f>CleanedData[[#This Row],[Purchase Amount]]*1.15</f>
        <v>934.03</v>
      </c>
    </row>
    <row r="2010" spans="1:27" x14ac:dyDescent="0.3">
      <c r="A2010">
        <v>2426</v>
      </c>
      <c r="B2010" t="s">
        <v>2235</v>
      </c>
      <c r="C2010" s="1">
        <v>45621</v>
      </c>
      <c r="D2010">
        <v>21</v>
      </c>
      <c r="E2010" t="s">
        <v>52</v>
      </c>
      <c r="F2010" t="s">
        <v>125</v>
      </c>
      <c r="G2010" t="s">
        <v>282</v>
      </c>
      <c r="H2010">
        <v>4</v>
      </c>
      <c r="I2010" t="s">
        <v>42</v>
      </c>
      <c r="J2010" t="s">
        <v>54</v>
      </c>
      <c r="K2010" t="s">
        <v>55</v>
      </c>
      <c r="L2010" t="s">
        <v>42</v>
      </c>
      <c r="M2010" t="s">
        <v>140</v>
      </c>
      <c r="N2010" t="s">
        <v>96</v>
      </c>
      <c r="O2010" t="s">
        <v>148</v>
      </c>
      <c r="P2010" t="s">
        <v>49</v>
      </c>
      <c r="Q2010" t="s">
        <v>66</v>
      </c>
      <c r="R2010" s="6">
        <f>_xlfn.XLOOKUP(CleanedData[[#This Row],[Product]],'02_Lookup_Tables'!$A$2:$A$126,'02_Lookup_Tables'!$B$2:$B$126)</f>
        <v>1859.13</v>
      </c>
      <c r="S2010" t="str">
        <f>VLOOKUP(CleanedData[[#This Row],[Product]],'02_Lookup_Tables'!$H$2:$I$126,2,FALSE)</f>
        <v>Home Devices</v>
      </c>
      <c r="T2010" t="str">
        <f>VLOOKUP(CleanedData[[#This Row],[Province]],'02_Lookup_Tables'!$D$2:$E$10,2, FALSE)</f>
        <v>Western Region</v>
      </c>
      <c r="U2010" t="str" cm="1">
        <f t="array" ref="U2010">_xlfn.IFS(CleanedData[[#This Row],[Purchase Amount]]&lt;500,"Low",
CleanedData[[#This Row],[Purchase Amount]]&lt;5000,"Medium",
TRUE,"High")</f>
        <v>Medium</v>
      </c>
      <c r="V2010" t="str">
        <f>TEXT(CleanedData[[#This Row],[Date]],"mmmm")</f>
        <v>November</v>
      </c>
      <c r="W2010" t="str">
        <f>"Q"&amp;ROUNDUP(MONTH(CleanedData[[#This Row],[Date]])/3,0)</f>
        <v>Q4</v>
      </c>
      <c r="X2010" t="str">
        <f>IF(CleanedData[[#This Row],[Purchase Amount]]&gt;=5000,"Yes","No")</f>
        <v>No</v>
      </c>
      <c r="Y2010">
        <f>IF(CleanedData[[#This Row],[Recommend]]="Yes",1,0)</f>
        <v>0</v>
      </c>
      <c r="Z2010" s="6">
        <f>CleanedData[[#This Row],[Purchase Amount]]*0.15</f>
        <v>278.86950000000002</v>
      </c>
      <c r="AA2010" s="6">
        <f>CleanedData[[#This Row],[Purchase Amount]]*1.15</f>
        <v>2137.9994999999999</v>
      </c>
    </row>
    <row r="2011" spans="1:27" x14ac:dyDescent="0.3">
      <c r="A2011">
        <v>2427</v>
      </c>
      <c r="B2011" t="s">
        <v>2236</v>
      </c>
      <c r="C2011" s="1">
        <v>45730</v>
      </c>
      <c r="E2011" t="s">
        <v>39</v>
      </c>
      <c r="F2011" t="s">
        <v>130</v>
      </c>
      <c r="G2011" t="s">
        <v>214</v>
      </c>
      <c r="H2011">
        <v>3</v>
      </c>
      <c r="I2011" t="s">
        <v>42</v>
      </c>
      <c r="J2011" t="s">
        <v>74</v>
      </c>
      <c r="K2011" t="s">
        <v>44</v>
      </c>
      <c r="L2011" t="s">
        <v>45</v>
      </c>
      <c r="M2011" t="s">
        <v>79</v>
      </c>
      <c r="N2011" t="s">
        <v>48</v>
      </c>
      <c r="O2011" t="s">
        <v>89</v>
      </c>
      <c r="P2011" t="s">
        <v>49</v>
      </c>
      <c r="Q2011" t="s">
        <v>166</v>
      </c>
      <c r="R2011" s="6">
        <f>_xlfn.XLOOKUP(CleanedData[[#This Row],[Product]],'02_Lookup_Tables'!$A$2:$A$126,'02_Lookup_Tables'!$B$2:$B$126)</f>
        <v>134.01</v>
      </c>
      <c r="S2011" t="str">
        <f>VLOOKUP(CleanedData[[#This Row],[Product]],'02_Lookup_Tables'!$H$2:$I$126,2,FALSE)</f>
        <v>Food</v>
      </c>
      <c r="T2011" t="str">
        <f>VLOOKUP(CleanedData[[#This Row],[Province]],'02_Lookup_Tables'!$D$2:$E$10,2, FALSE)</f>
        <v>Eastern Region</v>
      </c>
      <c r="U2011" t="str" cm="1">
        <f t="array" ref="U2011">_xlfn.IFS(CleanedData[[#This Row],[Purchase Amount]]&lt;500,"Low",
CleanedData[[#This Row],[Purchase Amount]]&lt;5000,"Medium",
TRUE,"High")</f>
        <v>Low</v>
      </c>
      <c r="V2011" t="str">
        <f>TEXT(CleanedData[[#This Row],[Date]],"mmmm")</f>
        <v>March</v>
      </c>
      <c r="W2011" t="str">
        <f>"Q"&amp;ROUNDUP(MONTH(CleanedData[[#This Row],[Date]])/3,0)</f>
        <v>Q1</v>
      </c>
      <c r="X2011" t="str">
        <f>IF(CleanedData[[#This Row],[Purchase Amount]]&gt;=5000,"Yes","No")</f>
        <v>No</v>
      </c>
      <c r="Y2011">
        <f>IF(CleanedData[[#This Row],[Recommend]]="Yes",1,0)</f>
        <v>0</v>
      </c>
      <c r="Z2011" s="6">
        <f>CleanedData[[#This Row],[Purchase Amount]]*0.15</f>
        <v>20.101499999999998</v>
      </c>
      <c r="AA2011" s="6">
        <f>CleanedData[[#This Row],[Purchase Amount]]*1.15</f>
        <v>154.11149999999998</v>
      </c>
    </row>
    <row r="2012" spans="1:27" x14ac:dyDescent="0.3">
      <c r="A2012">
        <v>2428</v>
      </c>
      <c r="B2012" t="s">
        <v>2237</v>
      </c>
      <c r="C2012" s="1">
        <v>45924</v>
      </c>
      <c r="D2012">
        <v>64</v>
      </c>
      <c r="E2012" t="s">
        <v>60</v>
      </c>
      <c r="F2012" t="s">
        <v>68</v>
      </c>
      <c r="G2012" t="s">
        <v>62</v>
      </c>
      <c r="H2012">
        <v>5</v>
      </c>
      <c r="I2012" t="s">
        <v>42</v>
      </c>
      <c r="J2012" t="s">
        <v>74</v>
      </c>
      <c r="K2012" t="s">
        <v>55</v>
      </c>
      <c r="L2012" t="s">
        <v>45</v>
      </c>
      <c r="M2012" t="s">
        <v>79</v>
      </c>
      <c r="N2012" t="s">
        <v>57</v>
      </c>
      <c r="O2012" t="s">
        <v>89</v>
      </c>
      <c r="P2012" t="s">
        <v>70</v>
      </c>
      <c r="Q2012" t="s">
        <v>50</v>
      </c>
      <c r="R2012" s="6">
        <f>_xlfn.XLOOKUP(CleanedData[[#This Row],[Product]],'02_Lookup_Tables'!$A$2:$A$126,'02_Lookup_Tables'!$B$2:$B$126)</f>
        <v>230.14</v>
      </c>
      <c r="S2012" t="str">
        <f>VLOOKUP(CleanedData[[#This Row],[Product]],'02_Lookup_Tables'!$H$2:$I$126,2,FALSE)</f>
        <v>Sports &amp; Outdoors</v>
      </c>
      <c r="T2012" t="str">
        <f>VLOOKUP(CleanedData[[#This Row],[Province]],'02_Lookup_Tables'!$D$2:$E$10,2, FALSE)</f>
        <v>Northern Region</v>
      </c>
      <c r="U2012" t="str" cm="1">
        <f t="array" ref="U2012">_xlfn.IFS(CleanedData[[#This Row],[Purchase Amount]]&lt;500,"Low",
CleanedData[[#This Row],[Purchase Amount]]&lt;5000,"Medium",
TRUE,"High")</f>
        <v>Low</v>
      </c>
      <c r="V2012" t="str">
        <f>TEXT(CleanedData[[#This Row],[Date]],"mmmm")</f>
        <v>September</v>
      </c>
      <c r="W2012" t="str">
        <f>"Q"&amp;ROUNDUP(MONTH(CleanedData[[#This Row],[Date]])/3,0)</f>
        <v>Q3</v>
      </c>
      <c r="X2012" t="str">
        <f>IF(CleanedData[[#This Row],[Purchase Amount]]&gt;=5000,"Yes","No")</f>
        <v>No</v>
      </c>
      <c r="Y2012">
        <f>IF(CleanedData[[#This Row],[Recommend]]="Yes",1,0)</f>
        <v>0</v>
      </c>
      <c r="Z2012" s="6">
        <f>CleanedData[[#This Row],[Purchase Amount]]*0.15</f>
        <v>34.520999999999994</v>
      </c>
      <c r="AA2012" s="6">
        <f>CleanedData[[#This Row],[Purchase Amount]]*1.15</f>
        <v>264.66099999999994</v>
      </c>
    </row>
    <row r="2013" spans="1:27" x14ac:dyDescent="0.3">
      <c r="A2013">
        <v>2429</v>
      </c>
      <c r="B2013" t="s">
        <v>2238</v>
      </c>
      <c r="C2013" s="1">
        <v>45937</v>
      </c>
      <c r="D2013">
        <v>54</v>
      </c>
      <c r="E2013" t="s">
        <v>39</v>
      </c>
      <c r="F2013" t="s">
        <v>130</v>
      </c>
      <c r="G2013" t="s">
        <v>546</v>
      </c>
      <c r="H2013">
        <v>1</v>
      </c>
      <c r="I2013" t="s">
        <v>45</v>
      </c>
      <c r="J2013" t="s">
        <v>74</v>
      </c>
      <c r="K2013" t="s">
        <v>64</v>
      </c>
      <c r="L2013" t="s">
        <v>45</v>
      </c>
      <c r="M2013" t="s">
        <v>79</v>
      </c>
      <c r="N2013" t="s">
        <v>80</v>
      </c>
      <c r="O2013" t="s">
        <v>89</v>
      </c>
      <c r="P2013" t="s">
        <v>49</v>
      </c>
      <c r="Q2013" t="s">
        <v>93</v>
      </c>
      <c r="R2013" s="6">
        <f>_xlfn.XLOOKUP(CleanedData[[#This Row],[Product]],'02_Lookup_Tables'!$A$2:$A$126,'02_Lookup_Tables'!$B$2:$B$126)</f>
        <v>1369.39</v>
      </c>
      <c r="S2013" t="str">
        <f>VLOOKUP(CleanedData[[#This Row],[Product]],'02_Lookup_Tables'!$H$2:$I$126,2,FALSE)</f>
        <v>Toys &amp; Games</v>
      </c>
      <c r="T2013" t="str">
        <f>VLOOKUP(CleanedData[[#This Row],[Province]],'02_Lookup_Tables'!$D$2:$E$10,2, FALSE)</f>
        <v>Eastern Region</v>
      </c>
      <c r="U2013" t="str" cm="1">
        <f t="array" ref="U2013">_xlfn.IFS(CleanedData[[#This Row],[Purchase Amount]]&lt;500,"Low",
CleanedData[[#This Row],[Purchase Amount]]&lt;5000,"Medium",
TRUE,"High")</f>
        <v>Medium</v>
      </c>
      <c r="V2013" t="str">
        <f>TEXT(CleanedData[[#This Row],[Date]],"mmmm")</f>
        <v>October</v>
      </c>
      <c r="W2013" t="str">
        <f>"Q"&amp;ROUNDUP(MONTH(CleanedData[[#This Row],[Date]])/3,0)</f>
        <v>Q4</v>
      </c>
      <c r="X2013" t="str">
        <f>IF(CleanedData[[#This Row],[Purchase Amount]]&gt;=5000,"Yes","No")</f>
        <v>No</v>
      </c>
      <c r="Y2013">
        <f>IF(CleanedData[[#This Row],[Recommend]]="Yes",1,0)</f>
        <v>1</v>
      </c>
      <c r="Z2013" s="6">
        <f>CleanedData[[#This Row],[Purchase Amount]]*0.15</f>
        <v>205.4085</v>
      </c>
      <c r="AA2013" s="6">
        <f>CleanedData[[#This Row],[Purchase Amount]]*1.15</f>
        <v>1574.7985000000001</v>
      </c>
    </row>
    <row r="2014" spans="1:27" x14ac:dyDescent="0.3">
      <c r="A2014">
        <v>2430</v>
      </c>
      <c r="B2014" t="s">
        <v>2239</v>
      </c>
      <c r="C2014" s="1">
        <v>45566</v>
      </c>
      <c r="D2014">
        <v>49</v>
      </c>
      <c r="E2014" t="s">
        <v>52</v>
      </c>
      <c r="F2014" t="s">
        <v>83</v>
      </c>
      <c r="G2014" t="s">
        <v>349</v>
      </c>
      <c r="H2014">
        <v>4</v>
      </c>
      <c r="I2014" t="s">
        <v>42</v>
      </c>
      <c r="J2014" t="s">
        <v>69</v>
      </c>
      <c r="K2014" t="s">
        <v>55</v>
      </c>
      <c r="L2014" t="s">
        <v>42</v>
      </c>
      <c r="M2014" t="s">
        <v>112</v>
      </c>
      <c r="N2014" t="s">
        <v>96</v>
      </c>
      <c r="O2014" t="s">
        <v>48</v>
      </c>
      <c r="P2014" t="s">
        <v>49</v>
      </c>
      <c r="Q2014" t="s">
        <v>93</v>
      </c>
      <c r="R2014" s="6">
        <f>_xlfn.XLOOKUP(CleanedData[[#This Row],[Product]],'02_Lookup_Tables'!$A$2:$A$126,'02_Lookup_Tables'!$B$2:$B$126)</f>
        <v>53.85</v>
      </c>
      <c r="S2014" t="str">
        <f>VLOOKUP(CleanedData[[#This Row],[Product]],'02_Lookup_Tables'!$H$2:$I$126,2,FALSE)</f>
        <v>Food</v>
      </c>
      <c r="T2014" t="str">
        <f>VLOOKUP(CleanedData[[#This Row],[Province]],'02_Lookup_Tables'!$D$2:$E$10,2, FALSE)</f>
        <v>Western Region</v>
      </c>
      <c r="U2014" t="str" cm="1">
        <f t="array" ref="U2014">_xlfn.IFS(CleanedData[[#This Row],[Purchase Amount]]&lt;500,"Low",
CleanedData[[#This Row],[Purchase Amount]]&lt;5000,"Medium",
TRUE,"High")</f>
        <v>Low</v>
      </c>
      <c r="V2014" t="str">
        <f>TEXT(CleanedData[[#This Row],[Date]],"mmmm")</f>
        <v>October</v>
      </c>
      <c r="W2014" t="str">
        <f>"Q"&amp;ROUNDUP(MONTH(CleanedData[[#This Row],[Date]])/3,0)</f>
        <v>Q4</v>
      </c>
      <c r="X2014" t="str">
        <f>IF(CleanedData[[#This Row],[Purchase Amount]]&gt;=5000,"Yes","No")</f>
        <v>No</v>
      </c>
      <c r="Y2014">
        <f>IF(CleanedData[[#This Row],[Recommend]]="Yes",1,0)</f>
        <v>0</v>
      </c>
      <c r="Z2014" s="6">
        <f>CleanedData[[#This Row],[Purchase Amount]]*0.15</f>
        <v>8.0775000000000006</v>
      </c>
      <c r="AA2014" s="6">
        <f>CleanedData[[#This Row],[Purchase Amount]]*1.15</f>
        <v>61.927499999999995</v>
      </c>
    </row>
    <row r="2015" spans="1:27" x14ac:dyDescent="0.3">
      <c r="A2015">
        <v>2431</v>
      </c>
      <c r="B2015" t="s">
        <v>2240</v>
      </c>
      <c r="C2015" s="1">
        <v>45566</v>
      </c>
      <c r="D2015">
        <v>29</v>
      </c>
      <c r="E2015" t="s">
        <v>52</v>
      </c>
      <c r="F2015" t="s">
        <v>72</v>
      </c>
      <c r="G2015" t="s">
        <v>120</v>
      </c>
      <c r="H2015">
        <v>2</v>
      </c>
      <c r="I2015" t="s">
        <v>42</v>
      </c>
      <c r="J2015" t="s">
        <v>74</v>
      </c>
      <c r="K2015" t="s">
        <v>44</v>
      </c>
      <c r="L2015" t="s">
        <v>45</v>
      </c>
      <c r="M2015" t="s">
        <v>190</v>
      </c>
      <c r="N2015" t="s">
        <v>47</v>
      </c>
      <c r="O2015" t="s">
        <v>89</v>
      </c>
      <c r="P2015" t="s">
        <v>49</v>
      </c>
      <c r="Q2015" t="s">
        <v>58</v>
      </c>
      <c r="R2015" s="6">
        <f>_xlfn.XLOOKUP(CleanedData[[#This Row],[Product]],'02_Lookup_Tables'!$A$2:$A$126,'02_Lookup_Tables'!$B$2:$B$126)</f>
        <v>471.63</v>
      </c>
      <c r="S2015" t="str">
        <f>VLOOKUP(CleanedData[[#This Row],[Product]],'02_Lookup_Tables'!$H$2:$I$126,2,FALSE)</f>
        <v>Beauty &amp; Personal Care</v>
      </c>
      <c r="T2015" t="str">
        <f>VLOOKUP(CleanedData[[#This Row],[Province]],'02_Lookup_Tables'!$D$2:$E$10,2, FALSE)</f>
        <v>Central Region</v>
      </c>
      <c r="U2015" t="str" cm="1">
        <f t="array" ref="U2015">_xlfn.IFS(CleanedData[[#This Row],[Purchase Amount]]&lt;500,"Low",
CleanedData[[#This Row],[Purchase Amount]]&lt;5000,"Medium",
TRUE,"High")</f>
        <v>Low</v>
      </c>
      <c r="V2015" t="str">
        <f>TEXT(CleanedData[[#This Row],[Date]],"mmmm")</f>
        <v>October</v>
      </c>
      <c r="W2015" t="str">
        <f>"Q"&amp;ROUNDUP(MONTH(CleanedData[[#This Row],[Date]])/3,0)</f>
        <v>Q4</v>
      </c>
      <c r="X2015" t="str">
        <f>IF(CleanedData[[#This Row],[Purchase Amount]]&gt;=5000,"Yes","No")</f>
        <v>No</v>
      </c>
      <c r="Y2015">
        <f>IF(CleanedData[[#This Row],[Recommend]]="Yes",1,0)</f>
        <v>0</v>
      </c>
      <c r="Z2015" s="6">
        <f>CleanedData[[#This Row],[Purchase Amount]]*0.15</f>
        <v>70.744500000000002</v>
      </c>
      <c r="AA2015" s="6">
        <f>CleanedData[[#This Row],[Purchase Amount]]*1.15</f>
        <v>542.3744999999999</v>
      </c>
    </row>
    <row r="2016" spans="1:27" x14ac:dyDescent="0.3">
      <c r="A2016">
        <v>2432</v>
      </c>
      <c r="B2016" t="s">
        <v>2241</v>
      </c>
      <c r="C2016" s="1">
        <v>45340</v>
      </c>
      <c r="D2016">
        <v>25</v>
      </c>
      <c r="E2016" t="s">
        <v>39</v>
      </c>
      <c r="F2016" t="s">
        <v>77</v>
      </c>
      <c r="G2016" t="s">
        <v>84</v>
      </c>
      <c r="H2016">
        <v>5</v>
      </c>
      <c r="I2016" t="s">
        <v>45</v>
      </c>
      <c r="J2016" t="s">
        <v>63</v>
      </c>
      <c r="K2016" t="s">
        <v>64</v>
      </c>
      <c r="L2016" t="s">
        <v>42</v>
      </c>
      <c r="M2016" t="s">
        <v>231</v>
      </c>
      <c r="N2016" t="s">
        <v>57</v>
      </c>
      <c r="O2016" t="s">
        <v>89</v>
      </c>
      <c r="P2016" t="s">
        <v>70</v>
      </c>
      <c r="Q2016" t="s">
        <v>58</v>
      </c>
      <c r="R2016" s="6">
        <f>_xlfn.XLOOKUP(CleanedData[[#This Row],[Product]],'02_Lookup_Tables'!$A$2:$A$126,'02_Lookup_Tables'!$B$2:$B$126)</f>
        <v>1158.56</v>
      </c>
      <c r="S2016" t="str">
        <f>VLOOKUP(CleanedData[[#This Row],[Product]],'02_Lookup_Tables'!$H$2:$I$126,2,FALSE)</f>
        <v>Toys &amp; Games</v>
      </c>
      <c r="T2016" t="str">
        <f>VLOOKUP(CleanedData[[#This Row],[Province]],'02_Lookup_Tables'!$D$2:$E$10,2, FALSE)</f>
        <v>Central Region</v>
      </c>
      <c r="U2016" t="str" cm="1">
        <f t="array" ref="U2016">_xlfn.IFS(CleanedData[[#This Row],[Purchase Amount]]&lt;500,"Low",
CleanedData[[#This Row],[Purchase Amount]]&lt;5000,"Medium",
TRUE,"High")</f>
        <v>Medium</v>
      </c>
      <c r="V2016" t="str">
        <f>TEXT(CleanedData[[#This Row],[Date]],"mmmm")</f>
        <v>February</v>
      </c>
      <c r="W2016" t="str">
        <f>"Q"&amp;ROUNDUP(MONTH(CleanedData[[#This Row],[Date]])/3,0)</f>
        <v>Q1</v>
      </c>
      <c r="X2016" t="str">
        <f>IF(CleanedData[[#This Row],[Purchase Amount]]&gt;=5000,"Yes","No")</f>
        <v>No</v>
      </c>
      <c r="Y2016">
        <f>IF(CleanedData[[#This Row],[Recommend]]="Yes",1,0)</f>
        <v>1</v>
      </c>
      <c r="Z2016" s="6">
        <f>CleanedData[[#This Row],[Purchase Amount]]*0.15</f>
        <v>173.78399999999999</v>
      </c>
      <c r="AA2016" s="6">
        <f>CleanedData[[#This Row],[Purchase Amount]]*1.15</f>
        <v>1332.3439999999998</v>
      </c>
    </row>
    <row r="2017" spans="1:27" x14ac:dyDescent="0.3">
      <c r="A2017">
        <v>2433</v>
      </c>
      <c r="B2017" t="s">
        <v>2242</v>
      </c>
      <c r="C2017" s="1">
        <v>45758</v>
      </c>
      <c r="D2017">
        <v>20</v>
      </c>
      <c r="E2017" t="s">
        <v>52</v>
      </c>
      <c r="F2017" t="s">
        <v>83</v>
      </c>
      <c r="G2017" t="s">
        <v>225</v>
      </c>
      <c r="H2017">
        <v>1</v>
      </c>
      <c r="I2017" t="s">
        <v>45</v>
      </c>
      <c r="J2017" t="s">
        <v>69</v>
      </c>
      <c r="K2017" t="s">
        <v>55</v>
      </c>
      <c r="L2017" t="s">
        <v>45</v>
      </c>
      <c r="M2017" t="s">
        <v>175</v>
      </c>
      <c r="N2017" t="s">
        <v>80</v>
      </c>
      <c r="O2017" t="s">
        <v>89</v>
      </c>
      <c r="P2017" t="s">
        <v>49</v>
      </c>
      <c r="Q2017" t="s">
        <v>66</v>
      </c>
      <c r="R2017" s="6">
        <f>_xlfn.XLOOKUP(CleanedData[[#This Row],[Product]],'02_Lookup_Tables'!$A$2:$A$126,'02_Lookup_Tables'!$B$2:$B$126)</f>
        <v>1094.3699999999999</v>
      </c>
      <c r="S2017" t="str">
        <f>VLOOKUP(CleanedData[[#This Row],[Product]],'02_Lookup_Tables'!$H$2:$I$126,2,FALSE)</f>
        <v>Apparel</v>
      </c>
      <c r="T2017" t="str">
        <f>VLOOKUP(CleanedData[[#This Row],[Province]],'02_Lookup_Tables'!$D$2:$E$10,2, FALSE)</f>
        <v>Western Region</v>
      </c>
      <c r="U2017" t="str" cm="1">
        <f t="array" ref="U2017">_xlfn.IFS(CleanedData[[#This Row],[Purchase Amount]]&lt;500,"Low",
CleanedData[[#This Row],[Purchase Amount]]&lt;5000,"Medium",
TRUE,"High")</f>
        <v>Medium</v>
      </c>
      <c r="V2017" t="str">
        <f>TEXT(CleanedData[[#This Row],[Date]],"mmmm")</f>
        <v>April</v>
      </c>
      <c r="W2017" t="str">
        <f>"Q"&amp;ROUNDUP(MONTH(CleanedData[[#This Row],[Date]])/3,0)</f>
        <v>Q2</v>
      </c>
      <c r="X2017" t="str">
        <f>IF(CleanedData[[#This Row],[Purchase Amount]]&gt;=5000,"Yes","No")</f>
        <v>No</v>
      </c>
      <c r="Y2017">
        <f>IF(CleanedData[[#This Row],[Recommend]]="Yes",1,0)</f>
        <v>1</v>
      </c>
      <c r="Z2017" s="6">
        <f>CleanedData[[#This Row],[Purchase Amount]]*0.15</f>
        <v>164.15549999999999</v>
      </c>
      <c r="AA2017" s="6">
        <f>CleanedData[[#This Row],[Purchase Amount]]*1.15</f>
        <v>1258.5254999999997</v>
      </c>
    </row>
    <row r="2018" spans="1:27" x14ac:dyDescent="0.3">
      <c r="A2018">
        <v>2434</v>
      </c>
      <c r="B2018" t="s">
        <v>2243</v>
      </c>
      <c r="C2018" s="1">
        <v>45555</v>
      </c>
      <c r="D2018">
        <v>67</v>
      </c>
      <c r="E2018" t="s">
        <v>39</v>
      </c>
      <c r="F2018" t="s">
        <v>40</v>
      </c>
      <c r="G2018" t="s">
        <v>342</v>
      </c>
      <c r="H2018">
        <v>3</v>
      </c>
      <c r="I2018" t="s">
        <v>42</v>
      </c>
      <c r="J2018" t="s">
        <v>69</v>
      </c>
      <c r="K2018" t="s">
        <v>44</v>
      </c>
      <c r="L2018" t="s">
        <v>42</v>
      </c>
      <c r="M2018" t="s">
        <v>75</v>
      </c>
      <c r="N2018" t="s">
        <v>48</v>
      </c>
      <c r="O2018" t="s">
        <v>89</v>
      </c>
      <c r="P2018" t="s">
        <v>49</v>
      </c>
      <c r="Q2018" t="s">
        <v>97</v>
      </c>
      <c r="R2018" s="6">
        <f>_xlfn.XLOOKUP(CleanedData[[#This Row],[Product]],'02_Lookup_Tables'!$A$2:$A$126,'02_Lookup_Tables'!$B$2:$B$126)</f>
        <v>529.15</v>
      </c>
      <c r="S2018" t="str">
        <f>VLOOKUP(CleanedData[[#This Row],[Product]],'02_Lookup_Tables'!$H$2:$I$126,2,FALSE)</f>
        <v>Accessories</v>
      </c>
      <c r="T2018" t="str">
        <f>VLOOKUP(CleanedData[[#This Row],[Province]],'02_Lookup_Tables'!$D$2:$E$10,2, FALSE)</f>
        <v>Northern Region</v>
      </c>
      <c r="U2018" t="str" cm="1">
        <f t="array" ref="U2018">_xlfn.IFS(CleanedData[[#This Row],[Purchase Amount]]&lt;500,"Low",
CleanedData[[#This Row],[Purchase Amount]]&lt;5000,"Medium",
TRUE,"High")</f>
        <v>Medium</v>
      </c>
      <c r="V2018" t="str">
        <f>TEXT(CleanedData[[#This Row],[Date]],"mmmm")</f>
        <v>September</v>
      </c>
      <c r="W2018" t="str">
        <f>"Q"&amp;ROUNDUP(MONTH(CleanedData[[#This Row],[Date]])/3,0)</f>
        <v>Q3</v>
      </c>
      <c r="X2018" t="str">
        <f>IF(CleanedData[[#This Row],[Purchase Amount]]&gt;=5000,"Yes","No")</f>
        <v>No</v>
      </c>
      <c r="Y2018">
        <f>IF(CleanedData[[#This Row],[Recommend]]="Yes",1,0)</f>
        <v>0</v>
      </c>
      <c r="Z2018" s="6">
        <f>CleanedData[[#This Row],[Purchase Amount]]*0.15</f>
        <v>79.372499999999988</v>
      </c>
      <c r="AA2018" s="6">
        <f>CleanedData[[#This Row],[Purchase Amount]]*1.15</f>
        <v>608.52249999999992</v>
      </c>
    </row>
    <row r="2019" spans="1:27" x14ac:dyDescent="0.3">
      <c r="A2019">
        <v>2435</v>
      </c>
      <c r="B2019" t="s">
        <v>2244</v>
      </c>
      <c r="C2019" s="1">
        <v>45586</v>
      </c>
      <c r="D2019">
        <v>38</v>
      </c>
      <c r="E2019" t="s">
        <v>60</v>
      </c>
      <c r="F2019" t="s">
        <v>61</v>
      </c>
      <c r="G2019" t="s">
        <v>160</v>
      </c>
      <c r="H2019">
        <v>1</v>
      </c>
      <c r="I2019" t="s">
        <v>45</v>
      </c>
      <c r="J2019" t="s">
        <v>43</v>
      </c>
      <c r="K2019" t="s">
        <v>55</v>
      </c>
      <c r="L2019" t="s">
        <v>42</v>
      </c>
      <c r="N2019" t="s">
        <v>80</v>
      </c>
      <c r="O2019" t="s">
        <v>134</v>
      </c>
      <c r="P2019" t="s">
        <v>8646</v>
      </c>
      <c r="Q2019" t="s">
        <v>81</v>
      </c>
      <c r="R2019" s="6">
        <f>_xlfn.XLOOKUP(CleanedData[[#This Row],[Product]],'02_Lookup_Tables'!$A$2:$A$126,'02_Lookup_Tables'!$B$2:$B$126)</f>
        <v>294.33</v>
      </c>
      <c r="S2019" t="str">
        <f>VLOOKUP(CleanedData[[#This Row],[Product]],'02_Lookup_Tables'!$H$2:$I$126,2,FALSE)</f>
        <v>Toys &amp; Games</v>
      </c>
      <c r="T2019" t="str">
        <f>VLOOKUP(CleanedData[[#This Row],[Province]],'02_Lookup_Tables'!$D$2:$E$10,2, FALSE)</f>
        <v>Southern Region</v>
      </c>
      <c r="U2019" t="str" cm="1">
        <f t="array" ref="U2019">_xlfn.IFS(CleanedData[[#This Row],[Purchase Amount]]&lt;500,"Low",
CleanedData[[#This Row],[Purchase Amount]]&lt;5000,"Medium",
TRUE,"High")</f>
        <v>Low</v>
      </c>
      <c r="V2019" t="str">
        <f>TEXT(CleanedData[[#This Row],[Date]],"mmmm")</f>
        <v>October</v>
      </c>
      <c r="W2019" t="str">
        <f>"Q"&amp;ROUNDUP(MONTH(CleanedData[[#This Row],[Date]])/3,0)</f>
        <v>Q4</v>
      </c>
      <c r="X2019" t="str">
        <f>IF(CleanedData[[#This Row],[Purchase Amount]]&gt;=5000,"Yes","No")</f>
        <v>No</v>
      </c>
      <c r="Y2019">
        <f>IF(CleanedData[[#This Row],[Recommend]]="Yes",1,0)</f>
        <v>1</v>
      </c>
      <c r="Z2019" s="6">
        <f>CleanedData[[#This Row],[Purchase Amount]]*0.15</f>
        <v>44.149499999999996</v>
      </c>
      <c r="AA2019" s="6">
        <f>CleanedData[[#This Row],[Purchase Amount]]*1.15</f>
        <v>338.47949999999997</v>
      </c>
    </row>
    <row r="2020" spans="1:27" x14ac:dyDescent="0.3">
      <c r="A2020">
        <v>2436</v>
      </c>
      <c r="B2020" t="s">
        <v>2245</v>
      </c>
      <c r="C2020" s="1">
        <v>45488</v>
      </c>
      <c r="D2020">
        <v>75</v>
      </c>
      <c r="E2020" t="s">
        <v>60</v>
      </c>
      <c r="F2020" t="s">
        <v>72</v>
      </c>
      <c r="G2020" t="s">
        <v>478</v>
      </c>
      <c r="H2020">
        <v>1</v>
      </c>
      <c r="I2020" t="s">
        <v>45</v>
      </c>
      <c r="J2020" t="s">
        <v>74</v>
      </c>
      <c r="K2020" t="s">
        <v>44</v>
      </c>
      <c r="L2020" t="s">
        <v>42</v>
      </c>
      <c r="M2020" t="s">
        <v>79</v>
      </c>
      <c r="N2020" t="s">
        <v>80</v>
      </c>
      <c r="O2020" t="s">
        <v>89</v>
      </c>
      <c r="P2020" t="s">
        <v>49</v>
      </c>
      <c r="Q2020" t="s">
        <v>97</v>
      </c>
      <c r="R2020" s="6">
        <f>_xlfn.XLOOKUP(CleanedData[[#This Row],[Product]],'02_Lookup_Tables'!$A$2:$A$126,'02_Lookup_Tables'!$B$2:$B$126)</f>
        <v>4507.63</v>
      </c>
      <c r="S2020" t="str">
        <f>VLOOKUP(CleanedData[[#This Row],[Product]],'02_Lookup_Tables'!$H$2:$I$126,2,FALSE)</f>
        <v>Sports &amp; Outdoors</v>
      </c>
      <c r="T2020" t="str">
        <f>VLOOKUP(CleanedData[[#This Row],[Province]],'02_Lookup_Tables'!$D$2:$E$10,2, FALSE)</f>
        <v>Central Region</v>
      </c>
      <c r="U2020" t="str" cm="1">
        <f t="array" ref="U2020">_xlfn.IFS(CleanedData[[#This Row],[Purchase Amount]]&lt;500,"Low",
CleanedData[[#This Row],[Purchase Amount]]&lt;5000,"Medium",
TRUE,"High")</f>
        <v>Medium</v>
      </c>
      <c r="V2020" t="str">
        <f>TEXT(CleanedData[[#This Row],[Date]],"mmmm")</f>
        <v>July</v>
      </c>
      <c r="W2020" t="str">
        <f>"Q"&amp;ROUNDUP(MONTH(CleanedData[[#This Row],[Date]])/3,0)</f>
        <v>Q3</v>
      </c>
      <c r="X2020" t="str">
        <f>IF(CleanedData[[#This Row],[Purchase Amount]]&gt;=5000,"Yes","No")</f>
        <v>No</v>
      </c>
      <c r="Y2020">
        <f>IF(CleanedData[[#This Row],[Recommend]]="Yes",1,0)</f>
        <v>1</v>
      </c>
      <c r="Z2020" s="6">
        <f>CleanedData[[#This Row],[Purchase Amount]]*0.15</f>
        <v>676.14449999999999</v>
      </c>
      <c r="AA2020" s="6">
        <f>CleanedData[[#This Row],[Purchase Amount]]*1.15</f>
        <v>5183.7744999999995</v>
      </c>
    </row>
    <row r="2021" spans="1:27" x14ac:dyDescent="0.3">
      <c r="A2021">
        <v>2437</v>
      </c>
      <c r="B2021" t="s">
        <v>2246</v>
      </c>
      <c r="C2021" s="1">
        <v>45394</v>
      </c>
      <c r="D2021">
        <v>62</v>
      </c>
      <c r="E2021" t="s">
        <v>60</v>
      </c>
      <c r="F2021" t="s">
        <v>40</v>
      </c>
      <c r="G2021" t="s">
        <v>296</v>
      </c>
      <c r="H2021">
        <v>1</v>
      </c>
      <c r="I2021" t="s">
        <v>45</v>
      </c>
      <c r="J2021" t="s">
        <v>74</v>
      </c>
      <c r="K2021" t="s">
        <v>64</v>
      </c>
      <c r="L2021" t="s">
        <v>42</v>
      </c>
      <c r="M2021" t="s">
        <v>85</v>
      </c>
      <c r="N2021" t="s">
        <v>80</v>
      </c>
      <c r="O2021" t="s">
        <v>48</v>
      </c>
      <c r="P2021" t="s">
        <v>49</v>
      </c>
      <c r="Q2021" t="s">
        <v>50</v>
      </c>
      <c r="R2021" s="6">
        <f>_xlfn.XLOOKUP(CleanedData[[#This Row],[Product]],'02_Lookup_Tables'!$A$2:$A$126,'02_Lookup_Tables'!$B$2:$B$126)</f>
        <v>657.5</v>
      </c>
      <c r="S2021" t="str">
        <f>VLOOKUP(CleanedData[[#This Row],[Product]],'02_Lookup_Tables'!$H$2:$I$126,2,FALSE)</f>
        <v>Home Devices</v>
      </c>
      <c r="T2021" t="str">
        <f>VLOOKUP(CleanedData[[#This Row],[Province]],'02_Lookup_Tables'!$D$2:$E$10,2, FALSE)</f>
        <v>Northern Region</v>
      </c>
      <c r="U2021" t="str" cm="1">
        <f t="array" ref="U2021">_xlfn.IFS(CleanedData[[#This Row],[Purchase Amount]]&lt;500,"Low",
CleanedData[[#This Row],[Purchase Amount]]&lt;5000,"Medium",
TRUE,"High")</f>
        <v>Medium</v>
      </c>
      <c r="V2021" t="str">
        <f>TEXT(CleanedData[[#This Row],[Date]],"mmmm")</f>
        <v>April</v>
      </c>
      <c r="W2021" t="str">
        <f>"Q"&amp;ROUNDUP(MONTH(CleanedData[[#This Row],[Date]])/3,0)</f>
        <v>Q2</v>
      </c>
      <c r="X2021" t="str">
        <f>IF(CleanedData[[#This Row],[Purchase Amount]]&gt;=5000,"Yes","No")</f>
        <v>No</v>
      </c>
      <c r="Y2021">
        <f>IF(CleanedData[[#This Row],[Recommend]]="Yes",1,0)</f>
        <v>1</v>
      </c>
      <c r="Z2021" s="6">
        <f>CleanedData[[#This Row],[Purchase Amount]]*0.15</f>
        <v>98.625</v>
      </c>
      <c r="AA2021" s="6">
        <f>CleanedData[[#This Row],[Purchase Amount]]*1.15</f>
        <v>756.12499999999989</v>
      </c>
    </row>
    <row r="2022" spans="1:27" x14ac:dyDescent="0.3">
      <c r="A2022">
        <v>2438</v>
      </c>
      <c r="B2022" t="s">
        <v>2247</v>
      </c>
      <c r="C2022" s="1">
        <v>45513</v>
      </c>
      <c r="D2022">
        <v>56</v>
      </c>
      <c r="E2022" t="s">
        <v>60</v>
      </c>
      <c r="F2022" t="s">
        <v>130</v>
      </c>
      <c r="G2022" t="s">
        <v>372</v>
      </c>
      <c r="H2022">
        <v>3</v>
      </c>
      <c r="I2022" t="s">
        <v>45</v>
      </c>
      <c r="J2022" t="s">
        <v>74</v>
      </c>
      <c r="K2022" t="s">
        <v>44</v>
      </c>
      <c r="L2022" t="s">
        <v>45</v>
      </c>
      <c r="M2022" t="s">
        <v>208</v>
      </c>
      <c r="N2022" t="s">
        <v>48</v>
      </c>
      <c r="O2022" t="s">
        <v>89</v>
      </c>
      <c r="P2022" t="s">
        <v>49</v>
      </c>
      <c r="Q2022" t="s">
        <v>50</v>
      </c>
      <c r="R2022" s="6">
        <f>_xlfn.XLOOKUP(CleanedData[[#This Row],[Product]],'02_Lookup_Tables'!$A$2:$A$126,'02_Lookup_Tables'!$B$2:$B$126)</f>
        <v>944.78</v>
      </c>
      <c r="S2022" t="str">
        <f>VLOOKUP(CleanedData[[#This Row],[Product]],'02_Lookup_Tables'!$H$2:$I$126,2,FALSE)</f>
        <v>Electronics</v>
      </c>
      <c r="T2022" t="str">
        <f>VLOOKUP(CleanedData[[#This Row],[Province]],'02_Lookup_Tables'!$D$2:$E$10,2, FALSE)</f>
        <v>Eastern Region</v>
      </c>
      <c r="U2022" t="str" cm="1">
        <f t="array" ref="U2022">_xlfn.IFS(CleanedData[[#This Row],[Purchase Amount]]&lt;500,"Low",
CleanedData[[#This Row],[Purchase Amount]]&lt;5000,"Medium",
TRUE,"High")</f>
        <v>Medium</v>
      </c>
      <c r="V2022" t="str">
        <f>TEXT(CleanedData[[#This Row],[Date]],"mmmm")</f>
        <v>August</v>
      </c>
      <c r="W2022" t="str">
        <f>"Q"&amp;ROUNDUP(MONTH(CleanedData[[#This Row],[Date]])/3,0)</f>
        <v>Q3</v>
      </c>
      <c r="X2022" t="str">
        <f>IF(CleanedData[[#This Row],[Purchase Amount]]&gt;=5000,"Yes","No")</f>
        <v>No</v>
      </c>
      <c r="Y2022">
        <f>IF(CleanedData[[#This Row],[Recommend]]="Yes",1,0)</f>
        <v>1</v>
      </c>
      <c r="Z2022" s="6">
        <f>CleanedData[[#This Row],[Purchase Amount]]*0.15</f>
        <v>141.71699999999998</v>
      </c>
      <c r="AA2022" s="6">
        <f>CleanedData[[#This Row],[Purchase Amount]]*1.15</f>
        <v>1086.4969999999998</v>
      </c>
    </row>
    <row r="2023" spans="1:27" x14ac:dyDescent="0.3">
      <c r="A2023">
        <v>2439</v>
      </c>
      <c r="B2023" t="s">
        <v>2248</v>
      </c>
      <c r="C2023" s="1">
        <v>45820</v>
      </c>
      <c r="D2023">
        <v>52</v>
      </c>
      <c r="E2023" t="s">
        <v>52</v>
      </c>
      <c r="F2023" t="s">
        <v>68</v>
      </c>
      <c r="G2023" t="s">
        <v>99</v>
      </c>
      <c r="H2023">
        <v>3</v>
      </c>
      <c r="I2023" t="s">
        <v>45</v>
      </c>
      <c r="J2023" t="s">
        <v>63</v>
      </c>
      <c r="K2023" t="s">
        <v>55</v>
      </c>
      <c r="L2023" t="s">
        <v>45</v>
      </c>
      <c r="M2023" t="s">
        <v>208</v>
      </c>
      <c r="N2023" t="s">
        <v>48</v>
      </c>
      <c r="O2023" t="s">
        <v>89</v>
      </c>
      <c r="P2023" t="s">
        <v>49</v>
      </c>
      <c r="Q2023" t="s">
        <v>93</v>
      </c>
      <c r="R2023" s="6">
        <f>_xlfn.XLOOKUP(CleanedData[[#This Row],[Product]],'02_Lookup_Tables'!$A$2:$A$126,'02_Lookup_Tables'!$B$2:$B$126)</f>
        <v>43.23</v>
      </c>
      <c r="S2023" t="str">
        <f>VLOOKUP(CleanedData[[#This Row],[Product]],'02_Lookup_Tables'!$H$2:$I$126,2,FALSE)</f>
        <v>Food</v>
      </c>
      <c r="T2023" t="str">
        <f>VLOOKUP(CleanedData[[#This Row],[Province]],'02_Lookup_Tables'!$D$2:$E$10,2, FALSE)</f>
        <v>Northern Region</v>
      </c>
      <c r="U2023" t="str" cm="1">
        <f t="array" ref="U2023">_xlfn.IFS(CleanedData[[#This Row],[Purchase Amount]]&lt;500,"Low",
CleanedData[[#This Row],[Purchase Amount]]&lt;5000,"Medium",
TRUE,"High")</f>
        <v>Low</v>
      </c>
      <c r="V2023" t="str">
        <f>TEXT(CleanedData[[#This Row],[Date]],"mmmm")</f>
        <v>June</v>
      </c>
      <c r="W2023" t="str">
        <f>"Q"&amp;ROUNDUP(MONTH(CleanedData[[#This Row],[Date]])/3,0)</f>
        <v>Q2</v>
      </c>
      <c r="X2023" t="str">
        <f>IF(CleanedData[[#This Row],[Purchase Amount]]&gt;=5000,"Yes","No")</f>
        <v>No</v>
      </c>
      <c r="Y2023">
        <f>IF(CleanedData[[#This Row],[Recommend]]="Yes",1,0)</f>
        <v>1</v>
      </c>
      <c r="Z2023" s="6">
        <f>CleanedData[[#This Row],[Purchase Amount]]*0.15</f>
        <v>6.4844999999999997</v>
      </c>
      <c r="AA2023" s="6">
        <f>CleanedData[[#This Row],[Purchase Amount]]*1.15</f>
        <v>49.714499999999994</v>
      </c>
    </row>
    <row r="2024" spans="1:27" x14ac:dyDescent="0.3">
      <c r="A2024">
        <v>2440</v>
      </c>
      <c r="B2024" t="s">
        <v>2249</v>
      </c>
      <c r="C2024" s="1">
        <v>45357</v>
      </c>
      <c r="D2024">
        <v>63</v>
      </c>
      <c r="E2024" t="s">
        <v>39</v>
      </c>
      <c r="F2024" t="s">
        <v>130</v>
      </c>
      <c r="G2024" t="s">
        <v>463</v>
      </c>
      <c r="H2024">
        <v>3</v>
      </c>
      <c r="I2024" t="s">
        <v>45</v>
      </c>
      <c r="J2024" t="s">
        <v>43</v>
      </c>
      <c r="K2024" t="s">
        <v>64</v>
      </c>
      <c r="L2024" t="s">
        <v>45</v>
      </c>
      <c r="M2024" t="s">
        <v>231</v>
      </c>
      <c r="N2024" t="s">
        <v>48</v>
      </c>
      <c r="O2024" t="s">
        <v>89</v>
      </c>
      <c r="P2024" t="s">
        <v>49</v>
      </c>
      <c r="Q2024" t="s">
        <v>50</v>
      </c>
      <c r="R2024" s="6">
        <f>_xlfn.XLOOKUP(CleanedData[[#This Row],[Product]],'02_Lookup_Tables'!$A$2:$A$126,'02_Lookup_Tables'!$B$2:$B$126)</f>
        <v>470.6</v>
      </c>
      <c r="S2024" t="str">
        <f>VLOOKUP(CleanedData[[#This Row],[Product]],'02_Lookup_Tables'!$H$2:$I$126,2,FALSE)</f>
        <v>Toys &amp; Games</v>
      </c>
      <c r="T2024" t="str">
        <f>VLOOKUP(CleanedData[[#This Row],[Province]],'02_Lookup_Tables'!$D$2:$E$10,2, FALSE)</f>
        <v>Eastern Region</v>
      </c>
      <c r="U2024" t="str" cm="1">
        <f t="array" ref="U2024">_xlfn.IFS(CleanedData[[#This Row],[Purchase Amount]]&lt;500,"Low",
CleanedData[[#This Row],[Purchase Amount]]&lt;5000,"Medium",
TRUE,"High")</f>
        <v>Low</v>
      </c>
      <c r="V2024" t="str">
        <f>TEXT(CleanedData[[#This Row],[Date]],"mmmm")</f>
        <v>March</v>
      </c>
      <c r="W2024" t="str">
        <f>"Q"&amp;ROUNDUP(MONTH(CleanedData[[#This Row],[Date]])/3,0)</f>
        <v>Q1</v>
      </c>
      <c r="X2024" t="str">
        <f>IF(CleanedData[[#This Row],[Purchase Amount]]&gt;=5000,"Yes","No")</f>
        <v>No</v>
      </c>
      <c r="Y2024">
        <f>IF(CleanedData[[#This Row],[Recommend]]="Yes",1,0)</f>
        <v>1</v>
      </c>
      <c r="Z2024" s="6">
        <f>CleanedData[[#This Row],[Purchase Amount]]*0.15</f>
        <v>70.59</v>
      </c>
      <c r="AA2024" s="6">
        <f>CleanedData[[#This Row],[Purchase Amount]]*1.15</f>
        <v>541.18999999999994</v>
      </c>
    </row>
    <row r="2025" spans="1:27" x14ac:dyDescent="0.3">
      <c r="A2025">
        <v>2441</v>
      </c>
      <c r="B2025" t="s">
        <v>2250</v>
      </c>
      <c r="C2025" s="1">
        <v>45403</v>
      </c>
      <c r="D2025">
        <v>43</v>
      </c>
      <c r="E2025" t="s">
        <v>60</v>
      </c>
      <c r="F2025" t="s">
        <v>108</v>
      </c>
      <c r="G2025" t="s">
        <v>286</v>
      </c>
      <c r="H2025">
        <v>3</v>
      </c>
      <c r="I2025" t="s">
        <v>42</v>
      </c>
      <c r="J2025" t="s">
        <v>74</v>
      </c>
      <c r="K2025" t="s">
        <v>64</v>
      </c>
      <c r="L2025" t="s">
        <v>45</v>
      </c>
      <c r="M2025" t="s">
        <v>196</v>
      </c>
      <c r="N2025" t="s">
        <v>48</v>
      </c>
      <c r="O2025" t="s">
        <v>89</v>
      </c>
      <c r="P2025" t="s">
        <v>49</v>
      </c>
      <c r="Q2025" t="s">
        <v>81</v>
      </c>
      <c r="R2025" s="6">
        <f>_xlfn.XLOOKUP(CleanedData[[#This Row],[Product]],'02_Lookup_Tables'!$A$2:$A$126,'02_Lookup_Tables'!$B$2:$B$126)</f>
        <v>1907.49</v>
      </c>
      <c r="S2025" t="str">
        <f>VLOOKUP(CleanedData[[#This Row],[Product]],'02_Lookup_Tables'!$H$2:$I$126,2,FALSE)</f>
        <v>Accessories</v>
      </c>
      <c r="T2025" t="str">
        <f>VLOOKUP(CleanedData[[#This Row],[Province]],'02_Lookup_Tables'!$D$2:$E$10,2, FALSE)</f>
        <v>Gauteng Region</v>
      </c>
      <c r="U2025" t="str" cm="1">
        <f t="array" ref="U2025">_xlfn.IFS(CleanedData[[#This Row],[Purchase Amount]]&lt;500,"Low",
CleanedData[[#This Row],[Purchase Amount]]&lt;5000,"Medium",
TRUE,"High")</f>
        <v>Medium</v>
      </c>
      <c r="V2025" t="str">
        <f>TEXT(CleanedData[[#This Row],[Date]],"mmmm")</f>
        <v>April</v>
      </c>
      <c r="W2025" t="str">
        <f>"Q"&amp;ROUNDUP(MONTH(CleanedData[[#This Row],[Date]])/3,0)</f>
        <v>Q2</v>
      </c>
      <c r="X2025" t="str">
        <f>IF(CleanedData[[#This Row],[Purchase Amount]]&gt;=5000,"Yes","No")</f>
        <v>No</v>
      </c>
      <c r="Y2025">
        <f>IF(CleanedData[[#This Row],[Recommend]]="Yes",1,0)</f>
        <v>0</v>
      </c>
      <c r="Z2025" s="6">
        <f>CleanedData[[#This Row],[Purchase Amount]]*0.15</f>
        <v>286.12349999999998</v>
      </c>
      <c r="AA2025" s="6">
        <f>CleanedData[[#This Row],[Purchase Amount]]*1.15</f>
        <v>2193.6134999999999</v>
      </c>
    </row>
    <row r="2026" spans="1:27" x14ac:dyDescent="0.3">
      <c r="A2026">
        <v>2442</v>
      </c>
      <c r="B2026" t="s">
        <v>2251</v>
      </c>
      <c r="C2026" s="1">
        <v>45686</v>
      </c>
      <c r="D2026">
        <v>75</v>
      </c>
      <c r="E2026" t="s">
        <v>39</v>
      </c>
      <c r="F2026" t="s">
        <v>61</v>
      </c>
      <c r="G2026" t="s">
        <v>235</v>
      </c>
      <c r="H2026">
        <v>5</v>
      </c>
      <c r="I2026" t="s">
        <v>42</v>
      </c>
      <c r="J2026" t="s">
        <v>69</v>
      </c>
      <c r="K2026" t="s">
        <v>64</v>
      </c>
      <c r="L2026" t="s">
        <v>45</v>
      </c>
      <c r="M2026" t="s">
        <v>196</v>
      </c>
      <c r="N2026" t="s">
        <v>57</v>
      </c>
      <c r="O2026" t="s">
        <v>89</v>
      </c>
      <c r="P2026" t="s">
        <v>70</v>
      </c>
      <c r="Q2026" t="s">
        <v>97</v>
      </c>
      <c r="R2026" s="6">
        <f>_xlfn.XLOOKUP(CleanedData[[#This Row],[Product]],'02_Lookup_Tables'!$A$2:$A$126,'02_Lookup_Tables'!$B$2:$B$126)</f>
        <v>306.57</v>
      </c>
      <c r="S2026" t="str">
        <f>VLOOKUP(CleanedData[[#This Row],[Product]],'02_Lookup_Tables'!$H$2:$I$126,2,FALSE)</f>
        <v>Toys &amp; Games</v>
      </c>
      <c r="T2026" t="str">
        <f>VLOOKUP(CleanedData[[#This Row],[Province]],'02_Lookup_Tables'!$D$2:$E$10,2, FALSE)</f>
        <v>Southern Region</v>
      </c>
      <c r="U2026" t="str" cm="1">
        <f t="array" ref="U2026">_xlfn.IFS(CleanedData[[#This Row],[Purchase Amount]]&lt;500,"Low",
CleanedData[[#This Row],[Purchase Amount]]&lt;5000,"Medium",
TRUE,"High")</f>
        <v>Low</v>
      </c>
      <c r="V2026" t="str">
        <f>TEXT(CleanedData[[#This Row],[Date]],"mmmm")</f>
        <v>January</v>
      </c>
      <c r="W2026" t="str">
        <f>"Q"&amp;ROUNDUP(MONTH(CleanedData[[#This Row],[Date]])/3,0)</f>
        <v>Q1</v>
      </c>
      <c r="X2026" t="str">
        <f>IF(CleanedData[[#This Row],[Purchase Amount]]&gt;=5000,"Yes","No")</f>
        <v>No</v>
      </c>
      <c r="Y2026">
        <f>IF(CleanedData[[#This Row],[Recommend]]="Yes",1,0)</f>
        <v>0</v>
      </c>
      <c r="Z2026" s="6">
        <f>CleanedData[[#This Row],[Purchase Amount]]*0.15</f>
        <v>45.985499999999995</v>
      </c>
      <c r="AA2026" s="6">
        <f>CleanedData[[#This Row],[Purchase Amount]]*1.15</f>
        <v>352.55549999999994</v>
      </c>
    </row>
    <row r="2027" spans="1:27" x14ac:dyDescent="0.3">
      <c r="A2027">
        <v>2443</v>
      </c>
      <c r="B2027" t="s">
        <v>2252</v>
      </c>
      <c r="C2027" s="1">
        <v>45444</v>
      </c>
      <c r="D2027">
        <v>59</v>
      </c>
      <c r="E2027" t="s">
        <v>39</v>
      </c>
      <c r="F2027" t="s">
        <v>130</v>
      </c>
      <c r="G2027" t="s">
        <v>365</v>
      </c>
      <c r="H2027">
        <v>5</v>
      </c>
      <c r="I2027" t="s">
        <v>42</v>
      </c>
      <c r="J2027" t="s">
        <v>43</v>
      </c>
      <c r="K2027" t="s">
        <v>44</v>
      </c>
      <c r="L2027" t="s">
        <v>45</v>
      </c>
      <c r="M2027" t="s">
        <v>208</v>
      </c>
      <c r="N2027" t="s">
        <v>57</v>
      </c>
      <c r="O2027" t="s">
        <v>89</v>
      </c>
      <c r="P2027" t="s">
        <v>70</v>
      </c>
      <c r="Q2027" t="s">
        <v>50</v>
      </c>
      <c r="R2027" s="6">
        <f>_xlfn.XLOOKUP(CleanedData[[#This Row],[Product]],'02_Lookup_Tables'!$A$2:$A$126,'02_Lookup_Tables'!$B$2:$B$126)</f>
        <v>105.11</v>
      </c>
      <c r="S2027" t="str">
        <f>VLOOKUP(CleanedData[[#This Row],[Product]],'02_Lookup_Tables'!$H$2:$I$126,2,FALSE)</f>
        <v>Beauty &amp; Personal Care</v>
      </c>
      <c r="T2027" t="str">
        <f>VLOOKUP(CleanedData[[#This Row],[Province]],'02_Lookup_Tables'!$D$2:$E$10,2, FALSE)</f>
        <v>Eastern Region</v>
      </c>
      <c r="U2027" t="str" cm="1">
        <f t="array" ref="U2027">_xlfn.IFS(CleanedData[[#This Row],[Purchase Amount]]&lt;500,"Low",
CleanedData[[#This Row],[Purchase Amount]]&lt;5000,"Medium",
TRUE,"High")</f>
        <v>Low</v>
      </c>
      <c r="V2027" t="str">
        <f>TEXT(CleanedData[[#This Row],[Date]],"mmmm")</f>
        <v>June</v>
      </c>
      <c r="W2027" t="str">
        <f>"Q"&amp;ROUNDUP(MONTH(CleanedData[[#This Row],[Date]])/3,0)</f>
        <v>Q2</v>
      </c>
      <c r="X2027" t="str">
        <f>IF(CleanedData[[#This Row],[Purchase Amount]]&gt;=5000,"Yes","No")</f>
        <v>No</v>
      </c>
      <c r="Y2027">
        <f>IF(CleanedData[[#This Row],[Recommend]]="Yes",1,0)</f>
        <v>0</v>
      </c>
      <c r="Z2027" s="6">
        <f>CleanedData[[#This Row],[Purchase Amount]]*0.15</f>
        <v>15.766499999999999</v>
      </c>
      <c r="AA2027" s="6">
        <f>CleanedData[[#This Row],[Purchase Amount]]*1.15</f>
        <v>120.87649999999999</v>
      </c>
    </row>
    <row r="2028" spans="1:27" x14ac:dyDescent="0.3">
      <c r="A2028">
        <v>2444</v>
      </c>
      <c r="B2028" t="s">
        <v>2253</v>
      </c>
      <c r="C2028" s="1">
        <v>45992</v>
      </c>
      <c r="D2028">
        <v>20</v>
      </c>
      <c r="E2028" t="s">
        <v>60</v>
      </c>
      <c r="F2028" t="s">
        <v>83</v>
      </c>
      <c r="G2028" t="s">
        <v>478</v>
      </c>
      <c r="H2028">
        <v>5</v>
      </c>
      <c r="I2028" t="s">
        <v>45</v>
      </c>
      <c r="J2028" t="s">
        <v>74</v>
      </c>
      <c r="K2028" t="s">
        <v>64</v>
      </c>
      <c r="L2028" t="s">
        <v>45</v>
      </c>
      <c r="M2028" t="s">
        <v>184</v>
      </c>
      <c r="N2028" t="s">
        <v>57</v>
      </c>
      <c r="O2028" t="s">
        <v>148</v>
      </c>
      <c r="P2028" t="s">
        <v>49</v>
      </c>
      <c r="Q2028" t="s">
        <v>66</v>
      </c>
      <c r="R2028" s="6">
        <f>_xlfn.XLOOKUP(CleanedData[[#This Row],[Product]],'02_Lookup_Tables'!$A$2:$A$126,'02_Lookup_Tables'!$B$2:$B$126)</f>
        <v>4507.63</v>
      </c>
      <c r="S2028" t="str">
        <f>VLOOKUP(CleanedData[[#This Row],[Product]],'02_Lookup_Tables'!$H$2:$I$126,2,FALSE)</f>
        <v>Sports &amp; Outdoors</v>
      </c>
      <c r="T2028" t="str">
        <f>VLOOKUP(CleanedData[[#This Row],[Province]],'02_Lookup_Tables'!$D$2:$E$10,2, FALSE)</f>
        <v>Western Region</v>
      </c>
      <c r="U2028" t="str" cm="1">
        <f t="array" ref="U2028">_xlfn.IFS(CleanedData[[#This Row],[Purchase Amount]]&lt;500,"Low",
CleanedData[[#This Row],[Purchase Amount]]&lt;5000,"Medium",
TRUE,"High")</f>
        <v>Medium</v>
      </c>
      <c r="V2028" t="str">
        <f>TEXT(CleanedData[[#This Row],[Date]],"mmmm")</f>
        <v>December</v>
      </c>
      <c r="W2028" t="str">
        <f>"Q"&amp;ROUNDUP(MONTH(CleanedData[[#This Row],[Date]])/3,0)</f>
        <v>Q4</v>
      </c>
      <c r="X2028" t="str">
        <f>IF(CleanedData[[#This Row],[Purchase Amount]]&gt;=5000,"Yes","No")</f>
        <v>No</v>
      </c>
      <c r="Y2028">
        <f>IF(CleanedData[[#This Row],[Recommend]]="Yes",1,0)</f>
        <v>1</v>
      </c>
      <c r="Z2028" s="6">
        <f>CleanedData[[#This Row],[Purchase Amount]]*0.15</f>
        <v>676.14449999999999</v>
      </c>
      <c r="AA2028" s="6">
        <f>CleanedData[[#This Row],[Purchase Amount]]*1.15</f>
        <v>5183.7744999999995</v>
      </c>
    </row>
    <row r="2029" spans="1:27" x14ac:dyDescent="0.3">
      <c r="A2029">
        <v>2445</v>
      </c>
      <c r="B2029" t="s">
        <v>2254</v>
      </c>
      <c r="C2029" s="1">
        <v>45457</v>
      </c>
      <c r="D2029">
        <v>65</v>
      </c>
      <c r="E2029" t="s">
        <v>60</v>
      </c>
      <c r="F2029" t="s">
        <v>130</v>
      </c>
      <c r="G2029" t="s">
        <v>463</v>
      </c>
      <c r="H2029">
        <v>5</v>
      </c>
      <c r="I2029" t="s">
        <v>42</v>
      </c>
      <c r="J2029" t="s">
        <v>74</v>
      </c>
      <c r="K2029" t="s">
        <v>44</v>
      </c>
      <c r="L2029" t="s">
        <v>45</v>
      </c>
      <c r="M2029" t="s">
        <v>85</v>
      </c>
      <c r="N2029" t="s">
        <v>57</v>
      </c>
      <c r="O2029" t="s">
        <v>48</v>
      </c>
      <c r="P2029" t="s">
        <v>49</v>
      </c>
      <c r="Q2029" t="s">
        <v>97</v>
      </c>
      <c r="R2029" s="6">
        <f>_xlfn.XLOOKUP(CleanedData[[#This Row],[Product]],'02_Lookup_Tables'!$A$2:$A$126,'02_Lookup_Tables'!$B$2:$B$126)</f>
        <v>470.6</v>
      </c>
      <c r="S2029" t="str">
        <f>VLOOKUP(CleanedData[[#This Row],[Product]],'02_Lookup_Tables'!$H$2:$I$126,2,FALSE)</f>
        <v>Toys &amp; Games</v>
      </c>
      <c r="T2029" t="str">
        <f>VLOOKUP(CleanedData[[#This Row],[Province]],'02_Lookup_Tables'!$D$2:$E$10,2, FALSE)</f>
        <v>Eastern Region</v>
      </c>
      <c r="U2029" t="str" cm="1">
        <f t="array" ref="U2029">_xlfn.IFS(CleanedData[[#This Row],[Purchase Amount]]&lt;500,"Low",
CleanedData[[#This Row],[Purchase Amount]]&lt;5000,"Medium",
TRUE,"High")</f>
        <v>Low</v>
      </c>
      <c r="V2029" t="str">
        <f>TEXT(CleanedData[[#This Row],[Date]],"mmmm")</f>
        <v>June</v>
      </c>
      <c r="W2029" t="str">
        <f>"Q"&amp;ROUNDUP(MONTH(CleanedData[[#This Row],[Date]])/3,0)</f>
        <v>Q2</v>
      </c>
      <c r="X2029" t="str">
        <f>IF(CleanedData[[#This Row],[Purchase Amount]]&gt;=5000,"Yes","No")</f>
        <v>No</v>
      </c>
      <c r="Y2029">
        <f>IF(CleanedData[[#This Row],[Recommend]]="Yes",1,0)</f>
        <v>0</v>
      </c>
      <c r="Z2029" s="6">
        <f>CleanedData[[#This Row],[Purchase Amount]]*0.15</f>
        <v>70.59</v>
      </c>
      <c r="AA2029" s="6">
        <f>CleanedData[[#This Row],[Purchase Amount]]*1.15</f>
        <v>541.18999999999994</v>
      </c>
    </row>
    <row r="2030" spans="1:27" x14ac:dyDescent="0.3">
      <c r="A2030">
        <v>2447</v>
      </c>
      <c r="B2030" t="s">
        <v>2255</v>
      </c>
      <c r="C2030" s="1">
        <v>45609</v>
      </c>
      <c r="E2030" t="s">
        <v>52</v>
      </c>
      <c r="F2030" t="s">
        <v>40</v>
      </c>
      <c r="G2030" t="s">
        <v>216</v>
      </c>
      <c r="H2030">
        <v>1</v>
      </c>
      <c r="I2030" t="s">
        <v>45</v>
      </c>
      <c r="J2030" t="s">
        <v>69</v>
      </c>
      <c r="K2030" t="s">
        <v>55</v>
      </c>
      <c r="L2030" t="s">
        <v>42</v>
      </c>
      <c r="M2030" t="s">
        <v>46</v>
      </c>
      <c r="N2030" t="s">
        <v>80</v>
      </c>
      <c r="O2030" t="s">
        <v>89</v>
      </c>
      <c r="P2030" t="s">
        <v>49</v>
      </c>
      <c r="Q2030" t="s">
        <v>166</v>
      </c>
      <c r="R2030" s="6">
        <f>_xlfn.XLOOKUP(CleanedData[[#This Row],[Product]],'02_Lookup_Tables'!$A$2:$A$126,'02_Lookup_Tables'!$B$2:$B$126)</f>
        <v>929.55</v>
      </c>
      <c r="S2030" t="str">
        <f>VLOOKUP(CleanedData[[#This Row],[Product]],'02_Lookup_Tables'!$H$2:$I$126,2,FALSE)</f>
        <v>Accessories</v>
      </c>
      <c r="T2030" t="str">
        <f>VLOOKUP(CleanedData[[#This Row],[Province]],'02_Lookup_Tables'!$D$2:$E$10,2, FALSE)</f>
        <v>Northern Region</v>
      </c>
      <c r="U2030" t="str" cm="1">
        <f t="array" ref="U2030">_xlfn.IFS(CleanedData[[#This Row],[Purchase Amount]]&lt;500,"Low",
CleanedData[[#This Row],[Purchase Amount]]&lt;5000,"Medium",
TRUE,"High")</f>
        <v>Medium</v>
      </c>
      <c r="V2030" t="str">
        <f>TEXT(CleanedData[[#This Row],[Date]],"mmmm")</f>
        <v>November</v>
      </c>
      <c r="W2030" t="str">
        <f>"Q"&amp;ROUNDUP(MONTH(CleanedData[[#This Row],[Date]])/3,0)</f>
        <v>Q4</v>
      </c>
      <c r="X2030" t="str">
        <f>IF(CleanedData[[#This Row],[Purchase Amount]]&gt;=5000,"Yes","No")</f>
        <v>No</v>
      </c>
      <c r="Y2030">
        <f>IF(CleanedData[[#This Row],[Recommend]]="Yes",1,0)</f>
        <v>1</v>
      </c>
      <c r="Z2030" s="6">
        <f>CleanedData[[#This Row],[Purchase Amount]]*0.15</f>
        <v>139.43249999999998</v>
      </c>
      <c r="AA2030" s="6">
        <f>CleanedData[[#This Row],[Purchase Amount]]*1.15</f>
        <v>1068.9824999999998</v>
      </c>
    </row>
    <row r="2031" spans="1:27" x14ac:dyDescent="0.3">
      <c r="A2031">
        <v>2448</v>
      </c>
      <c r="B2031" t="s">
        <v>2256</v>
      </c>
      <c r="C2031" s="1">
        <v>45694</v>
      </c>
      <c r="D2031">
        <v>49</v>
      </c>
      <c r="E2031" t="s">
        <v>52</v>
      </c>
      <c r="F2031" t="s">
        <v>40</v>
      </c>
      <c r="G2031" t="s">
        <v>345</v>
      </c>
      <c r="H2031">
        <v>2</v>
      </c>
      <c r="I2031" t="s">
        <v>45</v>
      </c>
      <c r="J2031" t="s">
        <v>54</v>
      </c>
      <c r="K2031" t="s">
        <v>55</v>
      </c>
      <c r="L2031" t="s">
        <v>42</v>
      </c>
      <c r="M2031" t="s">
        <v>196</v>
      </c>
      <c r="N2031" t="s">
        <v>47</v>
      </c>
      <c r="O2031" t="s">
        <v>89</v>
      </c>
      <c r="P2031" t="s">
        <v>49</v>
      </c>
      <c r="Q2031" t="s">
        <v>93</v>
      </c>
      <c r="R2031" s="6">
        <f>_xlfn.XLOOKUP(CleanedData[[#This Row],[Product]],'02_Lookup_Tables'!$A$2:$A$126,'02_Lookup_Tables'!$B$2:$B$126)</f>
        <v>574.49</v>
      </c>
      <c r="S2031" t="str">
        <f>VLOOKUP(CleanedData[[#This Row],[Product]],'02_Lookup_Tables'!$H$2:$I$126,2,FALSE)</f>
        <v>Toys &amp; Games</v>
      </c>
      <c r="T2031" t="str">
        <f>VLOOKUP(CleanedData[[#This Row],[Province]],'02_Lookup_Tables'!$D$2:$E$10,2, FALSE)</f>
        <v>Northern Region</v>
      </c>
      <c r="U2031" t="str" cm="1">
        <f t="array" ref="U2031">_xlfn.IFS(CleanedData[[#This Row],[Purchase Amount]]&lt;500,"Low",
CleanedData[[#This Row],[Purchase Amount]]&lt;5000,"Medium",
TRUE,"High")</f>
        <v>Medium</v>
      </c>
      <c r="V2031" t="str">
        <f>TEXT(CleanedData[[#This Row],[Date]],"mmmm")</f>
        <v>February</v>
      </c>
      <c r="W2031" t="str">
        <f>"Q"&amp;ROUNDUP(MONTH(CleanedData[[#This Row],[Date]])/3,0)</f>
        <v>Q1</v>
      </c>
      <c r="X2031" t="str">
        <f>IF(CleanedData[[#This Row],[Purchase Amount]]&gt;=5000,"Yes","No")</f>
        <v>No</v>
      </c>
      <c r="Y2031">
        <f>IF(CleanedData[[#This Row],[Recommend]]="Yes",1,0)</f>
        <v>1</v>
      </c>
      <c r="Z2031" s="6">
        <f>CleanedData[[#This Row],[Purchase Amount]]*0.15</f>
        <v>86.173500000000004</v>
      </c>
      <c r="AA2031" s="6">
        <f>CleanedData[[#This Row],[Purchase Amount]]*1.15</f>
        <v>660.6635</v>
      </c>
    </row>
    <row r="2032" spans="1:27" x14ac:dyDescent="0.3">
      <c r="A2032">
        <v>2449</v>
      </c>
      <c r="B2032" t="s">
        <v>2257</v>
      </c>
      <c r="C2032" s="1">
        <v>45300</v>
      </c>
      <c r="D2032">
        <v>30</v>
      </c>
      <c r="E2032" t="s">
        <v>60</v>
      </c>
      <c r="F2032" t="s">
        <v>130</v>
      </c>
      <c r="G2032" t="s">
        <v>102</v>
      </c>
      <c r="H2032">
        <v>1</v>
      </c>
      <c r="I2032" t="s">
        <v>42</v>
      </c>
      <c r="J2032" t="s">
        <v>43</v>
      </c>
      <c r="K2032" t="s">
        <v>64</v>
      </c>
      <c r="L2032" t="s">
        <v>45</v>
      </c>
      <c r="M2032" t="s">
        <v>180</v>
      </c>
      <c r="N2032" t="s">
        <v>80</v>
      </c>
      <c r="O2032" t="s">
        <v>89</v>
      </c>
      <c r="P2032" t="s">
        <v>49</v>
      </c>
      <c r="Q2032" t="s">
        <v>58</v>
      </c>
      <c r="R2032" s="6">
        <f>_xlfn.XLOOKUP(CleanedData[[#This Row],[Product]],'02_Lookup_Tables'!$A$2:$A$126,'02_Lookup_Tables'!$B$2:$B$126)</f>
        <v>276.82</v>
      </c>
      <c r="S2032" t="str">
        <f>VLOOKUP(CleanedData[[#This Row],[Product]],'02_Lookup_Tables'!$H$2:$I$126,2,FALSE)</f>
        <v>Home &amp; Living</v>
      </c>
      <c r="T2032" t="str">
        <f>VLOOKUP(CleanedData[[#This Row],[Province]],'02_Lookup_Tables'!$D$2:$E$10,2, FALSE)</f>
        <v>Eastern Region</v>
      </c>
      <c r="U2032" t="str" cm="1">
        <f t="array" ref="U2032">_xlfn.IFS(CleanedData[[#This Row],[Purchase Amount]]&lt;500,"Low",
CleanedData[[#This Row],[Purchase Amount]]&lt;5000,"Medium",
TRUE,"High")</f>
        <v>Low</v>
      </c>
      <c r="V2032" t="str">
        <f>TEXT(CleanedData[[#This Row],[Date]],"mmmm")</f>
        <v>January</v>
      </c>
      <c r="W2032" t="str">
        <f>"Q"&amp;ROUNDUP(MONTH(CleanedData[[#This Row],[Date]])/3,0)</f>
        <v>Q1</v>
      </c>
      <c r="X2032" t="str">
        <f>IF(CleanedData[[#This Row],[Purchase Amount]]&gt;=5000,"Yes","No")</f>
        <v>No</v>
      </c>
      <c r="Y2032">
        <f>IF(CleanedData[[#This Row],[Recommend]]="Yes",1,0)</f>
        <v>0</v>
      </c>
      <c r="Z2032" s="6">
        <f>CleanedData[[#This Row],[Purchase Amount]]*0.15</f>
        <v>41.522999999999996</v>
      </c>
      <c r="AA2032" s="6">
        <f>CleanedData[[#This Row],[Purchase Amount]]*1.15</f>
        <v>318.34299999999996</v>
      </c>
    </row>
    <row r="2033" spans="1:27" x14ac:dyDescent="0.3">
      <c r="A2033">
        <v>2451</v>
      </c>
      <c r="B2033" t="s">
        <v>2258</v>
      </c>
      <c r="C2033" s="1">
        <v>45479</v>
      </c>
      <c r="D2033">
        <v>29</v>
      </c>
      <c r="E2033" t="s">
        <v>60</v>
      </c>
      <c r="F2033" t="s">
        <v>83</v>
      </c>
      <c r="G2033" t="s">
        <v>139</v>
      </c>
      <c r="H2033">
        <v>3</v>
      </c>
      <c r="I2033" t="s">
        <v>45</v>
      </c>
      <c r="J2033" t="s">
        <v>43</v>
      </c>
      <c r="K2033" t="s">
        <v>44</v>
      </c>
      <c r="L2033" t="s">
        <v>45</v>
      </c>
      <c r="M2033" t="s">
        <v>85</v>
      </c>
      <c r="N2033" t="s">
        <v>48</v>
      </c>
      <c r="O2033" t="s">
        <v>48</v>
      </c>
      <c r="P2033" t="s">
        <v>70</v>
      </c>
      <c r="Q2033" t="s">
        <v>58</v>
      </c>
      <c r="R2033" s="6">
        <f>_xlfn.XLOOKUP(CleanedData[[#This Row],[Product]],'02_Lookup_Tables'!$A$2:$A$126,'02_Lookup_Tables'!$B$2:$B$126)</f>
        <v>2340.5700000000002</v>
      </c>
      <c r="S2033" t="str">
        <f>VLOOKUP(CleanedData[[#This Row],[Product]],'02_Lookup_Tables'!$H$2:$I$126,2,FALSE)</f>
        <v>Apparel</v>
      </c>
      <c r="T2033" t="str">
        <f>VLOOKUP(CleanedData[[#This Row],[Province]],'02_Lookup_Tables'!$D$2:$E$10,2, FALSE)</f>
        <v>Western Region</v>
      </c>
      <c r="U2033" t="str" cm="1">
        <f t="array" ref="U2033">_xlfn.IFS(CleanedData[[#This Row],[Purchase Amount]]&lt;500,"Low",
CleanedData[[#This Row],[Purchase Amount]]&lt;5000,"Medium",
TRUE,"High")</f>
        <v>Medium</v>
      </c>
      <c r="V2033" t="str">
        <f>TEXT(CleanedData[[#This Row],[Date]],"mmmm")</f>
        <v>July</v>
      </c>
      <c r="W2033" t="str">
        <f>"Q"&amp;ROUNDUP(MONTH(CleanedData[[#This Row],[Date]])/3,0)</f>
        <v>Q3</v>
      </c>
      <c r="X2033" t="str">
        <f>IF(CleanedData[[#This Row],[Purchase Amount]]&gt;=5000,"Yes","No")</f>
        <v>No</v>
      </c>
      <c r="Y2033">
        <f>IF(CleanedData[[#This Row],[Recommend]]="Yes",1,0)</f>
        <v>1</v>
      </c>
      <c r="Z2033" s="6">
        <f>CleanedData[[#This Row],[Purchase Amount]]*0.15</f>
        <v>351.08550000000002</v>
      </c>
      <c r="AA2033" s="6">
        <f>CleanedData[[#This Row],[Purchase Amount]]*1.15</f>
        <v>2691.6554999999998</v>
      </c>
    </row>
    <row r="2034" spans="1:27" x14ac:dyDescent="0.3">
      <c r="A2034">
        <v>2452</v>
      </c>
      <c r="B2034" t="s">
        <v>2259</v>
      </c>
      <c r="C2034" s="1">
        <v>45595</v>
      </c>
      <c r="D2034">
        <v>63</v>
      </c>
      <c r="E2034" t="s">
        <v>60</v>
      </c>
      <c r="F2034" t="s">
        <v>125</v>
      </c>
      <c r="G2034" t="s">
        <v>168</v>
      </c>
      <c r="H2034">
        <v>2</v>
      </c>
      <c r="I2034" t="s">
        <v>45</v>
      </c>
      <c r="J2034" t="s">
        <v>74</v>
      </c>
      <c r="K2034" t="s">
        <v>44</v>
      </c>
      <c r="L2034" t="s">
        <v>45</v>
      </c>
      <c r="M2034" t="s">
        <v>100</v>
      </c>
      <c r="N2034" t="s">
        <v>47</v>
      </c>
      <c r="O2034" t="s">
        <v>48</v>
      </c>
      <c r="P2034" t="s">
        <v>49</v>
      </c>
      <c r="Q2034" t="s">
        <v>50</v>
      </c>
      <c r="R2034" s="6">
        <f>_xlfn.XLOOKUP(CleanedData[[#This Row],[Product]],'02_Lookup_Tables'!$A$2:$A$126,'02_Lookup_Tables'!$B$2:$B$126)</f>
        <v>14729.04</v>
      </c>
      <c r="S2034" t="str">
        <f>VLOOKUP(CleanedData[[#This Row],[Product]],'02_Lookup_Tables'!$H$2:$I$126,2,FALSE)</f>
        <v>Electronics</v>
      </c>
      <c r="T2034" t="str">
        <f>VLOOKUP(CleanedData[[#This Row],[Province]],'02_Lookup_Tables'!$D$2:$E$10,2, FALSE)</f>
        <v>Western Region</v>
      </c>
      <c r="U2034" t="str" cm="1">
        <f t="array" ref="U2034">_xlfn.IFS(CleanedData[[#This Row],[Purchase Amount]]&lt;500,"Low",
CleanedData[[#This Row],[Purchase Amount]]&lt;5000,"Medium",
TRUE,"High")</f>
        <v>High</v>
      </c>
      <c r="V2034" t="str">
        <f>TEXT(CleanedData[[#This Row],[Date]],"mmmm")</f>
        <v>October</v>
      </c>
      <c r="W2034" t="str">
        <f>"Q"&amp;ROUNDUP(MONTH(CleanedData[[#This Row],[Date]])/3,0)</f>
        <v>Q4</v>
      </c>
      <c r="X2034" t="str">
        <f>IF(CleanedData[[#This Row],[Purchase Amount]]&gt;=5000,"Yes","No")</f>
        <v>Yes</v>
      </c>
      <c r="Y2034">
        <f>IF(CleanedData[[#This Row],[Recommend]]="Yes",1,0)</f>
        <v>1</v>
      </c>
      <c r="Z2034" s="6">
        <f>CleanedData[[#This Row],[Purchase Amount]]*0.15</f>
        <v>2209.3560000000002</v>
      </c>
      <c r="AA2034" s="6">
        <f>CleanedData[[#This Row],[Purchase Amount]]*1.15</f>
        <v>16938.396000000001</v>
      </c>
    </row>
    <row r="2035" spans="1:27" x14ac:dyDescent="0.3">
      <c r="A2035">
        <v>2453</v>
      </c>
      <c r="B2035" t="s">
        <v>2260</v>
      </c>
      <c r="C2035" s="1">
        <v>46001</v>
      </c>
      <c r="D2035">
        <v>41</v>
      </c>
      <c r="E2035" t="s">
        <v>60</v>
      </c>
      <c r="F2035" t="s">
        <v>130</v>
      </c>
      <c r="G2035" t="s">
        <v>205</v>
      </c>
      <c r="H2035">
        <v>5</v>
      </c>
      <c r="I2035" t="s">
        <v>42</v>
      </c>
      <c r="J2035" t="s">
        <v>43</v>
      </c>
      <c r="K2035" t="s">
        <v>44</v>
      </c>
      <c r="L2035" t="s">
        <v>45</v>
      </c>
      <c r="M2035" t="s">
        <v>88</v>
      </c>
      <c r="N2035" t="s">
        <v>57</v>
      </c>
      <c r="O2035" t="s">
        <v>89</v>
      </c>
      <c r="P2035" t="s">
        <v>70</v>
      </c>
      <c r="Q2035" t="s">
        <v>81</v>
      </c>
      <c r="R2035" s="6">
        <f>_xlfn.XLOOKUP(CleanedData[[#This Row],[Product]],'02_Lookup_Tables'!$A$2:$A$126,'02_Lookup_Tables'!$B$2:$B$126)</f>
        <v>139.72999999999999</v>
      </c>
      <c r="S2035" t="str">
        <f>VLOOKUP(CleanedData[[#This Row],[Product]],'02_Lookup_Tables'!$H$2:$I$126,2,FALSE)</f>
        <v>Beauty &amp; Personal Care</v>
      </c>
      <c r="T2035" t="str">
        <f>VLOOKUP(CleanedData[[#This Row],[Province]],'02_Lookup_Tables'!$D$2:$E$10,2, FALSE)</f>
        <v>Eastern Region</v>
      </c>
      <c r="U2035" t="str" cm="1">
        <f t="array" ref="U2035">_xlfn.IFS(CleanedData[[#This Row],[Purchase Amount]]&lt;500,"Low",
CleanedData[[#This Row],[Purchase Amount]]&lt;5000,"Medium",
TRUE,"High")</f>
        <v>Low</v>
      </c>
      <c r="V2035" t="str">
        <f>TEXT(CleanedData[[#This Row],[Date]],"mmmm")</f>
        <v>December</v>
      </c>
      <c r="W2035" t="str">
        <f>"Q"&amp;ROUNDUP(MONTH(CleanedData[[#This Row],[Date]])/3,0)</f>
        <v>Q4</v>
      </c>
      <c r="X2035" t="str">
        <f>IF(CleanedData[[#This Row],[Purchase Amount]]&gt;=5000,"Yes","No")</f>
        <v>No</v>
      </c>
      <c r="Y2035">
        <f>IF(CleanedData[[#This Row],[Recommend]]="Yes",1,0)</f>
        <v>0</v>
      </c>
      <c r="Z2035" s="6">
        <f>CleanedData[[#This Row],[Purchase Amount]]*0.15</f>
        <v>20.959499999999998</v>
      </c>
      <c r="AA2035" s="6">
        <f>CleanedData[[#This Row],[Purchase Amount]]*1.15</f>
        <v>160.68949999999998</v>
      </c>
    </row>
    <row r="2036" spans="1:27" x14ac:dyDescent="0.3">
      <c r="A2036">
        <v>2454</v>
      </c>
      <c r="B2036" t="s">
        <v>2261</v>
      </c>
      <c r="C2036" s="1">
        <v>45721</v>
      </c>
      <c r="D2036">
        <v>74</v>
      </c>
      <c r="E2036" t="s">
        <v>52</v>
      </c>
      <c r="F2036" t="s">
        <v>125</v>
      </c>
      <c r="G2036" t="s">
        <v>419</v>
      </c>
      <c r="H2036">
        <v>1</v>
      </c>
      <c r="I2036" t="s">
        <v>45</v>
      </c>
      <c r="J2036" t="s">
        <v>63</v>
      </c>
      <c r="K2036" t="s">
        <v>64</v>
      </c>
      <c r="L2036" t="s">
        <v>45</v>
      </c>
      <c r="M2036" t="s">
        <v>147</v>
      </c>
      <c r="N2036" t="s">
        <v>80</v>
      </c>
      <c r="O2036" t="s">
        <v>148</v>
      </c>
      <c r="P2036" t="s">
        <v>70</v>
      </c>
      <c r="Q2036" t="s">
        <v>97</v>
      </c>
      <c r="R2036" s="6">
        <f>_xlfn.XLOOKUP(CleanedData[[#This Row],[Product]],'02_Lookup_Tables'!$A$2:$A$126,'02_Lookup_Tables'!$B$2:$B$126)</f>
        <v>96.11</v>
      </c>
      <c r="S2036" t="str">
        <f>VLOOKUP(CleanedData[[#This Row],[Product]],'02_Lookup_Tables'!$H$2:$I$126,2,FALSE)</f>
        <v>Apparel</v>
      </c>
      <c r="T2036" t="str">
        <f>VLOOKUP(CleanedData[[#This Row],[Province]],'02_Lookup_Tables'!$D$2:$E$10,2, FALSE)</f>
        <v>Western Region</v>
      </c>
      <c r="U2036" t="str" cm="1">
        <f t="array" ref="U2036">_xlfn.IFS(CleanedData[[#This Row],[Purchase Amount]]&lt;500,"Low",
CleanedData[[#This Row],[Purchase Amount]]&lt;5000,"Medium",
TRUE,"High")</f>
        <v>Low</v>
      </c>
      <c r="V2036" t="str">
        <f>TEXT(CleanedData[[#This Row],[Date]],"mmmm")</f>
        <v>March</v>
      </c>
      <c r="W2036" t="str">
        <f>"Q"&amp;ROUNDUP(MONTH(CleanedData[[#This Row],[Date]])/3,0)</f>
        <v>Q1</v>
      </c>
      <c r="X2036" t="str">
        <f>IF(CleanedData[[#This Row],[Purchase Amount]]&gt;=5000,"Yes","No")</f>
        <v>No</v>
      </c>
      <c r="Y2036">
        <f>IF(CleanedData[[#This Row],[Recommend]]="Yes",1,0)</f>
        <v>1</v>
      </c>
      <c r="Z2036" s="6">
        <f>CleanedData[[#This Row],[Purchase Amount]]*0.15</f>
        <v>14.416499999999999</v>
      </c>
      <c r="AA2036" s="6">
        <f>CleanedData[[#This Row],[Purchase Amount]]*1.15</f>
        <v>110.52649999999998</v>
      </c>
    </row>
    <row r="2037" spans="1:27" x14ac:dyDescent="0.3">
      <c r="A2037">
        <v>2455</v>
      </c>
      <c r="B2037" t="s">
        <v>2262</v>
      </c>
      <c r="C2037" s="1">
        <v>45506</v>
      </c>
      <c r="D2037">
        <v>25</v>
      </c>
      <c r="E2037" t="s">
        <v>60</v>
      </c>
      <c r="F2037" t="s">
        <v>40</v>
      </c>
      <c r="G2037" t="s">
        <v>120</v>
      </c>
      <c r="H2037">
        <v>3</v>
      </c>
      <c r="I2037" t="s">
        <v>42</v>
      </c>
      <c r="J2037" t="s">
        <v>43</v>
      </c>
      <c r="K2037" t="s">
        <v>64</v>
      </c>
      <c r="L2037" t="s">
        <v>42</v>
      </c>
      <c r="M2037" t="s">
        <v>208</v>
      </c>
      <c r="N2037" t="s">
        <v>48</v>
      </c>
      <c r="O2037" t="s">
        <v>89</v>
      </c>
      <c r="P2037" t="s">
        <v>49</v>
      </c>
      <c r="Q2037" t="s">
        <v>58</v>
      </c>
      <c r="R2037" s="6">
        <f>_xlfn.XLOOKUP(CleanedData[[#This Row],[Product]],'02_Lookup_Tables'!$A$2:$A$126,'02_Lookup_Tables'!$B$2:$B$126)</f>
        <v>471.63</v>
      </c>
      <c r="S2037" t="str">
        <f>VLOOKUP(CleanedData[[#This Row],[Product]],'02_Lookup_Tables'!$H$2:$I$126,2,FALSE)</f>
        <v>Beauty &amp; Personal Care</v>
      </c>
      <c r="T2037" t="str">
        <f>VLOOKUP(CleanedData[[#This Row],[Province]],'02_Lookup_Tables'!$D$2:$E$10,2, FALSE)</f>
        <v>Northern Region</v>
      </c>
      <c r="U2037" t="str" cm="1">
        <f t="array" ref="U2037">_xlfn.IFS(CleanedData[[#This Row],[Purchase Amount]]&lt;500,"Low",
CleanedData[[#This Row],[Purchase Amount]]&lt;5000,"Medium",
TRUE,"High")</f>
        <v>Low</v>
      </c>
      <c r="V2037" t="str">
        <f>TEXT(CleanedData[[#This Row],[Date]],"mmmm")</f>
        <v>August</v>
      </c>
      <c r="W2037" t="str">
        <f>"Q"&amp;ROUNDUP(MONTH(CleanedData[[#This Row],[Date]])/3,0)</f>
        <v>Q3</v>
      </c>
      <c r="X2037" t="str">
        <f>IF(CleanedData[[#This Row],[Purchase Amount]]&gt;=5000,"Yes","No")</f>
        <v>No</v>
      </c>
      <c r="Y2037">
        <f>IF(CleanedData[[#This Row],[Recommend]]="Yes",1,0)</f>
        <v>0</v>
      </c>
      <c r="Z2037" s="6">
        <f>CleanedData[[#This Row],[Purchase Amount]]*0.15</f>
        <v>70.744500000000002</v>
      </c>
      <c r="AA2037" s="6">
        <f>CleanedData[[#This Row],[Purchase Amount]]*1.15</f>
        <v>542.3744999999999</v>
      </c>
    </row>
    <row r="2038" spans="1:27" x14ac:dyDescent="0.3">
      <c r="A2038">
        <v>2457</v>
      </c>
      <c r="B2038" t="s">
        <v>2263</v>
      </c>
      <c r="C2038" s="1">
        <v>45959</v>
      </c>
      <c r="D2038">
        <v>21</v>
      </c>
      <c r="E2038" t="s">
        <v>39</v>
      </c>
      <c r="F2038" t="s">
        <v>72</v>
      </c>
      <c r="G2038" t="s">
        <v>278</v>
      </c>
      <c r="H2038">
        <v>1</v>
      </c>
      <c r="I2038" t="s">
        <v>45</v>
      </c>
      <c r="J2038" t="s">
        <v>74</v>
      </c>
      <c r="K2038" t="s">
        <v>44</v>
      </c>
      <c r="L2038" t="s">
        <v>42</v>
      </c>
      <c r="M2038" t="s">
        <v>236</v>
      </c>
      <c r="N2038" t="s">
        <v>80</v>
      </c>
      <c r="O2038" t="s">
        <v>89</v>
      </c>
      <c r="P2038" t="s">
        <v>49</v>
      </c>
      <c r="Q2038" t="s">
        <v>66</v>
      </c>
      <c r="R2038" s="6">
        <f>_xlfn.XLOOKUP(CleanedData[[#This Row],[Product]],'02_Lookup_Tables'!$A$2:$A$126,'02_Lookup_Tables'!$B$2:$B$126)</f>
        <v>45.96</v>
      </c>
      <c r="S2038" t="str">
        <f>VLOOKUP(CleanedData[[#This Row],[Product]],'02_Lookup_Tables'!$H$2:$I$126,2,FALSE)</f>
        <v>Food</v>
      </c>
      <c r="T2038" t="str">
        <f>VLOOKUP(CleanedData[[#This Row],[Province]],'02_Lookup_Tables'!$D$2:$E$10,2, FALSE)</f>
        <v>Central Region</v>
      </c>
      <c r="U2038" t="str" cm="1">
        <f t="array" ref="U2038">_xlfn.IFS(CleanedData[[#This Row],[Purchase Amount]]&lt;500,"Low",
CleanedData[[#This Row],[Purchase Amount]]&lt;5000,"Medium",
TRUE,"High")</f>
        <v>Low</v>
      </c>
      <c r="V2038" t="str">
        <f>TEXT(CleanedData[[#This Row],[Date]],"mmmm")</f>
        <v>October</v>
      </c>
      <c r="W2038" t="str">
        <f>"Q"&amp;ROUNDUP(MONTH(CleanedData[[#This Row],[Date]])/3,0)</f>
        <v>Q4</v>
      </c>
      <c r="X2038" t="str">
        <f>IF(CleanedData[[#This Row],[Purchase Amount]]&gt;=5000,"Yes","No")</f>
        <v>No</v>
      </c>
      <c r="Y2038">
        <f>IF(CleanedData[[#This Row],[Recommend]]="Yes",1,0)</f>
        <v>1</v>
      </c>
      <c r="Z2038" s="6">
        <f>CleanedData[[#This Row],[Purchase Amount]]*0.15</f>
        <v>6.8940000000000001</v>
      </c>
      <c r="AA2038" s="6">
        <f>CleanedData[[#This Row],[Purchase Amount]]*1.15</f>
        <v>52.853999999999999</v>
      </c>
    </row>
    <row r="2039" spans="1:27" x14ac:dyDescent="0.3">
      <c r="A2039">
        <v>2458</v>
      </c>
      <c r="B2039" t="s">
        <v>2264</v>
      </c>
      <c r="C2039" s="1">
        <v>45866</v>
      </c>
      <c r="D2039">
        <v>62</v>
      </c>
      <c r="E2039" t="s">
        <v>60</v>
      </c>
      <c r="F2039" t="s">
        <v>125</v>
      </c>
      <c r="G2039" t="s">
        <v>144</v>
      </c>
      <c r="H2039">
        <v>1</v>
      </c>
      <c r="I2039" t="s">
        <v>45</v>
      </c>
      <c r="J2039" t="s">
        <v>69</v>
      </c>
      <c r="K2039" t="s">
        <v>64</v>
      </c>
      <c r="L2039" t="s">
        <v>45</v>
      </c>
      <c r="M2039" t="s">
        <v>136</v>
      </c>
      <c r="N2039" t="s">
        <v>80</v>
      </c>
      <c r="O2039" t="s">
        <v>89</v>
      </c>
      <c r="P2039" t="s">
        <v>49</v>
      </c>
      <c r="Q2039" t="s">
        <v>50</v>
      </c>
      <c r="R2039" s="6">
        <f>_xlfn.XLOOKUP(CleanedData[[#This Row],[Product]],'02_Lookup_Tables'!$A$2:$A$126,'02_Lookup_Tables'!$B$2:$B$126)</f>
        <v>4455.18</v>
      </c>
      <c r="S2039" t="str">
        <f>VLOOKUP(CleanedData[[#This Row],[Product]],'02_Lookup_Tables'!$H$2:$I$126,2,FALSE)</f>
        <v>Sports &amp; Outdoors</v>
      </c>
      <c r="T2039" t="str">
        <f>VLOOKUP(CleanedData[[#This Row],[Province]],'02_Lookup_Tables'!$D$2:$E$10,2, FALSE)</f>
        <v>Western Region</v>
      </c>
      <c r="U2039" t="str" cm="1">
        <f t="array" ref="U2039">_xlfn.IFS(CleanedData[[#This Row],[Purchase Amount]]&lt;500,"Low",
CleanedData[[#This Row],[Purchase Amount]]&lt;5000,"Medium",
TRUE,"High")</f>
        <v>Medium</v>
      </c>
      <c r="V2039" t="str">
        <f>TEXT(CleanedData[[#This Row],[Date]],"mmmm")</f>
        <v>July</v>
      </c>
      <c r="W2039" t="str">
        <f>"Q"&amp;ROUNDUP(MONTH(CleanedData[[#This Row],[Date]])/3,0)</f>
        <v>Q3</v>
      </c>
      <c r="X2039" t="str">
        <f>IF(CleanedData[[#This Row],[Purchase Amount]]&gt;=5000,"Yes","No")</f>
        <v>No</v>
      </c>
      <c r="Y2039">
        <f>IF(CleanedData[[#This Row],[Recommend]]="Yes",1,0)</f>
        <v>1</v>
      </c>
      <c r="Z2039" s="6">
        <f>CleanedData[[#This Row],[Purchase Amount]]*0.15</f>
        <v>668.27700000000004</v>
      </c>
      <c r="AA2039" s="6">
        <f>CleanedData[[#This Row],[Purchase Amount]]*1.15</f>
        <v>5123.4570000000003</v>
      </c>
    </row>
    <row r="2040" spans="1:27" x14ac:dyDescent="0.3">
      <c r="A2040">
        <v>2459</v>
      </c>
      <c r="B2040" t="s">
        <v>2265</v>
      </c>
      <c r="C2040" s="1">
        <v>45556</v>
      </c>
      <c r="D2040">
        <v>28</v>
      </c>
      <c r="E2040" t="s">
        <v>52</v>
      </c>
      <c r="F2040" t="s">
        <v>108</v>
      </c>
      <c r="G2040" t="s">
        <v>139</v>
      </c>
      <c r="H2040">
        <v>5</v>
      </c>
      <c r="I2040" t="s">
        <v>45</v>
      </c>
      <c r="J2040" t="s">
        <v>74</v>
      </c>
      <c r="K2040" t="s">
        <v>44</v>
      </c>
      <c r="L2040" t="s">
        <v>45</v>
      </c>
      <c r="M2040" t="s">
        <v>136</v>
      </c>
      <c r="N2040" t="s">
        <v>57</v>
      </c>
      <c r="O2040" t="s">
        <v>89</v>
      </c>
      <c r="P2040" t="s">
        <v>70</v>
      </c>
      <c r="Q2040" t="s">
        <v>58</v>
      </c>
      <c r="R2040" s="6">
        <f>_xlfn.XLOOKUP(CleanedData[[#This Row],[Product]],'02_Lookup_Tables'!$A$2:$A$126,'02_Lookup_Tables'!$B$2:$B$126)</f>
        <v>2340.5700000000002</v>
      </c>
      <c r="S2040" t="str">
        <f>VLOOKUP(CleanedData[[#This Row],[Product]],'02_Lookup_Tables'!$H$2:$I$126,2,FALSE)</f>
        <v>Apparel</v>
      </c>
      <c r="T2040" t="str">
        <f>VLOOKUP(CleanedData[[#This Row],[Province]],'02_Lookup_Tables'!$D$2:$E$10,2, FALSE)</f>
        <v>Gauteng Region</v>
      </c>
      <c r="U2040" t="str" cm="1">
        <f t="array" ref="U2040">_xlfn.IFS(CleanedData[[#This Row],[Purchase Amount]]&lt;500,"Low",
CleanedData[[#This Row],[Purchase Amount]]&lt;5000,"Medium",
TRUE,"High")</f>
        <v>Medium</v>
      </c>
      <c r="V2040" t="str">
        <f>TEXT(CleanedData[[#This Row],[Date]],"mmmm")</f>
        <v>September</v>
      </c>
      <c r="W2040" t="str">
        <f>"Q"&amp;ROUNDUP(MONTH(CleanedData[[#This Row],[Date]])/3,0)</f>
        <v>Q3</v>
      </c>
      <c r="X2040" t="str">
        <f>IF(CleanedData[[#This Row],[Purchase Amount]]&gt;=5000,"Yes","No")</f>
        <v>No</v>
      </c>
      <c r="Y2040">
        <f>IF(CleanedData[[#This Row],[Recommend]]="Yes",1,0)</f>
        <v>1</v>
      </c>
      <c r="Z2040" s="6">
        <f>CleanedData[[#This Row],[Purchase Amount]]*0.15</f>
        <v>351.08550000000002</v>
      </c>
      <c r="AA2040" s="6">
        <f>CleanedData[[#This Row],[Purchase Amount]]*1.15</f>
        <v>2691.6554999999998</v>
      </c>
    </row>
    <row r="2041" spans="1:27" x14ac:dyDescent="0.3">
      <c r="A2041">
        <v>2460</v>
      </c>
      <c r="B2041" t="s">
        <v>2266</v>
      </c>
      <c r="C2041" s="1">
        <v>45935</v>
      </c>
      <c r="D2041">
        <v>47</v>
      </c>
      <c r="E2041" t="s">
        <v>60</v>
      </c>
      <c r="F2041" t="s">
        <v>68</v>
      </c>
      <c r="G2041" t="s">
        <v>126</v>
      </c>
      <c r="H2041">
        <v>2</v>
      </c>
      <c r="I2041" t="s">
        <v>45</v>
      </c>
      <c r="J2041" t="s">
        <v>74</v>
      </c>
      <c r="K2041" t="s">
        <v>64</v>
      </c>
      <c r="L2041" t="s">
        <v>45</v>
      </c>
      <c r="N2041" t="s">
        <v>47</v>
      </c>
      <c r="O2041" t="s">
        <v>134</v>
      </c>
      <c r="P2041" t="s">
        <v>8646</v>
      </c>
      <c r="Q2041" t="s">
        <v>93</v>
      </c>
      <c r="R2041" s="6">
        <f>_xlfn.XLOOKUP(CleanedData[[#This Row],[Product]],'02_Lookup_Tables'!$A$2:$A$126,'02_Lookup_Tables'!$B$2:$B$126)</f>
        <v>343.42</v>
      </c>
      <c r="S2041" t="str">
        <f>VLOOKUP(CleanedData[[#This Row],[Product]],'02_Lookup_Tables'!$H$2:$I$126,2,FALSE)</f>
        <v>Food</v>
      </c>
      <c r="T2041" t="str">
        <f>VLOOKUP(CleanedData[[#This Row],[Province]],'02_Lookup_Tables'!$D$2:$E$10,2, FALSE)</f>
        <v>Northern Region</v>
      </c>
      <c r="U2041" t="str" cm="1">
        <f t="array" ref="U2041">_xlfn.IFS(CleanedData[[#This Row],[Purchase Amount]]&lt;500,"Low",
CleanedData[[#This Row],[Purchase Amount]]&lt;5000,"Medium",
TRUE,"High")</f>
        <v>Low</v>
      </c>
      <c r="V2041" t="str">
        <f>TEXT(CleanedData[[#This Row],[Date]],"mmmm")</f>
        <v>October</v>
      </c>
      <c r="W2041" t="str">
        <f>"Q"&amp;ROUNDUP(MONTH(CleanedData[[#This Row],[Date]])/3,0)</f>
        <v>Q4</v>
      </c>
      <c r="X2041" t="str">
        <f>IF(CleanedData[[#This Row],[Purchase Amount]]&gt;=5000,"Yes","No")</f>
        <v>No</v>
      </c>
      <c r="Y2041">
        <f>IF(CleanedData[[#This Row],[Recommend]]="Yes",1,0)</f>
        <v>1</v>
      </c>
      <c r="Z2041" s="6">
        <f>CleanedData[[#This Row],[Purchase Amount]]*0.15</f>
        <v>51.512999999999998</v>
      </c>
      <c r="AA2041" s="6">
        <f>CleanedData[[#This Row],[Purchase Amount]]*1.15</f>
        <v>394.93299999999999</v>
      </c>
    </row>
    <row r="2042" spans="1:27" x14ac:dyDescent="0.3">
      <c r="A2042">
        <v>2461</v>
      </c>
      <c r="B2042" t="s">
        <v>2267</v>
      </c>
      <c r="C2042" s="1">
        <v>45480</v>
      </c>
      <c r="D2042">
        <v>69</v>
      </c>
      <c r="E2042" t="s">
        <v>60</v>
      </c>
      <c r="F2042" t="s">
        <v>68</v>
      </c>
      <c r="G2042" t="s">
        <v>282</v>
      </c>
      <c r="H2042">
        <v>4</v>
      </c>
      <c r="I2042" t="s">
        <v>42</v>
      </c>
      <c r="J2042" t="s">
        <v>43</v>
      </c>
      <c r="K2042" t="s">
        <v>44</v>
      </c>
      <c r="L2042" t="s">
        <v>42</v>
      </c>
      <c r="M2042" t="s">
        <v>106</v>
      </c>
      <c r="N2042" t="s">
        <v>96</v>
      </c>
      <c r="O2042" t="s">
        <v>148</v>
      </c>
      <c r="P2042" t="s">
        <v>49</v>
      </c>
      <c r="Q2042" t="s">
        <v>97</v>
      </c>
      <c r="R2042" s="6">
        <f>_xlfn.XLOOKUP(CleanedData[[#This Row],[Product]],'02_Lookup_Tables'!$A$2:$A$126,'02_Lookup_Tables'!$B$2:$B$126)</f>
        <v>1859.13</v>
      </c>
      <c r="S2042" t="str">
        <f>VLOOKUP(CleanedData[[#This Row],[Product]],'02_Lookup_Tables'!$H$2:$I$126,2,FALSE)</f>
        <v>Home Devices</v>
      </c>
      <c r="T2042" t="str">
        <f>VLOOKUP(CleanedData[[#This Row],[Province]],'02_Lookup_Tables'!$D$2:$E$10,2, FALSE)</f>
        <v>Northern Region</v>
      </c>
      <c r="U2042" t="str" cm="1">
        <f t="array" ref="U2042">_xlfn.IFS(CleanedData[[#This Row],[Purchase Amount]]&lt;500,"Low",
CleanedData[[#This Row],[Purchase Amount]]&lt;5000,"Medium",
TRUE,"High")</f>
        <v>Medium</v>
      </c>
      <c r="V2042" t="str">
        <f>TEXT(CleanedData[[#This Row],[Date]],"mmmm")</f>
        <v>July</v>
      </c>
      <c r="W2042" t="str">
        <f>"Q"&amp;ROUNDUP(MONTH(CleanedData[[#This Row],[Date]])/3,0)</f>
        <v>Q3</v>
      </c>
      <c r="X2042" t="str">
        <f>IF(CleanedData[[#This Row],[Purchase Amount]]&gt;=5000,"Yes","No")</f>
        <v>No</v>
      </c>
      <c r="Y2042">
        <f>IF(CleanedData[[#This Row],[Recommend]]="Yes",1,0)</f>
        <v>0</v>
      </c>
      <c r="Z2042" s="6">
        <f>CleanedData[[#This Row],[Purchase Amount]]*0.15</f>
        <v>278.86950000000002</v>
      </c>
      <c r="AA2042" s="6">
        <f>CleanedData[[#This Row],[Purchase Amount]]*1.15</f>
        <v>2137.9994999999999</v>
      </c>
    </row>
    <row r="2043" spans="1:27" x14ac:dyDescent="0.3">
      <c r="A2043">
        <v>2462</v>
      </c>
      <c r="B2043" t="s">
        <v>2268</v>
      </c>
      <c r="C2043" s="1">
        <v>45489</v>
      </c>
      <c r="D2043">
        <v>29</v>
      </c>
      <c r="E2043" t="s">
        <v>52</v>
      </c>
      <c r="F2043" t="s">
        <v>68</v>
      </c>
      <c r="G2043" t="s">
        <v>205</v>
      </c>
      <c r="H2043">
        <v>1</v>
      </c>
      <c r="I2043" t="s">
        <v>45</v>
      </c>
      <c r="J2043" t="s">
        <v>54</v>
      </c>
      <c r="K2043" t="s">
        <v>44</v>
      </c>
      <c r="L2043" t="s">
        <v>45</v>
      </c>
      <c r="M2043" t="s">
        <v>231</v>
      </c>
      <c r="N2043" t="s">
        <v>80</v>
      </c>
      <c r="O2043" t="s">
        <v>89</v>
      </c>
      <c r="P2043" t="s">
        <v>49</v>
      </c>
      <c r="Q2043" t="s">
        <v>58</v>
      </c>
      <c r="R2043" s="6">
        <f>_xlfn.XLOOKUP(CleanedData[[#This Row],[Product]],'02_Lookup_Tables'!$A$2:$A$126,'02_Lookup_Tables'!$B$2:$B$126)</f>
        <v>139.72999999999999</v>
      </c>
      <c r="S2043" t="str">
        <f>VLOOKUP(CleanedData[[#This Row],[Product]],'02_Lookup_Tables'!$H$2:$I$126,2,FALSE)</f>
        <v>Beauty &amp; Personal Care</v>
      </c>
      <c r="T2043" t="str">
        <f>VLOOKUP(CleanedData[[#This Row],[Province]],'02_Lookup_Tables'!$D$2:$E$10,2, FALSE)</f>
        <v>Northern Region</v>
      </c>
      <c r="U2043" t="str" cm="1">
        <f t="array" ref="U2043">_xlfn.IFS(CleanedData[[#This Row],[Purchase Amount]]&lt;500,"Low",
CleanedData[[#This Row],[Purchase Amount]]&lt;5000,"Medium",
TRUE,"High")</f>
        <v>Low</v>
      </c>
      <c r="V2043" t="str">
        <f>TEXT(CleanedData[[#This Row],[Date]],"mmmm")</f>
        <v>July</v>
      </c>
      <c r="W2043" t="str">
        <f>"Q"&amp;ROUNDUP(MONTH(CleanedData[[#This Row],[Date]])/3,0)</f>
        <v>Q3</v>
      </c>
      <c r="X2043" t="str">
        <f>IF(CleanedData[[#This Row],[Purchase Amount]]&gt;=5000,"Yes","No")</f>
        <v>No</v>
      </c>
      <c r="Y2043">
        <f>IF(CleanedData[[#This Row],[Recommend]]="Yes",1,0)</f>
        <v>1</v>
      </c>
      <c r="Z2043" s="6">
        <f>CleanedData[[#This Row],[Purchase Amount]]*0.15</f>
        <v>20.959499999999998</v>
      </c>
      <c r="AA2043" s="6">
        <f>CleanedData[[#This Row],[Purchase Amount]]*1.15</f>
        <v>160.68949999999998</v>
      </c>
    </row>
    <row r="2044" spans="1:27" x14ac:dyDescent="0.3">
      <c r="A2044">
        <v>2463</v>
      </c>
      <c r="B2044" t="s">
        <v>2269</v>
      </c>
      <c r="C2044" s="1">
        <v>45504</v>
      </c>
      <c r="D2044">
        <v>52</v>
      </c>
      <c r="E2044" t="s">
        <v>52</v>
      </c>
      <c r="F2044" t="s">
        <v>61</v>
      </c>
      <c r="G2044" t="s">
        <v>192</v>
      </c>
      <c r="H2044">
        <v>5</v>
      </c>
      <c r="I2044" t="s">
        <v>42</v>
      </c>
      <c r="J2044" t="s">
        <v>74</v>
      </c>
      <c r="K2044" t="s">
        <v>64</v>
      </c>
      <c r="L2044" t="s">
        <v>45</v>
      </c>
      <c r="M2044" t="s">
        <v>165</v>
      </c>
      <c r="N2044" t="s">
        <v>57</v>
      </c>
      <c r="O2044" t="s">
        <v>89</v>
      </c>
      <c r="P2044" t="s">
        <v>70</v>
      </c>
      <c r="Q2044" t="s">
        <v>93</v>
      </c>
      <c r="R2044" s="6">
        <f>_xlfn.XLOOKUP(CleanedData[[#This Row],[Product]],'02_Lookup_Tables'!$A$2:$A$126,'02_Lookup_Tables'!$B$2:$B$126)</f>
        <v>13261</v>
      </c>
      <c r="S2044" t="str">
        <f>VLOOKUP(CleanedData[[#This Row],[Product]],'02_Lookup_Tables'!$H$2:$I$126,2,FALSE)</f>
        <v>Electronics</v>
      </c>
      <c r="T2044" t="str">
        <f>VLOOKUP(CleanedData[[#This Row],[Province]],'02_Lookup_Tables'!$D$2:$E$10,2, FALSE)</f>
        <v>Southern Region</v>
      </c>
      <c r="U2044" t="str" cm="1">
        <f t="array" ref="U2044">_xlfn.IFS(CleanedData[[#This Row],[Purchase Amount]]&lt;500,"Low",
CleanedData[[#This Row],[Purchase Amount]]&lt;5000,"Medium",
TRUE,"High")</f>
        <v>High</v>
      </c>
      <c r="V2044" t="str">
        <f>TEXT(CleanedData[[#This Row],[Date]],"mmmm")</f>
        <v>July</v>
      </c>
      <c r="W2044" t="str">
        <f>"Q"&amp;ROUNDUP(MONTH(CleanedData[[#This Row],[Date]])/3,0)</f>
        <v>Q3</v>
      </c>
      <c r="X2044" t="str">
        <f>IF(CleanedData[[#This Row],[Purchase Amount]]&gt;=5000,"Yes","No")</f>
        <v>Yes</v>
      </c>
      <c r="Y2044">
        <f>IF(CleanedData[[#This Row],[Recommend]]="Yes",1,0)</f>
        <v>0</v>
      </c>
      <c r="Z2044" s="6">
        <f>CleanedData[[#This Row],[Purchase Amount]]*0.15</f>
        <v>1989.1499999999999</v>
      </c>
      <c r="AA2044" s="6">
        <f>CleanedData[[#This Row],[Purchase Amount]]*1.15</f>
        <v>15250.15</v>
      </c>
    </row>
    <row r="2045" spans="1:27" x14ac:dyDescent="0.3">
      <c r="A2045">
        <v>2464</v>
      </c>
      <c r="B2045" t="s">
        <v>2270</v>
      </c>
      <c r="C2045" s="1">
        <v>45894</v>
      </c>
      <c r="D2045">
        <v>33</v>
      </c>
      <c r="E2045" t="s">
        <v>52</v>
      </c>
      <c r="F2045" t="s">
        <v>77</v>
      </c>
      <c r="G2045" t="s">
        <v>179</v>
      </c>
      <c r="H2045">
        <v>5</v>
      </c>
      <c r="I2045" t="s">
        <v>42</v>
      </c>
      <c r="J2045" t="s">
        <v>54</v>
      </c>
      <c r="K2045" t="s">
        <v>44</v>
      </c>
      <c r="L2045" t="s">
        <v>42</v>
      </c>
      <c r="M2045" t="s">
        <v>92</v>
      </c>
      <c r="N2045" t="s">
        <v>57</v>
      </c>
      <c r="O2045" t="s">
        <v>89</v>
      </c>
      <c r="P2045" t="s">
        <v>70</v>
      </c>
      <c r="Q2045" t="s">
        <v>58</v>
      </c>
      <c r="R2045" s="6">
        <f>_xlfn.XLOOKUP(CleanedData[[#This Row],[Product]],'02_Lookup_Tables'!$A$2:$A$126,'02_Lookup_Tables'!$B$2:$B$126)</f>
        <v>54.82</v>
      </c>
      <c r="S2045" t="str">
        <f>VLOOKUP(CleanedData[[#This Row],[Product]],'02_Lookup_Tables'!$H$2:$I$126,2,FALSE)</f>
        <v>Food</v>
      </c>
      <c r="T2045" t="str">
        <f>VLOOKUP(CleanedData[[#This Row],[Province]],'02_Lookup_Tables'!$D$2:$E$10,2, FALSE)</f>
        <v>Central Region</v>
      </c>
      <c r="U2045" t="str" cm="1">
        <f t="array" ref="U2045">_xlfn.IFS(CleanedData[[#This Row],[Purchase Amount]]&lt;500,"Low",
CleanedData[[#This Row],[Purchase Amount]]&lt;5000,"Medium",
TRUE,"High")</f>
        <v>Low</v>
      </c>
      <c r="V2045" t="str">
        <f>TEXT(CleanedData[[#This Row],[Date]],"mmmm")</f>
        <v>August</v>
      </c>
      <c r="W2045" t="str">
        <f>"Q"&amp;ROUNDUP(MONTH(CleanedData[[#This Row],[Date]])/3,0)</f>
        <v>Q3</v>
      </c>
      <c r="X2045" t="str">
        <f>IF(CleanedData[[#This Row],[Purchase Amount]]&gt;=5000,"Yes","No")</f>
        <v>No</v>
      </c>
      <c r="Y2045">
        <f>IF(CleanedData[[#This Row],[Recommend]]="Yes",1,0)</f>
        <v>0</v>
      </c>
      <c r="Z2045" s="6">
        <f>CleanedData[[#This Row],[Purchase Amount]]*0.15</f>
        <v>8.222999999999999</v>
      </c>
      <c r="AA2045" s="6">
        <f>CleanedData[[#This Row],[Purchase Amount]]*1.15</f>
        <v>63.042999999999992</v>
      </c>
    </row>
    <row r="2046" spans="1:27" x14ac:dyDescent="0.3">
      <c r="A2046">
        <v>2465</v>
      </c>
      <c r="B2046" t="s">
        <v>2271</v>
      </c>
      <c r="C2046" s="1">
        <v>45930</v>
      </c>
      <c r="D2046">
        <v>77</v>
      </c>
      <c r="E2046" t="s">
        <v>39</v>
      </c>
      <c r="F2046" t="s">
        <v>83</v>
      </c>
      <c r="G2046" t="s">
        <v>102</v>
      </c>
      <c r="H2046">
        <v>4</v>
      </c>
      <c r="I2046" t="s">
        <v>45</v>
      </c>
      <c r="J2046" t="s">
        <v>69</v>
      </c>
      <c r="K2046" t="s">
        <v>55</v>
      </c>
      <c r="L2046" t="s">
        <v>45</v>
      </c>
      <c r="M2046" t="s">
        <v>75</v>
      </c>
      <c r="N2046" t="s">
        <v>96</v>
      </c>
      <c r="O2046" t="s">
        <v>89</v>
      </c>
      <c r="P2046" t="s">
        <v>70</v>
      </c>
      <c r="Q2046" t="s">
        <v>97</v>
      </c>
      <c r="R2046" s="6">
        <f>_xlfn.XLOOKUP(CleanedData[[#This Row],[Product]],'02_Lookup_Tables'!$A$2:$A$126,'02_Lookup_Tables'!$B$2:$B$126)</f>
        <v>276.82</v>
      </c>
      <c r="S2046" t="str">
        <f>VLOOKUP(CleanedData[[#This Row],[Product]],'02_Lookup_Tables'!$H$2:$I$126,2,FALSE)</f>
        <v>Home &amp; Living</v>
      </c>
      <c r="T2046" t="str">
        <f>VLOOKUP(CleanedData[[#This Row],[Province]],'02_Lookup_Tables'!$D$2:$E$10,2, FALSE)</f>
        <v>Western Region</v>
      </c>
      <c r="U2046" t="str" cm="1">
        <f t="array" ref="U2046">_xlfn.IFS(CleanedData[[#This Row],[Purchase Amount]]&lt;500,"Low",
CleanedData[[#This Row],[Purchase Amount]]&lt;5000,"Medium",
TRUE,"High")</f>
        <v>Low</v>
      </c>
      <c r="V2046" t="str">
        <f>TEXT(CleanedData[[#This Row],[Date]],"mmmm")</f>
        <v>September</v>
      </c>
      <c r="W2046" t="str">
        <f>"Q"&amp;ROUNDUP(MONTH(CleanedData[[#This Row],[Date]])/3,0)</f>
        <v>Q3</v>
      </c>
      <c r="X2046" t="str">
        <f>IF(CleanedData[[#This Row],[Purchase Amount]]&gt;=5000,"Yes","No")</f>
        <v>No</v>
      </c>
      <c r="Y2046">
        <f>IF(CleanedData[[#This Row],[Recommend]]="Yes",1,0)</f>
        <v>1</v>
      </c>
      <c r="Z2046" s="6">
        <f>CleanedData[[#This Row],[Purchase Amount]]*0.15</f>
        <v>41.522999999999996</v>
      </c>
      <c r="AA2046" s="6">
        <f>CleanedData[[#This Row],[Purchase Amount]]*1.15</f>
        <v>318.34299999999996</v>
      </c>
    </row>
    <row r="2047" spans="1:27" x14ac:dyDescent="0.3">
      <c r="A2047">
        <v>2466</v>
      </c>
      <c r="B2047" t="s">
        <v>2272</v>
      </c>
      <c r="C2047" s="1">
        <v>45397</v>
      </c>
      <c r="D2047">
        <v>74</v>
      </c>
      <c r="E2047" t="s">
        <v>52</v>
      </c>
      <c r="F2047" t="s">
        <v>61</v>
      </c>
      <c r="G2047" t="s">
        <v>84</v>
      </c>
      <c r="H2047">
        <v>4</v>
      </c>
      <c r="I2047" t="s">
        <v>42</v>
      </c>
      <c r="J2047" t="s">
        <v>43</v>
      </c>
      <c r="K2047" t="s">
        <v>64</v>
      </c>
      <c r="L2047" t="s">
        <v>42</v>
      </c>
      <c r="M2047" t="s">
        <v>231</v>
      </c>
      <c r="N2047" t="s">
        <v>96</v>
      </c>
      <c r="O2047" t="s">
        <v>89</v>
      </c>
      <c r="P2047" t="s">
        <v>70</v>
      </c>
      <c r="Q2047" t="s">
        <v>97</v>
      </c>
      <c r="R2047" s="6">
        <f>_xlfn.XLOOKUP(CleanedData[[#This Row],[Product]],'02_Lookup_Tables'!$A$2:$A$126,'02_Lookup_Tables'!$B$2:$B$126)</f>
        <v>1158.56</v>
      </c>
      <c r="S2047" t="str">
        <f>VLOOKUP(CleanedData[[#This Row],[Product]],'02_Lookup_Tables'!$H$2:$I$126,2,FALSE)</f>
        <v>Toys &amp; Games</v>
      </c>
      <c r="T2047" t="str">
        <f>VLOOKUP(CleanedData[[#This Row],[Province]],'02_Lookup_Tables'!$D$2:$E$10,2, FALSE)</f>
        <v>Southern Region</v>
      </c>
      <c r="U2047" t="str" cm="1">
        <f t="array" ref="U2047">_xlfn.IFS(CleanedData[[#This Row],[Purchase Amount]]&lt;500,"Low",
CleanedData[[#This Row],[Purchase Amount]]&lt;5000,"Medium",
TRUE,"High")</f>
        <v>Medium</v>
      </c>
      <c r="V2047" t="str">
        <f>TEXT(CleanedData[[#This Row],[Date]],"mmmm")</f>
        <v>April</v>
      </c>
      <c r="W2047" t="str">
        <f>"Q"&amp;ROUNDUP(MONTH(CleanedData[[#This Row],[Date]])/3,0)</f>
        <v>Q2</v>
      </c>
      <c r="X2047" t="str">
        <f>IF(CleanedData[[#This Row],[Purchase Amount]]&gt;=5000,"Yes","No")</f>
        <v>No</v>
      </c>
      <c r="Y2047">
        <f>IF(CleanedData[[#This Row],[Recommend]]="Yes",1,0)</f>
        <v>0</v>
      </c>
      <c r="Z2047" s="6">
        <f>CleanedData[[#This Row],[Purchase Amount]]*0.15</f>
        <v>173.78399999999999</v>
      </c>
      <c r="AA2047" s="6">
        <f>CleanedData[[#This Row],[Purchase Amount]]*1.15</f>
        <v>1332.3439999999998</v>
      </c>
    </row>
    <row r="2048" spans="1:27" x14ac:dyDescent="0.3">
      <c r="A2048">
        <v>2467</v>
      </c>
      <c r="B2048" t="s">
        <v>2273</v>
      </c>
      <c r="C2048" s="1">
        <v>45695</v>
      </c>
      <c r="D2048">
        <v>42</v>
      </c>
      <c r="E2048" t="s">
        <v>39</v>
      </c>
      <c r="F2048" t="s">
        <v>61</v>
      </c>
      <c r="G2048" t="s">
        <v>114</v>
      </c>
      <c r="H2048">
        <v>3</v>
      </c>
      <c r="I2048" t="s">
        <v>42</v>
      </c>
      <c r="J2048" t="s">
        <v>74</v>
      </c>
      <c r="K2048" t="s">
        <v>55</v>
      </c>
      <c r="L2048" t="s">
        <v>45</v>
      </c>
      <c r="M2048" t="s">
        <v>190</v>
      </c>
      <c r="N2048" t="s">
        <v>48</v>
      </c>
      <c r="O2048" t="s">
        <v>89</v>
      </c>
      <c r="P2048" t="s">
        <v>49</v>
      </c>
      <c r="Q2048" t="s">
        <v>81</v>
      </c>
      <c r="R2048" s="6">
        <f>_xlfn.XLOOKUP(CleanedData[[#This Row],[Product]],'02_Lookup_Tables'!$A$2:$A$126,'02_Lookup_Tables'!$B$2:$B$126)</f>
        <v>1440.59</v>
      </c>
      <c r="S2048" t="str">
        <f>VLOOKUP(CleanedData[[#This Row],[Product]],'02_Lookup_Tables'!$H$2:$I$126,2,FALSE)</f>
        <v>Beauty &amp; Personal Care</v>
      </c>
      <c r="T2048" t="str">
        <f>VLOOKUP(CleanedData[[#This Row],[Province]],'02_Lookup_Tables'!$D$2:$E$10,2, FALSE)</f>
        <v>Southern Region</v>
      </c>
      <c r="U2048" t="str" cm="1">
        <f t="array" ref="U2048">_xlfn.IFS(CleanedData[[#This Row],[Purchase Amount]]&lt;500,"Low",
CleanedData[[#This Row],[Purchase Amount]]&lt;5000,"Medium",
TRUE,"High")</f>
        <v>Medium</v>
      </c>
      <c r="V2048" t="str">
        <f>TEXT(CleanedData[[#This Row],[Date]],"mmmm")</f>
        <v>February</v>
      </c>
      <c r="W2048" t="str">
        <f>"Q"&amp;ROUNDUP(MONTH(CleanedData[[#This Row],[Date]])/3,0)</f>
        <v>Q1</v>
      </c>
      <c r="X2048" t="str">
        <f>IF(CleanedData[[#This Row],[Purchase Amount]]&gt;=5000,"Yes","No")</f>
        <v>No</v>
      </c>
      <c r="Y2048">
        <f>IF(CleanedData[[#This Row],[Recommend]]="Yes",1,0)</f>
        <v>0</v>
      </c>
      <c r="Z2048" s="6">
        <f>CleanedData[[#This Row],[Purchase Amount]]*0.15</f>
        <v>216.08849999999998</v>
      </c>
      <c r="AA2048" s="6">
        <f>CleanedData[[#This Row],[Purchase Amount]]*1.15</f>
        <v>1656.6784999999998</v>
      </c>
    </row>
    <row r="2049" spans="1:27" x14ac:dyDescent="0.3">
      <c r="A2049">
        <v>2468</v>
      </c>
      <c r="B2049" t="s">
        <v>2274</v>
      </c>
      <c r="C2049" s="1">
        <v>45945</v>
      </c>
      <c r="D2049">
        <v>51</v>
      </c>
      <c r="E2049" t="s">
        <v>60</v>
      </c>
      <c r="F2049" t="s">
        <v>83</v>
      </c>
      <c r="G2049" t="s">
        <v>472</v>
      </c>
      <c r="H2049">
        <v>3</v>
      </c>
      <c r="I2049" t="s">
        <v>42</v>
      </c>
      <c r="J2049" t="s">
        <v>74</v>
      </c>
      <c r="K2049" t="s">
        <v>44</v>
      </c>
      <c r="L2049" t="s">
        <v>45</v>
      </c>
      <c r="M2049" t="s">
        <v>196</v>
      </c>
      <c r="N2049" t="s">
        <v>48</v>
      </c>
      <c r="O2049" t="s">
        <v>89</v>
      </c>
      <c r="P2049" t="s">
        <v>49</v>
      </c>
      <c r="Q2049" t="s">
        <v>93</v>
      </c>
      <c r="R2049" s="6">
        <f>_xlfn.XLOOKUP(CleanedData[[#This Row],[Product]],'02_Lookup_Tables'!$A$2:$A$126,'02_Lookup_Tables'!$B$2:$B$126)</f>
        <v>2216.12</v>
      </c>
      <c r="S2049" t="str">
        <f>VLOOKUP(CleanedData[[#This Row],[Product]],'02_Lookup_Tables'!$H$2:$I$126,2,FALSE)</f>
        <v>Beauty &amp; Personal Care</v>
      </c>
      <c r="T2049" t="str">
        <f>VLOOKUP(CleanedData[[#This Row],[Province]],'02_Lookup_Tables'!$D$2:$E$10,2, FALSE)</f>
        <v>Western Region</v>
      </c>
      <c r="U2049" t="str" cm="1">
        <f t="array" ref="U2049">_xlfn.IFS(CleanedData[[#This Row],[Purchase Amount]]&lt;500,"Low",
CleanedData[[#This Row],[Purchase Amount]]&lt;5000,"Medium",
TRUE,"High")</f>
        <v>Medium</v>
      </c>
      <c r="V2049" t="str">
        <f>TEXT(CleanedData[[#This Row],[Date]],"mmmm")</f>
        <v>October</v>
      </c>
      <c r="W2049" t="str">
        <f>"Q"&amp;ROUNDUP(MONTH(CleanedData[[#This Row],[Date]])/3,0)</f>
        <v>Q4</v>
      </c>
      <c r="X2049" t="str">
        <f>IF(CleanedData[[#This Row],[Purchase Amount]]&gt;=5000,"Yes","No")</f>
        <v>No</v>
      </c>
      <c r="Y2049">
        <f>IF(CleanedData[[#This Row],[Recommend]]="Yes",1,0)</f>
        <v>0</v>
      </c>
      <c r="Z2049" s="6">
        <f>CleanedData[[#This Row],[Purchase Amount]]*0.15</f>
        <v>332.41799999999995</v>
      </c>
      <c r="AA2049" s="6">
        <f>CleanedData[[#This Row],[Purchase Amount]]*1.15</f>
        <v>2548.5379999999996</v>
      </c>
    </row>
    <row r="2050" spans="1:27" x14ac:dyDescent="0.3">
      <c r="A2050">
        <v>2469</v>
      </c>
      <c r="B2050" t="s">
        <v>2275</v>
      </c>
      <c r="C2050" s="1">
        <v>45297</v>
      </c>
      <c r="D2050">
        <v>77</v>
      </c>
      <c r="E2050" t="s">
        <v>52</v>
      </c>
      <c r="F2050" t="s">
        <v>83</v>
      </c>
      <c r="G2050" t="s">
        <v>450</v>
      </c>
      <c r="H2050">
        <v>4</v>
      </c>
      <c r="I2050" t="s">
        <v>42</v>
      </c>
      <c r="J2050" t="s">
        <v>54</v>
      </c>
      <c r="K2050" t="s">
        <v>44</v>
      </c>
      <c r="L2050" t="s">
        <v>42</v>
      </c>
      <c r="M2050" t="s">
        <v>147</v>
      </c>
      <c r="N2050" t="s">
        <v>96</v>
      </c>
      <c r="O2050" t="s">
        <v>148</v>
      </c>
      <c r="P2050" t="s">
        <v>49</v>
      </c>
      <c r="Q2050" t="s">
        <v>97</v>
      </c>
      <c r="R2050" s="6">
        <f>_xlfn.XLOOKUP(CleanedData[[#This Row],[Product]],'02_Lookup_Tables'!$A$2:$A$126,'02_Lookup_Tables'!$B$2:$B$126)</f>
        <v>74.72</v>
      </c>
      <c r="S2050" t="str">
        <f>VLOOKUP(CleanedData[[#This Row],[Product]],'02_Lookup_Tables'!$H$2:$I$126,2,FALSE)</f>
        <v>Food</v>
      </c>
      <c r="T2050" t="str">
        <f>VLOOKUP(CleanedData[[#This Row],[Province]],'02_Lookup_Tables'!$D$2:$E$10,2, FALSE)</f>
        <v>Western Region</v>
      </c>
      <c r="U2050" t="str" cm="1">
        <f t="array" ref="U2050">_xlfn.IFS(CleanedData[[#This Row],[Purchase Amount]]&lt;500,"Low",
CleanedData[[#This Row],[Purchase Amount]]&lt;5000,"Medium",
TRUE,"High")</f>
        <v>Low</v>
      </c>
      <c r="V2050" t="str">
        <f>TEXT(CleanedData[[#This Row],[Date]],"mmmm")</f>
        <v>January</v>
      </c>
      <c r="W2050" t="str">
        <f>"Q"&amp;ROUNDUP(MONTH(CleanedData[[#This Row],[Date]])/3,0)</f>
        <v>Q1</v>
      </c>
      <c r="X2050" t="str">
        <f>IF(CleanedData[[#This Row],[Purchase Amount]]&gt;=5000,"Yes","No")</f>
        <v>No</v>
      </c>
      <c r="Y2050">
        <f>IF(CleanedData[[#This Row],[Recommend]]="Yes",1,0)</f>
        <v>0</v>
      </c>
      <c r="Z2050" s="6">
        <f>CleanedData[[#This Row],[Purchase Amount]]*0.15</f>
        <v>11.208</v>
      </c>
      <c r="AA2050" s="6">
        <f>CleanedData[[#This Row],[Purchase Amount]]*1.15</f>
        <v>85.927999999999997</v>
      </c>
    </row>
    <row r="2051" spans="1:27" x14ac:dyDescent="0.3">
      <c r="A2051">
        <v>2470</v>
      </c>
      <c r="B2051" t="s">
        <v>2276</v>
      </c>
      <c r="C2051" s="1">
        <v>45728</v>
      </c>
      <c r="D2051">
        <v>44</v>
      </c>
      <c r="E2051" t="s">
        <v>52</v>
      </c>
      <c r="F2051" t="s">
        <v>61</v>
      </c>
      <c r="G2051" t="s">
        <v>372</v>
      </c>
      <c r="H2051">
        <v>2</v>
      </c>
      <c r="I2051" t="s">
        <v>45</v>
      </c>
      <c r="J2051" t="s">
        <v>69</v>
      </c>
      <c r="K2051" t="s">
        <v>55</v>
      </c>
      <c r="L2051" t="s">
        <v>45</v>
      </c>
      <c r="M2051" t="s">
        <v>92</v>
      </c>
      <c r="N2051" t="s">
        <v>47</v>
      </c>
      <c r="O2051" t="s">
        <v>89</v>
      </c>
      <c r="P2051" t="s">
        <v>49</v>
      </c>
      <c r="Q2051" t="s">
        <v>81</v>
      </c>
      <c r="R2051" s="6">
        <f>_xlfn.XLOOKUP(CleanedData[[#This Row],[Product]],'02_Lookup_Tables'!$A$2:$A$126,'02_Lookup_Tables'!$B$2:$B$126)</f>
        <v>944.78</v>
      </c>
      <c r="S2051" t="str">
        <f>VLOOKUP(CleanedData[[#This Row],[Product]],'02_Lookup_Tables'!$H$2:$I$126,2,FALSE)</f>
        <v>Electronics</v>
      </c>
      <c r="T2051" t="str">
        <f>VLOOKUP(CleanedData[[#This Row],[Province]],'02_Lookup_Tables'!$D$2:$E$10,2, FALSE)</f>
        <v>Southern Region</v>
      </c>
      <c r="U2051" t="str" cm="1">
        <f t="array" ref="U2051">_xlfn.IFS(CleanedData[[#This Row],[Purchase Amount]]&lt;500,"Low",
CleanedData[[#This Row],[Purchase Amount]]&lt;5000,"Medium",
TRUE,"High")</f>
        <v>Medium</v>
      </c>
      <c r="V2051" t="str">
        <f>TEXT(CleanedData[[#This Row],[Date]],"mmmm")</f>
        <v>March</v>
      </c>
      <c r="W2051" t="str">
        <f>"Q"&amp;ROUNDUP(MONTH(CleanedData[[#This Row],[Date]])/3,0)</f>
        <v>Q1</v>
      </c>
      <c r="X2051" t="str">
        <f>IF(CleanedData[[#This Row],[Purchase Amount]]&gt;=5000,"Yes","No")</f>
        <v>No</v>
      </c>
      <c r="Y2051">
        <f>IF(CleanedData[[#This Row],[Recommend]]="Yes",1,0)</f>
        <v>1</v>
      </c>
      <c r="Z2051" s="6">
        <f>CleanedData[[#This Row],[Purchase Amount]]*0.15</f>
        <v>141.71699999999998</v>
      </c>
      <c r="AA2051" s="6">
        <f>CleanedData[[#This Row],[Purchase Amount]]*1.15</f>
        <v>1086.4969999999998</v>
      </c>
    </row>
    <row r="2052" spans="1:27" x14ac:dyDescent="0.3">
      <c r="A2052">
        <v>2471</v>
      </c>
      <c r="B2052" t="s">
        <v>2277</v>
      </c>
      <c r="C2052" s="1">
        <v>45430</v>
      </c>
      <c r="D2052">
        <v>58</v>
      </c>
      <c r="E2052" t="s">
        <v>60</v>
      </c>
      <c r="F2052" t="s">
        <v>61</v>
      </c>
      <c r="G2052" t="s">
        <v>365</v>
      </c>
      <c r="H2052">
        <v>2</v>
      </c>
      <c r="I2052" t="s">
        <v>42</v>
      </c>
      <c r="J2052" t="s">
        <v>63</v>
      </c>
      <c r="K2052" t="s">
        <v>44</v>
      </c>
      <c r="L2052" t="s">
        <v>42</v>
      </c>
      <c r="M2052" t="s">
        <v>151</v>
      </c>
      <c r="N2052" t="s">
        <v>47</v>
      </c>
      <c r="O2052" t="s">
        <v>89</v>
      </c>
      <c r="P2052" t="s">
        <v>49</v>
      </c>
      <c r="Q2052" t="s">
        <v>50</v>
      </c>
      <c r="R2052" s="6">
        <f>_xlfn.XLOOKUP(CleanedData[[#This Row],[Product]],'02_Lookup_Tables'!$A$2:$A$126,'02_Lookup_Tables'!$B$2:$B$126)</f>
        <v>105.11</v>
      </c>
      <c r="S2052" t="str">
        <f>VLOOKUP(CleanedData[[#This Row],[Product]],'02_Lookup_Tables'!$H$2:$I$126,2,FALSE)</f>
        <v>Beauty &amp; Personal Care</v>
      </c>
      <c r="T2052" t="str">
        <f>VLOOKUP(CleanedData[[#This Row],[Province]],'02_Lookup_Tables'!$D$2:$E$10,2, FALSE)</f>
        <v>Southern Region</v>
      </c>
      <c r="U2052" t="str" cm="1">
        <f t="array" ref="U2052">_xlfn.IFS(CleanedData[[#This Row],[Purchase Amount]]&lt;500,"Low",
CleanedData[[#This Row],[Purchase Amount]]&lt;5000,"Medium",
TRUE,"High")</f>
        <v>Low</v>
      </c>
      <c r="V2052" t="str">
        <f>TEXT(CleanedData[[#This Row],[Date]],"mmmm")</f>
        <v>May</v>
      </c>
      <c r="W2052" t="str">
        <f>"Q"&amp;ROUNDUP(MONTH(CleanedData[[#This Row],[Date]])/3,0)</f>
        <v>Q2</v>
      </c>
      <c r="X2052" t="str">
        <f>IF(CleanedData[[#This Row],[Purchase Amount]]&gt;=5000,"Yes","No")</f>
        <v>No</v>
      </c>
      <c r="Y2052">
        <f>IF(CleanedData[[#This Row],[Recommend]]="Yes",1,0)</f>
        <v>0</v>
      </c>
      <c r="Z2052" s="6">
        <f>CleanedData[[#This Row],[Purchase Amount]]*0.15</f>
        <v>15.766499999999999</v>
      </c>
      <c r="AA2052" s="6">
        <f>CleanedData[[#This Row],[Purchase Amount]]*1.15</f>
        <v>120.87649999999999</v>
      </c>
    </row>
    <row r="2053" spans="1:27" x14ac:dyDescent="0.3">
      <c r="A2053">
        <v>2472</v>
      </c>
      <c r="B2053" t="s">
        <v>2278</v>
      </c>
      <c r="C2053" s="1">
        <v>45329</v>
      </c>
      <c r="D2053">
        <v>25</v>
      </c>
      <c r="E2053" t="s">
        <v>52</v>
      </c>
      <c r="F2053" t="s">
        <v>125</v>
      </c>
      <c r="G2053" t="s">
        <v>122</v>
      </c>
      <c r="H2053">
        <v>5</v>
      </c>
      <c r="I2053" t="s">
        <v>42</v>
      </c>
      <c r="J2053" t="s">
        <v>54</v>
      </c>
      <c r="K2053" t="s">
        <v>55</v>
      </c>
      <c r="L2053" t="s">
        <v>45</v>
      </c>
      <c r="N2053" t="s">
        <v>57</v>
      </c>
      <c r="O2053" t="s">
        <v>134</v>
      </c>
      <c r="P2053" t="s">
        <v>8646</v>
      </c>
      <c r="Q2053" t="s">
        <v>58</v>
      </c>
      <c r="R2053" s="6">
        <f>_xlfn.XLOOKUP(CleanedData[[#This Row],[Product]],'02_Lookup_Tables'!$A$2:$A$126,'02_Lookup_Tables'!$B$2:$B$126)</f>
        <v>1712.08</v>
      </c>
      <c r="S2053" t="str">
        <f>VLOOKUP(CleanedData[[#This Row],[Product]],'02_Lookup_Tables'!$H$2:$I$126,2,FALSE)</f>
        <v>Home &amp; Living</v>
      </c>
      <c r="T2053" t="str">
        <f>VLOOKUP(CleanedData[[#This Row],[Province]],'02_Lookup_Tables'!$D$2:$E$10,2, FALSE)</f>
        <v>Western Region</v>
      </c>
      <c r="U2053" t="str" cm="1">
        <f t="array" ref="U2053">_xlfn.IFS(CleanedData[[#This Row],[Purchase Amount]]&lt;500,"Low",
CleanedData[[#This Row],[Purchase Amount]]&lt;5000,"Medium",
TRUE,"High")</f>
        <v>Medium</v>
      </c>
      <c r="V2053" t="str">
        <f>TEXT(CleanedData[[#This Row],[Date]],"mmmm")</f>
        <v>February</v>
      </c>
      <c r="W2053" t="str">
        <f>"Q"&amp;ROUNDUP(MONTH(CleanedData[[#This Row],[Date]])/3,0)</f>
        <v>Q1</v>
      </c>
      <c r="X2053" t="str">
        <f>IF(CleanedData[[#This Row],[Purchase Amount]]&gt;=5000,"Yes","No")</f>
        <v>No</v>
      </c>
      <c r="Y2053">
        <f>IF(CleanedData[[#This Row],[Recommend]]="Yes",1,0)</f>
        <v>0</v>
      </c>
      <c r="Z2053" s="6">
        <f>CleanedData[[#This Row],[Purchase Amount]]*0.15</f>
        <v>256.81199999999995</v>
      </c>
      <c r="AA2053" s="6">
        <f>CleanedData[[#This Row],[Purchase Amount]]*1.15</f>
        <v>1968.8919999999998</v>
      </c>
    </row>
    <row r="2054" spans="1:27" x14ac:dyDescent="0.3">
      <c r="A2054">
        <v>2473</v>
      </c>
      <c r="B2054" t="s">
        <v>2279</v>
      </c>
      <c r="C2054" s="1">
        <v>45825</v>
      </c>
      <c r="D2054">
        <v>46</v>
      </c>
      <c r="E2054" t="s">
        <v>52</v>
      </c>
      <c r="F2054" t="s">
        <v>83</v>
      </c>
      <c r="G2054" t="s">
        <v>345</v>
      </c>
      <c r="H2054">
        <v>1</v>
      </c>
      <c r="I2054" t="s">
        <v>45</v>
      </c>
      <c r="J2054" t="s">
        <v>54</v>
      </c>
      <c r="K2054" t="s">
        <v>44</v>
      </c>
      <c r="L2054" t="s">
        <v>42</v>
      </c>
      <c r="M2054" t="s">
        <v>100</v>
      </c>
      <c r="N2054" t="s">
        <v>80</v>
      </c>
      <c r="O2054" t="s">
        <v>48</v>
      </c>
      <c r="P2054" t="s">
        <v>49</v>
      </c>
      <c r="Q2054" t="s">
        <v>93</v>
      </c>
      <c r="R2054" s="6">
        <f>_xlfn.XLOOKUP(CleanedData[[#This Row],[Product]],'02_Lookup_Tables'!$A$2:$A$126,'02_Lookup_Tables'!$B$2:$B$126)</f>
        <v>574.49</v>
      </c>
      <c r="S2054" t="str">
        <f>VLOOKUP(CleanedData[[#This Row],[Product]],'02_Lookup_Tables'!$H$2:$I$126,2,FALSE)</f>
        <v>Toys &amp; Games</v>
      </c>
      <c r="T2054" t="str">
        <f>VLOOKUP(CleanedData[[#This Row],[Province]],'02_Lookup_Tables'!$D$2:$E$10,2, FALSE)</f>
        <v>Western Region</v>
      </c>
      <c r="U2054" t="str" cm="1">
        <f t="array" ref="U2054">_xlfn.IFS(CleanedData[[#This Row],[Purchase Amount]]&lt;500,"Low",
CleanedData[[#This Row],[Purchase Amount]]&lt;5000,"Medium",
TRUE,"High")</f>
        <v>Medium</v>
      </c>
      <c r="V2054" t="str">
        <f>TEXT(CleanedData[[#This Row],[Date]],"mmmm")</f>
        <v>June</v>
      </c>
      <c r="W2054" t="str">
        <f>"Q"&amp;ROUNDUP(MONTH(CleanedData[[#This Row],[Date]])/3,0)</f>
        <v>Q2</v>
      </c>
      <c r="X2054" t="str">
        <f>IF(CleanedData[[#This Row],[Purchase Amount]]&gt;=5000,"Yes","No")</f>
        <v>No</v>
      </c>
      <c r="Y2054">
        <f>IF(CleanedData[[#This Row],[Recommend]]="Yes",1,0)</f>
        <v>1</v>
      </c>
      <c r="Z2054" s="6">
        <f>CleanedData[[#This Row],[Purchase Amount]]*0.15</f>
        <v>86.173500000000004</v>
      </c>
      <c r="AA2054" s="6">
        <f>CleanedData[[#This Row],[Purchase Amount]]*1.15</f>
        <v>660.6635</v>
      </c>
    </row>
    <row r="2055" spans="1:27" x14ac:dyDescent="0.3">
      <c r="A2055">
        <v>2474</v>
      </c>
      <c r="B2055" t="s">
        <v>2280</v>
      </c>
      <c r="C2055" s="1">
        <v>45875</v>
      </c>
      <c r="D2055">
        <v>71</v>
      </c>
      <c r="E2055" t="s">
        <v>52</v>
      </c>
      <c r="F2055" t="s">
        <v>77</v>
      </c>
      <c r="G2055" t="s">
        <v>976</v>
      </c>
      <c r="H2055">
        <v>3</v>
      </c>
      <c r="I2055" t="s">
        <v>42</v>
      </c>
      <c r="J2055" t="s">
        <v>69</v>
      </c>
      <c r="K2055" t="s">
        <v>64</v>
      </c>
      <c r="L2055" t="s">
        <v>42</v>
      </c>
      <c r="M2055" t="s">
        <v>156</v>
      </c>
      <c r="N2055" t="s">
        <v>48</v>
      </c>
      <c r="O2055" t="s">
        <v>148</v>
      </c>
      <c r="P2055" t="s">
        <v>49</v>
      </c>
      <c r="Q2055" t="s">
        <v>97</v>
      </c>
      <c r="R2055" s="6">
        <f>_xlfn.XLOOKUP(CleanedData[[#This Row],[Product]],'02_Lookup_Tables'!$A$2:$A$126,'02_Lookup_Tables'!$B$2:$B$126)</f>
        <v>412.16</v>
      </c>
      <c r="S2055" t="str">
        <f>VLOOKUP(CleanedData[[#This Row],[Product]],'02_Lookup_Tables'!$H$2:$I$126,2,FALSE)</f>
        <v>Apparel</v>
      </c>
      <c r="T2055" t="str">
        <f>VLOOKUP(CleanedData[[#This Row],[Province]],'02_Lookup_Tables'!$D$2:$E$10,2, FALSE)</f>
        <v>Central Region</v>
      </c>
      <c r="U2055" t="str" cm="1">
        <f t="array" ref="U2055">_xlfn.IFS(CleanedData[[#This Row],[Purchase Amount]]&lt;500,"Low",
CleanedData[[#This Row],[Purchase Amount]]&lt;5000,"Medium",
TRUE,"High")</f>
        <v>Low</v>
      </c>
      <c r="V2055" t="str">
        <f>TEXT(CleanedData[[#This Row],[Date]],"mmmm")</f>
        <v>August</v>
      </c>
      <c r="W2055" t="str">
        <f>"Q"&amp;ROUNDUP(MONTH(CleanedData[[#This Row],[Date]])/3,0)</f>
        <v>Q3</v>
      </c>
      <c r="X2055" t="str">
        <f>IF(CleanedData[[#This Row],[Purchase Amount]]&gt;=5000,"Yes","No")</f>
        <v>No</v>
      </c>
      <c r="Y2055">
        <f>IF(CleanedData[[#This Row],[Recommend]]="Yes",1,0)</f>
        <v>0</v>
      </c>
      <c r="Z2055" s="6">
        <f>CleanedData[[#This Row],[Purchase Amount]]*0.15</f>
        <v>61.823999999999998</v>
      </c>
      <c r="AA2055" s="6">
        <f>CleanedData[[#This Row],[Purchase Amount]]*1.15</f>
        <v>473.98399999999998</v>
      </c>
    </row>
    <row r="2056" spans="1:27" x14ac:dyDescent="0.3">
      <c r="A2056">
        <v>2477</v>
      </c>
      <c r="B2056" t="s">
        <v>2281</v>
      </c>
      <c r="C2056" s="1">
        <v>45822</v>
      </c>
      <c r="D2056">
        <v>79</v>
      </c>
      <c r="E2056" t="s">
        <v>39</v>
      </c>
      <c r="F2056" t="s">
        <v>68</v>
      </c>
      <c r="G2056" t="s">
        <v>73</v>
      </c>
      <c r="H2056">
        <v>3</v>
      </c>
      <c r="I2056" t="s">
        <v>45</v>
      </c>
      <c r="J2056" t="s">
        <v>74</v>
      </c>
      <c r="K2056" t="s">
        <v>44</v>
      </c>
      <c r="L2056" t="s">
        <v>45</v>
      </c>
      <c r="M2056" t="s">
        <v>88</v>
      </c>
      <c r="N2056" t="s">
        <v>48</v>
      </c>
      <c r="O2056" t="s">
        <v>89</v>
      </c>
      <c r="P2056" t="s">
        <v>49</v>
      </c>
      <c r="Q2056" t="s">
        <v>97</v>
      </c>
      <c r="R2056" s="6">
        <f>_xlfn.XLOOKUP(CleanedData[[#This Row],[Product]],'02_Lookup_Tables'!$A$2:$A$126,'02_Lookup_Tables'!$B$2:$B$126)</f>
        <v>84.23</v>
      </c>
      <c r="S2056" t="str">
        <f>VLOOKUP(CleanedData[[#This Row],[Product]],'02_Lookup_Tables'!$H$2:$I$126,2,FALSE)</f>
        <v>Food</v>
      </c>
      <c r="T2056" t="str">
        <f>VLOOKUP(CleanedData[[#This Row],[Province]],'02_Lookup_Tables'!$D$2:$E$10,2, FALSE)</f>
        <v>Northern Region</v>
      </c>
      <c r="U2056" t="str" cm="1">
        <f t="array" ref="U2056">_xlfn.IFS(CleanedData[[#This Row],[Purchase Amount]]&lt;500,"Low",
CleanedData[[#This Row],[Purchase Amount]]&lt;5000,"Medium",
TRUE,"High")</f>
        <v>Low</v>
      </c>
      <c r="V2056" t="str">
        <f>TEXT(CleanedData[[#This Row],[Date]],"mmmm")</f>
        <v>June</v>
      </c>
      <c r="W2056" t="str">
        <f>"Q"&amp;ROUNDUP(MONTH(CleanedData[[#This Row],[Date]])/3,0)</f>
        <v>Q2</v>
      </c>
      <c r="X2056" t="str">
        <f>IF(CleanedData[[#This Row],[Purchase Amount]]&gt;=5000,"Yes","No")</f>
        <v>No</v>
      </c>
      <c r="Y2056">
        <f>IF(CleanedData[[#This Row],[Recommend]]="Yes",1,0)</f>
        <v>1</v>
      </c>
      <c r="Z2056" s="6">
        <f>CleanedData[[#This Row],[Purchase Amount]]*0.15</f>
        <v>12.634500000000001</v>
      </c>
      <c r="AA2056" s="6">
        <f>CleanedData[[#This Row],[Purchase Amount]]*1.15</f>
        <v>96.864499999999992</v>
      </c>
    </row>
    <row r="2057" spans="1:27" x14ac:dyDescent="0.3">
      <c r="A2057">
        <v>2478</v>
      </c>
      <c r="B2057" t="s">
        <v>2282</v>
      </c>
      <c r="C2057" s="1">
        <v>45758</v>
      </c>
      <c r="D2057">
        <v>49</v>
      </c>
      <c r="E2057" t="s">
        <v>39</v>
      </c>
      <c r="F2057" t="s">
        <v>68</v>
      </c>
      <c r="G2057" t="s">
        <v>317</v>
      </c>
      <c r="H2057">
        <v>3</v>
      </c>
      <c r="I2057" t="s">
        <v>42</v>
      </c>
      <c r="J2057" t="s">
        <v>43</v>
      </c>
      <c r="K2057" t="s">
        <v>64</v>
      </c>
      <c r="L2057" t="s">
        <v>42</v>
      </c>
      <c r="M2057" t="s">
        <v>75</v>
      </c>
      <c r="N2057" t="s">
        <v>48</v>
      </c>
      <c r="O2057" t="s">
        <v>89</v>
      </c>
      <c r="P2057" t="s">
        <v>49</v>
      </c>
      <c r="Q2057" t="s">
        <v>93</v>
      </c>
      <c r="R2057" s="6">
        <f>_xlfn.XLOOKUP(CleanedData[[#This Row],[Product]],'02_Lookup_Tables'!$A$2:$A$126,'02_Lookup_Tables'!$B$2:$B$126)</f>
        <v>10347.709999999999</v>
      </c>
      <c r="S2057" t="str">
        <f>VLOOKUP(CleanedData[[#This Row],[Product]],'02_Lookup_Tables'!$H$2:$I$126,2,FALSE)</f>
        <v>Home Devices</v>
      </c>
      <c r="T2057" t="str">
        <f>VLOOKUP(CleanedData[[#This Row],[Province]],'02_Lookup_Tables'!$D$2:$E$10,2, FALSE)</f>
        <v>Northern Region</v>
      </c>
      <c r="U2057" t="str" cm="1">
        <f t="array" ref="U2057">_xlfn.IFS(CleanedData[[#This Row],[Purchase Amount]]&lt;500,"Low",
CleanedData[[#This Row],[Purchase Amount]]&lt;5000,"Medium",
TRUE,"High")</f>
        <v>High</v>
      </c>
      <c r="V2057" t="str">
        <f>TEXT(CleanedData[[#This Row],[Date]],"mmmm")</f>
        <v>April</v>
      </c>
      <c r="W2057" t="str">
        <f>"Q"&amp;ROUNDUP(MONTH(CleanedData[[#This Row],[Date]])/3,0)</f>
        <v>Q2</v>
      </c>
      <c r="X2057" t="str">
        <f>IF(CleanedData[[#This Row],[Purchase Amount]]&gt;=5000,"Yes","No")</f>
        <v>Yes</v>
      </c>
      <c r="Y2057">
        <f>IF(CleanedData[[#This Row],[Recommend]]="Yes",1,0)</f>
        <v>0</v>
      </c>
      <c r="Z2057" s="6">
        <f>CleanedData[[#This Row],[Purchase Amount]]*0.15</f>
        <v>1552.1564999999998</v>
      </c>
      <c r="AA2057" s="6">
        <f>CleanedData[[#This Row],[Purchase Amount]]*1.15</f>
        <v>11899.866499999998</v>
      </c>
    </row>
    <row r="2058" spans="1:27" x14ac:dyDescent="0.3">
      <c r="A2058">
        <v>2479</v>
      </c>
      <c r="B2058" t="s">
        <v>2283</v>
      </c>
      <c r="C2058" s="1">
        <v>45522</v>
      </c>
      <c r="D2058">
        <v>18</v>
      </c>
      <c r="E2058" t="s">
        <v>39</v>
      </c>
      <c r="F2058" t="s">
        <v>77</v>
      </c>
      <c r="G2058" t="s">
        <v>251</v>
      </c>
      <c r="H2058">
        <v>3</v>
      </c>
      <c r="I2058" t="s">
        <v>42</v>
      </c>
      <c r="J2058" t="s">
        <v>63</v>
      </c>
      <c r="K2058" t="s">
        <v>44</v>
      </c>
      <c r="L2058" t="s">
        <v>45</v>
      </c>
      <c r="M2058" t="s">
        <v>156</v>
      </c>
      <c r="N2058" t="s">
        <v>48</v>
      </c>
      <c r="O2058" t="s">
        <v>148</v>
      </c>
      <c r="P2058" t="s">
        <v>49</v>
      </c>
      <c r="Q2058" t="s">
        <v>66</v>
      </c>
      <c r="R2058" s="6">
        <f>_xlfn.XLOOKUP(CleanedData[[#This Row],[Product]],'02_Lookup_Tables'!$A$2:$A$126,'02_Lookup_Tables'!$B$2:$B$126)</f>
        <v>5064</v>
      </c>
      <c r="S2058" t="str">
        <f>VLOOKUP(CleanedData[[#This Row],[Product]],'02_Lookup_Tables'!$H$2:$I$126,2,FALSE)</f>
        <v>Sports &amp; Outdoors</v>
      </c>
      <c r="T2058" t="str">
        <f>VLOOKUP(CleanedData[[#This Row],[Province]],'02_Lookup_Tables'!$D$2:$E$10,2, FALSE)</f>
        <v>Central Region</v>
      </c>
      <c r="U2058" t="str" cm="1">
        <f t="array" ref="U2058">_xlfn.IFS(CleanedData[[#This Row],[Purchase Amount]]&lt;500,"Low",
CleanedData[[#This Row],[Purchase Amount]]&lt;5000,"Medium",
TRUE,"High")</f>
        <v>High</v>
      </c>
      <c r="V2058" t="str">
        <f>TEXT(CleanedData[[#This Row],[Date]],"mmmm")</f>
        <v>August</v>
      </c>
      <c r="W2058" t="str">
        <f>"Q"&amp;ROUNDUP(MONTH(CleanedData[[#This Row],[Date]])/3,0)</f>
        <v>Q3</v>
      </c>
      <c r="X2058" t="str">
        <f>IF(CleanedData[[#This Row],[Purchase Amount]]&gt;=5000,"Yes","No")</f>
        <v>Yes</v>
      </c>
      <c r="Y2058">
        <f>IF(CleanedData[[#This Row],[Recommend]]="Yes",1,0)</f>
        <v>0</v>
      </c>
      <c r="Z2058" s="6">
        <f>CleanedData[[#This Row],[Purchase Amount]]*0.15</f>
        <v>759.6</v>
      </c>
      <c r="AA2058" s="6">
        <f>CleanedData[[#This Row],[Purchase Amount]]*1.15</f>
        <v>5823.5999999999995</v>
      </c>
    </row>
    <row r="2059" spans="1:27" x14ac:dyDescent="0.3">
      <c r="A2059">
        <v>2482</v>
      </c>
      <c r="B2059" t="s">
        <v>2284</v>
      </c>
      <c r="C2059" s="1">
        <v>45575</v>
      </c>
      <c r="D2059">
        <v>65</v>
      </c>
      <c r="E2059" t="s">
        <v>52</v>
      </c>
      <c r="F2059" t="s">
        <v>83</v>
      </c>
      <c r="G2059" t="s">
        <v>378</v>
      </c>
      <c r="H2059">
        <v>5</v>
      </c>
      <c r="I2059" t="s">
        <v>42</v>
      </c>
      <c r="J2059" t="s">
        <v>74</v>
      </c>
      <c r="K2059" t="s">
        <v>44</v>
      </c>
      <c r="L2059" t="s">
        <v>45</v>
      </c>
      <c r="M2059" t="s">
        <v>79</v>
      </c>
      <c r="N2059" t="s">
        <v>57</v>
      </c>
      <c r="O2059" t="s">
        <v>89</v>
      </c>
      <c r="P2059" t="s">
        <v>70</v>
      </c>
      <c r="Q2059" t="s">
        <v>97</v>
      </c>
      <c r="R2059" s="6">
        <f>_xlfn.XLOOKUP(CleanedData[[#This Row],[Product]],'02_Lookup_Tables'!$A$2:$A$126,'02_Lookup_Tables'!$B$2:$B$126)</f>
        <v>40.11</v>
      </c>
      <c r="S2059" t="str">
        <f>VLOOKUP(CleanedData[[#This Row],[Product]],'02_Lookup_Tables'!$H$2:$I$126,2,FALSE)</f>
        <v>Food</v>
      </c>
      <c r="T2059" t="str">
        <f>VLOOKUP(CleanedData[[#This Row],[Province]],'02_Lookup_Tables'!$D$2:$E$10,2, FALSE)</f>
        <v>Western Region</v>
      </c>
      <c r="U2059" t="str" cm="1">
        <f t="array" ref="U2059">_xlfn.IFS(CleanedData[[#This Row],[Purchase Amount]]&lt;500,"Low",
CleanedData[[#This Row],[Purchase Amount]]&lt;5000,"Medium",
TRUE,"High")</f>
        <v>Low</v>
      </c>
      <c r="V2059" t="str">
        <f>TEXT(CleanedData[[#This Row],[Date]],"mmmm")</f>
        <v>October</v>
      </c>
      <c r="W2059" t="str">
        <f>"Q"&amp;ROUNDUP(MONTH(CleanedData[[#This Row],[Date]])/3,0)</f>
        <v>Q4</v>
      </c>
      <c r="X2059" t="str">
        <f>IF(CleanedData[[#This Row],[Purchase Amount]]&gt;=5000,"Yes","No")</f>
        <v>No</v>
      </c>
      <c r="Y2059">
        <f>IF(CleanedData[[#This Row],[Recommend]]="Yes",1,0)</f>
        <v>0</v>
      </c>
      <c r="Z2059" s="6">
        <f>CleanedData[[#This Row],[Purchase Amount]]*0.15</f>
        <v>6.0164999999999997</v>
      </c>
      <c r="AA2059" s="6">
        <f>CleanedData[[#This Row],[Purchase Amount]]*1.15</f>
        <v>46.126499999999993</v>
      </c>
    </row>
    <row r="2060" spans="1:27" x14ac:dyDescent="0.3">
      <c r="A2060">
        <v>2483</v>
      </c>
      <c r="B2060" t="s">
        <v>2285</v>
      </c>
      <c r="C2060" s="1">
        <v>45328</v>
      </c>
      <c r="D2060">
        <v>38</v>
      </c>
      <c r="E2060" t="s">
        <v>52</v>
      </c>
      <c r="F2060" t="s">
        <v>40</v>
      </c>
      <c r="G2060" t="s">
        <v>251</v>
      </c>
      <c r="H2060">
        <v>3</v>
      </c>
      <c r="I2060" t="s">
        <v>45</v>
      </c>
      <c r="J2060" t="s">
        <v>74</v>
      </c>
      <c r="K2060" t="s">
        <v>64</v>
      </c>
      <c r="L2060" t="s">
        <v>42</v>
      </c>
      <c r="M2060" t="s">
        <v>184</v>
      </c>
      <c r="N2060" t="s">
        <v>48</v>
      </c>
      <c r="O2060" t="s">
        <v>148</v>
      </c>
      <c r="P2060" t="s">
        <v>49</v>
      </c>
      <c r="Q2060" t="s">
        <v>81</v>
      </c>
      <c r="R2060" s="6">
        <f>_xlfn.XLOOKUP(CleanedData[[#This Row],[Product]],'02_Lookup_Tables'!$A$2:$A$126,'02_Lookup_Tables'!$B$2:$B$126)</f>
        <v>5064</v>
      </c>
      <c r="S2060" t="str">
        <f>VLOOKUP(CleanedData[[#This Row],[Product]],'02_Lookup_Tables'!$H$2:$I$126,2,FALSE)</f>
        <v>Sports &amp; Outdoors</v>
      </c>
      <c r="T2060" t="str">
        <f>VLOOKUP(CleanedData[[#This Row],[Province]],'02_Lookup_Tables'!$D$2:$E$10,2, FALSE)</f>
        <v>Northern Region</v>
      </c>
      <c r="U2060" t="str" cm="1">
        <f t="array" ref="U2060">_xlfn.IFS(CleanedData[[#This Row],[Purchase Amount]]&lt;500,"Low",
CleanedData[[#This Row],[Purchase Amount]]&lt;5000,"Medium",
TRUE,"High")</f>
        <v>High</v>
      </c>
      <c r="V2060" t="str">
        <f>TEXT(CleanedData[[#This Row],[Date]],"mmmm")</f>
        <v>February</v>
      </c>
      <c r="W2060" t="str">
        <f>"Q"&amp;ROUNDUP(MONTH(CleanedData[[#This Row],[Date]])/3,0)</f>
        <v>Q1</v>
      </c>
      <c r="X2060" t="str">
        <f>IF(CleanedData[[#This Row],[Purchase Amount]]&gt;=5000,"Yes","No")</f>
        <v>Yes</v>
      </c>
      <c r="Y2060">
        <f>IF(CleanedData[[#This Row],[Recommend]]="Yes",1,0)</f>
        <v>1</v>
      </c>
      <c r="Z2060" s="6">
        <f>CleanedData[[#This Row],[Purchase Amount]]*0.15</f>
        <v>759.6</v>
      </c>
      <c r="AA2060" s="6">
        <f>CleanedData[[#This Row],[Purchase Amount]]*1.15</f>
        <v>5823.5999999999995</v>
      </c>
    </row>
    <row r="2061" spans="1:27" x14ac:dyDescent="0.3">
      <c r="A2061">
        <v>2484</v>
      </c>
      <c r="B2061" t="s">
        <v>2286</v>
      </c>
      <c r="C2061" s="1">
        <v>45537</v>
      </c>
      <c r="D2061">
        <v>44</v>
      </c>
      <c r="E2061" t="s">
        <v>39</v>
      </c>
      <c r="F2061" t="s">
        <v>108</v>
      </c>
      <c r="G2061" t="s">
        <v>131</v>
      </c>
      <c r="H2061">
        <v>3</v>
      </c>
      <c r="I2061" t="s">
        <v>42</v>
      </c>
      <c r="J2061" t="s">
        <v>63</v>
      </c>
      <c r="K2061" t="s">
        <v>64</v>
      </c>
      <c r="L2061" t="s">
        <v>42</v>
      </c>
      <c r="M2061" t="s">
        <v>151</v>
      </c>
      <c r="N2061" t="s">
        <v>48</v>
      </c>
      <c r="O2061" t="s">
        <v>89</v>
      </c>
      <c r="P2061" t="s">
        <v>49</v>
      </c>
      <c r="Q2061" t="s">
        <v>81</v>
      </c>
      <c r="R2061" s="6">
        <f>_xlfn.XLOOKUP(CleanedData[[#This Row],[Product]],'02_Lookup_Tables'!$A$2:$A$126,'02_Lookup_Tables'!$B$2:$B$126)</f>
        <v>369.57</v>
      </c>
      <c r="S2061" t="str">
        <f>VLOOKUP(CleanedData[[#This Row],[Product]],'02_Lookup_Tables'!$H$2:$I$126,2,FALSE)</f>
        <v>Accessories</v>
      </c>
      <c r="T2061" t="str">
        <f>VLOOKUP(CleanedData[[#This Row],[Province]],'02_Lookup_Tables'!$D$2:$E$10,2, FALSE)</f>
        <v>Gauteng Region</v>
      </c>
      <c r="U2061" t="str" cm="1">
        <f t="array" ref="U2061">_xlfn.IFS(CleanedData[[#This Row],[Purchase Amount]]&lt;500,"Low",
CleanedData[[#This Row],[Purchase Amount]]&lt;5000,"Medium",
TRUE,"High")</f>
        <v>Low</v>
      </c>
      <c r="V2061" t="str">
        <f>TEXT(CleanedData[[#This Row],[Date]],"mmmm")</f>
        <v>September</v>
      </c>
      <c r="W2061" t="str">
        <f>"Q"&amp;ROUNDUP(MONTH(CleanedData[[#This Row],[Date]])/3,0)</f>
        <v>Q3</v>
      </c>
      <c r="X2061" t="str">
        <f>IF(CleanedData[[#This Row],[Purchase Amount]]&gt;=5000,"Yes","No")</f>
        <v>No</v>
      </c>
      <c r="Y2061">
        <f>IF(CleanedData[[#This Row],[Recommend]]="Yes",1,0)</f>
        <v>0</v>
      </c>
      <c r="Z2061" s="6">
        <f>CleanedData[[#This Row],[Purchase Amount]]*0.15</f>
        <v>55.435499999999998</v>
      </c>
      <c r="AA2061" s="6">
        <f>CleanedData[[#This Row],[Purchase Amount]]*1.15</f>
        <v>425.00549999999998</v>
      </c>
    </row>
    <row r="2062" spans="1:27" x14ac:dyDescent="0.3">
      <c r="A2062">
        <v>2485</v>
      </c>
      <c r="B2062" t="s">
        <v>2287</v>
      </c>
      <c r="C2062" s="1">
        <v>45633</v>
      </c>
      <c r="D2062">
        <v>41</v>
      </c>
      <c r="E2062" t="s">
        <v>60</v>
      </c>
      <c r="F2062" t="s">
        <v>83</v>
      </c>
      <c r="G2062" t="s">
        <v>340</v>
      </c>
      <c r="H2062">
        <v>4</v>
      </c>
      <c r="I2062" t="s">
        <v>42</v>
      </c>
      <c r="J2062" t="s">
        <v>74</v>
      </c>
      <c r="K2062" t="s">
        <v>44</v>
      </c>
      <c r="L2062" t="s">
        <v>42</v>
      </c>
      <c r="N2062" t="s">
        <v>96</v>
      </c>
      <c r="O2062" t="s">
        <v>134</v>
      </c>
      <c r="P2062" t="s">
        <v>8646</v>
      </c>
      <c r="Q2062" t="s">
        <v>81</v>
      </c>
      <c r="R2062" s="6">
        <f>_xlfn.XLOOKUP(CleanedData[[#This Row],[Product]],'02_Lookup_Tables'!$A$2:$A$126,'02_Lookup_Tables'!$B$2:$B$126)</f>
        <v>828.82</v>
      </c>
      <c r="S2062" t="str">
        <f>VLOOKUP(CleanedData[[#This Row],[Product]],'02_Lookup_Tables'!$H$2:$I$126,2,FALSE)</f>
        <v>Home Devices</v>
      </c>
      <c r="T2062" t="str">
        <f>VLOOKUP(CleanedData[[#This Row],[Province]],'02_Lookup_Tables'!$D$2:$E$10,2, FALSE)</f>
        <v>Western Region</v>
      </c>
      <c r="U2062" t="str" cm="1">
        <f t="array" ref="U2062">_xlfn.IFS(CleanedData[[#This Row],[Purchase Amount]]&lt;500,"Low",
CleanedData[[#This Row],[Purchase Amount]]&lt;5000,"Medium",
TRUE,"High")</f>
        <v>Medium</v>
      </c>
      <c r="V2062" t="str">
        <f>TEXT(CleanedData[[#This Row],[Date]],"mmmm")</f>
        <v>December</v>
      </c>
      <c r="W2062" t="str">
        <f>"Q"&amp;ROUNDUP(MONTH(CleanedData[[#This Row],[Date]])/3,0)</f>
        <v>Q4</v>
      </c>
      <c r="X2062" t="str">
        <f>IF(CleanedData[[#This Row],[Purchase Amount]]&gt;=5000,"Yes","No")</f>
        <v>No</v>
      </c>
      <c r="Y2062">
        <f>IF(CleanedData[[#This Row],[Recommend]]="Yes",1,0)</f>
        <v>0</v>
      </c>
      <c r="Z2062" s="6">
        <f>CleanedData[[#This Row],[Purchase Amount]]*0.15</f>
        <v>124.32300000000001</v>
      </c>
      <c r="AA2062" s="6">
        <f>CleanedData[[#This Row],[Purchase Amount]]*1.15</f>
        <v>953.14300000000003</v>
      </c>
    </row>
    <row r="2063" spans="1:27" x14ac:dyDescent="0.3">
      <c r="A2063">
        <v>2486</v>
      </c>
      <c r="B2063" t="s">
        <v>2288</v>
      </c>
      <c r="C2063" s="1">
        <v>45712</v>
      </c>
      <c r="D2063">
        <v>44</v>
      </c>
      <c r="E2063" t="s">
        <v>39</v>
      </c>
      <c r="F2063" t="s">
        <v>40</v>
      </c>
      <c r="G2063" t="s">
        <v>282</v>
      </c>
      <c r="H2063">
        <v>4</v>
      </c>
      <c r="I2063" t="s">
        <v>42</v>
      </c>
      <c r="J2063" t="s">
        <v>69</v>
      </c>
      <c r="K2063" t="s">
        <v>64</v>
      </c>
      <c r="L2063" t="s">
        <v>45</v>
      </c>
      <c r="M2063" t="s">
        <v>65</v>
      </c>
      <c r="N2063" t="s">
        <v>96</v>
      </c>
      <c r="O2063" t="s">
        <v>89</v>
      </c>
      <c r="P2063" t="s">
        <v>70</v>
      </c>
      <c r="Q2063" t="s">
        <v>81</v>
      </c>
      <c r="R2063" s="6">
        <f>_xlfn.XLOOKUP(CleanedData[[#This Row],[Product]],'02_Lookup_Tables'!$A$2:$A$126,'02_Lookup_Tables'!$B$2:$B$126)</f>
        <v>1859.13</v>
      </c>
      <c r="S2063" t="str">
        <f>VLOOKUP(CleanedData[[#This Row],[Product]],'02_Lookup_Tables'!$H$2:$I$126,2,FALSE)</f>
        <v>Home Devices</v>
      </c>
      <c r="T2063" t="str">
        <f>VLOOKUP(CleanedData[[#This Row],[Province]],'02_Lookup_Tables'!$D$2:$E$10,2, FALSE)</f>
        <v>Northern Region</v>
      </c>
      <c r="U2063" t="str" cm="1">
        <f t="array" ref="U2063">_xlfn.IFS(CleanedData[[#This Row],[Purchase Amount]]&lt;500,"Low",
CleanedData[[#This Row],[Purchase Amount]]&lt;5000,"Medium",
TRUE,"High")</f>
        <v>Medium</v>
      </c>
      <c r="V2063" t="str">
        <f>TEXT(CleanedData[[#This Row],[Date]],"mmmm")</f>
        <v>February</v>
      </c>
      <c r="W2063" t="str">
        <f>"Q"&amp;ROUNDUP(MONTH(CleanedData[[#This Row],[Date]])/3,0)</f>
        <v>Q1</v>
      </c>
      <c r="X2063" t="str">
        <f>IF(CleanedData[[#This Row],[Purchase Amount]]&gt;=5000,"Yes","No")</f>
        <v>No</v>
      </c>
      <c r="Y2063">
        <f>IF(CleanedData[[#This Row],[Recommend]]="Yes",1,0)</f>
        <v>0</v>
      </c>
      <c r="Z2063" s="6">
        <f>CleanedData[[#This Row],[Purchase Amount]]*0.15</f>
        <v>278.86950000000002</v>
      </c>
      <c r="AA2063" s="6">
        <f>CleanedData[[#This Row],[Purchase Amount]]*1.15</f>
        <v>2137.9994999999999</v>
      </c>
    </row>
    <row r="2064" spans="1:27" x14ac:dyDescent="0.3">
      <c r="A2064">
        <v>2487</v>
      </c>
      <c r="B2064" t="s">
        <v>2289</v>
      </c>
      <c r="C2064" s="1">
        <v>45825</v>
      </c>
      <c r="D2064">
        <v>24</v>
      </c>
      <c r="E2064" t="s">
        <v>52</v>
      </c>
      <c r="F2064" t="s">
        <v>68</v>
      </c>
      <c r="G2064" t="s">
        <v>309</v>
      </c>
      <c r="H2064">
        <v>1</v>
      </c>
      <c r="I2064" t="s">
        <v>45</v>
      </c>
      <c r="J2064" t="s">
        <v>54</v>
      </c>
      <c r="K2064" t="s">
        <v>64</v>
      </c>
      <c r="L2064" t="s">
        <v>42</v>
      </c>
      <c r="M2064" t="s">
        <v>100</v>
      </c>
      <c r="N2064" t="s">
        <v>80</v>
      </c>
      <c r="O2064" t="s">
        <v>48</v>
      </c>
      <c r="P2064" t="s">
        <v>49</v>
      </c>
      <c r="Q2064" t="s">
        <v>66</v>
      </c>
      <c r="R2064" s="6">
        <f>_xlfn.XLOOKUP(CleanedData[[#This Row],[Product]],'02_Lookup_Tables'!$A$2:$A$126,'02_Lookup_Tables'!$B$2:$B$126)</f>
        <v>353.21</v>
      </c>
      <c r="S2064" t="str">
        <f>VLOOKUP(CleanedData[[#This Row],[Product]],'02_Lookup_Tables'!$H$2:$I$126,2,FALSE)</f>
        <v>Food</v>
      </c>
      <c r="T2064" t="str">
        <f>VLOOKUP(CleanedData[[#This Row],[Province]],'02_Lookup_Tables'!$D$2:$E$10,2, FALSE)</f>
        <v>Northern Region</v>
      </c>
      <c r="U2064" t="str" cm="1">
        <f t="array" ref="U2064">_xlfn.IFS(CleanedData[[#This Row],[Purchase Amount]]&lt;500,"Low",
CleanedData[[#This Row],[Purchase Amount]]&lt;5000,"Medium",
TRUE,"High")</f>
        <v>Low</v>
      </c>
      <c r="V2064" t="str">
        <f>TEXT(CleanedData[[#This Row],[Date]],"mmmm")</f>
        <v>June</v>
      </c>
      <c r="W2064" t="str">
        <f>"Q"&amp;ROUNDUP(MONTH(CleanedData[[#This Row],[Date]])/3,0)</f>
        <v>Q2</v>
      </c>
      <c r="X2064" t="str">
        <f>IF(CleanedData[[#This Row],[Purchase Amount]]&gt;=5000,"Yes","No")</f>
        <v>No</v>
      </c>
      <c r="Y2064">
        <f>IF(CleanedData[[#This Row],[Recommend]]="Yes",1,0)</f>
        <v>1</v>
      </c>
      <c r="Z2064" s="6">
        <f>CleanedData[[#This Row],[Purchase Amount]]*0.15</f>
        <v>52.981499999999997</v>
      </c>
      <c r="AA2064" s="6">
        <f>CleanedData[[#This Row],[Purchase Amount]]*1.15</f>
        <v>406.19149999999996</v>
      </c>
    </row>
    <row r="2065" spans="1:27" x14ac:dyDescent="0.3">
      <c r="A2065">
        <v>2488</v>
      </c>
      <c r="B2065" t="s">
        <v>2290</v>
      </c>
      <c r="C2065" s="1">
        <v>45811</v>
      </c>
      <c r="D2065">
        <v>52</v>
      </c>
      <c r="E2065" t="s">
        <v>52</v>
      </c>
      <c r="F2065" t="s">
        <v>72</v>
      </c>
      <c r="G2065" t="s">
        <v>372</v>
      </c>
      <c r="H2065">
        <v>4</v>
      </c>
      <c r="I2065" t="s">
        <v>42</v>
      </c>
      <c r="J2065" t="s">
        <v>69</v>
      </c>
      <c r="K2065" t="s">
        <v>64</v>
      </c>
      <c r="L2065" t="s">
        <v>45</v>
      </c>
      <c r="M2065" t="s">
        <v>236</v>
      </c>
      <c r="N2065" t="s">
        <v>96</v>
      </c>
      <c r="O2065" t="s">
        <v>89</v>
      </c>
      <c r="P2065" t="s">
        <v>70</v>
      </c>
      <c r="Q2065" t="s">
        <v>93</v>
      </c>
      <c r="R2065" s="6">
        <f>_xlfn.XLOOKUP(CleanedData[[#This Row],[Product]],'02_Lookup_Tables'!$A$2:$A$126,'02_Lookup_Tables'!$B$2:$B$126)</f>
        <v>944.78</v>
      </c>
      <c r="S2065" t="str">
        <f>VLOOKUP(CleanedData[[#This Row],[Product]],'02_Lookup_Tables'!$H$2:$I$126,2,FALSE)</f>
        <v>Electronics</v>
      </c>
      <c r="T2065" t="str">
        <f>VLOOKUP(CleanedData[[#This Row],[Province]],'02_Lookup_Tables'!$D$2:$E$10,2, FALSE)</f>
        <v>Central Region</v>
      </c>
      <c r="U2065" t="str" cm="1">
        <f t="array" ref="U2065">_xlfn.IFS(CleanedData[[#This Row],[Purchase Amount]]&lt;500,"Low",
CleanedData[[#This Row],[Purchase Amount]]&lt;5000,"Medium",
TRUE,"High")</f>
        <v>Medium</v>
      </c>
      <c r="V2065" t="str">
        <f>TEXT(CleanedData[[#This Row],[Date]],"mmmm")</f>
        <v>June</v>
      </c>
      <c r="W2065" t="str">
        <f>"Q"&amp;ROUNDUP(MONTH(CleanedData[[#This Row],[Date]])/3,0)</f>
        <v>Q2</v>
      </c>
      <c r="X2065" t="str">
        <f>IF(CleanedData[[#This Row],[Purchase Amount]]&gt;=5000,"Yes","No")</f>
        <v>No</v>
      </c>
      <c r="Y2065">
        <f>IF(CleanedData[[#This Row],[Recommend]]="Yes",1,0)</f>
        <v>0</v>
      </c>
      <c r="Z2065" s="6">
        <f>CleanedData[[#This Row],[Purchase Amount]]*0.15</f>
        <v>141.71699999999998</v>
      </c>
      <c r="AA2065" s="6">
        <f>CleanedData[[#This Row],[Purchase Amount]]*1.15</f>
        <v>1086.4969999999998</v>
      </c>
    </row>
    <row r="2066" spans="1:27" x14ac:dyDescent="0.3">
      <c r="A2066">
        <v>2489</v>
      </c>
      <c r="B2066" t="s">
        <v>2291</v>
      </c>
      <c r="C2066" s="1">
        <v>45354</v>
      </c>
      <c r="D2066">
        <v>71</v>
      </c>
      <c r="E2066" t="s">
        <v>60</v>
      </c>
      <c r="F2066" t="s">
        <v>125</v>
      </c>
      <c r="G2066" t="s">
        <v>41</v>
      </c>
      <c r="H2066">
        <v>5</v>
      </c>
      <c r="I2066" t="s">
        <v>42</v>
      </c>
      <c r="J2066" t="s">
        <v>74</v>
      </c>
      <c r="K2066" t="s">
        <v>44</v>
      </c>
      <c r="L2066" t="s">
        <v>42</v>
      </c>
      <c r="N2066" t="s">
        <v>57</v>
      </c>
      <c r="O2066" t="s">
        <v>134</v>
      </c>
      <c r="P2066" t="s">
        <v>8646</v>
      </c>
      <c r="Q2066" t="s">
        <v>97</v>
      </c>
      <c r="R2066" s="6">
        <f>_xlfn.XLOOKUP(CleanedData[[#This Row],[Product]],'02_Lookup_Tables'!$A$2:$A$126,'02_Lookup_Tables'!$B$2:$B$126)</f>
        <v>2479.5700000000002</v>
      </c>
      <c r="S2066" t="str">
        <f>VLOOKUP(CleanedData[[#This Row],[Product]],'02_Lookup_Tables'!$H$2:$I$126,2,FALSE)</f>
        <v>Accessories</v>
      </c>
      <c r="T2066" t="str">
        <f>VLOOKUP(CleanedData[[#This Row],[Province]],'02_Lookup_Tables'!$D$2:$E$10,2, FALSE)</f>
        <v>Western Region</v>
      </c>
      <c r="U2066" t="str" cm="1">
        <f t="array" ref="U2066">_xlfn.IFS(CleanedData[[#This Row],[Purchase Amount]]&lt;500,"Low",
CleanedData[[#This Row],[Purchase Amount]]&lt;5000,"Medium",
TRUE,"High")</f>
        <v>Medium</v>
      </c>
      <c r="V2066" t="str">
        <f>TEXT(CleanedData[[#This Row],[Date]],"mmmm")</f>
        <v>March</v>
      </c>
      <c r="W2066" t="str">
        <f>"Q"&amp;ROUNDUP(MONTH(CleanedData[[#This Row],[Date]])/3,0)</f>
        <v>Q1</v>
      </c>
      <c r="X2066" t="str">
        <f>IF(CleanedData[[#This Row],[Purchase Amount]]&gt;=5000,"Yes","No")</f>
        <v>No</v>
      </c>
      <c r="Y2066">
        <f>IF(CleanedData[[#This Row],[Recommend]]="Yes",1,0)</f>
        <v>0</v>
      </c>
      <c r="Z2066" s="6">
        <f>CleanedData[[#This Row],[Purchase Amount]]*0.15</f>
        <v>371.93549999999999</v>
      </c>
      <c r="AA2066" s="6">
        <f>CleanedData[[#This Row],[Purchase Amount]]*1.15</f>
        <v>2851.5054999999998</v>
      </c>
    </row>
    <row r="2067" spans="1:27" x14ac:dyDescent="0.3">
      <c r="A2067">
        <v>2490</v>
      </c>
      <c r="B2067" t="s">
        <v>2292</v>
      </c>
      <c r="C2067" s="1">
        <v>45344</v>
      </c>
      <c r="D2067">
        <v>40</v>
      </c>
      <c r="E2067" t="s">
        <v>39</v>
      </c>
      <c r="F2067" t="s">
        <v>68</v>
      </c>
      <c r="G2067" t="s">
        <v>203</v>
      </c>
      <c r="H2067">
        <v>4</v>
      </c>
      <c r="I2067" t="s">
        <v>42</v>
      </c>
      <c r="J2067" t="s">
        <v>54</v>
      </c>
      <c r="K2067" t="s">
        <v>44</v>
      </c>
      <c r="L2067" t="s">
        <v>42</v>
      </c>
      <c r="M2067" t="s">
        <v>151</v>
      </c>
      <c r="N2067" t="s">
        <v>96</v>
      </c>
      <c r="O2067" t="s">
        <v>89</v>
      </c>
      <c r="P2067" t="s">
        <v>70</v>
      </c>
      <c r="Q2067" t="s">
        <v>81</v>
      </c>
      <c r="R2067" s="6">
        <f>_xlfn.XLOOKUP(CleanedData[[#This Row],[Product]],'02_Lookup_Tables'!$A$2:$A$126,'02_Lookup_Tables'!$B$2:$B$126)</f>
        <v>2849.09</v>
      </c>
      <c r="S2067" t="str">
        <f>VLOOKUP(CleanedData[[#This Row],[Product]],'02_Lookup_Tables'!$H$2:$I$126,2,FALSE)</f>
        <v>Home &amp; Living</v>
      </c>
      <c r="T2067" t="str">
        <f>VLOOKUP(CleanedData[[#This Row],[Province]],'02_Lookup_Tables'!$D$2:$E$10,2, FALSE)</f>
        <v>Northern Region</v>
      </c>
      <c r="U2067" t="str" cm="1">
        <f t="array" ref="U2067">_xlfn.IFS(CleanedData[[#This Row],[Purchase Amount]]&lt;500,"Low",
CleanedData[[#This Row],[Purchase Amount]]&lt;5000,"Medium",
TRUE,"High")</f>
        <v>Medium</v>
      </c>
      <c r="V2067" t="str">
        <f>TEXT(CleanedData[[#This Row],[Date]],"mmmm")</f>
        <v>February</v>
      </c>
      <c r="W2067" t="str">
        <f>"Q"&amp;ROUNDUP(MONTH(CleanedData[[#This Row],[Date]])/3,0)</f>
        <v>Q1</v>
      </c>
      <c r="X2067" t="str">
        <f>IF(CleanedData[[#This Row],[Purchase Amount]]&gt;=5000,"Yes","No")</f>
        <v>No</v>
      </c>
      <c r="Y2067">
        <f>IF(CleanedData[[#This Row],[Recommend]]="Yes",1,0)</f>
        <v>0</v>
      </c>
      <c r="Z2067" s="6">
        <f>CleanedData[[#This Row],[Purchase Amount]]*0.15</f>
        <v>427.36349999999999</v>
      </c>
      <c r="AA2067" s="6">
        <f>CleanedData[[#This Row],[Purchase Amount]]*1.15</f>
        <v>3276.4535000000001</v>
      </c>
    </row>
    <row r="2068" spans="1:27" x14ac:dyDescent="0.3">
      <c r="A2068">
        <v>2491</v>
      </c>
      <c r="B2068" t="s">
        <v>2293</v>
      </c>
      <c r="C2068" s="1">
        <v>45849</v>
      </c>
      <c r="D2068">
        <v>63</v>
      </c>
      <c r="E2068" t="s">
        <v>60</v>
      </c>
      <c r="F2068" t="s">
        <v>77</v>
      </c>
      <c r="G2068" t="s">
        <v>248</v>
      </c>
      <c r="H2068">
        <v>5</v>
      </c>
      <c r="I2068" t="s">
        <v>45</v>
      </c>
      <c r="J2068" t="s">
        <v>63</v>
      </c>
      <c r="K2068" t="s">
        <v>55</v>
      </c>
      <c r="L2068" t="s">
        <v>45</v>
      </c>
      <c r="M2068" t="s">
        <v>85</v>
      </c>
      <c r="N2068" t="s">
        <v>57</v>
      </c>
      <c r="O2068" t="s">
        <v>48</v>
      </c>
      <c r="P2068" t="s">
        <v>49</v>
      </c>
      <c r="Q2068" t="s">
        <v>50</v>
      </c>
      <c r="R2068" s="6">
        <f>_xlfn.XLOOKUP(CleanedData[[#This Row],[Product]],'02_Lookup_Tables'!$A$2:$A$126,'02_Lookup_Tables'!$B$2:$B$126)</f>
        <v>8798.49</v>
      </c>
      <c r="S2068" t="str">
        <f>VLOOKUP(CleanedData[[#This Row],[Product]],'02_Lookup_Tables'!$H$2:$I$126,2,FALSE)</f>
        <v>Toys &amp; Games</v>
      </c>
      <c r="T2068" t="str">
        <f>VLOOKUP(CleanedData[[#This Row],[Province]],'02_Lookup_Tables'!$D$2:$E$10,2, FALSE)</f>
        <v>Central Region</v>
      </c>
      <c r="U2068" t="str" cm="1">
        <f t="array" ref="U2068">_xlfn.IFS(CleanedData[[#This Row],[Purchase Amount]]&lt;500,"Low",
CleanedData[[#This Row],[Purchase Amount]]&lt;5000,"Medium",
TRUE,"High")</f>
        <v>High</v>
      </c>
      <c r="V2068" t="str">
        <f>TEXT(CleanedData[[#This Row],[Date]],"mmmm")</f>
        <v>July</v>
      </c>
      <c r="W2068" t="str">
        <f>"Q"&amp;ROUNDUP(MONTH(CleanedData[[#This Row],[Date]])/3,0)</f>
        <v>Q3</v>
      </c>
      <c r="X2068" t="str">
        <f>IF(CleanedData[[#This Row],[Purchase Amount]]&gt;=5000,"Yes","No")</f>
        <v>Yes</v>
      </c>
      <c r="Y2068">
        <f>IF(CleanedData[[#This Row],[Recommend]]="Yes",1,0)</f>
        <v>1</v>
      </c>
      <c r="Z2068" s="6">
        <f>CleanedData[[#This Row],[Purchase Amount]]*0.15</f>
        <v>1319.7735</v>
      </c>
      <c r="AA2068" s="6">
        <f>CleanedData[[#This Row],[Purchase Amount]]*1.15</f>
        <v>10118.263499999999</v>
      </c>
    </row>
    <row r="2069" spans="1:27" x14ac:dyDescent="0.3">
      <c r="A2069">
        <v>2492</v>
      </c>
      <c r="B2069" t="s">
        <v>2294</v>
      </c>
      <c r="C2069" s="1">
        <v>45835</v>
      </c>
      <c r="D2069">
        <v>50</v>
      </c>
      <c r="E2069" t="s">
        <v>60</v>
      </c>
      <c r="F2069" t="s">
        <v>125</v>
      </c>
      <c r="G2069" t="s">
        <v>258</v>
      </c>
      <c r="H2069">
        <v>1</v>
      </c>
      <c r="I2069" t="s">
        <v>42</v>
      </c>
      <c r="J2069" t="s">
        <v>69</v>
      </c>
      <c r="K2069" t="s">
        <v>44</v>
      </c>
      <c r="L2069" t="s">
        <v>42</v>
      </c>
      <c r="M2069" t="s">
        <v>79</v>
      </c>
      <c r="N2069" t="s">
        <v>80</v>
      </c>
      <c r="O2069" t="s">
        <v>89</v>
      </c>
      <c r="P2069" t="s">
        <v>49</v>
      </c>
      <c r="Q2069" t="s">
        <v>93</v>
      </c>
      <c r="R2069" s="6">
        <f>_xlfn.XLOOKUP(CleanedData[[#This Row],[Product]],'02_Lookup_Tables'!$A$2:$A$126,'02_Lookup_Tables'!$B$2:$B$126)</f>
        <v>768.34</v>
      </c>
      <c r="S2069" t="str">
        <f>VLOOKUP(CleanedData[[#This Row],[Product]],'02_Lookup_Tables'!$H$2:$I$126,2,FALSE)</f>
        <v>Home &amp; Living</v>
      </c>
      <c r="T2069" t="str">
        <f>VLOOKUP(CleanedData[[#This Row],[Province]],'02_Lookup_Tables'!$D$2:$E$10,2, FALSE)</f>
        <v>Western Region</v>
      </c>
      <c r="U2069" t="str" cm="1">
        <f t="array" ref="U2069">_xlfn.IFS(CleanedData[[#This Row],[Purchase Amount]]&lt;500,"Low",
CleanedData[[#This Row],[Purchase Amount]]&lt;5000,"Medium",
TRUE,"High")</f>
        <v>Medium</v>
      </c>
      <c r="V2069" t="str">
        <f>TEXT(CleanedData[[#This Row],[Date]],"mmmm")</f>
        <v>June</v>
      </c>
      <c r="W2069" t="str">
        <f>"Q"&amp;ROUNDUP(MONTH(CleanedData[[#This Row],[Date]])/3,0)</f>
        <v>Q2</v>
      </c>
      <c r="X2069" t="str">
        <f>IF(CleanedData[[#This Row],[Purchase Amount]]&gt;=5000,"Yes","No")</f>
        <v>No</v>
      </c>
      <c r="Y2069">
        <f>IF(CleanedData[[#This Row],[Recommend]]="Yes",1,0)</f>
        <v>0</v>
      </c>
      <c r="Z2069" s="6">
        <f>CleanedData[[#This Row],[Purchase Amount]]*0.15</f>
        <v>115.251</v>
      </c>
      <c r="AA2069" s="6">
        <f>CleanedData[[#This Row],[Purchase Amount]]*1.15</f>
        <v>883.59100000000001</v>
      </c>
    </row>
    <row r="2070" spans="1:27" x14ac:dyDescent="0.3">
      <c r="A2070">
        <v>2493</v>
      </c>
      <c r="B2070" t="s">
        <v>2295</v>
      </c>
      <c r="C2070" s="1">
        <v>45879</v>
      </c>
      <c r="D2070">
        <v>38</v>
      </c>
      <c r="E2070" t="s">
        <v>39</v>
      </c>
      <c r="F2070" t="s">
        <v>68</v>
      </c>
      <c r="G2070" t="s">
        <v>365</v>
      </c>
      <c r="H2070">
        <v>3</v>
      </c>
      <c r="I2070" t="s">
        <v>45</v>
      </c>
      <c r="J2070" t="s">
        <v>43</v>
      </c>
      <c r="K2070" t="s">
        <v>55</v>
      </c>
      <c r="L2070" t="s">
        <v>42</v>
      </c>
      <c r="M2070" t="s">
        <v>147</v>
      </c>
      <c r="N2070" t="s">
        <v>48</v>
      </c>
      <c r="O2070" t="s">
        <v>148</v>
      </c>
      <c r="P2070" t="s">
        <v>49</v>
      </c>
      <c r="Q2070" t="s">
        <v>81</v>
      </c>
      <c r="R2070" s="6">
        <f>_xlfn.XLOOKUP(CleanedData[[#This Row],[Product]],'02_Lookup_Tables'!$A$2:$A$126,'02_Lookup_Tables'!$B$2:$B$126)</f>
        <v>105.11</v>
      </c>
      <c r="S2070" t="str">
        <f>VLOOKUP(CleanedData[[#This Row],[Product]],'02_Lookup_Tables'!$H$2:$I$126,2,FALSE)</f>
        <v>Beauty &amp; Personal Care</v>
      </c>
      <c r="T2070" t="str">
        <f>VLOOKUP(CleanedData[[#This Row],[Province]],'02_Lookup_Tables'!$D$2:$E$10,2, FALSE)</f>
        <v>Northern Region</v>
      </c>
      <c r="U2070" t="str" cm="1">
        <f t="array" ref="U2070">_xlfn.IFS(CleanedData[[#This Row],[Purchase Amount]]&lt;500,"Low",
CleanedData[[#This Row],[Purchase Amount]]&lt;5000,"Medium",
TRUE,"High")</f>
        <v>Low</v>
      </c>
      <c r="V2070" t="str">
        <f>TEXT(CleanedData[[#This Row],[Date]],"mmmm")</f>
        <v>August</v>
      </c>
      <c r="W2070" t="str">
        <f>"Q"&amp;ROUNDUP(MONTH(CleanedData[[#This Row],[Date]])/3,0)</f>
        <v>Q3</v>
      </c>
      <c r="X2070" t="str">
        <f>IF(CleanedData[[#This Row],[Purchase Amount]]&gt;=5000,"Yes","No")</f>
        <v>No</v>
      </c>
      <c r="Y2070">
        <f>IF(CleanedData[[#This Row],[Recommend]]="Yes",1,0)</f>
        <v>1</v>
      </c>
      <c r="Z2070" s="6">
        <f>CleanedData[[#This Row],[Purchase Amount]]*0.15</f>
        <v>15.766499999999999</v>
      </c>
      <c r="AA2070" s="6">
        <f>CleanedData[[#This Row],[Purchase Amount]]*1.15</f>
        <v>120.87649999999999</v>
      </c>
    </row>
    <row r="2071" spans="1:27" x14ac:dyDescent="0.3">
      <c r="A2071">
        <v>2494</v>
      </c>
      <c r="B2071" t="s">
        <v>2296</v>
      </c>
      <c r="C2071" s="1">
        <v>45418</v>
      </c>
      <c r="D2071">
        <v>24</v>
      </c>
      <c r="E2071" t="s">
        <v>60</v>
      </c>
      <c r="F2071" t="s">
        <v>108</v>
      </c>
      <c r="G2071" t="s">
        <v>450</v>
      </c>
      <c r="H2071">
        <v>1</v>
      </c>
      <c r="I2071" t="s">
        <v>42</v>
      </c>
      <c r="J2071" t="s">
        <v>74</v>
      </c>
      <c r="K2071" t="s">
        <v>64</v>
      </c>
      <c r="L2071" t="s">
        <v>42</v>
      </c>
      <c r="M2071" t="s">
        <v>190</v>
      </c>
      <c r="N2071" t="s">
        <v>80</v>
      </c>
      <c r="O2071" t="s">
        <v>89</v>
      </c>
      <c r="P2071" t="s">
        <v>49</v>
      </c>
      <c r="Q2071" t="s">
        <v>66</v>
      </c>
      <c r="R2071" s="6">
        <f>_xlfn.XLOOKUP(CleanedData[[#This Row],[Product]],'02_Lookup_Tables'!$A$2:$A$126,'02_Lookup_Tables'!$B$2:$B$126)</f>
        <v>74.72</v>
      </c>
      <c r="S2071" t="str">
        <f>VLOOKUP(CleanedData[[#This Row],[Product]],'02_Lookup_Tables'!$H$2:$I$126,2,FALSE)</f>
        <v>Food</v>
      </c>
      <c r="T2071" t="str">
        <f>VLOOKUP(CleanedData[[#This Row],[Province]],'02_Lookup_Tables'!$D$2:$E$10,2, FALSE)</f>
        <v>Gauteng Region</v>
      </c>
      <c r="U2071" t="str" cm="1">
        <f t="array" ref="U2071">_xlfn.IFS(CleanedData[[#This Row],[Purchase Amount]]&lt;500,"Low",
CleanedData[[#This Row],[Purchase Amount]]&lt;5000,"Medium",
TRUE,"High")</f>
        <v>Low</v>
      </c>
      <c r="V2071" t="str">
        <f>TEXT(CleanedData[[#This Row],[Date]],"mmmm")</f>
        <v>May</v>
      </c>
      <c r="W2071" t="str">
        <f>"Q"&amp;ROUNDUP(MONTH(CleanedData[[#This Row],[Date]])/3,0)</f>
        <v>Q2</v>
      </c>
      <c r="X2071" t="str">
        <f>IF(CleanedData[[#This Row],[Purchase Amount]]&gt;=5000,"Yes","No")</f>
        <v>No</v>
      </c>
      <c r="Y2071">
        <f>IF(CleanedData[[#This Row],[Recommend]]="Yes",1,0)</f>
        <v>0</v>
      </c>
      <c r="Z2071" s="6">
        <f>CleanedData[[#This Row],[Purchase Amount]]*0.15</f>
        <v>11.208</v>
      </c>
      <c r="AA2071" s="6">
        <f>CleanedData[[#This Row],[Purchase Amount]]*1.15</f>
        <v>85.927999999999997</v>
      </c>
    </row>
    <row r="2072" spans="1:27" x14ac:dyDescent="0.3">
      <c r="A2072">
        <v>2495</v>
      </c>
      <c r="B2072" t="s">
        <v>2297</v>
      </c>
      <c r="C2072" s="1">
        <v>45323</v>
      </c>
      <c r="D2072">
        <v>78</v>
      </c>
      <c r="E2072" t="s">
        <v>60</v>
      </c>
      <c r="F2072" t="s">
        <v>108</v>
      </c>
      <c r="G2072" t="s">
        <v>311</v>
      </c>
      <c r="H2072">
        <v>3</v>
      </c>
      <c r="I2072" t="s">
        <v>42</v>
      </c>
      <c r="J2072" t="s">
        <v>43</v>
      </c>
      <c r="K2072" t="s">
        <v>55</v>
      </c>
      <c r="L2072" t="s">
        <v>45</v>
      </c>
      <c r="M2072" t="s">
        <v>147</v>
      </c>
      <c r="N2072" t="s">
        <v>48</v>
      </c>
      <c r="O2072" t="s">
        <v>148</v>
      </c>
      <c r="P2072" t="s">
        <v>49</v>
      </c>
      <c r="Q2072" t="s">
        <v>97</v>
      </c>
      <c r="R2072" s="6">
        <f>_xlfn.XLOOKUP(CleanedData[[#This Row],[Product]],'02_Lookup_Tables'!$A$2:$A$126,'02_Lookup_Tables'!$B$2:$B$126)</f>
        <v>954.6</v>
      </c>
      <c r="S2072" t="str">
        <f>VLOOKUP(CleanedData[[#This Row],[Product]],'02_Lookup_Tables'!$H$2:$I$126,2,FALSE)</f>
        <v>Apparel</v>
      </c>
      <c r="T2072" t="str">
        <f>VLOOKUP(CleanedData[[#This Row],[Province]],'02_Lookup_Tables'!$D$2:$E$10,2, FALSE)</f>
        <v>Gauteng Region</v>
      </c>
      <c r="U2072" t="str" cm="1">
        <f t="array" ref="U2072">_xlfn.IFS(CleanedData[[#This Row],[Purchase Amount]]&lt;500,"Low",
CleanedData[[#This Row],[Purchase Amount]]&lt;5000,"Medium",
TRUE,"High")</f>
        <v>Medium</v>
      </c>
      <c r="V2072" t="str">
        <f>TEXT(CleanedData[[#This Row],[Date]],"mmmm")</f>
        <v>February</v>
      </c>
      <c r="W2072" t="str">
        <f>"Q"&amp;ROUNDUP(MONTH(CleanedData[[#This Row],[Date]])/3,0)</f>
        <v>Q1</v>
      </c>
      <c r="X2072" t="str">
        <f>IF(CleanedData[[#This Row],[Purchase Amount]]&gt;=5000,"Yes","No")</f>
        <v>No</v>
      </c>
      <c r="Y2072">
        <f>IF(CleanedData[[#This Row],[Recommend]]="Yes",1,0)</f>
        <v>0</v>
      </c>
      <c r="Z2072" s="6">
        <f>CleanedData[[#This Row],[Purchase Amount]]*0.15</f>
        <v>143.19</v>
      </c>
      <c r="AA2072" s="6">
        <f>CleanedData[[#This Row],[Purchase Amount]]*1.15</f>
        <v>1097.79</v>
      </c>
    </row>
    <row r="2073" spans="1:27" x14ac:dyDescent="0.3">
      <c r="A2073">
        <v>2496</v>
      </c>
      <c r="B2073" t="s">
        <v>2298</v>
      </c>
      <c r="C2073" s="1">
        <v>45351</v>
      </c>
      <c r="D2073">
        <v>65</v>
      </c>
      <c r="E2073" t="s">
        <v>39</v>
      </c>
      <c r="F2073" t="s">
        <v>83</v>
      </c>
      <c r="G2073" t="s">
        <v>201</v>
      </c>
      <c r="H2073">
        <v>3</v>
      </c>
      <c r="I2073" t="s">
        <v>45</v>
      </c>
      <c r="J2073" t="s">
        <v>54</v>
      </c>
      <c r="K2073" t="s">
        <v>64</v>
      </c>
      <c r="L2073" t="s">
        <v>45</v>
      </c>
      <c r="M2073" t="s">
        <v>184</v>
      </c>
      <c r="N2073" t="s">
        <v>48</v>
      </c>
      <c r="O2073" t="s">
        <v>148</v>
      </c>
      <c r="P2073" t="s">
        <v>49</v>
      </c>
      <c r="Q2073" t="s">
        <v>97</v>
      </c>
      <c r="R2073" s="6">
        <f>_xlfn.XLOOKUP(CleanedData[[#This Row],[Product]],'02_Lookup_Tables'!$A$2:$A$126,'02_Lookup_Tables'!$B$2:$B$126)</f>
        <v>755.66</v>
      </c>
      <c r="S2073" t="str">
        <f>VLOOKUP(CleanedData[[#This Row],[Product]],'02_Lookup_Tables'!$H$2:$I$126,2,FALSE)</f>
        <v>Home &amp; Living</v>
      </c>
      <c r="T2073" t="str">
        <f>VLOOKUP(CleanedData[[#This Row],[Province]],'02_Lookup_Tables'!$D$2:$E$10,2, FALSE)</f>
        <v>Western Region</v>
      </c>
      <c r="U2073" t="str" cm="1">
        <f t="array" ref="U2073">_xlfn.IFS(CleanedData[[#This Row],[Purchase Amount]]&lt;500,"Low",
CleanedData[[#This Row],[Purchase Amount]]&lt;5000,"Medium",
TRUE,"High")</f>
        <v>Medium</v>
      </c>
      <c r="V2073" t="str">
        <f>TEXT(CleanedData[[#This Row],[Date]],"mmmm")</f>
        <v>February</v>
      </c>
      <c r="W2073" t="str">
        <f>"Q"&amp;ROUNDUP(MONTH(CleanedData[[#This Row],[Date]])/3,0)</f>
        <v>Q1</v>
      </c>
      <c r="X2073" t="str">
        <f>IF(CleanedData[[#This Row],[Purchase Amount]]&gt;=5000,"Yes","No")</f>
        <v>No</v>
      </c>
      <c r="Y2073">
        <f>IF(CleanedData[[#This Row],[Recommend]]="Yes",1,0)</f>
        <v>1</v>
      </c>
      <c r="Z2073" s="6">
        <f>CleanedData[[#This Row],[Purchase Amount]]*0.15</f>
        <v>113.34899999999999</v>
      </c>
      <c r="AA2073" s="6">
        <f>CleanedData[[#This Row],[Purchase Amount]]*1.15</f>
        <v>869.0089999999999</v>
      </c>
    </row>
    <row r="2074" spans="1:27" x14ac:dyDescent="0.3">
      <c r="A2074">
        <v>2498</v>
      </c>
      <c r="B2074" t="s">
        <v>2299</v>
      </c>
      <c r="C2074" s="1">
        <v>45697</v>
      </c>
      <c r="D2074">
        <v>70</v>
      </c>
      <c r="E2074" t="s">
        <v>60</v>
      </c>
      <c r="F2074" t="s">
        <v>125</v>
      </c>
      <c r="G2074" t="s">
        <v>976</v>
      </c>
      <c r="H2074">
        <v>4</v>
      </c>
      <c r="I2074" t="s">
        <v>45</v>
      </c>
      <c r="J2074" t="s">
        <v>69</v>
      </c>
      <c r="K2074" t="s">
        <v>55</v>
      </c>
      <c r="L2074" t="s">
        <v>42</v>
      </c>
      <c r="M2074" t="s">
        <v>208</v>
      </c>
      <c r="N2074" t="s">
        <v>96</v>
      </c>
      <c r="O2074" t="s">
        <v>89</v>
      </c>
      <c r="P2074" t="s">
        <v>70</v>
      </c>
      <c r="Q2074" t="s">
        <v>97</v>
      </c>
      <c r="R2074" s="6">
        <f>_xlfn.XLOOKUP(CleanedData[[#This Row],[Product]],'02_Lookup_Tables'!$A$2:$A$126,'02_Lookup_Tables'!$B$2:$B$126)</f>
        <v>412.16</v>
      </c>
      <c r="S2074" t="str">
        <f>VLOOKUP(CleanedData[[#This Row],[Product]],'02_Lookup_Tables'!$H$2:$I$126,2,FALSE)</f>
        <v>Apparel</v>
      </c>
      <c r="T2074" t="str">
        <f>VLOOKUP(CleanedData[[#This Row],[Province]],'02_Lookup_Tables'!$D$2:$E$10,2, FALSE)</f>
        <v>Western Region</v>
      </c>
      <c r="U2074" t="str" cm="1">
        <f t="array" ref="U2074">_xlfn.IFS(CleanedData[[#This Row],[Purchase Amount]]&lt;500,"Low",
CleanedData[[#This Row],[Purchase Amount]]&lt;5000,"Medium",
TRUE,"High")</f>
        <v>Low</v>
      </c>
      <c r="V2074" t="str">
        <f>TEXT(CleanedData[[#This Row],[Date]],"mmmm")</f>
        <v>February</v>
      </c>
      <c r="W2074" t="str">
        <f>"Q"&amp;ROUNDUP(MONTH(CleanedData[[#This Row],[Date]])/3,0)</f>
        <v>Q1</v>
      </c>
      <c r="X2074" t="str">
        <f>IF(CleanedData[[#This Row],[Purchase Amount]]&gt;=5000,"Yes","No")</f>
        <v>No</v>
      </c>
      <c r="Y2074">
        <f>IF(CleanedData[[#This Row],[Recommend]]="Yes",1,0)</f>
        <v>1</v>
      </c>
      <c r="Z2074" s="6">
        <f>CleanedData[[#This Row],[Purchase Amount]]*0.15</f>
        <v>61.823999999999998</v>
      </c>
      <c r="AA2074" s="6">
        <f>CleanedData[[#This Row],[Purchase Amount]]*1.15</f>
        <v>473.98399999999998</v>
      </c>
    </row>
    <row r="2075" spans="1:27" x14ac:dyDescent="0.3">
      <c r="A2075">
        <v>2499</v>
      </c>
      <c r="B2075" t="s">
        <v>2300</v>
      </c>
      <c r="C2075" s="1">
        <v>45940</v>
      </c>
      <c r="D2075">
        <v>30</v>
      </c>
      <c r="E2075" t="s">
        <v>52</v>
      </c>
      <c r="F2075" t="s">
        <v>77</v>
      </c>
      <c r="G2075" t="s">
        <v>519</v>
      </c>
      <c r="H2075">
        <v>3</v>
      </c>
      <c r="I2075" t="s">
        <v>42</v>
      </c>
      <c r="J2075" t="s">
        <v>63</v>
      </c>
      <c r="K2075" t="s">
        <v>44</v>
      </c>
      <c r="L2075" t="s">
        <v>42</v>
      </c>
      <c r="M2075" t="s">
        <v>196</v>
      </c>
      <c r="N2075" t="s">
        <v>48</v>
      </c>
      <c r="O2075" t="s">
        <v>89</v>
      </c>
      <c r="P2075" t="s">
        <v>49</v>
      </c>
      <c r="Q2075" t="s">
        <v>58</v>
      </c>
      <c r="R2075" s="6">
        <f>_xlfn.XLOOKUP(CleanedData[[#This Row],[Product]],'02_Lookup_Tables'!$A$2:$A$126,'02_Lookup_Tables'!$B$2:$B$126)</f>
        <v>338.79</v>
      </c>
      <c r="S2075" t="str">
        <f>VLOOKUP(CleanedData[[#This Row],[Product]],'02_Lookup_Tables'!$H$2:$I$126,2,FALSE)</f>
        <v>Accessories</v>
      </c>
      <c r="T2075" t="str">
        <f>VLOOKUP(CleanedData[[#This Row],[Province]],'02_Lookup_Tables'!$D$2:$E$10,2, FALSE)</f>
        <v>Central Region</v>
      </c>
      <c r="U2075" t="str" cm="1">
        <f t="array" ref="U2075">_xlfn.IFS(CleanedData[[#This Row],[Purchase Amount]]&lt;500,"Low",
CleanedData[[#This Row],[Purchase Amount]]&lt;5000,"Medium",
TRUE,"High")</f>
        <v>Low</v>
      </c>
      <c r="V2075" t="str">
        <f>TEXT(CleanedData[[#This Row],[Date]],"mmmm")</f>
        <v>October</v>
      </c>
      <c r="W2075" t="str">
        <f>"Q"&amp;ROUNDUP(MONTH(CleanedData[[#This Row],[Date]])/3,0)</f>
        <v>Q4</v>
      </c>
      <c r="X2075" t="str">
        <f>IF(CleanedData[[#This Row],[Purchase Amount]]&gt;=5000,"Yes","No")</f>
        <v>No</v>
      </c>
      <c r="Y2075">
        <f>IF(CleanedData[[#This Row],[Recommend]]="Yes",1,0)</f>
        <v>0</v>
      </c>
      <c r="Z2075" s="6">
        <f>CleanedData[[#This Row],[Purchase Amount]]*0.15</f>
        <v>50.8185</v>
      </c>
      <c r="AA2075" s="6">
        <f>CleanedData[[#This Row],[Purchase Amount]]*1.15</f>
        <v>389.60849999999999</v>
      </c>
    </row>
    <row r="2076" spans="1:27" x14ac:dyDescent="0.3">
      <c r="A2076">
        <v>2500</v>
      </c>
      <c r="B2076" t="s">
        <v>2301</v>
      </c>
      <c r="C2076" s="1">
        <v>45965</v>
      </c>
      <c r="D2076">
        <v>53</v>
      </c>
      <c r="E2076" t="s">
        <v>52</v>
      </c>
      <c r="F2076" t="s">
        <v>83</v>
      </c>
      <c r="G2076" t="s">
        <v>233</v>
      </c>
      <c r="H2076">
        <v>1</v>
      </c>
      <c r="I2076" t="s">
        <v>42</v>
      </c>
      <c r="J2076" t="s">
        <v>54</v>
      </c>
      <c r="K2076" t="s">
        <v>55</v>
      </c>
      <c r="L2076" t="s">
        <v>45</v>
      </c>
      <c r="M2076" t="s">
        <v>106</v>
      </c>
      <c r="N2076" t="s">
        <v>80</v>
      </c>
      <c r="O2076" t="s">
        <v>148</v>
      </c>
      <c r="P2076" t="s">
        <v>70</v>
      </c>
      <c r="Q2076" t="s">
        <v>93</v>
      </c>
      <c r="R2076" s="6">
        <f>_xlfn.XLOOKUP(CleanedData[[#This Row],[Product]],'02_Lookup_Tables'!$A$2:$A$126,'02_Lookup_Tables'!$B$2:$B$126)</f>
        <v>324.35000000000002</v>
      </c>
      <c r="S2076" t="str">
        <f>VLOOKUP(CleanedData[[#This Row],[Product]],'02_Lookup_Tables'!$H$2:$I$126,2,FALSE)</f>
        <v>Apparel</v>
      </c>
      <c r="T2076" t="str">
        <f>VLOOKUP(CleanedData[[#This Row],[Province]],'02_Lookup_Tables'!$D$2:$E$10,2, FALSE)</f>
        <v>Western Region</v>
      </c>
      <c r="U2076" t="str" cm="1">
        <f t="array" ref="U2076">_xlfn.IFS(CleanedData[[#This Row],[Purchase Amount]]&lt;500,"Low",
CleanedData[[#This Row],[Purchase Amount]]&lt;5000,"Medium",
TRUE,"High")</f>
        <v>Low</v>
      </c>
      <c r="V2076" t="str">
        <f>TEXT(CleanedData[[#This Row],[Date]],"mmmm")</f>
        <v>November</v>
      </c>
      <c r="W2076" t="str">
        <f>"Q"&amp;ROUNDUP(MONTH(CleanedData[[#This Row],[Date]])/3,0)</f>
        <v>Q4</v>
      </c>
      <c r="X2076" t="str">
        <f>IF(CleanedData[[#This Row],[Purchase Amount]]&gt;=5000,"Yes","No")</f>
        <v>No</v>
      </c>
      <c r="Y2076">
        <f>IF(CleanedData[[#This Row],[Recommend]]="Yes",1,0)</f>
        <v>0</v>
      </c>
      <c r="Z2076" s="6">
        <f>CleanedData[[#This Row],[Purchase Amount]]*0.15</f>
        <v>48.652500000000003</v>
      </c>
      <c r="AA2076" s="6">
        <f>CleanedData[[#This Row],[Purchase Amount]]*1.15</f>
        <v>373.0025</v>
      </c>
    </row>
    <row r="2077" spans="1:27" x14ac:dyDescent="0.3">
      <c r="A2077">
        <v>2502</v>
      </c>
      <c r="B2077" t="s">
        <v>2302</v>
      </c>
      <c r="C2077" s="1">
        <v>45876</v>
      </c>
      <c r="D2077">
        <v>76</v>
      </c>
      <c r="E2077" t="s">
        <v>60</v>
      </c>
      <c r="F2077" t="s">
        <v>77</v>
      </c>
      <c r="G2077" t="s">
        <v>205</v>
      </c>
      <c r="H2077">
        <v>3</v>
      </c>
      <c r="I2077" t="s">
        <v>45</v>
      </c>
      <c r="J2077" t="s">
        <v>69</v>
      </c>
      <c r="K2077" t="s">
        <v>44</v>
      </c>
      <c r="L2077" t="s">
        <v>45</v>
      </c>
      <c r="M2077" t="s">
        <v>112</v>
      </c>
      <c r="N2077" t="s">
        <v>48</v>
      </c>
      <c r="O2077" t="s">
        <v>48</v>
      </c>
      <c r="P2077" t="s">
        <v>70</v>
      </c>
      <c r="Q2077" t="s">
        <v>97</v>
      </c>
      <c r="R2077" s="6">
        <f>_xlfn.XLOOKUP(CleanedData[[#This Row],[Product]],'02_Lookup_Tables'!$A$2:$A$126,'02_Lookup_Tables'!$B$2:$B$126)</f>
        <v>139.72999999999999</v>
      </c>
      <c r="S2077" t="str">
        <f>VLOOKUP(CleanedData[[#This Row],[Product]],'02_Lookup_Tables'!$H$2:$I$126,2,FALSE)</f>
        <v>Beauty &amp; Personal Care</v>
      </c>
      <c r="T2077" t="str">
        <f>VLOOKUP(CleanedData[[#This Row],[Province]],'02_Lookup_Tables'!$D$2:$E$10,2, FALSE)</f>
        <v>Central Region</v>
      </c>
      <c r="U2077" t="str" cm="1">
        <f t="array" ref="U2077">_xlfn.IFS(CleanedData[[#This Row],[Purchase Amount]]&lt;500,"Low",
CleanedData[[#This Row],[Purchase Amount]]&lt;5000,"Medium",
TRUE,"High")</f>
        <v>Low</v>
      </c>
      <c r="V2077" t="str">
        <f>TEXT(CleanedData[[#This Row],[Date]],"mmmm")</f>
        <v>August</v>
      </c>
      <c r="W2077" t="str">
        <f>"Q"&amp;ROUNDUP(MONTH(CleanedData[[#This Row],[Date]])/3,0)</f>
        <v>Q3</v>
      </c>
      <c r="X2077" t="str">
        <f>IF(CleanedData[[#This Row],[Purchase Amount]]&gt;=5000,"Yes","No")</f>
        <v>No</v>
      </c>
      <c r="Y2077">
        <f>IF(CleanedData[[#This Row],[Recommend]]="Yes",1,0)</f>
        <v>1</v>
      </c>
      <c r="Z2077" s="6">
        <f>CleanedData[[#This Row],[Purchase Amount]]*0.15</f>
        <v>20.959499999999998</v>
      </c>
      <c r="AA2077" s="6">
        <f>CleanedData[[#This Row],[Purchase Amount]]*1.15</f>
        <v>160.68949999999998</v>
      </c>
    </row>
    <row r="2078" spans="1:27" x14ac:dyDescent="0.3">
      <c r="A2078">
        <v>2503</v>
      </c>
      <c r="B2078" t="s">
        <v>2303</v>
      </c>
      <c r="C2078" s="1">
        <v>45510</v>
      </c>
      <c r="D2078">
        <v>32</v>
      </c>
      <c r="E2078" t="s">
        <v>39</v>
      </c>
      <c r="F2078" t="s">
        <v>72</v>
      </c>
      <c r="G2078" t="s">
        <v>155</v>
      </c>
      <c r="H2078">
        <v>5</v>
      </c>
      <c r="I2078" t="s">
        <v>42</v>
      </c>
      <c r="J2078" t="s">
        <v>63</v>
      </c>
      <c r="K2078" t="s">
        <v>44</v>
      </c>
      <c r="L2078" t="s">
        <v>42</v>
      </c>
      <c r="M2078" t="s">
        <v>175</v>
      </c>
      <c r="N2078" t="s">
        <v>57</v>
      </c>
      <c r="O2078" t="s">
        <v>89</v>
      </c>
      <c r="P2078" t="s">
        <v>70</v>
      </c>
      <c r="Q2078" t="s">
        <v>58</v>
      </c>
      <c r="R2078" s="6">
        <f>_xlfn.XLOOKUP(CleanedData[[#This Row],[Product]],'02_Lookup_Tables'!$A$2:$A$126,'02_Lookup_Tables'!$B$2:$B$126)</f>
        <v>1355.08</v>
      </c>
      <c r="S2078" t="str">
        <f>VLOOKUP(CleanedData[[#This Row],[Product]],'02_Lookup_Tables'!$H$2:$I$126,2,FALSE)</f>
        <v>Sports &amp; Outdoors</v>
      </c>
      <c r="T2078" t="str">
        <f>VLOOKUP(CleanedData[[#This Row],[Province]],'02_Lookup_Tables'!$D$2:$E$10,2, FALSE)</f>
        <v>Central Region</v>
      </c>
      <c r="U2078" t="str" cm="1">
        <f t="array" ref="U2078">_xlfn.IFS(CleanedData[[#This Row],[Purchase Amount]]&lt;500,"Low",
CleanedData[[#This Row],[Purchase Amount]]&lt;5000,"Medium",
TRUE,"High")</f>
        <v>Medium</v>
      </c>
      <c r="V2078" t="str">
        <f>TEXT(CleanedData[[#This Row],[Date]],"mmmm")</f>
        <v>August</v>
      </c>
      <c r="W2078" t="str">
        <f>"Q"&amp;ROUNDUP(MONTH(CleanedData[[#This Row],[Date]])/3,0)</f>
        <v>Q3</v>
      </c>
      <c r="X2078" t="str">
        <f>IF(CleanedData[[#This Row],[Purchase Amount]]&gt;=5000,"Yes","No")</f>
        <v>No</v>
      </c>
      <c r="Y2078">
        <f>IF(CleanedData[[#This Row],[Recommend]]="Yes",1,0)</f>
        <v>0</v>
      </c>
      <c r="Z2078" s="6">
        <f>CleanedData[[#This Row],[Purchase Amount]]*0.15</f>
        <v>203.26199999999997</v>
      </c>
      <c r="AA2078" s="6">
        <f>CleanedData[[#This Row],[Purchase Amount]]*1.15</f>
        <v>1558.3419999999999</v>
      </c>
    </row>
    <row r="2079" spans="1:27" x14ac:dyDescent="0.3">
      <c r="A2079">
        <v>2504</v>
      </c>
      <c r="B2079" t="s">
        <v>2304</v>
      </c>
      <c r="C2079" s="1">
        <v>45967</v>
      </c>
      <c r="D2079">
        <v>54</v>
      </c>
      <c r="E2079" t="s">
        <v>39</v>
      </c>
      <c r="F2079" t="s">
        <v>61</v>
      </c>
      <c r="G2079" t="s">
        <v>168</v>
      </c>
      <c r="H2079">
        <v>3</v>
      </c>
      <c r="I2079" t="s">
        <v>42</v>
      </c>
      <c r="J2079" t="s">
        <v>54</v>
      </c>
      <c r="K2079" t="s">
        <v>64</v>
      </c>
      <c r="L2079" t="s">
        <v>45</v>
      </c>
      <c r="M2079" t="s">
        <v>85</v>
      </c>
      <c r="N2079" t="s">
        <v>48</v>
      </c>
      <c r="O2079" t="s">
        <v>48</v>
      </c>
      <c r="P2079" t="s">
        <v>70</v>
      </c>
      <c r="Q2079" t="s">
        <v>93</v>
      </c>
      <c r="R2079" s="6">
        <f>_xlfn.XLOOKUP(CleanedData[[#This Row],[Product]],'02_Lookup_Tables'!$A$2:$A$126,'02_Lookup_Tables'!$B$2:$B$126)</f>
        <v>14729.04</v>
      </c>
      <c r="S2079" t="str">
        <f>VLOOKUP(CleanedData[[#This Row],[Product]],'02_Lookup_Tables'!$H$2:$I$126,2,FALSE)</f>
        <v>Electronics</v>
      </c>
      <c r="T2079" t="str">
        <f>VLOOKUP(CleanedData[[#This Row],[Province]],'02_Lookup_Tables'!$D$2:$E$10,2, FALSE)</f>
        <v>Southern Region</v>
      </c>
      <c r="U2079" t="str" cm="1">
        <f t="array" ref="U2079">_xlfn.IFS(CleanedData[[#This Row],[Purchase Amount]]&lt;500,"Low",
CleanedData[[#This Row],[Purchase Amount]]&lt;5000,"Medium",
TRUE,"High")</f>
        <v>High</v>
      </c>
      <c r="V2079" t="str">
        <f>TEXT(CleanedData[[#This Row],[Date]],"mmmm")</f>
        <v>November</v>
      </c>
      <c r="W2079" t="str">
        <f>"Q"&amp;ROUNDUP(MONTH(CleanedData[[#This Row],[Date]])/3,0)</f>
        <v>Q4</v>
      </c>
      <c r="X2079" t="str">
        <f>IF(CleanedData[[#This Row],[Purchase Amount]]&gt;=5000,"Yes","No")</f>
        <v>Yes</v>
      </c>
      <c r="Y2079">
        <f>IF(CleanedData[[#This Row],[Recommend]]="Yes",1,0)</f>
        <v>0</v>
      </c>
      <c r="Z2079" s="6">
        <f>CleanedData[[#This Row],[Purchase Amount]]*0.15</f>
        <v>2209.3560000000002</v>
      </c>
      <c r="AA2079" s="6">
        <f>CleanedData[[#This Row],[Purchase Amount]]*1.15</f>
        <v>16938.396000000001</v>
      </c>
    </row>
    <row r="2080" spans="1:27" x14ac:dyDescent="0.3">
      <c r="A2080">
        <v>2505</v>
      </c>
      <c r="B2080" t="s">
        <v>2305</v>
      </c>
      <c r="C2080" s="1">
        <v>45538</v>
      </c>
      <c r="D2080">
        <v>70</v>
      </c>
      <c r="E2080" t="s">
        <v>52</v>
      </c>
      <c r="F2080" t="s">
        <v>72</v>
      </c>
      <c r="G2080" t="s">
        <v>120</v>
      </c>
      <c r="H2080">
        <v>4</v>
      </c>
      <c r="I2080" t="s">
        <v>42</v>
      </c>
      <c r="J2080" t="s">
        <v>54</v>
      </c>
      <c r="K2080" t="s">
        <v>64</v>
      </c>
      <c r="L2080" t="s">
        <v>42</v>
      </c>
      <c r="M2080" t="s">
        <v>88</v>
      </c>
      <c r="N2080" t="s">
        <v>96</v>
      </c>
      <c r="O2080" t="s">
        <v>89</v>
      </c>
      <c r="P2080" t="s">
        <v>70</v>
      </c>
      <c r="Q2080" t="s">
        <v>97</v>
      </c>
      <c r="R2080" s="6">
        <f>_xlfn.XLOOKUP(CleanedData[[#This Row],[Product]],'02_Lookup_Tables'!$A$2:$A$126,'02_Lookup_Tables'!$B$2:$B$126)</f>
        <v>471.63</v>
      </c>
      <c r="S2080" t="str">
        <f>VLOOKUP(CleanedData[[#This Row],[Product]],'02_Lookup_Tables'!$H$2:$I$126,2,FALSE)</f>
        <v>Beauty &amp; Personal Care</v>
      </c>
      <c r="T2080" t="str">
        <f>VLOOKUP(CleanedData[[#This Row],[Province]],'02_Lookup_Tables'!$D$2:$E$10,2, FALSE)</f>
        <v>Central Region</v>
      </c>
      <c r="U2080" t="str" cm="1">
        <f t="array" ref="U2080">_xlfn.IFS(CleanedData[[#This Row],[Purchase Amount]]&lt;500,"Low",
CleanedData[[#This Row],[Purchase Amount]]&lt;5000,"Medium",
TRUE,"High")</f>
        <v>Low</v>
      </c>
      <c r="V2080" t="str">
        <f>TEXT(CleanedData[[#This Row],[Date]],"mmmm")</f>
        <v>September</v>
      </c>
      <c r="W2080" t="str">
        <f>"Q"&amp;ROUNDUP(MONTH(CleanedData[[#This Row],[Date]])/3,0)</f>
        <v>Q3</v>
      </c>
      <c r="X2080" t="str">
        <f>IF(CleanedData[[#This Row],[Purchase Amount]]&gt;=5000,"Yes","No")</f>
        <v>No</v>
      </c>
      <c r="Y2080">
        <f>IF(CleanedData[[#This Row],[Recommend]]="Yes",1,0)</f>
        <v>0</v>
      </c>
      <c r="Z2080" s="6">
        <f>CleanedData[[#This Row],[Purchase Amount]]*0.15</f>
        <v>70.744500000000002</v>
      </c>
      <c r="AA2080" s="6">
        <f>CleanedData[[#This Row],[Purchase Amount]]*1.15</f>
        <v>542.3744999999999</v>
      </c>
    </row>
    <row r="2081" spans="1:27" x14ac:dyDescent="0.3">
      <c r="A2081">
        <v>2506</v>
      </c>
      <c r="B2081" t="s">
        <v>2306</v>
      </c>
      <c r="C2081" s="1">
        <v>45364</v>
      </c>
      <c r="D2081">
        <v>79</v>
      </c>
      <c r="E2081" t="s">
        <v>39</v>
      </c>
      <c r="F2081" t="s">
        <v>108</v>
      </c>
      <c r="G2081" t="s">
        <v>411</v>
      </c>
      <c r="H2081">
        <v>5</v>
      </c>
      <c r="I2081" t="s">
        <v>45</v>
      </c>
      <c r="J2081" t="s">
        <v>43</v>
      </c>
      <c r="K2081" t="s">
        <v>55</v>
      </c>
      <c r="L2081" t="s">
        <v>45</v>
      </c>
      <c r="M2081" t="s">
        <v>147</v>
      </c>
      <c r="N2081" t="s">
        <v>57</v>
      </c>
      <c r="O2081" t="s">
        <v>148</v>
      </c>
      <c r="P2081" t="s">
        <v>49</v>
      </c>
      <c r="Q2081" t="s">
        <v>97</v>
      </c>
      <c r="R2081" s="6">
        <f>_xlfn.XLOOKUP(CleanedData[[#This Row],[Product]],'02_Lookup_Tables'!$A$2:$A$126,'02_Lookup_Tables'!$B$2:$B$126)</f>
        <v>103.4</v>
      </c>
      <c r="S2081" t="str">
        <f>VLOOKUP(CleanedData[[#This Row],[Product]],'02_Lookup_Tables'!$H$2:$I$126,2,FALSE)</f>
        <v>Food</v>
      </c>
      <c r="T2081" t="str">
        <f>VLOOKUP(CleanedData[[#This Row],[Province]],'02_Lookup_Tables'!$D$2:$E$10,2, FALSE)</f>
        <v>Gauteng Region</v>
      </c>
      <c r="U2081" t="str" cm="1">
        <f t="array" ref="U2081">_xlfn.IFS(CleanedData[[#This Row],[Purchase Amount]]&lt;500,"Low",
CleanedData[[#This Row],[Purchase Amount]]&lt;5000,"Medium",
TRUE,"High")</f>
        <v>Low</v>
      </c>
      <c r="V2081" t="str">
        <f>TEXT(CleanedData[[#This Row],[Date]],"mmmm")</f>
        <v>March</v>
      </c>
      <c r="W2081" t="str">
        <f>"Q"&amp;ROUNDUP(MONTH(CleanedData[[#This Row],[Date]])/3,0)</f>
        <v>Q1</v>
      </c>
      <c r="X2081" t="str">
        <f>IF(CleanedData[[#This Row],[Purchase Amount]]&gt;=5000,"Yes","No")</f>
        <v>No</v>
      </c>
      <c r="Y2081">
        <f>IF(CleanedData[[#This Row],[Recommend]]="Yes",1,0)</f>
        <v>1</v>
      </c>
      <c r="Z2081" s="6">
        <f>CleanedData[[#This Row],[Purchase Amount]]*0.15</f>
        <v>15.51</v>
      </c>
      <c r="AA2081" s="6">
        <f>CleanedData[[#This Row],[Purchase Amount]]*1.15</f>
        <v>118.91</v>
      </c>
    </row>
    <row r="2082" spans="1:27" x14ac:dyDescent="0.3">
      <c r="A2082">
        <v>2507</v>
      </c>
      <c r="B2082" t="s">
        <v>2307</v>
      </c>
      <c r="C2082" s="1">
        <v>45375</v>
      </c>
      <c r="D2082">
        <v>54</v>
      </c>
      <c r="E2082" t="s">
        <v>52</v>
      </c>
      <c r="F2082" t="s">
        <v>125</v>
      </c>
      <c r="G2082" t="s">
        <v>303</v>
      </c>
      <c r="H2082">
        <v>5</v>
      </c>
      <c r="I2082" t="s">
        <v>45</v>
      </c>
      <c r="J2082" t="s">
        <v>43</v>
      </c>
      <c r="K2082" t="s">
        <v>64</v>
      </c>
      <c r="L2082" t="s">
        <v>42</v>
      </c>
      <c r="M2082" t="s">
        <v>236</v>
      </c>
      <c r="N2082" t="s">
        <v>57</v>
      </c>
      <c r="O2082" t="s">
        <v>89</v>
      </c>
      <c r="P2082" t="s">
        <v>70</v>
      </c>
      <c r="Q2082" t="s">
        <v>93</v>
      </c>
      <c r="R2082" s="6">
        <f>_xlfn.XLOOKUP(CleanedData[[#This Row],[Product]],'02_Lookup_Tables'!$A$2:$A$126,'02_Lookup_Tables'!$B$2:$B$126)</f>
        <v>4841.7700000000004</v>
      </c>
      <c r="S2082" t="str">
        <f>VLOOKUP(CleanedData[[#This Row],[Product]],'02_Lookup_Tables'!$H$2:$I$126,2,FALSE)</f>
        <v>Home &amp; Living</v>
      </c>
      <c r="T2082" t="str">
        <f>VLOOKUP(CleanedData[[#This Row],[Province]],'02_Lookup_Tables'!$D$2:$E$10,2, FALSE)</f>
        <v>Western Region</v>
      </c>
      <c r="U2082" t="str" cm="1">
        <f t="array" ref="U2082">_xlfn.IFS(CleanedData[[#This Row],[Purchase Amount]]&lt;500,"Low",
CleanedData[[#This Row],[Purchase Amount]]&lt;5000,"Medium",
TRUE,"High")</f>
        <v>Medium</v>
      </c>
      <c r="V2082" t="str">
        <f>TEXT(CleanedData[[#This Row],[Date]],"mmmm")</f>
        <v>March</v>
      </c>
      <c r="W2082" t="str">
        <f>"Q"&amp;ROUNDUP(MONTH(CleanedData[[#This Row],[Date]])/3,0)</f>
        <v>Q1</v>
      </c>
      <c r="X2082" t="str">
        <f>IF(CleanedData[[#This Row],[Purchase Amount]]&gt;=5000,"Yes","No")</f>
        <v>No</v>
      </c>
      <c r="Y2082">
        <f>IF(CleanedData[[#This Row],[Recommend]]="Yes",1,0)</f>
        <v>1</v>
      </c>
      <c r="Z2082" s="6">
        <f>CleanedData[[#This Row],[Purchase Amount]]*0.15</f>
        <v>726.26550000000009</v>
      </c>
      <c r="AA2082" s="6">
        <f>CleanedData[[#This Row],[Purchase Amount]]*1.15</f>
        <v>5568.0355</v>
      </c>
    </row>
    <row r="2083" spans="1:27" x14ac:dyDescent="0.3">
      <c r="A2083">
        <v>2513</v>
      </c>
      <c r="B2083" t="s">
        <v>2308</v>
      </c>
      <c r="C2083" s="1">
        <v>45301</v>
      </c>
      <c r="D2083">
        <v>74</v>
      </c>
      <c r="E2083" t="s">
        <v>52</v>
      </c>
      <c r="F2083" t="s">
        <v>68</v>
      </c>
      <c r="G2083" t="s">
        <v>116</v>
      </c>
      <c r="H2083">
        <v>1</v>
      </c>
      <c r="I2083" t="s">
        <v>45</v>
      </c>
      <c r="J2083" t="s">
        <v>74</v>
      </c>
      <c r="K2083" t="s">
        <v>55</v>
      </c>
      <c r="L2083" t="s">
        <v>42</v>
      </c>
      <c r="M2083" t="s">
        <v>75</v>
      </c>
      <c r="N2083" t="s">
        <v>80</v>
      </c>
      <c r="O2083" t="s">
        <v>89</v>
      </c>
      <c r="P2083" t="s">
        <v>49</v>
      </c>
      <c r="Q2083" t="s">
        <v>97</v>
      </c>
      <c r="R2083" s="6">
        <f>_xlfn.XLOOKUP(CleanedData[[#This Row],[Product]],'02_Lookup_Tables'!$A$2:$A$126,'02_Lookup_Tables'!$B$2:$B$126)</f>
        <v>869.65</v>
      </c>
      <c r="S2083" t="str">
        <f>VLOOKUP(CleanedData[[#This Row],[Product]],'02_Lookup_Tables'!$H$2:$I$126,2,FALSE)</f>
        <v>Toys &amp; Games</v>
      </c>
      <c r="T2083" t="str">
        <f>VLOOKUP(CleanedData[[#This Row],[Province]],'02_Lookup_Tables'!$D$2:$E$10,2, FALSE)</f>
        <v>Northern Region</v>
      </c>
      <c r="U2083" t="str" cm="1">
        <f t="array" ref="U2083">_xlfn.IFS(CleanedData[[#This Row],[Purchase Amount]]&lt;500,"Low",
CleanedData[[#This Row],[Purchase Amount]]&lt;5000,"Medium",
TRUE,"High")</f>
        <v>Medium</v>
      </c>
      <c r="V2083" t="str">
        <f>TEXT(CleanedData[[#This Row],[Date]],"mmmm")</f>
        <v>January</v>
      </c>
      <c r="W2083" t="str">
        <f>"Q"&amp;ROUNDUP(MONTH(CleanedData[[#This Row],[Date]])/3,0)</f>
        <v>Q1</v>
      </c>
      <c r="X2083" t="str">
        <f>IF(CleanedData[[#This Row],[Purchase Amount]]&gt;=5000,"Yes","No")</f>
        <v>No</v>
      </c>
      <c r="Y2083">
        <f>IF(CleanedData[[#This Row],[Recommend]]="Yes",1,0)</f>
        <v>1</v>
      </c>
      <c r="Z2083" s="6">
        <f>CleanedData[[#This Row],[Purchase Amount]]*0.15</f>
        <v>130.44749999999999</v>
      </c>
      <c r="AA2083" s="6">
        <f>CleanedData[[#This Row],[Purchase Amount]]*1.15</f>
        <v>1000.0974999999999</v>
      </c>
    </row>
    <row r="2084" spans="1:27" x14ac:dyDescent="0.3">
      <c r="A2084">
        <v>2514</v>
      </c>
      <c r="B2084" t="s">
        <v>2309</v>
      </c>
      <c r="C2084" s="1">
        <v>45392</v>
      </c>
      <c r="D2084">
        <v>57</v>
      </c>
      <c r="E2084" t="s">
        <v>60</v>
      </c>
      <c r="F2084" t="s">
        <v>61</v>
      </c>
      <c r="G2084" t="s">
        <v>307</v>
      </c>
      <c r="H2084">
        <v>2</v>
      </c>
      <c r="I2084" t="s">
        <v>45</v>
      </c>
      <c r="J2084" t="s">
        <v>69</v>
      </c>
      <c r="K2084" t="s">
        <v>55</v>
      </c>
      <c r="L2084" t="s">
        <v>42</v>
      </c>
      <c r="M2084" t="s">
        <v>147</v>
      </c>
      <c r="N2084" t="s">
        <v>47</v>
      </c>
      <c r="O2084" t="s">
        <v>148</v>
      </c>
      <c r="P2084" t="s">
        <v>70</v>
      </c>
      <c r="Q2084" t="s">
        <v>50</v>
      </c>
      <c r="R2084" s="6">
        <f>_xlfn.XLOOKUP(CleanedData[[#This Row],[Product]],'02_Lookup_Tables'!$A$2:$A$126,'02_Lookup_Tables'!$B$2:$B$126)</f>
        <v>824.74</v>
      </c>
      <c r="S2084" t="str">
        <f>VLOOKUP(CleanedData[[#This Row],[Product]],'02_Lookup_Tables'!$H$2:$I$126,2,FALSE)</f>
        <v>Apparel</v>
      </c>
      <c r="T2084" t="str">
        <f>VLOOKUP(CleanedData[[#This Row],[Province]],'02_Lookup_Tables'!$D$2:$E$10,2, FALSE)</f>
        <v>Southern Region</v>
      </c>
      <c r="U2084" t="str" cm="1">
        <f t="array" ref="U2084">_xlfn.IFS(CleanedData[[#This Row],[Purchase Amount]]&lt;500,"Low",
CleanedData[[#This Row],[Purchase Amount]]&lt;5000,"Medium",
TRUE,"High")</f>
        <v>Medium</v>
      </c>
      <c r="V2084" t="str">
        <f>TEXT(CleanedData[[#This Row],[Date]],"mmmm")</f>
        <v>April</v>
      </c>
      <c r="W2084" t="str">
        <f>"Q"&amp;ROUNDUP(MONTH(CleanedData[[#This Row],[Date]])/3,0)</f>
        <v>Q2</v>
      </c>
      <c r="X2084" t="str">
        <f>IF(CleanedData[[#This Row],[Purchase Amount]]&gt;=5000,"Yes","No")</f>
        <v>No</v>
      </c>
      <c r="Y2084">
        <f>IF(CleanedData[[#This Row],[Recommend]]="Yes",1,0)</f>
        <v>1</v>
      </c>
      <c r="Z2084" s="6">
        <f>CleanedData[[#This Row],[Purchase Amount]]*0.15</f>
        <v>123.711</v>
      </c>
      <c r="AA2084" s="6">
        <f>CleanedData[[#This Row],[Purchase Amount]]*1.15</f>
        <v>948.45099999999991</v>
      </c>
    </row>
    <row r="2085" spans="1:27" x14ac:dyDescent="0.3">
      <c r="A2085">
        <v>2515</v>
      </c>
      <c r="B2085" t="s">
        <v>2310</v>
      </c>
      <c r="C2085" s="1">
        <v>46013</v>
      </c>
      <c r="D2085">
        <v>69</v>
      </c>
      <c r="E2085" t="s">
        <v>39</v>
      </c>
      <c r="F2085" t="s">
        <v>83</v>
      </c>
      <c r="G2085" t="s">
        <v>192</v>
      </c>
      <c r="H2085">
        <v>4</v>
      </c>
      <c r="I2085" t="s">
        <v>45</v>
      </c>
      <c r="J2085" t="s">
        <v>69</v>
      </c>
      <c r="K2085" t="s">
        <v>64</v>
      </c>
      <c r="L2085" t="s">
        <v>45</v>
      </c>
      <c r="N2085" t="s">
        <v>96</v>
      </c>
      <c r="O2085" t="s">
        <v>134</v>
      </c>
      <c r="P2085" t="s">
        <v>8646</v>
      </c>
      <c r="Q2085" t="s">
        <v>97</v>
      </c>
      <c r="R2085" s="6">
        <f>_xlfn.XLOOKUP(CleanedData[[#This Row],[Product]],'02_Lookup_Tables'!$A$2:$A$126,'02_Lookup_Tables'!$B$2:$B$126)</f>
        <v>13261</v>
      </c>
      <c r="S2085" t="str">
        <f>VLOOKUP(CleanedData[[#This Row],[Product]],'02_Lookup_Tables'!$H$2:$I$126,2,FALSE)</f>
        <v>Electronics</v>
      </c>
      <c r="T2085" t="str">
        <f>VLOOKUP(CleanedData[[#This Row],[Province]],'02_Lookup_Tables'!$D$2:$E$10,2, FALSE)</f>
        <v>Western Region</v>
      </c>
      <c r="U2085" t="str" cm="1">
        <f t="array" ref="U2085">_xlfn.IFS(CleanedData[[#This Row],[Purchase Amount]]&lt;500,"Low",
CleanedData[[#This Row],[Purchase Amount]]&lt;5000,"Medium",
TRUE,"High")</f>
        <v>High</v>
      </c>
      <c r="V2085" t="str">
        <f>TEXT(CleanedData[[#This Row],[Date]],"mmmm")</f>
        <v>December</v>
      </c>
      <c r="W2085" t="str">
        <f>"Q"&amp;ROUNDUP(MONTH(CleanedData[[#This Row],[Date]])/3,0)</f>
        <v>Q4</v>
      </c>
      <c r="X2085" t="str">
        <f>IF(CleanedData[[#This Row],[Purchase Amount]]&gt;=5000,"Yes","No")</f>
        <v>Yes</v>
      </c>
      <c r="Y2085">
        <f>IF(CleanedData[[#This Row],[Recommend]]="Yes",1,0)</f>
        <v>1</v>
      </c>
      <c r="Z2085" s="6">
        <f>CleanedData[[#This Row],[Purchase Amount]]*0.15</f>
        <v>1989.1499999999999</v>
      </c>
      <c r="AA2085" s="6">
        <f>CleanedData[[#This Row],[Purchase Amount]]*1.15</f>
        <v>15250.15</v>
      </c>
    </row>
    <row r="2086" spans="1:27" x14ac:dyDescent="0.3">
      <c r="A2086">
        <v>2516</v>
      </c>
      <c r="B2086" t="s">
        <v>2311</v>
      </c>
      <c r="C2086" s="1">
        <v>45684</v>
      </c>
      <c r="D2086">
        <v>21</v>
      </c>
      <c r="E2086" t="s">
        <v>52</v>
      </c>
      <c r="F2086" t="s">
        <v>72</v>
      </c>
      <c r="G2086" t="s">
        <v>313</v>
      </c>
      <c r="H2086">
        <v>2</v>
      </c>
      <c r="I2086" t="s">
        <v>42</v>
      </c>
      <c r="J2086" t="s">
        <v>63</v>
      </c>
      <c r="K2086" t="s">
        <v>44</v>
      </c>
      <c r="L2086" t="s">
        <v>45</v>
      </c>
      <c r="M2086" t="s">
        <v>136</v>
      </c>
      <c r="N2086" t="s">
        <v>47</v>
      </c>
      <c r="O2086" t="s">
        <v>89</v>
      </c>
      <c r="P2086" t="s">
        <v>49</v>
      </c>
      <c r="Q2086" t="s">
        <v>66</v>
      </c>
      <c r="R2086" s="6">
        <f>_xlfn.XLOOKUP(CleanedData[[#This Row],[Product]],'02_Lookup_Tables'!$A$2:$A$126,'02_Lookup_Tables'!$B$2:$B$126)</f>
        <v>283.57</v>
      </c>
      <c r="S2086" t="str">
        <f>VLOOKUP(CleanedData[[#This Row],[Product]],'02_Lookup_Tables'!$H$2:$I$126,2,FALSE)</f>
        <v>Accessories</v>
      </c>
      <c r="T2086" t="str">
        <f>VLOOKUP(CleanedData[[#This Row],[Province]],'02_Lookup_Tables'!$D$2:$E$10,2, FALSE)</f>
        <v>Central Region</v>
      </c>
      <c r="U2086" t="str" cm="1">
        <f t="array" ref="U2086">_xlfn.IFS(CleanedData[[#This Row],[Purchase Amount]]&lt;500,"Low",
CleanedData[[#This Row],[Purchase Amount]]&lt;5000,"Medium",
TRUE,"High")</f>
        <v>Low</v>
      </c>
      <c r="V2086" t="str">
        <f>TEXT(CleanedData[[#This Row],[Date]],"mmmm")</f>
        <v>January</v>
      </c>
      <c r="W2086" t="str">
        <f>"Q"&amp;ROUNDUP(MONTH(CleanedData[[#This Row],[Date]])/3,0)</f>
        <v>Q1</v>
      </c>
      <c r="X2086" t="str">
        <f>IF(CleanedData[[#This Row],[Purchase Amount]]&gt;=5000,"Yes","No")</f>
        <v>No</v>
      </c>
      <c r="Y2086">
        <f>IF(CleanedData[[#This Row],[Recommend]]="Yes",1,0)</f>
        <v>0</v>
      </c>
      <c r="Z2086" s="6">
        <f>CleanedData[[#This Row],[Purchase Amount]]*0.15</f>
        <v>42.535499999999999</v>
      </c>
      <c r="AA2086" s="6">
        <f>CleanedData[[#This Row],[Purchase Amount]]*1.15</f>
        <v>326.10549999999995</v>
      </c>
    </row>
    <row r="2087" spans="1:27" x14ac:dyDescent="0.3">
      <c r="A2087">
        <v>2517</v>
      </c>
      <c r="B2087" t="s">
        <v>2312</v>
      </c>
      <c r="C2087" s="1">
        <v>45712</v>
      </c>
      <c r="D2087">
        <v>73</v>
      </c>
      <c r="E2087" t="s">
        <v>52</v>
      </c>
      <c r="F2087" t="s">
        <v>108</v>
      </c>
      <c r="G2087" t="s">
        <v>519</v>
      </c>
      <c r="H2087">
        <v>4</v>
      </c>
      <c r="I2087" t="s">
        <v>45</v>
      </c>
      <c r="J2087" t="s">
        <v>54</v>
      </c>
      <c r="K2087" t="s">
        <v>44</v>
      </c>
      <c r="L2087" t="s">
        <v>45</v>
      </c>
      <c r="M2087" t="s">
        <v>79</v>
      </c>
      <c r="N2087" t="s">
        <v>96</v>
      </c>
      <c r="O2087" t="s">
        <v>89</v>
      </c>
      <c r="P2087" t="s">
        <v>70</v>
      </c>
      <c r="Q2087" t="s">
        <v>97</v>
      </c>
      <c r="R2087" s="6">
        <f>_xlfn.XLOOKUP(CleanedData[[#This Row],[Product]],'02_Lookup_Tables'!$A$2:$A$126,'02_Lookup_Tables'!$B$2:$B$126)</f>
        <v>338.79</v>
      </c>
      <c r="S2087" t="str">
        <f>VLOOKUP(CleanedData[[#This Row],[Product]],'02_Lookup_Tables'!$H$2:$I$126,2,FALSE)</f>
        <v>Accessories</v>
      </c>
      <c r="T2087" t="str">
        <f>VLOOKUP(CleanedData[[#This Row],[Province]],'02_Lookup_Tables'!$D$2:$E$10,2, FALSE)</f>
        <v>Gauteng Region</v>
      </c>
      <c r="U2087" t="str" cm="1">
        <f t="array" ref="U2087">_xlfn.IFS(CleanedData[[#This Row],[Purchase Amount]]&lt;500,"Low",
CleanedData[[#This Row],[Purchase Amount]]&lt;5000,"Medium",
TRUE,"High")</f>
        <v>Low</v>
      </c>
      <c r="V2087" t="str">
        <f>TEXT(CleanedData[[#This Row],[Date]],"mmmm")</f>
        <v>February</v>
      </c>
      <c r="W2087" t="str">
        <f>"Q"&amp;ROUNDUP(MONTH(CleanedData[[#This Row],[Date]])/3,0)</f>
        <v>Q1</v>
      </c>
      <c r="X2087" t="str">
        <f>IF(CleanedData[[#This Row],[Purchase Amount]]&gt;=5000,"Yes","No")</f>
        <v>No</v>
      </c>
      <c r="Y2087">
        <f>IF(CleanedData[[#This Row],[Recommend]]="Yes",1,0)</f>
        <v>1</v>
      </c>
      <c r="Z2087" s="6">
        <f>CleanedData[[#This Row],[Purchase Amount]]*0.15</f>
        <v>50.8185</v>
      </c>
      <c r="AA2087" s="6">
        <f>CleanedData[[#This Row],[Purchase Amount]]*1.15</f>
        <v>389.60849999999999</v>
      </c>
    </row>
    <row r="2088" spans="1:27" x14ac:dyDescent="0.3">
      <c r="A2088">
        <v>2518</v>
      </c>
      <c r="B2088" t="s">
        <v>2313</v>
      </c>
      <c r="C2088" s="1">
        <v>45452</v>
      </c>
      <c r="D2088">
        <v>46</v>
      </c>
      <c r="E2088" t="s">
        <v>52</v>
      </c>
      <c r="F2088" t="s">
        <v>68</v>
      </c>
      <c r="G2088" t="s">
        <v>214</v>
      </c>
      <c r="H2088">
        <v>1</v>
      </c>
      <c r="I2088" t="s">
        <v>42</v>
      </c>
      <c r="J2088" t="s">
        <v>43</v>
      </c>
      <c r="K2088" t="s">
        <v>64</v>
      </c>
      <c r="L2088" t="s">
        <v>42</v>
      </c>
      <c r="M2088" t="s">
        <v>46</v>
      </c>
      <c r="N2088" t="s">
        <v>80</v>
      </c>
      <c r="O2088" t="s">
        <v>89</v>
      </c>
      <c r="P2088" t="s">
        <v>49</v>
      </c>
      <c r="Q2088" t="s">
        <v>93</v>
      </c>
      <c r="R2088" s="6">
        <f>_xlfn.XLOOKUP(CleanedData[[#This Row],[Product]],'02_Lookup_Tables'!$A$2:$A$126,'02_Lookup_Tables'!$B$2:$B$126)</f>
        <v>134.01</v>
      </c>
      <c r="S2088" t="str">
        <f>VLOOKUP(CleanedData[[#This Row],[Product]],'02_Lookup_Tables'!$H$2:$I$126,2,FALSE)</f>
        <v>Food</v>
      </c>
      <c r="T2088" t="str">
        <f>VLOOKUP(CleanedData[[#This Row],[Province]],'02_Lookup_Tables'!$D$2:$E$10,2, FALSE)</f>
        <v>Northern Region</v>
      </c>
      <c r="U2088" t="str" cm="1">
        <f t="array" ref="U2088">_xlfn.IFS(CleanedData[[#This Row],[Purchase Amount]]&lt;500,"Low",
CleanedData[[#This Row],[Purchase Amount]]&lt;5000,"Medium",
TRUE,"High")</f>
        <v>Low</v>
      </c>
      <c r="V2088" t="str">
        <f>TEXT(CleanedData[[#This Row],[Date]],"mmmm")</f>
        <v>June</v>
      </c>
      <c r="W2088" t="str">
        <f>"Q"&amp;ROUNDUP(MONTH(CleanedData[[#This Row],[Date]])/3,0)</f>
        <v>Q2</v>
      </c>
      <c r="X2088" t="str">
        <f>IF(CleanedData[[#This Row],[Purchase Amount]]&gt;=5000,"Yes","No")</f>
        <v>No</v>
      </c>
      <c r="Y2088">
        <f>IF(CleanedData[[#This Row],[Recommend]]="Yes",1,0)</f>
        <v>0</v>
      </c>
      <c r="Z2088" s="6">
        <f>CleanedData[[#This Row],[Purchase Amount]]*0.15</f>
        <v>20.101499999999998</v>
      </c>
      <c r="AA2088" s="6">
        <f>CleanedData[[#This Row],[Purchase Amount]]*1.15</f>
        <v>154.11149999999998</v>
      </c>
    </row>
    <row r="2089" spans="1:27" x14ac:dyDescent="0.3">
      <c r="A2089">
        <v>2520</v>
      </c>
      <c r="B2089" t="s">
        <v>2314</v>
      </c>
      <c r="C2089" s="1">
        <v>45650</v>
      </c>
      <c r="D2089">
        <v>28</v>
      </c>
      <c r="E2089" t="s">
        <v>52</v>
      </c>
      <c r="F2089" t="s">
        <v>130</v>
      </c>
      <c r="G2089" t="s">
        <v>501</v>
      </c>
      <c r="H2089">
        <v>3</v>
      </c>
      <c r="I2089" t="s">
        <v>42</v>
      </c>
      <c r="J2089" t="s">
        <v>63</v>
      </c>
      <c r="K2089" t="s">
        <v>44</v>
      </c>
      <c r="L2089" t="s">
        <v>42</v>
      </c>
      <c r="M2089" t="s">
        <v>79</v>
      </c>
      <c r="N2089" t="s">
        <v>48</v>
      </c>
      <c r="O2089" t="s">
        <v>89</v>
      </c>
      <c r="P2089" t="s">
        <v>49</v>
      </c>
      <c r="Q2089" t="s">
        <v>58</v>
      </c>
      <c r="R2089" s="6">
        <f>_xlfn.XLOOKUP(CleanedData[[#This Row],[Product]],'02_Lookup_Tables'!$A$2:$A$126,'02_Lookup_Tables'!$B$2:$B$126)</f>
        <v>1482.94</v>
      </c>
      <c r="S2089" t="str">
        <f>VLOOKUP(CleanedData[[#This Row],[Product]],'02_Lookup_Tables'!$H$2:$I$126,2,FALSE)</f>
        <v>Home Devices</v>
      </c>
      <c r="T2089" t="str">
        <f>VLOOKUP(CleanedData[[#This Row],[Province]],'02_Lookup_Tables'!$D$2:$E$10,2, FALSE)</f>
        <v>Eastern Region</v>
      </c>
      <c r="U2089" t="str" cm="1">
        <f t="array" ref="U2089">_xlfn.IFS(CleanedData[[#This Row],[Purchase Amount]]&lt;500,"Low",
CleanedData[[#This Row],[Purchase Amount]]&lt;5000,"Medium",
TRUE,"High")</f>
        <v>Medium</v>
      </c>
      <c r="V2089" t="str">
        <f>TEXT(CleanedData[[#This Row],[Date]],"mmmm")</f>
        <v>December</v>
      </c>
      <c r="W2089" t="str">
        <f>"Q"&amp;ROUNDUP(MONTH(CleanedData[[#This Row],[Date]])/3,0)</f>
        <v>Q4</v>
      </c>
      <c r="X2089" t="str">
        <f>IF(CleanedData[[#This Row],[Purchase Amount]]&gt;=5000,"Yes","No")</f>
        <v>No</v>
      </c>
      <c r="Y2089">
        <f>IF(CleanedData[[#This Row],[Recommend]]="Yes",1,0)</f>
        <v>0</v>
      </c>
      <c r="Z2089" s="6">
        <f>CleanedData[[#This Row],[Purchase Amount]]*0.15</f>
        <v>222.441</v>
      </c>
      <c r="AA2089" s="6">
        <f>CleanedData[[#This Row],[Purchase Amount]]*1.15</f>
        <v>1705.3809999999999</v>
      </c>
    </row>
    <row r="2090" spans="1:27" x14ac:dyDescent="0.3">
      <c r="A2090">
        <v>2522</v>
      </c>
      <c r="B2090" t="s">
        <v>2315</v>
      </c>
      <c r="C2090" s="1">
        <v>45953</v>
      </c>
      <c r="D2090">
        <v>18</v>
      </c>
      <c r="E2090" t="s">
        <v>52</v>
      </c>
      <c r="F2090" t="s">
        <v>130</v>
      </c>
      <c r="G2090" t="s">
        <v>207</v>
      </c>
      <c r="H2090">
        <v>2</v>
      </c>
      <c r="I2090" t="s">
        <v>45</v>
      </c>
      <c r="J2090" t="s">
        <v>43</v>
      </c>
      <c r="K2090" t="s">
        <v>44</v>
      </c>
      <c r="L2090" t="s">
        <v>45</v>
      </c>
      <c r="M2090" t="s">
        <v>236</v>
      </c>
      <c r="N2090" t="s">
        <v>47</v>
      </c>
      <c r="O2090" t="s">
        <v>89</v>
      </c>
      <c r="P2090" t="s">
        <v>49</v>
      </c>
      <c r="Q2090" t="s">
        <v>66</v>
      </c>
      <c r="R2090" s="6">
        <f>_xlfn.XLOOKUP(CleanedData[[#This Row],[Product]],'02_Lookup_Tables'!$A$2:$A$126,'02_Lookup_Tables'!$B$2:$B$126)</f>
        <v>3755.73</v>
      </c>
      <c r="S2090" t="str">
        <f>VLOOKUP(CleanedData[[#This Row],[Product]],'02_Lookup_Tables'!$H$2:$I$126,2,FALSE)</f>
        <v>Sports &amp; Outdoors</v>
      </c>
      <c r="T2090" t="str">
        <f>VLOOKUP(CleanedData[[#This Row],[Province]],'02_Lookup_Tables'!$D$2:$E$10,2, FALSE)</f>
        <v>Eastern Region</v>
      </c>
      <c r="U2090" t="str" cm="1">
        <f t="array" ref="U2090">_xlfn.IFS(CleanedData[[#This Row],[Purchase Amount]]&lt;500,"Low",
CleanedData[[#This Row],[Purchase Amount]]&lt;5000,"Medium",
TRUE,"High")</f>
        <v>Medium</v>
      </c>
      <c r="V2090" t="str">
        <f>TEXT(CleanedData[[#This Row],[Date]],"mmmm")</f>
        <v>October</v>
      </c>
      <c r="W2090" t="str">
        <f>"Q"&amp;ROUNDUP(MONTH(CleanedData[[#This Row],[Date]])/3,0)</f>
        <v>Q4</v>
      </c>
      <c r="X2090" t="str">
        <f>IF(CleanedData[[#This Row],[Purchase Amount]]&gt;=5000,"Yes","No")</f>
        <v>No</v>
      </c>
      <c r="Y2090">
        <f>IF(CleanedData[[#This Row],[Recommend]]="Yes",1,0)</f>
        <v>1</v>
      </c>
      <c r="Z2090" s="6">
        <f>CleanedData[[#This Row],[Purchase Amount]]*0.15</f>
        <v>563.35950000000003</v>
      </c>
      <c r="AA2090" s="6">
        <f>CleanedData[[#This Row],[Purchase Amount]]*1.15</f>
        <v>4319.0895</v>
      </c>
    </row>
    <row r="2091" spans="1:27" x14ac:dyDescent="0.3">
      <c r="A2091">
        <v>2523</v>
      </c>
      <c r="B2091" t="s">
        <v>2316</v>
      </c>
      <c r="C2091" s="1">
        <v>45672</v>
      </c>
      <c r="D2091">
        <v>71</v>
      </c>
      <c r="E2091" t="s">
        <v>39</v>
      </c>
      <c r="F2091" t="s">
        <v>72</v>
      </c>
      <c r="G2091" t="s">
        <v>142</v>
      </c>
      <c r="H2091">
        <v>4</v>
      </c>
      <c r="I2091" t="s">
        <v>42</v>
      </c>
      <c r="J2091" t="s">
        <v>63</v>
      </c>
      <c r="K2091" t="s">
        <v>64</v>
      </c>
      <c r="L2091" t="s">
        <v>42</v>
      </c>
      <c r="M2091" t="s">
        <v>151</v>
      </c>
      <c r="N2091" t="s">
        <v>96</v>
      </c>
      <c r="O2091" t="s">
        <v>89</v>
      </c>
      <c r="P2091" t="s">
        <v>70</v>
      </c>
      <c r="Q2091" t="s">
        <v>97</v>
      </c>
      <c r="R2091" s="6">
        <f>_xlfn.XLOOKUP(CleanedData[[#This Row],[Product]],'02_Lookup_Tables'!$A$2:$A$126,'02_Lookup_Tables'!$B$2:$B$126)</f>
        <v>44114.21</v>
      </c>
      <c r="S2091" t="str">
        <f>VLOOKUP(CleanedData[[#This Row],[Product]],'02_Lookup_Tables'!$H$2:$I$126,2,FALSE)</f>
        <v>Electronics</v>
      </c>
      <c r="T2091" t="str">
        <f>VLOOKUP(CleanedData[[#This Row],[Province]],'02_Lookup_Tables'!$D$2:$E$10,2, FALSE)</f>
        <v>Central Region</v>
      </c>
      <c r="U2091" t="str" cm="1">
        <f t="array" ref="U2091">_xlfn.IFS(CleanedData[[#This Row],[Purchase Amount]]&lt;500,"Low",
CleanedData[[#This Row],[Purchase Amount]]&lt;5000,"Medium",
TRUE,"High")</f>
        <v>High</v>
      </c>
      <c r="V2091" t="str">
        <f>TEXT(CleanedData[[#This Row],[Date]],"mmmm")</f>
        <v>January</v>
      </c>
      <c r="W2091" t="str">
        <f>"Q"&amp;ROUNDUP(MONTH(CleanedData[[#This Row],[Date]])/3,0)</f>
        <v>Q1</v>
      </c>
      <c r="X2091" t="str">
        <f>IF(CleanedData[[#This Row],[Purchase Amount]]&gt;=5000,"Yes","No")</f>
        <v>Yes</v>
      </c>
      <c r="Y2091">
        <f>IF(CleanedData[[#This Row],[Recommend]]="Yes",1,0)</f>
        <v>0</v>
      </c>
      <c r="Z2091" s="6">
        <f>CleanedData[[#This Row],[Purchase Amount]]*0.15</f>
        <v>6617.1314999999995</v>
      </c>
      <c r="AA2091" s="6">
        <f>CleanedData[[#This Row],[Purchase Amount]]*1.15</f>
        <v>50731.341499999995</v>
      </c>
    </row>
    <row r="2092" spans="1:27" x14ac:dyDescent="0.3">
      <c r="A2092">
        <v>2524</v>
      </c>
      <c r="B2092" t="s">
        <v>2317</v>
      </c>
      <c r="C2092" s="1">
        <v>45892</v>
      </c>
      <c r="D2092">
        <v>69</v>
      </c>
      <c r="E2092" t="s">
        <v>60</v>
      </c>
      <c r="F2092" t="s">
        <v>108</v>
      </c>
      <c r="G2092" t="s">
        <v>381</v>
      </c>
      <c r="H2092">
        <v>2</v>
      </c>
      <c r="I2092" t="s">
        <v>42</v>
      </c>
      <c r="J2092" t="s">
        <v>54</v>
      </c>
      <c r="K2092" t="s">
        <v>64</v>
      </c>
      <c r="L2092" t="s">
        <v>45</v>
      </c>
      <c r="M2092" t="s">
        <v>112</v>
      </c>
      <c r="N2092" t="s">
        <v>47</v>
      </c>
      <c r="O2092" t="s">
        <v>48</v>
      </c>
      <c r="P2092" t="s">
        <v>49</v>
      </c>
      <c r="Q2092" t="s">
        <v>97</v>
      </c>
      <c r="R2092" s="6">
        <f>_xlfn.XLOOKUP(CleanedData[[#This Row],[Product]],'02_Lookup_Tables'!$A$2:$A$126,'02_Lookup_Tables'!$B$2:$B$126)</f>
        <v>786.78</v>
      </c>
      <c r="S2092" t="str">
        <f>VLOOKUP(CleanedData[[#This Row],[Product]],'02_Lookup_Tables'!$H$2:$I$126,2,FALSE)</f>
        <v>Apparel</v>
      </c>
      <c r="T2092" t="str">
        <f>VLOOKUP(CleanedData[[#This Row],[Province]],'02_Lookup_Tables'!$D$2:$E$10,2, FALSE)</f>
        <v>Gauteng Region</v>
      </c>
      <c r="U2092" t="str" cm="1">
        <f t="array" ref="U2092">_xlfn.IFS(CleanedData[[#This Row],[Purchase Amount]]&lt;500,"Low",
CleanedData[[#This Row],[Purchase Amount]]&lt;5000,"Medium",
TRUE,"High")</f>
        <v>Medium</v>
      </c>
      <c r="V2092" t="str">
        <f>TEXT(CleanedData[[#This Row],[Date]],"mmmm")</f>
        <v>August</v>
      </c>
      <c r="W2092" t="str">
        <f>"Q"&amp;ROUNDUP(MONTH(CleanedData[[#This Row],[Date]])/3,0)</f>
        <v>Q3</v>
      </c>
      <c r="X2092" t="str">
        <f>IF(CleanedData[[#This Row],[Purchase Amount]]&gt;=5000,"Yes","No")</f>
        <v>No</v>
      </c>
      <c r="Y2092">
        <f>IF(CleanedData[[#This Row],[Recommend]]="Yes",1,0)</f>
        <v>0</v>
      </c>
      <c r="Z2092" s="6">
        <f>CleanedData[[#This Row],[Purchase Amount]]*0.15</f>
        <v>118.017</v>
      </c>
      <c r="AA2092" s="6">
        <f>CleanedData[[#This Row],[Purchase Amount]]*1.15</f>
        <v>904.79699999999991</v>
      </c>
    </row>
    <row r="2093" spans="1:27" x14ac:dyDescent="0.3">
      <c r="A2093">
        <v>2526</v>
      </c>
      <c r="B2093" t="s">
        <v>2318</v>
      </c>
      <c r="C2093" s="1">
        <v>45670</v>
      </c>
      <c r="D2093">
        <v>79</v>
      </c>
      <c r="E2093" t="s">
        <v>60</v>
      </c>
      <c r="F2093" t="s">
        <v>83</v>
      </c>
      <c r="G2093" t="s">
        <v>365</v>
      </c>
      <c r="H2093">
        <v>2</v>
      </c>
      <c r="I2093" t="s">
        <v>45</v>
      </c>
      <c r="J2093" t="s">
        <v>63</v>
      </c>
      <c r="K2093" t="s">
        <v>44</v>
      </c>
      <c r="L2093" t="s">
        <v>42</v>
      </c>
      <c r="M2093" t="s">
        <v>236</v>
      </c>
      <c r="N2093" t="s">
        <v>47</v>
      </c>
      <c r="O2093" t="s">
        <v>89</v>
      </c>
      <c r="P2093" t="s">
        <v>49</v>
      </c>
      <c r="Q2093" t="s">
        <v>97</v>
      </c>
      <c r="R2093" s="6">
        <f>_xlfn.XLOOKUP(CleanedData[[#This Row],[Product]],'02_Lookup_Tables'!$A$2:$A$126,'02_Lookup_Tables'!$B$2:$B$126)</f>
        <v>105.11</v>
      </c>
      <c r="S2093" t="str">
        <f>VLOOKUP(CleanedData[[#This Row],[Product]],'02_Lookup_Tables'!$H$2:$I$126,2,FALSE)</f>
        <v>Beauty &amp; Personal Care</v>
      </c>
      <c r="T2093" t="str">
        <f>VLOOKUP(CleanedData[[#This Row],[Province]],'02_Lookup_Tables'!$D$2:$E$10,2, FALSE)</f>
        <v>Western Region</v>
      </c>
      <c r="U2093" t="str" cm="1">
        <f t="array" ref="U2093">_xlfn.IFS(CleanedData[[#This Row],[Purchase Amount]]&lt;500,"Low",
CleanedData[[#This Row],[Purchase Amount]]&lt;5000,"Medium",
TRUE,"High")</f>
        <v>Low</v>
      </c>
      <c r="V2093" t="str">
        <f>TEXT(CleanedData[[#This Row],[Date]],"mmmm")</f>
        <v>January</v>
      </c>
      <c r="W2093" t="str">
        <f>"Q"&amp;ROUNDUP(MONTH(CleanedData[[#This Row],[Date]])/3,0)</f>
        <v>Q1</v>
      </c>
      <c r="X2093" t="str">
        <f>IF(CleanedData[[#This Row],[Purchase Amount]]&gt;=5000,"Yes","No")</f>
        <v>No</v>
      </c>
      <c r="Y2093">
        <f>IF(CleanedData[[#This Row],[Recommend]]="Yes",1,0)</f>
        <v>1</v>
      </c>
      <c r="Z2093" s="6">
        <f>CleanedData[[#This Row],[Purchase Amount]]*0.15</f>
        <v>15.766499999999999</v>
      </c>
      <c r="AA2093" s="6">
        <f>CleanedData[[#This Row],[Purchase Amount]]*1.15</f>
        <v>120.87649999999999</v>
      </c>
    </row>
    <row r="2094" spans="1:27" x14ac:dyDescent="0.3">
      <c r="A2094">
        <v>2527</v>
      </c>
      <c r="B2094" t="s">
        <v>2319</v>
      </c>
      <c r="C2094" s="1">
        <v>45389</v>
      </c>
      <c r="D2094">
        <v>62</v>
      </c>
      <c r="E2094" t="s">
        <v>60</v>
      </c>
      <c r="F2094" t="s">
        <v>61</v>
      </c>
      <c r="G2094" t="s">
        <v>340</v>
      </c>
      <c r="H2094">
        <v>4</v>
      </c>
      <c r="I2094" t="s">
        <v>45</v>
      </c>
      <c r="J2094" t="s">
        <v>74</v>
      </c>
      <c r="K2094" t="s">
        <v>55</v>
      </c>
      <c r="L2094" t="s">
        <v>45</v>
      </c>
      <c r="M2094" t="s">
        <v>92</v>
      </c>
      <c r="N2094" t="s">
        <v>96</v>
      </c>
      <c r="O2094" t="s">
        <v>89</v>
      </c>
      <c r="P2094" t="s">
        <v>70</v>
      </c>
      <c r="Q2094" t="s">
        <v>50</v>
      </c>
      <c r="R2094" s="6">
        <f>_xlfn.XLOOKUP(CleanedData[[#This Row],[Product]],'02_Lookup_Tables'!$A$2:$A$126,'02_Lookup_Tables'!$B$2:$B$126)</f>
        <v>828.82</v>
      </c>
      <c r="S2094" t="str">
        <f>VLOOKUP(CleanedData[[#This Row],[Product]],'02_Lookup_Tables'!$H$2:$I$126,2,FALSE)</f>
        <v>Home Devices</v>
      </c>
      <c r="T2094" t="str">
        <f>VLOOKUP(CleanedData[[#This Row],[Province]],'02_Lookup_Tables'!$D$2:$E$10,2, FALSE)</f>
        <v>Southern Region</v>
      </c>
      <c r="U2094" t="str" cm="1">
        <f t="array" ref="U2094">_xlfn.IFS(CleanedData[[#This Row],[Purchase Amount]]&lt;500,"Low",
CleanedData[[#This Row],[Purchase Amount]]&lt;5000,"Medium",
TRUE,"High")</f>
        <v>Medium</v>
      </c>
      <c r="V2094" t="str">
        <f>TEXT(CleanedData[[#This Row],[Date]],"mmmm")</f>
        <v>April</v>
      </c>
      <c r="W2094" t="str">
        <f>"Q"&amp;ROUNDUP(MONTH(CleanedData[[#This Row],[Date]])/3,0)</f>
        <v>Q2</v>
      </c>
      <c r="X2094" t="str">
        <f>IF(CleanedData[[#This Row],[Purchase Amount]]&gt;=5000,"Yes","No")</f>
        <v>No</v>
      </c>
      <c r="Y2094">
        <f>IF(CleanedData[[#This Row],[Recommend]]="Yes",1,0)</f>
        <v>1</v>
      </c>
      <c r="Z2094" s="6">
        <f>CleanedData[[#This Row],[Purchase Amount]]*0.15</f>
        <v>124.32300000000001</v>
      </c>
      <c r="AA2094" s="6">
        <f>CleanedData[[#This Row],[Purchase Amount]]*1.15</f>
        <v>953.14300000000003</v>
      </c>
    </row>
    <row r="2095" spans="1:27" x14ac:dyDescent="0.3">
      <c r="A2095">
        <v>2528</v>
      </c>
      <c r="B2095" t="s">
        <v>2320</v>
      </c>
      <c r="C2095" s="1">
        <v>45620</v>
      </c>
      <c r="D2095">
        <v>55</v>
      </c>
      <c r="E2095" t="s">
        <v>39</v>
      </c>
      <c r="F2095" t="s">
        <v>40</v>
      </c>
      <c r="G2095" t="s">
        <v>201</v>
      </c>
      <c r="H2095">
        <v>3</v>
      </c>
      <c r="I2095" t="s">
        <v>45</v>
      </c>
      <c r="J2095" t="s">
        <v>63</v>
      </c>
      <c r="K2095" t="s">
        <v>44</v>
      </c>
      <c r="L2095" t="s">
        <v>45</v>
      </c>
      <c r="M2095" t="s">
        <v>147</v>
      </c>
      <c r="N2095" t="s">
        <v>48</v>
      </c>
      <c r="O2095" t="s">
        <v>148</v>
      </c>
      <c r="P2095" t="s">
        <v>49</v>
      </c>
      <c r="Q2095" t="s">
        <v>50</v>
      </c>
      <c r="R2095" s="6">
        <f>_xlfn.XLOOKUP(CleanedData[[#This Row],[Product]],'02_Lookup_Tables'!$A$2:$A$126,'02_Lookup_Tables'!$B$2:$B$126)</f>
        <v>755.66</v>
      </c>
      <c r="S2095" t="str">
        <f>VLOOKUP(CleanedData[[#This Row],[Product]],'02_Lookup_Tables'!$H$2:$I$126,2,FALSE)</f>
        <v>Home &amp; Living</v>
      </c>
      <c r="T2095" t="str">
        <f>VLOOKUP(CleanedData[[#This Row],[Province]],'02_Lookup_Tables'!$D$2:$E$10,2, FALSE)</f>
        <v>Northern Region</v>
      </c>
      <c r="U2095" t="str" cm="1">
        <f t="array" ref="U2095">_xlfn.IFS(CleanedData[[#This Row],[Purchase Amount]]&lt;500,"Low",
CleanedData[[#This Row],[Purchase Amount]]&lt;5000,"Medium",
TRUE,"High")</f>
        <v>Medium</v>
      </c>
      <c r="V2095" t="str">
        <f>TEXT(CleanedData[[#This Row],[Date]],"mmmm")</f>
        <v>November</v>
      </c>
      <c r="W2095" t="str">
        <f>"Q"&amp;ROUNDUP(MONTH(CleanedData[[#This Row],[Date]])/3,0)</f>
        <v>Q4</v>
      </c>
      <c r="X2095" t="str">
        <f>IF(CleanedData[[#This Row],[Purchase Amount]]&gt;=5000,"Yes","No")</f>
        <v>No</v>
      </c>
      <c r="Y2095">
        <f>IF(CleanedData[[#This Row],[Recommend]]="Yes",1,0)</f>
        <v>1</v>
      </c>
      <c r="Z2095" s="6">
        <f>CleanedData[[#This Row],[Purchase Amount]]*0.15</f>
        <v>113.34899999999999</v>
      </c>
      <c r="AA2095" s="6">
        <f>CleanedData[[#This Row],[Purchase Amount]]*1.15</f>
        <v>869.0089999999999</v>
      </c>
    </row>
    <row r="2096" spans="1:27" x14ac:dyDescent="0.3">
      <c r="A2096">
        <v>2529</v>
      </c>
      <c r="B2096" t="s">
        <v>2321</v>
      </c>
      <c r="C2096" s="1">
        <v>45515</v>
      </c>
      <c r="D2096">
        <v>37</v>
      </c>
      <c r="E2096" t="s">
        <v>60</v>
      </c>
      <c r="F2096" t="s">
        <v>72</v>
      </c>
      <c r="G2096" t="s">
        <v>233</v>
      </c>
      <c r="H2096">
        <v>2</v>
      </c>
      <c r="I2096" t="s">
        <v>42</v>
      </c>
      <c r="J2096" t="s">
        <v>43</v>
      </c>
      <c r="K2096" t="s">
        <v>55</v>
      </c>
      <c r="L2096" t="s">
        <v>45</v>
      </c>
      <c r="M2096" t="s">
        <v>165</v>
      </c>
      <c r="N2096" t="s">
        <v>47</v>
      </c>
      <c r="O2096" t="s">
        <v>89</v>
      </c>
      <c r="P2096" t="s">
        <v>49</v>
      </c>
      <c r="Q2096" t="s">
        <v>81</v>
      </c>
      <c r="R2096" s="6">
        <f>_xlfn.XLOOKUP(CleanedData[[#This Row],[Product]],'02_Lookup_Tables'!$A$2:$A$126,'02_Lookup_Tables'!$B$2:$B$126)</f>
        <v>324.35000000000002</v>
      </c>
      <c r="S2096" t="str">
        <f>VLOOKUP(CleanedData[[#This Row],[Product]],'02_Lookup_Tables'!$H$2:$I$126,2,FALSE)</f>
        <v>Apparel</v>
      </c>
      <c r="T2096" t="str">
        <f>VLOOKUP(CleanedData[[#This Row],[Province]],'02_Lookup_Tables'!$D$2:$E$10,2, FALSE)</f>
        <v>Central Region</v>
      </c>
      <c r="U2096" t="str" cm="1">
        <f t="array" ref="U2096">_xlfn.IFS(CleanedData[[#This Row],[Purchase Amount]]&lt;500,"Low",
CleanedData[[#This Row],[Purchase Amount]]&lt;5000,"Medium",
TRUE,"High")</f>
        <v>Low</v>
      </c>
      <c r="V2096" t="str">
        <f>TEXT(CleanedData[[#This Row],[Date]],"mmmm")</f>
        <v>August</v>
      </c>
      <c r="W2096" t="str">
        <f>"Q"&amp;ROUNDUP(MONTH(CleanedData[[#This Row],[Date]])/3,0)</f>
        <v>Q3</v>
      </c>
      <c r="X2096" t="str">
        <f>IF(CleanedData[[#This Row],[Purchase Amount]]&gt;=5000,"Yes","No")</f>
        <v>No</v>
      </c>
      <c r="Y2096">
        <f>IF(CleanedData[[#This Row],[Recommend]]="Yes",1,0)</f>
        <v>0</v>
      </c>
      <c r="Z2096" s="6">
        <f>CleanedData[[#This Row],[Purchase Amount]]*0.15</f>
        <v>48.652500000000003</v>
      </c>
      <c r="AA2096" s="6">
        <f>CleanedData[[#This Row],[Purchase Amount]]*1.15</f>
        <v>373.0025</v>
      </c>
    </row>
    <row r="2097" spans="1:27" x14ac:dyDescent="0.3">
      <c r="A2097">
        <v>2530</v>
      </c>
      <c r="B2097" t="s">
        <v>2322</v>
      </c>
      <c r="C2097" s="1">
        <v>45592</v>
      </c>
      <c r="D2097">
        <v>33</v>
      </c>
      <c r="E2097" t="s">
        <v>60</v>
      </c>
      <c r="F2097" t="s">
        <v>68</v>
      </c>
      <c r="G2097" t="s">
        <v>313</v>
      </c>
      <c r="H2097">
        <v>2</v>
      </c>
      <c r="I2097" t="s">
        <v>45</v>
      </c>
      <c r="J2097" t="s">
        <v>43</v>
      </c>
      <c r="K2097" t="s">
        <v>64</v>
      </c>
      <c r="L2097" t="s">
        <v>42</v>
      </c>
      <c r="M2097" t="s">
        <v>112</v>
      </c>
      <c r="N2097" t="s">
        <v>47</v>
      </c>
      <c r="O2097" t="s">
        <v>48</v>
      </c>
      <c r="P2097" t="s">
        <v>49</v>
      </c>
      <c r="Q2097" t="s">
        <v>58</v>
      </c>
      <c r="R2097" s="6">
        <f>_xlfn.XLOOKUP(CleanedData[[#This Row],[Product]],'02_Lookup_Tables'!$A$2:$A$126,'02_Lookup_Tables'!$B$2:$B$126)</f>
        <v>283.57</v>
      </c>
      <c r="S2097" t="str">
        <f>VLOOKUP(CleanedData[[#This Row],[Product]],'02_Lookup_Tables'!$H$2:$I$126,2,FALSE)</f>
        <v>Accessories</v>
      </c>
      <c r="T2097" t="str">
        <f>VLOOKUP(CleanedData[[#This Row],[Province]],'02_Lookup_Tables'!$D$2:$E$10,2, FALSE)</f>
        <v>Northern Region</v>
      </c>
      <c r="U2097" t="str" cm="1">
        <f t="array" ref="U2097">_xlfn.IFS(CleanedData[[#This Row],[Purchase Amount]]&lt;500,"Low",
CleanedData[[#This Row],[Purchase Amount]]&lt;5000,"Medium",
TRUE,"High")</f>
        <v>Low</v>
      </c>
      <c r="V2097" t="str">
        <f>TEXT(CleanedData[[#This Row],[Date]],"mmmm")</f>
        <v>October</v>
      </c>
      <c r="W2097" t="str">
        <f>"Q"&amp;ROUNDUP(MONTH(CleanedData[[#This Row],[Date]])/3,0)</f>
        <v>Q4</v>
      </c>
      <c r="X2097" t="str">
        <f>IF(CleanedData[[#This Row],[Purchase Amount]]&gt;=5000,"Yes","No")</f>
        <v>No</v>
      </c>
      <c r="Y2097">
        <f>IF(CleanedData[[#This Row],[Recommend]]="Yes",1,0)</f>
        <v>1</v>
      </c>
      <c r="Z2097" s="6">
        <f>CleanedData[[#This Row],[Purchase Amount]]*0.15</f>
        <v>42.535499999999999</v>
      </c>
      <c r="AA2097" s="6">
        <f>CleanedData[[#This Row],[Purchase Amount]]*1.15</f>
        <v>326.10549999999995</v>
      </c>
    </row>
    <row r="2098" spans="1:27" x14ac:dyDescent="0.3">
      <c r="A2098">
        <v>2531</v>
      </c>
      <c r="B2098" t="s">
        <v>2323</v>
      </c>
      <c r="C2098" s="1">
        <v>45442</v>
      </c>
      <c r="D2098">
        <v>51</v>
      </c>
      <c r="E2098" t="s">
        <v>39</v>
      </c>
      <c r="F2098" t="s">
        <v>40</v>
      </c>
      <c r="G2098" t="s">
        <v>345</v>
      </c>
      <c r="H2098">
        <v>5</v>
      </c>
      <c r="I2098" t="s">
        <v>45</v>
      </c>
      <c r="J2098" t="s">
        <v>69</v>
      </c>
      <c r="K2098" t="s">
        <v>64</v>
      </c>
      <c r="L2098" t="s">
        <v>42</v>
      </c>
      <c r="M2098" t="s">
        <v>92</v>
      </c>
      <c r="N2098" t="s">
        <v>57</v>
      </c>
      <c r="O2098" t="s">
        <v>89</v>
      </c>
      <c r="P2098" t="s">
        <v>70</v>
      </c>
      <c r="Q2098" t="s">
        <v>93</v>
      </c>
      <c r="R2098" s="6">
        <f>_xlfn.XLOOKUP(CleanedData[[#This Row],[Product]],'02_Lookup_Tables'!$A$2:$A$126,'02_Lookup_Tables'!$B$2:$B$126)</f>
        <v>574.49</v>
      </c>
      <c r="S2098" t="str">
        <f>VLOOKUP(CleanedData[[#This Row],[Product]],'02_Lookup_Tables'!$H$2:$I$126,2,FALSE)</f>
        <v>Toys &amp; Games</v>
      </c>
      <c r="T2098" t="str">
        <f>VLOOKUP(CleanedData[[#This Row],[Province]],'02_Lookup_Tables'!$D$2:$E$10,2, FALSE)</f>
        <v>Northern Region</v>
      </c>
      <c r="U2098" t="str" cm="1">
        <f t="array" ref="U2098">_xlfn.IFS(CleanedData[[#This Row],[Purchase Amount]]&lt;500,"Low",
CleanedData[[#This Row],[Purchase Amount]]&lt;5000,"Medium",
TRUE,"High")</f>
        <v>Medium</v>
      </c>
      <c r="V2098" t="str">
        <f>TEXT(CleanedData[[#This Row],[Date]],"mmmm")</f>
        <v>May</v>
      </c>
      <c r="W2098" t="str">
        <f>"Q"&amp;ROUNDUP(MONTH(CleanedData[[#This Row],[Date]])/3,0)</f>
        <v>Q2</v>
      </c>
      <c r="X2098" t="str">
        <f>IF(CleanedData[[#This Row],[Purchase Amount]]&gt;=5000,"Yes","No")</f>
        <v>No</v>
      </c>
      <c r="Y2098">
        <f>IF(CleanedData[[#This Row],[Recommend]]="Yes",1,0)</f>
        <v>1</v>
      </c>
      <c r="Z2098" s="6">
        <f>CleanedData[[#This Row],[Purchase Amount]]*0.15</f>
        <v>86.173500000000004</v>
      </c>
      <c r="AA2098" s="6">
        <f>CleanedData[[#This Row],[Purchase Amount]]*1.15</f>
        <v>660.6635</v>
      </c>
    </row>
    <row r="2099" spans="1:27" x14ac:dyDescent="0.3">
      <c r="A2099">
        <v>2532</v>
      </c>
      <c r="B2099" t="s">
        <v>2324</v>
      </c>
      <c r="C2099" s="1">
        <v>45313</v>
      </c>
      <c r="D2099">
        <v>31</v>
      </c>
      <c r="E2099" t="s">
        <v>60</v>
      </c>
      <c r="F2099" t="s">
        <v>125</v>
      </c>
      <c r="G2099" t="s">
        <v>336</v>
      </c>
      <c r="H2099">
        <v>2</v>
      </c>
      <c r="I2099" t="s">
        <v>45</v>
      </c>
      <c r="J2099" t="s">
        <v>74</v>
      </c>
      <c r="K2099" t="s">
        <v>55</v>
      </c>
      <c r="L2099" t="s">
        <v>45</v>
      </c>
      <c r="M2099" t="s">
        <v>208</v>
      </c>
      <c r="N2099" t="s">
        <v>47</v>
      </c>
      <c r="O2099" t="s">
        <v>89</v>
      </c>
      <c r="P2099" t="s">
        <v>49</v>
      </c>
      <c r="Q2099" t="s">
        <v>58</v>
      </c>
      <c r="R2099" s="6">
        <f>_xlfn.XLOOKUP(CleanedData[[#This Row],[Product]],'02_Lookup_Tables'!$A$2:$A$126,'02_Lookup_Tables'!$B$2:$B$126)</f>
        <v>812.2</v>
      </c>
      <c r="S2099" t="str">
        <f>VLOOKUP(CleanedData[[#This Row],[Product]],'02_Lookup_Tables'!$H$2:$I$126,2,FALSE)</f>
        <v>Sports &amp; Outdoors</v>
      </c>
      <c r="T2099" t="str">
        <f>VLOOKUP(CleanedData[[#This Row],[Province]],'02_Lookup_Tables'!$D$2:$E$10,2, FALSE)</f>
        <v>Western Region</v>
      </c>
      <c r="U2099" t="str" cm="1">
        <f t="array" ref="U2099">_xlfn.IFS(CleanedData[[#This Row],[Purchase Amount]]&lt;500,"Low",
CleanedData[[#This Row],[Purchase Amount]]&lt;5000,"Medium",
TRUE,"High")</f>
        <v>Medium</v>
      </c>
      <c r="V2099" t="str">
        <f>TEXT(CleanedData[[#This Row],[Date]],"mmmm")</f>
        <v>January</v>
      </c>
      <c r="W2099" t="str">
        <f>"Q"&amp;ROUNDUP(MONTH(CleanedData[[#This Row],[Date]])/3,0)</f>
        <v>Q1</v>
      </c>
      <c r="X2099" t="str">
        <f>IF(CleanedData[[#This Row],[Purchase Amount]]&gt;=5000,"Yes","No")</f>
        <v>No</v>
      </c>
      <c r="Y2099">
        <f>IF(CleanedData[[#This Row],[Recommend]]="Yes",1,0)</f>
        <v>1</v>
      </c>
      <c r="Z2099" s="6">
        <f>CleanedData[[#This Row],[Purchase Amount]]*0.15</f>
        <v>121.83</v>
      </c>
      <c r="AA2099" s="6">
        <f>CleanedData[[#This Row],[Purchase Amount]]*1.15</f>
        <v>934.03</v>
      </c>
    </row>
    <row r="2100" spans="1:27" x14ac:dyDescent="0.3">
      <c r="A2100">
        <v>2533</v>
      </c>
      <c r="B2100" t="s">
        <v>2325</v>
      </c>
      <c r="C2100" s="1">
        <v>45855</v>
      </c>
      <c r="D2100">
        <v>20</v>
      </c>
      <c r="E2100" t="s">
        <v>60</v>
      </c>
      <c r="F2100" t="s">
        <v>83</v>
      </c>
      <c r="G2100" t="s">
        <v>362</v>
      </c>
      <c r="H2100">
        <v>3</v>
      </c>
      <c r="I2100" t="s">
        <v>42</v>
      </c>
      <c r="J2100" t="s">
        <v>69</v>
      </c>
      <c r="K2100" t="s">
        <v>64</v>
      </c>
      <c r="L2100" t="s">
        <v>45</v>
      </c>
      <c r="M2100" t="s">
        <v>65</v>
      </c>
      <c r="N2100" t="s">
        <v>48</v>
      </c>
      <c r="O2100" t="s">
        <v>89</v>
      </c>
      <c r="P2100" t="s">
        <v>49</v>
      </c>
      <c r="Q2100" t="s">
        <v>66</v>
      </c>
      <c r="R2100" s="6">
        <f>_xlfn.XLOOKUP(CleanedData[[#This Row],[Product]],'02_Lookup_Tables'!$A$2:$A$126,'02_Lookup_Tables'!$B$2:$B$126)</f>
        <v>1746.77</v>
      </c>
      <c r="S2100" t="str">
        <f>VLOOKUP(CleanedData[[#This Row],[Product]],'02_Lookup_Tables'!$H$2:$I$126,2,FALSE)</f>
        <v>Home Devices</v>
      </c>
      <c r="T2100" t="str">
        <f>VLOOKUP(CleanedData[[#This Row],[Province]],'02_Lookup_Tables'!$D$2:$E$10,2, FALSE)</f>
        <v>Western Region</v>
      </c>
      <c r="U2100" t="str" cm="1">
        <f t="array" ref="U2100">_xlfn.IFS(CleanedData[[#This Row],[Purchase Amount]]&lt;500,"Low",
CleanedData[[#This Row],[Purchase Amount]]&lt;5000,"Medium",
TRUE,"High")</f>
        <v>Medium</v>
      </c>
      <c r="V2100" t="str">
        <f>TEXT(CleanedData[[#This Row],[Date]],"mmmm")</f>
        <v>July</v>
      </c>
      <c r="W2100" t="str">
        <f>"Q"&amp;ROUNDUP(MONTH(CleanedData[[#This Row],[Date]])/3,0)</f>
        <v>Q3</v>
      </c>
      <c r="X2100" t="str">
        <f>IF(CleanedData[[#This Row],[Purchase Amount]]&gt;=5000,"Yes","No")</f>
        <v>No</v>
      </c>
      <c r="Y2100">
        <f>IF(CleanedData[[#This Row],[Recommend]]="Yes",1,0)</f>
        <v>0</v>
      </c>
      <c r="Z2100" s="6">
        <f>CleanedData[[#This Row],[Purchase Amount]]*0.15</f>
        <v>262.01549999999997</v>
      </c>
      <c r="AA2100" s="6">
        <f>CleanedData[[#This Row],[Purchase Amount]]*1.15</f>
        <v>2008.7854999999997</v>
      </c>
    </row>
    <row r="2101" spans="1:27" x14ac:dyDescent="0.3">
      <c r="A2101">
        <v>2534</v>
      </c>
      <c r="B2101" t="s">
        <v>2326</v>
      </c>
      <c r="C2101" s="1">
        <v>45654</v>
      </c>
      <c r="D2101">
        <v>43</v>
      </c>
      <c r="E2101" t="s">
        <v>52</v>
      </c>
      <c r="F2101" t="s">
        <v>72</v>
      </c>
      <c r="G2101" t="s">
        <v>91</v>
      </c>
      <c r="H2101">
        <v>3</v>
      </c>
      <c r="I2101" t="s">
        <v>45</v>
      </c>
      <c r="J2101" t="s">
        <v>74</v>
      </c>
      <c r="K2101" t="s">
        <v>44</v>
      </c>
      <c r="L2101" t="s">
        <v>45</v>
      </c>
      <c r="M2101" t="s">
        <v>79</v>
      </c>
      <c r="N2101" t="s">
        <v>48</v>
      </c>
      <c r="O2101" t="s">
        <v>89</v>
      </c>
      <c r="P2101" t="s">
        <v>49</v>
      </c>
      <c r="Q2101" t="s">
        <v>81</v>
      </c>
      <c r="R2101" s="6">
        <f>_xlfn.XLOOKUP(CleanedData[[#This Row],[Product]],'02_Lookup_Tables'!$A$2:$A$126,'02_Lookup_Tables'!$B$2:$B$126)</f>
        <v>1370.56</v>
      </c>
      <c r="S2101" t="str">
        <f>VLOOKUP(CleanedData[[#This Row],[Product]],'02_Lookup_Tables'!$H$2:$I$126,2,FALSE)</f>
        <v>Electronics</v>
      </c>
      <c r="T2101" t="str">
        <f>VLOOKUP(CleanedData[[#This Row],[Province]],'02_Lookup_Tables'!$D$2:$E$10,2, FALSE)</f>
        <v>Central Region</v>
      </c>
      <c r="U2101" t="str" cm="1">
        <f t="array" ref="U2101">_xlfn.IFS(CleanedData[[#This Row],[Purchase Amount]]&lt;500,"Low",
CleanedData[[#This Row],[Purchase Amount]]&lt;5000,"Medium",
TRUE,"High")</f>
        <v>Medium</v>
      </c>
      <c r="V2101" t="str">
        <f>TEXT(CleanedData[[#This Row],[Date]],"mmmm")</f>
        <v>December</v>
      </c>
      <c r="W2101" t="str">
        <f>"Q"&amp;ROUNDUP(MONTH(CleanedData[[#This Row],[Date]])/3,0)</f>
        <v>Q4</v>
      </c>
      <c r="X2101" t="str">
        <f>IF(CleanedData[[#This Row],[Purchase Amount]]&gt;=5000,"Yes","No")</f>
        <v>No</v>
      </c>
      <c r="Y2101">
        <f>IF(CleanedData[[#This Row],[Recommend]]="Yes",1,0)</f>
        <v>1</v>
      </c>
      <c r="Z2101" s="6">
        <f>CleanedData[[#This Row],[Purchase Amount]]*0.15</f>
        <v>205.58399999999997</v>
      </c>
      <c r="AA2101" s="6">
        <f>CleanedData[[#This Row],[Purchase Amount]]*1.15</f>
        <v>1576.1439999999998</v>
      </c>
    </row>
    <row r="2102" spans="1:27" x14ac:dyDescent="0.3">
      <c r="A2102">
        <v>2535</v>
      </c>
      <c r="B2102" t="s">
        <v>2327</v>
      </c>
      <c r="C2102" s="1">
        <v>45327</v>
      </c>
      <c r="D2102">
        <v>43</v>
      </c>
      <c r="E2102" t="s">
        <v>39</v>
      </c>
      <c r="F2102" t="s">
        <v>61</v>
      </c>
      <c r="G2102" t="s">
        <v>116</v>
      </c>
      <c r="H2102">
        <v>5</v>
      </c>
      <c r="I2102" t="s">
        <v>45</v>
      </c>
      <c r="J2102" t="s">
        <v>43</v>
      </c>
      <c r="K2102" t="s">
        <v>64</v>
      </c>
      <c r="L2102" t="s">
        <v>42</v>
      </c>
      <c r="N2102" t="s">
        <v>57</v>
      </c>
      <c r="O2102" t="s">
        <v>134</v>
      </c>
      <c r="P2102" t="s">
        <v>8646</v>
      </c>
      <c r="Q2102" t="s">
        <v>81</v>
      </c>
      <c r="R2102" s="6">
        <f>_xlfn.XLOOKUP(CleanedData[[#This Row],[Product]],'02_Lookup_Tables'!$A$2:$A$126,'02_Lookup_Tables'!$B$2:$B$126)</f>
        <v>869.65</v>
      </c>
      <c r="S2102" t="str">
        <f>VLOOKUP(CleanedData[[#This Row],[Product]],'02_Lookup_Tables'!$H$2:$I$126,2,FALSE)</f>
        <v>Toys &amp; Games</v>
      </c>
      <c r="T2102" t="str">
        <f>VLOOKUP(CleanedData[[#This Row],[Province]],'02_Lookup_Tables'!$D$2:$E$10,2, FALSE)</f>
        <v>Southern Region</v>
      </c>
      <c r="U2102" t="str" cm="1">
        <f t="array" ref="U2102">_xlfn.IFS(CleanedData[[#This Row],[Purchase Amount]]&lt;500,"Low",
CleanedData[[#This Row],[Purchase Amount]]&lt;5000,"Medium",
TRUE,"High")</f>
        <v>Medium</v>
      </c>
      <c r="V2102" t="str">
        <f>TEXT(CleanedData[[#This Row],[Date]],"mmmm")</f>
        <v>February</v>
      </c>
      <c r="W2102" t="str">
        <f>"Q"&amp;ROUNDUP(MONTH(CleanedData[[#This Row],[Date]])/3,0)</f>
        <v>Q1</v>
      </c>
      <c r="X2102" t="str">
        <f>IF(CleanedData[[#This Row],[Purchase Amount]]&gt;=5000,"Yes","No")</f>
        <v>No</v>
      </c>
      <c r="Y2102">
        <f>IF(CleanedData[[#This Row],[Recommend]]="Yes",1,0)</f>
        <v>1</v>
      </c>
      <c r="Z2102" s="6">
        <f>CleanedData[[#This Row],[Purchase Amount]]*0.15</f>
        <v>130.44749999999999</v>
      </c>
      <c r="AA2102" s="6">
        <f>CleanedData[[#This Row],[Purchase Amount]]*1.15</f>
        <v>1000.0974999999999</v>
      </c>
    </row>
    <row r="2103" spans="1:27" x14ac:dyDescent="0.3">
      <c r="A2103">
        <v>2536</v>
      </c>
      <c r="B2103" t="s">
        <v>2328</v>
      </c>
      <c r="C2103" s="1">
        <v>45526</v>
      </c>
      <c r="D2103">
        <v>64</v>
      </c>
      <c r="E2103" t="s">
        <v>39</v>
      </c>
      <c r="F2103" t="s">
        <v>40</v>
      </c>
      <c r="G2103" t="s">
        <v>460</v>
      </c>
      <c r="H2103">
        <v>5</v>
      </c>
      <c r="I2103" t="s">
        <v>45</v>
      </c>
      <c r="J2103" t="s">
        <v>43</v>
      </c>
      <c r="K2103" t="s">
        <v>64</v>
      </c>
      <c r="L2103" t="s">
        <v>45</v>
      </c>
      <c r="M2103" t="s">
        <v>208</v>
      </c>
      <c r="N2103" t="s">
        <v>57</v>
      </c>
      <c r="O2103" t="s">
        <v>89</v>
      </c>
      <c r="P2103" t="s">
        <v>70</v>
      </c>
      <c r="Q2103" t="s">
        <v>50</v>
      </c>
      <c r="R2103" s="6">
        <f>_xlfn.XLOOKUP(CleanedData[[#This Row],[Product]],'02_Lookup_Tables'!$A$2:$A$126,'02_Lookup_Tables'!$B$2:$B$126)</f>
        <v>880.49</v>
      </c>
      <c r="S2103" t="str">
        <f>VLOOKUP(CleanedData[[#This Row],[Product]],'02_Lookup_Tables'!$H$2:$I$126,2,FALSE)</f>
        <v>Home Devices</v>
      </c>
      <c r="T2103" t="str">
        <f>VLOOKUP(CleanedData[[#This Row],[Province]],'02_Lookup_Tables'!$D$2:$E$10,2, FALSE)</f>
        <v>Northern Region</v>
      </c>
      <c r="U2103" t="str" cm="1">
        <f t="array" ref="U2103">_xlfn.IFS(CleanedData[[#This Row],[Purchase Amount]]&lt;500,"Low",
CleanedData[[#This Row],[Purchase Amount]]&lt;5000,"Medium",
TRUE,"High")</f>
        <v>Medium</v>
      </c>
      <c r="V2103" t="str">
        <f>TEXT(CleanedData[[#This Row],[Date]],"mmmm")</f>
        <v>August</v>
      </c>
      <c r="W2103" t="str">
        <f>"Q"&amp;ROUNDUP(MONTH(CleanedData[[#This Row],[Date]])/3,0)</f>
        <v>Q3</v>
      </c>
      <c r="X2103" t="str">
        <f>IF(CleanedData[[#This Row],[Purchase Amount]]&gt;=5000,"Yes","No")</f>
        <v>No</v>
      </c>
      <c r="Y2103">
        <f>IF(CleanedData[[#This Row],[Recommend]]="Yes",1,0)</f>
        <v>1</v>
      </c>
      <c r="Z2103" s="6">
        <f>CleanedData[[#This Row],[Purchase Amount]]*0.15</f>
        <v>132.0735</v>
      </c>
      <c r="AA2103" s="6">
        <f>CleanedData[[#This Row],[Purchase Amount]]*1.15</f>
        <v>1012.5635</v>
      </c>
    </row>
    <row r="2104" spans="1:27" x14ac:dyDescent="0.3">
      <c r="A2104">
        <v>2538</v>
      </c>
      <c r="B2104" t="s">
        <v>2329</v>
      </c>
      <c r="C2104" s="1">
        <v>45487</v>
      </c>
      <c r="D2104">
        <v>54</v>
      </c>
      <c r="E2104" t="s">
        <v>52</v>
      </c>
      <c r="F2104" t="s">
        <v>77</v>
      </c>
      <c r="G2104" t="s">
        <v>362</v>
      </c>
      <c r="H2104">
        <v>1</v>
      </c>
      <c r="I2104" t="s">
        <v>42</v>
      </c>
      <c r="J2104" t="s">
        <v>43</v>
      </c>
      <c r="K2104" t="s">
        <v>44</v>
      </c>
      <c r="L2104" t="s">
        <v>42</v>
      </c>
      <c r="M2104" t="s">
        <v>85</v>
      </c>
      <c r="N2104" t="s">
        <v>80</v>
      </c>
      <c r="O2104" t="s">
        <v>48</v>
      </c>
      <c r="P2104" t="s">
        <v>49</v>
      </c>
      <c r="Q2104" t="s">
        <v>93</v>
      </c>
      <c r="R2104" s="6">
        <f>_xlfn.XLOOKUP(CleanedData[[#This Row],[Product]],'02_Lookup_Tables'!$A$2:$A$126,'02_Lookup_Tables'!$B$2:$B$126)</f>
        <v>1746.77</v>
      </c>
      <c r="S2104" t="str">
        <f>VLOOKUP(CleanedData[[#This Row],[Product]],'02_Lookup_Tables'!$H$2:$I$126,2,FALSE)</f>
        <v>Home Devices</v>
      </c>
      <c r="T2104" t="str">
        <f>VLOOKUP(CleanedData[[#This Row],[Province]],'02_Lookup_Tables'!$D$2:$E$10,2, FALSE)</f>
        <v>Central Region</v>
      </c>
      <c r="U2104" t="str" cm="1">
        <f t="array" ref="U2104">_xlfn.IFS(CleanedData[[#This Row],[Purchase Amount]]&lt;500,"Low",
CleanedData[[#This Row],[Purchase Amount]]&lt;5000,"Medium",
TRUE,"High")</f>
        <v>Medium</v>
      </c>
      <c r="V2104" t="str">
        <f>TEXT(CleanedData[[#This Row],[Date]],"mmmm")</f>
        <v>July</v>
      </c>
      <c r="W2104" t="str">
        <f>"Q"&amp;ROUNDUP(MONTH(CleanedData[[#This Row],[Date]])/3,0)</f>
        <v>Q3</v>
      </c>
      <c r="X2104" t="str">
        <f>IF(CleanedData[[#This Row],[Purchase Amount]]&gt;=5000,"Yes","No")</f>
        <v>No</v>
      </c>
      <c r="Y2104">
        <f>IF(CleanedData[[#This Row],[Recommend]]="Yes",1,0)</f>
        <v>0</v>
      </c>
      <c r="Z2104" s="6">
        <f>CleanedData[[#This Row],[Purchase Amount]]*0.15</f>
        <v>262.01549999999997</v>
      </c>
      <c r="AA2104" s="6">
        <f>CleanedData[[#This Row],[Purchase Amount]]*1.15</f>
        <v>2008.7854999999997</v>
      </c>
    </row>
    <row r="2105" spans="1:27" x14ac:dyDescent="0.3">
      <c r="A2105">
        <v>2539</v>
      </c>
      <c r="B2105" t="s">
        <v>2330</v>
      </c>
      <c r="C2105" s="1">
        <v>46007</v>
      </c>
      <c r="D2105">
        <v>74</v>
      </c>
      <c r="E2105" t="s">
        <v>52</v>
      </c>
      <c r="F2105" t="s">
        <v>68</v>
      </c>
      <c r="G2105" t="s">
        <v>336</v>
      </c>
      <c r="H2105">
        <v>5</v>
      </c>
      <c r="I2105" t="s">
        <v>45</v>
      </c>
      <c r="J2105" t="s">
        <v>69</v>
      </c>
      <c r="K2105" t="s">
        <v>44</v>
      </c>
      <c r="L2105" t="s">
        <v>45</v>
      </c>
      <c r="M2105" t="s">
        <v>147</v>
      </c>
      <c r="N2105" t="s">
        <v>57</v>
      </c>
      <c r="O2105" t="s">
        <v>148</v>
      </c>
      <c r="P2105" t="s">
        <v>49</v>
      </c>
      <c r="Q2105" t="s">
        <v>97</v>
      </c>
      <c r="R2105" s="6">
        <f>_xlfn.XLOOKUP(CleanedData[[#This Row],[Product]],'02_Lookup_Tables'!$A$2:$A$126,'02_Lookup_Tables'!$B$2:$B$126)</f>
        <v>812.2</v>
      </c>
      <c r="S2105" t="str">
        <f>VLOOKUP(CleanedData[[#This Row],[Product]],'02_Lookup_Tables'!$H$2:$I$126,2,FALSE)</f>
        <v>Sports &amp; Outdoors</v>
      </c>
      <c r="T2105" t="str">
        <f>VLOOKUP(CleanedData[[#This Row],[Province]],'02_Lookup_Tables'!$D$2:$E$10,2, FALSE)</f>
        <v>Northern Region</v>
      </c>
      <c r="U2105" t="str" cm="1">
        <f t="array" ref="U2105">_xlfn.IFS(CleanedData[[#This Row],[Purchase Amount]]&lt;500,"Low",
CleanedData[[#This Row],[Purchase Amount]]&lt;5000,"Medium",
TRUE,"High")</f>
        <v>Medium</v>
      </c>
      <c r="V2105" t="str">
        <f>TEXT(CleanedData[[#This Row],[Date]],"mmmm")</f>
        <v>December</v>
      </c>
      <c r="W2105" t="str">
        <f>"Q"&amp;ROUNDUP(MONTH(CleanedData[[#This Row],[Date]])/3,0)</f>
        <v>Q4</v>
      </c>
      <c r="X2105" t="str">
        <f>IF(CleanedData[[#This Row],[Purchase Amount]]&gt;=5000,"Yes","No")</f>
        <v>No</v>
      </c>
      <c r="Y2105">
        <f>IF(CleanedData[[#This Row],[Recommend]]="Yes",1,0)</f>
        <v>1</v>
      </c>
      <c r="Z2105" s="6">
        <f>CleanedData[[#This Row],[Purchase Amount]]*0.15</f>
        <v>121.83</v>
      </c>
      <c r="AA2105" s="6">
        <f>CleanedData[[#This Row],[Purchase Amount]]*1.15</f>
        <v>934.03</v>
      </c>
    </row>
    <row r="2106" spans="1:27" x14ac:dyDescent="0.3">
      <c r="A2106">
        <v>2540</v>
      </c>
      <c r="B2106" t="s">
        <v>2331</v>
      </c>
      <c r="C2106" s="1">
        <v>45936</v>
      </c>
      <c r="D2106">
        <v>76</v>
      </c>
      <c r="E2106" t="s">
        <v>52</v>
      </c>
      <c r="F2106" t="s">
        <v>68</v>
      </c>
      <c r="G2106" t="s">
        <v>307</v>
      </c>
      <c r="H2106">
        <v>2</v>
      </c>
      <c r="I2106" t="s">
        <v>42</v>
      </c>
      <c r="J2106" t="s">
        <v>63</v>
      </c>
      <c r="K2106" t="s">
        <v>55</v>
      </c>
      <c r="L2106" t="s">
        <v>42</v>
      </c>
      <c r="M2106" t="s">
        <v>156</v>
      </c>
      <c r="N2106" t="s">
        <v>47</v>
      </c>
      <c r="O2106" t="s">
        <v>148</v>
      </c>
      <c r="P2106" t="s">
        <v>70</v>
      </c>
      <c r="Q2106" t="s">
        <v>97</v>
      </c>
      <c r="R2106" s="6">
        <f>_xlfn.XLOOKUP(CleanedData[[#This Row],[Product]],'02_Lookup_Tables'!$A$2:$A$126,'02_Lookup_Tables'!$B$2:$B$126)</f>
        <v>824.74</v>
      </c>
      <c r="S2106" t="str">
        <f>VLOOKUP(CleanedData[[#This Row],[Product]],'02_Lookup_Tables'!$H$2:$I$126,2,FALSE)</f>
        <v>Apparel</v>
      </c>
      <c r="T2106" t="str">
        <f>VLOOKUP(CleanedData[[#This Row],[Province]],'02_Lookup_Tables'!$D$2:$E$10,2, FALSE)</f>
        <v>Northern Region</v>
      </c>
      <c r="U2106" t="str" cm="1">
        <f t="array" ref="U2106">_xlfn.IFS(CleanedData[[#This Row],[Purchase Amount]]&lt;500,"Low",
CleanedData[[#This Row],[Purchase Amount]]&lt;5000,"Medium",
TRUE,"High")</f>
        <v>Medium</v>
      </c>
      <c r="V2106" t="str">
        <f>TEXT(CleanedData[[#This Row],[Date]],"mmmm")</f>
        <v>October</v>
      </c>
      <c r="W2106" t="str">
        <f>"Q"&amp;ROUNDUP(MONTH(CleanedData[[#This Row],[Date]])/3,0)</f>
        <v>Q4</v>
      </c>
      <c r="X2106" t="str">
        <f>IF(CleanedData[[#This Row],[Purchase Amount]]&gt;=5000,"Yes","No")</f>
        <v>No</v>
      </c>
      <c r="Y2106">
        <f>IF(CleanedData[[#This Row],[Recommend]]="Yes",1,0)</f>
        <v>0</v>
      </c>
      <c r="Z2106" s="6">
        <f>CleanedData[[#This Row],[Purchase Amount]]*0.15</f>
        <v>123.711</v>
      </c>
      <c r="AA2106" s="6">
        <f>CleanedData[[#This Row],[Purchase Amount]]*1.15</f>
        <v>948.45099999999991</v>
      </c>
    </row>
    <row r="2107" spans="1:27" x14ac:dyDescent="0.3">
      <c r="A2107">
        <v>2541</v>
      </c>
      <c r="B2107" t="s">
        <v>2332</v>
      </c>
      <c r="C2107" s="1">
        <v>45694</v>
      </c>
      <c r="D2107">
        <v>69</v>
      </c>
      <c r="E2107" t="s">
        <v>39</v>
      </c>
      <c r="F2107" t="s">
        <v>130</v>
      </c>
      <c r="G2107" t="s">
        <v>223</v>
      </c>
      <c r="H2107">
        <v>2</v>
      </c>
      <c r="I2107" t="s">
        <v>42</v>
      </c>
      <c r="J2107" t="s">
        <v>74</v>
      </c>
      <c r="K2107" t="s">
        <v>44</v>
      </c>
      <c r="L2107" t="s">
        <v>42</v>
      </c>
      <c r="M2107" t="s">
        <v>140</v>
      </c>
      <c r="N2107" t="s">
        <v>47</v>
      </c>
      <c r="O2107" t="s">
        <v>148</v>
      </c>
      <c r="P2107" t="s">
        <v>70</v>
      </c>
      <c r="Q2107" t="s">
        <v>97</v>
      </c>
      <c r="R2107" s="6">
        <f>_xlfn.XLOOKUP(CleanedData[[#This Row],[Product]],'02_Lookup_Tables'!$A$2:$A$126,'02_Lookup_Tables'!$B$2:$B$126)</f>
        <v>209.53</v>
      </c>
      <c r="S2107" t="str">
        <f>VLOOKUP(CleanedData[[#This Row],[Product]],'02_Lookup_Tables'!$H$2:$I$126,2,FALSE)</f>
        <v>Food</v>
      </c>
      <c r="T2107" t="str">
        <f>VLOOKUP(CleanedData[[#This Row],[Province]],'02_Lookup_Tables'!$D$2:$E$10,2, FALSE)</f>
        <v>Eastern Region</v>
      </c>
      <c r="U2107" t="str" cm="1">
        <f t="array" ref="U2107">_xlfn.IFS(CleanedData[[#This Row],[Purchase Amount]]&lt;500,"Low",
CleanedData[[#This Row],[Purchase Amount]]&lt;5000,"Medium",
TRUE,"High")</f>
        <v>Low</v>
      </c>
      <c r="V2107" t="str">
        <f>TEXT(CleanedData[[#This Row],[Date]],"mmmm")</f>
        <v>February</v>
      </c>
      <c r="W2107" t="str">
        <f>"Q"&amp;ROUNDUP(MONTH(CleanedData[[#This Row],[Date]])/3,0)</f>
        <v>Q1</v>
      </c>
      <c r="X2107" t="str">
        <f>IF(CleanedData[[#This Row],[Purchase Amount]]&gt;=5000,"Yes","No")</f>
        <v>No</v>
      </c>
      <c r="Y2107">
        <f>IF(CleanedData[[#This Row],[Recommend]]="Yes",1,0)</f>
        <v>0</v>
      </c>
      <c r="Z2107" s="6">
        <f>CleanedData[[#This Row],[Purchase Amount]]*0.15</f>
        <v>31.429499999999997</v>
      </c>
      <c r="AA2107" s="6">
        <f>CleanedData[[#This Row],[Purchase Amount]]*1.15</f>
        <v>240.95949999999999</v>
      </c>
    </row>
    <row r="2108" spans="1:27" x14ac:dyDescent="0.3">
      <c r="A2108">
        <v>2543</v>
      </c>
      <c r="B2108" t="s">
        <v>2333</v>
      </c>
      <c r="C2108" s="1">
        <v>45847</v>
      </c>
      <c r="D2108">
        <v>27</v>
      </c>
      <c r="E2108" t="s">
        <v>39</v>
      </c>
      <c r="F2108" t="s">
        <v>77</v>
      </c>
      <c r="G2108" t="s">
        <v>122</v>
      </c>
      <c r="H2108">
        <v>1</v>
      </c>
      <c r="I2108" t="s">
        <v>42</v>
      </c>
      <c r="J2108" t="s">
        <v>63</v>
      </c>
      <c r="K2108" t="s">
        <v>64</v>
      </c>
      <c r="L2108" t="s">
        <v>42</v>
      </c>
      <c r="M2108" t="s">
        <v>46</v>
      </c>
      <c r="N2108" t="s">
        <v>80</v>
      </c>
      <c r="O2108" t="s">
        <v>89</v>
      </c>
      <c r="P2108" t="s">
        <v>49</v>
      </c>
      <c r="Q2108" t="s">
        <v>58</v>
      </c>
      <c r="R2108" s="6">
        <f>_xlfn.XLOOKUP(CleanedData[[#This Row],[Product]],'02_Lookup_Tables'!$A$2:$A$126,'02_Lookup_Tables'!$B$2:$B$126)</f>
        <v>1712.08</v>
      </c>
      <c r="S2108" t="str">
        <f>VLOOKUP(CleanedData[[#This Row],[Product]],'02_Lookup_Tables'!$H$2:$I$126,2,FALSE)</f>
        <v>Home &amp; Living</v>
      </c>
      <c r="T2108" t="str">
        <f>VLOOKUP(CleanedData[[#This Row],[Province]],'02_Lookup_Tables'!$D$2:$E$10,2, FALSE)</f>
        <v>Central Region</v>
      </c>
      <c r="U2108" t="str" cm="1">
        <f t="array" ref="U2108">_xlfn.IFS(CleanedData[[#This Row],[Purchase Amount]]&lt;500,"Low",
CleanedData[[#This Row],[Purchase Amount]]&lt;5000,"Medium",
TRUE,"High")</f>
        <v>Medium</v>
      </c>
      <c r="V2108" t="str">
        <f>TEXT(CleanedData[[#This Row],[Date]],"mmmm")</f>
        <v>July</v>
      </c>
      <c r="W2108" t="str">
        <f>"Q"&amp;ROUNDUP(MONTH(CleanedData[[#This Row],[Date]])/3,0)</f>
        <v>Q3</v>
      </c>
      <c r="X2108" t="str">
        <f>IF(CleanedData[[#This Row],[Purchase Amount]]&gt;=5000,"Yes","No")</f>
        <v>No</v>
      </c>
      <c r="Y2108">
        <f>IF(CleanedData[[#This Row],[Recommend]]="Yes",1,0)</f>
        <v>0</v>
      </c>
      <c r="Z2108" s="6">
        <f>CleanedData[[#This Row],[Purchase Amount]]*0.15</f>
        <v>256.81199999999995</v>
      </c>
      <c r="AA2108" s="6">
        <f>CleanedData[[#This Row],[Purchase Amount]]*1.15</f>
        <v>1968.8919999999998</v>
      </c>
    </row>
    <row r="2109" spans="1:27" x14ac:dyDescent="0.3">
      <c r="A2109">
        <v>2544</v>
      </c>
      <c r="B2109" t="s">
        <v>2334</v>
      </c>
      <c r="C2109" s="1">
        <v>45588</v>
      </c>
      <c r="D2109">
        <v>23</v>
      </c>
      <c r="E2109" t="s">
        <v>60</v>
      </c>
      <c r="F2109" t="s">
        <v>68</v>
      </c>
      <c r="G2109" t="s">
        <v>120</v>
      </c>
      <c r="H2109">
        <v>2</v>
      </c>
      <c r="I2109" t="s">
        <v>42</v>
      </c>
      <c r="J2109" t="s">
        <v>69</v>
      </c>
      <c r="K2109" t="s">
        <v>44</v>
      </c>
      <c r="L2109" t="s">
        <v>45</v>
      </c>
      <c r="M2109" t="s">
        <v>140</v>
      </c>
      <c r="N2109" t="s">
        <v>47</v>
      </c>
      <c r="O2109" t="s">
        <v>148</v>
      </c>
      <c r="P2109" t="s">
        <v>70</v>
      </c>
      <c r="Q2109" t="s">
        <v>66</v>
      </c>
      <c r="R2109" s="6">
        <f>_xlfn.XLOOKUP(CleanedData[[#This Row],[Product]],'02_Lookup_Tables'!$A$2:$A$126,'02_Lookup_Tables'!$B$2:$B$126)</f>
        <v>471.63</v>
      </c>
      <c r="S2109" t="str">
        <f>VLOOKUP(CleanedData[[#This Row],[Product]],'02_Lookup_Tables'!$H$2:$I$126,2,FALSE)</f>
        <v>Beauty &amp; Personal Care</v>
      </c>
      <c r="T2109" t="str">
        <f>VLOOKUP(CleanedData[[#This Row],[Province]],'02_Lookup_Tables'!$D$2:$E$10,2, FALSE)</f>
        <v>Northern Region</v>
      </c>
      <c r="U2109" t="str" cm="1">
        <f t="array" ref="U2109">_xlfn.IFS(CleanedData[[#This Row],[Purchase Amount]]&lt;500,"Low",
CleanedData[[#This Row],[Purchase Amount]]&lt;5000,"Medium",
TRUE,"High")</f>
        <v>Low</v>
      </c>
      <c r="V2109" t="str">
        <f>TEXT(CleanedData[[#This Row],[Date]],"mmmm")</f>
        <v>October</v>
      </c>
      <c r="W2109" t="str">
        <f>"Q"&amp;ROUNDUP(MONTH(CleanedData[[#This Row],[Date]])/3,0)</f>
        <v>Q4</v>
      </c>
      <c r="X2109" t="str">
        <f>IF(CleanedData[[#This Row],[Purchase Amount]]&gt;=5000,"Yes","No")</f>
        <v>No</v>
      </c>
      <c r="Y2109">
        <f>IF(CleanedData[[#This Row],[Recommend]]="Yes",1,0)</f>
        <v>0</v>
      </c>
      <c r="Z2109" s="6">
        <f>CleanedData[[#This Row],[Purchase Amount]]*0.15</f>
        <v>70.744500000000002</v>
      </c>
      <c r="AA2109" s="6">
        <f>CleanedData[[#This Row],[Purchase Amount]]*1.15</f>
        <v>542.3744999999999</v>
      </c>
    </row>
    <row r="2110" spans="1:27" x14ac:dyDescent="0.3">
      <c r="A2110">
        <v>2545</v>
      </c>
      <c r="B2110" t="s">
        <v>2335</v>
      </c>
      <c r="C2110" s="1">
        <v>45353</v>
      </c>
      <c r="D2110">
        <v>60</v>
      </c>
      <c r="E2110" t="s">
        <v>39</v>
      </c>
      <c r="F2110" t="s">
        <v>68</v>
      </c>
      <c r="G2110" t="s">
        <v>303</v>
      </c>
      <c r="H2110">
        <v>4</v>
      </c>
      <c r="I2110" t="s">
        <v>45</v>
      </c>
      <c r="J2110" t="s">
        <v>69</v>
      </c>
      <c r="K2110" t="s">
        <v>64</v>
      </c>
      <c r="L2110" t="s">
        <v>42</v>
      </c>
      <c r="M2110" t="s">
        <v>92</v>
      </c>
      <c r="N2110" t="s">
        <v>96</v>
      </c>
      <c r="O2110" t="s">
        <v>89</v>
      </c>
      <c r="P2110" t="s">
        <v>70</v>
      </c>
      <c r="Q2110" t="s">
        <v>50</v>
      </c>
      <c r="R2110" s="6">
        <f>_xlfn.XLOOKUP(CleanedData[[#This Row],[Product]],'02_Lookup_Tables'!$A$2:$A$126,'02_Lookup_Tables'!$B$2:$B$126)</f>
        <v>4841.7700000000004</v>
      </c>
      <c r="S2110" t="str">
        <f>VLOOKUP(CleanedData[[#This Row],[Product]],'02_Lookup_Tables'!$H$2:$I$126,2,FALSE)</f>
        <v>Home &amp; Living</v>
      </c>
      <c r="T2110" t="str">
        <f>VLOOKUP(CleanedData[[#This Row],[Province]],'02_Lookup_Tables'!$D$2:$E$10,2, FALSE)</f>
        <v>Northern Region</v>
      </c>
      <c r="U2110" t="str" cm="1">
        <f t="array" ref="U2110">_xlfn.IFS(CleanedData[[#This Row],[Purchase Amount]]&lt;500,"Low",
CleanedData[[#This Row],[Purchase Amount]]&lt;5000,"Medium",
TRUE,"High")</f>
        <v>Medium</v>
      </c>
      <c r="V2110" t="str">
        <f>TEXT(CleanedData[[#This Row],[Date]],"mmmm")</f>
        <v>March</v>
      </c>
      <c r="W2110" t="str">
        <f>"Q"&amp;ROUNDUP(MONTH(CleanedData[[#This Row],[Date]])/3,0)</f>
        <v>Q1</v>
      </c>
      <c r="X2110" t="str">
        <f>IF(CleanedData[[#This Row],[Purchase Amount]]&gt;=5000,"Yes","No")</f>
        <v>No</v>
      </c>
      <c r="Y2110">
        <f>IF(CleanedData[[#This Row],[Recommend]]="Yes",1,0)</f>
        <v>1</v>
      </c>
      <c r="Z2110" s="6">
        <f>CleanedData[[#This Row],[Purchase Amount]]*0.15</f>
        <v>726.26550000000009</v>
      </c>
      <c r="AA2110" s="6">
        <f>CleanedData[[#This Row],[Purchase Amount]]*1.15</f>
        <v>5568.0355</v>
      </c>
    </row>
    <row r="2111" spans="1:27" x14ac:dyDescent="0.3">
      <c r="A2111">
        <v>2546</v>
      </c>
      <c r="B2111" t="s">
        <v>2336</v>
      </c>
      <c r="C2111" s="1">
        <v>45490</v>
      </c>
      <c r="D2111">
        <v>47</v>
      </c>
      <c r="E2111" t="s">
        <v>52</v>
      </c>
      <c r="F2111" t="s">
        <v>83</v>
      </c>
      <c r="G2111" t="s">
        <v>120</v>
      </c>
      <c r="H2111">
        <v>2</v>
      </c>
      <c r="I2111" t="s">
        <v>42</v>
      </c>
      <c r="J2111" t="s">
        <v>43</v>
      </c>
      <c r="K2111" t="s">
        <v>64</v>
      </c>
      <c r="L2111" t="s">
        <v>42</v>
      </c>
      <c r="M2111" t="s">
        <v>85</v>
      </c>
      <c r="N2111" t="s">
        <v>47</v>
      </c>
      <c r="O2111" t="s">
        <v>48</v>
      </c>
      <c r="P2111" t="s">
        <v>49</v>
      </c>
      <c r="Q2111" t="s">
        <v>93</v>
      </c>
      <c r="R2111" s="6">
        <f>_xlfn.XLOOKUP(CleanedData[[#This Row],[Product]],'02_Lookup_Tables'!$A$2:$A$126,'02_Lookup_Tables'!$B$2:$B$126)</f>
        <v>471.63</v>
      </c>
      <c r="S2111" t="str">
        <f>VLOOKUP(CleanedData[[#This Row],[Product]],'02_Lookup_Tables'!$H$2:$I$126,2,FALSE)</f>
        <v>Beauty &amp; Personal Care</v>
      </c>
      <c r="T2111" t="str">
        <f>VLOOKUP(CleanedData[[#This Row],[Province]],'02_Lookup_Tables'!$D$2:$E$10,2, FALSE)</f>
        <v>Western Region</v>
      </c>
      <c r="U2111" t="str" cm="1">
        <f t="array" ref="U2111">_xlfn.IFS(CleanedData[[#This Row],[Purchase Amount]]&lt;500,"Low",
CleanedData[[#This Row],[Purchase Amount]]&lt;5000,"Medium",
TRUE,"High")</f>
        <v>Low</v>
      </c>
      <c r="V2111" t="str">
        <f>TEXT(CleanedData[[#This Row],[Date]],"mmmm")</f>
        <v>July</v>
      </c>
      <c r="W2111" t="str">
        <f>"Q"&amp;ROUNDUP(MONTH(CleanedData[[#This Row],[Date]])/3,0)</f>
        <v>Q3</v>
      </c>
      <c r="X2111" t="str">
        <f>IF(CleanedData[[#This Row],[Purchase Amount]]&gt;=5000,"Yes","No")</f>
        <v>No</v>
      </c>
      <c r="Y2111">
        <f>IF(CleanedData[[#This Row],[Recommend]]="Yes",1,0)</f>
        <v>0</v>
      </c>
      <c r="Z2111" s="6">
        <f>CleanedData[[#This Row],[Purchase Amount]]*0.15</f>
        <v>70.744500000000002</v>
      </c>
      <c r="AA2111" s="6">
        <f>CleanedData[[#This Row],[Purchase Amount]]*1.15</f>
        <v>542.3744999999999</v>
      </c>
    </row>
    <row r="2112" spans="1:27" x14ac:dyDescent="0.3">
      <c r="A2112">
        <v>2547</v>
      </c>
      <c r="B2112" t="s">
        <v>2337</v>
      </c>
      <c r="C2112" s="1">
        <v>45805</v>
      </c>
      <c r="D2112">
        <v>79</v>
      </c>
      <c r="E2112" t="s">
        <v>60</v>
      </c>
      <c r="F2112" t="s">
        <v>68</v>
      </c>
      <c r="G2112" t="s">
        <v>417</v>
      </c>
      <c r="H2112">
        <v>4</v>
      </c>
      <c r="I2112" t="s">
        <v>42</v>
      </c>
      <c r="J2112" t="s">
        <v>74</v>
      </c>
      <c r="K2112" t="s">
        <v>44</v>
      </c>
      <c r="L2112" t="s">
        <v>45</v>
      </c>
      <c r="N2112" t="s">
        <v>96</v>
      </c>
      <c r="O2112" t="s">
        <v>134</v>
      </c>
      <c r="P2112" t="s">
        <v>8646</v>
      </c>
      <c r="Q2112" t="s">
        <v>97</v>
      </c>
      <c r="R2112" s="6">
        <f>_xlfn.XLOOKUP(CleanedData[[#This Row],[Product]],'02_Lookup_Tables'!$A$2:$A$126,'02_Lookup_Tables'!$B$2:$B$126)</f>
        <v>274.49</v>
      </c>
      <c r="S2112" t="str">
        <f>VLOOKUP(CleanedData[[#This Row],[Product]],'02_Lookup_Tables'!$H$2:$I$126,2,FALSE)</f>
        <v>Beauty &amp; Personal Care</v>
      </c>
      <c r="T2112" t="str">
        <f>VLOOKUP(CleanedData[[#This Row],[Province]],'02_Lookup_Tables'!$D$2:$E$10,2, FALSE)</f>
        <v>Northern Region</v>
      </c>
      <c r="U2112" t="str" cm="1">
        <f t="array" ref="U2112">_xlfn.IFS(CleanedData[[#This Row],[Purchase Amount]]&lt;500,"Low",
CleanedData[[#This Row],[Purchase Amount]]&lt;5000,"Medium",
TRUE,"High")</f>
        <v>Low</v>
      </c>
      <c r="V2112" t="str">
        <f>TEXT(CleanedData[[#This Row],[Date]],"mmmm")</f>
        <v>May</v>
      </c>
      <c r="W2112" t="str">
        <f>"Q"&amp;ROUNDUP(MONTH(CleanedData[[#This Row],[Date]])/3,0)</f>
        <v>Q2</v>
      </c>
      <c r="X2112" t="str">
        <f>IF(CleanedData[[#This Row],[Purchase Amount]]&gt;=5000,"Yes","No")</f>
        <v>No</v>
      </c>
      <c r="Y2112">
        <f>IF(CleanedData[[#This Row],[Recommend]]="Yes",1,0)</f>
        <v>0</v>
      </c>
      <c r="Z2112" s="6">
        <f>CleanedData[[#This Row],[Purchase Amount]]*0.15</f>
        <v>41.173499999999997</v>
      </c>
      <c r="AA2112" s="6">
        <f>CleanedData[[#This Row],[Purchase Amount]]*1.15</f>
        <v>315.6635</v>
      </c>
    </row>
    <row r="2113" spans="1:27" x14ac:dyDescent="0.3">
      <c r="A2113">
        <v>2548</v>
      </c>
      <c r="B2113" t="s">
        <v>2338</v>
      </c>
      <c r="C2113" s="1">
        <v>45689</v>
      </c>
      <c r="D2113">
        <v>39</v>
      </c>
      <c r="E2113" t="s">
        <v>52</v>
      </c>
      <c r="F2113" t="s">
        <v>61</v>
      </c>
      <c r="G2113" t="s">
        <v>693</v>
      </c>
      <c r="H2113">
        <v>2</v>
      </c>
      <c r="I2113" t="s">
        <v>45</v>
      </c>
      <c r="J2113" t="s">
        <v>74</v>
      </c>
      <c r="K2113" t="s">
        <v>44</v>
      </c>
      <c r="L2113" t="s">
        <v>42</v>
      </c>
      <c r="M2113" t="s">
        <v>140</v>
      </c>
      <c r="N2113" t="s">
        <v>47</v>
      </c>
      <c r="O2113" t="s">
        <v>148</v>
      </c>
      <c r="P2113" t="s">
        <v>70</v>
      </c>
      <c r="Q2113" t="s">
        <v>81</v>
      </c>
      <c r="R2113" s="6">
        <f>_xlfn.XLOOKUP(CleanedData[[#This Row],[Product]],'02_Lookup_Tables'!$A$2:$A$126,'02_Lookup_Tables'!$B$2:$B$126)</f>
        <v>618.72</v>
      </c>
      <c r="S2113" t="str">
        <f>VLOOKUP(CleanedData[[#This Row],[Product]],'02_Lookup_Tables'!$H$2:$I$126,2,FALSE)</f>
        <v>Sports &amp; Outdoors</v>
      </c>
      <c r="T2113" t="str">
        <f>VLOOKUP(CleanedData[[#This Row],[Province]],'02_Lookup_Tables'!$D$2:$E$10,2, FALSE)</f>
        <v>Southern Region</v>
      </c>
      <c r="U2113" t="str" cm="1">
        <f t="array" ref="U2113">_xlfn.IFS(CleanedData[[#This Row],[Purchase Amount]]&lt;500,"Low",
CleanedData[[#This Row],[Purchase Amount]]&lt;5000,"Medium",
TRUE,"High")</f>
        <v>Medium</v>
      </c>
      <c r="V2113" t="str">
        <f>TEXT(CleanedData[[#This Row],[Date]],"mmmm")</f>
        <v>February</v>
      </c>
      <c r="W2113" t="str">
        <f>"Q"&amp;ROUNDUP(MONTH(CleanedData[[#This Row],[Date]])/3,0)</f>
        <v>Q1</v>
      </c>
      <c r="X2113" t="str">
        <f>IF(CleanedData[[#This Row],[Purchase Amount]]&gt;=5000,"Yes","No")</f>
        <v>No</v>
      </c>
      <c r="Y2113">
        <f>IF(CleanedData[[#This Row],[Recommend]]="Yes",1,0)</f>
        <v>1</v>
      </c>
      <c r="Z2113" s="6">
        <f>CleanedData[[#This Row],[Purchase Amount]]*0.15</f>
        <v>92.808000000000007</v>
      </c>
      <c r="AA2113" s="6">
        <f>CleanedData[[#This Row],[Purchase Amount]]*1.15</f>
        <v>711.52800000000002</v>
      </c>
    </row>
    <row r="2114" spans="1:27" x14ac:dyDescent="0.3">
      <c r="A2114">
        <v>2549</v>
      </c>
      <c r="B2114" t="s">
        <v>2339</v>
      </c>
      <c r="C2114" s="1">
        <v>45758</v>
      </c>
      <c r="D2114">
        <v>64</v>
      </c>
      <c r="E2114" t="s">
        <v>39</v>
      </c>
      <c r="F2114" t="s">
        <v>130</v>
      </c>
      <c r="G2114" t="s">
        <v>105</v>
      </c>
      <c r="H2114">
        <v>4</v>
      </c>
      <c r="I2114" t="s">
        <v>42</v>
      </c>
      <c r="J2114" t="s">
        <v>63</v>
      </c>
      <c r="K2114" t="s">
        <v>55</v>
      </c>
      <c r="L2114" t="s">
        <v>45</v>
      </c>
      <c r="N2114" t="s">
        <v>96</v>
      </c>
      <c r="O2114" t="s">
        <v>134</v>
      </c>
      <c r="P2114" t="s">
        <v>8646</v>
      </c>
      <c r="Q2114" t="s">
        <v>50</v>
      </c>
      <c r="R2114" s="6">
        <f>_xlfn.XLOOKUP(CleanedData[[#This Row],[Product]],'02_Lookup_Tables'!$A$2:$A$126,'02_Lookup_Tables'!$B$2:$B$126)</f>
        <v>231.22</v>
      </c>
      <c r="S2114" t="str">
        <f>VLOOKUP(CleanedData[[#This Row],[Product]],'02_Lookup_Tables'!$H$2:$I$126,2,FALSE)</f>
        <v>Beauty &amp; Personal Care</v>
      </c>
      <c r="T2114" t="str">
        <f>VLOOKUP(CleanedData[[#This Row],[Province]],'02_Lookup_Tables'!$D$2:$E$10,2, FALSE)</f>
        <v>Eastern Region</v>
      </c>
      <c r="U2114" t="str" cm="1">
        <f t="array" ref="U2114">_xlfn.IFS(CleanedData[[#This Row],[Purchase Amount]]&lt;500,"Low",
CleanedData[[#This Row],[Purchase Amount]]&lt;5000,"Medium",
TRUE,"High")</f>
        <v>Low</v>
      </c>
      <c r="V2114" t="str">
        <f>TEXT(CleanedData[[#This Row],[Date]],"mmmm")</f>
        <v>April</v>
      </c>
      <c r="W2114" t="str">
        <f>"Q"&amp;ROUNDUP(MONTH(CleanedData[[#This Row],[Date]])/3,0)</f>
        <v>Q2</v>
      </c>
      <c r="X2114" t="str">
        <f>IF(CleanedData[[#This Row],[Purchase Amount]]&gt;=5000,"Yes","No")</f>
        <v>No</v>
      </c>
      <c r="Y2114">
        <f>IF(CleanedData[[#This Row],[Recommend]]="Yes",1,0)</f>
        <v>0</v>
      </c>
      <c r="Z2114" s="6">
        <f>CleanedData[[#This Row],[Purchase Amount]]*0.15</f>
        <v>34.683</v>
      </c>
      <c r="AA2114" s="6">
        <f>CleanedData[[#This Row],[Purchase Amount]]*1.15</f>
        <v>265.90299999999996</v>
      </c>
    </row>
    <row r="2115" spans="1:27" x14ac:dyDescent="0.3">
      <c r="A2115">
        <v>2550</v>
      </c>
      <c r="B2115" t="s">
        <v>2340</v>
      </c>
      <c r="C2115" s="1">
        <v>45358</v>
      </c>
      <c r="D2115">
        <v>80</v>
      </c>
      <c r="E2115" t="s">
        <v>60</v>
      </c>
      <c r="F2115" t="s">
        <v>72</v>
      </c>
      <c r="G2115" t="s">
        <v>282</v>
      </c>
      <c r="H2115">
        <v>1</v>
      </c>
      <c r="I2115" t="s">
        <v>42</v>
      </c>
      <c r="J2115" t="s">
        <v>69</v>
      </c>
      <c r="K2115" t="s">
        <v>44</v>
      </c>
      <c r="L2115" t="s">
        <v>45</v>
      </c>
      <c r="M2115" t="s">
        <v>236</v>
      </c>
      <c r="N2115" t="s">
        <v>80</v>
      </c>
      <c r="O2115" t="s">
        <v>89</v>
      </c>
      <c r="P2115" t="s">
        <v>49</v>
      </c>
      <c r="Q2115" t="s">
        <v>97</v>
      </c>
      <c r="R2115" s="6">
        <f>_xlfn.XLOOKUP(CleanedData[[#This Row],[Product]],'02_Lookup_Tables'!$A$2:$A$126,'02_Lookup_Tables'!$B$2:$B$126)</f>
        <v>1859.13</v>
      </c>
      <c r="S2115" t="str">
        <f>VLOOKUP(CleanedData[[#This Row],[Product]],'02_Lookup_Tables'!$H$2:$I$126,2,FALSE)</f>
        <v>Home Devices</v>
      </c>
      <c r="T2115" t="str">
        <f>VLOOKUP(CleanedData[[#This Row],[Province]],'02_Lookup_Tables'!$D$2:$E$10,2, FALSE)</f>
        <v>Central Region</v>
      </c>
      <c r="U2115" t="str" cm="1">
        <f t="array" ref="U2115">_xlfn.IFS(CleanedData[[#This Row],[Purchase Amount]]&lt;500,"Low",
CleanedData[[#This Row],[Purchase Amount]]&lt;5000,"Medium",
TRUE,"High")</f>
        <v>Medium</v>
      </c>
      <c r="V2115" t="str">
        <f>TEXT(CleanedData[[#This Row],[Date]],"mmmm")</f>
        <v>March</v>
      </c>
      <c r="W2115" t="str">
        <f>"Q"&amp;ROUNDUP(MONTH(CleanedData[[#This Row],[Date]])/3,0)</f>
        <v>Q1</v>
      </c>
      <c r="X2115" t="str">
        <f>IF(CleanedData[[#This Row],[Purchase Amount]]&gt;=5000,"Yes","No")</f>
        <v>No</v>
      </c>
      <c r="Y2115">
        <f>IF(CleanedData[[#This Row],[Recommend]]="Yes",1,0)</f>
        <v>0</v>
      </c>
      <c r="Z2115" s="6">
        <f>CleanedData[[#This Row],[Purchase Amount]]*0.15</f>
        <v>278.86950000000002</v>
      </c>
      <c r="AA2115" s="6">
        <f>CleanedData[[#This Row],[Purchase Amount]]*1.15</f>
        <v>2137.9994999999999</v>
      </c>
    </row>
    <row r="2116" spans="1:27" x14ac:dyDescent="0.3">
      <c r="A2116">
        <v>2551</v>
      </c>
      <c r="B2116" t="s">
        <v>2341</v>
      </c>
      <c r="C2116" s="1">
        <v>45392</v>
      </c>
      <c r="D2116">
        <v>58</v>
      </c>
      <c r="E2116" t="s">
        <v>39</v>
      </c>
      <c r="F2116" t="s">
        <v>61</v>
      </c>
      <c r="G2116" t="s">
        <v>203</v>
      </c>
      <c r="H2116">
        <v>5</v>
      </c>
      <c r="I2116" t="s">
        <v>45</v>
      </c>
      <c r="J2116" t="s">
        <v>63</v>
      </c>
      <c r="K2116" t="s">
        <v>64</v>
      </c>
      <c r="L2116" t="s">
        <v>42</v>
      </c>
      <c r="M2116" t="s">
        <v>140</v>
      </c>
      <c r="N2116" t="s">
        <v>57</v>
      </c>
      <c r="O2116" t="s">
        <v>148</v>
      </c>
      <c r="P2116" t="s">
        <v>49</v>
      </c>
      <c r="Q2116" t="s">
        <v>50</v>
      </c>
      <c r="R2116" s="6">
        <f>_xlfn.XLOOKUP(CleanedData[[#This Row],[Product]],'02_Lookup_Tables'!$A$2:$A$126,'02_Lookup_Tables'!$B$2:$B$126)</f>
        <v>2849.09</v>
      </c>
      <c r="S2116" t="str">
        <f>VLOOKUP(CleanedData[[#This Row],[Product]],'02_Lookup_Tables'!$H$2:$I$126,2,FALSE)</f>
        <v>Home &amp; Living</v>
      </c>
      <c r="T2116" t="str">
        <f>VLOOKUP(CleanedData[[#This Row],[Province]],'02_Lookup_Tables'!$D$2:$E$10,2, FALSE)</f>
        <v>Southern Region</v>
      </c>
      <c r="U2116" t="str" cm="1">
        <f t="array" ref="U2116">_xlfn.IFS(CleanedData[[#This Row],[Purchase Amount]]&lt;500,"Low",
CleanedData[[#This Row],[Purchase Amount]]&lt;5000,"Medium",
TRUE,"High")</f>
        <v>Medium</v>
      </c>
      <c r="V2116" t="str">
        <f>TEXT(CleanedData[[#This Row],[Date]],"mmmm")</f>
        <v>April</v>
      </c>
      <c r="W2116" t="str">
        <f>"Q"&amp;ROUNDUP(MONTH(CleanedData[[#This Row],[Date]])/3,0)</f>
        <v>Q2</v>
      </c>
      <c r="X2116" t="str">
        <f>IF(CleanedData[[#This Row],[Purchase Amount]]&gt;=5000,"Yes","No")</f>
        <v>No</v>
      </c>
      <c r="Y2116">
        <f>IF(CleanedData[[#This Row],[Recommend]]="Yes",1,0)</f>
        <v>1</v>
      </c>
      <c r="Z2116" s="6">
        <f>CleanedData[[#This Row],[Purchase Amount]]*0.15</f>
        <v>427.36349999999999</v>
      </c>
      <c r="AA2116" s="6">
        <f>CleanedData[[#This Row],[Purchase Amount]]*1.15</f>
        <v>3276.4535000000001</v>
      </c>
    </row>
    <row r="2117" spans="1:27" x14ac:dyDescent="0.3">
      <c r="A2117">
        <v>2553</v>
      </c>
      <c r="B2117" t="s">
        <v>2342</v>
      </c>
      <c r="C2117" s="1">
        <v>45357</v>
      </c>
      <c r="D2117">
        <v>39</v>
      </c>
      <c r="E2117" t="s">
        <v>60</v>
      </c>
      <c r="F2117" t="s">
        <v>83</v>
      </c>
      <c r="G2117" t="s">
        <v>162</v>
      </c>
      <c r="H2117">
        <v>2</v>
      </c>
      <c r="I2117" t="s">
        <v>45</v>
      </c>
      <c r="J2117" t="s">
        <v>69</v>
      </c>
      <c r="K2117" t="s">
        <v>44</v>
      </c>
      <c r="L2117" t="s">
        <v>42</v>
      </c>
      <c r="M2117" t="s">
        <v>231</v>
      </c>
      <c r="N2117" t="s">
        <v>47</v>
      </c>
      <c r="O2117" t="s">
        <v>89</v>
      </c>
      <c r="P2117" t="s">
        <v>49</v>
      </c>
      <c r="Q2117" t="s">
        <v>81</v>
      </c>
      <c r="R2117" s="6">
        <f>_xlfn.XLOOKUP(CleanedData[[#This Row],[Product]],'02_Lookup_Tables'!$A$2:$A$126,'02_Lookup_Tables'!$B$2:$B$126)</f>
        <v>3086.4</v>
      </c>
      <c r="S2117" t="str">
        <f>VLOOKUP(CleanedData[[#This Row],[Product]],'02_Lookup_Tables'!$H$2:$I$126,2,FALSE)</f>
        <v>Home &amp; Living</v>
      </c>
      <c r="T2117" t="str">
        <f>VLOOKUP(CleanedData[[#This Row],[Province]],'02_Lookup_Tables'!$D$2:$E$10,2, FALSE)</f>
        <v>Western Region</v>
      </c>
      <c r="U2117" t="str" cm="1">
        <f t="array" ref="U2117">_xlfn.IFS(CleanedData[[#This Row],[Purchase Amount]]&lt;500,"Low",
CleanedData[[#This Row],[Purchase Amount]]&lt;5000,"Medium",
TRUE,"High")</f>
        <v>Medium</v>
      </c>
      <c r="V2117" t="str">
        <f>TEXT(CleanedData[[#This Row],[Date]],"mmmm")</f>
        <v>March</v>
      </c>
      <c r="W2117" t="str">
        <f>"Q"&amp;ROUNDUP(MONTH(CleanedData[[#This Row],[Date]])/3,0)</f>
        <v>Q1</v>
      </c>
      <c r="X2117" t="str">
        <f>IF(CleanedData[[#This Row],[Purchase Amount]]&gt;=5000,"Yes","No")</f>
        <v>No</v>
      </c>
      <c r="Y2117">
        <f>IF(CleanedData[[#This Row],[Recommend]]="Yes",1,0)</f>
        <v>1</v>
      </c>
      <c r="Z2117" s="6">
        <f>CleanedData[[#This Row],[Purchase Amount]]*0.15</f>
        <v>462.96</v>
      </c>
      <c r="AA2117" s="6">
        <f>CleanedData[[#This Row],[Purchase Amount]]*1.15</f>
        <v>3549.3599999999997</v>
      </c>
    </row>
    <row r="2118" spans="1:27" x14ac:dyDescent="0.3">
      <c r="A2118">
        <v>2554</v>
      </c>
      <c r="B2118" t="s">
        <v>2343</v>
      </c>
      <c r="C2118" s="1">
        <v>45903</v>
      </c>
      <c r="D2118">
        <v>54</v>
      </c>
      <c r="E2118" t="s">
        <v>60</v>
      </c>
      <c r="F2118" t="s">
        <v>83</v>
      </c>
      <c r="G2118" t="s">
        <v>173</v>
      </c>
      <c r="H2118">
        <v>1</v>
      </c>
      <c r="I2118" t="s">
        <v>45</v>
      </c>
      <c r="J2118" t="s">
        <v>63</v>
      </c>
      <c r="K2118" t="s">
        <v>44</v>
      </c>
      <c r="L2118" t="s">
        <v>45</v>
      </c>
      <c r="M2118" t="s">
        <v>151</v>
      </c>
      <c r="N2118" t="s">
        <v>80</v>
      </c>
      <c r="O2118" t="s">
        <v>89</v>
      </c>
      <c r="P2118" t="s">
        <v>49</v>
      </c>
      <c r="Q2118" t="s">
        <v>93</v>
      </c>
      <c r="R2118" s="6">
        <f>_xlfn.XLOOKUP(CleanedData[[#This Row],[Product]],'02_Lookup_Tables'!$A$2:$A$126,'02_Lookup_Tables'!$B$2:$B$126)</f>
        <v>13056.99</v>
      </c>
      <c r="S2118" t="str">
        <f>VLOOKUP(CleanedData[[#This Row],[Product]],'02_Lookup_Tables'!$H$2:$I$126,2,FALSE)</f>
        <v>Electronics</v>
      </c>
      <c r="T2118" t="str">
        <f>VLOOKUP(CleanedData[[#This Row],[Province]],'02_Lookup_Tables'!$D$2:$E$10,2, FALSE)</f>
        <v>Western Region</v>
      </c>
      <c r="U2118" t="str" cm="1">
        <f t="array" ref="U2118">_xlfn.IFS(CleanedData[[#This Row],[Purchase Amount]]&lt;500,"Low",
CleanedData[[#This Row],[Purchase Amount]]&lt;5000,"Medium",
TRUE,"High")</f>
        <v>High</v>
      </c>
      <c r="V2118" t="str">
        <f>TEXT(CleanedData[[#This Row],[Date]],"mmmm")</f>
        <v>September</v>
      </c>
      <c r="W2118" t="str">
        <f>"Q"&amp;ROUNDUP(MONTH(CleanedData[[#This Row],[Date]])/3,0)</f>
        <v>Q3</v>
      </c>
      <c r="X2118" t="str">
        <f>IF(CleanedData[[#This Row],[Purchase Amount]]&gt;=5000,"Yes","No")</f>
        <v>Yes</v>
      </c>
      <c r="Y2118">
        <f>IF(CleanedData[[#This Row],[Recommend]]="Yes",1,0)</f>
        <v>1</v>
      </c>
      <c r="Z2118" s="6">
        <f>CleanedData[[#This Row],[Purchase Amount]]*0.15</f>
        <v>1958.5484999999999</v>
      </c>
      <c r="AA2118" s="6">
        <f>CleanedData[[#This Row],[Purchase Amount]]*1.15</f>
        <v>15015.538499999999</v>
      </c>
    </row>
    <row r="2119" spans="1:27" x14ac:dyDescent="0.3">
      <c r="A2119">
        <v>2555</v>
      </c>
      <c r="B2119" t="s">
        <v>2344</v>
      </c>
      <c r="C2119" s="1">
        <v>45683</v>
      </c>
      <c r="E2119" t="s">
        <v>60</v>
      </c>
      <c r="F2119" t="s">
        <v>40</v>
      </c>
      <c r="G2119" t="s">
        <v>91</v>
      </c>
      <c r="H2119">
        <v>2</v>
      </c>
      <c r="I2119" t="s">
        <v>45</v>
      </c>
      <c r="J2119" t="s">
        <v>63</v>
      </c>
      <c r="K2119" t="s">
        <v>44</v>
      </c>
      <c r="L2119" t="s">
        <v>45</v>
      </c>
      <c r="M2119" t="s">
        <v>75</v>
      </c>
      <c r="N2119" t="s">
        <v>47</v>
      </c>
      <c r="O2119" t="s">
        <v>89</v>
      </c>
      <c r="P2119" t="s">
        <v>49</v>
      </c>
      <c r="Q2119" t="s">
        <v>166</v>
      </c>
      <c r="R2119" s="6">
        <f>_xlfn.XLOOKUP(CleanedData[[#This Row],[Product]],'02_Lookup_Tables'!$A$2:$A$126,'02_Lookup_Tables'!$B$2:$B$126)</f>
        <v>1370.56</v>
      </c>
      <c r="S2119" t="str">
        <f>VLOOKUP(CleanedData[[#This Row],[Product]],'02_Lookup_Tables'!$H$2:$I$126,2,FALSE)</f>
        <v>Electronics</v>
      </c>
      <c r="T2119" t="str">
        <f>VLOOKUP(CleanedData[[#This Row],[Province]],'02_Lookup_Tables'!$D$2:$E$10,2, FALSE)</f>
        <v>Northern Region</v>
      </c>
      <c r="U2119" t="str" cm="1">
        <f t="array" ref="U2119">_xlfn.IFS(CleanedData[[#This Row],[Purchase Amount]]&lt;500,"Low",
CleanedData[[#This Row],[Purchase Amount]]&lt;5000,"Medium",
TRUE,"High")</f>
        <v>Medium</v>
      </c>
      <c r="V2119" t="str">
        <f>TEXT(CleanedData[[#This Row],[Date]],"mmmm")</f>
        <v>January</v>
      </c>
      <c r="W2119" t="str">
        <f>"Q"&amp;ROUNDUP(MONTH(CleanedData[[#This Row],[Date]])/3,0)</f>
        <v>Q1</v>
      </c>
      <c r="X2119" t="str">
        <f>IF(CleanedData[[#This Row],[Purchase Amount]]&gt;=5000,"Yes","No")</f>
        <v>No</v>
      </c>
      <c r="Y2119">
        <f>IF(CleanedData[[#This Row],[Recommend]]="Yes",1,0)</f>
        <v>1</v>
      </c>
      <c r="Z2119" s="6">
        <f>CleanedData[[#This Row],[Purchase Amount]]*0.15</f>
        <v>205.58399999999997</v>
      </c>
      <c r="AA2119" s="6">
        <f>CleanedData[[#This Row],[Purchase Amount]]*1.15</f>
        <v>1576.1439999999998</v>
      </c>
    </row>
    <row r="2120" spans="1:27" x14ac:dyDescent="0.3">
      <c r="A2120">
        <v>2556</v>
      </c>
      <c r="B2120" t="s">
        <v>2345</v>
      </c>
      <c r="C2120" s="1">
        <v>45992</v>
      </c>
      <c r="D2120">
        <v>59</v>
      </c>
      <c r="E2120" t="s">
        <v>52</v>
      </c>
      <c r="F2120" t="s">
        <v>125</v>
      </c>
      <c r="G2120" t="s">
        <v>198</v>
      </c>
      <c r="H2120">
        <v>4</v>
      </c>
      <c r="I2120" t="s">
        <v>45</v>
      </c>
      <c r="J2120" t="s">
        <v>74</v>
      </c>
      <c r="K2120" t="s">
        <v>64</v>
      </c>
      <c r="L2120" t="s">
        <v>45</v>
      </c>
      <c r="M2120" t="s">
        <v>79</v>
      </c>
      <c r="N2120" t="s">
        <v>96</v>
      </c>
      <c r="O2120" t="s">
        <v>89</v>
      </c>
      <c r="P2120" t="s">
        <v>70</v>
      </c>
      <c r="Q2120" t="s">
        <v>50</v>
      </c>
      <c r="R2120" s="6">
        <f>_xlfn.XLOOKUP(CleanedData[[#This Row],[Product]],'02_Lookup_Tables'!$A$2:$A$126,'02_Lookup_Tables'!$B$2:$B$126)</f>
        <v>2099.4</v>
      </c>
      <c r="S2120" t="str">
        <f>VLOOKUP(CleanedData[[#This Row],[Product]],'02_Lookup_Tables'!$H$2:$I$126,2,FALSE)</f>
        <v>Sports &amp; Outdoors</v>
      </c>
      <c r="T2120" t="str">
        <f>VLOOKUP(CleanedData[[#This Row],[Province]],'02_Lookup_Tables'!$D$2:$E$10,2, FALSE)</f>
        <v>Western Region</v>
      </c>
      <c r="U2120" t="str" cm="1">
        <f t="array" ref="U2120">_xlfn.IFS(CleanedData[[#This Row],[Purchase Amount]]&lt;500,"Low",
CleanedData[[#This Row],[Purchase Amount]]&lt;5000,"Medium",
TRUE,"High")</f>
        <v>Medium</v>
      </c>
      <c r="V2120" t="str">
        <f>TEXT(CleanedData[[#This Row],[Date]],"mmmm")</f>
        <v>December</v>
      </c>
      <c r="W2120" t="str">
        <f>"Q"&amp;ROUNDUP(MONTH(CleanedData[[#This Row],[Date]])/3,0)</f>
        <v>Q4</v>
      </c>
      <c r="X2120" t="str">
        <f>IF(CleanedData[[#This Row],[Purchase Amount]]&gt;=5000,"Yes","No")</f>
        <v>No</v>
      </c>
      <c r="Y2120">
        <f>IF(CleanedData[[#This Row],[Recommend]]="Yes",1,0)</f>
        <v>1</v>
      </c>
      <c r="Z2120" s="6">
        <f>CleanedData[[#This Row],[Purchase Amount]]*0.15</f>
        <v>314.91000000000003</v>
      </c>
      <c r="AA2120" s="6">
        <f>CleanedData[[#This Row],[Purchase Amount]]*1.15</f>
        <v>2414.31</v>
      </c>
    </row>
    <row r="2121" spans="1:27" x14ac:dyDescent="0.3">
      <c r="A2121">
        <v>2557</v>
      </c>
      <c r="B2121" t="s">
        <v>2346</v>
      </c>
      <c r="C2121" s="1">
        <v>46019</v>
      </c>
      <c r="D2121">
        <v>26</v>
      </c>
      <c r="E2121" t="s">
        <v>52</v>
      </c>
      <c r="F2121" t="s">
        <v>77</v>
      </c>
      <c r="G2121" t="s">
        <v>340</v>
      </c>
      <c r="H2121">
        <v>3</v>
      </c>
      <c r="I2121" t="s">
        <v>45</v>
      </c>
      <c r="J2121" t="s">
        <v>63</v>
      </c>
      <c r="K2121" t="s">
        <v>64</v>
      </c>
      <c r="L2121" t="s">
        <v>42</v>
      </c>
      <c r="M2121" t="s">
        <v>151</v>
      </c>
      <c r="N2121" t="s">
        <v>48</v>
      </c>
      <c r="O2121" t="s">
        <v>89</v>
      </c>
      <c r="P2121" t="s">
        <v>49</v>
      </c>
      <c r="Q2121" t="s">
        <v>58</v>
      </c>
      <c r="R2121" s="6">
        <f>_xlfn.XLOOKUP(CleanedData[[#This Row],[Product]],'02_Lookup_Tables'!$A$2:$A$126,'02_Lookup_Tables'!$B$2:$B$126)</f>
        <v>828.82</v>
      </c>
      <c r="S2121" t="str">
        <f>VLOOKUP(CleanedData[[#This Row],[Product]],'02_Lookup_Tables'!$H$2:$I$126,2,FALSE)</f>
        <v>Home Devices</v>
      </c>
      <c r="T2121" t="str">
        <f>VLOOKUP(CleanedData[[#This Row],[Province]],'02_Lookup_Tables'!$D$2:$E$10,2, FALSE)</f>
        <v>Central Region</v>
      </c>
      <c r="U2121" t="str" cm="1">
        <f t="array" ref="U2121">_xlfn.IFS(CleanedData[[#This Row],[Purchase Amount]]&lt;500,"Low",
CleanedData[[#This Row],[Purchase Amount]]&lt;5000,"Medium",
TRUE,"High")</f>
        <v>Medium</v>
      </c>
      <c r="V2121" t="str">
        <f>TEXT(CleanedData[[#This Row],[Date]],"mmmm")</f>
        <v>December</v>
      </c>
      <c r="W2121" t="str">
        <f>"Q"&amp;ROUNDUP(MONTH(CleanedData[[#This Row],[Date]])/3,0)</f>
        <v>Q4</v>
      </c>
      <c r="X2121" t="str">
        <f>IF(CleanedData[[#This Row],[Purchase Amount]]&gt;=5000,"Yes","No")</f>
        <v>No</v>
      </c>
      <c r="Y2121">
        <f>IF(CleanedData[[#This Row],[Recommend]]="Yes",1,0)</f>
        <v>1</v>
      </c>
      <c r="Z2121" s="6">
        <f>CleanedData[[#This Row],[Purchase Amount]]*0.15</f>
        <v>124.32300000000001</v>
      </c>
      <c r="AA2121" s="6">
        <f>CleanedData[[#This Row],[Purchase Amount]]*1.15</f>
        <v>953.14300000000003</v>
      </c>
    </row>
    <row r="2122" spans="1:27" x14ac:dyDescent="0.3">
      <c r="A2122">
        <v>2559</v>
      </c>
      <c r="B2122" t="s">
        <v>2347</v>
      </c>
      <c r="C2122" s="1">
        <v>45946</v>
      </c>
      <c r="D2122">
        <v>47</v>
      </c>
      <c r="E2122" t="s">
        <v>52</v>
      </c>
      <c r="F2122" t="s">
        <v>108</v>
      </c>
      <c r="G2122" t="s">
        <v>164</v>
      </c>
      <c r="H2122">
        <v>1</v>
      </c>
      <c r="I2122" t="s">
        <v>45</v>
      </c>
      <c r="J2122" t="s">
        <v>43</v>
      </c>
      <c r="K2122" t="s">
        <v>55</v>
      </c>
      <c r="L2122" t="s">
        <v>45</v>
      </c>
      <c r="M2122" t="s">
        <v>147</v>
      </c>
      <c r="N2122" t="s">
        <v>80</v>
      </c>
      <c r="O2122" t="s">
        <v>148</v>
      </c>
      <c r="P2122" t="s">
        <v>70</v>
      </c>
      <c r="Q2122" t="s">
        <v>93</v>
      </c>
      <c r="R2122" s="6">
        <f>_xlfn.XLOOKUP(CleanedData[[#This Row],[Product]],'02_Lookup_Tables'!$A$2:$A$126,'02_Lookup_Tables'!$B$2:$B$126)</f>
        <v>440.87</v>
      </c>
      <c r="S2122" t="str">
        <f>VLOOKUP(CleanedData[[#This Row],[Product]],'02_Lookup_Tables'!$H$2:$I$126,2,FALSE)</f>
        <v>Home &amp; Living</v>
      </c>
      <c r="T2122" t="str">
        <f>VLOOKUP(CleanedData[[#This Row],[Province]],'02_Lookup_Tables'!$D$2:$E$10,2, FALSE)</f>
        <v>Gauteng Region</v>
      </c>
      <c r="U2122" t="str" cm="1">
        <f t="array" ref="U2122">_xlfn.IFS(CleanedData[[#This Row],[Purchase Amount]]&lt;500,"Low",
CleanedData[[#This Row],[Purchase Amount]]&lt;5000,"Medium",
TRUE,"High")</f>
        <v>Low</v>
      </c>
      <c r="V2122" t="str">
        <f>TEXT(CleanedData[[#This Row],[Date]],"mmmm")</f>
        <v>October</v>
      </c>
      <c r="W2122" t="str">
        <f>"Q"&amp;ROUNDUP(MONTH(CleanedData[[#This Row],[Date]])/3,0)</f>
        <v>Q4</v>
      </c>
      <c r="X2122" t="str">
        <f>IF(CleanedData[[#This Row],[Purchase Amount]]&gt;=5000,"Yes","No")</f>
        <v>No</v>
      </c>
      <c r="Y2122">
        <f>IF(CleanedData[[#This Row],[Recommend]]="Yes",1,0)</f>
        <v>1</v>
      </c>
      <c r="Z2122" s="6">
        <f>CleanedData[[#This Row],[Purchase Amount]]*0.15</f>
        <v>66.130499999999998</v>
      </c>
      <c r="AA2122" s="6">
        <f>CleanedData[[#This Row],[Purchase Amount]]*1.15</f>
        <v>507.00049999999999</v>
      </c>
    </row>
    <row r="2123" spans="1:27" x14ac:dyDescent="0.3">
      <c r="A2123">
        <v>2560</v>
      </c>
      <c r="B2123" t="s">
        <v>2348</v>
      </c>
      <c r="C2123" s="1">
        <v>45993</v>
      </c>
      <c r="D2123">
        <v>50</v>
      </c>
      <c r="E2123" t="s">
        <v>60</v>
      </c>
      <c r="F2123" t="s">
        <v>77</v>
      </c>
      <c r="G2123" t="s">
        <v>378</v>
      </c>
      <c r="H2123">
        <v>4</v>
      </c>
      <c r="I2123" t="s">
        <v>45</v>
      </c>
      <c r="J2123" t="s">
        <v>74</v>
      </c>
      <c r="K2123" t="s">
        <v>55</v>
      </c>
      <c r="L2123" t="s">
        <v>45</v>
      </c>
      <c r="M2123" t="s">
        <v>151</v>
      </c>
      <c r="N2123" t="s">
        <v>96</v>
      </c>
      <c r="O2123" t="s">
        <v>89</v>
      </c>
      <c r="P2123" t="s">
        <v>70</v>
      </c>
      <c r="Q2123" t="s">
        <v>93</v>
      </c>
      <c r="R2123" s="6">
        <f>_xlfn.XLOOKUP(CleanedData[[#This Row],[Product]],'02_Lookup_Tables'!$A$2:$A$126,'02_Lookup_Tables'!$B$2:$B$126)</f>
        <v>40.11</v>
      </c>
      <c r="S2123" t="str">
        <f>VLOOKUP(CleanedData[[#This Row],[Product]],'02_Lookup_Tables'!$H$2:$I$126,2,FALSE)</f>
        <v>Food</v>
      </c>
      <c r="T2123" t="str">
        <f>VLOOKUP(CleanedData[[#This Row],[Province]],'02_Lookup_Tables'!$D$2:$E$10,2, FALSE)</f>
        <v>Central Region</v>
      </c>
      <c r="U2123" t="str" cm="1">
        <f t="array" ref="U2123">_xlfn.IFS(CleanedData[[#This Row],[Purchase Amount]]&lt;500,"Low",
CleanedData[[#This Row],[Purchase Amount]]&lt;5000,"Medium",
TRUE,"High")</f>
        <v>Low</v>
      </c>
      <c r="V2123" t="str">
        <f>TEXT(CleanedData[[#This Row],[Date]],"mmmm")</f>
        <v>December</v>
      </c>
      <c r="W2123" t="str">
        <f>"Q"&amp;ROUNDUP(MONTH(CleanedData[[#This Row],[Date]])/3,0)</f>
        <v>Q4</v>
      </c>
      <c r="X2123" t="str">
        <f>IF(CleanedData[[#This Row],[Purchase Amount]]&gt;=5000,"Yes","No")</f>
        <v>No</v>
      </c>
      <c r="Y2123">
        <f>IF(CleanedData[[#This Row],[Recommend]]="Yes",1,0)</f>
        <v>1</v>
      </c>
      <c r="Z2123" s="6">
        <f>CleanedData[[#This Row],[Purchase Amount]]*0.15</f>
        <v>6.0164999999999997</v>
      </c>
      <c r="AA2123" s="6">
        <f>CleanedData[[#This Row],[Purchase Amount]]*1.15</f>
        <v>46.126499999999993</v>
      </c>
    </row>
    <row r="2124" spans="1:27" x14ac:dyDescent="0.3">
      <c r="A2124">
        <v>2561</v>
      </c>
      <c r="B2124" t="s">
        <v>2349</v>
      </c>
      <c r="C2124" s="1">
        <v>45497</v>
      </c>
      <c r="D2124">
        <v>59</v>
      </c>
      <c r="E2124" t="s">
        <v>60</v>
      </c>
      <c r="F2124" t="s">
        <v>40</v>
      </c>
      <c r="G2124" t="s">
        <v>78</v>
      </c>
      <c r="H2124">
        <v>4</v>
      </c>
      <c r="I2124" t="s">
        <v>42</v>
      </c>
      <c r="J2124" t="s">
        <v>69</v>
      </c>
      <c r="K2124" t="s">
        <v>44</v>
      </c>
      <c r="L2124" t="s">
        <v>42</v>
      </c>
      <c r="M2124" t="s">
        <v>85</v>
      </c>
      <c r="N2124" t="s">
        <v>96</v>
      </c>
      <c r="O2124" t="s">
        <v>48</v>
      </c>
      <c r="P2124" t="s">
        <v>49</v>
      </c>
      <c r="Q2124" t="s">
        <v>50</v>
      </c>
      <c r="R2124" s="6">
        <f>_xlfn.XLOOKUP(CleanedData[[#This Row],[Product]],'02_Lookup_Tables'!$A$2:$A$126,'02_Lookup_Tables'!$B$2:$B$126)</f>
        <v>1951.09</v>
      </c>
      <c r="S2124" t="str">
        <f>VLOOKUP(CleanedData[[#This Row],[Product]],'02_Lookup_Tables'!$H$2:$I$126,2,FALSE)</f>
        <v>Accessories</v>
      </c>
      <c r="T2124" t="str">
        <f>VLOOKUP(CleanedData[[#This Row],[Province]],'02_Lookup_Tables'!$D$2:$E$10,2, FALSE)</f>
        <v>Northern Region</v>
      </c>
      <c r="U2124" t="str" cm="1">
        <f t="array" ref="U2124">_xlfn.IFS(CleanedData[[#This Row],[Purchase Amount]]&lt;500,"Low",
CleanedData[[#This Row],[Purchase Amount]]&lt;5000,"Medium",
TRUE,"High")</f>
        <v>Medium</v>
      </c>
      <c r="V2124" t="str">
        <f>TEXT(CleanedData[[#This Row],[Date]],"mmmm")</f>
        <v>July</v>
      </c>
      <c r="W2124" t="str">
        <f>"Q"&amp;ROUNDUP(MONTH(CleanedData[[#This Row],[Date]])/3,0)</f>
        <v>Q3</v>
      </c>
      <c r="X2124" t="str">
        <f>IF(CleanedData[[#This Row],[Purchase Amount]]&gt;=5000,"Yes","No")</f>
        <v>No</v>
      </c>
      <c r="Y2124">
        <f>IF(CleanedData[[#This Row],[Recommend]]="Yes",1,0)</f>
        <v>0</v>
      </c>
      <c r="Z2124" s="6">
        <f>CleanedData[[#This Row],[Purchase Amount]]*0.15</f>
        <v>292.6635</v>
      </c>
      <c r="AA2124" s="6">
        <f>CleanedData[[#This Row],[Purchase Amount]]*1.15</f>
        <v>2243.7534999999998</v>
      </c>
    </row>
    <row r="2125" spans="1:27" x14ac:dyDescent="0.3">
      <c r="A2125">
        <v>2562</v>
      </c>
      <c r="B2125" t="s">
        <v>2350</v>
      </c>
      <c r="C2125" s="1">
        <v>45850</v>
      </c>
      <c r="D2125">
        <v>25</v>
      </c>
      <c r="E2125" t="s">
        <v>39</v>
      </c>
      <c r="F2125" t="s">
        <v>68</v>
      </c>
      <c r="G2125" t="s">
        <v>636</v>
      </c>
      <c r="H2125">
        <v>2</v>
      </c>
      <c r="I2125" t="s">
        <v>45</v>
      </c>
      <c r="J2125" t="s">
        <v>69</v>
      </c>
      <c r="K2125" t="s">
        <v>44</v>
      </c>
      <c r="L2125" t="s">
        <v>42</v>
      </c>
      <c r="M2125" t="s">
        <v>100</v>
      </c>
      <c r="N2125" t="s">
        <v>47</v>
      </c>
      <c r="O2125" t="s">
        <v>48</v>
      </c>
      <c r="P2125" t="s">
        <v>49</v>
      </c>
      <c r="Q2125" t="s">
        <v>58</v>
      </c>
      <c r="R2125" s="6">
        <f>_xlfn.XLOOKUP(CleanedData[[#This Row],[Product]],'02_Lookup_Tables'!$A$2:$A$126,'02_Lookup_Tables'!$B$2:$B$126)</f>
        <v>6581.78</v>
      </c>
      <c r="S2125" t="str">
        <f>VLOOKUP(CleanedData[[#This Row],[Product]],'02_Lookup_Tables'!$H$2:$I$126,2,FALSE)</f>
        <v>Electronics</v>
      </c>
      <c r="T2125" t="str">
        <f>VLOOKUP(CleanedData[[#This Row],[Province]],'02_Lookup_Tables'!$D$2:$E$10,2, FALSE)</f>
        <v>Northern Region</v>
      </c>
      <c r="U2125" t="str" cm="1">
        <f t="array" ref="U2125">_xlfn.IFS(CleanedData[[#This Row],[Purchase Amount]]&lt;500,"Low",
CleanedData[[#This Row],[Purchase Amount]]&lt;5000,"Medium",
TRUE,"High")</f>
        <v>High</v>
      </c>
      <c r="V2125" t="str">
        <f>TEXT(CleanedData[[#This Row],[Date]],"mmmm")</f>
        <v>July</v>
      </c>
      <c r="W2125" t="str">
        <f>"Q"&amp;ROUNDUP(MONTH(CleanedData[[#This Row],[Date]])/3,0)</f>
        <v>Q3</v>
      </c>
      <c r="X2125" t="str">
        <f>IF(CleanedData[[#This Row],[Purchase Amount]]&gt;=5000,"Yes","No")</f>
        <v>Yes</v>
      </c>
      <c r="Y2125">
        <f>IF(CleanedData[[#This Row],[Recommend]]="Yes",1,0)</f>
        <v>1</v>
      </c>
      <c r="Z2125" s="6">
        <f>CleanedData[[#This Row],[Purchase Amount]]*0.15</f>
        <v>987.26699999999994</v>
      </c>
      <c r="AA2125" s="6">
        <f>CleanedData[[#This Row],[Purchase Amount]]*1.15</f>
        <v>7569.0469999999996</v>
      </c>
    </row>
    <row r="2126" spans="1:27" x14ac:dyDescent="0.3">
      <c r="A2126">
        <v>2563</v>
      </c>
      <c r="B2126" t="s">
        <v>2351</v>
      </c>
      <c r="C2126" s="1">
        <v>45838</v>
      </c>
      <c r="D2126">
        <v>36</v>
      </c>
      <c r="E2126" t="s">
        <v>60</v>
      </c>
      <c r="F2126" t="s">
        <v>130</v>
      </c>
      <c r="G2126" t="s">
        <v>505</v>
      </c>
      <c r="H2126">
        <v>4</v>
      </c>
      <c r="I2126" t="s">
        <v>45</v>
      </c>
      <c r="J2126" t="s">
        <v>74</v>
      </c>
      <c r="K2126" t="s">
        <v>44</v>
      </c>
      <c r="L2126" t="s">
        <v>42</v>
      </c>
      <c r="M2126" t="s">
        <v>231</v>
      </c>
      <c r="N2126" t="s">
        <v>96</v>
      </c>
      <c r="O2126" t="s">
        <v>89</v>
      </c>
      <c r="P2126" t="s">
        <v>70</v>
      </c>
      <c r="Q2126" t="s">
        <v>81</v>
      </c>
      <c r="R2126" s="6">
        <f>_xlfn.XLOOKUP(CleanedData[[#This Row],[Product]],'02_Lookup_Tables'!$A$2:$A$126,'02_Lookup_Tables'!$B$2:$B$126)</f>
        <v>2572.02</v>
      </c>
      <c r="S2126" t="str">
        <f>VLOOKUP(CleanedData[[#This Row],[Product]],'02_Lookup_Tables'!$H$2:$I$126,2,FALSE)</f>
        <v>Home &amp; Living</v>
      </c>
      <c r="T2126" t="str">
        <f>VLOOKUP(CleanedData[[#This Row],[Province]],'02_Lookup_Tables'!$D$2:$E$10,2, FALSE)</f>
        <v>Eastern Region</v>
      </c>
      <c r="U2126" t="str" cm="1">
        <f t="array" ref="U2126">_xlfn.IFS(CleanedData[[#This Row],[Purchase Amount]]&lt;500,"Low",
CleanedData[[#This Row],[Purchase Amount]]&lt;5000,"Medium",
TRUE,"High")</f>
        <v>Medium</v>
      </c>
      <c r="V2126" t="str">
        <f>TEXT(CleanedData[[#This Row],[Date]],"mmmm")</f>
        <v>June</v>
      </c>
      <c r="W2126" t="str">
        <f>"Q"&amp;ROUNDUP(MONTH(CleanedData[[#This Row],[Date]])/3,0)</f>
        <v>Q2</v>
      </c>
      <c r="X2126" t="str">
        <f>IF(CleanedData[[#This Row],[Purchase Amount]]&gt;=5000,"Yes","No")</f>
        <v>No</v>
      </c>
      <c r="Y2126">
        <f>IF(CleanedData[[#This Row],[Recommend]]="Yes",1,0)</f>
        <v>1</v>
      </c>
      <c r="Z2126" s="6">
        <f>CleanedData[[#This Row],[Purchase Amount]]*0.15</f>
        <v>385.803</v>
      </c>
      <c r="AA2126" s="6">
        <f>CleanedData[[#This Row],[Purchase Amount]]*1.15</f>
        <v>2957.8229999999999</v>
      </c>
    </row>
    <row r="2127" spans="1:27" x14ac:dyDescent="0.3">
      <c r="A2127">
        <v>2564</v>
      </c>
      <c r="B2127" t="s">
        <v>2352</v>
      </c>
      <c r="C2127" s="1">
        <v>45988</v>
      </c>
      <c r="D2127">
        <v>39</v>
      </c>
      <c r="E2127" t="s">
        <v>39</v>
      </c>
      <c r="F2127" t="s">
        <v>83</v>
      </c>
      <c r="G2127" t="s">
        <v>340</v>
      </c>
      <c r="H2127">
        <v>5</v>
      </c>
      <c r="I2127" t="s">
        <v>42</v>
      </c>
      <c r="J2127" t="s">
        <v>63</v>
      </c>
      <c r="K2127" t="s">
        <v>64</v>
      </c>
      <c r="L2127" t="s">
        <v>45</v>
      </c>
      <c r="M2127" t="s">
        <v>231</v>
      </c>
      <c r="N2127" t="s">
        <v>57</v>
      </c>
      <c r="O2127" t="s">
        <v>89</v>
      </c>
      <c r="P2127" t="s">
        <v>70</v>
      </c>
      <c r="Q2127" t="s">
        <v>81</v>
      </c>
      <c r="R2127" s="6">
        <f>_xlfn.XLOOKUP(CleanedData[[#This Row],[Product]],'02_Lookup_Tables'!$A$2:$A$126,'02_Lookup_Tables'!$B$2:$B$126)</f>
        <v>828.82</v>
      </c>
      <c r="S2127" t="str">
        <f>VLOOKUP(CleanedData[[#This Row],[Product]],'02_Lookup_Tables'!$H$2:$I$126,2,FALSE)</f>
        <v>Home Devices</v>
      </c>
      <c r="T2127" t="str">
        <f>VLOOKUP(CleanedData[[#This Row],[Province]],'02_Lookup_Tables'!$D$2:$E$10,2, FALSE)</f>
        <v>Western Region</v>
      </c>
      <c r="U2127" t="str" cm="1">
        <f t="array" ref="U2127">_xlfn.IFS(CleanedData[[#This Row],[Purchase Amount]]&lt;500,"Low",
CleanedData[[#This Row],[Purchase Amount]]&lt;5000,"Medium",
TRUE,"High")</f>
        <v>Medium</v>
      </c>
      <c r="V2127" t="str">
        <f>TEXT(CleanedData[[#This Row],[Date]],"mmmm")</f>
        <v>November</v>
      </c>
      <c r="W2127" t="str">
        <f>"Q"&amp;ROUNDUP(MONTH(CleanedData[[#This Row],[Date]])/3,0)</f>
        <v>Q4</v>
      </c>
      <c r="X2127" t="str">
        <f>IF(CleanedData[[#This Row],[Purchase Amount]]&gt;=5000,"Yes","No")</f>
        <v>No</v>
      </c>
      <c r="Y2127">
        <f>IF(CleanedData[[#This Row],[Recommend]]="Yes",1,0)</f>
        <v>0</v>
      </c>
      <c r="Z2127" s="6">
        <f>CleanedData[[#This Row],[Purchase Amount]]*0.15</f>
        <v>124.32300000000001</v>
      </c>
      <c r="AA2127" s="6">
        <f>CleanedData[[#This Row],[Purchase Amount]]*1.15</f>
        <v>953.14300000000003</v>
      </c>
    </row>
    <row r="2128" spans="1:27" x14ac:dyDescent="0.3">
      <c r="A2128">
        <v>2566</v>
      </c>
      <c r="B2128" t="s">
        <v>2353</v>
      </c>
      <c r="C2128" s="1">
        <v>45691</v>
      </c>
      <c r="D2128">
        <v>55</v>
      </c>
      <c r="E2128" t="s">
        <v>39</v>
      </c>
      <c r="F2128" t="s">
        <v>68</v>
      </c>
      <c r="G2128" t="s">
        <v>162</v>
      </c>
      <c r="H2128">
        <v>5</v>
      </c>
      <c r="I2128" t="s">
        <v>45</v>
      </c>
      <c r="J2128" t="s">
        <v>54</v>
      </c>
      <c r="K2128" t="s">
        <v>64</v>
      </c>
      <c r="L2128" t="s">
        <v>45</v>
      </c>
      <c r="M2128" t="s">
        <v>140</v>
      </c>
      <c r="N2128" t="s">
        <v>57</v>
      </c>
      <c r="O2128" t="s">
        <v>148</v>
      </c>
      <c r="P2128" t="s">
        <v>49</v>
      </c>
      <c r="Q2128" t="s">
        <v>50</v>
      </c>
      <c r="R2128" s="6">
        <f>_xlfn.XLOOKUP(CleanedData[[#This Row],[Product]],'02_Lookup_Tables'!$A$2:$A$126,'02_Lookup_Tables'!$B$2:$B$126)</f>
        <v>3086.4</v>
      </c>
      <c r="S2128" t="str">
        <f>VLOOKUP(CleanedData[[#This Row],[Product]],'02_Lookup_Tables'!$H$2:$I$126,2,FALSE)</f>
        <v>Home &amp; Living</v>
      </c>
      <c r="T2128" t="str">
        <f>VLOOKUP(CleanedData[[#This Row],[Province]],'02_Lookup_Tables'!$D$2:$E$10,2, FALSE)</f>
        <v>Northern Region</v>
      </c>
      <c r="U2128" t="str" cm="1">
        <f t="array" ref="U2128">_xlfn.IFS(CleanedData[[#This Row],[Purchase Amount]]&lt;500,"Low",
CleanedData[[#This Row],[Purchase Amount]]&lt;5000,"Medium",
TRUE,"High")</f>
        <v>Medium</v>
      </c>
      <c r="V2128" t="str">
        <f>TEXT(CleanedData[[#This Row],[Date]],"mmmm")</f>
        <v>February</v>
      </c>
      <c r="W2128" t="str">
        <f>"Q"&amp;ROUNDUP(MONTH(CleanedData[[#This Row],[Date]])/3,0)</f>
        <v>Q1</v>
      </c>
      <c r="X2128" t="str">
        <f>IF(CleanedData[[#This Row],[Purchase Amount]]&gt;=5000,"Yes","No")</f>
        <v>No</v>
      </c>
      <c r="Y2128">
        <f>IF(CleanedData[[#This Row],[Recommend]]="Yes",1,0)</f>
        <v>1</v>
      </c>
      <c r="Z2128" s="6">
        <f>CleanedData[[#This Row],[Purchase Amount]]*0.15</f>
        <v>462.96</v>
      </c>
      <c r="AA2128" s="6">
        <f>CleanedData[[#This Row],[Purchase Amount]]*1.15</f>
        <v>3549.3599999999997</v>
      </c>
    </row>
    <row r="2129" spans="1:27" x14ac:dyDescent="0.3">
      <c r="A2129">
        <v>2567</v>
      </c>
      <c r="B2129" t="s">
        <v>2354</v>
      </c>
      <c r="C2129" s="1">
        <v>45376</v>
      </c>
      <c r="D2129">
        <v>75</v>
      </c>
      <c r="E2129" t="s">
        <v>60</v>
      </c>
      <c r="F2129" t="s">
        <v>108</v>
      </c>
      <c r="G2129" t="s">
        <v>116</v>
      </c>
      <c r="H2129">
        <v>1</v>
      </c>
      <c r="I2129" t="s">
        <v>45</v>
      </c>
      <c r="J2129" t="s">
        <v>63</v>
      </c>
      <c r="K2129" t="s">
        <v>64</v>
      </c>
      <c r="L2129" t="s">
        <v>42</v>
      </c>
      <c r="M2129" t="s">
        <v>196</v>
      </c>
      <c r="N2129" t="s">
        <v>80</v>
      </c>
      <c r="O2129" t="s">
        <v>89</v>
      </c>
      <c r="P2129" t="s">
        <v>49</v>
      </c>
      <c r="Q2129" t="s">
        <v>97</v>
      </c>
      <c r="R2129" s="6">
        <f>_xlfn.XLOOKUP(CleanedData[[#This Row],[Product]],'02_Lookup_Tables'!$A$2:$A$126,'02_Lookup_Tables'!$B$2:$B$126)</f>
        <v>869.65</v>
      </c>
      <c r="S2129" t="str">
        <f>VLOOKUP(CleanedData[[#This Row],[Product]],'02_Lookup_Tables'!$H$2:$I$126,2,FALSE)</f>
        <v>Toys &amp; Games</v>
      </c>
      <c r="T2129" t="str">
        <f>VLOOKUP(CleanedData[[#This Row],[Province]],'02_Lookup_Tables'!$D$2:$E$10,2, FALSE)</f>
        <v>Gauteng Region</v>
      </c>
      <c r="U2129" t="str" cm="1">
        <f t="array" ref="U2129">_xlfn.IFS(CleanedData[[#This Row],[Purchase Amount]]&lt;500,"Low",
CleanedData[[#This Row],[Purchase Amount]]&lt;5000,"Medium",
TRUE,"High")</f>
        <v>Medium</v>
      </c>
      <c r="V2129" t="str">
        <f>TEXT(CleanedData[[#This Row],[Date]],"mmmm")</f>
        <v>March</v>
      </c>
      <c r="W2129" t="str">
        <f>"Q"&amp;ROUNDUP(MONTH(CleanedData[[#This Row],[Date]])/3,0)</f>
        <v>Q1</v>
      </c>
      <c r="X2129" t="str">
        <f>IF(CleanedData[[#This Row],[Purchase Amount]]&gt;=5000,"Yes","No")</f>
        <v>No</v>
      </c>
      <c r="Y2129">
        <f>IF(CleanedData[[#This Row],[Recommend]]="Yes",1,0)</f>
        <v>1</v>
      </c>
      <c r="Z2129" s="6">
        <f>CleanedData[[#This Row],[Purchase Amount]]*0.15</f>
        <v>130.44749999999999</v>
      </c>
      <c r="AA2129" s="6">
        <f>CleanedData[[#This Row],[Purchase Amount]]*1.15</f>
        <v>1000.0974999999999</v>
      </c>
    </row>
    <row r="2130" spans="1:27" x14ac:dyDescent="0.3">
      <c r="A2130">
        <v>2568</v>
      </c>
      <c r="B2130" t="s">
        <v>2355</v>
      </c>
      <c r="C2130" s="1">
        <v>45843</v>
      </c>
      <c r="D2130">
        <v>47</v>
      </c>
      <c r="E2130" t="s">
        <v>39</v>
      </c>
      <c r="F2130" t="s">
        <v>77</v>
      </c>
      <c r="G2130" t="s">
        <v>118</v>
      </c>
      <c r="H2130">
        <v>2</v>
      </c>
      <c r="I2130" t="s">
        <v>42</v>
      </c>
      <c r="J2130" t="s">
        <v>69</v>
      </c>
      <c r="K2130" t="s">
        <v>64</v>
      </c>
      <c r="L2130" t="s">
        <v>45</v>
      </c>
      <c r="N2130" t="s">
        <v>47</v>
      </c>
      <c r="O2130" t="s">
        <v>134</v>
      </c>
      <c r="P2130" t="s">
        <v>8646</v>
      </c>
      <c r="Q2130" t="s">
        <v>93</v>
      </c>
      <c r="R2130" s="6">
        <f>_xlfn.XLOOKUP(CleanedData[[#This Row],[Product]],'02_Lookup_Tables'!$A$2:$A$126,'02_Lookup_Tables'!$B$2:$B$126)</f>
        <v>368.99</v>
      </c>
      <c r="S2130" t="str">
        <f>VLOOKUP(CleanedData[[#This Row],[Product]],'02_Lookup_Tables'!$H$2:$I$126,2,FALSE)</f>
        <v>Accessories</v>
      </c>
      <c r="T2130" t="str">
        <f>VLOOKUP(CleanedData[[#This Row],[Province]],'02_Lookup_Tables'!$D$2:$E$10,2, FALSE)</f>
        <v>Central Region</v>
      </c>
      <c r="U2130" t="str" cm="1">
        <f t="array" ref="U2130">_xlfn.IFS(CleanedData[[#This Row],[Purchase Amount]]&lt;500,"Low",
CleanedData[[#This Row],[Purchase Amount]]&lt;5000,"Medium",
TRUE,"High")</f>
        <v>Low</v>
      </c>
      <c r="V2130" t="str">
        <f>TEXT(CleanedData[[#This Row],[Date]],"mmmm")</f>
        <v>July</v>
      </c>
      <c r="W2130" t="str">
        <f>"Q"&amp;ROUNDUP(MONTH(CleanedData[[#This Row],[Date]])/3,0)</f>
        <v>Q3</v>
      </c>
      <c r="X2130" t="str">
        <f>IF(CleanedData[[#This Row],[Purchase Amount]]&gt;=5000,"Yes","No")</f>
        <v>No</v>
      </c>
      <c r="Y2130">
        <f>IF(CleanedData[[#This Row],[Recommend]]="Yes",1,0)</f>
        <v>0</v>
      </c>
      <c r="Z2130" s="6">
        <f>CleanedData[[#This Row],[Purchase Amount]]*0.15</f>
        <v>55.348500000000001</v>
      </c>
      <c r="AA2130" s="6">
        <f>CleanedData[[#This Row],[Purchase Amount]]*1.15</f>
        <v>424.33849999999995</v>
      </c>
    </row>
    <row r="2131" spans="1:27" x14ac:dyDescent="0.3">
      <c r="A2131">
        <v>2569</v>
      </c>
      <c r="B2131" t="s">
        <v>2356</v>
      </c>
      <c r="C2131" s="1">
        <v>45593</v>
      </c>
      <c r="D2131">
        <v>21</v>
      </c>
      <c r="E2131" t="s">
        <v>60</v>
      </c>
      <c r="F2131" t="s">
        <v>77</v>
      </c>
      <c r="G2131" t="s">
        <v>203</v>
      </c>
      <c r="H2131">
        <v>4</v>
      </c>
      <c r="I2131" t="s">
        <v>42</v>
      </c>
      <c r="J2131" t="s">
        <v>74</v>
      </c>
      <c r="K2131" t="s">
        <v>55</v>
      </c>
      <c r="L2131" t="s">
        <v>45</v>
      </c>
      <c r="M2131" t="s">
        <v>190</v>
      </c>
      <c r="N2131" t="s">
        <v>96</v>
      </c>
      <c r="O2131" t="s">
        <v>89</v>
      </c>
      <c r="P2131" t="s">
        <v>70</v>
      </c>
      <c r="Q2131" t="s">
        <v>66</v>
      </c>
      <c r="R2131" s="6">
        <f>_xlfn.XLOOKUP(CleanedData[[#This Row],[Product]],'02_Lookup_Tables'!$A$2:$A$126,'02_Lookup_Tables'!$B$2:$B$126)</f>
        <v>2849.09</v>
      </c>
      <c r="S2131" t="str">
        <f>VLOOKUP(CleanedData[[#This Row],[Product]],'02_Lookup_Tables'!$H$2:$I$126,2,FALSE)</f>
        <v>Home &amp; Living</v>
      </c>
      <c r="T2131" t="str">
        <f>VLOOKUP(CleanedData[[#This Row],[Province]],'02_Lookup_Tables'!$D$2:$E$10,2, FALSE)</f>
        <v>Central Region</v>
      </c>
      <c r="U2131" t="str" cm="1">
        <f t="array" ref="U2131">_xlfn.IFS(CleanedData[[#This Row],[Purchase Amount]]&lt;500,"Low",
CleanedData[[#This Row],[Purchase Amount]]&lt;5000,"Medium",
TRUE,"High")</f>
        <v>Medium</v>
      </c>
      <c r="V2131" t="str">
        <f>TEXT(CleanedData[[#This Row],[Date]],"mmmm")</f>
        <v>October</v>
      </c>
      <c r="W2131" t="str">
        <f>"Q"&amp;ROUNDUP(MONTH(CleanedData[[#This Row],[Date]])/3,0)</f>
        <v>Q4</v>
      </c>
      <c r="X2131" t="str">
        <f>IF(CleanedData[[#This Row],[Purchase Amount]]&gt;=5000,"Yes","No")</f>
        <v>No</v>
      </c>
      <c r="Y2131">
        <f>IF(CleanedData[[#This Row],[Recommend]]="Yes",1,0)</f>
        <v>0</v>
      </c>
      <c r="Z2131" s="6">
        <f>CleanedData[[#This Row],[Purchase Amount]]*0.15</f>
        <v>427.36349999999999</v>
      </c>
      <c r="AA2131" s="6">
        <f>CleanedData[[#This Row],[Purchase Amount]]*1.15</f>
        <v>3276.4535000000001</v>
      </c>
    </row>
    <row r="2132" spans="1:27" x14ac:dyDescent="0.3">
      <c r="A2132">
        <v>2571</v>
      </c>
      <c r="B2132" t="s">
        <v>2357</v>
      </c>
      <c r="C2132" s="1">
        <v>45762</v>
      </c>
      <c r="D2132">
        <v>65</v>
      </c>
      <c r="E2132" t="s">
        <v>52</v>
      </c>
      <c r="F2132" t="s">
        <v>125</v>
      </c>
      <c r="G2132" t="s">
        <v>563</v>
      </c>
      <c r="H2132">
        <v>5</v>
      </c>
      <c r="I2132" t="s">
        <v>42</v>
      </c>
      <c r="J2132" t="s">
        <v>69</v>
      </c>
      <c r="K2132" t="s">
        <v>44</v>
      </c>
      <c r="L2132" t="s">
        <v>42</v>
      </c>
      <c r="M2132" t="s">
        <v>136</v>
      </c>
      <c r="N2132" t="s">
        <v>57</v>
      </c>
      <c r="O2132" t="s">
        <v>89</v>
      </c>
      <c r="P2132" t="s">
        <v>70</v>
      </c>
      <c r="Q2132" t="s">
        <v>97</v>
      </c>
      <c r="R2132" s="6">
        <f>_xlfn.XLOOKUP(CleanedData[[#This Row],[Product]],'02_Lookup_Tables'!$A$2:$A$126,'02_Lookup_Tables'!$B$2:$B$126)</f>
        <v>11052.57</v>
      </c>
      <c r="S2132" t="str">
        <f>VLOOKUP(CleanedData[[#This Row],[Product]],'02_Lookup_Tables'!$H$2:$I$126,2,FALSE)</f>
        <v>Electronics</v>
      </c>
      <c r="T2132" t="str">
        <f>VLOOKUP(CleanedData[[#This Row],[Province]],'02_Lookup_Tables'!$D$2:$E$10,2, FALSE)</f>
        <v>Western Region</v>
      </c>
      <c r="U2132" t="str" cm="1">
        <f t="array" ref="U2132">_xlfn.IFS(CleanedData[[#This Row],[Purchase Amount]]&lt;500,"Low",
CleanedData[[#This Row],[Purchase Amount]]&lt;5000,"Medium",
TRUE,"High")</f>
        <v>High</v>
      </c>
      <c r="V2132" t="str">
        <f>TEXT(CleanedData[[#This Row],[Date]],"mmmm")</f>
        <v>April</v>
      </c>
      <c r="W2132" t="str">
        <f>"Q"&amp;ROUNDUP(MONTH(CleanedData[[#This Row],[Date]])/3,0)</f>
        <v>Q2</v>
      </c>
      <c r="X2132" t="str">
        <f>IF(CleanedData[[#This Row],[Purchase Amount]]&gt;=5000,"Yes","No")</f>
        <v>Yes</v>
      </c>
      <c r="Y2132">
        <f>IF(CleanedData[[#This Row],[Recommend]]="Yes",1,0)</f>
        <v>0</v>
      </c>
      <c r="Z2132" s="6">
        <f>CleanedData[[#This Row],[Purchase Amount]]*0.15</f>
        <v>1657.8854999999999</v>
      </c>
      <c r="AA2132" s="6">
        <f>CleanedData[[#This Row],[Purchase Amount]]*1.15</f>
        <v>12710.455499999998</v>
      </c>
    </row>
    <row r="2133" spans="1:27" x14ac:dyDescent="0.3">
      <c r="A2133">
        <v>2572</v>
      </c>
      <c r="B2133" t="s">
        <v>2358</v>
      </c>
      <c r="C2133" s="1">
        <v>45529</v>
      </c>
      <c r="D2133">
        <v>57</v>
      </c>
      <c r="E2133" t="s">
        <v>52</v>
      </c>
      <c r="F2133" t="s">
        <v>61</v>
      </c>
      <c r="G2133" t="s">
        <v>105</v>
      </c>
      <c r="H2133">
        <v>1</v>
      </c>
      <c r="I2133" t="s">
        <v>45</v>
      </c>
      <c r="J2133" t="s">
        <v>74</v>
      </c>
      <c r="K2133" t="s">
        <v>64</v>
      </c>
      <c r="L2133" t="s">
        <v>45</v>
      </c>
      <c r="M2133" t="s">
        <v>56</v>
      </c>
      <c r="N2133" t="s">
        <v>80</v>
      </c>
      <c r="O2133" t="s">
        <v>148</v>
      </c>
      <c r="P2133" t="s">
        <v>70</v>
      </c>
      <c r="Q2133" t="s">
        <v>50</v>
      </c>
      <c r="R2133" s="6">
        <f>_xlfn.XLOOKUP(CleanedData[[#This Row],[Product]],'02_Lookup_Tables'!$A$2:$A$126,'02_Lookup_Tables'!$B$2:$B$126)</f>
        <v>231.22</v>
      </c>
      <c r="S2133" t="str">
        <f>VLOOKUP(CleanedData[[#This Row],[Product]],'02_Lookup_Tables'!$H$2:$I$126,2,FALSE)</f>
        <v>Beauty &amp; Personal Care</v>
      </c>
      <c r="T2133" t="str">
        <f>VLOOKUP(CleanedData[[#This Row],[Province]],'02_Lookup_Tables'!$D$2:$E$10,2, FALSE)</f>
        <v>Southern Region</v>
      </c>
      <c r="U2133" t="str" cm="1">
        <f t="array" ref="U2133">_xlfn.IFS(CleanedData[[#This Row],[Purchase Amount]]&lt;500,"Low",
CleanedData[[#This Row],[Purchase Amount]]&lt;5000,"Medium",
TRUE,"High")</f>
        <v>Low</v>
      </c>
      <c r="V2133" t="str">
        <f>TEXT(CleanedData[[#This Row],[Date]],"mmmm")</f>
        <v>August</v>
      </c>
      <c r="W2133" t="str">
        <f>"Q"&amp;ROUNDUP(MONTH(CleanedData[[#This Row],[Date]])/3,0)</f>
        <v>Q3</v>
      </c>
      <c r="X2133" t="str">
        <f>IF(CleanedData[[#This Row],[Purchase Amount]]&gt;=5000,"Yes","No")</f>
        <v>No</v>
      </c>
      <c r="Y2133">
        <f>IF(CleanedData[[#This Row],[Recommend]]="Yes",1,0)</f>
        <v>1</v>
      </c>
      <c r="Z2133" s="6">
        <f>CleanedData[[#This Row],[Purchase Amount]]*0.15</f>
        <v>34.683</v>
      </c>
      <c r="AA2133" s="6">
        <f>CleanedData[[#This Row],[Purchase Amount]]*1.15</f>
        <v>265.90299999999996</v>
      </c>
    </row>
    <row r="2134" spans="1:27" x14ac:dyDescent="0.3">
      <c r="A2134">
        <v>2573</v>
      </c>
      <c r="B2134" t="s">
        <v>2359</v>
      </c>
      <c r="C2134" s="1">
        <v>45739</v>
      </c>
      <c r="D2134">
        <v>57</v>
      </c>
      <c r="E2134" t="s">
        <v>39</v>
      </c>
      <c r="F2134" t="s">
        <v>83</v>
      </c>
      <c r="G2134" t="s">
        <v>99</v>
      </c>
      <c r="H2134">
        <v>5</v>
      </c>
      <c r="I2134" t="s">
        <v>42</v>
      </c>
      <c r="J2134" t="s">
        <v>74</v>
      </c>
      <c r="K2134" t="s">
        <v>55</v>
      </c>
      <c r="L2134" t="s">
        <v>42</v>
      </c>
      <c r="M2134" t="s">
        <v>196</v>
      </c>
      <c r="N2134" t="s">
        <v>57</v>
      </c>
      <c r="O2134" t="s">
        <v>89</v>
      </c>
      <c r="P2134" t="s">
        <v>70</v>
      </c>
      <c r="Q2134" t="s">
        <v>50</v>
      </c>
      <c r="R2134" s="6">
        <f>_xlfn.XLOOKUP(CleanedData[[#This Row],[Product]],'02_Lookup_Tables'!$A$2:$A$126,'02_Lookup_Tables'!$B$2:$B$126)</f>
        <v>43.23</v>
      </c>
      <c r="S2134" t="str">
        <f>VLOOKUP(CleanedData[[#This Row],[Product]],'02_Lookup_Tables'!$H$2:$I$126,2,FALSE)</f>
        <v>Food</v>
      </c>
      <c r="T2134" t="str">
        <f>VLOOKUP(CleanedData[[#This Row],[Province]],'02_Lookup_Tables'!$D$2:$E$10,2, FALSE)</f>
        <v>Western Region</v>
      </c>
      <c r="U2134" t="str" cm="1">
        <f t="array" ref="U2134">_xlfn.IFS(CleanedData[[#This Row],[Purchase Amount]]&lt;500,"Low",
CleanedData[[#This Row],[Purchase Amount]]&lt;5000,"Medium",
TRUE,"High")</f>
        <v>Low</v>
      </c>
      <c r="V2134" t="str">
        <f>TEXT(CleanedData[[#This Row],[Date]],"mmmm")</f>
        <v>March</v>
      </c>
      <c r="W2134" t="str">
        <f>"Q"&amp;ROUNDUP(MONTH(CleanedData[[#This Row],[Date]])/3,0)</f>
        <v>Q1</v>
      </c>
      <c r="X2134" t="str">
        <f>IF(CleanedData[[#This Row],[Purchase Amount]]&gt;=5000,"Yes","No")</f>
        <v>No</v>
      </c>
      <c r="Y2134">
        <f>IF(CleanedData[[#This Row],[Recommend]]="Yes",1,0)</f>
        <v>0</v>
      </c>
      <c r="Z2134" s="6">
        <f>CleanedData[[#This Row],[Purchase Amount]]*0.15</f>
        <v>6.4844999999999997</v>
      </c>
      <c r="AA2134" s="6">
        <f>CleanedData[[#This Row],[Purchase Amount]]*1.15</f>
        <v>49.714499999999994</v>
      </c>
    </row>
    <row r="2135" spans="1:27" x14ac:dyDescent="0.3">
      <c r="A2135">
        <v>2574</v>
      </c>
      <c r="B2135" t="s">
        <v>2360</v>
      </c>
      <c r="C2135" s="1">
        <v>45997</v>
      </c>
      <c r="D2135">
        <v>38</v>
      </c>
      <c r="E2135" t="s">
        <v>52</v>
      </c>
      <c r="F2135" t="s">
        <v>40</v>
      </c>
      <c r="G2135" t="s">
        <v>1139</v>
      </c>
      <c r="H2135">
        <v>3</v>
      </c>
      <c r="I2135" t="s">
        <v>45</v>
      </c>
      <c r="J2135" t="s">
        <v>43</v>
      </c>
      <c r="K2135" t="s">
        <v>55</v>
      </c>
      <c r="L2135" t="s">
        <v>42</v>
      </c>
      <c r="M2135" t="s">
        <v>106</v>
      </c>
      <c r="N2135" t="s">
        <v>48</v>
      </c>
      <c r="O2135" t="s">
        <v>148</v>
      </c>
      <c r="P2135" t="s">
        <v>49</v>
      </c>
      <c r="Q2135" t="s">
        <v>81</v>
      </c>
      <c r="R2135" s="6">
        <f>_xlfn.XLOOKUP(CleanedData[[#This Row],[Product]],'02_Lookup_Tables'!$A$2:$A$126,'02_Lookup_Tables'!$B$2:$B$126)</f>
        <v>2977.47</v>
      </c>
      <c r="S2135" t="str">
        <f>VLOOKUP(CleanedData[[#This Row],[Product]],'02_Lookup_Tables'!$H$2:$I$126,2,FALSE)</f>
        <v>Home &amp; Living</v>
      </c>
      <c r="T2135" t="str">
        <f>VLOOKUP(CleanedData[[#This Row],[Province]],'02_Lookup_Tables'!$D$2:$E$10,2, FALSE)</f>
        <v>Northern Region</v>
      </c>
      <c r="U2135" t="str" cm="1">
        <f t="array" ref="U2135">_xlfn.IFS(CleanedData[[#This Row],[Purchase Amount]]&lt;500,"Low",
CleanedData[[#This Row],[Purchase Amount]]&lt;5000,"Medium",
TRUE,"High")</f>
        <v>Medium</v>
      </c>
      <c r="V2135" t="str">
        <f>TEXT(CleanedData[[#This Row],[Date]],"mmmm")</f>
        <v>December</v>
      </c>
      <c r="W2135" t="str">
        <f>"Q"&amp;ROUNDUP(MONTH(CleanedData[[#This Row],[Date]])/3,0)</f>
        <v>Q4</v>
      </c>
      <c r="X2135" t="str">
        <f>IF(CleanedData[[#This Row],[Purchase Amount]]&gt;=5000,"Yes","No")</f>
        <v>No</v>
      </c>
      <c r="Y2135">
        <f>IF(CleanedData[[#This Row],[Recommend]]="Yes",1,0)</f>
        <v>1</v>
      </c>
      <c r="Z2135" s="6">
        <f>CleanedData[[#This Row],[Purchase Amount]]*0.15</f>
        <v>446.62049999999994</v>
      </c>
      <c r="AA2135" s="6">
        <f>CleanedData[[#This Row],[Purchase Amount]]*1.15</f>
        <v>3424.0904999999993</v>
      </c>
    </row>
    <row r="2136" spans="1:27" x14ac:dyDescent="0.3">
      <c r="A2136">
        <v>2576</v>
      </c>
      <c r="B2136" t="s">
        <v>2361</v>
      </c>
      <c r="C2136" s="1">
        <v>45999</v>
      </c>
      <c r="D2136">
        <v>74</v>
      </c>
      <c r="E2136" t="s">
        <v>39</v>
      </c>
      <c r="F2136" t="s">
        <v>72</v>
      </c>
      <c r="G2136" t="s">
        <v>282</v>
      </c>
      <c r="H2136">
        <v>4</v>
      </c>
      <c r="I2136" t="s">
        <v>45</v>
      </c>
      <c r="J2136" t="s">
        <v>54</v>
      </c>
      <c r="K2136" t="s">
        <v>64</v>
      </c>
      <c r="L2136" t="s">
        <v>42</v>
      </c>
      <c r="M2136" t="s">
        <v>175</v>
      </c>
      <c r="N2136" t="s">
        <v>96</v>
      </c>
      <c r="O2136" t="s">
        <v>89</v>
      </c>
      <c r="P2136" t="s">
        <v>70</v>
      </c>
      <c r="Q2136" t="s">
        <v>97</v>
      </c>
      <c r="R2136" s="6">
        <f>_xlfn.XLOOKUP(CleanedData[[#This Row],[Product]],'02_Lookup_Tables'!$A$2:$A$126,'02_Lookup_Tables'!$B$2:$B$126)</f>
        <v>1859.13</v>
      </c>
      <c r="S2136" t="str">
        <f>VLOOKUP(CleanedData[[#This Row],[Product]],'02_Lookup_Tables'!$H$2:$I$126,2,FALSE)</f>
        <v>Home Devices</v>
      </c>
      <c r="T2136" t="str">
        <f>VLOOKUP(CleanedData[[#This Row],[Province]],'02_Lookup_Tables'!$D$2:$E$10,2, FALSE)</f>
        <v>Central Region</v>
      </c>
      <c r="U2136" t="str" cm="1">
        <f t="array" ref="U2136">_xlfn.IFS(CleanedData[[#This Row],[Purchase Amount]]&lt;500,"Low",
CleanedData[[#This Row],[Purchase Amount]]&lt;5000,"Medium",
TRUE,"High")</f>
        <v>Medium</v>
      </c>
      <c r="V2136" t="str">
        <f>TEXT(CleanedData[[#This Row],[Date]],"mmmm")</f>
        <v>December</v>
      </c>
      <c r="W2136" t="str">
        <f>"Q"&amp;ROUNDUP(MONTH(CleanedData[[#This Row],[Date]])/3,0)</f>
        <v>Q4</v>
      </c>
      <c r="X2136" t="str">
        <f>IF(CleanedData[[#This Row],[Purchase Amount]]&gt;=5000,"Yes","No")</f>
        <v>No</v>
      </c>
      <c r="Y2136">
        <f>IF(CleanedData[[#This Row],[Recommend]]="Yes",1,0)</f>
        <v>1</v>
      </c>
      <c r="Z2136" s="6">
        <f>CleanedData[[#This Row],[Purchase Amount]]*0.15</f>
        <v>278.86950000000002</v>
      </c>
      <c r="AA2136" s="6">
        <f>CleanedData[[#This Row],[Purchase Amount]]*1.15</f>
        <v>2137.9994999999999</v>
      </c>
    </row>
    <row r="2137" spans="1:27" x14ac:dyDescent="0.3">
      <c r="A2137">
        <v>2577</v>
      </c>
      <c r="B2137" t="s">
        <v>2362</v>
      </c>
      <c r="C2137" s="1">
        <v>45984</v>
      </c>
      <c r="D2137">
        <v>20</v>
      </c>
      <c r="E2137" t="s">
        <v>52</v>
      </c>
      <c r="F2137" t="s">
        <v>125</v>
      </c>
      <c r="G2137" t="s">
        <v>389</v>
      </c>
      <c r="H2137">
        <v>3</v>
      </c>
      <c r="I2137" t="s">
        <v>42</v>
      </c>
      <c r="J2137" t="s">
        <v>54</v>
      </c>
      <c r="K2137" t="s">
        <v>64</v>
      </c>
      <c r="L2137" t="s">
        <v>42</v>
      </c>
      <c r="M2137" t="s">
        <v>236</v>
      </c>
      <c r="N2137" t="s">
        <v>48</v>
      </c>
      <c r="O2137" t="s">
        <v>89</v>
      </c>
      <c r="P2137" t="s">
        <v>49</v>
      </c>
      <c r="Q2137" t="s">
        <v>66</v>
      </c>
      <c r="R2137" s="6">
        <f>_xlfn.XLOOKUP(CleanedData[[#This Row],[Product]],'02_Lookup_Tables'!$A$2:$A$126,'02_Lookup_Tables'!$B$2:$B$126)</f>
        <v>5432.76</v>
      </c>
      <c r="S2137" t="str">
        <f>VLOOKUP(CleanedData[[#This Row],[Product]],'02_Lookup_Tables'!$H$2:$I$126,2,FALSE)</f>
        <v>Home Devices</v>
      </c>
      <c r="T2137" t="str">
        <f>VLOOKUP(CleanedData[[#This Row],[Province]],'02_Lookup_Tables'!$D$2:$E$10,2, FALSE)</f>
        <v>Western Region</v>
      </c>
      <c r="U2137" t="str" cm="1">
        <f t="array" ref="U2137">_xlfn.IFS(CleanedData[[#This Row],[Purchase Amount]]&lt;500,"Low",
CleanedData[[#This Row],[Purchase Amount]]&lt;5000,"Medium",
TRUE,"High")</f>
        <v>High</v>
      </c>
      <c r="V2137" t="str">
        <f>TEXT(CleanedData[[#This Row],[Date]],"mmmm")</f>
        <v>November</v>
      </c>
      <c r="W2137" t="str">
        <f>"Q"&amp;ROUNDUP(MONTH(CleanedData[[#This Row],[Date]])/3,0)</f>
        <v>Q4</v>
      </c>
      <c r="X2137" t="str">
        <f>IF(CleanedData[[#This Row],[Purchase Amount]]&gt;=5000,"Yes","No")</f>
        <v>Yes</v>
      </c>
      <c r="Y2137">
        <f>IF(CleanedData[[#This Row],[Recommend]]="Yes",1,0)</f>
        <v>0</v>
      </c>
      <c r="Z2137" s="6">
        <f>CleanedData[[#This Row],[Purchase Amount]]*0.15</f>
        <v>814.91399999999999</v>
      </c>
      <c r="AA2137" s="6">
        <f>CleanedData[[#This Row],[Purchase Amount]]*1.15</f>
        <v>6247.674</v>
      </c>
    </row>
    <row r="2138" spans="1:27" x14ac:dyDescent="0.3">
      <c r="A2138">
        <v>2578</v>
      </c>
      <c r="B2138" t="s">
        <v>2363</v>
      </c>
      <c r="C2138" s="1">
        <v>45624</v>
      </c>
      <c r="D2138">
        <v>80</v>
      </c>
      <c r="E2138" t="s">
        <v>60</v>
      </c>
      <c r="F2138" t="s">
        <v>72</v>
      </c>
      <c r="G2138" t="s">
        <v>203</v>
      </c>
      <c r="H2138">
        <v>5</v>
      </c>
      <c r="I2138" t="s">
        <v>42</v>
      </c>
      <c r="J2138" t="s">
        <v>74</v>
      </c>
      <c r="K2138" t="s">
        <v>64</v>
      </c>
      <c r="L2138" t="s">
        <v>45</v>
      </c>
      <c r="M2138" t="s">
        <v>123</v>
      </c>
      <c r="N2138" t="s">
        <v>57</v>
      </c>
      <c r="O2138" t="s">
        <v>89</v>
      </c>
      <c r="P2138" t="s">
        <v>70</v>
      </c>
      <c r="Q2138" t="s">
        <v>97</v>
      </c>
      <c r="R2138" s="6">
        <f>_xlfn.XLOOKUP(CleanedData[[#This Row],[Product]],'02_Lookup_Tables'!$A$2:$A$126,'02_Lookup_Tables'!$B$2:$B$126)</f>
        <v>2849.09</v>
      </c>
      <c r="S2138" t="str">
        <f>VLOOKUP(CleanedData[[#This Row],[Product]],'02_Lookup_Tables'!$H$2:$I$126,2,FALSE)</f>
        <v>Home &amp; Living</v>
      </c>
      <c r="T2138" t="str">
        <f>VLOOKUP(CleanedData[[#This Row],[Province]],'02_Lookup_Tables'!$D$2:$E$10,2, FALSE)</f>
        <v>Central Region</v>
      </c>
      <c r="U2138" t="str" cm="1">
        <f t="array" ref="U2138">_xlfn.IFS(CleanedData[[#This Row],[Purchase Amount]]&lt;500,"Low",
CleanedData[[#This Row],[Purchase Amount]]&lt;5000,"Medium",
TRUE,"High")</f>
        <v>Medium</v>
      </c>
      <c r="V2138" t="str">
        <f>TEXT(CleanedData[[#This Row],[Date]],"mmmm")</f>
        <v>November</v>
      </c>
      <c r="W2138" t="str">
        <f>"Q"&amp;ROUNDUP(MONTH(CleanedData[[#This Row],[Date]])/3,0)</f>
        <v>Q4</v>
      </c>
      <c r="X2138" t="str">
        <f>IF(CleanedData[[#This Row],[Purchase Amount]]&gt;=5000,"Yes","No")</f>
        <v>No</v>
      </c>
      <c r="Y2138">
        <f>IF(CleanedData[[#This Row],[Recommend]]="Yes",1,0)</f>
        <v>0</v>
      </c>
      <c r="Z2138" s="6">
        <f>CleanedData[[#This Row],[Purchase Amount]]*0.15</f>
        <v>427.36349999999999</v>
      </c>
      <c r="AA2138" s="6">
        <f>CleanedData[[#This Row],[Purchase Amount]]*1.15</f>
        <v>3276.4535000000001</v>
      </c>
    </row>
    <row r="2139" spans="1:27" x14ac:dyDescent="0.3">
      <c r="A2139">
        <v>2579</v>
      </c>
      <c r="B2139" t="s">
        <v>2364</v>
      </c>
      <c r="C2139" s="1">
        <v>45608</v>
      </c>
      <c r="D2139">
        <v>43</v>
      </c>
      <c r="E2139" t="s">
        <v>39</v>
      </c>
      <c r="F2139" t="s">
        <v>77</v>
      </c>
      <c r="G2139" t="s">
        <v>352</v>
      </c>
      <c r="H2139">
        <v>4</v>
      </c>
      <c r="I2139" t="s">
        <v>42</v>
      </c>
      <c r="J2139" t="s">
        <v>43</v>
      </c>
      <c r="K2139" t="s">
        <v>55</v>
      </c>
      <c r="L2139" t="s">
        <v>42</v>
      </c>
      <c r="M2139" t="s">
        <v>100</v>
      </c>
      <c r="N2139" t="s">
        <v>96</v>
      </c>
      <c r="O2139" t="s">
        <v>48</v>
      </c>
      <c r="P2139" t="s">
        <v>49</v>
      </c>
      <c r="Q2139" t="s">
        <v>81</v>
      </c>
      <c r="R2139" s="6">
        <f>_xlfn.XLOOKUP(CleanedData[[#This Row],[Product]],'02_Lookup_Tables'!$A$2:$A$126,'02_Lookup_Tables'!$B$2:$B$126)</f>
        <v>2217.0300000000002</v>
      </c>
      <c r="S2139" t="str">
        <f>VLOOKUP(CleanedData[[#This Row],[Product]],'02_Lookup_Tables'!$H$2:$I$126,2,FALSE)</f>
        <v>Apparel</v>
      </c>
      <c r="T2139" t="str">
        <f>VLOOKUP(CleanedData[[#This Row],[Province]],'02_Lookup_Tables'!$D$2:$E$10,2, FALSE)</f>
        <v>Central Region</v>
      </c>
      <c r="U2139" t="str" cm="1">
        <f t="array" ref="U2139">_xlfn.IFS(CleanedData[[#This Row],[Purchase Amount]]&lt;500,"Low",
CleanedData[[#This Row],[Purchase Amount]]&lt;5000,"Medium",
TRUE,"High")</f>
        <v>Medium</v>
      </c>
      <c r="V2139" t="str">
        <f>TEXT(CleanedData[[#This Row],[Date]],"mmmm")</f>
        <v>November</v>
      </c>
      <c r="W2139" t="str">
        <f>"Q"&amp;ROUNDUP(MONTH(CleanedData[[#This Row],[Date]])/3,0)</f>
        <v>Q4</v>
      </c>
      <c r="X2139" t="str">
        <f>IF(CleanedData[[#This Row],[Purchase Amount]]&gt;=5000,"Yes","No")</f>
        <v>No</v>
      </c>
      <c r="Y2139">
        <f>IF(CleanedData[[#This Row],[Recommend]]="Yes",1,0)</f>
        <v>0</v>
      </c>
      <c r="Z2139" s="6">
        <f>CleanedData[[#This Row],[Purchase Amount]]*0.15</f>
        <v>332.55450000000002</v>
      </c>
      <c r="AA2139" s="6">
        <f>CleanedData[[#This Row],[Purchase Amount]]*1.15</f>
        <v>2549.5844999999999</v>
      </c>
    </row>
    <row r="2140" spans="1:27" x14ac:dyDescent="0.3">
      <c r="A2140">
        <v>2580</v>
      </c>
      <c r="B2140" t="s">
        <v>2365</v>
      </c>
      <c r="C2140" s="1">
        <v>45537</v>
      </c>
      <c r="E2140" t="s">
        <v>52</v>
      </c>
      <c r="F2140" t="s">
        <v>77</v>
      </c>
      <c r="G2140" t="s">
        <v>362</v>
      </c>
      <c r="H2140">
        <v>3</v>
      </c>
      <c r="I2140" t="s">
        <v>42</v>
      </c>
      <c r="J2140" t="s">
        <v>69</v>
      </c>
      <c r="K2140" t="s">
        <v>64</v>
      </c>
      <c r="L2140" t="s">
        <v>45</v>
      </c>
      <c r="N2140" t="s">
        <v>48</v>
      </c>
      <c r="O2140" t="s">
        <v>134</v>
      </c>
      <c r="P2140" t="s">
        <v>8646</v>
      </c>
      <c r="Q2140" t="s">
        <v>166</v>
      </c>
      <c r="R2140" s="6">
        <f>_xlfn.XLOOKUP(CleanedData[[#This Row],[Product]],'02_Lookup_Tables'!$A$2:$A$126,'02_Lookup_Tables'!$B$2:$B$126)</f>
        <v>1746.77</v>
      </c>
      <c r="S2140" t="str">
        <f>VLOOKUP(CleanedData[[#This Row],[Product]],'02_Lookup_Tables'!$H$2:$I$126,2,FALSE)</f>
        <v>Home Devices</v>
      </c>
      <c r="T2140" t="str">
        <f>VLOOKUP(CleanedData[[#This Row],[Province]],'02_Lookup_Tables'!$D$2:$E$10,2, FALSE)</f>
        <v>Central Region</v>
      </c>
      <c r="U2140" t="str" cm="1">
        <f t="array" ref="U2140">_xlfn.IFS(CleanedData[[#This Row],[Purchase Amount]]&lt;500,"Low",
CleanedData[[#This Row],[Purchase Amount]]&lt;5000,"Medium",
TRUE,"High")</f>
        <v>Medium</v>
      </c>
      <c r="V2140" t="str">
        <f>TEXT(CleanedData[[#This Row],[Date]],"mmmm")</f>
        <v>September</v>
      </c>
      <c r="W2140" t="str">
        <f>"Q"&amp;ROUNDUP(MONTH(CleanedData[[#This Row],[Date]])/3,0)</f>
        <v>Q3</v>
      </c>
      <c r="X2140" t="str">
        <f>IF(CleanedData[[#This Row],[Purchase Amount]]&gt;=5000,"Yes","No")</f>
        <v>No</v>
      </c>
      <c r="Y2140">
        <f>IF(CleanedData[[#This Row],[Recommend]]="Yes",1,0)</f>
        <v>0</v>
      </c>
      <c r="Z2140" s="6">
        <f>CleanedData[[#This Row],[Purchase Amount]]*0.15</f>
        <v>262.01549999999997</v>
      </c>
      <c r="AA2140" s="6">
        <f>CleanedData[[#This Row],[Purchase Amount]]*1.15</f>
        <v>2008.7854999999997</v>
      </c>
    </row>
    <row r="2141" spans="1:27" x14ac:dyDescent="0.3">
      <c r="A2141">
        <v>2581</v>
      </c>
      <c r="B2141" t="s">
        <v>2366</v>
      </c>
      <c r="C2141" s="1">
        <v>45959</v>
      </c>
      <c r="D2141">
        <v>65</v>
      </c>
      <c r="E2141" t="s">
        <v>60</v>
      </c>
      <c r="F2141" t="s">
        <v>125</v>
      </c>
      <c r="G2141" t="s">
        <v>331</v>
      </c>
      <c r="H2141">
        <v>2</v>
      </c>
      <c r="I2141" t="s">
        <v>45</v>
      </c>
      <c r="J2141" t="s">
        <v>69</v>
      </c>
      <c r="K2141" t="s">
        <v>44</v>
      </c>
      <c r="L2141" t="s">
        <v>45</v>
      </c>
      <c r="N2141" t="s">
        <v>47</v>
      </c>
      <c r="O2141" t="s">
        <v>134</v>
      </c>
      <c r="P2141" t="s">
        <v>8646</v>
      </c>
      <c r="Q2141" t="s">
        <v>97</v>
      </c>
      <c r="R2141" s="6">
        <f>_xlfn.XLOOKUP(CleanedData[[#This Row],[Product]],'02_Lookup_Tables'!$A$2:$A$126,'02_Lookup_Tables'!$B$2:$B$126)</f>
        <v>27.35</v>
      </c>
      <c r="S2141" t="str">
        <f>VLOOKUP(CleanedData[[#This Row],[Product]],'02_Lookup_Tables'!$H$2:$I$126,2,FALSE)</f>
        <v>Food</v>
      </c>
      <c r="T2141" t="str">
        <f>VLOOKUP(CleanedData[[#This Row],[Province]],'02_Lookup_Tables'!$D$2:$E$10,2, FALSE)</f>
        <v>Western Region</v>
      </c>
      <c r="U2141" t="str" cm="1">
        <f t="array" ref="U2141">_xlfn.IFS(CleanedData[[#This Row],[Purchase Amount]]&lt;500,"Low",
CleanedData[[#This Row],[Purchase Amount]]&lt;5000,"Medium",
TRUE,"High")</f>
        <v>Low</v>
      </c>
      <c r="V2141" t="str">
        <f>TEXT(CleanedData[[#This Row],[Date]],"mmmm")</f>
        <v>October</v>
      </c>
      <c r="W2141" t="str">
        <f>"Q"&amp;ROUNDUP(MONTH(CleanedData[[#This Row],[Date]])/3,0)</f>
        <v>Q4</v>
      </c>
      <c r="X2141" t="str">
        <f>IF(CleanedData[[#This Row],[Purchase Amount]]&gt;=5000,"Yes","No")</f>
        <v>No</v>
      </c>
      <c r="Y2141">
        <f>IF(CleanedData[[#This Row],[Recommend]]="Yes",1,0)</f>
        <v>1</v>
      </c>
      <c r="Z2141" s="6">
        <f>CleanedData[[#This Row],[Purchase Amount]]*0.15</f>
        <v>4.1025</v>
      </c>
      <c r="AA2141" s="6">
        <f>CleanedData[[#This Row],[Purchase Amount]]*1.15</f>
        <v>31.452500000000001</v>
      </c>
    </row>
    <row r="2142" spans="1:27" x14ac:dyDescent="0.3">
      <c r="A2142">
        <v>2584</v>
      </c>
      <c r="B2142" t="s">
        <v>2367</v>
      </c>
      <c r="C2142" s="1">
        <v>45800</v>
      </c>
      <c r="D2142">
        <v>75</v>
      </c>
      <c r="E2142" t="s">
        <v>39</v>
      </c>
      <c r="F2142" t="s">
        <v>108</v>
      </c>
      <c r="G2142" t="s">
        <v>95</v>
      </c>
      <c r="H2142">
        <v>5</v>
      </c>
      <c r="I2142" t="s">
        <v>45</v>
      </c>
      <c r="J2142" t="s">
        <v>43</v>
      </c>
      <c r="K2142" t="s">
        <v>64</v>
      </c>
      <c r="L2142" t="s">
        <v>42</v>
      </c>
      <c r="N2142" t="s">
        <v>57</v>
      </c>
      <c r="O2142" t="s">
        <v>134</v>
      </c>
      <c r="P2142" t="s">
        <v>8646</v>
      </c>
      <c r="Q2142" t="s">
        <v>97</v>
      </c>
      <c r="R2142" s="6">
        <f>_xlfn.XLOOKUP(CleanedData[[#This Row],[Product]],'02_Lookup_Tables'!$A$2:$A$126,'02_Lookup_Tables'!$B$2:$B$126)</f>
        <v>5390.8</v>
      </c>
      <c r="S2142" t="str">
        <f>VLOOKUP(CleanedData[[#This Row],[Product]],'02_Lookup_Tables'!$H$2:$I$126,2,FALSE)</f>
        <v>Electronics</v>
      </c>
      <c r="T2142" t="str">
        <f>VLOOKUP(CleanedData[[#This Row],[Province]],'02_Lookup_Tables'!$D$2:$E$10,2, FALSE)</f>
        <v>Gauteng Region</v>
      </c>
      <c r="U2142" t="str" cm="1">
        <f t="array" ref="U2142">_xlfn.IFS(CleanedData[[#This Row],[Purchase Amount]]&lt;500,"Low",
CleanedData[[#This Row],[Purchase Amount]]&lt;5000,"Medium",
TRUE,"High")</f>
        <v>High</v>
      </c>
      <c r="V2142" t="str">
        <f>TEXT(CleanedData[[#This Row],[Date]],"mmmm")</f>
        <v>May</v>
      </c>
      <c r="W2142" t="str">
        <f>"Q"&amp;ROUNDUP(MONTH(CleanedData[[#This Row],[Date]])/3,0)</f>
        <v>Q2</v>
      </c>
      <c r="X2142" t="str">
        <f>IF(CleanedData[[#This Row],[Purchase Amount]]&gt;=5000,"Yes","No")</f>
        <v>Yes</v>
      </c>
      <c r="Y2142">
        <f>IF(CleanedData[[#This Row],[Recommend]]="Yes",1,0)</f>
        <v>1</v>
      </c>
      <c r="Z2142" s="6">
        <f>CleanedData[[#This Row],[Purchase Amount]]*0.15</f>
        <v>808.62</v>
      </c>
      <c r="AA2142" s="6">
        <f>CleanedData[[#This Row],[Purchase Amount]]*1.15</f>
        <v>6199.42</v>
      </c>
    </row>
    <row r="2143" spans="1:27" x14ac:dyDescent="0.3">
      <c r="A2143">
        <v>2586</v>
      </c>
      <c r="B2143" t="s">
        <v>2368</v>
      </c>
      <c r="C2143" s="1">
        <v>45666</v>
      </c>
      <c r="D2143">
        <v>44</v>
      </c>
      <c r="E2143" t="s">
        <v>52</v>
      </c>
      <c r="F2143" t="s">
        <v>125</v>
      </c>
      <c r="G2143" t="s">
        <v>406</v>
      </c>
      <c r="H2143">
        <v>2</v>
      </c>
      <c r="I2143" t="s">
        <v>42</v>
      </c>
      <c r="J2143" t="s">
        <v>63</v>
      </c>
      <c r="K2143" t="s">
        <v>44</v>
      </c>
      <c r="L2143" t="s">
        <v>42</v>
      </c>
      <c r="M2143" t="s">
        <v>165</v>
      </c>
      <c r="N2143" t="s">
        <v>47</v>
      </c>
      <c r="O2143" t="s">
        <v>89</v>
      </c>
      <c r="P2143" t="s">
        <v>49</v>
      </c>
      <c r="Q2143" t="s">
        <v>81</v>
      </c>
      <c r="R2143" s="6">
        <f>_xlfn.XLOOKUP(CleanedData[[#This Row],[Product]],'02_Lookup_Tables'!$A$2:$A$126,'02_Lookup_Tables'!$B$2:$B$126)</f>
        <v>996.44</v>
      </c>
      <c r="S2143" t="str">
        <f>VLOOKUP(CleanedData[[#This Row],[Product]],'02_Lookup_Tables'!$H$2:$I$126,2,FALSE)</f>
        <v>Sports &amp; Outdoors</v>
      </c>
      <c r="T2143" t="str">
        <f>VLOOKUP(CleanedData[[#This Row],[Province]],'02_Lookup_Tables'!$D$2:$E$10,2, FALSE)</f>
        <v>Western Region</v>
      </c>
      <c r="U2143" t="str" cm="1">
        <f t="array" ref="U2143">_xlfn.IFS(CleanedData[[#This Row],[Purchase Amount]]&lt;500,"Low",
CleanedData[[#This Row],[Purchase Amount]]&lt;5000,"Medium",
TRUE,"High")</f>
        <v>Medium</v>
      </c>
      <c r="V2143" t="str">
        <f>TEXT(CleanedData[[#This Row],[Date]],"mmmm")</f>
        <v>January</v>
      </c>
      <c r="W2143" t="str">
        <f>"Q"&amp;ROUNDUP(MONTH(CleanedData[[#This Row],[Date]])/3,0)</f>
        <v>Q1</v>
      </c>
      <c r="X2143" t="str">
        <f>IF(CleanedData[[#This Row],[Purchase Amount]]&gt;=5000,"Yes","No")</f>
        <v>No</v>
      </c>
      <c r="Y2143">
        <f>IF(CleanedData[[#This Row],[Recommend]]="Yes",1,0)</f>
        <v>0</v>
      </c>
      <c r="Z2143" s="6">
        <f>CleanedData[[#This Row],[Purchase Amount]]*0.15</f>
        <v>149.46600000000001</v>
      </c>
      <c r="AA2143" s="6">
        <f>CleanedData[[#This Row],[Purchase Amount]]*1.15</f>
        <v>1145.9059999999999</v>
      </c>
    </row>
    <row r="2144" spans="1:27" x14ac:dyDescent="0.3">
      <c r="A2144">
        <v>2587</v>
      </c>
      <c r="B2144" t="s">
        <v>2369</v>
      </c>
      <c r="C2144" s="1">
        <v>45473</v>
      </c>
      <c r="D2144">
        <v>58</v>
      </c>
      <c r="E2144" t="s">
        <v>39</v>
      </c>
      <c r="F2144" t="s">
        <v>40</v>
      </c>
      <c r="G2144" t="s">
        <v>84</v>
      </c>
      <c r="H2144">
        <v>4</v>
      </c>
      <c r="I2144" t="s">
        <v>42</v>
      </c>
      <c r="J2144" t="s">
        <v>43</v>
      </c>
      <c r="K2144" t="s">
        <v>64</v>
      </c>
      <c r="L2144" t="s">
        <v>45</v>
      </c>
      <c r="M2144" t="s">
        <v>236</v>
      </c>
      <c r="N2144" t="s">
        <v>96</v>
      </c>
      <c r="O2144" t="s">
        <v>89</v>
      </c>
      <c r="P2144" t="s">
        <v>70</v>
      </c>
      <c r="Q2144" t="s">
        <v>50</v>
      </c>
      <c r="R2144" s="6">
        <f>_xlfn.XLOOKUP(CleanedData[[#This Row],[Product]],'02_Lookup_Tables'!$A$2:$A$126,'02_Lookup_Tables'!$B$2:$B$126)</f>
        <v>1158.56</v>
      </c>
      <c r="S2144" t="str">
        <f>VLOOKUP(CleanedData[[#This Row],[Product]],'02_Lookup_Tables'!$H$2:$I$126,2,FALSE)</f>
        <v>Toys &amp; Games</v>
      </c>
      <c r="T2144" t="str">
        <f>VLOOKUP(CleanedData[[#This Row],[Province]],'02_Lookup_Tables'!$D$2:$E$10,2, FALSE)</f>
        <v>Northern Region</v>
      </c>
      <c r="U2144" t="str" cm="1">
        <f t="array" ref="U2144">_xlfn.IFS(CleanedData[[#This Row],[Purchase Amount]]&lt;500,"Low",
CleanedData[[#This Row],[Purchase Amount]]&lt;5000,"Medium",
TRUE,"High")</f>
        <v>Medium</v>
      </c>
      <c r="V2144" t="str">
        <f>TEXT(CleanedData[[#This Row],[Date]],"mmmm")</f>
        <v>June</v>
      </c>
      <c r="W2144" t="str">
        <f>"Q"&amp;ROUNDUP(MONTH(CleanedData[[#This Row],[Date]])/3,0)</f>
        <v>Q2</v>
      </c>
      <c r="X2144" t="str">
        <f>IF(CleanedData[[#This Row],[Purchase Amount]]&gt;=5000,"Yes","No")</f>
        <v>No</v>
      </c>
      <c r="Y2144">
        <f>IF(CleanedData[[#This Row],[Recommend]]="Yes",1,0)</f>
        <v>0</v>
      </c>
      <c r="Z2144" s="6">
        <f>CleanedData[[#This Row],[Purchase Amount]]*0.15</f>
        <v>173.78399999999999</v>
      </c>
      <c r="AA2144" s="6">
        <f>CleanedData[[#This Row],[Purchase Amount]]*1.15</f>
        <v>1332.3439999999998</v>
      </c>
    </row>
    <row r="2145" spans="1:27" x14ac:dyDescent="0.3">
      <c r="A2145">
        <v>2588</v>
      </c>
      <c r="B2145" t="s">
        <v>2370</v>
      </c>
      <c r="C2145" s="1">
        <v>46016</v>
      </c>
      <c r="D2145">
        <v>74</v>
      </c>
      <c r="E2145" t="s">
        <v>60</v>
      </c>
      <c r="F2145" t="s">
        <v>40</v>
      </c>
      <c r="G2145" t="s">
        <v>328</v>
      </c>
      <c r="H2145">
        <v>2</v>
      </c>
      <c r="I2145" t="s">
        <v>45</v>
      </c>
      <c r="J2145" t="s">
        <v>63</v>
      </c>
      <c r="K2145" t="s">
        <v>64</v>
      </c>
      <c r="L2145" t="s">
        <v>42</v>
      </c>
      <c r="M2145" t="s">
        <v>184</v>
      </c>
      <c r="N2145" t="s">
        <v>47</v>
      </c>
      <c r="O2145" t="s">
        <v>148</v>
      </c>
      <c r="P2145" t="s">
        <v>70</v>
      </c>
      <c r="Q2145" t="s">
        <v>97</v>
      </c>
      <c r="R2145" s="6">
        <f>_xlfn.XLOOKUP(CleanedData[[#This Row],[Product]],'02_Lookup_Tables'!$A$2:$A$126,'02_Lookup_Tables'!$B$2:$B$126)</f>
        <v>3521.64</v>
      </c>
      <c r="S2145" t="str">
        <f>VLOOKUP(CleanedData[[#This Row],[Product]],'02_Lookup_Tables'!$H$2:$I$126,2,FALSE)</f>
        <v>Home Devices</v>
      </c>
      <c r="T2145" t="str">
        <f>VLOOKUP(CleanedData[[#This Row],[Province]],'02_Lookup_Tables'!$D$2:$E$10,2, FALSE)</f>
        <v>Northern Region</v>
      </c>
      <c r="U2145" t="str" cm="1">
        <f t="array" ref="U2145">_xlfn.IFS(CleanedData[[#This Row],[Purchase Amount]]&lt;500,"Low",
CleanedData[[#This Row],[Purchase Amount]]&lt;5000,"Medium",
TRUE,"High")</f>
        <v>Medium</v>
      </c>
      <c r="V2145" t="str">
        <f>TEXT(CleanedData[[#This Row],[Date]],"mmmm")</f>
        <v>December</v>
      </c>
      <c r="W2145" t="str">
        <f>"Q"&amp;ROUNDUP(MONTH(CleanedData[[#This Row],[Date]])/3,0)</f>
        <v>Q4</v>
      </c>
      <c r="X2145" t="str">
        <f>IF(CleanedData[[#This Row],[Purchase Amount]]&gt;=5000,"Yes","No")</f>
        <v>No</v>
      </c>
      <c r="Y2145">
        <f>IF(CleanedData[[#This Row],[Recommend]]="Yes",1,0)</f>
        <v>1</v>
      </c>
      <c r="Z2145" s="6">
        <f>CleanedData[[#This Row],[Purchase Amount]]*0.15</f>
        <v>528.24599999999998</v>
      </c>
      <c r="AA2145" s="6">
        <f>CleanedData[[#This Row],[Purchase Amount]]*1.15</f>
        <v>4049.8859999999995</v>
      </c>
    </row>
    <row r="2146" spans="1:27" x14ac:dyDescent="0.3">
      <c r="A2146">
        <v>2589</v>
      </c>
      <c r="B2146" t="s">
        <v>2371</v>
      </c>
      <c r="C2146" s="1">
        <v>45305</v>
      </c>
      <c r="D2146">
        <v>31</v>
      </c>
      <c r="E2146" t="s">
        <v>60</v>
      </c>
      <c r="F2146" t="s">
        <v>72</v>
      </c>
      <c r="G2146" t="s">
        <v>450</v>
      </c>
      <c r="H2146">
        <v>2</v>
      </c>
      <c r="I2146" t="s">
        <v>45</v>
      </c>
      <c r="J2146" t="s">
        <v>63</v>
      </c>
      <c r="K2146" t="s">
        <v>64</v>
      </c>
      <c r="L2146" t="s">
        <v>45</v>
      </c>
      <c r="M2146" t="s">
        <v>231</v>
      </c>
      <c r="N2146" t="s">
        <v>47</v>
      </c>
      <c r="O2146" t="s">
        <v>89</v>
      </c>
      <c r="P2146" t="s">
        <v>49</v>
      </c>
      <c r="Q2146" t="s">
        <v>58</v>
      </c>
      <c r="R2146" s="6">
        <f>_xlfn.XLOOKUP(CleanedData[[#This Row],[Product]],'02_Lookup_Tables'!$A$2:$A$126,'02_Lookup_Tables'!$B$2:$B$126)</f>
        <v>74.72</v>
      </c>
      <c r="S2146" t="str">
        <f>VLOOKUP(CleanedData[[#This Row],[Product]],'02_Lookup_Tables'!$H$2:$I$126,2,FALSE)</f>
        <v>Food</v>
      </c>
      <c r="T2146" t="str">
        <f>VLOOKUP(CleanedData[[#This Row],[Province]],'02_Lookup_Tables'!$D$2:$E$10,2, FALSE)</f>
        <v>Central Region</v>
      </c>
      <c r="U2146" t="str" cm="1">
        <f t="array" ref="U2146">_xlfn.IFS(CleanedData[[#This Row],[Purchase Amount]]&lt;500,"Low",
CleanedData[[#This Row],[Purchase Amount]]&lt;5000,"Medium",
TRUE,"High")</f>
        <v>Low</v>
      </c>
      <c r="V2146" t="str">
        <f>TEXT(CleanedData[[#This Row],[Date]],"mmmm")</f>
        <v>January</v>
      </c>
      <c r="W2146" t="str">
        <f>"Q"&amp;ROUNDUP(MONTH(CleanedData[[#This Row],[Date]])/3,0)</f>
        <v>Q1</v>
      </c>
      <c r="X2146" t="str">
        <f>IF(CleanedData[[#This Row],[Purchase Amount]]&gt;=5000,"Yes","No")</f>
        <v>No</v>
      </c>
      <c r="Y2146">
        <f>IF(CleanedData[[#This Row],[Recommend]]="Yes",1,0)</f>
        <v>1</v>
      </c>
      <c r="Z2146" s="6">
        <f>CleanedData[[#This Row],[Purchase Amount]]*0.15</f>
        <v>11.208</v>
      </c>
      <c r="AA2146" s="6">
        <f>CleanedData[[#This Row],[Purchase Amount]]*1.15</f>
        <v>85.927999999999997</v>
      </c>
    </row>
    <row r="2147" spans="1:27" x14ac:dyDescent="0.3">
      <c r="A2147">
        <v>2590</v>
      </c>
      <c r="B2147" t="s">
        <v>2372</v>
      </c>
      <c r="C2147" s="1">
        <v>45531</v>
      </c>
      <c r="D2147">
        <v>78</v>
      </c>
      <c r="E2147" t="s">
        <v>39</v>
      </c>
      <c r="F2147" t="s">
        <v>108</v>
      </c>
      <c r="G2147" t="s">
        <v>411</v>
      </c>
      <c r="H2147">
        <v>2</v>
      </c>
      <c r="I2147" t="s">
        <v>42</v>
      </c>
      <c r="J2147" t="s">
        <v>54</v>
      </c>
      <c r="K2147" t="s">
        <v>64</v>
      </c>
      <c r="L2147" t="s">
        <v>45</v>
      </c>
      <c r="M2147" t="s">
        <v>88</v>
      </c>
      <c r="N2147" t="s">
        <v>47</v>
      </c>
      <c r="O2147" t="s">
        <v>89</v>
      </c>
      <c r="P2147" t="s">
        <v>49</v>
      </c>
      <c r="Q2147" t="s">
        <v>97</v>
      </c>
      <c r="R2147" s="6">
        <f>_xlfn.XLOOKUP(CleanedData[[#This Row],[Product]],'02_Lookup_Tables'!$A$2:$A$126,'02_Lookup_Tables'!$B$2:$B$126)</f>
        <v>103.4</v>
      </c>
      <c r="S2147" t="str">
        <f>VLOOKUP(CleanedData[[#This Row],[Product]],'02_Lookup_Tables'!$H$2:$I$126,2,FALSE)</f>
        <v>Food</v>
      </c>
      <c r="T2147" t="str">
        <f>VLOOKUP(CleanedData[[#This Row],[Province]],'02_Lookup_Tables'!$D$2:$E$10,2, FALSE)</f>
        <v>Gauteng Region</v>
      </c>
      <c r="U2147" t="str" cm="1">
        <f t="array" ref="U2147">_xlfn.IFS(CleanedData[[#This Row],[Purchase Amount]]&lt;500,"Low",
CleanedData[[#This Row],[Purchase Amount]]&lt;5000,"Medium",
TRUE,"High")</f>
        <v>Low</v>
      </c>
      <c r="V2147" t="str">
        <f>TEXT(CleanedData[[#This Row],[Date]],"mmmm")</f>
        <v>August</v>
      </c>
      <c r="W2147" t="str">
        <f>"Q"&amp;ROUNDUP(MONTH(CleanedData[[#This Row],[Date]])/3,0)</f>
        <v>Q3</v>
      </c>
      <c r="X2147" t="str">
        <f>IF(CleanedData[[#This Row],[Purchase Amount]]&gt;=5000,"Yes","No")</f>
        <v>No</v>
      </c>
      <c r="Y2147">
        <f>IF(CleanedData[[#This Row],[Recommend]]="Yes",1,0)</f>
        <v>0</v>
      </c>
      <c r="Z2147" s="6">
        <f>CleanedData[[#This Row],[Purchase Amount]]*0.15</f>
        <v>15.51</v>
      </c>
      <c r="AA2147" s="6">
        <f>CleanedData[[#This Row],[Purchase Amount]]*1.15</f>
        <v>118.91</v>
      </c>
    </row>
    <row r="2148" spans="1:27" x14ac:dyDescent="0.3">
      <c r="A2148">
        <v>2591</v>
      </c>
      <c r="B2148" t="s">
        <v>2373</v>
      </c>
      <c r="C2148" s="1">
        <v>45574</v>
      </c>
      <c r="D2148">
        <v>58</v>
      </c>
      <c r="E2148" t="s">
        <v>52</v>
      </c>
      <c r="F2148" t="s">
        <v>77</v>
      </c>
      <c r="G2148" t="s">
        <v>342</v>
      </c>
      <c r="H2148">
        <v>3</v>
      </c>
      <c r="I2148" t="s">
        <v>45</v>
      </c>
      <c r="J2148" t="s">
        <v>43</v>
      </c>
      <c r="K2148" t="s">
        <v>55</v>
      </c>
      <c r="L2148" t="s">
        <v>45</v>
      </c>
      <c r="M2148" t="s">
        <v>236</v>
      </c>
      <c r="N2148" t="s">
        <v>48</v>
      </c>
      <c r="O2148" t="s">
        <v>89</v>
      </c>
      <c r="P2148" t="s">
        <v>49</v>
      </c>
      <c r="Q2148" t="s">
        <v>50</v>
      </c>
      <c r="R2148" s="6">
        <f>_xlfn.XLOOKUP(CleanedData[[#This Row],[Product]],'02_Lookup_Tables'!$A$2:$A$126,'02_Lookup_Tables'!$B$2:$B$126)</f>
        <v>529.15</v>
      </c>
      <c r="S2148" t="str">
        <f>VLOOKUP(CleanedData[[#This Row],[Product]],'02_Lookup_Tables'!$H$2:$I$126,2,FALSE)</f>
        <v>Accessories</v>
      </c>
      <c r="T2148" t="str">
        <f>VLOOKUP(CleanedData[[#This Row],[Province]],'02_Lookup_Tables'!$D$2:$E$10,2, FALSE)</f>
        <v>Central Region</v>
      </c>
      <c r="U2148" t="str" cm="1">
        <f t="array" ref="U2148">_xlfn.IFS(CleanedData[[#This Row],[Purchase Amount]]&lt;500,"Low",
CleanedData[[#This Row],[Purchase Amount]]&lt;5000,"Medium",
TRUE,"High")</f>
        <v>Medium</v>
      </c>
      <c r="V2148" t="str">
        <f>TEXT(CleanedData[[#This Row],[Date]],"mmmm")</f>
        <v>October</v>
      </c>
      <c r="W2148" t="str">
        <f>"Q"&amp;ROUNDUP(MONTH(CleanedData[[#This Row],[Date]])/3,0)</f>
        <v>Q4</v>
      </c>
      <c r="X2148" t="str">
        <f>IF(CleanedData[[#This Row],[Purchase Amount]]&gt;=5000,"Yes","No")</f>
        <v>No</v>
      </c>
      <c r="Y2148">
        <f>IF(CleanedData[[#This Row],[Recommend]]="Yes",1,0)</f>
        <v>1</v>
      </c>
      <c r="Z2148" s="6">
        <f>CleanedData[[#This Row],[Purchase Amount]]*0.15</f>
        <v>79.372499999999988</v>
      </c>
      <c r="AA2148" s="6">
        <f>CleanedData[[#This Row],[Purchase Amount]]*1.15</f>
        <v>608.52249999999992</v>
      </c>
    </row>
    <row r="2149" spans="1:27" x14ac:dyDescent="0.3">
      <c r="A2149">
        <v>2593</v>
      </c>
      <c r="B2149" t="s">
        <v>2374</v>
      </c>
      <c r="C2149" s="1">
        <v>45607</v>
      </c>
      <c r="D2149">
        <v>50</v>
      </c>
      <c r="E2149" t="s">
        <v>52</v>
      </c>
      <c r="F2149" t="s">
        <v>130</v>
      </c>
      <c r="G2149" t="s">
        <v>378</v>
      </c>
      <c r="H2149">
        <v>1</v>
      </c>
      <c r="I2149" t="s">
        <v>42</v>
      </c>
      <c r="J2149" t="s">
        <v>74</v>
      </c>
      <c r="K2149" t="s">
        <v>64</v>
      </c>
      <c r="L2149" t="s">
        <v>42</v>
      </c>
      <c r="N2149" t="s">
        <v>80</v>
      </c>
      <c r="O2149" t="s">
        <v>134</v>
      </c>
      <c r="P2149" t="s">
        <v>8646</v>
      </c>
      <c r="Q2149" t="s">
        <v>93</v>
      </c>
      <c r="R2149" s="6">
        <f>_xlfn.XLOOKUP(CleanedData[[#This Row],[Product]],'02_Lookup_Tables'!$A$2:$A$126,'02_Lookup_Tables'!$B$2:$B$126)</f>
        <v>40.11</v>
      </c>
      <c r="S2149" t="str">
        <f>VLOOKUP(CleanedData[[#This Row],[Product]],'02_Lookup_Tables'!$H$2:$I$126,2,FALSE)</f>
        <v>Food</v>
      </c>
      <c r="T2149" t="str">
        <f>VLOOKUP(CleanedData[[#This Row],[Province]],'02_Lookup_Tables'!$D$2:$E$10,2, FALSE)</f>
        <v>Eastern Region</v>
      </c>
      <c r="U2149" t="str" cm="1">
        <f t="array" ref="U2149">_xlfn.IFS(CleanedData[[#This Row],[Purchase Amount]]&lt;500,"Low",
CleanedData[[#This Row],[Purchase Amount]]&lt;5000,"Medium",
TRUE,"High")</f>
        <v>Low</v>
      </c>
      <c r="V2149" t="str">
        <f>TEXT(CleanedData[[#This Row],[Date]],"mmmm")</f>
        <v>November</v>
      </c>
      <c r="W2149" t="str">
        <f>"Q"&amp;ROUNDUP(MONTH(CleanedData[[#This Row],[Date]])/3,0)</f>
        <v>Q4</v>
      </c>
      <c r="X2149" t="str">
        <f>IF(CleanedData[[#This Row],[Purchase Amount]]&gt;=5000,"Yes","No")</f>
        <v>No</v>
      </c>
      <c r="Y2149">
        <f>IF(CleanedData[[#This Row],[Recommend]]="Yes",1,0)</f>
        <v>0</v>
      </c>
      <c r="Z2149" s="6">
        <f>CleanedData[[#This Row],[Purchase Amount]]*0.15</f>
        <v>6.0164999999999997</v>
      </c>
      <c r="AA2149" s="6">
        <f>CleanedData[[#This Row],[Purchase Amount]]*1.15</f>
        <v>46.126499999999993</v>
      </c>
    </row>
    <row r="2150" spans="1:27" x14ac:dyDescent="0.3">
      <c r="A2150">
        <v>2594</v>
      </c>
      <c r="B2150" t="s">
        <v>2375</v>
      </c>
      <c r="C2150" s="1">
        <v>45878</v>
      </c>
      <c r="D2150">
        <v>18</v>
      </c>
      <c r="E2150" t="s">
        <v>39</v>
      </c>
      <c r="F2150" t="s">
        <v>108</v>
      </c>
      <c r="G2150" t="s">
        <v>317</v>
      </c>
      <c r="H2150">
        <v>2</v>
      </c>
      <c r="I2150" t="s">
        <v>42</v>
      </c>
      <c r="J2150" t="s">
        <v>54</v>
      </c>
      <c r="K2150" t="s">
        <v>44</v>
      </c>
      <c r="L2150" t="s">
        <v>42</v>
      </c>
      <c r="M2150" t="s">
        <v>156</v>
      </c>
      <c r="N2150" t="s">
        <v>47</v>
      </c>
      <c r="O2150" t="s">
        <v>148</v>
      </c>
      <c r="P2150" t="s">
        <v>70</v>
      </c>
      <c r="Q2150" t="s">
        <v>66</v>
      </c>
      <c r="R2150" s="6">
        <f>_xlfn.XLOOKUP(CleanedData[[#This Row],[Product]],'02_Lookup_Tables'!$A$2:$A$126,'02_Lookup_Tables'!$B$2:$B$126)</f>
        <v>10347.709999999999</v>
      </c>
      <c r="S2150" t="str">
        <f>VLOOKUP(CleanedData[[#This Row],[Product]],'02_Lookup_Tables'!$H$2:$I$126,2,FALSE)</f>
        <v>Home Devices</v>
      </c>
      <c r="T2150" t="str">
        <f>VLOOKUP(CleanedData[[#This Row],[Province]],'02_Lookup_Tables'!$D$2:$E$10,2, FALSE)</f>
        <v>Gauteng Region</v>
      </c>
      <c r="U2150" t="str" cm="1">
        <f t="array" ref="U2150">_xlfn.IFS(CleanedData[[#This Row],[Purchase Amount]]&lt;500,"Low",
CleanedData[[#This Row],[Purchase Amount]]&lt;5000,"Medium",
TRUE,"High")</f>
        <v>High</v>
      </c>
      <c r="V2150" t="str">
        <f>TEXT(CleanedData[[#This Row],[Date]],"mmmm")</f>
        <v>August</v>
      </c>
      <c r="W2150" t="str">
        <f>"Q"&amp;ROUNDUP(MONTH(CleanedData[[#This Row],[Date]])/3,0)</f>
        <v>Q3</v>
      </c>
      <c r="X2150" t="str">
        <f>IF(CleanedData[[#This Row],[Purchase Amount]]&gt;=5000,"Yes","No")</f>
        <v>Yes</v>
      </c>
      <c r="Y2150">
        <f>IF(CleanedData[[#This Row],[Recommend]]="Yes",1,0)</f>
        <v>0</v>
      </c>
      <c r="Z2150" s="6">
        <f>CleanedData[[#This Row],[Purchase Amount]]*0.15</f>
        <v>1552.1564999999998</v>
      </c>
      <c r="AA2150" s="6">
        <f>CleanedData[[#This Row],[Purchase Amount]]*1.15</f>
        <v>11899.866499999998</v>
      </c>
    </row>
    <row r="2151" spans="1:27" x14ac:dyDescent="0.3">
      <c r="A2151">
        <v>2595</v>
      </c>
      <c r="B2151" t="s">
        <v>2376</v>
      </c>
      <c r="C2151" s="1">
        <v>45302</v>
      </c>
      <c r="D2151">
        <v>32</v>
      </c>
      <c r="E2151" t="s">
        <v>39</v>
      </c>
      <c r="F2151" t="s">
        <v>125</v>
      </c>
      <c r="G2151" t="s">
        <v>139</v>
      </c>
      <c r="H2151">
        <v>5</v>
      </c>
      <c r="I2151" t="s">
        <v>45</v>
      </c>
      <c r="J2151" t="s">
        <v>63</v>
      </c>
      <c r="K2151" t="s">
        <v>44</v>
      </c>
      <c r="L2151" t="s">
        <v>42</v>
      </c>
      <c r="N2151" t="s">
        <v>57</v>
      </c>
      <c r="O2151" t="s">
        <v>134</v>
      </c>
      <c r="P2151" t="s">
        <v>8646</v>
      </c>
      <c r="Q2151" t="s">
        <v>58</v>
      </c>
      <c r="R2151" s="6">
        <f>_xlfn.XLOOKUP(CleanedData[[#This Row],[Product]],'02_Lookup_Tables'!$A$2:$A$126,'02_Lookup_Tables'!$B$2:$B$126)</f>
        <v>2340.5700000000002</v>
      </c>
      <c r="S2151" t="str">
        <f>VLOOKUP(CleanedData[[#This Row],[Product]],'02_Lookup_Tables'!$H$2:$I$126,2,FALSE)</f>
        <v>Apparel</v>
      </c>
      <c r="T2151" t="str">
        <f>VLOOKUP(CleanedData[[#This Row],[Province]],'02_Lookup_Tables'!$D$2:$E$10,2, FALSE)</f>
        <v>Western Region</v>
      </c>
      <c r="U2151" t="str" cm="1">
        <f t="array" ref="U2151">_xlfn.IFS(CleanedData[[#This Row],[Purchase Amount]]&lt;500,"Low",
CleanedData[[#This Row],[Purchase Amount]]&lt;5000,"Medium",
TRUE,"High")</f>
        <v>Medium</v>
      </c>
      <c r="V2151" t="str">
        <f>TEXT(CleanedData[[#This Row],[Date]],"mmmm")</f>
        <v>January</v>
      </c>
      <c r="W2151" t="str">
        <f>"Q"&amp;ROUNDUP(MONTH(CleanedData[[#This Row],[Date]])/3,0)</f>
        <v>Q1</v>
      </c>
      <c r="X2151" t="str">
        <f>IF(CleanedData[[#This Row],[Purchase Amount]]&gt;=5000,"Yes","No")</f>
        <v>No</v>
      </c>
      <c r="Y2151">
        <f>IF(CleanedData[[#This Row],[Recommend]]="Yes",1,0)</f>
        <v>1</v>
      </c>
      <c r="Z2151" s="6">
        <f>CleanedData[[#This Row],[Purchase Amount]]*0.15</f>
        <v>351.08550000000002</v>
      </c>
      <c r="AA2151" s="6">
        <f>CleanedData[[#This Row],[Purchase Amount]]*1.15</f>
        <v>2691.6554999999998</v>
      </c>
    </row>
    <row r="2152" spans="1:27" x14ac:dyDescent="0.3">
      <c r="A2152">
        <v>2596</v>
      </c>
      <c r="B2152" t="s">
        <v>2377</v>
      </c>
      <c r="C2152" s="1">
        <v>45669</v>
      </c>
      <c r="D2152">
        <v>51</v>
      </c>
      <c r="E2152" t="s">
        <v>52</v>
      </c>
      <c r="F2152" t="s">
        <v>130</v>
      </c>
      <c r="G2152" t="s">
        <v>501</v>
      </c>
      <c r="H2152">
        <v>4</v>
      </c>
      <c r="I2152" t="s">
        <v>42</v>
      </c>
      <c r="J2152" t="s">
        <v>43</v>
      </c>
      <c r="K2152" t="s">
        <v>55</v>
      </c>
      <c r="L2152" t="s">
        <v>42</v>
      </c>
      <c r="M2152" t="s">
        <v>208</v>
      </c>
      <c r="N2152" t="s">
        <v>96</v>
      </c>
      <c r="O2152" t="s">
        <v>89</v>
      </c>
      <c r="P2152" t="s">
        <v>70</v>
      </c>
      <c r="Q2152" t="s">
        <v>93</v>
      </c>
      <c r="R2152" s="6">
        <f>_xlfn.XLOOKUP(CleanedData[[#This Row],[Product]],'02_Lookup_Tables'!$A$2:$A$126,'02_Lookup_Tables'!$B$2:$B$126)</f>
        <v>1482.94</v>
      </c>
      <c r="S2152" t="str">
        <f>VLOOKUP(CleanedData[[#This Row],[Product]],'02_Lookup_Tables'!$H$2:$I$126,2,FALSE)</f>
        <v>Home Devices</v>
      </c>
      <c r="T2152" t="str">
        <f>VLOOKUP(CleanedData[[#This Row],[Province]],'02_Lookup_Tables'!$D$2:$E$10,2, FALSE)</f>
        <v>Eastern Region</v>
      </c>
      <c r="U2152" t="str" cm="1">
        <f t="array" ref="U2152">_xlfn.IFS(CleanedData[[#This Row],[Purchase Amount]]&lt;500,"Low",
CleanedData[[#This Row],[Purchase Amount]]&lt;5000,"Medium",
TRUE,"High")</f>
        <v>Medium</v>
      </c>
      <c r="V2152" t="str">
        <f>TEXT(CleanedData[[#This Row],[Date]],"mmmm")</f>
        <v>January</v>
      </c>
      <c r="W2152" t="str">
        <f>"Q"&amp;ROUNDUP(MONTH(CleanedData[[#This Row],[Date]])/3,0)</f>
        <v>Q1</v>
      </c>
      <c r="X2152" t="str">
        <f>IF(CleanedData[[#This Row],[Purchase Amount]]&gt;=5000,"Yes","No")</f>
        <v>No</v>
      </c>
      <c r="Y2152">
        <f>IF(CleanedData[[#This Row],[Recommend]]="Yes",1,0)</f>
        <v>0</v>
      </c>
      <c r="Z2152" s="6">
        <f>CleanedData[[#This Row],[Purchase Amount]]*0.15</f>
        <v>222.441</v>
      </c>
      <c r="AA2152" s="6">
        <f>CleanedData[[#This Row],[Purchase Amount]]*1.15</f>
        <v>1705.3809999999999</v>
      </c>
    </row>
    <row r="2153" spans="1:27" x14ac:dyDescent="0.3">
      <c r="A2153">
        <v>2597</v>
      </c>
      <c r="B2153" t="s">
        <v>2378</v>
      </c>
      <c r="C2153" s="1">
        <v>45611</v>
      </c>
      <c r="D2153">
        <v>75</v>
      </c>
      <c r="E2153" t="s">
        <v>52</v>
      </c>
      <c r="F2153" t="s">
        <v>61</v>
      </c>
      <c r="G2153" t="s">
        <v>454</v>
      </c>
      <c r="H2153">
        <v>3</v>
      </c>
      <c r="I2153" t="s">
        <v>42</v>
      </c>
      <c r="J2153" t="s">
        <v>43</v>
      </c>
      <c r="K2153" t="s">
        <v>64</v>
      </c>
      <c r="L2153" t="s">
        <v>42</v>
      </c>
      <c r="M2153" t="s">
        <v>180</v>
      </c>
      <c r="N2153" t="s">
        <v>48</v>
      </c>
      <c r="O2153" t="s">
        <v>89</v>
      </c>
      <c r="P2153" t="s">
        <v>49</v>
      </c>
      <c r="Q2153" t="s">
        <v>97</v>
      </c>
      <c r="R2153" s="6">
        <f>_xlfn.XLOOKUP(CleanedData[[#This Row],[Product]],'02_Lookup_Tables'!$A$2:$A$126,'02_Lookup_Tables'!$B$2:$B$126)</f>
        <v>2413.3000000000002</v>
      </c>
      <c r="S2153" t="str">
        <f>VLOOKUP(CleanedData[[#This Row],[Product]],'02_Lookup_Tables'!$H$2:$I$126,2,FALSE)</f>
        <v>Electronics</v>
      </c>
      <c r="T2153" t="str">
        <f>VLOOKUP(CleanedData[[#This Row],[Province]],'02_Lookup_Tables'!$D$2:$E$10,2, FALSE)</f>
        <v>Southern Region</v>
      </c>
      <c r="U2153" t="str" cm="1">
        <f t="array" ref="U2153">_xlfn.IFS(CleanedData[[#This Row],[Purchase Amount]]&lt;500,"Low",
CleanedData[[#This Row],[Purchase Amount]]&lt;5000,"Medium",
TRUE,"High")</f>
        <v>Medium</v>
      </c>
      <c r="V2153" t="str">
        <f>TEXT(CleanedData[[#This Row],[Date]],"mmmm")</f>
        <v>November</v>
      </c>
      <c r="W2153" t="str">
        <f>"Q"&amp;ROUNDUP(MONTH(CleanedData[[#This Row],[Date]])/3,0)</f>
        <v>Q4</v>
      </c>
      <c r="X2153" t="str">
        <f>IF(CleanedData[[#This Row],[Purchase Amount]]&gt;=5000,"Yes","No")</f>
        <v>No</v>
      </c>
      <c r="Y2153">
        <f>IF(CleanedData[[#This Row],[Recommend]]="Yes",1,0)</f>
        <v>0</v>
      </c>
      <c r="Z2153" s="6">
        <f>CleanedData[[#This Row],[Purchase Amount]]*0.15</f>
        <v>361.995</v>
      </c>
      <c r="AA2153" s="6">
        <f>CleanedData[[#This Row],[Purchase Amount]]*1.15</f>
        <v>2775.2950000000001</v>
      </c>
    </row>
    <row r="2154" spans="1:27" x14ac:dyDescent="0.3">
      <c r="A2154">
        <v>2598</v>
      </c>
      <c r="B2154" t="s">
        <v>2379</v>
      </c>
      <c r="C2154" s="1">
        <v>45491</v>
      </c>
      <c r="D2154">
        <v>24</v>
      </c>
      <c r="E2154" t="s">
        <v>60</v>
      </c>
      <c r="F2154" t="s">
        <v>108</v>
      </c>
      <c r="G2154" t="s">
        <v>472</v>
      </c>
      <c r="H2154">
        <v>5</v>
      </c>
      <c r="I2154" t="s">
        <v>45</v>
      </c>
      <c r="J2154" t="s">
        <v>63</v>
      </c>
      <c r="K2154" t="s">
        <v>64</v>
      </c>
      <c r="L2154" t="s">
        <v>45</v>
      </c>
      <c r="M2154" t="s">
        <v>184</v>
      </c>
      <c r="N2154" t="s">
        <v>57</v>
      </c>
      <c r="O2154" t="s">
        <v>148</v>
      </c>
      <c r="P2154" t="s">
        <v>49</v>
      </c>
      <c r="Q2154" t="s">
        <v>66</v>
      </c>
      <c r="R2154" s="6">
        <f>_xlfn.XLOOKUP(CleanedData[[#This Row],[Product]],'02_Lookup_Tables'!$A$2:$A$126,'02_Lookup_Tables'!$B$2:$B$126)</f>
        <v>2216.12</v>
      </c>
      <c r="S2154" t="str">
        <f>VLOOKUP(CleanedData[[#This Row],[Product]],'02_Lookup_Tables'!$H$2:$I$126,2,FALSE)</f>
        <v>Beauty &amp; Personal Care</v>
      </c>
      <c r="T2154" t="str">
        <f>VLOOKUP(CleanedData[[#This Row],[Province]],'02_Lookup_Tables'!$D$2:$E$10,2, FALSE)</f>
        <v>Gauteng Region</v>
      </c>
      <c r="U2154" t="str" cm="1">
        <f t="array" ref="U2154">_xlfn.IFS(CleanedData[[#This Row],[Purchase Amount]]&lt;500,"Low",
CleanedData[[#This Row],[Purchase Amount]]&lt;5000,"Medium",
TRUE,"High")</f>
        <v>Medium</v>
      </c>
      <c r="V2154" t="str">
        <f>TEXT(CleanedData[[#This Row],[Date]],"mmmm")</f>
        <v>July</v>
      </c>
      <c r="W2154" t="str">
        <f>"Q"&amp;ROUNDUP(MONTH(CleanedData[[#This Row],[Date]])/3,0)</f>
        <v>Q3</v>
      </c>
      <c r="X2154" t="str">
        <f>IF(CleanedData[[#This Row],[Purchase Amount]]&gt;=5000,"Yes","No")</f>
        <v>No</v>
      </c>
      <c r="Y2154">
        <f>IF(CleanedData[[#This Row],[Recommend]]="Yes",1,0)</f>
        <v>1</v>
      </c>
      <c r="Z2154" s="6">
        <f>CleanedData[[#This Row],[Purchase Amount]]*0.15</f>
        <v>332.41799999999995</v>
      </c>
      <c r="AA2154" s="6">
        <f>CleanedData[[#This Row],[Purchase Amount]]*1.15</f>
        <v>2548.5379999999996</v>
      </c>
    </row>
    <row r="2155" spans="1:27" x14ac:dyDescent="0.3">
      <c r="A2155">
        <v>2600</v>
      </c>
      <c r="B2155" t="s">
        <v>2380</v>
      </c>
      <c r="C2155" s="1">
        <v>45328</v>
      </c>
      <c r="D2155">
        <v>75</v>
      </c>
      <c r="E2155" t="s">
        <v>60</v>
      </c>
      <c r="F2155" t="s">
        <v>40</v>
      </c>
      <c r="G2155" t="s">
        <v>338</v>
      </c>
      <c r="H2155">
        <v>2</v>
      </c>
      <c r="I2155" t="s">
        <v>45</v>
      </c>
      <c r="J2155" t="s">
        <v>43</v>
      </c>
      <c r="K2155" t="s">
        <v>55</v>
      </c>
      <c r="L2155" t="s">
        <v>45</v>
      </c>
      <c r="M2155" t="s">
        <v>236</v>
      </c>
      <c r="N2155" t="s">
        <v>47</v>
      </c>
      <c r="O2155" t="s">
        <v>89</v>
      </c>
      <c r="P2155" t="s">
        <v>49</v>
      </c>
      <c r="Q2155" t="s">
        <v>97</v>
      </c>
      <c r="R2155" s="6">
        <f>_xlfn.XLOOKUP(CleanedData[[#This Row],[Product]],'02_Lookup_Tables'!$A$2:$A$126,'02_Lookup_Tables'!$B$2:$B$126)</f>
        <v>5258.73</v>
      </c>
      <c r="S2155" t="str">
        <f>VLOOKUP(CleanedData[[#This Row],[Product]],'02_Lookup_Tables'!$H$2:$I$126,2,FALSE)</f>
        <v>Sports &amp; Outdoors</v>
      </c>
      <c r="T2155" t="str">
        <f>VLOOKUP(CleanedData[[#This Row],[Province]],'02_Lookup_Tables'!$D$2:$E$10,2, FALSE)</f>
        <v>Northern Region</v>
      </c>
      <c r="U2155" t="str" cm="1">
        <f t="array" ref="U2155">_xlfn.IFS(CleanedData[[#This Row],[Purchase Amount]]&lt;500,"Low",
CleanedData[[#This Row],[Purchase Amount]]&lt;5000,"Medium",
TRUE,"High")</f>
        <v>High</v>
      </c>
      <c r="V2155" t="str">
        <f>TEXT(CleanedData[[#This Row],[Date]],"mmmm")</f>
        <v>February</v>
      </c>
      <c r="W2155" t="str">
        <f>"Q"&amp;ROUNDUP(MONTH(CleanedData[[#This Row],[Date]])/3,0)</f>
        <v>Q1</v>
      </c>
      <c r="X2155" t="str">
        <f>IF(CleanedData[[#This Row],[Purchase Amount]]&gt;=5000,"Yes","No")</f>
        <v>Yes</v>
      </c>
      <c r="Y2155">
        <f>IF(CleanedData[[#This Row],[Recommend]]="Yes",1,0)</f>
        <v>1</v>
      </c>
      <c r="Z2155" s="6">
        <f>CleanedData[[#This Row],[Purchase Amount]]*0.15</f>
        <v>788.80949999999996</v>
      </c>
      <c r="AA2155" s="6">
        <f>CleanedData[[#This Row],[Purchase Amount]]*1.15</f>
        <v>6047.539499999999</v>
      </c>
    </row>
    <row r="2156" spans="1:27" x14ac:dyDescent="0.3">
      <c r="A2156">
        <v>2601</v>
      </c>
      <c r="B2156" t="s">
        <v>2381</v>
      </c>
      <c r="C2156" s="1">
        <v>45666</v>
      </c>
      <c r="D2156">
        <v>44</v>
      </c>
      <c r="E2156" t="s">
        <v>60</v>
      </c>
      <c r="F2156" t="s">
        <v>77</v>
      </c>
      <c r="G2156" t="s">
        <v>258</v>
      </c>
      <c r="H2156">
        <v>3</v>
      </c>
      <c r="I2156" t="s">
        <v>42</v>
      </c>
      <c r="J2156" t="s">
        <v>54</v>
      </c>
      <c r="K2156" t="s">
        <v>44</v>
      </c>
      <c r="L2156" t="s">
        <v>45</v>
      </c>
      <c r="N2156" t="s">
        <v>48</v>
      </c>
      <c r="O2156" t="s">
        <v>134</v>
      </c>
      <c r="P2156" t="s">
        <v>8646</v>
      </c>
      <c r="Q2156" t="s">
        <v>81</v>
      </c>
      <c r="R2156" s="6">
        <f>_xlfn.XLOOKUP(CleanedData[[#This Row],[Product]],'02_Lookup_Tables'!$A$2:$A$126,'02_Lookup_Tables'!$B$2:$B$126)</f>
        <v>768.34</v>
      </c>
      <c r="S2156" t="str">
        <f>VLOOKUP(CleanedData[[#This Row],[Product]],'02_Lookup_Tables'!$H$2:$I$126,2,FALSE)</f>
        <v>Home &amp; Living</v>
      </c>
      <c r="T2156" t="str">
        <f>VLOOKUP(CleanedData[[#This Row],[Province]],'02_Lookup_Tables'!$D$2:$E$10,2, FALSE)</f>
        <v>Central Region</v>
      </c>
      <c r="U2156" t="str" cm="1">
        <f t="array" ref="U2156">_xlfn.IFS(CleanedData[[#This Row],[Purchase Amount]]&lt;500,"Low",
CleanedData[[#This Row],[Purchase Amount]]&lt;5000,"Medium",
TRUE,"High")</f>
        <v>Medium</v>
      </c>
      <c r="V2156" t="str">
        <f>TEXT(CleanedData[[#This Row],[Date]],"mmmm")</f>
        <v>January</v>
      </c>
      <c r="W2156" t="str">
        <f>"Q"&amp;ROUNDUP(MONTH(CleanedData[[#This Row],[Date]])/3,0)</f>
        <v>Q1</v>
      </c>
      <c r="X2156" t="str">
        <f>IF(CleanedData[[#This Row],[Purchase Amount]]&gt;=5000,"Yes","No")</f>
        <v>No</v>
      </c>
      <c r="Y2156">
        <f>IF(CleanedData[[#This Row],[Recommend]]="Yes",1,0)</f>
        <v>0</v>
      </c>
      <c r="Z2156" s="6">
        <f>CleanedData[[#This Row],[Purchase Amount]]*0.15</f>
        <v>115.251</v>
      </c>
      <c r="AA2156" s="6">
        <f>CleanedData[[#This Row],[Purchase Amount]]*1.15</f>
        <v>883.59100000000001</v>
      </c>
    </row>
    <row r="2157" spans="1:27" x14ac:dyDescent="0.3">
      <c r="A2157">
        <v>2602</v>
      </c>
      <c r="B2157" t="s">
        <v>2382</v>
      </c>
      <c r="C2157" s="1">
        <v>45677</v>
      </c>
      <c r="D2157">
        <v>55</v>
      </c>
      <c r="E2157" t="s">
        <v>60</v>
      </c>
      <c r="F2157" t="s">
        <v>83</v>
      </c>
      <c r="G2157" t="s">
        <v>336</v>
      </c>
      <c r="H2157">
        <v>3</v>
      </c>
      <c r="I2157" t="s">
        <v>42</v>
      </c>
      <c r="J2157" t="s">
        <v>69</v>
      </c>
      <c r="K2157" t="s">
        <v>64</v>
      </c>
      <c r="L2157" t="s">
        <v>45</v>
      </c>
      <c r="M2157" t="s">
        <v>140</v>
      </c>
      <c r="N2157" t="s">
        <v>48</v>
      </c>
      <c r="O2157" t="s">
        <v>148</v>
      </c>
      <c r="P2157" t="s">
        <v>49</v>
      </c>
      <c r="Q2157" t="s">
        <v>50</v>
      </c>
      <c r="R2157" s="6">
        <f>_xlfn.XLOOKUP(CleanedData[[#This Row],[Product]],'02_Lookup_Tables'!$A$2:$A$126,'02_Lookup_Tables'!$B$2:$B$126)</f>
        <v>812.2</v>
      </c>
      <c r="S2157" t="str">
        <f>VLOOKUP(CleanedData[[#This Row],[Product]],'02_Lookup_Tables'!$H$2:$I$126,2,FALSE)</f>
        <v>Sports &amp; Outdoors</v>
      </c>
      <c r="T2157" t="str">
        <f>VLOOKUP(CleanedData[[#This Row],[Province]],'02_Lookup_Tables'!$D$2:$E$10,2, FALSE)</f>
        <v>Western Region</v>
      </c>
      <c r="U2157" t="str" cm="1">
        <f t="array" ref="U2157">_xlfn.IFS(CleanedData[[#This Row],[Purchase Amount]]&lt;500,"Low",
CleanedData[[#This Row],[Purchase Amount]]&lt;5000,"Medium",
TRUE,"High")</f>
        <v>Medium</v>
      </c>
      <c r="V2157" t="str">
        <f>TEXT(CleanedData[[#This Row],[Date]],"mmmm")</f>
        <v>January</v>
      </c>
      <c r="W2157" t="str">
        <f>"Q"&amp;ROUNDUP(MONTH(CleanedData[[#This Row],[Date]])/3,0)</f>
        <v>Q1</v>
      </c>
      <c r="X2157" t="str">
        <f>IF(CleanedData[[#This Row],[Purchase Amount]]&gt;=5000,"Yes","No")</f>
        <v>No</v>
      </c>
      <c r="Y2157">
        <f>IF(CleanedData[[#This Row],[Recommend]]="Yes",1,0)</f>
        <v>0</v>
      </c>
      <c r="Z2157" s="6">
        <f>CleanedData[[#This Row],[Purchase Amount]]*0.15</f>
        <v>121.83</v>
      </c>
      <c r="AA2157" s="6">
        <f>CleanedData[[#This Row],[Purchase Amount]]*1.15</f>
        <v>934.03</v>
      </c>
    </row>
    <row r="2158" spans="1:27" x14ac:dyDescent="0.3">
      <c r="A2158">
        <v>2603</v>
      </c>
      <c r="B2158" t="s">
        <v>2383</v>
      </c>
      <c r="C2158" s="1">
        <v>45721</v>
      </c>
      <c r="D2158">
        <v>29</v>
      </c>
      <c r="E2158" t="s">
        <v>60</v>
      </c>
      <c r="F2158" t="s">
        <v>61</v>
      </c>
      <c r="G2158" t="s">
        <v>95</v>
      </c>
      <c r="H2158">
        <v>5</v>
      </c>
      <c r="I2158" t="s">
        <v>45</v>
      </c>
      <c r="J2158" t="s">
        <v>54</v>
      </c>
      <c r="K2158" t="s">
        <v>55</v>
      </c>
      <c r="L2158" t="s">
        <v>45</v>
      </c>
      <c r="M2158" t="s">
        <v>140</v>
      </c>
      <c r="N2158" t="s">
        <v>57</v>
      </c>
      <c r="O2158" t="s">
        <v>148</v>
      </c>
      <c r="P2158" t="s">
        <v>49</v>
      </c>
      <c r="Q2158" t="s">
        <v>58</v>
      </c>
      <c r="R2158" s="6">
        <f>_xlfn.XLOOKUP(CleanedData[[#This Row],[Product]],'02_Lookup_Tables'!$A$2:$A$126,'02_Lookup_Tables'!$B$2:$B$126)</f>
        <v>5390.8</v>
      </c>
      <c r="S2158" t="str">
        <f>VLOOKUP(CleanedData[[#This Row],[Product]],'02_Lookup_Tables'!$H$2:$I$126,2,FALSE)</f>
        <v>Electronics</v>
      </c>
      <c r="T2158" t="str">
        <f>VLOOKUP(CleanedData[[#This Row],[Province]],'02_Lookup_Tables'!$D$2:$E$10,2, FALSE)</f>
        <v>Southern Region</v>
      </c>
      <c r="U2158" t="str" cm="1">
        <f t="array" ref="U2158">_xlfn.IFS(CleanedData[[#This Row],[Purchase Amount]]&lt;500,"Low",
CleanedData[[#This Row],[Purchase Amount]]&lt;5000,"Medium",
TRUE,"High")</f>
        <v>High</v>
      </c>
      <c r="V2158" t="str">
        <f>TEXT(CleanedData[[#This Row],[Date]],"mmmm")</f>
        <v>March</v>
      </c>
      <c r="W2158" t="str">
        <f>"Q"&amp;ROUNDUP(MONTH(CleanedData[[#This Row],[Date]])/3,0)</f>
        <v>Q1</v>
      </c>
      <c r="X2158" t="str">
        <f>IF(CleanedData[[#This Row],[Purchase Amount]]&gt;=5000,"Yes","No")</f>
        <v>Yes</v>
      </c>
      <c r="Y2158">
        <f>IF(CleanedData[[#This Row],[Recommend]]="Yes",1,0)</f>
        <v>1</v>
      </c>
      <c r="Z2158" s="6">
        <f>CleanedData[[#This Row],[Purchase Amount]]*0.15</f>
        <v>808.62</v>
      </c>
      <c r="AA2158" s="6">
        <f>CleanedData[[#This Row],[Purchase Amount]]*1.15</f>
        <v>6199.42</v>
      </c>
    </row>
    <row r="2159" spans="1:27" x14ac:dyDescent="0.3">
      <c r="A2159">
        <v>2604</v>
      </c>
      <c r="B2159" t="s">
        <v>2384</v>
      </c>
      <c r="C2159" s="1">
        <v>45293</v>
      </c>
      <c r="D2159">
        <v>30</v>
      </c>
      <c r="E2159" t="s">
        <v>60</v>
      </c>
      <c r="F2159" t="s">
        <v>125</v>
      </c>
      <c r="G2159" t="s">
        <v>122</v>
      </c>
      <c r="H2159">
        <v>2</v>
      </c>
      <c r="I2159" t="s">
        <v>45</v>
      </c>
      <c r="J2159" t="s">
        <v>74</v>
      </c>
      <c r="K2159" t="s">
        <v>64</v>
      </c>
      <c r="L2159" t="s">
        <v>42</v>
      </c>
      <c r="M2159" t="s">
        <v>88</v>
      </c>
      <c r="N2159" t="s">
        <v>47</v>
      </c>
      <c r="O2159" t="s">
        <v>89</v>
      </c>
      <c r="P2159" t="s">
        <v>49</v>
      </c>
      <c r="Q2159" t="s">
        <v>58</v>
      </c>
      <c r="R2159" s="6">
        <f>_xlfn.XLOOKUP(CleanedData[[#This Row],[Product]],'02_Lookup_Tables'!$A$2:$A$126,'02_Lookup_Tables'!$B$2:$B$126)</f>
        <v>1712.08</v>
      </c>
      <c r="S2159" t="str">
        <f>VLOOKUP(CleanedData[[#This Row],[Product]],'02_Lookup_Tables'!$H$2:$I$126,2,FALSE)</f>
        <v>Home &amp; Living</v>
      </c>
      <c r="T2159" t="str">
        <f>VLOOKUP(CleanedData[[#This Row],[Province]],'02_Lookup_Tables'!$D$2:$E$10,2, FALSE)</f>
        <v>Western Region</v>
      </c>
      <c r="U2159" t="str" cm="1">
        <f t="array" ref="U2159">_xlfn.IFS(CleanedData[[#This Row],[Purchase Amount]]&lt;500,"Low",
CleanedData[[#This Row],[Purchase Amount]]&lt;5000,"Medium",
TRUE,"High")</f>
        <v>Medium</v>
      </c>
      <c r="V2159" t="str">
        <f>TEXT(CleanedData[[#This Row],[Date]],"mmmm")</f>
        <v>January</v>
      </c>
      <c r="W2159" t="str">
        <f>"Q"&amp;ROUNDUP(MONTH(CleanedData[[#This Row],[Date]])/3,0)</f>
        <v>Q1</v>
      </c>
      <c r="X2159" t="str">
        <f>IF(CleanedData[[#This Row],[Purchase Amount]]&gt;=5000,"Yes","No")</f>
        <v>No</v>
      </c>
      <c r="Y2159">
        <f>IF(CleanedData[[#This Row],[Recommend]]="Yes",1,0)</f>
        <v>1</v>
      </c>
      <c r="Z2159" s="6">
        <f>CleanedData[[#This Row],[Purchase Amount]]*0.15</f>
        <v>256.81199999999995</v>
      </c>
      <c r="AA2159" s="6">
        <f>CleanedData[[#This Row],[Purchase Amount]]*1.15</f>
        <v>1968.8919999999998</v>
      </c>
    </row>
    <row r="2160" spans="1:27" x14ac:dyDescent="0.3">
      <c r="A2160">
        <v>2605</v>
      </c>
      <c r="B2160" t="s">
        <v>2385</v>
      </c>
      <c r="C2160" s="1">
        <v>46020</v>
      </c>
      <c r="D2160">
        <v>49</v>
      </c>
      <c r="E2160" t="s">
        <v>60</v>
      </c>
      <c r="F2160" t="s">
        <v>61</v>
      </c>
      <c r="G2160" t="s">
        <v>173</v>
      </c>
      <c r="H2160">
        <v>3</v>
      </c>
      <c r="I2160" t="s">
        <v>45</v>
      </c>
      <c r="J2160" t="s">
        <v>74</v>
      </c>
      <c r="K2160" t="s">
        <v>44</v>
      </c>
      <c r="L2160" t="s">
        <v>42</v>
      </c>
      <c r="M2160" t="s">
        <v>208</v>
      </c>
      <c r="N2160" t="s">
        <v>48</v>
      </c>
      <c r="O2160" t="s">
        <v>89</v>
      </c>
      <c r="P2160" t="s">
        <v>49</v>
      </c>
      <c r="Q2160" t="s">
        <v>93</v>
      </c>
      <c r="R2160" s="6">
        <f>_xlfn.XLOOKUP(CleanedData[[#This Row],[Product]],'02_Lookup_Tables'!$A$2:$A$126,'02_Lookup_Tables'!$B$2:$B$126)</f>
        <v>13056.99</v>
      </c>
      <c r="S2160" t="str">
        <f>VLOOKUP(CleanedData[[#This Row],[Product]],'02_Lookup_Tables'!$H$2:$I$126,2,FALSE)</f>
        <v>Electronics</v>
      </c>
      <c r="T2160" t="str">
        <f>VLOOKUP(CleanedData[[#This Row],[Province]],'02_Lookup_Tables'!$D$2:$E$10,2, FALSE)</f>
        <v>Southern Region</v>
      </c>
      <c r="U2160" t="str" cm="1">
        <f t="array" ref="U2160">_xlfn.IFS(CleanedData[[#This Row],[Purchase Amount]]&lt;500,"Low",
CleanedData[[#This Row],[Purchase Amount]]&lt;5000,"Medium",
TRUE,"High")</f>
        <v>High</v>
      </c>
      <c r="V2160" t="str">
        <f>TEXT(CleanedData[[#This Row],[Date]],"mmmm")</f>
        <v>December</v>
      </c>
      <c r="W2160" t="str">
        <f>"Q"&amp;ROUNDUP(MONTH(CleanedData[[#This Row],[Date]])/3,0)</f>
        <v>Q4</v>
      </c>
      <c r="X2160" t="str">
        <f>IF(CleanedData[[#This Row],[Purchase Amount]]&gt;=5000,"Yes","No")</f>
        <v>Yes</v>
      </c>
      <c r="Y2160">
        <f>IF(CleanedData[[#This Row],[Recommend]]="Yes",1,0)</f>
        <v>1</v>
      </c>
      <c r="Z2160" s="6">
        <f>CleanedData[[#This Row],[Purchase Amount]]*0.15</f>
        <v>1958.5484999999999</v>
      </c>
      <c r="AA2160" s="6">
        <f>CleanedData[[#This Row],[Purchase Amount]]*1.15</f>
        <v>15015.538499999999</v>
      </c>
    </row>
    <row r="2161" spans="1:27" x14ac:dyDescent="0.3">
      <c r="A2161">
        <v>2606</v>
      </c>
      <c r="B2161" t="s">
        <v>2386</v>
      </c>
      <c r="C2161" s="1">
        <v>45678</v>
      </c>
      <c r="D2161">
        <v>25</v>
      </c>
      <c r="E2161" t="s">
        <v>39</v>
      </c>
      <c r="F2161" t="s">
        <v>130</v>
      </c>
      <c r="G2161" t="s">
        <v>563</v>
      </c>
      <c r="H2161">
        <v>5</v>
      </c>
      <c r="I2161" t="s">
        <v>42</v>
      </c>
      <c r="J2161" t="s">
        <v>74</v>
      </c>
      <c r="K2161" t="s">
        <v>55</v>
      </c>
      <c r="L2161" t="s">
        <v>45</v>
      </c>
      <c r="M2161" t="s">
        <v>196</v>
      </c>
      <c r="N2161" t="s">
        <v>57</v>
      </c>
      <c r="O2161" t="s">
        <v>89</v>
      </c>
      <c r="P2161" t="s">
        <v>70</v>
      </c>
      <c r="Q2161" t="s">
        <v>58</v>
      </c>
      <c r="R2161" s="6">
        <f>_xlfn.XLOOKUP(CleanedData[[#This Row],[Product]],'02_Lookup_Tables'!$A$2:$A$126,'02_Lookup_Tables'!$B$2:$B$126)</f>
        <v>11052.57</v>
      </c>
      <c r="S2161" t="str">
        <f>VLOOKUP(CleanedData[[#This Row],[Product]],'02_Lookup_Tables'!$H$2:$I$126,2,FALSE)</f>
        <v>Electronics</v>
      </c>
      <c r="T2161" t="str">
        <f>VLOOKUP(CleanedData[[#This Row],[Province]],'02_Lookup_Tables'!$D$2:$E$10,2, FALSE)</f>
        <v>Eastern Region</v>
      </c>
      <c r="U2161" t="str" cm="1">
        <f t="array" ref="U2161">_xlfn.IFS(CleanedData[[#This Row],[Purchase Amount]]&lt;500,"Low",
CleanedData[[#This Row],[Purchase Amount]]&lt;5000,"Medium",
TRUE,"High")</f>
        <v>High</v>
      </c>
      <c r="V2161" t="str">
        <f>TEXT(CleanedData[[#This Row],[Date]],"mmmm")</f>
        <v>January</v>
      </c>
      <c r="W2161" t="str">
        <f>"Q"&amp;ROUNDUP(MONTH(CleanedData[[#This Row],[Date]])/3,0)</f>
        <v>Q1</v>
      </c>
      <c r="X2161" t="str">
        <f>IF(CleanedData[[#This Row],[Purchase Amount]]&gt;=5000,"Yes","No")</f>
        <v>Yes</v>
      </c>
      <c r="Y2161">
        <f>IF(CleanedData[[#This Row],[Recommend]]="Yes",1,0)</f>
        <v>0</v>
      </c>
      <c r="Z2161" s="6">
        <f>CleanedData[[#This Row],[Purchase Amount]]*0.15</f>
        <v>1657.8854999999999</v>
      </c>
      <c r="AA2161" s="6">
        <f>CleanedData[[#This Row],[Purchase Amount]]*1.15</f>
        <v>12710.455499999998</v>
      </c>
    </row>
    <row r="2162" spans="1:27" x14ac:dyDescent="0.3">
      <c r="A2162">
        <v>2607</v>
      </c>
      <c r="B2162" t="s">
        <v>2387</v>
      </c>
      <c r="C2162" s="1">
        <v>45404</v>
      </c>
      <c r="D2162">
        <v>38</v>
      </c>
      <c r="E2162" t="s">
        <v>52</v>
      </c>
      <c r="F2162" t="s">
        <v>61</v>
      </c>
      <c r="G2162" t="s">
        <v>286</v>
      </c>
      <c r="H2162">
        <v>1</v>
      </c>
      <c r="I2162" t="s">
        <v>42</v>
      </c>
      <c r="J2162" t="s">
        <v>69</v>
      </c>
      <c r="K2162" t="s">
        <v>55</v>
      </c>
      <c r="L2162" t="s">
        <v>42</v>
      </c>
      <c r="M2162" t="s">
        <v>85</v>
      </c>
      <c r="N2162" t="s">
        <v>80</v>
      </c>
      <c r="O2162" t="s">
        <v>48</v>
      </c>
      <c r="P2162" t="s">
        <v>49</v>
      </c>
      <c r="Q2162" t="s">
        <v>81</v>
      </c>
      <c r="R2162" s="6">
        <f>_xlfn.XLOOKUP(CleanedData[[#This Row],[Product]],'02_Lookup_Tables'!$A$2:$A$126,'02_Lookup_Tables'!$B$2:$B$126)</f>
        <v>1907.49</v>
      </c>
      <c r="S2162" t="str">
        <f>VLOOKUP(CleanedData[[#This Row],[Product]],'02_Lookup_Tables'!$H$2:$I$126,2,FALSE)</f>
        <v>Accessories</v>
      </c>
      <c r="T2162" t="str">
        <f>VLOOKUP(CleanedData[[#This Row],[Province]],'02_Lookup_Tables'!$D$2:$E$10,2, FALSE)</f>
        <v>Southern Region</v>
      </c>
      <c r="U2162" t="str" cm="1">
        <f t="array" ref="U2162">_xlfn.IFS(CleanedData[[#This Row],[Purchase Amount]]&lt;500,"Low",
CleanedData[[#This Row],[Purchase Amount]]&lt;5000,"Medium",
TRUE,"High")</f>
        <v>Medium</v>
      </c>
      <c r="V2162" t="str">
        <f>TEXT(CleanedData[[#This Row],[Date]],"mmmm")</f>
        <v>April</v>
      </c>
      <c r="W2162" t="str">
        <f>"Q"&amp;ROUNDUP(MONTH(CleanedData[[#This Row],[Date]])/3,0)</f>
        <v>Q2</v>
      </c>
      <c r="X2162" t="str">
        <f>IF(CleanedData[[#This Row],[Purchase Amount]]&gt;=5000,"Yes","No")</f>
        <v>No</v>
      </c>
      <c r="Y2162">
        <f>IF(CleanedData[[#This Row],[Recommend]]="Yes",1,0)</f>
        <v>0</v>
      </c>
      <c r="Z2162" s="6">
        <f>CleanedData[[#This Row],[Purchase Amount]]*0.15</f>
        <v>286.12349999999998</v>
      </c>
      <c r="AA2162" s="6">
        <f>CleanedData[[#This Row],[Purchase Amount]]*1.15</f>
        <v>2193.6134999999999</v>
      </c>
    </row>
    <row r="2163" spans="1:27" x14ac:dyDescent="0.3">
      <c r="A2163">
        <v>2608</v>
      </c>
      <c r="B2163" t="s">
        <v>2388</v>
      </c>
      <c r="C2163" s="1">
        <v>45422</v>
      </c>
      <c r="D2163">
        <v>54</v>
      </c>
      <c r="E2163" t="s">
        <v>52</v>
      </c>
      <c r="F2163" t="s">
        <v>108</v>
      </c>
      <c r="G2163" t="s">
        <v>365</v>
      </c>
      <c r="H2163">
        <v>1</v>
      </c>
      <c r="I2163" t="s">
        <v>45</v>
      </c>
      <c r="J2163" t="s">
        <v>69</v>
      </c>
      <c r="K2163" t="s">
        <v>64</v>
      </c>
      <c r="L2163" t="s">
        <v>45</v>
      </c>
      <c r="M2163" t="s">
        <v>208</v>
      </c>
      <c r="N2163" t="s">
        <v>80</v>
      </c>
      <c r="O2163" t="s">
        <v>89</v>
      </c>
      <c r="P2163" t="s">
        <v>49</v>
      </c>
      <c r="Q2163" t="s">
        <v>93</v>
      </c>
      <c r="R2163" s="6">
        <f>_xlfn.XLOOKUP(CleanedData[[#This Row],[Product]],'02_Lookup_Tables'!$A$2:$A$126,'02_Lookup_Tables'!$B$2:$B$126)</f>
        <v>105.11</v>
      </c>
      <c r="S2163" t="str">
        <f>VLOOKUP(CleanedData[[#This Row],[Product]],'02_Lookup_Tables'!$H$2:$I$126,2,FALSE)</f>
        <v>Beauty &amp; Personal Care</v>
      </c>
      <c r="T2163" t="str">
        <f>VLOOKUP(CleanedData[[#This Row],[Province]],'02_Lookup_Tables'!$D$2:$E$10,2, FALSE)</f>
        <v>Gauteng Region</v>
      </c>
      <c r="U2163" t="str" cm="1">
        <f t="array" ref="U2163">_xlfn.IFS(CleanedData[[#This Row],[Purchase Amount]]&lt;500,"Low",
CleanedData[[#This Row],[Purchase Amount]]&lt;5000,"Medium",
TRUE,"High")</f>
        <v>Low</v>
      </c>
      <c r="V2163" t="str">
        <f>TEXT(CleanedData[[#This Row],[Date]],"mmmm")</f>
        <v>May</v>
      </c>
      <c r="W2163" t="str">
        <f>"Q"&amp;ROUNDUP(MONTH(CleanedData[[#This Row],[Date]])/3,0)</f>
        <v>Q2</v>
      </c>
      <c r="X2163" t="str">
        <f>IF(CleanedData[[#This Row],[Purchase Amount]]&gt;=5000,"Yes","No")</f>
        <v>No</v>
      </c>
      <c r="Y2163">
        <f>IF(CleanedData[[#This Row],[Recommend]]="Yes",1,0)</f>
        <v>1</v>
      </c>
      <c r="Z2163" s="6">
        <f>CleanedData[[#This Row],[Purchase Amount]]*0.15</f>
        <v>15.766499999999999</v>
      </c>
      <c r="AA2163" s="6">
        <f>CleanedData[[#This Row],[Purchase Amount]]*1.15</f>
        <v>120.87649999999999</v>
      </c>
    </row>
    <row r="2164" spans="1:27" x14ac:dyDescent="0.3">
      <c r="A2164">
        <v>2610</v>
      </c>
      <c r="B2164" t="s">
        <v>2389</v>
      </c>
      <c r="C2164" s="1">
        <v>46015</v>
      </c>
      <c r="D2164">
        <v>56</v>
      </c>
      <c r="E2164" t="s">
        <v>52</v>
      </c>
      <c r="F2164" t="s">
        <v>72</v>
      </c>
      <c r="G2164" t="s">
        <v>296</v>
      </c>
      <c r="H2164">
        <v>2</v>
      </c>
      <c r="I2164" t="s">
        <v>42</v>
      </c>
      <c r="J2164" t="s">
        <v>54</v>
      </c>
      <c r="K2164" t="s">
        <v>44</v>
      </c>
      <c r="L2164" t="s">
        <v>42</v>
      </c>
      <c r="M2164" t="s">
        <v>56</v>
      </c>
      <c r="N2164" t="s">
        <v>47</v>
      </c>
      <c r="O2164" t="s">
        <v>148</v>
      </c>
      <c r="P2164" t="s">
        <v>70</v>
      </c>
      <c r="Q2164" t="s">
        <v>50</v>
      </c>
      <c r="R2164" s="6">
        <f>_xlfn.XLOOKUP(CleanedData[[#This Row],[Product]],'02_Lookup_Tables'!$A$2:$A$126,'02_Lookup_Tables'!$B$2:$B$126)</f>
        <v>657.5</v>
      </c>
      <c r="S2164" t="str">
        <f>VLOOKUP(CleanedData[[#This Row],[Product]],'02_Lookup_Tables'!$H$2:$I$126,2,FALSE)</f>
        <v>Home Devices</v>
      </c>
      <c r="T2164" t="str">
        <f>VLOOKUP(CleanedData[[#This Row],[Province]],'02_Lookup_Tables'!$D$2:$E$10,2, FALSE)</f>
        <v>Central Region</v>
      </c>
      <c r="U2164" t="str" cm="1">
        <f t="array" ref="U2164">_xlfn.IFS(CleanedData[[#This Row],[Purchase Amount]]&lt;500,"Low",
CleanedData[[#This Row],[Purchase Amount]]&lt;5000,"Medium",
TRUE,"High")</f>
        <v>Medium</v>
      </c>
      <c r="V2164" t="str">
        <f>TEXT(CleanedData[[#This Row],[Date]],"mmmm")</f>
        <v>December</v>
      </c>
      <c r="W2164" t="str">
        <f>"Q"&amp;ROUNDUP(MONTH(CleanedData[[#This Row],[Date]])/3,0)</f>
        <v>Q4</v>
      </c>
      <c r="X2164" t="str">
        <f>IF(CleanedData[[#This Row],[Purchase Amount]]&gt;=5000,"Yes","No")</f>
        <v>No</v>
      </c>
      <c r="Y2164">
        <f>IF(CleanedData[[#This Row],[Recommend]]="Yes",1,0)</f>
        <v>0</v>
      </c>
      <c r="Z2164" s="6">
        <f>CleanedData[[#This Row],[Purchase Amount]]*0.15</f>
        <v>98.625</v>
      </c>
      <c r="AA2164" s="6">
        <f>CleanedData[[#This Row],[Purchase Amount]]*1.15</f>
        <v>756.12499999999989</v>
      </c>
    </row>
    <row r="2165" spans="1:27" x14ac:dyDescent="0.3">
      <c r="A2165">
        <v>2611</v>
      </c>
      <c r="B2165" t="s">
        <v>2390</v>
      </c>
      <c r="C2165" s="1">
        <v>45737</v>
      </c>
      <c r="D2165">
        <v>69</v>
      </c>
      <c r="E2165" t="s">
        <v>60</v>
      </c>
      <c r="F2165" t="s">
        <v>72</v>
      </c>
      <c r="G2165" t="s">
        <v>246</v>
      </c>
      <c r="H2165">
        <v>4</v>
      </c>
      <c r="I2165" t="s">
        <v>45</v>
      </c>
      <c r="J2165" t="s">
        <v>43</v>
      </c>
      <c r="K2165" t="s">
        <v>64</v>
      </c>
      <c r="L2165" t="s">
        <v>45</v>
      </c>
      <c r="M2165" t="s">
        <v>236</v>
      </c>
      <c r="N2165" t="s">
        <v>96</v>
      </c>
      <c r="O2165" t="s">
        <v>89</v>
      </c>
      <c r="P2165" t="s">
        <v>70</v>
      </c>
      <c r="Q2165" t="s">
        <v>97</v>
      </c>
      <c r="R2165" s="6">
        <f>_xlfn.XLOOKUP(CleanedData[[#This Row],[Product]],'02_Lookup_Tables'!$A$2:$A$126,'02_Lookup_Tables'!$B$2:$B$126)</f>
        <v>2603.98</v>
      </c>
      <c r="S2165" t="str">
        <f>VLOOKUP(CleanedData[[#This Row],[Product]],'02_Lookup_Tables'!$H$2:$I$126,2,FALSE)</f>
        <v>Accessories</v>
      </c>
      <c r="T2165" t="str">
        <f>VLOOKUP(CleanedData[[#This Row],[Province]],'02_Lookup_Tables'!$D$2:$E$10,2, FALSE)</f>
        <v>Central Region</v>
      </c>
      <c r="U2165" t="str" cm="1">
        <f t="array" ref="U2165">_xlfn.IFS(CleanedData[[#This Row],[Purchase Amount]]&lt;500,"Low",
CleanedData[[#This Row],[Purchase Amount]]&lt;5000,"Medium",
TRUE,"High")</f>
        <v>Medium</v>
      </c>
      <c r="V2165" t="str">
        <f>TEXT(CleanedData[[#This Row],[Date]],"mmmm")</f>
        <v>March</v>
      </c>
      <c r="W2165" t="str">
        <f>"Q"&amp;ROUNDUP(MONTH(CleanedData[[#This Row],[Date]])/3,0)</f>
        <v>Q1</v>
      </c>
      <c r="X2165" t="str">
        <f>IF(CleanedData[[#This Row],[Purchase Amount]]&gt;=5000,"Yes","No")</f>
        <v>No</v>
      </c>
      <c r="Y2165">
        <f>IF(CleanedData[[#This Row],[Recommend]]="Yes",1,0)</f>
        <v>1</v>
      </c>
      <c r="Z2165" s="6">
        <f>CleanedData[[#This Row],[Purchase Amount]]*0.15</f>
        <v>390.59699999999998</v>
      </c>
      <c r="AA2165" s="6">
        <f>CleanedData[[#This Row],[Purchase Amount]]*1.15</f>
        <v>2994.5769999999998</v>
      </c>
    </row>
    <row r="2166" spans="1:27" x14ac:dyDescent="0.3">
      <c r="A2166">
        <v>2613</v>
      </c>
      <c r="B2166" t="s">
        <v>2391</v>
      </c>
      <c r="C2166" s="1">
        <v>45864</v>
      </c>
      <c r="D2166">
        <v>56</v>
      </c>
      <c r="E2166" t="s">
        <v>39</v>
      </c>
      <c r="F2166" t="s">
        <v>77</v>
      </c>
      <c r="G2166" t="s">
        <v>317</v>
      </c>
      <c r="H2166">
        <v>2</v>
      </c>
      <c r="I2166" t="s">
        <v>42</v>
      </c>
      <c r="J2166" t="s">
        <v>43</v>
      </c>
      <c r="K2166" t="s">
        <v>44</v>
      </c>
      <c r="L2166" t="s">
        <v>45</v>
      </c>
      <c r="M2166" t="s">
        <v>85</v>
      </c>
      <c r="N2166" t="s">
        <v>47</v>
      </c>
      <c r="O2166" t="s">
        <v>48</v>
      </c>
      <c r="P2166" t="s">
        <v>49</v>
      </c>
      <c r="Q2166" t="s">
        <v>50</v>
      </c>
      <c r="R2166" s="6">
        <f>_xlfn.XLOOKUP(CleanedData[[#This Row],[Product]],'02_Lookup_Tables'!$A$2:$A$126,'02_Lookup_Tables'!$B$2:$B$126)</f>
        <v>10347.709999999999</v>
      </c>
      <c r="S2166" t="str">
        <f>VLOOKUP(CleanedData[[#This Row],[Product]],'02_Lookup_Tables'!$H$2:$I$126,2,FALSE)</f>
        <v>Home Devices</v>
      </c>
      <c r="T2166" t="str">
        <f>VLOOKUP(CleanedData[[#This Row],[Province]],'02_Lookup_Tables'!$D$2:$E$10,2, FALSE)</f>
        <v>Central Region</v>
      </c>
      <c r="U2166" t="str" cm="1">
        <f t="array" ref="U2166">_xlfn.IFS(CleanedData[[#This Row],[Purchase Amount]]&lt;500,"Low",
CleanedData[[#This Row],[Purchase Amount]]&lt;5000,"Medium",
TRUE,"High")</f>
        <v>High</v>
      </c>
      <c r="V2166" t="str">
        <f>TEXT(CleanedData[[#This Row],[Date]],"mmmm")</f>
        <v>July</v>
      </c>
      <c r="W2166" t="str">
        <f>"Q"&amp;ROUNDUP(MONTH(CleanedData[[#This Row],[Date]])/3,0)</f>
        <v>Q3</v>
      </c>
      <c r="X2166" t="str">
        <f>IF(CleanedData[[#This Row],[Purchase Amount]]&gt;=5000,"Yes","No")</f>
        <v>Yes</v>
      </c>
      <c r="Y2166">
        <f>IF(CleanedData[[#This Row],[Recommend]]="Yes",1,0)</f>
        <v>0</v>
      </c>
      <c r="Z2166" s="6">
        <f>CleanedData[[#This Row],[Purchase Amount]]*0.15</f>
        <v>1552.1564999999998</v>
      </c>
      <c r="AA2166" s="6">
        <f>CleanedData[[#This Row],[Purchase Amount]]*1.15</f>
        <v>11899.866499999998</v>
      </c>
    </row>
    <row r="2167" spans="1:27" x14ac:dyDescent="0.3">
      <c r="A2167">
        <v>2614</v>
      </c>
      <c r="B2167" t="s">
        <v>2392</v>
      </c>
      <c r="C2167" s="1">
        <v>45352</v>
      </c>
      <c r="D2167">
        <v>45</v>
      </c>
      <c r="E2167" t="s">
        <v>52</v>
      </c>
      <c r="F2167" t="s">
        <v>72</v>
      </c>
      <c r="G2167" t="s">
        <v>235</v>
      </c>
      <c r="H2167">
        <v>5</v>
      </c>
      <c r="I2167" t="s">
        <v>42</v>
      </c>
      <c r="J2167" t="s">
        <v>54</v>
      </c>
      <c r="K2167" t="s">
        <v>64</v>
      </c>
      <c r="L2167" t="s">
        <v>45</v>
      </c>
      <c r="M2167" t="s">
        <v>140</v>
      </c>
      <c r="N2167" t="s">
        <v>57</v>
      </c>
      <c r="O2167" t="s">
        <v>148</v>
      </c>
      <c r="P2167" t="s">
        <v>49</v>
      </c>
      <c r="Q2167" t="s">
        <v>93</v>
      </c>
      <c r="R2167" s="6">
        <f>_xlfn.XLOOKUP(CleanedData[[#This Row],[Product]],'02_Lookup_Tables'!$A$2:$A$126,'02_Lookup_Tables'!$B$2:$B$126)</f>
        <v>306.57</v>
      </c>
      <c r="S2167" t="str">
        <f>VLOOKUP(CleanedData[[#This Row],[Product]],'02_Lookup_Tables'!$H$2:$I$126,2,FALSE)</f>
        <v>Toys &amp; Games</v>
      </c>
      <c r="T2167" t="str">
        <f>VLOOKUP(CleanedData[[#This Row],[Province]],'02_Lookup_Tables'!$D$2:$E$10,2, FALSE)</f>
        <v>Central Region</v>
      </c>
      <c r="U2167" t="str" cm="1">
        <f t="array" ref="U2167">_xlfn.IFS(CleanedData[[#This Row],[Purchase Amount]]&lt;500,"Low",
CleanedData[[#This Row],[Purchase Amount]]&lt;5000,"Medium",
TRUE,"High")</f>
        <v>Low</v>
      </c>
      <c r="V2167" t="str">
        <f>TEXT(CleanedData[[#This Row],[Date]],"mmmm")</f>
        <v>March</v>
      </c>
      <c r="W2167" t="str">
        <f>"Q"&amp;ROUNDUP(MONTH(CleanedData[[#This Row],[Date]])/3,0)</f>
        <v>Q1</v>
      </c>
      <c r="X2167" t="str">
        <f>IF(CleanedData[[#This Row],[Purchase Amount]]&gt;=5000,"Yes","No")</f>
        <v>No</v>
      </c>
      <c r="Y2167">
        <f>IF(CleanedData[[#This Row],[Recommend]]="Yes",1,0)</f>
        <v>0</v>
      </c>
      <c r="Z2167" s="6">
        <f>CleanedData[[#This Row],[Purchase Amount]]*0.15</f>
        <v>45.985499999999995</v>
      </c>
      <c r="AA2167" s="6">
        <f>CleanedData[[#This Row],[Purchase Amount]]*1.15</f>
        <v>352.55549999999994</v>
      </c>
    </row>
    <row r="2168" spans="1:27" x14ac:dyDescent="0.3">
      <c r="A2168">
        <v>2615</v>
      </c>
      <c r="B2168" t="s">
        <v>2393</v>
      </c>
      <c r="C2168" s="1">
        <v>45569</v>
      </c>
      <c r="D2168">
        <v>58</v>
      </c>
      <c r="E2168" t="s">
        <v>60</v>
      </c>
      <c r="F2168" t="s">
        <v>61</v>
      </c>
      <c r="G2168" t="s">
        <v>62</v>
      </c>
      <c r="H2168">
        <v>4</v>
      </c>
      <c r="I2168" t="s">
        <v>45</v>
      </c>
      <c r="J2168" t="s">
        <v>43</v>
      </c>
      <c r="K2168" t="s">
        <v>64</v>
      </c>
      <c r="L2168" t="s">
        <v>45</v>
      </c>
      <c r="M2168" t="s">
        <v>85</v>
      </c>
      <c r="N2168" t="s">
        <v>96</v>
      </c>
      <c r="O2168" t="s">
        <v>48</v>
      </c>
      <c r="P2168" t="s">
        <v>49</v>
      </c>
      <c r="Q2168" t="s">
        <v>50</v>
      </c>
      <c r="R2168" s="6">
        <f>_xlfn.XLOOKUP(CleanedData[[#This Row],[Product]],'02_Lookup_Tables'!$A$2:$A$126,'02_Lookup_Tables'!$B$2:$B$126)</f>
        <v>230.14</v>
      </c>
      <c r="S2168" t="str">
        <f>VLOOKUP(CleanedData[[#This Row],[Product]],'02_Lookup_Tables'!$H$2:$I$126,2,FALSE)</f>
        <v>Sports &amp; Outdoors</v>
      </c>
      <c r="T2168" t="str">
        <f>VLOOKUP(CleanedData[[#This Row],[Province]],'02_Lookup_Tables'!$D$2:$E$10,2, FALSE)</f>
        <v>Southern Region</v>
      </c>
      <c r="U2168" t="str" cm="1">
        <f t="array" ref="U2168">_xlfn.IFS(CleanedData[[#This Row],[Purchase Amount]]&lt;500,"Low",
CleanedData[[#This Row],[Purchase Amount]]&lt;5000,"Medium",
TRUE,"High")</f>
        <v>Low</v>
      </c>
      <c r="V2168" t="str">
        <f>TEXT(CleanedData[[#This Row],[Date]],"mmmm")</f>
        <v>October</v>
      </c>
      <c r="W2168" t="str">
        <f>"Q"&amp;ROUNDUP(MONTH(CleanedData[[#This Row],[Date]])/3,0)</f>
        <v>Q4</v>
      </c>
      <c r="X2168" t="str">
        <f>IF(CleanedData[[#This Row],[Purchase Amount]]&gt;=5000,"Yes","No")</f>
        <v>No</v>
      </c>
      <c r="Y2168">
        <f>IF(CleanedData[[#This Row],[Recommend]]="Yes",1,0)</f>
        <v>1</v>
      </c>
      <c r="Z2168" s="6">
        <f>CleanedData[[#This Row],[Purchase Amount]]*0.15</f>
        <v>34.520999999999994</v>
      </c>
      <c r="AA2168" s="6">
        <f>CleanedData[[#This Row],[Purchase Amount]]*1.15</f>
        <v>264.66099999999994</v>
      </c>
    </row>
    <row r="2169" spans="1:27" x14ac:dyDescent="0.3">
      <c r="A2169">
        <v>2616</v>
      </c>
      <c r="B2169" t="s">
        <v>2394</v>
      </c>
      <c r="C2169" s="1">
        <v>45627</v>
      </c>
      <c r="D2169">
        <v>48</v>
      </c>
      <c r="E2169" t="s">
        <v>60</v>
      </c>
      <c r="F2169" t="s">
        <v>108</v>
      </c>
      <c r="G2169" t="s">
        <v>411</v>
      </c>
      <c r="H2169">
        <v>1</v>
      </c>
      <c r="I2169" t="s">
        <v>45</v>
      </c>
      <c r="J2169" t="s">
        <v>69</v>
      </c>
      <c r="K2169" t="s">
        <v>64</v>
      </c>
      <c r="L2169" t="s">
        <v>42</v>
      </c>
      <c r="M2169" t="s">
        <v>92</v>
      </c>
      <c r="N2169" t="s">
        <v>80</v>
      </c>
      <c r="O2169" t="s">
        <v>89</v>
      </c>
      <c r="P2169" t="s">
        <v>49</v>
      </c>
      <c r="Q2169" t="s">
        <v>93</v>
      </c>
      <c r="R2169" s="6">
        <f>_xlfn.XLOOKUP(CleanedData[[#This Row],[Product]],'02_Lookup_Tables'!$A$2:$A$126,'02_Lookup_Tables'!$B$2:$B$126)</f>
        <v>103.4</v>
      </c>
      <c r="S2169" t="str">
        <f>VLOOKUP(CleanedData[[#This Row],[Product]],'02_Lookup_Tables'!$H$2:$I$126,2,FALSE)</f>
        <v>Food</v>
      </c>
      <c r="T2169" t="str">
        <f>VLOOKUP(CleanedData[[#This Row],[Province]],'02_Lookup_Tables'!$D$2:$E$10,2, FALSE)</f>
        <v>Gauteng Region</v>
      </c>
      <c r="U2169" t="str" cm="1">
        <f t="array" ref="U2169">_xlfn.IFS(CleanedData[[#This Row],[Purchase Amount]]&lt;500,"Low",
CleanedData[[#This Row],[Purchase Amount]]&lt;5000,"Medium",
TRUE,"High")</f>
        <v>Low</v>
      </c>
      <c r="V2169" t="str">
        <f>TEXT(CleanedData[[#This Row],[Date]],"mmmm")</f>
        <v>December</v>
      </c>
      <c r="W2169" t="str">
        <f>"Q"&amp;ROUNDUP(MONTH(CleanedData[[#This Row],[Date]])/3,0)</f>
        <v>Q4</v>
      </c>
      <c r="X2169" t="str">
        <f>IF(CleanedData[[#This Row],[Purchase Amount]]&gt;=5000,"Yes","No")</f>
        <v>No</v>
      </c>
      <c r="Y2169">
        <f>IF(CleanedData[[#This Row],[Recommend]]="Yes",1,0)</f>
        <v>1</v>
      </c>
      <c r="Z2169" s="6">
        <f>CleanedData[[#This Row],[Purchase Amount]]*0.15</f>
        <v>15.51</v>
      </c>
      <c r="AA2169" s="6">
        <f>CleanedData[[#This Row],[Purchase Amount]]*1.15</f>
        <v>118.91</v>
      </c>
    </row>
    <row r="2170" spans="1:27" x14ac:dyDescent="0.3">
      <c r="A2170">
        <v>2617</v>
      </c>
      <c r="B2170" t="s">
        <v>2395</v>
      </c>
      <c r="C2170" s="1">
        <v>45380</v>
      </c>
      <c r="D2170">
        <v>38</v>
      </c>
      <c r="E2170" t="s">
        <v>60</v>
      </c>
      <c r="F2170" t="s">
        <v>125</v>
      </c>
      <c r="G2170" t="s">
        <v>91</v>
      </c>
      <c r="H2170">
        <v>4</v>
      </c>
      <c r="I2170" t="s">
        <v>42</v>
      </c>
      <c r="J2170" t="s">
        <v>54</v>
      </c>
      <c r="K2170" t="s">
        <v>55</v>
      </c>
      <c r="L2170" t="s">
        <v>45</v>
      </c>
      <c r="M2170" t="s">
        <v>236</v>
      </c>
      <c r="N2170" t="s">
        <v>96</v>
      </c>
      <c r="O2170" t="s">
        <v>89</v>
      </c>
      <c r="P2170" t="s">
        <v>70</v>
      </c>
      <c r="Q2170" t="s">
        <v>81</v>
      </c>
      <c r="R2170" s="6">
        <f>_xlfn.XLOOKUP(CleanedData[[#This Row],[Product]],'02_Lookup_Tables'!$A$2:$A$126,'02_Lookup_Tables'!$B$2:$B$126)</f>
        <v>1370.56</v>
      </c>
      <c r="S2170" t="str">
        <f>VLOOKUP(CleanedData[[#This Row],[Product]],'02_Lookup_Tables'!$H$2:$I$126,2,FALSE)</f>
        <v>Electronics</v>
      </c>
      <c r="T2170" t="str">
        <f>VLOOKUP(CleanedData[[#This Row],[Province]],'02_Lookup_Tables'!$D$2:$E$10,2, FALSE)</f>
        <v>Western Region</v>
      </c>
      <c r="U2170" t="str" cm="1">
        <f t="array" ref="U2170">_xlfn.IFS(CleanedData[[#This Row],[Purchase Amount]]&lt;500,"Low",
CleanedData[[#This Row],[Purchase Amount]]&lt;5000,"Medium",
TRUE,"High")</f>
        <v>Medium</v>
      </c>
      <c r="V2170" t="str">
        <f>TEXT(CleanedData[[#This Row],[Date]],"mmmm")</f>
        <v>March</v>
      </c>
      <c r="W2170" t="str">
        <f>"Q"&amp;ROUNDUP(MONTH(CleanedData[[#This Row],[Date]])/3,0)</f>
        <v>Q1</v>
      </c>
      <c r="X2170" t="str">
        <f>IF(CleanedData[[#This Row],[Purchase Amount]]&gt;=5000,"Yes","No")</f>
        <v>No</v>
      </c>
      <c r="Y2170">
        <f>IF(CleanedData[[#This Row],[Recommend]]="Yes",1,0)</f>
        <v>0</v>
      </c>
      <c r="Z2170" s="6">
        <f>CleanedData[[#This Row],[Purchase Amount]]*0.15</f>
        <v>205.58399999999997</v>
      </c>
      <c r="AA2170" s="6">
        <f>CleanedData[[#This Row],[Purchase Amount]]*1.15</f>
        <v>1576.1439999999998</v>
      </c>
    </row>
    <row r="2171" spans="1:27" x14ac:dyDescent="0.3">
      <c r="A2171">
        <v>2618</v>
      </c>
      <c r="B2171" t="s">
        <v>2396</v>
      </c>
      <c r="C2171" s="1">
        <v>45760</v>
      </c>
      <c r="D2171">
        <v>40</v>
      </c>
      <c r="E2171" t="s">
        <v>52</v>
      </c>
      <c r="F2171" t="s">
        <v>125</v>
      </c>
      <c r="G2171" t="s">
        <v>320</v>
      </c>
      <c r="H2171">
        <v>1</v>
      </c>
      <c r="I2171" t="s">
        <v>45</v>
      </c>
      <c r="J2171" t="s">
        <v>69</v>
      </c>
      <c r="K2171" t="s">
        <v>64</v>
      </c>
      <c r="L2171" t="s">
        <v>42</v>
      </c>
      <c r="M2171" t="s">
        <v>85</v>
      </c>
      <c r="N2171" t="s">
        <v>80</v>
      </c>
      <c r="O2171" t="s">
        <v>48</v>
      </c>
      <c r="P2171" t="s">
        <v>49</v>
      </c>
      <c r="Q2171" t="s">
        <v>81</v>
      </c>
      <c r="R2171" s="6">
        <f>_xlfn.XLOOKUP(CleanedData[[#This Row],[Product]],'02_Lookup_Tables'!$A$2:$A$126,'02_Lookup_Tables'!$B$2:$B$126)</f>
        <v>375.53</v>
      </c>
      <c r="S2171" t="str">
        <f>VLOOKUP(CleanedData[[#This Row],[Product]],'02_Lookup_Tables'!$H$2:$I$126,2,FALSE)</f>
        <v>Toys &amp; Games</v>
      </c>
      <c r="T2171" t="str">
        <f>VLOOKUP(CleanedData[[#This Row],[Province]],'02_Lookup_Tables'!$D$2:$E$10,2, FALSE)</f>
        <v>Western Region</v>
      </c>
      <c r="U2171" t="str" cm="1">
        <f t="array" ref="U2171">_xlfn.IFS(CleanedData[[#This Row],[Purchase Amount]]&lt;500,"Low",
CleanedData[[#This Row],[Purchase Amount]]&lt;5000,"Medium",
TRUE,"High")</f>
        <v>Low</v>
      </c>
      <c r="V2171" t="str">
        <f>TEXT(CleanedData[[#This Row],[Date]],"mmmm")</f>
        <v>April</v>
      </c>
      <c r="W2171" t="str">
        <f>"Q"&amp;ROUNDUP(MONTH(CleanedData[[#This Row],[Date]])/3,0)</f>
        <v>Q2</v>
      </c>
      <c r="X2171" t="str">
        <f>IF(CleanedData[[#This Row],[Purchase Amount]]&gt;=5000,"Yes","No")</f>
        <v>No</v>
      </c>
      <c r="Y2171">
        <f>IF(CleanedData[[#This Row],[Recommend]]="Yes",1,0)</f>
        <v>1</v>
      </c>
      <c r="Z2171" s="6">
        <f>CleanedData[[#This Row],[Purchase Amount]]*0.15</f>
        <v>56.329499999999996</v>
      </c>
      <c r="AA2171" s="6">
        <f>CleanedData[[#This Row],[Purchase Amount]]*1.15</f>
        <v>431.85949999999991</v>
      </c>
    </row>
    <row r="2172" spans="1:27" x14ac:dyDescent="0.3">
      <c r="A2172">
        <v>2619</v>
      </c>
      <c r="B2172" t="s">
        <v>2397</v>
      </c>
      <c r="C2172" s="1">
        <v>45470</v>
      </c>
      <c r="D2172">
        <v>66</v>
      </c>
      <c r="E2172" t="s">
        <v>60</v>
      </c>
      <c r="F2172" t="s">
        <v>130</v>
      </c>
      <c r="G2172" t="s">
        <v>381</v>
      </c>
      <c r="H2172">
        <v>3</v>
      </c>
      <c r="I2172" t="s">
        <v>45</v>
      </c>
      <c r="J2172" t="s">
        <v>63</v>
      </c>
      <c r="K2172" t="s">
        <v>55</v>
      </c>
      <c r="L2172" t="s">
        <v>42</v>
      </c>
      <c r="M2172" t="s">
        <v>231</v>
      </c>
      <c r="N2172" t="s">
        <v>48</v>
      </c>
      <c r="O2172" t="s">
        <v>89</v>
      </c>
      <c r="P2172" t="s">
        <v>49</v>
      </c>
      <c r="Q2172" t="s">
        <v>97</v>
      </c>
      <c r="R2172" s="6">
        <f>_xlfn.XLOOKUP(CleanedData[[#This Row],[Product]],'02_Lookup_Tables'!$A$2:$A$126,'02_Lookup_Tables'!$B$2:$B$126)</f>
        <v>786.78</v>
      </c>
      <c r="S2172" t="str">
        <f>VLOOKUP(CleanedData[[#This Row],[Product]],'02_Lookup_Tables'!$H$2:$I$126,2,FALSE)</f>
        <v>Apparel</v>
      </c>
      <c r="T2172" t="str">
        <f>VLOOKUP(CleanedData[[#This Row],[Province]],'02_Lookup_Tables'!$D$2:$E$10,2, FALSE)</f>
        <v>Eastern Region</v>
      </c>
      <c r="U2172" t="str" cm="1">
        <f t="array" ref="U2172">_xlfn.IFS(CleanedData[[#This Row],[Purchase Amount]]&lt;500,"Low",
CleanedData[[#This Row],[Purchase Amount]]&lt;5000,"Medium",
TRUE,"High")</f>
        <v>Medium</v>
      </c>
      <c r="V2172" t="str">
        <f>TEXT(CleanedData[[#This Row],[Date]],"mmmm")</f>
        <v>June</v>
      </c>
      <c r="W2172" t="str">
        <f>"Q"&amp;ROUNDUP(MONTH(CleanedData[[#This Row],[Date]])/3,0)</f>
        <v>Q2</v>
      </c>
      <c r="X2172" t="str">
        <f>IF(CleanedData[[#This Row],[Purchase Amount]]&gt;=5000,"Yes","No")</f>
        <v>No</v>
      </c>
      <c r="Y2172">
        <f>IF(CleanedData[[#This Row],[Recommend]]="Yes",1,0)</f>
        <v>1</v>
      </c>
      <c r="Z2172" s="6">
        <f>CleanedData[[#This Row],[Purchase Amount]]*0.15</f>
        <v>118.017</v>
      </c>
      <c r="AA2172" s="6">
        <f>CleanedData[[#This Row],[Purchase Amount]]*1.15</f>
        <v>904.79699999999991</v>
      </c>
    </row>
    <row r="2173" spans="1:27" x14ac:dyDescent="0.3">
      <c r="A2173">
        <v>2621</v>
      </c>
      <c r="B2173" t="s">
        <v>2398</v>
      </c>
      <c r="C2173" s="1">
        <v>45326</v>
      </c>
      <c r="D2173">
        <v>73</v>
      </c>
      <c r="E2173" t="s">
        <v>52</v>
      </c>
      <c r="F2173" t="s">
        <v>61</v>
      </c>
      <c r="G2173" t="s">
        <v>291</v>
      </c>
      <c r="H2173">
        <v>2</v>
      </c>
      <c r="I2173" t="s">
        <v>42</v>
      </c>
      <c r="J2173" t="s">
        <v>69</v>
      </c>
      <c r="K2173" t="s">
        <v>44</v>
      </c>
      <c r="L2173" t="s">
        <v>45</v>
      </c>
      <c r="M2173" t="s">
        <v>184</v>
      </c>
      <c r="N2173" t="s">
        <v>47</v>
      </c>
      <c r="O2173" t="s">
        <v>148</v>
      </c>
      <c r="P2173" t="s">
        <v>70</v>
      </c>
      <c r="Q2173" t="s">
        <v>97</v>
      </c>
      <c r="R2173" s="6">
        <f>_xlfn.XLOOKUP(CleanedData[[#This Row],[Product]],'02_Lookup_Tables'!$A$2:$A$126,'02_Lookup_Tables'!$B$2:$B$126)</f>
        <v>1171.25</v>
      </c>
      <c r="S2173" t="str">
        <f>VLOOKUP(CleanedData[[#This Row],[Product]],'02_Lookup_Tables'!$H$2:$I$126,2,FALSE)</f>
        <v>Toys &amp; Games</v>
      </c>
      <c r="T2173" t="str">
        <f>VLOOKUP(CleanedData[[#This Row],[Province]],'02_Lookup_Tables'!$D$2:$E$10,2, FALSE)</f>
        <v>Southern Region</v>
      </c>
      <c r="U2173" t="str" cm="1">
        <f t="array" ref="U2173">_xlfn.IFS(CleanedData[[#This Row],[Purchase Amount]]&lt;500,"Low",
CleanedData[[#This Row],[Purchase Amount]]&lt;5000,"Medium",
TRUE,"High")</f>
        <v>Medium</v>
      </c>
      <c r="V2173" t="str">
        <f>TEXT(CleanedData[[#This Row],[Date]],"mmmm")</f>
        <v>February</v>
      </c>
      <c r="W2173" t="str">
        <f>"Q"&amp;ROUNDUP(MONTH(CleanedData[[#This Row],[Date]])/3,0)</f>
        <v>Q1</v>
      </c>
      <c r="X2173" t="str">
        <f>IF(CleanedData[[#This Row],[Purchase Amount]]&gt;=5000,"Yes","No")</f>
        <v>No</v>
      </c>
      <c r="Y2173">
        <f>IF(CleanedData[[#This Row],[Recommend]]="Yes",1,0)</f>
        <v>0</v>
      </c>
      <c r="Z2173" s="6">
        <f>CleanedData[[#This Row],[Purchase Amount]]*0.15</f>
        <v>175.6875</v>
      </c>
      <c r="AA2173" s="6">
        <f>CleanedData[[#This Row],[Purchase Amount]]*1.15</f>
        <v>1346.9375</v>
      </c>
    </row>
    <row r="2174" spans="1:27" x14ac:dyDescent="0.3">
      <c r="A2174">
        <v>2622</v>
      </c>
      <c r="B2174" t="s">
        <v>2399</v>
      </c>
      <c r="C2174" s="1">
        <v>45523</v>
      </c>
      <c r="D2174">
        <v>80</v>
      </c>
      <c r="E2174" t="s">
        <v>60</v>
      </c>
      <c r="F2174" t="s">
        <v>40</v>
      </c>
      <c r="G2174" t="s">
        <v>189</v>
      </c>
      <c r="H2174">
        <v>5</v>
      </c>
      <c r="I2174" t="s">
        <v>45</v>
      </c>
      <c r="J2174" t="s">
        <v>43</v>
      </c>
      <c r="K2174" t="s">
        <v>44</v>
      </c>
      <c r="L2174" t="s">
        <v>42</v>
      </c>
      <c r="M2174" t="s">
        <v>184</v>
      </c>
      <c r="N2174" t="s">
        <v>57</v>
      </c>
      <c r="O2174" t="s">
        <v>148</v>
      </c>
      <c r="P2174" t="s">
        <v>49</v>
      </c>
      <c r="Q2174" t="s">
        <v>97</v>
      </c>
      <c r="R2174" s="6">
        <f>_xlfn.XLOOKUP(CleanedData[[#This Row],[Product]],'02_Lookup_Tables'!$A$2:$A$126,'02_Lookup_Tables'!$B$2:$B$126)</f>
        <v>1619.07</v>
      </c>
      <c r="S2174" t="str">
        <f>VLOOKUP(CleanedData[[#This Row],[Product]],'02_Lookup_Tables'!$H$2:$I$126,2,FALSE)</f>
        <v>Home &amp; Living</v>
      </c>
      <c r="T2174" t="str">
        <f>VLOOKUP(CleanedData[[#This Row],[Province]],'02_Lookup_Tables'!$D$2:$E$10,2, FALSE)</f>
        <v>Northern Region</v>
      </c>
      <c r="U2174" t="str" cm="1">
        <f t="array" ref="U2174">_xlfn.IFS(CleanedData[[#This Row],[Purchase Amount]]&lt;500,"Low",
CleanedData[[#This Row],[Purchase Amount]]&lt;5000,"Medium",
TRUE,"High")</f>
        <v>Medium</v>
      </c>
      <c r="V2174" t="str">
        <f>TEXT(CleanedData[[#This Row],[Date]],"mmmm")</f>
        <v>August</v>
      </c>
      <c r="W2174" t="str">
        <f>"Q"&amp;ROUNDUP(MONTH(CleanedData[[#This Row],[Date]])/3,0)</f>
        <v>Q3</v>
      </c>
      <c r="X2174" t="str">
        <f>IF(CleanedData[[#This Row],[Purchase Amount]]&gt;=5000,"Yes","No")</f>
        <v>No</v>
      </c>
      <c r="Y2174">
        <f>IF(CleanedData[[#This Row],[Recommend]]="Yes",1,0)</f>
        <v>1</v>
      </c>
      <c r="Z2174" s="6">
        <f>CleanedData[[#This Row],[Purchase Amount]]*0.15</f>
        <v>242.86049999999997</v>
      </c>
      <c r="AA2174" s="6">
        <f>CleanedData[[#This Row],[Purchase Amount]]*1.15</f>
        <v>1861.9304999999997</v>
      </c>
    </row>
    <row r="2175" spans="1:27" x14ac:dyDescent="0.3">
      <c r="A2175">
        <v>2623</v>
      </c>
      <c r="B2175" t="s">
        <v>2400</v>
      </c>
      <c r="C2175" s="1">
        <v>45548</v>
      </c>
      <c r="D2175">
        <v>39</v>
      </c>
      <c r="E2175" t="s">
        <v>52</v>
      </c>
      <c r="F2175" t="s">
        <v>108</v>
      </c>
      <c r="G2175" t="s">
        <v>347</v>
      </c>
      <c r="H2175">
        <v>1</v>
      </c>
      <c r="I2175" t="s">
        <v>42</v>
      </c>
      <c r="J2175" t="s">
        <v>63</v>
      </c>
      <c r="K2175" t="s">
        <v>44</v>
      </c>
      <c r="L2175" t="s">
        <v>45</v>
      </c>
      <c r="M2175" t="s">
        <v>65</v>
      </c>
      <c r="N2175" t="s">
        <v>80</v>
      </c>
      <c r="O2175" t="s">
        <v>89</v>
      </c>
      <c r="P2175" t="s">
        <v>49</v>
      </c>
      <c r="Q2175" t="s">
        <v>81</v>
      </c>
      <c r="R2175" s="6">
        <f>_xlfn.XLOOKUP(CleanedData[[#This Row],[Product]],'02_Lookup_Tables'!$A$2:$A$126,'02_Lookup_Tables'!$B$2:$B$126)</f>
        <v>16523.5</v>
      </c>
      <c r="S2175" t="str">
        <f>VLOOKUP(CleanedData[[#This Row],[Product]],'02_Lookup_Tables'!$H$2:$I$126,2,FALSE)</f>
        <v>Electronics</v>
      </c>
      <c r="T2175" t="str">
        <f>VLOOKUP(CleanedData[[#This Row],[Province]],'02_Lookup_Tables'!$D$2:$E$10,2, FALSE)</f>
        <v>Gauteng Region</v>
      </c>
      <c r="U2175" t="str" cm="1">
        <f t="array" ref="U2175">_xlfn.IFS(CleanedData[[#This Row],[Purchase Amount]]&lt;500,"Low",
CleanedData[[#This Row],[Purchase Amount]]&lt;5000,"Medium",
TRUE,"High")</f>
        <v>High</v>
      </c>
      <c r="V2175" t="str">
        <f>TEXT(CleanedData[[#This Row],[Date]],"mmmm")</f>
        <v>September</v>
      </c>
      <c r="W2175" t="str">
        <f>"Q"&amp;ROUNDUP(MONTH(CleanedData[[#This Row],[Date]])/3,0)</f>
        <v>Q3</v>
      </c>
      <c r="X2175" t="str">
        <f>IF(CleanedData[[#This Row],[Purchase Amount]]&gt;=5000,"Yes","No")</f>
        <v>Yes</v>
      </c>
      <c r="Y2175">
        <f>IF(CleanedData[[#This Row],[Recommend]]="Yes",1,0)</f>
        <v>0</v>
      </c>
      <c r="Z2175" s="6">
        <f>CleanedData[[#This Row],[Purchase Amount]]*0.15</f>
        <v>2478.5250000000001</v>
      </c>
      <c r="AA2175" s="6">
        <f>CleanedData[[#This Row],[Purchase Amount]]*1.15</f>
        <v>19002.024999999998</v>
      </c>
    </row>
    <row r="2176" spans="1:27" x14ac:dyDescent="0.3">
      <c r="A2176">
        <v>2624</v>
      </c>
      <c r="B2176" t="s">
        <v>2401</v>
      </c>
      <c r="C2176" s="1">
        <v>45397</v>
      </c>
      <c r="D2176">
        <v>27</v>
      </c>
      <c r="E2176" t="s">
        <v>60</v>
      </c>
      <c r="F2176" t="s">
        <v>61</v>
      </c>
      <c r="G2176" t="s">
        <v>454</v>
      </c>
      <c r="H2176">
        <v>3</v>
      </c>
      <c r="I2176" t="s">
        <v>42</v>
      </c>
      <c r="J2176" t="s">
        <v>43</v>
      </c>
      <c r="K2176" t="s">
        <v>64</v>
      </c>
      <c r="L2176" t="s">
        <v>45</v>
      </c>
      <c r="M2176" t="s">
        <v>151</v>
      </c>
      <c r="N2176" t="s">
        <v>48</v>
      </c>
      <c r="O2176" t="s">
        <v>89</v>
      </c>
      <c r="P2176" t="s">
        <v>49</v>
      </c>
      <c r="Q2176" t="s">
        <v>58</v>
      </c>
      <c r="R2176" s="6">
        <f>_xlfn.XLOOKUP(CleanedData[[#This Row],[Product]],'02_Lookup_Tables'!$A$2:$A$126,'02_Lookup_Tables'!$B$2:$B$126)</f>
        <v>2413.3000000000002</v>
      </c>
      <c r="S2176" t="str">
        <f>VLOOKUP(CleanedData[[#This Row],[Product]],'02_Lookup_Tables'!$H$2:$I$126,2,FALSE)</f>
        <v>Electronics</v>
      </c>
      <c r="T2176" t="str">
        <f>VLOOKUP(CleanedData[[#This Row],[Province]],'02_Lookup_Tables'!$D$2:$E$10,2, FALSE)</f>
        <v>Southern Region</v>
      </c>
      <c r="U2176" t="str" cm="1">
        <f t="array" ref="U2176">_xlfn.IFS(CleanedData[[#This Row],[Purchase Amount]]&lt;500,"Low",
CleanedData[[#This Row],[Purchase Amount]]&lt;5000,"Medium",
TRUE,"High")</f>
        <v>Medium</v>
      </c>
      <c r="V2176" t="str">
        <f>TEXT(CleanedData[[#This Row],[Date]],"mmmm")</f>
        <v>April</v>
      </c>
      <c r="W2176" t="str">
        <f>"Q"&amp;ROUNDUP(MONTH(CleanedData[[#This Row],[Date]])/3,0)</f>
        <v>Q2</v>
      </c>
      <c r="X2176" t="str">
        <f>IF(CleanedData[[#This Row],[Purchase Amount]]&gt;=5000,"Yes","No")</f>
        <v>No</v>
      </c>
      <c r="Y2176">
        <f>IF(CleanedData[[#This Row],[Recommend]]="Yes",1,0)</f>
        <v>0</v>
      </c>
      <c r="Z2176" s="6">
        <f>CleanedData[[#This Row],[Purchase Amount]]*0.15</f>
        <v>361.995</v>
      </c>
      <c r="AA2176" s="6">
        <f>CleanedData[[#This Row],[Purchase Amount]]*1.15</f>
        <v>2775.2950000000001</v>
      </c>
    </row>
    <row r="2177" spans="1:27" x14ac:dyDescent="0.3">
      <c r="A2177">
        <v>2625</v>
      </c>
      <c r="B2177" t="s">
        <v>2402</v>
      </c>
      <c r="C2177" s="1">
        <v>45738</v>
      </c>
      <c r="D2177">
        <v>79</v>
      </c>
      <c r="E2177" t="s">
        <v>60</v>
      </c>
      <c r="F2177" t="s">
        <v>40</v>
      </c>
      <c r="G2177" t="s">
        <v>128</v>
      </c>
      <c r="H2177">
        <v>4</v>
      </c>
      <c r="I2177" t="s">
        <v>42</v>
      </c>
      <c r="J2177" t="s">
        <v>69</v>
      </c>
      <c r="K2177" t="s">
        <v>44</v>
      </c>
      <c r="L2177" t="s">
        <v>45</v>
      </c>
      <c r="M2177" t="s">
        <v>79</v>
      </c>
      <c r="N2177" t="s">
        <v>96</v>
      </c>
      <c r="O2177" t="s">
        <v>89</v>
      </c>
      <c r="P2177" t="s">
        <v>70</v>
      </c>
      <c r="Q2177" t="s">
        <v>97</v>
      </c>
      <c r="R2177" s="6">
        <f>_xlfn.XLOOKUP(CleanedData[[#This Row],[Product]],'02_Lookup_Tables'!$A$2:$A$126,'02_Lookup_Tables'!$B$2:$B$126)</f>
        <v>3747.26</v>
      </c>
      <c r="S2177" t="str">
        <f>VLOOKUP(CleanedData[[#This Row],[Product]],'02_Lookup_Tables'!$H$2:$I$126,2,FALSE)</f>
        <v>Apparel</v>
      </c>
      <c r="T2177" t="str">
        <f>VLOOKUP(CleanedData[[#This Row],[Province]],'02_Lookup_Tables'!$D$2:$E$10,2, FALSE)</f>
        <v>Northern Region</v>
      </c>
      <c r="U2177" t="str" cm="1">
        <f t="array" ref="U2177">_xlfn.IFS(CleanedData[[#This Row],[Purchase Amount]]&lt;500,"Low",
CleanedData[[#This Row],[Purchase Amount]]&lt;5000,"Medium",
TRUE,"High")</f>
        <v>Medium</v>
      </c>
      <c r="V2177" t="str">
        <f>TEXT(CleanedData[[#This Row],[Date]],"mmmm")</f>
        <v>March</v>
      </c>
      <c r="W2177" t="str">
        <f>"Q"&amp;ROUNDUP(MONTH(CleanedData[[#This Row],[Date]])/3,0)</f>
        <v>Q1</v>
      </c>
      <c r="X2177" t="str">
        <f>IF(CleanedData[[#This Row],[Purchase Amount]]&gt;=5000,"Yes","No")</f>
        <v>No</v>
      </c>
      <c r="Y2177">
        <f>IF(CleanedData[[#This Row],[Recommend]]="Yes",1,0)</f>
        <v>0</v>
      </c>
      <c r="Z2177" s="6">
        <f>CleanedData[[#This Row],[Purchase Amount]]*0.15</f>
        <v>562.08900000000006</v>
      </c>
      <c r="AA2177" s="6">
        <f>CleanedData[[#This Row],[Purchase Amount]]*1.15</f>
        <v>4309.3490000000002</v>
      </c>
    </row>
    <row r="2178" spans="1:27" x14ac:dyDescent="0.3">
      <c r="A2178">
        <v>2626</v>
      </c>
      <c r="B2178" t="s">
        <v>2403</v>
      </c>
      <c r="C2178" s="1">
        <v>45514</v>
      </c>
      <c r="D2178">
        <v>73</v>
      </c>
      <c r="E2178" t="s">
        <v>39</v>
      </c>
      <c r="F2178" t="s">
        <v>40</v>
      </c>
      <c r="G2178" t="s">
        <v>187</v>
      </c>
      <c r="H2178">
        <v>4</v>
      </c>
      <c r="I2178" t="s">
        <v>45</v>
      </c>
      <c r="J2178" t="s">
        <v>74</v>
      </c>
      <c r="K2178" t="s">
        <v>55</v>
      </c>
      <c r="L2178" t="s">
        <v>42</v>
      </c>
      <c r="M2178" t="s">
        <v>236</v>
      </c>
      <c r="N2178" t="s">
        <v>96</v>
      </c>
      <c r="O2178" t="s">
        <v>89</v>
      </c>
      <c r="P2178" t="s">
        <v>70</v>
      </c>
      <c r="Q2178" t="s">
        <v>97</v>
      </c>
      <c r="R2178" s="6">
        <f>_xlfn.XLOOKUP(CleanedData[[#This Row],[Product]],'02_Lookup_Tables'!$A$2:$A$126,'02_Lookup_Tables'!$B$2:$B$126)</f>
        <v>24904.86</v>
      </c>
      <c r="S2178" t="str">
        <f>VLOOKUP(CleanedData[[#This Row],[Product]],'02_Lookup_Tables'!$H$2:$I$126,2,FALSE)</f>
        <v>Electronics</v>
      </c>
      <c r="T2178" t="str">
        <f>VLOOKUP(CleanedData[[#This Row],[Province]],'02_Lookup_Tables'!$D$2:$E$10,2, FALSE)</f>
        <v>Northern Region</v>
      </c>
      <c r="U2178" t="str" cm="1">
        <f t="array" ref="U2178">_xlfn.IFS(CleanedData[[#This Row],[Purchase Amount]]&lt;500,"Low",
CleanedData[[#This Row],[Purchase Amount]]&lt;5000,"Medium",
TRUE,"High")</f>
        <v>High</v>
      </c>
      <c r="V2178" t="str">
        <f>TEXT(CleanedData[[#This Row],[Date]],"mmmm")</f>
        <v>August</v>
      </c>
      <c r="W2178" t="str">
        <f>"Q"&amp;ROUNDUP(MONTH(CleanedData[[#This Row],[Date]])/3,0)</f>
        <v>Q3</v>
      </c>
      <c r="X2178" t="str">
        <f>IF(CleanedData[[#This Row],[Purchase Amount]]&gt;=5000,"Yes","No")</f>
        <v>Yes</v>
      </c>
      <c r="Y2178">
        <f>IF(CleanedData[[#This Row],[Recommend]]="Yes",1,0)</f>
        <v>1</v>
      </c>
      <c r="Z2178" s="6">
        <f>CleanedData[[#This Row],[Purchase Amount]]*0.15</f>
        <v>3735.7289999999998</v>
      </c>
      <c r="AA2178" s="6">
        <f>CleanedData[[#This Row],[Purchase Amount]]*1.15</f>
        <v>28640.589</v>
      </c>
    </row>
    <row r="2179" spans="1:27" x14ac:dyDescent="0.3">
      <c r="A2179">
        <v>2627</v>
      </c>
      <c r="B2179" t="s">
        <v>2404</v>
      </c>
      <c r="C2179" s="1">
        <v>45810</v>
      </c>
      <c r="D2179">
        <v>27</v>
      </c>
      <c r="E2179" t="s">
        <v>60</v>
      </c>
      <c r="F2179" t="s">
        <v>61</v>
      </c>
      <c r="G2179" t="s">
        <v>342</v>
      </c>
      <c r="H2179">
        <v>1</v>
      </c>
      <c r="I2179" t="s">
        <v>42</v>
      </c>
      <c r="J2179" t="s">
        <v>43</v>
      </c>
      <c r="K2179" t="s">
        <v>44</v>
      </c>
      <c r="L2179" t="s">
        <v>42</v>
      </c>
      <c r="M2179" t="s">
        <v>106</v>
      </c>
      <c r="N2179" t="s">
        <v>80</v>
      </c>
      <c r="O2179" t="s">
        <v>148</v>
      </c>
      <c r="P2179" t="s">
        <v>70</v>
      </c>
      <c r="Q2179" t="s">
        <v>58</v>
      </c>
      <c r="R2179" s="6">
        <f>_xlfn.XLOOKUP(CleanedData[[#This Row],[Product]],'02_Lookup_Tables'!$A$2:$A$126,'02_Lookup_Tables'!$B$2:$B$126)</f>
        <v>529.15</v>
      </c>
      <c r="S2179" t="str">
        <f>VLOOKUP(CleanedData[[#This Row],[Product]],'02_Lookup_Tables'!$H$2:$I$126,2,FALSE)</f>
        <v>Accessories</v>
      </c>
      <c r="T2179" t="str">
        <f>VLOOKUP(CleanedData[[#This Row],[Province]],'02_Lookup_Tables'!$D$2:$E$10,2, FALSE)</f>
        <v>Southern Region</v>
      </c>
      <c r="U2179" t="str" cm="1">
        <f t="array" ref="U2179">_xlfn.IFS(CleanedData[[#This Row],[Purchase Amount]]&lt;500,"Low",
CleanedData[[#This Row],[Purchase Amount]]&lt;5000,"Medium",
TRUE,"High")</f>
        <v>Medium</v>
      </c>
      <c r="V2179" t="str">
        <f>TEXT(CleanedData[[#This Row],[Date]],"mmmm")</f>
        <v>June</v>
      </c>
      <c r="W2179" t="str">
        <f>"Q"&amp;ROUNDUP(MONTH(CleanedData[[#This Row],[Date]])/3,0)</f>
        <v>Q2</v>
      </c>
      <c r="X2179" t="str">
        <f>IF(CleanedData[[#This Row],[Purchase Amount]]&gt;=5000,"Yes","No")</f>
        <v>No</v>
      </c>
      <c r="Y2179">
        <f>IF(CleanedData[[#This Row],[Recommend]]="Yes",1,0)</f>
        <v>0</v>
      </c>
      <c r="Z2179" s="6">
        <f>CleanedData[[#This Row],[Purchase Amount]]*0.15</f>
        <v>79.372499999999988</v>
      </c>
      <c r="AA2179" s="6">
        <f>CleanedData[[#This Row],[Purchase Amount]]*1.15</f>
        <v>608.52249999999992</v>
      </c>
    </row>
    <row r="2180" spans="1:27" x14ac:dyDescent="0.3">
      <c r="A2180">
        <v>2628</v>
      </c>
      <c r="B2180" t="s">
        <v>2405</v>
      </c>
      <c r="C2180" s="1">
        <v>45308</v>
      </c>
      <c r="D2180">
        <v>75</v>
      </c>
      <c r="E2180" t="s">
        <v>52</v>
      </c>
      <c r="F2180" t="s">
        <v>77</v>
      </c>
      <c r="G2180" t="s">
        <v>378</v>
      </c>
      <c r="H2180">
        <v>4</v>
      </c>
      <c r="I2180" t="s">
        <v>42</v>
      </c>
      <c r="J2180" t="s">
        <v>69</v>
      </c>
      <c r="K2180" t="s">
        <v>44</v>
      </c>
      <c r="L2180" t="s">
        <v>45</v>
      </c>
      <c r="M2180" t="s">
        <v>156</v>
      </c>
      <c r="N2180" t="s">
        <v>96</v>
      </c>
      <c r="O2180" t="s">
        <v>148</v>
      </c>
      <c r="P2180" t="s">
        <v>49</v>
      </c>
      <c r="Q2180" t="s">
        <v>97</v>
      </c>
      <c r="R2180" s="6">
        <f>_xlfn.XLOOKUP(CleanedData[[#This Row],[Product]],'02_Lookup_Tables'!$A$2:$A$126,'02_Lookup_Tables'!$B$2:$B$126)</f>
        <v>40.11</v>
      </c>
      <c r="S2180" t="str">
        <f>VLOOKUP(CleanedData[[#This Row],[Product]],'02_Lookup_Tables'!$H$2:$I$126,2,FALSE)</f>
        <v>Food</v>
      </c>
      <c r="T2180" t="str">
        <f>VLOOKUP(CleanedData[[#This Row],[Province]],'02_Lookup_Tables'!$D$2:$E$10,2, FALSE)</f>
        <v>Central Region</v>
      </c>
      <c r="U2180" t="str" cm="1">
        <f t="array" ref="U2180">_xlfn.IFS(CleanedData[[#This Row],[Purchase Amount]]&lt;500,"Low",
CleanedData[[#This Row],[Purchase Amount]]&lt;5000,"Medium",
TRUE,"High")</f>
        <v>Low</v>
      </c>
      <c r="V2180" t="str">
        <f>TEXT(CleanedData[[#This Row],[Date]],"mmmm")</f>
        <v>January</v>
      </c>
      <c r="W2180" t="str">
        <f>"Q"&amp;ROUNDUP(MONTH(CleanedData[[#This Row],[Date]])/3,0)</f>
        <v>Q1</v>
      </c>
      <c r="X2180" t="str">
        <f>IF(CleanedData[[#This Row],[Purchase Amount]]&gt;=5000,"Yes","No")</f>
        <v>No</v>
      </c>
      <c r="Y2180">
        <f>IF(CleanedData[[#This Row],[Recommend]]="Yes",1,0)</f>
        <v>0</v>
      </c>
      <c r="Z2180" s="6">
        <f>CleanedData[[#This Row],[Purchase Amount]]*0.15</f>
        <v>6.0164999999999997</v>
      </c>
      <c r="AA2180" s="6">
        <f>CleanedData[[#This Row],[Purchase Amount]]*1.15</f>
        <v>46.126499999999993</v>
      </c>
    </row>
    <row r="2181" spans="1:27" x14ac:dyDescent="0.3">
      <c r="A2181">
        <v>2631</v>
      </c>
      <c r="B2181" t="s">
        <v>2406</v>
      </c>
      <c r="C2181" s="1">
        <v>45320</v>
      </c>
      <c r="E2181" t="s">
        <v>39</v>
      </c>
      <c r="F2181" t="s">
        <v>40</v>
      </c>
      <c r="G2181" t="s">
        <v>142</v>
      </c>
      <c r="H2181">
        <v>1</v>
      </c>
      <c r="I2181" t="s">
        <v>45</v>
      </c>
      <c r="J2181" t="s">
        <v>54</v>
      </c>
      <c r="K2181" t="s">
        <v>55</v>
      </c>
      <c r="L2181" t="s">
        <v>42</v>
      </c>
      <c r="M2181" t="s">
        <v>100</v>
      </c>
      <c r="N2181" t="s">
        <v>80</v>
      </c>
      <c r="O2181" t="s">
        <v>48</v>
      </c>
      <c r="P2181" t="s">
        <v>49</v>
      </c>
      <c r="Q2181" t="s">
        <v>166</v>
      </c>
      <c r="R2181" s="6">
        <f>_xlfn.XLOOKUP(CleanedData[[#This Row],[Product]],'02_Lookup_Tables'!$A$2:$A$126,'02_Lookup_Tables'!$B$2:$B$126)</f>
        <v>44114.21</v>
      </c>
      <c r="S2181" t="str">
        <f>VLOOKUP(CleanedData[[#This Row],[Product]],'02_Lookup_Tables'!$H$2:$I$126,2,FALSE)</f>
        <v>Electronics</v>
      </c>
      <c r="T2181" t="str">
        <f>VLOOKUP(CleanedData[[#This Row],[Province]],'02_Lookup_Tables'!$D$2:$E$10,2, FALSE)</f>
        <v>Northern Region</v>
      </c>
      <c r="U2181" t="str" cm="1">
        <f t="array" ref="U2181">_xlfn.IFS(CleanedData[[#This Row],[Purchase Amount]]&lt;500,"Low",
CleanedData[[#This Row],[Purchase Amount]]&lt;5000,"Medium",
TRUE,"High")</f>
        <v>High</v>
      </c>
      <c r="V2181" t="str">
        <f>TEXT(CleanedData[[#This Row],[Date]],"mmmm")</f>
        <v>January</v>
      </c>
      <c r="W2181" t="str">
        <f>"Q"&amp;ROUNDUP(MONTH(CleanedData[[#This Row],[Date]])/3,0)</f>
        <v>Q1</v>
      </c>
      <c r="X2181" t="str">
        <f>IF(CleanedData[[#This Row],[Purchase Amount]]&gt;=5000,"Yes","No")</f>
        <v>Yes</v>
      </c>
      <c r="Y2181">
        <f>IF(CleanedData[[#This Row],[Recommend]]="Yes",1,0)</f>
        <v>1</v>
      </c>
      <c r="Z2181" s="6">
        <f>CleanedData[[#This Row],[Purchase Amount]]*0.15</f>
        <v>6617.1314999999995</v>
      </c>
      <c r="AA2181" s="6">
        <f>CleanedData[[#This Row],[Purchase Amount]]*1.15</f>
        <v>50731.341499999995</v>
      </c>
    </row>
    <row r="2182" spans="1:27" x14ac:dyDescent="0.3">
      <c r="A2182">
        <v>2632</v>
      </c>
      <c r="B2182" t="s">
        <v>2407</v>
      </c>
      <c r="C2182" s="1">
        <v>45936</v>
      </c>
      <c r="D2182">
        <v>35</v>
      </c>
      <c r="E2182" t="s">
        <v>60</v>
      </c>
      <c r="F2182" t="s">
        <v>40</v>
      </c>
      <c r="G2182" t="s">
        <v>212</v>
      </c>
      <c r="H2182">
        <v>2</v>
      </c>
      <c r="I2182" t="s">
        <v>45</v>
      </c>
      <c r="J2182" t="s">
        <v>63</v>
      </c>
      <c r="K2182" t="s">
        <v>44</v>
      </c>
      <c r="L2182" t="s">
        <v>42</v>
      </c>
      <c r="M2182" t="s">
        <v>92</v>
      </c>
      <c r="N2182" t="s">
        <v>47</v>
      </c>
      <c r="O2182" t="s">
        <v>89</v>
      </c>
      <c r="P2182" t="s">
        <v>49</v>
      </c>
      <c r="Q2182" t="s">
        <v>81</v>
      </c>
      <c r="R2182" s="6">
        <f>_xlfn.XLOOKUP(CleanedData[[#This Row],[Product]],'02_Lookup_Tables'!$A$2:$A$126,'02_Lookup_Tables'!$B$2:$B$126)</f>
        <v>192.77</v>
      </c>
      <c r="S2182" t="str">
        <f>VLOOKUP(CleanedData[[#This Row],[Product]],'02_Lookup_Tables'!$H$2:$I$126,2,FALSE)</f>
        <v>Beauty &amp; Personal Care</v>
      </c>
      <c r="T2182" t="str">
        <f>VLOOKUP(CleanedData[[#This Row],[Province]],'02_Lookup_Tables'!$D$2:$E$10,2, FALSE)</f>
        <v>Northern Region</v>
      </c>
      <c r="U2182" t="str" cm="1">
        <f t="array" ref="U2182">_xlfn.IFS(CleanedData[[#This Row],[Purchase Amount]]&lt;500,"Low",
CleanedData[[#This Row],[Purchase Amount]]&lt;5000,"Medium",
TRUE,"High")</f>
        <v>Low</v>
      </c>
      <c r="V2182" t="str">
        <f>TEXT(CleanedData[[#This Row],[Date]],"mmmm")</f>
        <v>October</v>
      </c>
      <c r="W2182" t="str">
        <f>"Q"&amp;ROUNDUP(MONTH(CleanedData[[#This Row],[Date]])/3,0)</f>
        <v>Q4</v>
      </c>
      <c r="X2182" t="str">
        <f>IF(CleanedData[[#This Row],[Purchase Amount]]&gt;=5000,"Yes","No")</f>
        <v>No</v>
      </c>
      <c r="Y2182">
        <f>IF(CleanedData[[#This Row],[Recommend]]="Yes",1,0)</f>
        <v>1</v>
      </c>
      <c r="Z2182" s="6">
        <f>CleanedData[[#This Row],[Purchase Amount]]*0.15</f>
        <v>28.915500000000002</v>
      </c>
      <c r="AA2182" s="6">
        <f>CleanedData[[#This Row],[Purchase Amount]]*1.15</f>
        <v>221.68549999999999</v>
      </c>
    </row>
    <row r="2183" spans="1:27" x14ac:dyDescent="0.3">
      <c r="A2183">
        <v>2633</v>
      </c>
      <c r="B2183" t="s">
        <v>2408</v>
      </c>
      <c r="C2183" s="1">
        <v>45784</v>
      </c>
      <c r="D2183">
        <v>42</v>
      </c>
      <c r="E2183" t="s">
        <v>39</v>
      </c>
      <c r="F2183" t="s">
        <v>61</v>
      </c>
      <c r="G2183" t="s">
        <v>146</v>
      </c>
      <c r="H2183">
        <v>4</v>
      </c>
      <c r="I2183" t="s">
        <v>45</v>
      </c>
      <c r="J2183" t="s">
        <v>54</v>
      </c>
      <c r="K2183" t="s">
        <v>64</v>
      </c>
      <c r="L2183" t="s">
        <v>45</v>
      </c>
      <c r="M2183" t="s">
        <v>106</v>
      </c>
      <c r="N2183" t="s">
        <v>96</v>
      </c>
      <c r="O2183" t="s">
        <v>148</v>
      </c>
      <c r="P2183" t="s">
        <v>49</v>
      </c>
      <c r="Q2183" t="s">
        <v>81</v>
      </c>
      <c r="R2183" s="6">
        <f>_xlfn.XLOOKUP(CleanedData[[#This Row],[Product]],'02_Lookup_Tables'!$A$2:$A$126,'02_Lookup_Tables'!$B$2:$B$126)</f>
        <v>27815.439999999999</v>
      </c>
      <c r="S2183" t="str">
        <f>VLOOKUP(CleanedData[[#This Row],[Product]],'02_Lookup_Tables'!$H$2:$I$126,2,FALSE)</f>
        <v>Electronics</v>
      </c>
      <c r="T2183" t="str">
        <f>VLOOKUP(CleanedData[[#This Row],[Province]],'02_Lookup_Tables'!$D$2:$E$10,2, FALSE)</f>
        <v>Southern Region</v>
      </c>
      <c r="U2183" t="str" cm="1">
        <f t="array" ref="U2183">_xlfn.IFS(CleanedData[[#This Row],[Purchase Amount]]&lt;500,"Low",
CleanedData[[#This Row],[Purchase Amount]]&lt;5000,"Medium",
TRUE,"High")</f>
        <v>High</v>
      </c>
      <c r="V2183" t="str">
        <f>TEXT(CleanedData[[#This Row],[Date]],"mmmm")</f>
        <v>May</v>
      </c>
      <c r="W2183" t="str">
        <f>"Q"&amp;ROUNDUP(MONTH(CleanedData[[#This Row],[Date]])/3,0)</f>
        <v>Q2</v>
      </c>
      <c r="X2183" t="str">
        <f>IF(CleanedData[[#This Row],[Purchase Amount]]&gt;=5000,"Yes","No")</f>
        <v>Yes</v>
      </c>
      <c r="Y2183">
        <f>IF(CleanedData[[#This Row],[Recommend]]="Yes",1,0)</f>
        <v>1</v>
      </c>
      <c r="Z2183" s="6">
        <f>CleanedData[[#This Row],[Purchase Amount]]*0.15</f>
        <v>4172.3159999999998</v>
      </c>
      <c r="AA2183" s="6">
        <f>CleanedData[[#This Row],[Purchase Amount]]*1.15</f>
        <v>31987.755999999998</v>
      </c>
    </row>
    <row r="2184" spans="1:27" x14ac:dyDescent="0.3">
      <c r="A2184">
        <v>2634</v>
      </c>
      <c r="B2184" t="s">
        <v>2409</v>
      </c>
      <c r="C2184" s="1">
        <v>45947</v>
      </c>
      <c r="D2184">
        <v>66</v>
      </c>
      <c r="E2184" t="s">
        <v>52</v>
      </c>
      <c r="F2184" t="s">
        <v>125</v>
      </c>
      <c r="G2184" t="s">
        <v>419</v>
      </c>
      <c r="H2184">
        <v>4</v>
      </c>
      <c r="I2184" t="s">
        <v>45</v>
      </c>
      <c r="J2184" t="s">
        <v>43</v>
      </c>
      <c r="K2184" t="s">
        <v>55</v>
      </c>
      <c r="L2184" t="s">
        <v>42</v>
      </c>
      <c r="M2184" t="s">
        <v>88</v>
      </c>
      <c r="N2184" t="s">
        <v>96</v>
      </c>
      <c r="O2184" t="s">
        <v>89</v>
      </c>
      <c r="P2184" t="s">
        <v>70</v>
      </c>
      <c r="Q2184" t="s">
        <v>97</v>
      </c>
      <c r="R2184" s="6">
        <f>_xlfn.XLOOKUP(CleanedData[[#This Row],[Product]],'02_Lookup_Tables'!$A$2:$A$126,'02_Lookup_Tables'!$B$2:$B$126)</f>
        <v>96.11</v>
      </c>
      <c r="S2184" t="str">
        <f>VLOOKUP(CleanedData[[#This Row],[Product]],'02_Lookup_Tables'!$H$2:$I$126,2,FALSE)</f>
        <v>Apparel</v>
      </c>
      <c r="T2184" t="str">
        <f>VLOOKUP(CleanedData[[#This Row],[Province]],'02_Lookup_Tables'!$D$2:$E$10,2, FALSE)</f>
        <v>Western Region</v>
      </c>
      <c r="U2184" t="str" cm="1">
        <f t="array" ref="U2184">_xlfn.IFS(CleanedData[[#This Row],[Purchase Amount]]&lt;500,"Low",
CleanedData[[#This Row],[Purchase Amount]]&lt;5000,"Medium",
TRUE,"High")</f>
        <v>Low</v>
      </c>
      <c r="V2184" t="str">
        <f>TEXT(CleanedData[[#This Row],[Date]],"mmmm")</f>
        <v>October</v>
      </c>
      <c r="W2184" t="str">
        <f>"Q"&amp;ROUNDUP(MONTH(CleanedData[[#This Row],[Date]])/3,0)</f>
        <v>Q4</v>
      </c>
      <c r="X2184" t="str">
        <f>IF(CleanedData[[#This Row],[Purchase Amount]]&gt;=5000,"Yes","No")</f>
        <v>No</v>
      </c>
      <c r="Y2184">
        <f>IF(CleanedData[[#This Row],[Recommend]]="Yes",1,0)</f>
        <v>1</v>
      </c>
      <c r="Z2184" s="6">
        <f>CleanedData[[#This Row],[Purchase Amount]]*0.15</f>
        <v>14.416499999999999</v>
      </c>
      <c r="AA2184" s="6">
        <f>CleanedData[[#This Row],[Purchase Amount]]*1.15</f>
        <v>110.52649999999998</v>
      </c>
    </row>
    <row r="2185" spans="1:27" x14ac:dyDescent="0.3">
      <c r="A2185">
        <v>2636</v>
      </c>
      <c r="B2185" t="s">
        <v>2410</v>
      </c>
      <c r="C2185" s="1">
        <v>45656</v>
      </c>
      <c r="D2185">
        <v>66</v>
      </c>
      <c r="E2185" t="s">
        <v>52</v>
      </c>
      <c r="F2185" t="s">
        <v>72</v>
      </c>
      <c r="G2185" t="s">
        <v>105</v>
      </c>
      <c r="H2185">
        <v>2</v>
      </c>
      <c r="I2185" t="s">
        <v>45</v>
      </c>
      <c r="J2185" t="s">
        <v>69</v>
      </c>
      <c r="K2185" t="s">
        <v>44</v>
      </c>
      <c r="L2185" t="s">
        <v>45</v>
      </c>
      <c r="M2185" t="s">
        <v>100</v>
      </c>
      <c r="N2185" t="s">
        <v>47</v>
      </c>
      <c r="O2185" t="s">
        <v>48</v>
      </c>
      <c r="P2185" t="s">
        <v>49</v>
      </c>
      <c r="Q2185" t="s">
        <v>97</v>
      </c>
      <c r="R2185" s="6">
        <f>_xlfn.XLOOKUP(CleanedData[[#This Row],[Product]],'02_Lookup_Tables'!$A$2:$A$126,'02_Lookup_Tables'!$B$2:$B$126)</f>
        <v>231.22</v>
      </c>
      <c r="S2185" t="str">
        <f>VLOOKUP(CleanedData[[#This Row],[Product]],'02_Lookup_Tables'!$H$2:$I$126,2,FALSE)</f>
        <v>Beauty &amp; Personal Care</v>
      </c>
      <c r="T2185" t="str">
        <f>VLOOKUP(CleanedData[[#This Row],[Province]],'02_Lookup_Tables'!$D$2:$E$10,2, FALSE)</f>
        <v>Central Region</v>
      </c>
      <c r="U2185" t="str" cm="1">
        <f t="array" ref="U2185">_xlfn.IFS(CleanedData[[#This Row],[Purchase Amount]]&lt;500,"Low",
CleanedData[[#This Row],[Purchase Amount]]&lt;5000,"Medium",
TRUE,"High")</f>
        <v>Low</v>
      </c>
      <c r="V2185" t="str">
        <f>TEXT(CleanedData[[#This Row],[Date]],"mmmm")</f>
        <v>December</v>
      </c>
      <c r="W2185" t="str">
        <f>"Q"&amp;ROUNDUP(MONTH(CleanedData[[#This Row],[Date]])/3,0)</f>
        <v>Q4</v>
      </c>
      <c r="X2185" t="str">
        <f>IF(CleanedData[[#This Row],[Purchase Amount]]&gt;=5000,"Yes","No")</f>
        <v>No</v>
      </c>
      <c r="Y2185">
        <f>IF(CleanedData[[#This Row],[Recommend]]="Yes",1,0)</f>
        <v>1</v>
      </c>
      <c r="Z2185" s="6">
        <f>CleanedData[[#This Row],[Purchase Amount]]*0.15</f>
        <v>34.683</v>
      </c>
      <c r="AA2185" s="6">
        <f>CleanedData[[#This Row],[Purchase Amount]]*1.15</f>
        <v>265.90299999999996</v>
      </c>
    </row>
    <row r="2186" spans="1:27" x14ac:dyDescent="0.3">
      <c r="A2186">
        <v>2637</v>
      </c>
      <c r="B2186" t="s">
        <v>2411</v>
      </c>
      <c r="C2186" s="1">
        <v>45401</v>
      </c>
      <c r="D2186">
        <v>47</v>
      </c>
      <c r="E2186" t="s">
        <v>60</v>
      </c>
      <c r="F2186" t="s">
        <v>72</v>
      </c>
      <c r="G2186" t="s">
        <v>126</v>
      </c>
      <c r="H2186">
        <v>1</v>
      </c>
      <c r="I2186" t="s">
        <v>42</v>
      </c>
      <c r="J2186" t="s">
        <v>54</v>
      </c>
      <c r="K2186" t="s">
        <v>44</v>
      </c>
      <c r="L2186" t="s">
        <v>45</v>
      </c>
      <c r="M2186" t="s">
        <v>180</v>
      </c>
      <c r="N2186" t="s">
        <v>80</v>
      </c>
      <c r="O2186" t="s">
        <v>89</v>
      </c>
      <c r="P2186" t="s">
        <v>49</v>
      </c>
      <c r="Q2186" t="s">
        <v>93</v>
      </c>
      <c r="R2186" s="6">
        <f>_xlfn.XLOOKUP(CleanedData[[#This Row],[Product]],'02_Lookup_Tables'!$A$2:$A$126,'02_Lookup_Tables'!$B$2:$B$126)</f>
        <v>343.42</v>
      </c>
      <c r="S2186" t="str">
        <f>VLOOKUP(CleanedData[[#This Row],[Product]],'02_Lookup_Tables'!$H$2:$I$126,2,FALSE)</f>
        <v>Food</v>
      </c>
      <c r="T2186" t="str">
        <f>VLOOKUP(CleanedData[[#This Row],[Province]],'02_Lookup_Tables'!$D$2:$E$10,2, FALSE)</f>
        <v>Central Region</v>
      </c>
      <c r="U2186" t="str" cm="1">
        <f t="array" ref="U2186">_xlfn.IFS(CleanedData[[#This Row],[Purchase Amount]]&lt;500,"Low",
CleanedData[[#This Row],[Purchase Amount]]&lt;5000,"Medium",
TRUE,"High")</f>
        <v>Low</v>
      </c>
      <c r="V2186" t="str">
        <f>TEXT(CleanedData[[#This Row],[Date]],"mmmm")</f>
        <v>April</v>
      </c>
      <c r="W2186" t="str">
        <f>"Q"&amp;ROUNDUP(MONTH(CleanedData[[#This Row],[Date]])/3,0)</f>
        <v>Q2</v>
      </c>
      <c r="X2186" t="str">
        <f>IF(CleanedData[[#This Row],[Purchase Amount]]&gt;=5000,"Yes","No")</f>
        <v>No</v>
      </c>
      <c r="Y2186">
        <f>IF(CleanedData[[#This Row],[Recommend]]="Yes",1,0)</f>
        <v>0</v>
      </c>
      <c r="Z2186" s="6">
        <f>CleanedData[[#This Row],[Purchase Amount]]*0.15</f>
        <v>51.512999999999998</v>
      </c>
      <c r="AA2186" s="6">
        <f>CleanedData[[#This Row],[Purchase Amount]]*1.15</f>
        <v>394.93299999999999</v>
      </c>
    </row>
    <row r="2187" spans="1:27" x14ac:dyDescent="0.3">
      <c r="A2187">
        <v>2638</v>
      </c>
      <c r="B2187" t="s">
        <v>2412</v>
      </c>
      <c r="C2187" s="1">
        <v>45628</v>
      </c>
      <c r="D2187">
        <v>20</v>
      </c>
      <c r="E2187" t="s">
        <v>39</v>
      </c>
      <c r="F2187" t="s">
        <v>40</v>
      </c>
      <c r="G2187" t="s">
        <v>317</v>
      </c>
      <c r="H2187">
        <v>1</v>
      </c>
      <c r="I2187" t="s">
        <v>42</v>
      </c>
      <c r="J2187" t="s">
        <v>43</v>
      </c>
      <c r="K2187" t="s">
        <v>64</v>
      </c>
      <c r="L2187" t="s">
        <v>45</v>
      </c>
      <c r="M2187" t="s">
        <v>180</v>
      </c>
      <c r="N2187" t="s">
        <v>80</v>
      </c>
      <c r="O2187" t="s">
        <v>89</v>
      </c>
      <c r="P2187" t="s">
        <v>49</v>
      </c>
      <c r="Q2187" t="s">
        <v>66</v>
      </c>
      <c r="R2187" s="6">
        <f>_xlfn.XLOOKUP(CleanedData[[#This Row],[Product]],'02_Lookup_Tables'!$A$2:$A$126,'02_Lookup_Tables'!$B$2:$B$126)</f>
        <v>10347.709999999999</v>
      </c>
      <c r="S2187" t="str">
        <f>VLOOKUP(CleanedData[[#This Row],[Product]],'02_Lookup_Tables'!$H$2:$I$126,2,FALSE)</f>
        <v>Home Devices</v>
      </c>
      <c r="T2187" t="str">
        <f>VLOOKUP(CleanedData[[#This Row],[Province]],'02_Lookup_Tables'!$D$2:$E$10,2, FALSE)</f>
        <v>Northern Region</v>
      </c>
      <c r="U2187" t="str" cm="1">
        <f t="array" ref="U2187">_xlfn.IFS(CleanedData[[#This Row],[Purchase Amount]]&lt;500,"Low",
CleanedData[[#This Row],[Purchase Amount]]&lt;5000,"Medium",
TRUE,"High")</f>
        <v>High</v>
      </c>
      <c r="V2187" t="str">
        <f>TEXT(CleanedData[[#This Row],[Date]],"mmmm")</f>
        <v>December</v>
      </c>
      <c r="W2187" t="str">
        <f>"Q"&amp;ROUNDUP(MONTH(CleanedData[[#This Row],[Date]])/3,0)</f>
        <v>Q4</v>
      </c>
      <c r="X2187" t="str">
        <f>IF(CleanedData[[#This Row],[Purchase Amount]]&gt;=5000,"Yes","No")</f>
        <v>Yes</v>
      </c>
      <c r="Y2187">
        <f>IF(CleanedData[[#This Row],[Recommend]]="Yes",1,0)</f>
        <v>0</v>
      </c>
      <c r="Z2187" s="6">
        <f>CleanedData[[#This Row],[Purchase Amount]]*0.15</f>
        <v>1552.1564999999998</v>
      </c>
      <c r="AA2187" s="6">
        <f>CleanedData[[#This Row],[Purchase Amount]]*1.15</f>
        <v>11899.866499999998</v>
      </c>
    </row>
    <row r="2188" spans="1:27" x14ac:dyDescent="0.3">
      <c r="A2188">
        <v>2640</v>
      </c>
      <c r="B2188" t="s">
        <v>2413</v>
      </c>
      <c r="C2188" s="1">
        <v>45372</v>
      </c>
      <c r="D2188">
        <v>37</v>
      </c>
      <c r="E2188" t="s">
        <v>60</v>
      </c>
      <c r="F2188" t="s">
        <v>68</v>
      </c>
      <c r="G2188" t="s">
        <v>636</v>
      </c>
      <c r="H2188">
        <v>2</v>
      </c>
      <c r="I2188" t="s">
        <v>45</v>
      </c>
      <c r="J2188" t="s">
        <v>63</v>
      </c>
      <c r="K2188" t="s">
        <v>55</v>
      </c>
      <c r="L2188" t="s">
        <v>42</v>
      </c>
      <c r="M2188" t="s">
        <v>112</v>
      </c>
      <c r="N2188" t="s">
        <v>47</v>
      </c>
      <c r="O2188" t="s">
        <v>48</v>
      </c>
      <c r="P2188" t="s">
        <v>49</v>
      </c>
      <c r="Q2188" t="s">
        <v>81</v>
      </c>
      <c r="R2188" s="6">
        <f>_xlfn.XLOOKUP(CleanedData[[#This Row],[Product]],'02_Lookup_Tables'!$A$2:$A$126,'02_Lookup_Tables'!$B$2:$B$126)</f>
        <v>6581.78</v>
      </c>
      <c r="S2188" t="str">
        <f>VLOOKUP(CleanedData[[#This Row],[Product]],'02_Lookup_Tables'!$H$2:$I$126,2,FALSE)</f>
        <v>Electronics</v>
      </c>
      <c r="T2188" t="str">
        <f>VLOOKUP(CleanedData[[#This Row],[Province]],'02_Lookup_Tables'!$D$2:$E$10,2, FALSE)</f>
        <v>Northern Region</v>
      </c>
      <c r="U2188" t="str" cm="1">
        <f t="array" ref="U2188">_xlfn.IFS(CleanedData[[#This Row],[Purchase Amount]]&lt;500,"Low",
CleanedData[[#This Row],[Purchase Amount]]&lt;5000,"Medium",
TRUE,"High")</f>
        <v>High</v>
      </c>
      <c r="V2188" t="str">
        <f>TEXT(CleanedData[[#This Row],[Date]],"mmmm")</f>
        <v>March</v>
      </c>
      <c r="W2188" t="str">
        <f>"Q"&amp;ROUNDUP(MONTH(CleanedData[[#This Row],[Date]])/3,0)</f>
        <v>Q1</v>
      </c>
      <c r="X2188" t="str">
        <f>IF(CleanedData[[#This Row],[Purchase Amount]]&gt;=5000,"Yes","No")</f>
        <v>Yes</v>
      </c>
      <c r="Y2188">
        <f>IF(CleanedData[[#This Row],[Recommend]]="Yes",1,0)</f>
        <v>1</v>
      </c>
      <c r="Z2188" s="6">
        <f>CleanedData[[#This Row],[Purchase Amount]]*0.15</f>
        <v>987.26699999999994</v>
      </c>
      <c r="AA2188" s="6">
        <f>CleanedData[[#This Row],[Purchase Amount]]*1.15</f>
        <v>7569.0469999999996</v>
      </c>
    </row>
    <row r="2189" spans="1:27" x14ac:dyDescent="0.3">
      <c r="A2189">
        <v>2641</v>
      </c>
      <c r="B2189" t="s">
        <v>2414</v>
      </c>
      <c r="C2189" s="1">
        <v>45334</v>
      </c>
      <c r="D2189">
        <v>27</v>
      </c>
      <c r="E2189" t="s">
        <v>52</v>
      </c>
      <c r="F2189" t="s">
        <v>72</v>
      </c>
      <c r="G2189" t="s">
        <v>150</v>
      </c>
      <c r="H2189">
        <v>4</v>
      </c>
      <c r="I2189" t="s">
        <v>42</v>
      </c>
      <c r="J2189" t="s">
        <v>43</v>
      </c>
      <c r="K2189" t="s">
        <v>44</v>
      </c>
      <c r="L2189" t="s">
        <v>45</v>
      </c>
      <c r="M2189" t="s">
        <v>85</v>
      </c>
      <c r="N2189" t="s">
        <v>96</v>
      </c>
      <c r="O2189" t="s">
        <v>48</v>
      </c>
      <c r="P2189" t="s">
        <v>49</v>
      </c>
      <c r="Q2189" t="s">
        <v>58</v>
      </c>
      <c r="R2189" s="6">
        <f>_xlfn.XLOOKUP(CleanedData[[#This Row],[Product]],'02_Lookup_Tables'!$A$2:$A$126,'02_Lookup_Tables'!$B$2:$B$126)</f>
        <v>14808.31</v>
      </c>
      <c r="S2189" t="str">
        <f>VLOOKUP(CleanedData[[#This Row],[Product]],'02_Lookup_Tables'!$H$2:$I$126,2,FALSE)</f>
        <v>Electronics</v>
      </c>
      <c r="T2189" t="str">
        <f>VLOOKUP(CleanedData[[#This Row],[Province]],'02_Lookup_Tables'!$D$2:$E$10,2, FALSE)</f>
        <v>Central Region</v>
      </c>
      <c r="U2189" t="str" cm="1">
        <f t="array" ref="U2189">_xlfn.IFS(CleanedData[[#This Row],[Purchase Amount]]&lt;500,"Low",
CleanedData[[#This Row],[Purchase Amount]]&lt;5000,"Medium",
TRUE,"High")</f>
        <v>High</v>
      </c>
      <c r="V2189" t="str">
        <f>TEXT(CleanedData[[#This Row],[Date]],"mmmm")</f>
        <v>February</v>
      </c>
      <c r="W2189" t="str">
        <f>"Q"&amp;ROUNDUP(MONTH(CleanedData[[#This Row],[Date]])/3,0)</f>
        <v>Q1</v>
      </c>
      <c r="X2189" t="str">
        <f>IF(CleanedData[[#This Row],[Purchase Amount]]&gt;=5000,"Yes","No")</f>
        <v>Yes</v>
      </c>
      <c r="Y2189">
        <f>IF(CleanedData[[#This Row],[Recommend]]="Yes",1,0)</f>
        <v>0</v>
      </c>
      <c r="Z2189" s="6">
        <f>CleanedData[[#This Row],[Purchase Amount]]*0.15</f>
        <v>2221.2464999999997</v>
      </c>
      <c r="AA2189" s="6">
        <f>CleanedData[[#This Row],[Purchase Amount]]*1.15</f>
        <v>17029.556499999999</v>
      </c>
    </row>
    <row r="2190" spans="1:27" x14ac:dyDescent="0.3">
      <c r="A2190">
        <v>2642</v>
      </c>
      <c r="B2190" t="s">
        <v>2415</v>
      </c>
      <c r="C2190" s="1">
        <v>45690</v>
      </c>
      <c r="D2190">
        <v>18</v>
      </c>
      <c r="E2190" t="s">
        <v>39</v>
      </c>
      <c r="F2190" t="s">
        <v>130</v>
      </c>
      <c r="G2190" t="s">
        <v>150</v>
      </c>
      <c r="H2190">
        <v>2</v>
      </c>
      <c r="I2190" t="s">
        <v>45</v>
      </c>
      <c r="J2190" t="s">
        <v>63</v>
      </c>
      <c r="K2190" t="s">
        <v>64</v>
      </c>
      <c r="L2190" t="s">
        <v>42</v>
      </c>
      <c r="M2190" t="s">
        <v>184</v>
      </c>
      <c r="N2190" t="s">
        <v>47</v>
      </c>
      <c r="O2190" t="s">
        <v>148</v>
      </c>
      <c r="P2190" t="s">
        <v>70</v>
      </c>
      <c r="Q2190" t="s">
        <v>66</v>
      </c>
      <c r="R2190" s="6">
        <f>_xlfn.XLOOKUP(CleanedData[[#This Row],[Product]],'02_Lookup_Tables'!$A$2:$A$126,'02_Lookup_Tables'!$B$2:$B$126)</f>
        <v>14808.31</v>
      </c>
      <c r="S2190" t="str">
        <f>VLOOKUP(CleanedData[[#This Row],[Product]],'02_Lookup_Tables'!$H$2:$I$126,2,FALSE)</f>
        <v>Electronics</v>
      </c>
      <c r="T2190" t="str">
        <f>VLOOKUP(CleanedData[[#This Row],[Province]],'02_Lookup_Tables'!$D$2:$E$10,2, FALSE)</f>
        <v>Eastern Region</v>
      </c>
      <c r="U2190" t="str" cm="1">
        <f t="array" ref="U2190">_xlfn.IFS(CleanedData[[#This Row],[Purchase Amount]]&lt;500,"Low",
CleanedData[[#This Row],[Purchase Amount]]&lt;5000,"Medium",
TRUE,"High")</f>
        <v>High</v>
      </c>
      <c r="V2190" t="str">
        <f>TEXT(CleanedData[[#This Row],[Date]],"mmmm")</f>
        <v>February</v>
      </c>
      <c r="W2190" t="str">
        <f>"Q"&amp;ROUNDUP(MONTH(CleanedData[[#This Row],[Date]])/3,0)</f>
        <v>Q1</v>
      </c>
      <c r="X2190" t="str">
        <f>IF(CleanedData[[#This Row],[Purchase Amount]]&gt;=5000,"Yes","No")</f>
        <v>Yes</v>
      </c>
      <c r="Y2190">
        <f>IF(CleanedData[[#This Row],[Recommend]]="Yes",1,0)</f>
        <v>1</v>
      </c>
      <c r="Z2190" s="6">
        <f>CleanedData[[#This Row],[Purchase Amount]]*0.15</f>
        <v>2221.2464999999997</v>
      </c>
      <c r="AA2190" s="6">
        <f>CleanedData[[#This Row],[Purchase Amount]]*1.15</f>
        <v>17029.556499999999</v>
      </c>
    </row>
    <row r="2191" spans="1:27" x14ac:dyDescent="0.3">
      <c r="A2191">
        <v>2644</v>
      </c>
      <c r="B2191" t="s">
        <v>2416</v>
      </c>
      <c r="C2191" s="1">
        <v>45945</v>
      </c>
      <c r="D2191">
        <v>71</v>
      </c>
      <c r="E2191" t="s">
        <v>52</v>
      </c>
      <c r="F2191" t="s">
        <v>61</v>
      </c>
      <c r="G2191" t="s">
        <v>347</v>
      </c>
      <c r="H2191">
        <v>1</v>
      </c>
      <c r="I2191" t="s">
        <v>42</v>
      </c>
      <c r="J2191" t="s">
        <v>43</v>
      </c>
      <c r="K2191" t="s">
        <v>64</v>
      </c>
      <c r="L2191" t="s">
        <v>45</v>
      </c>
      <c r="M2191" t="s">
        <v>123</v>
      </c>
      <c r="N2191" t="s">
        <v>80</v>
      </c>
      <c r="O2191" t="s">
        <v>89</v>
      </c>
      <c r="P2191" t="s">
        <v>49</v>
      </c>
      <c r="Q2191" t="s">
        <v>97</v>
      </c>
      <c r="R2191" s="6">
        <f>_xlfn.XLOOKUP(CleanedData[[#This Row],[Product]],'02_Lookup_Tables'!$A$2:$A$126,'02_Lookup_Tables'!$B$2:$B$126)</f>
        <v>16523.5</v>
      </c>
      <c r="S2191" t="str">
        <f>VLOOKUP(CleanedData[[#This Row],[Product]],'02_Lookup_Tables'!$H$2:$I$126,2,FALSE)</f>
        <v>Electronics</v>
      </c>
      <c r="T2191" t="str">
        <f>VLOOKUP(CleanedData[[#This Row],[Province]],'02_Lookup_Tables'!$D$2:$E$10,2, FALSE)</f>
        <v>Southern Region</v>
      </c>
      <c r="U2191" t="str" cm="1">
        <f t="array" ref="U2191">_xlfn.IFS(CleanedData[[#This Row],[Purchase Amount]]&lt;500,"Low",
CleanedData[[#This Row],[Purchase Amount]]&lt;5000,"Medium",
TRUE,"High")</f>
        <v>High</v>
      </c>
      <c r="V2191" t="str">
        <f>TEXT(CleanedData[[#This Row],[Date]],"mmmm")</f>
        <v>October</v>
      </c>
      <c r="W2191" t="str">
        <f>"Q"&amp;ROUNDUP(MONTH(CleanedData[[#This Row],[Date]])/3,0)</f>
        <v>Q4</v>
      </c>
      <c r="X2191" t="str">
        <f>IF(CleanedData[[#This Row],[Purchase Amount]]&gt;=5000,"Yes","No")</f>
        <v>Yes</v>
      </c>
      <c r="Y2191">
        <f>IF(CleanedData[[#This Row],[Recommend]]="Yes",1,0)</f>
        <v>0</v>
      </c>
      <c r="Z2191" s="6">
        <f>CleanedData[[#This Row],[Purchase Amount]]*0.15</f>
        <v>2478.5250000000001</v>
      </c>
      <c r="AA2191" s="6">
        <f>CleanedData[[#This Row],[Purchase Amount]]*1.15</f>
        <v>19002.024999999998</v>
      </c>
    </row>
    <row r="2192" spans="1:27" x14ac:dyDescent="0.3">
      <c r="A2192">
        <v>2645</v>
      </c>
      <c r="B2192" t="s">
        <v>2417</v>
      </c>
      <c r="C2192" s="1">
        <v>45674</v>
      </c>
      <c r="D2192">
        <v>57</v>
      </c>
      <c r="E2192" t="s">
        <v>39</v>
      </c>
      <c r="F2192" t="s">
        <v>68</v>
      </c>
      <c r="G2192" t="s">
        <v>976</v>
      </c>
      <c r="H2192">
        <v>5</v>
      </c>
      <c r="I2192" t="s">
        <v>42</v>
      </c>
      <c r="J2192" t="s">
        <v>63</v>
      </c>
      <c r="K2192" t="s">
        <v>55</v>
      </c>
      <c r="L2192" t="s">
        <v>42</v>
      </c>
      <c r="M2192" t="s">
        <v>100</v>
      </c>
      <c r="N2192" t="s">
        <v>57</v>
      </c>
      <c r="O2192" t="s">
        <v>48</v>
      </c>
      <c r="P2192" t="s">
        <v>49</v>
      </c>
      <c r="Q2192" t="s">
        <v>50</v>
      </c>
      <c r="R2192" s="6">
        <f>_xlfn.XLOOKUP(CleanedData[[#This Row],[Product]],'02_Lookup_Tables'!$A$2:$A$126,'02_Lookup_Tables'!$B$2:$B$126)</f>
        <v>412.16</v>
      </c>
      <c r="S2192" t="str">
        <f>VLOOKUP(CleanedData[[#This Row],[Product]],'02_Lookup_Tables'!$H$2:$I$126,2,FALSE)</f>
        <v>Apparel</v>
      </c>
      <c r="T2192" t="str">
        <f>VLOOKUP(CleanedData[[#This Row],[Province]],'02_Lookup_Tables'!$D$2:$E$10,2, FALSE)</f>
        <v>Northern Region</v>
      </c>
      <c r="U2192" t="str" cm="1">
        <f t="array" ref="U2192">_xlfn.IFS(CleanedData[[#This Row],[Purchase Amount]]&lt;500,"Low",
CleanedData[[#This Row],[Purchase Amount]]&lt;5000,"Medium",
TRUE,"High")</f>
        <v>Low</v>
      </c>
      <c r="V2192" t="str">
        <f>TEXT(CleanedData[[#This Row],[Date]],"mmmm")</f>
        <v>January</v>
      </c>
      <c r="W2192" t="str">
        <f>"Q"&amp;ROUNDUP(MONTH(CleanedData[[#This Row],[Date]])/3,0)</f>
        <v>Q1</v>
      </c>
      <c r="X2192" t="str">
        <f>IF(CleanedData[[#This Row],[Purchase Amount]]&gt;=5000,"Yes","No")</f>
        <v>No</v>
      </c>
      <c r="Y2192">
        <f>IF(CleanedData[[#This Row],[Recommend]]="Yes",1,0)</f>
        <v>0</v>
      </c>
      <c r="Z2192" s="6">
        <f>CleanedData[[#This Row],[Purchase Amount]]*0.15</f>
        <v>61.823999999999998</v>
      </c>
      <c r="AA2192" s="6">
        <f>CleanedData[[#This Row],[Purchase Amount]]*1.15</f>
        <v>473.98399999999998</v>
      </c>
    </row>
    <row r="2193" spans="1:27" x14ac:dyDescent="0.3">
      <c r="A2193">
        <v>2646</v>
      </c>
      <c r="B2193" t="s">
        <v>2418</v>
      </c>
      <c r="C2193" s="1">
        <v>45761</v>
      </c>
      <c r="D2193">
        <v>40</v>
      </c>
      <c r="E2193" t="s">
        <v>60</v>
      </c>
      <c r="F2193" t="s">
        <v>83</v>
      </c>
      <c r="G2193" t="s">
        <v>472</v>
      </c>
      <c r="H2193">
        <v>1</v>
      </c>
      <c r="I2193" t="s">
        <v>42</v>
      </c>
      <c r="J2193" t="s">
        <v>54</v>
      </c>
      <c r="K2193" t="s">
        <v>44</v>
      </c>
      <c r="L2193" t="s">
        <v>42</v>
      </c>
      <c r="N2193" t="s">
        <v>80</v>
      </c>
      <c r="O2193" t="s">
        <v>134</v>
      </c>
      <c r="P2193" t="s">
        <v>8646</v>
      </c>
      <c r="Q2193" t="s">
        <v>81</v>
      </c>
      <c r="R2193" s="6">
        <f>_xlfn.XLOOKUP(CleanedData[[#This Row],[Product]],'02_Lookup_Tables'!$A$2:$A$126,'02_Lookup_Tables'!$B$2:$B$126)</f>
        <v>2216.12</v>
      </c>
      <c r="S2193" t="str">
        <f>VLOOKUP(CleanedData[[#This Row],[Product]],'02_Lookup_Tables'!$H$2:$I$126,2,FALSE)</f>
        <v>Beauty &amp; Personal Care</v>
      </c>
      <c r="T2193" t="str">
        <f>VLOOKUP(CleanedData[[#This Row],[Province]],'02_Lookup_Tables'!$D$2:$E$10,2, FALSE)</f>
        <v>Western Region</v>
      </c>
      <c r="U2193" t="str" cm="1">
        <f t="array" ref="U2193">_xlfn.IFS(CleanedData[[#This Row],[Purchase Amount]]&lt;500,"Low",
CleanedData[[#This Row],[Purchase Amount]]&lt;5000,"Medium",
TRUE,"High")</f>
        <v>Medium</v>
      </c>
      <c r="V2193" t="str">
        <f>TEXT(CleanedData[[#This Row],[Date]],"mmmm")</f>
        <v>April</v>
      </c>
      <c r="W2193" t="str">
        <f>"Q"&amp;ROUNDUP(MONTH(CleanedData[[#This Row],[Date]])/3,0)</f>
        <v>Q2</v>
      </c>
      <c r="X2193" t="str">
        <f>IF(CleanedData[[#This Row],[Purchase Amount]]&gt;=5000,"Yes","No")</f>
        <v>No</v>
      </c>
      <c r="Y2193">
        <f>IF(CleanedData[[#This Row],[Recommend]]="Yes",1,0)</f>
        <v>0</v>
      </c>
      <c r="Z2193" s="6">
        <f>CleanedData[[#This Row],[Purchase Amount]]*0.15</f>
        <v>332.41799999999995</v>
      </c>
      <c r="AA2193" s="6">
        <f>CleanedData[[#This Row],[Purchase Amount]]*1.15</f>
        <v>2548.5379999999996</v>
      </c>
    </row>
    <row r="2194" spans="1:27" x14ac:dyDescent="0.3">
      <c r="A2194">
        <v>2647</v>
      </c>
      <c r="B2194" t="s">
        <v>2419</v>
      </c>
      <c r="C2194" s="1">
        <v>45686</v>
      </c>
      <c r="D2194">
        <v>76</v>
      </c>
      <c r="E2194" t="s">
        <v>60</v>
      </c>
      <c r="F2194" t="s">
        <v>72</v>
      </c>
      <c r="G2194" t="s">
        <v>189</v>
      </c>
      <c r="H2194">
        <v>1</v>
      </c>
      <c r="I2194" t="s">
        <v>42</v>
      </c>
      <c r="J2194" t="s">
        <v>43</v>
      </c>
      <c r="K2194" t="s">
        <v>64</v>
      </c>
      <c r="L2194" t="s">
        <v>42</v>
      </c>
      <c r="M2194" t="s">
        <v>196</v>
      </c>
      <c r="N2194" t="s">
        <v>80</v>
      </c>
      <c r="O2194" t="s">
        <v>89</v>
      </c>
      <c r="P2194" t="s">
        <v>49</v>
      </c>
      <c r="Q2194" t="s">
        <v>97</v>
      </c>
      <c r="R2194" s="6">
        <f>_xlfn.XLOOKUP(CleanedData[[#This Row],[Product]],'02_Lookup_Tables'!$A$2:$A$126,'02_Lookup_Tables'!$B$2:$B$126)</f>
        <v>1619.07</v>
      </c>
      <c r="S2194" t="str">
        <f>VLOOKUP(CleanedData[[#This Row],[Product]],'02_Lookup_Tables'!$H$2:$I$126,2,FALSE)</f>
        <v>Home &amp; Living</v>
      </c>
      <c r="T2194" t="str">
        <f>VLOOKUP(CleanedData[[#This Row],[Province]],'02_Lookup_Tables'!$D$2:$E$10,2, FALSE)</f>
        <v>Central Region</v>
      </c>
      <c r="U2194" t="str" cm="1">
        <f t="array" ref="U2194">_xlfn.IFS(CleanedData[[#This Row],[Purchase Amount]]&lt;500,"Low",
CleanedData[[#This Row],[Purchase Amount]]&lt;5000,"Medium",
TRUE,"High")</f>
        <v>Medium</v>
      </c>
      <c r="V2194" t="str">
        <f>TEXT(CleanedData[[#This Row],[Date]],"mmmm")</f>
        <v>January</v>
      </c>
      <c r="W2194" t="str">
        <f>"Q"&amp;ROUNDUP(MONTH(CleanedData[[#This Row],[Date]])/3,0)</f>
        <v>Q1</v>
      </c>
      <c r="X2194" t="str">
        <f>IF(CleanedData[[#This Row],[Purchase Amount]]&gt;=5000,"Yes","No")</f>
        <v>No</v>
      </c>
      <c r="Y2194">
        <f>IF(CleanedData[[#This Row],[Recommend]]="Yes",1,0)</f>
        <v>0</v>
      </c>
      <c r="Z2194" s="6">
        <f>CleanedData[[#This Row],[Purchase Amount]]*0.15</f>
        <v>242.86049999999997</v>
      </c>
      <c r="AA2194" s="6">
        <f>CleanedData[[#This Row],[Purchase Amount]]*1.15</f>
        <v>1861.9304999999997</v>
      </c>
    </row>
    <row r="2195" spans="1:27" x14ac:dyDescent="0.3">
      <c r="A2195">
        <v>2648</v>
      </c>
      <c r="B2195" t="s">
        <v>2420</v>
      </c>
      <c r="C2195" s="1">
        <v>45874</v>
      </c>
      <c r="D2195">
        <v>57</v>
      </c>
      <c r="E2195" t="s">
        <v>52</v>
      </c>
      <c r="F2195" t="s">
        <v>83</v>
      </c>
      <c r="G2195" t="s">
        <v>345</v>
      </c>
      <c r="H2195">
        <v>2</v>
      </c>
      <c r="I2195" t="s">
        <v>45</v>
      </c>
      <c r="J2195" t="s">
        <v>43</v>
      </c>
      <c r="K2195" t="s">
        <v>55</v>
      </c>
      <c r="L2195" t="s">
        <v>45</v>
      </c>
      <c r="M2195" t="s">
        <v>85</v>
      </c>
      <c r="N2195" t="s">
        <v>47</v>
      </c>
      <c r="O2195" t="s">
        <v>48</v>
      </c>
      <c r="P2195" t="s">
        <v>49</v>
      </c>
      <c r="Q2195" t="s">
        <v>50</v>
      </c>
      <c r="R2195" s="6">
        <f>_xlfn.XLOOKUP(CleanedData[[#This Row],[Product]],'02_Lookup_Tables'!$A$2:$A$126,'02_Lookup_Tables'!$B$2:$B$126)</f>
        <v>574.49</v>
      </c>
      <c r="S2195" t="str">
        <f>VLOOKUP(CleanedData[[#This Row],[Product]],'02_Lookup_Tables'!$H$2:$I$126,2,FALSE)</f>
        <v>Toys &amp; Games</v>
      </c>
      <c r="T2195" t="str">
        <f>VLOOKUP(CleanedData[[#This Row],[Province]],'02_Lookup_Tables'!$D$2:$E$10,2, FALSE)</f>
        <v>Western Region</v>
      </c>
      <c r="U2195" t="str" cm="1">
        <f t="array" ref="U2195">_xlfn.IFS(CleanedData[[#This Row],[Purchase Amount]]&lt;500,"Low",
CleanedData[[#This Row],[Purchase Amount]]&lt;5000,"Medium",
TRUE,"High")</f>
        <v>Medium</v>
      </c>
      <c r="V2195" t="str">
        <f>TEXT(CleanedData[[#This Row],[Date]],"mmmm")</f>
        <v>August</v>
      </c>
      <c r="W2195" t="str">
        <f>"Q"&amp;ROUNDUP(MONTH(CleanedData[[#This Row],[Date]])/3,0)</f>
        <v>Q3</v>
      </c>
      <c r="X2195" t="str">
        <f>IF(CleanedData[[#This Row],[Purchase Amount]]&gt;=5000,"Yes","No")</f>
        <v>No</v>
      </c>
      <c r="Y2195">
        <f>IF(CleanedData[[#This Row],[Recommend]]="Yes",1,0)</f>
        <v>1</v>
      </c>
      <c r="Z2195" s="6">
        <f>CleanedData[[#This Row],[Purchase Amount]]*0.15</f>
        <v>86.173500000000004</v>
      </c>
      <c r="AA2195" s="6">
        <f>CleanedData[[#This Row],[Purchase Amount]]*1.15</f>
        <v>660.6635</v>
      </c>
    </row>
    <row r="2196" spans="1:27" x14ac:dyDescent="0.3">
      <c r="A2196">
        <v>2649</v>
      </c>
      <c r="B2196" t="s">
        <v>2421</v>
      </c>
      <c r="C2196" s="1">
        <v>45870</v>
      </c>
      <c r="D2196">
        <v>61</v>
      </c>
      <c r="E2196" t="s">
        <v>52</v>
      </c>
      <c r="F2196" t="s">
        <v>130</v>
      </c>
      <c r="G2196" t="s">
        <v>296</v>
      </c>
      <c r="H2196">
        <v>2</v>
      </c>
      <c r="I2196" t="s">
        <v>42</v>
      </c>
      <c r="J2196" t="s">
        <v>43</v>
      </c>
      <c r="K2196" t="s">
        <v>55</v>
      </c>
      <c r="L2196" t="s">
        <v>45</v>
      </c>
      <c r="M2196" t="s">
        <v>65</v>
      </c>
      <c r="N2196" t="s">
        <v>47</v>
      </c>
      <c r="O2196" t="s">
        <v>89</v>
      </c>
      <c r="P2196" t="s">
        <v>49</v>
      </c>
      <c r="Q2196" t="s">
        <v>50</v>
      </c>
      <c r="R2196" s="6">
        <f>_xlfn.XLOOKUP(CleanedData[[#This Row],[Product]],'02_Lookup_Tables'!$A$2:$A$126,'02_Lookup_Tables'!$B$2:$B$126)</f>
        <v>657.5</v>
      </c>
      <c r="S2196" t="str">
        <f>VLOOKUP(CleanedData[[#This Row],[Product]],'02_Lookup_Tables'!$H$2:$I$126,2,FALSE)</f>
        <v>Home Devices</v>
      </c>
      <c r="T2196" t="str">
        <f>VLOOKUP(CleanedData[[#This Row],[Province]],'02_Lookup_Tables'!$D$2:$E$10,2, FALSE)</f>
        <v>Eastern Region</v>
      </c>
      <c r="U2196" t="str" cm="1">
        <f t="array" ref="U2196">_xlfn.IFS(CleanedData[[#This Row],[Purchase Amount]]&lt;500,"Low",
CleanedData[[#This Row],[Purchase Amount]]&lt;5000,"Medium",
TRUE,"High")</f>
        <v>Medium</v>
      </c>
      <c r="V2196" t="str">
        <f>TEXT(CleanedData[[#This Row],[Date]],"mmmm")</f>
        <v>August</v>
      </c>
      <c r="W2196" t="str">
        <f>"Q"&amp;ROUNDUP(MONTH(CleanedData[[#This Row],[Date]])/3,0)</f>
        <v>Q3</v>
      </c>
      <c r="X2196" t="str">
        <f>IF(CleanedData[[#This Row],[Purchase Amount]]&gt;=5000,"Yes","No")</f>
        <v>No</v>
      </c>
      <c r="Y2196">
        <f>IF(CleanedData[[#This Row],[Recommend]]="Yes",1,0)</f>
        <v>0</v>
      </c>
      <c r="Z2196" s="6">
        <f>CleanedData[[#This Row],[Purchase Amount]]*0.15</f>
        <v>98.625</v>
      </c>
      <c r="AA2196" s="6">
        <f>CleanedData[[#This Row],[Purchase Amount]]*1.15</f>
        <v>756.12499999999989</v>
      </c>
    </row>
    <row r="2197" spans="1:27" x14ac:dyDescent="0.3">
      <c r="A2197">
        <v>2650</v>
      </c>
      <c r="B2197" t="s">
        <v>2422</v>
      </c>
      <c r="C2197" s="1">
        <v>45690</v>
      </c>
      <c r="D2197">
        <v>39</v>
      </c>
      <c r="E2197" t="s">
        <v>39</v>
      </c>
      <c r="F2197" t="s">
        <v>40</v>
      </c>
      <c r="G2197" t="s">
        <v>323</v>
      </c>
      <c r="H2197">
        <v>1</v>
      </c>
      <c r="I2197" t="s">
        <v>45</v>
      </c>
      <c r="J2197" t="s">
        <v>74</v>
      </c>
      <c r="K2197" t="s">
        <v>64</v>
      </c>
      <c r="L2197" t="s">
        <v>45</v>
      </c>
      <c r="M2197" t="s">
        <v>46</v>
      </c>
      <c r="N2197" t="s">
        <v>80</v>
      </c>
      <c r="O2197" t="s">
        <v>89</v>
      </c>
      <c r="P2197" t="s">
        <v>49</v>
      </c>
      <c r="Q2197" t="s">
        <v>81</v>
      </c>
      <c r="R2197" s="6">
        <f>_xlfn.XLOOKUP(CleanedData[[#This Row],[Product]],'02_Lookup_Tables'!$A$2:$A$126,'02_Lookup_Tables'!$B$2:$B$126)</f>
        <v>463.48</v>
      </c>
      <c r="S2197" t="str">
        <f>VLOOKUP(CleanedData[[#This Row],[Product]],'02_Lookup_Tables'!$H$2:$I$126,2,FALSE)</f>
        <v>Electronics</v>
      </c>
      <c r="T2197" t="str">
        <f>VLOOKUP(CleanedData[[#This Row],[Province]],'02_Lookup_Tables'!$D$2:$E$10,2, FALSE)</f>
        <v>Northern Region</v>
      </c>
      <c r="U2197" t="str" cm="1">
        <f t="array" ref="U2197">_xlfn.IFS(CleanedData[[#This Row],[Purchase Amount]]&lt;500,"Low",
CleanedData[[#This Row],[Purchase Amount]]&lt;5000,"Medium",
TRUE,"High")</f>
        <v>Low</v>
      </c>
      <c r="V2197" t="str">
        <f>TEXT(CleanedData[[#This Row],[Date]],"mmmm")</f>
        <v>February</v>
      </c>
      <c r="W2197" t="str">
        <f>"Q"&amp;ROUNDUP(MONTH(CleanedData[[#This Row],[Date]])/3,0)</f>
        <v>Q1</v>
      </c>
      <c r="X2197" t="str">
        <f>IF(CleanedData[[#This Row],[Purchase Amount]]&gt;=5000,"Yes","No")</f>
        <v>No</v>
      </c>
      <c r="Y2197">
        <f>IF(CleanedData[[#This Row],[Recommend]]="Yes",1,0)</f>
        <v>1</v>
      </c>
      <c r="Z2197" s="6">
        <f>CleanedData[[#This Row],[Purchase Amount]]*0.15</f>
        <v>69.522000000000006</v>
      </c>
      <c r="AA2197" s="6">
        <f>CleanedData[[#This Row],[Purchase Amount]]*1.15</f>
        <v>533.00199999999995</v>
      </c>
    </row>
    <row r="2198" spans="1:27" x14ac:dyDescent="0.3">
      <c r="A2198">
        <v>2651</v>
      </c>
      <c r="B2198" t="s">
        <v>2423</v>
      </c>
      <c r="C2198" s="1">
        <v>45936</v>
      </c>
      <c r="D2198">
        <v>37</v>
      </c>
      <c r="E2198" t="s">
        <v>39</v>
      </c>
      <c r="F2198" t="s">
        <v>72</v>
      </c>
      <c r="G2198" t="s">
        <v>303</v>
      </c>
      <c r="H2198">
        <v>4</v>
      </c>
      <c r="I2198" t="s">
        <v>42</v>
      </c>
      <c r="J2198" t="s">
        <v>54</v>
      </c>
      <c r="K2198" t="s">
        <v>64</v>
      </c>
      <c r="L2198" t="s">
        <v>45</v>
      </c>
      <c r="M2198" t="s">
        <v>140</v>
      </c>
      <c r="N2198" t="s">
        <v>96</v>
      </c>
      <c r="O2198" t="s">
        <v>148</v>
      </c>
      <c r="P2198" t="s">
        <v>49</v>
      </c>
      <c r="Q2198" t="s">
        <v>81</v>
      </c>
      <c r="R2198" s="6">
        <f>_xlfn.XLOOKUP(CleanedData[[#This Row],[Product]],'02_Lookup_Tables'!$A$2:$A$126,'02_Lookup_Tables'!$B$2:$B$126)</f>
        <v>4841.7700000000004</v>
      </c>
      <c r="S2198" t="str">
        <f>VLOOKUP(CleanedData[[#This Row],[Product]],'02_Lookup_Tables'!$H$2:$I$126,2,FALSE)</f>
        <v>Home &amp; Living</v>
      </c>
      <c r="T2198" t="str">
        <f>VLOOKUP(CleanedData[[#This Row],[Province]],'02_Lookup_Tables'!$D$2:$E$10,2, FALSE)</f>
        <v>Central Region</v>
      </c>
      <c r="U2198" t="str" cm="1">
        <f t="array" ref="U2198">_xlfn.IFS(CleanedData[[#This Row],[Purchase Amount]]&lt;500,"Low",
CleanedData[[#This Row],[Purchase Amount]]&lt;5000,"Medium",
TRUE,"High")</f>
        <v>Medium</v>
      </c>
      <c r="V2198" t="str">
        <f>TEXT(CleanedData[[#This Row],[Date]],"mmmm")</f>
        <v>October</v>
      </c>
      <c r="W2198" t="str">
        <f>"Q"&amp;ROUNDUP(MONTH(CleanedData[[#This Row],[Date]])/3,0)</f>
        <v>Q4</v>
      </c>
      <c r="X2198" t="str">
        <f>IF(CleanedData[[#This Row],[Purchase Amount]]&gt;=5000,"Yes","No")</f>
        <v>No</v>
      </c>
      <c r="Y2198">
        <f>IF(CleanedData[[#This Row],[Recommend]]="Yes",1,0)</f>
        <v>0</v>
      </c>
      <c r="Z2198" s="6">
        <f>CleanedData[[#This Row],[Purchase Amount]]*0.15</f>
        <v>726.26550000000009</v>
      </c>
      <c r="AA2198" s="6">
        <f>CleanedData[[#This Row],[Purchase Amount]]*1.15</f>
        <v>5568.0355</v>
      </c>
    </row>
    <row r="2199" spans="1:27" x14ac:dyDescent="0.3">
      <c r="A2199">
        <v>2652</v>
      </c>
      <c r="B2199" t="s">
        <v>2424</v>
      </c>
      <c r="C2199" s="1">
        <v>45589</v>
      </c>
      <c r="D2199">
        <v>58</v>
      </c>
      <c r="E2199" t="s">
        <v>39</v>
      </c>
      <c r="F2199" t="s">
        <v>108</v>
      </c>
      <c r="G2199" t="s">
        <v>417</v>
      </c>
      <c r="H2199">
        <v>2</v>
      </c>
      <c r="I2199" t="s">
        <v>42</v>
      </c>
      <c r="J2199" t="s">
        <v>69</v>
      </c>
      <c r="K2199" t="s">
        <v>64</v>
      </c>
      <c r="L2199" t="s">
        <v>42</v>
      </c>
      <c r="M2199" t="s">
        <v>79</v>
      </c>
      <c r="N2199" t="s">
        <v>47</v>
      </c>
      <c r="O2199" t="s">
        <v>89</v>
      </c>
      <c r="P2199" t="s">
        <v>49</v>
      </c>
      <c r="Q2199" t="s">
        <v>50</v>
      </c>
      <c r="R2199" s="6">
        <f>_xlfn.XLOOKUP(CleanedData[[#This Row],[Product]],'02_Lookup_Tables'!$A$2:$A$126,'02_Lookup_Tables'!$B$2:$B$126)</f>
        <v>274.49</v>
      </c>
      <c r="S2199" t="str">
        <f>VLOOKUP(CleanedData[[#This Row],[Product]],'02_Lookup_Tables'!$H$2:$I$126,2,FALSE)</f>
        <v>Beauty &amp; Personal Care</v>
      </c>
      <c r="T2199" t="str">
        <f>VLOOKUP(CleanedData[[#This Row],[Province]],'02_Lookup_Tables'!$D$2:$E$10,2, FALSE)</f>
        <v>Gauteng Region</v>
      </c>
      <c r="U2199" t="str" cm="1">
        <f t="array" ref="U2199">_xlfn.IFS(CleanedData[[#This Row],[Purchase Amount]]&lt;500,"Low",
CleanedData[[#This Row],[Purchase Amount]]&lt;5000,"Medium",
TRUE,"High")</f>
        <v>Low</v>
      </c>
      <c r="V2199" t="str">
        <f>TEXT(CleanedData[[#This Row],[Date]],"mmmm")</f>
        <v>October</v>
      </c>
      <c r="W2199" t="str">
        <f>"Q"&amp;ROUNDUP(MONTH(CleanedData[[#This Row],[Date]])/3,0)</f>
        <v>Q4</v>
      </c>
      <c r="X2199" t="str">
        <f>IF(CleanedData[[#This Row],[Purchase Amount]]&gt;=5000,"Yes","No")</f>
        <v>No</v>
      </c>
      <c r="Y2199">
        <f>IF(CleanedData[[#This Row],[Recommend]]="Yes",1,0)</f>
        <v>0</v>
      </c>
      <c r="Z2199" s="6">
        <f>CleanedData[[#This Row],[Purchase Amount]]*0.15</f>
        <v>41.173499999999997</v>
      </c>
      <c r="AA2199" s="6">
        <f>CleanedData[[#This Row],[Purchase Amount]]*1.15</f>
        <v>315.6635</v>
      </c>
    </row>
    <row r="2200" spans="1:27" x14ac:dyDescent="0.3">
      <c r="A2200">
        <v>2653</v>
      </c>
      <c r="B2200" t="s">
        <v>2425</v>
      </c>
      <c r="C2200" s="1">
        <v>45977</v>
      </c>
      <c r="D2200">
        <v>38</v>
      </c>
      <c r="E2200" t="s">
        <v>39</v>
      </c>
      <c r="F2200" t="s">
        <v>72</v>
      </c>
      <c r="G2200" t="s">
        <v>102</v>
      </c>
      <c r="H2200">
        <v>4</v>
      </c>
      <c r="I2200" t="s">
        <v>45</v>
      </c>
      <c r="J2200" t="s">
        <v>74</v>
      </c>
      <c r="K2200" t="s">
        <v>44</v>
      </c>
      <c r="L2200" t="s">
        <v>45</v>
      </c>
      <c r="M2200" t="s">
        <v>190</v>
      </c>
      <c r="N2200" t="s">
        <v>96</v>
      </c>
      <c r="O2200" t="s">
        <v>89</v>
      </c>
      <c r="P2200" t="s">
        <v>70</v>
      </c>
      <c r="Q2200" t="s">
        <v>81</v>
      </c>
      <c r="R2200" s="6">
        <f>_xlfn.XLOOKUP(CleanedData[[#This Row],[Product]],'02_Lookup_Tables'!$A$2:$A$126,'02_Lookup_Tables'!$B$2:$B$126)</f>
        <v>276.82</v>
      </c>
      <c r="S2200" t="str">
        <f>VLOOKUP(CleanedData[[#This Row],[Product]],'02_Lookup_Tables'!$H$2:$I$126,2,FALSE)</f>
        <v>Home &amp; Living</v>
      </c>
      <c r="T2200" t="str">
        <f>VLOOKUP(CleanedData[[#This Row],[Province]],'02_Lookup_Tables'!$D$2:$E$10,2, FALSE)</f>
        <v>Central Region</v>
      </c>
      <c r="U2200" t="str" cm="1">
        <f t="array" ref="U2200">_xlfn.IFS(CleanedData[[#This Row],[Purchase Amount]]&lt;500,"Low",
CleanedData[[#This Row],[Purchase Amount]]&lt;5000,"Medium",
TRUE,"High")</f>
        <v>Low</v>
      </c>
      <c r="V2200" t="str">
        <f>TEXT(CleanedData[[#This Row],[Date]],"mmmm")</f>
        <v>November</v>
      </c>
      <c r="W2200" t="str">
        <f>"Q"&amp;ROUNDUP(MONTH(CleanedData[[#This Row],[Date]])/3,0)</f>
        <v>Q4</v>
      </c>
      <c r="X2200" t="str">
        <f>IF(CleanedData[[#This Row],[Purchase Amount]]&gt;=5000,"Yes","No")</f>
        <v>No</v>
      </c>
      <c r="Y2200">
        <f>IF(CleanedData[[#This Row],[Recommend]]="Yes",1,0)</f>
        <v>1</v>
      </c>
      <c r="Z2200" s="6">
        <f>CleanedData[[#This Row],[Purchase Amount]]*0.15</f>
        <v>41.522999999999996</v>
      </c>
      <c r="AA2200" s="6">
        <f>CleanedData[[#This Row],[Purchase Amount]]*1.15</f>
        <v>318.34299999999996</v>
      </c>
    </row>
    <row r="2201" spans="1:27" x14ac:dyDescent="0.3">
      <c r="A2201">
        <v>2654</v>
      </c>
      <c r="B2201" t="s">
        <v>2426</v>
      </c>
      <c r="C2201" s="1">
        <v>45372</v>
      </c>
      <c r="D2201">
        <v>31</v>
      </c>
      <c r="E2201" t="s">
        <v>52</v>
      </c>
      <c r="F2201" t="s">
        <v>125</v>
      </c>
      <c r="G2201" t="s">
        <v>359</v>
      </c>
      <c r="H2201">
        <v>3</v>
      </c>
      <c r="I2201" t="s">
        <v>45</v>
      </c>
      <c r="J2201" t="s">
        <v>74</v>
      </c>
      <c r="K2201" t="s">
        <v>55</v>
      </c>
      <c r="L2201" t="s">
        <v>45</v>
      </c>
      <c r="M2201" t="s">
        <v>136</v>
      </c>
      <c r="N2201" t="s">
        <v>48</v>
      </c>
      <c r="O2201" t="s">
        <v>89</v>
      </c>
      <c r="P2201" t="s">
        <v>49</v>
      </c>
      <c r="Q2201" t="s">
        <v>58</v>
      </c>
      <c r="R2201" s="6">
        <f>_xlfn.XLOOKUP(CleanedData[[#This Row],[Product]],'02_Lookup_Tables'!$A$2:$A$126,'02_Lookup_Tables'!$B$2:$B$126)</f>
        <v>34.200000000000003</v>
      </c>
      <c r="S2201" t="str">
        <f>VLOOKUP(CleanedData[[#This Row],[Product]],'02_Lookup_Tables'!$H$2:$I$126,2,FALSE)</f>
        <v>Food</v>
      </c>
      <c r="T2201" t="str">
        <f>VLOOKUP(CleanedData[[#This Row],[Province]],'02_Lookup_Tables'!$D$2:$E$10,2, FALSE)</f>
        <v>Western Region</v>
      </c>
      <c r="U2201" t="str" cm="1">
        <f t="array" ref="U2201">_xlfn.IFS(CleanedData[[#This Row],[Purchase Amount]]&lt;500,"Low",
CleanedData[[#This Row],[Purchase Amount]]&lt;5000,"Medium",
TRUE,"High")</f>
        <v>Low</v>
      </c>
      <c r="V2201" t="str">
        <f>TEXT(CleanedData[[#This Row],[Date]],"mmmm")</f>
        <v>March</v>
      </c>
      <c r="W2201" t="str">
        <f>"Q"&amp;ROUNDUP(MONTH(CleanedData[[#This Row],[Date]])/3,0)</f>
        <v>Q1</v>
      </c>
      <c r="X2201" t="str">
        <f>IF(CleanedData[[#This Row],[Purchase Amount]]&gt;=5000,"Yes","No")</f>
        <v>No</v>
      </c>
      <c r="Y2201">
        <f>IF(CleanedData[[#This Row],[Recommend]]="Yes",1,0)</f>
        <v>1</v>
      </c>
      <c r="Z2201" s="6">
        <f>CleanedData[[#This Row],[Purchase Amount]]*0.15</f>
        <v>5.13</v>
      </c>
      <c r="AA2201" s="6">
        <f>CleanedData[[#This Row],[Purchase Amount]]*1.15</f>
        <v>39.33</v>
      </c>
    </row>
    <row r="2202" spans="1:27" x14ac:dyDescent="0.3">
      <c r="A2202">
        <v>2655</v>
      </c>
      <c r="B2202" t="s">
        <v>2427</v>
      </c>
      <c r="C2202" s="1">
        <v>45780</v>
      </c>
      <c r="D2202">
        <v>54</v>
      </c>
      <c r="E2202" t="s">
        <v>60</v>
      </c>
      <c r="F2202" t="s">
        <v>61</v>
      </c>
      <c r="G2202" t="s">
        <v>693</v>
      </c>
      <c r="H2202">
        <v>1</v>
      </c>
      <c r="I2202" t="s">
        <v>45</v>
      </c>
      <c r="J2202" t="s">
        <v>74</v>
      </c>
      <c r="K2202" t="s">
        <v>55</v>
      </c>
      <c r="L2202" t="s">
        <v>45</v>
      </c>
      <c r="M2202" t="s">
        <v>85</v>
      </c>
      <c r="N2202" t="s">
        <v>80</v>
      </c>
      <c r="O2202" t="s">
        <v>48</v>
      </c>
      <c r="P2202" t="s">
        <v>49</v>
      </c>
      <c r="Q2202" t="s">
        <v>93</v>
      </c>
      <c r="R2202" s="6">
        <f>_xlfn.XLOOKUP(CleanedData[[#This Row],[Product]],'02_Lookup_Tables'!$A$2:$A$126,'02_Lookup_Tables'!$B$2:$B$126)</f>
        <v>618.72</v>
      </c>
      <c r="S2202" t="str">
        <f>VLOOKUP(CleanedData[[#This Row],[Product]],'02_Lookup_Tables'!$H$2:$I$126,2,FALSE)</f>
        <v>Sports &amp; Outdoors</v>
      </c>
      <c r="T2202" t="str">
        <f>VLOOKUP(CleanedData[[#This Row],[Province]],'02_Lookup_Tables'!$D$2:$E$10,2, FALSE)</f>
        <v>Southern Region</v>
      </c>
      <c r="U2202" t="str" cm="1">
        <f t="array" ref="U2202">_xlfn.IFS(CleanedData[[#This Row],[Purchase Amount]]&lt;500,"Low",
CleanedData[[#This Row],[Purchase Amount]]&lt;5000,"Medium",
TRUE,"High")</f>
        <v>Medium</v>
      </c>
      <c r="V2202" t="str">
        <f>TEXT(CleanedData[[#This Row],[Date]],"mmmm")</f>
        <v>May</v>
      </c>
      <c r="W2202" t="str">
        <f>"Q"&amp;ROUNDUP(MONTH(CleanedData[[#This Row],[Date]])/3,0)</f>
        <v>Q2</v>
      </c>
      <c r="X2202" t="str">
        <f>IF(CleanedData[[#This Row],[Purchase Amount]]&gt;=5000,"Yes","No")</f>
        <v>No</v>
      </c>
      <c r="Y2202">
        <f>IF(CleanedData[[#This Row],[Recommend]]="Yes",1,0)</f>
        <v>1</v>
      </c>
      <c r="Z2202" s="6">
        <f>CleanedData[[#This Row],[Purchase Amount]]*0.15</f>
        <v>92.808000000000007</v>
      </c>
      <c r="AA2202" s="6">
        <f>CleanedData[[#This Row],[Purchase Amount]]*1.15</f>
        <v>711.52800000000002</v>
      </c>
    </row>
    <row r="2203" spans="1:27" x14ac:dyDescent="0.3">
      <c r="A2203">
        <v>2656</v>
      </c>
      <c r="B2203" t="s">
        <v>2428</v>
      </c>
      <c r="C2203" s="1">
        <v>45667</v>
      </c>
      <c r="D2203">
        <v>47</v>
      </c>
      <c r="E2203" t="s">
        <v>52</v>
      </c>
      <c r="F2203" t="s">
        <v>130</v>
      </c>
      <c r="G2203" t="s">
        <v>546</v>
      </c>
      <c r="H2203">
        <v>4</v>
      </c>
      <c r="I2203" t="s">
        <v>45</v>
      </c>
      <c r="J2203" t="s">
        <v>54</v>
      </c>
      <c r="K2203" t="s">
        <v>64</v>
      </c>
      <c r="L2203" t="s">
        <v>45</v>
      </c>
      <c r="M2203" t="s">
        <v>112</v>
      </c>
      <c r="N2203" t="s">
        <v>96</v>
      </c>
      <c r="O2203" t="s">
        <v>48</v>
      </c>
      <c r="P2203" t="s">
        <v>49</v>
      </c>
      <c r="Q2203" t="s">
        <v>93</v>
      </c>
      <c r="R2203" s="6">
        <f>_xlfn.XLOOKUP(CleanedData[[#This Row],[Product]],'02_Lookup_Tables'!$A$2:$A$126,'02_Lookup_Tables'!$B$2:$B$126)</f>
        <v>1369.39</v>
      </c>
      <c r="S2203" t="str">
        <f>VLOOKUP(CleanedData[[#This Row],[Product]],'02_Lookup_Tables'!$H$2:$I$126,2,FALSE)</f>
        <v>Toys &amp; Games</v>
      </c>
      <c r="T2203" t="str">
        <f>VLOOKUP(CleanedData[[#This Row],[Province]],'02_Lookup_Tables'!$D$2:$E$10,2, FALSE)</f>
        <v>Eastern Region</v>
      </c>
      <c r="U2203" t="str" cm="1">
        <f t="array" ref="U2203">_xlfn.IFS(CleanedData[[#This Row],[Purchase Amount]]&lt;500,"Low",
CleanedData[[#This Row],[Purchase Amount]]&lt;5000,"Medium",
TRUE,"High")</f>
        <v>Medium</v>
      </c>
      <c r="V2203" t="str">
        <f>TEXT(CleanedData[[#This Row],[Date]],"mmmm")</f>
        <v>January</v>
      </c>
      <c r="W2203" t="str">
        <f>"Q"&amp;ROUNDUP(MONTH(CleanedData[[#This Row],[Date]])/3,0)</f>
        <v>Q1</v>
      </c>
      <c r="X2203" t="str">
        <f>IF(CleanedData[[#This Row],[Purchase Amount]]&gt;=5000,"Yes","No")</f>
        <v>No</v>
      </c>
      <c r="Y2203">
        <f>IF(CleanedData[[#This Row],[Recommend]]="Yes",1,0)</f>
        <v>1</v>
      </c>
      <c r="Z2203" s="6">
        <f>CleanedData[[#This Row],[Purchase Amount]]*0.15</f>
        <v>205.4085</v>
      </c>
      <c r="AA2203" s="6">
        <f>CleanedData[[#This Row],[Purchase Amount]]*1.15</f>
        <v>1574.7985000000001</v>
      </c>
    </row>
    <row r="2204" spans="1:27" x14ac:dyDescent="0.3">
      <c r="A2204">
        <v>2657</v>
      </c>
      <c r="B2204" t="s">
        <v>2429</v>
      </c>
      <c r="C2204" s="1">
        <v>45482</v>
      </c>
      <c r="D2204">
        <v>42</v>
      </c>
      <c r="E2204" t="s">
        <v>39</v>
      </c>
      <c r="F2204" t="s">
        <v>68</v>
      </c>
      <c r="G2204" t="s">
        <v>950</v>
      </c>
      <c r="H2204">
        <v>5</v>
      </c>
      <c r="I2204" t="s">
        <v>45</v>
      </c>
      <c r="J2204" t="s">
        <v>54</v>
      </c>
      <c r="K2204" t="s">
        <v>44</v>
      </c>
      <c r="L2204" t="s">
        <v>42</v>
      </c>
      <c r="M2204" t="s">
        <v>165</v>
      </c>
      <c r="N2204" t="s">
        <v>57</v>
      </c>
      <c r="O2204" t="s">
        <v>89</v>
      </c>
      <c r="P2204" t="s">
        <v>70</v>
      </c>
      <c r="Q2204" t="s">
        <v>81</v>
      </c>
      <c r="R2204" s="6">
        <f>_xlfn.XLOOKUP(CleanedData[[#This Row],[Product]],'02_Lookup_Tables'!$A$2:$A$126,'02_Lookup_Tables'!$B$2:$B$126)</f>
        <v>85.25</v>
      </c>
      <c r="S2204" t="str">
        <f>VLOOKUP(CleanedData[[#This Row],[Product]],'02_Lookup_Tables'!$H$2:$I$126,2,FALSE)</f>
        <v>Beauty &amp; Personal Care</v>
      </c>
      <c r="T2204" t="str">
        <f>VLOOKUP(CleanedData[[#This Row],[Province]],'02_Lookup_Tables'!$D$2:$E$10,2, FALSE)</f>
        <v>Northern Region</v>
      </c>
      <c r="U2204" t="str" cm="1">
        <f t="array" ref="U2204">_xlfn.IFS(CleanedData[[#This Row],[Purchase Amount]]&lt;500,"Low",
CleanedData[[#This Row],[Purchase Amount]]&lt;5000,"Medium",
TRUE,"High")</f>
        <v>Low</v>
      </c>
      <c r="V2204" t="str">
        <f>TEXT(CleanedData[[#This Row],[Date]],"mmmm")</f>
        <v>July</v>
      </c>
      <c r="W2204" t="str">
        <f>"Q"&amp;ROUNDUP(MONTH(CleanedData[[#This Row],[Date]])/3,0)</f>
        <v>Q3</v>
      </c>
      <c r="X2204" t="str">
        <f>IF(CleanedData[[#This Row],[Purchase Amount]]&gt;=5000,"Yes","No")</f>
        <v>No</v>
      </c>
      <c r="Y2204">
        <f>IF(CleanedData[[#This Row],[Recommend]]="Yes",1,0)</f>
        <v>1</v>
      </c>
      <c r="Z2204" s="6">
        <f>CleanedData[[#This Row],[Purchase Amount]]*0.15</f>
        <v>12.7875</v>
      </c>
      <c r="AA2204" s="6">
        <f>CleanedData[[#This Row],[Purchase Amount]]*1.15</f>
        <v>98.037499999999994</v>
      </c>
    </row>
    <row r="2205" spans="1:27" x14ac:dyDescent="0.3">
      <c r="A2205">
        <v>2658</v>
      </c>
      <c r="B2205" t="s">
        <v>2430</v>
      </c>
      <c r="C2205" s="1">
        <v>45862</v>
      </c>
      <c r="D2205">
        <v>36</v>
      </c>
      <c r="E2205" t="s">
        <v>39</v>
      </c>
      <c r="F2205" t="s">
        <v>68</v>
      </c>
      <c r="G2205" t="s">
        <v>349</v>
      </c>
      <c r="H2205">
        <v>4</v>
      </c>
      <c r="I2205" t="s">
        <v>42</v>
      </c>
      <c r="J2205" t="s">
        <v>54</v>
      </c>
      <c r="K2205" t="s">
        <v>64</v>
      </c>
      <c r="L2205" t="s">
        <v>42</v>
      </c>
      <c r="M2205" t="s">
        <v>79</v>
      </c>
      <c r="N2205" t="s">
        <v>96</v>
      </c>
      <c r="O2205" t="s">
        <v>89</v>
      </c>
      <c r="P2205" t="s">
        <v>70</v>
      </c>
      <c r="Q2205" t="s">
        <v>81</v>
      </c>
      <c r="R2205" s="6">
        <f>_xlfn.XLOOKUP(CleanedData[[#This Row],[Product]],'02_Lookup_Tables'!$A$2:$A$126,'02_Lookup_Tables'!$B$2:$B$126)</f>
        <v>53.85</v>
      </c>
      <c r="S2205" t="str">
        <f>VLOOKUP(CleanedData[[#This Row],[Product]],'02_Lookup_Tables'!$H$2:$I$126,2,FALSE)</f>
        <v>Food</v>
      </c>
      <c r="T2205" t="str">
        <f>VLOOKUP(CleanedData[[#This Row],[Province]],'02_Lookup_Tables'!$D$2:$E$10,2, FALSE)</f>
        <v>Northern Region</v>
      </c>
      <c r="U2205" t="str" cm="1">
        <f t="array" ref="U2205">_xlfn.IFS(CleanedData[[#This Row],[Purchase Amount]]&lt;500,"Low",
CleanedData[[#This Row],[Purchase Amount]]&lt;5000,"Medium",
TRUE,"High")</f>
        <v>Low</v>
      </c>
      <c r="V2205" t="str">
        <f>TEXT(CleanedData[[#This Row],[Date]],"mmmm")</f>
        <v>July</v>
      </c>
      <c r="W2205" t="str">
        <f>"Q"&amp;ROUNDUP(MONTH(CleanedData[[#This Row],[Date]])/3,0)</f>
        <v>Q3</v>
      </c>
      <c r="X2205" t="str">
        <f>IF(CleanedData[[#This Row],[Purchase Amount]]&gt;=5000,"Yes","No")</f>
        <v>No</v>
      </c>
      <c r="Y2205">
        <f>IF(CleanedData[[#This Row],[Recommend]]="Yes",1,0)</f>
        <v>0</v>
      </c>
      <c r="Z2205" s="6">
        <f>CleanedData[[#This Row],[Purchase Amount]]*0.15</f>
        <v>8.0775000000000006</v>
      </c>
      <c r="AA2205" s="6">
        <f>CleanedData[[#This Row],[Purchase Amount]]*1.15</f>
        <v>61.927499999999995</v>
      </c>
    </row>
    <row r="2206" spans="1:27" x14ac:dyDescent="0.3">
      <c r="A2206">
        <v>2659</v>
      </c>
      <c r="B2206" t="s">
        <v>2431</v>
      </c>
      <c r="C2206" s="1">
        <v>45606</v>
      </c>
      <c r="D2206">
        <v>77</v>
      </c>
      <c r="E2206" t="s">
        <v>52</v>
      </c>
      <c r="F2206" t="s">
        <v>77</v>
      </c>
      <c r="G2206" t="s">
        <v>189</v>
      </c>
      <c r="H2206">
        <v>2</v>
      </c>
      <c r="I2206" t="s">
        <v>42</v>
      </c>
      <c r="J2206" t="s">
        <v>43</v>
      </c>
      <c r="K2206" t="s">
        <v>44</v>
      </c>
      <c r="L2206" t="s">
        <v>42</v>
      </c>
      <c r="M2206" t="s">
        <v>190</v>
      </c>
      <c r="N2206" t="s">
        <v>47</v>
      </c>
      <c r="O2206" t="s">
        <v>89</v>
      </c>
      <c r="P2206" t="s">
        <v>49</v>
      </c>
      <c r="Q2206" t="s">
        <v>97</v>
      </c>
      <c r="R2206" s="6">
        <f>_xlfn.XLOOKUP(CleanedData[[#This Row],[Product]],'02_Lookup_Tables'!$A$2:$A$126,'02_Lookup_Tables'!$B$2:$B$126)</f>
        <v>1619.07</v>
      </c>
      <c r="S2206" t="str">
        <f>VLOOKUP(CleanedData[[#This Row],[Product]],'02_Lookup_Tables'!$H$2:$I$126,2,FALSE)</f>
        <v>Home &amp; Living</v>
      </c>
      <c r="T2206" t="str">
        <f>VLOOKUP(CleanedData[[#This Row],[Province]],'02_Lookup_Tables'!$D$2:$E$10,2, FALSE)</f>
        <v>Central Region</v>
      </c>
      <c r="U2206" t="str" cm="1">
        <f t="array" ref="U2206">_xlfn.IFS(CleanedData[[#This Row],[Purchase Amount]]&lt;500,"Low",
CleanedData[[#This Row],[Purchase Amount]]&lt;5000,"Medium",
TRUE,"High")</f>
        <v>Medium</v>
      </c>
      <c r="V2206" t="str">
        <f>TEXT(CleanedData[[#This Row],[Date]],"mmmm")</f>
        <v>November</v>
      </c>
      <c r="W2206" t="str">
        <f>"Q"&amp;ROUNDUP(MONTH(CleanedData[[#This Row],[Date]])/3,0)</f>
        <v>Q4</v>
      </c>
      <c r="X2206" t="str">
        <f>IF(CleanedData[[#This Row],[Purchase Amount]]&gt;=5000,"Yes","No")</f>
        <v>No</v>
      </c>
      <c r="Y2206">
        <f>IF(CleanedData[[#This Row],[Recommend]]="Yes",1,0)</f>
        <v>0</v>
      </c>
      <c r="Z2206" s="6">
        <f>CleanedData[[#This Row],[Purchase Amount]]*0.15</f>
        <v>242.86049999999997</v>
      </c>
      <c r="AA2206" s="6">
        <f>CleanedData[[#This Row],[Purchase Amount]]*1.15</f>
        <v>1861.9304999999997</v>
      </c>
    </row>
    <row r="2207" spans="1:27" x14ac:dyDescent="0.3">
      <c r="A2207">
        <v>2660</v>
      </c>
      <c r="B2207" t="s">
        <v>2432</v>
      </c>
      <c r="C2207" s="1">
        <v>45756</v>
      </c>
      <c r="D2207">
        <v>43</v>
      </c>
      <c r="E2207" t="s">
        <v>60</v>
      </c>
      <c r="F2207" t="s">
        <v>83</v>
      </c>
      <c r="G2207" t="s">
        <v>362</v>
      </c>
      <c r="H2207">
        <v>4</v>
      </c>
      <c r="I2207" t="s">
        <v>42</v>
      </c>
      <c r="J2207" t="s">
        <v>63</v>
      </c>
      <c r="K2207" t="s">
        <v>55</v>
      </c>
      <c r="L2207" t="s">
        <v>42</v>
      </c>
      <c r="M2207" t="s">
        <v>92</v>
      </c>
      <c r="N2207" t="s">
        <v>96</v>
      </c>
      <c r="O2207" t="s">
        <v>89</v>
      </c>
      <c r="P2207" t="s">
        <v>70</v>
      </c>
      <c r="Q2207" t="s">
        <v>81</v>
      </c>
      <c r="R2207" s="6">
        <f>_xlfn.XLOOKUP(CleanedData[[#This Row],[Product]],'02_Lookup_Tables'!$A$2:$A$126,'02_Lookup_Tables'!$B$2:$B$126)</f>
        <v>1746.77</v>
      </c>
      <c r="S2207" t="str">
        <f>VLOOKUP(CleanedData[[#This Row],[Product]],'02_Lookup_Tables'!$H$2:$I$126,2,FALSE)</f>
        <v>Home Devices</v>
      </c>
      <c r="T2207" t="str">
        <f>VLOOKUP(CleanedData[[#This Row],[Province]],'02_Lookup_Tables'!$D$2:$E$10,2, FALSE)</f>
        <v>Western Region</v>
      </c>
      <c r="U2207" t="str" cm="1">
        <f t="array" ref="U2207">_xlfn.IFS(CleanedData[[#This Row],[Purchase Amount]]&lt;500,"Low",
CleanedData[[#This Row],[Purchase Amount]]&lt;5000,"Medium",
TRUE,"High")</f>
        <v>Medium</v>
      </c>
      <c r="V2207" t="str">
        <f>TEXT(CleanedData[[#This Row],[Date]],"mmmm")</f>
        <v>April</v>
      </c>
      <c r="W2207" t="str">
        <f>"Q"&amp;ROUNDUP(MONTH(CleanedData[[#This Row],[Date]])/3,0)</f>
        <v>Q2</v>
      </c>
      <c r="X2207" t="str">
        <f>IF(CleanedData[[#This Row],[Purchase Amount]]&gt;=5000,"Yes","No")</f>
        <v>No</v>
      </c>
      <c r="Y2207">
        <f>IF(CleanedData[[#This Row],[Recommend]]="Yes",1,0)</f>
        <v>0</v>
      </c>
      <c r="Z2207" s="6">
        <f>CleanedData[[#This Row],[Purchase Amount]]*0.15</f>
        <v>262.01549999999997</v>
      </c>
      <c r="AA2207" s="6">
        <f>CleanedData[[#This Row],[Purchase Amount]]*1.15</f>
        <v>2008.7854999999997</v>
      </c>
    </row>
    <row r="2208" spans="1:27" x14ac:dyDescent="0.3">
      <c r="A2208">
        <v>2661</v>
      </c>
      <c r="B2208" t="s">
        <v>2433</v>
      </c>
      <c r="C2208" s="1">
        <v>45566</v>
      </c>
      <c r="D2208">
        <v>58</v>
      </c>
      <c r="E2208" t="s">
        <v>60</v>
      </c>
      <c r="F2208" t="s">
        <v>130</v>
      </c>
      <c r="G2208" t="s">
        <v>391</v>
      </c>
      <c r="H2208">
        <v>5</v>
      </c>
      <c r="I2208" t="s">
        <v>42</v>
      </c>
      <c r="J2208" t="s">
        <v>63</v>
      </c>
      <c r="K2208" t="s">
        <v>55</v>
      </c>
      <c r="L2208" t="s">
        <v>42</v>
      </c>
      <c r="M2208" t="s">
        <v>180</v>
      </c>
      <c r="N2208" t="s">
        <v>57</v>
      </c>
      <c r="O2208" t="s">
        <v>89</v>
      </c>
      <c r="P2208" t="s">
        <v>70</v>
      </c>
      <c r="Q2208" t="s">
        <v>50</v>
      </c>
      <c r="R2208" s="6">
        <f>_xlfn.XLOOKUP(CleanedData[[#This Row],[Product]],'02_Lookup_Tables'!$A$2:$A$126,'02_Lookup_Tables'!$B$2:$B$126)</f>
        <v>886.51</v>
      </c>
      <c r="S2208" t="str">
        <f>VLOOKUP(CleanedData[[#This Row],[Product]],'02_Lookup_Tables'!$H$2:$I$126,2,FALSE)</f>
        <v>Beauty &amp; Personal Care</v>
      </c>
      <c r="T2208" t="str">
        <f>VLOOKUP(CleanedData[[#This Row],[Province]],'02_Lookup_Tables'!$D$2:$E$10,2, FALSE)</f>
        <v>Eastern Region</v>
      </c>
      <c r="U2208" t="str" cm="1">
        <f t="array" ref="U2208">_xlfn.IFS(CleanedData[[#This Row],[Purchase Amount]]&lt;500,"Low",
CleanedData[[#This Row],[Purchase Amount]]&lt;5000,"Medium",
TRUE,"High")</f>
        <v>Medium</v>
      </c>
      <c r="V2208" t="str">
        <f>TEXT(CleanedData[[#This Row],[Date]],"mmmm")</f>
        <v>October</v>
      </c>
      <c r="W2208" t="str">
        <f>"Q"&amp;ROUNDUP(MONTH(CleanedData[[#This Row],[Date]])/3,0)</f>
        <v>Q4</v>
      </c>
      <c r="X2208" t="str">
        <f>IF(CleanedData[[#This Row],[Purchase Amount]]&gt;=5000,"Yes","No")</f>
        <v>No</v>
      </c>
      <c r="Y2208">
        <f>IF(CleanedData[[#This Row],[Recommend]]="Yes",1,0)</f>
        <v>0</v>
      </c>
      <c r="Z2208" s="6">
        <f>CleanedData[[#This Row],[Purchase Amount]]*0.15</f>
        <v>132.97649999999999</v>
      </c>
      <c r="AA2208" s="6">
        <f>CleanedData[[#This Row],[Purchase Amount]]*1.15</f>
        <v>1019.4864999999999</v>
      </c>
    </row>
    <row r="2209" spans="1:27" x14ac:dyDescent="0.3">
      <c r="A2209">
        <v>2662</v>
      </c>
      <c r="B2209" t="s">
        <v>2434</v>
      </c>
      <c r="C2209" s="1">
        <v>45844</v>
      </c>
      <c r="D2209">
        <v>63</v>
      </c>
      <c r="E2209" t="s">
        <v>60</v>
      </c>
      <c r="F2209" t="s">
        <v>125</v>
      </c>
      <c r="G2209" t="s">
        <v>216</v>
      </c>
      <c r="H2209">
        <v>3</v>
      </c>
      <c r="I2209" t="s">
        <v>45</v>
      </c>
      <c r="J2209" t="s">
        <v>43</v>
      </c>
      <c r="K2209" t="s">
        <v>55</v>
      </c>
      <c r="L2209" t="s">
        <v>45</v>
      </c>
      <c r="M2209" t="s">
        <v>165</v>
      </c>
      <c r="N2209" t="s">
        <v>48</v>
      </c>
      <c r="O2209" t="s">
        <v>89</v>
      </c>
      <c r="P2209" t="s">
        <v>49</v>
      </c>
      <c r="Q2209" t="s">
        <v>50</v>
      </c>
      <c r="R2209" s="6">
        <f>_xlfn.XLOOKUP(CleanedData[[#This Row],[Product]],'02_Lookup_Tables'!$A$2:$A$126,'02_Lookup_Tables'!$B$2:$B$126)</f>
        <v>929.55</v>
      </c>
      <c r="S2209" t="str">
        <f>VLOOKUP(CleanedData[[#This Row],[Product]],'02_Lookup_Tables'!$H$2:$I$126,2,FALSE)</f>
        <v>Accessories</v>
      </c>
      <c r="T2209" t="str">
        <f>VLOOKUP(CleanedData[[#This Row],[Province]],'02_Lookup_Tables'!$D$2:$E$10,2, FALSE)</f>
        <v>Western Region</v>
      </c>
      <c r="U2209" t="str" cm="1">
        <f t="array" ref="U2209">_xlfn.IFS(CleanedData[[#This Row],[Purchase Amount]]&lt;500,"Low",
CleanedData[[#This Row],[Purchase Amount]]&lt;5000,"Medium",
TRUE,"High")</f>
        <v>Medium</v>
      </c>
      <c r="V2209" t="str">
        <f>TEXT(CleanedData[[#This Row],[Date]],"mmmm")</f>
        <v>July</v>
      </c>
      <c r="W2209" t="str">
        <f>"Q"&amp;ROUNDUP(MONTH(CleanedData[[#This Row],[Date]])/3,0)</f>
        <v>Q3</v>
      </c>
      <c r="X2209" t="str">
        <f>IF(CleanedData[[#This Row],[Purchase Amount]]&gt;=5000,"Yes","No")</f>
        <v>No</v>
      </c>
      <c r="Y2209">
        <f>IF(CleanedData[[#This Row],[Recommend]]="Yes",1,0)</f>
        <v>1</v>
      </c>
      <c r="Z2209" s="6">
        <f>CleanedData[[#This Row],[Purchase Amount]]*0.15</f>
        <v>139.43249999999998</v>
      </c>
      <c r="AA2209" s="6">
        <f>CleanedData[[#This Row],[Purchase Amount]]*1.15</f>
        <v>1068.9824999999998</v>
      </c>
    </row>
    <row r="2210" spans="1:27" x14ac:dyDescent="0.3">
      <c r="A2210">
        <v>2663</v>
      </c>
      <c r="B2210" t="s">
        <v>2435</v>
      </c>
      <c r="C2210" s="1">
        <v>45605</v>
      </c>
      <c r="D2210">
        <v>29</v>
      </c>
      <c r="E2210" t="s">
        <v>52</v>
      </c>
      <c r="F2210" t="s">
        <v>61</v>
      </c>
      <c r="G2210" t="s">
        <v>309</v>
      </c>
      <c r="H2210">
        <v>2</v>
      </c>
      <c r="I2210" t="s">
        <v>42</v>
      </c>
      <c r="J2210" t="s">
        <v>54</v>
      </c>
      <c r="K2210" t="s">
        <v>64</v>
      </c>
      <c r="L2210" t="s">
        <v>45</v>
      </c>
      <c r="M2210" t="s">
        <v>208</v>
      </c>
      <c r="N2210" t="s">
        <v>47</v>
      </c>
      <c r="O2210" t="s">
        <v>89</v>
      </c>
      <c r="P2210" t="s">
        <v>49</v>
      </c>
      <c r="Q2210" t="s">
        <v>58</v>
      </c>
      <c r="R2210" s="6">
        <f>_xlfn.XLOOKUP(CleanedData[[#This Row],[Product]],'02_Lookup_Tables'!$A$2:$A$126,'02_Lookup_Tables'!$B$2:$B$126)</f>
        <v>353.21</v>
      </c>
      <c r="S2210" t="str">
        <f>VLOOKUP(CleanedData[[#This Row],[Product]],'02_Lookup_Tables'!$H$2:$I$126,2,FALSE)</f>
        <v>Food</v>
      </c>
      <c r="T2210" t="str">
        <f>VLOOKUP(CleanedData[[#This Row],[Province]],'02_Lookup_Tables'!$D$2:$E$10,2, FALSE)</f>
        <v>Southern Region</v>
      </c>
      <c r="U2210" t="str" cm="1">
        <f t="array" ref="U2210">_xlfn.IFS(CleanedData[[#This Row],[Purchase Amount]]&lt;500,"Low",
CleanedData[[#This Row],[Purchase Amount]]&lt;5000,"Medium",
TRUE,"High")</f>
        <v>Low</v>
      </c>
      <c r="V2210" t="str">
        <f>TEXT(CleanedData[[#This Row],[Date]],"mmmm")</f>
        <v>November</v>
      </c>
      <c r="W2210" t="str">
        <f>"Q"&amp;ROUNDUP(MONTH(CleanedData[[#This Row],[Date]])/3,0)</f>
        <v>Q4</v>
      </c>
      <c r="X2210" t="str">
        <f>IF(CleanedData[[#This Row],[Purchase Amount]]&gt;=5000,"Yes","No")</f>
        <v>No</v>
      </c>
      <c r="Y2210">
        <f>IF(CleanedData[[#This Row],[Recommend]]="Yes",1,0)</f>
        <v>0</v>
      </c>
      <c r="Z2210" s="6">
        <f>CleanedData[[#This Row],[Purchase Amount]]*0.15</f>
        <v>52.981499999999997</v>
      </c>
      <c r="AA2210" s="6">
        <f>CleanedData[[#This Row],[Purchase Amount]]*1.15</f>
        <v>406.19149999999996</v>
      </c>
    </row>
    <row r="2211" spans="1:27" x14ac:dyDescent="0.3">
      <c r="A2211">
        <v>2664</v>
      </c>
      <c r="B2211" t="s">
        <v>2436</v>
      </c>
      <c r="C2211" s="1">
        <v>45311</v>
      </c>
      <c r="D2211">
        <v>59</v>
      </c>
      <c r="E2211" t="s">
        <v>52</v>
      </c>
      <c r="F2211" t="s">
        <v>125</v>
      </c>
      <c r="G2211" t="s">
        <v>216</v>
      </c>
      <c r="H2211">
        <v>2</v>
      </c>
      <c r="I2211" t="s">
        <v>42</v>
      </c>
      <c r="J2211" t="s">
        <v>43</v>
      </c>
      <c r="K2211" t="s">
        <v>55</v>
      </c>
      <c r="L2211" t="s">
        <v>45</v>
      </c>
      <c r="N2211" t="s">
        <v>47</v>
      </c>
      <c r="O2211" t="s">
        <v>134</v>
      </c>
      <c r="P2211" t="s">
        <v>8646</v>
      </c>
      <c r="Q2211" t="s">
        <v>50</v>
      </c>
      <c r="R2211" s="6">
        <f>_xlfn.XLOOKUP(CleanedData[[#This Row],[Product]],'02_Lookup_Tables'!$A$2:$A$126,'02_Lookup_Tables'!$B$2:$B$126)</f>
        <v>929.55</v>
      </c>
      <c r="S2211" t="str">
        <f>VLOOKUP(CleanedData[[#This Row],[Product]],'02_Lookup_Tables'!$H$2:$I$126,2,FALSE)</f>
        <v>Accessories</v>
      </c>
      <c r="T2211" t="str">
        <f>VLOOKUP(CleanedData[[#This Row],[Province]],'02_Lookup_Tables'!$D$2:$E$10,2, FALSE)</f>
        <v>Western Region</v>
      </c>
      <c r="U2211" t="str" cm="1">
        <f t="array" ref="U2211">_xlfn.IFS(CleanedData[[#This Row],[Purchase Amount]]&lt;500,"Low",
CleanedData[[#This Row],[Purchase Amount]]&lt;5000,"Medium",
TRUE,"High")</f>
        <v>Medium</v>
      </c>
      <c r="V2211" t="str">
        <f>TEXT(CleanedData[[#This Row],[Date]],"mmmm")</f>
        <v>January</v>
      </c>
      <c r="W2211" t="str">
        <f>"Q"&amp;ROUNDUP(MONTH(CleanedData[[#This Row],[Date]])/3,0)</f>
        <v>Q1</v>
      </c>
      <c r="X2211" t="str">
        <f>IF(CleanedData[[#This Row],[Purchase Amount]]&gt;=5000,"Yes","No")</f>
        <v>No</v>
      </c>
      <c r="Y2211">
        <f>IF(CleanedData[[#This Row],[Recommend]]="Yes",1,0)</f>
        <v>0</v>
      </c>
      <c r="Z2211" s="6">
        <f>CleanedData[[#This Row],[Purchase Amount]]*0.15</f>
        <v>139.43249999999998</v>
      </c>
      <c r="AA2211" s="6">
        <f>CleanedData[[#This Row],[Purchase Amount]]*1.15</f>
        <v>1068.9824999999998</v>
      </c>
    </row>
    <row r="2212" spans="1:27" x14ac:dyDescent="0.3">
      <c r="A2212">
        <v>2665</v>
      </c>
      <c r="B2212" t="s">
        <v>2437</v>
      </c>
      <c r="C2212" s="1">
        <v>45833</v>
      </c>
      <c r="D2212">
        <v>65</v>
      </c>
      <c r="E2212" t="s">
        <v>60</v>
      </c>
      <c r="F2212" t="s">
        <v>108</v>
      </c>
      <c r="G2212" t="s">
        <v>223</v>
      </c>
      <c r="H2212">
        <v>3</v>
      </c>
      <c r="I2212" t="s">
        <v>42</v>
      </c>
      <c r="J2212" t="s">
        <v>43</v>
      </c>
      <c r="K2212" t="s">
        <v>64</v>
      </c>
      <c r="L2212" t="s">
        <v>45</v>
      </c>
      <c r="M2212" t="s">
        <v>75</v>
      </c>
      <c r="N2212" t="s">
        <v>48</v>
      </c>
      <c r="O2212" t="s">
        <v>89</v>
      </c>
      <c r="P2212" t="s">
        <v>49</v>
      </c>
      <c r="Q2212" t="s">
        <v>97</v>
      </c>
      <c r="R2212" s="6">
        <f>_xlfn.XLOOKUP(CleanedData[[#This Row],[Product]],'02_Lookup_Tables'!$A$2:$A$126,'02_Lookup_Tables'!$B$2:$B$126)</f>
        <v>209.53</v>
      </c>
      <c r="S2212" t="str">
        <f>VLOOKUP(CleanedData[[#This Row],[Product]],'02_Lookup_Tables'!$H$2:$I$126,2,FALSE)</f>
        <v>Food</v>
      </c>
      <c r="T2212" t="str">
        <f>VLOOKUP(CleanedData[[#This Row],[Province]],'02_Lookup_Tables'!$D$2:$E$10,2, FALSE)</f>
        <v>Gauteng Region</v>
      </c>
      <c r="U2212" t="str" cm="1">
        <f t="array" ref="U2212">_xlfn.IFS(CleanedData[[#This Row],[Purchase Amount]]&lt;500,"Low",
CleanedData[[#This Row],[Purchase Amount]]&lt;5000,"Medium",
TRUE,"High")</f>
        <v>Low</v>
      </c>
      <c r="V2212" t="str">
        <f>TEXT(CleanedData[[#This Row],[Date]],"mmmm")</f>
        <v>June</v>
      </c>
      <c r="W2212" t="str">
        <f>"Q"&amp;ROUNDUP(MONTH(CleanedData[[#This Row],[Date]])/3,0)</f>
        <v>Q2</v>
      </c>
      <c r="X2212" t="str">
        <f>IF(CleanedData[[#This Row],[Purchase Amount]]&gt;=5000,"Yes","No")</f>
        <v>No</v>
      </c>
      <c r="Y2212">
        <f>IF(CleanedData[[#This Row],[Recommend]]="Yes",1,0)</f>
        <v>0</v>
      </c>
      <c r="Z2212" s="6">
        <f>CleanedData[[#This Row],[Purchase Amount]]*0.15</f>
        <v>31.429499999999997</v>
      </c>
      <c r="AA2212" s="6">
        <f>CleanedData[[#This Row],[Purchase Amount]]*1.15</f>
        <v>240.95949999999999</v>
      </c>
    </row>
    <row r="2213" spans="1:27" x14ac:dyDescent="0.3">
      <c r="A2213">
        <v>2667</v>
      </c>
      <c r="B2213" t="s">
        <v>2438</v>
      </c>
      <c r="C2213" s="1">
        <v>45939</v>
      </c>
      <c r="D2213">
        <v>24</v>
      </c>
      <c r="E2213" t="s">
        <v>52</v>
      </c>
      <c r="F2213" t="s">
        <v>130</v>
      </c>
      <c r="G2213" t="s">
        <v>389</v>
      </c>
      <c r="H2213">
        <v>2</v>
      </c>
      <c r="I2213" t="s">
        <v>45</v>
      </c>
      <c r="J2213" t="s">
        <v>63</v>
      </c>
      <c r="K2213" t="s">
        <v>64</v>
      </c>
      <c r="L2213" t="s">
        <v>42</v>
      </c>
      <c r="N2213" t="s">
        <v>47</v>
      </c>
      <c r="O2213" t="s">
        <v>134</v>
      </c>
      <c r="P2213" t="s">
        <v>8646</v>
      </c>
      <c r="Q2213" t="s">
        <v>66</v>
      </c>
      <c r="R2213" s="6">
        <f>_xlfn.XLOOKUP(CleanedData[[#This Row],[Product]],'02_Lookup_Tables'!$A$2:$A$126,'02_Lookup_Tables'!$B$2:$B$126)</f>
        <v>5432.76</v>
      </c>
      <c r="S2213" t="str">
        <f>VLOOKUP(CleanedData[[#This Row],[Product]],'02_Lookup_Tables'!$H$2:$I$126,2,FALSE)</f>
        <v>Home Devices</v>
      </c>
      <c r="T2213" t="str">
        <f>VLOOKUP(CleanedData[[#This Row],[Province]],'02_Lookup_Tables'!$D$2:$E$10,2, FALSE)</f>
        <v>Eastern Region</v>
      </c>
      <c r="U2213" t="str" cm="1">
        <f t="array" ref="U2213">_xlfn.IFS(CleanedData[[#This Row],[Purchase Amount]]&lt;500,"Low",
CleanedData[[#This Row],[Purchase Amount]]&lt;5000,"Medium",
TRUE,"High")</f>
        <v>High</v>
      </c>
      <c r="V2213" t="str">
        <f>TEXT(CleanedData[[#This Row],[Date]],"mmmm")</f>
        <v>October</v>
      </c>
      <c r="W2213" t="str">
        <f>"Q"&amp;ROUNDUP(MONTH(CleanedData[[#This Row],[Date]])/3,0)</f>
        <v>Q4</v>
      </c>
      <c r="X2213" t="str">
        <f>IF(CleanedData[[#This Row],[Purchase Amount]]&gt;=5000,"Yes","No")</f>
        <v>Yes</v>
      </c>
      <c r="Y2213">
        <f>IF(CleanedData[[#This Row],[Recommend]]="Yes",1,0)</f>
        <v>1</v>
      </c>
      <c r="Z2213" s="6">
        <f>CleanedData[[#This Row],[Purchase Amount]]*0.15</f>
        <v>814.91399999999999</v>
      </c>
      <c r="AA2213" s="6">
        <f>CleanedData[[#This Row],[Purchase Amount]]*1.15</f>
        <v>6247.674</v>
      </c>
    </row>
    <row r="2214" spans="1:27" x14ac:dyDescent="0.3">
      <c r="A2214">
        <v>2668</v>
      </c>
      <c r="B2214" t="s">
        <v>2439</v>
      </c>
      <c r="C2214" s="1">
        <v>45504</v>
      </c>
      <c r="D2214">
        <v>19</v>
      </c>
      <c r="E2214" t="s">
        <v>60</v>
      </c>
      <c r="F2214" t="s">
        <v>130</v>
      </c>
      <c r="G2214" t="s">
        <v>282</v>
      </c>
      <c r="H2214">
        <v>3</v>
      </c>
      <c r="I2214" t="s">
        <v>42</v>
      </c>
      <c r="J2214" t="s">
        <v>63</v>
      </c>
      <c r="K2214" t="s">
        <v>55</v>
      </c>
      <c r="L2214" t="s">
        <v>45</v>
      </c>
      <c r="M2214" t="s">
        <v>79</v>
      </c>
      <c r="N2214" t="s">
        <v>48</v>
      </c>
      <c r="O2214" t="s">
        <v>89</v>
      </c>
      <c r="P2214" t="s">
        <v>49</v>
      </c>
      <c r="Q2214" t="s">
        <v>66</v>
      </c>
      <c r="R2214" s="6">
        <f>_xlfn.XLOOKUP(CleanedData[[#This Row],[Product]],'02_Lookup_Tables'!$A$2:$A$126,'02_Lookup_Tables'!$B$2:$B$126)</f>
        <v>1859.13</v>
      </c>
      <c r="S2214" t="str">
        <f>VLOOKUP(CleanedData[[#This Row],[Product]],'02_Lookup_Tables'!$H$2:$I$126,2,FALSE)</f>
        <v>Home Devices</v>
      </c>
      <c r="T2214" t="str">
        <f>VLOOKUP(CleanedData[[#This Row],[Province]],'02_Lookup_Tables'!$D$2:$E$10,2, FALSE)</f>
        <v>Eastern Region</v>
      </c>
      <c r="U2214" t="str" cm="1">
        <f t="array" ref="U2214">_xlfn.IFS(CleanedData[[#This Row],[Purchase Amount]]&lt;500,"Low",
CleanedData[[#This Row],[Purchase Amount]]&lt;5000,"Medium",
TRUE,"High")</f>
        <v>Medium</v>
      </c>
      <c r="V2214" t="str">
        <f>TEXT(CleanedData[[#This Row],[Date]],"mmmm")</f>
        <v>July</v>
      </c>
      <c r="W2214" t="str">
        <f>"Q"&amp;ROUNDUP(MONTH(CleanedData[[#This Row],[Date]])/3,0)</f>
        <v>Q3</v>
      </c>
      <c r="X2214" t="str">
        <f>IF(CleanedData[[#This Row],[Purchase Amount]]&gt;=5000,"Yes","No")</f>
        <v>No</v>
      </c>
      <c r="Y2214">
        <f>IF(CleanedData[[#This Row],[Recommend]]="Yes",1,0)</f>
        <v>0</v>
      </c>
      <c r="Z2214" s="6">
        <f>CleanedData[[#This Row],[Purchase Amount]]*0.15</f>
        <v>278.86950000000002</v>
      </c>
      <c r="AA2214" s="6">
        <f>CleanedData[[#This Row],[Purchase Amount]]*1.15</f>
        <v>2137.9994999999999</v>
      </c>
    </row>
    <row r="2215" spans="1:27" x14ac:dyDescent="0.3">
      <c r="A2215">
        <v>2669</v>
      </c>
      <c r="B2215" t="s">
        <v>2440</v>
      </c>
      <c r="C2215" s="1">
        <v>45410</v>
      </c>
      <c r="D2215">
        <v>54</v>
      </c>
      <c r="E2215" t="s">
        <v>52</v>
      </c>
      <c r="F2215" t="s">
        <v>61</v>
      </c>
      <c r="G2215" t="s">
        <v>266</v>
      </c>
      <c r="H2215">
        <v>2</v>
      </c>
      <c r="I2215" t="s">
        <v>45</v>
      </c>
      <c r="J2215" t="s">
        <v>63</v>
      </c>
      <c r="K2215" t="s">
        <v>44</v>
      </c>
      <c r="L2215" t="s">
        <v>45</v>
      </c>
      <c r="M2215" t="s">
        <v>112</v>
      </c>
      <c r="N2215" t="s">
        <v>47</v>
      </c>
      <c r="O2215" t="s">
        <v>48</v>
      </c>
      <c r="P2215" t="s">
        <v>49</v>
      </c>
      <c r="Q2215" t="s">
        <v>93</v>
      </c>
      <c r="R2215" s="6">
        <f>_xlfn.XLOOKUP(CleanedData[[#This Row],[Product]],'02_Lookup_Tables'!$A$2:$A$126,'02_Lookup_Tables'!$B$2:$B$126)</f>
        <v>2951.61</v>
      </c>
      <c r="S2215" t="str">
        <f>VLOOKUP(CleanedData[[#This Row],[Product]],'02_Lookup_Tables'!$H$2:$I$126,2,FALSE)</f>
        <v>Beauty &amp; Personal Care</v>
      </c>
      <c r="T2215" t="str">
        <f>VLOOKUP(CleanedData[[#This Row],[Province]],'02_Lookup_Tables'!$D$2:$E$10,2, FALSE)</f>
        <v>Southern Region</v>
      </c>
      <c r="U2215" t="str" cm="1">
        <f t="array" ref="U2215">_xlfn.IFS(CleanedData[[#This Row],[Purchase Amount]]&lt;500,"Low",
CleanedData[[#This Row],[Purchase Amount]]&lt;5000,"Medium",
TRUE,"High")</f>
        <v>Medium</v>
      </c>
      <c r="V2215" t="str">
        <f>TEXT(CleanedData[[#This Row],[Date]],"mmmm")</f>
        <v>April</v>
      </c>
      <c r="W2215" t="str">
        <f>"Q"&amp;ROUNDUP(MONTH(CleanedData[[#This Row],[Date]])/3,0)</f>
        <v>Q2</v>
      </c>
      <c r="X2215" t="str">
        <f>IF(CleanedData[[#This Row],[Purchase Amount]]&gt;=5000,"Yes","No")</f>
        <v>No</v>
      </c>
      <c r="Y2215">
        <f>IF(CleanedData[[#This Row],[Recommend]]="Yes",1,0)</f>
        <v>1</v>
      </c>
      <c r="Z2215" s="6">
        <f>CleanedData[[#This Row],[Purchase Amount]]*0.15</f>
        <v>442.74150000000003</v>
      </c>
      <c r="AA2215" s="6">
        <f>CleanedData[[#This Row],[Purchase Amount]]*1.15</f>
        <v>3394.3514999999998</v>
      </c>
    </row>
    <row r="2216" spans="1:27" x14ac:dyDescent="0.3">
      <c r="A2216">
        <v>2670</v>
      </c>
      <c r="B2216" t="s">
        <v>2441</v>
      </c>
      <c r="C2216" s="1">
        <v>45992</v>
      </c>
      <c r="D2216">
        <v>37</v>
      </c>
      <c r="E2216" t="s">
        <v>52</v>
      </c>
      <c r="F2216" t="s">
        <v>61</v>
      </c>
      <c r="G2216" t="s">
        <v>352</v>
      </c>
      <c r="H2216">
        <v>4</v>
      </c>
      <c r="I2216" t="s">
        <v>45</v>
      </c>
      <c r="J2216" t="s">
        <v>74</v>
      </c>
      <c r="K2216" t="s">
        <v>44</v>
      </c>
      <c r="L2216" t="s">
        <v>45</v>
      </c>
      <c r="M2216" t="s">
        <v>100</v>
      </c>
      <c r="N2216" t="s">
        <v>96</v>
      </c>
      <c r="O2216" t="s">
        <v>48</v>
      </c>
      <c r="P2216" t="s">
        <v>49</v>
      </c>
      <c r="Q2216" t="s">
        <v>81</v>
      </c>
      <c r="R2216" s="6">
        <f>_xlfn.XLOOKUP(CleanedData[[#This Row],[Product]],'02_Lookup_Tables'!$A$2:$A$126,'02_Lookup_Tables'!$B$2:$B$126)</f>
        <v>2217.0300000000002</v>
      </c>
      <c r="S2216" t="str">
        <f>VLOOKUP(CleanedData[[#This Row],[Product]],'02_Lookup_Tables'!$H$2:$I$126,2,FALSE)</f>
        <v>Apparel</v>
      </c>
      <c r="T2216" t="str">
        <f>VLOOKUP(CleanedData[[#This Row],[Province]],'02_Lookup_Tables'!$D$2:$E$10,2, FALSE)</f>
        <v>Southern Region</v>
      </c>
      <c r="U2216" t="str" cm="1">
        <f t="array" ref="U2216">_xlfn.IFS(CleanedData[[#This Row],[Purchase Amount]]&lt;500,"Low",
CleanedData[[#This Row],[Purchase Amount]]&lt;5000,"Medium",
TRUE,"High")</f>
        <v>Medium</v>
      </c>
      <c r="V2216" t="str">
        <f>TEXT(CleanedData[[#This Row],[Date]],"mmmm")</f>
        <v>December</v>
      </c>
      <c r="W2216" t="str">
        <f>"Q"&amp;ROUNDUP(MONTH(CleanedData[[#This Row],[Date]])/3,0)</f>
        <v>Q4</v>
      </c>
      <c r="X2216" t="str">
        <f>IF(CleanedData[[#This Row],[Purchase Amount]]&gt;=5000,"Yes","No")</f>
        <v>No</v>
      </c>
      <c r="Y2216">
        <f>IF(CleanedData[[#This Row],[Recommend]]="Yes",1,0)</f>
        <v>1</v>
      </c>
      <c r="Z2216" s="6">
        <f>CleanedData[[#This Row],[Purchase Amount]]*0.15</f>
        <v>332.55450000000002</v>
      </c>
      <c r="AA2216" s="6">
        <f>CleanedData[[#This Row],[Purchase Amount]]*1.15</f>
        <v>2549.5844999999999</v>
      </c>
    </row>
    <row r="2217" spans="1:27" x14ac:dyDescent="0.3">
      <c r="A2217">
        <v>2671</v>
      </c>
      <c r="B2217" t="s">
        <v>2442</v>
      </c>
      <c r="C2217" s="1">
        <v>45880</v>
      </c>
      <c r="D2217">
        <v>51</v>
      </c>
      <c r="E2217" t="s">
        <v>60</v>
      </c>
      <c r="F2217" t="s">
        <v>125</v>
      </c>
      <c r="G2217" t="s">
        <v>155</v>
      </c>
      <c r="H2217">
        <v>1</v>
      </c>
      <c r="I2217" t="s">
        <v>45</v>
      </c>
      <c r="J2217" t="s">
        <v>63</v>
      </c>
      <c r="K2217" t="s">
        <v>44</v>
      </c>
      <c r="L2217" t="s">
        <v>42</v>
      </c>
      <c r="M2217" t="s">
        <v>236</v>
      </c>
      <c r="N2217" t="s">
        <v>80</v>
      </c>
      <c r="O2217" t="s">
        <v>89</v>
      </c>
      <c r="P2217" t="s">
        <v>49</v>
      </c>
      <c r="Q2217" t="s">
        <v>93</v>
      </c>
      <c r="R2217" s="6">
        <f>_xlfn.XLOOKUP(CleanedData[[#This Row],[Product]],'02_Lookup_Tables'!$A$2:$A$126,'02_Lookup_Tables'!$B$2:$B$126)</f>
        <v>1355.08</v>
      </c>
      <c r="S2217" t="str">
        <f>VLOOKUP(CleanedData[[#This Row],[Product]],'02_Lookup_Tables'!$H$2:$I$126,2,FALSE)</f>
        <v>Sports &amp; Outdoors</v>
      </c>
      <c r="T2217" t="str">
        <f>VLOOKUP(CleanedData[[#This Row],[Province]],'02_Lookup_Tables'!$D$2:$E$10,2, FALSE)</f>
        <v>Western Region</v>
      </c>
      <c r="U2217" t="str" cm="1">
        <f t="array" ref="U2217">_xlfn.IFS(CleanedData[[#This Row],[Purchase Amount]]&lt;500,"Low",
CleanedData[[#This Row],[Purchase Amount]]&lt;5000,"Medium",
TRUE,"High")</f>
        <v>Medium</v>
      </c>
      <c r="V2217" t="str">
        <f>TEXT(CleanedData[[#This Row],[Date]],"mmmm")</f>
        <v>August</v>
      </c>
      <c r="W2217" t="str">
        <f>"Q"&amp;ROUNDUP(MONTH(CleanedData[[#This Row],[Date]])/3,0)</f>
        <v>Q3</v>
      </c>
      <c r="X2217" t="str">
        <f>IF(CleanedData[[#This Row],[Purchase Amount]]&gt;=5000,"Yes","No")</f>
        <v>No</v>
      </c>
      <c r="Y2217">
        <f>IF(CleanedData[[#This Row],[Recommend]]="Yes",1,0)</f>
        <v>1</v>
      </c>
      <c r="Z2217" s="6">
        <f>CleanedData[[#This Row],[Purchase Amount]]*0.15</f>
        <v>203.26199999999997</v>
      </c>
      <c r="AA2217" s="6">
        <f>CleanedData[[#This Row],[Purchase Amount]]*1.15</f>
        <v>1558.3419999999999</v>
      </c>
    </row>
    <row r="2218" spans="1:27" x14ac:dyDescent="0.3">
      <c r="A2218">
        <v>2672</v>
      </c>
      <c r="B2218" t="s">
        <v>2443</v>
      </c>
      <c r="C2218" s="1">
        <v>45637</v>
      </c>
      <c r="D2218">
        <v>27</v>
      </c>
      <c r="E2218" t="s">
        <v>60</v>
      </c>
      <c r="F2218" t="s">
        <v>108</v>
      </c>
      <c r="G2218" t="s">
        <v>105</v>
      </c>
      <c r="H2218">
        <v>4</v>
      </c>
      <c r="I2218" t="s">
        <v>42</v>
      </c>
      <c r="J2218" t="s">
        <v>74</v>
      </c>
      <c r="K2218" t="s">
        <v>55</v>
      </c>
      <c r="L2218" t="s">
        <v>42</v>
      </c>
      <c r="M2218" t="s">
        <v>75</v>
      </c>
      <c r="N2218" t="s">
        <v>96</v>
      </c>
      <c r="O2218" t="s">
        <v>89</v>
      </c>
      <c r="P2218" t="s">
        <v>70</v>
      </c>
      <c r="Q2218" t="s">
        <v>58</v>
      </c>
      <c r="R2218" s="6">
        <f>_xlfn.XLOOKUP(CleanedData[[#This Row],[Product]],'02_Lookup_Tables'!$A$2:$A$126,'02_Lookup_Tables'!$B$2:$B$126)</f>
        <v>231.22</v>
      </c>
      <c r="S2218" t="str">
        <f>VLOOKUP(CleanedData[[#This Row],[Product]],'02_Lookup_Tables'!$H$2:$I$126,2,FALSE)</f>
        <v>Beauty &amp; Personal Care</v>
      </c>
      <c r="T2218" t="str">
        <f>VLOOKUP(CleanedData[[#This Row],[Province]],'02_Lookup_Tables'!$D$2:$E$10,2, FALSE)</f>
        <v>Gauteng Region</v>
      </c>
      <c r="U2218" t="str" cm="1">
        <f t="array" ref="U2218">_xlfn.IFS(CleanedData[[#This Row],[Purchase Amount]]&lt;500,"Low",
CleanedData[[#This Row],[Purchase Amount]]&lt;5000,"Medium",
TRUE,"High")</f>
        <v>Low</v>
      </c>
      <c r="V2218" t="str">
        <f>TEXT(CleanedData[[#This Row],[Date]],"mmmm")</f>
        <v>December</v>
      </c>
      <c r="W2218" t="str">
        <f>"Q"&amp;ROUNDUP(MONTH(CleanedData[[#This Row],[Date]])/3,0)</f>
        <v>Q4</v>
      </c>
      <c r="X2218" t="str">
        <f>IF(CleanedData[[#This Row],[Purchase Amount]]&gt;=5000,"Yes","No")</f>
        <v>No</v>
      </c>
      <c r="Y2218">
        <f>IF(CleanedData[[#This Row],[Recommend]]="Yes",1,0)</f>
        <v>0</v>
      </c>
      <c r="Z2218" s="6">
        <f>CleanedData[[#This Row],[Purchase Amount]]*0.15</f>
        <v>34.683</v>
      </c>
      <c r="AA2218" s="6">
        <f>CleanedData[[#This Row],[Purchase Amount]]*1.15</f>
        <v>265.90299999999996</v>
      </c>
    </row>
    <row r="2219" spans="1:27" x14ac:dyDescent="0.3">
      <c r="A2219">
        <v>2673</v>
      </c>
      <c r="B2219" t="s">
        <v>2444</v>
      </c>
      <c r="C2219" s="1">
        <v>45919</v>
      </c>
      <c r="D2219">
        <v>72</v>
      </c>
      <c r="E2219" t="s">
        <v>60</v>
      </c>
      <c r="F2219" t="s">
        <v>68</v>
      </c>
      <c r="G2219" t="s">
        <v>328</v>
      </c>
      <c r="H2219">
        <v>3</v>
      </c>
      <c r="I2219" t="s">
        <v>42</v>
      </c>
      <c r="J2219" t="s">
        <v>69</v>
      </c>
      <c r="K2219" t="s">
        <v>55</v>
      </c>
      <c r="L2219" t="s">
        <v>42</v>
      </c>
      <c r="M2219" t="s">
        <v>231</v>
      </c>
      <c r="N2219" t="s">
        <v>48</v>
      </c>
      <c r="O2219" t="s">
        <v>89</v>
      </c>
      <c r="P2219" t="s">
        <v>49</v>
      </c>
      <c r="Q2219" t="s">
        <v>97</v>
      </c>
      <c r="R2219" s="6">
        <f>_xlfn.XLOOKUP(CleanedData[[#This Row],[Product]],'02_Lookup_Tables'!$A$2:$A$126,'02_Lookup_Tables'!$B$2:$B$126)</f>
        <v>3521.64</v>
      </c>
      <c r="S2219" t="str">
        <f>VLOOKUP(CleanedData[[#This Row],[Product]],'02_Lookup_Tables'!$H$2:$I$126,2,FALSE)</f>
        <v>Home Devices</v>
      </c>
      <c r="T2219" t="str">
        <f>VLOOKUP(CleanedData[[#This Row],[Province]],'02_Lookup_Tables'!$D$2:$E$10,2, FALSE)</f>
        <v>Northern Region</v>
      </c>
      <c r="U2219" t="str" cm="1">
        <f t="array" ref="U2219">_xlfn.IFS(CleanedData[[#This Row],[Purchase Amount]]&lt;500,"Low",
CleanedData[[#This Row],[Purchase Amount]]&lt;5000,"Medium",
TRUE,"High")</f>
        <v>Medium</v>
      </c>
      <c r="V2219" t="str">
        <f>TEXT(CleanedData[[#This Row],[Date]],"mmmm")</f>
        <v>September</v>
      </c>
      <c r="W2219" t="str">
        <f>"Q"&amp;ROUNDUP(MONTH(CleanedData[[#This Row],[Date]])/3,0)</f>
        <v>Q3</v>
      </c>
      <c r="X2219" t="str">
        <f>IF(CleanedData[[#This Row],[Purchase Amount]]&gt;=5000,"Yes","No")</f>
        <v>No</v>
      </c>
      <c r="Y2219">
        <f>IF(CleanedData[[#This Row],[Recommend]]="Yes",1,0)</f>
        <v>0</v>
      </c>
      <c r="Z2219" s="6">
        <f>CleanedData[[#This Row],[Purchase Amount]]*0.15</f>
        <v>528.24599999999998</v>
      </c>
      <c r="AA2219" s="6">
        <f>CleanedData[[#This Row],[Purchase Amount]]*1.15</f>
        <v>4049.8859999999995</v>
      </c>
    </row>
    <row r="2220" spans="1:27" x14ac:dyDescent="0.3">
      <c r="A2220">
        <v>2674</v>
      </c>
      <c r="B2220" t="s">
        <v>2445</v>
      </c>
      <c r="C2220" s="1">
        <v>45379</v>
      </c>
      <c r="D2220">
        <v>51</v>
      </c>
      <c r="E2220" t="s">
        <v>39</v>
      </c>
      <c r="F2220" t="s">
        <v>40</v>
      </c>
      <c r="G2220" t="s">
        <v>328</v>
      </c>
      <c r="H2220">
        <v>1</v>
      </c>
      <c r="I2220" t="s">
        <v>45</v>
      </c>
      <c r="J2220" t="s">
        <v>74</v>
      </c>
      <c r="K2220" t="s">
        <v>44</v>
      </c>
      <c r="L2220" t="s">
        <v>42</v>
      </c>
      <c r="M2220" t="s">
        <v>184</v>
      </c>
      <c r="N2220" t="s">
        <v>80</v>
      </c>
      <c r="O2220" t="s">
        <v>148</v>
      </c>
      <c r="P2220" t="s">
        <v>70</v>
      </c>
      <c r="Q2220" t="s">
        <v>93</v>
      </c>
      <c r="R2220" s="6">
        <f>_xlfn.XLOOKUP(CleanedData[[#This Row],[Product]],'02_Lookup_Tables'!$A$2:$A$126,'02_Lookup_Tables'!$B$2:$B$126)</f>
        <v>3521.64</v>
      </c>
      <c r="S2220" t="str">
        <f>VLOOKUP(CleanedData[[#This Row],[Product]],'02_Lookup_Tables'!$H$2:$I$126,2,FALSE)</f>
        <v>Home Devices</v>
      </c>
      <c r="T2220" t="str">
        <f>VLOOKUP(CleanedData[[#This Row],[Province]],'02_Lookup_Tables'!$D$2:$E$10,2, FALSE)</f>
        <v>Northern Region</v>
      </c>
      <c r="U2220" t="str" cm="1">
        <f t="array" ref="U2220">_xlfn.IFS(CleanedData[[#This Row],[Purchase Amount]]&lt;500,"Low",
CleanedData[[#This Row],[Purchase Amount]]&lt;5000,"Medium",
TRUE,"High")</f>
        <v>Medium</v>
      </c>
      <c r="V2220" t="str">
        <f>TEXT(CleanedData[[#This Row],[Date]],"mmmm")</f>
        <v>March</v>
      </c>
      <c r="W2220" t="str">
        <f>"Q"&amp;ROUNDUP(MONTH(CleanedData[[#This Row],[Date]])/3,0)</f>
        <v>Q1</v>
      </c>
      <c r="X2220" t="str">
        <f>IF(CleanedData[[#This Row],[Purchase Amount]]&gt;=5000,"Yes","No")</f>
        <v>No</v>
      </c>
      <c r="Y2220">
        <f>IF(CleanedData[[#This Row],[Recommend]]="Yes",1,0)</f>
        <v>1</v>
      </c>
      <c r="Z2220" s="6">
        <f>CleanedData[[#This Row],[Purchase Amount]]*0.15</f>
        <v>528.24599999999998</v>
      </c>
      <c r="AA2220" s="6">
        <f>CleanedData[[#This Row],[Purchase Amount]]*1.15</f>
        <v>4049.8859999999995</v>
      </c>
    </row>
    <row r="2221" spans="1:27" x14ac:dyDescent="0.3">
      <c r="A2221">
        <v>2675</v>
      </c>
      <c r="B2221" t="s">
        <v>2446</v>
      </c>
      <c r="C2221" s="1">
        <v>45823</v>
      </c>
      <c r="D2221">
        <v>56</v>
      </c>
      <c r="E2221" t="s">
        <v>39</v>
      </c>
      <c r="F2221" t="s">
        <v>68</v>
      </c>
      <c r="G2221" t="s">
        <v>472</v>
      </c>
      <c r="H2221">
        <v>3</v>
      </c>
      <c r="I2221" t="s">
        <v>45</v>
      </c>
      <c r="J2221" t="s">
        <v>63</v>
      </c>
      <c r="K2221" t="s">
        <v>44</v>
      </c>
      <c r="L2221" t="s">
        <v>45</v>
      </c>
      <c r="M2221" t="s">
        <v>147</v>
      </c>
      <c r="N2221" t="s">
        <v>48</v>
      </c>
      <c r="O2221" t="s">
        <v>148</v>
      </c>
      <c r="P2221" t="s">
        <v>49</v>
      </c>
      <c r="Q2221" t="s">
        <v>50</v>
      </c>
      <c r="R2221" s="6">
        <f>_xlfn.XLOOKUP(CleanedData[[#This Row],[Product]],'02_Lookup_Tables'!$A$2:$A$126,'02_Lookup_Tables'!$B$2:$B$126)</f>
        <v>2216.12</v>
      </c>
      <c r="S2221" t="str">
        <f>VLOOKUP(CleanedData[[#This Row],[Product]],'02_Lookup_Tables'!$H$2:$I$126,2,FALSE)</f>
        <v>Beauty &amp; Personal Care</v>
      </c>
      <c r="T2221" t="str">
        <f>VLOOKUP(CleanedData[[#This Row],[Province]],'02_Lookup_Tables'!$D$2:$E$10,2, FALSE)</f>
        <v>Northern Region</v>
      </c>
      <c r="U2221" t="str" cm="1">
        <f t="array" ref="U2221">_xlfn.IFS(CleanedData[[#This Row],[Purchase Amount]]&lt;500,"Low",
CleanedData[[#This Row],[Purchase Amount]]&lt;5000,"Medium",
TRUE,"High")</f>
        <v>Medium</v>
      </c>
      <c r="V2221" t="str">
        <f>TEXT(CleanedData[[#This Row],[Date]],"mmmm")</f>
        <v>June</v>
      </c>
      <c r="W2221" t="str">
        <f>"Q"&amp;ROUNDUP(MONTH(CleanedData[[#This Row],[Date]])/3,0)</f>
        <v>Q2</v>
      </c>
      <c r="X2221" t="str">
        <f>IF(CleanedData[[#This Row],[Purchase Amount]]&gt;=5000,"Yes","No")</f>
        <v>No</v>
      </c>
      <c r="Y2221">
        <f>IF(CleanedData[[#This Row],[Recommend]]="Yes",1,0)</f>
        <v>1</v>
      </c>
      <c r="Z2221" s="6">
        <f>CleanedData[[#This Row],[Purchase Amount]]*0.15</f>
        <v>332.41799999999995</v>
      </c>
      <c r="AA2221" s="6">
        <f>CleanedData[[#This Row],[Purchase Amount]]*1.15</f>
        <v>2548.5379999999996</v>
      </c>
    </row>
    <row r="2222" spans="1:27" x14ac:dyDescent="0.3">
      <c r="A2222">
        <v>2676</v>
      </c>
      <c r="B2222" t="s">
        <v>2447</v>
      </c>
      <c r="C2222" s="1">
        <v>45955</v>
      </c>
      <c r="D2222">
        <v>43</v>
      </c>
      <c r="E2222" t="s">
        <v>52</v>
      </c>
      <c r="F2222" t="s">
        <v>83</v>
      </c>
      <c r="G2222" t="s">
        <v>340</v>
      </c>
      <c r="H2222">
        <v>3</v>
      </c>
      <c r="I2222" t="s">
        <v>45</v>
      </c>
      <c r="J2222" t="s">
        <v>43</v>
      </c>
      <c r="K2222" t="s">
        <v>64</v>
      </c>
      <c r="L2222" t="s">
        <v>45</v>
      </c>
      <c r="M2222" t="s">
        <v>156</v>
      </c>
      <c r="N2222" t="s">
        <v>48</v>
      </c>
      <c r="O2222" t="s">
        <v>148</v>
      </c>
      <c r="P2222" t="s">
        <v>49</v>
      </c>
      <c r="Q2222" t="s">
        <v>81</v>
      </c>
      <c r="R2222" s="6">
        <f>_xlfn.XLOOKUP(CleanedData[[#This Row],[Product]],'02_Lookup_Tables'!$A$2:$A$126,'02_Lookup_Tables'!$B$2:$B$126)</f>
        <v>828.82</v>
      </c>
      <c r="S2222" t="str">
        <f>VLOOKUP(CleanedData[[#This Row],[Product]],'02_Lookup_Tables'!$H$2:$I$126,2,FALSE)</f>
        <v>Home Devices</v>
      </c>
      <c r="T2222" t="str">
        <f>VLOOKUP(CleanedData[[#This Row],[Province]],'02_Lookup_Tables'!$D$2:$E$10,2, FALSE)</f>
        <v>Western Region</v>
      </c>
      <c r="U2222" t="str" cm="1">
        <f t="array" ref="U2222">_xlfn.IFS(CleanedData[[#This Row],[Purchase Amount]]&lt;500,"Low",
CleanedData[[#This Row],[Purchase Amount]]&lt;5000,"Medium",
TRUE,"High")</f>
        <v>Medium</v>
      </c>
      <c r="V2222" t="str">
        <f>TEXT(CleanedData[[#This Row],[Date]],"mmmm")</f>
        <v>October</v>
      </c>
      <c r="W2222" t="str">
        <f>"Q"&amp;ROUNDUP(MONTH(CleanedData[[#This Row],[Date]])/3,0)</f>
        <v>Q4</v>
      </c>
      <c r="X2222" t="str">
        <f>IF(CleanedData[[#This Row],[Purchase Amount]]&gt;=5000,"Yes","No")</f>
        <v>No</v>
      </c>
      <c r="Y2222">
        <f>IF(CleanedData[[#This Row],[Recommend]]="Yes",1,0)</f>
        <v>1</v>
      </c>
      <c r="Z2222" s="6">
        <f>CleanedData[[#This Row],[Purchase Amount]]*0.15</f>
        <v>124.32300000000001</v>
      </c>
      <c r="AA2222" s="6">
        <f>CleanedData[[#This Row],[Purchase Amount]]*1.15</f>
        <v>953.14300000000003</v>
      </c>
    </row>
    <row r="2223" spans="1:27" x14ac:dyDescent="0.3">
      <c r="A2223">
        <v>2677</v>
      </c>
      <c r="B2223" t="s">
        <v>2448</v>
      </c>
      <c r="C2223" s="1">
        <v>45533</v>
      </c>
      <c r="D2223">
        <v>35</v>
      </c>
      <c r="E2223" t="s">
        <v>52</v>
      </c>
      <c r="F2223" t="s">
        <v>83</v>
      </c>
      <c r="G2223" t="s">
        <v>291</v>
      </c>
      <c r="H2223">
        <v>5</v>
      </c>
      <c r="I2223" t="s">
        <v>45</v>
      </c>
      <c r="J2223" t="s">
        <v>54</v>
      </c>
      <c r="K2223" t="s">
        <v>64</v>
      </c>
      <c r="L2223" t="s">
        <v>45</v>
      </c>
      <c r="M2223" t="s">
        <v>106</v>
      </c>
      <c r="N2223" t="s">
        <v>57</v>
      </c>
      <c r="O2223" t="s">
        <v>148</v>
      </c>
      <c r="P2223" t="s">
        <v>49</v>
      </c>
      <c r="Q2223" t="s">
        <v>81</v>
      </c>
      <c r="R2223" s="6">
        <f>_xlfn.XLOOKUP(CleanedData[[#This Row],[Product]],'02_Lookup_Tables'!$A$2:$A$126,'02_Lookup_Tables'!$B$2:$B$126)</f>
        <v>1171.25</v>
      </c>
      <c r="S2223" t="str">
        <f>VLOOKUP(CleanedData[[#This Row],[Product]],'02_Lookup_Tables'!$H$2:$I$126,2,FALSE)</f>
        <v>Toys &amp; Games</v>
      </c>
      <c r="T2223" t="str">
        <f>VLOOKUP(CleanedData[[#This Row],[Province]],'02_Lookup_Tables'!$D$2:$E$10,2, FALSE)</f>
        <v>Western Region</v>
      </c>
      <c r="U2223" t="str" cm="1">
        <f t="array" ref="U2223">_xlfn.IFS(CleanedData[[#This Row],[Purchase Amount]]&lt;500,"Low",
CleanedData[[#This Row],[Purchase Amount]]&lt;5000,"Medium",
TRUE,"High")</f>
        <v>Medium</v>
      </c>
      <c r="V2223" t="str">
        <f>TEXT(CleanedData[[#This Row],[Date]],"mmmm")</f>
        <v>August</v>
      </c>
      <c r="W2223" t="str">
        <f>"Q"&amp;ROUNDUP(MONTH(CleanedData[[#This Row],[Date]])/3,0)</f>
        <v>Q3</v>
      </c>
      <c r="X2223" t="str">
        <f>IF(CleanedData[[#This Row],[Purchase Amount]]&gt;=5000,"Yes","No")</f>
        <v>No</v>
      </c>
      <c r="Y2223">
        <f>IF(CleanedData[[#This Row],[Recommend]]="Yes",1,0)</f>
        <v>1</v>
      </c>
      <c r="Z2223" s="6">
        <f>CleanedData[[#This Row],[Purchase Amount]]*0.15</f>
        <v>175.6875</v>
      </c>
      <c r="AA2223" s="6">
        <f>CleanedData[[#This Row],[Purchase Amount]]*1.15</f>
        <v>1346.9375</v>
      </c>
    </row>
    <row r="2224" spans="1:27" x14ac:dyDescent="0.3">
      <c r="A2224">
        <v>2678</v>
      </c>
      <c r="B2224" t="s">
        <v>2449</v>
      </c>
      <c r="C2224" s="1">
        <v>45292</v>
      </c>
      <c r="D2224">
        <v>35</v>
      </c>
      <c r="E2224" t="s">
        <v>52</v>
      </c>
      <c r="F2224" t="s">
        <v>72</v>
      </c>
      <c r="G2224" t="s">
        <v>102</v>
      </c>
      <c r="H2224">
        <v>1</v>
      </c>
      <c r="I2224" t="s">
        <v>45</v>
      </c>
      <c r="J2224" t="s">
        <v>43</v>
      </c>
      <c r="K2224" t="s">
        <v>64</v>
      </c>
      <c r="L2224" t="s">
        <v>42</v>
      </c>
      <c r="M2224" t="s">
        <v>136</v>
      </c>
      <c r="N2224" t="s">
        <v>80</v>
      </c>
      <c r="O2224" t="s">
        <v>89</v>
      </c>
      <c r="P2224" t="s">
        <v>49</v>
      </c>
      <c r="Q2224" t="s">
        <v>81</v>
      </c>
      <c r="R2224" s="6">
        <f>_xlfn.XLOOKUP(CleanedData[[#This Row],[Product]],'02_Lookup_Tables'!$A$2:$A$126,'02_Lookup_Tables'!$B$2:$B$126)</f>
        <v>276.82</v>
      </c>
      <c r="S2224" t="str">
        <f>VLOOKUP(CleanedData[[#This Row],[Product]],'02_Lookup_Tables'!$H$2:$I$126,2,FALSE)</f>
        <v>Home &amp; Living</v>
      </c>
      <c r="T2224" t="str">
        <f>VLOOKUP(CleanedData[[#This Row],[Province]],'02_Lookup_Tables'!$D$2:$E$10,2, FALSE)</f>
        <v>Central Region</v>
      </c>
      <c r="U2224" t="str" cm="1">
        <f t="array" ref="U2224">_xlfn.IFS(CleanedData[[#This Row],[Purchase Amount]]&lt;500,"Low",
CleanedData[[#This Row],[Purchase Amount]]&lt;5000,"Medium",
TRUE,"High")</f>
        <v>Low</v>
      </c>
      <c r="V2224" t="str">
        <f>TEXT(CleanedData[[#This Row],[Date]],"mmmm")</f>
        <v>January</v>
      </c>
      <c r="W2224" t="str">
        <f>"Q"&amp;ROUNDUP(MONTH(CleanedData[[#This Row],[Date]])/3,0)</f>
        <v>Q1</v>
      </c>
      <c r="X2224" t="str">
        <f>IF(CleanedData[[#This Row],[Purchase Amount]]&gt;=5000,"Yes","No")</f>
        <v>No</v>
      </c>
      <c r="Y2224">
        <f>IF(CleanedData[[#This Row],[Recommend]]="Yes",1,0)</f>
        <v>1</v>
      </c>
      <c r="Z2224" s="6">
        <f>CleanedData[[#This Row],[Purchase Amount]]*0.15</f>
        <v>41.522999999999996</v>
      </c>
      <c r="AA2224" s="6">
        <f>CleanedData[[#This Row],[Purchase Amount]]*1.15</f>
        <v>318.34299999999996</v>
      </c>
    </row>
    <row r="2225" spans="1:27" x14ac:dyDescent="0.3">
      <c r="A2225">
        <v>2679</v>
      </c>
      <c r="B2225" t="s">
        <v>2450</v>
      </c>
      <c r="C2225" s="1">
        <v>45882</v>
      </c>
      <c r="D2225">
        <v>34</v>
      </c>
      <c r="E2225" t="s">
        <v>39</v>
      </c>
      <c r="F2225" t="s">
        <v>108</v>
      </c>
      <c r="G2225" t="s">
        <v>114</v>
      </c>
      <c r="H2225">
        <v>5</v>
      </c>
      <c r="I2225" t="s">
        <v>42</v>
      </c>
      <c r="J2225" t="s">
        <v>43</v>
      </c>
      <c r="K2225" t="s">
        <v>44</v>
      </c>
      <c r="L2225" t="s">
        <v>42</v>
      </c>
      <c r="M2225" t="s">
        <v>100</v>
      </c>
      <c r="N2225" t="s">
        <v>57</v>
      </c>
      <c r="O2225" t="s">
        <v>48</v>
      </c>
      <c r="P2225" t="s">
        <v>49</v>
      </c>
      <c r="Q2225" t="s">
        <v>58</v>
      </c>
      <c r="R2225" s="6">
        <f>_xlfn.XLOOKUP(CleanedData[[#This Row],[Product]],'02_Lookup_Tables'!$A$2:$A$126,'02_Lookup_Tables'!$B$2:$B$126)</f>
        <v>1440.59</v>
      </c>
      <c r="S2225" t="str">
        <f>VLOOKUP(CleanedData[[#This Row],[Product]],'02_Lookup_Tables'!$H$2:$I$126,2,FALSE)</f>
        <v>Beauty &amp; Personal Care</v>
      </c>
      <c r="T2225" t="str">
        <f>VLOOKUP(CleanedData[[#This Row],[Province]],'02_Lookup_Tables'!$D$2:$E$10,2, FALSE)</f>
        <v>Gauteng Region</v>
      </c>
      <c r="U2225" t="str" cm="1">
        <f t="array" ref="U2225">_xlfn.IFS(CleanedData[[#This Row],[Purchase Amount]]&lt;500,"Low",
CleanedData[[#This Row],[Purchase Amount]]&lt;5000,"Medium",
TRUE,"High")</f>
        <v>Medium</v>
      </c>
      <c r="V2225" t="str">
        <f>TEXT(CleanedData[[#This Row],[Date]],"mmmm")</f>
        <v>August</v>
      </c>
      <c r="W2225" t="str">
        <f>"Q"&amp;ROUNDUP(MONTH(CleanedData[[#This Row],[Date]])/3,0)</f>
        <v>Q3</v>
      </c>
      <c r="X2225" t="str">
        <f>IF(CleanedData[[#This Row],[Purchase Amount]]&gt;=5000,"Yes","No")</f>
        <v>No</v>
      </c>
      <c r="Y2225">
        <f>IF(CleanedData[[#This Row],[Recommend]]="Yes",1,0)</f>
        <v>0</v>
      </c>
      <c r="Z2225" s="6">
        <f>CleanedData[[#This Row],[Purchase Amount]]*0.15</f>
        <v>216.08849999999998</v>
      </c>
      <c r="AA2225" s="6">
        <f>CleanedData[[#This Row],[Purchase Amount]]*1.15</f>
        <v>1656.6784999999998</v>
      </c>
    </row>
    <row r="2226" spans="1:27" x14ac:dyDescent="0.3">
      <c r="A2226">
        <v>2680</v>
      </c>
      <c r="B2226" t="s">
        <v>2451</v>
      </c>
      <c r="C2226" s="1">
        <v>45433</v>
      </c>
      <c r="D2226">
        <v>60</v>
      </c>
      <c r="E2226" t="s">
        <v>39</v>
      </c>
      <c r="F2226" t="s">
        <v>61</v>
      </c>
      <c r="G2226" t="s">
        <v>198</v>
      </c>
      <c r="H2226">
        <v>3</v>
      </c>
      <c r="I2226" t="s">
        <v>45</v>
      </c>
      <c r="J2226" t="s">
        <v>69</v>
      </c>
      <c r="K2226" t="s">
        <v>64</v>
      </c>
      <c r="L2226" t="s">
        <v>45</v>
      </c>
      <c r="M2226" t="s">
        <v>56</v>
      </c>
      <c r="N2226" t="s">
        <v>48</v>
      </c>
      <c r="O2226" t="s">
        <v>148</v>
      </c>
      <c r="P2226" t="s">
        <v>49</v>
      </c>
      <c r="Q2226" t="s">
        <v>50</v>
      </c>
      <c r="R2226" s="6">
        <f>_xlfn.XLOOKUP(CleanedData[[#This Row],[Product]],'02_Lookup_Tables'!$A$2:$A$126,'02_Lookup_Tables'!$B$2:$B$126)</f>
        <v>2099.4</v>
      </c>
      <c r="S2226" t="str">
        <f>VLOOKUP(CleanedData[[#This Row],[Product]],'02_Lookup_Tables'!$H$2:$I$126,2,FALSE)</f>
        <v>Sports &amp; Outdoors</v>
      </c>
      <c r="T2226" t="str">
        <f>VLOOKUP(CleanedData[[#This Row],[Province]],'02_Lookup_Tables'!$D$2:$E$10,2, FALSE)</f>
        <v>Southern Region</v>
      </c>
      <c r="U2226" t="str" cm="1">
        <f t="array" ref="U2226">_xlfn.IFS(CleanedData[[#This Row],[Purchase Amount]]&lt;500,"Low",
CleanedData[[#This Row],[Purchase Amount]]&lt;5000,"Medium",
TRUE,"High")</f>
        <v>Medium</v>
      </c>
      <c r="V2226" t="str">
        <f>TEXT(CleanedData[[#This Row],[Date]],"mmmm")</f>
        <v>May</v>
      </c>
      <c r="W2226" t="str">
        <f>"Q"&amp;ROUNDUP(MONTH(CleanedData[[#This Row],[Date]])/3,0)</f>
        <v>Q2</v>
      </c>
      <c r="X2226" t="str">
        <f>IF(CleanedData[[#This Row],[Purchase Amount]]&gt;=5000,"Yes","No")</f>
        <v>No</v>
      </c>
      <c r="Y2226">
        <f>IF(CleanedData[[#This Row],[Recommend]]="Yes",1,0)</f>
        <v>1</v>
      </c>
      <c r="Z2226" s="6">
        <f>CleanedData[[#This Row],[Purchase Amount]]*0.15</f>
        <v>314.91000000000003</v>
      </c>
      <c r="AA2226" s="6">
        <f>CleanedData[[#This Row],[Purchase Amount]]*1.15</f>
        <v>2414.31</v>
      </c>
    </row>
    <row r="2227" spans="1:27" x14ac:dyDescent="0.3">
      <c r="A2227">
        <v>2681</v>
      </c>
      <c r="B2227" t="s">
        <v>2452</v>
      </c>
      <c r="C2227" s="1">
        <v>45861</v>
      </c>
      <c r="D2227">
        <v>26</v>
      </c>
      <c r="E2227" t="s">
        <v>52</v>
      </c>
      <c r="F2227" t="s">
        <v>130</v>
      </c>
      <c r="G2227" t="s">
        <v>419</v>
      </c>
      <c r="H2227">
        <v>2</v>
      </c>
      <c r="I2227" t="s">
        <v>45</v>
      </c>
      <c r="J2227" t="s">
        <v>54</v>
      </c>
      <c r="K2227" t="s">
        <v>64</v>
      </c>
      <c r="L2227" t="s">
        <v>45</v>
      </c>
      <c r="M2227" t="s">
        <v>88</v>
      </c>
      <c r="N2227" t="s">
        <v>47</v>
      </c>
      <c r="O2227" t="s">
        <v>89</v>
      </c>
      <c r="P2227" t="s">
        <v>49</v>
      </c>
      <c r="Q2227" t="s">
        <v>58</v>
      </c>
      <c r="R2227" s="6">
        <f>_xlfn.XLOOKUP(CleanedData[[#This Row],[Product]],'02_Lookup_Tables'!$A$2:$A$126,'02_Lookup_Tables'!$B$2:$B$126)</f>
        <v>96.11</v>
      </c>
      <c r="S2227" t="str">
        <f>VLOOKUP(CleanedData[[#This Row],[Product]],'02_Lookup_Tables'!$H$2:$I$126,2,FALSE)</f>
        <v>Apparel</v>
      </c>
      <c r="T2227" t="str">
        <f>VLOOKUP(CleanedData[[#This Row],[Province]],'02_Lookup_Tables'!$D$2:$E$10,2, FALSE)</f>
        <v>Eastern Region</v>
      </c>
      <c r="U2227" t="str" cm="1">
        <f t="array" ref="U2227">_xlfn.IFS(CleanedData[[#This Row],[Purchase Amount]]&lt;500,"Low",
CleanedData[[#This Row],[Purchase Amount]]&lt;5000,"Medium",
TRUE,"High")</f>
        <v>Low</v>
      </c>
      <c r="V2227" t="str">
        <f>TEXT(CleanedData[[#This Row],[Date]],"mmmm")</f>
        <v>July</v>
      </c>
      <c r="W2227" t="str">
        <f>"Q"&amp;ROUNDUP(MONTH(CleanedData[[#This Row],[Date]])/3,0)</f>
        <v>Q3</v>
      </c>
      <c r="X2227" t="str">
        <f>IF(CleanedData[[#This Row],[Purchase Amount]]&gt;=5000,"Yes","No")</f>
        <v>No</v>
      </c>
      <c r="Y2227">
        <f>IF(CleanedData[[#This Row],[Recommend]]="Yes",1,0)</f>
        <v>1</v>
      </c>
      <c r="Z2227" s="6">
        <f>CleanedData[[#This Row],[Purchase Amount]]*0.15</f>
        <v>14.416499999999999</v>
      </c>
      <c r="AA2227" s="6">
        <f>CleanedData[[#This Row],[Purchase Amount]]*1.15</f>
        <v>110.52649999999998</v>
      </c>
    </row>
    <row r="2228" spans="1:27" x14ac:dyDescent="0.3">
      <c r="A2228">
        <v>2682</v>
      </c>
      <c r="B2228" t="s">
        <v>2453</v>
      </c>
      <c r="C2228" s="1">
        <v>45664</v>
      </c>
      <c r="E2228" t="s">
        <v>52</v>
      </c>
      <c r="F2228" t="s">
        <v>61</v>
      </c>
      <c r="G2228" t="s">
        <v>128</v>
      </c>
      <c r="H2228">
        <v>1</v>
      </c>
      <c r="I2228" t="s">
        <v>42</v>
      </c>
      <c r="J2228" t="s">
        <v>63</v>
      </c>
      <c r="K2228" t="s">
        <v>64</v>
      </c>
      <c r="L2228" t="s">
        <v>45</v>
      </c>
      <c r="M2228" t="s">
        <v>56</v>
      </c>
      <c r="N2228" t="s">
        <v>80</v>
      </c>
      <c r="O2228" t="s">
        <v>148</v>
      </c>
      <c r="P2228" t="s">
        <v>70</v>
      </c>
      <c r="Q2228" t="s">
        <v>166</v>
      </c>
      <c r="R2228" s="6">
        <f>_xlfn.XLOOKUP(CleanedData[[#This Row],[Product]],'02_Lookup_Tables'!$A$2:$A$126,'02_Lookup_Tables'!$B$2:$B$126)</f>
        <v>3747.26</v>
      </c>
      <c r="S2228" t="str">
        <f>VLOOKUP(CleanedData[[#This Row],[Product]],'02_Lookup_Tables'!$H$2:$I$126,2,FALSE)</f>
        <v>Apparel</v>
      </c>
      <c r="T2228" t="str">
        <f>VLOOKUP(CleanedData[[#This Row],[Province]],'02_Lookup_Tables'!$D$2:$E$10,2, FALSE)</f>
        <v>Southern Region</v>
      </c>
      <c r="U2228" t="str" cm="1">
        <f t="array" ref="U2228">_xlfn.IFS(CleanedData[[#This Row],[Purchase Amount]]&lt;500,"Low",
CleanedData[[#This Row],[Purchase Amount]]&lt;5000,"Medium",
TRUE,"High")</f>
        <v>Medium</v>
      </c>
      <c r="V2228" t="str">
        <f>TEXT(CleanedData[[#This Row],[Date]],"mmmm")</f>
        <v>January</v>
      </c>
      <c r="W2228" t="str">
        <f>"Q"&amp;ROUNDUP(MONTH(CleanedData[[#This Row],[Date]])/3,0)</f>
        <v>Q1</v>
      </c>
      <c r="X2228" t="str">
        <f>IF(CleanedData[[#This Row],[Purchase Amount]]&gt;=5000,"Yes","No")</f>
        <v>No</v>
      </c>
      <c r="Y2228">
        <f>IF(CleanedData[[#This Row],[Recommend]]="Yes",1,0)</f>
        <v>0</v>
      </c>
      <c r="Z2228" s="6">
        <f>CleanedData[[#This Row],[Purchase Amount]]*0.15</f>
        <v>562.08900000000006</v>
      </c>
      <c r="AA2228" s="6">
        <f>CleanedData[[#This Row],[Purchase Amount]]*1.15</f>
        <v>4309.3490000000002</v>
      </c>
    </row>
    <row r="2229" spans="1:27" x14ac:dyDescent="0.3">
      <c r="A2229">
        <v>2683</v>
      </c>
      <c r="B2229" t="s">
        <v>2454</v>
      </c>
      <c r="C2229" s="1">
        <v>45876</v>
      </c>
      <c r="D2229">
        <v>70</v>
      </c>
      <c r="E2229" t="s">
        <v>60</v>
      </c>
      <c r="F2229" t="s">
        <v>77</v>
      </c>
      <c r="G2229" t="s">
        <v>233</v>
      </c>
      <c r="H2229">
        <v>4</v>
      </c>
      <c r="I2229" t="s">
        <v>45</v>
      </c>
      <c r="J2229" t="s">
        <v>74</v>
      </c>
      <c r="K2229" t="s">
        <v>44</v>
      </c>
      <c r="L2229" t="s">
        <v>42</v>
      </c>
      <c r="M2229" t="s">
        <v>56</v>
      </c>
      <c r="N2229" t="s">
        <v>96</v>
      </c>
      <c r="O2229" t="s">
        <v>148</v>
      </c>
      <c r="P2229" t="s">
        <v>49</v>
      </c>
      <c r="Q2229" t="s">
        <v>97</v>
      </c>
      <c r="R2229" s="6">
        <f>_xlfn.XLOOKUP(CleanedData[[#This Row],[Product]],'02_Lookup_Tables'!$A$2:$A$126,'02_Lookup_Tables'!$B$2:$B$126)</f>
        <v>324.35000000000002</v>
      </c>
      <c r="S2229" t="str">
        <f>VLOOKUP(CleanedData[[#This Row],[Product]],'02_Lookup_Tables'!$H$2:$I$126,2,FALSE)</f>
        <v>Apparel</v>
      </c>
      <c r="T2229" t="str">
        <f>VLOOKUP(CleanedData[[#This Row],[Province]],'02_Lookup_Tables'!$D$2:$E$10,2, FALSE)</f>
        <v>Central Region</v>
      </c>
      <c r="U2229" t="str" cm="1">
        <f t="array" ref="U2229">_xlfn.IFS(CleanedData[[#This Row],[Purchase Amount]]&lt;500,"Low",
CleanedData[[#This Row],[Purchase Amount]]&lt;5000,"Medium",
TRUE,"High")</f>
        <v>Low</v>
      </c>
      <c r="V2229" t="str">
        <f>TEXT(CleanedData[[#This Row],[Date]],"mmmm")</f>
        <v>August</v>
      </c>
      <c r="W2229" t="str">
        <f>"Q"&amp;ROUNDUP(MONTH(CleanedData[[#This Row],[Date]])/3,0)</f>
        <v>Q3</v>
      </c>
      <c r="X2229" t="str">
        <f>IF(CleanedData[[#This Row],[Purchase Amount]]&gt;=5000,"Yes","No")</f>
        <v>No</v>
      </c>
      <c r="Y2229">
        <f>IF(CleanedData[[#This Row],[Recommend]]="Yes",1,0)</f>
        <v>1</v>
      </c>
      <c r="Z2229" s="6">
        <f>CleanedData[[#This Row],[Purchase Amount]]*0.15</f>
        <v>48.652500000000003</v>
      </c>
      <c r="AA2229" s="6">
        <f>CleanedData[[#This Row],[Purchase Amount]]*1.15</f>
        <v>373.0025</v>
      </c>
    </row>
    <row r="2230" spans="1:27" x14ac:dyDescent="0.3">
      <c r="A2230">
        <v>2684</v>
      </c>
      <c r="B2230" t="s">
        <v>2455</v>
      </c>
      <c r="C2230" s="1">
        <v>45988</v>
      </c>
      <c r="D2230">
        <v>54</v>
      </c>
      <c r="E2230" t="s">
        <v>52</v>
      </c>
      <c r="F2230" t="s">
        <v>72</v>
      </c>
      <c r="G2230" t="s">
        <v>233</v>
      </c>
      <c r="H2230">
        <v>2</v>
      </c>
      <c r="I2230" t="s">
        <v>45</v>
      </c>
      <c r="J2230" t="s">
        <v>69</v>
      </c>
      <c r="K2230" t="s">
        <v>55</v>
      </c>
      <c r="L2230" t="s">
        <v>45</v>
      </c>
      <c r="M2230" t="s">
        <v>75</v>
      </c>
      <c r="N2230" t="s">
        <v>47</v>
      </c>
      <c r="O2230" t="s">
        <v>89</v>
      </c>
      <c r="P2230" t="s">
        <v>49</v>
      </c>
      <c r="Q2230" t="s">
        <v>93</v>
      </c>
      <c r="R2230" s="6">
        <f>_xlfn.XLOOKUP(CleanedData[[#This Row],[Product]],'02_Lookup_Tables'!$A$2:$A$126,'02_Lookup_Tables'!$B$2:$B$126)</f>
        <v>324.35000000000002</v>
      </c>
      <c r="S2230" t="str">
        <f>VLOOKUP(CleanedData[[#This Row],[Product]],'02_Lookup_Tables'!$H$2:$I$126,2,FALSE)</f>
        <v>Apparel</v>
      </c>
      <c r="T2230" t="str">
        <f>VLOOKUP(CleanedData[[#This Row],[Province]],'02_Lookup_Tables'!$D$2:$E$10,2, FALSE)</f>
        <v>Central Region</v>
      </c>
      <c r="U2230" t="str" cm="1">
        <f t="array" ref="U2230">_xlfn.IFS(CleanedData[[#This Row],[Purchase Amount]]&lt;500,"Low",
CleanedData[[#This Row],[Purchase Amount]]&lt;5000,"Medium",
TRUE,"High")</f>
        <v>Low</v>
      </c>
      <c r="V2230" t="str">
        <f>TEXT(CleanedData[[#This Row],[Date]],"mmmm")</f>
        <v>November</v>
      </c>
      <c r="W2230" t="str">
        <f>"Q"&amp;ROUNDUP(MONTH(CleanedData[[#This Row],[Date]])/3,0)</f>
        <v>Q4</v>
      </c>
      <c r="X2230" t="str">
        <f>IF(CleanedData[[#This Row],[Purchase Amount]]&gt;=5000,"Yes","No")</f>
        <v>No</v>
      </c>
      <c r="Y2230">
        <f>IF(CleanedData[[#This Row],[Recommend]]="Yes",1,0)</f>
        <v>1</v>
      </c>
      <c r="Z2230" s="6">
        <f>CleanedData[[#This Row],[Purchase Amount]]*0.15</f>
        <v>48.652500000000003</v>
      </c>
      <c r="AA2230" s="6">
        <f>CleanedData[[#This Row],[Purchase Amount]]*1.15</f>
        <v>373.0025</v>
      </c>
    </row>
    <row r="2231" spans="1:27" x14ac:dyDescent="0.3">
      <c r="A2231">
        <v>2685</v>
      </c>
      <c r="B2231" t="s">
        <v>2456</v>
      </c>
      <c r="C2231" s="1">
        <v>45878</v>
      </c>
      <c r="D2231">
        <v>72</v>
      </c>
      <c r="E2231" t="s">
        <v>39</v>
      </c>
      <c r="F2231" t="s">
        <v>40</v>
      </c>
      <c r="G2231" t="s">
        <v>146</v>
      </c>
      <c r="H2231">
        <v>4</v>
      </c>
      <c r="I2231" t="s">
        <v>45</v>
      </c>
      <c r="J2231" t="s">
        <v>74</v>
      </c>
      <c r="K2231" t="s">
        <v>55</v>
      </c>
      <c r="L2231" t="s">
        <v>45</v>
      </c>
      <c r="M2231" t="s">
        <v>88</v>
      </c>
      <c r="N2231" t="s">
        <v>96</v>
      </c>
      <c r="O2231" t="s">
        <v>89</v>
      </c>
      <c r="P2231" t="s">
        <v>70</v>
      </c>
      <c r="Q2231" t="s">
        <v>97</v>
      </c>
      <c r="R2231" s="6">
        <f>_xlfn.XLOOKUP(CleanedData[[#This Row],[Product]],'02_Lookup_Tables'!$A$2:$A$126,'02_Lookup_Tables'!$B$2:$B$126)</f>
        <v>27815.439999999999</v>
      </c>
      <c r="S2231" t="str">
        <f>VLOOKUP(CleanedData[[#This Row],[Product]],'02_Lookup_Tables'!$H$2:$I$126,2,FALSE)</f>
        <v>Electronics</v>
      </c>
      <c r="T2231" t="str">
        <f>VLOOKUP(CleanedData[[#This Row],[Province]],'02_Lookup_Tables'!$D$2:$E$10,2, FALSE)</f>
        <v>Northern Region</v>
      </c>
      <c r="U2231" t="str" cm="1">
        <f t="array" ref="U2231">_xlfn.IFS(CleanedData[[#This Row],[Purchase Amount]]&lt;500,"Low",
CleanedData[[#This Row],[Purchase Amount]]&lt;5000,"Medium",
TRUE,"High")</f>
        <v>High</v>
      </c>
      <c r="V2231" t="str">
        <f>TEXT(CleanedData[[#This Row],[Date]],"mmmm")</f>
        <v>August</v>
      </c>
      <c r="W2231" t="str">
        <f>"Q"&amp;ROUNDUP(MONTH(CleanedData[[#This Row],[Date]])/3,0)</f>
        <v>Q3</v>
      </c>
      <c r="X2231" t="str">
        <f>IF(CleanedData[[#This Row],[Purchase Amount]]&gt;=5000,"Yes","No")</f>
        <v>Yes</v>
      </c>
      <c r="Y2231">
        <f>IF(CleanedData[[#This Row],[Recommend]]="Yes",1,0)</f>
        <v>1</v>
      </c>
      <c r="Z2231" s="6">
        <f>CleanedData[[#This Row],[Purchase Amount]]*0.15</f>
        <v>4172.3159999999998</v>
      </c>
      <c r="AA2231" s="6">
        <f>CleanedData[[#This Row],[Purchase Amount]]*1.15</f>
        <v>31987.755999999998</v>
      </c>
    </row>
    <row r="2232" spans="1:27" x14ac:dyDescent="0.3">
      <c r="A2232">
        <v>2687</v>
      </c>
      <c r="B2232" t="s">
        <v>2457</v>
      </c>
      <c r="C2232" s="1">
        <v>45724</v>
      </c>
      <c r="D2232">
        <v>67</v>
      </c>
      <c r="E2232" t="s">
        <v>60</v>
      </c>
      <c r="F2232" t="s">
        <v>130</v>
      </c>
      <c r="G2232" t="s">
        <v>225</v>
      </c>
      <c r="H2232">
        <v>1</v>
      </c>
      <c r="I2232" t="s">
        <v>45</v>
      </c>
      <c r="J2232" t="s">
        <v>63</v>
      </c>
      <c r="K2232" t="s">
        <v>64</v>
      </c>
      <c r="L2232" t="s">
        <v>45</v>
      </c>
      <c r="M2232" t="s">
        <v>175</v>
      </c>
      <c r="N2232" t="s">
        <v>80</v>
      </c>
      <c r="O2232" t="s">
        <v>89</v>
      </c>
      <c r="P2232" t="s">
        <v>49</v>
      </c>
      <c r="Q2232" t="s">
        <v>97</v>
      </c>
      <c r="R2232" s="6">
        <f>_xlfn.XLOOKUP(CleanedData[[#This Row],[Product]],'02_Lookup_Tables'!$A$2:$A$126,'02_Lookup_Tables'!$B$2:$B$126)</f>
        <v>1094.3699999999999</v>
      </c>
      <c r="S2232" t="str">
        <f>VLOOKUP(CleanedData[[#This Row],[Product]],'02_Lookup_Tables'!$H$2:$I$126,2,FALSE)</f>
        <v>Apparel</v>
      </c>
      <c r="T2232" t="str">
        <f>VLOOKUP(CleanedData[[#This Row],[Province]],'02_Lookup_Tables'!$D$2:$E$10,2, FALSE)</f>
        <v>Eastern Region</v>
      </c>
      <c r="U2232" t="str" cm="1">
        <f t="array" ref="U2232">_xlfn.IFS(CleanedData[[#This Row],[Purchase Amount]]&lt;500,"Low",
CleanedData[[#This Row],[Purchase Amount]]&lt;5000,"Medium",
TRUE,"High")</f>
        <v>Medium</v>
      </c>
      <c r="V2232" t="str">
        <f>TEXT(CleanedData[[#This Row],[Date]],"mmmm")</f>
        <v>March</v>
      </c>
      <c r="W2232" t="str">
        <f>"Q"&amp;ROUNDUP(MONTH(CleanedData[[#This Row],[Date]])/3,0)</f>
        <v>Q1</v>
      </c>
      <c r="X2232" t="str">
        <f>IF(CleanedData[[#This Row],[Purchase Amount]]&gt;=5000,"Yes","No")</f>
        <v>No</v>
      </c>
      <c r="Y2232">
        <f>IF(CleanedData[[#This Row],[Recommend]]="Yes",1,0)</f>
        <v>1</v>
      </c>
      <c r="Z2232" s="6">
        <f>CleanedData[[#This Row],[Purchase Amount]]*0.15</f>
        <v>164.15549999999999</v>
      </c>
      <c r="AA2232" s="6">
        <f>CleanedData[[#This Row],[Purchase Amount]]*1.15</f>
        <v>1258.5254999999997</v>
      </c>
    </row>
    <row r="2233" spans="1:27" x14ac:dyDescent="0.3">
      <c r="A2233">
        <v>2688</v>
      </c>
      <c r="B2233" t="s">
        <v>2458</v>
      </c>
      <c r="C2233" s="1">
        <v>45947</v>
      </c>
      <c r="D2233">
        <v>56</v>
      </c>
      <c r="E2233" t="s">
        <v>39</v>
      </c>
      <c r="F2233" t="s">
        <v>61</v>
      </c>
      <c r="G2233" t="s">
        <v>146</v>
      </c>
      <c r="H2233">
        <v>3</v>
      </c>
      <c r="I2233" t="s">
        <v>42</v>
      </c>
      <c r="J2233" t="s">
        <v>54</v>
      </c>
      <c r="K2233" t="s">
        <v>44</v>
      </c>
      <c r="L2233" t="s">
        <v>42</v>
      </c>
      <c r="M2233" t="s">
        <v>88</v>
      </c>
      <c r="N2233" t="s">
        <v>48</v>
      </c>
      <c r="O2233" t="s">
        <v>89</v>
      </c>
      <c r="P2233" t="s">
        <v>49</v>
      </c>
      <c r="Q2233" t="s">
        <v>50</v>
      </c>
      <c r="R2233" s="6">
        <f>_xlfn.XLOOKUP(CleanedData[[#This Row],[Product]],'02_Lookup_Tables'!$A$2:$A$126,'02_Lookup_Tables'!$B$2:$B$126)</f>
        <v>27815.439999999999</v>
      </c>
      <c r="S2233" t="str">
        <f>VLOOKUP(CleanedData[[#This Row],[Product]],'02_Lookup_Tables'!$H$2:$I$126,2,FALSE)</f>
        <v>Electronics</v>
      </c>
      <c r="T2233" t="str">
        <f>VLOOKUP(CleanedData[[#This Row],[Province]],'02_Lookup_Tables'!$D$2:$E$10,2, FALSE)</f>
        <v>Southern Region</v>
      </c>
      <c r="U2233" t="str" cm="1">
        <f t="array" ref="U2233">_xlfn.IFS(CleanedData[[#This Row],[Purchase Amount]]&lt;500,"Low",
CleanedData[[#This Row],[Purchase Amount]]&lt;5000,"Medium",
TRUE,"High")</f>
        <v>High</v>
      </c>
      <c r="V2233" t="str">
        <f>TEXT(CleanedData[[#This Row],[Date]],"mmmm")</f>
        <v>October</v>
      </c>
      <c r="W2233" t="str">
        <f>"Q"&amp;ROUNDUP(MONTH(CleanedData[[#This Row],[Date]])/3,0)</f>
        <v>Q4</v>
      </c>
      <c r="X2233" t="str">
        <f>IF(CleanedData[[#This Row],[Purchase Amount]]&gt;=5000,"Yes","No")</f>
        <v>Yes</v>
      </c>
      <c r="Y2233">
        <f>IF(CleanedData[[#This Row],[Recommend]]="Yes",1,0)</f>
        <v>0</v>
      </c>
      <c r="Z2233" s="6">
        <f>CleanedData[[#This Row],[Purchase Amount]]*0.15</f>
        <v>4172.3159999999998</v>
      </c>
      <c r="AA2233" s="6">
        <f>CleanedData[[#This Row],[Purchase Amount]]*1.15</f>
        <v>31987.755999999998</v>
      </c>
    </row>
    <row r="2234" spans="1:27" x14ac:dyDescent="0.3">
      <c r="A2234">
        <v>2692</v>
      </c>
      <c r="B2234" t="s">
        <v>2459</v>
      </c>
      <c r="C2234" s="1">
        <v>45991</v>
      </c>
      <c r="D2234">
        <v>22</v>
      </c>
      <c r="E2234" t="s">
        <v>52</v>
      </c>
      <c r="F2234" t="s">
        <v>130</v>
      </c>
      <c r="G2234" t="s">
        <v>105</v>
      </c>
      <c r="H2234">
        <v>5</v>
      </c>
      <c r="I2234" t="s">
        <v>45</v>
      </c>
      <c r="J2234" t="s">
        <v>69</v>
      </c>
      <c r="K2234" t="s">
        <v>44</v>
      </c>
      <c r="L2234" t="s">
        <v>42</v>
      </c>
      <c r="M2234" t="s">
        <v>56</v>
      </c>
      <c r="N2234" t="s">
        <v>57</v>
      </c>
      <c r="O2234" t="s">
        <v>148</v>
      </c>
      <c r="P2234" t="s">
        <v>49</v>
      </c>
      <c r="Q2234" t="s">
        <v>66</v>
      </c>
      <c r="R2234" s="6">
        <f>_xlfn.XLOOKUP(CleanedData[[#This Row],[Product]],'02_Lookup_Tables'!$A$2:$A$126,'02_Lookup_Tables'!$B$2:$B$126)</f>
        <v>231.22</v>
      </c>
      <c r="S2234" t="str">
        <f>VLOOKUP(CleanedData[[#This Row],[Product]],'02_Lookup_Tables'!$H$2:$I$126,2,FALSE)</f>
        <v>Beauty &amp; Personal Care</v>
      </c>
      <c r="T2234" t="str">
        <f>VLOOKUP(CleanedData[[#This Row],[Province]],'02_Lookup_Tables'!$D$2:$E$10,2, FALSE)</f>
        <v>Eastern Region</v>
      </c>
      <c r="U2234" t="str" cm="1">
        <f t="array" ref="U2234">_xlfn.IFS(CleanedData[[#This Row],[Purchase Amount]]&lt;500,"Low",
CleanedData[[#This Row],[Purchase Amount]]&lt;5000,"Medium",
TRUE,"High")</f>
        <v>Low</v>
      </c>
      <c r="V2234" t="str">
        <f>TEXT(CleanedData[[#This Row],[Date]],"mmmm")</f>
        <v>November</v>
      </c>
      <c r="W2234" t="str">
        <f>"Q"&amp;ROUNDUP(MONTH(CleanedData[[#This Row],[Date]])/3,0)</f>
        <v>Q4</v>
      </c>
      <c r="X2234" t="str">
        <f>IF(CleanedData[[#This Row],[Purchase Amount]]&gt;=5000,"Yes","No")</f>
        <v>No</v>
      </c>
      <c r="Y2234">
        <f>IF(CleanedData[[#This Row],[Recommend]]="Yes",1,0)</f>
        <v>1</v>
      </c>
      <c r="Z2234" s="6">
        <f>CleanedData[[#This Row],[Purchase Amount]]*0.15</f>
        <v>34.683</v>
      </c>
      <c r="AA2234" s="6">
        <f>CleanedData[[#This Row],[Purchase Amount]]*1.15</f>
        <v>265.90299999999996</v>
      </c>
    </row>
    <row r="2235" spans="1:27" x14ac:dyDescent="0.3">
      <c r="A2235">
        <v>2693</v>
      </c>
      <c r="B2235" t="s">
        <v>2460</v>
      </c>
      <c r="C2235" s="1">
        <v>45338</v>
      </c>
      <c r="D2235">
        <v>34</v>
      </c>
      <c r="E2235" t="s">
        <v>52</v>
      </c>
      <c r="F2235" t="s">
        <v>40</v>
      </c>
      <c r="G2235" t="s">
        <v>331</v>
      </c>
      <c r="H2235">
        <v>4</v>
      </c>
      <c r="I2235" t="s">
        <v>42</v>
      </c>
      <c r="J2235" t="s">
        <v>69</v>
      </c>
      <c r="K2235" t="s">
        <v>44</v>
      </c>
      <c r="L2235" t="s">
        <v>45</v>
      </c>
      <c r="M2235" t="s">
        <v>56</v>
      </c>
      <c r="N2235" t="s">
        <v>96</v>
      </c>
      <c r="O2235" t="s">
        <v>148</v>
      </c>
      <c r="P2235" t="s">
        <v>49</v>
      </c>
      <c r="Q2235" t="s">
        <v>58</v>
      </c>
      <c r="R2235" s="6">
        <f>_xlfn.XLOOKUP(CleanedData[[#This Row],[Product]],'02_Lookup_Tables'!$A$2:$A$126,'02_Lookup_Tables'!$B$2:$B$126)</f>
        <v>27.35</v>
      </c>
      <c r="S2235" t="str">
        <f>VLOOKUP(CleanedData[[#This Row],[Product]],'02_Lookup_Tables'!$H$2:$I$126,2,FALSE)</f>
        <v>Food</v>
      </c>
      <c r="T2235" t="str">
        <f>VLOOKUP(CleanedData[[#This Row],[Province]],'02_Lookup_Tables'!$D$2:$E$10,2, FALSE)</f>
        <v>Northern Region</v>
      </c>
      <c r="U2235" t="str" cm="1">
        <f t="array" ref="U2235">_xlfn.IFS(CleanedData[[#This Row],[Purchase Amount]]&lt;500,"Low",
CleanedData[[#This Row],[Purchase Amount]]&lt;5000,"Medium",
TRUE,"High")</f>
        <v>Low</v>
      </c>
      <c r="V2235" t="str">
        <f>TEXT(CleanedData[[#This Row],[Date]],"mmmm")</f>
        <v>February</v>
      </c>
      <c r="W2235" t="str">
        <f>"Q"&amp;ROUNDUP(MONTH(CleanedData[[#This Row],[Date]])/3,0)</f>
        <v>Q1</v>
      </c>
      <c r="X2235" t="str">
        <f>IF(CleanedData[[#This Row],[Purchase Amount]]&gt;=5000,"Yes","No")</f>
        <v>No</v>
      </c>
      <c r="Y2235">
        <f>IF(CleanedData[[#This Row],[Recommend]]="Yes",1,0)</f>
        <v>0</v>
      </c>
      <c r="Z2235" s="6">
        <f>CleanedData[[#This Row],[Purchase Amount]]*0.15</f>
        <v>4.1025</v>
      </c>
      <c r="AA2235" s="6">
        <f>CleanedData[[#This Row],[Purchase Amount]]*1.15</f>
        <v>31.452500000000001</v>
      </c>
    </row>
    <row r="2236" spans="1:27" x14ac:dyDescent="0.3">
      <c r="A2236">
        <v>2696</v>
      </c>
      <c r="B2236" t="s">
        <v>2461</v>
      </c>
      <c r="C2236" s="1">
        <v>45892</v>
      </c>
      <c r="D2236">
        <v>28</v>
      </c>
      <c r="E2236" t="s">
        <v>39</v>
      </c>
      <c r="F2236" t="s">
        <v>83</v>
      </c>
      <c r="G2236" t="s">
        <v>160</v>
      </c>
      <c r="H2236">
        <v>2</v>
      </c>
      <c r="I2236" t="s">
        <v>45</v>
      </c>
      <c r="J2236" t="s">
        <v>43</v>
      </c>
      <c r="K2236" t="s">
        <v>64</v>
      </c>
      <c r="L2236" t="s">
        <v>45</v>
      </c>
      <c r="N2236" t="s">
        <v>47</v>
      </c>
      <c r="O2236" t="s">
        <v>134</v>
      </c>
      <c r="P2236" t="s">
        <v>8646</v>
      </c>
      <c r="Q2236" t="s">
        <v>58</v>
      </c>
      <c r="R2236" s="6">
        <f>_xlfn.XLOOKUP(CleanedData[[#This Row],[Product]],'02_Lookup_Tables'!$A$2:$A$126,'02_Lookup_Tables'!$B$2:$B$126)</f>
        <v>294.33</v>
      </c>
      <c r="S2236" t="str">
        <f>VLOOKUP(CleanedData[[#This Row],[Product]],'02_Lookup_Tables'!$H$2:$I$126,2,FALSE)</f>
        <v>Toys &amp; Games</v>
      </c>
      <c r="T2236" t="str">
        <f>VLOOKUP(CleanedData[[#This Row],[Province]],'02_Lookup_Tables'!$D$2:$E$10,2, FALSE)</f>
        <v>Western Region</v>
      </c>
      <c r="U2236" t="str" cm="1">
        <f t="array" ref="U2236">_xlfn.IFS(CleanedData[[#This Row],[Purchase Amount]]&lt;500,"Low",
CleanedData[[#This Row],[Purchase Amount]]&lt;5000,"Medium",
TRUE,"High")</f>
        <v>Low</v>
      </c>
      <c r="V2236" t="str">
        <f>TEXT(CleanedData[[#This Row],[Date]],"mmmm")</f>
        <v>August</v>
      </c>
      <c r="W2236" t="str">
        <f>"Q"&amp;ROUNDUP(MONTH(CleanedData[[#This Row],[Date]])/3,0)</f>
        <v>Q3</v>
      </c>
      <c r="X2236" t="str">
        <f>IF(CleanedData[[#This Row],[Purchase Amount]]&gt;=5000,"Yes","No")</f>
        <v>No</v>
      </c>
      <c r="Y2236">
        <f>IF(CleanedData[[#This Row],[Recommend]]="Yes",1,0)</f>
        <v>1</v>
      </c>
      <c r="Z2236" s="6">
        <f>CleanedData[[#This Row],[Purchase Amount]]*0.15</f>
        <v>44.149499999999996</v>
      </c>
      <c r="AA2236" s="6">
        <f>CleanedData[[#This Row],[Purchase Amount]]*1.15</f>
        <v>338.47949999999997</v>
      </c>
    </row>
    <row r="2237" spans="1:27" x14ac:dyDescent="0.3">
      <c r="A2237">
        <v>2697</v>
      </c>
      <c r="B2237" t="s">
        <v>2462</v>
      </c>
      <c r="C2237" s="1">
        <v>45617</v>
      </c>
      <c r="D2237">
        <v>60</v>
      </c>
      <c r="E2237" t="s">
        <v>52</v>
      </c>
      <c r="F2237" t="s">
        <v>40</v>
      </c>
      <c r="G2237" t="s">
        <v>411</v>
      </c>
      <c r="H2237">
        <v>5</v>
      </c>
      <c r="I2237" t="s">
        <v>42</v>
      </c>
      <c r="J2237" t="s">
        <v>54</v>
      </c>
      <c r="K2237" t="s">
        <v>64</v>
      </c>
      <c r="L2237" t="s">
        <v>42</v>
      </c>
      <c r="M2237" t="s">
        <v>147</v>
      </c>
      <c r="N2237" t="s">
        <v>57</v>
      </c>
      <c r="O2237" t="s">
        <v>148</v>
      </c>
      <c r="P2237" t="s">
        <v>49</v>
      </c>
      <c r="Q2237" t="s">
        <v>50</v>
      </c>
      <c r="R2237" s="6">
        <f>_xlfn.XLOOKUP(CleanedData[[#This Row],[Product]],'02_Lookup_Tables'!$A$2:$A$126,'02_Lookup_Tables'!$B$2:$B$126)</f>
        <v>103.4</v>
      </c>
      <c r="S2237" t="str">
        <f>VLOOKUP(CleanedData[[#This Row],[Product]],'02_Lookup_Tables'!$H$2:$I$126,2,FALSE)</f>
        <v>Food</v>
      </c>
      <c r="T2237" t="str">
        <f>VLOOKUP(CleanedData[[#This Row],[Province]],'02_Lookup_Tables'!$D$2:$E$10,2, FALSE)</f>
        <v>Northern Region</v>
      </c>
      <c r="U2237" t="str" cm="1">
        <f t="array" ref="U2237">_xlfn.IFS(CleanedData[[#This Row],[Purchase Amount]]&lt;500,"Low",
CleanedData[[#This Row],[Purchase Amount]]&lt;5000,"Medium",
TRUE,"High")</f>
        <v>Low</v>
      </c>
      <c r="V2237" t="str">
        <f>TEXT(CleanedData[[#This Row],[Date]],"mmmm")</f>
        <v>November</v>
      </c>
      <c r="W2237" t="str">
        <f>"Q"&amp;ROUNDUP(MONTH(CleanedData[[#This Row],[Date]])/3,0)</f>
        <v>Q4</v>
      </c>
      <c r="X2237" t="str">
        <f>IF(CleanedData[[#This Row],[Purchase Amount]]&gt;=5000,"Yes","No")</f>
        <v>No</v>
      </c>
      <c r="Y2237">
        <f>IF(CleanedData[[#This Row],[Recommend]]="Yes",1,0)</f>
        <v>0</v>
      </c>
      <c r="Z2237" s="6">
        <f>CleanedData[[#This Row],[Purchase Amount]]*0.15</f>
        <v>15.51</v>
      </c>
      <c r="AA2237" s="6">
        <f>CleanedData[[#This Row],[Purchase Amount]]*1.15</f>
        <v>118.91</v>
      </c>
    </row>
    <row r="2238" spans="1:27" x14ac:dyDescent="0.3">
      <c r="A2238">
        <v>2698</v>
      </c>
      <c r="B2238" t="s">
        <v>2463</v>
      </c>
      <c r="C2238" s="1">
        <v>45446</v>
      </c>
      <c r="D2238">
        <v>60</v>
      </c>
      <c r="E2238" t="s">
        <v>39</v>
      </c>
      <c r="F2238" t="s">
        <v>72</v>
      </c>
      <c r="G2238" t="s">
        <v>378</v>
      </c>
      <c r="H2238">
        <v>4</v>
      </c>
      <c r="I2238" t="s">
        <v>45</v>
      </c>
      <c r="J2238" t="s">
        <v>74</v>
      </c>
      <c r="K2238" t="s">
        <v>64</v>
      </c>
      <c r="L2238" t="s">
        <v>45</v>
      </c>
      <c r="M2238" t="s">
        <v>236</v>
      </c>
      <c r="N2238" t="s">
        <v>96</v>
      </c>
      <c r="O2238" t="s">
        <v>89</v>
      </c>
      <c r="P2238" t="s">
        <v>70</v>
      </c>
      <c r="Q2238" t="s">
        <v>50</v>
      </c>
      <c r="R2238" s="6">
        <f>_xlfn.XLOOKUP(CleanedData[[#This Row],[Product]],'02_Lookup_Tables'!$A$2:$A$126,'02_Lookup_Tables'!$B$2:$B$126)</f>
        <v>40.11</v>
      </c>
      <c r="S2238" t="str">
        <f>VLOOKUP(CleanedData[[#This Row],[Product]],'02_Lookup_Tables'!$H$2:$I$126,2,FALSE)</f>
        <v>Food</v>
      </c>
      <c r="T2238" t="str">
        <f>VLOOKUP(CleanedData[[#This Row],[Province]],'02_Lookup_Tables'!$D$2:$E$10,2, FALSE)</f>
        <v>Central Region</v>
      </c>
      <c r="U2238" t="str" cm="1">
        <f t="array" ref="U2238">_xlfn.IFS(CleanedData[[#This Row],[Purchase Amount]]&lt;500,"Low",
CleanedData[[#This Row],[Purchase Amount]]&lt;5000,"Medium",
TRUE,"High")</f>
        <v>Low</v>
      </c>
      <c r="V2238" t="str">
        <f>TEXT(CleanedData[[#This Row],[Date]],"mmmm")</f>
        <v>June</v>
      </c>
      <c r="W2238" t="str">
        <f>"Q"&amp;ROUNDUP(MONTH(CleanedData[[#This Row],[Date]])/3,0)</f>
        <v>Q2</v>
      </c>
      <c r="X2238" t="str">
        <f>IF(CleanedData[[#This Row],[Purchase Amount]]&gt;=5000,"Yes","No")</f>
        <v>No</v>
      </c>
      <c r="Y2238">
        <f>IF(CleanedData[[#This Row],[Recommend]]="Yes",1,0)</f>
        <v>1</v>
      </c>
      <c r="Z2238" s="6">
        <f>CleanedData[[#This Row],[Purchase Amount]]*0.15</f>
        <v>6.0164999999999997</v>
      </c>
      <c r="AA2238" s="6">
        <f>CleanedData[[#This Row],[Purchase Amount]]*1.15</f>
        <v>46.126499999999993</v>
      </c>
    </row>
    <row r="2239" spans="1:27" x14ac:dyDescent="0.3">
      <c r="A2239">
        <v>2699</v>
      </c>
      <c r="B2239" t="s">
        <v>2464</v>
      </c>
      <c r="C2239" s="1">
        <v>45866</v>
      </c>
      <c r="D2239">
        <v>35</v>
      </c>
      <c r="E2239" t="s">
        <v>39</v>
      </c>
      <c r="F2239" t="s">
        <v>83</v>
      </c>
      <c r="G2239" t="s">
        <v>233</v>
      </c>
      <c r="H2239">
        <v>4</v>
      </c>
      <c r="I2239" t="s">
        <v>42</v>
      </c>
      <c r="J2239" t="s">
        <v>63</v>
      </c>
      <c r="K2239" t="s">
        <v>55</v>
      </c>
      <c r="L2239" t="s">
        <v>45</v>
      </c>
      <c r="M2239" t="s">
        <v>196</v>
      </c>
      <c r="N2239" t="s">
        <v>96</v>
      </c>
      <c r="O2239" t="s">
        <v>89</v>
      </c>
      <c r="P2239" t="s">
        <v>70</v>
      </c>
      <c r="Q2239" t="s">
        <v>81</v>
      </c>
      <c r="R2239" s="6">
        <f>_xlfn.XLOOKUP(CleanedData[[#This Row],[Product]],'02_Lookup_Tables'!$A$2:$A$126,'02_Lookup_Tables'!$B$2:$B$126)</f>
        <v>324.35000000000002</v>
      </c>
      <c r="S2239" t="str">
        <f>VLOOKUP(CleanedData[[#This Row],[Product]],'02_Lookup_Tables'!$H$2:$I$126,2,FALSE)</f>
        <v>Apparel</v>
      </c>
      <c r="T2239" t="str">
        <f>VLOOKUP(CleanedData[[#This Row],[Province]],'02_Lookup_Tables'!$D$2:$E$10,2, FALSE)</f>
        <v>Western Region</v>
      </c>
      <c r="U2239" t="str" cm="1">
        <f t="array" ref="U2239">_xlfn.IFS(CleanedData[[#This Row],[Purchase Amount]]&lt;500,"Low",
CleanedData[[#This Row],[Purchase Amount]]&lt;5000,"Medium",
TRUE,"High")</f>
        <v>Low</v>
      </c>
      <c r="V2239" t="str">
        <f>TEXT(CleanedData[[#This Row],[Date]],"mmmm")</f>
        <v>July</v>
      </c>
      <c r="W2239" t="str">
        <f>"Q"&amp;ROUNDUP(MONTH(CleanedData[[#This Row],[Date]])/3,0)</f>
        <v>Q3</v>
      </c>
      <c r="X2239" t="str">
        <f>IF(CleanedData[[#This Row],[Purchase Amount]]&gt;=5000,"Yes","No")</f>
        <v>No</v>
      </c>
      <c r="Y2239">
        <f>IF(CleanedData[[#This Row],[Recommend]]="Yes",1,0)</f>
        <v>0</v>
      </c>
      <c r="Z2239" s="6">
        <f>CleanedData[[#This Row],[Purchase Amount]]*0.15</f>
        <v>48.652500000000003</v>
      </c>
      <c r="AA2239" s="6">
        <f>CleanedData[[#This Row],[Purchase Amount]]*1.15</f>
        <v>373.0025</v>
      </c>
    </row>
    <row r="2240" spans="1:27" x14ac:dyDescent="0.3">
      <c r="A2240">
        <v>2700</v>
      </c>
      <c r="B2240" t="s">
        <v>2465</v>
      </c>
      <c r="C2240" s="1">
        <v>45552</v>
      </c>
      <c r="D2240">
        <v>26</v>
      </c>
      <c r="E2240" t="s">
        <v>39</v>
      </c>
      <c r="F2240" t="s">
        <v>130</v>
      </c>
      <c r="G2240" t="s">
        <v>155</v>
      </c>
      <c r="H2240">
        <v>2</v>
      </c>
      <c r="I2240" t="s">
        <v>42</v>
      </c>
      <c r="J2240" t="s">
        <v>63</v>
      </c>
      <c r="K2240" t="s">
        <v>44</v>
      </c>
      <c r="L2240" t="s">
        <v>42</v>
      </c>
      <c r="M2240" t="s">
        <v>208</v>
      </c>
      <c r="N2240" t="s">
        <v>47</v>
      </c>
      <c r="O2240" t="s">
        <v>89</v>
      </c>
      <c r="P2240" t="s">
        <v>49</v>
      </c>
      <c r="Q2240" t="s">
        <v>58</v>
      </c>
      <c r="R2240" s="6">
        <f>_xlfn.XLOOKUP(CleanedData[[#This Row],[Product]],'02_Lookup_Tables'!$A$2:$A$126,'02_Lookup_Tables'!$B$2:$B$126)</f>
        <v>1355.08</v>
      </c>
      <c r="S2240" t="str">
        <f>VLOOKUP(CleanedData[[#This Row],[Product]],'02_Lookup_Tables'!$H$2:$I$126,2,FALSE)</f>
        <v>Sports &amp; Outdoors</v>
      </c>
      <c r="T2240" t="str">
        <f>VLOOKUP(CleanedData[[#This Row],[Province]],'02_Lookup_Tables'!$D$2:$E$10,2, FALSE)</f>
        <v>Eastern Region</v>
      </c>
      <c r="U2240" t="str" cm="1">
        <f t="array" ref="U2240">_xlfn.IFS(CleanedData[[#This Row],[Purchase Amount]]&lt;500,"Low",
CleanedData[[#This Row],[Purchase Amount]]&lt;5000,"Medium",
TRUE,"High")</f>
        <v>Medium</v>
      </c>
      <c r="V2240" t="str">
        <f>TEXT(CleanedData[[#This Row],[Date]],"mmmm")</f>
        <v>September</v>
      </c>
      <c r="W2240" t="str">
        <f>"Q"&amp;ROUNDUP(MONTH(CleanedData[[#This Row],[Date]])/3,0)</f>
        <v>Q3</v>
      </c>
      <c r="X2240" t="str">
        <f>IF(CleanedData[[#This Row],[Purchase Amount]]&gt;=5000,"Yes","No")</f>
        <v>No</v>
      </c>
      <c r="Y2240">
        <f>IF(CleanedData[[#This Row],[Recommend]]="Yes",1,0)</f>
        <v>0</v>
      </c>
      <c r="Z2240" s="6">
        <f>CleanedData[[#This Row],[Purchase Amount]]*0.15</f>
        <v>203.26199999999997</v>
      </c>
      <c r="AA2240" s="6">
        <f>CleanedData[[#This Row],[Purchase Amount]]*1.15</f>
        <v>1558.3419999999999</v>
      </c>
    </row>
    <row r="2241" spans="1:27" x14ac:dyDescent="0.3">
      <c r="A2241">
        <v>2701</v>
      </c>
      <c r="B2241" t="s">
        <v>2466</v>
      </c>
      <c r="C2241" s="1">
        <v>45697</v>
      </c>
      <c r="D2241">
        <v>62</v>
      </c>
      <c r="E2241" t="s">
        <v>52</v>
      </c>
      <c r="F2241" t="s">
        <v>125</v>
      </c>
      <c r="G2241" t="s">
        <v>158</v>
      </c>
      <c r="H2241">
        <v>1</v>
      </c>
      <c r="I2241" t="s">
        <v>45</v>
      </c>
      <c r="J2241" t="s">
        <v>43</v>
      </c>
      <c r="K2241" t="s">
        <v>44</v>
      </c>
      <c r="L2241" t="s">
        <v>45</v>
      </c>
      <c r="M2241" t="s">
        <v>79</v>
      </c>
      <c r="N2241" t="s">
        <v>80</v>
      </c>
      <c r="O2241" t="s">
        <v>89</v>
      </c>
      <c r="P2241" t="s">
        <v>49</v>
      </c>
      <c r="Q2241" t="s">
        <v>50</v>
      </c>
      <c r="R2241" s="6">
        <f>_xlfn.XLOOKUP(CleanedData[[#This Row],[Product]],'02_Lookup_Tables'!$A$2:$A$126,'02_Lookup_Tables'!$B$2:$B$126)</f>
        <v>2962.6</v>
      </c>
      <c r="S2241" t="str">
        <f>VLOOKUP(CleanedData[[#This Row],[Product]],'02_Lookup_Tables'!$H$2:$I$126,2,FALSE)</f>
        <v>Sports &amp; Outdoors</v>
      </c>
      <c r="T2241" t="str">
        <f>VLOOKUP(CleanedData[[#This Row],[Province]],'02_Lookup_Tables'!$D$2:$E$10,2, FALSE)</f>
        <v>Western Region</v>
      </c>
      <c r="U2241" t="str" cm="1">
        <f t="array" ref="U2241">_xlfn.IFS(CleanedData[[#This Row],[Purchase Amount]]&lt;500,"Low",
CleanedData[[#This Row],[Purchase Amount]]&lt;5000,"Medium",
TRUE,"High")</f>
        <v>Medium</v>
      </c>
      <c r="V2241" t="str">
        <f>TEXT(CleanedData[[#This Row],[Date]],"mmmm")</f>
        <v>February</v>
      </c>
      <c r="W2241" t="str">
        <f>"Q"&amp;ROUNDUP(MONTH(CleanedData[[#This Row],[Date]])/3,0)</f>
        <v>Q1</v>
      </c>
      <c r="X2241" t="str">
        <f>IF(CleanedData[[#This Row],[Purchase Amount]]&gt;=5000,"Yes","No")</f>
        <v>No</v>
      </c>
      <c r="Y2241">
        <f>IF(CleanedData[[#This Row],[Recommend]]="Yes",1,0)</f>
        <v>1</v>
      </c>
      <c r="Z2241" s="6">
        <f>CleanedData[[#This Row],[Purchase Amount]]*0.15</f>
        <v>444.39</v>
      </c>
      <c r="AA2241" s="6">
        <f>CleanedData[[#This Row],[Purchase Amount]]*1.15</f>
        <v>3406.99</v>
      </c>
    </row>
    <row r="2242" spans="1:27" x14ac:dyDescent="0.3">
      <c r="A2242">
        <v>2702</v>
      </c>
      <c r="B2242" t="s">
        <v>2467</v>
      </c>
      <c r="C2242" s="1">
        <v>45996</v>
      </c>
      <c r="D2242">
        <v>18</v>
      </c>
      <c r="E2242" t="s">
        <v>60</v>
      </c>
      <c r="F2242" t="s">
        <v>61</v>
      </c>
      <c r="G2242" t="s">
        <v>1139</v>
      </c>
      <c r="H2242">
        <v>3</v>
      </c>
      <c r="I2242" t="s">
        <v>42</v>
      </c>
      <c r="J2242" t="s">
        <v>69</v>
      </c>
      <c r="K2242" t="s">
        <v>64</v>
      </c>
      <c r="L2242" t="s">
        <v>42</v>
      </c>
      <c r="M2242" t="s">
        <v>106</v>
      </c>
      <c r="N2242" t="s">
        <v>48</v>
      </c>
      <c r="O2242" t="s">
        <v>148</v>
      </c>
      <c r="P2242" t="s">
        <v>49</v>
      </c>
      <c r="Q2242" t="s">
        <v>66</v>
      </c>
      <c r="R2242" s="6">
        <f>_xlfn.XLOOKUP(CleanedData[[#This Row],[Product]],'02_Lookup_Tables'!$A$2:$A$126,'02_Lookup_Tables'!$B$2:$B$126)</f>
        <v>2977.47</v>
      </c>
      <c r="S2242" t="str">
        <f>VLOOKUP(CleanedData[[#This Row],[Product]],'02_Lookup_Tables'!$H$2:$I$126,2,FALSE)</f>
        <v>Home &amp; Living</v>
      </c>
      <c r="T2242" t="str">
        <f>VLOOKUP(CleanedData[[#This Row],[Province]],'02_Lookup_Tables'!$D$2:$E$10,2, FALSE)</f>
        <v>Southern Region</v>
      </c>
      <c r="U2242" t="str" cm="1">
        <f t="array" ref="U2242">_xlfn.IFS(CleanedData[[#This Row],[Purchase Amount]]&lt;500,"Low",
CleanedData[[#This Row],[Purchase Amount]]&lt;5000,"Medium",
TRUE,"High")</f>
        <v>Medium</v>
      </c>
      <c r="V2242" t="str">
        <f>TEXT(CleanedData[[#This Row],[Date]],"mmmm")</f>
        <v>December</v>
      </c>
      <c r="W2242" t="str">
        <f>"Q"&amp;ROUNDUP(MONTH(CleanedData[[#This Row],[Date]])/3,0)</f>
        <v>Q4</v>
      </c>
      <c r="X2242" t="str">
        <f>IF(CleanedData[[#This Row],[Purchase Amount]]&gt;=5000,"Yes","No")</f>
        <v>No</v>
      </c>
      <c r="Y2242">
        <f>IF(CleanedData[[#This Row],[Recommend]]="Yes",1,0)</f>
        <v>0</v>
      </c>
      <c r="Z2242" s="6">
        <f>CleanedData[[#This Row],[Purchase Amount]]*0.15</f>
        <v>446.62049999999994</v>
      </c>
      <c r="AA2242" s="6">
        <f>CleanedData[[#This Row],[Purchase Amount]]*1.15</f>
        <v>3424.0904999999993</v>
      </c>
    </row>
    <row r="2243" spans="1:27" x14ac:dyDescent="0.3">
      <c r="A2243">
        <v>2703</v>
      </c>
      <c r="B2243" t="s">
        <v>2468</v>
      </c>
      <c r="C2243" s="1">
        <v>45588</v>
      </c>
      <c r="D2243">
        <v>24</v>
      </c>
      <c r="E2243" t="s">
        <v>52</v>
      </c>
      <c r="F2243" t="s">
        <v>61</v>
      </c>
      <c r="G2243" t="s">
        <v>84</v>
      </c>
      <c r="H2243">
        <v>1</v>
      </c>
      <c r="I2243" t="s">
        <v>42</v>
      </c>
      <c r="J2243" t="s">
        <v>43</v>
      </c>
      <c r="K2243" t="s">
        <v>44</v>
      </c>
      <c r="L2243" t="s">
        <v>42</v>
      </c>
      <c r="M2243" t="s">
        <v>92</v>
      </c>
      <c r="N2243" t="s">
        <v>80</v>
      </c>
      <c r="O2243" t="s">
        <v>89</v>
      </c>
      <c r="P2243" t="s">
        <v>49</v>
      </c>
      <c r="Q2243" t="s">
        <v>66</v>
      </c>
      <c r="R2243" s="6">
        <f>_xlfn.XLOOKUP(CleanedData[[#This Row],[Product]],'02_Lookup_Tables'!$A$2:$A$126,'02_Lookup_Tables'!$B$2:$B$126)</f>
        <v>1158.56</v>
      </c>
      <c r="S2243" t="str">
        <f>VLOOKUP(CleanedData[[#This Row],[Product]],'02_Lookup_Tables'!$H$2:$I$126,2,FALSE)</f>
        <v>Toys &amp; Games</v>
      </c>
      <c r="T2243" t="str">
        <f>VLOOKUP(CleanedData[[#This Row],[Province]],'02_Lookup_Tables'!$D$2:$E$10,2, FALSE)</f>
        <v>Southern Region</v>
      </c>
      <c r="U2243" t="str" cm="1">
        <f t="array" ref="U2243">_xlfn.IFS(CleanedData[[#This Row],[Purchase Amount]]&lt;500,"Low",
CleanedData[[#This Row],[Purchase Amount]]&lt;5000,"Medium",
TRUE,"High")</f>
        <v>Medium</v>
      </c>
      <c r="V2243" t="str">
        <f>TEXT(CleanedData[[#This Row],[Date]],"mmmm")</f>
        <v>October</v>
      </c>
      <c r="W2243" t="str">
        <f>"Q"&amp;ROUNDUP(MONTH(CleanedData[[#This Row],[Date]])/3,0)</f>
        <v>Q4</v>
      </c>
      <c r="X2243" t="str">
        <f>IF(CleanedData[[#This Row],[Purchase Amount]]&gt;=5000,"Yes","No")</f>
        <v>No</v>
      </c>
      <c r="Y2243">
        <f>IF(CleanedData[[#This Row],[Recommend]]="Yes",1,0)</f>
        <v>0</v>
      </c>
      <c r="Z2243" s="6">
        <f>CleanedData[[#This Row],[Purchase Amount]]*0.15</f>
        <v>173.78399999999999</v>
      </c>
      <c r="AA2243" s="6">
        <f>CleanedData[[#This Row],[Purchase Amount]]*1.15</f>
        <v>1332.3439999999998</v>
      </c>
    </row>
    <row r="2244" spans="1:27" x14ac:dyDescent="0.3">
      <c r="A2244">
        <v>2704</v>
      </c>
      <c r="B2244" t="s">
        <v>2469</v>
      </c>
      <c r="C2244" s="1">
        <v>46001</v>
      </c>
      <c r="D2244">
        <v>38</v>
      </c>
      <c r="E2244" t="s">
        <v>39</v>
      </c>
      <c r="F2244" t="s">
        <v>130</v>
      </c>
      <c r="G2244" t="s">
        <v>372</v>
      </c>
      <c r="H2244">
        <v>3</v>
      </c>
      <c r="I2244" t="s">
        <v>42</v>
      </c>
      <c r="J2244" t="s">
        <v>63</v>
      </c>
      <c r="K2244" t="s">
        <v>44</v>
      </c>
      <c r="L2244" t="s">
        <v>42</v>
      </c>
      <c r="M2244" t="s">
        <v>56</v>
      </c>
      <c r="N2244" t="s">
        <v>48</v>
      </c>
      <c r="O2244" t="s">
        <v>148</v>
      </c>
      <c r="P2244" t="s">
        <v>49</v>
      </c>
      <c r="Q2244" t="s">
        <v>81</v>
      </c>
      <c r="R2244" s="6">
        <f>_xlfn.XLOOKUP(CleanedData[[#This Row],[Product]],'02_Lookup_Tables'!$A$2:$A$126,'02_Lookup_Tables'!$B$2:$B$126)</f>
        <v>944.78</v>
      </c>
      <c r="S2244" t="str">
        <f>VLOOKUP(CleanedData[[#This Row],[Product]],'02_Lookup_Tables'!$H$2:$I$126,2,FALSE)</f>
        <v>Electronics</v>
      </c>
      <c r="T2244" t="str">
        <f>VLOOKUP(CleanedData[[#This Row],[Province]],'02_Lookup_Tables'!$D$2:$E$10,2, FALSE)</f>
        <v>Eastern Region</v>
      </c>
      <c r="U2244" t="str" cm="1">
        <f t="array" ref="U2244">_xlfn.IFS(CleanedData[[#This Row],[Purchase Amount]]&lt;500,"Low",
CleanedData[[#This Row],[Purchase Amount]]&lt;5000,"Medium",
TRUE,"High")</f>
        <v>Medium</v>
      </c>
      <c r="V2244" t="str">
        <f>TEXT(CleanedData[[#This Row],[Date]],"mmmm")</f>
        <v>December</v>
      </c>
      <c r="W2244" t="str">
        <f>"Q"&amp;ROUNDUP(MONTH(CleanedData[[#This Row],[Date]])/3,0)</f>
        <v>Q4</v>
      </c>
      <c r="X2244" t="str">
        <f>IF(CleanedData[[#This Row],[Purchase Amount]]&gt;=5000,"Yes","No")</f>
        <v>No</v>
      </c>
      <c r="Y2244">
        <f>IF(CleanedData[[#This Row],[Recommend]]="Yes",1,0)</f>
        <v>0</v>
      </c>
      <c r="Z2244" s="6">
        <f>CleanedData[[#This Row],[Purchase Amount]]*0.15</f>
        <v>141.71699999999998</v>
      </c>
      <c r="AA2244" s="6">
        <f>CleanedData[[#This Row],[Purchase Amount]]*1.15</f>
        <v>1086.4969999999998</v>
      </c>
    </row>
    <row r="2245" spans="1:27" x14ac:dyDescent="0.3">
      <c r="A2245">
        <v>2705</v>
      </c>
      <c r="B2245" t="s">
        <v>2470</v>
      </c>
      <c r="C2245" s="1">
        <v>45709</v>
      </c>
      <c r="D2245">
        <v>28</v>
      </c>
      <c r="E2245" t="s">
        <v>52</v>
      </c>
      <c r="F2245" t="s">
        <v>72</v>
      </c>
      <c r="G2245" t="s">
        <v>338</v>
      </c>
      <c r="H2245">
        <v>3</v>
      </c>
      <c r="I2245" t="s">
        <v>45</v>
      </c>
      <c r="J2245" t="s">
        <v>43</v>
      </c>
      <c r="K2245" t="s">
        <v>64</v>
      </c>
      <c r="L2245" t="s">
        <v>42</v>
      </c>
      <c r="M2245" t="s">
        <v>106</v>
      </c>
      <c r="N2245" t="s">
        <v>48</v>
      </c>
      <c r="O2245" t="s">
        <v>148</v>
      </c>
      <c r="P2245" t="s">
        <v>49</v>
      </c>
      <c r="Q2245" t="s">
        <v>58</v>
      </c>
      <c r="R2245" s="6">
        <f>_xlfn.XLOOKUP(CleanedData[[#This Row],[Product]],'02_Lookup_Tables'!$A$2:$A$126,'02_Lookup_Tables'!$B$2:$B$126)</f>
        <v>5258.73</v>
      </c>
      <c r="S2245" t="str">
        <f>VLOOKUP(CleanedData[[#This Row],[Product]],'02_Lookup_Tables'!$H$2:$I$126,2,FALSE)</f>
        <v>Sports &amp; Outdoors</v>
      </c>
      <c r="T2245" t="str">
        <f>VLOOKUP(CleanedData[[#This Row],[Province]],'02_Lookup_Tables'!$D$2:$E$10,2, FALSE)</f>
        <v>Central Region</v>
      </c>
      <c r="U2245" t="str" cm="1">
        <f t="array" ref="U2245">_xlfn.IFS(CleanedData[[#This Row],[Purchase Amount]]&lt;500,"Low",
CleanedData[[#This Row],[Purchase Amount]]&lt;5000,"Medium",
TRUE,"High")</f>
        <v>High</v>
      </c>
      <c r="V2245" t="str">
        <f>TEXT(CleanedData[[#This Row],[Date]],"mmmm")</f>
        <v>February</v>
      </c>
      <c r="W2245" t="str">
        <f>"Q"&amp;ROUNDUP(MONTH(CleanedData[[#This Row],[Date]])/3,0)</f>
        <v>Q1</v>
      </c>
      <c r="X2245" t="str">
        <f>IF(CleanedData[[#This Row],[Purchase Amount]]&gt;=5000,"Yes","No")</f>
        <v>Yes</v>
      </c>
      <c r="Y2245">
        <f>IF(CleanedData[[#This Row],[Recommend]]="Yes",1,0)</f>
        <v>1</v>
      </c>
      <c r="Z2245" s="6">
        <f>CleanedData[[#This Row],[Purchase Amount]]*0.15</f>
        <v>788.80949999999996</v>
      </c>
      <c r="AA2245" s="6">
        <f>CleanedData[[#This Row],[Purchase Amount]]*1.15</f>
        <v>6047.539499999999</v>
      </c>
    </row>
    <row r="2246" spans="1:27" x14ac:dyDescent="0.3">
      <c r="A2246">
        <v>2708</v>
      </c>
      <c r="B2246" t="s">
        <v>2471</v>
      </c>
      <c r="C2246" s="1">
        <v>45670</v>
      </c>
      <c r="D2246">
        <v>74</v>
      </c>
      <c r="E2246" t="s">
        <v>52</v>
      </c>
      <c r="F2246" t="s">
        <v>61</v>
      </c>
      <c r="G2246" t="s">
        <v>381</v>
      </c>
      <c r="H2246">
        <v>5</v>
      </c>
      <c r="I2246" t="s">
        <v>42</v>
      </c>
      <c r="J2246" t="s">
        <v>54</v>
      </c>
      <c r="K2246" t="s">
        <v>64</v>
      </c>
      <c r="L2246" t="s">
        <v>45</v>
      </c>
      <c r="M2246" t="s">
        <v>140</v>
      </c>
      <c r="N2246" t="s">
        <v>57</v>
      </c>
      <c r="O2246" t="s">
        <v>148</v>
      </c>
      <c r="P2246" t="s">
        <v>49</v>
      </c>
      <c r="Q2246" t="s">
        <v>97</v>
      </c>
      <c r="R2246" s="6">
        <f>_xlfn.XLOOKUP(CleanedData[[#This Row],[Product]],'02_Lookup_Tables'!$A$2:$A$126,'02_Lookup_Tables'!$B$2:$B$126)</f>
        <v>786.78</v>
      </c>
      <c r="S2246" t="str">
        <f>VLOOKUP(CleanedData[[#This Row],[Product]],'02_Lookup_Tables'!$H$2:$I$126,2,FALSE)</f>
        <v>Apparel</v>
      </c>
      <c r="T2246" t="str">
        <f>VLOOKUP(CleanedData[[#This Row],[Province]],'02_Lookup_Tables'!$D$2:$E$10,2, FALSE)</f>
        <v>Southern Region</v>
      </c>
      <c r="U2246" t="str" cm="1">
        <f t="array" ref="U2246">_xlfn.IFS(CleanedData[[#This Row],[Purchase Amount]]&lt;500,"Low",
CleanedData[[#This Row],[Purchase Amount]]&lt;5000,"Medium",
TRUE,"High")</f>
        <v>Medium</v>
      </c>
      <c r="V2246" t="str">
        <f>TEXT(CleanedData[[#This Row],[Date]],"mmmm")</f>
        <v>January</v>
      </c>
      <c r="W2246" t="str">
        <f>"Q"&amp;ROUNDUP(MONTH(CleanedData[[#This Row],[Date]])/3,0)</f>
        <v>Q1</v>
      </c>
      <c r="X2246" t="str">
        <f>IF(CleanedData[[#This Row],[Purchase Amount]]&gt;=5000,"Yes","No")</f>
        <v>No</v>
      </c>
      <c r="Y2246">
        <f>IF(CleanedData[[#This Row],[Recommend]]="Yes",1,0)</f>
        <v>0</v>
      </c>
      <c r="Z2246" s="6">
        <f>CleanedData[[#This Row],[Purchase Amount]]*0.15</f>
        <v>118.017</v>
      </c>
      <c r="AA2246" s="6">
        <f>CleanedData[[#This Row],[Purchase Amount]]*1.15</f>
        <v>904.79699999999991</v>
      </c>
    </row>
    <row r="2247" spans="1:27" x14ac:dyDescent="0.3">
      <c r="A2247">
        <v>2709</v>
      </c>
      <c r="B2247" t="s">
        <v>2472</v>
      </c>
      <c r="C2247" s="1">
        <v>45467</v>
      </c>
      <c r="D2247">
        <v>39</v>
      </c>
      <c r="E2247" t="s">
        <v>60</v>
      </c>
      <c r="F2247" t="s">
        <v>130</v>
      </c>
      <c r="G2247" t="s">
        <v>73</v>
      </c>
      <c r="H2247">
        <v>5</v>
      </c>
      <c r="I2247" t="s">
        <v>45</v>
      </c>
      <c r="J2247" t="s">
        <v>74</v>
      </c>
      <c r="K2247" t="s">
        <v>44</v>
      </c>
      <c r="L2247" t="s">
        <v>45</v>
      </c>
      <c r="M2247" t="s">
        <v>85</v>
      </c>
      <c r="N2247" t="s">
        <v>57</v>
      </c>
      <c r="O2247" t="s">
        <v>48</v>
      </c>
      <c r="P2247" t="s">
        <v>49</v>
      </c>
      <c r="Q2247" t="s">
        <v>81</v>
      </c>
      <c r="R2247" s="6">
        <f>_xlfn.XLOOKUP(CleanedData[[#This Row],[Product]],'02_Lookup_Tables'!$A$2:$A$126,'02_Lookup_Tables'!$B$2:$B$126)</f>
        <v>84.23</v>
      </c>
      <c r="S2247" t="str">
        <f>VLOOKUP(CleanedData[[#This Row],[Product]],'02_Lookup_Tables'!$H$2:$I$126,2,FALSE)</f>
        <v>Food</v>
      </c>
      <c r="T2247" t="str">
        <f>VLOOKUP(CleanedData[[#This Row],[Province]],'02_Lookup_Tables'!$D$2:$E$10,2, FALSE)</f>
        <v>Eastern Region</v>
      </c>
      <c r="U2247" t="str" cm="1">
        <f t="array" ref="U2247">_xlfn.IFS(CleanedData[[#This Row],[Purchase Amount]]&lt;500,"Low",
CleanedData[[#This Row],[Purchase Amount]]&lt;5000,"Medium",
TRUE,"High")</f>
        <v>Low</v>
      </c>
      <c r="V2247" t="str">
        <f>TEXT(CleanedData[[#This Row],[Date]],"mmmm")</f>
        <v>June</v>
      </c>
      <c r="W2247" t="str">
        <f>"Q"&amp;ROUNDUP(MONTH(CleanedData[[#This Row],[Date]])/3,0)</f>
        <v>Q2</v>
      </c>
      <c r="X2247" t="str">
        <f>IF(CleanedData[[#This Row],[Purchase Amount]]&gt;=5000,"Yes","No")</f>
        <v>No</v>
      </c>
      <c r="Y2247">
        <f>IF(CleanedData[[#This Row],[Recommend]]="Yes",1,0)</f>
        <v>1</v>
      </c>
      <c r="Z2247" s="6">
        <f>CleanedData[[#This Row],[Purchase Amount]]*0.15</f>
        <v>12.634500000000001</v>
      </c>
      <c r="AA2247" s="6">
        <f>CleanedData[[#This Row],[Purchase Amount]]*1.15</f>
        <v>96.864499999999992</v>
      </c>
    </row>
    <row r="2248" spans="1:27" x14ac:dyDescent="0.3">
      <c r="A2248">
        <v>2710</v>
      </c>
      <c r="B2248" t="s">
        <v>2473</v>
      </c>
      <c r="C2248" s="1">
        <v>45676</v>
      </c>
      <c r="D2248">
        <v>27</v>
      </c>
      <c r="E2248" t="s">
        <v>60</v>
      </c>
      <c r="F2248" t="s">
        <v>68</v>
      </c>
      <c r="G2248" t="s">
        <v>192</v>
      </c>
      <c r="H2248">
        <v>5</v>
      </c>
      <c r="I2248" t="s">
        <v>42</v>
      </c>
      <c r="J2248" t="s">
        <v>43</v>
      </c>
      <c r="K2248" t="s">
        <v>64</v>
      </c>
      <c r="L2248" t="s">
        <v>42</v>
      </c>
      <c r="M2248" t="s">
        <v>75</v>
      </c>
      <c r="N2248" t="s">
        <v>57</v>
      </c>
      <c r="O2248" t="s">
        <v>89</v>
      </c>
      <c r="P2248" t="s">
        <v>70</v>
      </c>
      <c r="Q2248" t="s">
        <v>58</v>
      </c>
      <c r="R2248" s="6">
        <f>_xlfn.XLOOKUP(CleanedData[[#This Row],[Product]],'02_Lookup_Tables'!$A$2:$A$126,'02_Lookup_Tables'!$B$2:$B$126)</f>
        <v>13261</v>
      </c>
      <c r="S2248" t="str">
        <f>VLOOKUP(CleanedData[[#This Row],[Product]],'02_Lookup_Tables'!$H$2:$I$126,2,FALSE)</f>
        <v>Electronics</v>
      </c>
      <c r="T2248" t="str">
        <f>VLOOKUP(CleanedData[[#This Row],[Province]],'02_Lookup_Tables'!$D$2:$E$10,2, FALSE)</f>
        <v>Northern Region</v>
      </c>
      <c r="U2248" t="str" cm="1">
        <f t="array" ref="U2248">_xlfn.IFS(CleanedData[[#This Row],[Purchase Amount]]&lt;500,"Low",
CleanedData[[#This Row],[Purchase Amount]]&lt;5000,"Medium",
TRUE,"High")</f>
        <v>High</v>
      </c>
      <c r="V2248" t="str">
        <f>TEXT(CleanedData[[#This Row],[Date]],"mmmm")</f>
        <v>January</v>
      </c>
      <c r="W2248" t="str">
        <f>"Q"&amp;ROUNDUP(MONTH(CleanedData[[#This Row],[Date]])/3,0)</f>
        <v>Q1</v>
      </c>
      <c r="X2248" t="str">
        <f>IF(CleanedData[[#This Row],[Purchase Amount]]&gt;=5000,"Yes","No")</f>
        <v>Yes</v>
      </c>
      <c r="Y2248">
        <f>IF(CleanedData[[#This Row],[Recommend]]="Yes",1,0)</f>
        <v>0</v>
      </c>
      <c r="Z2248" s="6">
        <f>CleanedData[[#This Row],[Purchase Amount]]*0.15</f>
        <v>1989.1499999999999</v>
      </c>
      <c r="AA2248" s="6">
        <f>CleanedData[[#This Row],[Purchase Amount]]*1.15</f>
        <v>15250.15</v>
      </c>
    </row>
    <row r="2249" spans="1:27" x14ac:dyDescent="0.3">
      <c r="A2249">
        <v>2712</v>
      </c>
      <c r="B2249" t="s">
        <v>2474</v>
      </c>
      <c r="C2249" s="1">
        <v>45986</v>
      </c>
      <c r="D2249">
        <v>58</v>
      </c>
      <c r="E2249" t="s">
        <v>60</v>
      </c>
      <c r="F2249" t="s">
        <v>72</v>
      </c>
      <c r="G2249" t="s">
        <v>269</v>
      </c>
      <c r="H2249">
        <v>1</v>
      </c>
      <c r="I2249" t="s">
        <v>42</v>
      </c>
      <c r="J2249" t="s">
        <v>54</v>
      </c>
      <c r="K2249" t="s">
        <v>44</v>
      </c>
      <c r="L2249" t="s">
        <v>45</v>
      </c>
      <c r="M2249" t="s">
        <v>180</v>
      </c>
      <c r="N2249" t="s">
        <v>80</v>
      </c>
      <c r="O2249" t="s">
        <v>89</v>
      </c>
      <c r="P2249" t="s">
        <v>49</v>
      </c>
      <c r="Q2249" t="s">
        <v>50</v>
      </c>
      <c r="R2249" s="6">
        <f>_xlfn.XLOOKUP(CleanedData[[#This Row],[Product]],'02_Lookup_Tables'!$A$2:$A$126,'02_Lookup_Tables'!$B$2:$B$126)</f>
        <v>1604.87</v>
      </c>
      <c r="S2249" t="str">
        <f>VLOOKUP(CleanedData[[#This Row],[Product]],'02_Lookup_Tables'!$H$2:$I$126,2,FALSE)</f>
        <v>Accessories</v>
      </c>
      <c r="T2249" t="str">
        <f>VLOOKUP(CleanedData[[#This Row],[Province]],'02_Lookup_Tables'!$D$2:$E$10,2, FALSE)</f>
        <v>Central Region</v>
      </c>
      <c r="U2249" t="str" cm="1">
        <f t="array" ref="U2249">_xlfn.IFS(CleanedData[[#This Row],[Purchase Amount]]&lt;500,"Low",
CleanedData[[#This Row],[Purchase Amount]]&lt;5000,"Medium",
TRUE,"High")</f>
        <v>Medium</v>
      </c>
      <c r="V2249" t="str">
        <f>TEXT(CleanedData[[#This Row],[Date]],"mmmm")</f>
        <v>November</v>
      </c>
      <c r="W2249" t="str">
        <f>"Q"&amp;ROUNDUP(MONTH(CleanedData[[#This Row],[Date]])/3,0)</f>
        <v>Q4</v>
      </c>
      <c r="X2249" t="str">
        <f>IF(CleanedData[[#This Row],[Purchase Amount]]&gt;=5000,"Yes","No")</f>
        <v>No</v>
      </c>
      <c r="Y2249">
        <f>IF(CleanedData[[#This Row],[Recommend]]="Yes",1,0)</f>
        <v>0</v>
      </c>
      <c r="Z2249" s="6">
        <f>CleanedData[[#This Row],[Purchase Amount]]*0.15</f>
        <v>240.73049999999998</v>
      </c>
      <c r="AA2249" s="6">
        <f>CleanedData[[#This Row],[Purchase Amount]]*1.15</f>
        <v>1845.6004999999998</v>
      </c>
    </row>
    <row r="2250" spans="1:27" x14ac:dyDescent="0.3">
      <c r="A2250">
        <v>2713</v>
      </c>
      <c r="B2250" t="s">
        <v>2475</v>
      </c>
      <c r="C2250" s="1">
        <v>46010</v>
      </c>
      <c r="D2250">
        <v>23</v>
      </c>
      <c r="E2250" t="s">
        <v>39</v>
      </c>
      <c r="F2250" t="s">
        <v>40</v>
      </c>
      <c r="G2250" t="s">
        <v>128</v>
      </c>
      <c r="H2250">
        <v>2</v>
      </c>
      <c r="I2250" t="s">
        <v>42</v>
      </c>
      <c r="J2250" t="s">
        <v>54</v>
      </c>
      <c r="K2250" t="s">
        <v>55</v>
      </c>
      <c r="L2250" t="s">
        <v>42</v>
      </c>
      <c r="M2250" t="s">
        <v>112</v>
      </c>
      <c r="N2250" t="s">
        <v>47</v>
      </c>
      <c r="O2250" t="s">
        <v>48</v>
      </c>
      <c r="P2250" t="s">
        <v>49</v>
      </c>
      <c r="Q2250" t="s">
        <v>66</v>
      </c>
      <c r="R2250" s="6">
        <f>_xlfn.XLOOKUP(CleanedData[[#This Row],[Product]],'02_Lookup_Tables'!$A$2:$A$126,'02_Lookup_Tables'!$B$2:$B$126)</f>
        <v>3747.26</v>
      </c>
      <c r="S2250" t="str">
        <f>VLOOKUP(CleanedData[[#This Row],[Product]],'02_Lookup_Tables'!$H$2:$I$126,2,FALSE)</f>
        <v>Apparel</v>
      </c>
      <c r="T2250" t="str">
        <f>VLOOKUP(CleanedData[[#This Row],[Province]],'02_Lookup_Tables'!$D$2:$E$10,2, FALSE)</f>
        <v>Northern Region</v>
      </c>
      <c r="U2250" t="str" cm="1">
        <f t="array" ref="U2250">_xlfn.IFS(CleanedData[[#This Row],[Purchase Amount]]&lt;500,"Low",
CleanedData[[#This Row],[Purchase Amount]]&lt;5000,"Medium",
TRUE,"High")</f>
        <v>Medium</v>
      </c>
      <c r="V2250" t="str">
        <f>TEXT(CleanedData[[#This Row],[Date]],"mmmm")</f>
        <v>December</v>
      </c>
      <c r="W2250" t="str">
        <f>"Q"&amp;ROUNDUP(MONTH(CleanedData[[#This Row],[Date]])/3,0)</f>
        <v>Q4</v>
      </c>
      <c r="X2250" t="str">
        <f>IF(CleanedData[[#This Row],[Purchase Amount]]&gt;=5000,"Yes","No")</f>
        <v>No</v>
      </c>
      <c r="Y2250">
        <f>IF(CleanedData[[#This Row],[Recommend]]="Yes",1,0)</f>
        <v>0</v>
      </c>
      <c r="Z2250" s="6">
        <f>CleanedData[[#This Row],[Purchase Amount]]*0.15</f>
        <v>562.08900000000006</v>
      </c>
      <c r="AA2250" s="6">
        <f>CleanedData[[#This Row],[Purchase Amount]]*1.15</f>
        <v>4309.3490000000002</v>
      </c>
    </row>
    <row r="2251" spans="1:27" x14ac:dyDescent="0.3">
      <c r="A2251">
        <v>2714</v>
      </c>
      <c r="B2251" t="s">
        <v>2476</v>
      </c>
      <c r="C2251" s="1">
        <v>45467</v>
      </c>
      <c r="D2251">
        <v>39</v>
      </c>
      <c r="E2251" t="s">
        <v>52</v>
      </c>
      <c r="F2251" t="s">
        <v>83</v>
      </c>
      <c r="G2251" t="s">
        <v>340</v>
      </c>
      <c r="H2251">
        <v>1</v>
      </c>
      <c r="I2251" t="s">
        <v>42</v>
      </c>
      <c r="J2251" t="s">
        <v>74</v>
      </c>
      <c r="K2251" t="s">
        <v>44</v>
      </c>
      <c r="L2251" t="s">
        <v>45</v>
      </c>
      <c r="M2251" t="s">
        <v>208</v>
      </c>
      <c r="N2251" t="s">
        <v>80</v>
      </c>
      <c r="O2251" t="s">
        <v>89</v>
      </c>
      <c r="P2251" t="s">
        <v>49</v>
      </c>
      <c r="Q2251" t="s">
        <v>81</v>
      </c>
      <c r="R2251" s="6">
        <f>_xlfn.XLOOKUP(CleanedData[[#This Row],[Product]],'02_Lookup_Tables'!$A$2:$A$126,'02_Lookup_Tables'!$B$2:$B$126)</f>
        <v>828.82</v>
      </c>
      <c r="S2251" t="str">
        <f>VLOOKUP(CleanedData[[#This Row],[Product]],'02_Lookup_Tables'!$H$2:$I$126,2,FALSE)</f>
        <v>Home Devices</v>
      </c>
      <c r="T2251" t="str">
        <f>VLOOKUP(CleanedData[[#This Row],[Province]],'02_Lookup_Tables'!$D$2:$E$10,2, FALSE)</f>
        <v>Western Region</v>
      </c>
      <c r="U2251" t="str" cm="1">
        <f t="array" ref="U2251">_xlfn.IFS(CleanedData[[#This Row],[Purchase Amount]]&lt;500,"Low",
CleanedData[[#This Row],[Purchase Amount]]&lt;5000,"Medium",
TRUE,"High")</f>
        <v>Medium</v>
      </c>
      <c r="V2251" t="str">
        <f>TEXT(CleanedData[[#This Row],[Date]],"mmmm")</f>
        <v>June</v>
      </c>
      <c r="W2251" t="str">
        <f>"Q"&amp;ROUNDUP(MONTH(CleanedData[[#This Row],[Date]])/3,0)</f>
        <v>Q2</v>
      </c>
      <c r="X2251" t="str">
        <f>IF(CleanedData[[#This Row],[Purchase Amount]]&gt;=5000,"Yes","No")</f>
        <v>No</v>
      </c>
      <c r="Y2251">
        <f>IF(CleanedData[[#This Row],[Recommend]]="Yes",1,0)</f>
        <v>0</v>
      </c>
      <c r="Z2251" s="6">
        <f>CleanedData[[#This Row],[Purchase Amount]]*0.15</f>
        <v>124.32300000000001</v>
      </c>
      <c r="AA2251" s="6">
        <f>CleanedData[[#This Row],[Purchase Amount]]*1.15</f>
        <v>953.14300000000003</v>
      </c>
    </row>
    <row r="2252" spans="1:27" x14ac:dyDescent="0.3">
      <c r="A2252">
        <v>2715</v>
      </c>
      <c r="B2252" t="s">
        <v>2477</v>
      </c>
      <c r="C2252" s="1">
        <v>45360</v>
      </c>
      <c r="D2252">
        <v>61</v>
      </c>
      <c r="E2252" t="s">
        <v>52</v>
      </c>
      <c r="F2252" t="s">
        <v>77</v>
      </c>
      <c r="G2252" t="s">
        <v>365</v>
      </c>
      <c r="H2252">
        <v>1</v>
      </c>
      <c r="I2252" t="s">
        <v>42</v>
      </c>
      <c r="J2252" t="s">
        <v>63</v>
      </c>
      <c r="K2252" t="s">
        <v>64</v>
      </c>
      <c r="L2252" t="s">
        <v>42</v>
      </c>
      <c r="M2252" t="s">
        <v>100</v>
      </c>
      <c r="N2252" t="s">
        <v>80</v>
      </c>
      <c r="O2252" t="s">
        <v>48</v>
      </c>
      <c r="P2252" t="s">
        <v>49</v>
      </c>
      <c r="Q2252" t="s">
        <v>50</v>
      </c>
      <c r="R2252" s="6">
        <f>_xlfn.XLOOKUP(CleanedData[[#This Row],[Product]],'02_Lookup_Tables'!$A$2:$A$126,'02_Lookup_Tables'!$B$2:$B$126)</f>
        <v>105.11</v>
      </c>
      <c r="S2252" t="str">
        <f>VLOOKUP(CleanedData[[#This Row],[Product]],'02_Lookup_Tables'!$H$2:$I$126,2,FALSE)</f>
        <v>Beauty &amp; Personal Care</v>
      </c>
      <c r="T2252" t="str">
        <f>VLOOKUP(CleanedData[[#This Row],[Province]],'02_Lookup_Tables'!$D$2:$E$10,2, FALSE)</f>
        <v>Central Region</v>
      </c>
      <c r="U2252" t="str" cm="1">
        <f t="array" ref="U2252">_xlfn.IFS(CleanedData[[#This Row],[Purchase Amount]]&lt;500,"Low",
CleanedData[[#This Row],[Purchase Amount]]&lt;5000,"Medium",
TRUE,"High")</f>
        <v>Low</v>
      </c>
      <c r="V2252" t="str">
        <f>TEXT(CleanedData[[#This Row],[Date]],"mmmm")</f>
        <v>March</v>
      </c>
      <c r="W2252" t="str">
        <f>"Q"&amp;ROUNDUP(MONTH(CleanedData[[#This Row],[Date]])/3,0)</f>
        <v>Q1</v>
      </c>
      <c r="X2252" t="str">
        <f>IF(CleanedData[[#This Row],[Purchase Amount]]&gt;=5000,"Yes","No")</f>
        <v>No</v>
      </c>
      <c r="Y2252">
        <f>IF(CleanedData[[#This Row],[Recommend]]="Yes",1,0)</f>
        <v>0</v>
      </c>
      <c r="Z2252" s="6">
        <f>CleanedData[[#This Row],[Purchase Amount]]*0.15</f>
        <v>15.766499999999999</v>
      </c>
      <c r="AA2252" s="6">
        <f>CleanedData[[#This Row],[Purchase Amount]]*1.15</f>
        <v>120.87649999999999</v>
      </c>
    </row>
    <row r="2253" spans="1:27" x14ac:dyDescent="0.3">
      <c r="A2253">
        <v>2716</v>
      </c>
      <c r="B2253" t="s">
        <v>2478</v>
      </c>
      <c r="C2253" s="1">
        <v>45892</v>
      </c>
      <c r="D2253">
        <v>59</v>
      </c>
      <c r="E2253" t="s">
        <v>52</v>
      </c>
      <c r="F2253" t="s">
        <v>61</v>
      </c>
      <c r="G2253" t="s">
        <v>282</v>
      </c>
      <c r="H2253">
        <v>3</v>
      </c>
      <c r="I2253" t="s">
        <v>45</v>
      </c>
      <c r="J2253" t="s">
        <v>43</v>
      </c>
      <c r="K2253" t="s">
        <v>44</v>
      </c>
      <c r="L2253" t="s">
        <v>45</v>
      </c>
      <c r="M2253" t="s">
        <v>136</v>
      </c>
      <c r="N2253" t="s">
        <v>48</v>
      </c>
      <c r="O2253" t="s">
        <v>89</v>
      </c>
      <c r="P2253" t="s">
        <v>49</v>
      </c>
      <c r="Q2253" t="s">
        <v>50</v>
      </c>
      <c r="R2253" s="6">
        <f>_xlfn.XLOOKUP(CleanedData[[#This Row],[Product]],'02_Lookup_Tables'!$A$2:$A$126,'02_Lookup_Tables'!$B$2:$B$126)</f>
        <v>1859.13</v>
      </c>
      <c r="S2253" t="str">
        <f>VLOOKUP(CleanedData[[#This Row],[Product]],'02_Lookup_Tables'!$H$2:$I$126,2,FALSE)</f>
        <v>Home Devices</v>
      </c>
      <c r="T2253" t="str">
        <f>VLOOKUP(CleanedData[[#This Row],[Province]],'02_Lookup_Tables'!$D$2:$E$10,2, FALSE)</f>
        <v>Southern Region</v>
      </c>
      <c r="U2253" t="str" cm="1">
        <f t="array" ref="U2253">_xlfn.IFS(CleanedData[[#This Row],[Purchase Amount]]&lt;500,"Low",
CleanedData[[#This Row],[Purchase Amount]]&lt;5000,"Medium",
TRUE,"High")</f>
        <v>Medium</v>
      </c>
      <c r="V2253" t="str">
        <f>TEXT(CleanedData[[#This Row],[Date]],"mmmm")</f>
        <v>August</v>
      </c>
      <c r="W2253" t="str">
        <f>"Q"&amp;ROUNDUP(MONTH(CleanedData[[#This Row],[Date]])/3,0)</f>
        <v>Q3</v>
      </c>
      <c r="X2253" t="str">
        <f>IF(CleanedData[[#This Row],[Purchase Amount]]&gt;=5000,"Yes","No")</f>
        <v>No</v>
      </c>
      <c r="Y2253">
        <f>IF(CleanedData[[#This Row],[Recommend]]="Yes",1,0)</f>
        <v>1</v>
      </c>
      <c r="Z2253" s="6">
        <f>CleanedData[[#This Row],[Purchase Amount]]*0.15</f>
        <v>278.86950000000002</v>
      </c>
      <c r="AA2253" s="6">
        <f>CleanedData[[#This Row],[Purchase Amount]]*1.15</f>
        <v>2137.9994999999999</v>
      </c>
    </row>
    <row r="2254" spans="1:27" x14ac:dyDescent="0.3">
      <c r="A2254">
        <v>2717</v>
      </c>
      <c r="B2254" t="s">
        <v>2479</v>
      </c>
      <c r="C2254" s="1">
        <v>45696</v>
      </c>
      <c r="D2254">
        <v>53</v>
      </c>
      <c r="E2254" t="s">
        <v>39</v>
      </c>
      <c r="F2254" t="s">
        <v>72</v>
      </c>
      <c r="G2254" t="s">
        <v>546</v>
      </c>
      <c r="H2254">
        <v>5</v>
      </c>
      <c r="I2254" t="s">
        <v>42</v>
      </c>
      <c r="J2254" t="s">
        <v>54</v>
      </c>
      <c r="K2254" t="s">
        <v>44</v>
      </c>
      <c r="L2254" t="s">
        <v>42</v>
      </c>
      <c r="M2254" t="s">
        <v>75</v>
      </c>
      <c r="N2254" t="s">
        <v>57</v>
      </c>
      <c r="O2254" t="s">
        <v>89</v>
      </c>
      <c r="P2254" t="s">
        <v>70</v>
      </c>
      <c r="Q2254" t="s">
        <v>93</v>
      </c>
      <c r="R2254" s="6">
        <f>_xlfn.XLOOKUP(CleanedData[[#This Row],[Product]],'02_Lookup_Tables'!$A$2:$A$126,'02_Lookup_Tables'!$B$2:$B$126)</f>
        <v>1369.39</v>
      </c>
      <c r="S2254" t="str">
        <f>VLOOKUP(CleanedData[[#This Row],[Product]],'02_Lookup_Tables'!$H$2:$I$126,2,FALSE)</f>
        <v>Toys &amp; Games</v>
      </c>
      <c r="T2254" t="str">
        <f>VLOOKUP(CleanedData[[#This Row],[Province]],'02_Lookup_Tables'!$D$2:$E$10,2, FALSE)</f>
        <v>Central Region</v>
      </c>
      <c r="U2254" t="str" cm="1">
        <f t="array" ref="U2254">_xlfn.IFS(CleanedData[[#This Row],[Purchase Amount]]&lt;500,"Low",
CleanedData[[#This Row],[Purchase Amount]]&lt;5000,"Medium",
TRUE,"High")</f>
        <v>Medium</v>
      </c>
      <c r="V2254" t="str">
        <f>TEXT(CleanedData[[#This Row],[Date]],"mmmm")</f>
        <v>February</v>
      </c>
      <c r="W2254" t="str">
        <f>"Q"&amp;ROUNDUP(MONTH(CleanedData[[#This Row],[Date]])/3,0)</f>
        <v>Q1</v>
      </c>
      <c r="X2254" t="str">
        <f>IF(CleanedData[[#This Row],[Purchase Amount]]&gt;=5000,"Yes","No")</f>
        <v>No</v>
      </c>
      <c r="Y2254">
        <f>IF(CleanedData[[#This Row],[Recommend]]="Yes",1,0)</f>
        <v>0</v>
      </c>
      <c r="Z2254" s="6">
        <f>CleanedData[[#This Row],[Purchase Amount]]*0.15</f>
        <v>205.4085</v>
      </c>
      <c r="AA2254" s="6">
        <f>CleanedData[[#This Row],[Purchase Amount]]*1.15</f>
        <v>1574.7985000000001</v>
      </c>
    </row>
    <row r="2255" spans="1:27" x14ac:dyDescent="0.3">
      <c r="A2255">
        <v>2718</v>
      </c>
      <c r="B2255" t="s">
        <v>2480</v>
      </c>
      <c r="C2255" s="1">
        <v>45376</v>
      </c>
      <c r="D2255">
        <v>33</v>
      </c>
      <c r="E2255" t="s">
        <v>52</v>
      </c>
      <c r="F2255" t="s">
        <v>108</v>
      </c>
      <c r="G2255" t="s">
        <v>168</v>
      </c>
      <c r="H2255">
        <v>1</v>
      </c>
      <c r="I2255" t="s">
        <v>45</v>
      </c>
      <c r="J2255" t="s">
        <v>43</v>
      </c>
      <c r="K2255" t="s">
        <v>64</v>
      </c>
      <c r="L2255" t="s">
        <v>45</v>
      </c>
      <c r="M2255" t="s">
        <v>165</v>
      </c>
      <c r="N2255" t="s">
        <v>80</v>
      </c>
      <c r="O2255" t="s">
        <v>89</v>
      </c>
      <c r="P2255" t="s">
        <v>49</v>
      </c>
      <c r="Q2255" t="s">
        <v>58</v>
      </c>
      <c r="R2255" s="6">
        <f>_xlfn.XLOOKUP(CleanedData[[#This Row],[Product]],'02_Lookup_Tables'!$A$2:$A$126,'02_Lookup_Tables'!$B$2:$B$126)</f>
        <v>14729.04</v>
      </c>
      <c r="S2255" t="str">
        <f>VLOOKUP(CleanedData[[#This Row],[Product]],'02_Lookup_Tables'!$H$2:$I$126,2,FALSE)</f>
        <v>Electronics</v>
      </c>
      <c r="T2255" t="str">
        <f>VLOOKUP(CleanedData[[#This Row],[Province]],'02_Lookup_Tables'!$D$2:$E$10,2, FALSE)</f>
        <v>Gauteng Region</v>
      </c>
      <c r="U2255" t="str" cm="1">
        <f t="array" ref="U2255">_xlfn.IFS(CleanedData[[#This Row],[Purchase Amount]]&lt;500,"Low",
CleanedData[[#This Row],[Purchase Amount]]&lt;5000,"Medium",
TRUE,"High")</f>
        <v>High</v>
      </c>
      <c r="V2255" t="str">
        <f>TEXT(CleanedData[[#This Row],[Date]],"mmmm")</f>
        <v>March</v>
      </c>
      <c r="W2255" t="str">
        <f>"Q"&amp;ROUNDUP(MONTH(CleanedData[[#This Row],[Date]])/3,0)</f>
        <v>Q1</v>
      </c>
      <c r="X2255" t="str">
        <f>IF(CleanedData[[#This Row],[Purchase Amount]]&gt;=5000,"Yes","No")</f>
        <v>Yes</v>
      </c>
      <c r="Y2255">
        <f>IF(CleanedData[[#This Row],[Recommend]]="Yes",1,0)</f>
        <v>1</v>
      </c>
      <c r="Z2255" s="6">
        <f>CleanedData[[#This Row],[Purchase Amount]]*0.15</f>
        <v>2209.3560000000002</v>
      </c>
      <c r="AA2255" s="6">
        <f>CleanedData[[#This Row],[Purchase Amount]]*1.15</f>
        <v>16938.396000000001</v>
      </c>
    </row>
    <row r="2256" spans="1:27" x14ac:dyDescent="0.3">
      <c r="A2256">
        <v>2719</v>
      </c>
      <c r="B2256" t="s">
        <v>2481</v>
      </c>
      <c r="C2256" s="1">
        <v>45454</v>
      </c>
      <c r="D2256">
        <v>36</v>
      </c>
      <c r="E2256" t="s">
        <v>39</v>
      </c>
      <c r="F2256" t="s">
        <v>130</v>
      </c>
      <c r="G2256" t="s">
        <v>164</v>
      </c>
      <c r="H2256">
        <v>4</v>
      </c>
      <c r="I2256" t="s">
        <v>42</v>
      </c>
      <c r="J2256" t="s">
        <v>74</v>
      </c>
      <c r="K2256" t="s">
        <v>44</v>
      </c>
      <c r="L2256" t="s">
        <v>42</v>
      </c>
      <c r="M2256" t="s">
        <v>147</v>
      </c>
      <c r="N2256" t="s">
        <v>96</v>
      </c>
      <c r="O2256" t="s">
        <v>148</v>
      </c>
      <c r="P2256" t="s">
        <v>49</v>
      </c>
      <c r="Q2256" t="s">
        <v>81</v>
      </c>
      <c r="R2256" s="6">
        <f>_xlfn.XLOOKUP(CleanedData[[#This Row],[Product]],'02_Lookup_Tables'!$A$2:$A$126,'02_Lookup_Tables'!$B$2:$B$126)</f>
        <v>440.87</v>
      </c>
      <c r="S2256" t="str">
        <f>VLOOKUP(CleanedData[[#This Row],[Product]],'02_Lookup_Tables'!$H$2:$I$126,2,FALSE)</f>
        <v>Home &amp; Living</v>
      </c>
      <c r="T2256" t="str">
        <f>VLOOKUP(CleanedData[[#This Row],[Province]],'02_Lookup_Tables'!$D$2:$E$10,2, FALSE)</f>
        <v>Eastern Region</v>
      </c>
      <c r="U2256" t="str" cm="1">
        <f t="array" ref="U2256">_xlfn.IFS(CleanedData[[#This Row],[Purchase Amount]]&lt;500,"Low",
CleanedData[[#This Row],[Purchase Amount]]&lt;5000,"Medium",
TRUE,"High")</f>
        <v>Low</v>
      </c>
      <c r="V2256" t="str">
        <f>TEXT(CleanedData[[#This Row],[Date]],"mmmm")</f>
        <v>June</v>
      </c>
      <c r="W2256" t="str">
        <f>"Q"&amp;ROUNDUP(MONTH(CleanedData[[#This Row],[Date]])/3,0)</f>
        <v>Q2</v>
      </c>
      <c r="X2256" t="str">
        <f>IF(CleanedData[[#This Row],[Purchase Amount]]&gt;=5000,"Yes","No")</f>
        <v>No</v>
      </c>
      <c r="Y2256">
        <f>IF(CleanedData[[#This Row],[Recommend]]="Yes",1,0)</f>
        <v>0</v>
      </c>
      <c r="Z2256" s="6">
        <f>CleanedData[[#This Row],[Purchase Amount]]*0.15</f>
        <v>66.130499999999998</v>
      </c>
      <c r="AA2256" s="6">
        <f>CleanedData[[#This Row],[Purchase Amount]]*1.15</f>
        <v>507.00049999999999</v>
      </c>
    </row>
    <row r="2257" spans="1:27" x14ac:dyDescent="0.3">
      <c r="A2257">
        <v>2720</v>
      </c>
      <c r="B2257" t="s">
        <v>2482</v>
      </c>
      <c r="C2257" s="1">
        <v>45425</v>
      </c>
      <c r="D2257">
        <v>70</v>
      </c>
      <c r="E2257" t="s">
        <v>52</v>
      </c>
      <c r="F2257" t="s">
        <v>125</v>
      </c>
      <c r="G2257" t="s">
        <v>519</v>
      </c>
      <c r="H2257">
        <v>1</v>
      </c>
      <c r="I2257" t="s">
        <v>42</v>
      </c>
      <c r="J2257" t="s">
        <v>63</v>
      </c>
      <c r="K2257" t="s">
        <v>44</v>
      </c>
      <c r="L2257" t="s">
        <v>42</v>
      </c>
      <c r="N2257" t="s">
        <v>80</v>
      </c>
      <c r="O2257" t="s">
        <v>134</v>
      </c>
      <c r="P2257" t="s">
        <v>8646</v>
      </c>
      <c r="Q2257" t="s">
        <v>97</v>
      </c>
      <c r="R2257" s="6">
        <f>_xlfn.XLOOKUP(CleanedData[[#This Row],[Product]],'02_Lookup_Tables'!$A$2:$A$126,'02_Lookup_Tables'!$B$2:$B$126)</f>
        <v>338.79</v>
      </c>
      <c r="S2257" t="str">
        <f>VLOOKUP(CleanedData[[#This Row],[Product]],'02_Lookup_Tables'!$H$2:$I$126,2,FALSE)</f>
        <v>Accessories</v>
      </c>
      <c r="T2257" t="str">
        <f>VLOOKUP(CleanedData[[#This Row],[Province]],'02_Lookup_Tables'!$D$2:$E$10,2, FALSE)</f>
        <v>Western Region</v>
      </c>
      <c r="U2257" t="str" cm="1">
        <f t="array" ref="U2257">_xlfn.IFS(CleanedData[[#This Row],[Purchase Amount]]&lt;500,"Low",
CleanedData[[#This Row],[Purchase Amount]]&lt;5000,"Medium",
TRUE,"High")</f>
        <v>Low</v>
      </c>
      <c r="V2257" t="str">
        <f>TEXT(CleanedData[[#This Row],[Date]],"mmmm")</f>
        <v>May</v>
      </c>
      <c r="W2257" t="str">
        <f>"Q"&amp;ROUNDUP(MONTH(CleanedData[[#This Row],[Date]])/3,0)</f>
        <v>Q2</v>
      </c>
      <c r="X2257" t="str">
        <f>IF(CleanedData[[#This Row],[Purchase Amount]]&gt;=5000,"Yes","No")</f>
        <v>No</v>
      </c>
      <c r="Y2257">
        <f>IF(CleanedData[[#This Row],[Recommend]]="Yes",1,0)</f>
        <v>0</v>
      </c>
      <c r="Z2257" s="6">
        <f>CleanedData[[#This Row],[Purchase Amount]]*0.15</f>
        <v>50.8185</v>
      </c>
      <c r="AA2257" s="6">
        <f>CleanedData[[#This Row],[Purchase Amount]]*1.15</f>
        <v>389.60849999999999</v>
      </c>
    </row>
    <row r="2258" spans="1:27" x14ac:dyDescent="0.3">
      <c r="A2258">
        <v>2721</v>
      </c>
      <c r="B2258" t="s">
        <v>2483</v>
      </c>
      <c r="C2258" s="1">
        <v>45507</v>
      </c>
      <c r="D2258">
        <v>53</v>
      </c>
      <c r="E2258" t="s">
        <v>52</v>
      </c>
      <c r="F2258" t="s">
        <v>68</v>
      </c>
      <c r="G2258" t="s">
        <v>323</v>
      </c>
      <c r="H2258">
        <v>1</v>
      </c>
      <c r="I2258" t="s">
        <v>45</v>
      </c>
      <c r="J2258" t="s">
        <v>43</v>
      </c>
      <c r="K2258" t="s">
        <v>55</v>
      </c>
      <c r="L2258" t="s">
        <v>42</v>
      </c>
      <c r="M2258" t="s">
        <v>184</v>
      </c>
      <c r="N2258" t="s">
        <v>80</v>
      </c>
      <c r="O2258" t="s">
        <v>148</v>
      </c>
      <c r="P2258" t="s">
        <v>70</v>
      </c>
      <c r="Q2258" t="s">
        <v>93</v>
      </c>
      <c r="R2258" s="6">
        <f>_xlfn.XLOOKUP(CleanedData[[#This Row],[Product]],'02_Lookup_Tables'!$A$2:$A$126,'02_Lookup_Tables'!$B$2:$B$126)</f>
        <v>463.48</v>
      </c>
      <c r="S2258" t="str">
        <f>VLOOKUP(CleanedData[[#This Row],[Product]],'02_Lookup_Tables'!$H$2:$I$126,2,FALSE)</f>
        <v>Electronics</v>
      </c>
      <c r="T2258" t="str">
        <f>VLOOKUP(CleanedData[[#This Row],[Province]],'02_Lookup_Tables'!$D$2:$E$10,2, FALSE)</f>
        <v>Northern Region</v>
      </c>
      <c r="U2258" t="str" cm="1">
        <f t="array" ref="U2258">_xlfn.IFS(CleanedData[[#This Row],[Purchase Amount]]&lt;500,"Low",
CleanedData[[#This Row],[Purchase Amount]]&lt;5000,"Medium",
TRUE,"High")</f>
        <v>Low</v>
      </c>
      <c r="V2258" t="str">
        <f>TEXT(CleanedData[[#This Row],[Date]],"mmmm")</f>
        <v>August</v>
      </c>
      <c r="W2258" t="str">
        <f>"Q"&amp;ROUNDUP(MONTH(CleanedData[[#This Row],[Date]])/3,0)</f>
        <v>Q3</v>
      </c>
      <c r="X2258" t="str">
        <f>IF(CleanedData[[#This Row],[Purchase Amount]]&gt;=5000,"Yes","No")</f>
        <v>No</v>
      </c>
      <c r="Y2258">
        <f>IF(CleanedData[[#This Row],[Recommend]]="Yes",1,0)</f>
        <v>1</v>
      </c>
      <c r="Z2258" s="6">
        <f>CleanedData[[#This Row],[Purchase Amount]]*0.15</f>
        <v>69.522000000000006</v>
      </c>
      <c r="AA2258" s="6">
        <f>CleanedData[[#This Row],[Purchase Amount]]*1.15</f>
        <v>533.00199999999995</v>
      </c>
    </row>
    <row r="2259" spans="1:27" x14ac:dyDescent="0.3">
      <c r="A2259">
        <v>2722</v>
      </c>
      <c r="B2259" t="s">
        <v>2484</v>
      </c>
      <c r="C2259" s="1">
        <v>45720</v>
      </c>
      <c r="D2259">
        <v>48</v>
      </c>
      <c r="E2259" t="s">
        <v>60</v>
      </c>
      <c r="F2259" t="s">
        <v>125</v>
      </c>
      <c r="G2259" t="s">
        <v>317</v>
      </c>
      <c r="H2259">
        <v>5</v>
      </c>
      <c r="I2259" t="s">
        <v>45</v>
      </c>
      <c r="J2259" t="s">
        <v>54</v>
      </c>
      <c r="K2259" t="s">
        <v>44</v>
      </c>
      <c r="L2259" t="s">
        <v>42</v>
      </c>
      <c r="M2259" t="s">
        <v>180</v>
      </c>
      <c r="N2259" t="s">
        <v>57</v>
      </c>
      <c r="O2259" t="s">
        <v>89</v>
      </c>
      <c r="P2259" t="s">
        <v>70</v>
      </c>
      <c r="Q2259" t="s">
        <v>93</v>
      </c>
      <c r="R2259" s="6">
        <f>_xlfn.XLOOKUP(CleanedData[[#This Row],[Product]],'02_Lookup_Tables'!$A$2:$A$126,'02_Lookup_Tables'!$B$2:$B$126)</f>
        <v>10347.709999999999</v>
      </c>
      <c r="S2259" t="str">
        <f>VLOOKUP(CleanedData[[#This Row],[Product]],'02_Lookup_Tables'!$H$2:$I$126,2,FALSE)</f>
        <v>Home Devices</v>
      </c>
      <c r="T2259" t="str">
        <f>VLOOKUP(CleanedData[[#This Row],[Province]],'02_Lookup_Tables'!$D$2:$E$10,2, FALSE)</f>
        <v>Western Region</v>
      </c>
      <c r="U2259" t="str" cm="1">
        <f t="array" ref="U2259">_xlfn.IFS(CleanedData[[#This Row],[Purchase Amount]]&lt;500,"Low",
CleanedData[[#This Row],[Purchase Amount]]&lt;5000,"Medium",
TRUE,"High")</f>
        <v>High</v>
      </c>
      <c r="V2259" t="str">
        <f>TEXT(CleanedData[[#This Row],[Date]],"mmmm")</f>
        <v>March</v>
      </c>
      <c r="W2259" t="str">
        <f>"Q"&amp;ROUNDUP(MONTH(CleanedData[[#This Row],[Date]])/3,0)</f>
        <v>Q1</v>
      </c>
      <c r="X2259" t="str">
        <f>IF(CleanedData[[#This Row],[Purchase Amount]]&gt;=5000,"Yes","No")</f>
        <v>Yes</v>
      </c>
      <c r="Y2259">
        <f>IF(CleanedData[[#This Row],[Recommend]]="Yes",1,0)</f>
        <v>1</v>
      </c>
      <c r="Z2259" s="6">
        <f>CleanedData[[#This Row],[Purchase Amount]]*0.15</f>
        <v>1552.1564999999998</v>
      </c>
      <c r="AA2259" s="6">
        <f>CleanedData[[#This Row],[Purchase Amount]]*1.15</f>
        <v>11899.866499999998</v>
      </c>
    </row>
    <row r="2260" spans="1:27" x14ac:dyDescent="0.3">
      <c r="A2260">
        <v>2723</v>
      </c>
      <c r="B2260" t="s">
        <v>2485</v>
      </c>
      <c r="C2260" s="1">
        <v>45346</v>
      </c>
      <c r="D2260">
        <v>71</v>
      </c>
      <c r="E2260" t="s">
        <v>52</v>
      </c>
      <c r="F2260" t="s">
        <v>77</v>
      </c>
      <c r="G2260" t="s">
        <v>505</v>
      </c>
      <c r="H2260">
        <v>1</v>
      </c>
      <c r="I2260" t="s">
        <v>45</v>
      </c>
      <c r="J2260" t="s">
        <v>63</v>
      </c>
      <c r="K2260" t="s">
        <v>55</v>
      </c>
      <c r="L2260" t="s">
        <v>42</v>
      </c>
      <c r="M2260" t="s">
        <v>236</v>
      </c>
      <c r="N2260" t="s">
        <v>80</v>
      </c>
      <c r="O2260" t="s">
        <v>89</v>
      </c>
      <c r="P2260" t="s">
        <v>49</v>
      </c>
      <c r="Q2260" t="s">
        <v>97</v>
      </c>
      <c r="R2260" s="6">
        <f>_xlfn.XLOOKUP(CleanedData[[#This Row],[Product]],'02_Lookup_Tables'!$A$2:$A$126,'02_Lookup_Tables'!$B$2:$B$126)</f>
        <v>2572.02</v>
      </c>
      <c r="S2260" t="str">
        <f>VLOOKUP(CleanedData[[#This Row],[Product]],'02_Lookup_Tables'!$H$2:$I$126,2,FALSE)</f>
        <v>Home &amp; Living</v>
      </c>
      <c r="T2260" t="str">
        <f>VLOOKUP(CleanedData[[#This Row],[Province]],'02_Lookup_Tables'!$D$2:$E$10,2, FALSE)</f>
        <v>Central Region</v>
      </c>
      <c r="U2260" t="str" cm="1">
        <f t="array" ref="U2260">_xlfn.IFS(CleanedData[[#This Row],[Purchase Amount]]&lt;500,"Low",
CleanedData[[#This Row],[Purchase Amount]]&lt;5000,"Medium",
TRUE,"High")</f>
        <v>Medium</v>
      </c>
      <c r="V2260" t="str">
        <f>TEXT(CleanedData[[#This Row],[Date]],"mmmm")</f>
        <v>February</v>
      </c>
      <c r="W2260" t="str">
        <f>"Q"&amp;ROUNDUP(MONTH(CleanedData[[#This Row],[Date]])/3,0)</f>
        <v>Q1</v>
      </c>
      <c r="X2260" t="str">
        <f>IF(CleanedData[[#This Row],[Purchase Amount]]&gt;=5000,"Yes","No")</f>
        <v>No</v>
      </c>
      <c r="Y2260">
        <f>IF(CleanedData[[#This Row],[Recommend]]="Yes",1,0)</f>
        <v>1</v>
      </c>
      <c r="Z2260" s="6">
        <f>CleanedData[[#This Row],[Purchase Amount]]*0.15</f>
        <v>385.803</v>
      </c>
      <c r="AA2260" s="6">
        <f>CleanedData[[#This Row],[Purchase Amount]]*1.15</f>
        <v>2957.8229999999999</v>
      </c>
    </row>
    <row r="2261" spans="1:27" x14ac:dyDescent="0.3">
      <c r="A2261">
        <v>2724</v>
      </c>
      <c r="B2261" t="s">
        <v>2486</v>
      </c>
      <c r="C2261" s="1">
        <v>45757</v>
      </c>
      <c r="D2261">
        <v>41</v>
      </c>
      <c r="E2261" t="s">
        <v>60</v>
      </c>
      <c r="F2261" t="s">
        <v>68</v>
      </c>
      <c r="G2261" t="s">
        <v>349</v>
      </c>
      <c r="H2261">
        <v>5</v>
      </c>
      <c r="I2261" t="s">
        <v>42</v>
      </c>
      <c r="J2261" t="s">
        <v>43</v>
      </c>
      <c r="K2261" t="s">
        <v>44</v>
      </c>
      <c r="L2261" t="s">
        <v>45</v>
      </c>
      <c r="N2261" t="s">
        <v>57</v>
      </c>
      <c r="O2261" t="s">
        <v>134</v>
      </c>
      <c r="P2261" t="s">
        <v>8646</v>
      </c>
      <c r="Q2261" t="s">
        <v>81</v>
      </c>
      <c r="R2261" s="6">
        <f>_xlfn.XLOOKUP(CleanedData[[#This Row],[Product]],'02_Lookup_Tables'!$A$2:$A$126,'02_Lookup_Tables'!$B$2:$B$126)</f>
        <v>53.85</v>
      </c>
      <c r="S2261" t="str">
        <f>VLOOKUP(CleanedData[[#This Row],[Product]],'02_Lookup_Tables'!$H$2:$I$126,2,FALSE)</f>
        <v>Food</v>
      </c>
      <c r="T2261" t="str">
        <f>VLOOKUP(CleanedData[[#This Row],[Province]],'02_Lookup_Tables'!$D$2:$E$10,2, FALSE)</f>
        <v>Northern Region</v>
      </c>
      <c r="U2261" t="str" cm="1">
        <f t="array" ref="U2261">_xlfn.IFS(CleanedData[[#This Row],[Purchase Amount]]&lt;500,"Low",
CleanedData[[#This Row],[Purchase Amount]]&lt;5000,"Medium",
TRUE,"High")</f>
        <v>Low</v>
      </c>
      <c r="V2261" t="str">
        <f>TEXT(CleanedData[[#This Row],[Date]],"mmmm")</f>
        <v>April</v>
      </c>
      <c r="W2261" t="str">
        <f>"Q"&amp;ROUNDUP(MONTH(CleanedData[[#This Row],[Date]])/3,0)</f>
        <v>Q2</v>
      </c>
      <c r="X2261" t="str">
        <f>IF(CleanedData[[#This Row],[Purchase Amount]]&gt;=5000,"Yes","No")</f>
        <v>No</v>
      </c>
      <c r="Y2261">
        <f>IF(CleanedData[[#This Row],[Recommend]]="Yes",1,0)</f>
        <v>0</v>
      </c>
      <c r="Z2261" s="6">
        <f>CleanedData[[#This Row],[Purchase Amount]]*0.15</f>
        <v>8.0775000000000006</v>
      </c>
      <c r="AA2261" s="6">
        <f>CleanedData[[#This Row],[Purchase Amount]]*1.15</f>
        <v>61.927499999999995</v>
      </c>
    </row>
    <row r="2262" spans="1:27" x14ac:dyDescent="0.3">
      <c r="A2262">
        <v>2725</v>
      </c>
      <c r="B2262" t="s">
        <v>2487</v>
      </c>
      <c r="C2262" s="1">
        <v>45853</v>
      </c>
      <c r="D2262">
        <v>30</v>
      </c>
      <c r="E2262" t="s">
        <v>60</v>
      </c>
      <c r="F2262" t="s">
        <v>77</v>
      </c>
      <c r="G2262" t="s">
        <v>102</v>
      </c>
      <c r="H2262">
        <v>3</v>
      </c>
      <c r="I2262" t="s">
        <v>45</v>
      </c>
      <c r="J2262" t="s">
        <v>63</v>
      </c>
      <c r="K2262" t="s">
        <v>64</v>
      </c>
      <c r="L2262" t="s">
        <v>45</v>
      </c>
      <c r="N2262" t="s">
        <v>48</v>
      </c>
      <c r="O2262" t="s">
        <v>134</v>
      </c>
      <c r="P2262" t="s">
        <v>8646</v>
      </c>
      <c r="Q2262" t="s">
        <v>58</v>
      </c>
      <c r="R2262" s="6">
        <f>_xlfn.XLOOKUP(CleanedData[[#This Row],[Product]],'02_Lookup_Tables'!$A$2:$A$126,'02_Lookup_Tables'!$B$2:$B$126)</f>
        <v>276.82</v>
      </c>
      <c r="S2262" t="str">
        <f>VLOOKUP(CleanedData[[#This Row],[Product]],'02_Lookup_Tables'!$H$2:$I$126,2,FALSE)</f>
        <v>Home &amp; Living</v>
      </c>
      <c r="T2262" t="str">
        <f>VLOOKUP(CleanedData[[#This Row],[Province]],'02_Lookup_Tables'!$D$2:$E$10,2, FALSE)</f>
        <v>Central Region</v>
      </c>
      <c r="U2262" t="str" cm="1">
        <f t="array" ref="U2262">_xlfn.IFS(CleanedData[[#This Row],[Purchase Amount]]&lt;500,"Low",
CleanedData[[#This Row],[Purchase Amount]]&lt;5000,"Medium",
TRUE,"High")</f>
        <v>Low</v>
      </c>
      <c r="V2262" t="str">
        <f>TEXT(CleanedData[[#This Row],[Date]],"mmmm")</f>
        <v>July</v>
      </c>
      <c r="W2262" t="str">
        <f>"Q"&amp;ROUNDUP(MONTH(CleanedData[[#This Row],[Date]])/3,0)</f>
        <v>Q3</v>
      </c>
      <c r="X2262" t="str">
        <f>IF(CleanedData[[#This Row],[Purchase Amount]]&gt;=5000,"Yes","No")</f>
        <v>No</v>
      </c>
      <c r="Y2262">
        <f>IF(CleanedData[[#This Row],[Recommend]]="Yes",1,0)</f>
        <v>1</v>
      </c>
      <c r="Z2262" s="6">
        <f>CleanedData[[#This Row],[Purchase Amount]]*0.15</f>
        <v>41.522999999999996</v>
      </c>
      <c r="AA2262" s="6">
        <f>CleanedData[[#This Row],[Purchase Amount]]*1.15</f>
        <v>318.34299999999996</v>
      </c>
    </row>
    <row r="2263" spans="1:27" x14ac:dyDescent="0.3">
      <c r="A2263">
        <v>2726</v>
      </c>
      <c r="B2263" t="s">
        <v>2488</v>
      </c>
      <c r="C2263" s="1">
        <v>45581</v>
      </c>
      <c r="D2263">
        <v>51</v>
      </c>
      <c r="E2263" t="s">
        <v>39</v>
      </c>
      <c r="F2263" t="s">
        <v>83</v>
      </c>
      <c r="G2263" t="s">
        <v>78</v>
      </c>
      <c r="H2263">
        <v>5</v>
      </c>
      <c r="I2263" t="s">
        <v>42</v>
      </c>
      <c r="J2263" t="s">
        <v>54</v>
      </c>
      <c r="K2263" t="s">
        <v>64</v>
      </c>
      <c r="L2263" t="s">
        <v>45</v>
      </c>
      <c r="M2263" t="s">
        <v>136</v>
      </c>
      <c r="N2263" t="s">
        <v>57</v>
      </c>
      <c r="O2263" t="s">
        <v>89</v>
      </c>
      <c r="P2263" t="s">
        <v>70</v>
      </c>
      <c r="Q2263" t="s">
        <v>93</v>
      </c>
      <c r="R2263" s="6">
        <f>_xlfn.XLOOKUP(CleanedData[[#This Row],[Product]],'02_Lookup_Tables'!$A$2:$A$126,'02_Lookup_Tables'!$B$2:$B$126)</f>
        <v>1951.09</v>
      </c>
      <c r="S2263" t="str">
        <f>VLOOKUP(CleanedData[[#This Row],[Product]],'02_Lookup_Tables'!$H$2:$I$126,2,FALSE)</f>
        <v>Accessories</v>
      </c>
      <c r="T2263" t="str">
        <f>VLOOKUP(CleanedData[[#This Row],[Province]],'02_Lookup_Tables'!$D$2:$E$10,2, FALSE)</f>
        <v>Western Region</v>
      </c>
      <c r="U2263" t="str" cm="1">
        <f t="array" ref="U2263">_xlfn.IFS(CleanedData[[#This Row],[Purchase Amount]]&lt;500,"Low",
CleanedData[[#This Row],[Purchase Amount]]&lt;5000,"Medium",
TRUE,"High")</f>
        <v>Medium</v>
      </c>
      <c r="V2263" t="str">
        <f>TEXT(CleanedData[[#This Row],[Date]],"mmmm")</f>
        <v>October</v>
      </c>
      <c r="W2263" t="str">
        <f>"Q"&amp;ROUNDUP(MONTH(CleanedData[[#This Row],[Date]])/3,0)</f>
        <v>Q4</v>
      </c>
      <c r="X2263" t="str">
        <f>IF(CleanedData[[#This Row],[Purchase Amount]]&gt;=5000,"Yes","No")</f>
        <v>No</v>
      </c>
      <c r="Y2263">
        <f>IF(CleanedData[[#This Row],[Recommend]]="Yes",1,0)</f>
        <v>0</v>
      </c>
      <c r="Z2263" s="6">
        <f>CleanedData[[#This Row],[Purchase Amount]]*0.15</f>
        <v>292.6635</v>
      </c>
      <c r="AA2263" s="6">
        <f>CleanedData[[#This Row],[Purchase Amount]]*1.15</f>
        <v>2243.7534999999998</v>
      </c>
    </row>
    <row r="2264" spans="1:27" x14ac:dyDescent="0.3">
      <c r="A2264">
        <v>2727</v>
      </c>
      <c r="B2264" t="s">
        <v>2489</v>
      </c>
      <c r="C2264" s="1">
        <v>45849</v>
      </c>
      <c r="D2264">
        <v>59</v>
      </c>
      <c r="E2264" t="s">
        <v>52</v>
      </c>
      <c r="F2264" t="s">
        <v>130</v>
      </c>
      <c r="G2264" t="s">
        <v>230</v>
      </c>
      <c r="H2264">
        <v>5</v>
      </c>
      <c r="I2264" t="s">
        <v>42</v>
      </c>
      <c r="J2264" t="s">
        <v>74</v>
      </c>
      <c r="K2264" t="s">
        <v>55</v>
      </c>
      <c r="L2264" t="s">
        <v>45</v>
      </c>
      <c r="M2264" t="s">
        <v>106</v>
      </c>
      <c r="N2264" t="s">
        <v>57</v>
      </c>
      <c r="O2264" t="s">
        <v>148</v>
      </c>
      <c r="P2264" t="s">
        <v>49</v>
      </c>
      <c r="Q2264" t="s">
        <v>50</v>
      </c>
      <c r="R2264" s="6">
        <f>_xlfn.XLOOKUP(CleanedData[[#This Row],[Product]],'02_Lookup_Tables'!$A$2:$A$126,'02_Lookup_Tables'!$B$2:$B$126)</f>
        <v>1940.64</v>
      </c>
      <c r="S2264" t="str">
        <f>VLOOKUP(CleanedData[[#This Row],[Product]],'02_Lookup_Tables'!$H$2:$I$126,2,FALSE)</f>
        <v>Toys &amp; Games</v>
      </c>
      <c r="T2264" t="str">
        <f>VLOOKUP(CleanedData[[#This Row],[Province]],'02_Lookup_Tables'!$D$2:$E$10,2, FALSE)</f>
        <v>Eastern Region</v>
      </c>
      <c r="U2264" t="str" cm="1">
        <f t="array" ref="U2264">_xlfn.IFS(CleanedData[[#This Row],[Purchase Amount]]&lt;500,"Low",
CleanedData[[#This Row],[Purchase Amount]]&lt;5000,"Medium",
TRUE,"High")</f>
        <v>Medium</v>
      </c>
      <c r="V2264" t="str">
        <f>TEXT(CleanedData[[#This Row],[Date]],"mmmm")</f>
        <v>July</v>
      </c>
      <c r="W2264" t="str">
        <f>"Q"&amp;ROUNDUP(MONTH(CleanedData[[#This Row],[Date]])/3,0)</f>
        <v>Q3</v>
      </c>
      <c r="X2264" t="str">
        <f>IF(CleanedData[[#This Row],[Purchase Amount]]&gt;=5000,"Yes","No")</f>
        <v>No</v>
      </c>
      <c r="Y2264">
        <f>IF(CleanedData[[#This Row],[Recommend]]="Yes",1,0)</f>
        <v>0</v>
      </c>
      <c r="Z2264" s="6">
        <f>CleanedData[[#This Row],[Purchase Amount]]*0.15</f>
        <v>291.096</v>
      </c>
      <c r="AA2264" s="6">
        <f>CleanedData[[#This Row],[Purchase Amount]]*1.15</f>
        <v>2231.7359999999999</v>
      </c>
    </row>
    <row r="2265" spans="1:27" x14ac:dyDescent="0.3">
      <c r="A2265">
        <v>2728</v>
      </c>
      <c r="B2265" t="s">
        <v>2490</v>
      </c>
      <c r="C2265" s="1">
        <v>45844</v>
      </c>
      <c r="D2265">
        <v>74</v>
      </c>
      <c r="E2265" t="s">
        <v>60</v>
      </c>
      <c r="F2265" t="s">
        <v>125</v>
      </c>
      <c r="G2265" t="s">
        <v>225</v>
      </c>
      <c r="H2265">
        <v>3</v>
      </c>
      <c r="I2265" t="s">
        <v>45</v>
      </c>
      <c r="J2265" t="s">
        <v>69</v>
      </c>
      <c r="K2265" t="s">
        <v>44</v>
      </c>
      <c r="L2265" t="s">
        <v>42</v>
      </c>
      <c r="M2265" t="s">
        <v>231</v>
      </c>
      <c r="N2265" t="s">
        <v>48</v>
      </c>
      <c r="O2265" t="s">
        <v>89</v>
      </c>
      <c r="P2265" t="s">
        <v>49</v>
      </c>
      <c r="Q2265" t="s">
        <v>97</v>
      </c>
      <c r="R2265" s="6">
        <f>_xlfn.XLOOKUP(CleanedData[[#This Row],[Product]],'02_Lookup_Tables'!$A$2:$A$126,'02_Lookup_Tables'!$B$2:$B$126)</f>
        <v>1094.3699999999999</v>
      </c>
      <c r="S2265" t="str">
        <f>VLOOKUP(CleanedData[[#This Row],[Product]],'02_Lookup_Tables'!$H$2:$I$126,2,FALSE)</f>
        <v>Apparel</v>
      </c>
      <c r="T2265" t="str">
        <f>VLOOKUP(CleanedData[[#This Row],[Province]],'02_Lookup_Tables'!$D$2:$E$10,2, FALSE)</f>
        <v>Western Region</v>
      </c>
      <c r="U2265" t="str" cm="1">
        <f t="array" ref="U2265">_xlfn.IFS(CleanedData[[#This Row],[Purchase Amount]]&lt;500,"Low",
CleanedData[[#This Row],[Purchase Amount]]&lt;5000,"Medium",
TRUE,"High")</f>
        <v>Medium</v>
      </c>
      <c r="V2265" t="str">
        <f>TEXT(CleanedData[[#This Row],[Date]],"mmmm")</f>
        <v>July</v>
      </c>
      <c r="W2265" t="str">
        <f>"Q"&amp;ROUNDUP(MONTH(CleanedData[[#This Row],[Date]])/3,0)</f>
        <v>Q3</v>
      </c>
      <c r="X2265" t="str">
        <f>IF(CleanedData[[#This Row],[Purchase Amount]]&gt;=5000,"Yes","No")</f>
        <v>No</v>
      </c>
      <c r="Y2265">
        <f>IF(CleanedData[[#This Row],[Recommend]]="Yes",1,0)</f>
        <v>1</v>
      </c>
      <c r="Z2265" s="6">
        <f>CleanedData[[#This Row],[Purchase Amount]]*0.15</f>
        <v>164.15549999999999</v>
      </c>
      <c r="AA2265" s="6">
        <f>CleanedData[[#This Row],[Purchase Amount]]*1.15</f>
        <v>1258.5254999999997</v>
      </c>
    </row>
    <row r="2266" spans="1:27" x14ac:dyDescent="0.3">
      <c r="A2266">
        <v>2730</v>
      </c>
      <c r="B2266" t="s">
        <v>2491</v>
      </c>
      <c r="C2266" s="1">
        <v>45813</v>
      </c>
      <c r="D2266">
        <v>33</v>
      </c>
      <c r="E2266" t="s">
        <v>39</v>
      </c>
      <c r="F2266" t="s">
        <v>77</v>
      </c>
      <c r="G2266" t="s">
        <v>311</v>
      </c>
      <c r="H2266">
        <v>2</v>
      </c>
      <c r="I2266" t="s">
        <v>45</v>
      </c>
      <c r="J2266" t="s">
        <v>43</v>
      </c>
      <c r="K2266" t="s">
        <v>64</v>
      </c>
      <c r="L2266" t="s">
        <v>42</v>
      </c>
      <c r="N2266" t="s">
        <v>47</v>
      </c>
      <c r="O2266" t="s">
        <v>134</v>
      </c>
      <c r="P2266" t="s">
        <v>8646</v>
      </c>
      <c r="Q2266" t="s">
        <v>58</v>
      </c>
      <c r="R2266" s="6">
        <f>_xlfn.XLOOKUP(CleanedData[[#This Row],[Product]],'02_Lookup_Tables'!$A$2:$A$126,'02_Lookup_Tables'!$B$2:$B$126)</f>
        <v>954.6</v>
      </c>
      <c r="S2266" t="str">
        <f>VLOOKUP(CleanedData[[#This Row],[Product]],'02_Lookup_Tables'!$H$2:$I$126,2,FALSE)</f>
        <v>Apparel</v>
      </c>
      <c r="T2266" t="str">
        <f>VLOOKUP(CleanedData[[#This Row],[Province]],'02_Lookup_Tables'!$D$2:$E$10,2, FALSE)</f>
        <v>Central Region</v>
      </c>
      <c r="U2266" t="str" cm="1">
        <f t="array" ref="U2266">_xlfn.IFS(CleanedData[[#This Row],[Purchase Amount]]&lt;500,"Low",
CleanedData[[#This Row],[Purchase Amount]]&lt;5000,"Medium",
TRUE,"High")</f>
        <v>Medium</v>
      </c>
      <c r="V2266" t="str">
        <f>TEXT(CleanedData[[#This Row],[Date]],"mmmm")</f>
        <v>June</v>
      </c>
      <c r="W2266" t="str">
        <f>"Q"&amp;ROUNDUP(MONTH(CleanedData[[#This Row],[Date]])/3,0)</f>
        <v>Q2</v>
      </c>
      <c r="X2266" t="str">
        <f>IF(CleanedData[[#This Row],[Purchase Amount]]&gt;=5000,"Yes","No")</f>
        <v>No</v>
      </c>
      <c r="Y2266">
        <f>IF(CleanedData[[#This Row],[Recommend]]="Yes",1,0)</f>
        <v>1</v>
      </c>
      <c r="Z2266" s="6">
        <f>CleanedData[[#This Row],[Purchase Amount]]*0.15</f>
        <v>143.19</v>
      </c>
      <c r="AA2266" s="6">
        <f>CleanedData[[#This Row],[Purchase Amount]]*1.15</f>
        <v>1097.79</v>
      </c>
    </row>
    <row r="2267" spans="1:27" x14ac:dyDescent="0.3">
      <c r="A2267">
        <v>2731</v>
      </c>
      <c r="B2267" t="s">
        <v>2492</v>
      </c>
      <c r="C2267" s="1">
        <v>45831</v>
      </c>
      <c r="D2267">
        <v>19</v>
      </c>
      <c r="E2267" t="s">
        <v>52</v>
      </c>
      <c r="F2267" t="s">
        <v>68</v>
      </c>
      <c r="G2267" t="s">
        <v>463</v>
      </c>
      <c r="H2267">
        <v>1</v>
      </c>
      <c r="I2267" t="s">
        <v>45</v>
      </c>
      <c r="J2267" t="s">
        <v>43</v>
      </c>
      <c r="K2267" t="s">
        <v>44</v>
      </c>
      <c r="L2267" t="s">
        <v>45</v>
      </c>
      <c r="M2267" t="s">
        <v>231</v>
      </c>
      <c r="N2267" t="s">
        <v>80</v>
      </c>
      <c r="O2267" t="s">
        <v>89</v>
      </c>
      <c r="P2267" t="s">
        <v>49</v>
      </c>
      <c r="Q2267" t="s">
        <v>66</v>
      </c>
      <c r="R2267" s="6">
        <f>_xlfn.XLOOKUP(CleanedData[[#This Row],[Product]],'02_Lookup_Tables'!$A$2:$A$126,'02_Lookup_Tables'!$B$2:$B$126)</f>
        <v>470.6</v>
      </c>
      <c r="S2267" t="str">
        <f>VLOOKUP(CleanedData[[#This Row],[Product]],'02_Lookup_Tables'!$H$2:$I$126,2,FALSE)</f>
        <v>Toys &amp; Games</v>
      </c>
      <c r="T2267" t="str">
        <f>VLOOKUP(CleanedData[[#This Row],[Province]],'02_Lookup_Tables'!$D$2:$E$10,2, FALSE)</f>
        <v>Northern Region</v>
      </c>
      <c r="U2267" t="str" cm="1">
        <f t="array" ref="U2267">_xlfn.IFS(CleanedData[[#This Row],[Purchase Amount]]&lt;500,"Low",
CleanedData[[#This Row],[Purchase Amount]]&lt;5000,"Medium",
TRUE,"High")</f>
        <v>Low</v>
      </c>
      <c r="V2267" t="str">
        <f>TEXT(CleanedData[[#This Row],[Date]],"mmmm")</f>
        <v>June</v>
      </c>
      <c r="W2267" t="str">
        <f>"Q"&amp;ROUNDUP(MONTH(CleanedData[[#This Row],[Date]])/3,0)</f>
        <v>Q2</v>
      </c>
      <c r="X2267" t="str">
        <f>IF(CleanedData[[#This Row],[Purchase Amount]]&gt;=5000,"Yes","No")</f>
        <v>No</v>
      </c>
      <c r="Y2267">
        <f>IF(CleanedData[[#This Row],[Recommend]]="Yes",1,0)</f>
        <v>1</v>
      </c>
      <c r="Z2267" s="6">
        <f>CleanedData[[#This Row],[Purchase Amount]]*0.15</f>
        <v>70.59</v>
      </c>
      <c r="AA2267" s="6">
        <f>CleanedData[[#This Row],[Purchase Amount]]*1.15</f>
        <v>541.18999999999994</v>
      </c>
    </row>
    <row r="2268" spans="1:27" x14ac:dyDescent="0.3">
      <c r="A2268">
        <v>2732</v>
      </c>
      <c r="B2268" t="s">
        <v>2493</v>
      </c>
      <c r="C2268" s="1">
        <v>45639</v>
      </c>
      <c r="D2268">
        <v>51</v>
      </c>
      <c r="E2268" t="s">
        <v>60</v>
      </c>
      <c r="F2268" t="s">
        <v>77</v>
      </c>
      <c r="G2268" t="s">
        <v>417</v>
      </c>
      <c r="H2268">
        <v>3</v>
      </c>
      <c r="I2268" t="s">
        <v>45</v>
      </c>
      <c r="J2268" t="s">
        <v>43</v>
      </c>
      <c r="K2268" t="s">
        <v>64</v>
      </c>
      <c r="L2268" t="s">
        <v>45</v>
      </c>
      <c r="M2268" t="s">
        <v>147</v>
      </c>
      <c r="N2268" t="s">
        <v>48</v>
      </c>
      <c r="O2268" t="s">
        <v>148</v>
      </c>
      <c r="P2268" t="s">
        <v>49</v>
      </c>
      <c r="Q2268" t="s">
        <v>93</v>
      </c>
      <c r="R2268" s="6">
        <f>_xlfn.XLOOKUP(CleanedData[[#This Row],[Product]],'02_Lookup_Tables'!$A$2:$A$126,'02_Lookup_Tables'!$B$2:$B$126)</f>
        <v>274.49</v>
      </c>
      <c r="S2268" t="str">
        <f>VLOOKUP(CleanedData[[#This Row],[Product]],'02_Lookup_Tables'!$H$2:$I$126,2,FALSE)</f>
        <v>Beauty &amp; Personal Care</v>
      </c>
      <c r="T2268" t="str">
        <f>VLOOKUP(CleanedData[[#This Row],[Province]],'02_Lookup_Tables'!$D$2:$E$10,2, FALSE)</f>
        <v>Central Region</v>
      </c>
      <c r="U2268" t="str" cm="1">
        <f t="array" ref="U2268">_xlfn.IFS(CleanedData[[#This Row],[Purchase Amount]]&lt;500,"Low",
CleanedData[[#This Row],[Purchase Amount]]&lt;5000,"Medium",
TRUE,"High")</f>
        <v>Low</v>
      </c>
      <c r="V2268" t="str">
        <f>TEXT(CleanedData[[#This Row],[Date]],"mmmm")</f>
        <v>December</v>
      </c>
      <c r="W2268" t="str">
        <f>"Q"&amp;ROUNDUP(MONTH(CleanedData[[#This Row],[Date]])/3,0)</f>
        <v>Q4</v>
      </c>
      <c r="X2268" t="str">
        <f>IF(CleanedData[[#This Row],[Purchase Amount]]&gt;=5000,"Yes","No")</f>
        <v>No</v>
      </c>
      <c r="Y2268">
        <f>IF(CleanedData[[#This Row],[Recommend]]="Yes",1,0)</f>
        <v>1</v>
      </c>
      <c r="Z2268" s="6">
        <f>CleanedData[[#This Row],[Purchase Amount]]*0.15</f>
        <v>41.173499999999997</v>
      </c>
      <c r="AA2268" s="6">
        <f>CleanedData[[#This Row],[Purchase Amount]]*1.15</f>
        <v>315.6635</v>
      </c>
    </row>
    <row r="2269" spans="1:27" x14ac:dyDescent="0.3">
      <c r="A2269">
        <v>2733</v>
      </c>
      <c r="B2269" t="s">
        <v>2494</v>
      </c>
      <c r="C2269" s="1">
        <v>45685</v>
      </c>
      <c r="D2269">
        <v>56</v>
      </c>
      <c r="E2269" t="s">
        <v>60</v>
      </c>
      <c r="F2269" t="s">
        <v>108</v>
      </c>
      <c r="G2269" t="s">
        <v>164</v>
      </c>
      <c r="H2269">
        <v>3</v>
      </c>
      <c r="I2269" t="s">
        <v>45</v>
      </c>
      <c r="J2269" t="s">
        <v>69</v>
      </c>
      <c r="K2269" t="s">
        <v>64</v>
      </c>
      <c r="L2269" t="s">
        <v>45</v>
      </c>
      <c r="M2269" t="s">
        <v>75</v>
      </c>
      <c r="N2269" t="s">
        <v>48</v>
      </c>
      <c r="O2269" t="s">
        <v>89</v>
      </c>
      <c r="P2269" t="s">
        <v>49</v>
      </c>
      <c r="Q2269" t="s">
        <v>50</v>
      </c>
      <c r="R2269" s="6">
        <f>_xlfn.XLOOKUP(CleanedData[[#This Row],[Product]],'02_Lookup_Tables'!$A$2:$A$126,'02_Lookup_Tables'!$B$2:$B$126)</f>
        <v>440.87</v>
      </c>
      <c r="S2269" t="str">
        <f>VLOOKUP(CleanedData[[#This Row],[Product]],'02_Lookup_Tables'!$H$2:$I$126,2,FALSE)</f>
        <v>Home &amp; Living</v>
      </c>
      <c r="T2269" t="str">
        <f>VLOOKUP(CleanedData[[#This Row],[Province]],'02_Lookup_Tables'!$D$2:$E$10,2, FALSE)</f>
        <v>Gauteng Region</v>
      </c>
      <c r="U2269" t="str" cm="1">
        <f t="array" ref="U2269">_xlfn.IFS(CleanedData[[#This Row],[Purchase Amount]]&lt;500,"Low",
CleanedData[[#This Row],[Purchase Amount]]&lt;5000,"Medium",
TRUE,"High")</f>
        <v>Low</v>
      </c>
      <c r="V2269" t="str">
        <f>TEXT(CleanedData[[#This Row],[Date]],"mmmm")</f>
        <v>January</v>
      </c>
      <c r="W2269" t="str">
        <f>"Q"&amp;ROUNDUP(MONTH(CleanedData[[#This Row],[Date]])/3,0)</f>
        <v>Q1</v>
      </c>
      <c r="X2269" t="str">
        <f>IF(CleanedData[[#This Row],[Purchase Amount]]&gt;=5000,"Yes","No")</f>
        <v>No</v>
      </c>
      <c r="Y2269">
        <f>IF(CleanedData[[#This Row],[Recommend]]="Yes",1,0)</f>
        <v>1</v>
      </c>
      <c r="Z2269" s="6">
        <f>CleanedData[[#This Row],[Purchase Amount]]*0.15</f>
        <v>66.130499999999998</v>
      </c>
      <c r="AA2269" s="6">
        <f>CleanedData[[#This Row],[Purchase Amount]]*1.15</f>
        <v>507.00049999999999</v>
      </c>
    </row>
    <row r="2270" spans="1:27" x14ac:dyDescent="0.3">
      <c r="A2270">
        <v>2734</v>
      </c>
      <c r="B2270" t="s">
        <v>2495</v>
      </c>
      <c r="C2270" s="1">
        <v>45328</v>
      </c>
      <c r="D2270">
        <v>75</v>
      </c>
      <c r="E2270" t="s">
        <v>39</v>
      </c>
      <c r="F2270" t="s">
        <v>61</v>
      </c>
      <c r="G2270" t="s">
        <v>696</v>
      </c>
      <c r="H2270">
        <v>3</v>
      </c>
      <c r="I2270" t="s">
        <v>42</v>
      </c>
      <c r="J2270" t="s">
        <v>54</v>
      </c>
      <c r="K2270" t="s">
        <v>64</v>
      </c>
      <c r="L2270" t="s">
        <v>45</v>
      </c>
      <c r="M2270" t="s">
        <v>196</v>
      </c>
      <c r="N2270" t="s">
        <v>48</v>
      </c>
      <c r="O2270" t="s">
        <v>89</v>
      </c>
      <c r="P2270" t="s">
        <v>49</v>
      </c>
      <c r="Q2270" t="s">
        <v>97</v>
      </c>
      <c r="R2270" s="6">
        <f>_xlfn.XLOOKUP(CleanedData[[#This Row],[Product]],'02_Lookup_Tables'!$A$2:$A$126,'02_Lookup_Tables'!$B$2:$B$126)</f>
        <v>1233.45</v>
      </c>
      <c r="S2270" t="str">
        <f>VLOOKUP(CleanedData[[#This Row],[Product]],'02_Lookup_Tables'!$H$2:$I$126,2,FALSE)</f>
        <v>Beauty &amp; Personal Care</v>
      </c>
      <c r="T2270" t="str">
        <f>VLOOKUP(CleanedData[[#This Row],[Province]],'02_Lookup_Tables'!$D$2:$E$10,2, FALSE)</f>
        <v>Southern Region</v>
      </c>
      <c r="U2270" t="str" cm="1">
        <f t="array" ref="U2270">_xlfn.IFS(CleanedData[[#This Row],[Purchase Amount]]&lt;500,"Low",
CleanedData[[#This Row],[Purchase Amount]]&lt;5000,"Medium",
TRUE,"High")</f>
        <v>Medium</v>
      </c>
      <c r="V2270" t="str">
        <f>TEXT(CleanedData[[#This Row],[Date]],"mmmm")</f>
        <v>February</v>
      </c>
      <c r="W2270" t="str">
        <f>"Q"&amp;ROUNDUP(MONTH(CleanedData[[#This Row],[Date]])/3,0)</f>
        <v>Q1</v>
      </c>
      <c r="X2270" t="str">
        <f>IF(CleanedData[[#This Row],[Purchase Amount]]&gt;=5000,"Yes","No")</f>
        <v>No</v>
      </c>
      <c r="Y2270">
        <f>IF(CleanedData[[#This Row],[Recommend]]="Yes",1,0)</f>
        <v>0</v>
      </c>
      <c r="Z2270" s="6">
        <f>CleanedData[[#This Row],[Purchase Amount]]*0.15</f>
        <v>185.01750000000001</v>
      </c>
      <c r="AA2270" s="6">
        <f>CleanedData[[#This Row],[Purchase Amount]]*1.15</f>
        <v>1418.4675</v>
      </c>
    </row>
    <row r="2271" spans="1:27" x14ac:dyDescent="0.3">
      <c r="A2271">
        <v>2735</v>
      </c>
      <c r="B2271" t="s">
        <v>2496</v>
      </c>
      <c r="C2271" s="1">
        <v>45484</v>
      </c>
      <c r="D2271">
        <v>43</v>
      </c>
      <c r="E2271" t="s">
        <v>52</v>
      </c>
      <c r="F2271" t="s">
        <v>83</v>
      </c>
      <c r="G2271" t="s">
        <v>212</v>
      </c>
      <c r="H2271">
        <v>5</v>
      </c>
      <c r="I2271" t="s">
        <v>42</v>
      </c>
      <c r="J2271" t="s">
        <v>54</v>
      </c>
      <c r="K2271" t="s">
        <v>44</v>
      </c>
      <c r="L2271" t="s">
        <v>42</v>
      </c>
      <c r="M2271" t="s">
        <v>112</v>
      </c>
      <c r="N2271" t="s">
        <v>57</v>
      </c>
      <c r="O2271" t="s">
        <v>48</v>
      </c>
      <c r="P2271" t="s">
        <v>49</v>
      </c>
      <c r="Q2271" t="s">
        <v>81</v>
      </c>
      <c r="R2271" s="6">
        <f>_xlfn.XLOOKUP(CleanedData[[#This Row],[Product]],'02_Lookup_Tables'!$A$2:$A$126,'02_Lookup_Tables'!$B$2:$B$126)</f>
        <v>192.77</v>
      </c>
      <c r="S2271" t="str">
        <f>VLOOKUP(CleanedData[[#This Row],[Product]],'02_Lookup_Tables'!$H$2:$I$126,2,FALSE)</f>
        <v>Beauty &amp; Personal Care</v>
      </c>
      <c r="T2271" t="str">
        <f>VLOOKUP(CleanedData[[#This Row],[Province]],'02_Lookup_Tables'!$D$2:$E$10,2, FALSE)</f>
        <v>Western Region</v>
      </c>
      <c r="U2271" t="str" cm="1">
        <f t="array" ref="U2271">_xlfn.IFS(CleanedData[[#This Row],[Purchase Amount]]&lt;500,"Low",
CleanedData[[#This Row],[Purchase Amount]]&lt;5000,"Medium",
TRUE,"High")</f>
        <v>Low</v>
      </c>
      <c r="V2271" t="str">
        <f>TEXT(CleanedData[[#This Row],[Date]],"mmmm")</f>
        <v>July</v>
      </c>
      <c r="W2271" t="str">
        <f>"Q"&amp;ROUNDUP(MONTH(CleanedData[[#This Row],[Date]])/3,0)</f>
        <v>Q3</v>
      </c>
      <c r="X2271" t="str">
        <f>IF(CleanedData[[#This Row],[Purchase Amount]]&gt;=5000,"Yes","No")</f>
        <v>No</v>
      </c>
      <c r="Y2271">
        <f>IF(CleanedData[[#This Row],[Recommend]]="Yes",1,0)</f>
        <v>0</v>
      </c>
      <c r="Z2271" s="6">
        <f>CleanedData[[#This Row],[Purchase Amount]]*0.15</f>
        <v>28.915500000000002</v>
      </c>
      <c r="AA2271" s="6">
        <f>CleanedData[[#This Row],[Purchase Amount]]*1.15</f>
        <v>221.68549999999999</v>
      </c>
    </row>
    <row r="2272" spans="1:27" x14ac:dyDescent="0.3">
      <c r="A2272">
        <v>2736</v>
      </c>
      <c r="B2272" t="s">
        <v>2497</v>
      </c>
      <c r="C2272" s="1">
        <v>45949</v>
      </c>
      <c r="D2272">
        <v>74</v>
      </c>
      <c r="E2272" t="s">
        <v>39</v>
      </c>
      <c r="F2272" t="s">
        <v>72</v>
      </c>
      <c r="G2272" t="s">
        <v>95</v>
      </c>
      <c r="H2272">
        <v>4</v>
      </c>
      <c r="I2272" t="s">
        <v>45</v>
      </c>
      <c r="J2272" t="s">
        <v>69</v>
      </c>
      <c r="K2272" t="s">
        <v>64</v>
      </c>
      <c r="L2272" t="s">
        <v>42</v>
      </c>
      <c r="M2272" t="s">
        <v>112</v>
      </c>
      <c r="N2272" t="s">
        <v>96</v>
      </c>
      <c r="O2272" t="s">
        <v>48</v>
      </c>
      <c r="P2272" t="s">
        <v>49</v>
      </c>
      <c r="Q2272" t="s">
        <v>97</v>
      </c>
      <c r="R2272" s="6">
        <f>_xlfn.XLOOKUP(CleanedData[[#This Row],[Product]],'02_Lookup_Tables'!$A$2:$A$126,'02_Lookup_Tables'!$B$2:$B$126)</f>
        <v>5390.8</v>
      </c>
      <c r="S2272" t="str">
        <f>VLOOKUP(CleanedData[[#This Row],[Product]],'02_Lookup_Tables'!$H$2:$I$126,2,FALSE)</f>
        <v>Electronics</v>
      </c>
      <c r="T2272" t="str">
        <f>VLOOKUP(CleanedData[[#This Row],[Province]],'02_Lookup_Tables'!$D$2:$E$10,2, FALSE)</f>
        <v>Central Region</v>
      </c>
      <c r="U2272" t="str" cm="1">
        <f t="array" ref="U2272">_xlfn.IFS(CleanedData[[#This Row],[Purchase Amount]]&lt;500,"Low",
CleanedData[[#This Row],[Purchase Amount]]&lt;5000,"Medium",
TRUE,"High")</f>
        <v>High</v>
      </c>
      <c r="V2272" t="str">
        <f>TEXT(CleanedData[[#This Row],[Date]],"mmmm")</f>
        <v>October</v>
      </c>
      <c r="W2272" t="str">
        <f>"Q"&amp;ROUNDUP(MONTH(CleanedData[[#This Row],[Date]])/3,0)</f>
        <v>Q4</v>
      </c>
      <c r="X2272" t="str">
        <f>IF(CleanedData[[#This Row],[Purchase Amount]]&gt;=5000,"Yes","No")</f>
        <v>Yes</v>
      </c>
      <c r="Y2272">
        <f>IF(CleanedData[[#This Row],[Recommend]]="Yes",1,0)</f>
        <v>1</v>
      </c>
      <c r="Z2272" s="6">
        <f>CleanedData[[#This Row],[Purchase Amount]]*0.15</f>
        <v>808.62</v>
      </c>
      <c r="AA2272" s="6">
        <f>CleanedData[[#This Row],[Purchase Amount]]*1.15</f>
        <v>6199.42</v>
      </c>
    </row>
    <row r="2273" spans="1:27" x14ac:dyDescent="0.3">
      <c r="A2273">
        <v>2737</v>
      </c>
      <c r="B2273" t="s">
        <v>2498</v>
      </c>
      <c r="C2273" s="1">
        <v>45733</v>
      </c>
      <c r="D2273">
        <v>61</v>
      </c>
      <c r="E2273" t="s">
        <v>60</v>
      </c>
      <c r="F2273" t="s">
        <v>61</v>
      </c>
      <c r="G2273" t="s">
        <v>205</v>
      </c>
      <c r="H2273">
        <v>4</v>
      </c>
      <c r="I2273" t="s">
        <v>42</v>
      </c>
      <c r="J2273" t="s">
        <v>43</v>
      </c>
      <c r="K2273" t="s">
        <v>44</v>
      </c>
      <c r="L2273" t="s">
        <v>45</v>
      </c>
      <c r="M2273" t="s">
        <v>140</v>
      </c>
      <c r="N2273" t="s">
        <v>96</v>
      </c>
      <c r="O2273" t="s">
        <v>148</v>
      </c>
      <c r="P2273" t="s">
        <v>49</v>
      </c>
      <c r="Q2273" t="s">
        <v>50</v>
      </c>
      <c r="R2273" s="6">
        <f>_xlfn.XLOOKUP(CleanedData[[#This Row],[Product]],'02_Lookup_Tables'!$A$2:$A$126,'02_Lookup_Tables'!$B$2:$B$126)</f>
        <v>139.72999999999999</v>
      </c>
      <c r="S2273" t="str">
        <f>VLOOKUP(CleanedData[[#This Row],[Product]],'02_Lookup_Tables'!$H$2:$I$126,2,FALSE)</f>
        <v>Beauty &amp; Personal Care</v>
      </c>
      <c r="T2273" t="str">
        <f>VLOOKUP(CleanedData[[#This Row],[Province]],'02_Lookup_Tables'!$D$2:$E$10,2, FALSE)</f>
        <v>Southern Region</v>
      </c>
      <c r="U2273" t="str" cm="1">
        <f t="array" ref="U2273">_xlfn.IFS(CleanedData[[#This Row],[Purchase Amount]]&lt;500,"Low",
CleanedData[[#This Row],[Purchase Amount]]&lt;5000,"Medium",
TRUE,"High")</f>
        <v>Low</v>
      </c>
      <c r="V2273" t="str">
        <f>TEXT(CleanedData[[#This Row],[Date]],"mmmm")</f>
        <v>March</v>
      </c>
      <c r="W2273" t="str">
        <f>"Q"&amp;ROUNDUP(MONTH(CleanedData[[#This Row],[Date]])/3,0)</f>
        <v>Q1</v>
      </c>
      <c r="X2273" t="str">
        <f>IF(CleanedData[[#This Row],[Purchase Amount]]&gt;=5000,"Yes","No")</f>
        <v>No</v>
      </c>
      <c r="Y2273">
        <f>IF(CleanedData[[#This Row],[Recommend]]="Yes",1,0)</f>
        <v>0</v>
      </c>
      <c r="Z2273" s="6">
        <f>CleanedData[[#This Row],[Purchase Amount]]*0.15</f>
        <v>20.959499999999998</v>
      </c>
      <c r="AA2273" s="6">
        <f>CleanedData[[#This Row],[Purchase Amount]]*1.15</f>
        <v>160.68949999999998</v>
      </c>
    </row>
    <row r="2274" spans="1:27" x14ac:dyDescent="0.3">
      <c r="A2274">
        <v>2738</v>
      </c>
      <c r="B2274" t="s">
        <v>2499</v>
      </c>
      <c r="C2274" s="1">
        <v>45829</v>
      </c>
      <c r="E2274" t="s">
        <v>52</v>
      </c>
      <c r="F2274" t="s">
        <v>83</v>
      </c>
      <c r="G2274" t="s">
        <v>950</v>
      </c>
      <c r="H2274">
        <v>3</v>
      </c>
      <c r="I2274" t="s">
        <v>42</v>
      </c>
      <c r="J2274" t="s">
        <v>54</v>
      </c>
      <c r="K2274" t="s">
        <v>44</v>
      </c>
      <c r="L2274" t="s">
        <v>45</v>
      </c>
      <c r="M2274" t="s">
        <v>231</v>
      </c>
      <c r="N2274" t="s">
        <v>48</v>
      </c>
      <c r="O2274" t="s">
        <v>89</v>
      </c>
      <c r="P2274" t="s">
        <v>49</v>
      </c>
      <c r="Q2274" t="s">
        <v>166</v>
      </c>
      <c r="R2274" s="6">
        <f>_xlfn.XLOOKUP(CleanedData[[#This Row],[Product]],'02_Lookup_Tables'!$A$2:$A$126,'02_Lookup_Tables'!$B$2:$B$126)</f>
        <v>85.25</v>
      </c>
      <c r="S2274" t="str">
        <f>VLOOKUP(CleanedData[[#This Row],[Product]],'02_Lookup_Tables'!$H$2:$I$126,2,FALSE)</f>
        <v>Beauty &amp; Personal Care</v>
      </c>
      <c r="T2274" t="str">
        <f>VLOOKUP(CleanedData[[#This Row],[Province]],'02_Lookup_Tables'!$D$2:$E$10,2, FALSE)</f>
        <v>Western Region</v>
      </c>
      <c r="U2274" t="str" cm="1">
        <f t="array" ref="U2274">_xlfn.IFS(CleanedData[[#This Row],[Purchase Amount]]&lt;500,"Low",
CleanedData[[#This Row],[Purchase Amount]]&lt;5000,"Medium",
TRUE,"High")</f>
        <v>Low</v>
      </c>
      <c r="V2274" t="str">
        <f>TEXT(CleanedData[[#This Row],[Date]],"mmmm")</f>
        <v>June</v>
      </c>
      <c r="W2274" t="str">
        <f>"Q"&amp;ROUNDUP(MONTH(CleanedData[[#This Row],[Date]])/3,0)</f>
        <v>Q2</v>
      </c>
      <c r="X2274" t="str">
        <f>IF(CleanedData[[#This Row],[Purchase Amount]]&gt;=5000,"Yes","No")</f>
        <v>No</v>
      </c>
      <c r="Y2274">
        <f>IF(CleanedData[[#This Row],[Recommend]]="Yes",1,0)</f>
        <v>0</v>
      </c>
      <c r="Z2274" s="6">
        <f>CleanedData[[#This Row],[Purchase Amount]]*0.15</f>
        <v>12.7875</v>
      </c>
      <c r="AA2274" s="6">
        <f>CleanedData[[#This Row],[Purchase Amount]]*1.15</f>
        <v>98.037499999999994</v>
      </c>
    </row>
    <row r="2275" spans="1:27" x14ac:dyDescent="0.3">
      <c r="A2275">
        <v>2740</v>
      </c>
      <c r="B2275" t="s">
        <v>2500</v>
      </c>
      <c r="C2275" s="1">
        <v>45770</v>
      </c>
      <c r="D2275">
        <v>65</v>
      </c>
      <c r="E2275" t="s">
        <v>60</v>
      </c>
      <c r="F2275" t="s">
        <v>108</v>
      </c>
      <c r="G2275" t="s">
        <v>146</v>
      </c>
      <c r="H2275">
        <v>4</v>
      </c>
      <c r="I2275" t="s">
        <v>42</v>
      </c>
      <c r="J2275" t="s">
        <v>43</v>
      </c>
      <c r="K2275" t="s">
        <v>44</v>
      </c>
      <c r="L2275" t="s">
        <v>45</v>
      </c>
      <c r="M2275" t="s">
        <v>92</v>
      </c>
      <c r="N2275" t="s">
        <v>96</v>
      </c>
      <c r="O2275" t="s">
        <v>89</v>
      </c>
      <c r="P2275" t="s">
        <v>70</v>
      </c>
      <c r="Q2275" t="s">
        <v>97</v>
      </c>
      <c r="R2275" s="6">
        <f>_xlfn.XLOOKUP(CleanedData[[#This Row],[Product]],'02_Lookup_Tables'!$A$2:$A$126,'02_Lookup_Tables'!$B$2:$B$126)</f>
        <v>27815.439999999999</v>
      </c>
      <c r="S2275" t="str">
        <f>VLOOKUP(CleanedData[[#This Row],[Product]],'02_Lookup_Tables'!$H$2:$I$126,2,FALSE)</f>
        <v>Electronics</v>
      </c>
      <c r="T2275" t="str">
        <f>VLOOKUP(CleanedData[[#This Row],[Province]],'02_Lookup_Tables'!$D$2:$E$10,2, FALSE)</f>
        <v>Gauteng Region</v>
      </c>
      <c r="U2275" t="str" cm="1">
        <f t="array" ref="U2275">_xlfn.IFS(CleanedData[[#This Row],[Purchase Amount]]&lt;500,"Low",
CleanedData[[#This Row],[Purchase Amount]]&lt;5000,"Medium",
TRUE,"High")</f>
        <v>High</v>
      </c>
      <c r="V2275" t="str">
        <f>TEXT(CleanedData[[#This Row],[Date]],"mmmm")</f>
        <v>April</v>
      </c>
      <c r="W2275" t="str">
        <f>"Q"&amp;ROUNDUP(MONTH(CleanedData[[#This Row],[Date]])/3,0)</f>
        <v>Q2</v>
      </c>
      <c r="X2275" t="str">
        <f>IF(CleanedData[[#This Row],[Purchase Amount]]&gt;=5000,"Yes","No")</f>
        <v>Yes</v>
      </c>
      <c r="Y2275">
        <f>IF(CleanedData[[#This Row],[Recommend]]="Yes",1,0)</f>
        <v>0</v>
      </c>
      <c r="Z2275" s="6">
        <f>CleanedData[[#This Row],[Purchase Amount]]*0.15</f>
        <v>4172.3159999999998</v>
      </c>
      <c r="AA2275" s="6">
        <f>CleanedData[[#This Row],[Purchase Amount]]*1.15</f>
        <v>31987.755999999998</v>
      </c>
    </row>
    <row r="2276" spans="1:27" x14ac:dyDescent="0.3">
      <c r="A2276">
        <v>2741</v>
      </c>
      <c r="B2276" t="s">
        <v>2501</v>
      </c>
      <c r="C2276" s="1">
        <v>45816</v>
      </c>
      <c r="D2276">
        <v>27</v>
      </c>
      <c r="E2276" t="s">
        <v>52</v>
      </c>
      <c r="F2276" t="s">
        <v>130</v>
      </c>
      <c r="G2276" t="s">
        <v>331</v>
      </c>
      <c r="H2276">
        <v>5</v>
      </c>
      <c r="I2276" t="s">
        <v>42</v>
      </c>
      <c r="J2276" t="s">
        <v>74</v>
      </c>
      <c r="K2276" t="s">
        <v>64</v>
      </c>
      <c r="L2276" t="s">
        <v>45</v>
      </c>
      <c r="M2276" t="s">
        <v>75</v>
      </c>
      <c r="N2276" t="s">
        <v>57</v>
      </c>
      <c r="O2276" t="s">
        <v>89</v>
      </c>
      <c r="P2276" t="s">
        <v>70</v>
      </c>
      <c r="Q2276" t="s">
        <v>58</v>
      </c>
      <c r="R2276" s="6">
        <f>_xlfn.XLOOKUP(CleanedData[[#This Row],[Product]],'02_Lookup_Tables'!$A$2:$A$126,'02_Lookup_Tables'!$B$2:$B$126)</f>
        <v>27.35</v>
      </c>
      <c r="S2276" t="str">
        <f>VLOOKUP(CleanedData[[#This Row],[Product]],'02_Lookup_Tables'!$H$2:$I$126,2,FALSE)</f>
        <v>Food</v>
      </c>
      <c r="T2276" t="str">
        <f>VLOOKUP(CleanedData[[#This Row],[Province]],'02_Lookup_Tables'!$D$2:$E$10,2, FALSE)</f>
        <v>Eastern Region</v>
      </c>
      <c r="U2276" t="str" cm="1">
        <f t="array" ref="U2276">_xlfn.IFS(CleanedData[[#This Row],[Purchase Amount]]&lt;500,"Low",
CleanedData[[#This Row],[Purchase Amount]]&lt;5000,"Medium",
TRUE,"High")</f>
        <v>Low</v>
      </c>
      <c r="V2276" t="str">
        <f>TEXT(CleanedData[[#This Row],[Date]],"mmmm")</f>
        <v>June</v>
      </c>
      <c r="W2276" t="str">
        <f>"Q"&amp;ROUNDUP(MONTH(CleanedData[[#This Row],[Date]])/3,0)</f>
        <v>Q2</v>
      </c>
      <c r="X2276" t="str">
        <f>IF(CleanedData[[#This Row],[Purchase Amount]]&gt;=5000,"Yes","No")</f>
        <v>No</v>
      </c>
      <c r="Y2276">
        <f>IF(CleanedData[[#This Row],[Recommend]]="Yes",1,0)</f>
        <v>0</v>
      </c>
      <c r="Z2276" s="6">
        <f>CleanedData[[#This Row],[Purchase Amount]]*0.15</f>
        <v>4.1025</v>
      </c>
      <c r="AA2276" s="6">
        <f>CleanedData[[#This Row],[Purchase Amount]]*1.15</f>
        <v>31.452500000000001</v>
      </c>
    </row>
    <row r="2277" spans="1:27" x14ac:dyDescent="0.3">
      <c r="A2277">
        <v>2745</v>
      </c>
      <c r="B2277" t="s">
        <v>2502</v>
      </c>
      <c r="C2277" s="1">
        <v>45630</v>
      </c>
      <c r="D2277">
        <v>20</v>
      </c>
      <c r="E2277" t="s">
        <v>52</v>
      </c>
      <c r="F2277" t="s">
        <v>72</v>
      </c>
      <c r="G2277" t="s">
        <v>99</v>
      </c>
      <c r="H2277">
        <v>3</v>
      </c>
      <c r="I2277" t="s">
        <v>42</v>
      </c>
      <c r="J2277" t="s">
        <v>69</v>
      </c>
      <c r="K2277" t="s">
        <v>55</v>
      </c>
      <c r="L2277" t="s">
        <v>45</v>
      </c>
      <c r="M2277" t="s">
        <v>180</v>
      </c>
      <c r="N2277" t="s">
        <v>48</v>
      </c>
      <c r="O2277" t="s">
        <v>89</v>
      </c>
      <c r="P2277" t="s">
        <v>49</v>
      </c>
      <c r="Q2277" t="s">
        <v>66</v>
      </c>
      <c r="R2277" s="6">
        <f>_xlfn.XLOOKUP(CleanedData[[#This Row],[Product]],'02_Lookup_Tables'!$A$2:$A$126,'02_Lookup_Tables'!$B$2:$B$126)</f>
        <v>43.23</v>
      </c>
      <c r="S2277" t="str">
        <f>VLOOKUP(CleanedData[[#This Row],[Product]],'02_Lookup_Tables'!$H$2:$I$126,2,FALSE)</f>
        <v>Food</v>
      </c>
      <c r="T2277" t="str">
        <f>VLOOKUP(CleanedData[[#This Row],[Province]],'02_Lookup_Tables'!$D$2:$E$10,2, FALSE)</f>
        <v>Central Region</v>
      </c>
      <c r="U2277" t="str" cm="1">
        <f t="array" ref="U2277">_xlfn.IFS(CleanedData[[#This Row],[Purchase Amount]]&lt;500,"Low",
CleanedData[[#This Row],[Purchase Amount]]&lt;5000,"Medium",
TRUE,"High")</f>
        <v>Low</v>
      </c>
      <c r="V2277" t="str">
        <f>TEXT(CleanedData[[#This Row],[Date]],"mmmm")</f>
        <v>December</v>
      </c>
      <c r="W2277" t="str">
        <f>"Q"&amp;ROUNDUP(MONTH(CleanedData[[#This Row],[Date]])/3,0)</f>
        <v>Q4</v>
      </c>
      <c r="X2277" t="str">
        <f>IF(CleanedData[[#This Row],[Purchase Amount]]&gt;=5000,"Yes","No")</f>
        <v>No</v>
      </c>
      <c r="Y2277">
        <f>IF(CleanedData[[#This Row],[Recommend]]="Yes",1,0)</f>
        <v>0</v>
      </c>
      <c r="Z2277" s="6">
        <f>CleanedData[[#This Row],[Purchase Amount]]*0.15</f>
        <v>6.4844999999999997</v>
      </c>
      <c r="AA2277" s="6">
        <f>CleanedData[[#This Row],[Purchase Amount]]*1.15</f>
        <v>49.714499999999994</v>
      </c>
    </row>
    <row r="2278" spans="1:27" x14ac:dyDescent="0.3">
      <c r="A2278">
        <v>2746</v>
      </c>
      <c r="B2278" t="s">
        <v>2503</v>
      </c>
      <c r="C2278" s="1">
        <v>45827</v>
      </c>
      <c r="D2278">
        <v>74</v>
      </c>
      <c r="E2278" t="s">
        <v>52</v>
      </c>
      <c r="F2278" t="s">
        <v>72</v>
      </c>
      <c r="G2278" t="s">
        <v>328</v>
      </c>
      <c r="H2278">
        <v>5</v>
      </c>
      <c r="I2278" t="s">
        <v>42</v>
      </c>
      <c r="J2278" t="s">
        <v>69</v>
      </c>
      <c r="K2278" t="s">
        <v>55</v>
      </c>
      <c r="L2278" t="s">
        <v>42</v>
      </c>
      <c r="M2278" t="s">
        <v>100</v>
      </c>
      <c r="N2278" t="s">
        <v>57</v>
      </c>
      <c r="O2278" t="s">
        <v>48</v>
      </c>
      <c r="P2278" t="s">
        <v>49</v>
      </c>
      <c r="Q2278" t="s">
        <v>97</v>
      </c>
      <c r="R2278" s="6">
        <f>_xlfn.XLOOKUP(CleanedData[[#This Row],[Product]],'02_Lookup_Tables'!$A$2:$A$126,'02_Lookup_Tables'!$B$2:$B$126)</f>
        <v>3521.64</v>
      </c>
      <c r="S2278" t="str">
        <f>VLOOKUP(CleanedData[[#This Row],[Product]],'02_Lookup_Tables'!$H$2:$I$126,2,FALSE)</f>
        <v>Home Devices</v>
      </c>
      <c r="T2278" t="str">
        <f>VLOOKUP(CleanedData[[#This Row],[Province]],'02_Lookup_Tables'!$D$2:$E$10,2, FALSE)</f>
        <v>Central Region</v>
      </c>
      <c r="U2278" t="str" cm="1">
        <f t="array" ref="U2278">_xlfn.IFS(CleanedData[[#This Row],[Purchase Amount]]&lt;500,"Low",
CleanedData[[#This Row],[Purchase Amount]]&lt;5000,"Medium",
TRUE,"High")</f>
        <v>Medium</v>
      </c>
      <c r="V2278" t="str">
        <f>TEXT(CleanedData[[#This Row],[Date]],"mmmm")</f>
        <v>June</v>
      </c>
      <c r="W2278" t="str">
        <f>"Q"&amp;ROUNDUP(MONTH(CleanedData[[#This Row],[Date]])/3,0)</f>
        <v>Q2</v>
      </c>
      <c r="X2278" t="str">
        <f>IF(CleanedData[[#This Row],[Purchase Amount]]&gt;=5000,"Yes","No")</f>
        <v>No</v>
      </c>
      <c r="Y2278">
        <f>IF(CleanedData[[#This Row],[Recommend]]="Yes",1,0)</f>
        <v>0</v>
      </c>
      <c r="Z2278" s="6">
        <f>CleanedData[[#This Row],[Purchase Amount]]*0.15</f>
        <v>528.24599999999998</v>
      </c>
      <c r="AA2278" s="6">
        <f>CleanedData[[#This Row],[Purchase Amount]]*1.15</f>
        <v>4049.8859999999995</v>
      </c>
    </row>
    <row r="2279" spans="1:27" x14ac:dyDescent="0.3">
      <c r="A2279">
        <v>2747</v>
      </c>
      <c r="B2279" t="s">
        <v>2504</v>
      </c>
      <c r="C2279" s="1">
        <v>45968</v>
      </c>
      <c r="D2279">
        <v>57</v>
      </c>
      <c r="E2279" t="s">
        <v>60</v>
      </c>
      <c r="F2279" t="s">
        <v>72</v>
      </c>
      <c r="G2279" t="s">
        <v>323</v>
      </c>
      <c r="H2279">
        <v>1</v>
      </c>
      <c r="I2279" t="s">
        <v>45</v>
      </c>
      <c r="J2279" t="s">
        <v>69</v>
      </c>
      <c r="K2279" t="s">
        <v>55</v>
      </c>
      <c r="L2279" t="s">
        <v>45</v>
      </c>
      <c r="M2279" t="s">
        <v>92</v>
      </c>
      <c r="N2279" t="s">
        <v>80</v>
      </c>
      <c r="O2279" t="s">
        <v>89</v>
      </c>
      <c r="P2279" t="s">
        <v>49</v>
      </c>
      <c r="Q2279" t="s">
        <v>50</v>
      </c>
      <c r="R2279" s="6">
        <f>_xlfn.XLOOKUP(CleanedData[[#This Row],[Product]],'02_Lookup_Tables'!$A$2:$A$126,'02_Lookup_Tables'!$B$2:$B$126)</f>
        <v>463.48</v>
      </c>
      <c r="S2279" t="str">
        <f>VLOOKUP(CleanedData[[#This Row],[Product]],'02_Lookup_Tables'!$H$2:$I$126,2,FALSE)</f>
        <v>Electronics</v>
      </c>
      <c r="T2279" t="str">
        <f>VLOOKUP(CleanedData[[#This Row],[Province]],'02_Lookup_Tables'!$D$2:$E$10,2, FALSE)</f>
        <v>Central Region</v>
      </c>
      <c r="U2279" t="str" cm="1">
        <f t="array" ref="U2279">_xlfn.IFS(CleanedData[[#This Row],[Purchase Amount]]&lt;500,"Low",
CleanedData[[#This Row],[Purchase Amount]]&lt;5000,"Medium",
TRUE,"High")</f>
        <v>Low</v>
      </c>
      <c r="V2279" t="str">
        <f>TEXT(CleanedData[[#This Row],[Date]],"mmmm")</f>
        <v>November</v>
      </c>
      <c r="W2279" t="str">
        <f>"Q"&amp;ROUNDUP(MONTH(CleanedData[[#This Row],[Date]])/3,0)</f>
        <v>Q4</v>
      </c>
      <c r="X2279" t="str">
        <f>IF(CleanedData[[#This Row],[Purchase Amount]]&gt;=5000,"Yes","No")</f>
        <v>No</v>
      </c>
      <c r="Y2279">
        <f>IF(CleanedData[[#This Row],[Recommend]]="Yes",1,0)</f>
        <v>1</v>
      </c>
      <c r="Z2279" s="6">
        <f>CleanedData[[#This Row],[Purchase Amount]]*0.15</f>
        <v>69.522000000000006</v>
      </c>
      <c r="AA2279" s="6">
        <f>CleanedData[[#This Row],[Purchase Amount]]*1.15</f>
        <v>533.00199999999995</v>
      </c>
    </row>
    <row r="2280" spans="1:27" x14ac:dyDescent="0.3">
      <c r="A2280">
        <v>2748</v>
      </c>
      <c r="B2280" t="s">
        <v>2505</v>
      </c>
      <c r="C2280" s="1">
        <v>45713</v>
      </c>
      <c r="D2280">
        <v>30</v>
      </c>
      <c r="E2280" t="s">
        <v>52</v>
      </c>
      <c r="F2280" t="s">
        <v>77</v>
      </c>
      <c r="G2280" t="s">
        <v>212</v>
      </c>
      <c r="H2280">
        <v>1</v>
      </c>
      <c r="I2280" t="s">
        <v>45</v>
      </c>
      <c r="J2280" t="s">
        <v>69</v>
      </c>
      <c r="K2280" t="s">
        <v>44</v>
      </c>
      <c r="L2280" t="s">
        <v>45</v>
      </c>
      <c r="M2280" t="s">
        <v>56</v>
      </c>
      <c r="N2280" t="s">
        <v>80</v>
      </c>
      <c r="O2280" t="s">
        <v>148</v>
      </c>
      <c r="P2280" t="s">
        <v>70</v>
      </c>
      <c r="Q2280" t="s">
        <v>58</v>
      </c>
      <c r="R2280" s="6">
        <f>_xlfn.XLOOKUP(CleanedData[[#This Row],[Product]],'02_Lookup_Tables'!$A$2:$A$126,'02_Lookup_Tables'!$B$2:$B$126)</f>
        <v>192.77</v>
      </c>
      <c r="S2280" t="str">
        <f>VLOOKUP(CleanedData[[#This Row],[Product]],'02_Lookup_Tables'!$H$2:$I$126,2,FALSE)</f>
        <v>Beauty &amp; Personal Care</v>
      </c>
      <c r="T2280" t="str">
        <f>VLOOKUP(CleanedData[[#This Row],[Province]],'02_Lookup_Tables'!$D$2:$E$10,2, FALSE)</f>
        <v>Central Region</v>
      </c>
      <c r="U2280" t="str" cm="1">
        <f t="array" ref="U2280">_xlfn.IFS(CleanedData[[#This Row],[Purchase Amount]]&lt;500,"Low",
CleanedData[[#This Row],[Purchase Amount]]&lt;5000,"Medium",
TRUE,"High")</f>
        <v>Low</v>
      </c>
      <c r="V2280" t="str">
        <f>TEXT(CleanedData[[#This Row],[Date]],"mmmm")</f>
        <v>February</v>
      </c>
      <c r="W2280" t="str">
        <f>"Q"&amp;ROUNDUP(MONTH(CleanedData[[#This Row],[Date]])/3,0)</f>
        <v>Q1</v>
      </c>
      <c r="X2280" t="str">
        <f>IF(CleanedData[[#This Row],[Purchase Amount]]&gt;=5000,"Yes","No")</f>
        <v>No</v>
      </c>
      <c r="Y2280">
        <f>IF(CleanedData[[#This Row],[Recommend]]="Yes",1,0)</f>
        <v>1</v>
      </c>
      <c r="Z2280" s="6">
        <f>CleanedData[[#This Row],[Purchase Amount]]*0.15</f>
        <v>28.915500000000002</v>
      </c>
      <c r="AA2280" s="6">
        <f>CleanedData[[#This Row],[Purchase Amount]]*1.15</f>
        <v>221.68549999999999</v>
      </c>
    </row>
    <row r="2281" spans="1:27" x14ac:dyDescent="0.3">
      <c r="A2281">
        <v>2749</v>
      </c>
      <c r="B2281" t="s">
        <v>2506</v>
      </c>
      <c r="C2281" s="1">
        <v>45367</v>
      </c>
      <c r="D2281">
        <v>59</v>
      </c>
      <c r="E2281" t="s">
        <v>39</v>
      </c>
      <c r="F2281" t="s">
        <v>40</v>
      </c>
      <c r="G2281" t="s">
        <v>91</v>
      </c>
      <c r="H2281">
        <v>1</v>
      </c>
      <c r="I2281" t="s">
        <v>42</v>
      </c>
      <c r="J2281" t="s">
        <v>69</v>
      </c>
      <c r="K2281" t="s">
        <v>44</v>
      </c>
      <c r="L2281" t="s">
        <v>42</v>
      </c>
      <c r="M2281" t="s">
        <v>208</v>
      </c>
      <c r="N2281" t="s">
        <v>80</v>
      </c>
      <c r="O2281" t="s">
        <v>89</v>
      </c>
      <c r="P2281" t="s">
        <v>49</v>
      </c>
      <c r="Q2281" t="s">
        <v>50</v>
      </c>
      <c r="R2281" s="6">
        <f>_xlfn.XLOOKUP(CleanedData[[#This Row],[Product]],'02_Lookup_Tables'!$A$2:$A$126,'02_Lookup_Tables'!$B$2:$B$126)</f>
        <v>1370.56</v>
      </c>
      <c r="S2281" t="str">
        <f>VLOOKUP(CleanedData[[#This Row],[Product]],'02_Lookup_Tables'!$H$2:$I$126,2,FALSE)</f>
        <v>Electronics</v>
      </c>
      <c r="T2281" t="str">
        <f>VLOOKUP(CleanedData[[#This Row],[Province]],'02_Lookup_Tables'!$D$2:$E$10,2, FALSE)</f>
        <v>Northern Region</v>
      </c>
      <c r="U2281" t="str" cm="1">
        <f t="array" ref="U2281">_xlfn.IFS(CleanedData[[#This Row],[Purchase Amount]]&lt;500,"Low",
CleanedData[[#This Row],[Purchase Amount]]&lt;5000,"Medium",
TRUE,"High")</f>
        <v>Medium</v>
      </c>
      <c r="V2281" t="str">
        <f>TEXT(CleanedData[[#This Row],[Date]],"mmmm")</f>
        <v>March</v>
      </c>
      <c r="W2281" t="str">
        <f>"Q"&amp;ROUNDUP(MONTH(CleanedData[[#This Row],[Date]])/3,0)</f>
        <v>Q1</v>
      </c>
      <c r="X2281" t="str">
        <f>IF(CleanedData[[#This Row],[Purchase Amount]]&gt;=5000,"Yes","No")</f>
        <v>No</v>
      </c>
      <c r="Y2281">
        <f>IF(CleanedData[[#This Row],[Recommend]]="Yes",1,0)</f>
        <v>0</v>
      </c>
      <c r="Z2281" s="6">
        <f>CleanedData[[#This Row],[Purchase Amount]]*0.15</f>
        <v>205.58399999999997</v>
      </c>
      <c r="AA2281" s="6">
        <f>CleanedData[[#This Row],[Purchase Amount]]*1.15</f>
        <v>1576.1439999999998</v>
      </c>
    </row>
    <row r="2282" spans="1:27" x14ac:dyDescent="0.3">
      <c r="A2282">
        <v>2751</v>
      </c>
      <c r="B2282" t="s">
        <v>2507</v>
      </c>
      <c r="C2282" s="1">
        <v>45459</v>
      </c>
      <c r="D2282">
        <v>68</v>
      </c>
      <c r="E2282" t="s">
        <v>60</v>
      </c>
      <c r="F2282" t="s">
        <v>61</v>
      </c>
      <c r="G2282" t="s">
        <v>391</v>
      </c>
      <c r="H2282">
        <v>2</v>
      </c>
      <c r="I2282" t="s">
        <v>42</v>
      </c>
      <c r="J2282" t="s">
        <v>63</v>
      </c>
      <c r="K2282" t="s">
        <v>44</v>
      </c>
      <c r="L2282" t="s">
        <v>45</v>
      </c>
      <c r="M2282" t="s">
        <v>180</v>
      </c>
      <c r="N2282" t="s">
        <v>47</v>
      </c>
      <c r="O2282" t="s">
        <v>89</v>
      </c>
      <c r="P2282" t="s">
        <v>49</v>
      </c>
      <c r="Q2282" t="s">
        <v>97</v>
      </c>
      <c r="R2282" s="6">
        <f>_xlfn.XLOOKUP(CleanedData[[#This Row],[Product]],'02_Lookup_Tables'!$A$2:$A$126,'02_Lookup_Tables'!$B$2:$B$126)</f>
        <v>886.51</v>
      </c>
      <c r="S2282" t="str">
        <f>VLOOKUP(CleanedData[[#This Row],[Product]],'02_Lookup_Tables'!$H$2:$I$126,2,FALSE)</f>
        <v>Beauty &amp; Personal Care</v>
      </c>
      <c r="T2282" t="str">
        <f>VLOOKUP(CleanedData[[#This Row],[Province]],'02_Lookup_Tables'!$D$2:$E$10,2, FALSE)</f>
        <v>Southern Region</v>
      </c>
      <c r="U2282" t="str" cm="1">
        <f t="array" ref="U2282">_xlfn.IFS(CleanedData[[#This Row],[Purchase Amount]]&lt;500,"Low",
CleanedData[[#This Row],[Purchase Amount]]&lt;5000,"Medium",
TRUE,"High")</f>
        <v>Medium</v>
      </c>
      <c r="V2282" t="str">
        <f>TEXT(CleanedData[[#This Row],[Date]],"mmmm")</f>
        <v>June</v>
      </c>
      <c r="W2282" t="str">
        <f>"Q"&amp;ROUNDUP(MONTH(CleanedData[[#This Row],[Date]])/3,0)</f>
        <v>Q2</v>
      </c>
      <c r="X2282" t="str">
        <f>IF(CleanedData[[#This Row],[Purchase Amount]]&gt;=5000,"Yes","No")</f>
        <v>No</v>
      </c>
      <c r="Y2282">
        <f>IF(CleanedData[[#This Row],[Recommend]]="Yes",1,0)</f>
        <v>0</v>
      </c>
      <c r="Z2282" s="6">
        <f>CleanedData[[#This Row],[Purchase Amount]]*0.15</f>
        <v>132.97649999999999</v>
      </c>
      <c r="AA2282" s="6">
        <f>CleanedData[[#This Row],[Purchase Amount]]*1.15</f>
        <v>1019.4864999999999</v>
      </c>
    </row>
    <row r="2283" spans="1:27" x14ac:dyDescent="0.3">
      <c r="A2283">
        <v>2752</v>
      </c>
      <c r="B2283" t="s">
        <v>2508</v>
      </c>
      <c r="C2283" s="1">
        <v>45990</v>
      </c>
      <c r="D2283">
        <v>27</v>
      </c>
      <c r="E2283" t="s">
        <v>52</v>
      </c>
      <c r="F2283" t="s">
        <v>61</v>
      </c>
      <c r="G2283" t="s">
        <v>87</v>
      </c>
      <c r="H2283">
        <v>5</v>
      </c>
      <c r="I2283" t="s">
        <v>42</v>
      </c>
      <c r="J2283" t="s">
        <v>63</v>
      </c>
      <c r="K2283" t="s">
        <v>64</v>
      </c>
      <c r="L2283" t="s">
        <v>45</v>
      </c>
      <c r="N2283" t="s">
        <v>57</v>
      </c>
      <c r="O2283" t="s">
        <v>134</v>
      </c>
      <c r="P2283" t="s">
        <v>8646</v>
      </c>
      <c r="Q2283" t="s">
        <v>58</v>
      </c>
      <c r="R2283" s="6">
        <f>_xlfn.XLOOKUP(CleanedData[[#This Row],[Product]],'02_Lookup_Tables'!$A$2:$A$126,'02_Lookup_Tables'!$B$2:$B$126)</f>
        <v>409.06</v>
      </c>
      <c r="S2283" t="str">
        <f>VLOOKUP(CleanedData[[#This Row],[Product]],'02_Lookup_Tables'!$H$2:$I$126,2,FALSE)</f>
        <v>Home Devices</v>
      </c>
      <c r="T2283" t="str">
        <f>VLOOKUP(CleanedData[[#This Row],[Province]],'02_Lookup_Tables'!$D$2:$E$10,2, FALSE)</f>
        <v>Southern Region</v>
      </c>
      <c r="U2283" t="str" cm="1">
        <f t="array" ref="U2283">_xlfn.IFS(CleanedData[[#This Row],[Purchase Amount]]&lt;500,"Low",
CleanedData[[#This Row],[Purchase Amount]]&lt;5000,"Medium",
TRUE,"High")</f>
        <v>Low</v>
      </c>
      <c r="V2283" t="str">
        <f>TEXT(CleanedData[[#This Row],[Date]],"mmmm")</f>
        <v>November</v>
      </c>
      <c r="W2283" t="str">
        <f>"Q"&amp;ROUNDUP(MONTH(CleanedData[[#This Row],[Date]])/3,0)</f>
        <v>Q4</v>
      </c>
      <c r="X2283" t="str">
        <f>IF(CleanedData[[#This Row],[Purchase Amount]]&gt;=5000,"Yes","No")</f>
        <v>No</v>
      </c>
      <c r="Y2283">
        <f>IF(CleanedData[[#This Row],[Recommend]]="Yes",1,0)</f>
        <v>0</v>
      </c>
      <c r="Z2283" s="6">
        <f>CleanedData[[#This Row],[Purchase Amount]]*0.15</f>
        <v>61.358999999999995</v>
      </c>
      <c r="AA2283" s="6">
        <f>CleanedData[[#This Row],[Purchase Amount]]*1.15</f>
        <v>470.41899999999998</v>
      </c>
    </row>
    <row r="2284" spans="1:27" x14ac:dyDescent="0.3">
      <c r="A2284">
        <v>2754</v>
      </c>
      <c r="B2284" t="s">
        <v>2509</v>
      </c>
      <c r="C2284" s="1">
        <v>45318</v>
      </c>
      <c r="D2284">
        <v>66</v>
      </c>
      <c r="E2284" t="s">
        <v>39</v>
      </c>
      <c r="F2284" t="s">
        <v>68</v>
      </c>
      <c r="G2284" t="s">
        <v>189</v>
      </c>
      <c r="H2284">
        <v>5</v>
      </c>
      <c r="I2284" t="s">
        <v>45</v>
      </c>
      <c r="J2284" t="s">
        <v>74</v>
      </c>
      <c r="K2284" t="s">
        <v>64</v>
      </c>
      <c r="L2284" t="s">
        <v>45</v>
      </c>
      <c r="M2284" t="s">
        <v>184</v>
      </c>
      <c r="N2284" t="s">
        <v>57</v>
      </c>
      <c r="O2284" t="s">
        <v>148</v>
      </c>
      <c r="P2284" t="s">
        <v>49</v>
      </c>
      <c r="Q2284" t="s">
        <v>97</v>
      </c>
      <c r="R2284" s="6">
        <f>_xlfn.XLOOKUP(CleanedData[[#This Row],[Product]],'02_Lookup_Tables'!$A$2:$A$126,'02_Lookup_Tables'!$B$2:$B$126)</f>
        <v>1619.07</v>
      </c>
      <c r="S2284" t="str">
        <f>VLOOKUP(CleanedData[[#This Row],[Product]],'02_Lookup_Tables'!$H$2:$I$126,2,FALSE)</f>
        <v>Home &amp; Living</v>
      </c>
      <c r="T2284" t="str">
        <f>VLOOKUP(CleanedData[[#This Row],[Province]],'02_Lookup_Tables'!$D$2:$E$10,2, FALSE)</f>
        <v>Northern Region</v>
      </c>
      <c r="U2284" t="str" cm="1">
        <f t="array" ref="U2284">_xlfn.IFS(CleanedData[[#This Row],[Purchase Amount]]&lt;500,"Low",
CleanedData[[#This Row],[Purchase Amount]]&lt;5000,"Medium",
TRUE,"High")</f>
        <v>Medium</v>
      </c>
      <c r="V2284" t="str">
        <f>TEXT(CleanedData[[#This Row],[Date]],"mmmm")</f>
        <v>January</v>
      </c>
      <c r="W2284" t="str">
        <f>"Q"&amp;ROUNDUP(MONTH(CleanedData[[#This Row],[Date]])/3,0)</f>
        <v>Q1</v>
      </c>
      <c r="X2284" t="str">
        <f>IF(CleanedData[[#This Row],[Purchase Amount]]&gt;=5000,"Yes","No")</f>
        <v>No</v>
      </c>
      <c r="Y2284">
        <f>IF(CleanedData[[#This Row],[Recommend]]="Yes",1,0)</f>
        <v>1</v>
      </c>
      <c r="Z2284" s="6">
        <f>CleanedData[[#This Row],[Purchase Amount]]*0.15</f>
        <v>242.86049999999997</v>
      </c>
      <c r="AA2284" s="6">
        <f>CleanedData[[#This Row],[Purchase Amount]]*1.15</f>
        <v>1861.9304999999997</v>
      </c>
    </row>
    <row r="2285" spans="1:27" x14ac:dyDescent="0.3">
      <c r="A2285">
        <v>2755</v>
      </c>
      <c r="B2285" t="s">
        <v>2510</v>
      </c>
      <c r="C2285" s="1">
        <v>45537</v>
      </c>
      <c r="E2285" t="s">
        <v>60</v>
      </c>
      <c r="F2285" t="s">
        <v>108</v>
      </c>
      <c r="G2285" t="s">
        <v>501</v>
      </c>
      <c r="H2285">
        <v>2</v>
      </c>
      <c r="I2285" t="s">
        <v>42</v>
      </c>
      <c r="J2285" t="s">
        <v>43</v>
      </c>
      <c r="K2285" t="s">
        <v>55</v>
      </c>
      <c r="L2285" t="s">
        <v>42</v>
      </c>
      <c r="M2285" t="s">
        <v>156</v>
      </c>
      <c r="N2285" t="s">
        <v>47</v>
      </c>
      <c r="O2285" t="s">
        <v>148</v>
      </c>
      <c r="P2285" t="s">
        <v>70</v>
      </c>
      <c r="Q2285" t="s">
        <v>166</v>
      </c>
      <c r="R2285" s="6">
        <f>_xlfn.XLOOKUP(CleanedData[[#This Row],[Product]],'02_Lookup_Tables'!$A$2:$A$126,'02_Lookup_Tables'!$B$2:$B$126)</f>
        <v>1482.94</v>
      </c>
      <c r="S2285" t="str">
        <f>VLOOKUP(CleanedData[[#This Row],[Product]],'02_Lookup_Tables'!$H$2:$I$126,2,FALSE)</f>
        <v>Home Devices</v>
      </c>
      <c r="T2285" t="str">
        <f>VLOOKUP(CleanedData[[#This Row],[Province]],'02_Lookup_Tables'!$D$2:$E$10,2, FALSE)</f>
        <v>Gauteng Region</v>
      </c>
      <c r="U2285" t="str" cm="1">
        <f t="array" ref="U2285">_xlfn.IFS(CleanedData[[#This Row],[Purchase Amount]]&lt;500,"Low",
CleanedData[[#This Row],[Purchase Amount]]&lt;5000,"Medium",
TRUE,"High")</f>
        <v>Medium</v>
      </c>
      <c r="V2285" t="str">
        <f>TEXT(CleanedData[[#This Row],[Date]],"mmmm")</f>
        <v>September</v>
      </c>
      <c r="W2285" t="str">
        <f>"Q"&amp;ROUNDUP(MONTH(CleanedData[[#This Row],[Date]])/3,0)</f>
        <v>Q3</v>
      </c>
      <c r="X2285" t="str">
        <f>IF(CleanedData[[#This Row],[Purchase Amount]]&gt;=5000,"Yes","No")</f>
        <v>No</v>
      </c>
      <c r="Y2285">
        <f>IF(CleanedData[[#This Row],[Recommend]]="Yes",1,0)</f>
        <v>0</v>
      </c>
      <c r="Z2285" s="6">
        <f>CleanedData[[#This Row],[Purchase Amount]]*0.15</f>
        <v>222.441</v>
      </c>
      <c r="AA2285" s="6">
        <f>CleanedData[[#This Row],[Purchase Amount]]*1.15</f>
        <v>1705.3809999999999</v>
      </c>
    </row>
    <row r="2286" spans="1:27" x14ac:dyDescent="0.3">
      <c r="A2286">
        <v>2756</v>
      </c>
      <c r="B2286" t="s">
        <v>2511</v>
      </c>
      <c r="C2286" s="1">
        <v>45464</v>
      </c>
      <c r="D2286">
        <v>36</v>
      </c>
      <c r="E2286" t="s">
        <v>52</v>
      </c>
      <c r="F2286" t="s">
        <v>130</v>
      </c>
      <c r="G2286" t="s">
        <v>378</v>
      </c>
      <c r="H2286">
        <v>1</v>
      </c>
      <c r="I2286" t="s">
        <v>45</v>
      </c>
      <c r="J2286" t="s">
        <v>69</v>
      </c>
      <c r="K2286" t="s">
        <v>64</v>
      </c>
      <c r="L2286" t="s">
        <v>45</v>
      </c>
      <c r="M2286" t="s">
        <v>196</v>
      </c>
      <c r="N2286" t="s">
        <v>80</v>
      </c>
      <c r="O2286" t="s">
        <v>89</v>
      </c>
      <c r="P2286" t="s">
        <v>49</v>
      </c>
      <c r="Q2286" t="s">
        <v>81</v>
      </c>
      <c r="R2286" s="6">
        <f>_xlfn.XLOOKUP(CleanedData[[#This Row],[Product]],'02_Lookup_Tables'!$A$2:$A$126,'02_Lookup_Tables'!$B$2:$B$126)</f>
        <v>40.11</v>
      </c>
      <c r="S2286" t="str">
        <f>VLOOKUP(CleanedData[[#This Row],[Product]],'02_Lookup_Tables'!$H$2:$I$126,2,FALSE)</f>
        <v>Food</v>
      </c>
      <c r="T2286" t="str">
        <f>VLOOKUP(CleanedData[[#This Row],[Province]],'02_Lookup_Tables'!$D$2:$E$10,2, FALSE)</f>
        <v>Eastern Region</v>
      </c>
      <c r="U2286" t="str" cm="1">
        <f t="array" ref="U2286">_xlfn.IFS(CleanedData[[#This Row],[Purchase Amount]]&lt;500,"Low",
CleanedData[[#This Row],[Purchase Amount]]&lt;5000,"Medium",
TRUE,"High")</f>
        <v>Low</v>
      </c>
      <c r="V2286" t="str">
        <f>TEXT(CleanedData[[#This Row],[Date]],"mmmm")</f>
        <v>June</v>
      </c>
      <c r="W2286" t="str">
        <f>"Q"&amp;ROUNDUP(MONTH(CleanedData[[#This Row],[Date]])/3,0)</f>
        <v>Q2</v>
      </c>
      <c r="X2286" t="str">
        <f>IF(CleanedData[[#This Row],[Purchase Amount]]&gt;=5000,"Yes","No")</f>
        <v>No</v>
      </c>
      <c r="Y2286">
        <f>IF(CleanedData[[#This Row],[Recommend]]="Yes",1,0)</f>
        <v>1</v>
      </c>
      <c r="Z2286" s="6">
        <f>CleanedData[[#This Row],[Purchase Amount]]*0.15</f>
        <v>6.0164999999999997</v>
      </c>
      <c r="AA2286" s="6">
        <f>CleanedData[[#This Row],[Purchase Amount]]*1.15</f>
        <v>46.126499999999993</v>
      </c>
    </row>
    <row r="2287" spans="1:27" x14ac:dyDescent="0.3">
      <c r="A2287">
        <v>2758</v>
      </c>
      <c r="B2287" t="s">
        <v>2512</v>
      </c>
      <c r="C2287" s="1">
        <v>45403</v>
      </c>
      <c r="D2287">
        <v>80</v>
      </c>
      <c r="E2287" t="s">
        <v>39</v>
      </c>
      <c r="F2287" t="s">
        <v>108</v>
      </c>
      <c r="G2287" t="s">
        <v>365</v>
      </c>
      <c r="H2287">
        <v>4</v>
      </c>
      <c r="I2287" t="s">
        <v>42</v>
      </c>
      <c r="J2287" t="s">
        <v>54</v>
      </c>
      <c r="K2287" t="s">
        <v>44</v>
      </c>
      <c r="L2287" t="s">
        <v>45</v>
      </c>
      <c r="M2287" t="s">
        <v>208</v>
      </c>
      <c r="N2287" t="s">
        <v>96</v>
      </c>
      <c r="O2287" t="s">
        <v>89</v>
      </c>
      <c r="P2287" t="s">
        <v>70</v>
      </c>
      <c r="Q2287" t="s">
        <v>97</v>
      </c>
      <c r="R2287" s="6">
        <f>_xlfn.XLOOKUP(CleanedData[[#This Row],[Product]],'02_Lookup_Tables'!$A$2:$A$126,'02_Lookup_Tables'!$B$2:$B$126)</f>
        <v>105.11</v>
      </c>
      <c r="S2287" t="str">
        <f>VLOOKUP(CleanedData[[#This Row],[Product]],'02_Lookup_Tables'!$H$2:$I$126,2,FALSE)</f>
        <v>Beauty &amp; Personal Care</v>
      </c>
      <c r="T2287" t="str">
        <f>VLOOKUP(CleanedData[[#This Row],[Province]],'02_Lookup_Tables'!$D$2:$E$10,2, FALSE)</f>
        <v>Gauteng Region</v>
      </c>
      <c r="U2287" t="str" cm="1">
        <f t="array" ref="U2287">_xlfn.IFS(CleanedData[[#This Row],[Purchase Amount]]&lt;500,"Low",
CleanedData[[#This Row],[Purchase Amount]]&lt;5000,"Medium",
TRUE,"High")</f>
        <v>Low</v>
      </c>
      <c r="V2287" t="str">
        <f>TEXT(CleanedData[[#This Row],[Date]],"mmmm")</f>
        <v>April</v>
      </c>
      <c r="W2287" t="str">
        <f>"Q"&amp;ROUNDUP(MONTH(CleanedData[[#This Row],[Date]])/3,0)</f>
        <v>Q2</v>
      </c>
      <c r="X2287" t="str">
        <f>IF(CleanedData[[#This Row],[Purchase Amount]]&gt;=5000,"Yes","No")</f>
        <v>No</v>
      </c>
      <c r="Y2287">
        <f>IF(CleanedData[[#This Row],[Recommend]]="Yes",1,0)</f>
        <v>0</v>
      </c>
      <c r="Z2287" s="6">
        <f>CleanedData[[#This Row],[Purchase Amount]]*0.15</f>
        <v>15.766499999999999</v>
      </c>
      <c r="AA2287" s="6">
        <f>CleanedData[[#This Row],[Purchase Amount]]*1.15</f>
        <v>120.87649999999999</v>
      </c>
    </row>
    <row r="2288" spans="1:27" x14ac:dyDescent="0.3">
      <c r="A2288">
        <v>2759</v>
      </c>
      <c r="B2288" t="s">
        <v>2513</v>
      </c>
      <c r="C2288" s="1">
        <v>45337</v>
      </c>
      <c r="D2288">
        <v>71</v>
      </c>
      <c r="E2288" t="s">
        <v>52</v>
      </c>
      <c r="F2288" t="s">
        <v>72</v>
      </c>
      <c r="G2288" t="s">
        <v>114</v>
      </c>
      <c r="H2288">
        <v>3</v>
      </c>
      <c r="I2288" t="s">
        <v>45</v>
      </c>
      <c r="J2288" t="s">
        <v>69</v>
      </c>
      <c r="K2288" t="s">
        <v>64</v>
      </c>
      <c r="L2288" t="s">
        <v>45</v>
      </c>
      <c r="M2288" t="s">
        <v>151</v>
      </c>
      <c r="N2288" t="s">
        <v>48</v>
      </c>
      <c r="O2288" t="s">
        <v>89</v>
      </c>
      <c r="P2288" t="s">
        <v>49</v>
      </c>
      <c r="Q2288" t="s">
        <v>97</v>
      </c>
      <c r="R2288" s="6">
        <f>_xlfn.XLOOKUP(CleanedData[[#This Row],[Product]],'02_Lookup_Tables'!$A$2:$A$126,'02_Lookup_Tables'!$B$2:$B$126)</f>
        <v>1440.59</v>
      </c>
      <c r="S2288" t="str">
        <f>VLOOKUP(CleanedData[[#This Row],[Product]],'02_Lookup_Tables'!$H$2:$I$126,2,FALSE)</f>
        <v>Beauty &amp; Personal Care</v>
      </c>
      <c r="T2288" t="str">
        <f>VLOOKUP(CleanedData[[#This Row],[Province]],'02_Lookup_Tables'!$D$2:$E$10,2, FALSE)</f>
        <v>Central Region</v>
      </c>
      <c r="U2288" t="str" cm="1">
        <f t="array" ref="U2288">_xlfn.IFS(CleanedData[[#This Row],[Purchase Amount]]&lt;500,"Low",
CleanedData[[#This Row],[Purchase Amount]]&lt;5000,"Medium",
TRUE,"High")</f>
        <v>Medium</v>
      </c>
      <c r="V2288" t="str">
        <f>TEXT(CleanedData[[#This Row],[Date]],"mmmm")</f>
        <v>February</v>
      </c>
      <c r="W2288" t="str">
        <f>"Q"&amp;ROUNDUP(MONTH(CleanedData[[#This Row],[Date]])/3,0)</f>
        <v>Q1</v>
      </c>
      <c r="X2288" t="str">
        <f>IF(CleanedData[[#This Row],[Purchase Amount]]&gt;=5000,"Yes","No")</f>
        <v>No</v>
      </c>
      <c r="Y2288">
        <f>IF(CleanedData[[#This Row],[Recommend]]="Yes",1,0)</f>
        <v>1</v>
      </c>
      <c r="Z2288" s="6">
        <f>CleanedData[[#This Row],[Purchase Amount]]*0.15</f>
        <v>216.08849999999998</v>
      </c>
      <c r="AA2288" s="6">
        <f>CleanedData[[#This Row],[Purchase Amount]]*1.15</f>
        <v>1656.6784999999998</v>
      </c>
    </row>
    <row r="2289" spans="1:27" x14ac:dyDescent="0.3">
      <c r="A2289">
        <v>2761</v>
      </c>
      <c r="B2289" t="s">
        <v>2514</v>
      </c>
      <c r="C2289" s="1">
        <v>45380</v>
      </c>
      <c r="D2289">
        <v>31</v>
      </c>
      <c r="E2289" t="s">
        <v>52</v>
      </c>
      <c r="F2289" t="s">
        <v>77</v>
      </c>
      <c r="G2289" t="s">
        <v>301</v>
      </c>
      <c r="H2289">
        <v>4</v>
      </c>
      <c r="I2289" t="s">
        <v>45</v>
      </c>
      <c r="J2289" t="s">
        <v>43</v>
      </c>
      <c r="K2289" t="s">
        <v>44</v>
      </c>
      <c r="L2289" t="s">
        <v>42</v>
      </c>
      <c r="M2289" t="s">
        <v>147</v>
      </c>
      <c r="N2289" t="s">
        <v>96</v>
      </c>
      <c r="O2289" t="s">
        <v>148</v>
      </c>
      <c r="P2289" t="s">
        <v>49</v>
      </c>
      <c r="Q2289" t="s">
        <v>58</v>
      </c>
      <c r="R2289" s="6">
        <f>_xlfn.XLOOKUP(CleanedData[[#This Row],[Product]],'02_Lookup_Tables'!$A$2:$A$126,'02_Lookup_Tables'!$B$2:$B$126)</f>
        <v>1000.7</v>
      </c>
      <c r="S2289" t="str">
        <f>VLOOKUP(CleanedData[[#This Row],[Product]],'02_Lookup_Tables'!$H$2:$I$126,2,FALSE)</f>
        <v>Toys &amp; Games</v>
      </c>
      <c r="T2289" t="str">
        <f>VLOOKUP(CleanedData[[#This Row],[Province]],'02_Lookup_Tables'!$D$2:$E$10,2, FALSE)</f>
        <v>Central Region</v>
      </c>
      <c r="U2289" t="str" cm="1">
        <f t="array" ref="U2289">_xlfn.IFS(CleanedData[[#This Row],[Purchase Amount]]&lt;500,"Low",
CleanedData[[#This Row],[Purchase Amount]]&lt;5000,"Medium",
TRUE,"High")</f>
        <v>Medium</v>
      </c>
      <c r="V2289" t="str">
        <f>TEXT(CleanedData[[#This Row],[Date]],"mmmm")</f>
        <v>March</v>
      </c>
      <c r="W2289" t="str">
        <f>"Q"&amp;ROUNDUP(MONTH(CleanedData[[#This Row],[Date]])/3,0)</f>
        <v>Q1</v>
      </c>
      <c r="X2289" t="str">
        <f>IF(CleanedData[[#This Row],[Purchase Amount]]&gt;=5000,"Yes","No")</f>
        <v>No</v>
      </c>
      <c r="Y2289">
        <f>IF(CleanedData[[#This Row],[Recommend]]="Yes",1,0)</f>
        <v>1</v>
      </c>
      <c r="Z2289" s="6">
        <f>CleanedData[[#This Row],[Purchase Amount]]*0.15</f>
        <v>150.10499999999999</v>
      </c>
      <c r="AA2289" s="6">
        <f>CleanedData[[#This Row],[Purchase Amount]]*1.15</f>
        <v>1150.8050000000001</v>
      </c>
    </row>
    <row r="2290" spans="1:27" x14ac:dyDescent="0.3">
      <c r="A2290">
        <v>2762</v>
      </c>
      <c r="B2290" t="s">
        <v>2515</v>
      </c>
      <c r="C2290" s="1">
        <v>45808</v>
      </c>
      <c r="D2290">
        <v>62</v>
      </c>
      <c r="E2290" t="s">
        <v>39</v>
      </c>
      <c r="F2290" t="s">
        <v>61</v>
      </c>
      <c r="G2290" t="s">
        <v>201</v>
      </c>
      <c r="H2290">
        <v>5</v>
      </c>
      <c r="I2290" t="s">
        <v>45</v>
      </c>
      <c r="J2290" t="s">
        <v>69</v>
      </c>
      <c r="K2290" t="s">
        <v>64</v>
      </c>
      <c r="L2290" t="s">
        <v>45</v>
      </c>
      <c r="M2290" t="s">
        <v>151</v>
      </c>
      <c r="N2290" t="s">
        <v>57</v>
      </c>
      <c r="O2290" t="s">
        <v>89</v>
      </c>
      <c r="P2290" t="s">
        <v>70</v>
      </c>
      <c r="Q2290" t="s">
        <v>50</v>
      </c>
      <c r="R2290" s="6">
        <f>_xlfn.XLOOKUP(CleanedData[[#This Row],[Product]],'02_Lookup_Tables'!$A$2:$A$126,'02_Lookup_Tables'!$B$2:$B$126)</f>
        <v>755.66</v>
      </c>
      <c r="S2290" t="str">
        <f>VLOOKUP(CleanedData[[#This Row],[Product]],'02_Lookup_Tables'!$H$2:$I$126,2,FALSE)</f>
        <v>Home &amp; Living</v>
      </c>
      <c r="T2290" t="str">
        <f>VLOOKUP(CleanedData[[#This Row],[Province]],'02_Lookup_Tables'!$D$2:$E$10,2, FALSE)</f>
        <v>Southern Region</v>
      </c>
      <c r="U2290" t="str" cm="1">
        <f t="array" ref="U2290">_xlfn.IFS(CleanedData[[#This Row],[Purchase Amount]]&lt;500,"Low",
CleanedData[[#This Row],[Purchase Amount]]&lt;5000,"Medium",
TRUE,"High")</f>
        <v>Medium</v>
      </c>
      <c r="V2290" t="str">
        <f>TEXT(CleanedData[[#This Row],[Date]],"mmmm")</f>
        <v>May</v>
      </c>
      <c r="W2290" t="str">
        <f>"Q"&amp;ROUNDUP(MONTH(CleanedData[[#This Row],[Date]])/3,0)</f>
        <v>Q2</v>
      </c>
      <c r="X2290" t="str">
        <f>IF(CleanedData[[#This Row],[Purchase Amount]]&gt;=5000,"Yes","No")</f>
        <v>No</v>
      </c>
      <c r="Y2290">
        <f>IF(CleanedData[[#This Row],[Recommend]]="Yes",1,0)</f>
        <v>1</v>
      </c>
      <c r="Z2290" s="6">
        <f>CleanedData[[#This Row],[Purchase Amount]]*0.15</f>
        <v>113.34899999999999</v>
      </c>
      <c r="AA2290" s="6">
        <f>CleanedData[[#This Row],[Purchase Amount]]*1.15</f>
        <v>869.0089999999999</v>
      </c>
    </row>
    <row r="2291" spans="1:27" x14ac:dyDescent="0.3">
      <c r="A2291">
        <v>2763</v>
      </c>
      <c r="B2291" t="s">
        <v>2516</v>
      </c>
      <c r="C2291" s="1">
        <v>45305</v>
      </c>
      <c r="D2291">
        <v>20</v>
      </c>
      <c r="E2291" t="s">
        <v>60</v>
      </c>
      <c r="F2291" t="s">
        <v>40</v>
      </c>
      <c r="G2291" t="s">
        <v>266</v>
      </c>
      <c r="H2291">
        <v>1</v>
      </c>
      <c r="I2291" t="s">
        <v>42</v>
      </c>
      <c r="J2291" t="s">
        <v>54</v>
      </c>
      <c r="K2291" t="s">
        <v>44</v>
      </c>
      <c r="L2291" t="s">
        <v>45</v>
      </c>
      <c r="N2291" t="s">
        <v>80</v>
      </c>
      <c r="O2291" t="s">
        <v>134</v>
      </c>
      <c r="P2291" t="s">
        <v>8646</v>
      </c>
      <c r="Q2291" t="s">
        <v>66</v>
      </c>
      <c r="R2291" s="6">
        <f>_xlfn.XLOOKUP(CleanedData[[#This Row],[Product]],'02_Lookup_Tables'!$A$2:$A$126,'02_Lookup_Tables'!$B$2:$B$126)</f>
        <v>2951.61</v>
      </c>
      <c r="S2291" t="str">
        <f>VLOOKUP(CleanedData[[#This Row],[Product]],'02_Lookup_Tables'!$H$2:$I$126,2,FALSE)</f>
        <v>Beauty &amp; Personal Care</v>
      </c>
      <c r="T2291" t="str">
        <f>VLOOKUP(CleanedData[[#This Row],[Province]],'02_Lookup_Tables'!$D$2:$E$10,2, FALSE)</f>
        <v>Northern Region</v>
      </c>
      <c r="U2291" t="str" cm="1">
        <f t="array" ref="U2291">_xlfn.IFS(CleanedData[[#This Row],[Purchase Amount]]&lt;500,"Low",
CleanedData[[#This Row],[Purchase Amount]]&lt;5000,"Medium",
TRUE,"High")</f>
        <v>Medium</v>
      </c>
      <c r="V2291" t="str">
        <f>TEXT(CleanedData[[#This Row],[Date]],"mmmm")</f>
        <v>January</v>
      </c>
      <c r="W2291" t="str">
        <f>"Q"&amp;ROUNDUP(MONTH(CleanedData[[#This Row],[Date]])/3,0)</f>
        <v>Q1</v>
      </c>
      <c r="X2291" t="str">
        <f>IF(CleanedData[[#This Row],[Purchase Amount]]&gt;=5000,"Yes","No")</f>
        <v>No</v>
      </c>
      <c r="Y2291">
        <f>IF(CleanedData[[#This Row],[Recommend]]="Yes",1,0)</f>
        <v>0</v>
      </c>
      <c r="Z2291" s="6">
        <f>CleanedData[[#This Row],[Purchase Amount]]*0.15</f>
        <v>442.74150000000003</v>
      </c>
      <c r="AA2291" s="6">
        <f>CleanedData[[#This Row],[Purchase Amount]]*1.15</f>
        <v>3394.3514999999998</v>
      </c>
    </row>
    <row r="2292" spans="1:27" x14ac:dyDescent="0.3">
      <c r="A2292">
        <v>2764</v>
      </c>
      <c r="B2292" t="s">
        <v>2517</v>
      </c>
      <c r="C2292" s="1">
        <v>45347</v>
      </c>
      <c r="D2292">
        <v>52</v>
      </c>
      <c r="E2292" t="s">
        <v>39</v>
      </c>
      <c r="F2292" t="s">
        <v>72</v>
      </c>
      <c r="G2292" t="s">
        <v>501</v>
      </c>
      <c r="H2292">
        <v>4</v>
      </c>
      <c r="I2292" t="s">
        <v>42</v>
      </c>
      <c r="J2292" t="s">
        <v>74</v>
      </c>
      <c r="K2292" t="s">
        <v>64</v>
      </c>
      <c r="L2292" t="s">
        <v>42</v>
      </c>
      <c r="M2292" t="s">
        <v>231</v>
      </c>
      <c r="N2292" t="s">
        <v>96</v>
      </c>
      <c r="O2292" t="s">
        <v>89</v>
      </c>
      <c r="P2292" t="s">
        <v>70</v>
      </c>
      <c r="Q2292" t="s">
        <v>93</v>
      </c>
      <c r="R2292" s="6">
        <f>_xlfn.XLOOKUP(CleanedData[[#This Row],[Product]],'02_Lookup_Tables'!$A$2:$A$126,'02_Lookup_Tables'!$B$2:$B$126)</f>
        <v>1482.94</v>
      </c>
      <c r="S2292" t="str">
        <f>VLOOKUP(CleanedData[[#This Row],[Product]],'02_Lookup_Tables'!$H$2:$I$126,2,FALSE)</f>
        <v>Home Devices</v>
      </c>
      <c r="T2292" t="str">
        <f>VLOOKUP(CleanedData[[#This Row],[Province]],'02_Lookup_Tables'!$D$2:$E$10,2, FALSE)</f>
        <v>Central Region</v>
      </c>
      <c r="U2292" t="str" cm="1">
        <f t="array" ref="U2292">_xlfn.IFS(CleanedData[[#This Row],[Purchase Amount]]&lt;500,"Low",
CleanedData[[#This Row],[Purchase Amount]]&lt;5000,"Medium",
TRUE,"High")</f>
        <v>Medium</v>
      </c>
      <c r="V2292" t="str">
        <f>TEXT(CleanedData[[#This Row],[Date]],"mmmm")</f>
        <v>February</v>
      </c>
      <c r="W2292" t="str">
        <f>"Q"&amp;ROUNDUP(MONTH(CleanedData[[#This Row],[Date]])/3,0)</f>
        <v>Q1</v>
      </c>
      <c r="X2292" t="str">
        <f>IF(CleanedData[[#This Row],[Purchase Amount]]&gt;=5000,"Yes","No")</f>
        <v>No</v>
      </c>
      <c r="Y2292">
        <f>IF(CleanedData[[#This Row],[Recommend]]="Yes",1,0)</f>
        <v>0</v>
      </c>
      <c r="Z2292" s="6">
        <f>CleanedData[[#This Row],[Purchase Amount]]*0.15</f>
        <v>222.441</v>
      </c>
      <c r="AA2292" s="6">
        <f>CleanedData[[#This Row],[Purchase Amount]]*1.15</f>
        <v>1705.3809999999999</v>
      </c>
    </row>
    <row r="2293" spans="1:27" x14ac:dyDescent="0.3">
      <c r="A2293">
        <v>2765</v>
      </c>
      <c r="B2293" t="s">
        <v>2518</v>
      </c>
      <c r="C2293" s="1">
        <v>45449</v>
      </c>
      <c r="D2293">
        <v>19</v>
      </c>
      <c r="E2293" t="s">
        <v>60</v>
      </c>
      <c r="F2293" t="s">
        <v>83</v>
      </c>
      <c r="G2293" t="s">
        <v>546</v>
      </c>
      <c r="H2293">
        <v>4</v>
      </c>
      <c r="I2293" t="s">
        <v>42</v>
      </c>
      <c r="J2293" t="s">
        <v>74</v>
      </c>
      <c r="K2293" t="s">
        <v>64</v>
      </c>
      <c r="L2293" t="s">
        <v>45</v>
      </c>
      <c r="M2293" t="s">
        <v>88</v>
      </c>
      <c r="N2293" t="s">
        <v>96</v>
      </c>
      <c r="O2293" t="s">
        <v>89</v>
      </c>
      <c r="P2293" t="s">
        <v>70</v>
      </c>
      <c r="Q2293" t="s">
        <v>66</v>
      </c>
      <c r="R2293" s="6">
        <f>_xlfn.XLOOKUP(CleanedData[[#This Row],[Product]],'02_Lookup_Tables'!$A$2:$A$126,'02_Lookup_Tables'!$B$2:$B$126)</f>
        <v>1369.39</v>
      </c>
      <c r="S2293" t="str">
        <f>VLOOKUP(CleanedData[[#This Row],[Product]],'02_Lookup_Tables'!$H$2:$I$126,2,FALSE)</f>
        <v>Toys &amp; Games</v>
      </c>
      <c r="T2293" t="str">
        <f>VLOOKUP(CleanedData[[#This Row],[Province]],'02_Lookup_Tables'!$D$2:$E$10,2, FALSE)</f>
        <v>Western Region</v>
      </c>
      <c r="U2293" t="str" cm="1">
        <f t="array" ref="U2293">_xlfn.IFS(CleanedData[[#This Row],[Purchase Amount]]&lt;500,"Low",
CleanedData[[#This Row],[Purchase Amount]]&lt;5000,"Medium",
TRUE,"High")</f>
        <v>Medium</v>
      </c>
      <c r="V2293" t="str">
        <f>TEXT(CleanedData[[#This Row],[Date]],"mmmm")</f>
        <v>June</v>
      </c>
      <c r="W2293" t="str">
        <f>"Q"&amp;ROUNDUP(MONTH(CleanedData[[#This Row],[Date]])/3,0)</f>
        <v>Q2</v>
      </c>
      <c r="X2293" t="str">
        <f>IF(CleanedData[[#This Row],[Purchase Amount]]&gt;=5000,"Yes","No")</f>
        <v>No</v>
      </c>
      <c r="Y2293">
        <f>IF(CleanedData[[#This Row],[Recommend]]="Yes",1,0)</f>
        <v>0</v>
      </c>
      <c r="Z2293" s="6">
        <f>CleanedData[[#This Row],[Purchase Amount]]*0.15</f>
        <v>205.4085</v>
      </c>
      <c r="AA2293" s="6">
        <f>CleanedData[[#This Row],[Purchase Amount]]*1.15</f>
        <v>1574.7985000000001</v>
      </c>
    </row>
    <row r="2294" spans="1:27" x14ac:dyDescent="0.3">
      <c r="A2294">
        <v>2766</v>
      </c>
      <c r="B2294" t="s">
        <v>2519</v>
      </c>
      <c r="C2294" s="1">
        <v>45501</v>
      </c>
      <c r="D2294">
        <v>65</v>
      </c>
      <c r="E2294" t="s">
        <v>39</v>
      </c>
      <c r="F2294" t="s">
        <v>40</v>
      </c>
      <c r="G2294" t="s">
        <v>391</v>
      </c>
      <c r="H2294">
        <v>2</v>
      </c>
      <c r="I2294" t="s">
        <v>42</v>
      </c>
      <c r="J2294" t="s">
        <v>74</v>
      </c>
      <c r="K2294" t="s">
        <v>64</v>
      </c>
      <c r="L2294" t="s">
        <v>42</v>
      </c>
      <c r="M2294" t="s">
        <v>184</v>
      </c>
      <c r="N2294" t="s">
        <v>47</v>
      </c>
      <c r="O2294" t="s">
        <v>148</v>
      </c>
      <c r="P2294" t="s">
        <v>70</v>
      </c>
      <c r="Q2294" t="s">
        <v>97</v>
      </c>
      <c r="R2294" s="6">
        <f>_xlfn.XLOOKUP(CleanedData[[#This Row],[Product]],'02_Lookup_Tables'!$A$2:$A$126,'02_Lookup_Tables'!$B$2:$B$126)</f>
        <v>886.51</v>
      </c>
      <c r="S2294" t="str">
        <f>VLOOKUP(CleanedData[[#This Row],[Product]],'02_Lookup_Tables'!$H$2:$I$126,2,FALSE)</f>
        <v>Beauty &amp; Personal Care</v>
      </c>
      <c r="T2294" t="str">
        <f>VLOOKUP(CleanedData[[#This Row],[Province]],'02_Lookup_Tables'!$D$2:$E$10,2, FALSE)</f>
        <v>Northern Region</v>
      </c>
      <c r="U2294" t="str" cm="1">
        <f t="array" ref="U2294">_xlfn.IFS(CleanedData[[#This Row],[Purchase Amount]]&lt;500,"Low",
CleanedData[[#This Row],[Purchase Amount]]&lt;5000,"Medium",
TRUE,"High")</f>
        <v>Medium</v>
      </c>
      <c r="V2294" t="str">
        <f>TEXT(CleanedData[[#This Row],[Date]],"mmmm")</f>
        <v>July</v>
      </c>
      <c r="W2294" t="str">
        <f>"Q"&amp;ROUNDUP(MONTH(CleanedData[[#This Row],[Date]])/3,0)</f>
        <v>Q3</v>
      </c>
      <c r="X2294" t="str">
        <f>IF(CleanedData[[#This Row],[Purchase Amount]]&gt;=5000,"Yes","No")</f>
        <v>No</v>
      </c>
      <c r="Y2294">
        <f>IF(CleanedData[[#This Row],[Recommend]]="Yes",1,0)</f>
        <v>0</v>
      </c>
      <c r="Z2294" s="6">
        <f>CleanedData[[#This Row],[Purchase Amount]]*0.15</f>
        <v>132.97649999999999</v>
      </c>
      <c r="AA2294" s="6">
        <f>CleanedData[[#This Row],[Purchase Amount]]*1.15</f>
        <v>1019.4864999999999</v>
      </c>
    </row>
    <row r="2295" spans="1:27" x14ac:dyDescent="0.3">
      <c r="A2295">
        <v>2767</v>
      </c>
      <c r="B2295" t="s">
        <v>2520</v>
      </c>
      <c r="C2295" s="1">
        <v>45509</v>
      </c>
      <c r="D2295">
        <v>33</v>
      </c>
      <c r="E2295" t="s">
        <v>60</v>
      </c>
      <c r="F2295" t="s">
        <v>40</v>
      </c>
      <c r="G2295" t="s">
        <v>198</v>
      </c>
      <c r="H2295">
        <v>2</v>
      </c>
      <c r="I2295" t="s">
        <v>45</v>
      </c>
      <c r="J2295" t="s">
        <v>63</v>
      </c>
      <c r="K2295" t="s">
        <v>44</v>
      </c>
      <c r="L2295" t="s">
        <v>45</v>
      </c>
      <c r="M2295" t="s">
        <v>112</v>
      </c>
      <c r="N2295" t="s">
        <v>47</v>
      </c>
      <c r="O2295" t="s">
        <v>48</v>
      </c>
      <c r="P2295" t="s">
        <v>49</v>
      </c>
      <c r="Q2295" t="s">
        <v>58</v>
      </c>
      <c r="R2295" s="6">
        <f>_xlfn.XLOOKUP(CleanedData[[#This Row],[Product]],'02_Lookup_Tables'!$A$2:$A$126,'02_Lookup_Tables'!$B$2:$B$126)</f>
        <v>2099.4</v>
      </c>
      <c r="S2295" t="str">
        <f>VLOOKUP(CleanedData[[#This Row],[Product]],'02_Lookup_Tables'!$H$2:$I$126,2,FALSE)</f>
        <v>Sports &amp; Outdoors</v>
      </c>
      <c r="T2295" t="str">
        <f>VLOOKUP(CleanedData[[#This Row],[Province]],'02_Lookup_Tables'!$D$2:$E$10,2, FALSE)</f>
        <v>Northern Region</v>
      </c>
      <c r="U2295" t="str" cm="1">
        <f t="array" ref="U2295">_xlfn.IFS(CleanedData[[#This Row],[Purchase Amount]]&lt;500,"Low",
CleanedData[[#This Row],[Purchase Amount]]&lt;5000,"Medium",
TRUE,"High")</f>
        <v>Medium</v>
      </c>
      <c r="V2295" t="str">
        <f>TEXT(CleanedData[[#This Row],[Date]],"mmmm")</f>
        <v>August</v>
      </c>
      <c r="W2295" t="str">
        <f>"Q"&amp;ROUNDUP(MONTH(CleanedData[[#This Row],[Date]])/3,0)</f>
        <v>Q3</v>
      </c>
      <c r="X2295" t="str">
        <f>IF(CleanedData[[#This Row],[Purchase Amount]]&gt;=5000,"Yes","No")</f>
        <v>No</v>
      </c>
      <c r="Y2295">
        <f>IF(CleanedData[[#This Row],[Recommend]]="Yes",1,0)</f>
        <v>1</v>
      </c>
      <c r="Z2295" s="6">
        <f>CleanedData[[#This Row],[Purchase Amount]]*0.15</f>
        <v>314.91000000000003</v>
      </c>
      <c r="AA2295" s="6">
        <f>CleanedData[[#This Row],[Purchase Amount]]*1.15</f>
        <v>2414.31</v>
      </c>
    </row>
    <row r="2296" spans="1:27" x14ac:dyDescent="0.3">
      <c r="A2296">
        <v>2769</v>
      </c>
      <c r="B2296" t="s">
        <v>2521</v>
      </c>
      <c r="C2296" s="1">
        <v>45437</v>
      </c>
      <c r="D2296">
        <v>64</v>
      </c>
      <c r="E2296" t="s">
        <v>39</v>
      </c>
      <c r="F2296" t="s">
        <v>68</v>
      </c>
      <c r="G2296" t="s">
        <v>207</v>
      </c>
      <c r="H2296">
        <v>2</v>
      </c>
      <c r="I2296" t="s">
        <v>45</v>
      </c>
      <c r="J2296" t="s">
        <v>74</v>
      </c>
      <c r="K2296" t="s">
        <v>44</v>
      </c>
      <c r="L2296" t="s">
        <v>42</v>
      </c>
      <c r="M2296" t="s">
        <v>180</v>
      </c>
      <c r="N2296" t="s">
        <v>47</v>
      </c>
      <c r="O2296" t="s">
        <v>89</v>
      </c>
      <c r="P2296" t="s">
        <v>49</v>
      </c>
      <c r="Q2296" t="s">
        <v>50</v>
      </c>
      <c r="R2296" s="6">
        <f>_xlfn.XLOOKUP(CleanedData[[#This Row],[Product]],'02_Lookup_Tables'!$A$2:$A$126,'02_Lookup_Tables'!$B$2:$B$126)</f>
        <v>3755.73</v>
      </c>
      <c r="S2296" t="str">
        <f>VLOOKUP(CleanedData[[#This Row],[Product]],'02_Lookup_Tables'!$H$2:$I$126,2,FALSE)</f>
        <v>Sports &amp; Outdoors</v>
      </c>
      <c r="T2296" t="str">
        <f>VLOOKUP(CleanedData[[#This Row],[Province]],'02_Lookup_Tables'!$D$2:$E$10,2, FALSE)</f>
        <v>Northern Region</v>
      </c>
      <c r="U2296" t="str" cm="1">
        <f t="array" ref="U2296">_xlfn.IFS(CleanedData[[#This Row],[Purchase Amount]]&lt;500,"Low",
CleanedData[[#This Row],[Purchase Amount]]&lt;5000,"Medium",
TRUE,"High")</f>
        <v>Medium</v>
      </c>
      <c r="V2296" t="str">
        <f>TEXT(CleanedData[[#This Row],[Date]],"mmmm")</f>
        <v>May</v>
      </c>
      <c r="W2296" t="str">
        <f>"Q"&amp;ROUNDUP(MONTH(CleanedData[[#This Row],[Date]])/3,0)</f>
        <v>Q2</v>
      </c>
      <c r="X2296" t="str">
        <f>IF(CleanedData[[#This Row],[Purchase Amount]]&gt;=5000,"Yes","No")</f>
        <v>No</v>
      </c>
      <c r="Y2296">
        <f>IF(CleanedData[[#This Row],[Recommend]]="Yes",1,0)</f>
        <v>1</v>
      </c>
      <c r="Z2296" s="6">
        <f>CleanedData[[#This Row],[Purchase Amount]]*0.15</f>
        <v>563.35950000000003</v>
      </c>
      <c r="AA2296" s="6">
        <f>CleanedData[[#This Row],[Purchase Amount]]*1.15</f>
        <v>4319.0895</v>
      </c>
    </row>
    <row r="2297" spans="1:27" x14ac:dyDescent="0.3">
      <c r="A2297">
        <v>2770</v>
      </c>
      <c r="B2297" t="s">
        <v>2522</v>
      </c>
      <c r="C2297" s="1">
        <v>45712</v>
      </c>
      <c r="E2297" t="s">
        <v>39</v>
      </c>
      <c r="F2297" t="s">
        <v>61</v>
      </c>
      <c r="G2297" t="s">
        <v>139</v>
      </c>
      <c r="H2297">
        <v>5</v>
      </c>
      <c r="I2297" t="s">
        <v>42</v>
      </c>
      <c r="J2297" t="s">
        <v>63</v>
      </c>
      <c r="K2297" t="s">
        <v>64</v>
      </c>
      <c r="L2297" t="s">
        <v>45</v>
      </c>
      <c r="M2297" t="s">
        <v>112</v>
      </c>
      <c r="N2297" t="s">
        <v>57</v>
      </c>
      <c r="O2297" t="s">
        <v>48</v>
      </c>
      <c r="P2297" t="s">
        <v>49</v>
      </c>
      <c r="Q2297" t="s">
        <v>166</v>
      </c>
      <c r="R2297" s="6">
        <f>_xlfn.XLOOKUP(CleanedData[[#This Row],[Product]],'02_Lookup_Tables'!$A$2:$A$126,'02_Lookup_Tables'!$B$2:$B$126)</f>
        <v>2340.5700000000002</v>
      </c>
      <c r="S2297" t="str">
        <f>VLOOKUP(CleanedData[[#This Row],[Product]],'02_Lookup_Tables'!$H$2:$I$126,2,FALSE)</f>
        <v>Apparel</v>
      </c>
      <c r="T2297" t="str">
        <f>VLOOKUP(CleanedData[[#This Row],[Province]],'02_Lookup_Tables'!$D$2:$E$10,2, FALSE)</f>
        <v>Southern Region</v>
      </c>
      <c r="U2297" t="str" cm="1">
        <f t="array" ref="U2297">_xlfn.IFS(CleanedData[[#This Row],[Purchase Amount]]&lt;500,"Low",
CleanedData[[#This Row],[Purchase Amount]]&lt;5000,"Medium",
TRUE,"High")</f>
        <v>Medium</v>
      </c>
      <c r="V2297" t="str">
        <f>TEXT(CleanedData[[#This Row],[Date]],"mmmm")</f>
        <v>February</v>
      </c>
      <c r="W2297" t="str">
        <f>"Q"&amp;ROUNDUP(MONTH(CleanedData[[#This Row],[Date]])/3,0)</f>
        <v>Q1</v>
      </c>
      <c r="X2297" t="str">
        <f>IF(CleanedData[[#This Row],[Purchase Amount]]&gt;=5000,"Yes","No")</f>
        <v>No</v>
      </c>
      <c r="Y2297">
        <f>IF(CleanedData[[#This Row],[Recommend]]="Yes",1,0)</f>
        <v>0</v>
      </c>
      <c r="Z2297" s="6">
        <f>CleanedData[[#This Row],[Purchase Amount]]*0.15</f>
        <v>351.08550000000002</v>
      </c>
      <c r="AA2297" s="6">
        <f>CleanedData[[#This Row],[Purchase Amount]]*1.15</f>
        <v>2691.6554999999998</v>
      </c>
    </row>
    <row r="2298" spans="1:27" x14ac:dyDescent="0.3">
      <c r="A2298">
        <v>2771</v>
      </c>
      <c r="B2298" t="s">
        <v>2523</v>
      </c>
      <c r="C2298" s="1">
        <v>45519</v>
      </c>
      <c r="D2298">
        <v>59</v>
      </c>
      <c r="E2298" t="s">
        <v>60</v>
      </c>
      <c r="F2298" t="s">
        <v>40</v>
      </c>
      <c r="G2298" t="s">
        <v>233</v>
      </c>
      <c r="H2298">
        <v>3</v>
      </c>
      <c r="I2298" t="s">
        <v>45</v>
      </c>
      <c r="J2298" t="s">
        <v>43</v>
      </c>
      <c r="K2298" t="s">
        <v>44</v>
      </c>
      <c r="L2298" t="s">
        <v>45</v>
      </c>
      <c r="M2298" t="s">
        <v>46</v>
      </c>
      <c r="N2298" t="s">
        <v>48</v>
      </c>
      <c r="O2298" t="s">
        <v>89</v>
      </c>
      <c r="P2298" t="s">
        <v>49</v>
      </c>
      <c r="Q2298" t="s">
        <v>50</v>
      </c>
      <c r="R2298" s="6">
        <f>_xlfn.XLOOKUP(CleanedData[[#This Row],[Product]],'02_Lookup_Tables'!$A$2:$A$126,'02_Lookup_Tables'!$B$2:$B$126)</f>
        <v>324.35000000000002</v>
      </c>
      <c r="S2298" t="str">
        <f>VLOOKUP(CleanedData[[#This Row],[Product]],'02_Lookup_Tables'!$H$2:$I$126,2,FALSE)</f>
        <v>Apparel</v>
      </c>
      <c r="T2298" t="str">
        <f>VLOOKUP(CleanedData[[#This Row],[Province]],'02_Lookup_Tables'!$D$2:$E$10,2, FALSE)</f>
        <v>Northern Region</v>
      </c>
      <c r="U2298" t="str" cm="1">
        <f t="array" ref="U2298">_xlfn.IFS(CleanedData[[#This Row],[Purchase Amount]]&lt;500,"Low",
CleanedData[[#This Row],[Purchase Amount]]&lt;5000,"Medium",
TRUE,"High")</f>
        <v>Low</v>
      </c>
      <c r="V2298" t="str">
        <f>TEXT(CleanedData[[#This Row],[Date]],"mmmm")</f>
        <v>August</v>
      </c>
      <c r="W2298" t="str">
        <f>"Q"&amp;ROUNDUP(MONTH(CleanedData[[#This Row],[Date]])/3,0)</f>
        <v>Q3</v>
      </c>
      <c r="X2298" t="str">
        <f>IF(CleanedData[[#This Row],[Purchase Amount]]&gt;=5000,"Yes","No")</f>
        <v>No</v>
      </c>
      <c r="Y2298">
        <f>IF(CleanedData[[#This Row],[Recommend]]="Yes",1,0)</f>
        <v>1</v>
      </c>
      <c r="Z2298" s="6">
        <f>CleanedData[[#This Row],[Purchase Amount]]*0.15</f>
        <v>48.652500000000003</v>
      </c>
      <c r="AA2298" s="6">
        <f>CleanedData[[#This Row],[Purchase Amount]]*1.15</f>
        <v>373.0025</v>
      </c>
    </row>
    <row r="2299" spans="1:27" x14ac:dyDescent="0.3">
      <c r="A2299">
        <v>2772</v>
      </c>
      <c r="B2299" t="s">
        <v>2524</v>
      </c>
      <c r="C2299" s="1">
        <v>45529</v>
      </c>
      <c r="D2299">
        <v>35</v>
      </c>
      <c r="E2299" t="s">
        <v>60</v>
      </c>
      <c r="F2299" t="s">
        <v>108</v>
      </c>
      <c r="G2299" t="s">
        <v>216</v>
      </c>
      <c r="H2299">
        <v>4</v>
      </c>
      <c r="I2299" t="s">
        <v>42</v>
      </c>
      <c r="J2299" t="s">
        <v>74</v>
      </c>
      <c r="K2299" t="s">
        <v>64</v>
      </c>
      <c r="L2299" t="s">
        <v>42</v>
      </c>
      <c r="M2299" t="s">
        <v>190</v>
      </c>
      <c r="N2299" t="s">
        <v>96</v>
      </c>
      <c r="O2299" t="s">
        <v>89</v>
      </c>
      <c r="P2299" t="s">
        <v>70</v>
      </c>
      <c r="Q2299" t="s">
        <v>81</v>
      </c>
      <c r="R2299" s="6">
        <f>_xlfn.XLOOKUP(CleanedData[[#This Row],[Product]],'02_Lookup_Tables'!$A$2:$A$126,'02_Lookup_Tables'!$B$2:$B$126)</f>
        <v>929.55</v>
      </c>
      <c r="S2299" t="str">
        <f>VLOOKUP(CleanedData[[#This Row],[Product]],'02_Lookup_Tables'!$H$2:$I$126,2,FALSE)</f>
        <v>Accessories</v>
      </c>
      <c r="T2299" t="str">
        <f>VLOOKUP(CleanedData[[#This Row],[Province]],'02_Lookup_Tables'!$D$2:$E$10,2, FALSE)</f>
        <v>Gauteng Region</v>
      </c>
      <c r="U2299" t="str" cm="1">
        <f t="array" ref="U2299">_xlfn.IFS(CleanedData[[#This Row],[Purchase Amount]]&lt;500,"Low",
CleanedData[[#This Row],[Purchase Amount]]&lt;5000,"Medium",
TRUE,"High")</f>
        <v>Medium</v>
      </c>
      <c r="V2299" t="str">
        <f>TEXT(CleanedData[[#This Row],[Date]],"mmmm")</f>
        <v>August</v>
      </c>
      <c r="W2299" t="str">
        <f>"Q"&amp;ROUNDUP(MONTH(CleanedData[[#This Row],[Date]])/3,0)</f>
        <v>Q3</v>
      </c>
      <c r="X2299" t="str">
        <f>IF(CleanedData[[#This Row],[Purchase Amount]]&gt;=5000,"Yes","No")</f>
        <v>No</v>
      </c>
      <c r="Y2299">
        <f>IF(CleanedData[[#This Row],[Recommend]]="Yes",1,0)</f>
        <v>0</v>
      </c>
      <c r="Z2299" s="6">
        <f>CleanedData[[#This Row],[Purchase Amount]]*0.15</f>
        <v>139.43249999999998</v>
      </c>
      <c r="AA2299" s="6">
        <f>CleanedData[[#This Row],[Purchase Amount]]*1.15</f>
        <v>1068.9824999999998</v>
      </c>
    </row>
    <row r="2300" spans="1:27" x14ac:dyDescent="0.3">
      <c r="A2300">
        <v>2773</v>
      </c>
      <c r="B2300" t="s">
        <v>2525</v>
      </c>
      <c r="C2300" s="1">
        <v>45838</v>
      </c>
      <c r="D2300">
        <v>41</v>
      </c>
      <c r="E2300" t="s">
        <v>60</v>
      </c>
      <c r="F2300" t="s">
        <v>108</v>
      </c>
      <c r="G2300" t="s">
        <v>271</v>
      </c>
      <c r="H2300">
        <v>5</v>
      </c>
      <c r="I2300" t="s">
        <v>45</v>
      </c>
      <c r="J2300" t="s">
        <v>54</v>
      </c>
      <c r="K2300" t="s">
        <v>44</v>
      </c>
      <c r="L2300" t="s">
        <v>42</v>
      </c>
      <c r="M2300" t="s">
        <v>147</v>
      </c>
      <c r="N2300" t="s">
        <v>57</v>
      </c>
      <c r="O2300" t="s">
        <v>148</v>
      </c>
      <c r="P2300" t="s">
        <v>49</v>
      </c>
      <c r="Q2300" t="s">
        <v>81</v>
      </c>
      <c r="R2300" s="6">
        <f>_xlfn.XLOOKUP(CleanedData[[#This Row],[Product]],'02_Lookup_Tables'!$A$2:$A$126,'02_Lookup_Tables'!$B$2:$B$126)</f>
        <v>119.63</v>
      </c>
      <c r="S2300" t="str">
        <f>VLOOKUP(CleanedData[[#This Row],[Product]],'02_Lookup_Tables'!$H$2:$I$126,2,FALSE)</f>
        <v>Food</v>
      </c>
      <c r="T2300" t="str">
        <f>VLOOKUP(CleanedData[[#This Row],[Province]],'02_Lookup_Tables'!$D$2:$E$10,2, FALSE)</f>
        <v>Gauteng Region</v>
      </c>
      <c r="U2300" t="str" cm="1">
        <f t="array" ref="U2300">_xlfn.IFS(CleanedData[[#This Row],[Purchase Amount]]&lt;500,"Low",
CleanedData[[#This Row],[Purchase Amount]]&lt;5000,"Medium",
TRUE,"High")</f>
        <v>Low</v>
      </c>
      <c r="V2300" t="str">
        <f>TEXT(CleanedData[[#This Row],[Date]],"mmmm")</f>
        <v>June</v>
      </c>
      <c r="W2300" t="str">
        <f>"Q"&amp;ROUNDUP(MONTH(CleanedData[[#This Row],[Date]])/3,0)</f>
        <v>Q2</v>
      </c>
      <c r="X2300" t="str">
        <f>IF(CleanedData[[#This Row],[Purchase Amount]]&gt;=5000,"Yes","No")</f>
        <v>No</v>
      </c>
      <c r="Y2300">
        <f>IF(CleanedData[[#This Row],[Recommend]]="Yes",1,0)</f>
        <v>1</v>
      </c>
      <c r="Z2300" s="6">
        <f>CleanedData[[#This Row],[Purchase Amount]]*0.15</f>
        <v>17.944499999999998</v>
      </c>
      <c r="AA2300" s="6">
        <f>CleanedData[[#This Row],[Purchase Amount]]*1.15</f>
        <v>137.57449999999997</v>
      </c>
    </row>
    <row r="2301" spans="1:27" x14ac:dyDescent="0.3">
      <c r="A2301">
        <v>2774</v>
      </c>
      <c r="B2301" t="s">
        <v>2526</v>
      </c>
      <c r="C2301" s="1">
        <v>45588</v>
      </c>
      <c r="D2301">
        <v>26</v>
      </c>
      <c r="E2301" t="s">
        <v>60</v>
      </c>
      <c r="F2301" t="s">
        <v>61</v>
      </c>
      <c r="G2301" t="s">
        <v>288</v>
      </c>
      <c r="H2301">
        <v>1</v>
      </c>
      <c r="I2301" t="s">
        <v>42</v>
      </c>
      <c r="J2301" t="s">
        <v>63</v>
      </c>
      <c r="K2301" t="s">
        <v>55</v>
      </c>
      <c r="L2301" t="s">
        <v>42</v>
      </c>
      <c r="M2301" t="s">
        <v>65</v>
      </c>
      <c r="N2301" t="s">
        <v>80</v>
      </c>
      <c r="O2301" t="s">
        <v>89</v>
      </c>
      <c r="P2301" t="s">
        <v>49</v>
      </c>
      <c r="Q2301" t="s">
        <v>58</v>
      </c>
      <c r="R2301" s="6">
        <f>_xlfn.XLOOKUP(CleanedData[[#This Row],[Product]],'02_Lookup_Tables'!$A$2:$A$126,'02_Lookup_Tables'!$B$2:$B$126)</f>
        <v>605.1</v>
      </c>
      <c r="S2301" t="str">
        <f>VLOOKUP(CleanedData[[#This Row],[Product]],'02_Lookup_Tables'!$H$2:$I$126,2,FALSE)</f>
        <v>Apparel</v>
      </c>
      <c r="T2301" t="str">
        <f>VLOOKUP(CleanedData[[#This Row],[Province]],'02_Lookup_Tables'!$D$2:$E$10,2, FALSE)</f>
        <v>Southern Region</v>
      </c>
      <c r="U2301" t="str" cm="1">
        <f t="array" ref="U2301">_xlfn.IFS(CleanedData[[#This Row],[Purchase Amount]]&lt;500,"Low",
CleanedData[[#This Row],[Purchase Amount]]&lt;5000,"Medium",
TRUE,"High")</f>
        <v>Medium</v>
      </c>
      <c r="V2301" t="str">
        <f>TEXT(CleanedData[[#This Row],[Date]],"mmmm")</f>
        <v>October</v>
      </c>
      <c r="W2301" t="str">
        <f>"Q"&amp;ROUNDUP(MONTH(CleanedData[[#This Row],[Date]])/3,0)</f>
        <v>Q4</v>
      </c>
      <c r="X2301" t="str">
        <f>IF(CleanedData[[#This Row],[Purchase Amount]]&gt;=5000,"Yes","No")</f>
        <v>No</v>
      </c>
      <c r="Y2301">
        <f>IF(CleanedData[[#This Row],[Recommend]]="Yes",1,0)</f>
        <v>0</v>
      </c>
      <c r="Z2301" s="6">
        <f>CleanedData[[#This Row],[Purchase Amount]]*0.15</f>
        <v>90.765000000000001</v>
      </c>
      <c r="AA2301" s="6">
        <f>CleanedData[[#This Row],[Purchase Amount]]*1.15</f>
        <v>695.86500000000001</v>
      </c>
    </row>
    <row r="2302" spans="1:27" x14ac:dyDescent="0.3">
      <c r="A2302">
        <v>2775</v>
      </c>
      <c r="B2302" t="s">
        <v>2527</v>
      </c>
      <c r="C2302" s="1">
        <v>45316</v>
      </c>
      <c r="D2302">
        <v>31</v>
      </c>
      <c r="E2302" t="s">
        <v>60</v>
      </c>
      <c r="F2302" t="s">
        <v>77</v>
      </c>
      <c r="G2302" t="s">
        <v>411</v>
      </c>
      <c r="H2302">
        <v>1</v>
      </c>
      <c r="I2302" t="s">
        <v>45</v>
      </c>
      <c r="J2302" t="s">
        <v>54</v>
      </c>
      <c r="K2302" t="s">
        <v>64</v>
      </c>
      <c r="L2302" t="s">
        <v>42</v>
      </c>
      <c r="M2302" t="s">
        <v>180</v>
      </c>
      <c r="N2302" t="s">
        <v>80</v>
      </c>
      <c r="O2302" t="s">
        <v>89</v>
      </c>
      <c r="P2302" t="s">
        <v>49</v>
      </c>
      <c r="Q2302" t="s">
        <v>58</v>
      </c>
      <c r="R2302" s="6">
        <f>_xlfn.XLOOKUP(CleanedData[[#This Row],[Product]],'02_Lookup_Tables'!$A$2:$A$126,'02_Lookup_Tables'!$B$2:$B$126)</f>
        <v>103.4</v>
      </c>
      <c r="S2302" t="str">
        <f>VLOOKUP(CleanedData[[#This Row],[Product]],'02_Lookup_Tables'!$H$2:$I$126,2,FALSE)</f>
        <v>Food</v>
      </c>
      <c r="T2302" t="str">
        <f>VLOOKUP(CleanedData[[#This Row],[Province]],'02_Lookup_Tables'!$D$2:$E$10,2, FALSE)</f>
        <v>Central Region</v>
      </c>
      <c r="U2302" t="str" cm="1">
        <f t="array" ref="U2302">_xlfn.IFS(CleanedData[[#This Row],[Purchase Amount]]&lt;500,"Low",
CleanedData[[#This Row],[Purchase Amount]]&lt;5000,"Medium",
TRUE,"High")</f>
        <v>Low</v>
      </c>
      <c r="V2302" t="str">
        <f>TEXT(CleanedData[[#This Row],[Date]],"mmmm")</f>
        <v>January</v>
      </c>
      <c r="W2302" t="str">
        <f>"Q"&amp;ROUNDUP(MONTH(CleanedData[[#This Row],[Date]])/3,0)</f>
        <v>Q1</v>
      </c>
      <c r="X2302" t="str">
        <f>IF(CleanedData[[#This Row],[Purchase Amount]]&gt;=5000,"Yes","No")</f>
        <v>No</v>
      </c>
      <c r="Y2302">
        <f>IF(CleanedData[[#This Row],[Recommend]]="Yes",1,0)</f>
        <v>1</v>
      </c>
      <c r="Z2302" s="6">
        <f>CleanedData[[#This Row],[Purchase Amount]]*0.15</f>
        <v>15.51</v>
      </c>
      <c r="AA2302" s="6">
        <f>CleanedData[[#This Row],[Purchase Amount]]*1.15</f>
        <v>118.91</v>
      </c>
    </row>
    <row r="2303" spans="1:27" x14ac:dyDescent="0.3">
      <c r="A2303">
        <v>2776</v>
      </c>
      <c r="B2303" t="s">
        <v>2528</v>
      </c>
      <c r="C2303" s="1">
        <v>45299</v>
      </c>
      <c r="D2303">
        <v>59</v>
      </c>
      <c r="E2303" t="s">
        <v>39</v>
      </c>
      <c r="F2303" t="s">
        <v>68</v>
      </c>
      <c r="G2303" t="s">
        <v>171</v>
      </c>
      <c r="H2303">
        <v>2</v>
      </c>
      <c r="I2303" t="s">
        <v>45</v>
      </c>
      <c r="J2303" t="s">
        <v>69</v>
      </c>
      <c r="K2303" t="s">
        <v>44</v>
      </c>
      <c r="L2303" t="s">
        <v>45</v>
      </c>
      <c r="M2303" t="s">
        <v>236</v>
      </c>
      <c r="N2303" t="s">
        <v>47</v>
      </c>
      <c r="O2303" t="s">
        <v>89</v>
      </c>
      <c r="P2303" t="s">
        <v>49</v>
      </c>
      <c r="Q2303" t="s">
        <v>50</v>
      </c>
      <c r="R2303" s="6">
        <f>_xlfn.XLOOKUP(CleanedData[[#This Row],[Product]],'02_Lookup_Tables'!$A$2:$A$126,'02_Lookup_Tables'!$B$2:$B$126)</f>
        <v>6710.27</v>
      </c>
      <c r="S2303" t="str">
        <f>VLOOKUP(CleanedData[[#This Row],[Product]],'02_Lookup_Tables'!$H$2:$I$126,2,FALSE)</f>
        <v>Home Devices</v>
      </c>
      <c r="T2303" t="str">
        <f>VLOOKUP(CleanedData[[#This Row],[Province]],'02_Lookup_Tables'!$D$2:$E$10,2, FALSE)</f>
        <v>Northern Region</v>
      </c>
      <c r="U2303" t="str" cm="1">
        <f t="array" ref="U2303">_xlfn.IFS(CleanedData[[#This Row],[Purchase Amount]]&lt;500,"Low",
CleanedData[[#This Row],[Purchase Amount]]&lt;5000,"Medium",
TRUE,"High")</f>
        <v>High</v>
      </c>
      <c r="V2303" t="str">
        <f>TEXT(CleanedData[[#This Row],[Date]],"mmmm")</f>
        <v>January</v>
      </c>
      <c r="W2303" t="str">
        <f>"Q"&amp;ROUNDUP(MONTH(CleanedData[[#This Row],[Date]])/3,0)</f>
        <v>Q1</v>
      </c>
      <c r="X2303" t="str">
        <f>IF(CleanedData[[#This Row],[Purchase Amount]]&gt;=5000,"Yes","No")</f>
        <v>Yes</v>
      </c>
      <c r="Y2303">
        <f>IF(CleanedData[[#This Row],[Recommend]]="Yes",1,0)</f>
        <v>1</v>
      </c>
      <c r="Z2303" s="6">
        <f>CleanedData[[#This Row],[Purchase Amount]]*0.15</f>
        <v>1006.5405000000001</v>
      </c>
      <c r="AA2303" s="6">
        <f>CleanedData[[#This Row],[Purchase Amount]]*1.15</f>
        <v>7716.8104999999996</v>
      </c>
    </row>
    <row r="2304" spans="1:27" x14ac:dyDescent="0.3">
      <c r="A2304">
        <v>2777</v>
      </c>
      <c r="B2304" t="s">
        <v>2529</v>
      </c>
      <c r="C2304" s="1">
        <v>45803</v>
      </c>
      <c r="D2304">
        <v>50</v>
      </c>
      <c r="E2304" t="s">
        <v>39</v>
      </c>
      <c r="F2304" t="s">
        <v>72</v>
      </c>
      <c r="G2304" t="s">
        <v>198</v>
      </c>
      <c r="H2304">
        <v>4</v>
      </c>
      <c r="I2304" t="s">
        <v>45</v>
      </c>
      <c r="J2304" t="s">
        <v>43</v>
      </c>
      <c r="K2304" t="s">
        <v>64</v>
      </c>
      <c r="L2304" t="s">
        <v>42</v>
      </c>
      <c r="M2304" t="s">
        <v>85</v>
      </c>
      <c r="N2304" t="s">
        <v>96</v>
      </c>
      <c r="O2304" t="s">
        <v>48</v>
      </c>
      <c r="P2304" t="s">
        <v>49</v>
      </c>
      <c r="Q2304" t="s">
        <v>93</v>
      </c>
      <c r="R2304" s="6">
        <f>_xlfn.XLOOKUP(CleanedData[[#This Row],[Product]],'02_Lookup_Tables'!$A$2:$A$126,'02_Lookup_Tables'!$B$2:$B$126)</f>
        <v>2099.4</v>
      </c>
      <c r="S2304" t="str">
        <f>VLOOKUP(CleanedData[[#This Row],[Product]],'02_Lookup_Tables'!$H$2:$I$126,2,FALSE)</f>
        <v>Sports &amp; Outdoors</v>
      </c>
      <c r="T2304" t="str">
        <f>VLOOKUP(CleanedData[[#This Row],[Province]],'02_Lookup_Tables'!$D$2:$E$10,2, FALSE)</f>
        <v>Central Region</v>
      </c>
      <c r="U2304" t="str" cm="1">
        <f t="array" ref="U2304">_xlfn.IFS(CleanedData[[#This Row],[Purchase Amount]]&lt;500,"Low",
CleanedData[[#This Row],[Purchase Amount]]&lt;5000,"Medium",
TRUE,"High")</f>
        <v>Medium</v>
      </c>
      <c r="V2304" t="str">
        <f>TEXT(CleanedData[[#This Row],[Date]],"mmmm")</f>
        <v>May</v>
      </c>
      <c r="W2304" t="str">
        <f>"Q"&amp;ROUNDUP(MONTH(CleanedData[[#This Row],[Date]])/3,0)</f>
        <v>Q2</v>
      </c>
      <c r="X2304" t="str">
        <f>IF(CleanedData[[#This Row],[Purchase Amount]]&gt;=5000,"Yes","No")</f>
        <v>No</v>
      </c>
      <c r="Y2304">
        <f>IF(CleanedData[[#This Row],[Recommend]]="Yes",1,0)</f>
        <v>1</v>
      </c>
      <c r="Z2304" s="6">
        <f>CleanedData[[#This Row],[Purchase Amount]]*0.15</f>
        <v>314.91000000000003</v>
      </c>
      <c r="AA2304" s="6">
        <f>CleanedData[[#This Row],[Purchase Amount]]*1.15</f>
        <v>2414.31</v>
      </c>
    </row>
    <row r="2305" spans="1:27" x14ac:dyDescent="0.3">
      <c r="A2305">
        <v>2778</v>
      </c>
      <c r="B2305" t="s">
        <v>2530</v>
      </c>
      <c r="C2305" s="1">
        <v>45600</v>
      </c>
      <c r="D2305">
        <v>63</v>
      </c>
      <c r="E2305" t="s">
        <v>52</v>
      </c>
      <c r="F2305" t="s">
        <v>68</v>
      </c>
      <c r="G2305" t="s">
        <v>359</v>
      </c>
      <c r="H2305">
        <v>5</v>
      </c>
      <c r="I2305" t="s">
        <v>42</v>
      </c>
      <c r="J2305" t="s">
        <v>43</v>
      </c>
      <c r="K2305" t="s">
        <v>44</v>
      </c>
      <c r="L2305" t="s">
        <v>45</v>
      </c>
      <c r="M2305" t="s">
        <v>156</v>
      </c>
      <c r="N2305" t="s">
        <v>57</v>
      </c>
      <c r="O2305" t="s">
        <v>148</v>
      </c>
      <c r="P2305" t="s">
        <v>49</v>
      </c>
      <c r="Q2305" t="s">
        <v>50</v>
      </c>
      <c r="R2305" s="6">
        <f>_xlfn.XLOOKUP(CleanedData[[#This Row],[Product]],'02_Lookup_Tables'!$A$2:$A$126,'02_Lookup_Tables'!$B$2:$B$126)</f>
        <v>34.200000000000003</v>
      </c>
      <c r="S2305" t="str">
        <f>VLOOKUP(CleanedData[[#This Row],[Product]],'02_Lookup_Tables'!$H$2:$I$126,2,FALSE)</f>
        <v>Food</v>
      </c>
      <c r="T2305" t="str">
        <f>VLOOKUP(CleanedData[[#This Row],[Province]],'02_Lookup_Tables'!$D$2:$E$10,2, FALSE)</f>
        <v>Northern Region</v>
      </c>
      <c r="U2305" t="str" cm="1">
        <f t="array" ref="U2305">_xlfn.IFS(CleanedData[[#This Row],[Purchase Amount]]&lt;500,"Low",
CleanedData[[#This Row],[Purchase Amount]]&lt;5000,"Medium",
TRUE,"High")</f>
        <v>Low</v>
      </c>
      <c r="V2305" t="str">
        <f>TEXT(CleanedData[[#This Row],[Date]],"mmmm")</f>
        <v>November</v>
      </c>
      <c r="W2305" t="str">
        <f>"Q"&amp;ROUNDUP(MONTH(CleanedData[[#This Row],[Date]])/3,0)</f>
        <v>Q4</v>
      </c>
      <c r="X2305" t="str">
        <f>IF(CleanedData[[#This Row],[Purchase Amount]]&gt;=5000,"Yes","No")</f>
        <v>No</v>
      </c>
      <c r="Y2305">
        <f>IF(CleanedData[[#This Row],[Recommend]]="Yes",1,0)</f>
        <v>0</v>
      </c>
      <c r="Z2305" s="6">
        <f>CleanedData[[#This Row],[Purchase Amount]]*0.15</f>
        <v>5.13</v>
      </c>
      <c r="AA2305" s="6">
        <f>CleanedData[[#This Row],[Purchase Amount]]*1.15</f>
        <v>39.33</v>
      </c>
    </row>
    <row r="2306" spans="1:27" x14ac:dyDescent="0.3">
      <c r="A2306">
        <v>2780</v>
      </c>
      <c r="B2306" t="s">
        <v>2531</v>
      </c>
      <c r="C2306" s="1">
        <v>45565</v>
      </c>
      <c r="D2306">
        <v>19</v>
      </c>
      <c r="E2306" t="s">
        <v>60</v>
      </c>
      <c r="F2306" t="s">
        <v>125</v>
      </c>
      <c r="G2306" t="s">
        <v>118</v>
      </c>
      <c r="H2306">
        <v>3</v>
      </c>
      <c r="I2306" t="s">
        <v>42</v>
      </c>
      <c r="J2306" t="s">
        <v>54</v>
      </c>
      <c r="K2306" t="s">
        <v>55</v>
      </c>
      <c r="L2306" t="s">
        <v>42</v>
      </c>
      <c r="M2306" t="s">
        <v>106</v>
      </c>
      <c r="N2306" t="s">
        <v>48</v>
      </c>
      <c r="O2306" t="s">
        <v>148</v>
      </c>
      <c r="P2306" t="s">
        <v>49</v>
      </c>
      <c r="Q2306" t="s">
        <v>66</v>
      </c>
      <c r="R2306" s="6">
        <f>_xlfn.XLOOKUP(CleanedData[[#This Row],[Product]],'02_Lookup_Tables'!$A$2:$A$126,'02_Lookup_Tables'!$B$2:$B$126)</f>
        <v>368.99</v>
      </c>
      <c r="S2306" t="str">
        <f>VLOOKUP(CleanedData[[#This Row],[Product]],'02_Lookup_Tables'!$H$2:$I$126,2,FALSE)</f>
        <v>Accessories</v>
      </c>
      <c r="T2306" t="str">
        <f>VLOOKUP(CleanedData[[#This Row],[Province]],'02_Lookup_Tables'!$D$2:$E$10,2, FALSE)</f>
        <v>Western Region</v>
      </c>
      <c r="U2306" t="str" cm="1">
        <f t="array" ref="U2306">_xlfn.IFS(CleanedData[[#This Row],[Purchase Amount]]&lt;500,"Low",
CleanedData[[#This Row],[Purchase Amount]]&lt;5000,"Medium",
TRUE,"High")</f>
        <v>Low</v>
      </c>
      <c r="V2306" t="str">
        <f>TEXT(CleanedData[[#This Row],[Date]],"mmmm")</f>
        <v>September</v>
      </c>
      <c r="W2306" t="str">
        <f>"Q"&amp;ROUNDUP(MONTH(CleanedData[[#This Row],[Date]])/3,0)</f>
        <v>Q3</v>
      </c>
      <c r="X2306" t="str">
        <f>IF(CleanedData[[#This Row],[Purchase Amount]]&gt;=5000,"Yes","No")</f>
        <v>No</v>
      </c>
      <c r="Y2306">
        <f>IF(CleanedData[[#This Row],[Recommend]]="Yes",1,0)</f>
        <v>0</v>
      </c>
      <c r="Z2306" s="6">
        <f>CleanedData[[#This Row],[Purchase Amount]]*0.15</f>
        <v>55.348500000000001</v>
      </c>
      <c r="AA2306" s="6">
        <f>CleanedData[[#This Row],[Purchase Amount]]*1.15</f>
        <v>424.33849999999995</v>
      </c>
    </row>
    <row r="2307" spans="1:27" x14ac:dyDescent="0.3">
      <c r="A2307">
        <v>2781</v>
      </c>
      <c r="B2307" t="s">
        <v>2532</v>
      </c>
      <c r="C2307" s="1">
        <v>45295</v>
      </c>
      <c r="E2307" t="s">
        <v>60</v>
      </c>
      <c r="F2307" t="s">
        <v>40</v>
      </c>
      <c r="G2307" t="s">
        <v>389</v>
      </c>
      <c r="H2307">
        <v>4</v>
      </c>
      <c r="I2307" t="s">
        <v>45</v>
      </c>
      <c r="J2307" t="s">
        <v>54</v>
      </c>
      <c r="K2307" t="s">
        <v>55</v>
      </c>
      <c r="L2307" t="s">
        <v>42</v>
      </c>
      <c r="M2307" t="s">
        <v>106</v>
      </c>
      <c r="N2307" t="s">
        <v>96</v>
      </c>
      <c r="O2307" t="s">
        <v>148</v>
      </c>
      <c r="P2307" t="s">
        <v>49</v>
      </c>
      <c r="Q2307" t="s">
        <v>166</v>
      </c>
      <c r="R2307" s="6">
        <f>_xlfn.XLOOKUP(CleanedData[[#This Row],[Product]],'02_Lookup_Tables'!$A$2:$A$126,'02_Lookup_Tables'!$B$2:$B$126)</f>
        <v>5432.76</v>
      </c>
      <c r="S2307" t="str">
        <f>VLOOKUP(CleanedData[[#This Row],[Product]],'02_Lookup_Tables'!$H$2:$I$126,2,FALSE)</f>
        <v>Home Devices</v>
      </c>
      <c r="T2307" t="str">
        <f>VLOOKUP(CleanedData[[#This Row],[Province]],'02_Lookup_Tables'!$D$2:$E$10,2, FALSE)</f>
        <v>Northern Region</v>
      </c>
      <c r="U2307" t="str" cm="1">
        <f t="array" ref="U2307">_xlfn.IFS(CleanedData[[#This Row],[Purchase Amount]]&lt;500,"Low",
CleanedData[[#This Row],[Purchase Amount]]&lt;5000,"Medium",
TRUE,"High")</f>
        <v>High</v>
      </c>
      <c r="V2307" t="str">
        <f>TEXT(CleanedData[[#This Row],[Date]],"mmmm")</f>
        <v>January</v>
      </c>
      <c r="W2307" t="str">
        <f>"Q"&amp;ROUNDUP(MONTH(CleanedData[[#This Row],[Date]])/3,0)</f>
        <v>Q1</v>
      </c>
      <c r="X2307" t="str">
        <f>IF(CleanedData[[#This Row],[Purchase Amount]]&gt;=5000,"Yes","No")</f>
        <v>Yes</v>
      </c>
      <c r="Y2307">
        <f>IF(CleanedData[[#This Row],[Recommend]]="Yes",1,0)</f>
        <v>1</v>
      </c>
      <c r="Z2307" s="6">
        <f>CleanedData[[#This Row],[Purchase Amount]]*0.15</f>
        <v>814.91399999999999</v>
      </c>
      <c r="AA2307" s="6">
        <f>CleanedData[[#This Row],[Purchase Amount]]*1.15</f>
        <v>6247.674</v>
      </c>
    </row>
    <row r="2308" spans="1:27" x14ac:dyDescent="0.3">
      <c r="A2308">
        <v>2782</v>
      </c>
      <c r="B2308" t="s">
        <v>2533</v>
      </c>
      <c r="C2308" s="1">
        <v>45389</v>
      </c>
      <c r="D2308">
        <v>78</v>
      </c>
      <c r="E2308" t="s">
        <v>52</v>
      </c>
      <c r="F2308" t="s">
        <v>68</v>
      </c>
      <c r="G2308" t="s">
        <v>976</v>
      </c>
      <c r="H2308">
        <v>4</v>
      </c>
      <c r="I2308" t="s">
        <v>42</v>
      </c>
      <c r="J2308" t="s">
        <v>54</v>
      </c>
      <c r="K2308" t="s">
        <v>44</v>
      </c>
      <c r="L2308" t="s">
        <v>42</v>
      </c>
      <c r="M2308" t="s">
        <v>112</v>
      </c>
      <c r="N2308" t="s">
        <v>96</v>
      </c>
      <c r="O2308" t="s">
        <v>48</v>
      </c>
      <c r="P2308" t="s">
        <v>49</v>
      </c>
      <c r="Q2308" t="s">
        <v>97</v>
      </c>
      <c r="R2308" s="6">
        <f>_xlfn.XLOOKUP(CleanedData[[#This Row],[Product]],'02_Lookup_Tables'!$A$2:$A$126,'02_Lookup_Tables'!$B$2:$B$126)</f>
        <v>412.16</v>
      </c>
      <c r="S2308" t="str">
        <f>VLOOKUP(CleanedData[[#This Row],[Product]],'02_Lookup_Tables'!$H$2:$I$126,2,FALSE)</f>
        <v>Apparel</v>
      </c>
      <c r="T2308" t="str">
        <f>VLOOKUP(CleanedData[[#This Row],[Province]],'02_Lookup_Tables'!$D$2:$E$10,2, FALSE)</f>
        <v>Northern Region</v>
      </c>
      <c r="U2308" t="str" cm="1">
        <f t="array" ref="U2308">_xlfn.IFS(CleanedData[[#This Row],[Purchase Amount]]&lt;500,"Low",
CleanedData[[#This Row],[Purchase Amount]]&lt;5000,"Medium",
TRUE,"High")</f>
        <v>Low</v>
      </c>
      <c r="V2308" t="str">
        <f>TEXT(CleanedData[[#This Row],[Date]],"mmmm")</f>
        <v>April</v>
      </c>
      <c r="W2308" t="str">
        <f>"Q"&amp;ROUNDUP(MONTH(CleanedData[[#This Row],[Date]])/3,0)</f>
        <v>Q2</v>
      </c>
      <c r="X2308" t="str">
        <f>IF(CleanedData[[#This Row],[Purchase Amount]]&gt;=5000,"Yes","No")</f>
        <v>No</v>
      </c>
      <c r="Y2308">
        <f>IF(CleanedData[[#This Row],[Recommend]]="Yes",1,0)</f>
        <v>0</v>
      </c>
      <c r="Z2308" s="6">
        <f>CleanedData[[#This Row],[Purchase Amount]]*0.15</f>
        <v>61.823999999999998</v>
      </c>
      <c r="AA2308" s="6">
        <f>CleanedData[[#This Row],[Purchase Amount]]*1.15</f>
        <v>473.98399999999998</v>
      </c>
    </row>
    <row r="2309" spans="1:27" x14ac:dyDescent="0.3">
      <c r="A2309">
        <v>2784</v>
      </c>
      <c r="B2309" t="s">
        <v>2534</v>
      </c>
      <c r="C2309" s="1">
        <v>45317</v>
      </c>
      <c r="D2309">
        <v>48</v>
      </c>
      <c r="E2309" t="s">
        <v>52</v>
      </c>
      <c r="F2309" t="s">
        <v>68</v>
      </c>
      <c r="G2309" t="s">
        <v>41</v>
      </c>
      <c r="H2309">
        <v>1</v>
      </c>
      <c r="I2309" t="s">
        <v>45</v>
      </c>
      <c r="J2309" t="s">
        <v>74</v>
      </c>
      <c r="K2309" t="s">
        <v>44</v>
      </c>
      <c r="L2309" t="s">
        <v>42</v>
      </c>
      <c r="M2309" t="s">
        <v>151</v>
      </c>
      <c r="N2309" t="s">
        <v>80</v>
      </c>
      <c r="O2309" t="s">
        <v>89</v>
      </c>
      <c r="P2309" t="s">
        <v>49</v>
      </c>
      <c r="Q2309" t="s">
        <v>93</v>
      </c>
      <c r="R2309" s="6">
        <f>_xlfn.XLOOKUP(CleanedData[[#This Row],[Product]],'02_Lookup_Tables'!$A$2:$A$126,'02_Lookup_Tables'!$B$2:$B$126)</f>
        <v>2479.5700000000002</v>
      </c>
      <c r="S2309" t="str">
        <f>VLOOKUP(CleanedData[[#This Row],[Product]],'02_Lookup_Tables'!$H$2:$I$126,2,FALSE)</f>
        <v>Accessories</v>
      </c>
      <c r="T2309" t="str">
        <f>VLOOKUP(CleanedData[[#This Row],[Province]],'02_Lookup_Tables'!$D$2:$E$10,2, FALSE)</f>
        <v>Northern Region</v>
      </c>
      <c r="U2309" t="str" cm="1">
        <f t="array" ref="U2309">_xlfn.IFS(CleanedData[[#This Row],[Purchase Amount]]&lt;500,"Low",
CleanedData[[#This Row],[Purchase Amount]]&lt;5000,"Medium",
TRUE,"High")</f>
        <v>Medium</v>
      </c>
      <c r="V2309" t="str">
        <f>TEXT(CleanedData[[#This Row],[Date]],"mmmm")</f>
        <v>January</v>
      </c>
      <c r="W2309" t="str">
        <f>"Q"&amp;ROUNDUP(MONTH(CleanedData[[#This Row],[Date]])/3,0)</f>
        <v>Q1</v>
      </c>
      <c r="X2309" t="str">
        <f>IF(CleanedData[[#This Row],[Purchase Amount]]&gt;=5000,"Yes","No")</f>
        <v>No</v>
      </c>
      <c r="Y2309">
        <f>IF(CleanedData[[#This Row],[Recommend]]="Yes",1,0)</f>
        <v>1</v>
      </c>
      <c r="Z2309" s="6">
        <f>CleanedData[[#This Row],[Purchase Amount]]*0.15</f>
        <v>371.93549999999999</v>
      </c>
      <c r="AA2309" s="6">
        <f>CleanedData[[#This Row],[Purchase Amount]]*1.15</f>
        <v>2851.5054999999998</v>
      </c>
    </row>
    <row r="2310" spans="1:27" x14ac:dyDescent="0.3">
      <c r="A2310">
        <v>2785</v>
      </c>
      <c r="B2310" t="s">
        <v>2535</v>
      </c>
      <c r="C2310" s="1">
        <v>45545</v>
      </c>
      <c r="D2310">
        <v>27</v>
      </c>
      <c r="E2310" t="s">
        <v>60</v>
      </c>
      <c r="F2310" t="s">
        <v>125</v>
      </c>
      <c r="G2310" t="s">
        <v>243</v>
      </c>
      <c r="H2310">
        <v>2</v>
      </c>
      <c r="I2310" t="s">
        <v>42</v>
      </c>
      <c r="J2310" t="s">
        <v>43</v>
      </c>
      <c r="K2310" t="s">
        <v>55</v>
      </c>
      <c r="L2310" t="s">
        <v>42</v>
      </c>
      <c r="M2310" t="s">
        <v>92</v>
      </c>
      <c r="N2310" t="s">
        <v>47</v>
      </c>
      <c r="O2310" t="s">
        <v>89</v>
      </c>
      <c r="P2310" t="s">
        <v>49</v>
      </c>
      <c r="Q2310" t="s">
        <v>58</v>
      </c>
      <c r="R2310" s="6">
        <f>_xlfn.XLOOKUP(CleanedData[[#This Row],[Product]],'02_Lookup_Tables'!$A$2:$A$126,'02_Lookup_Tables'!$B$2:$B$126)</f>
        <v>551.66</v>
      </c>
      <c r="S2310" t="str">
        <f>VLOOKUP(CleanedData[[#This Row],[Product]],'02_Lookup_Tables'!$H$2:$I$126,2,FALSE)</f>
        <v>Accessories</v>
      </c>
      <c r="T2310" t="str">
        <f>VLOOKUP(CleanedData[[#This Row],[Province]],'02_Lookup_Tables'!$D$2:$E$10,2, FALSE)</f>
        <v>Western Region</v>
      </c>
      <c r="U2310" t="str" cm="1">
        <f t="array" ref="U2310">_xlfn.IFS(CleanedData[[#This Row],[Purchase Amount]]&lt;500,"Low",
CleanedData[[#This Row],[Purchase Amount]]&lt;5000,"Medium",
TRUE,"High")</f>
        <v>Medium</v>
      </c>
      <c r="V2310" t="str">
        <f>TEXT(CleanedData[[#This Row],[Date]],"mmmm")</f>
        <v>September</v>
      </c>
      <c r="W2310" t="str">
        <f>"Q"&amp;ROUNDUP(MONTH(CleanedData[[#This Row],[Date]])/3,0)</f>
        <v>Q3</v>
      </c>
      <c r="X2310" t="str">
        <f>IF(CleanedData[[#This Row],[Purchase Amount]]&gt;=5000,"Yes","No")</f>
        <v>No</v>
      </c>
      <c r="Y2310">
        <f>IF(CleanedData[[#This Row],[Recommend]]="Yes",1,0)</f>
        <v>0</v>
      </c>
      <c r="Z2310" s="6">
        <f>CleanedData[[#This Row],[Purchase Amount]]*0.15</f>
        <v>82.748999999999995</v>
      </c>
      <c r="AA2310" s="6">
        <f>CleanedData[[#This Row],[Purchase Amount]]*1.15</f>
        <v>634.40899999999988</v>
      </c>
    </row>
    <row r="2311" spans="1:27" x14ac:dyDescent="0.3">
      <c r="A2311">
        <v>2786</v>
      </c>
      <c r="B2311" t="s">
        <v>2536</v>
      </c>
      <c r="C2311" s="1">
        <v>45897</v>
      </c>
      <c r="D2311">
        <v>38</v>
      </c>
      <c r="E2311" t="s">
        <v>52</v>
      </c>
      <c r="F2311" t="s">
        <v>108</v>
      </c>
      <c r="G2311" t="s">
        <v>472</v>
      </c>
      <c r="H2311">
        <v>4</v>
      </c>
      <c r="I2311" t="s">
        <v>45</v>
      </c>
      <c r="J2311" t="s">
        <v>69</v>
      </c>
      <c r="K2311" t="s">
        <v>44</v>
      </c>
      <c r="L2311" t="s">
        <v>45</v>
      </c>
      <c r="M2311" t="s">
        <v>165</v>
      </c>
      <c r="N2311" t="s">
        <v>96</v>
      </c>
      <c r="O2311" t="s">
        <v>89</v>
      </c>
      <c r="P2311" t="s">
        <v>70</v>
      </c>
      <c r="Q2311" t="s">
        <v>81</v>
      </c>
      <c r="R2311" s="6">
        <f>_xlfn.XLOOKUP(CleanedData[[#This Row],[Product]],'02_Lookup_Tables'!$A$2:$A$126,'02_Lookup_Tables'!$B$2:$B$126)</f>
        <v>2216.12</v>
      </c>
      <c r="S2311" t="str">
        <f>VLOOKUP(CleanedData[[#This Row],[Product]],'02_Lookup_Tables'!$H$2:$I$126,2,FALSE)</f>
        <v>Beauty &amp; Personal Care</v>
      </c>
      <c r="T2311" t="str">
        <f>VLOOKUP(CleanedData[[#This Row],[Province]],'02_Lookup_Tables'!$D$2:$E$10,2, FALSE)</f>
        <v>Gauteng Region</v>
      </c>
      <c r="U2311" t="str" cm="1">
        <f t="array" ref="U2311">_xlfn.IFS(CleanedData[[#This Row],[Purchase Amount]]&lt;500,"Low",
CleanedData[[#This Row],[Purchase Amount]]&lt;5000,"Medium",
TRUE,"High")</f>
        <v>Medium</v>
      </c>
      <c r="V2311" t="str">
        <f>TEXT(CleanedData[[#This Row],[Date]],"mmmm")</f>
        <v>August</v>
      </c>
      <c r="W2311" t="str">
        <f>"Q"&amp;ROUNDUP(MONTH(CleanedData[[#This Row],[Date]])/3,0)</f>
        <v>Q3</v>
      </c>
      <c r="X2311" t="str">
        <f>IF(CleanedData[[#This Row],[Purchase Amount]]&gt;=5000,"Yes","No")</f>
        <v>No</v>
      </c>
      <c r="Y2311">
        <f>IF(CleanedData[[#This Row],[Recommend]]="Yes",1,0)</f>
        <v>1</v>
      </c>
      <c r="Z2311" s="6">
        <f>CleanedData[[#This Row],[Purchase Amount]]*0.15</f>
        <v>332.41799999999995</v>
      </c>
      <c r="AA2311" s="6">
        <f>CleanedData[[#This Row],[Purchase Amount]]*1.15</f>
        <v>2548.5379999999996</v>
      </c>
    </row>
    <row r="2312" spans="1:27" x14ac:dyDescent="0.3">
      <c r="A2312">
        <v>2787</v>
      </c>
      <c r="B2312" t="s">
        <v>2537</v>
      </c>
      <c r="C2312" s="1">
        <v>45689</v>
      </c>
      <c r="D2312">
        <v>54</v>
      </c>
      <c r="E2312" t="s">
        <v>52</v>
      </c>
      <c r="F2312" t="s">
        <v>125</v>
      </c>
      <c r="G2312" t="s">
        <v>391</v>
      </c>
      <c r="H2312">
        <v>3</v>
      </c>
      <c r="I2312" t="s">
        <v>45</v>
      </c>
      <c r="J2312" t="s">
        <v>43</v>
      </c>
      <c r="K2312" t="s">
        <v>55</v>
      </c>
      <c r="L2312" t="s">
        <v>42</v>
      </c>
      <c r="M2312" t="s">
        <v>208</v>
      </c>
      <c r="N2312" t="s">
        <v>48</v>
      </c>
      <c r="O2312" t="s">
        <v>89</v>
      </c>
      <c r="P2312" t="s">
        <v>49</v>
      </c>
      <c r="Q2312" t="s">
        <v>93</v>
      </c>
      <c r="R2312" s="6">
        <f>_xlfn.XLOOKUP(CleanedData[[#This Row],[Product]],'02_Lookup_Tables'!$A$2:$A$126,'02_Lookup_Tables'!$B$2:$B$126)</f>
        <v>886.51</v>
      </c>
      <c r="S2312" t="str">
        <f>VLOOKUP(CleanedData[[#This Row],[Product]],'02_Lookup_Tables'!$H$2:$I$126,2,FALSE)</f>
        <v>Beauty &amp; Personal Care</v>
      </c>
      <c r="T2312" t="str">
        <f>VLOOKUP(CleanedData[[#This Row],[Province]],'02_Lookup_Tables'!$D$2:$E$10,2, FALSE)</f>
        <v>Western Region</v>
      </c>
      <c r="U2312" t="str" cm="1">
        <f t="array" ref="U2312">_xlfn.IFS(CleanedData[[#This Row],[Purchase Amount]]&lt;500,"Low",
CleanedData[[#This Row],[Purchase Amount]]&lt;5000,"Medium",
TRUE,"High")</f>
        <v>Medium</v>
      </c>
      <c r="V2312" t="str">
        <f>TEXT(CleanedData[[#This Row],[Date]],"mmmm")</f>
        <v>February</v>
      </c>
      <c r="W2312" t="str">
        <f>"Q"&amp;ROUNDUP(MONTH(CleanedData[[#This Row],[Date]])/3,0)</f>
        <v>Q1</v>
      </c>
      <c r="X2312" t="str">
        <f>IF(CleanedData[[#This Row],[Purchase Amount]]&gt;=5000,"Yes","No")</f>
        <v>No</v>
      </c>
      <c r="Y2312">
        <f>IF(CleanedData[[#This Row],[Recommend]]="Yes",1,0)</f>
        <v>1</v>
      </c>
      <c r="Z2312" s="6">
        <f>CleanedData[[#This Row],[Purchase Amount]]*0.15</f>
        <v>132.97649999999999</v>
      </c>
      <c r="AA2312" s="6">
        <f>CleanedData[[#This Row],[Purchase Amount]]*1.15</f>
        <v>1019.4864999999999</v>
      </c>
    </row>
    <row r="2313" spans="1:27" x14ac:dyDescent="0.3">
      <c r="A2313">
        <v>2788</v>
      </c>
      <c r="B2313" t="s">
        <v>2538</v>
      </c>
      <c r="C2313" s="1">
        <v>45994</v>
      </c>
      <c r="D2313">
        <v>37</v>
      </c>
      <c r="E2313" t="s">
        <v>60</v>
      </c>
      <c r="F2313" t="s">
        <v>83</v>
      </c>
      <c r="G2313" t="s">
        <v>288</v>
      </c>
      <c r="H2313">
        <v>1</v>
      </c>
      <c r="I2313" t="s">
        <v>45</v>
      </c>
      <c r="J2313" t="s">
        <v>54</v>
      </c>
      <c r="K2313" t="s">
        <v>64</v>
      </c>
      <c r="L2313" t="s">
        <v>45</v>
      </c>
      <c r="M2313" t="s">
        <v>231</v>
      </c>
      <c r="N2313" t="s">
        <v>80</v>
      </c>
      <c r="O2313" t="s">
        <v>89</v>
      </c>
      <c r="P2313" t="s">
        <v>49</v>
      </c>
      <c r="Q2313" t="s">
        <v>81</v>
      </c>
      <c r="R2313" s="6">
        <f>_xlfn.XLOOKUP(CleanedData[[#This Row],[Product]],'02_Lookup_Tables'!$A$2:$A$126,'02_Lookup_Tables'!$B$2:$B$126)</f>
        <v>605.1</v>
      </c>
      <c r="S2313" t="str">
        <f>VLOOKUP(CleanedData[[#This Row],[Product]],'02_Lookup_Tables'!$H$2:$I$126,2,FALSE)</f>
        <v>Apparel</v>
      </c>
      <c r="T2313" t="str">
        <f>VLOOKUP(CleanedData[[#This Row],[Province]],'02_Lookup_Tables'!$D$2:$E$10,2, FALSE)</f>
        <v>Western Region</v>
      </c>
      <c r="U2313" t="str" cm="1">
        <f t="array" ref="U2313">_xlfn.IFS(CleanedData[[#This Row],[Purchase Amount]]&lt;500,"Low",
CleanedData[[#This Row],[Purchase Amount]]&lt;5000,"Medium",
TRUE,"High")</f>
        <v>Medium</v>
      </c>
      <c r="V2313" t="str">
        <f>TEXT(CleanedData[[#This Row],[Date]],"mmmm")</f>
        <v>December</v>
      </c>
      <c r="W2313" t="str">
        <f>"Q"&amp;ROUNDUP(MONTH(CleanedData[[#This Row],[Date]])/3,0)</f>
        <v>Q4</v>
      </c>
      <c r="X2313" t="str">
        <f>IF(CleanedData[[#This Row],[Purchase Amount]]&gt;=5000,"Yes","No")</f>
        <v>No</v>
      </c>
      <c r="Y2313">
        <f>IF(CleanedData[[#This Row],[Recommend]]="Yes",1,0)</f>
        <v>1</v>
      </c>
      <c r="Z2313" s="6">
        <f>CleanedData[[#This Row],[Purchase Amount]]*0.15</f>
        <v>90.765000000000001</v>
      </c>
      <c r="AA2313" s="6">
        <f>CleanedData[[#This Row],[Purchase Amount]]*1.15</f>
        <v>695.86500000000001</v>
      </c>
    </row>
    <row r="2314" spans="1:27" x14ac:dyDescent="0.3">
      <c r="A2314">
        <v>2789</v>
      </c>
      <c r="B2314" t="s">
        <v>2539</v>
      </c>
      <c r="C2314" s="1">
        <v>45482</v>
      </c>
      <c r="D2314">
        <v>52</v>
      </c>
      <c r="E2314" t="s">
        <v>52</v>
      </c>
      <c r="F2314" t="s">
        <v>72</v>
      </c>
      <c r="G2314" t="s">
        <v>454</v>
      </c>
      <c r="H2314">
        <v>3</v>
      </c>
      <c r="I2314" t="s">
        <v>42</v>
      </c>
      <c r="J2314" t="s">
        <v>43</v>
      </c>
      <c r="K2314" t="s">
        <v>44</v>
      </c>
      <c r="L2314" t="s">
        <v>45</v>
      </c>
      <c r="M2314" t="s">
        <v>100</v>
      </c>
      <c r="N2314" t="s">
        <v>48</v>
      </c>
      <c r="O2314" t="s">
        <v>48</v>
      </c>
      <c r="P2314" t="s">
        <v>70</v>
      </c>
      <c r="Q2314" t="s">
        <v>93</v>
      </c>
      <c r="R2314" s="6">
        <f>_xlfn.XLOOKUP(CleanedData[[#This Row],[Product]],'02_Lookup_Tables'!$A$2:$A$126,'02_Lookup_Tables'!$B$2:$B$126)</f>
        <v>2413.3000000000002</v>
      </c>
      <c r="S2314" t="str">
        <f>VLOOKUP(CleanedData[[#This Row],[Product]],'02_Lookup_Tables'!$H$2:$I$126,2,FALSE)</f>
        <v>Electronics</v>
      </c>
      <c r="T2314" t="str">
        <f>VLOOKUP(CleanedData[[#This Row],[Province]],'02_Lookup_Tables'!$D$2:$E$10,2, FALSE)</f>
        <v>Central Region</v>
      </c>
      <c r="U2314" t="str" cm="1">
        <f t="array" ref="U2314">_xlfn.IFS(CleanedData[[#This Row],[Purchase Amount]]&lt;500,"Low",
CleanedData[[#This Row],[Purchase Amount]]&lt;5000,"Medium",
TRUE,"High")</f>
        <v>Medium</v>
      </c>
      <c r="V2314" t="str">
        <f>TEXT(CleanedData[[#This Row],[Date]],"mmmm")</f>
        <v>July</v>
      </c>
      <c r="W2314" t="str">
        <f>"Q"&amp;ROUNDUP(MONTH(CleanedData[[#This Row],[Date]])/3,0)</f>
        <v>Q3</v>
      </c>
      <c r="X2314" t="str">
        <f>IF(CleanedData[[#This Row],[Purchase Amount]]&gt;=5000,"Yes","No")</f>
        <v>No</v>
      </c>
      <c r="Y2314">
        <f>IF(CleanedData[[#This Row],[Recommend]]="Yes",1,0)</f>
        <v>0</v>
      </c>
      <c r="Z2314" s="6">
        <f>CleanedData[[#This Row],[Purchase Amount]]*0.15</f>
        <v>361.995</v>
      </c>
      <c r="AA2314" s="6">
        <f>CleanedData[[#This Row],[Purchase Amount]]*1.15</f>
        <v>2775.2950000000001</v>
      </c>
    </row>
    <row r="2315" spans="1:27" x14ac:dyDescent="0.3">
      <c r="A2315">
        <v>2790</v>
      </c>
      <c r="B2315" t="s">
        <v>2540</v>
      </c>
      <c r="C2315" s="1">
        <v>45445</v>
      </c>
      <c r="D2315">
        <v>25</v>
      </c>
      <c r="E2315" t="s">
        <v>39</v>
      </c>
      <c r="F2315" t="s">
        <v>83</v>
      </c>
      <c r="G2315" t="s">
        <v>109</v>
      </c>
      <c r="H2315">
        <v>1</v>
      </c>
      <c r="I2315" t="s">
        <v>42</v>
      </c>
      <c r="J2315" t="s">
        <v>74</v>
      </c>
      <c r="K2315" t="s">
        <v>64</v>
      </c>
      <c r="L2315" t="s">
        <v>45</v>
      </c>
      <c r="M2315" t="s">
        <v>208</v>
      </c>
      <c r="N2315" t="s">
        <v>80</v>
      </c>
      <c r="O2315" t="s">
        <v>89</v>
      </c>
      <c r="P2315" t="s">
        <v>49</v>
      </c>
      <c r="Q2315" t="s">
        <v>58</v>
      </c>
      <c r="R2315" s="6">
        <f>_xlfn.XLOOKUP(CleanedData[[#This Row],[Product]],'02_Lookup_Tables'!$A$2:$A$126,'02_Lookup_Tables'!$B$2:$B$126)</f>
        <v>228.08</v>
      </c>
      <c r="S2315" t="str">
        <f>VLOOKUP(CleanedData[[#This Row],[Product]],'02_Lookup_Tables'!$H$2:$I$126,2,FALSE)</f>
        <v>Apparel</v>
      </c>
      <c r="T2315" t="str">
        <f>VLOOKUP(CleanedData[[#This Row],[Province]],'02_Lookup_Tables'!$D$2:$E$10,2, FALSE)</f>
        <v>Western Region</v>
      </c>
      <c r="U2315" t="str" cm="1">
        <f t="array" ref="U2315">_xlfn.IFS(CleanedData[[#This Row],[Purchase Amount]]&lt;500,"Low",
CleanedData[[#This Row],[Purchase Amount]]&lt;5000,"Medium",
TRUE,"High")</f>
        <v>Low</v>
      </c>
      <c r="V2315" t="str">
        <f>TEXT(CleanedData[[#This Row],[Date]],"mmmm")</f>
        <v>June</v>
      </c>
      <c r="W2315" t="str">
        <f>"Q"&amp;ROUNDUP(MONTH(CleanedData[[#This Row],[Date]])/3,0)</f>
        <v>Q2</v>
      </c>
      <c r="X2315" t="str">
        <f>IF(CleanedData[[#This Row],[Purchase Amount]]&gt;=5000,"Yes","No")</f>
        <v>No</v>
      </c>
      <c r="Y2315">
        <f>IF(CleanedData[[#This Row],[Recommend]]="Yes",1,0)</f>
        <v>0</v>
      </c>
      <c r="Z2315" s="6">
        <f>CleanedData[[#This Row],[Purchase Amount]]*0.15</f>
        <v>34.212000000000003</v>
      </c>
      <c r="AA2315" s="6">
        <f>CleanedData[[#This Row],[Purchase Amount]]*1.15</f>
        <v>262.29199999999997</v>
      </c>
    </row>
    <row r="2316" spans="1:27" x14ac:dyDescent="0.3">
      <c r="A2316">
        <v>2791</v>
      </c>
      <c r="B2316" t="s">
        <v>2541</v>
      </c>
      <c r="C2316" s="1">
        <v>45714</v>
      </c>
      <c r="D2316">
        <v>66</v>
      </c>
      <c r="E2316" t="s">
        <v>39</v>
      </c>
      <c r="F2316" t="s">
        <v>72</v>
      </c>
      <c r="G2316" t="s">
        <v>158</v>
      </c>
      <c r="H2316">
        <v>3</v>
      </c>
      <c r="I2316" t="s">
        <v>45</v>
      </c>
      <c r="J2316" t="s">
        <v>74</v>
      </c>
      <c r="K2316" t="s">
        <v>44</v>
      </c>
      <c r="L2316" t="s">
        <v>42</v>
      </c>
      <c r="M2316" t="s">
        <v>184</v>
      </c>
      <c r="N2316" t="s">
        <v>48</v>
      </c>
      <c r="O2316" t="s">
        <v>148</v>
      </c>
      <c r="P2316" t="s">
        <v>49</v>
      </c>
      <c r="Q2316" t="s">
        <v>97</v>
      </c>
      <c r="R2316" s="6">
        <f>_xlfn.XLOOKUP(CleanedData[[#This Row],[Product]],'02_Lookup_Tables'!$A$2:$A$126,'02_Lookup_Tables'!$B$2:$B$126)</f>
        <v>2962.6</v>
      </c>
      <c r="S2316" t="str">
        <f>VLOOKUP(CleanedData[[#This Row],[Product]],'02_Lookup_Tables'!$H$2:$I$126,2,FALSE)</f>
        <v>Sports &amp; Outdoors</v>
      </c>
      <c r="T2316" t="str">
        <f>VLOOKUP(CleanedData[[#This Row],[Province]],'02_Lookup_Tables'!$D$2:$E$10,2, FALSE)</f>
        <v>Central Region</v>
      </c>
      <c r="U2316" t="str" cm="1">
        <f t="array" ref="U2316">_xlfn.IFS(CleanedData[[#This Row],[Purchase Amount]]&lt;500,"Low",
CleanedData[[#This Row],[Purchase Amount]]&lt;5000,"Medium",
TRUE,"High")</f>
        <v>Medium</v>
      </c>
      <c r="V2316" t="str">
        <f>TEXT(CleanedData[[#This Row],[Date]],"mmmm")</f>
        <v>February</v>
      </c>
      <c r="W2316" t="str">
        <f>"Q"&amp;ROUNDUP(MONTH(CleanedData[[#This Row],[Date]])/3,0)</f>
        <v>Q1</v>
      </c>
      <c r="X2316" t="str">
        <f>IF(CleanedData[[#This Row],[Purchase Amount]]&gt;=5000,"Yes","No")</f>
        <v>No</v>
      </c>
      <c r="Y2316">
        <f>IF(CleanedData[[#This Row],[Recommend]]="Yes",1,0)</f>
        <v>1</v>
      </c>
      <c r="Z2316" s="6">
        <f>CleanedData[[#This Row],[Purchase Amount]]*0.15</f>
        <v>444.39</v>
      </c>
      <c r="AA2316" s="6">
        <f>CleanedData[[#This Row],[Purchase Amount]]*1.15</f>
        <v>3406.99</v>
      </c>
    </row>
    <row r="2317" spans="1:27" x14ac:dyDescent="0.3">
      <c r="A2317">
        <v>2792</v>
      </c>
      <c r="B2317" t="s">
        <v>2542</v>
      </c>
      <c r="C2317" s="1">
        <v>45524</v>
      </c>
      <c r="D2317">
        <v>37</v>
      </c>
      <c r="E2317" t="s">
        <v>60</v>
      </c>
      <c r="F2317" t="s">
        <v>108</v>
      </c>
      <c r="G2317" t="s">
        <v>246</v>
      </c>
      <c r="H2317">
        <v>5</v>
      </c>
      <c r="I2317" t="s">
        <v>45</v>
      </c>
      <c r="J2317" t="s">
        <v>63</v>
      </c>
      <c r="K2317" t="s">
        <v>55</v>
      </c>
      <c r="L2317" t="s">
        <v>42</v>
      </c>
      <c r="M2317" t="s">
        <v>106</v>
      </c>
      <c r="N2317" t="s">
        <v>57</v>
      </c>
      <c r="O2317" t="s">
        <v>148</v>
      </c>
      <c r="P2317" t="s">
        <v>49</v>
      </c>
      <c r="Q2317" t="s">
        <v>81</v>
      </c>
      <c r="R2317" s="6">
        <f>_xlfn.XLOOKUP(CleanedData[[#This Row],[Product]],'02_Lookup_Tables'!$A$2:$A$126,'02_Lookup_Tables'!$B$2:$B$126)</f>
        <v>2603.98</v>
      </c>
      <c r="S2317" t="str">
        <f>VLOOKUP(CleanedData[[#This Row],[Product]],'02_Lookup_Tables'!$H$2:$I$126,2,FALSE)</f>
        <v>Accessories</v>
      </c>
      <c r="T2317" t="str">
        <f>VLOOKUP(CleanedData[[#This Row],[Province]],'02_Lookup_Tables'!$D$2:$E$10,2, FALSE)</f>
        <v>Gauteng Region</v>
      </c>
      <c r="U2317" t="str" cm="1">
        <f t="array" ref="U2317">_xlfn.IFS(CleanedData[[#This Row],[Purchase Amount]]&lt;500,"Low",
CleanedData[[#This Row],[Purchase Amount]]&lt;5000,"Medium",
TRUE,"High")</f>
        <v>Medium</v>
      </c>
      <c r="V2317" t="str">
        <f>TEXT(CleanedData[[#This Row],[Date]],"mmmm")</f>
        <v>August</v>
      </c>
      <c r="W2317" t="str">
        <f>"Q"&amp;ROUNDUP(MONTH(CleanedData[[#This Row],[Date]])/3,0)</f>
        <v>Q3</v>
      </c>
      <c r="X2317" t="str">
        <f>IF(CleanedData[[#This Row],[Purchase Amount]]&gt;=5000,"Yes","No")</f>
        <v>No</v>
      </c>
      <c r="Y2317">
        <f>IF(CleanedData[[#This Row],[Recommend]]="Yes",1,0)</f>
        <v>1</v>
      </c>
      <c r="Z2317" s="6">
        <f>CleanedData[[#This Row],[Purchase Amount]]*0.15</f>
        <v>390.59699999999998</v>
      </c>
      <c r="AA2317" s="6">
        <f>CleanedData[[#This Row],[Purchase Amount]]*1.15</f>
        <v>2994.5769999999998</v>
      </c>
    </row>
    <row r="2318" spans="1:27" x14ac:dyDescent="0.3">
      <c r="A2318">
        <v>2793</v>
      </c>
      <c r="B2318" t="s">
        <v>2543</v>
      </c>
      <c r="C2318" s="1">
        <v>45541</v>
      </c>
      <c r="D2318">
        <v>59</v>
      </c>
      <c r="E2318" t="s">
        <v>60</v>
      </c>
      <c r="F2318" t="s">
        <v>130</v>
      </c>
      <c r="G2318" t="s">
        <v>282</v>
      </c>
      <c r="H2318">
        <v>4</v>
      </c>
      <c r="I2318" t="s">
        <v>42</v>
      </c>
      <c r="J2318" t="s">
        <v>74</v>
      </c>
      <c r="K2318" t="s">
        <v>55</v>
      </c>
      <c r="L2318" t="s">
        <v>45</v>
      </c>
      <c r="M2318" t="s">
        <v>79</v>
      </c>
      <c r="N2318" t="s">
        <v>96</v>
      </c>
      <c r="O2318" t="s">
        <v>89</v>
      </c>
      <c r="P2318" t="s">
        <v>70</v>
      </c>
      <c r="Q2318" t="s">
        <v>50</v>
      </c>
      <c r="R2318" s="6">
        <f>_xlfn.XLOOKUP(CleanedData[[#This Row],[Product]],'02_Lookup_Tables'!$A$2:$A$126,'02_Lookup_Tables'!$B$2:$B$126)</f>
        <v>1859.13</v>
      </c>
      <c r="S2318" t="str">
        <f>VLOOKUP(CleanedData[[#This Row],[Product]],'02_Lookup_Tables'!$H$2:$I$126,2,FALSE)</f>
        <v>Home Devices</v>
      </c>
      <c r="T2318" t="str">
        <f>VLOOKUP(CleanedData[[#This Row],[Province]],'02_Lookup_Tables'!$D$2:$E$10,2, FALSE)</f>
        <v>Eastern Region</v>
      </c>
      <c r="U2318" t="str" cm="1">
        <f t="array" ref="U2318">_xlfn.IFS(CleanedData[[#This Row],[Purchase Amount]]&lt;500,"Low",
CleanedData[[#This Row],[Purchase Amount]]&lt;5000,"Medium",
TRUE,"High")</f>
        <v>Medium</v>
      </c>
      <c r="V2318" t="str">
        <f>TEXT(CleanedData[[#This Row],[Date]],"mmmm")</f>
        <v>September</v>
      </c>
      <c r="W2318" t="str">
        <f>"Q"&amp;ROUNDUP(MONTH(CleanedData[[#This Row],[Date]])/3,0)</f>
        <v>Q3</v>
      </c>
      <c r="X2318" t="str">
        <f>IF(CleanedData[[#This Row],[Purchase Amount]]&gt;=5000,"Yes","No")</f>
        <v>No</v>
      </c>
      <c r="Y2318">
        <f>IF(CleanedData[[#This Row],[Recommend]]="Yes",1,0)</f>
        <v>0</v>
      </c>
      <c r="Z2318" s="6">
        <f>CleanedData[[#This Row],[Purchase Amount]]*0.15</f>
        <v>278.86950000000002</v>
      </c>
      <c r="AA2318" s="6">
        <f>CleanedData[[#This Row],[Purchase Amount]]*1.15</f>
        <v>2137.9994999999999</v>
      </c>
    </row>
    <row r="2319" spans="1:27" x14ac:dyDescent="0.3">
      <c r="A2319">
        <v>2794</v>
      </c>
      <c r="B2319" t="s">
        <v>2544</v>
      </c>
      <c r="C2319" s="1">
        <v>45967</v>
      </c>
      <c r="D2319">
        <v>63</v>
      </c>
      <c r="E2319" t="s">
        <v>39</v>
      </c>
      <c r="F2319" t="s">
        <v>83</v>
      </c>
      <c r="G2319" t="s">
        <v>62</v>
      </c>
      <c r="H2319">
        <v>5</v>
      </c>
      <c r="I2319" t="s">
        <v>45</v>
      </c>
      <c r="J2319" t="s">
        <v>63</v>
      </c>
      <c r="K2319" t="s">
        <v>64</v>
      </c>
      <c r="L2319" t="s">
        <v>42</v>
      </c>
      <c r="M2319" t="s">
        <v>75</v>
      </c>
      <c r="N2319" t="s">
        <v>57</v>
      </c>
      <c r="O2319" t="s">
        <v>89</v>
      </c>
      <c r="P2319" t="s">
        <v>70</v>
      </c>
      <c r="Q2319" t="s">
        <v>50</v>
      </c>
      <c r="R2319" s="6">
        <f>_xlfn.XLOOKUP(CleanedData[[#This Row],[Product]],'02_Lookup_Tables'!$A$2:$A$126,'02_Lookup_Tables'!$B$2:$B$126)</f>
        <v>230.14</v>
      </c>
      <c r="S2319" t="str">
        <f>VLOOKUP(CleanedData[[#This Row],[Product]],'02_Lookup_Tables'!$H$2:$I$126,2,FALSE)</f>
        <v>Sports &amp; Outdoors</v>
      </c>
      <c r="T2319" t="str">
        <f>VLOOKUP(CleanedData[[#This Row],[Province]],'02_Lookup_Tables'!$D$2:$E$10,2, FALSE)</f>
        <v>Western Region</v>
      </c>
      <c r="U2319" t="str" cm="1">
        <f t="array" ref="U2319">_xlfn.IFS(CleanedData[[#This Row],[Purchase Amount]]&lt;500,"Low",
CleanedData[[#This Row],[Purchase Amount]]&lt;5000,"Medium",
TRUE,"High")</f>
        <v>Low</v>
      </c>
      <c r="V2319" t="str">
        <f>TEXT(CleanedData[[#This Row],[Date]],"mmmm")</f>
        <v>November</v>
      </c>
      <c r="W2319" t="str">
        <f>"Q"&amp;ROUNDUP(MONTH(CleanedData[[#This Row],[Date]])/3,0)</f>
        <v>Q4</v>
      </c>
      <c r="X2319" t="str">
        <f>IF(CleanedData[[#This Row],[Purchase Amount]]&gt;=5000,"Yes","No")</f>
        <v>No</v>
      </c>
      <c r="Y2319">
        <f>IF(CleanedData[[#This Row],[Recommend]]="Yes",1,0)</f>
        <v>1</v>
      </c>
      <c r="Z2319" s="6">
        <f>CleanedData[[#This Row],[Purchase Amount]]*0.15</f>
        <v>34.520999999999994</v>
      </c>
      <c r="AA2319" s="6">
        <f>CleanedData[[#This Row],[Purchase Amount]]*1.15</f>
        <v>264.66099999999994</v>
      </c>
    </row>
    <row r="2320" spans="1:27" x14ac:dyDescent="0.3">
      <c r="A2320">
        <v>2795</v>
      </c>
      <c r="B2320" t="s">
        <v>2545</v>
      </c>
      <c r="C2320" s="1">
        <v>45844</v>
      </c>
      <c r="D2320">
        <v>32</v>
      </c>
      <c r="E2320" t="s">
        <v>60</v>
      </c>
      <c r="F2320" t="s">
        <v>125</v>
      </c>
      <c r="G2320" t="s">
        <v>160</v>
      </c>
      <c r="H2320">
        <v>4</v>
      </c>
      <c r="I2320" t="s">
        <v>42</v>
      </c>
      <c r="J2320" t="s">
        <v>69</v>
      </c>
      <c r="K2320" t="s">
        <v>64</v>
      </c>
      <c r="L2320" t="s">
        <v>42</v>
      </c>
      <c r="M2320" t="s">
        <v>88</v>
      </c>
      <c r="N2320" t="s">
        <v>96</v>
      </c>
      <c r="O2320" t="s">
        <v>89</v>
      </c>
      <c r="P2320" t="s">
        <v>70</v>
      </c>
      <c r="Q2320" t="s">
        <v>58</v>
      </c>
      <c r="R2320" s="6">
        <f>_xlfn.XLOOKUP(CleanedData[[#This Row],[Product]],'02_Lookup_Tables'!$A$2:$A$126,'02_Lookup_Tables'!$B$2:$B$126)</f>
        <v>294.33</v>
      </c>
      <c r="S2320" t="str">
        <f>VLOOKUP(CleanedData[[#This Row],[Product]],'02_Lookup_Tables'!$H$2:$I$126,2,FALSE)</f>
        <v>Toys &amp; Games</v>
      </c>
      <c r="T2320" t="str">
        <f>VLOOKUP(CleanedData[[#This Row],[Province]],'02_Lookup_Tables'!$D$2:$E$10,2, FALSE)</f>
        <v>Western Region</v>
      </c>
      <c r="U2320" t="str" cm="1">
        <f t="array" ref="U2320">_xlfn.IFS(CleanedData[[#This Row],[Purchase Amount]]&lt;500,"Low",
CleanedData[[#This Row],[Purchase Amount]]&lt;5000,"Medium",
TRUE,"High")</f>
        <v>Low</v>
      </c>
      <c r="V2320" t="str">
        <f>TEXT(CleanedData[[#This Row],[Date]],"mmmm")</f>
        <v>July</v>
      </c>
      <c r="W2320" t="str">
        <f>"Q"&amp;ROUNDUP(MONTH(CleanedData[[#This Row],[Date]])/3,0)</f>
        <v>Q3</v>
      </c>
      <c r="X2320" t="str">
        <f>IF(CleanedData[[#This Row],[Purchase Amount]]&gt;=5000,"Yes","No")</f>
        <v>No</v>
      </c>
      <c r="Y2320">
        <f>IF(CleanedData[[#This Row],[Recommend]]="Yes",1,0)</f>
        <v>0</v>
      </c>
      <c r="Z2320" s="6">
        <f>CleanedData[[#This Row],[Purchase Amount]]*0.15</f>
        <v>44.149499999999996</v>
      </c>
      <c r="AA2320" s="6">
        <f>CleanedData[[#This Row],[Purchase Amount]]*1.15</f>
        <v>338.47949999999997</v>
      </c>
    </row>
    <row r="2321" spans="1:27" x14ac:dyDescent="0.3">
      <c r="A2321">
        <v>2796</v>
      </c>
      <c r="B2321" t="s">
        <v>2546</v>
      </c>
      <c r="C2321" s="1">
        <v>45371</v>
      </c>
      <c r="D2321">
        <v>31</v>
      </c>
      <c r="E2321" t="s">
        <v>60</v>
      </c>
      <c r="F2321" t="s">
        <v>130</v>
      </c>
      <c r="G2321" t="s">
        <v>317</v>
      </c>
      <c r="H2321">
        <v>1</v>
      </c>
      <c r="I2321" t="s">
        <v>42</v>
      </c>
      <c r="J2321" t="s">
        <v>69</v>
      </c>
      <c r="K2321" t="s">
        <v>55</v>
      </c>
      <c r="L2321" t="s">
        <v>42</v>
      </c>
      <c r="N2321" t="s">
        <v>80</v>
      </c>
      <c r="O2321" t="s">
        <v>134</v>
      </c>
      <c r="P2321" t="s">
        <v>8646</v>
      </c>
      <c r="Q2321" t="s">
        <v>58</v>
      </c>
      <c r="R2321" s="6">
        <f>_xlfn.XLOOKUP(CleanedData[[#This Row],[Product]],'02_Lookup_Tables'!$A$2:$A$126,'02_Lookup_Tables'!$B$2:$B$126)</f>
        <v>10347.709999999999</v>
      </c>
      <c r="S2321" t="str">
        <f>VLOOKUP(CleanedData[[#This Row],[Product]],'02_Lookup_Tables'!$H$2:$I$126,2,FALSE)</f>
        <v>Home Devices</v>
      </c>
      <c r="T2321" t="str">
        <f>VLOOKUP(CleanedData[[#This Row],[Province]],'02_Lookup_Tables'!$D$2:$E$10,2, FALSE)</f>
        <v>Eastern Region</v>
      </c>
      <c r="U2321" t="str" cm="1">
        <f t="array" ref="U2321">_xlfn.IFS(CleanedData[[#This Row],[Purchase Amount]]&lt;500,"Low",
CleanedData[[#This Row],[Purchase Amount]]&lt;5000,"Medium",
TRUE,"High")</f>
        <v>High</v>
      </c>
      <c r="V2321" t="str">
        <f>TEXT(CleanedData[[#This Row],[Date]],"mmmm")</f>
        <v>March</v>
      </c>
      <c r="W2321" t="str">
        <f>"Q"&amp;ROUNDUP(MONTH(CleanedData[[#This Row],[Date]])/3,0)</f>
        <v>Q1</v>
      </c>
      <c r="X2321" t="str">
        <f>IF(CleanedData[[#This Row],[Purchase Amount]]&gt;=5000,"Yes","No")</f>
        <v>Yes</v>
      </c>
      <c r="Y2321">
        <f>IF(CleanedData[[#This Row],[Recommend]]="Yes",1,0)</f>
        <v>0</v>
      </c>
      <c r="Z2321" s="6">
        <f>CleanedData[[#This Row],[Purchase Amount]]*0.15</f>
        <v>1552.1564999999998</v>
      </c>
      <c r="AA2321" s="6">
        <f>CleanedData[[#This Row],[Purchase Amount]]*1.15</f>
        <v>11899.866499999998</v>
      </c>
    </row>
    <row r="2322" spans="1:27" x14ac:dyDescent="0.3">
      <c r="A2322">
        <v>2797</v>
      </c>
      <c r="B2322" t="s">
        <v>2547</v>
      </c>
      <c r="C2322" s="1">
        <v>45519</v>
      </c>
      <c r="D2322">
        <v>47</v>
      </c>
      <c r="E2322" t="s">
        <v>39</v>
      </c>
      <c r="F2322" t="s">
        <v>125</v>
      </c>
      <c r="G2322" t="s">
        <v>223</v>
      </c>
      <c r="H2322">
        <v>3</v>
      </c>
      <c r="I2322" t="s">
        <v>45</v>
      </c>
      <c r="J2322" t="s">
        <v>69</v>
      </c>
      <c r="K2322" t="s">
        <v>64</v>
      </c>
      <c r="L2322" t="s">
        <v>42</v>
      </c>
      <c r="M2322" t="s">
        <v>92</v>
      </c>
      <c r="N2322" t="s">
        <v>48</v>
      </c>
      <c r="O2322" t="s">
        <v>89</v>
      </c>
      <c r="P2322" t="s">
        <v>49</v>
      </c>
      <c r="Q2322" t="s">
        <v>93</v>
      </c>
      <c r="R2322" s="6">
        <f>_xlfn.XLOOKUP(CleanedData[[#This Row],[Product]],'02_Lookup_Tables'!$A$2:$A$126,'02_Lookup_Tables'!$B$2:$B$126)</f>
        <v>209.53</v>
      </c>
      <c r="S2322" t="str">
        <f>VLOOKUP(CleanedData[[#This Row],[Product]],'02_Lookup_Tables'!$H$2:$I$126,2,FALSE)</f>
        <v>Food</v>
      </c>
      <c r="T2322" t="str">
        <f>VLOOKUP(CleanedData[[#This Row],[Province]],'02_Lookup_Tables'!$D$2:$E$10,2, FALSE)</f>
        <v>Western Region</v>
      </c>
      <c r="U2322" t="str" cm="1">
        <f t="array" ref="U2322">_xlfn.IFS(CleanedData[[#This Row],[Purchase Amount]]&lt;500,"Low",
CleanedData[[#This Row],[Purchase Amount]]&lt;5000,"Medium",
TRUE,"High")</f>
        <v>Low</v>
      </c>
      <c r="V2322" t="str">
        <f>TEXT(CleanedData[[#This Row],[Date]],"mmmm")</f>
        <v>August</v>
      </c>
      <c r="W2322" t="str">
        <f>"Q"&amp;ROUNDUP(MONTH(CleanedData[[#This Row],[Date]])/3,0)</f>
        <v>Q3</v>
      </c>
      <c r="X2322" t="str">
        <f>IF(CleanedData[[#This Row],[Purchase Amount]]&gt;=5000,"Yes","No")</f>
        <v>No</v>
      </c>
      <c r="Y2322">
        <f>IF(CleanedData[[#This Row],[Recommend]]="Yes",1,0)</f>
        <v>1</v>
      </c>
      <c r="Z2322" s="6">
        <f>CleanedData[[#This Row],[Purchase Amount]]*0.15</f>
        <v>31.429499999999997</v>
      </c>
      <c r="AA2322" s="6">
        <f>CleanedData[[#This Row],[Purchase Amount]]*1.15</f>
        <v>240.95949999999999</v>
      </c>
    </row>
    <row r="2323" spans="1:27" x14ac:dyDescent="0.3">
      <c r="A2323">
        <v>2798</v>
      </c>
      <c r="B2323" t="s">
        <v>2548</v>
      </c>
      <c r="C2323" s="1">
        <v>46018</v>
      </c>
      <c r="D2323">
        <v>42</v>
      </c>
      <c r="E2323" t="s">
        <v>52</v>
      </c>
      <c r="F2323" t="s">
        <v>61</v>
      </c>
      <c r="G2323" t="s">
        <v>171</v>
      </c>
      <c r="H2323">
        <v>2</v>
      </c>
      <c r="I2323" t="s">
        <v>45</v>
      </c>
      <c r="J2323" t="s">
        <v>69</v>
      </c>
      <c r="K2323" t="s">
        <v>55</v>
      </c>
      <c r="L2323" t="s">
        <v>42</v>
      </c>
      <c r="M2323" t="s">
        <v>79</v>
      </c>
      <c r="N2323" t="s">
        <v>47</v>
      </c>
      <c r="O2323" t="s">
        <v>89</v>
      </c>
      <c r="P2323" t="s">
        <v>49</v>
      </c>
      <c r="Q2323" t="s">
        <v>81</v>
      </c>
      <c r="R2323" s="6">
        <f>_xlfn.XLOOKUP(CleanedData[[#This Row],[Product]],'02_Lookup_Tables'!$A$2:$A$126,'02_Lookup_Tables'!$B$2:$B$126)</f>
        <v>6710.27</v>
      </c>
      <c r="S2323" t="str">
        <f>VLOOKUP(CleanedData[[#This Row],[Product]],'02_Lookup_Tables'!$H$2:$I$126,2,FALSE)</f>
        <v>Home Devices</v>
      </c>
      <c r="T2323" t="str">
        <f>VLOOKUP(CleanedData[[#This Row],[Province]],'02_Lookup_Tables'!$D$2:$E$10,2, FALSE)</f>
        <v>Southern Region</v>
      </c>
      <c r="U2323" t="str" cm="1">
        <f t="array" ref="U2323">_xlfn.IFS(CleanedData[[#This Row],[Purchase Amount]]&lt;500,"Low",
CleanedData[[#This Row],[Purchase Amount]]&lt;5000,"Medium",
TRUE,"High")</f>
        <v>High</v>
      </c>
      <c r="V2323" t="str">
        <f>TEXT(CleanedData[[#This Row],[Date]],"mmmm")</f>
        <v>December</v>
      </c>
      <c r="W2323" t="str">
        <f>"Q"&amp;ROUNDUP(MONTH(CleanedData[[#This Row],[Date]])/3,0)</f>
        <v>Q4</v>
      </c>
      <c r="X2323" t="str">
        <f>IF(CleanedData[[#This Row],[Purchase Amount]]&gt;=5000,"Yes","No")</f>
        <v>Yes</v>
      </c>
      <c r="Y2323">
        <f>IF(CleanedData[[#This Row],[Recommend]]="Yes",1,0)</f>
        <v>1</v>
      </c>
      <c r="Z2323" s="6">
        <f>CleanedData[[#This Row],[Purchase Amount]]*0.15</f>
        <v>1006.5405000000001</v>
      </c>
      <c r="AA2323" s="6">
        <f>CleanedData[[#This Row],[Purchase Amount]]*1.15</f>
        <v>7716.8104999999996</v>
      </c>
    </row>
    <row r="2324" spans="1:27" x14ac:dyDescent="0.3">
      <c r="A2324">
        <v>2799</v>
      </c>
      <c r="B2324" t="s">
        <v>2549</v>
      </c>
      <c r="C2324" s="1">
        <v>45395</v>
      </c>
      <c r="D2324">
        <v>60</v>
      </c>
      <c r="E2324" t="s">
        <v>39</v>
      </c>
      <c r="F2324" t="s">
        <v>68</v>
      </c>
      <c r="G2324" t="s">
        <v>162</v>
      </c>
      <c r="H2324">
        <v>5</v>
      </c>
      <c r="I2324" t="s">
        <v>45</v>
      </c>
      <c r="J2324" t="s">
        <v>43</v>
      </c>
      <c r="K2324" t="s">
        <v>64</v>
      </c>
      <c r="L2324" t="s">
        <v>45</v>
      </c>
      <c r="M2324" t="s">
        <v>165</v>
      </c>
      <c r="N2324" t="s">
        <v>57</v>
      </c>
      <c r="O2324" t="s">
        <v>89</v>
      </c>
      <c r="P2324" t="s">
        <v>70</v>
      </c>
      <c r="Q2324" t="s">
        <v>50</v>
      </c>
      <c r="R2324" s="6">
        <f>_xlfn.XLOOKUP(CleanedData[[#This Row],[Product]],'02_Lookup_Tables'!$A$2:$A$126,'02_Lookup_Tables'!$B$2:$B$126)</f>
        <v>3086.4</v>
      </c>
      <c r="S2324" t="str">
        <f>VLOOKUP(CleanedData[[#This Row],[Product]],'02_Lookup_Tables'!$H$2:$I$126,2,FALSE)</f>
        <v>Home &amp; Living</v>
      </c>
      <c r="T2324" t="str">
        <f>VLOOKUP(CleanedData[[#This Row],[Province]],'02_Lookup_Tables'!$D$2:$E$10,2, FALSE)</f>
        <v>Northern Region</v>
      </c>
      <c r="U2324" t="str" cm="1">
        <f t="array" ref="U2324">_xlfn.IFS(CleanedData[[#This Row],[Purchase Amount]]&lt;500,"Low",
CleanedData[[#This Row],[Purchase Amount]]&lt;5000,"Medium",
TRUE,"High")</f>
        <v>Medium</v>
      </c>
      <c r="V2324" t="str">
        <f>TEXT(CleanedData[[#This Row],[Date]],"mmmm")</f>
        <v>April</v>
      </c>
      <c r="W2324" t="str">
        <f>"Q"&amp;ROUNDUP(MONTH(CleanedData[[#This Row],[Date]])/3,0)</f>
        <v>Q2</v>
      </c>
      <c r="X2324" t="str">
        <f>IF(CleanedData[[#This Row],[Purchase Amount]]&gt;=5000,"Yes","No")</f>
        <v>No</v>
      </c>
      <c r="Y2324">
        <f>IF(CleanedData[[#This Row],[Recommend]]="Yes",1,0)</f>
        <v>1</v>
      </c>
      <c r="Z2324" s="6">
        <f>CleanedData[[#This Row],[Purchase Amount]]*0.15</f>
        <v>462.96</v>
      </c>
      <c r="AA2324" s="6">
        <f>CleanedData[[#This Row],[Purchase Amount]]*1.15</f>
        <v>3549.3599999999997</v>
      </c>
    </row>
    <row r="2325" spans="1:27" x14ac:dyDescent="0.3">
      <c r="A2325">
        <v>2800</v>
      </c>
      <c r="B2325" t="s">
        <v>2550</v>
      </c>
      <c r="C2325" s="1">
        <v>45564</v>
      </c>
      <c r="D2325">
        <v>56</v>
      </c>
      <c r="E2325" t="s">
        <v>39</v>
      </c>
      <c r="F2325" t="s">
        <v>40</v>
      </c>
      <c r="G2325" t="s">
        <v>111</v>
      </c>
      <c r="H2325">
        <v>4</v>
      </c>
      <c r="I2325" t="s">
        <v>42</v>
      </c>
      <c r="J2325" t="s">
        <v>54</v>
      </c>
      <c r="K2325" t="s">
        <v>55</v>
      </c>
      <c r="L2325" t="s">
        <v>45</v>
      </c>
      <c r="N2325" t="s">
        <v>96</v>
      </c>
      <c r="O2325" t="s">
        <v>134</v>
      </c>
      <c r="P2325" t="s">
        <v>8646</v>
      </c>
      <c r="Q2325" t="s">
        <v>50</v>
      </c>
      <c r="R2325" s="6">
        <f>_xlfn.XLOOKUP(CleanedData[[#This Row],[Product]],'02_Lookup_Tables'!$A$2:$A$126,'02_Lookup_Tables'!$B$2:$B$126)</f>
        <v>3576.97</v>
      </c>
      <c r="S2325" t="str">
        <f>VLOOKUP(CleanedData[[#This Row],[Product]],'02_Lookup_Tables'!$H$2:$I$126,2,FALSE)</f>
        <v>Home Devices</v>
      </c>
      <c r="T2325" t="str">
        <f>VLOOKUP(CleanedData[[#This Row],[Province]],'02_Lookup_Tables'!$D$2:$E$10,2, FALSE)</f>
        <v>Northern Region</v>
      </c>
      <c r="U2325" t="str" cm="1">
        <f t="array" ref="U2325">_xlfn.IFS(CleanedData[[#This Row],[Purchase Amount]]&lt;500,"Low",
CleanedData[[#This Row],[Purchase Amount]]&lt;5000,"Medium",
TRUE,"High")</f>
        <v>Medium</v>
      </c>
      <c r="V2325" t="str">
        <f>TEXT(CleanedData[[#This Row],[Date]],"mmmm")</f>
        <v>September</v>
      </c>
      <c r="W2325" t="str">
        <f>"Q"&amp;ROUNDUP(MONTH(CleanedData[[#This Row],[Date]])/3,0)</f>
        <v>Q3</v>
      </c>
      <c r="X2325" t="str">
        <f>IF(CleanedData[[#This Row],[Purchase Amount]]&gt;=5000,"Yes","No")</f>
        <v>No</v>
      </c>
      <c r="Y2325">
        <f>IF(CleanedData[[#This Row],[Recommend]]="Yes",1,0)</f>
        <v>0</v>
      </c>
      <c r="Z2325" s="6">
        <f>CleanedData[[#This Row],[Purchase Amount]]*0.15</f>
        <v>536.54549999999995</v>
      </c>
      <c r="AA2325" s="6">
        <f>CleanedData[[#This Row],[Purchase Amount]]*1.15</f>
        <v>4113.5154999999995</v>
      </c>
    </row>
    <row r="2326" spans="1:27" x14ac:dyDescent="0.3">
      <c r="A2326">
        <v>2801</v>
      </c>
      <c r="B2326" t="s">
        <v>2551</v>
      </c>
      <c r="C2326" s="1">
        <v>45530</v>
      </c>
      <c r="D2326">
        <v>68</v>
      </c>
      <c r="E2326" t="s">
        <v>60</v>
      </c>
      <c r="F2326" t="s">
        <v>125</v>
      </c>
      <c r="G2326" t="s">
        <v>378</v>
      </c>
      <c r="H2326">
        <v>4</v>
      </c>
      <c r="I2326" t="s">
        <v>42</v>
      </c>
      <c r="J2326" t="s">
        <v>43</v>
      </c>
      <c r="K2326" t="s">
        <v>64</v>
      </c>
      <c r="L2326" t="s">
        <v>45</v>
      </c>
      <c r="M2326" t="s">
        <v>190</v>
      </c>
      <c r="N2326" t="s">
        <v>96</v>
      </c>
      <c r="O2326" t="s">
        <v>89</v>
      </c>
      <c r="P2326" t="s">
        <v>70</v>
      </c>
      <c r="Q2326" t="s">
        <v>97</v>
      </c>
      <c r="R2326" s="6">
        <f>_xlfn.XLOOKUP(CleanedData[[#This Row],[Product]],'02_Lookup_Tables'!$A$2:$A$126,'02_Lookup_Tables'!$B$2:$B$126)</f>
        <v>40.11</v>
      </c>
      <c r="S2326" t="str">
        <f>VLOOKUP(CleanedData[[#This Row],[Product]],'02_Lookup_Tables'!$H$2:$I$126,2,FALSE)</f>
        <v>Food</v>
      </c>
      <c r="T2326" t="str">
        <f>VLOOKUP(CleanedData[[#This Row],[Province]],'02_Lookup_Tables'!$D$2:$E$10,2, FALSE)</f>
        <v>Western Region</v>
      </c>
      <c r="U2326" t="str" cm="1">
        <f t="array" ref="U2326">_xlfn.IFS(CleanedData[[#This Row],[Purchase Amount]]&lt;500,"Low",
CleanedData[[#This Row],[Purchase Amount]]&lt;5000,"Medium",
TRUE,"High")</f>
        <v>Low</v>
      </c>
      <c r="V2326" t="str">
        <f>TEXT(CleanedData[[#This Row],[Date]],"mmmm")</f>
        <v>August</v>
      </c>
      <c r="W2326" t="str">
        <f>"Q"&amp;ROUNDUP(MONTH(CleanedData[[#This Row],[Date]])/3,0)</f>
        <v>Q3</v>
      </c>
      <c r="X2326" t="str">
        <f>IF(CleanedData[[#This Row],[Purchase Amount]]&gt;=5000,"Yes","No")</f>
        <v>No</v>
      </c>
      <c r="Y2326">
        <f>IF(CleanedData[[#This Row],[Recommend]]="Yes",1,0)</f>
        <v>0</v>
      </c>
      <c r="Z2326" s="6">
        <f>CleanedData[[#This Row],[Purchase Amount]]*0.15</f>
        <v>6.0164999999999997</v>
      </c>
      <c r="AA2326" s="6">
        <f>CleanedData[[#This Row],[Purchase Amount]]*1.15</f>
        <v>46.126499999999993</v>
      </c>
    </row>
    <row r="2327" spans="1:27" x14ac:dyDescent="0.3">
      <c r="A2327">
        <v>2802</v>
      </c>
      <c r="B2327" t="s">
        <v>2552</v>
      </c>
      <c r="C2327" s="1">
        <v>45708</v>
      </c>
      <c r="D2327">
        <v>55</v>
      </c>
      <c r="E2327" t="s">
        <v>39</v>
      </c>
      <c r="F2327" t="s">
        <v>68</v>
      </c>
      <c r="G2327" t="s">
        <v>233</v>
      </c>
      <c r="H2327">
        <v>5</v>
      </c>
      <c r="I2327" t="s">
        <v>45</v>
      </c>
      <c r="J2327" t="s">
        <v>54</v>
      </c>
      <c r="K2327" t="s">
        <v>64</v>
      </c>
      <c r="L2327" t="s">
        <v>45</v>
      </c>
      <c r="M2327" t="s">
        <v>46</v>
      </c>
      <c r="N2327" t="s">
        <v>57</v>
      </c>
      <c r="O2327" t="s">
        <v>89</v>
      </c>
      <c r="P2327" t="s">
        <v>70</v>
      </c>
      <c r="Q2327" t="s">
        <v>50</v>
      </c>
      <c r="R2327" s="6">
        <f>_xlfn.XLOOKUP(CleanedData[[#This Row],[Product]],'02_Lookup_Tables'!$A$2:$A$126,'02_Lookup_Tables'!$B$2:$B$126)</f>
        <v>324.35000000000002</v>
      </c>
      <c r="S2327" t="str">
        <f>VLOOKUP(CleanedData[[#This Row],[Product]],'02_Lookup_Tables'!$H$2:$I$126,2,FALSE)</f>
        <v>Apparel</v>
      </c>
      <c r="T2327" t="str">
        <f>VLOOKUP(CleanedData[[#This Row],[Province]],'02_Lookup_Tables'!$D$2:$E$10,2, FALSE)</f>
        <v>Northern Region</v>
      </c>
      <c r="U2327" t="str" cm="1">
        <f t="array" ref="U2327">_xlfn.IFS(CleanedData[[#This Row],[Purchase Amount]]&lt;500,"Low",
CleanedData[[#This Row],[Purchase Amount]]&lt;5000,"Medium",
TRUE,"High")</f>
        <v>Low</v>
      </c>
      <c r="V2327" t="str">
        <f>TEXT(CleanedData[[#This Row],[Date]],"mmmm")</f>
        <v>February</v>
      </c>
      <c r="W2327" t="str">
        <f>"Q"&amp;ROUNDUP(MONTH(CleanedData[[#This Row],[Date]])/3,0)</f>
        <v>Q1</v>
      </c>
      <c r="X2327" t="str">
        <f>IF(CleanedData[[#This Row],[Purchase Amount]]&gt;=5000,"Yes","No")</f>
        <v>No</v>
      </c>
      <c r="Y2327">
        <f>IF(CleanedData[[#This Row],[Recommend]]="Yes",1,0)</f>
        <v>1</v>
      </c>
      <c r="Z2327" s="6">
        <f>CleanedData[[#This Row],[Purchase Amount]]*0.15</f>
        <v>48.652500000000003</v>
      </c>
      <c r="AA2327" s="6">
        <f>CleanedData[[#This Row],[Purchase Amount]]*1.15</f>
        <v>373.0025</v>
      </c>
    </row>
    <row r="2328" spans="1:27" x14ac:dyDescent="0.3">
      <c r="A2328">
        <v>2803</v>
      </c>
      <c r="B2328" t="s">
        <v>2553</v>
      </c>
      <c r="C2328" s="1">
        <v>45994</v>
      </c>
      <c r="D2328">
        <v>61</v>
      </c>
      <c r="E2328" t="s">
        <v>39</v>
      </c>
      <c r="F2328" t="s">
        <v>68</v>
      </c>
      <c r="G2328" t="s">
        <v>307</v>
      </c>
      <c r="H2328">
        <v>4</v>
      </c>
      <c r="I2328" t="s">
        <v>42</v>
      </c>
      <c r="J2328" t="s">
        <v>69</v>
      </c>
      <c r="K2328" t="s">
        <v>55</v>
      </c>
      <c r="L2328" t="s">
        <v>42</v>
      </c>
      <c r="M2328" t="s">
        <v>56</v>
      </c>
      <c r="N2328" t="s">
        <v>96</v>
      </c>
      <c r="O2328" t="s">
        <v>148</v>
      </c>
      <c r="P2328" t="s">
        <v>49</v>
      </c>
      <c r="Q2328" t="s">
        <v>50</v>
      </c>
      <c r="R2328" s="6">
        <f>_xlfn.XLOOKUP(CleanedData[[#This Row],[Product]],'02_Lookup_Tables'!$A$2:$A$126,'02_Lookup_Tables'!$B$2:$B$126)</f>
        <v>824.74</v>
      </c>
      <c r="S2328" t="str">
        <f>VLOOKUP(CleanedData[[#This Row],[Product]],'02_Lookup_Tables'!$H$2:$I$126,2,FALSE)</f>
        <v>Apparel</v>
      </c>
      <c r="T2328" t="str">
        <f>VLOOKUP(CleanedData[[#This Row],[Province]],'02_Lookup_Tables'!$D$2:$E$10,2, FALSE)</f>
        <v>Northern Region</v>
      </c>
      <c r="U2328" t="str" cm="1">
        <f t="array" ref="U2328">_xlfn.IFS(CleanedData[[#This Row],[Purchase Amount]]&lt;500,"Low",
CleanedData[[#This Row],[Purchase Amount]]&lt;5000,"Medium",
TRUE,"High")</f>
        <v>Medium</v>
      </c>
      <c r="V2328" t="str">
        <f>TEXT(CleanedData[[#This Row],[Date]],"mmmm")</f>
        <v>December</v>
      </c>
      <c r="W2328" t="str">
        <f>"Q"&amp;ROUNDUP(MONTH(CleanedData[[#This Row],[Date]])/3,0)</f>
        <v>Q4</v>
      </c>
      <c r="X2328" t="str">
        <f>IF(CleanedData[[#This Row],[Purchase Amount]]&gt;=5000,"Yes","No")</f>
        <v>No</v>
      </c>
      <c r="Y2328">
        <f>IF(CleanedData[[#This Row],[Recommend]]="Yes",1,0)</f>
        <v>0</v>
      </c>
      <c r="Z2328" s="6">
        <f>CleanedData[[#This Row],[Purchase Amount]]*0.15</f>
        <v>123.711</v>
      </c>
      <c r="AA2328" s="6">
        <f>CleanedData[[#This Row],[Purchase Amount]]*1.15</f>
        <v>948.45099999999991</v>
      </c>
    </row>
    <row r="2329" spans="1:27" x14ac:dyDescent="0.3">
      <c r="A2329">
        <v>2804</v>
      </c>
      <c r="B2329" t="s">
        <v>2554</v>
      </c>
      <c r="C2329" s="1">
        <v>45721</v>
      </c>
      <c r="D2329">
        <v>63</v>
      </c>
      <c r="E2329" t="s">
        <v>39</v>
      </c>
      <c r="F2329" t="s">
        <v>77</v>
      </c>
      <c r="G2329" t="s">
        <v>303</v>
      </c>
      <c r="H2329">
        <v>3</v>
      </c>
      <c r="I2329" t="s">
        <v>42</v>
      </c>
      <c r="J2329" t="s">
        <v>69</v>
      </c>
      <c r="K2329" t="s">
        <v>64</v>
      </c>
      <c r="L2329" t="s">
        <v>42</v>
      </c>
      <c r="M2329" t="s">
        <v>140</v>
      </c>
      <c r="N2329" t="s">
        <v>48</v>
      </c>
      <c r="O2329" t="s">
        <v>148</v>
      </c>
      <c r="P2329" t="s">
        <v>49</v>
      </c>
      <c r="Q2329" t="s">
        <v>50</v>
      </c>
      <c r="R2329" s="6">
        <f>_xlfn.XLOOKUP(CleanedData[[#This Row],[Product]],'02_Lookup_Tables'!$A$2:$A$126,'02_Lookup_Tables'!$B$2:$B$126)</f>
        <v>4841.7700000000004</v>
      </c>
      <c r="S2329" t="str">
        <f>VLOOKUP(CleanedData[[#This Row],[Product]],'02_Lookup_Tables'!$H$2:$I$126,2,FALSE)</f>
        <v>Home &amp; Living</v>
      </c>
      <c r="T2329" t="str">
        <f>VLOOKUP(CleanedData[[#This Row],[Province]],'02_Lookup_Tables'!$D$2:$E$10,2, FALSE)</f>
        <v>Central Region</v>
      </c>
      <c r="U2329" t="str" cm="1">
        <f t="array" ref="U2329">_xlfn.IFS(CleanedData[[#This Row],[Purchase Amount]]&lt;500,"Low",
CleanedData[[#This Row],[Purchase Amount]]&lt;5000,"Medium",
TRUE,"High")</f>
        <v>Medium</v>
      </c>
      <c r="V2329" t="str">
        <f>TEXT(CleanedData[[#This Row],[Date]],"mmmm")</f>
        <v>March</v>
      </c>
      <c r="W2329" t="str">
        <f>"Q"&amp;ROUNDUP(MONTH(CleanedData[[#This Row],[Date]])/3,0)</f>
        <v>Q1</v>
      </c>
      <c r="X2329" t="str">
        <f>IF(CleanedData[[#This Row],[Purchase Amount]]&gt;=5000,"Yes","No")</f>
        <v>No</v>
      </c>
      <c r="Y2329">
        <f>IF(CleanedData[[#This Row],[Recommend]]="Yes",1,0)</f>
        <v>0</v>
      </c>
      <c r="Z2329" s="6">
        <f>CleanedData[[#This Row],[Purchase Amount]]*0.15</f>
        <v>726.26550000000009</v>
      </c>
      <c r="AA2329" s="6">
        <f>CleanedData[[#This Row],[Purchase Amount]]*1.15</f>
        <v>5568.0355</v>
      </c>
    </row>
    <row r="2330" spans="1:27" x14ac:dyDescent="0.3">
      <c r="A2330">
        <v>2805</v>
      </c>
      <c r="B2330" t="s">
        <v>2555</v>
      </c>
      <c r="C2330" s="1">
        <v>45494</v>
      </c>
      <c r="D2330">
        <v>33</v>
      </c>
      <c r="E2330" t="s">
        <v>60</v>
      </c>
      <c r="F2330" t="s">
        <v>108</v>
      </c>
      <c r="G2330" t="s">
        <v>296</v>
      </c>
      <c r="H2330">
        <v>3</v>
      </c>
      <c r="I2330" t="s">
        <v>45</v>
      </c>
      <c r="J2330" t="s">
        <v>63</v>
      </c>
      <c r="K2330" t="s">
        <v>64</v>
      </c>
      <c r="L2330" t="s">
        <v>45</v>
      </c>
      <c r="M2330" t="s">
        <v>123</v>
      </c>
      <c r="N2330" t="s">
        <v>48</v>
      </c>
      <c r="O2330" t="s">
        <v>89</v>
      </c>
      <c r="P2330" t="s">
        <v>49</v>
      </c>
      <c r="Q2330" t="s">
        <v>58</v>
      </c>
      <c r="R2330" s="6">
        <f>_xlfn.XLOOKUP(CleanedData[[#This Row],[Product]],'02_Lookup_Tables'!$A$2:$A$126,'02_Lookup_Tables'!$B$2:$B$126)</f>
        <v>657.5</v>
      </c>
      <c r="S2330" t="str">
        <f>VLOOKUP(CleanedData[[#This Row],[Product]],'02_Lookup_Tables'!$H$2:$I$126,2,FALSE)</f>
        <v>Home Devices</v>
      </c>
      <c r="T2330" t="str">
        <f>VLOOKUP(CleanedData[[#This Row],[Province]],'02_Lookup_Tables'!$D$2:$E$10,2, FALSE)</f>
        <v>Gauteng Region</v>
      </c>
      <c r="U2330" t="str" cm="1">
        <f t="array" ref="U2330">_xlfn.IFS(CleanedData[[#This Row],[Purchase Amount]]&lt;500,"Low",
CleanedData[[#This Row],[Purchase Amount]]&lt;5000,"Medium",
TRUE,"High")</f>
        <v>Medium</v>
      </c>
      <c r="V2330" t="str">
        <f>TEXT(CleanedData[[#This Row],[Date]],"mmmm")</f>
        <v>July</v>
      </c>
      <c r="W2330" t="str">
        <f>"Q"&amp;ROUNDUP(MONTH(CleanedData[[#This Row],[Date]])/3,0)</f>
        <v>Q3</v>
      </c>
      <c r="X2330" t="str">
        <f>IF(CleanedData[[#This Row],[Purchase Amount]]&gt;=5000,"Yes","No")</f>
        <v>No</v>
      </c>
      <c r="Y2330">
        <f>IF(CleanedData[[#This Row],[Recommend]]="Yes",1,0)</f>
        <v>1</v>
      </c>
      <c r="Z2330" s="6">
        <f>CleanedData[[#This Row],[Purchase Amount]]*0.15</f>
        <v>98.625</v>
      </c>
      <c r="AA2330" s="6">
        <f>CleanedData[[#This Row],[Purchase Amount]]*1.15</f>
        <v>756.12499999999989</v>
      </c>
    </row>
    <row r="2331" spans="1:27" x14ac:dyDescent="0.3">
      <c r="A2331">
        <v>2806</v>
      </c>
      <c r="B2331" t="s">
        <v>2556</v>
      </c>
      <c r="C2331" s="1">
        <v>45772</v>
      </c>
      <c r="D2331">
        <v>78</v>
      </c>
      <c r="E2331" t="s">
        <v>39</v>
      </c>
      <c r="F2331" t="s">
        <v>125</v>
      </c>
      <c r="G2331" t="s">
        <v>391</v>
      </c>
      <c r="H2331">
        <v>2</v>
      </c>
      <c r="I2331" t="s">
        <v>42</v>
      </c>
      <c r="J2331" t="s">
        <v>63</v>
      </c>
      <c r="K2331" t="s">
        <v>55</v>
      </c>
      <c r="L2331" t="s">
        <v>45</v>
      </c>
      <c r="M2331" t="s">
        <v>46</v>
      </c>
      <c r="N2331" t="s">
        <v>47</v>
      </c>
      <c r="O2331" t="s">
        <v>89</v>
      </c>
      <c r="P2331" t="s">
        <v>49</v>
      </c>
      <c r="Q2331" t="s">
        <v>97</v>
      </c>
      <c r="R2331" s="6">
        <f>_xlfn.XLOOKUP(CleanedData[[#This Row],[Product]],'02_Lookup_Tables'!$A$2:$A$126,'02_Lookup_Tables'!$B$2:$B$126)</f>
        <v>886.51</v>
      </c>
      <c r="S2331" t="str">
        <f>VLOOKUP(CleanedData[[#This Row],[Product]],'02_Lookup_Tables'!$H$2:$I$126,2,FALSE)</f>
        <v>Beauty &amp; Personal Care</v>
      </c>
      <c r="T2331" t="str">
        <f>VLOOKUP(CleanedData[[#This Row],[Province]],'02_Lookup_Tables'!$D$2:$E$10,2, FALSE)</f>
        <v>Western Region</v>
      </c>
      <c r="U2331" t="str" cm="1">
        <f t="array" ref="U2331">_xlfn.IFS(CleanedData[[#This Row],[Purchase Amount]]&lt;500,"Low",
CleanedData[[#This Row],[Purchase Amount]]&lt;5000,"Medium",
TRUE,"High")</f>
        <v>Medium</v>
      </c>
      <c r="V2331" t="str">
        <f>TEXT(CleanedData[[#This Row],[Date]],"mmmm")</f>
        <v>April</v>
      </c>
      <c r="W2331" t="str">
        <f>"Q"&amp;ROUNDUP(MONTH(CleanedData[[#This Row],[Date]])/3,0)</f>
        <v>Q2</v>
      </c>
      <c r="X2331" t="str">
        <f>IF(CleanedData[[#This Row],[Purchase Amount]]&gt;=5000,"Yes","No")</f>
        <v>No</v>
      </c>
      <c r="Y2331">
        <f>IF(CleanedData[[#This Row],[Recommend]]="Yes",1,0)</f>
        <v>0</v>
      </c>
      <c r="Z2331" s="6">
        <f>CleanedData[[#This Row],[Purchase Amount]]*0.15</f>
        <v>132.97649999999999</v>
      </c>
      <c r="AA2331" s="6">
        <f>CleanedData[[#This Row],[Purchase Amount]]*1.15</f>
        <v>1019.4864999999999</v>
      </c>
    </row>
    <row r="2332" spans="1:27" x14ac:dyDescent="0.3">
      <c r="A2332">
        <v>2807</v>
      </c>
      <c r="B2332" t="s">
        <v>2557</v>
      </c>
      <c r="C2332" s="1">
        <v>45987</v>
      </c>
      <c r="D2332">
        <v>48</v>
      </c>
      <c r="E2332" t="s">
        <v>60</v>
      </c>
      <c r="F2332" t="s">
        <v>40</v>
      </c>
      <c r="G2332" t="s">
        <v>214</v>
      </c>
      <c r="H2332">
        <v>1</v>
      </c>
      <c r="I2332" t="s">
        <v>42</v>
      </c>
      <c r="J2332" t="s">
        <v>43</v>
      </c>
      <c r="K2332" t="s">
        <v>64</v>
      </c>
      <c r="L2332" t="s">
        <v>45</v>
      </c>
      <c r="M2332" t="s">
        <v>112</v>
      </c>
      <c r="N2332" t="s">
        <v>80</v>
      </c>
      <c r="O2332" t="s">
        <v>48</v>
      </c>
      <c r="P2332" t="s">
        <v>49</v>
      </c>
      <c r="Q2332" t="s">
        <v>93</v>
      </c>
      <c r="R2332" s="6">
        <f>_xlfn.XLOOKUP(CleanedData[[#This Row],[Product]],'02_Lookup_Tables'!$A$2:$A$126,'02_Lookup_Tables'!$B$2:$B$126)</f>
        <v>134.01</v>
      </c>
      <c r="S2332" t="str">
        <f>VLOOKUP(CleanedData[[#This Row],[Product]],'02_Lookup_Tables'!$H$2:$I$126,2,FALSE)</f>
        <v>Food</v>
      </c>
      <c r="T2332" t="str">
        <f>VLOOKUP(CleanedData[[#This Row],[Province]],'02_Lookup_Tables'!$D$2:$E$10,2, FALSE)</f>
        <v>Northern Region</v>
      </c>
      <c r="U2332" t="str" cm="1">
        <f t="array" ref="U2332">_xlfn.IFS(CleanedData[[#This Row],[Purchase Amount]]&lt;500,"Low",
CleanedData[[#This Row],[Purchase Amount]]&lt;5000,"Medium",
TRUE,"High")</f>
        <v>Low</v>
      </c>
      <c r="V2332" t="str">
        <f>TEXT(CleanedData[[#This Row],[Date]],"mmmm")</f>
        <v>November</v>
      </c>
      <c r="W2332" t="str">
        <f>"Q"&amp;ROUNDUP(MONTH(CleanedData[[#This Row],[Date]])/3,0)</f>
        <v>Q4</v>
      </c>
      <c r="X2332" t="str">
        <f>IF(CleanedData[[#This Row],[Purchase Amount]]&gt;=5000,"Yes","No")</f>
        <v>No</v>
      </c>
      <c r="Y2332">
        <f>IF(CleanedData[[#This Row],[Recommend]]="Yes",1,0)</f>
        <v>0</v>
      </c>
      <c r="Z2332" s="6">
        <f>CleanedData[[#This Row],[Purchase Amount]]*0.15</f>
        <v>20.101499999999998</v>
      </c>
      <c r="AA2332" s="6">
        <f>CleanedData[[#This Row],[Purchase Amount]]*1.15</f>
        <v>154.11149999999998</v>
      </c>
    </row>
    <row r="2333" spans="1:27" x14ac:dyDescent="0.3">
      <c r="A2333">
        <v>2808</v>
      </c>
      <c r="B2333" t="s">
        <v>2558</v>
      </c>
      <c r="C2333" s="1">
        <v>45312</v>
      </c>
      <c r="D2333">
        <v>50</v>
      </c>
      <c r="E2333" t="s">
        <v>52</v>
      </c>
      <c r="F2333" t="s">
        <v>68</v>
      </c>
      <c r="G2333" t="s">
        <v>294</v>
      </c>
      <c r="H2333">
        <v>4</v>
      </c>
      <c r="I2333" t="s">
        <v>45</v>
      </c>
      <c r="J2333" t="s">
        <v>54</v>
      </c>
      <c r="K2333" t="s">
        <v>44</v>
      </c>
      <c r="L2333" t="s">
        <v>45</v>
      </c>
      <c r="M2333" t="s">
        <v>56</v>
      </c>
      <c r="N2333" t="s">
        <v>96</v>
      </c>
      <c r="O2333" t="s">
        <v>148</v>
      </c>
      <c r="P2333" t="s">
        <v>49</v>
      </c>
      <c r="Q2333" t="s">
        <v>93</v>
      </c>
      <c r="R2333" s="6">
        <f>_xlfn.XLOOKUP(CleanedData[[#This Row],[Product]],'02_Lookup_Tables'!$A$2:$A$126,'02_Lookup_Tables'!$B$2:$B$126)</f>
        <v>16291.52</v>
      </c>
      <c r="S2333" t="str">
        <f>VLOOKUP(CleanedData[[#This Row],[Product]],'02_Lookup_Tables'!$H$2:$I$126,2,FALSE)</f>
        <v>Home Devices</v>
      </c>
      <c r="T2333" t="str">
        <f>VLOOKUP(CleanedData[[#This Row],[Province]],'02_Lookup_Tables'!$D$2:$E$10,2, FALSE)</f>
        <v>Northern Region</v>
      </c>
      <c r="U2333" t="str" cm="1">
        <f t="array" ref="U2333">_xlfn.IFS(CleanedData[[#This Row],[Purchase Amount]]&lt;500,"Low",
CleanedData[[#This Row],[Purchase Amount]]&lt;5000,"Medium",
TRUE,"High")</f>
        <v>High</v>
      </c>
      <c r="V2333" t="str">
        <f>TEXT(CleanedData[[#This Row],[Date]],"mmmm")</f>
        <v>January</v>
      </c>
      <c r="W2333" t="str">
        <f>"Q"&amp;ROUNDUP(MONTH(CleanedData[[#This Row],[Date]])/3,0)</f>
        <v>Q1</v>
      </c>
      <c r="X2333" t="str">
        <f>IF(CleanedData[[#This Row],[Purchase Amount]]&gt;=5000,"Yes","No")</f>
        <v>Yes</v>
      </c>
      <c r="Y2333">
        <f>IF(CleanedData[[#This Row],[Recommend]]="Yes",1,0)</f>
        <v>1</v>
      </c>
      <c r="Z2333" s="6">
        <f>CleanedData[[#This Row],[Purchase Amount]]*0.15</f>
        <v>2443.7280000000001</v>
      </c>
      <c r="AA2333" s="6">
        <f>CleanedData[[#This Row],[Purchase Amount]]*1.15</f>
        <v>18735.248</v>
      </c>
    </row>
    <row r="2334" spans="1:27" x14ac:dyDescent="0.3">
      <c r="A2334">
        <v>2809</v>
      </c>
      <c r="B2334" t="s">
        <v>2559</v>
      </c>
      <c r="C2334" s="1">
        <v>45709</v>
      </c>
      <c r="D2334">
        <v>68</v>
      </c>
      <c r="E2334" t="s">
        <v>52</v>
      </c>
      <c r="F2334" t="s">
        <v>77</v>
      </c>
      <c r="G2334" t="s">
        <v>146</v>
      </c>
      <c r="H2334">
        <v>5</v>
      </c>
      <c r="I2334" t="s">
        <v>45</v>
      </c>
      <c r="J2334" t="s">
        <v>43</v>
      </c>
      <c r="K2334" t="s">
        <v>44</v>
      </c>
      <c r="L2334" t="s">
        <v>45</v>
      </c>
      <c r="M2334" t="s">
        <v>156</v>
      </c>
      <c r="N2334" t="s">
        <v>57</v>
      </c>
      <c r="O2334" t="s">
        <v>148</v>
      </c>
      <c r="P2334" t="s">
        <v>49</v>
      </c>
      <c r="Q2334" t="s">
        <v>97</v>
      </c>
      <c r="R2334" s="6">
        <f>_xlfn.XLOOKUP(CleanedData[[#This Row],[Product]],'02_Lookup_Tables'!$A$2:$A$126,'02_Lookup_Tables'!$B$2:$B$126)</f>
        <v>27815.439999999999</v>
      </c>
      <c r="S2334" t="str">
        <f>VLOOKUP(CleanedData[[#This Row],[Product]],'02_Lookup_Tables'!$H$2:$I$126,2,FALSE)</f>
        <v>Electronics</v>
      </c>
      <c r="T2334" t="str">
        <f>VLOOKUP(CleanedData[[#This Row],[Province]],'02_Lookup_Tables'!$D$2:$E$10,2, FALSE)</f>
        <v>Central Region</v>
      </c>
      <c r="U2334" t="str" cm="1">
        <f t="array" ref="U2334">_xlfn.IFS(CleanedData[[#This Row],[Purchase Amount]]&lt;500,"Low",
CleanedData[[#This Row],[Purchase Amount]]&lt;5000,"Medium",
TRUE,"High")</f>
        <v>High</v>
      </c>
      <c r="V2334" t="str">
        <f>TEXT(CleanedData[[#This Row],[Date]],"mmmm")</f>
        <v>February</v>
      </c>
      <c r="W2334" t="str">
        <f>"Q"&amp;ROUNDUP(MONTH(CleanedData[[#This Row],[Date]])/3,0)</f>
        <v>Q1</v>
      </c>
      <c r="X2334" t="str">
        <f>IF(CleanedData[[#This Row],[Purchase Amount]]&gt;=5000,"Yes","No")</f>
        <v>Yes</v>
      </c>
      <c r="Y2334">
        <f>IF(CleanedData[[#This Row],[Recommend]]="Yes",1,0)</f>
        <v>1</v>
      </c>
      <c r="Z2334" s="6">
        <f>CleanedData[[#This Row],[Purchase Amount]]*0.15</f>
        <v>4172.3159999999998</v>
      </c>
      <c r="AA2334" s="6">
        <f>CleanedData[[#This Row],[Purchase Amount]]*1.15</f>
        <v>31987.755999999998</v>
      </c>
    </row>
    <row r="2335" spans="1:27" x14ac:dyDescent="0.3">
      <c r="A2335">
        <v>2810</v>
      </c>
      <c r="B2335" t="s">
        <v>2560</v>
      </c>
      <c r="C2335" s="1">
        <v>45739</v>
      </c>
      <c r="D2335">
        <v>40</v>
      </c>
      <c r="E2335" t="s">
        <v>39</v>
      </c>
      <c r="F2335" t="s">
        <v>72</v>
      </c>
      <c r="G2335" t="s">
        <v>158</v>
      </c>
      <c r="H2335">
        <v>1</v>
      </c>
      <c r="I2335" t="s">
        <v>45</v>
      </c>
      <c r="J2335" t="s">
        <v>54</v>
      </c>
      <c r="K2335" t="s">
        <v>64</v>
      </c>
      <c r="L2335" t="s">
        <v>45</v>
      </c>
      <c r="M2335" t="s">
        <v>151</v>
      </c>
      <c r="N2335" t="s">
        <v>80</v>
      </c>
      <c r="O2335" t="s">
        <v>89</v>
      </c>
      <c r="P2335" t="s">
        <v>49</v>
      </c>
      <c r="Q2335" t="s">
        <v>81</v>
      </c>
      <c r="R2335" s="6">
        <f>_xlfn.XLOOKUP(CleanedData[[#This Row],[Product]],'02_Lookup_Tables'!$A$2:$A$126,'02_Lookup_Tables'!$B$2:$B$126)</f>
        <v>2962.6</v>
      </c>
      <c r="S2335" t="str">
        <f>VLOOKUP(CleanedData[[#This Row],[Product]],'02_Lookup_Tables'!$H$2:$I$126,2,FALSE)</f>
        <v>Sports &amp; Outdoors</v>
      </c>
      <c r="T2335" t="str">
        <f>VLOOKUP(CleanedData[[#This Row],[Province]],'02_Lookup_Tables'!$D$2:$E$10,2, FALSE)</f>
        <v>Central Region</v>
      </c>
      <c r="U2335" t="str" cm="1">
        <f t="array" ref="U2335">_xlfn.IFS(CleanedData[[#This Row],[Purchase Amount]]&lt;500,"Low",
CleanedData[[#This Row],[Purchase Amount]]&lt;5000,"Medium",
TRUE,"High")</f>
        <v>Medium</v>
      </c>
      <c r="V2335" t="str">
        <f>TEXT(CleanedData[[#This Row],[Date]],"mmmm")</f>
        <v>March</v>
      </c>
      <c r="W2335" t="str">
        <f>"Q"&amp;ROUNDUP(MONTH(CleanedData[[#This Row],[Date]])/3,0)</f>
        <v>Q1</v>
      </c>
      <c r="X2335" t="str">
        <f>IF(CleanedData[[#This Row],[Purchase Amount]]&gt;=5000,"Yes","No")</f>
        <v>No</v>
      </c>
      <c r="Y2335">
        <f>IF(CleanedData[[#This Row],[Recommend]]="Yes",1,0)</f>
        <v>1</v>
      </c>
      <c r="Z2335" s="6">
        <f>CleanedData[[#This Row],[Purchase Amount]]*0.15</f>
        <v>444.39</v>
      </c>
      <c r="AA2335" s="6">
        <f>CleanedData[[#This Row],[Purchase Amount]]*1.15</f>
        <v>3406.99</v>
      </c>
    </row>
    <row r="2336" spans="1:27" x14ac:dyDescent="0.3">
      <c r="A2336">
        <v>2811</v>
      </c>
      <c r="B2336" t="s">
        <v>2561</v>
      </c>
      <c r="C2336" s="1">
        <v>45670</v>
      </c>
      <c r="D2336">
        <v>75</v>
      </c>
      <c r="E2336" t="s">
        <v>52</v>
      </c>
      <c r="F2336" t="s">
        <v>125</v>
      </c>
      <c r="G2336" t="s">
        <v>345</v>
      </c>
      <c r="H2336">
        <v>5</v>
      </c>
      <c r="I2336" t="s">
        <v>42</v>
      </c>
      <c r="J2336" t="s">
        <v>74</v>
      </c>
      <c r="K2336" t="s">
        <v>64</v>
      </c>
      <c r="L2336" t="s">
        <v>42</v>
      </c>
      <c r="M2336" t="s">
        <v>184</v>
      </c>
      <c r="N2336" t="s">
        <v>57</v>
      </c>
      <c r="O2336" t="s">
        <v>148</v>
      </c>
      <c r="P2336" t="s">
        <v>49</v>
      </c>
      <c r="Q2336" t="s">
        <v>97</v>
      </c>
      <c r="R2336" s="6">
        <f>_xlfn.XLOOKUP(CleanedData[[#This Row],[Product]],'02_Lookup_Tables'!$A$2:$A$126,'02_Lookup_Tables'!$B$2:$B$126)</f>
        <v>574.49</v>
      </c>
      <c r="S2336" t="str">
        <f>VLOOKUP(CleanedData[[#This Row],[Product]],'02_Lookup_Tables'!$H$2:$I$126,2,FALSE)</f>
        <v>Toys &amp; Games</v>
      </c>
      <c r="T2336" t="str">
        <f>VLOOKUP(CleanedData[[#This Row],[Province]],'02_Lookup_Tables'!$D$2:$E$10,2, FALSE)</f>
        <v>Western Region</v>
      </c>
      <c r="U2336" t="str" cm="1">
        <f t="array" ref="U2336">_xlfn.IFS(CleanedData[[#This Row],[Purchase Amount]]&lt;500,"Low",
CleanedData[[#This Row],[Purchase Amount]]&lt;5000,"Medium",
TRUE,"High")</f>
        <v>Medium</v>
      </c>
      <c r="V2336" t="str">
        <f>TEXT(CleanedData[[#This Row],[Date]],"mmmm")</f>
        <v>January</v>
      </c>
      <c r="W2336" t="str">
        <f>"Q"&amp;ROUNDUP(MONTH(CleanedData[[#This Row],[Date]])/3,0)</f>
        <v>Q1</v>
      </c>
      <c r="X2336" t="str">
        <f>IF(CleanedData[[#This Row],[Purchase Amount]]&gt;=5000,"Yes","No")</f>
        <v>No</v>
      </c>
      <c r="Y2336">
        <f>IF(CleanedData[[#This Row],[Recommend]]="Yes",1,0)</f>
        <v>0</v>
      </c>
      <c r="Z2336" s="6">
        <f>CleanedData[[#This Row],[Purchase Amount]]*0.15</f>
        <v>86.173500000000004</v>
      </c>
      <c r="AA2336" s="6">
        <f>CleanedData[[#This Row],[Purchase Amount]]*1.15</f>
        <v>660.6635</v>
      </c>
    </row>
    <row r="2337" spans="1:27" x14ac:dyDescent="0.3">
      <c r="A2337">
        <v>2812</v>
      </c>
      <c r="B2337" t="s">
        <v>2562</v>
      </c>
      <c r="C2337" s="1">
        <v>45489</v>
      </c>
      <c r="D2337">
        <v>76</v>
      </c>
      <c r="E2337" t="s">
        <v>39</v>
      </c>
      <c r="F2337" t="s">
        <v>83</v>
      </c>
      <c r="G2337" t="s">
        <v>114</v>
      </c>
      <c r="H2337">
        <v>5</v>
      </c>
      <c r="I2337" t="s">
        <v>42</v>
      </c>
      <c r="J2337" t="s">
        <v>69</v>
      </c>
      <c r="K2337" t="s">
        <v>64</v>
      </c>
      <c r="L2337" t="s">
        <v>45</v>
      </c>
      <c r="M2337" t="s">
        <v>196</v>
      </c>
      <c r="N2337" t="s">
        <v>57</v>
      </c>
      <c r="O2337" t="s">
        <v>89</v>
      </c>
      <c r="P2337" t="s">
        <v>70</v>
      </c>
      <c r="Q2337" t="s">
        <v>97</v>
      </c>
      <c r="R2337" s="6">
        <f>_xlfn.XLOOKUP(CleanedData[[#This Row],[Product]],'02_Lookup_Tables'!$A$2:$A$126,'02_Lookup_Tables'!$B$2:$B$126)</f>
        <v>1440.59</v>
      </c>
      <c r="S2337" t="str">
        <f>VLOOKUP(CleanedData[[#This Row],[Product]],'02_Lookup_Tables'!$H$2:$I$126,2,FALSE)</f>
        <v>Beauty &amp; Personal Care</v>
      </c>
      <c r="T2337" t="str">
        <f>VLOOKUP(CleanedData[[#This Row],[Province]],'02_Lookup_Tables'!$D$2:$E$10,2, FALSE)</f>
        <v>Western Region</v>
      </c>
      <c r="U2337" t="str" cm="1">
        <f t="array" ref="U2337">_xlfn.IFS(CleanedData[[#This Row],[Purchase Amount]]&lt;500,"Low",
CleanedData[[#This Row],[Purchase Amount]]&lt;5000,"Medium",
TRUE,"High")</f>
        <v>Medium</v>
      </c>
      <c r="V2337" t="str">
        <f>TEXT(CleanedData[[#This Row],[Date]],"mmmm")</f>
        <v>July</v>
      </c>
      <c r="W2337" t="str">
        <f>"Q"&amp;ROUNDUP(MONTH(CleanedData[[#This Row],[Date]])/3,0)</f>
        <v>Q3</v>
      </c>
      <c r="X2337" t="str">
        <f>IF(CleanedData[[#This Row],[Purchase Amount]]&gt;=5000,"Yes","No")</f>
        <v>No</v>
      </c>
      <c r="Y2337">
        <f>IF(CleanedData[[#This Row],[Recommend]]="Yes",1,0)</f>
        <v>0</v>
      </c>
      <c r="Z2337" s="6">
        <f>CleanedData[[#This Row],[Purchase Amount]]*0.15</f>
        <v>216.08849999999998</v>
      </c>
      <c r="AA2337" s="6">
        <f>CleanedData[[#This Row],[Purchase Amount]]*1.15</f>
        <v>1656.6784999999998</v>
      </c>
    </row>
    <row r="2338" spans="1:27" x14ac:dyDescent="0.3">
      <c r="A2338">
        <v>2813</v>
      </c>
      <c r="B2338" t="s">
        <v>2563</v>
      </c>
      <c r="C2338" s="1">
        <v>45317</v>
      </c>
      <c r="D2338">
        <v>73</v>
      </c>
      <c r="E2338" t="s">
        <v>60</v>
      </c>
      <c r="F2338" t="s">
        <v>77</v>
      </c>
      <c r="G2338" t="s">
        <v>114</v>
      </c>
      <c r="H2338">
        <v>3</v>
      </c>
      <c r="I2338" t="s">
        <v>42</v>
      </c>
      <c r="J2338" t="s">
        <v>54</v>
      </c>
      <c r="K2338" t="s">
        <v>55</v>
      </c>
      <c r="L2338" t="s">
        <v>42</v>
      </c>
      <c r="M2338" t="s">
        <v>184</v>
      </c>
      <c r="N2338" t="s">
        <v>48</v>
      </c>
      <c r="O2338" t="s">
        <v>148</v>
      </c>
      <c r="P2338" t="s">
        <v>49</v>
      </c>
      <c r="Q2338" t="s">
        <v>97</v>
      </c>
      <c r="R2338" s="6">
        <f>_xlfn.XLOOKUP(CleanedData[[#This Row],[Product]],'02_Lookup_Tables'!$A$2:$A$126,'02_Lookup_Tables'!$B$2:$B$126)</f>
        <v>1440.59</v>
      </c>
      <c r="S2338" t="str">
        <f>VLOOKUP(CleanedData[[#This Row],[Product]],'02_Lookup_Tables'!$H$2:$I$126,2,FALSE)</f>
        <v>Beauty &amp; Personal Care</v>
      </c>
      <c r="T2338" t="str">
        <f>VLOOKUP(CleanedData[[#This Row],[Province]],'02_Lookup_Tables'!$D$2:$E$10,2, FALSE)</f>
        <v>Central Region</v>
      </c>
      <c r="U2338" t="str" cm="1">
        <f t="array" ref="U2338">_xlfn.IFS(CleanedData[[#This Row],[Purchase Amount]]&lt;500,"Low",
CleanedData[[#This Row],[Purchase Amount]]&lt;5000,"Medium",
TRUE,"High")</f>
        <v>Medium</v>
      </c>
      <c r="V2338" t="str">
        <f>TEXT(CleanedData[[#This Row],[Date]],"mmmm")</f>
        <v>January</v>
      </c>
      <c r="W2338" t="str">
        <f>"Q"&amp;ROUNDUP(MONTH(CleanedData[[#This Row],[Date]])/3,0)</f>
        <v>Q1</v>
      </c>
      <c r="X2338" t="str">
        <f>IF(CleanedData[[#This Row],[Purchase Amount]]&gt;=5000,"Yes","No")</f>
        <v>No</v>
      </c>
      <c r="Y2338">
        <f>IF(CleanedData[[#This Row],[Recommend]]="Yes",1,0)</f>
        <v>0</v>
      </c>
      <c r="Z2338" s="6">
        <f>CleanedData[[#This Row],[Purchase Amount]]*0.15</f>
        <v>216.08849999999998</v>
      </c>
      <c r="AA2338" s="6">
        <f>CleanedData[[#This Row],[Purchase Amount]]*1.15</f>
        <v>1656.6784999999998</v>
      </c>
    </row>
    <row r="2339" spans="1:27" x14ac:dyDescent="0.3">
      <c r="A2339">
        <v>2814</v>
      </c>
      <c r="B2339" t="s">
        <v>2564</v>
      </c>
      <c r="C2339" s="1">
        <v>45855</v>
      </c>
      <c r="D2339">
        <v>38</v>
      </c>
      <c r="E2339" t="s">
        <v>52</v>
      </c>
      <c r="F2339" t="s">
        <v>83</v>
      </c>
      <c r="G2339" t="s">
        <v>53</v>
      </c>
      <c r="H2339">
        <v>3</v>
      </c>
      <c r="I2339" t="s">
        <v>42</v>
      </c>
      <c r="J2339" t="s">
        <v>54</v>
      </c>
      <c r="K2339" t="s">
        <v>64</v>
      </c>
      <c r="L2339" t="s">
        <v>45</v>
      </c>
      <c r="N2339" t="s">
        <v>48</v>
      </c>
      <c r="O2339" t="s">
        <v>134</v>
      </c>
      <c r="P2339" t="s">
        <v>8646</v>
      </c>
      <c r="Q2339" t="s">
        <v>81</v>
      </c>
      <c r="R2339" s="6">
        <f>_xlfn.XLOOKUP(CleanedData[[#This Row],[Product]],'02_Lookup_Tables'!$A$2:$A$126,'02_Lookup_Tables'!$B$2:$B$126)</f>
        <v>444.38</v>
      </c>
      <c r="S2339" t="str">
        <f>VLOOKUP(CleanedData[[#This Row],[Product]],'02_Lookup_Tables'!$H$2:$I$126,2,FALSE)</f>
        <v>Beauty &amp; Personal Care</v>
      </c>
      <c r="T2339" t="str">
        <f>VLOOKUP(CleanedData[[#This Row],[Province]],'02_Lookup_Tables'!$D$2:$E$10,2, FALSE)</f>
        <v>Western Region</v>
      </c>
      <c r="U2339" t="str" cm="1">
        <f t="array" ref="U2339">_xlfn.IFS(CleanedData[[#This Row],[Purchase Amount]]&lt;500,"Low",
CleanedData[[#This Row],[Purchase Amount]]&lt;5000,"Medium",
TRUE,"High")</f>
        <v>Low</v>
      </c>
      <c r="V2339" t="str">
        <f>TEXT(CleanedData[[#This Row],[Date]],"mmmm")</f>
        <v>July</v>
      </c>
      <c r="W2339" t="str">
        <f>"Q"&amp;ROUNDUP(MONTH(CleanedData[[#This Row],[Date]])/3,0)</f>
        <v>Q3</v>
      </c>
      <c r="X2339" t="str">
        <f>IF(CleanedData[[#This Row],[Purchase Amount]]&gt;=5000,"Yes","No")</f>
        <v>No</v>
      </c>
      <c r="Y2339">
        <f>IF(CleanedData[[#This Row],[Recommend]]="Yes",1,0)</f>
        <v>0</v>
      </c>
      <c r="Z2339" s="6">
        <f>CleanedData[[#This Row],[Purchase Amount]]*0.15</f>
        <v>66.656999999999996</v>
      </c>
      <c r="AA2339" s="6">
        <f>CleanedData[[#This Row],[Purchase Amount]]*1.15</f>
        <v>511.03699999999998</v>
      </c>
    </row>
    <row r="2340" spans="1:27" x14ac:dyDescent="0.3">
      <c r="A2340">
        <v>2815</v>
      </c>
      <c r="B2340" t="s">
        <v>2565</v>
      </c>
      <c r="C2340" s="1">
        <v>45929</v>
      </c>
      <c r="D2340">
        <v>78</v>
      </c>
      <c r="E2340" t="s">
        <v>39</v>
      </c>
      <c r="F2340" t="s">
        <v>40</v>
      </c>
      <c r="G2340" t="s">
        <v>118</v>
      </c>
      <c r="H2340">
        <v>4</v>
      </c>
      <c r="I2340" t="s">
        <v>45</v>
      </c>
      <c r="J2340" t="s">
        <v>74</v>
      </c>
      <c r="K2340" t="s">
        <v>44</v>
      </c>
      <c r="L2340" t="s">
        <v>42</v>
      </c>
      <c r="M2340" t="s">
        <v>156</v>
      </c>
      <c r="N2340" t="s">
        <v>96</v>
      </c>
      <c r="O2340" t="s">
        <v>148</v>
      </c>
      <c r="P2340" t="s">
        <v>49</v>
      </c>
      <c r="Q2340" t="s">
        <v>97</v>
      </c>
      <c r="R2340" s="6">
        <f>_xlfn.XLOOKUP(CleanedData[[#This Row],[Product]],'02_Lookup_Tables'!$A$2:$A$126,'02_Lookup_Tables'!$B$2:$B$126)</f>
        <v>368.99</v>
      </c>
      <c r="S2340" t="str">
        <f>VLOOKUP(CleanedData[[#This Row],[Product]],'02_Lookup_Tables'!$H$2:$I$126,2,FALSE)</f>
        <v>Accessories</v>
      </c>
      <c r="T2340" t="str">
        <f>VLOOKUP(CleanedData[[#This Row],[Province]],'02_Lookup_Tables'!$D$2:$E$10,2, FALSE)</f>
        <v>Northern Region</v>
      </c>
      <c r="U2340" t="str" cm="1">
        <f t="array" ref="U2340">_xlfn.IFS(CleanedData[[#This Row],[Purchase Amount]]&lt;500,"Low",
CleanedData[[#This Row],[Purchase Amount]]&lt;5000,"Medium",
TRUE,"High")</f>
        <v>Low</v>
      </c>
      <c r="V2340" t="str">
        <f>TEXT(CleanedData[[#This Row],[Date]],"mmmm")</f>
        <v>September</v>
      </c>
      <c r="W2340" t="str">
        <f>"Q"&amp;ROUNDUP(MONTH(CleanedData[[#This Row],[Date]])/3,0)</f>
        <v>Q3</v>
      </c>
      <c r="X2340" t="str">
        <f>IF(CleanedData[[#This Row],[Purchase Amount]]&gt;=5000,"Yes","No")</f>
        <v>No</v>
      </c>
      <c r="Y2340">
        <f>IF(CleanedData[[#This Row],[Recommend]]="Yes",1,0)</f>
        <v>1</v>
      </c>
      <c r="Z2340" s="6">
        <f>CleanedData[[#This Row],[Purchase Amount]]*0.15</f>
        <v>55.348500000000001</v>
      </c>
      <c r="AA2340" s="6">
        <f>CleanedData[[#This Row],[Purchase Amount]]*1.15</f>
        <v>424.33849999999995</v>
      </c>
    </row>
    <row r="2341" spans="1:27" x14ac:dyDescent="0.3">
      <c r="A2341">
        <v>2816</v>
      </c>
      <c r="B2341" t="s">
        <v>2566</v>
      </c>
      <c r="C2341" s="1">
        <v>45647</v>
      </c>
      <c r="D2341">
        <v>64</v>
      </c>
      <c r="E2341" t="s">
        <v>60</v>
      </c>
      <c r="F2341" t="s">
        <v>125</v>
      </c>
      <c r="G2341" t="s">
        <v>142</v>
      </c>
      <c r="H2341">
        <v>3</v>
      </c>
      <c r="I2341" t="s">
        <v>45</v>
      </c>
      <c r="J2341" t="s">
        <v>43</v>
      </c>
      <c r="K2341" t="s">
        <v>55</v>
      </c>
      <c r="L2341" t="s">
        <v>45</v>
      </c>
      <c r="M2341" t="s">
        <v>184</v>
      </c>
      <c r="N2341" t="s">
        <v>48</v>
      </c>
      <c r="O2341" t="s">
        <v>148</v>
      </c>
      <c r="P2341" t="s">
        <v>49</v>
      </c>
      <c r="Q2341" t="s">
        <v>50</v>
      </c>
      <c r="R2341" s="6">
        <f>_xlfn.XLOOKUP(CleanedData[[#This Row],[Product]],'02_Lookup_Tables'!$A$2:$A$126,'02_Lookup_Tables'!$B$2:$B$126)</f>
        <v>44114.21</v>
      </c>
      <c r="S2341" t="str">
        <f>VLOOKUP(CleanedData[[#This Row],[Product]],'02_Lookup_Tables'!$H$2:$I$126,2,FALSE)</f>
        <v>Electronics</v>
      </c>
      <c r="T2341" t="str">
        <f>VLOOKUP(CleanedData[[#This Row],[Province]],'02_Lookup_Tables'!$D$2:$E$10,2, FALSE)</f>
        <v>Western Region</v>
      </c>
      <c r="U2341" t="str" cm="1">
        <f t="array" ref="U2341">_xlfn.IFS(CleanedData[[#This Row],[Purchase Amount]]&lt;500,"Low",
CleanedData[[#This Row],[Purchase Amount]]&lt;5000,"Medium",
TRUE,"High")</f>
        <v>High</v>
      </c>
      <c r="V2341" t="str">
        <f>TEXT(CleanedData[[#This Row],[Date]],"mmmm")</f>
        <v>December</v>
      </c>
      <c r="W2341" t="str">
        <f>"Q"&amp;ROUNDUP(MONTH(CleanedData[[#This Row],[Date]])/3,0)</f>
        <v>Q4</v>
      </c>
      <c r="X2341" t="str">
        <f>IF(CleanedData[[#This Row],[Purchase Amount]]&gt;=5000,"Yes","No")</f>
        <v>Yes</v>
      </c>
      <c r="Y2341">
        <f>IF(CleanedData[[#This Row],[Recommend]]="Yes",1,0)</f>
        <v>1</v>
      </c>
      <c r="Z2341" s="6">
        <f>CleanedData[[#This Row],[Purchase Amount]]*0.15</f>
        <v>6617.1314999999995</v>
      </c>
      <c r="AA2341" s="6">
        <f>CleanedData[[#This Row],[Purchase Amount]]*1.15</f>
        <v>50731.341499999995</v>
      </c>
    </row>
    <row r="2342" spans="1:27" x14ac:dyDescent="0.3">
      <c r="A2342">
        <v>2817</v>
      </c>
      <c r="B2342" t="s">
        <v>2567</v>
      </c>
      <c r="C2342" s="1">
        <v>45596</v>
      </c>
      <c r="D2342">
        <v>60</v>
      </c>
      <c r="E2342" t="s">
        <v>60</v>
      </c>
      <c r="F2342" t="s">
        <v>130</v>
      </c>
      <c r="G2342" t="s">
        <v>182</v>
      </c>
      <c r="H2342">
        <v>3</v>
      </c>
      <c r="I2342" t="s">
        <v>42</v>
      </c>
      <c r="J2342" t="s">
        <v>63</v>
      </c>
      <c r="K2342" t="s">
        <v>55</v>
      </c>
      <c r="L2342" t="s">
        <v>42</v>
      </c>
      <c r="M2342" t="s">
        <v>151</v>
      </c>
      <c r="N2342" t="s">
        <v>48</v>
      </c>
      <c r="O2342" t="s">
        <v>89</v>
      </c>
      <c r="P2342" t="s">
        <v>49</v>
      </c>
      <c r="Q2342" t="s">
        <v>50</v>
      </c>
      <c r="R2342" s="6">
        <f>_xlfn.XLOOKUP(CleanedData[[#This Row],[Product]],'02_Lookup_Tables'!$A$2:$A$126,'02_Lookup_Tables'!$B$2:$B$126)</f>
        <v>3715.65</v>
      </c>
      <c r="S2342" t="str">
        <f>VLOOKUP(CleanedData[[#This Row],[Product]],'02_Lookup_Tables'!$H$2:$I$126,2,FALSE)</f>
        <v>Home Devices</v>
      </c>
      <c r="T2342" t="str">
        <f>VLOOKUP(CleanedData[[#This Row],[Province]],'02_Lookup_Tables'!$D$2:$E$10,2, FALSE)</f>
        <v>Eastern Region</v>
      </c>
      <c r="U2342" t="str" cm="1">
        <f t="array" ref="U2342">_xlfn.IFS(CleanedData[[#This Row],[Purchase Amount]]&lt;500,"Low",
CleanedData[[#This Row],[Purchase Amount]]&lt;5000,"Medium",
TRUE,"High")</f>
        <v>Medium</v>
      </c>
      <c r="V2342" t="str">
        <f>TEXT(CleanedData[[#This Row],[Date]],"mmmm")</f>
        <v>October</v>
      </c>
      <c r="W2342" t="str">
        <f>"Q"&amp;ROUNDUP(MONTH(CleanedData[[#This Row],[Date]])/3,0)</f>
        <v>Q4</v>
      </c>
      <c r="X2342" t="str">
        <f>IF(CleanedData[[#This Row],[Purchase Amount]]&gt;=5000,"Yes","No")</f>
        <v>No</v>
      </c>
      <c r="Y2342">
        <f>IF(CleanedData[[#This Row],[Recommend]]="Yes",1,0)</f>
        <v>0</v>
      </c>
      <c r="Z2342" s="6">
        <f>CleanedData[[#This Row],[Purchase Amount]]*0.15</f>
        <v>557.34749999999997</v>
      </c>
      <c r="AA2342" s="6">
        <f>CleanedData[[#This Row],[Purchase Amount]]*1.15</f>
        <v>4272.9974999999995</v>
      </c>
    </row>
    <row r="2343" spans="1:27" x14ac:dyDescent="0.3">
      <c r="A2343">
        <v>2818</v>
      </c>
      <c r="B2343" t="s">
        <v>2568</v>
      </c>
      <c r="C2343" s="1">
        <v>45614</v>
      </c>
      <c r="D2343">
        <v>60</v>
      </c>
      <c r="E2343" t="s">
        <v>52</v>
      </c>
      <c r="F2343" t="s">
        <v>68</v>
      </c>
      <c r="G2343" t="s">
        <v>505</v>
      </c>
      <c r="H2343">
        <v>3</v>
      </c>
      <c r="I2343" t="s">
        <v>42</v>
      </c>
      <c r="J2343" t="s">
        <v>43</v>
      </c>
      <c r="K2343" t="s">
        <v>64</v>
      </c>
      <c r="L2343" t="s">
        <v>42</v>
      </c>
      <c r="N2343" t="s">
        <v>48</v>
      </c>
      <c r="O2343" t="s">
        <v>134</v>
      </c>
      <c r="P2343" t="s">
        <v>8646</v>
      </c>
      <c r="Q2343" t="s">
        <v>50</v>
      </c>
      <c r="R2343" s="6">
        <f>_xlfn.XLOOKUP(CleanedData[[#This Row],[Product]],'02_Lookup_Tables'!$A$2:$A$126,'02_Lookup_Tables'!$B$2:$B$126)</f>
        <v>2572.02</v>
      </c>
      <c r="S2343" t="str">
        <f>VLOOKUP(CleanedData[[#This Row],[Product]],'02_Lookup_Tables'!$H$2:$I$126,2,FALSE)</f>
        <v>Home &amp; Living</v>
      </c>
      <c r="T2343" t="str">
        <f>VLOOKUP(CleanedData[[#This Row],[Province]],'02_Lookup_Tables'!$D$2:$E$10,2, FALSE)</f>
        <v>Northern Region</v>
      </c>
      <c r="U2343" t="str" cm="1">
        <f t="array" ref="U2343">_xlfn.IFS(CleanedData[[#This Row],[Purchase Amount]]&lt;500,"Low",
CleanedData[[#This Row],[Purchase Amount]]&lt;5000,"Medium",
TRUE,"High")</f>
        <v>Medium</v>
      </c>
      <c r="V2343" t="str">
        <f>TEXT(CleanedData[[#This Row],[Date]],"mmmm")</f>
        <v>November</v>
      </c>
      <c r="W2343" t="str">
        <f>"Q"&amp;ROUNDUP(MONTH(CleanedData[[#This Row],[Date]])/3,0)</f>
        <v>Q4</v>
      </c>
      <c r="X2343" t="str">
        <f>IF(CleanedData[[#This Row],[Purchase Amount]]&gt;=5000,"Yes","No")</f>
        <v>No</v>
      </c>
      <c r="Y2343">
        <f>IF(CleanedData[[#This Row],[Recommend]]="Yes",1,0)</f>
        <v>0</v>
      </c>
      <c r="Z2343" s="6">
        <f>CleanedData[[#This Row],[Purchase Amount]]*0.15</f>
        <v>385.803</v>
      </c>
      <c r="AA2343" s="6">
        <f>CleanedData[[#This Row],[Purchase Amount]]*1.15</f>
        <v>2957.8229999999999</v>
      </c>
    </row>
    <row r="2344" spans="1:27" x14ac:dyDescent="0.3">
      <c r="A2344">
        <v>2819</v>
      </c>
      <c r="B2344" t="s">
        <v>2569</v>
      </c>
      <c r="C2344" s="1">
        <v>45974</v>
      </c>
      <c r="D2344">
        <v>54</v>
      </c>
      <c r="E2344" t="s">
        <v>60</v>
      </c>
      <c r="F2344" t="s">
        <v>68</v>
      </c>
      <c r="G2344" t="s">
        <v>111</v>
      </c>
      <c r="H2344">
        <v>1</v>
      </c>
      <c r="I2344" t="s">
        <v>42</v>
      </c>
      <c r="J2344" t="s">
        <v>74</v>
      </c>
      <c r="K2344" t="s">
        <v>55</v>
      </c>
      <c r="L2344" t="s">
        <v>45</v>
      </c>
      <c r="M2344" t="s">
        <v>208</v>
      </c>
      <c r="N2344" t="s">
        <v>80</v>
      </c>
      <c r="O2344" t="s">
        <v>89</v>
      </c>
      <c r="P2344" t="s">
        <v>49</v>
      </c>
      <c r="Q2344" t="s">
        <v>93</v>
      </c>
      <c r="R2344" s="6">
        <f>_xlfn.XLOOKUP(CleanedData[[#This Row],[Product]],'02_Lookup_Tables'!$A$2:$A$126,'02_Lookup_Tables'!$B$2:$B$126)</f>
        <v>3576.97</v>
      </c>
      <c r="S2344" t="str">
        <f>VLOOKUP(CleanedData[[#This Row],[Product]],'02_Lookup_Tables'!$H$2:$I$126,2,FALSE)</f>
        <v>Home Devices</v>
      </c>
      <c r="T2344" t="str">
        <f>VLOOKUP(CleanedData[[#This Row],[Province]],'02_Lookup_Tables'!$D$2:$E$10,2, FALSE)</f>
        <v>Northern Region</v>
      </c>
      <c r="U2344" t="str" cm="1">
        <f t="array" ref="U2344">_xlfn.IFS(CleanedData[[#This Row],[Purchase Amount]]&lt;500,"Low",
CleanedData[[#This Row],[Purchase Amount]]&lt;5000,"Medium",
TRUE,"High")</f>
        <v>Medium</v>
      </c>
      <c r="V2344" t="str">
        <f>TEXT(CleanedData[[#This Row],[Date]],"mmmm")</f>
        <v>November</v>
      </c>
      <c r="W2344" t="str">
        <f>"Q"&amp;ROUNDUP(MONTH(CleanedData[[#This Row],[Date]])/3,0)</f>
        <v>Q4</v>
      </c>
      <c r="X2344" t="str">
        <f>IF(CleanedData[[#This Row],[Purchase Amount]]&gt;=5000,"Yes","No")</f>
        <v>No</v>
      </c>
      <c r="Y2344">
        <f>IF(CleanedData[[#This Row],[Recommend]]="Yes",1,0)</f>
        <v>0</v>
      </c>
      <c r="Z2344" s="6">
        <f>CleanedData[[#This Row],[Purchase Amount]]*0.15</f>
        <v>536.54549999999995</v>
      </c>
      <c r="AA2344" s="6">
        <f>CleanedData[[#This Row],[Purchase Amount]]*1.15</f>
        <v>4113.5154999999995</v>
      </c>
    </row>
    <row r="2345" spans="1:27" x14ac:dyDescent="0.3">
      <c r="A2345">
        <v>2820</v>
      </c>
      <c r="B2345" t="s">
        <v>2570</v>
      </c>
      <c r="C2345" s="1">
        <v>45704</v>
      </c>
      <c r="D2345">
        <v>30</v>
      </c>
      <c r="E2345" t="s">
        <v>39</v>
      </c>
      <c r="F2345" t="s">
        <v>125</v>
      </c>
      <c r="G2345" t="s">
        <v>53</v>
      </c>
      <c r="H2345">
        <v>1</v>
      </c>
      <c r="I2345" t="s">
        <v>45</v>
      </c>
      <c r="J2345" t="s">
        <v>54</v>
      </c>
      <c r="K2345" t="s">
        <v>64</v>
      </c>
      <c r="L2345" t="s">
        <v>45</v>
      </c>
      <c r="N2345" t="s">
        <v>80</v>
      </c>
      <c r="O2345" t="s">
        <v>134</v>
      </c>
      <c r="P2345" t="s">
        <v>8646</v>
      </c>
      <c r="Q2345" t="s">
        <v>58</v>
      </c>
      <c r="R2345" s="6">
        <f>_xlfn.XLOOKUP(CleanedData[[#This Row],[Product]],'02_Lookup_Tables'!$A$2:$A$126,'02_Lookup_Tables'!$B$2:$B$126)</f>
        <v>444.38</v>
      </c>
      <c r="S2345" t="str">
        <f>VLOOKUP(CleanedData[[#This Row],[Product]],'02_Lookup_Tables'!$H$2:$I$126,2,FALSE)</f>
        <v>Beauty &amp; Personal Care</v>
      </c>
      <c r="T2345" t="str">
        <f>VLOOKUP(CleanedData[[#This Row],[Province]],'02_Lookup_Tables'!$D$2:$E$10,2, FALSE)</f>
        <v>Western Region</v>
      </c>
      <c r="U2345" t="str" cm="1">
        <f t="array" ref="U2345">_xlfn.IFS(CleanedData[[#This Row],[Purchase Amount]]&lt;500,"Low",
CleanedData[[#This Row],[Purchase Amount]]&lt;5000,"Medium",
TRUE,"High")</f>
        <v>Low</v>
      </c>
      <c r="V2345" t="str">
        <f>TEXT(CleanedData[[#This Row],[Date]],"mmmm")</f>
        <v>February</v>
      </c>
      <c r="W2345" t="str">
        <f>"Q"&amp;ROUNDUP(MONTH(CleanedData[[#This Row],[Date]])/3,0)</f>
        <v>Q1</v>
      </c>
      <c r="X2345" t="str">
        <f>IF(CleanedData[[#This Row],[Purchase Amount]]&gt;=5000,"Yes","No")</f>
        <v>No</v>
      </c>
      <c r="Y2345">
        <f>IF(CleanedData[[#This Row],[Recommend]]="Yes",1,0)</f>
        <v>1</v>
      </c>
      <c r="Z2345" s="6">
        <f>CleanedData[[#This Row],[Purchase Amount]]*0.15</f>
        <v>66.656999999999996</v>
      </c>
      <c r="AA2345" s="6">
        <f>CleanedData[[#This Row],[Purchase Amount]]*1.15</f>
        <v>511.03699999999998</v>
      </c>
    </row>
    <row r="2346" spans="1:27" x14ac:dyDescent="0.3">
      <c r="A2346">
        <v>2821</v>
      </c>
      <c r="B2346" t="s">
        <v>2571</v>
      </c>
      <c r="C2346" s="1">
        <v>45717</v>
      </c>
      <c r="D2346">
        <v>26</v>
      </c>
      <c r="E2346" t="s">
        <v>60</v>
      </c>
      <c r="F2346" t="s">
        <v>130</v>
      </c>
      <c r="G2346" t="s">
        <v>269</v>
      </c>
      <c r="H2346">
        <v>4</v>
      </c>
      <c r="I2346" t="s">
        <v>45</v>
      </c>
      <c r="J2346" t="s">
        <v>63</v>
      </c>
      <c r="K2346" t="s">
        <v>64</v>
      </c>
      <c r="L2346" t="s">
        <v>45</v>
      </c>
      <c r="M2346" t="s">
        <v>196</v>
      </c>
      <c r="N2346" t="s">
        <v>96</v>
      </c>
      <c r="O2346" t="s">
        <v>89</v>
      </c>
      <c r="P2346" t="s">
        <v>70</v>
      </c>
      <c r="Q2346" t="s">
        <v>58</v>
      </c>
      <c r="R2346" s="6">
        <f>_xlfn.XLOOKUP(CleanedData[[#This Row],[Product]],'02_Lookup_Tables'!$A$2:$A$126,'02_Lookup_Tables'!$B$2:$B$126)</f>
        <v>1604.87</v>
      </c>
      <c r="S2346" t="str">
        <f>VLOOKUP(CleanedData[[#This Row],[Product]],'02_Lookup_Tables'!$H$2:$I$126,2,FALSE)</f>
        <v>Accessories</v>
      </c>
      <c r="T2346" t="str">
        <f>VLOOKUP(CleanedData[[#This Row],[Province]],'02_Lookup_Tables'!$D$2:$E$10,2, FALSE)</f>
        <v>Eastern Region</v>
      </c>
      <c r="U2346" t="str" cm="1">
        <f t="array" ref="U2346">_xlfn.IFS(CleanedData[[#This Row],[Purchase Amount]]&lt;500,"Low",
CleanedData[[#This Row],[Purchase Amount]]&lt;5000,"Medium",
TRUE,"High")</f>
        <v>Medium</v>
      </c>
      <c r="V2346" t="str">
        <f>TEXT(CleanedData[[#This Row],[Date]],"mmmm")</f>
        <v>March</v>
      </c>
      <c r="W2346" t="str">
        <f>"Q"&amp;ROUNDUP(MONTH(CleanedData[[#This Row],[Date]])/3,0)</f>
        <v>Q1</v>
      </c>
      <c r="X2346" t="str">
        <f>IF(CleanedData[[#This Row],[Purchase Amount]]&gt;=5000,"Yes","No")</f>
        <v>No</v>
      </c>
      <c r="Y2346">
        <f>IF(CleanedData[[#This Row],[Recommend]]="Yes",1,0)</f>
        <v>1</v>
      </c>
      <c r="Z2346" s="6">
        <f>CleanedData[[#This Row],[Purchase Amount]]*0.15</f>
        <v>240.73049999999998</v>
      </c>
      <c r="AA2346" s="6">
        <f>CleanedData[[#This Row],[Purchase Amount]]*1.15</f>
        <v>1845.6004999999998</v>
      </c>
    </row>
    <row r="2347" spans="1:27" x14ac:dyDescent="0.3">
      <c r="A2347">
        <v>2822</v>
      </c>
      <c r="B2347" t="s">
        <v>2572</v>
      </c>
      <c r="C2347" s="1">
        <v>45355</v>
      </c>
      <c r="D2347">
        <v>73</v>
      </c>
      <c r="E2347" t="s">
        <v>60</v>
      </c>
      <c r="F2347" t="s">
        <v>125</v>
      </c>
      <c r="G2347" t="s">
        <v>320</v>
      </c>
      <c r="H2347">
        <v>5</v>
      </c>
      <c r="I2347" t="s">
        <v>42</v>
      </c>
      <c r="J2347" t="s">
        <v>63</v>
      </c>
      <c r="K2347" t="s">
        <v>64</v>
      </c>
      <c r="L2347" t="s">
        <v>45</v>
      </c>
      <c r="M2347" t="s">
        <v>180</v>
      </c>
      <c r="N2347" t="s">
        <v>57</v>
      </c>
      <c r="O2347" t="s">
        <v>89</v>
      </c>
      <c r="P2347" t="s">
        <v>70</v>
      </c>
      <c r="Q2347" t="s">
        <v>97</v>
      </c>
      <c r="R2347" s="6">
        <f>_xlfn.XLOOKUP(CleanedData[[#This Row],[Product]],'02_Lookup_Tables'!$A$2:$A$126,'02_Lookup_Tables'!$B$2:$B$126)</f>
        <v>375.53</v>
      </c>
      <c r="S2347" t="str">
        <f>VLOOKUP(CleanedData[[#This Row],[Product]],'02_Lookup_Tables'!$H$2:$I$126,2,FALSE)</f>
        <v>Toys &amp; Games</v>
      </c>
      <c r="T2347" t="str">
        <f>VLOOKUP(CleanedData[[#This Row],[Province]],'02_Lookup_Tables'!$D$2:$E$10,2, FALSE)</f>
        <v>Western Region</v>
      </c>
      <c r="U2347" t="str" cm="1">
        <f t="array" ref="U2347">_xlfn.IFS(CleanedData[[#This Row],[Purchase Amount]]&lt;500,"Low",
CleanedData[[#This Row],[Purchase Amount]]&lt;5000,"Medium",
TRUE,"High")</f>
        <v>Low</v>
      </c>
      <c r="V2347" t="str">
        <f>TEXT(CleanedData[[#This Row],[Date]],"mmmm")</f>
        <v>March</v>
      </c>
      <c r="W2347" t="str">
        <f>"Q"&amp;ROUNDUP(MONTH(CleanedData[[#This Row],[Date]])/3,0)</f>
        <v>Q1</v>
      </c>
      <c r="X2347" t="str">
        <f>IF(CleanedData[[#This Row],[Purchase Amount]]&gt;=5000,"Yes","No")</f>
        <v>No</v>
      </c>
      <c r="Y2347">
        <f>IF(CleanedData[[#This Row],[Recommend]]="Yes",1,0)</f>
        <v>0</v>
      </c>
      <c r="Z2347" s="6">
        <f>CleanedData[[#This Row],[Purchase Amount]]*0.15</f>
        <v>56.329499999999996</v>
      </c>
      <c r="AA2347" s="6">
        <f>CleanedData[[#This Row],[Purchase Amount]]*1.15</f>
        <v>431.85949999999991</v>
      </c>
    </row>
    <row r="2348" spans="1:27" x14ac:dyDescent="0.3">
      <c r="A2348">
        <v>2823</v>
      </c>
      <c r="B2348" t="s">
        <v>2573</v>
      </c>
      <c r="C2348" s="1">
        <v>45621</v>
      </c>
      <c r="D2348">
        <v>53</v>
      </c>
      <c r="E2348" t="s">
        <v>39</v>
      </c>
      <c r="F2348" t="s">
        <v>72</v>
      </c>
      <c r="G2348" t="s">
        <v>976</v>
      </c>
      <c r="H2348">
        <v>5</v>
      </c>
      <c r="I2348" t="s">
        <v>42</v>
      </c>
      <c r="J2348" t="s">
        <v>54</v>
      </c>
      <c r="K2348" t="s">
        <v>55</v>
      </c>
      <c r="L2348" t="s">
        <v>42</v>
      </c>
      <c r="M2348" t="s">
        <v>151</v>
      </c>
      <c r="N2348" t="s">
        <v>57</v>
      </c>
      <c r="O2348" t="s">
        <v>89</v>
      </c>
      <c r="P2348" t="s">
        <v>70</v>
      </c>
      <c r="Q2348" t="s">
        <v>93</v>
      </c>
      <c r="R2348" s="6">
        <f>_xlfn.XLOOKUP(CleanedData[[#This Row],[Product]],'02_Lookup_Tables'!$A$2:$A$126,'02_Lookup_Tables'!$B$2:$B$126)</f>
        <v>412.16</v>
      </c>
      <c r="S2348" t="str">
        <f>VLOOKUP(CleanedData[[#This Row],[Product]],'02_Lookup_Tables'!$H$2:$I$126,2,FALSE)</f>
        <v>Apparel</v>
      </c>
      <c r="T2348" t="str">
        <f>VLOOKUP(CleanedData[[#This Row],[Province]],'02_Lookup_Tables'!$D$2:$E$10,2, FALSE)</f>
        <v>Central Region</v>
      </c>
      <c r="U2348" t="str" cm="1">
        <f t="array" ref="U2348">_xlfn.IFS(CleanedData[[#This Row],[Purchase Amount]]&lt;500,"Low",
CleanedData[[#This Row],[Purchase Amount]]&lt;5000,"Medium",
TRUE,"High")</f>
        <v>Low</v>
      </c>
      <c r="V2348" t="str">
        <f>TEXT(CleanedData[[#This Row],[Date]],"mmmm")</f>
        <v>November</v>
      </c>
      <c r="W2348" t="str">
        <f>"Q"&amp;ROUNDUP(MONTH(CleanedData[[#This Row],[Date]])/3,0)</f>
        <v>Q4</v>
      </c>
      <c r="X2348" t="str">
        <f>IF(CleanedData[[#This Row],[Purchase Amount]]&gt;=5000,"Yes","No")</f>
        <v>No</v>
      </c>
      <c r="Y2348">
        <f>IF(CleanedData[[#This Row],[Recommend]]="Yes",1,0)</f>
        <v>0</v>
      </c>
      <c r="Z2348" s="6">
        <f>CleanedData[[#This Row],[Purchase Amount]]*0.15</f>
        <v>61.823999999999998</v>
      </c>
      <c r="AA2348" s="6">
        <f>CleanedData[[#This Row],[Purchase Amount]]*1.15</f>
        <v>473.98399999999998</v>
      </c>
    </row>
    <row r="2349" spans="1:27" x14ac:dyDescent="0.3">
      <c r="A2349">
        <v>2824</v>
      </c>
      <c r="B2349" t="s">
        <v>2574</v>
      </c>
      <c r="C2349" s="1">
        <v>45750</v>
      </c>
      <c r="D2349">
        <v>39</v>
      </c>
      <c r="E2349" t="s">
        <v>60</v>
      </c>
      <c r="F2349" t="s">
        <v>68</v>
      </c>
      <c r="G2349" t="s">
        <v>340</v>
      </c>
      <c r="H2349">
        <v>2</v>
      </c>
      <c r="I2349" t="s">
        <v>45</v>
      </c>
      <c r="J2349" t="s">
        <v>63</v>
      </c>
      <c r="K2349" t="s">
        <v>55</v>
      </c>
      <c r="L2349" t="s">
        <v>45</v>
      </c>
      <c r="M2349" t="s">
        <v>156</v>
      </c>
      <c r="N2349" t="s">
        <v>47</v>
      </c>
      <c r="O2349" t="s">
        <v>148</v>
      </c>
      <c r="P2349" t="s">
        <v>70</v>
      </c>
      <c r="Q2349" t="s">
        <v>81</v>
      </c>
      <c r="R2349" s="6">
        <f>_xlfn.XLOOKUP(CleanedData[[#This Row],[Product]],'02_Lookup_Tables'!$A$2:$A$126,'02_Lookup_Tables'!$B$2:$B$126)</f>
        <v>828.82</v>
      </c>
      <c r="S2349" t="str">
        <f>VLOOKUP(CleanedData[[#This Row],[Product]],'02_Lookup_Tables'!$H$2:$I$126,2,FALSE)</f>
        <v>Home Devices</v>
      </c>
      <c r="T2349" t="str">
        <f>VLOOKUP(CleanedData[[#This Row],[Province]],'02_Lookup_Tables'!$D$2:$E$10,2, FALSE)</f>
        <v>Northern Region</v>
      </c>
      <c r="U2349" t="str" cm="1">
        <f t="array" ref="U2349">_xlfn.IFS(CleanedData[[#This Row],[Purchase Amount]]&lt;500,"Low",
CleanedData[[#This Row],[Purchase Amount]]&lt;5000,"Medium",
TRUE,"High")</f>
        <v>Medium</v>
      </c>
      <c r="V2349" t="str">
        <f>TEXT(CleanedData[[#This Row],[Date]],"mmmm")</f>
        <v>April</v>
      </c>
      <c r="W2349" t="str">
        <f>"Q"&amp;ROUNDUP(MONTH(CleanedData[[#This Row],[Date]])/3,0)</f>
        <v>Q2</v>
      </c>
      <c r="X2349" t="str">
        <f>IF(CleanedData[[#This Row],[Purchase Amount]]&gt;=5000,"Yes","No")</f>
        <v>No</v>
      </c>
      <c r="Y2349">
        <f>IF(CleanedData[[#This Row],[Recommend]]="Yes",1,0)</f>
        <v>1</v>
      </c>
      <c r="Z2349" s="6">
        <f>CleanedData[[#This Row],[Purchase Amount]]*0.15</f>
        <v>124.32300000000001</v>
      </c>
      <c r="AA2349" s="6">
        <f>CleanedData[[#This Row],[Purchase Amount]]*1.15</f>
        <v>953.14300000000003</v>
      </c>
    </row>
    <row r="2350" spans="1:27" x14ac:dyDescent="0.3">
      <c r="A2350">
        <v>2825</v>
      </c>
      <c r="B2350" t="s">
        <v>2575</v>
      </c>
      <c r="C2350" s="1">
        <v>45752</v>
      </c>
      <c r="D2350">
        <v>44</v>
      </c>
      <c r="E2350" t="s">
        <v>39</v>
      </c>
      <c r="F2350" t="s">
        <v>61</v>
      </c>
      <c r="G2350" t="s">
        <v>233</v>
      </c>
      <c r="H2350">
        <v>3</v>
      </c>
      <c r="I2350" t="s">
        <v>45</v>
      </c>
      <c r="J2350" t="s">
        <v>69</v>
      </c>
      <c r="K2350" t="s">
        <v>55</v>
      </c>
      <c r="L2350" t="s">
        <v>45</v>
      </c>
      <c r="M2350" t="s">
        <v>180</v>
      </c>
      <c r="N2350" t="s">
        <v>48</v>
      </c>
      <c r="O2350" t="s">
        <v>89</v>
      </c>
      <c r="P2350" t="s">
        <v>49</v>
      </c>
      <c r="Q2350" t="s">
        <v>81</v>
      </c>
      <c r="R2350" s="6">
        <f>_xlfn.XLOOKUP(CleanedData[[#This Row],[Product]],'02_Lookup_Tables'!$A$2:$A$126,'02_Lookup_Tables'!$B$2:$B$126)</f>
        <v>324.35000000000002</v>
      </c>
      <c r="S2350" t="str">
        <f>VLOOKUP(CleanedData[[#This Row],[Product]],'02_Lookup_Tables'!$H$2:$I$126,2,FALSE)</f>
        <v>Apparel</v>
      </c>
      <c r="T2350" t="str">
        <f>VLOOKUP(CleanedData[[#This Row],[Province]],'02_Lookup_Tables'!$D$2:$E$10,2, FALSE)</f>
        <v>Southern Region</v>
      </c>
      <c r="U2350" t="str" cm="1">
        <f t="array" ref="U2350">_xlfn.IFS(CleanedData[[#This Row],[Purchase Amount]]&lt;500,"Low",
CleanedData[[#This Row],[Purchase Amount]]&lt;5000,"Medium",
TRUE,"High")</f>
        <v>Low</v>
      </c>
      <c r="V2350" t="str">
        <f>TEXT(CleanedData[[#This Row],[Date]],"mmmm")</f>
        <v>April</v>
      </c>
      <c r="W2350" t="str">
        <f>"Q"&amp;ROUNDUP(MONTH(CleanedData[[#This Row],[Date]])/3,0)</f>
        <v>Q2</v>
      </c>
      <c r="X2350" t="str">
        <f>IF(CleanedData[[#This Row],[Purchase Amount]]&gt;=5000,"Yes","No")</f>
        <v>No</v>
      </c>
      <c r="Y2350">
        <f>IF(CleanedData[[#This Row],[Recommend]]="Yes",1,0)</f>
        <v>1</v>
      </c>
      <c r="Z2350" s="6">
        <f>CleanedData[[#This Row],[Purchase Amount]]*0.15</f>
        <v>48.652500000000003</v>
      </c>
      <c r="AA2350" s="6">
        <f>CleanedData[[#This Row],[Purchase Amount]]*1.15</f>
        <v>373.0025</v>
      </c>
    </row>
    <row r="2351" spans="1:27" x14ac:dyDescent="0.3">
      <c r="A2351">
        <v>2826</v>
      </c>
      <c r="B2351" t="s">
        <v>2576</v>
      </c>
      <c r="C2351" s="1">
        <v>45311</v>
      </c>
      <c r="D2351">
        <v>69</v>
      </c>
      <c r="E2351" t="s">
        <v>39</v>
      </c>
      <c r="F2351" t="s">
        <v>68</v>
      </c>
      <c r="G2351" t="s">
        <v>288</v>
      </c>
      <c r="H2351">
        <v>5</v>
      </c>
      <c r="I2351" t="s">
        <v>42</v>
      </c>
      <c r="J2351" t="s">
        <v>69</v>
      </c>
      <c r="K2351" t="s">
        <v>64</v>
      </c>
      <c r="L2351" t="s">
        <v>45</v>
      </c>
      <c r="M2351" t="s">
        <v>190</v>
      </c>
      <c r="N2351" t="s">
        <v>57</v>
      </c>
      <c r="O2351" t="s">
        <v>89</v>
      </c>
      <c r="P2351" t="s">
        <v>70</v>
      </c>
      <c r="Q2351" t="s">
        <v>97</v>
      </c>
      <c r="R2351" s="6">
        <f>_xlfn.XLOOKUP(CleanedData[[#This Row],[Product]],'02_Lookup_Tables'!$A$2:$A$126,'02_Lookup_Tables'!$B$2:$B$126)</f>
        <v>605.1</v>
      </c>
      <c r="S2351" t="str">
        <f>VLOOKUP(CleanedData[[#This Row],[Product]],'02_Lookup_Tables'!$H$2:$I$126,2,FALSE)</f>
        <v>Apparel</v>
      </c>
      <c r="T2351" t="str">
        <f>VLOOKUP(CleanedData[[#This Row],[Province]],'02_Lookup_Tables'!$D$2:$E$10,2, FALSE)</f>
        <v>Northern Region</v>
      </c>
      <c r="U2351" t="str" cm="1">
        <f t="array" ref="U2351">_xlfn.IFS(CleanedData[[#This Row],[Purchase Amount]]&lt;500,"Low",
CleanedData[[#This Row],[Purchase Amount]]&lt;5000,"Medium",
TRUE,"High")</f>
        <v>Medium</v>
      </c>
      <c r="V2351" t="str">
        <f>TEXT(CleanedData[[#This Row],[Date]],"mmmm")</f>
        <v>January</v>
      </c>
      <c r="W2351" t="str">
        <f>"Q"&amp;ROUNDUP(MONTH(CleanedData[[#This Row],[Date]])/3,0)</f>
        <v>Q1</v>
      </c>
      <c r="X2351" t="str">
        <f>IF(CleanedData[[#This Row],[Purchase Amount]]&gt;=5000,"Yes","No")</f>
        <v>No</v>
      </c>
      <c r="Y2351">
        <f>IF(CleanedData[[#This Row],[Recommend]]="Yes",1,0)</f>
        <v>0</v>
      </c>
      <c r="Z2351" s="6">
        <f>CleanedData[[#This Row],[Purchase Amount]]*0.15</f>
        <v>90.765000000000001</v>
      </c>
      <c r="AA2351" s="6">
        <f>CleanedData[[#This Row],[Purchase Amount]]*1.15</f>
        <v>695.86500000000001</v>
      </c>
    </row>
    <row r="2352" spans="1:27" x14ac:dyDescent="0.3">
      <c r="A2352">
        <v>2827</v>
      </c>
      <c r="B2352" t="s">
        <v>2577</v>
      </c>
      <c r="C2352" s="1">
        <v>45833</v>
      </c>
      <c r="D2352">
        <v>18</v>
      </c>
      <c r="E2352" t="s">
        <v>52</v>
      </c>
      <c r="F2352" t="s">
        <v>61</v>
      </c>
      <c r="G2352" t="s">
        <v>227</v>
      </c>
      <c r="H2352">
        <v>1</v>
      </c>
      <c r="I2352" t="s">
        <v>45</v>
      </c>
      <c r="J2352" t="s">
        <v>43</v>
      </c>
      <c r="K2352" t="s">
        <v>64</v>
      </c>
      <c r="L2352" t="s">
        <v>45</v>
      </c>
      <c r="M2352" t="s">
        <v>147</v>
      </c>
      <c r="N2352" t="s">
        <v>80</v>
      </c>
      <c r="O2352" t="s">
        <v>148</v>
      </c>
      <c r="P2352" t="s">
        <v>70</v>
      </c>
      <c r="Q2352" t="s">
        <v>66</v>
      </c>
      <c r="R2352" s="6">
        <f>_xlfn.XLOOKUP(CleanedData[[#This Row],[Product]],'02_Lookup_Tables'!$A$2:$A$126,'02_Lookup_Tables'!$B$2:$B$126)</f>
        <v>22574.95</v>
      </c>
      <c r="S2352" t="str">
        <f>VLOOKUP(CleanedData[[#This Row],[Product]],'02_Lookup_Tables'!$H$2:$I$126,2,FALSE)</f>
        <v>Electronics</v>
      </c>
      <c r="T2352" t="str">
        <f>VLOOKUP(CleanedData[[#This Row],[Province]],'02_Lookup_Tables'!$D$2:$E$10,2, FALSE)</f>
        <v>Southern Region</v>
      </c>
      <c r="U2352" t="str" cm="1">
        <f t="array" ref="U2352">_xlfn.IFS(CleanedData[[#This Row],[Purchase Amount]]&lt;500,"Low",
CleanedData[[#This Row],[Purchase Amount]]&lt;5000,"Medium",
TRUE,"High")</f>
        <v>High</v>
      </c>
      <c r="V2352" t="str">
        <f>TEXT(CleanedData[[#This Row],[Date]],"mmmm")</f>
        <v>June</v>
      </c>
      <c r="W2352" t="str">
        <f>"Q"&amp;ROUNDUP(MONTH(CleanedData[[#This Row],[Date]])/3,0)</f>
        <v>Q2</v>
      </c>
      <c r="X2352" t="str">
        <f>IF(CleanedData[[#This Row],[Purchase Amount]]&gt;=5000,"Yes","No")</f>
        <v>Yes</v>
      </c>
      <c r="Y2352">
        <f>IF(CleanedData[[#This Row],[Recommend]]="Yes",1,0)</f>
        <v>1</v>
      </c>
      <c r="Z2352" s="6">
        <f>CleanedData[[#This Row],[Purchase Amount]]*0.15</f>
        <v>3386.2424999999998</v>
      </c>
      <c r="AA2352" s="6">
        <f>CleanedData[[#This Row],[Purchase Amount]]*1.15</f>
        <v>25961.192499999997</v>
      </c>
    </row>
    <row r="2353" spans="1:27" x14ac:dyDescent="0.3">
      <c r="A2353">
        <v>2828</v>
      </c>
      <c r="B2353" t="s">
        <v>2578</v>
      </c>
      <c r="C2353" s="1">
        <v>45421</v>
      </c>
      <c r="D2353">
        <v>34</v>
      </c>
      <c r="E2353" t="s">
        <v>60</v>
      </c>
      <c r="F2353" t="s">
        <v>77</v>
      </c>
      <c r="G2353" t="s">
        <v>342</v>
      </c>
      <c r="H2353">
        <v>1</v>
      </c>
      <c r="I2353" t="s">
        <v>45</v>
      </c>
      <c r="J2353" t="s">
        <v>74</v>
      </c>
      <c r="K2353" t="s">
        <v>44</v>
      </c>
      <c r="L2353" t="s">
        <v>42</v>
      </c>
      <c r="M2353" t="s">
        <v>106</v>
      </c>
      <c r="N2353" t="s">
        <v>80</v>
      </c>
      <c r="O2353" t="s">
        <v>148</v>
      </c>
      <c r="P2353" t="s">
        <v>70</v>
      </c>
      <c r="Q2353" t="s">
        <v>58</v>
      </c>
      <c r="R2353" s="6">
        <f>_xlfn.XLOOKUP(CleanedData[[#This Row],[Product]],'02_Lookup_Tables'!$A$2:$A$126,'02_Lookup_Tables'!$B$2:$B$126)</f>
        <v>529.15</v>
      </c>
      <c r="S2353" t="str">
        <f>VLOOKUP(CleanedData[[#This Row],[Product]],'02_Lookup_Tables'!$H$2:$I$126,2,FALSE)</f>
        <v>Accessories</v>
      </c>
      <c r="T2353" t="str">
        <f>VLOOKUP(CleanedData[[#This Row],[Province]],'02_Lookup_Tables'!$D$2:$E$10,2, FALSE)</f>
        <v>Central Region</v>
      </c>
      <c r="U2353" t="str" cm="1">
        <f t="array" ref="U2353">_xlfn.IFS(CleanedData[[#This Row],[Purchase Amount]]&lt;500,"Low",
CleanedData[[#This Row],[Purchase Amount]]&lt;5000,"Medium",
TRUE,"High")</f>
        <v>Medium</v>
      </c>
      <c r="V2353" t="str">
        <f>TEXT(CleanedData[[#This Row],[Date]],"mmmm")</f>
        <v>May</v>
      </c>
      <c r="W2353" t="str">
        <f>"Q"&amp;ROUNDUP(MONTH(CleanedData[[#This Row],[Date]])/3,0)</f>
        <v>Q2</v>
      </c>
      <c r="X2353" t="str">
        <f>IF(CleanedData[[#This Row],[Purchase Amount]]&gt;=5000,"Yes","No")</f>
        <v>No</v>
      </c>
      <c r="Y2353">
        <f>IF(CleanedData[[#This Row],[Recommend]]="Yes",1,0)</f>
        <v>1</v>
      </c>
      <c r="Z2353" s="6">
        <f>CleanedData[[#This Row],[Purchase Amount]]*0.15</f>
        <v>79.372499999999988</v>
      </c>
      <c r="AA2353" s="6">
        <f>CleanedData[[#This Row],[Purchase Amount]]*1.15</f>
        <v>608.52249999999992</v>
      </c>
    </row>
    <row r="2354" spans="1:27" x14ac:dyDescent="0.3">
      <c r="A2354">
        <v>2831</v>
      </c>
      <c r="B2354" t="s">
        <v>2579</v>
      </c>
      <c r="C2354" s="1">
        <v>45934</v>
      </c>
      <c r="D2354">
        <v>63</v>
      </c>
      <c r="E2354" t="s">
        <v>39</v>
      </c>
      <c r="F2354" t="s">
        <v>130</v>
      </c>
      <c r="G2354" t="s">
        <v>233</v>
      </c>
      <c r="H2354">
        <v>4</v>
      </c>
      <c r="I2354" t="s">
        <v>45</v>
      </c>
      <c r="J2354" t="s">
        <v>69</v>
      </c>
      <c r="K2354" t="s">
        <v>44</v>
      </c>
      <c r="L2354" t="s">
        <v>42</v>
      </c>
      <c r="N2354" t="s">
        <v>96</v>
      </c>
      <c r="O2354" t="s">
        <v>134</v>
      </c>
      <c r="P2354" t="s">
        <v>8646</v>
      </c>
      <c r="Q2354" t="s">
        <v>50</v>
      </c>
      <c r="R2354" s="6">
        <f>_xlfn.XLOOKUP(CleanedData[[#This Row],[Product]],'02_Lookup_Tables'!$A$2:$A$126,'02_Lookup_Tables'!$B$2:$B$126)</f>
        <v>324.35000000000002</v>
      </c>
      <c r="S2354" t="str">
        <f>VLOOKUP(CleanedData[[#This Row],[Product]],'02_Lookup_Tables'!$H$2:$I$126,2,FALSE)</f>
        <v>Apparel</v>
      </c>
      <c r="T2354" t="str">
        <f>VLOOKUP(CleanedData[[#This Row],[Province]],'02_Lookup_Tables'!$D$2:$E$10,2, FALSE)</f>
        <v>Eastern Region</v>
      </c>
      <c r="U2354" t="str" cm="1">
        <f t="array" ref="U2354">_xlfn.IFS(CleanedData[[#This Row],[Purchase Amount]]&lt;500,"Low",
CleanedData[[#This Row],[Purchase Amount]]&lt;5000,"Medium",
TRUE,"High")</f>
        <v>Low</v>
      </c>
      <c r="V2354" t="str">
        <f>TEXT(CleanedData[[#This Row],[Date]],"mmmm")</f>
        <v>October</v>
      </c>
      <c r="W2354" t="str">
        <f>"Q"&amp;ROUNDUP(MONTH(CleanedData[[#This Row],[Date]])/3,0)</f>
        <v>Q4</v>
      </c>
      <c r="X2354" t="str">
        <f>IF(CleanedData[[#This Row],[Purchase Amount]]&gt;=5000,"Yes","No")</f>
        <v>No</v>
      </c>
      <c r="Y2354">
        <f>IF(CleanedData[[#This Row],[Recommend]]="Yes",1,0)</f>
        <v>1</v>
      </c>
      <c r="Z2354" s="6">
        <f>CleanedData[[#This Row],[Purchase Amount]]*0.15</f>
        <v>48.652500000000003</v>
      </c>
      <c r="AA2354" s="6">
        <f>CleanedData[[#This Row],[Purchase Amount]]*1.15</f>
        <v>373.0025</v>
      </c>
    </row>
    <row r="2355" spans="1:27" x14ac:dyDescent="0.3">
      <c r="A2355">
        <v>2832</v>
      </c>
      <c r="B2355" t="s">
        <v>2580</v>
      </c>
      <c r="C2355" s="1">
        <v>45447</v>
      </c>
      <c r="D2355">
        <v>56</v>
      </c>
      <c r="E2355" t="s">
        <v>60</v>
      </c>
      <c r="F2355" t="s">
        <v>108</v>
      </c>
      <c r="G2355" t="s">
        <v>347</v>
      </c>
      <c r="H2355">
        <v>1</v>
      </c>
      <c r="I2355" t="s">
        <v>45</v>
      </c>
      <c r="J2355" t="s">
        <v>74</v>
      </c>
      <c r="K2355" t="s">
        <v>44</v>
      </c>
      <c r="L2355" t="s">
        <v>42</v>
      </c>
      <c r="M2355" t="s">
        <v>75</v>
      </c>
      <c r="N2355" t="s">
        <v>80</v>
      </c>
      <c r="O2355" t="s">
        <v>89</v>
      </c>
      <c r="P2355" t="s">
        <v>49</v>
      </c>
      <c r="Q2355" t="s">
        <v>50</v>
      </c>
      <c r="R2355" s="6">
        <f>_xlfn.XLOOKUP(CleanedData[[#This Row],[Product]],'02_Lookup_Tables'!$A$2:$A$126,'02_Lookup_Tables'!$B$2:$B$126)</f>
        <v>16523.5</v>
      </c>
      <c r="S2355" t="str">
        <f>VLOOKUP(CleanedData[[#This Row],[Product]],'02_Lookup_Tables'!$H$2:$I$126,2,FALSE)</f>
        <v>Electronics</v>
      </c>
      <c r="T2355" t="str">
        <f>VLOOKUP(CleanedData[[#This Row],[Province]],'02_Lookup_Tables'!$D$2:$E$10,2, FALSE)</f>
        <v>Gauteng Region</v>
      </c>
      <c r="U2355" t="str" cm="1">
        <f t="array" ref="U2355">_xlfn.IFS(CleanedData[[#This Row],[Purchase Amount]]&lt;500,"Low",
CleanedData[[#This Row],[Purchase Amount]]&lt;5000,"Medium",
TRUE,"High")</f>
        <v>High</v>
      </c>
      <c r="V2355" t="str">
        <f>TEXT(CleanedData[[#This Row],[Date]],"mmmm")</f>
        <v>June</v>
      </c>
      <c r="W2355" t="str">
        <f>"Q"&amp;ROUNDUP(MONTH(CleanedData[[#This Row],[Date]])/3,0)</f>
        <v>Q2</v>
      </c>
      <c r="X2355" t="str">
        <f>IF(CleanedData[[#This Row],[Purchase Amount]]&gt;=5000,"Yes","No")</f>
        <v>Yes</v>
      </c>
      <c r="Y2355">
        <f>IF(CleanedData[[#This Row],[Recommend]]="Yes",1,0)</f>
        <v>1</v>
      </c>
      <c r="Z2355" s="6">
        <f>CleanedData[[#This Row],[Purchase Amount]]*0.15</f>
        <v>2478.5250000000001</v>
      </c>
      <c r="AA2355" s="6">
        <f>CleanedData[[#This Row],[Purchase Amount]]*1.15</f>
        <v>19002.024999999998</v>
      </c>
    </row>
    <row r="2356" spans="1:27" x14ac:dyDescent="0.3">
      <c r="A2356">
        <v>2833</v>
      </c>
      <c r="B2356" t="s">
        <v>2581</v>
      </c>
      <c r="C2356" s="1">
        <v>45658</v>
      </c>
      <c r="D2356">
        <v>28</v>
      </c>
      <c r="E2356" t="s">
        <v>52</v>
      </c>
      <c r="F2356" t="s">
        <v>130</v>
      </c>
      <c r="G2356" t="s">
        <v>258</v>
      </c>
      <c r="H2356">
        <v>4</v>
      </c>
      <c r="I2356" t="s">
        <v>42</v>
      </c>
      <c r="J2356" t="s">
        <v>74</v>
      </c>
      <c r="K2356" t="s">
        <v>44</v>
      </c>
      <c r="L2356" t="s">
        <v>42</v>
      </c>
      <c r="N2356" t="s">
        <v>96</v>
      </c>
      <c r="O2356" t="s">
        <v>134</v>
      </c>
      <c r="P2356" t="s">
        <v>8646</v>
      </c>
      <c r="Q2356" t="s">
        <v>58</v>
      </c>
      <c r="R2356" s="6">
        <f>_xlfn.XLOOKUP(CleanedData[[#This Row],[Product]],'02_Lookup_Tables'!$A$2:$A$126,'02_Lookup_Tables'!$B$2:$B$126)</f>
        <v>768.34</v>
      </c>
      <c r="S2356" t="str">
        <f>VLOOKUP(CleanedData[[#This Row],[Product]],'02_Lookup_Tables'!$H$2:$I$126,2,FALSE)</f>
        <v>Home &amp; Living</v>
      </c>
      <c r="T2356" t="str">
        <f>VLOOKUP(CleanedData[[#This Row],[Province]],'02_Lookup_Tables'!$D$2:$E$10,2, FALSE)</f>
        <v>Eastern Region</v>
      </c>
      <c r="U2356" t="str" cm="1">
        <f t="array" ref="U2356">_xlfn.IFS(CleanedData[[#This Row],[Purchase Amount]]&lt;500,"Low",
CleanedData[[#This Row],[Purchase Amount]]&lt;5000,"Medium",
TRUE,"High")</f>
        <v>Medium</v>
      </c>
      <c r="V2356" t="str">
        <f>TEXT(CleanedData[[#This Row],[Date]],"mmmm")</f>
        <v>January</v>
      </c>
      <c r="W2356" t="str">
        <f>"Q"&amp;ROUNDUP(MONTH(CleanedData[[#This Row],[Date]])/3,0)</f>
        <v>Q1</v>
      </c>
      <c r="X2356" t="str">
        <f>IF(CleanedData[[#This Row],[Purchase Amount]]&gt;=5000,"Yes","No")</f>
        <v>No</v>
      </c>
      <c r="Y2356">
        <f>IF(CleanedData[[#This Row],[Recommend]]="Yes",1,0)</f>
        <v>0</v>
      </c>
      <c r="Z2356" s="6">
        <f>CleanedData[[#This Row],[Purchase Amount]]*0.15</f>
        <v>115.251</v>
      </c>
      <c r="AA2356" s="6">
        <f>CleanedData[[#This Row],[Purchase Amount]]*1.15</f>
        <v>883.59100000000001</v>
      </c>
    </row>
    <row r="2357" spans="1:27" x14ac:dyDescent="0.3">
      <c r="A2357">
        <v>2834</v>
      </c>
      <c r="B2357" t="s">
        <v>2582</v>
      </c>
      <c r="C2357" s="1">
        <v>45457</v>
      </c>
      <c r="D2357">
        <v>27</v>
      </c>
      <c r="E2357" t="s">
        <v>39</v>
      </c>
      <c r="F2357" t="s">
        <v>77</v>
      </c>
      <c r="G2357" t="s">
        <v>372</v>
      </c>
      <c r="H2357">
        <v>1</v>
      </c>
      <c r="I2357" t="s">
        <v>45</v>
      </c>
      <c r="J2357" t="s">
        <v>74</v>
      </c>
      <c r="K2357" t="s">
        <v>64</v>
      </c>
      <c r="L2357" t="s">
        <v>45</v>
      </c>
      <c r="M2357" t="s">
        <v>140</v>
      </c>
      <c r="N2357" t="s">
        <v>80</v>
      </c>
      <c r="O2357" t="s">
        <v>148</v>
      </c>
      <c r="P2357" t="s">
        <v>70</v>
      </c>
      <c r="Q2357" t="s">
        <v>58</v>
      </c>
      <c r="R2357" s="6">
        <f>_xlfn.XLOOKUP(CleanedData[[#This Row],[Product]],'02_Lookup_Tables'!$A$2:$A$126,'02_Lookup_Tables'!$B$2:$B$126)</f>
        <v>944.78</v>
      </c>
      <c r="S2357" t="str">
        <f>VLOOKUP(CleanedData[[#This Row],[Product]],'02_Lookup_Tables'!$H$2:$I$126,2,FALSE)</f>
        <v>Electronics</v>
      </c>
      <c r="T2357" t="str">
        <f>VLOOKUP(CleanedData[[#This Row],[Province]],'02_Lookup_Tables'!$D$2:$E$10,2, FALSE)</f>
        <v>Central Region</v>
      </c>
      <c r="U2357" t="str" cm="1">
        <f t="array" ref="U2357">_xlfn.IFS(CleanedData[[#This Row],[Purchase Amount]]&lt;500,"Low",
CleanedData[[#This Row],[Purchase Amount]]&lt;5000,"Medium",
TRUE,"High")</f>
        <v>Medium</v>
      </c>
      <c r="V2357" t="str">
        <f>TEXT(CleanedData[[#This Row],[Date]],"mmmm")</f>
        <v>June</v>
      </c>
      <c r="W2357" t="str">
        <f>"Q"&amp;ROUNDUP(MONTH(CleanedData[[#This Row],[Date]])/3,0)</f>
        <v>Q2</v>
      </c>
      <c r="X2357" t="str">
        <f>IF(CleanedData[[#This Row],[Purchase Amount]]&gt;=5000,"Yes","No")</f>
        <v>No</v>
      </c>
      <c r="Y2357">
        <f>IF(CleanedData[[#This Row],[Recommend]]="Yes",1,0)</f>
        <v>1</v>
      </c>
      <c r="Z2357" s="6">
        <f>CleanedData[[#This Row],[Purchase Amount]]*0.15</f>
        <v>141.71699999999998</v>
      </c>
      <c r="AA2357" s="6">
        <f>CleanedData[[#This Row],[Purchase Amount]]*1.15</f>
        <v>1086.4969999999998</v>
      </c>
    </row>
    <row r="2358" spans="1:27" x14ac:dyDescent="0.3">
      <c r="A2358">
        <v>2835</v>
      </c>
      <c r="B2358" t="s">
        <v>2583</v>
      </c>
      <c r="C2358" s="1">
        <v>45821</v>
      </c>
      <c r="D2358">
        <v>22</v>
      </c>
      <c r="E2358" t="s">
        <v>39</v>
      </c>
      <c r="F2358" t="s">
        <v>83</v>
      </c>
      <c r="G2358" t="s">
        <v>62</v>
      </c>
      <c r="H2358">
        <v>2</v>
      </c>
      <c r="I2358" t="s">
        <v>42</v>
      </c>
      <c r="J2358" t="s">
        <v>63</v>
      </c>
      <c r="K2358" t="s">
        <v>64</v>
      </c>
      <c r="L2358" t="s">
        <v>45</v>
      </c>
      <c r="M2358" t="s">
        <v>147</v>
      </c>
      <c r="N2358" t="s">
        <v>47</v>
      </c>
      <c r="O2358" t="s">
        <v>148</v>
      </c>
      <c r="P2358" t="s">
        <v>70</v>
      </c>
      <c r="Q2358" t="s">
        <v>66</v>
      </c>
      <c r="R2358" s="6">
        <f>_xlfn.XLOOKUP(CleanedData[[#This Row],[Product]],'02_Lookup_Tables'!$A$2:$A$126,'02_Lookup_Tables'!$B$2:$B$126)</f>
        <v>230.14</v>
      </c>
      <c r="S2358" t="str">
        <f>VLOOKUP(CleanedData[[#This Row],[Product]],'02_Lookup_Tables'!$H$2:$I$126,2,FALSE)</f>
        <v>Sports &amp; Outdoors</v>
      </c>
      <c r="T2358" t="str">
        <f>VLOOKUP(CleanedData[[#This Row],[Province]],'02_Lookup_Tables'!$D$2:$E$10,2, FALSE)</f>
        <v>Western Region</v>
      </c>
      <c r="U2358" t="str" cm="1">
        <f t="array" ref="U2358">_xlfn.IFS(CleanedData[[#This Row],[Purchase Amount]]&lt;500,"Low",
CleanedData[[#This Row],[Purchase Amount]]&lt;5000,"Medium",
TRUE,"High")</f>
        <v>Low</v>
      </c>
      <c r="V2358" t="str">
        <f>TEXT(CleanedData[[#This Row],[Date]],"mmmm")</f>
        <v>June</v>
      </c>
      <c r="W2358" t="str">
        <f>"Q"&amp;ROUNDUP(MONTH(CleanedData[[#This Row],[Date]])/3,0)</f>
        <v>Q2</v>
      </c>
      <c r="X2358" t="str">
        <f>IF(CleanedData[[#This Row],[Purchase Amount]]&gt;=5000,"Yes","No")</f>
        <v>No</v>
      </c>
      <c r="Y2358">
        <f>IF(CleanedData[[#This Row],[Recommend]]="Yes",1,0)</f>
        <v>0</v>
      </c>
      <c r="Z2358" s="6">
        <f>CleanedData[[#This Row],[Purchase Amount]]*0.15</f>
        <v>34.520999999999994</v>
      </c>
      <c r="AA2358" s="6">
        <f>CleanedData[[#This Row],[Purchase Amount]]*1.15</f>
        <v>264.66099999999994</v>
      </c>
    </row>
    <row r="2359" spans="1:27" x14ac:dyDescent="0.3">
      <c r="A2359">
        <v>2836</v>
      </c>
      <c r="B2359" t="s">
        <v>2584</v>
      </c>
      <c r="C2359" s="1">
        <v>45471</v>
      </c>
      <c r="D2359">
        <v>48</v>
      </c>
      <c r="E2359" t="s">
        <v>39</v>
      </c>
      <c r="F2359" t="s">
        <v>77</v>
      </c>
      <c r="G2359" t="s">
        <v>291</v>
      </c>
      <c r="H2359">
        <v>3</v>
      </c>
      <c r="I2359" t="s">
        <v>45</v>
      </c>
      <c r="J2359" t="s">
        <v>69</v>
      </c>
      <c r="K2359" t="s">
        <v>64</v>
      </c>
      <c r="L2359" t="s">
        <v>42</v>
      </c>
      <c r="M2359" t="s">
        <v>92</v>
      </c>
      <c r="N2359" t="s">
        <v>48</v>
      </c>
      <c r="O2359" t="s">
        <v>89</v>
      </c>
      <c r="P2359" t="s">
        <v>49</v>
      </c>
      <c r="Q2359" t="s">
        <v>93</v>
      </c>
      <c r="R2359" s="6">
        <f>_xlfn.XLOOKUP(CleanedData[[#This Row],[Product]],'02_Lookup_Tables'!$A$2:$A$126,'02_Lookup_Tables'!$B$2:$B$126)</f>
        <v>1171.25</v>
      </c>
      <c r="S2359" t="str">
        <f>VLOOKUP(CleanedData[[#This Row],[Product]],'02_Lookup_Tables'!$H$2:$I$126,2,FALSE)</f>
        <v>Toys &amp; Games</v>
      </c>
      <c r="T2359" t="str">
        <f>VLOOKUP(CleanedData[[#This Row],[Province]],'02_Lookup_Tables'!$D$2:$E$10,2, FALSE)</f>
        <v>Central Region</v>
      </c>
      <c r="U2359" t="str" cm="1">
        <f t="array" ref="U2359">_xlfn.IFS(CleanedData[[#This Row],[Purchase Amount]]&lt;500,"Low",
CleanedData[[#This Row],[Purchase Amount]]&lt;5000,"Medium",
TRUE,"High")</f>
        <v>Medium</v>
      </c>
      <c r="V2359" t="str">
        <f>TEXT(CleanedData[[#This Row],[Date]],"mmmm")</f>
        <v>June</v>
      </c>
      <c r="W2359" t="str">
        <f>"Q"&amp;ROUNDUP(MONTH(CleanedData[[#This Row],[Date]])/3,0)</f>
        <v>Q2</v>
      </c>
      <c r="X2359" t="str">
        <f>IF(CleanedData[[#This Row],[Purchase Amount]]&gt;=5000,"Yes","No")</f>
        <v>No</v>
      </c>
      <c r="Y2359">
        <f>IF(CleanedData[[#This Row],[Recommend]]="Yes",1,0)</f>
        <v>1</v>
      </c>
      <c r="Z2359" s="6">
        <f>CleanedData[[#This Row],[Purchase Amount]]*0.15</f>
        <v>175.6875</v>
      </c>
      <c r="AA2359" s="6">
        <f>CleanedData[[#This Row],[Purchase Amount]]*1.15</f>
        <v>1346.9375</v>
      </c>
    </row>
    <row r="2360" spans="1:27" x14ac:dyDescent="0.3">
      <c r="A2360">
        <v>2838</v>
      </c>
      <c r="B2360" t="s">
        <v>2585</v>
      </c>
      <c r="C2360" s="1">
        <v>45594</v>
      </c>
      <c r="D2360">
        <v>27</v>
      </c>
      <c r="E2360" t="s">
        <v>52</v>
      </c>
      <c r="F2360" t="s">
        <v>83</v>
      </c>
      <c r="G2360" t="s">
        <v>668</v>
      </c>
      <c r="H2360">
        <v>1</v>
      </c>
      <c r="I2360" t="s">
        <v>45</v>
      </c>
      <c r="J2360" t="s">
        <v>69</v>
      </c>
      <c r="K2360" t="s">
        <v>64</v>
      </c>
      <c r="L2360" t="s">
        <v>45</v>
      </c>
      <c r="M2360" t="s">
        <v>231</v>
      </c>
      <c r="N2360" t="s">
        <v>80</v>
      </c>
      <c r="O2360" t="s">
        <v>89</v>
      </c>
      <c r="P2360" t="s">
        <v>49</v>
      </c>
      <c r="Q2360" t="s">
        <v>58</v>
      </c>
      <c r="R2360" s="6">
        <f>_xlfn.XLOOKUP(CleanedData[[#This Row],[Product]],'02_Lookup_Tables'!$A$2:$A$126,'02_Lookup_Tables'!$B$2:$B$126)</f>
        <v>301.58</v>
      </c>
      <c r="S2360" t="str">
        <f>VLOOKUP(CleanedData[[#This Row],[Product]],'02_Lookup_Tables'!$H$2:$I$126,2,FALSE)</f>
        <v>Food</v>
      </c>
      <c r="T2360" t="str">
        <f>VLOOKUP(CleanedData[[#This Row],[Province]],'02_Lookup_Tables'!$D$2:$E$10,2, FALSE)</f>
        <v>Western Region</v>
      </c>
      <c r="U2360" t="str" cm="1">
        <f t="array" ref="U2360">_xlfn.IFS(CleanedData[[#This Row],[Purchase Amount]]&lt;500,"Low",
CleanedData[[#This Row],[Purchase Amount]]&lt;5000,"Medium",
TRUE,"High")</f>
        <v>Low</v>
      </c>
      <c r="V2360" t="str">
        <f>TEXT(CleanedData[[#This Row],[Date]],"mmmm")</f>
        <v>October</v>
      </c>
      <c r="W2360" t="str">
        <f>"Q"&amp;ROUNDUP(MONTH(CleanedData[[#This Row],[Date]])/3,0)</f>
        <v>Q4</v>
      </c>
      <c r="X2360" t="str">
        <f>IF(CleanedData[[#This Row],[Purchase Amount]]&gt;=5000,"Yes","No")</f>
        <v>No</v>
      </c>
      <c r="Y2360">
        <f>IF(CleanedData[[#This Row],[Recommend]]="Yes",1,0)</f>
        <v>1</v>
      </c>
      <c r="Z2360" s="6">
        <f>CleanedData[[#This Row],[Purchase Amount]]*0.15</f>
        <v>45.236999999999995</v>
      </c>
      <c r="AA2360" s="6">
        <f>CleanedData[[#This Row],[Purchase Amount]]*1.15</f>
        <v>346.81699999999995</v>
      </c>
    </row>
    <row r="2361" spans="1:27" x14ac:dyDescent="0.3">
      <c r="A2361">
        <v>2839</v>
      </c>
      <c r="B2361" t="s">
        <v>2586</v>
      </c>
      <c r="C2361" s="1">
        <v>45486</v>
      </c>
      <c r="D2361">
        <v>41</v>
      </c>
      <c r="E2361" t="s">
        <v>39</v>
      </c>
      <c r="F2361" t="s">
        <v>72</v>
      </c>
      <c r="G2361" t="s">
        <v>168</v>
      </c>
      <c r="H2361">
        <v>4</v>
      </c>
      <c r="I2361" t="s">
        <v>45</v>
      </c>
      <c r="J2361" t="s">
        <v>74</v>
      </c>
      <c r="K2361" t="s">
        <v>55</v>
      </c>
      <c r="L2361" t="s">
        <v>45</v>
      </c>
      <c r="M2361" t="s">
        <v>79</v>
      </c>
      <c r="N2361" t="s">
        <v>96</v>
      </c>
      <c r="O2361" t="s">
        <v>89</v>
      </c>
      <c r="P2361" t="s">
        <v>70</v>
      </c>
      <c r="Q2361" t="s">
        <v>81</v>
      </c>
      <c r="R2361" s="6">
        <f>_xlfn.XLOOKUP(CleanedData[[#This Row],[Product]],'02_Lookup_Tables'!$A$2:$A$126,'02_Lookup_Tables'!$B$2:$B$126)</f>
        <v>14729.04</v>
      </c>
      <c r="S2361" t="str">
        <f>VLOOKUP(CleanedData[[#This Row],[Product]],'02_Lookup_Tables'!$H$2:$I$126,2,FALSE)</f>
        <v>Electronics</v>
      </c>
      <c r="T2361" t="str">
        <f>VLOOKUP(CleanedData[[#This Row],[Province]],'02_Lookup_Tables'!$D$2:$E$10,2, FALSE)</f>
        <v>Central Region</v>
      </c>
      <c r="U2361" t="str" cm="1">
        <f t="array" ref="U2361">_xlfn.IFS(CleanedData[[#This Row],[Purchase Amount]]&lt;500,"Low",
CleanedData[[#This Row],[Purchase Amount]]&lt;5000,"Medium",
TRUE,"High")</f>
        <v>High</v>
      </c>
      <c r="V2361" t="str">
        <f>TEXT(CleanedData[[#This Row],[Date]],"mmmm")</f>
        <v>July</v>
      </c>
      <c r="W2361" t="str">
        <f>"Q"&amp;ROUNDUP(MONTH(CleanedData[[#This Row],[Date]])/3,0)</f>
        <v>Q3</v>
      </c>
      <c r="X2361" t="str">
        <f>IF(CleanedData[[#This Row],[Purchase Amount]]&gt;=5000,"Yes","No")</f>
        <v>Yes</v>
      </c>
      <c r="Y2361">
        <f>IF(CleanedData[[#This Row],[Recommend]]="Yes",1,0)</f>
        <v>1</v>
      </c>
      <c r="Z2361" s="6">
        <f>CleanedData[[#This Row],[Purchase Amount]]*0.15</f>
        <v>2209.3560000000002</v>
      </c>
      <c r="AA2361" s="6">
        <f>CleanedData[[#This Row],[Purchase Amount]]*1.15</f>
        <v>16938.396000000001</v>
      </c>
    </row>
    <row r="2362" spans="1:27" x14ac:dyDescent="0.3">
      <c r="A2362">
        <v>2840</v>
      </c>
      <c r="B2362" t="s">
        <v>2587</v>
      </c>
      <c r="C2362" s="1">
        <v>45973</v>
      </c>
      <c r="D2362">
        <v>71</v>
      </c>
      <c r="E2362" t="s">
        <v>39</v>
      </c>
      <c r="F2362" t="s">
        <v>40</v>
      </c>
      <c r="G2362" t="s">
        <v>976</v>
      </c>
      <c r="H2362">
        <v>1</v>
      </c>
      <c r="I2362" t="s">
        <v>45</v>
      </c>
      <c r="J2362" t="s">
        <v>54</v>
      </c>
      <c r="K2362" t="s">
        <v>44</v>
      </c>
      <c r="L2362" t="s">
        <v>45</v>
      </c>
      <c r="M2362" t="s">
        <v>151</v>
      </c>
      <c r="N2362" t="s">
        <v>80</v>
      </c>
      <c r="O2362" t="s">
        <v>89</v>
      </c>
      <c r="P2362" t="s">
        <v>49</v>
      </c>
      <c r="Q2362" t="s">
        <v>97</v>
      </c>
      <c r="R2362" s="6">
        <f>_xlfn.XLOOKUP(CleanedData[[#This Row],[Product]],'02_Lookup_Tables'!$A$2:$A$126,'02_Lookup_Tables'!$B$2:$B$126)</f>
        <v>412.16</v>
      </c>
      <c r="S2362" t="str">
        <f>VLOOKUP(CleanedData[[#This Row],[Product]],'02_Lookup_Tables'!$H$2:$I$126,2,FALSE)</f>
        <v>Apparel</v>
      </c>
      <c r="T2362" t="str">
        <f>VLOOKUP(CleanedData[[#This Row],[Province]],'02_Lookup_Tables'!$D$2:$E$10,2, FALSE)</f>
        <v>Northern Region</v>
      </c>
      <c r="U2362" t="str" cm="1">
        <f t="array" ref="U2362">_xlfn.IFS(CleanedData[[#This Row],[Purchase Amount]]&lt;500,"Low",
CleanedData[[#This Row],[Purchase Amount]]&lt;5000,"Medium",
TRUE,"High")</f>
        <v>Low</v>
      </c>
      <c r="V2362" t="str">
        <f>TEXT(CleanedData[[#This Row],[Date]],"mmmm")</f>
        <v>November</v>
      </c>
      <c r="W2362" t="str">
        <f>"Q"&amp;ROUNDUP(MONTH(CleanedData[[#This Row],[Date]])/3,0)</f>
        <v>Q4</v>
      </c>
      <c r="X2362" t="str">
        <f>IF(CleanedData[[#This Row],[Purchase Amount]]&gt;=5000,"Yes","No")</f>
        <v>No</v>
      </c>
      <c r="Y2362">
        <f>IF(CleanedData[[#This Row],[Recommend]]="Yes",1,0)</f>
        <v>1</v>
      </c>
      <c r="Z2362" s="6">
        <f>CleanedData[[#This Row],[Purchase Amount]]*0.15</f>
        <v>61.823999999999998</v>
      </c>
      <c r="AA2362" s="6">
        <f>CleanedData[[#This Row],[Purchase Amount]]*1.15</f>
        <v>473.98399999999998</v>
      </c>
    </row>
    <row r="2363" spans="1:27" x14ac:dyDescent="0.3">
      <c r="A2363">
        <v>2842</v>
      </c>
      <c r="B2363" t="s">
        <v>2588</v>
      </c>
      <c r="C2363" s="1">
        <v>45382</v>
      </c>
      <c r="E2363" t="s">
        <v>60</v>
      </c>
      <c r="F2363" t="s">
        <v>108</v>
      </c>
      <c r="G2363" t="s">
        <v>950</v>
      </c>
      <c r="H2363">
        <v>5</v>
      </c>
      <c r="I2363" t="s">
        <v>42</v>
      </c>
      <c r="J2363" t="s">
        <v>43</v>
      </c>
      <c r="K2363" t="s">
        <v>44</v>
      </c>
      <c r="L2363" t="s">
        <v>45</v>
      </c>
      <c r="M2363" t="s">
        <v>75</v>
      </c>
      <c r="N2363" t="s">
        <v>57</v>
      </c>
      <c r="O2363" t="s">
        <v>89</v>
      </c>
      <c r="P2363" t="s">
        <v>70</v>
      </c>
      <c r="Q2363" t="s">
        <v>166</v>
      </c>
      <c r="R2363" s="6">
        <f>_xlfn.XLOOKUP(CleanedData[[#This Row],[Product]],'02_Lookup_Tables'!$A$2:$A$126,'02_Lookup_Tables'!$B$2:$B$126)</f>
        <v>85.25</v>
      </c>
      <c r="S2363" t="str">
        <f>VLOOKUP(CleanedData[[#This Row],[Product]],'02_Lookup_Tables'!$H$2:$I$126,2,FALSE)</f>
        <v>Beauty &amp; Personal Care</v>
      </c>
      <c r="T2363" t="str">
        <f>VLOOKUP(CleanedData[[#This Row],[Province]],'02_Lookup_Tables'!$D$2:$E$10,2, FALSE)</f>
        <v>Gauteng Region</v>
      </c>
      <c r="U2363" t="str" cm="1">
        <f t="array" ref="U2363">_xlfn.IFS(CleanedData[[#This Row],[Purchase Amount]]&lt;500,"Low",
CleanedData[[#This Row],[Purchase Amount]]&lt;5000,"Medium",
TRUE,"High")</f>
        <v>Low</v>
      </c>
      <c r="V2363" t="str">
        <f>TEXT(CleanedData[[#This Row],[Date]],"mmmm")</f>
        <v>March</v>
      </c>
      <c r="W2363" t="str">
        <f>"Q"&amp;ROUNDUP(MONTH(CleanedData[[#This Row],[Date]])/3,0)</f>
        <v>Q1</v>
      </c>
      <c r="X2363" t="str">
        <f>IF(CleanedData[[#This Row],[Purchase Amount]]&gt;=5000,"Yes","No")</f>
        <v>No</v>
      </c>
      <c r="Y2363">
        <f>IF(CleanedData[[#This Row],[Recommend]]="Yes",1,0)</f>
        <v>0</v>
      </c>
      <c r="Z2363" s="6">
        <f>CleanedData[[#This Row],[Purchase Amount]]*0.15</f>
        <v>12.7875</v>
      </c>
      <c r="AA2363" s="6">
        <f>CleanedData[[#This Row],[Purchase Amount]]*1.15</f>
        <v>98.037499999999994</v>
      </c>
    </row>
    <row r="2364" spans="1:27" x14ac:dyDescent="0.3">
      <c r="A2364">
        <v>2843</v>
      </c>
      <c r="B2364" t="s">
        <v>2589</v>
      </c>
      <c r="C2364" s="1">
        <v>45802</v>
      </c>
      <c r="D2364">
        <v>38</v>
      </c>
      <c r="E2364" t="s">
        <v>52</v>
      </c>
      <c r="F2364" t="s">
        <v>130</v>
      </c>
      <c r="G2364" t="s">
        <v>144</v>
      </c>
      <c r="H2364">
        <v>3</v>
      </c>
      <c r="I2364" t="s">
        <v>45</v>
      </c>
      <c r="J2364" t="s">
        <v>43</v>
      </c>
      <c r="K2364" t="s">
        <v>55</v>
      </c>
      <c r="L2364" t="s">
        <v>45</v>
      </c>
      <c r="N2364" t="s">
        <v>48</v>
      </c>
      <c r="O2364" t="s">
        <v>134</v>
      </c>
      <c r="P2364" t="s">
        <v>8646</v>
      </c>
      <c r="Q2364" t="s">
        <v>81</v>
      </c>
      <c r="R2364" s="6">
        <f>_xlfn.XLOOKUP(CleanedData[[#This Row],[Product]],'02_Lookup_Tables'!$A$2:$A$126,'02_Lookup_Tables'!$B$2:$B$126)</f>
        <v>4455.18</v>
      </c>
      <c r="S2364" t="str">
        <f>VLOOKUP(CleanedData[[#This Row],[Product]],'02_Lookup_Tables'!$H$2:$I$126,2,FALSE)</f>
        <v>Sports &amp; Outdoors</v>
      </c>
      <c r="T2364" t="str">
        <f>VLOOKUP(CleanedData[[#This Row],[Province]],'02_Lookup_Tables'!$D$2:$E$10,2, FALSE)</f>
        <v>Eastern Region</v>
      </c>
      <c r="U2364" t="str" cm="1">
        <f t="array" ref="U2364">_xlfn.IFS(CleanedData[[#This Row],[Purchase Amount]]&lt;500,"Low",
CleanedData[[#This Row],[Purchase Amount]]&lt;5000,"Medium",
TRUE,"High")</f>
        <v>Medium</v>
      </c>
      <c r="V2364" t="str">
        <f>TEXT(CleanedData[[#This Row],[Date]],"mmmm")</f>
        <v>May</v>
      </c>
      <c r="W2364" t="str">
        <f>"Q"&amp;ROUNDUP(MONTH(CleanedData[[#This Row],[Date]])/3,0)</f>
        <v>Q2</v>
      </c>
      <c r="X2364" t="str">
        <f>IF(CleanedData[[#This Row],[Purchase Amount]]&gt;=5000,"Yes","No")</f>
        <v>No</v>
      </c>
      <c r="Y2364">
        <f>IF(CleanedData[[#This Row],[Recommend]]="Yes",1,0)</f>
        <v>1</v>
      </c>
      <c r="Z2364" s="6">
        <f>CleanedData[[#This Row],[Purchase Amount]]*0.15</f>
        <v>668.27700000000004</v>
      </c>
      <c r="AA2364" s="6">
        <f>CleanedData[[#This Row],[Purchase Amount]]*1.15</f>
        <v>5123.4570000000003</v>
      </c>
    </row>
    <row r="2365" spans="1:27" x14ac:dyDescent="0.3">
      <c r="A2365">
        <v>2844</v>
      </c>
      <c r="B2365" t="s">
        <v>2590</v>
      </c>
      <c r="C2365" s="1">
        <v>45947</v>
      </c>
      <c r="D2365">
        <v>60</v>
      </c>
      <c r="E2365" t="s">
        <v>60</v>
      </c>
      <c r="F2365" t="s">
        <v>72</v>
      </c>
      <c r="G2365" t="s">
        <v>227</v>
      </c>
      <c r="H2365">
        <v>5</v>
      </c>
      <c r="I2365" t="s">
        <v>45</v>
      </c>
      <c r="J2365" t="s">
        <v>69</v>
      </c>
      <c r="K2365" t="s">
        <v>44</v>
      </c>
      <c r="L2365" t="s">
        <v>45</v>
      </c>
      <c r="M2365" t="s">
        <v>136</v>
      </c>
      <c r="N2365" t="s">
        <v>57</v>
      </c>
      <c r="O2365" t="s">
        <v>89</v>
      </c>
      <c r="P2365" t="s">
        <v>70</v>
      </c>
      <c r="Q2365" t="s">
        <v>50</v>
      </c>
      <c r="R2365" s="6">
        <f>_xlfn.XLOOKUP(CleanedData[[#This Row],[Product]],'02_Lookup_Tables'!$A$2:$A$126,'02_Lookup_Tables'!$B$2:$B$126)</f>
        <v>22574.95</v>
      </c>
      <c r="S2365" t="str">
        <f>VLOOKUP(CleanedData[[#This Row],[Product]],'02_Lookup_Tables'!$H$2:$I$126,2,FALSE)</f>
        <v>Electronics</v>
      </c>
      <c r="T2365" t="str">
        <f>VLOOKUP(CleanedData[[#This Row],[Province]],'02_Lookup_Tables'!$D$2:$E$10,2, FALSE)</f>
        <v>Central Region</v>
      </c>
      <c r="U2365" t="str" cm="1">
        <f t="array" ref="U2365">_xlfn.IFS(CleanedData[[#This Row],[Purchase Amount]]&lt;500,"Low",
CleanedData[[#This Row],[Purchase Amount]]&lt;5000,"Medium",
TRUE,"High")</f>
        <v>High</v>
      </c>
      <c r="V2365" t="str">
        <f>TEXT(CleanedData[[#This Row],[Date]],"mmmm")</f>
        <v>October</v>
      </c>
      <c r="W2365" t="str">
        <f>"Q"&amp;ROUNDUP(MONTH(CleanedData[[#This Row],[Date]])/3,0)</f>
        <v>Q4</v>
      </c>
      <c r="X2365" t="str">
        <f>IF(CleanedData[[#This Row],[Purchase Amount]]&gt;=5000,"Yes","No")</f>
        <v>Yes</v>
      </c>
      <c r="Y2365">
        <f>IF(CleanedData[[#This Row],[Recommend]]="Yes",1,0)</f>
        <v>1</v>
      </c>
      <c r="Z2365" s="6">
        <f>CleanedData[[#This Row],[Purchase Amount]]*0.15</f>
        <v>3386.2424999999998</v>
      </c>
      <c r="AA2365" s="6">
        <f>CleanedData[[#This Row],[Purchase Amount]]*1.15</f>
        <v>25961.192499999997</v>
      </c>
    </row>
    <row r="2366" spans="1:27" x14ac:dyDescent="0.3">
      <c r="A2366">
        <v>2845</v>
      </c>
      <c r="B2366" t="s">
        <v>2591</v>
      </c>
      <c r="C2366" s="1">
        <v>45871</v>
      </c>
      <c r="D2366">
        <v>48</v>
      </c>
      <c r="E2366" t="s">
        <v>60</v>
      </c>
      <c r="F2366" t="s">
        <v>130</v>
      </c>
      <c r="G2366" t="s">
        <v>284</v>
      </c>
      <c r="H2366">
        <v>2</v>
      </c>
      <c r="I2366" t="s">
        <v>42</v>
      </c>
      <c r="J2366" t="s">
        <v>74</v>
      </c>
      <c r="K2366" t="s">
        <v>44</v>
      </c>
      <c r="L2366" t="s">
        <v>45</v>
      </c>
      <c r="N2366" t="s">
        <v>47</v>
      </c>
      <c r="O2366" t="s">
        <v>134</v>
      </c>
      <c r="P2366" t="s">
        <v>8646</v>
      </c>
      <c r="Q2366" t="s">
        <v>93</v>
      </c>
      <c r="R2366" s="6">
        <f>_xlfn.XLOOKUP(CleanedData[[#This Row],[Product]],'02_Lookup_Tables'!$A$2:$A$126,'02_Lookup_Tables'!$B$2:$B$126)</f>
        <v>6698.54</v>
      </c>
      <c r="S2366" t="str">
        <f>VLOOKUP(CleanedData[[#This Row],[Product]],'02_Lookup_Tables'!$H$2:$I$126,2,FALSE)</f>
        <v>Electronics</v>
      </c>
      <c r="T2366" t="str">
        <f>VLOOKUP(CleanedData[[#This Row],[Province]],'02_Lookup_Tables'!$D$2:$E$10,2, FALSE)</f>
        <v>Eastern Region</v>
      </c>
      <c r="U2366" t="str" cm="1">
        <f t="array" ref="U2366">_xlfn.IFS(CleanedData[[#This Row],[Purchase Amount]]&lt;500,"Low",
CleanedData[[#This Row],[Purchase Amount]]&lt;5000,"Medium",
TRUE,"High")</f>
        <v>High</v>
      </c>
      <c r="V2366" t="str">
        <f>TEXT(CleanedData[[#This Row],[Date]],"mmmm")</f>
        <v>August</v>
      </c>
      <c r="W2366" t="str">
        <f>"Q"&amp;ROUNDUP(MONTH(CleanedData[[#This Row],[Date]])/3,0)</f>
        <v>Q3</v>
      </c>
      <c r="X2366" t="str">
        <f>IF(CleanedData[[#This Row],[Purchase Amount]]&gt;=5000,"Yes","No")</f>
        <v>Yes</v>
      </c>
      <c r="Y2366">
        <f>IF(CleanedData[[#This Row],[Recommend]]="Yes",1,0)</f>
        <v>0</v>
      </c>
      <c r="Z2366" s="6">
        <f>CleanedData[[#This Row],[Purchase Amount]]*0.15</f>
        <v>1004.7809999999999</v>
      </c>
      <c r="AA2366" s="6">
        <f>CleanedData[[#This Row],[Purchase Amount]]*1.15</f>
        <v>7703.320999999999</v>
      </c>
    </row>
    <row r="2367" spans="1:27" x14ac:dyDescent="0.3">
      <c r="A2367">
        <v>2846</v>
      </c>
      <c r="B2367" t="s">
        <v>2592</v>
      </c>
      <c r="C2367" s="1">
        <v>45509</v>
      </c>
      <c r="D2367">
        <v>70</v>
      </c>
      <c r="E2367" t="s">
        <v>52</v>
      </c>
      <c r="F2367" t="s">
        <v>77</v>
      </c>
      <c r="G2367" t="s">
        <v>223</v>
      </c>
      <c r="H2367">
        <v>1</v>
      </c>
      <c r="I2367" t="s">
        <v>45</v>
      </c>
      <c r="J2367" t="s">
        <v>69</v>
      </c>
      <c r="K2367" t="s">
        <v>64</v>
      </c>
      <c r="L2367" t="s">
        <v>42</v>
      </c>
      <c r="M2367" t="s">
        <v>100</v>
      </c>
      <c r="N2367" t="s">
        <v>80</v>
      </c>
      <c r="O2367" t="s">
        <v>48</v>
      </c>
      <c r="P2367" t="s">
        <v>49</v>
      </c>
      <c r="Q2367" t="s">
        <v>97</v>
      </c>
      <c r="R2367" s="6">
        <f>_xlfn.XLOOKUP(CleanedData[[#This Row],[Product]],'02_Lookup_Tables'!$A$2:$A$126,'02_Lookup_Tables'!$B$2:$B$126)</f>
        <v>209.53</v>
      </c>
      <c r="S2367" t="str">
        <f>VLOOKUP(CleanedData[[#This Row],[Product]],'02_Lookup_Tables'!$H$2:$I$126,2,FALSE)</f>
        <v>Food</v>
      </c>
      <c r="T2367" t="str">
        <f>VLOOKUP(CleanedData[[#This Row],[Province]],'02_Lookup_Tables'!$D$2:$E$10,2, FALSE)</f>
        <v>Central Region</v>
      </c>
      <c r="U2367" t="str" cm="1">
        <f t="array" ref="U2367">_xlfn.IFS(CleanedData[[#This Row],[Purchase Amount]]&lt;500,"Low",
CleanedData[[#This Row],[Purchase Amount]]&lt;5000,"Medium",
TRUE,"High")</f>
        <v>Low</v>
      </c>
      <c r="V2367" t="str">
        <f>TEXT(CleanedData[[#This Row],[Date]],"mmmm")</f>
        <v>August</v>
      </c>
      <c r="W2367" t="str">
        <f>"Q"&amp;ROUNDUP(MONTH(CleanedData[[#This Row],[Date]])/3,0)</f>
        <v>Q3</v>
      </c>
      <c r="X2367" t="str">
        <f>IF(CleanedData[[#This Row],[Purchase Amount]]&gt;=5000,"Yes","No")</f>
        <v>No</v>
      </c>
      <c r="Y2367">
        <f>IF(CleanedData[[#This Row],[Recommend]]="Yes",1,0)</f>
        <v>1</v>
      </c>
      <c r="Z2367" s="6">
        <f>CleanedData[[#This Row],[Purchase Amount]]*0.15</f>
        <v>31.429499999999997</v>
      </c>
      <c r="AA2367" s="6">
        <f>CleanedData[[#This Row],[Purchase Amount]]*1.15</f>
        <v>240.95949999999999</v>
      </c>
    </row>
    <row r="2368" spans="1:27" x14ac:dyDescent="0.3">
      <c r="A2368">
        <v>2847</v>
      </c>
      <c r="B2368" t="s">
        <v>2593</v>
      </c>
      <c r="C2368" s="1">
        <v>45680</v>
      </c>
      <c r="D2368">
        <v>59</v>
      </c>
      <c r="E2368" t="s">
        <v>60</v>
      </c>
      <c r="F2368" t="s">
        <v>130</v>
      </c>
      <c r="G2368" t="s">
        <v>235</v>
      </c>
      <c r="H2368">
        <v>5</v>
      </c>
      <c r="I2368" t="s">
        <v>45</v>
      </c>
      <c r="J2368" t="s">
        <v>74</v>
      </c>
      <c r="K2368" t="s">
        <v>44</v>
      </c>
      <c r="L2368" t="s">
        <v>45</v>
      </c>
      <c r="M2368" t="s">
        <v>46</v>
      </c>
      <c r="N2368" t="s">
        <v>57</v>
      </c>
      <c r="O2368" t="s">
        <v>89</v>
      </c>
      <c r="P2368" t="s">
        <v>70</v>
      </c>
      <c r="Q2368" t="s">
        <v>50</v>
      </c>
      <c r="R2368" s="6">
        <f>_xlfn.XLOOKUP(CleanedData[[#This Row],[Product]],'02_Lookup_Tables'!$A$2:$A$126,'02_Lookup_Tables'!$B$2:$B$126)</f>
        <v>306.57</v>
      </c>
      <c r="S2368" t="str">
        <f>VLOOKUP(CleanedData[[#This Row],[Product]],'02_Lookup_Tables'!$H$2:$I$126,2,FALSE)</f>
        <v>Toys &amp; Games</v>
      </c>
      <c r="T2368" t="str">
        <f>VLOOKUP(CleanedData[[#This Row],[Province]],'02_Lookup_Tables'!$D$2:$E$10,2, FALSE)</f>
        <v>Eastern Region</v>
      </c>
      <c r="U2368" t="str" cm="1">
        <f t="array" ref="U2368">_xlfn.IFS(CleanedData[[#This Row],[Purchase Amount]]&lt;500,"Low",
CleanedData[[#This Row],[Purchase Amount]]&lt;5000,"Medium",
TRUE,"High")</f>
        <v>Low</v>
      </c>
      <c r="V2368" t="str">
        <f>TEXT(CleanedData[[#This Row],[Date]],"mmmm")</f>
        <v>January</v>
      </c>
      <c r="W2368" t="str">
        <f>"Q"&amp;ROUNDUP(MONTH(CleanedData[[#This Row],[Date]])/3,0)</f>
        <v>Q1</v>
      </c>
      <c r="X2368" t="str">
        <f>IF(CleanedData[[#This Row],[Purchase Amount]]&gt;=5000,"Yes","No")</f>
        <v>No</v>
      </c>
      <c r="Y2368">
        <f>IF(CleanedData[[#This Row],[Recommend]]="Yes",1,0)</f>
        <v>1</v>
      </c>
      <c r="Z2368" s="6">
        <f>CleanedData[[#This Row],[Purchase Amount]]*0.15</f>
        <v>45.985499999999995</v>
      </c>
      <c r="AA2368" s="6">
        <f>CleanedData[[#This Row],[Purchase Amount]]*1.15</f>
        <v>352.55549999999994</v>
      </c>
    </row>
    <row r="2369" spans="1:27" x14ac:dyDescent="0.3">
      <c r="A2369">
        <v>2848</v>
      </c>
      <c r="B2369" t="s">
        <v>2594</v>
      </c>
      <c r="C2369" s="1">
        <v>45413</v>
      </c>
      <c r="D2369">
        <v>65</v>
      </c>
      <c r="E2369" t="s">
        <v>52</v>
      </c>
      <c r="F2369" t="s">
        <v>77</v>
      </c>
      <c r="G2369" t="s">
        <v>406</v>
      </c>
      <c r="H2369">
        <v>2</v>
      </c>
      <c r="I2369" t="s">
        <v>45</v>
      </c>
      <c r="J2369" t="s">
        <v>69</v>
      </c>
      <c r="K2369" t="s">
        <v>44</v>
      </c>
      <c r="L2369" t="s">
        <v>45</v>
      </c>
      <c r="M2369" t="s">
        <v>85</v>
      </c>
      <c r="N2369" t="s">
        <v>47</v>
      </c>
      <c r="O2369" t="s">
        <v>48</v>
      </c>
      <c r="P2369" t="s">
        <v>49</v>
      </c>
      <c r="Q2369" t="s">
        <v>97</v>
      </c>
      <c r="R2369" s="6">
        <f>_xlfn.XLOOKUP(CleanedData[[#This Row],[Product]],'02_Lookup_Tables'!$A$2:$A$126,'02_Lookup_Tables'!$B$2:$B$126)</f>
        <v>996.44</v>
      </c>
      <c r="S2369" t="str">
        <f>VLOOKUP(CleanedData[[#This Row],[Product]],'02_Lookup_Tables'!$H$2:$I$126,2,FALSE)</f>
        <v>Sports &amp; Outdoors</v>
      </c>
      <c r="T2369" t="str">
        <f>VLOOKUP(CleanedData[[#This Row],[Province]],'02_Lookup_Tables'!$D$2:$E$10,2, FALSE)</f>
        <v>Central Region</v>
      </c>
      <c r="U2369" t="str" cm="1">
        <f t="array" ref="U2369">_xlfn.IFS(CleanedData[[#This Row],[Purchase Amount]]&lt;500,"Low",
CleanedData[[#This Row],[Purchase Amount]]&lt;5000,"Medium",
TRUE,"High")</f>
        <v>Medium</v>
      </c>
      <c r="V2369" t="str">
        <f>TEXT(CleanedData[[#This Row],[Date]],"mmmm")</f>
        <v>May</v>
      </c>
      <c r="W2369" t="str">
        <f>"Q"&amp;ROUNDUP(MONTH(CleanedData[[#This Row],[Date]])/3,0)</f>
        <v>Q2</v>
      </c>
      <c r="X2369" t="str">
        <f>IF(CleanedData[[#This Row],[Purchase Amount]]&gt;=5000,"Yes","No")</f>
        <v>No</v>
      </c>
      <c r="Y2369">
        <f>IF(CleanedData[[#This Row],[Recommend]]="Yes",1,0)</f>
        <v>1</v>
      </c>
      <c r="Z2369" s="6">
        <f>CleanedData[[#This Row],[Purchase Amount]]*0.15</f>
        <v>149.46600000000001</v>
      </c>
      <c r="AA2369" s="6">
        <f>CleanedData[[#This Row],[Purchase Amount]]*1.15</f>
        <v>1145.9059999999999</v>
      </c>
    </row>
    <row r="2370" spans="1:27" x14ac:dyDescent="0.3">
      <c r="A2370">
        <v>2849</v>
      </c>
      <c r="B2370" t="s">
        <v>2595</v>
      </c>
      <c r="C2370" s="1">
        <v>45392</v>
      </c>
      <c r="D2370">
        <v>27</v>
      </c>
      <c r="E2370" t="s">
        <v>60</v>
      </c>
      <c r="F2370" t="s">
        <v>125</v>
      </c>
      <c r="G2370" t="s">
        <v>307</v>
      </c>
      <c r="H2370">
        <v>5</v>
      </c>
      <c r="I2370" t="s">
        <v>42</v>
      </c>
      <c r="J2370" t="s">
        <v>54</v>
      </c>
      <c r="K2370" t="s">
        <v>44</v>
      </c>
      <c r="L2370" t="s">
        <v>45</v>
      </c>
      <c r="N2370" t="s">
        <v>57</v>
      </c>
      <c r="O2370" t="s">
        <v>134</v>
      </c>
      <c r="P2370" t="s">
        <v>8646</v>
      </c>
      <c r="Q2370" t="s">
        <v>58</v>
      </c>
      <c r="R2370" s="6">
        <f>_xlfn.XLOOKUP(CleanedData[[#This Row],[Product]],'02_Lookup_Tables'!$A$2:$A$126,'02_Lookup_Tables'!$B$2:$B$126)</f>
        <v>824.74</v>
      </c>
      <c r="S2370" t="str">
        <f>VLOOKUP(CleanedData[[#This Row],[Product]],'02_Lookup_Tables'!$H$2:$I$126,2,FALSE)</f>
        <v>Apparel</v>
      </c>
      <c r="T2370" t="str">
        <f>VLOOKUP(CleanedData[[#This Row],[Province]],'02_Lookup_Tables'!$D$2:$E$10,2, FALSE)</f>
        <v>Western Region</v>
      </c>
      <c r="U2370" t="str" cm="1">
        <f t="array" ref="U2370">_xlfn.IFS(CleanedData[[#This Row],[Purchase Amount]]&lt;500,"Low",
CleanedData[[#This Row],[Purchase Amount]]&lt;5000,"Medium",
TRUE,"High")</f>
        <v>Medium</v>
      </c>
      <c r="V2370" t="str">
        <f>TEXT(CleanedData[[#This Row],[Date]],"mmmm")</f>
        <v>April</v>
      </c>
      <c r="W2370" t="str">
        <f>"Q"&amp;ROUNDUP(MONTH(CleanedData[[#This Row],[Date]])/3,0)</f>
        <v>Q2</v>
      </c>
      <c r="X2370" t="str">
        <f>IF(CleanedData[[#This Row],[Purchase Amount]]&gt;=5000,"Yes","No")</f>
        <v>No</v>
      </c>
      <c r="Y2370">
        <f>IF(CleanedData[[#This Row],[Recommend]]="Yes",1,0)</f>
        <v>0</v>
      </c>
      <c r="Z2370" s="6">
        <f>CleanedData[[#This Row],[Purchase Amount]]*0.15</f>
        <v>123.711</v>
      </c>
      <c r="AA2370" s="6">
        <f>CleanedData[[#This Row],[Purchase Amount]]*1.15</f>
        <v>948.45099999999991</v>
      </c>
    </row>
    <row r="2371" spans="1:27" x14ac:dyDescent="0.3">
      <c r="A2371">
        <v>2850</v>
      </c>
      <c r="B2371" t="s">
        <v>2596</v>
      </c>
      <c r="C2371" s="1">
        <v>45346</v>
      </c>
      <c r="D2371">
        <v>66</v>
      </c>
      <c r="E2371" t="s">
        <v>39</v>
      </c>
      <c r="F2371" t="s">
        <v>125</v>
      </c>
      <c r="G2371" t="s">
        <v>342</v>
      </c>
      <c r="H2371">
        <v>5</v>
      </c>
      <c r="I2371" t="s">
        <v>45</v>
      </c>
      <c r="J2371" t="s">
        <v>43</v>
      </c>
      <c r="K2371" t="s">
        <v>64</v>
      </c>
      <c r="L2371" t="s">
        <v>45</v>
      </c>
      <c r="N2371" t="s">
        <v>57</v>
      </c>
      <c r="O2371" t="s">
        <v>134</v>
      </c>
      <c r="P2371" t="s">
        <v>8646</v>
      </c>
      <c r="Q2371" t="s">
        <v>97</v>
      </c>
      <c r="R2371" s="6">
        <f>_xlfn.XLOOKUP(CleanedData[[#This Row],[Product]],'02_Lookup_Tables'!$A$2:$A$126,'02_Lookup_Tables'!$B$2:$B$126)</f>
        <v>529.15</v>
      </c>
      <c r="S2371" t="str">
        <f>VLOOKUP(CleanedData[[#This Row],[Product]],'02_Lookup_Tables'!$H$2:$I$126,2,FALSE)</f>
        <v>Accessories</v>
      </c>
      <c r="T2371" t="str">
        <f>VLOOKUP(CleanedData[[#This Row],[Province]],'02_Lookup_Tables'!$D$2:$E$10,2, FALSE)</f>
        <v>Western Region</v>
      </c>
      <c r="U2371" t="str" cm="1">
        <f t="array" ref="U2371">_xlfn.IFS(CleanedData[[#This Row],[Purchase Amount]]&lt;500,"Low",
CleanedData[[#This Row],[Purchase Amount]]&lt;5000,"Medium",
TRUE,"High")</f>
        <v>Medium</v>
      </c>
      <c r="V2371" t="str">
        <f>TEXT(CleanedData[[#This Row],[Date]],"mmmm")</f>
        <v>February</v>
      </c>
      <c r="W2371" t="str">
        <f>"Q"&amp;ROUNDUP(MONTH(CleanedData[[#This Row],[Date]])/3,0)</f>
        <v>Q1</v>
      </c>
      <c r="X2371" t="str">
        <f>IF(CleanedData[[#This Row],[Purchase Amount]]&gt;=5000,"Yes","No")</f>
        <v>No</v>
      </c>
      <c r="Y2371">
        <f>IF(CleanedData[[#This Row],[Recommend]]="Yes",1,0)</f>
        <v>1</v>
      </c>
      <c r="Z2371" s="6">
        <f>CleanedData[[#This Row],[Purchase Amount]]*0.15</f>
        <v>79.372499999999988</v>
      </c>
      <c r="AA2371" s="6">
        <f>CleanedData[[#This Row],[Purchase Amount]]*1.15</f>
        <v>608.52249999999992</v>
      </c>
    </row>
    <row r="2372" spans="1:27" x14ac:dyDescent="0.3">
      <c r="A2372">
        <v>2851</v>
      </c>
      <c r="B2372" t="s">
        <v>2597</v>
      </c>
      <c r="C2372" s="1">
        <v>45551</v>
      </c>
      <c r="D2372">
        <v>46</v>
      </c>
      <c r="E2372" t="s">
        <v>39</v>
      </c>
      <c r="F2372" t="s">
        <v>108</v>
      </c>
      <c r="G2372" t="s">
        <v>501</v>
      </c>
      <c r="H2372">
        <v>2</v>
      </c>
      <c r="I2372" t="s">
        <v>42</v>
      </c>
      <c r="J2372" t="s">
        <v>54</v>
      </c>
      <c r="K2372" t="s">
        <v>55</v>
      </c>
      <c r="L2372" t="s">
        <v>42</v>
      </c>
      <c r="N2372" t="s">
        <v>47</v>
      </c>
      <c r="O2372" t="s">
        <v>134</v>
      </c>
      <c r="P2372" t="s">
        <v>8646</v>
      </c>
      <c r="Q2372" t="s">
        <v>93</v>
      </c>
      <c r="R2372" s="6">
        <f>_xlfn.XLOOKUP(CleanedData[[#This Row],[Product]],'02_Lookup_Tables'!$A$2:$A$126,'02_Lookup_Tables'!$B$2:$B$126)</f>
        <v>1482.94</v>
      </c>
      <c r="S2372" t="str">
        <f>VLOOKUP(CleanedData[[#This Row],[Product]],'02_Lookup_Tables'!$H$2:$I$126,2,FALSE)</f>
        <v>Home Devices</v>
      </c>
      <c r="T2372" t="str">
        <f>VLOOKUP(CleanedData[[#This Row],[Province]],'02_Lookup_Tables'!$D$2:$E$10,2, FALSE)</f>
        <v>Gauteng Region</v>
      </c>
      <c r="U2372" t="str" cm="1">
        <f t="array" ref="U2372">_xlfn.IFS(CleanedData[[#This Row],[Purchase Amount]]&lt;500,"Low",
CleanedData[[#This Row],[Purchase Amount]]&lt;5000,"Medium",
TRUE,"High")</f>
        <v>Medium</v>
      </c>
      <c r="V2372" t="str">
        <f>TEXT(CleanedData[[#This Row],[Date]],"mmmm")</f>
        <v>September</v>
      </c>
      <c r="W2372" t="str">
        <f>"Q"&amp;ROUNDUP(MONTH(CleanedData[[#This Row],[Date]])/3,0)</f>
        <v>Q3</v>
      </c>
      <c r="X2372" t="str">
        <f>IF(CleanedData[[#This Row],[Purchase Amount]]&gt;=5000,"Yes","No")</f>
        <v>No</v>
      </c>
      <c r="Y2372">
        <f>IF(CleanedData[[#This Row],[Recommend]]="Yes",1,0)</f>
        <v>0</v>
      </c>
      <c r="Z2372" s="6">
        <f>CleanedData[[#This Row],[Purchase Amount]]*0.15</f>
        <v>222.441</v>
      </c>
      <c r="AA2372" s="6">
        <f>CleanedData[[#This Row],[Purchase Amount]]*1.15</f>
        <v>1705.3809999999999</v>
      </c>
    </row>
    <row r="2373" spans="1:27" x14ac:dyDescent="0.3">
      <c r="A2373">
        <v>2852</v>
      </c>
      <c r="B2373" t="s">
        <v>2598</v>
      </c>
      <c r="C2373" s="1">
        <v>45849</v>
      </c>
      <c r="D2373">
        <v>65</v>
      </c>
      <c r="E2373" t="s">
        <v>60</v>
      </c>
      <c r="F2373" t="s">
        <v>125</v>
      </c>
      <c r="G2373" t="s">
        <v>122</v>
      </c>
      <c r="H2373">
        <v>4</v>
      </c>
      <c r="I2373" t="s">
        <v>42</v>
      </c>
      <c r="J2373" t="s">
        <v>43</v>
      </c>
      <c r="K2373" t="s">
        <v>44</v>
      </c>
      <c r="L2373" t="s">
        <v>42</v>
      </c>
      <c r="M2373" t="s">
        <v>184</v>
      </c>
      <c r="N2373" t="s">
        <v>96</v>
      </c>
      <c r="O2373" t="s">
        <v>148</v>
      </c>
      <c r="P2373" t="s">
        <v>49</v>
      </c>
      <c r="Q2373" t="s">
        <v>97</v>
      </c>
      <c r="R2373" s="6">
        <f>_xlfn.XLOOKUP(CleanedData[[#This Row],[Product]],'02_Lookup_Tables'!$A$2:$A$126,'02_Lookup_Tables'!$B$2:$B$126)</f>
        <v>1712.08</v>
      </c>
      <c r="S2373" t="str">
        <f>VLOOKUP(CleanedData[[#This Row],[Product]],'02_Lookup_Tables'!$H$2:$I$126,2,FALSE)</f>
        <v>Home &amp; Living</v>
      </c>
      <c r="T2373" t="str">
        <f>VLOOKUP(CleanedData[[#This Row],[Province]],'02_Lookup_Tables'!$D$2:$E$10,2, FALSE)</f>
        <v>Western Region</v>
      </c>
      <c r="U2373" t="str" cm="1">
        <f t="array" ref="U2373">_xlfn.IFS(CleanedData[[#This Row],[Purchase Amount]]&lt;500,"Low",
CleanedData[[#This Row],[Purchase Amount]]&lt;5000,"Medium",
TRUE,"High")</f>
        <v>Medium</v>
      </c>
      <c r="V2373" t="str">
        <f>TEXT(CleanedData[[#This Row],[Date]],"mmmm")</f>
        <v>July</v>
      </c>
      <c r="W2373" t="str">
        <f>"Q"&amp;ROUNDUP(MONTH(CleanedData[[#This Row],[Date]])/3,0)</f>
        <v>Q3</v>
      </c>
      <c r="X2373" t="str">
        <f>IF(CleanedData[[#This Row],[Purchase Amount]]&gt;=5000,"Yes","No")</f>
        <v>No</v>
      </c>
      <c r="Y2373">
        <f>IF(CleanedData[[#This Row],[Recommend]]="Yes",1,0)</f>
        <v>0</v>
      </c>
      <c r="Z2373" s="6">
        <f>CleanedData[[#This Row],[Purchase Amount]]*0.15</f>
        <v>256.81199999999995</v>
      </c>
      <c r="AA2373" s="6">
        <f>CleanedData[[#This Row],[Purchase Amount]]*1.15</f>
        <v>1968.8919999999998</v>
      </c>
    </row>
    <row r="2374" spans="1:27" x14ac:dyDescent="0.3">
      <c r="A2374">
        <v>2853</v>
      </c>
      <c r="B2374" t="s">
        <v>2599</v>
      </c>
      <c r="C2374" s="1">
        <v>45588</v>
      </c>
      <c r="E2374" t="s">
        <v>60</v>
      </c>
      <c r="F2374" t="s">
        <v>40</v>
      </c>
      <c r="G2374" t="s">
        <v>546</v>
      </c>
      <c r="H2374">
        <v>3</v>
      </c>
      <c r="I2374" t="s">
        <v>42</v>
      </c>
      <c r="J2374" t="s">
        <v>43</v>
      </c>
      <c r="K2374" t="s">
        <v>44</v>
      </c>
      <c r="L2374" t="s">
        <v>45</v>
      </c>
      <c r="M2374" t="s">
        <v>123</v>
      </c>
      <c r="N2374" t="s">
        <v>48</v>
      </c>
      <c r="O2374" t="s">
        <v>89</v>
      </c>
      <c r="P2374" t="s">
        <v>49</v>
      </c>
      <c r="Q2374" t="s">
        <v>166</v>
      </c>
      <c r="R2374" s="6">
        <f>_xlfn.XLOOKUP(CleanedData[[#This Row],[Product]],'02_Lookup_Tables'!$A$2:$A$126,'02_Lookup_Tables'!$B$2:$B$126)</f>
        <v>1369.39</v>
      </c>
      <c r="S2374" t="str">
        <f>VLOOKUP(CleanedData[[#This Row],[Product]],'02_Lookup_Tables'!$H$2:$I$126,2,FALSE)</f>
        <v>Toys &amp; Games</v>
      </c>
      <c r="T2374" t="str">
        <f>VLOOKUP(CleanedData[[#This Row],[Province]],'02_Lookup_Tables'!$D$2:$E$10,2, FALSE)</f>
        <v>Northern Region</v>
      </c>
      <c r="U2374" t="str" cm="1">
        <f t="array" ref="U2374">_xlfn.IFS(CleanedData[[#This Row],[Purchase Amount]]&lt;500,"Low",
CleanedData[[#This Row],[Purchase Amount]]&lt;5000,"Medium",
TRUE,"High")</f>
        <v>Medium</v>
      </c>
      <c r="V2374" t="str">
        <f>TEXT(CleanedData[[#This Row],[Date]],"mmmm")</f>
        <v>October</v>
      </c>
      <c r="W2374" t="str">
        <f>"Q"&amp;ROUNDUP(MONTH(CleanedData[[#This Row],[Date]])/3,0)</f>
        <v>Q4</v>
      </c>
      <c r="X2374" t="str">
        <f>IF(CleanedData[[#This Row],[Purchase Amount]]&gt;=5000,"Yes","No")</f>
        <v>No</v>
      </c>
      <c r="Y2374">
        <f>IF(CleanedData[[#This Row],[Recommend]]="Yes",1,0)</f>
        <v>0</v>
      </c>
      <c r="Z2374" s="6">
        <f>CleanedData[[#This Row],[Purchase Amount]]*0.15</f>
        <v>205.4085</v>
      </c>
      <c r="AA2374" s="6">
        <f>CleanedData[[#This Row],[Purchase Amount]]*1.15</f>
        <v>1574.7985000000001</v>
      </c>
    </row>
    <row r="2375" spans="1:27" x14ac:dyDescent="0.3">
      <c r="A2375">
        <v>2854</v>
      </c>
      <c r="B2375" t="s">
        <v>2600</v>
      </c>
      <c r="C2375" s="1">
        <v>45892</v>
      </c>
      <c r="D2375">
        <v>57</v>
      </c>
      <c r="E2375" t="s">
        <v>39</v>
      </c>
      <c r="F2375" t="s">
        <v>77</v>
      </c>
      <c r="G2375" t="s">
        <v>126</v>
      </c>
      <c r="H2375">
        <v>4</v>
      </c>
      <c r="I2375" t="s">
        <v>45</v>
      </c>
      <c r="J2375" t="s">
        <v>69</v>
      </c>
      <c r="K2375" t="s">
        <v>64</v>
      </c>
      <c r="L2375" t="s">
        <v>42</v>
      </c>
      <c r="M2375" t="s">
        <v>100</v>
      </c>
      <c r="N2375" t="s">
        <v>96</v>
      </c>
      <c r="O2375" t="s">
        <v>48</v>
      </c>
      <c r="P2375" t="s">
        <v>49</v>
      </c>
      <c r="Q2375" t="s">
        <v>50</v>
      </c>
      <c r="R2375" s="6">
        <f>_xlfn.XLOOKUP(CleanedData[[#This Row],[Product]],'02_Lookup_Tables'!$A$2:$A$126,'02_Lookup_Tables'!$B$2:$B$126)</f>
        <v>343.42</v>
      </c>
      <c r="S2375" t="str">
        <f>VLOOKUP(CleanedData[[#This Row],[Product]],'02_Lookup_Tables'!$H$2:$I$126,2,FALSE)</f>
        <v>Food</v>
      </c>
      <c r="T2375" t="str">
        <f>VLOOKUP(CleanedData[[#This Row],[Province]],'02_Lookup_Tables'!$D$2:$E$10,2, FALSE)</f>
        <v>Central Region</v>
      </c>
      <c r="U2375" t="str" cm="1">
        <f t="array" ref="U2375">_xlfn.IFS(CleanedData[[#This Row],[Purchase Amount]]&lt;500,"Low",
CleanedData[[#This Row],[Purchase Amount]]&lt;5000,"Medium",
TRUE,"High")</f>
        <v>Low</v>
      </c>
      <c r="V2375" t="str">
        <f>TEXT(CleanedData[[#This Row],[Date]],"mmmm")</f>
        <v>August</v>
      </c>
      <c r="W2375" t="str">
        <f>"Q"&amp;ROUNDUP(MONTH(CleanedData[[#This Row],[Date]])/3,0)</f>
        <v>Q3</v>
      </c>
      <c r="X2375" t="str">
        <f>IF(CleanedData[[#This Row],[Purchase Amount]]&gt;=5000,"Yes","No")</f>
        <v>No</v>
      </c>
      <c r="Y2375">
        <f>IF(CleanedData[[#This Row],[Recommend]]="Yes",1,0)</f>
        <v>1</v>
      </c>
      <c r="Z2375" s="6">
        <f>CleanedData[[#This Row],[Purchase Amount]]*0.15</f>
        <v>51.512999999999998</v>
      </c>
      <c r="AA2375" s="6">
        <f>CleanedData[[#This Row],[Purchase Amount]]*1.15</f>
        <v>394.93299999999999</v>
      </c>
    </row>
    <row r="2376" spans="1:27" x14ac:dyDescent="0.3">
      <c r="A2376">
        <v>2855</v>
      </c>
      <c r="B2376" t="s">
        <v>2601</v>
      </c>
      <c r="C2376" s="1">
        <v>45875</v>
      </c>
      <c r="D2376">
        <v>65</v>
      </c>
      <c r="E2376" t="s">
        <v>60</v>
      </c>
      <c r="F2376" t="s">
        <v>68</v>
      </c>
      <c r="G2376" t="s">
        <v>266</v>
      </c>
      <c r="H2376">
        <v>5</v>
      </c>
      <c r="I2376" t="s">
        <v>45</v>
      </c>
      <c r="J2376" t="s">
        <v>63</v>
      </c>
      <c r="K2376" t="s">
        <v>64</v>
      </c>
      <c r="L2376" t="s">
        <v>42</v>
      </c>
      <c r="M2376" t="s">
        <v>123</v>
      </c>
      <c r="N2376" t="s">
        <v>57</v>
      </c>
      <c r="O2376" t="s">
        <v>89</v>
      </c>
      <c r="P2376" t="s">
        <v>70</v>
      </c>
      <c r="Q2376" t="s">
        <v>97</v>
      </c>
      <c r="R2376" s="6">
        <f>_xlfn.XLOOKUP(CleanedData[[#This Row],[Product]],'02_Lookup_Tables'!$A$2:$A$126,'02_Lookup_Tables'!$B$2:$B$126)</f>
        <v>2951.61</v>
      </c>
      <c r="S2376" t="str">
        <f>VLOOKUP(CleanedData[[#This Row],[Product]],'02_Lookup_Tables'!$H$2:$I$126,2,FALSE)</f>
        <v>Beauty &amp; Personal Care</v>
      </c>
      <c r="T2376" t="str">
        <f>VLOOKUP(CleanedData[[#This Row],[Province]],'02_Lookup_Tables'!$D$2:$E$10,2, FALSE)</f>
        <v>Northern Region</v>
      </c>
      <c r="U2376" t="str" cm="1">
        <f t="array" ref="U2376">_xlfn.IFS(CleanedData[[#This Row],[Purchase Amount]]&lt;500,"Low",
CleanedData[[#This Row],[Purchase Amount]]&lt;5000,"Medium",
TRUE,"High")</f>
        <v>Medium</v>
      </c>
      <c r="V2376" t="str">
        <f>TEXT(CleanedData[[#This Row],[Date]],"mmmm")</f>
        <v>August</v>
      </c>
      <c r="W2376" t="str">
        <f>"Q"&amp;ROUNDUP(MONTH(CleanedData[[#This Row],[Date]])/3,0)</f>
        <v>Q3</v>
      </c>
      <c r="X2376" t="str">
        <f>IF(CleanedData[[#This Row],[Purchase Amount]]&gt;=5000,"Yes","No")</f>
        <v>No</v>
      </c>
      <c r="Y2376">
        <f>IF(CleanedData[[#This Row],[Recommend]]="Yes",1,0)</f>
        <v>1</v>
      </c>
      <c r="Z2376" s="6">
        <f>CleanedData[[#This Row],[Purchase Amount]]*0.15</f>
        <v>442.74150000000003</v>
      </c>
      <c r="AA2376" s="6">
        <f>CleanedData[[#This Row],[Purchase Amount]]*1.15</f>
        <v>3394.3514999999998</v>
      </c>
    </row>
    <row r="2377" spans="1:27" x14ac:dyDescent="0.3">
      <c r="A2377">
        <v>2857</v>
      </c>
      <c r="B2377" t="s">
        <v>2602</v>
      </c>
      <c r="C2377" s="1">
        <v>45673</v>
      </c>
      <c r="D2377">
        <v>57</v>
      </c>
      <c r="E2377" t="s">
        <v>52</v>
      </c>
      <c r="F2377" t="s">
        <v>68</v>
      </c>
      <c r="G2377" t="s">
        <v>171</v>
      </c>
      <c r="H2377">
        <v>4</v>
      </c>
      <c r="I2377" t="s">
        <v>45</v>
      </c>
      <c r="J2377" t="s">
        <v>63</v>
      </c>
      <c r="K2377" t="s">
        <v>64</v>
      </c>
      <c r="L2377" t="s">
        <v>45</v>
      </c>
      <c r="M2377" t="s">
        <v>196</v>
      </c>
      <c r="N2377" t="s">
        <v>96</v>
      </c>
      <c r="O2377" t="s">
        <v>89</v>
      </c>
      <c r="P2377" t="s">
        <v>70</v>
      </c>
      <c r="Q2377" t="s">
        <v>50</v>
      </c>
      <c r="R2377" s="6">
        <f>_xlfn.XLOOKUP(CleanedData[[#This Row],[Product]],'02_Lookup_Tables'!$A$2:$A$126,'02_Lookup_Tables'!$B$2:$B$126)</f>
        <v>6710.27</v>
      </c>
      <c r="S2377" t="str">
        <f>VLOOKUP(CleanedData[[#This Row],[Product]],'02_Lookup_Tables'!$H$2:$I$126,2,FALSE)</f>
        <v>Home Devices</v>
      </c>
      <c r="T2377" t="str">
        <f>VLOOKUP(CleanedData[[#This Row],[Province]],'02_Lookup_Tables'!$D$2:$E$10,2, FALSE)</f>
        <v>Northern Region</v>
      </c>
      <c r="U2377" t="str" cm="1">
        <f t="array" ref="U2377">_xlfn.IFS(CleanedData[[#This Row],[Purchase Amount]]&lt;500,"Low",
CleanedData[[#This Row],[Purchase Amount]]&lt;5000,"Medium",
TRUE,"High")</f>
        <v>High</v>
      </c>
      <c r="V2377" t="str">
        <f>TEXT(CleanedData[[#This Row],[Date]],"mmmm")</f>
        <v>January</v>
      </c>
      <c r="W2377" t="str">
        <f>"Q"&amp;ROUNDUP(MONTH(CleanedData[[#This Row],[Date]])/3,0)</f>
        <v>Q1</v>
      </c>
      <c r="X2377" t="str">
        <f>IF(CleanedData[[#This Row],[Purchase Amount]]&gt;=5000,"Yes","No")</f>
        <v>Yes</v>
      </c>
      <c r="Y2377">
        <f>IF(CleanedData[[#This Row],[Recommend]]="Yes",1,0)</f>
        <v>1</v>
      </c>
      <c r="Z2377" s="6">
        <f>CleanedData[[#This Row],[Purchase Amount]]*0.15</f>
        <v>1006.5405000000001</v>
      </c>
      <c r="AA2377" s="6">
        <f>CleanedData[[#This Row],[Purchase Amount]]*1.15</f>
        <v>7716.8104999999996</v>
      </c>
    </row>
    <row r="2378" spans="1:27" x14ac:dyDescent="0.3">
      <c r="A2378">
        <v>2859</v>
      </c>
      <c r="B2378" t="s">
        <v>2603</v>
      </c>
      <c r="C2378" s="1">
        <v>45354</v>
      </c>
      <c r="D2378">
        <v>57</v>
      </c>
      <c r="E2378" t="s">
        <v>60</v>
      </c>
      <c r="F2378" t="s">
        <v>130</v>
      </c>
      <c r="G2378" t="s">
        <v>192</v>
      </c>
      <c r="H2378">
        <v>3</v>
      </c>
      <c r="I2378" t="s">
        <v>45</v>
      </c>
      <c r="J2378" t="s">
        <v>43</v>
      </c>
      <c r="K2378" t="s">
        <v>55</v>
      </c>
      <c r="L2378" t="s">
        <v>42</v>
      </c>
      <c r="M2378" t="s">
        <v>165</v>
      </c>
      <c r="N2378" t="s">
        <v>48</v>
      </c>
      <c r="O2378" t="s">
        <v>89</v>
      </c>
      <c r="P2378" t="s">
        <v>49</v>
      </c>
      <c r="Q2378" t="s">
        <v>50</v>
      </c>
      <c r="R2378" s="6">
        <f>_xlfn.XLOOKUP(CleanedData[[#This Row],[Product]],'02_Lookup_Tables'!$A$2:$A$126,'02_Lookup_Tables'!$B$2:$B$126)</f>
        <v>13261</v>
      </c>
      <c r="S2378" t="str">
        <f>VLOOKUP(CleanedData[[#This Row],[Product]],'02_Lookup_Tables'!$H$2:$I$126,2,FALSE)</f>
        <v>Electronics</v>
      </c>
      <c r="T2378" t="str">
        <f>VLOOKUP(CleanedData[[#This Row],[Province]],'02_Lookup_Tables'!$D$2:$E$10,2, FALSE)</f>
        <v>Eastern Region</v>
      </c>
      <c r="U2378" t="str" cm="1">
        <f t="array" ref="U2378">_xlfn.IFS(CleanedData[[#This Row],[Purchase Amount]]&lt;500,"Low",
CleanedData[[#This Row],[Purchase Amount]]&lt;5000,"Medium",
TRUE,"High")</f>
        <v>High</v>
      </c>
      <c r="V2378" t="str">
        <f>TEXT(CleanedData[[#This Row],[Date]],"mmmm")</f>
        <v>March</v>
      </c>
      <c r="W2378" t="str">
        <f>"Q"&amp;ROUNDUP(MONTH(CleanedData[[#This Row],[Date]])/3,0)</f>
        <v>Q1</v>
      </c>
      <c r="X2378" t="str">
        <f>IF(CleanedData[[#This Row],[Purchase Amount]]&gt;=5000,"Yes","No")</f>
        <v>Yes</v>
      </c>
      <c r="Y2378">
        <f>IF(CleanedData[[#This Row],[Recommend]]="Yes",1,0)</f>
        <v>1</v>
      </c>
      <c r="Z2378" s="6">
        <f>CleanedData[[#This Row],[Purchase Amount]]*0.15</f>
        <v>1989.1499999999999</v>
      </c>
      <c r="AA2378" s="6">
        <f>CleanedData[[#This Row],[Purchase Amount]]*1.15</f>
        <v>15250.15</v>
      </c>
    </row>
    <row r="2379" spans="1:27" x14ac:dyDescent="0.3">
      <c r="A2379">
        <v>2860</v>
      </c>
      <c r="B2379" t="s">
        <v>2604</v>
      </c>
      <c r="C2379" s="1">
        <v>45853</v>
      </c>
      <c r="D2379">
        <v>46</v>
      </c>
      <c r="E2379" t="s">
        <v>52</v>
      </c>
      <c r="F2379" t="s">
        <v>77</v>
      </c>
      <c r="G2379" t="s">
        <v>118</v>
      </c>
      <c r="H2379">
        <v>3</v>
      </c>
      <c r="I2379" t="s">
        <v>45</v>
      </c>
      <c r="J2379" t="s">
        <v>63</v>
      </c>
      <c r="K2379" t="s">
        <v>64</v>
      </c>
      <c r="L2379" t="s">
        <v>42</v>
      </c>
      <c r="M2379" t="s">
        <v>100</v>
      </c>
      <c r="N2379" t="s">
        <v>48</v>
      </c>
      <c r="O2379" t="s">
        <v>48</v>
      </c>
      <c r="P2379" t="s">
        <v>70</v>
      </c>
      <c r="Q2379" t="s">
        <v>93</v>
      </c>
      <c r="R2379" s="6">
        <f>_xlfn.XLOOKUP(CleanedData[[#This Row],[Product]],'02_Lookup_Tables'!$A$2:$A$126,'02_Lookup_Tables'!$B$2:$B$126)</f>
        <v>368.99</v>
      </c>
      <c r="S2379" t="str">
        <f>VLOOKUP(CleanedData[[#This Row],[Product]],'02_Lookup_Tables'!$H$2:$I$126,2,FALSE)</f>
        <v>Accessories</v>
      </c>
      <c r="T2379" t="str">
        <f>VLOOKUP(CleanedData[[#This Row],[Province]],'02_Lookup_Tables'!$D$2:$E$10,2, FALSE)</f>
        <v>Central Region</v>
      </c>
      <c r="U2379" t="str" cm="1">
        <f t="array" ref="U2379">_xlfn.IFS(CleanedData[[#This Row],[Purchase Amount]]&lt;500,"Low",
CleanedData[[#This Row],[Purchase Amount]]&lt;5000,"Medium",
TRUE,"High")</f>
        <v>Low</v>
      </c>
      <c r="V2379" t="str">
        <f>TEXT(CleanedData[[#This Row],[Date]],"mmmm")</f>
        <v>July</v>
      </c>
      <c r="W2379" t="str">
        <f>"Q"&amp;ROUNDUP(MONTH(CleanedData[[#This Row],[Date]])/3,0)</f>
        <v>Q3</v>
      </c>
      <c r="X2379" t="str">
        <f>IF(CleanedData[[#This Row],[Purchase Amount]]&gt;=5000,"Yes","No")</f>
        <v>No</v>
      </c>
      <c r="Y2379">
        <f>IF(CleanedData[[#This Row],[Recommend]]="Yes",1,0)</f>
        <v>1</v>
      </c>
      <c r="Z2379" s="6">
        <f>CleanedData[[#This Row],[Purchase Amount]]*0.15</f>
        <v>55.348500000000001</v>
      </c>
      <c r="AA2379" s="6">
        <f>CleanedData[[#This Row],[Purchase Amount]]*1.15</f>
        <v>424.33849999999995</v>
      </c>
    </row>
    <row r="2380" spans="1:27" x14ac:dyDescent="0.3">
      <c r="A2380">
        <v>2861</v>
      </c>
      <c r="B2380" t="s">
        <v>2605</v>
      </c>
      <c r="C2380" s="1">
        <v>45971</v>
      </c>
      <c r="D2380">
        <v>72</v>
      </c>
      <c r="E2380" t="s">
        <v>39</v>
      </c>
      <c r="F2380" t="s">
        <v>77</v>
      </c>
      <c r="G2380" t="s">
        <v>146</v>
      </c>
      <c r="H2380">
        <v>3</v>
      </c>
      <c r="I2380" t="s">
        <v>45</v>
      </c>
      <c r="J2380" t="s">
        <v>69</v>
      </c>
      <c r="K2380" t="s">
        <v>55</v>
      </c>
      <c r="L2380" t="s">
        <v>45</v>
      </c>
      <c r="M2380" t="s">
        <v>184</v>
      </c>
      <c r="N2380" t="s">
        <v>48</v>
      </c>
      <c r="O2380" t="s">
        <v>148</v>
      </c>
      <c r="P2380" t="s">
        <v>49</v>
      </c>
      <c r="Q2380" t="s">
        <v>97</v>
      </c>
      <c r="R2380" s="6">
        <f>_xlfn.XLOOKUP(CleanedData[[#This Row],[Product]],'02_Lookup_Tables'!$A$2:$A$126,'02_Lookup_Tables'!$B$2:$B$126)</f>
        <v>27815.439999999999</v>
      </c>
      <c r="S2380" t="str">
        <f>VLOOKUP(CleanedData[[#This Row],[Product]],'02_Lookup_Tables'!$H$2:$I$126,2,FALSE)</f>
        <v>Electronics</v>
      </c>
      <c r="T2380" t="str">
        <f>VLOOKUP(CleanedData[[#This Row],[Province]],'02_Lookup_Tables'!$D$2:$E$10,2, FALSE)</f>
        <v>Central Region</v>
      </c>
      <c r="U2380" t="str" cm="1">
        <f t="array" ref="U2380">_xlfn.IFS(CleanedData[[#This Row],[Purchase Amount]]&lt;500,"Low",
CleanedData[[#This Row],[Purchase Amount]]&lt;5000,"Medium",
TRUE,"High")</f>
        <v>High</v>
      </c>
      <c r="V2380" t="str">
        <f>TEXT(CleanedData[[#This Row],[Date]],"mmmm")</f>
        <v>November</v>
      </c>
      <c r="W2380" t="str">
        <f>"Q"&amp;ROUNDUP(MONTH(CleanedData[[#This Row],[Date]])/3,0)</f>
        <v>Q4</v>
      </c>
      <c r="X2380" t="str">
        <f>IF(CleanedData[[#This Row],[Purchase Amount]]&gt;=5000,"Yes","No")</f>
        <v>Yes</v>
      </c>
      <c r="Y2380">
        <f>IF(CleanedData[[#This Row],[Recommend]]="Yes",1,0)</f>
        <v>1</v>
      </c>
      <c r="Z2380" s="6">
        <f>CleanedData[[#This Row],[Purchase Amount]]*0.15</f>
        <v>4172.3159999999998</v>
      </c>
      <c r="AA2380" s="6">
        <f>CleanedData[[#This Row],[Purchase Amount]]*1.15</f>
        <v>31987.755999999998</v>
      </c>
    </row>
    <row r="2381" spans="1:27" x14ac:dyDescent="0.3">
      <c r="A2381">
        <v>2862</v>
      </c>
      <c r="B2381" t="s">
        <v>2606</v>
      </c>
      <c r="C2381" s="1">
        <v>45915</v>
      </c>
      <c r="D2381">
        <v>69</v>
      </c>
      <c r="E2381" t="s">
        <v>52</v>
      </c>
      <c r="F2381" t="s">
        <v>130</v>
      </c>
      <c r="G2381" t="s">
        <v>317</v>
      </c>
      <c r="H2381">
        <v>5</v>
      </c>
      <c r="I2381" t="s">
        <v>45</v>
      </c>
      <c r="J2381" t="s">
        <v>43</v>
      </c>
      <c r="K2381" t="s">
        <v>55</v>
      </c>
      <c r="L2381" t="s">
        <v>45</v>
      </c>
      <c r="M2381" t="s">
        <v>156</v>
      </c>
      <c r="N2381" t="s">
        <v>57</v>
      </c>
      <c r="O2381" t="s">
        <v>148</v>
      </c>
      <c r="P2381" t="s">
        <v>49</v>
      </c>
      <c r="Q2381" t="s">
        <v>97</v>
      </c>
      <c r="R2381" s="6">
        <f>_xlfn.XLOOKUP(CleanedData[[#This Row],[Product]],'02_Lookup_Tables'!$A$2:$A$126,'02_Lookup_Tables'!$B$2:$B$126)</f>
        <v>10347.709999999999</v>
      </c>
      <c r="S2381" t="str">
        <f>VLOOKUP(CleanedData[[#This Row],[Product]],'02_Lookup_Tables'!$H$2:$I$126,2,FALSE)</f>
        <v>Home Devices</v>
      </c>
      <c r="T2381" t="str">
        <f>VLOOKUP(CleanedData[[#This Row],[Province]],'02_Lookup_Tables'!$D$2:$E$10,2, FALSE)</f>
        <v>Eastern Region</v>
      </c>
      <c r="U2381" t="str" cm="1">
        <f t="array" ref="U2381">_xlfn.IFS(CleanedData[[#This Row],[Purchase Amount]]&lt;500,"Low",
CleanedData[[#This Row],[Purchase Amount]]&lt;5000,"Medium",
TRUE,"High")</f>
        <v>High</v>
      </c>
      <c r="V2381" t="str">
        <f>TEXT(CleanedData[[#This Row],[Date]],"mmmm")</f>
        <v>September</v>
      </c>
      <c r="W2381" t="str">
        <f>"Q"&amp;ROUNDUP(MONTH(CleanedData[[#This Row],[Date]])/3,0)</f>
        <v>Q3</v>
      </c>
      <c r="X2381" t="str">
        <f>IF(CleanedData[[#This Row],[Purchase Amount]]&gt;=5000,"Yes","No")</f>
        <v>Yes</v>
      </c>
      <c r="Y2381">
        <f>IF(CleanedData[[#This Row],[Recommend]]="Yes",1,0)</f>
        <v>1</v>
      </c>
      <c r="Z2381" s="6">
        <f>CleanedData[[#This Row],[Purchase Amount]]*0.15</f>
        <v>1552.1564999999998</v>
      </c>
      <c r="AA2381" s="6">
        <f>CleanedData[[#This Row],[Purchase Amount]]*1.15</f>
        <v>11899.866499999998</v>
      </c>
    </row>
    <row r="2382" spans="1:27" x14ac:dyDescent="0.3">
      <c r="A2382">
        <v>2864</v>
      </c>
      <c r="B2382" t="s">
        <v>2607</v>
      </c>
      <c r="C2382" s="1">
        <v>45919</v>
      </c>
      <c r="D2382">
        <v>20</v>
      </c>
      <c r="E2382" t="s">
        <v>52</v>
      </c>
      <c r="F2382" t="s">
        <v>68</v>
      </c>
      <c r="G2382" t="s">
        <v>102</v>
      </c>
      <c r="H2382">
        <v>3</v>
      </c>
      <c r="I2382" t="s">
        <v>45</v>
      </c>
      <c r="J2382" t="s">
        <v>63</v>
      </c>
      <c r="K2382" t="s">
        <v>64</v>
      </c>
      <c r="L2382" t="s">
        <v>42</v>
      </c>
      <c r="M2382" t="s">
        <v>156</v>
      </c>
      <c r="N2382" t="s">
        <v>48</v>
      </c>
      <c r="O2382" t="s">
        <v>148</v>
      </c>
      <c r="P2382" t="s">
        <v>49</v>
      </c>
      <c r="Q2382" t="s">
        <v>66</v>
      </c>
      <c r="R2382" s="6">
        <f>_xlfn.XLOOKUP(CleanedData[[#This Row],[Product]],'02_Lookup_Tables'!$A$2:$A$126,'02_Lookup_Tables'!$B$2:$B$126)</f>
        <v>276.82</v>
      </c>
      <c r="S2382" t="str">
        <f>VLOOKUP(CleanedData[[#This Row],[Product]],'02_Lookup_Tables'!$H$2:$I$126,2,FALSE)</f>
        <v>Home &amp; Living</v>
      </c>
      <c r="T2382" t="str">
        <f>VLOOKUP(CleanedData[[#This Row],[Province]],'02_Lookup_Tables'!$D$2:$E$10,2, FALSE)</f>
        <v>Northern Region</v>
      </c>
      <c r="U2382" t="str" cm="1">
        <f t="array" ref="U2382">_xlfn.IFS(CleanedData[[#This Row],[Purchase Amount]]&lt;500,"Low",
CleanedData[[#This Row],[Purchase Amount]]&lt;5000,"Medium",
TRUE,"High")</f>
        <v>Low</v>
      </c>
      <c r="V2382" t="str">
        <f>TEXT(CleanedData[[#This Row],[Date]],"mmmm")</f>
        <v>September</v>
      </c>
      <c r="W2382" t="str">
        <f>"Q"&amp;ROUNDUP(MONTH(CleanedData[[#This Row],[Date]])/3,0)</f>
        <v>Q3</v>
      </c>
      <c r="X2382" t="str">
        <f>IF(CleanedData[[#This Row],[Purchase Amount]]&gt;=5000,"Yes","No")</f>
        <v>No</v>
      </c>
      <c r="Y2382">
        <f>IF(CleanedData[[#This Row],[Recommend]]="Yes",1,0)</f>
        <v>1</v>
      </c>
      <c r="Z2382" s="6">
        <f>CleanedData[[#This Row],[Purchase Amount]]*0.15</f>
        <v>41.522999999999996</v>
      </c>
      <c r="AA2382" s="6">
        <f>CleanedData[[#This Row],[Purchase Amount]]*1.15</f>
        <v>318.34299999999996</v>
      </c>
    </row>
    <row r="2383" spans="1:27" x14ac:dyDescent="0.3">
      <c r="A2383">
        <v>2866</v>
      </c>
      <c r="B2383" t="s">
        <v>2608</v>
      </c>
      <c r="C2383" s="1">
        <v>45938</v>
      </c>
      <c r="D2383">
        <v>24</v>
      </c>
      <c r="E2383" t="s">
        <v>52</v>
      </c>
      <c r="F2383" t="s">
        <v>77</v>
      </c>
      <c r="G2383" t="s">
        <v>338</v>
      </c>
      <c r="H2383">
        <v>5</v>
      </c>
      <c r="I2383" t="s">
        <v>45</v>
      </c>
      <c r="J2383" t="s">
        <v>43</v>
      </c>
      <c r="K2383" t="s">
        <v>55</v>
      </c>
      <c r="L2383" t="s">
        <v>42</v>
      </c>
      <c r="M2383" t="s">
        <v>100</v>
      </c>
      <c r="N2383" t="s">
        <v>57</v>
      </c>
      <c r="O2383" t="s">
        <v>48</v>
      </c>
      <c r="P2383" t="s">
        <v>49</v>
      </c>
      <c r="Q2383" t="s">
        <v>66</v>
      </c>
      <c r="R2383" s="6">
        <f>_xlfn.XLOOKUP(CleanedData[[#This Row],[Product]],'02_Lookup_Tables'!$A$2:$A$126,'02_Lookup_Tables'!$B$2:$B$126)</f>
        <v>5258.73</v>
      </c>
      <c r="S2383" t="str">
        <f>VLOOKUP(CleanedData[[#This Row],[Product]],'02_Lookup_Tables'!$H$2:$I$126,2,FALSE)</f>
        <v>Sports &amp; Outdoors</v>
      </c>
      <c r="T2383" t="str">
        <f>VLOOKUP(CleanedData[[#This Row],[Province]],'02_Lookup_Tables'!$D$2:$E$10,2, FALSE)</f>
        <v>Central Region</v>
      </c>
      <c r="U2383" t="str" cm="1">
        <f t="array" ref="U2383">_xlfn.IFS(CleanedData[[#This Row],[Purchase Amount]]&lt;500,"Low",
CleanedData[[#This Row],[Purchase Amount]]&lt;5000,"Medium",
TRUE,"High")</f>
        <v>High</v>
      </c>
      <c r="V2383" t="str">
        <f>TEXT(CleanedData[[#This Row],[Date]],"mmmm")</f>
        <v>October</v>
      </c>
      <c r="W2383" t="str">
        <f>"Q"&amp;ROUNDUP(MONTH(CleanedData[[#This Row],[Date]])/3,0)</f>
        <v>Q4</v>
      </c>
      <c r="X2383" t="str">
        <f>IF(CleanedData[[#This Row],[Purchase Amount]]&gt;=5000,"Yes","No")</f>
        <v>Yes</v>
      </c>
      <c r="Y2383">
        <f>IF(CleanedData[[#This Row],[Recommend]]="Yes",1,0)</f>
        <v>1</v>
      </c>
      <c r="Z2383" s="6">
        <f>CleanedData[[#This Row],[Purchase Amount]]*0.15</f>
        <v>788.80949999999996</v>
      </c>
      <c r="AA2383" s="6">
        <f>CleanedData[[#This Row],[Purchase Amount]]*1.15</f>
        <v>6047.539499999999</v>
      </c>
    </row>
    <row r="2384" spans="1:27" x14ac:dyDescent="0.3">
      <c r="A2384">
        <v>2867</v>
      </c>
      <c r="B2384" t="s">
        <v>2609</v>
      </c>
      <c r="C2384" s="1">
        <v>45948</v>
      </c>
      <c r="D2384">
        <v>72</v>
      </c>
      <c r="E2384" t="s">
        <v>52</v>
      </c>
      <c r="F2384" t="s">
        <v>40</v>
      </c>
      <c r="G2384" t="s">
        <v>378</v>
      </c>
      <c r="H2384">
        <v>5</v>
      </c>
      <c r="I2384" t="s">
        <v>42</v>
      </c>
      <c r="J2384" t="s">
        <v>69</v>
      </c>
      <c r="K2384" t="s">
        <v>55</v>
      </c>
      <c r="L2384" t="s">
        <v>42</v>
      </c>
      <c r="M2384" t="s">
        <v>175</v>
      </c>
      <c r="N2384" t="s">
        <v>57</v>
      </c>
      <c r="O2384" t="s">
        <v>89</v>
      </c>
      <c r="P2384" t="s">
        <v>70</v>
      </c>
      <c r="Q2384" t="s">
        <v>97</v>
      </c>
      <c r="R2384" s="6">
        <f>_xlfn.XLOOKUP(CleanedData[[#This Row],[Product]],'02_Lookup_Tables'!$A$2:$A$126,'02_Lookup_Tables'!$B$2:$B$126)</f>
        <v>40.11</v>
      </c>
      <c r="S2384" t="str">
        <f>VLOOKUP(CleanedData[[#This Row],[Product]],'02_Lookup_Tables'!$H$2:$I$126,2,FALSE)</f>
        <v>Food</v>
      </c>
      <c r="T2384" t="str">
        <f>VLOOKUP(CleanedData[[#This Row],[Province]],'02_Lookup_Tables'!$D$2:$E$10,2, FALSE)</f>
        <v>Northern Region</v>
      </c>
      <c r="U2384" t="str" cm="1">
        <f t="array" ref="U2384">_xlfn.IFS(CleanedData[[#This Row],[Purchase Amount]]&lt;500,"Low",
CleanedData[[#This Row],[Purchase Amount]]&lt;5000,"Medium",
TRUE,"High")</f>
        <v>Low</v>
      </c>
      <c r="V2384" t="str">
        <f>TEXT(CleanedData[[#This Row],[Date]],"mmmm")</f>
        <v>October</v>
      </c>
      <c r="W2384" t="str">
        <f>"Q"&amp;ROUNDUP(MONTH(CleanedData[[#This Row],[Date]])/3,0)</f>
        <v>Q4</v>
      </c>
      <c r="X2384" t="str">
        <f>IF(CleanedData[[#This Row],[Purchase Amount]]&gt;=5000,"Yes","No")</f>
        <v>No</v>
      </c>
      <c r="Y2384">
        <f>IF(CleanedData[[#This Row],[Recommend]]="Yes",1,0)</f>
        <v>0</v>
      </c>
      <c r="Z2384" s="6">
        <f>CleanedData[[#This Row],[Purchase Amount]]*0.15</f>
        <v>6.0164999999999997</v>
      </c>
      <c r="AA2384" s="6">
        <f>CleanedData[[#This Row],[Purchase Amount]]*1.15</f>
        <v>46.126499999999993</v>
      </c>
    </row>
    <row r="2385" spans="1:27" x14ac:dyDescent="0.3">
      <c r="A2385">
        <v>2868</v>
      </c>
      <c r="B2385" t="s">
        <v>2610</v>
      </c>
      <c r="C2385" s="1">
        <v>45932</v>
      </c>
      <c r="D2385">
        <v>42</v>
      </c>
      <c r="E2385" t="s">
        <v>39</v>
      </c>
      <c r="F2385" t="s">
        <v>77</v>
      </c>
      <c r="G2385" t="s">
        <v>235</v>
      </c>
      <c r="H2385">
        <v>2</v>
      </c>
      <c r="I2385" t="s">
        <v>45</v>
      </c>
      <c r="J2385" t="s">
        <v>74</v>
      </c>
      <c r="K2385" t="s">
        <v>44</v>
      </c>
      <c r="L2385" t="s">
        <v>42</v>
      </c>
      <c r="M2385" t="s">
        <v>46</v>
      </c>
      <c r="N2385" t="s">
        <v>47</v>
      </c>
      <c r="O2385" t="s">
        <v>89</v>
      </c>
      <c r="P2385" t="s">
        <v>49</v>
      </c>
      <c r="Q2385" t="s">
        <v>81</v>
      </c>
      <c r="R2385" s="6">
        <f>_xlfn.XLOOKUP(CleanedData[[#This Row],[Product]],'02_Lookup_Tables'!$A$2:$A$126,'02_Lookup_Tables'!$B$2:$B$126)</f>
        <v>306.57</v>
      </c>
      <c r="S2385" t="str">
        <f>VLOOKUP(CleanedData[[#This Row],[Product]],'02_Lookup_Tables'!$H$2:$I$126,2,FALSE)</f>
        <v>Toys &amp; Games</v>
      </c>
      <c r="T2385" t="str">
        <f>VLOOKUP(CleanedData[[#This Row],[Province]],'02_Lookup_Tables'!$D$2:$E$10,2, FALSE)</f>
        <v>Central Region</v>
      </c>
      <c r="U2385" t="str" cm="1">
        <f t="array" ref="U2385">_xlfn.IFS(CleanedData[[#This Row],[Purchase Amount]]&lt;500,"Low",
CleanedData[[#This Row],[Purchase Amount]]&lt;5000,"Medium",
TRUE,"High")</f>
        <v>Low</v>
      </c>
      <c r="V2385" t="str">
        <f>TEXT(CleanedData[[#This Row],[Date]],"mmmm")</f>
        <v>October</v>
      </c>
      <c r="W2385" t="str">
        <f>"Q"&amp;ROUNDUP(MONTH(CleanedData[[#This Row],[Date]])/3,0)</f>
        <v>Q4</v>
      </c>
      <c r="X2385" t="str">
        <f>IF(CleanedData[[#This Row],[Purchase Amount]]&gt;=5000,"Yes","No")</f>
        <v>No</v>
      </c>
      <c r="Y2385">
        <f>IF(CleanedData[[#This Row],[Recommend]]="Yes",1,0)</f>
        <v>1</v>
      </c>
      <c r="Z2385" s="6">
        <f>CleanedData[[#This Row],[Purchase Amount]]*0.15</f>
        <v>45.985499999999995</v>
      </c>
      <c r="AA2385" s="6">
        <f>CleanedData[[#This Row],[Purchase Amount]]*1.15</f>
        <v>352.55549999999994</v>
      </c>
    </row>
    <row r="2386" spans="1:27" x14ac:dyDescent="0.3">
      <c r="A2386">
        <v>2869</v>
      </c>
      <c r="B2386" t="s">
        <v>2611</v>
      </c>
      <c r="C2386" s="1">
        <v>45361</v>
      </c>
      <c r="D2386">
        <v>48</v>
      </c>
      <c r="E2386" t="s">
        <v>39</v>
      </c>
      <c r="F2386" t="s">
        <v>83</v>
      </c>
      <c r="G2386" t="s">
        <v>280</v>
      </c>
      <c r="H2386">
        <v>2</v>
      </c>
      <c r="I2386" t="s">
        <v>45</v>
      </c>
      <c r="J2386" t="s">
        <v>69</v>
      </c>
      <c r="K2386" t="s">
        <v>64</v>
      </c>
      <c r="L2386" t="s">
        <v>42</v>
      </c>
      <c r="M2386" t="s">
        <v>79</v>
      </c>
      <c r="N2386" t="s">
        <v>47</v>
      </c>
      <c r="O2386" t="s">
        <v>89</v>
      </c>
      <c r="P2386" t="s">
        <v>49</v>
      </c>
      <c r="Q2386" t="s">
        <v>93</v>
      </c>
      <c r="R2386" s="6">
        <f>_xlfn.XLOOKUP(CleanedData[[#This Row],[Product]],'02_Lookup_Tables'!$A$2:$A$126,'02_Lookup_Tables'!$B$2:$B$126)</f>
        <v>759.97</v>
      </c>
      <c r="S2386" t="str">
        <f>VLOOKUP(CleanedData[[#This Row],[Product]],'02_Lookup_Tables'!$H$2:$I$126,2,FALSE)</f>
        <v>Apparel</v>
      </c>
      <c r="T2386" t="str">
        <f>VLOOKUP(CleanedData[[#This Row],[Province]],'02_Lookup_Tables'!$D$2:$E$10,2, FALSE)</f>
        <v>Western Region</v>
      </c>
      <c r="U2386" t="str" cm="1">
        <f t="array" ref="U2386">_xlfn.IFS(CleanedData[[#This Row],[Purchase Amount]]&lt;500,"Low",
CleanedData[[#This Row],[Purchase Amount]]&lt;5000,"Medium",
TRUE,"High")</f>
        <v>Medium</v>
      </c>
      <c r="V2386" t="str">
        <f>TEXT(CleanedData[[#This Row],[Date]],"mmmm")</f>
        <v>March</v>
      </c>
      <c r="W2386" t="str">
        <f>"Q"&amp;ROUNDUP(MONTH(CleanedData[[#This Row],[Date]])/3,0)</f>
        <v>Q1</v>
      </c>
      <c r="X2386" t="str">
        <f>IF(CleanedData[[#This Row],[Purchase Amount]]&gt;=5000,"Yes","No")</f>
        <v>No</v>
      </c>
      <c r="Y2386">
        <f>IF(CleanedData[[#This Row],[Recommend]]="Yes",1,0)</f>
        <v>1</v>
      </c>
      <c r="Z2386" s="6">
        <f>CleanedData[[#This Row],[Purchase Amount]]*0.15</f>
        <v>113.99550000000001</v>
      </c>
      <c r="AA2386" s="6">
        <f>CleanedData[[#This Row],[Purchase Amount]]*1.15</f>
        <v>873.96550000000002</v>
      </c>
    </row>
    <row r="2387" spans="1:27" x14ac:dyDescent="0.3">
      <c r="A2387">
        <v>2870</v>
      </c>
      <c r="B2387" t="s">
        <v>2612</v>
      </c>
      <c r="C2387" s="1">
        <v>45806</v>
      </c>
      <c r="D2387">
        <v>51</v>
      </c>
      <c r="E2387" t="s">
        <v>60</v>
      </c>
      <c r="F2387" t="s">
        <v>83</v>
      </c>
      <c r="G2387" t="s">
        <v>1139</v>
      </c>
      <c r="H2387">
        <v>3</v>
      </c>
      <c r="I2387" t="s">
        <v>45</v>
      </c>
      <c r="J2387" t="s">
        <v>63</v>
      </c>
      <c r="K2387" t="s">
        <v>64</v>
      </c>
      <c r="L2387" t="s">
        <v>45</v>
      </c>
      <c r="M2387" t="s">
        <v>92</v>
      </c>
      <c r="N2387" t="s">
        <v>48</v>
      </c>
      <c r="O2387" t="s">
        <v>89</v>
      </c>
      <c r="P2387" t="s">
        <v>49</v>
      </c>
      <c r="Q2387" t="s">
        <v>93</v>
      </c>
      <c r="R2387" s="6">
        <f>_xlfn.XLOOKUP(CleanedData[[#This Row],[Product]],'02_Lookup_Tables'!$A$2:$A$126,'02_Lookup_Tables'!$B$2:$B$126)</f>
        <v>2977.47</v>
      </c>
      <c r="S2387" t="str">
        <f>VLOOKUP(CleanedData[[#This Row],[Product]],'02_Lookup_Tables'!$H$2:$I$126,2,FALSE)</f>
        <v>Home &amp; Living</v>
      </c>
      <c r="T2387" t="str">
        <f>VLOOKUP(CleanedData[[#This Row],[Province]],'02_Lookup_Tables'!$D$2:$E$10,2, FALSE)</f>
        <v>Western Region</v>
      </c>
      <c r="U2387" t="str" cm="1">
        <f t="array" ref="U2387">_xlfn.IFS(CleanedData[[#This Row],[Purchase Amount]]&lt;500,"Low",
CleanedData[[#This Row],[Purchase Amount]]&lt;5000,"Medium",
TRUE,"High")</f>
        <v>Medium</v>
      </c>
      <c r="V2387" t="str">
        <f>TEXT(CleanedData[[#This Row],[Date]],"mmmm")</f>
        <v>May</v>
      </c>
      <c r="W2387" t="str">
        <f>"Q"&amp;ROUNDUP(MONTH(CleanedData[[#This Row],[Date]])/3,0)</f>
        <v>Q2</v>
      </c>
      <c r="X2387" t="str">
        <f>IF(CleanedData[[#This Row],[Purchase Amount]]&gt;=5000,"Yes","No")</f>
        <v>No</v>
      </c>
      <c r="Y2387">
        <f>IF(CleanedData[[#This Row],[Recommend]]="Yes",1,0)</f>
        <v>1</v>
      </c>
      <c r="Z2387" s="6">
        <f>CleanedData[[#This Row],[Purchase Amount]]*0.15</f>
        <v>446.62049999999994</v>
      </c>
      <c r="AA2387" s="6">
        <f>CleanedData[[#This Row],[Purchase Amount]]*1.15</f>
        <v>3424.0904999999993</v>
      </c>
    </row>
    <row r="2388" spans="1:27" x14ac:dyDescent="0.3">
      <c r="A2388">
        <v>2871</v>
      </c>
      <c r="B2388" t="s">
        <v>2613</v>
      </c>
      <c r="C2388" s="1">
        <v>45443</v>
      </c>
      <c r="D2388">
        <v>38</v>
      </c>
      <c r="E2388" t="s">
        <v>52</v>
      </c>
      <c r="F2388" t="s">
        <v>68</v>
      </c>
      <c r="G2388" t="s">
        <v>309</v>
      </c>
      <c r="H2388">
        <v>2</v>
      </c>
      <c r="I2388" t="s">
        <v>42</v>
      </c>
      <c r="J2388" t="s">
        <v>69</v>
      </c>
      <c r="K2388" t="s">
        <v>55</v>
      </c>
      <c r="L2388" t="s">
        <v>45</v>
      </c>
      <c r="M2388" t="s">
        <v>140</v>
      </c>
      <c r="N2388" t="s">
        <v>47</v>
      </c>
      <c r="O2388" t="s">
        <v>148</v>
      </c>
      <c r="P2388" t="s">
        <v>70</v>
      </c>
      <c r="Q2388" t="s">
        <v>81</v>
      </c>
      <c r="R2388" s="6">
        <f>_xlfn.XLOOKUP(CleanedData[[#This Row],[Product]],'02_Lookup_Tables'!$A$2:$A$126,'02_Lookup_Tables'!$B$2:$B$126)</f>
        <v>353.21</v>
      </c>
      <c r="S2388" t="str">
        <f>VLOOKUP(CleanedData[[#This Row],[Product]],'02_Lookup_Tables'!$H$2:$I$126,2,FALSE)</f>
        <v>Food</v>
      </c>
      <c r="T2388" t="str">
        <f>VLOOKUP(CleanedData[[#This Row],[Province]],'02_Lookup_Tables'!$D$2:$E$10,2, FALSE)</f>
        <v>Northern Region</v>
      </c>
      <c r="U2388" t="str" cm="1">
        <f t="array" ref="U2388">_xlfn.IFS(CleanedData[[#This Row],[Purchase Amount]]&lt;500,"Low",
CleanedData[[#This Row],[Purchase Amount]]&lt;5000,"Medium",
TRUE,"High")</f>
        <v>Low</v>
      </c>
      <c r="V2388" t="str">
        <f>TEXT(CleanedData[[#This Row],[Date]],"mmmm")</f>
        <v>May</v>
      </c>
      <c r="W2388" t="str">
        <f>"Q"&amp;ROUNDUP(MONTH(CleanedData[[#This Row],[Date]])/3,0)</f>
        <v>Q2</v>
      </c>
      <c r="X2388" t="str">
        <f>IF(CleanedData[[#This Row],[Purchase Amount]]&gt;=5000,"Yes","No")</f>
        <v>No</v>
      </c>
      <c r="Y2388">
        <f>IF(CleanedData[[#This Row],[Recommend]]="Yes",1,0)</f>
        <v>0</v>
      </c>
      <c r="Z2388" s="6">
        <f>CleanedData[[#This Row],[Purchase Amount]]*0.15</f>
        <v>52.981499999999997</v>
      </c>
      <c r="AA2388" s="6">
        <f>CleanedData[[#This Row],[Purchase Amount]]*1.15</f>
        <v>406.19149999999996</v>
      </c>
    </row>
    <row r="2389" spans="1:27" x14ac:dyDescent="0.3">
      <c r="A2389">
        <v>2872</v>
      </c>
      <c r="B2389" t="s">
        <v>2614</v>
      </c>
      <c r="C2389" s="1">
        <v>45730</v>
      </c>
      <c r="D2389">
        <v>70</v>
      </c>
      <c r="E2389" t="s">
        <v>39</v>
      </c>
      <c r="F2389" t="s">
        <v>108</v>
      </c>
      <c r="G2389" t="s">
        <v>99</v>
      </c>
      <c r="H2389">
        <v>1</v>
      </c>
      <c r="I2389" t="s">
        <v>42</v>
      </c>
      <c r="J2389" t="s">
        <v>74</v>
      </c>
      <c r="K2389" t="s">
        <v>64</v>
      </c>
      <c r="L2389" t="s">
        <v>45</v>
      </c>
      <c r="M2389" t="s">
        <v>88</v>
      </c>
      <c r="N2389" t="s">
        <v>80</v>
      </c>
      <c r="O2389" t="s">
        <v>89</v>
      </c>
      <c r="P2389" t="s">
        <v>49</v>
      </c>
      <c r="Q2389" t="s">
        <v>97</v>
      </c>
      <c r="R2389" s="6">
        <f>_xlfn.XLOOKUP(CleanedData[[#This Row],[Product]],'02_Lookup_Tables'!$A$2:$A$126,'02_Lookup_Tables'!$B$2:$B$126)</f>
        <v>43.23</v>
      </c>
      <c r="S2389" t="str">
        <f>VLOOKUP(CleanedData[[#This Row],[Product]],'02_Lookup_Tables'!$H$2:$I$126,2,FALSE)</f>
        <v>Food</v>
      </c>
      <c r="T2389" t="str">
        <f>VLOOKUP(CleanedData[[#This Row],[Province]],'02_Lookup_Tables'!$D$2:$E$10,2, FALSE)</f>
        <v>Gauteng Region</v>
      </c>
      <c r="U2389" t="str" cm="1">
        <f t="array" ref="U2389">_xlfn.IFS(CleanedData[[#This Row],[Purchase Amount]]&lt;500,"Low",
CleanedData[[#This Row],[Purchase Amount]]&lt;5000,"Medium",
TRUE,"High")</f>
        <v>Low</v>
      </c>
      <c r="V2389" t="str">
        <f>TEXT(CleanedData[[#This Row],[Date]],"mmmm")</f>
        <v>March</v>
      </c>
      <c r="W2389" t="str">
        <f>"Q"&amp;ROUNDUP(MONTH(CleanedData[[#This Row],[Date]])/3,0)</f>
        <v>Q1</v>
      </c>
      <c r="X2389" t="str">
        <f>IF(CleanedData[[#This Row],[Purchase Amount]]&gt;=5000,"Yes","No")</f>
        <v>No</v>
      </c>
      <c r="Y2389">
        <f>IF(CleanedData[[#This Row],[Recommend]]="Yes",1,0)</f>
        <v>0</v>
      </c>
      <c r="Z2389" s="6">
        <f>CleanedData[[#This Row],[Purchase Amount]]*0.15</f>
        <v>6.4844999999999997</v>
      </c>
      <c r="AA2389" s="6">
        <f>CleanedData[[#This Row],[Purchase Amount]]*1.15</f>
        <v>49.714499999999994</v>
      </c>
    </row>
    <row r="2390" spans="1:27" x14ac:dyDescent="0.3">
      <c r="A2390">
        <v>2873</v>
      </c>
      <c r="B2390" t="s">
        <v>2615</v>
      </c>
      <c r="C2390" s="1">
        <v>45482</v>
      </c>
      <c r="D2390">
        <v>42</v>
      </c>
      <c r="E2390" t="s">
        <v>39</v>
      </c>
      <c r="F2390" t="s">
        <v>125</v>
      </c>
      <c r="G2390" t="s">
        <v>78</v>
      </c>
      <c r="H2390">
        <v>2</v>
      </c>
      <c r="I2390" t="s">
        <v>45</v>
      </c>
      <c r="J2390" t="s">
        <v>43</v>
      </c>
      <c r="K2390" t="s">
        <v>64</v>
      </c>
      <c r="L2390" t="s">
        <v>45</v>
      </c>
      <c r="M2390" t="s">
        <v>123</v>
      </c>
      <c r="N2390" t="s">
        <v>47</v>
      </c>
      <c r="O2390" t="s">
        <v>89</v>
      </c>
      <c r="P2390" t="s">
        <v>49</v>
      </c>
      <c r="Q2390" t="s">
        <v>81</v>
      </c>
      <c r="R2390" s="6">
        <f>_xlfn.XLOOKUP(CleanedData[[#This Row],[Product]],'02_Lookup_Tables'!$A$2:$A$126,'02_Lookup_Tables'!$B$2:$B$126)</f>
        <v>1951.09</v>
      </c>
      <c r="S2390" t="str">
        <f>VLOOKUP(CleanedData[[#This Row],[Product]],'02_Lookup_Tables'!$H$2:$I$126,2,FALSE)</f>
        <v>Accessories</v>
      </c>
      <c r="T2390" t="str">
        <f>VLOOKUP(CleanedData[[#This Row],[Province]],'02_Lookup_Tables'!$D$2:$E$10,2, FALSE)</f>
        <v>Western Region</v>
      </c>
      <c r="U2390" t="str" cm="1">
        <f t="array" ref="U2390">_xlfn.IFS(CleanedData[[#This Row],[Purchase Amount]]&lt;500,"Low",
CleanedData[[#This Row],[Purchase Amount]]&lt;5000,"Medium",
TRUE,"High")</f>
        <v>Medium</v>
      </c>
      <c r="V2390" t="str">
        <f>TEXT(CleanedData[[#This Row],[Date]],"mmmm")</f>
        <v>July</v>
      </c>
      <c r="W2390" t="str">
        <f>"Q"&amp;ROUNDUP(MONTH(CleanedData[[#This Row],[Date]])/3,0)</f>
        <v>Q3</v>
      </c>
      <c r="X2390" t="str">
        <f>IF(CleanedData[[#This Row],[Purchase Amount]]&gt;=5000,"Yes","No")</f>
        <v>No</v>
      </c>
      <c r="Y2390">
        <f>IF(CleanedData[[#This Row],[Recommend]]="Yes",1,0)</f>
        <v>1</v>
      </c>
      <c r="Z2390" s="6">
        <f>CleanedData[[#This Row],[Purchase Amount]]*0.15</f>
        <v>292.6635</v>
      </c>
      <c r="AA2390" s="6">
        <f>CleanedData[[#This Row],[Purchase Amount]]*1.15</f>
        <v>2243.7534999999998</v>
      </c>
    </row>
    <row r="2391" spans="1:27" x14ac:dyDescent="0.3">
      <c r="A2391">
        <v>2874</v>
      </c>
      <c r="B2391" t="s">
        <v>2616</v>
      </c>
      <c r="C2391" s="1">
        <v>45464</v>
      </c>
      <c r="D2391">
        <v>64</v>
      </c>
      <c r="E2391" t="s">
        <v>60</v>
      </c>
      <c r="F2391" t="s">
        <v>130</v>
      </c>
      <c r="G2391" t="s">
        <v>454</v>
      </c>
      <c r="H2391">
        <v>5</v>
      </c>
      <c r="I2391" t="s">
        <v>42</v>
      </c>
      <c r="J2391" t="s">
        <v>54</v>
      </c>
      <c r="K2391" t="s">
        <v>64</v>
      </c>
      <c r="L2391" t="s">
        <v>45</v>
      </c>
      <c r="M2391" t="s">
        <v>140</v>
      </c>
      <c r="N2391" t="s">
        <v>57</v>
      </c>
      <c r="O2391" t="s">
        <v>148</v>
      </c>
      <c r="P2391" t="s">
        <v>49</v>
      </c>
      <c r="Q2391" t="s">
        <v>50</v>
      </c>
      <c r="R2391" s="6">
        <f>_xlfn.XLOOKUP(CleanedData[[#This Row],[Product]],'02_Lookup_Tables'!$A$2:$A$126,'02_Lookup_Tables'!$B$2:$B$126)</f>
        <v>2413.3000000000002</v>
      </c>
      <c r="S2391" t="str">
        <f>VLOOKUP(CleanedData[[#This Row],[Product]],'02_Lookup_Tables'!$H$2:$I$126,2,FALSE)</f>
        <v>Electronics</v>
      </c>
      <c r="T2391" t="str">
        <f>VLOOKUP(CleanedData[[#This Row],[Province]],'02_Lookup_Tables'!$D$2:$E$10,2, FALSE)</f>
        <v>Eastern Region</v>
      </c>
      <c r="U2391" t="str" cm="1">
        <f t="array" ref="U2391">_xlfn.IFS(CleanedData[[#This Row],[Purchase Amount]]&lt;500,"Low",
CleanedData[[#This Row],[Purchase Amount]]&lt;5000,"Medium",
TRUE,"High")</f>
        <v>Medium</v>
      </c>
      <c r="V2391" t="str">
        <f>TEXT(CleanedData[[#This Row],[Date]],"mmmm")</f>
        <v>June</v>
      </c>
      <c r="W2391" t="str">
        <f>"Q"&amp;ROUNDUP(MONTH(CleanedData[[#This Row],[Date]])/3,0)</f>
        <v>Q2</v>
      </c>
      <c r="X2391" t="str">
        <f>IF(CleanedData[[#This Row],[Purchase Amount]]&gt;=5000,"Yes","No")</f>
        <v>No</v>
      </c>
      <c r="Y2391">
        <f>IF(CleanedData[[#This Row],[Recommend]]="Yes",1,0)</f>
        <v>0</v>
      </c>
      <c r="Z2391" s="6">
        <f>CleanedData[[#This Row],[Purchase Amount]]*0.15</f>
        <v>361.995</v>
      </c>
      <c r="AA2391" s="6">
        <f>CleanedData[[#This Row],[Purchase Amount]]*1.15</f>
        <v>2775.2950000000001</v>
      </c>
    </row>
    <row r="2392" spans="1:27" x14ac:dyDescent="0.3">
      <c r="A2392">
        <v>2875</v>
      </c>
      <c r="B2392" t="s">
        <v>2617</v>
      </c>
      <c r="C2392" s="1">
        <v>46016</v>
      </c>
      <c r="E2392" t="s">
        <v>60</v>
      </c>
      <c r="F2392" t="s">
        <v>40</v>
      </c>
      <c r="G2392" t="s">
        <v>144</v>
      </c>
      <c r="H2392">
        <v>4</v>
      </c>
      <c r="I2392" t="s">
        <v>42</v>
      </c>
      <c r="J2392" t="s">
        <v>74</v>
      </c>
      <c r="K2392" t="s">
        <v>44</v>
      </c>
      <c r="L2392" t="s">
        <v>45</v>
      </c>
      <c r="M2392" t="s">
        <v>46</v>
      </c>
      <c r="N2392" t="s">
        <v>96</v>
      </c>
      <c r="O2392" t="s">
        <v>89</v>
      </c>
      <c r="P2392" t="s">
        <v>70</v>
      </c>
      <c r="Q2392" t="s">
        <v>166</v>
      </c>
      <c r="R2392" s="6">
        <f>_xlfn.XLOOKUP(CleanedData[[#This Row],[Product]],'02_Lookup_Tables'!$A$2:$A$126,'02_Lookup_Tables'!$B$2:$B$126)</f>
        <v>4455.18</v>
      </c>
      <c r="S2392" t="str">
        <f>VLOOKUP(CleanedData[[#This Row],[Product]],'02_Lookup_Tables'!$H$2:$I$126,2,FALSE)</f>
        <v>Sports &amp; Outdoors</v>
      </c>
      <c r="T2392" t="str">
        <f>VLOOKUP(CleanedData[[#This Row],[Province]],'02_Lookup_Tables'!$D$2:$E$10,2, FALSE)</f>
        <v>Northern Region</v>
      </c>
      <c r="U2392" t="str" cm="1">
        <f t="array" ref="U2392">_xlfn.IFS(CleanedData[[#This Row],[Purchase Amount]]&lt;500,"Low",
CleanedData[[#This Row],[Purchase Amount]]&lt;5000,"Medium",
TRUE,"High")</f>
        <v>Medium</v>
      </c>
      <c r="V2392" t="str">
        <f>TEXT(CleanedData[[#This Row],[Date]],"mmmm")</f>
        <v>December</v>
      </c>
      <c r="W2392" t="str">
        <f>"Q"&amp;ROUNDUP(MONTH(CleanedData[[#This Row],[Date]])/3,0)</f>
        <v>Q4</v>
      </c>
      <c r="X2392" t="str">
        <f>IF(CleanedData[[#This Row],[Purchase Amount]]&gt;=5000,"Yes","No")</f>
        <v>No</v>
      </c>
      <c r="Y2392">
        <f>IF(CleanedData[[#This Row],[Recommend]]="Yes",1,0)</f>
        <v>0</v>
      </c>
      <c r="Z2392" s="6">
        <f>CleanedData[[#This Row],[Purchase Amount]]*0.15</f>
        <v>668.27700000000004</v>
      </c>
      <c r="AA2392" s="6">
        <f>CleanedData[[#This Row],[Purchase Amount]]*1.15</f>
        <v>5123.4570000000003</v>
      </c>
    </row>
    <row r="2393" spans="1:27" x14ac:dyDescent="0.3">
      <c r="A2393">
        <v>2876</v>
      </c>
      <c r="B2393" t="s">
        <v>2618</v>
      </c>
      <c r="C2393" s="1">
        <v>45613</v>
      </c>
      <c r="D2393">
        <v>60</v>
      </c>
      <c r="E2393" t="s">
        <v>52</v>
      </c>
      <c r="F2393" t="s">
        <v>68</v>
      </c>
      <c r="G2393" t="s">
        <v>225</v>
      </c>
      <c r="H2393">
        <v>3</v>
      </c>
      <c r="I2393" t="s">
        <v>42</v>
      </c>
      <c r="J2393" t="s">
        <v>63</v>
      </c>
      <c r="K2393" t="s">
        <v>64</v>
      </c>
      <c r="L2393" t="s">
        <v>45</v>
      </c>
      <c r="M2393" t="s">
        <v>123</v>
      </c>
      <c r="N2393" t="s">
        <v>48</v>
      </c>
      <c r="O2393" t="s">
        <v>89</v>
      </c>
      <c r="P2393" t="s">
        <v>49</v>
      </c>
      <c r="Q2393" t="s">
        <v>50</v>
      </c>
      <c r="R2393" s="6">
        <f>_xlfn.XLOOKUP(CleanedData[[#This Row],[Product]],'02_Lookup_Tables'!$A$2:$A$126,'02_Lookup_Tables'!$B$2:$B$126)</f>
        <v>1094.3699999999999</v>
      </c>
      <c r="S2393" t="str">
        <f>VLOOKUP(CleanedData[[#This Row],[Product]],'02_Lookup_Tables'!$H$2:$I$126,2,FALSE)</f>
        <v>Apparel</v>
      </c>
      <c r="T2393" t="str">
        <f>VLOOKUP(CleanedData[[#This Row],[Province]],'02_Lookup_Tables'!$D$2:$E$10,2, FALSE)</f>
        <v>Northern Region</v>
      </c>
      <c r="U2393" t="str" cm="1">
        <f t="array" ref="U2393">_xlfn.IFS(CleanedData[[#This Row],[Purchase Amount]]&lt;500,"Low",
CleanedData[[#This Row],[Purchase Amount]]&lt;5000,"Medium",
TRUE,"High")</f>
        <v>Medium</v>
      </c>
      <c r="V2393" t="str">
        <f>TEXT(CleanedData[[#This Row],[Date]],"mmmm")</f>
        <v>November</v>
      </c>
      <c r="W2393" t="str">
        <f>"Q"&amp;ROUNDUP(MONTH(CleanedData[[#This Row],[Date]])/3,0)</f>
        <v>Q4</v>
      </c>
      <c r="X2393" t="str">
        <f>IF(CleanedData[[#This Row],[Purchase Amount]]&gt;=5000,"Yes","No")</f>
        <v>No</v>
      </c>
      <c r="Y2393">
        <f>IF(CleanedData[[#This Row],[Recommend]]="Yes",1,0)</f>
        <v>0</v>
      </c>
      <c r="Z2393" s="6">
        <f>CleanedData[[#This Row],[Purchase Amount]]*0.15</f>
        <v>164.15549999999999</v>
      </c>
      <c r="AA2393" s="6">
        <f>CleanedData[[#This Row],[Purchase Amount]]*1.15</f>
        <v>1258.5254999999997</v>
      </c>
    </row>
    <row r="2394" spans="1:27" x14ac:dyDescent="0.3">
      <c r="A2394">
        <v>2877</v>
      </c>
      <c r="B2394" t="s">
        <v>2619</v>
      </c>
      <c r="C2394" s="1">
        <v>45502</v>
      </c>
      <c r="D2394">
        <v>33</v>
      </c>
      <c r="E2394" t="s">
        <v>39</v>
      </c>
      <c r="F2394" t="s">
        <v>77</v>
      </c>
      <c r="G2394" t="s">
        <v>372</v>
      </c>
      <c r="H2394">
        <v>5</v>
      </c>
      <c r="I2394" t="s">
        <v>42</v>
      </c>
      <c r="J2394" t="s">
        <v>43</v>
      </c>
      <c r="K2394" t="s">
        <v>44</v>
      </c>
      <c r="L2394" t="s">
        <v>45</v>
      </c>
      <c r="M2394" t="s">
        <v>151</v>
      </c>
      <c r="N2394" t="s">
        <v>57</v>
      </c>
      <c r="O2394" t="s">
        <v>89</v>
      </c>
      <c r="P2394" t="s">
        <v>70</v>
      </c>
      <c r="Q2394" t="s">
        <v>58</v>
      </c>
      <c r="R2394" s="6">
        <f>_xlfn.XLOOKUP(CleanedData[[#This Row],[Product]],'02_Lookup_Tables'!$A$2:$A$126,'02_Lookup_Tables'!$B$2:$B$126)</f>
        <v>944.78</v>
      </c>
      <c r="S2394" t="str">
        <f>VLOOKUP(CleanedData[[#This Row],[Product]],'02_Lookup_Tables'!$H$2:$I$126,2,FALSE)</f>
        <v>Electronics</v>
      </c>
      <c r="T2394" t="str">
        <f>VLOOKUP(CleanedData[[#This Row],[Province]],'02_Lookup_Tables'!$D$2:$E$10,2, FALSE)</f>
        <v>Central Region</v>
      </c>
      <c r="U2394" t="str" cm="1">
        <f t="array" ref="U2394">_xlfn.IFS(CleanedData[[#This Row],[Purchase Amount]]&lt;500,"Low",
CleanedData[[#This Row],[Purchase Amount]]&lt;5000,"Medium",
TRUE,"High")</f>
        <v>Medium</v>
      </c>
      <c r="V2394" t="str">
        <f>TEXT(CleanedData[[#This Row],[Date]],"mmmm")</f>
        <v>July</v>
      </c>
      <c r="W2394" t="str">
        <f>"Q"&amp;ROUNDUP(MONTH(CleanedData[[#This Row],[Date]])/3,0)</f>
        <v>Q3</v>
      </c>
      <c r="X2394" t="str">
        <f>IF(CleanedData[[#This Row],[Purchase Amount]]&gt;=5000,"Yes","No")</f>
        <v>No</v>
      </c>
      <c r="Y2394">
        <f>IF(CleanedData[[#This Row],[Recommend]]="Yes",1,0)</f>
        <v>0</v>
      </c>
      <c r="Z2394" s="6">
        <f>CleanedData[[#This Row],[Purchase Amount]]*0.15</f>
        <v>141.71699999999998</v>
      </c>
      <c r="AA2394" s="6">
        <f>CleanedData[[#This Row],[Purchase Amount]]*1.15</f>
        <v>1086.4969999999998</v>
      </c>
    </row>
    <row r="2395" spans="1:27" x14ac:dyDescent="0.3">
      <c r="A2395">
        <v>2878</v>
      </c>
      <c r="B2395" t="s">
        <v>2620</v>
      </c>
      <c r="C2395" s="1">
        <v>45625</v>
      </c>
      <c r="D2395">
        <v>64</v>
      </c>
      <c r="E2395" t="s">
        <v>60</v>
      </c>
      <c r="F2395" t="s">
        <v>61</v>
      </c>
      <c r="G2395" t="s">
        <v>340</v>
      </c>
      <c r="H2395">
        <v>2</v>
      </c>
      <c r="I2395" t="s">
        <v>42</v>
      </c>
      <c r="J2395" t="s">
        <v>69</v>
      </c>
      <c r="K2395" t="s">
        <v>64</v>
      </c>
      <c r="L2395" t="s">
        <v>42</v>
      </c>
      <c r="M2395" t="s">
        <v>184</v>
      </c>
      <c r="N2395" t="s">
        <v>47</v>
      </c>
      <c r="O2395" t="s">
        <v>148</v>
      </c>
      <c r="P2395" t="s">
        <v>70</v>
      </c>
      <c r="Q2395" t="s">
        <v>50</v>
      </c>
      <c r="R2395" s="6">
        <f>_xlfn.XLOOKUP(CleanedData[[#This Row],[Product]],'02_Lookup_Tables'!$A$2:$A$126,'02_Lookup_Tables'!$B$2:$B$126)</f>
        <v>828.82</v>
      </c>
      <c r="S2395" t="str">
        <f>VLOOKUP(CleanedData[[#This Row],[Product]],'02_Lookup_Tables'!$H$2:$I$126,2,FALSE)</f>
        <v>Home Devices</v>
      </c>
      <c r="T2395" t="str">
        <f>VLOOKUP(CleanedData[[#This Row],[Province]],'02_Lookup_Tables'!$D$2:$E$10,2, FALSE)</f>
        <v>Southern Region</v>
      </c>
      <c r="U2395" t="str" cm="1">
        <f t="array" ref="U2395">_xlfn.IFS(CleanedData[[#This Row],[Purchase Amount]]&lt;500,"Low",
CleanedData[[#This Row],[Purchase Amount]]&lt;5000,"Medium",
TRUE,"High")</f>
        <v>Medium</v>
      </c>
      <c r="V2395" t="str">
        <f>TEXT(CleanedData[[#This Row],[Date]],"mmmm")</f>
        <v>November</v>
      </c>
      <c r="W2395" t="str">
        <f>"Q"&amp;ROUNDUP(MONTH(CleanedData[[#This Row],[Date]])/3,0)</f>
        <v>Q4</v>
      </c>
      <c r="X2395" t="str">
        <f>IF(CleanedData[[#This Row],[Purchase Amount]]&gt;=5000,"Yes","No")</f>
        <v>No</v>
      </c>
      <c r="Y2395">
        <f>IF(CleanedData[[#This Row],[Recommend]]="Yes",1,0)</f>
        <v>0</v>
      </c>
      <c r="Z2395" s="6">
        <f>CleanedData[[#This Row],[Purchase Amount]]*0.15</f>
        <v>124.32300000000001</v>
      </c>
      <c r="AA2395" s="6">
        <f>CleanedData[[#This Row],[Purchase Amount]]*1.15</f>
        <v>953.14300000000003</v>
      </c>
    </row>
    <row r="2396" spans="1:27" x14ac:dyDescent="0.3">
      <c r="A2396">
        <v>2879</v>
      </c>
      <c r="B2396" t="s">
        <v>2621</v>
      </c>
      <c r="C2396" s="1">
        <v>45727</v>
      </c>
      <c r="D2396">
        <v>75</v>
      </c>
      <c r="E2396" t="s">
        <v>39</v>
      </c>
      <c r="F2396" t="s">
        <v>125</v>
      </c>
      <c r="G2396" t="s">
        <v>139</v>
      </c>
      <c r="H2396">
        <v>2</v>
      </c>
      <c r="I2396" t="s">
        <v>45</v>
      </c>
      <c r="J2396" t="s">
        <v>54</v>
      </c>
      <c r="K2396" t="s">
        <v>64</v>
      </c>
      <c r="L2396" t="s">
        <v>42</v>
      </c>
      <c r="M2396" t="s">
        <v>190</v>
      </c>
      <c r="N2396" t="s">
        <v>47</v>
      </c>
      <c r="O2396" t="s">
        <v>89</v>
      </c>
      <c r="P2396" t="s">
        <v>49</v>
      </c>
      <c r="Q2396" t="s">
        <v>97</v>
      </c>
      <c r="R2396" s="6">
        <f>_xlfn.XLOOKUP(CleanedData[[#This Row],[Product]],'02_Lookup_Tables'!$A$2:$A$126,'02_Lookup_Tables'!$B$2:$B$126)</f>
        <v>2340.5700000000002</v>
      </c>
      <c r="S2396" t="str">
        <f>VLOOKUP(CleanedData[[#This Row],[Product]],'02_Lookup_Tables'!$H$2:$I$126,2,FALSE)</f>
        <v>Apparel</v>
      </c>
      <c r="T2396" t="str">
        <f>VLOOKUP(CleanedData[[#This Row],[Province]],'02_Lookup_Tables'!$D$2:$E$10,2, FALSE)</f>
        <v>Western Region</v>
      </c>
      <c r="U2396" t="str" cm="1">
        <f t="array" ref="U2396">_xlfn.IFS(CleanedData[[#This Row],[Purchase Amount]]&lt;500,"Low",
CleanedData[[#This Row],[Purchase Amount]]&lt;5000,"Medium",
TRUE,"High")</f>
        <v>Medium</v>
      </c>
      <c r="V2396" t="str">
        <f>TEXT(CleanedData[[#This Row],[Date]],"mmmm")</f>
        <v>March</v>
      </c>
      <c r="W2396" t="str">
        <f>"Q"&amp;ROUNDUP(MONTH(CleanedData[[#This Row],[Date]])/3,0)</f>
        <v>Q1</v>
      </c>
      <c r="X2396" t="str">
        <f>IF(CleanedData[[#This Row],[Purchase Amount]]&gt;=5000,"Yes","No")</f>
        <v>No</v>
      </c>
      <c r="Y2396">
        <f>IF(CleanedData[[#This Row],[Recommend]]="Yes",1,0)</f>
        <v>1</v>
      </c>
      <c r="Z2396" s="6">
        <f>CleanedData[[#This Row],[Purchase Amount]]*0.15</f>
        <v>351.08550000000002</v>
      </c>
      <c r="AA2396" s="6">
        <f>CleanedData[[#This Row],[Purchase Amount]]*1.15</f>
        <v>2691.6554999999998</v>
      </c>
    </row>
    <row r="2397" spans="1:27" x14ac:dyDescent="0.3">
      <c r="A2397">
        <v>2880</v>
      </c>
      <c r="B2397" t="s">
        <v>2622</v>
      </c>
      <c r="C2397" s="1">
        <v>45829</v>
      </c>
      <c r="D2397">
        <v>26</v>
      </c>
      <c r="E2397" t="s">
        <v>60</v>
      </c>
      <c r="F2397" t="s">
        <v>61</v>
      </c>
      <c r="G2397" t="s">
        <v>233</v>
      </c>
      <c r="H2397">
        <v>3</v>
      </c>
      <c r="I2397" t="s">
        <v>45</v>
      </c>
      <c r="J2397" t="s">
        <v>63</v>
      </c>
      <c r="K2397" t="s">
        <v>44</v>
      </c>
      <c r="L2397" t="s">
        <v>45</v>
      </c>
      <c r="M2397" t="s">
        <v>88</v>
      </c>
      <c r="N2397" t="s">
        <v>48</v>
      </c>
      <c r="O2397" t="s">
        <v>89</v>
      </c>
      <c r="P2397" t="s">
        <v>49</v>
      </c>
      <c r="Q2397" t="s">
        <v>58</v>
      </c>
      <c r="R2397" s="6">
        <f>_xlfn.XLOOKUP(CleanedData[[#This Row],[Product]],'02_Lookup_Tables'!$A$2:$A$126,'02_Lookup_Tables'!$B$2:$B$126)</f>
        <v>324.35000000000002</v>
      </c>
      <c r="S2397" t="str">
        <f>VLOOKUP(CleanedData[[#This Row],[Product]],'02_Lookup_Tables'!$H$2:$I$126,2,FALSE)</f>
        <v>Apparel</v>
      </c>
      <c r="T2397" t="str">
        <f>VLOOKUP(CleanedData[[#This Row],[Province]],'02_Lookup_Tables'!$D$2:$E$10,2, FALSE)</f>
        <v>Southern Region</v>
      </c>
      <c r="U2397" t="str" cm="1">
        <f t="array" ref="U2397">_xlfn.IFS(CleanedData[[#This Row],[Purchase Amount]]&lt;500,"Low",
CleanedData[[#This Row],[Purchase Amount]]&lt;5000,"Medium",
TRUE,"High")</f>
        <v>Low</v>
      </c>
      <c r="V2397" t="str">
        <f>TEXT(CleanedData[[#This Row],[Date]],"mmmm")</f>
        <v>June</v>
      </c>
      <c r="W2397" t="str">
        <f>"Q"&amp;ROUNDUP(MONTH(CleanedData[[#This Row],[Date]])/3,0)</f>
        <v>Q2</v>
      </c>
      <c r="X2397" t="str">
        <f>IF(CleanedData[[#This Row],[Purchase Amount]]&gt;=5000,"Yes","No")</f>
        <v>No</v>
      </c>
      <c r="Y2397">
        <f>IF(CleanedData[[#This Row],[Recommend]]="Yes",1,0)</f>
        <v>1</v>
      </c>
      <c r="Z2397" s="6">
        <f>CleanedData[[#This Row],[Purchase Amount]]*0.15</f>
        <v>48.652500000000003</v>
      </c>
      <c r="AA2397" s="6">
        <f>CleanedData[[#This Row],[Purchase Amount]]*1.15</f>
        <v>373.0025</v>
      </c>
    </row>
    <row r="2398" spans="1:27" x14ac:dyDescent="0.3">
      <c r="A2398">
        <v>2882</v>
      </c>
      <c r="B2398" t="s">
        <v>2623</v>
      </c>
      <c r="C2398" s="1">
        <v>45739</v>
      </c>
      <c r="D2398">
        <v>80</v>
      </c>
      <c r="E2398" t="s">
        <v>52</v>
      </c>
      <c r="F2398" t="s">
        <v>83</v>
      </c>
      <c r="G2398" t="s">
        <v>454</v>
      </c>
      <c r="H2398">
        <v>4</v>
      </c>
      <c r="I2398" t="s">
        <v>42</v>
      </c>
      <c r="J2398" t="s">
        <v>54</v>
      </c>
      <c r="K2398" t="s">
        <v>44</v>
      </c>
      <c r="L2398" t="s">
        <v>45</v>
      </c>
      <c r="M2398" t="s">
        <v>156</v>
      </c>
      <c r="N2398" t="s">
        <v>96</v>
      </c>
      <c r="O2398" t="s">
        <v>148</v>
      </c>
      <c r="P2398" t="s">
        <v>49</v>
      </c>
      <c r="Q2398" t="s">
        <v>97</v>
      </c>
      <c r="R2398" s="6">
        <f>_xlfn.XLOOKUP(CleanedData[[#This Row],[Product]],'02_Lookup_Tables'!$A$2:$A$126,'02_Lookup_Tables'!$B$2:$B$126)</f>
        <v>2413.3000000000002</v>
      </c>
      <c r="S2398" t="str">
        <f>VLOOKUP(CleanedData[[#This Row],[Product]],'02_Lookup_Tables'!$H$2:$I$126,2,FALSE)</f>
        <v>Electronics</v>
      </c>
      <c r="T2398" t="str">
        <f>VLOOKUP(CleanedData[[#This Row],[Province]],'02_Lookup_Tables'!$D$2:$E$10,2, FALSE)</f>
        <v>Western Region</v>
      </c>
      <c r="U2398" t="str" cm="1">
        <f t="array" ref="U2398">_xlfn.IFS(CleanedData[[#This Row],[Purchase Amount]]&lt;500,"Low",
CleanedData[[#This Row],[Purchase Amount]]&lt;5000,"Medium",
TRUE,"High")</f>
        <v>Medium</v>
      </c>
      <c r="V2398" t="str">
        <f>TEXT(CleanedData[[#This Row],[Date]],"mmmm")</f>
        <v>March</v>
      </c>
      <c r="W2398" t="str">
        <f>"Q"&amp;ROUNDUP(MONTH(CleanedData[[#This Row],[Date]])/3,0)</f>
        <v>Q1</v>
      </c>
      <c r="X2398" t="str">
        <f>IF(CleanedData[[#This Row],[Purchase Amount]]&gt;=5000,"Yes","No")</f>
        <v>No</v>
      </c>
      <c r="Y2398">
        <f>IF(CleanedData[[#This Row],[Recommend]]="Yes",1,0)</f>
        <v>0</v>
      </c>
      <c r="Z2398" s="6">
        <f>CleanedData[[#This Row],[Purchase Amount]]*0.15</f>
        <v>361.995</v>
      </c>
      <c r="AA2398" s="6">
        <f>CleanedData[[#This Row],[Purchase Amount]]*1.15</f>
        <v>2775.2950000000001</v>
      </c>
    </row>
    <row r="2399" spans="1:27" x14ac:dyDescent="0.3">
      <c r="A2399">
        <v>2883</v>
      </c>
      <c r="B2399" t="s">
        <v>2624</v>
      </c>
      <c r="C2399" s="1">
        <v>45524</v>
      </c>
      <c r="D2399">
        <v>67</v>
      </c>
      <c r="E2399" t="s">
        <v>60</v>
      </c>
      <c r="F2399" t="s">
        <v>125</v>
      </c>
      <c r="G2399" t="s">
        <v>150</v>
      </c>
      <c r="H2399">
        <v>3</v>
      </c>
      <c r="I2399" t="s">
        <v>45</v>
      </c>
      <c r="J2399" t="s">
        <v>43</v>
      </c>
      <c r="K2399" t="s">
        <v>44</v>
      </c>
      <c r="L2399" t="s">
        <v>42</v>
      </c>
      <c r="N2399" t="s">
        <v>48</v>
      </c>
      <c r="O2399" t="s">
        <v>134</v>
      </c>
      <c r="P2399" t="s">
        <v>8646</v>
      </c>
      <c r="Q2399" t="s">
        <v>97</v>
      </c>
      <c r="R2399" s="6">
        <f>_xlfn.XLOOKUP(CleanedData[[#This Row],[Product]],'02_Lookup_Tables'!$A$2:$A$126,'02_Lookup_Tables'!$B$2:$B$126)</f>
        <v>14808.31</v>
      </c>
      <c r="S2399" t="str">
        <f>VLOOKUP(CleanedData[[#This Row],[Product]],'02_Lookup_Tables'!$H$2:$I$126,2,FALSE)</f>
        <v>Electronics</v>
      </c>
      <c r="T2399" t="str">
        <f>VLOOKUP(CleanedData[[#This Row],[Province]],'02_Lookup_Tables'!$D$2:$E$10,2, FALSE)</f>
        <v>Western Region</v>
      </c>
      <c r="U2399" t="str" cm="1">
        <f t="array" ref="U2399">_xlfn.IFS(CleanedData[[#This Row],[Purchase Amount]]&lt;500,"Low",
CleanedData[[#This Row],[Purchase Amount]]&lt;5000,"Medium",
TRUE,"High")</f>
        <v>High</v>
      </c>
      <c r="V2399" t="str">
        <f>TEXT(CleanedData[[#This Row],[Date]],"mmmm")</f>
        <v>August</v>
      </c>
      <c r="W2399" t="str">
        <f>"Q"&amp;ROUNDUP(MONTH(CleanedData[[#This Row],[Date]])/3,0)</f>
        <v>Q3</v>
      </c>
      <c r="X2399" t="str">
        <f>IF(CleanedData[[#This Row],[Purchase Amount]]&gt;=5000,"Yes","No")</f>
        <v>Yes</v>
      </c>
      <c r="Y2399">
        <f>IF(CleanedData[[#This Row],[Recommend]]="Yes",1,0)</f>
        <v>1</v>
      </c>
      <c r="Z2399" s="6">
        <f>CleanedData[[#This Row],[Purchase Amount]]*0.15</f>
        <v>2221.2464999999997</v>
      </c>
      <c r="AA2399" s="6">
        <f>CleanedData[[#This Row],[Purchase Amount]]*1.15</f>
        <v>17029.556499999999</v>
      </c>
    </row>
    <row r="2400" spans="1:27" x14ac:dyDescent="0.3">
      <c r="A2400">
        <v>2884</v>
      </c>
      <c r="B2400" t="s">
        <v>2625</v>
      </c>
      <c r="C2400" s="1">
        <v>45546</v>
      </c>
      <c r="D2400">
        <v>31</v>
      </c>
      <c r="E2400" t="s">
        <v>52</v>
      </c>
      <c r="F2400" t="s">
        <v>108</v>
      </c>
      <c r="G2400" t="s">
        <v>122</v>
      </c>
      <c r="H2400">
        <v>2</v>
      </c>
      <c r="I2400" t="s">
        <v>45</v>
      </c>
      <c r="J2400" t="s">
        <v>74</v>
      </c>
      <c r="K2400" t="s">
        <v>44</v>
      </c>
      <c r="L2400" t="s">
        <v>45</v>
      </c>
      <c r="M2400" t="s">
        <v>208</v>
      </c>
      <c r="N2400" t="s">
        <v>47</v>
      </c>
      <c r="O2400" t="s">
        <v>89</v>
      </c>
      <c r="P2400" t="s">
        <v>49</v>
      </c>
      <c r="Q2400" t="s">
        <v>58</v>
      </c>
      <c r="R2400" s="6">
        <f>_xlfn.XLOOKUP(CleanedData[[#This Row],[Product]],'02_Lookup_Tables'!$A$2:$A$126,'02_Lookup_Tables'!$B$2:$B$126)</f>
        <v>1712.08</v>
      </c>
      <c r="S2400" t="str">
        <f>VLOOKUP(CleanedData[[#This Row],[Product]],'02_Lookup_Tables'!$H$2:$I$126,2,FALSE)</f>
        <v>Home &amp; Living</v>
      </c>
      <c r="T2400" t="str">
        <f>VLOOKUP(CleanedData[[#This Row],[Province]],'02_Lookup_Tables'!$D$2:$E$10,2, FALSE)</f>
        <v>Gauteng Region</v>
      </c>
      <c r="U2400" t="str" cm="1">
        <f t="array" ref="U2400">_xlfn.IFS(CleanedData[[#This Row],[Purchase Amount]]&lt;500,"Low",
CleanedData[[#This Row],[Purchase Amount]]&lt;5000,"Medium",
TRUE,"High")</f>
        <v>Medium</v>
      </c>
      <c r="V2400" t="str">
        <f>TEXT(CleanedData[[#This Row],[Date]],"mmmm")</f>
        <v>September</v>
      </c>
      <c r="W2400" t="str">
        <f>"Q"&amp;ROUNDUP(MONTH(CleanedData[[#This Row],[Date]])/3,0)</f>
        <v>Q3</v>
      </c>
      <c r="X2400" t="str">
        <f>IF(CleanedData[[#This Row],[Purchase Amount]]&gt;=5000,"Yes","No")</f>
        <v>No</v>
      </c>
      <c r="Y2400">
        <f>IF(CleanedData[[#This Row],[Recommend]]="Yes",1,0)</f>
        <v>1</v>
      </c>
      <c r="Z2400" s="6">
        <f>CleanedData[[#This Row],[Purchase Amount]]*0.15</f>
        <v>256.81199999999995</v>
      </c>
      <c r="AA2400" s="6">
        <f>CleanedData[[#This Row],[Purchase Amount]]*1.15</f>
        <v>1968.8919999999998</v>
      </c>
    </row>
    <row r="2401" spans="1:27" x14ac:dyDescent="0.3">
      <c r="A2401">
        <v>2885</v>
      </c>
      <c r="B2401" t="s">
        <v>2626</v>
      </c>
      <c r="C2401" s="1">
        <v>45903</v>
      </c>
      <c r="D2401">
        <v>31</v>
      </c>
      <c r="E2401" t="s">
        <v>60</v>
      </c>
      <c r="F2401" t="s">
        <v>77</v>
      </c>
      <c r="G2401" t="s">
        <v>269</v>
      </c>
      <c r="H2401">
        <v>2</v>
      </c>
      <c r="I2401" t="s">
        <v>45</v>
      </c>
      <c r="J2401" t="s">
        <v>43</v>
      </c>
      <c r="K2401" t="s">
        <v>55</v>
      </c>
      <c r="L2401" t="s">
        <v>45</v>
      </c>
      <c r="M2401" t="s">
        <v>151</v>
      </c>
      <c r="N2401" t="s">
        <v>47</v>
      </c>
      <c r="O2401" t="s">
        <v>89</v>
      </c>
      <c r="P2401" t="s">
        <v>49</v>
      </c>
      <c r="Q2401" t="s">
        <v>58</v>
      </c>
      <c r="R2401" s="6">
        <f>_xlfn.XLOOKUP(CleanedData[[#This Row],[Product]],'02_Lookup_Tables'!$A$2:$A$126,'02_Lookup_Tables'!$B$2:$B$126)</f>
        <v>1604.87</v>
      </c>
      <c r="S2401" t="str">
        <f>VLOOKUP(CleanedData[[#This Row],[Product]],'02_Lookup_Tables'!$H$2:$I$126,2,FALSE)</f>
        <v>Accessories</v>
      </c>
      <c r="T2401" t="str">
        <f>VLOOKUP(CleanedData[[#This Row],[Province]],'02_Lookup_Tables'!$D$2:$E$10,2, FALSE)</f>
        <v>Central Region</v>
      </c>
      <c r="U2401" t="str" cm="1">
        <f t="array" ref="U2401">_xlfn.IFS(CleanedData[[#This Row],[Purchase Amount]]&lt;500,"Low",
CleanedData[[#This Row],[Purchase Amount]]&lt;5000,"Medium",
TRUE,"High")</f>
        <v>Medium</v>
      </c>
      <c r="V2401" t="str">
        <f>TEXT(CleanedData[[#This Row],[Date]],"mmmm")</f>
        <v>September</v>
      </c>
      <c r="W2401" t="str">
        <f>"Q"&amp;ROUNDUP(MONTH(CleanedData[[#This Row],[Date]])/3,0)</f>
        <v>Q3</v>
      </c>
      <c r="X2401" t="str">
        <f>IF(CleanedData[[#This Row],[Purchase Amount]]&gt;=5000,"Yes","No")</f>
        <v>No</v>
      </c>
      <c r="Y2401">
        <f>IF(CleanedData[[#This Row],[Recommend]]="Yes",1,0)</f>
        <v>1</v>
      </c>
      <c r="Z2401" s="6">
        <f>CleanedData[[#This Row],[Purchase Amount]]*0.15</f>
        <v>240.73049999999998</v>
      </c>
      <c r="AA2401" s="6">
        <f>CleanedData[[#This Row],[Purchase Amount]]*1.15</f>
        <v>1845.6004999999998</v>
      </c>
    </row>
    <row r="2402" spans="1:27" x14ac:dyDescent="0.3">
      <c r="A2402">
        <v>2886</v>
      </c>
      <c r="B2402" t="s">
        <v>2627</v>
      </c>
      <c r="C2402" s="1">
        <v>45775</v>
      </c>
      <c r="D2402">
        <v>44</v>
      </c>
      <c r="E2402" t="s">
        <v>52</v>
      </c>
      <c r="F2402" t="s">
        <v>77</v>
      </c>
      <c r="G2402" t="s">
        <v>139</v>
      </c>
      <c r="H2402">
        <v>5</v>
      </c>
      <c r="I2402" t="s">
        <v>42</v>
      </c>
      <c r="J2402" t="s">
        <v>74</v>
      </c>
      <c r="K2402" t="s">
        <v>64</v>
      </c>
      <c r="L2402" t="s">
        <v>42</v>
      </c>
      <c r="M2402" t="s">
        <v>208</v>
      </c>
      <c r="N2402" t="s">
        <v>57</v>
      </c>
      <c r="O2402" t="s">
        <v>89</v>
      </c>
      <c r="P2402" t="s">
        <v>70</v>
      </c>
      <c r="Q2402" t="s">
        <v>81</v>
      </c>
      <c r="R2402" s="6">
        <f>_xlfn.XLOOKUP(CleanedData[[#This Row],[Product]],'02_Lookup_Tables'!$A$2:$A$126,'02_Lookup_Tables'!$B$2:$B$126)</f>
        <v>2340.5700000000002</v>
      </c>
      <c r="S2402" t="str">
        <f>VLOOKUP(CleanedData[[#This Row],[Product]],'02_Lookup_Tables'!$H$2:$I$126,2,FALSE)</f>
        <v>Apparel</v>
      </c>
      <c r="T2402" t="str">
        <f>VLOOKUP(CleanedData[[#This Row],[Province]],'02_Lookup_Tables'!$D$2:$E$10,2, FALSE)</f>
        <v>Central Region</v>
      </c>
      <c r="U2402" t="str" cm="1">
        <f t="array" ref="U2402">_xlfn.IFS(CleanedData[[#This Row],[Purchase Amount]]&lt;500,"Low",
CleanedData[[#This Row],[Purchase Amount]]&lt;5000,"Medium",
TRUE,"High")</f>
        <v>Medium</v>
      </c>
      <c r="V2402" t="str">
        <f>TEXT(CleanedData[[#This Row],[Date]],"mmmm")</f>
        <v>April</v>
      </c>
      <c r="W2402" t="str">
        <f>"Q"&amp;ROUNDUP(MONTH(CleanedData[[#This Row],[Date]])/3,0)</f>
        <v>Q2</v>
      </c>
      <c r="X2402" t="str">
        <f>IF(CleanedData[[#This Row],[Purchase Amount]]&gt;=5000,"Yes","No")</f>
        <v>No</v>
      </c>
      <c r="Y2402">
        <f>IF(CleanedData[[#This Row],[Recommend]]="Yes",1,0)</f>
        <v>0</v>
      </c>
      <c r="Z2402" s="6">
        <f>CleanedData[[#This Row],[Purchase Amount]]*0.15</f>
        <v>351.08550000000002</v>
      </c>
      <c r="AA2402" s="6">
        <f>CleanedData[[#This Row],[Purchase Amount]]*1.15</f>
        <v>2691.6554999999998</v>
      </c>
    </row>
    <row r="2403" spans="1:27" x14ac:dyDescent="0.3">
      <c r="A2403">
        <v>2887</v>
      </c>
      <c r="B2403" t="s">
        <v>2628</v>
      </c>
      <c r="C2403" s="1">
        <v>45718</v>
      </c>
      <c r="D2403">
        <v>18</v>
      </c>
      <c r="E2403" t="s">
        <v>60</v>
      </c>
      <c r="F2403" t="s">
        <v>72</v>
      </c>
      <c r="G2403" t="s">
        <v>472</v>
      </c>
      <c r="H2403">
        <v>5</v>
      </c>
      <c r="I2403" t="s">
        <v>45</v>
      </c>
      <c r="J2403" t="s">
        <v>69</v>
      </c>
      <c r="K2403" t="s">
        <v>55</v>
      </c>
      <c r="L2403" t="s">
        <v>45</v>
      </c>
      <c r="M2403" t="s">
        <v>140</v>
      </c>
      <c r="N2403" t="s">
        <v>57</v>
      </c>
      <c r="O2403" t="s">
        <v>148</v>
      </c>
      <c r="P2403" t="s">
        <v>49</v>
      </c>
      <c r="Q2403" t="s">
        <v>66</v>
      </c>
      <c r="R2403" s="6">
        <f>_xlfn.XLOOKUP(CleanedData[[#This Row],[Product]],'02_Lookup_Tables'!$A$2:$A$126,'02_Lookup_Tables'!$B$2:$B$126)</f>
        <v>2216.12</v>
      </c>
      <c r="S2403" t="str">
        <f>VLOOKUP(CleanedData[[#This Row],[Product]],'02_Lookup_Tables'!$H$2:$I$126,2,FALSE)</f>
        <v>Beauty &amp; Personal Care</v>
      </c>
      <c r="T2403" t="str">
        <f>VLOOKUP(CleanedData[[#This Row],[Province]],'02_Lookup_Tables'!$D$2:$E$10,2, FALSE)</f>
        <v>Central Region</v>
      </c>
      <c r="U2403" t="str" cm="1">
        <f t="array" ref="U2403">_xlfn.IFS(CleanedData[[#This Row],[Purchase Amount]]&lt;500,"Low",
CleanedData[[#This Row],[Purchase Amount]]&lt;5000,"Medium",
TRUE,"High")</f>
        <v>Medium</v>
      </c>
      <c r="V2403" t="str">
        <f>TEXT(CleanedData[[#This Row],[Date]],"mmmm")</f>
        <v>March</v>
      </c>
      <c r="W2403" t="str">
        <f>"Q"&amp;ROUNDUP(MONTH(CleanedData[[#This Row],[Date]])/3,0)</f>
        <v>Q1</v>
      </c>
      <c r="X2403" t="str">
        <f>IF(CleanedData[[#This Row],[Purchase Amount]]&gt;=5000,"Yes","No")</f>
        <v>No</v>
      </c>
      <c r="Y2403">
        <f>IF(CleanedData[[#This Row],[Recommend]]="Yes",1,0)</f>
        <v>1</v>
      </c>
      <c r="Z2403" s="6">
        <f>CleanedData[[#This Row],[Purchase Amount]]*0.15</f>
        <v>332.41799999999995</v>
      </c>
      <c r="AA2403" s="6">
        <f>CleanedData[[#This Row],[Purchase Amount]]*1.15</f>
        <v>2548.5379999999996</v>
      </c>
    </row>
    <row r="2404" spans="1:27" x14ac:dyDescent="0.3">
      <c r="A2404">
        <v>2888</v>
      </c>
      <c r="B2404" t="s">
        <v>2629</v>
      </c>
      <c r="C2404" s="1">
        <v>45772</v>
      </c>
      <c r="E2404" t="s">
        <v>52</v>
      </c>
      <c r="F2404" t="s">
        <v>108</v>
      </c>
      <c r="G2404" t="s">
        <v>164</v>
      </c>
      <c r="H2404">
        <v>1</v>
      </c>
      <c r="I2404" t="s">
        <v>42</v>
      </c>
      <c r="J2404" t="s">
        <v>43</v>
      </c>
      <c r="K2404" t="s">
        <v>44</v>
      </c>
      <c r="L2404" t="s">
        <v>42</v>
      </c>
      <c r="M2404" t="s">
        <v>184</v>
      </c>
      <c r="N2404" t="s">
        <v>80</v>
      </c>
      <c r="O2404" t="s">
        <v>148</v>
      </c>
      <c r="P2404" t="s">
        <v>70</v>
      </c>
      <c r="Q2404" t="s">
        <v>166</v>
      </c>
      <c r="R2404" s="6">
        <f>_xlfn.XLOOKUP(CleanedData[[#This Row],[Product]],'02_Lookup_Tables'!$A$2:$A$126,'02_Lookup_Tables'!$B$2:$B$126)</f>
        <v>440.87</v>
      </c>
      <c r="S2404" t="str">
        <f>VLOOKUP(CleanedData[[#This Row],[Product]],'02_Lookup_Tables'!$H$2:$I$126,2,FALSE)</f>
        <v>Home &amp; Living</v>
      </c>
      <c r="T2404" t="str">
        <f>VLOOKUP(CleanedData[[#This Row],[Province]],'02_Lookup_Tables'!$D$2:$E$10,2, FALSE)</f>
        <v>Gauteng Region</v>
      </c>
      <c r="U2404" t="str" cm="1">
        <f t="array" ref="U2404">_xlfn.IFS(CleanedData[[#This Row],[Purchase Amount]]&lt;500,"Low",
CleanedData[[#This Row],[Purchase Amount]]&lt;5000,"Medium",
TRUE,"High")</f>
        <v>Low</v>
      </c>
      <c r="V2404" t="str">
        <f>TEXT(CleanedData[[#This Row],[Date]],"mmmm")</f>
        <v>April</v>
      </c>
      <c r="W2404" t="str">
        <f>"Q"&amp;ROUNDUP(MONTH(CleanedData[[#This Row],[Date]])/3,0)</f>
        <v>Q2</v>
      </c>
      <c r="X2404" t="str">
        <f>IF(CleanedData[[#This Row],[Purchase Amount]]&gt;=5000,"Yes","No")</f>
        <v>No</v>
      </c>
      <c r="Y2404">
        <f>IF(CleanedData[[#This Row],[Recommend]]="Yes",1,0)</f>
        <v>0</v>
      </c>
      <c r="Z2404" s="6">
        <f>CleanedData[[#This Row],[Purchase Amount]]*0.15</f>
        <v>66.130499999999998</v>
      </c>
      <c r="AA2404" s="6">
        <f>CleanedData[[#This Row],[Purchase Amount]]*1.15</f>
        <v>507.00049999999999</v>
      </c>
    </row>
    <row r="2405" spans="1:27" x14ac:dyDescent="0.3">
      <c r="A2405">
        <v>2889</v>
      </c>
      <c r="B2405" t="s">
        <v>2630</v>
      </c>
      <c r="C2405" s="1">
        <v>45575</v>
      </c>
      <c r="D2405">
        <v>50</v>
      </c>
      <c r="E2405" t="s">
        <v>52</v>
      </c>
      <c r="F2405" t="s">
        <v>40</v>
      </c>
      <c r="G2405" t="s">
        <v>374</v>
      </c>
      <c r="H2405">
        <v>1</v>
      </c>
      <c r="I2405" t="s">
        <v>42</v>
      </c>
      <c r="J2405" t="s">
        <v>43</v>
      </c>
      <c r="K2405" t="s">
        <v>55</v>
      </c>
      <c r="L2405" t="s">
        <v>42</v>
      </c>
      <c r="M2405" t="s">
        <v>165</v>
      </c>
      <c r="N2405" t="s">
        <v>80</v>
      </c>
      <c r="O2405" t="s">
        <v>89</v>
      </c>
      <c r="P2405" t="s">
        <v>49</v>
      </c>
      <c r="Q2405" t="s">
        <v>93</v>
      </c>
      <c r="R2405" s="6">
        <f>_xlfn.XLOOKUP(CleanedData[[#This Row],[Product]],'02_Lookup_Tables'!$A$2:$A$126,'02_Lookup_Tables'!$B$2:$B$126)</f>
        <v>2906.97</v>
      </c>
      <c r="S2405" t="str">
        <f>VLOOKUP(CleanedData[[#This Row],[Product]],'02_Lookup_Tables'!$H$2:$I$126,2,FALSE)</f>
        <v>Home &amp; Living</v>
      </c>
      <c r="T2405" t="str">
        <f>VLOOKUP(CleanedData[[#This Row],[Province]],'02_Lookup_Tables'!$D$2:$E$10,2, FALSE)</f>
        <v>Northern Region</v>
      </c>
      <c r="U2405" t="str" cm="1">
        <f t="array" ref="U2405">_xlfn.IFS(CleanedData[[#This Row],[Purchase Amount]]&lt;500,"Low",
CleanedData[[#This Row],[Purchase Amount]]&lt;5000,"Medium",
TRUE,"High")</f>
        <v>Medium</v>
      </c>
      <c r="V2405" t="str">
        <f>TEXT(CleanedData[[#This Row],[Date]],"mmmm")</f>
        <v>October</v>
      </c>
      <c r="W2405" t="str">
        <f>"Q"&amp;ROUNDUP(MONTH(CleanedData[[#This Row],[Date]])/3,0)</f>
        <v>Q4</v>
      </c>
      <c r="X2405" t="str">
        <f>IF(CleanedData[[#This Row],[Purchase Amount]]&gt;=5000,"Yes","No")</f>
        <v>No</v>
      </c>
      <c r="Y2405">
        <f>IF(CleanedData[[#This Row],[Recommend]]="Yes",1,0)</f>
        <v>0</v>
      </c>
      <c r="Z2405" s="6">
        <f>CleanedData[[#This Row],[Purchase Amount]]*0.15</f>
        <v>436.04549999999995</v>
      </c>
      <c r="AA2405" s="6">
        <f>CleanedData[[#This Row],[Purchase Amount]]*1.15</f>
        <v>3343.0154999999995</v>
      </c>
    </row>
    <row r="2406" spans="1:27" x14ac:dyDescent="0.3">
      <c r="A2406">
        <v>2890</v>
      </c>
      <c r="B2406" t="s">
        <v>2631</v>
      </c>
      <c r="C2406" s="1">
        <v>45952</v>
      </c>
      <c r="D2406">
        <v>22</v>
      </c>
      <c r="E2406" t="s">
        <v>60</v>
      </c>
      <c r="F2406" t="s">
        <v>77</v>
      </c>
      <c r="G2406" t="s">
        <v>53</v>
      </c>
      <c r="H2406">
        <v>5</v>
      </c>
      <c r="I2406" t="s">
        <v>42</v>
      </c>
      <c r="J2406" t="s">
        <v>74</v>
      </c>
      <c r="K2406" t="s">
        <v>44</v>
      </c>
      <c r="L2406" t="s">
        <v>42</v>
      </c>
      <c r="M2406" t="s">
        <v>196</v>
      </c>
      <c r="N2406" t="s">
        <v>57</v>
      </c>
      <c r="O2406" t="s">
        <v>89</v>
      </c>
      <c r="P2406" t="s">
        <v>70</v>
      </c>
      <c r="Q2406" t="s">
        <v>66</v>
      </c>
      <c r="R2406" s="6">
        <f>_xlfn.XLOOKUP(CleanedData[[#This Row],[Product]],'02_Lookup_Tables'!$A$2:$A$126,'02_Lookup_Tables'!$B$2:$B$126)</f>
        <v>444.38</v>
      </c>
      <c r="S2406" t="str">
        <f>VLOOKUP(CleanedData[[#This Row],[Product]],'02_Lookup_Tables'!$H$2:$I$126,2,FALSE)</f>
        <v>Beauty &amp; Personal Care</v>
      </c>
      <c r="T2406" t="str">
        <f>VLOOKUP(CleanedData[[#This Row],[Province]],'02_Lookup_Tables'!$D$2:$E$10,2, FALSE)</f>
        <v>Central Region</v>
      </c>
      <c r="U2406" t="str" cm="1">
        <f t="array" ref="U2406">_xlfn.IFS(CleanedData[[#This Row],[Purchase Amount]]&lt;500,"Low",
CleanedData[[#This Row],[Purchase Amount]]&lt;5000,"Medium",
TRUE,"High")</f>
        <v>Low</v>
      </c>
      <c r="V2406" t="str">
        <f>TEXT(CleanedData[[#This Row],[Date]],"mmmm")</f>
        <v>October</v>
      </c>
      <c r="W2406" t="str">
        <f>"Q"&amp;ROUNDUP(MONTH(CleanedData[[#This Row],[Date]])/3,0)</f>
        <v>Q4</v>
      </c>
      <c r="X2406" t="str">
        <f>IF(CleanedData[[#This Row],[Purchase Amount]]&gt;=5000,"Yes","No")</f>
        <v>No</v>
      </c>
      <c r="Y2406">
        <f>IF(CleanedData[[#This Row],[Recommend]]="Yes",1,0)</f>
        <v>0</v>
      </c>
      <c r="Z2406" s="6">
        <f>CleanedData[[#This Row],[Purchase Amount]]*0.15</f>
        <v>66.656999999999996</v>
      </c>
      <c r="AA2406" s="6">
        <f>CleanedData[[#This Row],[Purchase Amount]]*1.15</f>
        <v>511.03699999999998</v>
      </c>
    </row>
    <row r="2407" spans="1:27" x14ac:dyDescent="0.3">
      <c r="A2407">
        <v>2892</v>
      </c>
      <c r="B2407" t="s">
        <v>2632</v>
      </c>
      <c r="C2407" s="1">
        <v>45820</v>
      </c>
      <c r="D2407">
        <v>29</v>
      </c>
      <c r="E2407" t="s">
        <v>60</v>
      </c>
      <c r="F2407" t="s">
        <v>72</v>
      </c>
      <c r="G2407" t="s">
        <v>696</v>
      </c>
      <c r="H2407">
        <v>1</v>
      </c>
      <c r="I2407" t="s">
        <v>42</v>
      </c>
      <c r="J2407" t="s">
        <v>43</v>
      </c>
      <c r="K2407" t="s">
        <v>55</v>
      </c>
      <c r="L2407" t="s">
        <v>45</v>
      </c>
      <c r="M2407" t="s">
        <v>56</v>
      </c>
      <c r="N2407" t="s">
        <v>80</v>
      </c>
      <c r="O2407" t="s">
        <v>148</v>
      </c>
      <c r="P2407" t="s">
        <v>70</v>
      </c>
      <c r="Q2407" t="s">
        <v>58</v>
      </c>
      <c r="R2407" s="6">
        <f>_xlfn.XLOOKUP(CleanedData[[#This Row],[Product]],'02_Lookup_Tables'!$A$2:$A$126,'02_Lookup_Tables'!$B$2:$B$126)</f>
        <v>1233.45</v>
      </c>
      <c r="S2407" t="str">
        <f>VLOOKUP(CleanedData[[#This Row],[Product]],'02_Lookup_Tables'!$H$2:$I$126,2,FALSE)</f>
        <v>Beauty &amp; Personal Care</v>
      </c>
      <c r="T2407" t="str">
        <f>VLOOKUP(CleanedData[[#This Row],[Province]],'02_Lookup_Tables'!$D$2:$E$10,2, FALSE)</f>
        <v>Central Region</v>
      </c>
      <c r="U2407" t="str" cm="1">
        <f t="array" ref="U2407">_xlfn.IFS(CleanedData[[#This Row],[Purchase Amount]]&lt;500,"Low",
CleanedData[[#This Row],[Purchase Amount]]&lt;5000,"Medium",
TRUE,"High")</f>
        <v>Medium</v>
      </c>
      <c r="V2407" t="str">
        <f>TEXT(CleanedData[[#This Row],[Date]],"mmmm")</f>
        <v>June</v>
      </c>
      <c r="W2407" t="str">
        <f>"Q"&amp;ROUNDUP(MONTH(CleanedData[[#This Row],[Date]])/3,0)</f>
        <v>Q2</v>
      </c>
      <c r="X2407" t="str">
        <f>IF(CleanedData[[#This Row],[Purchase Amount]]&gt;=5000,"Yes","No")</f>
        <v>No</v>
      </c>
      <c r="Y2407">
        <f>IF(CleanedData[[#This Row],[Recommend]]="Yes",1,0)</f>
        <v>0</v>
      </c>
      <c r="Z2407" s="6">
        <f>CleanedData[[#This Row],[Purchase Amount]]*0.15</f>
        <v>185.01750000000001</v>
      </c>
      <c r="AA2407" s="6">
        <f>CleanedData[[#This Row],[Purchase Amount]]*1.15</f>
        <v>1418.4675</v>
      </c>
    </row>
    <row r="2408" spans="1:27" x14ac:dyDescent="0.3">
      <c r="A2408">
        <v>2894</v>
      </c>
      <c r="B2408" t="s">
        <v>2633</v>
      </c>
      <c r="C2408" s="1">
        <v>45724</v>
      </c>
      <c r="D2408">
        <v>56</v>
      </c>
      <c r="E2408" t="s">
        <v>52</v>
      </c>
      <c r="F2408" t="s">
        <v>125</v>
      </c>
      <c r="G2408" t="s">
        <v>207</v>
      </c>
      <c r="H2408">
        <v>3</v>
      </c>
      <c r="I2408" t="s">
        <v>42</v>
      </c>
      <c r="J2408" t="s">
        <v>43</v>
      </c>
      <c r="K2408" t="s">
        <v>55</v>
      </c>
      <c r="L2408" t="s">
        <v>42</v>
      </c>
      <c r="M2408" t="s">
        <v>79</v>
      </c>
      <c r="N2408" t="s">
        <v>48</v>
      </c>
      <c r="O2408" t="s">
        <v>89</v>
      </c>
      <c r="P2408" t="s">
        <v>49</v>
      </c>
      <c r="Q2408" t="s">
        <v>50</v>
      </c>
      <c r="R2408" s="6">
        <f>_xlfn.XLOOKUP(CleanedData[[#This Row],[Product]],'02_Lookup_Tables'!$A$2:$A$126,'02_Lookup_Tables'!$B$2:$B$126)</f>
        <v>3755.73</v>
      </c>
      <c r="S2408" t="str">
        <f>VLOOKUP(CleanedData[[#This Row],[Product]],'02_Lookup_Tables'!$H$2:$I$126,2,FALSE)</f>
        <v>Sports &amp; Outdoors</v>
      </c>
      <c r="T2408" t="str">
        <f>VLOOKUP(CleanedData[[#This Row],[Province]],'02_Lookup_Tables'!$D$2:$E$10,2, FALSE)</f>
        <v>Western Region</v>
      </c>
      <c r="U2408" t="str" cm="1">
        <f t="array" ref="U2408">_xlfn.IFS(CleanedData[[#This Row],[Purchase Amount]]&lt;500,"Low",
CleanedData[[#This Row],[Purchase Amount]]&lt;5000,"Medium",
TRUE,"High")</f>
        <v>Medium</v>
      </c>
      <c r="V2408" t="str">
        <f>TEXT(CleanedData[[#This Row],[Date]],"mmmm")</f>
        <v>March</v>
      </c>
      <c r="W2408" t="str">
        <f>"Q"&amp;ROUNDUP(MONTH(CleanedData[[#This Row],[Date]])/3,0)</f>
        <v>Q1</v>
      </c>
      <c r="X2408" t="str">
        <f>IF(CleanedData[[#This Row],[Purchase Amount]]&gt;=5000,"Yes","No")</f>
        <v>No</v>
      </c>
      <c r="Y2408">
        <f>IF(CleanedData[[#This Row],[Recommend]]="Yes",1,0)</f>
        <v>0</v>
      </c>
      <c r="Z2408" s="6">
        <f>CleanedData[[#This Row],[Purchase Amount]]*0.15</f>
        <v>563.35950000000003</v>
      </c>
      <c r="AA2408" s="6">
        <f>CleanedData[[#This Row],[Purchase Amount]]*1.15</f>
        <v>4319.0895</v>
      </c>
    </row>
    <row r="2409" spans="1:27" x14ac:dyDescent="0.3">
      <c r="A2409">
        <v>2895</v>
      </c>
      <c r="B2409" t="s">
        <v>2634</v>
      </c>
      <c r="C2409" s="1">
        <v>45522</v>
      </c>
      <c r="D2409">
        <v>76</v>
      </c>
      <c r="E2409" t="s">
        <v>39</v>
      </c>
      <c r="F2409" t="s">
        <v>40</v>
      </c>
      <c r="G2409" t="s">
        <v>950</v>
      </c>
      <c r="H2409">
        <v>5</v>
      </c>
      <c r="I2409" t="s">
        <v>45</v>
      </c>
      <c r="J2409" t="s">
        <v>74</v>
      </c>
      <c r="K2409" t="s">
        <v>44</v>
      </c>
      <c r="L2409" t="s">
        <v>42</v>
      </c>
      <c r="M2409" t="s">
        <v>85</v>
      </c>
      <c r="N2409" t="s">
        <v>57</v>
      </c>
      <c r="O2409" t="s">
        <v>48</v>
      </c>
      <c r="P2409" t="s">
        <v>49</v>
      </c>
      <c r="Q2409" t="s">
        <v>97</v>
      </c>
      <c r="R2409" s="6">
        <f>_xlfn.XLOOKUP(CleanedData[[#This Row],[Product]],'02_Lookup_Tables'!$A$2:$A$126,'02_Lookup_Tables'!$B$2:$B$126)</f>
        <v>85.25</v>
      </c>
      <c r="S2409" t="str">
        <f>VLOOKUP(CleanedData[[#This Row],[Product]],'02_Lookup_Tables'!$H$2:$I$126,2,FALSE)</f>
        <v>Beauty &amp; Personal Care</v>
      </c>
      <c r="T2409" t="str">
        <f>VLOOKUP(CleanedData[[#This Row],[Province]],'02_Lookup_Tables'!$D$2:$E$10,2, FALSE)</f>
        <v>Northern Region</v>
      </c>
      <c r="U2409" t="str" cm="1">
        <f t="array" ref="U2409">_xlfn.IFS(CleanedData[[#This Row],[Purchase Amount]]&lt;500,"Low",
CleanedData[[#This Row],[Purchase Amount]]&lt;5000,"Medium",
TRUE,"High")</f>
        <v>Low</v>
      </c>
      <c r="V2409" t="str">
        <f>TEXT(CleanedData[[#This Row],[Date]],"mmmm")</f>
        <v>August</v>
      </c>
      <c r="W2409" t="str">
        <f>"Q"&amp;ROUNDUP(MONTH(CleanedData[[#This Row],[Date]])/3,0)</f>
        <v>Q3</v>
      </c>
      <c r="X2409" t="str">
        <f>IF(CleanedData[[#This Row],[Purchase Amount]]&gt;=5000,"Yes","No")</f>
        <v>No</v>
      </c>
      <c r="Y2409">
        <f>IF(CleanedData[[#This Row],[Recommend]]="Yes",1,0)</f>
        <v>1</v>
      </c>
      <c r="Z2409" s="6">
        <f>CleanedData[[#This Row],[Purchase Amount]]*0.15</f>
        <v>12.7875</v>
      </c>
      <c r="AA2409" s="6">
        <f>CleanedData[[#This Row],[Purchase Amount]]*1.15</f>
        <v>98.037499999999994</v>
      </c>
    </row>
    <row r="2410" spans="1:27" x14ac:dyDescent="0.3">
      <c r="A2410">
        <v>2896</v>
      </c>
      <c r="B2410" t="s">
        <v>2635</v>
      </c>
      <c r="C2410" s="1">
        <v>45711</v>
      </c>
      <c r="D2410">
        <v>62</v>
      </c>
      <c r="E2410" t="s">
        <v>39</v>
      </c>
      <c r="F2410" t="s">
        <v>125</v>
      </c>
      <c r="G2410" t="s">
        <v>223</v>
      </c>
      <c r="H2410">
        <v>3</v>
      </c>
      <c r="I2410" t="s">
        <v>42</v>
      </c>
      <c r="J2410" t="s">
        <v>43</v>
      </c>
      <c r="K2410" t="s">
        <v>44</v>
      </c>
      <c r="L2410" t="s">
        <v>42</v>
      </c>
      <c r="M2410" t="s">
        <v>56</v>
      </c>
      <c r="N2410" t="s">
        <v>48</v>
      </c>
      <c r="O2410" t="s">
        <v>148</v>
      </c>
      <c r="P2410" t="s">
        <v>49</v>
      </c>
      <c r="Q2410" t="s">
        <v>50</v>
      </c>
      <c r="R2410" s="6">
        <f>_xlfn.XLOOKUP(CleanedData[[#This Row],[Product]],'02_Lookup_Tables'!$A$2:$A$126,'02_Lookup_Tables'!$B$2:$B$126)</f>
        <v>209.53</v>
      </c>
      <c r="S2410" t="str">
        <f>VLOOKUP(CleanedData[[#This Row],[Product]],'02_Lookup_Tables'!$H$2:$I$126,2,FALSE)</f>
        <v>Food</v>
      </c>
      <c r="T2410" t="str">
        <f>VLOOKUP(CleanedData[[#This Row],[Province]],'02_Lookup_Tables'!$D$2:$E$10,2, FALSE)</f>
        <v>Western Region</v>
      </c>
      <c r="U2410" t="str" cm="1">
        <f t="array" ref="U2410">_xlfn.IFS(CleanedData[[#This Row],[Purchase Amount]]&lt;500,"Low",
CleanedData[[#This Row],[Purchase Amount]]&lt;5000,"Medium",
TRUE,"High")</f>
        <v>Low</v>
      </c>
      <c r="V2410" t="str">
        <f>TEXT(CleanedData[[#This Row],[Date]],"mmmm")</f>
        <v>February</v>
      </c>
      <c r="W2410" t="str">
        <f>"Q"&amp;ROUNDUP(MONTH(CleanedData[[#This Row],[Date]])/3,0)</f>
        <v>Q1</v>
      </c>
      <c r="X2410" t="str">
        <f>IF(CleanedData[[#This Row],[Purchase Amount]]&gt;=5000,"Yes","No")</f>
        <v>No</v>
      </c>
      <c r="Y2410">
        <f>IF(CleanedData[[#This Row],[Recommend]]="Yes",1,0)</f>
        <v>0</v>
      </c>
      <c r="Z2410" s="6">
        <f>CleanedData[[#This Row],[Purchase Amount]]*0.15</f>
        <v>31.429499999999997</v>
      </c>
      <c r="AA2410" s="6">
        <f>CleanedData[[#This Row],[Purchase Amount]]*1.15</f>
        <v>240.95949999999999</v>
      </c>
    </row>
    <row r="2411" spans="1:27" x14ac:dyDescent="0.3">
      <c r="A2411">
        <v>2897</v>
      </c>
      <c r="B2411" t="s">
        <v>2636</v>
      </c>
      <c r="C2411" s="1">
        <v>45534</v>
      </c>
      <c r="D2411">
        <v>71</v>
      </c>
      <c r="E2411" t="s">
        <v>60</v>
      </c>
      <c r="F2411" t="s">
        <v>125</v>
      </c>
      <c r="G2411" t="s">
        <v>120</v>
      </c>
      <c r="H2411">
        <v>4</v>
      </c>
      <c r="I2411" t="s">
        <v>45</v>
      </c>
      <c r="J2411" t="s">
        <v>43</v>
      </c>
      <c r="K2411" t="s">
        <v>44</v>
      </c>
      <c r="L2411" t="s">
        <v>42</v>
      </c>
      <c r="M2411" t="s">
        <v>123</v>
      </c>
      <c r="N2411" t="s">
        <v>96</v>
      </c>
      <c r="O2411" t="s">
        <v>89</v>
      </c>
      <c r="P2411" t="s">
        <v>70</v>
      </c>
      <c r="Q2411" t="s">
        <v>97</v>
      </c>
      <c r="R2411" s="6">
        <f>_xlfn.XLOOKUP(CleanedData[[#This Row],[Product]],'02_Lookup_Tables'!$A$2:$A$126,'02_Lookup_Tables'!$B$2:$B$126)</f>
        <v>471.63</v>
      </c>
      <c r="S2411" t="str">
        <f>VLOOKUP(CleanedData[[#This Row],[Product]],'02_Lookup_Tables'!$H$2:$I$126,2,FALSE)</f>
        <v>Beauty &amp; Personal Care</v>
      </c>
      <c r="T2411" t="str">
        <f>VLOOKUP(CleanedData[[#This Row],[Province]],'02_Lookup_Tables'!$D$2:$E$10,2, FALSE)</f>
        <v>Western Region</v>
      </c>
      <c r="U2411" t="str" cm="1">
        <f t="array" ref="U2411">_xlfn.IFS(CleanedData[[#This Row],[Purchase Amount]]&lt;500,"Low",
CleanedData[[#This Row],[Purchase Amount]]&lt;5000,"Medium",
TRUE,"High")</f>
        <v>Low</v>
      </c>
      <c r="V2411" t="str">
        <f>TEXT(CleanedData[[#This Row],[Date]],"mmmm")</f>
        <v>August</v>
      </c>
      <c r="W2411" t="str">
        <f>"Q"&amp;ROUNDUP(MONTH(CleanedData[[#This Row],[Date]])/3,0)</f>
        <v>Q3</v>
      </c>
      <c r="X2411" t="str">
        <f>IF(CleanedData[[#This Row],[Purchase Amount]]&gt;=5000,"Yes","No")</f>
        <v>No</v>
      </c>
      <c r="Y2411">
        <f>IF(CleanedData[[#This Row],[Recommend]]="Yes",1,0)</f>
        <v>1</v>
      </c>
      <c r="Z2411" s="6">
        <f>CleanedData[[#This Row],[Purchase Amount]]*0.15</f>
        <v>70.744500000000002</v>
      </c>
      <c r="AA2411" s="6">
        <f>CleanedData[[#This Row],[Purchase Amount]]*1.15</f>
        <v>542.3744999999999</v>
      </c>
    </row>
    <row r="2412" spans="1:27" x14ac:dyDescent="0.3">
      <c r="A2412">
        <v>2898</v>
      </c>
      <c r="B2412" t="s">
        <v>2637</v>
      </c>
      <c r="C2412" s="1">
        <v>45779</v>
      </c>
      <c r="D2412">
        <v>47</v>
      </c>
      <c r="E2412" t="s">
        <v>39</v>
      </c>
      <c r="F2412" t="s">
        <v>130</v>
      </c>
      <c r="G2412" t="s">
        <v>187</v>
      </c>
      <c r="H2412">
        <v>1</v>
      </c>
      <c r="I2412" t="s">
        <v>42</v>
      </c>
      <c r="J2412" t="s">
        <v>69</v>
      </c>
      <c r="K2412" t="s">
        <v>64</v>
      </c>
      <c r="L2412" t="s">
        <v>45</v>
      </c>
      <c r="M2412" t="s">
        <v>190</v>
      </c>
      <c r="N2412" t="s">
        <v>80</v>
      </c>
      <c r="O2412" t="s">
        <v>89</v>
      </c>
      <c r="P2412" t="s">
        <v>49</v>
      </c>
      <c r="Q2412" t="s">
        <v>93</v>
      </c>
      <c r="R2412" s="6">
        <f>_xlfn.XLOOKUP(CleanedData[[#This Row],[Product]],'02_Lookup_Tables'!$A$2:$A$126,'02_Lookup_Tables'!$B$2:$B$126)</f>
        <v>24904.86</v>
      </c>
      <c r="S2412" t="str">
        <f>VLOOKUP(CleanedData[[#This Row],[Product]],'02_Lookup_Tables'!$H$2:$I$126,2,FALSE)</f>
        <v>Electronics</v>
      </c>
      <c r="T2412" t="str">
        <f>VLOOKUP(CleanedData[[#This Row],[Province]],'02_Lookup_Tables'!$D$2:$E$10,2, FALSE)</f>
        <v>Eastern Region</v>
      </c>
      <c r="U2412" t="str" cm="1">
        <f t="array" ref="U2412">_xlfn.IFS(CleanedData[[#This Row],[Purchase Amount]]&lt;500,"Low",
CleanedData[[#This Row],[Purchase Amount]]&lt;5000,"Medium",
TRUE,"High")</f>
        <v>High</v>
      </c>
      <c r="V2412" t="str">
        <f>TEXT(CleanedData[[#This Row],[Date]],"mmmm")</f>
        <v>May</v>
      </c>
      <c r="W2412" t="str">
        <f>"Q"&amp;ROUNDUP(MONTH(CleanedData[[#This Row],[Date]])/3,0)</f>
        <v>Q2</v>
      </c>
      <c r="X2412" t="str">
        <f>IF(CleanedData[[#This Row],[Purchase Amount]]&gt;=5000,"Yes","No")</f>
        <v>Yes</v>
      </c>
      <c r="Y2412">
        <f>IF(CleanedData[[#This Row],[Recommend]]="Yes",1,0)</f>
        <v>0</v>
      </c>
      <c r="Z2412" s="6">
        <f>CleanedData[[#This Row],[Purchase Amount]]*0.15</f>
        <v>3735.7289999999998</v>
      </c>
      <c r="AA2412" s="6">
        <f>CleanedData[[#This Row],[Purchase Amount]]*1.15</f>
        <v>28640.589</v>
      </c>
    </row>
    <row r="2413" spans="1:27" x14ac:dyDescent="0.3">
      <c r="A2413">
        <v>2899</v>
      </c>
      <c r="B2413" t="s">
        <v>2638</v>
      </c>
      <c r="C2413" s="1">
        <v>45653</v>
      </c>
      <c r="D2413">
        <v>57</v>
      </c>
      <c r="E2413" t="s">
        <v>60</v>
      </c>
      <c r="F2413" t="s">
        <v>68</v>
      </c>
      <c r="G2413" t="s">
        <v>102</v>
      </c>
      <c r="H2413">
        <v>1</v>
      </c>
      <c r="I2413" t="s">
        <v>45</v>
      </c>
      <c r="J2413" t="s">
        <v>69</v>
      </c>
      <c r="K2413" t="s">
        <v>44</v>
      </c>
      <c r="L2413" t="s">
        <v>45</v>
      </c>
      <c r="M2413" t="s">
        <v>88</v>
      </c>
      <c r="N2413" t="s">
        <v>80</v>
      </c>
      <c r="O2413" t="s">
        <v>89</v>
      </c>
      <c r="P2413" t="s">
        <v>49</v>
      </c>
      <c r="Q2413" t="s">
        <v>50</v>
      </c>
      <c r="R2413" s="6">
        <f>_xlfn.XLOOKUP(CleanedData[[#This Row],[Product]],'02_Lookup_Tables'!$A$2:$A$126,'02_Lookup_Tables'!$B$2:$B$126)</f>
        <v>276.82</v>
      </c>
      <c r="S2413" t="str">
        <f>VLOOKUP(CleanedData[[#This Row],[Product]],'02_Lookup_Tables'!$H$2:$I$126,2,FALSE)</f>
        <v>Home &amp; Living</v>
      </c>
      <c r="T2413" t="str">
        <f>VLOOKUP(CleanedData[[#This Row],[Province]],'02_Lookup_Tables'!$D$2:$E$10,2, FALSE)</f>
        <v>Northern Region</v>
      </c>
      <c r="U2413" t="str" cm="1">
        <f t="array" ref="U2413">_xlfn.IFS(CleanedData[[#This Row],[Purchase Amount]]&lt;500,"Low",
CleanedData[[#This Row],[Purchase Amount]]&lt;5000,"Medium",
TRUE,"High")</f>
        <v>Low</v>
      </c>
      <c r="V2413" t="str">
        <f>TEXT(CleanedData[[#This Row],[Date]],"mmmm")</f>
        <v>December</v>
      </c>
      <c r="W2413" t="str">
        <f>"Q"&amp;ROUNDUP(MONTH(CleanedData[[#This Row],[Date]])/3,0)</f>
        <v>Q4</v>
      </c>
      <c r="X2413" t="str">
        <f>IF(CleanedData[[#This Row],[Purchase Amount]]&gt;=5000,"Yes","No")</f>
        <v>No</v>
      </c>
      <c r="Y2413">
        <f>IF(CleanedData[[#This Row],[Recommend]]="Yes",1,0)</f>
        <v>1</v>
      </c>
      <c r="Z2413" s="6">
        <f>CleanedData[[#This Row],[Purchase Amount]]*0.15</f>
        <v>41.522999999999996</v>
      </c>
      <c r="AA2413" s="6">
        <f>CleanedData[[#This Row],[Purchase Amount]]*1.15</f>
        <v>318.34299999999996</v>
      </c>
    </row>
    <row r="2414" spans="1:27" x14ac:dyDescent="0.3">
      <c r="A2414">
        <v>2900</v>
      </c>
      <c r="B2414" t="s">
        <v>2639</v>
      </c>
      <c r="C2414" s="1">
        <v>45705</v>
      </c>
      <c r="D2414">
        <v>32</v>
      </c>
      <c r="E2414" t="s">
        <v>52</v>
      </c>
      <c r="F2414" t="s">
        <v>68</v>
      </c>
      <c r="G2414" t="s">
        <v>230</v>
      </c>
      <c r="H2414">
        <v>5</v>
      </c>
      <c r="I2414" t="s">
        <v>45</v>
      </c>
      <c r="J2414" t="s">
        <v>69</v>
      </c>
      <c r="K2414" t="s">
        <v>44</v>
      </c>
      <c r="L2414" t="s">
        <v>42</v>
      </c>
      <c r="M2414" t="s">
        <v>196</v>
      </c>
      <c r="N2414" t="s">
        <v>57</v>
      </c>
      <c r="O2414" t="s">
        <v>89</v>
      </c>
      <c r="P2414" t="s">
        <v>70</v>
      </c>
      <c r="Q2414" t="s">
        <v>58</v>
      </c>
      <c r="R2414" s="6">
        <f>_xlfn.XLOOKUP(CleanedData[[#This Row],[Product]],'02_Lookup_Tables'!$A$2:$A$126,'02_Lookup_Tables'!$B$2:$B$126)</f>
        <v>1940.64</v>
      </c>
      <c r="S2414" t="str">
        <f>VLOOKUP(CleanedData[[#This Row],[Product]],'02_Lookup_Tables'!$H$2:$I$126,2,FALSE)</f>
        <v>Toys &amp; Games</v>
      </c>
      <c r="T2414" t="str">
        <f>VLOOKUP(CleanedData[[#This Row],[Province]],'02_Lookup_Tables'!$D$2:$E$10,2, FALSE)</f>
        <v>Northern Region</v>
      </c>
      <c r="U2414" t="str" cm="1">
        <f t="array" ref="U2414">_xlfn.IFS(CleanedData[[#This Row],[Purchase Amount]]&lt;500,"Low",
CleanedData[[#This Row],[Purchase Amount]]&lt;5000,"Medium",
TRUE,"High")</f>
        <v>Medium</v>
      </c>
      <c r="V2414" t="str">
        <f>TEXT(CleanedData[[#This Row],[Date]],"mmmm")</f>
        <v>February</v>
      </c>
      <c r="W2414" t="str">
        <f>"Q"&amp;ROUNDUP(MONTH(CleanedData[[#This Row],[Date]])/3,0)</f>
        <v>Q1</v>
      </c>
      <c r="X2414" t="str">
        <f>IF(CleanedData[[#This Row],[Purchase Amount]]&gt;=5000,"Yes","No")</f>
        <v>No</v>
      </c>
      <c r="Y2414">
        <f>IF(CleanedData[[#This Row],[Recommend]]="Yes",1,0)</f>
        <v>1</v>
      </c>
      <c r="Z2414" s="6">
        <f>CleanedData[[#This Row],[Purchase Amount]]*0.15</f>
        <v>291.096</v>
      </c>
      <c r="AA2414" s="6">
        <f>CleanedData[[#This Row],[Purchase Amount]]*1.15</f>
        <v>2231.7359999999999</v>
      </c>
    </row>
    <row r="2415" spans="1:27" x14ac:dyDescent="0.3">
      <c r="A2415">
        <v>2901</v>
      </c>
      <c r="B2415" t="s">
        <v>2640</v>
      </c>
      <c r="C2415" s="1">
        <v>45625</v>
      </c>
      <c r="D2415">
        <v>18</v>
      </c>
      <c r="E2415" t="s">
        <v>39</v>
      </c>
      <c r="F2415" t="s">
        <v>40</v>
      </c>
      <c r="G2415" t="s">
        <v>142</v>
      </c>
      <c r="H2415">
        <v>5</v>
      </c>
      <c r="I2415" t="s">
        <v>42</v>
      </c>
      <c r="J2415" t="s">
        <v>43</v>
      </c>
      <c r="K2415" t="s">
        <v>44</v>
      </c>
      <c r="L2415" t="s">
        <v>42</v>
      </c>
      <c r="M2415" t="s">
        <v>65</v>
      </c>
      <c r="N2415" t="s">
        <v>57</v>
      </c>
      <c r="O2415" t="s">
        <v>89</v>
      </c>
      <c r="P2415" t="s">
        <v>70</v>
      </c>
      <c r="Q2415" t="s">
        <v>66</v>
      </c>
      <c r="R2415" s="6">
        <f>_xlfn.XLOOKUP(CleanedData[[#This Row],[Product]],'02_Lookup_Tables'!$A$2:$A$126,'02_Lookup_Tables'!$B$2:$B$126)</f>
        <v>44114.21</v>
      </c>
      <c r="S2415" t="str">
        <f>VLOOKUP(CleanedData[[#This Row],[Product]],'02_Lookup_Tables'!$H$2:$I$126,2,FALSE)</f>
        <v>Electronics</v>
      </c>
      <c r="T2415" t="str">
        <f>VLOOKUP(CleanedData[[#This Row],[Province]],'02_Lookup_Tables'!$D$2:$E$10,2, FALSE)</f>
        <v>Northern Region</v>
      </c>
      <c r="U2415" t="str" cm="1">
        <f t="array" ref="U2415">_xlfn.IFS(CleanedData[[#This Row],[Purchase Amount]]&lt;500,"Low",
CleanedData[[#This Row],[Purchase Amount]]&lt;5000,"Medium",
TRUE,"High")</f>
        <v>High</v>
      </c>
      <c r="V2415" t="str">
        <f>TEXT(CleanedData[[#This Row],[Date]],"mmmm")</f>
        <v>November</v>
      </c>
      <c r="W2415" t="str">
        <f>"Q"&amp;ROUNDUP(MONTH(CleanedData[[#This Row],[Date]])/3,0)</f>
        <v>Q4</v>
      </c>
      <c r="X2415" t="str">
        <f>IF(CleanedData[[#This Row],[Purchase Amount]]&gt;=5000,"Yes","No")</f>
        <v>Yes</v>
      </c>
      <c r="Y2415">
        <f>IF(CleanedData[[#This Row],[Recommend]]="Yes",1,0)</f>
        <v>0</v>
      </c>
      <c r="Z2415" s="6">
        <f>CleanedData[[#This Row],[Purchase Amount]]*0.15</f>
        <v>6617.1314999999995</v>
      </c>
      <c r="AA2415" s="6">
        <f>CleanedData[[#This Row],[Purchase Amount]]*1.15</f>
        <v>50731.341499999995</v>
      </c>
    </row>
    <row r="2416" spans="1:27" x14ac:dyDescent="0.3">
      <c r="A2416">
        <v>2902</v>
      </c>
      <c r="B2416" t="s">
        <v>2641</v>
      </c>
      <c r="C2416" s="1">
        <v>45846</v>
      </c>
      <c r="D2416">
        <v>52</v>
      </c>
      <c r="E2416" t="s">
        <v>52</v>
      </c>
      <c r="F2416" t="s">
        <v>72</v>
      </c>
      <c r="G2416" t="s">
        <v>251</v>
      </c>
      <c r="H2416">
        <v>1</v>
      </c>
      <c r="I2416" t="s">
        <v>45</v>
      </c>
      <c r="J2416" t="s">
        <v>74</v>
      </c>
      <c r="K2416" t="s">
        <v>44</v>
      </c>
      <c r="L2416" t="s">
        <v>45</v>
      </c>
      <c r="M2416" t="s">
        <v>208</v>
      </c>
      <c r="N2416" t="s">
        <v>80</v>
      </c>
      <c r="O2416" t="s">
        <v>89</v>
      </c>
      <c r="P2416" t="s">
        <v>49</v>
      </c>
      <c r="Q2416" t="s">
        <v>93</v>
      </c>
      <c r="R2416" s="6">
        <f>_xlfn.XLOOKUP(CleanedData[[#This Row],[Product]],'02_Lookup_Tables'!$A$2:$A$126,'02_Lookup_Tables'!$B$2:$B$126)</f>
        <v>5064</v>
      </c>
      <c r="S2416" t="str">
        <f>VLOOKUP(CleanedData[[#This Row],[Product]],'02_Lookup_Tables'!$H$2:$I$126,2,FALSE)</f>
        <v>Sports &amp; Outdoors</v>
      </c>
      <c r="T2416" t="str">
        <f>VLOOKUP(CleanedData[[#This Row],[Province]],'02_Lookup_Tables'!$D$2:$E$10,2, FALSE)</f>
        <v>Central Region</v>
      </c>
      <c r="U2416" t="str" cm="1">
        <f t="array" ref="U2416">_xlfn.IFS(CleanedData[[#This Row],[Purchase Amount]]&lt;500,"Low",
CleanedData[[#This Row],[Purchase Amount]]&lt;5000,"Medium",
TRUE,"High")</f>
        <v>High</v>
      </c>
      <c r="V2416" t="str">
        <f>TEXT(CleanedData[[#This Row],[Date]],"mmmm")</f>
        <v>July</v>
      </c>
      <c r="W2416" t="str">
        <f>"Q"&amp;ROUNDUP(MONTH(CleanedData[[#This Row],[Date]])/3,0)</f>
        <v>Q3</v>
      </c>
      <c r="X2416" t="str">
        <f>IF(CleanedData[[#This Row],[Purchase Amount]]&gt;=5000,"Yes","No")</f>
        <v>Yes</v>
      </c>
      <c r="Y2416">
        <f>IF(CleanedData[[#This Row],[Recommend]]="Yes",1,0)</f>
        <v>1</v>
      </c>
      <c r="Z2416" s="6">
        <f>CleanedData[[#This Row],[Purchase Amount]]*0.15</f>
        <v>759.6</v>
      </c>
      <c r="AA2416" s="6">
        <f>CleanedData[[#This Row],[Purchase Amount]]*1.15</f>
        <v>5823.5999999999995</v>
      </c>
    </row>
    <row r="2417" spans="1:27" x14ac:dyDescent="0.3">
      <c r="A2417">
        <v>2903</v>
      </c>
      <c r="B2417" t="s">
        <v>2642</v>
      </c>
      <c r="C2417" s="1">
        <v>45836</v>
      </c>
      <c r="D2417">
        <v>42</v>
      </c>
      <c r="E2417" t="s">
        <v>52</v>
      </c>
      <c r="F2417" t="s">
        <v>68</v>
      </c>
      <c r="G2417" t="s">
        <v>301</v>
      </c>
      <c r="H2417">
        <v>2</v>
      </c>
      <c r="I2417" t="s">
        <v>42</v>
      </c>
      <c r="J2417" t="s">
        <v>63</v>
      </c>
      <c r="K2417" t="s">
        <v>64</v>
      </c>
      <c r="L2417" t="s">
        <v>42</v>
      </c>
      <c r="N2417" t="s">
        <v>47</v>
      </c>
      <c r="O2417" t="s">
        <v>134</v>
      </c>
      <c r="P2417" t="s">
        <v>8646</v>
      </c>
      <c r="Q2417" t="s">
        <v>81</v>
      </c>
      <c r="R2417" s="6">
        <f>_xlfn.XLOOKUP(CleanedData[[#This Row],[Product]],'02_Lookup_Tables'!$A$2:$A$126,'02_Lookup_Tables'!$B$2:$B$126)</f>
        <v>1000.7</v>
      </c>
      <c r="S2417" t="str">
        <f>VLOOKUP(CleanedData[[#This Row],[Product]],'02_Lookup_Tables'!$H$2:$I$126,2,FALSE)</f>
        <v>Toys &amp; Games</v>
      </c>
      <c r="T2417" t="str">
        <f>VLOOKUP(CleanedData[[#This Row],[Province]],'02_Lookup_Tables'!$D$2:$E$10,2, FALSE)</f>
        <v>Northern Region</v>
      </c>
      <c r="U2417" t="str" cm="1">
        <f t="array" ref="U2417">_xlfn.IFS(CleanedData[[#This Row],[Purchase Amount]]&lt;500,"Low",
CleanedData[[#This Row],[Purchase Amount]]&lt;5000,"Medium",
TRUE,"High")</f>
        <v>Medium</v>
      </c>
      <c r="V2417" t="str">
        <f>TEXT(CleanedData[[#This Row],[Date]],"mmmm")</f>
        <v>June</v>
      </c>
      <c r="W2417" t="str">
        <f>"Q"&amp;ROUNDUP(MONTH(CleanedData[[#This Row],[Date]])/3,0)</f>
        <v>Q2</v>
      </c>
      <c r="X2417" t="str">
        <f>IF(CleanedData[[#This Row],[Purchase Amount]]&gt;=5000,"Yes","No")</f>
        <v>No</v>
      </c>
      <c r="Y2417">
        <f>IF(CleanedData[[#This Row],[Recommend]]="Yes",1,0)</f>
        <v>0</v>
      </c>
      <c r="Z2417" s="6">
        <f>CleanedData[[#This Row],[Purchase Amount]]*0.15</f>
        <v>150.10499999999999</v>
      </c>
      <c r="AA2417" s="6">
        <f>CleanedData[[#This Row],[Purchase Amount]]*1.15</f>
        <v>1150.8050000000001</v>
      </c>
    </row>
    <row r="2418" spans="1:27" x14ac:dyDescent="0.3">
      <c r="A2418">
        <v>2904</v>
      </c>
      <c r="B2418" t="s">
        <v>2643</v>
      </c>
      <c r="C2418" s="1">
        <v>45837</v>
      </c>
      <c r="D2418">
        <v>22</v>
      </c>
      <c r="E2418" t="s">
        <v>60</v>
      </c>
      <c r="F2418" t="s">
        <v>72</v>
      </c>
      <c r="G2418" t="s">
        <v>278</v>
      </c>
      <c r="H2418">
        <v>3</v>
      </c>
      <c r="I2418" t="s">
        <v>45</v>
      </c>
      <c r="J2418" t="s">
        <v>74</v>
      </c>
      <c r="K2418" t="s">
        <v>44</v>
      </c>
      <c r="L2418" t="s">
        <v>45</v>
      </c>
      <c r="M2418" t="s">
        <v>46</v>
      </c>
      <c r="N2418" t="s">
        <v>48</v>
      </c>
      <c r="O2418" t="s">
        <v>89</v>
      </c>
      <c r="P2418" t="s">
        <v>49</v>
      </c>
      <c r="Q2418" t="s">
        <v>66</v>
      </c>
      <c r="R2418" s="6">
        <f>_xlfn.XLOOKUP(CleanedData[[#This Row],[Product]],'02_Lookup_Tables'!$A$2:$A$126,'02_Lookup_Tables'!$B$2:$B$126)</f>
        <v>45.96</v>
      </c>
      <c r="S2418" t="str">
        <f>VLOOKUP(CleanedData[[#This Row],[Product]],'02_Lookup_Tables'!$H$2:$I$126,2,FALSE)</f>
        <v>Food</v>
      </c>
      <c r="T2418" t="str">
        <f>VLOOKUP(CleanedData[[#This Row],[Province]],'02_Lookup_Tables'!$D$2:$E$10,2, FALSE)</f>
        <v>Central Region</v>
      </c>
      <c r="U2418" t="str" cm="1">
        <f t="array" ref="U2418">_xlfn.IFS(CleanedData[[#This Row],[Purchase Amount]]&lt;500,"Low",
CleanedData[[#This Row],[Purchase Amount]]&lt;5000,"Medium",
TRUE,"High")</f>
        <v>Low</v>
      </c>
      <c r="V2418" t="str">
        <f>TEXT(CleanedData[[#This Row],[Date]],"mmmm")</f>
        <v>June</v>
      </c>
      <c r="W2418" t="str">
        <f>"Q"&amp;ROUNDUP(MONTH(CleanedData[[#This Row],[Date]])/3,0)</f>
        <v>Q2</v>
      </c>
      <c r="X2418" t="str">
        <f>IF(CleanedData[[#This Row],[Purchase Amount]]&gt;=5000,"Yes","No")</f>
        <v>No</v>
      </c>
      <c r="Y2418">
        <f>IF(CleanedData[[#This Row],[Recommend]]="Yes",1,0)</f>
        <v>1</v>
      </c>
      <c r="Z2418" s="6">
        <f>CleanedData[[#This Row],[Purchase Amount]]*0.15</f>
        <v>6.8940000000000001</v>
      </c>
      <c r="AA2418" s="6">
        <f>CleanedData[[#This Row],[Purchase Amount]]*1.15</f>
        <v>52.853999999999999</v>
      </c>
    </row>
    <row r="2419" spans="1:27" x14ac:dyDescent="0.3">
      <c r="A2419">
        <v>2906</v>
      </c>
      <c r="B2419" t="s">
        <v>2644</v>
      </c>
      <c r="C2419" s="1">
        <v>45368</v>
      </c>
      <c r="D2419">
        <v>60</v>
      </c>
      <c r="E2419" t="s">
        <v>60</v>
      </c>
      <c r="F2419" t="s">
        <v>108</v>
      </c>
      <c r="G2419" t="s">
        <v>454</v>
      </c>
      <c r="H2419">
        <v>4</v>
      </c>
      <c r="I2419" t="s">
        <v>42</v>
      </c>
      <c r="J2419" t="s">
        <v>69</v>
      </c>
      <c r="K2419" t="s">
        <v>44</v>
      </c>
      <c r="L2419" t="s">
        <v>42</v>
      </c>
      <c r="M2419" t="s">
        <v>156</v>
      </c>
      <c r="N2419" t="s">
        <v>96</v>
      </c>
      <c r="O2419" t="s">
        <v>148</v>
      </c>
      <c r="P2419" t="s">
        <v>49</v>
      </c>
      <c r="Q2419" t="s">
        <v>50</v>
      </c>
      <c r="R2419" s="6">
        <f>_xlfn.XLOOKUP(CleanedData[[#This Row],[Product]],'02_Lookup_Tables'!$A$2:$A$126,'02_Lookup_Tables'!$B$2:$B$126)</f>
        <v>2413.3000000000002</v>
      </c>
      <c r="S2419" t="str">
        <f>VLOOKUP(CleanedData[[#This Row],[Product]],'02_Lookup_Tables'!$H$2:$I$126,2,FALSE)</f>
        <v>Electronics</v>
      </c>
      <c r="T2419" t="str">
        <f>VLOOKUP(CleanedData[[#This Row],[Province]],'02_Lookup_Tables'!$D$2:$E$10,2, FALSE)</f>
        <v>Gauteng Region</v>
      </c>
      <c r="U2419" t="str" cm="1">
        <f t="array" ref="U2419">_xlfn.IFS(CleanedData[[#This Row],[Purchase Amount]]&lt;500,"Low",
CleanedData[[#This Row],[Purchase Amount]]&lt;5000,"Medium",
TRUE,"High")</f>
        <v>Medium</v>
      </c>
      <c r="V2419" t="str">
        <f>TEXT(CleanedData[[#This Row],[Date]],"mmmm")</f>
        <v>March</v>
      </c>
      <c r="W2419" t="str">
        <f>"Q"&amp;ROUNDUP(MONTH(CleanedData[[#This Row],[Date]])/3,0)</f>
        <v>Q1</v>
      </c>
      <c r="X2419" t="str">
        <f>IF(CleanedData[[#This Row],[Purchase Amount]]&gt;=5000,"Yes","No")</f>
        <v>No</v>
      </c>
      <c r="Y2419">
        <f>IF(CleanedData[[#This Row],[Recommend]]="Yes",1,0)</f>
        <v>0</v>
      </c>
      <c r="Z2419" s="6">
        <f>CleanedData[[#This Row],[Purchase Amount]]*0.15</f>
        <v>361.995</v>
      </c>
      <c r="AA2419" s="6">
        <f>CleanedData[[#This Row],[Purchase Amount]]*1.15</f>
        <v>2775.2950000000001</v>
      </c>
    </row>
    <row r="2420" spans="1:27" x14ac:dyDescent="0.3">
      <c r="A2420">
        <v>2907</v>
      </c>
      <c r="B2420" t="s">
        <v>2645</v>
      </c>
      <c r="C2420" s="1">
        <v>45414</v>
      </c>
      <c r="D2420">
        <v>67</v>
      </c>
      <c r="E2420" t="s">
        <v>52</v>
      </c>
      <c r="F2420" t="s">
        <v>83</v>
      </c>
      <c r="G2420" t="s">
        <v>352</v>
      </c>
      <c r="H2420">
        <v>4</v>
      </c>
      <c r="I2420" t="s">
        <v>45</v>
      </c>
      <c r="J2420" t="s">
        <v>74</v>
      </c>
      <c r="K2420" t="s">
        <v>64</v>
      </c>
      <c r="L2420" t="s">
        <v>45</v>
      </c>
      <c r="N2420" t="s">
        <v>96</v>
      </c>
      <c r="O2420" t="s">
        <v>134</v>
      </c>
      <c r="P2420" t="s">
        <v>8646</v>
      </c>
      <c r="Q2420" t="s">
        <v>97</v>
      </c>
      <c r="R2420" s="6">
        <f>_xlfn.XLOOKUP(CleanedData[[#This Row],[Product]],'02_Lookup_Tables'!$A$2:$A$126,'02_Lookup_Tables'!$B$2:$B$126)</f>
        <v>2217.0300000000002</v>
      </c>
      <c r="S2420" t="str">
        <f>VLOOKUP(CleanedData[[#This Row],[Product]],'02_Lookup_Tables'!$H$2:$I$126,2,FALSE)</f>
        <v>Apparel</v>
      </c>
      <c r="T2420" t="str">
        <f>VLOOKUP(CleanedData[[#This Row],[Province]],'02_Lookup_Tables'!$D$2:$E$10,2, FALSE)</f>
        <v>Western Region</v>
      </c>
      <c r="U2420" t="str" cm="1">
        <f t="array" ref="U2420">_xlfn.IFS(CleanedData[[#This Row],[Purchase Amount]]&lt;500,"Low",
CleanedData[[#This Row],[Purchase Amount]]&lt;5000,"Medium",
TRUE,"High")</f>
        <v>Medium</v>
      </c>
      <c r="V2420" t="str">
        <f>TEXT(CleanedData[[#This Row],[Date]],"mmmm")</f>
        <v>May</v>
      </c>
      <c r="W2420" t="str">
        <f>"Q"&amp;ROUNDUP(MONTH(CleanedData[[#This Row],[Date]])/3,0)</f>
        <v>Q2</v>
      </c>
      <c r="X2420" t="str">
        <f>IF(CleanedData[[#This Row],[Purchase Amount]]&gt;=5000,"Yes","No")</f>
        <v>No</v>
      </c>
      <c r="Y2420">
        <f>IF(CleanedData[[#This Row],[Recommend]]="Yes",1,0)</f>
        <v>1</v>
      </c>
      <c r="Z2420" s="6">
        <f>CleanedData[[#This Row],[Purchase Amount]]*0.15</f>
        <v>332.55450000000002</v>
      </c>
      <c r="AA2420" s="6">
        <f>CleanedData[[#This Row],[Purchase Amount]]*1.15</f>
        <v>2549.5844999999999</v>
      </c>
    </row>
    <row r="2421" spans="1:27" x14ac:dyDescent="0.3">
      <c r="A2421">
        <v>2908</v>
      </c>
      <c r="B2421" t="s">
        <v>2646</v>
      </c>
      <c r="C2421" s="1">
        <v>45431</v>
      </c>
      <c r="D2421">
        <v>49</v>
      </c>
      <c r="E2421" t="s">
        <v>60</v>
      </c>
      <c r="F2421" t="s">
        <v>130</v>
      </c>
      <c r="G2421" t="s">
        <v>248</v>
      </c>
      <c r="H2421">
        <v>1</v>
      </c>
      <c r="I2421" t="s">
        <v>42</v>
      </c>
      <c r="J2421" t="s">
        <v>43</v>
      </c>
      <c r="K2421" t="s">
        <v>64</v>
      </c>
      <c r="L2421" t="s">
        <v>42</v>
      </c>
      <c r="M2421" t="s">
        <v>75</v>
      </c>
      <c r="N2421" t="s">
        <v>80</v>
      </c>
      <c r="O2421" t="s">
        <v>89</v>
      </c>
      <c r="P2421" t="s">
        <v>49</v>
      </c>
      <c r="Q2421" t="s">
        <v>93</v>
      </c>
      <c r="R2421" s="6">
        <f>_xlfn.XLOOKUP(CleanedData[[#This Row],[Product]],'02_Lookup_Tables'!$A$2:$A$126,'02_Lookup_Tables'!$B$2:$B$126)</f>
        <v>8798.49</v>
      </c>
      <c r="S2421" t="str">
        <f>VLOOKUP(CleanedData[[#This Row],[Product]],'02_Lookup_Tables'!$H$2:$I$126,2,FALSE)</f>
        <v>Toys &amp; Games</v>
      </c>
      <c r="T2421" t="str">
        <f>VLOOKUP(CleanedData[[#This Row],[Province]],'02_Lookup_Tables'!$D$2:$E$10,2, FALSE)</f>
        <v>Eastern Region</v>
      </c>
      <c r="U2421" t="str" cm="1">
        <f t="array" ref="U2421">_xlfn.IFS(CleanedData[[#This Row],[Purchase Amount]]&lt;500,"Low",
CleanedData[[#This Row],[Purchase Amount]]&lt;5000,"Medium",
TRUE,"High")</f>
        <v>High</v>
      </c>
      <c r="V2421" t="str">
        <f>TEXT(CleanedData[[#This Row],[Date]],"mmmm")</f>
        <v>May</v>
      </c>
      <c r="W2421" t="str">
        <f>"Q"&amp;ROUNDUP(MONTH(CleanedData[[#This Row],[Date]])/3,0)</f>
        <v>Q2</v>
      </c>
      <c r="X2421" t="str">
        <f>IF(CleanedData[[#This Row],[Purchase Amount]]&gt;=5000,"Yes","No")</f>
        <v>Yes</v>
      </c>
      <c r="Y2421">
        <f>IF(CleanedData[[#This Row],[Recommend]]="Yes",1,0)</f>
        <v>0</v>
      </c>
      <c r="Z2421" s="6">
        <f>CleanedData[[#This Row],[Purchase Amount]]*0.15</f>
        <v>1319.7735</v>
      </c>
      <c r="AA2421" s="6">
        <f>CleanedData[[#This Row],[Purchase Amount]]*1.15</f>
        <v>10118.263499999999</v>
      </c>
    </row>
    <row r="2422" spans="1:27" x14ac:dyDescent="0.3">
      <c r="A2422">
        <v>2909</v>
      </c>
      <c r="B2422" t="s">
        <v>2647</v>
      </c>
      <c r="C2422" s="1">
        <v>45344</v>
      </c>
      <c r="D2422">
        <v>48</v>
      </c>
      <c r="E2422" t="s">
        <v>39</v>
      </c>
      <c r="F2422" t="s">
        <v>77</v>
      </c>
      <c r="G2422" t="s">
        <v>313</v>
      </c>
      <c r="H2422">
        <v>3</v>
      </c>
      <c r="I2422" t="s">
        <v>42</v>
      </c>
      <c r="J2422" t="s">
        <v>63</v>
      </c>
      <c r="K2422" t="s">
        <v>44</v>
      </c>
      <c r="L2422" t="s">
        <v>42</v>
      </c>
      <c r="M2422" t="s">
        <v>156</v>
      </c>
      <c r="N2422" t="s">
        <v>48</v>
      </c>
      <c r="O2422" t="s">
        <v>148</v>
      </c>
      <c r="P2422" t="s">
        <v>49</v>
      </c>
      <c r="Q2422" t="s">
        <v>93</v>
      </c>
      <c r="R2422" s="6">
        <f>_xlfn.XLOOKUP(CleanedData[[#This Row],[Product]],'02_Lookup_Tables'!$A$2:$A$126,'02_Lookup_Tables'!$B$2:$B$126)</f>
        <v>283.57</v>
      </c>
      <c r="S2422" t="str">
        <f>VLOOKUP(CleanedData[[#This Row],[Product]],'02_Lookup_Tables'!$H$2:$I$126,2,FALSE)</f>
        <v>Accessories</v>
      </c>
      <c r="T2422" t="str">
        <f>VLOOKUP(CleanedData[[#This Row],[Province]],'02_Lookup_Tables'!$D$2:$E$10,2, FALSE)</f>
        <v>Central Region</v>
      </c>
      <c r="U2422" t="str" cm="1">
        <f t="array" ref="U2422">_xlfn.IFS(CleanedData[[#This Row],[Purchase Amount]]&lt;500,"Low",
CleanedData[[#This Row],[Purchase Amount]]&lt;5000,"Medium",
TRUE,"High")</f>
        <v>Low</v>
      </c>
      <c r="V2422" t="str">
        <f>TEXT(CleanedData[[#This Row],[Date]],"mmmm")</f>
        <v>February</v>
      </c>
      <c r="W2422" t="str">
        <f>"Q"&amp;ROUNDUP(MONTH(CleanedData[[#This Row],[Date]])/3,0)</f>
        <v>Q1</v>
      </c>
      <c r="X2422" t="str">
        <f>IF(CleanedData[[#This Row],[Purchase Amount]]&gt;=5000,"Yes","No")</f>
        <v>No</v>
      </c>
      <c r="Y2422">
        <f>IF(CleanedData[[#This Row],[Recommend]]="Yes",1,0)</f>
        <v>0</v>
      </c>
      <c r="Z2422" s="6">
        <f>CleanedData[[#This Row],[Purchase Amount]]*0.15</f>
        <v>42.535499999999999</v>
      </c>
      <c r="AA2422" s="6">
        <f>CleanedData[[#This Row],[Purchase Amount]]*1.15</f>
        <v>326.10549999999995</v>
      </c>
    </row>
    <row r="2423" spans="1:27" x14ac:dyDescent="0.3">
      <c r="A2423">
        <v>2910</v>
      </c>
      <c r="B2423" t="s">
        <v>2648</v>
      </c>
      <c r="C2423" s="1">
        <v>45416</v>
      </c>
      <c r="D2423">
        <v>30</v>
      </c>
      <c r="E2423" t="s">
        <v>52</v>
      </c>
      <c r="F2423" t="s">
        <v>77</v>
      </c>
      <c r="G2423" t="s">
        <v>142</v>
      </c>
      <c r="H2423">
        <v>5</v>
      </c>
      <c r="I2423" t="s">
        <v>42</v>
      </c>
      <c r="J2423" t="s">
        <v>54</v>
      </c>
      <c r="K2423" t="s">
        <v>55</v>
      </c>
      <c r="L2423" t="s">
        <v>45</v>
      </c>
      <c r="M2423" t="s">
        <v>180</v>
      </c>
      <c r="N2423" t="s">
        <v>57</v>
      </c>
      <c r="O2423" t="s">
        <v>89</v>
      </c>
      <c r="P2423" t="s">
        <v>70</v>
      </c>
      <c r="Q2423" t="s">
        <v>58</v>
      </c>
      <c r="R2423" s="6">
        <f>_xlfn.XLOOKUP(CleanedData[[#This Row],[Product]],'02_Lookup_Tables'!$A$2:$A$126,'02_Lookup_Tables'!$B$2:$B$126)</f>
        <v>44114.21</v>
      </c>
      <c r="S2423" t="str">
        <f>VLOOKUP(CleanedData[[#This Row],[Product]],'02_Lookup_Tables'!$H$2:$I$126,2,FALSE)</f>
        <v>Electronics</v>
      </c>
      <c r="T2423" t="str">
        <f>VLOOKUP(CleanedData[[#This Row],[Province]],'02_Lookup_Tables'!$D$2:$E$10,2, FALSE)</f>
        <v>Central Region</v>
      </c>
      <c r="U2423" t="str" cm="1">
        <f t="array" ref="U2423">_xlfn.IFS(CleanedData[[#This Row],[Purchase Amount]]&lt;500,"Low",
CleanedData[[#This Row],[Purchase Amount]]&lt;5000,"Medium",
TRUE,"High")</f>
        <v>High</v>
      </c>
      <c r="V2423" t="str">
        <f>TEXT(CleanedData[[#This Row],[Date]],"mmmm")</f>
        <v>May</v>
      </c>
      <c r="W2423" t="str">
        <f>"Q"&amp;ROUNDUP(MONTH(CleanedData[[#This Row],[Date]])/3,0)</f>
        <v>Q2</v>
      </c>
      <c r="X2423" t="str">
        <f>IF(CleanedData[[#This Row],[Purchase Amount]]&gt;=5000,"Yes","No")</f>
        <v>Yes</v>
      </c>
      <c r="Y2423">
        <f>IF(CleanedData[[#This Row],[Recommend]]="Yes",1,0)</f>
        <v>0</v>
      </c>
      <c r="Z2423" s="6">
        <f>CleanedData[[#This Row],[Purchase Amount]]*0.15</f>
        <v>6617.1314999999995</v>
      </c>
      <c r="AA2423" s="6">
        <f>CleanedData[[#This Row],[Purchase Amount]]*1.15</f>
        <v>50731.341499999995</v>
      </c>
    </row>
    <row r="2424" spans="1:27" x14ac:dyDescent="0.3">
      <c r="A2424">
        <v>2911</v>
      </c>
      <c r="B2424" t="s">
        <v>2649</v>
      </c>
      <c r="C2424" s="1">
        <v>45991</v>
      </c>
      <c r="D2424">
        <v>32</v>
      </c>
      <c r="E2424" t="s">
        <v>52</v>
      </c>
      <c r="F2424" t="s">
        <v>108</v>
      </c>
      <c r="G2424" t="s">
        <v>381</v>
      </c>
      <c r="H2424">
        <v>5</v>
      </c>
      <c r="I2424" t="s">
        <v>42</v>
      </c>
      <c r="J2424" t="s">
        <v>69</v>
      </c>
      <c r="K2424" t="s">
        <v>44</v>
      </c>
      <c r="L2424" t="s">
        <v>42</v>
      </c>
      <c r="M2424" t="s">
        <v>196</v>
      </c>
      <c r="N2424" t="s">
        <v>57</v>
      </c>
      <c r="O2424" t="s">
        <v>89</v>
      </c>
      <c r="P2424" t="s">
        <v>70</v>
      </c>
      <c r="Q2424" t="s">
        <v>58</v>
      </c>
      <c r="R2424" s="6">
        <f>_xlfn.XLOOKUP(CleanedData[[#This Row],[Product]],'02_Lookup_Tables'!$A$2:$A$126,'02_Lookup_Tables'!$B$2:$B$126)</f>
        <v>786.78</v>
      </c>
      <c r="S2424" t="str">
        <f>VLOOKUP(CleanedData[[#This Row],[Product]],'02_Lookup_Tables'!$H$2:$I$126,2,FALSE)</f>
        <v>Apparel</v>
      </c>
      <c r="T2424" t="str">
        <f>VLOOKUP(CleanedData[[#This Row],[Province]],'02_Lookup_Tables'!$D$2:$E$10,2, FALSE)</f>
        <v>Gauteng Region</v>
      </c>
      <c r="U2424" t="str" cm="1">
        <f t="array" ref="U2424">_xlfn.IFS(CleanedData[[#This Row],[Purchase Amount]]&lt;500,"Low",
CleanedData[[#This Row],[Purchase Amount]]&lt;5000,"Medium",
TRUE,"High")</f>
        <v>Medium</v>
      </c>
      <c r="V2424" t="str">
        <f>TEXT(CleanedData[[#This Row],[Date]],"mmmm")</f>
        <v>November</v>
      </c>
      <c r="W2424" t="str">
        <f>"Q"&amp;ROUNDUP(MONTH(CleanedData[[#This Row],[Date]])/3,0)</f>
        <v>Q4</v>
      </c>
      <c r="X2424" t="str">
        <f>IF(CleanedData[[#This Row],[Purchase Amount]]&gt;=5000,"Yes","No")</f>
        <v>No</v>
      </c>
      <c r="Y2424">
        <f>IF(CleanedData[[#This Row],[Recommend]]="Yes",1,0)</f>
        <v>0</v>
      </c>
      <c r="Z2424" s="6">
        <f>CleanedData[[#This Row],[Purchase Amount]]*0.15</f>
        <v>118.017</v>
      </c>
      <c r="AA2424" s="6">
        <f>CleanedData[[#This Row],[Purchase Amount]]*1.15</f>
        <v>904.79699999999991</v>
      </c>
    </row>
    <row r="2425" spans="1:27" x14ac:dyDescent="0.3">
      <c r="A2425">
        <v>2912</v>
      </c>
      <c r="B2425" t="s">
        <v>2650</v>
      </c>
      <c r="C2425" s="1">
        <v>45741</v>
      </c>
      <c r="D2425">
        <v>80</v>
      </c>
      <c r="E2425" t="s">
        <v>60</v>
      </c>
      <c r="F2425" t="s">
        <v>61</v>
      </c>
      <c r="G2425" t="s">
        <v>99</v>
      </c>
      <c r="H2425">
        <v>4</v>
      </c>
      <c r="I2425" t="s">
        <v>42</v>
      </c>
      <c r="J2425" t="s">
        <v>74</v>
      </c>
      <c r="K2425" t="s">
        <v>55</v>
      </c>
      <c r="L2425" t="s">
        <v>42</v>
      </c>
      <c r="M2425" t="s">
        <v>184</v>
      </c>
      <c r="N2425" t="s">
        <v>96</v>
      </c>
      <c r="O2425" t="s">
        <v>148</v>
      </c>
      <c r="P2425" t="s">
        <v>49</v>
      </c>
      <c r="Q2425" t="s">
        <v>97</v>
      </c>
      <c r="R2425" s="6">
        <f>_xlfn.XLOOKUP(CleanedData[[#This Row],[Product]],'02_Lookup_Tables'!$A$2:$A$126,'02_Lookup_Tables'!$B$2:$B$126)</f>
        <v>43.23</v>
      </c>
      <c r="S2425" t="str">
        <f>VLOOKUP(CleanedData[[#This Row],[Product]],'02_Lookup_Tables'!$H$2:$I$126,2,FALSE)</f>
        <v>Food</v>
      </c>
      <c r="T2425" t="str">
        <f>VLOOKUP(CleanedData[[#This Row],[Province]],'02_Lookup_Tables'!$D$2:$E$10,2, FALSE)</f>
        <v>Southern Region</v>
      </c>
      <c r="U2425" t="str" cm="1">
        <f t="array" ref="U2425">_xlfn.IFS(CleanedData[[#This Row],[Purchase Amount]]&lt;500,"Low",
CleanedData[[#This Row],[Purchase Amount]]&lt;5000,"Medium",
TRUE,"High")</f>
        <v>Low</v>
      </c>
      <c r="V2425" t="str">
        <f>TEXT(CleanedData[[#This Row],[Date]],"mmmm")</f>
        <v>March</v>
      </c>
      <c r="W2425" t="str">
        <f>"Q"&amp;ROUNDUP(MONTH(CleanedData[[#This Row],[Date]])/3,0)</f>
        <v>Q1</v>
      </c>
      <c r="X2425" t="str">
        <f>IF(CleanedData[[#This Row],[Purchase Amount]]&gt;=5000,"Yes","No")</f>
        <v>No</v>
      </c>
      <c r="Y2425">
        <f>IF(CleanedData[[#This Row],[Recommend]]="Yes",1,0)</f>
        <v>0</v>
      </c>
      <c r="Z2425" s="6">
        <f>CleanedData[[#This Row],[Purchase Amount]]*0.15</f>
        <v>6.4844999999999997</v>
      </c>
      <c r="AA2425" s="6">
        <f>CleanedData[[#This Row],[Purchase Amount]]*1.15</f>
        <v>49.714499999999994</v>
      </c>
    </row>
    <row r="2426" spans="1:27" x14ac:dyDescent="0.3">
      <c r="A2426">
        <v>2914</v>
      </c>
      <c r="B2426" t="s">
        <v>2651</v>
      </c>
      <c r="C2426" s="1">
        <v>45723</v>
      </c>
      <c r="D2426">
        <v>74</v>
      </c>
      <c r="E2426" t="s">
        <v>60</v>
      </c>
      <c r="F2426" t="s">
        <v>61</v>
      </c>
      <c r="G2426" t="s">
        <v>164</v>
      </c>
      <c r="H2426">
        <v>4</v>
      </c>
      <c r="I2426" t="s">
        <v>42</v>
      </c>
      <c r="J2426" t="s">
        <v>43</v>
      </c>
      <c r="K2426" t="s">
        <v>44</v>
      </c>
      <c r="L2426" t="s">
        <v>42</v>
      </c>
      <c r="M2426" t="s">
        <v>165</v>
      </c>
      <c r="N2426" t="s">
        <v>96</v>
      </c>
      <c r="O2426" t="s">
        <v>89</v>
      </c>
      <c r="P2426" t="s">
        <v>70</v>
      </c>
      <c r="Q2426" t="s">
        <v>97</v>
      </c>
      <c r="R2426" s="6">
        <f>_xlfn.XLOOKUP(CleanedData[[#This Row],[Product]],'02_Lookup_Tables'!$A$2:$A$126,'02_Lookup_Tables'!$B$2:$B$126)</f>
        <v>440.87</v>
      </c>
      <c r="S2426" t="str">
        <f>VLOOKUP(CleanedData[[#This Row],[Product]],'02_Lookup_Tables'!$H$2:$I$126,2,FALSE)</f>
        <v>Home &amp; Living</v>
      </c>
      <c r="T2426" t="str">
        <f>VLOOKUP(CleanedData[[#This Row],[Province]],'02_Lookup_Tables'!$D$2:$E$10,2, FALSE)</f>
        <v>Southern Region</v>
      </c>
      <c r="U2426" t="str" cm="1">
        <f t="array" ref="U2426">_xlfn.IFS(CleanedData[[#This Row],[Purchase Amount]]&lt;500,"Low",
CleanedData[[#This Row],[Purchase Amount]]&lt;5000,"Medium",
TRUE,"High")</f>
        <v>Low</v>
      </c>
      <c r="V2426" t="str">
        <f>TEXT(CleanedData[[#This Row],[Date]],"mmmm")</f>
        <v>March</v>
      </c>
      <c r="W2426" t="str">
        <f>"Q"&amp;ROUNDUP(MONTH(CleanedData[[#This Row],[Date]])/3,0)</f>
        <v>Q1</v>
      </c>
      <c r="X2426" t="str">
        <f>IF(CleanedData[[#This Row],[Purchase Amount]]&gt;=5000,"Yes","No")</f>
        <v>No</v>
      </c>
      <c r="Y2426">
        <f>IF(CleanedData[[#This Row],[Recommend]]="Yes",1,0)</f>
        <v>0</v>
      </c>
      <c r="Z2426" s="6">
        <f>CleanedData[[#This Row],[Purchase Amount]]*0.15</f>
        <v>66.130499999999998</v>
      </c>
      <c r="AA2426" s="6">
        <f>CleanedData[[#This Row],[Purchase Amount]]*1.15</f>
        <v>507.00049999999999</v>
      </c>
    </row>
    <row r="2427" spans="1:27" x14ac:dyDescent="0.3">
      <c r="A2427">
        <v>2915</v>
      </c>
      <c r="B2427" t="s">
        <v>2652</v>
      </c>
      <c r="C2427" s="1">
        <v>45632</v>
      </c>
      <c r="D2427">
        <v>63</v>
      </c>
      <c r="E2427" t="s">
        <v>60</v>
      </c>
      <c r="F2427" t="s">
        <v>83</v>
      </c>
      <c r="G2427" t="s">
        <v>158</v>
      </c>
      <c r="H2427">
        <v>2</v>
      </c>
      <c r="I2427" t="s">
        <v>42</v>
      </c>
      <c r="J2427" t="s">
        <v>63</v>
      </c>
      <c r="K2427" t="s">
        <v>44</v>
      </c>
      <c r="L2427" t="s">
        <v>42</v>
      </c>
      <c r="M2427" t="s">
        <v>156</v>
      </c>
      <c r="N2427" t="s">
        <v>47</v>
      </c>
      <c r="O2427" t="s">
        <v>148</v>
      </c>
      <c r="P2427" t="s">
        <v>70</v>
      </c>
      <c r="Q2427" t="s">
        <v>50</v>
      </c>
      <c r="R2427" s="6">
        <f>_xlfn.XLOOKUP(CleanedData[[#This Row],[Product]],'02_Lookup_Tables'!$A$2:$A$126,'02_Lookup_Tables'!$B$2:$B$126)</f>
        <v>2962.6</v>
      </c>
      <c r="S2427" t="str">
        <f>VLOOKUP(CleanedData[[#This Row],[Product]],'02_Lookup_Tables'!$H$2:$I$126,2,FALSE)</f>
        <v>Sports &amp; Outdoors</v>
      </c>
      <c r="T2427" t="str">
        <f>VLOOKUP(CleanedData[[#This Row],[Province]],'02_Lookup_Tables'!$D$2:$E$10,2, FALSE)</f>
        <v>Western Region</v>
      </c>
      <c r="U2427" t="str" cm="1">
        <f t="array" ref="U2427">_xlfn.IFS(CleanedData[[#This Row],[Purchase Amount]]&lt;500,"Low",
CleanedData[[#This Row],[Purchase Amount]]&lt;5000,"Medium",
TRUE,"High")</f>
        <v>Medium</v>
      </c>
      <c r="V2427" t="str">
        <f>TEXT(CleanedData[[#This Row],[Date]],"mmmm")</f>
        <v>December</v>
      </c>
      <c r="W2427" t="str">
        <f>"Q"&amp;ROUNDUP(MONTH(CleanedData[[#This Row],[Date]])/3,0)</f>
        <v>Q4</v>
      </c>
      <c r="X2427" t="str">
        <f>IF(CleanedData[[#This Row],[Purchase Amount]]&gt;=5000,"Yes","No")</f>
        <v>No</v>
      </c>
      <c r="Y2427">
        <f>IF(CleanedData[[#This Row],[Recommend]]="Yes",1,0)</f>
        <v>0</v>
      </c>
      <c r="Z2427" s="6">
        <f>CleanedData[[#This Row],[Purchase Amount]]*0.15</f>
        <v>444.39</v>
      </c>
      <c r="AA2427" s="6">
        <f>CleanedData[[#This Row],[Purchase Amount]]*1.15</f>
        <v>3406.99</v>
      </c>
    </row>
    <row r="2428" spans="1:27" x14ac:dyDescent="0.3">
      <c r="A2428">
        <v>2916</v>
      </c>
      <c r="B2428" t="s">
        <v>2653</v>
      </c>
      <c r="C2428" s="1">
        <v>46009</v>
      </c>
      <c r="D2428">
        <v>45</v>
      </c>
      <c r="E2428" t="s">
        <v>60</v>
      </c>
      <c r="F2428" t="s">
        <v>130</v>
      </c>
      <c r="G2428" t="s">
        <v>450</v>
      </c>
      <c r="H2428">
        <v>5</v>
      </c>
      <c r="I2428" t="s">
        <v>45</v>
      </c>
      <c r="J2428" t="s">
        <v>63</v>
      </c>
      <c r="K2428" t="s">
        <v>44</v>
      </c>
      <c r="L2428" t="s">
        <v>45</v>
      </c>
      <c r="M2428" t="s">
        <v>56</v>
      </c>
      <c r="N2428" t="s">
        <v>57</v>
      </c>
      <c r="O2428" t="s">
        <v>148</v>
      </c>
      <c r="P2428" t="s">
        <v>49</v>
      </c>
      <c r="Q2428" t="s">
        <v>93</v>
      </c>
      <c r="R2428" s="6">
        <f>_xlfn.XLOOKUP(CleanedData[[#This Row],[Product]],'02_Lookup_Tables'!$A$2:$A$126,'02_Lookup_Tables'!$B$2:$B$126)</f>
        <v>74.72</v>
      </c>
      <c r="S2428" t="str">
        <f>VLOOKUP(CleanedData[[#This Row],[Product]],'02_Lookup_Tables'!$H$2:$I$126,2,FALSE)</f>
        <v>Food</v>
      </c>
      <c r="T2428" t="str">
        <f>VLOOKUP(CleanedData[[#This Row],[Province]],'02_Lookup_Tables'!$D$2:$E$10,2, FALSE)</f>
        <v>Eastern Region</v>
      </c>
      <c r="U2428" t="str" cm="1">
        <f t="array" ref="U2428">_xlfn.IFS(CleanedData[[#This Row],[Purchase Amount]]&lt;500,"Low",
CleanedData[[#This Row],[Purchase Amount]]&lt;5000,"Medium",
TRUE,"High")</f>
        <v>Low</v>
      </c>
      <c r="V2428" t="str">
        <f>TEXT(CleanedData[[#This Row],[Date]],"mmmm")</f>
        <v>December</v>
      </c>
      <c r="W2428" t="str">
        <f>"Q"&amp;ROUNDUP(MONTH(CleanedData[[#This Row],[Date]])/3,0)</f>
        <v>Q4</v>
      </c>
      <c r="X2428" t="str">
        <f>IF(CleanedData[[#This Row],[Purchase Amount]]&gt;=5000,"Yes","No")</f>
        <v>No</v>
      </c>
      <c r="Y2428">
        <f>IF(CleanedData[[#This Row],[Recommend]]="Yes",1,0)</f>
        <v>1</v>
      </c>
      <c r="Z2428" s="6">
        <f>CleanedData[[#This Row],[Purchase Amount]]*0.15</f>
        <v>11.208</v>
      </c>
      <c r="AA2428" s="6">
        <f>CleanedData[[#This Row],[Purchase Amount]]*1.15</f>
        <v>85.927999999999997</v>
      </c>
    </row>
    <row r="2429" spans="1:27" x14ac:dyDescent="0.3">
      <c r="A2429">
        <v>2920</v>
      </c>
      <c r="B2429" t="s">
        <v>2654</v>
      </c>
      <c r="C2429" s="1">
        <v>45294</v>
      </c>
      <c r="D2429">
        <v>21</v>
      </c>
      <c r="E2429" t="s">
        <v>60</v>
      </c>
      <c r="F2429" t="s">
        <v>40</v>
      </c>
      <c r="G2429" t="s">
        <v>144</v>
      </c>
      <c r="H2429">
        <v>1</v>
      </c>
      <c r="I2429" t="s">
        <v>42</v>
      </c>
      <c r="J2429" t="s">
        <v>43</v>
      </c>
      <c r="K2429" t="s">
        <v>64</v>
      </c>
      <c r="L2429" t="s">
        <v>45</v>
      </c>
      <c r="M2429" t="s">
        <v>112</v>
      </c>
      <c r="N2429" t="s">
        <v>80</v>
      </c>
      <c r="O2429" t="s">
        <v>48</v>
      </c>
      <c r="P2429" t="s">
        <v>49</v>
      </c>
      <c r="Q2429" t="s">
        <v>66</v>
      </c>
      <c r="R2429" s="6">
        <f>_xlfn.XLOOKUP(CleanedData[[#This Row],[Product]],'02_Lookup_Tables'!$A$2:$A$126,'02_Lookup_Tables'!$B$2:$B$126)</f>
        <v>4455.18</v>
      </c>
      <c r="S2429" t="str">
        <f>VLOOKUP(CleanedData[[#This Row],[Product]],'02_Lookup_Tables'!$H$2:$I$126,2,FALSE)</f>
        <v>Sports &amp; Outdoors</v>
      </c>
      <c r="T2429" t="str">
        <f>VLOOKUP(CleanedData[[#This Row],[Province]],'02_Lookup_Tables'!$D$2:$E$10,2, FALSE)</f>
        <v>Northern Region</v>
      </c>
      <c r="U2429" t="str" cm="1">
        <f t="array" ref="U2429">_xlfn.IFS(CleanedData[[#This Row],[Purchase Amount]]&lt;500,"Low",
CleanedData[[#This Row],[Purchase Amount]]&lt;5000,"Medium",
TRUE,"High")</f>
        <v>Medium</v>
      </c>
      <c r="V2429" t="str">
        <f>TEXT(CleanedData[[#This Row],[Date]],"mmmm")</f>
        <v>January</v>
      </c>
      <c r="W2429" t="str">
        <f>"Q"&amp;ROUNDUP(MONTH(CleanedData[[#This Row],[Date]])/3,0)</f>
        <v>Q1</v>
      </c>
      <c r="X2429" t="str">
        <f>IF(CleanedData[[#This Row],[Purchase Amount]]&gt;=5000,"Yes","No")</f>
        <v>No</v>
      </c>
      <c r="Y2429">
        <f>IF(CleanedData[[#This Row],[Recommend]]="Yes",1,0)</f>
        <v>0</v>
      </c>
      <c r="Z2429" s="6">
        <f>CleanedData[[#This Row],[Purchase Amount]]*0.15</f>
        <v>668.27700000000004</v>
      </c>
      <c r="AA2429" s="6">
        <f>CleanedData[[#This Row],[Purchase Amount]]*1.15</f>
        <v>5123.4570000000003</v>
      </c>
    </row>
    <row r="2430" spans="1:27" x14ac:dyDescent="0.3">
      <c r="A2430">
        <v>2921</v>
      </c>
      <c r="B2430" t="s">
        <v>2655</v>
      </c>
      <c r="C2430" s="1">
        <v>45695</v>
      </c>
      <c r="D2430">
        <v>42</v>
      </c>
      <c r="E2430" t="s">
        <v>52</v>
      </c>
      <c r="F2430" t="s">
        <v>108</v>
      </c>
      <c r="G2430" t="s">
        <v>150</v>
      </c>
      <c r="H2430">
        <v>2</v>
      </c>
      <c r="I2430" t="s">
        <v>45</v>
      </c>
      <c r="J2430" t="s">
        <v>43</v>
      </c>
      <c r="K2430" t="s">
        <v>55</v>
      </c>
      <c r="L2430" t="s">
        <v>42</v>
      </c>
      <c r="M2430" t="s">
        <v>175</v>
      </c>
      <c r="N2430" t="s">
        <v>47</v>
      </c>
      <c r="O2430" t="s">
        <v>89</v>
      </c>
      <c r="P2430" t="s">
        <v>49</v>
      </c>
      <c r="Q2430" t="s">
        <v>81</v>
      </c>
      <c r="R2430" s="6">
        <f>_xlfn.XLOOKUP(CleanedData[[#This Row],[Product]],'02_Lookup_Tables'!$A$2:$A$126,'02_Lookup_Tables'!$B$2:$B$126)</f>
        <v>14808.31</v>
      </c>
      <c r="S2430" t="str">
        <f>VLOOKUP(CleanedData[[#This Row],[Product]],'02_Lookup_Tables'!$H$2:$I$126,2,FALSE)</f>
        <v>Electronics</v>
      </c>
      <c r="T2430" t="str">
        <f>VLOOKUP(CleanedData[[#This Row],[Province]],'02_Lookup_Tables'!$D$2:$E$10,2, FALSE)</f>
        <v>Gauteng Region</v>
      </c>
      <c r="U2430" t="str" cm="1">
        <f t="array" ref="U2430">_xlfn.IFS(CleanedData[[#This Row],[Purchase Amount]]&lt;500,"Low",
CleanedData[[#This Row],[Purchase Amount]]&lt;5000,"Medium",
TRUE,"High")</f>
        <v>High</v>
      </c>
      <c r="V2430" t="str">
        <f>TEXT(CleanedData[[#This Row],[Date]],"mmmm")</f>
        <v>February</v>
      </c>
      <c r="W2430" t="str">
        <f>"Q"&amp;ROUNDUP(MONTH(CleanedData[[#This Row],[Date]])/3,0)</f>
        <v>Q1</v>
      </c>
      <c r="X2430" t="str">
        <f>IF(CleanedData[[#This Row],[Purchase Amount]]&gt;=5000,"Yes","No")</f>
        <v>Yes</v>
      </c>
      <c r="Y2430">
        <f>IF(CleanedData[[#This Row],[Recommend]]="Yes",1,0)</f>
        <v>1</v>
      </c>
      <c r="Z2430" s="6">
        <f>CleanedData[[#This Row],[Purchase Amount]]*0.15</f>
        <v>2221.2464999999997</v>
      </c>
      <c r="AA2430" s="6">
        <f>CleanedData[[#This Row],[Purchase Amount]]*1.15</f>
        <v>17029.556499999999</v>
      </c>
    </row>
    <row r="2431" spans="1:27" x14ac:dyDescent="0.3">
      <c r="A2431">
        <v>2923</v>
      </c>
      <c r="B2431" t="s">
        <v>2656</v>
      </c>
      <c r="C2431" s="1">
        <v>45800</v>
      </c>
      <c r="D2431">
        <v>71</v>
      </c>
      <c r="E2431" t="s">
        <v>52</v>
      </c>
      <c r="F2431" t="s">
        <v>61</v>
      </c>
      <c r="G2431" t="s">
        <v>463</v>
      </c>
      <c r="H2431">
        <v>1</v>
      </c>
      <c r="I2431" t="s">
        <v>45</v>
      </c>
      <c r="J2431" t="s">
        <v>74</v>
      </c>
      <c r="K2431" t="s">
        <v>64</v>
      </c>
      <c r="L2431" t="s">
        <v>42</v>
      </c>
      <c r="M2431" t="s">
        <v>106</v>
      </c>
      <c r="N2431" t="s">
        <v>80</v>
      </c>
      <c r="O2431" t="s">
        <v>148</v>
      </c>
      <c r="P2431" t="s">
        <v>70</v>
      </c>
      <c r="Q2431" t="s">
        <v>97</v>
      </c>
      <c r="R2431" s="6">
        <f>_xlfn.XLOOKUP(CleanedData[[#This Row],[Product]],'02_Lookup_Tables'!$A$2:$A$126,'02_Lookup_Tables'!$B$2:$B$126)</f>
        <v>470.6</v>
      </c>
      <c r="S2431" t="str">
        <f>VLOOKUP(CleanedData[[#This Row],[Product]],'02_Lookup_Tables'!$H$2:$I$126,2,FALSE)</f>
        <v>Toys &amp; Games</v>
      </c>
      <c r="T2431" t="str">
        <f>VLOOKUP(CleanedData[[#This Row],[Province]],'02_Lookup_Tables'!$D$2:$E$10,2, FALSE)</f>
        <v>Southern Region</v>
      </c>
      <c r="U2431" t="str" cm="1">
        <f t="array" ref="U2431">_xlfn.IFS(CleanedData[[#This Row],[Purchase Amount]]&lt;500,"Low",
CleanedData[[#This Row],[Purchase Amount]]&lt;5000,"Medium",
TRUE,"High")</f>
        <v>Low</v>
      </c>
      <c r="V2431" t="str">
        <f>TEXT(CleanedData[[#This Row],[Date]],"mmmm")</f>
        <v>May</v>
      </c>
      <c r="W2431" t="str">
        <f>"Q"&amp;ROUNDUP(MONTH(CleanedData[[#This Row],[Date]])/3,0)</f>
        <v>Q2</v>
      </c>
      <c r="X2431" t="str">
        <f>IF(CleanedData[[#This Row],[Purchase Amount]]&gt;=5000,"Yes","No")</f>
        <v>No</v>
      </c>
      <c r="Y2431">
        <f>IF(CleanedData[[#This Row],[Recommend]]="Yes",1,0)</f>
        <v>1</v>
      </c>
      <c r="Z2431" s="6">
        <f>CleanedData[[#This Row],[Purchase Amount]]*0.15</f>
        <v>70.59</v>
      </c>
      <c r="AA2431" s="6">
        <f>CleanedData[[#This Row],[Purchase Amount]]*1.15</f>
        <v>541.18999999999994</v>
      </c>
    </row>
    <row r="2432" spans="1:27" x14ac:dyDescent="0.3">
      <c r="A2432">
        <v>2924</v>
      </c>
      <c r="B2432" t="s">
        <v>2657</v>
      </c>
      <c r="C2432" s="1">
        <v>45439</v>
      </c>
      <c r="D2432">
        <v>69</v>
      </c>
      <c r="E2432" t="s">
        <v>52</v>
      </c>
      <c r="F2432" t="s">
        <v>130</v>
      </c>
      <c r="G2432" t="s">
        <v>309</v>
      </c>
      <c r="H2432">
        <v>3</v>
      </c>
      <c r="I2432" t="s">
        <v>42</v>
      </c>
      <c r="J2432" t="s">
        <v>54</v>
      </c>
      <c r="K2432" t="s">
        <v>55</v>
      </c>
      <c r="L2432" t="s">
        <v>42</v>
      </c>
      <c r="M2432" t="s">
        <v>236</v>
      </c>
      <c r="N2432" t="s">
        <v>48</v>
      </c>
      <c r="O2432" t="s">
        <v>89</v>
      </c>
      <c r="P2432" t="s">
        <v>49</v>
      </c>
      <c r="Q2432" t="s">
        <v>97</v>
      </c>
      <c r="R2432" s="6">
        <f>_xlfn.XLOOKUP(CleanedData[[#This Row],[Product]],'02_Lookup_Tables'!$A$2:$A$126,'02_Lookup_Tables'!$B$2:$B$126)</f>
        <v>353.21</v>
      </c>
      <c r="S2432" t="str">
        <f>VLOOKUP(CleanedData[[#This Row],[Product]],'02_Lookup_Tables'!$H$2:$I$126,2,FALSE)</f>
        <v>Food</v>
      </c>
      <c r="T2432" t="str">
        <f>VLOOKUP(CleanedData[[#This Row],[Province]],'02_Lookup_Tables'!$D$2:$E$10,2, FALSE)</f>
        <v>Eastern Region</v>
      </c>
      <c r="U2432" t="str" cm="1">
        <f t="array" ref="U2432">_xlfn.IFS(CleanedData[[#This Row],[Purchase Amount]]&lt;500,"Low",
CleanedData[[#This Row],[Purchase Amount]]&lt;5000,"Medium",
TRUE,"High")</f>
        <v>Low</v>
      </c>
      <c r="V2432" t="str">
        <f>TEXT(CleanedData[[#This Row],[Date]],"mmmm")</f>
        <v>May</v>
      </c>
      <c r="W2432" t="str">
        <f>"Q"&amp;ROUNDUP(MONTH(CleanedData[[#This Row],[Date]])/3,0)</f>
        <v>Q2</v>
      </c>
      <c r="X2432" t="str">
        <f>IF(CleanedData[[#This Row],[Purchase Amount]]&gt;=5000,"Yes","No")</f>
        <v>No</v>
      </c>
      <c r="Y2432">
        <f>IF(CleanedData[[#This Row],[Recommend]]="Yes",1,0)</f>
        <v>0</v>
      </c>
      <c r="Z2432" s="6">
        <f>CleanedData[[#This Row],[Purchase Amount]]*0.15</f>
        <v>52.981499999999997</v>
      </c>
      <c r="AA2432" s="6">
        <f>CleanedData[[#This Row],[Purchase Amount]]*1.15</f>
        <v>406.19149999999996</v>
      </c>
    </row>
    <row r="2433" spans="1:27" x14ac:dyDescent="0.3">
      <c r="A2433">
        <v>2926</v>
      </c>
      <c r="B2433" t="s">
        <v>2658</v>
      </c>
      <c r="C2433" s="1">
        <v>45879</v>
      </c>
      <c r="D2433">
        <v>75</v>
      </c>
      <c r="E2433" t="s">
        <v>52</v>
      </c>
      <c r="F2433" t="s">
        <v>72</v>
      </c>
      <c r="G2433" t="s">
        <v>269</v>
      </c>
      <c r="H2433">
        <v>5</v>
      </c>
      <c r="I2433" t="s">
        <v>42</v>
      </c>
      <c r="J2433" t="s">
        <v>63</v>
      </c>
      <c r="K2433" t="s">
        <v>64</v>
      </c>
      <c r="L2433" t="s">
        <v>45</v>
      </c>
      <c r="M2433" t="s">
        <v>190</v>
      </c>
      <c r="N2433" t="s">
        <v>57</v>
      </c>
      <c r="O2433" t="s">
        <v>89</v>
      </c>
      <c r="P2433" t="s">
        <v>70</v>
      </c>
      <c r="Q2433" t="s">
        <v>97</v>
      </c>
      <c r="R2433" s="6">
        <f>_xlfn.XLOOKUP(CleanedData[[#This Row],[Product]],'02_Lookup_Tables'!$A$2:$A$126,'02_Lookup_Tables'!$B$2:$B$126)</f>
        <v>1604.87</v>
      </c>
      <c r="S2433" t="str">
        <f>VLOOKUP(CleanedData[[#This Row],[Product]],'02_Lookup_Tables'!$H$2:$I$126,2,FALSE)</f>
        <v>Accessories</v>
      </c>
      <c r="T2433" t="str">
        <f>VLOOKUP(CleanedData[[#This Row],[Province]],'02_Lookup_Tables'!$D$2:$E$10,2, FALSE)</f>
        <v>Central Region</v>
      </c>
      <c r="U2433" t="str" cm="1">
        <f t="array" ref="U2433">_xlfn.IFS(CleanedData[[#This Row],[Purchase Amount]]&lt;500,"Low",
CleanedData[[#This Row],[Purchase Amount]]&lt;5000,"Medium",
TRUE,"High")</f>
        <v>Medium</v>
      </c>
      <c r="V2433" t="str">
        <f>TEXT(CleanedData[[#This Row],[Date]],"mmmm")</f>
        <v>August</v>
      </c>
      <c r="W2433" t="str">
        <f>"Q"&amp;ROUNDUP(MONTH(CleanedData[[#This Row],[Date]])/3,0)</f>
        <v>Q3</v>
      </c>
      <c r="X2433" t="str">
        <f>IF(CleanedData[[#This Row],[Purchase Amount]]&gt;=5000,"Yes","No")</f>
        <v>No</v>
      </c>
      <c r="Y2433">
        <f>IF(CleanedData[[#This Row],[Recommend]]="Yes",1,0)</f>
        <v>0</v>
      </c>
      <c r="Z2433" s="6">
        <f>CleanedData[[#This Row],[Purchase Amount]]*0.15</f>
        <v>240.73049999999998</v>
      </c>
      <c r="AA2433" s="6">
        <f>CleanedData[[#This Row],[Purchase Amount]]*1.15</f>
        <v>1845.6004999999998</v>
      </c>
    </row>
    <row r="2434" spans="1:27" x14ac:dyDescent="0.3">
      <c r="A2434">
        <v>2927</v>
      </c>
      <c r="B2434" t="s">
        <v>2659</v>
      </c>
      <c r="C2434" s="1">
        <v>45976</v>
      </c>
      <c r="D2434">
        <v>68</v>
      </c>
      <c r="E2434" t="s">
        <v>39</v>
      </c>
      <c r="F2434" t="s">
        <v>130</v>
      </c>
      <c r="G2434" t="s">
        <v>303</v>
      </c>
      <c r="H2434">
        <v>2</v>
      </c>
      <c r="I2434" t="s">
        <v>42</v>
      </c>
      <c r="J2434" t="s">
        <v>63</v>
      </c>
      <c r="K2434" t="s">
        <v>64</v>
      </c>
      <c r="L2434" t="s">
        <v>42</v>
      </c>
      <c r="M2434" t="s">
        <v>231</v>
      </c>
      <c r="N2434" t="s">
        <v>47</v>
      </c>
      <c r="O2434" t="s">
        <v>89</v>
      </c>
      <c r="P2434" t="s">
        <v>49</v>
      </c>
      <c r="Q2434" t="s">
        <v>97</v>
      </c>
      <c r="R2434" s="6">
        <f>_xlfn.XLOOKUP(CleanedData[[#This Row],[Product]],'02_Lookup_Tables'!$A$2:$A$126,'02_Lookup_Tables'!$B$2:$B$126)</f>
        <v>4841.7700000000004</v>
      </c>
      <c r="S2434" t="str">
        <f>VLOOKUP(CleanedData[[#This Row],[Product]],'02_Lookup_Tables'!$H$2:$I$126,2,FALSE)</f>
        <v>Home &amp; Living</v>
      </c>
      <c r="T2434" t="str">
        <f>VLOOKUP(CleanedData[[#This Row],[Province]],'02_Lookup_Tables'!$D$2:$E$10,2, FALSE)</f>
        <v>Eastern Region</v>
      </c>
      <c r="U2434" t="str" cm="1">
        <f t="array" ref="U2434">_xlfn.IFS(CleanedData[[#This Row],[Purchase Amount]]&lt;500,"Low",
CleanedData[[#This Row],[Purchase Amount]]&lt;5000,"Medium",
TRUE,"High")</f>
        <v>Medium</v>
      </c>
      <c r="V2434" t="str">
        <f>TEXT(CleanedData[[#This Row],[Date]],"mmmm")</f>
        <v>November</v>
      </c>
      <c r="W2434" t="str">
        <f>"Q"&amp;ROUNDUP(MONTH(CleanedData[[#This Row],[Date]])/3,0)</f>
        <v>Q4</v>
      </c>
      <c r="X2434" t="str">
        <f>IF(CleanedData[[#This Row],[Purchase Amount]]&gt;=5000,"Yes","No")</f>
        <v>No</v>
      </c>
      <c r="Y2434">
        <f>IF(CleanedData[[#This Row],[Recommend]]="Yes",1,0)</f>
        <v>0</v>
      </c>
      <c r="Z2434" s="6">
        <f>CleanedData[[#This Row],[Purchase Amount]]*0.15</f>
        <v>726.26550000000009</v>
      </c>
      <c r="AA2434" s="6">
        <f>CleanedData[[#This Row],[Purchase Amount]]*1.15</f>
        <v>5568.0355</v>
      </c>
    </row>
    <row r="2435" spans="1:27" x14ac:dyDescent="0.3">
      <c r="A2435">
        <v>2928</v>
      </c>
      <c r="B2435" t="s">
        <v>2660</v>
      </c>
      <c r="C2435" s="1">
        <v>45354</v>
      </c>
      <c r="D2435">
        <v>49</v>
      </c>
      <c r="E2435" t="s">
        <v>60</v>
      </c>
      <c r="F2435" t="s">
        <v>77</v>
      </c>
      <c r="G2435" t="s">
        <v>243</v>
      </c>
      <c r="H2435">
        <v>2</v>
      </c>
      <c r="I2435" t="s">
        <v>45</v>
      </c>
      <c r="J2435" t="s">
        <v>69</v>
      </c>
      <c r="K2435" t="s">
        <v>44</v>
      </c>
      <c r="L2435" t="s">
        <v>42</v>
      </c>
      <c r="M2435" t="s">
        <v>147</v>
      </c>
      <c r="N2435" t="s">
        <v>47</v>
      </c>
      <c r="O2435" t="s">
        <v>148</v>
      </c>
      <c r="P2435" t="s">
        <v>70</v>
      </c>
      <c r="Q2435" t="s">
        <v>93</v>
      </c>
      <c r="R2435" s="6">
        <f>_xlfn.XLOOKUP(CleanedData[[#This Row],[Product]],'02_Lookup_Tables'!$A$2:$A$126,'02_Lookup_Tables'!$B$2:$B$126)</f>
        <v>551.66</v>
      </c>
      <c r="S2435" t="str">
        <f>VLOOKUP(CleanedData[[#This Row],[Product]],'02_Lookup_Tables'!$H$2:$I$126,2,FALSE)</f>
        <v>Accessories</v>
      </c>
      <c r="T2435" t="str">
        <f>VLOOKUP(CleanedData[[#This Row],[Province]],'02_Lookup_Tables'!$D$2:$E$10,2, FALSE)</f>
        <v>Central Region</v>
      </c>
      <c r="U2435" t="str" cm="1">
        <f t="array" ref="U2435">_xlfn.IFS(CleanedData[[#This Row],[Purchase Amount]]&lt;500,"Low",
CleanedData[[#This Row],[Purchase Amount]]&lt;5000,"Medium",
TRUE,"High")</f>
        <v>Medium</v>
      </c>
      <c r="V2435" t="str">
        <f>TEXT(CleanedData[[#This Row],[Date]],"mmmm")</f>
        <v>March</v>
      </c>
      <c r="W2435" t="str">
        <f>"Q"&amp;ROUNDUP(MONTH(CleanedData[[#This Row],[Date]])/3,0)</f>
        <v>Q1</v>
      </c>
      <c r="X2435" t="str">
        <f>IF(CleanedData[[#This Row],[Purchase Amount]]&gt;=5000,"Yes","No")</f>
        <v>No</v>
      </c>
      <c r="Y2435">
        <f>IF(CleanedData[[#This Row],[Recommend]]="Yes",1,0)</f>
        <v>1</v>
      </c>
      <c r="Z2435" s="6">
        <f>CleanedData[[#This Row],[Purchase Amount]]*0.15</f>
        <v>82.748999999999995</v>
      </c>
      <c r="AA2435" s="6">
        <f>CleanedData[[#This Row],[Purchase Amount]]*1.15</f>
        <v>634.40899999999988</v>
      </c>
    </row>
    <row r="2436" spans="1:27" x14ac:dyDescent="0.3">
      <c r="A2436">
        <v>2929</v>
      </c>
      <c r="B2436" t="s">
        <v>2661</v>
      </c>
      <c r="C2436" s="1">
        <v>45330</v>
      </c>
      <c r="D2436">
        <v>50</v>
      </c>
      <c r="E2436" t="s">
        <v>39</v>
      </c>
      <c r="F2436" t="s">
        <v>72</v>
      </c>
      <c r="G2436" t="s">
        <v>278</v>
      </c>
      <c r="H2436">
        <v>5</v>
      </c>
      <c r="I2436" t="s">
        <v>42</v>
      </c>
      <c r="J2436" t="s">
        <v>69</v>
      </c>
      <c r="K2436" t="s">
        <v>55</v>
      </c>
      <c r="L2436" t="s">
        <v>42</v>
      </c>
      <c r="M2436" t="s">
        <v>231</v>
      </c>
      <c r="N2436" t="s">
        <v>57</v>
      </c>
      <c r="O2436" t="s">
        <v>89</v>
      </c>
      <c r="P2436" t="s">
        <v>70</v>
      </c>
      <c r="Q2436" t="s">
        <v>93</v>
      </c>
      <c r="R2436" s="6">
        <f>_xlfn.XLOOKUP(CleanedData[[#This Row],[Product]],'02_Lookup_Tables'!$A$2:$A$126,'02_Lookup_Tables'!$B$2:$B$126)</f>
        <v>45.96</v>
      </c>
      <c r="S2436" t="str">
        <f>VLOOKUP(CleanedData[[#This Row],[Product]],'02_Lookup_Tables'!$H$2:$I$126,2,FALSE)</f>
        <v>Food</v>
      </c>
      <c r="T2436" t="str">
        <f>VLOOKUP(CleanedData[[#This Row],[Province]],'02_Lookup_Tables'!$D$2:$E$10,2, FALSE)</f>
        <v>Central Region</v>
      </c>
      <c r="U2436" t="str" cm="1">
        <f t="array" ref="U2436">_xlfn.IFS(CleanedData[[#This Row],[Purchase Amount]]&lt;500,"Low",
CleanedData[[#This Row],[Purchase Amount]]&lt;5000,"Medium",
TRUE,"High")</f>
        <v>Low</v>
      </c>
      <c r="V2436" t="str">
        <f>TEXT(CleanedData[[#This Row],[Date]],"mmmm")</f>
        <v>February</v>
      </c>
      <c r="W2436" t="str">
        <f>"Q"&amp;ROUNDUP(MONTH(CleanedData[[#This Row],[Date]])/3,0)</f>
        <v>Q1</v>
      </c>
      <c r="X2436" t="str">
        <f>IF(CleanedData[[#This Row],[Purchase Amount]]&gt;=5000,"Yes","No")</f>
        <v>No</v>
      </c>
      <c r="Y2436">
        <f>IF(CleanedData[[#This Row],[Recommend]]="Yes",1,0)</f>
        <v>0</v>
      </c>
      <c r="Z2436" s="6">
        <f>CleanedData[[#This Row],[Purchase Amount]]*0.15</f>
        <v>6.8940000000000001</v>
      </c>
      <c r="AA2436" s="6">
        <f>CleanedData[[#This Row],[Purchase Amount]]*1.15</f>
        <v>52.853999999999999</v>
      </c>
    </row>
    <row r="2437" spans="1:27" x14ac:dyDescent="0.3">
      <c r="A2437">
        <v>2930</v>
      </c>
      <c r="B2437" t="s">
        <v>2662</v>
      </c>
      <c r="C2437" s="1">
        <v>45521</v>
      </c>
      <c r="D2437">
        <v>30</v>
      </c>
      <c r="E2437" t="s">
        <v>60</v>
      </c>
      <c r="F2437" t="s">
        <v>61</v>
      </c>
      <c r="G2437" t="s">
        <v>235</v>
      </c>
      <c r="H2437">
        <v>1</v>
      </c>
      <c r="I2437" t="s">
        <v>42</v>
      </c>
      <c r="J2437" t="s">
        <v>74</v>
      </c>
      <c r="K2437" t="s">
        <v>64</v>
      </c>
      <c r="L2437" t="s">
        <v>45</v>
      </c>
      <c r="M2437" t="s">
        <v>65</v>
      </c>
      <c r="N2437" t="s">
        <v>80</v>
      </c>
      <c r="O2437" t="s">
        <v>89</v>
      </c>
      <c r="P2437" t="s">
        <v>49</v>
      </c>
      <c r="Q2437" t="s">
        <v>58</v>
      </c>
      <c r="R2437" s="6">
        <f>_xlfn.XLOOKUP(CleanedData[[#This Row],[Product]],'02_Lookup_Tables'!$A$2:$A$126,'02_Lookup_Tables'!$B$2:$B$126)</f>
        <v>306.57</v>
      </c>
      <c r="S2437" t="str">
        <f>VLOOKUP(CleanedData[[#This Row],[Product]],'02_Lookup_Tables'!$H$2:$I$126,2,FALSE)</f>
        <v>Toys &amp; Games</v>
      </c>
      <c r="T2437" t="str">
        <f>VLOOKUP(CleanedData[[#This Row],[Province]],'02_Lookup_Tables'!$D$2:$E$10,2, FALSE)</f>
        <v>Southern Region</v>
      </c>
      <c r="U2437" t="str" cm="1">
        <f t="array" ref="U2437">_xlfn.IFS(CleanedData[[#This Row],[Purchase Amount]]&lt;500,"Low",
CleanedData[[#This Row],[Purchase Amount]]&lt;5000,"Medium",
TRUE,"High")</f>
        <v>Low</v>
      </c>
      <c r="V2437" t="str">
        <f>TEXT(CleanedData[[#This Row],[Date]],"mmmm")</f>
        <v>August</v>
      </c>
      <c r="W2437" t="str">
        <f>"Q"&amp;ROUNDUP(MONTH(CleanedData[[#This Row],[Date]])/3,0)</f>
        <v>Q3</v>
      </c>
      <c r="X2437" t="str">
        <f>IF(CleanedData[[#This Row],[Purchase Amount]]&gt;=5000,"Yes","No")</f>
        <v>No</v>
      </c>
      <c r="Y2437">
        <f>IF(CleanedData[[#This Row],[Recommend]]="Yes",1,0)</f>
        <v>0</v>
      </c>
      <c r="Z2437" s="6">
        <f>CleanedData[[#This Row],[Purchase Amount]]*0.15</f>
        <v>45.985499999999995</v>
      </c>
      <c r="AA2437" s="6">
        <f>CleanedData[[#This Row],[Purchase Amount]]*1.15</f>
        <v>352.55549999999994</v>
      </c>
    </row>
    <row r="2438" spans="1:27" x14ac:dyDescent="0.3">
      <c r="A2438">
        <v>2931</v>
      </c>
      <c r="B2438" t="s">
        <v>2663</v>
      </c>
      <c r="C2438" s="1">
        <v>45890</v>
      </c>
      <c r="D2438">
        <v>19</v>
      </c>
      <c r="E2438" t="s">
        <v>39</v>
      </c>
      <c r="F2438" t="s">
        <v>68</v>
      </c>
      <c r="G2438" t="s">
        <v>463</v>
      </c>
      <c r="H2438">
        <v>4</v>
      </c>
      <c r="I2438" t="s">
        <v>45</v>
      </c>
      <c r="J2438" t="s">
        <v>43</v>
      </c>
      <c r="K2438" t="s">
        <v>44</v>
      </c>
      <c r="L2438" t="s">
        <v>42</v>
      </c>
      <c r="M2438" t="s">
        <v>79</v>
      </c>
      <c r="N2438" t="s">
        <v>96</v>
      </c>
      <c r="O2438" t="s">
        <v>89</v>
      </c>
      <c r="P2438" t="s">
        <v>70</v>
      </c>
      <c r="Q2438" t="s">
        <v>66</v>
      </c>
      <c r="R2438" s="6">
        <f>_xlfn.XLOOKUP(CleanedData[[#This Row],[Product]],'02_Lookup_Tables'!$A$2:$A$126,'02_Lookup_Tables'!$B$2:$B$126)</f>
        <v>470.6</v>
      </c>
      <c r="S2438" t="str">
        <f>VLOOKUP(CleanedData[[#This Row],[Product]],'02_Lookup_Tables'!$H$2:$I$126,2,FALSE)</f>
        <v>Toys &amp; Games</v>
      </c>
      <c r="T2438" t="str">
        <f>VLOOKUP(CleanedData[[#This Row],[Province]],'02_Lookup_Tables'!$D$2:$E$10,2, FALSE)</f>
        <v>Northern Region</v>
      </c>
      <c r="U2438" t="str" cm="1">
        <f t="array" ref="U2438">_xlfn.IFS(CleanedData[[#This Row],[Purchase Amount]]&lt;500,"Low",
CleanedData[[#This Row],[Purchase Amount]]&lt;5000,"Medium",
TRUE,"High")</f>
        <v>Low</v>
      </c>
      <c r="V2438" t="str">
        <f>TEXT(CleanedData[[#This Row],[Date]],"mmmm")</f>
        <v>August</v>
      </c>
      <c r="W2438" t="str">
        <f>"Q"&amp;ROUNDUP(MONTH(CleanedData[[#This Row],[Date]])/3,0)</f>
        <v>Q3</v>
      </c>
      <c r="X2438" t="str">
        <f>IF(CleanedData[[#This Row],[Purchase Amount]]&gt;=5000,"Yes","No")</f>
        <v>No</v>
      </c>
      <c r="Y2438">
        <f>IF(CleanedData[[#This Row],[Recommend]]="Yes",1,0)</f>
        <v>1</v>
      </c>
      <c r="Z2438" s="6">
        <f>CleanedData[[#This Row],[Purchase Amount]]*0.15</f>
        <v>70.59</v>
      </c>
      <c r="AA2438" s="6">
        <f>CleanedData[[#This Row],[Purchase Amount]]*1.15</f>
        <v>541.18999999999994</v>
      </c>
    </row>
    <row r="2439" spans="1:27" x14ac:dyDescent="0.3">
      <c r="A2439">
        <v>2932</v>
      </c>
      <c r="B2439" t="s">
        <v>2664</v>
      </c>
      <c r="C2439" s="1">
        <v>45775</v>
      </c>
      <c r="E2439" t="s">
        <v>52</v>
      </c>
      <c r="F2439" t="s">
        <v>125</v>
      </c>
      <c r="G2439" t="s">
        <v>323</v>
      </c>
      <c r="H2439">
        <v>5</v>
      </c>
      <c r="I2439" t="s">
        <v>45</v>
      </c>
      <c r="J2439" t="s">
        <v>63</v>
      </c>
      <c r="K2439" t="s">
        <v>55</v>
      </c>
      <c r="L2439" t="s">
        <v>45</v>
      </c>
      <c r="M2439" t="s">
        <v>175</v>
      </c>
      <c r="N2439" t="s">
        <v>57</v>
      </c>
      <c r="O2439" t="s">
        <v>89</v>
      </c>
      <c r="P2439" t="s">
        <v>70</v>
      </c>
      <c r="Q2439" t="s">
        <v>166</v>
      </c>
      <c r="R2439" s="6">
        <f>_xlfn.XLOOKUP(CleanedData[[#This Row],[Product]],'02_Lookup_Tables'!$A$2:$A$126,'02_Lookup_Tables'!$B$2:$B$126)</f>
        <v>463.48</v>
      </c>
      <c r="S2439" t="str">
        <f>VLOOKUP(CleanedData[[#This Row],[Product]],'02_Lookup_Tables'!$H$2:$I$126,2,FALSE)</f>
        <v>Electronics</v>
      </c>
      <c r="T2439" t="str">
        <f>VLOOKUP(CleanedData[[#This Row],[Province]],'02_Lookup_Tables'!$D$2:$E$10,2, FALSE)</f>
        <v>Western Region</v>
      </c>
      <c r="U2439" t="str" cm="1">
        <f t="array" ref="U2439">_xlfn.IFS(CleanedData[[#This Row],[Purchase Amount]]&lt;500,"Low",
CleanedData[[#This Row],[Purchase Amount]]&lt;5000,"Medium",
TRUE,"High")</f>
        <v>Low</v>
      </c>
      <c r="V2439" t="str">
        <f>TEXT(CleanedData[[#This Row],[Date]],"mmmm")</f>
        <v>April</v>
      </c>
      <c r="W2439" t="str">
        <f>"Q"&amp;ROUNDUP(MONTH(CleanedData[[#This Row],[Date]])/3,0)</f>
        <v>Q2</v>
      </c>
      <c r="X2439" t="str">
        <f>IF(CleanedData[[#This Row],[Purchase Amount]]&gt;=5000,"Yes","No")</f>
        <v>No</v>
      </c>
      <c r="Y2439">
        <f>IF(CleanedData[[#This Row],[Recommend]]="Yes",1,0)</f>
        <v>1</v>
      </c>
      <c r="Z2439" s="6">
        <f>CleanedData[[#This Row],[Purchase Amount]]*0.15</f>
        <v>69.522000000000006</v>
      </c>
      <c r="AA2439" s="6">
        <f>CleanedData[[#This Row],[Purchase Amount]]*1.15</f>
        <v>533.00199999999995</v>
      </c>
    </row>
    <row r="2440" spans="1:27" x14ac:dyDescent="0.3">
      <c r="A2440">
        <v>2933</v>
      </c>
      <c r="B2440" t="s">
        <v>2665</v>
      </c>
      <c r="C2440" s="1">
        <v>45772</v>
      </c>
      <c r="D2440">
        <v>62</v>
      </c>
      <c r="E2440" t="s">
        <v>52</v>
      </c>
      <c r="F2440" t="s">
        <v>40</v>
      </c>
      <c r="G2440" t="s">
        <v>340</v>
      </c>
      <c r="H2440">
        <v>3</v>
      </c>
      <c r="I2440" t="s">
        <v>45</v>
      </c>
      <c r="J2440" t="s">
        <v>74</v>
      </c>
      <c r="K2440" t="s">
        <v>64</v>
      </c>
      <c r="L2440" t="s">
        <v>42</v>
      </c>
      <c r="M2440" t="s">
        <v>236</v>
      </c>
      <c r="N2440" t="s">
        <v>48</v>
      </c>
      <c r="O2440" t="s">
        <v>89</v>
      </c>
      <c r="P2440" t="s">
        <v>49</v>
      </c>
      <c r="Q2440" t="s">
        <v>50</v>
      </c>
      <c r="R2440" s="6">
        <f>_xlfn.XLOOKUP(CleanedData[[#This Row],[Product]],'02_Lookup_Tables'!$A$2:$A$126,'02_Lookup_Tables'!$B$2:$B$126)</f>
        <v>828.82</v>
      </c>
      <c r="S2440" t="str">
        <f>VLOOKUP(CleanedData[[#This Row],[Product]],'02_Lookup_Tables'!$H$2:$I$126,2,FALSE)</f>
        <v>Home Devices</v>
      </c>
      <c r="T2440" t="str">
        <f>VLOOKUP(CleanedData[[#This Row],[Province]],'02_Lookup_Tables'!$D$2:$E$10,2, FALSE)</f>
        <v>Northern Region</v>
      </c>
      <c r="U2440" t="str" cm="1">
        <f t="array" ref="U2440">_xlfn.IFS(CleanedData[[#This Row],[Purchase Amount]]&lt;500,"Low",
CleanedData[[#This Row],[Purchase Amount]]&lt;5000,"Medium",
TRUE,"High")</f>
        <v>Medium</v>
      </c>
      <c r="V2440" t="str">
        <f>TEXT(CleanedData[[#This Row],[Date]],"mmmm")</f>
        <v>April</v>
      </c>
      <c r="W2440" t="str">
        <f>"Q"&amp;ROUNDUP(MONTH(CleanedData[[#This Row],[Date]])/3,0)</f>
        <v>Q2</v>
      </c>
      <c r="X2440" t="str">
        <f>IF(CleanedData[[#This Row],[Purchase Amount]]&gt;=5000,"Yes","No")</f>
        <v>No</v>
      </c>
      <c r="Y2440">
        <f>IF(CleanedData[[#This Row],[Recommend]]="Yes",1,0)</f>
        <v>1</v>
      </c>
      <c r="Z2440" s="6">
        <f>CleanedData[[#This Row],[Purchase Amount]]*0.15</f>
        <v>124.32300000000001</v>
      </c>
      <c r="AA2440" s="6">
        <f>CleanedData[[#This Row],[Purchase Amount]]*1.15</f>
        <v>953.14300000000003</v>
      </c>
    </row>
    <row r="2441" spans="1:27" x14ac:dyDescent="0.3">
      <c r="A2441">
        <v>2934</v>
      </c>
      <c r="B2441" t="s">
        <v>2666</v>
      </c>
      <c r="C2441" s="1">
        <v>45385</v>
      </c>
      <c r="D2441">
        <v>43</v>
      </c>
      <c r="E2441" t="s">
        <v>39</v>
      </c>
      <c r="F2441" t="s">
        <v>68</v>
      </c>
      <c r="G2441" t="s">
        <v>179</v>
      </c>
      <c r="H2441">
        <v>3</v>
      </c>
      <c r="I2441" t="s">
        <v>45</v>
      </c>
      <c r="J2441" t="s">
        <v>43</v>
      </c>
      <c r="K2441" t="s">
        <v>64</v>
      </c>
      <c r="L2441" t="s">
        <v>45</v>
      </c>
      <c r="M2441" t="s">
        <v>208</v>
      </c>
      <c r="N2441" t="s">
        <v>48</v>
      </c>
      <c r="O2441" t="s">
        <v>89</v>
      </c>
      <c r="P2441" t="s">
        <v>49</v>
      </c>
      <c r="Q2441" t="s">
        <v>81</v>
      </c>
      <c r="R2441" s="6">
        <f>_xlfn.XLOOKUP(CleanedData[[#This Row],[Product]],'02_Lookup_Tables'!$A$2:$A$126,'02_Lookup_Tables'!$B$2:$B$126)</f>
        <v>54.82</v>
      </c>
      <c r="S2441" t="str">
        <f>VLOOKUP(CleanedData[[#This Row],[Product]],'02_Lookup_Tables'!$H$2:$I$126,2,FALSE)</f>
        <v>Food</v>
      </c>
      <c r="T2441" t="str">
        <f>VLOOKUP(CleanedData[[#This Row],[Province]],'02_Lookup_Tables'!$D$2:$E$10,2, FALSE)</f>
        <v>Northern Region</v>
      </c>
      <c r="U2441" t="str" cm="1">
        <f t="array" ref="U2441">_xlfn.IFS(CleanedData[[#This Row],[Purchase Amount]]&lt;500,"Low",
CleanedData[[#This Row],[Purchase Amount]]&lt;5000,"Medium",
TRUE,"High")</f>
        <v>Low</v>
      </c>
      <c r="V2441" t="str">
        <f>TEXT(CleanedData[[#This Row],[Date]],"mmmm")</f>
        <v>April</v>
      </c>
      <c r="W2441" t="str">
        <f>"Q"&amp;ROUNDUP(MONTH(CleanedData[[#This Row],[Date]])/3,0)</f>
        <v>Q2</v>
      </c>
      <c r="X2441" t="str">
        <f>IF(CleanedData[[#This Row],[Purchase Amount]]&gt;=5000,"Yes","No")</f>
        <v>No</v>
      </c>
      <c r="Y2441">
        <f>IF(CleanedData[[#This Row],[Recommend]]="Yes",1,0)</f>
        <v>1</v>
      </c>
      <c r="Z2441" s="6">
        <f>CleanedData[[#This Row],[Purchase Amount]]*0.15</f>
        <v>8.222999999999999</v>
      </c>
      <c r="AA2441" s="6">
        <f>CleanedData[[#This Row],[Purchase Amount]]*1.15</f>
        <v>63.042999999999992</v>
      </c>
    </row>
    <row r="2442" spans="1:27" x14ac:dyDescent="0.3">
      <c r="A2442">
        <v>2935</v>
      </c>
      <c r="B2442" t="s">
        <v>2667</v>
      </c>
      <c r="C2442" s="1">
        <v>45362</v>
      </c>
      <c r="D2442">
        <v>42</v>
      </c>
      <c r="E2442" t="s">
        <v>52</v>
      </c>
      <c r="F2442" t="s">
        <v>130</v>
      </c>
      <c r="G2442" t="s">
        <v>251</v>
      </c>
      <c r="H2442">
        <v>2</v>
      </c>
      <c r="I2442" t="s">
        <v>42</v>
      </c>
      <c r="J2442" t="s">
        <v>69</v>
      </c>
      <c r="K2442" t="s">
        <v>55</v>
      </c>
      <c r="L2442" t="s">
        <v>42</v>
      </c>
      <c r="M2442" t="s">
        <v>180</v>
      </c>
      <c r="N2442" t="s">
        <v>47</v>
      </c>
      <c r="O2442" t="s">
        <v>89</v>
      </c>
      <c r="P2442" t="s">
        <v>49</v>
      </c>
      <c r="Q2442" t="s">
        <v>81</v>
      </c>
      <c r="R2442" s="6">
        <f>_xlfn.XLOOKUP(CleanedData[[#This Row],[Product]],'02_Lookup_Tables'!$A$2:$A$126,'02_Lookup_Tables'!$B$2:$B$126)</f>
        <v>5064</v>
      </c>
      <c r="S2442" t="str">
        <f>VLOOKUP(CleanedData[[#This Row],[Product]],'02_Lookup_Tables'!$H$2:$I$126,2,FALSE)</f>
        <v>Sports &amp; Outdoors</v>
      </c>
      <c r="T2442" t="str">
        <f>VLOOKUP(CleanedData[[#This Row],[Province]],'02_Lookup_Tables'!$D$2:$E$10,2, FALSE)</f>
        <v>Eastern Region</v>
      </c>
      <c r="U2442" t="str" cm="1">
        <f t="array" ref="U2442">_xlfn.IFS(CleanedData[[#This Row],[Purchase Amount]]&lt;500,"Low",
CleanedData[[#This Row],[Purchase Amount]]&lt;5000,"Medium",
TRUE,"High")</f>
        <v>High</v>
      </c>
      <c r="V2442" t="str">
        <f>TEXT(CleanedData[[#This Row],[Date]],"mmmm")</f>
        <v>March</v>
      </c>
      <c r="W2442" t="str">
        <f>"Q"&amp;ROUNDUP(MONTH(CleanedData[[#This Row],[Date]])/3,0)</f>
        <v>Q1</v>
      </c>
      <c r="X2442" t="str">
        <f>IF(CleanedData[[#This Row],[Purchase Amount]]&gt;=5000,"Yes","No")</f>
        <v>Yes</v>
      </c>
      <c r="Y2442">
        <f>IF(CleanedData[[#This Row],[Recommend]]="Yes",1,0)</f>
        <v>0</v>
      </c>
      <c r="Z2442" s="6">
        <f>CleanedData[[#This Row],[Purchase Amount]]*0.15</f>
        <v>759.6</v>
      </c>
      <c r="AA2442" s="6">
        <f>CleanedData[[#This Row],[Purchase Amount]]*1.15</f>
        <v>5823.5999999999995</v>
      </c>
    </row>
    <row r="2443" spans="1:27" x14ac:dyDescent="0.3">
      <c r="A2443">
        <v>2936</v>
      </c>
      <c r="B2443" t="s">
        <v>2668</v>
      </c>
      <c r="C2443" s="1">
        <v>45866</v>
      </c>
      <c r="D2443">
        <v>39</v>
      </c>
      <c r="E2443" t="s">
        <v>60</v>
      </c>
      <c r="F2443" t="s">
        <v>130</v>
      </c>
      <c r="G2443" t="s">
        <v>320</v>
      </c>
      <c r="H2443">
        <v>3</v>
      </c>
      <c r="I2443" t="s">
        <v>45</v>
      </c>
      <c r="J2443" t="s">
        <v>43</v>
      </c>
      <c r="K2443" t="s">
        <v>55</v>
      </c>
      <c r="L2443" t="s">
        <v>45</v>
      </c>
      <c r="M2443" t="s">
        <v>46</v>
      </c>
      <c r="N2443" t="s">
        <v>48</v>
      </c>
      <c r="O2443" t="s">
        <v>89</v>
      </c>
      <c r="P2443" t="s">
        <v>49</v>
      </c>
      <c r="Q2443" t="s">
        <v>81</v>
      </c>
      <c r="R2443" s="6">
        <f>_xlfn.XLOOKUP(CleanedData[[#This Row],[Product]],'02_Lookup_Tables'!$A$2:$A$126,'02_Lookup_Tables'!$B$2:$B$126)</f>
        <v>375.53</v>
      </c>
      <c r="S2443" t="str">
        <f>VLOOKUP(CleanedData[[#This Row],[Product]],'02_Lookup_Tables'!$H$2:$I$126,2,FALSE)</f>
        <v>Toys &amp; Games</v>
      </c>
      <c r="T2443" t="str">
        <f>VLOOKUP(CleanedData[[#This Row],[Province]],'02_Lookup_Tables'!$D$2:$E$10,2, FALSE)</f>
        <v>Eastern Region</v>
      </c>
      <c r="U2443" t="str" cm="1">
        <f t="array" ref="U2443">_xlfn.IFS(CleanedData[[#This Row],[Purchase Amount]]&lt;500,"Low",
CleanedData[[#This Row],[Purchase Amount]]&lt;5000,"Medium",
TRUE,"High")</f>
        <v>Low</v>
      </c>
      <c r="V2443" t="str">
        <f>TEXT(CleanedData[[#This Row],[Date]],"mmmm")</f>
        <v>July</v>
      </c>
      <c r="W2443" t="str">
        <f>"Q"&amp;ROUNDUP(MONTH(CleanedData[[#This Row],[Date]])/3,0)</f>
        <v>Q3</v>
      </c>
      <c r="X2443" t="str">
        <f>IF(CleanedData[[#This Row],[Purchase Amount]]&gt;=5000,"Yes","No")</f>
        <v>No</v>
      </c>
      <c r="Y2443">
        <f>IF(CleanedData[[#This Row],[Recommend]]="Yes",1,0)</f>
        <v>1</v>
      </c>
      <c r="Z2443" s="6">
        <f>CleanedData[[#This Row],[Purchase Amount]]*0.15</f>
        <v>56.329499999999996</v>
      </c>
      <c r="AA2443" s="6">
        <f>CleanedData[[#This Row],[Purchase Amount]]*1.15</f>
        <v>431.85949999999991</v>
      </c>
    </row>
    <row r="2444" spans="1:27" x14ac:dyDescent="0.3">
      <c r="A2444">
        <v>2937</v>
      </c>
      <c r="B2444" t="s">
        <v>2669</v>
      </c>
      <c r="C2444" s="1">
        <v>45955</v>
      </c>
      <c r="D2444">
        <v>29</v>
      </c>
      <c r="E2444" t="s">
        <v>39</v>
      </c>
      <c r="F2444" t="s">
        <v>125</v>
      </c>
      <c r="G2444" t="s">
        <v>266</v>
      </c>
      <c r="H2444">
        <v>2</v>
      </c>
      <c r="I2444" t="s">
        <v>45</v>
      </c>
      <c r="J2444" t="s">
        <v>69</v>
      </c>
      <c r="K2444" t="s">
        <v>44</v>
      </c>
      <c r="L2444" t="s">
        <v>42</v>
      </c>
      <c r="M2444" t="s">
        <v>92</v>
      </c>
      <c r="N2444" t="s">
        <v>47</v>
      </c>
      <c r="O2444" t="s">
        <v>89</v>
      </c>
      <c r="P2444" t="s">
        <v>49</v>
      </c>
      <c r="Q2444" t="s">
        <v>58</v>
      </c>
      <c r="R2444" s="6">
        <f>_xlfn.XLOOKUP(CleanedData[[#This Row],[Product]],'02_Lookup_Tables'!$A$2:$A$126,'02_Lookup_Tables'!$B$2:$B$126)</f>
        <v>2951.61</v>
      </c>
      <c r="S2444" t="str">
        <f>VLOOKUP(CleanedData[[#This Row],[Product]],'02_Lookup_Tables'!$H$2:$I$126,2,FALSE)</f>
        <v>Beauty &amp; Personal Care</v>
      </c>
      <c r="T2444" t="str">
        <f>VLOOKUP(CleanedData[[#This Row],[Province]],'02_Lookup_Tables'!$D$2:$E$10,2, FALSE)</f>
        <v>Western Region</v>
      </c>
      <c r="U2444" t="str" cm="1">
        <f t="array" ref="U2444">_xlfn.IFS(CleanedData[[#This Row],[Purchase Amount]]&lt;500,"Low",
CleanedData[[#This Row],[Purchase Amount]]&lt;5000,"Medium",
TRUE,"High")</f>
        <v>Medium</v>
      </c>
      <c r="V2444" t="str">
        <f>TEXT(CleanedData[[#This Row],[Date]],"mmmm")</f>
        <v>October</v>
      </c>
      <c r="W2444" t="str">
        <f>"Q"&amp;ROUNDUP(MONTH(CleanedData[[#This Row],[Date]])/3,0)</f>
        <v>Q4</v>
      </c>
      <c r="X2444" t="str">
        <f>IF(CleanedData[[#This Row],[Purchase Amount]]&gt;=5000,"Yes","No")</f>
        <v>No</v>
      </c>
      <c r="Y2444">
        <f>IF(CleanedData[[#This Row],[Recommend]]="Yes",1,0)</f>
        <v>1</v>
      </c>
      <c r="Z2444" s="6">
        <f>CleanedData[[#This Row],[Purchase Amount]]*0.15</f>
        <v>442.74150000000003</v>
      </c>
      <c r="AA2444" s="6">
        <f>CleanedData[[#This Row],[Purchase Amount]]*1.15</f>
        <v>3394.3514999999998</v>
      </c>
    </row>
    <row r="2445" spans="1:27" x14ac:dyDescent="0.3">
      <c r="A2445">
        <v>2939</v>
      </c>
      <c r="B2445" t="s">
        <v>2670</v>
      </c>
      <c r="C2445" s="1">
        <v>45771</v>
      </c>
      <c r="D2445">
        <v>41</v>
      </c>
      <c r="E2445" t="s">
        <v>60</v>
      </c>
      <c r="F2445" t="s">
        <v>68</v>
      </c>
      <c r="G2445" t="s">
        <v>126</v>
      </c>
      <c r="H2445">
        <v>2</v>
      </c>
      <c r="I2445" t="s">
        <v>45</v>
      </c>
      <c r="J2445" t="s">
        <v>54</v>
      </c>
      <c r="K2445" t="s">
        <v>44</v>
      </c>
      <c r="L2445" t="s">
        <v>45</v>
      </c>
      <c r="M2445" t="s">
        <v>106</v>
      </c>
      <c r="N2445" t="s">
        <v>47</v>
      </c>
      <c r="O2445" t="s">
        <v>148</v>
      </c>
      <c r="P2445" t="s">
        <v>70</v>
      </c>
      <c r="Q2445" t="s">
        <v>81</v>
      </c>
      <c r="R2445" s="6">
        <f>_xlfn.XLOOKUP(CleanedData[[#This Row],[Product]],'02_Lookup_Tables'!$A$2:$A$126,'02_Lookup_Tables'!$B$2:$B$126)</f>
        <v>343.42</v>
      </c>
      <c r="S2445" t="str">
        <f>VLOOKUP(CleanedData[[#This Row],[Product]],'02_Lookup_Tables'!$H$2:$I$126,2,FALSE)</f>
        <v>Food</v>
      </c>
      <c r="T2445" t="str">
        <f>VLOOKUP(CleanedData[[#This Row],[Province]],'02_Lookup_Tables'!$D$2:$E$10,2, FALSE)</f>
        <v>Northern Region</v>
      </c>
      <c r="U2445" t="str" cm="1">
        <f t="array" ref="U2445">_xlfn.IFS(CleanedData[[#This Row],[Purchase Amount]]&lt;500,"Low",
CleanedData[[#This Row],[Purchase Amount]]&lt;5000,"Medium",
TRUE,"High")</f>
        <v>Low</v>
      </c>
      <c r="V2445" t="str">
        <f>TEXT(CleanedData[[#This Row],[Date]],"mmmm")</f>
        <v>April</v>
      </c>
      <c r="W2445" t="str">
        <f>"Q"&amp;ROUNDUP(MONTH(CleanedData[[#This Row],[Date]])/3,0)</f>
        <v>Q2</v>
      </c>
      <c r="X2445" t="str">
        <f>IF(CleanedData[[#This Row],[Purchase Amount]]&gt;=5000,"Yes","No")</f>
        <v>No</v>
      </c>
      <c r="Y2445">
        <f>IF(CleanedData[[#This Row],[Recommend]]="Yes",1,0)</f>
        <v>1</v>
      </c>
      <c r="Z2445" s="6">
        <f>CleanedData[[#This Row],[Purchase Amount]]*0.15</f>
        <v>51.512999999999998</v>
      </c>
      <c r="AA2445" s="6">
        <f>CleanedData[[#This Row],[Purchase Amount]]*1.15</f>
        <v>394.93299999999999</v>
      </c>
    </row>
    <row r="2446" spans="1:27" x14ac:dyDescent="0.3">
      <c r="A2446">
        <v>2940</v>
      </c>
      <c r="B2446" t="s">
        <v>2671</v>
      </c>
      <c r="C2446" s="1">
        <v>45967</v>
      </c>
      <c r="D2446">
        <v>49</v>
      </c>
      <c r="E2446" t="s">
        <v>60</v>
      </c>
      <c r="F2446" t="s">
        <v>130</v>
      </c>
      <c r="G2446" t="s">
        <v>693</v>
      </c>
      <c r="H2446">
        <v>2</v>
      </c>
      <c r="I2446" t="s">
        <v>42</v>
      </c>
      <c r="J2446" t="s">
        <v>74</v>
      </c>
      <c r="K2446" t="s">
        <v>64</v>
      </c>
      <c r="L2446" t="s">
        <v>42</v>
      </c>
      <c r="M2446" t="s">
        <v>180</v>
      </c>
      <c r="N2446" t="s">
        <v>47</v>
      </c>
      <c r="O2446" t="s">
        <v>89</v>
      </c>
      <c r="P2446" t="s">
        <v>49</v>
      </c>
      <c r="Q2446" t="s">
        <v>93</v>
      </c>
      <c r="R2446" s="6">
        <f>_xlfn.XLOOKUP(CleanedData[[#This Row],[Product]],'02_Lookup_Tables'!$A$2:$A$126,'02_Lookup_Tables'!$B$2:$B$126)</f>
        <v>618.72</v>
      </c>
      <c r="S2446" t="str">
        <f>VLOOKUP(CleanedData[[#This Row],[Product]],'02_Lookup_Tables'!$H$2:$I$126,2,FALSE)</f>
        <v>Sports &amp; Outdoors</v>
      </c>
      <c r="T2446" t="str">
        <f>VLOOKUP(CleanedData[[#This Row],[Province]],'02_Lookup_Tables'!$D$2:$E$10,2, FALSE)</f>
        <v>Eastern Region</v>
      </c>
      <c r="U2446" t="str" cm="1">
        <f t="array" ref="U2446">_xlfn.IFS(CleanedData[[#This Row],[Purchase Amount]]&lt;500,"Low",
CleanedData[[#This Row],[Purchase Amount]]&lt;5000,"Medium",
TRUE,"High")</f>
        <v>Medium</v>
      </c>
      <c r="V2446" t="str">
        <f>TEXT(CleanedData[[#This Row],[Date]],"mmmm")</f>
        <v>November</v>
      </c>
      <c r="W2446" t="str">
        <f>"Q"&amp;ROUNDUP(MONTH(CleanedData[[#This Row],[Date]])/3,0)</f>
        <v>Q4</v>
      </c>
      <c r="X2446" t="str">
        <f>IF(CleanedData[[#This Row],[Purchase Amount]]&gt;=5000,"Yes","No")</f>
        <v>No</v>
      </c>
      <c r="Y2446">
        <f>IF(CleanedData[[#This Row],[Recommend]]="Yes",1,0)</f>
        <v>0</v>
      </c>
      <c r="Z2446" s="6">
        <f>CleanedData[[#This Row],[Purchase Amount]]*0.15</f>
        <v>92.808000000000007</v>
      </c>
      <c r="AA2446" s="6">
        <f>CleanedData[[#This Row],[Purchase Amount]]*1.15</f>
        <v>711.52800000000002</v>
      </c>
    </row>
    <row r="2447" spans="1:27" x14ac:dyDescent="0.3">
      <c r="A2447">
        <v>2941</v>
      </c>
      <c r="B2447" t="s">
        <v>2672</v>
      </c>
      <c r="C2447" s="1">
        <v>45838</v>
      </c>
      <c r="D2447">
        <v>31</v>
      </c>
      <c r="E2447" t="s">
        <v>39</v>
      </c>
      <c r="F2447" t="s">
        <v>40</v>
      </c>
      <c r="G2447" t="s">
        <v>372</v>
      </c>
      <c r="H2447">
        <v>4</v>
      </c>
      <c r="I2447" t="s">
        <v>45</v>
      </c>
      <c r="J2447" t="s">
        <v>54</v>
      </c>
      <c r="K2447" t="s">
        <v>55</v>
      </c>
      <c r="L2447" t="s">
        <v>45</v>
      </c>
      <c r="M2447" t="s">
        <v>106</v>
      </c>
      <c r="N2447" t="s">
        <v>96</v>
      </c>
      <c r="O2447" t="s">
        <v>148</v>
      </c>
      <c r="P2447" t="s">
        <v>49</v>
      </c>
      <c r="Q2447" t="s">
        <v>58</v>
      </c>
      <c r="R2447" s="6">
        <f>_xlfn.XLOOKUP(CleanedData[[#This Row],[Product]],'02_Lookup_Tables'!$A$2:$A$126,'02_Lookup_Tables'!$B$2:$B$126)</f>
        <v>944.78</v>
      </c>
      <c r="S2447" t="str">
        <f>VLOOKUP(CleanedData[[#This Row],[Product]],'02_Lookup_Tables'!$H$2:$I$126,2,FALSE)</f>
        <v>Electronics</v>
      </c>
      <c r="T2447" t="str">
        <f>VLOOKUP(CleanedData[[#This Row],[Province]],'02_Lookup_Tables'!$D$2:$E$10,2, FALSE)</f>
        <v>Northern Region</v>
      </c>
      <c r="U2447" t="str" cm="1">
        <f t="array" ref="U2447">_xlfn.IFS(CleanedData[[#This Row],[Purchase Amount]]&lt;500,"Low",
CleanedData[[#This Row],[Purchase Amount]]&lt;5000,"Medium",
TRUE,"High")</f>
        <v>Medium</v>
      </c>
      <c r="V2447" t="str">
        <f>TEXT(CleanedData[[#This Row],[Date]],"mmmm")</f>
        <v>June</v>
      </c>
      <c r="W2447" t="str">
        <f>"Q"&amp;ROUNDUP(MONTH(CleanedData[[#This Row],[Date]])/3,0)</f>
        <v>Q2</v>
      </c>
      <c r="X2447" t="str">
        <f>IF(CleanedData[[#This Row],[Purchase Amount]]&gt;=5000,"Yes","No")</f>
        <v>No</v>
      </c>
      <c r="Y2447">
        <f>IF(CleanedData[[#This Row],[Recommend]]="Yes",1,0)</f>
        <v>1</v>
      </c>
      <c r="Z2447" s="6">
        <f>CleanedData[[#This Row],[Purchase Amount]]*0.15</f>
        <v>141.71699999999998</v>
      </c>
      <c r="AA2447" s="6">
        <f>CleanedData[[#This Row],[Purchase Amount]]*1.15</f>
        <v>1086.4969999999998</v>
      </c>
    </row>
    <row r="2448" spans="1:27" x14ac:dyDescent="0.3">
      <c r="A2448">
        <v>2942</v>
      </c>
      <c r="B2448" t="s">
        <v>2673</v>
      </c>
      <c r="C2448" s="1">
        <v>45352</v>
      </c>
      <c r="D2448">
        <v>72</v>
      </c>
      <c r="E2448" t="s">
        <v>60</v>
      </c>
      <c r="F2448" t="s">
        <v>68</v>
      </c>
      <c r="G2448" t="s">
        <v>505</v>
      </c>
      <c r="H2448">
        <v>3</v>
      </c>
      <c r="I2448" t="s">
        <v>42</v>
      </c>
      <c r="J2448" t="s">
        <v>69</v>
      </c>
      <c r="K2448" t="s">
        <v>55</v>
      </c>
      <c r="L2448" t="s">
        <v>42</v>
      </c>
      <c r="M2448" t="s">
        <v>208</v>
      </c>
      <c r="N2448" t="s">
        <v>48</v>
      </c>
      <c r="O2448" t="s">
        <v>89</v>
      </c>
      <c r="P2448" t="s">
        <v>49</v>
      </c>
      <c r="Q2448" t="s">
        <v>97</v>
      </c>
      <c r="R2448" s="6">
        <f>_xlfn.XLOOKUP(CleanedData[[#This Row],[Product]],'02_Lookup_Tables'!$A$2:$A$126,'02_Lookup_Tables'!$B$2:$B$126)</f>
        <v>2572.02</v>
      </c>
      <c r="S2448" t="str">
        <f>VLOOKUP(CleanedData[[#This Row],[Product]],'02_Lookup_Tables'!$H$2:$I$126,2,FALSE)</f>
        <v>Home &amp; Living</v>
      </c>
      <c r="T2448" t="str">
        <f>VLOOKUP(CleanedData[[#This Row],[Province]],'02_Lookup_Tables'!$D$2:$E$10,2, FALSE)</f>
        <v>Northern Region</v>
      </c>
      <c r="U2448" t="str" cm="1">
        <f t="array" ref="U2448">_xlfn.IFS(CleanedData[[#This Row],[Purchase Amount]]&lt;500,"Low",
CleanedData[[#This Row],[Purchase Amount]]&lt;5000,"Medium",
TRUE,"High")</f>
        <v>Medium</v>
      </c>
      <c r="V2448" t="str">
        <f>TEXT(CleanedData[[#This Row],[Date]],"mmmm")</f>
        <v>March</v>
      </c>
      <c r="W2448" t="str">
        <f>"Q"&amp;ROUNDUP(MONTH(CleanedData[[#This Row],[Date]])/3,0)</f>
        <v>Q1</v>
      </c>
      <c r="X2448" t="str">
        <f>IF(CleanedData[[#This Row],[Purchase Amount]]&gt;=5000,"Yes","No")</f>
        <v>No</v>
      </c>
      <c r="Y2448">
        <f>IF(CleanedData[[#This Row],[Recommend]]="Yes",1,0)</f>
        <v>0</v>
      </c>
      <c r="Z2448" s="6">
        <f>CleanedData[[#This Row],[Purchase Amount]]*0.15</f>
        <v>385.803</v>
      </c>
      <c r="AA2448" s="6">
        <f>CleanedData[[#This Row],[Purchase Amount]]*1.15</f>
        <v>2957.8229999999999</v>
      </c>
    </row>
    <row r="2449" spans="1:27" x14ac:dyDescent="0.3">
      <c r="A2449">
        <v>2943</v>
      </c>
      <c r="B2449" t="s">
        <v>2674</v>
      </c>
      <c r="C2449" s="1">
        <v>45888</v>
      </c>
      <c r="D2449">
        <v>45</v>
      </c>
      <c r="E2449" t="s">
        <v>60</v>
      </c>
      <c r="F2449" t="s">
        <v>83</v>
      </c>
      <c r="G2449" t="s">
        <v>478</v>
      </c>
      <c r="H2449">
        <v>3</v>
      </c>
      <c r="I2449" t="s">
        <v>45</v>
      </c>
      <c r="J2449" t="s">
        <v>63</v>
      </c>
      <c r="K2449" t="s">
        <v>44</v>
      </c>
      <c r="L2449" t="s">
        <v>45</v>
      </c>
      <c r="M2449" t="s">
        <v>175</v>
      </c>
      <c r="N2449" t="s">
        <v>48</v>
      </c>
      <c r="O2449" t="s">
        <v>89</v>
      </c>
      <c r="P2449" t="s">
        <v>49</v>
      </c>
      <c r="Q2449" t="s">
        <v>93</v>
      </c>
      <c r="R2449" s="6">
        <f>_xlfn.XLOOKUP(CleanedData[[#This Row],[Product]],'02_Lookup_Tables'!$A$2:$A$126,'02_Lookup_Tables'!$B$2:$B$126)</f>
        <v>4507.63</v>
      </c>
      <c r="S2449" t="str">
        <f>VLOOKUP(CleanedData[[#This Row],[Product]],'02_Lookup_Tables'!$H$2:$I$126,2,FALSE)</f>
        <v>Sports &amp; Outdoors</v>
      </c>
      <c r="T2449" t="str">
        <f>VLOOKUP(CleanedData[[#This Row],[Province]],'02_Lookup_Tables'!$D$2:$E$10,2, FALSE)</f>
        <v>Western Region</v>
      </c>
      <c r="U2449" t="str" cm="1">
        <f t="array" ref="U2449">_xlfn.IFS(CleanedData[[#This Row],[Purchase Amount]]&lt;500,"Low",
CleanedData[[#This Row],[Purchase Amount]]&lt;5000,"Medium",
TRUE,"High")</f>
        <v>Medium</v>
      </c>
      <c r="V2449" t="str">
        <f>TEXT(CleanedData[[#This Row],[Date]],"mmmm")</f>
        <v>August</v>
      </c>
      <c r="W2449" t="str">
        <f>"Q"&amp;ROUNDUP(MONTH(CleanedData[[#This Row],[Date]])/3,0)</f>
        <v>Q3</v>
      </c>
      <c r="X2449" t="str">
        <f>IF(CleanedData[[#This Row],[Purchase Amount]]&gt;=5000,"Yes","No")</f>
        <v>No</v>
      </c>
      <c r="Y2449">
        <f>IF(CleanedData[[#This Row],[Recommend]]="Yes",1,0)</f>
        <v>1</v>
      </c>
      <c r="Z2449" s="6">
        <f>CleanedData[[#This Row],[Purchase Amount]]*0.15</f>
        <v>676.14449999999999</v>
      </c>
      <c r="AA2449" s="6">
        <f>CleanedData[[#This Row],[Purchase Amount]]*1.15</f>
        <v>5183.7744999999995</v>
      </c>
    </row>
    <row r="2450" spans="1:27" x14ac:dyDescent="0.3">
      <c r="A2450">
        <v>2944</v>
      </c>
      <c r="B2450" t="s">
        <v>2675</v>
      </c>
      <c r="C2450" s="1">
        <v>45894</v>
      </c>
      <c r="D2450">
        <v>75</v>
      </c>
      <c r="E2450" t="s">
        <v>52</v>
      </c>
      <c r="F2450" t="s">
        <v>40</v>
      </c>
      <c r="G2450" t="s">
        <v>212</v>
      </c>
      <c r="H2450">
        <v>1</v>
      </c>
      <c r="I2450" t="s">
        <v>42</v>
      </c>
      <c r="J2450" t="s">
        <v>43</v>
      </c>
      <c r="K2450" t="s">
        <v>55</v>
      </c>
      <c r="L2450" t="s">
        <v>42</v>
      </c>
      <c r="M2450" t="s">
        <v>208</v>
      </c>
      <c r="N2450" t="s">
        <v>80</v>
      </c>
      <c r="O2450" t="s">
        <v>89</v>
      </c>
      <c r="P2450" t="s">
        <v>49</v>
      </c>
      <c r="Q2450" t="s">
        <v>97</v>
      </c>
      <c r="R2450" s="6">
        <f>_xlfn.XLOOKUP(CleanedData[[#This Row],[Product]],'02_Lookup_Tables'!$A$2:$A$126,'02_Lookup_Tables'!$B$2:$B$126)</f>
        <v>192.77</v>
      </c>
      <c r="S2450" t="str">
        <f>VLOOKUP(CleanedData[[#This Row],[Product]],'02_Lookup_Tables'!$H$2:$I$126,2,FALSE)</f>
        <v>Beauty &amp; Personal Care</v>
      </c>
      <c r="T2450" t="str">
        <f>VLOOKUP(CleanedData[[#This Row],[Province]],'02_Lookup_Tables'!$D$2:$E$10,2, FALSE)</f>
        <v>Northern Region</v>
      </c>
      <c r="U2450" t="str" cm="1">
        <f t="array" ref="U2450">_xlfn.IFS(CleanedData[[#This Row],[Purchase Amount]]&lt;500,"Low",
CleanedData[[#This Row],[Purchase Amount]]&lt;5000,"Medium",
TRUE,"High")</f>
        <v>Low</v>
      </c>
      <c r="V2450" t="str">
        <f>TEXT(CleanedData[[#This Row],[Date]],"mmmm")</f>
        <v>August</v>
      </c>
      <c r="W2450" t="str">
        <f>"Q"&amp;ROUNDUP(MONTH(CleanedData[[#This Row],[Date]])/3,0)</f>
        <v>Q3</v>
      </c>
      <c r="X2450" t="str">
        <f>IF(CleanedData[[#This Row],[Purchase Amount]]&gt;=5000,"Yes","No")</f>
        <v>No</v>
      </c>
      <c r="Y2450">
        <f>IF(CleanedData[[#This Row],[Recommend]]="Yes",1,0)</f>
        <v>0</v>
      </c>
      <c r="Z2450" s="6">
        <f>CleanedData[[#This Row],[Purchase Amount]]*0.15</f>
        <v>28.915500000000002</v>
      </c>
      <c r="AA2450" s="6">
        <f>CleanedData[[#This Row],[Purchase Amount]]*1.15</f>
        <v>221.68549999999999</v>
      </c>
    </row>
    <row r="2451" spans="1:27" x14ac:dyDescent="0.3">
      <c r="A2451">
        <v>2945</v>
      </c>
      <c r="B2451" t="s">
        <v>2676</v>
      </c>
      <c r="C2451" s="1">
        <v>45656</v>
      </c>
      <c r="E2451" t="s">
        <v>60</v>
      </c>
      <c r="F2451" t="s">
        <v>108</v>
      </c>
      <c r="G2451" t="s">
        <v>336</v>
      </c>
      <c r="H2451">
        <v>2</v>
      </c>
      <c r="I2451" t="s">
        <v>42</v>
      </c>
      <c r="J2451" t="s">
        <v>74</v>
      </c>
      <c r="K2451" t="s">
        <v>44</v>
      </c>
      <c r="L2451" t="s">
        <v>45</v>
      </c>
      <c r="M2451" t="s">
        <v>151</v>
      </c>
      <c r="N2451" t="s">
        <v>47</v>
      </c>
      <c r="O2451" t="s">
        <v>89</v>
      </c>
      <c r="P2451" t="s">
        <v>49</v>
      </c>
      <c r="Q2451" t="s">
        <v>166</v>
      </c>
      <c r="R2451" s="6">
        <f>_xlfn.XLOOKUP(CleanedData[[#This Row],[Product]],'02_Lookup_Tables'!$A$2:$A$126,'02_Lookup_Tables'!$B$2:$B$126)</f>
        <v>812.2</v>
      </c>
      <c r="S2451" t="str">
        <f>VLOOKUP(CleanedData[[#This Row],[Product]],'02_Lookup_Tables'!$H$2:$I$126,2,FALSE)</f>
        <v>Sports &amp; Outdoors</v>
      </c>
      <c r="T2451" t="str">
        <f>VLOOKUP(CleanedData[[#This Row],[Province]],'02_Lookup_Tables'!$D$2:$E$10,2, FALSE)</f>
        <v>Gauteng Region</v>
      </c>
      <c r="U2451" t="str" cm="1">
        <f t="array" ref="U2451">_xlfn.IFS(CleanedData[[#This Row],[Purchase Amount]]&lt;500,"Low",
CleanedData[[#This Row],[Purchase Amount]]&lt;5000,"Medium",
TRUE,"High")</f>
        <v>Medium</v>
      </c>
      <c r="V2451" t="str">
        <f>TEXT(CleanedData[[#This Row],[Date]],"mmmm")</f>
        <v>December</v>
      </c>
      <c r="W2451" t="str">
        <f>"Q"&amp;ROUNDUP(MONTH(CleanedData[[#This Row],[Date]])/3,0)</f>
        <v>Q4</v>
      </c>
      <c r="X2451" t="str">
        <f>IF(CleanedData[[#This Row],[Purchase Amount]]&gt;=5000,"Yes","No")</f>
        <v>No</v>
      </c>
      <c r="Y2451">
        <f>IF(CleanedData[[#This Row],[Recommend]]="Yes",1,0)</f>
        <v>0</v>
      </c>
      <c r="Z2451" s="6">
        <f>CleanedData[[#This Row],[Purchase Amount]]*0.15</f>
        <v>121.83</v>
      </c>
      <c r="AA2451" s="6">
        <f>CleanedData[[#This Row],[Purchase Amount]]*1.15</f>
        <v>934.03</v>
      </c>
    </row>
    <row r="2452" spans="1:27" x14ac:dyDescent="0.3">
      <c r="A2452">
        <v>2946</v>
      </c>
      <c r="B2452" t="s">
        <v>2677</v>
      </c>
      <c r="C2452" s="1">
        <v>45359</v>
      </c>
      <c r="D2452">
        <v>34</v>
      </c>
      <c r="E2452" t="s">
        <v>60</v>
      </c>
      <c r="F2452" t="s">
        <v>40</v>
      </c>
      <c r="G2452" t="s">
        <v>41</v>
      </c>
      <c r="H2452">
        <v>5</v>
      </c>
      <c r="I2452" t="s">
        <v>45</v>
      </c>
      <c r="J2452" t="s">
        <v>43</v>
      </c>
      <c r="K2452" t="s">
        <v>64</v>
      </c>
      <c r="L2452" t="s">
        <v>42</v>
      </c>
      <c r="M2452" t="s">
        <v>56</v>
      </c>
      <c r="N2452" t="s">
        <v>57</v>
      </c>
      <c r="O2452" t="s">
        <v>148</v>
      </c>
      <c r="P2452" t="s">
        <v>49</v>
      </c>
      <c r="Q2452" t="s">
        <v>58</v>
      </c>
      <c r="R2452" s="6">
        <f>_xlfn.XLOOKUP(CleanedData[[#This Row],[Product]],'02_Lookup_Tables'!$A$2:$A$126,'02_Lookup_Tables'!$B$2:$B$126)</f>
        <v>2479.5700000000002</v>
      </c>
      <c r="S2452" t="str">
        <f>VLOOKUP(CleanedData[[#This Row],[Product]],'02_Lookup_Tables'!$H$2:$I$126,2,FALSE)</f>
        <v>Accessories</v>
      </c>
      <c r="T2452" t="str">
        <f>VLOOKUP(CleanedData[[#This Row],[Province]],'02_Lookup_Tables'!$D$2:$E$10,2, FALSE)</f>
        <v>Northern Region</v>
      </c>
      <c r="U2452" t="str" cm="1">
        <f t="array" ref="U2452">_xlfn.IFS(CleanedData[[#This Row],[Purchase Amount]]&lt;500,"Low",
CleanedData[[#This Row],[Purchase Amount]]&lt;5000,"Medium",
TRUE,"High")</f>
        <v>Medium</v>
      </c>
      <c r="V2452" t="str">
        <f>TEXT(CleanedData[[#This Row],[Date]],"mmmm")</f>
        <v>March</v>
      </c>
      <c r="W2452" t="str">
        <f>"Q"&amp;ROUNDUP(MONTH(CleanedData[[#This Row],[Date]])/3,0)</f>
        <v>Q1</v>
      </c>
      <c r="X2452" t="str">
        <f>IF(CleanedData[[#This Row],[Purchase Amount]]&gt;=5000,"Yes","No")</f>
        <v>No</v>
      </c>
      <c r="Y2452">
        <f>IF(CleanedData[[#This Row],[Recommend]]="Yes",1,0)</f>
        <v>1</v>
      </c>
      <c r="Z2452" s="6">
        <f>CleanedData[[#This Row],[Purchase Amount]]*0.15</f>
        <v>371.93549999999999</v>
      </c>
      <c r="AA2452" s="6">
        <f>CleanedData[[#This Row],[Purchase Amount]]*1.15</f>
        <v>2851.5054999999998</v>
      </c>
    </row>
    <row r="2453" spans="1:27" x14ac:dyDescent="0.3">
      <c r="A2453">
        <v>2947</v>
      </c>
      <c r="B2453" t="s">
        <v>2678</v>
      </c>
      <c r="C2453" s="1">
        <v>45531</v>
      </c>
      <c r="D2453">
        <v>45</v>
      </c>
      <c r="E2453" t="s">
        <v>52</v>
      </c>
      <c r="F2453" t="s">
        <v>40</v>
      </c>
      <c r="G2453" t="s">
        <v>563</v>
      </c>
      <c r="H2453">
        <v>5</v>
      </c>
      <c r="I2453" t="s">
        <v>42</v>
      </c>
      <c r="J2453" t="s">
        <v>43</v>
      </c>
      <c r="K2453" t="s">
        <v>55</v>
      </c>
      <c r="L2453" t="s">
        <v>45</v>
      </c>
      <c r="M2453" t="s">
        <v>56</v>
      </c>
      <c r="N2453" t="s">
        <v>57</v>
      </c>
      <c r="O2453" t="s">
        <v>148</v>
      </c>
      <c r="P2453" t="s">
        <v>49</v>
      </c>
      <c r="Q2453" t="s">
        <v>93</v>
      </c>
      <c r="R2453" s="6">
        <f>_xlfn.XLOOKUP(CleanedData[[#This Row],[Product]],'02_Lookup_Tables'!$A$2:$A$126,'02_Lookup_Tables'!$B$2:$B$126)</f>
        <v>11052.57</v>
      </c>
      <c r="S2453" t="str">
        <f>VLOOKUP(CleanedData[[#This Row],[Product]],'02_Lookup_Tables'!$H$2:$I$126,2,FALSE)</f>
        <v>Electronics</v>
      </c>
      <c r="T2453" t="str">
        <f>VLOOKUP(CleanedData[[#This Row],[Province]],'02_Lookup_Tables'!$D$2:$E$10,2, FALSE)</f>
        <v>Northern Region</v>
      </c>
      <c r="U2453" t="str" cm="1">
        <f t="array" ref="U2453">_xlfn.IFS(CleanedData[[#This Row],[Purchase Amount]]&lt;500,"Low",
CleanedData[[#This Row],[Purchase Amount]]&lt;5000,"Medium",
TRUE,"High")</f>
        <v>High</v>
      </c>
      <c r="V2453" t="str">
        <f>TEXT(CleanedData[[#This Row],[Date]],"mmmm")</f>
        <v>August</v>
      </c>
      <c r="W2453" t="str">
        <f>"Q"&amp;ROUNDUP(MONTH(CleanedData[[#This Row],[Date]])/3,0)</f>
        <v>Q3</v>
      </c>
      <c r="X2453" t="str">
        <f>IF(CleanedData[[#This Row],[Purchase Amount]]&gt;=5000,"Yes","No")</f>
        <v>Yes</v>
      </c>
      <c r="Y2453">
        <f>IF(CleanedData[[#This Row],[Recommend]]="Yes",1,0)</f>
        <v>0</v>
      </c>
      <c r="Z2453" s="6">
        <f>CleanedData[[#This Row],[Purchase Amount]]*0.15</f>
        <v>1657.8854999999999</v>
      </c>
      <c r="AA2453" s="6">
        <f>CleanedData[[#This Row],[Purchase Amount]]*1.15</f>
        <v>12710.455499999998</v>
      </c>
    </row>
    <row r="2454" spans="1:27" x14ac:dyDescent="0.3">
      <c r="A2454">
        <v>2948</v>
      </c>
      <c r="B2454" t="s">
        <v>2679</v>
      </c>
      <c r="C2454" s="1">
        <v>45858</v>
      </c>
      <c r="D2454">
        <v>57</v>
      </c>
      <c r="E2454" t="s">
        <v>60</v>
      </c>
      <c r="F2454" t="s">
        <v>130</v>
      </c>
      <c r="G2454" t="s">
        <v>258</v>
      </c>
      <c r="H2454">
        <v>4</v>
      </c>
      <c r="I2454" t="s">
        <v>42</v>
      </c>
      <c r="J2454" t="s">
        <v>54</v>
      </c>
      <c r="K2454" t="s">
        <v>55</v>
      </c>
      <c r="L2454" t="s">
        <v>45</v>
      </c>
      <c r="M2454" t="s">
        <v>136</v>
      </c>
      <c r="N2454" t="s">
        <v>96</v>
      </c>
      <c r="O2454" t="s">
        <v>89</v>
      </c>
      <c r="P2454" t="s">
        <v>70</v>
      </c>
      <c r="Q2454" t="s">
        <v>50</v>
      </c>
      <c r="R2454" s="6">
        <f>_xlfn.XLOOKUP(CleanedData[[#This Row],[Product]],'02_Lookup_Tables'!$A$2:$A$126,'02_Lookup_Tables'!$B$2:$B$126)</f>
        <v>768.34</v>
      </c>
      <c r="S2454" t="str">
        <f>VLOOKUP(CleanedData[[#This Row],[Product]],'02_Lookup_Tables'!$H$2:$I$126,2,FALSE)</f>
        <v>Home &amp; Living</v>
      </c>
      <c r="T2454" t="str">
        <f>VLOOKUP(CleanedData[[#This Row],[Province]],'02_Lookup_Tables'!$D$2:$E$10,2, FALSE)</f>
        <v>Eastern Region</v>
      </c>
      <c r="U2454" t="str" cm="1">
        <f t="array" ref="U2454">_xlfn.IFS(CleanedData[[#This Row],[Purchase Amount]]&lt;500,"Low",
CleanedData[[#This Row],[Purchase Amount]]&lt;5000,"Medium",
TRUE,"High")</f>
        <v>Medium</v>
      </c>
      <c r="V2454" t="str">
        <f>TEXT(CleanedData[[#This Row],[Date]],"mmmm")</f>
        <v>July</v>
      </c>
      <c r="W2454" t="str">
        <f>"Q"&amp;ROUNDUP(MONTH(CleanedData[[#This Row],[Date]])/3,0)</f>
        <v>Q3</v>
      </c>
      <c r="X2454" t="str">
        <f>IF(CleanedData[[#This Row],[Purchase Amount]]&gt;=5000,"Yes","No")</f>
        <v>No</v>
      </c>
      <c r="Y2454">
        <f>IF(CleanedData[[#This Row],[Recommend]]="Yes",1,0)</f>
        <v>0</v>
      </c>
      <c r="Z2454" s="6">
        <f>CleanedData[[#This Row],[Purchase Amount]]*0.15</f>
        <v>115.251</v>
      </c>
      <c r="AA2454" s="6">
        <f>CleanedData[[#This Row],[Purchase Amount]]*1.15</f>
        <v>883.59100000000001</v>
      </c>
    </row>
    <row r="2455" spans="1:27" x14ac:dyDescent="0.3">
      <c r="A2455">
        <v>2949</v>
      </c>
      <c r="B2455" t="s">
        <v>2680</v>
      </c>
      <c r="C2455" s="1">
        <v>45963</v>
      </c>
      <c r="D2455">
        <v>30</v>
      </c>
      <c r="E2455" t="s">
        <v>60</v>
      </c>
      <c r="F2455" t="s">
        <v>72</v>
      </c>
      <c r="G2455" t="s">
        <v>203</v>
      </c>
      <c r="H2455">
        <v>3</v>
      </c>
      <c r="I2455" t="s">
        <v>42</v>
      </c>
      <c r="J2455" t="s">
        <v>43</v>
      </c>
      <c r="K2455" t="s">
        <v>55</v>
      </c>
      <c r="L2455" t="s">
        <v>45</v>
      </c>
      <c r="M2455" t="s">
        <v>236</v>
      </c>
      <c r="N2455" t="s">
        <v>48</v>
      </c>
      <c r="O2455" t="s">
        <v>89</v>
      </c>
      <c r="P2455" t="s">
        <v>49</v>
      </c>
      <c r="Q2455" t="s">
        <v>58</v>
      </c>
      <c r="R2455" s="6">
        <f>_xlfn.XLOOKUP(CleanedData[[#This Row],[Product]],'02_Lookup_Tables'!$A$2:$A$126,'02_Lookup_Tables'!$B$2:$B$126)</f>
        <v>2849.09</v>
      </c>
      <c r="S2455" t="str">
        <f>VLOOKUP(CleanedData[[#This Row],[Product]],'02_Lookup_Tables'!$H$2:$I$126,2,FALSE)</f>
        <v>Home &amp; Living</v>
      </c>
      <c r="T2455" t="str">
        <f>VLOOKUP(CleanedData[[#This Row],[Province]],'02_Lookup_Tables'!$D$2:$E$10,2, FALSE)</f>
        <v>Central Region</v>
      </c>
      <c r="U2455" t="str" cm="1">
        <f t="array" ref="U2455">_xlfn.IFS(CleanedData[[#This Row],[Purchase Amount]]&lt;500,"Low",
CleanedData[[#This Row],[Purchase Amount]]&lt;5000,"Medium",
TRUE,"High")</f>
        <v>Medium</v>
      </c>
      <c r="V2455" t="str">
        <f>TEXT(CleanedData[[#This Row],[Date]],"mmmm")</f>
        <v>November</v>
      </c>
      <c r="W2455" t="str">
        <f>"Q"&amp;ROUNDUP(MONTH(CleanedData[[#This Row],[Date]])/3,0)</f>
        <v>Q4</v>
      </c>
      <c r="X2455" t="str">
        <f>IF(CleanedData[[#This Row],[Purchase Amount]]&gt;=5000,"Yes","No")</f>
        <v>No</v>
      </c>
      <c r="Y2455">
        <f>IF(CleanedData[[#This Row],[Recommend]]="Yes",1,0)</f>
        <v>0</v>
      </c>
      <c r="Z2455" s="6">
        <f>CleanedData[[#This Row],[Purchase Amount]]*0.15</f>
        <v>427.36349999999999</v>
      </c>
      <c r="AA2455" s="6">
        <f>CleanedData[[#This Row],[Purchase Amount]]*1.15</f>
        <v>3276.4535000000001</v>
      </c>
    </row>
    <row r="2456" spans="1:27" x14ac:dyDescent="0.3">
      <c r="A2456">
        <v>2952</v>
      </c>
      <c r="B2456" t="s">
        <v>2681</v>
      </c>
      <c r="C2456" s="1">
        <v>45883</v>
      </c>
      <c r="D2456">
        <v>70</v>
      </c>
      <c r="E2456" t="s">
        <v>39</v>
      </c>
      <c r="F2456" t="s">
        <v>68</v>
      </c>
      <c r="G2456" t="s">
        <v>168</v>
      </c>
      <c r="H2456">
        <v>4</v>
      </c>
      <c r="I2456" t="s">
        <v>42</v>
      </c>
      <c r="J2456" t="s">
        <v>69</v>
      </c>
      <c r="K2456" t="s">
        <v>55</v>
      </c>
      <c r="L2456" t="s">
        <v>45</v>
      </c>
      <c r="M2456" t="s">
        <v>46</v>
      </c>
      <c r="N2456" t="s">
        <v>96</v>
      </c>
      <c r="O2456" t="s">
        <v>89</v>
      </c>
      <c r="P2456" t="s">
        <v>70</v>
      </c>
      <c r="Q2456" t="s">
        <v>97</v>
      </c>
      <c r="R2456" s="6">
        <f>_xlfn.XLOOKUP(CleanedData[[#This Row],[Product]],'02_Lookup_Tables'!$A$2:$A$126,'02_Lookup_Tables'!$B$2:$B$126)</f>
        <v>14729.04</v>
      </c>
      <c r="S2456" t="str">
        <f>VLOOKUP(CleanedData[[#This Row],[Product]],'02_Lookup_Tables'!$H$2:$I$126,2,FALSE)</f>
        <v>Electronics</v>
      </c>
      <c r="T2456" t="str">
        <f>VLOOKUP(CleanedData[[#This Row],[Province]],'02_Lookup_Tables'!$D$2:$E$10,2, FALSE)</f>
        <v>Northern Region</v>
      </c>
      <c r="U2456" t="str" cm="1">
        <f t="array" ref="U2456">_xlfn.IFS(CleanedData[[#This Row],[Purchase Amount]]&lt;500,"Low",
CleanedData[[#This Row],[Purchase Amount]]&lt;5000,"Medium",
TRUE,"High")</f>
        <v>High</v>
      </c>
      <c r="V2456" t="str">
        <f>TEXT(CleanedData[[#This Row],[Date]],"mmmm")</f>
        <v>August</v>
      </c>
      <c r="W2456" t="str">
        <f>"Q"&amp;ROUNDUP(MONTH(CleanedData[[#This Row],[Date]])/3,0)</f>
        <v>Q3</v>
      </c>
      <c r="X2456" t="str">
        <f>IF(CleanedData[[#This Row],[Purchase Amount]]&gt;=5000,"Yes","No")</f>
        <v>Yes</v>
      </c>
      <c r="Y2456">
        <f>IF(CleanedData[[#This Row],[Recommend]]="Yes",1,0)</f>
        <v>0</v>
      </c>
      <c r="Z2456" s="6">
        <f>CleanedData[[#This Row],[Purchase Amount]]*0.15</f>
        <v>2209.3560000000002</v>
      </c>
      <c r="AA2456" s="6">
        <f>CleanedData[[#This Row],[Purchase Amount]]*1.15</f>
        <v>16938.396000000001</v>
      </c>
    </row>
    <row r="2457" spans="1:27" x14ac:dyDescent="0.3">
      <c r="A2457">
        <v>2953</v>
      </c>
      <c r="B2457" t="s">
        <v>2682</v>
      </c>
      <c r="C2457" s="1">
        <v>45689</v>
      </c>
      <c r="D2457">
        <v>33</v>
      </c>
      <c r="E2457" t="s">
        <v>60</v>
      </c>
      <c r="F2457" t="s">
        <v>77</v>
      </c>
      <c r="G2457" t="s">
        <v>288</v>
      </c>
      <c r="H2457">
        <v>3</v>
      </c>
      <c r="I2457" t="s">
        <v>45</v>
      </c>
      <c r="J2457" t="s">
        <v>54</v>
      </c>
      <c r="K2457" t="s">
        <v>64</v>
      </c>
      <c r="L2457" t="s">
        <v>42</v>
      </c>
      <c r="N2457" t="s">
        <v>48</v>
      </c>
      <c r="O2457" t="s">
        <v>134</v>
      </c>
      <c r="P2457" t="s">
        <v>8646</v>
      </c>
      <c r="Q2457" t="s">
        <v>58</v>
      </c>
      <c r="R2457" s="6">
        <f>_xlfn.XLOOKUP(CleanedData[[#This Row],[Product]],'02_Lookup_Tables'!$A$2:$A$126,'02_Lookup_Tables'!$B$2:$B$126)</f>
        <v>605.1</v>
      </c>
      <c r="S2457" t="str">
        <f>VLOOKUP(CleanedData[[#This Row],[Product]],'02_Lookup_Tables'!$H$2:$I$126,2,FALSE)</f>
        <v>Apparel</v>
      </c>
      <c r="T2457" t="str">
        <f>VLOOKUP(CleanedData[[#This Row],[Province]],'02_Lookup_Tables'!$D$2:$E$10,2, FALSE)</f>
        <v>Central Region</v>
      </c>
      <c r="U2457" t="str" cm="1">
        <f t="array" ref="U2457">_xlfn.IFS(CleanedData[[#This Row],[Purchase Amount]]&lt;500,"Low",
CleanedData[[#This Row],[Purchase Amount]]&lt;5000,"Medium",
TRUE,"High")</f>
        <v>Medium</v>
      </c>
      <c r="V2457" t="str">
        <f>TEXT(CleanedData[[#This Row],[Date]],"mmmm")</f>
        <v>February</v>
      </c>
      <c r="W2457" t="str">
        <f>"Q"&amp;ROUNDUP(MONTH(CleanedData[[#This Row],[Date]])/3,0)</f>
        <v>Q1</v>
      </c>
      <c r="X2457" t="str">
        <f>IF(CleanedData[[#This Row],[Purchase Amount]]&gt;=5000,"Yes","No")</f>
        <v>No</v>
      </c>
      <c r="Y2457">
        <f>IF(CleanedData[[#This Row],[Recommend]]="Yes",1,0)</f>
        <v>1</v>
      </c>
      <c r="Z2457" s="6">
        <f>CleanedData[[#This Row],[Purchase Amount]]*0.15</f>
        <v>90.765000000000001</v>
      </c>
      <c r="AA2457" s="6">
        <f>CleanedData[[#This Row],[Purchase Amount]]*1.15</f>
        <v>695.86500000000001</v>
      </c>
    </row>
    <row r="2458" spans="1:27" x14ac:dyDescent="0.3">
      <c r="A2458">
        <v>2954</v>
      </c>
      <c r="B2458" t="s">
        <v>2683</v>
      </c>
      <c r="C2458" s="1">
        <v>45318</v>
      </c>
      <c r="D2458">
        <v>25</v>
      </c>
      <c r="E2458" t="s">
        <v>52</v>
      </c>
      <c r="F2458" t="s">
        <v>72</v>
      </c>
      <c r="G2458" t="s">
        <v>294</v>
      </c>
      <c r="H2458">
        <v>3</v>
      </c>
      <c r="I2458" t="s">
        <v>42</v>
      </c>
      <c r="J2458" t="s">
        <v>43</v>
      </c>
      <c r="K2458" t="s">
        <v>44</v>
      </c>
      <c r="L2458" t="s">
        <v>45</v>
      </c>
      <c r="M2458" t="s">
        <v>79</v>
      </c>
      <c r="N2458" t="s">
        <v>48</v>
      </c>
      <c r="O2458" t="s">
        <v>89</v>
      </c>
      <c r="P2458" t="s">
        <v>49</v>
      </c>
      <c r="Q2458" t="s">
        <v>58</v>
      </c>
      <c r="R2458" s="6">
        <f>_xlfn.XLOOKUP(CleanedData[[#This Row],[Product]],'02_Lookup_Tables'!$A$2:$A$126,'02_Lookup_Tables'!$B$2:$B$126)</f>
        <v>16291.52</v>
      </c>
      <c r="S2458" t="str">
        <f>VLOOKUP(CleanedData[[#This Row],[Product]],'02_Lookup_Tables'!$H$2:$I$126,2,FALSE)</f>
        <v>Home Devices</v>
      </c>
      <c r="T2458" t="str">
        <f>VLOOKUP(CleanedData[[#This Row],[Province]],'02_Lookup_Tables'!$D$2:$E$10,2, FALSE)</f>
        <v>Central Region</v>
      </c>
      <c r="U2458" t="str" cm="1">
        <f t="array" ref="U2458">_xlfn.IFS(CleanedData[[#This Row],[Purchase Amount]]&lt;500,"Low",
CleanedData[[#This Row],[Purchase Amount]]&lt;5000,"Medium",
TRUE,"High")</f>
        <v>High</v>
      </c>
      <c r="V2458" t="str">
        <f>TEXT(CleanedData[[#This Row],[Date]],"mmmm")</f>
        <v>January</v>
      </c>
      <c r="W2458" t="str">
        <f>"Q"&amp;ROUNDUP(MONTH(CleanedData[[#This Row],[Date]])/3,0)</f>
        <v>Q1</v>
      </c>
      <c r="X2458" t="str">
        <f>IF(CleanedData[[#This Row],[Purchase Amount]]&gt;=5000,"Yes","No")</f>
        <v>Yes</v>
      </c>
      <c r="Y2458">
        <f>IF(CleanedData[[#This Row],[Recommend]]="Yes",1,0)</f>
        <v>0</v>
      </c>
      <c r="Z2458" s="6">
        <f>CleanedData[[#This Row],[Purchase Amount]]*0.15</f>
        <v>2443.7280000000001</v>
      </c>
      <c r="AA2458" s="6">
        <f>CleanedData[[#This Row],[Purchase Amount]]*1.15</f>
        <v>18735.248</v>
      </c>
    </row>
    <row r="2459" spans="1:27" x14ac:dyDescent="0.3">
      <c r="A2459">
        <v>2955</v>
      </c>
      <c r="B2459" t="s">
        <v>2684</v>
      </c>
      <c r="C2459" s="1">
        <v>45527</v>
      </c>
      <c r="D2459">
        <v>44</v>
      </c>
      <c r="E2459" t="s">
        <v>60</v>
      </c>
      <c r="F2459" t="s">
        <v>83</v>
      </c>
      <c r="G2459" t="s">
        <v>109</v>
      </c>
      <c r="H2459">
        <v>4</v>
      </c>
      <c r="I2459" t="s">
        <v>42</v>
      </c>
      <c r="J2459" t="s">
        <v>74</v>
      </c>
      <c r="K2459" t="s">
        <v>64</v>
      </c>
      <c r="L2459" t="s">
        <v>42</v>
      </c>
      <c r="M2459" t="s">
        <v>88</v>
      </c>
      <c r="N2459" t="s">
        <v>96</v>
      </c>
      <c r="O2459" t="s">
        <v>89</v>
      </c>
      <c r="P2459" t="s">
        <v>70</v>
      </c>
      <c r="Q2459" t="s">
        <v>81</v>
      </c>
      <c r="R2459" s="6">
        <f>_xlfn.XLOOKUP(CleanedData[[#This Row],[Product]],'02_Lookup_Tables'!$A$2:$A$126,'02_Lookup_Tables'!$B$2:$B$126)</f>
        <v>228.08</v>
      </c>
      <c r="S2459" t="str">
        <f>VLOOKUP(CleanedData[[#This Row],[Product]],'02_Lookup_Tables'!$H$2:$I$126,2,FALSE)</f>
        <v>Apparel</v>
      </c>
      <c r="T2459" t="str">
        <f>VLOOKUP(CleanedData[[#This Row],[Province]],'02_Lookup_Tables'!$D$2:$E$10,2, FALSE)</f>
        <v>Western Region</v>
      </c>
      <c r="U2459" t="str" cm="1">
        <f t="array" ref="U2459">_xlfn.IFS(CleanedData[[#This Row],[Purchase Amount]]&lt;500,"Low",
CleanedData[[#This Row],[Purchase Amount]]&lt;5000,"Medium",
TRUE,"High")</f>
        <v>Low</v>
      </c>
      <c r="V2459" t="str">
        <f>TEXT(CleanedData[[#This Row],[Date]],"mmmm")</f>
        <v>August</v>
      </c>
      <c r="W2459" t="str">
        <f>"Q"&amp;ROUNDUP(MONTH(CleanedData[[#This Row],[Date]])/3,0)</f>
        <v>Q3</v>
      </c>
      <c r="X2459" t="str">
        <f>IF(CleanedData[[#This Row],[Purchase Amount]]&gt;=5000,"Yes","No")</f>
        <v>No</v>
      </c>
      <c r="Y2459">
        <f>IF(CleanedData[[#This Row],[Recommend]]="Yes",1,0)</f>
        <v>0</v>
      </c>
      <c r="Z2459" s="6">
        <f>CleanedData[[#This Row],[Purchase Amount]]*0.15</f>
        <v>34.212000000000003</v>
      </c>
      <c r="AA2459" s="6">
        <f>CleanedData[[#This Row],[Purchase Amount]]*1.15</f>
        <v>262.29199999999997</v>
      </c>
    </row>
    <row r="2460" spans="1:27" x14ac:dyDescent="0.3">
      <c r="A2460">
        <v>2956</v>
      </c>
      <c r="B2460" t="s">
        <v>2685</v>
      </c>
      <c r="C2460" s="1">
        <v>45895</v>
      </c>
      <c r="D2460">
        <v>69</v>
      </c>
      <c r="E2460" t="s">
        <v>52</v>
      </c>
      <c r="F2460" t="s">
        <v>72</v>
      </c>
      <c r="G2460" t="s">
        <v>271</v>
      </c>
      <c r="H2460">
        <v>3</v>
      </c>
      <c r="I2460" t="s">
        <v>42</v>
      </c>
      <c r="J2460" t="s">
        <v>69</v>
      </c>
      <c r="K2460" t="s">
        <v>44</v>
      </c>
      <c r="L2460" t="s">
        <v>45</v>
      </c>
      <c r="M2460" t="s">
        <v>184</v>
      </c>
      <c r="N2460" t="s">
        <v>48</v>
      </c>
      <c r="O2460" t="s">
        <v>148</v>
      </c>
      <c r="P2460" t="s">
        <v>49</v>
      </c>
      <c r="Q2460" t="s">
        <v>97</v>
      </c>
      <c r="R2460" s="6">
        <f>_xlfn.XLOOKUP(CleanedData[[#This Row],[Product]],'02_Lookup_Tables'!$A$2:$A$126,'02_Lookup_Tables'!$B$2:$B$126)</f>
        <v>119.63</v>
      </c>
      <c r="S2460" t="str">
        <f>VLOOKUP(CleanedData[[#This Row],[Product]],'02_Lookup_Tables'!$H$2:$I$126,2,FALSE)</f>
        <v>Food</v>
      </c>
      <c r="T2460" t="str">
        <f>VLOOKUP(CleanedData[[#This Row],[Province]],'02_Lookup_Tables'!$D$2:$E$10,2, FALSE)</f>
        <v>Central Region</v>
      </c>
      <c r="U2460" t="str" cm="1">
        <f t="array" ref="U2460">_xlfn.IFS(CleanedData[[#This Row],[Purchase Amount]]&lt;500,"Low",
CleanedData[[#This Row],[Purchase Amount]]&lt;5000,"Medium",
TRUE,"High")</f>
        <v>Low</v>
      </c>
      <c r="V2460" t="str">
        <f>TEXT(CleanedData[[#This Row],[Date]],"mmmm")</f>
        <v>August</v>
      </c>
      <c r="W2460" t="str">
        <f>"Q"&amp;ROUNDUP(MONTH(CleanedData[[#This Row],[Date]])/3,0)</f>
        <v>Q3</v>
      </c>
      <c r="X2460" t="str">
        <f>IF(CleanedData[[#This Row],[Purchase Amount]]&gt;=5000,"Yes","No")</f>
        <v>No</v>
      </c>
      <c r="Y2460">
        <f>IF(CleanedData[[#This Row],[Recommend]]="Yes",1,0)</f>
        <v>0</v>
      </c>
      <c r="Z2460" s="6">
        <f>CleanedData[[#This Row],[Purchase Amount]]*0.15</f>
        <v>17.944499999999998</v>
      </c>
      <c r="AA2460" s="6">
        <f>CleanedData[[#This Row],[Purchase Amount]]*1.15</f>
        <v>137.57449999999997</v>
      </c>
    </row>
    <row r="2461" spans="1:27" x14ac:dyDescent="0.3">
      <c r="A2461">
        <v>2959</v>
      </c>
      <c r="B2461" t="s">
        <v>2686</v>
      </c>
      <c r="C2461" s="1">
        <v>45696</v>
      </c>
      <c r="D2461">
        <v>18</v>
      </c>
      <c r="E2461" t="s">
        <v>60</v>
      </c>
      <c r="F2461" t="s">
        <v>125</v>
      </c>
      <c r="G2461" t="s">
        <v>168</v>
      </c>
      <c r="H2461">
        <v>4</v>
      </c>
      <c r="I2461" t="s">
        <v>42</v>
      </c>
      <c r="J2461" t="s">
        <v>63</v>
      </c>
      <c r="K2461" t="s">
        <v>64</v>
      </c>
      <c r="L2461" t="s">
        <v>42</v>
      </c>
      <c r="N2461" t="s">
        <v>96</v>
      </c>
      <c r="O2461" t="s">
        <v>134</v>
      </c>
      <c r="P2461" t="s">
        <v>8646</v>
      </c>
      <c r="Q2461" t="s">
        <v>66</v>
      </c>
      <c r="R2461" s="6">
        <f>_xlfn.XLOOKUP(CleanedData[[#This Row],[Product]],'02_Lookup_Tables'!$A$2:$A$126,'02_Lookup_Tables'!$B$2:$B$126)</f>
        <v>14729.04</v>
      </c>
      <c r="S2461" t="str">
        <f>VLOOKUP(CleanedData[[#This Row],[Product]],'02_Lookup_Tables'!$H$2:$I$126,2,FALSE)</f>
        <v>Electronics</v>
      </c>
      <c r="T2461" t="str">
        <f>VLOOKUP(CleanedData[[#This Row],[Province]],'02_Lookup_Tables'!$D$2:$E$10,2, FALSE)</f>
        <v>Western Region</v>
      </c>
      <c r="U2461" t="str" cm="1">
        <f t="array" ref="U2461">_xlfn.IFS(CleanedData[[#This Row],[Purchase Amount]]&lt;500,"Low",
CleanedData[[#This Row],[Purchase Amount]]&lt;5000,"Medium",
TRUE,"High")</f>
        <v>High</v>
      </c>
      <c r="V2461" t="str">
        <f>TEXT(CleanedData[[#This Row],[Date]],"mmmm")</f>
        <v>February</v>
      </c>
      <c r="W2461" t="str">
        <f>"Q"&amp;ROUNDUP(MONTH(CleanedData[[#This Row],[Date]])/3,0)</f>
        <v>Q1</v>
      </c>
      <c r="X2461" t="str">
        <f>IF(CleanedData[[#This Row],[Purchase Amount]]&gt;=5000,"Yes","No")</f>
        <v>Yes</v>
      </c>
      <c r="Y2461">
        <f>IF(CleanedData[[#This Row],[Recommend]]="Yes",1,0)</f>
        <v>0</v>
      </c>
      <c r="Z2461" s="6">
        <f>CleanedData[[#This Row],[Purchase Amount]]*0.15</f>
        <v>2209.3560000000002</v>
      </c>
      <c r="AA2461" s="6">
        <f>CleanedData[[#This Row],[Purchase Amount]]*1.15</f>
        <v>16938.396000000001</v>
      </c>
    </row>
    <row r="2462" spans="1:27" x14ac:dyDescent="0.3">
      <c r="A2462">
        <v>2960</v>
      </c>
      <c r="B2462" t="s">
        <v>2687</v>
      </c>
      <c r="C2462" s="1">
        <v>45980</v>
      </c>
      <c r="E2462" t="s">
        <v>39</v>
      </c>
      <c r="F2462" t="s">
        <v>40</v>
      </c>
      <c r="G2462" t="s">
        <v>109</v>
      </c>
      <c r="H2462">
        <v>4</v>
      </c>
      <c r="I2462" t="s">
        <v>42</v>
      </c>
      <c r="J2462" t="s">
        <v>74</v>
      </c>
      <c r="K2462" t="s">
        <v>44</v>
      </c>
      <c r="L2462" t="s">
        <v>42</v>
      </c>
      <c r="M2462" t="s">
        <v>196</v>
      </c>
      <c r="N2462" t="s">
        <v>96</v>
      </c>
      <c r="O2462" t="s">
        <v>89</v>
      </c>
      <c r="P2462" t="s">
        <v>70</v>
      </c>
      <c r="Q2462" t="s">
        <v>166</v>
      </c>
      <c r="R2462" s="6">
        <f>_xlfn.XLOOKUP(CleanedData[[#This Row],[Product]],'02_Lookup_Tables'!$A$2:$A$126,'02_Lookup_Tables'!$B$2:$B$126)</f>
        <v>228.08</v>
      </c>
      <c r="S2462" t="str">
        <f>VLOOKUP(CleanedData[[#This Row],[Product]],'02_Lookup_Tables'!$H$2:$I$126,2,FALSE)</f>
        <v>Apparel</v>
      </c>
      <c r="T2462" t="str">
        <f>VLOOKUP(CleanedData[[#This Row],[Province]],'02_Lookup_Tables'!$D$2:$E$10,2, FALSE)</f>
        <v>Northern Region</v>
      </c>
      <c r="U2462" t="str" cm="1">
        <f t="array" ref="U2462">_xlfn.IFS(CleanedData[[#This Row],[Purchase Amount]]&lt;500,"Low",
CleanedData[[#This Row],[Purchase Amount]]&lt;5000,"Medium",
TRUE,"High")</f>
        <v>Low</v>
      </c>
      <c r="V2462" t="str">
        <f>TEXT(CleanedData[[#This Row],[Date]],"mmmm")</f>
        <v>November</v>
      </c>
      <c r="W2462" t="str">
        <f>"Q"&amp;ROUNDUP(MONTH(CleanedData[[#This Row],[Date]])/3,0)</f>
        <v>Q4</v>
      </c>
      <c r="X2462" t="str">
        <f>IF(CleanedData[[#This Row],[Purchase Amount]]&gt;=5000,"Yes","No")</f>
        <v>No</v>
      </c>
      <c r="Y2462">
        <f>IF(CleanedData[[#This Row],[Recommend]]="Yes",1,0)</f>
        <v>0</v>
      </c>
      <c r="Z2462" s="6">
        <f>CleanedData[[#This Row],[Purchase Amount]]*0.15</f>
        <v>34.212000000000003</v>
      </c>
      <c r="AA2462" s="6">
        <f>CleanedData[[#This Row],[Purchase Amount]]*1.15</f>
        <v>262.29199999999997</v>
      </c>
    </row>
    <row r="2463" spans="1:27" x14ac:dyDescent="0.3">
      <c r="A2463">
        <v>2961</v>
      </c>
      <c r="B2463" t="s">
        <v>2688</v>
      </c>
      <c r="C2463" s="1">
        <v>45529</v>
      </c>
      <c r="D2463">
        <v>23</v>
      </c>
      <c r="E2463" t="s">
        <v>52</v>
      </c>
      <c r="F2463" t="s">
        <v>40</v>
      </c>
      <c r="G2463" t="s">
        <v>182</v>
      </c>
      <c r="H2463">
        <v>2</v>
      </c>
      <c r="I2463" t="s">
        <v>45</v>
      </c>
      <c r="J2463" t="s">
        <v>69</v>
      </c>
      <c r="K2463" t="s">
        <v>55</v>
      </c>
      <c r="L2463" t="s">
        <v>42</v>
      </c>
      <c r="M2463" t="s">
        <v>190</v>
      </c>
      <c r="N2463" t="s">
        <v>47</v>
      </c>
      <c r="O2463" t="s">
        <v>89</v>
      </c>
      <c r="P2463" t="s">
        <v>49</v>
      </c>
      <c r="Q2463" t="s">
        <v>66</v>
      </c>
      <c r="R2463" s="6">
        <f>_xlfn.XLOOKUP(CleanedData[[#This Row],[Product]],'02_Lookup_Tables'!$A$2:$A$126,'02_Lookup_Tables'!$B$2:$B$126)</f>
        <v>3715.65</v>
      </c>
      <c r="S2463" t="str">
        <f>VLOOKUP(CleanedData[[#This Row],[Product]],'02_Lookup_Tables'!$H$2:$I$126,2,FALSE)</f>
        <v>Home Devices</v>
      </c>
      <c r="T2463" t="str">
        <f>VLOOKUP(CleanedData[[#This Row],[Province]],'02_Lookup_Tables'!$D$2:$E$10,2, FALSE)</f>
        <v>Northern Region</v>
      </c>
      <c r="U2463" t="str" cm="1">
        <f t="array" ref="U2463">_xlfn.IFS(CleanedData[[#This Row],[Purchase Amount]]&lt;500,"Low",
CleanedData[[#This Row],[Purchase Amount]]&lt;5000,"Medium",
TRUE,"High")</f>
        <v>Medium</v>
      </c>
      <c r="V2463" t="str">
        <f>TEXT(CleanedData[[#This Row],[Date]],"mmmm")</f>
        <v>August</v>
      </c>
      <c r="W2463" t="str">
        <f>"Q"&amp;ROUNDUP(MONTH(CleanedData[[#This Row],[Date]])/3,0)</f>
        <v>Q3</v>
      </c>
      <c r="X2463" t="str">
        <f>IF(CleanedData[[#This Row],[Purchase Amount]]&gt;=5000,"Yes","No")</f>
        <v>No</v>
      </c>
      <c r="Y2463">
        <f>IF(CleanedData[[#This Row],[Recommend]]="Yes",1,0)</f>
        <v>1</v>
      </c>
      <c r="Z2463" s="6">
        <f>CleanedData[[#This Row],[Purchase Amount]]*0.15</f>
        <v>557.34749999999997</v>
      </c>
      <c r="AA2463" s="6">
        <f>CleanedData[[#This Row],[Purchase Amount]]*1.15</f>
        <v>4272.9974999999995</v>
      </c>
    </row>
    <row r="2464" spans="1:27" x14ac:dyDescent="0.3">
      <c r="A2464">
        <v>2962</v>
      </c>
      <c r="B2464" t="s">
        <v>2689</v>
      </c>
      <c r="C2464" s="1">
        <v>45452</v>
      </c>
      <c r="D2464">
        <v>43</v>
      </c>
      <c r="E2464" t="s">
        <v>52</v>
      </c>
      <c r="F2464" t="s">
        <v>40</v>
      </c>
      <c r="G2464" t="s">
        <v>192</v>
      </c>
      <c r="H2464">
        <v>1</v>
      </c>
      <c r="I2464" t="s">
        <v>45</v>
      </c>
      <c r="J2464" t="s">
        <v>63</v>
      </c>
      <c r="K2464" t="s">
        <v>44</v>
      </c>
      <c r="L2464" t="s">
        <v>45</v>
      </c>
      <c r="N2464" t="s">
        <v>80</v>
      </c>
      <c r="O2464" t="s">
        <v>134</v>
      </c>
      <c r="P2464" t="s">
        <v>8646</v>
      </c>
      <c r="Q2464" t="s">
        <v>81</v>
      </c>
      <c r="R2464" s="6">
        <f>_xlfn.XLOOKUP(CleanedData[[#This Row],[Product]],'02_Lookup_Tables'!$A$2:$A$126,'02_Lookup_Tables'!$B$2:$B$126)</f>
        <v>13261</v>
      </c>
      <c r="S2464" t="str">
        <f>VLOOKUP(CleanedData[[#This Row],[Product]],'02_Lookup_Tables'!$H$2:$I$126,2,FALSE)</f>
        <v>Electronics</v>
      </c>
      <c r="T2464" t="str">
        <f>VLOOKUP(CleanedData[[#This Row],[Province]],'02_Lookup_Tables'!$D$2:$E$10,2, FALSE)</f>
        <v>Northern Region</v>
      </c>
      <c r="U2464" t="str" cm="1">
        <f t="array" ref="U2464">_xlfn.IFS(CleanedData[[#This Row],[Purchase Amount]]&lt;500,"Low",
CleanedData[[#This Row],[Purchase Amount]]&lt;5000,"Medium",
TRUE,"High")</f>
        <v>High</v>
      </c>
      <c r="V2464" t="str">
        <f>TEXT(CleanedData[[#This Row],[Date]],"mmmm")</f>
        <v>June</v>
      </c>
      <c r="W2464" t="str">
        <f>"Q"&amp;ROUNDUP(MONTH(CleanedData[[#This Row],[Date]])/3,0)</f>
        <v>Q2</v>
      </c>
      <c r="X2464" t="str">
        <f>IF(CleanedData[[#This Row],[Purchase Amount]]&gt;=5000,"Yes","No")</f>
        <v>Yes</v>
      </c>
      <c r="Y2464">
        <f>IF(CleanedData[[#This Row],[Recommend]]="Yes",1,0)</f>
        <v>1</v>
      </c>
      <c r="Z2464" s="6">
        <f>CleanedData[[#This Row],[Purchase Amount]]*0.15</f>
        <v>1989.1499999999999</v>
      </c>
      <c r="AA2464" s="6">
        <f>CleanedData[[#This Row],[Purchase Amount]]*1.15</f>
        <v>15250.15</v>
      </c>
    </row>
    <row r="2465" spans="1:27" x14ac:dyDescent="0.3">
      <c r="A2465">
        <v>2963</v>
      </c>
      <c r="B2465" t="s">
        <v>2690</v>
      </c>
      <c r="C2465" s="1">
        <v>45413</v>
      </c>
      <c r="E2465" t="s">
        <v>52</v>
      </c>
      <c r="F2465" t="s">
        <v>61</v>
      </c>
      <c r="G2465" t="s">
        <v>450</v>
      </c>
      <c r="H2465">
        <v>5</v>
      </c>
      <c r="I2465" t="s">
        <v>45</v>
      </c>
      <c r="J2465" t="s">
        <v>54</v>
      </c>
      <c r="K2465" t="s">
        <v>64</v>
      </c>
      <c r="L2465" t="s">
        <v>45</v>
      </c>
      <c r="M2465" t="s">
        <v>180</v>
      </c>
      <c r="N2465" t="s">
        <v>57</v>
      </c>
      <c r="O2465" t="s">
        <v>89</v>
      </c>
      <c r="P2465" t="s">
        <v>70</v>
      </c>
      <c r="Q2465" t="s">
        <v>166</v>
      </c>
      <c r="R2465" s="6">
        <f>_xlfn.XLOOKUP(CleanedData[[#This Row],[Product]],'02_Lookup_Tables'!$A$2:$A$126,'02_Lookup_Tables'!$B$2:$B$126)</f>
        <v>74.72</v>
      </c>
      <c r="S2465" t="str">
        <f>VLOOKUP(CleanedData[[#This Row],[Product]],'02_Lookup_Tables'!$H$2:$I$126,2,FALSE)</f>
        <v>Food</v>
      </c>
      <c r="T2465" t="str">
        <f>VLOOKUP(CleanedData[[#This Row],[Province]],'02_Lookup_Tables'!$D$2:$E$10,2, FALSE)</f>
        <v>Southern Region</v>
      </c>
      <c r="U2465" t="str" cm="1">
        <f t="array" ref="U2465">_xlfn.IFS(CleanedData[[#This Row],[Purchase Amount]]&lt;500,"Low",
CleanedData[[#This Row],[Purchase Amount]]&lt;5000,"Medium",
TRUE,"High")</f>
        <v>Low</v>
      </c>
      <c r="V2465" t="str">
        <f>TEXT(CleanedData[[#This Row],[Date]],"mmmm")</f>
        <v>May</v>
      </c>
      <c r="W2465" t="str">
        <f>"Q"&amp;ROUNDUP(MONTH(CleanedData[[#This Row],[Date]])/3,0)</f>
        <v>Q2</v>
      </c>
      <c r="X2465" t="str">
        <f>IF(CleanedData[[#This Row],[Purchase Amount]]&gt;=5000,"Yes","No")</f>
        <v>No</v>
      </c>
      <c r="Y2465">
        <f>IF(CleanedData[[#This Row],[Recommend]]="Yes",1,0)</f>
        <v>1</v>
      </c>
      <c r="Z2465" s="6">
        <f>CleanedData[[#This Row],[Purchase Amount]]*0.15</f>
        <v>11.208</v>
      </c>
      <c r="AA2465" s="6">
        <f>CleanedData[[#This Row],[Purchase Amount]]*1.15</f>
        <v>85.927999999999997</v>
      </c>
    </row>
    <row r="2466" spans="1:27" x14ac:dyDescent="0.3">
      <c r="A2466">
        <v>2964</v>
      </c>
      <c r="B2466" t="s">
        <v>2691</v>
      </c>
      <c r="C2466" s="1">
        <v>46013</v>
      </c>
      <c r="D2466">
        <v>66</v>
      </c>
      <c r="E2466" t="s">
        <v>52</v>
      </c>
      <c r="F2466" t="s">
        <v>72</v>
      </c>
      <c r="G2466" t="s">
        <v>450</v>
      </c>
      <c r="H2466">
        <v>4</v>
      </c>
      <c r="I2466" t="s">
        <v>42</v>
      </c>
      <c r="J2466" t="s">
        <v>63</v>
      </c>
      <c r="K2466" t="s">
        <v>44</v>
      </c>
      <c r="L2466" t="s">
        <v>45</v>
      </c>
      <c r="M2466" t="s">
        <v>180</v>
      </c>
      <c r="N2466" t="s">
        <v>96</v>
      </c>
      <c r="O2466" t="s">
        <v>89</v>
      </c>
      <c r="P2466" t="s">
        <v>70</v>
      </c>
      <c r="Q2466" t="s">
        <v>97</v>
      </c>
      <c r="R2466" s="6">
        <f>_xlfn.XLOOKUP(CleanedData[[#This Row],[Product]],'02_Lookup_Tables'!$A$2:$A$126,'02_Lookup_Tables'!$B$2:$B$126)</f>
        <v>74.72</v>
      </c>
      <c r="S2466" t="str">
        <f>VLOOKUP(CleanedData[[#This Row],[Product]],'02_Lookup_Tables'!$H$2:$I$126,2,FALSE)</f>
        <v>Food</v>
      </c>
      <c r="T2466" t="str">
        <f>VLOOKUP(CleanedData[[#This Row],[Province]],'02_Lookup_Tables'!$D$2:$E$10,2, FALSE)</f>
        <v>Central Region</v>
      </c>
      <c r="U2466" t="str" cm="1">
        <f t="array" ref="U2466">_xlfn.IFS(CleanedData[[#This Row],[Purchase Amount]]&lt;500,"Low",
CleanedData[[#This Row],[Purchase Amount]]&lt;5000,"Medium",
TRUE,"High")</f>
        <v>Low</v>
      </c>
      <c r="V2466" t="str">
        <f>TEXT(CleanedData[[#This Row],[Date]],"mmmm")</f>
        <v>December</v>
      </c>
      <c r="W2466" t="str">
        <f>"Q"&amp;ROUNDUP(MONTH(CleanedData[[#This Row],[Date]])/3,0)</f>
        <v>Q4</v>
      </c>
      <c r="X2466" t="str">
        <f>IF(CleanedData[[#This Row],[Purchase Amount]]&gt;=5000,"Yes","No")</f>
        <v>No</v>
      </c>
      <c r="Y2466">
        <f>IF(CleanedData[[#This Row],[Recommend]]="Yes",1,0)</f>
        <v>0</v>
      </c>
      <c r="Z2466" s="6">
        <f>CleanedData[[#This Row],[Purchase Amount]]*0.15</f>
        <v>11.208</v>
      </c>
      <c r="AA2466" s="6">
        <f>CleanedData[[#This Row],[Purchase Amount]]*1.15</f>
        <v>85.927999999999997</v>
      </c>
    </row>
    <row r="2467" spans="1:27" x14ac:dyDescent="0.3">
      <c r="A2467">
        <v>2965</v>
      </c>
      <c r="B2467" t="s">
        <v>2692</v>
      </c>
      <c r="C2467" s="1">
        <v>45934</v>
      </c>
      <c r="D2467">
        <v>53</v>
      </c>
      <c r="E2467" t="s">
        <v>52</v>
      </c>
      <c r="F2467" t="s">
        <v>130</v>
      </c>
      <c r="G2467" t="s">
        <v>311</v>
      </c>
      <c r="H2467">
        <v>2</v>
      </c>
      <c r="I2467" t="s">
        <v>45</v>
      </c>
      <c r="J2467" t="s">
        <v>43</v>
      </c>
      <c r="K2467" t="s">
        <v>64</v>
      </c>
      <c r="L2467" t="s">
        <v>42</v>
      </c>
      <c r="N2467" t="s">
        <v>47</v>
      </c>
      <c r="O2467" t="s">
        <v>134</v>
      </c>
      <c r="P2467" t="s">
        <v>8646</v>
      </c>
      <c r="Q2467" t="s">
        <v>93</v>
      </c>
      <c r="R2467" s="6">
        <f>_xlfn.XLOOKUP(CleanedData[[#This Row],[Product]],'02_Lookup_Tables'!$A$2:$A$126,'02_Lookup_Tables'!$B$2:$B$126)</f>
        <v>954.6</v>
      </c>
      <c r="S2467" t="str">
        <f>VLOOKUP(CleanedData[[#This Row],[Product]],'02_Lookup_Tables'!$H$2:$I$126,2,FALSE)</f>
        <v>Apparel</v>
      </c>
      <c r="T2467" t="str">
        <f>VLOOKUP(CleanedData[[#This Row],[Province]],'02_Lookup_Tables'!$D$2:$E$10,2, FALSE)</f>
        <v>Eastern Region</v>
      </c>
      <c r="U2467" t="str" cm="1">
        <f t="array" ref="U2467">_xlfn.IFS(CleanedData[[#This Row],[Purchase Amount]]&lt;500,"Low",
CleanedData[[#This Row],[Purchase Amount]]&lt;5000,"Medium",
TRUE,"High")</f>
        <v>Medium</v>
      </c>
      <c r="V2467" t="str">
        <f>TEXT(CleanedData[[#This Row],[Date]],"mmmm")</f>
        <v>October</v>
      </c>
      <c r="W2467" t="str">
        <f>"Q"&amp;ROUNDUP(MONTH(CleanedData[[#This Row],[Date]])/3,0)</f>
        <v>Q4</v>
      </c>
      <c r="X2467" t="str">
        <f>IF(CleanedData[[#This Row],[Purchase Amount]]&gt;=5000,"Yes","No")</f>
        <v>No</v>
      </c>
      <c r="Y2467">
        <f>IF(CleanedData[[#This Row],[Recommend]]="Yes",1,0)</f>
        <v>1</v>
      </c>
      <c r="Z2467" s="6">
        <f>CleanedData[[#This Row],[Purchase Amount]]*0.15</f>
        <v>143.19</v>
      </c>
      <c r="AA2467" s="6">
        <f>CleanedData[[#This Row],[Purchase Amount]]*1.15</f>
        <v>1097.79</v>
      </c>
    </row>
    <row r="2468" spans="1:27" x14ac:dyDescent="0.3">
      <c r="A2468">
        <v>2967</v>
      </c>
      <c r="B2468" t="s">
        <v>2693</v>
      </c>
      <c r="C2468" s="1">
        <v>45939</v>
      </c>
      <c r="D2468">
        <v>71</v>
      </c>
      <c r="E2468" t="s">
        <v>39</v>
      </c>
      <c r="F2468" t="s">
        <v>130</v>
      </c>
      <c r="G2468" t="s">
        <v>62</v>
      </c>
      <c r="H2468">
        <v>5</v>
      </c>
      <c r="I2468" t="s">
        <v>45</v>
      </c>
      <c r="J2468" t="s">
        <v>74</v>
      </c>
      <c r="K2468" t="s">
        <v>64</v>
      </c>
      <c r="L2468" t="s">
        <v>42</v>
      </c>
      <c r="M2468" t="s">
        <v>92</v>
      </c>
      <c r="N2468" t="s">
        <v>57</v>
      </c>
      <c r="O2468" t="s">
        <v>89</v>
      </c>
      <c r="P2468" t="s">
        <v>70</v>
      </c>
      <c r="Q2468" t="s">
        <v>97</v>
      </c>
      <c r="R2468" s="6">
        <f>_xlfn.XLOOKUP(CleanedData[[#This Row],[Product]],'02_Lookup_Tables'!$A$2:$A$126,'02_Lookup_Tables'!$B$2:$B$126)</f>
        <v>230.14</v>
      </c>
      <c r="S2468" t="str">
        <f>VLOOKUP(CleanedData[[#This Row],[Product]],'02_Lookup_Tables'!$H$2:$I$126,2,FALSE)</f>
        <v>Sports &amp; Outdoors</v>
      </c>
      <c r="T2468" t="str">
        <f>VLOOKUP(CleanedData[[#This Row],[Province]],'02_Lookup_Tables'!$D$2:$E$10,2, FALSE)</f>
        <v>Eastern Region</v>
      </c>
      <c r="U2468" t="str" cm="1">
        <f t="array" ref="U2468">_xlfn.IFS(CleanedData[[#This Row],[Purchase Amount]]&lt;500,"Low",
CleanedData[[#This Row],[Purchase Amount]]&lt;5000,"Medium",
TRUE,"High")</f>
        <v>Low</v>
      </c>
      <c r="V2468" t="str">
        <f>TEXT(CleanedData[[#This Row],[Date]],"mmmm")</f>
        <v>October</v>
      </c>
      <c r="W2468" t="str">
        <f>"Q"&amp;ROUNDUP(MONTH(CleanedData[[#This Row],[Date]])/3,0)</f>
        <v>Q4</v>
      </c>
      <c r="X2468" t="str">
        <f>IF(CleanedData[[#This Row],[Purchase Amount]]&gt;=5000,"Yes","No")</f>
        <v>No</v>
      </c>
      <c r="Y2468">
        <f>IF(CleanedData[[#This Row],[Recommend]]="Yes",1,0)</f>
        <v>1</v>
      </c>
      <c r="Z2468" s="6">
        <f>CleanedData[[#This Row],[Purchase Amount]]*0.15</f>
        <v>34.520999999999994</v>
      </c>
      <c r="AA2468" s="6">
        <f>CleanedData[[#This Row],[Purchase Amount]]*1.15</f>
        <v>264.66099999999994</v>
      </c>
    </row>
    <row r="2469" spans="1:27" x14ac:dyDescent="0.3">
      <c r="A2469">
        <v>2968</v>
      </c>
      <c r="B2469" t="s">
        <v>2694</v>
      </c>
      <c r="C2469" s="1">
        <v>45969</v>
      </c>
      <c r="D2469">
        <v>73</v>
      </c>
      <c r="E2469" t="s">
        <v>39</v>
      </c>
      <c r="F2469" t="s">
        <v>130</v>
      </c>
      <c r="G2469" t="s">
        <v>201</v>
      </c>
      <c r="H2469">
        <v>3</v>
      </c>
      <c r="I2469" t="s">
        <v>45</v>
      </c>
      <c r="J2469" t="s">
        <v>54</v>
      </c>
      <c r="K2469" t="s">
        <v>44</v>
      </c>
      <c r="L2469" t="s">
        <v>45</v>
      </c>
      <c r="M2469" t="s">
        <v>147</v>
      </c>
      <c r="N2469" t="s">
        <v>48</v>
      </c>
      <c r="O2469" t="s">
        <v>148</v>
      </c>
      <c r="P2469" t="s">
        <v>49</v>
      </c>
      <c r="Q2469" t="s">
        <v>97</v>
      </c>
      <c r="R2469" s="6">
        <f>_xlfn.XLOOKUP(CleanedData[[#This Row],[Product]],'02_Lookup_Tables'!$A$2:$A$126,'02_Lookup_Tables'!$B$2:$B$126)</f>
        <v>755.66</v>
      </c>
      <c r="S2469" t="str">
        <f>VLOOKUP(CleanedData[[#This Row],[Product]],'02_Lookup_Tables'!$H$2:$I$126,2,FALSE)</f>
        <v>Home &amp; Living</v>
      </c>
      <c r="T2469" t="str">
        <f>VLOOKUP(CleanedData[[#This Row],[Province]],'02_Lookup_Tables'!$D$2:$E$10,2, FALSE)</f>
        <v>Eastern Region</v>
      </c>
      <c r="U2469" t="str" cm="1">
        <f t="array" ref="U2469">_xlfn.IFS(CleanedData[[#This Row],[Purchase Amount]]&lt;500,"Low",
CleanedData[[#This Row],[Purchase Amount]]&lt;5000,"Medium",
TRUE,"High")</f>
        <v>Medium</v>
      </c>
      <c r="V2469" t="str">
        <f>TEXT(CleanedData[[#This Row],[Date]],"mmmm")</f>
        <v>November</v>
      </c>
      <c r="W2469" t="str">
        <f>"Q"&amp;ROUNDUP(MONTH(CleanedData[[#This Row],[Date]])/3,0)</f>
        <v>Q4</v>
      </c>
      <c r="X2469" t="str">
        <f>IF(CleanedData[[#This Row],[Purchase Amount]]&gt;=5000,"Yes","No")</f>
        <v>No</v>
      </c>
      <c r="Y2469">
        <f>IF(CleanedData[[#This Row],[Recommend]]="Yes",1,0)</f>
        <v>1</v>
      </c>
      <c r="Z2469" s="6">
        <f>CleanedData[[#This Row],[Purchase Amount]]*0.15</f>
        <v>113.34899999999999</v>
      </c>
      <c r="AA2469" s="6">
        <f>CleanedData[[#This Row],[Purchase Amount]]*1.15</f>
        <v>869.0089999999999</v>
      </c>
    </row>
    <row r="2470" spans="1:27" x14ac:dyDescent="0.3">
      <c r="A2470">
        <v>2969</v>
      </c>
      <c r="B2470" t="s">
        <v>2695</v>
      </c>
      <c r="C2470" s="1">
        <v>45512</v>
      </c>
      <c r="D2470">
        <v>55</v>
      </c>
      <c r="E2470" t="s">
        <v>60</v>
      </c>
      <c r="F2470" t="s">
        <v>108</v>
      </c>
      <c r="G2470" t="s">
        <v>150</v>
      </c>
      <c r="H2470">
        <v>2</v>
      </c>
      <c r="I2470" t="s">
        <v>45</v>
      </c>
      <c r="J2470" t="s">
        <v>54</v>
      </c>
      <c r="K2470" t="s">
        <v>44</v>
      </c>
      <c r="L2470" t="s">
        <v>45</v>
      </c>
      <c r="M2470" t="s">
        <v>56</v>
      </c>
      <c r="N2470" t="s">
        <v>47</v>
      </c>
      <c r="O2470" t="s">
        <v>148</v>
      </c>
      <c r="P2470" t="s">
        <v>70</v>
      </c>
      <c r="Q2470" t="s">
        <v>50</v>
      </c>
      <c r="R2470" s="6">
        <f>_xlfn.XLOOKUP(CleanedData[[#This Row],[Product]],'02_Lookup_Tables'!$A$2:$A$126,'02_Lookup_Tables'!$B$2:$B$126)</f>
        <v>14808.31</v>
      </c>
      <c r="S2470" t="str">
        <f>VLOOKUP(CleanedData[[#This Row],[Product]],'02_Lookup_Tables'!$H$2:$I$126,2,FALSE)</f>
        <v>Electronics</v>
      </c>
      <c r="T2470" t="str">
        <f>VLOOKUP(CleanedData[[#This Row],[Province]],'02_Lookup_Tables'!$D$2:$E$10,2, FALSE)</f>
        <v>Gauteng Region</v>
      </c>
      <c r="U2470" t="str" cm="1">
        <f t="array" ref="U2470">_xlfn.IFS(CleanedData[[#This Row],[Purchase Amount]]&lt;500,"Low",
CleanedData[[#This Row],[Purchase Amount]]&lt;5000,"Medium",
TRUE,"High")</f>
        <v>High</v>
      </c>
      <c r="V2470" t="str">
        <f>TEXT(CleanedData[[#This Row],[Date]],"mmmm")</f>
        <v>August</v>
      </c>
      <c r="W2470" t="str">
        <f>"Q"&amp;ROUNDUP(MONTH(CleanedData[[#This Row],[Date]])/3,0)</f>
        <v>Q3</v>
      </c>
      <c r="X2470" t="str">
        <f>IF(CleanedData[[#This Row],[Purchase Amount]]&gt;=5000,"Yes","No")</f>
        <v>Yes</v>
      </c>
      <c r="Y2470">
        <f>IF(CleanedData[[#This Row],[Recommend]]="Yes",1,0)</f>
        <v>1</v>
      </c>
      <c r="Z2470" s="6">
        <f>CleanedData[[#This Row],[Purchase Amount]]*0.15</f>
        <v>2221.2464999999997</v>
      </c>
      <c r="AA2470" s="6">
        <f>CleanedData[[#This Row],[Purchase Amount]]*1.15</f>
        <v>17029.556499999999</v>
      </c>
    </row>
    <row r="2471" spans="1:27" x14ac:dyDescent="0.3">
      <c r="A2471">
        <v>2970</v>
      </c>
      <c r="B2471" t="s">
        <v>2696</v>
      </c>
      <c r="C2471" s="1">
        <v>45507</v>
      </c>
      <c r="D2471">
        <v>19</v>
      </c>
      <c r="E2471" t="s">
        <v>52</v>
      </c>
      <c r="F2471" t="s">
        <v>83</v>
      </c>
      <c r="G2471" t="s">
        <v>307</v>
      </c>
      <c r="H2471">
        <v>2</v>
      </c>
      <c r="I2471" t="s">
        <v>45</v>
      </c>
      <c r="J2471" t="s">
        <v>63</v>
      </c>
      <c r="K2471" t="s">
        <v>55</v>
      </c>
      <c r="L2471" t="s">
        <v>45</v>
      </c>
      <c r="M2471" t="s">
        <v>208</v>
      </c>
      <c r="N2471" t="s">
        <v>47</v>
      </c>
      <c r="O2471" t="s">
        <v>89</v>
      </c>
      <c r="P2471" t="s">
        <v>49</v>
      </c>
      <c r="Q2471" t="s">
        <v>66</v>
      </c>
      <c r="R2471" s="6">
        <f>_xlfn.XLOOKUP(CleanedData[[#This Row],[Product]],'02_Lookup_Tables'!$A$2:$A$126,'02_Lookup_Tables'!$B$2:$B$126)</f>
        <v>824.74</v>
      </c>
      <c r="S2471" t="str">
        <f>VLOOKUP(CleanedData[[#This Row],[Product]],'02_Lookup_Tables'!$H$2:$I$126,2,FALSE)</f>
        <v>Apparel</v>
      </c>
      <c r="T2471" t="str">
        <f>VLOOKUP(CleanedData[[#This Row],[Province]],'02_Lookup_Tables'!$D$2:$E$10,2, FALSE)</f>
        <v>Western Region</v>
      </c>
      <c r="U2471" t="str" cm="1">
        <f t="array" ref="U2471">_xlfn.IFS(CleanedData[[#This Row],[Purchase Amount]]&lt;500,"Low",
CleanedData[[#This Row],[Purchase Amount]]&lt;5000,"Medium",
TRUE,"High")</f>
        <v>Medium</v>
      </c>
      <c r="V2471" t="str">
        <f>TEXT(CleanedData[[#This Row],[Date]],"mmmm")</f>
        <v>August</v>
      </c>
      <c r="W2471" t="str">
        <f>"Q"&amp;ROUNDUP(MONTH(CleanedData[[#This Row],[Date]])/3,0)</f>
        <v>Q3</v>
      </c>
      <c r="X2471" t="str">
        <f>IF(CleanedData[[#This Row],[Purchase Amount]]&gt;=5000,"Yes","No")</f>
        <v>No</v>
      </c>
      <c r="Y2471">
        <f>IF(CleanedData[[#This Row],[Recommend]]="Yes",1,0)</f>
        <v>1</v>
      </c>
      <c r="Z2471" s="6">
        <f>CleanedData[[#This Row],[Purchase Amount]]*0.15</f>
        <v>123.711</v>
      </c>
      <c r="AA2471" s="6">
        <f>CleanedData[[#This Row],[Purchase Amount]]*1.15</f>
        <v>948.45099999999991</v>
      </c>
    </row>
    <row r="2472" spans="1:27" x14ac:dyDescent="0.3">
      <c r="A2472">
        <v>2972</v>
      </c>
      <c r="B2472" t="s">
        <v>2697</v>
      </c>
      <c r="C2472" s="1">
        <v>45885</v>
      </c>
      <c r="D2472">
        <v>28</v>
      </c>
      <c r="E2472" t="s">
        <v>52</v>
      </c>
      <c r="F2472" t="s">
        <v>130</v>
      </c>
      <c r="G2472" t="s">
        <v>203</v>
      </c>
      <c r="H2472">
        <v>1</v>
      </c>
      <c r="I2472" t="s">
        <v>45</v>
      </c>
      <c r="J2472" t="s">
        <v>69</v>
      </c>
      <c r="K2472" t="s">
        <v>44</v>
      </c>
      <c r="L2472" t="s">
        <v>42</v>
      </c>
      <c r="M2472" t="s">
        <v>123</v>
      </c>
      <c r="N2472" t="s">
        <v>80</v>
      </c>
      <c r="O2472" t="s">
        <v>89</v>
      </c>
      <c r="P2472" t="s">
        <v>49</v>
      </c>
      <c r="Q2472" t="s">
        <v>58</v>
      </c>
      <c r="R2472" s="6">
        <f>_xlfn.XLOOKUP(CleanedData[[#This Row],[Product]],'02_Lookup_Tables'!$A$2:$A$126,'02_Lookup_Tables'!$B$2:$B$126)</f>
        <v>2849.09</v>
      </c>
      <c r="S2472" t="str">
        <f>VLOOKUP(CleanedData[[#This Row],[Product]],'02_Lookup_Tables'!$H$2:$I$126,2,FALSE)</f>
        <v>Home &amp; Living</v>
      </c>
      <c r="T2472" t="str">
        <f>VLOOKUP(CleanedData[[#This Row],[Province]],'02_Lookup_Tables'!$D$2:$E$10,2, FALSE)</f>
        <v>Eastern Region</v>
      </c>
      <c r="U2472" t="str" cm="1">
        <f t="array" ref="U2472">_xlfn.IFS(CleanedData[[#This Row],[Purchase Amount]]&lt;500,"Low",
CleanedData[[#This Row],[Purchase Amount]]&lt;5000,"Medium",
TRUE,"High")</f>
        <v>Medium</v>
      </c>
      <c r="V2472" t="str">
        <f>TEXT(CleanedData[[#This Row],[Date]],"mmmm")</f>
        <v>August</v>
      </c>
      <c r="W2472" t="str">
        <f>"Q"&amp;ROUNDUP(MONTH(CleanedData[[#This Row],[Date]])/3,0)</f>
        <v>Q3</v>
      </c>
      <c r="X2472" t="str">
        <f>IF(CleanedData[[#This Row],[Purchase Amount]]&gt;=5000,"Yes","No")</f>
        <v>No</v>
      </c>
      <c r="Y2472">
        <f>IF(CleanedData[[#This Row],[Recommend]]="Yes",1,0)</f>
        <v>1</v>
      </c>
      <c r="Z2472" s="6">
        <f>CleanedData[[#This Row],[Purchase Amount]]*0.15</f>
        <v>427.36349999999999</v>
      </c>
      <c r="AA2472" s="6">
        <f>CleanedData[[#This Row],[Purchase Amount]]*1.15</f>
        <v>3276.4535000000001</v>
      </c>
    </row>
    <row r="2473" spans="1:27" x14ac:dyDescent="0.3">
      <c r="A2473">
        <v>2973</v>
      </c>
      <c r="B2473" t="s">
        <v>2698</v>
      </c>
      <c r="C2473" s="1">
        <v>45815</v>
      </c>
      <c r="D2473">
        <v>60</v>
      </c>
      <c r="E2473" t="s">
        <v>60</v>
      </c>
      <c r="F2473" t="s">
        <v>125</v>
      </c>
      <c r="G2473" t="s">
        <v>158</v>
      </c>
      <c r="H2473">
        <v>2</v>
      </c>
      <c r="I2473" t="s">
        <v>45</v>
      </c>
      <c r="J2473" t="s">
        <v>74</v>
      </c>
      <c r="K2473" t="s">
        <v>64</v>
      </c>
      <c r="L2473" t="s">
        <v>45</v>
      </c>
      <c r="N2473" t="s">
        <v>47</v>
      </c>
      <c r="O2473" t="s">
        <v>134</v>
      </c>
      <c r="P2473" t="s">
        <v>8646</v>
      </c>
      <c r="Q2473" t="s">
        <v>50</v>
      </c>
      <c r="R2473" s="6">
        <f>_xlfn.XLOOKUP(CleanedData[[#This Row],[Product]],'02_Lookup_Tables'!$A$2:$A$126,'02_Lookup_Tables'!$B$2:$B$126)</f>
        <v>2962.6</v>
      </c>
      <c r="S2473" t="str">
        <f>VLOOKUP(CleanedData[[#This Row],[Product]],'02_Lookup_Tables'!$H$2:$I$126,2,FALSE)</f>
        <v>Sports &amp; Outdoors</v>
      </c>
      <c r="T2473" t="str">
        <f>VLOOKUP(CleanedData[[#This Row],[Province]],'02_Lookup_Tables'!$D$2:$E$10,2, FALSE)</f>
        <v>Western Region</v>
      </c>
      <c r="U2473" t="str" cm="1">
        <f t="array" ref="U2473">_xlfn.IFS(CleanedData[[#This Row],[Purchase Amount]]&lt;500,"Low",
CleanedData[[#This Row],[Purchase Amount]]&lt;5000,"Medium",
TRUE,"High")</f>
        <v>Medium</v>
      </c>
      <c r="V2473" t="str">
        <f>TEXT(CleanedData[[#This Row],[Date]],"mmmm")</f>
        <v>June</v>
      </c>
      <c r="W2473" t="str">
        <f>"Q"&amp;ROUNDUP(MONTH(CleanedData[[#This Row],[Date]])/3,0)</f>
        <v>Q2</v>
      </c>
      <c r="X2473" t="str">
        <f>IF(CleanedData[[#This Row],[Purchase Amount]]&gt;=5000,"Yes","No")</f>
        <v>No</v>
      </c>
      <c r="Y2473">
        <f>IF(CleanedData[[#This Row],[Recommend]]="Yes",1,0)</f>
        <v>1</v>
      </c>
      <c r="Z2473" s="6">
        <f>CleanedData[[#This Row],[Purchase Amount]]*0.15</f>
        <v>444.39</v>
      </c>
      <c r="AA2473" s="6">
        <f>CleanedData[[#This Row],[Purchase Amount]]*1.15</f>
        <v>3406.99</v>
      </c>
    </row>
    <row r="2474" spans="1:27" x14ac:dyDescent="0.3">
      <c r="A2474">
        <v>2974</v>
      </c>
      <c r="B2474" t="s">
        <v>2699</v>
      </c>
      <c r="C2474" s="1">
        <v>45357</v>
      </c>
      <c r="D2474">
        <v>77</v>
      </c>
      <c r="E2474" t="s">
        <v>52</v>
      </c>
      <c r="F2474" t="s">
        <v>130</v>
      </c>
      <c r="G2474" t="s">
        <v>73</v>
      </c>
      <c r="H2474">
        <v>1</v>
      </c>
      <c r="I2474" t="s">
        <v>45</v>
      </c>
      <c r="J2474" t="s">
        <v>74</v>
      </c>
      <c r="K2474" t="s">
        <v>55</v>
      </c>
      <c r="L2474" t="s">
        <v>42</v>
      </c>
      <c r="M2474" t="s">
        <v>184</v>
      </c>
      <c r="N2474" t="s">
        <v>80</v>
      </c>
      <c r="O2474" t="s">
        <v>148</v>
      </c>
      <c r="P2474" t="s">
        <v>70</v>
      </c>
      <c r="Q2474" t="s">
        <v>97</v>
      </c>
      <c r="R2474" s="6">
        <f>_xlfn.XLOOKUP(CleanedData[[#This Row],[Product]],'02_Lookup_Tables'!$A$2:$A$126,'02_Lookup_Tables'!$B$2:$B$126)</f>
        <v>84.23</v>
      </c>
      <c r="S2474" t="str">
        <f>VLOOKUP(CleanedData[[#This Row],[Product]],'02_Lookup_Tables'!$H$2:$I$126,2,FALSE)</f>
        <v>Food</v>
      </c>
      <c r="T2474" t="str">
        <f>VLOOKUP(CleanedData[[#This Row],[Province]],'02_Lookup_Tables'!$D$2:$E$10,2, FALSE)</f>
        <v>Eastern Region</v>
      </c>
      <c r="U2474" t="str" cm="1">
        <f t="array" ref="U2474">_xlfn.IFS(CleanedData[[#This Row],[Purchase Amount]]&lt;500,"Low",
CleanedData[[#This Row],[Purchase Amount]]&lt;5000,"Medium",
TRUE,"High")</f>
        <v>Low</v>
      </c>
      <c r="V2474" t="str">
        <f>TEXT(CleanedData[[#This Row],[Date]],"mmmm")</f>
        <v>March</v>
      </c>
      <c r="W2474" t="str">
        <f>"Q"&amp;ROUNDUP(MONTH(CleanedData[[#This Row],[Date]])/3,0)</f>
        <v>Q1</v>
      </c>
      <c r="X2474" t="str">
        <f>IF(CleanedData[[#This Row],[Purchase Amount]]&gt;=5000,"Yes","No")</f>
        <v>No</v>
      </c>
      <c r="Y2474">
        <f>IF(CleanedData[[#This Row],[Recommend]]="Yes",1,0)</f>
        <v>1</v>
      </c>
      <c r="Z2474" s="6">
        <f>CleanedData[[#This Row],[Purchase Amount]]*0.15</f>
        <v>12.634500000000001</v>
      </c>
      <c r="AA2474" s="6">
        <f>CleanedData[[#This Row],[Purchase Amount]]*1.15</f>
        <v>96.864499999999992</v>
      </c>
    </row>
    <row r="2475" spans="1:27" x14ac:dyDescent="0.3">
      <c r="A2475">
        <v>2975</v>
      </c>
      <c r="B2475" t="s">
        <v>2700</v>
      </c>
      <c r="C2475" s="1">
        <v>45959</v>
      </c>
      <c r="E2475" t="s">
        <v>52</v>
      </c>
      <c r="F2475" t="s">
        <v>61</v>
      </c>
      <c r="G2475" t="s">
        <v>546</v>
      </c>
      <c r="H2475">
        <v>3</v>
      </c>
      <c r="I2475" t="s">
        <v>45</v>
      </c>
      <c r="J2475" t="s">
        <v>43</v>
      </c>
      <c r="K2475" t="s">
        <v>64</v>
      </c>
      <c r="L2475" t="s">
        <v>42</v>
      </c>
      <c r="M2475" t="s">
        <v>85</v>
      </c>
      <c r="N2475" t="s">
        <v>48</v>
      </c>
      <c r="O2475" t="s">
        <v>48</v>
      </c>
      <c r="P2475" t="s">
        <v>70</v>
      </c>
      <c r="Q2475" t="s">
        <v>166</v>
      </c>
      <c r="R2475" s="6">
        <f>_xlfn.XLOOKUP(CleanedData[[#This Row],[Product]],'02_Lookup_Tables'!$A$2:$A$126,'02_Lookup_Tables'!$B$2:$B$126)</f>
        <v>1369.39</v>
      </c>
      <c r="S2475" t="str">
        <f>VLOOKUP(CleanedData[[#This Row],[Product]],'02_Lookup_Tables'!$H$2:$I$126,2,FALSE)</f>
        <v>Toys &amp; Games</v>
      </c>
      <c r="T2475" t="str">
        <f>VLOOKUP(CleanedData[[#This Row],[Province]],'02_Lookup_Tables'!$D$2:$E$10,2, FALSE)</f>
        <v>Southern Region</v>
      </c>
      <c r="U2475" t="str" cm="1">
        <f t="array" ref="U2475">_xlfn.IFS(CleanedData[[#This Row],[Purchase Amount]]&lt;500,"Low",
CleanedData[[#This Row],[Purchase Amount]]&lt;5000,"Medium",
TRUE,"High")</f>
        <v>Medium</v>
      </c>
      <c r="V2475" t="str">
        <f>TEXT(CleanedData[[#This Row],[Date]],"mmmm")</f>
        <v>October</v>
      </c>
      <c r="W2475" t="str">
        <f>"Q"&amp;ROUNDUP(MONTH(CleanedData[[#This Row],[Date]])/3,0)</f>
        <v>Q4</v>
      </c>
      <c r="X2475" t="str">
        <f>IF(CleanedData[[#This Row],[Purchase Amount]]&gt;=5000,"Yes","No")</f>
        <v>No</v>
      </c>
      <c r="Y2475">
        <f>IF(CleanedData[[#This Row],[Recommend]]="Yes",1,0)</f>
        <v>1</v>
      </c>
      <c r="Z2475" s="6">
        <f>CleanedData[[#This Row],[Purchase Amount]]*0.15</f>
        <v>205.4085</v>
      </c>
      <c r="AA2475" s="6">
        <f>CleanedData[[#This Row],[Purchase Amount]]*1.15</f>
        <v>1574.7985000000001</v>
      </c>
    </row>
    <row r="2476" spans="1:27" x14ac:dyDescent="0.3">
      <c r="A2476">
        <v>2977</v>
      </c>
      <c r="B2476" t="s">
        <v>2701</v>
      </c>
      <c r="C2476" s="1">
        <v>45455</v>
      </c>
      <c r="D2476">
        <v>70</v>
      </c>
      <c r="E2476" t="s">
        <v>60</v>
      </c>
      <c r="F2476" t="s">
        <v>40</v>
      </c>
      <c r="G2476" t="s">
        <v>278</v>
      </c>
      <c r="H2476">
        <v>2</v>
      </c>
      <c r="I2476" t="s">
        <v>42</v>
      </c>
      <c r="J2476" t="s">
        <v>69</v>
      </c>
      <c r="K2476" t="s">
        <v>44</v>
      </c>
      <c r="L2476" t="s">
        <v>42</v>
      </c>
      <c r="M2476" t="s">
        <v>208</v>
      </c>
      <c r="N2476" t="s">
        <v>47</v>
      </c>
      <c r="O2476" t="s">
        <v>89</v>
      </c>
      <c r="P2476" t="s">
        <v>49</v>
      </c>
      <c r="Q2476" t="s">
        <v>97</v>
      </c>
      <c r="R2476" s="6">
        <f>_xlfn.XLOOKUP(CleanedData[[#This Row],[Product]],'02_Lookup_Tables'!$A$2:$A$126,'02_Lookup_Tables'!$B$2:$B$126)</f>
        <v>45.96</v>
      </c>
      <c r="S2476" t="str">
        <f>VLOOKUP(CleanedData[[#This Row],[Product]],'02_Lookup_Tables'!$H$2:$I$126,2,FALSE)</f>
        <v>Food</v>
      </c>
      <c r="T2476" t="str">
        <f>VLOOKUP(CleanedData[[#This Row],[Province]],'02_Lookup_Tables'!$D$2:$E$10,2, FALSE)</f>
        <v>Northern Region</v>
      </c>
      <c r="U2476" t="str" cm="1">
        <f t="array" ref="U2476">_xlfn.IFS(CleanedData[[#This Row],[Purchase Amount]]&lt;500,"Low",
CleanedData[[#This Row],[Purchase Amount]]&lt;5000,"Medium",
TRUE,"High")</f>
        <v>Low</v>
      </c>
      <c r="V2476" t="str">
        <f>TEXT(CleanedData[[#This Row],[Date]],"mmmm")</f>
        <v>June</v>
      </c>
      <c r="W2476" t="str">
        <f>"Q"&amp;ROUNDUP(MONTH(CleanedData[[#This Row],[Date]])/3,0)</f>
        <v>Q2</v>
      </c>
      <c r="X2476" t="str">
        <f>IF(CleanedData[[#This Row],[Purchase Amount]]&gt;=5000,"Yes","No")</f>
        <v>No</v>
      </c>
      <c r="Y2476">
        <f>IF(CleanedData[[#This Row],[Recommend]]="Yes",1,0)</f>
        <v>0</v>
      </c>
      <c r="Z2476" s="6">
        <f>CleanedData[[#This Row],[Purchase Amount]]*0.15</f>
        <v>6.8940000000000001</v>
      </c>
      <c r="AA2476" s="6">
        <f>CleanedData[[#This Row],[Purchase Amount]]*1.15</f>
        <v>52.853999999999999</v>
      </c>
    </row>
    <row r="2477" spans="1:27" x14ac:dyDescent="0.3">
      <c r="A2477">
        <v>2978</v>
      </c>
      <c r="B2477" t="s">
        <v>2702</v>
      </c>
      <c r="C2477" s="1">
        <v>45912</v>
      </c>
      <c r="D2477">
        <v>56</v>
      </c>
      <c r="E2477" t="s">
        <v>39</v>
      </c>
      <c r="F2477" t="s">
        <v>130</v>
      </c>
      <c r="G2477" t="s">
        <v>171</v>
      </c>
      <c r="H2477">
        <v>1</v>
      </c>
      <c r="I2477" t="s">
        <v>42</v>
      </c>
      <c r="J2477" t="s">
        <v>43</v>
      </c>
      <c r="K2477" t="s">
        <v>55</v>
      </c>
      <c r="L2477" t="s">
        <v>42</v>
      </c>
      <c r="M2477" t="s">
        <v>112</v>
      </c>
      <c r="N2477" t="s">
        <v>80</v>
      </c>
      <c r="O2477" t="s">
        <v>48</v>
      </c>
      <c r="P2477" t="s">
        <v>49</v>
      </c>
      <c r="Q2477" t="s">
        <v>50</v>
      </c>
      <c r="R2477" s="6">
        <f>_xlfn.XLOOKUP(CleanedData[[#This Row],[Product]],'02_Lookup_Tables'!$A$2:$A$126,'02_Lookup_Tables'!$B$2:$B$126)</f>
        <v>6710.27</v>
      </c>
      <c r="S2477" t="str">
        <f>VLOOKUP(CleanedData[[#This Row],[Product]],'02_Lookup_Tables'!$H$2:$I$126,2,FALSE)</f>
        <v>Home Devices</v>
      </c>
      <c r="T2477" t="str">
        <f>VLOOKUP(CleanedData[[#This Row],[Province]],'02_Lookup_Tables'!$D$2:$E$10,2, FALSE)</f>
        <v>Eastern Region</v>
      </c>
      <c r="U2477" t="str" cm="1">
        <f t="array" ref="U2477">_xlfn.IFS(CleanedData[[#This Row],[Purchase Amount]]&lt;500,"Low",
CleanedData[[#This Row],[Purchase Amount]]&lt;5000,"Medium",
TRUE,"High")</f>
        <v>High</v>
      </c>
      <c r="V2477" t="str">
        <f>TEXT(CleanedData[[#This Row],[Date]],"mmmm")</f>
        <v>September</v>
      </c>
      <c r="W2477" t="str">
        <f>"Q"&amp;ROUNDUP(MONTH(CleanedData[[#This Row],[Date]])/3,0)</f>
        <v>Q3</v>
      </c>
      <c r="X2477" t="str">
        <f>IF(CleanedData[[#This Row],[Purchase Amount]]&gt;=5000,"Yes","No")</f>
        <v>Yes</v>
      </c>
      <c r="Y2477">
        <f>IF(CleanedData[[#This Row],[Recommend]]="Yes",1,0)</f>
        <v>0</v>
      </c>
      <c r="Z2477" s="6">
        <f>CleanedData[[#This Row],[Purchase Amount]]*0.15</f>
        <v>1006.5405000000001</v>
      </c>
      <c r="AA2477" s="6">
        <f>CleanedData[[#This Row],[Purchase Amount]]*1.15</f>
        <v>7716.8104999999996</v>
      </c>
    </row>
    <row r="2478" spans="1:27" x14ac:dyDescent="0.3">
      <c r="A2478">
        <v>2979</v>
      </c>
      <c r="B2478" t="s">
        <v>2703</v>
      </c>
      <c r="C2478" s="1">
        <v>45933</v>
      </c>
      <c r="D2478">
        <v>80</v>
      </c>
      <c r="E2478" t="s">
        <v>39</v>
      </c>
      <c r="F2478" t="s">
        <v>72</v>
      </c>
      <c r="G2478" t="s">
        <v>411</v>
      </c>
      <c r="H2478">
        <v>3</v>
      </c>
      <c r="I2478" t="s">
        <v>42</v>
      </c>
      <c r="J2478" t="s">
        <v>69</v>
      </c>
      <c r="K2478" t="s">
        <v>55</v>
      </c>
      <c r="L2478" t="s">
        <v>42</v>
      </c>
      <c r="M2478" t="s">
        <v>123</v>
      </c>
      <c r="N2478" t="s">
        <v>48</v>
      </c>
      <c r="O2478" t="s">
        <v>89</v>
      </c>
      <c r="P2478" t="s">
        <v>49</v>
      </c>
      <c r="Q2478" t="s">
        <v>97</v>
      </c>
      <c r="R2478" s="6">
        <f>_xlfn.XLOOKUP(CleanedData[[#This Row],[Product]],'02_Lookup_Tables'!$A$2:$A$126,'02_Lookup_Tables'!$B$2:$B$126)</f>
        <v>103.4</v>
      </c>
      <c r="S2478" t="str">
        <f>VLOOKUP(CleanedData[[#This Row],[Product]],'02_Lookup_Tables'!$H$2:$I$126,2,FALSE)</f>
        <v>Food</v>
      </c>
      <c r="T2478" t="str">
        <f>VLOOKUP(CleanedData[[#This Row],[Province]],'02_Lookup_Tables'!$D$2:$E$10,2, FALSE)</f>
        <v>Central Region</v>
      </c>
      <c r="U2478" t="str" cm="1">
        <f t="array" ref="U2478">_xlfn.IFS(CleanedData[[#This Row],[Purchase Amount]]&lt;500,"Low",
CleanedData[[#This Row],[Purchase Amount]]&lt;5000,"Medium",
TRUE,"High")</f>
        <v>Low</v>
      </c>
      <c r="V2478" t="str">
        <f>TEXT(CleanedData[[#This Row],[Date]],"mmmm")</f>
        <v>October</v>
      </c>
      <c r="W2478" t="str">
        <f>"Q"&amp;ROUNDUP(MONTH(CleanedData[[#This Row],[Date]])/3,0)</f>
        <v>Q4</v>
      </c>
      <c r="X2478" t="str">
        <f>IF(CleanedData[[#This Row],[Purchase Amount]]&gt;=5000,"Yes","No")</f>
        <v>No</v>
      </c>
      <c r="Y2478">
        <f>IF(CleanedData[[#This Row],[Recommend]]="Yes",1,0)</f>
        <v>0</v>
      </c>
      <c r="Z2478" s="6">
        <f>CleanedData[[#This Row],[Purchase Amount]]*0.15</f>
        <v>15.51</v>
      </c>
      <c r="AA2478" s="6">
        <f>CleanedData[[#This Row],[Purchase Amount]]*1.15</f>
        <v>118.91</v>
      </c>
    </row>
    <row r="2479" spans="1:27" x14ac:dyDescent="0.3">
      <c r="A2479">
        <v>2980</v>
      </c>
      <c r="B2479" t="s">
        <v>2704</v>
      </c>
      <c r="C2479" s="1">
        <v>45619</v>
      </c>
      <c r="D2479">
        <v>32</v>
      </c>
      <c r="E2479" t="s">
        <v>39</v>
      </c>
      <c r="F2479" t="s">
        <v>130</v>
      </c>
      <c r="G2479" t="s">
        <v>271</v>
      </c>
      <c r="H2479">
        <v>2</v>
      </c>
      <c r="I2479" t="s">
        <v>45</v>
      </c>
      <c r="J2479" t="s">
        <v>74</v>
      </c>
      <c r="K2479" t="s">
        <v>64</v>
      </c>
      <c r="L2479" t="s">
        <v>45</v>
      </c>
      <c r="M2479" t="s">
        <v>46</v>
      </c>
      <c r="N2479" t="s">
        <v>47</v>
      </c>
      <c r="O2479" t="s">
        <v>89</v>
      </c>
      <c r="P2479" t="s">
        <v>49</v>
      </c>
      <c r="Q2479" t="s">
        <v>58</v>
      </c>
      <c r="R2479" s="6">
        <f>_xlfn.XLOOKUP(CleanedData[[#This Row],[Product]],'02_Lookup_Tables'!$A$2:$A$126,'02_Lookup_Tables'!$B$2:$B$126)</f>
        <v>119.63</v>
      </c>
      <c r="S2479" t="str">
        <f>VLOOKUP(CleanedData[[#This Row],[Product]],'02_Lookup_Tables'!$H$2:$I$126,2,FALSE)</f>
        <v>Food</v>
      </c>
      <c r="T2479" t="str">
        <f>VLOOKUP(CleanedData[[#This Row],[Province]],'02_Lookup_Tables'!$D$2:$E$10,2, FALSE)</f>
        <v>Eastern Region</v>
      </c>
      <c r="U2479" t="str" cm="1">
        <f t="array" ref="U2479">_xlfn.IFS(CleanedData[[#This Row],[Purchase Amount]]&lt;500,"Low",
CleanedData[[#This Row],[Purchase Amount]]&lt;5000,"Medium",
TRUE,"High")</f>
        <v>Low</v>
      </c>
      <c r="V2479" t="str">
        <f>TEXT(CleanedData[[#This Row],[Date]],"mmmm")</f>
        <v>November</v>
      </c>
      <c r="W2479" t="str">
        <f>"Q"&amp;ROUNDUP(MONTH(CleanedData[[#This Row],[Date]])/3,0)</f>
        <v>Q4</v>
      </c>
      <c r="X2479" t="str">
        <f>IF(CleanedData[[#This Row],[Purchase Amount]]&gt;=5000,"Yes","No")</f>
        <v>No</v>
      </c>
      <c r="Y2479">
        <f>IF(CleanedData[[#This Row],[Recommend]]="Yes",1,0)</f>
        <v>1</v>
      </c>
      <c r="Z2479" s="6">
        <f>CleanedData[[#This Row],[Purchase Amount]]*0.15</f>
        <v>17.944499999999998</v>
      </c>
      <c r="AA2479" s="6">
        <f>CleanedData[[#This Row],[Purchase Amount]]*1.15</f>
        <v>137.57449999999997</v>
      </c>
    </row>
    <row r="2480" spans="1:27" x14ac:dyDescent="0.3">
      <c r="A2480">
        <v>2981</v>
      </c>
      <c r="B2480" t="s">
        <v>2705</v>
      </c>
      <c r="C2480" s="1">
        <v>45547</v>
      </c>
      <c r="D2480">
        <v>45</v>
      </c>
      <c r="E2480" t="s">
        <v>60</v>
      </c>
      <c r="F2480" t="s">
        <v>68</v>
      </c>
      <c r="G2480" t="s">
        <v>280</v>
      </c>
      <c r="H2480">
        <v>4</v>
      </c>
      <c r="I2480" t="s">
        <v>45</v>
      </c>
      <c r="J2480" t="s">
        <v>54</v>
      </c>
      <c r="K2480" t="s">
        <v>44</v>
      </c>
      <c r="L2480" t="s">
        <v>45</v>
      </c>
      <c r="M2480" t="s">
        <v>147</v>
      </c>
      <c r="N2480" t="s">
        <v>96</v>
      </c>
      <c r="O2480" t="s">
        <v>148</v>
      </c>
      <c r="P2480" t="s">
        <v>49</v>
      </c>
      <c r="Q2480" t="s">
        <v>93</v>
      </c>
      <c r="R2480" s="6">
        <f>_xlfn.XLOOKUP(CleanedData[[#This Row],[Product]],'02_Lookup_Tables'!$A$2:$A$126,'02_Lookup_Tables'!$B$2:$B$126)</f>
        <v>759.97</v>
      </c>
      <c r="S2480" t="str">
        <f>VLOOKUP(CleanedData[[#This Row],[Product]],'02_Lookup_Tables'!$H$2:$I$126,2,FALSE)</f>
        <v>Apparel</v>
      </c>
      <c r="T2480" t="str">
        <f>VLOOKUP(CleanedData[[#This Row],[Province]],'02_Lookup_Tables'!$D$2:$E$10,2, FALSE)</f>
        <v>Northern Region</v>
      </c>
      <c r="U2480" t="str" cm="1">
        <f t="array" ref="U2480">_xlfn.IFS(CleanedData[[#This Row],[Purchase Amount]]&lt;500,"Low",
CleanedData[[#This Row],[Purchase Amount]]&lt;5000,"Medium",
TRUE,"High")</f>
        <v>Medium</v>
      </c>
      <c r="V2480" t="str">
        <f>TEXT(CleanedData[[#This Row],[Date]],"mmmm")</f>
        <v>September</v>
      </c>
      <c r="W2480" t="str">
        <f>"Q"&amp;ROUNDUP(MONTH(CleanedData[[#This Row],[Date]])/3,0)</f>
        <v>Q3</v>
      </c>
      <c r="X2480" t="str">
        <f>IF(CleanedData[[#This Row],[Purchase Amount]]&gt;=5000,"Yes","No")</f>
        <v>No</v>
      </c>
      <c r="Y2480">
        <f>IF(CleanedData[[#This Row],[Recommend]]="Yes",1,0)</f>
        <v>1</v>
      </c>
      <c r="Z2480" s="6">
        <f>CleanedData[[#This Row],[Purchase Amount]]*0.15</f>
        <v>113.99550000000001</v>
      </c>
      <c r="AA2480" s="6">
        <f>CleanedData[[#This Row],[Purchase Amount]]*1.15</f>
        <v>873.96550000000002</v>
      </c>
    </row>
    <row r="2481" spans="1:27" x14ac:dyDescent="0.3">
      <c r="A2481">
        <v>2982</v>
      </c>
      <c r="B2481" t="s">
        <v>2706</v>
      </c>
      <c r="C2481" s="1">
        <v>45569</v>
      </c>
      <c r="D2481">
        <v>49</v>
      </c>
      <c r="E2481" t="s">
        <v>60</v>
      </c>
      <c r="F2481" t="s">
        <v>61</v>
      </c>
      <c r="G2481" t="s">
        <v>62</v>
      </c>
      <c r="H2481">
        <v>5</v>
      </c>
      <c r="I2481" t="s">
        <v>42</v>
      </c>
      <c r="J2481" t="s">
        <v>43</v>
      </c>
      <c r="K2481" t="s">
        <v>64</v>
      </c>
      <c r="L2481" t="s">
        <v>42</v>
      </c>
      <c r="N2481" t="s">
        <v>57</v>
      </c>
      <c r="O2481" t="s">
        <v>134</v>
      </c>
      <c r="P2481" t="s">
        <v>8646</v>
      </c>
      <c r="Q2481" t="s">
        <v>93</v>
      </c>
      <c r="R2481" s="6">
        <f>_xlfn.XLOOKUP(CleanedData[[#This Row],[Product]],'02_Lookup_Tables'!$A$2:$A$126,'02_Lookup_Tables'!$B$2:$B$126)</f>
        <v>230.14</v>
      </c>
      <c r="S2481" t="str">
        <f>VLOOKUP(CleanedData[[#This Row],[Product]],'02_Lookup_Tables'!$H$2:$I$126,2,FALSE)</f>
        <v>Sports &amp; Outdoors</v>
      </c>
      <c r="T2481" t="str">
        <f>VLOOKUP(CleanedData[[#This Row],[Province]],'02_Lookup_Tables'!$D$2:$E$10,2, FALSE)</f>
        <v>Southern Region</v>
      </c>
      <c r="U2481" t="str" cm="1">
        <f t="array" ref="U2481">_xlfn.IFS(CleanedData[[#This Row],[Purchase Amount]]&lt;500,"Low",
CleanedData[[#This Row],[Purchase Amount]]&lt;5000,"Medium",
TRUE,"High")</f>
        <v>Low</v>
      </c>
      <c r="V2481" t="str">
        <f>TEXT(CleanedData[[#This Row],[Date]],"mmmm")</f>
        <v>October</v>
      </c>
      <c r="W2481" t="str">
        <f>"Q"&amp;ROUNDUP(MONTH(CleanedData[[#This Row],[Date]])/3,0)</f>
        <v>Q4</v>
      </c>
      <c r="X2481" t="str">
        <f>IF(CleanedData[[#This Row],[Purchase Amount]]&gt;=5000,"Yes","No")</f>
        <v>No</v>
      </c>
      <c r="Y2481">
        <f>IF(CleanedData[[#This Row],[Recommend]]="Yes",1,0)</f>
        <v>0</v>
      </c>
      <c r="Z2481" s="6">
        <f>CleanedData[[#This Row],[Purchase Amount]]*0.15</f>
        <v>34.520999999999994</v>
      </c>
      <c r="AA2481" s="6">
        <f>CleanedData[[#This Row],[Purchase Amount]]*1.15</f>
        <v>264.66099999999994</v>
      </c>
    </row>
    <row r="2482" spans="1:27" x14ac:dyDescent="0.3">
      <c r="A2482">
        <v>2983</v>
      </c>
      <c r="B2482" t="s">
        <v>2707</v>
      </c>
      <c r="C2482" s="1">
        <v>45691</v>
      </c>
      <c r="D2482">
        <v>35</v>
      </c>
      <c r="E2482" t="s">
        <v>60</v>
      </c>
      <c r="F2482" t="s">
        <v>77</v>
      </c>
      <c r="G2482" t="s">
        <v>450</v>
      </c>
      <c r="H2482">
        <v>5</v>
      </c>
      <c r="I2482" t="s">
        <v>42</v>
      </c>
      <c r="J2482" t="s">
        <v>54</v>
      </c>
      <c r="K2482" t="s">
        <v>44</v>
      </c>
      <c r="L2482" t="s">
        <v>42</v>
      </c>
      <c r="M2482" t="s">
        <v>140</v>
      </c>
      <c r="N2482" t="s">
        <v>57</v>
      </c>
      <c r="O2482" t="s">
        <v>148</v>
      </c>
      <c r="P2482" t="s">
        <v>49</v>
      </c>
      <c r="Q2482" t="s">
        <v>81</v>
      </c>
      <c r="R2482" s="6">
        <f>_xlfn.XLOOKUP(CleanedData[[#This Row],[Product]],'02_Lookup_Tables'!$A$2:$A$126,'02_Lookup_Tables'!$B$2:$B$126)</f>
        <v>74.72</v>
      </c>
      <c r="S2482" t="str">
        <f>VLOOKUP(CleanedData[[#This Row],[Product]],'02_Lookup_Tables'!$H$2:$I$126,2,FALSE)</f>
        <v>Food</v>
      </c>
      <c r="T2482" t="str">
        <f>VLOOKUP(CleanedData[[#This Row],[Province]],'02_Lookup_Tables'!$D$2:$E$10,2, FALSE)</f>
        <v>Central Region</v>
      </c>
      <c r="U2482" t="str" cm="1">
        <f t="array" ref="U2482">_xlfn.IFS(CleanedData[[#This Row],[Purchase Amount]]&lt;500,"Low",
CleanedData[[#This Row],[Purchase Amount]]&lt;5000,"Medium",
TRUE,"High")</f>
        <v>Low</v>
      </c>
      <c r="V2482" t="str">
        <f>TEXT(CleanedData[[#This Row],[Date]],"mmmm")</f>
        <v>February</v>
      </c>
      <c r="W2482" t="str">
        <f>"Q"&amp;ROUNDUP(MONTH(CleanedData[[#This Row],[Date]])/3,0)</f>
        <v>Q1</v>
      </c>
      <c r="X2482" t="str">
        <f>IF(CleanedData[[#This Row],[Purchase Amount]]&gt;=5000,"Yes","No")</f>
        <v>No</v>
      </c>
      <c r="Y2482">
        <f>IF(CleanedData[[#This Row],[Recommend]]="Yes",1,0)</f>
        <v>0</v>
      </c>
      <c r="Z2482" s="6">
        <f>CleanedData[[#This Row],[Purchase Amount]]*0.15</f>
        <v>11.208</v>
      </c>
      <c r="AA2482" s="6">
        <f>CleanedData[[#This Row],[Purchase Amount]]*1.15</f>
        <v>85.927999999999997</v>
      </c>
    </row>
    <row r="2483" spans="1:27" x14ac:dyDescent="0.3">
      <c r="A2483">
        <v>2984</v>
      </c>
      <c r="B2483" t="s">
        <v>2708</v>
      </c>
      <c r="C2483" s="1">
        <v>45506</v>
      </c>
      <c r="D2483">
        <v>53</v>
      </c>
      <c r="E2483" t="s">
        <v>39</v>
      </c>
      <c r="F2483" t="s">
        <v>72</v>
      </c>
      <c r="G2483" t="s">
        <v>109</v>
      </c>
      <c r="H2483">
        <v>3</v>
      </c>
      <c r="I2483" t="s">
        <v>45</v>
      </c>
      <c r="J2483" t="s">
        <v>43</v>
      </c>
      <c r="K2483" t="s">
        <v>44</v>
      </c>
      <c r="L2483" t="s">
        <v>42</v>
      </c>
      <c r="M2483" t="s">
        <v>140</v>
      </c>
      <c r="N2483" t="s">
        <v>48</v>
      </c>
      <c r="O2483" t="s">
        <v>148</v>
      </c>
      <c r="P2483" t="s">
        <v>49</v>
      </c>
      <c r="Q2483" t="s">
        <v>93</v>
      </c>
      <c r="R2483" s="6">
        <f>_xlfn.XLOOKUP(CleanedData[[#This Row],[Product]],'02_Lookup_Tables'!$A$2:$A$126,'02_Lookup_Tables'!$B$2:$B$126)</f>
        <v>228.08</v>
      </c>
      <c r="S2483" t="str">
        <f>VLOOKUP(CleanedData[[#This Row],[Product]],'02_Lookup_Tables'!$H$2:$I$126,2,FALSE)</f>
        <v>Apparel</v>
      </c>
      <c r="T2483" t="str">
        <f>VLOOKUP(CleanedData[[#This Row],[Province]],'02_Lookup_Tables'!$D$2:$E$10,2, FALSE)</f>
        <v>Central Region</v>
      </c>
      <c r="U2483" t="str" cm="1">
        <f t="array" ref="U2483">_xlfn.IFS(CleanedData[[#This Row],[Purchase Amount]]&lt;500,"Low",
CleanedData[[#This Row],[Purchase Amount]]&lt;5000,"Medium",
TRUE,"High")</f>
        <v>Low</v>
      </c>
      <c r="V2483" t="str">
        <f>TEXT(CleanedData[[#This Row],[Date]],"mmmm")</f>
        <v>August</v>
      </c>
      <c r="W2483" t="str">
        <f>"Q"&amp;ROUNDUP(MONTH(CleanedData[[#This Row],[Date]])/3,0)</f>
        <v>Q3</v>
      </c>
      <c r="X2483" t="str">
        <f>IF(CleanedData[[#This Row],[Purchase Amount]]&gt;=5000,"Yes","No")</f>
        <v>No</v>
      </c>
      <c r="Y2483">
        <f>IF(CleanedData[[#This Row],[Recommend]]="Yes",1,0)</f>
        <v>1</v>
      </c>
      <c r="Z2483" s="6">
        <f>CleanedData[[#This Row],[Purchase Amount]]*0.15</f>
        <v>34.212000000000003</v>
      </c>
      <c r="AA2483" s="6">
        <f>CleanedData[[#This Row],[Purchase Amount]]*1.15</f>
        <v>262.29199999999997</v>
      </c>
    </row>
    <row r="2484" spans="1:27" x14ac:dyDescent="0.3">
      <c r="A2484">
        <v>2985</v>
      </c>
      <c r="B2484" t="s">
        <v>2709</v>
      </c>
      <c r="C2484" s="1">
        <v>45942</v>
      </c>
      <c r="D2484">
        <v>77</v>
      </c>
      <c r="E2484" t="s">
        <v>39</v>
      </c>
      <c r="F2484" t="s">
        <v>68</v>
      </c>
      <c r="G2484" t="s">
        <v>78</v>
      </c>
      <c r="H2484">
        <v>5</v>
      </c>
      <c r="I2484" t="s">
        <v>45</v>
      </c>
      <c r="J2484" t="s">
        <v>54</v>
      </c>
      <c r="K2484" t="s">
        <v>44</v>
      </c>
      <c r="L2484" t="s">
        <v>45</v>
      </c>
      <c r="M2484" t="s">
        <v>88</v>
      </c>
      <c r="N2484" t="s">
        <v>57</v>
      </c>
      <c r="O2484" t="s">
        <v>89</v>
      </c>
      <c r="P2484" t="s">
        <v>70</v>
      </c>
      <c r="Q2484" t="s">
        <v>97</v>
      </c>
      <c r="R2484" s="6">
        <f>_xlfn.XLOOKUP(CleanedData[[#This Row],[Product]],'02_Lookup_Tables'!$A$2:$A$126,'02_Lookup_Tables'!$B$2:$B$126)</f>
        <v>1951.09</v>
      </c>
      <c r="S2484" t="str">
        <f>VLOOKUP(CleanedData[[#This Row],[Product]],'02_Lookup_Tables'!$H$2:$I$126,2,FALSE)</f>
        <v>Accessories</v>
      </c>
      <c r="T2484" t="str">
        <f>VLOOKUP(CleanedData[[#This Row],[Province]],'02_Lookup_Tables'!$D$2:$E$10,2, FALSE)</f>
        <v>Northern Region</v>
      </c>
      <c r="U2484" t="str" cm="1">
        <f t="array" ref="U2484">_xlfn.IFS(CleanedData[[#This Row],[Purchase Amount]]&lt;500,"Low",
CleanedData[[#This Row],[Purchase Amount]]&lt;5000,"Medium",
TRUE,"High")</f>
        <v>Medium</v>
      </c>
      <c r="V2484" t="str">
        <f>TEXT(CleanedData[[#This Row],[Date]],"mmmm")</f>
        <v>October</v>
      </c>
      <c r="W2484" t="str">
        <f>"Q"&amp;ROUNDUP(MONTH(CleanedData[[#This Row],[Date]])/3,0)</f>
        <v>Q4</v>
      </c>
      <c r="X2484" t="str">
        <f>IF(CleanedData[[#This Row],[Purchase Amount]]&gt;=5000,"Yes","No")</f>
        <v>No</v>
      </c>
      <c r="Y2484">
        <f>IF(CleanedData[[#This Row],[Recommend]]="Yes",1,0)</f>
        <v>1</v>
      </c>
      <c r="Z2484" s="6">
        <f>CleanedData[[#This Row],[Purchase Amount]]*0.15</f>
        <v>292.6635</v>
      </c>
      <c r="AA2484" s="6">
        <f>CleanedData[[#This Row],[Purchase Amount]]*1.15</f>
        <v>2243.7534999999998</v>
      </c>
    </row>
    <row r="2485" spans="1:27" x14ac:dyDescent="0.3">
      <c r="A2485">
        <v>2986</v>
      </c>
      <c r="B2485" t="s">
        <v>2710</v>
      </c>
      <c r="C2485" s="1">
        <v>45886</v>
      </c>
      <c r="D2485">
        <v>49</v>
      </c>
      <c r="E2485" t="s">
        <v>60</v>
      </c>
      <c r="F2485" t="s">
        <v>83</v>
      </c>
      <c r="G2485" t="s">
        <v>62</v>
      </c>
      <c r="H2485">
        <v>1</v>
      </c>
      <c r="I2485" t="s">
        <v>45</v>
      </c>
      <c r="J2485" t="s">
        <v>74</v>
      </c>
      <c r="K2485" t="s">
        <v>55</v>
      </c>
      <c r="L2485" t="s">
        <v>42</v>
      </c>
      <c r="N2485" t="s">
        <v>80</v>
      </c>
      <c r="O2485" t="s">
        <v>134</v>
      </c>
      <c r="P2485" t="s">
        <v>8646</v>
      </c>
      <c r="Q2485" t="s">
        <v>93</v>
      </c>
      <c r="R2485" s="6">
        <f>_xlfn.XLOOKUP(CleanedData[[#This Row],[Product]],'02_Lookup_Tables'!$A$2:$A$126,'02_Lookup_Tables'!$B$2:$B$126)</f>
        <v>230.14</v>
      </c>
      <c r="S2485" t="str">
        <f>VLOOKUP(CleanedData[[#This Row],[Product]],'02_Lookup_Tables'!$H$2:$I$126,2,FALSE)</f>
        <v>Sports &amp; Outdoors</v>
      </c>
      <c r="T2485" t="str">
        <f>VLOOKUP(CleanedData[[#This Row],[Province]],'02_Lookup_Tables'!$D$2:$E$10,2, FALSE)</f>
        <v>Western Region</v>
      </c>
      <c r="U2485" t="str" cm="1">
        <f t="array" ref="U2485">_xlfn.IFS(CleanedData[[#This Row],[Purchase Amount]]&lt;500,"Low",
CleanedData[[#This Row],[Purchase Amount]]&lt;5000,"Medium",
TRUE,"High")</f>
        <v>Low</v>
      </c>
      <c r="V2485" t="str">
        <f>TEXT(CleanedData[[#This Row],[Date]],"mmmm")</f>
        <v>August</v>
      </c>
      <c r="W2485" t="str">
        <f>"Q"&amp;ROUNDUP(MONTH(CleanedData[[#This Row],[Date]])/3,0)</f>
        <v>Q3</v>
      </c>
      <c r="X2485" t="str">
        <f>IF(CleanedData[[#This Row],[Purchase Amount]]&gt;=5000,"Yes","No")</f>
        <v>No</v>
      </c>
      <c r="Y2485">
        <f>IF(CleanedData[[#This Row],[Recommend]]="Yes",1,0)</f>
        <v>1</v>
      </c>
      <c r="Z2485" s="6">
        <f>CleanedData[[#This Row],[Purchase Amount]]*0.15</f>
        <v>34.520999999999994</v>
      </c>
      <c r="AA2485" s="6">
        <f>CleanedData[[#This Row],[Purchase Amount]]*1.15</f>
        <v>264.66099999999994</v>
      </c>
    </row>
    <row r="2486" spans="1:27" x14ac:dyDescent="0.3">
      <c r="A2486">
        <v>2988</v>
      </c>
      <c r="B2486" t="s">
        <v>2711</v>
      </c>
      <c r="C2486" s="1">
        <v>45743</v>
      </c>
      <c r="D2486">
        <v>39</v>
      </c>
      <c r="E2486" t="s">
        <v>52</v>
      </c>
      <c r="F2486" t="s">
        <v>61</v>
      </c>
      <c r="G2486" t="s">
        <v>378</v>
      </c>
      <c r="H2486">
        <v>4</v>
      </c>
      <c r="I2486" t="s">
        <v>45</v>
      </c>
      <c r="J2486" t="s">
        <v>69</v>
      </c>
      <c r="K2486" t="s">
        <v>44</v>
      </c>
      <c r="L2486" t="s">
        <v>45</v>
      </c>
      <c r="M2486" t="s">
        <v>180</v>
      </c>
      <c r="N2486" t="s">
        <v>96</v>
      </c>
      <c r="O2486" t="s">
        <v>89</v>
      </c>
      <c r="P2486" t="s">
        <v>70</v>
      </c>
      <c r="Q2486" t="s">
        <v>81</v>
      </c>
      <c r="R2486" s="6">
        <f>_xlfn.XLOOKUP(CleanedData[[#This Row],[Product]],'02_Lookup_Tables'!$A$2:$A$126,'02_Lookup_Tables'!$B$2:$B$126)</f>
        <v>40.11</v>
      </c>
      <c r="S2486" t="str">
        <f>VLOOKUP(CleanedData[[#This Row],[Product]],'02_Lookup_Tables'!$H$2:$I$126,2,FALSE)</f>
        <v>Food</v>
      </c>
      <c r="T2486" t="str">
        <f>VLOOKUP(CleanedData[[#This Row],[Province]],'02_Lookup_Tables'!$D$2:$E$10,2, FALSE)</f>
        <v>Southern Region</v>
      </c>
      <c r="U2486" t="str" cm="1">
        <f t="array" ref="U2486">_xlfn.IFS(CleanedData[[#This Row],[Purchase Amount]]&lt;500,"Low",
CleanedData[[#This Row],[Purchase Amount]]&lt;5000,"Medium",
TRUE,"High")</f>
        <v>Low</v>
      </c>
      <c r="V2486" t="str">
        <f>TEXT(CleanedData[[#This Row],[Date]],"mmmm")</f>
        <v>March</v>
      </c>
      <c r="W2486" t="str">
        <f>"Q"&amp;ROUNDUP(MONTH(CleanedData[[#This Row],[Date]])/3,0)</f>
        <v>Q1</v>
      </c>
      <c r="X2486" t="str">
        <f>IF(CleanedData[[#This Row],[Purchase Amount]]&gt;=5000,"Yes","No")</f>
        <v>No</v>
      </c>
      <c r="Y2486">
        <f>IF(CleanedData[[#This Row],[Recommend]]="Yes",1,0)</f>
        <v>1</v>
      </c>
      <c r="Z2486" s="6">
        <f>CleanedData[[#This Row],[Purchase Amount]]*0.15</f>
        <v>6.0164999999999997</v>
      </c>
      <c r="AA2486" s="6">
        <f>CleanedData[[#This Row],[Purchase Amount]]*1.15</f>
        <v>46.126499999999993</v>
      </c>
    </row>
    <row r="2487" spans="1:27" x14ac:dyDescent="0.3">
      <c r="A2487">
        <v>2990</v>
      </c>
      <c r="B2487" t="s">
        <v>2712</v>
      </c>
      <c r="C2487" s="1">
        <v>45293</v>
      </c>
      <c r="D2487">
        <v>57</v>
      </c>
      <c r="E2487" t="s">
        <v>39</v>
      </c>
      <c r="F2487" t="s">
        <v>72</v>
      </c>
      <c r="G2487" t="s">
        <v>291</v>
      </c>
      <c r="H2487">
        <v>1</v>
      </c>
      <c r="I2487" t="s">
        <v>45</v>
      </c>
      <c r="J2487" t="s">
        <v>74</v>
      </c>
      <c r="K2487" t="s">
        <v>55</v>
      </c>
      <c r="L2487" t="s">
        <v>45</v>
      </c>
      <c r="M2487" t="s">
        <v>165</v>
      </c>
      <c r="N2487" t="s">
        <v>80</v>
      </c>
      <c r="O2487" t="s">
        <v>89</v>
      </c>
      <c r="P2487" t="s">
        <v>49</v>
      </c>
      <c r="Q2487" t="s">
        <v>50</v>
      </c>
      <c r="R2487" s="6">
        <f>_xlfn.XLOOKUP(CleanedData[[#This Row],[Product]],'02_Lookup_Tables'!$A$2:$A$126,'02_Lookup_Tables'!$B$2:$B$126)</f>
        <v>1171.25</v>
      </c>
      <c r="S2487" t="str">
        <f>VLOOKUP(CleanedData[[#This Row],[Product]],'02_Lookup_Tables'!$H$2:$I$126,2,FALSE)</f>
        <v>Toys &amp; Games</v>
      </c>
      <c r="T2487" t="str">
        <f>VLOOKUP(CleanedData[[#This Row],[Province]],'02_Lookup_Tables'!$D$2:$E$10,2, FALSE)</f>
        <v>Central Region</v>
      </c>
      <c r="U2487" t="str" cm="1">
        <f t="array" ref="U2487">_xlfn.IFS(CleanedData[[#This Row],[Purchase Amount]]&lt;500,"Low",
CleanedData[[#This Row],[Purchase Amount]]&lt;5000,"Medium",
TRUE,"High")</f>
        <v>Medium</v>
      </c>
      <c r="V2487" t="str">
        <f>TEXT(CleanedData[[#This Row],[Date]],"mmmm")</f>
        <v>January</v>
      </c>
      <c r="W2487" t="str">
        <f>"Q"&amp;ROUNDUP(MONTH(CleanedData[[#This Row],[Date]])/3,0)</f>
        <v>Q1</v>
      </c>
      <c r="X2487" t="str">
        <f>IF(CleanedData[[#This Row],[Purchase Amount]]&gt;=5000,"Yes","No")</f>
        <v>No</v>
      </c>
      <c r="Y2487">
        <f>IF(CleanedData[[#This Row],[Recommend]]="Yes",1,0)</f>
        <v>1</v>
      </c>
      <c r="Z2487" s="6">
        <f>CleanedData[[#This Row],[Purchase Amount]]*0.15</f>
        <v>175.6875</v>
      </c>
      <c r="AA2487" s="6">
        <f>CleanedData[[#This Row],[Purchase Amount]]*1.15</f>
        <v>1346.9375</v>
      </c>
    </row>
    <row r="2488" spans="1:27" x14ac:dyDescent="0.3">
      <c r="A2488">
        <v>2991</v>
      </c>
      <c r="B2488" t="s">
        <v>2713</v>
      </c>
      <c r="C2488" s="1">
        <v>45677</v>
      </c>
      <c r="D2488">
        <v>32</v>
      </c>
      <c r="E2488" t="s">
        <v>60</v>
      </c>
      <c r="F2488" t="s">
        <v>125</v>
      </c>
      <c r="G2488" t="s">
        <v>84</v>
      </c>
      <c r="H2488">
        <v>1</v>
      </c>
      <c r="I2488" t="s">
        <v>45</v>
      </c>
      <c r="J2488" t="s">
        <v>74</v>
      </c>
      <c r="K2488" t="s">
        <v>44</v>
      </c>
      <c r="L2488" t="s">
        <v>45</v>
      </c>
      <c r="N2488" t="s">
        <v>80</v>
      </c>
      <c r="O2488" t="s">
        <v>134</v>
      </c>
      <c r="P2488" t="s">
        <v>8646</v>
      </c>
      <c r="Q2488" t="s">
        <v>58</v>
      </c>
      <c r="R2488" s="6">
        <f>_xlfn.XLOOKUP(CleanedData[[#This Row],[Product]],'02_Lookup_Tables'!$A$2:$A$126,'02_Lookup_Tables'!$B$2:$B$126)</f>
        <v>1158.56</v>
      </c>
      <c r="S2488" t="str">
        <f>VLOOKUP(CleanedData[[#This Row],[Product]],'02_Lookup_Tables'!$H$2:$I$126,2,FALSE)</f>
        <v>Toys &amp; Games</v>
      </c>
      <c r="T2488" t="str">
        <f>VLOOKUP(CleanedData[[#This Row],[Province]],'02_Lookup_Tables'!$D$2:$E$10,2, FALSE)</f>
        <v>Western Region</v>
      </c>
      <c r="U2488" t="str" cm="1">
        <f t="array" ref="U2488">_xlfn.IFS(CleanedData[[#This Row],[Purchase Amount]]&lt;500,"Low",
CleanedData[[#This Row],[Purchase Amount]]&lt;5000,"Medium",
TRUE,"High")</f>
        <v>Medium</v>
      </c>
      <c r="V2488" t="str">
        <f>TEXT(CleanedData[[#This Row],[Date]],"mmmm")</f>
        <v>January</v>
      </c>
      <c r="W2488" t="str">
        <f>"Q"&amp;ROUNDUP(MONTH(CleanedData[[#This Row],[Date]])/3,0)</f>
        <v>Q1</v>
      </c>
      <c r="X2488" t="str">
        <f>IF(CleanedData[[#This Row],[Purchase Amount]]&gt;=5000,"Yes","No")</f>
        <v>No</v>
      </c>
      <c r="Y2488">
        <f>IF(CleanedData[[#This Row],[Recommend]]="Yes",1,0)</f>
        <v>1</v>
      </c>
      <c r="Z2488" s="6">
        <f>CleanedData[[#This Row],[Purchase Amount]]*0.15</f>
        <v>173.78399999999999</v>
      </c>
      <c r="AA2488" s="6">
        <f>CleanedData[[#This Row],[Purchase Amount]]*1.15</f>
        <v>1332.3439999999998</v>
      </c>
    </row>
    <row r="2489" spans="1:27" x14ac:dyDescent="0.3">
      <c r="A2489">
        <v>2992</v>
      </c>
      <c r="B2489" t="s">
        <v>2714</v>
      </c>
      <c r="C2489" s="1">
        <v>45973</v>
      </c>
      <c r="D2489">
        <v>29</v>
      </c>
      <c r="E2489" t="s">
        <v>52</v>
      </c>
      <c r="F2489" t="s">
        <v>83</v>
      </c>
      <c r="G2489" t="s">
        <v>668</v>
      </c>
      <c r="H2489">
        <v>1</v>
      </c>
      <c r="I2489" t="s">
        <v>45</v>
      </c>
      <c r="J2489" t="s">
        <v>74</v>
      </c>
      <c r="K2489" t="s">
        <v>64</v>
      </c>
      <c r="L2489" t="s">
        <v>45</v>
      </c>
      <c r="M2489" t="s">
        <v>112</v>
      </c>
      <c r="N2489" t="s">
        <v>80</v>
      </c>
      <c r="O2489" t="s">
        <v>48</v>
      </c>
      <c r="P2489" t="s">
        <v>49</v>
      </c>
      <c r="Q2489" t="s">
        <v>58</v>
      </c>
      <c r="R2489" s="6">
        <f>_xlfn.XLOOKUP(CleanedData[[#This Row],[Product]],'02_Lookup_Tables'!$A$2:$A$126,'02_Lookup_Tables'!$B$2:$B$126)</f>
        <v>301.58</v>
      </c>
      <c r="S2489" t="str">
        <f>VLOOKUP(CleanedData[[#This Row],[Product]],'02_Lookup_Tables'!$H$2:$I$126,2,FALSE)</f>
        <v>Food</v>
      </c>
      <c r="T2489" t="str">
        <f>VLOOKUP(CleanedData[[#This Row],[Province]],'02_Lookup_Tables'!$D$2:$E$10,2, FALSE)</f>
        <v>Western Region</v>
      </c>
      <c r="U2489" t="str" cm="1">
        <f t="array" ref="U2489">_xlfn.IFS(CleanedData[[#This Row],[Purchase Amount]]&lt;500,"Low",
CleanedData[[#This Row],[Purchase Amount]]&lt;5000,"Medium",
TRUE,"High")</f>
        <v>Low</v>
      </c>
      <c r="V2489" t="str">
        <f>TEXT(CleanedData[[#This Row],[Date]],"mmmm")</f>
        <v>November</v>
      </c>
      <c r="W2489" t="str">
        <f>"Q"&amp;ROUNDUP(MONTH(CleanedData[[#This Row],[Date]])/3,0)</f>
        <v>Q4</v>
      </c>
      <c r="X2489" t="str">
        <f>IF(CleanedData[[#This Row],[Purchase Amount]]&gt;=5000,"Yes","No")</f>
        <v>No</v>
      </c>
      <c r="Y2489">
        <f>IF(CleanedData[[#This Row],[Recommend]]="Yes",1,0)</f>
        <v>1</v>
      </c>
      <c r="Z2489" s="6">
        <f>CleanedData[[#This Row],[Purchase Amount]]*0.15</f>
        <v>45.236999999999995</v>
      </c>
      <c r="AA2489" s="6">
        <f>CleanedData[[#This Row],[Purchase Amount]]*1.15</f>
        <v>346.81699999999995</v>
      </c>
    </row>
    <row r="2490" spans="1:27" x14ac:dyDescent="0.3">
      <c r="A2490">
        <v>2993</v>
      </c>
      <c r="B2490" t="s">
        <v>2715</v>
      </c>
      <c r="C2490" s="1">
        <v>45624</v>
      </c>
      <c r="D2490">
        <v>41</v>
      </c>
      <c r="E2490" t="s">
        <v>52</v>
      </c>
      <c r="F2490" t="s">
        <v>130</v>
      </c>
      <c r="G2490" t="s">
        <v>251</v>
      </c>
      <c r="H2490">
        <v>4</v>
      </c>
      <c r="I2490" t="s">
        <v>42</v>
      </c>
      <c r="J2490" t="s">
        <v>54</v>
      </c>
      <c r="K2490" t="s">
        <v>64</v>
      </c>
      <c r="L2490" t="s">
        <v>45</v>
      </c>
      <c r="M2490" t="s">
        <v>190</v>
      </c>
      <c r="N2490" t="s">
        <v>96</v>
      </c>
      <c r="O2490" t="s">
        <v>89</v>
      </c>
      <c r="P2490" t="s">
        <v>70</v>
      </c>
      <c r="Q2490" t="s">
        <v>81</v>
      </c>
      <c r="R2490" s="6">
        <f>_xlfn.XLOOKUP(CleanedData[[#This Row],[Product]],'02_Lookup_Tables'!$A$2:$A$126,'02_Lookup_Tables'!$B$2:$B$126)</f>
        <v>5064</v>
      </c>
      <c r="S2490" t="str">
        <f>VLOOKUP(CleanedData[[#This Row],[Product]],'02_Lookup_Tables'!$H$2:$I$126,2,FALSE)</f>
        <v>Sports &amp; Outdoors</v>
      </c>
      <c r="T2490" t="str">
        <f>VLOOKUP(CleanedData[[#This Row],[Province]],'02_Lookup_Tables'!$D$2:$E$10,2, FALSE)</f>
        <v>Eastern Region</v>
      </c>
      <c r="U2490" t="str" cm="1">
        <f t="array" ref="U2490">_xlfn.IFS(CleanedData[[#This Row],[Purchase Amount]]&lt;500,"Low",
CleanedData[[#This Row],[Purchase Amount]]&lt;5000,"Medium",
TRUE,"High")</f>
        <v>High</v>
      </c>
      <c r="V2490" t="str">
        <f>TEXT(CleanedData[[#This Row],[Date]],"mmmm")</f>
        <v>November</v>
      </c>
      <c r="W2490" t="str">
        <f>"Q"&amp;ROUNDUP(MONTH(CleanedData[[#This Row],[Date]])/3,0)</f>
        <v>Q4</v>
      </c>
      <c r="X2490" t="str">
        <f>IF(CleanedData[[#This Row],[Purchase Amount]]&gt;=5000,"Yes","No")</f>
        <v>Yes</v>
      </c>
      <c r="Y2490">
        <f>IF(CleanedData[[#This Row],[Recommend]]="Yes",1,0)</f>
        <v>0</v>
      </c>
      <c r="Z2490" s="6">
        <f>CleanedData[[#This Row],[Purchase Amount]]*0.15</f>
        <v>759.6</v>
      </c>
      <c r="AA2490" s="6">
        <f>CleanedData[[#This Row],[Purchase Amount]]*1.15</f>
        <v>5823.5999999999995</v>
      </c>
    </row>
    <row r="2491" spans="1:27" x14ac:dyDescent="0.3">
      <c r="A2491">
        <v>2994</v>
      </c>
      <c r="B2491" t="s">
        <v>2716</v>
      </c>
      <c r="C2491" s="1">
        <v>45849</v>
      </c>
      <c r="D2491">
        <v>35</v>
      </c>
      <c r="E2491" t="s">
        <v>39</v>
      </c>
      <c r="F2491" t="s">
        <v>40</v>
      </c>
      <c r="G2491" t="s">
        <v>116</v>
      </c>
      <c r="H2491">
        <v>5</v>
      </c>
      <c r="I2491" t="s">
        <v>45</v>
      </c>
      <c r="J2491" t="s">
        <v>63</v>
      </c>
      <c r="K2491" t="s">
        <v>55</v>
      </c>
      <c r="L2491" t="s">
        <v>42</v>
      </c>
      <c r="M2491" t="s">
        <v>190</v>
      </c>
      <c r="N2491" t="s">
        <v>57</v>
      </c>
      <c r="O2491" t="s">
        <v>89</v>
      </c>
      <c r="P2491" t="s">
        <v>70</v>
      </c>
      <c r="Q2491" t="s">
        <v>81</v>
      </c>
      <c r="R2491" s="6">
        <f>_xlfn.XLOOKUP(CleanedData[[#This Row],[Product]],'02_Lookup_Tables'!$A$2:$A$126,'02_Lookup_Tables'!$B$2:$B$126)</f>
        <v>869.65</v>
      </c>
      <c r="S2491" t="str">
        <f>VLOOKUP(CleanedData[[#This Row],[Product]],'02_Lookup_Tables'!$H$2:$I$126,2,FALSE)</f>
        <v>Toys &amp; Games</v>
      </c>
      <c r="T2491" t="str">
        <f>VLOOKUP(CleanedData[[#This Row],[Province]],'02_Lookup_Tables'!$D$2:$E$10,2, FALSE)</f>
        <v>Northern Region</v>
      </c>
      <c r="U2491" t="str" cm="1">
        <f t="array" ref="U2491">_xlfn.IFS(CleanedData[[#This Row],[Purchase Amount]]&lt;500,"Low",
CleanedData[[#This Row],[Purchase Amount]]&lt;5000,"Medium",
TRUE,"High")</f>
        <v>Medium</v>
      </c>
      <c r="V2491" t="str">
        <f>TEXT(CleanedData[[#This Row],[Date]],"mmmm")</f>
        <v>July</v>
      </c>
      <c r="W2491" t="str">
        <f>"Q"&amp;ROUNDUP(MONTH(CleanedData[[#This Row],[Date]])/3,0)</f>
        <v>Q3</v>
      </c>
      <c r="X2491" t="str">
        <f>IF(CleanedData[[#This Row],[Purchase Amount]]&gt;=5000,"Yes","No")</f>
        <v>No</v>
      </c>
      <c r="Y2491">
        <f>IF(CleanedData[[#This Row],[Recommend]]="Yes",1,0)</f>
        <v>1</v>
      </c>
      <c r="Z2491" s="6">
        <f>CleanedData[[#This Row],[Purchase Amount]]*0.15</f>
        <v>130.44749999999999</v>
      </c>
      <c r="AA2491" s="6">
        <f>CleanedData[[#This Row],[Purchase Amount]]*1.15</f>
        <v>1000.0974999999999</v>
      </c>
    </row>
    <row r="2492" spans="1:27" x14ac:dyDescent="0.3">
      <c r="A2492">
        <v>2996</v>
      </c>
      <c r="B2492" t="s">
        <v>2717</v>
      </c>
      <c r="C2492" s="1">
        <v>45981</v>
      </c>
      <c r="D2492">
        <v>43</v>
      </c>
      <c r="E2492" t="s">
        <v>52</v>
      </c>
      <c r="F2492" t="s">
        <v>40</v>
      </c>
      <c r="G2492" t="s">
        <v>251</v>
      </c>
      <c r="H2492">
        <v>5</v>
      </c>
      <c r="I2492" t="s">
        <v>45</v>
      </c>
      <c r="J2492" t="s">
        <v>54</v>
      </c>
      <c r="K2492" t="s">
        <v>44</v>
      </c>
      <c r="L2492" t="s">
        <v>42</v>
      </c>
      <c r="M2492" t="s">
        <v>180</v>
      </c>
      <c r="N2492" t="s">
        <v>57</v>
      </c>
      <c r="O2492" t="s">
        <v>89</v>
      </c>
      <c r="P2492" t="s">
        <v>70</v>
      </c>
      <c r="Q2492" t="s">
        <v>81</v>
      </c>
      <c r="R2492" s="6">
        <f>_xlfn.XLOOKUP(CleanedData[[#This Row],[Product]],'02_Lookup_Tables'!$A$2:$A$126,'02_Lookup_Tables'!$B$2:$B$126)</f>
        <v>5064</v>
      </c>
      <c r="S2492" t="str">
        <f>VLOOKUP(CleanedData[[#This Row],[Product]],'02_Lookup_Tables'!$H$2:$I$126,2,FALSE)</f>
        <v>Sports &amp; Outdoors</v>
      </c>
      <c r="T2492" t="str">
        <f>VLOOKUP(CleanedData[[#This Row],[Province]],'02_Lookup_Tables'!$D$2:$E$10,2, FALSE)</f>
        <v>Northern Region</v>
      </c>
      <c r="U2492" t="str" cm="1">
        <f t="array" ref="U2492">_xlfn.IFS(CleanedData[[#This Row],[Purchase Amount]]&lt;500,"Low",
CleanedData[[#This Row],[Purchase Amount]]&lt;5000,"Medium",
TRUE,"High")</f>
        <v>High</v>
      </c>
      <c r="V2492" t="str">
        <f>TEXT(CleanedData[[#This Row],[Date]],"mmmm")</f>
        <v>November</v>
      </c>
      <c r="W2492" t="str">
        <f>"Q"&amp;ROUNDUP(MONTH(CleanedData[[#This Row],[Date]])/3,0)</f>
        <v>Q4</v>
      </c>
      <c r="X2492" t="str">
        <f>IF(CleanedData[[#This Row],[Purchase Amount]]&gt;=5000,"Yes","No")</f>
        <v>Yes</v>
      </c>
      <c r="Y2492">
        <f>IF(CleanedData[[#This Row],[Recommend]]="Yes",1,0)</f>
        <v>1</v>
      </c>
      <c r="Z2492" s="6">
        <f>CleanedData[[#This Row],[Purchase Amount]]*0.15</f>
        <v>759.6</v>
      </c>
      <c r="AA2492" s="6">
        <f>CleanedData[[#This Row],[Purchase Amount]]*1.15</f>
        <v>5823.5999999999995</v>
      </c>
    </row>
    <row r="2493" spans="1:27" x14ac:dyDescent="0.3">
      <c r="A2493">
        <v>2997</v>
      </c>
      <c r="B2493" t="s">
        <v>2718</v>
      </c>
      <c r="C2493" s="1">
        <v>46011</v>
      </c>
      <c r="D2493">
        <v>65</v>
      </c>
      <c r="E2493" t="s">
        <v>52</v>
      </c>
      <c r="F2493" t="s">
        <v>77</v>
      </c>
      <c r="G2493" t="s">
        <v>95</v>
      </c>
      <c r="H2493">
        <v>5</v>
      </c>
      <c r="I2493" t="s">
        <v>42</v>
      </c>
      <c r="J2493" t="s">
        <v>43</v>
      </c>
      <c r="K2493" t="s">
        <v>44</v>
      </c>
      <c r="L2493" t="s">
        <v>45</v>
      </c>
      <c r="M2493" t="s">
        <v>85</v>
      </c>
      <c r="N2493" t="s">
        <v>57</v>
      </c>
      <c r="O2493" t="s">
        <v>48</v>
      </c>
      <c r="P2493" t="s">
        <v>49</v>
      </c>
      <c r="Q2493" t="s">
        <v>97</v>
      </c>
      <c r="R2493" s="6">
        <f>_xlfn.XLOOKUP(CleanedData[[#This Row],[Product]],'02_Lookup_Tables'!$A$2:$A$126,'02_Lookup_Tables'!$B$2:$B$126)</f>
        <v>5390.8</v>
      </c>
      <c r="S2493" t="str">
        <f>VLOOKUP(CleanedData[[#This Row],[Product]],'02_Lookup_Tables'!$H$2:$I$126,2,FALSE)</f>
        <v>Electronics</v>
      </c>
      <c r="T2493" t="str">
        <f>VLOOKUP(CleanedData[[#This Row],[Province]],'02_Lookup_Tables'!$D$2:$E$10,2, FALSE)</f>
        <v>Central Region</v>
      </c>
      <c r="U2493" t="str" cm="1">
        <f t="array" ref="U2493">_xlfn.IFS(CleanedData[[#This Row],[Purchase Amount]]&lt;500,"Low",
CleanedData[[#This Row],[Purchase Amount]]&lt;5000,"Medium",
TRUE,"High")</f>
        <v>High</v>
      </c>
      <c r="V2493" t="str">
        <f>TEXT(CleanedData[[#This Row],[Date]],"mmmm")</f>
        <v>December</v>
      </c>
      <c r="W2493" t="str">
        <f>"Q"&amp;ROUNDUP(MONTH(CleanedData[[#This Row],[Date]])/3,0)</f>
        <v>Q4</v>
      </c>
      <c r="X2493" t="str">
        <f>IF(CleanedData[[#This Row],[Purchase Amount]]&gt;=5000,"Yes","No")</f>
        <v>Yes</v>
      </c>
      <c r="Y2493">
        <f>IF(CleanedData[[#This Row],[Recommend]]="Yes",1,0)</f>
        <v>0</v>
      </c>
      <c r="Z2493" s="6">
        <f>CleanedData[[#This Row],[Purchase Amount]]*0.15</f>
        <v>808.62</v>
      </c>
      <c r="AA2493" s="6">
        <f>CleanedData[[#This Row],[Purchase Amount]]*1.15</f>
        <v>6199.42</v>
      </c>
    </row>
    <row r="2494" spans="1:27" x14ac:dyDescent="0.3">
      <c r="A2494">
        <v>2998</v>
      </c>
      <c r="B2494" t="s">
        <v>2719</v>
      </c>
      <c r="C2494" s="1">
        <v>45807</v>
      </c>
      <c r="D2494">
        <v>36</v>
      </c>
      <c r="E2494" t="s">
        <v>39</v>
      </c>
      <c r="F2494" t="s">
        <v>125</v>
      </c>
      <c r="G2494" t="s">
        <v>313</v>
      </c>
      <c r="H2494">
        <v>3</v>
      </c>
      <c r="I2494" t="s">
        <v>42</v>
      </c>
      <c r="J2494" t="s">
        <v>63</v>
      </c>
      <c r="K2494" t="s">
        <v>55</v>
      </c>
      <c r="L2494" t="s">
        <v>45</v>
      </c>
      <c r="M2494" t="s">
        <v>184</v>
      </c>
      <c r="N2494" t="s">
        <v>48</v>
      </c>
      <c r="O2494" t="s">
        <v>148</v>
      </c>
      <c r="P2494" t="s">
        <v>49</v>
      </c>
      <c r="Q2494" t="s">
        <v>81</v>
      </c>
      <c r="R2494" s="6">
        <f>_xlfn.XLOOKUP(CleanedData[[#This Row],[Product]],'02_Lookup_Tables'!$A$2:$A$126,'02_Lookup_Tables'!$B$2:$B$126)</f>
        <v>283.57</v>
      </c>
      <c r="S2494" t="str">
        <f>VLOOKUP(CleanedData[[#This Row],[Product]],'02_Lookup_Tables'!$H$2:$I$126,2,FALSE)</f>
        <v>Accessories</v>
      </c>
      <c r="T2494" t="str">
        <f>VLOOKUP(CleanedData[[#This Row],[Province]],'02_Lookup_Tables'!$D$2:$E$10,2, FALSE)</f>
        <v>Western Region</v>
      </c>
      <c r="U2494" t="str" cm="1">
        <f t="array" ref="U2494">_xlfn.IFS(CleanedData[[#This Row],[Purchase Amount]]&lt;500,"Low",
CleanedData[[#This Row],[Purchase Amount]]&lt;5000,"Medium",
TRUE,"High")</f>
        <v>Low</v>
      </c>
      <c r="V2494" t="str">
        <f>TEXT(CleanedData[[#This Row],[Date]],"mmmm")</f>
        <v>May</v>
      </c>
      <c r="W2494" t="str">
        <f>"Q"&amp;ROUNDUP(MONTH(CleanedData[[#This Row],[Date]])/3,0)</f>
        <v>Q2</v>
      </c>
      <c r="X2494" t="str">
        <f>IF(CleanedData[[#This Row],[Purchase Amount]]&gt;=5000,"Yes","No")</f>
        <v>No</v>
      </c>
      <c r="Y2494">
        <f>IF(CleanedData[[#This Row],[Recommend]]="Yes",1,0)</f>
        <v>0</v>
      </c>
      <c r="Z2494" s="6">
        <f>CleanedData[[#This Row],[Purchase Amount]]*0.15</f>
        <v>42.535499999999999</v>
      </c>
      <c r="AA2494" s="6">
        <f>CleanedData[[#This Row],[Purchase Amount]]*1.15</f>
        <v>326.10549999999995</v>
      </c>
    </row>
    <row r="2495" spans="1:27" x14ac:dyDescent="0.3">
      <c r="A2495">
        <v>2999</v>
      </c>
      <c r="B2495" t="s">
        <v>2720</v>
      </c>
      <c r="C2495" s="1">
        <v>45298</v>
      </c>
      <c r="D2495">
        <v>66</v>
      </c>
      <c r="E2495" t="s">
        <v>52</v>
      </c>
      <c r="F2495" t="s">
        <v>125</v>
      </c>
      <c r="G2495" t="s">
        <v>374</v>
      </c>
      <c r="H2495">
        <v>5</v>
      </c>
      <c r="I2495" t="s">
        <v>45</v>
      </c>
      <c r="J2495" t="s">
        <v>43</v>
      </c>
      <c r="K2495" t="s">
        <v>64</v>
      </c>
      <c r="L2495" t="s">
        <v>45</v>
      </c>
      <c r="M2495" t="s">
        <v>156</v>
      </c>
      <c r="N2495" t="s">
        <v>57</v>
      </c>
      <c r="O2495" t="s">
        <v>148</v>
      </c>
      <c r="P2495" t="s">
        <v>49</v>
      </c>
      <c r="Q2495" t="s">
        <v>97</v>
      </c>
      <c r="R2495" s="6">
        <f>_xlfn.XLOOKUP(CleanedData[[#This Row],[Product]],'02_Lookup_Tables'!$A$2:$A$126,'02_Lookup_Tables'!$B$2:$B$126)</f>
        <v>2906.97</v>
      </c>
      <c r="S2495" t="str">
        <f>VLOOKUP(CleanedData[[#This Row],[Product]],'02_Lookup_Tables'!$H$2:$I$126,2,FALSE)</f>
        <v>Home &amp; Living</v>
      </c>
      <c r="T2495" t="str">
        <f>VLOOKUP(CleanedData[[#This Row],[Province]],'02_Lookup_Tables'!$D$2:$E$10,2, FALSE)</f>
        <v>Western Region</v>
      </c>
      <c r="U2495" t="str" cm="1">
        <f t="array" ref="U2495">_xlfn.IFS(CleanedData[[#This Row],[Purchase Amount]]&lt;500,"Low",
CleanedData[[#This Row],[Purchase Amount]]&lt;5000,"Medium",
TRUE,"High")</f>
        <v>Medium</v>
      </c>
      <c r="V2495" t="str">
        <f>TEXT(CleanedData[[#This Row],[Date]],"mmmm")</f>
        <v>January</v>
      </c>
      <c r="W2495" t="str">
        <f>"Q"&amp;ROUNDUP(MONTH(CleanedData[[#This Row],[Date]])/3,0)</f>
        <v>Q1</v>
      </c>
      <c r="X2495" t="str">
        <f>IF(CleanedData[[#This Row],[Purchase Amount]]&gt;=5000,"Yes","No")</f>
        <v>No</v>
      </c>
      <c r="Y2495">
        <f>IF(CleanedData[[#This Row],[Recommend]]="Yes",1,0)</f>
        <v>1</v>
      </c>
      <c r="Z2495" s="6">
        <f>CleanedData[[#This Row],[Purchase Amount]]*0.15</f>
        <v>436.04549999999995</v>
      </c>
      <c r="AA2495" s="6">
        <f>CleanedData[[#This Row],[Purchase Amount]]*1.15</f>
        <v>3343.0154999999995</v>
      </c>
    </row>
    <row r="2496" spans="1:27" x14ac:dyDescent="0.3">
      <c r="A2496">
        <v>3000</v>
      </c>
      <c r="B2496" t="s">
        <v>2721</v>
      </c>
      <c r="C2496" s="1">
        <v>45691</v>
      </c>
      <c r="D2496">
        <v>57</v>
      </c>
      <c r="E2496" t="s">
        <v>52</v>
      </c>
      <c r="F2496" t="s">
        <v>61</v>
      </c>
      <c r="G2496" t="s">
        <v>171</v>
      </c>
      <c r="H2496">
        <v>3</v>
      </c>
      <c r="I2496" t="s">
        <v>45</v>
      </c>
      <c r="J2496" t="s">
        <v>63</v>
      </c>
      <c r="K2496" t="s">
        <v>64</v>
      </c>
      <c r="L2496" t="s">
        <v>45</v>
      </c>
      <c r="M2496" t="s">
        <v>208</v>
      </c>
      <c r="N2496" t="s">
        <v>48</v>
      </c>
      <c r="O2496" t="s">
        <v>89</v>
      </c>
      <c r="P2496" t="s">
        <v>49</v>
      </c>
      <c r="Q2496" t="s">
        <v>50</v>
      </c>
      <c r="R2496" s="6">
        <f>_xlfn.XLOOKUP(CleanedData[[#This Row],[Product]],'02_Lookup_Tables'!$A$2:$A$126,'02_Lookup_Tables'!$B$2:$B$126)</f>
        <v>6710.27</v>
      </c>
      <c r="S2496" t="str">
        <f>VLOOKUP(CleanedData[[#This Row],[Product]],'02_Lookup_Tables'!$H$2:$I$126,2,FALSE)</f>
        <v>Home Devices</v>
      </c>
      <c r="T2496" t="str">
        <f>VLOOKUP(CleanedData[[#This Row],[Province]],'02_Lookup_Tables'!$D$2:$E$10,2, FALSE)</f>
        <v>Southern Region</v>
      </c>
      <c r="U2496" t="str" cm="1">
        <f t="array" ref="U2496">_xlfn.IFS(CleanedData[[#This Row],[Purchase Amount]]&lt;500,"Low",
CleanedData[[#This Row],[Purchase Amount]]&lt;5000,"Medium",
TRUE,"High")</f>
        <v>High</v>
      </c>
      <c r="V2496" t="str">
        <f>TEXT(CleanedData[[#This Row],[Date]],"mmmm")</f>
        <v>February</v>
      </c>
      <c r="W2496" t="str">
        <f>"Q"&amp;ROUNDUP(MONTH(CleanedData[[#This Row],[Date]])/3,0)</f>
        <v>Q1</v>
      </c>
      <c r="X2496" t="str">
        <f>IF(CleanedData[[#This Row],[Purchase Amount]]&gt;=5000,"Yes","No")</f>
        <v>Yes</v>
      </c>
      <c r="Y2496">
        <f>IF(CleanedData[[#This Row],[Recommend]]="Yes",1,0)</f>
        <v>1</v>
      </c>
      <c r="Z2496" s="6">
        <f>CleanedData[[#This Row],[Purchase Amount]]*0.15</f>
        <v>1006.5405000000001</v>
      </c>
      <c r="AA2496" s="6">
        <f>CleanedData[[#This Row],[Purchase Amount]]*1.15</f>
        <v>7716.8104999999996</v>
      </c>
    </row>
    <row r="2497" spans="1:27" x14ac:dyDescent="0.3">
      <c r="A2497">
        <v>3001</v>
      </c>
      <c r="B2497" t="s">
        <v>2722</v>
      </c>
      <c r="C2497" s="1">
        <v>45642</v>
      </c>
      <c r="D2497">
        <v>19</v>
      </c>
      <c r="E2497" t="s">
        <v>39</v>
      </c>
      <c r="F2497" t="s">
        <v>108</v>
      </c>
      <c r="G2497" t="s">
        <v>109</v>
      </c>
      <c r="H2497">
        <v>4</v>
      </c>
      <c r="I2497" t="s">
        <v>45</v>
      </c>
      <c r="J2497" t="s">
        <v>63</v>
      </c>
      <c r="K2497" t="s">
        <v>55</v>
      </c>
      <c r="L2497" t="s">
        <v>45</v>
      </c>
      <c r="M2497" t="s">
        <v>46</v>
      </c>
      <c r="N2497" t="s">
        <v>96</v>
      </c>
      <c r="O2497" t="s">
        <v>89</v>
      </c>
      <c r="P2497" t="s">
        <v>70</v>
      </c>
      <c r="Q2497" t="s">
        <v>66</v>
      </c>
      <c r="R2497" s="6">
        <f>_xlfn.XLOOKUP(CleanedData[[#This Row],[Product]],'02_Lookup_Tables'!$A$2:$A$126,'02_Lookup_Tables'!$B$2:$B$126)</f>
        <v>228.08</v>
      </c>
      <c r="S2497" t="str">
        <f>VLOOKUP(CleanedData[[#This Row],[Product]],'02_Lookup_Tables'!$H$2:$I$126,2,FALSE)</f>
        <v>Apparel</v>
      </c>
      <c r="T2497" t="str">
        <f>VLOOKUP(CleanedData[[#This Row],[Province]],'02_Lookup_Tables'!$D$2:$E$10,2, FALSE)</f>
        <v>Gauteng Region</v>
      </c>
      <c r="U2497" t="str" cm="1">
        <f t="array" ref="U2497">_xlfn.IFS(CleanedData[[#This Row],[Purchase Amount]]&lt;500,"Low",
CleanedData[[#This Row],[Purchase Amount]]&lt;5000,"Medium",
TRUE,"High")</f>
        <v>Low</v>
      </c>
      <c r="V2497" t="str">
        <f>TEXT(CleanedData[[#This Row],[Date]],"mmmm")</f>
        <v>December</v>
      </c>
      <c r="W2497" t="str">
        <f>"Q"&amp;ROUNDUP(MONTH(CleanedData[[#This Row],[Date]])/3,0)</f>
        <v>Q4</v>
      </c>
      <c r="X2497" t="str">
        <f>IF(CleanedData[[#This Row],[Purchase Amount]]&gt;=5000,"Yes","No")</f>
        <v>No</v>
      </c>
      <c r="Y2497">
        <f>IF(CleanedData[[#This Row],[Recommend]]="Yes",1,0)</f>
        <v>1</v>
      </c>
      <c r="Z2497" s="6">
        <f>CleanedData[[#This Row],[Purchase Amount]]*0.15</f>
        <v>34.212000000000003</v>
      </c>
      <c r="AA2497" s="6">
        <f>CleanedData[[#This Row],[Purchase Amount]]*1.15</f>
        <v>262.29199999999997</v>
      </c>
    </row>
    <row r="2498" spans="1:27" x14ac:dyDescent="0.3">
      <c r="A2498">
        <v>3002</v>
      </c>
      <c r="B2498" t="s">
        <v>2723</v>
      </c>
      <c r="C2498" s="1">
        <v>45359</v>
      </c>
      <c r="D2498">
        <v>63</v>
      </c>
      <c r="E2498" t="s">
        <v>60</v>
      </c>
      <c r="F2498" t="s">
        <v>83</v>
      </c>
      <c r="G2498" t="s">
        <v>301</v>
      </c>
      <c r="H2498">
        <v>1</v>
      </c>
      <c r="I2498" t="s">
        <v>45</v>
      </c>
      <c r="J2498" t="s">
        <v>54</v>
      </c>
      <c r="K2498" t="s">
        <v>64</v>
      </c>
      <c r="L2498" t="s">
        <v>42</v>
      </c>
      <c r="N2498" t="s">
        <v>80</v>
      </c>
      <c r="O2498" t="s">
        <v>134</v>
      </c>
      <c r="P2498" t="s">
        <v>8646</v>
      </c>
      <c r="Q2498" t="s">
        <v>50</v>
      </c>
      <c r="R2498" s="6">
        <f>_xlfn.XLOOKUP(CleanedData[[#This Row],[Product]],'02_Lookup_Tables'!$A$2:$A$126,'02_Lookup_Tables'!$B$2:$B$126)</f>
        <v>1000.7</v>
      </c>
      <c r="S2498" t="str">
        <f>VLOOKUP(CleanedData[[#This Row],[Product]],'02_Lookup_Tables'!$H$2:$I$126,2,FALSE)</f>
        <v>Toys &amp; Games</v>
      </c>
      <c r="T2498" t="str">
        <f>VLOOKUP(CleanedData[[#This Row],[Province]],'02_Lookup_Tables'!$D$2:$E$10,2, FALSE)</f>
        <v>Western Region</v>
      </c>
      <c r="U2498" t="str" cm="1">
        <f t="array" ref="U2498">_xlfn.IFS(CleanedData[[#This Row],[Purchase Amount]]&lt;500,"Low",
CleanedData[[#This Row],[Purchase Amount]]&lt;5000,"Medium",
TRUE,"High")</f>
        <v>Medium</v>
      </c>
      <c r="V2498" t="str">
        <f>TEXT(CleanedData[[#This Row],[Date]],"mmmm")</f>
        <v>March</v>
      </c>
      <c r="W2498" t="str">
        <f>"Q"&amp;ROUNDUP(MONTH(CleanedData[[#This Row],[Date]])/3,0)</f>
        <v>Q1</v>
      </c>
      <c r="X2498" t="str">
        <f>IF(CleanedData[[#This Row],[Purchase Amount]]&gt;=5000,"Yes","No")</f>
        <v>No</v>
      </c>
      <c r="Y2498">
        <f>IF(CleanedData[[#This Row],[Recommend]]="Yes",1,0)</f>
        <v>1</v>
      </c>
      <c r="Z2498" s="6">
        <f>CleanedData[[#This Row],[Purchase Amount]]*0.15</f>
        <v>150.10499999999999</v>
      </c>
      <c r="AA2498" s="6">
        <f>CleanedData[[#This Row],[Purchase Amount]]*1.15</f>
        <v>1150.8050000000001</v>
      </c>
    </row>
    <row r="2499" spans="1:27" x14ac:dyDescent="0.3">
      <c r="A2499">
        <v>3003</v>
      </c>
      <c r="B2499" t="s">
        <v>2724</v>
      </c>
      <c r="C2499" s="1">
        <v>45372</v>
      </c>
      <c r="D2499">
        <v>40</v>
      </c>
      <c r="E2499" t="s">
        <v>60</v>
      </c>
      <c r="F2499" t="s">
        <v>68</v>
      </c>
      <c r="G2499" t="s">
        <v>120</v>
      </c>
      <c r="H2499">
        <v>4</v>
      </c>
      <c r="I2499" t="s">
        <v>45</v>
      </c>
      <c r="J2499" t="s">
        <v>54</v>
      </c>
      <c r="K2499" t="s">
        <v>44</v>
      </c>
      <c r="L2499" t="s">
        <v>42</v>
      </c>
      <c r="M2499" t="s">
        <v>56</v>
      </c>
      <c r="N2499" t="s">
        <v>96</v>
      </c>
      <c r="O2499" t="s">
        <v>148</v>
      </c>
      <c r="P2499" t="s">
        <v>49</v>
      </c>
      <c r="Q2499" t="s">
        <v>81</v>
      </c>
      <c r="R2499" s="6">
        <f>_xlfn.XLOOKUP(CleanedData[[#This Row],[Product]],'02_Lookup_Tables'!$A$2:$A$126,'02_Lookup_Tables'!$B$2:$B$126)</f>
        <v>471.63</v>
      </c>
      <c r="S2499" t="str">
        <f>VLOOKUP(CleanedData[[#This Row],[Product]],'02_Lookup_Tables'!$H$2:$I$126,2,FALSE)</f>
        <v>Beauty &amp; Personal Care</v>
      </c>
      <c r="T2499" t="str">
        <f>VLOOKUP(CleanedData[[#This Row],[Province]],'02_Lookup_Tables'!$D$2:$E$10,2, FALSE)</f>
        <v>Northern Region</v>
      </c>
      <c r="U2499" t="str" cm="1">
        <f t="array" ref="U2499">_xlfn.IFS(CleanedData[[#This Row],[Purchase Amount]]&lt;500,"Low",
CleanedData[[#This Row],[Purchase Amount]]&lt;5000,"Medium",
TRUE,"High")</f>
        <v>Low</v>
      </c>
      <c r="V2499" t="str">
        <f>TEXT(CleanedData[[#This Row],[Date]],"mmmm")</f>
        <v>March</v>
      </c>
      <c r="W2499" t="str">
        <f>"Q"&amp;ROUNDUP(MONTH(CleanedData[[#This Row],[Date]])/3,0)</f>
        <v>Q1</v>
      </c>
      <c r="X2499" t="str">
        <f>IF(CleanedData[[#This Row],[Purchase Amount]]&gt;=5000,"Yes","No")</f>
        <v>No</v>
      </c>
      <c r="Y2499">
        <f>IF(CleanedData[[#This Row],[Recommend]]="Yes",1,0)</f>
        <v>1</v>
      </c>
      <c r="Z2499" s="6">
        <f>CleanedData[[#This Row],[Purchase Amount]]*0.15</f>
        <v>70.744500000000002</v>
      </c>
      <c r="AA2499" s="6">
        <f>CleanedData[[#This Row],[Purchase Amount]]*1.15</f>
        <v>542.3744999999999</v>
      </c>
    </row>
    <row r="2500" spans="1:27" x14ac:dyDescent="0.3">
      <c r="A2500">
        <v>3005</v>
      </c>
      <c r="B2500" t="s">
        <v>2725</v>
      </c>
      <c r="C2500" s="1">
        <v>45894</v>
      </c>
      <c r="D2500">
        <v>20</v>
      </c>
      <c r="E2500" t="s">
        <v>39</v>
      </c>
      <c r="F2500" t="s">
        <v>77</v>
      </c>
      <c r="G2500" t="s">
        <v>976</v>
      </c>
      <c r="H2500">
        <v>2</v>
      </c>
      <c r="I2500" t="s">
        <v>42</v>
      </c>
      <c r="J2500" t="s">
        <v>54</v>
      </c>
      <c r="K2500" t="s">
        <v>55</v>
      </c>
      <c r="L2500" t="s">
        <v>42</v>
      </c>
      <c r="M2500" t="s">
        <v>65</v>
      </c>
      <c r="N2500" t="s">
        <v>47</v>
      </c>
      <c r="O2500" t="s">
        <v>89</v>
      </c>
      <c r="P2500" t="s">
        <v>49</v>
      </c>
      <c r="Q2500" t="s">
        <v>66</v>
      </c>
      <c r="R2500" s="6">
        <f>_xlfn.XLOOKUP(CleanedData[[#This Row],[Product]],'02_Lookup_Tables'!$A$2:$A$126,'02_Lookup_Tables'!$B$2:$B$126)</f>
        <v>412.16</v>
      </c>
      <c r="S2500" t="str">
        <f>VLOOKUP(CleanedData[[#This Row],[Product]],'02_Lookup_Tables'!$H$2:$I$126,2,FALSE)</f>
        <v>Apparel</v>
      </c>
      <c r="T2500" t="str">
        <f>VLOOKUP(CleanedData[[#This Row],[Province]],'02_Lookup_Tables'!$D$2:$E$10,2, FALSE)</f>
        <v>Central Region</v>
      </c>
      <c r="U2500" t="str" cm="1">
        <f t="array" ref="U2500">_xlfn.IFS(CleanedData[[#This Row],[Purchase Amount]]&lt;500,"Low",
CleanedData[[#This Row],[Purchase Amount]]&lt;5000,"Medium",
TRUE,"High")</f>
        <v>Low</v>
      </c>
      <c r="V2500" t="str">
        <f>TEXT(CleanedData[[#This Row],[Date]],"mmmm")</f>
        <v>August</v>
      </c>
      <c r="W2500" t="str">
        <f>"Q"&amp;ROUNDUP(MONTH(CleanedData[[#This Row],[Date]])/3,0)</f>
        <v>Q3</v>
      </c>
      <c r="X2500" t="str">
        <f>IF(CleanedData[[#This Row],[Purchase Amount]]&gt;=5000,"Yes","No")</f>
        <v>No</v>
      </c>
      <c r="Y2500">
        <f>IF(CleanedData[[#This Row],[Recommend]]="Yes",1,0)</f>
        <v>0</v>
      </c>
      <c r="Z2500" s="6">
        <f>CleanedData[[#This Row],[Purchase Amount]]*0.15</f>
        <v>61.823999999999998</v>
      </c>
      <c r="AA2500" s="6">
        <f>CleanedData[[#This Row],[Purchase Amount]]*1.15</f>
        <v>473.98399999999998</v>
      </c>
    </row>
    <row r="2501" spans="1:27" x14ac:dyDescent="0.3">
      <c r="A2501">
        <v>3006</v>
      </c>
      <c r="B2501" t="s">
        <v>2726</v>
      </c>
      <c r="C2501" s="1">
        <v>45397</v>
      </c>
      <c r="D2501">
        <v>61</v>
      </c>
      <c r="E2501" t="s">
        <v>52</v>
      </c>
      <c r="F2501" t="s">
        <v>83</v>
      </c>
      <c r="G2501" t="s">
        <v>87</v>
      </c>
      <c r="H2501">
        <v>3</v>
      </c>
      <c r="I2501" t="s">
        <v>42</v>
      </c>
      <c r="J2501" t="s">
        <v>74</v>
      </c>
      <c r="K2501" t="s">
        <v>55</v>
      </c>
      <c r="L2501" t="s">
        <v>42</v>
      </c>
      <c r="M2501" t="s">
        <v>79</v>
      </c>
      <c r="N2501" t="s">
        <v>48</v>
      </c>
      <c r="O2501" t="s">
        <v>89</v>
      </c>
      <c r="P2501" t="s">
        <v>49</v>
      </c>
      <c r="Q2501" t="s">
        <v>50</v>
      </c>
      <c r="R2501" s="6">
        <f>_xlfn.XLOOKUP(CleanedData[[#This Row],[Product]],'02_Lookup_Tables'!$A$2:$A$126,'02_Lookup_Tables'!$B$2:$B$126)</f>
        <v>409.06</v>
      </c>
      <c r="S2501" t="str">
        <f>VLOOKUP(CleanedData[[#This Row],[Product]],'02_Lookup_Tables'!$H$2:$I$126,2,FALSE)</f>
        <v>Home Devices</v>
      </c>
      <c r="T2501" t="str">
        <f>VLOOKUP(CleanedData[[#This Row],[Province]],'02_Lookup_Tables'!$D$2:$E$10,2, FALSE)</f>
        <v>Western Region</v>
      </c>
      <c r="U2501" t="str" cm="1">
        <f t="array" ref="U2501">_xlfn.IFS(CleanedData[[#This Row],[Purchase Amount]]&lt;500,"Low",
CleanedData[[#This Row],[Purchase Amount]]&lt;5000,"Medium",
TRUE,"High")</f>
        <v>Low</v>
      </c>
      <c r="V2501" t="str">
        <f>TEXT(CleanedData[[#This Row],[Date]],"mmmm")</f>
        <v>April</v>
      </c>
      <c r="W2501" t="str">
        <f>"Q"&amp;ROUNDUP(MONTH(CleanedData[[#This Row],[Date]])/3,0)</f>
        <v>Q2</v>
      </c>
      <c r="X2501" t="str">
        <f>IF(CleanedData[[#This Row],[Purchase Amount]]&gt;=5000,"Yes","No")</f>
        <v>No</v>
      </c>
      <c r="Y2501">
        <f>IF(CleanedData[[#This Row],[Recommend]]="Yes",1,0)</f>
        <v>0</v>
      </c>
      <c r="Z2501" s="6">
        <f>CleanedData[[#This Row],[Purchase Amount]]*0.15</f>
        <v>61.358999999999995</v>
      </c>
      <c r="AA2501" s="6">
        <f>CleanedData[[#This Row],[Purchase Amount]]*1.15</f>
        <v>470.41899999999998</v>
      </c>
    </row>
    <row r="2502" spans="1:27" x14ac:dyDescent="0.3">
      <c r="A2502">
        <v>3007</v>
      </c>
      <c r="B2502" t="s">
        <v>2727</v>
      </c>
      <c r="C2502" s="1">
        <v>45757</v>
      </c>
      <c r="D2502">
        <v>76</v>
      </c>
      <c r="E2502" t="s">
        <v>52</v>
      </c>
      <c r="F2502" t="s">
        <v>130</v>
      </c>
      <c r="G2502" t="s">
        <v>153</v>
      </c>
      <c r="H2502">
        <v>5</v>
      </c>
      <c r="I2502" t="s">
        <v>45</v>
      </c>
      <c r="J2502" t="s">
        <v>63</v>
      </c>
      <c r="K2502" t="s">
        <v>64</v>
      </c>
      <c r="L2502" t="s">
        <v>42</v>
      </c>
      <c r="M2502" t="s">
        <v>85</v>
      </c>
      <c r="N2502" t="s">
        <v>57</v>
      </c>
      <c r="O2502" t="s">
        <v>48</v>
      </c>
      <c r="P2502" t="s">
        <v>49</v>
      </c>
      <c r="Q2502" t="s">
        <v>97</v>
      </c>
      <c r="R2502" s="6">
        <f>_xlfn.XLOOKUP(CleanedData[[#This Row],[Product]],'02_Lookup_Tables'!$A$2:$A$126,'02_Lookup_Tables'!$B$2:$B$126)</f>
        <v>1011.68</v>
      </c>
      <c r="S2502" t="str">
        <f>VLOOKUP(CleanedData[[#This Row],[Product]],'02_Lookup_Tables'!$H$2:$I$126,2,FALSE)</f>
        <v>Accessories</v>
      </c>
      <c r="T2502" t="str">
        <f>VLOOKUP(CleanedData[[#This Row],[Province]],'02_Lookup_Tables'!$D$2:$E$10,2, FALSE)</f>
        <v>Eastern Region</v>
      </c>
      <c r="U2502" t="str" cm="1">
        <f t="array" ref="U2502">_xlfn.IFS(CleanedData[[#This Row],[Purchase Amount]]&lt;500,"Low",
CleanedData[[#This Row],[Purchase Amount]]&lt;5000,"Medium",
TRUE,"High")</f>
        <v>Medium</v>
      </c>
      <c r="V2502" t="str">
        <f>TEXT(CleanedData[[#This Row],[Date]],"mmmm")</f>
        <v>April</v>
      </c>
      <c r="W2502" t="str">
        <f>"Q"&amp;ROUNDUP(MONTH(CleanedData[[#This Row],[Date]])/3,0)</f>
        <v>Q2</v>
      </c>
      <c r="X2502" t="str">
        <f>IF(CleanedData[[#This Row],[Purchase Amount]]&gt;=5000,"Yes","No")</f>
        <v>No</v>
      </c>
      <c r="Y2502">
        <f>IF(CleanedData[[#This Row],[Recommend]]="Yes",1,0)</f>
        <v>1</v>
      </c>
      <c r="Z2502" s="6">
        <f>CleanedData[[#This Row],[Purchase Amount]]*0.15</f>
        <v>151.75199999999998</v>
      </c>
      <c r="AA2502" s="6">
        <f>CleanedData[[#This Row],[Purchase Amount]]*1.15</f>
        <v>1163.4319999999998</v>
      </c>
    </row>
    <row r="2503" spans="1:27" x14ac:dyDescent="0.3">
      <c r="A2503">
        <v>3008</v>
      </c>
      <c r="B2503" t="s">
        <v>2728</v>
      </c>
      <c r="C2503" s="1">
        <v>45300</v>
      </c>
      <c r="D2503">
        <v>58</v>
      </c>
      <c r="E2503" t="s">
        <v>60</v>
      </c>
      <c r="F2503" t="s">
        <v>108</v>
      </c>
      <c r="G2503" t="s">
        <v>381</v>
      </c>
      <c r="H2503">
        <v>2</v>
      </c>
      <c r="I2503" t="s">
        <v>42</v>
      </c>
      <c r="J2503" t="s">
        <v>69</v>
      </c>
      <c r="K2503" t="s">
        <v>44</v>
      </c>
      <c r="L2503" t="s">
        <v>45</v>
      </c>
      <c r="M2503" t="s">
        <v>46</v>
      </c>
      <c r="N2503" t="s">
        <v>47</v>
      </c>
      <c r="O2503" t="s">
        <v>89</v>
      </c>
      <c r="P2503" t="s">
        <v>49</v>
      </c>
      <c r="Q2503" t="s">
        <v>50</v>
      </c>
      <c r="R2503" s="6">
        <f>_xlfn.XLOOKUP(CleanedData[[#This Row],[Product]],'02_Lookup_Tables'!$A$2:$A$126,'02_Lookup_Tables'!$B$2:$B$126)</f>
        <v>786.78</v>
      </c>
      <c r="S2503" t="str">
        <f>VLOOKUP(CleanedData[[#This Row],[Product]],'02_Lookup_Tables'!$H$2:$I$126,2,FALSE)</f>
        <v>Apparel</v>
      </c>
      <c r="T2503" t="str">
        <f>VLOOKUP(CleanedData[[#This Row],[Province]],'02_Lookup_Tables'!$D$2:$E$10,2, FALSE)</f>
        <v>Gauteng Region</v>
      </c>
      <c r="U2503" t="str" cm="1">
        <f t="array" ref="U2503">_xlfn.IFS(CleanedData[[#This Row],[Purchase Amount]]&lt;500,"Low",
CleanedData[[#This Row],[Purchase Amount]]&lt;5000,"Medium",
TRUE,"High")</f>
        <v>Medium</v>
      </c>
      <c r="V2503" t="str">
        <f>TEXT(CleanedData[[#This Row],[Date]],"mmmm")</f>
        <v>January</v>
      </c>
      <c r="W2503" t="str">
        <f>"Q"&amp;ROUNDUP(MONTH(CleanedData[[#This Row],[Date]])/3,0)</f>
        <v>Q1</v>
      </c>
      <c r="X2503" t="str">
        <f>IF(CleanedData[[#This Row],[Purchase Amount]]&gt;=5000,"Yes","No")</f>
        <v>No</v>
      </c>
      <c r="Y2503">
        <f>IF(CleanedData[[#This Row],[Recommend]]="Yes",1,0)</f>
        <v>0</v>
      </c>
      <c r="Z2503" s="6">
        <f>CleanedData[[#This Row],[Purchase Amount]]*0.15</f>
        <v>118.017</v>
      </c>
      <c r="AA2503" s="6">
        <f>CleanedData[[#This Row],[Purchase Amount]]*1.15</f>
        <v>904.79699999999991</v>
      </c>
    </row>
    <row r="2504" spans="1:27" x14ac:dyDescent="0.3">
      <c r="A2504">
        <v>3009</v>
      </c>
      <c r="B2504" t="s">
        <v>2729</v>
      </c>
      <c r="C2504" s="1">
        <v>45334</v>
      </c>
      <c r="D2504">
        <v>52</v>
      </c>
      <c r="E2504" t="s">
        <v>52</v>
      </c>
      <c r="F2504" t="s">
        <v>130</v>
      </c>
      <c r="G2504" t="s">
        <v>359</v>
      </c>
      <c r="H2504">
        <v>5</v>
      </c>
      <c r="I2504" t="s">
        <v>42</v>
      </c>
      <c r="J2504" t="s">
        <v>74</v>
      </c>
      <c r="K2504" t="s">
        <v>44</v>
      </c>
      <c r="L2504" t="s">
        <v>45</v>
      </c>
      <c r="M2504" t="s">
        <v>190</v>
      </c>
      <c r="N2504" t="s">
        <v>57</v>
      </c>
      <c r="O2504" t="s">
        <v>89</v>
      </c>
      <c r="P2504" t="s">
        <v>70</v>
      </c>
      <c r="Q2504" t="s">
        <v>93</v>
      </c>
      <c r="R2504" s="6">
        <f>_xlfn.XLOOKUP(CleanedData[[#This Row],[Product]],'02_Lookup_Tables'!$A$2:$A$126,'02_Lookup_Tables'!$B$2:$B$126)</f>
        <v>34.200000000000003</v>
      </c>
      <c r="S2504" t="str">
        <f>VLOOKUP(CleanedData[[#This Row],[Product]],'02_Lookup_Tables'!$H$2:$I$126,2,FALSE)</f>
        <v>Food</v>
      </c>
      <c r="T2504" t="str">
        <f>VLOOKUP(CleanedData[[#This Row],[Province]],'02_Lookup_Tables'!$D$2:$E$10,2, FALSE)</f>
        <v>Eastern Region</v>
      </c>
      <c r="U2504" t="str" cm="1">
        <f t="array" ref="U2504">_xlfn.IFS(CleanedData[[#This Row],[Purchase Amount]]&lt;500,"Low",
CleanedData[[#This Row],[Purchase Amount]]&lt;5000,"Medium",
TRUE,"High")</f>
        <v>Low</v>
      </c>
      <c r="V2504" t="str">
        <f>TEXT(CleanedData[[#This Row],[Date]],"mmmm")</f>
        <v>February</v>
      </c>
      <c r="W2504" t="str">
        <f>"Q"&amp;ROUNDUP(MONTH(CleanedData[[#This Row],[Date]])/3,0)</f>
        <v>Q1</v>
      </c>
      <c r="X2504" t="str">
        <f>IF(CleanedData[[#This Row],[Purchase Amount]]&gt;=5000,"Yes","No")</f>
        <v>No</v>
      </c>
      <c r="Y2504">
        <f>IF(CleanedData[[#This Row],[Recommend]]="Yes",1,0)</f>
        <v>0</v>
      </c>
      <c r="Z2504" s="6">
        <f>CleanedData[[#This Row],[Purchase Amount]]*0.15</f>
        <v>5.13</v>
      </c>
      <c r="AA2504" s="6">
        <f>CleanedData[[#This Row],[Purchase Amount]]*1.15</f>
        <v>39.33</v>
      </c>
    </row>
    <row r="2505" spans="1:27" x14ac:dyDescent="0.3">
      <c r="A2505">
        <v>3011</v>
      </c>
      <c r="B2505" t="s">
        <v>2730</v>
      </c>
      <c r="C2505" s="1">
        <v>45382</v>
      </c>
      <c r="D2505">
        <v>62</v>
      </c>
      <c r="E2505" t="s">
        <v>52</v>
      </c>
      <c r="F2505" t="s">
        <v>40</v>
      </c>
      <c r="G2505" t="s">
        <v>282</v>
      </c>
      <c r="H2505">
        <v>4</v>
      </c>
      <c r="I2505" t="s">
        <v>42</v>
      </c>
      <c r="J2505" t="s">
        <v>54</v>
      </c>
      <c r="K2505" t="s">
        <v>55</v>
      </c>
      <c r="L2505" t="s">
        <v>45</v>
      </c>
      <c r="M2505" t="s">
        <v>156</v>
      </c>
      <c r="N2505" t="s">
        <v>96</v>
      </c>
      <c r="O2505" t="s">
        <v>148</v>
      </c>
      <c r="P2505" t="s">
        <v>49</v>
      </c>
      <c r="Q2505" t="s">
        <v>50</v>
      </c>
      <c r="R2505" s="6">
        <f>_xlfn.XLOOKUP(CleanedData[[#This Row],[Product]],'02_Lookup_Tables'!$A$2:$A$126,'02_Lookup_Tables'!$B$2:$B$126)</f>
        <v>1859.13</v>
      </c>
      <c r="S2505" t="str">
        <f>VLOOKUP(CleanedData[[#This Row],[Product]],'02_Lookup_Tables'!$H$2:$I$126,2,FALSE)</f>
        <v>Home Devices</v>
      </c>
      <c r="T2505" t="str">
        <f>VLOOKUP(CleanedData[[#This Row],[Province]],'02_Lookup_Tables'!$D$2:$E$10,2, FALSE)</f>
        <v>Northern Region</v>
      </c>
      <c r="U2505" t="str" cm="1">
        <f t="array" ref="U2505">_xlfn.IFS(CleanedData[[#This Row],[Purchase Amount]]&lt;500,"Low",
CleanedData[[#This Row],[Purchase Amount]]&lt;5000,"Medium",
TRUE,"High")</f>
        <v>Medium</v>
      </c>
      <c r="V2505" t="str">
        <f>TEXT(CleanedData[[#This Row],[Date]],"mmmm")</f>
        <v>March</v>
      </c>
      <c r="W2505" t="str">
        <f>"Q"&amp;ROUNDUP(MONTH(CleanedData[[#This Row],[Date]])/3,0)</f>
        <v>Q1</v>
      </c>
      <c r="X2505" t="str">
        <f>IF(CleanedData[[#This Row],[Purchase Amount]]&gt;=5000,"Yes","No")</f>
        <v>No</v>
      </c>
      <c r="Y2505">
        <f>IF(CleanedData[[#This Row],[Recommend]]="Yes",1,0)</f>
        <v>0</v>
      </c>
      <c r="Z2505" s="6">
        <f>CleanedData[[#This Row],[Purchase Amount]]*0.15</f>
        <v>278.86950000000002</v>
      </c>
      <c r="AA2505" s="6">
        <f>CleanedData[[#This Row],[Purchase Amount]]*1.15</f>
        <v>2137.9994999999999</v>
      </c>
    </row>
    <row r="2506" spans="1:27" x14ac:dyDescent="0.3">
      <c r="A2506">
        <v>3012</v>
      </c>
      <c r="B2506" t="s">
        <v>2731</v>
      </c>
      <c r="C2506" s="1">
        <v>45474</v>
      </c>
      <c r="D2506">
        <v>33</v>
      </c>
      <c r="E2506" t="s">
        <v>60</v>
      </c>
      <c r="F2506" t="s">
        <v>68</v>
      </c>
      <c r="G2506" t="s">
        <v>144</v>
      </c>
      <c r="H2506">
        <v>5</v>
      </c>
      <c r="I2506" t="s">
        <v>42</v>
      </c>
      <c r="J2506" t="s">
        <v>54</v>
      </c>
      <c r="K2506" t="s">
        <v>44</v>
      </c>
      <c r="L2506" t="s">
        <v>45</v>
      </c>
      <c r="M2506" t="s">
        <v>56</v>
      </c>
      <c r="N2506" t="s">
        <v>57</v>
      </c>
      <c r="O2506" t="s">
        <v>148</v>
      </c>
      <c r="P2506" t="s">
        <v>49</v>
      </c>
      <c r="Q2506" t="s">
        <v>58</v>
      </c>
      <c r="R2506" s="6">
        <f>_xlfn.XLOOKUP(CleanedData[[#This Row],[Product]],'02_Lookup_Tables'!$A$2:$A$126,'02_Lookup_Tables'!$B$2:$B$126)</f>
        <v>4455.18</v>
      </c>
      <c r="S2506" t="str">
        <f>VLOOKUP(CleanedData[[#This Row],[Product]],'02_Lookup_Tables'!$H$2:$I$126,2,FALSE)</f>
        <v>Sports &amp; Outdoors</v>
      </c>
      <c r="T2506" t="str">
        <f>VLOOKUP(CleanedData[[#This Row],[Province]],'02_Lookup_Tables'!$D$2:$E$10,2, FALSE)</f>
        <v>Northern Region</v>
      </c>
      <c r="U2506" t="str" cm="1">
        <f t="array" ref="U2506">_xlfn.IFS(CleanedData[[#This Row],[Purchase Amount]]&lt;500,"Low",
CleanedData[[#This Row],[Purchase Amount]]&lt;5000,"Medium",
TRUE,"High")</f>
        <v>Medium</v>
      </c>
      <c r="V2506" t="str">
        <f>TEXT(CleanedData[[#This Row],[Date]],"mmmm")</f>
        <v>July</v>
      </c>
      <c r="W2506" t="str">
        <f>"Q"&amp;ROUNDUP(MONTH(CleanedData[[#This Row],[Date]])/3,0)</f>
        <v>Q3</v>
      </c>
      <c r="X2506" t="str">
        <f>IF(CleanedData[[#This Row],[Purchase Amount]]&gt;=5000,"Yes","No")</f>
        <v>No</v>
      </c>
      <c r="Y2506">
        <f>IF(CleanedData[[#This Row],[Recommend]]="Yes",1,0)</f>
        <v>0</v>
      </c>
      <c r="Z2506" s="6">
        <f>CleanedData[[#This Row],[Purchase Amount]]*0.15</f>
        <v>668.27700000000004</v>
      </c>
      <c r="AA2506" s="6">
        <f>CleanedData[[#This Row],[Purchase Amount]]*1.15</f>
        <v>5123.4570000000003</v>
      </c>
    </row>
    <row r="2507" spans="1:27" x14ac:dyDescent="0.3">
      <c r="A2507">
        <v>3014</v>
      </c>
      <c r="B2507" t="s">
        <v>2732</v>
      </c>
      <c r="C2507" s="1">
        <v>45675</v>
      </c>
      <c r="D2507">
        <v>76</v>
      </c>
      <c r="E2507" t="s">
        <v>39</v>
      </c>
      <c r="F2507" t="s">
        <v>108</v>
      </c>
      <c r="G2507" t="s">
        <v>309</v>
      </c>
      <c r="H2507">
        <v>2</v>
      </c>
      <c r="I2507" t="s">
        <v>42</v>
      </c>
      <c r="J2507" t="s">
        <v>54</v>
      </c>
      <c r="K2507" t="s">
        <v>44</v>
      </c>
      <c r="L2507" t="s">
        <v>45</v>
      </c>
      <c r="M2507" t="s">
        <v>100</v>
      </c>
      <c r="N2507" t="s">
        <v>47</v>
      </c>
      <c r="O2507" t="s">
        <v>48</v>
      </c>
      <c r="P2507" t="s">
        <v>49</v>
      </c>
      <c r="Q2507" t="s">
        <v>97</v>
      </c>
      <c r="R2507" s="6">
        <f>_xlfn.XLOOKUP(CleanedData[[#This Row],[Product]],'02_Lookup_Tables'!$A$2:$A$126,'02_Lookup_Tables'!$B$2:$B$126)</f>
        <v>353.21</v>
      </c>
      <c r="S2507" t="str">
        <f>VLOOKUP(CleanedData[[#This Row],[Product]],'02_Lookup_Tables'!$H$2:$I$126,2,FALSE)</f>
        <v>Food</v>
      </c>
      <c r="T2507" t="str">
        <f>VLOOKUP(CleanedData[[#This Row],[Province]],'02_Lookup_Tables'!$D$2:$E$10,2, FALSE)</f>
        <v>Gauteng Region</v>
      </c>
      <c r="U2507" t="str" cm="1">
        <f t="array" ref="U2507">_xlfn.IFS(CleanedData[[#This Row],[Purchase Amount]]&lt;500,"Low",
CleanedData[[#This Row],[Purchase Amount]]&lt;5000,"Medium",
TRUE,"High")</f>
        <v>Low</v>
      </c>
      <c r="V2507" t="str">
        <f>TEXT(CleanedData[[#This Row],[Date]],"mmmm")</f>
        <v>January</v>
      </c>
      <c r="W2507" t="str">
        <f>"Q"&amp;ROUNDUP(MONTH(CleanedData[[#This Row],[Date]])/3,0)</f>
        <v>Q1</v>
      </c>
      <c r="X2507" t="str">
        <f>IF(CleanedData[[#This Row],[Purchase Amount]]&gt;=5000,"Yes","No")</f>
        <v>No</v>
      </c>
      <c r="Y2507">
        <f>IF(CleanedData[[#This Row],[Recommend]]="Yes",1,0)</f>
        <v>0</v>
      </c>
      <c r="Z2507" s="6">
        <f>CleanedData[[#This Row],[Purchase Amount]]*0.15</f>
        <v>52.981499999999997</v>
      </c>
      <c r="AA2507" s="6">
        <f>CleanedData[[#This Row],[Purchase Amount]]*1.15</f>
        <v>406.19149999999996</v>
      </c>
    </row>
    <row r="2508" spans="1:27" x14ac:dyDescent="0.3">
      <c r="A2508">
        <v>3015</v>
      </c>
      <c r="B2508" t="s">
        <v>2733</v>
      </c>
      <c r="C2508" s="1">
        <v>45590</v>
      </c>
      <c r="D2508">
        <v>31</v>
      </c>
      <c r="E2508" t="s">
        <v>52</v>
      </c>
      <c r="F2508" t="s">
        <v>108</v>
      </c>
      <c r="G2508" t="s">
        <v>158</v>
      </c>
      <c r="H2508">
        <v>5</v>
      </c>
      <c r="I2508" t="s">
        <v>42</v>
      </c>
      <c r="J2508" t="s">
        <v>74</v>
      </c>
      <c r="K2508" t="s">
        <v>44</v>
      </c>
      <c r="L2508" t="s">
        <v>45</v>
      </c>
      <c r="M2508" t="s">
        <v>165</v>
      </c>
      <c r="N2508" t="s">
        <v>57</v>
      </c>
      <c r="O2508" t="s">
        <v>89</v>
      </c>
      <c r="P2508" t="s">
        <v>70</v>
      </c>
      <c r="Q2508" t="s">
        <v>58</v>
      </c>
      <c r="R2508" s="6">
        <f>_xlfn.XLOOKUP(CleanedData[[#This Row],[Product]],'02_Lookup_Tables'!$A$2:$A$126,'02_Lookup_Tables'!$B$2:$B$126)</f>
        <v>2962.6</v>
      </c>
      <c r="S2508" t="str">
        <f>VLOOKUP(CleanedData[[#This Row],[Product]],'02_Lookup_Tables'!$H$2:$I$126,2,FALSE)</f>
        <v>Sports &amp; Outdoors</v>
      </c>
      <c r="T2508" t="str">
        <f>VLOOKUP(CleanedData[[#This Row],[Province]],'02_Lookup_Tables'!$D$2:$E$10,2, FALSE)</f>
        <v>Gauteng Region</v>
      </c>
      <c r="U2508" t="str" cm="1">
        <f t="array" ref="U2508">_xlfn.IFS(CleanedData[[#This Row],[Purchase Amount]]&lt;500,"Low",
CleanedData[[#This Row],[Purchase Amount]]&lt;5000,"Medium",
TRUE,"High")</f>
        <v>Medium</v>
      </c>
      <c r="V2508" t="str">
        <f>TEXT(CleanedData[[#This Row],[Date]],"mmmm")</f>
        <v>October</v>
      </c>
      <c r="W2508" t="str">
        <f>"Q"&amp;ROUNDUP(MONTH(CleanedData[[#This Row],[Date]])/3,0)</f>
        <v>Q4</v>
      </c>
      <c r="X2508" t="str">
        <f>IF(CleanedData[[#This Row],[Purchase Amount]]&gt;=5000,"Yes","No")</f>
        <v>No</v>
      </c>
      <c r="Y2508">
        <f>IF(CleanedData[[#This Row],[Recommend]]="Yes",1,0)</f>
        <v>0</v>
      </c>
      <c r="Z2508" s="6">
        <f>CleanedData[[#This Row],[Purchase Amount]]*0.15</f>
        <v>444.39</v>
      </c>
      <c r="AA2508" s="6">
        <f>CleanedData[[#This Row],[Purchase Amount]]*1.15</f>
        <v>3406.99</v>
      </c>
    </row>
    <row r="2509" spans="1:27" x14ac:dyDescent="0.3">
      <c r="A2509">
        <v>3016</v>
      </c>
      <c r="B2509" t="s">
        <v>2734</v>
      </c>
      <c r="C2509" s="1">
        <v>45293</v>
      </c>
      <c r="D2509">
        <v>44</v>
      </c>
      <c r="E2509" t="s">
        <v>39</v>
      </c>
      <c r="F2509" t="s">
        <v>130</v>
      </c>
      <c r="G2509" t="s">
        <v>91</v>
      </c>
      <c r="H2509">
        <v>3</v>
      </c>
      <c r="I2509" t="s">
        <v>45</v>
      </c>
      <c r="J2509" t="s">
        <v>43</v>
      </c>
      <c r="K2509" t="s">
        <v>64</v>
      </c>
      <c r="L2509" t="s">
        <v>45</v>
      </c>
      <c r="M2509" t="s">
        <v>151</v>
      </c>
      <c r="N2509" t="s">
        <v>48</v>
      </c>
      <c r="O2509" t="s">
        <v>89</v>
      </c>
      <c r="P2509" t="s">
        <v>49</v>
      </c>
      <c r="Q2509" t="s">
        <v>81</v>
      </c>
      <c r="R2509" s="6">
        <f>_xlfn.XLOOKUP(CleanedData[[#This Row],[Product]],'02_Lookup_Tables'!$A$2:$A$126,'02_Lookup_Tables'!$B$2:$B$126)</f>
        <v>1370.56</v>
      </c>
      <c r="S2509" t="str">
        <f>VLOOKUP(CleanedData[[#This Row],[Product]],'02_Lookup_Tables'!$H$2:$I$126,2,FALSE)</f>
        <v>Electronics</v>
      </c>
      <c r="T2509" t="str">
        <f>VLOOKUP(CleanedData[[#This Row],[Province]],'02_Lookup_Tables'!$D$2:$E$10,2, FALSE)</f>
        <v>Eastern Region</v>
      </c>
      <c r="U2509" t="str" cm="1">
        <f t="array" ref="U2509">_xlfn.IFS(CleanedData[[#This Row],[Purchase Amount]]&lt;500,"Low",
CleanedData[[#This Row],[Purchase Amount]]&lt;5000,"Medium",
TRUE,"High")</f>
        <v>Medium</v>
      </c>
      <c r="V2509" t="str">
        <f>TEXT(CleanedData[[#This Row],[Date]],"mmmm")</f>
        <v>January</v>
      </c>
      <c r="W2509" t="str">
        <f>"Q"&amp;ROUNDUP(MONTH(CleanedData[[#This Row],[Date]])/3,0)</f>
        <v>Q1</v>
      </c>
      <c r="X2509" t="str">
        <f>IF(CleanedData[[#This Row],[Purchase Amount]]&gt;=5000,"Yes","No")</f>
        <v>No</v>
      </c>
      <c r="Y2509">
        <f>IF(CleanedData[[#This Row],[Recommend]]="Yes",1,0)</f>
        <v>1</v>
      </c>
      <c r="Z2509" s="6">
        <f>CleanedData[[#This Row],[Purchase Amount]]*0.15</f>
        <v>205.58399999999997</v>
      </c>
      <c r="AA2509" s="6">
        <f>CleanedData[[#This Row],[Purchase Amount]]*1.15</f>
        <v>1576.1439999999998</v>
      </c>
    </row>
    <row r="2510" spans="1:27" x14ac:dyDescent="0.3">
      <c r="A2510">
        <v>3017</v>
      </c>
      <c r="B2510" t="s">
        <v>2735</v>
      </c>
      <c r="C2510" s="1">
        <v>45427</v>
      </c>
      <c r="D2510">
        <v>77</v>
      </c>
      <c r="E2510" t="s">
        <v>60</v>
      </c>
      <c r="F2510" t="s">
        <v>125</v>
      </c>
      <c r="G2510" t="s">
        <v>216</v>
      </c>
      <c r="H2510">
        <v>1</v>
      </c>
      <c r="I2510" t="s">
        <v>42</v>
      </c>
      <c r="J2510" t="s">
        <v>69</v>
      </c>
      <c r="K2510" t="s">
        <v>44</v>
      </c>
      <c r="L2510" t="s">
        <v>42</v>
      </c>
      <c r="M2510" t="s">
        <v>156</v>
      </c>
      <c r="N2510" t="s">
        <v>80</v>
      </c>
      <c r="O2510" t="s">
        <v>148</v>
      </c>
      <c r="P2510" t="s">
        <v>70</v>
      </c>
      <c r="Q2510" t="s">
        <v>97</v>
      </c>
      <c r="R2510" s="6">
        <f>_xlfn.XLOOKUP(CleanedData[[#This Row],[Product]],'02_Lookup_Tables'!$A$2:$A$126,'02_Lookup_Tables'!$B$2:$B$126)</f>
        <v>929.55</v>
      </c>
      <c r="S2510" t="str">
        <f>VLOOKUP(CleanedData[[#This Row],[Product]],'02_Lookup_Tables'!$H$2:$I$126,2,FALSE)</f>
        <v>Accessories</v>
      </c>
      <c r="T2510" t="str">
        <f>VLOOKUP(CleanedData[[#This Row],[Province]],'02_Lookup_Tables'!$D$2:$E$10,2, FALSE)</f>
        <v>Western Region</v>
      </c>
      <c r="U2510" t="str" cm="1">
        <f t="array" ref="U2510">_xlfn.IFS(CleanedData[[#This Row],[Purchase Amount]]&lt;500,"Low",
CleanedData[[#This Row],[Purchase Amount]]&lt;5000,"Medium",
TRUE,"High")</f>
        <v>Medium</v>
      </c>
      <c r="V2510" t="str">
        <f>TEXT(CleanedData[[#This Row],[Date]],"mmmm")</f>
        <v>May</v>
      </c>
      <c r="W2510" t="str">
        <f>"Q"&amp;ROUNDUP(MONTH(CleanedData[[#This Row],[Date]])/3,0)</f>
        <v>Q2</v>
      </c>
      <c r="X2510" t="str">
        <f>IF(CleanedData[[#This Row],[Purchase Amount]]&gt;=5000,"Yes","No")</f>
        <v>No</v>
      </c>
      <c r="Y2510">
        <f>IF(CleanedData[[#This Row],[Recommend]]="Yes",1,0)</f>
        <v>0</v>
      </c>
      <c r="Z2510" s="6">
        <f>CleanedData[[#This Row],[Purchase Amount]]*0.15</f>
        <v>139.43249999999998</v>
      </c>
      <c r="AA2510" s="6">
        <f>CleanedData[[#This Row],[Purchase Amount]]*1.15</f>
        <v>1068.9824999999998</v>
      </c>
    </row>
    <row r="2511" spans="1:27" x14ac:dyDescent="0.3">
      <c r="A2511">
        <v>3018</v>
      </c>
      <c r="B2511" t="s">
        <v>2736</v>
      </c>
      <c r="C2511" s="1">
        <v>45643</v>
      </c>
      <c r="D2511">
        <v>37</v>
      </c>
      <c r="E2511" t="s">
        <v>52</v>
      </c>
      <c r="F2511" t="s">
        <v>130</v>
      </c>
      <c r="G2511" t="s">
        <v>158</v>
      </c>
      <c r="H2511">
        <v>3</v>
      </c>
      <c r="I2511" t="s">
        <v>45</v>
      </c>
      <c r="J2511" t="s">
        <v>69</v>
      </c>
      <c r="K2511" t="s">
        <v>55</v>
      </c>
      <c r="L2511" t="s">
        <v>42</v>
      </c>
      <c r="N2511" t="s">
        <v>48</v>
      </c>
      <c r="O2511" t="s">
        <v>134</v>
      </c>
      <c r="P2511" t="s">
        <v>8646</v>
      </c>
      <c r="Q2511" t="s">
        <v>81</v>
      </c>
      <c r="R2511" s="6">
        <f>_xlfn.XLOOKUP(CleanedData[[#This Row],[Product]],'02_Lookup_Tables'!$A$2:$A$126,'02_Lookup_Tables'!$B$2:$B$126)</f>
        <v>2962.6</v>
      </c>
      <c r="S2511" t="str">
        <f>VLOOKUP(CleanedData[[#This Row],[Product]],'02_Lookup_Tables'!$H$2:$I$126,2,FALSE)</f>
        <v>Sports &amp; Outdoors</v>
      </c>
      <c r="T2511" t="str">
        <f>VLOOKUP(CleanedData[[#This Row],[Province]],'02_Lookup_Tables'!$D$2:$E$10,2, FALSE)</f>
        <v>Eastern Region</v>
      </c>
      <c r="U2511" t="str" cm="1">
        <f t="array" ref="U2511">_xlfn.IFS(CleanedData[[#This Row],[Purchase Amount]]&lt;500,"Low",
CleanedData[[#This Row],[Purchase Amount]]&lt;5000,"Medium",
TRUE,"High")</f>
        <v>Medium</v>
      </c>
      <c r="V2511" t="str">
        <f>TEXT(CleanedData[[#This Row],[Date]],"mmmm")</f>
        <v>December</v>
      </c>
      <c r="W2511" t="str">
        <f>"Q"&amp;ROUNDUP(MONTH(CleanedData[[#This Row],[Date]])/3,0)</f>
        <v>Q4</v>
      </c>
      <c r="X2511" t="str">
        <f>IF(CleanedData[[#This Row],[Purchase Amount]]&gt;=5000,"Yes","No")</f>
        <v>No</v>
      </c>
      <c r="Y2511">
        <f>IF(CleanedData[[#This Row],[Recommend]]="Yes",1,0)</f>
        <v>1</v>
      </c>
      <c r="Z2511" s="6">
        <f>CleanedData[[#This Row],[Purchase Amount]]*0.15</f>
        <v>444.39</v>
      </c>
      <c r="AA2511" s="6">
        <f>CleanedData[[#This Row],[Purchase Amount]]*1.15</f>
        <v>3406.99</v>
      </c>
    </row>
    <row r="2512" spans="1:27" x14ac:dyDescent="0.3">
      <c r="A2512">
        <v>3019</v>
      </c>
      <c r="B2512" t="s">
        <v>2737</v>
      </c>
      <c r="C2512" s="1">
        <v>45848</v>
      </c>
      <c r="E2512" t="s">
        <v>60</v>
      </c>
      <c r="F2512" t="s">
        <v>130</v>
      </c>
      <c r="G2512" t="s">
        <v>378</v>
      </c>
      <c r="H2512">
        <v>1</v>
      </c>
      <c r="I2512" t="s">
        <v>45</v>
      </c>
      <c r="J2512" t="s">
        <v>63</v>
      </c>
      <c r="K2512" t="s">
        <v>55</v>
      </c>
      <c r="L2512" t="s">
        <v>45</v>
      </c>
      <c r="M2512" t="s">
        <v>112</v>
      </c>
      <c r="N2512" t="s">
        <v>80</v>
      </c>
      <c r="O2512" t="s">
        <v>48</v>
      </c>
      <c r="P2512" t="s">
        <v>49</v>
      </c>
      <c r="Q2512" t="s">
        <v>166</v>
      </c>
      <c r="R2512" s="6">
        <f>_xlfn.XLOOKUP(CleanedData[[#This Row],[Product]],'02_Lookup_Tables'!$A$2:$A$126,'02_Lookup_Tables'!$B$2:$B$126)</f>
        <v>40.11</v>
      </c>
      <c r="S2512" t="str">
        <f>VLOOKUP(CleanedData[[#This Row],[Product]],'02_Lookup_Tables'!$H$2:$I$126,2,FALSE)</f>
        <v>Food</v>
      </c>
      <c r="T2512" t="str">
        <f>VLOOKUP(CleanedData[[#This Row],[Province]],'02_Lookup_Tables'!$D$2:$E$10,2, FALSE)</f>
        <v>Eastern Region</v>
      </c>
      <c r="U2512" t="str" cm="1">
        <f t="array" ref="U2512">_xlfn.IFS(CleanedData[[#This Row],[Purchase Amount]]&lt;500,"Low",
CleanedData[[#This Row],[Purchase Amount]]&lt;5000,"Medium",
TRUE,"High")</f>
        <v>Low</v>
      </c>
      <c r="V2512" t="str">
        <f>TEXT(CleanedData[[#This Row],[Date]],"mmmm")</f>
        <v>July</v>
      </c>
      <c r="W2512" t="str">
        <f>"Q"&amp;ROUNDUP(MONTH(CleanedData[[#This Row],[Date]])/3,0)</f>
        <v>Q3</v>
      </c>
      <c r="X2512" t="str">
        <f>IF(CleanedData[[#This Row],[Purchase Amount]]&gt;=5000,"Yes","No")</f>
        <v>No</v>
      </c>
      <c r="Y2512">
        <f>IF(CleanedData[[#This Row],[Recommend]]="Yes",1,0)</f>
        <v>1</v>
      </c>
      <c r="Z2512" s="6">
        <f>CleanedData[[#This Row],[Purchase Amount]]*0.15</f>
        <v>6.0164999999999997</v>
      </c>
      <c r="AA2512" s="6">
        <f>CleanedData[[#This Row],[Purchase Amount]]*1.15</f>
        <v>46.126499999999993</v>
      </c>
    </row>
    <row r="2513" spans="1:27" x14ac:dyDescent="0.3">
      <c r="A2513">
        <v>3021</v>
      </c>
      <c r="B2513" t="s">
        <v>2738</v>
      </c>
      <c r="C2513" s="1">
        <v>45753</v>
      </c>
      <c r="D2513">
        <v>45</v>
      </c>
      <c r="E2513" t="s">
        <v>60</v>
      </c>
      <c r="F2513" t="s">
        <v>68</v>
      </c>
      <c r="G2513" t="s">
        <v>162</v>
      </c>
      <c r="H2513">
        <v>1</v>
      </c>
      <c r="I2513" t="s">
        <v>42</v>
      </c>
      <c r="J2513" t="s">
        <v>74</v>
      </c>
      <c r="K2513" t="s">
        <v>55</v>
      </c>
      <c r="L2513" t="s">
        <v>42</v>
      </c>
      <c r="M2513" t="s">
        <v>56</v>
      </c>
      <c r="N2513" t="s">
        <v>80</v>
      </c>
      <c r="O2513" t="s">
        <v>148</v>
      </c>
      <c r="P2513" t="s">
        <v>70</v>
      </c>
      <c r="Q2513" t="s">
        <v>93</v>
      </c>
      <c r="R2513" s="6">
        <f>_xlfn.XLOOKUP(CleanedData[[#This Row],[Product]],'02_Lookup_Tables'!$A$2:$A$126,'02_Lookup_Tables'!$B$2:$B$126)</f>
        <v>3086.4</v>
      </c>
      <c r="S2513" t="str">
        <f>VLOOKUP(CleanedData[[#This Row],[Product]],'02_Lookup_Tables'!$H$2:$I$126,2,FALSE)</f>
        <v>Home &amp; Living</v>
      </c>
      <c r="T2513" t="str">
        <f>VLOOKUP(CleanedData[[#This Row],[Province]],'02_Lookup_Tables'!$D$2:$E$10,2, FALSE)</f>
        <v>Northern Region</v>
      </c>
      <c r="U2513" t="str" cm="1">
        <f t="array" ref="U2513">_xlfn.IFS(CleanedData[[#This Row],[Purchase Amount]]&lt;500,"Low",
CleanedData[[#This Row],[Purchase Amount]]&lt;5000,"Medium",
TRUE,"High")</f>
        <v>Medium</v>
      </c>
      <c r="V2513" t="str">
        <f>TEXT(CleanedData[[#This Row],[Date]],"mmmm")</f>
        <v>April</v>
      </c>
      <c r="W2513" t="str">
        <f>"Q"&amp;ROUNDUP(MONTH(CleanedData[[#This Row],[Date]])/3,0)</f>
        <v>Q2</v>
      </c>
      <c r="X2513" t="str">
        <f>IF(CleanedData[[#This Row],[Purchase Amount]]&gt;=5000,"Yes","No")</f>
        <v>No</v>
      </c>
      <c r="Y2513">
        <f>IF(CleanedData[[#This Row],[Recommend]]="Yes",1,0)</f>
        <v>0</v>
      </c>
      <c r="Z2513" s="6">
        <f>CleanedData[[#This Row],[Purchase Amount]]*0.15</f>
        <v>462.96</v>
      </c>
      <c r="AA2513" s="6">
        <f>CleanedData[[#This Row],[Purchase Amount]]*1.15</f>
        <v>3549.3599999999997</v>
      </c>
    </row>
    <row r="2514" spans="1:27" x14ac:dyDescent="0.3">
      <c r="A2514">
        <v>3022</v>
      </c>
      <c r="B2514" t="s">
        <v>2739</v>
      </c>
      <c r="C2514" s="1">
        <v>45912</v>
      </c>
      <c r="D2514">
        <v>20</v>
      </c>
      <c r="E2514" t="s">
        <v>60</v>
      </c>
      <c r="F2514" t="s">
        <v>77</v>
      </c>
      <c r="G2514" t="s">
        <v>227</v>
      </c>
      <c r="H2514">
        <v>1</v>
      </c>
      <c r="I2514" t="s">
        <v>42</v>
      </c>
      <c r="J2514" t="s">
        <v>74</v>
      </c>
      <c r="K2514" t="s">
        <v>55</v>
      </c>
      <c r="L2514" t="s">
        <v>45</v>
      </c>
      <c r="M2514" t="s">
        <v>123</v>
      </c>
      <c r="N2514" t="s">
        <v>80</v>
      </c>
      <c r="O2514" t="s">
        <v>89</v>
      </c>
      <c r="P2514" t="s">
        <v>49</v>
      </c>
      <c r="Q2514" t="s">
        <v>66</v>
      </c>
      <c r="R2514" s="6">
        <f>_xlfn.XLOOKUP(CleanedData[[#This Row],[Product]],'02_Lookup_Tables'!$A$2:$A$126,'02_Lookup_Tables'!$B$2:$B$126)</f>
        <v>22574.95</v>
      </c>
      <c r="S2514" t="str">
        <f>VLOOKUP(CleanedData[[#This Row],[Product]],'02_Lookup_Tables'!$H$2:$I$126,2,FALSE)</f>
        <v>Electronics</v>
      </c>
      <c r="T2514" t="str">
        <f>VLOOKUP(CleanedData[[#This Row],[Province]],'02_Lookup_Tables'!$D$2:$E$10,2, FALSE)</f>
        <v>Central Region</v>
      </c>
      <c r="U2514" t="str" cm="1">
        <f t="array" ref="U2514">_xlfn.IFS(CleanedData[[#This Row],[Purchase Amount]]&lt;500,"Low",
CleanedData[[#This Row],[Purchase Amount]]&lt;5000,"Medium",
TRUE,"High")</f>
        <v>High</v>
      </c>
      <c r="V2514" t="str">
        <f>TEXT(CleanedData[[#This Row],[Date]],"mmmm")</f>
        <v>September</v>
      </c>
      <c r="W2514" t="str">
        <f>"Q"&amp;ROUNDUP(MONTH(CleanedData[[#This Row],[Date]])/3,0)</f>
        <v>Q3</v>
      </c>
      <c r="X2514" t="str">
        <f>IF(CleanedData[[#This Row],[Purchase Amount]]&gt;=5000,"Yes","No")</f>
        <v>Yes</v>
      </c>
      <c r="Y2514">
        <f>IF(CleanedData[[#This Row],[Recommend]]="Yes",1,0)</f>
        <v>0</v>
      </c>
      <c r="Z2514" s="6">
        <f>CleanedData[[#This Row],[Purchase Amount]]*0.15</f>
        <v>3386.2424999999998</v>
      </c>
      <c r="AA2514" s="6">
        <f>CleanedData[[#This Row],[Purchase Amount]]*1.15</f>
        <v>25961.192499999997</v>
      </c>
    </row>
    <row r="2515" spans="1:27" x14ac:dyDescent="0.3">
      <c r="A2515">
        <v>3023</v>
      </c>
      <c r="B2515" t="s">
        <v>2740</v>
      </c>
      <c r="C2515" s="1">
        <v>45932</v>
      </c>
      <c r="D2515">
        <v>38</v>
      </c>
      <c r="E2515" t="s">
        <v>60</v>
      </c>
      <c r="F2515" t="s">
        <v>77</v>
      </c>
      <c r="G2515" t="s">
        <v>207</v>
      </c>
      <c r="H2515">
        <v>5</v>
      </c>
      <c r="I2515" t="s">
        <v>45</v>
      </c>
      <c r="J2515" t="s">
        <v>74</v>
      </c>
      <c r="K2515" t="s">
        <v>44</v>
      </c>
      <c r="L2515" t="s">
        <v>42</v>
      </c>
      <c r="M2515" t="s">
        <v>136</v>
      </c>
      <c r="N2515" t="s">
        <v>57</v>
      </c>
      <c r="O2515" t="s">
        <v>89</v>
      </c>
      <c r="P2515" t="s">
        <v>70</v>
      </c>
      <c r="Q2515" t="s">
        <v>81</v>
      </c>
      <c r="R2515" s="6">
        <f>_xlfn.XLOOKUP(CleanedData[[#This Row],[Product]],'02_Lookup_Tables'!$A$2:$A$126,'02_Lookup_Tables'!$B$2:$B$126)</f>
        <v>3755.73</v>
      </c>
      <c r="S2515" t="str">
        <f>VLOOKUP(CleanedData[[#This Row],[Product]],'02_Lookup_Tables'!$H$2:$I$126,2,FALSE)</f>
        <v>Sports &amp; Outdoors</v>
      </c>
      <c r="T2515" t="str">
        <f>VLOOKUP(CleanedData[[#This Row],[Province]],'02_Lookup_Tables'!$D$2:$E$10,2, FALSE)</f>
        <v>Central Region</v>
      </c>
      <c r="U2515" t="str" cm="1">
        <f t="array" ref="U2515">_xlfn.IFS(CleanedData[[#This Row],[Purchase Amount]]&lt;500,"Low",
CleanedData[[#This Row],[Purchase Amount]]&lt;5000,"Medium",
TRUE,"High")</f>
        <v>Medium</v>
      </c>
      <c r="V2515" t="str">
        <f>TEXT(CleanedData[[#This Row],[Date]],"mmmm")</f>
        <v>October</v>
      </c>
      <c r="W2515" t="str">
        <f>"Q"&amp;ROUNDUP(MONTH(CleanedData[[#This Row],[Date]])/3,0)</f>
        <v>Q4</v>
      </c>
      <c r="X2515" t="str">
        <f>IF(CleanedData[[#This Row],[Purchase Amount]]&gt;=5000,"Yes","No")</f>
        <v>No</v>
      </c>
      <c r="Y2515">
        <f>IF(CleanedData[[#This Row],[Recommend]]="Yes",1,0)</f>
        <v>1</v>
      </c>
      <c r="Z2515" s="6">
        <f>CleanedData[[#This Row],[Purchase Amount]]*0.15</f>
        <v>563.35950000000003</v>
      </c>
      <c r="AA2515" s="6">
        <f>CleanedData[[#This Row],[Purchase Amount]]*1.15</f>
        <v>4319.0895</v>
      </c>
    </row>
    <row r="2516" spans="1:27" x14ac:dyDescent="0.3">
      <c r="A2516">
        <v>3024</v>
      </c>
      <c r="B2516" t="s">
        <v>2741</v>
      </c>
      <c r="C2516" s="1">
        <v>45325</v>
      </c>
      <c r="D2516">
        <v>30</v>
      </c>
      <c r="E2516" t="s">
        <v>60</v>
      </c>
      <c r="F2516" t="s">
        <v>61</v>
      </c>
      <c r="G2516" t="s">
        <v>168</v>
      </c>
      <c r="H2516">
        <v>2</v>
      </c>
      <c r="I2516" t="s">
        <v>42</v>
      </c>
      <c r="J2516" t="s">
        <v>54</v>
      </c>
      <c r="K2516" t="s">
        <v>55</v>
      </c>
      <c r="L2516" t="s">
        <v>42</v>
      </c>
      <c r="N2516" t="s">
        <v>47</v>
      </c>
      <c r="O2516" t="s">
        <v>134</v>
      </c>
      <c r="P2516" t="s">
        <v>8646</v>
      </c>
      <c r="Q2516" t="s">
        <v>58</v>
      </c>
      <c r="R2516" s="6">
        <f>_xlfn.XLOOKUP(CleanedData[[#This Row],[Product]],'02_Lookup_Tables'!$A$2:$A$126,'02_Lookup_Tables'!$B$2:$B$126)</f>
        <v>14729.04</v>
      </c>
      <c r="S2516" t="str">
        <f>VLOOKUP(CleanedData[[#This Row],[Product]],'02_Lookup_Tables'!$H$2:$I$126,2,FALSE)</f>
        <v>Electronics</v>
      </c>
      <c r="T2516" t="str">
        <f>VLOOKUP(CleanedData[[#This Row],[Province]],'02_Lookup_Tables'!$D$2:$E$10,2, FALSE)</f>
        <v>Southern Region</v>
      </c>
      <c r="U2516" t="str" cm="1">
        <f t="array" ref="U2516">_xlfn.IFS(CleanedData[[#This Row],[Purchase Amount]]&lt;500,"Low",
CleanedData[[#This Row],[Purchase Amount]]&lt;5000,"Medium",
TRUE,"High")</f>
        <v>High</v>
      </c>
      <c r="V2516" t="str">
        <f>TEXT(CleanedData[[#This Row],[Date]],"mmmm")</f>
        <v>February</v>
      </c>
      <c r="W2516" t="str">
        <f>"Q"&amp;ROUNDUP(MONTH(CleanedData[[#This Row],[Date]])/3,0)</f>
        <v>Q1</v>
      </c>
      <c r="X2516" t="str">
        <f>IF(CleanedData[[#This Row],[Purchase Amount]]&gt;=5000,"Yes","No")</f>
        <v>Yes</v>
      </c>
      <c r="Y2516">
        <f>IF(CleanedData[[#This Row],[Recommend]]="Yes",1,0)</f>
        <v>0</v>
      </c>
      <c r="Z2516" s="6">
        <f>CleanedData[[#This Row],[Purchase Amount]]*0.15</f>
        <v>2209.3560000000002</v>
      </c>
      <c r="AA2516" s="6">
        <f>CleanedData[[#This Row],[Purchase Amount]]*1.15</f>
        <v>16938.396000000001</v>
      </c>
    </row>
    <row r="2517" spans="1:27" x14ac:dyDescent="0.3">
      <c r="A2517">
        <v>3025</v>
      </c>
      <c r="B2517" t="s">
        <v>2742</v>
      </c>
      <c r="C2517" s="1">
        <v>45991</v>
      </c>
      <c r="D2517">
        <v>62</v>
      </c>
      <c r="E2517" t="s">
        <v>52</v>
      </c>
      <c r="F2517" t="s">
        <v>83</v>
      </c>
      <c r="G2517" t="s">
        <v>131</v>
      </c>
      <c r="H2517">
        <v>2</v>
      </c>
      <c r="I2517" t="s">
        <v>45</v>
      </c>
      <c r="J2517" t="s">
        <v>43</v>
      </c>
      <c r="K2517" t="s">
        <v>55</v>
      </c>
      <c r="L2517" t="s">
        <v>45</v>
      </c>
      <c r="M2517" t="s">
        <v>208</v>
      </c>
      <c r="N2517" t="s">
        <v>47</v>
      </c>
      <c r="O2517" t="s">
        <v>89</v>
      </c>
      <c r="P2517" t="s">
        <v>49</v>
      </c>
      <c r="Q2517" t="s">
        <v>50</v>
      </c>
      <c r="R2517" s="6">
        <f>_xlfn.XLOOKUP(CleanedData[[#This Row],[Product]],'02_Lookup_Tables'!$A$2:$A$126,'02_Lookup_Tables'!$B$2:$B$126)</f>
        <v>369.57</v>
      </c>
      <c r="S2517" t="str">
        <f>VLOOKUP(CleanedData[[#This Row],[Product]],'02_Lookup_Tables'!$H$2:$I$126,2,FALSE)</f>
        <v>Accessories</v>
      </c>
      <c r="T2517" t="str">
        <f>VLOOKUP(CleanedData[[#This Row],[Province]],'02_Lookup_Tables'!$D$2:$E$10,2, FALSE)</f>
        <v>Western Region</v>
      </c>
      <c r="U2517" t="str" cm="1">
        <f t="array" ref="U2517">_xlfn.IFS(CleanedData[[#This Row],[Purchase Amount]]&lt;500,"Low",
CleanedData[[#This Row],[Purchase Amount]]&lt;5000,"Medium",
TRUE,"High")</f>
        <v>Low</v>
      </c>
      <c r="V2517" t="str">
        <f>TEXT(CleanedData[[#This Row],[Date]],"mmmm")</f>
        <v>November</v>
      </c>
      <c r="W2517" t="str">
        <f>"Q"&amp;ROUNDUP(MONTH(CleanedData[[#This Row],[Date]])/3,0)</f>
        <v>Q4</v>
      </c>
      <c r="X2517" t="str">
        <f>IF(CleanedData[[#This Row],[Purchase Amount]]&gt;=5000,"Yes","No")</f>
        <v>No</v>
      </c>
      <c r="Y2517">
        <f>IF(CleanedData[[#This Row],[Recommend]]="Yes",1,0)</f>
        <v>1</v>
      </c>
      <c r="Z2517" s="6">
        <f>CleanedData[[#This Row],[Purchase Amount]]*0.15</f>
        <v>55.435499999999998</v>
      </c>
      <c r="AA2517" s="6">
        <f>CleanedData[[#This Row],[Purchase Amount]]*1.15</f>
        <v>425.00549999999998</v>
      </c>
    </row>
    <row r="2518" spans="1:27" x14ac:dyDescent="0.3">
      <c r="A2518">
        <v>3026</v>
      </c>
      <c r="B2518" t="s">
        <v>2743</v>
      </c>
      <c r="C2518" s="1">
        <v>45970</v>
      </c>
      <c r="D2518">
        <v>62</v>
      </c>
      <c r="E2518" t="s">
        <v>39</v>
      </c>
      <c r="F2518" t="s">
        <v>83</v>
      </c>
      <c r="G2518" t="s">
        <v>168</v>
      </c>
      <c r="H2518">
        <v>2</v>
      </c>
      <c r="I2518" t="s">
        <v>45</v>
      </c>
      <c r="J2518" t="s">
        <v>54</v>
      </c>
      <c r="K2518" t="s">
        <v>44</v>
      </c>
      <c r="L2518" t="s">
        <v>45</v>
      </c>
      <c r="M2518" t="s">
        <v>123</v>
      </c>
      <c r="N2518" t="s">
        <v>47</v>
      </c>
      <c r="O2518" t="s">
        <v>89</v>
      </c>
      <c r="P2518" t="s">
        <v>49</v>
      </c>
      <c r="Q2518" t="s">
        <v>50</v>
      </c>
      <c r="R2518" s="6">
        <f>_xlfn.XLOOKUP(CleanedData[[#This Row],[Product]],'02_Lookup_Tables'!$A$2:$A$126,'02_Lookup_Tables'!$B$2:$B$126)</f>
        <v>14729.04</v>
      </c>
      <c r="S2518" t="str">
        <f>VLOOKUP(CleanedData[[#This Row],[Product]],'02_Lookup_Tables'!$H$2:$I$126,2,FALSE)</f>
        <v>Electronics</v>
      </c>
      <c r="T2518" t="str">
        <f>VLOOKUP(CleanedData[[#This Row],[Province]],'02_Lookup_Tables'!$D$2:$E$10,2, FALSE)</f>
        <v>Western Region</v>
      </c>
      <c r="U2518" t="str" cm="1">
        <f t="array" ref="U2518">_xlfn.IFS(CleanedData[[#This Row],[Purchase Amount]]&lt;500,"Low",
CleanedData[[#This Row],[Purchase Amount]]&lt;5000,"Medium",
TRUE,"High")</f>
        <v>High</v>
      </c>
      <c r="V2518" t="str">
        <f>TEXT(CleanedData[[#This Row],[Date]],"mmmm")</f>
        <v>November</v>
      </c>
      <c r="W2518" t="str">
        <f>"Q"&amp;ROUNDUP(MONTH(CleanedData[[#This Row],[Date]])/3,0)</f>
        <v>Q4</v>
      </c>
      <c r="X2518" t="str">
        <f>IF(CleanedData[[#This Row],[Purchase Amount]]&gt;=5000,"Yes","No")</f>
        <v>Yes</v>
      </c>
      <c r="Y2518">
        <f>IF(CleanedData[[#This Row],[Recommend]]="Yes",1,0)</f>
        <v>1</v>
      </c>
      <c r="Z2518" s="6">
        <f>CleanedData[[#This Row],[Purchase Amount]]*0.15</f>
        <v>2209.3560000000002</v>
      </c>
      <c r="AA2518" s="6">
        <f>CleanedData[[#This Row],[Purchase Amount]]*1.15</f>
        <v>16938.396000000001</v>
      </c>
    </row>
    <row r="2519" spans="1:27" x14ac:dyDescent="0.3">
      <c r="A2519">
        <v>3027</v>
      </c>
      <c r="B2519" t="s">
        <v>2744</v>
      </c>
      <c r="C2519" s="1">
        <v>45886</v>
      </c>
      <c r="D2519">
        <v>52</v>
      </c>
      <c r="E2519" t="s">
        <v>39</v>
      </c>
      <c r="F2519" t="s">
        <v>61</v>
      </c>
      <c r="G2519" t="s">
        <v>320</v>
      </c>
      <c r="H2519">
        <v>3</v>
      </c>
      <c r="I2519" t="s">
        <v>42</v>
      </c>
      <c r="J2519" t="s">
        <v>74</v>
      </c>
      <c r="K2519" t="s">
        <v>44</v>
      </c>
      <c r="L2519" t="s">
        <v>45</v>
      </c>
      <c r="N2519" t="s">
        <v>48</v>
      </c>
      <c r="O2519" t="s">
        <v>134</v>
      </c>
      <c r="P2519" t="s">
        <v>8646</v>
      </c>
      <c r="Q2519" t="s">
        <v>93</v>
      </c>
      <c r="R2519" s="6">
        <f>_xlfn.XLOOKUP(CleanedData[[#This Row],[Product]],'02_Lookup_Tables'!$A$2:$A$126,'02_Lookup_Tables'!$B$2:$B$126)</f>
        <v>375.53</v>
      </c>
      <c r="S2519" t="str">
        <f>VLOOKUP(CleanedData[[#This Row],[Product]],'02_Lookup_Tables'!$H$2:$I$126,2,FALSE)</f>
        <v>Toys &amp; Games</v>
      </c>
      <c r="T2519" t="str">
        <f>VLOOKUP(CleanedData[[#This Row],[Province]],'02_Lookup_Tables'!$D$2:$E$10,2, FALSE)</f>
        <v>Southern Region</v>
      </c>
      <c r="U2519" t="str" cm="1">
        <f t="array" ref="U2519">_xlfn.IFS(CleanedData[[#This Row],[Purchase Amount]]&lt;500,"Low",
CleanedData[[#This Row],[Purchase Amount]]&lt;5000,"Medium",
TRUE,"High")</f>
        <v>Low</v>
      </c>
      <c r="V2519" t="str">
        <f>TEXT(CleanedData[[#This Row],[Date]],"mmmm")</f>
        <v>August</v>
      </c>
      <c r="W2519" t="str">
        <f>"Q"&amp;ROUNDUP(MONTH(CleanedData[[#This Row],[Date]])/3,0)</f>
        <v>Q3</v>
      </c>
      <c r="X2519" t="str">
        <f>IF(CleanedData[[#This Row],[Purchase Amount]]&gt;=5000,"Yes","No")</f>
        <v>No</v>
      </c>
      <c r="Y2519">
        <f>IF(CleanedData[[#This Row],[Recommend]]="Yes",1,0)</f>
        <v>0</v>
      </c>
      <c r="Z2519" s="6">
        <f>CleanedData[[#This Row],[Purchase Amount]]*0.15</f>
        <v>56.329499999999996</v>
      </c>
      <c r="AA2519" s="6">
        <f>CleanedData[[#This Row],[Purchase Amount]]*1.15</f>
        <v>431.85949999999991</v>
      </c>
    </row>
    <row r="2520" spans="1:27" x14ac:dyDescent="0.3">
      <c r="A2520">
        <v>3028</v>
      </c>
      <c r="B2520" t="s">
        <v>2745</v>
      </c>
      <c r="C2520" s="1">
        <v>45779</v>
      </c>
      <c r="D2520">
        <v>53</v>
      </c>
      <c r="E2520" t="s">
        <v>52</v>
      </c>
      <c r="F2520" t="s">
        <v>61</v>
      </c>
      <c r="G2520" t="s">
        <v>210</v>
      </c>
      <c r="H2520">
        <v>2</v>
      </c>
      <c r="I2520" t="s">
        <v>45</v>
      </c>
      <c r="J2520" t="s">
        <v>69</v>
      </c>
      <c r="K2520" t="s">
        <v>44</v>
      </c>
      <c r="L2520" t="s">
        <v>42</v>
      </c>
      <c r="M2520" t="s">
        <v>92</v>
      </c>
      <c r="N2520" t="s">
        <v>47</v>
      </c>
      <c r="O2520" t="s">
        <v>89</v>
      </c>
      <c r="P2520" t="s">
        <v>49</v>
      </c>
      <c r="Q2520" t="s">
        <v>93</v>
      </c>
      <c r="R2520" s="6">
        <f>_xlfn.XLOOKUP(CleanedData[[#This Row],[Product]],'02_Lookup_Tables'!$A$2:$A$126,'02_Lookup_Tables'!$B$2:$B$126)</f>
        <v>13123.97</v>
      </c>
      <c r="S2520" t="str">
        <f>VLOOKUP(CleanedData[[#This Row],[Product]],'02_Lookup_Tables'!$H$2:$I$126,2,FALSE)</f>
        <v>Electronics</v>
      </c>
      <c r="T2520" t="str">
        <f>VLOOKUP(CleanedData[[#This Row],[Province]],'02_Lookup_Tables'!$D$2:$E$10,2, FALSE)</f>
        <v>Southern Region</v>
      </c>
      <c r="U2520" t="str" cm="1">
        <f t="array" ref="U2520">_xlfn.IFS(CleanedData[[#This Row],[Purchase Amount]]&lt;500,"Low",
CleanedData[[#This Row],[Purchase Amount]]&lt;5000,"Medium",
TRUE,"High")</f>
        <v>High</v>
      </c>
      <c r="V2520" t="str">
        <f>TEXT(CleanedData[[#This Row],[Date]],"mmmm")</f>
        <v>May</v>
      </c>
      <c r="W2520" t="str">
        <f>"Q"&amp;ROUNDUP(MONTH(CleanedData[[#This Row],[Date]])/3,0)</f>
        <v>Q2</v>
      </c>
      <c r="X2520" t="str">
        <f>IF(CleanedData[[#This Row],[Purchase Amount]]&gt;=5000,"Yes","No")</f>
        <v>Yes</v>
      </c>
      <c r="Y2520">
        <f>IF(CleanedData[[#This Row],[Recommend]]="Yes",1,0)</f>
        <v>1</v>
      </c>
      <c r="Z2520" s="6">
        <f>CleanedData[[#This Row],[Purchase Amount]]*0.15</f>
        <v>1968.5954999999999</v>
      </c>
      <c r="AA2520" s="6">
        <f>CleanedData[[#This Row],[Purchase Amount]]*1.15</f>
        <v>15092.565499999999</v>
      </c>
    </row>
    <row r="2521" spans="1:27" x14ac:dyDescent="0.3">
      <c r="A2521">
        <v>3029</v>
      </c>
      <c r="B2521" t="s">
        <v>2746</v>
      </c>
      <c r="C2521" s="1">
        <v>45570</v>
      </c>
      <c r="D2521">
        <v>40</v>
      </c>
      <c r="E2521" t="s">
        <v>52</v>
      </c>
      <c r="F2521" t="s">
        <v>40</v>
      </c>
      <c r="G2521" t="s">
        <v>109</v>
      </c>
      <c r="H2521">
        <v>4</v>
      </c>
      <c r="I2521" t="s">
        <v>42</v>
      </c>
      <c r="J2521" t="s">
        <v>54</v>
      </c>
      <c r="K2521" t="s">
        <v>44</v>
      </c>
      <c r="L2521" t="s">
        <v>45</v>
      </c>
      <c r="M2521" t="s">
        <v>136</v>
      </c>
      <c r="N2521" t="s">
        <v>96</v>
      </c>
      <c r="O2521" t="s">
        <v>89</v>
      </c>
      <c r="P2521" t="s">
        <v>70</v>
      </c>
      <c r="Q2521" t="s">
        <v>81</v>
      </c>
      <c r="R2521" s="6">
        <f>_xlfn.XLOOKUP(CleanedData[[#This Row],[Product]],'02_Lookup_Tables'!$A$2:$A$126,'02_Lookup_Tables'!$B$2:$B$126)</f>
        <v>228.08</v>
      </c>
      <c r="S2521" t="str">
        <f>VLOOKUP(CleanedData[[#This Row],[Product]],'02_Lookup_Tables'!$H$2:$I$126,2,FALSE)</f>
        <v>Apparel</v>
      </c>
      <c r="T2521" t="str">
        <f>VLOOKUP(CleanedData[[#This Row],[Province]],'02_Lookup_Tables'!$D$2:$E$10,2, FALSE)</f>
        <v>Northern Region</v>
      </c>
      <c r="U2521" t="str" cm="1">
        <f t="array" ref="U2521">_xlfn.IFS(CleanedData[[#This Row],[Purchase Amount]]&lt;500,"Low",
CleanedData[[#This Row],[Purchase Amount]]&lt;5000,"Medium",
TRUE,"High")</f>
        <v>Low</v>
      </c>
      <c r="V2521" t="str">
        <f>TEXT(CleanedData[[#This Row],[Date]],"mmmm")</f>
        <v>October</v>
      </c>
      <c r="W2521" t="str">
        <f>"Q"&amp;ROUNDUP(MONTH(CleanedData[[#This Row],[Date]])/3,0)</f>
        <v>Q4</v>
      </c>
      <c r="X2521" t="str">
        <f>IF(CleanedData[[#This Row],[Purchase Amount]]&gt;=5000,"Yes","No")</f>
        <v>No</v>
      </c>
      <c r="Y2521">
        <f>IF(CleanedData[[#This Row],[Recommend]]="Yes",1,0)</f>
        <v>0</v>
      </c>
      <c r="Z2521" s="6">
        <f>CleanedData[[#This Row],[Purchase Amount]]*0.15</f>
        <v>34.212000000000003</v>
      </c>
      <c r="AA2521" s="6">
        <f>CleanedData[[#This Row],[Purchase Amount]]*1.15</f>
        <v>262.29199999999997</v>
      </c>
    </row>
    <row r="2522" spans="1:27" x14ac:dyDescent="0.3">
      <c r="A2522">
        <v>3030</v>
      </c>
      <c r="B2522" t="s">
        <v>2747</v>
      </c>
      <c r="C2522" s="1">
        <v>45807</v>
      </c>
      <c r="D2522">
        <v>36</v>
      </c>
      <c r="E2522" t="s">
        <v>52</v>
      </c>
      <c r="F2522" t="s">
        <v>40</v>
      </c>
      <c r="G2522" t="s">
        <v>233</v>
      </c>
      <c r="H2522">
        <v>5</v>
      </c>
      <c r="I2522" t="s">
        <v>42</v>
      </c>
      <c r="J2522" t="s">
        <v>74</v>
      </c>
      <c r="K2522" t="s">
        <v>64</v>
      </c>
      <c r="L2522" t="s">
        <v>45</v>
      </c>
      <c r="M2522" t="s">
        <v>106</v>
      </c>
      <c r="N2522" t="s">
        <v>57</v>
      </c>
      <c r="O2522" t="s">
        <v>148</v>
      </c>
      <c r="P2522" t="s">
        <v>49</v>
      </c>
      <c r="Q2522" t="s">
        <v>81</v>
      </c>
      <c r="R2522" s="6">
        <f>_xlfn.XLOOKUP(CleanedData[[#This Row],[Product]],'02_Lookup_Tables'!$A$2:$A$126,'02_Lookup_Tables'!$B$2:$B$126)</f>
        <v>324.35000000000002</v>
      </c>
      <c r="S2522" t="str">
        <f>VLOOKUP(CleanedData[[#This Row],[Product]],'02_Lookup_Tables'!$H$2:$I$126,2,FALSE)</f>
        <v>Apparel</v>
      </c>
      <c r="T2522" t="str">
        <f>VLOOKUP(CleanedData[[#This Row],[Province]],'02_Lookup_Tables'!$D$2:$E$10,2, FALSE)</f>
        <v>Northern Region</v>
      </c>
      <c r="U2522" t="str" cm="1">
        <f t="array" ref="U2522">_xlfn.IFS(CleanedData[[#This Row],[Purchase Amount]]&lt;500,"Low",
CleanedData[[#This Row],[Purchase Amount]]&lt;5000,"Medium",
TRUE,"High")</f>
        <v>Low</v>
      </c>
      <c r="V2522" t="str">
        <f>TEXT(CleanedData[[#This Row],[Date]],"mmmm")</f>
        <v>May</v>
      </c>
      <c r="W2522" t="str">
        <f>"Q"&amp;ROUNDUP(MONTH(CleanedData[[#This Row],[Date]])/3,0)</f>
        <v>Q2</v>
      </c>
      <c r="X2522" t="str">
        <f>IF(CleanedData[[#This Row],[Purchase Amount]]&gt;=5000,"Yes","No")</f>
        <v>No</v>
      </c>
      <c r="Y2522">
        <f>IF(CleanedData[[#This Row],[Recommend]]="Yes",1,0)</f>
        <v>0</v>
      </c>
      <c r="Z2522" s="6">
        <f>CleanedData[[#This Row],[Purchase Amount]]*0.15</f>
        <v>48.652500000000003</v>
      </c>
      <c r="AA2522" s="6">
        <f>CleanedData[[#This Row],[Purchase Amount]]*1.15</f>
        <v>373.0025</v>
      </c>
    </row>
    <row r="2523" spans="1:27" x14ac:dyDescent="0.3">
      <c r="A2523">
        <v>3031</v>
      </c>
      <c r="B2523" t="s">
        <v>2748</v>
      </c>
      <c r="C2523" s="1">
        <v>45332</v>
      </c>
      <c r="D2523">
        <v>52</v>
      </c>
      <c r="E2523" t="s">
        <v>52</v>
      </c>
      <c r="F2523" t="s">
        <v>72</v>
      </c>
      <c r="G2523" t="s">
        <v>122</v>
      </c>
      <c r="H2523">
        <v>1</v>
      </c>
      <c r="I2523" t="s">
        <v>45</v>
      </c>
      <c r="J2523" t="s">
        <v>74</v>
      </c>
      <c r="K2523" t="s">
        <v>64</v>
      </c>
      <c r="L2523" t="s">
        <v>42</v>
      </c>
      <c r="M2523" t="s">
        <v>56</v>
      </c>
      <c r="N2523" t="s">
        <v>80</v>
      </c>
      <c r="O2523" t="s">
        <v>148</v>
      </c>
      <c r="P2523" t="s">
        <v>70</v>
      </c>
      <c r="Q2523" t="s">
        <v>93</v>
      </c>
      <c r="R2523" s="6">
        <f>_xlfn.XLOOKUP(CleanedData[[#This Row],[Product]],'02_Lookup_Tables'!$A$2:$A$126,'02_Lookup_Tables'!$B$2:$B$126)</f>
        <v>1712.08</v>
      </c>
      <c r="S2523" t="str">
        <f>VLOOKUP(CleanedData[[#This Row],[Product]],'02_Lookup_Tables'!$H$2:$I$126,2,FALSE)</f>
        <v>Home &amp; Living</v>
      </c>
      <c r="T2523" t="str">
        <f>VLOOKUP(CleanedData[[#This Row],[Province]],'02_Lookup_Tables'!$D$2:$E$10,2, FALSE)</f>
        <v>Central Region</v>
      </c>
      <c r="U2523" t="str" cm="1">
        <f t="array" ref="U2523">_xlfn.IFS(CleanedData[[#This Row],[Purchase Amount]]&lt;500,"Low",
CleanedData[[#This Row],[Purchase Amount]]&lt;5000,"Medium",
TRUE,"High")</f>
        <v>Medium</v>
      </c>
      <c r="V2523" t="str">
        <f>TEXT(CleanedData[[#This Row],[Date]],"mmmm")</f>
        <v>February</v>
      </c>
      <c r="W2523" t="str">
        <f>"Q"&amp;ROUNDUP(MONTH(CleanedData[[#This Row],[Date]])/3,0)</f>
        <v>Q1</v>
      </c>
      <c r="X2523" t="str">
        <f>IF(CleanedData[[#This Row],[Purchase Amount]]&gt;=5000,"Yes","No")</f>
        <v>No</v>
      </c>
      <c r="Y2523">
        <f>IF(CleanedData[[#This Row],[Recommend]]="Yes",1,0)</f>
        <v>1</v>
      </c>
      <c r="Z2523" s="6">
        <f>CleanedData[[#This Row],[Purchase Amount]]*0.15</f>
        <v>256.81199999999995</v>
      </c>
      <c r="AA2523" s="6">
        <f>CleanedData[[#This Row],[Purchase Amount]]*1.15</f>
        <v>1968.8919999999998</v>
      </c>
    </row>
    <row r="2524" spans="1:27" x14ac:dyDescent="0.3">
      <c r="A2524">
        <v>3036</v>
      </c>
      <c r="B2524" t="s">
        <v>2749</v>
      </c>
      <c r="C2524" s="1">
        <v>45805</v>
      </c>
      <c r="D2524">
        <v>38</v>
      </c>
      <c r="E2524" t="s">
        <v>39</v>
      </c>
      <c r="F2524" t="s">
        <v>40</v>
      </c>
      <c r="G2524" t="s">
        <v>153</v>
      </c>
      <c r="H2524">
        <v>4</v>
      </c>
      <c r="I2524" t="s">
        <v>45</v>
      </c>
      <c r="J2524" t="s">
        <v>69</v>
      </c>
      <c r="K2524" t="s">
        <v>55</v>
      </c>
      <c r="L2524" t="s">
        <v>42</v>
      </c>
      <c r="M2524" t="s">
        <v>175</v>
      </c>
      <c r="N2524" t="s">
        <v>96</v>
      </c>
      <c r="O2524" t="s">
        <v>89</v>
      </c>
      <c r="P2524" t="s">
        <v>70</v>
      </c>
      <c r="Q2524" t="s">
        <v>81</v>
      </c>
      <c r="R2524" s="6">
        <f>_xlfn.XLOOKUP(CleanedData[[#This Row],[Product]],'02_Lookup_Tables'!$A$2:$A$126,'02_Lookup_Tables'!$B$2:$B$126)</f>
        <v>1011.68</v>
      </c>
      <c r="S2524" t="str">
        <f>VLOOKUP(CleanedData[[#This Row],[Product]],'02_Lookup_Tables'!$H$2:$I$126,2,FALSE)</f>
        <v>Accessories</v>
      </c>
      <c r="T2524" t="str">
        <f>VLOOKUP(CleanedData[[#This Row],[Province]],'02_Lookup_Tables'!$D$2:$E$10,2, FALSE)</f>
        <v>Northern Region</v>
      </c>
      <c r="U2524" t="str" cm="1">
        <f t="array" ref="U2524">_xlfn.IFS(CleanedData[[#This Row],[Purchase Amount]]&lt;500,"Low",
CleanedData[[#This Row],[Purchase Amount]]&lt;5000,"Medium",
TRUE,"High")</f>
        <v>Medium</v>
      </c>
      <c r="V2524" t="str">
        <f>TEXT(CleanedData[[#This Row],[Date]],"mmmm")</f>
        <v>May</v>
      </c>
      <c r="W2524" t="str">
        <f>"Q"&amp;ROUNDUP(MONTH(CleanedData[[#This Row],[Date]])/3,0)</f>
        <v>Q2</v>
      </c>
      <c r="X2524" t="str">
        <f>IF(CleanedData[[#This Row],[Purchase Amount]]&gt;=5000,"Yes","No")</f>
        <v>No</v>
      </c>
      <c r="Y2524">
        <f>IF(CleanedData[[#This Row],[Recommend]]="Yes",1,0)</f>
        <v>1</v>
      </c>
      <c r="Z2524" s="6">
        <f>CleanedData[[#This Row],[Purchase Amount]]*0.15</f>
        <v>151.75199999999998</v>
      </c>
      <c r="AA2524" s="6">
        <f>CleanedData[[#This Row],[Purchase Amount]]*1.15</f>
        <v>1163.4319999999998</v>
      </c>
    </row>
    <row r="2525" spans="1:27" x14ac:dyDescent="0.3">
      <c r="A2525">
        <v>3037</v>
      </c>
      <c r="B2525" t="s">
        <v>2750</v>
      </c>
      <c r="C2525" s="1">
        <v>45657</v>
      </c>
      <c r="D2525">
        <v>26</v>
      </c>
      <c r="E2525" t="s">
        <v>39</v>
      </c>
      <c r="F2525" t="s">
        <v>108</v>
      </c>
      <c r="G2525" t="s">
        <v>323</v>
      </c>
      <c r="H2525">
        <v>3</v>
      </c>
      <c r="I2525" t="s">
        <v>45</v>
      </c>
      <c r="J2525" t="s">
        <v>63</v>
      </c>
      <c r="K2525" t="s">
        <v>44</v>
      </c>
      <c r="L2525" t="s">
        <v>42</v>
      </c>
      <c r="M2525" t="s">
        <v>151</v>
      </c>
      <c r="N2525" t="s">
        <v>48</v>
      </c>
      <c r="O2525" t="s">
        <v>89</v>
      </c>
      <c r="P2525" t="s">
        <v>49</v>
      </c>
      <c r="Q2525" t="s">
        <v>58</v>
      </c>
      <c r="R2525" s="6">
        <f>_xlfn.XLOOKUP(CleanedData[[#This Row],[Product]],'02_Lookup_Tables'!$A$2:$A$126,'02_Lookup_Tables'!$B$2:$B$126)</f>
        <v>463.48</v>
      </c>
      <c r="S2525" t="str">
        <f>VLOOKUP(CleanedData[[#This Row],[Product]],'02_Lookup_Tables'!$H$2:$I$126,2,FALSE)</f>
        <v>Electronics</v>
      </c>
      <c r="T2525" t="str">
        <f>VLOOKUP(CleanedData[[#This Row],[Province]],'02_Lookup_Tables'!$D$2:$E$10,2, FALSE)</f>
        <v>Gauteng Region</v>
      </c>
      <c r="U2525" t="str" cm="1">
        <f t="array" ref="U2525">_xlfn.IFS(CleanedData[[#This Row],[Purchase Amount]]&lt;500,"Low",
CleanedData[[#This Row],[Purchase Amount]]&lt;5000,"Medium",
TRUE,"High")</f>
        <v>Low</v>
      </c>
      <c r="V2525" t="str">
        <f>TEXT(CleanedData[[#This Row],[Date]],"mmmm")</f>
        <v>December</v>
      </c>
      <c r="W2525" t="str">
        <f>"Q"&amp;ROUNDUP(MONTH(CleanedData[[#This Row],[Date]])/3,0)</f>
        <v>Q4</v>
      </c>
      <c r="X2525" t="str">
        <f>IF(CleanedData[[#This Row],[Purchase Amount]]&gt;=5000,"Yes","No")</f>
        <v>No</v>
      </c>
      <c r="Y2525">
        <f>IF(CleanedData[[#This Row],[Recommend]]="Yes",1,0)</f>
        <v>1</v>
      </c>
      <c r="Z2525" s="6">
        <f>CleanedData[[#This Row],[Purchase Amount]]*0.15</f>
        <v>69.522000000000006</v>
      </c>
      <c r="AA2525" s="6">
        <f>CleanedData[[#This Row],[Purchase Amount]]*1.15</f>
        <v>533.00199999999995</v>
      </c>
    </row>
    <row r="2526" spans="1:27" x14ac:dyDescent="0.3">
      <c r="A2526">
        <v>3038</v>
      </c>
      <c r="B2526" t="s">
        <v>2751</v>
      </c>
      <c r="C2526" s="1">
        <v>45660</v>
      </c>
      <c r="D2526">
        <v>69</v>
      </c>
      <c r="E2526" t="s">
        <v>52</v>
      </c>
      <c r="F2526" t="s">
        <v>40</v>
      </c>
      <c r="G2526" t="s">
        <v>372</v>
      </c>
      <c r="H2526">
        <v>5</v>
      </c>
      <c r="I2526" t="s">
        <v>42</v>
      </c>
      <c r="J2526" t="s">
        <v>69</v>
      </c>
      <c r="K2526" t="s">
        <v>55</v>
      </c>
      <c r="L2526" t="s">
        <v>42</v>
      </c>
      <c r="M2526" t="s">
        <v>190</v>
      </c>
      <c r="N2526" t="s">
        <v>57</v>
      </c>
      <c r="O2526" t="s">
        <v>89</v>
      </c>
      <c r="P2526" t="s">
        <v>70</v>
      </c>
      <c r="Q2526" t="s">
        <v>97</v>
      </c>
      <c r="R2526" s="6">
        <f>_xlfn.XLOOKUP(CleanedData[[#This Row],[Product]],'02_Lookup_Tables'!$A$2:$A$126,'02_Lookup_Tables'!$B$2:$B$126)</f>
        <v>944.78</v>
      </c>
      <c r="S2526" t="str">
        <f>VLOOKUP(CleanedData[[#This Row],[Product]],'02_Lookup_Tables'!$H$2:$I$126,2,FALSE)</f>
        <v>Electronics</v>
      </c>
      <c r="T2526" t="str">
        <f>VLOOKUP(CleanedData[[#This Row],[Province]],'02_Lookup_Tables'!$D$2:$E$10,2, FALSE)</f>
        <v>Northern Region</v>
      </c>
      <c r="U2526" t="str" cm="1">
        <f t="array" ref="U2526">_xlfn.IFS(CleanedData[[#This Row],[Purchase Amount]]&lt;500,"Low",
CleanedData[[#This Row],[Purchase Amount]]&lt;5000,"Medium",
TRUE,"High")</f>
        <v>Medium</v>
      </c>
      <c r="V2526" t="str">
        <f>TEXT(CleanedData[[#This Row],[Date]],"mmmm")</f>
        <v>January</v>
      </c>
      <c r="W2526" t="str">
        <f>"Q"&amp;ROUNDUP(MONTH(CleanedData[[#This Row],[Date]])/3,0)</f>
        <v>Q1</v>
      </c>
      <c r="X2526" t="str">
        <f>IF(CleanedData[[#This Row],[Purchase Amount]]&gt;=5000,"Yes","No")</f>
        <v>No</v>
      </c>
      <c r="Y2526">
        <f>IF(CleanedData[[#This Row],[Recommend]]="Yes",1,0)</f>
        <v>0</v>
      </c>
      <c r="Z2526" s="6">
        <f>CleanedData[[#This Row],[Purchase Amount]]*0.15</f>
        <v>141.71699999999998</v>
      </c>
      <c r="AA2526" s="6">
        <f>CleanedData[[#This Row],[Purchase Amount]]*1.15</f>
        <v>1086.4969999999998</v>
      </c>
    </row>
    <row r="2527" spans="1:27" x14ac:dyDescent="0.3">
      <c r="A2527">
        <v>3039</v>
      </c>
      <c r="B2527" t="s">
        <v>2752</v>
      </c>
      <c r="C2527" s="1">
        <v>45959</v>
      </c>
      <c r="D2527">
        <v>74</v>
      </c>
      <c r="E2527" t="s">
        <v>60</v>
      </c>
      <c r="F2527" t="s">
        <v>68</v>
      </c>
      <c r="G2527" t="s">
        <v>519</v>
      </c>
      <c r="H2527">
        <v>1</v>
      </c>
      <c r="I2527" t="s">
        <v>45</v>
      </c>
      <c r="J2527" t="s">
        <v>63</v>
      </c>
      <c r="K2527" t="s">
        <v>64</v>
      </c>
      <c r="L2527" t="s">
        <v>45</v>
      </c>
      <c r="M2527" t="s">
        <v>136</v>
      </c>
      <c r="N2527" t="s">
        <v>80</v>
      </c>
      <c r="O2527" t="s">
        <v>89</v>
      </c>
      <c r="P2527" t="s">
        <v>49</v>
      </c>
      <c r="Q2527" t="s">
        <v>97</v>
      </c>
      <c r="R2527" s="6">
        <f>_xlfn.XLOOKUP(CleanedData[[#This Row],[Product]],'02_Lookup_Tables'!$A$2:$A$126,'02_Lookup_Tables'!$B$2:$B$126)</f>
        <v>338.79</v>
      </c>
      <c r="S2527" t="str">
        <f>VLOOKUP(CleanedData[[#This Row],[Product]],'02_Lookup_Tables'!$H$2:$I$126,2,FALSE)</f>
        <v>Accessories</v>
      </c>
      <c r="T2527" t="str">
        <f>VLOOKUP(CleanedData[[#This Row],[Province]],'02_Lookup_Tables'!$D$2:$E$10,2, FALSE)</f>
        <v>Northern Region</v>
      </c>
      <c r="U2527" t="str" cm="1">
        <f t="array" ref="U2527">_xlfn.IFS(CleanedData[[#This Row],[Purchase Amount]]&lt;500,"Low",
CleanedData[[#This Row],[Purchase Amount]]&lt;5000,"Medium",
TRUE,"High")</f>
        <v>Low</v>
      </c>
      <c r="V2527" t="str">
        <f>TEXT(CleanedData[[#This Row],[Date]],"mmmm")</f>
        <v>October</v>
      </c>
      <c r="W2527" t="str">
        <f>"Q"&amp;ROUNDUP(MONTH(CleanedData[[#This Row],[Date]])/3,0)</f>
        <v>Q4</v>
      </c>
      <c r="X2527" t="str">
        <f>IF(CleanedData[[#This Row],[Purchase Amount]]&gt;=5000,"Yes","No")</f>
        <v>No</v>
      </c>
      <c r="Y2527">
        <f>IF(CleanedData[[#This Row],[Recommend]]="Yes",1,0)</f>
        <v>1</v>
      </c>
      <c r="Z2527" s="6">
        <f>CleanedData[[#This Row],[Purchase Amount]]*0.15</f>
        <v>50.8185</v>
      </c>
      <c r="AA2527" s="6">
        <f>CleanedData[[#This Row],[Purchase Amount]]*1.15</f>
        <v>389.60849999999999</v>
      </c>
    </row>
    <row r="2528" spans="1:27" x14ac:dyDescent="0.3">
      <c r="A2528">
        <v>3040</v>
      </c>
      <c r="B2528" t="s">
        <v>2753</v>
      </c>
      <c r="C2528" s="1">
        <v>45992</v>
      </c>
      <c r="D2528">
        <v>63</v>
      </c>
      <c r="E2528" t="s">
        <v>60</v>
      </c>
      <c r="F2528" t="s">
        <v>130</v>
      </c>
      <c r="G2528" t="s">
        <v>323</v>
      </c>
      <c r="H2528">
        <v>1</v>
      </c>
      <c r="I2528" t="s">
        <v>42</v>
      </c>
      <c r="J2528" t="s">
        <v>63</v>
      </c>
      <c r="K2528" t="s">
        <v>44</v>
      </c>
      <c r="L2528" t="s">
        <v>45</v>
      </c>
      <c r="M2528" t="s">
        <v>100</v>
      </c>
      <c r="N2528" t="s">
        <v>80</v>
      </c>
      <c r="O2528" t="s">
        <v>48</v>
      </c>
      <c r="P2528" t="s">
        <v>49</v>
      </c>
      <c r="Q2528" t="s">
        <v>50</v>
      </c>
      <c r="R2528" s="6">
        <f>_xlfn.XLOOKUP(CleanedData[[#This Row],[Product]],'02_Lookup_Tables'!$A$2:$A$126,'02_Lookup_Tables'!$B$2:$B$126)</f>
        <v>463.48</v>
      </c>
      <c r="S2528" t="str">
        <f>VLOOKUP(CleanedData[[#This Row],[Product]],'02_Lookup_Tables'!$H$2:$I$126,2,FALSE)</f>
        <v>Electronics</v>
      </c>
      <c r="T2528" t="str">
        <f>VLOOKUP(CleanedData[[#This Row],[Province]],'02_Lookup_Tables'!$D$2:$E$10,2, FALSE)</f>
        <v>Eastern Region</v>
      </c>
      <c r="U2528" t="str" cm="1">
        <f t="array" ref="U2528">_xlfn.IFS(CleanedData[[#This Row],[Purchase Amount]]&lt;500,"Low",
CleanedData[[#This Row],[Purchase Amount]]&lt;5000,"Medium",
TRUE,"High")</f>
        <v>Low</v>
      </c>
      <c r="V2528" t="str">
        <f>TEXT(CleanedData[[#This Row],[Date]],"mmmm")</f>
        <v>December</v>
      </c>
      <c r="W2528" t="str">
        <f>"Q"&amp;ROUNDUP(MONTH(CleanedData[[#This Row],[Date]])/3,0)</f>
        <v>Q4</v>
      </c>
      <c r="X2528" t="str">
        <f>IF(CleanedData[[#This Row],[Purchase Amount]]&gt;=5000,"Yes","No")</f>
        <v>No</v>
      </c>
      <c r="Y2528">
        <f>IF(CleanedData[[#This Row],[Recommend]]="Yes",1,0)</f>
        <v>0</v>
      </c>
      <c r="Z2528" s="6">
        <f>CleanedData[[#This Row],[Purchase Amount]]*0.15</f>
        <v>69.522000000000006</v>
      </c>
      <c r="AA2528" s="6">
        <f>CleanedData[[#This Row],[Purchase Amount]]*1.15</f>
        <v>533.00199999999995</v>
      </c>
    </row>
    <row r="2529" spans="1:27" x14ac:dyDescent="0.3">
      <c r="A2529">
        <v>3041</v>
      </c>
      <c r="B2529" t="s">
        <v>2754</v>
      </c>
      <c r="C2529" s="1">
        <v>45553</v>
      </c>
      <c r="D2529">
        <v>24</v>
      </c>
      <c r="E2529" t="s">
        <v>39</v>
      </c>
      <c r="F2529" t="s">
        <v>77</v>
      </c>
      <c r="G2529" t="s">
        <v>340</v>
      </c>
      <c r="H2529">
        <v>4</v>
      </c>
      <c r="I2529" t="s">
        <v>45</v>
      </c>
      <c r="J2529" t="s">
        <v>54</v>
      </c>
      <c r="K2529" t="s">
        <v>64</v>
      </c>
      <c r="L2529" t="s">
        <v>42</v>
      </c>
      <c r="M2529" t="s">
        <v>92</v>
      </c>
      <c r="N2529" t="s">
        <v>96</v>
      </c>
      <c r="O2529" t="s">
        <v>89</v>
      </c>
      <c r="P2529" t="s">
        <v>70</v>
      </c>
      <c r="Q2529" t="s">
        <v>66</v>
      </c>
      <c r="R2529" s="6">
        <f>_xlfn.XLOOKUP(CleanedData[[#This Row],[Product]],'02_Lookup_Tables'!$A$2:$A$126,'02_Lookup_Tables'!$B$2:$B$126)</f>
        <v>828.82</v>
      </c>
      <c r="S2529" t="str">
        <f>VLOOKUP(CleanedData[[#This Row],[Product]],'02_Lookup_Tables'!$H$2:$I$126,2,FALSE)</f>
        <v>Home Devices</v>
      </c>
      <c r="T2529" t="str">
        <f>VLOOKUP(CleanedData[[#This Row],[Province]],'02_Lookup_Tables'!$D$2:$E$10,2, FALSE)</f>
        <v>Central Region</v>
      </c>
      <c r="U2529" t="str" cm="1">
        <f t="array" ref="U2529">_xlfn.IFS(CleanedData[[#This Row],[Purchase Amount]]&lt;500,"Low",
CleanedData[[#This Row],[Purchase Amount]]&lt;5000,"Medium",
TRUE,"High")</f>
        <v>Medium</v>
      </c>
      <c r="V2529" t="str">
        <f>TEXT(CleanedData[[#This Row],[Date]],"mmmm")</f>
        <v>September</v>
      </c>
      <c r="W2529" t="str">
        <f>"Q"&amp;ROUNDUP(MONTH(CleanedData[[#This Row],[Date]])/3,0)</f>
        <v>Q3</v>
      </c>
      <c r="X2529" t="str">
        <f>IF(CleanedData[[#This Row],[Purchase Amount]]&gt;=5000,"Yes","No")</f>
        <v>No</v>
      </c>
      <c r="Y2529">
        <f>IF(CleanedData[[#This Row],[Recommend]]="Yes",1,0)</f>
        <v>1</v>
      </c>
      <c r="Z2529" s="6">
        <f>CleanedData[[#This Row],[Purchase Amount]]*0.15</f>
        <v>124.32300000000001</v>
      </c>
      <c r="AA2529" s="6">
        <f>CleanedData[[#This Row],[Purchase Amount]]*1.15</f>
        <v>953.14300000000003</v>
      </c>
    </row>
    <row r="2530" spans="1:27" x14ac:dyDescent="0.3">
      <c r="A2530">
        <v>3042</v>
      </c>
      <c r="B2530" t="s">
        <v>2755</v>
      </c>
      <c r="C2530" s="1">
        <v>45483</v>
      </c>
      <c r="D2530">
        <v>61</v>
      </c>
      <c r="E2530" t="s">
        <v>60</v>
      </c>
      <c r="F2530" t="s">
        <v>108</v>
      </c>
      <c r="G2530" t="s">
        <v>139</v>
      </c>
      <c r="H2530">
        <v>3</v>
      </c>
      <c r="I2530" t="s">
        <v>42</v>
      </c>
      <c r="J2530" t="s">
        <v>54</v>
      </c>
      <c r="K2530" t="s">
        <v>64</v>
      </c>
      <c r="L2530" t="s">
        <v>45</v>
      </c>
      <c r="N2530" t="s">
        <v>48</v>
      </c>
      <c r="O2530" t="s">
        <v>134</v>
      </c>
      <c r="P2530" t="s">
        <v>8646</v>
      </c>
      <c r="Q2530" t="s">
        <v>50</v>
      </c>
      <c r="R2530" s="6">
        <f>_xlfn.XLOOKUP(CleanedData[[#This Row],[Product]],'02_Lookup_Tables'!$A$2:$A$126,'02_Lookup_Tables'!$B$2:$B$126)</f>
        <v>2340.5700000000002</v>
      </c>
      <c r="S2530" t="str">
        <f>VLOOKUP(CleanedData[[#This Row],[Product]],'02_Lookup_Tables'!$H$2:$I$126,2,FALSE)</f>
        <v>Apparel</v>
      </c>
      <c r="T2530" t="str">
        <f>VLOOKUP(CleanedData[[#This Row],[Province]],'02_Lookup_Tables'!$D$2:$E$10,2, FALSE)</f>
        <v>Gauteng Region</v>
      </c>
      <c r="U2530" t="str" cm="1">
        <f t="array" ref="U2530">_xlfn.IFS(CleanedData[[#This Row],[Purchase Amount]]&lt;500,"Low",
CleanedData[[#This Row],[Purchase Amount]]&lt;5000,"Medium",
TRUE,"High")</f>
        <v>Medium</v>
      </c>
      <c r="V2530" t="str">
        <f>TEXT(CleanedData[[#This Row],[Date]],"mmmm")</f>
        <v>July</v>
      </c>
      <c r="W2530" t="str">
        <f>"Q"&amp;ROUNDUP(MONTH(CleanedData[[#This Row],[Date]])/3,0)</f>
        <v>Q3</v>
      </c>
      <c r="X2530" t="str">
        <f>IF(CleanedData[[#This Row],[Purchase Amount]]&gt;=5000,"Yes","No")</f>
        <v>No</v>
      </c>
      <c r="Y2530">
        <f>IF(CleanedData[[#This Row],[Recommend]]="Yes",1,0)</f>
        <v>0</v>
      </c>
      <c r="Z2530" s="6">
        <f>CleanedData[[#This Row],[Purchase Amount]]*0.15</f>
        <v>351.08550000000002</v>
      </c>
      <c r="AA2530" s="6">
        <f>CleanedData[[#This Row],[Purchase Amount]]*1.15</f>
        <v>2691.6554999999998</v>
      </c>
    </row>
    <row r="2531" spans="1:27" x14ac:dyDescent="0.3">
      <c r="A2531">
        <v>3043</v>
      </c>
      <c r="B2531" t="s">
        <v>2756</v>
      </c>
      <c r="C2531" s="1">
        <v>45989</v>
      </c>
      <c r="D2531">
        <v>53</v>
      </c>
      <c r="E2531" t="s">
        <v>60</v>
      </c>
      <c r="F2531" t="s">
        <v>130</v>
      </c>
      <c r="G2531" t="s">
        <v>328</v>
      </c>
      <c r="H2531">
        <v>2</v>
      </c>
      <c r="I2531" t="s">
        <v>42</v>
      </c>
      <c r="J2531" t="s">
        <v>43</v>
      </c>
      <c r="K2531" t="s">
        <v>44</v>
      </c>
      <c r="L2531" t="s">
        <v>45</v>
      </c>
      <c r="M2531" t="s">
        <v>136</v>
      </c>
      <c r="N2531" t="s">
        <v>47</v>
      </c>
      <c r="O2531" t="s">
        <v>89</v>
      </c>
      <c r="P2531" t="s">
        <v>49</v>
      </c>
      <c r="Q2531" t="s">
        <v>93</v>
      </c>
      <c r="R2531" s="6">
        <f>_xlfn.XLOOKUP(CleanedData[[#This Row],[Product]],'02_Lookup_Tables'!$A$2:$A$126,'02_Lookup_Tables'!$B$2:$B$126)</f>
        <v>3521.64</v>
      </c>
      <c r="S2531" t="str">
        <f>VLOOKUP(CleanedData[[#This Row],[Product]],'02_Lookup_Tables'!$H$2:$I$126,2,FALSE)</f>
        <v>Home Devices</v>
      </c>
      <c r="T2531" t="str">
        <f>VLOOKUP(CleanedData[[#This Row],[Province]],'02_Lookup_Tables'!$D$2:$E$10,2, FALSE)</f>
        <v>Eastern Region</v>
      </c>
      <c r="U2531" t="str" cm="1">
        <f t="array" ref="U2531">_xlfn.IFS(CleanedData[[#This Row],[Purchase Amount]]&lt;500,"Low",
CleanedData[[#This Row],[Purchase Amount]]&lt;5000,"Medium",
TRUE,"High")</f>
        <v>Medium</v>
      </c>
      <c r="V2531" t="str">
        <f>TEXT(CleanedData[[#This Row],[Date]],"mmmm")</f>
        <v>November</v>
      </c>
      <c r="W2531" t="str">
        <f>"Q"&amp;ROUNDUP(MONTH(CleanedData[[#This Row],[Date]])/3,0)</f>
        <v>Q4</v>
      </c>
      <c r="X2531" t="str">
        <f>IF(CleanedData[[#This Row],[Purchase Amount]]&gt;=5000,"Yes","No")</f>
        <v>No</v>
      </c>
      <c r="Y2531">
        <f>IF(CleanedData[[#This Row],[Recommend]]="Yes",1,0)</f>
        <v>0</v>
      </c>
      <c r="Z2531" s="6">
        <f>CleanedData[[#This Row],[Purchase Amount]]*0.15</f>
        <v>528.24599999999998</v>
      </c>
      <c r="AA2531" s="6">
        <f>CleanedData[[#This Row],[Purchase Amount]]*1.15</f>
        <v>4049.8859999999995</v>
      </c>
    </row>
    <row r="2532" spans="1:27" x14ac:dyDescent="0.3">
      <c r="A2532">
        <v>3044</v>
      </c>
      <c r="B2532" t="s">
        <v>2757</v>
      </c>
      <c r="C2532" s="1">
        <v>45398</v>
      </c>
      <c r="D2532">
        <v>41</v>
      </c>
      <c r="E2532" t="s">
        <v>52</v>
      </c>
      <c r="F2532" t="s">
        <v>125</v>
      </c>
      <c r="G2532" t="s">
        <v>248</v>
      </c>
      <c r="H2532">
        <v>4</v>
      </c>
      <c r="I2532" t="s">
        <v>45</v>
      </c>
      <c r="J2532" t="s">
        <v>63</v>
      </c>
      <c r="K2532" t="s">
        <v>55</v>
      </c>
      <c r="L2532" t="s">
        <v>45</v>
      </c>
      <c r="M2532" t="s">
        <v>106</v>
      </c>
      <c r="N2532" t="s">
        <v>96</v>
      </c>
      <c r="O2532" t="s">
        <v>148</v>
      </c>
      <c r="P2532" t="s">
        <v>49</v>
      </c>
      <c r="Q2532" t="s">
        <v>81</v>
      </c>
      <c r="R2532" s="6">
        <f>_xlfn.XLOOKUP(CleanedData[[#This Row],[Product]],'02_Lookup_Tables'!$A$2:$A$126,'02_Lookup_Tables'!$B$2:$B$126)</f>
        <v>8798.49</v>
      </c>
      <c r="S2532" t="str">
        <f>VLOOKUP(CleanedData[[#This Row],[Product]],'02_Lookup_Tables'!$H$2:$I$126,2,FALSE)</f>
        <v>Toys &amp; Games</v>
      </c>
      <c r="T2532" t="str">
        <f>VLOOKUP(CleanedData[[#This Row],[Province]],'02_Lookup_Tables'!$D$2:$E$10,2, FALSE)</f>
        <v>Western Region</v>
      </c>
      <c r="U2532" t="str" cm="1">
        <f t="array" ref="U2532">_xlfn.IFS(CleanedData[[#This Row],[Purchase Amount]]&lt;500,"Low",
CleanedData[[#This Row],[Purchase Amount]]&lt;5000,"Medium",
TRUE,"High")</f>
        <v>High</v>
      </c>
      <c r="V2532" t="str">
        <f>TEXT(CleanedData[[#This Row],[Date]],"mmmm")</f>
        <v>April</v>
      </c>
      <c r="W2532" t="str">
        <f>"Q"&amp;ROUNDUP(MONTH(CleanedData[[#This Row],[Date]])/3,0)</f>
        <v>Q2</v>
      </c>
      <c r="X2532" t="str">
        <f>IF(CleanedData[[#This Row],[Purchase Amount]]&gt;=5000,"Yes","No")</f>
        <v>Yes</v>
      </c>
      <c r="Y2532">
        <f>IF(CleanedData[[#This Row],[Recommend]]="Yes",1,0)</f>
        <v>1</v>
      </c>
      <c r="Z2532" s="6">
        <f>CleanedData[[#This Row],[Purchase Amount]]*0.15</f>
        <v>1319.7735</v>
      </c>
      <c r="AA2532" s="6">
        <f>CleanedData[[#This Row],[Purchase Amount]]*1.15</f>
        <v>10118.263499999999</v>
      </c>
    </row>
    <row r="2533" spans="1:27" x14ac:dyDescent="0.3">
      <c r="A2533">
        <v>3046</v>
      </c>
      <c r="B2533" t="s">
        <v>2758</v>
      </c>
      <c r="C2533" s="1">
        <v>45702</v>
      </c>
      <c r="D2533">
        <v>52</v>
      </c>
      <c r="E2533" t="s">
        <v>39</v>
      </c>
      <c r="F2533" t="s">
        <v>72</v>
      </c>
      <c r="G2533" t="s">
        <v>419</v>
      </c>
      <c r="H2533">
        <v>1</v>
      </c>
      <c r="I2533" t="s">
        <v>42</v>
      </c>
      <c r="J2533" t="s">
        <v>54</v>
      </c>
      <c r="K2533" t="s">
        <v>64</v>
      </c>
      <c r="L2533" t="s">
        <v>45</v>
      </c>
      <c r="M2533" t="s">
        <v>46</v>
      </c>
      <c r="N2533" t="s">
        <v>80</v>
      </c>
      <c r="O2533" t="s">
        <v>89</v>
      </c>
      <c r="P2533" t="s">
        <v>49</v>
      </c>
      <c r="Q2533" t="s">
        <v>93</v>
      </c>
      <c r="R2533" s="6">
        <f>_xlfn.XLOOKUP(CleanedData[[#This Row],[Product]],'02_Lookup_Tables'!$A$2:$A$126,'02_Lookup_Tables'!$B$2:$B$126)</f>
        <v>96.11</v>
      </c>
      <c r="S2533" t="str">
        <f>VLOOKUP(CleanedData[[#This Row],[Product]],'02_Lookup_Tables'!$H$2:$I$126,2,FALSE)</f>
        <v>Apparel</v>
      </c>
      <c r="T2533" t="str">
        <f>VLOOKUP(CleanedData[[#This Row],[Province]],'02_Lookup_Tables'!$D$2:$E$10,2, FALSE)</f>
        <v>Central Region</v>
      </c>
      <c r="U2533" t="str" cm="1">
        <f t="array" ref="U2533">_xlfn.IFS(CleanedData[[#This Row],[Purchase Amount]]&lt;500,"Low",
CleanedData[[#This Row],[Purchase Amount]]&lt;5000,"Medium",
TRUE,"High")</f>
        <v>Low</v>
      </c>
      <c r="V2533" t="str">
        <f>TEXT(CleanedData[[#This Row],[Date]],"mmmm")</f>
        <v>February</v>
      </c>
      <c r="W2533" t="str">
        <f>"Q"&amp;ROUNDUP(MONTH(CleanedData[[#This Row],[Date]])/3,0)</f>
        <v>Q1</v>
      </c>
      <c r="X2533" t="str">
        <f>IF(CleanedData[[#This Row],[Purchase Amount]]&gt;=5000,"Yes","No")</f>
        <v>No</v>
      </c>
      <c r="Y2533">
        <f>IF(CleanedData[[#This Row],[Recommend]]="Yes",1,0)</f>
        <v>0</v>
      </c>
      <c r="Z2533" s="6">
        <f>CleanedData[[#This Row],[Purchase Amount]]*0.15</f>
        <v>14.416499999999999</v>
      </c>
      <c r="AA2533" s="6">
        <f>CleanedData[[#This Row],[Purchase Amount]]*1.15</f>
        <v>110.52649999999998</v>
      </c>
    </row>
    <row r="2534" spans="1:27" x14ac:dyDescent="0.3">
      <c r="A2534">
        <v>3047</v>
      </c>
      <c r="B2534" t="s">
        <v>2759</v>
      </c>
      <c r="C2534" s="1">
        <v>45380</v>
      </c>
      <c r="D2534">
        <v>36</v>
      </c>
      <c r="E2534" t="s">
        <v>60</v>
      </c>
      <c r="F2534" t="s">
        <v>72</v>
      </c>
      <c r="G2534" t="s">
        <v>313</v>
      </c>
      <c r="H2534">
        <v>1</v>
      </c>
      <c r="I2534" t="s">
        <v>42</v>
      </c>
      <c r="J2534" t="s">
        <v>74</v>
      </c>
      <c r="K2534" t="s">
        <v>55</v>
      </c>
      <c r="L2534" t="s">
        <v>42</v>
      </c>
      <c r="M2534" t="s">
        <v>231</v>
      </c>
      <c r="N2534" t="s">
        <v>80</v>
      </c>
      <c r="O2534" t="s">
        <v>89</v>
      </c>
      <c r="P2534" t="s">
        <v>49</v>
      </c>
      <c r="Q2534" t="s">
        <v>81</v>
      </c>
      <c r="R2534" s="6">
        <f>_xlfn.XLOOKUP(CleanedData[[#This Row],[Product]],'02_Lookup_Tables'!$A$2:$A$126,'02_Lookup_Tables'!$B$2:$B$126)</f>
        <v>283.57</v>
      </c>
      <c r="S2534" t="str">
        <f>VLOOKUP(CleanedData[[#This Row],[Product]],'02_Lookup_Tables'!$H$2:$I$126,2,FALSE)</f>
        <v>Accessories</v>
      </c>
      <c r="T2534" t="str">
        <f>VLOOKUP(CleanedData[[#This Row],[Province]],'02_Lookup_Tables'!$D$2:$E$10,2, FALSE)</f>
        <v>Central Region</v>
      </c>
      <c r="U2534" t="str" cm="1">
        <f t="array" ref="U2534">_xlfn.IFS(CleanedData[[#This Row],[Purchase Amount]]&lt;500,"Low",
CleanedData[[#This Row],[Purchase Amount]]&lt;5000,"Medium",
TRUE,"High")</f>
        <v>Low</v>
      </c>
      <c r="V2534" t="str">
        <f>TEXT(CleanedData[[#This Row],[Date]],"mmmm")</f>
        <v>March</v>
      </c>
      <c r="W2534" t="str">
        <f>"Q"&amp;ROUNDUP(MONTH(CleanedData[[#This Row],[Date]])/3,0)</f>
        <v>Q1</v>
      </c>
      <c r="X2534" t="str">
        <f>IF(CleanedData[[#This Row],[Purchase Amount]]&gt;=5000,"Yes","No")</f>
        <v>No</v>
      </c>
      <c r="Y2534">
        <f>IF(CleanedData[[#This Row],[Recommend]]="Yes",1,0)</f>
        <v>0</v>
      </c>
      <c r="Z2534" s="6">
        <f>CleanedData[[#This Row],[Purchase Amount]]*0.15</f>
        <v>42.535499999999999</v>
      </c>
      <c r="AA2534" s="6">
        <f>CleanedData[[#This Row],[Purchase Amount]]*1.15</f>
        <v>326.10549999999995</v>
      </c>
    </row>
    <row r="2535" spans="1:27" x14ac:dyDescent="0.3">
      <c r="A2535">
        <v>3048</v>
      </c>
      <c r="B2535" t="s">
        <v>2760</v>
      </c>
      <c r="C2535" s="1">
        <v>46018</v>
      </c>
      <c r="D2535">
        <v>72</v>
      </c>
      <c r="E2535" t="s">
        <v>60</v>
      </c>
      <c r="F2535" t="s">
        <v>77</v>
      </c>
      <c r="G2535" t="s">
        <v>460</v>
      </c>
      <c r="H2535">
        <v>2</v>
      </c>
      <c r="I2535" t="s">
        <v>45</v>
      </c>
      <c r="J2535" t="s">
        <v>63</v>
      </c>
      <c r="K2535" t="s">
        <v>44</v>
      </c>
      <c r="L2535" t="s">
        <v>45</v>
      </c>
      <c r="M2535" t="s">
        <v>79</v>
      </c>
      <c r="N2535" t="s">
        <v>47</v>
      </c>
      <c r="O2535" t="s">
        <v>89</v>
      </c>
      <c r="P2535" t="s">
        <v>49</v>
      </c>
      <c r="Q2535" t="s">
        <v>97</v>
      </c>
      <c r="R2535" s="6">
        <f>_xlfn.XLOOKUP(CleanedData[[#This Row],[Product]],'02_Lookup_Tables'!$A$2:$A$126,'02_Lookup_Tables'!$B$2:$B$126)</f>
        <v>880.49</v>
      </c>
      <c r="S2535" t="str">
        <f>VLOOKUP(CleanedData[[#This Row],[Product]],'02_Lookup_Tables'!$H$2:$I$126,2,FALSE)</f>
        <v>Home Devices</v>
      </c>
      <c r="T2535" t="str">
        <f>VLOOKUP(CleanedData[[#This Row],[Province]],'02_Lookup_Tables'!$D$2:$E$10,2, FALSE)</f>
        <v>Central Region</v>
      </c>
      <c r="U2535" t="str" cm="1">
        <f t="array" ref="U2535">_xlfn.IFS(CleanedData[[#This Row],[Purchase Amount]]&lt;500,"Low",
CleanedData[[#This Row],[Purchase Amount]]&lt;5000,"Medium",
TRUE,"High")</f>
        <v>Medium</v>
      </c>
      <c r="V2535" t="str">
        <f>TEXT(CleanedData[[#This Row],[Date]],"mmmm")</f>
        <v>December</v>
      </c>
      <c r="W2535" t="str">
        <f>"Q"&amp;ROUNDUP(MONTH(CleanedData[[#This Row],[Date]])/3,0)</f>
        <v>Q4</v>
      </c>
      <c r="X2535" t="str">
        <f>IF(CleanedData[[#This Row],[Purchase Amount]]&gt;=5000,"Yes","No")</f>
        <v>No</v>
      </c>
      <c r="Y2535">
        <f>IF(CleanedData[[#This Row],[Recommend]]="Yes",1,0)</f>
        <v>1</v>
      </c>
      <c r="Z2535" s="6">
        <f>CleanedData[[#This Row],[Purchase Amount]]*0.15</f>
        <v>132.0735</v>
      </c>
      <c r="AA2535" s="6">
        <f>CleanedData[[#This Row],[Purchase Amount]]*1.15</f>
        <v>1012.5635</v>
      </c>
    </row>
    <row r="2536" spans="1:27" x14ac:dyDescent="0.3">
      <c r="A2536">
        <v>3049</v>
      </c>
      <c r="B2536" t="s">
        <v>2761</v>
      </c>
      <c r="C2536" s="1">
        <v>45842</v>
      </c>
      <c r="D2536">
        <v>52</v>
      </c>
      <c r="E2536" t="s">
        <v>60</v>
      </c>
      <c r="F2536" t="s">
        <v>108</v>
      </c>
      <c r="G2536" t="s">
        <v>111</v>
      </c>
      <c r="H2536">
        <v>4</v>
      </c>
      <c r="I2536" t="s">
        <v>42</v>
      </c>
      <c r="J2536" t="s">
        <v>43</v>
      </c>
      <c r="K2536" t="s">
        <v>64</v>
      </c>
      <c r="L2536" t="s">
        <v>45</v>
      </c>
      <c r="M2536" t="s">
        <v>140</v>
      </c>
      <c r="N2536" t="s">
        <v>96</v>
      </c>
      <c r="O2536" t="s">
        <v>148</v>
      </c>
      <c r="P2536" t="s">
        <v>49</v>
      </c>
      <c r="Q2536" t="s">
        <v>93</v>
      </c>
      <c r="R2536" s="6">
        <f>_xlfn.XLOOKUP(CleanedData[[#This Row],[Product]],'02_Lookup_Tables'!$A$2:$A$126,'02_Lookup_Tables'!$B$2:$B$126)</f>
        <v>3576.97</v>
      </c>
      <c r="S2536" t="str">
        <f>VLOOKUP(CleanedData[[#This Row],[Product]],'02_Lookup_Tables'!$H$2:$I$126,2,FALSE)</f>
        <v>Home Devices</v>
      </c>
      <c r="T2536" t="str">
        <f>VLOOKUP(CleanedData[[#This Row],[Province]],'02_Lookup_Tables'!$D$2:$E$10,2, FALSE)</f>
        <v>Gauteng Region</v>
      </c>
      <c r="U2536" t="str" cm="1">
        <f t="array" ref="U2536">_xlfn.IFS(CleanedData[[#This Row],[Purchase Amount]]&lt;500,"Low",
CleanedData[[#This Row],[Purchase Amount]]&lt;5000,"Medium",
TRUE,"High")</f>
        <v>Medium</v>
      </c>
      <c r="V2536" t="str">
        <f>TEXT(CleanedData[[#This Row],[Date]],"mmmm")</f>
        <v>July</v>
      </c>
      <c r="W2536" t="str">
        <f>"Q"&amp;ROUNDUP(MONTH(CleanedData[[#This Row],[Date]])/3,0)</f>
        <v>Q3</v>
      </c>
      <c r="X2536" t="str">
        <f>IF(CleanedData[[#This Row],[Purchase Amount]]&gt;=5000,"Yes","No")</f>
        <v>No</v>
      </c>
      <c r="Y2536">
        <f>IF(CleanedData[[#This Row],[Recommend]]="Yes",1,0)</f>
        <v>0</v>
      </c>
      <c r="Z2536" s="6">
        <f>CleanedData[[#This Row],[Purchase Amount]]*0.15</f>
        <v>536.54549999999995</v>
      </c>
      <c r="AA2536" s="6">
        <f>CleanedData[[#This Row],[Purchase Amount]]*1.15</f>
        <v>4113.5154999999995</v>
      </c>
    </row>
    <row r="2537" spans="1:27" x14ac:dyDescent="0.3">
      <c r="A2537">
        <v>3050</v>
      </c>
      <c r="B2537" t="s">
        <v>2762</v>
      </c>
      <c r="C2537" s="1">
        <v>45993</v>
      </c>
      <c r="D2537">
        <v>55</v>
      </c>
      <c r="E2537" t="s">
        <v>60</v>
      </c>
      <c r="F2537" t="s">
        <v>83</v>
      </c>
      <c r="G2537" t="s">
        <v>160</v>
      </c>
      <c r="H2537">
        <v>5</v>
      </c>
      <c r="I2537" t="s">
        <v>42</v>
      </c>
      <c r="J2537" t="s">
        <v>63</v>
      </c>
      <c r="K2537" t="s">
        <v>44</v>
      </c>
      <c r="L2537" t="s">
        <v>45</v>
      </c>
      <c r="N2537" t="s">
        <v>57</v>
      </c>
      <c r="O2537" t="s">
        <v>134</v>
      </c>
      <c r="P2537" t="s">
        <v>8646</v>
      </c>
      <c r="Q2537" t="s">
        <v>50</v>
      </c>
      <c r="R2537" s="6">
        <f>_xlfn.XLOOKUP(CleanedData[[#This Row],[Product]],'02_Lookup_Tables'!$A$2:$A$126,'02_Lookup_Tables'!$B$2:$B$126)</f>
        <v>294.33</v>
      </c>
      <c r="S2537" t="str">
        <f>VLOOKUP(CleanedData[[#This Row],[Product]],'02_Lookup_Tables'!$H$2:$I$126,2,FALSE)</f>
        <v>Toys &amp; Games</v>
      </c>
      <c r="T2537" t="str">
        <f>VLOOKUP(CleanedData[[#This Row],[Province]],'02_Lookup_Tables'!$D$2:$E$10,2, FALSE)</f>
        <v>Western Region</v>
      </c>
      <c r="U2537" t="str" cm="1">
        <f t="array" ref="U2537">_xlfn.IFS(CleanedData[[#This Row],[Purchase Amount]]&lt;500,"Low",
CleanedData[[#This Row],[Purchase Amount]]&lt;5000,"Medium",
TRUE,"High")</f>
        <v>Low</v>
      </c>
      <c r="V2537" t="str">
        <f>TEXT(CleanedData[[#This Row],[Date]],"mmmm")</f>
        <v>December</v>
      </c>
      <c r="W2537" t="str">
        <f>"Q"&amp;ROUNDUP(MONTH(CleanedData[[#This Row],[Date]])/3,0)</f>
        <v>Q4</v>
      </c>
      <c r="X2537" t="str">
        <f>IF(CleanedData[[#This Row],[Purchase Amount]]&gt;=5000,"Yes","No")</f>
        <v>No</v>
      </c>
      <c r="Y2537">
        <f>IF(CleanedData[[#This Row],[Recommend]]="Yes",1,0)</f>
        <v>0</v>
      </c>
      <c r="Z2537" s="6">
        <f>CleanedData[[#This Row],[Purchase Amount]]*0.15</f>
        <v>44.149499999999996</v>
      </c>
      <c r="AA2537" s="6">
        <f>CleanedData[[#This Row],[Purchase Amount]]*1.15</f>
        <v>338.47949999999997</v>
      </c>
    </row>
    <row r="2538" spans="1:27" x14ac:dyDescent="0.3">
      <c r="A2538">
        <v>3051</v>
      </c>
      <c r="B2538" t="s">
        <v>2763</v>
      </c>
      <c r="C2538" s="1">
        <v>45903</v>
      </c>
      <c r="D2538">
        <v>21</v>
      </c>
      <c r="E2538" t="s">
        <v>60</v>
      </c>
      <c r="F2538" t="s">
        <v>108</v>
      </c>
      <c r="G2538" t="s">
        <v>301</v>
      </c>
      <c r="H2538">
        <v>2</v>
      </c>
      <c r="I2538" t="s">
        <v>42</v>
      </c>
      <c r="J2538" t="s">
        <v>69</v>
      </c>
      <c r="K2538" t="s">
        <v>55</v>
      </c>
      <c r="L2538" t="s">
        <v>45</v>
      </c>
      <c r="M2538" t="s">
        <v>147</v>
      </c>
      <c r="N2538" t="s">
        <v>47</v>
      </c>
      <c r="O2538" t="s">
        <v>148</v>
      </c>
      <c r="P2538" t="s">
        <v>70</v>
      </c>
      <c r="Q2538" t="s">
        <v>66</v>
      </c>
      <c r="R2538" s="6">
        <f>_xlfn.XLOOKUP(CleanedData[[#This Row],[Product]],'02_Lookup_Tables'!$A$2:$A$126,'02_Lookup_Tables'!$B$2:$B$126)</f>
        <v>1000.7</v>
      </c>
      <c r="S2538" t="str">
        <f>VLOOKUP(CleanedData[[#This Row],[Product]],'02_Lookup_Tables'!$H$2:$I$126,2,FALSE)</f>
        <v>Toys &amp; Games</v>
      </c>
      <c r="T2538" t="str">
        <f>VLOOKUP(CleanedData[[#This Row],[Province]],'02_Lookup_Tables'!$D$2:$E$10,2, FALSE)</f>
        <v>Gauteng Region</v>
      </c>
      <c r="U2538" t="str" cm="1">
        <f t="array" ref="U2538">_xlfn.IFS(CleanedData[[#This Row],[Purchase Amount]]&lt;500,"Low",
CleanedData[[#This Row],[Purchase Amount]]&lt;5000,"Medium",
TRUE,"High")</f>
        <v>Medium</v>
      </c>
      <c r="V2538" t="str">
        <f>TEXT(CleanedData[[#This Row],[Date]],"mmmm")</f>
        <v>September</v>
      </c>
      <c r="W2538" t="str">
        <f>"Q"&amp;ROUNDUP(MONTH(CleanedData[[#This Row],[Date]])/3,0)</f>
        <v>Q3</v>
      </c>
      <c r="X2538" t="str">
        <f>IF(CleanedData[[#This Row],[Purchase Amount]]&gt;=5000,"Yes","No")</f>
        <v>No</v>
      </c>
      <c r="Y2538">
        <f>IF(CleanedData[[#This Row],[Recommend]]="Yes",1,0)</f>
        <v>0</v>
      </c>
      <c r="Z2538" s="6">
        <f>CleanedData[[#This Row],[Purchase Amount]]*0.15</f>
        <v>150.10499999999999</v>
      </c>
      <c r="AA2538" s="6">
        <f>CleanedData[[#This Row],[Purchase Amount]]*1.15</f>
        <v>1150.8050000000001</v>
      </c>
    </row>
    <row r="2539" spans="1:27" x14ac:dyDescent="0.3">
      <c r="A2539">
        <v>3052</v>
      </c>
      <c r="B2539" t="s">
        <v>2764</v>
      </c>
      <c r="C2539" s="1">
        <v>45645</v>
      </c>
      <c r="D2539">
        <v>74</v>
      </c>
      <c r="E2539" t="s">
        <v>39</v>
      </c>
      <c r="F2539" t="s">
        <v>72</v>
      </c>
      <c r="G2539" t="s">
        <v>365</v>
      </c>
      <c r="H2539">
        <v>2</v>
      </c>
      <c r="I2539" t="s">
        <v>42</v>
      </c>
      <c r="J2539" t="s">
        <v>54</v>
      </c>
      <c r="K2539" t="s">
        <v>44</v>
      </c>
      <c r="L2539" t="s">
        <v>42</v>
      </c>
      <c r="M2539" t="s">
        <v>147</v>
      </c>
      <c r="N2539" t="s">
        <v>47</v>
      </c>
      <c r="O2539" t="s">
        <v>148</v>
      </c>
      <c r="P2539" t="s">
        <v>70</v>
      </c>
      <c r="Q2539" t="s">
        <v>97</v>
      </c>
      <c r="R2539" s="6">
        <f>_xlfn.XLOOKUP(CleanedData[[#This Row],[Product]],'02_Lookup_Tables'!$A$2:$A$126,'02_Lookup_Tables'!$B$2:$B$126)</f>
        <v>105.11</v>
      </c>
      <c r="S2539" t="str">
        <f>VLOOKUP(CleanedData[[#This Row],[Product]],'02_Lookup_Tables'!$H$2:$I$126,2,FALSE)</f>
        <v>Beauty &amp; Personal Care</v>
      </c>
      <c r="T2539" t="str">
        <f>VLOOKUP(CleanedData[[#This Row],[Province]],'02_Lookup_Tables'!$D$2:$E$10,2, FALSE)</f>
        <v>Central Region</v>
      </c>
      <c r="U2539" t="str" cm="1">
        <f t="array" ref="U2539">_xlfn.IFS(CleanedData[[#This Row],[Purchase Amount]]&lt;500,"Low",
CleanedData[[#This Row],[Purchase Amount]]&lt;5000,"Medium",
TRUE,"High")</f>
        <v>Low</v>
      </c>
      <c r="V2539" t="str">
        <f>TEXT(CleanedData[[#This Row],[Date]],"mmmm")</f>
        <v>December</v>
      </c>
      <c r="W2539" t="str">
        <f>"Q"&amp;ROUNDUP(MONTH(CleanedData[[#This Row],[Date]])/3,0)</f>
        <v>Q4</v>
      </c>
      <c r="X2539" t="str">
        <f>IF(CleanedData[[#This Row],[Purchase Amount]]&gt;=5000,"Yes","No")</f>
        <v>No</v>
      </c>
      <c r="Y2539">
        <f>IF(CleanedData[[#This Row],[Recommend]]="Yes",1,0)</f>
        <v>0</v>
      </c>
      <c r="Z2539" s="6">
        <f>CleanedData[[#This Row],[Purchase Amount]]*0.15</f>
        <v>15.766499999999999</v>
      </c>
      <c r="AA2539" s="6">
        <f>CleanedData[[#This Row],[Purchase Amount]]*1.15</f>
        <v>120.87649999999999</v>
      </c>
    </row>
    <row r="2540" spans="1:27" x14ac:dyDescent="0.3">
      <c r="A2540">
        <v>3053</v>
      </c>
      <c r="B2540" t="s">
        <v>2765</v>
      </c>
      <c r="C2540" s="1">
        <v>45964</v>
      </c>
      <c r="D2540">
        <v>47</v>
      </c>
      <c r="E2540" t="s">
        <v>39</v>
      </c>
      <c r="F2540" t="s">
        <v>83</v>
      </c>
      <c r="G2540" t="s">
        <v>87</v>
      </c>
      <c r="H2540">
        <v>5</v>
      </c>
      <c r="I2540" t="s">
        <v>45</v>
      </c>
      <c r="J2540" t="s">
        <v>54</v>
      </c>
      <c r="K2540" t="s">
        <v>55</v>
      </c>
      <c r="L2540" t="s">
        <v>45</v>
      </c>
      <c r="M2540" t="s">
        <v>165</v>
      </c>
      <c r="N2540" t="s">
        <v>57</v>
      </c>
      <c r="O2540" t="s">
        <v>89</v>
      </c>
      <c r="P2540" t="s">
        <v>70</v>
      </c>
      <c r="Q2540" t="s">
        <v>93</v>
      </c>
      <c r="R2540" s="6">
        <f>_xlfn.XLOOKUP(CleanedData[[#This Row],[Product]],'02_Lookup_Tables'!$A$2:$A$126,'02_Lookup_Tables'!$B$2:$B$126)</f>
        <v>409.06</v>
      </c>
      <c r="S2540" t="str">
        <f>VLOOKUP(CleanedData[[#This Row],[Product]],'02_Lookup_Tables'!$H$2:$I$126,2,FALSE)</f>
        <v>Home Devices</v>
      </c>
      <c r="T2540" t="str">
        <f>VLOOKUP(CleanedData[[#This Row],[Province]],'02_Lookup_Tables'!$D$2:$E$10,2, FALSE)</f>
        <v>Western Region</v>
      </c>
      <c r="U2540" t="str" cm="1">
        <f t="array" ref="U2540">_xlfn.IFS(CleanedData[[#This Row],[Purchase Amount]]&lt;500,"Low",
CleanedData[[#This Row],[Purchase Amount]]&lt;5000,"Medium",
TRUE,"High")</f>
        <v>Low</v>
      </c>
      <c r="V2540" t="str">
        <f>TEXT(CleanedData[[#This Row],[Date]],"mmmm")</f>
        <v>November</v>
      </c>
      <c r="W2540" t="str">
        <f>"Q"&amp;ROUNDUP(MONTH(CleanedData[[#This Row],[Date]])/3,0)</f>
        <v>Q4</v>
      </c>
      <c r="X2540" t="str">
        <f>IF(CleanedData[[#This Row],[Purchase Amount]]&gt;=5000,"Yes","No")</f>
        <v>No</v>
      </c>
      <c r="Y2540">
        <f>IF(CleanedData[[#This Row],[Recommend]]="Yes",1,0)</f>
        <v>1</v>
      </c>
      <c r="Z2540" s="6">
        <f>CleanedData[[#This Row],[Purchase Amount]]*0.15</f>
        <v>61.358999999999995</v>
      </c>
      <c r="AA2540" s="6">
        <f>CleanedData[[#This Row],[Purchase Amount]]*1.15</f>
        <v>470.41899999999998</v>
      </c>
    </row>
    <row r="2541" spans="1:27" x14ac:dyDescent="0.3">
      <c r="A2541">
        <v>3054</v>
      </c>
      <c r="B2541" t="s">
        <v>2766</v>
      </c>
      <c r="C2541" s="1">
        <v>45891</v>
      </c>
      <c r="D2541">
        <v>37</v>
      </c>
      <c r="E2541" t="s">
        <v>60</v>
      </c>
      <c r="F2541" t="s">
        <v>125</v>
      </c>
      <c r="G2541" t="s">
        <v>105</v>
      </c>
      <c r="H2541">
        <v>4</v>
      </c>
      <c r="I2541" t="s">
        <v>45</v>
      </c>
      <c r="J2541" t="s">
        <v>43</v>
      </c>
      <c r="K2541" t="s">
        <v>55</v>
      </c>
      <c r="L2541" t="s">
        <v>42</v>
      </c>
      <c r="M2541" t="s">
        <v>165</v>
      </c>
      <c r="N2541" t="s">
        <v>96</v>
      </c>
      <c r="O2541" t="s">
        <v>89</v>
      </c>
      <c r="P2541" t="s">
        <v>70</v>
      </c>
      <c r="Q2541" t="s">
        <v>81</v>
      </c>
      <c r="R2541" s="6">
        <f>_xlfn.XLOOKUP(CleanedData[[#This Row],[Product]],'02_Lookup_Tables'!$A$2:$A$126,'02_Lookup_Tables'!$B$2:$B$126)</f>
        <v>231.22</v>
      </c>
      <c r="S2541" t="str">
        <f>VLOOKUP(CleanedData[[#This Row],[Product]],'02_Lookup_Tables'!$H$2:$I$126,2,FALSE)</f>
        <v>Beauty &amp; Personal Care</v>
      </c>
      <c r="T2541" t="str">
        <f>VLOOKUP(CleanedData[[#This Row],[Province]],'02_Lookup_Tables'!$D$2:$E$10,2, FALSE)</f>
        <v>Western Region</v>
      </c>
      <c r="U2541" t="str" cm="1">
        <f t="array" ref="U2541">_xlfn.IFS(CleanedData[[#This Row],[Purchase Amount]]&lt;500,"Low",
CleanedData[[#This Row],[Purchase Amount]]&lt;5000,"Medium",
TRUE,"High")</f>
        <v>Low</v>
      </c>
      <c r="V2541" t="str">
        <f>TEXT(CleanedData[[#This Row],[Date]],"mmmm")</f>
        <v>August</v>
      </c>
      <c r="W2541" t="str">
        <f>"Q"&amp;ROUNDUP(MONTH(CleanedData[[#This Row],[Date]])/3,0)</f>
        <v>Q3</v>
      </c>
      <c r="X2541" t="str">
        <f>IF(CleanedData[[#This Row],[Purchase Amount]]&gt;=5000,"Yes","No")</f>
        <v>No</v>
      </c>
      <c r="Y2541">
        <f>IF(CleanedData[[#This Row],[Recommend]]="Yes",1,0)</f>
        <v>1</v>
      </c>
      <c r="Z2541" s="6">
        <f>CleanedData[[#This Row],[Purchase Amount]]*0.15</f>
        <v>34.683</v>
      </c>
      <c r="AA2541" s="6">
        <f>CleanedData[[#This Row],[Purchase Amount]]*1.15</f>
        <v>265.90299999999996</v>
      </c>
    </row>
    <row r="2542" spans="1:27" x14ac:dyDescent="0.3">
      <c r="A2542">
        <v>3055</v>
      </c>
      <c r="B2542" t="s">
        <v>2767</v>
      </c>
      <c r="C2542" s="1">
        <v>45855</v>
      </c>
      <c r="D2542">
        <v>61</v>
      </c>
      <c r="E2542" t="s">
        <v>60</v>
      </c>
      <c r="F2542" t="s">
        <v>108</v>
      </c>
      <c r="G2542" t="s">
        <v>160</v>
      </c>
      <c r="H2542">
        <v>4</v>
      </c>
      <c r="I2542" t="s">
        <v>42</v>
      </c>
      <c r="J2542" t="s">
        <v>74</v>
      </c>
      <c r="K2542" t="s">
        <v>55</v>
      </c>
      <c r="L2542" t="s">
        <v>42</v>
      </c>
      <c r="M2542" t="s">
        <v>56</v>
      </c>
      <c r="N2542" t="s">
        <v>96</v>
      </c>
      <c r="O2542" t="s">
        <v>148</v>
      </c>
      <c r="P2542" t="s">
        <v>49</v>
      </c>
      <c r="Q2542" t="s">
        <v>50</v>
      </c>
      <c r="R2542" s="6">
        <f>_xlfn.XLOOKUP(CleanedData[[#This Row],[Product]],'02_Lookup_Tables'!$A$2:$A$126,'02_Lookup_Tables'!$B$2:$B$126)</f>
        <v>294.33</v>
      </c>
      <c r="S2542" t="str">
        <f>VLOOKUP(CleanedData[[#This Row],[Product]],'02_Lookup_Tables'!$H$2:$I$126,2,FALSE)</f>
        <v>Toys &amp; Games</v>
      </c>
      <c r="T2542" t="str">
        <f>VLOOKUP(CleanedData[[#This Row],[Province]],'02_Lookup_Tables'!$D$2:$E$10,2, FALSE)</f>
        <v>Gauteng Region</v>
      </c>
      <c r="U2542" t="str" cm="1">
        <f t="array" ref="U2542">_xlfn.IFS(CleanedData[[#This Row],[Purchase Amount]]&lt;500,"Low",
CleanedData[[#This Row],[Purchase Amount]]&lt;5000,"Medium",
TRUE,"High")</f>
        <v>Low</v>
      </c>
      <c r="V2542" t="str">
        <f>TEXT(CleanedData[[#This Row],[Date]],"mmmm")</f>
        <v>July</v>
      </c>
      <c r="W2542" t="str">
        <f>"Q"&amp;ROUNDUP(MONTH(CleanedData[[#This Row],[Date]])/3,0)</f>
        <v>Q3</v>
      </c>
      <c r="X2542" t="str">
        <f>IF(CleanedData[[#This Row],[Purchase Amount]]&gt;=5000,"Yes","No")</f>
        <v>No</v>
      </c>
      <c r="Y2542">
        <f>IF(CleanedData[[#This Row],[Recommend]]="Yes",1,0)</f>
        <v>0</v>
      </c>
      <c r="Z2542" s="6">
        <f>CleanedData[[#This Row],[Purchase Amount]]*0.15</f>
        <v>44.149499999999996</v>
      </c>
      <c r="AA2542" s="6">
        <f>CleanedData[[#This Row],[Purchase Amount]]*1.15</f>
        <v>338.47949999999997</v>
      </c>
    </row>
    <row r="2543" spans="1:27" x14ac:dyDescent="0.3">
      <c r="A2543">
        <v>3056</v>
      </c>
      <c r="B2543" t="s">
        <v>2768</v>
      </c>
      <c r="C2543" s="1">
        <v>45655</v>
      </c>
      <c r="D2543">
        <v>55</v>
      </c>
      <c r="E2543" t="s">
        <v>60</v>
      </c>
      <c r="F2543" t="s">
        <v>40</v>
      </c>
      <c r="G2543" t="s">
        <v>118</v>
      </c>
      <c r="H2543">
        <v>2</v>
      </c>
      <c r="I2543" t="s">
        <v>45</v>
      </c>
      <c r="J2543" t="s">
        <v>74</v>
      </c>
      <c r="K2543" t="s">
        <v>55</v>
      </c>
      <c r="L2543" t="s">
        <v>42</v>
      </c>
      <c r="M2543" t="s">
        <v>190</v>
      </c>
      <c r="N2543" t="s">
        <v>47</v>
      </c>
      <c r="O2543" t="s">
        <v>89</v>
      </c>
      <c r="P2543" t="s">
        <v>49</v>
      </c>
      <c r="Q2543" t="s">
        <v>50</v>
      </c>
      <c r="R2543" s="6">
        <f>_xlfn.XLOOKUP(CleanedData[[#This Row],[Product]],'02_Lookup_Tables'!$A$2:$A$126,'02_Lookup_Tables'!$B$2:$B$126)</f>
        <v>368.99</v>
      </c>
      <c r="S2543" t="str">
        <f>VLOOKUP(CleanedData[[#This Row],[Product]],'02_Lookup_Tables'!$H$2:$I$126,2,FALSE)</f>
        <v>Accessories</v>
      </c>
      <c r="T2543" t="str">
        <f>VLOOKUP(CleanedData[[#This Row],[Province]],'02_Lookup_Tables'!$D$2:$E$10,2, FALSE)</f>
        <v>Northern Region</v>
      </c>
      <c r="U2543" t="str" cm="1">
        <f t="array" ref="U2543">_xlfn.IFS(CleanedData[[#This Row],[Purchase Amount]]&lt;500,"Low",
CleanedData[[#This Row],[Purchase Amount]]&lt;5000,"Medium",
TRUE,"High")</f>
        <v>Low</v>
      </c>
      <c r="V2543" t="str">
        <f>TEXT(CleanedData[[#This Row],[Date]],"mmmm")</f>
        <v>December</v>
      </c>
      <c r="W2543" t="str">
        <f>"Q"&amp;ROUNDUP(MONTH(CleanedData[[#This Row],[Date]])/3,0)</f>
        <v>Q4</v>
      </c>
      <c r="X2543" t="str">
        <f>IF(CleanedData[[#This Row],[Purchase Amount]]&gt;=5000,"Yes","No")</f>
        <v>No</v>
      </c>
      <c r="Y2543">
        <f>IF(CleanedData[[#This Row],[Recommend]]="Yes",1,0)</f>
        <v>1</v>
      </c>
      <c r="Z2543" s="6">
        <f>CleanedData[[#This Row],[Purchase Amount]]*0.15</f>
        <v>55.348500000000001</v>
      </c>
      <c r="AA2543" s="6">
        <f>CleanedData[[#This Row],[Purchase Amount]]*1.15</f>
        <v>424.33849999999995</v>
      </c>
    </row>
    <row r="2544" spans="1:27" x14ac:dyDescent="0.3">
      <c r="A2544">
        <v>3058</v>
      </c>
      <c r="B2544" t="s">
        <v>2769</v>
      </c>
      <c r="C2544" s="1">
        <v>45464</v>
      </c>
      <c r="D2544">
        <v>53</v>
      </c>
      <c r="E2544" t="s">
        <v>39</v>
      </c>
      <c r="F2544" t="s">
        <v>125</v>
      </c>
      <c r="G2544" t="s">
        <v>258</v>
      </c>
      <c r="H2544">
        <v>5</v>
      </c>
      <c r="I2544" t="s">
        <v>45</v>
      </c>
      <c r="J2544" t="s">
        <v>54</v>
      </c>
      <c r="K2544" t="s">
        <v>64</v>
      </c>
      <c r="L2544" t="s">
        <v>42</v>
      </c>
      <c r="M2544" t="s">
        <v>75</v>
      </c>
      <c r="N2544" t="s">
        <v>57</v>
      </c>
      <c r="O2544" t="s">
        <v>89</v>
      </c>
      <c r="P2544" t="s">
        <v>70</v>
      </c>
      <c r="Q2544" t="s">
        <v>93</v>
      </c>
      <c r="R2544" s="6">
        <f>_xlfn.XLOOKUP(CleanedData[[#This Row],[Product]],'02_Lookup_Tables'!$A$2:$A$126,'02_Lookup_Tables'!$B$2:$B$126)</f>
        <v>768.34</v>
      </c>
      <c r="S2544" t="str">
        <f>VLOOKUP(CleanedData[[#This Row],[Product]],'02_Lookup_Tables'!$H$2:$I$126,2,FALSE)</f>
        <v>Home &amp; Living</v>
      </c>
      <c r="T2544" t="str">
        <f>VLOOKUP(CleanedData[[#This Row],[Province]],'02_Lookup_Tables'!$D$2:$E$10,2, FALSE)</f>
        <v>Western Region</v>
      </c>
      <c r="U2544" t="str" cm="1">
        <f t="array" ref="U2544">_xlfn.IFS(CleanedData[[#This Row],[Purchase Amount]]&lt;500,"Low",
CleanedData[[#This Row],[Purchase Amount]]&lt;5000,"Medium",
TRUE,"High")</f>
        <v>Medium</v>
      </c>
      <c r="V2544" t="str">
        <f>TEXT(CleanedData[[#This Row],[Date]],"mmmm")</f>
        <v>June</v>
      </c>
      <c r="W2544" t="str">
        <f>"Q"&amp;ROUNDUP(MONTH(CleanedData[[#This Row],[Date]])/3,0)</f>
        <v>Q2</v>
      </c>
      <c r="X2544" t="str">
        <f>IF(CleanedData[[#This Row],[Purchase Amount]]&gt;=5000,"Yes","No")</f>
        <v>No</v>
      </c>
      <c r="Y2544">
        <f>IF(CleanedData[[#This Row],[Recommend]]="Yes",1,0)</f>
        <v>1</v>
      </c>
      <c r="Z2544" s="6">
        <f>CleanedData[[#This Row],[Purchase Amount]]*0.15</f>
        <v>115.251</v>
      </c>
      <c r="AA2544" s="6">
        <f>CleanedData[[#This Row],[Purchase Amount]]*1.15</f>
        <v>883.59100000000001</v>
      </c>
    </row>
    <row r="2545" spans="1:27" x14ac:dyDescent="0.3">
      <c r="A2545">
        <v>3059</v>
      </c>
      <c r="B2545" t="s">
        <v>2770</v>
      </c>
      <c r="C2545" s="1">
        <v>45804</v>
      </c>
      <c r="D2545">
        <v>58</v>
      </c>
      <c r="E2545" t="s">
        <v>39</v>
      </c>
      <c r="F2545" t="s">
        <v>77</v>
      </c>
      <c r="G2545" t="s">
        <v>162</v>
      </c>
      <c r="H2545">
        <v>3</v>
      </c>
      <c r="I2545" t="s">
        <v>42</v>
      </c>
      <c r="J2545" t="s">
        <v>69</v>
      </c>
      <c r="K2545" t="s">
        <v>55</v>
      </c>
      <c r="L2545" t="s">
        <v>45</v>
      </c>
      <c r="M2545" t="s">
        <v>165</v>
      </c>
      <c r="N2545" t="s">
        <v>48</v>
      </c>
      <c r="O2545" t="s">
        <v>89</v>
      </c>
      <c r="P2545" t="s">
        <v>49</v>
      </c>
      <c r="Q2545" t="s">
        <v>50</v>
      </c>
      <c r="R2545" s="6">
        <f>_xlfn.XLOOKUP(CleanedData[[#This Row],[Product]],'02_Lookup_Tables'!$A$2:$A$126,'02_Lookup_Tables'!$B$2:$B$126)</f>
        <v>3086.4</v>
      </c>
      <c r="S2545" t="str">
        <f>VLOOKUP(CleanedData[[#This Row],[Product]],'02_Lookup_Tables'!$H$2:$I$126,2,FALSE)</f>
        <v>Home &amp; Living</v>
      </c>
      <c r="T2545" t="str">
        <f>VLOOKUP(CleanedData[[#This Row],[Province]],'02_Lookup_Tables'!$D$2:$E$10,2, FALSE)</f>
        <v>Central Region</v>
      </c>
      <c r="U2545" t="str" cm="1">
        <f t="array" ref="U2545">_xlfn.IFS(CleanedData[[#This Row],[Purchase Amount]]&lt;500,"Low",
CleanedData[[#This Row],[Purchase Amount]]&lt;5000,"Medium",
TRUE,"High")</f>
        <v>Medium</v>
      </c>
      <c r="V2545" t="str">
        <f>TEXT(CleanedData[[#This Row],[Date]],"mmmm")</f>
        <v>May</v>
      </c>
      <c r="W2545" t="str">
        <f>"Q"&amp;ROUNDUP(MONTH(CleanedData[[#This Row],[Date]])/3,0)</f>
        <v>Q2</v>
      </c>
      <c r="X2545" t="str">
        <f>IF(CleanedData[[#This Row],[Purchase Amount]]&gt;=5000,"Yes","No")</f>
        <v>No</v>
      </c>
      <c r="Y2545">
        <f>IF(CleanedData[[#This Row],[Recommend]]="Yes",1,0)</f>
        <v>0</v>
      </c>
      <c r="Z2545" s="6">
        <f>CleanedData[[#This Row],[Purchase Amount]]*0.15</f>
        <v>462.96</v>
      </c>
      <c r="AA2545" s="6">
        <f>CleanedData[[#This Row],[Purchase Amount]]*1.15</f>
        <v>3549.3599999999997</v>
      </c>
    </row>
    <row r="2546" spans="1:27" x14ac:dyDescent="0.3">
      <c r="A2546">
        <v>3060</v>
      </c>
      <c r="B2546" t="s">
        <v>2771</v>
      </c>
      <c r="C2546" s="1">
        <v>45511</v>
      </c>
      <c r="D2546">
        <v>59</v>
      </c>
      <c r="E2546" t="s">
        <v>52</v>
      </c>
      <c r="F2546" t="s">
        <v>125</v>
      </c>
      <c r="G2546" t="s">
        <v>210</v>
      </c>
      <c r="H2546">
        <v>1</v>
      </c>
      <c r="I2546" t="s">
        <v>45</v>
      </c>
      <c r="J2546" t="s">
        <v>63</v>
      </c>
      <c r="K2546" t="s">
        <v>64</v>
      </c>
      <c r="L2546" t="s">
        <v>45</v>
      </c>
      <c r="M2546" t="s">
        <v>196</v>
      </c>
      <c r="N2546" t="s">
        <v>80</v>
      </c>
      <c r="O2546" t="s">
        <v>89</v>
      </c>
      <c r="P2546" t="s">
        <v>49</v>
      </c>
      <c r="Q2546" t="s">
        <v>50</v>
      </c>
      <c r="R2546" s="6">
        <f>_xlfn.XLOOKUP(CleanedData[[#This Row],[Product]],'02_Lookup_Tables'!$A$2:$A$126,'02_Lookup_Tables'!$B$2:$B$126)</f>
        <v>13123.97</v>
      </c>
      <c r="S2546" t="str">
        <f>VLOOKUP(CleanedData[[#This Row],[Product]],'02_Lookup_Tables'!$H$2:$I$126,2,FALSE)</f>
        <v>Electronics</v>
      </c>
      <c r="T2546" t="str">
        <f>VLOOKUP(CleanedData[[#This Row],[Province]],'02_Lookup_Tables'!$D$2:$E$10,2, FALSE)</f>
        <v>Western Region</v>
      </c>
      <c r="U2546" t="str" cm="1">
        <f t="array" ref="U2546">_xlfn.IFS(CleanedData[[#This Row],[Purchase Amount]]&lt;500,"Low",
CleanedData[[#This Row],[Purchase Amount]]&lt;5000,"Medium",
TRUE,"High")</f>
        <v>High</v>
      </c>
      <c r="V2546" t="str">
        <f>TEXT(CleanedData[[#This Row],[Date]],"mmmm")</f>
        <v>August</v>
      </c>
      <c r="W2546" t="str">
        <f>"Q"&amp;ROUNDUP(MONTH(CleanedData[[#This Row],[Date]])/3,0)</f>
        <v>Q3</v>
      </c>
      <c r="X2546" t="str">
        <f>IF(CleanedData[[#This Row],[Purchase Amount]]&gt;=5000,"Yes","No")</f>
        <v>Yes</v>
      </c>
      <c r="Y2546">
        <f>IF(CleanedData[[#This Row],[Recommend]]="Yes",1,0)</f>
        <v>1</v>
      </c>
      <c r="Z2546" s="6">
        <f>CleanedData[[#This Row],[Purchase Amount]]*0.15</f>
        <v>1968.5954999999999</v>
      </c>
      <c r="AA2546" s="6">
        <f>CleanedData[[#This Row],[Purchase Amount]]*1.15</f>
        <v>15092.565499999999</v>
      </c>
    </row>
    <row r="2547" spans="1:27" x14ac:dyDescent="0.3">
      <c r="A2547">
        <v>3061</v>
      </c>
      <c r="B2547" t="s">
        <v>2772</v>
      </c>
      <c r="C2547" s="1">
        <v>45686</v>
      </c>
      <c r="D2547">
        <v>60</v>
      </c>
      <c r="E2547" t="s">
        <v>52</v>
      </c>
      <c r="F2547" t="s">
        <v>130</v>
      </c>
      <c r="G2547" t="s">
        <v>286</v>
      </c>
      <c r="H2547">
        <v>4</v>
      </c>
      <c r="I2547" t="s">
        <v>45</v>
      </c>
      <c r="J2547" t="s">
        <v>74</v>
      </c>
      <c r="K2547" t="s">
        <v>55</v>
      </c>
      <c r="L2547" t="s">
        <v>42</v>
      </c>
      <c r="M2547" t="s">
        <v>151</v>
      </c>
      <c r="N2547" t="s">
        <v>96</v>
      </c>
      <c r="O2547" t="s">
        <v>89</v>
      </c>
      <c r="P2547" t="s">
        <v>70</v>
      </c>
      <c r="Q2547" t="s">
        <v>50</v>
      </c>
      <c r="R2547" s="6">
        <f>_xlfn.XLOOKUP(CleanedData[[#This Row],[Product]],'02_Lookup_Tables'!$A$2:$A$126,'02_Lookup_Tables'!$B$2:$B$126)</f>
        <v>1907.49</v>
      </c>
      <c r="S2547" t="str">
        <f>VLOOKUP(CleanedData[[#This Row],[Product]],'02_Lookup_Tables'!$H$2:$I$126,2,FALSE)</f>
        <v>Accessories</v>
      </c>
      <c r="T2547" t="str">
        <f>VLOOKUP(CleanedData[[#This Row],[Province]],'02_Lookup_Tables'!$D$2:$E$10,2, FALSE)</f>
        <v>Eastern Region</v>
      </c>
      <c r="U2547" t="str" cm="1">
        <f t="array" ref="U2547">_xlfn.IFS(CleanedData[[#This Row],[Purchase Amount]]&lt;500,"Low",
CleanedData[[#This Row],[Purchase Amount]]&lt;5000,"Medium",
TRUE,"High")</f>
        <v>Medium</v>
      </c>
      <c r="V2547" t="str">
        <f>TEXT(CleanedData[[#This Row],[Date]],"mmmm")</f>
        <v>January</v>
      </c>
      <c r="W2547" t="str">
        <f>"Q"&amp;ROUNDUP(MONTH(CleanedData[[#This Row],[Date]])/3,0)</f>
        <v>Q1</v>
      </c>
      <c r="X2547" t="str">
        <f>IF(CleanedData[[#This Row],[Purchase Amount]]&gt;=5000,"Yes","No")</f>
        <v>No</v>
      </c>
      <c r="Y2547">
        <f>IF(CleanedData[[#This Row],[Recommend]]="Yes",1,0)</f>
        <v>1</v>
      </c>
      <c r="Z2547" s="6">
        <f>CleanedData[[#This Row],[Purchase Amount]]*0.15</f>
        <v>286.12349999999998</v>
      </c>
      <c r="AA2547" s="6">
        <f>CleanedData[[#This Row],[Purchase Amount]]*1.15</f>
        <v>2193.6134999999999</v>
      </c>
    </row>
    <row r="2548" spans="1:27" x14ac:dyDescent="0.3">
      <c r="A2548">
        <v>3064</v>
      </c>
      <c r="B2548" t="s">
        <v>2773</v>
      </c>
      <c r="C2548" s="1">
        <v>45865</v>
      </c>
      <c r="D2548">
        <v>51</v>
      </c>
      <c r="E2548" t="s">
        <v>52</v>
      </c>
      <c r="F2548" t="s">
        <v>68</v>
      </c>
      <c r="G2548" t="s">
        <v>460</v>
      </c>
      <c r="H2548">
        <v>2</v>
      </c>
      <c r="I2548" t="s">
        <v>45</v>
      </c>
      <c r="J2548" t="s">
        <v>43</v>
      </c>
      <c r="K2548" t="s">
        <v>55</v>
      </c>
      <c r="L2548" t="s">
        <v>45</v>
      </c>
      <c r="M2548" t="s">
        <v>208</v>
      </c>
      <c r="N2548" t="s">
        <v>47</v>
      </c>
      <c r="O2548" t="s">
        <v>89</v>
      </c>
      <c r="P2548" t="s">
        <v>49</v>
      </c>
      <c r="Q2548" t="s">
        <v>93</v>
      </c>
      <c r="R2548" s="6">
        <f>_xlfn.XLOOKUP(CleanedData[[#This Row],[Product]],'02_Lookup_Tables'!$A$2:$A$126,'02_Lookup_Tables'!$B$2:$B$126)</f>
        <v>880.49</v>
      </c>
      <c r="S2548" t="str">
        <f>VLOOKUP(CleanedData[[#This Row],[Product]],'02_Lookup_Tables'!$H$2:$I$126,2,FALSE)</f>
        <v>Home Devices</v>
      </c>
      <c r="T2548" t="str">
        <f>VLOOKUP(CleanedData[[#This Row],[Province]],'02_Lookup_Tables'!$D$2:$E$10,2, FALSE)</f>
        <v>Northern Region</v>
      </c>
      <c r="U2548" t="str" cm="1">
        <f t="array" ref="U2548">_xlfn.IFS(CleanedData[[#This Row],[Purchase Amount]]&lt;500,"Low",
CleanedData[[#This Row],[Purchase Amount]]&lt;5000,"Medium",
TRUE,"High")</f>
        <v>Medium</v>
      </c>
      <c r="V2548" t="str">
        <f>TEXT(CleanedData[[#This Row],[Date]],"mmmm")</f>
        <v>July</v>
      </c>
      <c r="W2548" t="str">
        <f>"Q"&amp;ROUNDUP(MONTH(CleanedData[[#This Row],[Date]])/3,0)</f>
        <v>Q3</v>
      </c>
      <c r="X2548" t="str">
        <f>IF(CleanedData[[#This Row],[Purchase Amount]]&gt;=5000,"Yes","No")</f>
        <v>No</v>
      </c>
      <c r="Y2548">
        <f>IF(CleanedData[[#This Row],[Recommend]]="Yes",1,0)</f>
        <v>1</v>
      </c>
      <c r="Z2548" s="6">
        <f>CleanedData[[#This Row],[Purchase Amount]]*0.15</f>
        <v>132.0735</v>
      </c>
      <c r="AA2548" s="6">
        <f>CleanedData[[#This Row],[Purchase Amount]]*1.15</f>
        <v>1012.5635</v>
      </c>
    </row>
    <row r="2549" spans="1:27" x14ac:dyDescent="0.3">
      <c r="A2549">
        <v>3065</v>
      </c>
      <c r="B2549" t="s">
        <v>2774</v>
      </c>
      <c r="C2549" s="1">
        <v>45361</v>
      </c>
      <c r="D2549">
        <v>40</v>
      </c>
      <c r="E2549" t="s">
        <v>60</v>
      </c>
      <c r="F2549" t="s">
        <v>83</v>
      </c>
      <c r="G2549" t="s">
        <v>472</v>
      </c>
      <c r="H2549">
        <v>1</v>
      </c>
      <c r="I2549" t="s">
        <v>45</v>
      </c>
      <c r="J2549" t="s">
        <v>69</v>
      </c>
      <c r="K2549" t="s">
        <v>55</v>
      </c>
      <c r="L2549" t="s">
        <v>42</v>
      </c>
      <c r="M2549" t="s">
        <v>208</v>
      </c>
      <c r="N2549" t="s">
        <v>80</v>
      </c>
      <c r="O2549" t="s">
        <v>89</v>
      </c>
      <c r="P2549" t="s">
        <v>49</v>
      </c>
      <c r="Q2549" t="s">
        <v>81</v>
      </c>
      <c r="R2549" s="6">
        <f>_xlfn.XLOOKUP(CleanedData[[#This Row],[Product]],'02_Lookup_Tables'!$A$2:$A$126,'02_Lookup_Tables'!$B$2:$B$126)</f>
        <v>2216.12</v>
      </c>
      <c r="S2549" t="str">
        <f>VLOOKUP(CleanedData[[#This Row],[Product]],'02_Lookup_Tables'!$H$2:$I$126,2,FALSE)</f>
        <v>Beauty &amp; Personal Care</v>
      </c>
      <c r="T2549" t="str">
        <f>VLOOKUP(CleanedData[[#This Row],[Province]],'02_Lookup_Tables'!$D$2:$E$10,2, FALSE)</f>
        <v>Western Region</v>
      </c>
      <c r="U2549" t="str" cm="1">
        <f t="array" ref="U2549">_xlfn.IFS(CleanedData[[#This Row],[Purchase Amount]]&lt;500,"Low",
CleanedData[[#This Row],[Purchase Amount]]&lt;5000,"Medium",
TRUE,"High")</f>
        <v>Medium</v>
      </c>
      <c r="V2549" t="str">
        <f>TEXT(CleanedData[[#This Row],[Date]],"mmmm")</f>
        <v>March</v>
      </c>
      <c r="W2549" t="str">
        <f>"Q"&amp;ROUNDUP(MONTH(CleanedData[[#This Row],[Date]])/3,0)</f>
        <v>Q1</v>
      </c>
      <c r="X2549" t="str">
        <f>IF(CleanedData[[#This Row],[Purchase Amount]]&gt;=5000,"Yes","No")</f>
        <v>No</v>
      </c>
      <c r="Y2549">
        <f>IF(CleanedData[[#This Row],[Recommend]]="Yes",1,0)</f>
        <v>1</v>
      </c>
      <c r="Z2549" s="6">
        <f>CleanedData[[#This Row],[Purchase Amount]]*0.15</f>
        <v>332.41799999999995</v>
      </c>
      <c r="AA2549" s="6">
        <f>CleanedData[[#This Row],[Purchase Amount]]*1.15</f>
        <v>2548.5379999999996</v>
      </c>
    </row>
    <row r="2550" spans="1:27" x14ac:dyDescent="0.3">
      <c r="A2550">
        <v>3066</v>
      </c>
      <c r="B2550" t="s">
        <v>2775</v>
      </c>
      <c r="C2550" s="1">
        <v>45448</v>
      </c>
      <c r="D2550">
        <v>18</v>
      </c>
      <c r="E2550" t="s">
        <v>39</v>
      </c>
      <c r="F2550" t="s">
        <v>108</v>
      </c>
      <c r="G2550" t="s">
        <v>406</v>
      </c>
      <c r="H2550">
        <v>3</v>
      </c>
      <c r="I2550" t="s">
        <v>42</v>
      </c>
      <c r="J2550" t="s">
        <v>63</v>
      </c>
      <c r="K2550" t="s">
        <v>55</v>
      </c>
      <c r="L2550" t="s">
        <v>42</v>
      </c>
      <c r="M2550" t="s">
        <v>46</v>
      </c>
      <c r="N2550" t="s">
        <v>48</v>
      </c>
      <c r="O2550" t="s">
        <v>89</v>
      </c>
      <c r="P2550" t="s">
        <v>49</v>
      </c>
      <c r="Q2550" t="s">
        <v>66</v>
      </c>
      <c r="R2550" s="6">
        <f>_xlfn.XLOOKUP(CleanedData[[#This Row],[Product]],'02_Lookup_Tables'!$A$2:$A$126,'02_Lookup_Tables'!$B$2:$B$126)</f>
        <v>996.44</v>
      </c>
      <c r="S2550" t="str">
        <f>VLOOKUP(CleanedData[[#This Row],[Product]],'02_Lookup_Tables'!$H$2:$I$126,2,FALSE)</f>
        <v>Sports &amp; Outdoors</v>
      </c>
      <c r="T2550" t="str">
        <f>VLOOKUP(CleanedData[[#This Row],[Province]],'02_Lookup_Tables'!$D$2:$E$10,2, FALSE)</f>
        <v>Gauteng Region</v>
      </c>
      <c r="U2550" t="str" cm="1">
        <f t="array" ref="U2550">_xlfn.IFS(CleanedData[[#This Row],[Purchase Amount]]&lt;500,"Low",
CleanedData[[#This Row],[Purchase Amount]]&lt;5000,"Medium",
TRUE,"High")</f>
        <v>Medium</v>
      </c>
      <c r="V2550" t="str">
        <f>TEXT(CleanedData[[#This Row],[Date]],"mmmm")</f>
        <v>June</v>
      </c>
      <c r="W2550" t="str">
        <f>"Q"&amp;ROUNDUP(MONTH(CleanedData[[#This Row],[Date]])/3,0)</f>
        <v>Q2</v>
      </c>
      <c r="X2550" t="str">
        <f>IF(CleanedData[[#This Row],[Purchase Amount]]&gt;=5000,"Yes","No")</f>
        <v>No</v>
      </c>
      <c r="Y2550">
        <f>IF(CleanedData[[#This Row],[Recommend]]="Yes",1,0)</f>
        <v>0</v>
      </c>
      <c r="Z2550" s="6">
        <f>CleanedData[[#This Row],[Purchase Amount]]*0.15</f>
        <v>149.46600000000001</v>
      </c>
      <c r="AA2550" s="6">
        <f>CleanedData[[#This Row],[Purchase Amount]]*1.15</f>
        <v>1145.9059999999999</v>
      </c>
    </row>
    <row r="2551" spans="1:27" x14ac:dyDescent="0.3">
      <c r="A2551">
        <v>3067</v>
      </c>
      <c r="B2551" t="s">
        <v>2776</v>
      </c>
      <c r="C2551" s="1">
        <v>45580</v>
      </c>
      <c r="D2551">
        <v>77</v>
      </c>
      <c r="E2551" t="s">
        <v>60</v>
      </c>
      <c r="F2551" t="s">
        <v>40</v>
      </c>
      <c r="G2551" t="s">
        <v>417</v>
      </c>
      <c r="H2551">
        <v>2</v>
      </c>
      <c r="I2551" t="s">
        <v>45</v>
      </c>
      <c r="J2551" t="s">
        <v>43</v>
      </c>
      <c r="K2551" t="s">
        <v>55</v>
      </c>
      <c r="L2551" t="s">
        <v>42</v>
      </c>
      <c r="M2551" t="s">
        <v>208</v>
      </c>
      <c r="N2551" t="s">
        <v>47</v>
      </c>
      <c r="O2551" t="s">
        <v>89</v>
      </c>
      <c r="P2551" t="s">
        <v>49</v>
      </c>
      <c r="Q2551" t="s">
        <v>97</v>
      </c>
      <c r="R2551" s="6">
        <f>_xlfn.XLOOKUP(CleanedData[[#This Row],[Product]],'02_Lookup_Tables'!$A$2:$A$126,'02_Lookup_Tables'!$B$2:$B$126)</f>
        <v>274.49</v>
      </c>
      <c r="S2551" t="str">
        <f>VLOOKUP(CleanedData[[#This Row],[Product]],'02_Lookup_Tables'!$H$2:$I$126,2,FALSE)</f>
        <v>Beauty &amp; Personal Care</v>
      </c>
      <c r="T2551" t="str">
        <f>VLOOKUP(CleanedData[[#This Row],[Province]],'02_Lookup_Tables'!$D$2:$E$10,2, FALSE)</f>
        <v>Northern Region</v>
      </c>
      <c r="U2551" t="str" cm="1">
        <f t="array" ref="U2551">_xlfn.IFS(CleanedData[[#This Row],[Purchase Amount]]&lt;500,"Low",
CleanedData[[#This Row],[Purchase Amount]]&lt;5000,"Medium",
TRUE,"High")</f>
        <v>Low</v>
      </c>
      <c r="V2551" t="str">
        <f>TEXT(CleanedData[[#This Row],[Date]],"mmmm")</f>
        <v>October</v>
      </c>
      <c r="W2551" t="str">
        <f>"Q"&amp;ROUNDUP(MONTH(CleanedData[[#This Row],[Date]])/3,0)</f>
        <v>Q4</v>
      </c>
      <c r="X2551" t="str">
        <f>IF(CleanedData[[#This Row],[Purchase Amount]]&gt;=5000,"Yes","No")</f>
        <v>No</v>
      </c>
      <c r="Y2551">
        <f>IF(CleanedData[[#This Row],[Recommend]]="Yes",1,0)</f>
        <v>1</v>
      </c>
      <c r="Z2551" s="6">
        <f>CleanedData[[#This Row],[Purchase Amount]]*0.15</f>
        <v>41.173499999999997</v>
      </c>
      <c r="AA2551" s="6">
        <f>CleanedData[[#This Row],[Purchase Amount]]*1.15</f>
        <v>315.6635</v>
      </c>
    </row>
    <row r="2552" spans="1:27" x14ac:dyDescent="0.3">
      <c r="A2552">
        <v>3069</v>
      </c>
      <c r="B2552" t="s">
        <v>2777</v>
      </c>
      <c r="C2552" s="1">
        <v>45886</v>
      </c>
      <c r="D2552">
        <v>51</v>
      </c>
      <c r="E2552" t="s">
        <v>60</v>
      </c>
      <c r="F2552" t="s">
        <v>68</v>
      </c>
      <c r="G2552" t="s">
        <v>116</v>
      </c>
      <c r="H2552">
        <v>3</v>
      </c>
      <c r="I2552" t="s">
        <v>45</v>
      </c>
      <c r="J2552" t="s">
        <v>74</v>
      </c>
      <c r="K2552" t="s">
        <v>44</v>
      </c>
      <c r="L2552" t="s">
        <v>42</v>
      </c>
      <c r="M2552" t="s">
        <v>75</v>
      </c>
      <c r="N2552" t="s">
        <v>48</v>
      </c>
      <c r="O2552" t="s">
        <v>89</v>
      </c>
      <c r="P2552" t="s">
        <v>49</v>
      </c>
      <c r="Q2552" t="s">
        <v>93</v>
      </c>
      <c r="R2552" s="6">
        <f>_xlfn.XLOOKUP(CleanedData[[#This Row],[Product]],'02_Lookup_Tables'!$A$2:$A$126,'02_Lookup_Tables'!$B$2:$B$126)</f>
        <v>869.65</v>
      </c>
      <c r="S2552" t="str">
        <f>VLOOKUP(CleanedData[[#This Row],[Product]],'02_Lookup_Tables'!$H$2:$I$126,2,FALSE)</f>
        <v>Toys &amp; Games</v>
      </c>
      <c r="T2552" t="str">
        <f>VLOOKUP(CleanedData[[#This Row],[Province]],'02_Lookup_Tables'!$D$2:$E$10,2, FALSE)</f>
        <v>Northern Region</v>
      </c>
      <c r="U2552" t="str" cm="1">
        <f t="array" ref="U2552">_xlfn.IFS(CleanedData[[#This Row],[Purchase Amount]]&lt;500,"Low",
CleanedData[[#This Row],[Purchase Amount]]&lt;5000,"Medium",
TRUE,"High")</f>
        <v>Medium</v>
      </c>
      <c r="V2552" t="str">
        <f>TEXT(CleanedData[[#This Row],[Date]],"mmmm")</f>
        <v>August</v>
      </c>
      <c r="W2552" t="str">
        <f>"Q"&amp;ROUNDUP(MONTH(CleanedData[[#This Row],[Date]])/3,0)</f>
        <v>Q3</v>
      </c>
      <c r="X2552" t="str">
        <f>IF(CleanedData[[#This Row],[Purchase Amount]]&gt;=5000,"Yes","No")</f>
        <v>No</v>
      </c>
      <c r="Y2552">
        <f>IF(CleanedData[[#This Row],[Recommend]]="Yes",1,0)</f>
        <v>1</v>
      </c>
      <c r="Z2552" s="6">
        <f>CleanedData[[#This Row],[Purchase Amount]]*0.15</f>
        <v>130.44749999999999</v>
      </c>
      <c r="AA2552" s="6">
        <f>CleanedData[[#This Row],[Purchase Amount]]*1.15</f>
        <v>1000.0974999999999</v>
      </c>
    </row>
    <row r="2553" spans="1:27" x14ac:dyDescent="0.3">
      <c r="A2553">
        <v>3070</v>
      </c>
      <c r="B2553" t="s">
        <v>2778</v>
      </c>
      <c r="C2553" s="1">
        <v>45855</v>
      </c>
      <c r="D2553">
        <v>72</v>
      </c>
      <c r="E2553" t="s">
        <v>60</v>
      </c>
      <c r="F2553" t="s">
        <v>125</v>
      </c>
      <c r="G2553" t="s">
        <v>246</v>
      </c>
      <c r="H2553">
        <v>1</v>
      </c>
      <c r="I2553" t="s">
        <v>45</v>
      </c>
      <c r="J2553" t="s">
        <v>63</v>
      </c>
      <c r="K2553" t="s">
        <v>55</v>
      </c>
      <c r="L2553" t="s">
        <v>42</v>
      </c>
      <c r="M2553" t="s">
        <v>92</v>
      </c>
      <c r="N2553" t="s">
        <v>80</v>
      </c>
      <c r="O2553" t="s">
        <v>89</v>
      </c>
      <c r="P2553" t="s">
        <v>49</v>
      </c>
      <c r="Q2553" t="s">
        <v>97</v>
      </c>
      <c r="R2553" s="6">
        <f>_xlfn.XLOOKUP(CleanedData[[#This Row],[Product]],'02_Lookup_Tables'!$A$2:$A$126,'02_Lookup_Tables'!$B$2:$B$126)</f>
        <v>2603.98</v>
      </c>
      <c r="S2553" t="str">
        <f>VLOOKUP(CleanedData[[#This Row],[Product]],'02_Lookup_Tables'!$H$2:$I$126,2,FALSE)</f>
        <v>Accessories</v>
      </c>
      <c r="T2553" t="str">
        <f>VLOOKUP(CleanedData[[#This Row],[Province]],'02_Lookup_Tables'!$D$2:$E$10,2, FALSE)</f>
        <v>Western Region</v>
      </c>
      <c r="U2553" t="str" cm="1">
        <f t="array" ref="U2553">_xlfn.IFS(CleanedData[[#This Row],[Purchase Amount]]&lt;500,"Low",
CleanedData[[#This Row],[Purchase Amount]]&lt;5000,"Medium",
TRUE,"High")</f>
        <v>Medium</v>
      </c>
      <c r="V2553" t="str">
        <f>TEXT(CleanedData[[#This Row],[Date]],"mmmm")</f>
        <v>July</v>
      </c>
      <c r="W2553" t="str">
        <f>"Q"&amp;ROUNDUP(MONTH(CleanedData[[#This Row],[Date]])/3,0)</f>
        <v>Q3</v>
      </c>
      <c r="X2553" t="str">
        <f>IF(CleanedData[[#This Row],[Purchase Amount]]&gt;=5000,"Yes","No")</f>
        <v>No</v>
      </c>
      <c r="Y2553">
        <f>IF(CleanedData[[#This Row],[Recommend]]="Yes",1,0)</f>
        <v>1</v>
      </c>
      <c r="Z2553" s="6">
        <f>CleanedData[[#This Row],[Purchase Amount]]*0.15</f>
        <v>390.59699999999998</v>
      </c>
      <c r="AA2553" s="6">
        <f>CleanedData[[#This Row],[Purchase Amount]]*1.15</f>
        <v>2994.5769999999998</v>
      </c>
    </row>
    <row r="2554" spans="1:27" x14ac:dyDescent="0.3">
      <c r="A2554">
        <v>3071</v>
      </c>
      <c r="B2554" t="s">
        <v>2779</v>
      </c>
      <c r="C2554" s="1">
        <v>45988</v>
      </c>
      <c r="D2554">
        <v>30</v>
      </c>
      <c r="E2554" t="s">
        <v>60</v>
      </c>
      <c r="F2554" t="s">
        <v>125</v>
      </c>
      <c r="G2554" t="s">
        <v>331</v>
      </c>
      <c r="H2554">
        <v>1</v>
      </c>
      <c r="I2554" t="s">
        <v>42</v>
      </c>
      <c r="J2554" t="s">
        <v>69</v>
      </c>
      <c r="K2554" t="s">
        <v>44</v>
      </c>
      <c r="L2554" t="s">
        <v>45</v>
      </c>
      <c r="M2554" t="s">
        <v>156</v>
      </c>
      <c r="N2554" t="s">
        <v>80</v>
      </c>
      <c r="O2554" t="s">
        <v>148</v>
      </c>
      <c r="P2554" t="s">
        <v>70</v>
      </c>
      <c r="Q2554" t="s">
        <v>58</v>
      </c>
      <c r="R2554" s="6">
        <f>_xlfn.XLOOKUP(CleanedData[[#This Row],[Product]],'02_Lookup_Tables'!$A$2:$A$126,'02_Lookup_Tables'!$B$2:$B$126)</f>
        <v>27.35</v>
      </c>
      <c r="S2554" t="str">
        <f>VLOOKUP(CleanedData[[#This Row],[Product]],'02_Lookup_Tables'!$H$2:$I$126,2,FALSE)</f>
        <v>Food</v>
      </c>
      <c r="T2554" t="str">
        <f>VLOOKUP(CleanedData[[#This Row],[Province]],'02_Lookup_Tables'!$D$2:$E$10,2, FALSE)</f>
        <v>Western Region</v>
      </c>
      <c r="U2554" t="str" cm="1">
        <f t="array" ref="U2554">_xlfn.IFS(CleanedData[[#This Row],[Purchase Amount]]&lt;500,"Low",
CleanedData[[#This Row],[Purchase Amount]]&lt;5000,"Medium",
TRUE,"High")</f>
        <v>Low</v>
      </c>
      <c r="V2554" t="str">
        <f>TEXT(CleanedData[[#This Row],[Date]],"mmmm")</f>
        <v>November</v>
      </c>
      <c r="W2554" t="str">
        <f>"Q"&amp;ROUNDUP(MONTH(CleanedData[[#This Row],[Date]])/3,0)</f>
        <v>Q4</v>
      </c>
      <c r="X2554" t="str">
        <f>IF(CleanedData[[#This Row],[Purchase Amount]]&gt;=5000,"Yes","No")</f>
        <v>No</v>
      </c>
      <c r="Y2554">
        <f>IF(CleanedData[[#This Row],[Recommend]]="Yes",1,0)</f>
        <v>0</v>
      </c>
      <c r="Z2554" s="6">
        <f>CleanedData[[#This Row],[Purchase Amount]]*0.15</f>
        <v>4.1025</v>
      </c>
      <c r="AA2554" s="6">
        <f>CleanedData[[#This Row],[Purchase Amount]]*1.15</f>
        <v>31.452500000000001</v>
      </c>
    </row>
    <row r="2555" spans="1:27" x14ac:dyDescent="0.3">
      <c r="A2555">
        <v>3072</v>
      </c>
      <c r="B2555" t="s">
        <v>2780</v>
      </c>
      <c r="C2555" s="1">
        <v>45751</v>
      </c>
      <c r="D2555">
        <v>31</v>
      </c>
      <c r="E2555" t="s">
        <v>52</v>
      </c>
      <c r="F2555" t="s">
        <v>108</v>
      </c>
      <c r="G2555" t="s">
        <v>519</v>
      </c>
      <c r="H2555">
        <v>2</v>
      </c>
      <c r="I2555" t="s">
        <v>42</v>
      </c>
      <c r="J2555" t="s">
        <v>43</v>
      </c>
      <c r="K2555" t="s">
        <v>55</v>
      </c>
      <c r="L2555" t="s">
        <v>42</v>
      </c>
      <c r="M2555" t="s">
        <v>151</v>
      </c>
      <c r="N2555" t="s">
        <v>47</v>
      </c>
      <c r="O2555" t="s">
        <v>89</v>
      </c>
      <c r="P2555" t="s">
        <v>49</v>
      </c>
      <c r="Q2555" t="s">
        <v>58</v>
      </c>
      <c r="R2555" s="6">
        <f>_xlfn.XLOOKUP(CleanedData[[#This Row],[Product]],'02_Lookup_Tables'!$A$2:$A$126,'02_Lookup_Tables'!$B$2:$B$126)</f>
        <v>338.79</v>
      </c>
      <c r="S2555" t="str">
        <f>VLOOKUP(CleanedData[[#This Row],[Product]],'02_Lookup_Tables'!$H$2:$I$126,2,FALSE)</f>
        <v>Accessories</v>
      </c>
      <c r="T2555" t="str">
        <f>VLOOKUP(CleanedData[[#This Row],[Province]],'02_Lookup_Tables'!$D$2:$E$10,2, FALSE)</f>
        <v>Gauteng Region</v>
      </c>
      <c r="U2555" t="str" cm="1">
        <f t="array" ref="U2555">_xlfn.IFS(CleanedData[[#This Row],[Purchase Amount]]&lt;500,"Low",
CleanedData[[#This Row],[Purchase Amount]]&lt;5000,"Medium",
TRUE,"High")</f>
        <v>Low</v>
      </c>
      <c r="V2555" t="str">
        <f>TEXT(CleanedData[[#This Row],[Date]],"mmmm")</f>
        <v>April</v>
      </c>
      <c r="W2555" t="str">
        <f>"Q"&amp;ROUNDUP(MONTH(CleanedData[[#This Row],[Date]])/3,0)</f>
        <v>Q2</v>
      </c>
      <c r="X2555" t="str">
        <f>IF(CleanedData[[#This Row],[Purchase Amount]]&gt;=5000,"Yes","No")</f>
        <v>No</v>
      </c>
      <c r="Y2555">
        <f>IF(CleanedData[[#This Row],[Recommend]]="Yes",1,0)</f>
        <v>0</v>
      </c>
      <c r="Z2555" s="6">
        <f>CleanedData[[#This Row],[Purchase Amount]]*0.15</f>
        <v>50.8185</v>
      </c>
      <c r="AA2555" s="6">
        <f>CleanedData[[#This Row],[Purchase Amount]]*1.15</f>
        <v>389.60849999999999</v>
      </c>
    </row>
    <row r="2556" spans="1:27" x14ac:dyDescent="0.3">
      <c r="A2556">
        <v>3073</v>
      </c>
      <c r="B2556" t="s">
        <v>2781</v>
      </c>
      <c r="C2556" s="1">
        <v>45773</v>
      </c>
      <c r="D2556">
        <v>77</v>
      </c>
      <c r="E2556" t="s">
        <v>52</v>
      </c>
      <c r="F2556" t="s">
        <v>77</v>
      </c>
      <c r="G2556" t="s">
        <v>352</v>
      </c>
      <c r="H2556">
        <v>1</v>
      </c>
      <c r="I2556" t="s">
        <v>42</v>
      </c>
      <c r="J2556" t="s">
        <v>74</v>
      </c>
      <c r="K2556" t="s">
        <v>44</v>
      </c>
      <c r="L2556" t="s">
        <v>45</v>
      </c>
      <c r="M2556" t="s">
        <v>180</v>
      </c>
      <c r="N2556" t="s">
        <v>80</v>
      </c>
      <c r="O2556" t="s">
        <v>89</v>
      </c>
      <c r="P2556" t="s">
        <v>49</v>
      </c>
      <c r="Q2556" t="s">
        <v>97</v>
      </c>
      <c r="R2556" s="6">
        <f>_xlfn.XLOOKUP(CleanedData[[#This Row],[Product]],'02_Lookup_Tables'!$A$2:$A$126,'02_Lookup_Tables'!$B$2:$B$126)</f>
        <v>2217.0300000000002</v>
      </c>
      <c r="S2556" t="str">
        <f>VLOOKUP(CleanedData[[#This Row],[Product]],'02_Lookup_Tables'!$H$2:$I$126,2,FALSE)</f>
        <v>Apparel</v>
      </c>
      <c r="T2556" t="str">
        <f>VLOOKUP(CleanedData[[#This Row],[Province]],'02_Lookup_Tables'!$D$2:$E$10,2, FALSE)</f>
        <v>Central Region</v>
      </c>
      <c r="U2556" t="str" cm="1">
        <f t="array" ref="U2556">_xlfn.IFS(CleanedData[[#This Row],[Purchase Amount]]&lt;500,"Low",
CleanedData[[#This Row],[Purchase Amount]]&lt;5000,"Medium",
TRUE,"High")</f>
        <v>Medium</v>
      </c>
      <c r="V2556" t="str">
        <f>TEXT(CleanedData[[#This Row],[Date]],"mmmm")</f>
        <v>April</v>
      </c>
      <c r="W2556" t="str">
        <f>"Q"&amp;ROUNDUP(MONTH(CleanedData[[#This Row],[Date]])/3,0)</f>
        <v>Q2</v>
      </c>
      <c r="X2556" t="str">
        <f>IF(CleanedData[[#This Row],[Purchase Amount]]&gt;=5000,"Yes","No")</f>
        <v>No</v>
      </c>
      <c r="Y2556">
        <f>IF(CleanedData[[#This Row],[Recommend]]="Yes",1,0)</f>
        <v>0</v>
      </c>
      <c r="Z2556" s="6">
        <f>CleanedData[[#This Row],[Purchase Amount]]*0.15</f>
        <v>332.55450000000002</v>
      </c>
      <c r="AA2556" s="6">
        <f>CleanedData[[#This Row],[Purchase Amount]]*1.15</f>
        <v>2549.5844999999999</v>
      </c>
    </row>
    <row r="2557" spans="1:27" x14ac:dyDescent="0.3">
      <c r="A2557">
        <v>3074</v>
      </c>
      <c r="B2557" t="s">
        <v>2782</v>
      </c>
      <c r="C2557" s="1">
        <v>45687</v>
      </c>
      <c r="D2557">
        <v>56</v>
      </c>
      <c r="E2557" t="s">
        <v>39</v>
      </c>
      <c r="F2557" t="s">
        <v>77</v>
      </c>
      <c r="G2557" t="s">
        <v>950</v>
      </c>
      <c r="H2557">
        <v>1</v>
      </c>
      <c r="I2557" t="s">
        <v>45</v>
      </c>
      <c r="J2557" t="s">
        <v>43</v>
      </c>
      <c r="K2557" t="s">
        <v>55</v>
      </c>
      <c r="L2557" t="s">
        <v>45</v>
      </c>
      <c r="M2557" t="s">
        <v>196</v>
      </c>
      <c r="N2557" t="s">
        <v>80</v>
      </c>
      <c r="O2557" t="s">
        <v>89</v>
      </c>
      <c r="P2557" t="s">
        <v>49</v>
      </c>
      <c r="Q2557" t="s">
        <v>50</v>
      </c>
      <c r="R2557" s="6">
        <f>_xlfn.XLOOKUP(CleanedData[[#This Row],[Product]],'02_Lookup_Tables'!$A$2:$A$126,'02_Lookup_Tables'!$B$2:$B$126)</f>
        <v>85.25</v>
      </c>
      <c r="S2557" t="str">
        <f>VLOOKUP(CleanedData[[#This Row],[Product]],'02_Lookup_Tables'!$H$2:$I$126,2,FALSE)</f>
        <v>Beauty &amp; Personal Care</v>
      </c>
      <c r="T2557" t="str">
        <f>VLOOKUP(CleanedData[[#This Row],[Province]],'02_Lookup_Tables'!$D$2:$E$10,2, FALSE)</f>
        <v>Central Region</v>
      </c>
      <c r="U2557" t="str" cm="1">
        <f t="array" ref="U2557">_xlfn.IFS(CleanedData[[#This Row],[Purchase Amount]]&lt;500,"Low",
CleanedData[[#This Row],[Purchase Amount]]&lt;5000,"Medium",
TRUE,"High")</f>
        <v>Low</v>
      </c>
      <c r="V2557" t="str">
        <f>TEXT(CleanedData[[#This Row],[Date]],"mmmm")</f>
        <v>January</v>
      </c>
      <c r="W2557" t="str">
        <f>"Q"&amp;ROUNDUP(MONTH(CleanedData[[#This Row],[Date]])/3,0)</f>
        <v>Q1</v>
      </c>
      <c r="X2557" t="str">
        <f>IF(CleanedData[[#This Row],[Purchase Amount]]&gt;=5000,"Yes","No")</f>
        <v>No</v>
      </c>
      <c r="Y2557">
        <f>IF(CleanedData[[#This Row],[Recommend]]="Yes",1,0)</f>
        <v>1</v>
      </c>
      <c r="Z2557" s="6">
        <f>CleanedData[[#This Row],[Purchase Amount]]*0.15</f>
        <v>12.7875</v>
      </c>
      <c r="AA2557" s="6">
        <f>CleanedData[[#This Row],[Purchase Amount]]*1.15</f>
        <v>98.037499999999994</v>
      </c>
    </row>
    <row r="2558" spans="1:27" x14ac:dyDescent="0.3">
      <c r="A2558">
        <v>3075</v>
      </c>
      <c r="B2558" t="s">
        <v>2783</v>
      </c>
      <c r="C2558" s="1">
        <v>45887</v>
      </c>
      <c r="D2558">
        <v>64</v>
      </c>
      <c r="E2558" t="s">
        <v>39</v>
      </c>
      <c r="F2558" t="s">
        <v>125</v>
      </c>
      <c r="G2558" t="s">
        <v>116</v>
      </c>
      <c r="H2558">
        <v>1</v>
      </c>
      <c r="I2558" t="s">
        <v>42</v>
      </c>
      <c r="J2558" t="s">
        <v>69</v>
      </c>
      <c r="K2558" t="s">
        <v>55</v>
      </c>
      <c r="L2558" t="s">
        <v>45</v>
      </c>
      <c r="M2558" t="s">
        <v>208</v>
      </c>
      <c r="N2558" t="s">
        <v>80</v>
      </c>
      <c r="O2558" t="s">
        <v>89</v>
      </c>
      <c r="P2558" t="s">
        <v>49</v>
      </c>
      <c r="Q2558" t="s">
        <v>50</v>
      </c>
      <c r="R2558" s="6">
        <f>_xlfn.XLOOKUP(CleanedData[[#This Row],[Product]],'02_Lookup_Tables'!$A$2:$A$126,'02_Lookup_Tables'!$B$2:$B$126)</f>
        <v>869.65</v>
      </c>
      <c r="S2558" t="str">
        <f>VLOOKUP(CleanedData[[#This Row],[Product]],'02_Lookup_Tables'!$H$2:$I$126,2,FALSE)</f>
        <v>Toys &amp; Games</v>
      </c>
      <c r="T2558" t="str">
        <f>VLOOKUP(CleanedData[[#This Row],[Province]],'02_Lookup_Tables'!$D$2:$E$10,2, FALSE)</f>
        <v>Western Region</v>
      </c>
      <c r="U2558" t="str" cm="1">
        <f t="array" ref="U2558">_xlfn.IFS(CleanedData[[#This Row],[Purchase Amount]]&lt;500,"Low",
CleanedData[[#This Row],[Purchase Amount]]&lt;5000,"Medium",
TRUE,"High")</f>
        <v>Medium</v>
      </c>
      <c r="V2558" t="str">
        <f>TEXT(CleanedData[[#This Row],[Date]],"mmmm")</f>
        <v>August</v>
      </c>
      <c r="W2558" t="str">
        <f>"Q"&amp;ROUNDUP(MONTH(CleanedData[[#This Row],[Date]])/3,0)</f>
        <v>Q3</v>
      </c>
      <c r="X2558" t="str">
        <f>IF(CleanedData[[#This Row],[Purchase Amount]]&gt;=5000,"Yes","No")</f>
        <v>No</v>
      </c>
      <c r="Y2558">
        <f>IF(CleanedData[[#This Row],[Recommend]]="Yes",1,0)</f>
        <v>0</v>
      </c>
      <c r="Z2558" s="6">
        <f>CleanedData[[#This Row],[Purchase Amount]]*0.15</f>
        <v>130.44749999999999</v>
      </c>
      <c r="AA2558" s="6">
        <f>CleanedData[[#This Row],[Purchase Amount]]*1.15</f>
        <v>1000.0974999999999</v>
      </c>
    </row>
    <row r="2559" spans="1:27" x14ac:dyDescent="0.3">
      <c r="A2559">
        <v>3076</v>
      </c>
      <c r="B2559" t="s">
        <v>2784</v>
      </c>
      <c r="C2559" s="1">
        <v>45553</v>
      </c>
      <c r="D2559">
        <v>50</v>
      </c>
      <c r="E2559" t="s">
        <v>52</v>
      </c>
      <c r="F2559" t="s">
        <v>77</v>
      </c>
      <c r="G2559" t="s">
        <v>347</v>
      </c>
      <c r="H2559">
        <v>1</v>
      </c>
      <c r="I2559" t="s">
        <v>42</v>
      </c>
      <c r="J2559" t="s">
        <v>69</v>
      </c>
      <c r="K2559" t="s">
        <v>55</v>
      </c>
      <c r="L2559" t="s">
        <v>42</v>
      </c>
      <c r="M2559" t="s">
        <v>184</v>
      </c>
      <c r="N2559" t="s">
        <v>80</v>
      </c>
      <c r="O2559" t="s">
        <v>148</v>
      </c>
      <c r="P2559" t="s">
        <v>70</v>
      </c>
      <c r="Q2559" t="s">
        <v>93</v>
      </c>
      <c r="R2559" s="6">
        <f>_xlfn.XLOOKUP(CleanedData[[#This Row],[Product]],'02_Lookup_Tables'!$A$2:$A$126,'02_Lookup_Tables'!$B$2:$B$126)</f>
        <v>16523.5</v>
      </c>
      <c r="S2559" t="str">
        <f>VLOOKUP(CleanedData[[#This Row],[Product]],'02_Lookup_Tables'!$H$2:$I$126,2,FALSE)</f>
        <v>Electronics</v>
      </c>
      <c r="T2559" t="str">
        <f>VLOOKUP(CleanedData[[#This Row],[Province]],'02_Lookup_Tables'!$D$2:$E$10,2, FALSE)</f>
        <v>Central Region</v>
      </c>
      <c r="U2559" t="str" cm="1">
        <f t="array" ref="U2559">_xlfn.IFS(CleanedData[[#This Row],[Purchase Amount]]&lt;500,"Low",
CleanedData[[#This Row],[Purchase Amount]]&lt;5000,"Medium",
TRUE,"High")</f>
        <v>High</v>
      </c>
      <c r="V2559" t="str">
        <f>TEXT(CleanedData[[#This Row],[Date]],"mmmm")</f>
        <v>September</v>
      </c>
      <c r="W2559" t="str">
        <f>"Q"&amp;ROUNDUP(MONTH(CleanedData[[#This Row],[Date]])/3,0)</f>
        <v>Q3</v>
      </c>
      <c r="X2559" t="str">
        <f>IF(CleanedData[[#This Row],[Purchase Amount]]&gt;=5000,"Yes","No")</f>
        <v>Yes</v>
      </c>
      <c r="Y2559">
        <f>IF(CleanedData[[#This Row],[Recommend]]="Yes",1,0)</f>
        <v>0</v>
      </c>
      <c r="Z2559" s="6">
        <f>CleanedData[[#This Row],[Purchase Amount]]*0.15</f>
        <v>2478.5250000000001</v>
      </c>
      <c r="AA2559" s="6">
        <f>CleanedData[[#This Row],[Purchase Amount]]*1.15</f>
        <v>19002.024999999998</v>
      </c>
    </row>
    <row r="2560" spans="1:27" x14ac:dyDescent="0.3">
      <c r="A2560">
        <v>3077</v>
      </c>
      <c r="B2560" t="s">
        <v>2785</v>
      </c>
      <c r="C2560" s="1">
        <v>45878</v>
      </c>
      <c r="D2560">
        <v>27</v>
      </c>
      <c r="E2560" t="s">
        <v>39</v>
      </c>
      <c r="F2560" t="s">
        <v>61</v>
      </c>
      <c r="G2560" t="s">
        <v>155</v>
      </c>
      <c r="H2560">
        <v>5</v>
      </c>
      <c r="I2560" t="s">
        <v>45</v>
      </c>
      <c r="J2560" t="s">
        <v>69</v>
      </c>
      <c r="K2560" t="s">
        <v>55</v>
      </c>
      <c r="L2560" t="s">
        <v>45</v>
      </c>
      <c r="M2560" t="s">
        <v>106</v>
      </c>
      <c r="N2560" t="s">
        <v>57</v>
      </c>
      <c r="O2560" t="s">
        <v>148</v>
      </c>
      <c r="P2560" t="s">
        <v>49</v>
      </c>
      <c r="Q2560" t="s">
        <v>58</v>
      </c>
      <c r="R2560" s="6">
        <f>_xlfn.XLOOKUP(CleanedData[[#This Row],[Product]],'02_Lookup_Tables'!$A$2:$A$126,'02_Lookup_Tables'!$B$2:$B$126)</f>
        <v>1355.08</v>
      </c>
      <c r="S2560" t="str">
        <f>VLOOKUP(CleanedData[[#This Row],[Product]],'02_Lookup_Tables'!$H$2:$I$126,2,FALSE)</f>
        <v>Sports &amp; Outdoors</v>
      </c>
      <c r="T2560" t="str">
        <f>VLOOKUP(CleanedData[[#This Row],[Province]],'02_Lookup_Tables'!$D$2:$E$10,2, FALSE)</f>
        <v>Southern Region</v>
      </c>
      <c r="U2560" t="str" cm="1">
        <f t="array" ref="U2560">_xlfn.IFS(CleanedData[[#This Row],[Purchase Amount]]&lt;500,"Low",
CleanedData[[#This Row],[Purchase Amount]]&lt;5000,"Medium",
TRUE,"High")</f>
        <v>Medium</v>
      </c>
      <c r="V2560" t="str">
        <f>TEXT(CleanedData[[#This Row],[Date]],"mmmm")</f>
        <v>August</v>
      </c>
      <c r="W2560" t="str">
        <f>"Q"&amp;ROUNDUP(MONTH(CleanedData[[#This Row],[Date]])/3,0)</f>
        <v>Q3</v>
      </c>
      <c r="X2560" t="str">
        <f>IF(CleanedData[[#This Row],[Purchase Amount]]&gt;=5000,"Yes","No")</f>
        <v>No</v>
      </c>
      <c r="Y2560">
        <f>IF(CleanedData[[#This Row],[Recommend]]="Yes",1,0)</f>
        <v>1</v>
      </c>
      <c r="Z2560" s="6">
        <f>CleanedData[[#This Row],[Purchase Amount]]*0.15</f>
        <v>203.26199999999997</v>
      </c>
      <c r="AA2560" s="6">
        <f>CleanedData[[#This Row],[Purchase Amount]]*1.15</f>
        <v>1558.3419999999999</v>
      </c>
    </row>
    <row r="2561" spans="1:27" x14ac:dyDescent="0.3">
      <c r="A2561">
        <v>3078</v>
      </c>
      <c r="B2561" t="s">
        <v>2786</v>
      </c>
      <c r="C2561" s="1">
        <v>45333</v>
      </c>
      <c r="D2561">
        <v>32</v>
      </c>
      <c r="E2561" t="s">
        <v>52</v>
      </c>
      <c r="F2561" t="s">
        <v>77</v>
      </c>
      <c r="G2561" t="s">
        <v>282</v>
      </c>
      <c r="H2561">
        <v>5</v>
      </c>
      <c r="I2561" t="s">
        <v>45</v>
      </c>
      <c r="J2561" t="s">
        <v>43</v>
      </c>
      <c r="K2561" t="s">
        <v>44</v>
      </c>
      <c r="L2561" t="s">
        <v>42</v>
      </c>
      <c r="M2561" t="s">
        <v>231</v>
      </c>
      <c r="N2561" t="s">
        <v>57</v>
      </c>
      <c r="O2561" t="s">
        <v>89</v>
      </c>
      <c r="P2561" t="s">
        <v>70</v>
      </c>
      <c r="Q2561" t="s">
        <v>58</v>
      </c>
      <c r="R2561" s="6">
        <f>_xlfn.XLOOKUP(CleanedData[[#This Row],[Product]],'02_Lookup_Tables'!$A$2:$A$126,'02_Lookup_Tables'!$B$2:$B$126)</f>
        <v>1859.13</v>
      </c>
      <c r="S2561" t="str">
        <f>VLOOKUP(CleanedData[[#This Row],[Product]],'02_Lookup_Tables'!$H$2:$I$126,2,FALSE)</f>
        <v>Home Devices</v>
      </c>
      <c r="T2561" t="str">
        <f>VLOOKUP(CleanedData[[#This Row],[Province]],'02_Lookup_Tables'!$D$2:$E$10,2, FALSE)</f>
        <v>Central Region</v>
      </c>
      <c r="U2561" t="str" cm="1">
        <f t="array" ref="U2561">_xlfn.IFS(CleanedData[[#This Row],[Purchase Amount]]&lt;500,"Low",
CleanedData[[#This Row],[Purchase Amount]]&lt;5000,"Medium",
TRUE,"High")</f>
        <v>Medium</v>
      </c>
      <c r="V2561" t="str">
        <f>TEXT(CleanedData[[#This Row],[Date]],"mmmm")</f>
        <v>February</v>
      </c>
      <c r="W2561" t="str">
        <f>"Q"&amp;ROUNDUP(MONTH(CleanedData[[#This Row],[Date]])/3,0)</f>
        <v>Q1</v>
      </c>
      <c r="X2561" t="str">
        <f>IF(CleanedData[[#This Row],[Purchase Amount]]&gt;=5000,"Yes","No")</f>
        <v>No</v>
      </c>
      <c r="Y2561">
        <f>IF(CleanedData[[#This Row],[Recommend]]="Yes",1,0)</f>
        <v>1</v>
      </c>
      <c r="Z2561" s="6">
        <f>CleanedData[[#This Row],[Purchase Amount]]*0.15</f>
        <v>278.86950000000002</v>
      </c>
      <c r="AA2561" s="6">
        <f>CleanedData[[#This Row],[Purchase Amount]]*1.15</f>
        <v>2137.9994999999999</v>
      </c>
    </row>
    <row r="2562" spans="1:27" x14ac:dyDescent="0.3">
      <c r="A2562">
        <v>3079</v>
      </c>
      <c r="B2562" t="s">
        <v>2787</v>
      </c>
      <c r="C2562" s="1">
        <v>45545</v>
      </c>
      <c r="D2562">
        <v>21</v>
      </c>
      <c r="E2562" t="s">
        <v>52</v>
      </c>
      <c r="F2562" t="s">
        <v>83</v>
      </c>
      <c r="G2562" t="s">
        <v>419</v>
      </c>
      <c r="H2562">
        <v>2</v>
      </c>
      <c r="I2562" t="s">
        <v>45</v>
      </c>
      <c r="J2562" t="s">
        <v>43</v>
      </c>
      <c r="K2562" t="s">
        <v>55</v>
      </c>
      <c r="L2562" t="s">
        <v>45</v>
      </c>
      <c r="M2562" t="s">
        <v>46</v>
      </c>
      <c r="N2562" t="s">
        <v>47</v>
      </c>
      <c r="O2562" t="s">
        <v>89</v>
      </c>
      <c r="P2562" t="s">
        <v>49</v>
      </c>
      <c r="Q2562" t="s">
        <v>66</v>
      </c>
      <c r="R2562" s="6">
        <f>_xlfn.XLOOKUP(CleanedData[[#This Row],[Product]],'02_Lookup_Tables'!$A$2:$A$126,'02_Lookup_Tables'!$B$2:$B$126)</f>
        <v>96.11</v>
      </c>
      <c r="S2562" t="str">
        <f>VLOOKUP(CleanedData[[#This Row],[Product]],'02_Lookup_Tables'!$H$2:$I$126,2,FALSE)</f>
        <v>Apparel</v>
      </c>
      <c r="T2562" t="str">
        <f>VLOOKUP(CleanedData[[#This Row],[Province]],'02_Lookup_Tables'!$D$2:$E$10,2, FALSE)</f>
        <v>Western Region</v>
      </c>
      <c r="U2562" t="str" cm="1">
        <f t="array" ref="U2562">_xlfn.IFS(CleanedData[[#This Row],[Purchase Amount]]&lt;500,"Low",
CleanedData[[#This Row],[Purchase Amount]]&lt;5000,"Medium",
TRUE,"High")</f>
        <v>Low</v>
      </c>
      <c r="V2562" t="str">
        <f>TEXT(CleanedData[[#This Row],[Date]],"mmmm")</f>
        <v>September</v>
      </c>
      <c r="W2562" t="str">
        <f>"Q"&amp;ROUNDUP(MONTH(CleanedData[[#This Row],[Date]])/3,0)</f>
        <v>Q3</v>
      </c>
      <c r="X2562" t="str">
        <f>IF(CleanedData[[#This Row],[Purchase Amount]]&gt;=5000,"Yes","No")</f>
        <v>No</v>
      </c>
      <c r="Y2562">
        <f>IF(CleanedData[[#This Row],[Recommend]]="Yes",1,0)</f>
        <v>1</v>
      </c>
      <c r="Z2562" s="6">
        <f>CleanedData[[#This Row],[Purchase Amount]]*0.15</f>
        <v>14.416499999999999</v>
      </c>
      <c r="AA2562" s="6">
        <f>CleanedData[[#This Row],[Purchase Amount]]*1.15</f>
        <v>110.52649999999998</v>
      </c>
    </row>
    <row r="2563" spans="1:27" x14ac:dyDescent="0.3">
      <c r="A2563">
        <v>3081</v>
      </c>
      <c r="B2563" t="s">
        <v>2788</v>
      </c>
      <c r="C2563" s="1">
        <v>45361</v>
      </c>
      <c r="D2563">
        <v>45</v>
      </c>
      <c r="E2563" t="s">
        <v>39</v>
      </c>
      <c r="F2563" t="s">
        <v>61</v>
      </c>
      <c r="G2563" t="s">
        <v>189</v>
      </c>
      <c r="H2563">
        <v>4</v>
      </c>
      <c r="I2563" t="s">
        <v>45</v>
      </c>
      <c r="J2563" t="s">
        <v>69</v>
      </c>
      <c r="K2563" t="s">
        <v>64</v>
      </c>
      <c r="L2563" t="s">
        <v>45</v>
      </c>
      <c r="M2563" t="s">
        <v>112</v>
      </c>
      <c r="N2563" t="s">
        <v>96</v>
      </c>
      <c r="O2563" t="s">
        <v>48</v>
      </c>
      <c r="P2563" t="s">
        <v>49</v>
      </c>
      <c r="Q2563" t="s">
        <v>93</v>
      </c>
      <c r="R2563" s="6">
        <f>_xlfn.XLOOKUP(CleanedData[[#This Row],[Product]],'02_Lookup_Tables'!$A$2:$A$126,'02_Lookup_Tables'!$B$2:$B$126)</f>
        <v>1619.07</v>
      </c>
      <c r="S2563" t="str">
        <f>VLOOKUP(CleanedData[[#This Row],[Product]],'02_Lookup_Tables'!$H$2:$I$126,2,FALSE)</f>
        <v>Home &amp; Living</v>
      </c>
      <c r="T2563" t="str">
        <f>VLOOKUP(CleanedData[[#This Row],[Province]],'02_Lookup_Tables'!$D$2:$E$10,2, FALSE)</f>
        <v>Southern Region</v>
      </c>
      <c r="U2563" t="str" cm="1">
        <f t="array" ref="U2563">_xlfn.IFS(CleanedData[[#This Row],[Purchase Amount]]&lt;500,"Low",
CleanedData[[#This Row],[Purchase Amount]]&lt;5000,"Medium",
TRUE,"High")</f>
        <v>Medium</v>
      </c>
      <c r="V2563" t="str">
        <f>TEXT(CleanedData[[#This Row],[Date]],"mmmm")</f>
        <v>March</v>
      </c>
      <c r="W2563" t="str">
        <f>"Q"&amp;ROUNDUP(MONTH(CleanedData[[#This Row],[Date]])/3,0)</f>
        <v>Q1</v>
      </c>
      <c r="X2563" t="str">
        <f>IF(CleanedData[[#This Row],[Purchase Amount]]&gt;=5000,"Yes","No")</f>
        <v>No</v>
      </c>
      <c r="Y2563">
        <f>IF(CleanedData[[#This Row],[Recommend]]="Yes",1,0)</f>
        <v>1</v>
      </c>
      <c r="Z2563" s="6">
        <f>CleanedData[[#This Row],[Purchase Amount]]*0.15</f>
        <v>242.86049999999997</v>
      </c>
      <c r="AA2563" s="6">
        <f>CleanedData[[#This Row],[Purchase Amount]]*1.15</f>
        <v>1861.9304999999997</v>
      </c>
    </row>
    <row r="2564" spans="1:27" x14ac:dyDescent="0.3">
      <c r="A2564">
        <v>3082</v>
      </c>
      <c r="B2564" t="s">
        <v>2789</v>
      </c>
      <c r="C2564" s="1">
        <v>45971</v>
      </c>
      <c r="D2564">
        <v>31</v>
      </c>
      <c r="E2564" t="s">
        <v>52</v>
      </c>
      <c r="F2564" t="s">
        <v>77</v>
      </c>
      <c r="G2564" t="s">
        <v>372</v>
      </c>
      <c r="H2564">
        <v>2</v>
      </c>
      <c r="I2564" t="s">
        <v>45</v>
      </c>
      <c r="J2564" t="s">
        <v>43</v>
      </c>
      <c r="K2564" t="s">
        <v>44</v>
      </c>
      <c r="L2564" t="s">
        <v>42</v>
      </c>
      <c r="M2564" t="s">
        <v>175</v>
      </c>
      <c r="N2564" t="s">
        <v>47</v>
      </c>
      <c r="O2564" t="s">
        <v>89</v>
      </c>
      <c r="P2564" t="s">
        <v>49</v>
      </c>
      <c r="Q2564" t="s">
        <v>58</v>
      </c>
      <c r="R2564" s="6">
        <f>_xlfn.XLOOKUP(CleanedData[[#This Row],[Product]],'02_Lookup_Tables'!$A$2:$A$126,'02_Lookup_Tables'!$B$2:$B$126)</f>
        <v>944.78</v>
      </c>
      <c r="S2564" t="str">
        <f>VLOOKUP(CleanedData[[#This Row],[Product]],'02_Lookup_Tables'!$H$2:$I$126,2,FALSE)</f>
        <v>Electronics</v>
      </c>
      <c r="T2564" t="str">
        <f>VLOOKUP(CleanedData[[#This Row],[Province]],'02_Lookup_Tables'!$D$2:$E$10,2, FALSE)</f>
        <v>Central Region</v>
      </c>
      <c r="U2564" t="str" cm="1">
        <f t="array" ref="U2564">_xlfn.IFS(CleanedData[[#This Row],[Purchase Amount]]&lt;500,"Low",
CleanedData[[#This Row],[Purchase Amount]]&lt;5000,"Medium",
TRUE,"High")</f>
        <v>Medium</v>
      </c>
      <c r="V2564" t="str">
        <f>TEXT(CleanedData[[#This Row],[Date]],"mmmm")</f>
        <v>November</v>
      </c>
      <c r="W2564" t="str">
        <f>"Q"&amp;ROUNDUP(MONTH(CleanedData[[#This Row],[Date]])/3,0)</f>
        <v>Q4</v>
      </c>
      <c r="X2564" t="str">
        <f>IF(CleanedData[[#This Row],[Purchase Amount]]&gt;=5000,"Yes","No")</f>
        <v>No</v>
      </c>
      <c r="Y2564">
        <f>IF(CleanedData[[#This Row],[Recommend]]="Yes",1,0)</f>
        <v>1</v>
      </c>
      <c r="Z2564" s="6">
        <f>CleanedData[[#This Row],[Purchase Amount]]*0.15</f>
        <v>141.71699999999998</v>
      </c>
      <c r="AA2564" s="6">
        <f>CleanedData[[#This Row],[Purchase Amount]]*1.15</f>
        <v>1086.4969999999998</v>
      </c>
    </row>
    <row r="2565" spans="1:27" x14ac:dyDescent="0.3">
      <c r="A2565">
        <v>3083</v>
      </c>
      <c r="B2565" t="s">
        <v>2790</v>
      </c>
      <c r="C2565" s="1">
        <v>45842</v>
      </c>
      <c r="D2565">
        <v>56</v>
      </c>
      <c r="E2565" t="s">
        <v>39</v>
      </c>
      <c r="F2565" t="s">
        <v>130</v>
      </c>
      <c r="G2565" t="s">
        <v>349</v>
      </c>
      <c r="H2565">
        <v>5</v>
      </c>
      <c r="I2565" t="s">
        <v>45</v>
      </c>
      <c r="J2565" t="s">
        <v>63</v>
      </c>
      <c r="K2565" t="s">
        <v>55</v>
      </c>
      <c r="L2565" t="s">
        <v>42</v>
      </c>
      <c r="M2565" t="s">
        <v>151</v>
      </c>
      <c r="N2565" t="s">
        <v>57</v>
      </c>
      <c r="O2565" t="s">
        <v>89</v>
      </c>
      <c r="P2565" t="s">
        <v>70</v>
      </c>
      <c r="Q2565" t="s">
        <v>50</v>
      </c>
      <c r="R2565" s="6">
        <f>_xlfn.XLOOKUP(CleanedData[[#This Row],[Product]],'02_Lookup_Tables'!$A$2:$A$126,'02_Lookup_Tables'!$B$2:$B$126)</f>
        <v>53.85</v>
      </c>
      <c r="S2565" t="str">
        <f>VLOOKUP(CleanedData[[#This Row],[Product]],'02_Lookup_Tables'!$H$2:$I$126,2,FALSE)</f>
        <v>Food</v>
      </c>
      <c r="T2565" t="str">
        <f>VLOOKUP(CleanedData[[#This Row],[Province]],'02_Lookup_Tables'!$D$2:$E$10,2, FALSE)</f>
        <v>Eastern Region</v>
      </c>
      <c r="U2565" t="str" cm="1">
        <f t="array" ref="U2565">_xlfn.IFS(CleanedData[[#This Row],[Purchase Amount]]&lt;500,"Low",
CleanedData[[#This Row],[Purchase Amount]]&lt;5000,"Medium",
TRUE,"High")</f>
        <v>Low</v>
      </c>
      <c r="V2565" t="str">
        <f>TEXT(CleanedData[[#This Row],[Date]],"mmmm")</f>
        <v>July</v>
      </c>
      <c r="W2565" t="str">
        <f>"Q"&amp;ROUNDUP(MONTH(CleanedData[[#This Row],[Date]])/3,0)</f>
        <v>Q3</v>
      </c>
      <c r="X2565" t="str">
        <f>IF(CleanedData[[#This Row],[Purchase Amount]]&gt;=5000,"Yes","No")</f>
        <v>No</v>
      </c>
      <c r="Y2565">
        <f>IF(CleanedData[[#This Row],[Recommend]]="Yes",1,0)</f>
        <v>1</v>
      </c>
      <c r="Z2565" s="6">
        <f>CleanedData[[#This Row],[Purchase Amount]]*0.15</f>
        <v>8.0775000000000006</v>
      </c>
      <c r="AA2565" s="6">
        <f>CleanedData[[#This Row],[Purchase Amount]]*1.15</f>
        <v>61.927499999999995</v>
      </c>
    </row>
    <row r="2566" spans="1:27" x14ac:dyDescent="0.3">
      <c r="A2566">
        <v>3084</v>
      </c>
      <c r="B2566" t="s">
        <v>2791</v>
      </c>
      <c r="C2566" s="1">
        <v>45437</v>
      </c>
      <c r="D2566">
        <v>74</v>
      </c>
      <c r="E2566" t="s">
        <v>39</v>
      </c>
      <c r="F2566" t="s">
        <v>68</v>
      </c>
      <c r="G2566" t="s">
        <v>214</v>
      </c>
      <c r="H2566">
        <v>4</v>
      </c>
      <c r="I2566" t="s">
        <v>42</v>
      </c>
      <c r="J2566" t="s">
        <v>54</v>
      </c>
      <c r="K2566" t="s">
        <v>55</v>
      </c>
      <c r="L2566" t="s">
        <v>42</v>
      </c>
      <c r="M2566" t="s">
        <v>75</v>
      </c>
      <c r="N2566" t="s">
        <v>96</v>
      </c>
      <c r="O2566" t="s">
        <v>89</v>
      </c>
      <c r="P2566" t="s">
        <v>70</v>
      </c>
      <c r="Q2566" t="s">
        <v>97</v>
      </c>
      <c r="R2566" s="6">
        <f>_xlfn.XLOOKUP(CleanedData[[#This Row],[Product]],'02_Lookup_Tables'!$A$2:$A$126,'02_Lookup_Tables'!$B$2:$B$126)</f>
        <v>134.01</v>
      </c>
      <c r="S2566" t="str">
        <f>VLOOKUP(CleanedData[[#This Row],[Product]],'02_Lookup_Tables'!$H$2:$I$126,2,FALSE)</f>
        <v>Food</v>
      </c>
      <c r="T2566" t="str">
        <f>VLOOKUP(CleanedData[[#This Row],[Province]],'02_Lookup_Tables'!$D$2:$E$10,2, FALSE)</f>
        <v>Northern Region</v>
      </c>
      <c r="U2566" t="str" cm="1">
        <f t="array" ref="U2566">_xlfn.IFS(CleanedData[[#This Row],[Purchase Amount]]&lt;500,"Low",
CleanedData[[#This Row],[Purchase Amount]]&lt;5000,"Medium",
TRUE,"High")</f>
        <v>Low</v>
      </c>
      <c r="V2566" t="str">
        <f>TEXT(CleanedData[[#This Row],[Date]],"mmmm")</f>
        <v>May</v>
      </c>
      <c r="W2566" t="str">
        <f>"Q"&amp;ROUNDUP(MONTH(CleanedData[[#This Row],[Date]])/3,0)</f>
        <v>Q2</v>
      </c>
      <c r="X2566" t="str">
        <f>IF(CleanedData[[#This Row],[Purchase Amount]]&gt;=5000,"Yes","No")</f>
        <v>No</v>
      </c>
      <c r="Y2566">
        <f>IF(CleanedData[[#This Row],[Recommend]]="Yes",1,0)</f>
        <v>0</v>
      </c>
      <c r="Z2566" s="6">
        <f>CleanedData[[#This Row],[Purchase Amount]]*0.15</f>
        <v>20.101499999999998</v>
      </c>
      <c r="AA2566" s="6">
        <f>CleanedData[[#This Row],[Purchase Amount]]*1.15</f>
        <v>154.11149999999998</v>
      </c>
    </row>
    <row r="2567" spans="1:27" x14ac:dyDescent="0.3">
      <c r="A2567">
        <v>3085</v>
      </c>
      <c r="B2567" t="s">
        <v>2792</v>
      </c>
      <c r="C2567" s="1">
        <v>45824</v>
      </c>
      <c r="D2567">
        <v>50</v>
      </c>
      <c r="E2567" t="s">
        <v>60</v>
      </c>
      <c r="F2567" t="s">
        <v>130</v>
      </c>
      <c r="G2567" t="s">
        <v>317</v>
      </c>
      <c r="H2567">
        <v>4</v>
      </c>
      <c r="I2567" t="s">
        <v>45</v>
      </c>
      <c r="J2567" t="s">
        <v>43</v>
      </c>
      <c r="K2567" t="s">
        <v>55</v>
      </c>
      <c r="L2567" t="s">
        <v>42</v>
      </c>
      <c r="M2567" t="s">
        <v>79</v>
      </c>
      <c r="N2567" t="s">
        <v>96</v>
      </c>
      <c r="O2567" t="s">
        <v>89</v>
      </c>
      <c r="P2567" t="s">
        <v>70</v>
      </c>
      <c r="Q2567" t="s">
        <v>93</v>
      </c>
      <c r="R2567" s="6">
        <f>_xlfn.XLOOKUP(CleanedData[[#This Row],[Product]],'02_Lookup_Tables'!$A$2:$A$126,'02_Lookup_Tables'!$B$2:$B$126)</f>
        <v>10347.709999999999</v>
      </c>
      <c r="S2567" t="str">
        <f>VLOOKUP(CleanedData[[#This Row],[Product]],'02_Lookup_Tables'!$H$2:$I$126,2,FALSE)</f>
        <v>Home Devices</v>
      </c>
      <c r="T2567" t="str">
        <f>VLOOKUP(CleanedData[[#This Row],[Province]],'02_Lookup_Tables'!$D$2:$E$10,2, FALSE)</f>
        <v>Eastern Region</v>
      </c>
      <c r="U2567" t="str" cm="1">
        <f t="array" ref="U2567">_xlfn.IFS(CleanedData[[#This Row],[Purchase Amount]]&lt;500,"Low",
CleanedData[[#This Row],[Purchase Amount]]&lt;5000,"Medium",
TRUE,"High")</f>
        <v>High</v>
      </c>
      <c r="V2567" t="str">
        <f>TEXT(CleanedData[[#This Row],[Date]],"mmmm")</f>
        <v>June</v>
      </c>
      <c r="W2567" t="str">
        <f>"Q"&amp;ROUNDUP(MONTH(CleanedData[[#This Row],[Date]])/3,0)</f>
        <v>Q2</v>
      </c>
      <c r="X2567" t="str">
        <f>IF(CleanedData[[#This Row],[Purchase Amount]]&gt;=5000,"Yes","No")</f>
        <v>Yes</v>
      </c>
      <c r="Y2567">
        <f>IF(CleanedData[[#This Row],[Recommend]]="Yes",1,0)</f>
        <v>1</v>
      </c>
      <c r="Z2567" s="6">
        <f>CleanedData[[#This Row],[Purchase Amount]]*0.15</f>
        <v>1552.1564999999998</v>
      </c>
      <c r="AA2567" s="6">
        <f>CleanedData[[#This Row],[Purchase Amount]]*1.15</f>
        <v>11899.866499999998</v>
      </c>
    </row>
    <row r="2568" spans="1:27" x14ac:dyDescent="0.3">
      <c r="A2568">
        <v>3086</v>
      </c>
      <c r="B2568" t="s">
        <v>2793</v>
      </c>
      <c r="C2568" s="1">
        <v>45906</v>
      </c>
      <c r="D2568">
        <v>65</v>
      </c>
      <c r="E2568" t="s">
        <v>60</v>
      </c>
      <c r="F2568" t="s">
        <v>130</v>
      </c>
      <c r="G2568" t="s">
        <v>173</v>
      </c>
      <c r="H2568">
        <v>1</v>
      </c>
      <c r="I2568" t="s">
        <v>42</v>
      </c>
      <c r="J2568" t="s">
        <v>54</v>
      </c>
      <c r="K2568" t="s">
        <v>44</v>
      </c>
      <c r="L2568" t="s">
        <v>45</v>
      </c>
      <c r="M2568" t="s">
        <v>140</v>
      </c>
      <c r="N2568" t="s">
        <v>80</v>
      </c>
      <c r="O2568" t="s">
        <v>148</v>
      </c>
      <c r="P2568" t="s">
        <v>70</v>
      </c>
      <c r="Q2568" t="s">
        <v>97</v>
      </c>
      <c r="R2568" s="6">
        <f>_xlfn.XLOOKUP(CleanedData[[#This Row],[Product]],'02_Lookup_Tables'!$A$2:$A$126,'02_Lookup_Tables'!$B$2:$B$126)</f>
        <v>13056.99</v>
      </c>
      <c r="S2568" t="str">
        <f>VLOOKUP(CleanedData[[#This Row],[Product]],'02_Lookup_Tables'!$H$2:$I$126,2,FALSE)</f>
        <v>Electronics</v>
      </c>
      <c r="T2568" t="str">
        <f>VLOOKUP(CleanedData[[#This Row],[Province]],'02_Lookup_Tables'!$D$2:$E$10,2, FALSE)</f>
        <v>Eastern Region</v>
      </c>
      <c r="U2568" t="str" cm="1">
        <f t="array" ref="U2568">_xlfn.IFS(CleanedData[[#This Row],[Purchase Amount]]&lt;500,"Low",
CleanedData[[#This Row],[Purchase Amount]]&lt;5000,"Medium",
TRUE,"High")</f>
        <v>High</v>
      </c>
      <c r="V2568" t="str">
        <f>TEXT(CleanedData[[#This Row],[Date]],"mmmm")</f>
        <v>September</v>
      </c>
      <c r="W2568" t="str">
        <f>"Q"&amp;ROUNDUP(MONTH(CleanedData[[#This Row],[Date]])/3,0)</f>
        <v>Q3</v>
      </c>
      <c r="X2568" t="str">
        <f>IF(CleanedData[[#This Row],[Purchase Amount]]&gt;=5000,"Yes","No")</f>
        <v>Yes</v>
      </c>
      <c r="Y2568">
        <f>IF(CleanedData[[#This Row],[Recommend]]="Yes",1,0)</f>
        <v>0</v>
      </c>
      <c r="Z2568" s="6">
        <f>CleanedData[[#This Row],[Purchase Amount]]*0.15</f>
        <v>1958.5484999999999</v>
      </c>
      <c r="AA2568" s="6">
        <f>CleanedData[[#This Row],[Purchase Amount]]*1.15</f>
        <v>15015.538499999999</v>
      </c>
    </row>
    <row r="2569" spans="1:27" x14ac:dyDescent="0.3">
      <c r="A2569">
        <v>3087</v>
      </c>
      <c r="B2569" t="s">
        <v>2794</v>
      </c>
      <c r="C2569" s="1">
        <v>45302</v>
      </c>
      <c r="D2569">
        <v>61</v>
      </c>
      <c r="E2569" t="s">
        <v>39</v>
      </c>
      <c r="F2569" t="s">
        <v>72</v>
      </c>
      <c r="G2569" t="s">
        <v>146</v>
      </c>
      <c r="H2569">
        <v>4</v>
      </c>
      <c r="I2569" t="s">
        <v>45</v>
      </c>
      <c r="J2569" t="s">
        <v>54</v>
      </c>
      <c r="K2569" t="s">
        <v>44</v>
      </c>
      <c r="L2569" t="s">
        <v>45</v>
      </c>
      <c r="M2569" t="s">
        <v>92</v>
      </c>
      <c r="N2569" t="s">
        <v>96</v>
      </c>
      <c r="O2569" t="s">
        <v>89</v>
      </c>
      <c r="P2569" t="s">
        <v>70</v>
      </c>
      <c r="Q2569" t="s">
        <v>50</v>
      </c>
      <c r="R2569" s="6">
        <f>_xlfn.XLOOKUP(CleanedData[[#This Row],[Product]],'02_Lookup_Tables'!$A$2:$A$126,'02_Lookup_Tables'!$B$2:$B$126)</f>
        <v>27815.439999999999</v>
      </c>
      <c r="S2569" t="str">
        <f>VLOOKUP(CleanedData[[#This Row],[Product]],'02_Lookup_Tables'!$H$2:$I$126,2,FALSE)</f>
        <v>Electronics</v>
      </c>
      <c r="T2569" t="str">
        <f>VLOOKUP(CleanedData[[#This Row],[Province]],'02_Lookup_Tables'!$D$2:$E$10,2, FALSE)</f>
        <v>Central Region</v>
      </c>
      <c r="U2569" t="str" cm="1">
        <f t="array" ref="U2569">_xlfn.IFS(CleanedData[[#This Row],[Purchase Amount]]&lt;500,"Low",
CleanedData[[#This Row],[Purchase Amount]]&lt;5000,"Medium",
TRUE,"High")</f>
        <v>High</v>
      </c>
      <c r="V2569" t="str">
        <f>TEXT(CleanedData[[#This Row],[Date]],"mmmm")</f>
        <v>January</v>
      </c>
      <c r="W2569" t="str">
        <f>"Q"&amp;ROUNDUP(MONTH(CleanedData[[#This Row],[Date]])/3,0)</f>
        <v>Q1</v>
      </c>
      <c r="X2569" t="str">
        <f>IF(CleanedData[[#This Row],[Purchase Amount]]&gt;=5000,"Yes","No")</f>
        <v>Yes</v>
      </c>
      <c r="Y2569">
        <f>IF(CleanedData[[#This Row],[Recommend]]="Yes",1,0)</f>
        <v>1</v>
      </c>
      <c r="Z2569" s="6">
        <f>CleanedData[[#This Row],[Purchase Amount]]*0.15</f>
        <v>4172.3159999999998</v>
      </c>
      <c r="AA2569" s="6">
        <f>CleanedData[[#This Row],[Purchase Amount]]*1.15</f>
        <v>31987.755999999998</v>
      </c>
    </row>
    <row r="2570" spans="1:27" x14ac:dyDescent="0.3">
      <c r="A2570">
        <v>3089</v>
      </c>
      <c r="B2570" t="s">
        <v>2795</v>
      </c>
      <c r="C2570" s="1">
        <v>45748</v>
      </c>
      <c r="D2570">
        <v>64</v>
      </c>
      <c r="E2570" t="s">
        <v>39</v>
      </c>
      <c r="F2570" t="s">
        <v>83</v>
      </c>
      <c r="G2570" t="s">
        <v>205</v>
      </c>
      <c r="H2570">
        <v>5</v>
      </c>
      <c r="I2570" t="s">
        <v>42</v>
      </c>
      <c r="J2570" t="s">
        <v>69</v>
      </c>
      <c r="K2570" t="s">
        <v>55</v>
      </c>
      <c r="L2570" t="s">
        <v>42</v>
      </c>
      <c r="M2570" t="s">
        <v>175</v>
      </c>
      <c r="N2570" t="s">
        <v>57</v>
      </c>
      <c r="O2570" t="s">
        <v>89</v>
      </c>
      <c r="P2570" t="s">
        <v>70</v>
      </c>
      <c r="Q2570" t="s">
        <v>50</v>
      </c>
      <c r="R2570" s="6">
        <f>_xlfn.XLOOKUP(CleanedData[[#This Row],[Product]],'02_Lookup_Tables'!$A$2:$A$126,'02_Lookup_Tables'!$B$2:$B$126)</f>
        <v>139.72999999999999</v>
      </c>
      <c r="S2570" t="str">
        <f>VLOOKUP(CleanedData[[#This Row],[Product]],'02_Lookup_Tables'!$H$2:$I$126,2,FALSE)</f>
        <v>Beauty &amp; Personal Care</v>
      </c>
      <c r="T2570" t="str">
        <f>VLOOKUP(CleanedData[[#This Row],[Province]],'02_Lookup_Tables'!$D$2:$E$10,2, FALSE)</f>
        <v>Western Region</v>
      </c>
      <c r="U2570" t="str" cm="1">
        <f t="array" ref="U2570">_xlfn.IFS(CleanedData[[#This Row],[Purchase Amount]]&lt;500,"Low",
CleanedData[[#This Row],[Purchase Amount]]&lt;5000,"Medium",
TRUE,"High")</f>
        <v>Low</v>
      </c>
      <c r="V2570" t="str">
        <f>TEXT(CleanedData[[#This Row],[Date]],"mmmm")</f>
        <v>April</v>
      </c>
      <c r="W2570" t="str">
        <f>"Q"&amp;ROUNDUP(MONTH(CleanedData[[#This Row],[Date]])/3,0)</f>
        <v>Q2</v>
      </c>
      <c r="X2570" t="str">
        <f>IF(CleanedData[[#This Row],[Purchase Amount]]&gt;=5000,"Yes","No")</f>
        <v>No</v>
      </c>
      <c r="Y2570">
        <f>IF(CleanedData[[#This Row],[Recommend]]="Yes",1,0)</f>
        <v>0</v>
      </c>
      <c r="Z2570" s="6">
        <f>CleanedData[[#This Row],[Purchase Amount]]*0.15</f>
        <v>20.959499999999998</v>
      </c>
      <c r="AA2570" s="6">
        <f>CleanedData[[#This Row],[Purchase Amount]]*1.15</f>
        <v>160.68949999999998</v>
      </c>
    </row>
    <row r="2571" spans="1:27" x14ac:dyDescent="0.3">
      <c r="A2571">
        <v>3090</v>
      </c>
      <c r="B2571" t="s">
        <v>2796</v>
      </c>
      <c r="C2571" s="1">
        <v>45366</v>
      </c>
      <c r="D2571">
        <v>60</v>
      </c>
      <c r="E2571" t="s">
        <v>60</v>
      </c>
      <c r="F2571" t="s">
        <v>77</v>
      </c>
      <c r="G2571" t="s">
        <v>307</v>
      </c>
      <c r="H2571">
        <v>5</v>
      </c>
      <c r="I2571" t="s">
        <v>42</v>
      </c>
      <c r="J2571" t="s">
        <v>74</v>
      </c>
      <c r="K2571" t="s">
        <v>44</v>
      </c>
      <c r="L2571" t="s">
        <v>45</v>
      </c>
      <c r="M2571" t="s">
        <v>196</v>
      </c>
      <c r="N2571" t="s">
        <v>57</v>
      </c>
      <c r="O2571" t="s">
        <v>89</v>
      </c>
      <c r="P2571" t="s">
        <v>70</v>
      </c>
      <c r="Q2571" t="s">
        <v>50</v>
      </c>
      <c r="R2571" s="6">
        <f>_xlfn.XLOOKUP(CleanedData[[#This Row],[Product]],'02_Lookup_Tables'!$A$2:$A$126,'02_Lookup_Tables'!$B$2:$B$126)</f>
        <v>824.74</v>
      </c>
      <c r="S2571" t="str">
        <f>VLOOKUP(CleanedData[[#This Row],[Product]],'02_Lookup_Tables'!$H$2:$I$126,2,FALSE)</f>
        <v>Apparel</v>
      </c>
      <c r="T2571" t="str">
        <f>VLOOKUP(CleanedData[[#This Row],[Province]],'02_Lookup_Tables'!$D$2:$E$10,2, FALSE)</f>
        <v>Central Region</v>
      </c>
      <c r="U2571" t="str" cm="1">
        <f t="array" ref="U2571">_xlfn.IFS(CleanedData[[#This Row],[Purchase Amount]]&lt;500,"Low",
CleanedData[[#This Row],[Purchase Amount]]&lt;5000,"Medium",
TRUE,"High")</f>
        <v>Medium</v>
      </c>
      <c r="V2571" t="str">
        <f>TEXT(CleanedData[[#This Row],[Date]],"mmmm")</f>
        <v>March</v>
      </c>
      <c r="W2571" t="str">
        <f>"Q"&amp;ROUNDUP(MONTH(CleanedData[[#This Row],[Date]])/3,0)</f>
        <v>Q1</v>
      </c>
      <c r="X2571" t="str">
        <f>IF(CleanedData[[#This Row],[Purchase Amount]]&gt;=5000,"Yes","No")</f>
        <v>No</v>
      </c>
      <c r="Y2571">
        <f>IF(CleanedData[[#This Row],[Recommend]]="Yes",1,0)</f>
        <v>0</v>
      </c>
      <c r="Z2571" s="6">
        <f>CleanedData[[#This Row],[Purchase Amount]]*0.15</f>
        <v>123.711</v>
      </c>
      <c r="AA2571" s="6">
        <f>CleanedData[[#This Row],[Purchase Amount]]*1.15</f>
        <v>948.45099999999991</v>
      </c>
    </row>
    <row r="2572" spans="1:27" x14ac:dyDescent="0.3">
      <c r="A2572">
        <v>3091</v>
      </c>
      <c r="B2572" t="s">
        <v>2797</v>
      </c>
      <c r="C2572" s="1">
        <v>45609</v>
      </c>
      <c r="D2572">
        <v>71</v>
      </c>
      <c r="E2572" t="s">
        <v>52</v>
      </c>
      <c r="F2572" t="s">
        <v>72</v>
      </c>
      <c r="G2572" t="s">
        <v>345</v>
      </c>
      <c r="H2572">
        <v>3</v>
      </c>
      <c r="I2572" t="s">
        <v>45</v>
      </c>
      <c r="J2572" t="s">
        <v>43</v>
      </c>
      <c r="K2572" t="s">
        <v>64</v>
      </c>
      <c r="L2572" t="s">
        <v>42</v>
      </c>
      <c r="M2572" t="s">
        <v>208</v>
      </c>
      <c r="N2572" t="s">
        <v>48</v>
      </c>
      <c r="O2572" t="s">
        <v>89</v>
      </c>
      <c r="P2572" t="s">
        <v>49</v>
      </c>
      <c r="Q2572" t="s">
        <v>97</v>
      </c>
      <c r="R2572" s="6">
        <f>_xlfn.XLOOKUP(CleanedData[[#This Row],[Product]],'02_Lookup_Tables'!$A$2:$A$126,'02_Lookup_Tables'!$B$2:$B$126)</f>
        <v>574.49</v>
      </c>
      <c r="S2572" t="str">
        <f>VLOOKUP(CleanedData[[#This Row],[Product]],'02_Lookup_Tables'!$H$2:$I$126,2,FALSE)</f>
        <v>Toys &amp; Games</v>
      </c>
      <c r="T2572" t="str">
        <f>VLOOKUP(CleanedData[[#This Row],[Province]],'02_Lookup_Tables'!$D$2:$E$10,2, FALSE)</f>
        <v>Central Region</v>
      </c>
      <c r="U2572" t="str" cm="1">
        <f t="array" ref="U2572">_xlfn.IFS(CleanedData[[#This Row],[Purchase Amount]]&lt;500,"Low",
CleanedData[[#This Row],[Purchase Amount]]&lt;5000,"Medium",
TRUE,"High")</f>
        <v>Medium</v>
      </c>
      <c r="V2572" t="str">
        <f>TEXT(CleanedData[[#This Row],[Date]],"mmmm")</f>
        <v>November</v>
      </c>
      <c r="W2572" t="str">
        <f>"Q"&amp;ROUNDUP(MONTH(CleanedData[[#This Row],[Date]])/3,0)</f>
        <v>Q4</v>
      </c>
      <c r="X2572" t="str">
        <f>IF(CleanedData[[#This Row],[Purchase Amount]]&gt;=5000,"Yes","No")</f>
        <v>No</v>
      </c>
      <c r="Y2572">
        <f>IF(CleanedData[[#This Row],[Recommend]]="Yes",1,0)</f>
        <v>1</v>
      </c>
      <c r="Z2572" s="6">
        <f>CleanedData[[#This Row],[Purchase Amount]]*0.15</f>
        <v>86.173500000000004</v>
      </c>
      <c r="AA2572" s="6">
        <f>CleanedData[[#This Row],[Purchase Amount]]*1.15</f>
        <v>660.6635</v>
      </c>
    </row>
    <row r="2573" spans="1:27" x14ac:dyDescent="0.3">
      <c r="A2573">
        <v>3092</v>
      </c>
      <c r="B2573" t="s">
        <v>2798</v>
      </c>
      <c r="C2573" s="1">
        <v>45624</v>
      </c>
      <c r="D2573">
        <v>65</v>
      </c>
      <c r="E2573" t="s">
        <v>52</v>
      </c>
      <c r="F2573" t="s">
        <v>83</v>
      </c>
      <c r="G2573" t="s">
        <v>227</v>
      </c>
      <c r="H2573">
        <v>5</v>
      </c>
      <c r="I2573" t="s">
        <v>45</v>
      </c>
      <c r="J2573" t="s">
        <v>69</v>
      </c>
      <c r="K2573" t="s">
        <v>44</v>
      </c>
      <c r="L2573" t="s">
        <v>45</v>
      </c>
      <c r="M2573" t="s">
        <v>147</v>
      </c>
      <c r="N2573" t="s">
        <v>57</v>
      </c>
      <c r="O2573" t="s">
        <v>148</v>
      </c>
      <c r="P2573" t="s">
        <v>49</v>
      </c>
      <c r="Q2573" t="s">
        <v>97</v>
      </c>
      <c r="R2573" s="6">
        <f>_xlfn.XLOOKUP(CleanedData[[#This Row],[Product]],'02_Lookup_Tables'!$A$2:$A$126,'02_Lookup_Tables'!$B$2:$B$126)</f>
        <v>22574.95</v>
      </c>
      <c r="S2573" t="str">
        <f>VLOOKUP(CleanedData[[#This Row],[Product]],'02_Lookup_Tables'!$H$2:$I$126,2,FALSE)</f>
        <v>Electronics</v>
      </c>
      <c r="T2573" t="str">
        <f>VLOOKUP(CleanedData[[#This Row],[Province]],'02_Lookup_Tables'!$D$2:$E$10,2, FALSE)</f>
        <v>Western Region</v>
      </c>
      <c r="U2573" t="str" cm="1">
        <f t="array" ref="U2573">_xlfn.IFS(CleanedData[[#This Row],[Purchase Amount]]&lt;500,"Low",
CleanedData[[#This Row],[Purchase Amount]]&lt;5000,"Medium",
TRUE,"High")</f>
        <v>High</v>
      </c>
      <c r="V2573" t="str">
        <f>TEXT(CleanedData[[#This Row],[Date]],"mmmm")</f>
        <v>November</v>
      </c>
      <c r="W2573" t="str">
        <f>"Q"&amp;ROUNDUP(MONTH(CleanedData[[#This Row],[Date]])/3,0)</f>
        <v>Q4</v>
      </c>
      <c r="X2573" t="str">
        <f>IF(CleanedData[[#This Row],[Purchase Amount]]&gt;=5000,"Yes","No")</f>
        <v>Yes</v>
      </c>
      <c r="Y2573">
        <f>IF(CleanedData[[#This Row],[Recommend]]="Yes",1,0)</f>
        <v>1</v>
      </c>
      <c r="Z2573" s="6">
        <f>CleanedData[[#This Row],[Purchase Amount]]*0.15</f>
        <v>3386.2424999999998</v>
      </c>
      <c r="AA2573" s="6">
        <f>CleanedData[[#This Row],[Purchase Amount]]*1.15</f>
        <v>25961.192499999997</v>
      </c>
    </row>
    <row r="2574" spans="1:27" x14ac:dyDescent="0.3">
      <c r="A2574">
        <v>3094</v>
      </c>
      <c r="B2574" t="s">
        <v>2799</v>
      </c>
      <c r="C2574" s="1">
        <v>45703</v>
      </c>
      <c r="D2574">
        <v>55</v>
      </c>
      <c r="E2574" t="s">
        <v>52</v>
      </c>
      <c r="F2574" t="s">
        <v>77</v>
      </c>
      <c r="G2574" t="s">
        <v>284</v>
      </c>
      <c r="H2574">
        <v>5</v>
      </c>
      <c r="I2574" t="s">
        <v>45</v>
      </c>
      <c r="J2574" t="s">
        <v>54</v>
      </c>
      <c r="K2574" t="s">
        <v>55</v>
      </c>
      <c r="L2574" t="s">
        <v>42</v>
      </c>
      <c r="N2574" t="s">
        <v>57</v>
      </c>
      <c r="O2574" t="s">
        <v>134</v>
      </c>
      <c r="P2574" t="s">
        <v>8646</v>
      </c>
      <c r="Q2574" t="s">
        <v>50</v>
      </c>
      <c r="R2574" s="6">
        <f>_xlfn.XLOOKUP(CleanedData[[#This Row],[Product]],'02_Lookup_Tables'!$A$2:$A$126,'02_Lookup_Tables'!$B$2:$B$126)</f>
        <v>6698.54</v>
      </c>
      <c r="S2574" t="str">
        <f>VLOOKUP(CleanedData[[#This Row],[Product]],'02_Lookup_Tables'!$H$2:$I$126,2,FALSE)</f>
        <v>Electronics</v>
      </c>
      <c r="T2574" t="str">
        <f>VLOOKUP(CleanedData[[#This Row],[Province]],'02_Lookup_Tables'!$D$2:$E$10,2, FALSE)</f>
        <v>Central Region</v>
      </c>
      <c r="U2574" t="str" cm="1">
        <f t="array" ref="U2574">_xlfn.IFS(CleanedData[[#This Row],[Purchase Amount]]&lt;500,"Low",
CleanedData[[#This Row],[Purchase Amount]]&lt;5000,"Medium",
TRUE,"High")</f>
        <v>High</v>
      </c>
      <c r="V2574" t="str">
        <f>TEXT(CleanedData[[#This Row],[Date]],"mmmm")</f>
        <v>February</v>
      </c>
      <c r="W2574" t="str">
        <f>"Q"&amp;ROUNDUP(MONTH(CleanedData[[#This Row],[Date]])/3,0)</f>
        <v>Q1</v>
      </c>
      <c r="X2574" t="str">
        <f>IF(CleanedData[[#This Row],[Purchase Amount]]&gt;=5000,"Yes","No")</f>
        <v>Yes</v>
      </c>
      <c r="Y2574">
        <f>IF(CleanedData[[#This Row],[Recommend]]="Yes",1,0)</f>
        <v>1</v>
      </c>
      <c r="Z2574" s="6">
        <f>CleanedData[[#This Row],[Purchase Amount]]*0.15</f>
        <v>1004.7809999999999</v>
      </c>
      <c r="AA2574" s="6">
        <f>CleanedData[[#This Row],[Purchase Amount]]*1.15</f>
        <v>7703.320999999999</v>
      </c>
    </row>
    <row r="2575" spans="1:27" x14ac:dyDescent="0.3">
      <c r="A2575">
        <v>3095</v>
      </c>
      <c r="B2575" t="s">
        <v>2800</v>
      </c>
      <c r="C2575" s="1">
        <v>45356</v>
      </c>
      <c r="D2575">
        <v>79</v>
      </c>
      <c r="E2575" t="s">
        <v>60</v>
      </c>
      <c r="F2575" t="s">
        <v>68</v>
      </c>
      <c r="G2575" t="s">
        <v>472</v>
      </c>
      <c r="H2575">
        <v>4</v>
      </c>
      <c r="I2575" t="s">
        <v>45</v>
      </c>
      <c r="J2575" t="s">
        <v>43</v>
      </c>
      <c r="K2575" t="s">
        <v>64</v>
      </c>
      <c r="L2575" t="s">
        <v>42</v>
      </c>
      <c r="N2575" t="s">
        <v>96</v>
      </c>
      <c r="O2575" t="s">
        <v>134</v>
      </c>
      <c r="P2575" t="s">
        <v>8646</v>
      </c>
      <c r="Q2575" t="s">
        <v>97</v>
      </c>
      <c r="R2575" s="6">
        <f>_xlfn.XLOOKUP(CleanedData[[#This Row],[Product]],'02_Lookup_Tables'!$A$2:$A$126,'02_Lookup_Tables'!$B$2:$B$126)</f>
        <v>2216.12</v>
      </c>
      <c r="S2575" t="str">
        <f>VLOOKUP(CleanedData[[#This Row],[Product]],'02_Lookup_Tables'!$H$2:$I$126,2,FALSE)</f>
        <v>Beauty &amp; Personal Care</v>
      </c>
      <c r="T2575" t="str">
        <f>VLOOKUP(CleanedData[[#This Row],[Province]],'02_Lookup_Tables'!$D$2:$E$10,2, FALSE)</f>
        <v>Northern Region</v>
      </c>
      <c r="U2575" t="str" cm="1">
        <f t="array" ref="U2575">_xlfn.IFS(CleanedData[[#This Row],[Purchase Amount]]&lt;500,"Low",
CleanedData[[#This Row],[Purchase Amount]]&lt;5000,"Medium",
TRUE,"High")</f>
        <v>Medium</v>
      </c>
      <c r="V2575" t="str">
        <f>TEXT(CleanedData[[#This Row],[Date]],"mmmm")</f>
        <v>March</v>
      </c>
      <c r="W2575" t="str">
        <f>"Q"&amp;ROUNDUP(MONTH(CleanedData[[#This Row],[Date]])/3,0)</f>
        <v>Q1</v>
      </c>
      <c r="X2575" t="str">
        <f>IF(CleanedData[[#This Row],[Purchase Amount]]&gt;=5000,"Yes","No")</f>
        <v>No</v>
      </c>
      <c r="Y2575">
        <f>IF(CleanedData[[#This Row],[Recommend]]="Yes",1,0)</f>
        <v>1</v>
      </c>
      <c r="Z2575" s="6">
        <f>CleanedData[[#This Row],[Purchase Amount]]*0.15</f>
        <v>332.41799999999995</v>
      </c>
      <c r="AA2575" s="6">
        <f>CleanedData[[#This Row],[Purchase Amount]]*1.15</f>
        <v>2548.5379999999996</v>
      </c>
    </row>
    <row r="2576" spans="1:27" x14ac:dyDescent="0.3">
      <c r="A2576">
        <v>3096</v>
      </c>
      <c r="B2576" t="s">
        <v>2801</v>
      </c>
      <c r="C2576" s="1">
        <v>45482</v>
      </c>
      <c r="D2576">
        <v>30</v>
      </c>
      <c r="E2576" t="s">
        <v>52</v>
      </c>
      <c r="F2576" t="s">
        <v>72</v>
      </c>
      <c r="G2576" t="s">
        <v>128</v>
      </c>
      <c r="H2576">
        <v>1</v>
      </c>
      <c r="I2576" t="s">
        <v>45</v>
      </c>
      <c r="J2576" t="s">
        <v>54</v>
      </c>
      <c r="K2576" t="s">
        <v>44</v>
      </c>
      <c r="L2576" t="s">
        <v>45</v>
      </c>
      <c r="M2576" t="s">
        <v>100</v>
      </c>
      <c r="N2576" t="s">
        <v>80</v>
      </c>
      <c r="O2576" t="s">
        <v>48</v>
      </c>
      <c r="P2576" t="s">
        <v>49</v>
      </c>
      <c r="Q2576" t="s">
        <v>58</v>
      </c>
      <c r="R2576" s="6">
        <f>_xlfn.XLOOKUP(CleanedData[[#This Row],[Product]],'02_Lookup_Tables'!$A$2:$A$126,'02_Lookup_Tables'!$B$2:$B$126)</f>
        <v>3747.26</v>
      </c>
      <c r="S2576" t="str">
        <f>VLOOKUP(CleanedData[[#This Row],[Product]],'02_Lookup_Tables'!$H$2:$I$126,2,FALSE)</f>
        <v>Apparel</v>
      </c>
      <c r="T2576" t="str">
        <f>VLOOKUP(CleanedData[[#This Row],[Province]],'02_Lookup_Tables'!$D$2:$E$10,2, FALSE)</f>
        <v>Central Region</v>
      </c>
      <c r="U2576" t="str" cm="1">
        <f t="array" ref="U2576">_xlfn.IFS(CleanedData[[#This Row],[Purchase Amount]]&lt;500,"Low",
CleanedData[[#This Row],[Purchase Amount]]&lt;5000,"Medium",
TRUE,"High")</f>
        <v>Medium</v>
      </c>
      <c r="V2576" t="str">
        <f>TEXT(CleanedData[[#This Row],[Date]],"mmmm")</f>
        <v>July</v>
      </c>
      <c r="W2576" t="str">
        <f>"Q"&amp;ROUNDUP(MONTH(CleanedData[[#This Row],[Date]])/3,0)</f>
        <v>Q3</v>
      </c>
      <c r="X2576" t="str">
        <f>IF(CleanedData[[#This Row],[Purchase Amount]]&gt;=5000,"Yes","No")</f>
        <v>No</v>
      </c>
      <c r="Y2576">
        <f>IF(CleanedData[[#This Row],[Recommend]]="Yes",1,0)</f>
        <v>1</v>
      </c>
      <c r="Z2576" s="6">
        <f>CleanedData[[#This Row],[Purchase Amount]]*0.15</f>
        <v>562.08900000000006</v>
      </c>
      <c r="AA2576" s="6">
        <f>CleanedData[[#This Row],[Purchase Amount]]*1.15</f>
        <v>4309.3490000000002</v>
      </c>
    </row>
    <row r="2577" spans="1:27" x14ac:dyDescent="0.3">
      <c r="A2577">
        <v>3097</v>
      </c>
      <c r="B2577" t="s">
        <v>2802</v>
      </c>
      <c r="C2577" s="1">
        <v>45489</v>
      </c>
      <c r="D2577">
        <v>54</v>
      </c>
      <c r="E2577" t="s">
        <v>52</v>
      </c>
      <c r="F2577" t="s">
        <v>61</v>
      </c>
      <c r="G2577" t="s">
        <v>153</v>
      </c>
      <c r="H2577">
        <v>1</v>
      </c>
      <c r="I2577" t="s">
        <v>42</v>
      </c>
      <c r="J2577" t="s">
        <v>54</v>
      </c>
      <c r="K2577" t="s">
        <v>44</v>
      </c>
      <c r="L2577" t="s">
        <v>45</v>
      </c>
      <c r="M2577" t="s">
        <v>236</v>
      </c>
      <c r="N2577" t="s">
        <v>80</v>
      </c>
      <c r="O2577" t="s">
        <v>89</v>
      </c>
      <c r="P2577" t="s">
        <v>49</v>
      </c>
      <c r="Q2577" t="s">
        <v>93</v>
      </c>
      <c r="R2577" s="6">
        <f>_xlfn.XLOOKUP(CleanedData[[#This Row],[Product]],'02_Lookup_Tables'!$A$2:$A$126,'02_Lookup_Tables'!$B$2:$B$126)</f>
        <v>1011.68</v>
      </c>
      <c r="S2577" t="str">
        <f>VLOOKUP(CleanedData[[#This Row],[Product]],'02_Lookup_Tables'!$H$2:$I$126,2,FALSE)</f>
        <v>Accessories</v>
      </c>
      <c r="T2577" t="str">
        <f>VLOOKUP(CleanedData[[#This Row],[Province]],'02_Lookup_Tables'!$D$2:$E$10,2, FALSE)</f>
        <v>Southern Region</v>
      </c>
      <c r="U2577" t="str" cm="1">
        <f t="array" ref="U2577">_xlfn.IFS(CleanedData[[#This Row],[Purchase Amount]]&lt;500,"Low",
CleanedData[[#This Row],[Purchase Amount]]&lt;5000,"Medium",
TRUE,"High")</f>
        <v>Medium</v>
      </c>
      <c r="V2577" t="str">
        <f>TEXT(CleanedData[[#This Row],[Date]],"mmmm")</f>
        <v>July</v>
      </c>
      <c r="W2577" t="str">
        <f>"Q"&amp;ROUNDUP(MONTH(CleanedData[[#This Row],[Date]])/3,0)</f>
        <v>Q3</v>
      </c>
      <c r="X2577" t="str">
        <f>IF(CleanedData[[#This Row],[Purchase Amount]]&gt;=5000,"Yes","No")</f>
        <v>No</v>
      </c>
      <c r="Y2577">
        <f>IF(CleanedData[[#This Row],[Recommend]]="Yes",1,0)</f>
        <v>0</v>
      </c>
      <c r="Z2577" s="6">
        <f>CleanedData[[#This Row],[Purchase Amount]]*0.15</f>
        <v>151.75199999999998</v>
      </c>
      <c r="AA2577" s="6">
        <f>CleanedData[[#This Row],[Purchase Amount]]*1.15</f>
        <v>1163.4319999999998</v>
      </c>
    </row>
    <row r="2578" spans="1:27" x14ac:dyDescent="0.3">
      <c r="A2578">
        <v>3099</v>
      </c>
      <c r="B2578" t="s">
        <v>2803</v>
      </c>
      <c r="C2578" s="1">
        <v>45407</v>
      </c>
      <c r="D2578">
        <v>26</v>
      </c>
      <c r="E2578" t="s">
        <v>52</v>
      </c>
      <c r="F2578" t="s">
        <v>72</v>
      </c>
      <c r="G2578" t="s">
        <v>501</v>
      </c>
      <c r="H2578">
        <v>3</v>
      </c>
      <c r="I2578" t="s">
        <v>42</v>
      </c>
      <c r="J2578" t="s">
        <v>43</v>
      </c>
      <c r="K2578" t="s">
        <v>44</v>
      </c>
      <c r="L2578" t="s">
        <v>45</v>
      </c>
      <c r="M2578" t="s">
        <v>88</v>
      </c>
      <c r="N2578" t="s">
        <v>48</v>
      </c>
      <c r="O2578" t="s">
        <v>89</v>
      </c>
      <c r="P2578" t="s">
        <v>49</v>
      </c>
      <c r="Q2578" t="s">
        <v>58</v>
      </c>
      <c r="R2578" s="6">
        <f>_xlfn.XLOOKUP(CleanedData[[#This Row],[Product]],'02_Lookup_Tables'!$A$2:$A$126,'02_Lookup_Tables'!$B$2:$B$126)</f>
        <v>1482.94</v>
      </c>
      <c r="S2578" t="str">
        <f>VLOOKUP(CleanedData[[#This Row],[Product]],'02_Lookup_Tables'!$H$2:$I$126,2,FALSE)</f>
        <v>Home Devices</v>
      </c>
      <c r="T2578" t="str">
        <f>VLOOKUP(CleanedData[[#This Row],[Province]],'02_Lookup_Tables'!$D$2:$E$10,2, FALSE)</f>
        <v>Central Region</v>
      </c>
      <c r="U2578" t="str" cm="1">
        <f t="array" ref="U2578">_xlfn.IFS(CleanedData[[#This Row],[Purchase Amount]]&lt;500,"Low",
CleanedData[[#This Row],[Purchase Amount]]&lt;5000,"Medium",
TRUE,"High")</f>
        <v>Medium</v>
      </c>
      <c r="V2578" t="str">
        <f>TEXT(CleanedData[[#This Row],[Date]],"mmmm")</f>
        <v>April</v>
      </c>
      <c r="W2578" t="str">
        <f>"Q"&amp;ROUNDUP(MONTH(CleanedData[[#This Row],[Date]])/3,0)</f>
        <v>Q2</v>
      </c>
      <c r="X2578" t="str">
        <f>IF(CleanedData[[#This Row],[Purchase Amount]]&gt;=5000,"Yes","No")</f>
        <v>No</v>
      </c>
      <c r="Y2578">
        <f>IF(CleanedData[[#This Row],[Recommend]]="Yes",1,0)</f>
        <v>0</v>
      </c>
      <c r="Z2578" s="6">
        <f>CleanedData[[#This Row],[Purchase Amount]]*0.15</f>
        <v>222.441</v>
      </c>
      <c r="AA2578" s="6">
        <f>CleanedData[[#This Row],[Purchase Amount]]*1.15</f>
        <v>1705.3809999999999</v>
      </c>
    </row>
    <row r="2579" spans="1:27" x14ac:dyDescent="0.3">
      <c r="A2579">
        <v>3100</v>
      </c>
      <c r="B2579" t="s">
        <v>2804</v>
      </c>
      <c r="C2579" s="1">
        <v>45617</v>
      </c>
      <c r="D2579">
        <v>34</v>
      </c>
      <c r="E2579" t="s">
        <v>52</v>
      </c>
      <c r="F2579" t="s">
        <v>108</v>
      </c>
      <c r="G2579" t="s">
        <v>419</v>
      </c>
      <c r="H2579">
        <v>2</v>
      </c>
      <c r="I2579" t="s">
        <v>45</v>
      </c>
      <c r="J2579" t="s">
        <v>54</v>
      </c>
      <c r="K2579" t="s">
        <v>64</v>
      </c>
      <c r="L2579" t="s">
        <v>45</v>
      </c>
      <c r="M2579" t="s">
        <v>136</v>
      </c>
      <c r="N2579" t="s">
        <v>47</v>
      </c>
      <c r="O2579" t="s">
        <v>89</v>
      </c>
      <c r="P2579" t="s">
        <v>49</v>
      </c>
      <c r="Q2579" t="s">
        <v>58</v>
      </c>
      <c r="R2579" s="6">
        <f>_xlfn.XLOOKUP(CleanedData[[#This Row],[Product]],'02_Lookup_Tables'!$A$2:$A$126,'02_Lookup_Tables'!$B$2:$B$126)</f>
        <v>96.11</v>
      </c>
      <c r="S2579" t="str">
        <f>VLOOKUP(CleanedData[[#This Row],[Product]],'02_Lookup_Tables'!$H$2:$I$126,2,FALSE)</f>
        <v>Apparel</v>
      </c>
      <c r="T2579" t="str">
        <f>VLOOKUP(CleanedData[[#This Row],[Province]],'02_Lookup_Tables'!$D$2:$E$10,2, FALSE)</f>
        <v>Gauteng Region</v>
      </c>
      <c r="U2579" t="str" cm="1">
        <f t="array" ref="U2579">_xlfn.IFS(CleanedData[[#This Row],[Purchase Amount]]&lt;500,"Low",
CleanedData[[#This Row],[Purchase Amount]]&lt;5000,"Medium",
TRUE,"High")</f>
        <v>Low</v>
      </c>
      <c r="V2579" t="str">
        <f>TEXT(CleanedData[[#This Row],[Date]],"mmmm")</f>
        <v>November</v>
      </c>
      <c r="W2579" t="str">
        <f>"Q"&amp;ROUNDUP(MONTH(CleanedData[[#This Row],[Date]])/3,0)</f>
        <v>Q4</v>
      </c>
      <c r="X2579" t="str">
        <f>IF(CleanedData[[#This Row],[Purchase Amount]]&gt;=5000,"Yes","No")</f>
        <v>No</v>
      </c>
      <c r="Y2579">
        <f>IF(CleanedData[[#This Row],[Recommend]]="Yes",1,0)</f>
        <v>1</v>
      </c>
      <c r="Z2579" s="6">
        <f>CleanedData[[#This Row],[Purchase Amount]]*0.15</f>
        <v>14.416499999999999</v>
      </c>
      <c r="AA2579" s="6">
        <f>CleanedData[[#This Row],[Purchase Amount]]*1.15</f>
        <v>110.52649999999998</v>
      </c>
    </row>
    <row r="2580" spans="1:27" x14ac:dyDescent="0.3">
      <c r="A2580">
        <v>3101</v>
      </c>
      <c r="B2580" t="s">
        <v>2805</v>
      </c>
      <c r="C2580" s="1">
        <v>45936</v>
      </c>
      <c r="D2580">
        <v>69</v>
      </c>
      <c r="E2580" t="s">
        <v>52</v>
      </c>
      <c r="F2580" t="s">
        <v>125</v>
      </c>
      <c r="G2580" t="s">
        <v>248</v>
      </c>
      <c r="H2580">
        <v>4</v>
      </c>
      <c r="I2580" t="s">
        <v>45</v>
      </c>
      <c r="J2580" t="s">
        <v>43</v>
      </c>
      <c r="K2580" t="s">
        <v>64</v>
      </c>
      <c r="L2580" t="s">
        <v>45</v>
      </c>
      <c r="M2580" t="s">
        <v>136</v>
      </c>
      <c r="N2580" t="s">
        <v>96</v>
      </c>
      <c r="O2580" t="s">
        <v>89</v>
      </c>
      <c r="P2580" t="s">
        <v>70</v>
      </c>
      <c r="Q2580" t="s">
        <v>97</v>
      </c>
      <c r="R2580" s="6">
        <f>_xlfn.XLOOKUP(CleanedData[[#This Row],[Product]],'02_Lookup_Tables'!$A$2:$A$126,'02_Lookup_Tables'!$B$2:$B$126)</f>
        <v>8798.49</v>
      </c>
      <c r="S2580" t="str">
        <f>VLOOKUP(CleanedData[[#This Row],[Product]],'02_Lookup_Tables'!$H$2:$I$126,2,FALSE)</f>
        <v>Toys &amp; Games</v>
      </c>
      <c r="T2580" t="str">
        <f>VLOOKUP(CleanedData[[#This Row],[Province]],'02_Lookup_Tables'!$D$2:$E$10,2, FALSE)</f>
        <v>Western Region</v>
      </c>
      <c r="U2580" t="str" cm="1">
        <f t="array" ref="U2580">_xlfn.IFS(CleanedData[[#This Row],[Purchase Amount]]&lt;500,"Low",
CleanedData[[#This Row],[Purchase Amount]]&lt;5000,"Medium",
TRUE,"High")</f>
        <v>High</v>
      </c>
      <c r="V2580" t="str">
        <f>TEXT(CleanedData[[#This Row],[Date]],"mmmm")</f>
        <v>October</v>
      </c>
      <c r="W2580" t="str">
        <f>"Q"&amp;ROUNDUP(MONTH(CleanedData[[#This Row],[Date]])/3,0)</f>
        <v>Q4</v>
      </c>
      <c r="X2580" t="str">
        <f>IF(CleanedData[[#This Row],[Purchase Amount]]&gt;=5000,"Yes","No")</f>
        <v>Yes</v>
      </c>
      <c r="Y2580">
        <f>IF(CleanedData[[#This Row],[Recommend]]="Yes",1,0)</f>
        <v>1</v>
      </c>
      <c r="Z2580" s="6">
        <f>CleanedData[[#This Row],[Purchase Amount]]*0.15</f>
        <v>1319.7735</v>
      </c>
      <c r="AA2580" s="6">
        <f>CleanedData[[#This Row],[Purchase Amount]]*1.15</f>
        <v>10118.263499999999</v>
      </c>
    </row>
    <row r="2581" spans="1:27" x14ac:dyDescent="0.3">
      <c r="A2581">
        <v>3102</v>
      </c>
      <c r="B2581" t="s">
        <v>2806</v>
      </c>
      <c r="C2581" s="1">
        <v>45364</v>
      </c>
      <c r="D2581">
        <v>20</v>
      </c>
      <c r="E2581" t="s">
        <v>60</v>
      </c>
      <c r="F2581" t="s">
        <v>40</v>
      </c>
      <c r="G2581" t="s">
        <v>563</v>
      </c>
      <c r="H2581">
        <v>2</v>
      </c>
      <c r="I2581" t="s">
        <v>42</v>
      </c>
      <c r="J2581" t="s">
        <v>54</v>
      </c>
      <c r="K2581" t="s">
        <v>44</v>
      </c>
      <c r="L2581" t="s">
        <v>45</v>
      </c>
      <c r="M2581" t="s">
        <v>65</v>
      </c>
      <c r="N2581" t="s">
        <v>47</v>
      </c>
      <c r="O2581" t="s">
        <v>89</v>
      </c>
      <c r="P2581" t="s">
        <v>49</v>
      </c>
      <c r="Q2581" t="s">
        <v>66</v>
      </c>
      <c r="R2581" s="6">
        <f>_xlfn.XLOOKUP(CleanedData[[#This Row],[Product]],'02_Lookup_Tables'!$A$2:$A$126,'02_Lookup_Tables'!$B$2:$B$126)</f>
        <v>11052.57</v>
      </c>
      <c r="S2581" t="str">
        <f>VLOOKUP(CleanedData[[#This Row],[Product]],'02_Lookup_Tables'!$H$2:$I$126,2,FALSE)</f>
        <v>Electronics</v>
      </c>
      <c r="T2581" t="str">
        <f>VLOOKUP(CleanedData[[#This Row],[Province]],'02_Lookup_Tables'!$D$2:$E$10,2, FALSE)</f>
        <v>Northern Region</v>
      </c>
      <c r="U2581" t="str" cm="1">
        <f t="array" ref="U2581">_xlfn.IFS(CleanedData[[#This Row],[Purchase Amount]]&lt;500,"Low",
CleanedData[[#This Row],[Purchase Amount]]&lt;5000,"Medium",
TRUE,"High")</f>
        <v>High</v>
      </c>
      <c r="V2581" t="str">
        <f>TEXT(CleanedData[[#This Row],[Date]],"mmmm")</f>
        <v>March</v>
      </c>
      <c r="W2581" t="str">
        <f>"Q"&amp;ROUNDUP(MONTH(CleanedData[[#This Row],[Date]])/3,0)</f>
        <v>Q1</v>
      </c>
      <c r="X2581" t="str">
        <f>IF(CleanedData[[#This Row],[Purchase Amount]]&gt;=5000,"Yes","No")</f>
        <v>Yes</v>
      </c>
      <c r="Y2581">
        <f>IF(CleanedData[[#This Row],[Recommend]]="Yes",1,0)</f>
        <v>0</v>
      </c>
      <c r="Z2581" s="6">
        <f>CleanedData[[#This Row],[Purchase Amount]]*0.15</f>
        <v>1657.8854999999999</v>
      </c>
      <c r="AA2581" s="6">
        <f>CleanedData[[#This Row],[Purchase Amount]]*1.15</f>
        <v>12710.455499999998</v>
      </c>
    </row>
    <row r="2582" spans="1:27" x14ac:dyDescent="0.3">
      <c r="A2582">
        <v>3103</v>
      </c>
      <c r="B2582" t="s">
        <v>2807</v>
      </c>
      <c r="C2582" s="1">
        <v>45418</v>
      </c>
      <c r="D2582">
        <v>22</v>
      </c>
      <c r="E2582" t="s">
        <v>60</v>
      </c>
      <c r="F2582" t="s">
        <v>68</v>
      </c>
      <c r="G2582" t="s">
        <v>91</v>
      </c>
      <c r="H2582">
        <v>1</v>
      </c>
      <c r="I2582" t="s">
        <v>45</v>
      </c>
      <c r="J2582" t="s">
        <v>43</v>
      </c>
      <c r="K2582" t="s">
        <v>64</v>
      </c>
      <c r="L2582" t="s">
        <v>45</v>
      </c>
      <c r="M2582" t="s">
        <v>88</v>
      </c>
      <c r="N2582" t="s">
        <v>80</v>
      </c>
      <c r="O2582" t="s">
        <v>89</v>
      </c>
      <c r="P2582" t="s">
        <v>49</v>
      </c>
      <c r="Q2582" t="s">
        <v>66</v>
      </c>
      <c r="R2582" s="6">
        <f>_xlfn.XLOOKUP(CleanedData[[#This Row],[Product]],'02_Lookup_Tables'!$A$2:$A$126,'02_Lookup_Tables'!$B$2:$B$126)</f>
        <v>1370.56</v>
      </c>
      <c r="S2582" t="str">
        <f>VLOOKUP(CleanedData[[#This Row],[Product]],'02_Lookup_Tables'!$H$2:$I$126,2,FALSE)</f>
        <v>Electronics</v>
      </c>
      <c r="T2582" t="str">
        <f>VLOOKUP(CleanedData[[#This Row],[Province]],'02_Lookup_Tables'!$D$2:$E$10,2, FALSE)</f>
        <v>Northern Region</v>
      </c>
      <c r="U2582" t="str" cm="1">
        <f t="array" ref="U2582">_xlfn.IFS(CleanedData[[#This Row],[Purchase Amount]]&lt;500,"Low",
CleanedData[[#This Row],[Purchase Amount]]&lt;5000,"Medium",
TRUE,"High")</f>
        <v>Medium</v>
      </c>
      <c r="V2582" t="str">
        <f>TEXT(CleanedData[[#This Row],[Date]],"mmmm")</f>
        <v>May</v>
      </c>
      <c r="W2582" t="str">
        <f>"Q"&amp;ROUNDUP(MONTH(CleanedData[[#This Row],[Date]])/3,0)</f>
        <v>Q2</v>
      </c>
      <c r="X2582" t="str">
        <f>IF(CleanedData[[#This Row],[Purchase Amount]]&gt;=5000,"Yes","No")</f>
        <v>No</v>
      </c>
      <c r="Y2582">
        <f>IF(CleanedData[[#This Row],[Recommend]]="Yes",1,0)</f>
        <v>1</v>
      </c>
      <c r="Z2582" s="6">
        <f>CleanedData[[#This Row],[Purchase Amount]]*0.15</f>
        <v>205.58399999999997</v>
      </c>
      <c r="AA2582" s="6">
        <f>CleanedData[[#This Row],[Purchase Amount]]*1.15</f>
        <v>1576.1439999999998</v>
      </c>
    </row>
    <row r="2583" spans="1:27" x14ac:dyDescent="0.3">
      <c r="A2583">
        <v>3104</v>
      </c>
      <c r="B2583" t="s">
        <v>2808</v>
      </c>
      <c r="C2583" s="1">
        <v>45353</v>
      </c>
      <c r="E2583" t="s">
        <v>60</v>
      </c>
      <c r="F2583" t="s">
        <v>68</v>
      </c>
      <c r="G2583" t="s">
        <v>109</v>
      </c>
      <c r="H2583">
        <v>2</v>
      </c>
      <c r="I2583" t="s">
        <v>45</v>
      </c>
      <c r="J2583" t="s">
        <v>63</v>
      </c>
      <c r="K2583" t="s">
        <v>55</v>
      </c>
      <c r="L2583" t="s">
        <v>45</v>
      </c>
      <c r="M2583" t="s">
        <v>46</v>
      </c>
      <c r="N2583" t="s">
        <v>47</v>
      </c>
      <c r="O2583" t="s">
        <v>89</v>
      </c>
      <c r="P2583" t="s">
        <v>49</v>
      </c>
      <c r="Q2583" t="s">
        <v>166</v>
      </c>
      <c r="R2583" s="6">
        <f>_xlfn.XLOOKUP(CleanedData[[#This Row],[Product]],'02_Lookup_Tables'!$A$2:$A$126,'02_Lookup_Tables'!$B$2:$B$126)</f>
        <v>228.08</v>
      </c>
      <c r="S2583" t="str">
        <f>VLOOKUP(CleanedData[[#This Row],[Product]],'02_Lookup_Tables'!$H$2:$I$126,2,FALSE)</f>
        <v>Apparel</v>
      </c>
      <c r="T2583" t="str">
        <f>VLOOKUP(CleanedData[[#This Row],[Province]],'02_Lookup_Tables'!$D$2:$E$10,2, FALSE)</f>
        <v>Northern Region</v>
      </c>
      <c r="U2583" t="str" cm="1">
        <f t="array" ref="U2583">_xlfn.IFS(CleanedData[[#This Row],[Purchase Amount]]&lt;500,"Low",
CleanedData[[#This Row],[Purchase Amount]]&lt;5000,"Medium",
TRUE,"High")</f>
        <v>Low</v>
      </c>
      <c r="V2583" t="str">
        <f>TEXT(CleanedData[[#This Row],[Date]],"mmmm")</f>
        <v>March</v>
      </c>
      <c r="W2583" t="str">
        <f>"Q"&amp;ROUNDUP(MONTH(CleanedData[[#This Row],[Date]])/3,0)</f>
        <v>Q1</v>
      </c>
      <c r="X2583" t="str">
        <f>IF(CleanedData[[#This Row],[Purchase Amount]]&gt;=5000,"Yes","No")</f>
        <v>No</v>
      </c>
      <c r="Y2583">
        <f>IF(CleanedData[[#This Row],[Recommend]]="Yes",1,0)</f>
        <v>1</v>
      </c>
      <c r="Z2583" s="6">
        <f>CleanedData[[#This Row],[Purchase Amount]]*0.15</f>
        <v>34.212000000000003</v>
      </c>
      <c r="AA2583" s="6">
        <f>CleanedData[[#This Row],[Purchase Amount]]*1.15</f>
        <v>262.29199999999997</v>
      </c>
    </row>
    <row r="2584" spans="1:27" x14ac:dyDescent="0.3">
      <c r="A2584">
        <v>3106</v>
      </c>
      <c r="B2584" t="s">
        <v>2809</v>
      </c>
      <c r="C2584" s="1">
        <v>45625</v>
      </c>
      <c r="D2584">
        <v>53</v>
      </c>
      <c r="E2584" t="s">
        <v>60</v>
      </c>
      <c r="F2584" t="s">
        <v>72</v>
      </c>
      <c r="G2584" t="s">
        <v>116</v>
      </c>
      <c r="H2584">
        <v>2</v>
      </c>
      <c r="I2584" t="s">
        <v>45</v>
      </c>
      <c r="J2584" t="s">
        <v>69</v>
      </c>
      <c r="K2584" t="s">
        <v>64</v>
      </c>
      <c r="L2584" t="s">
        <v>42</v>
      </c>
      <c r="M2584" t="s">
        <v>85</v>
      </c>
      <c r="N2584" t="s">
        <v>47</v>
      </c>
      <c r="O2584" t="s">
        <v>48</v>
      </c>
      <c r="P2584" t="s">
        <v>49</v>
      </c>
      <c r="Q2584" t="s">
        <v>93</v>
      </c>
      <c r="R2584" s="6">
        <f>_xlfn.XLOOKUP(CleanedData[[#This Row],[Product]],'02_Lookup_Tables'!$A$2:$A$126,'02_Lookup_Tables'!$B$2:$B$126)</f>
        <v>869.65</v>
      </c>
      <c r="S2584" t="str">
        <f>VLOOKUP(CleanedData[[#This Row],[Product]],'02_Lookup_Tables'!$H$2:$I$126,2,FALSE)</f>
        <v>Toys &amp; Games</v>
      </c>
      <c r="T2584" t="str">
        <f>VLOOKUP(CleanedData[[#This Row],[Province]],'02_Lookup_Tables'!$D$2:$E$10,2, FALSE)</f>
        <v>Central Region</v>
      </c>
      <c r="U2584" t="str" cm="1">
        <f t="array" ref="U2584">_xlfn.IFS(CleanedData[[#This Row],[Purchase Amount]]&lt;500,"Low",
CleanedData[[#This Row],[Purchase Amount]]&lt;5000,"Medium",
TRUE,"High")</f>
        <v>Medium</v>
      </c>
      <c r="V2584" t="str">
        <f>TEXT(CleanedData[[#This Row],[Date]],"mmmm")</f>
        <v>November</v>
      </c>
      <c r="W2584" t="str">
        <f>"Q"&amp;ROUNDUP(MONTH(CleanedData[[#This Row],[Date]])/3,0)</f>
        <v>Q4</v>
      </c>
      <c r="X2584" t="str">
        <f>IF(CleanedData[[#This Row],[Purchase Amount]]&gt;=5000,"Yes","No")</f>
        <v>No</v>
      </c>
      <c r="Y2584">
        <f>IF(CleanedData[[#This Row],[Recommend]]="Yes",1,0)</f>
        <v>1</v>
      </c>
      <c r="Z2584" s="6">
        <f>CleanedData[[#This Row],[Purchase Amount]]*0.15</f>
        <v>130.44749999999999</v>
      </c>
      <c r="AA2584" s="6">
        <f>CleanedData[[#This Row],[Purchase Amount]]*1.15</f>
        <v>1000.0974999999999</v>
      </c>
    </row>
    <row r="2585" spans="1:27" x14ac:dyDescent="0.3">
      <c r="A2585">
        <v>3107</v>
      </c>
      <c r="B2585" t="s">
        <v>2810</v>
      </c>
      <c r="C2585" s="1">
        <v>45373</v>
      </c>
      <c r="E2585" t="s">
        <v>52</v>
      </c>
      <c r="F2585" t="s">
        <v>68</v>
      </c>
      <c r="G2585" t="s">
        <v>340</v>
      </c>
      <c r="H2585">
        <v>5</v>
      </c>
      <c r="I2585" t="s">
        <v>42</v>
      </c>
      <c r="J2585" t="s">
        <v>74</v>
      </c>
      <c r="K2585" t="s">
        <v>44</v>
      </c>
      <c r="L2585" t="s">
        <v>45</v>
      </c>
      <c r="M2585" t="s">
        <v>46</v>
      </c>
      <c r="N2585" t="s">
        <v>57</v>
      </c>
      <c r="O2585" t="s">
        <v>89</v>
      </c>
      <c r="P2585" t="s">
        <v>70</v>
      </c>
      <c r="Q2585" t="s">
        <v>166</v>
      </c>
      <c r="R2585" s="6">
        <f>_xlfn.XLOOKUP(CleanedData[[#This Row],[Product]],'02_Lookup_Tables'!$A$2:$A$126,'02_Lookup_Tables'!$B$2:$B$126)</f>
        <v>828.82</v>
      </c>
      <c r="S2585" t="str">
        <f>VLOOKUP(CleanedData[[#This Row],[Product]],'02_Lookup_Tables'!$H$2:$I$126,2,FALSE)</f>
        <v>Home Devices</v>
      </c>
      <c r="T2585" t="str">
        <f>VLOOKUP(CleanedData[[#This Row],[Province]],'02_Lookup_Tables'!$D$2:$E$10,2, FALSE)</f>
        <v>Northern Region</v>
      </c>
      <c r="U2585" t="str" cm="1">
        <f t="array" ref="U2585">_xlfn.IFS(CleanedData[[#This Row],[Purchase Amount]]&lt;500,"Low",
CleanedData[[#This Row],[Purchase Amount]]&lt;5000,"Medium",
TRUE,"High")</f>
        <v>Medium</v>
      </c>
      <c r="V2585" t="str">
        <f>TEXT(CleanedData[[#This Row],[Date]],"mmmm")</f>
        <v>March</v>
      </c>
      <c r="W2585" t="str">
        <f>"Q"&amp;ROUNDUP(MONTH(CleanedData[[#This Row],[Date]])/3,0)</f>
        <v>Q1</v>
      </c>
      <c r="X2585" t="str">
        <f>IF(CleanedData[[#This Row],[Purchase Amount]]&gt;=5000,"Yes","No")</f>
        <v>No</v>
      </c>
      <c r="Y2585">
        <f>IF(CleanedData[[#This Row],[Recommend]]="Yes",1,0)</f>
        <v>0</v>
      </c>
      <c r="Z2585" s="6">
        <f>CleanedData[[#This Row],[Purchase Amount]]*0.15</f>
        <v>124.32300000000001</v>
      </c>
      <c r="AA2585" s="6">
        <f>CleanedData[[#This Row],[Purchase Amount]]*1.15</f>
        <v>953.14300000000003</v>
      </c>
    </row>
    <row r="2586" spans="1:27" x14ac:dyDescent="0.3">
      <c r="A2586">
        <v>3108</v>
      </c>
      <c r="B2586" t="s">
        <v>2811</v>
      </c>
      <c r="C2586" s="1">
        <v>46009</v>
      </c>
      <c r="D2586">
        <v>76</v>
      </c>
      <c r="E2586" t="s">
        <v>60</v>
      </c>
      <c r="F2586" t="s">
        <v>40</v>
      </c>
      <c r="G2586" t="s">
        <v>450</v>
      </c>
      <c r="H2586">
        <v>1</v>
      </c>
      <c r="I2586" t="s">
        <v>45</v>
      </c>
      <c r="J2586" t="s">
        <v>54</v>
      </c>
      <c r="K2586" t="s">
        <v>64</v>
      </c>
      <c r="L2586" t="s">
        <v>42</v>
      </c>
      <c r="M2586" t="s">
        <v>184</v>
      </c>
      <c r="N2586" t="s">
        <v>80</v>
      </c>
      <c r="O2586" t="s">
        <v>148</v>
      </c>
      <c r="P2586" t="s">
        <v>70</v>
      </c>
      <c r="Q2586" t="s">
        <v>97</v>
      </c>
      <c r="R2586" s="6">
        <f>_xlfn.XLOOKUP(CleanedData[[#This Row],[Product]],'02_Lookup_Tables'!$A$2:$A$126,'02_Lookup_Tables'!$B$2:$B$126)</f>
        <v>74.72</v>
      </c>
      <c r="S2586" t="str">
        <f>VLOOKUP(CleanedData[[#This Row],[Product]],'02_Lookup_Tables'!$H$2:$I$126,2,FALSE)</f>
        <v>Food</v>
      </c>
      <c r="T2586" t="str">
        <f>VLOOKUP(CleanedData[[#This Row],[Province]],'02_Lookup_Tables'!$D$2:$E$10,2, FALSE)</f>
        <v>Northern Region</v>
      </c>
      <c r="U2586" t="str" cm="1">
        <f t="array" ref="U2586">_xlfn.IFS(CleanedData[[#This Row],[Purchase Amount]]&lt;500,"Low",
CleanedData[[#This Row],[Purchase Amount]]&lt;5000,"Medium",
TRUE,"High")</f>
        <v>Low</v>
      </c>
      <c r="V2586" t="str">
        <f>TEXT(CleanedData[[#This Row],[Date]],"mmmm")</f>
        <v>December</v>
      </c>
      <c r="W2586" t="str">
        <f>"Q"&amp;ROUNDUP(MONTH(CleanedData[[#This Row],[Date]])/3,0)</f>
        <v>Q4</v>
      </c>
      <c r="X2586" t="str">
        <f>IF(CleanedData[[#This Row],[Purchase Amount]]&gt;=5000,"Yes","No")</f>
        <v>No</v>
      </c>
      <c r="Y2586">
        <f>IF(CleanedData[[#This Row],[Recommend]]="Yes",1,0)</f>
        <v>1</v>
      </c>
      <c r="Z2586" s="6">
        <f>CleanedData[[#This Row],[Purchase Amount]]*0.15</f>
        <v>11.208</v>
      </c>
      <c r="AA2586" s="6">
        <f>CleanedData[[#This Row],[Purchase Amount]]*1.15</f>
        <v>85.927999999999997</v>
      </c>
    </row>
    <row r="2587" spans="1:27" x14ac:dyDescent="0.3">
      <c r="A2587">
        <v>3109</v>
      </c>
      <c r="B2587" t="s">
        <v>2812</v>
      </c>
      <c r="C2587" s="1">
        <v>45567</v>
      </c>
      <c r="D2587">
        <v>66</v>
      </c>
      <c r="E2587" t="s">
        <v>52</v>
      </c>
      <c r="F2587" t="s">
        <v>83</v>
      </c>
      <c r="G2587" t="s">
        <v>336</v>
      </c>
      <c r="H2587">
        <v>4</v>
      </c>
      <c r="I2587" t="s">
        <v>45</v>
      </c>
      <c r="J2587" t="s">
        <v>63</v>
      </c>
      <c r="K2587" t="s">
        <v>64</v>
      </c>
      <c r="L2587" t="s">
        <v>42</v>
      </c>
      <c r="M2587" t="s">
        <v>175</v>
      </c>
      <c r="N2587" t="s">
        <v>96</v>
      </c>
      <c r="O2587" t="s">
        <v>89</v>
      </c>
      <c r="P2587" t="s">
        <v>70</v>
      </c>
      <c r="Q2587" t="s">
        <v>97</v>
      </c>
      <c r="R2587" s="6">
        <f>_xlfn.XLOOKUP(CleanedData[[#This Row],[Product]],'02_Lookup_Tables'!$A$2:$A$126,'02_Lookup_Tables'!$B$2:$B$126)</f>
        <v>812.2</v>
      </c>
      <c r="S2587" t="str">
        <f>VLOOKUP(CleanedData[[#This Row],[Product]],'02_Lookup_Tables'!$H$2:$I$126,2,FALSE)</f>
        <v>Sports &amp; Outdoors</v>
      </c>
      <c r="T2587" t="str">
        <f>VLOOKUP(CleanedData[[#This Row],[Province]],'02_Lookup_Tables'!$D$2:$E$10,2, FALSE)</f>
        <v>Western Region</v>
      </c>
      <c r="U2587" t="str" cm="1">
        <f t="array" ref="U2587">_xlfn.IFS(CleanedData[[#This Row],[Purchase Amount]]&lt;500,"Low",
CleanedData[[#This Row],[Purchase Amount]]&lt;5000,"Medium",
TRUE,"High")</f>
        <v>Medium</v>
      </c>
      <c r="V2587" t="str">
        <f>TEXT(CleanedData[[#This Row],[Date]],"mmmm")</f>
        <v>October</v>
      </c>
      <c r="W2587" t="str">
        <f>"Q"&amp;ROUNDUP(MONTH(CleanedData[[#This Row],[Date]])/3,0)</f>
        <v>Q4</v>
      </c>
      <c r="X2587" t="str">
        <f>IF(CleanedData[[#This Row],[Purchase Amount]]&gt;=5000,"Yes","No")</f>
        <v>No</v>
      </c>
      <c r="Y2587">
        <f>IF(CleanedData[[#This Row],[Recommend]]="Yes",1,0)</f>
        <v>1</v>
      </c>
      <c r="Z2587" s="6">
        <f>CleanedData[[#This Row],[Purchase Amount]]*0.15</f>
        <v>121.83</v>
      </c>
      <c r="AA2587" s="6">
        <f>CleanedData[[#This Row],[Purchase Amount]]*1.15</f>
        <v>934.03</v>
      </c>
    </row>
    <row r="2588" spans="1:27" x14ac:dyDescent="0.3">
      <c r="A2588">
        <v>3110</v>
      </c>
      <c r="B2588" t="s">
        <v>2813</v>
      </c>
      <c r="C2588" s="1">
        <v>45674</v>
      </c>
      <c r="D2588">
        <v>62</v>
      </c>
      <c r="E2588" t="s">
        <v>39</v>
      </c>
      <c r="F2588" t="s">
        <v>40</v>
      </c>
      <c r="G2588" t="s">
        <v>278</v>
      </c>
      <c r="H2588">
        <v>5</v>
      </c>
      <c r="I2588" t="s">
        <v>42</v>
      </c>
      <c r="J2588" t="s">
        <v>54</v>
      </c>
      <c r="K2588" t="s">
        <v>64</v>
      </c>
      <c r="L2588" t="s">
        <v>42</v>
      </c>
      <c r="M2588" t="s">
        <v>151</v>
      </c>
      <c r="N2588" t="s">
        <v>57</v>
      </c>
      <c r="O2588" t="s">
        <v>89</v>
      </c>
      <c r="P2588" t="s">
        <v>70</v>
      </c>
      <c r="Q2588" t="s">
        <v>50</v>
      </c>
      <c r="R2588" s="6">
        <f>_xlfn.XLOOKUP(CleanedData[[#This Row],[Product]],'02_Lookup_Tables'!$A$2:$A$126,'02_Lookup_Tables'!$B$2:$B$126)</f>
        <v>45.96</v>
      </c>
      <c r="S2588" t="str">
        <f>VLOOKUP(CleanedData[[#This Row],[Product]],'02_Lookup_Tables'!$H$2:$I$126,2,FALSE)</f>
        <v>Food</v>
      </c>
      <c r="T2588" t="str">
        <f>VLOOKUP(CleanedData[[#This Row],[Province]],'02_Lookup_Tables'!$D$2:$E$10,2, FALSE)</f>
        <v>Northern Region</v>
      </c>
      <c r="U2588" t="str" cm="1">
        <f t="array" ref="U2588">_xlfn.IFS(CleanedData[[#This Row],[Purchase Amount]]&lt;500,"Low",
CleanedData[[#This Row],[Purchase Amount]]&lt;5000,"Medium",
TRUE,"High")</f>
        <v>Low</v>
      </c>
      <c r="V2588" t="str">
        <f>TEXT(CleanedData[[#This Row],[Date]],"mmmm")</f>
        <v>January</v>
      </c>
      <c r="W2588" t="str">
        <f>"Q"&amp;ROUNDUP(MONTH(CleanedData[[#This Row],[Date]])/3,0)</f>
        <v>Q1</v>
      </c>
      <c r="X2588" t="str">
        <f>IF(CleanedData[[#This Row],[Purchase Amount]]&gt;=5000,"Yes","No")</f>
        <v>No</v>
      </c>
      <c r="Y2588">
        <f>IF(CleanedData[[#This Row],[Recommend]]="Yes",1,0)</f>
        <v>0</v>
      </c>
      <c r="Z2588" s="6">
        <f>CleanedData[[#This Row],[Purchase Amount]]*0.15</f>
        <v>6.8940000000000001</v>
      </c>
      <c r="AA2588" s="6">
        <f>CleanedData[[#This Row],[Purchase Amount]]*1.15</f>
        <v>52.853999999999999</v>
      </c>
    </row>
    <row r="2589" spans="1:27" x14ac:dyDescent="0.3">
      <c r="A2589">
        <v>3112</v>
      </c>
      <c r="B2589" t="s">
        <v>2814</v>
      </c>
      <c r="C2589" s="1">
        <v>45600</v>
      </c>
      <c r="D2589">
        <v>67</v>
      </c>
      <c r="E2589" t="s">
        <v>60</v>
      </c>
      <c r="F2589" t="s">
        <v>130</v>
      </c>
      <c r="G2589" t="s">
        <v>216</v>
      </c>
      <c r="H2589">
        <v>4</v>
      </c>
      <c r="I2589" t="s">
        <v>45</v>
      </c>
      <c r="J2589" t="s">
        <v>74</v>
      </c>
      <c r="K2589" t="s">
        <v>64</v>
      </c>
      <c r="L2589" t="s">
        <v>42</v>
      </c>
      <c r="M2589" t="s">
        <v>208</v>
      </c>
      <c r="N2589" t="s">
        <v>96</v>
      </c>
      <c r="O2589" t="s">
        <v>89</v>
      </c>
      <c r="P2589" t="s">
        <v>70</v>
      </c>
      <c r="Q2589" t="s">
        <v>97</v>
      </c>
      <c r="R2589" s="6">
        <f>_xlfn.XLOOKUP(CleanedData[[#This Row],[Product]],'02_Lookup_Tables'!$A$2:$A$126,'02_Lookup_Tables'!$B$2:$B$126)</f>
        <v>929.55</v>
      </c>
      <c r="S2589" t="str">
        <f>VLOOKUP(CleanedData[[#This Row],[Product]],'02_Lookup_Tables'!$H$2:$I$126,2,FALSE)</f>
        <v>Accessories</v>
      </c>
      <c r="T2589" t="str">
        <f>VLOOKUP(CleanedData[[#This Row],[Province]],'02_Lookup_Tables'!$D$2:$E$10,2, FALSE)</f>
        <v>Eastern Region</v>
      </c>
      <c r="U2589" t="str" cm="1">
        <f t="array" ref="U2589">_xlfn.IFS(CleanedData[[#This Row],[Purchase Amount]]&lt;500,"Low",
CleanedData[[#This Row],[Purchase Amount]]&lt;5000,"Medium",
TRUE,"High")</f>
        <v>Medium</v>
      </c>
      <c r="V2589" t="str">
        <f>TEXT(CleanedData[[#This Row],[Date]],"mmmm")</f>
        <v>November</v>
      </c>
      <c r="W2589" t="str">
        <f>"Q"&amp;ROUNDUP(MONTH(CleanedData[[#This Row],[Date]])/3,0)</f>
        <v>Q4</v>
      </c>
      <c r="X2589" t="str">
        <f>IF(CleanedData[[#This Row],[Purchase Amount]]&gt;=5000,"Yes","No")</f>
        <v>No</v>
      </c>
      <c r="Y2589">
        <f>IF(CleanedData[[#This Row],[Recommend]]="Yes",1,0)</f>
        <v>1</v>
      </c>
      <c r="Z2589" s="6">
        <f>CleanedData[[#This Row],[Purchase Amount]]*0.15</f>
        <v>139.43249999999998</v>
      </c>
      <c r="AA2589" s="6">
        <f>CleanedData[[#This Row],[Purchase Amount]]*1.15</f>
        <v>1068.9824999999998</v>
      </c>
    </row>
    <row r="2590" spans="1:27" x14ac:dyDescent="0.3">
      <c r="A2590">
        <v>3113</v>
      </c>
      <c r="B2590" t="s">
        <v>2815</v>
      </c>
      <c r="C2590" s="1">
        <v>45996</v>
      </c>
      <c r="D2590">
        <v>38</v>
      </c>
      <c r="E2590" t="s">
        <v>52</v>
      </c>
      <c r="F2590" t="s">
        <v>83</v>
      </c>
      <c r="G2590" t="s">
        <v>505</v>
      </c>
      <c r="H2590">
        <v>1</v>
      </c>
      <c r="I2590" t="s">
        <v>42</v>
      </c>
      <c r="J2590" t="s">
        <v>54</v>
      </c>
      <c r="K2590" t="s">
        <v>64</v>
      </c>
      <c r="L2590" t="s">
        <v>45</v>
      </c>
      <c r="M2590" t="s">
        <v>208</v>
      </c>
      <c r="N2590" t="s">
        <v>80</v>
      </c>
      <c r="O2590" t="s">
        <v>89</v>
      </c>
      <c r="P2590" t="s">
        <v>49</v>
      </c>
      <c r="Q2590" t="s">
        <v>81</v>
      </c>
      <c r="R2590" s="6">
        <f>_xlfn.XLOOKUP(CleanedData[[#This Row],[Product]],'02_Lookup_Tables'!$A$2:$A$126,'02_Lookup_Tables'!$B$2:$B$126)</f>
        <v>2572.02</v>
      </c>
      <c r="S2590" t="str">
        <f>VLOOKUP(CleanedData[[#This Row],[Product]],'02_Lookup_Tables'!$H$2:$I$126,2,FALSE)</f>
        <v>Home &amp; Living</v>
      </c>
      <c r="T2590" t="str">
        <f>VLOOKUP(CleanedData[[#This Row],[Province]],'02_Lookup_Tables'!$D$2:$E$10,2, FALSE)</f>
        <v>Western Region</v>
      </c>
      <c r="U2590" t="str" cm="1">
        <f t="array" ref="U2590">_xlfn.IFS(CleanedData[[#This Row],[Purchase Amount]]&lt;500,"Low",
CleanedData[[#This Row],[Purchase Amount]]&lt;5000,"Medium",
TRUE,"High")</f>
        <v>Medium</v>
      </c>
      <c r="V2590" t="str">
        <f>TEXT(CleanedData[[#This Row],[Date]],"mmmm")</f>
        <v>December</v>
      </c>
      <c r="W2590" t="str">
        <f>"Q"&amp;ROUNDUP(MONTH(CleanedData[[#This Row],[Date]])/3,0)</f>
        <v>Q4</v>
      </c>
      <c r="X2590" t="str">
        <f>IF(CleanedData[[#This Row],[Purchase Amount]]&gt;=5000,"Yes","No")</f>
        <v>No</v>
      </c>
      <c r="Y2590">
        <f>IF(CleanedData[[#This Row],[Recommend]]="Yes",1,0)</f>
        <v>0</v>
      </c>
      <c r="Z2590" s="6">
        <f>CleanedData[[#This Row],[Purchase Amount]]*0.15</f>
        <v>385.803</v>
      </c>
      <c r="AA2590" s="6">
        <f>CleanedData[[#This Row],[Purchase Amount]]*1.15</f>
        <v>2957.8229999999999</v>
      </c>
    </row>
    <row r="2591" spans="1:27" x14ac:dyDescent="0.3">
      <c r="A2591">
        <v>3114</v>
      </c>
      <c r="B2591" t="s">
        <v>2816</v>
      </c>
      <c r="C2591" s="1">
        <v>45919</v>
      </c>
      <c r="D2591">
        <v>25</v>
      </c>
      <c r="E2591" t="s">
        <v>52</v>
      </c>
      <c r="F2591" t="s">
        <v>130</v>
      </c>
      <c r="G2591" t="s">
        <v>233</v>
      </c>
      <c r="H2591">
        <v>3</v>
      </c>
      <c r="I2591" t="s">
        <v>42</v>
      </c>
      <c r="J2591" t="s">
        <v>43</v>
      </c>
      <c r="K2591" t="s">
        <v>55</v>
      </c>
      <c r="L2591" t="s">
        <v>45</v>
      </c>
      <c r="M2591" t="s">
        <v>46</v>
      </c>
      <c r="N2591" t="s">
        <v>48</v>
      </c>
      <c r="O2591" t="s">
        <v>89</v>
      </c>
      <c r="P2591" t="s">
        <v>49</v>
      </c>
      <c r="Q2591" t="s">
        <v>58</v>
      </c>
      <c r="R2591" s="6">
        <f>_xlfn.XLOOKUP(CleanedData[[#This Row],[Product]],'02_Lookup_Tables'!$A$2:$A$126,'02_Lookup_Tables'!$B$2:$B$126)</f>
        <v>324.35000000000002</v>
      </c>
      <c r="S2591" t="str">
        <f>VLOOKUP(CleanedData[[#This Row],[Product]],'02_Lookup_Tables'!$H$2:$I$126,2,FALSE)</f>
        <v>Apparel</v>
      </c>
      <c r="T2591" t="str">
        <f>VLOOKUP(CleanedData[[#This Row],[Province]],'02_Lookup_Tables'!$D$2:$E$10,2, FALSE)</f>
        <v>Eastern Region</v>
      </c>
      <c r="U2591" t="str" cm="1">
        <f t="array" ref="U2591">_xlfn.IFS(CleanedData[[#This Row],[Purchase Amount]]&lt;500,"Low",
CleanedData[[#This Row],[Purchase Amount]]&lt;5000,"Medium",
TRUE,"High")</f>
        <v>Low</v>
      </c>
      <c r="V2591" t="str">
        <f>TEXT(CleanedData[[#This Row],[Date]],"mmmm")</f>
        <v>September</v>
      </c>
      <c r="W2591" t="str">
        <f>"Q"&amp;ROUNDUP(MONTH(CleanedData[[#This Row],[Date]])/3,0)</f>
        <v>Q3</v>
      </c>
      <c r="X2591" t="str">
        <f>IF(CleanedData[[#This Row],[Purchase Amount]]&gt;=5000,"Yes","No")</f>
        <v>No</v>
      </c>
      <c r="Y2591">
        <f>IF(CleanedData[[#This Row],[Recommend]]="Yes",1,0)</f>
        <v>0</v>
      </c>
      <c r="Z2591" s="6">
        <f>CleanedData[[#This Row],[Purchase Amount]]*0.15</f>
        <v>48.652500000000003</v>
      </c>
      <c r="AA2591" s="6">
        <f>CleanedData[[#This Row],[Purchase Amount]]*1.15</f>
        <v>373.0025</v>
      </c>
    </row>
    <row r="2592" spans="1:27" x14ac:dyDescent="0.3">
      <c r="A2592">
        <v>3115</v>
      </c>
      <c r="B2592" t="s">
        <v>2817</v>
      </c>
      <c r="C2592" s="1">
        <v>46007</v>
      </c>
      <c r="D2592">
        <v>57</v>
      </c>
      <c r="E2592" t="s">
        <v>60</v>
      </c>
      <c r="F2592" t="s">
        <v>72</v>
      </c>
      <c r="G2592" t="s">
        <v>207</v>
      </c>
      <c r="H2592">
        <v>5</v>
      </c>
      <c r="I2592" t="s">
        <v>45</v>
      </c>
      <c r="J2592" t="s">
        <v>54</v>
      </c>
      <c r="K2592" t="s">
        <v>55</v>
      </c>
      <c r="L2592" t="s">
        <v>45</v>
      </c>
      <c r="N2592" t="s">
        <v>57</v>
      </c>
      <c r="O2592" t="s">
        <v>134</v>
      </c>
      <c r="P2592" t="s">
        <v>8646</v>
      </c>
      <c r="Q2592" t="s">
        <v>50</v>
      </c>
      <c r="R2592" s="6">
        <f>_xlfn.XLOOKUP(CleanedData[[#This Row],[Product]],'02_Lookup_Tables'!$A$2:$A$126,'02_Lookup_Tables'!$B$2:$B$126)</f>
        <v>3755.73</v>
      </c>
      <c r="S2592" t="str">
        <f>VLOOKUP(CleanedData[[#This Row],[Product]],'02_Lookup_Tables'!$H$2:$I$126,2,FALSE)</f>
        <v>Sports &amp; Outdoors</v>
      </c>
      <c r="T2592" t="str">
        <f>VLOOKUP(CleanedData[[#This Row],[Province]],'02_Lookup_Tables'!$D$2:$E$10,2, FALSE)</f>
        <v>Central Region</v>
      </c>
      <c r="U2592" t="str" cm="1">
        <f t="array" ref="U2592">_xlfn.IFS(CleanedData[[#This Row],[Purchase Amount]]&lt;500,"Low",
CleanedData[[#This Row],[Purchase Amount]]&lt;5000,"Medium",
TRUE,"High")</f>
        <v>Medium</v>
      </c>
      <c r="V2592" t="str">
        <f>TEXT(CleanedData[[#This Row],[Date]],"mmmm")</f>
        <v>December</v>
      </c>
      <c r="W2592" t="str">
        <f>"Q"&amp;ROUNDUP(MONTH(CleanedData[[#This Row],[Date]])/3,0)</f>
        <v>Q4</v>
      </c>
      <c r="X2592" t="str">
        <f>IF(CleanedData[[#This Row],[Purchase Amount]]&gt;=5000,"Yes","No")</f>
        <v>No</v>
      </c>
      <c r="Y2592">
        <f>IF(CleanedData[[#This Row],[Recommend]]="Yes",1,0)</f>
        <v>1</v>
      </c>
      <c r="Z2592" s="6">
        <f>CleanedData[[#This Row],[Purchase Amount]]*0.15</f>
        <v>563.35950000000003</v>
      </c>
      <c r="AA2592" s="6">
        <f>CleanedData[[#This Row],[Purchase Amount]]*1.15</f>
        <v>4319.0895</v>
      </c>
    </row>
    <row r="2593" spans="1:27" x14ac:dyDescent="0.3">
      <c r="A2593">
        <v>3116</v>
      </c>
      <c r="B2593" t="s">
        <v>2818</v>
      </c>
      <c r="C2593" s="1">
        <v>45902</v>
      </c>
      <c r="D2593">
        <v>25</v>
      </c>
      <c r="E2593" t="s">
        <v>39</v>
      </c>
      <c r="F2593" t="s">
        <v>72</v>
      </c>
      <c r="G2593" t="s">
        <v>291</v>
      </c>
      <c r="H2593">
        <v>1</v>
      </c>
      <c r="I2593" t="s">
        <v>45</v>
      </c>
      <c r="J2593" t="s">
        <v>54</v>
      </c>
      <c r="K2593" t="s">
        <v>44</v>
      </c>
      <c r="L2593" t="s">
        <v>45</v>
      </c>
      <c r="M2593" t="s">
        <v>196</v>
      </c>
      <c r="N2593" t="s">
        <v>80</v>
      </c>
      <c r="O2593" t="s">
        <v>89</v>
      </c>
      <c r="P2593" t="s">
        <v>49</v>
      </c>
      <c r="Q2593" t="s">
        <v>58</v>
      </c>
      <c r="R2593" s="6">
        <f>_xlfn.XLOOKUP(CleanedData[[#This Row],[Product]],'02_Lookup_Tables'!$A$2:$A$126,'02_Lookup_Tables'!$B$2:$B$126)</f>
        <v>1171.25</v>
      </c>
      <c r="S2593" t="str">
        <f>VLOOKUP(CleanedData[[#This Row],[Product]],'02_Lookup_Tables'!$H$2:$I$126,2,FALSE)</f>
        <v>Toys &amp; Games</v>
      </c>
      <c r="T2593" t="str">
        <f>VLOOKUP(CleanedData[[#This Row],[Province]],'02_Lookup_Tables'!$D$2:$E$10,2, FALSE)</f>
        <v>Central Region</v>
      </c>
      <c r="U2593" t="str" cm="1">
        <f t="array" ref="U2593">_xlfn.IFS(CleanedData[[#This Row],[Purchase Amount]]&lt;500,"Low",
CleanedData[[#This Row],[Purchase Amount]]&lt;5000,"Medium",
TRUE,"High")</f>
        <v>Medium</v>
      </c>
      <c r="V2593" t="str">
        <f>TEXT(CleanedData[[#This Row],[Date]],"mmmm")</f>
        <v>September</v>
      </c>
      <c r="W2593" t="str">
        <f>"Q"&amp;ROUNDUP(MONTH(CleanedData[[#This Row],[Date]])/3,0)</f>
        <v>Q3</v>
      </c>
      <c r="X2593" t="str">
        <f>IF(CleanedData[[#This Row],[Purchase Amount]]&gt;=5000,"Yes","No")</f>
        <v>No</v>
      </c>
      <c r="Y2593">
        <f>IF(CleanedData[[#This Row],[Recommend]]="Yes",1,0)</f>
        <v>1</v>
      </c>
      <c r="Z2593" s="6">
        <f>CleanedData[[#This Row],[Purchase Amount]]*0.15</f>
        <v>175.6875</v>
      </c>
      <c r="AA2593" s="6">
        <f>CleanedData[[#This Row],[Purchase Amount]]*1.15</f>
        <v>1346.9375</v>
      </c>
    </row>
    <row r="2594" spans="1:27" x14ac:dyDescent="0.3">
      <c r="A2594">
        <v>3117</v>
      </c>
      <c r="B2594" t="s">
        <v>2819</v>
      </c>
      <c r="C2594" s="1">
        <v>45683</v>
      </c>
      <c r="D2594">
        <v>51</v>
      </c>
      <c r="E2594" t="s">
        <v>39</v>
      </c>
      <c r="F2594" t="s">
        <v>108</v>
      </c>
      <c r="G2594" t="s">
        <v>41</v>
      </c>
      <c r="H2594">
        <v>2</v>
      </c>
      <c r="I2594" t="s">
        <v>45</v>
      </c>
      <c r="J2594" t="s">
        <v>63</v>
      </c>
      <c r="K2594" t="s">
        <v>64</v>
      </c>
      <c r="L2594" t="s">
        <v>42</v>
      </c>
      <c r="M2594" t="s">
        <v>156</v>
      </c>
      <c r="N2594" t="s">
        <v>47</v>
      </c>
      <c r="O2594" t="s">
        <v>148</v>
      </c>
      <c r="P2594" t="s">
        <v>70</v>
      </c>
      <c r="Q2594" t="s">
        <v>93</v>
      </c>
      <c r="R2594" s="6">
        <f>_xlfn.XLOOKUP(CleanedData[[#This Row],[Product]],'02_Lookup_Tables'!$A$2:$A$126,'02_Lookup_Tables'!$B$2:$B$126)</f>
        <v>2479.5700000000002</v>
      </c>
      <c r="S2594" t="str">
        <f>VLOOKUP(CleanedData[[#This Row],[Product]],'02_Lookup_Tables'!$H$2:$I$126,2,FALSE)</f>
        <v>Accessories</v>
      </c>
      <c r="T2594" t="str">
        <f>VLOOKUP(CleanedData[[#This Row],[Province]],'02_Lookup_Tables'!$D$2:$E$10,2, FALSE)</f>
        <v>Gauteng Region</v>
      </c>
      <c r="U2594" t="str" cm="1">
        <f t="array" ref="U2594">_xlfn.IFS(CleanedData[[#This Row],[Purchase Amount]]&lt;500,"Low",
CleanedData[[#This Row],[Purchase Amount]]&lt;5000,"Medium",
TRUE,"High")</f>
        <v>Medium</v>
      </c>
      <c r="V2594" t="str">
        <f>TEXT(CleanedData[[#This Row],[Date]],"mmmm")</f>
        <v>January</v>
      </c>
      <c r="W2594" t="str">
        <f>"Q"&amp;ROUNDUP(MONTH(CleanedData[[#This Row],[Date]])/3,0)</f>
        <v>Q1</v>
      </c>
      <c r="X2594" t="str">
        <f>IF(CleanedData[[#This Row],[Purchase Amount]]&gt;=5000,"Yes","No")</f>
        <v>No</v>
      </c>
      <c r="Y2594">
        <f>IF(CleanedData[[#This Row],[Recommend]]="Yes",1,0)</f>
        <v>1</v>
      </c>
      <c r="Z2594" s="6">
        <f>CleanedData[[#This Row],[Purchase Amount]]*0.15</f>
        <v>371.93549999999999</v>
      </c>
      <c r="AA2594" s="6">
        <f>CleanedData[[#This Row],[Purchase Amount]]*1.15</f>
        <v>2851.5054999999998</v>
      </c>
    </row>
    <row r="2595" spans="1:27" x14ac:dyDescent="0.3">
      <c r="A2595">
        <v>3119</v>
      </c>
      <c r="B2595" t="s">
        <v>2820</v>
      </c>
      <c r="C2595" s="1">
        <v>45799</v>
      </c>
      <c r="D2595">
        <v>70</v>
      </c>
      <c r="E2595" t="s">
        <v>52</v>
      </c>
      <c r="F2595" t="s">
        <v>83</v>
      </c>
      <c r="G2595" t="s">
        <v>501</v>
      </c>
      <c r="H2595">
        <v>2</v>
      </c>
      <c r="I2595" t="s">
        <v>45</v>
      </c>
      <c r="J2595" t="s">
        <v>74</v>
      </c>
      <c r="K2595" t="s">
        <v>64</v>
      </c>
      <c r="L2595" t="s">
        <v>42</v>
      </c>
      <c r="M2595" t="s">
        <v>92</v>
      </c>
      <c r="N2595" t="s">
        <v>47</v>
      </c>
      <c r="O2595" t="s">
        <v>89</v>
      </c>
      <c r="P2595" t="s">
        <v>49</v>
      </c>
      <c r="Q2595" t="s">
        <v>97</v>
      </c>
      <c r="R2595" s="6">
        <f>_xlfn.XLOOKUP(CleanedData[[#This Row],[Product]],'02_Lookup_Tables'!$A$2:$A$126,'02_Lookup_Tables'!$B$2:$B$126)</f>
        <v>1482.94</v>
      </c>
      <c r="S2595" t="str">
        <f>VLOOKUP(CleanedData[[#This Row],[Product]],'02_Lookup_Tables'!$H$2:$I$126,2,FALSE)</f>
        <v>Home Devices</v>
      </c>
      <c r="T2595" t="str">
        <f>VLOOKUP(CleanedData[[#This Row],[Province]],'02_Lookup_Tables'!$D$2:$E$10,2, FALSE)</f>
        <v>Western Region</v>
      </c>
      <c r="U2595" t="str" cm="1">
        <f t="array" ref="U2595">_xlfn.IFS(CleanedData[[#This Row],[Purchase Amount]]&lt;500,"Low",
CleanedData[[#This Row],[Purchase Amount]]&lt;5000,"Medium",
TRUE,"High")</f>
        <v>Medium</v>
      </c>
      <c r="V2595" t="str">
        <f>TEXT(CleanedData[[#This Row],[Date]],"mmmm")</f>
        <v>May</v>
      </c>
      <c r="W2595" t="str">
        <f>"Q"&amp;ROUNDUP(MONTH(CleanedData[[#This Row],[Date]])/3,0)</f>
        <v>Q2</v>
      </c>
      <c r="X2595" t="str">
        <f>IF(CleanedData[[#This Row],[Purchase Amount]]&gt;=5000,"Yes","No")</f>
        <v>No</v>
      </c>
      <c r="Y2595">
        <f>IF(CleanedData[[#This Row],[Recommend]]="Yes",1,0)</f>
        <v>1</v>
      </c>
      <c r="Z2595" s="6">
        <f>CleanedData[[#This Row],[Purchase Amount]]*0.15</f>
        <v>222.441</v>
      </c>
      <c r="AA2595" s="6">
        <f>CleanedData[[#This Row],[Purchase Amount]]*1.15</f>
        <v>1705.3809999999999</v>
      </c>
    </row>
    <row r="2596" spans="1:27" x14ac:dyDescent="0.3">
      <c r="A2596">
        <v>3120</v>
      </c>
      <c r="B2596" t="s">
        <v>2821</v>
      </c>
      <c r="C2596" s="1">
        <v>45313</v>
      </c>
      <c r="D2596">
        <v>77</v>
      </c>
      <c r="E2596" t="s">
        <v>60</v>
      </c>
      <c r="F2596" t="s">
        <v>68</v>
      </c>
      <c r="G2596" t="s">
        <v>205</v>
      </c>
      <c r="H2596">
        <v>1</v>
      </c>
      <c r="I2596" t="s">
        <v>42</v>
      </c>
      <c r="J2596" t="s">
        <v>69</v>
      </c>
      <c r="K2596" t="s">
        <v>44</v>
      </c>
      <c r="L2596" t="s">
        <v>42</v>
      </c>
      <c r="M2596" t="s">
        <v>46</v>
      </c>
      <c r="N2596" t="s">
        <v>80</v>
      </c>
      <c r="O2596" t="s">
        <v>89</v>
      </c>
      <c r="P2596" t="s">
        <v>49</v>
      </c>
      <c r="Q2596" t="s">
        <v>97</v>
      </c>
      <c r="R2596" s="6">
        <f>_xlfn.XLOOKUP(CleanedData[[#This Row],[Product]],'02_Lookup_Tables'!$A$2:$A$126,'02_Lookup_Tables'!$B$2:$B$126)</f>
        <v>139.72999999999999</v>
      </c>
      <c r="S2596" t="str">
        <f>VLOOKUP(CleanedData[[#This Row],[Product]],'02_Lookup_Tables'!$H$2:$I$126,2,FALSE)</f>
        <v>Beauty &amp; Personal Care</v>
      </c>
      <c r="T2596" t="str">
        <f>VLOOKUP(CleanedData[[#This Row],[Province]],'02_Lookup_Tables'!$D$2:$E$10,2, FALSE)</f>
        <v>Northern Region</v>
      </c>
      <c r="U2596" t="str" cm="1">
        <f t="array" ref="U2596">_xlfn.IFS(CleanedData[[#This Row],[Purchase Amount]]&lt;500,"Low",
CleanedData[[#This Row],[Purchase Amount]]&lt;5000,"Medium",
TRUE,"High")</f>
        <v>Low</v>
      </c>
      <c r="V2596" t="str">
        <f>TEXT(CleanedData[[#This Row],[Date]],"mmmm")</f>
        <v>January</v>
      </c>
      <c r="W2596" t="str">
        <f>"Q"&amp;ROUNDUP(MONTH(CleanedData[[#This Row],[Date]])/3,0)</f>
        <v>Q1</v>
      </c>
      <c r="X2596" t="str">
        <f>IF(CleanedData[[#This Row],[Purchase Amount]]&gt;=5000,"Yes","No")</f>
        <v>No</v>
      </c>
      <c r="Y2596">
        <f>IF(CleanedData[[#This Row],[Recommend]]="Yes",1,0)</f>
        <v>0</v>
      </c>
      <c r="Z2596" s="6">
        <f>CleanedData[[#This Row],[Purchase Amount]]*0.15</f>
        <v>20.959499999999998</v>
      </c>
      <c r="AA2596" s="6">
        <f>CleanedData[[#This Row],[Purchase Amount]]*1.15</f>
        <v>160.68949999999998</v>
      </c>
    </row>
    <row r="2597" spans="1:27" x14ac:dyDescent="0.3">
      <c r="A2597">
        <v>3121</v>
      </c>
      <c r="B2597" t="s">
        <v>2822</v>
      </c>
      <c r="C2597" s="1">
        <v>45299</v>
      </c>
      <c r="D2597">
        <v>55</v>
      </c>
      <c r="E2597" t="s">
        <v>39</v>
      </c>
      <c r="F2597" t="s">
        <v>83</v>
      </c>
      <c r="G2597" t="s">
        <v>472</v>
      </c>
      <c r="H2597">
        <v>2</v>
      </c>
      <c r="I2597" t="s">
        <v>45</v>
      </c>
      <c r="J2597" t="s">
        <v>63</v>
      </c>
      <c r="K2597" t="s">
        <v>44</v>
      </c>
      <c r="L2597" t="s">
        <v>42</v>
      </c>
      <c r="M2597" t="s">
        <v>123</v>
      </c>
      <c r="N2597" t="s">
        <v>47</v>
      </c>
      <c r="O2597" t="s">
        <v>89</v>
      </c>
      <c r="P2597" t="s">
        <v>49</v>
      </c>
      <c r="Q2597" t="s">
        <v>50</v>
      </c>
      <c r="R2597" s="6">
        <f>_xlfn.XLOOKUP(CleanedData[[#This Row],[Product]],'02_Lookup_Tables'!$A$2:$A$126,'02_Lookup_Tables'!$B$2:$B$126)</f>
        <v>2216.12</v>
      </c>
      <c r="S2597" t="str">
        <f>VLOOKUP(CleanedData[[#This Row],[Product]],'02_Lookup_Tables'!$H$2:$I$126,2,FALSE)</f>
        <v>Beauty &amp; Personal Care</v>
      </c>
      <c r="T2597" t="str">
        <f>VLOOKUP(CleanedData[[#This Row],[Province]],'02_Lookup_Tables'!$D$2:$E$10,2, FALSE)</f>
        <v>Western Region</v>
      </c>
      <c r="U2597" t="str" cm="1">
        <f t="array" ref="U2597">_xlfn.IFS(CleanedData[[#This Row],[Purchase Amount]]&lt;500,"Low",
CleanedData[[#This Row],[Purchase Amount]]&lt;5000,"Medium",
TRUE,"High")</f>
        <v>Medium</v>
      </c>
      <c r="V2597" t="str">
        <f>TEXT(CleanedData[[#This Row],[Date]],"mmmm")</f>
        <v>January</v>
      </c>
      <c r="W2597" t="str">
        <f>"Q"&amp;ROUNDUP(MONTH(CleanedData[[#This Row],[Date]])/3,0)</f>
        <v>Q1</v>
      </c>
      <c r="X2597" t="str">
        <f>IF(CleanedData[[#This Row],[Purchase Amount]]&gt;=5000,"Yes","No")</f>
        <v>No</v>
      </c>
      <c r="Y2597">
        <f>IF(CleanedData[[#This Row],[Recommend]]="Yes",1,0)</f>
        <v>1</v>
      </c>
      <c r="Z2597" s="6">
        <f>CleanedData[[#This Row],[Purchase Amount]]*0.15</f>
        <v>332.41799999999995</v>
      </c>
      <c r="AA2597" s="6">
        <f>CleanedData[[#This Row],[Purchase Amount]]*1.15</f>
        <v>2548.5379999999996</v>
      </c>
    </row>
    <row r="2598" spans="1:27" x14ac:dyDescent="0.3">
      <c r="A2598">
        <v>3122</v>
      </c>
      <c r="B2598" t="s">
        <v>2823</v>
      </c>
      <c r="C2598" s="1">
        <v>45359</v>
      </c>
      <c r="D2598">
        <v>71</v>
      </c>
      <c r="E2598" t="s">
        <v>52</v>
      </c>
      <c r="F2598" t="s">
        <v>125</v>
      </c>
      <c r="G2598" t="s">
        <v>478</v>
      </c>
      <c r="H2598">
        <v>1</v>
      </c>
      <c r="I2598" t="s">
        <v>42</v>
      </c>
      <c r="J2598" t="s">
        <v>63</v>
      </c>
      <c r="K2598" t="s">
        <v>55</v>
      </c>
      <c r="L2598" t="s">
        <v>42</v>
      </c>
      <c r="M2598" t="s">
        <v>46</v>
      </c>
      <c r="N2598" t="s">
        <v>80</v>
      </c>
      <c r="O2598" t="s">
        <v>89</v>
      </c>
      <c r="P2598" t="s">
        <v>49</v>
      </c>
      <c r="Q2598" t="s">
        <v>97</v>
      </c>
      <c r="R2598" s="6">
        <f>_xlfn.XLOOKUP(CleanedData[[#This Row],[Product]],'02_Lookup_Tables'!$A$2:$A$126,'02_Lookup_Tables'!$B$2:$B$126)</f>
        <v>4507.63</v>
      </c>
      <c r="S2598" t="str">
        <f>VLOOKUP(CleanedData[[#This Row],[Product]],'02_Lookup_Tables'!$H$2:$I$126,2,FALSE)</f>
        <v>Sports &amp; Outdoors</v>
      </c>
      <c r="T2598" t="str">
        <f>VLOOKUP(CleanedData[[#This Row],[Province]],'02_Lookup_Tables'!$D$2:$E$10,2, FALSE)</f>
        <v>Western Region</v>
      </c>
      <c r="U2598" t="str" cm="1">
        <f t="array" ref="U2598">_xlfn.IFS(CleanedData[[#This Row],[Purchase Amount]]&lt;500,"Low",
CleanedData[[#This Row],[Purchase Amount]]&lt;5000,"Medium",
TRUE,"High")</f>
        <v>Medium</v>
      </c>
      <c r="V2598" t="str">
        <f>TEXT(CleanedData[[#This Row],[Date]],"mmmm")</f>
        <v>March</v>
      </c>
      <c r="W2598" t="str">
        <f>"Q"&amp;ROUNDUP(MONTH(CleanedData[[#This Row],[Date]])/3,0)</f>
        <v>Q1</v>
      </c>
      <c r="X2598" t="str">
        <f>IF(CleanedData[[#This Row],[Purchase Amount]]&gt;=5000,"Yes","No")</f>
        <v>No</v>
      </c>
      <c r="Y2598">
        <f>IF(CleanedData[[#This Row],[Recommend]]="Yes",1,0)</f>
        <v>0</v>
      </c>
      <c r="Z2598" s="6">
        <f>CleanedData[[#This Row],[Purchase Amount]]*0.15</f>
        <v>676.14449999999999</v>
      </c>
      <c r="AA2598" s="6">
        <f>CleanedData[[#This Row],[Purchase Amount]]*1.15</f>
        <v>5183.7744999999995</v>
      </c>
    </row>
    <row r="2599" spans="1:27" x14ac:dyDescent="0.3">
      <c r="A2599">
        <v>3123</v>
      </c>
      <c r="B2599" t="s">
        <v>2824</v>
      </c>
      <c r="C2599" s="1">
        <v>45476</v>
      </c>
      <c r="D2599">
        <v>51</v>
      </c>
      <c r="E2599" t="s">
        <v>60</v>
      </c>
      <c r="F2599" t="s">
        <v>61</v>
      </c>
      <c r="G2599" t="s">
        <v>320</v>
      </c>
      <c r="H2599">
        <v>3</v>
      </c>
      <c r="I2599" t="s">
        <v>45</v>
      </c>
      <c r="J2599" t="s">
        <v>54</v>
      </c>
      <c r="K2599" t="s">
        <v>44</v>
      </c>
      <c r="L2599" t="s">
        <v>42</v>
      </c>
      <c r="M2599" t="s">
        <v>85</v>
      </c>
      <c r="N2599" t="s">
        <v>48</v>
      </c>
      <c r="O2599" t="s">
        <v>48</v>
      </c>
      <c r="P2599" t="s">
        <v>70</v>
      </c>
      <c r="Q2599" t="s">
        <v>93</v>
      </c>
      <c r="R2599" s="6">
        <f>_xlfn.XLOOKUP(CleanedData[[#This Row],[Product]],'02_Lookup_Tables'!$A$2:$A$126,'02_Lookup_Tables'!$B$2:$B$126)</f>
        <v>375.53</v>
      </c>
      <c r="S2599" t="str">
        <f>VLOOKUP(CleanedData[[#This Row],[Product]],'02_Lookup_Tables'!$H$2:$I$126,2,FALSE)</f>
        <v>Toys &amp; Games</v>
      </c>
      <c r="T2599" t="str">
        <f>VLOOKUP(CleanedData[[#This Row],[Province]],'02_Lookup_Tables'!$D$2:$E$10,2, FALSE)</f>
        <v>Southern Region</v>
      </c>
      <c r="U2599" t="str" cm="1">
        <f t="array" ref="U2599">_xlfn.IFS(CleanedData[[#This Row],[Purchase Amount]]&lt;500,"Low",
CleanedData[[#This Row],[Purchase Amount]]&lt;5000,"Medium",
TRUE,"High")</f>
        <v>Low</v>
      </c>
      <c r="V2599" t="str">
        <f>TEXT(CleanedData[[#This Row],[Date]],"mmmm")</f>
        <v>July</v>
      </c>
      <c r="W2599" t="str">
        <f>"Q"&amp;ROUNDUP(MONTH(CleanedData[[#This Row],[Date]])/3,0)</f>
        <v>Q3</v>
      </c>
      <c r="X2599" t="str">
        <f>IF(CleanedData[[#This Row],[Purchase Amount]]&gt;=5000,"Yes","No")</f>
        <v>No</v>
      </c>
      <c r="Y2599">
        <f>IF(CleanedData[[#This Row],[Recommend]]="Yes",1,0)</f>
        <v>1</v>
      </c>
      <c r="Z2599" s="6">
        <f>CleanedData[[#This Row],[Purchase Amount]]*0.15</f>
        <v>56.329499999999996</v>
      </c>
      <c r="AA2599" s="6">
        <f>CleanedData[[#This Row],[Purchase Amount]]*1.15</f>
        <v>431.85949999999991</v>
      </c>
    </row>
    <row r="2600" spans="1:27" x14ac:dyDescent="0.3">
      <c r="A2600">
        <v>3125</v>
      </c>
      <c r="B2600" t="s">
        <v>2825</v>
      </c>
      <c r="C2600" s="1">
        <v>45436</v>
      </c>
      <c r="D2600">
        <v>35</v>
      </c>
      <c r="E2600" t="s">
        <v>52</v>
      </c>
      <c r="F2600" t="s">
        <v>61</v>
      </c>
      <c r="G2600" t="s">
        <v>109</v>
      </c>
      <c r="H2600">
        <v>3</v>
      </c>
      <c r="I2600" t="s">
        <v>45</v>
      </c>
      <c r="J2600" t="s">
        <v>54</v>
      </c>
      <c r="K2600" t="s">
        <v>64</v>
      </c>
      <c r="L2600" t="s">
        <v>42</v>
      </c>
      <c r="M2600" t="s">
        <v>156</v>
      </c>
      <c r="N2600" t="s">
        <v>48</v>
      </c>
      <c r="O2600" t="s">
        <v>148</v>
      </c>
      <c r="P2600" t="s">
        <v>49</v>
      </c>
      <c r="Q2600" t="s">
        <v>81</v>
      </c>
      <c r="R2600" s="6">
        <f>_xlfn.XLOOKUP(CleanedData[[#This Row],[Product]],'02_Lookup_Tables'!$A$2:$A$126,'02_Lookup_Tables'!$B$2:$B$126)</f>
        <v>228.08</v>
      </c>
      <c r="S2600" t="str">
        <f>VLOOKUP(CleanedData[[#This Row],[Product]],'02_Lookup_Tables'!$H$2:$I$126,2,FALSE)</f>
        <v>Apparel</v>
      </c>
      <c r="T2600" t="str">
        <f>VLOOKUP(CleanedData[[#This Row],[Province]],'02_Lookup_Tables'!$D$2:$E$10,2, FALSE)</f>
        <v>Southern Region</v>
      </c>
      <c r="U2600" t="str" cm="1">
        <f t="array" ref="U2600">_xlfn.IFS(CleanedData[[#This Row],[Purchase Amount]]&lt;500,"Low",
CleanedData[[#This Row],[Purchase Amount]]&lt;5000,"Medium",
TRUE,"High")</f>
        <v>Low</v>
      </c>
      <c r="V2600" t="str">
        <f>TEXT(CleanedData[[#This Row],[Date]],"mmmm")</f>
        <v>May</v>
      </c>
      <c r="W2600" t="str">
        <f>"Q"&amp;ROUNDUP(MONTH(CleanedData[[#This Row],[Date]])/3,0)</f>
        <v>Q2</v>
      </c>
      <c r="X2600" t="str">
        <f>IF(CleanedData[[#This Row],[Purchase Amount]]&gt;=5000,"Yes","No")</f>
        <v>No</v>
      </c>
      <c r="Y2600">
        <f>IF(CleanedData[[#This Row],[Recommend]]="Yes",1,0)</f>
        <v>1</v>
      </c>
      <c r="Z2600" s="6">
        <f>CleanedData[[#This Row],[Purchase Amount]]*0.15</f>
        <v>34.212000000000003</v>
      </c>
      <c r="AA2600" s="6">
        <f>CleanedData[[#This Row],[Purchase Amount]]*1.15</f>
        <v>262.29199999999997</v>
      </c>
    </row>
    <row r="2601" spans="1:27" x14ac:dyDescent="0.3">
      <c r="A2601">
        <v>3126</v>
      </c>
      <c r="B2601" t="s">
        <v>2826</v>
      </c>
      <c r="C2601" s="1">
        <v>45563</v>
      </c>
      <c r="D2601">
        <v>72</v>
      </c>
      <c r="E2601" t="s">
        <v>52</v>
      </c>
      <c r="F2601" t="s">
        <v>83</v>
      </c>
      <c r="G2601" t="s">
        <v>668</v>
      </c>
      <c r="H2601">
        <v>3</v>
      </c>
      <c r="I2601" t="s">
        <v>45</v>
      </c>
      <c r="J2601" t="s">
        <v>63</v>
      </c>
      <c r="K2601" t="s">
        <v>55</v>
      </c>
      <c r="L2601" t="s">
        <v>45</v>
      </c>
      <c r="M2601" t="s">
        <v>136</v>
      </c>
      <c r="N2601" t="s">
        <v>48</v>
      </c>
      <c r="O2601" t="s">
        <v>89</v>
      </c>
      <c r="P2601" t="s">
        <v>49</v>
      </c>
      <c r="Q2601" t="s">
        <v>97</v>
      </c>
      <c r="R2601" s="6">
        <f>_xlfn.XLOOKUP(CleanedData[[#This Row],[Product]],'02_Lookup_Tables'!$A$2:$A$126,'02_Lookup_Tables'!$B$2:$B$126)</f>
        <v>301.58</v>
      </c>
      <c r="S2601" t="str">
        <f>VLOOKUP(CleanedData[[#This Row],[Product]],'02_Lookup_Tables'!$H$2:$I$126,2,FALSE)</f>
        <v>Food</v>
      </c>
      <c r="T2601" t="str">
        <f>VLOOKUP(CleanedData[[#This Row],[Province]],'02_Lookup_Tables'!$D$2:$E$10,2, FALSE)</f>
        <v>Western Region</v>
      </c>
      <c r="U2601" t="str" cm="1">
        <f t="array" ref="U2601">_xlfn.IFS(CleanedData[[#This Row],[Purchase Amount]]&lt;500,"Low",
CleanedData[[#This Row],[Purchase Amount]]&lt;5000,"Medium",
TRUE,"High")</f>
        <v>Low</v>
      </c>
      <c r="V2601" t="str">
        <f>TEXT(CleanedData[[#This Row],[Date]],"mmmm")</f>
        <v>September</v>
      </c>
      <c r="W2601" t="str">
        <f>"Q"&amp;ROUNDUP(MONTH(CleanedData[[#This Row],[Date]])/3,0)</f>
        <v>Q3</v>
      </c>
      <c r="X2601" t="str">
        <f>IF(CleanedData[[#This Row],[Purchase Amount]]&gt;=5000,"Yes","No")</f>
        <v>No</v>
      </c>
      <c r="Y2601">
        <f>IF(CleanedData[[#This Row],[Recommend]]="Yes",1,0)</f>
        <v>1</v>
      </c>
      <c r="Z2601" s="6">
        <f>CleanedData[[#This Row],[Purchase Amount]]*0.15</f>
        <v>45.236999999999995</v>
      </c>
      <c r="AA2601" s="6">
        <f>CleanedData[[#This Row],[Purchase Amount]]*1.15</f>
        <v>346.81699999999995</v>
      </c>
    </row>
    <row r="2602" spans="1:27" x14ac:dyDescent="0.3">
      <c r="A2602">
        <v>3127</v>
      </c>
      <c r="B2602" t="s">
        <v>2827</v>
      </c>
      <c r="C2602" s="1">
        <v>45974</v>
      </c>
      <c r="E2602" t="s">
        <v>52</v>
      </c>
      <c r="F2602" t="s">
        <v>125</v>
      </c>
      <c r="G2602" t="s">
        <v>296</v>
      </c>
      <c r="H2602">
        <v>3</v>
      </c>
      <c r="I2602" t="s">
        <v>45</v>
      </c>
      <c r="J2602" t="s">
        <v>54</v>
      </c>
      <c r="K2602" t="s">
        <v>44</v>
      </c>
      <c r="L2602" t="s">
        <v>42</v>
      </c>
      <c r="M2602" t="s">
        <v>112</v>
      </c>
      <c r="N2602" t="s">
        <v>48</v>
      </c>
      <c r="O2602" t="s">
        <v>48</v>
      </c>
      <c r="P2602" t="s">
        <v>70</v>
      </c>
      <c r="Q2602" t="s">
        <v>166</v>
      </c>
      <c r="R2602" s="6">
        <f>_xlfn.XLOOKUP(CleanedData[[#This Row],[Product]],'02_Lookup_Tables'!$A$2:$A$126,'02_Lookup_Tables'!$B$2:$B$126)</f>
        <v>657.5</v>
      </c>
      <c r="S2602" t="str">
        <f>VLOOKUP(CleanedData[[#This Row],[Product]],'02_Lookup_Tables'!$H$2:$I$126,2,FALSE)</f>
        <v>Home Devices</v>
      </c>
      <c r="T2602" t="str">
        <f>VLOOKUP(CleanedData[[#This Row],[Province]],'02_Lookup_Tables'!$D$2:$E$10,2, FALSE)</f>
        <v>Western Region</v>
      </c>
      <c r="U2602" t="str" cm="1">
        <f t="array" ref="U2602">_xlfn.IFS(CleanedData[[#This Row],[Purchase Amount]]&lt;500,"Low",
CleanedData[[#This Row],[Purchase Amount]]&lt;5000,"Medium",
TRUE,"High")</f>
        <v>Medium</v>
      </c>
      <c r="V2602" t="str">
        <f>TEXT(CleanedData[[#This Row],[Date]],"mmmm")</f>
        <v>November</v>
      </c>
      <c r="W2602" t="str">
        <f>"Q"&amp;ROUNDUP(MONTH(CleanedData[[#This Row],[Date]])/3,0)</f>
        <v>Q4</v>
      </c>
      <c r="X2602" t="str">
        <f>IF(CleanedData[[#This Row],[Purchase Amount]]&gt;=5000,"Yes","No")</f>
        <v>No</v>
      </c>
      <c r="Y2602">
        <f>IF(CleanedData[[#This Row],[Recommend]]="Yes",1,0)</f>
        <v>1</v>
      </c>
      <c r="Z2602" s="6">
        <f>CleanedData[[#This Row],[Purchase Amount]]*0.15</f>
        <v>98.625</v>
      </c>
      <c r="AA2602" s="6">
        <f>CleanedData[[#This Row],[Purchase Amount]]*1.15</f>
        <v>756.12499999999989</v>
      </c>
    </row>
    <row r="2603" spans="1:27" x14ac:dyDescent="0.3">
      <c r="A2603">
        <v>3128</v>
      </c>
      <c r="B2603" t="s">
        <v>2828</v>
      </c>
      <c r="C2603" s="1">
        <v>45733</v>
      </c>
      <c r="D2603">
        <v>80</v>
      </c>
      <c r="E2603" t="s">
        <v>52</v>
      </c>
      <c r="F2603" t="s">
        <v>83</v>
      </c>
      <c r="G2603" t="s">
        <v>1139</v>
      </c>
      <c r="H2603">
        <v>2</v>
      </c>
      <c r="I2603" t="s">
        <v>42</v>
      </c>
      <c r="J2603" t="s">
        <v>69</v>
      </c>
      <c r="K2603" t="s">
        <v>64</v>
      </c>
      <c r="L2603" t="s">
        <v>42</v>
      </c>
      <c r="M2603" t="s">
        <v>184</v>
      </c>
      <c r="N2603" t="s">
        <v>47</v>
      </c>
      <c r="O2603" t="s">
        <v>148</v>
      </c>
      <c r="P2603" t="s">
        <v>70</v>
      </c>
      <c r="Q2603" t="s">
        <v>97</v>
      </c>
      <c r="R2603" s="6">
        <f>_xlfn.XLOOKUP(CleanedData[[#This Row],[Product]],'02_Lookup_Tables'!$A$2:$A$126,'02_Lookup_Tables'!$B$2:$B$126)</f>
        <v>2977.47</v>
      </c>
      <c r="S2603" t="str">
        <f>VLOOKUP(CleanedData[[#This Row],[Product]],'02_Lookup_Tables'!$H$2:$I$126,2,FALSE)</f>
        <v>Home &amp; Living</v>
      </c>
      <c r="T2603" t="str">
        <f>VLOOKUP(CleanedData[[#This Row],[Province]],'02_Lookup_Tables'!$D$2:$E$10,2, FALSE)</f>
        <v>Western Region</v>
      </c>
      <c r="U2603" t="str" cm="1">
        <f t="array" ref="U2603">_xlfn.IFS(CleanedData[[#This Row],[Purchase Amount]]&lt;500,"Low",
CleanedData[[#This Row],[Purchase Amount]]&lt;5000,"Medium",
TRUE,"High")</f>
        <v>Medium</v>
      </c>
      <c r="V2603" t="str">
        <f>TEXT(CleanedData[[#This Row],[Date]],"mmmm")</f>
        <v>March</v>
      </c>
      <c r="W2603" t="str">
        <f>"Q"&amp;ROUNDUP(MONTH(CleanedData[[#This Row],[Date]])/3,0)</f>
        <v>Q1</v>
      </c>
      <c r="X2603" t="str">
        <f>IF(CleanedData[[#This Row],[Purchase Amount]]&gt;=5000,"Yes","No")</f>
        <v>No</v>
      </c>
      <c r="Y2603">
        <f>IF(CleanedData[[#This Row],[Recommend]]="Yes",1,0)</f>
        <v>0</v>
      </c>
      <c r="Z2603" s="6">
        <f>CleanedData[[#This Row],[Purchase Amount]]*0.15</f>
        <v>446.62049999999994</v>
      </c>
      <c r="AA2603" s="6">
        <f>CleanedData[[#This Row],[Purchase Amount]]*1.15</f>
        <v>3424.0904999999993</v>
      </c>
    </row>
    <row r="2604" spans="1:27" x14ac:dyDescent="0.3">
      <c r="A2604">
        <v>3129</v>
      </c>
      <c r="B2604" t="s">
        <v>2829</v>
      </c>
      <c r="C2604" s="1">
        <v>45600</v>
      </c>
      <c r="D2604">
        <v>55</v>
      </c>
      <c r="E2604" t="s">
        <v>52</v>
      </c>
      <c r="F2604" t="s">
        <v>125</v>
      </c>
      <c r="G2604" t="s">
        <v>696</v>
      </c>
      <c r="H2604">
        <v>5</v>
      </c>
      <c r="I2604" t="s">
        <v>42</v>
      </c>
      <c r="J2604" t="s">
        <v>74</v>
      </c>
      <c r="K2604" t="s">
        <v>64</v>
      </c>
      <c r="L2604" t="s">
        <v>42</v>
      </c>
      <c r="M2604" t="s">
        <v>165</v>
      </c>
      <c r="N2604" t="s">
        <v>57</v>
      </c>
      <c r="O2604" t="s">
        <v>89</v>
      </c>
      <c r="P2604" t="s">
        <v>70</v>
      </c>
      <c r="Q2604" t="s">
        <v>50</v>
      </c>
      <c r="R2604" s="6">
        <f>_xlfn.XLOOKUP(CleanedData[[#This Row],[Product]],'02_Lookup_Tables'!$A$2:$A$126,'02_Lookup_Tables'!$B$2:$B$126)</f>
        <v>1233.45</v>
      </c>
      <c r="S2604" t="str">
        <f>VLOOKUP(CleanedData[[#This Row],[Product]],'02_Lookup_Tables'!$H$2:$I$126,2,FALSE)</f>
        <v>Beauty &amp; Personal Care</v>
      </c>
      <c r="T2604" t="str">
        <f>VLOOKUP(CleanedData[[#This Row],[Province]],'02_Lookup_Tables'!$D$2:$E$10,2, FALSE)</f>
        <v>Western Region</v>
      </c>
      <c r="U2604" t="str" cm="1">
        <f t="array" ref="U2604">_xlfn.IFS(CleanedData[[#This Row],[Purchase Amount]]&lt;500,"Low",
CleanedData[[#This Row],[Purchase Amount]]&lt;5000,"Medium",
TRUE,"High")</f>
        <v>Medium</v>
      </c>
      <c r="V2604" t="str">
        <f>TEXT(CleanedData[[#This Row],[Date]],"mmmm")</f>
        <v>November</v>
      </c>
      <c r="W2604" t="str">
        <f>"Q"&amp;ROUNDUP(MONTH(CleanedData[[#This Row],[Date]])/3,0)</f>
        <v>Q4</v>
      </c>
      <c r="X2604" t="str">
        <f>IF(CleanedData[[#This Row],[Purchase Amount]]&gt;=5000,"Yes","No")</f>
        <v>No</v>
      </c>
      <c r="Y2604">
        <f>IF(CleanedData[[#This Row],[Recommend]]="Yes",1,0)</f>
        <v>0</v>
      </c>
      <c r="Z2604" s="6">
        <f>CleanedData[[#This Row],[Purchase Amount]]*0.15</f>
        <v>185.01750000000001</v>
      </c>
      <c r="AA2604" s="6">
        <f>CleanedData[[#This Row],[Purchase Amount]]*1.15</f>
        <v>1418.4675</v>
      </c>
    </row>
    <row r="2605" spans="1:27" x14ac:dyDescent="0.3">
      <c r="A2605">
        <v>3131</v>
      </c>
      <c r="B2605" t="s">
        <v>2830</v>
      </c>
      <c r="C2605" s="1">
        <v>45688</v>
      </c>
      <c r="D2605">
        <v>44</v>
      </c>
      <c r="E2605" t="s">
        <v>39</v>
      </c>
      <c r="F2605" t="s">
        <v>40</v>
      </c>
      <c r="G2605" t="s">
        <v>84</v>
      </c>
      <c r="H2605">
        <v>5</v>
      </c>
      <c r="I2605" t="s">
        <v>45</v>
      </c>
      <c r="J2605" t="s">
        <v>63</v>
      </c>
      <c r="K2605" t="s">
        <v>55</v>
      </c>
      <c r="L2605" t="s">
        <v>42</v>
      </c>
      <c r="N2605" t="s">
        <v>57</v>
      </c>
      <c r="O2605" t="s">
        <v>134</v>
      </c>
      <c r="P2605" t="s">
        <v>8646</v>
      </c>
      <c r="Q2605" t="s">
        <v>81</v>
      </c>
      <c r="R2605" s="6">
        <f>_xlfn.XLOOKUP(CleanedData[[#This Row],[Product]],'02_Lookup_Tables'!$A$2:$A$126,'02_Lookup_Tables'!$B$2:$B$126)</f>
        <v>1158.56</v>
      </c>
      <c r="S2605" t="str">
        <f>VLOOKUP(CleanedData[[#This Row],[Product]],'02_Lookup_Tables'!$H$2:$I$126,2,FALSE)</f>
        <v>Toys &amp; Games</v>
      </c>
      <c r="T2605" t="str">
        <f>VLOOKUP(CleanedData[[#This Row],[Province]],'02_Lookup_Tables'!$D$2:$E$10,2, FALSE)</f>
        <v>Northern Region</v>
      </c>
      <c r="U2605" t="str" cm="1">
        <f t="array" ref="U2605">_xlfn.IFS(CleanedData[[#This Row],[Purchase Amount]]&lt;500,"Low",
CleanedData[[#This Row],[Purchase Amount]]&lt;5000,"Medium",
TRUE,"High")</f>
        <v>Medium</v>
      </c>
      <c r="V2605" t="str">
        <f>TEXT(CleanedData[[#This Row],[Date]],"mmmm")</f>
        <v>January</v>
      </c>
      <c r="W2605" t="str">
        <f>"Q"&amp;ROUNDUP(MONTH(CleanedData[[#This Row],[Date]])/3,0)</f>
        <v>Q1</v>
      </c>
      <c r="X2605" t="str">
        <f>IF(CleanedData[[#This Row],[Purchase Amount]]&gt;=5000,"Yes","No")</f>
        <v>No</v>
      </c>
      <c r="Y2605">
        <f>IF(CleanedData[[#This Row],[Recommend]]="Yes",1,0)</f>
        <v>1</v>
      </c>
      <c r="Z2605" s="6">
        <f>CleanedData[[#This Row],[Purchase Amount]]*0.15</f>
        <v>173.78399999999999</v>
      </c>
      <c r="AA2605" s="6">
        <f>CleanedData[[#This Row],[Purchase Amount]]*1.15</f>
        <v>1332.3439999999998</v>
      </c>
    </row>
    <row r="2606" spans="1:27" x14ac:dyDescent="0.3">
      <c r="A2606">
        <v>3132</v>
      </c>
      <c r="B2606" t="s">
        <v>2831</v>
      </c>
      <c r="C2606" s="1">
        <v>45869</v>
      </c>
      <c r="D2606">
        <v>57</v>
      </c>
      <c r="E2606" t="s">
        <v>60</v>
      </c>
      <c r="F2606" t="s">
        <v>40</v>
      </c>
      <c r="G2606" t="s">
        <v>271</v>
      </c>
      <c r="H2606">
        <v>4</v>
      </c>
      <c r="I2606" t="s">
        <v>42</v>
      </c>
      <c r="J2606" t="s">
        <v>63</v>
      </c>
      <c r="K2606" t="s">
        <v>55</v>
      </c>
      <c r="L2606" t="s">
        <v>45</v>
      </c>
      <c r="M2606" t="s">
        <v>106</v>
      </c>
      <c r="N2606" t="s">
        <v>96</v>
      </c>
      <c r="O2606" t="s">
        <v>148</v>
      </c>
      <c r="P2606" t="s">
        <v>49</v>
      </c>
      <c r="Q2606" t="s">
        <v>50</v>
      </c>
      <c r="R2606" s="6">
        <f>_xlfn.XLOOKUP(CleanedData[[#This Row],[Product]],'02_Lookup_Tables'!$A$2:$A$126,'02_Lookup_Tables'!$B$2:$B$126)</f>
        <v>119.63</v>
      </c>
      <c r="S2606" t="str">
        <f>VLOOKUP(CleanedData[[#This Row],[Product]],'02_Lookup_Tables'!$H$2:$I$126,2,FALSE)</f>
        <v>Food</v>
      </c>
      <c r="T2606" t="str">
        <f>VLOOKUP(CleanedData[[#This Row],[Province]],'02_Lookup_Tables'!$D$2:$E$10,2, FALSE)</f>
        <v>Northern Region</v>
      </c>
      <c r="U2606" t="str" cm="1">
        <f t="array" ref="U2606">_xlfn.IFS(CleanedData[[#This Row],[Purchase Amount]]&lt;500,"Low",
CleanedData[[#This Row],[Purchase Amount]]&lt;5000,"Medium",
TRUE,"High")</f>
        <v>Low</v>
      </c>
      <c r="V2606" t="str">
        <f>TEXT(CleanedData[[#This Row],[Date]],"mmmm")</f>
        <v>July</v>
      </c>
      <c r="W2606" t="str">
        <f>"Q"&amp;ROUNDUP(MONTH(CleanedData[[#This Row],[Date]])/3,0)</f>
        <v>Q3</v>
      </c>
      <c r="X2606" t="str">
        <f>IF(CleanedData[[#This Row],[Purchase Amount]]&gt;=5000,"Yes","No")</f>
        <v>No</v>
      </c>
      <c r="Y2606">
        <f>IF(CleanedData[[#This Row],[Recommend]]="Yes",1,0)</f>
        <v>0</v>
      </c>
      <c r="Z2606" s="6">
        <f>CleanedData[[#This Row],[Purchase Amount]]*0.15</f>
        <v>17.944499999999998</v>
      </c>
      <c r="AA2606" s="6">
        <f>CleanedData[[#This Row],[Purchase Amount]]*1.15</f>
        <v>137.57449999999997</v>
      </c>
    </row>
    <row r="2607" spans="1:27" x14ac:dyDescent="0.3">
      <c r="A2607">
        <v>3133</v>
      </c>
      <c r="B2607" t="s">
        <v>2832</v>
      </c>
      <c r="C2607" s="1">
        <v>45578</v>
      </c>
      <c r="D2607">
        <v>29</v>
      </c>
      <c r="E2607" t="s">
        <v>60</v>
      </c>
      <c r="F2607" t="s">
        <v>61</v>
      </c>
      <c r="G2607" t="s">
        <v>362</v>
      </c>
      <c r="H2607">
        <v>3</v>
      </c>
      <c r="I2607" t="s">
        <v>42</v>
      </c>
      <c r="J2607" t="s">
        <v>54</v>
      </c>
      <c r="K2607" t="s">
        <v>64</v>
      </c>
      <c r="L2607" t="s">
        <v>42</v>
      </c>
      <c r="N2607" t="s">
        <v>48</v>
      </c>
      <c r="O2607" t="s">
        <v>134</v>
      </c>
      <c r="P2607" t="s">
        <v>8646</v>
      </c>
      <c r="Q2607" t="s">
        <v>58</v>
      </c>
      <c r="R2607" s="6">
        <f>_xlfn.XLOOKUP(CleanedData[[#This Row],[Product]],'02_Lookup_Tables'!$A$2:$A$126,'02_Lookup_Tables'!$B$2:$B$126)</f>
        <v>1746.77</v>
      </c>
      <c r="S2607" t="str">
        <f>VLOOKUP(CleanedData[[#This Row],[Product]],'02_Lookup_Tables'!$H$2:$I$126,2,FALSE)</f>
        <v>Home Devices</v>
      </c>
      <c r="T2607" t="str">
        <f>VLOOKUP(CleanedData[[#This Row],[Province]],'02_Lookup_Tables'!$D$2:$E$10,2, FALSE)</f>
        <v>Southern Region</v>
      </c>
      <c r="U2607" t="str" cm="1">
        <f t="array" ref="U2607">_xlfn.IFS(CleanedData[[#This Row],[Purchase Amount]]&lt;500,"Low",
CleanedData[[#This Row],[Purchase Amount]]&lt;5000,"Medium",
TRUE,"High")</f>
        <v>Medium</v>
      </c>
      <c r="V2607" t="str">
        <f>TEXT(CleanedData[[#This Row],[Date]],"mmmm")</f>
        <v>October</v>
      </c>
      <c r="W2607" t="str">
        <f>"Q"&amp;ROUNDUP(MONTH(CleanedData[[#This Row],[Date]])/3,0)</f>
        <v>Q4</v>
      </c>
      <c r="X2607" t="str">
        <f>IF(CleanedData[[#This Row],[Purchase Amount]]&gt;=5000,"Yes","No")</f>
        <v>No</v>
      </c>
      <c r="Y2607">
        <f>IF(CleanedData[[#This Row],[Recommend]]="Yes",1,0)</f>
        <v>0</v>
      </c>
      <c r="Z2607" s="6">
        <f>CleanedData[[#This Row],[Purchase Amount]]*0.15</f>
        <v>262.01549999999997</v>
      </c>
      <c r="AA2607" s="6">
        <f>CleanedData[[#This Row],[Purchase Amount]]*1.15</f>
        <v>2008.7854999999997</v>
      </c>
    </row>
    <row r="2608" spans="1:27" x14ac:dyDescent="0.3">
      <c r="A2608">
        <v>3135</v>
      </c>
      <c r="B2608" t="s">
        <v>2833</v>
      </c>
      <c r="C2608" s="1">
        <v>45541</v>
      </c>
      <c r="D2608">
        <v>20</v>
      </c>
      <c r="E2608" t="s">
        <v>52</v>
      </c>
      <c r="F2608" t="s">
        <v>130</v>
      </c>
      <c r="G2608" t="s">
        <v>454</v>
      </c>
      <c r="H2608">
        <v>5</v>
      </c>
      <c r="I2608" t="s">
        <v>45</v>
      </c>
      <c r="J2608" t="s">
        <v>74</v>
      </c>
      <c r="K2608" t="s">
        <v>55</v>
      </c>
      <c r="L2608" t="s">
        <v>45</v>
      </c>
      <c r="M2608" t="s">
        <v>112</v>
      </c>
      <c r="N2608" t="s">
        <v>57</v>
      </c>
      <c r="O2608" t="s">
        <v>48</v>
      </c>
      <c r="P2608" t="s">
        <v>49</v>
      </c>
      <c r="Q2608" t="s">
        <v>66</v>
      </c>
      <c r="R2608" s="6">
        <f>_xlfn.XLOOKUP(CleanedData[[#This Row],[Product]],'02_Lookup_Tables'!$A$2:$A$126,'02_Lookup_Tables'!$B$2:$B$126)</f>
        <v>2413.3000000000002</v>
      </c>
      <c r="S2608" t="str">
        <f>VLOOKUP(CleanedData[[#This Row],[Product]],'02_Lookup_Tables'!$H$2:$I$126,2,FALSE)</f>
        <v>Electronics</v>
      </c>
      <c r="T2608" t="str">
        <f>VLOOKUP(CleanedData[[#This Row],[Province]],'02_Lookup_Tables'!$D$2:$E$10,2, FALSE)</f>
        <v>Eastern Region</v>
      </c>
      <c r="U2608" t="str" cm="1">
        <f t="array" ref="U2608">_xlfn.IFS(CleanedData[[#This Row],[Purchase Amount]]&lt;500,"Low",
CleanedData[[#This Row],[Purchase Amount]]&lt;5000,"Medium",
TRUE,"High")</f>
        <v>Medium</v>
      </c>
      <c r="V2608" t="str">
        <f>TEXT(CleanedData[[#This Row],[Date]],"mmmm")</f>
        <v>September</v>
      </c>
      <c r="W2608" t="str">
        <f>"Q"&amp;ROUNDUP(MONTH(CleanedData[[#This Row],[Date]])/3,0)</f>
        <v>Q3</v>
      </c>
      <c r="X2608" t="str">
        <f>IF(CleanedData[[#This Row],[Purchase Amount]]&gt;=5000,"Yes","No")</f>
        <v>No</v>
      </c>
      <c r="Y2608">
        <f>IF(CleanedData[[#This Row],[Recommend]]="Yes",1,0)</f>
        <v>1</v>
      </c>
      <c r="Z2608" s="6">
        <f>CleanedData[[#This Row],[Purchase Amount]]*0.15</f>
        <v>361.995</v>
      </c>
      <c r="AA2608" s="6">
        <f>CleanedData[[#This Row],[Purchase Amount]]*1.15</f>
        <v>2775.2950000000001</v>
      </c>
    </row>
    <row r="2609" spans="1:27" x14ac:dyDescent="0.3">
      <c r="A2609">
        <v>3137</v>
      </c>
      <c r="B2609" t="s">
        <v>2834</v>
      </c>
      <c r="C2609" s="1">
        <v>45546</v>
      </c>
      <c r="D2609">
        <v>79</v>
      </c>
      <c r="E2609" t="s">
        <v>39</v>
      </c>
      <c r="F2609" t="s">
        <v>68</v>
      </c>
      <c r="G2609" t="s">
        <v>168</v>
      </c>
      <c r="H2609">
        <v>1</v>
      </c>
      <c r="I2609" t="s">
        <v>45</v>
      </c>
      <c r="J2609" t="s">
        <v>54</v>
      </c>
      <c r="K2609" t="s">
        <v>44</v>
      </c>
      <c r="L2609" t="s">
        <v>45</v>
      </c>
      <c r="M2609" t="s">
        <v>85</v>
      </c>
      <c r="N2609" t="s">
        <v>80</v>
      </c>
      <c r="O2609" t="s">
        <v>48</v>
      </c>
      <c r="P2609" t="s">
        <v>49</v>
      </c>
      <c r="Q2609" t="s">
        <v>97</v>
      </c>
      <c r="R2609" s="6">
        <f>_xlfn.XLOOKUP(CleanedData[[#This Row],[Product]],'02_Lookup_Tables'!$A$2:$A$126,'02_Lookup_Tables'!$B$2:$B$126)</f>
        <v>14729.04</v>
      </c>
      <c r="S2609" t="str">
        <f>VLOOKUP(CleanedData[[#This Row],[Product]],'02_Lookup_Tables'!$H$2:$I$126,2,FALSE)</f>
        <v>Electronics</v>
      </c>
      <c r="T2609" t="str">
        <f>VLOOKUP(CleanedData[[#This Row],[Province]],'02_Lookup_Tables'!$D$2:$E$10,2, FALSE)</f>
        <v>Northern Region</v>
      </c>
      <c r="U2609" t="str" cm="1">
        <f t="array" ref="U2609">_xlfn.IFS(CleanedData[[#This Row],[Purchase Amount]]&lt;500,"Low",
CleanedData[[#This Row],[Purchase Amount]]&lt;5000,"Medium",
TRUE,"High")</f>
        <v>High</v>
      </c>
      <c r="V2609" t="str">
        <f>TEXT(CleanedData[[#This Row],[Date]],"mmmm")</f>
        <v>September</v>
      </c>
      <c r="W2609" t="str">
        <f>"Q"&amp;ROUNDUP(MONTH(CleanedData[[#This Row],[Date]])/3,0)</f>
        <v>Q3</v>
      </c>
      <c r="X2609" t="str">
        <f>IF(CleanedData[[#This Row],[Purchase Amount]]&gt;=5000,"Yes","No")</f>
        <v>Yes</v>
      </c>
      <c r="Y2609">
        <f>IF(CleanedData[[#This Row],[Recommend]]="Yes",1,0)</f>
        <v>1</v>
      </c>
      <c r="Z2609" s="6">
        <f>CleanedData[[#This Row],[Purchase Amount]]*0.15</f>
        <v>2209.3560000000002</v>
      </c>
      <c r="AA2609" s="6">
        <f>CleanedData[[#This Row],[Purchase Amount]]*1.15</f>
        <v>16938.396000000001</v>
      </c>
    </row>
    <row r="2610" spans="1:27" x14ac:dyDescent="0.3">
      <c r="A2610">
        <v>3138</v>
      </c>
      <c r="B2610" t="s">
        <v>2835</v>
      </c>
      <c r="C2610" s="1">
        <v>45913</v>
      </c>
      <c r="D2610">
        <v>75</v>
      </c>
      <c r="E2610" t="s">
        <v>60</v>
      </c>
      <c r="F2610" t="s">
        <v>72</v>
      </c>
      <c r="G2610" t="s">
        <v>258</v>
      </c>
      <c r="H2610">
        <v>3</v>
      </c>
      <c r="I2610" t="s">
        <v>42</v>
      </c>
      <c r="J2610" t="s">
        <v>63</v>
      </c>
      <c r="K2610" t="s">
        <v>64</v>
      </c>
      <c r="L2610" t="s">
        <v>45</v>
      </c>
      <c r="M2610" t="s">
        <v>165</v>
      </c>
      <c r="N2610" t="s">
        <v>48</v>
      </c>
      <c r="O2610" t="s">
        <v>89</v>
      </c>
      <c r="P2610" t="s">
        <v>49</v>
      </c>
      <c r="Q2610" t="s">
        <v>97</v>
      </c>
      <c r="R2610" s="6">
        <f>_xlfn.XLOOKUP(CleanedData[[#This Row],[Product]],'02_Lookup_Tables'!$A$2:$A$126,'02_Lookup_Tables'!$B$2:$B$126)</f>
        <v>768.34</v>
      </c>
      <c r="S2610" t="str">
        <f>VLOOKUP(CleanedData[[#This Row],[Product]],'02_Lookup_Tables'!$H$2:$I$126,2,FALSE)</f>
        <v>Home &amp; Living</v>
      </c>
      <c r="T2610" t="str">
        <f>VLOOKUP(CleanedData[[#This Row],[Province]],'02_Lookup_Tables'!$D$2:$E$10,2, FALSE)</f>
        <v>Central Region</v>
      </c>
      <c r="U2610" t="str" cm="1">
        <f t="array" ref="U2610">_xlfn.IFS(CleanedData[[#This Row],[Purchase Amount]]&lt;500,"Low",
CleanedData[[#This Row],[Purchase Amount]]&lt;5000,"Medium",
TRUE,"High")</f>
        <v>Medium</v>
      </c>
      <c r="V2610" t="str">
        <f>TEXT(CleanedData[[#This Row],[Date]],"mmmm")</f>
        <v>September</v>
      </c>
      <c r="W2610" t="str">
        <f>"Q"&amp;ROUNDUP(MONTH(CleanedData[[#This Row],[Date]])/3,0)</f>
        <v>Q3</v>
      </c>
      <c r="X2610" t="str">
        <f>IF(CleanedData[[#This Row],[Purchase Amount]]&gt;=5000,"Yes","No")</f>
        <v>No</v>
      </c>
      <c r="Y2610">
        <f>IF(CleanedData[[#This Row],[Recommend]]="Yes",1,0)</f>
        <v>0</v>
      </c>
      <c r="Z2610" s="6">
        <f>CleanedData[[#This Row],[Purchase Amount]]*0.15</f>
        <v>115.251</v>
      </c>
      <c r="AA2610" s="6">
        <f>CleanedData[[#This Row],[Purchase Amount]]*1.15</f>
        <v>883.59100000000001</v>
      </c>
    </row>
    <row r="2611" spans="1:27" x14ac:dyDescent="0.3">
      <c r="A2611">
        <v>3139</v>
      </c>
      <c r="B2611" t="s">
        <v>2836</v>
      </c>
      <c r="C2611" s="1">
        <v>45993</v>
      </c>
      <c r="D2611">
        <v>51</v>
      </c>
      <c r="E2611" t="s">
        <v>52</v>
      </c>
      <c r="F2611" t="s">
        <v>125</v>
      </c>
      <c r="G2611" t="s">
        <v>342</v>
      </c>
      <c r="H2611">
        <v>5</v>
      </c>
      <c r="I2611" t="s">
        <v>42</v>
      </c>
      <c r="J2611" t="s">
        <v>74</v>
      </c>
      <c r="K2611" t="s">
        <v>44</v>
      </c>
      <c r="L2611" t="s">
        <v>42</v>
      </c>
      <c r="M2611" t="s">
        <v>156</v>
      </c>
      <c r="N2611" t="s">
        <v>57</v>
      </c>
      <c r="O2611" t="s">
        <v>148</v>
      </c>
      <c r="P2611" t="s">
        <v>49</v>
      </c>
      <c r="Q2611" t="s">
        <v>93</v>
      </c>
      <c r="R2611" s="6">
        <f>_xlfn.XLOOKUP(CleanedData[[#This Row],[Product]],'02_Lookup_Tables'!$A$2:$A$126,'02_Lookup_Tables'!$B$2:$B$126)</f>
        <v>529.15</v>
      </c>
      <c r="S2611" t="str">
        <f>VLOOKUP(CleanedData[[#This Row],[Product]],'02_Lookup_Tables'!$H$2:$I$126,2,FALSE)</f>
        <v>Accessories</v>
      </c>
      <c r="T2611" t="str">
        <f>VLOOKUP(CleanedData[[#This Row],[Province]],'02_Lookup_Tables'!$D$2:$E$10,2, FALSE)</f>
        <v>Western Region</v>
      </c>
      <c r="U2611" t="str" cm="1">
        <f t="array" ref="U2611">_xlfn.IFS(CleanedData[[#This Row],[Purchase Amount]]&lt;500,"Low",
CleanedData[[#This Row],[Purchase Amount]]&lt;5000,"Medium",
TRUE,"High")</f>
        <v>Medium</v>
      </c>
      <c r="V2611" t="str">
        <f>TEXT(CleanedData[[#This Row],[Date]],"mmmm")</f>
        <v>December</v>
      </c>
      <c r="W2611" t="str">
        <f>"Q"&amp;ROUNDUP(MONTH(CleanedData[[#This Row],[Date]])/3,0)</f>
        <v>Q4</v>
      </c>
      <c r="X2611" t="str">
        <f>IF(CleanedData[[#This Row],[Purchase Amount]]&gt;=5000,"Yes","No")</f>
        <v>No</v>
      </c>
      <c r="Y2611">
        <f>IF(CleanedData[[#This Row],[Recommend]]="Yes",1,0)</f>
        <v>0</v>
      </c>
      <c r="Z2611" s="6">
        <f>CleanedData[[#This Row],[Purchase Amount]]*0.15</f>
        <v>79.372499999999988</v>
      </c>
      <c r="AA2611" s="6">
        <f>CleanedData[[#This Row],[Purchase Amount]]*1.15</f>
        <v>608.52249999999992</v>
      </c>
    </row>
    <row r="2612" spans="1:27" x14ac:dyDescent="0.3">
      <c r="A2612">
        <v>3140</v>
      </c>
      <c r="B2612" t="s">
        <v>2837</v>
      </c>
      <c r="C2612" s="1">
        <v>45896</v>
      </c>
      <c r="D2612">
        <v>20</v>
      </c>
      <c r="E2612" t="s">
        <v>52</v>
      </c>
      <c r="F2612" t="s">
        <v>125</v>
      </c>
      <c r="G2612" t="s">
        <v>950</v>
      </c>
      <c r="H2612">
        <v>1</v>
      </c>
      <c r="I2612" t="s">
        <v>45</v>
      </c>
      <c r="J2612" t="s">
        <v>63</v>
      </c>
      <c r="K2612" t="s">
        <v>55</v>
      </c>
      <c r="L2612" t="s">
        <v>42</v>
      </c>
      <c r="M2612" t="s">
        <v>100</v>
      </c>
      <c r="N2612" t="s">
        <v>80</v>
      </c>
      <c r="O2612" t="s">
        <v>48</v>
      </c>
      <c r="P2612" t="s">
        <v>49</v>
      </c>
      <c r="Q2612" t="s">
        <v>66</v>
      </c>
      <c r="R2612" s="6">
        <f>_xlfn.XLOOKUP(CleanedData[[#This Row],[Product]],'02_Lookup_Tables'!$A$2:$A$126,'02_Lookup_Tables'!$B$2:$B$126)</f>
        <v>85.25</v>
      </c>
      <c r="S2612" t="str">
        <f>VLOOKUP(CleanedData[[#This Row],[Product]],'02_Lookup_Tables'!$H$2:$I$126,2,FALSE)</f>
        <v>Beauty &amp; Personal Care</v>
      </c>
      <c r="T2612" t="str">
        <f>VLOOKUP(CleanedData[[#This Row],[Province]],'02_Lookup_Tables'!$D$2:$E$10,2, FALSE)</f>
        <v>Western Region</v>
      </c>
      <c r="U2612" t="str" cm="1">
        <f t="array" ref="U2612">_xlfn.IFS(CleanedData[[#This Row],[Purchase Amount]]&lt;500,"Low",
CleanedData[[#This Row],[Purchase Amount]]&lt;5000,"Medium",
TRUE,"High")</f>
        <v>Low</v>
      </c>
      <c r="V2612" t="str">
        <f>TEXT(CleanedData[[#This Row],[Date]],"mmmm")</f>
        <v>August</v>
      </c>
      <c r="W2612" t="str">
        <f>"Q"&amp;ROUNDUP(MONTH(CleanedData[[#This Row],[Date]])/3,0)</f>
        <v>Q3</v>
      </c>
      <c r="X2612" t="str">
        <f>IF(CleanedData[[#This Row],[Purchase Amount]]&gt;=5000,"Yes","No")</f>
        <v>No</v>
      </c>
      <c r="Y2612">
        <f>IF(CleanedData[[#This Row],[Recommend]]="Yes",1,0)</f>
        <v>1</v>
      </c>
      <c r="Z2612" s="6">
        <f>CleanedData[[#This Row],[Purchase Amount]]*0.15</f>
        <v>12.7875</v>
      </c>
      <c r="AA2612" s="6">
        <f>CleanedData[[#This Row],[Purchase Amount]]*1.15</f>
        <v>98.037499999999994</v>
      </c>
    </row>
    <row r="2613" spans="1:27" x14ac:dyDescent="0.3">
      <c r="A2613">
        <v>3141</v>
      </c>
      <c r="B2613" t="s">
        <v>2838</v>
      </c>
      <c r="C2613" s="1">
        <v>45294</v>
      </c>
      <c r="D2613">
        <v>77</v>
      </c>
      <c r="E2613" t="s">
        <v>60</v>
      </c>
      <c r="F2613" t="s">
        <v>61</v>
      </c>
      <c r="G2613" t="s">
        <v>109</v>
      </c>
      <c r="H2613">
        <v>2</v>
      </c>
      <c r="I2613" t="s">
        <v>45</v>
      </c>
      <c r="J2613" t="s">
        <v>54</v>
      </c>
      <c r="K2613" t="s">
        <v>55</v>
      </c>
      <c r="L2613" t="s">
        <v>42</v>
      </c>
      <c r="M2613" t="s">
        <v>56</v>
      </c>
      <c r="N2613" t="s">
        <v>47</v>
      </c>
      <c r="O2613" t="s">
        <v>148</v>
      </c>
      <c r="P2613" t="s">
        <v>70</v>
      </c>
      <c r="Q2613" t="s">
        <v>97</v>
      </c>
      <c r="R2613" s="6">
        <f>_xlfn.XLOOKUP(CleanedData[[#This Row],[Product]],'02_Lookup_Tables'!$A$2:$A$126,'02_Lookup_Tables'!$B$2:$B$126)</f>
        <v>228.08</v>
      </c>
      <c r="S2613" t="str">
        <f>VLOOKUP(CleanedData[[#This Row],[Product]],'02_Lookup_Tables'!$H$2:$I$126,2,FALSE)</f>
        <v>Apparel</v>
      </c>
      <c r="T2613" t="str">
        <f>VLOOKUP(CleanedData[[#This Row],[Province]],'02_Lookup_Tables'!$D$2:$E$10,2, FALSE)</f>
        <v>Southern Region</v>
      </c>
      <c r="U2613" t="str" cm="1">
        <f t="array" ref="U2613">_xlfn.IFS(CleanedData[[#This Row],[Purchase Amount]]&lt;500,"Low",
CleanedData[[#This Row],[Purchase Amount]]&lt;5000,"Medium",
TRUE,"High")</f>
        <v>Low</v>
      </c>
      <c r="V2613" t="str">
        <f>TEXT(CleanedData[[#This Row],[Date]],"mmmm")</f>
        <v>January</v>
      </c>
      <c r="W2613" t="str">
        <f>"Q"&amp;ROUNDUP(MONTH(CleanedData[[#This Row],[Date]])/3,0)</f>
        <v>Q1</v>
      </c>
      <c r="X2613" t="str">
        <f>IF(CleanedData[[#This Row],[Purchase Amount]]&gt;=5000,"Yes","No")</f>
        <v>No</v>
      </c>
      <c r="Y2613">
        <f>IF(CleanedData[[#This Row],[Recommend]]="Yes",1,0)</f>
        <v>1</v>
      </c>
      <c r="Z2613" s="6">
        <f>CleanedData[[#This Row],[Purchase Amount]]*0.15</f>
        <v>34.212000000000003</v>
      </c>
      <c r="AA2613" s="6">
        <f>CleanedData[[#This Row],[Purchase Amount]]*1.15</f>
        <v>262.29199999999997</v>
      </c>
    </row>
    <row r="2614" spans="1:27" x14ac:dyDescent="0.3">
      <c r="A2614">
        <v>3142</v>
      </c>
      <c r="B2614" t="s">
        <v>2839</v>
      </c>
      <c r="C2614" s="1">
        <v>45517</v>
      </c>
      <c r="D2614">
        <v>63</v>
      </c>
      <c r="E2614" t="s">
        <v>60</v>
      </c>
      <c r="F2614" t="s">
        <v>61</v>
      </c>
      <c r="G2614" t="s">
        <v>696</v>
      </c>
      <c r="H2614">
        <v>2</v>
      </c>
      <c r="I2614" t="s">
        <v>42</v>
      </c>
      <c r="J2614" t="s">
        <v>63</v>
      </c>
      <c r="K2614" t="s">
        <v>64</v>
      </c>
      <c r="L2614" t="s">
        <v>45</v>
      </c>
      <c r="M2614" t="s">
        <v>140</v>
      </c>
      <c r="N2614" t="s">
        <v>47</v>
      </c>
      <c r="O2614" t="s">
        <v>148</v>
      </c>
      <c r="P2614" t="s">
        <v>70</v>
      </c>
      <c r="Q2614" t="s">
        <v>50</v>
      </c>
      <c r="R2614" s="6">
        <f>_xlfn.XLOOKUP(CleanedData[[#This Row],[Product]],'02_Lookup_Tables'!$A$2:$A$126,'02_Lookup_Tables'!$B$2:$B$126)</f>
        <v>1233.45</v>
      </c>
      <c r="S2614" t="str">
        <f>VLOOKUP(CleanedData[[#This Row],[Product]],'02_Lookup_Tables'!$H$2:$I$126,2,FALSE)</f>
        <v>Beauty &amp; Personal Care</v>
      </c>
      <c r="T2614" t="str">
        <f>VLOOKUP(CleanedData[[#This Row],[Province]],'02_Lookup_Tables'!$D$2:$E$10,2, FALSE)</f>
        <v>Southern Region</v>
      </c>
      <c r="U2614" t="str" cm="1">
        <f t="array" ref="U2614">_xlfn.IFS(CleanedData[[#This Row],[Purchase Amount]]&lt;500,"Low",
CleanedData[[#This Row],[Purchase Amount]]&lt;5000,"Medium",
TRUE,"High")</f>
        <v>Medium</v>
      </c>
      <c r="V2614" t="str">
        <f>TEXT(CleanedData[[#This Row],[Date]],"mmmm")</f>
        <v>August</v>
      </c>
      <c r="W2614" t="str">
        <f>"Q"&amp;ROUNDUP(MONTH(CleanedData[[#This Row],[Date]])/3,0)</f>
        <v>Q3</v>
      </c>
      <c r="X2614" t="str">
        <f>IF(CleanedData[[#This Row],[Purchase Amount]]&gt;=5000,"Yes","No")</f>
        <v>No</v>
      </c>
      <c r="Y2614">
        <f>IF(CleanedData[[#This Row],[Recommend]]="Yes",1,0)</f>
        <v>0</v>
      </c>
      <c r="Z2614" s="6">
        <f>CleanedData[[#This Row],[Purchase Amount]]*0.15</f>
        <v>185.01750000000001</v>
      </c>
      <c r="AA2614" s="6">
        <f>CleanedData[[#This Row],[Purchase Amount]]*1.15</f>
        <v>1418.4675</v>
      </c>
    </row>
    <row r="2615" spans="1:27" x14ac:dyDescent="0.3">
      <c r="A2615">
        <v>3143</v>
      </c>
      <c r="B2615" t="s">
        <v>2840</v>
      </c>
      <c r="C2615" s="1">
        <v>45304</v>
      </c>
      <c r="D2615">
        <v>41</v>
      </c>
      <c r="E2615" t="s">
        <v>60</v>
      </c>
      <c r="F2615" t="s">
        <v>130</v>
      </c>
      <c r="G2615" t="s">
        <v>131</v>
      </c>
      <c r="H2615">
        <v>5</v>
      </c>
      <c r="I2615" t="s">
        <v>42</v>
      </c>
      <c r="J2615" t="s">
        <v>74</v>
      </c>
      <c r="K2615" t="s">
        <v>44</v>
      </c>
      <c r="L2615" t="s">
        <v>45</v>
      </c>
      <c r="M2615" t="s">
        <v>88</v>
      </c>
      <c r="N2615" t="s">
        <v>57</v>
      </c>
      <c r="O2615" t="s">
        <v>89</v>
      </c>
      <c r="P2615" t="s">
        <v>70</v>
      </c>
      <c r="Q2615" t="s">
        <v>81</v>
      </c>
      <c r="R2615" s="6">
        <f>_xlfn.XLOOKUP(CleanedData[[#This Row],[Product]],'02_Lookup_Tables'!$A$2:$A$126,'02_Lookup_Tables'!$B$2:$B$126)</f>
        <v>369.57</v>
      </c>
      <c r="S2615" t="str">
        <f>VLOOKUP(CleanedData[[#This Row],[Product]],'02_Lookup_Tables'!$H$2:$I$126,2,FALSE)</f>
        <v>Accessories</v>
      </c>
      <c r="T2615" t="str">
        <f>VLOOKUP(CleanedData[[#This Row],[Province]],'02_Lookup_Tables'!$D$2:$E$10,2, FALSE)</f>
        <v>Eastern Region</v>
      </c>
      <c r="U2615" t="str" cm="1">
        <f t="array" ref="U2615">_xlfn.IFS(CleanedData[[#This Row],[Purchase Amount]]&lt;500,"Low",
CleanedData[[#This Row],[Purchase Amount]]&lt;5000,"Medium",
TRUE,"High")</f>
        <v>Low</v>
      </c>
      <c r="V2615" t="str">
        <f>TEXT(CleanedData[[#This Row],[Date]],"mmmm")</f>
        <v>January</v>
      </c>
      <c r="W2615" t="str">
        <f>"Q"&amp;ROUNDUP(MONTH(CleanedData[[#This Row],[Date]])/3,0)</f>
        <v>Q1</v>
      </c>
      <c r="X2615" t="str">
        <f>IF(CleanedData[[#This Row],[Purchase Amount]]&gt;=5000,"Yes","No")</f>
        <v>No</v>
      </c>
      <c r="Y2615">
        <f>IF(CleanedData[[#This Row],[Recommend]]="Yes",1,0)</f>
        <v>0</v>
      </c>
      <c r="Z2615" s="6">
        <f>CleanedData[[#This Row],[Purchase Amount]]*0.15</f>
        <v>55.435499999999998</v>
      </c>
      <c r="AA2615" s="6">
        <f>CleanedData[[#This Row],[Purchase Amount]]*1.15</f>
        <v>425.00549999999998</v>
      </c>
    </row>
    <row r="2616" spans="1:27" x14ac:dyDescent="0.3">
      <c r="A2616">
        <v>3144</v>
      </c>
      <c r="B2616" t="s">
        <v>2841</v>
      </c>
      <c r="C2616" s="1">
        <v>45635</v>
      </c>
      <c r="D2616">
        <v>37</v>
      </c>
      <c r="E2616" t="s">
        <v>39</v>
      </c>
      <c r="F2616" t="s">
        <v>130</v>
      </c>
      <c r="G2616" t="s">
        <v>144</v>
      </c>
      <c r="H2616">
        <v>5</v>
      </c>
      <c r="I2616" t="s">
        <v>42</v>
      </c>
      <c r="J2616" t="s">
        <v>54</v>
      </c>
      <c r="K2616" t="s">
        <v>44</v>
      </c>
      <c r="L2616" t="s">
        <v>42</v>
      </c>
      <c r="M2616" t="s">
        <v>92</v>
      </c>
      <c r="N2616" t="s">
        <v>57</v>
      </c>
      <c r="O2616" t="s">
        <v>89</v>
      </c>
      <c r="P2616" t="s">
        <v>70</v>
      </c>
      <c r="Q2616" t="s">
        <v>81</v>
      </c>
      <c r="R2616" s="6">
        <f>_xlfn.XLOOKUP(CleanedData[[#This Row],[Product]],'02_Lookup_Tables'!$A$2:$A$126,'02_Lookup_Tables'!$B$2:$B$126)</f>
        <v>4455.18</v>
      </c>
      <c r="S2616" t="str">
        <f>VLOOKUP(CleanedData[[#This Row],[Product]],'02_Lookup_Tables'!$H$2:$I$126,2,FALSE)</f>
        <v>Sports &amp; Outdoors</v>
      </c>
      <c r="T2616" t="str">
        <f>VLOOKUP(CleanedData[[#This Row],[Province]],'02_Lookup_Tables'!$D$2:$E$10,2, FALSE)</f>
        <v>Eastern Region</v>
      </c>
      <c r="U2616" t="str" cm="1">
        <f t="array" ref="U2616">_xlfn.IFS(CleanedData[[#This Row],[Purchase Amount]]&lt;500,"Low",
CleanedData[[#This Row],[Purchase Amount]]&lt;5000,"Medium",
TRUE,"High")</f>
        <v>Medium</v>
      </c>
      <c r="V2616" t="str">
        <f>TEXT(CleanedData[[#This Row],[Date]],"mmmm")</f>
        <v>December</v>
      </c>
      <c r="W2616" t="str">
        <f>"Q"&amp;ROUNDUP(MONTH(CleanedData[[#This Row],[Date]])/3,0)</f>
        <v>Q4</v>
      </c>
      <c r="X2616" t="str">
        <f>IF(CleanedData[[#This Row],[Purchase Amount]]&gt;=5000,"Yes","No")</f>
        <v>No</v>
      </c>
      <c r="Y2616">
        <f>IF(CleanedData[[#This Row],[Recommend]]="Yes",1,0)</f>
        <v>0</v>
      </c>
      <c r="Z2616" s="6">
        <f>CleanedData[[#This Row],[Purchase Amount]]*0.15</f>
        <v>668.27700000000004</v>
      </c>
      <c r="AA2616" s="6">
        <f>CleanedData[[#This Row],[Purchase Amount]]*1.15</f>
        <v>5123.4570000000003</v>
      </c>
    </row>
    <row r="2617" spans="1:27" x14ac:dyDescent="0.3">
      <c r="A2617">
        <v>3145</v>
      </c>
      <c r="B2617" t="s">
        <v>2842</v>
      </c>
      <c r="C2617" s="1">
        <v>45818</v>
      </c>
      <c r="D2617">
        <v>48</v>
      </c>
      <c r="E2617" t="s">
        <v>60</v>
      </c>
      <c r="F2617" t="s">
        <v>108</v>
      </c>
      <c r="G2617" t="s">
        <v>126</v>
      </c>
      <c r="H2617">
        <v>2</v>
      </c>
      <c r="I2617" t="s">
        <v>42</v>
      </c>
      <c r="J2617" t="s">
        <v>54</v>
      </c>
      <c r="K2617" t="s">
        <v>64</v>
      </c>
      <c r="L2617" t="s">
        <v>45</v>
      </c>
      <c r="M2617" t="s">
        <v>151</v>
      </c>
      <c r="N2617" t="s">
        <v>47</v>
      </c>
      <c r="O2617" t="s">
        <v>89</v>
      </c>
      <c r="P2617" t="s">
        <v>49</v>
      </c>
      <c r="Q2617" t="s">
        <v>93</v>
      </c>
      <c r="R2617" s="6">
        <f>_xlfn.XLOOKUP(CleanedData[[#This Row],[Product]],'02_Lookup_Tables'!$A$2:$A$126,'02_Lookup_Tables'!$B$2:$B$126)</f>
        <v>343.42</v>
      </c>
      <c r="S2617" t="str">
        <f>VLOOKUP(CleanedData[[#This Row],[Product]],'02_Lookup_Tables'!$H$2:$I$126,2,FALSE)</f>
        <v>Food</v>
      </c>
      <c r="T2617" t="str">
        <f>VLOOKUP(CleanedData[[#This Row],[Province]],'02_Lookup_Tables'!$D$2:$E$10,2, FALSE)</f>
        <v>Gauteng Region</v>
      </c>
      <c r="U2617" t="str" cm="1">
        <f t="array" ref="U2617">_xlfn.IFS(CleanedData[[#This Row],[Purchase Amount]]&lt;500,"Low",
CleanedData[[#This Row],[Purchase Amount]]&lt;5000,"Medium",
TRUE,"High")</f>
        <v>Low</v>
      </c>
      <c r="V2617" t="str">
        <f>TEXT(CleanedData[[#This Row],[Date]],"mmmm")</f>
        <v>June</v>
      </c>
      <c r="W2617" t="str">
        <f>"Q"&amp;ROUNDUP(MONTH(CleanedData[[#This Row],[Date]])/3,0)</f>
        <v>Q2</v>
      </c>
      <c r="X2617" t="str">
        <f>IF(CleanedData[[#This Row],[Purchase Amount]]&gt;=5000,"Yes","No")</f>
        <v>No</v>
      </c>
      <c r="Y2617">
        <f>IF(CleanedData[[#This Row],[Recommend]]="Yes",1,0)</f>
        <v>0</v>
      </c>
      <c r="Z2617" s="6">
        <f>CleanedData[[#This Row],[Purchase Amount]]*0.15</f>
        <v>51.512999999999998</v>
      </c>
      <c r="AA2617" s="6">
        <f>CleanedData[[#This Row],[Purchase Amount]]*1.15</f>
        <v>394.93299999999999</v>
      </c>
    </row>
    <row r="2618" spans="1:27" x14ac:dyDescent="0.3">
      <c r="A2618">
        <v>3146</v>
      </c>
      <c r="B2618" t="s">
        <v>2843</v>
      </c>
      <c r="C2618" s="1">
        <v>45300</v>
      </c>
      <c r="D2618">
        <v>21</v>
      </c>
      <c r="E2618" t="s">
        <v>60</v>
      </c>
      <c r="F2618" t="s">
        <v>108</v>
      </c>
      <c r="G2618" t="s">
        <v>282</v>
      </c>
      <c r="H2618">
        <v>2</v>
      </c>
      <c r="I2618" t="s">
        <v>45</v>
      </c>
      <c r="J2618" t="s">
        <v>69</v>
      </c>
      <c r="K2618" t="s">
        <v>44</v>
      </c>
      <c r="L2618" t="s">
        <v>45</v>
      </c>
      <c r="M2618" t="s">
        <v>147</v>
      </c>
      <c r="N2618" t="s">
        <v>47</v>
      </c>
      <c r="O2618" t="s">
        <v>148</v>
      </c>
      <c r="P2618" t="s">
        <v>70</v>
      </c>
      <c r="Q2618" t="s">
        <v>66</v>
      </c>
      <c r="R2618" s="6">
        <f>_xlfn.XLOOKUP(CleanedData[[#This Row],[Product]],'02_Lookup_Tables'!$A$2:$A$126,'02_Lookup_Tables'!$B$2:$B$126)</f>
        <v>1859.13</v>
      </c>
      <c r="S2618" t="str">
        <f>VLOOKUP(CleanedData[[#This Row],[Product]],'02_Lookup_Tables'!$H$2:$I$126,2,FALSE)</f>
        <v>Home Devices</v>
      </c>
      <c r="T2618" t="str">
        <f>VLOOKUP(CleanedData[[#This Row],[Province]],'02_Lookup_Tables'!$D$2:$E$10,2, FALSE)</f>
        <v>Gauteng Region</v>
      </c>
      <c r="U2618" t="str" cm="1">
        <f t="array" ref="U2618">_xlfn.IFS(CleanedData[[#This Row],[Purchase Amount]]&lt;500,"Low",
CleanedData[[#This Row],[Purchase Amount]]&lt;5000,"Medium",
TRUE,"High")</f>
        <v>Medium</v>
      </c>
      <c r="V2618" t="str">
        <f>TEXT(CleanedData[[#This Row],[Date]],"mmmm")</f>
        <v>January</v>
      </c>
      <c r="W2618" t="str">
        <f>"Q"&amp;ROUNDUP(MONTH(CleanedData[[#This Row],[Date]])/3,0)</f>
        <v>Q1</v>
      </c>
      <c r="X2618" t="str">
        <f>IF(CleanedData[[#This Row],[Purchase Amount]]&gt;=5000,"Yes","No")</f>
        <v>No</v>
      </c>
      <c r="Y2618">
        <f>IF(CleanedData[[#This Row],[Recommend]]="Yes",1,0)</f>
        <v>1</v>
      </c>
      <c r="Z2618" s="6">
        <f>CleanedData[[#This Row],[Purchase Amount]]*0.15</f>
        <v>278.86950000000002</v>
      </c>
      <c r="AA2618" s="6">
        <f>CleanedData[[#This Row],[Purchase Amount]]*1.15</f>
        <v>2137.9994999999999</v>
      </c>
    </row>
    <row r="2619" spans="1:27" x14ac:dyDescent="0.3">
      <c r="A2619">
        <v>3147</v>
      </c>
      <c r="B2619" t="s">
        <v>2844</v>
      </c>
      <c r="C2619" s="1">
        <v>45675</v>
      </c>
      <c r="D2619">
        <v>48</v>
      </c>
      <c r="E2619" t="s">
        <v>39</v>
      </c>
      <c r="F2619" t="s">
        <v>125</v>
      </c>
      <c r="G2619" t="s">
        <v>546</v>
      </c>
      <c r="H2619">
        <v>4</v>
      </c>
      <c r="I2619" t="s">
        <v>42</v>
      </c>
      <c r="J2619" t="s">
        <v>74</v>
      </c>
      <c r="K2619" t="s">
        <v>55</v>
      </c>
      <c r="L2619" t="s">
        <v>45</v>
      </c>
      <c r="M2619" t="s">
        <v>147</v>
      </c>
      <c r="N2619" t="s">
        <v>96</v>
      </c>
      <c r="O2619" t="s">
        <v>148</v>
      </c>
      <c r="P2619" t="s">
        <v>49</v>
      </c>
      <c r="Q2619" t="s">
        <v>93</v>
      </c>
      <c r="R2619" s="6">
        <f>_xlfn.XLOOKUP(CleanedData[[#This Row],[Product]],'02_Lookup_Tables'!$A$2:$A$126,'02_Lookup_Tables'!$B$2:$B$126)</f>
        <v>1369.39</v>
      </c>
      <c r="S2619" t="str">
        <f>VLOOKUP(CleanedData[[#This Row],[Product]],'02_Lookup_Tables'!$H$2:$I$126,2,FALSE)</f>
        <v>Toys &amp; Games</v>
      </c>
      <c r="T2619" t="str">
        <f>VLOOKUP(CleanedData[[#This Row],[Province]],'02_Lookup_Tables'!$D$2:$E$10,2, FALSE)</f>
        <v>Western Region</v>
      </c>
      <c r="U2619" t="str" cm="1">
        <f t="array" ref="U2619">_xlfn.IFS(CleanedData[[#This Row],[Purchase Amount]]&lt;500,"Low",
CleanedData[[#This Row],[Purchase Amount]]&lt;5000,"Medium",
TRUE,"High")</f>
        <v>Medium</v>
      </c>
      <c r="V2619" t="str">
        <f>TEXT(CleanedData[[#This Row],[Date]],"mmmm")</f>
        <v>January</v>
      </c>
      <c r="W2619" t="str">
        <f>"Q"&amp;ROUNDUP(MONTH(CleanedData[[#This Row],[Date]])/3,0)</f>
        <v>Q1</v>
      </c>
      <c r="X2619" t="str">
        <f>IF(CleanedData[[#This Row],[Purchase Amount]]&gt;=5000,"Yes","No")</f>
        <v>No</v>
      </c>
      <c r="Y2619">
        <f>IF(CleanedData[[#This Row],[Recommend]]="Yes",1,0)</f>
        <v>0</v>
      </c>
      <c r="Z2619" s="6">
        <f>CleanedData[[#This Row],[Purchase Amount]]*0.15</f>
        <v>205.4085</v>
      </c>
      <c r="AA2619" s="6">
        <f>CleanedData[[#This Row],[Purchase Amount]]*1.15</f>
        <v>1574.7985000000001</v>
      </c>
    </row>
    <row r="2620" spans="1:27" x14ac:dyDescent="0.3">
      <c r="A2620">
        <v>3148</v>
      </c>
      <c r="B2620" t="s">
        <v>2845</v>
      </c>
      <c r="C2620" s="1">
        <v>45947</v>
      </c>
      <c r="D2620">
        <v>58</v>
      </c>
      <c r="E2620" t="s">
        <v>39</v>
      </c>
      <c r="F2620" t="s">
        <v>68</v>
      </c>
      <c r="G2620" t="s">
        <v>160</v>
      </c>
      <c r="H2620">
        <v>3</v>
      </c>
      <c r="I2620" t="s">
        <v>42</v>
      </c>
      <c r="J2620" t="s">
        <v>43</v>
      </c>
      <c r="K2620" t="s">
        <v>44</v>
      </c>
      <c r="L2620" t="s">
        <v>42</v>
      </c>
      <c r="M2620" t="s">
        <v>184</v>
      </c>
      <c r="N2620" t="s">
        <v>48</v>
      </c>
      <c r="O2620" t="s">
        <v>148</v>
      </c>
      <c r="P2620" t="s">
        <v>49</v>
      </c>
      <c r="Q2620" t="s">
        <v>50</v>
      </c>
      <c r="R2620" s="6">
        <f>_xlfn.XLOOKUP(CleanedData[[#This Row],[Product]],'02_Lookup_Tables'!$A$2:$A$126,'02_Lookup_Tables'!$B$2:$B$126)</f>
        <v>294.33</v>
      </c>
      <c r="S2620" t="str">
        <f>VLOOKUP(CleanedData[[#This Row],[Product]],'02_Lookup_Tables'!$H$2:$I$126,2,FALSE)</f>
        <v>Toys &amp; Games</v>
      </c>
      <c r="T2620" t="str">
        <f>VLOOKUP(CleanedData[[#This Row],[Province]],'02_Lookup_Tables'!$D$2:$E$10,2, FALSE)</f>
        <v>Northern Region</v>
      </c>
      <c r="U2620" t="str" cm="1">
        <f t="array" ref="U2620">_xlfn.IFS(CleanedData[[#This Row],[Purchase Amount]]&lt;500,"Low",
CleanedData[[#This Row],[Purchase Amount]]&lt;5000,"Medium",
TRUE,"High")</f>
        <v>Low</v>
      </c>
      <c r="V2620" t="str">
        <f>TEXT(CleanedData[[#This Row],[Date]],"mmmm")</f>
        <v>October</v>
      </c>
      <c r="W2620" t="str">
        <f>"Q"&amp;ROUNDUP(MONTH(CleanedData[[#This Row],[Date]])/3,0)</f>
        <v>Q4</v>
      </c>
      <c r="X2620" t="str">
        <f>IF(CleanedData[[#This Row],[Purchase Amount]]&gt;=5000,"Yes","No")</f>
        <v>No</v>
      </c>
      <c r="Y2620">
        <f>IF(CleanedData[[#This Row],[Recommend]]="Yes",1,0)</f>
        <v>0</v>
      </c>
      <c r="Z2620" s="6">
        <f>CleanedData[[#This Row],[Purchase Amount]]*0.15</f>
        <v>44.149499999999996</v>
      </c>
      <c r="AA2620" s="6">
        <f>CleanedData[[#This Row],[Purchase Amount]]*1.15</f>
        <v>338.47949999999997</v>
      </c>
    </row>
    <row r="2621" spans="1:27" x14ac:dyDescent="0.3">
      <c r="A2621">
        <v>3149</v>
      </c>
      <c r="B2621" t="s">
        <v>2846</v>
      </c>
      <c r="C2621" s="1">
        <v>45433</v>
      </c>
      <c r="D2621">
        <v>71</v>
      </c>
      <c r="E2621" t="s">
        <v>39</v>
      </c>
      <c r="F2621" t="s">
        <v>83</v>
      </c>
      <c r="G2621" t="s">
        <v>102</v>
      </c>
      <c r="H2621">
        <v>4</v>
      </c>
      <c r="I2621" t="s">
        <v>45</v>
      </c>
      <c r="J2621" t="s">
        <v>43</v>
      </c>
      <c r="K2621" t="s">
        <v>64</v>
      </c>
      <c r="L2621" t="s">
        <v>45</v>
      </c>
      <c r="M2621" t="s">
        <v>56</v>
      </c>
      <c r="N2621" t="s">
        <v>96</v>
      </c>
      <c r="O2621" t="s">
        <v>148</v>
      </c>
      <c r="P2621" t="s">
        <v>49</v>
      </c>
      <c r="Q2621" t="s">
        <v>97</v>
      </c>
      <c r="R2621" s="6">
        <f>_xlfn.XLOOKUP(CleanedData[[#This Row],[Product]],'02_Lookup_Tables'!$A$2:$A$126,'02_Lookup_Tables'!$B$2:$B$126)</f>
        <v>276.82</v>
      </c>
      <c r="S2621" t="str">
        <f>VLOOKUP(CleanedData[[#This Row],[Product]],'02_Lookup_Tables'!$H$2:$I$126,2,FALSE)</f>
        <v>Home &amp; Living</v>
      </c>
      <c r="T2621" t="str">
        <f>VLOOKUP(CleanedData[[#This Row],[Province]],'02_Lookup_Tables'!$D$2:$E$10,2, FALSE)</f>
        <v>Western Region</v>
      </c>
      <c r="U2621" t="str" cm="1">
        <f t="array" ref="U2621">_xlfn.IFS(CleanedData[[#This Row],[Purchase Amount]]&lt;500,"Low",
CleanedData[[#This Row],[Purchase Amount]]&lt;5000,"Medium",
TRUE,"High")</f>
        <v>Low</v>
      </c>
      <c r="V2621" t="str">
        <f>TEXT(CleanedData[[#This Row],[Date]],"mmmm")</f>
        <v>May</v>
      </c>
      <c r="W2621" t="str">
        <f>"Q"&amp;ROUNDUP(MONTH(CleanedData[[#This Row],[Date]])/3,0)</f>
        <v>Q2</v>
      </c>
      <c r="X2621" t="str">
        <f>IF(CleanedData[[#This Row],[Purchase Amount]]&gt;=5000,"Yes","No")</f>
        <v>No</v>
      </c>
      <c r="Y2621">
        <f>IF(CleanedData[[#This Row],[Recommend]]="Yes",1,0)</f>
        <v>1</v>
      </c>
      <c r="Z2621" s="6">
        <f>CleanedData[[#This Row],[Purchase Amount]]*0.15</f>
        <v>41.522999999999996</v>
      </c>
      <c r="AA2621" s="6">
        <f>CleanedData[[#This Row],[Purchase Amount]]*1.15</f>
        <v>318.34299999999996</v>
      </c>
    </row>
    <row r="2622" spans="1:27" x14ac:dyDescent="0.3">
      <c r="A2622">
        <v>3150</v>
      </c>
      <c r="B2622" t="s">
        <v>2847</v>
      </c>
      <c r="C2622" s="1">
        <v>45955</v>
      </c>
      <c r="D2622">
        <v>28</v>
      </c>
      <c r="E2622" t="s">
        <v>60</v>
      </c>
      <c r="F2622" t="s">
        <v>108</v>
      </c>
      <c r="G2622" t="s">
        <v>296</v>
      </c>
      <c r="H2622">
        <v>4</v>
      </c>
      <c r="I2622" t="s">
        <v>45</v>
      </c>
      <c r="J2622" t="s">
        <v>54</v>
      </c>
      <c r="K2622" t="s">
        <v>55</v>
      </c>
      <c r="L2622" t="s">
        <v>42</v>
      </c>
      <c r="M2622" t="s">
        <v>180</v>
      </c>
      <c r="N2622" t="s">
        <v>96</v>
      </c>
      <c r="O2622" t="s">
        <v>89</v>
      </c>
      <c r="P2622" t="s">
        <v>70</v>
      </c>
      <c r="Q2622" t="s">
        <v>58</v>
      </c>
      <c r="R2622" s="6">
        <f>_xlfn.XLOOKUP(CleanedData[[#This Row],[Product]],'02_Lookup_Tables'!$A$2:$A$126,'02_Lookup_Tables'!$B$2:$B$126)</f>
        <v>657.5</v>
      </c>
      <c r="S2622" t="str">
        <f>VLOOKUP(CleanedData[[#This Row],[Product]],'02_Lookup_Tables'!$H$2:$I$126,2,FALSE)</f>
        <v>Home Devices</v>
      </c>
      <c r="T2622" t="str">
        <f>VLOOKUP(CleanedData[[#This Row],[Province]],'02_Lookup_Tables'!$D$2:$E$10,2, FALSE)</f>
        <v>Gauteng Region</v>
      </c>
      <c r="U2622" t="str" cm="1">
        <f t="array" ref="U2622">_xlfn.IFS(CleanedData[[#This Row],[Purchase Amount]]&lt;500,"Low",
CleanedData[[#This Row],[Purchase Amount]]&lt;5000,"Medium",
TRUE,"High")</f>
        <v>Medium</v>
      </c>
      <c r="V2622" t="str">
        <f>TEXT(CleanedData[[#This Row],[Date]],"mmmm")</f>
        <v>October</v>
      </c>
      <c r="W2622" t="str">
        <f>"Q"&amp;ROUNDUP(MONTH(CleanedData[[#This Row],[Date]])/3,0)</f>
        <v>Q4</v>
      </c>
      <c r="X2622" t="str">
        <f>IF(CleanedData[[#This Row],[Purchase Amount]]&gt;=5000,"Yes","No")</f>
        <v>No</v>
      </c>
      <c r="Y2622">
        <f>IF(CleanedData[[#This Row],[Recommend]]="Yes",1,0)</f>
        <v>1</v>
      </c>
      <c r="Z2622" s="6">
        <f>CleanedData[[#This Row],[Purchase Amount]]*0.15</f>
        <v>98.625</v>
      </c>
      <c r="AA2622" s="6">
        <f>CleanedData[[#This Row],[Purchase Amount]]*1.15</f>
        <v>756.12499999999989</v>
      </c>
    </row>
    <row r="2623" spans="1:27" x14ac:dyDescent="0.3">
      <c r="A2623">
        <v>3151</v>
      </c>
      <c r="B2623" t="s">
        <v>2848</v>
      </c>
      <c r="C2623" s="1">
        <v>45425</v>
      </c>
      <c r="D2623">
        <v>59</v>
      </c>
      <c r="E2623" t="s">
        <v>52</v>
      </c>
      <c r="F2623" t="s">
        <v>72</v>
      </c>
      <c r="G2623" t="s">
        <v>116</v>
      </c>
      <c r="H2623">
        <v>5</v>
      </c>
      <c r="I2623" t="s">
        <v>42</v>
      </c>
      <c r="J2623" t="s">
        <v>63</v>
      </c>
      <c r="K2623" t="s">
        <v>64</v>
      </c>
      <c r="L2623" t="s">
        <v>42</v>
      </c>
      <c r="M2623" t="s">
        <v>85</v>
      </c>
      <c r="N2623" t="s">
        <v>57</v>
      </c>
      <c r="O2623" t="s">
        <v>48</v>
      </c>
      <c r="P2623" t="s">
        <v>49</v>
      </c>
      <c r="Q2623" t="s">
        <v>50</v>
      </c>
      <c r="R2623" s="6">
        <f>_xlfn.XLOOKUP(CleanedData[[#This Row],[Product]],'02_Lookup_Tables'!$A$2:$A$126,'02_Lookup_Tables'!$B$2:$B$126)</f>
        <v>869.65</v>
      </c>
      <c r="S2623" t="str">
        <f>VLOOKUP(CleanedData[[#This Row],[Product]],'02_Lookup_Tables'!$H$2:$I$126,2,FALSE)</f>
        <v>Toys &amp; Games</v>
      </c>
      <c r="T2623" t="str">
        <f>VLOOKUP(CleanedData[[#This Row],[Province]],'02_Lookup_Tables'!$D$2:$E$10,2, FALSE)</f>
        <v>Central Region</v>
      </c>
      <c r="U2623" t="str" cm="1">
        <f t="array" ref="U2623">_xlfn.IFS(CleanedData[[#This Row],[Purchase Amount]]&lt;500,"Low",
CleanedData[[#This Row],[Purchase Amount]]&lt;5000,"Medium",
TRUE,"High")</f>
        <v>Medium</v>
      </c>
      <c r="V2623" t="str">
        <f>TEXT(CleanedData[[#This Row],[Date]],"mmmm")</f>
        <v>May</v>
      </c>
      <c r="W2623" t="str">
        <f>"Q"&amp;ROUNDUP(MONTH(CleanedData[[#This Row],[Date]])/3,0)</f>
        <v>Q2</v>
      </c>
      <c r="X2623" t="str">
        <f>IF(CleanedData[[#This Row],[Purchase Amount]]&gt;=5000,"Yes","No")</f>
        <v>No</v>
      </c>
      <c r="Y2623">
        <f>IF(CleanedData[[#This Row],[Recommend]]="Yes",1,0)</f>
        <v>0</v>
      </c>
      <c r="Z2623" s="6">
        <f>CleanedData[[#This Row],[Purchase Amount]]*0.15</f>
        <v>130.44749999999999</v>
      </c>
      <c r="AA2623" s="6">
        <f>CleanedData[[#This Row],[Purchase Amount]]*1.15</f>
        <v>1000.0974999999999</v>
      </c>
    </row>
    <row r="2624" spans="1:27" x14ac:dyDescent="0.3">
      <c r="A2624">
        <v>3152</v>
      </c>
      <c r="B2624" t="s">
        <v>2849</v>
      </c>
      <c r="C2624" s="1">
        <v>45635</v>
      </c>
      <c r="D2624">
        <v>36</v>
      </c>
      <c r="E2624" t="s">
        <v>39</v>
      </c>
      <c r="F2624" t="s">
        <v>40</v>
      </c>
      <c r="G2624" t="s">
        <v>950</v>
      </c>
      <c r="H2624">
        <v>4</v>
      </c>
      <c r="I2624" t="s">
        <v>42</v>
      </c>
      <c r="J2624" t="s">
        <v>54</v>
      </c>
      <c r="K2624" t="s">
        <v>64</v>
      </c>
      <c r="L2624" t="s">
        <v>45</v>
      </c>
      <c r="M2624" t="s">
        <v>236</v>
      </c>
      <c r="N2624" t="s">
        <v>96</v>
      </c>
      <c r="O2624" t="s">
        <v>89</v>
      </c>
      <c r="P2624" t="s">
        <v>70</v>
      </c>
      <c r="Q2624" t="s">
        <v>81</v>
      </c>
      <c r="R2624" s="6">
        <f>_xlfn.XLOOKUP(CleanedData[[#This Row],[Product]],'02_Lookup_Tables'!$A$2:$A$126,'02_Lookup_Tables'!$B$2:$B$126)</f>
        <v>85.25</v>
      </c>
      <c r="S2624" t="str">
        <f>VLOOKUP(CleanedData[[#This Row],[Product]],'02_Lookup_Tables'!$H$2:$I$126,2,FALSE)</f>
        <v>Beauty &amp; Personal Care</v>
      </c>
      <c r="T2624" t="str">
        <f>VLOOKUP(CleanedData[[#This Row],[Province]],'02_Lookup_Tables'!$D$2:$E$10,2, FALSE)</f>
        <v>Northern Region</v>
      </c>
      <c r="U2624" t="str" cm="1">
        <f t="array" ref="U2624">_xlfn.IFS(CleanedData[[#This Row],[Purchase Amount]]&lt;500,"Low",
CleanedData[[#This Row],[Purchase Amount]]&lt;5000,"Medium",
TRUE,"High")</f>
        <v>Low</v>
      </c>
      <c r="V2624" t="str">
        <f>TEXT(CleanedData[[#This Row],[Date]],"mmmm")</f>
        <v>December</v>
      </c>
      <c r="W2624" t="str">
        <f>"Q"&amp;ROUNDUP(MONTH(CleanedData[[#This Row],[Date]])/3,0)</f>
        <v>Q4</v>
      </c>
      <c r="X2624" t="str">
        <f>IF(CleanedData[[#This Row],[Purchase Amount]]&gt;=5000,"Yes","No")</f>
        <v>No</v>
      </c>
      <c r="Y2624">
        <f>IF(CleanedData[[#This Row],[Recommend]]="Yes",1,0)</f>
        <v>0</v>
      </c>
      <c r="Z2624" s="6">
        <f>CleanedData[[#This Row],[Purchase Amount]]*0.15</f>
        <v>12.7875</v>
      </c>
      <c r="AA2624" s="6">
        <f>CleanedData[[#This Row],[Purchase Amount]]*1.15</f>
        <v>98.037499999999994</v>
      </c>
    </row>
    <row r="2625" spans="1:27" x14ac:dyDescent="0.3">
      <c r="A2625">
        <v>3153</v>
      </c>
      <c r="B2625" t="s">
        <v>2850</v>
      </c>
      <c r="C2625" s="1">
        <v>45944</v>
      </c>
      <c r="D2625">
        <v>47</v>
      </c>
      <c r="E2625" t="s">
        <v>39</v>
      </c>
      <c r="F2625" t="s">
        <v>77</v>
      </c>
      <c r="G2625" t="s">
        <v>323</v>
      </c>
      <c r="H2625">
        <v>1</v>
      </c>
      <c r="I2625" t="s">
        <v>42</v>
      </c>
      <c r="J2625" t="s">
        <v>74</v>
      </c>
      <c r="K2625" t="s">
        <v>64</v>
      </c>
      <c r="L2625" t="s">
        <v>45</v>
      </c>
      <c r="N2625" t="s">
        <v>80</v>
      </c>
      <c r="O2625" t="s">
        <v>134</v>
      </c>
      <c r="P2625" t="s">
        <v>8646</v>
      </c>
      <c r="Q2625" t="s">
        <v>93</v>
      </c>
      <c r="R2625" s="6">
        <f>_xlfn.XLOOKUP(CleanedData[[#This Row],[Product]],'02_Lookup_Tables'!$A$2:$A$126,'02_Lookup_Tables'!$B$2:$B$126)</f>
        <v>463.48</v>
      </c>
      <c r="S2625" t="str">
        <f>VLOOKUP(CleanedData[[#This Row],[Product]],'02_Lookup_Tables'!$H$2:$I$126,2,FALSE)</f>
        <v>Electronics</v>
      </c>
      <c r="T2625" t="str">
        <f>VLOOKUP(CleanedData[[#This Row],[Province]],'02_Lookup_Tables'!$D$2:$E$10,2, FALSE)</f>
        <v>Central Region</v>
      </c>
      <c r="U2625" t="str" cm="1">
        <f t="array" ref="U2625">_xlfn.IFS(CleanedData[[#This Row],[Purchase Amount]]&lt;500,"Low",
CleanedData[[#This Row],[Purchase Amount]]&lt;5000,"Medium",
TRUE,"High")</f>
        <v>Low</v>
      </c>
      <c r="V2625" t="str">
        <f>TEXT(CleanedData[[#This Row],[Date]],"mmmm")</f>
        <v>October</v>
      </c>
      <c r="W2625" t="str">
        <f>"Q"&amp;ROUNDUP(MONTH(CleanedData[[#This Row],[Date]])/3,0)</f>
        <v>Q4</v>
      </c>
      <c r="X2625" t="str">
        <f>IF(CleanedData[[#This Row],[Purchase Amount]]&gt;=5000,"Yes","No")</f>
        <v>No</v>
      </c>
      <c r="Y2625">
        <f>IF(CleanedData[[#This Row],[Recommend]]="Yes",1,0)</f>
        <v>0</v>
      </c>
      <c r="Z2625" s="6">
        <f>CleanedData[[#This Row],[Purchase Amount]]*0.15</f>
        <v>69.522000000000006</v>
      </c>
      <c r="AA2625" s="6">
        <f>CleanedData[[#This Row],[Purchase Amount]]*1.15</f>
        <v>533.00199999999995</v>
      </c>
    </row>
    <row r="2626" spans="1:27" x14ac:dyDescent="0.3">
      <c r="A2626">
        <v>3154</v>
      </c>
      <c r="B2626" t="s">
        <v>2851</v>
      </c>
      <c r="C2626" s="1">
        <v>45696</v>
      </c>
      <c r="D2626">
        <v>25</v>
      </c>
      <c r="E2626" t="s">
        <v>52</v>
      </c>
      <c r="F2626" t="s">
        <v>130</v>
      </c>
      <c r="G2626" t="s">
        <v>201</v>
      </c>
      <c r="H2626">
        <v>4</v>
      </c>
      <c r="I2626" t="s">
        <v>42</v>
      </c>
      <c r="J2626" t="s">
        <v>54</v>
      </c>
      <c r="K2626" t="s">
        <v>64</v>
      </c>
      <c r="L2626" t="s">
        <v>42</v>
      </c>
      <c r="M2626" t="s">
        <v>165</v>
      </c>
      <c r="N2626" t="s">
        <v>96</v>
      </c>
      <c r="O2626" t="s">
        <v>89</v>
      </c>
      <c r="P2626" t="s">
        <v>70</v>
      </c>
      <c r="Q2626" t="s">
        <v>58</v>
      </c>
      <c r="R2626" s="6">
        <f>_xlfn.XLOOKUP(CleanedData[[#This Row],[Product]],'02_Lookup_Tables'!$A$2:$A$126,'02_Lookup_Tables'!$B$2:$B$126)</f>
        <v>755.66</v>
      </c>
      <c r="S2626" t="str">
        <f>VLOOKUP(CleanedData[[#This Row],[Product]],'02_Lookup_Tables'!$H$2:$I$126,2,FALSE)</f>
        <v>Home &amp; Living</v>
      </c>
      <c r="T2626" t="str">
        <f>VLOOKUP(CleanedData[[#This Row],[Province]],'02_Lookup_Tables'!$D$2:$E$10,2, FALSE)</f>
        <v>Eastern Region</v>
      </c>
      <c r="U2626" t="str" cm="1">
        <f t="array" ref="U2626">_xlfn.IFS(CleanedData[[#This Row],[Purchase Amount]]&lt;500,"Low",
CleanedData[[#This Row],[Purchase Amount]]&lt;5000,"Medium",
TRUE,"High")</f>
        <v>Medium</v>
      </c>
      <c r="V2626" t="str">
        <f>TEXT(CleanedData[[#This Row],[Date]],"mmmm")</f>
        <v>February</v>
      </c>
      <c r="W2626" t="str">
        <f>"Q"&amp;ROUNDUP(MONTH(CleanedData[[#This Row],[Date]])/3,0)</f>
        <v>Q1</v>
      </c>
      <c r="X2626" t="str">
        <f>IF(CleanedData[[#This Row],[Purchase Amount]]&gt;=5000,"Yes","No")</f>
        <v>No</v>
      </c>
      <c r="Y2626">
        <f>IF(CleanedData[[#This Row],[Recommend]]="Yes",1,0)</f>
        <v>0</v>
      </c>
      <c r="Z2626" s="6">
        <f>CleanedData[[#This Row],[Purchase Amount]]*0.15</f>
        <v>113.34899999999999</v>
      </c>
      <c r="AA2626" s="6">
        <f>CleanedData[[#This Row],[Purchase Amount]]*1.15</f>
        <v>869.0089999999999</v>
      </c>
    </row>
    <row r="2627" spans="1:27" x14ac:dyDescent="0.3">
      <c r="A2627">
        <v>3155</v>
      </c>
      <c r="B2627" t="s">
        <v>2852</v>
      </c>
      <c r="C2627" s="1">
        <v>45664</v>
      </c>
      <c r="D2627">
        <v>25</v>
      </c>
      <c r="E2627" t="s">
        <v>52</v>
      </c>
      <c r="F2627" t="s">
        <v>72</v>
      </c>
      <c r="G2627" t="s">
        <v>328</v>
      </c>
      <c r="H2627">
        <v>1</v>
      </c>
      <c r="I2627" t="s">
        <v>42</v>
      </c>
      <c r="J2627" t="s">
        <v>69</v>
      </c>
      <c r="K2627" t="s">
        <v>64</v>
      </c>
      <c r="L2627" t="s">
        <v>45</v>
      </c>
      <c r="M2627" t="s">
        <v>75</v>
      </c>
      <c r="N2627" t="s">
        <v>80</v>
      </c>
      <c r="O2627" t="s">
        <v>89</v>
      </c>
      <c r="P2627" t="s">
        <v>49</v>
      </c>
      <c r="Q2627" t="s">
        <v>58</v>
      </c>
      <c r="R2627" s="6">
        <f>_xlfn.XLOOKUP(CleanedData[[#This Row],[Product]],'02_Lookup_Tables'!$A$2:$A$126,'02_Lookup_Tables'!$B$2:$B$126)</f>
        <v>3521.64</v>
      </c>
      <c r="S2627" t="str">
        <f>VLOOKUP(CleanedData[[#This Row],[Product]],'02_Lookup_Tables'!$H$2:$I$126,2,FALSE)</f>
        <v>Home Devices</v>
      </c>
      <c r="T2627" t="str">
        <f>VLOOKUP(CleanedData[[#This Row],[Province]],'02_Lookup_Tables'!$D$2:$E$10,2, FALSE)</f>
        <v>Central Region</v>
      </c>
      <c r="U2627" t="str" cm="1">
        <f t="array" ref="U2627">_xlfn.IFS(CleanedData[[#This Row],[Purchase Amount]]&lt;500,"Low",
CleanedData[[#This Row],[Purchase Amount]]&lt;5000,"Medium",
TRUE,"High")</f>
        <v>Medium</v>
      </c>
      <c r="V2627" t="str">
        <f>TEXT(CleanedData[[#This Row],[Date]],"mmmm")</f>
        <v>January</v>
      </c>
      <c r="W2627" t="str">
        <f>"Q"&amp;ROUNDUP(MONTH(CleanedData[[#This Row],[Date]])/3,0)</f>
        <v>Q1</v>
      </c>
      <c r="X2627" t="str">
        <f>IF(CleanedData[[#This Row],[Purchase Amount]]&gt;=5000,"Yes","No")</f>
        <v>No</v>
      </c>
      <c r="Y2627">
        <f>IF(CleanedData[[#This Row],[Recommend]]="Yes",1,0)</f>
        <v>0</v>
      </c>
      <c r="Z2627" s="6">
        <f>CleanedData[[#This Row],[Purchase Amount]]*0.15</f>
        <v>528.24599999999998</v>
      </c>
      <c r="AA2627" s="6">
        <f>CleanedData[[#This Row],[Purchase Amount]]*1.15</f>
        <v>4049.8859999999995</v>
      </c>
    </row>
    <row r="2628" spans="1:27" x14ac:dyDescent="0.3">
      <c r="A2628">
        <v>3156</v>
      </c>
      <c r="B2628" t="s">
        <v>2853</v>
      </c>
      <c r="C2628" s="1">
        <v>45596</v>
      </c>
      <c r="D2628">
        <v>49</v>
      </c>
      <c r="E2628" t="s">
        <v>52</v>
      </c>
      <c r="F2628" t="s">
        <v>61</v>
      </c>
      <c r="G2628" t="s">
        <v>463</v>
      </c>
      <c r="H2628">
        <v>5</v>
      </c>
      <c r="I2628" t="s">
        <v>42</v>
      </c>
      <c r="J2628" t="s">
        <v>74</v>
      </c>
      <c r="K2628" t="s">
        <v>64</v>
      </c>
      <c r="L2628" t="s">
        <v>42</v>
      </c>
      <c r="M2628" t="s">
        <v>175</v>
      </c>
      <c r="N2628" t="s">
        <v>57</v>
      </c>
      <c r="O2628" t="s">
        <v>89</v>
      </c>
      <c r="P2628" t="s">
        <v>70</v>
      </c>
      <c r="Q2628" t="s">
        <v>93</v>
      </c>
      <c r="R2628" s="6">
        <f>_xlfn.XLOOKUP(CleanedData[[#This Row],[Product]],'02_Lookup_Tables'!$A$2:$A$126,'02_Lookup_Tables'!$B$2:$B$126)</f>
        <v>470.6</v>
      </c>
      <c r="S2628" t="str">
        <f>VLOOKUP(CleanedData[[#This Row],[Product]],'02_Lookup_Tables'!$H$2:$I$126,2,FALSE)</f>
        <v>Toys &amp; Games</v>
      </c>
      <c r="T2628" t="str">
        <f>VLOOKUP(CleanedData[[#This Row],[Province]],'02_Lookup_Tables'!$D$2:$E$10,2, FALSE)</f>
        <v>Southern Region</v>
      </c>
      <c r="U2628" t="str" cm="1">
        <f t="array" ref="U2628">_xlfn.IFS(CleanedData[[#This Row],[Purchase Amount]]&lt;500,"Low",
CleanedData[[#This Row],[Purchase Amount]]&lt;5000,"Medium",
TRUE,"High")</f>
        <v>Low</v>
      </c>
      <c r="V2628" t="str">
        <f>TEXT(CleanedData[[#This Row],[Date]],"mmmm")</f>
        <v>October</v>
      </c>
      <c r="W2628" t="str">
        <f>"Q"&amp;ROUNDUP(MONTH(CleanedData[[#This Row],[Date]])/3,0)</f>
        <v>Q4</v>
      </c>
      <c r="X2628" t="str">
        <f>IF(CleanedData[[#This Row],[Purchase Amount]]&gt;=5000,"Yes","No")</f>
        <v>No</v>
      </c>
      <c r="Y2628">
        <f>IF(CleanedData[[#This Row],[Recommend]]="Yes",1,0)</f>
        <v>0</v>
      </c>
      <c r="Z2628" s="6">
        <f>CleanedData[[#This Row],[Purchase Amount]]*0.15</f>
        <v>70.59</v>
      </c>
      <c r="AA2628" s="6">
        <f>CleanedData[[#This Row],[Purchase Amount]]*1.15</f>
        <v>541.18999999999994</v>
      </c>
    </row>
    <row r="2629" spans="1:27" x14ac:dyDescent="0.3">
      <c r="A2629">
        <v>3157</v>
      </c>
      <c r="B2629" t="s">
        <v>2854</v>
      </c>
      <c r="C2629" s="1">
        <v>45690</v>
      </c>
      <c r="D2629">
        <v>39</v>
      </c>
      <c r="E2629" t="s">
        <v>52</v>
      </c>
      <c r="F2629" t="s">
        <v>83</v>
      </c>
      <c r="G2629" t="s">
        <v>126</v>
      </c>
      <c r="H2629">
        <v>4</v>
      </c>
      <c r="I2629" t="s">
        <v>42</v>
      </c>
      <c r="J2629" t="s">
        <v>69</v>
      </c>
      <c r="K2629" t="s">
        <v>64</v>
      </c>
      <c r="L2629" t="s">
        <v>42</v>
      </c>
      <c r="M2629" t="s">
        <v>156</v>
      </c>
      <c r="N2629" t="s">
        <v>96</v>
      </c>
      <c r="O2629" t="s">
        <v>148</v>
      </c>
      <c r="P2629" t="s">
        <v>49</v>
      </c>
      <c r="Q2629" t="s">
        <v>81</v>
      </c>
      <c r="R2629" s="6">
        <f>_xlfn.XLOOKUP(CleanedData[[#This Row],[Product]],'02_Lookup_Tables'!$A$2:$A$126,'02_Lookup_Tables'!$B$2:$B$126)</f>
        <v>343.42</v>
      </c>
      <c r="S2629" t="str">
        <f>VLOOKUP(CleanedData[[#This Row],[Product]],'02_Lookup_Tables'!$H$2:$I$126,2,FALSE)</f>
        <v>Food</v>
      </c>
      <c r="T2629" t="str">
        <f>VLOOKUP(CleanedData[[#This Row],[Province]],'02_Lookup_Tables'!$D$2:$E$10,2, FALSE)</f>
        <v>Western Region</v>
      </c>
      <c r="U2629" t="str" cm="1">
        <f t="array" ref="U2629">_xlfn.IFS(CleanedData[[#This Row],[Purchase Amount]]&lt;500,"Low",
CleanedData[[#This Row],[Purchase Amount]]&lt;5000,"Medium",
TRUE,"High")</f>
        <v>Low</v>
      </c>
      <c r="V2629" t="str">
        <f>TEXT(CleanedData[[#This Row],[Date]],"mmmm")</f>
        <v>February</v>
      </c>
      <c r="W2629" t="str">
        <f>"Q"&amp;ROUNDUP(MONTH(CleanedData[[#This Row],[Date]])/3,0)</f>
        <v>Q1</v>
      </c>
      <c r="X2629" t="str">
        <f>IF(CleanedData[[#This Row],[Purchase Amount]]&gt;=5000,"Yes","No")</f>
        <v>No</v>
      </c>
      <c r="Y2629">
        <f>IF(CleanedData[[#This Row],[Recommend]]="Yes",1,0)</f>
        <v>0</v>
      </c>
      <c r="Z2629" s="6">
        <f>CleanedData[[#This Row],[Purchase Amount]]*0.15</f>
        <v>51.512999999999998</v>
      </c>
      <c r="AA2629" s="6">
        <f>CleanedData[[#This Row],[Purchase Amount]]*1.15</f>
        <v>394.93299999999999</v>
      </c>
    </row>
    <row r="2630" spans="1:27" x14ac:dyDescent="0.3">
      <c r="A2630">
        <v>3158</v>
      </c>
      <c r="B2630" t="s">
        <v>2855</v>
      </c>
      <c r="C2630" s="1">
        <v>45550</v>
      </c>
      <c r="D2630">
        <v>28</v>
      </c>
      <c r="E2630" t="s">
        <v>60</v>
      </c>
      <c r="F2630" t="s">
        <v>108</v>
      </c>
      <c r="G2630" t="s">
        <v>118</v>
      </c>
      <c r="H2630">
        <v>5</v>
      </c>
      <c r="I2630" t="s">
        <v>45</v>
      </c>
      <c r="J2630" t="s">
        <v>43</v>
      </c>
      <c r="K2630" t="s">
        <v>55</v>
      </c>
      <c r="L2630" t="s">
        <v>42</v>
      </c>
      <c r="M2630" t="s">
        <v>112</v>
      </c>
      <c r="N2630" t="s">
        <v>57</v>
      </c>
      <c r="O2630" t="s">
        <v>48</v>
      </c>
      <c r="P2630" t="s">
        <v>49</v>
      </c>
      <c r="Q2630" t="s">
        <v>58</v>
      </c>
      <c r="R2630" s="6">
        <f>_xlfn.XLOOKUP(CleanedData[[#This Row],[Product]],'02_Lookup_Tables'!$A$2:$A$126,'02_Lookup_Tables'!$B$2:$B$126)</f>
        <v>368.99</v>
      </c>
      <c r="S2630" t="str">
        <f>VLOOKUP(CleanedData[[#This Row],[Product]],'02_Lookup_Tables'!$H$2:$I$126,2,FALSE)</f>
        <v>Accessories</v>
      </c>
      <c r="T2630" t="str">
        <f>VLOOKUP(CleanedData[[#This Row],[Province]],'02_Lookup_Tables'!$D$2:$E$10,2, FALSE)</f>
        <v>Gauteng Region</v>
      </c>
      <c r="U2630" t="str" cm="1">
        <f t="array" ref="U2630">_xlfn.IFS(CleanedData[[#This Row],[Purchase Amount]]&lt;500,"Low",
CleanedData[[#This Row],[Purchase Amount]]&lt;5000,"Medium",
TRUE,"High")</f>
        <v>Low</v>
      </c>
      <c r="V2630" t="str">
        <f>TEXT(CleanedData[[#This Row],[Date]],"mmmm")</f>
        <v>September</v>
      </c>
      <c r="W2630" t="str">
        <f>"Q"&amp;ROUNDUP(MONTH(CleanedData[[#This Row],[Date]])/3,0)</f>
        <v>Q3</v>
      </c>
      <c r="X2630" t="str">
        <f>IF(CleanedData[[#This Row],[Purchase Amount]]&gt;=5000,"Yes","No")</f>
        <v>No</v>
      </c>
      <c r="Y2630">
        <f>IF(CleanedData[[#This Row],[Recommend]]="Yes",1,0)</f>
        <v>1</v>
      </c>
      <c r="Z2630" s="6">
        <f>CleanedData[[#This Row],[Purchase Amount]]*0.15</f>
        <v>55.348500000000001</v>
      </c>
      <c r="AA2630" s="6">
        <f>CleanedData[[#This Row],[Purchase Amount]]*1.15</f>
        <v>424.33849999999995</v>
      </c>
    </row>
    <row r="2631" spans="1:27" x14ac:dyDescent="0.3">
      <c r="A2631">
        <v>3159</v>
      </c>
      <c r="B2631" t="s">
        <v>2856</v>
      </c>
      <c r="C2631" s="1">
        <v>46018</v>
      </c>
      <c r="D2631">
        <v>49</v>
      </c>
      <c r="E2631" t="s">
        <v>52</v>
      </c>
      <c r="F2631" t="s">
        <v>72</v>
      </c>
      <c r="G2631" t="s">
        <v>307</v>
      </c>
      <c r="H2631">
        <v>4</v>
      </c>
      <c r="I2631" t="s">
        <v>45</v>
      </c>
      <c r="J2631" t="s">
        <v>74</v>
      </c>
      <c r="K2631" t="s">
        <v>44</v>
      </c>
      <c r="L2631" t="s">
        <v>45</v>
      </c>
      <c r="M2631" t="s">
        <v>79</v>
      </c>
      <c r="N2631" t="s">
        <v>96</v>
      </c>
      <c r="O2631" t="s">
        <v>89</v>
      </c>
      <c r="P2631" t="s">
        <v>70</v>
      </c>
      <c r="Q2631" t="s">
        <v>93</v>
      </c>
      <c r="R2631" s="6">
        <f>_xlfn.XLOOKUP(CleanedData[[#This Row],[Product]],'02_Lookup_Tables'!$A$2:$A$126,'02_Lookup_Tables'!$B$2:$B$126)</f>
        <v>824.74</v>
      </c>
      <c r="S2631" t="str">
        <f>VLOOKUP(CleanedData[[#This Row],[Product]],'02_Lookup_Tables'!$H$2:$I$126,2,FALSE)</f>
        <v>Apparel</v>
      </c>
      <c r="T2631" t="str">
        <f>VLOOKUP(CleanedData[[#This Row],[Province]],'02_Lookup_Tables'!$D$2:$E$10,2, FALSE)</f>
        <v>Central Region</v>
      </c>
      <c r="U2631" t="str" cm="1">
        <f t="array" ref="U2631">_xlfn.IFS(CleanedData[[#This Row],[Purchase Amount]]&lt;500,"Low",
CleanedData[[#This Row],[Purchase Amount]]&lt;5000,"Medium",
TRUE,"High")</f>
        <v>Medium</v>
      </c>
      <c r="V2631" t="str">
        <f>TEXT(CleanedData[[#This Row],[Date]],"mmmm")</f>
        <v>December</v>
      </c>
      <c r="W2631" t="str">
        <f>"Q"&amp;ROUNDUP(MONTH(CleanedData[[#This Row],[Date]])/3,0)</f>
        <v>Q4</v>
      </c>
      <c r="X2631" t="str">
        <f>IF(CleanedData[[#This Row],[Purchase Amount]]&gt;=5000,"Yes","No")</f>
        <v>No</v>
      </c>
      <c r="Y2631">
        <f>IF(CleanedData[[#This Row],[Recommend]]="Yes",1,0)</f>
        <v>1</v>
      </c>
      <c r="Z2631" s="6">
        <f>CleanedData[[#This Row],[Purchase Amount]]*0.15</f>
        <v>123.711</v>
      </c>
      <c r="AA2631" s="6">
        <f>CleanedData[[#This Row],[Purchase Amount]]*1.15</f>
        <v>948.45099999999991</v>
      </c>
    </row>
    <row r="2632" spans="1:27" x14ac:dyDescent="0.3">
      <c r="A2632">
        <v>3160</v>
      </c>
      <c r="B2632" t="s">
        <v>2857</v>
      </c>
      <c r="C2632" s="1">
        <v>45553</v>
      </c>
      <c r="D2632">
        <v>55</v>
      </c>
      <c r="E2632" t="s">
        <v>60</v>
      </c>
      <c r="F2632" t="s">
        <v>77</v>
      </c>
      <c r="G2632" t="s">
        <v>146</v>
      </c>
      <c r="H2632">
        <v>1</v>
      </c>
      <c r="I2632" t="s">
        <v>42</v>
      </c>
      <c r="J2632" t="s">
        <v>63</v>
      </c>
      <c r="K2632" t="s">
        <v>64</v>
      </c>
      <c r="L2632" t="s">
        <v>45</v>
      </c>
      <c r="M2632" t="s">
        <v>88</v>
      </c>
      <c r="N2632" t="s">
        <v>80</v>
      </c>
      <c r="O2632" t="s">
        <v>89</v>
      </c>
      <c r="P2632" t="s">
        <v>49</v>
      </c>
      <c r="Q2632" t="s">
        <v>50</v>
      </c>
      <c r="R2632" s="6">
        <f>_xlfn.XLOOKUP(CleanedData[[#This Row],[Product]],'02_Lookup_Tables'!$A$2:$A$126,'02_Lookup_Tables'!$B$2:$B$126)</f>
        <v>27815.439999999999</v>
      </c>
      <c r="S2632" t="str">
        <f>VLOOKUP(CleanedData[[#This Row],[Product]],'02_Lookup_Tables'!$H$2:$I$126,2,FALSE)</f>
        <v>Electronics</v>
      </c>
      <c r="T2632" t="str">
        <f>VLOOKUP(CleanedData[[#This Row],[Province]],'02_Lookup_Tables'!$D$2:$E$10,2, FALSE)</f>
        <v>Central Region</v>
      </c>
      <c r="U2632" t="str" cm="1">
        <f t="array" ref="U2632">_xlfn.IFS(CleanedData[[#This Row],[Purchase Amount]]&lt;500,"Low",
CleanedData[[#This Row],[Purchase Amount]]&lt;5000,"Medium",
TRUE,"High")</f>
        <v>High</v>
      </c>
      <c r="V2632" t="str">
        <f>TEXT(CleanedData[[#This Row],[Date]],"mmmm")</f>
        <v>September</v>
      </c>
      <c r="W2632" t="str">
        <f>"Q"&amp;ROUNDUP(MONTH(CleanedData[[#This Row],[Date]])/3,0)</f>
        <v>Q3</v>
      </c>
      <c r="X2632" t="str">
        <f>IF(CleanedData[[#This Row],[Purchase Amount]]&gt;=5000,"Yes","No")</f>
        <v>Yes</v>
      </c>
      <c r="Y2632">
        <f>IF(CleanedData[[#This Row],[Recommend]]="Yes",1,0)</f>
        <v>0</v>
      </c>
      <c r="Z2632" s="6">
        <f>CleanedData[[#This Row],[Purchase Amount]]*0.15</f>
        <v>4172.3159999999998</v>
      </c>
      <c r="AA2632" s="6">
        <f>CleanedData[[#This Row],[Purchase Amount]]*1.15</f>
        <v>31987.755999999998</v>
      </c>
    </row>
    <row r="2633" spans="1:27" x14ac:dyDescent="0.3">
      <c r="A2633">
        <v>3161</v>
      </c>
      <c r="B2633" t="s">
        <v>2858</v>
      </c>
      <c r="C2633" s="1">
        <v>45486</v>
      </c>
      <c r="D2633">
        <v>74</v>
      </c>
      <c r="E2633" t="s">
        <v>52</v>
      </c>
      <c r="F2633" t="s">
        <v>77</v>
      </c>
      <c r="G2633" t="s">
        <v>227</v>
      </c>
      <c r="H2633">
        <v>1</v>
      </c>
      <c r="I2633" t="s">
        <v>45</v>
      </c>
      <c r="J2633" t="s">
        <v>69</v>
      </c>
      <c r="K2633" t="s">
        <v>55</v>
      </c>
      <c r="L2633" t="s">
        <v>42</v>
      </c>
      <c r="M2633" t="s">
        <v>184</v>
      </c>
      <c r="N2633" t="s">
        <v>80</v>
      </c>
      <c r="O2633" t="s">
        <v>148</v>
      </c>
      <c r="P2633" t="s">
        <v>70</v>
      </c>
      <c r="Q2633" t="s">
        <v>97</v>
      </c>
      <c r="R2633" s="6">
        <f>_xlfn.XLOOKUP(CleanedData[[#This Row],[Product]],'02_Lookup_Tables'!$A$2:$A$126,'02_Lookup_Tables'!$B$2:$B$126)</f>
        <v>22574.95</v>
      </c>
      <c r="S2633" t="str">
        <f>VLOOKUP(CleanedData[[#This Row],[Product]],'02_Lookup_Tables'!$H$2:$I$126,2,FALSE)</f>
        <v>Electronics</v>
      </c>
      <c r="T2633" t="str">
        <f>VLOOKUP(CleanedData[[#This Row],[Province]],'02_Lookup_Tables'!$D$2:$E$10,2, FALSE)</f>
        <v>Central Region</v>
      </c>
      <c r="U2633" t="str" cm="1">
        <f t="array" ref="U2633">_xlfn.IFS(CleanedData[[#This Row],[Purchase Amount]]&lt;500,"Low",
CleanedData[[#This Row],[Purchase Amount]]&lt;5000,"Medium",
TRUE,"High")</f>
        <v>High</v>
      </c>
      <c r="V2633" t="str">
        <f>TEXT(CleanedData[[#This Row],[Date]],"mmmm")</f>
        <v>July</v>
      </c>
      <c r="W2633" t="str">
        <f>"Q"&amp;ROUNDUP(MONTH(CleanedData[[#This Row],[Date]])/3,0)</f>
        <v>Q3</v>
      </c>
      <c r="X2633" t="str">
        <f>IF(CleanedData[[#This Row],[Purchase Amount]]&gt;=5000,"Yes","No")</f>
        <v>Yes</v>
      </c>
      <c r="Y2633">
        <f>IF(CleanedData[[#This Row],[Recommend]]="Yes",1,0)</f>
        <v>1</v>
      </c>
      <c r="Z2633" s="6">
        <f>CleanedData[[#This Row],[Purchase Amount]]*0.15</f>
        <v>3386.2424999999998</v>
      </c>
      <c r="AA2633" s="6">
        <f>CleanedData[[#This Row],[Purchase Amount]]*1.15</f>
        <v>25961.192499999997</v>
      </c>
    </row>
    <row r="2634" spans="1:27" x14ac:dyDescent="0.3">
      <c r="A2634">
        <v>3162</v>
      </c>
      <c r="B2634" t="s">
        <v>2859</v>
      </c>
      <c r="C2634" s="1">
        <v>45480</v>
      </c>
      <c r="D2634">
        <v>42</v>
      </c>
      <c r="E2634" t="s">
        <v>60</v>
      </c>
      <c r="F2634" t="s">
        <v>68</v>
      </c>
      <c r="G2634" t="s">
        <v>128</v>
      </c>
      <c r="H2634">
        <v>3</v>
      </c>
      <c r="I2634" t="s">
        <v>45</v>
      </c>
      <c r="J2634" t="s">
        <v>69</v>
      </c>
      <c r="K2634" t="s">
        <v>55</v>
      </c>
      <c r="L2634" t="s">
        <v>42</v>
      </c>
      <c r="M2634" t="s">
        <v>175</v>
      </c>
      <c r="N2634" t="s">
        <v>48</v>
      </c>
      <c r="O2634" t="s">
        <v>89</v>
      </c>
      <c r="P2634" t="s">
        <v>49</v>
      </c>
      <c r="Q2634" t="s">
        <v>81</v>
      </c>
      <c r="R2634" s="6">
        <f>_xlfn.XLOOKUP(CleanedData[[#This Row],[Product]],'02_Lookup_Tables'!$A$2:$A$126,'02_Lookup_Tables'!$B$2:$B$126)</f>
        <v>3747.26</v>
      </c>
      <c r="S2634" t="str">
        <f>VLOOKUP(CleanedData[[#This Row],[Product]],'02_Lookup_Tables'!$H$2:$I$126,2,FALSE)</f>
        <v>Apparel</v>
      </c>
      <c r="T2634" t="str">
        <f>VLOOKUP(CleanedData[[#This Row],[Province]],'02_Lookup_Tables'!$D$2:$E$10,2, FALSE)</f>
        <v>Northern Region</v>
      </c>
      <c r="U2634" t="str" cm="1">
        <f t="array" ref="U2634">_xlfn.IFS(CleanedData[[#This Row],[Purchase Amount]]&lt;500,"Low",
CleanedData[[#This Row],[Purchase Amount]]&lt;5000,"Medium",
TRUE,"High")</f>
        <v>Medium</v>
      </c>
      <c r="V2634" t="str">
        <f>TEXT(CleanedData[[#This Row],[Date]],"mmmm")</f>
        <v>July</v>
      </c>
      <c r="W2634" t="str">
        <f>"Q"&amp;ROUNDUP(MONTH(CleanedData[[#This Row],[Date]])/3,0)</f>
        <v>Q3</v>
      </c>
      <c r="X2634" t="str">
        <f>IF(CleanedData[[#This Row],[Purchase Amount]]&gt;=5000,"Yes","No")</f>
        <v>No</v>
      </c>
      <c r="Y2634">
        <f>IF(CleanedData[[#This Row],[Recommend]]="Yes",1,0)</f>
        <v>1</v>
      </c>
      <c r="Z2634" s="6">
        <f>CleanedData[[#This Row],[Purchase Amount]]*0.15</f>
        <v>562.08900000000006</v>
      </c>
      <c r="AA2634" s="6">
        <f>CleanedData[[#This Row],[Purchase Amount]]*1.15</f>
        <v>4309.3490000000002</v>
      </c>
    </row>
    <row r="2635" spans="1:27" x14ac:dyDescent="0.3">
      <c r="A2635">
        <v>3163</v>
      </c>
      <c r="B2635" t="s">
        <v>2860</v>
      </c>
      <c r="C2635" s="1">
        <v>45998</v>
      </c>
      <c r="D2635">
        <v>71</v>
      </c>
      <c r="E2635" t="s">
        <v>60</v>
      </c>
      <c r="F2635" t="s">
        <v>130</v>
      </c>
      <c r="G2635" t="s">
        <v>342</v>
      </c>
      <c r="H2635">
        <v>1</v>
      </c>
      <c r="I2635" t="s">
        <v>45</v>
      </c>
      <c r="J2635" t="s">
        <v>43</v>
      </c>
      <c r="K2635" t="s">
        <v>55</v>
      </c>
      <c r="L2635" t="s">
        <v>42</v>
      </c>
      <c r="M2635" t="s">
        <v>88</v>
      </c>
      <c r="N2635" t="s">
        <v>80</v>
      </c>
      <c r="O2635" t="s">
        <v>89</v>
      </c>
      <c r="P2635" t="s">
        <v>49</v>
      </c>
      <c r="Q2635" t="s">
        <v>97</v>
      </c>
      <c r="R2635" s="6">
        <f>_xlfn.XLOOKUP(CleanedData[[#This Row],[Product]],'02_Lookup_Tables'!$A$2:$A$126,'02_Lookup_Tables'!$B$2:$B$126)</f>
        <v>529.15</v>
      </c>
      <c r="S2635" t="str">
        <f>VLOOKUP(CleanedData[[#This Row],[Product]],'02_Lookup_Tables'!$H$2:$I$126,2,FALSE)</f>
        <v>Accessories</v>
      </c>
      <c r="T2635" t="str">
        <f>VLOOKUP(CleanedData[[#This Row],[Province]],'02_Lookup_Tables'!$D$2:$E$10,2, FALSE)</f>
        <v>Eastern Region</v>
      </c>
      <c r="U2635" t="str" cm="1">
        <f t="array" ref="U2635">_xlfn.IFS(CleanedData[[#This Row],[Purchase Amount]]&lt;500,"Low",
CleanedData[[#This Row],[Purchase Amount]]&lt;5000,"Medium",
TRUE,"High")</f>
        <v>Medium</v>
      </c>
      <c r="V2635" t="str">
        <f>TEXT(CleanedData[[#This Row],[Date]],"mmmm")</f>
        <v>December</v>
      </c>
      <c r="W2635" t="str">
        <f>"Q"&amp;ROUNDUP(MONTH(CleanedData[[#This Row],[Date]])/3,0)</f>
        <v>Q4</v>
      </c>
      <c r="X2635" t="str">
        <f>IF(CleanedData[[#This Row],[Purchase Amount]]&gt;=5000,"Yes","No")</f>
        <v>No</v>
      </c>
      <c r="Y2635">
        <f>IF(CleanedData[[#This Row],[Recommend]]="Yes",1,0)</f>
        <v>1</v>
      </c>
      <c r="Z2635" s="6">
        <f>CleanedData[[#This Row],[Purchase Amount]]*0.15</f>
        <v>79.372499999999988</v>
      </c>
      <c r="AA2635" s="6">
        <f>CleanedData[[#This Row],[Purchase Amount]]*1.15</f>
        <v>608.52249999999992</v>
      </c>
    </row>
    <row r="2636" spans="1:27" x14ac:dyDescent="0.3">
      <c r="A2636">
        <v>3164</v>
      </c>
      <c r="B2636" t="s">
        <v>2861</v>
      </c>
      <c r="C2636" s="1">
        <v>45454</v>
      </c>
      <c r="D2636">
        <v>21</v>
      </c>
      <c r="E2636" t="s">
        <v>60</v>
      </c>
      <c r="F2636" t="s">
        <v>68</v>
      </c>
      <c r="G2636" t="s">
        <v>162</v>
      </c>
      <c r="H2636">
        <v>5</v>
      </c>
      <c r="I2636" t="s">
        <v>42</v>
      </c>
      <c r="J2636" t="s">
        <v>63</v>
      </c>
      <c r="K2636" t="s">
        <v>64</v>
      </c>
      <c r="L2636" t="s">
        <v>45</v>
      </c>
      <c r="M2636" t="s">
        <v>85</v>
      </c>
      <c r="N2636" t="s">
        <v>57</v>
      </c>
      <c r="O2636" t="s">
        <v>48</v>
      </c>
      <c r="P2636" t="s">
        <v>49</v>
      </c>
      <c r="Q2636" t="s">
        <v>66</v>
      </c>
      <c r="R2636" s="6">
        <f>_xlfn.XLOOKUP(CleanedData[[#This Row],[Product]],'02_Lookup_Tables'!$A$2:$A$126,'02_Lookup_Tables'!$B$2:$B$126)</f>
        <v>3086.4</v>
      </c>
      <c r="S2636" t="str">
        <f>VLOOKUP(CleanedData[[#This Row],[Product]],'02_Lookup_Tables'!$H$2:$I$126,2,FALSE)</f>
        <v>Home &amp; Living</v>
      </c>
      <c r="T2636" t="str">
        <f>VLOOKUP(CleanedData[[#This Row],[Province]],'02_Lookup_Tables'!$D$2:$E$10,2, FALSE)</f>
        <v>Northern Region</v>
      </c>
      <c r="U2636" t="str" cm="1">
        <f t="array" ref="U2636">_xlfn.IFS(CleanedData[[#This Row],[Purchase Amount]]&lt;500,"Low",
CleanedData[[#This Row],[Purchase Amount]]&lt;5000,"Medium",
TRUE,"High")</f>
        <v>Medium</v>
      </c>
      <c r="V2636" t="str">
        <f>TEXT(CleanedData[[#This Row],[Date]],"mmmm")</f>
        <v>June</v>
      </c>
      <c r="W2636" t="str">
        <f>"Q"&amp;ROUNDUP(MONTH(CleanedData[[#This Row],[Date]])/3,0)</f>
        <v>Q2</v>
      </c>
      <c r="X2636" t="str">
        <f>IF(CleanedData[[#This Row],[Purchase Amount]]&gt;=5000,"Yes","No")</f>
        <v>No</v>
      </c>
      <c r="Y2636">
        <f>IF(CleanedData[[#This Row],[Recommend]]="Yes",1,0)</f>
        <v>0</v>
      </c>
      <c r="Z2636" s="6">
        <f>CleanedData[[#This Row],[Purchase Amount]]*0.15</f>
        <v>462.96</v>
      </c>
      <c r="AA2636" s="6">
        <f>CleanedData[[#This Row],[Purchase Amount]]*1.15</f>
        <v>3549.3599999999997</v>
      </c>
    </row>
    <row r="2637" spans="1:27" x14ac:dyDescent="0.3">
      <c r="A2637">
        <v>3165</v>
      </c>
      <c r="B2637" t="s">
        <v>2862</v>
      </c>
      <c r="C2637" s="1">
        <v>45359</v>
      </c>
      <c r="D2637">
        <v>57</v>
      </c>
      <c r="E2637" t="s">
        <v>60</v>
      </c>
      <c r="F2637" t="s">
        <v>72</v>
      </c>
      <c r="G2637" t="s">
        <v>205</v>
      </c>
      <c r="H2637">
        <v>2</v>
      </c>
      <c r="I2637" t="s">
        <v>45</v>
      </c>
      <c r="J2637" t="s">
        <v>63</v>
      </c>
      <c r="K2637" t="s">
        <v>44</v>
      </c>
      <c r="L2637" t="s">
        <v>45</v>
      </c>
      <c r="M2637" t="s">
        <v>175</v>
      </c>
      <c r="N2637" t="s">
        <v>47</v>
      </c>
      <c r="O2637" t="s">
        <v>89</v>
      </c>
      <c r="P2637" t="s">
        <v>49</v>
      </c>
      <c r="Q2637" t="s">
        <v>50</v>
      </c>
      <c r="R2637" s="6">
        <f>_xlfn.XLOOKUP(CleanedData[[#This Row],[Product]],'02_Lookup_Tables'!$A$2:$A$126,'02_Lookup_Tables'!$B$2:$B$126)</f>
        <v>139.72999999999999</v>
      </c>
      <c r="S2637" t="str">
        <f>VLOOKUP(CleanedData[[#This Row],[Product]],'02_Lookup_Tables'!$H$2:$I$126,2,FALSE)</f>
        <v>Beauty &amp; Personal Care</v>
      </c>
      <c r="T2637" t="str">
        <f>VLOOKUP(CleanedData[[#This Row],[Province]],'02_Lookup_Tables'!$D$2:$E$10,2, FALSE)</f>
        <v>Central Region</v>
      </c>
      <c r="U2637" t="str" cm="1">
        <f t="array" ref="U2637">_xlfn.IFS(CleanedData[[#This Row],[Purchase Amount]]&lt;500,"Low",
CleanedData[[#This Row],[Purchase Amount]]&lt;5000,"Medium",
TRUE,"High")</f>
        <v>Low</v>
      </c>
      <c r="V2637" t="str">
        <f>TEXT(CleanedData[[#This Row],[Date]],"mmmm")</f>
        <v>March</v>
      </c>
      <c r="W2637" t="str">
        <f>"Q"&amp;ROUNDUP(MONTH(CleanedData[[#This Row],[Date]])/3,0)</f>
        <v>Q1</v>
      </c>
      <c r="X2637" t="str">
        <f>IF(CleanedData[[#This Row],[Purchase Amount]]&gt;=5000,"Yes","No")</f>
        <v>No</v>
      </c>
      <c r="Y2637">
        <f>IF(CleanedData[[#This Row],[Recommend]]="Yes",1,0)</f>
        <v>1</v>
      </c>
      <c r="Z2637" s="6">
        <f>CleanedData[[#This Row],[Purchase Amount]]*0.15</f>
        <v>20.959499999999998</v>
      </c>
      <c r="AA2637" s="6">
        <f>CleanedData[[#This Row],[Purchase Amount]]*1.15</f>
        <v>160.68949999999998</v>
      </c>
    </row>
    <row r="2638" spans="1:27" x14ac:dyDescent="0.3">
      <c r="A2638">
        <v>3166</v>
      </c>
      <c r="B2638" t="s">
        <v>2863</v>
      </c>
      <c r="C2638" s="1">
        <v>45403</v>
      </c>
      <c r="E2638" t="s">
        <v>39</v>
      </c>
      <c r="F2638" t="s">
        <v>83</v>
      </c>
      <c r="G2638" t="s">
        <v>362</v>
      </c>
      <c r="H2638">
        <v>2</v>
      </c>
      <c r="I2638" t="s">
        <v>42</v>
      </c>
      <c r="J2638" t="s">
        <v>43</v>
      </c>
      <c r="K2638" t="s">
        <v>64</v>
      </c>
      <c r="L2638" t="s">
        <v>42</v>
      </c>
      <c r="M2638" t="s">
        <v>79</v>
      </c>
      <c r="N2638" t="s">
        <v>47</v>
      </c>
      <c r="O2638" t="s">
        <v>89</v>
      </c>
      <c r="P2638" t="s">
        <v>49</v>
      </c>
      <c r="Q2638" t="s">
        <v>166</v>
      </c>
      <c r="R2638" s="6">
        <f>_xlfn.XLOOKUP(CleanedData[[#This Row],[Product]],'02_Lookup_Tables'!$A$2:$A$126,'02_Lookup_Tables'!$B$2:$B$126)</f>
        <v>1746.77</v>
      </c>
      <c r="S2638" t="str">
        <f>VLOOKUP(CleanedData[[#This Row],[Product]],'02_Lookup_Tables'!$H$2:$I$126,2,FALSE)</f>
        <v>Home Devices</v>
      </c>
      <c r="T2638" t="str">
        <f>VLOOKUP(CleanedData[[#This Row],[Province]],'02_Lookup_Tables'!$D$2:$E$10,2, FALSE)</f>
        <v>Western Region</v>
      </c>
      <c r="U2638" t="str" cm="1">
        <f t="array" ref="U2638">_xlfn.IFS(CleanedData[[#This Row],[Purchase Amount]]&lt;500,"Low",
CleanedData[[#This Row],[Purchase Amount]]&lt;5000,"Medium",
TRUE,"High")</f>
        <v>Medium</v>
      </c>
      <c r="V2638" t="str">
        <f>TEXT(CleanedData[[#This Row],[Date]],"mmmm")</f>
        <v>April</v>
      </c>
      <c r="W2638" t="str">
        <f>"Q"&amp;ROUNDUP(MONTH(CleanedData[[#This Row],[Date]])/3,0)</f>
        <v>Q2</v>
      </c>
      <c r="X2638" t="str">
        <f>IF(CleanedData[[#This Row],[Purchase Amount]]&gt;=5000,"Yes","No")</f>
        <v>No</v>
      </c>
      <c r="Y2638">
        <f>IF(CleanedData[[#This Row],[Recommend]]="Yes",1,0)</f>
        <v>0</v>
      </c>
      <c r="Z2638" s="6">
        <f>CleanedData[[#This Row],[Purchase Amount]]*0.15</f>
        <v>262.01549999999997</v>
      </c>
      <c r="AA2638" s="6">
        <f>CleanedData[[#This Row],[Purchase Amount]]*1.15</f>
        <v>2008.7854999999997</v>
      </c>
    </row>
    <row r="2639" spans="1:27" x14ac:dyDescent="0.3">
      <c r="A2639">
        <v>3167</v>
      </c>
      <c r="B2639" t="s">
        <v>2864</v>
      </c>
      <c r="C2639" s="1">
        <v>45710</v>
      </c>
      <c r="D2639">
        <v>29</v>
      </c>
      <c r="E2639" t="s">
        <v>39</v>
      </c>
      <c r="F2639" t="s">
        <v>68</v>
      </c>
      <c r="G2639" t="s">
        <v>374</v>
      </c>
      <c r="H2639">
        <v>2</v>
      </c>
      <c r="I2639" t="s">
        <v>45</v>
      </c>
      <c r="J2639" t="s">
        <v>43</v>
      </c>
      <c r="K2639" t="s">
        <v>44</v>
      </c>
      <c r="L2639" t="s">
        <v>42</v>
      </c>
      <c r="M2639" t="s">
        <v>236</v>
      </c>
      <c r="N2639" t="s">
        <v>47</v>
      </c>
      <c r="O2639" t="s">
        <v>89</v>
      </c>
      <c r="P2639" t="s">
        <v>49</v>
      </c>
      <c r="Q2639" t="s">
        <v>58</v>
      </c>
      <c r="R2639" s="6">
        <f>_xlfn.XLOOKUP(CleanedData[[#This Row],[Product]],'02_Lookup_Tables'!$A$2:$A$126,'02_Lookup_Tables'!$B$2:$B$126)</f>
        <v>2906.97</v>
      </c>
      <c r="S2639" t="str">
        <f>VLOOKUP(CleanedData[[#This Row],[Product]],'02_Lookup_Tables'!$H$2:$I$126,2,FALSE)</f>
        <v>Home &amp; Living</v>
      </c>
      <c r="T2639" t="str">
        <f>VLOOKUP(CleanedData[[#This Row],[Province]],'02_Lookup_Tables'!$D$2:$E$10,2, FALSE)</f>
        <v>Northern Region</v>
      </c>
      <c r="U2639" t="str" cm="1">
        <f t="array" ref="U2639">_xlfn.IFS(CleanedData[[#This Row],[Purchase Amount]]&lt;500,"Low",
CleanedData[[#This Row],[Purchase Amount]]&lt;5000,"Medium",
TRUE,"High")</f>
        <v>Medium</v>
      </c>
      <c r="V2639" t="str">
        <f>TEXT(CleanedData[[#This Row],[Date]],"mmmm")</f>
        <v>February</v>
      </c>
      <c r="W2639" t="str">
        <f>"Q"&amp;ROUNDUP(MONTH(CleanedData[[#This Row],[Date]])/3,0)</f>
        <v>Q1</v>
      </c>
      <c r="X2639" t="str">
        <f>IF(CleanedData[[#This Row],[Purchase Amount]]&gt;=5000,"Yes","No")</f>
        <v>No</v>
      </c>
      <c r="Y2639">
        <f>IF(CleanedData[[#This Row],[Recommend]]="Yes",1,0)</f>
        <v>1</v>
      </c>
      <c r="Z2639" s="6">
        <f>CleanedData[[#This Row],[Purchase Amount]]*0.15</f>
        <v>436.04549999999995</v>
      </c>
      <c r="AA2639" s="6">
        <f>CleanedData[[#This Row],[Purchase Amount]]*1.15</f>
        <v>3343.0154999999995</v>
      </c>
    </row>
    <row r="2640" spans="1:27" x14ac:dyDescent="0.3">
      <c r="A2640">
        <v>3168</v>
      </c>
      <c r="B2640" t="s">
        <v>2865</v>
      </c>
      <c r="C2640" s="1">
        <v>45535</v>
      </c>
      <c r="D2640">
        <v>55</v>
      </c>
      <c r="E2640" t="s">
        <v>60</v>
      </c>
      <c r="F2640" t="s">
        <v>83</v>
      </c>
      <c r="G2640" t="s">
        <v>271</v>
      </c>
      <c r="H2640">
        <v>1</v>
      </c>
      <c r="I2640" t="s">
        <v>45</v>
      </c>
      <c r="J2640" t="s">
        <v>63</v>
      </c>
      <c r="K2640" t="s">
        <v>64</v>
      </c>
      <c r="L2640" t="s">
        <v>45</v>
      </c>
      <c r="M2640" t="s">
        <v>190</v>
      </c>
      <c r="N2640" t="s">
        <v>80</v>
      </c>
      <c r="O2640" t="s">
        <v>89</v>
      </c>
      <c r="P2640" t="s">
        <v>49</v>
      </c>
      <c r="Q2640" t="s">
        <v>50</v>
      </c>
      <c r="R2640" s="6">
        <f>_xlfn.XLOOKUP(CleanedData[[#This Row],[Product]],'02_Lookup_Tables'!$A$2:$A$126,'02_Lookup_Tables'!$B$2:$B$126)</f>
        <v>119.63</v>
      </c>
      <c r="S2640" t="str">
        <f>VLOOKUP(CleanedData[[#This Row],[Product]],'02_Lookup_Tables'!$H$2:$I$126,2,FALSE)</f>
        <v>Food</v>
      </c>
      <c r="T2640" t="str">
        <f>VLOOKUP(CleanedData[[#This Row],[Province]],'02_Lookup_Tables'!$D$2:$E$10,2, FALSE)</f>
        <v>Western Region</v>
      </c>
      <c r="U2640" t="str" cm="1">
        <f t="array" ref="U2640">_xlfn.IFS(CleanedData[[#This Row],[Purchase Amount]]&lt;500,"Low",
CleanedData[[#This Row],[Purchase Amount]]&lt;5000,"Medium",
TRUE,"High")</f>
        <v>Low</v>
      </c>
      <c r="V2640" t="str">
        <f>TEXT(CleanedData[[#This Row],[Date]],"mmmm")</f>
        <v>August</v>
      </c>
      <c r="W2640" t="str">
        <f>"Q"&amp;ROUNDUP(MONTH(CleanedData[[#This Row],[Date]])/3,0)</f>
        <v>Q3</v>
      </c>
      <c r="X2640" t="str">
        <f>IF(CleanedData[[#This Row],[Purchase Amount]]&gt;=5000,"Yes","No")</f>
        <v>No</v>
      </c>
      <c r="Y2640">
        <f>IF(CleanedData[[#This Row],[Recommend]]="Yes",1,0)</f>
        <v>1</v>
      </c>
      <c r="Z2640" s="6">
        <f>CleanedData[[#This Row],[Purchase Amount]]*0.15</f>
        <v>17.944499999999998</v>
      </c>
      <c r="AA2640" s="6">
        <f>CleanedData[[#This Row],[Purchase Amount]]*1.15</f>
        <v>137.57449999999997</v>
      </c>
    </row>
    <row r="2641" spans="1:27" x14ac:dyDescent="0.3">
      <c r="A2641">
        <v>3169</v>
      </c>
      <c r="B2641" t="s">
        <v>2866</v>
      </c>
      <c r="C2641" s="1">
        <v>45850</v>
      </c>
      <c r="D2641">
        <v>66</v>
      </c>
      <c r="E2641" t="s">
        <v>60</v>
      </c>
      <c r="F2641" t="s">
        <v>40</v>
      </c>
      <c r="G2641" t="s">
        <v>144</v>
      </c>
      <c r="H2641">
        <v>2</v>
      </c>
      <c r="I2641" t="s">
        <v>45</v>
      </c>
      <c r="J2641" t="s">
        <v>74</v>
      </c>
      <c r="K2641" t="s">
        <v>44</v>
      </c>
      <c r="L2641" t="s">
        <v>42</v>
      </c>
      <c r="M2641" t="s">
        <v>88</v>
      </c>
      <c r="N2641" t="s">
        <v>47</v>
      </c>
      <c r="O2641" t="s">
        <v>89</v>
      </c>
      <c r="P2641" t="s">
        <v>49</v>
      </c>
      <c r="Q2641" t="s">
        <v>97</v>
      </c>
      <c r="R2641" s="6">
        <f>_xlfn.XLOOKUP(CleanedData[[#This Row],[Product]],'02_Lookup_Tables'!$A$2:$A$126,'02_Lookup_Tables'!$B$2:$B$126)</f>
        <v>4455.18</v>
      </c>
      <c r="S2641" t="str">
        <f>VLOOKUP(CleanedData[[#This Row],[Product]],'02_Lookup_Tables'!$H$2:$I$126,2,FALSE)</f>
        <v>Sports &amp; Outdoors</v>
      </c>
      <c r="T2641" t="str">
        <f>VLOOKUP(CleanedData[[#This Row],[Province]],'02_Lookup_Tables'!$D$2:$E$10,2, FALSE)</f>
        <v>Northern Region</v>
      </c>
      <c r="U2641" t="str" cm="1">
        <f t="array" ref="U2641">_xlfn.IFS(CleanedData[[#This Row],[Purchase Amount]]&lt;500,"Low",
CleanedData[[#This Row],[Purchase Amount]]&lt;5000,"Medium",
TRUE,"High")</f>
        <v>Medium</v>
      </c>
      <c r="V2641" t="str">
        <f>TEXT(CleanedData[[#This Row],[Date]],"mmmm")</f>
        <v>July</v>
      </c>
      <c r="W2641" t="str">
        <f>"Q"&amp;ROUNDUP(MONTH(CleanedData[[#This Row],[Date]])/3,0)</f>
        <v>Q3</v>
      </c>
      <c r="X2641" t="str">
        <f>IF(CleanedData[[#This Row],[Purchase Amount]]&gt;=5000,"Yes","No")</f>
        <v>No</v>
      </c>
      <c r="Y2641">
        <f>IF(CleanedData[[#This Row],[Recommend]]="Yes",1,0)</f>
        <v>1</v>
      </c>
      <c r="Z2641" s="6">
        <f>CleanedData[[#This Row],[Purchase Amount]]*0.15</f>
        <v>668.27700000000004</v>
      </c>
      <c r="AA2641" s="6">
        <f>CleanedData[[#This Row],[Purchase Amount]]*1.15</f>
        <v>5123.4570000000003</v>
      </c>
    </row>
    <row r="2642" spans="1:27" x14ac:dyDescent="0.3">
      <c r="A2642">
        <v>3170</v>
      </c>
      <c r="B2642" t="s">
        <v>2867</v>
      </c>
      <c r="C2642" s="1">
        <v>45491</v>
      </c>
      <c r="D2642">
        <v>66</v>
      </c>
      <c r="E2642" t="s">
        <v>52</v>
      </c>
      <c r="F2642" t="s">
        <v>83</v>
      </c>
      <c r="G2642" t="s">
        <v>505</v>
      </c>
      <c r="H2642">
        <v>5</v>
      </c>
      <c r="I2642" t="s">
        <v>45</v>
      </c>
      <c r="J2642" t="s">
        <v>54</v>
      </c>
      <c r="K2642" t="s">
        <v>44</v>
      </c>
      <c r="L2642" t="s">
        <v>42</v>
      </c>
      <c r="M2642" t="s">
        <v>156</v>
      </c>
      <c r="N2642" t="s">
        <v>57</v>
      </c>
      <c r="O2642" t="s">
        <v>148</v>
      </c>
      <c r="P2642" t="s">
        <v>49</v>
      </c>
      <c r="Q2642" t="s">
        <v>97</v>
      </c>
      <c r="R2642" s="6">
        <f>_xlfn.XLOOKUP(CleanedData[[#This Row],[Product]],'02_Lookup_Tables'!$A$2:$A$126,'02_Lookup_Tables'!$B$2:$B$126)</f>
        <v>2572.02</v>
      </c>
      <c r="S2642" t="str">
        <f>VLOOKUP(CleanedData[[#This Row],[Product]],'02_Lookup_Tables'!$H$2:$I$126,2,FALSE)</f>
        <v>Home &amp; Living</v>
      </c>
      <c r="T2642" t="str">
        <f>VLOOKUP(CleanedData[[#This Row],[Province]],'02_Lookup_Tables'!$D$2:$E$10,2, FALSE)</f>
        <v>Western Region</v>
      </c>
      <c r="U2642" t="str" cm="1">
        <f t="array" ref="U2642">_xlfn.IFS(CleanedData[[#This Row],[Purchase Amount]]&lt;500,"Low",
CleanedData[[#This Row],[Purchase Amount]]&lt;5000,"Medium",
TRUE,"High")</f>
        <v>Medium</v>
      </c>
      <c r="V2642" t="str">
        <f>TEXT(CleanedData[[#This Row],[Date]],"mmmm")</f>
        <v>July</v>
      </c>
      <c r="W2642" t="str">
        <f>"Q"&amp;ROUNDUP(MONTH(CleanedData[[#This Row],[Date]])/3,0)</f>
        <v>Q3</v>
      </c>
      <c r="X2642" t="str">
        <f>IF(CleanedData[[#This Row],[Purchase Amount]]&gt;=5000,"Yes","No")</f>
        <v>No</v>
      </c>
      <c r="Y2642">
        <f>IF(CleanedData[[#This Row],[Recommend]]="Yes",1,0)</f>
        <v>1</v>
      </c>
      <c r="Z2642" s="6">
        <f>CleanedData[[#This Row],[Purchase Amount]]*0.15</f>
        <v>385.803</v>
      </c>
      <c r="AA2642" s="6">
        <f>CleanedData[[#This Row],[Purchase Amount]]*1.15</f>
        <v>2957.8229999999999</v>
      </c>
    </row>
    <row r="2643" spans="1:27" x14ac:dyDescent="0.3">
      <c r="A2643">
        <v>3171</v>
      </c>
      <c r="B2643" t="s">
        <v>2868</v>
      </c>
      <c r="C2643" s="1">
        <v>45338</v>
      </c>
      <c r="D2643">
        <v>45</v>
      </c>
      <c r="E2643" t="s">
        <v>60</v>
      </c>
      <c r="F2643" t="s">
        <v>77</v>
      </c>
      <c r="G2643" t="s">
        <v>284</v>
      </c>
      <c r="H2643">
        <v>1</v>
      </c>
      <c r="I2643" t="s">
        <v>45</v>
      </c>
      <c r="J2643" t="s">
        <v>74</v>
      </c>
      <c r="K2643" t="s">
        <v>64</v>
      </c>
      <c r="L2643" t="s">
        <v>45</v>
      </c>
      <c r="M2643" t="s">
        <v>165</v>
      </c>
      <c r="N2643" t="s">
        <v>80</v>
      </c>
      <c r="O2643" t="s">
        <v>89</v>
      </c>
      <c r="P2643" t="s">
        <v>49</v>
      </c>
      <c r="Q2643" t="s">
        <v>93</v>
      </c>
      <c r="R2643" s="6">
        <f>_xlfn.XLOOKUP(CleanedData[[#This Row],[Product]],'02_Lookup_Tables'!$A$2:$A$126,'02_Lookup_Tables'!$B$2:$B$126)</f>
        <v>6698.54</v>
      </c>
      <c r="S2643" t="str">
        <f>VLOOKUP(CleanedData[[#This Row],[Product]],'02_Lookup_Tables'!$H$2:$I$126,2,FALSE)</f>
        <v>Electronics</v>
      </c>
      <c r="T2643" t="str">
        <f>VLOOKUP(CleanedData[[#This Row],[Province]],'02_Lookup_Tables'!$D$2:$E$10,2, FALSE)</f>
        <v>Central Region</v>
      </c>
      <c r="U2643" t="str" cm="1">
        <f t="array" ref="U2643">_xlfn.IFS(CleanedData[[#This Row],[Purchase Amount]]&lt;500,"Low",
CleanedData[[#This Row],[Purchase Amount]]&lt;5000,"Medium",
TRUE,"High")</f>
        <v>High</v>
      </c>
      <c r="V2643" t="str">
        <f>TEXT(CleanedData[[#This Row],[Date]],"mmmm")</f>
        <v>February</v>
      </c>
      <c r="W2643" t="str">
        <f>"Q"&amp;ROUNDUP(MONTH(CleanedData[[#This Row],[Date]])/3,0)</f>
        <v>Q1</v>
      </c>
      <c r="X2643" t="str">
        <f>IF(CleanedData[[#This Row],[Purchase Amount]]&gt;=5000,"Yes","No")</f>
        <v>Yes</v>
      </c>
      <c r="Y2643">
        <f>IF(CleanedData[[#This Row],[Recommend]]="Yes",1,0)</f>
        <v>1</v>
      </c>
      <c r="Z2643" s="6">
        <f>CleanedData[[#This Row],[Purchase Amount]]*0.15</f>
        <v>1004.7809999999999</v>
      </c>
      <c r="AA2643" s="6">
        <f>CleanedData[[#This Row],[Purchase Amount]]*1.15</f>
        <v>7703.320999999999</v>
      </c>
    </row>
    <row r="2644" spans="1:27" x14ac:dyDescent="0.3">
      <c r="A2644">
        <v>3172</v>
      </c>
      <c r="B2644" t="s">
        <v>2869</v>
      </c>
      <c r="C2644" s="1">
        <v>45472</v>
      </c>
      <c r="D2644">
        <v>72</v>
      </c>
      <c r="E2644" t="s">
        <v>52</v>
      </c>
      <c r="F2644" t="s">
        <v>108</v>
      </c>
      <c r="G2644" t="s">
        <v>280</v>
      </c>
      <c r="H2644">
        <v>3</v>
      </c>
      <c r="I2644" t="s">
        <v>45</v>
      </c>
      <c r="J2644" t="s">
        <v>43</v>
      </c>
      <c r="K2644" t="s">
        <v>55</v>
      </c>
      <c r="L2644" t="s">
        <v>45</v>
      </c>
      <c r="M2644" t="s">
        <v>100</v>
      </c>
      <c r="N2644" t="s">
        <v>48</v>
      </c>
      <c r="O2644" t="s">
        <v>48</v>
      </c>
      <c r="P2644" t="s">
        <v>70</v>
      </c>
      <c r="Q2644" t="s">
        <v>97</v>
      </c>
      <c r="R2644" s="6">
        <f>_xlfn.XLOOKUP(CleanedData[[#This Row],[Product]],'02_Lookup_Tables'!$A$2:$A$126,'02_Lookup_Tables'!$B$2:$B$126)</f>
        <v>759.97</v>
      </c>
      <c r="S2644" t="str">
        <f>VLOOKUP(CleanedData[[#This Row],[Product]],'02_Lookup_Tables'!$H$2:$I$126,2,FALSE)</f>
        <v>Apparel</v>
      </c>
      <c r="T2644" t="str">
        <f>VLOOKUP(CleanedData[[#This Row],[Province]],'02_Lookup_Tables'!$D$2:$E$10,2, FALSE)</f>
        <v>Gauteng Region</v>
      </c>
      <c r="U2644" t="str" cm="1">
        <f t="array" ref="U2644">_xlfn.IFS(CleanedData[[#This Row],[Purchase Amount]]&lt;500,"Low",
CleanedData[[#This Row],[Purchase Amount]]&lt;5000,"Medium",
TRUE,"High")</f>
        <v>Medium</v>
      </c>
      <c r="V2644" t="str">
        <f>TEXT(CleanedData[[#This Row],[Date]],"mmmm")</f>
        <v>June</v>
      </c>
      <c r="W2644" t="str">
        <f>"Q"&amp;ROUNDUP(MONTH(CleanedData[[#This Row],[Date]])/3,0)</f>
        <v>Q2</v>
      </c>
      <c r="X2644" t="str">
        <f>IF(CleanedData[[#This Row],[Purchase Amount]]&gt;=5000,"Yes","No")</f>
        <v>No</v>
      </c>
      <c r="Y2644">
        <f>IF(CleanedData[[#This Row],[Recommend]]="Yes",1,0)</f>
        <v>1</v>
      </c>
      <c r="Z2644" s="6">
        <f>CleanedData[[#This Row],[Purchase Amount]]*0.15</f>
        <v>113.99550000000001</v>
      </c>
      <c r="AA2644" s="6">
        <f>CleanedData[[#This Row],[Purchase Amount]]*1.15</f>
        <v>873.96550000000002</v>
      </c>
    </row>
    <row r="2645" spans="1:27" x14ac:dyDescent="0.3">
      <c r="A2645">
        <v>3173</v>
      </c>
      <c r="B2645" t="s">
        <v>2870</v>
      </c>
      <c r="C2645" s="1">
        <v>45548</v>
      </c>
      <c r="D2645">
        <v>33</v>
      </c>
      <c r="E2645" t="s">
        <v>52</v>
      </c>
      <c r="F2645" t="s">
        <v>77</v>
      </c>
      <c r="G2645" t="s">
        <v>179</v>
      </c>
      <c r="H2645">
        <v>3</v>
      </c>
      <c r="I2645" t="s">
        <v>45</v>
      </c>
      <c r="J2645" t="s">
        <v>54</v>
      </c>
      <c r="K2645" t="s">
        <v>55</v>
      </c>
      <c r="L2645" t="s">
        <v>45</v>
      </c>
      <c r="M2645" t="s">
        <v>75</v>
      </c>
      <c r="N2645" t="s">
        <v>48</v>
      </c>
      <c r="O2645" t="s">
        <v>89</v>
      </c>
      <c r="P2645" t="s">
        <v>49</v>
      </c>
      <c r="Q2645" t="s">
        <v>58</v>
      </c>
      <c r="R2645" s="6">
        <f>_xlfn.XLOOKUP(CleanedData[[#This Row],[Product]],'02_Lookup_Tables'!$A$2:$A$126,'02_Lookup_Tables'!$B$2:$B$126)</f>
        <v>54.82</v>
      </c>
      <c r="S2645" t="str">
        <f>VLOOKUP(CleanedData[[#This Row],[Product]],'02_Lookup_Tables'!$H$2:$I$126,2,FALSE)</f>
        <v>Food</v>
      </c>
      <c r="T2645" t="str">
        <f>VLOOKUP(CleanedData[[#This Row],[Province]],'02_Lookup_Tables'!$D$2:$E$10,2, FALSE)</f>
        <v>Central Region</v>
      </c>
      <c r="U2645" t="str" cm="1">
        <f t="array" ref="U2645">_xlfn.IFS(CleanedData[[#This Row],[Purchase Amount]]&lt;500,"Low",
CleanedData[[#This Row],[Purchase Amount]]&lt;5000,"Medium",
TRUE,"High")</f>
        <v>Low</v>
      </c>
      <c r="V2645" t="str">
        <f>TEXT(CleanedData[[#This Row],[Date]],"mmmm")</f>
        <v>September</v>
      </c>
      <c r="W2645" t="str">
        <f>"Q"&amp;ROUNDUP(MONTH(CleanedData[[#This Row],[Date]])/3,0)</f>
        <v>Q3</v>
      </c>
      <c r="X2645" t="str">
        <f>IF(CleanedData[[#This Row],[Purchase Amount]]&gt;=5000,"Yes","No")</f>
        <v>No</v>
      </c>
      <c r="Y2645">
        <f>IF(CleanedData[[#This Row],[Recommend]]="Yes",1,0)</f>
        <v>1</v>
      </c>
      <c r="Z2645" s="6">
        <f>CleanedData[[#This Row],[Purchase Amount]]*0.15</f>
        <v>8.222999999999999</v>
      </c>
      <c r="AA2645" s="6">
        <f>CleanedData[[#This Row],[Purchase Amount]]*1.15</f>
        <v>63.042999999999992</v>
      </c>
    </row>
    <row r="2646" spans="1:27" x14ac:dyDescent="0.3">
      <c r="A2646">
        <v>3175</v>
      </c>
      <c r="B2646" t="s">
        <v>2871</v>
      </c>
      <c r="C2646" s="1">
        <v>45934</v>
      </c>
      <c r="E2646" t="s">
        <v>60</v>
      </c>
      <c r="F2646" t="s">
        <v>108</v>
      </c>
      <c r="G2646" t="s">
        <v>223</v>
      </c>
      <c r="H2646">
        <v>3</v>
      </c>
      <c r="I2646" t="s">
        <v>42</v>
      </c>
      <c r="J2646" t="s">
        <v>69</v>
      </c>
      <c r="K2646" t="s">
        <v>55</v>
      </c>
      <c r="L2646" t="s">
        <v>42</v>
      </c>
      <c r="M2646" t="s">
        <v>56</v>
      </c>
      <c r="N2646" t="s">
        <v>48</v>
      </c>
      <c r="O2646" t="s">
        <v>148</v>
      </c>
      <c r="P2646" t="s">
        <v>49</v>
      </c>
      <c r="Q2646" t="s">
        <v>166</v>
      </c>
      <c r="R2646" s="6">
        <f>_xlfn.XLOOKUP(CleanedData[[#This Row],[Product]],'02_Lookup_Tables'!$A$2:$A$126,'02_Lookup_Tables'!$B$2:$B$126)</f>
        <v>209.53</v>
      </c>
      <c r="S2646" t="str">
        <f>VLOOKUP(CleanedData[[#This Row],[Product]],'02_Lookup_Tables'!$H$2:$I$126,2,FALSE)</f>
        <v>Food</v>
      </c>
      <c r="T2646" t="str">
        <f>VLOOKUP(CleanedData[[#This Row],[Province]],'02_Lookup_Tables'!$D$2:$E$10,2, FALSE)</f>
        <v>Gauteng Region</v>
      </c>
      <c r="U2646" t="str" cm="1">
        <f t="array" ref="U2646">_xlfn.IFS(CleanedData[[#This Row],[Purchase Amount]]&lt;500,"Low",
CleanedData[[#This Row],[Purchase Amount]]&lt;5000,"Medium",
TRUE,"High")</f>
        <v>Low</v>
      </c>
      <c r="V2646" t="str">
        <f>TEXT(CleanedData[[#This Row],[Date]],"mmmm")</f>
        <v>October</v>
      </c>
      <c r="W2646" t="str">
        <f>"Q"&amp;ROUNDUP(MONTH(CleanedData[[#This Row],[Date]])/3,0)</f>
        <v>Q4</v>
      </c>
      <c r="X2646" t="str">
        <f>IF(CleanedData[[#This Row],[Purchase Amount]]&gt;=5000,"Yes","No")</f>
        <v>No</v>
      </c>
      <c r="Y2646">
        <f>IF(CleanedData[[#This Row],[Recommend]]="Yes",1,0)</f>
        <v>0</v>
      </c>
      <c r="Z2646" s="6">
        <f>CleanedData[[#This Row],[Purchase Amount]]*0.15</f>
        <v>31.429499999999997</v>
      </c>
      <c r="AA2646" s="6">
        <f>CleanedData[[#This Row],[Purchase Amount]]*1.15</f>
        <v>240.95949999999999</v>
      </c>
    </row>
    <row r="2647" spans="1:27" x14ac:dyDescent="0.3">
      <c r="A2647">
        <v>3177</v>
      </c>
      <c r="B2647" t="s">
        <v>2872</v>
      </c>
      <c r="C2647" s="1">
        <v>45887</v>
      </c>
      <c r="D2647">
        <v>37</v>
      </c>
      <c r="E2647" t="s">
        <v>60</v>
      </c>
      <c r="F2647" t="s">
        <v>77</v>
      </c>
      <c r="G2647" t="s">
        <v>210</v>
      </c>
      <c r="H2647">
        <v>1</v>
      </c>
      <c r="I2647" t="s">
        <v>42</v>
      </c>
      <c r="J2647" t="s">
        <v>54</v>
      </c>
      <c r="K2647" t="s">
        <v>55</v>
      </c>
      <c r="L2647" t="s">
        <v>45</v>
      </c>
      <c r="M2647" t="s">
        <v>79</v>
      </c>
      <c r="N2647" t="s">
        <v>80</v>
      </c>
      <c r="O2647" t="s">
        <v>89</v>
      </c>
      <c r="P2647" t="s">
        <v>49</v>
      </c>
      <c r="Q2647" t="s">
        <v>81</v>
      </c>
      <c r="R2647" s="6">
        <f>_xlfn.XLOOKUP(CleanedData[[#This Row],[Product]],'02_Lookup_Tables'!$A$2:$A$126,'02_Lookup_Tables'!$B$2:$B$126)</f>
        <v>13123.97</v>
      </c>
      <c r="S2647" t="str">
        <f>VLOOKUP(CleanedData[[#This Row],[Product]],'02_Lookup_Tables'!$H$2:$I$126,2,FALSE)</f>
        <v>Electronics</v>
      </c>
      <c r="T2647" t="str">
        <f>VLOOKUP(CleanedData[[#This Row],[Province]],'02_Lookup_Tables'!$D$2:$E$10,2, FALSE)</f>
        <v>Central Region</v>
      </c>
      <c r="U2647" t="str" cm="1">
        <f t="array" ref="U2647">_xlfn.IFS(CleanedData[[#This Row],[Purchase Amount]]&lt;500,"Low",
CleanedData[[#This Row],[Purchase Amount]]&lt;5000,"Medium",
TRUE,"High")</f>
        <v>High</v>
      </c>
      <c r="V2647" t="str">
        <f>TEXT(CleanedData[[#This Row],[Date]],"mmmm")</f>
        <v>August</v>
      </c>
      <c r="W2647" t="str">
        <f>"Q"&amp;ROUNDUP(MONTH(CleanedData[[#This Row],[Date]])/3,0)</f>
        <v>Q3</v>
      </c>
      <c r="X2647" t="str">
        <f>IF(CleanedData[[#This Row],[Purchase Amount]]&gt;=5000,"Yes","No")</f>
        <v>Yes</v>
      </c>
      <c r="Y2647">
        <f>IF(CleanedData[[#This Row],[Recommend]]="Yes",1,0)</f>
        <v>0</v>
      </c>
      <c r="Z2647" s="6">
        <f>CleanedData[[#This Row],[Purchase Amount]]*0.15</f>
        <v>1968.5954999999999</v>
      </c>
      <c r="AA2647" s="6">
        <f>CleanedData[[#This Row],[Purchase Amount]]*1.15</f>
        <v>15092.565499999999</v>
      </c>
    </row>
    <row r="2648" spans="1:27" x14ac:dyDescent="0.3">
      <c r="A2648">
        <v>3178</v>
      </c>
      <c r="B2648" t="s">
        <v>2873</v>
      </c>
      <c r="C2648" s="1">
        <v>45858</v>
      </c>
      <c r="D2648">
        <v>36</v>
      </c>
      <c r="E2648" t="s">
        <v>39</v>
      </c>
      <c r="F2648" t="s">
        <v>130</v>
      </c>
      <c r="G2648" t="s">
        <v>102</v>
      </c>
      <c r="H2648">
        <v>4</v>
      </c>
      <c r="I2648" t="s">
        <v>45</v>
      </c>
      <c r="J2648" t="s">
        <v>54</v>
      </c>
      <c r="K2648" t="s">
        <v>44</v>
      </c>
      <c r="L2648" t="s">
        <v>42</v>
      </c>
      <c r="M2648" t="s">
        <v>208</v>
      </c>
      <c r="N2648" t="s">
        <v>96</v>
      </c>
      <c r="O2648" t="s">
        <v>89</v>
      </c>
      <c r="P2648" t="s">
        <v>70</v>
      </c>
      <c r="Q2648" t="s">
        <v>81</v>
      </c>
      <c r="R2648" s="6">
        <f>_xlfn.XLOOKUP(CleanedData[[#This Row],[Product]],'02_Lookup_Tables'!$A$2:$A$126,'02_Lookup_Tables'!$B$2:$B$126)</f>
        <v>276.82</v>
      </c>
      <c r="S2648" t="str">
        <f>VLOOKUP(CleanedData[[#This Row],[Product]],'02_Lookup_Tables'!$H$2:$I$126,2,FALSE)</f>
        <v>Home &amp; Living</v>
      </c>
      <c r="T2648" t="str">
        <f>VLOOKUP(CleanedData[[#This Row],[Province]],'02_Lookup_Tables'!$D$2:$E$10,2, FALSE)</f>
        <v>Eastern Region</v>
      </c>
      <c r="U2648" t="str" cm="1">
        <f t="array" ref="U2648">_xlfn.IFS(CleanedData[[#This Row],[Purchase Amount]]&lt;500,"Low",
CleanedData[[#This Row],[Purchase Amount]]&lt;5000,"Medium",
TRUE,"High")</f>
        <v>Low</v>
      </c>
      <c r="V2648" t="str">
        <f>TEXT(CleanedData[[#This Row],[Date]],"mmmm")</f>
        <v>July</v>
      </c>
      <c r="W2648" t="str">
        <f>"Q"&amp;ROUNDUP(MONTH(CleanedData[[#This Row],[Date]])/3,0)</f>
        <v>Q3</v>
      </c>
      <c r="X2648" t="str">
        <f>IF(CleanedData[[#This Row],[Purchase Amount]]&gt;=5000,"Yes","No")</f>
        <v>No</v>
      </c>
      <c r="Y2648">
        <f>IF(CleanedData[[#This Row],[Recommend]]="Yes",1,0)</f>
        <v>1</v>
      </c>
      <c r="Z2648" s="6">
        <f>CleanedData[[#This Row],[Purchase Amount]]*0.15</f>
        <v>41.522999999999996</v>
      </c>
      <c r="AA2648" s="6">
        <f>CleanedData[[#This Row],[Purchase Amount]]*1.15</f>
        <v>318.34299999999996</v>
      </c>
    </row>
    <row r="2649" spans="1:27" x14ac:dyDescent="0.3">
      <c r="A2649">
        <v>3179</v>
      </c>
      <c r="B2649" t="s">
        <v>2874</v>
      </c>
      <c r="C2649" s="1">
        <v>45674</v>
      </c>
      <c r="D2649">
        <v>76</v>
      </c>
      <c r="E2649" t="s">
        <v>60</v>
      </c>
      <c r="F2649" t="s">
        <v>125</v>
      </c>
      <c r="G2649" t="s">
        <v>139</v>
      </c>
      <c r="H2649">
        <v>1</v>
      </c>
      <c r="I2649" t="s">
        <v>45</v>
      </c>
      <c r="J2649" t="s">
        <v>63</v>
      </c>
      <c r="K2649" t="s">
        <v>44</v>
      </c>
      <c r="L2649" t="s">
        <v>45</v>
      </c>
      <c r="M2649" t="s">
        <v>112</v>
      </c>
      <c r="N2649" t="s">
        <v>80</v>
      </c>
      <c r="O2649" t="s">
        <v>48</v>
      </c>
      <c r="P2649" t="s">
        <v>49</v>
      </c>
      <c r="Q2649" t="s">
        <v>97</v>
      </c>
      <c r="R2649" s="6">
        <f>_xlfn.XLOOKUP(CleanedData[[#This Row],[Product]],'02_Lookup_Tables'!$A$2:$A$126,'02_Lookup_Tables'!$B$2:$B$126)</f>
        <v>2340.5700000000002</v>
      </c>
      <c r="S2649" t="str">
        <f>VLOOKUP(CleanedData[[#This Row],[Product]],'02_Lookup_Tables'!$H$2:$I$126,2,FALSE)</f>
        <v>Apparel</v>
      </c>
      <c r="T2649" t="str">
        <f>VLOOKUP(CleanedData[[#This Row],[Province]],'02_Lookup_Tables'!$D$2:$E$10,2, FALSE)</f>
        <v>Western Region</v>
      </c>
      <c r="U2649" t="str" cm="1">
        <f t="array" ref="U2649">_xlfn.IFS(CleanedData[[#This Row],[Purchase Amount]]&lt;500,"Low",
CleanedData[[#This Row],[Purchase Amount]]&lt;5000,"Medium",
TRUE,"High")</f>
        <v>Medium</v>
      </c>
      <c r="V2649" t="str">
        <f>TEXT(CleanedData[[#This Row],[Date]],"mmmm")</f>
        <v>January</v>
      </c>
      <c r="W2649" t="str">
        <f>"Q"&amp;ROUNDUP(MONTH(CleanedData[[#This Row],[Date]])/3,0)</f>
        <v>Q1</v>
      </c>
      <c r="X2649" t="str">
        <f>IF(CleanedData[[#This Row],[Purchase Amount]]&gt;=5000,"Yes","No")</f>
        <v>No</v>
      </c>
      <c r="Y2649">
        <f>IF(CleanedData[[#This Row],[Recommend]]="Yes",1,0)</f>
        <v>1</v>
      </c>
      <c r="Z2649" s="6">
        <f>CleanedData[[#This Row],[Purchase Amount]]*0.15</f>
        <v>351.08550000000002</v>
      </c>
      <c r="AA2649" s="6">
        <f>CleanedData[[#This Row],[Purchase Amount]]*1.15</f>
        <v>2691.6554999999998</v>
      </c>
    </row>
    <row r="2650" spans="1:27" x14ac:dyDescent="0.3">
      <c r="A2650">
        <v>3180</v>
      </c>
      <c r="B2650" t="s">
        <v>2875</v>
      </c>
      <c r="C2650" s="1">
        <v>45352</v>
      </c>
      <c r="D2650">
        <v>69</v>
      </c>
      <c r="E2650" t="s">
        <v>60</v>
      </c>
      <c r="F2650" t="s">
        <v>68</v>
      </c>
      <c r="G2650" t="s">
        <v>95</v>
      </c>
      <c r="H2650">
        <v>4</v>
      </c>
      <c r="I2650" t="s">
        <v>42</v>
      </c>
      <c r="J2650" t="s">
        <v>43</v>
      </c>
      <c r="K2650" t="s">
        <v>55</v>
      </c>
      <c r="L2650" t="s">
        <v>42</v>
      </c>
      <c r="M2650" t="s">
        <v>184</v>
      </c>
      <c r="N2650" t="s">
        <v>96</v>
      </c>
      <c r="O2650" t="s">
        <v>148</v>
      </c>
      <c r="P2650" t="s">
        <v>49</v>
      </c>
      <c r="Q2650" t="s">
        <v>97</v>
      </c>
      <c r="R2650" s="6">
        <f>_xlfn.XLOOKUP(CleanedData[[#This Row],[Product]],'02_Lookup_Tables'!$A$2:$A$126,'02_Lookup_Tables'!$B$2:$B$126)</f>
        <v>5390.8</v>
      </c>
      <c r="S2650" t="str">
        <f>VLOOKUP(CleanedData[[#This Row],[Product]],'02_Lookup_Tables'!$H$2:$I$126,2,FALSE)</f>
        <v>Electronics</v>
      </c>
      <c r="T2650" t="str">
        <f>VLOOKUP(CleanedData[[#This Row],[Province]],'02_Lookup_Tables'!$D$2:$E$10,2, FALSE)</f>
        <v>Northern Region</v>
      </c>
      <c r="U2650" t="str" cm="1">
        <f t="array" ref="U2650">_xlfn.IFS(CleanedData[[#This Row],[Purchase Amount]]&lt;500,"Low",
CleanedData[[#This Row],[Purchase Amount]]&lt;5000,"Medium",
TRUE,"High")</f>
        <v>High</v>
      </c>
      <c r="V2650" t="str">
        <f>TEXT(CleanedData[[#This Row],[Date]],"mmmm")</f>
        <v>March</v>
      </c>
      <c r="W2650" t="str">
        <f>"Q"&amp;ROUNDUP(MONTH(CleanedData[[#This Row],[Date]])/3,0)</f>
        <v>Q1</v>
      </c>
      <c r="X2650" t="str">
        <f>IF(CleanedData[[#This Row],[Purchase Amount]]&gt;=5000,"Yes","No")</f>
        <v>Yes</v>
      </c>
      <c r="Y2650">
        <f>IF(CleanedData[[#This Row],[Recommend]]="Yes",1,0)</f>
        <v>0</v>
      </c>
      <c r="Z2650" s="6">
        <f>CleanedData[[#This Row],[Purchase Amount]]*0.15</f>
        <v>808.62</v>
      </c>
      <c r="AA2650" s="6">
        <f>CleanedData[[#This Row],[Purchase Amount]]*1.15</f>
        <v>6199.42</v>
      </c>
    </row>
    <row r="2651" spans="1:27" x14ac:dyDescent="0.3">
      <c r="A2651">
        <v>3181</v>
      </c>
      <c r="B2651" t="s">
        <v>2876</v>
      </c>
      <c r="C2651" s="1">
        <v>45834</v>
      </c>
      <c r="D2651">
        <v>30</v>
      </c>
      <c r="E2651" t="s">
        <v>60</v>
      </c>
      <c r="F2651" t="s">
        <v>61</v>
      </c>
      <c r="G2651" t="s">
        <v>278</v>
      </c>
      <c r="H2651">
        <v>5</v>
      </c>
      <c r="I2651" t="s">
        <v>42</v>
      </c>
      <c r="J2651" t="s">
        <v>74</v>
      </c>
      <c r="K2651" t="s">
        <v>64</v>
      </c>
      <c r="L2651" t="s">
        <v>45</v>
      </c>
      <c r="M2651" t="s">
        <v>75</v>
      </c>
      <c r="N2651" t="s">
        <v>57</v>
      </c>
      <c r="O2651" t="s">
        <v>89</v>
      </c>
      <c r="P2651" t="s">
        <v>70</v>
      </c>
      <c r="Q2651" t="s">
        <v>58</v>
      </c>
      <c r="R2651" s="6">
        <f>_xlfn.XLOOKUP(CleanedData[[#This Row],[Product]],'02_Lookup_Tables'!$A$2:$A$126,'02_Lookup_Tables'!$B$2:$B$126)</f>
        <v>45.96</v>
      </c>
      <c r="S2651" t="str">
        <f>VLOOKUP(CleanedData[[#This Row],[Product]],'02_Lookup_Tables'!$H$2:$I$126,2,FALSE)</f>
        <v>Food</v>
      </c>
      <c r="T2651" t="str">
        <f>VLOOKUP(CleanedData[[#This Row],[Province]],'02_Lookup_Tables'!$D$2:$E$10,2, FALSE)</f>
        <v>Southern Region</v>
      </c>
      <c r="U2651" t="str" cm="1">
        <f t="array" ref="U2651">_xlfn.IFS(CleanedData[[#This Row],[Purchase Amount]]&lt;500,"Low",
CleanedData[[#This Row],[Purchase Amount]]&lt;5000,"Medium",
TRUE,"High")</f>
        <v>Low</v>
      </c>
      <c r="V2651" t="str">
        <f>TEXT(CleanedData[[#This Row],[Date]],"mmmm")</f>
        <v>June</v>
      </c>
      <c r="W2651" t="str">
        <f>"Q"&amp;ROUNDUP(MONTH(CleanedData[[#This Row],[Date]])/3,0)</f>
        <v>Q2</v>
      </c>
      <c r="X2651" t="str">
        <f>IF(CleanedData[[#This Row],[Purchase Amount]]&gt;=5000,"Yes","No")</f>
        <v>No</v>
      </c>
      <c r="Y2651">
        <f>IF(CleanedData[[#This Row],[Recommend]]="Yes",1,0)</f>
        <v>0</v>
      </c>
      <c r="Z2651" s="6">
        <f>CleanedData[[#This Row],[Purchase Amount]]*0.15</f>
        <v>6.8940000000000001</v>
      </c>
      <c r="AA2651" s="6">
        <f>CleanedData[[#This Row],[Purchase Amount]]*1.15</f>
        <v>52.853999999999999</v>
      </c>
    </row>
    <row r="2652" spans="1:27" x14ac:dyDescent="0.3">
      <c r="A2652">
        <v>3183</v>
      </c>
      <c r="B2652" t="s">
        <v>2877</v>
      </c>
      <c r="C2652" s="1">
        <v>45382</v>
      </c>
      <c r="D2652">
        <v>50</v>
      </c>
      <c r="E2652" t="s">
        <v>39</v>
      </c>
      <c r="F2652" t="s">
        <v>108</v>
      </c>
      <c r="G2652" t="s">
        <v>116</v>
      </c>
      <c r="H2652">
        <v>5</v>
      </c>
      <c r="I2652" t="s">
        <v>42</v>
      </c>
      <c r="J2652" t="s">
        <v>63</v>
      </c>
      <c r="K2652" t="s">
        <v>44</v>
      </c>
      <c r="L2652" t="s">
        <v>42</v>
      </c>
      <c r="M2652" t="s">
        <v>190</v>
      </c>
      <c r="N2652" t="s">
        <v>57</v>
      </c>
      <c r="O2652" t="s">
        <v>89</v>
      </c>
      <c r="P2652" t="s">
        <v>70</v>
      </c>
      <c r="Q2652" t="s">
        <v>93</v>
      </c>
      <c r="R2652" s="6">
        <f>_xlfn.XLOOKUP(CleanedData[[#This Row],[Product]],'02_Lookup_Tables'!$A$2:$A$126,'02_Lookup_Tables'!$B$2:$B$126)</f>
        <v>869.65</v>
      </c>
      <c r="S2652" t="str">
        <f>VLOOKUP(CleanedData[[#This Row],[Product]],'02_Lookup_Tables'!$H$2:$I$126,2,FALSE)</f>
        <v>Toys &amp; Games</v>
      </c>
      <c r="T2652" t="str">
        <f>VLOOKUP(CleanedData[[#This Row],[Province]],'02_Lookup_Tables'!$D$2:$E$10,2, FALSE)</f>
        <v>Gauteng Region</v>
      </c>
      <c r="U2652" t="str" cm="1">
        <f t="array" ref="U2652">_xlfn.IFS(CleanedData[[#This Row],[Purchase Amount]]&lt;500,"Low",
CleanedData[[#This Row],[Purchase Amount]]&lt;5000,"Medium",
TRUE,"High")</f>
        <v>Medium</v>
      </c>
      <c r="V2652" t="str">
        <f>TEXT(CleanedData[[#This Row],[Date]],"mmmm")</f>
        <v>March</v>
      </c>
      <c r="W2652" t="str">
        <f>"Q"&amp;ROUNDUP(MONTH(CleanedData[[#This Row],[Date]])/3,0)</f>
        <v>Q1</v>
      </c>
      <c r="X2652" t="str">
        <f>IF(CleanedData[[#This Row],[Purchase Amount]]&gt;=5000,"Yes","No")</f>
        <v>No</v>
      </c>
      <c r="Y2652">
        <f>IF(CleanedData[[#This Row],[Recommend]]="Yes",1,0)</f>
        <v>0</v>
      </c>
      <c r="Z2652" s="6">
        <f>CleanedData[[#This Row],[Purchase Amount]]*0.15</f>
        <v>130.44749999999999</v>
      </c>
      <c r="AA2652" s="6">
        <f>CleanedData[[#This Row],[Purchase Amount]]*1.15</f>
        <v>1000.0974999999999</v>
      </c>
    </row>
    <row r="2653" spans="1:27" x14ac:dyDescent="0.3">
      <c r="A2653">
        <v>3184</v>
      </c>
      <c r="B2653" t="s">
        <v>2878</v>
      </c>
      <c r="C2653" s="1">
        <v>45881</v>
      </c>
      <c r="D2653">
        <v>74</v>
      </c>
      <c r="E2653" t="s">
        <v>60</v>
      </c>
      <c r="F2653" t="s">
        <v>40</v>
      </c>
      <c r="G2653" t="s">
        <v>463</v>
      </c>
      <c r="H2653">
        <v>4</v>
      </c>
      <c r="I2653" t="s">
        <v>45</v>
      </c>
      <c r="J2653" t="s">
        <v>69</v>
      </c>
      <c r="K2653" t="s">
        <v>55</v>
      </c>
      <c r="L2653" t="s">
        <v>45</v>
      </c>
      <c r="M2653" t="s">
        <v>184</v>
      </c>
      <c r="N2653" t="s">
        <v>96</v>
      </c>
      <c r="O2653" t="s">
        <v>148</v>
      </c>
      <c r="P2653" t="s">
        <v>49</v>
      </c>
      <c r="Q2653" t="s">
        <v>97</v>
      </c>
      <c r="R2653" s="6">
        <f>_xlfn.XLOOKUP(CleanedData[[#This Row],[Product]],'02_Lookup_Tables'!$A$2:$A$126,'02_Lookup_Tables'!$B$2:$B$126)</f>
        <v>470.6</v>
      </c>
      <c r="S2653" t="str">
        <f>VLOOKUP(CleanedData[[#This Row],[Product]],'02_Lookup_Tables'!$H$2:$I$126,2,FALSE)</f>
        <v>Toys &amp; Games</v>
      </c>
      <c r="T2653" t="str">
        <f>VLOOKUP(CleanedData[[#This Row],[Province]],'02_Lookup_Tables'!$D$2:$E$10,2, FALSE)</f>
        <v>Northern Region</v>
      </c>
      <c r="U2653" t="str" cm="1">
        <f t="array" ref="U2653">_xlfn.IFS(CleanedData[[#This Row],[Purchase Amount]]&lt;500,"Low",
CleanedData[[#This Row],[Purchase Amount]]&lt;5000,"Medium",
TRUE,"High")</f>
        <v>Low</v>
      </c>
      <c r="V2653" t="str">
        <f>TEXT(CleanedData[[#This Row],[Date]],"mmmm")</f>
        <v>August</v>
      </c>
      <c r="W2653" t="str">
        <f>"Q"&amp;ROUNDUP(MONTH(CleanedData[[#This Row],[Date]])/3,0)</f>
        <v>Q3</v>
      </c>
      <c r="X2653" t="str">
        <f>IF(CleanedData[[#This Row],[Purchase Amount]]&gt;=5000,"Yes","No")</f>
        <v>No</v>
      </c>
      <c r="Y2653">
        <f>IF(CleanedData[[#This Row],[Recommend]]="Yes",1,0)</f>
        <v>1</v>
      </c>
      <c r="Z2653" s="6">
        <f>CleanedData[[#This Row],[Purchase Amount]]*0.15</f>
        <v>70.59</v>
      </c>
      <c r="AA2653" s="6">
        <f>CleanedData[[#This Row],[Purchase Amount]]*1.15</f>
        <v>541.18999999999994</v>
      </c>
    </row>
    <row r="2654" spans="1:27" x14ac:dyDescent="0.3">
      <c r="A2654">
        <v>3185</v>
      </c>
      <c r="B2654" t="s">
        <v>2879</v>
      </c>
      <c r="C2654" s="1">
        <v>45463</v>
      </c>
      <c r="D2654">
        <v>30</v>
      </c>
      <c r="E2654" t="s">
        <v>60</v>
      </c>
      <c r="F2654" t="s">
        <v>130</v>
      </c>
      <c r="G2654" t="s">
        <v>340</v>
      </c>
      <c r="H2654">
        <v>5</v>
      </c>
      <c r="I2654" t="s">
        <v>42</v>
      </c>
      <c r="J2654" t="s">
        <v>63</v>
      </c>
      <c r="K2654" t="s">
        <v>55</v>
      </c>
      <c r="L2654" t="s">
        <v>42</v>
      </c>
      <c r="M2654" t="s">
        <v>106</v>
      </c>
      <c r="N2654" t="s">
        <v>57</v>
      </c>
      <c r="O2654" t="s">
        <v>148</v>
      </c>
      <c r="P2654" t="s">
        <v>49</v>
      </c>
      <c r="Q2654" t="s">
        <v>58</v>
      </c>
      <c r="R2654" s="6">
        <f>_xlfn.XLOOKUP(CleanedData[[#This Row],[Product]],'02_Lookup_Tables'!$A$2:$A$126,'02_Lookup_Tables'!$B$2:$B$126)</f>
        <v>828.82</v>
      </c>
      <c r="S2654" t="str">
        <f>VLOOKUP(CleanedData[[#This Row],[Product]],'02_Lookup_Tables'!$H$2:$I$126,2,FALSE)</f>
        <v>Home Devices</v>
      </c>
      <c r="T2654" t="str">
        <f>VLOOKUP(CleanedData[[#This Row],[Province]],'02_Lookup_Tables'!$D$2:$E$10,2, FALSE)</f>
        <v>Eastern Region</v>
      </c>
      <c r="U2654" t="str" cm="1">
        <f t="array" ref="U2654">_xlfn.IFS(CleanedData[[#This Row],[Purchase Amount]]&lt;500,"Low",
CleanedData[[#This Row],[Purchase Amount]]&lt;5000,"Medium",
TRUE,"High")</f>
        <v>Medium</v>
      </c>
      <c r="V2654" t="str">
        <f>TEXT(CleanedData[[#This Row],[Date]],"mmmm")</f>
        <v>June</v>
      </c>
      <c r="W2654" t="str">
        <f>"Q"&amp;ROUNDUP(MONTH(CleanedData[[#This Row],[Date]])/3,0)</f>
        <v>Q2</v>
      </c>
      <c r="X2654" t="str">
        <f>IF(CleanedData[[#This Row],[Purchase Amount]]&gt;=5000,"Yes","No")</f>
        <v>No</v>
      </c>
      <c r="Y2654">
        <f>IF(CleanedData[[#This Row],[Recommend]]="Yes",1,0)</f>
        <v>0</v>
      </c>
      <c r="Z2654" s="6">
        <f>CleanedData[[#This Row],[Purchase Amount]]*0.15</f>
        <v>124.32300000000001</v>
      </c>
      <c r="AA2654" s="6">
        <f>CleanedData[[#This Row],[Purchase Amount]]*1.15</f>
        <v>953.14300000000003</v>
      </c>
    </row>
    <row r="2655" spans="1:27" x14ac:dyDescent="0.3">
      <c r="A2655">
        <v>3187</v>
      </c>
      <c r="B2655" t="s">
        <v>2880</v>
      </c>
      <c r="C2655" s="1">
        <v>45494</v>
      </c>
      <c r="D2655">
        <v>30</v>
      </c>
      <c r="E2655" t="s">
        <v>39</v>
      </c>
      <c r="F2655" t="s">
        <v>108</v>
      </c>
      <c r="G2655" t="s">
        <v>235</v>
      </c>
      <c r="H2655">
        <v>1</v>
      </c>
      <c r="I2655" t="s">
        <v>42</v>
      </c>
      <c r="J2655" t="s">
        <v>69</v>
      </c>
      <c r="K2655" t="s">
        <v>64</v>
      </c>
      <c r="L2655" t="s">
        <v>42</v>
      </c>
      <c r="M2655" t="s">
        <v>147</v>
      </c>
      <c r="N2655" t="s">
        <v>80</v>
      </c>
      <c r="O2655" t="s">
        <v>148</v>
      </c>
      <c r="P2655" t="s">
        <v>70</v>
      </c>
      <c r="Q2655" t="s">
        <v>58</v>
      </c>
      <c r="R2655" s="6">
        <f>_xlfn.XLOOKUP(CleanedData[[#This Row],[Product]],'02_Lookup_Tables'!$A$2:$A$126,'02_Lookup_Tables'!$B$2:$B$126)</f>
        <v>306.57</v>
      </c>
      <c r="S2655" t="str">
        <f>VLOOKUP(CleanedData[[#This Row],[Product]],'02_Lookup_Tables'!$H$2:$I$126,2,FALSE)</f>
        <v>Toys &amp; Games</v>
      </c>
      <c r="T2655" t="str">
        <f>VLOOKUP(CleanedData[[#This Row],[Province]],'02_Lookup_Tables'!$D$2:$E$10,2, FALSE)</f>
        <v>Gauteng Region</v>
      </c>
      <c r="U2655" t="str" cm="1">
        <f t="array" ref="U2655">_xlfn.IFS(CleanedData[[#This Row],[Purchase Amount]]&lt;500,"Low",
CleanedData[[#This Row],[Purchase Amount]]&lt;5000,"Medium",
TRUE,"High")</f>
        <v>Low</v>
      </c>
      <c r="V2655" t="str">
        <f>TEXT(CleanedData[[#This Row],[Date]],"mmmm")</f>
        <v>July</v>
      </c>
      <c r="W2655" t="str">
        <f>"Q"&amp;ROUNDUP(MONTH(CleanedData[[#This Row],[Date]])/3,0)</f>
        <v>Q3</v>
      </c>
      <c r="X2655" t="str">
        <f>IF(CleanedData[[#This Row],[Purchase Amount]]&gt;=5000,"Yes","No")</f>
        <v>No</v>
      </c>
      <c r="Y2655">
        <f>IF(CleanedData[[#This Row],[Recommend]]="Yes",1,0)</f>
        <v>0</v>
      </c>
      <c r="Z2655" s="6">
        <f>CleanedData[[#This Row],[Purchase Amount]]*0.15</f>
        <v>45.985499999999995</v>
      </c>
      <c r="AA2655" s="6">
        <f>CleanedData[[#This Row],[Purchase Amount]]*1.15</f>
        <v>352.55549999999994</v>
      </c>
    </row>
    <row r="2656" spans="1:27" x14ac:dyDescent="0.3">
      <c r="A2656">
        <v>3188</v>
      </c>
      <c r="B2656" t="s">
        <v>2881</v>
      </c>
      <c r="C2656" s="1">
        <v>45697</v>
      </c>
      <c r="D2656">
        <v>53</v>
      </c>
      <c r="E2656" t="s">
        <v>60</v>
      </c>
      <c r="F2656" t="s">
        <v>68</v>
      </c>
      <c r="G2656" t="s">
        <v>243</v>
      </c>
      <c r="H2656">
        <v>4</v>
      </c>
      <c r="I2656" t="s">
        <v>42</v>
      </c>
      <c r="J2656" t="s">
        <v>69</v>
      </c>
      <c r="K2656" t="s">
        <v>55</v>
      </c>
      <c r="L2656" t="s">
        <v>45</v>
      </c>
      <c r="M2656" t="s">
        <v>175</v>
      </c>
      <c r="N2656" t="s">
        <v>96</v>
      </c>
      <c r="O2656" t="s">
        <v>89</v>
      </c>
      <c r="P2656" t="s">
        <v>70</v>
      </c>
      <c r="Q2656" t="s">
        <v>93</v>
      </c>
      <c r="R2656" s="6">
        <f>_xlfn.XLOOKUP(CleanedData[[#This Row],[Product]],'02_Lookup_Tables'!$A$2:$A$126,'02_Lookup_Tables'!$B$2:$B$126)</f>
        <v>551.66</v>
      </c>
      <c r="S2656" t="str">
        <f>VLOOKUP(CleanedData[[#This Row],[Product]],'02_Lookup_Tables'!$H$2:$I$126,2,FALSE)</f>
        <v>Accessories</v>
      </c>
      <c r="T2656" t="str">
        <f>VLOOKUP(CleanedData[[#This Row],[Province]],'02_Lookup_Tables'!$D$2:$E$10,2, FALSE)</f>
        <v>Northern Region</v>
      </c>
      <c r="U2656" t="str" cm="1">
        <f t="array" ref="U2656">_xlfn.IFS(CleanedData[[#This Row],[Purchase Amount]]&lt;500,"Low",
CleanedData[[#This Row],[Purchase Amount]]&lt;5000,"Medium",
TRUE,"High")</f>
        <v>Medium</v>
      </c>
      <c r="V2656" t="str">
        <f>TEXT(CleanedData[[#This Row],[Date]],"mmmm")</f>
        <v>February</v>
      </c>
      <c r="W2656" t="str">
        <f>"Q"&amp;ROUNDUP(MONTH(CleanedData[[#This Row],[Date]])/3,0)</f>
        <v>Q1</v>
      </c>
      <c r="X2656" t="str">
        <f>IF(CleanedData[[#This Row],[Purchase Amount]]&gt;=5000,"Yes","No")</f>
        <v>No</v>
      </c>
      <c r="Y2656">
        <f>IF(CleanedData[[#This Row],[Recommend]]="Yes",1,0)</f>
        <v>0</v>
      </c>
      <c r="Z2656" s="6">
        <f>CleanedData[[#This Row],[Purchase Amount]]*0.15</f>
        <v>82.748999999999995</v>
      </c>
      <c r="AA2656" s="6">
        <f>CleanedData[[#This Row],[Purchase Amount]]*1.15</f>
        <v>634.40899999999988</v>
      </c>
    </row>
    <row r="2657" spans="1:27" x14ac:dyDescent="0.3">
      <c r="A2657">
        <v>3189</v>
      </c>
      <c r="B2657" t="s">
        <v>2882</v>
      </c>
      <c r="C2657" s="1">
        <v>45732</v>
      </c>
      <c r="D2657">
        <v>40</v>
      </c>
      <c r="E2657" t="s">
        <v>52</v>
      </c>
      <c r="F2657" t="s">
        <v>130</v>
      </c>
      <c r="G2657" t="s">
        <v>160</v>
      </c>
      <c r="H2657">
        <v>3</v>
      </c>
      <c r="I2657" t="s">
        <v>45</v>
      </c>
      <c r="J2657" t="s">
        <v>54</v>
      </c>
      <c r="K2657" t="s">
        <v>64</v>
      </c>
      <c r="L2657" t="s">
        <v>45</v>
      </c>
      <c r="M2657" t="s">
        <v>184</v>
      </c>
      <c r="N2657" t="s">
        <v>48</v>
      </c>
      <c r="O2657" t="s">
        <v>148</v>
      </c>
      <c r="P2657" t="s">
        <v>49</v>
      </c>
      <c r="Q2657" t="s">
        <v>81</v>
      </c>
      <c r="R2657" s="6">
        <f>_xlfn.XLOOKUP(CleanedData[[#This Row],[Product]],'02_Lookup_Tables'!$A$2:$A$126,'02_Lookup_Tables'!$B$2:$B$126)</f>
        <v>294.33</v>
      </c>
      <c r="S2657" t="str">
        <f>VLOOKUP(CleanedData[[#This Row],[Product]],'02_Lookup_Tables'!$H$2:$I$126,2,FALSE)</f>
        <v>Toys &amp; Games</v>
      </c>
      <c r="T2657" t="str">
        <f>VLOOKUP(CleanedData[[#This Row],[Province]],'02_Lookup_Tables'!$D$2:$E$10,2, FALSE)</f>
        <v>Eastern Region</v>
      </c>
      <c r="U2657" t="str" cm="1">
        <f t="array" ref="U2657">_xlfn.IFS(CleanedData[[#This Row],[Purchase Amount]]&lt;500,"Low",
CleanedData[[#This Row],[Purchase Amount]]&lt;5000,"Medium",
TRUE,"High")</f>
        <v>Low</v>
      </c>
      <c r="V2657" t="str">
        <f>TEXT(CleanedData[[#This Row],[Date]],"mmmm")</f>
        <v>March</v>
      </c>
      <c r="W2657" t="str">
        <f>"Q"&amp;ROUNDUP(MONTH(CleanedData[[#This Row],[Date]])/3,0)</f>
        <v>Q1</v>
      </c>
      <c r="X2657" t="str">
        <f>IF(CleanedData[[#This Row],[Purchase Amount]]&gt;=5000,"Yes","No")</f>
        <v>No</v>
      </c>
      <c r="Y2657">
        <f>IF(CleanedData[[#This Row],[Recommend]]="Yes",1,0)</f>
        <v>1</v>
      </c>
      <c r="Z2657" s="6">
        <f>CleanedData[[#This Row],[Purchase Amount]]*0.15</f>
        <v>44.149499999999996</v>
      </c>
      <c r="AA2657" s="6">
        <f>CleanedData[[#This Row],[Purchase Amount]]*1.15</f>
        <v>338.47949999999997</v>
      </c>
    </row>
    <row r="2658" spans="1:27" x14ac:dyDescent="0.3">
      <c r="A2658">
        <v>3190</v>
      </c>
      <c r="B2658" t="s">
        <v>2883</v>
      </c>
      <c r="C2658" s="1">
        <v>45428</v>
      </c>
      <c r="D2658">
        <v>45</v>
      </c>
      <c r="E2658" t="s">
        <v>39</v>
      </c>
      <c r="F2658" t="s">
        <v>61</v>
      </c>
      <c r="G2658" t="s">
        <v>109</v>
      </c>
      <c r="H2658">
        <v>3</v>
      </c>
      <c r="I2658" t="s">
        <v>45</v>
      </c>
      <c r="J2658" t="s">
        <v>74</v>
      </c>
      <c r="K2658" t="s">
        <v>55</v>
      </c>
      <c r="L2658" t="s">
        <v>45</v>
      </c>
      <c r="M2658" t="s">
        <v>106</v>
      </c>
      <c r="N2658" t="s">
        <v>48</v>
      </c>
      <c r="O2658" t="s">
        <v>148</v>
      </c>
      <c r="P2658" t="s">
        <v>49</v>
      </c>
      <c r="Q2658" t="s">
        <v>93</v>
      </c>
      <c r="R2658" s="6">
        <f>_xlfn.XLOOKUP(CleanedData[[#This Row],[Product]],'02_Lookup_Tables'!$A$2:$A$126,'02_Lookup_Tables'!$B$2:$B$126)</f>
        <v>228.08</v>
      </c>
      <c r="S2658" t="str">
        <f>VLOOKUP(CleanedData[[#This Row],[Product]],'02_Lookup_Tables'!$H$2:$I$126,2,FALSE)</f>
        <v>Apparel</v>
      </c>
      <c r="T2658" t="str">
        <f>VLOOKUP(CleanedData[[#This Row],[Province]],'02_Lookup_Tables'!$D$2:$E$10,2, FALSE)</f>
        <v>Southern Region</v>
      </c>
      <c r="U2658" t="str" cm="1">
        <f t="array" ref="U2658">_xlfn.IFS(CleanedData[[#This Row],[Purchase Amount]]&lt;500,"Low",
CleanedData[[#This Row],[Purchase Amount]]&lt;5000,"Medium",
TRUE,"High")</f>
        <v>Low</v>
      </c>
      <c r="V2658" t="str">
        <f>TEXT(CleanedData[[#This Row],[Date]],"mmmm")</f>
        <v>May</v>
      </c>
      <c r="W2658" t="str">
        <f>"Q"&amp;ROUNDUP(MONTH(CleanedData[[#This Row],[Date]])/3,0)</f>
        <v>Q2</v>
      </c>
      <c r="X2658" t="str">
        <f>IF(CleanedData[[#This Row],[Purchase Amount]]&gt;=5000,"Yes","No")</f>
        <v>No</v>
      </c>
      <c r="Y2658">
        <f>IF(CleanedData[[#This Row],[Recommend]]="Yes",1,0)</f>
        <v>1</v>
      </c>
      <c r="Z2658" s="6">
        <f>CleanedData[[#This Row],[Purchase Amount]]*0.15</f>
        <v>34.212000000000003</v>
      </c>
      <c r="AA2658" s="6">
        <f>CleanedData[[#This Row],[Purchase Amount]]*1.15</f>
        <v>262.29199999999997</v>
      </c>
    </row>
    <row r="2659" spans="1:27" x14ac:dyDescent="0.3">
      <c r="A2659">
        <v>3191</v>
      </c>
      <c r="B2659" t="s">
        <v>2884</v>
      </c>
      <c r="C2659" s="1">
        <v>45617</v>
      </c>
      <c r="D2659">
        <v>54</v>
      </c>
      <c r="E2659" t="s">
        <v>39</v>
      </c>
      <c r="F2659" t="s">
        <v>83</v>
      </c>
      <c r="G2659" t="s">
        <v>454</v>
      </c>
      <c r="H2659">
        <v>3</v>
      </c>
      <c r="I2659" t="s">
        <v>42</v>
      </c>
      <c r="J2659" t="s">
        <v>69</v>
      </c>
      <c r="K2659" t="s">
        <v>44</v>
      </c>
      <c r="L2659" t="s">
        <v>45</v>
      </c>
      <c r="M2659" t="s">
        <v>106</v>
      </c>
      <c r="N2659" t="s">
        <v>48</v>
      </c>
      <c r="O2659" t="s">
        <v>148</v>
      </c>
      <c r="P2659" t="s">
        <v>49</v>
      </c>
      <c r="Q2659" t="s">
        <v>93</v>
      </c>
      <c r="R2659" s="6">
        <f>_xlfn.XLOOKUP(CleanedData[[#This Row],[Product]],'02_Lookup_Tables'!$A$2:$A$126,'02_Lookup_Tables'!$B$2:$B$126)</f>
        <v>2413.3000000000002</v>
      </c>
      <c r="S2659" t="str">
        <f>VLOOKUP(CleanedData[[#This Row],[Product]],'02_Lookup_Tables'!$H$2:$I$126,2,FALSE)</f>
        <v>Electronics</v>
      </c>
      <c r="T2659" t="str">
        <f>VLOOKUP(CleanedData[[#This Row],[Province]],'02_Lookup_Tables'!$D$2:$E$10,2, FALSE)</f>
        <v>Western Region</v>
      </c>
      <c r="U2659" t="str" cm="1">
        <f t="array" ref="U2659">_xlfn.IFS(CleanedData[[#This Row],[Purchase Amount]]&lt;500,"Low",
CleanedData[[#This Row],[Purchase Amount]]&lt;5000,"Medium",
TRUE,"High")</f>
        <v>Medium</v>
      </c>
      <c r="V2659" t="str">
        <f>TEXT(CleanedData[[#This Row],[Date]],"mmmm")</f>
        <v>November</v>
      </c>
      <c r="W2659" t="str">
        <f>"Q"&amp;ROUNDUP(MONTH(CleanedData[[#This Row],[Date]])/3,0)</f>
        <v>Q4</v>
      </c>
      <c r="X2659" t="str">
        <f>IF(CleanedData[[#This Row],[Purchase Amount]]&gt;=5000,"Yes","No")</f>
        <v>No</v>
      </c>
      <c r="Y2659">
        <f>IF(CleanedData[[#This Row],[Recommend]]="Yes",1,0)</f>
        <v>0</v>
      </c>
      <c r="Z2659" s="6">
        <f>CleanedData[[#This Row],[Purchase Amount]]*0.15</f>
        <v>361.995</v>
      </c>
      <c r="AA2659" s="6">
        <f>CleanedData[[#This Row],[Purchase Amount]]*1.15</f>
        <v>2775.2950000000001</v>
      </c>
    </row>
    <row r="2660" spans="1:27" x14ac:dyDescent="0.3">
      <c r="A2660">
        <v>3192</v>
      </c>
      <c r="B2660" t="s">
        <v>2885</v>
      </c>
      <c r="C2660" s="1">
        <v>45927</v>
      </c>
      <c r="D2660">
        <v>20</v>
      </c>
      <c r="E2660" t="s">
        <v>52</v>
      </c>
      <c r="F2660" t="s">
        <v>40</v>
      </c>
      <c r="G2660" t="s">
        <v>198</v>
      </c>
      <c r="H2660">
        <v>5</v>
      </c>
      <c r="I2660" t="s">
        <v>45</v>
      </c>
      <c r="J2660" t="s">
        <v>54</v>
      </c>
      <c r="K2660" t="s">
        <v>55</v>
      </c>
      <c r="L2660" t="s">
        <v>42</v>
      </c>
      <c r="M2660" t="s">
        <v>184</v>
      </c>
      <c r="N2660" t="s">
        <v>57</v>
      </c>
      <c r="O2660" t="s">
        <v>148</v>
      </c>
      <c r="P2660" t="s">
        <v>49</v>
      </c>
      <c r="Q2660" t="s">
        <v>66</v>
      </c>
      <c r="R2660" s="6">
        <f>_xlfn.XLOOKUP(CleanedData[[#This Row],[Product]],'02_Lookup_Tables'!$A$2:$A$126,'02_Lookup_Tables'!$B$2:$B$126)</f>
        <v>2099.4</v>
      </c>
      <c r="S2660" t="str">
        <f>VLOOKUP(CleanedData[[#This Row],[Product]],'02_Lookup_Tables'!$H$2:$I$126,2,FALSE)</f>
        <v>Sports &amp; Outdoors</v>
      </c>
      <c r="T2660" t="str">
        <f>VLOOKUP(CleanedData[[#This Row],[Province]],'02_Lookup_Tables'!$D$2:$E$10,2, FALSE)</f>
        <v>Northern Region</v>
      </c>
      <c r="U2660" t="str" cm="1">
        <f t="array" ref="U2660">_xlfn.IFS(CleanedData[[#This Row],[Purchase Amount]]&lt;500,"Low",
CleanedData[[#This Row],[Purchase Amount]]&lt;5000,"Medium",
TRUE,"High")</f>
        <v>Medium</v>
      </c>
      <c r="V2660" t="str">
        <f>TEXT(CleanedData[[#This Row],[Date]],"mmmm")</f>
        <v>September</v>
      </c>
      <c r="W2660" t="str">
        <f>"Q"&amp;ROUNDUP(MONTH(CleanedData[[#This Row],[Date]])/3,0)</f>
        <v>Q3</v>
      </c>
      <c r="X2660" t="str">
        <f>IF(CleanedData[[#This Row],[Purchase Amount]]&gt;=5000,"Yes","No")</f>
        <v>No</v>
      </c>
      <c r="Y2660">
        <f>IF(CleanedData[[#This Row],[Recommend]]="Yes",1,0)</f>
        <v>1</v>
      </c>
      <c r="Z2660" s="6">
        <f>CleanedData[[#This Row],[Purchase Amount]]*0.15</f>
        <v>314.91000000000003</v>
      </c>
      <c r="AA2660" s="6">
        <f>CleanedData[[#This Row],[Purchase Amount]]*1.15</f>
        <v>2414.31</v>
      </c>
    </row>
    <row r="2661" spans="1:27" x14ac:dyDescent="0.3">
      <c r="A2661">
        <v>3193</v>
      </c>
      <c r="B2661" t="s">
        <v>2886</v>
      </c>
      <c r="C2661" s="1">
        <v>45605</v>
      </c>
      <c r="D2661">
        <v>64</v>
      </c>
      <c r="E2661" t="s">
        <v>60</v>
      </c>
      <c r="F2661" t="s">
        <v>68</v>
      </c>
      <c r="G2661" t="s">
        <v>212</v>
      </c>
      <c r="H2661">
        <v>3</v>
      </c>
      <c r="I2661" t="s">
        <v>45</v>
      </c>
      <c r="J2661" t="s">
        <v>54</v>
      </c>
      <c r="K2661" t="s">
        <v>64</v>
      </c>
      <c r="L2661" t="s">
        <v>42</v>
      </c>
      <c r="M2661" t="s">
        <v>46</v>
      </c>
      <c r="N2661" t="s">
        <v>48</v>
      </c>
      <c r="O2661" t="s">
        <v>89</v>
      </c>
      <c r="P2661" t="s">
        <v>49</v>
      </c>
      <c r="Q2661" t="s">
        <v>50</v>
      </c>
      <c r="R2661" s="6">
        <f>_xlfn.XLOOKUP(CleanedData[[#This Row],[Product]],'02_Lookup_Tables'!$A$2:$A$126,'02_Lookup_Tables'!$B$2:$B$126)</f>
        <v>192.77</v>
      </c>
      <c r="S2661" t="str">
        <f>VLOOKUP(CleanedData[[#This Row],[Product]],'02_Lookup_Tables'!$H$2:$I$126,2,FALSE)</f>
        <v>Beauty &amp; Personal Care</v>
      </c>
      <c r="T2661" t="str">
        <f>VLOOKUP(CleanedData[[#This Row],[Province]],'02_Lookup_Tables'!$D$2:$E$10,2, FALSE)</f>
        <v>Northern Region</v>
      </c>
      <c r="U2661" t="str" cm="1">
        <f t="array" ref="U2661">_xlfn.IFS(CleanedData[[#This Row],[Purchase Amount]]&lt;500,"Low",
CleanedData[[#This Row],[Purchase Amount]]&lt;5000,"Medium",
TRUE,"High")</f>
        <v>Low</v>
      </c>
      <c r="V2661" t="str">
        <f>TEXT(CleanedData[[#This Row],[Date]],"mmmm")</f>
        <v>November</v>
      </c>
      <c r="W2661" t="str">
        <f>"Q"&amp;ROUNDUP(MONTH(CleanedData[[#This Row],[Date]])/3,0)</f>
        <v>Q4</v>
      </c>
      <c r="X2661" t="str">
        <f>IF(CleanedData[[#This Row],[Purchase Amount]]&gt;=5000,"Yes","No")</f>
        <v>No</v>
      </c>
      <c r="Y2661">
        <f>IF(CleanedData[[#This Row],[Recommend]]="Yes",1,0)</f>
        <v>1</v>
      </c>
      <c r="Z2661" s="6">
        <f>CleanedData[[#This Row],[Purchase Amount]]*0.15</f>
        <v>28.915500000000002</v>
      </c>
      <c r="AA2661" s="6">
        <f>CleanedData[[#This Row],[Purchase Amount]]*1.15</f>
        <v>221.68549999999999</v>
      </c>
    </row>
    <row r="2662" spans="1:27" x14ac:dyDescent="0.3">
      <c r="A2662">
        <v>3195</v>
      </c>
      <c r="B2662" t="s">
        <v>2887</v>
      </c>
      <c r="C2662" s="1">
        <v>45463</v>
      </c>
      <c r="D2662">
        <v>49</v>
      </c>
      <c r="E2662" t="s">
        <v>52</v>
      </c>
      <c r="F2662" t="s">
        <v>130</v>
      </c>
      <c r="G2662" t="s">
        <v>99</v>
      </c>
      <c r="H2662">
        <v>1</v>
      </c>
      <c r="I2662" t="s">
        <v>42</v>
      </c>
      <c r="J2662" t="s">
        <v>43</v>
      </c>
      <c r="K2662" t="s">
        <v>55</v>
      </c>
      <c r="L2662" t="s">
        <v>45</v>
      </c>
      <c r="M2662" t="s">
        <v>236</v>
      </c>
      <c r="N2662" t="s">
        <v>80</v>
      </c>
      <c r="O2662" t="s">
        <v>89</v>
      </c>
      <c r="P2662" t="s">
        <v>49</v>
      </c>
      <c r="Q2662" t="s">
        <v>93</v>
      </c>
      <c r="R2662" s="6">
        <f>_xlfn.XLOOKUP(CleanedData[[#This Row],[Product]],'02_Lookup_Tables'!$A$2:$A$126,'02_Lookup_Tables'!$B$2:$B$126)</f>
        <v>43.23</v>
      </c>
      <c r="S2662" t="str">
        <f>VLOOKUP(CleanedData[[#This Row],[Product]],'02_Lookup_Tables'!$H$2:$I$126,2,FALSE)</f>
        <v>Food</v>
      </c>
      <c r="T2662" t="str">
        <f>VLOOKUP(CleanedData[[#This Row],[Province]],'02_Lookup_Tables'!$D$2:$E$10,2, FALSE)</f>
        <v>Eastern Region</v>
      </c>
      <c r="U2662" t="str" cm="1">
        <f t="array" ref="U2662">_xlfn.IFS(CleanedData[[#This Row],[Purchase Amount]]&lt;500,"Low",
CleanedData[[#This Row],[Purchase Amount]]&lt;5000,"Medium",
TRUE,"High")</f>
        <v>Low</v>
      </c>
      <c r="V2662" t="str">
        <f>TEXT(CleanedData[[#This Row],[Date]],"mmmm")</f>
        <v>June</v>
      </c>
      <c r="W2662" t="str">
        <f>"Q"&amp;ROUNDUP(MONTH(CleanedData[[#This Row],[Date]])/3,0)</f>
        <v>Q2</v>
      </c>
      <c r="X2662" t="str">
        <f>IF(CleanedData[[#This Row],[Purchase Amount]]&gt;=5000,"Yes","No")</f>
        <v>No</v>
      </c>
      <c r="Y2662">
        <f>IF(CleanedData[[#This Row],[Recommend]]="Yes",1,0)</f>
        <v>0</v>
      </c>
      <c r="Z2662" s="6">
        <f>CleanedData[[#This Row],[Purchase Amount]]*0.15</f>
        <v>6.4844999999999997</v>
      </c>
      <c r="AA2662" s="6">
        <f>CleanedData[[#This Row],[Purchase Amount]]*1.15</f>
        <v>49.714499999999994</v>
      </c>
    </row>
    <row r="2663" spans="1:27" x14ac:dyDescent="0.3">
      <c r="A2663">
        <v>3196</v>
      </c>
      <c r="B2663" t="s">
        <v>2888</v>
      </c>
      <c r="C2663" s="1">
        <v>45974</v>
      </c>
      <c r="D2663">
        <v>44</v>
      </c>
      <c r="E2663" t="s">
        <v>52</v>
      </c>
      <c r="F2663" t="s">
        <v>83</v>
      </c>
      <c r="G2663" t="s">
        <v>381</v>
      </c>
      <c r="H2663">
        <v>3</v>
      </c>
      <c r="I2663" t="s">
        <v>45</v>
      </c>
      <c r="J2663" t="s">
        <v>43</v>
      </c>
      <c r="K2663" t="s">
        <v>64</v>
      </c>
      <c r="L2663" t="s">
        <v>45</v>
      </c>
      <c r="M2663" t="s">
        <v>46</v>
      </c>
      <c r="N2663" t="s">
        <v>48</v>
      </c>
      <c r="O2663" t="s">
        <v>89</v>
      </c>
      <c r="P2663" t="s">
        <v>49</v>
      </c>
      <c r="Q2663" t="s">
        <v>81</v>
      </c>
      <c r="R2663" s="6">
        <f>_xlfn.XLOOKUP(CleanedData[[#This Row],[Product]],'02_Lookup_Tables'!$A$2:$A$126,'02_Lookup_Tables'!$B$2:$B$126)</f>
        <v>786.78</v>
      </c>
      <c r="S2663" t="str">
        <f>VLOOKUP(CleanedData[[#This Row],[Product]],'02_Lookup_Tables'!$H$2:$I$126,2,FALSE)</f>
        <v>Apparel</v>
      </c>
      <c r="T2663" t="str">
        <f>VLOOKUP(CleanedData[[#This Row],[Province]],'02_Lookup_Tables'!$D$2:$E$10,2, FALSE)</f>
        <v>Western Region</v>
      </c>
      <c r="U2663" t="str" cm="1">
        <f t="array" ref="U2663">_xlfn.IFS(CleanedData[[#This Row],[Purchase Amount]]&lt;500,"Low",
CleanedData[[#This Row],[Purchase Amount]]&lt;5000,"Medium",
TRUE,"High")</f>
        <v>Medium</v>
      </c>
      <c r="V2663" t="str">
        <f>TEXT(CleanedData[[#This Row],[Date]],"mmmm")</f>
        <v>November</v>
      </c>
      <c r="W2663" t="str">
        <f>"Q"&amp;ROUNDUP(MONTH(CleanedData[[#This Row],[Date]])/3,0)</f>
        <v>Q4</v>
      </c>
      <c r="X2663" t="str">
        <f>IF(CleanedData[[#This Row],[Purchase Amount]]&gt;=5000,"Yes","No")</f>
        <v>No</v>
      </c>
      <c r="Y2663">
        <f>IF(CleanedData[[#This Row],[Recommend]]="Yes",1,0)</f>
        <v>1</v>
      </c>
      <c r="Z2663" s="6">
        <f>CleanedData[[#This Row],[Purchase Amount]]*0.15</f>
        <v>118.017</v>
      </c>
      <c r="AA2663" s="6">
        <f>CleanedData[[#This Row],[Purchase Amount]]*1.15</f>
        <v>904.79699999999991</v>
      </c>
    </row>
    <row r="2664" spans="1:27" x14ac:dyDescent="0.3">
      <c r="A2664">
        <v>3197</v>
      </c>
      <c r="B2664" t="s">
        <v>2889</v>
      </c>
      <c r="C2664" s="1">
        <v>45581</v>
      </c>
      <c r="D2664">
        <v>19</v>
      </c>
      <c r="E2664" t="s">
        <v>39</v>
      </c>
      <c r="F2664" t="s">
        <v>40</v>
      </c>
      <c r="G2664" t="s">
        <v>128</v>
      </c>
      <c r="H2664">
        <v>5</v>
      </c>
      <c r="I2664" t="s">
        <v>42</v>
      </c>
      <c r="J2664" t="s">
        <v>63</v>
      </c>
      <c r="K2664" t="s">
        <v>64</v>
      </c>
      <c r="L2664" t="s">
        <v>45</v>
      </c>
      <c r="M2664" t="s">
        <v>151</v>
      </c>
      <c r="N2664" t="s">
        <v>57</v>
      </c>
      <c r="O2664" t="s">
        <v>89</v>
      </c>
      <c r="P2664" t="s">
        <v>70</v>
      </c>
      <c r="Q2664" t="s">
        <v>66</v>
      </c>
      <c r="R2664" s="6">
        <f>_xlfn.XLOOKUP(CleanedData[[#This Row],[Product]],'02_Lookup_Tables'!$A$2:$A$126,'02_Lookup_Tables'!$B$2:$B$126)</f>
        <v>3747.26</v>
      </c>
      <c r="S2664" t="str">
        <f>VLOOKUP(CleanedData[[#This Row],[Product]],'02_Lookup_Tables'!$H$2:$I$126,2,FALSE)</f>
        <v>Apparel</v>
      </c>
      <c r="T2664" t="str">
        <f>VLOOKUP(CleanedData[[#This Row],[Province]],'02_Lookup_Tables'!$D$2:$E$10,2, FALSE)</f>
        <v>Northern Region</v>
      </c>
      <c r="U2664" t="str" cm="1">
        <f t="array" ref="U2664">_xlfn.IFS(CleanedData[[#This Row],[Purchase Amount]]&lt;500,"Low",
CleanedData[[#This Row],[Purchase Amount]]&lt;5000,"Medium",
TRUE,"High")</f>
        <v>Medium</v>
      </c>
      <c r="V2664" t="str">
        <f>TEXT(CleanedData[[#This Row],[Date]],"mmmm")</f>
        <v>October</v>
      </c>
      <c r="W2664" t="str">
        <f>"Q"&amp;ROUNDUP(MONTH(CleanedData[[#This Row],[Date]])/3,0)</f>
        <v>Q4</v>
      </c>
      <c r="X2664" t="str">
        <f>IF(CleanedData[[#This Row],[Purchase Amount]]&gt;=5000,"Yes","No")</f>
        <v>No</v>
      </c>
      <c r="Y2664">
        <f>IF(CleanedData[[#This Row],[Recommend]]="Yes",1,0)</f>
        <v>0</v>
      </c>
      <c r="Z2664" s="6">
        <f>CleanedData[[#This Row],[Purchase Amount]]*0.15</f>
        <v>562.08900000000006</v>
      </c>
      <c r="AA2664" s="6">
        <f>CleanedData[[#This Row],[Purchase Amount]]*1.15</f>
        <v>4309.3490000000002</v>
      </c>
    </row>
    <row r="2665" spans="1:27" x14ac:dyDescent="0.3">
      <c r="A2665">
        <v>3198</v>
      </c>
      <c r="B2665" t="s">
        <v>2890</v>
      </c>
      <c r="C2665" s="1">
        <v>45343</v>
      </c>
      <c r="D2665">
        <v>57</v>
      </c>
      <c r="E2665" t="s">
        <v>60</v>
      </c>
      <c r="F2665" t="s">
        <v>125</v>
      </c>
      <c r="G2665" t="s">
        <v>187</v>
      </c>
      <c r="H2665">
        <v>2</v>
      </c>
      <c r="I2665" t="s">
        <v>42</v>
      </c>
      <c r="J2665" t="s">
        <v>63</v>
      </c>
      <c r="K2665" t="s">
        <v>44</v>
      </c>
      <c r="L2665" t="s">
        <v>42</v>
      </c>
      <c r="M2665" t="s">
        <v>106</v>
      </c>
      <c r="N2665" t="s">
        <v>47</v>
      </c>
      <c r="O2665" t="s">
        <v>148</v>
      </c>
      <c r="P2665" t="s">
        <v>70</v>
      </c>
      <c r="Q2665" t="s">
        <v>50</v>
      </c>
      <c r="R2665" s="6">
        <f>_xlfn.XLOOKUP(CleanedData[[#This Row],[Product]],'02_Lookup_Tables'!$A$2:$A$126,'02_Lookup_Tables'!$B$2:$B$126)</f>
        <v>24904.86</v>
      </c>
      <c r="S2665" t="str">
        <f>VLOOKUP(CleanedData[[#This Row],[Product]],'02_Lookup_Tables'!$H$2:$I$126,2,FALSE)</f>
        <v>Electronics</v>
      </c>
      <c r="T2665" t="str">
        <f>VLOOKUP(CleanedData[[#This Row],[Province]],'02_Lookup_Tables'!$D$2:$E$10,2, FALSE)</f>
        <v>Western Region</v>
      </c>
      <c r="U2665" t="str" cm="1">
        <f t="array" ref="U2665">_xlfn.IFS(CleanedData[[#This Row],[Purchase Amount]]&lt;500,"Low",
CleanedData[[#This Row],[Purchase Amount]]&lt;5000,"Medium",
TRUE,"High")</f>
        <v>High</v>
      </c>
      <c r="V2665" t="str">
        <f>TEXT(CleanedData[[#This Row],[Date]],"mmmm")</f>
        <v>February</v>
      </c>
      <c r="W2665" t="str">
        <f>"Q"&amp;ROUNDUP(MONTH(CleanedData[[#This Row],[Date]])/3,0)</f>
        <v>Q1</v>
      </c>
      <c r="X2665" t="str">
        <f>IF(CleanedData[[#This Row],[Purchase Amount]]&gt;=5000,"Yes","No")</f>
        <v>Yes</v>
      </c>
      <c r="Y2665">
        <f>IF(CleanedData[[#This Row],[Recommend]]="Yes",1,0)</f>
        <v>0</v>
      </c>
      <c r="Z2665" s="6">
        <f>CleanedData[[#This Row],[Purchase Amount]]*0.15</f>
        <v>3735.7289999999998</v>
      </c>
      <c r="AA2665" s="6">
        <f>CleanedData[[#This Row],[Purchase Amount]]*1.15</f>
        <v>28640.589</v>
      </c>
    </row>
    <row r="2666" spans="1:27" x14ac:dyDescent="0.3">
      <c r="A2666">
        <v>3199</v>
      </c>
      <c r="B2666" t="s">
        <v>2891</v>
      </c>
      <c r="C2666" s="1">
        <v>46016</v>
      </c>
      <c r="D2666">
        <v>64</v>
      </c>
      <c r="E2666" t="s">
        <v>60</v>
      </c>
      <c r="F2666" t="s">
        <v>72</v>
      </c>
      <c r="G2666" t="s">
        <v>309</v>
      </c>
      <c r="H2666">
        <v>1</v>
      </c>
      <c r="I2666" t="s">
        <v>42</v>
      </c>
      <c r="J2666" t="s">
        <v>74</v>
      </c>
      <c r="K2666" t="s">
        <v>64</v>
      </c>
      <c r="L2666" t="s">
        <v>42</v>
      </c>
      <c r="M2666" t="s">
        <v>75</v>
      </c>
      <c r="N2666" t="s">
        <v>80</v>
      </c>
      <c r="O2666" t="s">
        <v>89</v>
      </c>
      <c r="P2666" t="s">
        <v>49</v>
      </c>
      <c r="Q2666" t="s">
        <v>50</v>
      </c>
      <c r="R2666" s="6">
        <f>_xlfn.XLOOKUP(CleanedData[[#This Row],[Product]],'02_Lookup_Tables'!$A$2:$A$126,'02_Lookup_Tables'!$B$2:$B$126)</f>
        <v>353.21</v>
      </c>
      <c r="S2666" t="str">
        <f>VLOOKUP(CleanedData[[#This Row],[Product]],'02_Lookup_Tables'!$H$2:$I$126,2,FALSE)</f>
        <v>Food</v>
      </c>
      <c r="T2666" t="str">
        <f>VLOOKUP(CleanedData[[#This Row],[Province]],'02_Lookup_Tables'!$D$2:$E$10,2, FALSE)</f>
        <v>Central Region</v>
      </c>
      <c r="U2666" t="str" cm="1">
        <f t="array" ref="U2666">_xlfn.IFS(CleanedData[[#This Row],[Purchase Amount]]&lt;500,"Low",
CleanedData[[#This Row],[Purchase Amount]]&lt;5000,"Medium",
TRUE,"High")</f>
        <v>Low</v>
      </c>
      <c r="V2666" t="str">
        <f>TEXT(CleanedData[[#This Row],[Date]],"mmmm")</f>
        <v>December</v>
      </c>
      <c r="W2666" t="str">
        <f>"Q"&amp;ROUNDUP(MONTH(CleanedData[[#This Row],[Date]])/3,0)</f>
        <v>Q4</v>
      </c>
      <c r="X2666" t="str">
        <f>IF(CleanedData[[#This Row],[Purchase Amount]]&gt;=5000,"Yes","No")</f>
        <v>No</v>
      </c>
      <c r="Y2666">
        <f>IF(CleanedData[[#This Row],[Recommend]]="Yes",1,0)</f>
        <v>0</v>
      </c>
      <c r="Z2666" s="6">
        <f>CleanedData[[#This Row],[Purchase Amount]]*0.15</f>
        <v>52.981499999999997</v>
      </c>
      <c r="AA2666" s="6">
        <f>CleanedData[[#This Row],[Purchase Amount]]*1.15</f>
        <v>406.19149999999996</v>
      </c>
    </row>
    <row r="2667" spans="1:27" x14ac:dyDescent="0.3">
      <c r="A2667">
        <v>3201</v>
      </c>
      <c r="B2667" t="s">
        <v>2892</v>
      </c>
      <c r="C2667" s="1">
        <v>45683</v>
      </c>
      <c r="D2667">
        <v>43</v>
      </c>
      <c r="E2667" t="s">
        <v>52</v>
      </c>
      <c r="F2667" t="s">
        <v>130</v>
      </c>
      <c r="G2667" t="s">
        <v>118</v>
      </c>
      <c r="H2667">
        <v>1</v>
      </c>
      <c r="I2667" t="s">
        <v>42</v>
      </c>
      <c r="J2667" t="s">
        <v>74</v>
      </c>
      <c r="K2667" t="s">
        <v>44</v>
      </c>
      <c r="L2667" t="s">
        <v>42</v>
      </c>
      <c r="M2667" t="s">
        <v>156</v>
      </c>
      <c r="N2667" t="s">
        <v>80</v>
      </c>
      <c r="O2667" t="s">
        <v>148</v>
      </c>
      <c r="P2667" t="s">
        <v>70</v>
      </c>
      <c r="Q2667" t="s">
        <v>81</v>
      </c>
      <c r="R2667" s="6">
        <f>_xlfn.XLOOKUP(CleanedData[[#This Row],[Product]],'02_Lookup_Tables'!$A$2:$A$126,'02_Lookup_Tables'!$B$2:$B$126)</f>
        <v>368.99</v>
      </c>
      <c r="S2667" t="str">
        <f>VLOOKUP(CleanedData[[#This Row],[Product]],'02_Lookup_Tables'!$H$2:$I$126,2,FALSE)</f>
        <v>Accessories</v>
      </c>
      <c r="T2667" t="str">
        <f>VLOOKUP(CleanedData[[#This Row],[Province]],'02_Lookup_Tables'!$D$2:$E$10,2, FALSE)</f>
        <v>Eastern Region</v>
      </c>
      <c r="U2667" t="str" cm="1">
        <f t="array" ref="U2667">_xlfn.IFS(CleanedData[[#This Row],[Purchase Amount]]&lt;500,"Low",
CleanedData[[#This Row],[Purchase Amount]]&lt;5000,"Medium",
TRUE,"High")</f>
        <v>Low</v>
      </c>
      <c r="V2667" t="str">
        <f>TEXT(CleanedData[[#This Row],[Date]],"mmmm")</f>
        <v>January</v>
      </c>
      <c r="W2667" t="str">
        <f>"Q"&amp;ROUNDUP(MONTH(CleanedData[[#This Row],[Date]])/3,0)</f>
        <v>Q1</v>
      </c>
      <c r="X2667" t="str">
        <f>IF(CleanedData[[#This Row],[Purchase Amount]]&gt;=5000,"Yes","No")</f>
        <v>No</v>
      </c>
      <c r="Y2667">
        <f>IF(CleanedData[[#This Row],[Recommend]]="Yes",1,0)</f>
        <v>0</v>
      </c>
      <c r="Z2667" s="6">
        <f>CleanedData[[#This Row],[Purchase Amount]]*0.15</f>
        <v>55.348500000000001</v>
      </c>
      <c r="AA2667" s="6">
        <f>CleanedData[[#This Row],[Purchase Amount]]*1.15</f>
        <v>424.33849999999995</v>
      </c>
    </row>
    <row r="2668" spans="1:27" x14ac:dyDescent="0.3">
      <c r="A2668">
        <v>3202</v>
      </c>
      <c r="B2668" t="s">
        <v>2893</v>
      </c>
      <c r="C2668" s="1">
        <v>45461</v>
      </c>
      <c r="D2668">
        <v>18</v>
      </c>
      <c r="E2668" t="s">
        <v>60</v>
      </c>
      <c r="F2668" t="s">
        <v>108</v>
      </c>
      <c r="G2668" t="s">
        <v>347</v>
      </c>
      <c r="H2668">
        <v>5</v>
      </c>
      <c r="I2668" t="s">
        <v>45</v>
      </c>
      <c r="J2668" t="s">
        <v>63</v>
      </c>
      <c r="K2668" t="s">
        <v>64</v>
      </c>
      <c r="L2668" t="s">
        <v>45</v>
      </c>
      <c r="M2668" t="s">
        <v>92</v>
      </c>
      <c r="N2668" t="s">
        <v>57</v>
      </c>
      <c r="O2668" t="s">
        <v>89</v>
      </c>
      <c r="P2668" t="s">
        <v>70</v>
      </c>
      <c r="Q2668" t="s">
        <v>66</v>
      </c>
      <c r="R2668" s="6">
        <f>_xlfn.XLOOKUP(CleanedData[[#This Row],[Product]],'02_Lookup_Tables'!$A$2:$A$126,'02_Lookup_Tables'!$B$2:$B$126)</f>
        <v>16523.5</v>
      </c>
      <c r="S2668" t="str">
        <f>VLOOKUP(CleanedData[[#This Row],[Product]],'02_Lookup_Tables'!$H$2:$I$126,2,FALSE)</f>
        <v>Electronics</v>
      </c>
      <c r="T2668" t="str">
        <f>VLOOKUP(CleanedData[[#This Row],[Province]],'02_Lookup_Tables'!$D$2:$E$10,2, FALSE)</f>
        <v>Gauteng Region</v>
      </c>
      <c r="U2668" t="str" cm="1">
        <f t="array" ref="U2668">_xlfn.IFS(CleanedData[[#This Row],[Purchase Amount]]&lt;500,"Low",
CleanedData[[#This Row],[Purchase Amount]]&lt;5000,"Medium",
TRUE,"High")</f>
        <v>High</v>
      </c>
      <c r="V2668" t="str">
        <f>TEXT(CleanedData[[#This Row],[Date]],"mmmm")</f>
        <v>June</v>
      </c>
      <c r="W2668" t="str">
        <f>"Q"&amp;ROUNDUP(MONTH(CleanedData[[#This Row],[Date]])/3,0)</f>
        <v>Q2</v>
      </c>
      <c r="X2668" t="str">
        <f>IF(CleanedData[[#This Row],[Purchase Amount]]&gt;=5000,"Yes","No")</f>
        <v>Yes</v>
      </c>
      <c r="Y2668">
        <f>IF(CleanedData[[#This Row],[Recommend]]="Yes",1,0)</f>
        <v>1</v>
      </c>
      <c r="Z2668" s="6">
        <f>CleanedData[[#This Row],[Purchase Amount]]*0.15</f>
        <v>2478.5250000000001</v>
      </c>
      <c r="AA2668" s="6">
        <f>CleanedData[[#This Row],[Purchase Amount]]*1.15</f>
        <v>19002.024999999998</v>
      </c>
    </row>
    <row r="2669" spans="1:27" x14ac:dyDescent="0.3">
      <c r="A2669">
        <v>3203</v>
      </c>
      <c r="B2669" t="s">
        <v>2894</v>
      </c>
      <c r="C2669" s="1">
        <v>45725</v>
      </c>
      <c r="D2669">
        <v>68</v>
      </c>
      <c r="E2669" t="s">
        <v>60</v>
      </c>
      <c r="F2669" t="s">
        <v>77</v>
      </c>
      <c r="G2669" t="s">
        <v>153</v>
      </c>
      <c r="H2669">
        <v>5</v>
      </c>
      <c r="I2669" t="s">
        <v>45</v>
      </c>
      <c r="J2669" t="s">
        <v>69</v>
      </c>
      <c r="K2669" t="s">
        <v>55</v>
      </c>
      <c r="L2669" t="s">
        <v>42</v>
      </c>
      <c r="M2669" t="s">
        <v>151</v>
      </c>
      <c r="N2669" t="s">
        <v>57</v>
      </c>
      <c r="O2669" t="s">
        <v>89</v>
      </c>
      <c r="P2669" t="s">
        <v>70</v>
      </c>
      <c r="Q2669" t="s">
        <v>97</v>
      </c>
      <c r="R2669" s="6">
        <f>_xlfn.XLOOKUP(CleanedData[[#This Row],[Product]],'02_Lookup_Tables'!$A$2:$A$126,'02_Lookup_Tables'!$B$2:$B$126)</f>
        <v>1011.68</v>
      </c>
      <c r="S2669" t="str">
        <f>VLOOKUP(CleanedData[[#This Row],[Product]],'02_Lookup_Tables'!$H$2:$I$126,2,FALSE)</f>
        <v>Accessories</v>
      </c>
      <c r="T2669" t="str">
        <f>VLOOKUP(CleanedData[[#This Row],[Province]],'02_Lookup_Tables'!$D$2:$E$10,2, FALSE)</f>
        <v>Central Region</v>
      </c>
      <c r="U2669" t="str" cm="1">
        <f t="array" ref="U2669">_xlfn.IFS(CleanedData[[#This Row],[Purchase Amount]]&lt;500,"Low",
CleanedData[[#This Row],[Purchase Amount]]&lt;5000,"Medium",
TRUE,"High")</f>
        <v>Medium</v>
      </c>
      <c r="V2669" t="str">
        <f>TEXT(CleanedData[[#This Row],[Date]],"mmmm")</f>
        <v>March</v>
      </c>
      <c r="W2669" t="str">
        <f>"Q"&amp;ROUNDUP(MONTH(CleanedData[[#This Row],[Date]])/3,0)</f>
        <v>Q1</v>
      </c>
      <c r="X2669" t="str">
        <f>IF(CleanedData[[#This Row],[Purchase Amount]]&gt;=5000,"Yes","No")</f>
        <v>No</v>
      </c>
      <c r="Y2669">
        <f>IF(CleanedData[[#This Row],[Recommend]]="Yes",1,0)</f>
        <v>1</v>
      </c>
      <c r="Z2669" s="6">
        <f>CleanedData[[#This Row],[Purchase Amount]]*0.15</f>
        <v>151.75199999999998</v>
      </c>
      <c r="AA2669" s="6">
        <f>CleanedData[[#This Row],[Purchase Amount]]*1.15</f>
        <v>1163.4319999999998</v>
      </c>
    </row>
    <row r="2670" spans="1:27" x14ac:dyDescent="0.3">
      <c r="A2670">
        <v>3204</v>
      </c>
      <c r="B2670" t="s">
        <v>2895</v>
      </c>
      <c r="C2670" s="1">
        <v>45935</v>
      </c>
      <c r="D2670">
        <v>56</v>
      </c>
      <c r="E2670" t="s">
        <v>60</v>
      </c>
      <c r="F2670" t="s">
        <v>72</v>
      </c>
      <c r="G2670" t="s">
        <v>128</v>
      </c>
      <c r="H2670">
        <v>5</v>
      </c>
      <c r="I2670" t="s">
        <v>42</v>
      </c>
      <c r="J2670" t="s">
        <v>74</v>
      </c>
      <c r="K2670" t="s">
        <v>55</v>
      </c>
      <c r="L2670" t="s">
        <v>45</v>
      </c>
      <c r="M2670" t="s">
        <v>190</v>
      </c>
      <c r="N2670" t="s">
        <v>57</v>
      </c>
      <c r="O2670" t="s">
        <v>89</v>
      </c>
      <c r="P2670" t="s">
        <v>70</v>
      </c>
      <c r="Q2670" t="s">
        <v>50</v>
      </c>
      <c r="R2670" s="6">
        <f>_xlfn.XLOOKUP(CleanedData[[#This Row],[Product]],'02_Lookup_Tables'!$A$2:$A$126,'02_Lookup_Tables'!$B$2:$B$126)</f>
        <v>3747.26</v>
      </c>
      <c r="S2670" t="str">
        <f>VLOOKUP(CleanedData[[#This Row],[Product]],'02_Lookup_Tables'!$H$2:$I$126,2,FALSE)</f>
        <v>Apparel</v>
      </c>
      <c r="T2670" t="str">
        <f>VLOOKUP(CleanedData[[#This Row],[Province]],'02_Lookup_Tables'!$D$2:$E$10,2, FALSE)</f>
        <v>Central Region</v>
      </c>
      <c r="U2670" t="str" cm="1">
        <f t="array" ref="U2670">_xlfn.IFS(CleanedData[[#This Row],[Purchase Amount]]&lt;500,"Low",
CleanedData[[#This Row],[Purchase Amount]]&lt;5000,"Medium",
TRUE,"High")</f>
        <v>Medium</v>
      </c>
      <c r="V2670" t="str">
        <f>TEXT(CleanedData[[#This Row],[Date]],"mmmm")</f>
        <v>October</v>
      </c>
      <c r="W2670" t="str">
        <f>"Q"&amp;ROUNDUP(MONTH(CleanedData[[#This Row],[Date]])/3,0)</f>
        <v>Q4</v>
      </c>
      <c r="X2670" t="str">
        <f>IF(CleanedData[[#This Row],[Purchase Amount]]&gt;=5000,"Yes","No")</f>
        <v>No</v>
      </c>
      <c r="Y2670">
        <f>IF(CleanedData[[#This Row],[Recommend]]="Yes",1,0)</f>
        <v>0</v>
      </c>
      <c r="Z2670" s="6">
        <f>CleanedData[[#This Row],[Purchase Amount]]*0.15</f>
        <v>562.08900000000006</v>
      </c>
      <c r="AA2670" s="6">
        <f>CleanedData[[#This Row],[Purchase Amount]]*1.15</f>
        <v>4309.3490000000002</v>
      </c>
    </row>
    <row r="2671" spans="1:27" x14ac:dyDescent="0.3">
      <c r="A2671">
        <v>3206</v>
      </c>
      <c r="B2671" t="s">
        <v>2896</v>
      </c>
      <c r="C2671" s="1">
        <v>45648</v>
      </c>
      <c r="D2671">
        <v>63</v>
      </c>
      <c r="E2671" t="s">
        <v>39</v>
      </c>
      <c r="F2671" t="s">
        <v>125</v>
      </c>
      <c r="G2671" t="s">
        <v>158</v>
      </c>
      <c r="H2671">
        <v>2</v>
      </c>
      <c r="I2671" t="s">
        <v>42</v>
      </c>
      <c r="J2671" t="s">
        <v>43</v>
      </c>
      <c r="K2671" t="s">
        <v>44</v>
      </c>
      <c r="L2671" t="s">
        <v>42</v>
      </c>
      <c r="M2671" t="s">
        <v>208</v>
      </c>
      <c r="N2671" t="s">
        <v>47</v>
      </c>
      <c r="O2671" t="s">
        <v>89</v>
      </c>
      <c r="P2671" t="s">
        <v>49</v>
      </c>
      <c r="Q2671" t="s">
        <v>50</v>
      </c>
      <c r="R2671" s="6">
        <f>_xlfn.XLOOKUP(CleanedData[[#This Row],[Product]],'02_Lookup_Tables'!$A$2:$A$126,'02_Lookup_Tables'!$B$2:$B$126)</f>
        <v>2962.6</v>
      </c>
      <c r="S2671" t="str">
        <f>VLOOKUP(CleanedData[[#This Row],[Product]],'02_Lookup_Tables'!$H$2:$I$126,2,FALSE)</f>
        <v>Sports &amp; Outdoors</v>
      </c>
      <c r="T2671" t="str">
        <f>VLOOKUP(CleanedData[[#This Row],[Province]],'02_Lookup_Tables'!$D$2:$E$10,2, FALSE)</f>
        <v>Western Region</v>
      </c>
      <c r="U2671" t="str" cm="1">
        <f t="array" ref="U2671">_xlfn.IFS(CleanedData[[#This Row],[Purchase Amount]]&lt;500,"Low",
CleanedData[[#This Row],[Purchase Amount]]&lt;5000,"Medium",
TRUE,"High")</f>
        <v>Medium</v>
      </c>
      <c r="V2671" t="str">
        <f>TEXT(CleanedData[[#This Row],[Date]],"mmmm")</f>
        <v>December</v>
      </c>
      <c r="W2671" t="str">
        <f>"Q"&amp;ROUNDUP(MONTH(CleanedData[[#This Row],[Date]])/3,0)</f>
        <v>Q4</v>
      </c>
      <c r="X2671" t="str">
        <f>IF(CleanedData[[#This Row],[Purchase Amount]]&gt;=5000,"Yes","No")</f>
        <v>No</v>
      </c>
      <c r="Y2671">
        <f>IF(CleanedData[[#This Row],[Recommend]]="Yes",1,0)</f>
        <v>0</v>
      </c>
      <c r="Z2671" s="6">
        <f>CleanedData[[#This Row],[Purchase Amount]]*0.15</f>
        <v>444.39</v>
      </c>
      <c r="AA2671" s="6">
        <f>CleanedData[[#This Row],[Purchase Amount]]*1.15</f>
        <v>3406.99</v>
      </c>
    </row>
    <row r="2672" spans="1:27" x14ac:dyDescent="0.3">
      <c r="A2672">
        <v>3207</v>
      </c>
      <c r="B2672" t="s">
        <v>2897</v>
      </c>
      <c r="C2672" s="1">
        <v>45704</v>
      </c>
      <c r="D2672">
        <v>69</v>
      </c>
      <c r="E2672" t="s">
        <v>60</v>
      </c>
      <c r="F2672" t="s">
        <v>125</v>
      </c>
      <c r="G2672" t="s">
        <v>78</v>
      </c>
      <c r="H2672">
        <v>3</v>
      </c>
      <c r="I2672" t="s">
        <v>45</v>
      </c>
      <c r="J2672" t="s">
        <v>54</v>
      </c>
      <c r="K2672" t="s">
        <v>44</v>
      </c>
      <c r="L2672" t="s">
        <v>42</v>
      </c>
      <c r="M2672" t="s">
        <v>65</v>
      </c>
      <c r="N2672" t="s">
        <v>48</v>
      </c>
      <c r="O2672" t="s">
        <v>89</v>
      </c>
      <c r="P2672" t="s">
        <v>49</v>
      </c>
      <c r="Q2672" t="s">
        <v>97</v>
      </c>
      <c r="R2672" s="6">
        <f>_xlfn.XLOOKUP(CleanedData[[#This Row],[Product]],'02_Lookup_Tables'!$A$2:$A$126,'02_Lookup_Tables'!$B$2:$B$126)</f>
        <v>1951.09</v>
      </c>
      <c r="S2672" t="str">
        <f>VLOOKUP(CleanedData[[#This Row],[Product]],'02_Lookup_Tables'!$H$2:$I$126,2,FALSE)</f>
        <v>Accessories</v>
      </c>
      <c r="T2672" t="str">
        <f>VLOOKUP(CleanedData[[#This Row],[Province]],'02_Lookup_Tables'!$D$2:$E$10,2, FALSE)</f>
        <v>Western Region</v>
      </c>
      <c r="U2672" t="str" cm="1">
        <f t="array" ref="U2672">_xlfn.IFS(CleanedData[[#This Row],[Purchase Amount]]&lt;500,"Low",
CleanedData[[#This Row],[Purchase Amount]]&lt;5000,"Medium",
TRUE,"High")</f>
        <v>Medium</v>
      </c>
      <c r="V2672" t="str">
        <f>TEXT(CleanedData[[#This Row],[Date]],"mmmm")</f>
        <v>February</v>
      </c>
      <c r="W2672" t="str">
        <f>"Q"&amp;ROUNDUP(MONTH(CleanedData[[#This Row],[Date]])/3,0)</f>
        <v>Q1</v>
      </c>
      <c r="X2672" t="str">
        <f>IF(CleanedData[[#This Row],[Purchase Amount]]&gt;=5000,"Yes","No")</f>
        <v>No</v>
      </c>
      <c r="Y2672">
        <f>IF(CleanedData[[#This Row],[Recommend]]="Yes",1,0)</f>
        <v>1</v>
      </c>
      <c r="Z2672" s="6">
        <f>CleanedData[[#This Row],[Purchase Amount]]*0.15</f>
        <v>292.6635</v>
      </c>
      <c r="AA2672" s="6">
        <f>CleanedData[[#This Row],[Purchase Amount]]*1.15</f>
        <v>2243.7534999999998</v>
      </c>
    </row>
    <row r="2673" spans="1:27" x14ac:dyDescent="0.3">
      <c r="A2673">
        <v>3208</v>
      </c>
      <c r="B2673" t="s">
        <v>2898</v>
      </c>
      <c r="C2673" s="1">
        <v>45758</v>
      </c>
      <c r="D2673">
        <v>56</v>
      </c>
      <c r="E2673" t="s">
        <v>60</v>
      </c>
      <c r="F2673" t="s">
        <v>68</v>
      </c>
      <c r="G2673" t="s">
        <v>201</v>
      </c>
      <c r="H2673">
        <v>5</v>
      </c>
      <c r="I2673" t="s">
        <v>45</v>
      </c>
      <c r="J2673" t="s">
        <v>43</v>
      </c>
      <c r="K2673" t="s">
        <v>64</v>
      </c>
      <c r="L2673" t="s">
        <v>42</v>
      </c>
      <c r="M2673" t="s">
        <v>147</v>
      </c>
      <c r="N2673" t="s">
        <v>57</v>
      </c>
      <c r="O2673" t="s">
        <v>148</v>
      </c>
      <c r="P2673" t="s">
        <v>49</v>
      </c>
      <c r="Q2673" t="s">
        <v>50</v>
      </c>
      <c r="R2673" s="6">
        <f>_xlfn.XLOOKUP(CleanedData[[#This Row],[Product]],'02_Lookup_Tables'!$A$2:$A$126,'02_Lookup_Tables'!$B$2:$B$126)</f>
        <v>755.66</v>
      </c>
      <c r="S2673" t="str">
        <f>VLOOKUP(CleanedData[[#This Row],[Product]],'02_Lookup_Tables'!$H$2:$I$126,2,FALSE)</f>
        <v>Home &amp; Living</v>
      </c>
      <c r="T2673" t="str">
        <f>VLOOKUP(CleanedData[[#This Row],[Province]],'02_Lookup_Tables'!$D$2:$E$10,2, FALSE)</f>
        <v>Northern Region</v>
      </c>
      <c r="U2673" t="str" cm="1">
        <f t="array" ref="U2673">_xlfn.IFS(CleanedData[[#This Row],[Purchase Amount]]&lt;500,"Low",
CleanedData[[#This Row],[Purchase Amount]]&lt;5000,"Medium",
TRUE,"High")</f>
        <v>Medium</v>
      </c>
      <c r="V2673" t="str">
        <f>TEXT(CleanedData[[#This Row],[Date]],"mmmm")</f>
        <v>April</v>
      </c>
      <c r="W2673" t="str">
        <f>"Q"&amp;ROUNDUP(MONTH(CleanedData[[#This Row],[Date]])/3,0)</f>
        <v>Q2</v>
      </c>
      <c r="X2673" t="str">
        <f>IF(CleanedData[[#This Row],[Purchase Amount]]&gt;=5000,"Yes","No")</f>
        <v>No</v>
      </c>
      <c r="Y2673">
        <f>IF(CleanedData[[#This Row],[Recommend]]="Yes",1,0)</f>
        <v>1</v>
      </c>
      <c r="Z2673" s="6">
        <f>CleanedData[[#This Row],[Purchase Amount]]*0.15</f>
        <v>113.34899999999999</v>
      </c>
      <c r="AA2673" s="6">
        <f>CleanedData[[#This Row],[Purchase Amount]]*1.15</f>
        <v>869.0089999999999</v>
      </c>
    </row>
    <row r="2674" spans="1:27" x14ac:dyDescent="0.3">
      <c r="A2674">
        <v>3209</v>
      </c>
      <c r="B2674" t="s">
        <v>2899</v>
      </c>
      <c r="C2674" s="1">
        <v>45628</v>
      </c>
      <c r="D2674">
        <v>21</v>
      </c>
      <c r="E2674" t="s">
        <v>39</v>
      </c>
      <c r="F2674" t="s">
        <v>72</v>
      </c>
      <c r="G2674" t="s">
        <v>84</v>
      </c>
      <c r="H2674">
        <v>2</v>
      </c>
      <c r="I2674" t="s">
        <v>45</v>
      </c>
      <c r="J2674" t="s">
        <v>63</v>
      </c>
      <c r="K2674" t="s">
        <v>44</v>
      </c>
      <c r="L2674" t="s">
        <v>45</v>
      </c>
      <c r="M2674" t="s">
        <v>65</v>
      </c>
      <c r="N2674" t="s">
        <v>47</v>
      </c>
      <c r="O2674" t="s">
        <v>89</v>
      </c>
      <c r="P2674" t="s">
        <v>49</v>
      </c>
      <c r="Q2674" t="s">
        <v>66</v>
      </c>
      <c r="R2674" s="6">
        <f>_xlfn.XLOOKUP(CleanedData[[#This Row],[Product]],'02_Lookup_Tables'!$A$2:$A$126,'02_Lookup_Tables'!$B$2:$B$126)</f>
        <v>1158.56</v>
      </c>
      <c r="S2674" t="str">
        <f>VLOOKUP(CleanedData[[#This Row],[Product]],'02_Lookup_Tables'!$H$2:$I$126,2,FALSE)</f>
        <v>Toys &amp; Games</v>
      </c>
      <c r="T2674" t="str">
        <f>VLOOKUP(CleanedData[[#This Row],[Province]],'02_Lookup_Tables'!$D$2:$E$10,2, FALSE)</f>
        <v>Central Region</v>
      </c>
      <c r="U2674" t="str" cm="1">
        <f t="array" ref="U2674">_xlfn.IFS(CleanedData[[#This Row],[Purchase Amount]]&lt;500,"Low",
CleanedData[[#This Row],[Purchase Amount]]&lt;5000,"Medium",
TRUE,"High")</f>
        <v>Medium</v>
      </c>
      <c r="V2674" t="str">
        <f>TEXT(CleanedData[[#This Row],[Date]],"mmmm")</f>
        <v>December</v>
      </c>
      <c r="W2674" t="str">
        <f>"Q"&amp;ROUNDUP(MONTH(CleanedData[[#This Row],[Date]])/3,0)</f>
        <v>Q4</v>
      </c>
      <c r="X2674" t="str">
        <f>IF(CleanedData[[#This Row],[Purchase Amount]]&gt;=5000,"Yes","No")</f>
        <v>No</v>
      </c>
      <c r="Y2674">
        <f>IF(CleanedData[[#This Row],[Recommend]]="Yes",1,0)</f>
        <v>1</v>
      </c>
      <c r="Z2674" s="6">
        <f>CleanedData[[#This Row],[Purchase Amount]]*0.15</f>
        <v>173.78399999999999</v>
      </c>
      <c r="AA2674" s="6">
        <f>CleanedData[[#This Row],[Purchase Amount]]*1.15</f>
        <v>1332.3439999999998</v>
      </c>
    </row>
    <row r="2675" spans="1:27" x14ac:dyDescent="0.3">
      <c r="A2675">
        <v>3210</v>
      </c>
      <c r="B2675" t="s">
        <v>2900</v>
      </c>
      <c r="C2675" s="1">
        <v>45872</v>
      </c>
      <c r="D2675">
        <v>44</v>
      </c>
      <c r="E2675" t="s">
        <v>60</v>
      </c>
      <c r="F2675" t="s">
        <v>83</v>
      </c>
      <c r="G2675" t="s">
        <v>216</v>
      </c>
      <c r="H2675">
        <v>4</v>
      </c>
      <c r="I2675" t="s">
        <v>45</v>
      </c>
      <c r="J2675" t="s">
        <v>74</v>
      </c>
      <c r="K2675" t="s">
        <v>64</v>
      </c>
      <c r="L2675" t="s">
        <v>42</v>
      </c>
      <c r="M2675" t="s">
        <v>236</v>
      </c>
      <c r="N2675" t="s">
        <v>96</v>
      </c>
      <c r="O2675" t="s">
        <v>89</v>
      </c>
      <c r="P2675" t="s">
        <v>70</v>
      </c>
      <c r="Q2675" t="s">
        <v>81</v>
      </c>
      <c r="R2675" s="6">
        <f>_xlfn.XLOOKUP(CleanedData[[#This Row],[Product]],'02_Lookup_Tables'!$A$2:$A$126,'02_Lookup_Tables'!$B$2:$B$126)</f>
        <v>929.55</v>
      </c>
      <c r="S2675" t="str">
        <f>VLOOKUP(CleanedData[[#This Row],[Product]],'02_Lookup_Tables'!$H$2:$I$126,2,FALSE)</f>
        <v>Accessories</v>
      </c>
      <c r="T2675" t="str">
        <f>VLOOKUP(CleanedData[[#This Row],[Province]],'02_Lookup_Tables'!$D$2:$E$10,2, FALSE)</f>
        <v>Western Region</v>
      </c>
      <c r="U2675" t="str" cm="1">
        <f t="array" ref="U2675">_xlfn.IFS(CleanedData[[#This Row],[Purchase Amount]]&lt;500,"Low",
CleanedData[[#This Row],[Purchase Amount]]&lt;5000,"Medium",
TRUE,"High")</f>
        <v>Medium</v>
      </c>
      <c r="V2675" t="str">
        <f>TEXT(CleanedData[[#This Row],[Date]],"mmmm")</f>
        <v>August</v>
      </c>
      <c r="W2675" t="str">
        <f>"Q"&amp;ROUNDUP(MONTH(CleanedData[[#This Row],[Date]])/3,0)</f>
        <v>Q3</v>
      </c>
      <c r="X2675" t="str">
        <f>IF(CleanedData[[#This Row],[Purchase Amount]]&gt;=5000,"Yes","No")</f>
        <v>No</v>
      </c>
      <c r="Y2675">
        <f>IF(CleanedData[[#This Row],[Recommend]]="Yes",1,0)</f>
        <v>1</v>
      </c>
      <c r="Z2675" s="6">
        <f>CleanedData[[#This Row],[Purchase Amount]]*0.15</f>
        <v>139.43249999999998</v>
      </c>
      <c r="AA2675" s="6">
        <f>CleanedData[[#This Row],[Purchase Amount]]*1.15</f>
        <v>1068.9824999999998</v>
      </c>
    </row>
    <row r="2676" spans="1:27" x14ac:dyDescent="0.3">
      <c r="A2676">
        <v>3211</v>
      </c>
      <c r="B2676" t="s">
        <v>2901</v>
      </c>
      <c r="C2676" s="1">
        <v>45399</v>
      </c>
      <c r="D2676">
        <v>78</v>
      </c>
      <c r="E2676" t="s">
        <v>52</v>
      </c>
      <c r="F2676" t="s">
        <v>77</v>
      </c>
      <c r="G2676" t="s">
        <v>41</v>
      </c>
      <c r="H2676">
        <v>3</v>
      </c>
      <c r="I2676" t="s">
        <v>45</v>
      </c>
      <c r="J2676" t="s">
        <v>54</v>
      </c>
      <c r="K2676" t="s">
        <v>64</v>
      </c>
      <c r="L2676" t="s">
        <v>42</v>
      </c>
      <c r="M2676" t="s">
        <v>196</v>
      </c>
      <c r="N2676" t="s">
        <v>48</v>
      </c>
      <c r="O2676" t="s">
        <v>89</v>
      </c>
      <c r="P2676" t="s">
        <v>49</v>
      </c>
      <c r="Q2676" t="s">
        <v>97</v>
      </c>
      <c r="R2676" s="6">
        <f>_xlfn.XLOOKUP(CleanedData[[#This Row],[Product]],'02_Lookup_Tables'!$A$2:$A$126,'02_Lookup_Tables'!$B$2:$B$126)</f>
        <v>2479.5700000000002</v>
      </c>
      <c r="S2676" t="str">
        <f>VLOOKUP(CleanedData[[#This Row],[Product]],'02_Lookup_Tables'!$H$2:$I$126,2,FALSE)</f>
        <v>Accessories</v>
      </c>
      <c r="T2676" t="str">
        <f>VLOOKUP(CleanedData[[#This Row],[Province]],'02_Lookup_Tables'!$D$2:$E$10,2, FALSE)</f>
        <v>Central Region</v>
      </c>
      <c r="U2676" t="str" cm="1">
        <f t="array" ref="U2676">_xlfn.IFS(CleanedData[[#This Row],[Purchase Amount]]&lt;500,"Low",
CleanedData[[#This Row],[Purchase Amount]]&lt;5000,"Medium",
TRUE,"High")</f>
        <v>Medium</v>
      </c>
      <c r="V2676" t="str">
        <f>TEXT(CleanedData[[#This Row],[Date]],"mmmm")</f>
        <v>April</v>
      </c>
      <c r="W2676" t="str">
        <f>"Q"&amp;ROUNDUP(MONTH(CleanedData[[#This Row],[Date]])/3,0)</f>
        <v>Q2</v>
      </c>
      <c r="X2676" t="str">
        <f>IF(CleanedData[[#This Row],[Purchase Amount]]&gt;=5000,"Yes","No")</f>
        <v>No</v>
      </c>
      <c r="Y2676">
        <f>IF(CleanedData[[#This Row],[Recommend]]="Yes",1,0)</f>
        <v>1</v>
      </c>
      <c r="Z2676" s="6">
        <f>CleanedData[[#This Row],[Purchase Amount]]*0.15</f>
        <v>371.93549999999999</v>
      </c>
      <c r="AA2676" s="6">
        <f>CleanedData[[#This Row],[Purchase Amount]]*1.15</f>
        <v>2851.5054999999998</v>
      </c>
    </row>
    <row r="2677" spans="1:27" x14ac:dyDescent="0.3">
      <c r="A2677">
        <v>3212</v>
      </c>
      <c r="B2677" t="s">
        <v>2902</v>
      </c>
      <c r="C2677" s="1">
        <v>45917</v>
      </c>
      <c r="D2677">
        <v>57</v>
      </c>
      <c r="E2677" t="s">
        <v>52</v>
      </c>
      <c r="F2677" t="s">
        <v>125</v>
      </c>
      <c r="G2677" t="s">
        <v>563</v>
      </c>
      <c r="H2677">
        <v>5</v>
      </c>
      <c r="I2677" t="s">
        <v>45</v>
      </c>
      <c r="J2677" t="s">
        <v>43</v>
      </c>
      <c r="K2677" t="s">
        <v>55</v>
      </c>
      <c r="L2677" t="s">
        <v>42</v>
      </c>
      <c r="M2677" t="s">
        <v>85</v>
      </c>
      <c r="N2677" t="s">
        <v>57</v>
      </c>
      <c r="O2677" t="s">
        <v>48</v>
      </c>
      <c r="P2677" t="s">
        <v>49</v>
      </c>
      <c r="Q2677" t="s">
        <v>50</v>
      </c>
      <c r="R2677" s="6">
        <f>_xlfn.XLOOKUP(CleanedData[[#This Row],[Product]],'02_Lookup_Tables'!$A$2:$A$126,'02_Lookup_Tables'!$B$2:$B$126)</f>
        <v>11052.57</v>
      </c>
      <c r="S2677" t="str">
        <f>VLOOKUP(CleanedData[[#This Row],[Product]],'02_Lookup_Tables'!$H$2:$I$126,2,FALSE)</f>
        <v>Electronics</v>
      </c>
      <c r="T2677" t="str">
        <f>VLOOKUP(CleanedData[[#This Row],[Province]],'02_Lookup_Tables'!$D$2:$E$10,2, FALSE)</f>
        <v>Western Region</v>
      </c>
      <c r="U2677" t="str" cm="1">
        <f t="array" ref="U2677">_xlfn.IFS(CleanedData[[#This Row],[Purchase Amount]]&lt;500,"Low",
CleanedData[[#This Row],[Purchase Amount]]&lt;5000,"Medium",
TRUE,"High")</f>
        <v>High</v>
      </c>
      <c r="V2677" t="str">
        <f>TEXT(CleanedData[[#This Row],[Date]],"mmmm")</f>
        <v>September</v>
      </c>
      <c r="W2677" t="str">
        <f>"Q"&amp;ROUNDUP(MONTH(CleanedData[[#This Row],[Date]])/3,0)</f>
        <v>Q3</v>
      </c>
      <c r="X2677" t="str">
        <f>IF(CleanedData[[#This Row],[Purchase Amount]]&gt;=5000,"Yes","No")</f>
        <v>Yes</v>
      </c>
      <c r="Y2677">
        <f>IF(CleanedData[[#This Row],[Recommend]]="Yes",1,0)</f>
        <v>1</v>
      </c>
      <c r="Z2677" s="6">
        <f>CleanedData[[#This Row],[Purchase Amount]]*0.15</f>
        <v>1657.8854999999999</v>
      </c>
      <c r="AA2677" s="6">
        <f>CleanedData[[#This Row],[Purchase Amount]]*1.15</f>
        <v>12710.455499999998</v>
      </c>
    </row>
    <row r="2678" spans="1:27" x14ac:dyDescent="0.3">
      <c r="A2678">
        <v>3213</v>
      </c>
      <c r="B2678" t="s">
        <v>2903</v>
      </c>
      <c r="C2678" s="1">
        <v>45681</v>
      </c>
      <c r="D2678">
        <v>32</v>
      </c>
      <c r="E2678" t="s">
        <v>60</v>
      </c>
      <c r="F2678" t="s">
        <v>40</v>
      </c>
      <c r="G2678" t="s">
        <v>296</v>
      </c>
      <c r="H2678">
        <v>2</v>
      </c>
      <c r="I2678" t="s">
        <v>42</v>
      </c>
      <c r="J2678" t="s">
        <v>54</v>
      </c>
      <c r="K2678" t="s">
        <v>44</v>
      </c>
      <c r="L2678" t="s">
        <v>45</v>
      </c>
      <c r="M2678" t="s">
        <v>75</v>
      </c>
      <c r="N2678" t="s">
        <v>47</v>
      </c>
      <c r="O2678" t="s">
        <v>89</v>
      </c>
      <c r="P2678" t="s">
        <v>49</v>
      </c>
      <c r="Q2678" t="s">
        <v>58</v>
      </c>
      <c r="R2678" s="6">
        <f>_xlfn.XLOOKUP(CleanedData[[#This Row],[Product]],'02_Lookup_Tables'!$A$2:$A$126,'02_Lookup_Tables'!$B$2:$B$126)</f>
        <v>657.5</v>
      </c>
      <c r="S2678" t="str">
        <f>VLOOKUP(CleanedData[[#This Row],[Product]],'02_Lookup_Tables'!$H$2:$I$126,2,FALSE)</f>
        <v>Home Devices</v>
      </c>
      <c r="T2678" t="str">
        <f>VLOOKUP(CleanedData[[#This Row],[Province]],'02_Lookup_Tables'!$D$2:$E$10,2, FALSE)</f>
        <v>Northern Region</v>
      </c>
      <c r="U2678" t="str" cm="1">
        <f t="array" ref="U2678">_xlfn.IFS(CleanedData[[#This Row],[Purchase Amount]]&lt;500,"Low",
CleanedData[[#This Row],[Purchase Amount]]&lt;5000,"Medium",
TRUE,"High")</f>
        <v>Medium</v>
      </c>
      <c r="V2678" t="str">
        <f>TEXT(CleanedData[[#This Row],[Date]],"mmmm")</f>
        <v>January</v>
      </c>
      <c r="W2678" t="str">
        <f>"Q"&amp;ROUNDUP(MONTH(CleanedData[[#This Row],[Date]])/3,0)</f>
        <v>Q1</v>
      </c>
      <c r="X2678" t="str">
        <f>IF(CleanedData[[#This Row],[Purchase Amount]]&gt;=5000,"Yes","No")</f>
        <v>No</v>
      </c>
      <c r="Y2678">
        <f>IF(CleanedData[[#This Row],[Recommend]]="Yes",1,0)</f>
        <v>0</v>
      </c>
      <c r="Z2678" s="6">
        <f>CleanedData[[#This Row],[Purchase Amount]]*0.15</f>
        <v>98.625</v>
      </c>
      <c r="AA2678" s="6">
        <f>CleanedData[[#This Row],[Purchase Amount]]*1.15</f>
        <v>756.12499999999989</v>
      </c>
    </row>
    <row r="2679" spans="1:27" x14ac:dyDescent="0.3">
      <c r="A2679">
        <v>3215</v>
      </c>
      <c r="B2679" t="s">
        <v>2904</v>
      </c>
      <c r="C2679" s="1">
        <v>45712</v>
      </c>
      <c r="D2679">
        <v>32</v>
      </c>
      <c r="E2679" t="s">
        <v>60</v>
      </c>
      <c r="F2679" t="s">
        <v>68</v>
      </c>
      <c r="G2679" t="s">
        <v>278</v>
      </c>
      <c r="H2679">
        <v>1</v>
      </c>
      <c r="I2679" t="s">
        <v>45</v>
      </c>
      <c r="J2679" t="s">
        <v>43</v>
      </c>
      <c r="K2679" t="s">
        <v>55</v>
      </c>
      <c r="L2679" t="s">
        <v>45</v>
      </c>
      <c r="M2679" t="s">
        <v>65</v>
      </c>
      <c r="N2679" t="s">
        <v>80</v>
      </c>
      <c r="O2679" t="s">
        <v>89</v>
      </c>
      <c r="P2679" t="s">
        <v>49</v>
      </c>
      <c r="Q2679" t="s">
        <v>58</v>
      </c>
      <c r="R2679" s="6">
        <f>_xlfn.XLOOKUP(CleanedData[[#This Row],[Product]],'02_Lookup_Tables'!$A$2:$A$126,'02_Lookup_Tables'!$B$2:$B$126)</f>
        <v>45.96</v>
      </c>
      <c r="S2679" t="str">
        <f>VLOOKUP(CleanedData[[#This Row],[Product]],'02_Lookup_Tables'!$H$2:$I$126,2,FALSE)</f>
        <v>Food</v>
      </c>
      <c r="T2679" t="str">
        <f>VLOOKUP(CleanedData[[#This Row],[Province]],'02_Lookup_Tables'!$D$2:$E$10,2, FALSE)</f>
        <v>Northern Region</v>
      </c>
      <c r="U2679" t="str" cm="1">
        <f t="array" ref="U2679">_xlfn.IFS(CleanedData[[#This Row],[Purchase Amount]]&lt;500,"Low",
CleanedData[[#This Row],[Purchase Amount]]&lt;5000,"Medium",
TRUE,"High")</f>
        <v>Low</v>
      </c>
      <c r="V2679" t="str">
        <f>TEXT(CleanedData[[#This Row],[Date]],"mmmm")</f>
        <v>February</v>
      </c>
      <c r="W2679" t="str">
        <f>"Q"&amp;ROUNDUP(MONTH(CleanedData[[#This Row],[Date]])/3,0)</f>
        <v>Q1</v>
      </c>
      <c r="X2679" t="str">
        <f>IF(CleanedData[[#This Row],[Purchase Amount]]&gt;=5000,"Yes","No")</f>
        <v>No</v>
      </c>
      <c r="Y2679">
        <f>IF(CleanedData[[#This Row],[Recommend]]="Yes",1,0)</f>
        <v>1</v>
      </c>
      <c r="Z2679" s="6">
        <f>CleanedData[[#This Row],[Purchase Amount]]*0.15</f>
        <v>6.8940000000000001</v>
      </c>
      <c r="AA2679" s="6">
        <f>CleanedData[[#This Row],[Purchase Amount]]*1.15</f>
        <v>52.853999999999999</v>
      </c>
    </row>
    <row r="2680" spans="1:27" x14ac:dyDescent="0.3">
      <c r="A2680">
        <v>3216</v>
      </c>
      <c r="B2680" t="s">
        <v>2905</v>
      </c>
      <c r="C2680" s="1">
        <v>45826</v>
      </c>
      <c r="D2680">
        <v>41</v>
      </c>
      <c r="E2680" t="s">
        <v>60</v>
      </c>
      <c r="F2680" t="s">
        <v>83</v>
      </c>
      <c r="G2680" t="s">
        <v>251</v>
      </c>
      <c r="H2680">
        <v>2</v>
      </c>
      <c r="I2680" t="s">
        <v>45</v>
      </c>
      <c r="J2680" t="s">
        <v>74</v>
      </c>
      <c r="K2680" t="s">
        <v>64</v>
      </c>
      <c r="L2680" t="s">
        <v>42</v>
      </c>
      <c r="M2680" t="s">
        <v>88</v>
      </c>
      <c r="N2680" t="s">
        <v>47</v>
      </c>
      <c r="O2680" t="s">
        <v>89</v>
      </c>
      <c r="P2680" t="s">
        <v>49</v>
      </c>
      <c r="Q2680" t="s">
        <v>81</v>
      </c>
      <c r="R2680" s="6">
        <f>_xlfn.XLOOKUP(CleanedData[[#This Row],[Product]],'02_Lookup_Tables'!$A$2:$A$126,'02_Lookup_Tables'!$B$2:$B$126)</f>
        <v>5064</v>
      </c>
      <c r="S2680" t="str">
        <f>VLOOKUP(CleanedData[[#This Row],[Product]],'02_Lookup_Tables'!$H$2:$I$126,2,FALSE)</f>
        <v>Sports &amp; Outdoors</v>
      </c>
      <c r="T2680" t="str">
        <f>VLOOKUP(CleanedData[[#This Row],[Province]],'02_Lookup_Tables'!$D$2:$E$10,2, FALSE)</f>
        <v>Western Region</v>
      </c>
      <c r="U2680" t="str" cm="1">
        <f t="array" ref="U2680">_xlfn.IFS(CleanedData[[#This Row],[Purchase Amount]]&lt;500,"Low",
CleanedData[[#This Row],[Purchase Amount]]&lt;5000,"Medium",
TRUE,"High")</f>
        <v>High</v>
      </c>
      <c r="V2680" t="str">
        <f>TEXT(CleanedData[[#This Row],[Date]],"mmmm")</f>
        <v>June</v>
      </c>
      <c r="W2680" t="str">
        <f>"Q"&amp;ROUNDUP(MONTH(CleanedData[[#This Row],[Date]])/3,0)</f>
        <v>Q2</v>
      </c>
      <c r="X2680" t="str">
        <f>IF(CleanedData[[#This Row],[Purchase Amount]]&gt;=5000,"Yes","No")</f>
        <v>Yes</v>
      </c>
      <c r="Y2680">
        <f>IF(CleanedData[[#This Row],[Recommend]]="Yes",1,0)</f>
        <v>1</v>
      </c>
      <c r="Z2680" s="6">
        <f>CleanedData[[#This Row],[Purchase Amount]]*0.15</f>
        <v>759.6</v>
      </c>
      <c r="AA2680" s="6">
        <f>CleanedData[[#This Row],[Purchase Amount]]*1.15</f>
        <v>5823.5999999999995</v>
      </c>
    </row>
    <row r="2681" spans="1:27" x14ac:dyDescent="0.3">
      <c r="A2681">
        <v>3217</v>
      </c>
      <c r="B2681" t="s">
        <v>2906</v>
      </c>
      <c r="C2681" s="1">
        <v>45787</v>
      </c>
      <c r="D2681">
        <v>24</v>
      </c>
      <c r="E2681" t="s">
        <v>60</v>
      </c>
      <c r="F2681" t="s">
        <v>108</v>
      </c>
      <c r="G2681" t="s">
        <v>976</v>
      </c>
      <c r="H2681">
        <v>3</v>
      </c>
      <c r="I2681" t="s">
        <v>45</v>
      </c>
      <c r="J2681" t="s">
        <v>43</v>
      </c>
      <c r="K2681" t="s">
        <v>44</v>
      </c>
      <c r="L2681" t="s">
        <v>42</v>
      </c>
      <c r="M2681" t="s">
        <v>88</v>
      </c>
      <c r="N2681" t="s">
        <v>48</v>
      </c>
      <c r="O2681" t="s">
        <v>89</v>
      </c>
      <c r="P2681" t="s">
        <v>49</v>
      </c>
      <c r="Q2681" t="s">
        <v>66</v>
      </c>
      <c r="R2681" s="6">
        <f>_xlfn.XLOOKUP(CleanedData[[#This Row],[Product]],'02_Lookup_Tables'!$A$2:$A$126,'02_Lookup_Tables'!$B$2:$B$126)</f>
        <v>412.16</v>
      </c>
      <c r="S2681" t="str">
        <f>VLOOKUP(CleanedData[[#This Row],[Product]],'02_Lookup_Tables'!$H$2:$I$126,2,FALSE)</f>
        <v>Apparel</v>
      </c>
      <c r="T2681" t="str">
        <f>VLOOKUP(CleanedData[[#This Row],[Province]],'02_Lookup_Tables'!$D$2:$E$10,2, FALSE)</f>
        <v>Gauteng Region</v>
      </c>
      <c r="U2681" t="str" cm="1">
        <f t="array" ref="U2681">_xlfn.IFS(CleanedData[[#This Row],[Purchase Amount]]&lt;500,"Low",
CleanedData[[#This Row],[Purchase Amount]]&lt;5000,"Medium",
TRUE,"High")</f>
        <v>Low</v>
      </c>
      <c r="V2681" t="str">
        <f>TEXT(CleanedData[[#This Row],[Date]],"mmmm")</f>
        <v>May</v>
      </c>
      <c r="W2681" t="str">
        <f>"Q"&amp;ROUNDUP(MONTH(CleanedData[[#This Row],[Date]])/3,0)</f>
        <v>Q2</v>
      </c>
      <c r="X2681" t="str">
        <f>IF(CleanedData[[#This Row],[Purchase Amount]]&gt;=5000,"Yes","No")</f>
        <v>No</v>
      </c>
      <c r="Y2681">
        <f>IF(CleanedData[[#This Row],[Recommend]]="Yes",1,0)</f>
        <v>1</v>
      </c>
      <c r="Z2681" s="6">
        <f>CleanedData[[#This Row],[Purchase Amount]]*0.15</f>
        <v>61.823999999999998</v>
      </c>
      <c r="AA2681" s="6">
        <f>CleanedData[[#This Row],[Purchase Amount]]*1.15</f>
        <v>473.98399999999998</v>
      </c>
    </row>
    <row r="2682" spans="1:27" x14ac:dyDescent="0.3">
      <c r="A2682">
        <v>3218</v>
      </c>
      <c r="B2682" t="s">
        <v>2907</v>
      </c>
      <c r="C2682" s="1">
        <v>45823</v>
      </c>
      <c r="D2682">
        <v>66</v>
      </c>
      <c r="E2682" t="s">
        <v>39</v>
      </c>
      <c r="F2682" t="s">
        <v>68</v>
      </c>
      <c r="G2682" t="s">
        <v>336</v>
      </c>
      <c r="H2682">
        <v>5</v>
      </c>
      <c r="I2682" t="s">
        <v>42</v>
      </c>
      <c r="J2682" t="s">
        <v>69</v>
      </c>
      <c r="K2682" t="s">
        <v>64</v>
      </c>
      <c r="L2682" t="s">
        <v>45</v>
      </c>
      <c r="M2682" t="s">
        <v>106</v>
      </c>
      <c r="N2682" t="s">
        <v>57</v>
      </c>
      <c r="O2682" t="s">
        <v>148</v>
      </c>
      <c r="P2682" t="s">
        <v>49</v>
      </c>
      <c r="Q2682" t="s">
        <v>97</v>
      </c>
      <c r="R2682" s="6">
        <f>_xlfn.XLOOKUP(CleanedData[[#This Row],[Product]],'02_Lookup_Tables'!$A$2:$A$126,'02_Lookup_Tables'!$B$2:$B$126)</f>
        <v>812.2</v>
      </c>
      <c r="S2682" t="str">
        <f>VLOOKUP(CleanedData[[#This Row],[Product]],'02_Lookup_Tables'!$H$2:$I$126,2,FALSE)</f>
        <v>Sports &amp; Outdoors</v>
      </c>
      <c r="T2682" t="str">
        <f>VLOOKUP(CleanedData[[#This Row],[Province]],'02_Lookup_Tables'!$D$2:$E$10,2, FALSE)</f>
        <v>Northern Region</v>
      </c>
      <c r="U2682" t="str" cm="1">
        <f t="array" ref="U2682">_xlfn.IFS(CleanedData[[#This Row],[Purchase Amount]]&lt;500,"Low",
CleanedData[[#This Row],[Purchase Amount]]&lt;5000,"Medium",
TRUE,"High")</f>
        <v>Medium</v>
      </c>
      <c r="V2682" t="str">
        <f>TEXT(CleanedData[[#This Row],[Date]],"mmmm")</f>
        <v>June</v>
      </c>
      <c r="W2682" t="str">
        <f>"Q"&amp;ROUNDUP(MONTH(CleanedData[[#This Row],[Date]])/3,0)</f>
        <v>Q2</v>
      </c>
      <c r="X2682" t="str">
        <f>IF(CleanedData[[#This Row],[Purchase Amount]]&gt;=5000,"Yes","No")</f>
        <v>No</v>
      </c>
      <c r="Y2682">
        <f>IF(CleanedData[[#This Row],[Recommend]]="Yes",1,0)</f>
        <v>0</v>
      </c>
      <c r="Z2682" s="6">
        <f>CleanedData[[#This Row],[Purchase Amount]]*0.15</f>
        <v>121.83</v>
      </c>
      <c r="AA2682" s="6">
        <f>CleanedData[[#This Row],[Purchase Amount]]*1.15</f>
        <v>934.03</v>
      </c>
    </row>
    <row r="2683" spans="1:27" x14ac:dyDescent="0.3">
      <c r="A2683">
        <v>3219</v>
      </c>
      <c r="B2683" t="s">
        <v>2908</v>
      </c>
      <c r="C2683" s="1">
        <v>45483</v>
      </c>
      <c r="D2683">
        <v>37</v>
      </c>
      <c r="E2683" t="s">
        <v>60</v>
      </c>
      <c r="F2683" t="s">
        <v>77</v>
      </c>
      <c r="G2683" t="s">
        <v>102</v>
      </c>
      <c r="H2683">
        <v>5</v>
      </c>
      <c r="I2683" t="s">
        <v>42</v>
      </c>
      <c r="J2683" t="s">
        <v>74</v>
      </c>
      <c r="K2683" t="s">
        <v>55</v>
      </c>
      <c r="L2683" t="s">
        <v>45</v>
      </c>
      <c r="M2683" t="s">
        <v>65</v>
      </c>
      <c r="N2683" t="s">
        <v>57</v>
      </c>
      <c r="O2683" t="s">
        <v>89</v>
      </c>
      <c r="P2683" t="s">
        <v>70</v>
      </c>
      <c r="Q2683" t="s">
        <v>81</v>
      </c>
      <c r="R2683" s="6">
        <f>_xlfn.XLOOKUP(CleanedData[[#This Row],[Product]],'02_Lookup_Tables'!$A$2:$A$126,'02_Lookup_Tables'!$B$2:$B$126)</f>
        <v>276.82</v>
      </c>
      <c r="S2683" t="str">
        <f>VLOOKUP(CleanedData[[#This Row],[Product]],'02_Lookup_Tables'!$H$2:$I$126,2,FALSE)</f>
        <v>Home &amp; Living</v>
      </c>
      <c r="T2683" t="str">
        <f>VLOOKUP(CleanedData[[#This Row],[Province]],'02_Lookup_Tables'!$D$2:$E$10,2, FALSE)</f>
        <v>Central Region</v>
      </c>
      <c r="U2683" t="str" cm="1">
        <f t="array" ref="U2683">_xlfn.IFS(CleanedData[[#This Row],[Purchase Amount]]&lt;500,"Low",
CleanedData[[#This Row],[Purchase Amount]]&lt;5000,"Medium",
TRUE,"High")</f>
        <v>Low</v>
      </c>
      <c r="V2683" t="str">
        <f>TEXT(CleanedData[[#This Row],[Date]],"mmmm")</f>
        <v>July</v>
      </c>
      <c r="W2683" t="str">
        <f>"Q"&amp;ROUNDUP(MONTH(CleanedData[[#This Row],[Date]])/3,0)</f>
        <v>Q3</v>
      </c>
      <c r="X2683" t="str">
        <f>IF(CleanedData[[#This Row],[Purchase Amount]]&gt;=5000,"Yes","No")</f>
        <v>No</v>
      </c>
      <c r="Y2683">
        <f>IF(CleanedData[[#This Row],[Recommend]]="Yes",1,0)</f>
        <v>0</v>
      </c>
      <c r="Z2683" s="6">
        <f>CleanedData[[#This Row],[Purchase Amount]]*0.15</f>
        <v>41.522999999999996</v>
      </c>
      <c r="AA2683" s="6">
        <f>CleanedData[[#This Row],[Purchase Amount]]*1.15</f>
        <v>318.34299999999996</v>
      </c>
    </row>
    <row r="2684" spans="1:27" x14ac:dyDescent="0.3">
      <c r="A2684">
        <v>3221</v>
      </c>
      <c r="B2684" t="s">
        <v>2909</v>
      </c>
      <c r="C2684" s="1">
        <v>45819</v>
      </c>
      <c r="D2684">
        <v>72</v>
      </c>
      <c r="E2684" t="s">
        <v>39</v>
      </c>
      <c r="F2684" t="s">
        <v>40</v>
      </c>
      <c r="G2684" t="s">
        <v>342</v>
      </c>
      <c r="H2684">
        <v>2</v>
      </c>
      <c r="I2684" t="s">
        <v>45</v>
      </c>
      <c r="J2684" t="s">
        <v>69</v>
      </c>
      <c r="K2684" t="s">
        <v>44</v>
      </c>
      <c r="L2684" t="s">
        <v>42</v>
      </c>
      <c r="M2684" t="s">
        <v>75</v>
      </c>
      <c r="N2684" t="s">
        <v>47</v>
      </c>
      <c r="O2684" t="s">
        <v>89</v>
      </c>
      <c r="P2684" t="s">
        <v>49</v>
      </c>
      <c r="Q2684" t="s">
        <v>97</v>
      </c>
      <c r="R2684" s="6">
        <f>_xlfn.XLOOKUP(CleanedData[[#This Row],[Product]],'02_Lookup_Tables'!$A$2:$A$126,'02_Lookup_Tables'!$B$2:$B$126)</f>
        <v>529.15</v>
      </c>
      <c r="S2684" t="str">
        <f>VLOOKUP(CleanedData[[#This Row],[Product]],'02_Lookup_Tables'!$H$2:$I$126,2,FALSE)</f>
        <v>Accessories</v>
      </c>
      <c r="T2684" t="str">
        <f>VLOOKUP(CleanedData[[#This Row],[Province]],'02_Lookup_Tables'!$D$2:$E$10,2, FALSE)</f>
        <v>Northern Region</v>
      </c>
      <c r="U2684" t="str" cm="1">
        <f t="array" ref="U2684">_xlfn.IFS(CleanedData[[#This Row],[Purchase Amount]]&lt;500,"Low",
CleanedData[[#This Row],[Purchase Amount]]&lt;5000,"Medium",
TRUE,"High")</f>
        <v>Medium</v>
      </c>
      <c r="V2684" t="str">
        <f>TEXT(CleanedData[[#This Row],[Date]],"mmmm")</f>
        <v>June</v>
      </c>
      <c r="W2684" t="str">
        <f>"Q"&amp;ROUNDUP(MONTH(CleanedData[[#This Row],[Date]])/3,0)</f>
        <v>Q2</v>
      </c>
      <c r="X2684" t="str">
        <f>IF(CleanedData[[#This Row],[Purchase Amount]]&gt;=5000,"Yes","No")</f>
        <v>No</v>
      </c>
      <c r="Y2684">
        <f>IF(CleanedData[[#This Row],[Recommend]]="Yes",1,0)</f>
        <v>1</v>
      </c>
      <c r="Z2684" s="6">
        <f>CleanedData[[#This Row],[Purchase Amount]]*0.15</f>
        <v>79.372499999999988</v>
      </c>
      <c r="AA2684" s="6">
        <f>CleanedData[[#This Row],[Purchase Amount]]*1.15</f>
        <v>608.52249999999992</v>
      </c>
    </row>
    <row r="2685" spans="1:27" x14ac:dyDescent="0.3">
      <c r="A2685">
        <v>3222</v>
      </c>
      <c r="B2685" t="s">
        <v>2910</v>
      </c>
      <c r="C2685" s="1">
        <v>45881</v>
      </c>
      <c r="D2685">
        <v>59</v>
      </c>
      <c r="E2685" t="s">
        <v>39</v>
      </c>
      <c r="F2685" t="s">
        <v>125</v>
      </c>
      <c r="G2685" t="s">
        <v>309</v>
      </c>
      <c r="H2685">
        <v>3</v>
      </c>
      <c r="I2685" t="s">
        <v>42</v>
      </c>
      <c r="J2685" t="s">
        <v>54</v>
      </c>
      <c r="K2685" t="s">
        <v>44</v>
      </c>
      <c r="L2685" t="s">
        <v>42</v>
      </c>
      <c r="M2685" t="s">
        <v>92</v>
      </c>
      <c r="N2685" t="s">
        <v>48</v>
      </c>
      <c r="O2685" t="s">
        <v>89</v>
      </c>
      <c r="P2685" t="s">
        <v>49</v>
      </c>
      <c r="Q2685" t="s">
        <v>50</v>
      </c>
      <c r="R2685" s="6">
        <f>_xlfn.XLOOKUP(CleanedData[[#This Row],[Product]],'02_Lookup_Tables'!$A$2:$A$126,'02_Lookup_Tables'!$B$2:$B$126)</f>
        <v>353.21</v>
      </c>
      <c r="S2685" t="str">
        <f>VLOOKUP(CleanedData[[#This Row],[Product]],'02_Lookup_Tables'!$H$2:$I$126,2,FALSE)</f>
        <v>Food</v>
      </c>
      <c r="T2685" t="str">
        <f>VLOOKUP(CleanedData[[#This Row],[Province]],'02_Lookup_Tables'!$D$2:$E$10,2, FALSE)</f>
        <v>Western Region</v>
      </c>
      <c r="U2685" t="str" cm="1">
        <f t="array" ref="U2685">_xlfn.IFS(CleanedData[[#This Row],[Purchase Amount]]&lt;500,"Low",
CleanedData[[#This Row],[Purchase Amount]]&lt;5000,"Medium",
TRUE,"High")</f>
        <v>Low</v>
      </c>
      <c r="V2685" t="str">
        <f>TEXT(CleanedData[[#This Row],[Date]],"mmmm")</f>
        <v>August</v>
      </c>
      <c r="W2685" t="str">
        <f>"Q"&amp;ROUNDUP(MONTH(CleanedData[[#This Row],[Date]])/3,0)</f>
        <v>Q3</v>
      </c>
      <c r="X2685" t="str">
        <f>IF(CleanedData[[#This Row],[Purchase Amount]]&gt;=5000,"Yes","No")</f>
        <v>No</v>
      </c>
      <c r="Y2685">
        <f>IF(CleanedData[[#This Row],[Recommend]]="Yes",1,0)</f>
        <v>0</v>
      </c>
      <c r="Z2685" s="6">
        <f>CleanedData[[#This Row],[Purchase Amount]]*0.15</f>
        <v>52.981499999999997</v>
      </c>
      <c r="AA2685" s="6">
        <f>CleanedData[[#This Row],[Purchase Amount]]*1.15</f>
        <v>406.19149999999996</v>
      </c>
    </row>
    <row r="2686" spans="1:27" x14ac:dyDescent="0.3">
      <c r="A2686">
        <v>3223</v>
      </c>
      <c r="B2686" t="s">
        <v>2911</v>
      </c>
      <c r="C2686" s="1">
        <v>45993</v>
      </c>
      <c r="D2686">
        <v>45</v>
      </c>
      <c r="E2686" t="s">
        <v>52</v>
      </c>
      <c r="F2686" t="s">
        <v>40</v>
      </c>
      <c r="G2686" t="s">
        <v>164</v>
      </c>
      <c r="H2686">
        <v>2</v>
      </c>
      <c r="I2686" t="s">
        <v>42</v>
      </c>
      <c r="J2686" t="s">
        <v>74</v>
      </c>
      <c r="K2686" t="s">
        <v>64</v>
      </c>
      <c r="L2686" t="s">
        <v>42</v>
      </c>
      <c r="M2686" t="s">
        <v>85</v>
      </c>
      <c r="N2686" t="s">
        <v>47</v>
      </c>
      <c r="O2686" t="s">
        <v>48</v>
      </c>
      <c r="P2686" t="s">
        <v>49</v>
      </c>
      <c r="Q2686" t="s">
        <v>93</v>
      </c>
      <c r="R2686" s="6">
        <f>_xlfn.XLOOKUP(CleanedData[[#This Row],[Product]],'02_Lookup_Tables'!$A$2:$A$126,'02_Lookup_Tables'!$B$2:$B$126)</f>
        <v>440.87</v>
      </c>
      <c r="S2686" t="str">
        <f>VLOOKUP(CleanedData[[#This Row],[Product]],'02_Lookup_Tables'!$H$2:$I$126,2,FALSE)</f>
        <v>Home &amp; Living</v>
      </c>
      <c r="T2686" t="str">
        <f>VLOOKUP(CleanedData[[#This Row],[Province]],'02_Lookup_Tables'!$D$2:$E$10,2, FALSE)</f>
        <v>Northern Region</v>
      </c>
      <c r="U2686" t="str" cm="1">
        <f t="array" ref="U2686">_xlfn.IFS(CleanedData[[#This Row],[Purchase Amount]]&lt;500,"Low",
CleanedData[[#This Row],[Purchase Amount]]&lt;5000,"Medium",
TRUE,"High")</f>
        <v>Low</v>
      </c>
      <c r="V2686" t="str">
        <f>TEXT(CleanedData[[#This Row],[Date]],"mmmm")</f>
        <v>December</v>
      </c>
      <c r="W2686" t="str">
        <f>"Q"&amp;ROUNDUP(MONTH(CleanedData[[#This Row],[Date]])/3,0)</f>
        <v>Q4</v>
      </c>
      <c r="X2686" t="str">
        <f>IF(CleanedData[[#This Row],[Purchase Amount]]&gt;=5000,"Yes","No")</f>
        <v>No</v>
      </c>
      <c r="Y2686">
        <f>IF(CleanedData[[#This Row],[Recommend]]="Yes",1,0)</f>
        <v>0</v>
      </c>
      <c r="Z2686" s="6">
        <f>CleanedData[[#This Row],[Purchase Amount]]*0.15</f>
        <v>66.130499999999998</v>
      </c>
      <c r="AA2686" s="6">
        <f>CleanedData[[#This Row],[Purchase Amount]]*1.15</f>
        <v>507.00049999999999</v>
      </c>
    </row>
    <row r="2687" spans="1:27" x14ac:dyDescent="0.3">
      <c r="A2687">
        <v>3224</v>
      </c>
      <c r="B2687" t="s">
        <v>2912</v>
      </c>
      <c r="C2687" s="1">
        <v>45723</v>
      </c>
      <c r="D2687">
        <v>79</v>
      </c>
      <c r="E2687" t="s">
        <v>60</v>
      </c>
      <c r="F2687" t="s">
        <v>72</v>
      </c>
      <c r="G2687" t="s">
        <v>118</v>
      </c>
      <c r="H2687">
        <v>1</v>
      </c>
      <c r="I2687" t="s">
        <v>45</v>
      </c>
      <c r="J2687" t="s">
        <v>74</v>
      </c>
      <c r="K2687" t="s">
        <v>64</v>
      </c>
      <c r="L2687" t="s">
        <v>42</v>
      </c>
      <c r="M2687" t="s">
        <v>190</v>
      </c>
      <c r="N2687" t="s">
        <v>80</v>
      </c>
      <c r="O2687" t="s">
        <v>89</v>
      </c>
      <c r="P2687" t="s">
        <v>49</v>
      </c>
      <c r="Q2687" t="s">
        <v>97</v>
      </c>
      <c r="R2687" s="6">
        <f>_xlfn.XLOOKUP(CleanedData[[#This Row],[Product]],'02_Lookup_Tables'!$A$2:$A$126,'02_Lookup_Tables'!$B$2:$B$126)</f>
        <v>368.99</v>
      </c>
      <c r="S2687" t="str">
        <f>VLOOKUP(CleanedData[[#This Row],[Product]],'02_Lookup_Tables'!$H$2:$I$126,2,FALSE)</f>
        <v>Accessories</v>
      </c>
      <c r="T2687" t="str">
        <f>VLOOKUP(CleanedData[[#This Row],[Province]],'02_Lookup_Tables'!$D$2:$E$10,2, FALSE)</f>
        <v>Central Region</v>
      </c>
      <c r="U2687" t="str" cm="1">
        <f t="array" ref="U2687">_xlfn.IFS(CleanedData[[#This Row],[Purchase Amount]]&lt;500,"Low",
CleanedData[[#This Row],[Purchase Amount]]&lt;5000,"Medium",
TRUE,"High")</f>
        <v>Low</v>
      </c>
      <c r="V2687" t="str">
        <f>TEXT(CleanedData[[#This Row],[Date]],"mmmm")</f>
        <v>March</v>
      </c>
      <c r="W2687" t="str">
        <f>"Q"&amp;ROUNDUP(MONTH(CleanedData[[#This Row],[Date]])/3,0)</f>
        <v>Q1</v>
      </c>
      <c r="X2687" t="str">
        <f>IF(CleanedData[[#This Row],[Purchase Amount]]&gt;=5000,"Yes","No")</f>
        <v>No</v>
      </c>
      <c r="Y2687">
        <f>IF(CleanedData[[#This Row],[Recommend]]="Yes",1,0)</f>
        <v>1</v>
      </c>
      <c r="Z2687" s="6">
        <f>CleanedData[[#This Row],[Purchase Amount]]*0.15</f>
        <v>55.348500000000001</v>
      </c>
      <c r="AA2687" s="6">
        <f>CleanedData[[#This Row],[Purchase Amount]]*1.15</f>
        <v>424.33849999999995</v>
      </c>
    </row>
    <row r="2688" spans="1:27" x14ac:dyDescent="0.3">
      <c r="A2688">
        <v>3225</v>
      </c>
      <c r="B2688" t="s">
        <v>2913</v>
      </c>
      <c r="C2688" s="1">
        <v>45920</v>
      </c>
      <c r="D2688">
        <v>73</v>
      </c>
      <c r="E2688" t="s">
        <v>39</v>
      </c>
      <c r="F2688" t="s">
        <v>40</v>
      </c>
      <c r="G2688" t="s">
        <v>328</v>
      </c>
      <c r="H2688">
        <v>5</v>
      </c>
      <c r="I2688" t="s">
        <v>45</v>
      </c>
      <c r="J2688" t="s">
        <v>43</v>
      </c>
      <c r="K2688" t="s">
        <v>44</v>
      </c>
      <c r="L2688" t="s">
        <v>45</v>
      </c>
      <c r="M2688" t="s">
        <v>79</v>
      </c>
      <c r="N2688" t="s">
        <v>57</v>
      </c>
      <c r="O2688" t="s">
        <v>89</v>
      </c>
      <c r="P2688" t="s">
        <v>70</v>
      </c>
      <c r="Q2688" t="s">
        <v>97</v>
      </c>
      <c r="R2688" s="6">
        <f>_xlfn.XLOOKUP(CleanedData[[#This Row],[Product]],'02_Lookup_Tables'!$A$2:$A$126,'02_Lookup_Tables'!$B$2:$B$126)</f>
        <v>3521.64</v>
      </c>
      <c r="S2688" t="str">
        <f>VLOOKUP(CleanedData[[#This Row],[Product]],'02_Lookup_Tables'!$H$2:$I$126,2,FALSE)</f>
        <v>Home Devices</v>
      </c>
      <c r="T2688" t="str">
        <f>VLOOKUP(CleanedData[[#This Row],[Province]],'02_Lookup_Tables'!$D$2:$E$10,2, FALSE)</f>
        <v>Northern Region</v>
      </c>
      <c r="U2688" t="str" cm="1">
        <f t="array" ref="U2688">_xlfn.IFS(CleanedData[[#This Row],[Purchase Amount]]&lt;500,"Low",
CleanedData[[#This Row],[Purchase Amount]]&lt;5000,"Medium",
TRUE,"High")</f>
        <v>Medium</v>
      </c>
      <c r="V2688" t="str">
        <f>TEXT(CleanedData[[#This Row],[Date]],"mmmm")</f>
        <v>September</v>
      </c>
      <c r="W2688" t="str">
        <f>"Q"&amp;ROUNDUP(MONTH(CleanedData[[#This Row],[Date]])/3,0)</f>
        <v>Q3</v>
      </c>
      <c r="X2688" t="str">
        <f>IF(CleanedData[[#This Row],[Purchase Amount]]&gt;=5000,"Yes","No")</f>
        <v>No</v>
      </c>
      <c r="Y2688">
        <f>IF(CleanedData[[#This Row],[Recommend]]="Yes",1,0)</f>
        <v>1</v>
      </c>
      <c r="Z2688" s="6">
        <f>CleanedData[[#This Row],[Purchase Amount]]*0.15</f>
        <v>528.24599999999998</v>
      </c>
      <c r="AA2688" s="6">
        <f>CleanedData[[#This Row],[Purchase Amount]]*1.15</f>
        <v>4049.8859999999995</v>
      </c>
    </row>
    <row r="2689" spans="1:27" x14ac:dyDescent="0.3">
      <c r="A2689">
        <v>3226</v>
      </c>
      <c r="B2689" t="s">
        <v>2914</v>
      </c>
      <c r="C2689" s="1">
        <v>45908</v>
      </c>
      <c r="D2689">
        <v>40</v>
      </c>
      <c r="E2689" t="s">
        <v>39</v>
      </c>
      <c r="F2689" t="s">
        <v>40</v>
      </c>
      <c r="G2689" t="s">
        <v>162</v>
      </c>
      <c r="H2689">
        <v>2</v>
      </c>
      <c r="I2689" t="s">
        <v>42</v>
      </c>
      <c r="J2689" t="s">
        <v>69</v>
      </c>
      <c r="K2689" t="s">
        <v>44</v>
      </c>
      <c r="L2689" t="s">
        <v>42</v>
      </c>
      <c r="M2689" t="s">
        <v>184</v>
      </c>
      <c r="N2689" t="s">
        <v>47</v>
      </c>
      <c r="O2689" t="s">
        <v>148</v>
      </c>
      <c r="P2689" t="s">
        <v>70</v>
      </c>
      <c r="Q2689" t="s">
        <v>81</v>
      </c>
      <c r="R2689" s="6">
        <f>_xlfn.XLOOKUP(CleanedData[[#This Row],[Product]],'02_Lookup_Tables'!$A$2:$A$126,'02_Lookup_Tables'!$B$2:$B$126)</f>
        <v>3086.4</v>
      </c>
      <c r="S2689" t="str">
        <f>VLOOKUP(CleanedData[[#This Row],[Product]],'02_Lookup_Tables'!$H$2:$I$126,2,FALSE)</f>
        <v>Home &amp; Living</v>
      </c>
      <c r="T2689" t="str">
        <f>VLOOKUP(CleanedData[[#This Row],[Province]],'02_Lookup_Tables'!$D$2:$E$10,2, FALSE)</f>
        <v>Northern Region</v>
      </c>
      <c r="U2689" t="str" cm="1">
        <f t="array" ref="U2689">_xlfn.IFS(CleanedData[[#This Row],[Purchase Amount]]&lt;500,"Low",
CleanedData[[#This Row],[Purchase Amount]]&lt;5000,"Medium",
TRUE,"High")</f>
        <v>Medium</v>
      </c>
      <c r="V2689" t="str">
        <f>TEXT(CleanedData[[#This Row],[Date]],"mmmm")</f>
        <v>September</v>
      </c>
      <c r="W2689" t="str">
        <f>"Q"&amp;ROUNDUP(MONTH(CleanedData[[#This Row],[Date]])/3,0)</f>
        <v>Q3</v>
      </c>
      <c r="X2689" t="str">
        <f>IF(CleanedData[[#This Row],[Purchase Amount]]&gt;=5000,"Yes","No")</f>
        <v>No</v>
      </c>
      <c r="Y2689">
        <f>IF(CleanedData[[#This Row],[Recommend]]="Yes",1,0)</f>
        <v>0</v>
      </c>
      <c r="Z2689" s="6">
        <f>CleanedData[[#This Row],[Purchase Amount]]*0.15</f>
        <v>462.96</v>
      </c>
      <c r="AA2689" s="6">
        <f>CleanedData[[#This Row],[Purchase Amount]]*1.15</f>
        <v>3549.3599999999997</v>
      </c>
    </row>
    <row r="2690" spans="1:27" x14ac:dyDescent="0.3">
      <c r="A2690">
        <v>3227</v>
      </c>
      <c r="B2690" t="s">
        <v>2915</v>
      </c>
      <c r="C2690" s="1">
        <v>45526</v>
      </c>
      <c r="D2690">
        <v>77</v>
      </c>
      <c r="E2690" t="s">
        <v>52</v>
      </c>
      <c r="F2690" t="s">
        <v>125</v>
      </c>
      <c r="G2690" t="s">
        <v>201</v>
      </c>
      <c r="H2690">
        <v>2</v>
      </c>
      <c r="I2690" t="s">
        <v>42</v>
      </c>
      <c r="J2690" t="s">
        <v>43</v>
      </c>
      <c r="K2690" t="s">
        <v>44</v>
      </c>
      <c r="L2690" t="s">
        <v>42</v>
      </c>
      <c r="M2690" t="s">
        <v>100</v>
      </c>
      <c r="N2690" t="s">
        <v>47</v>
      </c>
      <c r="O2690" t="s">
        <v>48</v>
      </c>
      <c r="P2690" t="s">
        <v>49</v>
      </c>
      <c r="Q2690" t="s">
        <v>97</v>
      </c>
      <c r="R2690" s="6">
        <f>_xlfn.XLOOKUP(CleanedData[[#This Row],[Product]],'02_Lookup_Tables'!$A$2:$A$126,'02_Lookup_Tables'!$B$2:$B$126)</f>
        <v>755.66</v>
      </c>
      <c r="S2690" t="str">
        <f>VLOOKUP(CleanedData[[#This Row],[Product]],'02_Lookup_Tables'!$H$2:$I$126,2,FALSE)</f>
        <v>Home &amp; Living</v>
      </c>
      <c r="T2690" t="str">
        <f>VLOOKUP(CleanedData[[#This Row],[Province]],'02_Lookup_Tables'!$D$2:$E$10,2, FALSE)</f>
        <v>Western Region</v>
      </c>
      <c r="U2690" t="str" cm="1">
        <f t="array" ref="U2690">_xlfn.IFS(CleanedData[[#This Row],[Purchase Amount]]&lt;500,"Low",
CleanedData[[#This Row],[Purchase Amount]]&lt;5000,"Medium",
TRUE,"High")</f>
        <v>Medium</v>
      </c>
      <c r="V2690" t="str">
        <f>TEXT(CleanedData[[#This Row],[Date]],"mmmm")</f>
        <v>August</v>
      </c>
      <c r="W2690" t="str">
        <f>"Q"&amp;ROUNDUP(MONTH(CleanedData[[#This Row],[Date]])/3,0)</f>
        <v>Q3</v>
      </c>
      <c r="X2690" t="str">
        <f>IF(CleanedData[[#This Row],[Purchase Amount]]&gt;=5000,"Yes","No")</f>
        <v>No</v>
      </c>
      <c r="Y2690">
        <f>IF(CleanedData[[#This Row],[Recommend]]="Yes",1,0)</f>
        <v>0</v>
      </c>
      <c r="Z2690" s="6">
        <f>CleanedData[[#This Row],[Purchase Amount]]*0.15</f>
        <v>113.34899999999999</v>
      </c>
      <c r="AA2690" s="6">
        <f>CleanedData[[#This Row],[Purchase Amount]]*1.15</f>
        <v>869.0089999999999</v>
      </c>
    </row>
    <row r="2691" spans="1:27" x14ac:dyDescent="0.3">
      <c r="A2691">
        <v>3229</v>
      </c>
      <c r="B2691" t="s">
        <v>2916</v>
      </c>
      <c r="C2691" s="1">
        <v>45962</v>
      </c>
      <c r="D2691">
        <v>32</v>
      </c>
      <c r="E2691" t="s">
        <v>52</v>
      </c>
      <c r="F2691" t="s">
        <v>61</v>
      </c>
      <c r="G2691" t="s">
        <v>291</v>
      </c>
      <c r="H2691">
        <v>4</v>
      </c>
      <c r="I2691" t="s">
        <v>45</v>
      </c>
      <c r="J2691" t="s">
        <v>74</v>
      </c>
      <c r="K2691" t="s">
        <v>44</v>
      </c>
      <c r="L2691" t="s">
        <v>42</v>
      </c>
      <c r="M2691" t="s">
        <v>79</v>
      </c>
      <c r="N2691" t="s">
        <v>96</v>
      </c>
      <c r="O2691" t="s">
        <v>89</v>
      </c>
      <c r="P2691" t="s">
        <v>70</v>
      </c>
      <c r="Q2691" t="s">
        <v>58</v>
      </c>
      <c r="R2691" s="6">
        <f>_xlfn.XLOOKUP(CleanedData[[#This Row],[Product]],'02_Lookup_Tables'!$A$2:$A$126,'02_Lookup_Tables'!$B$2:$B$126)</f>
        <v>1171.25</v>
      </c>
      <c r="S2691" t="str">
        <f>VLOOKUP(CleanedData[[#This Row],[Product]],'02_Lookup_Tables'!$H$2:$I$126,2,FALSE)</f>
        <v>Toys &amp; Games</v>
      </c>
      <c r="T2691" t="str">
        <f>VLOOKUP(CleanedData[[#This Row],[Province]],'02_Lookup_Tables'!$D$2:$E$10,2, FALSE)</f>
        <v>Southern Region</v>
      </c>
      <c r="U2691" t="str" cm="1">
        <f t="array" ref="U2691">_xlfn.IFS(CleanedData[[#This Row],[Purchase Amount]]&lt;500,"Low",
CleanedData[[#This Row],[Purchase Amount]]&lt;5000,"Medium",
TRUE,"High")</f>
        <v>Medium</v>
      </c>
      <c r="V2691" t="str">
        <f>TEXT(CleanedData[[#This Row],[Date]],"mmmm")</f>
        <v>November</v>
      </c>
      <c r="W2691" t="str">
        <f>"Q"&amp;ROUNDUP(MONTH(CleanedData[[#This Row],[Date]])/3,0)</f>
        <v>Q4</v>
      </c>
      <c r="X2691" t="str">
        <f>IF(CleanedData[[#This Row],[Purchase Amount]]&gt;=5000,"Yes","No")</f>
        <v>No</v>
      </c>
      <c r="Y2691">
        <f>IF(CleanedData[[#This Row],[Recommend]]="Yes",1,0)</f>
        <v>1</v>
      </c>
      <c r="Z2691" s="6">
        <f>CleanedData[[#This Row],[Purchase Amount]]*0.15</f>
        <v>175.6875</v>
      </c>
      <c r="AA2691" s="6">
        <f>CleanedData[[#This Row],[Purchase Amount]]*1.15</f>
        <v>1346.9375</v>
      </c>
    </row>
    <row r="2692" spans="1:27" x14ac:dyDescent="0.3">
      <c r="A2692">
        <v>3231</v>
      </c>
      <c r="B2692" t="s">
        <v>2917</v>
      </c>
      <c r="C2692" s="1">
        <v>45903</v>
      </c>
      <c r="D2692">
        <v>46</v>
      </c>
      <c r="E2692" t="s">
        <v>60</v>
      </c>
      <c r="F2692" t="s">
        <v>40</v>
      </c>
      <c r="G2692" t="s">
        <v>122</v>
      </c>
      <c r="H2692">
        <v>4</v>
      </c>
      <c r="I2692" t="s">
        <v>42</v>
      </c>
      <c r="J2692" t="s">
        <v>74</v>
      </c>
      <c r="K2692" t="s">
        <v>64</v>
      </c>
      <c r="L2692" t="s">
        <v>45</v>
      </c>
      <c r="M2692" t="s">
        <v>196</v>
      </c>
      <c r="N2692" t="s">
        <v>96</v>
      </c>
      <c r="O2692" t="s">
        <v>89</v>
      </c>
      <c r="P2692" t="s">
        <v>70</v>
      </c>
      <c r="Q2692" t="s">
        <v>93</v>
      </c>
      <c r="R2692" s="6">
        <f>_xlfn.XLOOKUP(CleanedData[[#This Row],[Product]],'02_Lookup_Tables'!$A$2:$A$126,'02_Lookup_Tables'!$B$2:$B$126)</f>
        <v>1712.08</v>
      </c>
      <c r="S2692" t="str">
        <f>VLOOKUP(CleanedData[[#This Row],[Product]],'02_Lookup_Tables'!$H$2:$I$126,2,FALSE)</f>
        <v>Home &amp; Living</v>
      </c>
      <c r="T2692" t="str">
        <f>VLOOKUP(CleanedData[[#This Row],[Province]],'02_Lookup_Tables'!$D$2:$E$10,2, FALSE)</f>
        <v>Northern Region</v>
      </c>
      <c r="U2692" t="str" cm="1">
        <f t="array" ref="U2692">_xlfn.IFS(CleanedData[[#This Row],[Purchase Amount]]&lt;500,"Low",
CleanedData[[#This Row],[Purchase Amount]]&lt;5000,"Medium",
TRUE,"High")</f>
        <v>Medium</v>
      </c>
      <c r="V2692" t="str">
        <f>TEXT(CleanedData[[#This Row],[Date]],"mmmm")</f>
        <v>September</v>
      </c>
      <c r="W2692" t="str">
        <f>"Q"&amp;ROUNDUP(MONTH(CleanedData[[#This Row],[Date]])/3,0)</f>
        <v>Q3</v>
      </c>
      <c r="X2692" t="str">
        <f>IF(CleanedData[[#This Row],[Purchase Amount]]&gt;=5000,"Yes","No")</f>
        <v>No</v>
      </c>
      <c r="Y2692">
        <f>IF(CleanedData[[#This Row],[Recommend]]="Yes",1,0)</f>
        <v>0</v>
      </c>
      <c r="Z2692" s="6">
        <f>CleanedData[[#This Row],[Purchase Amount]]*0.15</f>
        <v>256.81199999999995</v>
      </c>
      <c r="AA2692" s="6">
        <f>CleanedData[[#This Row],[Purchase Amount]]*1.15</f>
        <v>1968.8919999999998</v>
      </c>
    </row>
    <row r="2693" spans="1:27" x14ac:dyDescent="0.3">
      <c r="A2693">
        <v>3232</v>
      </c>
      <c r="B2693" t="s">
        <v>2918</v>
      </c>
      <c r="C2693" s="1">
        <v>46017</v>
      </c>
      <c r="D2693">
        <v>37</v>
      </c>
      <c r="E2693" t="s">
        <v>39</v>
      </c>
      <c r="F2693" t="s">
        <v>61</v>
      </c>
      <c r="G2693" t="s">
        <v>284</v>
      </c>
      <c r="H2693">
        <v>4</v>
      </c>
      <c r="I2693" t="s">
        <v>42</v>
      </c>
      <c r="J2693" t="s">
        <v>69</v>
      </c>
      <c r="K2693" t="s">
        <v>44</v>
      </c>
      <c r="L2693" t="s">
        <v>42</v>
      </c>
      <c r="M2693" t="s">
        <v>140</v>
      </c>
      <c r="N2693" t="s">
        <v>96</v>
      </c>
      <c r="O2693" t="s">
        <v>148</v>
      </c>
      <c r="P2693" t="s">
        <v>49</v>
      </c>
      <c r="Q2693" t="s">
        <v>81</v>
      </c>
      <c r="R2693" s="6">
        <f>_xlfn.XLOOKUP(CleanedData[[#This Row],[Product]],'02_Lookup_Tables'!$A$2:$A$126,'02_Lookup_Tables'!$B$2:$B$126)</f>
        <v>6698.54</v>
      </c>
      <c r="S2693" t="str">
        <f>VLOOKUP(CleanedData[[#This Row],[Product]],'02_Lookup_Tables'!$H$2:$I$126,2,FALSE)</f>
        <v>Electronics</v>
      </c>
      <c r="T2693" t="str">
        <f>VLOOKUP(CleanedData[[#This Row],[Province]],'02_Lookup_Tables'!$D$2:$E$10,2, FALSE)</f>
        <v>Southern Region</v>
      </c>
      <c r="U2693" t="str" cm="1">
        <f t="array" ref="U2693">_xlfn.IFS(CleanedData[[#This Row],[Purchase Amount]]&lt;500,"Low",
CleanedData[[#This Row],[Purchase Amount]]&lt;5000,"Medium",
TRUE,"High")</f>
        <v>High</v>
      </c>
      <c r="V2693" t="str">
        <f>TEXT(CleanedData[[#This Row],[Date]],"mmmm")</f>
        <v>December</v>
      </c>
      <c r="W2693" t="str">
        <f>"Q"&amp;ROUNDUP(MONTH(CleanedData[[#This Row],[Date]])/3,0)</f>
        <v>Q4</v>
      </c>
      <c r="X2693" t="str">
        <f>IF(CleanedData[[#This Row],[Purchase Amount]]&gt;=5000,"Yes","No")</f>
        <v>Yes</v>
      </c>
      <c r="Y2693">
        <f>IF(CleanedData[[#This Row],[Recommend]]="Yes",1,0)</f>
        <v>0</v>
      </c>
      <c r="Z2693" s="6">
        <f>CleanedData[[#This Row],[Purchase Amount]]*0.15</f>
        <v>1004.7809999999999</v>
      </c>
      <c r="AA2693" s="6">
        <f>CleanedData[[#This Row],[Purchase Amount]]*1.15</f>
        <v>7703.320999999999</v>
      </c>
    </row>
    <row r="2694" spans="1:27" x14ac:dyDescent="0.3">
      <c r="A2694">
        <v>3233</v>
      </c>
      <c r="B2694" t="s">
        <v>2919</v>
      </c>
      <c r="C2694" s="1">
        <v>45950</v>
      </c>
      <c r="D2694">
        <v>38</v>
      </c>
      <c r="E2694" t="s">
        <v>60</v>
      </c>
      <c r="F2694" t="s">
        <v>68</v>
      </c>
      <c r="G2694" t="s">
        <v>144</v>
      </c>
      <c r="H2694">
        <v>1</v>
      </c>
      <c r="I2694" t="s">
        <v>42</v>
      </c>
      <c r="J2694" t="s">
        <v>63</v>
      </c>
      <c r="K2694" t="s">
        <v>44</v>
      </c>
      <c r="L2694" t="s">
        <v>42</v>
      </c>
      <c r="M2694" t="s">
        <v>123</v>
      </c>
      <c r="N2694" t="s">
        <v>80</v>
      </c>
      <c r="O2694" t="s">
        <v>89</v>
      </c>
      <c r="P2694" t="s">
        <v>49</v>
      </c>
      <c r="Q2694" t="s">
        <v>81</v>
      </c>
      <c r="R2694" s="6">
        <f>_xlfn.XLOOKUP(CleanedData[[#This Row],[Product]],'02_Lookup_Tables'!$A$2:$A$126,'02_Lookup_Tables'!$B$2:$B$126)</f>
        <v>4455.18</v>
      </c>
      <c r="S2694" t="str">
        <f>VLOOKUP(CleanedData[[#This Row],[Product]],'02_Lookup_Tables'!$H$2:$I$126,2,FALSE)</f>
        <v>Sports &amp; Outdoors</v>
      </c>
      <c r="T2694" t="str">
        <f>VLOOKUP(CleanedData[[#This Row],[Province]],'02_Lookup_Tables'!$D$2:$E$10,2, FALSE)</f>
        <v>Northern Region</v>
      </c>
      <c r="U2694" t="str" cm="1">
        <f t="array" ref="U2694">_xlfn.IFS(CleanedData[[#This Row],[Purchase Amount]]&lt;500,"Low",
CleanedData[[#This Row],[Purchase Amount]]&lt;5000,"Medium",
TRUE,"High")</f>
        <v>Medium</v>
      </c>
      <c r="V2694" t="str">
        <f>TEXT(CleanedData[[#This Row],[Date]],"mmmm")</f>
        <v>October</v>
      </c>
      <c r="W2694" t="str">
        <f>"Q"&amp;ROUNDUP(MONTH(CleanedData[[#This Row],[Date]])/3,0)</f>
        <v>Q4</v>
      </c>
      <c r="X2694" t="str">
        <f>IF(CleanedData[[#This Row],[Purchase Amount]]&gt;=5000,"Yes","No")</f>
        <v>No</v>
      </c>
      <c r="Y2694">
        <f>IF(CleanedData[[#This Row],[Recommend]]="Yes",1,0)</f>
        <v>0</v>
      </c>
      <c r="Z2694" s="6">
        <f>CleanedData[[#This Row],[Purchase Amount]]*0.15</f>
        <v>668.27700000000004</v>
      </c>
      <c r="AA2694" s="6">
        <f>CleanedData[[#This Row],[Purchase Amount]]*1.15</f>
        <v>5123.4570000000003</v>
      </c>
    </row>
    <row r="2695" spans="1:27" x14ac:dyDescent="0.3">
      <c r="A2695">
        <v>3234</v>
      </c>
      <c r="B2695" t="s">
        <v>2920</v>
      </c>
      <c r="C2695" s="1">
        <v>45844</v>
      </c>
      <c r="D2695">
        <v>57</v>
      </c>
      <c r="E2695" t="s">
        <v>52</v>
      </c>
      <c r="F2695" t="s">
        <v>40</v>
      </c>
      <c r="G2695" t="s">
        <v>288</v>
      </c>
      <c r="H2695">
        <v>5</v>
      </c>
      <c r="I2695" t="s">
        <v>45</v>
      </c>
      <c r="J2695" t="s">
        <v>43</v>
      </c>
      <c r="K2695" t="s">
        <v>55</v>
      </c>
      <c r="L2695" t="s">
        <v>45</v>
      </c>
      <c r="M2695" t="s">
        <v>184</v>
      </c>
      <c r="N2695" t="s">
        <v>57</v>
      </c>
      <c r="O2695" t="s">
        <v>148</v>
      </c>
      <c r="P2695" t="s">
        <v>49</v>
      </c>
      <c r="Q2695" t="s">
        <v>50</v>
      </c>
      <c r="R2695" s="6">
        <f>_xlfn.XLOOKUP(CleanedData[[#This Row],[Product]],'02_Lookup_Tables'!$A$2:$A$126,'02_Lookup_Tables'!$B$2:$B$126)</f>
        <v>605.1</v>
      </c>
      <c r="S2695" t="str">
        <f>VLOOKUP(CleanedData[[#This Row],[Product]],'02_Lookup_Tables'!$H$2:$I$126,2,FALSE)</f>
        <v>Apparel</v>
      </c>
      <c r="T2695" t="str">
        <f>VLOOKUP(CleanedData[[#This Row],[Province]],'02_Lookup_Tables'!$D$2:$E$10,2, FALSE)</f>
        <v>Northern Region</v>
      </c>
      <c r="U2695" t="str" cm="1">
        <f t="array" ref="U2695">_xlfn.IFS(CleanedData[[#This Row],[Purchase Amount]]&lt;500,"Low",
CleanedData[[#This Row],[Purchase Amount]]&lt;5000,"Medium",
TRUE,"High")</f>
        <v>Medium</v>
      </c>
      <c r="V2695" t="str">
        <f>TEXT(CleanedData[[#This Row],[Date]],"mmmm")</f>
        <v>July</v>
      </c>
      <c r="W2695" t="str">
        <f>"Q"&amp;ROUNDUP(MONTH(CleanedData[[#This Row],[Date]])/3,0)</f>
        <v>Q3</v>
      </c>
      <c r="X2695" t="str">
        <f>IF(CleanedData[[#This Row],[Purchase Amount]]&gt;=5000,"Yes","No")</f>
        <v>No</v>
      </c>
      <c r="Y2695">
        <f>IF(CleanedData[[#This Row],[Recommend]]="Yes",1,0)</f>
        <v>1</v>
      </c>
      <c r="Z2695" s="6">
        <f>CleanedData[[#This Row],[Purchase Amount]]*0.15</f>
        <v>90.765000000000001</v>
      </c>
      <c r="AA2695" s="6">
        <f>CleanedData[[#This Row],[Purchase Amount]]*1.15</f>
        <v>695.86500000000001</v>
      </c>
    </row>
    <row r="2696" spans="1:27" x14ac:dyDescent="0.3">
      <c r="A2696">
        <v>3235</v>
      </c>
      <c r="B2696" t="s">
        <v>2921</v>
      </c>
      <c r="C2696" s="1">
        <v>45943</v>
      </c>
      <c r="D2696">
        <v>47</v>
      </c>
      <c r="E2696" t="s">
        <v>60</v>
      </c>
      <c r="F2696" t="s">
        <v>77</v>
      </c>
      <c r="G2696" t="s">
        <v>73</v>
      </c>
      <c r="H2696">
        <v>3</v>
      </c>
      <c r="I2696" t="s">
        <v>45</v>
      </c>
      <c r="J2696" t="s">
        <v>54</v>
      </c>
      <c r="K2696" t="s">
        <v>44</v>
      </c>
      <c r="L2696" t="s">
        <v>42</v>
      </c>
      <c r="M2696" t="s">
        <v>79</v>
      </c>
      <c r="N2696" t="s">
        <v>48</v>
      </c>
      <c r="O2696" t="s">
        <v>89</v>
      </c>
      <c r="P2696" t="s">
        <v>49</v>
      </c>
      <c r="Q2696" t="s">
        <v>93</v>
      </c>
      <c r="R2696" s="6">
        <f>_xlfn.XLOOKUP(CleanedData[[#This Row],[Product]],'02_Lookup_Tables'!$A$2:$A$126,'02_Lookup_Tables'!$B$2:$B$126)</f>
        <v>84.23</v>
      </c>
      <c r="S2696" t="str">
        <f>VLOOKUP(CleanedData[[#This Row],[Product]],'02_Lookup_Tables'!$H$2:$I$126,2,FALSE)</f>
        <v>Food</v>
      </c>
      <c r="T2696" t="str">
        <f>VLOOKUP(CleanedData[[#This Row],[Province]],'02_Lookup_Tables'!$D$2:$E$10,2, FALSE)</f>
        <v>Central Region</v>
      </c>
      <c r="U2696" t="str" cm="1">
        <f t="array" ref="U2696">_xlfn.IFS(CleanedData[[#This Row],[Purchase Amount]]&lt;500,"Low",
CleanedData[[#This Row],[Purchase Amount]]&lt;5000,"Medium",
TRUE,"High")</f>
        <v>Low</v>
      </c>
      <c r="V2696" t="str">
        <f>TEXT(CleanedData[[#This Row],[Date]],"mmmm")</f>
        <v>October</v>
      </c>
      <c r="W2696" t="str">
        <f>"Q"&amp;ROUNDUP(MONTH(CleanedData[[#This Row],[Date]])/3,0)</f>
        <v>Q4</v>
      </c>
      <c r="X2696" t="str">
        <f>IF(CleanedData[[#This Row],[Purchase Amount]]&gt;=5000,"Yes","No")</f>
        <v>No</v>
      </c>
      <c r="Y2696">
        <f>IF(CleanedData[[#This Row],[Recommend]]="Yes",1,0)</f>
        <v>1</v>
      </c>
      <c r="Z2696" s="6">
        <f>CleanedData[[#This Row],[Purchase Amount]]*0.15</f>
        <v>12.634500000000001</v>
      </c>
      <c r="AA2696" s="6">
        <f>CleanedData[[#This Row],[Purchase Amount]]*1.15</f>
        <v>96.864499999999992</v>
      </c>
    </row>
    <row r="2697" spans="1:27" x14ac:dyDescent="0.3">
      <c r="A2697">
        <v>3236</v>
      </c>
      <c r="B2697" t="s">
        <v>2922</v>
      </c>
      <c r="C2697" s="1">
        <v>45459</v>
      </c>
      <c r="D2697">
        <v>41</v>
      </c>
      <c r="E2697" t="s">
        <v>52</v>
      </c>
      <c r="F2697" t="s">
        <v>125</v>
      </c>
      <c r="G2697" t="s">
        <v>505</v>
      </c>
      <c r="H2697">
        <v>3</v>
      </c>
      <c r="I2697" t="s">
        <v>42</v>
      </c>
      <c r="J2697" t="s">
        <v>43</v>
      </c>
      <c r="K2697" t="s">
        <v>44</v>
      </c>
      <c r="L2697" t="s">
        <v>45</v>
      </c>
      <c r="M2697" t="s">
        <v>65</v>
      </c>
      <c r="N2697" t="s">
        <v>48</v>
      </c>
      <c r="O2697" t="s">
        <v>89</v>
      </c>
      <c r="P2697" t="s">
        <v>49</v>
      </c>
      <c r="Q2697" t="s">
        <v>81</v>
      </c>
      <c r="R2697" s="6">
        <f>_xlfn.XLOOKUP(CleanedData[[#This Row],[Product]],'02_Lookup_Tables'!$A$2:$A$126,'02_Lookup_Tables'!$B$2:$B$126)</f>
        <v>2572.02</v>
      </c>
      <c r="S2697" t="str">
        <f>VLOOKUP(CleanedData[[#This Row],[Product]],'02_Lookup_Tables'!$H$2:$I$126,2,FALSE)</f>
        <v>Home &amp; Living</v>
      </c>
      <c r="T2697" t="str">
        <f>VLOOKUP(CleanedData[[#This Row],[Province]],'02_Lookup_Tables'!$D$2:$E$10,2, FALSE)</f>
        <v>Western Region</v>
      </c>
      <c r="U2697" t="str" cm="1">
        <f t="array" ref="U2697">_xlfn.IFS(CleanedData[[#This Row],[Purchase Amount]]&lt;500,"Low",
CleanedData[[#This Row],[Purchase Amount]]&lt;5000,"Medium",
TRUE,"High")</f>
        <v>Medium</v>
      </c>
      <c r="V2697" t="str">
        <f>TEXT(CleanedData[[#This Row],[Date]],"mmmm")</f>
        <v>June</v>
      </c>
      <c r="W2697" t="str">
        <f>"Q"&amp;ROUNDUP(MONTH(CleanedData[[#This Row],[Date]])/3,0)</f>
        <v>Q2</v>
      </c>
      <c r="X2697" t="str">
        <f>IF(CleanedData[[#This Row],[Purchase Amount]]&gt;=5000,"Yes","No")</f>
        <v>No</v>
      </c>
      <c r="Y2697">
        <f>IF(CleanedData[[#This Row],[Recommend]]="Yes",1,0)</f>
        <v>0</v>
      </c>
      <c r="Z2697" s="6">
        <f>CleanedData[[#This Row],[Purchase Amount]]*0.15</f>
        <v>385.803</v>
      </c>
      <c r="AA2697" s="6">
        <f>CleanedData[[#This Row],[Purchase Amount]]*1.15</f>
        <v>2957.8229999999999</v>
      </c>
    </row>
    <row r="2698" spans="1:27" x14ac:dyDescent="0.3">
      <c r="A2698">
        <v>3237</v>
      </c>
      <c r="B2698" t="s">
        <v>2923</v>
      </c>
      <c r="C2698" s="1">
        <v>45629</v>
      </c>
      <c r="D2698">
        <v>65</v>
      </c>
      <c r="E2698" t="s">
        <v>60</v>
      </c>
      <c r="F2698" t="s">
        <v>130</v>
      </c>
      <c r="G2698" t="s">
        <v>153</v>
      </c>
      <c r="H2698">
        <v>1</v>
      </c>
      <c r="I2698" t="s">
        <v>42</v>
      </c>
      <c r="J2698" t="s">
        <v>54</v>
      </c>
      <c r="K2698" t="s">
        <v>55</v>
      </c>
      <c r="L2698" t="s">
        <v>45</v>
      </c>
      <c r="M2698" t="s">
        <v>184</v>
      </c>
      <c r="N2698" t="s">
        <v>80</v>
      </c>
      <c r="O2698" t="s">
        <v>148</v>
      </c>
      <c r="P2698" t="s">
        <v>70</v>
      </c>
      <c r="Q2698" t="s">
        <v>97</v>
      </c>
      <c r="R2698" s="6">
        <f>_xlfn.XLOOKUP(CleanedData[[#This Row],[Product]],'02_Lookup_Tables'!$A$2:$A$126,'02_Lookup_Tables'!$B$2:$B$126)</f>
        <v>1011.68</v>
      </c>
      <c r="S2698" t="str">
        <f>VLOOKUP(CleanedData[[#This Row],[Product]],'02_Lookup_Tables'!$H$2:$I$126,2,FALSE)</f>
        <v>Accessories</v>
      </c>
      <c r="T2698" t="str">
        <f>VLOOKUP(CleanedData[[#This Row],[Province]],'02_Lookup_Tables'!$D$2:$E$10,2, FALSE)</f>
        <v>Eastern Region</v>
      </c>
      <c r="U2698" t="str" cm="1">
        <f t="array" ref="U2698">_xlfn.IFS(CleanedData[[#This Row],[Purchase Amount]]&lt;500,"Low",
CleanedData[[#This Row],[Purchase Amount]]&lt;5000,"Medium",
TRUE,"High")</f>
        <v>Medium</v>
      </c>
      <c r="V2698" t="str">
        <f>TEXT(CleanedData[[#This Row],[Date]],"mmmm")</f>
        <v>December</v>
      </c>
      <c r="W2698" t="str">
        <f>"Q"&amp;ROUNDUP(MONTH(CleanedData[[#This Row],[Date]])/3,0)</f>
        <v>Q4</v>
      </c>
      <c r="X2698" t="str">
        <f>IF(CleanedData[[#This Row],[Purchase Amount]]&gt;=5000,"Yes","No")</f>
        <v>No</v>
      </c>
      <c r="Y2698">
        <f>IF(CleanedData[[#This Row],[Recommend]]="Yes",1,0)</f>
        <v>0</v>
      </c>
      <c r="Z2698" s="6">
        <f>CleanedData[[#This Row],[Purchase Amount]]*0.15</f>
        <v>151.75199999999998</v>
      </c>
      <c r="AA2698" s="6">
        <f>CleanedData[[#This Row],[Purchase Amount]]*1.15</f>
        <v>1163.4319999999998</v>
      </c>
    </row>
    <row r="2699" spans="1:27" x14ac:dyDescent="0.3">
      <c r="A2699">
        <v>3238</v>
      </c>
      <c r="B2699" t="s">
        <v>2924</v>
      </c>
      <c r="C2699" s="1">
        <v>45906</v>
      </c>
      <c r="D2699">
        <v>77</v>
      </c>
      <c r="E2699" t="s">
        <v>60</v>
      </c>
      <c r="F2699" t="s">
        <v>72</v>
      </c>
      <c r="G2699" t="s">
        <v>87</v>
      </c>
      <c r="H2699">
        <v>4</v>
      </c>
      <c r="I2699" t="s">
        <v>42</v>
      </c>
      <c r="J2699" t="s">
        <v>63</v>
      </c>
      <c r="K2699" t="s">
        <v>55</v>
      </c>
      <c r="L2699" t="s">
        <v>45</v>
      </c>
      <c r="M2699" t="s">
        <v>46</v>
      </c>
      <c r="N2699" t="s">
        <v>96</v>
      </c>
      <c r="O2699" t="s">
        <v>89</v>
      </c>
      <c r="P2699" t="s">
        <v>70</v>
      </c>
      <c r="Q2699" t="s">
        <v>97</v>
      </c>
      <c r="R2699" s="6">
        <f>_xlfn.XLOOKUP(CleanedData[[#This Row],[Product]],'02_Lookup_Tables'!$A$2:$A$126,'02_Lookup_Tables'!$B$2:$B$126)</f>
        <v>409.06</v>
      </c>
      <c r="S2699" t="str">
        <f>VLOOKUP(CleanedData[[#This Row],[Product]],'02_Lookup_Tables'!$H$2:$I$126,2,FALSE)</f>
        <v>Home Devices</v>
      </c>
      <c r="T2699" t="str">
        <f>VLOOKUP(CleanedData[[#This Row],[Province]],'02_Lookup_Tables'!$D$2:$E$10,2, FALSE)</f>
        <v>Central Region</v>
      </c>
      <c r="U2699" t="str" cm="1">
        <f t="array" ref="U2699">_xlfn.IFS(CleanedData[[#This Row],[Purchase Amount]]&lt;500,"Low",
CleanedData[[#This Row],[Purchase Amount]]&lt;5000,"Medium",
TRUE,"High")</f>
        <v>Low</v>
      </c>
      <c r="V2699" t="str">
        <f>TEXT(CleanedData[[#This Row],[Date]],"mmmm")</f>
        <v>September</v>
      </c>
      <c r="W2699" t="str">
        <f>"Q"&amp;ROUNDUP(MONTH(CleanedData[[#This Row],[Date]])/3,0)</f>
        <v>Q3</v>
      </c>
      <c r="X2699" t="str">
        <f>IF(CleanedData[[#This Row],[Purchase Amount]]&gt;=5000,"Yes","No")</f>
        <v>No</v>
      </c>
      <c r="Y2699">
        <f>IF(CleanedData[[#This Row],[Recommend]]="Yes",1,0)</f>
        <v>0</v>
      </c>
      <c r="Z2699" s="6">
        <f>CleanedData[[#This Row],[Purchase Amount]]*0.15</f>
        <v>61.358999999999995</v>
      </c>
      <c r="AA2699" s="6">
        <f>CleanedData[[#This Row],[Purchase Amount]]*1.15</f>
        <v>470.41899999999998</v>
      </c>
    </row>
    <row r="2700" spans="1:27" x14ac:dyDescent="0.3">
      <c r="A2700">
        <v>3239</v>
      </c>
      <c r="B2700" t="s">
        <v>2925</v>
      </c>
      <c r="C2700" s="1">
        <v>45851</v>
      </c>
      <c r="D2700">
        <v>35</v>
      </c>
      <c r="E2700" t="s">
        <v>39</v>
      </c>
      <c r="F2700" t="s">
        <v>108</v>
      </c>
      <c r="G2700" t="s">
        <v>505</v>
      </c>
      <c r="H2700">
        <v>2</v>
      </c>
      <c r="I2700" t="s">
        <v>45</v>
      </c>
      <c r="J2700" t="s">
        <v>69</v>
      </c>
      <c r="K2700" t="s">
        <v>44</v>
      </c>
      <c r="L2700" t="s">
        <v>42</v>
      </c>
      <c r="M2700" t="s">
        <v>75</v>
      </c>
      <c r="N2700" t="s">
        <v>47</v>
      </c>
      <c r="O2700" t="s">
        <v>89</v>
      </c>
      <c r="P2700" t="s">
        <v>49</v>
      </c>
      <c r="Q2700" t="s">
        <v>81</v>
      </c>
      <c r="R2700" s="6">
        <f>_xlfn.XLOOKUP(CleanedData[[#This Row],[Product]],'02_Lookup_Tables'!$A$2:$A$126,'02_Lookup_Tables'!$B$2:$B$126)</f>
        <v>2572.02</v>
      </c>
      <c r="S2700" t="str">
        <f>VLOOKUP(CleanedData[[#This Row],[Product]],'02_Lookup_Tables'!$H$2:$I$126,2,FALSE)</f>
        <v>Home &amp; Living</v>
      </c>
      <c r="T2700" t="str">
        <f>VLOOKUP(CleanedData[[#This Row],[Province]],'02_Lookup_Tables'!$D$2:$E$10,2, FALSE)</f>
        <v>Gauteng Region</v>
      </c>
      <c r="U2700" t="str" cm="1">
        <f t="array" ref="U2700">_xlfn.IFS(CleanedData[[#This Row],[Purchase Amount]]&lt;500,"Low",
CleanedData[[#This Row],[Purchase Amount]]&lt;5000,"Medium",
TRUE,"High")</f>
        <v>Medium</v>
      </c>
      <c r="V2700" t="str">
        <f>TEXT(CleanedData[[#This Row],[Date]],"mmmm")</f>
        <v>July</v>
      </c>
      <c r="W2700" t="str">
        <f>"Q"&amp;ROUNDUP(MONTH(CleanedData[[#This Row],[Date]])/3,0)</f>
        <v>Q3</v>
      </c>
      <c r="X2700" t="str">
        <f>IF(CleanedData[[#This Row],[Purchase Amount]]&gt;=5000,"Yes","No")</f>
        <v>No</v>
      </c>
      <c r="Y2700">
        <f>IF(CleanedData[[#This Row],[Recommend]]="Yes",1,0)</f>
        <v>1</v>
      </c>
      <c r="Z2700" s="6">
        <f>CleanedData[[#This Row],[Purchase Amount]]*0.15</f>
        <v>385.803</v>
      </c>
      <c r="AA2700" s="6">
        <f>CleanedData[[#This Row],[Purchase Amount]]*1.15</f>
        <v>2957.8229999999999</v>
      </c>
    </row>
    <row r="2701" spans="1:27" x14ac:dyDescent="0.3">
      <c r="A2701">
        <v>3241</v>
      </c>
      <c r="B2701" t="s">
        <v>2926</v>
      </c>
      <c r="C2701" s="1">
        <v>45763</v>
      </c>
      <c r="D2701">
        <v>60</v>
      </c>
      <c r="E2701" t="s">
        <v>39</v>
      </c>
      <c r="F2701" t="s">
        <v>77</v>
      </c>
      <c r="G2701" t="s">
        <v>286</v>
      </c>
      <c r="H2701">
        <v>5</v>
      </c>
      <c r="I2701" t="s">
        <v>42</v>
      </c>
      <c r="J2701" t="s">
        <v>43</v>
      </c>
      <c r="K2701" t="s">
        <v>64</v>
      </c>
      <c r="L2701" t="s">
        <v>42</v>
      </c>
      <c r="M2701" t="s">
        <v>106</v>
      </c>
      <c r="N2701" t="s">
        <v>57</v>
      </c>
      <c r="O2701" t="s">
        <v>148</v>
      </c>
      <c r="P2701" t="s">
        <v>49</v>
      </c>
      <c r="Q2701" t="s">
        <v>50</v>
      </c>
      <c r="R2701" s="6">
        <f>_xlfn.XLOOKUP(CleanedData[[#This Row],[Product]],'02_Lookup_Tables'!$A$2:$A$126,'02_Lookup_Tables'!$B$2:$B$126)</f>
        <v>1907.49</v>
      </c>
      <c r="S2701" t="str">
        <f>VLOOKUP(CleanedData[[#This Row],[Product]],'02_Lookup_Tables'!$H$2:$I$126,2,FALSE)</f>
        <v>Accessories</v>
      </c>
      <c r="T2701" t="str">
        <f>VLOOKUP(CleanedData[[#This Row],[Province]],'02_Lookup_Tables'!$D$2:$E$10,2, FALSE)</f>
        <v>Central Region</v>
      </c>
      <c r="U2701" t="str" cm="1">
        <f t="array" ref="U2701">_xlfn.IFS(CleanedData[[#This Row],[Purchase Amount]]&lt;500,"Low",
CleanedData[[#This Row],[Purchase Amount]]&lt;5000,"Medium",
TRUE,"High")</f>
        <v>Medium</v>
      </c>
      <c r="V2701" t="str">
        <f>TEXT(CleanedData[[#This Row],[Date]],"mmmm")</f>
        <v>April</v>
      </c>
      <c r="W2701" t="str">
        <f>"Q"&amp;ROUNDUP(MONTH(CleanedData[[#This Row],[Date]])/3,0)</f>
        <v>Q2</v>
      </c>
      <c r="X2701" t="str">
        <f>IF(CleanedData[[#This Row],[Purchase Amount]]&gt;=5000,"Yes","No")</f>
        <v>No</v>
      </c>
      <c r="Y2701">
        <f>IF(CleanedData[[#This Row],[Recommend]]="Yes",1,0)</f>
        <v>0</v>
      </c>
      <c r="Z2701" s="6">
        <f>CleanedData[[#This Row],[Purchase Amount]]*0.15</f>
        <v>286.12349999999998</v>
      </c>
      <c r="AA2701" s="6">
        <f>CleanedData[[#This Row],[Purchase Amount]]*1.15</f>
        <v>2193.6134999999999</v>
      </c>
    </row>
    <row r="2702" spans="1:27" x14ac:dyDescent="0.3">
      <c r="A2702">
        <v>3242</v>
      </c>
      <c r="B2702" t="s">
        <v>2927</v>
      </c>
      <c r="C2702" s="1">
        <v>45400</v>
      </c>
      <c r="D2702">
        <v>59</v>
      </c>
      <c r="E2702" t="s">
        <v>39</v>
      </c>
      <c r="F2702" t="s">
        <v>108</v>
      </c>
      <c r="G2702" t="s">
        <v>472</v>
      </c>
      <c r="H2702">
        <v>3</v>
      </c>
      <c r="I2702" t="s">
        <v>45</v>
      </c>
      <c r="J2702" t="s">
        <v>63</v>
      </c>
      <c r="K2702" t="s">
        <v>44</v>
      </c>
      <c r="L2702" t="s">
        <v>45</v>
      </c>
      <c r="M2702" t="s">
        <v>79</v>
      </c>
      <c r="N2702" t="s">
        <v>48</v>
      </c>
      <c r="O2702" t="s">
        <v>89</v>
      </c>
      <c r="P2702" t="s">
        <v>49</v>
      </c>
      <c r="Q2702" t="s">
        <v>50</v>
      </c>
      <c r="R2702" s="6">
        <f>_xlfn.XLOOKUP(CleanedData[[#This Row],[Product]],'02_Lookup_Tables'!$A$2:$A$126,'02_Lookup_Tables'!$B$2:$B$126)</f>
        <v>2216.12</v>
      </c>
      <c r="S2702" t="str">
        <f>VLOOKUP(CleanedData[[#This Row],[Product]],'02_Lookup_Tables'!$H$2:$I$126,2,FALSE)</f>
        <v>Beauty &amp; Personal Care</v>
      </c>
      <c r="T2702" t="str">
        <f>VLOOKUP(CleanedData[[#This Row],[Province]],'02_Lookup_Tables'!$D$2:$E$10,2, FALSE)</f>
        <v>Gauteng Region</v>
      </c>
      <c r="U2702" t="str" cm="1">
        <f t="array" ref="U2702">_xlfn.IFS(CleanedData[[#This Row],[Purchase Amount]]&lt;500,"Low",
CleanedData[[#This Row],[Purchase Amount]]&lt;5000,"Medium",
TRUE,"High")</f>
        <v>Medium</v>
      </c>
      <c r="V2702" t="str">
        <f>TEXT(CleanedData[[#This Row],[Date]],"mmmm")</f>
        <v>April</v>
      </c>
      <c r="W2702" t="str">
        <f>"Q"&amp;ROUNDUP(MONTH(CleanedData[[#This Row],[Date]])/3,0)</f>
        <v>Q2</v>
      </c>
      <c r="X2702" t="str">
        <f>IF(CleanedData[[#This Row],[Purchase Amount]]&gt;=5000,"Yes","No")</f>
        <v>No</v>
      </c>
      <c r="Y2702">
        <f>IF(CleanedData[[#This Row],[Recommend]]="Yes",1,0)</f>
        <v>1</v>
      </c>
      <c r="Z2702" s="6">
        <f>CleanedData[[#This Row],[Purchase Amount]]*0.15</f>
        <v>332.41799999999995</v>
      </c>
      <c r="AA2702" s="6">
        <f>CleanedData[[#This Row],[Purchase Amount]]*1.15</f>
        <v>2548.5379999999996</v>
      </c>
    </row>
    <row r="2703" spans="1:27" x14ac:dyDescent="0.3">
      <c r="A2703">
        <v>3243</v>
      </c>
      <c r="B2703" t="s">
        <v>2928</v>
      </c>
      <c r="C2703" s="1">
        <v>45485</v>
      </c>
      <c r="D2703">
        <v>55</v>
      </c>
      <c r="E2703" t="s">
        <v>60</v>
      </c>
      <c r="F2703" t="s">
        <v>61</v>
      </c>
      <c r="G2703" t="s">
        <v>309</v>
      </c>
      <c r="H2703">
        <v>1</v>
      </c>
      <c r="I2703" t="s">
        <v>45</v>
      </c>
      <c r="J2703" t="s">
        <v>54</v>
      </c>
      <c r="K2703" t="s">
        <v>44</v>
      </c>
      <c r="L2703" t="s">
        <v>45</v>
      </c>
      <c r="M2703" t="s">
        <v>65</v>
      </c>
      <c r="N2703" t="s">
        <v>80</v>
      </c>
      <c r="O2703" t="s">
        <v>89</v>
      </c>
      <c r="P2703" t="s">
        <v>49</v>
      </c>
      <c r="Q2703" t="s">
        <v>50</v>
      </c>
      <c r="R2703" s="6">
        <f>_xlfn.XLOOKUP(CleanedData[[#This Row],[Product]],'02_Lookup_Tables'!$A$2:$A$126,'02_Lookup_Tables'!$B$2:$B$126)</f>
        <v>353.21</v>
      </c>
      <c r="S2703" t="str">
        <f>VLOOKUP(CleanedData[[#This Row],[Product]],'02_Lookup_Tables'!$H$2:$I$126,2,FALSE)</f>
        <v>Food</v>
      </c>
      <c r="T2703" t="str">
        <f>VLOOKUP(CleanedData[[#This Row],[Province]],'02_Lookup_Tables'!$D$2:$E$10,2, FALSE)</f>
        <v>Southern Region</v>
      </c>
      <c r="U2703" t="str" cm="1">
        <f t="array" ref="U2703">_xlfn.IFS(CleanedData[[#This Row],[Purchase Amount]]&lt;500,"Low",
CleanedData[[#This Row],[Purchase Amount]]&lt;5000,"Medium",
TRUE,"High")</f>
        <v>Low</v>
      </c>
      <c r="V2703" t="str">
        <f>TEXT(CleanedData[[#This Row],[Date]],"mmmm")</f>
        <v>July</v>
      </c>
      <c r="W2703" t="str">
        <f>"Q"&amp;ROUNDUP(MONTH(CleanedData[[#This Row],[Date]])/3,0)</f>
        <v>Q3</v>
      </c>
      <c r="X2703" t="str">
        <f>IF(CleanedData[[#This Row],[Purchase Amount]]&gt;=5000,"Yes","No")</f>
        <v>No</v>
      </c>
      <c r="Y2703">
        <f>IF(CleanedData[[#This Row],[Recommend]]="Yes",1,0)</f>
        <v>1</v>
      </c>
      <c r="Z2703" s="6">
        <f>CleanedData[[#This Row],[Purchase Amount]]*0.15</f>
        <v>52.981499999999997</v>
      </c>
      <c r="AA2703" s="6">
        <f>CleanedData[[#This Row],[Purchase Amount]]*1.15</f>
        <v>406.19149999999996</v>
      </c>
    </row>
    <row r="2704" spans="1:27" x14ac:dyDescent="0.3">
      <c r="A2704">
        <v>3244</v>
      </c>
      <c r="B2704" t="s">
        <v>2929</v>
      </c>
      <c r="C2704" s="1">
        <v>45370</v>
      </c>
      <c r="D2704">
        <v>47</v>
      </c>
      <c r="E2704" t="s">
        <v>52</v>
      </c>
      <c r="F2704" t="s">
        <v>72</v>
      </c>
      <c r="G2704" t="s">
        <v>389</v>
      </c>
      <c r="H2704">
        <v>2</v>
      </c>
      <c r="I2704" t="s">
        <v>42</v>
      </c>
      <c r="J2704" t="s">
        <v>63</v>
      </c>
      <c r="K2704" t="s">
        <v>44</v>
      </c>
      <c r="L2704" t="s">
        <v>45</v>
      </c>
      <c r="M2704" t="s">
        <v>236</v>
      </c>
      <c r="N2704" t="s">
        <v>47</v>
      </c>
      <c r="O2704" t="s">
        <v>89</v>
      </c>
      <c r="P2704" t="s">
        <v>49</v>
      </c>
      <c r="Q2704" t="s">
        <v>93</v>
      </c>
      <c r="R2704" s="6">
        <f>_xlfn.XLOOKUP(CleanedData[[#This Row],[Product]],'02_Lookup_Tables'!$A$2:$A$126,'02_Lookup_Tables'!$B$2:$B$126)</f>
        <v>5432.76</v>
      </c>
      <c r="S2704" t="str">
        <f>VLOOKUP(CleanedData[[#This Row],[Product]],'02_Lookup_Tables'!$H$2:$I$126,2,FALSE)</f>
        <v>Home Devices</v>
      </c>
      <c r="T2704" t="str">
        <f>VLOOKUP(CleanedData[[#This Row],[Province]],'02_Lookup_Tables'!$D$2:$E$10,2, FALSE)</f>
        <v>Central Region</v>
      </c>
      <c r="U2704" t="str" cm="1">
        <f t="array" ref="U2704">_xlfn.IFS(CleanedData[[#This Row],[Purchase Amount]]&lt;500,"Low",
CleanedData[[#This Row],[Purchase Amount]]&lt;5000,"Medium",
TRUE,"High")</f>
        <v>High</v>
      </c>
      <c r="V2704" t="str">
        <f>TEXT(CleanedData[[#This Row],[Date]],"mmmm")</f>
        <v>March</v>
      </c>
      <c r="W2704" t="str">
        <f>"Q"&amp;ROUNDUP(MONTH(CleanedData[[#This Row],[Date]])/3,0)</f>
        <v>Q1</v>
      </c>
      <c r="X2704" t="str">
        <f>IF(CleanedData[[#This Row],[Purchase Amount]]&gt;=5000,"Yes","No")</f>
        <v>Yes</v>
      </c>
      <c r="Y2704">
        <f>IF(CleanedData[[#This Row],[Recommend]]="Yes",1,0)</f>
        <v>0</v>
      </c>
      <c r="Z2704" s="6">
        <f>CleanedData[[#This Row],[Purchase Amount]]*0.15</f>
        <v>814.91399999999999</v>
      </c>
      <c r="AA2704" s="6">
        <f>CleanedData[[#This Row],[Purchase Amount]]*1.15</f>
        <v>6247.674</v>
      </c>
    </row>
    <row r="2705" spans="1:27" x14ac:dyDescent="0.3">
      <c r="A2705">
        <v>3245</v>
      </c>
      <c r="B2705" t="s">
        <v>2930</v>
      </c>
      <c r="C2705" s="1">
        <v>45880</v>
      </c>
      <c r="D2705">
        <v>39</v>
      </c>
      <c r="E2705" t="s">
        <v>39</v>
      </c>
      <c r="F2705" t="s">
        <v>130</v>
      </c>
      <c r="G2705" t="s">
        <v>233</v>
      </c>
      <c r="H2705">
        <v>1</v>
      </c>
      <c r="I2705" t="s">
        <v>42</v>
      </c>
      <c r="J2705" t="s">
        <v>43</v>
      </c>
      <c r="K2705" t="s">
        <v>64</v>
      </c>
      <c r="L2705" t="s">
        <v>42</v>
      </c>
      <c r="N2705" t="s">
        <v>80</v>
      </c>
      <c r="O2705" t="s">
        <v>134</v>
      </c>
      <c r="P2705" t="s">
        <v>8646</v>
      </c>
      <c r="Q2705" t="s">
        <v>81</v>
      </c>
      <c r="R2705" s="6">
        <f>_xlfn.XLOOKUP(CleanedData[[#This Row],[Product]],'02_Lookup_Tables'!$A$2:$A$126,'02_Lookup_Tables'!$B$2:$B$126)</f>
        <v>324.35000000000002</v>
      </c>
      <c r="S2705" t="str">
        <f>VLOOKUP(CleanedData[[#This Row],[Product]],'02_Lookup_Tables'!$H$2:$I$126,2,FALSE)</f>
        <v>Apparel</v>
      </c>
      <c r="T2705" t="str">
        <f>VLOOKUP(CleanedData[[#This Row],[Province]],'02_Lookup_Tables'!$D$2:$E$10,2, FALSE)</f>
        <v>Eastern Region</v>
      </c>
      <c r="U2705" t="str" cm="1">
        <f t="array" ref="U2705">_xlfn.IFS(CleanedData[[#This Row],[Purchase Amount]]&lt;500,"Low",
CleanedData[[#This Row],[Purchase Amount]]&lt;5000,"Medium",
TRUE,"High")</f>
        <v>Low</v>
      </c>
      <c r="V2705" t="str">
        <f>TEXT(CleanedData[[#This Row],[Date]],"mmmm")</f>
        <v>August</v>
      </c>
      <c r="W2705" t="str">
        <f>"Q"&amp;ROUNDUP(MONTH(CleanedData[[#This Row],[Date]])/3,0)</f>
        <v>Q3</v>
      </c>
      <c r="X2705" t="str">
        <f>IF(CleanedData[[#This Row],[Purchase Amount]]&gt;=5000,"Yes","No")</f>
        <v>No</v>
      </c>
      <c r="Y2705">
        <f>IF(CleanedData[[#This Row],[Recommend]]="Yes",1,0)</f>
        <v>0</v>
      </c>
      <c r="Z2705" s="6">
        <f>CleanedData[[#This Row],[Purchase Amount]]*0.15</f>
        <v>48.652500000000003</v>
      </c>
      <c r="AA2705" s="6">
        <f>CleanedData[[#This Row],[Purchase Amount]]*1.15</f>
        <v>373.0025</v>
      </c>
    </row>
    <row r="2706" spans="1:27" x14ac:dyDescent="0.3">
      <c r="A2706">
        <v>3247</v>
      </c>
      <c r="B2706" t="s">
        <v>2931</v>
      </c>
      <c r="C2706" s="1">
        <v>45847</v>
      </c>
      <c r="D2706">
        <v>36</v>
      </c>
      <c r="E2706" t="s">
        <v>60</v>
      </c>
      <c r="F2706" t="s">
        <v>72</v>
      </c>
      <c r="G2706" t="s">
        <v>187</v>
      </c>
      <c r="H2706">
        <v>5</v>
      </c>
      <c r="I2706" t="s">
        <v>42</v>
      </c>
      <c r="J2706" t="s">
        <v>63</v>
      </c>
      <c r="K2706" t="s">
        <v>64</v>
      </c>
      <c r="L2706" t="s">
        <v>45</v>
      </c>
      <c r="M2706" t="s">
        <v>46</v>
      </c>
      <c r="N2706" t="s">
        <v>57</v>
      </c>
      <c r="O2706" t="s">
        <v>89</v>
      </c>
      <c r="P2706" t="s">
        <v>70</v>
      </c>
      <c r="Q2706" t="s">
        <v>81</v>
      </c>
      <c r="R2706" s="6">
        <f>_xlfn.XLOOKUP(CleanedData[[#This Row],[Product]],'02_Lookup_Tables'!$A$2:$A$126,'02_Lookup_Tables'!$B$2:$B$126)</f>
        <v>24904.86</v>
      </c>
      <c r="S2706" t="str">
        <f>VLOOKUP(CleanedData[[#This Row],[Product]],'02_Lookup_Tables'!$H$2:$I$126,2,FALSE)</f>
        <v>Electronics</v>
      </c>
      <c r="T2706" t="str">
        <f>VLOOKUP(CleanedData[[#This Row],[Province]],'02_Lookup_Tables'!$D$2:$E$10,2, FALSE)</f>
        <v>Central Region</v>
      </c>
      <c r="U2706" t="str" cm="1">
        <f t="array" ref="U2706">_xlfn.IFS(CleanedData[[#This Row],[Purchase Amount]]&lt;500,"Low",
CleanedData[[#This Row],[Purchase Amount]]&lt;5000,"Medium",
TRUE,"High")</f>
        <v>High</v>
      </c>
      <c r="V2706" t="str">
        <f>TEXT(CleanedData[[#This Row],[Date]],"mmmm")</f>
        <v>July</v>
      </c>
      <c r="W2706" t="str">
        <f>"Q"&amp;ROUNDUP(MONTH(CleanedData[[#This Row],[Date]])/3,0)</f>
        <v>Q3</v>
      </c>
      <c r="X2706" t="str">
        <f>IF(CleanedData[[#This Row],[Purchase Amount]]&gt;=5000,"Yes","No")</f>
        <v>Yes</v>
      </c>
      <c r="Y2706">
        <f>IF(CleanedData[[#This Row],[Recommend]]="Yes",1,0)</f>
        <v>0</v>
      </c>
      <c r="Z2706" s="6">
        <f>CleanedData[[#This Row],[Purchase Amount]]*0.15</f>
        <v>3735.7289999999998</v>
      </c>
      <c r="AA2706" s="6">
        <f>CleanedData[[#This Row],[Purchase Amount]]*1.15</f>
        <v>28640.589</v>
      </c>
    </row>
    <row r="2707" spans="1:27" x14ac:dyDescent="0.3">
      <c r="A2707">
        <v>3248</v>
      </c>
      <c r="B2707" t="s">
        <v>2932</v>
      </c>
      <c r="C2707" s="1">
        <v>45922</v>
      </c>
      <c r="D2707">
        <v>61</v>
      </c>
      <c r="E2707" t="s">
        <v>52</v>
      </c>
      <c r="F2707" t="s">
        <v>72</v>
      </c>
      <c r="G2707" t="s">
        <v>307</v>
      </c>
      <c r="H2707">
        <v>2</v>
      </c>
      <c r="I2707" t="s">
        <v>42</v>
      </c>
      <c r="J2707" t="s">
        <v>74</v>
      </c>
      <c r="K2707" t="s">
        <v>64</v>
      </c>
      <c r="L2707" t="s">
        <v>45</v>
      </c>
      <c r="M2707" t="s">
        <v>196</v>
      </c>
      <c r="N2707" t="s">
        <v>47</v>
      </c>
      <c r="O2707" t="s">
        <v>89</v>
      </c>
      <c r="P2707" t="s">
        <v>49</v>
      </c>
      <c r="Q2707" t="s">
        <v>50</v>
      </c>
      <c r="R2707" s="6">
        <f>_xlfn.XLOOKUP(CleanedData[[#This Row],[Product]],'02_Lookup_Tables'!$A$2:$A$126,'02_Lookup_Tables'!$B$2:$B$126)</f>
        <v>824.74</v>
      </c>
      <c r="S2707" t="str">
        <f>VLOOKUP(CleanedData[[#This Row],[Product]],'02_Lookup_Tables'!$H$2:$I$126,2,FALSE)</f>
        <v>Apparel</v>
      </c>
      <c r="T2707" t="str">
        <f>VLOOKUP(CleanedData[[#This Row],[Province]],'02_Lookup_Tables'!$D$2:$E$10,2, FALSE)</f>
        <v>Central Region</v>
      </c>
      <c r="U2707" t="str" cm="1">
        <f t="array" ref="U2707">_xlfn.IFS(CleanedData[[#This Row],[Purchase Amount]]&lt;500,"Low",
CleanedData[[#This Row],[Purchase Amount]]&lt;5000,"Medium",
TRUE,"High")</f>
        <v>Medium</v>
      </c>
      <c r="V2707" t="str">
        <f>TEXT(CleanedData[[#This Row],[Date]],"mmmm")</f>
        <v>September</v>
      </c>
      <c r="W2707" t="str">
        <f>"Q"&amp;ROUNDUP(MONTH(CleanedData[[#This Row],[Date]])/3,0)</f>
        <v>Q3</v>
      </c>
      <c r="X2707" t="str">
        <f>IF(CleanedData[[#This Row],[Purchase Amount]]&gt;=5000,"Yes","No")</f>
        <v>No</v>
      </c>
      <c r="Y2707">
        <f>IF(CleanedData[[#This Row],[Recommend]]="Yes",1,0)</f>
        <v>0</v>
      </c>
      <c r="Z2707" s="6">
        <f>CleanedData[[#This Row],[Purchase Amount]]*0.15</f>
        <v>123.711</v>
      </c>
      <c r="AA2707" s="6">
        <f>CleanedData[[#This Row],[Purchase Amount]]*1.15</f>
        <v>948.45099999999991</v>
      </c>
    </row>
    <row r="2708" spans="1:27" x14ac:dyDescent="0.3">
      <c r="A2708">
        <v>3250</v>
      </c>
      <c r="B2708" t="s">
        <v>2933</v>
      </c>
      <c r="C2708" s="1">
        <v>45638</v>
      </c>
      <c r="D2708">
        <v>23</v>
      </c>
      <c r="E2708" t="s">
        <v>60</v>
      </c>
      <c r="F2708" t="s">
        <v>40</v>
      </c>
      <c r="G2708" t="s">
        <v>950</v>
      </c>
      <c r="H2708">
        <v>1</v>
      </c>
      <c r="I2708" t="s">
        <v>42</v>
      </c>
      <c r="J2708" t="s">
        <v>43</v>
      </c>
      <c r="K2708" t="s">
        <v>64</v>
      </c>
      <c r="L2708" t="s">
        <v>42</v>
      </c>
      <c r="M2708" t="s">
        <v>100</v>
      </c>
      <c r="N2708" t="s">
        <v>80</v>
      </c>
      <c r="O2708" t="s">
        <v>48</v>
      </c>
      <c r="P2708" t="s">
        <v>49</v>
      </c>
      <c r="Q2708" t="s">
        <v>66</v>
      </c>
      <c r="R2708" s="6">
        <f>_xlfn.XLOOKUP(CleanedData[[#This Row],[Product]],'02_Lookup_Tables'!$A$2:$A$126,'02_Lookup_Tables'!$B$2:$B$126)</f>
        <v>85.25</v>
      </c>
      <c r="S2708" t="str">
        <f>VLOOKUP(CleanedData[[#This Row],[Product]],'02_Lookup_Tables'!$H$2:$I$126,2,FALSE)</f>
        <v>Beauty &amp; Personal Care</v>
      </c>
      <c r="T2708" t="str">
        <f>VLOOKUP(CleanedData[[#This Row],[Province]],'02_Lookup_Tables'!$D$2:$E$10,2, FALSE)</f>
        <v>Northern Region</v>
      </c>
      <c r="U2708" t="str" cm="1">
        <f t="array" ref="U2708">_xlfn.IFS(CleanedData[[#This Row],[Purchase Amount]]&lt;500,"Low",
CleanedData[[#This Row],[Purchase Amount]]&lt;5000,"Medium",
TRUE,"High")</f>
        <v>Low</v>
      </c>
      <c r="V2708" t="str">
        <f>TEXT(CleanedData[[#This Row],[Date]],"mmmm")</f>
        <v>December</v>
      </c>
      <c r="W2708" t="str">
        <f>"Q"&amp;ROUNDUP(MONTH(CleanedData[[#This Row],[Date]])/3,0)</f>
        <v>Q4</v>
      </c>
      <c r="X2708" t="str">
        <f>IF(CleanedData[[#This Row],[Purchase Amount]]&gt;=5000,"Yes","No")</f>
        <v>No</v>
      </c>
      <c r="Y2708">
        <f>IF(CleanedData[[#This Row],[Recommend]]="Yes",1,0)</f>
        <v>0</v>
      </c>
      <c r="Z2708" s="6">
        <f>CleanedData[[#This Row],[Purchase Amount]]*0.15</f>
        <v>12.7875</v>
      </c>
      <c r="AA2708" s="6">
        <f>CleanedData[[#This Row],[Purchase Amount]]*1.15</f>
        <v>98.037499999999994</v>
      </c>
    </row>
    <row r="2709" spans="1:27" x14ac:dyDescent="0.3">
      <c r="A2709">
        <v>3251</v>
      </c>
      <c r="B2709" t="s">
        <v>2934</v>
      </c>
      <c r="C2709" s="1">
        <v>45321</v>
      </c>
      <c r="D2709">
        <v>28</v>
      </c>
      <c r="E2709" t="s">
        <v>60</v>
      </c>
      <c r="F2709" t="s">
        <v>130</v>
      </c>
      <c r="G2709" t="s">
        <v>323</v>
      </c>
      <c r="H2709">
        <v>5</v>
      </c>
      <c r="I2709" t="s">
        <v>45</v>
      </c>
      <c r="J2709" t="s">
        <v>43</v>
      </c>
      <c r="K2709" t="s">
        <v>64</v>
      </c>
      <c r="L2709" t="s">
        <v>45</v>
      </c>
      <c r="M2709" t="s">
        <v>75</v>
      </c>
      <c r="N2709" t="s">
        <v>57</v>
      </c>
      <c r="O2709" t="s">
        <v>89</v>
      </c>
      <c r="P2709" t="s">
        <v>70</v>
      </c>
      <c r="Q2709" t="s">
        <v>58</v>
      </c>
      <c r="R2709" s="6">
        <f>_xlfn.XLOOKUP(CleanedData[[#This Row],[Product]],'02_Lookup_Tables'!$A$2:$A$126,'02_Lookup_Tables'!$B$2:$B$126)</f>
        <v>463.48</v>
      </c>
      <c r="S2709" t="str">
        <f>VLOOKUP(CleanedData[[#This Row],[Product]],'02_Lookup_Tables'!$H$2:$I$126,2,FALSE)</f>
        <v>Electronics</v>
      </c>
      <c r="T2709" t="str">
        <f>VLOOKUP(CleanedData[[#This Row],[Province]],'02_Lookup_Tables'!$D$2:$E$10,2, FALSE)</f>
        <v>Eastern Region</v>
      </c>
      <c r="U2709" t="str" cm="1">
        <f t="array" ref="U2709">_xlfn.IFS(CleanedData[[#This Row],[Purchase Amount]]&lt;500,"Low",
CleanedData[[#This Row],[Purchase Amount]]&lt;5000,"Medium",
TRUE,"High")</f>
        <v>Low</v>
      </c>
      <c r="V2709" t="str">
        <f>TEXT(CleanedData[[#This Row],[Date]],"mmmm")</f>
        <v>January</v>
      </c>
      <c r="W2709" t="str">
        <f>"Q"&amp;ROUNDUP(MONTH(CleanedData[[#This Row],[Date]])/3,0)</f>
        <v>Q1</v>
      </c>
      <c r="X2709" t="str">
        <f>IF(CleanedData[[#This Row],[Purchase Amount]]&gt;=5000,"Yes","No")</f>
        <v>No</v>
      </c>
      <c r="Y2709">
        <f>IF(CleanedData[[#This Row],[Recommend]]="Yes",1,0)</f>
        <v>1</v>
      </c>
      <c r="Z2709" s="6">
        <f>CleanedData[[#This Row],[Purchase Amount]]*0.15</f>
        <v>69.522000000000006</v>
      </c>
      <c r="AA2709" s="6">
        <f>CleanedData[[#This Row],[Purchase Amount]]*1.15</f>
        <v>533.00199999999995</v>
      </c>
    </row>
    <row r="2710" spans="1:27" x14ac:dyDescent="0.3">
      <c r="A2710">
        <v>3252</v>
      </c>
      <c r="B2710" t="s">
        <v>2935</v>
      </c>
      <c r="C2710" s="1">
        <v>45657</v>
      </c>
      <c r="D2710">
        <v>54</v>
      </c>
      <c r="E2710" t="s">
        <v>39</v>
      </c>
      <c r="F2710" t="s">
        <v>40</v>
      </c>
      <c r="G2710" t="s">
        <v>233</v>
      </c>
      <c r="H2710">
        <v>2</v>
      </c>
      <c r="I2710" t="s">
        <v>42</v>
      </c>
      <c r="J2710" t="s">
        <v>69</v>
      </c>
      <c r="K2710" t="s">
        <v>55</v>
      </c>
      <c r="L2710" t="s">
        <v>42</v>
      </c>
      <c r="M2710" t="s">
        <v>175</v>
      </c>
      <c r="N2710" t="s">
        <v>47</v>
      </c>
      <c r="O2710" t="s">
        <v>89</v>
      </c>
      <c r="P2710" t="s">
        <v>49</v>
      </c>
      <c r="Q2710" t="s">
        <v>93</v>
      </c>
      <c r="R2710" s="6">
        <f>_xlfn.XLOOKUP(CleanedData[[#This Row],[Product]],'02_Lookup_Tables'!$A$2:$A$126,'02_Lookup_Tables'!$B$2:$B$126)</f>
        <v>324.35000000000002</v>
      </c>
      <c r="S2710" t="str">
        <f>VLOOKUP(CleanedData[[#This Row],[Product]],'02_Lookup_Tables'!$H$2:$I$126,2,FALSE)</f>
        <v>Apparel</v>
      </c>
      <c r="T2710" t="str">
        <f>VLOOKUP(CleanedData[[#This Row],[Province]],'02_Lookup_Tables'!$D$2:$E$10,2, FALSE)</f>
        <v>Northern Region</v>
      </c>
      <c r="U2710" t="str" cm="1">
        <f t="array" ref="U2710">_xlfn.IFS(CleanedData[[#This Row],[Purchase Amount]]&lt;500,"Low",
CleanedData[[#This Row],[Purchase Amount]]&lt;5000,"Medium",
TRUE,"High")</f>
        <v>Low</v>
      </c>
      <c r="V2710" t="str">
        <f>TEXT(CleanedData[[#This Row],[Date]],"mmmm")</f>
        <v>December</v>
      </c>
      <c r="W2710" t="str">
        <f>"Q"&amp;ROUNDUP(MONTH(CleanedData[[#This Row],[Date]])/3,0)</f>
        <v>Q4</v>
      </c>
      <c r="X2710" t="str">
        <f>IF(CleanedData[[#This Row],[Purchase Amount]]&gt;=5000,"Yes","No")</f>
        <v>No</v>
      </c>
      <c r="Y2710">
        <f>IF(CleanedData[[#This Row],[Recommend]]="Yes",1,0)</f>
        <v>0</v>
      </c>
      <c r="Z2710" s="6">
        <f>CleanedData[[#This Row],[Purchase Amount]]*0.15</f>
        <v>48.652500000000003</v>
      </c>
      <c r="AA2710" s="6">
        <f>CleanedData[[#This Row],[Purchase Amount]]*1.15</f>
        <v>373.0025</v>
      </c>
    </row>
    <row r="2711" spans="1:27" x14ac:dyDescent="0.3">
      <c r="A2711">
        <v>3253</v>
      </c>
      <c r="B2711" t="s">
        <v>2936</v>
      </c>
      <c r="C2711" s="1">
        <v>45524</v>
      </c>
      <c r="D2711">
        <v>72</v>
      </c>
      <c r="E2711" t="s">
        <v>52</v>
      </c>
      <c r="F2711" t="s">
        <v>40</v>
      </c>
      <c r="G2711" t="s">
        <v>105</v>
      </c>
      <c r="H2711">
        <v>2</v>
      </c>
      <c r="I2711" t="s">
        <v>45</v>
      </c>
      <c r="J2711" t="s">
        <v>63</v>
      </c>
      <c r="K2711" t="s">
        <v>64</v>
      </c>
      <c r="L2711" t="s">
        <v>42</v>
      </c>
      <c r="M2711" t="s">
        <v>79</v>
      </c>
      <c r="N2711" t="s">
        <v>47</v>
      </c>
      <c r="O2711" t="s">
        <v>89</v>
      </c>
      <c r="P2711" t="s">
        <v>49</v>
      </c>
      <c r="Q2711" t="s">
        <v>97</v>
      </c>
      <c r="R2711" s="6">
        <f>_xlfn.XLOOKUP(CleanedData[[#This Row],[Product]],'02_Lookup_Tables'!$A$2:$A$126,'02_Lookup_Tables'!$B$2:$B$126)</f>
        <v>231.22</v>
      </c>
      <c r="S2711" t="str">
        <f>VLOOKUP(CleanedData[[#This Row],[Product]],'02_Lookup_Tables'!$H$2:$I$126,2,FALSE)</f>
        <v>Beauty &amp; Personal Care</v>
      </c>
      <c r="T2711" t="str">
        <f>VLOOKUP(CleanedData[[#This Row],[Province]],'02_Lookup_Tables'!$D$2:$E$10,2, FALSE)</f>
        <v>Northern Region</v>
      </c>
      <c r="U2711" t="str" cm="1">
        <f t="array" ref="U2711">_xlfn.IFS(CleanedData[[#This Row],[Purchase Amount]]&lt;500,"Low",
CleanedData[[#This Row],[Purchase Amount]]&lt;5000,"Medium",
TRUE,"High")</f>
        <v>Low</v>
      </c>
      <c r="V2711" t="str">
        <f>TEXT(CleanedData[[#This Row],[Date]],"mmmm")</f>
        <v>August</v>
      </c>
      <c r="W2711" t="str">
        <f>"Q"&amp;ROUNDUP(MONTH(CleanedData[[#This Row],[Date]])/3,0)</f>
        <v>Q3</v>
      </c>
      <c r="X2711" t="str">
        <f>IF(CleanedData[[#This Row],[Purchase Amount]]&gt;=5000,"Yes","No")</f>
        <v>No</v>
      </c>
      <c r="Y2711">
        <f>IF(CleanedData[[#This Row],[Recommend]]="Yes",1,0)</f>
        <v>1</v>
      </c>
      <c r="Z2711" s="6">
        <f>CleanedData[[#This Row],[Purchase Amount]]*0.15</f>
        <v>34.683</v>
      </c>
      <c r="AA2711" s="6">
        <f>CleanedData[[#This Row],[Purchase Amount]]*1.15</f>
        <v>265.90299999999996</v>
      </c>
    </row>
    <row r="2712" spans="1:27" x14ac:dyDescent="0.3">
      <c r="A2712">
        <v>3254</v>
      </c>
      <c r="B2712" t="s">
        <v>2937</v>
      </c>
      <c r="C2712" s="1">
        <v>45810</v>
      </c>
      <c r="D2712">
        <v>24</v>
      </c>
      <c r="E2712" t="s">
        <v>52</v>
      </c>
      <c r="F2712" t="s">
        <v>77</v>
      </c>
      <c r="G2712" t="s">
        <v>95</v>
      </c>
      <c r="H2712">
        <v>3</v>
      </c>
      <c r="I2712" t="s">
        <v>42</v>
      </c>
      <c r="J2712" t="s">
        <v>63</v>
      </c>
      <c r="K2712" t="s">
        <v>55</v>
      </c>
      <c r="L2712" t="s">
        <v>45</v>
      </c>
      <c r="M2712" t="s">
        <v>79</v>
      </c>
      <c r="N2712" t="s">
        <v>48</v>
      </c>
      <c r="O2712" t="s">
        <v>89</v>
      </c>
      <c r="P2712" t="s">
        <v>49</v>
      </c>
      <c r="Q2712" t="s">
        <v>66</v>
      </c>
      <c r="R2712" s="6">
        <f>_xlfn.XLOOKUP(CleanedData[[#This Row],[Product]],'02_Lookup_Tables'!$A$2:$A$126,'02_Lookup_Tables'!$B$2:$B$126)</f>
        <v>5390.8</v>
      </c>
      <c r="S2712" t="str">
        <f>VLOOKUP(CleanedData[[#This Row],[Product]],'02_Lookup_Tables'!$H$2:$I$126,2,FALSE)</f>
        <v>Electronics</v>
      </c>
      <c r="T2712" t="str">
        <f>VLOOKUP(CleanedData[[#This Row],[Province]],'02_Lookup_Tables'!$D$2:$E$10,2, FALSE)</f>
        <v>Central Region</v>
      </c>
      <c r="U2712" t="str" cm="1">
        <f t="array" ref="U2712">_xlfn.IFS(CleanedData[[#This Row],[Purchase Amount]]&lt;500,"Low",
CleanedData[[#This Row],[Purchase Amount]]&lt;5000,"Medium",
TRUE,"High")</f>
        <v>High</v>
      </c>
      <c r="V2712" t="str">
        <f>TEXT(CleanedData[[#This Row],[Date]],"mmmm")</f>
        <v>June</v>
      </c>
      <c r="W2712" t="str">
        <f>"Q"&amp;ROUNDUP(MONTH(CleanedData[[#This Row],[Date]])/3,0)</f>
        <v>Q2</v>
      </c>
      <c r="X2712" t="str">
        <f>IF(CleanedData[[#This Row],[Purchase Amount]]&gt;=5000,"Yes","No")</f>
        <v>Yes</v>
      </c>
      <c r="Y2712">
        <f>IF(CleanedData[[#This Row],[Recommend]]="Yes",1,0)</f>
        <v>0</v>
      </c>
      <c r="Z2712" s="6">
        <f>CleanedData[[#This Row],[Purchase Amount]]*0.15</f>
        <v>808.62</v>
      </c>
      <c r="AA2712" s="6">
        <f>CleanedData[[#This Row],[Purchase Amount]]*1.15</f>
        <v>6199.42</v>
      </c>
    </row>
    <row r="2713" spans="1:27" x14ac:dyDescent="0.3">
      <c r="A2713">
        <v>3255</v>
      </c>
      <c r="B2713" t="s">
        <v>2938</v>
      </c>
      <c r="C2713" s="1">
        <v>45375</v>
      </c>
      <c r="D2713">
        <v>71</v>
      </c>
      <c r="E2713" t="s">
        <v>60</v>
      </c>
      <c r="F2713" t="s">
        <v>77</v>
      </c>
      <c r="G2713" t="s">
        <v>345</v>
      </c>
      <c r="H2713">
        <v>1</v>
      </c>
      <c r="I2713" t="s">
        <v>42</v>
      </c>
      <c r="J2713" t="s">
        <v>74</v>
      </c>
      <c r="K2713" t="s">
        <v>64</v>
      </c>
      <c r="L2713" t="s">
        <v>45</v>
      </c>
      <c r="M2713" t="s">
        <v>123</v>
      </c>
      <c r="N2713" t="s">
        <v>80</v>
      </c>
      <c r="O2713" t="s">
        <v>89</v>
      </c>
      <c r="P2713" t="s">
        <v>49</v>
      </c>
      <c r="Q2713" t="s">
        <v>97</v>
      </c>
      <c r="R2713" s="6">
        <f>_xlfn.XLOOKUP(CleanedData[[#This Row],[Product]],'02_Lookup_Tables'!$A$2:$A$126,'02_Lookup_Tables'!$B$2:$B$126)</f>
        <v>574.49</v>
      </c>
      <c r="S2713" t="str">
        <f>VLOOKUP(CleanedData[[#This Row],[Product]],'02_Lookup_Tables'!$H$2:$I$126,2,FALSE)</f>
        <v>Toys &amp; Games</v>
      </c>
      <c r="T2713" t="str">
        <f>VLOOKUP(CleanedData[[#This Row],[Province]],'02_Lookup_Tables'!$D$2:$E$10,2, FALSE)</f>
        <v>Central Region</v>
      </c>
      <c r="U2713" t="str" cm="1">
        <f t="array" ref="U2713">_xlfn.IFS(CleanedData[[#This Row],[Purchase Amount]]&lt;500,"Low",
CleanedData[[#This Row],[Purchase Amount]]&lt;5000,"Medium",
TRUE,"High")</f>
        <v>Medium</v>
      </c>
      <c r="V2713" t="str">
        <f>TEXT(CleanedData[[#This Row],[Date]],"mmmm")</f>
        <v>March</v>
      </c>
      <c r="W2713" t="str">
        <f>"Q"&amp;ROUNDUP(MONTH(CleanedData[[#This Row],[Date]])/3,0)</f>
        <v>Q1</v>
      </c>
      <c r="X2713" t="str">
        <f>IF(CleanedData[[#This Row],[Purchase Amount]]&gt;=5000,"Yes","No")</f>
        <v>No</v>
      </c>
      <c r="Y2713">
        <f>IF(CleanedData[[#This Row],[Recommend]]="Yes",1,0)</f>
        <v>0</v>
      </c>
      <c r="Z2713" s="6">
        <f>CleanedData[[#This Row],[Purchase Amount]]*0.15</f>
        <v>86.173500000000004</v>
      </c>
      <c r="AA2713" s="6">
        <f>CleanedData[[#This Row],[Purchase Amount]]*1.15</f>
        <v>660.6635</v>
      </c>
    </row>
    <row r="2714" spans="1:27" x14ac:dyDescent="0.3">
      <c r="A2714">
        <v>3256</v>
      </c>
      <c r="B2714" t="s">
        <v>2939</v>
      </c>
      <c r="C2714" s="1">
        <v>45473</v>
      </c>
      <c r="D2714">
        <v>37</v>
      </c>
      <c r="E2714" t="s">
        <v>52</v>
      </c>
      <c r="F2714" t="s">
        <v>125</v>
      </c>
      <c r="G2714" t="s">
        <v>478</v>
      </c>
      <c r="H2714">
        <v>1</v>
      </c>
      <c r="I2714" t="s">
        <v>42</v>
      </c>
      <c r="J2714" t="s">
        <v>63</v>
      </c>
      <c r="K2714" t="s">
        <v>44</v>
      </c>
      <c r="L2714" t="s">
        <v>42</v>
      </c>
      <c r="M2714" t="s">
        <v>92</v>
      </c>
      <c r="N2714" t="s">
        <v>80</v>
      </c>
      <c r="O2714" t="s">
        <v>89</v>
      </c>
      <c r="P2714" t="s">
        <v>49</v>
      </c>
      <c r="Q2714" t="s">
        <v>81</v>
      </c>
      <c r="R2714" s="6">
        <f>_xlfn.XLOOKUP(CleanedData[[#This Row],[Product]],'02_Lookup_Tables'!$A$2:$A$126,'02_Lookup_Tables'!$B$2:$B$126)</f>
        <v>4507.63</v>
      </c>
      <c r="S2714" t="str">
        <f>VLOOKUP(CleanedData[[#This Row],[Product]],'02_Lookup_Tables'!$H$2:$I$126,2,FALSE)</f>
        <v>Sports &amp; Outdoors</v>
      </c>
      <c r="T2714" t="str">
        <f>VLOOKUP(CleanedData[[#This Row],[Province]],'02_Lookup_Tables'!$D$2:$E$10,2, FALSE)</f>
        <v>Western Region</v>
      </c>
      <c r="U2714" t="str" cm="1">
        <f t="array" ref="U2714">_xlfn.IFS(CleanedData[[#This Row],[Purchase Amount]]&lt;500,"Low",
CleanedData[[#This Row],[Purchase Amount]]&lt;5000,"Medium",
TRUE,"High")</f>
        <v>Medium</v>
      </c>
      <c r="V2714" t="str">
        <f>TEXT(CleanedData[[#This Row],[Date]],"mmmm")</f>
        <v>June</v>
      </c>
      <c r="W2714" t="str">
        <f>"Q"&amp;ROUNDUP(MONTH(CleanedData[[#This Row],[Date]])/3,0)</f>
        <v>Q2</v>
      </c>
      <c r="X2714" t="str">
        <f>IF(CleanedData[[#This Row],[Purchase Amount]]&gt;=5000,"Yes","No")</f>
        <v>No</v>
      </c>
      <c r="Y2714">
        <f>IF(CleanedData[[#This Row],[Recommend]]="Yes",1,0)</f>
        <v>0</v>
      </c>
      <c r="Z2714" s="6">
        <f>CleanedData[[#This Row],[Purchase Amount]]*0.15</f>
        <v>676.14449999999999</v>
      </c>
      <c r="AA2714" s="6">
        <f>CleanedData[[#This Row],[Purchase Amount]]*1.15</f>
        <v>5183.7744999999995</v>
      </c>
    </row>
    <row r="2715" spans="1:27" x14ac:dyDescent="0.3">
      <c r="A2715">
        <v>3257</v>
      </c>
      <c r="B2715" t="s">
        <v>2940</v>
      </c>
      <c r="C2715" s="1">
        <v>45316</v>
      </c>
      <c r="D2715">
        <v>63</v>
      </c>
      <c r="E2715" t="s">
        <v>60</v>
      </c>
      <c r="F2715" t="s">
        <v>77</v>
      </c>
      <c r="G2715" t="s">
        <v>266</v>
      </c>
      <c r="H2715">
        <v>3</v>
      </c>
      <c r="I2715" t="s">
        <v>45</v>
      </c>
      <c r="J2715" t="s">
        <v>69</v>
      </c>
      <c r="K2715" t="s">
        <v>64</v>
      </c>
      <c r="L2715" t="s">
        <v>45</v>
      </c>
      <c r="M2715" t="s">
        <v>123</v>
      </c>
      <c r="N2715" t="s">
        <v>48</v>
      </c>
      <c r="O2715" t="s">
        <v>89</v>
      </c>
      <c r="P2715" t="s">
        <v>49</v>
      </c>
      <c r="Q2715" t="s">
        <v>50</v>
      </c>
      <c r="R2715" s="6">
        <f>_xlfn.XLOOKUP(CleanedData[[#This Row],[Product]],'02_Lookup_Tables'!$A$2:$A$126,'02_Lookup_Tables'!$B$2:$B$126)</f>
        <v>2951.61</v>
      </c>
      <c r="S2715" t="str">
        <f>VLOOKUP(CleanedData[[#This Row],[Product]],'02_Lookup_Tables'!$H$2:$I$126,2,FALSE)</f>
        <v>Beauty &amp; Personal Care</v>
      </c>
      <c r="T2715" t="str">
        <f>VLOOKUP(CleanedData[[#This Row],[Province]],'02_Lookup_Tables'!$D$2:$E$10,2, FALSE)</f>
        <v>Central Region</v>
      </c>
      <c r="U2715" t="str" cm="1">
        <f t="array" ref="U2715">_xlfn.IFS(CleanedData[[#This Row],[Purchase Amount]]&lt;500,"Low",
CleanedData[[#This Row],[Purchase Amount]]&lt;5000,"Medium",
TRUE,"High")</f>
        <v>Medium</v>
      </c>
      <c r="V2715" t="str">
        <f>TEXT(CleanedData[[#This Row],[Date]],"mmmm")</f>
        <v>January</v>
      </c>
      <c r="W2715" t="str">
        <f>"Q"&amp;ROUNDUP(MONTH(CleanedData[[#This Row],[Date]])/3,0)</f>
        <v>Q1</v>
      </c>
      <c r="X2715" t="str">
        <f>IF(CleanedData[[#This Row],[Purchase Amount]]&gt;=5000,"Yes","No")</f>
        <v>No</v>
      </c>
      <c r="Y2715">
        <f>IF(CleanedData[[#This Row],[Recommend]]="Yes",1,0)</f>
        <v>1</v>
      </c>
      <c r="Z2715" s="6">
        <f>CleanedData[[#This Row],[Purchase Amount]]*0.15</f>
        <v>442.74150000000003</v>
      </c>
      <c r="AA2715" s="6">
        <f>CleanedData[[#This Row],[Purchase Amount]]*1.15</f>
        <v>3394.3514999999998</v>
      </c>
    </row>
    <row r="2716" spans="1:27" x14ac:dyDescent="0.3">
      <c r="A2716">
        <v>3258</v>
      </c>
      <c r="B2716" t="s">
        <v>2941</v>
      </c>
      <c r="C2716" s="1">
        <v>45331</v>
      </c>
      <c r="D2716">
        <v>19</v>
      </c>
      <c r="E2716" t="s">
        <v>39</v>
      </c>
      <c r="F2716" t="s">
        <v>83</v>
      </c>
      <c r="G2716" t="s">
        <v>349</v>
      </c>
      <c r="H2716">
        <v>3</v>
      </c>
      <c r="I2716" t="s">
        <v>45</v>
      </c>
      <c r="J2716" t="s">
        <v>63</v>
      </c>
      <c r="K2716" t="s">
        <v>44</v>
      </c>
      <c r="L2716" t="s">
        <v>42</v>
      </c>
      <c r="M2716" t="s">
        <v>112</v>
      </c>
      <c r="N2716" t="s">
        <v>48</v>
      </c>
      <c r="O2716" t="s">
        <v>48</v>
      </c>
      <c r="P2716" t="s">
        <v>70</v>
      </c>
      <c r="Q2716" t="s">
        <v>66</v>
      </c>
      <c r="R2716" s="6">
        <f>_xlfn.XLOOKUP(CleanedData[[#This Row],[Product]],'02_Lookup_Tables'!$A$2:$A$126,'02_Lookup_Tables'!$B$2:$B$126)</f>
        <v>53.85</v>
      </c>
      <c r="S2716" t="str">
        <f>VLOOKUP(CleanedData[[#This Row],[Product]],'02_Lookup_Tables'!$H$2:$I$126,2,FALSE)</f>
        <v>Food</v>
      </c>
      <c r="T2716" t="str">
        <f>VLOOKUP(CleanedData[[#This Row],[Province]],'02_Lookup_Tables'!$D$2:$E$10,2, FALSE)</f>
        <v>Western Region</v>
      </c>
      <c r="U2716" t="str" cm="1">
        <f t="array" ref="U2716">_xlfn.IFS(CleanedData[[#This Row],[Purchase Amount]]&lt;500,"Low",
CleanedData[[#This Row],[Purchase Amount]]&lt;5000,"Medium",
TRUE,"High")</f>
        <v>Low</v>
      </c>
      <c r="V2716" t="str">
        <f>TEXT(CleanedData[[#This Row],[Date]],"mmmm")</f>
        <v>February</v>
      </c>
      <c r="W2716" t="str">
        <f>"Q"&amp;ROUNDUP(MONTH(CleanedData[[#This Row],[Date]])/3,0)</f>
        <v>Q1</v>
      </c>
      <c r="X2716" t="str">
        <f>IF(CleanedData[[#This Row],[Purchase Amount]]&gt;=5000,"Yes","No")</f>
        <v>No</v>
      </c>
      <c r="Y2716">
        <f>IF(CleanedData[[#This Row],[Recommend]]="Yes",1,0)</f>
        <v>1</v>
      </c>
      <c r="Z2716" s="6">
        <f>CleanedData[[#This Row],[Purchase Amount]]*0.15</f>
        <v>8.0775000000000006</v>
      </c>
      <c r="AA2716" s="6">
        <f>CleanedData[[#This Row],[Purchase Amount]]*1.15</f>
        <v>61.927499999999995</v>
      </c>
    </row>
    <row r="2717" spans="1:27" x14ac:dyDescent="0.3">
      <c r="A2717">
        <v>3259</v>
      </c>
      <c r="B2717" t="s">
        <v>2942</v>
      </c>
      <c r="C2717" s="1">
        <v>45377</v>
      </c>
      <c r="D2717">
        <v>64</v>
      </c>
      <c r="E2717" t="s">
        <v>52</v>
      </c>
      <c r="F2717" t="s">
        <v>83</v>
      </c>
      <c r="G2717" t="s">
        <v>73</v>
      </c>
      <c r="H2717">
        <v>3</v>
      </c>
      <c r="I2717" t="s">
        <v>42</v>
      </c>
      <c r="J2717" t="s">
        <v>63</v>
      </c>
      <c r="K2717" t="s">
        <v>55</v>
      </c>
      <c r="L2717" t="s">
        <v>45</v>
      </c>
      <c r="M2717" t="s">
        <v>147</v>
      </c>
      <c r="N2717" t="s">
        <v>48</v>
      </c>
      <c r="O2717" t="s">
        <v>148</v>
      </c>
      <c r="P2717" t="s">
        <v>49</v>
      </c>
      <c r="Q2717" t="s">
        <v>50</v>
      </c>
      <c r="R2717" s="6">
        <f>_xlfn.XLOOKUP(CleanedData[[#This Row],[Product]],'02_Lookup_Tables'!$A$2:$A$126,'02_Lookup_Tables'!$B$2:$B$126)</f>
        <v>84.23</v>
      </c>
      <c r="S2717" t="str">
        <f>VLOOKUP(CleanedData[[#This Row],[Product]],'02_Lookup_Tables'!$H$2:$I$126,2,FALSE)</f>
        <v>Food</v>
      </c>
      <c r="T2717" t="str">
        <f>VLOOKUP(CleanedData[[#This Row],[Province]],'02_Lookup_Tables'!$D$2:$E$10,2, FALSE)</f>
        <v>Western Region</v>
      </c>
      <c r="U2717" t="str" cm="1">
        <f t="array" ref="U2717">_xlfn.IFS(CleanedData[[#This Row],[Purchase Amount]]&lt;500,"Low",
CleanedData[[#This Row],[Purchase Amount]]&lt;5000,"Medium",
TRUE,"High")</f>
        <v>Low</v>
      </c>
      <c r="V2717" t="str">
        <f>TEXT(CleanedData[[#This Row],[Date]],"mmmm")</f>
        <v>March</v>
      </c>
      <c r="W2717" t="str">
        <f>"Q"&amp;ROUNDUP(MONTH(CleanedData[[#This Row],[Date]])/3,0)</f>
        <v>Q1</v>
      </c>
      <c r="X2717" t="str">
        <f>IF(CleanedData[[#This Row],[Purchase Amount]]&gt;=5000,"Yes","No")</f>
        <v>No</v>
      </c>
      <c r="Y2717">
        <f>IF(CleanedData[[#This Row],[Recommend]]="Yes",1,0)</f>
        <v>0</v>
      </c>
      <c r="Z2717" s="6">
        <f>CleanedData[[#This Row],[Purchase Amount]]*0.15</f>
        <v>12.634500000000001</v>
      </c>
      <c r="AA2717" s="6">
        <f>CleanedData[[#This Row],[Purchase Amount]]*1.15</f>
        <v>96.864499999999992</v>
      </c>
    </row>
    <row r="2718" spans="1:27" x14ac:dyDescent="0.3">
      <c r="A2718">
        <v>3260</v>
      </c>
      <c r="B2718" t="s">
        <v>2943</v>
      </c>
      <c r="C2718" s="1">
        <v>45982</v>
      </c>
      <c r="D2718">
        <v>41</v>
      </c>
      <c r="E2718" t="s">
        <v>52</v>
      </c>
      <c r="F2718" t="s">
        <v>83</v>
      </c>
      <c r="G2718" t="s">
        <v>131</v>
      </c>
      <c r="H2718">
        <v>3</v>
      </c>
      <c r="I2718" t="s">
        <v>42</v>
      </c>
      <c r="J2718" t="s">
        <v>63</v>
      </c>
      <c r="K2718" t="s">
        <v>44</v>
      </c>
      <c r="L2718" t="s">
        <v>45</v>
      </c>
      <c r="M2718" t="s">
        <v>100</v>
      </c>
      <c r="N2718" t="s">
        <v>48</v>
      </c>
      <c r="O2718" t="s">
        <v>48</v>
      </c>
      <c r="P2718" t="s">
        <v>70</v>
      </c>
      <c r="Q2718" t="s">
        <v>81</v>
      </c>
      <c r="R2718" s="6">
        <f>_xlfn.XLOOKUP(CleanedData[[#This Row],[Product]],'02_Lookup_Tables'!$A$2:$A$126,'02_Lookup_Tables'!$B$2:$B$126)</f>
        <v>369.57</v>
      </c>
      <c r="S2718" t="str">
        <f>VLOOKUP(CleanedData[[#This Row],[Product]],'02_Lookup_Tables'!$H$2:$I$126,2,FALSE)</f>
        <v>Accessories</v>
      </c>
      <c r="T2718" t="str">
        <f>VLOOKUP(CleanedData[[#This Row],[Province]],'02_Lookup_Tables'!$D$2:$E$10,2, FALSE)</f>
        <v>Western Region</v>
      </c>
      <c r="U2718" t="str" cm="1">
        <f t="array" ref="U2718">_xlfn.IFS(CleanedData[[#This Row],[Purchase Amount]]&lt;500,"Low",
CleanedData[[#This Row],[Purchase Amount]]&lt;5000,"Medium",
TRUE,"High")</f>
        <v>Low</v>
      </c>
      <c r="V2718" t="str">
        <f>TEXT(CleanedData[[#This Row],[Date]],"mmmm")</f>
        <v>November</v>
      </c>
      <c r="W2718" t="str">
        <f>"Q"&amp;ROUNDUP(MONTH(CleanedData[[#This Row],[Date]])/3,0)</f>
        <v>Q4</v>
      </c>
      <c r="X2718" t="str">
        <f>IF(CleanedData[[#This Row],[Purchase Amount]]&gt;=5000,"Yes","No")</f>
        <v>No</v>
      </c>
      <c r="Y2718">
        <f>IF(CleanedData[[#This Row],[Recommend]]="Yes",1,0)</f>
        <v>0</v>
      </c>
      <c r="Z2718" s="6">
        <f>CleanedData[[#This Row],[Purchase Amount]]*0.15</f>
        <v>55.435499999999998</v>
      </c>
      <c r="AA2718" s="6">
        <f>CleanedData[[#This Row],[Purchase Amount]]*1.15</f>
        <v>425.00549999999998</v>
      </c>
    </row>
    <row r="2719" spans="1:27" x14ac:dyDescent="0.3">
      <c r="A2719">
        <v>3261</v>
      </c>
      <c r="B2719" t="s">
        <v>2944</v>
      </c>
      <c r="C2719" s="1">
        <v>45616</v>
      </c>
      <c r="D2719">
        <v>22</v>
      </c>
      <c r="E2719" t="s">
        <v>39</v>
      </c>
      <c r="F2719" t="s">
        <v>40</v>
      </c>
      <c r="G2719" t="s">
        <v>144</v>
      </c>
      <c r="H2719">
        <v>1</v>
      </c>
      <c r="I2719" t="s">
        <v>45</v>
      </c>
      <c r="J2719" t="s">
        <v>54</v>
      </c>
      <c r="K2719" t="s">
        <v>44</v>
      </c>
      <c r="L2719" t="s">
        <v>42</v>
      </c>
      <c r="M2719" t="s">
        <v>106</v>
      </c>
      <c r="N2719" t="s">
        <v>80</v>
      </c>
      <c r="O2719" t="s">
        <v>148</v>
      </c>
      <c r="P2719" t="s">
        <v>70</v>
      </c>
      <c r="Q2719" t="s">
        <v>66</v>
      </c>
      <c r="R2719" s="6">
        <f>_xlfn.XLOOKUP(CleanedData[[#This Row],[Product]],'02_Lookup_Tables'!$A$2:$A$126,'02_Lookup_Tables'!$B$2:$B$126)</f>
        <v>4455.18</v>
      </c>
      <c r="S2719" t="str">
        <f>VLOOKUP(CleanedData[[#This Row],[Product]],'02_Lookup_Tables'!$H$2:$I$126,2,FALSE)</f>
        <v>Sports &amp; Outdoors</v>
      </c>
      <c r="T2719" t="str">
        <f>VLOOKUP(CleanedData[[#This Row],[Province]],'02_Lookup_Tables'!$D$2:$E$10,2, FALSE)</f>
        <v>Northern Region</v>
      </c>
      <c r="U2719" t="str" cm="1">
        <f t="array" ref="U2719">_xlfn.IFS(CleanedData[[#This Row],[Purchase Amount]]&lt;500,"Low",
CleanedData[[#This Row],[Purchase Amount]]&lt;5000,"Medium",
TRUE,"High")</f>
        <v>Medium</v>
      </c>
      <c r="V2719" t="str">
        <f>TEXT(CleanedData[[#This Row],[Date]],"mmmm")</f>
        <v>November</v>
      </c>
      <c r="W2719" t="str">
        <f>"Q"&amp;ROUNDUP(MONTH(CleanedData[[#This Row],[Date]])/3,0)</f>
        <v>Q4</v>
      </c>
      <c r="X2719" t="str">
        <f>IF(CleanedData[[#This Row],[Purchase Amount]]&gt;=5000,"Yes","No")</f>
        <v>No</v>
      </c>
      <c r="Y2719">
        <f>IF(CleanedData[[#This Row],[Recommend]]="Yes",1,0)</f>
        <v>1</v>
      </c>
      <c r="Z2719" s="6">
        <f>CleanedData[[#This Row],[Purchase Amount]]*0.15</f>
        <v>668.27700000000004</v>
      </c>
      <c r="AA2719" s="6">
        <f>CleanedData[[#This Row],[Purchase Amount]]*1.15</f>
        <v>5123.4570000000003</v>
      </c>
    </row>
    <row r="2720" spans="1:27" x14ac:dyDescent="0.3">
      <c r="A2720">
        <v>3262</v>
      </c>
      <c r="B2720" t="s">
        <v>2945</v>
      </c>
      <c r="C2720" s="1">
        <v>45520</v>
      </c>
      <c r="D2720">
        <v>45</v>
      </c>
      <c r="E2720" t="s">
        <v>60</v>
      </c>
      <c r="F2720" t="s">
        <v>40</v>
      </c>
      <c r="G2720" t="s">
        <v>1139</v>
      </c>
      <c r="H2720">
        <v>2</v>
      </c>
      <c r="I2720" t="s">
        <v>42</v>
      </c>
      <c r="J2720" t="s">
        <v>69</v>
      </c>
      <c r="K2720" t="s">
        <v>64</v>
      </c>
      <c r="L2720" t="s">
        <v>45</v>
      </c>
      <c r="M2720" t="s">
        <v>231</v>
      </c>
      <c r="N2720" t="s">
        <v>47</v>
      </c>
      <c r="O2720" t="s">
        <v>89</v>
      </c>
      <c r="P2720" t="s">
        <v>49</v>
      </c>
      <c r="Q2720" t="s">
        <v>93</v>
      </c>
      <c r="R2720" s="6">
        <f>_xlfn.XLOOKUP(CleanedData[[#This Row],[Product]],'02_Lookup_Tables'!$A$2:$A$126,'02_Lookup_Tables'!$B$2:$B$126)</f>
        <v>2977.47</v>
      </c>
      <c r="S2720" t="str">
        <f>VLOOKUP(CleanedData[[#This Row],[Product]],'02_Lookup_Tables'!$H$2:$I$126,2,FALSE)</f>
        <v>Home &amp; Living</v>
      </c>
      <c r="T2720" t="str">
        <f>VLOOKUP(CleanedData[[#This Row],[Province]],'02_Lookup_Tables'!$D$2:$E$10,2, FALSE)</f>
        <v>Northern Region</v>
      </c>
      <c r="U2720" t="str" cm="1">
        <f t="array" ref="U2720">_xlfn.IFS(CleanedData[[#This Row],[Purchase Amount]]&lt;500,"Low",
CleanedData[[#This Row],[Purchase Amount]]&lt;5000,"Medium",
TRUE,"High")</f>
        <v>Medium</v>
      </c>
      <c r="V2720" t="str">
        <f>TEXT(CleanedData[[#This Row],[Date]],"mmmm")</f>
        <v>August</v>
      </c>
      <c r="W2720" t="str">
        <f>"Q"&amp;ROUNDUP(MONTH(CleanedData[[#This Row],[Date]])/3,0)</f>
        <v>Q3</v>
      </c>
      <c r="X2720" t="str">
        <f>IF(CleanedData[[#This Row],[Purchase Amount]]&gt;=5000,"Yes","No")</f>
        <v>No</v>
      </c>
      <c r="Y2720">
        <f>IF(CleanedData[[#This Row],[Recommend]]="Yes",1,0)</f>
        <v>0</v>
      </c>
      <c r="Z2720" s="6">
        <f>CleanedData[[#This Row],[Purchase Amount]]*0.15</f>
        <v>446.62049999999994</v>
      </c>
      <c r="AA2720" s="6">
        <f>CleanedData[[#This Row],[Purchase Amount]]*1.15</f>
        <v>3424.0904999999993</v>
      </c>
    </row>
    <row r="2721" spans="1:27" x14ac:dyDescent="0.3">
      <c r="A2721">
        <v>3263</v>
      </c>
      <c r="B2721" t="s">
        <v>2946</v>
      </c>
      <c r="C2721" s="1">
        <v>45441</v>
      </c>
      <c r="D2721">
        <v>36</v>
      </c>
      <c r="E2721" t="s">
        <v>60</v>
      </c>
      <c r="F2721" t="s">
        <v>125</v>
      </c>
      <c r="G2721" t="s">
        <v>233</v>
      </c>
      <c r="H2721">
        <v>4</v>
      </c>
      <c r="I2721" t="s">
        <v>42</v>
      </c>
      <c r="J2721" t="s">
        <v>74</v>
      </c>
      <c r="K2721" t="s">
        <v>64</v>
      </c>
      <c r="L2721" t="s">
        <v>45</v>
      </c>
      <c r="M2721" t="s">
        <v>136</v>
      </c>
      <c r="N2721" t="s">
        <v>96</v>
      </c>
      <c r="O2721" t="s">
        <v>89</v>
      </c>
      <c r="P2721" t="s">
        <v>70</v>
      </c>
      <c r="Q2721" t="s">
        <v>81</v>
      </c>
      <c r="R2721" s="6">
        <f>_xlfn.XLOOKUP(CleanedData[[#This Row],[Product]],'02_Lookup_Tables'!$A$2:$A$126,'02_Lookup_Tables'!$B$2:$B$126)</f>
        <v>324.35000000000002</v>
      </c>
      <c r="S2721" t="str">
        <f>VLOOKUP(CleanedData[[#This Row],[Product]],'02_Lookup_Tables'!$H$2:$I$126,2,FALSE)</f>
        <v>Apparel</v>
      </c>
      <c r="T2721" t="str">
        <f>VLOOKUP(CleanedData[[#This Row],[Province]],'02_Lookup_Tables'!$D$2:$E$10,2, FALSE)</f>
        <v>Western Region</v>
      </c>
      <c r="U2721" t="str" cm="1">
        <f t="array" ref="U2721">_xlfn.IFS(CleanedData[[#This Row],[Purchase Amount]]&lt;500,"Low",
CleanedData[[#This Row],[Purchase Amount]]&lt;5000,"Medium",
TRUE,"High")</f>
        <v>Low</v>
      </c>
      <c r="V2721" t="str">
        <f>TEXT(CleanedData[[#This Row],[Date]],"mmmm")</f>
        <v>May</v>
      </c>
      <c r="W2721" t="str">
        <f>"Q"&amp;ROUNDUP(MONTH(CleanedData[[#This Row],[Date]])/3,0)</f>
        <v>Q2</v>
      </c>
      <c r="X2721" t="str">
        <f>IF(CleanedData[[#This Row],[Purchase Amount]]&gt;=5000,"Yes","No")</f>
        <v>No</v>
      </c>
      <c r="Y2721">
        <f>IF(CleanedData[[#This Row],[Recommend]]="Yes",1,0)</f>
        <v>0</v>
      </c>
      <c r="Z2721" s="6">
        <f>CleanedData[[#This Row],[Purchase Amount]]*0.15</f>
        <v>48.652500000000003</v>
      </c>
      <c r="AA2721" s="6">
        <f>CleanedData[[#This Row],[Purchase Amount]]*1.15</f>
        <v>373.0025</v>
      </c>
    </row>
    <row r="2722" spans="1:27" x14ac:dyDescent="0.3">
      <c r="A2722">
        <v>3264</v>
      </c>
      <c r="B2722" t="s">
        <v>2947</v>
      </c>
      <c r="C2722" s="1">
        <v>45664</v>
      </c>
      <c r="D2722">
        <v>20</v>
      </c>
      <c r="E2722" t="s">
        <v>39</v>
      </c>
      <c r="F2722" t="s">
        <v>125</v>
      </c>
      <c r="G2722" t="s">
        <v>114</v>
      </c>
      <c r="H2722">
        <v>3</v>
      </c>
      <c r="I2722" t="s">
        <v>45</v>
      </c>
      <c r="J2722" t="s">
        <v>74</v>
      </c>
      <c r="K2722" t="s">
        <v>64</v>
      </c>
      <c r="L2722" t="s">
        <v>45</v>
      </c>
      <c r="M2722" t="s">
        <v>236</v>
      </c>
      <c r="N2722" t="s">
        <v>48</v>
      </c>
      <c r="O2722" t="s">
        <v>89</v>
      </c>
      <c r="P2722" t="s">
        <v>49</v>
      </c>
      <c r="Q2722" t="s">
        <v>66</v>
      </c>
      <c r="R2722" s="6">
        <f>_xlfn.XLOOKUP(CleanedData[[#This Row],[Product]],'02_Lookup_Tables'!$A$2:$A$126,'02_Lookup_Tables'!$B$2:$B$126)</f>
        <v>1440.59</v>
      </c>
      <c r="S2722" t="str">
        <f>VLOOKUP(CleanedData[[#This Row],[Product]],'02_Lookup_Tables'!$H$2:$I$126,2,FALSE)</f>
        <v>Beauty &amp; Personal Care</v>
      </c>
      <c r="T2722" t="str">
        <f>VLOOKUP(CleanedData[[#This Row],[Province]],'02_Lookup_Tables'!$D$2:$E$10,2, FALSE)</f>
        <v>Western Region</v>
      </c>
      <c r="U2722" t="str" cm="1">
        <f t="array" ref="U2722">_xlfn.IFS(CleanedData[[#This Row],[Purchase Amount]]&lt;500,"Low",
CleanedData[[#This Row],[Purchase Amount]]&lt;5000,"Medium",
TRUE,"High")</f>
        <v>Medium</v>
      </c>
      <c r="V2722" t="str">
        <f>TEXT(CleanedData[[#This Row],[Date]],"mmmm")</f>
        <v>January</v>
      </c>
      <c r="W2722" t="str">
        <f>"Q"&amp;ROUNDUP(MONTH(CleanedData[[#This Row],[Date]])/3,0)</f>
        <v>Q1</v>
      </c>
      <c r="X2722" t="str">
        <f>IF(CleanedData[[#This Row],[Purchase Amount]]&gt;=5000,"Yes","No")</f>
        <v>No</v>
      </c>
      <c r="Y2722">
        <f>IF(CleanedData[[#This Row],[Recommend]]="Yes",1,0)</f>
        <v>1</v>
      </c>
      <c r="Z2722" s="6">
        <f>CleanedData[[#This Row],[Purchase Amount]]*0.15</f>
        <v>216.08849999999998</v>
      </c>
      <c r="AA2722" s="6">
        <f>CleanedData[[#This Row],[Purchase Amount]]*1.15</f>
        <v>1656.6784999999998</v>
      </c>
    </row>
    <row r="2723" spans="1:27" x14ac:dyDescent="0.3">
      <c r="A2723">
        <v>3265</v>
      </c>
      <c r="B2723" t="s">
        <v>2948</v>
      </c>
      <c r="C2723" s="1">
        <v>45476</v>
      </c>
      <c r="D2723">
        <v>67</v>
      </c>
      <c r="E2723" t="s">
        <v>52</v>
      </c>
      <c r="F2723" t="s">
        <v>77</v>
      </c>
      <c r="G2723" t="s">
        <v>87</v>
      </c>
      <c r="H2723">
        <v>2</v>
      </c>
      <c r="I2723" t="s">
        <v>42</v>
      </c>
      <c r="J2723" t="s">
        <v>43</v>
      </c>
      <c r="K2723" t="s">
        <v>44</v>
      </c>
      <c r="L2723" t="s">
        <v>42</v>
      </c>
      <c r="M2723" t="s">
        <v>123</v>
      </c>
      <c r="N2723" t="s">
        <v>47</v>
      </c>
      <c r="O2723" t="s">
        <v>89</v>
      </c>
      <c r="P2723" t="s">
        <v>49</v>
      </c>
      <c r="Q2723" t="s">
        <v>97</v>
      </c>
      <c r="R2723" s="6">
        <f>_xlfn.XLOOKUP(CleanedData[[#This Row],[Product]],'02_Lookup_Tables'!$A$2:$A$126,'02_Lookup_Tables'!$B$2:$B$126)</f>
        <v>409.06</v>
      </c>
      <c r="S2723" t="str">
        <f>VLOOKUP(CleanedData[[#This Row],[Product]],'02_Lookup_Tables'!$H$2:$I$126,2,FALSE)</f>
        <v>Home Devices</v>
      </c>
      <c r="T2723" t="str">
        <f>VLOOKUP(CleanedData[[#This Row],[Province]],'02_Lookup_Tables'!$D$2:$E$10,2, FALSE)</f>
        <v>Central Region</v>
      </c>
      <c r="U2723" t="str" cm="1">
        <f t="array" ref="U2723">_xlfn.IFS(CleanedData[[#This Row],[Purchase Amount]]&lt;500,"Low",
CleanedData[[#This Row],[Purchase Amount]]&lt;5000,"Medium",
TRUE,"High")</f>
        <v>Low</v>
      </c>
      <c r="V2723" t="str">
        <f>TEXT(CleanedData[[#This Row],[Date]],"mmmm")</f>
        <v>July</v>
      </c>
      <c r="W2723" t="str">
        <f>"Q"&amp;ROUNDUP(MONTH(CleanedData[[#This Row],[Date]])/3,0)</f>
        <v>Q3</v>
      </c>
      <c r="X2723" t="str">
        <f>IF(CleanedData[[#This Row],[Purchase Amount]]&gt;=5000,"Yes","No")</f>
        <v>No</v>
      </c>
      <c r="Y2723">
        <f>IF(CleanedData[[#This Row],[Recommend]]="Yes",1,0)</f>
        <v>0</v>
      </c>
      <c r="Z2723" s="6">
        <f>CleanedData[[#This Row],[Purchase Amount]]*0.15</f>
        <v>61.358999999999995</v>
      </c>
      <c r="AA2723" s="6">
        <f>CleanedData[[#This Row],[Purchase Amount]]*1.15</f>
        <v>470.41899999999998</v>
      </c>
    </row>
    <row r="2724" spans="1:27" x14ac:dyDescent="0.3">
      <c r="A2724">
        <v>3266</v>
      </c>
      <c r="B2724" t="s">
        <v>2949</v>
      </c>
      <c r="C2724" s="1">
        <v>45860</v>
      </c>
      <c r="D2724">
        <v>39</v>
      </c>
      <c r="E2724" t="s">
        <v>52</v>
      </c>
      <c r="F2724" t="s">
        <v>83</v>
      </c>
      <c r="G2724" t="s">
        <v>168</v>
      </c>
      <c r="H2724">
        <v>1</v>
      </c>
      <c r="I2724" t="s">
        <v>45</v>
      </c>
      <c r="J2724" t="s">
        <v>54</v>
      </c>
      <c r="K2724" t="s">
        <v>55</v>
      </c>
      <c r="L2724" t="s">
        <v>45</v>
      </c>
      <c r="M2724" t="s">
        <v>147</v>
      </c>
      <c r="N2724" t="s">
        <v>80</v>
      </c>
      <c r="O2724" t="s">
        <v>148</v>
      </c>
      <c r="P2724" t="s">
        <v>70</v>
      </c>
      <c r="Q2724" t="s">
        <v>81</v>
      </c>
      <c r="R2724" s="6">
        <f>_xlfn.XLOOKUP(CleanedData[[#This Row],[Product]],'02_Lookup_Tables'!$A$2:$A$126,'02_Lookup_Tables'!$B$2:$B$126)</f>
        <v>14729.04</v>
      </c>
      <c r="S2724" t="str">
        <f>VLOOKUP(CleanedData[[#This Row],[Product]],'02_Lookup_Tables'!$H$2:$I$126,2,FALSE)</f>
        <v>Electronics</v>
      </c>
      <c r="T2724" t="str">
        <f>VLOOKUP(CleanedData[[#This Row],[Province]],'02_Lookup_Tables'!$D$2:$E$10,2, FALSE)</f>
        <v>Western Region</v>
      </c>
      <c r="U2724" t="str" cm="1">
        <f t="array" ref="U2724">_xlfn.IFS(CleanedData[[#This Row],[Purchase Amount]]&lt;500,"Low",
CleanedData[[#This Row],[Purchase Amount]]&lt;5000,"Medium",
TRUE,"High")</f>
        <v>High</v>
      </c>
      <c r="V2724" t="str">
        <f>TEXT(CleanedData[[#This Row],[Date]],"mmmm")</f>
        <v>July</v>
      </c>
      <c r="W2724" t="str">
        <f>"Q"&amp;ROUNDUP(MONTH(CleanedData[[#This Row],[Date]])/3,0)</f>
        <v>Q3</v>
      </c>
      <c r="X2724" t="str">
        <f>IF(CleanedData[[#This Row],[Purchase Amount]]&gt;=5000,"Yes","No")</f>
        <v>Yes</v>
      </c>
      <c r="Y2724">
        <f>IF(CleanedData[[#This Row],[Recommend]]="Yes",1,0)</f>
        <v>1</v>
      </c>
      <c r="Z2724" s="6">
        <f>CleanedData[[#This Row],[Purchase Amount]]*0.15</f>
        <v>2209.3560000000002</v>
      </c>
      <c r="AA2724" s="6">
        <f>CleanedData[[#This Row],[Purchase Amount]]*1.15</f>
        <v>16938.396000000001</v>
      </c>
    </row>
    <row r="2725" spans="1:27" x14ac:dyDescent="0.3">
      <c r="A2725">
        <v>3268</v>
      </c>
      <c r="B2725" t="s">
        <v>2950</v>
      </c>
      <c r="C2725" s="1">
        <v>45637</v>
      </c>
      <c r="D2725">
        <v>18</v>
      </c>
      <c r="E2725" t="s">
        <v>60</v>
      </c>
      <c r="F2725" t="s">
        <v>68</v>
      </c>
      <c r="G2725" t="s">
        <v>233</v>
      </c>
      <c r="H2725">
        <v>3</v>
      </c>
      <c r="I2725" t="s">
        <v>45</v>
      </c>
      <c r="J2725" t="s">
        <v>63</v>
      </c>
      <c r="K2725" t="s">
        <v>55</v>
      </c>
      <c r="L2725" t="s">
        <v>45</v>
      </c>
      <c r="M2725" t="s">
        <v>156</v>
      </c>
      <c r="N2725" t="s">
        <v>48</v>
      </c>
      <c r="O2725" t="s">
        <v>148</v>
      </c>
      <c r="P2725" t="s">
        <v>49</v>
      </c>
      <c r="Q2725" t="s">
        <v>66</v>
      </c>
      <c r="R2725" s="6">
        <f>_xlfn.XLOOKUP(CleanedData[[#This Row],[Product]],'02_Lookup_Tables'!$A$2:$A$126,'02_Lookup_Tables'!$B$2:$B$126)</f>
        <v>324.35000000000002</v>
      </c>
      <c r="S2725" t="str">
        <f>VLOOKUP(CleanedData[[#This Row],[Product]],'02_Lookup_Tables'!$H$2:$I$126,2,FALSE)</f>
        <v>Apparel</v>
      </c>
      <c r="T2725" t="str">
        <f>VLOOKUP(CleanedData[[#This Row],[Province]],'02_Lookup_Tables'!$D$2:$E$10,2, FALSE)</f>
        <v>Northern Region</v>
      </c>
      <c r="U2725" t="str" cm="1">
        <f t="array" ref="U2725">_xlfn.IFS(CleanedData[[#This Row],[Purchase Amount]]&lt;500,"Low",
CleanedData[[#This Row],[Purchase Amount]]&lt;5000,"Medium",
TRUE,"High")</f>
        <v>Low</v>
      </c>
      <c r="V2725" t="str">
        <f>TEXT(CleanedData[[#This Row],[Date]],"mmmm")</f>
        <v>December</v>
      </c>
      <c r="W2725" t="str">
        <f>"Q"&amp;ROUNDUP(MONTH(CleanedData[[#This Row],[Date]])/3,0)</f>
        <v>Q4</v>
      </c>
      <c r="X2725" t="str">
        <f>IF(CleanedData[[#This Row],[Purchase Amount]]&gt;=5000,"Yes","No")</f>
        <v>No</v>
      </c>
      <c r="Y2725">
        <f>IF(CleanedData[[#This Row],[Recommend]]="Yes",1,0)</f>
        <v>1</v>
      </c>
      <c r="Z2725" s="6">
        <f>CleanedData[[#This Row],[Purchase Amount]]*0.15</f>
        <v>48.652500000000003</v>
      </c>
      <c r="AA2725" s="6">
        <f>CleanedData[[#This Row],[Purchase Amount]]*1.15</f>
        <v>373.0025</v>
      </c>
    </row>
    <row r="2726" spans="1:27" x14ac:dyDescent="0.3">
      <c r="A2726">
        <v>3269</v>
      </c>
      <c r="B2726" t="s">
        <v>2951</v>
      </c>
      <c r="C2726" s="1">
        <v>45648</v>
      </c>
      <c r="D2726">
        <v>45</v>
      </c>
      <c r="E2726" t="s">
        <v>52</v>
      </c>
      <c r="F2726" t="s">
        <v>108</v>
      </c>
      <c r="G2726" t="s">
        <v>91</v>
      </c>
      <c r="H2726">
        <v>1</v>
      </c>
      <c r="I2726" t="s">
        <v>45</v>
      </c>
      <c r="J2726" t="s">
        <v>74</v>
      </c>
      <c r="K2726" t="s">
        <v>44</v>
      </c>
      <c r="L2726" t="s">
        <v>45</v>
      </c>
      <c r="M2726" t="s">
        <v>123</v>
      </c>
      <c r="N2726" t="s">
        <v>80</v>
      </c>
      <c r="O2726" t="s">
        <v>89</v>
      </c>
      <c r="P2726" t="s">
        <v>49</v>
      </c>
      <c r="Q2726" t="s">
        <v>93</v>
      </c>
      <c r="R2726" s="6">
        <f>_xlfn.XLOOKUP(CleanedData[[#This Row],[Product]],'02_Lookup_Tables'!$A$2:$A$126,'02_Lookup_Tables'!$B$2:$B$126)</f>
        <v>1370.56</v>
      </c>
      <c r="S2726" t="str">
        <f>VLOOKUP(CleanedData[[#This Row],[Product]],'02_Lookup_Tables'!$H$2:$I$126,2,FALSE)</f>
        <v>Electronics</v>
      </c>
      <c r="T2726" t="str">
        <f>VLOOKUP(CleanedData[[#This Row],[Province]],'02_Lookup_Tables'!$D$2:$E$10,2, FALSE)</f>
        <v>Gauteng Region</v>
      </c>
      <c r="U2726" t="str" cm="1">
        <f t="array" ref="U2726">_xlfn.IFS(CleanedData[[#This Row],[Purchase Amount]]&lt;500,"Low",
CleanedData[[#This Row],[Purchase Amount]]&lt;5000,"Medium",
TRUE,"High")</f>
        <v>Medium</v>
      </c>
      <c r="V2726" t="str">
        <f>TEXT(CleanedData[[#This Row],[Date]],"mmmm")</f>
        <v>December</v>
      </c>
      <c r="W2726" t="str">
        <f>"Q"&amp;ROUNDUP(MONTH(CleanedData[[#This Row],[Date]])/3,0)</f>
        <v>Q4</v>
      </c>
      <c r="X2726" t="str">
        <f>IF(CleanedData[[#This Row],[Purchase Amount]]&gt;=5000,"Yes","No")</f>
        <v>No</v>
      </c>
      <c r="Y2726">
        <f>IF(CleanedData[[#This Row],[Recommend]]="Yes",1,0)</f>
        <v>1</v>
      </c>
      <c r="Z2726" s="6">
        <f>CleanedData[[#This Row],[Purchase Amount]]*0.15</f>
        <v>205.58399999999997</v>
      </c>
      <c r="AA2726" s="6">
        <f>CleanedData[[#This Row],[Purchase Amount]]*1.15</f>
        <v>1576.1439999999998</v>
      </c>
    </row>
    <row r="2727" spans="1:27" x14ac:dyDescent="0.3">
      <c r="A2727">
        <v>3270</v>
      </c>
      <c r="B2727" t="s">
        <v>2952</v>
      </c>
      <c r="C2727" s="1">
        <v>45773</v>
      </c>
      <c r="D2727">
        <v>34</v>
      </c>
      <c r="E2727" t="s">
        <v>39</v>
      </c>
      <c r="F2727" t="s">
        <v>40</v>
      </c>
      <c r="G2727" t="s">
        <v>336</v>
      </c>
      <c r="H2727">
        <v>1</v>
      </c>
      <c r="I2727" t="s">
        <v>45</v>
      </c>
      <c r="J2727" t="s">
        <v>43</v>
      </c>
      <c r="K2727" t="s">
        <v>64</v>
      </c>
      <c r="L2727" t="s">
        <v>42</v>
      </c>
      <c r="M2727" t="s">
        <v>100</v>
      </c>
      <c r="N2727" t="s">
        <v>80</v>
      </c>
      <c r="O2727" t="s">
        <v>48</v>
      </c>
      <c r="P2727" t="s">
        <v>49</v>
      </c>
      <c r="Q2727" t="s">
        <v>58</v>
      </c>
      <c r="R2727" s="6">
        <f>_xlfn.XLOOKUP(CleanedData[[#This Row],[Product]],'02_Lookup_Tables'!$A$2:$A$126,'02_Lookup_Tables'!$B$2:$B$126)</f>
        <v>812.2</v>
      </c>
      <c r="S2727" t="str">
        <f>VLOOKUP(CleanedData[[#This Row],[Product]],'02_Lookup_Tables'!$H$2:$I$126,2,FALSE)</f>
        <v>Sports &amp; Outdoors</v>
      </c>
      <c r="T2727" t="str">
        <f>VLOOKUP(CleanedData[[#This Row],[Province]],'02_Lookup_Tables'!$D$2:$E$10,2, FALSE)</f>
        <v>Northern Region</v>
      </c>
      <c r="U2727" t="str" cm="1">
        <f t="array" ref="U2727">_xlfn.IFS(CleanedData[[#This Row],[Purchase Amount]]&lt;500,"Low",
CleanedData[[#This Row],[Purchase Amount]]&lt;5000,"Medium",
TRUE,"High")</f>
        <v>Medium</v>
      </c>
      <c r="V2727" t="str">
        <f>TEXT(CleanedData[[#This Row],[Date]],"mmmm")</f>
        <v>April</v>
      </c>
      <c r="W2727" t="str">
        <f>"Q"&amp;ROUNDUP(MONTH(CleanedData[[#This Row],[Date]])/3,0)</f>
        <v>Q2</v>
      </c>
      <c r="X2727" t="str">
        <f>IF(CleanedData[[#This Row],[Purchase Amount]]&gt;=5000,"Yes","No")</f>
        <v>No</v>
      </c>
      <c r="Y2727">
        <f>IF(CleanedData[[#This Row],[Recommend]]="Yes",1,0)</f>
        <v>1</v>
      </c>
      <c r="Z2727" s="6">
        <f>CleanedData[[#This Row],[Purchase Amount]]*0.15</f>
        <v>121.83</v>
      </c>
      <c r="AA2727" s="6">
        <f>CleanedData[[#This Row],[Purchase Amount]]*1.15</f>
        <v>934.03</v>
      </c>
    </row>
    <row r="2728" spans="1:27" x14ac:dyDescent="0.3">
      <c r="A2728">
        <v>3271</v>
      </c>
      <c r="B2728" t="s">
        <v>2953</v>
      </c>
      <c r="C2728" s="1">
        <v>45767</v>
      </c>
      <c r="E2728" t="s">
        <v>60</v>
      </c>
      <c r="F2728" t="s">
        <v>108</v>
      </c>
      <c r="G2728" t="s">
        <v>391</v>
      </c>
      <c r="H2728">
        <v>5</v>
      </c>
      <c r="I2728" t="s">
        <v>45</v>
      </c>
      <c r="J2728" t="s">
        <v>63</v>
      </c>
      <c r="K2728" t="s">
        <v>55</v>
      </c>
      <c r="L2728" t="s">
        <v>42</v>
      </c>
      <c r="M2728" t="s">
        <v>151</v>
      </c>
      <c r="N2728" t="s">
        <v>57</v>
      </c>
      <c r="O2728" t="s">
        <v>89</v>
      </c>
      <c r="P2728" t="s">
        <v>70</v>
      </c>
      <c r="Q2728" t="s">
        <v>166</v>
      </c>
      <c r="R2728" s="6">
        <f>_xlfn.XLOOKUP(CleanedData[[#This Row],[Product]],'02_Lookup_Tables'!$A$2:$A$126,'02_Lookup_Tables'!$B$2:$B$126)</f>
        <v>886.51</v>
      </c>
      <c r="S2728" t="str">
        <f>VLOOKUP(CleanedData[[#This Row],[Product]],'02_Lookup_Tables'!$H$2:$I$126,2,FALSE)</f>
        <v>Beauty &amp; Personal Care</v>
      </c>
      <c r="T2728" t="str">
        <f>VLOOKUP(CleanedData[[#This Row],[Province]],'02_Lookup_Tables'!$D$2:$E$10,2, FALSE)</f>
        <v>Gauteng Region</v>
      </c>
      <c r="U2728" t="str" cm="1">
        <f t="array" ref="U2728">_xlfn.IFS(CleanedData[[#This Row],[Purchase Amount]]&lt;500,"Low",
CleanedData[[#This Row],[Purchase Amount]]&lt;5000,"Medium",
TRUE,"High")</f>
        <v>Medium</v>
      </c>
      <c r="V2728" t="str">
        <f>TEXT(CleanedData[[#This Row],[Date]],"mmmm")</f>
        <v>April</v>
      </c>
      <c r="W2728" t="str">
        <f>"Q"&amp;ROUNDUP(MONTH(CleanedData[[#This Row],[Date]])/3,0)</f>
        <v>Q2</v>
      </c>
      <c r="X2728" t="str">
        <f>IF(CleanedData[[#This Row],[Purchase Amount]]&gt;=5000,"Yes","No")</f>
        <v>No</v>
      </c>
      <c r="Y2728">
        <f>IF(CleanedData[[#This Row],[Recommend]]="Yes",1,0)</f>
        <v>1</v>
      </c>
      <c r="Z2728" s="6">
        <f>CleanedData[[#This Row],[Purchase Amount]]*0.15</f>
        <v>132.97649999999999</v>
      </c>
      <c r="AA2728" s="6">
        <f>CleanedData[[#This Row],[Purchase Amount]]*1.15</f>
        <v>1019.4864999999999</v>
      </c>
    </row>
    <row r="2729" spans="1:27" x14ac:dyDescent="0.3">
      <c r="A2729">
        <v>3272</v>
      </c>
      <c r="B2729" t="s">
        <v>2954</v>
      </c>
      <c r="C2729" s="1">
        <v>45404</v>
      </c>
      <c r="D2729">
        <v>73</v>
      </c>
      <c r="E2729" t="s">
        <v>60</v>
      </c>
      <c r="F2729" t="s">
        <v>61</v>
      </c>
      <c r="G2729" t="s">
        <v>391</v>
      </c>
      <c r="H2729">
        <v>2</v>
      </c>
      <c r="I2729" t="s">
        <v>45</v>
      </c>
      <c r="J2729" t="s">
        <v>69</v>
      </c>
      <c r="K2729" t="s">
        <v>64</v>
      </c>
      <c r="L2729" t="s">
        <v>42</v>
      </c>
      <c r="M2729" t="s">
        <v>180</v>
      </c>
      <c r="N2729" t="s">
        <v>47</v>
      </c>
      <c r="O2729" t="s">
        <v>89</v>
      </c>
      <c r="P2729" t="s">
        <v>49</v>
      </c>
      <c r="Q2729" t="s">
        <v>97</v>
      </c>
      <c r="R2729" s="6">
        <f>_xlfn.XLOOKUP(CleanedData[[#This Row],[Product]],'02_Lookup_Tables'!$A$2:$A$126,'02_Lookup_Tables'!$B$2:$B$126)</f>
        <v>886.51</v>
      </c>
      <c r="S2729" t="str">
        <f>VLOOKUP(CleanedData[[#This Row],[Product]],'02_Lookup_Tables'!$H$2:$I$126,2,FALSE)</f>
        <v>Beauty &amp; Personal Care</v>
      </c>
      <c r="T2729" t="str">
        <f>VLOOKUP(CleanedData[[#This Row],[Province]],'02_Lookup_Tables'!$D$2:$E$10,2, FALSE)</f>
        <v>Southern Region</v>
      </c>
      <c r="U2729" t="str" cm="1">
        <f t="array" ref="U2729">_xlfn.IFS(CleanedData[[#This Row],[Purchase Amount]]&lt;500,"Low",
CleanedData[[#This Row],[Purchase Amount]]&lt;5000,"Medium",
TRUE,"High")</f>
        <v>Medium</v>
      </c>
      <c r="V2729" t="str">
        <f>TEXT(CleanedData[[#This Row],[Date]],"mmmm")</f>
        <v>April</v>
      </c>
      <c r="W2729" t="str">
        <f>"Q"&amp;ROUNDUP(MONTH(CleanedData[[#This Row],[Date]])/3,0)</f>
        <v>Q2</v>
      </c>
      <c r="X2729" t="str">
        <f>IF(CleanedData[[#This Row],[Purchase Amount]]&gt;=5000,"Yes","No")</f>
        <v>No</v>
      </c>
      <c r="Y2729">
        <f>IF(CleanedData[[#This Row],[Recommend]]="Yes",1,0)</f>
        <v>1</v>
      </c>
      <c r="Z2729" s="6">
        <f>CleanedData[[#This Row],[Purchase Amount]]*0.15</f>
        <v>132.97649999999999</v>
      </c>
      <c r="AA2729" s="6">
        <f>CleanedData[[#This Row],[Purchase Amount]]*1.15</f>
        <v>1019.4864999999999</v>
      </c>
    </row>
    <row r="2730" spans="1:27" x14ac:dyDescent="0.3">
      <c r="A2730">
        <v>3273</v>
      </c>
      <c r="B2730" t="s">
        <v>2955</v>
      </c>
      <c r="C2730" s="1">
        <v>45494</v>
      </c>
      <c r="D2730">
        <v>28</v>
      </c>
      <c r="E2730" t="s">
        <v>60</v>
      </c>
      <c r="F2730" t="s">
        <v>77</v>
      </c>
      <c r="G2730" t="s">
        <v>162</v>
      </c>
      <c r="H2730">
        <v>5</v>
      </c>
      <c r="I2730" t="s">
        <v>45</v>
      </c>
      <c r="J2730" t="s">
        <v>63</v>
      </c>
      <c r="K2730" t="s">
        <v>64</v>
      </c>
      <c r="L2730" t="s">
        <v>45</v>
      </c>
      <c r="M2730" t="s">
        <v>136</v>
      </c>
      <c r="N2730" t="s">
        <v>57</v>
      </c>
      <c r="O2730" t="s">
        <v>89</v>
      </c>
      <c r="P2730" t="s">
        <v>70</v>
      </c>
      <c r="Q2730" t="s">
        <v>58</v>
      </c>
      <c r="R2730" s="6">
        <f>_xlfn.XLOOKUP(CleanedData[[#This Row],[Product]],'02_Lookup_Tables'!$A$2:$A$126,'02_Lookup_Tables'!$B$2:$B$126)</f>
        <v>3086.4</v>
      </c>
      <c r="S2730" t="str">
        <f>VLOOKUP(CleanedData[[#This Row],[Product]],'02_Lookup_Tables'!$H$2:$I$126,2,FALSE)</f>
        <v>Home &amp; Living</v>
      </c>
      <c r="T2730" t="str">
        <f>VLOOKUP(CleanedData[[#This Row],[Province]],'02_Lookup_Tables'!$D$2:$E$10,2, FALSE)</f>
        <v>Central Region</v>
      </c>
      <c r="U2730" t="str" cm="1">
        <f t="array" ref="U2730">_xlfn.IFS(CleanedData[[#This Row],[Purchase Amount]]&lt;500,"Low",
CleanedData[[#This Row],[Purchase Amount]]&lt;5000,"Medium",
TRUE,"High")</f>
        <v>Medium</v>
      </c>
      <c r="V2730" t="str">
        <f>TEXT(CleanedData[[#This Row],[Date]],"mmmm")</f>
        <v>July</v>
      </c>
      <c r="W2730" t="str">
        <f>"Q"&amp;ROUNDUP(MONTH(CleanedData[[#This Row],[Date]])/3,0)</f>
        <v>Q3</v>
      </c>
      <c r="X2730" t="str">
        <f>IF(CleanedData[[#This Row],[Purchase Amount]]&gt;=5000,"Yes","No")</f>
        <v>No</v>
      </c>
      <c r="Y2730">
        <f>IF(CleanedData[[#This Row],[Recommend]]="Yes",1,0)</f>
        <v>1</v>
      </c>
      <c r="Z2730" s="6">
        <f>CleanedData[[#This Row],[Purchase Amount]]*0.15</f>
        <v>462.96</v>
      </c>
      <c r="AA2730" s="6">
        <f>CleanedData[[#This Row],[Purchase Amount]]*1.15</f>
        <v>3549.3599999999997</v>
      </c>
    </row>
    <row r="2731" spans="1:27" x14ac:dyDescent="0.3">
      <c r="A2731">
        <v>3275</v>
      </c>
      <c r="B2731" t="s">
        <v>2956</v>
      </c>
      <c r="C2731" s="1">
        <v>45360</v>
      </c>
      <c r="D2731">
        <v>70</v>
      </c>
      <c r="E2731" t="s">
        <v>52</v>
      </c>
      <c r="F2731" t="s">
        <v>40</v>
      </c>
      <c r="G2731" t="s">
        <v>266</v>
      </c>
      <c r="H2731">
        <v>3</v>
      </c>
      <c r="I2731" t="s">
        <v>42</v>
      </c>
      <c r="J2731" t="s">
        <v>63</v>
      </c>
      <c r="K2731" t="s">
        <v>55</v>
      </c>
      <c r="L2731" t="s">
        <v>45</v>
      </c>
      <c r="M2731" t="s">
        <v>151</v>
      </c>
      <c r="N2731" t="s">
        <v>48</v>
      </c>
      <c r="O2731" t="s">
        <v>89</v>
      </c>
      <c r="P2731" t="s">
        <v>49</v>
      </c>
      <c r="Q2731" t="s">
        <v>97</v>
      </c>
      <c r="R2731" s="6">
        <f>_xlfn.XLOOKUP(CleanedData[[#This Row],[Product]],'02_Lookup_Tables'!$A$2:$A$126,'02_Lookup_Tables'!$B$2:$B$126)</f>
        <v>2951.61</v>
      </c>
      <c r="S2731" t="str">
        <f>VLOOKUP(CleanedData[[#This Row],[Product]],'02_Lookup_Tables'!$H$2:$I$126,2,FALSE)</f>
        <v>Beauty &amp; Personal Care</v>
      </c>
      <c r="T2731" t="str">
        <f>VLOOKUP(CleanedData[[#This Row],[Province]],'02_Lookup_Tables'!$D$2:$E$10,2, FALSE)</f>
        <v>Northern Region</v>
      </c>
      <c r="U2731" t="str" cm="1">
        <f t="array" ref="U2731">_xlfn.IFS(CleanedData[[#This Row],[Purchase Amount]]&lt;500,"Low",
CleanedData[[#This Row],[Purchase Amount]]&lt;5000,"Medium",
TRUE,"High")</f>
        <v>Medium</v>
      </c>
      <c r="V2731" t="str">
        <f>TEXT(CleanedData[[#This Row],[Date]],"mmmm")</f>
        <v>March</v>
      </c>
      <c r="W2731" t="str">
        <f>"Q"&amp;ROUNDUP(MONTH(CleanedData[[#This Row],[Date]])/3,0)</f>
        <v>Q1</v>
      </c>
      <c r="X2731" t="str">
        <f>IF(CleanedData[[#This Row],[Purchase Amount]]&gt;=5000,"Yes","No")</f>
        <v>No</v>
      </c>
      <c r="Y2731">
        <f>IF(CleanedData[[#This Row],[Recommend]]="Yes",1,0)</f>
        <v>0</v>
      </c>
      <c r="Z2731" s="6">
        <f>CleanedData[[#This Row],[Purchase Amount]]*0.15</f>
        <v>442.74150000000003</v>
      </c>
      <c r="AA2731" s="6">
        <f>CleanedData[[#This Row],[Purchase Amount]]*1.15</f>
        <v>3394.3514999999998</v>
      </c>
    </row>
    <row r="2732" spans="1:27" x14ac:dyDescent="0.3">
      <c r="A2732">
        <v>3276</v>
      </c>
      <c r="B2732" t="s">
        <v>2957</v>
      </c>
      <c r="C2732" s="1">
        <v>45921</v>
      </c>
      <c r="D2732">
        <v>27</v>
      </c>
      <c r="E2732" t="s">
        <v>52</v>
      </c>
      <c r="F2732" t="s">
        <v>130</v>
      </c>
      <c r="G2732" t="s">
        <v>216</v>
      </c>
      <c r="H2732">
        <v>1</v>
      </c>
      <c r="I2732" t="s">
        <v>42</v>
      </c>
      <c r="J2732" t="s">
        <v>43</v>
      </c>
      <c r="K2732" t="s">
        <v>55</v>
      </c>
      <c r="L2732" t="s">
        <v>42</v>
      </c>
      <c r="M2732" t="s">
        <v>106</v>
      </c>
      <c r="N2732" t="s">
        <v>80</v>
      </c>
      <c r="O2732" t="s">
        <v>148</v>
      </c>
      <c r="P2732" t="s">
        <v>70</v>
      </c>
      <c r="Q2732" t="s">
        <v>58</v>
      </c>
      <c r="R2732" s="6">
        <f>_xlfn.XLOOKUP(CleanedData[[#This Row],[Product]],'02_Lookup_Tables'!$A$2:$A$126,'02_Lookup_Tables'!$B$2:$B$126)</f>
        <v>929.55</v>
      </c>
      <c r="S2732" t="str">
        <f>VLOOKUP(CleanedData[[#This Row],[Product]],'02_Lookup_Tables'!$H$2:$I$126,2,FALSE)</f>
        <v>Accessories</v>
      </c>
      <c r="T2732" t="str">
        <f>VLOOKUP(CleanedData[[#This Row],[Province]],'02_Lookup_Tables'!$D$2:$E$10,2, FALSE)</f>
        <v>Eastern Region</v>
      </c>
      <c r="U2732" t="str" cm="1">
        <f t="array" ref="U2732">_xlfn.IFS(CleanedData[[#This Row],[Purchase Amount]]&lt;500,"Low",
CleanedData[[#This Row],[Purchase Amount]]&lt;5000,"Medium",
TRUE,"High")</f>
        <v>Medium</v>
      </c>
      <c r="V2732" t="str">
        <f>TEXT(CleanedData[[#This Row],[Date]],"mmmm")</f>
        <v>September</v>
      </c>
      <c r="W2732" t="str">
        <f>"Q"&amp;ROUNDUP(MONTH(CleanedData[[#This Row],[Date]])/3,0)</f>
        <v>Q3</v>
      </c>
      <c r="X2732" t="str">
        <f>IF(CleanedData[[#This Row],[Purchase Amount]]&gt;=5000,"Yes","No")</f>
        <v>No</v>
      </c>
      <c r="Y2732">
        <f>IF(CleanedData[[#This Row],[Recommend]]="Yes",1,0)</f>
        <v>0</v>
      </c>
      <c r="Z2732" s="6">
        <f>CleanedData[[#This Row],[Purchase Amount]]*0.15</f>
        <v>139.43249999999998</v>
      </c>
      <c r="AA2732" s="6">
        <f>CleanedData[[#This Row],[Purchase Amount]]*1.15</f>
        <v>1068.9824999999998</v>
      </c>
    </row>
    <row r="2733" spans="1:27" x14ac:dyDescent="0.3">
      <c r="A2733">
        <v>3277</v>
      </c>
      <c r="B2733" t="s">
        <v>2958</v>
      </c>
      <c r="C2733" s="1">
        <v>45623</v>
      </c>
      <c r="D2733">
        <v>26</v>
      </c>
      <c r="E2733" t="s">
        <v>60</v>
      </c>
      <c r="F2733" t="s">
        <v>72</v>
      </c>
      <c r="G2733" t="s">
        <v>133</v>
      </c>
      <c r="H2733">
        <v>2</v>
      </c>
      <c r="I2733" t="s">
        <v>42</v>
      </c>
      <c r="J2733" t="s">
        <v>63</v>
      </c>
      <c r="K2733" t="s">
        <v>64</v>
      </c>
      <c r="L2733" t="s">
        <v>42</v>
      </c>
      <c r="M2733" t="s">
        <v>184</v>
      </c>
      <c r="N2733" t="s">
        <v>47</v>
      </c>
      <c r="O2733" t="s">
        <v>148</v>
      </c>
      <c r="P2733" t="s">
        <v>70</v>
      </c>
      <c r="Q2733" t="s">
        <v>58</v>
      </c>
      <c r="R2733" s="6">
        <f>_xlfn.XLOOKUP(CleanedData[[#This Row],[Product]],'02_Lookup_Tables'!$A$2:$A$126,'02_Lookup_Tables'!$B$2:$B$126)</f>
        <v>1734</v>
      </c>
      <c r="S2733" t="str">
        <f>VLOOKUP(CleanedData[[#This Row],[Product]],'02_Lookup_Tables'!$H$2:$I$126,2,FALSE)</f>
        <v>Home &amp; Living</v>
      </c>
      <c r="T2733" t="str">
        <f>VLOOKUP(CleanedData[[#This Row],[Province]],'02_Lookup_Tables'!$D$2:$E$10,2, FALSE)</f>
        <v>Central Region</v>
      </c>
      <c r="U2733" t="str" cm="1">
        <f t="array" ref="U2733">_xlfn.IFS(CleanedData[[#This Row],[Purchase Amount]]&lt;500,"Low",
CleanedData[[#This Row],[Purchase Amount]]&lt;5000,"Medium",
TRUE,"High")</f>
        <v>Medium</v>
      </c>
      <c r="V2733" t="str">
        <f>TEXT(CleanedData[[#This Row],[Date]],"mmmm")</f>
        <v>November</v>
      </c>
      <c r="W2733" t="str">
        <f>"Q"&amp;ROUNDUP(MONTH(CleanedData[[#This Row],[Date]])/3,0)</f>
        <v>Q4</v>
      </c>
      <c r="X2733" t="str">
        <f>IF(CleanedData[[#This Row],[Purchase Amount]]&gt;=5000,"Yes","No")</f>
        <v>No</v>
      </c>
      <c r="Y2733">
        <f>IF(CleanedData[[#This Row],[Recommend]]="Yes",1,0)</f>
        <v>0</v>
      </c>
      <c r="Z2733" s="6">
        <f>CleanedData[[#This Row],[Purchase Amount]]*0.15</f>
        <v>260.09999999999997</v>
      </c>
      <c r="AA2733" s="6">
        <f>CleanedData[[#This Row],[Purchase Amount]]*1.15</f>
        <v>1994.1</v>
      </c>
    </row>
    <row r="2734" spans="1:27" x14ac:dyDescent="0.3">
      <c r="A2734">
        <v>3278</v>
      </c>
      <c r="B2734" t="s">
        <v>2959</v>
      </c>
      <c r="C2734" s="1">
        <v>45982</v>
      </c>
      <c r="D2734">
        <v>19</v>
      </c>
      <c r="E2734" t="s">
        <v>39</v>
      </c>
      <c r="F2734" t="s">
        <v>40</v>
      </c>
      <c r="G2734" t="s">
        <v>288</v>
      </c>
      <c r="H2734">
        <v>4</v>
      </c>
      <c r="I2734" t="s">
        <v>42</v>
      </c>
      <c r="J2734" t="s">
        <v>43</v>
      </c>
      <c r="K2734" t="s">
        <v>64</v>
      </c>
      <c r="L2734" t="s">
        <v>45</v>
      </c>
      <c r="M2734" t="s">
        <v>147</v>
      </c>
      <c r="N2734" t="s">
        <v>96</v>
      </c>
      <c r="O2734" t="s">
        <v>148</v>
      </c>
      <c r="P2734" t="s">
        <v>49</v>
      </c>
      <c r="Q2734" t="s">
        <v>66</v>
      </c>
      <c r="R2734" s="6">
        <f>_xlfn.XLOOKUP(CleanedData[[#This Row],[Product]],'02_Lookup_Tables'!$A$2:$A$126,'02_Lookup_Tables'!$B$2:$B$126)</f>
        <v>605.1</v>
      </c>
      <c r="S2734" t="str">
        <f>VLOOKUP(CleanedData[[#This Row],[Product]],'02_Lookup_Tables'!$H$2:$I$126,2,FALSE)</f>
        <v>Apparel</v>
      </c>
      <c r="T2734" t="str">
        <f>VLOOKUP(CleanedData[[#This Row],[Province]],'02_Lookup_Tables'!$D$2:$E$10,2, FALSE)</f>
        <v>Northern Region</v>
      </c>
      <c r="U2734" t="str" cm="1">
        <f t="array" ref="U2734">_xlfn.IFS(CleanedData[[#This Row],[Purchase Amount]]&lt;500,"Low",
CleanedData[[#This Row],[Purchase Amount]]&lt;5000,"Medium",
TRUE,"High")</f>
        <v>Medium</v>
      </c>
      <c r="V2734" t="str">
        <f>TEXT(CleanedData[[#This Row],[Date]],"mmmm")</f>
        <v>November</v>
      </c>
      <c r="W2734" t="str">
        <f>"Q"&amp;ROUNDUP(MONTH(CleanedData[[#This Row],[Date]])/3,0)</f>
        <v>Q4</v>
      </c>
      <c r="X2734" t="str">
        <f>IF(CleanedData[[#This Row],[Purchase Amount]]&gt;=5000,"Yes","No")</f>
        <v>No</v>
      </c>
      <c r="Y2734">
        <f>IF(CleanedData[[#This Row],[Recommend]]="Yes",1,0)</f>
        <v>0</v>
      </c>
      <c r="Z2734" s="6">
        <f>CleanedData[[#This Row],[Purchase Amount]]*0.15</f>
        <v>90.765000000000001</v>
      </c>
      <c r="AA2734" s="6">
        <f>CleanedData[[#This Row],[Purchase Amount]]*1.15</f>
        <v>695.86500000000001</v>
      </c>
    </row>
    <row r="2735" spans="1:27" x14ac:dyDescent="0.3">
      <c r="A2735">
        <v>3279</v>
      </c>
      <c r="B2735" t="s">
        <v>2960</v>
      </c>
      <c r="C2735" s="1">
        <v>45794</v>
      </c>
      <c r="D2735">
        <v>72</v>
      </c>
      <c r="E2735" t="s">
        <v>60</v>
      </c>
      <c r="F2735" t="s">
        <v>61</v>
      </c>
      <c r="G2735" t="s">
        <v>372</v>
      </c>
      <c r="H2735">
        <v>3</v>
      </c>
      <c r="I2735" t="s">
        <v>42</v>
      </c>
      <c r="J2735" t="s">
        <v>69</v>
      </c>
      <c r="K2735" t="s">
        <v>64</v>
      </c>
      <c r="L2735" t="s">
        <v>45</v>
      </c>
      <c r="M2735" t="s">
        <v>46</v>
      </c>
      <c r="N2735" t="s">
        <v>48</v>
      </c>
      <c r="O2735" t="s">
        <v>89</v>
      </c>
      <c r="P2735" t="s">
        <v>49</v>
      </c>
      <c r="Q2735" t="s">
        <v>97</v>
      </c>
      <c r="R2735" s="6">
        <f>_xlfn.XLOOKUP(CleanedData[[#This Row],[Product]],'02_Lookup_Tables'!$A$2:$A$126,'02_Lookup_Tables'!$B$2:$B$126)</f>
        <v>944.78</v>
      </c>
      <c r="S2735" t="str">
        <f>VLOOKUP(CleanedData[[#This Row],[Product]],'02_Lookup_Tables'!$H$2:$I$126,2,FALSE)</f>
        <v>Electronics</v>
      </c>
      <c r="T2735" t="str">
        <f>VLOOKUP(CleanedData[[#This Row],[Province]],'02_Lookup_Tables'!$D$2:$E$10,2, FALSE)</f>
        <v>Southern Region</v>
      </c>
      <c r="U2735" t="str" cm="1">
        <f t="array" ref="U2735">_xlfn.IFS(CleanedData[[#This Row],[Purchase Amount]]&lt;500,"Low",
CleanedData[[#This Row],[Purchase Amount]]&lt;5000,"Medium",
TRUE,"High")</f>
        <v>Medium</v>
      </c>
      <c r="V2735" t="str">
        <f>TEXT(CleanedData[[#This Row],[Date]],"mmmm")</f>
        <v>May</v>
      </c>
      <c r="W2735" t="str">
        <f>"Q"&amp;ROUNDUP(MONTH(CleanedData[[#This Row],[Date]])/3,0)</f>
        <v>Q2</v>
      </c>
      <c r="X2735" t="str">
        <f>IF(CleanedData[[#This Row],[Purchase Amount]]&gt;=5000,"Yes","No")</f>
        <v>No</v>
      </c>
      <c r="Y2735">
        <f>IF(CleanedData[[#This Row],[Recommend]]="Yes",1,0)</f>
        <v>0</v>
      </c>
      <c r="Z2735" s="6">
        <f>CleanedData[[#This Row],[Purchase Amount]]*0.15</f>
        <v>141.71699999999998</v>
      </c>
      <c r="AA2735" s="6">
        <f>CleanedData[[#This Row],[Purchase Amount]]*1.15</f>
        <v>1086.4969999999998</v>
      </c>
    </row>
    <row r="2736" spans="1:27" x14ac:dyDescent="0.3">
      <c r="A2736">
        <v>3280</v>
      </c>
      <c r="B2736" t="s">
        <v>2961</v>
      </c>
      <c r="C2736" s="1">
        <v>45758</v>
      </c>
      <c r="D2736">
        <v>44</v>
      </c>
      <c r="E2736" t="s">
        <v>60</v>
      </c>
      <c r="F2736" t="s">
        <v>61</v>
      </c>
      <c r="G2736" t="s">
        <v>189</v>
      </c>
      <c r="H2736">
        <v>5</v>
      </c>
      <c r="I2736" t="s">
        <v>42</v>
      </c>
      <c r="J2736" t="s">
        <v>74</v>
      </c>
      <c r="K2736" t="s">
        <v>55</v>
      </c>
      <c r="L2736" t="s">
        <v>42</v>
      </c>
      <c r="M2736" t="s">
        <v>75</v>
      </c>
      <c r="N2736" t="s">
        <v>57</v>
      </c>
      <c r="O2736" t="s">
        <v>89</v>
      </c>
      <c r="P2736" t="s">
        <v>70</v>
      </c>
      <c r="Q2736" t="s">
        <v>81</v>
      </c>
      <c r="R2736" s="6">
        <f>_xlfn.XLOOKUP(CleanedData[[#This Row],[Product]],'02_Lookup_Tables'!$A$2:$A$126,'02_Lookup_Tables'!$B$2:$B$126)</f>
        <v>1619.07</v>
      </c>
      <c r="S2736" t="str">
        <f>VLOOKUP(CleanedData[[#This Row],[Product]],'02_Lookup_Tables'!$H$2:$I$126,2,FALSE)</f>
        <v>Home &amp; Living</v>
      </c>
      <c r="T2736" t="str">
        <f>VLOOKUP(CleanedData[[#This Row],[Province]],'02_Lookup_Tables'!$D$2:$E$10,2, FALSE)</f>
        <v>Southern Region</v>
      </c>
      <c r="U2736" t="str" cm="1">
        <f t="array" ref="U2736">_xlfn.IFS(CleanedData[[#This Row],[Purchase Amount]]&lt;500,"Low",
CleanedData[[#This Row],[Purchase Amount]]&lt;5000,"Medium",
TRUE,"High")</f>
        <v>Medium</v>
      </c>
      <c r="V2736" t="str">
        <f>TEXT(CleanedData[[#This Row],[Date]],"mmmm")</f>
        <v>April</v>
      </c>
      <c r="W2736" t="str">
        <f>"Q"&amp;ROUNDUP(MONTH(CleanedData[[#This Row],[Date]])/3,0)</f>
        <v>Q2</v>
      </c>
      <c r="X2736" t="str">
        <f>IF(CleanedData[[#This Row],[Purchase Amount]]&gt;=5000,"Yes","No")</f>
        <v>No</v>
      </c>
      <c r="Y2736">
        <f>IF(CleanedData[[#This Row],[Recommend]]="Yes",1,0)</f>
        <v>0</v>
      </c>
      <c r="Z2736" s="6">
        <f>CleanedData[[#This Row],[Purchase Amount]]*0.15</f>
        <v>242.86049999999997</v>
      </c>
      <c r="AA2736" s="6">
        <f>CleanedData[[#This Row],[Purchase Amount]]*1.15</f>
        <v>1861.9304999999997</v>
      </c>
    </row>
    <row r="2737" spans="1:27" x14ac:dyDescent="0.3">
      <c r="A2737">
        <v>3281</v>
      </c>
      <c r="B2737" t="s">
        <v>2962</v>
      </c>
      <c r="C2737" s="1">
        <v>45675</v>
      </c>
      <c r="D2737">
        <v>57</v>
      </c>
      <c r="E2737" t="s">
        <v>39</v>
      </c>
      <c r="F2737" t="s">
        <v>72</v>
      </c>
      <c r="G2737" t="s">
        <v>114</v>
      </c>
      <c r="H2737">
        <v>5</v>
      </c>
      <c r="I2737" t="s">
        <v>42</v>
      </c>
      <c r="J2737" t="s">
        <v>63</v>
      </c>
      <c r="K2737" t="s">
        <v>55</v>
      </c>
      <c r="L2737" t="s">
        <v>42</v>
      </c>
      <c r="M2737" t="s">
        <v>208</v>
      </c>
      <c r="N2737" t="s">
        <v>57</v>
      </c>
      <c r="O2737" t="s">
        <v>89</v>
      </c>
      <c r="P2737" t="s">
        <v>70</v>
      </c>
      <c r="Q2737" t="s">
        <v>50</v>
      </c>
      <c r="R2737" s="6">
        <f>_xlfn.XLOOKUP(CleanedData[[#This Row],[Product]],'02_Lookup_Tables'!$A$2:$A$126,'02_Lookup_Tables'!$B$2:$B$126)</f>
        <v>1440.59</v>
      </c>
      <c r="S2737" t="str">
        <f>VLOOKUP(CleanedData[[#This Row],[Product]],'02_Lookup_Tables'!$H$2:$I$126,2,FALSE)</f>
        <v>Beauty &amp; Personal Care</v>
      </c>
      <c r="T2737" t="str">
        <f>VLOOKUP(CleanedData[[#This Row],[Province]],'02_Lookup_Tables'!$D$2:$E$10,2, FALSE)</f>
        <v>Central Region</v>
      </c>
      <c r="U2737" t="str" cm="1">
        <f t="array" ref="U2737">_xlfn.IFS(CleanedData[[#This Row],[Purchase Amount]]&lt;500,"Low",
CleanedData[[#This Row],[Purchase Amount]]&lt;5000,"Medium",
TRUE,"High")</f>
        <v>Medium</v>
      </c>
      <c r="V2737" t="str">
        <f>TEXT(CleanedData[[#This Row],[Date]],"mmmm")</f>
        <v>January</v>
      </c>
      <c r="W2737" t="str">
        <f>"Q"&amp;ROUNDUP(MONTH(CleanedData[[#This Row],[Date]])/3,0)</f>
        <v>Q1</v>
      </c>
      <c r="X2737" t="str">
        <f>IF(CleanedData[[#This Row],[Purchase Amount]]&gt;=5000,"Yes","No")</f>
        <v>No</v>
      </c>
      <c r="Y2737">
        <f>IF(CleanedData[[#This Row],[Recommend]]="Yes",1,0)</f>
        <v>0</v>
      </c>
      <c r="Z2737" s="6">
        <f>CleanedData[[#This Row],[Purchase Amount]]*0.15</f>
        <v>216.08849999999998</v>
      </c>
      <c r="AA2737" s="6">
        <f>CleanedData[[#This Row],[Purchase Amount]]*1.15</f>
        <v>1656.6784999999998</v>
      </c>
    </row>
    <row r="2738" spans="1:27" x14ac:dyDescent="0.3">
      <c r="A2738">
        <v>3283</v>
      </c>
      <c r="B2738" t="s">
        <v>2963</v>
      </c>
      <c r="C2738" s="1">
        <v>45508</v>
      </c>
      <c r="D2738">
        <v>33</v>
      </c>
      <c r="E2738" t="s">
        <v>39</v>
      </c>
      <c r="F2738" t="s">
        <v>130</v>
      </c>
      <c r="G2738" t="s">
        <v>203</v>
      </c>
      <c r="H2738">
        <v>2</v>
      </c>
      <c r="I2738" t="s">
        <v>42</v>
      </c>
      <c r="J2738" t="s">
        <v>54</v>
      </c>
      <c r="K2738" t="s">
        <v>55</v>
      </c>
      <c r="L2738" t="s">
        <v>45</v>
      </c>
      <c r="M2738" t="s">
        <v>190</v>
      </c>
      <c r="N2738" t="s">
        <v>47</v>
      </c>
      <c r="O2738" t="s">
        <v>89</v>
      </c>
      <c r="P2738" t="s">
        <v>49</v>
      </c>
      <c r="Q2738" t="s">
        <v>58</v>
      </c>
      <c r="R2738" s="6">
        <f>_xlfn.XLOOKUP(CleanedData[[#This Row],[Product]],'02_Lookup_Tables'!$A$2:$A$126,'02_Lookup_Tables'!$B$2:$B$126)</f>
        <v>2849.09</v>
      </c>
      <c r="S2738" t="str">
        <f>VLOOKUP(CleanedData[[#This Row],[Product]],'02_Lookup_Tables'!$H$2:$I$126,2,FALSE)</f>
        <v>Home &amp; Living</v>
      </c>
      <c r="T2738" t="str">
        <f>VLOOKUP(CleanedData[[#This Row],[Province]],'02_Lookup_Tables'!$D$2:$E$10,2, FALSE)</f>
        <v>Eastern Region</v>
      </c>
      <c r="U2738" t="str" cm="1">
        <f t="array" ref="U2738">_xlfn.IFS(CleanedData[[#This Row],[Purchase Amount]]&lt;500,"Low",
CleanedData[[#This Row],[Purchase Amount]]&lt;5000,"Medium",
TRUE,"High")</f>
        <v>Medium</v>
      </c>
      <c r="V2738" t="str">
        <f>TEXT(CleanedData[[#This Row],[Date]],"mmmm")</f>
        <v>August</v>
      </c>
      <c r="W2738" t="str">
        <f>"Q"&amp;ROUNDUP(MONTH(CleanedData[[#This Row],[Date]])/3,0)</f>
        <v>Q3</v>
      </c>
      <c r="X2738" t="str">
        <f>IF(CleanedData[[#This Row],[Purchase Amount]]&gt;=5000,"Yes","No")</f>
        <v>No</v>
      </c>
      <c r="Y2738">
        <f>IF(CleanedData[[#This Row],[Recommend]]="Yes",1,0)</f>
        <v>0</v>
      </c>
      <c r="Z2738" s="6">
        <f>CleanedData[[#This Row],[Purchase Amount]]*0.15</f>
        <v>427.36349999999999</v>
      </c>
      <c r="AA2738" s="6">
        <f>CleanedData[[#This Row],[Purchase Amount]]*1.15</f>
        <v>3276.4535000000001</v>
      </c>
    </row>
    <row r="2739" spans="1:27" x14ac:dyDescent="0.3">
      <c r="A2739">
        <v>3284</v>
      </c>
      <c r="B2739" t="s">
        <v>2964</v>
      </c>
      <c r="C2739" s="1">
        <v>45604</v>
      </c>
      <c r="D2739">
        <v>58</v>
      </c>
      <c r="E2739" t="s">
        <v>52</v>
      </c>
      <c r="F2739" t="s">
        <v>130</v>
      </c>
      <c r="G2739" t="s">
        <v>331</v>
      </c>
      <c r="H2739">
        <v>1</v>
      </c>
      <c r="I2739" t="s">
        <v>45</v>
      </c>
      <c r="J2739" t="s">
        <v>74</v>
      </c>
      <c r="K2739" t="s">
        <v>64</v>
      </c>
      <c r="L2739" t="s">
        <v>42</v>
      </c>
      <c r="M2739" t="s">
        <v>92</v>
      </c>
      <c r="N2739" t="s">
        <v>80</v>
      </c>
      <c r="O2739" t="s">
        <v>89</v>
      </c>
      <c r="P2739" t="s">
        <v>49</v>
      </c>
      <c r="Q2739" t="s">
        <v>50</v>
      </c>
      <c r="R2739" s="6">
        <f>_xlfn.XLOOKUP(CleanedData[[#This Row],[Product]],'02_Lookup_Tables'!$A$2:$A$126,'02_Lookup_Tables'!$B$2:$B$126)</f>
        <v>27.35</v>
      </c>
      <c r="S2739" t="str">
        <f>VLOOKUP(CleanedData[[#This Row],[Product]],'02_Lookup_Tables'!$H$2:$I$126,2,FALSE)</f>
        <v>Food</v>
      </c>
      <c r="T2739" t="str">
        <f>VLOOKUP(CleanedData[[#This Row],[Province]],'02_Lookup_Tables'!$D$2:$E$10,2, FALSE)</f>
        <v>Eastern Region</v>
      </c>
      <c r="U2739" t="str" cm="1">
        <f t="array" ref="U2739">_xlfn.IFS(CleanedData[[#This Row],[Purchase Amount]]&lt;500,"Low",
CleanedData[[#This Row],[Purchase Amount]]&lt;5000,"Medium",
TRUE,"High")</f>
        <v>Low</v>
      </c>
      <c r="V2739" t="str">
        <f>TEXT(CleanedData[[#This Row],[Date]],"mmmm")</f>
        <v>November</v>
      </c>
      <c r="W2739" t="str">
        <f>"Q"&amp;ROUNDUP(MONTH(CleanedData[[#This Row],[Date]])/3,0)</f>
        <v>Q4</v>
      </c>
      <c r="X2739" t="str">
        <f>IF(CleanedData[[#This Row],[Purchase Amount]]&gt;=5000,"Yes","No")</f>
        <v>No</v>
      </c>
      <c r="Y2739">
        <f>IF(CleanedData[[#This Row],[Recommend]]="Yes",1,0)</f>
        <v>1</v>
      </c>
      <c r="Z2739" s="6">
        <f>CleanedData[[#This Row],[Purchase Amount]]*0.15</f>
        <v>4.1025</v>
      </c>
      <c r="AA2739" s="6">
        <f>CleanedData[[#This Row],[Purchase Amount]]*1.15</f>
        <v>31.452500000000001</v>
      </c>
    </row>
    <row r="2740" spans="1:27" x14ac:dyDescent="0.3">
      <c r="A2740">
        <v>3285</v>
      </c>
      <c r="B2740" t="s">
        <v>2965</v>
      </c>
      <c r="C2740" s="1">
        <v>45950</v>
      </c>
      <c r="D2740">
        <v>21</v>
      </c>
      <c r="E2740" t="s">
        <v>39</v>
      </c>
      <c r="F2740" t="s">
        <v>40</v>
      </c>
      <c r="G2740" t="s">
        <v>230</v>
      </c>
      <c r="H2740">
        <v>2</v>
      </c>
      <c r="I2740" t="s">
        <v>45</v>
      </c>
      <c r="J2740" t="s">
        <v>43</v>
      </c>
      <c r="K2740" t="s">
        <v>64</v>
      </c>
      <c r="L2740" t="s">
        <v>45</v>
      </c>
      <c r="M2740" t="s">
        <v>175</v>
      </c>
      <c r="N2740" t="s">
        <v>47</v>
      </c>
      <c r="O2740" t="s">
        <v>89</v>
      </c>
      <c r="P2740" t="s">
        <v>49</v>
      </c>
      <c r="Q2740" t="s">
        <v>66</v>
      </c>
      <c r="R2740" s="6">
        <f>_xlfn.XLOOKUP(CleanedData[[#This Row],[Product]],'02_Lookup_Tables'!$A$2:$A$126,'02_Lookup_Tables'!$B$2:$B$126)</f>
        <v>1940.64</v>
      </c>
      <c r="S2740" t="str">
        <f>VLOOKUP(CleanedData[[#This Row],[Product]],'02_Lookup_Tables'!$H$2:$I$126,2,FALSE)</f>
        <v>Toys &amp; Games</v>
      </c>
      <c r="T2740" t="str">
        <f>VLOOKUP(CleanedData[[#This Row],[Province]],'02_Lookup_Tables'!$D$2:$E$10,2, FALSE)</f>
        <v>Northern Region</v>
      </c>
      <c r="U2740" t="str" cm="1">
        <f t="array" ref="U2740">_xlfn.IFS(CleanedData[[#This Row],[Purchase Amount]]&lt;500,"Low",
CleanedData[[#This Row],[Purchase Amount]]&lt;5000,"Medium",
TRUE,"High")</f>
        <v>Medium</v>
      </c>
      <c r="V2740" t="str">
        <f>TEXT(CleanedData[[#This Row],[Date]],"mmmm")</f>
        <v>October</v>
      </c>
      <c r="W2740" t="str">
        <f>"Q"&amp;ROUNDUP(MONTH(CleanedData[[#This Row],[Date]])/3,0)</f>
        <v>Q4</v>
      </c>
      <c r="X2740" t="str">
        <f>IF(CleanedData[[#This Row],[Purchase Amount]]&gt;=5000,"Yes","No")</f>
        <v>No</v>
      </c>
      <c r="Y2740">
        <f>IF(CleanedData[[#This Row],[Recommend]]="Yes",1,0)</f>
        <v>1</v>
      </c>
      <c r="Z2740" s="6">
        <f>CleanedData[[#This Row],[Purchase Amount]]*0.15</f>
        <v>291.096</v>
      </c>
      <c r="AA2740" s="6">
        <f>CleanedData[[#This Row],[Purchase Amount]]*1.15</f>
        <v>2231.7359999999999</v>
      </c>
    </row>
    <row r="2741" spans="1:27" x14ac:dyDescent="0.3">
      <c r="A2741">
        <v>3286</v>
      </c>
      <c r="B2741" t="s">
        <v>2966</v>
      </c>
      <c r="C2741" s="1">
        <v>45394</v>
      </c>
      <c r="D2741">
        <v>25</v>
      </c>
      <c r="E2741" t="s">
        <v>52</v>
      </c>
      <c r="F2741" t="s">
        <v>108</v>
      </c>
      <c r="G2741" t="s">
        <v>203</v>
      </c>
      <c r="H2741">
        <v>3</v>
      </c>
      <c r="I2741" t="s">
        <v>45</v>
      </c>
      <c r="J2741" t="s">
        <v>74</v>
      </c>
      <c r="K2741" t="s">
        <v>44</v>
      </c>
      <c r="L2741" t="s">
        <v>42</v>
      </c>
      <c r="M2741" t="s">
        <v>85</v>
      </c>
      <c r="N2741" t="s">
        <v>48</v>
      </c>
      <c r="O2741" t="s">
        <v>48</v>
      </c>
      <c r="P2741" t="s">
        <v>70</v>
      </c>
      <c r="Q2741" t="s">
        <v>58</v>
      </c>
      <c r="R2741" s="6">
        <f>_xlfn.XLOOKUP(CleanedData[[#This Row],[Product]],'02_Lookup_Tables'!$A$2:$A$126,'02_Lookup_Tables'!$B$2:$B$126)</f>
        <v>2849.09</v>
      </c>
      <c r="S2741" t="str">
        <f>VLOOKUP(CleanedData[[#This Row],[Product]],'02_Lookup_Tables'!$H$2:$I$126,2,FALSE)</f>
        <v>Home &amp; Living</v>
      </c>
      <c r="T2741" t="str">
        <f>VLOOKUP(CleanedData[[#This Row],[Province]],'02_Lookup_Tables'!$D$2:$E$10,2, FALSE)</f>
        <v>Gauteng Region</v>
      </c>
      <c r="U2741" t="str" cm="1">
        <f t="array" ref="U2741">_xlfn.IFS(CleanedData[[#This Row],[Purchase Amount]]&lt;500,"Low",
CleanedData[[#This Row],[Purchase Amount]]&lt;5000,"Medium",
TRUE,"High")</f>
        <v>Medium</v>
      </c>
      <c r="V2741" t="str">
        <f>TEXT(CleanedData[[#This Row],[Date]],"mmmm")</f>
        <v>April</v>
      </c>
      <c r="W2741" t="str">
        <f>"Q"&amp;ROUNDUP(MONTH(CleanedData[[#This Row],[Date]])/3,0)</f>
        <v>Q2</v>
      </c>
      <c r="X2741" t="str">
        <f>IF(CleanedData[[#This Row],[Purchase Amount]]&gt;=5000,"Yes","No")</f>
        <v>No</v>
      </c>
      <c r="Y2741">
        <f>IF(CleanedData[[#This Row],[Recommend]]="Yes",1,0)</f>
        <v>1</v>
      </c>
      <c r="Z2741" s="6">
        <f>CleanedData[[#This Row],[Purchase Amount]]*0.15</f>
        <v>427.36349999999999</v>
      </c>
      <c r="AA2741" s="6">
        <f>CleanedData[[#This Row],[Purchase Amount]]*1.15</f>
        <v>3276.4535000000001</v>
      </c>
    </row>
    <row r="2742" spans="1:27" x14ac:dyDescent="0.3">
      <c r="A2742">
        <v>3287</v>
      </c>
      <c r="B2742" t="s">
        <v>2967</v>
      </c>
      <c r="C2742" s="1">
        <v>45498</v>
      </c>
      <c r="D2742">
        <v>24</v>
      </c>
      <c r="E2742" t="s">
        <v>60</v>
      </c>
      <c r="F2742" t="s">
        <v>72</v>
      </c>
      <c r="G2742" t="s">
        <v>73</v>
      </c>
      <c r="H2742">
        <v>1</v>
      </c>
      <c r="I2742" t="s">
        <v>45</v>
      </c>
      <c r="J2742" t="s">
        <v>74</v>
      </c>
      <c r="K2742" t="s">
        <v>64</v>
      </c>
      <c r="L2742" t="s">
        <v>45</v>
      </c>
      <c r="M2742" t="s">
        <v>175</v>
      </c>
      <c r="N2742" t="s">
        <v>80</v>
      </c>
      <c r="O2742" t="s">
        <v>89</v>
      </c>
      <c r="P2742" t="s">
        <v>49</v>
      </c>
      <c r="Q2742" t="s">
        <v>66</v>
      </c>
      <c r="R2742" s="6">
        <f>_xlfn.XLOOKUP(CleanedData[[#This Row],[Product]],'02_Lookup_Tables'!$A$2:$A$126,'02_Lookup_Tables'!$B$2:$B$126)</f>
        <v>84.23</v>
      </c>
      <c r="S2742" t="str">
        <f>VLOOKUP(CleanedData[[#This Row],[Product]],'02_Lookup_Tables'!$H$2:$I$126,2,FALSE)</f>
        <v>Food</v>
      </c>
      <c r="T2742" t="str">
        <f>VLOOKUP(CleanedData[[#This Row],[Province]],'02_Lookup_Tables'!$D$2:$E$10,2, FALSE)</f>
        <v>Central Region</v>
      </c>
      <c r="U2742" t="str" cm="1">
        <f t="array" ref="U2742">_xlfn.IFS(CleanedData[[#This Row],[Purchase Amount]]&lt;500,"Low",
CleanedData[[#This Row],[Purchase Amount]]&lt;5000,"Medium",
TRUE,"High")</f>
        <v>Low</v>
      </c>
      <c r="V2742" t="str">
        <f>TEXT(CleanedData[[#This Row],[Date]],"mmmm")</f>
        <v>July</v>
      </c>
      <c r="W2742" t="str">
        <f>"Q"&amp;ROUNDUP(MONTH(CleanedData[[#This Row],[Date]])/3,0)</f>
        <v>Q3</v>
      </c>
      <c r="X2742" t="str">
        <f>IF(CleanedData[[#This Row],[Purchase Amount]]&gt;=5000,"Yes","No")</f>
        <v>No</v>
      </c>
      <c r="Y2742">
        <f>IF(CleanedData[[#This Row],[Recommend]]="Yes",1,0)</f>
        <v>1</v>
      </c>
      <c r="Z2742" s="6">
        <f>CleanedData[[#This Row],[Purchase Amount]]*0.15</f>
        <v>12.634500000000001</v>
      </c>
      <c r="AA2742" s="6">
        <f>CleanedData[[#This Row],[Purchase Amount]]*1.15</f>
        <v>96.864499999999992</v>
      </c>
    </row>
    <row r="2743" spans="1:27" x14ac:dyDescent="0.3">
      <c r="A2743">
        <v>3288</v>
      </c>
      <c r="B2743" t="s">
        <v>2968</v>
      </c>
      <c r="C2743" s="1">
        <v>45794</v>
      </c>
      <c r="D2743">
        <v>47</v>
      </c>
      <c r="E2743" t="s">
        <v>39</v>
      </c>
      <c r="F2743" t="s">
        <v>68</v>
      </c>
      <c r="G2743" t="s">
        <v>192</v>
      </c>
      <c r="H2743">
        <v>4</v>
      </c>
      <c r="I2743" t="s">
        <v>42</v>
      </c>
      <c r="J2743" t="s">
        <v>63</v>
      </c>
      <c r="K2743" t="s">
        <v>64</v>
      </c>
      <c r="L2743" t="s">
        <v>45</v>
      </c>
      <c r="N2743" t="s">
        <v>96</v>
      </c>
      <c r="O2743" t="s">
        <v>134</v>
      </c>
      <c r="P2743" t="s">
        <v>8646</v>
      </c>
      <c r="Q2743" t="s">
        <v>93</v>
      </c>
      <c r="R2743" s="6">
        <f>_xlfn.XLOOKUP(CleanedData[[#This Row],[Product]],'02_Lookup_Tables'!$A$2:$A$126,'02_Lookup_Tables'!$B$2:$B$126)</f>
        <v>13261</v>
      </c>
      <c r="S2743" t="str">
        <f>VLOOKUP(CleanedData[[#This Row],[Product]],'02_Lookup_Tables'!$H$2:$I$126,2,FALSE)</f>
        <v>Electronics</v>
      </c>
      <c r="T2743" t="str">
        <f>VLOOKUP(CleanedData[[#This Row],[Province]],'02_Lookup_Tables'!$D$2:$E$10,2, FALSE)</f>
        <v>Northern Region</v>
      </c>
      <c r="U2743" t="str" cm="1">
        <f t="array" ref="U2743">_xlfn.IFS(CleanedData[[#This Row],[Purchase Amount]]&lt;500,"Low",
CleanedData[[#This Row],[Purchase Amount]]&lt;5000,"Medium",
TRUE,"High")</f>
        <v>High</v>
      </c>
      <c r="V2743" t="str">
        <f>TEXT(CleanedData[[#This Row],[Date]],"mmmm")</f>
        <v>May</v>
      </c>
      <c r="W2743" t="str">
        <f>"Q"&amp;ROUNDUP(MONTH(CleanedData[[#This Row],[Date]])/3,0)</f>
        <v>Q2</v>
      </c>
      <c r="X2743" t="str">
        <f>IF(CleanedData[[#This Row],[Purchase Amount]]&gt;=5000,"Yes","No")</f>
        <v>Yes</v>
      </c>
      <c r="Y2743">
        <f>IF(CleanedData[[#This Row],[Recommend]]="Yes",1,0)</f>
        <v>0</v>
      </c>
      <c r="Z2743" s="6">
        <f>CleanedData[[#This Row],[Purchase Amount]]*0.15</f>
        <v>1989.1499999999999</v>
      </c>
      <c r="AA2743" s="6">
        <f>CleanedData[[#This Row],[Purchase Amount]]*1.15</f>
        <v>15250.15</v>
      </c>
    </row>
    <row r="2744" spans="1:27" x14ac:dyDescent="0.3">
      <c r="A2744">
        <v>3289</v>
      </c>
      <c r="B2744" t="s">
        <v>2969</v>
      </c>
      <c r="C2744" s="1">
        <v>45701</v>
      </c>
      <c r="D2744">
        <v>47</v>
      </c>
      <c r="E2744" t="s">
        <v>39</v>
      </c>
      <c r="F2744" t="s">
        <v>130</v>
      </c>
      <c r="G2744" t="s">
        <v>546</v>
      </c>
      <c r="H2744">
        <v>3</v>
      </c>
      <c r="I2744" t="s">
        <v>42</v>
      </c>
      <c r="J2744" t="s">
        <v>74</v>
      </c>
      <c r="K2744" t="s">
        <v>64</v>
      </c>
      <c r="L2744" t="s">
        <v>45</v>
      </c>
      <c r="M2744" t="s">
        <v>123</v>
      </c>
      <c r="N2744" t="s">
        <v>48</v>
      </c>
      <c r="O2744" t="s">
        <v>89</v>
      </c>
      <c r="P2744" t="s">
        <v>49</v>
      </c>
      <c r="Q2744" t="s">
        <v>93</v>
      </c>
      <c r="R2744" s="6">
        <f>_xlfn.XLOOKUP(CleanedData[[#This Row],[Product]],'02_Lookup_Tables'!$A$2:$A$126,'02_Lookup_Tables'!$B$2:$B$126)</f>
        <v>1369.39</v>
      </c>
      <c r="S2744" t="str">
        <f>VLOOKUP(CleanedData[[#This Row],[Product]],'02_Lookup_Tables'!$H$2:$I$126,2,FALSE)</f>
        <v>Toys &amp; Games</v>
      </c>
      <c r="T2744" t="str">
        <f>VLOOKUP(CleanedData[[#This Row],[Province]],'02_Lookup_Tables'!$D$2:$E$10,2, FALSE)</f>
        <v>Eastern Region</v>
      </c>
      <c r="U2744" t="str" cm="1">
        <f t="array" ref="U2744">_xlfn.IFS(CleanedData[[#This Row],[Purchase Amount]]&lt;500,"Low",
CleanedData[[#This Row],[Purchase Amount]]&lt;5000,"Medium",
TRUE,"High")</f>
        <v>Medium</v>
      </c>
      <c r="V2744" t="str">
        <f>TEXT(CleanedData[[#This Row],[Date]],"mmmm")</f>
        <v>February</v>
      </c>
      <c r="W2744" t="str">
        <f>"Q"&amp;ROUNDUP(MONTH(CleanedData[[#This Row],[Date]])/3,0)</f>
        <v>Q1</v>
      </c>
      <c r="X2744" t="str">
        <f>IF(CleanedData[[#This Row],[Purchase Amount]]&gt;=5000,"Yes","No")</f>
        <v>No</v>
      </c>
      <c r="Y2744">
        <f>IF(CleanedData[[#This Row],[Recommend]]="Yes",1,0)</f>
        <v>0</v>
      </c>
      <c r="Z2744" s="6">
        <f>CleanedData[[#This Row],[Purchase Amount]]*0.15</f>
        <v>205.4085</v>
      </c>
      <c r="AA2744" s="6">
        <f>CleanedData[[#This Row],[Purchase Amount]]*1.15</f>
        <v>1574.7985000000001</v>
      </c>
    </row>
    <row r="2745" spans="1:27" x14ac:dyDescent="0.3">
      <c r="A2745">
        <v>3291</v>
      </c>
      <c r="B2745" t="s">
        <v>2970</v>
      </c>
      <c r="C2745" s="1">
        <v>45406</v>
      </c>
      <c r="D2745">
        <v>60</v>
      </c>
      <c r="E2745" t="s">
        <v>60</v>
      </c>
      <c r="F2745" t="s">
        <v>68</v>
      </c>
      <c r="G2745" t="s">
        <v>126</v>
      </c>
      <c r="H2745">
        <v>1</v>
      </c>
      <c r="I2745" t="s">
        <v>42</v>
      </c>
      <c r="J2745" t="s">
        <v>74</v>
      </c>
      <c r="K2745" t="s">
        <v>44</v>
      </c>
      <c r="L2745" t="s">
        <v>42</v>
      </c>
      <c r="M2745" t="s">
        <v>65</v>
      </c>
      <c r="N2745" t="s">
        <v>80</v>
      </c>
      <c r="O2745" t="s">
        <v>89</v>
      </c>
      <c r="P2745" t="s">
        <v>49</v>
      </c>
      <c r="Q2745" t="s">
        <v>50</v>
      </c>
      <c r="R2745" s="6">
        <f>_xlfn.XLOOKUP(CleanedData[[#This Row],[Product]],'02_Lookup_Tables'!$A$2:$A$126,'02_Lookup_Tables'!$B$2:$B$126)</f>
        <v>343.42</v>
      </c>
      <c r="S2745" t="str">
        <f>VLOOKUP(CleanedData[[#This Row],[Product]],'02_Lookup_Tables'!$H$2:$I$126,2,FALSE)</f>
        <v>Food</v>
      </c>
      <c r="T2745" t="str">
        <f>VLOOKUP(CleanedData[[#This Row],[Province]],'02_Lookup_Tables'!$D$2:$E$10,2, FALSE)</f>
        <v>Northern Region</v>
      </c>
      <c r="U2745" t="str" cm="1">
        <f t="array" ref="U2745">_xlfn.IFS(CleanedData[[#This Row],[Purchase Amount]]&lt;500,"Low",
CleanedData[[#This Row],[Purchase Amount]]&lt;5000,"Medium",
TRUE,"High")</f>
        <v>Low</v>
      </c>
      <c r="V2745" t="str">
        <f>TEXT(CleanedData[[#This Row],[Date]],"mmmm")</f>
        <v>April</v>
      </c>
      <c r="W2745" t="str">
        <f>"Q"&amp;ROUNDUP(MONTH(CleanedData[[#This Row],[Date]])/3,0)</f>
        <v>Q2</v>
      </c>
      <c r="X2745" t="str">
        <f>IF(CleanedData[[#This Row],[Purchase Amount]]&gt;=5000,"Yes","No")</f>
        <v>No</v>
      </c>
      <c r="Y2745">
        <f>IF(CleanedData[[#This Row],[Recommend]]="Yes",1,0)</f>
        <v>0</v>
      </c>
      <c r="Z2745" s="6">
        <f>CleanedData[[#This Row],[Purchase Amount]]*0.15</f>
        <v>51.512999999999998</v>
      </c>
      <c r="AA2745" s="6">
        <f>CleanedData[[#This Row],[Purchase Amount]]*1.15</f>
        <v>394.93299999999999</v>
      </c>
    </row>
    <row r="2746" spans="1:27" x14ac:dyDescent="0.3">
      <c r="A2746">
        <v>3292</v>
      </c>
      <c r="B2746" t="s">
        <v>2971</v>
      </c>
      <c r="C2746" s="1">
        <v>45936</v>
      </c>
      <c r="D2746">
        <v>79</v>
      </c>
      <c r="E2746" t="s">
        <v>52</v>
      </c>
      <c r="F2746" t="s">
        <v>77</v>
      </c>
      <c r="G2746" t="s">
        <v>116</v>
      </c>
      <c r="H2746">
        <v>1</v>
      </c>
      <c r="I2746" t="s">
        <v>45</v>
      </c>
      <c r="J2746" t="s">
        <v>69</v>
      </c>
      <c r="K2746" t="s">
        <v>44</v>
      </c>
      <c r="L2746" t="s">
        <v>42</v>
      </c>
      <c r="M2746" t="s">
        <v>184</v>
      </c>
      <c r="N2746" t="s">
        <v>80</v>
      </c>
      <c r="O2746" t="s">
        <v>148</v>
      </c>
      <c r="P2746" t="s">
        <v>70</v>
      </c>
      <c r="Q2746" t="s">
        <v>97</v>
      </c>
      <c r="R2746" s="6">
        <f>_xlfn.XLOOKUP(CleanedData[[#This Row],[Product]],'02_Lookup_Tables'!$A$2:$A$126,'02_Lookup_Tables'!$B$2:$B$126)</f>
        <v>869.65</v>
      </c>
      <c r="S2746" t="str">
        <f>VLOOKUP(CleanedData[[#This Row],[Product]],'02_Lookup_Tables'!$H$2:$I$126,2,FALSE)</f>
        <v>Toys &amp; Games</v>
      </c>
      <c r="T2746" t="str">
        <f>VLOOKUP(CleanedData[[#This Row],[Province]],'02_Lookup_Tables'!$D$2:$E$10,2, FALSE)</f>
        <v>Central Region</v>
      </c>
      <c r="U2746" t="str" cm="1">
        <f t="array" ref="U2746">_xlfn.IFS(CleanedData[[#This Row],[Purchase Amount]]&lt;500,"Low",
CleanedData[[#This Row],[Purchase Amount]]&lt;5000,"Medium",
TRUE,"High")</f>
        <v>Medium</v>
      </c>
      <c r="V2746" t="str">
        <f>TEXT(CleanedData[[#This Row],[Date]],"mmmm")</f>
        <v>October</v>
      </c>
      <c r="W2746" t="str">
        <f>"Q"&amp;ROUNDUP(MONTH(CleanedData[[#This Row],[Date]])/3,0)</f>
        <v>Q4</v>
      </c>
      <c r="X2746" t="str">
        <f>IF(CleanedData[[#This Row],[Purchase Amount]]&gt;=5000,"Yes","No")</f>
        <v>No</v>
      </c>
      <c r="Y2746">
        <f>IF(CleanedData[[#This Row],[Recommend]]="Yes",1,0)</f>
        <v>1</v>
      </c>
      <c r="Z2746" s="6">
        <f>CleanedData[[#This Row],[Purchase Amount]]*0.15</f>
        <v>130.44749999999999</v>
      </c>
      <c r="AA2746" s="6">
        <f>CleanedData[[#This Row],[Purchase Amount]]*1.15</f>
        <v>1000.0974999999999</v>
      </c>
    </row>
    <row r="2747" spans="1:27" x14ac:dyDescent="0.3">
      <c r="A2747">
        <v>3293</v>
      </c>
      <c r="B2747" t="s">
        <v>2972</v>
      </c>
      <c r="C2747" s="1">
        <v>45793</v>
      </c>
      <c r="D2747">
        <v>20</v>
      </c>
      <c r="E2747" t="s">
        <v>39</v>
      </c>
      <c r="F2747" t="s">
        <v>72</v>
      </c>
      <c r="G2747" t="s">
        <v>378</v>
      </c>
      <c r="H2747">
        <v>2</v>
      </c>
      <c r="I2747" t="s">
        <v>45</v>
      </c>
      <c r="J2747" t="s">
        <v>74</v>
      </c>
      <c r="K2747" t="s">
        <v>64</v>
      </c>
      <c r="L2747" t="s">
        <v>42</v>
      </c>
      <c r="N2747" t="s">
        <v>47</v>
      </c>
      <c r="O2747" t="s">
        <v>134</v>
      </c>
      <c r="P2747" t="s">
        <v>8646</v>
      </c>
      <c r="Q2747" t="s">
        <v>66</v>
      </c>
      <c r="R2747" s="6">
        <f>_xlfn.XLOOKUP(CleanedData[[#This Row],[Product]],'02_Lookup_Tables'!$A$2:$A$126,'02_Lookup_Tables'!$B$2:$B$126)</f>
        <v>40.11</v>
      </c>
      <c r="S2747" t="str">
        <f>VLOOKUP(CleanedData[[#This Row],[Product]],'02_Lookup_Tables'!$H$2:$I$126,2,FALSE)</f>
        <v>Food</v>
      </c>
      <c r="T2747" t="str">
        <f>VLOOKUP(CleanedData[[#This Row],[Province]],'02_Lookup_Tables'!$D$2:$E$10,2, FALSE)</f>
        <v>Central Region</v>
      </c>
      <c r="U2747" t="str" cm="1">
        <f t="array" ref="U2747">_xlfn.IFS(CleanedData[[#This Row],[Purchase Amount]]&lt;500,"Low",
CleanedData[[#This Row],[Purchase Amount]]&lt;5000,"Medium",
TRUE,"High")</f>
        <v>Low</v>
      </c>
      <c r="V2747" t="str">
        <f>TEXT(CleanedData[[#This Row],[Date]],"mmmm")</f>
        <v>May</v>
      </c>
      <c r="W2747" t="str">
        <f>"Q"&amp;ROUNDUP(MONTH(CleanedData[[#This Row],[Date]])/3,0)</f>
        <v>Q2</v>
      </c>
      <c r="X2747" t="str">
        <f>IF(CleanedData[[#This Row],[Purchase Amount]]&gt;=5000,"Yes","No")</f>
        <v>No</v>
      </c>
      <c r="Y2747">
        <f>IF(CleanedData[[#This Row],[Recommend]]="Yes",1,0)</f>
        <v>1</v>
      </c>
      <c r="Z2747" s="6">
        <f>CleanedData[[#This Row],[Purchase Amount]]*0.15</f>
        <v>6.0164999999999997</v>
      </c>
      <c r="AA2747" s="6">
        <f>CleanedData[[#This Row],[Purchase Amount]]*1.15</f>
        <v>46.126499999999993</v>
      </c>
    </row>
    <row r="2748" spans="1:27" x14ac:dyDescent="0.3">
      <c r="A2748">
        <v>3294</v>
      </c>
      <c r="B2748" t="s">
        <v>2973</v>
      </c>
      <c r="C2748" s="1">
        <v>45558</v>
      </c>
      <c r="D2748">
        <v>23</v>
      </c>
      <c r="E2748" t="s">
        <v>52</v>
      </c>
      <c r="F2748" t="s">
        <v>108</v>
      </c>
      <c r="G2748" t="s">
        <v>286</v>
      </c>
      <c r="H2748">
        <v>2</v>
      </c>
      <c r="I2748" t="s">
        <v>45</v>
      </c>
      <c r="J2748" t="s">
        <v>74</v>
      </c>
      <c r="K2748" t="s">
        <v>55</v>
      </c>
      <c r="L2748" t="s">
        <v>45</v>
      </c>
      <c r="M2748" t="s">
        <v>92</v>
      </c>
      <c r="N2748" t="s">
        <v>47</v>
      </c>
      <c r="O2748" t="s">
        <v>89</v>
      </c>
      <c r="P2748" t="s">
        <v>49</v>
      </c>
      <c r="Q2748" t="s">
        <v>66</v>
      </c>
      <c r="R2748" s="6">
        <f>_xlfn.XLOOKUP(CleanedData[[#This Row],[Product]],'02_Lookup_Tables'!$A$2:$A$126,'02_Lookup_Tables'!$B$2:$B$126)</f>
        <v>1907.49</v>
      </c>
      <c r="S2748" t="str">
        <f>VLOOKUP(CleanedData[[#This Row],[Product]],'02_Lookup_Tables'!$H$2:$I$126,2,FALSE)</f>
        <v>Accessories</v>
      </c>
      <c r="T2748" t="str">
        <f>VLOOKUP(CleanedData[[#This Row],[Province]],'02_Lookup_Tables'!$D$2:$E$10,2, FALSE)</f>
        <v>Gauteng Region</v>
      </c>
      <c r="U2748" t="str" cm="1">
        <f t="array" ref="U2748">_xlfn.IFS(CleanedData[[#This Row],[Purchase Amount]]&lt;500,"Low",
CleanedData[[#This Row],[Purchase Amount]]&lt;5000,"Medium",
TRUE,"High")</f>
        <v>Medium</v>
      </c>
      <c r="V2748" t="str">
        <f>TEXT(CleanedData[[#This Row],[Date]],"mmmm")</f>
        <v>September</v>
      </c>
      <c r="W2748" t="str">
        <f>"Q"&amp;ROUNDUP(MONTH(CleanedData[[#This Row],[Date]])/3,0)</f>
        <v>Q3</v>
      </c>
      <c r="X2748" t="str">
        <f>IF(CleanedData[[#This Row],[Purchase Amount]]&gt;=5000,"Yes","No")</f>
        <v>No</v>
      </c>
      <c r="Y2748">
        <f>IF(CleanedData[[#This Row],[Recommend]]="Yes",1,0)</f>
        <v>1</v>
      </c>
      <c r="Z2748" s="6">
        <f>CleanedData[[#This Row],[Purchase Amount]]*0.15</f>
        <v>286.12349999999998</v>
      </c>
      <c r="AA2748" s="6">
        <f>CleanedData[[#This Row],[Purchase Amount]]*1.15</f>
        <v>2193.6134999999999</v>
      </c>
    </row>
    <row r="2749" spans="1:27" x14ac:dyDescent="0.3">
      <c r="A2749">
        <v>3295</v>
      </c>
      <c r="B2749" t="s">
        <v>2974</v>
      </c>
      <c r="C2749" s="1">
        <v>45507</v>
      </c>
      <c r="D2749">
        <v>37</v>
      </c>
      <c r="E2749" t="s">
        <v>60</v>
      </c>
      <c r="F2749" t="s">
        <v>108</v>
      </c>
      <c r="G2749" t="s">
        <v>389</v>
      </c>
      <c r="H2749">
        <v>3</v>
      </c>
      <c r="I2749" t="s">
        <v>45</v>
      </c>
      <c r="J2749" t="s">
        <v>54</v>
      </c>
      <c r="K2749" t="s">
        <v>44</v>
      </c>
      <c r="L2749" t="s">
        <v>45</v>
      </c>
      <c r="M2749" t="s">
        <v>46</v>
      </c>
      <c r="N2749" t="s">
        <v>48</v>
      </c>
      <c r="O2749" t="s">
        <v>89</v>
      </c>
      <c r="P2749" t="s">
        <v>49</v>
      </c>
      <c r="Q2749" t="s">
        <v>81</v>
      </c>
      <c r="R2749" s="6">
        <f>_xlfn.XLOOKUP(CleanedData[[#This Row],[Product]],'02_Lookup_Tables'!$A$2:$A$126,'02_Lookup_Tables'!$B$2:$B$126)</f>
        <v>5432.76</v>
      </c>
      <c r="S2749" t="str">
        <f>VLOOKUP(CleanedData[[#This Row],[Product]],'02_Lookup_Tables'!$H$2:$I$126,2,FALSE)</f>
        <v>Home Devices</v>
      </c>
      <c r="T2749" t="str">
        <f>VLOOKUP(CleanedData[[#This Row],[Province]],'02_Lookup_Tables'!$D$2:$E$10,2, FALSE)</f>
        <v>Gauteng Region</v>
      </c>
      <c r="U2749" t="str" cm="1">
        <f t="array" ref="U2749">_xlfn.IFS(CleanedData[[#This Row],[Purchase Amount]]&lt;500,"Low",
CleanedData[[#This Row],[Purchase Amount]]&lt;5000,"Medium",
TRUE,"High")</f>
        <v>High</v>
      </c>
      <c r="V2749" t="str">
        <f>TEXT(CleanedData[[#This Row],[Date]],"mmmm")</f>
        <v>August</v>
      </c>
      <c r="W2749" t="str">
        <f>"Q"&amp;ROUNDUP(MONTH(CleanedData[[#This Row],[Date]])/3,0)</f>
        <v>Q3</v>
      </c>
      <c r="X2749" t="str">
        <f>IF(CleanedData[[#This Row],[Purchase Amount]]&gt;=5000,"Yes","No")</f>
        <v>Yes</v>
      </c>
      <c r="Y2749">
        <f>IF(CleanedData[[#This Row],[Recommend]]="Yes",1,0)</f>
        <v>1</v>
      </c>
      <c r="Z2749" s="6">
        <f>CleanedData[[#This Row],[Purchase Amount]]*0.15</f>
        <v>814.91399999999999</v>
      </c>
      <c r="AA2749" s="6">
        <f>CleanedData[[#This Row],[Purchase Amount]]*1.15</f>
        <v>6247.674</v>
      </c>
    </row>
    <row r="2750" spans="1:27" x14ac:dyDescent="0.3">
      <c r="A2750">
        <v>3297</v>
      </c>
      <c r="B2750" t="s">
        <v>2975</v>
      </c>
      <c r="C2750" s="1">
        <v>45730</v>
      </c>
      <c r="D2750">
        <v>41</v>
      </c>
      <c r="E2750" t="s">
        <v>60</v>
      </c>
      <c r="F2750" t="s">
        <v>83</v>
      </c>
      <c r="G2750" t="s">
        <v>146</v>
      </c>
      <c r="H2750">
        <v>5</v>
      </c>
      <c r="I2750" t="s">
        <v>45</v>
      </c>
      <c r="J2750" t="s">
        <v>54</v>
      </c>
      <c r="K2750" t="s">
        <v>64</v>
      </c>
      <c r="L2750" t="s">
        <v>45</v>
      </c>
      <c r="M2750" t="s">
        <v>56</v>
      </c>
      <c r="N2750" t="s">
        <v>57</v>
      </c>
      <c r="O2750" t="s">
        <v>148</v>
      </c>
      <c r="P2750" t="s">
        <v>49</v>
      </c>
      <c r="Q2750" t="s">
        <v>81</v>
      </c>
      <c r="R2750" s="6">
        <f>_xlfn.XLOOKUP(CleanedData[[#This Row],[Product]],'02_Lookup_Tables'!$A$2:$A$126,'02_Lookup_Tables'!$B$2:$B$126)</f>
        <v>27815.439999999999</v>
      </c>
      <c r="S2750" t="str">
        <f>VLOOKUP(CleanedData[[#This Row],[Product]],'02_Lookup_Tables'!$H$2:$I$126,2,FALSE)</f>
        <v>Electronics</v>
      </c>
      <c r="T2750" t="str">
        <f>VLOOKUP(CleanedData[[#This Row],[Province]],'02_Lookup_Tables'!$D$2:$E$10,2, FALSE)</f>
        <v>Western Region</v>
      </c>
      <c r="U2750" t="str" cm="1">
        <f t="array" ref="U2750">_xlfn.IFS(CleanedData[[#This Row],[Purchase Amount]]&lt;500,"Low",
CleanedData[[#This Row],[Purchase Amount]]&lt;5000,"Medium",
TRUE,"High")</f>
        <v>High</v>
      </c>
      <c r="V2750" t="str">
        <f>TEXT(CleanedData[[#This Row],[Date]],"mmmm")</f>
        <v>March</v>
      </c>
      <c r="W2750" t="str">
        <f>"Q"&amp;ROUNDUP(MONTH(CleanedData[[#This Row],[Date]])/3,0)</f>
        <v>Q1</v>
      </c>
      <c r="X2750" t="str">
        <f>IF(CleanedData[[#This Row],[Purchase Amount]]&gt;=5000,"Yes","No")</f>
        <v>Yes</v>
      </c>
      <c r="Y2750">
        <f>IF(CleanedData[[#This Row],[Recommend]]="Yes",1,0)</f>
        <v>1</v>
      </c>
      <c r="Z2750" s="6">
        <f>CleanedData[[#This Row],[Purchase Amount]]*0.15</f>
        <v>4172.3159999999998</v>
      </c>
      <c r="AA2750" s="6">
        <f>CleanedData[[#This Row],[Purchase Amount]]*1.15</f>
        <v>31987.755999999998</v>
      </c>
    </row>
    <row r="2751" spans="1:27" x14ac:dyDescent="0.3">
      <c r="A2751">
        <v>3300</v>
      </c>
      <c r="B2751" t="s">
        <v>2976</v>
      </c>
      <c r="C2751" s="1">
        <v>45973</v>
      </c>
      <c r="D2751">
        <v>73</v>
      </c>
      <c r="E2751" t="s">
        <v>60</v>
      </c>
      <c r="F2751" t="s">
        <v>83</v>
      </c>
      <c r="G2751" t="s">
        <v>546</v>
      </c>
      <c r="H2751">
        <v>1</v>
      </c>
      <c r="I2751" t="s">
        <v>45</v>
      </c>
      <c r="J2751" t="s">
        <v>74</v>
      </c>
      <c r="K2751" t="s">
        <v>55</v>
      </c>
      <c r="L2751" t="s">
        <v>45</v>
      </c>
      <c r="M2751" t="s">
        <v>112</v>
      </c>
      <c r="N2751" t="s">
        <v>80</v>
      </c>
      <c r="O2751" t="s">
        <v>48</v>
      </c>
      <c r="P2751" t="s">
        <v>49</v>
      </c>
      <c r="Q2751" t="s">
        <v>97</v>
      </c>
      <c r="R2751" s="6">
        <f>_xlfn.XLOOKUP(CleanedData[[#This Row],[Product]],'02_Lookup_Tables'!$A$2:$A$126,'02_Lookup_Tables'!$B$2:$B$126)</f>
        <v>1369.39</v>
      </c>
      <c r="S2751" t="str">
        <f>VLOOKUP(CleanedData[[#This Row],[Product]],'02_Lookup_Tables'!$H$2:$I$126,2,FALSE)</f>
        <v>Toys &amp; Games</v>
      </c>
      <c r="T2751" t="str">
        <f>VLOOKUP(CleanedData[[#This Row],[Province]],'02_Lookup_Tables'!$D$2:$E$10,2, FALSE)</f>
        <v>Western Region</v>
      </c>
      <c r="U2751" t="str" cm="1">
        <f t="array" ref="U2751">_xlfn.IFS(CleanedData[[#This Row],[Purchase Amount]]&lt;500,"Low",
CleanedData[[#This Row],[Purchase Amount]]&lt;5000,"Medium",
TRUE,"High")</f>
        <v>Medium</v>
      </c>
      <c r="V2751" t="str">
        <f>TEXT(CleanedData[[#This Row],[Date]],"mmmm")</f>
        <v>November</v>
      </c>
      <c r="W2751" t="str">
        <f>"Q"&amp;ROUNDUP(MONTH(CleanedData[[#This Row],[Date]])/3,0)</f>
        <v>Q4</v>
      </c>
      <c r="X2751" t="str">
        <f>IF(CleanedData[[#This Row],[Purchase Amount]]&gt;=5000,"Yes","No")</f>
        <v>No</v>
      </c>
      <c r="Y2751">
        <f>IF(CleanedData[[#This Row],[Recommend]]="Yes",1,0)</f>
        <v>1</v>
      </c>
      <c r="Z2751" s="6">
        <f>CleanedData[[#This Row],[Purchase Amount]]*0.15</f>
        <v>205.4085</v>
      </c>
      <c r="AA2751" s="6">
        <f>CleanedData[[#This Row],[Purchase Amount]]*1.15</f>
        <v>1574.7985000000001</v>
      </c>
    </row>
    <row r="2752" spans="1:27" x14ac:dyDescent="0.3">
      <c r="A2752">
        <v>3301</v>
      </c>
      <c r="B2752" t="s">
        <v>2977</v>
      </c>
      <c r="C2752" s="1">
        <v>45646</v>
      </c>
      <c r="D2752">
        <v>62</v>
      </c>
      <c r="E2752" t="s">
        <v>39</v>
      </c>
      <c r="F2752" t="s">
        <v>72</v>
      </c>
      <c r="G2752" t="s">
        <v>155</v>
      </c>
      <c r="H2752">
        <v>5</v>
      </c>
      <c r="I2752" t="s">
        <v>45</v>
      </c>
      <c r="J2752" t="s">
        <v>63</v>
      </c>
      <c r="K2752" t="s">
        <v>64</v>
      </c>
      <c r="L2752" t="s">
        <v>45</v>
      </c>
      <c r="M2752" t="s">
        <v>184</v>
      </c>
      <c r="N2752" t="s">
        <v>57</v>
      </c>
      <c r="O2752" t="s">
        <v>148</v>
      </c>
      <c r="P2752" t="s">
        <v>49</v>
      </c>
      <c r="Q2752" t="s">
        <v>50</v>
      </c>
      <c r="R2752" s="6">
        <f>_xlfn.XLOOKUP(CleanedData[[#This Row],[Product]],'02_Lookup_Tables'!$A$2:$A$126,'02_Lookup_Tables'!$B$2:$B$126)</f>
        <v>1355.08</v>
      </c>
      <c r="S2752" t="str">
        <f>VLOOKUP(CleanedData[[#This Row],[Product]],'02_Lookup_Tables'!$H$2:$I$126,2,FALSE)</f>
        <v>Sports &amp; Outdoors</v>
      </c>
      <c r="T2752" t="str">
        <f>VLOOKUP(CleanedData[[#This Row],[Province]],'02_Lookup_Tables'!$D$2:$E$10,2, FALSE)</f>
        <v>Central Region</v>
      </c>
      <c r="U2752" t="str" cm="1">
        <f t="array" ref="U2752">_xlfn.IFS(CleanedData[[#This Row],[Purchase Amount]]&lt;500,"Low",
CleanedData[[#This Row],[Purchase Amount]]&lt;5000,"Medium",
TRUE,"High")</f>
        <v>Medium</v>
      </c>
      <c r="V2752" t="str">
        <f>TEXT(CleanedData[[#This Row],[Date]],"mmmm")</f>
        <v>December</v>
      </c>
      <c r="W2752" t="str">
        <f>"Q"&amp;ROUNDUP(MONTH(CleanedData[[#This Row],[Date]])/3,0)</f>
        <v>Q4</v>
      </c>
      <c r="X2752" t="str">
        <f>IF(CleanedData[[#This Row],[Purchase Amount]]&gt;=5000,"Yes","No")</f>
        <v>No</v>
      </c>
      <c r="Y2752">
        <f>IF(CleanedData[[#This Row],[Recommend]]="Yes",1,0)</f>
        <v>1</v>
      </c>
      <c r="Z2752" s="6">
        <f>CleanedData[[#This Row],[Purchase Amount]]*0.15</f>
        <v>203.26199999999997</v>
      </c>
      <c r="AA2752" s="6">
        <f>CleanedData[[#This Row],[Purchase Amount]]*1.15</f>
        <v>1558.3419999999999</v>
      </c>
    </row>
    <row r="2753" spans="1:27" x14ac:dyDescent="0.3">
      <c r="A2753">
        <v>3302</v>
      </c>
      <c r="B2753" t="s">
        <v>2978</v>
      </c>
      <c r="C2753" s="1">
        <v>45988</v>
      </c>
      <c r="D2753">
        <v>72</v>
      </c>
      <c r="E2753" t="s">
        <v>60</v>
      </c>
      <c r="F2753" t="s">
        <v>83</v>
      </c>
      <c r="G2753" t="s">
        <v>235</v>
      </c>
      <c r="H2753">
        <v>2</v>
      </c>
      <c r="I2753" t="s">
        <v>45</v>
      </c>
      <c r="J2753" t="s">
        <v>54</v>
      </c>
      <c r="K2753" t="s">
        <v>55</v>
      </c>
      <c r="L2753" t="s">
        <v>42</v>
      </c>
      <c r="N2753" t="s">
        <v>47</v>
      </c>
      <c r="O2753" t="s">
        <v>134</v>
      </c>
      <c r="P2753" t="s">
        <v>8646</v>
      </c>
      <c r="Q2753" t="s">
        <v>97</v>
      </c>
      <c r="R2753" s="6">
        <f>_xlfn.XLOOKUP(CleanedData[[#This Row],[Product]],'02_Lookup_Tables'!$A$2:$A$126,'02_Lookup_Tables'!$B$2:$B$126)</f>
        <v>306.57</v>
      </c>
      <c r="S2753" t="str">
        <f>VLOOKUP(CleanedData[[#This Row],[Product]],'02_Lookup_Tables'!$H$2:$I$126,2,FALSE)</f>
        <v>Toys &amp; Games</v>
      </c>
      <c r="T2753" t="str">
        <f>VLOOKUP(CleanedData[[#This Row],[Province]],'02_Lookup_Tables'!$D$2:$E$10,2, FALSE)</f>
        <v>Western Region</v>
      </c>
      <c r="U2753" t="str" cm="1">
        <f t="array" ref="U2753">_xlfn.IFS(CleanedData[[#This Row],[Purchase Amount]]&lt;500,"Low",
CleanedData[[#This Row],[Purchase Amount]]&lt;5000,"Medium",
TRUE,"High")</f>
        <v>Low</v>
      </c>
      <c r="V2753" t="str">
        <f>TEXT(CleanedData[[#This Row],[Date]],"mmmm")</f>
        <v>November</v>
      </c>
      <c r="W2753" t="str">
        <f>"Q"&amp;ROUNDUP(MONTH(CleanedData[[#This Row],[Date]])/3,0)</f>
        <v>Q4</v>
      </c>
      <c r="X2753" t="str">
        <f>IF(CleanedData[[#This Row],[Purchase Amount]]&gt;=5000,"Yes","No")</f>
        <v>No</v>
      </c>
      <c r="Y2753">
        <f>IF(CleanedData[[#This Row],[Recommend]]="Yes",1,0)</f>
        <v>1</v>
      </c>
      <c r="Z2753" s="6">
        <f>CleanedData[[#This Row],[Purchase Amount]]*0.15</f>
        <v>45.985499999999995</v>
      </c>
      <c r="AA2753" s="6">
        <f>CleanedData[[#This Row],[Purchase Amount]]*1.15</f>
        <v>352.55549999999994</v>
      </c>
    </row>
    <row r="2754" spans="1:27" x14ac:dyDescent="0.3">
      <c r="A2754">
        <v>3303</v>
      </c>
      <c r="B2754" t="s">
        <v>2979</v>
      </c>
      <c r="C2754" s="1">
        <v>45882</v>
      </c>
      <c r="D2754">
        <v>40</v>
      </c>
      <c r="E2754" t="s">
        <v>52</v>
      </c>
      <c r="F2754" t="s">
        <v>72</v>
      </c>
      <c r="G2754" t="s">
        <v>269</v>
      </c>
      <c r="H2754">
        <v>3</v>
      </c>
      <c r="I2754" t="s">
        <v>45</v>
      </c>
      <c r="J2754" t="s">
        <v>54</v>
      </c>
      <c r="K2754" t="s">
        <v>55</v>
      </c>
      <c r="L2754" t="s">
        <v>45</v>
      </c>
      <c r="M2754" t="s">
        <v>184</v>
      </c>
      <c r="N2754" t="s">
        <v>48</v>
      </c>
      <c r="O2754" t="s">
        <v>148</v>
      </c>
      <c r="P2754" t="s">
        <v>49</v>
      </c>
      <c r="Q2754" t="s">
        <v>81</v>
      </c>
      <c r="R2754" s="6">
        <f>_xlfn.XLOOKUP(CleanedData[[#This Row],[Product]],'02_Lookup_Tables'!$A$2:$A$126,'02_Lookup_Tables'!$B$2:$B$126)</f>
        <v>1604.87</v>
      </c>
      <c r="S2754" t="str">
        <f>VLOOKUP(CleanedData[[#This Row],[Product]],'02_Lookup_Tables'!$H$2:$I$126,2,FALSE)</f>
        <v>Accessories</v>
      </c>
      <c r="T2754" t="str">
        <f>VLOOKUP(CleanedData[[#This Row],[Province]],'02_Lookup_Tables'!$D$2:$E$10,2, FALSE)</f>
        <v>Central Region</v>
      </c>
      <c r="U2754" t="str" cm="1">
        <f t="array" ref="U2754">_xlfn.IFS(CleanedData[[#This Row],[Purchase Amount]]&lt;500,"Low",
CleanedData[[#This Row],[Purchase Amount]]&lt;5000,"Medium",
TRUE,"High")</f>
        <v>Medium</v>
      </c>
      <c r="V2754" t="str">
        <f>TEXT(CleanedData[[#This Row],[Date]],"mmmm")</f>
        <v>August</v>
      </c>
      <c r="W2754" t="str">
        <f>"Q"&amp;ROUNDUP(MONTH(CleanedData[[#This Row],[Date]])/3,0)</f>
        <v>Q3</v>
      </c>
      <c r="X2754" t="str">
        <f>IF(CleanedData[[#This Row],[Purchase Amount]]&gt;=5000,"Yes","No")</f>
        <v>No</v>
      </c>
      <c r="Y2754">
        <f>IF(CleanedData[[#This Row],[Recommend]]="Yes",1,0)</f>
        <v>1</v>
      </c>
      <c r="Z2754" s="6">
        <f>CleanedData[[#This Row],[Purchase Amount]]*0.15</f>
        <v>240.73049999999998</v>
      </c>
      <c r="AA2754" s="6">
        <f>CleanedData[[#This Row],[Purchase Amount]]*1.15</f>
        <v>1845.6004999999998</v>
      </c>
    </row>
    <row r="2755" spans="1:27" x14ac:dyDescent="0.3">
      <c r="A2755">
        <v>3304</v>
      </c>
      <c r="B2755" t="s">
        <v>2980</v>
      </c>
      <c r="C2755" s="1">
        <v>45822</v>
      </c>
      <c r="D2755">
        <v>49</v>
      </c>
      <c r="E2755" t="s">
        <v>39</v>
      </c>
      <c r="F2755" t="s">
        <v>61</v>
      </c>
      <c r="G2755" t="s">
        <v>286</v>
      </c>
      <c r="H2755">
        <v>5</v>
      </c>
      <c r="I2755" t="s">
        <v>42</v>
      </c>
      <c r="J2755" t="s">
        <v>69</v>
      </c>
      <c r="K2755" t="s">
        <v>64</v>
      </c>
      <c r="L2755" t="s">
        <v>45</v>
      </c>
      <c r="M2755" t="s">
        <v>231</v>
      </c>
      <c r="N2755" t="s">
        <v>57</v>
      </c>
      <c r="O2755" t="s">
        <v>89</v>
      </c>
      <c r="P2755" t="s">
        <v>70</v>
      </c>
      <c r="Q2755" t="s">
        <v>93</v>
      </c>
      <c r="R2755" s="6">
        <f>_xlfn.XLOOKUP(CleanedData[[#This Row],[Product]],'02_Lookup_Tables'!$A$2:$A$126,'02_Lookup_Tables'!$B$2:$B$126)</f>
        <v>1907.49</v>
      </c>
      <c r="S2755" t="str">
        <f>VLOOKUP(CleanedData[[#This Row],[Product]],'02_Lookup_Tables'!$H$2:$I$126,2,FALSE)</f>
        <v>Accessories</v>
      </c>
      <c r="T2755" t="str">
        <f>VLOOKUP(CleanedData[[#This Row],[Province]],'02_Lookup_Tables'!$D$2:$E$10,2, FALSE)</f>
        <v>Southern Region</v>
      </c>
      <c r="U2755" t="str" cm="1">
        <f t="array" ref="U2755">_xlfn.IFS(CleanedData[[#This Row],[Purchase Amount]]&lt;500,"Low",
CleanedData[[#This Row],[Purchase Amount]]&lt;5000,"Medium",
TRUE,"High")</f>
        <v>Medium</v>
      </c>
      <c r="V2755" t="str">
        <f>TEXT(CleanedData[[#This Row],[Date]],"mmmm")</f>
        <v>June</v>
      </c>
      <c r="W2755" t="str">
        <f>"Q"&amp;ROUNDUP(MONTH(CleanedData[[#This Row],[Date]])/3,0)</f>
        <v>Q2</v>
      </c>
      <c r="X2755" t="str">
        <f>IF(CleanedData[[#This Row],[Purchase Amount]]&gt;=5000,"Yes","No")</f>
        <v>No</v>
      </c>
      <c r="Y2755">
        <f>IF(CleanedData[[#This Row],[Recommend]]="Yes",1,0)</f>
        <v>0</v>
      </c>
      <c r="Z2755" s="6">
        <f>CleanedData[[#This Row],[Purchase Amount]]*0.15</f>
        <v>286.12349999999998</v>
      </c>
      <c r="AA2755" s="6">
        <f>CleanedData[[#This Row],[Purchase Amount]]*1.15</f>
        <v>2193.6134999999999</v>
      </c>
    </row>
    <row r="2756" spans="1:27" x14ac:dyDescent="0.3">
      <c r="A2756">
        <v>3306</v>
      </c>
      <c r="B2756" t="s">
        <v>2981</v>
      </c>
      <c r="C2756" s="1">
        <v>45823</v>
      </c>
      <c r="D2756">
        <v>71</v>
      </c>
      <c r="E2756" t="s">
        <v>39</v>
      </c>
      <c r="F2756" t="s">
        <v>108</v>
      </c>
      <c r="G2756" t="s">
        <v>223</v>
      </c>
      <c r="H2756">
        <v>1</v>
      </c>
      <c r="I2756" t="s">
        <v>45</v>
      </c>
      <c r="J2756" t="s">
        <v>69</v>
      </c>
      <c r="K2756" t="s">
        <v>55</v>
      </c>
      <c r="L2756" t="s">
        <v>42</v>
      </c>
      <c r="M2756" t="s">
        <v>106</v>
      </c>
      <c r="N2756" t="s">
        <v>80</v>
      </c>
      <c r="O2756" t="s">
        <v>148</v>
      </c>
      <c r="P2756" t="s">
        <v>70</v>
      </c>
      <c r="Q2756" t="s">
        <v>97</v>
      </c>
      <c r="R2756" s="6">
        <f>_xlfn.XLOOKUP(CleanedData[[#This Row],[Product]],'02_Lookup_Tables'!$A$2:$A$126,'02_Lookup_Tables'!$B$2:$B$126)</f>
        <v>209.53</v>
      </c>
      <c r="S2756" t="str">
        <f>VLOOKUP(CleanedData[[#This Row],[Product]],'02_Lookup_Tables'!$H$2:$I$126,2,FALSE)</f>
        <v>Food</v>
      </c>
      <c r="T2756" t="str">
        <f>VLOOKUP(CleanedData[[#This Row],[Province]],'02_Lookup_Tables'!$D$2:$E$10,2, FALSE)</f>
        <v>Gauteng Region</v>
      </c>
      <c r="U2756" t="str" cm="1">
        <f t="array" ref="U2756">_xlfn.IFS(CleanedData[[#This Row],[Purchase Amount]]&lt;500,"Low",
CleanedData[[#This Row],[Purchase Amount]]&lt;5000,"Medium",
TRUE,"High")</f>
        <v>Low</v>
      </c>
      <c r="V2756" t="str">
        <f>TEXT(CleanedData[[#This Row],[Date]],"mmmm")</f>
        <v>June</v>
      </c>
      <c r="W2756" t="str">
        <f>"Q"&amp;ROUNDUP(MONTH(CleanedData[[#This Row],[Date]])/3,0)</f>
        <v>Q2</v>
      </c>
      <c r="X2756" t="str">
        <f>IF(CleanedData[[#This Row],[Purchase Amount]]&gt;=5000,"Yes","No")</f>
        <v>No</v>
      </c>
      <c r="Y2756">
        <f>IF(CleanedData[[#This Row],[Recommend]]="Yes",1,0)</f>
        <v>1</v>
      </c>
      <c r="Z2756" s="6">
        <f>CleanedData[[#This Row],[Purchase Amount]]*0.15</f>
        <v>31.429499999999997</v>
      </c>
      <c r="AA2756" s="6">
        <f>CleanedData[[#This Row],[Purchase Amount]]*1.15</f>
        <v>240.95949999999999</v>
      </c>
    </row>
    <row r="2757" spans="1:27" x14ac:dyDescent="0.3">
      <c r="A2757">
        <v>3307</v>
      </c>
      <c r="B2757" t="s">
        <v>2982</v>
      </c>
      <c r="C2757" s="1">
        <v>45747</v>
      </c>
      <c r="D2757">
        <v>30</v>
      </c>
      <c r="E2757" t="s">
        <v>60</v>
      </c>
      <c r="F2757" t="s">
        <v>72</v>
      </c>
      <c r="G2757" t="s">
        <v>309</v>
      </c>
      <c r="H2757">
        <v>1</v>
      </c>
      <c r="I2757" t="s">
        <v>42</v>
      </c>
      <c r="J2757" t="s">
        <v>74</v>
      </c>
      <c r="K2757" t="s">
        <v>44</v>
      </c>
      <c r="L2757" t="s">
        <v>45</v>
      </c>
      <c r="M2757" t="s">
        <v>112</v>
      </c>
      <c r="N2757" t="s">
        <v>80</v>
      </c>
      <c r="O2757" t="s">
        <v>48</v>
      </c>
      <c r="P2757" t="s">
        <v>49</v>
      </c>
      <c r="Q2757" t="s">
        <v>58</v>
      </c>
      <c r="R2757" s="6">
        <f>_xlfn.XLOOKUP(CleanedData[[#This Row],[Product]],'02_Lookup_Tables'!$A$2:$A$126,'02_Lookup_Tables'!$B$2:$B$126)</f>
        <v>353.21</v>
      </c>
      <c r="S2757" t="str">
        <f>VLOOKUP(CleanedData[[#This Row],[Product]],'02_Lookup_Tables'!$H$2:$I$126,2,FALSE)</f>
        <v>Food</v>
      </c>
      <c r="T2757" t="str">
        <f>VLOOKUP(CleanedData[[#This Row],[Province]],'02_Lookup_Tables'!$D$2:$E$10,2, FALSE)</f>
        <v>Central Region</v>
      </c>
      <c r="U2757" t="str" cm="1">
        <f t="array" ref="U2757">_xlfn.IFS(CleanedData[[#This Row],[Purchase Amount]]&lt;500,"Low",
CleanedData[[#This Row],[Purchase Amount]]&lt;5000,"Medium",
TRUE,"High")</f>
        <v>Low</v>
      </c>
      <c r="V2757" t="str">
        <f>TEXT(CleanedData[[#This Row],[Date]],"mmmm")</f>
        <v>March</v>
      </c>
      <c r="W2757" t="str">
        <f>"Q"&amp;ROUNDUP(MONTH(CleanedData[[#This Row],[Date]])/3,0)</f>
        <v>Q1</v>
      </c>
      <c r="X2757" t="str">
        <f>IF(CleanedData[[#This Row],[Purchase Amount]]&gt;=5000,"Yes","No")</f>
        <v>No</v>
      </c>
      <c r="Y2757">
        <f>IF(CleanedData[[#This Row],[Recommend]]="Yes",1,0)</f>
        <v>0</v>
      </c>
      <c r="Z2757" s="6">
        <f>CleanedData[[#This Row],[Purchase Amount]]*0.15</f>
        <v>52.981499999999997</v>
      </c>
      <c r="AA2757" s="6">
        <f>CleanedData[[#This Row],[Purchase Amount]]*1.15</f>
        <v>406.19149999999996</v>
      </c>
    </row>
    <row r="2758" spans="1:27" x14ac:dyDescent="0.3">
      <c r="A2758">
        <v>3308</v>
      </c>
      <c r="B2758" t="s">
        <v>2983</v>
      </c>
      <c r="C2758" s="1">
        <v>45731</v>
      </c>
      <c r="D2758">
        <v>72</v>
      </c>
      <c r="E2758" t="s">
        <v>39</v>
      </c>
      <c r="F2758" t="s">
        <v>125</v>
      </c>
      <c r="G2758" t="s">
        <v>227</v>
      </c>
      <c r="H2758">
        <v>5</v>
      </c>
      <c r="I2758" t="s">
        <v>42</v>
      </c>
      <c r="J2758" t="s">
        <v>63</v>
      </c>
      <c r="K2758" t="s">
        <v>64</v>
      </c>
      <c r="L2758" t="s">
        <v>42</v>
      </c>
      <c r="M2758" t="s">
        <v>151</v>
      </c>
      <c r="N2758" t="s">
        <v>57</v>
      </c>
      <c r="O2758" t="s">
        <v>89</v>
      </c>
      <c r="P2758" t="s">
        <v>70</v>
      </c>
      <c r="Q2758" t="s">
        <v>97</v>
      </c>
      <c r="R2758" s="6">
        <f>_xlfn.XLOOKUP(CleanedData[[#This Row],[Product]],'02_Lookup_Tables'!$A$2:$A$126,'02_Lookup_Tables'!$B$2:$B$126)</f>
        <v>22574.95</v>
      </c>
      <c r="S2758" t="str">
        <f>VLOOKUP(CleanedData[[#This Row],[Product]],'02_Lookup_Tables'!$H$2:$I$126,2,FALSE)</f>
        <v>Electronics</v>
      </c>
      <c r="T2758" t="str">
        <f>VLOOKUP(CleanedData[[#This Row],[Province]],'02_Lookup_Tables'!$D$2:$E$10,2, FALSE)</f>
        <v>Western Region</v>
      </c>
      <c r="U2758" t="str" cm="1">
        <f t="array" ref="U2758">_xlfn.IFS(CleanedData[[#This Row],[Purchase Amount]]&lt;500,"Low",
CleanedData[[#This Row],[Purchase Amount]]&lt;5000,"Medium",
TRUE,"High")</f>
        <v>High</v>
      </c>
      <c r="V2758" t="str">
        <f>TEXT(CleanedData[[#This Row],[Date]],"mmmm")</f>
        <v>March</v>
      </c>
      <c r="W2758" t="str">
        <f>"Q"&amp;ROUNDUP(MONTH(CleanedData[[#This Row],[Date]])/3,0)</f>
        <v>Q1</v>
      </c>
      <c r="X2758" t="str">
        <f>IF(CleanedData[[#This Row],[Purchase Amount]]&gt;=5000,"Yes","No")</f>
        <v>Yes</v>
      </c>
      <c r="Y2758">
        <f>IF(CleanedData[[#This Row],[Recommend]]="Yes",1,0)</f>
        <v>0</v>
      </c>
      <c r="Z2758" s="6">
        <f>CleanedData[[#This Row],[Purchase Amount]]*0.15</f>
        <v>3386.2424999999998</v>
      </c>
      <c r="AA2758" s="6">
        <f>CleanedData[[#This Row],[Purchase Amount]]*1.15</f>
        <v>25961.192499999997</v>
      </c>
    </row>
    <row r="2759" spans="1:27" x14ac:dyDescent="0.3">
      <c r="A2759">
        <v>3309</v>
      </c>
      <c r="B2759" t="s">
        <v>2984</v>
      </c>
      <c r="C2759" s="1">
        <v>45767</v>
      </c>
      <c r="D2759">
        <v>31</v>
      </c>
      <c r="E2759" t="s">
        <v>60</v>
      </c>
      <c r="F2759" t="s">
        <v>130</v>
      </c>
      <c r="G2759" t="s">
        <v>362</v>
      </c>
      <c r="H2759">
        <v>3</v>
      </c>
      <c r="I2759" t="s">
        <v>42</v>
      </c>
      <c r="J2759" t="s">
        <v>74</v>
      </c>
      <c r="K2759" t="s">
        <v>44</v>
      </c>
      <c r="L2759" t="s">
        <v>45</v>
      </c>
      <c r="M2759" t="s">
        <v>151</v>
      </c>
      <c r="N2759" t="s">
        <v>48</v>
      </c>
      <c r="O2759" t="s">
        <v>89</v>
      </c>
      <c r="P2759" t="s">
        <v>49</v>
      </c>
      <c r="Q2759" t="s">
        <v>58</v>
      </c>
      <c r="R2759" s="6">
        <f>_xlfn.XLOOKUP(CleanedData[[#This Row],[Product]],'02_Lookup_Tables'!$A$2:$A$126,'02_Lookup_Tables'!$B$2:$B$126)</f>
        <v>1746.77</v>
      </c>
      <c r="S2759" t="str">
        <f>VLOOKUP(CleanedData[[#This Row],[Product]],'02_Lookup_Tables'!$H$2:$I$126,2,FALSE)</f>
        <v>Home Devices</v>
      </c>
      <c r="T2759" t="str">
        <f>VLOOKUP(CleanedData[[#This Row],[Province]],'02_Lookup_Tables'!$D$2:$E$10,2, FALSE)</f>
        <v>Eastern Region</v>
      </c>
      <c r="U2759" t="str" cm="1">
        <f t="array" ref="U2759">_xlfn.IFS(CleanedData[[#This Row],[Purchase Amount]]&lt;500,"Low",
CleanedData[[#This Row],[Purchase Amount]]&lt;5000,"Medium",
TRUE,"High")</f>
        <v>Medium</v>
      </c>
      <c r="V2759" t="str">
        <f>TEXT(CleanedData[[#This Row],[Date]],"mmmm")</f>
        <v>April</v>
      </c>
      <c r="W2759" t="str">
        <f>"Q"&amp;ROUNDUP(MONTH(CleanedData[[#This Row],[Date]])/3,0)</f>
        <v>Q2</v>
      </c>
      <c r="X2759" t="str">
        <f>IF(CleanedData[[#This Row],[Purchase Amount]]&gt;=5000,"Yes","No")</f>
        <v>No</v>
      </c>
      <c r="Y2759">
        <f>IF(CleanedData[[#This Row],[Recommend]]="Yes",1,0)</f>
        <v>0</v>
      </c>
      <c r="Z2759" s="6">
        <f>CleanedData[[#This Row],[Purchase Amount]]*0.15</f>
        <v>262.01549999999997</v>
      </c>
      <c r="AA2759" s="6">
        <f>CleanedData[[#This Row],[Purchase Amount]]*1.15</f>
        <v>2008.7854999999997</v>
      </c>
    </row>
    <row r="2760" spans="1:27" x14ac:dyDescent="0.3">
      <c r="A2760">
        <v>3311</v>
      </c>
      <c r="B2760" t="s">
        <v>2985</v>
      </c>
      <c r="C2760" s="1">
        <v>45636</v>
      </c>
      <c r="D2760">
        <v>33</v>
      </c>
      <c r="E2760" t="s">
        <v>60</v>
      </c>
      <c r="F2760" t="s">
        <v>68</v>
      </c>
      <c r="G2760" t="s">
        <v>291</v>
      </c>
      <c r="H2760">
        <v>4</v>
      </c>
      <c r="I2760" t="s">
        <v>42</v>
      </c>
      <c r="J2760" t="s">
        <v>69</v>
      </c>
      <c r="K2760" t="s">
        <v>64</v>
      </c>
      <c r="L2760" t="s">
        <v>42</v>
      </c>
      <c r="N2760" t="s">
        <v>96</v>
      </c>
      <c r="O2760" t="s">
        <v>134</v>
      </c>
      <c r="P2760" t="s">
        <v>8646</v>
      </c>
      <c r="Q2760" t="s">
        <v>58</v>
      </c>
      <c r="R2760" s="6">
        <f>_xlfn.XLOOKUP(CleanedData[[#This Row],[Product]],'02_Lookup_Tables'!$A$2:$A$126,'02_Lookup_Tables'!$B$2:$B$126)</f>
        <v>1171.25</v>
      </c>
      <c r="S2760" t="str">
        <f>VLOOKUP(CleanedData[[#This Row],[Product]],'02_Lookup_Tables'!$H$2:$I$126,2,FALSE)</f>
        <v>Toys &amp; Games</v>
      </c>
      <c r="T2760" t="str">
        <f>VLOOKUP(CleanedData[[#This Row],[Province]],'02_Lookup_Tables'!$D$2:$E$10,2, FALSE)</f>
        <v>Northern Region</v>
      </c>
      <c r="U2760" t="str" cm="1">
        <f t="array" ref="U2760">_xlfn.IFS(CleanedData[[#This Row],[Purchase Amount]]&lt;500,"Low",
CleanedData[[#This Row],[Purchase Amount]]&lt;5000,"Medium",
TRUE,"High")</f>
        <v>Medium</v>
      </c>
      <c r="V2760" t="str">
        <f>TEXT(CleanedData[[#This Row],[Date]],"mmmm")</f>
        <v>December</v>
      </c>
      <c r="W2760" t="str">
        <f>"Q"&amp;ROUNDUP(MONTH(CleanedData[[#This Row],[Date]])/3,0)</f>
        <v>Q4</v>
      </c>
      <c r="X2760" t="str">
        <f>IF(CleanedData[[#This Row],[Purchase Amount]]&gt;=5000,"Yes","No")</f>
        <v>No</v>
      </c>
      <c r="Y2760">
        <f>IF(CleanedData[[#This Row],[Recommend]]="Yes",1,0)</f>
        <v>0</v>
      </c>
      <c r="Z2760" s="6">
        <f>CleanedData[[#This Row],[Purchase Amount]]*0.15</f>
        <v>175.6875</v>
      </c>
      <c r="AA2760" s="6">
        <f>CleanedData[[#This Row],[Purchase Amount]]*1.15</f>
        <v>1346.9375</v>
      </c>
    </row>
    <row r="2761" spans="1:27" x14ac:dyDescent="0.3">
      <c r="A2761">
        <v>3312</v>
      </c>
      <c r="B2761" t="s">
        <v>2986</v>
      </c>
      <c r="C2761" s="1">
        <v>45982</v>
      </c>
      <c r="D2761">
        <v>21</v>
      </c>
      <c r="E2761" t="s">
        <v>39</v>
      </c>
      <c r="F2761" t="s">
        <v>68</v>
      </c>
      <c r="G2761" t="s">
        <v>278</v>
      </c>
      <c r="H2761">
        <v>1</v>
      </c>
      <c r="I2761" t="s">
        <v>42</v>
      </c>
      <c r="J2761" t="s">
        <v>74</v>
      </c>
      <c r="K2761" t="s">
        <v>64</v>
      </c>
      <c r="L2761" t="s">
        <v>45</v>
      </c>
      <c r="M2761" t="s">
        <v>136</v>
      </c>
      <c r="N2761" t="s">
        <v>80</v>
      </c>
      <c r="O2761" t="s">
        <v>89</v>
      </c>
      <c r="P2761" t="s">
        <v>49</v>
      </c>
      <c r="Q2761" t="s">
        <v>66</v>
      </c>
      <c r="R2761" s="6">
        <f>_xlfn.XLOOKUP(CleanedData[[#This Row],[Product]],'02_Lookup_Tables'!$A$2:$A$126,'02_Lookup_Tables'!$B$2:$B$126)</f>
        <v>45.96</v>
      </c>
      <c r="S2761" t="str">
        <f>VLOOKUP(CleanedData[[#This Row],[Product]],'02_Lookup_Tables'!$H$2:$I$126,2,FALSE)</f>
        <v>Food</v>
      </c>
      <c r="T2761" t="str">
        <f>VLOOKUP(CleanedData[[#This Row],[Province]],'02_Lookup_Tables'!$D$2:$E$10,2, FALSE)</f>
        <v>Northern Region</v>
      </c>
      <c r="U2761" t="str" cm="1">
        <f t="array" ref="U2761">_xlfn.IFS(CleanedData[[#This Row],[Purchase Amount]]&lt;500,"Low",
CleanedData[[#This Row],[Purchase Amount]]&lt;5000,"Medium",
TRUE,"High")</f>
        <v>Low</v>
      </c>
      <c r="V2761" t="str">
        <f>TEXT(CleanedData[[#This Row],[Date]],"mmmm")</f>
        <v>November</v>
      </c>
      <c r="W2761" t="str">
        <f>"Q"&amp;ROUNDUP(MONTH(CleanedData[[#This Row],[Date]])/3,0)</f>
        <v>Q4</v>
      </c>
      <c r="X2761" t="str">
        <f>IF(CleanedData[[#This Row],[Purchase Amount]]&gt;=5000,"Yes","No")</f>
        <v>No</v>
      </c>
      <c r="Y2761">
        <f>IF(CleanedData[[#This Row],[Recommend]]="Yes",1,0)</f>
        <v>0</v>
      </c>
      <c r="Z2761" s="6">
        <f>CleanedData[[#This Row],[Purchase Amount]]*0.15</f>
        <v>6.8940000000000001</v>
      </c>
      <c r="AA2761" s="6">
        <f>CleanedData[[#This Row],[Purchase Amount]]*1.15</f>
        <v>52.853999999999999</v>
      </c>
    </row>
    <row r="2762" spans="1:27" x14ac:dyDescent="0.3">
      <c r="A2762">
        <v>3313</v>
      </c>
      <c r="B2762" t="s">
        <v>2987</v>
      </c>
      <c r="C2762" s="1">
        <v>45933</v>
      </c>
      <c r="D2762">
        <v>48</v>
      </c>
      <c r="E2762" t="s">
        <v>52</v>
      </c>
      <c r="F2762" t="s">
        <v>72</v>
      </c>
      <c r="G2762" t="s">
        <v>251</v>
      </c>
      <c r="H2762">
        <v>5</v>
      </c>
      <c r="I2762" t="s">
        <v>45</v>
      </c>
      <c r="J2762" t="s">
        <v>69</v>
      </c>
      <c r="K2762" t="s">
        <v>44</v>
      </c>
      <c r="L2762" t="s">
        <v>42</v>
      </c>
      <c r="M2762" t="s">
        <v>236</v>
      </c>
      <c r="N2762" t="s">
        <v>57</v>
      </c>
      <c r="O2762" t="s">
        <v>89</v>
      </c>
      <c r="P2762" t="s">
        <v>70</v>
      </c>
      <c r="Q2762" t="s">
        <v>93</v>
      </c>
      <c r="R2762" s="6">
        <f>_xlfn.XLOOKUP(CleanedData[[#This Row],[Product]],'02_Lookup_Tables'!$A$2:$A$126,'02_Lookup_Tables'!$B$2:$B$126)</f>
        <v>5064</v>
      </c>
      <c r="S2762" t="str">
        <f>VLOOKUP(CleanedData[[#This Row],[Product]],'02_Lookup_Tables'!$H$2:$I$126,2,FALSE)</f>
        <v>Sports &amp; Outdoors</v>
      </c>
      <c r="T2762" t="str">
        <f>VLOOKUP(CleanedData[[#This Row],[Province]],'02_Lookup_Tables'!$D$2:$E$10,2, FALSE)</f>
        <v>Central Region</v>
      </c>
      <c r="U2762" t="str" cm="1">
        <f t="array" ref="U2762">_xlfn.IFS(CleanedData[[#This Row],[Purchase Amount]]&lt;500,"Low",
CleanedData[[#This Row],[Purchase Amount]]&lt;5000,"Medium",
TRUE,"High")</f>
        <v>High</v>
      </c>
      <c r="V2762" t="str">
        <f>TEXT(CleanedData[[#This Row],[Date]],"mmmm")</f>
        <v>October</v>
      </c>
      <c r="W2762" t="str">
        <f>"Q"&amp;ROUNDUP(MONTH(CleanedData[[#This Row],[Date]])/3,0)</f>
        <v>Q4</v>
      </c>
      <c r="X2762" t="str">
        <f>IF(CleanedData[[#This Row],[Purchase Amount]]&gt;=5000,"Yes","No")</f>
        <v>Yes</v>
      </c>
      <c r="Y2762">
        <f>IF(CleanedData[[#This Row],[Recommend]]="Yes",1,0)</f>
        <v>1</v>
      </c>
      <c r="Z2762" s="6">
        <f>CleanedData[[#This Row],[Purchase Amount]]*0.15</f>
        <v>759.6</v>
      </c>
      <c r="AA2762" s="6">
        <f>CleanedData[[#This Row],[Purchase Amount]]*1.15</f>
        <v>5823.5999999999995</v>
      </c>
    </row>
    <row r="2763" spans="1:27" x14ac:dyDescent="0.3">
      <c r="A2763">
        <v>3314</v>
      </c>
      <c r="B2763" t="s">
        <v>2988</v>
      </c>
      <c r="C2763" s="1">
        <v>45936</v>
      </c>
      <c r="D2763">
        <v>44</v>
      </c>
      <c r="E2763" t="s">
        <v>39</v>
      </c>
      <c r="F2763" t="s">
        <v>40</v>
      </c>
      <c r="G2763" t="s">
        <v>391</v>
      </c>
      <c r="H2763">
        <v>3</v>
      </c>
      <c r="I2763" t="s">
        <v>45</v>
      </c>
      <c r="J2763" t="s">
        <v>74</v>
      </c>
      <c r="K2763" t="s">
        <v>55</v>
      </c>
      <c r="L2763" t="s">
        <v>45</v>
      </c>
      <c r="M2763" t="s">
        <v>208</v>
      </c>
      <c r="N2763" t="s">
        <v>48</v>
      </c>
      <c r="O2763" t="s">
        <v>89</v>
      </c>
      <c r="P2763" t="s">
        <v>49</v>
      </c>
      <c r="Q2763" t="s">
        <v>81</v>
      </c>
      <c r="R2763" s="6">
        <f>_xlfn.XLOOKUP(CleanedData[[#This Row],[Product]],'02_Lookup_Tables'!$A$2:$A$126,'02_Lookup_Tables'!$B$2:$B$126)</f>
        <v>886.51</v>
      </c>
      <c r="S2763" t="str">
        <f>VLOOKUP(CleanedData[[#This Row],[Product]],'02_Lookup_Tables'!$H$2:$I$126,2,FALSE)</f>
        <v>Beauty &amp; Personal Care</v>
      </c>
      <c r="T2763" t="str">
        <f>VLOOKUP(CleanedData[[#This Row],[Province]],'02_Lookup_Tables'!$D$2:$E$10,2, FALSE)</f>
        <v>Northern Region</v>
      </c>
      <c r="U2763" t="str" cm="1">
        <f t="array" ref="U2763">_xlfn.IFS(CleanedData[[#This Row],[Purchase Amount]]&lt;500,"Low",
CleanedData[[#This Row],[Purchase Amount]]&lt;5000,"Medium",
TRUE,"High")</f>
        <v>Medium</v>
      </c>
      <c r="V2763" t="str">
        <f>TEXT(CleanedData[[#This Row],[Date]],"mmmm")</f>
        <v>October</v>
      </c>
      <c r="W2763" t="str">
        <f>"Q"&amp;ROUNDUP(MONTH(CleanedData[[#This Row],[Date]])/3,0)</f>
        <v>Q4</v>
      </c>
      <c r="X2763" t="str">
        <f>IF(CleanedData[[#This Row],[Purchase Amount]]&gt;=5000,"Yes","No")</f>
        <v>No</v>
      </c>
      <c r="Y2763">
        <f>IF(CleanedData[[#This Row],[Recommend]]="Yes",1,0)</f>
        <v>1</v>
      </c>
      <c r="Z2763" s="6">
        <f>CleanedData[[#This Row],[Purchase Amount]]*0.15</f>
        <v>132.97649999999999</v>
      </c>
      <c r="AA2763" s="6">
        <f>CleanedData[[#This Row],[Purchase Amount]]*1.15</f>
        <v>1019.4864999999999</v>
      </c>
    </row>
    <row r="2764" spans="1:27" x14ac:dyDescent="0.3">
      <c r="A2764">
        <v>3315</v>
      </c>
      <c r="B2764" t="s">
        <v>2989</v>
      </c>
      <c r="C2764" s="1">
        <v>45851</v>
      </c>
      <c r="D2764">
        <v>63</v>
      </c>
      <c r="E2764" t="s">
        <v>52</v>
      </c>
      <c r="F2764" t="s">
        <v>77</v>
      </c>
      <c r="G2764" t="s">
        <v>331</v>
      </c>
      <c r="H2764">
        <v>5</v>
      </c>
      <c r="I2764" t="s">
        <v>45</v>
      </c>
      <c r="J2764" t="s">
        <v>74</v>
      </c>
      <c r="K2764" t="s">
        <v>44</v>
      </c>
      <c r="L2764" t="s">
        <v>42</v>
      </c>
      <c r="M2764" t="s">
        <v>208</v>
      </c>
      <c r="N2764" t="s">
        <v>57</v>
      </c>
      <c r="O2764" t="s">
        <v>89</v>
      </c>
      <c r="P2764" t="s">
        <v>70</v>
      </c>
      <c r="Q2764" t="s">
        <v>50</v>
      </c>
      <c r="R2764" s="6">
        <f>_xlfn.XLOOKUP(CleanedData[[#This Row],[Product]],'02_Lookup_Tables'!$A$2:$A$126,'02_Lookup_Tables'!$B$2:$B$126)</f>
        <v>27.35</v>
      </c>
      <c r="S2764" t="str">
        <f>VLOOKUP(CleanedData[[#This Row],[Product]],'02_Lookup_Tables'!$H$2:$I$126,2,FALSE)</f>
        <v>Food</v>
      </c>
      <c r="T2764" t="str">
        <f>VLOOKUP(CleanedData[[#This Row],[Province]],'02_Lookup_Tables'!$D$2:$E$10,2, FALSE)</f>
        <v>Central Region</v>
      </c>
      <c r="U2764" t="str" cm="1">
        <f t="array" ref="U2764">_xlfn.IFS(CleanedData[[#This Row],[Purchase Amount]]&lt;500,"Low",
CleanedData[[#This Row],[Purchase Amount]]&lt;5000,"Medium",
TRUE,"High")</f>
        <v>Low</v>
      </c>
      <c r="V2764" t="str">
        <f>TEXT(CleanedData[[#This Row],[Date]],"mmmm")</f>
        <v>July</v>
      </c>
      <c r="W2764" t="str">
        <f>"Q"&amp;ROUNDUP(MONTH(CleanedData[[#This Row],[Date]])/3,0)</f>
        <v>Q3</v>
      </c>
      <c r="X2764" t="str">
        <f>IF(CleanedData[[#This Row],[Purchase Amount]]&gt;=5000,"Yes","No")</f>
        <v>No</v>
      </c>
      <c r="Y2764">
        <f>IF(CleanedData[[#This Row],[Recommend]]="Yes",1,0)</f>
        <v>1</v>
      </c>
      <c r="Z2764" s="6">
        <f>CleanedData[[#This Row],[Purchase Amount]]*0.15</f>
        <v>4.1025</v>
      </c>
      <c r="AA2764" s="6">
        <f>CleanedData[[#This Row],[Purchase Amount]]*1.15</f>
        <v>31.452500000000001</v>
      </c>
    </row>
    <row r="2765" spans="1:27" x14ac:dyDescent="0.3">
      <c r="A2765">
        <v>3316</v>
      </c>
      <c r="B2765" t="s">
        <v>2990</v>
      </c>
      <c r="C2765" s="1">
        <v>45631</v>
      </c>
      <c r="D2765">
        <v>54</v>
      </c>
      <c r="E2765" t="s">
        <v>52</v>
      </c>
      <c r="F2765" t="s">
        <v>125</v>
      </c>
      <c r="G2765" t="s">
        <v>291</v>
      </c>
      <c r="H2765">
        <v>1</v>
      </c>
      <c r="I2765" t="s">
        <v>45</v>
      </c>
      <c r="J2765" t="s">
        <v>54</v>
      </c>
      <c r="K2765" t="s">
        <v>44</v>
      </c>
      <c r="L2765" t="s">
        <v>42</v>
      </c>
      <c r="M2765" t="s">
        <v>196</v>
      </c>
      <c r="N2765" t="s">
        <v>80</v>
      </c>
      <c r="O2765" t="s">
        <v>89</v>
      </c>
      <c r="P2765" t="s">
        <v>49</v>
      </c>
      <c r="Q2765" t="s">
        <v>93</v>
      </c>
      <c r="R2765" s="6">
        <f>_xlfn.XLOOKUP(CleanedData[[#This Row],[Product]],'02_Lookup_Tables'!$A$2:$A$126,'02_Lookup_Tables'!$B$2:$B$126)</f>
        <v>1171.25</v>
      </c>
      <c r="S2765" t="str">
        <f>VLOOKUP(CleanedData[[#This Row],[Product]],'02_Lookup_Tables'!$H$2:$I$126,2,FALSE)</f>
        <v>Toys &amp; Games</v>
      </c>
      <c r="T2765" t="str">
        <f>VLOOKUP(CleanedData[[#This Row],[Province]],'02_Lookup_Tables'!$D$2:$E$10,2, FALSE)</f>
        <v>Western Region</v>
      </c>
      <c r="U2765" t="str" cm="1">
        <f t="array" ref="U2765">_xlfn.IFS(CleanedData[[#This Row],[Purchase Amount]]&lt;500,"Low",
CleanedData[[#This Row],[Purchase Amount]]&lt;5000,"Medium",
TRUE,"High")</f>
        <v>Medium</v>
      </c>
      <c r="V2765" t="str">
        <f>TEXT(CleanedData[[#This Row],[Date]],"mmmm")</f>
        <v>December</v>
      </c>
      <c r="W2765" t="str">
        <f>"Q"&amp;ROUNDUP(MONTH(CleanedData[[#This Row],[Date]])/3,0)</f>
        <v>Q4</v>
      </c>
      <c r="X2765" t="str">
        <f>IF(CleanedData[[#This Row],[Purchase Amount]]&gt;=5000,"Yes","No")</f>
        <v>No</v>
      </c>
      <c r="Y2765">
        <f>IF(CleanedData[[#This Row],[Recommend]]="Yes",1,0)</f>
        <v>1</v>
      </c>
      <c r="Z2765" s="6">
        <f>CleanedData[[#This Row],[Purchase Amount]]*0.15</f>
        <v>175.6875</v>
      </c>
      <c r="AA2765" s="6">
        <f>CleanedData[[#This Row],[Purchase Amount]]*1.15</f>
        <v>1346.9375</v>
      </c>
    </row>
    <row r="2766" spans="1:27" x14ac:dyDescent="0.3">
      <c r="A2766">
        <v>3317</v>
      </c>
      <c r="B2766" t="s">
        <v>2991</v>
      </c>
      <c r="C2766" s="1">
        <v>45536</v>
      </c>
      <c r="D2766">
        <v>63</v>
      </c>
      <c r="E2766" t="s">
        <v>60</v>
      </c>
      <c r="F2766" t="s">
        <v>72</v>
      </c>
      <c r="G2766" t="s">
        <v>78</v>
      </c>
      <c r="H2766">
        <v>1</v>
      </c>
      <c r="I2766" t="s">
        <v>42</v>
      </c>
      <c r="J2766" t="s">
        <v>74</v>
      </c>
      <c r="K2766" t="s">
        <v>44</v>
      </c>
      <c r="L2766" t="s">
        <v>45</v>
      </c>
      <c r="N2766" t="s">
        <v>80</v>
      </c>
      <c r="O2766" t="s">
        <v>134</v>
      </c>
      <c r="P2766" t="s">
        <v>8646</v>
      </c>
      <c r="Q2766" t="s">
        <v>50</v>
      </c>
      <c r="R2766" s="6">
        <f>_xlfn.XLOOKUP(CleanedData[[#This Row],[Product]],'02_Lookup_Tables'!$A$2:$A$126,'02_Lookup_Tables'!$B$2:$B$126)</f>
        <v>1951.09</v>
      </c>
      <c r="S2766" t="str">
        <f>VLOOKUP(CleanedData[[#This Row],[Product]],'02_Lookup_Tables'!$H$2:$I$126,2,FALSE)</f>
        <v>Accessories</v>
      </c>
      <c r="T2766" t="str">
        <f>VLOOKUP(CleanedData[[#This Row],[Province]],'02_Lookup_Tables'!$D$2:$E$10,2, FALSE)</f>
        <v>Central Region</v>
      </c>
      <c r="U2766" t="str" cm="1">
        <f t="array" ref="U2766">_xlfn.IFS(CleanedData[[#This Row],[Purchase Amount]]&lt;500,"Low",
CleanedData[[#This Row],[Purchase Amount]]&lt;5000,"Medium",
TRUE,"High")</f>
        <v>Medium</v>
      </c>
      <c r="V2766" t="str">
        <f>TEXT(CleanedData[[#This Row],[Date]],"mmmm")</f>
        <v>September</v>
      </c>
      <c r="W2766" t="str">
        <f>"Q"&amp;ROUNDUP(MONTH(CleanedData[[#This Row],[Date]])/3,0)</f>
        <v>Q3</v>
      </c>
      <c r="X2766" t="str">
        <f>IF(CleanedData[[#This Row],[Purchase Amount]]&gt;=5000,"Yes","No")</f>
        <v>No</v>
      </c>
      <c r="Y2766">
        <f>IF(CleanedData[[#This Row],[Recommend]]="Yes",1,0)</f>
        <v>0</v>
      </c>
      <c r="Z2766" s="6">
        <f>CleanedData[[#This Row],[Purchase Amount]]*0.15</f>
        <v>292.6635</v>
      </c>
      <c r="AA2766" s="6">
        <f>CleanedData[[#This Row],[Purchase Amount]]*1.15</f>
        <v>2243.7534999999998</v>
      </c>
    </row>
    <row r="2767" spans="1:27" x14ac:dyDescent="0.3">
      <c r="A2767">
        <v>3319</v>
      </c>
      <c r="B2767" t="s">
        <v>2992</v>
      </c>
      <c r="C2767" s="1">
        <v>45474</v>
      </c>
      <c r="D2767">
        <v>78</v>
      </c>
      <c r="E2767" t="s">
        <v>52</v>
      </c>
      <c r="F2767" t="s">
        <v>130</v>
      </c>
      <c r="G2767" t="s">
        <v>99</v>
      </c>
      <c r="H2767">
        <v>2</v>
      </c>
      <c r="I2767" t="s">
        <v>42</v>
      </c>
      <c r="J2767" t="s">
        <v>43</v>
      </c>
      <c r="K2767" t="s">
        <v>44</v>
      </c>
      <c r="L2767" t="s">
        <v>42</v>
      </c>
      <c r="M2767" t="s">
        <v>165</v>
      </c>
      <c r="N2767" t="s">
        <v>47</v>
      </c>
      <c r="O2767" t="s">
        <v>89</v>
      </c>
      <c r="P2767" t="s">
        <v>49</v>
      </c>
      <c r="Q2767" t="s">
        <v>97</v>
      </c>
      <c r="R2767" s="6">
        <f>_xlfn.XLOOKUP(CleanedData[[#This Row],[Product]],'02_Lookup_Tables'!$A$2:$A$126,'02_Lookup_Tables'!$B$2:$B$126)</f>
        <v>43.23</v>
      </c>
      <c r="S2767" t="str">
        <f>VLOOKUP(CleanedData[[#This Row],[Product]],'02_Lookup_Tables'!$H$2:$I$126,2,FALSE)</f>
        <v>Food</v>
      </c>
      <c r="T2767" t="str">
        <f>VLOOKUP(CleanedData[[#This Row],[Province]],'02_Lookup_Tables'!$D$2:$E$10,2, FALSE)</f>
        <v>Eastern Region</v>
      </c>
      <c r="U2767" t="str" cm="1">
        <f t="array" ref="U2767">_xlfn.IFS(CleanedData[[#This Row],[Purchase Amount]]&lt;500,"Low",
CleanedData[[#This Row],[Purchase Amount]]&lt;5000,"Medium",
TRUE,"High")</f>
        <v>Low</v>
      </c>
      <c r="V2767" t="str">
        <f>TEXT(CleanedData[[#This Row],[Date]],"mmmm")</f>
        <v>July</v>
      </c>
      <c r="W2767" t="str">
        <f>"Q"&amp;ROUNDUP(MONTH(CleanedData[[#This Row],[Date]])/3,0)</f>
        <v>Q3</v>
      </c>
      <c r="X2767" t="str">
        <f>IF(CleanedData[[#This Row],[Purchase Amount]]&gt;=5000,"Yes","No")</f>
        <v>No</v>
      </c>
      <c r="Y2767">
        <f>IF(CleanedData[[#This Row],[Recommend]]="Yes",1,0)</f>
        <v>0</v>
      </c>
      <c r="Z2767" s="6">
        <f>CleanedData[[#This Row],[Purchase Amount]]*0.15</f>
        <v>6.4844999999999997</v>
      </c>
      <c r="AA2767" s="6">
        <f>CleanedData[[#This Row],[Purchase Amount]]*1.15</f>
        <v>49.714499999999994</v>
      </c>
    </row>
    <row r="2768" spans="1:27" x14ac:dyDescent="0.3">
      <c r="A2768">
        <v>3320</v>
      </c>
      <c r="B2768" t="s">
        <v>2993</v>
      </c>
      <c r="C2768" s="1">
        <v>45617</v>
      </c>
      <c r="D2768">
        <v>71</v>
      </c>
      <c r="E2768" t="s">
        <v>39</v>
      </c>
      <c r="F2768" t="s">
        <v>68</v>
      </c>
      <c r="G2768" t="s">
        <v>235</v>
      </c>
      <c r="H2768">
        <v>5</v>
      </c>
      <c r="I2768" t="s">
        <v>45</v>
      </c>
      <c r="J2768" t="s">
        <v>69</v>
      </c>
      <c r="K2768" t="s">
        <v>55</v>
      </c>
      <c r="L2768" t="s">
        <v>42</v>
      </c>
      <c r="M2768" t="s">
        <v>79</v>
      </c>
      <c r="N2768" t="s">
        <v>57</v>
      </c>
      <c r="O2768" t="s">
        <v>89</v>
      </c>
      <c r="P2768" t="s">
        <v>70</v>
      </c>
      <c r="Q2768" t="s">
        <v>97</v>
      </c>
      <c r="R2768" s="6">
        <f>_xlfn.XLOOKUP(CleanedData[[#This Row],[Product]],'02_Lookup_Tables'!$A$2:$A$126,'02_Lookup_Tables'!$B$2:$B$126)</f>
        <v>306.57</v>
      </c>
      <c r="S2768" t="str">
        <f>VLOOKUP(CleanedData[[#This Row],[Product]],'02_Lookup_Tables'!$H$2:$I$126,2,FALSE)</f>
        <v>Toys &amp; Games</v>
      </c>
      <c r="T2768" t="str">
        <f>VLOOKUP(CleanedData[[#This Row],[Province]],'02_Lookup_Tables'!$D$2:$E$10,2, FALSE)</f>
        <v>Northern Region</v>
      </c>
      <c r="U2768" t="str" cm="1">
        <f t="array" ref="U2768">_xlfn.IFS(CleanedData[[#This Row],[Purchase Amount]]&lt;500,"Low",
CleanedData[[#This Row],[Purchase Amount]]&lt;5000,"Medium",
TRUE,"High")</f>
        <v>Low</v>
      </c>
      <c r="V2768" t="str">
        <f>TEXT(CleanedData[[#This Row],[Date]],"mmmm")</f>
        <v>November</v>
      </c>
      <c r="W2768" t="str">
        <f>"Q"&amp;ROUNDUP(MONTH(CleanedData[[#This Row],[Date]])/3,0)</f>
        <v>Q4</v>
      </c>
      <c r="X2768" t="str">
        <f>IF(CleanedData[[#This Row],[Purchase Amount]]&gt;=5000,"Yes","No")</f>
        <v>No</v>
      </c>
      <c r="Y2768">
        <f>IF(CleanedData[[#This Row],[Recommend]]="Yes",1,0)</f>
        <v>1</v>
      </c>
      <c r="Z2768" s="6">
        <f>CleanedData[[#This Row],[Purchase Amount]]*0.15</f>
        <v>45.985499999999995</v>
      </c>
      <c r="AA2768" s="6">
        <f>CleanedData[[#This Row],[Purchase Amount]]*1.15</f>
        <v>352.55549999999994</v>
      </c>
    </row>
    <row r="2769" spans="1:27" x14ac:dyDescent="0.3">
      <c r="A2769">
        <v>3321</v>
      </c>
      <c r="B2769" t="s">
        <v>2994</v>
      </c>
      <c r="C2769" s="1">
        <v>45614</v>
      </c>
      <c r="D2769">
        <v>79</v>
      </c>
      <c r="E2769" t="s">
        <v>39</v>
      </c>
      <c r="F2769" t="s">
        <v>130</v>
      </c>
      <c r="G2769" t="s">
        <v>150</v>
      </c>
      <c r="H2769">
        <v>2</v>
      </c>
      <c r="I2769" t="s">
        <v>42</v>
      </c>
      <c r="J2769" t="s">
        <v>69</v>
      </c>
      <c r="K2769" t="s">
        <v>44</v>
      </c>
      <c r="L2769" t="s">
        <v>45</v>
      </c>
      <c r="M2769" t="s">
        <v>196</v>
      </c>
      <c r="N2769" t="s">
        <v>47</v>
      </c>
      <c r="O2769" t="s">
        <v>89</v>
      </c>
      <c r="P2769" t="s">
        <v>49</v>
      </c>
      <c r="Q2769" t="s">
        <v>97</v>
      </c>
      <c r="R2769" s="6">
        <f>_xlfn.XLOOKUP(CleanedData[[#This Row],[Product]],'02_Lookup_Tables'!$A$2:$A$126,'02_Lookup_Tables'!$B$2:$B$126)</f>
        <v>14808.31</v>
      </c>
      <c r="S2769" t="str">
        <f>VLOOKUP(CleanedData[[#This Row],[Product]],'02_Lookup_Tables'!$H$2:$I$126,2,FALSE)</f>
        <v>Electronics</v>
      </c>
      <c r="T2769" t="str">
        <f>VLOOKUP(CleanedData[[#This Row],[Province]],'02_Lookup_Tables'!$D$2:$E$10,2, FALSE)</f>
        <v>Eastern Region</v>
      </c>
      <c r="U2769" t="str" cm="1">
        <f t="array" ref="U2769">_xlfn.IFS(CleanedData[[#This Row],[Purchase Amount]]&lt;500,"Low",
CleanedData[[#This Row],[Purchase Amount]]&lt;5000,"Medium",
TRUE,"High")</f>
        <v>High</v>
      </c>
      <c r="V2769" t="str">
        <f>TEXT(CleanedData[[#This Row],[Date]],"mmmm")</f>
        <v>November</v>
      </c>
      <c r="W2769" t="str">
        <f>"Q"&amp;ROUNDUP(MONTH(CleanedData[[#This Row],[Date]])/3,0)</f>
        <v>Q4</v>
      </c>
      <c r="X2769" t="str">
        <f>IF(CleanedData[[#This Row],[Purchase Amount]]&gt;=5000,"Yes","No")</f>
        <v>Yes</v>
      </c>
      <c r="Y2769">
        <f>IF(CleanedData[[#This Row],[Recommend]]="Yes",1,0)</f>
        <v>0</v>
      </c>
      <c r="Z2769" s="6">
        <f>CleanedData[[#This Row],[Purchase Amount]]*0.15</f>
        <v>2221.2464999999997</v>
      </c>
      <c r="AA2769" s="6">
        <f>CleanedData[[#This Row],[Purchase Amount]]*1.15</f>
        <v>17029.556499999999</v>
      </c>
    </row>
    <row r="2770" spans="1:27" x14ac:dyDescent="0.3">
      <c r="A2770">
        <v>3322</v>
      </c>
      <c r="B2770" t="s">
        <v>2995</v>
      </c>
      <c r="C2770" s="1">
        <v>45992</v>
      </c>
      <c r="D2770">
        <v>78</v>
      </c>
      <c r="E2770" t="s">
        <v>60</v>
      </c>
      <c r="F2770" t="s">
        <v>77</v>
      </c>
      <c r="G2770" t="s">
        <v>114</v>
      </c>
      <c r="H2770">
        <v>3</v>
      </c>
      <c r="I2770" t="s">
        <v>42</v>
      </c>
      <c r="J2770" t="s">
        <v>43</v>
      </c>
      <c r="K2770" t="s">
        <v>64</v>
      </c>
      <c r="L2770" t="s">
        <v>42</v>
      </c>
      <c r="M2770" t="s">
        <v>231</v>
      </c>
      <c r="N2770" t="s">
        <v>48</v>
      </c>
      <c r="O2770" t="s">
        <v>89</v>
      </c>
      <c r="P2770" t="s">
        <v>49</v>
      </c>
      <c r="Q2770" t="s">
        <v>97</v>
      </c>
      <c r="R2770" s="6">
        <f>_xlfn.XLOOKUP(CleanedData[[#This Row],[Product]],'02_Lookup_Tables'!$A$2:$A$126,'02_Lookup_Tables'!$B$2:$B$126)</f>
        <v>1440.59</v>
      </c>
      <c r="S2770" t="str">
        <f>VLOOKUP(CleanedData[[#This Row],[Product]],'02_Lookup_Tables'!$H$2:$I$126,2,FALSE)</f>
        <v>Beauty &amp; Personal Care</v>
      </c>
      <c r="T2770" t="str">
        <f>VLOOKUP(CleanedData[[#This Row],[Province]],'02_Lookup_Tables'!$D$2:$E$10,2, FALSE)</f>
        <v>Central Region</v>
      </c>
      <c r="U2770" t="str" cm="1">
        <f t="array" ref="U2770">_xlfn.IFS(CleanedData[[#This Row],[Purchase Amount]]&lt;500,"Low",
CleanedData[[#This Row],[Purchase Amount]]&lt;5000,"Medium",
TRUE,"High")</f>
        <v>Medium</v>
      </c>
      <c r="V2770" t="str">
        <f>TEXT(CleanedData[[#This Row],[Date]],"mmmm")</f>
        <v>December</v>
      </c>
      <c r="W2770" t="str">
        <f>"Q"&amp;ROUNDUP(MONTH(CleanedData[[#This Row],[Date]])/3,0)</f>
        <v>Q4</v>
      </c>
      <c r="X2770" t="str">
        <f>IF(CleanedData[[#This Row],[Purchase Amount]]&gt;=5000,"Yes","No")</f>
        <v>No</v>
      </c>
      <c r="Y2770">
        <f>IF(CleanedData[[#This Row],[Recommend]]="Yes",1,0)</f>
        <v>0</v>
      </c>
      <c r="Z2770" s="6">
        <f>CleanedData[[#This Row],[Purchase Amount]]*0.15</f>
        <v>216.08849999999998</v>
      </c>
      <c r="AA2770" s="6">
        <f>CleanedData[[#This Row],[Purchase Amount]]*1.15</f>
        <v>1656.6784999999998</v>
      </c>
    </row>
    <row r="2771" spans="1:27" x14ac:dyDescent="0.3">
      <c r="A2771">
        <v>3323</v>
      </c>
      <c r="B2771" t="s">
        <v>2996</v>
      </c>
      <c r="C2771" s="1">
        <v>45578</v>
      </c>
      <c r="D2771">
        <v>80</v>
      </c>
      <c r="E2771" t="s">
        <v>39</v>
      </c>
      <c r="F2771" t="s">
        <v>68</v>
      </c>
      <c r="G2771" t="s">
        <v>87</v>
      </c>
      <c r="H2771">
        <v>1</v>
      </c>
      <c r="I2771" t="s">
        <v>45</v>
      </c>
      <c r="J2771" t="s">
        <v>69</v>
      </c>
      <c r="K2771" t="s">
        <v>64</v>
      </c>
      <c r="L2771" t="s">
        <v>45</v>
      </c>
      <c r="N2771" t="s">
        <v>80</v>
      </c>
      <c r="O2771" t="s">
        <v>134</v>
      </c>
      <c r="P2771" t="s">
        <v>8646</v>
      </c>
      <c r="Q2771" t="s">
        <v>97</v>
      </c>
      <c r="R2771" s="6">
        <f>_xlfn.XLOOKUP(CleanedData[[#This Row],[Product]],'02_Lookup_Tables'!$A$2:$A$126,'02_Lookup_Tables'!$B$2:$B$126)</f>
        <v>409.06</v>
      </c>
      <c r="S2771" t="str">
        <f>VLOOKUP(CleanedData[[#This Row],[Product]],'02_Lookup_Tables'!$H$2:$I$126,2,FALSE)</f>
        <v>Home Devices</v>
      </c>
      <c r="T2771" t="str">
        <f>VLOOKUP(CleanedData[[#This Row],[Province]],'02_Lookup_Tables'!$D$2:$E$10,2, FALSE)</f>
        <v>Northern Region</v>
      </c>
      <c r="U2771" t="str" cm="1">
        <f t="array" ref="U2771">_xlfn.IFS(CleanedData[[#This Row],[Purchase Amount]]&lt;500,"Low",
CleanedData[[#This Row],[Purchase Amount]]&lt;5000,"Medium",
TRUE,"High")</f>
        <v>Low</v>
      </c>
      <c r="V2771" t="str">
        <f>TEXT(CleanedData[[#This Row],[Date]],"mmmm")</f>
        <v>October</v>
      </c>
      <c r="W2771" t="str">
        <f>"Q"&amp;ROUNDUP(MONTH(CleanedData[[#This Row],[Date]])/3,0)</f>
        <v>Q4</v>
      </c>
      <c r="X2771" t="str">
        <f>IF(CleanedData[[#This Row],[Purchase Amount]]&gt;=5000,"Yes","No")</f>
        <v>No</v>
      </c>
      <c r="Y2771">
        <f>IF(CleanedData[[#This Row],[Recommend]]="Yes",1,0)</f>
        <v>1</v>
      </c>
      <c r="Z2771" s="6">
        <f>CleanedData[[#This Row],[Purchase Amount]]*0.15</f>
        <v>61.358999999999995</v>
      </c>
      <c r="AA2771" s="6">
        <f>CleanedData[[#This Row],[Purchase Amount]]*1.15</f>
        <v>470.41899999999998</v>
      </c>
    </row>
    <row r="2772" spans="1:27" x14ac:dyDescent="0.3">
      <c r="A2772">
        <v>3324</v>
      </c>
      <c r="B2772" t="s">
        <v>2997</v>
      </c>
      <c r="C2772" s="1">
        <v>45469</v>
      </c>
      <c r="D2772">
        <v>57</v>
      </c>
      <c r="E2772" t="s">
        <v>39</v>
      </c>
      <c r="F2772" t="s">
        <v>130</v>
      </c>
      <c r="G2772" t="s">
        <v>1139</v>
      </c>
      <c r="H2772">
        <v>5</v>
      </c>
      <c r="I2772" t="s">
        <v>45</v>
      </c>
      <c r="J2772" t="s">
        <v>63</v>
      </c>
      <c r="K2772" t="s">
        <v>55</v>
      </c>
      <c r="L2772" t="s">
        <v>45</v>
      </c>
      <c r="M2772" t="s">
        <v>56</v>
      </c>
      <c r="N2772" t="s">
        <v>57</v>
      </c>
      <c r="O2772" t="s">
        <v>148</v>
      </c>
      <c r="P2772" t="s">
        <v>49</v>
      </c>
      <c r="Q2772" t="s">
        <v>50</v>
      </c>
      <c r="R2772" s="6">
        <f>_xlfn.XLOOKUP(CleanedData[[#This Row],[Product]],'02_Lookup_Tables'!$A$2:$A$126,'02_Lookup_Tables'!$B$2:$B$126)</f>
        <v>2977.47</v>
      </c>
      <c r="S2772" t="str">
        <f>VLOOKUP(CleanedData[[#This Row],[Product]],'02_Lookup_Tables'!$H$2:$I$126,2,FALSE)</f>
        <v>Home &amp; Living</v>
      </c>
      <c r="T2772" t="str">
        <f>VLOOKUP(CleanedData[[#This Row],[Province]],'02_Lookup_Tables'!$D$2:$E$10,2, FALSE)</f>
        <v>Eastern Region</v>
      </c>
      <c r="U2772" t="str" cm="1">
        <f t="array" ref="U2772">_xlfn.IFS(CleanedData[[#This Row],[Purchase Amount]]&lt;500,"Low",
CleanedData[[#This Row],[Purchase Amount]]&lt;5000,"Medium",
TRUE,"High")</f>
        <v>Medium</v>
      </c>
      <c r="V2772" t="str">
        <f>TEXT(CleanedData[[#This Row],[Date]],"mmmm")</f>
        <v>June</v>
      </c>
      <c r="W2772" t="str">
        <f>"Q"&amp;ROUNDUP(MONTH(CleanedData[[#This Row],[Date]])/3,0)</f>
        <v>Q2</v>
      </c>
      <c r="X2772" t="str">
        <f>IF(CleanedData[[#This Row],[Purchase Amount]]&gt;=5000,"Yes","No")</f>
        <v>No</v>
      </c>
      <c r="Y2772">
        <f>IF(CleanedData[[#This Row],[Recommend]]="Yes",1,0)</f>
        <v>1</v>
      </c>
      <c r="Z2772" s="6">
        <f>CleanedData[[#This Row],[Purchase Amount]]*0.15</f>
        <v>446.62049999999994</v>
      </c>
      <c r="AA2772" s="6">
        <f>CleanedData[[#This Row],[Purchase Amount]]*1.15</f>
        <v>3424.0904999999993</v>
      </c>
    </row>
    <row r="2773" spans="1:27" x14ac:dyDescent="0.3">
      <c r="A2773">
        <v>3325</v>
      </c>
      <c r="B2773" t="s">
        <v>2998</v>
      </c>
      <c r="C2773" s="1">
        <v>45836</v>
      </c>
      <c r="D2773">
        <v>19</v>
      </c>
      <c r="E2773" t="s">
        <v>60</v>
      </c>
      <c r="F2773" t="s">
        <v>61</v>
      </c>
      <c r="G2773" t="s">
        <v>116</v>
      </c>
      <c r="H2773">
        <v>1</v>
      </c>
      <c r="I2773" t="s">
        <v>42</v>
      </c>
      <c r="J2773" t="s">
        <v>69</v>
      </c>
      <c r="K2773" t="s">
        <v>55</v>
      </c>
      <c r="L2773" t="s">
        <v>42</v>
      </c>
      <c r="M2773" t="s">
        <v>151</v>
      </c>
      <c r="N2773" t="s">
        <v>80</v>
      </c>
      <c r="O2773" t="s">
        <v>89</v>
      </c>
      <c r="P2773" t="s">
        <v>49</v>
      </c>
      <c r="Q2773" t="s">
        <v>66</v>
      </c>
      <c r="R2773" s="6">
        <f>_xlfn.XLOOKUP(CleanedData[[#This Row],[Product]],'02_Lookup_Tables'!$A$2:$A$126,'02_Lookup_Tables'!$B$2:$B$126)</f>
        <v>869.65</v>
      </c>
      <c r="S2773" t="str">
        <f>VLOOKUP(CleanedData[[#This Row],[Product]],'02_Lookup_Tables'!$H$2:$I$126,2,FALSE)</f>
        <v>Toys &amp; Games</v>
      </c>
      <c r="T2773" t="str">
        <f>VLOOKUP(CleanedData[[#This Row],[Province]],'02_Lookup_Tables'!$D$2:$E$10,2, FALSE)</f>
        <v>Southern Region</v>
      </c>
      <c r="U2773" t="str" cm="1">
        <f t="array" ref="U2773">_xlfn.IFS(CleanedData[[#This Row],[Purchase Amount]]&lt;500,"Low",
CleanedData[[#This Row],[Purchase Amount]]&lt;5000,"Medium",
TRUE,"High")</f>
        <v>Medium</v>
      </c>
      <c r="V2773" t="str">
        <f>TEXT(CleanedData[[#This Row],[Date]],"mmmm")</f>
        <v>June</v>
      </c>
      <c r="W2773" t="str">
        <f>"Q"&amp;ROUNDUP(MONTH(CleanedData[[#This Row],[Date]])/3,0)</f>
        <v>Q2</v>
      </c>
      <c r="X2773" t="str">
        <f>IF(CleanedData[[#This Row],[Purchase Amount]]&gt;=5000,"Yes","No")</f>
        <v>No</v>
      </c>
      <c r="Y2773">
        <f>IF(CleanedData[[#This Row],[Recommend]]="Yes",1,0)</f>
        <v>0</v>
      </c>
      <c r="Z2773" s="6">
        <f>CleanedData[[#This Row],[Purchase Amount]]*0.15</f>
        <v>130.44749999999999</v>
      </c>
      <c r="AA2773" s="6">
        <f>CleanedData[[#This Row],[Purchase Amount]]*1.15</f>
        <v>1000.0974999999999</v>
      </c>
    </row>
    <row r="2774" spans="1:27" x14ac:dyDescent="0.3">
      <c r="A2774">
        <v>3326</v>
      </c>
      <c r="B2774" t="s">
        <v>2999</v>
      </c>
      <c r="C2774" s="1">
        <v>45386</v>
      </c>
      <c r="D2774">
        <v>64</v>
      </c>
      <c r="E2774" t="s">
        <v>60</v>
      </c>
      <c r="F2774" t="s">
        <v>77</v>
      </c>
      <c r="G2774" t="s">
        <v>389</v>
      </c>
      <c r="H2774">
        <v>3</v>
      </c>
      <c r="I2774" t="s">
        <v>45</v>
      </c>
      <c r="J2774" t="s">
        <v>43</v>
      </c>
      <c r="K2774" t="s">
        <v>55</v>
      </c>
      <c r="L2774" t="s">
        <v>45</v>
      </c>
      <c r="M2774" t="s">
        <v>140</v>
      </c>
      <c r="N2774" t="s">
        <v>48</v>
      </c>
      <c r="O2774" t="s">
        <v>148</v>
      </c>
      <c r="P2774" t="s">
        <v>49</v>
      </c>
      <c r="Q2774" t="s">
        <v>50</v>
      </c>
      <c r="R2774" s="6">
        <f>_xlfn.XLOOKUP(CleanedData[[#This Row],[Product]],'02_Lookup_Tables'!$A$2:$A$126,'02_Lookup_Tables'!$B$2:$B$126)</f>
        <v>5432.76</v>
      </c>
      <c r="S2774" t="str">
        <f>VLOOKUP(CleanedData[[#This Row],[Product]],'02_Lookup_Tables'!$H$2:$I$126,2,FALSE)</f>
        <v>Home Devices</v>
      </c>
      <c r="T2774" t="str">
        <f>VLOOKUP(CleanedData[[#This Row],[Province]],'02_Lookup_Tables'!$D$2:$E$10,2, FALSE)</f>
        <v>Central Region</v>
      </c>
      <c r="U2774" t="str" cm="1">
        <f t="array" ref="U2774">_xlfn.IFS(CleanedData[[#This Row],[Purchase Amount]]&lt;500,"Low",
CleanedData[[#This Row],[Purchase Amount]]&lt;5000,"Medium",
TRUE,"High")</f>
        <v>High</v>
      </c>
      <c r="V2774" t="str">
        <f>TEXT(CleanedData[[#This Row],[Date]],"mmmm")</f>
        <v>April</v>
      </c>
      <c r="W2774" t="str">
        <f>"Q"&amp;ROUNDUP(MONTH(CleanedData[[#This Row],[Date]])/3,0)</f>
        <v>Q2</v>
      </c>
      <c r="X2774" t="str">
        <f>IF(CleanedData[[#This Row],[Purchase Amount]]&gt;=5000,"Yes","No")</f>
        <v>Yes</v>
      </c>
      <c r="Y2774">
        <f>IF(CleanedData[[#This Row],[Recommend]]="Yes",1,0)</f>
        <v>1</v>
      </c>
      <c r="Z2774" s="6">
        <f>CleanedData[[#This Row],[Purchase Amount]]*0.15</f>
        <v>814.91399999999999</v>
      </c>
      <c r="AA2774" s="6">
        <f>CleanedData[[#This Row],[Purchase Amount]]*1.15</f>
        <v>6247.674</v>
      </c>
    </row>
    <row r="2775" spans="1:27" x14ac:dyDescent="0.3">
      <c r="A2775">
        <v>3327</v>
      </c>
      <c r="B2775" t="s">
        <v>3000</v>
      </c>
      <c r="C2775" s="1">
        <v>45927</v>
      </c>
      <c r="D2775">
        <v>51</v>
      </c>
      <c r="E2775" t="s">
        <v>52</v>
      </c>
      <c r="F2775" t="s">
        <v>72</v>
      </c>
      <c r="G2775" t="s">
        <v>362</v>
      </c>
      <c r="H2775">
        <v>4</v>
      </c>
      <c r="I2775" t="s">
        <v>45</v>
      </c>
      <c r="J2775" t="s">
        <v>74</v>
      </c>
      <c r="K2775" t="s">
        <v>64</v>
      </c>
      <c r="L2775" t="s">
        <v>45</v>
      </c>
      <c r="M2775" t="s">
        <v>46</v>
      </c>
      <c r="N2775" t="s">
        <v>96</v>
      </c>
      <c r="O2775" t="s">
        <v>89</v>
      </c>
      <c r="P2775" t="s">
        <v>70</v>
      </c>
      <c r="Q2775" t="s">
        <v>93</v>
      </c>
      <c r="R2775" s="6">
        <f>_xlfn.XLOOKUP(CleanedData[[#This Row],[Product]],'02_Lookup_Tables'!$A$2:$A$126,'02_Lookup_Tables'!$B$2:$B$126)</f>
        <v>1746.77</v>
      </c>
      <c r="S2775" t="str">
        <f>VLOOKUP(CleanedData[[#This Row],[Product]],'02_Lookup_Tables'!$H$2:$I$126,2,FALSE)</f>
        <v>Home Devices</v>
      </c>
      <c r="T2775" t="str">
        <f>VLOOKUP(CleanedData[[#This Row],[Province]],'02_Lookup_Tables'!$D$2:$E$10,2, FALSE)</f>
        <v>Central Region</v>
      </c>
      <c r="U2775" t="str" cm="1">
        <f t="array" ref="U2775">_xlfn.IFS(CleanedData[[#This Row],[Purchase Amount]]&lt;500,"Low",
CleanedData[[#This Row],[Purchase Amount]]&lt;5000,"Medium",
TRUE,"High")</f>
        <v>Medium</v>
      </c>
      <c r="V2775" t="str">
        <f>TEXT(CleanedData[[#This Row],[Date]],"mmmm")</f>
        <v>September</v>
      </c>
      <c r="W2775" t="str">
        <f>"Q"&amp;ROUNDUP(MONTH(CleanedData[[#This Row],[Date]])/3,0)</f>
        <v>Q3</v>
      </c>
      <c r="X2775" t="str">
        <f>IF(CleanedData[[#This Row],[Purchase Amount]]&gt;=5000,"Yes","No")</f>
        <v>No</v>
      </c>
      <c r="Y2775">
        <f>IF(CleanedData[[#This Row],[Recommend]]="Yes",1,0)</f>
        <v>1</v>
      </c>
      <c r="Z2775" s="6">
        <f>CleanedData[[#This Row],[Purchase Amount]]*0.15</f>
        <v>262.01549999999997</v>
      </c>
      <c r="AA2775" s="6">
        <f>CleanedData[[#This Row],[Purchase Amount]]*1.15</f>
        <v>2008.7854999999997</v>
      </c>
    </row>
    <row r="2776" spans="1:27" x14ac:dyDescent="0.3">
      <c r="A2776">
        <v>3328</v>
      </c>
      <c r="B2776" t="s">
        <v>3001</v>
      </c>
      <c r="C2776" s="1">
        <v>45829</v>
      </c>
      <c r="D2776">
        <v>45</v>
      </c>
      <c r="E2776" t="s">
        <v>52</v>
      </c>
      <c r="F2776" t="s">
        <v>72</v>
      </c>
      <c r="G2776" t="s">
        <v>282</v>
      </c>
      <c r="H2776">
        <v>4</v>
      </c>
      <c r="I2776" t="s">
        <v>45</v>
      </c>
      <c r="J2776" t="s">
        <v>43</v>
      </c>
      <c r="K2776" t="s">
        <v>44</v>
      </c>
      <c r="L2776" t="s">
        <v>45</v>
      </c>
      <c r="M2776" t="s">
        <v>92</v>
      </c>
      <c r="N2776" t="s">
        <v>96</v>
      </c>
      <c r="O2776" t="s">
        <v>89</v>
      </c>
      <c r="P2776" t="s">
        <v>70</v>
      </c>
      <c r="Q2776" t="s">
        <v>93</v>
      </c>
      <c r="R2776" s="6">
        <f>_xlfn.XLOOKUP(CleanedData[[#This Row],[Product]],'02_Lookup_Tables'!$A$2:$A$126,'02_Lookup_Tables'!$B$2:$B$126)</f>
        <v>1859.13</v>
      </c>
      <c r="S2776" t="str">
        <f>VLOOKUP(CleanedData[[#This Row],[Product]],'02_Lookup_Tables'!$H$2:$I$126,2,FALSE)</f>
        <v>Home Devices</v>
      </c>
      <c r="T2776" t="str">
        <f>VLOOKUP(CleanedData[[#This Row],[Province]],'02_Lookup_Tables'!$D$2:$E$10,2, FALSE)</f>
        <v>Central Region</v>
      </c>
      <c r="U2776" t="str" cm="1">
        <f t="array" ref="U2776">_xlfn.IFS(CleanedData[[#This Row],[Purchase Amount]]&lt;500,"Low",
CleanedData[[#This Row],[Purchase Amount]]&lt;5000,"Medium",
TRUE,"High")</f>
        <v>Medium</v>
      </c>
      <c r="V2776" t="str">
        <f>TEXT(CleanedData[[#This Row],[Date]],"mmmm")</f>
        <v>June</v>
      </c>
      <c r="W2776" t="str">
        <f>"Q"&amp;ROUNDUP(MONTH(CleanedData[[#This Row],[Date]])/3,0)</f>
        <v>Q2</v>
      </c>
      <c r="X2776" t="str">
        <f>IF(CleanedData[[#This Row],[Purchase Amount]]&gt;=5000,"Yes","No")</f>
        <v>No</v>
      </c>
      <c r="Y2776">
        <f>IF(CleanedData[[#This Row],[Recommend]]="Yes",1,0)</f>
        <v>1</v>
      </c>
      <c r="Z2776" s="6">
        <f>CleanedData[[#This Row],[Purchase Amount]]*0.15</f>
        <v>278.86950000000002</v>
      </c>
      <c r="AA2776" s="6">
        <f>CleanedData[[#This Row],[Purchase Amount]]*1.15</f>
        <v>2137.9994999999999</v>
      </c>
    </row>
    <row r="2777" spans="1:27" x14ac:dyDescent="0.3">
      <c r="A2777">
        <v>3329</v>
      </c>
      <c r="B2777" t="s">
        <v>3002</v>
      </c>
      <c r="C2777" s="1">
        <v>45561</v>
      </c>
      <c r="D2777">
        <v>66</v>
      </c>
      <c r="E2777" t="s">
        <v>39</v>
      </c>
      <c r="F2777" t="s">
        <v>77</v>
      </c>
      <c r="G2777" t="s">
        <v>288</v>
      </c>
      <c r="H2777">
        <v>2</v>
      </c>
      <c r="I2777" t="s">
        <v>42</v>
      </c>
      <c r="J2777" t="s">
        <v>43</v>
      </c>
      <c r="K2777" t="s">
        <v>55</v>
      </c>
      <c r="L2777" t="s">
        <v>45</v>
      </c>
      <c r="M2777" t="s">
        <v>208</v>
      </c>
      <c r="N2777" t="s">
        <v>47</v>
      </c>
      <c r="O2777" t="s">
        <v>89</v>
      </c>
      <c r="P2777" t="s">
        <v>49</v>
      </c>
      <c r="Q2777" t="s">
        <v>97</v>
      </c>
      <c r="R2777" s="6">
        <f>_xlfn.XLOOKUP(CleanedData[[#This Row],[Product]],'02_Lookup_Tables'!$A$2:$A$126,'02_Lookup_Tables'!$B$2:$B$126)</f>
        <v>605.1</v>
      </c>
      <c r="S2777" t="str">
        <f>VLOOKUP(CleanedData[[#This Row],[Product]],'02_Lookup_Tables'!$H$2:$I$126,2,FALSE)</f>
        <v>Apparel</v>
      </c>
      <c r="T2777" t="str">
        <f>VLOOKUP(CleanedData[[#This Row],[Province]],'02_Lookup_Tables'!$D$2:$E$10,2, FALSE)</f>
        <v>Central Region</v>
      </c>
      <c r="U2777" t="str" cm="1">
        <f t="array" ref="U2777">_xlfn.IFS(CleanedData[[#This Row],[Purchase Amount]]&lt;500,"Low",
CleanedData[[#This Row],[Purchase Amount]]&lt;5000,"Medium",
TRUE,"High")</f>
        <v>Medium</v>
      </c>
      <c r="V2777" t="str">
        <f>TEXT(CleanedData[[#This Row],[Date]],"mmmm")</f>
        <v>September</v>
      </c>
      <c r="W2777" t="str">
        <f>"Q"&amp;ROUNDUP(MONTH(CleanedData[[#This Row],[Date]])/3,0)</f>
        <v>Q3</v>
      </c>
      <c r="X2777" t="str">
        <f>IF(CleanedData[[#This Row],[Purchase Amount]]&gt;=5000,"Yes","No")</f>
        <v>No</v>
      </c>
      <c r="Y2777">
        <f>IF(CleanedData[[#This Row],[Recommend]]="Yes",1,0)</f>
        <v>0</v>
      </c>
      <c r="Z2777" s="6">
        <f>CleanedData[[#This Row],[Purchase Amount]]*0.15</f>
        <v>90.765000000000001</v>
      </c>
      <c r="AA2777" s="6">
        <f>CleanedData[[#This Row],[Purchase Amount]]*1.15</f>
        <v>695.86500000000001</v>
      </c>
    </row>
    <row r="2778" spans="1:27" x14ac:dyDescent="0.3">
      <c r="A2778">
        <v>3330</v>
      </c>
      <c r="B2778" t="s">
        <v>3003</v>
      </c>
      <c r="C2778" s="1">
        <v>45593</v>
      </c>
      <c r="E2778" t="s">
        <v>39</v>
      </c>
      <c r="F2778" t="s">
        <v>77</v>
      </c>
      <c r="G2778" t="s">
        <v>189</v>
      </c>
      <c r="H2778">
        <v>4</v>
      </c>
      <c r="I2778" t="s">
        <v>42</v>
      </c>
      <c r="J2778" t="s">
        <v>74</v>
      </c>
      <c r="K2778" t="s">
        <v>44</v>
      </c>
      <c r="L2778" t="s">
        <v>45</v>
      </c>
      <c r="M2778" t="s">
        <v>147</v>
      </c>
      <c r="N2778" t="s">
        <v>96</v>
      </c>
      <c r="O2778" t="s">
        <v>148</v>
      </c>
      <c r="P2778" t="s">
        <v>49</v>
      </c>
      <c r="Q2778" t="s">
        <v>166</v>
      </c>
      <c r="R2778" s="6">
        <f>_xlfn.XLOOKUP(CleanedData[[#This Row],[Product]],'02_Lookup_Tables'!$A$2:$A$126,'02_Lookup_Tables'!$B$2:$B$126)</f>
        <v>1619.07</v>
      </c>
      <c r="S2778" t="str">
        <f>VLOOKUP(CleanedData[[#This Row],[Product]],'02_Lookup_Tables'!$H$2:$I$126,2,FALSE)</f>
        <v>Home &amp; Living</v>
      </c>
      <c r="T2778" t="str">
        <f>VLOOKUP(CleanedData[[#This Row],[Province]],'02_Lookup_Tables'!$D$2:$E$10,2, FALSE)</f>
        <v>Central Region</v>
      </c>
      <c r="U2778" t="str" cm="1">
        <f t="array" ref="U2778">_xlfn.IFS(CleanedData[[#This Row],[Purchase Amount]]&lt;500,"Low",
CleanedData[[#This Row],[Purchase Amount]]&lt;5000,"Medium",
TRUE,"High")</f>
        <v>Medium</v>
      </c>
      <c r="V2778" t="str">
        <f>TEXT(CleanedData[[#This Row],[Date]],"mmmm")</f>
        <v>October</v>
      </c>
      <c r="W2778" t="str">
        <f>"Q"&amp;ROUNDUP(MONTH(CleanedData[[#This Row],[Date]])/3,0)</f>
        <v>Q4</v>
      </c>
      <c r="X2778" t="str">
        <f>IF(CleanedData[[#This Row],[Purchase Amount]]&gt;=5000,"Yes","No")</f>
        <v>No</v>
      </c>
      <c r="Y2778">
        <f>IF(CleanedData[[#This Row],[Recommend]]="Yes",1,0)</f>
        <v>0</v>
      </c>
      <c r="Z2778" s="6">
        <f>CleanedData[[#This Row],[Purchase Amount]]*0.15</f>
        <v>242.86049999999997</v>
      </c>
      <c r="AA2778" s="6">
        <f>CleanedData[[#This Row],[Purchase Amount]]*1.15</f>
        <v>1861.9304999999997</v>
      </c>
    </row>
    <row r="2779" spans="1:27" x14ac:dyDescent="0.3">
      <c r="A2779">
        <v>3332</v>
      </c>
      <c r="B2779" t="s">
        <v>3004</v>
      </c>
      <c r="C2779" s="1">
        <v>45338</v>
      </c>
      <c r="D2779">
        <v>69</v>
      </c>
      <c r="E2779" t="s">
        <v>52</v>
      </c>
      <c r="F2779" t="s">
        <v>108</v>
      </c>
      <c r="G2779" t="s">
        <v>243</v>
      </c>
      <c r="H2779">
        <v>2</v>
      </c>
      <c r="I2779" t="s">
        <v>42</v>
      </c>
      <c r="J2779" t="s">
        <v>74</v>
      </c>
      <c r="K2779" t="s">
        <v>55</v>
      </c>
      <c r="L2779" t="s">
        <v>42</v>
      </c>
      <c r="M2779" t="s">
        <v>140</v>
      </c>
      <c r="N2779" t="s">
        <v>47</v>
      </c>
      <c r="O2779" t="s">
        <v>148</v>
      </c>
      <c r="P2779" t="s">
        <v>70</v>
      </c>
      <c r="Q2779" t="s">
        <v>97</v>
      </c>
      <c r="R2779" s="6">
        <f>_xlfn.XLOOKUP(CleanedData[[#This Row],[Product]],'02_Lookup_Tables'!$A$2:$A$126,'02_Lookup_Tables'!$B$2:$B$126)</f>
        <v>551.66</v>
      </c>
      <c r="S2779" t="str">
        <f>VLOOKUP(CleanedData[[#This Row],[Product]],'02_Lookup_Tables'!$H$2:$I$126,2,FALSE)</f>
        <v>Accessories</v>
      </c>
      <c r="T2779" t="str">
        <f>VLOOKUP(CleanedData[[#This Row],[Province]],'02_Lookup_Tables'!$D$2:$E$10,2, FALSE)</f>
        <v>Gauteng Region</v>
      </c>
      <c r="U2779" t="str" cm="1">
        <f t="array" ref="U2779">_xlfn.IFS(CleanedData[[#This Row],[Purchase Amount]]&lt;500,"Low",
CleanedData[[#This Row],[Purchase Amount]]&lt;5000,"Medium",
TRUE,"High")</f>
        <v>Medium</v>
      </c>
      <c r="V2779" t="str">
        <f>TEXT(CleanedData[[#This Row],[Date]],"mmmm")</f>
        <v>February</v>
      </c>
      <c r="W2779" t="str">
        <f>"Q"&amp;ROUNDUP(MONTH(CleanedData[[#This Row],[Date]])/3,0)</f>
        <v>Q1</v>
      </c>
      <c r="X2779" t="str">
        <f>IF(CleanedData[[#This Row],[Purchase Amount]]&gt;=5000,"Yes","No")</f>
        <v>No</v>
      </c>
      <c r="Y2779">
        <f>IF(CleanedData[[#This Row],[Recommend]]="Yes",1,0)</f>
        <v>0</v>
      </c>
      <c r="Z2779" s="6">
        <f>CleanedData[[#This Row],[Purchase Amount]]*0.15</f>
        <v>82.748999999999995</v>
      </c>
      <c r="AA2779" s="6">
        <f>CleanedData[[#This Row],[Purchase Amount]]*1.15</f>
        <v>634.40899999999988</v>
      </c>
    </row>
    <row r="2780" spans="1:27" x14ac:dyDescent="0.3">
      <c r="A2780">
        <v>3333</v>
      </c>
      <c r="B2780" t="s">
        <v>3005</v>
      </c>
      <c r="C2780" s="1">
        <v>45663</v>
      </c>
      <c r="D2780">
        <v>34</v>
      </c>
      <c r="E2780" t="s">
        <v>39</v>
      </c>
      <c r="F2780" t="s">
        <v>77</v>
      </c>
      <c r="G2780" t="s">
        <v>505</v>
      </c>
      <c r="H2780">
        <v>1</v>
      </c>
      <c r="I2780" t="s">
        <v>45</v>
      </c>
      <c r="J2780" t="s">
        <v>74</v>
      </c>
      <c r="K2780" t="s">
        <v>64</v>
      </c>
      <c r="L2780" t="s">
        <v>42</v>
      </c>
      <c r="M2780" t="s">
        <v>88</v>
      </c>
      <c r="N2780" t="s">
        <v>80</v>
      </c>
      <c r="O2780" t="s">
        <v>89</v>
      </c>
      <c r="P2780" t="s">
        <v>49</v>
      </c>
      <c r="Q2780" t="s">
        <v>58</v>
      </c>
      <c r="R2780" s="6">
        <f>_xlfn.XLOOKUP(CleanedData[[#This Row],[Product]],'02_Lookup_Tables'!$A$2:$A$126,'02_Lookup_Tables'!$B$2:$B$126)</f>
        <v>2572.02</v>
      </c>
      <c r="S2780" t="str">
        <f>VLOOKUP(CleanedData[[#This Row],[Product]],'02_Lookup_Tables'!$H$2:$I$126,2,FALSE)</f>
        <v>Home &amp; Living</v>
      </c>
      <c r="T2780" t="str">
        <f>VLOOKUP(CleanedData[[#This Row],[Province]],'02_Lookup_Tables'!$D$2:$E$10,2, FALSE)</f>
        <v>Central Region</v>
      </c>
      <c r="U2780" t="str" cm="1">
        <f t="array" ref="U2780">_xlfn.IFS(CleanedData[[#This Row],[Purchase Amount]]&lt;500,"Low",
CleanedData[[#This Row],[Purchase Amount]]&lt;5000,"Medium",
TRUE,"High")</f>
        <v>Medium</v>
      </c>
      <c r="V2780" t="str">
        <f>TEXT(CleanedData[[#This Row],[Date]],"mmmm")</f>
        <v>January</v>
      </c>
      <c r="W2780" t="str">
        <f>"Q"&amp;ROUNDUP(MONTH(CleanedData[[#This Row],[Date]])/3,0)</f>
        <v>Q1</v>
      </c>
      <c r="X2780" t="str">
        <f>IF(CleanedData[[#This Row],[Purchase Amount]]&gt;=5000,"Yes","No")</f>
        <v>No</v>
      </c>
      <c r="Y2780">
        <f>IF(CleanedData[[#This Row],[Recommend]]="Yes",1,0)</f>
        <v>1</v>
      </c>
      <c r="Z2780" s="6">
        <f>CleanedData[[#This Row],[Purchase Amount]]*0.15</f>
        <v>385.803</v>
      </c>
      <c r="AA2780" s="6">
        <f>CleanedData[[#This Row],[Purchase Amount]]*1.15</f>
        <v>2957.8229999999999</v>
      </c>
    </row>
    <row r="2781" spans="1:27" x14ac:dyDescent="0.3">
      <c r="A2781">
        <v>3335</v>
      </c>
      <c r="B2781" t="s">
        <v>3006</v>
      </c>
      <c r="C2781" s="1">
        <v>45769</v>
      </c>
      <c r="D2781">
        <v>71</v>
      </c>
      <c r="E2781" t="s">
        <v>52</v>
      </c>
      <c r="F2781" t="s">
        <v>61</v>
      </c>
      <c r="G2781" t="s">
        <v>171</v>
      </c>
      <c r="H2781">
        <v>4</v>
      </c>
      <c r="I2781" t="s">
        <v>42</v>
      </c>
      <c r="J2781" t="s">
        <v>63</v>
      </c>
      <c r="K2781" t="s">
        <v>55</v>
      </c>
      <c r="L2781" t="s">
        <v>45</v>
      </c>
      <c r="M2781" t="s">
        <v>156</v>
      </c>
      <c r="N2781" t="s">
        <v>96</v>
      </c>
      <c r="O2781" t="s">
        <v>148</v>
      </c>
      <c r="P2781" t="s">
        <v>49</v>
      </c>
      <c r="Q2781" t="s">
        <v>97</v>
      </c>
      <c r="R2781" s="6">
        <f>_xlfn.XLOOKUP(CleanedData[[#This Row],[Product]],'02_Lookup_Tables'!$A$2:$A$126,'02_Lookup_Tables'!$B$2:$B$126)</f>
        <v>6710.27</v>
      </c>
      <c r="S2781" t="str">
        <f>VLOOKUP(CleanedData[[#This Row],[Product]],'02_Lookup_Tables'!$H$2:$I$126,2,FALSE)</f>
        <v>Home Devices</v>
      </c>
      <c r="T2781" t="str">
        <f>VLOOKUP(CleanedData[[#This Row],[Province]],'02_Lookup_Tables'!$D$2:$E$10,2, FALSE)</f>
        <v>Southern Region</v>
      </c>
      <c r="U2781" t="str" cm="1">
        <f t="array" ref="U2781">_xlfn.IFS(CleanedData[[#This Row],[Purchase Amount]]&lt;500,"Low",
CleanedData[[#This Row],[Purchase Amount]]&lt;5000,"Medium",
TRUE,"High")</f>
        <v>High</v>
      </c>
      <c r="V2781" t="str">
        <f>TEXT(CleanedData[[#This Row],[Date]],"mmmm")</f>
        <v>April</v>
      </c>
      <c r="W2781" t="str">
        <f>"Q"&amp;ROUNDUP(MONTH(CleanedData[[#This Row],[Date]])/3,0)</f>
        <v>Q2</v>
      </c>
      <c r="X2781" t="str">
        <f>IF(CleanedData[[#This Row],[Purchase Amount]]&gt;=5000,"Yes","No")</f>
        <v>Yes</v>
      </c>
      <c r="Y2781">
        <f>IF(CleanedData[[#This Row],[Recommend]]="Yes",1,0)</f>
        <v>0</v>
      </c>
      <c r="Z2781" s="6">
        <f>CleanedData[[#This Row],[Purchase Amount]]*0.15</f>
        <v>1006.5405000000001</v>
      </c>
      <c r="AA2781" s="6">
        <f>CleanedData[[#This Row],[Purchase Amount]]*1.15</f>
        <v>7716.8104999999996</v>
      </c>
    </row>
    <row r="2782" spans="1:27" x14ac:dyDescent="0.3">
      <c r="A2782">
        <v>3337</v>
      </c>
      <c r="B2782" t="s">
        <v>3007</v>
      </c>
      <c r="C2782" s="1">
        <v>45729</v>
      </c>
      <c r="D2782">
        <v>58</v>
      </c>
      <c r="E2782" t="s">
        <v>60</v>
      </c>
      <c r="F2782" t="s">
        <v>83</v>
      </c>
      <c r="G2782" t="s">
        <v>216</v>
      </c>
      <c r="H2782">
        <v>4</v>
      </c>
      <c r="I2782" t="s">
        <v>42</v>
      </c>
      <c r="J2782" t="s">
        <v>74</v>
      </c>
      <c r="K2782" t="s">
        <v>55</v>
      </c>
      <c r="L2782" t="s">
        <v>45</v>
      </c>
      <c r="M2782" t="s">
        <v>184</v>
      </c>
      <c r="N2782" t="s">
        <v>96</v>
      </c>
      <c r="O2782" t="s">
        <v>148</v>
      </c>
      <c r="P2782" t="s">
        <v>49</v>
      </c>
      <c r="Q2782" t="s">
        <v>50</v>
      </c>
      <c r="R2782" s="6">
        <f>_xlfn.XLOOKUP(CleanedData[[#This Row],[Product]],'02_Lookup_Tables'!$A$2:$A$126,'02_Lookup_Tables'!$B$2:$B$126)</f>
        <v>929.55</v>
      </c>
      <c r="S2782" t="str">
        <f>VLOOKUP(CleanedData[[#This Row],[Product]],'02_Lookup_Tables'!$H$2:$I$126,2,FALSE)</f>
        <v>Accessories</v>
      </c>
      <c r="T2782" t="str">
        <f>VLOOKUP(CleanedData[[#This Row],[Province]],'02_Lookup_Tables'!$D$2:$E$10,2, FALSE)</f>
        <v>Western Region</v>
      </c>
      <c r="U2782" t="str" cm="1">
        <f t="array" ref="U2782">_xlfn.IFS(CleanedData[[#This Row],[Purchase Amount]]&lt;500,"Low",
CleanedData[[#This Row],[Purchase Amount]]&lt;5000,"Medium",
TRUE,"High")</f>
        <v>Medium</v>
      </c>
      <c r="V2782" t="str">
        <f>TEXT(CleanedData[[#This Row],[Date]],"mmmm")</f>
        <v>March</v>
      </c>
      <c r="W2782" t="str">
        <f>"Q"&amp;ROUNDUP(MONTH(CleanedData[[#This Row],[Date]])/3,0)</f>
        <v>Q1</v>
      </c>
      <c r="X2782" t="str">
        <f>IF(CleanedData[[#This Row],[Purchase Amount]]&gt;=5000,"Yes","No")</f>
        <v>No</v>
      </c>
      <c r="Y2782">
        <f>IF(CleanedData[[#This Row],[Recommend]]="Yes",1,0)</f>
        <v>0</v>
      </c>
      <c r="Z2782" s="6">
        <f>CleanedData[[#This Row],[Purchase Amount]]*0.15</f>
        <v>139.43249999999998</v>
      </c>
      <c r="AA2782" s="6">
        <f>CleanedData[[#This Row],[Purchase Amount]]*1.15</f>
        <v>1068.9824999999998</v>
      </c>
    </row>
    <row r="2783" spans="1:27" x14ac:dyDescent="0.3">
      <c r="A2783">
        <v>3338</v>
      </c>
      <c r="B2783" t="s">
        <v>3008</v>
      </c>
      <c r="C2783" s="1">
        <v>45935</v>
      </c>
      <c r="D2783">
        <v>51</v>
      </c>
      <c r="E2783" t="s">
        <v>60</v>
      </c>
      <c r="F2783" t="s">
        <v>72</v>
      </c>
      <c r="G2783" t="s">
        <v>201</v>
      </c>
      <c r="H2783">
        <v>1</v>
      </c>
      <c r="I2783" t="s">
        <v>45</v>
      </c>
      <c r="J2783" t="s">
        <v>54</v>
      </c>
      <c r="K2783" t="s">
        <v>55</v>
      </c>
      <c r="L2783" t="s">
        <v>42</v>
      </c>
      <c r="M2783" t="s">
        <v>88</v>
      </c>
      <c r="N2783" t="s">
        <v>80</v>
      </c>
      <c r="O2783" t="s">
        <v>89</v>
      </c>
      <c r="P2783" t="s">
        <v>49</v>
      </c>
      <c r="Q2783" t="s">
        <v>93</v>
      </c>
      <c r="R2783" s="6">
        <f>_xlfn.XLOOKUP(CleanedData[[#This Row],[Product]],'02_Lookup_Tables'!$A$2:$A$126,'02_Lookup_Tables'!$B$2:$B$126)</f>
        <v>755.66</v>
      </c>
      <c r="S2783" t="str">
        <f>VLOOKUP(CleanedData[[#This Row],[Product]],'02_Lookup_Tables'!$H$2:$I$126,2,FALSE)</f>
        <v>Home &amp; Living</v>
      </c>
      <c r="T2783" t="str">
        <f>VLOOKUP(CleanedData[[#This Row],[Province]],'02_Lookup_Tables'!$D$2:$E$10,2, FALSE)</f>
        <v>Central Region</v>
      </c>
      <c r="U2783" t="str" cm="1">
        <f t="array" ref="U2783">_xlfn.IFS(CleanedData[[#This Row],[Purchase Amount]]&lt;500,"Low",
CleanedData[[#This Row],[Purchase Amount]]&lt;5000,"Medium",
TRUE,"High")</f>
        <v>Medium</v>
      </c>
      <c r="V2783" t="str">
        <f>TEXT(CleanedData[[#This Row],[Date]],"mmmm")</f>
        <v>October</v>
      </c>
      <c r="W2783" t="str">
        <f>"Q"&amp;ROUNDUP(MONTH(CleanedData[[#This Row],[Date]])/3,0)</f>
        <v>Q4</v>
      </c>
      <c r="X2783" t="str">
        <f>IF(CleanedData[[#This Row],[Purchase Amount]]&gt;=5000,"Yes","No")</f>
        <v>No</v>
      </c>
      <c r="Y2783">
        <f>IF(CleanedData[[#This Row],[Recommend]]="Yes",1,0)</f>
        <v>1</v>
      </c>
      <c r="Z2783" s="6">
        <f>CleanedData[[#This Row],[Purchase Amount]]*0.15</f>
        <v>113.34899999999999</v>
      </c>
      <c r="AA2783" s="6">
        <f>CleanedData[[#This Row],[Purchase Amount]]*1.15</f>
        <v>869.0089999999999</v>
      </c>
    </row>
    <row r="2784" spans="1:27" x14ac:dyDescent="0.3">
      <c r="A2784">
        <v>3340</v>
      </c>
      <c r="B2784" t="s">
        <v>3009</v>
      </c>
      <c r="C2784" s="1">
        <v>46004</v>
      </c>
      <c r="D2784">
        <v>75</v>
      </c>
      <c r="E2784" t="s">
        <v>60</v>
      </c>
      <c r="F2784" t="s">
        <v>61</v>
      </c>
      <c r="G2784" t="s">
        <v>87</v>
      </c>
      <c r="H2784">
        <v>5</v>
      </c>
      <c r="I2784" t="s">
        <v>45</v>
      </c>
      <c r="J2784" t="s">
        <v>54</v>
      </c>
      <c r="K2784" t="s">
        <v>64</v>
      </c>
      <c r="L2784" t="s">
        <v>45</v>
      </c>
      <c r="M2784" t="s">
        <v>112</v>
      </c>
      <c r="N2784" t="s">
        <v>57</v>
      </c>
      <c r="O2784" t="s">
        <v>48</v>
      </c>
      <c r="P2784" t="s">
        <v>49</v>
      </c>
      <c r="Q2784" t="s">
        <v>97</v>
      </c>
      <c r="R2784" s="6">
        <f>_xlfn.XLOOKUP(CleanedData[[#This Row],[Product]],'02_Lookup_Tables'!$A$2:$A$126,'02_Lookup_Tables'!$B$2:$B$126)</f>
        <v>409.06</v>
      </c>
      <c r="S2784" t="str">
        <f>VLOOKUP(CleanedData[[#This Row],[Product]],'02_Lookup_Tables'!$H$2:$I$126,2,FALSE)</f>
        <v>Home Devices</v>
      </c>
      <c r="T2784" t="str">
        <f>VLOOKUP(CleanedData[[#This Row],[Province]],'02_Lookup_Tables'!$D$2:$E$10,2, FALSE)</f>
        <v>Southern Region</v>
      </c>
      <c r="U2784" t="str" cm="1">
        <f t="array" ref="U2784">_xlfn.IFS(CleanedData[[#This Row],[Purchase Amount]]&lt;500,"Low",
CleanedData[[#This Row],[Purchase Amount]]&lt;5000,"Medium",
TRUE,"High")</f>
        <v>Low</v>
      </c>
      <c r="V2784" t="str">
        <f>TEXT(CleanedData[[#This Row],[Date]],"mmmm")</f>
        <v>December</v>
      </c>
      <c r="W2784" t="str">
        <f>"Q"&amp;ROUNDUP(MONTH(CleanedData[[#This Row],[Date]])/3,0)</f>
        <v>Q4</v>
      </c>
      <c r="X2784" t="str">
        <f>IF(CleanedData[[#This Row],[Purchase Amount]]&gt;=5000,"Yes","No")</f>
        <v>No</v>
      </c>
      <c r="Y2784">
        <f>IF(CleanedData[[#This Row],[Recommend]]="Yes",1,0)</f>
        <v>1</v>
      </c>
      <c r="Z2784" s="6">
        <f>CleanedData[[#This Row],[Purchase Amount]]*0.15</f>
        <v>61.358999999999995</v>
      </c>
      <c r="AA2784" s="6">
        <f>CleanedData[[#This Row],[Purchase Amount]]*1.15</f>
        <v>470.41899999999998</v>
      </c>
    </row>
    <row r="2785" spans="1:27" x14ac:dyDescent="0.3">
      <c r="A2785">
        <v>3342</v>
      </c>
      <c r="B2785" t="s">
        <v>3010</v>
      </c>
      <c r="C2785" s="1">
        <v>45946</v>
      </c>
      <c r="D2785">
        <v>31</v>
      </c>
      <c r="E2785" t="s">
        <v>60</v>
      </c>
      <c r="F2785" t="s">
        <v>83</v>
      </c>
      <c r="G2785" t="s">
        <v>91</v>
      </c>
      <c r="H2785">
        <v>4</v>
      </c>
      <c r="I2785" t="s">
        <v>45</v>
      </c>
      <c r="J2785" t="s">
        <v>69</v>
      </c>
      <c r="K2785" t="s">
        <v>55</v>
      </c>
      <c r="L2785" t="s">
        <v>45</v>
      </c>
      <c r="M2785" t="s">
        <v>151</v>
      </c>
      <c r="N2785" t="s">
        <v>96</v>
      </c>
      <c r="O2785" t="s">
        <v>89</v>
      </c>
      <c r="P2785" t="s">
        <v>70</v>
      </c>
      <c r="Q2785" t="s">
        <v>58</v>
      </c>
      <c r="R2785" s="6">
        <f>_xlfn.XLOOKUP(CleanedData[[#This Row],[Product]],'02_Lookup_Tables'!$A$2:$A$126,'02_Lookup_Tables'!$B$2:$B$126)</f>
        <v>1370.56</v>
      </c>
      <c r="S2785" t="str">
        <f>VLOOKUP(CleanedData[[#This Row],[Product]],'02_Lookup_Tables'!$H$2:$I$126,2,FALSE)</f>
        <v>Electronics</v>
      </c>
      <c r="T2785" t="str">
        <f>VLOOKUP(CleanedData[[#This Row],[Province]],'02_Lookup_Tables'!$D$2:$E$10,2, FALSE)</f>
        <v>Western Region</v>
      </c>
      <c r="U2785" t="str" cm="1">
        <f t="array" ref="U2785">_xlfn.IFS(CleanedData[[#This Row],[Purchase Amount]]&lt;500,"Low",
CleanedData[[#This Row],[Purchase Amount]]&lt;5000,"Medium",
TRUE,"High")</f>
        <v>Medium</v>
      </c>
      <c r="V2785" t="str">
        <f>TEXT(CleanedData[[#This Row],[Date]],"mmmm")</f>
        <v>October</v>
      </c>
      <c r="W2785" t="str">
        <f>"Q"&amp;ROUNDUP(MONTH(CleanedData[[#This Row],[Date]])/3,0)</f>
        <v>Q4</v>
      </c>
      <c r="X2785" t="str">
        <f>IF(CleanedData[[#This Row],[Purchase Amount]]&gt;=5000,"Yes","No")</f>
        <v>No</v>
      </c>
      <c r="Y2785">
        <f>IF(CleanedData[[#This Row],[Recommend]]="Yes",1,0)</f>
        <v>1</v>
      </c>
      <c r="Z2785" s="6">
        <f>CleanedData[[#This Row],[Purchase Amount]]*0.15</f>
        <v>205.58399999999997</v>
      </c>
      <c r="AA2785" s="6">
        <f>CleanedData[[#This Row],[Purchase Amount]]*1.15</f>
        <v>1576.1439999999998</v>
      </c>
    </row>
    <row r="2786" spans="1:27" x14ac:dyDescent="0.3">
      <c r="A2786">
        <v>3343</v>
      </c>
      <c r="B2786" t="s">
        <v>3011</v>
      </c>
      <c r="C2786" s="1">
        <v>45955</v>
      </c>
      <c r="D2786">
        <v>60</v>
      </c>
      <c r="E2786" t="s">
        <v>60</v>
      </c>
      <c r="F2786" t="s">
        <v>125</v>
      </c>
      <c r="G2786" t="s">
        <v>296</v>
      </c>
      <c r="H2786">
        <v>3</v>
      </c>
      <c r="I2786" t="s">
        <v>42</v>
      </c>
      <c r="J2786" t="s">
        <v>74</v>
      </c>
      <c r="K2786" t="s">
        <v>55</v>
      </c>
      <c r="L2786" t="s">
        <v>45</v>
      </c>
      <c r="M2786" t="s">
        <v>156</v>
      </c>
      <c r="N2786" t="s">
        <v>48</v>
      </c>
      <c r="O2786" t="s">
        <v>148</v>
      </c>
      <c r="P2786" t="s">
        <v>49</v>
      </c>
      <c r="Q2786" t="s">
        <v>50</v>
      </c>
      <c r="R2786" s="6">
        <f>_xlfn.XLOOKUP(CleanedData[[#This Row],[Product]],'02_Lookup_Tables'!$A$2:$A$126,'02_Lookup_Tables'!$B$2:$B$126)</f>
        <v>657.5</v>
      </c>
      <c r="S2786" t="str">
        <f>VLOOKUP(CleanedData[[#This Row],[Product]],'02_Lookup_Tables'!$H$2:$I$126,2,FALSE)</f>
        <v>Home Devices</v>
      </c>
      <c r="T2786" t="str">
        <f>VLOOKUP(CleanedData[[#This Row],[Province]],'02_Lookup_Tables'!$D$2:$E$10,2, FALSE)</f>
        <v>Western Region</v>
      </c>
      <c r="U2786" t="str" cm="1">
        <f t="array" ref="U2786">_xlfn.IFS(CleanedData[[#This Row],[Purchase Amount]]&lt;500,"Low",
CleanedData[[#This Row],[Purchase Amount]]&lt;5000,"Medium",
TRUE,"High")</f>
        <v>Medium</v>
      </c>
      <c r="V2786" t="str">
        <f>TEXT(CleanedData[[#This Row],[Date]],"mmmm")</f>
        <v>October</v>
      </c>
      <c r="W2786" t="str">
        <f>"Q"&amp;ROUNDUP(MONTH(CleanedData[[#This Row],[Date]])/3,0)</f>
        <v>Q4</v>
      </c>
      <c r="X2786" t="str">
        <f>IF(CleanedData[[#This Row],[Purchase Amount]]&gt;=5000,"Yes","No")</f>
        <v>No</v>
      </c>
      <c r="Y2786">
        <f>IF(CleanedData[[#This Row],[Recommend]]="Yes",1,0)</f>
        <v>0</v>
      </c>
      <c r="Z2786" s="6">
        <f>CleanedData[[#This Row],[Purchase Amount]]*0.15</f>
        <v>98.625</v>
      </c>
      <c r="AA2786" s="6">
        <f>CleanedData[[#This Row],[Purchase Amount]]*1.15</f>
        <v>756.12499999999989</v>
      </c>
    </row>
    <row r="2787" spans="1:27" x14ac:dyDescent="0.3">
      <c r="A2787">
        <v>3344</v>
      </c>
      <c r="B2787" t="s">
        <v>3012</v>
      </c>
      <c r="C2787" s="1">
        <v>45435</v>
      </c>
      <c r="D2787">
        <v>68</v>
      </c>
      <c r="E2787" t="s">
        <v>60</v>
      </c>
      <c r="F2787" t="s">
        <v>61</v>
      </c>
      <c r="G2787" t="s">
        <v>91</v>
      </c>
      <c r="H2787">
        <v>3</v>
      </c>
      <c r="I2787" t="s">
        <v>45</v>
      </c>
      <c r="J2787" t="s">
        <v>74</v>
      </c>
      <c r="K2787" t="s">
        <v>64</v>
      </c>
      <c r="L2787" t="s">
        <v>45</v>
      </c>
      <c r="N2787" t="s">
        <v>48</v>
      </c>
      <c r="O2787" t="s">
        <v>134</v>
      </c>
      <c r="P2787" t="s">
        <v>8646</v>
      </c>
      <c r="Q2787" t="s">
        <v>97</v>
      </c>
      <c r="R2787" s="6">
        <f>_xlfn.XLOOKUP(CleanedData[[#This Row],[Product]],'02_Lookup_Tables'!$A$2:$A$126,'02_Lookup_Tables'!$B$2:$B$126)</f>
        <v>1370.56</v>
      </c>
      <c r="S2787" t="str">
        <f>VLOOKUP(CleanedData[[#This Row],[Product]],'02_Lookup_Tables'!$H$2:$I$126,2,FALSE)</f>
        <v>Electronics</v>
      </c>
      <c r="T2787" t="str">
        <f>VLOOKUP(CleanedData[[#This Row],[Province]],'02_Lookup_Tables'!$D$2:$E$10,2, FALSE)</f>
        <v>Southern Region</v>
      </c>
      <c r="U2787" t="str" cm="1">
        <f t="array" ref="U2787">_xlfn.IFS(CleanedData[[#This Row],[Purchase Amount]]&lt;500,"Low",
CleanedData[[#This Row],[Purchase Amount]]&lt;5000,"Medium",
TRUE,"High")</f>
        <v>Medium</v>
      </c>
      <c r="V2787" t="str">
        <f>TEXT(CleanedData[[#This Row],[Date]],"mmmm")</f>
        <v>May</v>
      </c>
      <c r="W2787" t="str">
        <f>"Q"&amp;ROUNDUP(MONTH(CleanedData[[#This Row],[Date]])/3,0)</f>
        <v>Q2</v>
      </c>
      <c r="X2787" t="str">
        <f>IF(CleanedData[[#This Row],[Purchase Amount]]&gt;=5000,"Yes","No")</f>
        <v>No</v>
      </c>
      <c r="Y2787">
        <f>IF(CleanedData[[#This Row],[Recommend]]="Yes",1,0)</f>
        <v>1</v>
      </c>
      <c r="Z2787" s="6">
        <f>CleanedData[[#This Row],[Purchase Amount]]*0.15</f>
        <v>205.58399999999997</v>
      </c>
      <c r="AA2787" s="6">
        <f>CleanedData[[#This Row],[Purchase Amount]]*1.15</f>
        <v>1576.1439999999998</v>
      </c>
    </row>
    <row r="2788" spans="1:27" x14ac:dyDescent="0.3">
      <c r="A2788">
        <v>3345</v>
      </c>
      <c r="B2788" t="s">
        <v>3013</v>
      </c>
      <c r="C2788" s="1">
        <v>45378</v>
      </c>
      <c r="D2788">
        <v>60</v>
      </c>
      <c r="E2788" t="s">
        <v>60</v>
      </c>
      <c r="F2788" t="s">
        <v>40</v>
      </c>
      <c r="G2788" t="s">
        <v>320</v>
      </c>
      <c r="H2788">
        <v>1</v>
      </c>
      <c r="I2788" t="s">
        <v>42</v>
      </c>
      <c r="J2788" t="s">
        <v>69</v>
      </c>
      <c r="K2788" t="s">
        <v>64</v>
      </c>
      <c r="L2788" t="s">
        <v>42</v>
      </c>
      <c r="M2788" t="s">
        <v>79</v>
      </c>
      <c r="N2788" t="s">
        <v>80</v>
      </c>
      <c r="O2788" t="s">
        <v>89</v>
      </c>
      <c r="P2788" t="s">
        <v>49</v>
      </c>
      <c r="Q2788" t="s">
        <v>50</v>
      </c>
      <c r="R2788" s="6">
        <f>_xlfn.XLOOKUP(CleanedData[[#This Row],[Product]],'02_Lookup_Tables'!$A$2:$A$126,'02_Lookup_Tables'!$B$2:$B$126)</f>
        <v>375.53</v>
      </c>
      <c r="S2788" t="str">
        <f>VLOOKUP(CleanedData[[#This Row],[Product]],'02_Lookup_Tables'!$H$2:$I$126,2,FALSE)</f>
        <v>Toys &amp; Games</v>
      </c>
      <c r="T2788" t="str">
        <f>VLOOKUP(CleanedData[[#This Row],[Province]],'02_Lookup_Tables'!$D$2:$E$10,2, FALSE)</f>
        <v>Northern Region</v>
      </c>
      <c r="U2788" t="str" cm="1">
        <f t="array" ref="U2788">_xlfn.IFS(CleanedData[[#This Row],[Purchase Amount]]&lt;500,"Low",
CleanedData[[#This Row],[Purchase Amount]]&lt;5000,"Medium",
TRUE,"High")</f>
        <v>Low</v>
      </c>
      <c r="V2788" t="str">
        <f>TEXT(CleanedData[[#This Row],[Date]],"mmmm")</f>
        <v>March</v>
      </c>
      <c r="W2788" t="str">
        <f>"Q"&amp;ROUNDUP(MONTH(CleanedData[[#This Row],[Date]])/3,0)</f>
        <v>Q1</v>
      </c>
      <c r="X2788" t="str">
        <f>IF(CleanedData[[#This Row],[Purchase Amount]]&gt;=5000,"Yes","No")</f>
        <v>No</v>
      </c>
      <c r="Y2788">
        <f>IF(CleanedData[[#This Row],[Recommend]]="Yes",1,0)</f>
        <v>0</v>
      </c>
      <c r="Z2788" s="6">
        <f>CleanedData[[#This Row],[Purchase Amount]]*0.15</f>
        <v>56.329499999999996</v>
      </c>
      <c r="AA2788" s="6">
        <f>CleanedData[[#This Row],[Purchase Amount]]*1.15</f>
        <v>431.85949999999991</v>
      </c>
    </row>
    <row r="2789" spans="1:27" x14ac:dyDescent="0.3">
      <c r="A2789">
        <v>3346</v>
      </c>
      <c r="B2789" t="s">
        <v>3014</v>
      </c>
      <c r="C2789" s="1">
        <v>45991</v>
      </c>
      <c r="D2789">
        <v>65</v>
      </c>
      <c r="E2789" t="s">
        <v>60</v>
      </c>
      <c r="F2789" t="s">
        <v>130</v>
      </c>
      <c r="G2789" t="s">
        <v>266</v>
      </c>
      <c r="H2789">
        <v>4</v>
      </c>
      <c r="I2789" t="s">
        <v>42</v>
      </c>
      <c r="J2789" t="s">
        <v>74</v>
      </c>
      <c r="K2789" t="s">
        <v>64</v>
      </c>
      <c r="L2789" t="s">
        <v>45</v>
      </c>
      <c r="M2789" t="s">
        <v>85</v>
      </c>
      <c r="N2789" t="s">
        <v>96</v>
      </c>
      <c r="O2789" t="s">
        <v>48</v>
      </c>
      <c r="P2789" t="s">
        <v>49</v>
      </c>
      <c r="Q2789" t="s">
        <v>97</v>
      </c>
      <c r="R2789" s="6">
        <f>_xlfn.XLOOKUP(CleanedData[[#This Row],[Product]],'02_Lookup_Tables'!$A$2:$A$126,'02_Lookup_Tables'!$B$2:$B$126)</f>
        <v>2951.61</v>
      </c>
      <c r="S2789" t="str">
        <f>VLOOKUP(CleanedData[[#This Row],[Product]],'02_Lookup_Tables'!$H$2:$I$126,2,FALSE)</f>
        <v>Beauty &amp; Personal Care</v>
      </c>
      <c r="T2789" t="str">
        <f>VLOOKUP(CleanedData[[#This Row],[Province]],'02_Lookup_Tables'!$D$2:$E$10,2, FALSE)</f>
        <v>Eastern Region</v>
      </c>
      <c r="U2789" t="str" cm="1">
        <f t="array" ref="U2789">_xlfn.IFS(CleanedData[[#This Row],[Purchase Amount]]&lt;500,"Low",
CleanedData[[#This Row],[Purchase Amount]]&lt;5000,"Medium",
TRUE,"High")</f>
        <v>Medium</v>
      </c>
      <c r="V2789" t="str">
        <f>TEXT(CleanedData[[#This Row],[Date]],"mmmm")</f>
        <v>November</v>
      </c>
      <c r="W2789" t="str">
        <f>"Q"&amp;ROUNDUP(MONTH(CleanedData[[#This Row],[Date]])/3,0)</f>
        <v>Q4</v>
      </c>
      <c r="X2789" t="str">
        <f>IF(CleanedData[[#This Row],[Purchase Amount]]&gt;=5000,"Yes","No")</f>
        <v>No</v>
      </c>
      <c r="Y2789">
        <f>IF(CleanedData[[#This Row],[Recommend]]="Yes",1,0)</f>
        <v>0</v>
      </c>
      <c r="Z2789" s="6">
        <f>CleanedData[[#This Row],[Purchase Amount]]*0.15</f>
        <v>442.74150000000003</v>
      </c>
      <c r="AA2789" s="6">
        <f>CleanedData[[#This Row],[Purchase Amount]]*1.15</f>
        <v>3394.3514999999998</v>
      </c>
    </row>
    <row r="2790" spans="1:27" x14ac:dyDescent="0.3">
      <c r="A2790">
        <v>3347</v>
      </c>
      <c r="B2790" t="s">
        <v>3015</v>
      </c>
      <c r="C2790" s="1">
        <v>45634</v>
      </c>
      <c r="D2790">
        <v>52</v>
      </c>
      <c r="E2790" t="s">
        <v>60</v>
      </c>
      <c r="F2790" t="s">
        <v>40</v>
      </c>
      <c r="G2790" t="s">
        <v>210</v>
      </c>
      <c r="H2790">
        <v>2</v>
      </c>
      <c r="I2790" t="s">
        <v>45</v>
      </c>
      <c r="J2790" t="s">
        <v>54</v>
      </c>
      <c r="K2790" t="s">
        <v>44</v>
      </c>
      <c r="L2790" t="s">
        <v>45</v>
      </c>
      <c r="M2790" t="s">
        <v>112</v>
      </c>
      <c r="N2790" t="s">
        <v>47</v>
      </c>
      <c r="O2790" t="s">
        <v>48</v>
      </c>
      <c r="P2790" t="s">
        <v>49</v>
      </c>
      <c r="Q2790" t="s">
        <v>93</v>
      </c>
      <c r="R2790" s="6">
        <f>_xlfn.XLOOKUP(CleanedData[[#This Row],[Product]],'02_Lookup_Tables'!$A$2:$A$126,'02_Lookup_Tables'!$B$2:$B$126)</f>
        <v>13123.97</v>
      </c>
      <c r="S2790" t="str">
        <f>VLOOKUP(CleanedData[[#This Row],[Product]],'02_Lookup_Tables'!$H$2:$I$126,2,FALSE)</f>
        <v>Electronics</v>
      </c>
      <c r="T2790" t="str">
        <f>VLOOKUP(CleanedData[[#This Row],[Province]],'02_Lookup_Tables'!$D$2:$E$10,2, FALSE)</f>
        <v>Northern Region</v>
      </c>
      <c r="U2790" t="str" cm="1">
        <f t="array" ref="U2790">_xlfn.IFS(CleanedData[[#This Row],[Purchase Amount]]&lt;500,"Low",
CleanedData[[#This Row],[Purchase Amount]]&lt;5000,"Medium",
TRUE,"High")</f>
        <v>High</v>
      </c>
      <c r="V2790" t="str">
        <f>TEXT(CleanedData[[#This Row],[Date]],"mmmm")</f>
        <v>December</v>
      </c>
      <c r="W2790" t="str">
        <f>"Q"&amp;ROUNDUP(MONTH(CleanedData[[#This Row],[Date]])/3,0)</f>
        <v>Q4</v>
      </c>
      <c r="X2790" t="str">
        <f>IF(CleanedData[[#This Row],[Purchase Amount]]&gt;=5000,"Yes","No")</f>
        <v>Yes</v>
      </c>
      <c r="Y2790">
        <f>IF(CleanedData[[#This Row],[Recommend]]="Yes",1,0)</f>
        <v>1</v>
      </c>
      <c r="Z2790" s="6">
        <f>CleanedData[[#This Row],[Purchase Amount]]*0.15</f>
        <v>1968.5954999999999</v>
      </c>
      <c r="AA2790" s="6">
        <f>CleanedData[[#This Row],[Purchase Amount]]*1.15</f>
        <v>15092.565499999999</v>
      </c>
    </row>
    <row r="2791" spans="1:27" x14ac:dyDescent="0.3">
      <c r="A2791">
        <v>3348</v>
      </c>
      <c r="B2791" t="s">
        <v>3016</v>
      </c>
      <c r="C2791" s="1">
        <v>46008</v>
      </c>
      <c r="D2791">
        <v>55</v>
      </c>
      <c r="E2791" t="s">
        <v>60</v>
      </c>
      <c r="F2791" t="s">
        <v>108</v>
      </c>
      <c r="G2791" t="s">
        <v>365</v>
      </c>
      <c r="H2791">
        <v>3</v>
      </c>
      <c r="I2791" t="s">
        <v>42</v>
      </c>
      <c r="J2791" t="s">
        <v>69</v>
      </c>
      <c r="K2791" t="s">
        <v>64</v>
      </c>
      <c r="L2791" t="s">
        <v>45</v>
      </c>
      <c r="M2791" t="s">
        <v>85</v>
      </c>
      <c r="N2791" t="s">
        <v>48</v>
      </c>
      <c r="O2791" t="s">
        <v>48</v>
      </c>
      <c r="P2791" t="s">
        <v>70</v>
      </c>
      <c r="Q2791" t="s">
        <v>50</v>
      </c>
      <c r="R2791" s="6">
        <f>_xlfn.XLOOKUP(CleanedData[[#This Row],[Product]],'02_Lookup_Tables'!$A$2:$A$126,'02_Lookup_Tables'!$B$2:$B$126)</f>
        <v>105.11</v>
      </c>
      <c r="S2791" t="str">
        <f>VLOOKUP(CleanedData[[#This Row],[Product]],'02_Lookup_Tables'!$H$2:$I$126,2,FALSE)</f>
        <v>Beauty &amp; Personal Care</v>
      </c>
      <c r="T2791" t="str">
        <f>VLOOKUP(CleanedData[[#This Row],[Province]],'02_Lookup_Tables'!$D$2:$E$10,2, FALSE)</f>
        <v>Gauteng Region</v>
      </c>
      <c r="U2791" t="str" cm="1">
        <f t="array" ref="U2791">_xlfn.IFS(CleanedData[[#This Row],[Purchase Amount]]&lt;500,"Low",
CleanedData[[#This Row],[Purchase Amount]]&lt;5000,"Medium",
TRUE,"High")</f>
        <v>Low</v>
      </c>
      <c r="V2791" t="str">
        <f>TEXT(CleanedData[[#This Row],[Date]],"mmmm")</f>
        <v>December</v>
      </c>
      <c r="W2791" t="str">
        <f>"Q"&amp;ROUNDUP(MONTH(CleanedData[[#This Row],[Date]])/3,0)</f>
        <v>Q4</v>
      </c>
      <c r="X2791" t="str">
        <f>IF(CleanedData[[#This Row],[Purchase Amount]]&gt;=5000,"Yes","No")</f>
        <v>No</v>
      </c>
      <c r="Y2791">
        <f>IF(CleanedData[[#This Row],[Recommend]]="Yes",1,0)</f>
        <v>0</v>
      </c>
      <c r="Z2791" s="6">
        <f>CleanedData[[#This Row],[Purchase Amount]]*0.15</f>
        <v>15.766499999999999</v>
      </c>
      <c r="AA2791" s="6">
        <f>CleanedData[[#This Row],[Purchase Amount]]*1.15</f>
        <v>120.87649999999999</v>
      </c>
    </row>
    <row r="2792" spans="1:27" x14ac:dyDescent="0.3">
      <c r="A2792">
        <v>3349</v>
      </c>
      <c r="B2792" t="s">
        <v>3017</v>
      </c>
      <c r="C2792" s="1">
        <v>45727</v>
      </c>
      <c r="E2792" t="s">
        <v>60</v>
      </c>
      <c r="F2792" t="s">
        <v>83</v>
      </c>
      <c r="G2792" t="s">
        <v>378</v>
      </c>
      <c r="H2792">
        <v>5</v>
      </c>
      <c r="I2792" t="s">
        <v>42</v>
      </c>
      <c r="J2792" t="s">
        <v>74</v>
      </c>
      <c r="K2792" t="s">
        <v>64</v>
      </c>
      <c r="L2792" t="s">
        <v>45</v>
      </c>
      <c r="M2792" t="s">
        <v>75</v>
      </c>
      <c r="N2792" t="s">
        <v>57</v>
      </c>
      <c r="O2792" t="s">
        <v>89</v>
      </c>
      <c r="P2792" t="s">
        <v>70</v>
      </c>
      <c r="Q2792" t="s">
        <v>166</v>
      </c>
      <c r="R2792" s="6">
        <f>_xlfn.XLOOKUP(CleanedData[[#This Row],[Product]],'02_Lookup_Tables'!$A$2:$A$126,'02_Lookup_Tables'!$B$2:$B$126)</f>
        <v>40.11</v>
      </c>
      <c r="S2792" t="str">
        <f>VLOOKUP(CleanedData[[#This Row],[Product]],'02_Lookup_Tables'!$H$2:$I$126,2,FALSE)</f>
        <v>Food</v>
      </c>
      <c r="T2792" t="str">
        <f>VLOOKUP(CleanedData[[#This Row],[Province]],'02_Lookup_Tables'!$D$2:$E$10,2, FALSE)</f>
        <v>Western Region</v>
      </c>
      <c r="U2792" t="str" cm="1">
        <f t="array" ref="U2792">_xlfn.IFS(CleanedData[[#This Row],[Purchase Amount]]&lt;500,"Low",
CleanedData[[#This Row],[Purchase Amount]]&lt;5000,"Medium",
TRUE,"High")</f>
        <v>Low</v>
      </c>
      <c r="V2792" t="str">
        <f>TEXT(CleanedData[[#This Row],[Date]],"mmmm")</f>
        <v>March</v>
      </c>
      <c r="W2792" t="str">
        <f>"Q"&amp;ROUNDUP(MONTH(CleanedData[[#This Row],[Date]])/3,0)</f>
        <v>Q1</v>
      </c>
      <c r="X2792" t="str">
        <f>IF(CleanedData[[#This Row],[Purchase Amount]]&gt;=5000,"Yes","No")</f>
        <v>No</v>
      </c>
      <c r="Y2792">
        <f>IF(CleanedData[[#This Row],[Recommend]]="Yes",1,0)</f>
        <v>0</v>
      </c>
      <c r="Z2792" s="6">
        <f>CleanedData[[#This Row],[Purchase Amount]]*0.15</f>
        <v>6.0164999999999997</v>
      </c>
      <c r="AA2792" s="6">
        <f>CleanedData[[#This Row],[Purchase Amount]]*1.15</f>
        <v>46.126499999999993</v>
      </c>
    </row>
    <row r="2793" spans="1:27" x14ac:dyDescent="0.3">
      <c r="A2793">
        <v>3350</v>
      </c>
      <c r="B2793" t="s">
        <v>3018</v>
      </c>
      <c r="C2793" s="1">
        <v>45737</v>
      </c>
      <c r="D2793">
        <v>33</v>
      </c>
      <c r="E2793" t="s">
        <v>60</v>
      </c>
      <c r="F2793" t="s">
        <v>40</v>
      </c>
      <c r="G2793" t="s">
        <v>950</v>
      </c>
      <c r="H2793">
        <v>3</v>
      </c>
      <c r="I2793" t="s">
        <v>42</v>
      </c>
      <c r="J2793" t="s">
        <v>63</v>
      </c>
      <c r="K2793" t="s">
        <v>64</v>
      </c>
      <c r="L2793" t="s">
        <v>42</v>
      </c>
      <c r="M2793" t="s">
        <v>231</v>
      </c>
      <c r="N2793" t="s">
        <v>48</v>
      </c>
      <c r="O2793" t="s">
        <v>89</v>
      </c>
      <c r="P2793" t="s">
        <v>49</v>
      </c>
      <c r="Q2793" t="s">
        <v>58</v>
      </c>
      <c r="R2793" s="6">
        <f>_xlfn.XLOOKUP(CleanedData[[#This Row],[Product]],'02_Lookup_Tables'!$A$2:$A$126,'02_Lookup_Tables'!$B$2:$B$126)</f>
        <v>85.25</v>
      </c>
      <c r="S2793" t="str">
        <f>VLOOKUP(CleanedData[[#This Row],[Product]],'02_Lookup_Tables'!$H$2:$I$126,2,FALSE)</f>
        <v>Beauty &amp; Personal Care</v>
      </c>
      <c r="T2793" t="str">
        <f>VLOOKUP(CleanedData[[#This Row],[Province]],'02_Lookup_Tables'!$D$2:$E$10,2, FALSE)</f>
        <v>Northern Region</v>
      </c>
      <c r="U2793" t="str" cm="1">
        <f t="array" ref="U2793">_xlfn.IFS(CleanedData[[#This Row],[Purchase Amount]]&lt;500,"Low",
CleanedData[[#This Row],[Purchase Amount]]&lt;5000,"Medium",
TRUE,"High")</f>
        <v>Low</v>
      </c>
      <c r="V2793" t="str">
        <f>TEXT(CleanedData[[#This Row],[Date]],"mmmm")</f>
        <v>March</v>
      </c>
      <c r="W2793" t="str">
        <f>"Q"&amp;ROUNDUP(MONTH(CleanedData[[#This Row],[Date]])/3,0)</f>
        <v>Q1</v>
      </c>
      <c r="X2793" t="str">
        <f>IF(CleanedData[[#This Row],[Purchase Amount]]&gt;=5000,"Yes","No")</f>
        <v>No</v>
      </c>
      <c r="Y2793">
        <f>IF(CleanedData[[#This Row],[Recommend]]="Yes",1,0)</f>
        <v>0</v>
      </c>
      <c r="Z2793" s="6">
        <f>CleanedData[[#This Row],[Purchase Amount]]*0.15</f>
        <v>12.7875</v>
      </c>
      <c r="AA2793" s="6">
        <f>CleanedData[[#This Row],[Purchase Amount]]*1.15</f>
        <v>98.037499999999994</v>
      </c>
    </row>
    <row r="2794" spans="1:27" x14ac:dyDescent="0.3">
      <c r="A2794">
        <v>3351</v>
      </c>
      <c r="B2794" t="s">
        <v>3019</v>
      </c>
      <c r="C2794" s="1">
        <v>45933</v>
      </c>
      <c r="D2794">
        <v>52</v>
      </c>
      <c r="E2794" t="s">
        <v>52</v>
      </c>
      <c r="F2794" t="s">
        <v>72</v>
      </c>
      <c r="G2794" t="s">
        <v>271</v>
      </c>
      <c r="H2794">
        <v>5</v>
      </c>
      <c r="I2794" t="s">
        <v>45</v>
      </c>
      <c r="J2794" t="s">
        <v>63</v>
      </c>
      <c r="K2794" t="s">
        <v>64</v>
      </c>
      <c r="L2794" t="s">
        <v>42</v>
      </c>
      <c r="M2794" t="s">
        <v>136</v>
      </c>
      <c r="N2794" t="s">
        <v>57</v>
      </c>
      <c r="O2794" t="s">
        <v>89</v>
      </c>
      <c r="P2794" t="s">
        <v>70</v>
      </c>
      <c r="Q2794" t="s">
        <v>93</v>
      </c>
      <c r="R2794" s="6">
        <f>_xlfn.XLOOKUP(CleanedData[[#This Row],[Product]],'02_Lookup_Tables'!$A$2:$A$126,'02_Lookup_Tables'!$B$2:$B$126)</f>
        <v>119.63</v>
      </c>
      <c r="S2794" t="str">
        <f>VLOOKUP(CleanedData[[#This Row],[Product]],'02_Lookup_Tables'!$H$2:$I$126,2,FALSE)</f>
        <v>Food</v>
      </c>
      <c r="T2794" t="str">
        <f>VLOOKUP(CleanedData[[#This Row],[Province]],'02_Lookup_Tables'!$D$2:$E$10,2, FALSE)</f>
        <v>Central Region</v>
      </c>
      <c r="U2794" t="str" cm="1">
        <f t="array" ref="U2794">_xlfn.IFS(CleanedData[[#This Row],[Purchase Amount]]&lt;500,"Low",
CleanedData[[#This Row],[Purchase Amount]]&lt;5000,"Medium",
TRUE,"High")</f>
        <v>Low</v>
      </c>
      <c r="V2794" t="str">
        <f>TEXT(CleanedData[[#This Row],[Date]],"mmmm")</f>
        <v>October</v>
      </c>
      <c r="W2794" t="str">
        <f>"Q"&amp;ROUNDUP(MONTH(CleanedData[[#This Row],[Date]])/3,0)</f>
        <v>Q4</v>
      </c>
      <c r="X2794" t="str">
        <f>IF(CleanedData[[#This Row],[Purchase Amount]]&gt;=5000,"Yes","No")</f>
        <v>No</v>
      </c>
      <c r="Y2794">
        <f>IF(CleanedData[[#This Row],[Recommend]]="Yes",1,0)</f>
        <v>1</v>
      </c>
      <c r="Z2794" s="6">
        <f>CleanedData[[#This Row],[Purchase Amount]]*0.15</f>
        <v>17.944499999999998</v>
      </c>
      <c r="AA2794" s="6">
        <f>CleanedData[[#This Row],[Purchase Amount]]*1.15</f>
        <v>137.57449999999997</v>
      </c>
    </row>
    <row r="2795" spans="1:27" x14ac:dyDescent="0.3">
      <c r="A2795">
        <v>3352</v>
      </c>
      <c r="B2795" t="s">
        <v>3020</v>
      </c>
      <c r="C2795" s="1">
        <v>45862</v>
      </c>
      <c r="D2795">
        <v>21</v>
      </c>
      <c r="E2795" t="s">
        <v>52</v>
      </c>
      <c r="F2795" t="s">
        <v>125</v>
      </c>
      <c r="G2795" t="s">
        <v>128</v>
      </c>
      <c r="H2795">
        <v>2</v>
      </c>
      <c r="I2795" t="s">
        <v>45</v>
      </c>
      <c r="J2795" t="s">
        <v>54</v>
      </c>
      <c r="K2795" t="s">
        <v>44</v>
      </c>
      <c r="L2795" t="s">
        <v>45</v>
      </c>
      <c r="M2795" t="s">
        <v>208</v>
      </c>
      <c r="N2795" t="s">
        <v>47</v>
      </c>
      <c r="O2795" t="s">
        <v>89</v>
      </c>
      <c r="P2795" t="s">
        <v>49</v>
      </c>
      <c r="Q2795" t="s">
        <v>66</v>
      </c>
      <c r="R2795" s="6">
        <f>_xlfn.XLOOKUP(CleanedData[[#This Row],[Product]],'02_Lookup_Tables'!$A$2:$A$126,'02_Lookup_Tables'!$B$2:$B$126)</f>
        <v>3747.26</v>
      </c>
      <c r="S2795" t="str">
        <f>VLOOKUP(CleanedData[[#This Row],[Product]],'02_Lookup_Tables'!$H$2:$I$126,2,FALSE)</f>
        <v>Apparel</v>
      </c>
      <c r="T2795" t="str">
        <f>VLOOKUP(CleanedData[[#This Row],[Province]],'02_Lookup_Tables'!$D$2:$E$10,2, FALSE)</f>
        <v>Western Region</v>
      </c>
      <c r="U2795" t="str" cm="1">
        <f t="array" ref="U2795">_xlfn.IFS(CleanedData[[#This Row],[Purchase Amount]]&lt;500,"Low",
CleanedData[[#This Row],[Purchase Amount]]&lt;5000,"Medium",
TRUE,"High")</f>
        <v>Medium</v>
      </c>
      <c r="V2795" t="str">
        <f>TEXT(CleanedData[[#This Row],[Date]],"mmmm")</f>
        <v>July</v>
      </c>
      <c r="W2795" t="str">
        <f>"Q"&amp;ROUNDUP(MONTH(CleanedData[[#This Row],[Date]])/3,0)</f>
        <v>Q3</v>
      </c>
      <c r="X2795" t="str">
        <f>IF(CleanedData[[#This Row],[Purchase Amount]]&gt;=5000,"Yes","No")</f>
        <v>No</v>
      </c>
      <c r="Y2795">
        <f>IF(CleanedData[[#This Row],[Recommend]]="Yes",1,0)</f>
        <v>1</v>
      </c>
      <c r="Z2795" s="6">
        <f>CleanedData[[#This Row],[Purchase Amount]]*0.15</f>
        <v>562.08900000000006</v>
      </c>
      <c r="AA2795" s="6">
        <f>CleanedData[[#This Row],[Purchase Amount]]*1.15</f>
        <v>4309.3490000000002</v>
      </c>
    </row>
    <row r="2796" spans="1:27" x14ac:dyDescent="0.3">
      <c r="A2796">
        <v>3353</v>
      </c>
      <c r="B2796" t="s">
        <v>3021</v>
      </c>
      <c r="C2796" s="1">
        <v>45408</v>
      </c>
      <c r="D2796">
        <v>20</v>
      </c>
      <c r="E2796" t="s">
        <v>60</v>
      </c>
      <c r="F2796" t="s">
        <v>77</v>
      </c>
      <c r="G2796" t="s">
        <v>349</v>
      </c>
      <c r="H2796">
        <v>5</v>
      </c>
      <c r="I2796" t="s">
        <v>42</v>
      </c>
      <c r="J2796" t="s">
        <v>54</v>
      </c>
      <c r="K2796" t="s">
        <v>44</v>
      </c>
      <c r="L2796" t="s">
        <v>42</v>
      </c>
      <c r="M2796" t="s">
        <v>88</v>
      </c>
      <c r="N2796" t="s">
        <v>57</v>
      </c>
      <c r="O2796" t="s">
        <v>89</v>
      </c>
      <c r="P2796" t="s">
        <v>70</v>
      </c>
      <c r="Q2796" t="s">
        <v>66</v>
      </c>
      <c r="R2796" s="6">
        <f>_xlfn.XLOOKUP(CleanedData[[#This Row],[Product]],'02_Lookup_Tables'!$A$2:$A$126,'02_Lookup_Tables'!$B$2:$B$126)</f>
        <v>53.85</v>
      </c>
      <c r="S2796" t="str">
        <f>VLOOKUP(CleanedData[[#This Row],[Product]],'02_Lookup_Tables'!$H$2:$I$126,2,FALSE)</f>
        <v>Food</v>
      </c>
      <c r="T2796" t="str">
        <f>VLOOKUP(CleanedData[[#This Row],[Province]],'02_Lookup_Tables'!$D$2:$E$10,2, FALSE)</f>
        <v>Central Region</v>
      </c>
      <c r="U2796" t="str" cm="1">
        <f t="array" ref="U2796">_xlfn.IFS(CleanedData[[#This Row],[Purchase Amount]]&lt;500,"Low",
CleanedData[[#This Row],[Purchase Amount]]&lt;5000,"Medium",
TRUE,"High")</f>
        <v>Low</v>
      </c>
      <c r="V2796" t="str">
        <f>TEXT(CleanedData[[#This Row],[Date]],"mmmm")</f>
        <v>April</v>
      </c>
      <c r="W2796" t="str">
        <f>"Q"&amp;ROUNDUP(MONTH(CleanedData[[#This Row],[Date]])/3,0)</f>
        <v>Q2</v>
      </c>
      <c r="X2796" t="str">
        <f>IF(CleanedData[[#This Row],[Purchase Amount]]&gt;=5000,"Yes","No")</f>
        <v>No</v>
      </c>
      <c r="Y2796">
        <f>IF(CleanedData[[#This Row],[Recommend]]="Yes",1,0)</f>
        <v>0</v>
      </c>
      <c r="Z2796" s="6">
        <f>CleanedData[[#This Row],[Purchase Amount]]*0.15</f>
        <v>8.0775000000000006</v>
      </c>
      <c r="AA2796" s="6">
        <f>CleanedData[[#This Row],[Purchase Amount]]*1.15</f>
        <v>61.927499999999995</v>
      </c>
    </row>
    <row r="2797" spans="1:27" x14ac:dyDescent="0.3">
      <c r="A2797">
        <v>3354</v>
      </c>
      <c r="B2797" t="s">
        <v>3022</v>
      </c>
      <c r="C2797" s="1">
        <v>45894</v>
      </c>
      <c r="D2797">
        <v>74</v>
      </c>
      <c r="E2797" t="s">
        <v>60</v>
      </c>
      <c r="F2797" t="s">
        <v>108</v>
      </c>
      <c r="G2797" t="s">
        <v>173</v>
      </c>
      <c r="H2797">
        <v>3</v>
      </c>
      <c r="I2797" t="s">
        <v>45</v>
      </c>
      <c r="J2797" t="s">
        <v>43</v>
      </c>
      <c r="K2797" t="s">
        <v>44</v>
      </c>
      <c r="L2797" t="s">
        <v>45</v>
      </c>
      <c r="M2797" t="s">
        <v>196</v>
      </c>
      <c r="N2797" t="s">
        <v>48</v>
      </c>
      <c r="O2797" t="s">
        <v>89</v>
      </c>
      <c r="P2797" t="s">
        <v>49</v>
      </c>
      <c r="Q2797" t="s">
        <v>97</v>
      </c>
      <c r="R2797" s="6">
        <f>_xlfn.XLOOKUP(CleanedData[[#This Row],[Product]],'02_Lookup_Tables'!$A$2:$A$126,'02_Lookup_Tables'!$B$2:$B$126)</f>
        <v>13056.99</v>
      </c>
      <c r="S2797" t="str">
        <f>VLOOKUP(CleanedData[[#This Row],[Product]],'02_Lookup_Tables'!$H$2:$I$126,2,FALSE)</f>
        <v>Electronics</v>
      </c>
      <c r="T2797" t="str">
        <f>VLOOKUP(CleanedData[[#This Row],[Province]],'02_Lookup_Tables'!$D$2:$E$10,2, FALSE)</f>
        <v>Gauteng Region</v>
      </c>
      <c r="U2797" t="str" cm="1">
        <f t="array" ref="U2797">_xlfn.IFS(CleanedData[[#This Row],[Purchase Amount]]&lt;500,"Low",
CleanedData[[#This Row],[Purchase Amount]]&lt;5000,"Medium",
TRUE,"High")</f>
        <v>High</v>
      </c>
      <c r="V2797" t="str">
        <f>TEXT(CleanedData[[#This Row],[Date]],"mmmm")</f>
        <v>August</v>
      </c>
      <c r="W2797" t="str">
        <f>"Q"&amp;ROUNDUP(MONTH(CleanedData[[#This Row],[Date]])/3,0)</f>
        <v>Q3</v>
      </c>
      <c r="X2797" t="str">
        <f>IF(CleanedData[[#This Row],[Purchase Amount]]&gt;=5000,"Yes","No")</f>
        <v>Yes</v>
      </c>
      <c r="Y2797">
        <f>IF(CleanedData[[#This Row],[Recommend]]="Yes",1,0)</f>
        <v>1</v>
      </c>
      <c r="Z2797" s="6">
        <f>CleanedData[[#This Row],[Purchase Amount]]*0.15</f>
        <v>1958.5484999999999</v>
      </c>
      <c r="AA2797" s="6">
        <f>CleanedData[[#This Row],[Purchase Amount]]*1.15</f>
        <v>15015.538499999999</v>
      </c>
    </row>
    <row r="2798" spans="1:27" x14ac:dyDescent="0.3">
      <c r="A2798">
        <v>3355</v>
      </c>
      <c r="B2798" t="s">
        <v>3023</v>
      </c>
      <c r="C2798" s="1">
        <v>45498</v>
      </c>
      <c r="D2798">
        <v>32</v>
      </c>
      <c r="E2798" t="s">
        <v>39</v>
      </c>
      <c r="F2798" t="s">
        <v>77</v>
      </c>
      <c r="G2798" t="s">
        <v>102</v>
      </c>
      <c r="H2798">
        <v>4</v>
      </c>
      <c r="I2798" t="s">
        <v>45</v>
      </c>
      <c r="J2798" t="s">
        <v>43</v>
      </c>
      <c r="K2798" t="s">
        <v>44</v>
      </c>
      <c r="L2798" t="s">
        <v>42</v>
      </c>
      <c r="M2798" t="s">
        <v>208</v>
      </c>
      <c r="N2798" t="s">
        <v>96</v>
      </c>
      <c r="O2798" t="s">
        <v>89</v>
      </c>
      <c r="P2798" t="s">
        <v>70</v>
      </c>
      <c r="Q2798" t="s">
        <v>58</v>
      </c>
      <c r="R2798" s="6">
        <f>_xlfn.XLOOKUP(CleanedData[[#This Row],[Product]],'02_Lookup_Tables'!$A$2:$A$126,'02_Lookup_Tables'!$B$2:$B$126)</f>
        <v>276.82</v>
      </c>
      <c r="S2798" t="str">
        <f>VLOOKUP(CleanedData[[#This Row],[Product]],'02_Lookup_Tables'!$H$2:$I$126,2,FALSE)</f>
        <v>Home &amp; Living</v>
      </c>
      <c r="T2798" t="str">
        <f>VLOOKUP(CleanedData[[#This Row],[Province]],'02_Lookup_Tables'!$D$2:$E$10,2, FALSE)</f>
        <v>Central Region</v>
      </c>
      <c r="U2798" t="str" cm="1">
        <f t="array" ref="U2798">_xlfn.IFS(CleanedData[[#This Row],[Purchase Amount]]&lt;500,"Low",
CleanedData[[#This Row],[Purchase Amount]]&lt;5000,"Medium",
TRUE,"High")</f>
        <v>Low</v>
      </c>
      <c r="V2798" t="str">
        <f>TEXT(CleanedData[[#This Row],[Date]],"mmmm")</f>
        <v>July</v>
      </c>
      <c r="W2798" t="str">
        <f>"Q"&amp;ROUNDUP(MONTH(CleanedData[[#This Row],[Date]])/3,0)</f>
        <v>Q3</v>
      </c>
      <c r="X2798" t="str">
        <f>IF(CleanedData[[#This Row],[Purchase Amount]]&gt;=5000,"Yes","No")</f>
        <v>No</v>
      </c>
      <c r="Y2798">
        <f>IF(CleanedData[[#This Row],[Recommend]]="Yes",1,0)</f>
        <v>1</v>
      </c>
      <c r="Z2798" s="6">
        <f>CleanedData[[#This Row],[Purchase Amount]]*0.15</f>
        <v>41.522999999999996</v>
      </c>
      <c r="AA2798" s="6">
        <f>CleanedData[[#This Row],[Purchase Amount]]*1.15</f>
        <v>318.34299999999996</v>
      </c>
    </row>
    <row r="2799" spans="1:27" x14ac:dyDescent="0.3">
      <c r="A2799">
        <v>3356</v>
      </c>
      <c r="B2799" t="s">
        <v>3024</v>
      </c>
      <c r="C2799" s="1">
        <v>45582</v>
      </c>
      <c r="D2799">
        <v>77</v>
      </c>
      <c r="E2799" t="s">
        <v>52</v>
      </c>
      <c r="F2799" t="s">
        <v>108</v>
      </c>
      <c r="G2799" t="s">
        <v>546</v>
      </c>
      <c r="H2799">
        <v>3</v>
      </c>
      <c r="I2799" t="s">
        <v>45</v>
      </c>
      <c r="J2799" t="s">
        <v>54</v>
      </c>
      <c r="K2799" t="s">
        <v>44</v>
      </c>
      <c r="L2799" t="s">
        <v>45</v>
      </c>
      <c r="M2799" t="s">
        <v>75</v>
      </c>
      <c r="N2799" t="s">
        <v>48</v>
      </c>
      <c r="O2799" t="s">
        <v>89</v>
      </c>
      <c r="P2799" t="s">
        <v>49</v>
      </c>
      <c r="Q2799" t="s">
        <v>97</v>
      </c>
      <c r="R2799" s="6">
        <f>_xlfn.XLOOKUP(CleanedData[[#This Row],[Product]],'02_Lookup_Tables'!$A$2:$A$126,'02_Lookup_Tables'!$B$2:$B$126)</f>
        <v>1369.39</v>
      </c>
      <c r="S2799" t="str">
        <f>VLOOKUP(CleanedData[[#This Row],[Product]],'02_Lookup_Tables'!$H$2:$I$126,2,FALSE)</f>
        <v>Toys &amp; Games</v>
      </c>
      <c r="T2799" t="str">
        <f>VLOOKUP(CleanedData[[#This Row],[Province]],'02_Lookup_Tables'!$D$2:$E$10,2, FALSE)</f>
        <v>Gauteng Region</v>
      </c>
      <c r="U2799" t="str" cm="1">
        <f t="array" ref="U2799">_xlfn.IFS(CleanedData[[#This Row],[Purchase Amount]]&lt;500,"Low",
CleanedData[[#This Row],[Purchase Amount]]&lt;5000,"Medium",
TRUE,"High")</f>
        <v>Medium</v>
      </c>
      <c r="V2799" t="str">
        <f>TEXT(CleanedData[[#This Row],[Date]],"mmmm")</f>
        <v>October</v>
      </c>
      <c r="W2799" t="str">
        <f>"Q"&amp;ROUNDUP(MONTH(CleanedData[[#This Row],[Date]])/3,0)</f>
        <v>Q4</v>
      </c>
      <c r="X2799" t="str">
        <f>IF(CleanedData[[#This Row],[Purchase Amount]]&gt;=5000,"Yes","No")</f>
        <v>No</v>
      </c>
      <c r="Y2799">
        <f>IF(CleanedData[[#This Row],[Recommend]]="Yes",1,0)</f>
        <v>1</v>
      </c>
      <c r="Z2799" s="6">
        <f>CleanedData[[#This Row],[Purchase Amount]]*0.15</f>
        <v>205.4085</v>
      </c>
      <c r="AA2799" s="6">
        <f>CleanedData[[#This Row],[Purchase Amount]]*1.15</f>
        <v>1574.7985000000001</v>
      </c>
    </row>
    <row r="2800" spans="1:27" x14ac:dyDescent="0.3">
      <c r="A2800">
        <v>3358</v>
      </c>
      <c r="B2800" t="s">
        <v>3025</v>
      </c>
      <c r="C2800" s="1">
        <v>45416</v>
      </c>
      <c r="D2800">
        <v>69</v>
      </c>
      <c r="E2800" t="s">
        <v>52</v>
      </c>
      <c r="F2800" t="s">
        <v>125</v>
      </c>
      <c r="G2800" t="s">
        <v>230</v>
      </c>
      <c r="H2800">
        <v>3</v>
      </c>
      <c r="I2800" t="s">
        <v>45</v>
      </c>
      <c r="J2800" t="s">
        <v>69</v>
      </c>
      <c r="K2800" t="s">
        <v>64</v>
      </c>
      <c r="L2800" t="s">
        <v>45</v>
      </c>
      <c r="M2800" t="s">
        <v>140</v>
      </c>
      <c r="N2800" t="s">
        <v>48</v>
      </c>
      <c r="O2800" t="s">
        <v>148</v>
      </c>
      <c r="P2800" t="s">
        <v>49</v>
      </c>
      <c r="Q2800" t="s">
        <v>97</v>
      </c>
      <c r="R2800" s="6">
        <f>_xlfn.XLOOKUP(CleanedData[[#This Row],[Product]],'02_Lookup_Tables'!$A$2:$A$126,'02_Lookup_Tables'!$B$2:$B$126)</f>
        <v>1940.64</v>
      </c>
      <c r="S2800" t="str">
        <f>VLOOKUP(CleanedData[[#This Row],[Product]],'02_Lookup_Tables'!$H$2:$I$126,2,FALSE)</f>
        <v>Toys &amp; Games</v>
      </c>
      <c r="T2800" t="str">
        <f>VLOOKUP(CleanedData[[#This Row],[Province]],'02_Lookup_Tables'!$D$2:$E$10,2, FALSE)</f>
        <v>Western Region</v>
      </c>
      <c r="U2800" t="str" cm="1">
        <f t="array" ref="U2800">_xlfn.IFS(CleanedData[[#This Row],[Purchase Amount]]&lt;500,"Low",
CleanedData[[#This Row],[Purchase Amount]]&lt;5000,"Medium",
TRUE,"High")</f>
        <v>Medium</v>
      </c>
      <c r="V2800" t="str">
        <f>TEXT(CleanedData[[#This Row],[Date]],"mmmm")</f>
        <v>May</v>
      </c>
      <c r="W2800" t="str">
        <f>"Q"&amp;ROUNDUP(MONTH(CleanedData[[#This Row],[Date]])/3,0)</f>
        <v>Q2</v>
      </c>
      <c r="X2800" t="str">
        <f>IF(CleanedData[[#This Row],[Purchase Amount]]&gt;=5000,"Yes","No")</f>
        <v>No</v>
      </c>
      <c r="Y2800">
        <f>IF(CleanedData[[#This Row],[Recommend]]="Yes",1,0)</f>
        <v>1</v>
      </c>
      <c r="Z2800" s="6">
        <f>CleanedData[[#This Row],[Purchase Amount]]*0.15</f>
        <v>291.096</v>
      </c>
      <c r="AA2800" s="6">
        <f>CleanedData[[#This Row],[Purchase Amount]]*1.15</f>
        <v>2231.7359999999999</v>
      </c>
    </row>
    <row r="2801" spans="1:27" x14ac:dyDescent="0.3">
      <c r="A2801">
        <v>3359</v>
      </c>
      <c r="B2801" t="s">
        <v>3026</v>
      </c>
      <c r="C2801" s="1">
        <v>45447</v>
      </c>
      <c r="D2801">
        <v>57</v>
      </c>
      <c r="E2801" t="s">
        <v>60</v>
      </c>
      <c r="F2801" t="s">
        <v>40</v>
      </c>
      <c r="G2801" t="s">
        <v>450</v>
      </c>
      <c r="H2801">
        <v>5</v>
      </c>
      <c r="I2801" t="s">
        <v>45</v>
      </c>
      <c r="J2801" t="s">
        <v>63</v>
      </c>
      <c r="K2801" t="s">
        <v>44</v>
      </c>
      <c r="L2801" t="s">
        <v>45</v>
      </c>
      <c r="M2801" t="s">
        <v>208</v>
      </c>
      <c r="N2801" t="s">
        <v>57</v>
      </c>
      <c r="O2801" t="s">
        <v>89</v>
      </c>
      <c r="P2801" t="s">
        <v>70</v>
      </c>
      <c r="Q2801" t="s">
        <v>50</v>
      </c>
      <c r="R2801" s="6">
        <f>_xlfn.XLOOKUP(CleanedData[[#This Row],[Product]],'02_Lookup_Tables'!$A$2:$A$126,'02_Lookup_Tables'!$B$2:$B$126)</f>
        <v>74.72</v>
      </c>
      <c r="S2801" t="str">
        <f>VLOOKUP(CleanedData[[#This Row],[Product]],'02_Lookup_Tables'!$H$2:$I$126,2,FALSE)</f>
        <v>Food</v>
      </c>
      <c r="T2801" t="str">
        <f>VLOOKUP(CleanedData[[#This Row],[Province]],'02_Lookup_Tables'!$D$2:$E$10,2, FALSE)</f>
        <v>Northern Region</v>
      </c>
      <c r="U2801" t="str" cm="1">
        <f t="array" ref="U2801">_xlfn.IFS(CleanedData[[#This Row],[Purchase Amount]]&lt;500,"Low",
CleanedData[[#This Row],[Purchase Amount]]&lt;5000,"Medium",
TRUE,"High")</f>
        <v>Low</v>
      </c>
      <c r="V2801" t="str">
        <f>TEXT(CleanedData[[#This Row],[Date]],"mmmm")</f>
        <v>June</v>
      </c>
      <c r="W2801" t="str">
        <f>"Q"&amp;ROUNDUP(MONTH(CleanedData[[#This Row],[Date]])/3,0)</f>
        <v>Q2</v>
      </c>
      <c r="X2801" t="str">
        <f>IF(CleanedData[[#This Row],[Purchase Amount]]&gt;=5000,"Yes","No")</f>
        <v>No</v>
      </c>
      <c r="Y2801">
        <f>IF(CleanedData[[#This Row],[Recommend]]="Yes",1,0)</f>
        <v>1</v>
      </c>
      <c r="Z2801" s="6">
        <f>CleanedData[[#This Row],[Purchase Amount]]*0.15</f>
        <v>11.208</v>
      </c>
      <c r="AA2801" s="6">
        <f>CleanedData[[#This Row],[Purchase Amount]]*1.15</f>
        <v>85.927999999999997</v>
      </c>
    </row>
    <row r="2802" spans="1:27" x14ac:dyDescent="0.3">
      <c r="A2802">
        <v>3360</v>
      </c>
      <c r="B2802" t="s">
        <v>3027</v>
      </c>
      <c r="C2802" s="1">
        <v>45699</v>
      </c>
      <c r="E2802" t="s">
        <v>39</v>
      </c>
      <c r="F2802" t="s">
        <v>108</v>
      </c>
      <c r="G2802" t="s">
        <v>248</v>
      </c>
      <c r="H2802">
        <v>3</v>
      </c>
      <c r="I2802" t="s">
        <v>42</v>
      </c>
      <c r="J2802" t="s">
        <v>69</v>
      </c>
      <c r="K2802" t="s">
        <v>64</v>
      </c>
      <c r="L2802" t="s">
        <v>42</v>
      </c>
      <c r="M2802" t="s">
        <v>106</v>
      </c>
      <c r="N2802" t="s">
        <v>48</v>
      </c>
      <c r="O2802" t="s">
        <v>148</v>
      </c>
      <c r="P2802" t="s">
        <v>49</v>
      </c>
      <c r="Q2802" t="s">
        <v>166</v>
      </c>
      <c r="R2802" s="6">
        <f>_xlfn.XLOOKUP(CleanedData[[#This Row],[Product]],'02_Lookup_Tables'!$A$2:$A$126,'02_Lookup_Tables'!$B$2:$B$126)</f>
        <v>8798.49</v>
      </c>
      <c r="S2802" t="str">
        <f>VLOOKUP(CleanedData[[#This Row],[Product]],'02_Lookup_Tables'!$H$2:$I$126,2,FALSE)</f>
        <v>Toys &amp; Games</v>
      </c>
      <c r="T2802" t="str">
        <f>VLOOKUP(CleanedData[[#This Row],[Province]],'02_Lookup_Tables'!$D$2:$E$10,2, FALSE)</f>
        <v>Gauteng Region</v>
      </c>
      <c r="U2802" t="str" cm="1">
        <f t="array" ref="U2802">_xlfn.IFS(CleanedData[[#This Row],[Purchase Amount]]&lt;500,"Low",
CleanedData[[#This Row],[Purchase Amount]]&lt;5000,"Medium",
TRUE,"High")</f>
        <v>High</v>
      </c>
      <c r="V2802" t="str">
        <f>TEXT(CleanedData[[#This Row],[Date]],"mmmm")</f>
        <v>February</v>
      </c>
      <c r="W2802" t="str">
        <f>"Q"&amp;ROUNDUP(MONTH(CleanedData[[#This Row],[Date]])/3,0)</f>
        <v>Q1</v>
      </c>
      <c r="X2802" t="str">
        <f>IF(CleanedData[[#This Row],[Purchase Amount]]&gt;=5000,"Yes","No")</f>
        <v>Yes</v>
      </c>
      <c r="Y2802">
        <f>IF(CleanedData[[#This Row],[Recommend]]="Yes",1,0)</f>
        <v>0</v>
      </c>
      <c r="Z2802" s="6">
        <f>CleanedData[[#This Row],[Purchase Amount]]*0.15</f>
        <v>1319.7735</v>
      </c>
      <c r="AA2802" s="6">
        <f>CleanedData[[#This Row],[Purchase Amount]]*1.15</f>
        <v>10118.263499999999</v>
      </c>
    </row>
    <row r="2803" spans="1:27" x14ac:dyDescent="0.3">
      <c r="A2803">
        <v>3361</v>
      </c>
      <c r="B2803" t="s">
        <v>3028</v>
      </c>
      <c r="C2803" s="1">
        <v>45615</v>
      </c>
      <c r="D2803">
        <v>49</v>
      </c>
      <c r="E2803" t="s">
        <v>60</v>
      </c>
      <c r="F2803" t="s">
        <v>68</v>
      </c>
      <c r="G2803" t="s">
        <v>280</v>
      </c>
      <c r="H2803">
        <v>3</v>
      </c>
      <c r="I2803" t="s">
        <v>42</v>
      </c>
      <c r="J2803" t="s">
        <v>54</v>
      </c>
      <c r="K2803" t="s">
        <v>44</v>
      </c>
      <c r="L2803" t="s">
        <v>45</v>
      </c>
      <c r="M2803" t="s">
        <v>175</v>
      </c>
      <c r="N2803" t="s">
        <v>48</v>
      </c>
      <c r="O2803" t="s">
        <v>89</v>
      </c>
      <c r="P2803" t="s">
        <v>49</v>
      </c>
      <c r="Q2803" t="s">
        <v>93</v>
      </c>
      <c r="R2803" s="6">
        <f>_xlfn.XLOOKUP(CleanedData[[#This Row],[Product]],'02_Lookup_Tables'!$A$2:$A$126,'02_Lookup_Tables'!$B$2:$B$126)</f>
        <v>759.97</v>
      </c>
      <c r="S2803" t="str">
        <f>VLOOKUP(CleanedData[[#This Row],[Product]],'02_Lookup_Tables'!$H$2:$I$126,2,FALSE)</f>
        <v>Apparel</v>
      </c>
      <c r="T2803" t="str">
        <f>VLOOKUP(CleanedData[[#This Row],[Province]],'02_Lookup_Tables'!$D$2:$E$10,2, FALSE)</f>
        <v>Northern Region</v>
      </c>
      <c r="U2803" t="str" cm="1">
        <f t="array" ref="U2803">_xlfn.IFS(CleanedData[[#This Row],[Purchase Amount]]&lt;500,"Low",
CleanedData[[#This Row],[Purchase Amount]]&lt;5000,"Medium",
TRUE,"High")</f>
        <v>Medium</v>
      </c>
      <c r="V2803" t="str">
        <f>TEXT(CleanedData[[#This Row],[Date]],"mmmm")</f>
        <v>November</v>
      </c>
      <c r="W2803" t="str">
        <f>"Q"&amp;ROUNDUP(MONTH(CleanedData[[#This Row],[Date]])/3,0)</f>
        <v>Q4</v>
      </c>
      <c r="X2803" t="str">
        <f>IF(CleanedData[[#This Row],[Purchase Amount]]&gt;=5000,"Yes","No")</f>
        <v>No</v>
      </c>
      <c r="Y2803">
        <f>IF(CleanedData[[#This Row],[Recommend]]="Yes",1,0)</f>
        <v>0</v>
      </c>
      <c r="Z2803" s="6">
        <f>CleanedData[[#This Row],[Purchase Amount]]*0.15</f>
        <v>113.99550000000001</v>
      </c>
      <c r="AA2803" s="6">
        <f>CleanedData[[#This Row],[Purchase Amount]]*1.15</f>
        <v>873.96550000000002</v>
      </c>
    </row>
    <row r="2804" spans="1:27" x14ac:dyDescent="0.3">
      <c r="A2804">
        <v>3362</v>
      </c>
      <c r="B2804" t="s">
        <v>3029</v>
      </c>
      <c r="C2804" s="1">
        <v>45874</v>
      </c>
      <c r="D2804">
        <v>39</v>
      </c>
      <c r="E2804" t="s">
        <v>52</v>
      </c>
      <c r="F2804" t="s">
        <v>77</v>
      </c>
      <c r="G2804" t="s">
        <v>296</v>
      </c>
      <c r="H2804">
        <v>2</v>
      </c>
      <c r="I2804" t="s">
        <v>42</v>
      </c>
      <c r="J2804" t="s">
        <v>69</v>
      </c>
      <c r="K2804" t="s">
        <v>44</v>
      </c>
      <c r="L2804" t="s">
        <v>42</v>
      </c>
      <c r="M2804" t="s">
        <v>190</v>
      </c>
      <c r="N2804" t="s">
        <v>47</v>
      </c>
      <c r="O2804" t="s">
        <v>89</v>
      </c>
      <c r="P2804" t="s">
        <v>49</v>
      </c>
      <c r="Q2804" t="s">
        <v>81</v>
      </c>
      <c r="R2804" s="6">
        <f>_xlfn.XLOOKUP(CleanedData[[#This Row],[Product]],'02_Lookup_Tables'!$A$2:$A$126,'02_Lookup_Tables'!$B$2:$B$126)</f>
        <v>657.5</v>
      </c>
      <c r="S2804" t="str">
        <f>VLOOKUP(CleanedData[[#This Row],[Product]],'02_Lookup_Tables'!$H$2:$I$126,2,FALSE)</f>
        <v>Home Devices</v>
      </c>
      <c r="T2804" t="str">
        <f>VLOOKUP(CleanedData[[#This Row],[Province]],'02_Lookup_Tables'!$D$2:$E$10,2, FALSE)</f>
        <v>Central Region</v>
      </c>
      <c r="U2804" t="str" cm="1">
        <f t="array" ref="U2804">_xlfn.IFS(CleanedData[[#This Row],[Purchase Amount]]&lt;500,"Low",
CleanedData[[#This Row],[Purchase Amount]]&lt;5000,"Medium",
TRUE,"High")</f>
        <v>Medium</v>
      </c>
      <c r="V2804" t="str">
        <f>TEXT(CleanedData[[#This Row],[Date]],"mmmm")</f>
        <v>August</v>
      </c>
      <c r="W2804" t="str">
        <f>"Q"&amp;ROUNDUP(MONTH(CleanedData[[#This Row],[Date]])/3,0)</f>
        <v>Q3</v>
      </c>
      <c r="X2804" t="str">
        <f>IF(CleanedData[[#This Row],[Purchase Amount]]&gt;=5000,"Yes","No")</f>
        <v>No</v>
      </c>
      <c r="Y2804">
        <f>IF(CleanedData[[#This Row],[Recommend]]="Yes",1,0)</f>
        <v>0</v>
      </c>
      <c r="Z2804" s="6">
        <f>CleanedData[[#This Row],[Purchase Amount]]*0.15</f>
        <v>98.625</v>
      </c>
      <c r="AA2804" s="6">
        <f>CleanedData[[#This Row],[Purchase Amount]]*1.15</f>
        <v>756.12499999999989</v>
      </c>
    </row>
    <row r="2805" spans="1:27" x14ac:dyDescent="0.3">
      <c r="A2805">
        <v>3363</v>
      </c>
      <c r="B2805" t="s">
        <v>3030</v>
      </c>
      <c r="C2805" s="1">
        <v>45502</v>
      </c>
      <c r="D2805">
        <v>26</v>
      </c>
      <c r="E2805" t="s">
        <v>52</v>
      </c>
      <c r="F2805" t="s">
        <v>83</v>
      </c>
      <c r="G2805" t="s">
        <v>311</v>
      </c>
      <c r="H2805">
        <v>2</v>
      </c>
      <c r="I2805" t="s">
        <v>42</v>
      </c>
      <c r="J2805" t="s">
        <v>54</v>
      </c>
      <c r="K2805" t="s">
        <v>55</v>
      </c>
      <c r="L2805" t="s">
        <v>42</v>
      </c>
      <c r="M2805" t="s">
        <v>156</v>
      </c>
      <c r="N2805" t="s">
        <v>47</v>
      </c>
      <c r="O2805" t="s">
        <v>148</v>
      </c>
      <c r="P2805" t="s">
        <v>70</v>
      </c>
      <c r="Q2805" t="s">
        <v>58</v>
      </c>
      <c r="R2805" s="6">
        <f>_xlfn.XLOOKUP(CleanedData[[#This Row],[Product]],'02_Lookup_Tables'!$A$2:$A$126,'02_Lookup_Tables'!$B$2:$B$126)</f>
        <v>954.6</v>
      </c>
      <c r="S2805" t="str">
        <f>VLOOKUP(CleanedData[[#This Row],[Product]],'02_Lookup_Tables'!$H$2:$I$126,2,FALSE)</f>
        <v>Apparel</v>
      </c>
      <c r="T2805" t="str">
        <f>VLOOKUP(CleanedData[[#This Row],[Province]],'02_Lookup_Tables'!$D$2:$E$10,2, FALSE)</f>
        <v>Western Region</v>
      </c>
      <c r="U2805" t="str" cm="1">
        <f t="array" ref="U2805">_xlfn.IFS(CleanedData[[#This Row],[Purchase Amount]]&lt;500,"Low",
CleanedData[[#This Row],[Purchase Amount]]&lt;5000,"Medium",
TRUE,"High")</f>
        <v>Medium</v>
      </c>
      <c r="V2805" t="str">
        <f>TEXT(CleanedData[[#This Row],[Date]],"mmmm")</f>
        <v>July</v>
      </c>
      <c r="W2805" t="str">
        <f>"Q"&amp;ROUNDUP(MONTH(CleanedData[[#This Row],[Date]])/3,0)</f>
        <v>Q3</v>
      </c>
      <c r="X2805" t="str">
        <f>IF(CleanedData[[#This Row],[Purchase Amount]]&gt;=5000,"Yes","No")</f>
        <v>No</v>
      </c>
      <c r="Y2805">
        <f>IF(CleanedData[[#This Row],[Recommend]]="Yes",1,0)</f>
        <v>0</v>
      </c>
      <c r="Z2805" s="6">
        <f>CleanedData[[#This Row],[Purchase Amount]]*0.15</f>
        <v>143.19</v>
      </c>
      <c r="AA2805" s="6">
        <f>CleanedData[[#This Row],[Purchase Amount]]*1.15</f>
        <v>1097.79</v>
      </c>
    </row>
    <row r="2806" spans="1:27" x14ac:dyDescent="0.3">
      <c r="A2806">
        <v>3364</v>
      </c>
      <c r="B2806" t="s">
        <v>3031</v>
      </c>
      <c r="C2806" s="1">
        <v>45624</v>
      </c>
      <c r="D2806">
        <v>50</v>
      </c>
      <c r="E2806" t="s">
        <v>39</v>
      </c>
      <c r="F2806" t="s">
        <v>125</v>
      </c>
      <c r="G2806" t="s">
        <v>340</v>
      </c>
      <c r="H2806">
        <v>3</v>
      </c>
      <c r="I2806" t="s">
        <v>42</v>
      </c>
      <c r="J2806" t="s">
        <v>74</v>
      </c>
      <c r="K2806" t="s">
        <v>64</v>
      </c>
      <c r="L2806" t="s">
        <v>42</v>
      </c>
      <c r="M2806" t="s">
        <v>112</v>
      </c>
      <c r="N2806" t="s">
        <v>48</v>
      </c>
      <c r="O2806" t="s">
        <v>48</v>
      </c>
      <c r="P2806" t="s">
        <v>70</v>
      </c>
      <c r="Q2806" t="s">
        <v>93</v>
      </c>
      <c r="R2806" s="6">
        <f>_xlfn.XLOOKUP(CleanedData[[#This Row],[Product]],'02_Lookup_Tables'!$A$2:$A$126,'02_Lookup_Tables'!$B$2:$B$126)</f>
        <v>828.82</v>
      </c>
      <c r="S2806" t="str">
        <f>VLOOKUP(CleanedData[[#This Row],[Product]],'02_Lookup_Tables'!$H$2:$I$126,2,FALSE)</f>
        <v>Home Devices</v>
      </c>
      <c r="T2806" t="str">
        <f>VLOOKUP(CleanedData[[#This Row],[Province]],'02_Lookup_Tables'!$D$2:$E$10,2, FALSE)</f>
        <v>Western Region</v>
      </c>
      <c r="U2806" t="str" cm="1">
        <f t="array" ref="U2806">_xlfn.IFS(CleanedData[[#This Row],[Purchase Amount]]&lt;500,"Low",
CleanedData[[#This Row],[Purchase Amount]]&lt;5000,"Medium",
TRUE,"High")</f>
        <v>Medium</v>
      </c>
      <c r="V2806" t="str">
        <f>TEXT(CleanedData[[#This Row],[Date]],"mmmm")</f>
        <v>November</v>
      </c>
      <c r="W2806" t="str">
        <f>"Q"&amp;ROUNDUP(MONTH(CleanedData[[#This Row],[Date]])/3,0)</f>
        <v>Q4</v>
      </c>
      <c r="X2806" t="str">
        <f>IF(CleanedData[[#This Row],[Purchase Amount]]&gt;=5000,"Yes","No")</f>
        <v>No</v>
      </c>
      <c r="Y2806">
        <f>IF(CleanedData[[#This Row],[Recommend]]="Yes",1,0)</f>
        <v>0</v>
      </c>
      <c r="Z2806" s="6">
        <f>CleanedData[[#This Row],[Purchase Amount]]*0.15</f>
        <v>124.32300000000001</v>
      </c>
      <c r="AA2806" s="6">
        <f>CleanedData[[#This Row],[Purchase Amount]]*1.15</f>
        <v>953.14300000000003</v>
      </c>
    </row>
    <row r="2807" spans="1:27" x14ac:dyDescent="0.3">
      <c r="A2807">
        <v>3365</v>
      </c>
      <c r="B2807" t="s">
        <v>3032</v>
      </c>
      <c r="C2807" s="1">
        <v>45610</v>
      </c>
      <c r="D2807">
        <v>38</v>
      </c>
      <c r="E2807" t="s">
        <v>52</v>
      </c>
      <c r="F2807" t="s">
        <v>125</v>
      </c>
      <c r="G2807" t="s">
        <v>243</v>
      </c>
      <c r="H2807">
        <v>1</v>
      </c>
      <c r="I2807" t="s">
        <v>42</v>
      </c>
      <c r="J2807" t="s">
        <v>54</v>
      </c>
      <c r="K2807" t="s">
        <v>44</v>
      </c>
      <c r="L2807" t="s">
        <v>45</v>
      </c>
      <c r="M2807" t="s">
        <v>156</v>
      </c>
      <c r="N2807" t="s">
        <v>80</v>
      </c>
      <c r="O2807" t="s">
        <v>148</v>
      </c>
      <c r="P2807" t="s">
        <v>70</v>
      </c>
      <c r="Q2807" t="s">
        <v>81</v>
      </c>
      <c r="R2807" s="6">
        <f>_xlfn.XLOOKUP(CleanedData[[#This Row],[Product]],'02_Lookup_Tables'!$A$2:$A$126,'02_Lookup_Tables'!$B$2:$B$126)</f>
        <v>551.66</v>
      </c>
      <c r="S2807" t="str">
        <f>VLOOKUP(CleanedData[[#This Row],[Product]],'02_Lookup_Tables'!$H$2:$I$126,2,FALSE)</f>
        <v>Accessories</v>
      </c>
      <c r="T2807" t="str">
        <f>VLOOKUP(CleanedData[[#This Row],[Province]],'02_Lookup_Tables'!$D$2:$E$10,2, FALSE)</f>
        <v>Western Region</v>
      </c>
      <c r="U2807" t="str" cm="1">
        <f t="array" ref="U2807">_xlfn.IFS(CleanedData[[#This Row],[Purchase Amount]]&lt;500,"Low",
CleanedData[[#This Row],[Purchase Amount]]&lt;5000,"Medium",
TRUE,"High")</f>
        <v>Medium</v>
      </c>
      <c r="V2807" t="str">
        <f>TEXT(CleanedData[[#This Row],[Date]],"mmmm")</f>
        <v>November</v>
      </c>
      <c r="W2807" t="str">
        <f>"Q"&amp;ROUNDUP(MONTH(CleanedData[[#This Row],[Date]])/3,0)</f>
        <v>Q4</v>
      </c>
      <c r="X2807" t="str">
        <f>IF(CleanedData[[#This Row],[Purchase Amount]]&gt;=5000,"Yes","No")</f>
        <v>No</v>
      </c>
      <c r="Y2807">
        <f>IF(CleanedData[[#This Row],[Recommend]]="Yes",1,0)</f>
        <v>0</v>
      </c>
      <c r="Z2807" s="6">
        <f>CleanedData[[#This Row],[Purchase Amount]]*0.15</f>
        <v>82.748999999999995</v>
      </c>
      <c r="AA2807" s="6">
        <f>CleanedData[[#This Row],[Purchase Amount]]*1.15</f>
        <v>634.40899999999988</v>
      </c>
    </row>
    <row r="2808" spans="1:27" x14ac:dyDescent="0.3">
      <c r="A2808">
        <v>3366</v>
      </c>
      <c r="B2808" t="s">
        <v>3033</v>
      </c>
      <c r="C2808" s="1">
        <v>45922</v>
      </c>
      <c r="D2808">
        <v>61</v>
      </c>
      <c r="E2808" t="s">
        <v>60</v>
      </c>
      <c r="F2808" t="s">
        <v>77</v>
      </c>
      <c r="G2808" t="s">
        <v>328</v>
      </c>
      <c r="H2808">
        <v>4</v>
      </c>
      <c r="I2808" t="s">
        <v>45</v>
      </c>
      <c r="J2808" t="s">
        <v>54</v>
      </c>
      <c r="K2808" t="s">
        <v>55</v>
      </c>
      <c r="L2808" t="s">
        <v>42</v>
      </c>
      <c r="M2808" t="s">
        <v>140</v>
      </c>
      <c r="N2808" t="s">
        <v>96</v>
      </c>
      <c r="O2808" t="s">
        <v>148</v>
      </c>
      <c r="P2808" t="s">
        <v>49</v>
      </c>
      <c r="Q2808" t="s">
        <v>50</v>
      </c>
      <c r="R2808" s="6">
        <f>_xlfn.XLOOKUP(CleanedData[[#This Row],[Product]],'02_Lookup_Tables'!$A$2:$A$126,'02_Lookup_Tables'!$B$2:$B$126)</f>
        <v>3521.64</v>
      </c>
      <c r="S2808" t="str">
        <f>VLOOKUP(CleanedData[[#This Row],[Product]],'02_Lookup_Tables'!$H$2:$I$126,2,FALSE)</f>
        <v>Home Devices</v>
      </c>
      <c r="T2808" t="str">
        <f>VLOOKUP(CleanedData[[#This Row],[Province]],'02_Lookup_Tables'!$D$2:$E$10,2, FALSE)</f>
        <v>Central Region</v>
      </c>
      <c r="U2808" t="str" cm="1">
        <f t="array" ref="U2808">_xlfn.IFS(CleanedData[[#This Row],[Purchase Amount]]&lt;500,"Low",
CleanedData[[#This Row],[Purchase Amount]]&lt;5000,"Medium",
TRUE,"High")</f>
        <v>Medium</v>
      </c>
      <c r="V2808" t="str">
        <f>TEXT(CleanedData[[#This Row],[Date]],"mmmm")</f>
        <v>September</v>
      </c>
      <c r="W2808" t="str">
        <f>"Q"&amp;ROUNDUP(MONTH(CleanedData[[#This Row],[Date]])/3,0)</f>
        <v>Q3</v>
      </c>
      <c r="X2808" t="str">
        <f>IF(CleanedData[[#This Row],[Purchase Amount]]&gt;=5000,"Yes","No")</f>
        <v>No</v>
      </c>
      <c r="Y2808">
        <f>IF(CleanedData[[#This Row],[Recommend]]="Yes",1,0)</f>
        <v>1</v>
      </c>
      <c r="Z2808" s="6">
        <f>CleanedData[[#This Row],[Purchase Amount]]*0.15</f>
        <v>528.24599999999998</v>
      </c>
      <c r="AA2808" s="6">
        <f>CleanedData[[#This Row],[Purchase Amount]]*1.15</f>
        <v>4049.8859999999995</v>
      </c>
    </row>
    <row r="2809" spans="1:27" x14ac:dyDescent="0.3">
      <c r="A2809">
        <v>3368</v>
      </c>
      <c r="B2809" t="s">
        <v>3034</v>
      </c>
      <c r="C2809" s="1">
        <v>45571</v>
      </c>
      <c r="D2809">
        <v>74</v>
      </c>
      <c r="E2809" t="s">
        <v>60</v>
      </c>
      <c r="F2809" t="s">
        <v>61</v>
      </c>
      <c r="G2809" t="s">
        <v>95</v>
      </c>
      <c r="H2809">
        <v>2</v>
      </c>
      <c r="I2809" t="s">
        <v>42</v>
      </c>
      <c r="J2809" t="s">
        <v>63</v>
      </c>
      <c r="K2809" t="s">
        <v>64</v>
      </c>
      <c r="L2809" t="s">
        <v>45</v>
      </c>
      <c r="M2809" t="s">
        <v>231</v>
      </c>
      <c r="N2809" t="s">
        <v>47</v>
      </c>
      <c r="O2809" t="s">
        <v>89</v>
      </c>
      <c r="P2809" t="s">
        <v>49</v>
      </c>
      <c r="Q2809" t="s">
        <v>97</v>
      </c>
      <c r="R2809" s="6">
        <f>_xlfn.XLOOKUP(CleanedData[[#This Row],[Product]],'02_Lookup_Tables'!$A$2:$A$126,'02_Lookup_Tables'!$B$2:$B$126)</f>
        <v>5390.8</v>
      </c>
      <c r="S2809" t="str">
        <f>VLOOKUP(CleanedData[[#This Row],[Product]],'02_Lookup_Tables'!$H$2:$I$126,2,FALSE)</f>
        <v>Electronics</v>
      </c>
      <c r="T2809" t="str">
        <f>VLOOKUP(CleanedData[[#This Row],[Province]],'02_Lookup_Tables'!$D$2:$E$10,2, FALSE)</f>
        <v>Southern Region</v>
      </c>
      <c r="U2809" t="str" cm="1">
        <f t="array" ref="U2809">_xlfn.IFS(CleanedData[[#This Row],[Purchase Amount]]&lt;500,"Low",
CleanedData[[#This Row],[Purchase Amount]]&lt;5000,"Medium",
TRUE,"High")</f>
        <v>High</v>
      </c>
      <c r="V2809" t="str">
        <f>TEXT(CleanedData[[#This Row],[Date]],"mmmm")</f>
        <v>October</v>
      </c>
      <c r="W2809" t="str">
        <f>"Q"&amp;ROUNDUP(MONTH(CleanedData[[#This Row],[Date]])/3,0)</f>
        <v>Q4</v>
      </c>
      <c r="X2809" t="str">
        <f>IF(CleanedData[[#This Row],[Purchase Amount]]&gt;=5000,"Yes","No")</f>
        <v>Yes</v>
      </c>
      <c r="Y2809">
        <f>IF(CleanedData[[#This Row],[Recommend]]="Yes",1,0)</f>
        <v>0</v>
      </c>
      <c r="Z2809" s="6">
        <f>CleanedData[[#This Row],[Purchase Amount]]*0.15</f>
        <v>808.62</v>
      </c>
      <c r="AA2809" s="6">
        <f>CleanedData[[#This Row],[Purchase Amount]]*1.15</f>
        <v>6199.42</v>
      </c>
    </row>
    <row r="2810" spans="1:27" x14ac:dyDescent="0.3">
      <c r="A2810">
        <v>3369</v>
      </c>
      <c r="B2810" t="s">
        <v>3035</v>
      </c>
      <c r="C2810" s="1">
        <v>45347</v>
      </c>
      <c r="D2810">
        <v>51</v>
      </c>
      <c r="E2810" t="s">
        <v>39</v>
      </c>
      <c r="F2810" t="s">
        <v>77</v>
      </c>
      <c r="G2810" t="s">
        <v>372</v>
      </c>
      <c r="H2810">
        <v>3</v>
      </c>
      <c r="I2810" t="s">
        <v>45</v>
      </c>
      <c r="J2810" t="s">
        <v>74</v>
      </c>
      <c r="K2810" t="s">
        <v>64</v>
      </c>
      <c r="L2810" t="s">
        <v>45</v>
      </c>
      <c r="M2810" t="s">
        <v>236</v>
      </c>
      <c r="N2810" t="s">
        <v>48</v>
      </c>
      <c r="O2810" t="s">
        <v>89</v>
      </c>
      <c r="P2810" t="s">
        <v>49</v>
      </c>
      <c r="Q2810" t="s">
        <v>93</v>
      </c>
      <c r="R2810" s="6">
        <f>_xlfn.XLOOKUP(CleanedData[[#This Row],[Product]],'02_Lookup_Tables'!$A$2:$A$126,'02_Lookup_Tables'!$B$2:$B$126)</f>
        <v>944.78</v>
      </c>
      <c r="S2810" t="str">
        <f>VLOOKUP(CleanedData[[#This Row],[Product]],'02_Lookup_Tables'!$H$2:$I$126,2,FALSE)</f>
        <v>Electronics</v>
      </c>
      <c r="T2810" t="str">
        <f>VLOOKUP(CleanedData[[#This Row],[Province]],'02_Lookup_Tables'!$D$2:$E$10,2, FALSE)</f>
        <v>Central Region</v>
      </c>
      <c r="U2810" t="str" cm="1">
        <f t="array" ref="U2810">_xlfn.IFS(CleanedData[[#This Row],[Purchase Amount]]&lt;500,"Low",
CleanedData[[#This Row],[Purchase Amount]]&lt;5000,"Medium",
TRUE,"High")</f>
        <v>Medium</v>
      </c>
      <c r="V2810" t="str">
        <f>TEXT(CleanedData[[#This Row],[Date]],"mmmm")</f>
        <v>February</v>
      </c>
      <c r="W2810" t="str">
        <f>"Q"&amp;ROUNDUP(MONTH(CleanedData[[#This Row],[Date]])/3,0)</f>
        <v>Q1</v>
      </c>
      <c r="X2810" t="str">
        <f>IF(CleanedData[[#This Row],[Purchase Amount]]&gt;=5000,"Yes","No")</f>
        <v>No</v>
      </c>
      <c r="Y2810">
        <f>IF(CleanedData[[#This Row],[Recommend]]="Yes",1,0)</f>
        <v>1</v>
      </c>
      <c r="Z2810" s="6">
        <f>CleanedData[[#This Row],[Purchase Amount]]*0.15</f>
        <v>141.71699999999998</v>
      </c>
      <c r="AA2810" s="6">
        <f>CleanedData[[#This Row],[Purchase Amount]]*1.15</f>
        <v>1086.4969999999998</v>
      </c>
    </row>
    <row r="2811" spans="1:27" x14ac:dyDescent="0.3">
      <c r="A2811">
        <v>3371</v>
      </c>
      <c r="B2811" t="s">
        <v>3036</v>
      </c>
      <c r="C2811" s="1">
        <v>45954</v>
      </c>
      <c r="E2811" t="s">
        <v>39</v>
      </c>
      <c r="F2811" t="s">
        <v>68</v>
      </c>
      <c r="G2811" t="s">
        <v>345</v>
      </c>
      <c r="H2811">
        <v>1</v>
      </c>
      <c r="I2811" t="s">
        <v>42</v>
      </c>
      <c r="J2811" t="s">
        <v>63</v>
      </c>
      <c r="K2811" t="s">
        <v>44</v>
      </c>
      <c r="L2811" t="s">
        <v>45</v>
      </c>
      <c r="M2811" t="s">
        <v>79</v>
      </c>
      <c r="N2811" t="s">
        <v>80</v>
      </c>
      <c r="O2811" t="s">
        <v>89</v>
      </c>
      <c r="P2811" t="s">
        <v>49</v>
      </c>
      <c r="Q2811" t="s">
        <v>166</v>
      </c>
      <c r="R2811" s="6">
        <f>_xlfn.XLOOKUP(CleanedData[[#This Row],[Product]],'02_Lookup_Tables'!$A$2:$A$126,'02_Lookup_Tables'!$B$2:$B$126)</f>
        <v>574.49</v>
      </c>
      <c r="S2811" t="str">
        <f>VLOOKUP(CleanedData[[#This Row],[Product]],'02_Lookup_Tables'!$H$2:$I$126,2,FALSE)</f>
        <v>Toys &amp; Games</v>
      </c>
      <c r="T2811" t="str">
        <f>VLOOKUP(CleanedData[[#This Row],[Province]],'02_Lookup_Tables'!$D$2:$E$10,2, FALSE)</f>
        <v>Northern Region</v>
      </c>
      <c r="U2811" t="str" cm="1">
        <f t="array" ref="U2811">_xlfn.IFS(CleanedData[[#This Row],[Purchase Amount]]&lt;500,"Low",
CleanedData[[#This Row],[Purchase Amount]]&lt;5000,"Medium",
TRUE,"High")</f>
        <v>Medium</v>
      </c>
      <c r="V2811" t="str">
        <f>TEXT(CleanedData[[#This Row],[Date]],"mmmm")</f>
        <v>October</v>
      </c>
      <c r="W2811" t="str">
        <f>"Q"&amp;ROUNDUP(MONTH(CleanedData[[#This Row],[Date]])/3,0)</f>
        <v>Q4</v>
      </c>
      <c r="X2811" t="str">
        <f>IF(CleanedData[[#This Row],[Purchase Amount]]&gt;=5000,"Yes","No")</f>
        <v>No</v>
      </c>
      <c r="Y2811">
        <f>IF(CleanedData[[#This Row],[Recommend]]="Yes",1,0)</f>
        <v>0</v>
      </c>
      <c r="Z2811" s="6">
        <f>CleanedData[[#This Row],[Purchase Amount]]*0.15</f>
        <v>86.173500000000004</v>
      </c>
      <c r="AA2811" s="6">
        <f>CleanedData[[#This Row],[Purchase Amount]]*1.15</f>
        <v>660.6635</v>
      </c>
    </row>
    <row r="2812" spans="1:27" x14ac:dyDescent="0.3">
      <c r="A2812">
        <v>3372</v>
      </c>
      <c r="B2812" t="s">
        <v>3037</v>
      </c>
      <c r="C2812" s="1">
        <v>45415</v>
      </c>
      <c r="D2812">
        <v>35</v>
      </c>
      <c r="E2812" t="s">
        <v>60</v>
      </c>
      <c r="F2812" t="s">
        <v>40</v>
      </c>
      <c r="G2812" t="s">
        <v>207</v>
      </c>
      <c r="H2812">
        <v>4</v>
      </c>
      <c r="I2812" t="s">
        <v>42</v>
      </c>
      <c r="J2812" t="s">
        <v>74</v>
      </c>
      <c r="K2812" t="s">
        <v>55</v>
      </c>
      <c r="L2812" t="s">
        <v>45</v>
      </c>
      <c r="M2812" t="s">
        <v>75</v>
      </c>
      <c r="N2812" t="s">
        <v>96</v>
      </c>
      <c r="O2812" t="s">
        <v>89</v>
      </c>
      <c r="P2812" t="s">
        <v>70</v>
      </c>
      <c r="Q2812" t="s">
        <v>81</v>
      </c>
      <c r="R2812" s="6">
        <f>_xlfn.XLOOKUP(CleanedData[[#This Row],[Product]],'02_Lookup_Tables'!$A$2:$A$126,'02_Lookup_Tables'!$B$2:$B$126)</f>
        <v>3755.73</v>
      </c>
      <c r="S2812" t="str">
        <f>VLOOKUP(CleanedData[[#This Row],[Product]],'02_Lookup_Tables'!$H$2:$I$126,2,FALSE)</f>
        <v>Sports &amp; Outdoors</v>
      </c>
      <c r="T2812" t="str">
        <f>VLOOKUP(CleanedData[[#This Row],[Province]],'02_Lookup_Tables'!$D$2:$E$10,2, FALSE)</f>
        <v>Northern Region</v>
      </c>
      <c r="U2812" t="str" cm="1">
        <f t="array" ref="U2812">_xlfn.IFS(CleanedData[[#This Row],[Purchase Amount]]&lt;500,"Low",
CleanedData[[#This Row],[Purchase Amount]]&lt;5000,"Medium",
TRUE,"High")</f>
        <v>Medium</v>
      </c>
      <c r="V2812" t="str">
        <f>TEXT(CleanedData[[#This Row],[Date]],"mmmm")</f>
        <v>May</v>
      </c>
      <c r="W2812" t="str">
        <f>"Q"&amp;ROUNDUP(MONTH(CleanedData[[#This Row],[Date]])/3,0)</f>
        <v>Q2</v>
      </c>
      <c r="X2812" t="str">
        <f>IF(CleanedData[[#This Row],[Purchase Amount]]&gt;=5000,"Yes","No")</f>
        <v>No</v>
      </c>
      <c r="Y2812">
        <f>IF(CleanedData[[#This Row],[Recommend]]="Yes",1,0)</f>
        <v>0</v>
      </c>
      <c r="Z2812" s="6">
        <f>CleanedData[[#This Row],[Purchase Amount]]*0.15</f>
        <v>563.35950000000003</v>
      </c>
      <c r="AA2812" s="6">
        <f>CleanedData[[#This Row],[Purchase Amount]]*1.15</f>
        <v>4319.0895</v>
      </c>
    </row>
    <row r="2813" spans="1:27" x14ac:dyDescent="0.3">
      <c r="A2813">
        <v>3373</v>
      </c>
      <c r="B2813" t="s">
        <v>3038</v>
      </c>
      <c r="C2813" s="1">
        <v>45705</v>
      </c>
      <c r="E2813" t="s">
        <v>60</v>
      </c>
      <c r="F2813" t="s">
        <v>72</v>
      </c>
      <c r="G2813" t="s">
        <v>693</v>
      </c>
      <c r="H2813">
        <v>1</v>
      </c>
      <c r="I2813" t="s">
        <v>45</v>
      </c>
      <c r="J2813" t="s">
        <v>74</v>
      </c>
      <c r="K2813" t="s">
        <v>44</v>
      </c>
      <c r="L2813" t="s">
        <v>42</v>
      </c>
      <c r="M2813" t="s">
        <v>100</v>
      </c>
      <c r="N2813" t="s">
        <v>80</v>
      </c>
      <c r="O2813" t="s">
        <v>48</v>
      </c>
      <c r="P2813" t="s">
        <v>49</v>
      </c>
      <c r="Q2813" t="s">
        <v>166</v>
      </c>
      <c r="R2813" s="6">
        <f>_xlfn.XLOOKUP(CleanedData[[#This Row],[Product]],'02_Lookup_Tables'!$A$2:$A$126,'02_Lookup_Tables'!$B$2:$B$126)</f>
        <v>618.72</v>
      </c>
      <c r="S2813" t="str">
        <f>VLOOKUP(CleanedData[[#This Row],[Product]],'02_Lookup_Tables'!$H$2:$I$126,2,FALSE)</f>
        <v>Sports &amp; Outdoors</v>
      </c>
      <c r="T2813" t="str">
        <f>VLOOKUP(CleanedData[[#This Row],[Province]],'02_Lookup_Tables'!$D$2:$E$10,2, FALSE)</f>
        <v>Central Region</v>
      </c>
      <c r="U2813" t="str" cm="1">
        <f t="array" ref="U2813">_xlfn.IFS(CleanedData[[#This Row],[Purchase Amount]]&lt;500,"Low",
CleanedData[[#This Row],[Purchase Amount]]&lt;5000,"Medium",
TRUE,"High")</f>
        <v>Medium</v>
      </c>
      <c r="V2813" t="str">
        <f>TEXT(CleanedData[[#This Row],[Date]],"mmmm")</f>
        <v>February</v>
      </c>
      <c r="W2813" t="str">
        <f>"Q"&amp;ROUNDUP(MONTH(CleanedData[[#This Row],[Date]])/3,0)</f>
        <v>Q1</v>
      </c>
      <c r="X2813" t="str">
        <f>IF(CleanedData[[#This Row],[Purchase Amount]]&gt;=5000,"Yes","No")</f>
        <v>No</v>
      </c>
      <c r="Y2813">
        <f>IF(CleanedData[[#This Row],[Recommend]]="Yes",1,0)</f>
        <v>1</v>
      </c>
      <c r="Z2813" s="6">
        <f>CleanedData[[#This Row],[Purchase Amount]]*0.15</f>
        <v>92.808000000000007</v>
      </c>
      <c r="AA2813" s="6">
        <f>CleanedData[[#This Row],[Purchase Amount]]*1.15</f>
        <v>711.52800000000002</v>
      </c>
    </row>
    <row r="2814" spans="1:27" x14ac:dyDescent="0.3">
      <c r="A2814">
        <v>3374</v>
      </c>
      <c r="B2814" t="s">
        <v>3039</v>
      </c>
      <c r="C2814" s="1">
        <v>45854</v>
      </c>
      <c r="D2814">
        <v>50</v>
      </c>
      <c r="E2814" t="s">
        <v>39</v>
      </c>
      <c r="F2814" t="s">
        <v>72</v>
      </c>
      <c r="G2814" t="s">
        <v>168</v>
      </c>
      <c r="H2814">
        <v>1</v>
      </c>
      <c r="I2814" t="s">
        <v>45</v>
      </c>
      <c r="J2814" t="s">
        <v>63</v>
      </c>
      <c r="K2814" t="s">
        <v>44</v>
      </c>
      <c r="L2814" t="s">
        <v>45</v>
      </c>
      <c r="M2814" t="s">
        <v>165</v>
      </c>
      <c r="N2814" t="s">
        <v>80</v>
      </c>
      <c r="O2814" t="s">
        <v>89</v>
      </c>
      <c r="P2814" t="s">
        <v>49</v>
      </c>
      <c r="Q2814" t="s">
        <v>93</v>
      </c>
      <c r="R2814" s="6">
        <f>_xlfn.XLOOKUP(CleanedData[[#This Row],[Product]],'02_Lookup_Tables'!$A$2:$A$126,'02_Lookup_Tables'!$B$2:$B$126)</f>
        <v>14729.04</v>
      </c>
      <c r="S2814" t="str">
        <f>VLOOKUP(CleanedData[[#This Row],[Product]],'02_Lookup_Tables'!$H$2:$I$126,2,FALSE)</f>
        <v>Electronics</v>
      </c>
      <c r="T2814" t="str">
        <f>VLOOKUP(CleanedData[[#This Row],[Province]],'02_Lookup_Tables'!$D$2:$E$10,2, FALSE)</f>
        <v>Central Region</v>
      </c>
      <c r="U2814" t="str" cm="1">
        <f t="array" ref="U2814">_xlfn.IFS(CleanedData[[#This Row],[Purchase Amount]]&lt;500,"Low",
CleanedData[[#This Row],[Purchase Amount]]&lt;5000,"Medium",
TRUE,"High")</f>
        <v>High</v>
      </c>
      <c r="V2814" t="str">
        <f>TEXT(CleanedData[[#This Row],[Date]],"mmmm")</f>
        <v>July</v>
      </c>
      <c r="W2814" t="str">
        <f>"Q"&amp;ROUNDUP(MONTH(CleanedData[[#This Row],[Date]])/3,0)</f>
        <v>Q3</v>
      </c>
      <c r="X2814" t="str">
        <f>IF(CleanedData[[#This Row],[Purchase Amount]]&gt;=5000,"Yes","No")</f>
        <v>Yes</v>
      </c>
      <c r="Y2814">
        <f>IF(CleanedData[[#This Row],[Recommend]]="Yes",1,0)</f>
        <v>1</v>
      </c>
      <c r="Z2814" s="6">
        <f>CleanedData[[#This Row],[Purchase Amount]]*0.15</f>
        <v>2209.3560000000002</v>
      </c>
      <c r="AA2814" s="6">
        <f>CleanedData[[#This Row],[Purchase Amount]]*1.15</f>
        <v>16938.396000000001</v>
      </c>
    </row>
    <row r="2815" spans="1:27" x14ac:dyDescent="0.3">
      <c r="A2815">
        <v>3375</v>
      </c>
      <c r="B2815" t="s">
        <v>3040</v>
      </c>
      <c r="C2815" s="1">
        <v>45848</v>
      </c>
      <c r="D2815">
        <v>46</v>
      </c>
      <c r="E2815" t="s">
        <v>39</v>
      </c>
      <c r="F2815" t="s">
        <v>83</v>
      </c>
      <c r="G2815" t="s">
        <v>142</v>
      </c>
      <c r="H2815">
        <v>1</v>
      </c>
      <c r="I2815" t="s">
        <v>45</v>
      </c>
      <c r="J2815" t="s">
        <v>69</v>
      </c>
      <c r="K2815" t="s">
        <v>64</v>
      </c>
      <c r="L2815" t="s">
        <v>42</v>
      </c>
      <c r="M2815" t="s">
        <v>100</v>
      </c>
      <c r="N2815" t="s">
        <v>80</v>
      </c>
      <c r="O2815" t="s">
        <v>48</v>
      </c>
      <c r="P2815" t="s">
        <v>49</v>
      </c>
      <c r="Q2815" t="s">
        <v>93</v>
      </c>
      <c r="R2815" s="6">
        <f>_xlfn.XLOOKUP(CleanedData[[#This Row],[Product]],'02_Lookup_Tables'!$A$2:$A$126,'02_Lookup_Tables'!$B$2:$B$126)</f>
        <v>44114.21</v>
      </c>
      <c r="S2815" t="str">
        <f>VLOOKUP(CleanedData[[#This Row],[Product]],'02_Lookup_Tables'!$H$2:$I$126,2,FALSE)</f>
        <v>Electronics</v>
      </c>
      <c r="T2815" t="str">
        <f>VLOOKUP(CleanedData[[#This Row],[Province]],'02_Lookup_Tables'!$D$2:$E$10,2, FALSE)</f>
        <v>Western Region</v>
      </c>
      <c r="U2815" t="str" cm="1">
        <f t="array" ref="U2815">_xlfn.IFS(CleanedData[[#This Row],[Purchase Amount]]&lt;500,"Low",
CleanedData[[#This Row],[Purchase Amount]]&lt;5000,"Medium",
TRUE,"High")</f>
        <v>High</v>
      </c>
      <c r="V2815" t="str">
        <f>TEXT(CleanedData[[#This Row],[Date]],"mmmm")</f>
        <v>July</v>
      </c>
      <c r="W2815" t="str">
        <f>"Q"&amp;ROUNDUP(MONTH(CleanedData[[#This Row],[Date]])/3,0)</f>
        <v>Q3</v>
      </c>
      <c r="X2815" t="str">
        <f>IF(CleanedData[[#This Row],[Purchase Amount]]&gt;=5000,"Yes","No")</f>
        <v>Yes</v>
      </c>
      <c r="Y2815">
        <f>IF(CleanedData[[#This Row],[Recommend]]="Yes",1,0)</f>
        <v>1</v>
      </c>
      <c r="Z2815" s="6">
        <f>CleanedData[[#This Row],[Purchase Amount]]*0.15</f>
        <v>6617.1314999999995</v>
      </c>
      <c r="AA2815" s="6">
        <f>CleanedData[[#This Row],[Purchase Amount]]*1.15</f>
        <v>50731.341499999995</v>
      </c>
    </row>
    <row r="2816" spans="1:27" x14ac:dyDescent="0.3">
      <c r="A2816">
        <v>3376</v>
      </c>
      <c r="B2816" t="s">
        <v>3041</v>
      </c>
      <c r="C2816" s="1">
        <v>45594</v>
      </c>
      <c r="D2816">
        <v>38</v>
      </c>
      <c r="E2816" t="s">
        <v>52</v>
      </c>
      <c r="F2816" t="s">
        <v>61</v>
      </c>
      <c r="G2816" t="s">
        <v>338</v>
      </c>
      <c r="H2816">
        <v>2</v>
      </c>
      <c r="I2816" t="s">
        <v>45</v>
      </c>
      <c r="J2816" t="s">
        <v>74</v>
      </c>
      <c r="K2816" t="s">
        <v>44</v>
      </c>
      <c r="L2816" t="s">
        <v>42</v>
      </c>
      <c r="M2816" t="s">
        <v>75</v>
      </c>
      <c r="N2816" t="s">
        <v>47</v>
      </c>
      <c r="O2816" t="s">
        <v>89</v>
      </c>
      <c r="P2816" t="s">
        <v>49</v>
      </c>
      <c r="Q2816" t="s">
        <v>81</v>
      </c>
      <c r="R2816" s="6">
        <f>_xlfn.XLOOKUP(CleanedData[[#This Row],[Product]],'02_Lookup_Tables'!$A$2:$A$126,'02_Lookup_Tables'!$B$2:$B$126)</f>
        <v>5258.73</v>
      </c>
      <c r="S2816" t="str">
        <f>VLOOKUP(CleanedData[[#This Row],[Product]],'02_Lookup_Tables'!$H$2:$I$126,2,FALSE)</f>
        <v>Sports &amp; Outdoors</v>
      </c>
      <c r="T2816" t="str">
        <f>VLOOKUP(CleanedData[[#This Row],[Province]],'02_Lookup_Tables'!$D$2:$E$10,2, FALSE)</f>
        <v>Southern Region</v>
      </c>
      <c r="U2816" t="str" cm="1">
        <f t="array" ref="U2816">_xlfn.IFS(CleanedData[[#This Row],[Purchase Amount]]&lt;500,"Low",
CleanedData[[#This Row],[Purchase Amount]]&lt;5000,"Medium",
TRUE,"High")</f>
        <v>High</v>
      </c>
      <c r="V2816" t="str">
        <f>TEXT(CleanedData[[#This Row],[Date]],"mmmm")</f>
        <v>October</v>
      </c>
      <c r="W2816" t="str">
        <f>"Q"&amp;ROUNDUP(MONTH(CleanedData[[#This Row],[Date]])/3,0)</f>
        <v>Q4</v>
      </c>
      <c r="X2816" t="str">
        <f>IF(CleanedData[[#This Row],[Purchase Amount]]&gt;=5000,"Yes","No")</f>
        <v>Yes</v>
      </c>
      <c r="Y2816">
        <f>IF(CleanedData[[#This Row],[Recommend]]="Yes",1,0)</f>
        <v>1</v>
      </c>
      <c r="Z2816" s="6">
        <f>CleanedData[[#This Row],[Purchase Amount]]*0.15</f>
        <v>788.80949999999996</v>
      </c>
      <c r="AA2816" s="6">
        <f>CleanedData[[#This Row],[Purchase Amount]]*1.15</f>
        <v>6047.539499999999</v>
      </c>
    </row>
    <row r="2817" spans="1:27" x14ac:dyDescent="0.3">
      <c r="A2817">
        <v>3378</v>
      </c>
      <c r="B2817" t="s">
        <v>3042</v>
      </c>
      <c r="C2817" s="1">
        <v>45595</v>
      </c>
      <c r="D2817">
        <v>35</v>
      </c>
      <c r="E2817" t="s">
        <v>52</v>
      </c>
      <c r="F2817" t="s">
        <v>108</v>
      </c>
      <c r="G2817" t="s">
        <v>282</v>
      </c>
      <c r="H2817">
        <v>4</v>
      </c>
      <c r="I2817" t="s">
        <v>45</v>
      </c>
      <c r="J2817" t="s">
        <v>69</v>
      </c>
      <c r="K2817" t="s">
        <v>55</v>
      </c>
      <c r="L2817" t="s">
        <v>45</v>
      </c>
      <c r="M2817" t="s">
        <v>147</v>
      </c>
      <c r="N2817" t="s">
        <v>96</v>
      </c>
      <c r="O2817" t="s">
        <v>148</v>
      </c>
      <c r="P2817" t="s">
        <v>49</v>
      </c>
      <c r="Q2817" t="s">
        <v>81</v>
      </c>
      <c r="R2817" s="6">
        <f>_xlfn.XLOOKUP(CleanedData[[#This Row],[Product]],'02_Lookup_Tables'!$A$2:$A$126,'02_Lookup_Tables'!$B$2:$B$126)</f>
        <v>1859.13</v>
      </c>
      <c r="S2817" t="str">
        <f>VLOOKUP(CleanedData[[#This Row],[Product]],'02_Lookup_Tables'!$H$2:$I$126,2,FALSE)</f>
        <v>Home Devices</v>
      </c>
      <c r="T2817" t="str">
        <f>VLOOKUP(CleanedData[[#This Row],[Province]],'02_Lookup_Tables'!$D$2:$E$10,2, FALSE)</f>
        <v>Gauteng Region</v>
      </c>
      <c r="U2817" t="str" cm="1">
        <f t="array" ref="U2817">_xlfn.IFS(CleanedData[[#This Row],[Purchase Amount]]&lt;500,"Low",
CleanedData[[#This Row],[Purchase Amount]]&lt;5000,"Medium",
TRUE,"High")</f>
        <v>Medium</v>
      </c>
      <c r="V2817" t="str">
        <f>TEXT(CleanedData[[#This Row],[Date]],"mmmm")</f>
        <v>October</v>
      </c>
      <c r="W2817" t="str">
        <f>"Q"&amp;ROUNDUP(MONTH(CleanedData[[#This Row],[Date]])/3,0)</f>
        <v>Q4</v>
      </c>
      <c r="X2817" t="str">
        <f>IF(CleanedData[[#This Row],[Purchase Amount]]&gt;=5000,"Yes","No")</f>
        <v>No</v>
      </c>
      <c r="Y2817">
        <f>IF(CleanedData[[#This Row],[Recommend]]="Yes",1,0)</f>
        <v>1</v>
      </c>
      <c r="Z2817" s="6">
        <f>CleanedData[[#This Row],[Purchase Amount]]*0.15</f>
        <v>278.86950000000002</v>
      </c>
      <c r="AA2817" s="6">
        <f>CleanedData[[#This Row],[Purchase Amount]]*1.15</f>
        <v>2137.9994999999999</v>
      </c>
    </row>
    <row r="2818" spans="1:27" x14ac:dyDescent="0.3">
      <c r="A2818">
        <v>3379</v>
      </c>
      <c r="B2818" t="s">
        <v>3043</v>
      </c>
      <c r="C2818" s="1">
        <v>45380</v>
      </c>
      <c r="D2818">
        <v>45</v>
      </c>
      <c r="E2818" t="s">
        <v>39</v>
      </c>
      <c r="F2818" t="s">
        <v>68</v>
      </c>
      <c r="G2818" t="s">
        <v>142</v>
      </c>
      <c r="H2818">
        <v>1</v>
      </c>
      <c r="I2818" t="s">
        <v>42</v>
      </c>
      <c r="J2818" t="s">
        <v>63</v>
      </c>
      <c r="K2818" t="s">
        <v>55</v>
      </c>
      <c r="L2818" t="s">
        <v>45</v>
      </c>
      <c r="M2818" t="s">
        <v>180</v>
      </c>
      <c r="N2818" t="s">
        <v>80</v>
      </c>
      <c r="O2818" t="s">
        <v>89</v>
      </c>
      <c r="P2818" t="s">
        <v>49</v>
      </c>
      <c r="Q2818" t="s">
        <v>93</v>
      </c>
      <c r="R2818" s="6">
        <f>_xlfn.XLOOKUP(CleanedData[[#This Row],[Product]],'02_Lookup_Tables'!$A$2:$A$126,'02_Lookup_Tables'!$B$2:$B$126)</f>
        <v>44114.21</v>
      </c>
      <c r="S2818" t="str">
        <f>VLOOKUP(CleanedData[[#This Row],[Product]],'02_Lookup_Tables'!$H$2:$I$126,2,FALSE)</f>
        <v>Electronics</v>
      </c>
      <c r="T2818" t="str">
        <f>VLOOKUP(CleanedData[[#This Row],[Province]],'02_Lookup_Tables'!$D$2:$E$10,2, FALSE)</f>
        <v>Northern Region</v>
      </c>
      <c r="U2818" t="str" cm="1">
        <f t="array" ref="U2818">_xlfn.IFS(CleanedData[[#This Row],[Purchase Amount]]&lt;500,"Low",
CleanedData[[#This Row],[Purchase Amount]]&lt;5000,"Medium",
TRUE,"High")</f>
        <v>High</v>
      </c>
      <c r="V2818" t="str">
        <f>TEXT(CleanedData[[#This Row],[Date]],"mmmm")</f>
        <v>March</v>
      </c>
      <c r="W2818" t="str">
        <f>"Q"&amp;ROUNDUP(MONTH(CleanedData[[#This Row],[Date]])/3,0)</f>
        <v>Q1</v>
      </c>
      <c r="X2818" t="str">
        <f>IF(CleanedData[[#This Row],[Purchase Amount]]&gt;=5000,"Yes","No")</f>
        <v>Yes</v>
      </c>
      <c r="Y2818">
        <f>IF(CleanedData[[#This Row],[Recommend]]="Yes",1,0)</f>
        <v>0</v>
      </c>
      <c r="Z2818" s="6">
        <f>CleanedData[[#This Row],[Purchase Amount]]*0.15</f>
        <v>6617.1314999999995</v>
      </c>
      <c r="AA2818" s="6">
        <f>CleanedData[[#This Row],[Purchase Amount]]*1.15</f>
        <v>50731.341499999995</v>
      </c>
    </row>
    <row r="2819" spans="1:27" x14ac:dyDescent="0.3">
      <c r="A2819">
        <v>3382</v>
      </c>
      <c r="B2819" t="s">
        <v>3044</v>
      </c>
      <c r="C2819" s="1">
        <v>45326</v>
      </c>
      <c r="D2819">
        <v>30</v>
      </c>
      <c r="E2819" t="s">
        <v>60</v>
      </c>
      <c r="F2819" t="s">
        <v>83</v>
      </c>
      <c r="G2819" t="s">
        <v>311</v>
      </c>
      <c r="H2819">
        <v>2</v>
      </c>
      <c r="I2819" t="s">
        <v>42</v>
      </c>
      <c r="J2819" t="s">
        <v>63</v>
      </c>
      <c r="K2819" t="s">
        <v>44</v>
      </c>
      <c r="L2819" t="s">
        <v>45</v>
      </c>
      <c r="M2819" t="s">
        <v>100</v>
      </c>
      <c r="N2819" t="s">
        <v>47</v>
      </c>
      <c r="O2819" t="s">
        <v>48</v>
      </c>
      <c r="P2819" t="s">
        <v>49</v>
      </c>
      <c r="Q2819" t="s">
        <v>58</v>
      </c>
      <c r="R2819" s="6">
        <f>_xlfn.XLOOKUP(CleanedData[[#This Row],[Product]],'02_Lookup_Tables'!$A$2:$A$126,'02_Lookup_Tables'!$B$2:$B$126)</f>
        <v>954.6</v>
      </c>
      <c r="S2819" t="str">
        <f>VLOOKUP(CleanedData[[#This Row],[Product]],'02_Lookup_Tables'!$H$2:$I$126,2,FALSE)</f>
        <v>Apparel</v>
      </c>
      <c r="T2819" t="str">
        <f>VLOOKUP(CleanedData[[#This Row],[Province]],'02_Lookup_Tables'!$D$2:$E$10,2, FALSE)</f>
        <v>Western Region</v>
      </c>
      <c r="U2819" t="str" cm="1">
        <f t="array" ref="U2819">_xlfn.IFS(CleanedData[[#This Row],[Purchase Amount]]&lt;500,"Low",
CleanedData[[#This Row],[Purchase Amount]]&lt;5000,"Medium",
TRUE,"High")</f>
        <v>Medium</v>
      </c>
      <c r="V2819" t="str">
        <f>TEXT(CleanedData[[#This Row],[Date]],"mmmm")</f>
        <v>February</v>
      </c>
      <c r="W2819" t="str">
        <f>"Q"&amp;ROUNDUP(MONTH(CleanedData[[#This Row],[Date]])/3,0)</f>
        <v>Q1</v>
      </c>
      <c r="X2819" t="str">
        <f>IF(CleanedData[[#This Row],[Purchase Amount]]&gt;=5000,"Yes","No")</f>
        <v>No</v>
      </c>
      <c r="Y2819">
        <f>IF(CleanedData[[#This Row],[Recommend]]="Yes",1,0)</f>
        <v>0</v>
      </c>
      <c r="Z2819" s="6">
        <f>CleanedData[[#This Row],[Purchase Amount]]*0.15</f>
        <v>143.19</v>
      </c>
      <c r="AA2819" s="6">
        <f>CleanedData[[#This Row],[Purchase Amount]]*1.15</f>
        <v>1097.79</v>
      </c>
    </row>
    <row r="2820" spans="1:27" x14ac:dyDescent="0.3">
      <c r="A2820">
        <v>3383</v>
      </c>
      <c r="B2820" t="s">
        <v>3045</v>
      </c>
      <c r="C2820" s="1">
        <v>45824</v>
      </c>
      <c r="D2820">
        <v>26</v>
      </c>
      <c r="E2820" t="s">
        <v>52</v>
      </c>
      <c r="F2820" t="s">
        <v>72</v>
      </c>
      <c r="G2820" t="s">
        <v>309</v>
      </c>
      <c r="H2820">
        <v>4</v>
      </c>
      <c r="I2820" t="s">
        <v>42</v>
      </c>
      <c r="J2820" t="s">
        <v>74</v>
      </c>
      <c r="K2820" t="s">
        <v>64</v>
      </c>
      <c r="L2820" t="s">
        <v>45</v>
      </c>
      <c r="N2820" t="s">
        <v>96</v>
      </c>
      <c r="O2820" t="s">
        <v>134</v>
      </c>
      <c r="P2820" t="s">
        <v>8646</v>
      </c>
      <c r="Q2820" t="s">
        <v>58</v>
      </c>
      <c r="R2820" s="6">
        <f>_xlfn.XLOOKUP(CleanedData[[#This Row],[Product]],'02_Lookup_Tables'!$A$2:$A$126,'02_Lookup_Tables'!$B$2:$B$126)</f>
        <v>353.21</v>
      </c>
      <c r="S2820" t="str">
        <f>VLOOKUP(CleanedData[[#This Row],[Product]],'02_Lookup_Tables'!$H$2:$I$126,2,FALSE)</f>
        <v>Food</v>
      </c>
      <c r="T2820" t="str">
        <f>VLOOKUP(CleanedData[[#This Row],[Province]],'02_Lookup_Tables'!$D$2:$E$10,2, FALSE)</f>
        <v>Central Region</v>
      </c>
      <c r="U2820" t="str" cm="1">
        <f t="array" ref="U2820">_xlfn.IFS(CleanedData[[#This Row],[Purchase Amount]]&lt;500,"Low",
CleanedData[[#This Row],[Purchase Amount]]&lt;5000,"Medium",
TRUE,"High")</f>
        <v>Low</v>
      </c>
      <c r="V2820" t="str">
        <f>TEXT(CleanedData[[#This Row],[Date]],"mmmm")</f>
        <v>June</v>
      </c>
      <c r="W2820" t="str">
        <f>"Q"&amp;ROUNDUP(MONTH(CleanedData[[#This Row],[Date]])/3,0)</f>
        <v>Q2</v>
      </c>
      <c r="X2820" t="str">
        <f>IF(CleanedData[[#This Row],[Purchase Amount]]&gt;=5000,"Yes","No")</f>
        <v>No</v>
      </c>
      <c r="Y2820">
        <f>IF(CleanedData[[#This Row],[Recommend]]="Yes",1,0)</f>
        <v>0</v>
      </c>
      <c r="Z2820" s="6">
        <f>CleanedData[[#This Row],[Purchase Amount]]*0.15</f>
        <v>52.981499999999997</v>
      </c>
      <c r="AA2820" s="6">
        <f>CleanedData[[#This Row],[Purchase Amount]]*1.15</f>
        <v>406.19149999999996</v>
      </c>
    </row>
    <row r="2821" spans="1:27" x14ac:dyDescent="0.3">
      <c r="A2821">
        <v>3385</v>
      </c>
      <c r="B2821" t="s">
        <v>3046</v>
      </c>
      <c r="C2821" s="1">
        <v>45352</v>
      </c>
      <c r="D2821">
        <v>22</v>
      </c>
      <c r="E2821" t="s">
        <v>60</v>
      </c>
      <c r="F2821" t="s">
        <v>125</v>
      </c>
      <c r="G2821" t="s">
        <v>133</v>
      </c>
      <c r="H2821">
        <v>2</v>
      </c>
      <c r="I2821" t="s">
        <v>45</v>
      </c>
      <c r="J2821" t="s">
        <v>54</v>
      </c>
      <c r="K2821" t="s">
        <v>44</v>
      </c>
      <c r="L2821" t="s">
        <v>45</v>
      </c>
      <c r="M2821" t="s">
        <v>208</v>
      </c>
      <c r="N2821" t="s">
        <v>47</v>
      </c>
      <c r="O2821" t="s">
        <v>89</v>
      </c>
      <c r="P2821" t="s">
        <v>49</v>
      </c>
      <c r="Q2821" t="s">
        <v>66</v>
      </c>
      <c r="R2821" s="6">
        <f>_xlfn.XLOOKUP(CleanedData[[#This Row],[Product]],'02_Lookup_Tables'!$A$2:$A$126,'02_Lookup_Tables'!$B$2:$B$126)</f>
        <v>1734</v>
      </c>
      <c r="S2821" t="str">
        <f>VLOOKUP(CleanedData[[#This Row],[Product]],'02_Lookup_Tables'!$H$2:$I$126,2,FALSE)</f>
        <v>Home &amp; Living</v>
      </c>
      <c r="T2821" t="str">
        <f>VLOOKUP(CleanedData[[#This Row],[Province]],'02_Lookup_Tables'!$D$2:$E$10,2, FALSE)</f>
        <v>Western Region</v>
      </c>
      <c r="U2821" t="str" cm="1">
        <f t="array" ref="U2821">_xlfn.IFS(CleanedData[[#This Row],[Purchase Amount]]&lt;500,"Low",
CleanedData[[#This Row],[Purchase Amount]]&lt;5000,"Medium",
TRUE,"High")</f>
        <v>Medium</v>
      </c>
      <c r="V2821" t="str">
        <f>TEXT(CleanedData[[#This Row],[Date]],"mmmm")</f>
        <v>March</v>
      </c>
      <c r="W2821" t="str">
        <f>"Q"&amp;ROUNDUP(MONTH(CleanedData[[#This Row],[Date]])/3,0)</f>
        <v>Q1</v>
      </c>
      <c r="X2821" t="str">
        <f>IF(CleanedData[[#This Row],[Purchase Amount]]&gt;=5000,"Yes","No")</f>
        <v>No</v>
      </c>
      <c r="Y2821">
        <f>IF(CleanedData[[#This Row],[Recommend]]="Yes",1,0)</f>
        <v>1</v>
      </c>
      <c r="Z2821" s="6">
        <f>CleanedData[[#This Row],[Purchase Amount]]*0.15</f>
        <v>260.09999999999997</v>
      </c>
      <c r="AA2821" s="6">
        <f>CleanedData[[#This Row],[Purchase Amount]]*1.15</f>
        <v>1994.1</v>
      </c>
    </row>
    <row r="2822" spans="1:27" x14ac:dyDescent="0.3">
      <c r="A2822">
        <v>3386</v>
      </c>
      <c r="B2822" t="s">
        <v>3047</v>
      </c>
      <c r="C2822" s="1">
        <v>45512</v>
      </c>
      <c r="D2822">
        <v>78</v>
      </c>
      <c r="E2822" t="s">
        <v>52</v>
      </c>
      <c r="F2822" t="s">
        <v>130</v>
      </c>
      <c r="G2822" t="s">
        <v>372</v>
      </c>
      <c r="H2822">
        <v>2</v>
      </c>
      <c r="I2822" t="s">
        <v>42</v>
      </c>
      <c r="J2822" t="s">
        <v>63</v>
      </c>
      <c r="K2822" t="s">
        <v>44</v>
      </c>
      <c r="L2822" t="s">
        <v>42</v>
      </c>
      <c r="M2822" t="s">
        <v>236</v>
      </c>
      <c r="N2822" t="s">
        <v>47</v>
      </c>
      <c r="O2822" t="s">
        <v>89</v>
      </c>
      <c r="P2822" t="s">
        <v>49</v>
      </c>
      <c r="Q2822" t="s">
        <v>97</v>
      </c>
      <c r="R2822" s="6">
        <f>_xlfn.XLOOKUP(CleanedData[[#This Row],[Product]],'02_Lookup_Tables'!$A$2:$A$126,'02_Lookup_Tables'!$B$2:$B$126)</f>
        <v>944.78</v>
      </c>
      <c r="S2822" t="str">
        <f>VLOOKUP(CleanedData[[#This Row],[Product]],'02_Lookup_Tables'!$H$2:$I$126,2,FALSE)</f>
        <v>Electronics</v>
      </c>
      <c r="T2822" t="str">
        <f>VLOOKUP(CleanedData[[#This Row],[Province]],'02_Lookup_Tables'!$D$2:$E$10,2, FALSE)</f>
        <v>Eastern Region</v>
      </c>
      <c r="U2822" t="str" cm="1">
        <f t="array" ref="U2822">_xlfn.IFS(CleanedData[[#This Row],[Purchase Amount]]&lt;500,"Low",
CleanedData[[#This Row],[Purchase Amount]]&lt;5000,"Medium",
TRUE,"High")</f>
        <v>Medium</v>
      </c>
      <c r="V2822" t="str">
        <f>TEXT(CleanedData[[#This Row],[Date]],"mmmm")</f>
        <v>August</v>
      </c>
      <c r="W2822" t="str">
        <f>"Q"&amp;ROUNDUP(MONTH(CleanedData[[#This Row],[Date]])/3,0)</f>
        <v>Q3</v>
      </c>
      <c r="X2822" t="str">
        <f>IF(CleanedData[[#This Row],[Purchase Amount]]&gt;=5000,"Yes","No")</f>
        <v>No</v>
      </c>
      <c r="Y2822">
        <f>IF(CleanedData[[#This Row],[Recommend]]="Yes",1,0)</f>
        <v>0</v>
      </c>
      <c r="Z2822" s="6">
        <f>CleanedData[[#This Row],[Purchase Amount]]*0.15</f>
        <v>141.71699999999998</v>
      </c>
      <c r="AA2822" s="6">
        <f>CleanedData[[#This Row],[Purchase Amount]]*1.15</f>
        <v>1086.4969999999998</v>
      </c>
    </row>
    <row r="2823" spans="1:27" x14ac:dyDescent="0.3">
      <c r="A2823">
        <v>3388</v>
      </c>
      <c r="B2823" t="s">
        <v>3048</v>
      </c>
      <c r="C2823" s="1">
        <v>45858</v>
      </c>
      <c r="D2823">
        <v>77</v>
      </c>
      <c r="E2823" t="s">
        <v>52</v>
      </c>
      <c r="F2823" t="s">
        <v>125</v>
      </c>
      <c r="G2823" t="s">
        <v>139</v>
      </c>
      <c r="H2823">
        <v>3</v>
      </c>
      <c r="I2823" t="s">
        <v>42</v>
      </c>
      <c r="J2823" t="s">
        <v>63</v>
      </c>
      <c r="K2823" t="s">
        <v>44</v>
      </c>
      <c r="L2823" t="s">
        <v>45</v>
      </c>
      <c r="M2823" t="s">
        <v>156</v>
      </c>
      <c r="N2823" t="s">
        <v>48</v>
      </c>
      <c r="O2823" t="s">
        <v>148</v>
      </c>
      <c r="P2823" t="s">
        <v>49</v>
      </c>
      <c r="Q2823" t="s">
        <v>97</v>
      </c>
      <c r="R2823" s="6">
        <f>_xlfn.XLOOKUP(CleanedData[[#This Row],[Product]],'02_Lookup_Tables'!$A$2:$A$126,'02_Lookup_Tables'!$B$2:$B$126)</f>
        <v>2340.5700000000002</v>
      </c>
      <c r="S2823" t="str">
        <f>VLOOKUP(CleanedData[[#This Row],[Product]],'02_Lookup_Tables'!$H$2:$I$126,2,FALSE)</f>
        <v>Apparel</v>
      </c>
      <c r="T2823" t="str">
        <f>VLOOKUP(CleanedData[[#This Row],[Province]],'02_Lookup_Tables'!$D$2:$E$10,2, FALSE)</f>
        <v>Western Region</v>
      </c>
      <c r="U2823" t="str" cm="1">
        <f t="array" ref="U2823">_xlfn.IFS(CleanedData[[#This Row],[Purchase Amount]]&lt;500,"Low",
CleanedData[[#This Row],[Purchase Amount]]&lt;5000,"Medium",
TRUE,"High")</f>
        <v>Medium</v>
      </c>
      <c r="V2823" t="str">
        <f>TEXT(CleanedData[[#This Row],[Date]],"mmmm")</f>
        <v>July</v>
      </c>
      <c r="W2823" t="str">
        <f>"Q"&amp;ROUNDUP(MONTH(CleanedData[[#This Row],[Date]])/3,0)</f>
        <v>Q3</v>
      </c>
      <c r="X2823" t="str">
        <f>IF(CleanedData[[#This Row],[Purchase Amount]]&gt;=5000,"Yes","No")</f>
        <v>No</v>
      </c>
      <c r="Y2823">
        <f>IF(CleanedData[[#This Row],[Recommend]]="Yes",1,0)</f>
        <v>0</v>
      </c>
      <c r="Z2823" s="6">
        <f>CleanedData[[#This Row],[Purchase Amount]]*0.15</f>
        <v>351.08550000000002</v>
      </c>
      <c r="AA2823" s="6">
        <f>CleanedData[[#This Row],[Purchase Amount]]*1.15</f>
        <v>2691.6554999999998</v>
      </c>
    </row>
    <row r="2824" spans="1:27" x14ac:dyDescent="0.3">
      <c r="A2824">
        <v>3390</v>
      </c>
      <c r="B2824" t="s">
        <v>3049</v>
      </c>
      <c r="C2824" s="1">
        <v>45294</v>
      </c>
      <c r="D2824">
        <v>56</v>
      </c>
      <c r="E2824" t="s">
        <v>52</v>
      </c>
      <c r="F2824" t="s">
        <v>130</v>
      </c>
      <c r="G2824" t="s">
        <v>62</v>
      </c>
      <c r="H2824">
        <v>3</v>
      </c>
      <c r="I2824" t="s">
        <v>42</v>
      </c>
      <c r="J2824" t="s">
        <v>54</v>
      </c>
      <c r="K2824" t="s">
        <v>44</v>
      </c>
      <c r="L2824" t="s">
        <v>42</v>
      </c>
      <c r="M2824" t="s">
        <v>231</v>
      </c>
      <c r="N2824" t="s">
        <v>48</v>
      </c>
      <c r="O2824" t="s">
        <v>89</v>
      </c>
      <c r="P2824" t="s">
        <v>49</v>
      </c>
      <c r="Q2824" t="s">
        <v>50</v>
      </c>
      <c r="R2824" s="6">
        <f>_xlfn.XLOOKUP(CleanedData[[#This Row],[Product]],'02_Lookup_Tables'!$A$2:$A$126,'02_Lookup_Tables'!$B$2:$B$126)</f>
        <v>230.14</v>
      </c>
      <c r="S2824" t="str">
        <f>VLOOKUP(CleanedData[[#This Row],[Product]],'02_Lookup_Tables'!$H$2:$I$126,2,FALSE)</f>
        <v>Sports &amp; Outdoors</v>
      </c>
      <c r="T2824" t="str">
        <f>VLOOKUP(CleanedData[[#This Row],[Province]],'02_Lookup_Tables'!$D$2:$E$10,2, FALSE)</f>
        <v>Eastern Region</v>
      </c>
      <c r="U2824" t="str" cm="1">
        <f t="array" ref="U2824">_xlfn.IFS(CleanedData[[#This Row],[Purchase Amount]]&lt;500,"Low",
CleanedData[[#This Row],[Purchase Amount]]&lt;5000,"Medium",
TRUE,"High")</f>
        <v>Low</v>
      </c>
      <c r="V2824" t="str">
        <f>TEXT(CleanedData[[#This Row],[Date]],"mmmm")</f>
        <v>January</v>
      </c>
      <c r="W2824" t="str">
        <f>"Q"&amp;ROUNDUP(MONTH(CleanedData[[#This Row],[Date]])/3,0)</f>
        <v>Q1</v>
      </c>
      <c r="X2824" t="str">
        <f>IF(CleanedData[[#This Row],[Purchase Amount]]&gt;=5000,"Yes","No")</f>
        <v>No</v>
      </c>
      <c r="Y2824">
        <f>IF(CleanedData[[#This Row],[Recommend]]="Yes",1,0)</f>
        <v>0</v>
      </c>
      <c r="Z2824" s="6">
        <f>CleanedData[[#This Row],[Purchase Amount]]*0.15</f>
        <v>34.520999999999994</v>
      </c>
      <c r="AA2824" s="6">
        <f>CleanedData[[#This Row],[Purchase Amount]]*1.15</f>
        <v>264.66099999999994</v>
      </c>
    </row>
    <row r="2825" spans="1:27" x14ac:dyDescent="0.3">
      <c r="A2825">
        <v>3391</v>
      </c>
      <c r="B2825" t="s">
        <v>3050</v>
      </c>
      <c r="C2825" s="1">
        <v>45600</v>
      </c>
      <c r="D2825">
        <v>19</v>
      </c>
      <c r="E2825" t="s">
        <v>52</v>
      </c>
      <c r="F2825" t="s">
        <v>108</v>
      </c>
      <c r="G2825" t="s">
        <v>187</v>
      </c>
      <c r="H2825">
        <v>3</v>
      </c>
      <c r="I2825" t="s">
        <v>45</v>
      </c>
      <c r="J2825" t="s">
        <v>69</v>
      </c>
      <c r="K2825" t="s">
        <v>64</v>
      </c>
      <c r="L2825" t="s">
        <v>42</v>
      </c>
      <c r="M2825" t="s">
        <v>56</v>
      </c>
      <c r="N2825" t="s">
        <v>48</v>
      </c>
      <c r="O2825" t="s">
        <v>148</v>
      </c>
      <c r="P2825" t="s">
        <v>49</v>
      </c>
      <c r="Q2825" t="s">
        <v>66</v>
      </c>
      <c r="R2825" s="6">
        <f>_xlfn.XLOOKUP(CleanedData[[#This Row],[Product]],'02_Lookup_Tables'!$A$2:$A$126,'02_Lookup_Tables'!$B$2:$B$126)</f>
        <v>24904.86</v>
      </c>
      <c r="S2825" t="str">
        <f>VLOOKUP(CleanedData[[#This Row],[Product]],'02_Lookup_Tables'!$H$2:$I$126,2,FALSE)</f>
        <v>Electronics</v>
      </c>
      <c r="T2825" t="str">
        <f>VLOOKUP(CleanedData[[#This Row],[Province]],'02_Lookup_Tables'!$D$2:$E$10,2, FALSE)</f>
        <v>Gauteng Region</v>
      </c>
      <c r="U2825" t="str" cm="1">
        <f t="array" ref="U2825">_xlfn.IFS(CleanedData[[#This Row],[Purchase Amount]]&lt;500,"Low",
CleanedData[[#This Row],[Purchase Amount]]&lt;5000,"Medium",
TRUE,"High")</f>
        <v>High</v>
      </c>
      <c r="V2825" t="str">
        <f>TEXT(CleanedData[[#This Row],[Date]],"mmmm")</f>
        <v>November</v>
      </c>
      <c r="W2825" t="str">
        <f>"Q"&amp;ROUNDUP(MONTH(CleanedData[[#This Row],[Date]])/3,0)</f>
        <v>Q4</v>
      </c>
      <c r="X2825" t="str">
        <f>IF(CleanedData[[#This Row],[Purchase Amount]]&gt;=5000,"Yes","No")</f>
        <v>Yes</v>
      </c>
      <c r="Y2825">
        <f>IF(CleanedData[[#This Row],[Recommend]]="Yes",1,0)</f>
        <v>1</v>
      </c>
      <c r="Z2825" s="6">
        <f>CleanedData[[#This Row],[Purchase Amount]]*0.15</f>
        <v>3735.7289999999998</v>
      </c>
      <c r="AA2825" s="6">
        <f>CleanedData[[#This Row],[Purchase Amount]]*1.15</f>
        <v>28640.589</v>
      </c>
    </row>
    <row r="2826" spans="1:27" x14ac:dyDescent="0.3">
      <c r="A2826">
        <v>3392</v>
      </c>
      <c r="B2826" t="s">
        <v>3051</v>
      </c>
      <c r="C2826" s="1">
        <v>45695</v>
      </c>
      <c r="D2826">
        <v>29</v>
      </c>
      <c r="E2826" t="s">
        <v>52</v>
      </c>
      <c r="F2826" t="s">
        <v>77</v>
      </c>
      <c r="G2826" t="s">
        <v>153</v>
      </c>
      <c r="H2826">
        <v>4</v>
      </c>
      <c r="I2826" t="s">
        <v>42</v>
      </c>
      <c r="J2826" t="s">
        <v>43</v>
      </c>
      <c r="K2826" t="s">
        <v>44</v>
      </c>
      <c r="L2826" t="s">
        <v>45</v>
      </c>
      <c r="M2826" t="s">
        <v>88</v>
      </c>
      <c r="N2826" t="s">
        <v>96</v>
      </c>
      <c r="O2826" t="s">
        <v>89</v>
      </c>
      <c r="P2826" t="s">
        <v>70</v>
      </c>
      <c r="Q2826" t="s">
        <v>58</v>
      </c>
      <c r="R2826" s="6">
        <f>_xlfn.XLOOKUP(CleanedData[[#This Row],[Product]],'02_Lookup_Tables'!$A$2:$A$126,'02_Lookup_Tables'!$B$2:$B$126)</f>
        <v>1011.68</v>
      </c>
      <c r="S2826" t="str">
        <f>VLOOKUP(CleanedData[[#This Row],[Product]],'02_Lookup_Tables'!$H$2:$I$126,2,FALSE)</f>
        <v>Accessories</v>
      </c>
      <c r="T2826" t="str">
        <f>VLOOKUP(CleanedData[[#This Row],[Province]],'02_Lookup_Tables'!$D$2:$E$10,2, FALSE)</f>
        <v>Central Region</v>
      </c>
      <c r="U2826" t="str" cm="1">
        <f t="array" ref="U2826">_xlfn.IFS(CleanedData[[#This Row],[Purchase Amount]]&lt;500,"Low",
CleanedData[[#This Row],[Purchase Amount]]&lt;5000,"Medium",
TRUE,"High")</f>
        <v>Medium</v>
      </c>
      <c r="V2826" t="str">
        <f>TEXT(CleanedData[[#This Row],[Date]],"mmmm")</f>
        <v>February</v>
      </c>
      <c r="W2826" t="str">
        <f>"Q"&amp;ROUNDUP(MONTH(CleanedData[[#This Row],[Date]])/3,0)</f>
        <v>Q1</v>
      </c>
      <c r="X2826" t="str">
        <f>IF(CleanedData[[#This Row],[Purchase Amount]]&gt;=5000,"Yes","No")</f>
        <v>No</v>
      </c>
      <c r="Y2826">
        <f>IF(CleanedData[[#This Row],[Recommend]]="Yes",1,0)</f>
        <v>0</v>
      </c>
      <c r="Z2826" s="6">
        <f>CleanedData[[#This Row],[Purchase Amount]]*0.15</f>
        <v>151.75199999999998</v>
      </c>
      <c r="AA2826" s="6">
        <f>CleanedData[[#This Row],[Purchase Amount]]*1.15</f>
        <v>1163.4319999999998</v>
      </c>
    </row>
    <row r="2827" spans="1:27" x14ac:dyDescent="0.3">
      <c r="A2827">
        <v>3393</v>
      </c>
      <c r="B2827" t="s">
        <v>3052</v>
      </c>
      <c r="C2827" s="1">
        <v>45341</v>
      </c>
      <c r="D2827">
        <v>35</v>
      </c>
      <c r="E2827" t="s">
        <v>60</v>
      </c>
      <c r="F2827" t="s">
        <v>72</v>
      </c>
      <c r="G2827" t="s">
        <v>251</v>
      </c>
      <c r="H2827">
        <v>3</v>
      </c>
      <c r="I2827" t="s">
        <v>42</v>
      </c>
      <c r="J2827" t="s">
        <v>63</v>
      </c>
      <c r="K2827" t="s">
        <v>64</v>
      </c>
      <c r="L2827" t="s">
        <v>45</v>
      </c>
      <c r="M2827" t="s">
        <v>175</v>
      </c>
      <c r="N2827" t="s">
        <v>48</v>
      </c>
      <c r="O2827" t="s">
        <v>89</v>
      </c>
      <c r="P2827" t="s">
        <v>49</v>
      </c>
      <c r="Q2827" t="s">
        <v>81</v>
      </c>
      <c r="R2827" s="6">
        <f>_xlfn.XLOOKUP(CleanedData[[#This Row],[Product]],'02_Lookup_Tables'!$A$2:$A$126,'02_Lookup_Tables'!$B$2:$B$126)</f>
        <v>5064</v>
      </c>
      <c r="S2827" t="str">
        <f>VLOOKUP(CleanedData[[#This Row],[Product]],'02_Lookup_Tables'!$H$2:$I$126,2,FALSE)</f>
        <v>Sports &amp; Outdoors</v>
      </c>
      <c r="T2827" t="str">
        <f>VLOOKUP(CleanedData[[#This Row],[Province]],'02_Lookup_Tables'!$D$2:$E$10,2, FALSE)</f>
        <v>Central Region</v>
      </c>
      <c r="U2827" t="str" cm="1">
        <f t="array" ref="U2827">_xlfn.IFS(CleanedData[[#This Row],[Purchase Amount]]&lt;500,"Low",
CleanedData[[#This Row],[Purchase Amount]]&lt;5000,"Medium",
TRUE,"High")</f>
        <v>High</v>
      </c>
      <c r="V2827" t="str">
        <f>TEXT(CleanedData[[#This Row],[Date]],"mmmm")</f>
        <v>February</v>
      </c>
      <c r="W2827" t="str">
        <f>"Q"&amp;ROUNDUP(MONTH(CleanedData[[#This Row],[Date]])/3,0)</f>
        <v>Q1</v>
      </c>
      <c r="X2827" t="str">
        <f>IF(CleanedData[[#This Row],[Purchase Amount]]&gt;=5000,"Yes","No")</f>
        <v>Yes</v>
      </c>
      <c r="Y2827">
        <f>IF(CleanedData[[#This Row],[Recommend]]="Yes",1,0)</f>
        <v>0</v>
      </c>
      <c r="Z2827" s="6">
        <f>CleanedData[[#This Row],[Purchase Amount]]*0.15</f>
        <v>759.6</v>
      </c>
      <c r="AA2827" s="6">
        <f>CleanedData[[#This Row],[Purchase Amount]]*1.15</f>
        <v>5823.5999999999995</v>
      </c>
    </row>
    <row r="2828" spans="1:27" x14ac:dyDescent="0.3">
      <c r="A2828">
        <v>3394</v>
      </c>
      <c r="B2828" t="s">
        <v>3053</v>
      </c>
      <c r="C2828" s="1">
        <v>45896</v>
      </c>
      <c r="D2828">
        <v>50</v>
      </c>
      <c r="E2828" t="s">
        <v>52</v>
      </c>
      <c r="F2828" t="s">
        <v>83</v>
      </c>
      <c r="G2828" t="s">
        <v>411</v>
      </c>
      <c r="H2828">
        <v>1</v>
      </c>
      <c r="I2828" t="s">
        <v>45</v>
      </c>
      <c r="J2828" t="s">
        <v>74</v>
      </c>
      <c r="K2828" t="s">
        <v>64</v>
      </c>
      <c r="L2828" t="s">
        <v>45</v>
      </c>
      <c r="M2828" t="s">
        <v>180</v>
      </c>
      <c r="N2828" t="s">
        <v>80</v>
      </c>
      <c r="O2828" t="s">
        <v>89</v>
      </c>
      <c r="P2828" t="s">
        <v>49</v>
      </c>
      <c r="Q2828" t="s">
        <v>93</v>
      </c>
      <c r="R2828" s="6">
        <f>_xlfn.XLOOKUP(CleanedData[[#This Row],[Product]],'02_Lookup_Tables'!$A$2:$A$126,'02_Lookup_Tables'!$B$2:$B$126)</f>
        <v>103.4</v>
      </c>
      <c r="S2828" t="str">
        <f>VLOOKUP(CleanedData[[#This Row],[Product]],'02_Lookup_Tables'!$H$2:$I$126,2,FALSE)</f>
        <v>Food</v>
      </c>
      <c r="T2828" t="str">
        <f>VLOOKUP(CleanedData[[#This Row],[Province]],'02_Lookup_Tables'!$D$2:$E$10,2, FALSE)</f>
        <v>Western Region</v>
      </c>
      <c r="U2828" t="str" cm="1">
        <f t="array" ref="U2828">_xlfn.IFS(CleanedData[[#This Row],[Purchase Amount]]&lt;500,"Low",
CleanedData[[#This Row],[Purchase Amount]]&lt;5000,"Medium",
TRUE,"High")</f>
        <v>Low</v>
      </c>
      <c r="V2828" t="str">
        <f>TEXT(CleanedData[[#This Row],[Date]],"mmmm")</f>
        <v>August</v>
      </c>
      <c r="W2828" t="str">
        <f>"Q"&amp;ROUNDUP(MONTH(CleanedData[[#This Row],[Date]])/3,0)</f>
        <v>Q3</v>
      </c>
      <c r="X2828" t="str">
        <f>IF(CleanedData[[#This Row],[Purchase Amount]]&gt;=5000,"Yes","No")</f>
        <v>No</v>
      </c>
      <c r="Y2828">
        <f>IF(CleanedData[[#This Row],[Recommend]]="Yes",1,0)</f>
        <v>1</v>
      </c>
      <c r="Z2828" s="6">
        <f>CleanedData[[#This Row],[Purchase Amount]]*0.15</f>
        <v>15.51</v>
      </c>
      <c r="AA2828" s="6">
        <f>CleanedData[[#This Row],[Purchase Amount]]*1.15</f>
        <v>118.91</v>
      </c>
    </row>
    <row r="2829" spans="1:27" x14ac:dyDescent="0.3">
      <c r="A2829">
        <v>3396</v>
      </c>
      <c r="B2829" t="s">
        <v>3054</v>
      </c>
      <c r="C2829" s="1">
        <v>45435</v>
      </c>
      <c r="D2829">
        <v>38</v>
      </c>
      <c r="E2829" t="s">
        <v>52</v>
      </c>
      <c r="F2829" t="s">
        <v>83</v>
      </c>
      <c r="G2829" t="s">
        <v>230</v>
      </c>
      <c r="H2829">
        <v>4</v>
      </c>
      <c r="I2829" t="s">
        <v>42</v>
      </c>
      <c r="J2829" t="s">
        <v>43</v>
      </c>
      <c r="K2829" t="s">
        <v>44</v>
      </c>
      <c r="L2829" t="s">
        <v>42</v>
      </c>
      <c r="M2829" t="s">
        <v>231</v>
      </c>
      <c r="N2829" t="s">
        <v>96</v>
      </c>
      <c r="O2829" t="s">
        <v>89</v>
      </c>
      <c r="P2829" t="s">
        <v>70</v>
      </c>
      <c r="Q2829" t="s">
        <v>81</v>
      </c>
      <c r="R2829" s="6">
        <f>_xlfn.XLOOKUP(CleanedData[[#This Row],[Product]],'02_Lookup_Tables'!$A$2:$A$126,'02_Lookup_Tables'!$B$2:$B$126)</f>
        <v>1940.64</v>
      </c>
      <c r="S2829" t="str">
        <f>VLOOKUP(CleanedData[[#This Row],[Product]],'02_Lookup_Tables'!$H$2:$I$126,2,FALSE)</f>
        <v>Toys &amp; Games</v>
      </c>
      <c r="T2829" t="str">
        <f>VLOOKUP(CleanedData[[#This Row],[Province]],'02_Lookup_Tables'!$D$2:$E$10,2, FALSE)</f>
        <v>Western Region</v>
      </c>
      <c r="U2829" t="str" cm="1">
        <f t="array" ref="U2829">_xlfn.IFS(CleanedData[[#This Row],[Purchase Amount]]&lt;500,"Low",
CleanedData[[#This Row],[Purchase Amount]]&lt;5000,"Medium",
TRUE,"High")</f>
        <v>Medium</v>
      </c>
      <c r="V2829" t="str">
        <f>TEXT(CleanedData[[#This Row],[Date]],"mmmm")</f>
        <v>May</v>
      </c>
      <c r="W2829" t="str">
        <f>"Q"&amp;ROUNDUP(MONTH(CleanedData[[#This Row],[Date]])/3,0)</f>
        <v>Q2</v>
      </c>
      <c r="X2829" t="str">
        <f>IF(CleanedData[[#This Row],[Purchase Amount]]&gt;=5000,"Yes","No")</f>
        <v>No</v>
      </c>
      <c r="Y2829">
        <f>IF(CleanedData[[#This Row],[Recommend]]="Yes",1,0)</f>
        <v>0</v>
      </c>
      <c r="Z2829" s="6">
        <f>CleanedData[[#This Row],[Purchase Amount]]*0.15</f>
        <v>291.096</v>
      </c>
      <c r="AA2829" s="6">
        <f>CleanedData[[#This Row],[Purchase Amount]]*1.15</f>
        <v>2231.7359999999999</v>
      </c>
    </row>
    <row r="2830" spans="1:27" x14ac:dyDescent="0.3">
      <c r="A2830">
        <v>3397</v>
      </c>
      <c r="B2830" t="s">
        <v>3055</v>
      </c>
      <c r="C2830" s="1">
        <v>45486</v>
      </c>
      <c r="D2830">
        <v>28</v>
      </c>
      <c r="E2830" t="s">
        <v>39</v>
      </c>
      <c r="F2830" t="s">
        <v>72</v>
      </c>
      <c r="G2830" t="s">
        <v>378</v>
      </c>
      <c r="H2830">
        <v>2</v>
      </c>
      <c r="I2830" t="s">
        <v>42</v>
      </c>
      <c r="J2830" t="s">
        <v>69</v>
      </c>
      <c r="K2830" t="s">
        <v>44</v>
      </c>
      <c r="L2830" t="s">
        <v>42</v>
      </c>
      <c r="M2830" t="s">
        <v>92</v>
      </c>
      <c r="N2830" t="s">
        <v>47</v>
      </c>
      <c r="O2830" t="s">
        <v>89</v>
      </c>
      <c r="P2830" t="s">
        <v>49</v>
      </c>
      <c r="Q2830" t="s">
        <v>58</v>
      </c>
      <c r="R2830" s="6">
        <f>_xlfn.XLOOKUP(CleanedData[[#This Row],[Product]],'02_Lookup_Tables'!$A$2:$A$126,'02_Lookup_Tables'!$B$2:$B$126)</f>
        <v>40.11</v>
      </c>
      <c r="S2830" t="str">
        <f>VLOOKUP(CleanedData[[#This Row],[Product]],'02_Lookup_Tables'!$H$2:$I$126,2,FALSE)</f>
        <v>Food</v>
      </c>
      <c r="T2830" t="str">
        <f>VLOOKUP(CleanedData[[#This Row],[Province]],'02_Lookup_Tables'!$D$2:$E$10,2, FALSE)</f>
        <v>Central Region</v>
      </c>
      <c r="U2830" t="str" cm="1">
        <f t="array" ref="U2830">_xlfn.IFS(CleanedData[[#This Row],[Purchase Amount]]&lt;500,"Low",
CleanedData[[#This Row],[Purchase Amount]]&lt;5000,"Medium",
TRUE,"High")</f>
        <v>Low</v>
      </c>
      <c r="V2830" t="str">
        <f>TEXT(CleanedData[[#This Row],[Date]],"mmmm")</f>
        <v>July</v>
      </c>
      <c r="W2830" t="str">
        <f>"Q"&amp;ROUNDUP(MONTH(CleanedData[[#This Row],[Date]])/3,0)</f>
        <v>Q3</v>
      </c>
      <c r="X2830" t="str">
        <f>IF(CleanedData[[#This Row],[Purchase Amount]]&gt;=5000,"Yes","No")</f>
        <v>No</v>
      </c>
      <c r="Y2830">
        <f>IF(CleanedData[[#This Row],[Recommend]]="Yes",1,0)</f>
        <v>0</v>
      </c>
      <c r="Z2830" s="6">
        <f>CleanedData[[#This Row],[Purchase Amount]]*0.15</f>
        <v>6.0164999999999997</v>
      </c>
      <c r="AA2830" s="6">
        <f>CleanedData[[#This Row],[Purchase Amount]]*1.15</f>
        <v>46.126499999999993</v>
      </c>
    </row>
    <row r="2831" spans="1:27" x14ac:dyDescent="0.3">
      <c r="A2831">
        <v>3398</v>
      </c>
      <c r="B2831" t="s">
        <v>3056</v>
      </c>
      <c r="C2831" s="1">
        <v>45372</v>
      </c>
      <c r="D2831">
        <v>36</v>
      </c>
      <c r="E2831" t="s">
        <v>39</v>
      </c>
      <c r="F2831" t="s">
        <v>83</v>
      </c>
      <c r="G2831" t="s">
        <v>454</v>
      </c>
      <c r="H2831">
        <v>4</v>
      </c>
      <c r="I2831" t="s">
        <v>45</v>
      </c>
      <c r="J2831" t="s">
        <v>69</v>
      </c>
      <c r="K2831" t="s">
        <v>44</v>
      </c>
      <c r="L2831" t="s">
        <v>45</v>
      </c>
      <c r="M2831" t="s">
        <v>151</v>
      </c>
      <c r="N2831" t="s">
        <v>96</v>
      </c>
      <c r="O2831" t="s">
        <v>89</v>
      </c>
      <c r="P2831" t="s">
        <v>70</v>
      </c>
      <c r="Q2831" t="s">
        <v>81</v>
      </c>
      <c r="R2831" s="6">
        <f>_xlfn.XLOOKUP(CleanedData[[#This Row],[Product]],'02_Lookup_Tables'!$A$2:$A$126,'02_Lookup_Tables'!$B$2:$B$126)</f>
        <v>2413.3000000000002</v>
      </c>
      <c r="S2831" t="str">
        <f>VLOOKUP(CleanedData[[#This Row],[Product]],'02_Lookup_Tables'!$H$2:$I$126,2,FALSE)</f>
        <v>Electronics</v>
      </c>
      <c r="T2831" t="str">
        <f>VLOOKUP(CleanedData[[#This Row],[Province]],'02_Lookup_Tables'!$D$2:$E$10,2, FALSE)</f>
        <v>Western Region</v>
      </c>
      <c r="U2831" t="str" cm="1">
        <f t="array" ref="U2831">_xlfn.IFS(CleanedData[[#This Row],[Purchase Amount]]&lt;500,"Low",
CleanedData[[#This Row],[Purchase Amount]]&lt;5000,"Medium",
TRUE,"High")</f>
        <v>Medium</v>
      </c>
      <c r="V2831" t="str">
        <f>TEXT(CleanedData[[#This Row],[Date]],"mmmm")</f>
        <v>March</v>
      </c>
      <c r="W2831" t="str">
        <f>"Q"&amp;ROUNDUP(MONTH(CleanedData[[#This Row],[Date]])/3,0)</f>
        <v>Q1</v>
      </c>
      <c r="X2831" t="str">
        <f>IF(CleanedData[[#This Row],[Purchase Amount]]&gt;=5000,"Yes","No")</f>
        <v>No</v>
      </c>
      <c r="Y2831">
        <f>IF(CleanedData[[#This Row],[Recommend]]="Yes",1,0)</f>
        <v>1</v>
      </c>
      <c r="Z2831" s="6">
        <f>CleanedData[[#This Row],[Purchase Amount]]*0.15</f>
        <v>361.995</v>
      </c>
      <c r="AA2831" s="6">
        <f>CleanedData[[#This Row],[Purchase Amount]]*1.15</f>
        <v>2775.2950000000001</v>
      </c>
    </row>
    <row r="2832" spans="1:27" x14ac:dyDescent="0.3">
      <c r="A2832">
        <v>3399</v>
      </c>
      <c r="B2832" t="s">
        <v>3057</v>
      </c>
      <c r="C2832" s="1">
        <v>45900</v>
      </c>
      <c r="D2832">
        <v>47</v>
      </c>
      <c r="E2832" t="s">
        <v>39</v>
      </c>
      <c r="F2832" t="s">
        <v>72</v>
      </c>
      <c r="G2832" t="s">
        <v>102</v>
      </c>
      <c r="H2832">
        <v>1</v>
      </c>
      <c r="I2832" t="s">
        <v>45</v>
      </c>
      <c r="J2832" t="s">
        <v>69</v>
      </c>
      <c r="K2832" t="s">
        <v>55</v>
      </c>
      <c r="L2832" t="s">
        <v>45</v>
      </c>
      <c r="M2832" t="s">
        <v>123</v>
      </c>
      <c r="N2832" t="s">
        <v>80</v>
      </c>
      <c r="O2832" t="s">
        <v>89</v>
      </c>
      <c r="P2832" t="s">
        <v>49</v>
      </c>
      <c r="Q2832" t="s">
        <v>93</v>
      </c>
      <c r="R2832" s="6">
        <f>_xlfn.XLOOKUP(CleanedData[[#This Row],[Product]],'02_Lookup_Tables'!$A$2:$A$126,'02_Lookup_Tables'!$B$2:$B$126)</f>
        <v>276.82</v>
      </c>
      <c r="S2832" t="str">
        <f>VLOOKUP(CleanedData[[#This Row],[Product]],'02_Lookup_Tables'!$H$2:$I$126,2,FALSE)</f>
        <v>Home &amp; Living</v>
      </c>
      <c r="T2832" t="str">
        <f>VLOOKUP(CleanedData[[#This Row],[Province]],'02_Lookup_Tables'!$D$2:$E$10,2, FALSE)</f>
        <v>Central Region</v>
      </c>
      <c r="U2832" t="str" cm="1">
        <f t="array" ref="U2832">_xlfn.IFS(CleanedData[[#This Row],[Purchase Amount]]&lt;500,"Low",
CleanedData[[#This Row],[Purchase Amount]]&lt;5000,"Medium",
TRUE,"High")</f>
        <v>Low</v>
      </c>
      <c r="V2832" t="str">
        <f>TEXT(CleanedData[[#This Row],[Date]],"mmmm")</f>
        <v>August</v>
      </c>
      <c r="W2832" t="str">
        <f>"Q"&amp;ROUNDUP(MONTH(CleanedData[[#This Row],[Date]])/3,0)</f>
        <v>Q3</v>
      </c>
      <c r="X2832" t="str">
        <f>IF(CleanedData[[#This Row],[Purchase Amount]]&gt;=5000,"Yes","No")</f>
        <v>No</v>
      </c>
      <c r="Y2832">
        <f>IF(CleanedData[[#This Row],[Recommend]]="Yes",1,0)</f>
        <v>1</v>
      </c>
      <c r="Z2832" s="6">
        <f>CleanedData[[#This Row],[Purchase Amount]]*0.15</f>
        <v>41.522999999999996</v>
      </c>
      <c r="AA2832" s="6">
        <f>CleanedData[[#This Row],[Purchase Amount]]*1.15</f>
        <v>318.34299999999996</v>
      </c>
    </row>
    <row r="2833" spans="1:27" x14ac:dyDescent="0.3">
      <c r="A2833">
        <v>3400</v>
      </c>
      <c r="B2833" t="s">
        <v>3058</v>
      </c>
      <c r="C2833" s="1">
        <v>45913</v>
      </c>
      <c r="E2833" t="s">
        <v>52</v>
      </c>
      <c r="F2833" t="s">
        <v>108</v>
      </c>
      <c r="G2833" t="s">
        <v>73</v>
      </c>
      <c r="H2833">
        <v>5</v>
      </c>
      <c r="I2833" t="s">
        <v>45</v>
      </c>
      <c r="J2833" t="s">
        <v>43</v>
      </c>
      <c r="K2833" t="s">
        <v>44</v>
      </c>
      <c r="L2833" t="s">
        <v>42</v>
      </c>
      <c r="N2833" t="s">
        <v>57</v>
      </c>
      <c r="O2833" t="s">
        <v>134</v>
      </c>
      <c r="P2833" t="s">
        <v>8646</v>
      </c>
      <c r="Q2833" t="s">
        <v>166</v>
      </c>
      <c r="R2833" s="6">
        <f>_xlfn.XLOOKUP(CleanedData[[#This Row],[Product]],'02_Lookup_Tables'!$A$2:$A$126,'02_Lookup_Tables'!$B$2:$B$126)</f>
        <v>84.23</v>
      </c>
      <c r="S2833" t="str">
        <f>VLOOKUP(CleanedData[[#This Row],[Product]],'02_Lookup_Tables'!$H$2:$I$126,2,FALSE)</f>
        <v>Food</v>
      </c>
      <c r="T2833" t="str">
        <f>VLOOKUP(CleanedData[[#This Row],[Province]],'02_Lookup_Tables'!$D$2:$E$10,2, FALSE)</f>
        <v>Gauteng Region</v>
      </c>
      <c r="U2833" t="str" cm="1">
        <f t="array" ref="U2833">_xlfn.IFS(CleanedData[[#This Row],[Purchase Amount]]&lt;500,"Low",
CleanedData[[#This Row],[Purchase Amount]]&lt;5000,"Medium",
TRUE,"High")</f>
        <v>Low</v>
      </c>
      <c r="V2833" t="str">
        <f>TEXT(CleanedData[[#This Row],[Date]],"mmmm")</f>
        <v>September</v>
      </c>
      <c r="W2833" t="str">
        <f>"Q"&amp;ROUNDUP(MONTH(CleanedData[[#This Row],[Date]])/3,0)</f>
        <v>Q3</v>
      </c>
      <c r="X2833" t="str">
        <f>IF(CleanedData[[#This Row],[Purchase Amount]]&gt;=5000,"Yes","No")</f>
        <v>No</v>
      </c>
      <c r="Y2833">
        <f>IF(CleanedData[[#This Row],[Recommend]]="Yes",1,0)</f>
        <v>1</v>
      </c>
      <c r="Z2833" s="6">
        <f>CleanedData[[#This Row],[Purchase Amount]]*0.15</f>
        <v>12.634500000000001</v>
      </c>
      <c r="AA2833" s="6">
        <f>CleanedData[[#This Row],[Purchase Amount]]*1.15</f>
        <v>96.864499999999992</v>
      </c>
    </row>
    <row r="2834" spans="1:27" x14ac:dyDescent="0.3">
      <c r="A2834">
        <v>3401</v>
      </c>
      <c r="B2834" t="s">
        <v>3059</v>
      </c>
      <c r="C2834" s="1">
        <v>45315</v>
      </c>
      <c r="D2834">
        <v>58</v>
      </c>
      <c r="E2834" t="s">
        <v>39</v>
      </c>
      <c r="F2834" t="s">
        <v>77</v>
      </c>
      <c r="G2834" t="s">
        <v>212</v>
      </c>
      <c r="H2834">
        <v>3</v>
      </c>
      <c r="I2834" t="s">
        <v>45</v>
      </c>
      <c r="J2834" t="s">
        <v>63</v>
      </c>
      <c r="K2834" t="s">
        <v>55</v>
      </c>
      <c r="L2834" t="s">
        <v>42</v>
      </c>
      <c r="M2834" t="s">
        <v>151</v>
      </c>
      <c r="N2834" t="s">
        <v>48</v>
      </c>
      <c r="O2834" t="s">
        <v>89</v>
      </c>
      <c r="P2834" t="s">
        <v>49</v>
      </c>
      <c r="Q2834" t="s">
        <v>50</v>
      </c>
      <c r="R2834" s="6">
        <f>_xlfn.XLOOKUP(CleanedData[[#This Row],[Product]],'02_Lookup_Tables'!$A$2:$A$126,'02_Lookup_Tables'!$B$2:$B$126)</f>
        <v>192.77</v>
      </c>
      <c r="S2834" t="str">
        <f>VLOOKUP(CleanedData[[#This Row],[Product]],'02_Lookup_Tables'!$H$2:$I$126,2,FALSE)</f>
        <v>Beauty &amp; Personal Care</v>
      </c>
      <c r="T2834" t="str">
        <f>VLOOKUP(CleanedData[[#This Row],[Province]],'02_Lookup_Tables'!$D$2:$E$10,2, FALSE)</f>
        <v>Central Region</v>
      </c>
      <c r="U2834" t="str" cm="1">
        <f t="array" ref="U2834">_xlfn.IFS(CleanedData[[#This Row],[Purchase Amount]]&lt;500,"Low",
CleanedData[[#This Row],[Purchase Amount]]&lt;5000,"Medium",
TRUE,"High")</f>
        <v>Low</v>
      </c>
      <c r="V2834" t="str">
        <f>TEXT(CleanedData[[#This Row],[Date]],"mmmm")</f>
        <v>January</v>
      </c>
      <c r="W2834" t="str">
        <f>"Q"&amp;ROUNDUP(MONTH(CleanedData[[#This Row],[Date]])/3,0)</f>
        <v>Q1</v>
      </c>
      <c r="X2834" t="str">
        <f>IF(CleanedData[[#This Row],[Purchase Amount]]&gt;=5000,"Yes","No")</f>
        <v>No</v>
      </c>
      <c r="Y2834">
        <f>IF(CleanedData[[#This Row],[Recommend]]="Yes",1,0)</f>
        <v>1</v>
      </c>
      <c r="Z2834" s="6">
        <f>CleanedData[[#This Row],[Purchase Amount]]*0.15</f>
        <v>28.915500000000002</v>
      </c>
      <c r="AA2834" s="6">
        <f>CleanedData[[#This Row],[Purchase Amount]]*1.15</f>
        <v>221.68549999999999</v>
      </c>
    </row>
    <row r="2835" spans="1:27" x14ac:dyDescent="0.3">
      <c r="A2835">
        <v>3402</v>
      </c>
      <c r="B2835" t="s">
        <v>3060</v>
      </c>
      <c r="C2835" s="1">
        <v>45544</v>
      </c>
      <c r="D2835">
        <v>58</v>
      </c>
      <c r="E2835" t="s">
        <v>60</v>
      </c>
      <c r="F2835" t="s">
        <v>77</v>
      </c>
      <c r="G2835" t="s">
        <v>976</v>
      </c>
      <c r="H2835">
        <v>3</v>
      </c>
      <c r="I2835" t="s">
        <v>42</v>
      </c>
      <c r="J2835" t="s">
        <v>63</v>
      </c>
      <c r="K2835" t="s">
        <v>44</v>
      </c>
      <c r="L2835" t="s">
        <v>42</v>
      </c>
      <c r="M2835" t="s">
        <v>208</v>
      </c>
      <c r="N2835" t="s">
        <v>48</v>
      </c>
      <c r="O2835" t="s">
        <v>89</v>
      </c>
      <c r="P2835" t="s">
        <v>49</v>
      </c>
      <c r="Q2835" t="s">
        <v>50</v>
      </c>
      <c r="R2835" s="6">
        <f>_xlfn.XLOOKUP(CleanedData[[#This Row],[Product]],'02_Lookup_Tables'!$A$2:$A$126,'02_Lookup_Tables'!$B$2:$B$126)</f>
        <v>412.16</v>
      </c>
      <c r="S2835" t="str">
        <f>VLOOKUP(CleanedData[[#This Row],[Product]],'02_Lookup_Tables'!$H$2:$I$126,2,FALSE)</f>
        <v>Apparel</v>
      </c>
      <c r="T2835" t="str">
        <f>VLOOKUP(CleanedData[[#This Row],[Province]],'02_Lookup_Tables'!$D$2:$E$10,2, FALSE)</f>
        <v>Central Region</v>
      </c>
      <c r="U2835" t="str" cm="1">
        <f t="array" ref="U2835">_xlfn.IFS(CleanedData[[#This Row],[Purchase Amount]]&lt;500,"Low",
CleanedData[[#This Row],[Purchase Amount]]&lt;5000,"Medium",
TRUE,"High")</f>
        <v>Low</v>
      </c>
      <c r="V2835" t="str">
        <f>TEXT(CleanedData[[#This Row],[Date]],"mmmm")</f>
        <v>September</v>
      </c>
      <c r="W2835" t="str">
        <f>"Q"&amp;ROUNDUP(MONTH(CleanedData[[#This Row],[Date]])/3,0)</f>
        <v>Q3</v>
      </c>
      <c r="X2835" t="str">
        <f>IF(CleanedData[[#This Row],[Purchase Amount]]&gt;=5000,"Yes","No")</f>
        <v>No</v>
      </c>
      <c r="Y2835">
        <f>IF(CleanedData[[#This Row],[Recommend]]="Yes",1,0)</f>
        <v>0</v>
      </c>
      <c r="Z2835" s="6">
        <f>CleanedData[[#This Row],[Purchase Amount]]*0.15</f>
        <v>61.823999999999998</v>
      </c>
      <c r="AA2835" s="6">
        <f>CleanedData[[#This Row],[Purchase Amount]]*1.15</f>
        <v>473.98399999999998</v>
      </c>
    </row>
    <row r="2836" spans="1:27" x14ac:dyDescent="0.3">
      <c r="A2836">
        <v>3404</v>
      </c>
      <c r="B2836" t="s">
        <v>3061</v>
      </c>
      <c r="C2836" s="1">
        <v>45803</v>
      </c>
      <c r="D2836">
        <v>24</v>
      </c>
      <c r="E2836" t="s">
        <v>39</v>
      </c>
      <c r="F2836" t="s">
        <v>83</v>
      </c>
      <c r="G2836" t="s">
        <v>139</v>
      </c>
      <c r="H2836">
        <v>3</v>
      </c>
      <c r="I2836" t="s">
        <v>45</v>
      </c>
      <c r="J2836" t="s">
        <v>43</v>
      </c>
      <c r="K2836" t="s">
        <v>64</v>
      </c>
      <c r="L2836" t="s">
        <v>42</v>
      </c>
      <c r="N2836" t="s">
        <v>48</v>
      </c>
      <c r="O2836" t="s">
        <v>134</v>
      </c>
      <c r="P2836" t="s">
        <v>8646</v>
      </c>
      <c r="Q2836" t="s">
        <v>66</v>
      </c>
      <c r="R2836" s="6">
        <f>_xlfn.XLOOKUP(CleanedData[[#This Row],[Product]],'02_Lookup_Tables'!$A$2:$A$126,'02_Lookup_Tables'!$B$2:$B$126)</f>
        <v>2340.5700000000002</v>
      </c>
      <c r="S2836" t="str">
        <f>VLOOKUP(CleanedData[[#This Row],[Product]],'02_Lookup_Tables'!$H$2:$I$126,2,FALSE)</f>
        <v>Apparel</v>
      </c>
      <c r="T2836" t="str">
        <f>VLOOKUP(CleanedData[[#This Row],[Province]],'02_Lookup_Tables'!$D$2:$E$10,2, FALSE)</f>
        <v>Western Region</v>
      </c>
      <c r="U2836" t="str" cm="1">
        <f t="array" ref="U2836">_xlfn.IFS(CleanedData[[#This Row],[Purchase Amount]]&lt;500,"Low",
CleanedData[[#This Row],[Purchase Amount]]&lt;5000,"Medium",
TRUE,"High")</f>
        <v>Medium</v>
      </c>
      <c r="V2836" t="str">
        <f>TEXT(CleanedData[[#This Row],[Date]],"mmmm")</f>
        <v>May</v>
      </c>
      <c r="W2836" t="str">
        <f>"Q"&amp;ROUNDUP(MONTH(CleanedData[[#This Row],[Date]])/3,0)</f>
        <v>Q2</v>
      </c>
      <c r="X2836" t="str">
        <f>IF(CleanedData[[#This Row],[Purchase Amount]]&gt;=5000,"Yes","No")</f>
        <v>No</v>
      </c>
      <c r="Y2836">
        <f>IF(CleanedData[[#This Row],[Recommend]]="Yes",1,0)</f>
        <v>1</v>
      </c>
      <c r="Z2836" s="6">
        <f>CleanedData[[#This Row],[Purchase Amount]]*0.15</f>
        <v>351.08550000000002</v>
      </c>
      <c r="AA2836" s="6">
        <f>CleanedData[[#This Row],[Purchase Amount]]*1.15</f>
        <v>2691.6554999999998</v>
      </c>
    </row>
    <row r="2837" spans="1:27" x14ac:dyDescent="0.3">
      <c r="A2837">
        <v>3405</v>
      </c>
      <c r="B2837" t="s">
        <v>3062</v>
      </c>
      <c r="C2837" s="1">
        <v>45419</v>
      </c>
      <c r="D2837">
        <v>34</v>
      </c>
      <c r="E2837" t="s">
        <v>39</v>
      </c>
      <c r="F2837" t="s">
        <v>68</v>
      </c>
      <c r="G2837" t="s">
        <v>976</v>
      </c>
      <c r="H2837">
        <v>4</v>
      </c>
      <c r="I2837" t="s">
        <v>45</v>
      </c>
      <c r="J2837" t="s">
        <v>63</v>
      </c>
      <c r="K2837" t="s">
        <v>64</v>
      </c>
      <c r="L2837" t="s">
        <v>45</v>
      </c>
      <c r="M2837" t="s">
        <v>106</v>
      </c>
      <c r="N2837" t="s">
        <v>96</v>
      </c>
      <c r="O2837" t="s">
        <v>148</v>
      </c>
      <c r="P2837" t="s">
        <v>49</v>
      </c>
      <c r="Q2837" t="s">
        <v>58</v>
      </c>
      <c r="R2837" s="6">
        <f>_xlfn.XLOOKUP(CleanedData[[#This Row],[Product]],'02_Lookup_Tables'!$A$2:$A$126,'02_Lookup_Tables'!$B$2:$B$126)</f>
        <v>412.16</v>
      </c>
      <c r="S2837" t="str">
        <f>VLOOKUP(CleanedData[[#This Row],[Product]],'02_Lookup_Tables'!$H$2:$I$126,2,FALSE)</f>
        <v>Apparel</v>
      </c>
      <c r="T2837" t="str">
        <f>VLOOKUP(CleanedData[[#This Row],[Province]],'02_Lookup_Tables'!$D$2:$E$10,2, FALSE)</f>
        <v>Northern Region</v>
      </c>
      <c r="U2837" t="str" cm="1">
        <f t="array" ref="U2837">_xlfn.IFS(CleanedData[[#This Row],[Purchase Amount]]&lt;500,"Low",
CleanedData[[#This Row],[Purchase Amount]]&lt;5000,"Medium",
TRUE,"High")</f>
        <v>Low</v>
      </c>
      <c r="V2837" t="str">
        <f>TEXT(CleanedData[[#This Row],[Date]],"mmmm")</f>
        <v>May</v>
      </c>
      <c r="W2837" t="str">
        <f>"Q"&amp;ROUNDUP(MONTH(CleanedData[[#This Row],[Date]])/3,0)</f>
        <v>Q2</v>
      </c>
      <c r="X2837" t="str">
        <f>IF(CleanedData[[#This Row],[Purchase Amount]]&gt;=5000,"Yes","No")</f>
        <v>No</v>
      </c>
      <c r="Y2837">
        <f>IF(CleanedData[[#This Row],[Recommend]]="Yes",1,0)</f>
        <v>1</v>
      </c>
      <c r="Z2837" s="6">
        <f>CleanedData[[#This Row],[Purchase Amount]]*0.15</f>
        <v>61.823999999999998</v>
      </c>
      <c r="AA2837" s="6">
        <f>CleanedData[[#This Row],[Purchase Amount]]*1.15</f>
        <v>473.98399999999998</v>
      </c>
    </row>
    <row r="2838" spans="1:27" x14ac:dyDescent="0.3">
      <c r="A2838">
        <v>3406</v>
      </c>
      <c r="B2838" t="s">
        <v>3063</v>
      </c>
      <c r="C2838" s="1">
        <v>45548</v>
      </c>
      <c r="D2838">
        <v>45</v>
      </c>
      <c r="E2838" t="s">
        <v>52</v>
      </c>
      <c r="F2838" t="s">
        <v>72</v>
      </c>
      <c r="G2838" t="s">
        <v>266</v>
      </c>
      <c r="H2838">
        <v>5</v>
      </c>
      <c r="I2838" t="s">
        <v>45</v>
      </c>
      <c r="J2838" t="s">
        <v>63</v>
      </c>
      <c r="K2838" t="s">
        <v>55</v>
      </c>
      <c r="L2838" t="s">
        <v>45</v>
      </c>
      <c r="M2838" t="s">
        <v>180</v>
      </c>
      <c r="N2838" t="s">
        <v>57</v>
      </c>
      <c r="O2838" t="s">
        <v>89</v>
      </c>
      <c r="P2838" t="s">
        <v>70</v>
      </c>
      <c r="Q2838" t="s">
        <v>93</v>
      </c>
      <c r="R2838" s="6">
        <f>_xlfn.XLOOKUP(CleanedData[[#This Row],[Product]],'02_Lookup_Tables'!$A$2:$A$126,'02_Lookup_Tables'!$B$2:$B$126)</f>
        <v>2951.61</v>
      </c>
      <c r="S2838" t="str">
        <f>VLOOKUP(CleanedData[[#This Row],[Product]],'02_Lookup_Tables'!$H$2:$I$126,2,FALSE)</f>
        <v>Beauty &amp; Personal Care</v>
      </c>
      <c r="T2838" t="str">
        <f>VLOOKUP(CleanedData[[#This Row],[Province]],'02_Lookup_Tables'!$D$2:$E$10,2, FALSE)</f>
        <v>Central Region</v>
      </c>
      <c r="U2838" t="str" cm="1">
        <f t="array" ref="U2838">_xlfn.IFS(CleanedData[[#This Row],[Purchase Amount]]&lt;500,"Low",
CleanedData[[#This Row],[Purchase Amount]]&lt;5000,"Medium",
TRUE,"High")</f>
        <v>Medium</v>
      </c>
      <c r="V2838" t="str">
        <f>TEXT(CleanedData[[#This Row],[Date]],"mmmm")</f>
        <v>September</v>
      </c>
      <c r="W2838" t="str">
        <f>"Q"&amp;ROUNDUP(MONTH(CleanedData[[#This Row],[Date]])/3,0)</f>
        <v>Q3</v>
      </c>
      <c r="X2838" t="str">
        <f>IF(CleanedData[[#This Row],[Purchase Amount]]&gt;=5000,"Yes","No")</f>
        <v>No</v>
      </c>
      <c r="Y2838">
        <f>IF(CleanedData[[#This Row],[Recommend]]="Yes",1,0)</f>
        <v>1</v>
      </c>
      <c r="Z2838" s="6">
        <f>CleanedData[[#This Row],[Purchase Amount]]*0.15</f>
        <v>442.74150000000003</v>
      </c>
      <c r="AA2838" s="6">
        <f>CleanedData[[#This Row],[Purchase Amount]]*1.15</f>
        <v>3394.3514999999998</v>
      </c>
    </row>
    <row r="2839" spans="1:27" x14ac:dyDescent="0.3">
      <c r="A2839">
        <v>3407</v>
      </c>
      <c r="B2839" t="s">
        <v>3064</v>
      </c>
      <c r="C2839" s="1">
        <v>45583</v>
      </c>
      <c r="D2839">
        <v>47</v>
      </c>
      <c r="E2839" t="s">
        <v>52</v>
      </c>
      <c r="F2839" t="s">
        <v>130</v>
      </c>
      <c r="G2839" t="s">
        <v>266</v>
      </c>
      <c r="H2839">
        <v>5</v>
      </c>
      <c r="I2839" t="s">
        <v>42</v>
      </c>
      <c r="J2839" t="s">
        <v>74</v>
      </c>
      <c r="K2839" t="s">
        <v>64</v>
      </c>
      <c r="L2839" t="s">
        <v>45</v>
      </c>
      <c r="M2839" t="s">
        <v>85</v>
      </c>
      <c r="N2839" t="s">
        <v>57</v>
      </c>
      <c r="O2839" t="s">
        <v>48</v>
      </c>
      <c r="P2839" t="s">
        <v>49</v>
      </c>
      <c r="Q2839" t="s">
        <v>93</v>
      </c>
      <c r="R2839" s="6">
        <f>_xlfn.XLOOKUP(CleanedData[[#This Row],[Product]],'02_Lookup_Tables'!$A$2:$A$126,'02_Lookup_Tables'!$B$2:$B$126)</f>
        <v>2951.61</v>
      </c>
      <c r="S2839" t="str">
        <f>VLOOKUP(CleanedData[[#This Row],[Product]],'02_Lookup_Tables'!$H$2:$I$126,2,FALSE)</f>
        <v>Beauty &amp; Personal Care</v>
      </c>
      <c r="T2839" t="str">
        <f>VLOOKUP(CleanedData[[#This Row],[Province]],'02_Lookup_Tables'!$D$2:$E$10,2, FALSE)</f>
        <v>Eastern Region</v>
      </c>
      <c r="U2839" t="str" cm="1">
        <f t="array" ref="U2839">_xlfn.IFS(CleanedData[[#This Row],[Purchase Amount]]&lt;500,"Low",
CleanedData[[#This Row],[Purchase Amount]]&lt;5000,"Medium",
TRUE,"High")</f>
        <v>Medium</v>
      </c>
      <c r="V2839" t="str">
        <f>TEXT(CleanedData[[#This Row],[Date]],"mmmm")</f>
        <v>October</v>
      </c>
      <c r="W2839" t="str">
        <f>"Q"&amp;ROUNDUP(MONTH(CleanedData[[#This Row],[Date]])/3,0)</f>
        <v>Q4</v>
      </c>
      <c r="X2839" t="str">
        <f>IF(CleanedData[[#This Row],[Purchase Amount]]&gt;=5000,"Yes","No")</f>
        <v>No</v>
      </c>
      <c r="Y2839">
        <f>IF(CleanedData[[#This Row],[Recommend]]="Yes",1,0)</f>
        <v>0</v>
      </c>
      <c r="Z2839" s="6">
        <f>CleanedData[[#This Row],[Purchase Amount]]*0.15</f>
        <v>442.74150000000003</v>
      </c>
      <c r="AA2839" s="6">
        <f>CleanedData[[#This Row],[Purchase Amount]]*1.15</f>
        <v>3394.3514999999998</v>
      </c>
    </row>
    <row r="2840" spans="1:27" x14ac:dyDescent="0.3">
      <c r="A2840">
        <v>3408</v>
      </c>
      <c r="B2840" t="s">
        <v>3065</v>
      </c>
      <c r="C2840" s="1">
        <v>45392</v>
      </c>
      <c r="D2840">
        <v>40</v>
      </c>
      <c r="E2840" t="s">
        <v>52</v>
      </c>
      <c r="F2840" t="s">
        <v>77</v>
      </c>
      <c r="G2840" t="s">
        <v>162</v>
      </c>
      <c r="H2840">
        <v>3</v>
      </c>
      <c r="I2840" t="s">
        <v>42</v>
      </c>
      <c r="J2840" t="s">
        <v>69</v>
      </c>
      <c r="K2840" t="s">
        <v>44</v>
      </c>
      <c r="L2840" t="s">
        <v>45</v>
      </c>
      <c r="M2840" t="s">
        <v>184</v>
      </c>
      <c r="N2840" t="s">
        <v>48</v>
      </c>
      <c r="O2840" t="s">
        <v>148</v>
      </c>
      <c r="P2840" t="s">
        <v>49</v>
      </c>
      <c r="Q2840" t="s">
        <v>81</v>
      </c>
      <c r="R2840" s="6">
        <f>_xlfn.XLOOKUP(CleanedData[[#This Row],[Product]],'02_Lookup_Tables'!$A$2:$A$126,'02_Lookup_Tables'!$B$2:$B$126)</f>
        <v>3086.4</v>
      </c>
      <c r="S2840" t="str">
        <f>VLOOKUP(CleanedData[[#This Row],[Product]],'02_Lookup_Tables'!$H$2:$I$126,2,FALSE)</f>
        <v>Home &amp; Living</v>
      </c>
      <c r="T2840" t="str">
        <f>VLOOKUP(CleanedData[[#This Row],[Province]],'02_Lookup_Tables'!$D$2:$E$10,2, FALSE)</f>
        <v>Central Region</v>
      </c>
      <c r="U2840" t="str" cm="1">
        <f t="array" ref="U2840">_xlfn.IFS(CleanedData[[#This Row],[Purchase Amount]]&lt;500,"Low",
CleanedData[[#This Row],[Purchase Amount]]&lt;5000,"Medium",
TRUE,"High")</f>
        <v>Medium</v>
      </c>
      <c r="V2840" t="str">
        <f>TEXT(CleanedData[[#This Row],[Date]],"mmmm")</f>
        <v>April</v>
      </c>
      <c r="W2840" t="str">
        <f>"Q"&amp;ROUNDUP(MONTH(CleanedData[[#This Row],[Date]])/3,0)</f>
        <v>Q2</v>
      </c>
      <c r="X2840" t="str">
        <f>IF(CleanedData[[#This Row],[Purchase Amount]]&gt;=5000,"Yes","No")</f>
        <v>No</v>
      </c>
      <c r="Y2840">
        <f>IF(CleanedData[[#This Row],[Recommend]]="Yes",1,0)</f>
        <v>0</v>
      </c>
      <c r="Z2840" s="6">
        <f>CleanedData[[#This Row],[Purchase Amount]]*0.15</f>
        <v>462.96</v>
      </c>
      <c r="AA2840" s="6">
        <f>CleanedData[[#This Row],[Purchase Amount]]*1.15</f>
        <v>3549.3599999999997</v>
      </c>
    </row>
    <row r="2841" spans="1:27" x14ac:dyDescent="0.3">
      <c r="A2841">
        <v>3409</v>
      </c>
      <c r="B2841" t="s">
        <v>3066</v>
      </c>
      <c r="C2841" s="1">
        <v>45886</v>
      </c>
      <c r="E2841" t="s">
        <v>52</v>
      </c>
      <c r="F2841" t="s">
        <v>40</v>
      </c>
      <c r="G2841" t="s">
        <v>198</v>
      </c>
      <c r="H2841">
        <v>5</v>
      </c>
      <c r="I2841" t="s">
        <v>45</v>
      </c>
      <c r="J2841" t="s">
        <v>43</v>
      </c>
      <c r="K2841" t="s">
        <v>55</v>
      </c>
      <c r="L2841" t="s">
        <v>45</v>
      </c>
      <c r="M2841" t="s">
        <v>100</v>
      </c>
      <c r="N2841" t="s">
        <v>57</v>
      </c>
      <c r="O2841" t="s">
        <v>48</v>
      </c>
      <c r="P2841" t="s">
        <v>49</v>
      </c>
      <c r="Q2841" t="s">
        <v>166</v>
      </c>
      <c r="R2841" s="6">
        <f>_xlfn.XLOOKUP(CleanedData[[#This Row],[Product]],'02_Lookup_Tables'!$A$2:$A$126,'02_Lookup_Tables'!$B$2:$B$126)</f>
        <v>2099.4</v>
      </c>
      <c r="S2841" t="str">
        <f>VLOOKUP(CleanedData[[#This Row],[Product]],'02_Lookup_Tables'!$H$2:$I$126,2,FALSE)</f>
        <v>Sports &amp; Outdoors</v>
      </c>
      <c r="T2841" t="str">
        <f>VLOOKUP(CleanedData[[#This Row],[Province]],'02_Lookup_Tables'!$D$2:$E$10,2, FALSE)</f>
        <v>Northern Region</v>
      </c>
      <c r="U2841" t="str" cm="1">
        <f t="array" ref="U2841">_xlfn.IFS(CleanedData[[#This Row],[Purchase Amount]]&lt;500,"Low",
CleanedData[[#This Row],[Purchase Amount]]&lt;5000,"Medium",
TRUE,"High")</f>
        <v>Medium</v>
      </c>
      <c r="V2841" t="str">
        <f>TEXT(CleanedData[[#This Row],[Date]],"mmmm")</f>
        <v>August</v>
      </c>
      <c r="W2841" t="str">
        <f>"Q"&amp;ROUNDUP(MONTH(CleanedData[[#This Row],[Date]])/3,0)</f>
        <v>Q3</v>
      </c>
      <c r="X2841" t="str">
        <f>IF(CleanedData[[#This Row],[Purchase Amount]]&gt;=5000,"Yes","No")</f>
        <v>No</v>
      </c>
      <c r="Y2841">
        <f>IF(CleanedData[[#This Row],[Recommend]]="Yes",1,0)</f>
        <v>1</v>
      </c>
      <c r="Z2841" s="6">
        <f>CleanedData[[#This Row],[Purchase Amount]]*0.15</f>
        <v>314.91000000000003</v>
      </c>
      <c r="AA2841" s="6">
        <f>CleanedData[[#This Row],[Purchase Amount]]*1.15</f>
        <v>2414.31</v>
      </c>
    </row>
    <row r="2842" spans="1:27" x14ac:dyDescent="0.3">
      <c r="A2842">
        <v>3410</v>
      </c>
      <c r="B2842" t="s">
        <v>3067</v>
      </c>
      <c r="C2842" s="1">
        <v>45677</v>
      </c>
      <c r="D2842">
        <v>79</v>
      </c>
      <c r="E2842" t="s">
        <v>39</v>
      </c>
      <c r="F2842" t="s">
        <v>125</v>
      </c>
      <c r="G2842" t="s">
        <v>122</v>
      </c>
      <c r="H2842">
        <v>5</v>
      </c>
      <c r="I2842" t="s">
        <v>42</v>
      </c>
      <c r="J2842" t="s">
        <v>74</v>
      </c>
      <c r="K2842" t="s">
        <v>64</v>
      </c>
      <c r="L2842" t="s">
        <v>42</v>
      </c>
      <c r="M2842" t="s">
        <v>79</v>
      </c>
      <c r="N2842" t="s">
        <v>57</v>
      </c>
      <c r="O2842" t="s">
        <v>89</v>
      </c>
      <c r="P2842" t="s">
        <v>70</v>
      </c>
      <c r="Q2842" t="s">
        <v>97</v>
      </c>
      <c r="R2842" s="6">
        <f>_xlfn.XLOOKUP(CleanedData[[#This Row],[Product]],'02_Lookup_Tables'!$A$2:$A$126,'02_Lookup_Tables'!$B$2:$B$126)</f>
        <v>1712.08</v>
      </c>
      <c r="S2842" t="str">
        <f>VLOOKUP(CleanedData[[#This Row],[Product]],'02_Lookup_Tables'!$H$2:$I$126,2,FALSE)</f>
        <v>Home &amp; Living</v>
      </c>
      <c r="T2842" t="str">
        <f>VLOOKUP(CleanedData[[#This Row],[Province]],'02_Lookup_Tables'!$D$2:$E$10,2, FALSE)</f>
        <v>Western Region</v>
      </c>
      <c r="U2842" t="str" cm="1">
        <f t="array" ref="U2842">_xlfn.IFS(CleanedData[[#This Row],[Purchase Amount]]&lt;500,"Low",
CleanedData[[#This Row],[Purchase Amount]]&lt;5000,"Medium",
TRUE,"High")</f>
        <v>Medium</v>
      </c>
      <c r="V2842" t="str">
        <f>TEXT(CleanedData[[#This Row],[Date]],"mmmm")</f>
        <v>January</v>
      </c>
      <c r="W2842" t="str">
        <f>"Q"&amp;ROUNDUP(MONTH(CleanedData[[#This Row],[Date]])/3,0)</f>
        <v>Q1</v>
      </c>
      <c r="X2842" t="str">
        <f>IF(CleanedData[[#This Row],[Purchase Amount]]&gt;=5000,"Yes","No")</f>
        <v>No</v>
      </c>
      <c r="Y2842">
        <f>IF(CleanedData[[#This Row],[Recommend]]="Yes",1,0)</f>
        <v>0</v>
      </c>
      <c r="Z2842" s="6">
        <f>CleanedData[[#This Row],[Purchase Amount]]*0.15</f>
        <v>256.81199999999995</v>
      </c>
      <c r="AA2842" s="6">
        <f>CleanedData[[#This Row],[Purchase Amount]]*1.15</f>
        <v>1968.8919999999998</v>
      </c>
    </row>
    <row r="2843" spans="1:27" x14ac:dyDescent="0.3">
      <c r="A2843">
        <v>3414</v>
      </c>
      <c r="B2843" t="s">
        <v>3068</v>
      </c>
      <c r="C2843" s="1">
        <v>45969</v>
      </c>
      <c r="D2843">
        <v>80</v>
      </c>
      <c r="E2843" t="s">
        <v>52</v>
      </c>
      <c r="F2843" t="s">
        <v>72</v>
      </c>
      <c r="G2843" t="s">
        <v>266</v>
      </c>
      <c r="H2843">
        <v>5</v>
      </c>
      <c r="I2843" t="s">
        <v>45</v>
      </c>
      <c r="J2843" t="s">
        <v>43</v>
      </c>
      <c r="K2843" t="s">
        <v>44</v>
      </c>
      <c r="L2843" t="s">
        <v>45</v>
      </c>
      <c r="M2843" t="s">
        <v>100</v>
      </c>
      <c r="N2843" t="s">
        <v>57</v>
      </c>
      <c r="O2843" t="s">
        <v>48</v>
      </c>
      <c r="P2843" t="s">
        <v>49</v>
      </c>
      <c r="Q2843" t="s">
        <v>97</v>
      </c>
      <c r="R2843" s="6">
        <f>_xlfn.XLOOKUP(CleanedData[[#This Row],[Product]],'02_Lookup_Tables'!$A$2:$A$126,'02_Lookup_Tables'!$B$2:$B$126)</f>
        <v>2951.61</v>
      </c>
      <c r="S2843" t="str">
        <f>VLOOKUP(CleanedData[[#This Row],[Product]],'02_Lookup_Tables'!$H$2:$I$126,2,FALSE)</f>
        <v>Beauty &amp; Personal Care</v>
      </c>
      <c r="T2843" t="str">
        <f>VLOOKUP(CleanedData[[#This Row],[Province]],'02_Lookup_Tables'!$D$2:$E$10,2, FALSE)</f>
        <v>Central Region</v>
      </c>
      <c r="U2843" t="str" cm="1">
        <f t="array" ref="U2843">_xlfn.IFS(CleanedData[[#This Row],[Purchase Amount]]&lt;500,"Low",
CleanedData[[#This Row],[Purchase Amount]]&lt;5000,"Medium",
TRUE,"High")</f>
        <v>Medium</v>
      </c>
      <c r="V2843" t="str">
        <f>TEXT(CleanedData[[#This Row],[Date]],"mmmm")</f>
        <v>November</v>
      </c>
      <c r="W2843" t="str">
        <f>"Q"&amp;ROUNDUP(MONTH(CleanedData[[#This Row],[Date]])/3,0)</f>
        <v>Q4</v>
      </c>
      <c r="X2843" t="str">
        <f>IF(CleanedData[[#This Row],[Purchase Amount]]&gt;=5000,"Yes","No")</f>
        <v>No</v>
      </c>
      <c r="Y2843">
        <f>IF(CleanedData[[#This Row],[Recommend]]="Yes",1,0)</f>
        <v>1</v>
      </c>
      <c r="Z2843" s="6">
        <f>CleanedData[[#This Row],[Purchase Amount]]*0.15</f>
        <v>442.74150000000003</v>
      </c>
      <c r="AA2843" s="6">
        <f>CleanedData[[#This Row],[Purchase Amount]]*1.15</f>
        <v>3394.3514999999998</v>
      </c>
    </row>
    <row r="2844" spans="1:27" x14ac:dyDescent="0.3">
      <c r="A2844">
        <v>3415</v>
      </c>
      <c r="B2844" t="s">
        <v>3069</v>
      </c>
      <c r="C2844" s="1">
        <v>45489</v>
      </c>
      <c r="D2844">
        <v>36</v>
      </c>
      <c r="E2844" t="s">
        <v>52</v>
      </c>
      <c r="F2844" t="s">
        <v>68</v>
      </c>
      <c r="G2844" t="s">
        <v>976</v>
      </c>
      <c r="H2844">
        <v>4</v>
      </c>
      <c r="I2844" t="s">
        <v>45</v>
      </c>
      <c r="J2844" t="s">
        <v>63</v>
      </c>
      <c r="K2844" t="s">
        <v>55</v>
      </c>
      <c r="L2844" t="s">
        <v>45</v>
      </c>
      <c r="M2844" t="s">
        <v>208</v>
      </c>
      <c r="N2844" t="s">
        <v>96</v>
      </c>
      <c r="O2844" t="s">
        <v>89</v>
      </c>
      <c r="P2844" t="s">
        <v>70</v>
      </c>
      <c r="Q2844" t="s">
        <v>81</v>
      </c>
      <c r="R2844" s="6">
        <f>_xlfn.XLOOKUP(CleanedData[[#This Row],[Product]],'02_Lookup_Tables'!$A$2:$A$126,'02_Lookup_Tables'!$B$2:$B$126)</f>
        <v>412.16</v>
      </c>
      <c r="S2844" t="str">
        <f>VLOOKUP(CleanedData[[#This Row],[Product]],'02_Lookup_Tables'!$H$2:$I$126,2,FALSE)</f>
        <v>Apparel</v>
      </c>
      <c r="T2844" t="str">
        <f>VLOOKUP(CleanedData[[#This Row],[Province]],'02_Lookup_Tables'!$D$2:$E$10,2, FALSE)</f>
        <v>Northern Region</v>
      </c>
      <c r="U2844" t="str" cm="1">
        <f t="array" ref="U2844">_xlfn.IFS(CleanedData[[#This Row],[Purchase Amount]]&lt;500,"Low",
CleanedData[[#This Row],[Purchase Amount]]&lt;5000,"Medium",
TRUE,"High")</f>
        <v>Low</v>
      </c>
      <c r="V2844" t="str">
        <f>TEXT(CleanedData[[#This Row],[Date]],"mmmm")</f>
        <v>July</v>
      </c>
      <c r="W2844" t="str">
        <f>"Q"&amp;ROUNDUP(MONTH(CleanedData[[#This Row],[Date]])/3,0)</f>
        <v>Q3</v>
      </c>
      <c r="X2844" t="str">
        <f>IF(CleanedData[[#This Row],[Purchase Amount]]&gt;=5000,"Yes","No")</f>
        <v>No</v>
      </c>
      <c r="Y2844">
        <f>IF(CleanedData[[#This Row],[Recommend]]="Yes",1,0)</f>
        <v>1</v>
      </c>
      <c r="Z2844" s="6">
        <f>CleanedData[[#This Row],[Purchase Amount]]*0.15</f>
        <v>61.823999999999998</v>
      </c>
      <c r="AA2844" s="6">
        <f>CleanedData[[#This Row],[Purchase Amount]]*1.15</f>
        <v>473.98399999999998</v>
      </c>
    </row>
    <row r="2845" spans="1:27" x14ac:dyDescent="0.3">
      <c r="A2845">
        <v>3416</v>
      </c>
      <c r="B2845" t="s">
        <v>3070</v>
      </c>
      <c r="C2845" s="1">
        <v>45331</v>
      </c>
      <c r="D2845">
        <v>80</v>
      </c>
      <c r="E2845" t="s">
        <v>60</v>
      </c>
      <c r="F2845" t="s">
        <v>108</v>
      </c>
      <c r="G2845" t="s">
        <v>417</v>
      </c>
      <c r="H2845">
        <v>3</v>
      </c>
      <c r="I2845" t="s">
        <v>45</v>
      </c>
      <c r="J2845" t="s">
        <v>63</v>
      </c>
      <c r="K2845" t="s">
        <v>44</v>
      </c>
      <c r="L2845" t="s">
        <v>42</v>
      </c>
      <c r="M2845" t="s">
        <v>180</v>
      </c>
      <c r="N2845" t="s">
        <v>48</v>
      </c>
      <c r="O2845" t="s">
        <v>89</v>
      </c>
      <c r="P2845" t="s">
        <v>49</v>
      </c>
      <c r="Q2845" t="s">
        <v>97</v>
      </c>
      <c r="R2845" s="6">
        <f>_xlfn.XLOOKUP(CleanedData[[#This Row],[Product]],'02_Lookup_Tables'!$A$2:$A$126,'02_Lookup_Tables'!$B$2:$B$126)</f>
        <v>274.49</v>
      </c>
      <c r="S2845" t="str">
        <f>VLOOKUP(CleanedData[[#This Row],[Product]],'02_Lookup_Tables'!$H$2:$I$126,2,FALSE)</f>
        <v>Beauty &amp; Personal Care</v>
      </c>
      <c r="T2845" t="str">
        <f>VLOOKUP(CleanedData[[#This Row],[Province]],'02_Lookup_Tables'!$D$2:$E$10,2, FALSE)</f>
        <v>Gauteng Region</v>
      </c>
      <c r="U2845" t="str" cm="1">
        <f t="array" ref="U2845">_xlfn.IFS(CleanedData[[#This Row],[Purchase Amount]]&lt;500,"Low",
CleanedData[[#This Row],[Purchase Amount]]&lt;5000,"Medium",
TRUE,"High")</f>
        <v>Low</v>
      </c>
      <c r="V2845" t="str">
        <f>TEXT(CleanedData[[#This Row],[Date]],"mmmm")</f>
        <v>February</v>
      </c>
      <c r="W2845" t="str">
        <f>"Q"&amp;ROUNDUP(MONTH(CleanedData[[#This Row],[Date]])/3,0)</f>
        <v>Q1</v>
      </c>
      <c r="X2845" t="str">
        <f>IF(CleanedData[[#This Row],[Purchase Amount]]&gt;=5000,"Yes","No")</f>
        <v>No</v>
      </c>
      <c r="Y2845">
        <f>IF(CleanedData[[#This Row],[Recommend]]="Yes",1,0)</f>
        <v>1</v>
      </c>
      <c r="Z2845" s="6">
        <f>CleanedData[[#This Row],[Purchase Amount]]*0.15</f>
        <v>41.173499999999997</v>
      </c>
      <c r="AA2845" s="6">
        <f>CleanedData[[#This Row],[Purchase Amount]]*1.15</f>
        <v>315.6635</v>
      </c>
    </row>
    <row r="2846" spans="1:27" x14ac:dyDescent="0.3">
      <c r="A2846">
        <v>3417</v>
      </c>
      <c r="B2846" t="s">
        <v>3071</v>
      </c>
      <c r="C2846" s="1">
        <v>45293</v>
      </c>
      <c r="D2846">
        <v>71</v>
      </c>
      <c r="E2846" t="s">
        <v>52</v>
      </c>
      <c r="F2846" t="s">
        <v>108</v>
      </c>
      <c r="G2846" t="s">
        <v>53</v>
      </c>
      <c r="H2846">
        <v>4</v>
      </c>
      <c r="I2846" t="s">
        <v>45</v>
      </c>
      <c r="J2846" t="s">
        <v>54</v>
      </c>
      <c r="K2846" t="s">
        <v>55</v>
      </c>
      <c r="L2846" t="s">
        <v>42</v>
      </c>
      <c r="M2846" t="s">
        <v>196</v>
      </c>
      <c r="N2846" t="s">
        <v>96</v>
      </c>
      <c r="O2846" t="s">
        <v>89</v>
      </c>
      <c r="P2846" t="s">
        <v>70</v>
      </c>
      <c r="Q2846" t="s">
        <v>97</v>
      </c>
      <c r="R2846" s="6">
        <f>_xlfn.XLOOKUP(CleanedData[[#This Row],[Product]],'02_Lookup_Tables'!$A$2:$A$126,'02_Lookup_Tables'!$B$2:$B$126)</f>
        <v>444.38</v>
      </c>
      <c r="S2846" t="str">
        <f>VLOOKUP(CleanedData[[#This Row],[Product]],'02_Lookup_Tables'!$H$2:$I$126,2,FALSE)</f>
        <v>Beauty &amp; Personal Care</v>
      </c>
      <c r="T2846" t="str">
        <f>VLOOKUP(CleanedData[[#This Row],[Province]],'02_Lookup_Tables'!$D$2:$E$10,2, FALSE)</f>
        <v>Gauteng Region</v>
      </c>
      <c r="U2846" t="str" cm="1">
        <f t="array" ref="U2846">_xlfn.IFS(CleanedData[[#This Row],[Purchase Amount]]&lt;500,"Low",
CleanedData[[#This Row],[Purchase Amount]]&lt;5000,"Medium",
TRUE,"High")</f>
        <v>Low</v>
      </c>
      <c r="V2846" t="str">
        <f>TEXT(CleanedData[[#This Row],[Date]],"mmmm")</f>
        <v>January</v>
      </c>
      <c r="W2846" t="str">
        <f>"Q"&amp;ROUNDUP(MONTH(CleanedData[[#This Row],[Date]])/3,0)</f>
        <v>Q1</v>
      </c>
      <c r="X2846" t="str">
        <f>IF(CleanedData[[#This Row],[Purchase Amount]]&gt;=5000,"Yes","No")</f>
        <v>No</v>
      </c>
      <c r="Y2846">
        <f>IF(CleanedData[[#This Row],[Recommend]]="Yes",1,0)</f>
        <v>1</v>
      </c>
      <c r="Z2846" s="6">
        <f>CleanedData[[#This Row],[Purchase Amount]]*0.15</f>
        <v>66.656999999999996</v>
      </c>
      <c r="AA2846" s="6">
        <f>CleanedData[[#This Row],[Purchase Amount]]*1.15</f>
        <v>511.03699999999998</v>
      </c>
    </row>
    <row r="2847" spans="1:27" x14ac:dyDescent="0.3">
      <c r="A2847">
        <v>3418</v>
      </c>
      <c r="B2847" t="s">
        <v>3072</v>
      </c>
      <c r="C2847" s="1">
        <v>45520</v>
      </c>
      <c r="D2847">
        <v>44</v>
      </c>
      <c r="E2847" t="s">
        <v>60</v>
      </c>
      <c r="F2847" t="s">
        <v>68</v>
      </c>
      <c r="G2847" t="s">
        <v>62</v>
      </c>
      <c r="H2847">
        <v>4</v>
      </c>
      <c r="I2847" t="s">
        <v>45</v>
      </c>
      <c r="J2847" t="s">
        <v>69</v>
      </c>
      <c r="K2847" t="s">
        <v>55</v>
      </c>
      <c r="L2847" t="s">
        <v>42</v>
      </c>
      <c r="M2847" t="s">
        <v>112</v>
      </c>
      <c r="N2847" t="s">
        <v>96</v>
      </c>
      <c r="O2847" t="s">
        <v>48</v>
      </c>
      <c r="P2847" t="s">
        <v>49</v>
      </c>
      <c r="Q2847" t="s">
        <v>81</v>
      </c>
      <c r="R2847" s="6">
        <f>_xlfn.XLOOKUP(CleanedData[[#This Row],[Product]],'02_Lookup_Tables'!$A$2:$A$126,'02_Lookup_Tables'!$B$2:$B$126)</f>
        <v>230.14</v>
      </c>
      <c r="S2847" t="str">
        <f>VLOOKUP(CleanedData[[#This Row],[Product]],'02_Lookup_Tables'!$H$2:$I$126,2,FALSE)</f>
        <v>Sports &amp; Outdoors</v>
      </c>
      <c r="T2847" t="str">
        <f>VLOOKUP(CleanedData[[#This Row],[Province]],'02_Lookup_Tables'!$D$2:$E$10,2, FALSE)</f>
        <v>Northern Region</v>
      </c>
      <c r="U2847" t="str" cm="1">
        <f t="array" ref="U2847">_xlfn.IFS(CleanedData[[#This Row],[Purchase Amount]]&lt;500,"Low",
CleanedData[[#This Row],[Purchase Amount]]&lt;5000,"Medium",
TRUE,"High")</f>
        <v>Low</v>
      </c>
      <c r="V2847" t="str">
        <f>TEXT(CleanedData[[#This Row],[Date]],"mmmm")</f>
        <v>August</v>
      </c>
      <c r="W2847" t="str">
        <f>"Q"&amp;ROUNDUP(MONTH(CleanedData[[#This Row],[Date]])/3,0)</f>
        <v>Q3</v>
      </c>
      <c r="X2847" t="str">
        <f>IF(CleanedData[[#This Row],[Purchase Amount]]&gt;=5000,"Yes","No")</f>
        <v>No</v>
      </c>
      <c r="Y2847">
        <f>IF(CleanedData[[#This Row],[Recommend]]="Yes",1,0)</f>
        <v>1</v>
      </c>
      <c r="Z2847" s="6">
        <f>CleanedData[[#This Row],[Purchase Amount]]*0.15</f>
        <v>34.520999999999994</v>
      </c>
      <c r="AA2847" s="6">
        <f>CleanedData[[#This Row],[Purchase Amount]]*1.15</f>
        <v>264.66099999999994</v>
      </c>
    </row>
    <row r="2848" spans="1:27" x14ac:dyDescent="0.3">
      <c r="A2848">
        <v>3419</v>
      </c>
      <c r="B2848" t="s">
        <v>3073</v>
      </c>
      <c r="C2848" s="1">
        <v>45865</v>
      </c>
      <c r="D2848">
        <v>60</v>
      </c>
      <c r="E2848" t="s">
        <v>60</v>
      </c>
      <c r="F2848" t="s">
        <v>61</v>
      </c>
      <c r="G2848" t="s">
        <v>372</v>
      </c>
      <c r="H2848">
        <v>2</v>
      </c>
      <c r="I2848" t="s">
        <v>45</v>
      </c>
      <c r="J2848" t="s">
        <v>63</v>
      </c>
      <c r="K2848" t="s">
        <v>44</v>
      </c>
      <c r="L2848" t="s">
        <v>42</v>
      </c>
      <c r="M2848" t="s">
        <v>156</v>
      </c>
      <c r="N2848" t="s">
        <v>47</v>
      </c>
      <c r="O2848" t="s">
        <v>148</v>
      </c>
      <c r="P2848" t="s">
        <v>70</v>
      </c>
      <c r="Q2848" t="s">
        <v>50</v>
      </c>
      <c r="R2848" s="6">
        <f>_xlfn.XLOOKUP(CleanedData[[#This Row],[Product]],'02_Lookup_Tables'!$A$2:$A$126,'02_Lookup_Tables'!$B$2:$B$126)</f>
        <v>944.78</v>
      </c>
      <c r="S2848" t="str">
        <f>VLOOKUP(CleanedData[[#This Row],[Product]],'02_Lookup_Tables'!$H$2:$I$126,2,FALSE)</f>
        <v>Electronics</v>
      </c>
      <c r="T2848" t="str">
        <f>VLOOKUP(CleanedData[[#This Row],[Province]],'02_Lookup_Tables'!$D$2:$E$10,2, FALSE)</f>
        <v>Southern Region</v>
      </c>
      <c r="U2848" t="str" cm="1">
        <f t="array" ref="U2848">_xlfn.IFS(CleanedData[[#This Row],[Purchase Amount]]&lt;500,"Low",
CleanedData[[#This Row],[Purchase Amount]]&lt;5000,"Medium",
TRUE,"High")</f>
        <v>Medium</v>
      </c>
      <c r="V2848" t="str">
        <f>TEXT(CleanedData[[#This Row],[Date]],"mmmm")</f>
        <v>July</v>
      </c>
      <c r="W2848" t="str">
        <f>"Q"&amp;ROUNDUP(MONTH(CleanedData[[#This Row],[Date]])/3,0)</f>
        <v>Q3</v>
      </c>
      <c r="X2848" t="str">
        <f>IF(CleanedData[[#This Row],[Purchase Amount]]&gt;=5000,"Yes","No")</f>
        <v>No</v>
      </c>
      <c r="Y2848">
        <f>IF(CleanedData[[#This Row],[Recommend]]="Yes",1,0)</f>
        <v>1</v>
      </c>
      <c r="Z2848" s="6">
        <f>CleanedData[[#This Row],[Purchase Amount]]*0.15</f>
        <v>141.71699999999998</v>
      </c>
      <c r="AA2848" s="6">
        <f>CleanedData[[#This Row],[Purchase Amount]]*1.15</f>
        <v>1086.4969999999998</v>
      </c>
    </row>
    <row r="2849" spans="1:27" x14ac:dyDescent="0.3">
      <c r="A2849">
        <v>3420</v>
      </c>
      <c r="B2849" t="s">
        <v>3074</v>
      </c>
      <c r="C2849" s="1">
        <v>45962</v>
      </c>
      <c r="D2849">
        <v>80</v>
      </c>
      <c r="E2849" t="s">
        <v>52</v>
      </c>
      <c r="F2849" t="s">
        <v>83</v>
      </c>
      <c r="G2849" t="s">
        <v>216</v>
      </c>
      <c r="H2849">
        <v>3</v>
      </c>
      <c r="I2849" t="s">
        <v>42</v>
      </c>
      <c r="J2849" t="s">
        <v>69</v>
      </c>
      <c r="K2849" t="s">
        <v>64</v>
      </c>
      <c r="L2849" t="s">
        <v>45</v>
      </c>
      <c r="M2849" t="s">
        <v>151</v>
      </c>
      <c r="N2849" t="s">
        <v>48</v>
      </c>
      <c r="O2849" t="s">
        <v>89</v>
      </c>
      <c r="P2849" t="s">
        <v>49</v>
      </c>
      <c r="Q2849" t="s">
        <v>97</v>
      </c>
      <c r="R2849" s="6">
        <f>_xlfn.XLOOKUP(CleanedData[[#This Row],[Product]],'02_Lookup_Tables'!$A$2:$A$126,'02_Lookup_Tables'!$B$2:$B$126)</f>
        <v>929.55</v>
      </c>
      <c r="S2849" t="str">
        <f>VLOOKUP(CleanedData[[#This Row],[Product]],'02_Lookup_Tables'!$H$2:$I$126,2,FALSE)</f>
        <v>Accessories</v>
      </c>
      <c r="T2849" t="str">
        <f>VLOOKUP(CleanedData[[#This Row],[Province]],'02_Lookup_Tables'!$D$2:$E$10,2, FALSE)</f>
        <v>Western Region</v>
      </c>
      <c r="U2849" t="str" cm="1">
        <f t="array" ref="U2849">_xlfn.IFS(CleanedData[[#This Row],[Purchase Amount]]&lt;500,"Low",
CleanedData[[#This Row],[Purchase Amount]]&lt;5000,"Medium",
TRUE,"High")</f>
        <v>Medium</v>
      </c>
      <c r="V2849" t="str">
        <f>TEXT(CleanedData[[#This Row],[Date]],"mmmm")</f>
        <v>November</v>
      </c>
      <c r="W2849" t="str">
        <f>"Q"&amp;ROUNDUP(MONTH(CleanedData[[#This Row],[Date]])/3,0)</f>
        <v>Q4</v>
      </c>
      <c r="X2849" t="str">
        <f>IF(CleanedData[[#This Row],[Purchase Amount]]&gt;=5000,"Yes","No")</f>
        <v>No</v>
      </c>
      <c r="Y2849">
        <f>IF(CleanedData[[#This Row],[Recommend]]="Yes",1,0)</f>
        <v>0</v>
      </c>
      <c r="Z2849" s="6">
        <f>CleanedData[[#This Row],[Purchase Amount]]*0.15</f>
        <v>139.43249999999998</v>
      </c>
      <c r="AA2849" s="6">
        <f>CleanedData[[#This Row],[Purchase Amount]]*1.15</f>
        <v>1068.9824999999998</v>
      </c>
    </row>
    <row r="2850" spans="1:27" x14ac:dyDescent="0.3">
      <c r="A2850">
        <v>3421</v>
      </c>
      <c r="B2850" t="s">
        <v>3075</v>
      </c>
      <c r="C2850" s="1">
        <v>45381</v>
      </c>
      <c r="D2850">
        <v>48</v>
      </c>
      <c r="E2850" t="s">
        <v>39</v>
      </c>
      <c r="F2850" t="s">
        <v>61</v>
      </c>
      <c r="G2850" t="s">
        <v>291</v>
      </c>
      <c r="H2850">
        <v>3</v>
      </c>
      <c r="I2850" t="s">
        <v>45</v>
      </c>
      <c r="J2850" t="s">
        <v>63</v>
      </c>
      <c r="K2850" t="s">
        <v>44</v>
      </c>
      <c r="L2850" t="s">
        <v>45</v>
      </c>
      <c r="N2850" t="s">
        <v>48</v>
      </c>
      <c r="O2850" t="s">
        <v>134</v>
      </c>
      <c r="P2850" t="s">
        <v>8646</v>
      </c>
      <c r="Q2850" t="s">
        <v>93</v>
      </c>
      <c r="R2850" s="6">
        <f>_xlfn.XLOOKUP(CleanedData[[#This Row],[Product]],'02_Lookup_Tables'!$A$2:$A$126,'02_Lookup_Tables'!$B$2:$B$126)</f>
        <v>1171.25</v>
      </c>
      <c r="S2850" t="str">
        <f>VLOOKUP(CleanedData[[#This Row],[Product]],'02_Lookup_Tables'!$H$2:$I$126,2,FALSE)</f>
        <v>Toys &amp; Games</v>
      </c>
      <c r="T2850" t="str">
        <f>VLOOKUP(CleanedData[[#This Row],[Province]],'02_Lookup_Tables'!$D$2:$E$10,2, FALSE)</f>
        <v>Southern Region</v>
      </c>
      <c r="U2850" t="str" cm="1">
        <f t="array" ref="U2850">_xlfn.IFS(CleanedData[[#This Row],[Purchase Amount]]&lt;500,"Low",
CleanedData[[#This Row],[Purchase Amount]]&lt;5000,"Medium",
TRUE,"High")</f>
        <v>Medium</v>
      </c>
      <c r="V2850" t="str">
        <f>TEXT(CleanedData[[#This Row],[Date]],"mmmm")</f>
        <v>March</v>
      </c>
      <c r="W2850" t="str">
        <f>"Q"&amp;ROUNDUP(MONTH(CleanedData[[#This Row],[Date]])/3,0)</f>
        <v>Q1</v>
      </c>
      <c r="X2850" t="str">
        <f>IF(CleanedData[[#This Row],[Purchase Amount]]&gt;=5000,"Yes","No")</f>
        <v>No</v>
      </c>
      <c r="Y2850">
        <f>IF(CleanedData[[#This Row],[Recommend]]="Yes",1,0)</f>
        <v>1</v>
      </c>
      <c r="Z2850" s="6">
        <f>CleanedData[[#This Row],[Purchase Amount]]*0.15</f>
        <v>175.6875</v>
      </c>
      <c r="AA2850" s="6">
        <f>CleanedData[[#This Row],[Purchase Amount]]*1.15</f>
        <v>1346.9375</v>
      </c>
    </row>
    <row r="2851" spans="1:27" x14ac:dyDescent="0.3">
      <c r="A2851">
        <v>3423</v>
      </c>
      <c r="B2851" t="s">
        <v>3076</v>
      </c>
      <c r="C2851" s="1">
        <v>45934</v>
      </c>
      <c r="D2851">
        <v>25</v>
      </c>
      <c r="E2851" t="s">
        <v>60</v>
      </c>
      <c r="F2851" t="s">
        <v>108</v>
      </c>
      <c r="G2851" t="s">
        <v>133</v>
      </c>
      <c r="H2851">
        <v>4</v>
      </c>
      <c r="I2851" t="s">
        <v>45</v>
      </c>
      <c r="J2851" t="s">
        <v>43</v>
      </c>
      <c r="K2851" t="s">
        <v>44</v>
      </c>
      <c r="L2851" t="s">
        <v>45</v>
      </c>
      <c r="M2851" t="s">
        <v>231</v>
      </c>
      <c r="N2851" t="s">
        <v>96</v>
      </c>
      <c r="O2851" t="s">
        <v>89</v>
      </c>
      <c r="P2851" t="s">
        <v>70</v>
      </c>
      <c r="Q2851" t="s">
        <v>58</v>
      </c>
      <c r="R2851" s="6">
        <f>_xlfn.XLOOKUP(CleanedData[[#This Row],[Product]],'02_Lookup_Tables'!$A$2:$A$126,'02_Lookup_Tables'!$B$2:$B$126)</f>
        <v>1734</v>
      </c>
      <c r="S2851" t="str">
        <f>VLOOKUP(CleanedData[[#This Row],[Product]],'02_Lookup_Tables'!$H$2:$I$126,2,FALSE)</f>
        <v>Home &amp; Living</v>
      </c>
      <c r="T2851" t="str">
        <f>VLOOKUP(CleanedData[[#This Row],[Province]],'02_Lookup_Tables'!$D$2:$E$10,2, FALSE)</f>
        <v>Gauteng Region</v>
      </c>
      <c r="U2851" t="str" cm="1">
        <f t="array" ref="U2851">_xlfn.IFS(CleanedData[[#This Row],[Purchase Amount]]&lt;500,"Low",
CleanedData[[#This Row],[Purchase Amount]]&lt;5000,"Medium",
TRUE,"High")</f>
        <v>Medium</v>
      </c>
      <c r="V2851" t="str">
        <f>TEXT(CleanedData[[#This Row],[Date]],"mmmm")</f>
        <v>October</v>
      </c>
      <c r="W2851" t="str">
        <f>"Q"&amp;ROUNDUP(MONTH(CleanedData[[#This Row],[Date]])/3,0)</f>
        <v>Q4</v>
      </c>
      <c r="X2851" t="str">
        <f>IF(CleanedData[[#This Row],[Purchase Amount]]&gt;=5000,"Yes","No")</f>
        <v>No</v>
      </c>
      <c r="Y2851">
        <f>IF(CleanedData[[#This Row],[Recommend]]="Yes",1,0)</f>
        <v>1</v>
      </c>
      <c r="Z2851" s="6">
        <f>CleanedData[[#This Row],[Purchase Amount]]*0.15</f>
        <v>260.09999999999997</v>
      </c>
      <c r="AA2851" s="6">
        <f>CleanedData[[#This Row],[Purchase Amount]]*1.15</f>
        <v>1994.1</v>
      </c>
    </row>
    <row r="2852" spans="1:27" x14ac:dyDescent="0.3">
      <c r="A2852">
        <v>3424</v>
      </c>
      <c r="B2852" t="s">
        <v>3077</v>
      </c>
      <c r="C2852" s="1">
        <v>45936</v>
      </c>
      <c r="D2852">
        <v>27</v>
      </c>
      <c r="E2852" t="s">
        <v>52</v>
      </c>
      <c r="F2852" t="s">
        <v>77</v>
      </c>
      <c r="G2852" t="s">
        <v>313</v>
      </c>
      <c r="H2852">
        <v>5</v>
      </c>
      <c r="I2852" t="s">
        <v>45</v>
      </c>
      <c r="J2852" t="s">
        <v>69</v>
      </c>
      <c r="K2852" t="s">
        <v>64</v>
      </c>
      <c r="L2852" t="s">
        <v>45</v>
      </c>
      <c r="M2852" t="s">
        <v>100</v>
      </c>
      <c r="N2852" t="s">
        <v>57</v>
      </c>
      <c r="O2852" t="s">
        <v>48</v>
      </c>
      <c r="P2852" t="s">
        <v>49</v>
      </c>
      <c r="Q2852" t="s">
        <v>58</v>
      </c>
      <c r="R2852" s="6">
        <f>_xlfn.XLOOKUP(CleanedData[[#This Row],[Product]],'02_Lookup_Tables'!$A$2:$A$126,'02_Lookup_Tables'!$B$2:$B$126)</f>
        <v>283.57</v>
      </c>
      <c r="S2852" t="str">
        <f>VLOOKUP(CleanedData[[#This Row],[Product]],'02_Lookup_Tables'!$H$2:$I$126,2,FALSE)</f>
        <v>Accessories</v>
      </c>
      <c r="T2852" t="str">
        <f>VLOOKUP(CleanedData[[#This Row],[Province]],'02_Lookup_Tables'!$D$2:$E$10,2, FALSE)</f>
        <v>Central Region</v>
      </c>
      <c r="U2852" t="str" cm="1">
        <f t="array" ref="U2852">_xlfn.IFS(CleanedData[[#This Row],[Purchase Amount]]&lt;500,"Low",
CleanedData[[#This Row],[Purchase Amount]]&lt;5000,"Medium",
TRUE,"High")</f>
        <v>Low</v>
      </c>
      <c r="V2852" t="str">
        <f>TEXT(CleanedData[[#This Row],[Date]],"mmmm")</f>
        <v>October</v>
      </c>
      <c r="W2852" t="str">
        <f>"Q"&amp;ROUNDUP(MONTH(CleanedData[[#This Row],[Date]])/3,0)</f>
        <v>Q4</v>
      </c>
      <c r="X2852" t="str">
        <f>IF(CleanedData[[#This Row],[Purchase Amount]]&gt;=5000,"Yes","No")</f>
        <v>No</v>
      </c>
      <c r="Y2852">
        <f>IF(CleanedData[[#This Row],[Recommend]]="Yes",1,0)</f>
        <v>1</v>
      </c>
      <c r="Z2852" s="6">
        <f>CleanedData[[#This Row],[Purchase Amount]]*0.15</f>
        <v>42.535499999999999</v>
      </c>
      <c r="AA2852" s="6">
        <f>CleanedData[[#This Row],[Purchase Amount]]*1.15</f>
        <v>326.10549999999995</v>
      </c>
    </row>
    <row r="2853" spans="1:27" x14ac:dyDescent="0.3">
      <c r="A2853">
        <v>3425</v>
      </c>
      <c r="B2853" t="s">
        <v>3078</v>
      </c>
      <c r="C2853" s="1">
        <v>45402</v>
      </c>
      <c r="D2853">
        <v>31</v>
      </c>
      <c r="E2853" t="s">
        <v>52</v>
      </c>
      <c r="F2853" t="s">
        <v>61</v>
      </c>
      <c r="G2853" t="s">
        <v>359</v>
      </c>
      <c r="H2853">
        <v>1</v>
      </c>
      <c r="I2853" t="s">
        <v>45</v>
      </c>
      <c r="J2853" t="s">
        <v>69</v>
      </c>
      <c r="K2853" t="s">
        <v>44</v>
      </c>
      <c r="L2853" t="s">
        <v>42</v>
      </c>
      <c r="M2853" t="s">
        <v>92</v>
      </c>
      <c r="N2853" t="s">
        <v>80</v>
      </c>
      <c r="O2853" t="s">
        <v>89</v>
      </c>
      <c r="P2853" t="s">
        <v>49</v>
      </c>
      <c r="Q2853" t="s">
        <v>58</v>
      </c>
      <c r="R2853" s="6">
        <f>_xlfn.XLOOKUP(CleanedData[[#This Row],[Product]],'02_Lookup_Tables'!$A$2:$A$126,'02_Lookup_Tables'!$B$2:$B$126)</f>
        <v>34.200000000000003</v>
      </c>
      <c r="S2853" t="str">
        <f>VLOOKUP(CleanedData[[#This Row],[Product]],'02_Lookup_Tables'!$H$2:$I$126,2,FALSE)</f>
        <v>Food</v>
      </c>
      <c r="T2853" t="str">
        <f>VLOOKUP(CleanedData[[#This Row],[Province]],'02_Lookup_Tables'!$D$2:$E$10,2, FALSE)</f>
        <v>Southern Region</v>
      </c>
      <c r="U2853" t="str" cm="1">
        <f t="array" ref="U2853">_xlfn.IFS(CleanedData[[#This Row],[Purchase Amount]]&lt;500,"Low",
CleanedData[[#This Row],[Purchase Amount]]&lt;5000,"Medium",
TRUE,"High")</f>
        <v>Low</v>
      </c>
      <c r="V2853" t="str">
        <f>TEXT(CleanedData[[#This Row],[Date]],"mmmm")</f>
        <v>April</v>
      </c>
      <c r="W2853" t="str">
        <f>"Q"&amp;ROUNDUP(MONTH(CleanedData[[#This Row],[Date]])/3,0)</f>
        <v>Q2</v>
      </c>
      <c r="X2853" t="str">
        <f>IF(CleanedData[[#This Row],[Purchase Amount]]&gt;=5000,"Yes","No")</f>
        <v>No</v>
      </c>
      <c r="Y2853">
        <f>IF(CleanedData[[#This Row],[Recommend]]="Yes",1,0)</f>
        <v>1</v>
      </c>
      <c r="Z2853" s="6">
        <f>CleanedData[[#This Row],[Purchase Amount]]*0.15</f>
        <v>5.13</v>
      </c>
      <c r="AA2853" s="6">
        <f>CleanedData[[#This Row],[Purchase Amount]]*1.15</f>
        <v>39.33</v>
      </c>
    </row>
    <row r="2854" spans="1:27" x14ac:dyDescent="0.3">
      <c r="A2854">
        <v>3426</v>
      </c>
      <c r="B2854" t="s">
        <v>3079</v>
      </c>
      <c r="C2854" s="1">
        <v>45987</v>
      </c>
      <c r="D2854">
        <v>39</v>
      </c>
      <c r="E2854" t="s">
        <v>52</v>
      </c>
      <c r="F2854" t="s">
        <v>77</v>
      </c>
      <c r="G2854" t="s">
        <v>179</v>
      </c>
      <c r="H2854">
        <v>1</v>
      </c>
      <c r="I2854" t="s">
        <v>45</v>
      </c>
      <c r="J2854" t="s">
        <v>74</v>
      </c>
      <c r="K2854" t="s">
        <v>55</v>
      </c>
      <c r="L2854" t="s">
        <v>42</v>
      </c>
      <c r="N2854" t="s">
        <v>80</v>
      </c>
      <c r="O2854" t="s">
        <v>134</v>
      </c>
      <c r="P2854" t="s">
        <v>8646</v>
      </c>
      <c r="Q2854" t="s">
        <v>81</v>
      </c>
      <c r="R2854" s="6">
        <f>_xlfn.XLOOKUP(CleanedData[[#This Row],[Product]],'02_Lookup_Tables'!$A$2:$A$126,'02_Lookup_Tables'!$B$2:$B$126)</f>
        <v>54.82</v>
      </c>
      <c r="S2854" t="str">
        <f>VLOOKUP(CleanedData[[#This Row],[Product]],'02_Lookup_Tables'!$H$2:$I$126,2,FALSE)</f>
        <v>Food</v>
      </c>
      <c r="T2854" t="str">
        <f>VLOOKUP(CleanedData[[#This Row],[Province]],'02_Lookup_Tables'!$D$2:$E$10,2, FALSE)</f>
        <v>Central Region</v>
      </c>
      <c r="U2854" t="str" cm="1">
        <f t="array" ref="U2854">_xlfn.IFS(CleanedData[[#This Row],[Purchase Amount]]&lt;500,"Low",
CleanedData[[#This Row],[Purchase Amount]]&lt;5000,"Medium",
TRUE,"High")</f>
        <v>Low</v>
      </c>
      <c r="V2854" t="str">
        <f>TEXT(CleanedData[[#This Row],[Date]],"mmmm")</f>
        <v>November</v>
      </c>
      <c r="W2854" t="str">
        <f>"Q"&amp;ROUNDUP(MONTH(CleanedData[[#This Row],[Date]])/3,0)</f>
        <v>Q4</v>
      </c>
      <c r="X2854" t="str">
        <f>IF(CleanedData[[#This Row],[Purchase Amount]]&gt;=5000,"Yes","No")</f>
        <v>No</v>
      </c>
      <c r="Y2854">
        <f>IF(CleanedData[[#This Row],[Recommend]]="Yes",1,0)</f>
        <v>1</v>
      </c>
      <c r="Z2854" s="6">
        <f>CleanedData[[#This Row],[Purchase Amount]]*0.15</f>
        <v>8.222999999999999</v>
      </c>
      <c r="AA2854" s="6">
        <f>CleanedData[[#This Row],[Purchase Amount]]*1.15</f>
        <v>63.042999999999992</v>
      </c>
    </row>
    <row r="2855" spans="1:27" x14ac:dyDescent="0.3">
      <c r="A2855">
        <v>3427</v>
      </c>
      <c r="B2855" t="s">
        <v>3080</v>
      </c>
      <c r="C2855" s="1">
        <v>45777</v>
      </c>
      <c r="D2855">
        <v>26</v>
      </c>
      <c r="E2855" t="s">
        <v>52</v>
      </c>
      <c r="F2855" t="s">
        <v>108</v>
      </c>
      <c r="G2855" t="s">
        <v>331</v>
      </c>
      <c r="H2855">
        <v>1</v>
      </c>
      <c r="I2855" t="s">
        <v>42</v>
      </c>
      <c r="J2855" t="s">
        <v>43</v>
      </c>
      <c r="K2855" t="s">
        <v>44</v>
      </c>
      <c r="L2855" t="s">
        <v>42</v>
      </c>
      <c r="M2855" t="s">
        <v>79</v>
      </c>
      <c r="N2855" t="s">
        <v>80</v>
      </c>
      <c r="O2855" t="s">
        <v>89</v>
      </c>
      <c r="P2855" t="s">
        <v>49</v>
      </c>
      <c r="Q2855" t="s">
        <v>58</v>
      </c>
      <c r="R2855" s="6">
        <f>_xlfn.XLOOKUP(CleanedData[[#This Row],[Product]],'02_Lookup_Tables'!$A$2:$A$126,'02_Lookup_Tables'!$B$2:$B$126)</f>
        <v>27.35</v>
      </c>
      <c r="S2855" t="str">
        <f>VLOOKUP(CleanedData[[#This Row],[Product]],'02_Lookup_Tables'!$H$2:$I$126,2,FALSE)</f>
        <v>Food</v>
      </c>
      <c r="T2855" t="str">
        <f>VLOOKUP(CleanedData[[#This Row],[Province]],'02_Lookup_Tables'!$D$2:$E$10,2, FALSE)</f>
        <v>Gauteng Region</v>
      </c>
      <c r="U2855" t="str" cm="1">
        <f t="array" ref="U2855">_xlfn.IFS(CleanedData[[#This Row],[Purchase Amount]]&lt;500,"Low",
CleanedData[[#This Row],[Purchase Amount]]&lt;5000,"Medium",
TRUE,"High")</f>
        <v>Low</v>
      </c>
      <c r="V2855" t="str">
        <f>TEXT(CleanedData[[#This Row],[Date]],"mmmm")</f>
        <v>April</v>
      </c>
      <c r="W2855" t="str">
        <f>"Q"&amp;ROUNDUP(MONTH(CleanedData[[#This Row],[Date]])/3,0)</f>
        <v>Q2</v>
      </c>
      <c r="X2855" t="str">
        <f>IF(CleanedData[[#This Row],[Purchase Amount]]&gt;=5000,"Yes","No")</f>
        <v>No</v>
      </c>
      <c r="Y2855">
        <f>IF(CleanedData[[#This Row],[Recommend]]="Yes",1,0)</f>
        <v>0</v>
      </c>
      <c r="Z2855" s="6">
        <f>CleanedData[[#This Row],[Purchase Amount]]*0.15</f>
        <v>4.1025</v>
      </c>
      <c r="AA2855" s="6">
        <f>CleanedData[[#This Row],[Purchase Amount]]*1.15</f>
        <v>31.452500000000001</v>
      </c>
    </row>
    <row r="2856" spans="1:27" x14ac:dyDescent="0.3">
      <c r="A2856">
        <v>3428</v>
      </c>
      <c r="B2856" t="s">
        <v>3081</v>
      </c>
      <c r="C2856" s="1">
        <v>45743</v>
      </c>
      <c r="D2856">
        <v>41</v>
      </c>
      <c r="E2856" t="s">
        <v>52</v>
      </c>
      <c r="F2856" t="s">
        <v>72</v>
      </c>
      <c r="G2856" t="s">
        <v>41</v>
      </c>
      <c r="H2856">
        <v>5</v>
      </c>
      <c r="I2856" t="s">
        <v>42</v>
      </c>
      <c r="J2856" t="s">
        <v>43</v>
      </c>
      <c r="K2856" t="s">
        <v>55</v>
      </c>
      <c r="L2856" t="s">
        <v>45</v>
      </c>
      <c r="M2856" t="s">
        <v>106</v>
      </c>
      <c r="N2856" t="s">
        <v>57</v>
      </c>
      <c r="O2856" t="s">
        <v>148</v>
      </c>
      <c r="P2856" t="s">
        <v>49</v>
      </c>
      <c r="Q2856" t="s">
        <v>81</v>
      </c>
      <c r="R2856" s="6">
        <f>_xlfn.XLOOKUP(CleanedData[[#This Row],[Product]],'02_Lookup_Tables'!$A$2:$A$126,'02_Lookup_Tables'!$B$2:$B$126)</f>
        <v>2479.5700000000002</v>
      </c>
      <c r="S2856" t="str">
        <f>VLOOKUP(CleanedData[[#This Row],[Product]],'02_Lookup_Tables'!$H$2:$I$126,2,FALSE)</f>
        <v>Accessories</v>
      </c>
      <c r="T2856" t="str">
        <f>VLOOKUP(CleanedData[[#This Row],[Province]],'02_Lookup_Tables'!$D$2:$E$10,2, FALSE)</f>
        <v>Central Region</v>
      </c>
      <c r="U2856" t="str" cm="1">
        <f t="array" ref="U2856">_xlfn.IFS(CleanedData[[#This Row],[Purchase Amount]]&lt;500,"Low",
CleanedData[[#This Row],[Purchase Amount]]&lt;5000,"Medium",
TRUE,"High")</f>
        <v>Medium</v>
      </c>
      <c r="V2856" t="str">
        <f>TEXT(CleanedData[[#This Row],[Date]],"mmmm")</f>
        <v>March</v>
      </c>
      <c r="W2856" t="str">
        <f>"Q"&amp;ROUNDUP(MONTH(CleanedData[[#This Row],[Date]])/3,0)</f>
        <v>Q1</v>
      </c>
      <c r="X2856" t="str">
        <f>IF(CleanedData[[#This Row],[Purchase Amount]]&gt;=5000,"Yes","No")</f>
        <v>No</v>
      </c>
      <c r="Y2856">
        <f>IF(CleanedData[[#This Row],[Recommend]]="Yes",1,0)</f>
        <v>0</v>
      </c>
      <c r="Z2856" s="6">
        <f>CleanedData[[#This Row],[Purchase Amount]]*0.15</f>
        <v>371.93549999999999</v>
      </c>
      <c r="AA2856" s="6">
        <f>CleanedData[[#This Row],[Purchase Amount]]*1.15</f>
        <v>2851.5054999999998</v>
      </c>
    </row>
    <row r="2857" spans="1:27" x14ac:dyDescent="0.3">
      <c r="A2857">
        <v>3429</v>
      </c>
      <c r="B2857" t="s">
        <v>3082</v>
      </c>
      <c r="C2857" s="1">
        <v>45730</v>
      </c>
      <c r="D2857">
        <v>39</v>
      </c>
      <c r="E2857" t="s">
        <v>60</v>
      </c>
      <c r="F2857" t="s">
        <v>130</v>
      </c>
      <c r="G2857" t="s">
        <v>214</v>
      </c>
      <c r="H2857">
        <v>3</v>
      </c>
      <c r="I2857" t="s">
        <v>42</v>
      </c>
      <c r="J2857" t="s">
        <v>54</v>
      </c>
      <c r="K2857" t="s">
        <v>64</v>
      </c>
      <c r="L2857" t="s">
        <v>45</v>
      </c>
      <c r="M2857" t="s">
        <v>136</v>
      </c>
      <c r="N2857" t="s">
        <v>48</v>
      </c>
      <c r="O2857" t="s">
        <v>89</v>
      </c>
      <c r="P2857" t="s">
        <v>49</v>
      </c>
      <c r="Q2857" t="s">
        <v>81</v>
      </c>
      <c r="R2857" s="6">
        <f>_xlfn.XLOOKUP(CleanedData[[#This Row],[Product]],'02_Lookup_Tables'!$A$2:$A$126,'02_Lookup_Tables'!$B$2:$B$126)</f>
        <v>134.01</v>
      </c>
      <c r="S2857" t="str">
        <f>VLOOKUP(CleanedData[[#This Row],[Product]],'02_Lookup_Tables'!$H$2:$I$126,2,FALSE)</f>
        <v>Food</v>
      </c>
      <c r="T2857" t="str">
        <f>VLOOKUP(CleanedData[[#This Row],[Province]],'02_Lookup_Tables'!$D$2:$E$10,2, FALSE)</f>
        <v>Eastern Region</v>
      </c>
      <c r="U2857" t="str" cm="1">
        <f t="array" ref="U2857">_xlfn.IFS(CleanedData[[#This Row],[Purchase Amount]]&lt;500,"Low",
CleanedData[[#This Row],[Purchase Amount]]&lt;5000,"Medium",
TRUE,"High")</f>
        <v>Low</v>
      </c>
      <c r="V2857" t="str">
        <f>TEXT(CleanedData[[#This Row],[Date]],"mmmm")</f>
        <v>March</v>
      </c>
      <c r="W2857" t="str">
        <f>"Q"&amp;ROUNDUP(MONTH(CleanedData[[#This Row],[Date]])/3,0)</f>
        <v>Q1</v>
      </c>
      <c r="X2857" t="str">
        <f>IF(CleanedData[[#This Row],[Purchase Amount]]&gt;=5000,"Yes","No")</f>
        <v>No</v>
      </c>
      <c r="Y2857">
        <f>IF(CleanedData[[#This Row],[Recommend]]="Yes",1,0)</f>
        <v>0</v>
      </c>
      <c r="Z2857" s="6">
        <f>CleanedData[[#This Row],[Purchase Amount]]*0.15</f>
        <v>20.101499999999998</v>
      </c>
      <c r="AA2857" s="6">
        <f>CleanedData[[#This Row],[Purchase Amount]]*1.15</f>
        <v>154.11149999999998</v>
      </c>
    </row>
    <row r="2858" spans="1:27" x14ac:dyDescent="0.3">
      <c r="A2858">
        <v>3430</v>
      </c>
      <c r="B2858" t="s">
        <v>3083</v>
      </c>
      <c r="C2858" s="1">
        <v>45832</v>
      </c>
      <c r="D2858">
        <v>60</v>
      </c>
      <c r="E2858" t="s">
        <v>60</v>
      </c>
      <c r="F2858" t="s">
        <v>40</v>
      </c>
      <c r="G2858" t="s">
        <v>563</v>
      </c>
      <c r="H2858">
        <v>2</v>
      </c>
      <c r="I2858" t="s">
        <v>45</v>
      </c>
      <c r="J2858" t="s">
        <v>69</v>
      </c>
      <c r="K2858" t="s">
        <v>44</v>
      </c>
      <c r="L2858" t="s">
        <v>42</v>
      </c>
      <c r="M2858" t="s">
        <v>100</v>
      </c>
      <c r="N2858" t="s">
        <v>47</v>
      </c>
      <c r="O2858" t="s">
        <v>48</v>
      </c>
      <c r="P2858" t="s">
        <v>49</v>
      </c>
      <c r="Q2858" t="s">
        <v>50</v>
      </c>
      <c r="R2858" s="6">
        <f>_xlfn.XLOOKUP(CleanedData[[#This Row],[Product]],'02_Lookup_Tables'!$A$2:$A$126,'02_Lookup_Tables'!$B$2:$B$126)</f>
        <v>11052.57</v>
      </c>
      <c r="S2858" t="str">
        <f>VLOOKUP(CleanedData[[#This Row],[Product]],'02_Lookup_Tables'!$H$2:$I$126,2,FALSE)</f>
        <v>Electronics</v>
      </c>
      <c r="T2858" t="str">
        <f>VLOOKUP(CleanedData[[#This Row],[Province]],'02_Lookup_Tables'!$D$2:$E$10,2, FALSE)</f>
        <v>Northern Region</v>
      </c>
      <c r="U2858" t="str" cm="1">
        <f t="array" ref="U2858">_xlfn.IFS(CleanedData[[#This Row],[Purchase Amount]]&lt;500,"Low",
CleanedData[[#This Row],[Purchase Amount]]&lt;5000,"Medium",
TRUE,"High")</f>
        <v>High</v>
      </c>
      <c r="V2858" t="str">
        <f>TEXT(CleanedData[[#This Row],[Date]],"mmmm")</f>
        <v>June</v>
      </c>
      <c r="W2858" t="str">
        <f>"Q"&amp;ROUNDUP(MONTH(CleanedData[[#This Row],[Date]])/3,0)</f>
        <v>Q2</v>
      </c>
      <c r="X2858" t="str">
        <f>IF(CleanedData[[#This Row],[Purchase Amount]]&gt;=5000,"Yes","No")</f>
        <v>Yes</v>
      </c>
      <c r="Y2858">
        <f>IF(CleanedData[[#This Row],[Recommend]]="Yes",1,0)</f>
        <v>1</v>
      </c>
      <c r="Z2858" s="6">
        <f>CleanedData[[#This Row],[Purchase Amount]]*0.15</f>
        <v>1657.8854999999999</v>
      </c>
      <c r="AA2858" s="6">
        <f>CleanedData[[#This Row],[Purchase Amount]]*1.15</f>
        <v>12710.455499999998</v>
      </c>
    </row>
    <row r="2859" spans="1:27" x14ac:dyDescent="0.3">
      <c r="A2859">
        <v>3431</v>
      </c>
      <c r="B2859" t="s">
        <v>3084</v>
      </c>
      <c r="C2859" s="1">
        <v>45949</v>
      </c>
      <c r="D2859">
        <v>72</v>
      </c>
      <c r="E2859" t="s">
        <v>60</v>
      </c>
      <c r="F2859" t="s">
        <v>40</v>
      </c>
      <c r="G2859" t="s">
        <v>120</v>
      </c>
      <c r="H2859">
        <v>4</v>
      </c>
      <c r="I2859" t="s">
        <v>45</v>
      </c>
      <c r="J2859" t="s">
        <v>54</v>
      </c>
      <c r="K2859" t="s">
        <v>64</v>
      </c>
      <c r="L2859" t="s">
        <v>42</v>
      </c>
      <c r="M2859" t="s">
        <v>208</v>
      </c>
      <c r="N2859" t="s">
        <v>96</v>
      </c>
      <c r="O2859" t="s">
        <v>89</v>
      </c>
      <c r="P2859" t="s">
        <v>70</v>
      </c>
      <c r="Q2859" t="s">
        <v>97</v>
      </c>
      <c r="R2859" s="6">
        <f>_xlfn.XLOOKUP(CleanedData[[#This Row],[Product]],'02_Lookup_Tables'!$A$2:$A$126,'02_Lookup_Tables'!$B$2:$B$126)</f>
        <v>471.63</v>
      </c>
      <c r="S2859" t="str">
        <f>VLOOKUP(CleanedData[[#This Row],[Product]],'02_Lookup_Tables'!$H$2:$I$126,2,FALSE)</f>
        <v>Beauty &amp; Personal Care</v>
      </c>
      <c r="T2859" t="str">
        <f>VLOOKUP(CleanedData[[#This Row],[Province]],'02_Lookup_Tables'!$D$2:$E$10,2, FALSE)</f>
        <v>Northern Region</v>
      </c>
      <c r="U2859" t="str" cm="1">
        <f t="array" ref="U2859">_xlfn.IFS(CleanedData[[#This Row],[Purchase Amount]]&lt;500,"Low",
CleanedData[[#This Row],[Purchase Amount]]&lt;5000,"Medium",
TRUE,"High")</f>
        <v>Low</v>
      </c>
      <c r="V2859" t="str">
        <f>TEXT(CleanedData[[#This Row],[Date]],"mmmm")</f>
        <v>October</v>
      </c>
      <c r="W2859" t="str">
        <f>"Q"&amp;ROUNDUP(MONTH(CleanedData[[#This Row],[Date]])/3,0)</f>
        <v>Q4</v>
      </c>
      <c r="X2859" t="str">
        <f>IF(CleanedData[[#This Row],[Purchase Amount]]&gt;=5000,"Yes","No")</f>
        <v>No</v>
      </c>
      <c r="Y2859">
        <f>IF(CleanedData[[#This Row],[Recommend]]="Yes",1,0)</f>
        <v>1</v>
      </c>
      <c r="Z2859" s="6">
        <f>CleanedData[[#This Row],[Purchase Amount]]*0.15</f>
        <v>70.744500000000002</v>
      </c>
      <c r="AA2859" s="6">
        <f>CleanedData[[#This Row],[Purchase Amount]]*1.15</f>
        <v>542.3744999999999</v>
      </c>
    </row>
    <row r="2860" spans="1:27" x14ac:dyDescent="0.3">
      <c r="A2860">
        <v>3432</v>
      </c>
      <c r="B2860" t="s">
        <v>3085</v>
      </c>
      <c r="C2860" s="1">
        <v>45622</v>
      </c>
      <c r="D2860">
        <v>73</v>
      </c>
      <c r="E2860" t="s">
        <v>60</v>
      </c>
      <c r="F2860" t="s">
        <v>77</v>
      </c>
      <c r="G2860" t="s">
        <v>116</v>
      </c>
      <c r="H2860">
        <v>1</v>
      </c>
      <c r="I2860" t="s">
        <v>42</v>
      </c>
      <c r="J2860" t="s">
        <v>54</v>
      </c>
      <c r="K2860" t="s">
        <v>64</v>
      </c>
      <c r="L2860" t="s">
        <v>45</v>
      </c>
      <c r="M2860" t="s">
        <v>196</v>
      </c>
      <c r="N2860" t="s">
        <v>80</v>
      </c>
      <c r="O2860" t="s">
        <v>89</v>
      </c>
      <c r="P2860" t="s">
        <v>49</v>
      </c>
      <c r="Q2860" t="s">
        <v>97</v>
      </c>
      <c r="R2860" s="6">
        <f>_xlfn.XLOOKUP(CleanedData[[#This Row],[Product]],'02_Lookup_Tables'!$A$2:$A$126,'02_Lookup_Tables'!$B$2:$B$126)</f>
        <v>869.65</v>
      </c>
      <c r="S2860" t="str">
        <f>VLOOKUP(CleanedData[[#This Row],[Product]],'02_Lookup_Tables'!$H$2:$I$126,2,FALSE)</f>
        <v>Toys &amp; Games</v>
      </c>
      <c r="T2860" t="str">
        <f>VLOOKUP(CleanedData[[#This Row],[Province]],'02_Lookup_Tables'!$D$2:$E$10,2, FALSE)</f>
        <v>Central Region</v>
      </c>
      <c r="U2860" t="str" cm="1">
        <f t="array" ref="U2860">_xlfn.IFS(CleanedData[[#This Row],[Purchase Amount]]&lt;500,"Low",
CleanedData[[#This Row],[Purchase Amount]]&lt;5000,"Medium",
TRUE,"High")</f>
        <v>Medium</v>
      </c>
      <c r="V2860" t="str">
        <f>TEXT(CleanedData[[#This Row],[Date]],"mmmm")</f>
        <v>November</v>
      </c>
      <c r="W2860" t="str">
        <f>"Q"&amp;ROUNDUP(MONTH(CleanedData[[#This Row],[Date]])/3,0)</f>
        <v>Q4</v>
      </c>
      <c r="X2860" t="str">
        <f>IF(CleanedData[[#This Row],[Purchase Amount]]&gt;=5000,"Yes","No")</f>
        <v>No</v>
      </c>
      <c r="Y2860">
        <f>IF(CleanedData[[#This Row],[Recommend]]="Yes",1,0)</f>
        <v>0</v>
      </c>
      <c r="Z2860" s="6">
        <f>CleanedData[[#This Row],[Purchase Amount]]*0.15</f>
        <v>130.44749999999999</v>
      </c>
      <c r="AA2860" s="6">
        <f>CleanedData[[#This Row],[Purchase Amount]]*1.15</f>
        <v>1000.0974999999999</v>
      </c>
    </row>
    <row r="2861" spans="1:27" x14ac:dyDescent="0.3">
      <c r="A2861">
        <v>3433</v>
      </c>
      <c r="B2861" t="s">
        <v>3086</v>
      </c>
      <c r="C2861" s="1">
        <v>45307</v>
      </c>
      <c r="D2861">
        <v>51</v>
      </c>
      <c r="E2861" t="s">
        <v>52</v>
      </c>
      <c r="F2861" t="s">
        <v>68</v>
      </c>
      <c r="G2861" t="s">
        <v>53</v>
      </c>
      <c r="H2861">
        <v>5</v>
      </c>
      <c r="I2861" t="s">
        <v>42</v>
      </c>
      <c r="J2861" t="s">
        <v>43</v>
      </c>
      <c r="K2861" t="s">
        <v>44</v>
      </c>
      <c r="L2861" t="s">
        <v>45</v>
      </c>
      <c r="M2861" t="s">
        <v>106</v>
      </c>
      <c r="N2861" t="s">
        <v>57</v>
      </c>
      <c r="O2861" t="s">
        <v>148</v>
      </c>
      <c r="P2861" t="s">
        <v>49</v>
      </c>
      <c r="Q2861" t="s">
        <v>93</v>
      </c>
      <c r="R2861" s="6">
        <f>_xlfn.XLOOKUP(CleanedData[[#This Row],[Product]],'02_Lookup_Tables'!$A$2:$A$126,'02_Lookup_Tables'!$B$2:$B$126)</f>
        <v>444.38</v>
      </c>
      <c r="S2861" t="str">
        <f>VLOOKUP(CleanedData[[#This Row],[Product]],'02_Lookup_Tables'!$H$2:$I$126,2,FALSE)</f>
        <v>Beauty &amp; Personal Care</v>
      </c>
      <c r="T2861" t="str">
        <f>VLOOKUP(CleanedData[[#This Row],[Province]],'02_Lookup_Tables'!$D$2:$E$10,2, FALSE)</f>
        <v>Northern Region</v>
      </c>
      <c r="U2861" t="str" cm="1">
        <f t="array" ref="U2861">_xlfn.IFS(CleanedData[[#This Row],[Purchase Amount]]&lt;500,"Low",
CleanedData[[#This Row],[Purchase Amount]]&lt;5000,"Medium",
TRUE,"High")</f>
        <v>Low</v>
      </c>
      <c r="V2861" t="str">
        <f>TEXT(CleanedData[[#This Row],[Date]],"mmmm")</f>
        <v>January</v>
      </c>
      <c r="W2861" t="str">
        <f>"Q"&amp;ROUNDUP(MONTH(CleanedData[[#This Row],[Date]])/3,0)</f>
        <v>Q1</v>
      </c>
      <c r="X2861" t="str">
        <f>IF(CleanedData[[#This Row],[Purchase Amount]]&gt;=5000,"Yes","No")</f>
        <v>No</v>
      </c>
      <c r="Y2861">
        <f>IF(CleanedData[[#This Row],[Recommend]]="Yes",1,0)</f>
        <v>0</v>
      </c>
      <c r="Z2861" s="6">
        <f>CleanedData[[#This Row],[Purchase Amount]]*0.15</f>
        <v>66.656999999999996</v>
      </c>
      <c r="AA2861" s="6">
        <f>CleanedData[[#This Row],[Purchase Amount]]*1.15</f>
        <v>511.03699999999998</v>
      </c>
    </row>
    <row r="2862" spans="1:27" x14ac:dyDescent="0.3">
      <c r="A2862">
        <v>3434</v>
      </c>
      <c r="B2862" t="s">
        <v>3087</v>
      </c>
      <c r="C2862" s="1">
        <v>45683</v>
      </c>
      <c r="D2862">
        <v>36</v>
      </c>
      <c r="E2862" t="s">
        <v>39</v>
      </c>
      <c r="F2862" t="s">
        <v>72</v>
      </c>
      <c r="G2862" t="s">
        <v>696</v>
      </c>
      <c r="H2862">
        <v>5</v>
      </c>
      <c r="I2862" t="s">
        <v>45</v>
      </c>
      <c r="J2862" t="s">
        <v>74</v>
      </c>
      <c r="K2862" t="s">
        <v>44</v>
      </c>
      <c r="L2862" t="s">
        <v>42</v>
      </c>
      <c r="M2862" t="s">
        <v>56</v>
      </c>
      <c r="N2862" t="s">
        <v>57</v>
      </c>
      <c r="O2862" t="s">
        <v>148</v>
      </c>
      <c r="P2862" t="s">
        <v>49</v>
      </c>
      <c r="Q2862" t="s">
        <v>81</v>
      </c>
      <c r="R2862" s="6">
        <f>_xlfn.XLOOKUP(CleanedData[[#This Row],[Product]],'02_Lookup_Tables'!$A$2:$A$126,'02_Lookup_Tables'!$B$2:$B$126)</f>
        <v>1233.45</v>
      </c>
      <c r="S2862" t="str">
        <f>VLOOKUP(CleanedData[[#This Row],[Product]],'02_Lookup_Tables'!$H$2:$I$126,2,FALSE)</f>
        <v>Beauty &amp; Personal Care</v>
      </c>
      <c r="T2862" t="str">
        <f>VLOOKUP(CleanedData[[#This Row],[Province]],'02_Lookup_Tables'!$D$2:$E$10,2, FALSE)</f>
        <v>Central Region</v>
      </c>
      <c r="U2862" t="str" cm="1">
        <f t="array" ref="U2862">_xlfn.IFS(CleanedData[[#This Row],[Purchase Amount]]&lt;500,"Low",
CleanedData[[#This Row],[Purchase Amount]]&lt;5000,"Medium",
TRUE,"High")</f>
        <v>Medium</v>
      </c>
      <c r="V2862" t="str">
        <f>TEXT(CleanedData[[#This Row],[Date]],"mmmm")</f>
        <v>January</v>
      </c>
      <c r="W2862" t="str">
        <f>"Q"&amp;ROUNDUP(MONTH(CleanedData[[#This Row],[Date]])/3,0)</f>
        <v>Q1</v>
      </c>
      <c r="X2862" t="str">
        <f>IF(CleanedData[[#This Row],[Purchase Amount]]&gt;=5000,"Yes","No")</f>
        <v>No</v>
      </c>
      <c r="Y2862">
        <f>IF(CleanedData[[#This Row],[Recommend]]="Yes",1,0)</f>
        <v>1</v>
      </c>
      <c r="Z2862" s="6">
        <f>CleanedData[[#This Row],[Purchase Amount]]*0.15</f>
        <v>185.01750000000001</v>
      </c>
      <c r="AA2862" s="6">
        <f>CleanedData[[#This Row],[Purchase Amount]]*1.15</f>
        <v>1418.4675</v>
      </c>
    </row>
    <row r="2863" spans="1:27" x14ac:dyDescent="0.3">
      <c r="A2863">
        <v>3435</v>
      </c>
      <c r="B2863" t="s">
        <v>3088</v>
      </c>
      <c r="C2863" s="1">
        <v>45399</v>
      </c>
      <c r="D2863">
        <v>74</v>
      </c>
      <c r="E2863" t="s">
        <v>39</v>
      </c>
      <c r="F2863" t="s">
        <v>72</v>
      </c>
      <c r="G2863" t="s">
        <v>546</v>
      </c>
      <c r="H2863">
        <v>2</v>
      </c>
      <c r="I2863" t="s">
        <v>42</v>
      </c>
      <c r="J2863" t="s">
        <v>54</v>
      </c>
      <c r="K2863" t="s">
        <v>55</v>
      </c>
      <c r="L2863" t="s">
        <v>42</v>
      </c>
      <c r="M2863" t="s">
        <v>46</v>
      </c>
      <c r="N2863" t="s">
        <v>47</v>
      </c>
      <c r="O2863" t="s">
        <v>89</v>
      </c>
      <c r="P2863" t="s">
        <v>49</v>
      </c>
      <c r="Q2863" t="s">
        <v>97</v>
      </c>
      <c r="R2863" s="6">
        <f>_xlfn.XLOOKUP(CleanedData[[#This Row],[Product]],'02_Lookup_Tables'!$A$2:$A$126,'02_Lookup_Tables'!$B$2:$B$126)</f>
        <v>1369.39</v>
      </c>
      <c r="S2863" t="str">
        <f>VLOOKUP(CleanedData[[#This Row],[Product]],'02_Lookup_Tables'!$H$2:$I$126,2,FALSE)</f>
        <v>Toys &amp; Games</v>
      </c>
      <c r="T2863" t="str">
        <f>VLOOKUP(CleanedData[[#This Row],[Province]],'02_Lookup_Tables'!$D$2:$E$10,2, FALSE)</f>
        <v>Central Region</v>
      </c>
      <c r="U2863" t="str" cm="1">
        <f t="array" ref="U2863">_xlfn.IFS(CleanedData[[#This Row],[Purchase Amount]]&lt;500,"Low",
CleanedData[[#This Row],[Purchase Amount]]&lt;5000,"Medium",
TRUE,"High")</f>
        <v>Medium</v>
      </c>
      <c r="V2863" t="str">
        <f>TEXT(CleanedData[[#This Row],[Date]],"mmmm")</f>
        <v>April</v>
      </c>
      <c r="W2863" t="str">
        <f>"Q"&amp;ROUNDUP(MONTH(CleanedData[[#This Row],[Date]])/3,0)</f>
        <v>Q2</v>
      </c>
      <c r="X2863" t="str">
        <f>IF(CleanedData[[#This Row],[Purchase Amount]]&gt;=5000,"Yes","No")</f>
        <v>No</v>
      </c>
      <c r="Y2863">
        <f>IF(CleanedData[[#This Row],[Recommend]]="Yes",1,0)</f>
        <v>0</v>
      </c>
      <c r="Z2863" s="6">
        <f>CleanedData[[#This Row],[Purchase Amount]]*0.15</f>
        <v>205.4085</v>
      </c>
      <c r="AA2863" s="6">
        <f>CleanedData[[#This Row],[Purchase Amount]]*1.15</f>
        <v>1574.7985000000001</v>
      </c>
    </row>
    <row r="2864" spans="1:27" x14ac:dyDescent="0.3">
      <c r="A2864">
        <v>3436</v>
      </c>
      <c r="B2864" t="s">
        <v>3089</v>
      </c>
      <c r="C2864" s="1">
        <v>45447</v>
      </c>
      <c r="D2864">
        <v>61</v>
      </c>
      <c r="E2864" t="s">
        <v>60</v>
      </c>
      <c r="F2864" t="s">
        <v>68</v>
      </c>
      <c r="G2864" t="s">
        <v>102</v>
      </c>
      <c r="H2864">
        <v>4</v>
      </c>
      <c r="I2864" t="s">
        <v>42</v>
      </c>
      <c r="J2864" t="s">
        <v>43</v>
      </c>
      <c r="K2864" t="s">
        <v>64</v>
      </c>
      <c r="L2864" t="s">
        <v>42</v>
      </c>
      <c r="M2864" t="s">
        <v>180</v>
      </c>
      <c r="N2864" t="s">
        <v>96</v>
      </c>
      <c r="O2864" t="s">
        <v>89</v>
      </c>
      <c r="P2864" t="s">
        <v>70</v>
      </c>
      <c r="Q2864" t="s">
        <v>50</v>
      </c>
      <c r="R2864" s="6">
        <f>_xlfn.XLOOKUP(CleanedData[[#This Row],[Product]],'02_Lookup_Tables'!$A$2:$A$126,'02_Lookup_Tables'!$B$2:$B$126)</f>
        <v>276.82</v>
      </c>
      <c r="S2864" t="str">
        <f>VLOOKUP(CleanedData[[#This Row],[Product]],'02_Lookup_Tables'!$H$2:$I$126,2,FALSE)</f>
        <v>Home &amp; Living</v>
      </c>
      <c r="T2864" t="str">
        <f>VLOOKUP(CleanedData[[#This Row],[Province]],'02_Lookup_Tables'!$D$2:$E$10,2, FALSE)</f>
        <v>Northern Region</v>
      </c>
      <c r="U2864" t="str" cm="1">
        <f t="array" ref="U2864">_xlfn.IFS(CleanedData[[#This Row],[Purchase Amount]]&lt;500,"Low",
CleanedData[[#This Row],[Purchase Amount]]&lt;5000,"Medium",
TRUE,"High")</f>
        <v>Low</v>
      </c>
      <c r="V2864" t="str">
        <f>TEXT(CleanedData[[#This Row],[Date]],"mmmm")</f>
        <v>June</v>
      </c>
      <c r="W2864" t="str">
        <f>"Q"&amp;ROUNDUP(MONTH(CleanedData[[#This Row],[Date]])/3,0)</f>
        <v>Q2</v>
      </c>
      <c r="X2864" t="str">
        <f>IF(CleanedData[[#This Row],[Purchase Amount]]&gt;=5000,"Yes","No")</f>
        <v>No</v>
      </c>
      <c r="Y2864">
        <f>IF(CleanedData[[#This Row],[Recommend]]="Yes",1,0)</f>
        <v>0</v>
      </c>
      <c r="Z2864" s="6">
        <f>CleanedData[[#This Row],[Purchase Amount]]*0.15</f>
        <v>41.522999999999996</v>
      </c>
      <c r="AA2864" s="6">
        <f>CleanedData[[#This Row],[Purchase Amount]]*1.15</f>
        <v>318.34299999999996</v>
      </c>
    </row>
    <row r="2865" spans="1:27" x14ac:dyDescent="0.3">
      <c r="A2865">
        <v>3438</v>
      </c>
      <c r="B2865" t="s">
        <v>3090</v>
      </c>
      <c r="C2865" s="1">
        <v>45958</v>
      </c>
      <c r="D2865">
        <v>36</v>
      </c>
      <c r="E2865" t="s">
        <v>60</v>
      </c>
      <c r="F2865" t="s">
        <v>61</v>
      </c>
      <c r="G2865" t="s">
        <v>118</v>
      </c>
      <c r="H2865">
        <v>5</v>
      </c>
      <c r="I2865" t="s">
        <v>42</v>
      </c>
      <c r="J2865" t="s">
        <v>43</v>
      </c>
      <c r="K2865" t="s">
        <v>55</v>
      </c>
      <c r="L2865" t="s">
        <v>42</v>
      </c>
      <c r="M2865" t="s">
        <v>231</v>
      </c>
      <c r="N2865" t="s">
        <v>57</v>
      </c>
      <c r="O2865" t="s">
        <v>89</v>
      </c>
      <c r="P2865" t="s">
        <v>70</v>
      </c>
      <c r="Q2865" t="s">
        <v>81</v>
      </c>
      <c r="R2865" s="6">
        <f>_xlfn.XLOOKUP(CleanedData[[#This Row],[Product]],'02_Lookup_Tables'!$A$2:$A$126,'02_Lookup_Tables'!$B$2:$B$126)</f>
        <v>368.99</v>
      </c>
      <c r="S2865" t="str">
        <f>VLOOKUP(CleanedData[[#This Row],[Product]],'02_Lookup_Tables'!$H$2:$I$126,2,FALSE)</f>
        <v>Accessories</v>
      </c>
      <c r="T2865" t="str">
        <f>VLOOKUP(CleanedData[[#This Row],[Province]],'02_Lookup_Tables'!$D$2:$E$10,2, FALSE)</f>
        <v>Southern Region</v>
      </c>
      <c r="U2865" t="str" cm="1">
        <f t="array" ref="U2865">_xlfn.IFS(CleanedData[[#This Row],[Purchase Amount]]&lt;500,"Low",
CleanedData[[#This Row],[Purchase Amount]]&lt;5000,"Medium",
TRUE,"High")</f>
        <v>Low</v>
      </c>
      <c r="V2865" t="str">
        <f>TEXT(CleanedData[[#This Row],[Date]],"mmmm")</f>
        <v>October</v>
      </c>
      <c r="W2865" t="str">
        <f>"Q"&amp;ROUNDUP(MONTH(CleanedData[[#This Row],[Date]])/3,0)</f>
        <v>Q4</v>
      </c>
      <c r="X2865" t="str">
        <f>IF(CleanedData[[#This Row],[Purchase Amount]]&gt;=5000,"Yes","No")</f>
        <v>No</v>
      </c>
      <c r="Y2865">
        <f>IF(CleanedData[[#This Row],[Recommend]]="Yes",1,0)</f>
        <v>0</v>
      </c>
      <c r="Z2865" s="6">
        <f>CleanedData[[#This Row],[Purchase Amount]]*0.15</f>
        <v>55.348500000000001</v>
      </c>
      <c r="AA2865" s="6">
        <f>CleanedData[[#This Row],[Purchase Amount]]*1.15</f>
        <v>424.33849999999995</v>
      </c>
    </row>
    <row r="2866" spans="1:27" x14ac:dyDescent="0.3">
      <c r="A2866">
        <v>3441</v>
      </c>
      <c r="B2866" t="s">
        <v>3091</v>
      </c>
      <c r="C2866" s="1">
        <v>45538</v>
      </c>
      <c r="E2866" t="s">
        <v>52</v>
      </c>
      <c r="F2866" t="s">
        <v>72</v>
      </c>
      <c r="G2866" t="s">
        <v>233</v>
      </c>
      <c r="H2866">
        <v>2</v>
      </c>
      <c r="I2866" t="s">
        <v>42</v>
      </c>
      <c r="J2866" t="s">
        <v>63</v>
      </c>
      <c r="K2866" t="s">
        <v>55</v>
      </c>
      <c r="L2866" t="s">
        <v>45</v>
      </c>
      <c r="M2866" t="s">
        <v>46</v>
      </c>
      <c r="N2866" t="s">
        <v>47</v>
      </c>
      <c r="O2866" t="s">
        <v>89</v>
      </c>
      <c r="P2866" t="s">
        <v>49</v>
      </c>
      <c r="Q2866" t="s">
        <v>166</v>
      </c>
      <c r="R2866" s="6">
        <f>_xlfn.XLOOKUP(CleanedData[[#This Row],[Product]],'02_Lookup_Tables'!$A$2:$A$126,'02_Lookup_Tables'!$B$2:$B$126)</f>
        <v>324.35000000000002</v>
      </c>
      <c r="S2866" t="str">
        <f>VLOOKUP(CleanedData[[#This Row],[Product]],'02_Lookup_Tables'!$H$2:$I$126,2,FALSE)</f>
        <v>Apparel</v>
      </c>
      <c r="T2866" t="str">
        <f>VLOOKUP(CleanedData[[#This Row],[Province]],'02_Lookup_Tables'!$D$2:$E$10,2, FALSE)</f>
        <v>Central Region</v>
      </c>
      <c r="U2866" t="str" cm="1">
        <f t="array" ref="U2866">_xlfn.IFS(CleanedData[[#This Row],[Purchase Amount]]&lt;500,"Low",
CleanedData[[#This Row],[Purchase Amount]]&lt;5000,"Medium",
TRUE,"High")</f>
        <v>Low</v>
      </c>
      <c r="V2866" t="str">
        <f>TEXT(CleanedData[[#This Row],[Date]],"mmmm")</f>
        <v>September</v>
      </c>
      <c r="W2866" t="str">
        <f>"Q"&amp;ROUNDUP(MONTH(CleanedData[[#This Row],[Date]])/3,0)</f>
        <v>Q3</v>
      </c>
      <c r="X2866" t="str">
        <f>IF(CleanedData[[#This Row],[Purchase Amount]]&gt;=5000,"Yes","No")</f>
        <v>No</v>
      </c>
      <c r="Y2866">
        <f>IF(CleanedData[[#This Row],[Recommend]]="Yes",1,0)</f>
        <v>0</v>
      </c>
      <c r="Z2866" s="6">
        <f>CleanedData[[#This Row],[Purchase Amount]]*0.15</f>
        <v>48.652500000000003</v>
      </c>
      <c r="AA2866" s="6">
        <f>CleanedData[[#This Row],[Purchase Amount]]*1.15</f>
        <v>373.0025</v>
      </c>
    </row>
    <row r="2867" spans="1:27" x14ac:dyDescent="0.3">
      <c r="A2867">
        <v>3443</v>
      </c>
      <c r="B2867" t="s">
        <v>3092</v>
      </c>
      <c r="C2867" s="1">
        <v>45963</v>
      </c>
      <c r="D2867">
        <v>77</v>
      </c>
      <c r="E2867" t="s">
        <v>52</v>
      </c>
      <c r="F2867" t="s">
        <v>125</v>
      </c>
      <c r="G2867" t="s">
        <v>391</v>
      </c>
      <c r="H2867">
        <v>1</v>
      </c>
      <c r="I2867" t="s">
        <v>42</v>
      </c>
      <c r="J2867" t="s">
        <v>54</v>
      </c>
      <c r="K2867" t="s">
        <v>55</v>
      </c>
      <c r="L2867" t="s">
        <v>45</v>
      </c>
      <c r="M2867" t="s">
        <v>100</v>
      </c>
      <c r="N2867" t="s">
        <v>80</v>
      </c>
      <c r="O2867" t="s">
        <v>48</v>
      </c>
      <c r="P2867" t="s">
        <v>49</v>
      </c>
      <c r="Q2867" t="s">
        <v>97</v>
      </c>
      <c r="R2867" s="6">
        <f>_xlfn.XLOOKUP(CleanedData[[#This Row],[Product]],'02_Lookup_Tables'!$A$2:$A$126,'02_Lookup_Tables'!$B$2:$B$126)</f>
        <v>886.51</v>
      </c>
      <c r="S2867" t="str">
        <f>VLOOKUP(CleanedData[[#This Row],[Product]],'02_Lookup_Tables'!$H$2:$I$126,2,FALSE)</f>
        <v>Beauty &amp; Personal Care</v>
      </c>
      <c r="T2867" t="str">
        <f>VLOOKUP(CleanedData[[#This Row],[Province]],'02_Lookup_Tables'!$D$2:$E$10,2, FALSE)</f>
        <v>Western Region</v>
      </c>
      <c r="U2867" t="str" cm="1">
        <f t="array" ref="U2867">_xlfn.IFS(CleanedData[[#This Row],[Purchase Amount]]&lt;500,"Low",
CleanedData[[#This Row],[Purchase Amount]]&lt;5000,"Medium",
TRUE,"High")</f>
        <v>Medium</v>
      </c>
      <c r="V2867" t="str">
        <f>TEXT(CleanedData[[#This Row],[Date]],"mmmm")</f>
        <v>November</v>
      </c>
      <c r="W2867" t="str">
        <f>"Q"&amp;ROUNDUP(MONTH(CleanedData[[#This Row],[Date]])/3,0)</f>
        <v>Q4</v>
      </c>
      <c r="X2867" t="str">
        <f>IF(CleanedData[[#This Row],[Purchase Amount]]&gt;=5000,"Yes","No")</f>
        <v>No</v>
      </c>
      <c r="Y2867">
        <f>IF(CleanedData[[#This Row],[Recommend]]="Yes",1,0)</f>
        <v>0</v>
      </c>
      <c r="Z2867" s="6">
        <f>CleanedData[[#This Row],[Purchase Amount]]*0.15</f>
        <v>132.97649999999999</v>
      </c>
      <c r="AA2867" s="6">
        <f>CleanedData[[#This Row],[Purchase Amount]]*1.15</f>
        <v>1019.4864999999999</v>
      </c>
    </row>
    <row r="2868" spans="1:27" x14ac:dyDescent="0.3">
      <c r="A2868">
        <v>3445</v>
      </c>
      <c r="B2868" t="s">
        <v>3093</v>
      </c>
      <c r="C2868" s="1">
        <v>45657</v>
      </c>
      <c r="D2868">
        <v>19</v>
      </c>
      <c r="E2868" t="s">
        <v>39</v>
      </c>
      <c r="F2868" t="s">
        <v>83</v>
      </c>
      <c r="G2868" t="s">
        <v>976</v>
      </c>
      <c r="H2868">
        <v>1</v>
      </c>
      <c r="I2868" t="s">
        <v>42</v>
      </c>
      <c r="J2868" t="s">
        <v>43</v>
      </c>
      <c r="K2868" t="s">
        <v>55</v>
      </c>
      <c r="L2868" t="s">
        <v>42</v>
      </c>
      <c r="M2868" t="s">
        <v>165</v>
      </c>
      <c r="N2868" t="s">
        <v>80</v>
      </c>
      <c r="O2868" t="s">
        <v>89</v>
      </c>
      <c r="P2868" t="s">
        <v>49</v>
      </c>
      <c r="Q2868" t="s">
        <v>66</v>
      </c>
      <c r="R2868" s="6">
        <f>_xlfn.XLOOKUP(CleanedData[[#This Row],[Product]],'02_Lookup_Tables'!$A$2:$A$126,'02_Lookup_Tables'!$B$2:$B$126)</f>
        <v>412.16</v>
      </c>
      <c r="S2868" t="str">
        <f>VLOOKUP(CleanedData[[#This Row],[Product]],'02_Lookup_Tables'!$H$2:$I$126,2,FALSE)</f>
        <v>Apparel</v>
      </c>
      <c r="T2868" t="str">
        <f>VLOOKUP(CleanedData[[#This Row],[Province]],'02_Lookup_Tables'!$D$2:$E$10,2, FALSE)</f>
        <v>Western Region</v>
      </c>
      <c r="U2868" t="str" cm="1">
        <f t="array" ref="U2868">_xlfn.IFS(CleanedData[[#This Row],[Purchase Amount]]&lt;500,"Low",
CleanedData[[#This Row],[Purchase Amount]]&lt;5000,"Medium",
TRUE,"High")</f>
        <v>Low</v>
      </c>
      <c r="V2868" t="str">
        <f>TEXT(CleanedData[[#This Row],[Date]],"mmmm")</f>
        <v>December</v>
      </c>
      <c r="W2868" t="str">
        <f>"Q"&amp;ROUNDUP(MONTH(CleanedData[[#This Row],[Date]])/3,0)</f>
        <v>Q4</v>
      </c>
      <c r="X2868" t="str">
        <f>IF(CleanedData[[#This Row],[Purchase Amount]]&gt;=5000,"Yes","No")</f>
        <v>No</v>
      </c>
      <c r="Y2868">
        <f>IF(CleanedData[[#This Row],[Recommend]]="Yes",1,0)</f>
        <v>0</v>
      </c>
      <c r="Z2868" s="6">
        <f>CleanedData[[#This Row],[Purchase Amount]]*0.15</f>
        <v>61.823999999999998</v>
      </c>
      <c r="AA2868" s="6">
        <f>CleanedData[[#This Row],[Purchase Amount]]*1.15</f>
        <v>473.98399999999998</v>
      </c>
    </row>
    <row r="2869" spans="1:27" x14ac:dyDescent="0.3">
      <c r="A2869">
        <v>3446</v>
      </c>
      <c r="B2869" t="s">
        <v>3094</v>
      </c>
      <c r="C2869" s="1">
        <v>45794</v>
      </c>
      <c r="D2869">
        <v>79</v>
      </c>
      <c r="E2869" t="s">
        <v>39</v>
      </c>
      <c r="F2869" t="s">
        <v>83</v>
      </c>
      <c r="G2869" t="s">
        <v>126</v>
      </c>
      <c r="H2869">
        <v>5</v>
      </c>
      <c r="I2869" t="s">
        <v>45</v>
      </c>
      <c r="J2869" t="s">
        <v>63</v>
      </c>
      <c r="K2869" t="s">
        <v>55</v>
      </c>
      <c r="L2869" t="s">
        <v>45</v>
      </c>
      <c r="M2869" t="s">
        <v>208</v>
      </c>
      <c r="N2869" t="s">
        <v>57</v>
      </c>
      <c r="O2869" t="s">
        <v>89</v>
      </c>
      <c r="P2869" t="s">
        <v>70</v>
      </c>
      <c r="Q2869" t="s">
        <v>97</v>
      </c>
      <c r="R2869" s="6">
        <f>_xlfn.XLOOKUP(CleanedData[[#This Row],[Product]],'02_Lookup_Tables'!$A$2:$A$126,'02_Lookup_Tables'!$B$2:$B$126)</f>
        <v>343.42</v>
      </c>
      <c r="S2869" t="str">
        <f>VLOOKUP(CleanedData[[#This Row],[Product]],'02_Lookup_Tables'!$H$2:$I$126,2,FALSE)</f>
        <v>Food</v>
      </c>
      <c r="T2869" t="str">
        <f>VLOOKUP(CleanedData[[#This Row],[Province]],'02_Lookup_Tables'!$D$2:$E$10,2, FALSE)</f>
        <v>Western Region</v>
      </c>
      <c r="U2869" t="str" cm="1">
        <f t="array" ref="U2869">_xlfn.IFS(CleanedData[[#This Row],[Purchase Amount]]&lt;500,"Low",
CleanedData[[#This Row],[Purchase Amount]]&lt;5000,"Medium",
TRUE,"High")</f>
        <v>Low</v>
      </c>
      <c r="V2869" t="str">
        <f>TEXT(CleanedData[[#This Row],[Date]],"mmmm")</f>
        <v>May</v>
      </c>
      <c r="W2869" t="str">
        <f>"Q"&amp;ROUNDUP(MONTH(CleanedData[[#This Row],[Date]])/3,0)</f>
        <v>Q2</v>
      </c>
      <c r="X2869" t="str">
        <f>IF(CleanedData[[#This Row],[Purchase Amount]]&gt;=5000,"Yes","No")</f>
        <v>No</v>
      </c>
      <c r="Y2869">
        <f>IF(CleanedData[[#This Row],[Recommend]]="Yes",1,0)</f>
        <v>1</v>
      </c>
      <c r="Z2869" s="6">
        <f>CleanedData[[#This Row],[Purchase Amount]]*0.15</f>
        <v>51.512999999999998</v>
      </c>
      <c r="AA2869" s="6">
        <f>CleanedData[[#This Row],[Purchase Amount]]*1.15</f>
        <v>394.93299999999999</v>
      </c>
    </row>
    <row r="2870" spans="1:27" x14ac:dyDescent="0.3">
      <c r="A2870">
        <v>3448</v>
      </c>
      <c r="B2870" t="s">
        <v>3095</v>
      </c>
      <c r="C2870" s="1">
        <v>45524</v>
      </c>
      <c r="D2870">
        <v>55</v>
      </c>
      <c r="E2870" t="s">
        <v>60</v>
      </c>
      <c r="F2870" t="s">
        <v>77</v>
      </c>
      <c r="G2870" t="s">
        <v>365</v>
      </c>
      <c r="H2870">
        <v>5</v>
      </c>
      <c r="I2870" t="s">
        <v>45</v>
      </c>
      <c r="J2870" t="s">
        <v>43</v>
      </c>
      <c r="K2870" t="s">
        <v>55</v>
      </c>
      <c r="L2870" t="s">
        <v>42</v>
      </c>
      <c r="M2870" t="s">
        <v>88</v>
      </c>
      <c r="N2870" t="s">
        <v>57</v>
      </c>
      <c r="O2870" t="s">
        <v>89</v>
      </c>
      <c r="P2870" t="s">
        <v>70</v>
      </c>
      <c r="Q2870" t="s">
        <v>50</v>
      </c>
      <c r="R2870" s="6">
        <f>_xlfn.XLOOKUP(CleanedData[[#This Row],[Product]],'02_Lookup_Tables'!$A$2:$A$126,'02_Lookup_Tables'!$B$2:$B$126)</f>
        <v>105.11</v>
      </c>
      <c r="S2870" t="str">
        <f>VLOOKUP(CleanedData[[#This Row],[Product]],'02_Lookup_Tables'!$H$2:$I$126,2,FALSE)</f>
        <v>Beauty &amp; Personal Care</v>
      </c>
      <c r="T2870" t="str">
        <f>VLOOKUP(CleanedData[[#This Row],[Province]],'02_Lookup_Tables'!$D$2:$E$10,2, FALSE)</f>
        <v>Central Region</v>
      </c>
      <c r="U2870" t="str" cm="1">
        <f t="array" ref="U2870">_xlfn.IFS(CleanedData[[#This Row],[Purchase Amount]]&lt;500,"Low",
CleanedData[[#This Row],[Purchase Amount]]&lt;5000,"Medium",
TRUE,"High")</f>
        <v>Low</v>
      </c>
      <c r="V2870" t="str">
        <f>TEXT(CleanedData[[#This Row],[Date]],"mmmm")</f>
        <v>August</v>
      </c>
      <c r="W2870" t="str">
        <f>"Q"&amp;ROUNDUP(MONTH(CleanedData[[#This Row],[Date]])/3,0)</f>
        <v>Q3</v>
      </c>
      <c r="X2870" t="str">
        <f>IF(CleanedData[[#This Row],[Purchase Amount]]&gt;=5000,"Yes","No")</f>
        <v>No</v>
      </c>
      <c r="Y2870">
        <f>IF(CleanedData[[#This Row],[Recommend]]="Yes",1,0)</f>
        <v>1</v>
      </c>
      <c r="Z2870" s="6">
        <f>CleanedData[[#This Row],[Purchase Amount]]*0.15</f>
        <v>15.766499999999999</v>
      </c>
      <c r="AA2870" s="6">
        <f>CleanedData[[#This Row],[Purchase Amount]]*1.15</f>
        <v>120.87649999999999</v>
      </c>
    </row>
    <row r="2871" spans="1:27" x14ac:dyDescent="0.3">
      <c r="A2871">
        <v>3449</v>
      </c>
      <c r="B2871" t="s">
        <v>3096</v>
      </c>
      <c r="C2871" s="1">
        <v>45927</v>
      </c>
      <c r="D2871">
        <v>33</v>
      </c>
      <c r="E2871" t="s">
        <v>60</v>
      </c>
      <c r="F2871" t="s">
        <v>83</v>
      </c>
      <c r="G2871" t="s">
        <v>203</v>
      </c>
      <c r="H2871">
        <v>5</v>
      </c>
      <c r="I2871" t="s">
        <v>42</v>
      </c>
      <c r="J2871" t="s">
        <v>69</v>
      </c>
      <c r="K2871" t="s">
        <v>64</v>
      </c>
      <c r="L2871" t="s">
        <v>45</v>
      </c>
      <c r="M2871" t="s">
        <v>236</v>
      </c>
      <c r="N2871" t="s">
        <v>57</v>
      </c>
      <c r="O2871" t="s">
        <v>89</v>
      </c>
      <c r="P2871" t="s">
        <v>70</v>
      </c>
      <c r="Q2871" t="s">
        <v>58</v>
      </c>
      <c r="R2871" s="6">
        <f>_xlfn.XLOOKUP(CleanedData[[#This Row],[Product]],'02_Lookup_Tables'!$A$2:$A$126,'02_Lookup_Tables'!$B$2:$B$126)</f>
        <v>2849.09</v>
      </c>
      <c r="S2871" t="str">
        <f>VLOOKUP(CleanedData[[#This Row],[Product]],'02_Lookup_Tables'!$H$2:$I$126,2,FALSE)</f>
        <v>Home &amp; Living</v>
      </c>
      <c r="T2871" t="str">
        <f>VLOOKUP(CleanedData[[#This Row],[Province]],'02_Lookup_Tables'!$D$2:$E$10,2, FALSE)</f>
        <v>Western Region</v>
      </c>
      <c r="U2871" t="str" cm="1">
        <f t="array" ref="U2871">_xlfn.IFS(CleanedData[[#This Row],[Purchase Amount]]&lt;500,"Low",
CleanedData[[#This Row],[Purchase Amount]]&lt;5000,"Medium",
TRUE,"High")</f>
        <v>Medium</v>
      </c>
      <c r="V2871" t="str">
        <f>TEXT(CleanedData[[#This Row],[Date]],"mmmm")</f>
        <v>September</v>
      </c>
      <c r="W2871" t="str">
        <f>"Q"&amp;ROUNDUP(MONTH(CleanedData[[#This Row],[Date]])/3,0)</f>
        <v>Q3</v>
      </c>
      <c r="X2871" t="str">
        <f>IF(CleanedData[[#This Row],[Purchase Amount]]&gt;=5000,"Yes","No")</f>
        <v>No</v>
      </c>
      <c r="Y2871">
        <f>IF(CleanedData[[#This Row],[Recommend]]="Yes",1,0)</f>
        <v>0</v>
      </c>
      <c r="Z2871" s="6">
        <f>CleanedData[[#This Row],[Purchase Amount]]*0.15</f>
        <v>427.36349999999999</v>
      </c>
      <c r="AA2871" s="6">
        <f>CleanedData[[#This Row],[Purchase Amount]]*1.15</f>
        <v>3276.4535000000001</v>
      </c>
    </row>
    <row r="2872" spans="1:27" x14ac:dyDescent="0.3">
      <c r="A2872">
        <v>3451</v>
      </c>
      <c r="B2872" t="s">
        <v>3097</v>
      </c>
      <c r="C2872" s="1">
        <v>45709</v>
      </c>
      <c r="D2872">
        <v>29</v>
      </c>
      <c r="E2872" t="s">
        <v>52</v>
      </c>
      <c r="F2872" t="s">
        <v>40</v>
      </c>
      <c r="G2872" t="s">
        <v>212</v>
      </c>
      <c r="H2872">
        <v>5</v>
      </c>
      <c r="I2872" t="s">
        <v>42</v>
      </c>
      <c r="J2872" t="s">
        <v>63</v>
      </c>
      <c r="K2872" t="s">
        <v>55</v>
      </c>
      <c r="L2872" t="s">
        <v>45</v>
      </c>
      <c r="M2872" t="s">
        <v>56</v>
      </c>
      <c r="N2872" t="s">
        <v>57</v>
      </c>
      <c r="O2872" t="s">
        <v>148</v>
      </c>
      <c r="P2872" t="s">
        <v>49</v>
      </c>
      <c r="Q2872" t="s">
        <v>58</v>
      </c>
      <c r="R2872" s="6">
        <f>_xlfn.XLOOKUP(CleanedData[[#This Row],[Product]],'02_Lookup_Tables'!$A$2:$A$126,'02_Lookup_Tables'!$B$2:$B$126)</f>
        <v>192.77</v>
      </c>
      <c r="S2872" t="str">
        <f>VLOOKUP(CleanedData[[#This Row],[Product]],'02_Lookup_Tables'!$H$2:$I$126,2,FALSE)</f>
        <v>Beauty &amp; Personal Care</v>
      </c>
      <c r="T2872" t="str">
        <f>VLOOKUP(CleanedData[[#This Row],[Province]],'02_Lookup_Tables'!$D$2:$E$10,2, FALSE)</f>
        <v>Northern Region</v>
      </c>
      <c r="U2872" t="str" cm="1">
        <f t="array" ref="U2872">_xlfn.IFS(CleanedData[[#This Row],[Purchase Amount]]&lt;500,"Low",
CleanedData[[#This Row],[Purchase Amount]]&lt;5000,"Medium",
TRUE,"High")</f>
        <v>Low</v>
      </c>
      <c r="V2872" t="str">
        <f>TEXT(CleanedData[[#This Row],[Date]],"mmmm")</f>
        <v>February</v>
      </c>
      <c r="W2872" t="str">
        <f>"Q"&amp;ROUNDUP(MONTH(CleanedData[[#This Row],[Date]])/3,0)</f>
        <v>Q1</v>
      </c>
      <c r="X2872" t="str">
        <f>IF(CleanedData[[#This Row],[Purchase Amount]]&gt;=5000,"Yes","No")</f>
        <v>No</v>
      </c>
      <c r="Y2872">
        <f>IF(CleanedData[[#This Row],[Recommend]]="Yes",1,0)</f>
        <v>0</v>
      </c>
      <c r="Z2872" s="6">
        <f>CleanedData[[#This Row],[Purchase Amount]]*0.15</f>
        <v>28.915500000000002</v>
      </c>
      <c r="AA2872" s="6">
        <f>CleanedData[[#This Row],[Purchase Amount]]*1.15</f>
        <v>221.68549999999999</v>
      </c>
    </row>
    <row r="2873" spans="1:27" x14ac:dyDescent="0.3">
      <c r="A2873">
        <v>3452</v>
      </c>
      <c r="B2873" t="s">
        <v>3098</v>
      </c>
      <c r="C2873" s="1">
        <v>45838</v>
      </c>
      <c r="D2873">
        <v>64</v>
      </c>
      <c r="E2873" t="s">
        <v>39</v>
      </c>
      <c r="F2873" t="s">
        <v>68</v>
      </c>
      <c r="G2873" t="s">
        <v>406</v>
      </c>
      <c r="H2873">
        <v>1</v>
      </c>
      <c r="I2873" t="s">
        <v>42</v>
      </c>
      <c r="J2873" t="s">
        <v>63</v>
      </c>
      <c r="K2873" t="s">
        <v>64</v>
      </c>
      <c r="L2873" t="s">
        <v>42</v>
      </c>
      <c r="M2873" t="s">
        <v>175</v>
      </c>
      <c r="N2873" t="s">
        <v>80</v>
      </c>
      <c r="O2873" t="s">
        <v>89</v>
      </c>
      <c r="P2873" t="s">
        <v>49</v>
      </c>
      <c r="Q2873" t="s">
        <v>50</v>
      </c>
      <c r="R2873" s="6">
        <f>_xlfn.XLOOKUP(CleanedData[[#This Row],[Product]],'02_Lookup_Tables'!$A$2:$A$126,'02_Lookup_Tables'!$B$2:$B$126)</f>
        <v>996.44</v>
      </c>
      <c r="S2873" t="str">
        <f>VLOOKUP(CleanedData[[#This Row],[Product]],'02_Lookup_Tables'!$H$2:$I$126,2,FALSE)</f>
        <v>Sports &amp; Outdoors</v>
      </c>
      <c r="T2873" t="str">
        <f>VLOOKUP(CleanedData[[#This Row],[Province]],'02_Lookup_Tables'!$D$2:$E$10,2, FALSE)</f>
        <v>Northern Region</v>
      </c>
      <c r="U2873" t="str" cm="1">
        <f t="array" ref="U2873">_xlfn.IFS(CleanedData[[#This Row],[Purchase Amount]]&lt;500,"Low",
CleanedData[[#This Row],[Purchase Amount]]&lt;5000,"Medium",
TRUE,"High")</f>
        <v>Medium</v>
      </c>
      <c r="V2873" t="str">
        <f>TEXT(CleanedData[[#This Row],[Date]],"mmmm")</f>
        <v>June</v>
      </c>
      <c r="W2873" t="str">
        <f>"Q"&amp;ROUNDUP(MONTH(CleanedData[[#This Row],[Date]])/3,0)</f>
        <v>Q2</v>
      </c>
      <c r="X2873" t="str">
        <f>IF(CleanedData[[#This Row],[Purchase Amount]]&gt;=5000,"Yes","No")</f>
        <v>No</v>
      </c>
      <c r="Y2873">
        <f>IF(CleanedData[[#This Row],[Recommend]]="Yes",1,0)</f>
        <v>0</v>
      </c>
      <c r="Z2873" s="6">
        <f>CleanedData[[#This Row],[Purchase Amount]]*0.15</f>
        <v>149.46600000000001</v>
      </c>
      <c r="AA2873" s="6">
        <f>CleanedData[[#This Row],[Purchase Amount]]*1.15</f>
        <v>1145.9059999999999</v>
      </c>
    </row>
    <row r="2874" spans="1:27" x14ac:dyDescent="0.3">
      <c r="A2874">
        <v>3454</v>
      </c>
      <c r="B2874" t="s">
        <v>3099</v>
      </c>
      <c r="C2874" s="1">
        <v>45375</v>
      </c>
      <c r="D2874">
        <v>41</v>
      </c>
      <c r="E2874" t="s">
        <v>52</v>
      </c>
      <c r="F2874" t="s">
        <v>61</v>
      </c>
      <c r="G2874" t="s">
        <v>362</v>
      </c>
      <c r="H2874">
        <v>1</v>
      </c>
      <c r="I2874" t="s">
        <v>42</v>
      </c>
      <c r="J2874" t="s">
        <v>74</v>
      </c>
      <c r="K2874" t="s">
        <v>55</v>
      </c>
      <c r="L2874" t="s">
        <v>42</v>
      </c>
      <c r="N2874" t="s">
        <v>80</v>
      </c>
      <c r="O2874" t="s">
        <v>134</v>
      </c>
      <c r="P2874" t="s">
        <v>8646</v>
      </c>
      <c r="Q2874" t="s">
        <v>81</v>
      </c>
      <c r="R2874" s="6">
        <f>_xlfn.XLOOKUP(CleanedData[[#This Row],[Product]],'02_Lookup_Tables'!$A$2:$A$126,'02_Lookup_Tables'!$B$2:$B$126)</f>
        <v>1746.77</v>
      </c>
      <c r="S2874" t="str">
        <f>VLOOKUP(CleanedData[[#This Row],[Product]],'02_Lookup_Tables'!$H$2:$I$126,2,FALSE)</f>
        <v>Home Devices</v>
      </c>
      <c r="T2874" t="str">
        <f>VLOOKUP(CleanedData[[#This Row],[Province]],'02_Lookup_Tables'!$D$2:$E$10,2, FALSE)</f>
        <v>Southern Region</v>
      </c>
      <c r="U2874" t="str" cm="1">
        <f t="array" ref="U2874">_xlfn.IFS(CleanedData[[#This Row],[Purchase Amount]]&lt;500,"Low",
CleanedData[[#This Row],[Purchase Amount]]&lt;5000,"Medium",
TRUE,"High")</f>
        <v>Medium</v>
      </c>
      <c r="V2874" t="str">
        <f>TEXT(CleanedData[[#This Row],[Date]],"mmmm")</f>
        <v>March</v>
      </c>
      <c r="W2874" t="str">
        <f>"Q"&amp;ROUNDUP(MONTH(CleanedData[[#This Row],[Date]])/3,0)</f>
        <v>Q1</v>
      </c>
      <c r="X2874" t="str">
        <f>IF(CleanedData[[#This Row],[Purchase Amount]]&gt;=5000,"Yes","No")</f>
        <v>No</v>
      </c>
      <c r="Y2874">
        <f>IF(CleanedData[[#This Row],[Recommend]]="Yes",1,0)</f>
        <v>0</v>
      </c>
      <c r="Z2874" s="6">
        <f>CleanedData[[#This Row],[Purchase Amount]]*0.15</f>
        <v>262.01549999999997</v>
      </c>
      <c r="AA2874" s="6">
        <f>CleanedData[[#This Row],[Purchase Amount]]*1.15</f>
        <v>2008.7854999999997</v>
      </c>
    </row>
    <row r="2875" spans="1:27" x14ac:dyDescent="0.3">
      <c r="A2875">
        <v>3455</v>
      </c>
      <c r="B2875" t="s">
        <v>3100</v>
      </c>
      <c r="C2875" s="1">
        <v>45373</v>
      </c>
      <c r="D2875">
        <v>63</v>
      </c>
      <c r="E2875" t="s">
        <v>60</v>
      </c>
      <c r="F2875" t="s">
        <v>130</v>
      </c>
      <c r="G2875" t="s">
        <v>78</v>
      </c>
      <c r="H2875">
        <v>2</v>
      </c>
      <c r="I2875" t="s">
        <v>42</v>
      </c>
      <c r="J2875" t="s">
        <v>63</v>
      </c>
      <c r="K2875" t="s">
        <v>55</v>
      </c>
      <c r="L2875" t="s">
        <v>42</v>
      </c>
      <c r="M2875" t="s">
        <v>196</v>
      </c>
      <c r="N2875" t="s">
        <v>47</v>
      </c>
      <c r="O2875" t="s">
        <v>89</v>
      </c>
      <c r="P2875" t="s">
        <v>49</v>
      </c>
      <c r="Q2875" t="s">
        <v>50</v>
      </c>
      <c r="R2875" s="6">
        <f>_xlfn.XLOOKUP(CleanedData[[#This Row],[Product]],'02_Lookup_Tables'!$A$2:$A$126,'02_Lookup_Tables'!$B$2:$B$126)</f>
        <v>1951.09</v>
      </c>
      <c r="S2875" t="str">
        <f>VLOOKUP(CleanedData[[#This Row],[Product]],'02_Lookup_Tables'!$H$2:$I$126,2,FALSE)</f>
        <v>Accessories</v>
      </c>
      <c r="T2875" t="str">
        <f>VLOOKUP(CleanedData[[#This Row],[Province]],'02_Lookup_Tables'!$D$2:$E$10,2, FALSE)</f>
        <v>Eastern Region</v>
      </c>
      <c r="U2875" t="str" cm="1">
        <f t="array" ref="U2875">_xlfn.IFS(CleanedData[[#This Row],[Purchase Amount]]&lt;500,"Low",
CleanedData[[#This Row],[Purchase Amount]]&lt;5000,"Medium",
TRUE,"High")</f>
        <v>Medium</v>
      </c>
      <c r="V2875" t="str">
        <f>TEXT(CleanedData[[#This Row],[Date]],"mmmm")</f>
        <v>March</v>
      </c>
      <c r="W2875" t="str">
        <f>"Q"&amp;ROUNDUP(MONTH(CleanedData[[#This Row],[Date]])/3,0)</f>
        <v>Q1</v>
      </c>
      <c r="X2875" t="str">
        <f>IF(CleanedData[[#This Row],[Purchase Amount]]&gt;=5000,"Yes","No")</f>
        <v>No</v>
      </c>
      <c r="Y2875">
        <f>IF(CleanedData[[#This Row],[Recommend]]="Yes",1,0)</f>
        <v>0</v>
      </c>
      <c r="Z2875" s="6">
        <f>CleanedData[[#This Row],[Purchase Amount]]*0.15</f>
        <v>292.6635</v>
      </c>
      <c r="AA2875" s="6">
        <f>CleanedData[[#This Row],[Purchase Amount]]*1.15</f>
        <v>2243.7534999999998</v>
      </c>
    </row>
    <row r="2876" spans="1:27" x14ac:dyDescent="0.3">
      <c r="A2876">
        <v>3456</v>
      </c>
      <c r="B2876" t="s">
        <v>3101</v>
      </c>
      <c r="C2876" s="1">
        <v>45933</v>
      </c>
      <c r="D2876">
        <v>21</v>
      </c>
      <c r="E2876" t="s">
        <v>39</v>
      </c>
      <c r="F2876" t="s">
        <v>108</v>
      </c>
      <c r="G2876" t="s">
        <v>340</v>
      </c>
      <c r="H2876">
        <v>4</v>
      </c>
      <c r="I2876" t="s">
        <v>45</v>
      </c>
      <c r="J2876" t="s">
        <v>63</v>
      </c>
      <c r="K2876" t="s">
        <v>44</v>
      </c>
      <c r="L2876" t="s">
        <v>42</v>
      </c>
      <c r="M2876" t="s">
        <v>151</v>
      </c>
      <c r="N2876" t="s">
        <v>96</v>
      </c>
      <c r="O2876" t="s">
        <v>89</v>
      </c>
      <c r="P2876" t="s">
        <v>70</v>
      </c>
      <c r="Q2876" t="s">
        <v>66</v>
      </c>
      <c r="R2876" s="6">
        <f>_xlfn.XLOOKUP(CleanedData[[#This Row],[Product]],'02_Lookup_Tables'!$A$2:$A$126,'02_Lookup_Tables'!$B$2:$B$126)</f>
        <v>828.82</v>
      </c>
      <c r="S2876" t="str">
        <f>VLOOKUP(CleanedData[[#This Row],[Product]],'02_Lookup_Tables'!$H$2:$I$126,2,FALSE)</f>
        <v>Home Devices</v>
      </c>
      <c r="T2876" t="str">
        <f>VLOOKUP(CleanedData[[#This Row],[Province]],'02_Lookup_Tables'!$D$2:$E$10,2, FALSE)</f>
        <v>Gauteng Region</v>
      </c>
      <c r="U2876" t="str" cm="1">
        <f t="array" ref="U2876">_xlfn.IFS(CleanedData[[#This Row],[Purchase Amount]]&lt;500,"Low",
CleanedData[[#This Row],[Purchase Amount]]&lt;5000,"Medium",
TRUE,"High")</f>
        <v>Medium</v>
      </c>
      <c r="V2876" t="str">
        <f>TEXT(CleanedData[[#This Row],[Date]],"mmmm")</f>
        <v>October</v>
      </c>
      <c r="W2876" t="str">
        <f>"Q"&amp;ROUNDUP(MONTH(CleanedData[[#This Row],[Date]])/3,0)</f>
        <v>Q4</v>
      </c>
      <c r="X2876" t="str">
        <f>IF(CleanedData[[#This Row],[Purchase Amount]]&gt;=5000,"Yes","No")</f>
        <v>No</v>
      </c>
      <c r="Y2876">
        <f>IF(CleanedData[[#This Row],[Recommend]]="Yes",1,0)</f>
        <v>1</v>
      </c>
      <c r="Z2876" s="6">
        <f>CleanedData[[#This Row],[Purchase Amount]]*0.15</f>
        <v>124.32300000000001</v>
      </c>
      <c r="AA2876" s="6">
        <f>CleanedData[[#This Row],[Purchase Amount]]*1.15</f>
        <v>953.14300000000003</v>
      </c>
    </row>
    <row r="2877" spans="1:27" x14ac:dyDescent="0.3">
      <c r="A2877">
        <v>3457</v>
      </c>
      <c r="B2877" t="s">
        <v>3102</v>
      </c>
      <c r="C2877" s="1">
        <v>45933</v>
      </c>
      <c r="D2877">
        <v>75</v>
      </c>
      <c r="E2877" t="s">
        <v>60</v>
      </c>
      <c r="F2877" t="s">
        <v>61</v>
      </c>
      <c r="G2877" t="s">
        <v>331</v>
      </c>
      <c r="H2877">
        <v>2</v>
      </c>
      <c r="I2877" t="s">
        <v>45</v>
      </c>
      <c r="J2877" t="s">
        <v>43</v>
      </c>
      <c r="K2877" t="s">
        <v>55</v>
      </c>
      <c r="L2877" t="s">
        <v>42</v>
      </c>
      <c r="M2877" t="s">
        <v>65</v>
      </c>
      <c r="N2877" t="s">
        <v>47</v>
      </c>
      <c r="O2877" t="s">
        <v>89</v>
      </c>
      <c r="P2877" t="s">
        <v>49</v>
      </c>
      <c r="Q2877" t="s">
        <v>97</v>
      </c>
      <c r="R2877" s="6">
        <f>_xlfn.XLOOKUP(CleanedData[[#This Row],[Product]],'02_Lookup_Tables'!$A$2:$A$126,'02_Lookup_Tables'!$B$2:$B$126)</f>
        <v>27.35</v>
      </c>
      <c r="S2877" t="str">
        <f>VLOOKUP(CleanedData[[#This Row],[Product]],'02_Lookup_Tables'!$H$2:$I$126,2,FALSE)</f>
        <v>Food</v>
      </c>
      <c r="T2877" t="str">
        <f>VLOOKUP(CleanedData[[#This Row],[Province]],'02_Lookup_Tables'!$D$2:$E$10,2, FALSE)</f>
        <v>Southern Region</v>
      </c>
      <c r="U2877" t="str" cm="1">
        <f t="array" ref="U2877">_xlfn.IFS(CleanedData[[#This Row],[Purchase Amount]]&lt;500,"Low",
CleanedData[[#This Row],[Purchase Amount]]&lt;5000,"Medium",
TRUE,"High")</f>
        <v>Low</v>
      </c>
      <c r="V2877" t="str">
        <f>TEXT(CleanedData[[#This Row],[Date]],"mmmm")</f>
        <v>October</v>
      </c>
      <c r="W2877" t="str">
        <f>"Q"&amp;ROUNDUP(MONTH(CleanedData[[#This Row],[Date]])/3,0)</f>
        <v>Q4</v>
      </c>
      <c r="X2877" t="str">
        <f>IF(CleanedData[[#This Row],[Purchase Amount]]&gt;=5000,"Yes","No")</f>
        <v>No</v>
      </c>
      <c r="Y2877">
        <f>IF(CleanedData[[#This Row],[Recommend]]="Yes",1,0)</f>
        <v>1</v>
      </c>
      <c r="Z2877" s="6">
        <f>CleanedData[[#This Row],[Purchase Amount]]*0.15</f>
        <v>4.1025</v>
      </c>
      <c r="AA2877" s="6">
        <f>CleanedData[[#This Row],[Purchase Amount]]*1.15</f>
        <v>31.452500000000001</v>
      </c>
    </row>
    <row r="2878" spans="1:27" x14ac:dyDescent="0.3">
      <c r="A2878">
        <v>3459</v>
      </c>
      <c r="B2878" t="s">
        <v>3103</v>
      </c>
      <c r="C2878" s="1">
        <v>45583</v>
      </c>
      <c r="D2878">
        <v>45</v>
      </c>
      <c r="E2878" t="s">
        <v>52</v>
      </c>
      <c r="F2878" t="s">
        <v>108</v>
      </c>
      <c r="G2878" t="s">
        <v>378</v>
      </c>
      <c r="H2878">
        <v>4</v>
      </c>
      <c r="I2878" t="s">
        <v>45</v>
      </c>
      <c r="J2878" t="s">
        <v>63</v>
      </c>
      <c r="K2878" t="s">
        <v>44</v>
      </c>
      <c r="L2878" t="s">
        <v>42</v>
      </c>
      <c r="M2878" t="s">
        <v>88</v>
      </c>
      <c r="N2878" t="s">
        <v>96</v>
      </c>
      <c r="O2878" t="s">
        <v>89</v>
      </c>
      <c r="P2878" t="s">
        <v>70</v>
      </c>
      <c r="Q2878" t="s">
        <v>93</v>
      </c>
      <c r="R2878" s="6">
        <f>_xlfn.XLOOKUP(CleanedData[[#This Row],[Product]],'02_Lookup_Tables'!$A$2:$A$126,'02_Lookup_Tables'!$B$2:$B$126)</f>
        <v>40.11</v>
      </c>
      <c r="S2878" t="str">
        <f>VLOOKUP(CleanedData[[#This Row],[Product]],'02_Lookup_Tables'!$H$2:$I$126,2,FALSE)</f>
        <v>Food</v>
      </c>
      <c r="T2878" t="str">
        <f>VLOOKUP(CleanedData[[#This Row],[Province]],'02_Lookup_Tables'!$D$2:$E$10,2, FALSE)</f>
        <v>Gauteng Region</v>
      </c>
      <c r="U2878" t="str" cm="1">
        <f t="array" ref="U2878">_xlfn.IFS(CleanedData[[#This Row],[Purchase Amount]]&lt;500,"Low",
CleanedData[[#This Row],[Purchase Amount]]&lt;5000,"Medium",
TRUE,"High")</f>
        <v>Low</v>
      </c>
      <c r="V2878" t="str">
        <f>TEXT(CleanedData[[#This Row],[Date]],"mmmm")</f>
        <v>October</v>
      </c>
      <c r="W2878" t="str">
        <f>"Q"&amp;ROUNDUP(MONTH(CleanedData[[#This Row],[Date]])/3,0)</f>
        <v>Q4</v>
      </c>
      <c r="X2878" t="str">
        <f>IF(CleanedData[[#This Row],[Purchase Amount]]&gt;=5000,"Yes","No")</f>
        <v>No</v>
      </c>
      <c r="Y2878">
        <f>IF(CleanedData[[#This Row],[Recommend]]="Yes",1,0)</f>
        <v>1</v>
      </c>
      <c r="Z2878" s="6">
        <f>CleanedData[[#This Row],[Purchase Amount]]*0.15</f>
        <v>6.0164999999999997</v>
      </c>
      <c r="AA2878" s="6">
        <f>CleanedData[[#This Row],[Purchase Amount]]*1.15</f>
        <v>46.126499999999993</v>
      </c>
    </row>
    <row r="2879" spans="1:27" x14ac:dyDescent="0.3">
      <c r="A2879">
        <v>3461</v>
      </c>
      <c r="B2879" t="s">
        <v>3104</v>
      </c>
      <c r="C2879" s="1">
        <v>45667</v>
      </c>
      <c r="D2879">
        <v>43</v>
      </c>
      <c r="E2879" t="s">
        <v>60</v>
      </c>
      <c r="F2879" t="s">
        <v>68</v>
      </c>
      <c r="G2879" t="s">
        <v>99</v>
      </c>
      <c r="H2879">
        <v>1</v>
      </c>
      <c r="I2879" t="s">
        <v>45</v>
      </c>
      <c r="J2879" t="s">
        <v>69</v>
      </c>
      <c r="K2879" t="s">
        <v>64</v>
      </c>
      <c r="L2879" t="s">
        <v>42</v>
      </c>
      <c r="M2879" t="s">
        <v>190</v>
      </c>
      <c r="N2879" t="s">
        <v>80</v>
      </c>
      <c r="O2879" t="s">
        <v>89</v>
      </c>
      <c r="P2879" t="s">
        <v>49</v>
      </c>
      <c r="Q2879" t="s">
        <v>81</v>
      </c>
      <c r="R2879" s="6">
        <f>_xlfn.XLOOKUP(CleanedData[[#This Row],[Product]],'02_Lookup_Tables'!$A$2:$A$126,'02_Lookup_Tables'!$B$2:$B$126)</f>
        <v>43.23</v>
      </c>
      <c r="S2879" t="str">
        <f>VLOOKUP(CleanedData[[#This Row],[Product]],'02_Lookup_Tables'!$H$2:$I$126,2,FALSE)</f>
        <v>Food</v>
      </c>
      <c r="T2879" t="str">
        <f>VLOOKUP(CleanedData[[#This Row],[Province]],'02_Lookup_Tables'!$D$2:$E$10,2, FALSE)</f>
        <v>Northern Region</v>
      </c>
      <c r="U2879" t="str" cm="1">
        <f t="array" ref="U2879">_xlfn.IFS(CleanedData[[#This Row],[Purchase Amount]]&lt;500,"Low",
CleanedData[[#This Row],[Purchase Amount]]&lt;5000,"Medium",
TRUE,"High")</f>
        <v>Low</v>
      </c>
      <c r="V2879" t="str">
        <f>TEXT(CleanedData[[#This Row],[Date]],"mmmm")</f>
        <v>January</v>
      </c>
      <c r="W2879" t="str">
        <f>"Q"&amp;ROUNDUP(MONTH(CleanedData[[#This Row],[Date]])/3,0)</f>
        <v>Q1</v>
      </c>
      <c r="X2879" t="str">
        <f>IF(CleanedData[[#This Row],[Purchase Amount]]&gt;=5000,"Yes","No")</f>
        <v>No</v>
      </c>
      <c r="Y2879">
        <f>IF(CleanedData[[#This Row],[Recommend]]="Yes",1,0)</f>
        <v>1</v>
      </c>
      <c r="Z2879" s="6">
        <f>CleanedData[[#This Row],[Purchase Amount]]*0.15</f>
        <v>6.4844999999999997</v>
      </c>
      <c r="AA2879" s="6">
        <f>CleanedData[[#This Row],[Purchase Amount]]*1.15</f>
        <v>49.714499999999994</v>
      </c>
    </row>
    <row r="2880" spans="1:27" x14ac:dyDescent="0.3">
      <c r="A2880">
        <v>3462</v>
      </c>
      <c r="B2880" t="s">
        <v>3105</v>
      </c>
      <c r="C2880" s="1">
        <v>45839</v>
      </c>
      <c r="D2880">
        <v>58</v>
      </c>
      <c r="E2880" t="s">
        <v>60</v>
      </c>
      <c r="F2880" t="s">
        <v>130</v>
      </c>
      <c r="G2880" t="s">
        <v>139</v>
      </c>
      <c r="H2880">
        <v>3</v>
      </c>
      <c r="I2880" t="s">
        <v>42</v>
      </c>
      <c r="J2880" t="s">
        <v>63</v>
      </c>
      <c r="K2880" t="s">
        <v>44</v>
      </c>
      <c r="L2880" t="s">
        <v>42</v>
      </c>
      <c r="M2880" t="s">
        <v>100</v>
      </c>
      <c r="N2880" t="s">
        <v>48</v>
      </c>
      <c r="O2880" t="s">
        <v>48</v>
      </c>
      <c r="P2880" t="s">
        <v>70</v>
      </c>
      <c r="Q2880" t="s">
        <v>50</v>
      </c>
      <c r="R2880" s="6">
        <f>_xlfn.XLOOKUP(CleanedData[[#This Row],[Product]],'02_Lookup_Tables'!$A$2:$A$126,'02_Lookup_Tables'!$B$2:$B$126)</f>
        <v>2340.5700000000002</v>
      </c>
      <c r="S2880" t="str">
        <f>VLOOKUP(CleanedData[[#This Row],[Product]],'02_Lookup_Tables'!$H$2:$I$126,2,FALSE)</f>
        <v>Apparel</v>
      </c>
      <c r="T2880" t="str">
        <f>VLOOKUP(CleanedData[[#This Row],[Province]],'02_Lookup_Tables'!$D$2:$E$10,2, FALSE)</f>
        <v>Eastern Region</v>
      </c>
      <c r="U2880" t="str" cm="1">
        <f t="array" ref="U2880">_xlfn.IFS(CleanedData[[#This Row],[Purchase Amount]]&lt;500,"Low",
CleanedData[[#This Row],[Purchase Amount]]&lt;5000,"Medium",
TRUE,"High")</f>
        <v>Medium</v>
      </c>
      <c r="V2880" t="str">
        <f>TEXT(CleanedData[[#This Row],[Date]],"mmmm")</f>
        <v>July</v>
      </c>
      <c r="W2880" t="str">
        <f>"Q"&amp;ROUNDUP(MONTH(CleanedData[[#This Row],[Date]])/3,0)</f>
        <v>Q3</v>
      </c>
      <c r="X2880" t="str">
        <f>IF(CleanedData[[#This Row],[Purchase Amount]]&gt;=5000,"Yes","No")</f>
        <v>No</v>
      </c>
      <c r="Y2880">
        <f>IF(CleanedData[[#This Row],[Recommend]]="Yes",1,0)</f>
        <v>0</v>
      </c>
      <c r="Z2880" s="6">
        <f>CleanedData[[#This Row],[Purchase Amount]]*0.15</f>
        <v>351.08550000000002</v>
      </c>
      <c r="AA2880" s="6">
        <f>CleanedData[[#This Row],[Purchase Amount]]*1.15</f>
        <v>2691.6554999999998</v>
      </c>
    </row>
    <row r="2881" spans="1:27" x14ac:dyDescent="0.3">
      <c r="A2881">
        <v>3463</v>
      </c>
      <c r="B2881" t="s">
        <v>3106</v>
      </c>
      <c r="C2881" s="1">
        <v>45976</v>
      </c>
      <c r="D2881">
        <v>55</v>
      </c>
      <c r="E2881" t="s">
        <v>60</v>
      </c>
      <c r="F2881" t="s">
        <v>68</v>
      </c>
      <c r="G2881" t="s">
        <v>182</v>
      </c>
      <c r="H2881">
        <v>2</v>
      </c>
      <c r="I2881" t="s">
        <v>45</v>
      </c>
      <c r="J2881" t="s">
        <v>74</v>
      </c>
      <c r="K2881" t="s">
        <v>55</v>
      </c>
      <c r="L2881" t="s">
        <v>42</v>
      </c>
      <c r="M2881" t="s">
        <v>190</v>
      </c>
      <c r="N2881" t="s">
        <v>47</v>
      </c>
      <c r="O2881" t="s">
        <v>89</v>
      </c>
      <c r="P2881" t="s">
        <v>49</v>
      </c>
      <c r="Q2881" t="s">
        <v>50</v>
      </c>
      <c r="R2881" s="6">
        <f>_xlfn.XLOOKUP(CleanedData[[#This Row],[Product]],'02_Lookup_Tables'!$A$2:$A$126,'02_Lookup_Tables'!$B$2:$B$126)</f>
        <v>3715.65</v>
      </c>
      <c r="S2881" t="str">
        <f>VLOOKUP(CleanedData[[#This Row],[Product]],'02_Lookup_Tables'!$H$2:$I$126,2,FALSE)</f>
        <v>Home Devices</v>
      </c>
      <c r="T2881" t="str">
        <f>VLOOKUP(CleanedData[[#This Row],[Province]],'02_Lookup_Tables'!$D$2:$E$10,2, FALSE)</f>
        <v>Northern Region</v>
      </c>
      <c r="U2881" t="str" cm="1">
        <f t="array" ref="U2881">_xlfn.IFS(CleanedData[[#This Row],[Purchase Amount]]&lt;500,"Low",
CleanedData[[#This Row],[Purchase Amount]]&lt;5000,"Medium",
TRUE,"High")</f>
        <v>Medium</v>
      </c>
      <c r="V2881" t="str">
        <f>TEXT(CleanedData[[#This Row],[Date]],"mmmm")</f>
        <v>November</v>
      </c>
      <c r="W2881" t="str">
        <f>"Q"&amp;ROUNDUP(MONTH(CleanedData[[#This Row],[Date]])/3,0)</f>
        <v>Q4</v>
      </c>
      <c r="X2881" t="str">
        <f>IF(CleanedData[[#This Row],[Purchase Amount]]&gt;=5000,"Yes","No")</f>
        <v>No</v>
      </c>
      <c r="Y2881">
        <f>IF(CleanedData[[#This Row],[Recommend]]="Yes",1,0)</f>
        <v>1</v>
      </c>
      <c r="Z2881" s="6">
        <f>CleanedData[[#This Row],[Purchase Amount]]*0.15</f>
        <v>557.34749999999997</v>
      </c>
      <c r="AA2881" s="6">
        <f>CleanedData[[#This Row],[Purchase Amount]]*1.15</f>
        <v>4272.9974999999995</v>
      </c>
    </row>
    <row r="2882" spans="1:27" x14ac:dyDescent="0.3">
      <c r="A2882">
        <v>3465</v>
      </c>
      <c r="B2882" t="s">
        <v>3107</v>
      </c>
      <c r="C2882" s="1">
        <v>45437</v>
      </c>
      <c r="D2882">
        <v>46</v>
      </c>
      <c r="E2882" t="s">
        <v>39</v>
      </c>
      <c r="F2882" t="s">
        <v>83</v>
      </c>
      <c r="G2882" t="s">
        <v>128</v>
      </c>
      <c r="H2882">
        <v>2</v>
      </c>
      <c r="I2882" t="s">
        <v>45</v>
      </c>
      <c r="J2882" t="s">
        <v>63</v>
      </c>
      <c r="K2882" t="s">
        <v>44</v>
      </c>
      <c r="L2882" t="s">
        <v>42</v>
      </c>
      <c r="M2882" t="s">
        <v>123</v>
      </c>
      <c r="N2882" t="s">
        <v>47</v>
      </c>
      <c r="O2882" t="s">
        <v>89</v>
      </c>
      <c r="P2882" t="s">
        <v>49</v>
      </c>
      <c r="Q2882" t="s">
        <v>93</v>
      </c>
      <c r="R2882" s="6">
        <f>_xlfn.XLOOKUP(CleanedData[[#This Row],[Product]],'02_Lookup_Tables'!$A$2:$A$126,'02_Lookup_Tables'!$B$2:$B$126)</f>
        <v>3747.26</v>
      </c>
      <c r="S2882" t="str">
        <f>VLOOKUP(CleanedData[[#This Row],[Product]],'02_Lookup_Tables'!$H$2:$I$126,2,FALSE)</f>
        <v>Apparel</v>
      </c>
      <c r="T2882" t="str">
        <f>VLOOKUP(CleanedData[[#This Row],[Province]],'02_Lookup_Tables'!$D$2:$E$10,2, FALSE)</f>
        <v>Western Region</v>
      </c>
      <c r="U2882" t="str" cm="1">
        <f t="array" ref="U2882">_xlfn.IFS(CleanedData[[#This Row],[Purchase Amount]]&lt;500,"Low",
CleanedData[[#This Row],[Purchase Amount]]&lt;5000,"Medium",
TRUE,"High")</f>
        <v>Medium</v>
      </c>
      <c r="V2882" t="str">
        <f>TEXT(CleanedData[[#This Row],[Date]],"mmmm")</f>
        <v>May</v>
      </c>
      <c r="W2882" t="str">
        <f>"Q"&amp;ROUNDUP(MONTH(CleanedData[[#This Row],[Date]])/3,0)</f>
        <v>Q2</v>
      </c>
      <c r="X2882" t="str">
        <f>IF(CleanedData[[#This Row],[Purchase Amount]]&gt;=5000,"Yes","No")</f>
        <v>No</v>
      </c>
      <c r="Y2882">
        <f>IF(CleanedData[[#This Row],[Recommend]]="Yes",1,0)</f>
        <v>1</v>
      </c>
      <c r="Z2882" s="6">
        <f>CleanedData[[#This Row],[Purchase Amount]]*0.15</f>
        <v>562.08900000000006</v>
      </c>
      <c r="AA2882" s="6">
        <f>CleanedData[[#This Row],[Purchase Amount]]*1.15</f>
        <v>4309.3490000000002</v>
      </c>
    </row>
    <row r="2883" spans="1:27" x14ac:dyDescent="0.3">
      <c r="A2883">
        <v>3466</v>
      </c>
      <c r="B2883" t="s">
        <v>3108</v>
      </c>
      <c r="C2883" s="1">
        <v>45900</v>
      </c>
      <c r="D2883">
        <v>49</v>
      </c>
      <c r="E2883" t="s">
        <v>60</v>
      </c>
      <c r="F2883" t="s">
        <v>68</v>
      </c>
      <c r="G2883" t="s">
        <v>139</v>
      </c>
      <c r="H2883">
        <v>4</v>
      </c>
      <c r="I2883" t="s">
        <v>45</v>
      </c>
      <c r="J2883" t="s">
        <v>69</v>
      </c>
      <c r="K2883" t="s">
        <v>64</v>
      </c>
      <c r="L2883" t="s">
        <v>42</v>
      </c>
      <c r="M2883" t="s">
        <v>175</v>
      </c>
      <c r="N2883" t="s">
        <v>96</v>
      </c>
      <c r="O2883" t="s">
        <v>89</v>
      </c>
      <c r="P2883" t="s">
        <v>70</v>
      </c>
      <c r="Q2883" t="s">
        <v>93</v>
      </c>
      <c r="R2883" s="6">
        <f>_xlfn.XLOOKUP(CleanedData[[#This Row],[Product]],'02_Lookup_Tables'!$A$2:$A$126,'02_Lookup_Tables'!$B$2:$B$126)</f>
        <v>2340.5700000000002</v>
      </c>
      <c r="S2883" t="str">
        <f>VLOOKUP(CleanedData[[#This Row],[Product]],'02_Lookup_Tables'!$H$2:$I$126,2,FALSE)</f>
        <v>Apparel</v>
      </c>
      <c r="T2883" t="str">
        <f>VLOOKUP(CleanedData[[#This Row],[Province]],'02_Lookup_Tables'!$D$2:$E$10,2, FALSE)</f>
        <v>Northern Region</v>
      </c>
      <c r="U2883" t="str" cm="1">
        <f t="array" ref="U2883">_xlfn.IFS(CleanedData[[#This Row],[Purchase Amount]]&lt;500,"Low",
CleanedData[[#This Row],[Purchase Amount]]&lt;5000,"Medium",
TRUE,"High")</f>
        <v>Medium</v>
      </c>
      <c r="V2883" t="str">
        <f>TEXT(CleanedData[[#This Row],[Date]],"mmmm")</f>
        <v>August</v>
      </c>
      <c r="W2883" t="str">
        <f>"Q"&amp;ROUNDUP(MONTH(CleanedData[[#This Row],[Date]])/3,0)</f>
        <v>Q3</v>
      </c>
      <c r="X2883" t="str">
        <f>IF(CleanedData[[#This Row],[Purchase Amount]]&gt;=5000,"Yes","No")</f>
        <v>No</v>
      </c>
      <c r="Y2883">
        <f>IF(CleanedData[[#This Row],[Recommend]]="Yes",1,0)</f>
        <v>1</v>
      </c>
      <c r="Z2883" s="6">
        <f>CleanedData[[#This Row],[Purchase Amount]]*0.15</f>
        <v>351.08550000000002</v>
      </c>
      <c r="AA2883" s="6">
        <f>CleanedData[[#This Row],[Purchase Amount]]*1.15</f>
        <v>2691.6554999999998</v>
      </c>
    </row>
    <row r="2884" spans="1:27" x14ac:dyDescent="0.3">
      <c r="A2884">
        <v>3467</v>
      </c>
      <c r="B2884" t="s">
        <v>3109</v>
      </c>
      <c r="C2884" s="1">
        <v>45429</v>
      </c>
      <c r="D2884">
        <v>77</v>
      </c>
      <c r="E2884" t="s">
        <v>39</v>
      </c>
      <c r="F2884" t="s">
        <v>130</v>
      </c>
      <c r="G2884" t="s">
        <v>378</v>
      </c>
      <c r="H2884">
        <v>4</v>
      </c>
      <c r="I2884" t="s">
        <v>45</v>
      </c>
      <c r="J2884" t="s">
        <v>43</v>
      </c>
      <c r="K2884" t="s">
        <v>44</v>
      </c>
      <c r="L2884" t="s">
        <v>42</v>
      </c>
      <c r="M2884" t="s">
        <v>123</v>
      </c>
      <c r="N2884" t="s">
        <v>96</v>
      </c>
      <c r="O2884" t="s">
        <v>89</v>
      </c>
      <c r="P2884" t="s">
        <v>70</v>
      </c>
      <c r="Q2884" t="s">
        <v>97</v>
      </c>
      <c r="R2884" s="6">
        <f>_xlfn.XLOOKUP(CleanedData[[#This Row],[Product]],'02_Lookup_Tables'!$A$2:$A$126,'02_Lookup_Tables'!$B$2:$B$126)</f>
        <v>40.11</v>
      </c>
      <c r="S2884" t="str">
        <f>VLOOKUP(CleanedData[[#This Row],[Product]],'02_Lookup_Tables'!$H$2:$I$126,2,FALSE)</f>
        <v>Food</v>
      </c>
      <c r="T2884" t="str">
        <f>VLOOKUP(CleanedData[[#This Row],[Province]],'02_Lookup_Tables'!$D$2:$E$10,2, FALSE)</f>
        <v>Eastern Region</v>
      </c>
      <c r="U2884" t="str" cm="1">
        <f t="array" ref="U2884">_xlfn.IFS(CleanedData[[#This Row],[Purchase Amount]]&lt;500,"Low",
CleanedData[[#This Row],[Purchase Amount]]&lt;5000,"Medium",
TRUE,"High")</f>
        <v>Low</v>
      </c>
      <c r="V2884" t="str">
        <f>TEXT(CleanedData[[#This Row],[Date]],"mmmm")</f>
        <v>May</v>
      </c>
      <c r="W2884" t="str">
        <f>"Q"&amp;ROUNDUP(MONTH(CleanedData[[#This Row],[Date]])/3,0)</f>
        <v>Q2</v>
      </c>
      <c r="X2884" t="str">
        <f>IF(CleanedData[[#This Row],[Purchase Amount]]&gt;=5000,"Yes","No")</f>
        <v>No</v>
      </c>
      <c r="Y2884">
        <f>IF(CleanedData[[#This Row],[Recommend]]="Yes",1,0)</f>
        <v>1</v>
      </c>
      <c r="Z2884" s="6">
        <f>CleanedData[[#This Row],[Purchase Amount]]*0.15</f>
        <v>6.0164999999999997</v>
      </c>
      <c r="AA2884" s="6">
        <f>CleanedData[[#This Row],[Purchase Amount]]*1.15</f>
        <v>46.126499999999993</v>
      </c>
    </row>
    <row r="2885" spans="1:27" x14ac:dyDescent="0.3">
      <c r="A2885">
        <v>3468</v>
      </c>
      <c r="B2885" t="s">
        <v>3110</v>
      </c>
      <c r="C2885" s="1">
        <v>45296</v>
      </c>
      <c r="D2885">
        <v>19</v>
      </c>
      <c r="E2885" t="s">
        <v>60</v>
      </c>
      <c r="F2885" t="s">
        <v>83</v>
      </c>
      <c r="G2885" t="s">
        <v>212</v>
      </c>
      <c r="H2885">
        <v>1</v>
      </c>
      <c r="I2885" t="s">
        <v>45</v>
      </c>
      <c r="J2885" t="s">
        <v>63</v>
      </c>
      <c r="K2885" t="s">
        <v>44</v>
      </c>
      <c r="L2885" t="s">
        <v>45</v>
      </c>
      <c r="M2885" t="s">
        <v>56</v>
      </c>
      <c r="N2885" t="s">
        <v>80</v>
      </c>
      <c r="O2885" t="s">
        <v>148</v>
      </c>
      <c r="P2885" t="s">
        <v>70</v>
      </c>
      <c r="Q2885" t="s">
        <v>66</v>
      </c>
      <c r="R2885" s="6">
        <f>_xlfn.XLOOKUP(CleanedData[[#This Row],[Product]],'02_Lookup_Tables'!$A$2:$A$126,'02_Lookup_Tables'!$B$2:$B$126)</f>
        <v>192.77</v>
      </c>
      <c r="S2885" t="str">
        <f>VLOOKUP(CleanedData[[#This Row],[Product]],'02_Lookup_Tables'!$H$2:$I$126,2,FALSE)</f>
        <v>Beauty &amp; Personal Care</v>
      </c>
      <c r="T2885" t="str">
        <f>VLOOKUP(CleanedData[[#This Row],[Province]],'02_Lookup_Tables'!$D$2:$E$10,2, FALSE)</f>
        <v>Western Region</v>
      </c>
      <c r="U2885" t="str" cm="1">
        <f t="array" ref="U2885">_xlfn.IFS(CleanedData[[#This Row],[Purchase Amount]]&lt;500,"Low",
CleanedData[[#This Row],[Purchase Amount]]&lt;5000,"Medium",
TRUE,"High")</f>
        <v>Low</v>
      </c>
      <c r="V2885" t="str">
        <f>TEXT(CleanedData[[#This Row],[Date]],"mmmm")</f>
        <v>January</v>
      </c>
      <c r="W2885" t="str">
        <f>"Q"&amp;ROUNDUP(MONTH(CleanedData[[#This Row],[Date]])/3,0)</f>
        <v>Q1</v>
      </c>
      <c r="X2885" t="str">
        <f>IF(CleanedData[[#This Row],[Purchase Amount]]&gt;=5000,"Yes","No")</f>
        <v>No</v>
      </c>
      <c r="Y2885">
        <f>IF(CleanedData[[#This Row],[Recommend]]="Yes",1,0)</f>
        <v>1</v>
      </c>
      <c r="Z2885" s="6">
        <f>CleanedData[[#This Row],[Purchase Amount]]*0.15</f>
        <v>28.915500000000002</v>
      </c>
      <c r="AA2885" s="6">
        <f>CleanedData[[#This Row],[Purchase Amount]]*1.15</f>
        <v>221.68549999999999</v>
      </c>
    </row>
    <row r="2886" spans="1:27" x14ac:dyDescent="0.3">
      <c r="A2886">
        <v>3469</v>
      </c>
      <c r="B2886" t="s">
        <v>3111</v>
      </c>
      <c r="C2886" s="1">
        <v>45608</v>
      </c>
      <c r="D2886">
        <v>70</v>
      </c>
      <c r="E2886" t="s">
        <v>52</v>
      </c>
      <c r="F2886" t="s">
        <v>130</v>
      </c>
      <c r="G2886" t="s">
        <v>189</v>
      </c>
      <c r="H2886">
        <v>2</v>
      </c>
      <c r="I2886" t="s">
        <v>42</v>
      </c>
      <c r="J2886" t="s">
        <v>63</v>
      </c>
      <c r="K2886" t="s">
        <v>64</v>
      </c>
      <c r="L2886" t="s">
        <v>42</v>
      </c>
      <c r="N2886" t="s">
        <v>47</v>
      </c>
      <c r="O2886" t="s">
        <v>134</v>
      </c>
      <c r="P2886" t="s">
        <v>8646</v>
      </c>
      <c r="Q2886" t="s">
        <v>97</v>
      </c>
      <c r="R2886" s="6">
        <f>_xlfn.XLOOKUP(CleanedData[[#This Row],[Product]],'02_Lookup_Tables'!$A$2:$A$126,'02_Lookup_Tables'!$B$2:$B$126)</f>
        <v>1619.07</v>
      </c>
      <c r="S2886" t="str">
        <f>VLOOKUP(CleanedData[[#This Row],[Product]],'02_Lookup_Tables'!$H$2:$I$126,2,FALSE)</f>
        <v>Home &amp; Living</v>
      </c>
      <c r="T2886" t="str">
        <f>VLOOKUP(CleanedData[[#This Row],[Province]],'02_Lookup_Tables'!$D$2:$E$10,2, FALSE)</f>
        <v>Eastern Region</v>
      </c>
      <c r="U2886" t="str" cm="1">
        <f t="array" ref="U2886">_xlfn.IFS(CleanedData[[#This Row],[Purchase Amount]]&lt;500,"Low",
CleanedData[[#This Row],[Purchase Amount]]&lt;5000,"Medium",
TRUE,"High")</f>
        <v>Medium</v>
      </c>
      <c r="V2886" t="str">
        <f>TEXT(CleanedData[[#This Row],[Date]],"mmmm")</f>
        <v>November</v>
      </c>
      <c r="W2886" t="str">
        <f>"Q"&amp;ROUNDUP(MONTH(CleanedData[[#This Row],[Date]])/3,0)</f>
        <v>Q4</v>
      </c>
      <c r="X2886" t="str">
        <f>IF(CleanedData[[#This Row],[Purchase Amount]]&gt;=5000,"Yes","No")</f>
        <v>No</v>
      </c>
      <c r="Y2886">
        <f>IF(CleanedData[[#This Row],[Recommend]]="Yes",1,0)</f>
        <v>0</v>
      </c>
      <c r="Z2886" s="6">
        <f>CleanedData[[#This Row],[Purchase Amount]]*0.15</f>
        <v>242.86049999999997</v>
      </c>
      <c r="AA2886" s="6">
        <f>CleanedData[[#This Row],[Purchase Amount]]*1.15</f>
        <v>1861.9304999999997</v>
      </c>
    </row>
    <row r="2887" spans="1:27" x14ac:dyDescent="0.3">
      <c r="A2887">
        <v>3470</v>
      </c>
      <c r="B2887" t="s">
        <v>3112</v>
      </c>
      <c r="C2887" s="1">
        <v>45517</v>
      </c>
      <c r="D2887">
        <v>67</v>
      </c>
      <c r="E2887" t="s">
        <v>52</v>
      </c>
      <c r="F2887" t="s">
        <v>77</v>
      </c>
      <c r="G2887" t="s">
        <v>144</v>
      </c>
      <c r="H2887">
        <v>2</v>
      </c>
      <c r="I2887" t="s">
        <v>42</v>
      </c>
      <c r="J2887" t="s">
        <v>54</v>
      </c>
      <c r="K2887" t="s">
        <v>44</v>
      </c>
      <c r="L2887" t="s">
        <v>45</v>
      </c>
      <c r="M2887" t="s">
        <v>85</v>
      </c>
      <c r="N2887" t="s">
        <v>47</v>
      </c>
      <c r="O2887" t="s">
        <v>48</v>
      </c>
      <c r="P2887" t="s">
        <v>49</v>
      </c>
      <c r="Q2887" t="s">
        <v>97</v>
      </c>
      <c r="R2887" s="6">
        <f>_xlfn.XLOOKUP(CleanedData[[#This Row],[Product]],'02_Lookup_Tables'!$A$2:$A$126,'02_Lookup_Tables'!$B$2:$B$126)</f>
        <v>4455.18</v>
      </c>
      <c r="S2887" t="str">
        <f>VLOOKUP(CleanedData[[#This Row],[Product]],'02_Lookup_Tables'!$H$2:$I$126,2,FALSE)</f>
        <v>Sports &amp; Outdoors</v>
      </c>
      <c r="T2887" t="str">
        <f>VLOOKUP(CleanedData[[#This Row],[Province]],'02_Lookup_Tables'!$D$2:$E$10,2, FALSE)</f>
        <v>Central Region</v>
      </c>
      <c r="U2887" t="str" cm="1">
        <f t="array" ref="U2887">_xlfn.IFS(CleanedData[[#This Row],[Purchase Amount]]&lt;500,"Low",
CleanedData[[#This Row],[Purchase Amount]]&lt;5000,"Medium",
TRUE,"High")</f>
        <v>Medium</v>
      </c>
      <c r="V2887" t="str">
        <f>TEXT(CleanedData[[#This Row],[Date]],"mmmm")</f>
        <v>August</v>
      </c>
      <c r="W2887" t="str">
        <f>"Q"&amp;ROUNDUP(MONTH(CleanedData[[#This Row],[Date]])/3,0)</f>
        <v>Q3</v>
      </c>
      <c r="X2887" t="str">
        <f>IF(CleanedData[[#This Row],[Purchase Amount]]&gt;=5000,"Yes","No")</f>
        <v>No</v>
      </c>
      <c r="Y2887">
        <f>IF(CleanedData[[#This Row],[Recommend]]="Yes",1,0)</f>
        <v>0</v>
      </c>
      <c r="Z2887" s="6">
        <f>CleanedData[[#This Row],[Purchase Amount]]*0.15</f>
        <v>668.27700000000004</v>
      </c>
      <c r="AA2887" s="6">
        <f>CleanedData[[#This Row],[Purchase Amount]]*1.15</f>
        <v>5123.4570000000003</v>
      </c>
    </row>
    <row r="2888" spans="1:27" x14ac:dyDescent="0.3">
      <c r="A2888">
        <v>3472</v>
      </c>
      <c r="B2888" t="s">
        <v>3113</v>
      </c>
      <c r="C2888" s="1">
        <v>45607</v>
      </c>
      <c r="D2888">
        <v>29</v>
      </c>
      <c r="E2888" t="s">
        <v>60</v>
      </c>
      <c r="F2888" t="s">
        <v>108</v>
      </c>
      <c r="G2888" t="s">
        <v>349</v>
      </c>
      <c r="H2888">
        <v>1</v>
      </c>
      <c r="I2888" t="s">
        <v>45</v>
      </c>
      <c r="J2888" t="s">
        <v>54</v>
      </c>
      <c r="K2888" t="s">
        <v>55</v>
      </c>
      <c r="L2888" t="s">
        <v>45</v>
      </c>
      <c r="M2888" t="s">
        <v>106</v>
      </c>
      <c r="N2888" t="s">
        <v>80</v>
      </c>
      <c r="O2888" t="s">
        <v>148</v>
      </c>
      <c r="P2888" t="s">
        <v>70</v>
      </c>
      <c r="Q2888" t="s">
        <v>58</v>
      </c>
      <c r="R2888" s="6">
        <f>_xlfn.XLOOKUP(CleanedData[[#This Row],[Product]],'02_Lookup_Tables'!$A$2:$A$126,'02_Lookup_Tables'!$B$2:$B$126)</f>
        <v>53.85</v>
      </c>
      <c r="S2888" t="str">
        <f>VLOOKUP(CleanedData[[#This Row],[Product]],'02_Lookup_Tables'!$H$2:$I$126,2,FALSE)</f>
        <v>Food</v>
      </c>
      <c r="T2888" t="str">
        <f>VLOOKUP(CleanedData[[#This Row],[Province]],'02_Lookup_Tables'!$D$2:$E$10,2, FALSE)</f>
        <v>Gauteng Region</v>
      </c>
      <c r="U2888" t="str" cm="1">
        <f t="array" ref="U2888">_xlfn.IFS(CleanedData[[#This Row],[Purchase Amount]]&lt;500,"Low",
CleanedData[[#This Row],[Purchase Amount]]&lt;5000,"Medium",
TRUE,"High")</f>
        <v>Low</v>
      </c>
      <c r="V2888" t="str">
        <f>TEXT(CleanedData[[#This Row],[Date]],"mmmm")</f>
        <v>November</v>
      </c>
      <c r="W2888" t="str">
        <f>"Q"&amp;ROUNDUP(MONTH(CleanedData[[#This Row],[Date]])/3,0)</f>
        <v>Q4</v>
      </c>
      <c r="X2888" t="str">
        <f>IF(CleanedData[[#This Row],[Purchase Amount]]&gt;=5000,"Yes","No")</f>
        <v>No</v>
      </c>
      <c r="Y2888">
        <f>IF(CleanedData[[#This Row],[Recommend]]="Yes",1,0)</f>
        <v>1</v>
      </c>
      <c r="Z2888" s="6">
        <f>CleanedData[[#This Row],[Purchase Amount]]*0.15</f>
        <v>8.0775000000000006</v>
      </c>
      <c r="AA2888" s="6">
        <f>CleanedData[[#This Row],[Purchase Amount]]*1.15</f>
        <v>61.927499999999995</v>
      </c>
    </row>
    <row r="2889" spans="1:27" x14ac:dyDescent="0.3">
      <c r="A2889">
        <v>3473</v>
      </c>
      <c r="B2889" t="s">
        <v>3114</v>
      </c>
      <c r="C2889" s="1">
        <v>45812</v>
      </c>
      <c r="D2889">
        <v>75</v>
      </c>
      <c r="E2889" t="s">
        <v>52</v>
      </c>
      <c r="F2889" t="s">
        <v>83</v>
      </c>
      <c r="G2889" t="s">
        <v>693</v>
      </c>
      <c r="H2889">
        <v>2</v>
      </c>
      <c r="I2889" t="s">
        <v>42</v>
      </c>
      <c r="J2889" t="s">
        <v>63</v>
      </c>
      <c r="K2889" t="s">
        <v>64</v>
      </c>
      <c r="L2889" t="s">
        <v>42</v>
      </c>
      <c r="M2889" t="s">
        <v>75</v>
      </c>
      <c r="N2889" t="s">
        <v>47</v>
      </c>
      <c r="O2889" t="s">
        <v>89</v>
      </c>
      <c r="P2889" t="s">
        <v>49</v>
      </c>
      <c r="Q2889" t="s">
        <v>97</v>
      </c>
      <c r="R2889" s="6">
        <f>_xlfn.XLOOKUP(CleanedData[[#This Row],[Product]],'02_Lookup_Tables'!$A$2:$A$126,'02_Lookup_Tables'!$B$2:$B$126)</f>
        <v>618.72</v>
      </c>
      <c r="S2889" t="str">
        <f>VLOOKUP(CleanedData[[#This Row],[Product]],'02_Lookup_Tables'!$H$2:$I$126,2,FALSE)</f>
        <v>Sports &amp; Outdoors</v>
      </c>
      <c r="T2889" t="str">
        <f>VLOOKUP(CleanedData[[#This Row],[Province]],'02_Lookup_Tables'!$D$2:$E$10,2, FALSE)</f>
        <v>Western Region</v>
      </c>
      <c r="U2889" t="str" cm="1">
        <f t="array" ref="U2889">_xlfn.IFS(CleanedData[[#This Row],[Purchase Amount]]&lt;500,"Low",
CleanedData[[#This Row],[Purchase Amount]]&lt;5000,"Medium",
TRUE,"High")</f>
        <v>Medium</v>
      </c>
      <c r="V2889" t="str">
        <f>TEXT(CleanedData[[#This Row],[Date]],"mmmm")</f>
        <v>June</v>
      </c>
      <c r="W2889" t="str">
        <f>"Q"&amp;ROUNDUP(MONTH(CleanedData[[#This Row],[Date]])/3,0)</f>
        <v>Q2</v>
      </c>
      <c r="X2889" t="str">
        <f>IF(CleanedData[[#This Row],[Purchase Amount]]&gt;=5000,"Yes","No")</f>
        <v>No</v>
      </c>
      <c r="Y2889">
        <f>IF(CleanedData[[#This Row],[Recommend]]="Yes",1,0)</f>
        <v>0</v>
      </c>
      <c r="Z2889" s="6">
        <f>CleanedData[[#This Row],[Purchase Amount]]*0.15</f>
        <v>92.808000000000007</v>
      </c>
      <c r="AA2889" s="6">
        <f>CleanedData[[#This Row],[Purchase Amount]]*1.15</f>
        <v>711.52800000000002</v>
      </c>
    </row>
    <row r="2890" spans="1:27" x14ac:dyDescent="0.3">
      <c r="A2890">
        <v>3474</v>
      </c>
      <c r="B2890" t="s">
        <v>3115</v>
      </c>
      <c r="C2890" s="1">
        <v>45852</v>
      </c>
      <c r="D2890">
        <v>79</v>
      </c>
      <c r="E2890" t="s">
        <v>52</v>
      </c>
      <c r="F2890" t="s">
        <v>68</v>
      </c>
      <c r="G2890" t="s">
        <v>230</v>
      </c>
      <c r="H2890">
        <v>3</v>
      </c>
      <c r="I2890" t="s">
        <v>42</v>
      </c>
      <c r="J2890" t="s">
        <v>43</v>
      </c>
      <c r="K2890" t="s">
        <v>55</v>
      </c>
      <c r="L2890" t="s">
        <v>42</v>
      </c>
      <c r="M2890" t="s">
        <v>136</v>
      </c>
      <c r="N2890" t="s">
        <v>48</v>
      </c>
      <c r="O2890" t="s">
        <v>89</v>
      </c>
      <c r="P2890" t="s">
        <v>49</v>
      </c>
      <c r="Q2890" t="s">
        <v>97</v>
      </c>
      <c r="R2890" s="6">
        <f>_xlfn.XLOOKUP(CleanedData[[#This Row],[Product]],'02_Lookup_Tables'!$A$2:$A$126,'02_Lookup_Tables'!$B$2:$B$126)</f>
        <v>1940.64</v>
      </c>
      <c r="S2890" t="str">
        <f>VLOOKUP(CleanedData[[#This Row],[Product]],'02_Lookup_Tables'!$H$2:$I$126,2,FALSE)</f>
        <v>Toys &amp; Games</v>
      </c>
      <c r="T2890" t="str">
        <f>VLOOKUP(CleanedData[[#This Row],[Province]],'02_Lookup_Tables'!$D$2:$E$10,2, FALSE)</f>
        <v>Northern Region</v>
      </c>
      <c r="U2890" t="str" cm="1">
        <f t="array" ref="U2890">_xlfn.IFS(CleanedData[[#This Row],[Purchase Amount]]&lt;500,"Low",
CleanedData[[#This Row],[Purchase Amount]]&lt;5000,"Medium",
TRUE,"High")</f>
        <v>Medium</v>
      </c>
      <c r="V2890" t="str">
        <f>TEXT(CleanedData[[#This Row],[Date]],"mmmm")</f>
        <v>July</v>
      </c>
      <c r="W2890" t="str">
        <f>"Q"&amp;ROUNDUP(MONTH(CleanedData[[#This Row],[Date]])/3,0)</f>
        <v>Q3</v>
      </c>
      <c r="X2890" t="str">
        <f>IF(CleanedData[[#This Row],[Purchase Amount]]&gt;=5000,"Yes","No")</f>
        <v>No</v>
      </c>
      <c r="Y2890">
        <f>IF(CleanedData[[#This Row],[Recommend]]="Yes",1,0)</f>
        <v>0</v>
      </c>
      <c r="Z2890" s="6">
        <f>CleanedData[[#This Row],[Purchase Amount]]*0.15</f>
        <v>291.096</v>
      </c>
      <c r="AA2890" s="6">
        <f>CleanedData[[#This Row],[Purchase Amount]]*1.15</f>
        <v>2231.7359999999999</v>
      </c>
    </row>
    <row r="2891" spans="1:27" x14ac:dyDescent="0.3">
      <c r="A2891">
        <v>3475</v>
      </c>
      <c r="B2891" t="s">
        <v>3116</v>
      </c>
      <c r="C2891" s="1">
        <v>45574</v>
      </c>
      <c r="D2891">
        <v>44</v>
      </c>
      <c r="E2891" t="s">
        <v>39</v>
      </c>
      <c r="F2891" t="s">
        <v>108</v>
      </c>
      <c r="G2891" t="s">
        <v>294</v>
      </c>
      <c r="H2891">
        <v>3</v>
      </c>
      <c r="I2891" t="s">
        <v>45</v>
      </c>
      <c r="J2891" t="s">
        <v>69</v>
      </c>
      <c r="K2891" t="s">
        <v>64</v>
      </c>
      <c r="L2891" t="s">
        <v>45</v>
      </c>
      <c r="M2891" t="s">
        <v>65</v>
      </c>
      <c r="N2891" t="s">
        <v>48</v>
      </c>
      <c r="O2891" t="s">
        <v>89</v>
      </c>
      <c r="P2891" t="s">
        <v>49</v>
      </c>
      <c r="Q2891" t="s">
        <v>81</v>
      </c>
      <c r="R2891" s="6">
        <f>_xlfn.XLOOKUP(CleanedData[[#This Row],[Product]],'02_Lookup_Tables'!$A$2:$A$126,'02_Lookup_Tables'!$B$2:$B$126)</f>
        <v>16291.52</v>
      </c>
      <c r="S2891" t="str">
        <f>VLOOKUP(CleanedData[[#This Row],[Product]],'02_Lookup_Tables'!$H$2:$I$126,2,FALSE)</f>
        <v>Home Devices</v>
      </c>
      <c r="T2891" t="str">
        <f>VLOOKUP(CleanedData[[#This Row],[Province]],'02_Lookup_Tables'!$D$2:$E$10,2, FALSE)</f>
        <v>Gauteng Region</v>
      </c>
      <c r="U2891" t="str" cm="1">
        <f t="array" ref="U2891">_xlfn.IFS(CleanedData[[#This Row],[Purchase Amount]]&lt;500,"Low",
CleanedData[[#This Row],[Purchase Amount]]&lt;5000,"Medium",
TRUE,"High")</f>
        <v>High</v>
      </c>
      <c r="V2891" t="str">
        <f>TEXT(CleanedData[[#This Row],[Date]],"mmmm")</f>
        <v>October</v>
      </c>
      <c r="W2891" t="str">
        <f>"Q"&amp;ROUNDUP(MONTH(CleanedData[[#This Row],[Date]])/3,0)</f>
        <v>Q4</v>
      </c>
      <c r="X2891" t="str">
        <f>IF(CleanedData[[#This Row],[Purchase Amount]]&gt;=5000,"Yes","No")</f>
        <v>Yes</v>
      </c>
      <c r="Y2891">
        <f>IF(CleanedData[[#This Row],[Recommend]]="Yes",1,0)</f>
        <v>1</v>
      </c>
      <c r="Z2891" s="6">
        <f>CleanedData[[#This Row],[Purchase Amount]]*0.15</f>
        <v>2443.7280000000001</v>
      </c>
      <c r="AA2891" s="6">
        <f>CleanedData[[#This Row],[Purchase Amount]]*1.15</f>
        <v>18735.248</v>
      </c>
    </row>
    <row r="2892" spans="1:27" x14ac:dyDescent="0.3">
      <c r="A2892">
        <v>3476</v>
      </c>
      <c r="B2892" t="s">
        <v>3117</v>
      </c>
      <c r="C2892" s="1">
        <v>45958</v>
      </c>
      <c r="D2892">
        <v>29</v>
      </c>
      <c r="E2892" t="s">
        <v>39</v>
      </c>
      <c r="F2892" t="s">
        <v>68</v>
      </c>
      <c r="G2892" t="s">
        <v>87</v>
      </c>
      <c r="H2892">
        <v>5</v>
      </c>
      <c r="I2892" t="s">
        <v>42</v>
      </c>
      <c r="J2892" t="s">
        <v>43</v>
      </c>
      <c r="K2892" t="s">
        <v>55</v>
      </c>
      <c r="L2892" t="s">
        <v>45</v>
      </c>
      <c r="M2892" t="s">
        <v>147</v>
      </c>
      <c r="N2892" t="s">
        <v>57</v>
      </c>
      <c r="O2892" t="s">
        <v>148</v>
      </c>
      <c r="P2892" t="s">
        <v>49</v>
      </c>
      <c r="Q2892" t="s">
        <v>58</v>
      </c>
      <c r="R2892" s="6">
        <f>_xlfn.XLOOKUP(CleanedData[[#This Row],[Product]],'02_Lookup_Tables'!$A$2:$A$126,'02_Lookup_Tables'!$B$2:$B$126)</f>
        <v>409.06</v>
      </c>
      <c r="S2892" t="str">
        <f>VLOOKUP(CleanedData[[#This Row],[Product]],'02_Lookup_Tables'!$H$2:$I$126,2,FALSE)</f>
        <v>Home Devices</v>
      </c>
      <c r="T2892" t="str">
        <f>VLOOKUP(CleanedData[[#This Row],[Province]],'02_Lookup_Tables'!$D$2:$E$10,2, FALSE)</f>
        <v>Northern Region</v>
      </c>
      <c r="U2892" t="str" cm="1">
        <f t="array" ref="U2892">_xlfn.IFS(CleanedData[[#This Row],[Purchase Amount]]&lt;500,"Low",
CleanedData[[#This Row],[Purchase Amount]]&lt;5000,"Medium",
TRUE,"High")</f>
        <v>Low</v>
      </c>
      <c r="V2892" t="str">
        <f>TEXT(CleanedData[[#This Row],[Date]],"mmmm")</f>
        <v>October</v>
      </c>
      <c r="W2892" t="str">
        <f>"Q"&amp;ROUNDUP(MONTH(CleanedData[[#This Row],[Date]])/3,0)</f>
        <v>Q4</v>
      </c>
      <c r="X2892" t="str">
        <f>IF(CleanedData[[#This Row],[Purchase Amount]]&gt;=5000,"Yes","No")</f>
        <v>No</v>
      </c>
      <c r="Y2892">
        <f>IF(CleanedData[[#This Row],[Recommend]]="Yes",1,0)</f>
        <v>0</v>
      </c>
      <c r="Z2892" s="6">
        <f>CleanedData[[#This Row],[Purchase Amount]]*0.15</f>
        <v>61.358999999999995</v>
      </c>
      <c r="AA2892" s="6">
        <f>CleanedData[[#This Row],[Purchase Amount]]*1.15</f>
        <v>470.41899999999998</v>
      </c>
    </row>
    <row r="2893" spans="1:27" x14ac:dyDescent="0.3">
      <c r="A2893">
        <v>3477</v>
      </c>
      <c r="B2893" t="s">
        <v>3118</v>
      </c>
      <c r="C2893" s="1">
        <v>45393</v>
      </c>
      <c r="E2893" t="s">
        <v>60</v>
      </c>
      <c r="F2893" t="s">
        <v>77</v>
      </c>
      <c r="G2893" t="s">
        <v>365</v>
      </c>
      <c r="H2893">
        <v>4</v>
      </c>
      <c r="I2893" t="s">
        <v>42</v>
      </c>
      <c r="J2893" t="s">
        <v>54</v>
      </c>
      <c r="K2893" t="s">
        <v>64</v>
      </c>
      <c r="L2893" t="s">
        <v>45</v>
      </c>
      <c r="M2893" t="s">
        <v>79</v>
      </c>
      <c r="N2893" t="s">
        <v>96</v>
      </c>
      <c r="O2893" t="s">
        <v>89</v>
      </c>
      <c r="P2893" t="s">
        <v>70</v>
      </c>
      <c r="Q2893" t="s">
        <v>166</v>
      </c>
      <c r="R2893" s="6">
        <f>_xlfn.XLOOKUP(CleanedData[[#This Row],[Product]],'02_Lookup_Tables'!$A$2:$A$126,'02_Lookup_Tables'!$B$2:$B$126)</f>
        <v>105.11</v>
      </c>
      <c r="S2893" t="str">
        <f>VLOOKUP(CleanedData[[#This Row],[Product]],'02_Lookup_Tables'!$H$2:$I$126,2,FALSE)</f>
        <v>Beauty &amp; Personal Care</v>
      </c>
      <c r="T2893" t="str">
        <f>VLOOKUP(CleanedData[[#This Row],[Province]],'02_Lookup_Tables'!$D$2:$E$10,2, FALSE)</f>
        <v>Central Region</v>
      </c>
      <c r="U2893" t="str" cm="1">
        <f t="array" ref="U2893">_xlfn.IFS(CleanedData[[#This Row],[Purchase Amount]]&lt;500,"Low",
CleanedData[[#This Row],[Purchase Amount]]&lt;5000,"Medium",
TRUE,"High")</f>
        <v>Low</v>
      </c>
      <c r="V2893" t="str">
        <f>TEXT(CleanedData[[#This Row],[Date]],"mmmm")</f>
        <v>April</v>
      </c>
      <c r="W2893" t="str">
        <f>"Q"&amp;ROUNDUP(MONTH(CleanedData[[#This Row],[Date]])/3,0)</f>
        <v>Q2</v>
      </c>
      <c r="X2893" t="str">
        <f>IF(CleanedData[[#This Row],[Purchase Amount]]&gt;=5000,"Yes","No")</f>
        <v>No</v>
      </c>
      <c r="Y2893">
        <f>IF(CleanedData[[#This Row],[Recommend]]="Yes",1,0)</f>
        <v>0</v>
      </c>
      <c r="Z2893" s="6">
        <f>CleanedData[[#This Row],[Purchase Amount]]*0.15</f>
        <v>15.766499999999999</v>
      </c>
      <c r="AA2893" s="6">
        <f>CleanedData[[#This Row],[Purchase Amount]]*1.15</f>
        <v>120.87649999999999</v>
      </c>
    </row>
    <row r="2894" spans="1:27" x14ac:dyDescent="0.3">
      <c r="A2894">
        <v>3478</v>
      </c>
      <c r="B2894" t="s">
        <v>3119</v>
      </c>
      <c r="C2894" s="1">
        <v>45329</v>
      </c>
      <c r="D2894">
        <v>39</v>
      </c>
      <c r="E2894" t="s">
        <v>39</v>
      </c>
      <c r="F2894" t="s">
        <v>72</v>
      </c>
      <c r="G2894" t="s">
        <v>118</v>
      </c>
      <c r="H2894">
        <v>4</v>
      </c>
      <c r="I2894" t="s">
        <v>42</v>
      </c>
      <c r="J2894" t="s">
        <v>69</v>
      </c>
      <c r="K2894" t="s">
        <v>55</v>
      </c>
      <c r="L2894" t="s">
        <v>45</v>
      </c>
      <c r="M2894" t="s">
        <v>112</v>
      </c>
      <c r="N2894" t="s">
        <v>96</v>
      </c>
      <c r="O2894" t="s">
        <v>48</v>
      </c>
      <c r="P2894" t="s">
        <v>49</v>
      </c>
      <c r="Q2894" t="s">
        <v>81</v>
      </c>
      <c r="R2894" s="6">
        <f>_xlfn.XLOOKUP(CleanedData[[#This Row],[Product]],'02_Lookup_Tables'!$A$2:$A$126,'02_Lookup_Tables'!$B$2:$B$126)</f>
        <v>368.99</v>
      </c>
      <c r="S2894" t="str">
        <f>VLOOKUP(CleanedData[[#This Row],[Product]],'02_Lookup_Tables'!$H$2:$I$126,2,FALSE)</f>
        <v>Accessories</v>
      </c>
      <c r="T2894" t="str">
        <f>VLOOKUP(CleanedData[[#This Row],[Province]],'02_Lookup_Tables'!$D$2:$E$10,2, FALSE)</f>
        <v>Central Region</v>
      </c>
      <c r="U2894" t="str" cm="1">
        <f t="array" ref="U2894">_xlfn.IFS(CleanedData[[#This Row],[Purchase Amount]]&lt;500,"Low",
CleanedData[[#This Row],[Purchase Amount]]&lt;5000,"Medium",
TRUE,"High")</f>
        <v>Low</v>
      </c>
      <c r="V2894" t="str">
        <f>TEXT(CleanedData[[#This Row],[Date]],"mmmm")</f>
        <v>February</v>
      </c>
      <c r="W2894" t="str">
        <f>"Q"&amp;ROUNDUP(MONTH(CleanedData[[#This Row],[Date]])/3,0)</f>
        <v>Q1</v>
      </c>
      <c r="X2894" t="str">
        <f>IF(CleanedData[[#This Row],[Purchase Amount]]&gt;=5000,"Yes","No")</f>
        <v>No</v>
      </c>
      <c r="Y2894">
        <f>IF(CleanedData[[#This Row],[Recommend]]="Yes",1,0)</f>
        <v>0</v>
      </c>
      <c r="Z2894" s="6">
        <f>CleanedData[[#This Row],[Purchase Amount]]*0.15</f>
        <v>55.348500000000001</v>
      </c>
      <c r="AA2894" s="6">
        <f>CleanedData[[#This Row],[Purchase Amount]]*1.15</f>
        <v>424.33849999999995</v>
      </c>
    </row>
    <row r="2895" spans="1:27" x14ac:dyDescent="0.3">
      <c r="A2895">
        <v>3480</v>
      </c>
      <c r="B2895" t="s">
        <v>3120</v>
      </c>
      <c r="C2895" s="1">
        <v>45999</v>
      </c>
      <c r="D2895">
        <v>27</v>
      </c>
      <c r="E2895" t="s">
        <v>39</v>
      </c>
      <c r="F2895" t="s">
        <v>68</v>
      </c>
      <c r="G2895" t="s">
        <v>168</v>
      </c>
      <c r="H2895">
        <v>5</v>
      </c>
      <c r="I2895" t="s">
        <v>42</v>
      </c>
      <c r="J2895" t="s">
        <v>43</v>
      </c>
      <c r="K2895" t="s">
        <v>64</v>
      </c>
      <c r="L2895" t="s">
        <v>42</v>
      </c>
      <c r="M2895" t="s">
        <v>208</v>
      </c>
      <c r="N2895" t="s">
        <v>57</v>
      </c>
      <c r="O2895" t="s">
        <v>89</v>
      </c>
      <c r="P2895" t="s">
        <v>70</v>
      </c>
      <c r="Q2895" t="s">
        <v>58</v>
      </c>
      <c r="R2895" s="6">
        <f>_xlfn.XLOOKUP(CleanedData[[#This Row],[Product]],'02_Lookup_Tables'!$A$2:$A$126,'02_Lookup_Tables'!$B$2:$B$126)</f>
        <v>14729.04</v>
      </c>
      <c r="S2895" t="str">
        <f>VLOOKUP(CleanedData[[#This Row],[Product]],'02_Lookup_Tables'!$H$2:$I$126,2,FALSE)</f>
        <v>Electronics</v>
      </c>
      <c r="T2895" t="str">
        <f>VLOOKUP(CleanedData[[#This Row],[Province]],'02_Lookup_Tables'!$D$2:$E$10,2, FALSE)</f>
        <v>Northern Region</v>
      </c>
      <c r="U2895" t="str" cm="1">
        <f t="array" ref="U2895">_xlfn.IFS(CleanedData[[#This Row],[Purchase Amount]]&lt;500,"Low",
CleanedData[[#This Row],[Purchase Amount]]&lt;5000,"Medium",
TRUE,"High")</f>
        <v>High</v>
      </c>
      <c r="V2895" t="str">
        <f>TEXT(CleanedData[[#This Row],[Date]],"mmmm")</f>
        <v>December</v>
      </c>
      <c r="W2895" t="str">
        <f>"Q"&amp;ROUNDUP(MONTH(CleanedData[[#This Row],[Date]])/3,0)</f>
        <v>Q4</v>
      </c>
      <c r="X2895" t="str">
        <f>IF(CleanedData[[#This Row],[Purchase Amount]]&gt;=5000,"Yes","No")</f>
        <v>Yes</v>
      </c>
      <c r="Y2895">
        <f>IF(CleanedData[[#This Row],[Recommend]]="Yes",1,0)</f>
        <v>0</v>
      </c>
      <c r="Z2895" s="6">
        <f>CleanedData[[#This Row],[Purchase Amount]]*0.15</f>
        <v>2209.3560000000002</v>
      </c>
      <c r="AA2895" s="6">
        <f>CleanedData[[#This Row],[Purchase Amount]]*1.15</f>
        <v>16938.396000000001</v>
      </c>
    </row>
    <row r="2896" spans="1:27" x14ac:dyDescent="0.3">
      <c r="A2896">
        <v>3481</v>
      </c>
      <c r="B2896" t="s">
        <v>3121</v>
      </c>
      <c r="C2896" s="1">
        <v>45340</v>
      </c>
      <c r="D2896">
        <v>65</v>
      </c>
      <c r="E2896" t="s">
        <v>60</v>
      </c>
      <c r="F2896" t="s">
        <v>40</v>
      </c>
      <c r="G2896" t="s">
        <v>105</v>
      </c>
      <c r="H2896">
        <v>4</v>
      </c>
      <c r="I2896" t="s">
        <v>42</v>
      </c>
      <c r="J2896" t="s">
        <v>54</v>
      </c>
      <c r="K2896" t="s">
        <v>64</v>
      </c>
      <c r="L2896" t="s">
        <v>45</v>
      </c>
      <c r="M2896" t="s">
        <v>100</v>
      </c>
      <c r="N2896" t="s">
        <v>96</v>
      </c>
      <c r="O2896" t="s">
        <v>48</v>
      </c>
      <c r="P2896" t="s">
        <v>49</v>
      </c>
      <c r="Q2896" t="s">
        <v>97</v>
      </c>
      <c r="R2896" s="6">
        <f>_xlfn.XLOOKUP(CleanedData[[#This Row],[Product]],'02_Lookup_Tables'!$A$2:$A$126,'02_Lookup_Tables'!$B$2:$B$126)</f>
        <v>231.22</v>
      </c>
      <c r="S2896" t="str">
        <f>VLOOKUP(CleanedData[[#This Row],[Product]],'02_Lookup_Tables'!$H$2:$I$126,2,FALSE)</f>
        <v>Beauty &amp; Personal Care</v>
      </c>
      <c r="T2896" t="str">
        <f>VLOOKUP(CleanedData[[#This Row],[Province]],'02_Lookup_Tables'!$D$2:$E$10,2, FALSE)</f>
        <v>Northern Region</v>
      </c>
      <c r="U2896" t="str" cm="1">
        <f t="array" ref="U2896">_xlfn.IFS(CleanedData[[#This Row],[Purchase Amount]]&lt;500,"Low",
CleanedData[[#This Row],[Purchase Amount]]&lt;5000,"Medium",
TRUE,"High")</f>
        <v>Low</v>
      </c>
      <c r="V2896" t="str">
        <f>TEXT(CleanedData[[#This Row],[Date]],"mmmm")</f>
        <v>February</v>
      </c>
      <c r="W2896" t="str">
        <f>"Q"&amp;ROUNDUP(MONTH(CleanedData[[#This Row],[Date]])/3,0)</f>
        <v>Q1</v>
      </c>
      <c r="X2896" t="str">
        <f>IF(CleanedData[[#This Row],[Purchase Amount]]&gt;=5000,"Yes","No")</f>
        <v>No</v>
      </c>
      <c r="Y2896">
        <f>IF(CleanedData[[#This Row],[Recommend]]="Yes",1,0)</f>
        <v>0</v>
      </c>
      <c r="Z2896" s="6">
        <f>CleanedData[[#This Row],[Purchase Amount]]*0.15</f>
        <v>34.683</v>
      </c>
      <c r="AA2896" s="6">
        <f>CleanedData[[#This Row],[Purchase Amount]]*1.15</f>
        <v>265.90299999999996</v>
      </c>
    </row>
    <row r="2897" spans="1:27" x14ac:dyDescent="0.3">
      <c r="A2897">
        <v>3482</v>
      </c>
      <c r="B2897" t="s">
        <v>3122</v>
      </c>
      <c r="C2897" s="1">
        <v>45476</v>
      </c>
      <c r="D2897">
        <v>59</v>
      </c>
      <c r="E2897" t="s">
        <v>52</v>
      </c>
      <c r="F2897" t="s">
        <v>40</v>
      </c>
      <c r="G2897" t="s">
        <v>235</v>
      </c>
      <c r="H2897">
        <v>4</v>
      </c>
      <c r="I2897" t="s">
        <v>45</v>
      </c>
      <c r="J2897" t="s">
        <v>54</v>
      </c>
      <c r="K2897" t="s">
        <v>64</v>
      </c>
      <c r="L2897" t="s">
        <v>42</v>
      </c>
      <c r="M2897" t="s">
        <v>180</v>
      </c>
      <c r="N2897" t="s">
        <v>96</v>
      </c>
      <c r="O2897" t="s">
        <v>89</v>
      </c>
      <c r="P2897" t="s">
        <v>70</v>
      </c>
      <c r="Q2897" t="s">
        <v>50</v>
      </c>
      <c r="R2897" s="6">
        <f>_xlfn.XLOOKUP(CleanedData[[#This Row],[Product]],'02_Lookup_Tables'!$A$2:$A$126,'02_Lookup_Tables'!$B$2:$B$126)</f>
        <v>306.57</v>
      </c>
      <c r="S2897" t="str">
        <f>VLOOKUP(CleanedData[[#This Row],[Product]],'02_Lookup_Tables'!$H$2:$I$126,2,FALSE)</f>
        <v>Toys &amp; Games</v>
      </c>
      <c r="T2897" t="str">
        <f>VLOOKUP(CleanedData[[#This Row],[Province]],'02_Lookup_Tables'!$D$2:$E$10,2, FALSE)</f>
        <v>Northern Region</v>
      </c>
      <c r="U2897" t="str" cm="1">
        <f t="array" ref="U2897">_xlfn.IFS(CleanedData[[#This Row],[Purchase Amount]]&lt;500,"Low",
CleanedData[[#This Row],[Purchase Amount]]&lt;5000,"Medium",
TRUE,"High")</f>
        <v>Low</v>
      </c>
      <c r="V2897" t="str">
        <f>TEXT(CleanedData[[#This Row],[Date]],"mmmm")</f>
        <v>July</v>
      </c>
      <c r="W2897" t="str">
        <f>"Q"&amp;ROUNDUP(MONTH(CleanedData[[#This Row],[Date]])/3,0)</f>
        <v>Q3</v>
      </c>
      <c r="X2897" t="str">
        <f>IF(CleanedData[[#This Row],[Purchase Amount]]&gt;=5000,"Yes","No")</f>
        <v>No</v>
      </c>
      <c r="Y2897">
        <f>IF(CleanedData[[#This Row],[Recommend]]="Yes",1,0)</f>
        <v>1</v>
      </c>
      <c r="Z2897" s="6">
        <f>CleanedData[[#This Row],[Purchase Amount]]*0.15</f>
        <v>45.985499999999995</v>
      </c>
      <c r="AA2897" s="6">
        <f>CleanedData[[#This Row],[Purchase Amount]]*1.15</f>
        <v>352.55549999999994</v>
      </c>
    </row>
    <row r="2898" spans="1:27" x14ac:dyDescent="0.3">
      <c r="A2898">
        <v>3483</v>
      </c>
      <c r="B2898" t="s">
        <v>3123</v>
      </c>
      <c r="C2898" s="1">
        <v>45671</v>
      </c>
      <c r="E2898" t="s">
        <v>39</v>
      </c>
      <c r="F2898" t="s">
        <v>40</v>
      </c>
      <c r="G2898" t="s">
        <v>233</v>
      </c>
      <c r="H2898">
        <v>5</v>
      </c>
      <c r="I2898" t="s">
        <v>42</v>
      </c>
      <c r="J2898" t="s">
        <v>43</v>
      </c>
      <c r="K2898" t="s">
        <v>44</v>
      </c>
      <c r="L2898" t="s">
        <v>45</v>
      </c>
      <c r="M2898" t="s">
        <v>100</v>
      </c>
      <c r="N2898" t="s">
        <v>57</v>
      </c>
      <c r="O2898" t="s">
        <v>48</v>
      </c>
      <c r="P2898" t="s">
        <v>49</v>
      </c>
      <c r="Q2898" t="s">
        <v>166</v>
      </c>
      <c r="R2898" s="6">
        <f>_xlfn.XLOOKUP(CleanedData[[#This Row],[Product]],'02_Lookup_Tables'!$A$2:$A$126,'02_Lookup_Tables'!$B$2:$B$126)</f>
        <v>324.35000000000002</v>
      </c>
      <c r="S2898" t="str">
        <f>VLOOKUP(CleanedData[[#This Row],[Product]],'02_Lookup_Tables'!$H$2:$I$126,2,FALSE)</f>
        <v>Apparel</v>
      </c>
      <c r="T2898" t="str">
        <f>VLOOKUP(CleanedData[[#This Row],[Province]],'02_Lookup_Tables'!$D$2:$E$10,2, FALSE)</f>
        <v>Northern Region</v>
      </c>
      <c r="U2898" t="str" cm="1">
        <f t="array" ref="U2898">_xlfn.IFS(CleanedData[[#This Row],[Purchase Amount]]&lt;500,"Low",
CleanedData[[#This Row],[Purchase Amount]]&lt;5000,"Medium",
TRUE,"High")</f>
        <v>Low</v>
      </c>
      <c r="V2898" t="str">
        <f>TEXT(CleanedData[[#This Row],[Date]],"mmmm")</f>
        <v>January</v>
      </c>
      <c r="W2898" t="str">
        <f>"Q"&amp;ROUNDUP(MONTH(CleanedData[[#This Row],[Date]])/3,0)</f>
        <v>Q1</v>
      </c>
      <c r="X2898" t="str">
        <f>IF(CleanedData[[#This Row],[Purchase Amount]]&gt;=5000,"Yes","No")</f>
        <v>No</v>
      </c>
      <c r="Y2898">
        <f>IF(CleanedData[[#This Row],[Recommend]]="Yes",1,0)</f>
        <v>0</v>
      </c>
      <c r="Z2898" s="6">
        <f>CleanedData[[#This Row],[Purchase Amount]]*0.15</f>
        <v>48.652500000000003</v>
      </c>
      <c r="AA2898" s="6">
        <f>CleanedData[[#This Row],[Purchase Amount]]*1.15</f>
        <v>373.0025</v>
      </c>
    </row>
    <row r="2899" spans="1:27" x14ac:dyDescent="0.3">
      <c r="A2899">
        <v>3484</v>
      </c>
      <c r="B2899" t="s">
        <v>3124</v>
      </c>
      <c r="C2899" s="1">
        <v>45787</v>
      </c>
      <c r="D2899">
        <v>78</v>
      </c>
      <c r="E2899" t="s">
        <v>60</v>
      </c>
      <c r="F2899" t="s">
        <v>61</v>
      </c>
      <c r="G2899" t="s">
        <v>331</v>
      </c>
      <c r="H2899">
        <v>4</v>
      </c>
      <c r="I2899" t="s">
        <v>45</v>
      </c>
      <c r="J2899" t="s">
        <v>63</v>
      </c>
      <c r="K2899" t="s">
        <v>55</v>
      </c>
      <c r="L2899" t="s">
        <v>45</v>
      </c>
      <c r="M2899" t="s">
        <v>65</v>
      </c>
      <c r="N2899" t="s">
        <v>96</v>
      </c>
      <c r="O2899" t="s">
        <v>89</v>
      </c>
      <c r="P2899" t="s">
        <v>70</v>
      </c>
      <c r="Q2899" t="s">
        <v>97</v>
      </c>
      <c r="R2899" s="6">
        <f>_xlfn.XLOOKUP(CleanedData[[#This Row],[Product]],'02_Lookup_Tables'!$A$2:$A$126,'02_Lookup_Tables'!$B$2:$B$126)</f>
        <v>27.35</v>
      </c>
      <c r="S2899" t="str">
        <f>VLOOKUP(CleanedData[[#This Row],[Product]],'02_Lookup_Tables'!$H$2:$I$126,2,FALSE)</f>
        <v>Food</v>
      </c>
      <c r="T2899" t="str">
        <f>VLOOKUP(CleanedData[[#This Row],[Province]],'02_Lookup_Tables'!$D$2:$E$10,2, FALSE)</f>
        <v>Southern Region</v>
      </c>
      <c r="U2899" t="str" cm="1">
        <f t="array" ref="U2899">_xlfn.IFS(CleanedData[[#This Row],[Purchase Amount]]&lt;500,"Low",
CleanedData[[#This Row],[Purchase Amount]]&lt;5000,"Medium",
TRUE,"High")</f>
        <v>Low</v>
      </c>
      <c r="V2899" t="str">
        <f>TEXT(CleanedData[[#This Row],[Date]],"mmmm")</f>
        <v>May</v>
      </c>
      <c r="W2899" t="str">
        <f>"Q"&amp;ROUNDUP(MONTH(CleanedData[[#This Row],[Date]])/3,0)</f>
        <v>Q2</v>
      </c>
      <c r="X2899" t="str">
        <f>IF(CleanedData[[#This Row],[Purchase Amount]]&gt;=5000,"Yes","No")</f>
        <v>No</v>
      </c>
      <c r="Y2899">
        <f>IF(CleanedData[[#This Row],[Recommend]]="Yes",1,0)</f>
        <v>1</v>
      </c>
      <c r="Z2899" s="6">
        <f>CleanedData[[#This Row],[Purchase Amount]]*0.15</f>
        <v>4.1025</v>
      </c>
      <c r="AA2899" s="6">
        <f>CleanedData[[#This Row],[Purchase Amount]]*1.15</f>
        <v>31.452500000000001</v>
      </c>
    </row>
    <row r="2900" spans="1:27" x14ac:dyDescent="0.3">
      <c r="A2900">
        <v>3486</v>
      </c>
      <c r="B2900" t="s">
        <v>3125</v>
      </c>
      <c r="C2900" s="1">
        <v>45320</v>
      </c>
      <c r="D2900">
        <v>75</v>
      </c>
      <c r="E2900" t="s">
        <v>52</v>
      </c>
      <c r="F2900" t="s">
        <v>108</v>
      </c>
      <c r="G2900" t="s">
        <v>210</v>
      </c>
      <c r="H2900">
        <v>5</v>
      </c>
      <c r="I2900" t="s">
        <v>42</v>
      </c>
      <c r="J2900" t="s">
        <v>69</v>
      </c>
      <c r="K2900" t="s">
        <v>44</v>
      </c>
      <c r="L2900" t="s">
        <v>45</v>
      </c>
      <c r="M2900" t="s">
        <v>65</v>
      </c>
      <c r="N2900" t="s">
        <v>57</v>
      </c>
      <c r="O2900" t="s">
        <v>89</v>
      </c>
      <c r="P2900" t="s">
        <v>70</v>
      </c>
      <c r="Q2900" t="s">
        <v>97</v>
      </c>
      <c r="R2900" s="6">
        <f>_xlfn.XLOOKUP(CleanedData[[#This Row],[Product]],'02_Lookup_Tables'!$A$2:$A$126,'02_Lookup_Tables'!$B$2:$B$126)</f>
        <v>13123.97</v>
      </c>
      <c r="S2900" t="str">
        <f>VLOOKUP(CleanedData[[#This Row],[Product]],'02_Lookup_Tables'!$H$2:$I$126,2,FALSE)</f>
        <v>Electronics</v>
      </c>
      <c r="T2900" t="str">
        <f>VLOOKUP(CleanedData[[#This Row],[Province]],'02_Lookup_Tables'!$D$2:$E$10,2, FALSE)</f>
        <v>Gauteng Region</v>
      </c>
      <c r="U2900" t="str" cm="1">
        <f t="array" ref="U2900">_xlfn.IFS(CleanedData[[#This Row],[Purchase Amount]]&lt;500,"Low",
CleanedData[[#This Row],[Purchase Amount]]&lt;5000,"Medium",
TRUE,"High")</f>
        <v>High</v>
      </c>
      <c r="V2900" t="str">
        <f>TEXT(CleanedData[[#This Row],[Date]],"mmmm")</f>
        <v>January</v>
      </c>
      <c r="W2900" t="str">
        <f>"Q"&amp;ROUNDUP(MONTH(CleanedData[[#This Row],[Date]])/3,0)</f>
        <v>Q1</v>
      </c>
      <c r="X2900" t="str">
        <f>IF(CleanedData[[#This Row],[Purchase Amount]]&gt;=5000,"Yes","No")</f>
        <v>Yes</v>
      </c>
      <c r="Y2900">
        <f>IF(CleanedData[[#This Row],[Recommend]]="Yes",1,0)</f>
        <v>0</v>
      </c>
      <c r="Z2900" s="6">
        <f>CleanedData[[#This Row],[Purchase Amount]]*0.15</f>
        <v>1968.5954999999999</v>
      </c>
      <c r="AA2900" s="6">
        <f>CleanedData[[#This Row],[Purchase Amount]]*1.15</f>
        <v>15092.565499999999</v>
      </c>
    </row>
    <row r="2901" spans="1:27" x14ac:dyDescent="0.3">
      <c r="A2901">
        <v>3487</v>
      </c>
      <c r="B2901" t="s">
        <v>3126</v>
      </c>
      <c r="C2901" s="1">
        <v>45555</v>
      </c>
      <c r="D2901">
        <v>72</v>
      </c>
      <c r="E2901" t="s">
        <v>39</v>
      </c>
      <c r="F2901" t="s">
        <v>77</v>
      </c>
      <c r="G2901" t="s">
        <v>372</v>
      </c>
      <c r="H2901">
        <v>1</v>
      </c>
      <c r="I2901" t="s">
        <v>45</v>
      </c>
      <c r="J2901" t="s">
        <v>63</v>
      </c>
      <c r="K2901" t="s">
        <v>55</v>
      </c>
      <c r="L2901" t="s">
        <v>42</v>
      </c>
      <c r="N2901" t="s">
        <v>80</v>
      </c>
      <c r="O2901" t="s">
        <v>134</v>
      </c>
      <c r="P2901" t="s">
        <v>8646</v>
      </c>
      <c r="Q2901" t="s">
        <v>97</v>
      </c>
      <c r="R2901" s="6">
        <f>_xlfn.XLOOKUP(CleanedData[[#This Row],[Product]],'02_Lookup_Tables'!$A$2:$A$126,'02_Lookup_Tables'!$B$2:$B$126)</f>
        <v>944.78</v>
      </c>
      <c r="S2901" t="str">
        <f>VLOOKUP(CleanedData[[#This Row],[Product]],'02_Lookup_Tables'!$H$2:$I$126,2,FALSE)</f>
        <v>Electronics</v>
      </c>
      <c r="T2901" t="str">
        <f>VLOOKUP(CleanedData[[#This Row],[Province]],'02_Lookup_Tables'!$D$2:$E$10,2, FALSE)</f>
        <v>Central Region</v>
      </c>
      <c r="U2901" t="str" cm="1">
        <f t="array" ref="U2901">_xlfn.IFS(CleanedData[[#This Row],[Purchase Amount]]&lt;500,"Low",
CleanedData[[#This Row],[Purchase Amount]]&lt;5000,"Medium",
TRUE,"High")</f>
        <v>Medium</v>
      </c>
      <c r="V2901" t="str">
        <f>TEXT(CleanedData[[#This Row],[Date]],"mmmm")</f>
        <v>September</v>
      </c>
      <c r="W2901" t="str">
        <f>"Q"&amp;ROUNDUP(MONTH(CleanedData[[#This Row],[Date]])/3,0)</f>
        <v>Q3</v>
      </c>
      <c r="X2901" t="str">
        <f>IF(CleanedData[[#This Row],[Purchase Amount]]&gt;=5000,"Yes","No")</f>
        <v>No</v>
      </c>
      <c r="Y2901">
        <f>IF(CleanedData[[#This Row],[Recommend]]="Yes",1,0)</f>
        <v>1</v>
      </c>
      <c r="Z2901" s="6">
        <f>CleanedData[[#This Row],[Purchase Amount]]*0.15</f>
        <v>141.71699999999998</v>
      </c>
      <c r="AA2901" s="6">
        <f>CleanedData[[#This Row],[Purchase Amount]]*1.15</f>
        <v>1086.4969999999998</v>
      </c>
    </row>
    <row r="2902" spans="1:27" x14ac:dyDescent="0.3">
      <c r="A2902">
        <v>3489</v>
      </c>
      <c r="B2902" t="s">
        <v>3127</v>
      </c>
      <c r="C2902" s="1">
        <v>45824</v>
      </c>
      <c r="D2902">
        <v>39</v>
      </c>
      <c r="E2902" t="s">
        <v>39</v>
      </c>
      <c r="F2902" t="s">
        <v>125</v>
      </c>
      <c r="G2902" t="s">
        <v>406</v>
      </c>
      <c r="H2902">
        <v>3</v>
      </c>
      <c r="I2902" t="s">
        <v>45</v>
      </c>
      <c r="J2902" t="s">
        <v>54</v>
      </c>
      <c r="K2902" t="s">
        <v>55</v>
      </c>
      <c r="L2902" t="s">
        <v>42</v>
      </c>
      <c r="M2902" t="s">
        <v>136</v>
      </c>
      <c r="N2902" t="s">
        <v>48</v>
      </c>
      <c r="O2902" t="s">
        <v>89</v>
      </c>
      <c r="P2902" t="s">
        <v>49</v>
      </c>
      <c r="Q2902" t="s">
        <v>81</v>
      </c>
      <c r="R2902" s="6">
        <f>_xlfn.XLOOKUP(CleanedData[[#This Row],[Product]],'02_Lookup_Tables'!$A$2:$A$126,'02_Lookup_Tables'!$B$2:$B$126)</f>
        <v>996.44</v>
      </c>
      <c r="S2902" t="str">
        <f>VLOOKUP(CleanedData[[#This Row],[Product]],'02_Lookup_Tables'!$H$2:$I$126,2,FALSE)</f>
        <v>Sports &amp; Outdoors</v>
      </c>
      <c r="T2902" t="str">
        <f>VLOOKUP(CleanedData[[#This Row],[Province]],'02_Lookup_Tables'!$D$2:$E$10,2, FALSE)</f>
        <v>Western Region</v>
      </c>
      <c r="U2902" t="str" cm="1">
        <f t="array" ref="U2902">_xlfn.IFS(CleanedData[[#This Row],[Purchase Amount]]&lt;500,"Low",
CleanedData[[#This Row],[Purchase Amount]]&lt;5000,"Medium",
TRUE,"High")</f>
        <v>Medium</v>
      </c>
      <c r="V2902" t="str">
        <f>TEXT(CleanedData[[#This Row],[Date]],"mmmm")</f>
        <v>June</v>
      </c>
      <c r="W2902" t="str">
        <f>"Q"&amp;ROUNDUP(MONTH(CleanedData[[#This Row],[Date]])/3,0)</f>
        <v>Q2</v>
      </c>
      <c r="X2902" t="str">
        <f>IF(CleanedData[[#This Row],[Purchase Amount]]&gt;=5000,"Yes","No")</f>
        <v>No</v>
      </c>
      <c r="Y2902">
        <f>IF(CleanedData[[#This Row],[Recommend]]="Yes",1,0)</f>
        <v>1</v>
      </c>
      <c r="Z2902" s="6">
        <f>CleanedData[[#This Row],[Purchase Amount]]*0.15</f>
        <v>149.46600000000001</v>
      </c>
      <c r="AA2902" s="6">
        <f>CleanedData[[#This Row],[Purchase Amount]]*1.15</f>
        <v>1145.9059999999999</v>
      </c>
    </row>
    <row r="2903" spans="1:27" x14ac:dyDescent="0.3">
      <c r="A2903">
        <v>3490</v>
      </c>
      <c r="B2903" t="s">
        <v>3128</v>
      </c>
      <c r="C2903" s="1">
        <v>45943</v>
      </c>
      <c r="E2903" t="s">
        <v>39</v>
      </c>
      <c r="F2903" t="s">
        <v>68</v>
      </c>
      <c r="G2903" t="s">
        <v>505</v>
      </c>
      <c r="H2903">
        <v>2</v>
      </c>
      <c r="I2903" t="s">
        <v>45</v>
      </c>
      <c r="J2903" t="s">
        <v>43</v>
      </c>
      <c r="K2903" t="s">
        <v>44</v>
      </c>
      <c r="L2903" t="s">
        <v>42</v>
      </c>
      <c r="M2903" t="s">
        <v>196</v>
      </c>
      <c r="N2903" t="s">
        <v>47</v>
      </c>
      <c r="O2903" t="s">
        <v>89</v>
      </c>
      <c r="P2903" t="s">
        <v>49</v>
      </c>
      <c r="Q2903" t="s">
        <v>166</v>
      </c>
      <c r="R2903" s="6">
        <f>_xlfn.XLOOKUP(CleanedData[[#This Row],[Product]],'02_Lookup_Tables'!$A$2:$A$126,'02_Lookup_Tables'!$B$2:$B$126)</f>
        <v>2572.02</v>
      </c>
      <c r="S2903" t="str">
        <f>VLOOKUP(CleanedData[[#This Row],[Product]],'02_Lookup_Tables'!$H$2:$I$126,2,FALSE)</f>
        <v>Home &amp; Living</v>
      </c>
      <c r="T2903" t="str">
        <f>VLOOKUP(CleanedData[[#This Row],[Province]],'02_Lookup_Tables'!$D$2:$E$10,2, FALSE)</f>
        <v>Northern Region</v>
      </c>
      <c r="U2903" t="str" cm="1">
        <f t="array" ref="U2903">_xlfn.IFS(CleanedData[[#This Row],[Purchase Amount]]&lt;500,"Low",
CleanedData[[#This Row],[Purchase Amount]]&lt;5000,"Medium",
TRUE,"High")</f>
        <v>Medium</v>
      </c>
      <c r="V2903" t="str">
        <f>TEXT(CleanedData[[#This Row],[Date]],"mmmm")</f>
        <v>October</v>
      </c>
      <c r="W2903" t="str">
        <f>"Q"&amp;ROUNDUP(MONTH(CleanedData[[#This Row],[Date]])/3,0)</f>
        <v>Q4</v>
      </c>
      <c r="X2903" t="str">
        <f>IF(CleanedData[[#This Row],[Purchase Amount]]&gt;=5000,"Yes","No")</f>
        <v>No</v>
      </c>
      <c r="Y2903">
        <f>IF(CleanedData[[#This Row],[Recommend]]="Yes",1,0)</f>
        <v>1</v>
      </c>
      <c r="Z2903" s="6">
        <f>CleanedData[[#This Row],[Purchase Amount]]*0.15</f>
        <v>385.803</v>
      </c>
      <c r="AA2903" s="6">
        <f>CleanedData[[#This Row],[Purchase Amount]]*1.15</f>
        <v>2957.8229999999999</v>
      </c>
    </row>
    <row r="2904" spans="1:27" x14ac:dyDescent="0.3">
      <c r="A2904">
        <v>3491</v>
      </c>
      <c r="B2904" t="s">
        <v>3129</v>
      </c>
      <c r="C2904" s="1">
        <v>45835</v>
      </c>
      <c r="D2904">
        <v>37</v>
      </c>
      <c r="E2904" t="s">
        <v>39</v>
      </c>
      <c r="F2904" t="s">
        <v>83</v>
      </c>
      <c r="G2904" t="s">
        <v>128</v>
      </c>
      <c r="H2904">
        <v>1</v>
      </c>
      <c r="I2904" t="s">
        <v>42</v>
      </c>
      <c r="J2904" t="s">
        <v>54</v>
      </c>
      <c r="K2904" t="s">
        <v>55</v>
      </c>
      <c r="L2904" t="s">
        <v>45</v>
      </c>
      <c r="M2904" t="s">
        <v>75</v>
      </c>
      <c r="N2904" t="s">
        <v>80</v>
      </c>
      <c r="O2904" t="s">
        <v>89</v>
      </c>
      <c r="P2904" t="s">
        <v>49</v>
      </c>
      <c r="Q2904" t="s">
        <v>81</v>
      </c>
      <c r="R2904" s="6">
        <f>_xlfn.XLOOKUP(CleanedData[[#This Row],[Product]],'02_Lookup_Tables'!$A$2:$A$126,'02_Lookup_Tables'!$B$2:$B$126)</f>
        <v>3747.26</v>
      </c>
      <c r="S2904" t="str">
        <f>VLOOKUP(CleanedData[[#This Row],[Product]],'02_Lookup_Tables'!$H$2:$I$126,2,FALSE)</f>
        <v>Apparel</v>
      </c>
      <c r="T2904" t="str">
        <f>VLOOKUP(CleanedData[[#This Row],[Province]],'02_Lookup_Tables'!$D$2:$E$10,2, FALSE)</f>
        <v>Western Region</v>
      </c>
      <c r="U2904" t="str" cm="1">
        <f t="array" ref="U2904">_xlfn.IFS(CleanedData[[#This Row],[Purchase Amount]]&lt;500,"Low",
CleanedData[[#This Row],[Purchase Amount]]&lt;5000,"Medium",
TRUE,"High")</f>
        <v>Medium</v>
      </c>
      <c r="V2904" t="str">
        <f>TEXT(CleanedData[[#This Row],[Date]],"mmmm")</f>
        <v>June</v>
      </c>
      <c r="W2904" t="str">
        <f>"Q"&amp;ROUNDUP(MONTH(CleanedData[[#This Row],[Date]])/3,0)</f>
        <v>Q2</v>
      </c>
      <c r="X2904" t="str">
        <f>IF(CleanedData[[#This Row],[Purchase Amount]]&gt;=5000,"Yes","No")</f>
        <v>No</v>
      </c>
      <c r="Y2904">
        <f>IF(CleanedData[[#This Row],[Recommend]]="Yes",1,0)</f>
        <v>0</v>
      </c>
      <c r="Z2904" s="6">
        <f>CleanedData[[#This Row],[Purchase Amount]]*0.15</f>
        <v>562.08900000000006</v>
      </c>
      <c r="AA2904" s="6">
        <f>CleanedData[[#This Row],[Purchase Amount]]*1.15</f>
        <v>4309.3490000000002</v>
      </c>
    </row>
    <row r="2905" spans="1:27" x14ac:dyDescent="0.3">
      <c r="A2905">
        <v>3492</v>
      </c>
      <c r="B2905" t="s">
        <v>3130</v>
      </c>
      <c r="C2905" s="1">
        <v>45314</v>
      </c>
      <c r="D2905">
        <v>33</v>
      </c>
      <c r="E2905" t="s">
        <v>60</v>
      </c>
      <c r="F2905" t="s">
        <v>108</v>
      </c>
      <c r="G2905" t="s">
        <v>235</v>
      </c>
      <c r="H2905">
        <v>4</v>
      </c>
      <c r="I2905" t="s">
        <v>42</v>
      </c>
      <c r="J2905" t="s">
        <v>74</v>
      </c>
      <c r="K2905" t="s">
        <v>44</v>
      </c>
      <c r="L2905" t="s">
        <v>42</v>
      </c>
      <c r="M2905" t="s">
        <v>231</v>
      </c>
      <c r="N2905" t="s">
        <v>96</v>
      </c>
      <c r="O2905" t="s">
        <v>89</v>
      </c>
      <c r="P2905" t="s">
        <v>70</v>
      </c>
      <c r="Q2905" t="s">
        <v>58</v>
      </c>
      <c r="R2905" s="6">
        <f>_xlfn.XLOOKUP(CleanedData[[#This Row],[Product]],'02_Lookup_Tables'!$A$2:$A$126,'02_Lookup_Tables'!$B$2:$B$126)</f>
        <v>306.57</v>
      </c>
      <c r="S2905" t="str">
        <f>VLOOKUP(CleanedData[[#This Row],[Product]],'02_Lookup_Tables'!$H$2:$I$126,2,FALSE)</f>
        <v>Toys &amp; Games</v>
      </c>
      <c r="T2905" t="str">
        <f>VLOOKUP(CleanedData[[#This Row],[Province]],'02_Lookup_Tables'!$D$2:$E$10,2, FALSE)</f>
        <v>Gauteng Region</v>
      </c>
      <c r="U2905" t="str" cm="1">
        <f t="array" ref="U2905">_xlfn.IFS(CleanedData[[#This Row],[Purchase Amount]]&lt;500,"Low",
CleanedData[[#This Row],[Purchase Amount]]&lt;5000,"Medium",
TRUE,"High")</f>
        <v>Low</v>
      </c>
      <c r="V2905" t="str">
        <f>TEXT(CleanedData[[#This Row],[Date]],"mmmm")</f>
        <v>January</v>
      </c>
      <c r="W2905" t="str">
        <f>"Q"&amp;ROUNDUP(MONTH(CleanedData[[#This Row],[Date]])/3,0)</f>
        <v>Q1</v>
      </c>
      <c r="X2905" t="str">
        <f>IF(CleanedData[[#This Row],[Purchase Amount]]&gt;=5000,"Yes","No")</f>
        <v>No</v>
      </c>
      <c r="Y2905">
        <f>IF(CleanedData[[#This Row],[Recommend]]="Yes",1,0)</f>
        <v>0</v>
      </c>
      <c r="Z2905" s="6">
        <f>CleanedData[[#This Row],[Purchase Amount]]*0.15</f>
        <v>45.985499999999995</v>
      </c>
      <c r="AA2905" s="6">
        <f>CleanedData[[#This Row],[Purchase Amount]]*1.15</f>
        <v>352.55549999999994</v>
      </c>
    </row>
    <row r="2906" spans="1:27" x14ac:dyDescent="0.3">
      <c r="A2906">
        <v>3493</v>
      </c>
      <c r="B2906" t="s">
        <v>3131</v>
      </c>
      <c r="C2906" s="1">
        <v>45448</v>
      </c>
      <c r="D2906">
        <v>21</v>
      </c>
      <c r="E2906" t="s">
        <v>60</v>
      </c>
      <c r="F2906" t="s">
        <v>68</v>
      </c>
      <c r="G2906" t="s">
        <v>53</v>
      </c>
      <c r="H2906">
        <v>1</v>
      </c>
      <c r="I2906" t="s">
        <v>45</v>
      </c>
      <c r="J2906" t="s">
        <v>43</v>
      </c>
      <c r="K2906" t="s">
        <v>64</v>
      </c>
      <c r="L2906" t="s">
        <v>42</v>
      </c>
      <c r="M2906" t="s">
        <v>100</v>
      </c>
      <c r="N2906" t="s">
        <v>80</v>
      </c>
      <c r="O2906" t="s">
        <v>48</v>
      </c>
      <c r="P2906" t="s">
        <v>49</v>
      </c>
      <c r="Q2906" t="s">
        <v>66</v>
      </c>
      <c r="R2906" s="6">
        <f>_xlfn.XLOOKUP(CleanedData[[#This Row],[Product]],'02_Lookup_Tables'!$A$2:$A$126,'02_Lookup_Tables'!$B$2:$B$126)</f>
        <v>444.38</v>
      </c>
      <c r="S2906" t="str">
        <f>VLOOKUP(CleanedData[[#This Row],[Product]],'02_Lookup_Tables'!$H$2:$I$126,2,FALSE)</f>
        <v>Beauty &amp; Personal Care</v>
      </c>
      <c r="T2906" t="str">
        <f>VLOOKUP(CleanedData[[#This Row],[Province]],'02_Lookup_Tables'!$D$2:$E$10,2, FALSE)</f>
        <v>Northern Region</v>
      </c>
      <c r="U2906" t="str" cm="1">
        <f t="array" ref="U2906">_xlfn.IFS(CleanedData[[#This Row],[Purchase Amount]]&lt;500,"Low",
CleanedData[[#This Row],[Purchase Amount]]&lt;5000,"Medium",
TRUE,"High")</f>
        <v>Low</v>
      </c>
      <c r="V2906" t="str">
        <f>TEXT(CleanedData[[#This Row],[Date]],"mmmm")</f>
        <v>June</v>
      </c>
      <c r="W2906" t="str">
        <f>"Q"&amp;ROUNDUP(MONTH(CleanedData[[#This Row],[Date]])/3,0)</f>
        <v>Q2</v>
      </c>
      <c r="X2906" t="str">
        <f>IF(CleanedData[[#This Row],[Purchase Amount]]&gt;=5000,"Yes","No")</f>
        <v>No</v>
      </c>
      <c r="Y2906">
        <f>IF(CleanedData[[#This Row],[Recommend]]="Yes",1,0)</f>
        <v>1</v>
      </c>
      <c r="Z2906" s="6">
        <f>CleanedData[[#This Row],[Purchase Amount]]*0.15</f>
        <v>66.656999999999996</v>
      </c>
      <c r="AA2906" s="6">
        <f>CleanedData[[#This Row],[Purchase Amount]]*1.15</f>
        <v>511.03699999999998</v>
      </c>
    </row>
    <row r="2907" spans="1:27" x14ac:dyDescent="0.3">
      <c r="A2907">
        <v>3494</v>
      </c>
      <c r="B2907" t="s">
        <v>3132</v>
      </c>
      <c r="C2907" s="1">
        <v>45603</v>
      </c>
      <c r="E2907" t="s">
        <v>60</v>
      </c>
      <c r="F2907" t="s">
        <v>68</v>
      </c>
      <c r="G2907" t="s">
        <v>454</v>
      </c>
      <c r="H2907">
        <v>4</v>
      </c>
      <c r="I2907" t="s">
        <v>42</v>
      </c>
      <c r="J2907" t="s">
        <v>74</v>
      </c>
      <c r="K2907" t="s">
        <v>44</v>
      </c>
      <c r="L2907" t="s">
        <v>45</v>
      </c>
      <c r="M2907" t="s">
        <v>85</v>
      </c>
      <c r="N2907" t="s">
        <v>96</v>
      </c>
      <c r="O2907" t="s">
        <v>48</v>
      </c>
      <c r="P2907" t="s">
        <v>49</v>
      </c>
      <c r="Q2907" t="s">
        <v>166</v>
      </c>
      <c r="R2907" s="6">
        <f>_xlfn.XLOOKUP(CleanedData[[#This Row],[Product]],'02_Lookup_Tables'!$A$2:$A$126,'02_Lookup_Tables'!$B$2:$B$126)</f>
        <v>2413.3000000000002</v>
      </c>
      <c r="S2907" t="str">
        <f>VLOOKUP(CleanedData[[#This Row],[Product]],'02_Lookup_Tables'!$H$2:$I$126,2,FALSE)</f>
        <v>Electronics</v>
      </c>
      <c r="T2907" t="str">
        <f>VLOOKUP(CleanedData[[#This Row],[Province]],'02_Lookup_Tables'!$D$2:$E$10,2, FALSE)</f>
        <v>Northern Region</v>
      </c>
      <c r="U2907" t="str" cm="1">
        <f t="array" ref="U2907">_xlfn.IFS(CleanedData[[#This Row],[Purchase Amount]]&lt;500,"Low",
CleanedData[[#This Row],[Purchase Amount]]&lt;5000,"Medium",
TRUE,"High")</f>
        <v>Medium</v>
      </c>
      <c r="V2907" t="str">
        <f>TEXT(CleanedData[[#This Row],[Date]],"mmmm")</f>
        <v>November</v>
      </c>
      <c r="W2907" t="str">
        <f>"Q"&amp;ROUNDUP(MONTH(CleanedData[[#This Row],[Date]])/3,0)</f>
        <v>Q4</v>
      </c>
      <c r="X2907" t="str">
        <f>IF(CleanedData[[#This Row],[Purchase Amount]]&gt;=5000,"Yes","No")</f>
        <v>No</v>
      </c>
      <c r="Y2907">
        <f>IF(CleanedData[[#This Row],[Recommend]]="Yes",1,0)</f>
        <v>0</v>
      </c>
      <c r="Z2907" s="6">
        <f>CleanedData[[#This Row],[Purchase Amount]]*0.15</f>
        <v>361.995</v>
      </c>
      <c r="AA2907" s="6">
        <f>CleanedData[[#This Row],[Purchase Amount]]*1.15</f>
        <v>2775.2950000000001</v>
      </c>
    </row>
    <row r="2908" spans="1:27" x14ac:dyDescent="0.3">
      <c r="A2908">
        <v>3495</v>
      </c>
      <c r="B2908" t="s">
        <v>3133</v>
      </c>
      <c r="C2908" s="1">
        <v>45749</v>
      </c>
      <c r="D2908">
        <v>64</v>
      </c>
      <c r="E2908" t="s">
        <v>60</v>
      </c>
      <c r="F2908" t="s">
        <v>108</v>
      </c>
      <c r="G2908" t="s">
        <v>336</v>
      </c>
      <c r="H2908">
        <v>5</v>
      </c>
      <c r="I2908" t="s">
        <v>42</v>
      </c>
      <c r="J2908" t="s">
        <v>43</v>
      </c>
      <c r="K2908" t="s">
        <v>55</v>
      </c>
      <c r="L2908" t="s">
        <v>42</v>
      </c>
      <c r="M2908" t="s">
        <v>85</v>
      </c>
      <c r="N2908" t="s">
        <v>57</v>
      </c>
      <c r="O2908" t="s">
        <v>48</v>
      </c>
      <c r="P2908" t="s">
        <v>49</v>
      </c>
      <c r="Q2908" t="s">
        <v>50</v>
      </c>
      <c r="R2908" s="6">
        <f>_xlfn.XLOOKUP(CleanedData[[#This Row],[Product]],'02_Lookup_Tables'!$A$2:$A$126,'02_Lookup_Tables'!$B$2:$B$126)</f>
        <v>812.2</v>
      </c>
      <c r="S2908" t="str">
        <f>VLOOKUP(CleanedData[[#This Row],[Product]],'02_Lookup_Tables'!$H$2:$I$126,2,FALSE)</f>
        <v>Sports &amp; Outdoors</v>
      </c>
      <c r="T2908" t="str">
        <f>VLOOKUP(CleanedData[[#This Row],[Province]],'02_Lookup_Tables'!$D$2:$E$10,2, FALSE)</f>
        <v>Gauteng Region</v>
      </c>
      <c r="U2908" t="str" cm="1">
        <f t="array" ref="U2908">_xlfn.IFS(CleanedData[[#This Row],[Purchase Amount]]&lt;500,"Low",
CleanedData[[#This Row],[Purchase Amount]]&lt;5000,"Medium",
TRUE,"High")</f>
        <v>Medium</v>
      </c>
      <c r="V2908" t="str">
        <f>TEXT(CleanedData[[#This Row],[Date]],"mmmm")</f>
        <v>April</v>
      </c>
      <c r="W2908" t="str">
        <f>"Q"&amp;ROUNDUP(MONTH(CleanedData[[#This Row],[Date]])/3,0)</f>
        <v>Q2</v>
      </c>
      <c r="X2908" t="str">
        <f>IF(CleanedData[[#This Row],[Purchase Amount]]&gt;=5000,"Yes","No")</f>
        <v>No</v>
      </c>
      <c r="Y2908">
        <f>IF(CleanedData[[#This Row],[Recommend]]="Yes",1,0)</f>
        <v>0</v>
      </c>
      <c r="Z2908" s="6">
        <f>CleanedData[[#This Row],[Purchase Amount]]*0.15</f>
        <v>121.83</v>
      </c>
      <c r="AA2908" s="6">
        <f>CleanedData[[#This Row],[Purchase Amount]]*1.15</f>
        <v>934.03</v>
      </c>
    </row>
    <row r="2909" spans="1:27" x14ac:dyDescent="0.3">
      <c r="A2909">
        <v>3497</v>
      </c>
      <c r="B2909" t="s">
        <v>3134</v>
      </c>
      <c r="C2909" s="1">
        <v>45769</v>
      </c>
      <c r="D2909">
        <v>70</v>
      </c>
      <c r="E2909" t="s">
        <v>52</v>
      </c>
      <c r="F2909" t="s">
        <v>108</v>
      </c>
      <c r="G2909" t="s">
        <v>214</v>
      </c>
      <c r="H2909">
        <v>1</v>
      </c>
      <c r="I2909" t="s">
        <v>42</v>
      </c>
      <c r="J2909" t="s">
        <v>74</v>
      </c>
      <c r="K2909" t="s">
        <v>44</v>
      </c>
      <c r="L2909" t="s">
        <v>42</v>
      </c>
      <c r="M2909" t="s">
        <v>123</v>
      </c>
      <c r="N2909" t="s">
        <v>80</v>
      </c>
      <c r="O2909" t="s">
        <v>89</v>
      </c>
      <c r="P2909" t="s">
        <v>49</v>
      </c>
      <c r="Q2909" t="s">
        <v>97</v>
      </c>
      <c r="R2909" s="6">
        <f>_xlfn.XLOOKUP(CleanedData[[#This Row],[Product]],'02_Lookup_Tables'!$A$2:$A$126,'02_Lookup_Tables'!$B$2:$B$126)</f>
        <v>134.01</v>
      </c>
      <c r="S2909" t="str">
        <f>VLOOKUP(CleanedData[[#This Row],[Product]],'02_Lookup_Tables'!$H$2:$I$126,2,FALSE)</f>
        <v>Food</v>
      </c>
      <c r="T2909" t="str">
        <f>VLOOKUP(CleanedData[[#This Row],[Province]],'02_Lookup_Tables'!$D$2:$E$10,2, FALSE)</f>
        <v>Gauteng Region</v>
      </c>
      <c r="U2909" t="str" cm="1">
        <f t="array" ref="U2909">_xlfn.IFS(CleanedData[[#This Row],[Purchase Amount]]&lt;500,"Low",
CleanedData[[#This Row],[Purchase Amount]]&lt;5000,"Medium",
TRUE,"High")</f>
        <v>Low</v>
      </c>
      <c r="V2909" t="str">
        <f>TEXT(CleanedData[[#This Row],[Date]],"mmmm")</f>
        <v>April</v>
      </c>
      <c r="W2909" t="str">
        <f>"Q"&amp;ROUNDUP(MONTH(CleanedData[[#This Row],[Date]])/3,0)</f>
        <v>Q2</v>
      </c>
      <c r="X2909" t="str">
        <f>IF(CleanedData[[#This Row],[Purchase Amount]]&gt;=5000,"Yes","No")</f>
        <v>No</v>
      </c>
      <c r="Y2909">
        <f>IF(CleanedData[[#This Row],[Recommend]]="Yes",1,0)</f>
        <v>0</v>
      </c>
      <c r="Z2909" s="6">
        <f>CleanedData[[#This Row],[Purchase Amount]]*0.15</f>
        <v>20.101499999999998</v>
      </c>
      <c r="AA2909" s="6">
        <f>CleanedData[[#This Row],[Purchase Amount]]*1.15</f>
        <v>154.11149999999998</v>
      </c>
    </row>
    <row r="2910" spans="1:27" x14ac:dyDescent="0.3">
      <c r="A2910">
        <v>3498</v>
      </c>
      <c r="B2910" t="s">
        <v>3135</v>
      </c>
      <c r="C2910" s="1">
        <v>45442</v>
      </c>
      <c r="D2910">
        <v>32</v>
      </c>
      <c r="E2910" t="s">
        <v>52</v>
      </c>
      <c r="F2910" t="s">
        <v>108</v>
      </c>
      <c r="G2910" t="s">
        <v>307</v>
      </c>
      <c r="H2910">
        <v>5</v>
      </c>
      <c r="I2910" t="s">
        <v>45</v>
      </c>
      <c r="J2910" t="s">
        <v>43</v>
      </c>
      <c r="K2910" t="s">
        <v>55</v>
      </c>
      <c r="L2910" t="s">
        <v>42</v>
      </c>
      <c r="M2910" t="s">
        <v>56</v>
      </c>
      <c r="N2910" t="s">
        <v>57</v>
      </c>
      <c r="O2910" t="s">
        <v>148</v>
      </c>
      <c r="P2910" t="s">
        <v>49</v>
      </c>
      <c r="Q2910" t="s">
        <v>58</v>
      </c>
      <c r="R2910" s="6">
        <f>_xlfn.XLOOKUP(CleanedData[[#This Row],[Product]],'02_Lookup_Tables'!$A$2:$A$126,'02_Lookup_Tables'!$B$2:$B$126)</f>
        <v>824.74</v>
      </c>
      <c r="S2910" t="str">
        <f>VLOOKUP(CleanedData[[#This Row],[Product]],'02_Lookup_Tables'!$H$2:$I$126,2,FALSE)</f>
        <v>Apparel</v>
      </c>
      <c r="T2910" t="str">
        <f>VLOOKUP(CleanedData[[#This Row],[Province]],'02_Lookup_Tables'!$D$2:$E$10,2, FALSE)</f>
        <v>Gauteng Region</v>
      </c>
      <c r="U2910" t="str" cm="1">
        <f t="array" ref="U2910">_xlfn.IFS(CleanedData[[#This Row],[Purchase Amount]]&lt;500,"Low",
CleanedData[[#This Row],[Purchase Amount]]&lt;5000,"Medium",
TRUE,"High")</f>
        <v>Medium</v>
      </c>
      <c r="V2910" t="str">
        <f>TEXT(CleanedData[[#This Row],[Date]],"mmmm")</f>
        <v>May</v>
      </c>
      <c r="W2910" t="str">
        <f>"Q"&amp;ROUNDUP(MONTH(CleanedData[[#This Row],[Date]])/3,0)</f>
        <v>Q2</v>
      </c>
      <c r="X2910" t="str">
        <f>IF(CleanedData[[#This Row],[Purchase Amount]]&gt;=5000,"Yes","No")</f>
        <v>No</v>
      </c>
      <c r="Y2910">
        <f>IF(CleanedData[[#This Row],[Recommend]]="Yes",1,0)</f>
        <v>1</v>
      </c>
      <c r="Z2910" s="6">
        <f>CleanedData[[#This Row],[Purchase Amount]]*0.15</f>
        <v>123.711</v>
      </c>
      <c r="AA2910" s="6">
        <f>CleanedData[[#This Row],[Purchase Amount]]*1.15</f>
        <v>948.45099999999991</v>
      </c>
    </row>
    <row r="2911" spans="1:27" x14ac:dyDescent="0.3">
      <c r="A2911">
        <v>3499</v>
      </c>
      <c r="B2911" t="s">
        <v>3136</v>
      </c>
      <c r="C2911" s="1">
        <v>45506</v>
      </c>
      <c r="E2911" t="s">
        <v>60</v>
      </c>
      <c r="F2911" t="s">
        <v>72</v>
      </c>
      <c r="G2911" t="s">
        <v>419</v>
      </c>
      <c r="H2911">
        <v>1</v>
      </c>
      <c r="I2911" t="s">
        <v>45</v>
      </c>
      <c r="J2911" t="s">
        <v>43</v>
      </c>
      <c r="K2911" t="s">
        <v>64</v>
      </c>
      <c r="L2911" t="s">
        <v>45</v>
      </c>
      <c r="N2911" t="s">
        <v>80</v>
      </c>
      <c r="O2911" t="s">
        <v>134</v>
      </c>
      <c r="P2911" t="s">
        <v>8646</v>
      </c>
      <c r="Q2911" t="s">
        <v>166</v>
      </c>
      <c r="R2911" s="6">
        <f>_xlfn.XLOOKUP(CleanedData[[#This Row],[Product]],'02_Lookup_Tables'!$A$2:$A$126,'02_Lookup_Tables'!$B$2:$B$126)</f>
        <v>96.11</v>
      </c>
      <c r="S2911" t="str">
        <f>VLOOKUP(CleanedData[[#This Row],[Product]],'02_Lookup_Tables'!$H$2:$I$126,2,FALSE)</f>
        <v>Apparel</v>
      </c>
      <c r="T2911" t="str">
        <f>VLOOKUP(CleanedData[[#This Row],[Province]],'02_Lookup_Tables'!$D$2:$E$10,2, FALSE)</f>
        <v>Central Region</v>
      </c>
      <c r="U2911" t="str" cm="1">
        <f t="array" ref="U2911">_xlfn.IFS(CleanedData[[#This Row],[Purchase Amount]]&lt;500,"Low",
CleanedData[[#This Row],[Purchase Amount]]&lt;5000,"Medium",
TRUE,"High")</f>
        <v>Low</v>
      </c>
      <c r="V2911" t="str">
        <f>TEXT(CleanedData[[#This Row],[Date]],"mmmm")</f>
        <v>August</v>
      </c>
      <c r="W2911" t="str">
        <f>"Q"&amp;ROUNDUP(MONTH(CleanedData[[#This Row],[Date]])/3,0)</f>
        <v>Q3</v>
      </c>
      <c r="X2911" t="str">
        <f>IF(CleanedData[[#This Row],[Purchase Amount]]&gt;=5000,"Yes","No")</f>
        <v>No</v>
      </c>
      <c r="Y2911">
        <f>IF(CleanedData[[#This Row],[Recommend]]="Yes",1,0)</f>
        <v>1</v>
      </c>
      <c r="Z2911" s="6">
        <f>CleanedData[[#This Row],[Purchase Amount]]*0.15</f>
        <v>14.416499999999999</v>
      </c>
      <c r="AA2911" s="6">
        <f>CleanedData[[#This Row],[Purchase Amount]]*1.15</f>
        <v>110.52649999999998</v>
      </c>
    </row>
    <row r="2912" spans="1:27" x14ac:dyDescent="0.3">
      <c r="A2912">
        <v>3500</v>
      </c>
      <c r="B2912" t="s">
        <v>3137</v>
      </c>
      <c r="C2912" s="1">
        <v>45901</v>
      </c>
      <c r="D2912">
        <v>48</v>
      </c>
      <c r="E2912" t="s">
        <v>39</v>
      </c>
      <c r="F2912" t="s">
        <v>130</v>
      </c>
      <c r="G2912" t="s">
        <v>352</v>
      </c>
      <c r="H2912">
        <v>1</v>
      </c>
      <c r="I2912" t="s">
        <v>42</v>
      </c>
      <c r="J2912" t="s">
        <v>43</v>
      </c>
      <c r="K2912" t="s">
        <v>55</v>
      </c>
      <c r="L2912" t="s">
        <v>45</v>
      </c>
      <c r="M2912" t="s">
        <v>56</v>
      </c>
      <c r="N2912" t="s">
        <v>80</v>
      </c>
      <c r="O2912" t="s">
        <v>148</v>
      </c>
      <c r="P2912" t="s">
        <v>70</v>
      </c>
      <c r="Q2912" t="s">
        <v>93</v>
      </c>
      <c r="R2912" s="6">
        <f>_xlfn.XLOOKUP(CleanedData[[#This Row],[Product]],'02_Lookup_Tables'!$A$2:$A$126,'02_Lookup_Tables'!$B$2:$B$126)</f>
        <v>2217.0300000000002</v>
      </c>
      <c r="S2912" t="str">
        <f>VLOOKUP(CleanedData[[#This Row],[Product]],'02_Lookup_Tables'!$H$2:$I$126,2,FALSE)</f>
        <v>Apparel</v>
      </c>
      <c r="T2912" t="str">
        <f>VLOOKUP(CleanedData[[#This Row],[Province]],'02_Lookup_Tables'!$D$2:$E$10,2, FALSE)</f>
        <v>Eastern Region</v>
      </c>
      <c r="U2912" t="str" cm="1">
        <f t="array" ref="U2912">_xlfn.IFS(CleanedData[[#This Row],[Purchase Amount]]&lt;500,"Low",
CleanedData[[#This Row],[Purchase Amount]]&lt;5000,"Medium",
TRUE,"High")</f>
        <v>Medium</v>
      </c>
      <c r="V2912" t="str">
        <f>TEXT(CleanedData[[#This Row],[Date]],"mmmm")</f>
        <v>September</v>
      </c>
      <c r="W2912" t="str">
        <f>"Q"&amp;ROUNDUP(MONTH(CleanedData[[#This Row],[Date]])/3,0)</f>
        <v>Q3</v>
      </c>
      <c r="X2912" t="str">
        <f>IF(CleanedData[[#This Row],[Purchase Amount]]&gt;=5000,"Yes","No")</f>
        <v>No</v>
      </c>
      <c r="Y2912">
        <f>IF(CleanedData[[#This Row],[Recommend]]="Yes",1,0)</f>
        <v>0</v>
      </c>
      <c r="Z2912" s="6">
        <f>CleanedData[[#This Row],[Purchase Amount]]*0.15</f>
        <v>332.55450000000002</v>
      </c>
      <c r="AA2912" s="6">
        <f>CleanedData[[#This Row],[Purchase Amount]]*1.15</f>
        <v>2549.5844999999999</v>
      </c>
    </row>
    <row r="2913" spans="1:27" x14ac:dyDescent="0.3">
      <c r="A2913">
        <v>3501</v>
      </c>
      <c r="B2913" t="s">
        <v>3138</v>
      </c>
      <c r="C2913" s="1">
        <v>45728</v>
      </c>
      <c r="D2913">
        <v>60</v>
      </c>
      <c r="E2913" t="s">
        <v>52</v>
      </c>
      <c r="F2913" t="s">
        <v>72</v>
      </c>
      <c r="G2913" t="s">
        <v>182</v>
      </c>
      <c r="H2913">
        <v>5</v>
      </c>
      <c r="I2913" t="s">
        <v>45</v>
      </c>
      <c r="J2913" t="s">
        <v>69</v>
      </c>
      <c r="K2913" t="s">
        <v>64</v>
      </c>
      <c r="L2913" t="s">
        <v>42</v>
      </c>
      <c r="M2913" t="s">
        <v>123</v>
      </c>
      <c r="N2913" t="s">
        <v>57</v>
      </c>
      <c r="O2913" t="s">
        <v>89</v>
      </c>
      <c r="P2913" t="s">
        <v>70</v>
      </c>
      <c r="Q2913" t="s">
        <v>50</v>
      </c>
      <c r="R2913" s="6">
        <f>_xlfn.XLOOKUP(CleanedData[[#This Row],[Product]],'02_Lookup_Tables'!$A$2:$A$126,'02_Lookup_Tables'!$B$2:$B$126)</f>
        <v>3715.65</v>
      </c>
      <c r="S2913" t="str">
        <f>VLOOKUP(CleanedData[[#This Row],[Product]],'02_Lookup_Tables'!$H$2:$I$126,2,FALSE)</f>
        <v>Home Devices</v>
      </c>
      <c r="T2913" t="str">
        <f>VLOOKUP(CleanedData[[#This Row],[Province]],'02_Lookup_Tables'!$D$2:$E$10,2, FALSE)</f>
        <v>Central Region</v>
      </c>
      <c r="U2913" t="str" cm="1">
        <f t="array" ref="U2913">_xlfn.IFS(CleanedData[[#This Row],[Purchase Amount]]&lt;500,"Low",
CleanedData[[#This Row],[Purchase Amount]]&lt;5000,"Medium",
TRUE,"High")</f>
        <v>Medium</v>
      </c>
      <c r="V2913" t="str">
        <f>TEXT(CleanedData[[#This Row],[Date]],"mmmm")</f>
        <v>March</v>
      </c>
      <c r="W2913" t="str">
        <f>"Q"&amp;ROUNDUP(MONTH(CleanedData[[#This Row],[Date]])/3,0)</f>
        <v>Q1</v>
      </c>
      <c r="X2913" t="str">
        <f>IF(CleanedData[[#This Row],[Purchase Amount]]&gt;=5000,"Yes","No")</f>
        <v>No</v>
      </c>
      <c r="Y2913">
        <f>IF(CleanedData[[#This Row],[Recommend]]="Yes",1,0)</f>
        <v>1</v>
      </c>
      <c r="Z2913" s="6">
        <f>CleanedData[[#This Row],[Purchase Amount]]*0.15</f>
        <v>557.34749999999997</v>
      </c>
      <c r="AA2913" s="6">
        <f>CleanedData[[#This Row],[Purchase Amount]]*1.15</f>
        <v>4272.9974999999995</v>
      </c>
    </row>
    <row r="2914" spans="1:27" x14ac:dyDescent="0.3">
      <c r="A2914">
        <v>3502</v>
      </c>
      <c r="B2914" t="s">
        <v>3139</v>
      </c>
      <c r="C2914" s="1">
        <v>45626</v>
      </c>
      <c r="D2914">
        <v>56</v>
      </c>
      <c r="E2914" t="s">
        <v>39</v>
      </c>
      <c r="F2914" t="s">
        <v>125</v>
      </c>
      <c r="G2914" t="s">
        <v>118</v>
      </c>
      <c r="H2914">
        <v>2</v>
      </c>
      <c r="I2914" t="s">
        <v>42</v>
      </c>
      <c r="J2914" t="s">
        <v>74</v>
      </c>
      <c r="K2914" t="s">
        <v>44</v>
      </c>
      <c r="L2914" t="s">
        <v>45</v>
      </c>
      <c r="M2914" t="s">
        <v>196</v>
      </c>
      <c r="N2914" t="s">
        <v>47</v>
      </c>
      <c r="O2914" t="s">
        <v>89</v>
      </c>
      <c r="P2914" t="s">
        <v>49</v>
      </c>
      <c r="Q2914" t="s">
        <v>50</v>
      </c>
      <c r="R2914" s="6">
        <f>_xlfn.XLOOKUP(CleanedData[[#This Row],[Product]],'02_Lookup_Tables'!$A$2:$A$126,'02_Lookup_Tables'!$B$2:$B$126)</f>
        <v>368.99</v>
      </c>
      <c r="S2914" t="str">
        <f>VLOOKUP(CleanedData[[#This Row],[Product]],'02_Lookup_Tables'!$H$2:$I$126,2,FALSE)</f>
        <v>Accessories</v>
      </c>
      <c r="T2914" t="str">
        <f>VLOOKUP(CleanedData[[#This Row],[Province]],'02_Lookup_Tables'!$D$2:$E$10,2, FALSE)</f>
        <v>Western Region</v>
      </c>
      <c r="U2914" t="str" cm="1">
        <f t="array" ref="U2914">_xlfn.IFS(CleanedData[[#This Row],[Purchase Amount]]&lt;500,"Low",
CleanedData[[#This Row],[Purchase Amount]]&lt;5000,"Medium",
TRUE,"High")</f>
        <v>Low</v>
      </c>
      <c r="V2914" t="str">
        <f>TEXT(CleanedData[[#This Row],[Date]],"mmmm")</f>
        <v>November</v>
      </c>
      <c r="W2914" t="str">
        <f>"Q"&amp;ROUNDUP(MONTH(CleanedData[[#This Row],[Date]])/3,0)</f>
        <v>Q4</v>
      </c>
      <c r="X2914" t="str">
        <f>IF(CleanedData[[#This Row],[Purchase Amount]]&gt;=5000,"Yes","No")</f>
        <v>No</v>
      </c>
      <c r="Y2914">
        <f>IF(CleanedData[[#This Row],[Recommend]]="Yes",1,0)</f>
        <v>0</v>
      </c>
      <c r="Z2914" s="6">
        <f>CleanedData[[#This Row],[Purchase Amount]]*0.15</f>
        <v>55.348500000000001</v>
      </c>
      <c r="AA2914" s="6">
        <f>CleanedData[[#This Row],[Purchase Amount]]*1.15</f>
        <v>424.33849999999995</v>
      </c>
    </row>
    <row r="2915" spans="1:27" x14ac:dyDescent="0.3">
      <c r="A2915">
        <v>3503</v>
      </c>
      <c r="B2915" t="s">
        <v>3140</v>
      </c>
      <c r="C2915" s="1">
        <v>45652</v>
      </c>
      <c r="E2915" t="s">
        <v>60</v>
      </c>
      <c r="F2915" t="s">
        <v>61</v>
      </c>
      <c r="G2915" t="s">
        <v>182</v>
      </c>
      <c r="H2915">
        <v>4</v>
      </c>
      <c r="I2915" t="s">
        <v>45</v>
      </c>
      <c r="J2915" t="s">
        <v>69</v>
      </c>
      <c r="K2915" t="s">
        <v>55</v>
      </c>
      <c r="L2915" t="s">
        <v>42</v>
      </c>
      <c r="M2915" t="s">
        <v>236</v>
      </c>
      <c r="N2915" t="s">
        <v>96</v>
      </c>
      <c r="O2915" t="s">
        <v>89</v>
      </c>
      <c r="P2915" t="s">
        <v>70</v>
      </c>
      <c r="Q2915" t="s">
        <v>166</v>
      </c>
      <c r="R2915" s="6">
        <f>_xlfn.XLOOKUP(CleanedData[[#This Row],[Product]],'02_Lookup_Tables'!$A$2:$A$126,'02_Lookup_Tables'!$B$2:$B$126)</f>
        <v>3715.65</v>
      </c>
      <c r="S2915" t="str">
        <f>VLOOKUP(CleanedData[[#This Row],[Product]],'02_Lookup_Tables'!$H$2:$I$126,2,FALSE)</f>
        <v>Home Devices</v>
      </c>
      <c r="T2915" t="str">
        <f>VLOOKUP(CleanedData[[#This Row],[Province]],'02_Lookup_Tables'!$D$2:$E$10,2, FALSE)</f>
        <v>Southern Region</v>
      </c>
      <c r="U2915" t="str" cm="1">
        <f t="array" ref="U2915">_xlfn.IFS(CleanedData[[#This Row],[Purchase Amount]]&lt;500,"Low",
CleanedData[[#This Row],[Purchase Amount]]&lt;5000,"Medium",
TRUE,"High")</f>
        <v>Medium</v>
      </c>
      <c r="V2915" t="str">
        <f>TEXT(CleanedData[[#This Row],[Date]],"mmmm")</f>
        <v>December</v>
      </c>
      <c r="W2915" t="str">
        <f>"Q"&amp;ROUNDUP(MONTH(CleanedData[[#This Row],[Date]])/3,0)</f>
        <v>Q4</v>
      </c>
      <c r="X2915" t="str">
        <f>IF(CleanedData[[#This Row],[Purchase Amount]]&gt;=5000,"Yes","No")</f>
        <v>No</v>
      </c>
      <c r="Y2915">
        <f>IF(CleanedData[[#This Row],[Recommend]]="Yes",1,0)</f>
        <v>1</v>
      </c>
      <c r="Z2915" s="6">
        <f>CleanedData[[#This Row],[Purchase Amount]]*0.15</f>
        <v>557.34749999999997</v>
      </c>
      <c r="AA2915" s="6">
        <f>CleanedData[[#This Row],[Purchase Amount]]*1.15</f>
        <v>4272.9974999999995</v>
      </c>
    </row>
    <row r="2916" spans="1:27" x14ac:dyDescent="0.3">
      <c r="A2916">
        <v>3504</v>
      </c>
      <c r="B2916" t="s">
        <v>3141</v>
      </c>
      <c r="C2916" s="1">
        <v>45422</v>
      </c>
      <c r="D2916">
        <v>74</v>
      </c>
      <c r="E2916" t="s">
        <v>60</v>
      </c>
      <c r="F2916" t="s">
        <v>72</v>
      </c>
      <c r="G2916" t="s">
        <v>192</v>
      </c>
      <c r="H2916">
        <v>3</v>
      </c>
      <c r="I2916" t="s">
        <v>45</v>
      </c>
      <c r="J2916" t="s">
        <v>63</v>
      </c>
      <c r="K2916" t="s">
        <v>64</v>
      </c>
      <c r="L2916" t="s">
        <v>45</v>
      </c>
      <c r="M2916" t="s">
        <v>112</v>
      </c>
      <c r="N2916" t="s">
        <v>48</v>
      </c>
      <c r="O2916" t="s">
        <v>48</v>
      </c>
      <c r="P2916" t="s">
        <v>70</v>
      </c>
      <c r="Q2916" t="s">
        <v>97</v>
      </c>
      <c r="R2916" s="6">
        <f>_xlfn.XLOOKUP(CleanedData[[#This Row],[Product]],'02_Lookup_Tables'!$A$2:$A$126,'02_Lookup_Tables'!$B$2:$B$126)</f>
        <v>13261</v>
      </c>
      <c r="S2916" t="str">
        <f>VLOOKUP(CleanedData[[#This Row],[Product]],'02_Lookup_Tables'!$H$2:$I$126,2,FALSE)</f>
        <v>Electronics</v>
      </c>
      <c r="T2916" t="str">
        <f>VLOOKUP(CleanedData[[#This Row],[Province]],'02_Lookup_Tables'!$D$2:$E$10,2, FALSE)</f>
        <v>Central Region</v>
      </c>
      <c r="U2916" t="str" cm="1">
        <f t="array" ref="U2916">_xlfn.IFS(CleanedData[[#This Row],[Purchase Amount]]&lt;500,"Low",
CleanedData[[#This Row],[Purchase Amount]]&lt;5000,"Medium",
TRUE,"High")</f>
        <v>High</v>
      </c>
      <c r="V2916" t="str">
        <f>TEXT(CleanedData[[#This Row],[Date]],"mmmm")</f>
        <v>May</v>
      </c>
      <c r="W2916" t="str">
        <f>"Q"&amp;ROUNDUP(MONTH(CleanedData[[#This Row],[Date]])/3,0)</f>
        <v>Q2</v>
      </c>
      <c r="X2916" t="str">
        <f>IF(CleanedData[[#This Row],[Purchase Amount]]&gt;=5000,"Yes","No")</f>
        <v>Yes</v>
      </c>
      <c r="Y2916">
        <f>IF(CleanedData[[#This Row],[Recommend]]="Yes",1,0)</f>
        <v>1</v>
      </c>
      <c r="Z2916" s="6">
        <f>CleanedData[[#This Row],[Purchase Amount]]*0.15</f>
        <v>1989.1499999999999</v>
      </c>
      <c r="AA2916" s="6">
        <f>CleanedData[[#This Row],[Purchase Amount]]*1.15</f>
        <v>15250.15</v>
      </c>
    </row>
    <row r="2917" spans="1:27" x14ac:dyDescent="0.3">
      <c r="A2917">
        <v>3505</v>
      </c>
      <c r="B2917" t="s">
        <v>3142</v>
      </c>
      <c r="C2917" s="1">
        <v>45969</v>
      </c>
      <c r="D2917">
        <v>54</v>
      </c>
      <c r="E2917" t="s">
        <v>60</v>
      </c>
      <c r="F2917" t="s">
        <v>83</v>
      </c>
      <c r="G2917" t="s">
        <v>158</v>
      </c>
      <c r="H2917">
        <v>2</v>
      </c>
      <c r="I2917" t="s">
        <v>42</v>
      </c>
      <c r="J2917" t="s">
        <v>54</v>
      </c>
      <c r="K2917" t="s">
        <v>64</v>
      </c>
      <c r="L2917" t="s">
        <v>45</v>
      </c>
      <c r="M2917" t="s">
        <v>147</v>
      </c>
      <c r="N2917" t="s">
        <v>47</v>
      </c>
      <c r="O2917" t="s">
        <v>148</v>
      </c>
      <c r="P2917" t="s">
        <v>70</v>
      </c>
      <c r="Q2917" t="s">
        <v>93</v>
      </c>
      <c r="R2917" s="6">
        <f>_xlfn.XLOOKUP(CleanedData[[#This Row],[Product]],'02_Lookup_Tables'!$A$2:$A$126,'02_Lookup_Tables'!$B$2:$B$126)</f>
        <v>2962.6</v>
      </c>
      <c r="S2917" t="str">
        <f>VLOOKUP(CleanedData[[#This Row],[Product]],'02_Lookup_Tables'!$H$2:$I$126,2,FALSE)</f>
        <v>Sports &amp; Outdoors</v>
      </c>
      <c r="T2917" t="str">
        <f>VLOOKUP(CleanedData[[#This Row],[Province]],'02_Lookup_Tables'!$D$2:$E$10,2, FALSE)</f>
        <v>Western Region</v>
      </c>
      <c r="U2917" t="str" cm="1">
        <f t="array" ref="U2917">_xlfn.IFS(CleanedData[[#This Row],[Purchase Amount]]&lt;500,"Low",
CleanedData[[#This Row],[Purchase Amount]]&lt;5000,"Medium",
TRUE,"High")</f>
        <v>Medium</v>
      </c>
      <c r="V2917" t="str">
        <f>TEXT(CleanedData[[#This Row],[Date]],"mmmm")</f>
        <v>November</v>
      </c>
      <c r="W2917" t="str">
        <f>"Q"&amp;ROUNDUP(MONTH(CleanedData[[#This Row],[Date]])/3,0)</f>
        <v>Q4</v>
      </c>
      <c r="X2917" t="str">
        <f>IF(CleanedData[[#This Row],[Purchase Amount]]&gt;=5000,"Yes","No")</f>
        <v>No</v>
      </c>
      <c r="Y2917">
        <f>IF(CleanedData[[#This Row],[Recommend]]="Yes",1,0)</f>
        <v>0</v>
      </c>
      <c r="Z2917" s="6">
        <f>CleanedData[[#This Row],[Purchase Amount]]*0.15</f>
        <v>444.39</v>
      </c>
      <c r="AA2917" s="6">
        <f>CleanedData[[#This Row],[Purchase Amount]]*1.15</f>
        <v>3406.99</v>
      </c>
    </row>
    <row r="2918" spans="1:27" x14ac:dyDescent="0.3">
      <c r="A2918">
        <v>3506</v>
      </c>
      <c r="B2918" t="s">
        <v>3143</v>
      </c>
      <c r="C2918" s="1">
        <v>45835</v>
      </c>
      <c r="D2918">
        <v>18</v>
      </c>
      <c r="E2918" t="s">
        <v>60</v>
      </c>
      <c r="F2918" t="s">
        <v>130</v>
      </c>
      <c r="G2918" t="s">
        <v>362</v>
      </c>
      <c r="H2918">
        <v>2</v>
      </c>
      <c r="I2918" t="s">
        <v>42</v>
      </c>
      <c r="J2918" t="s">
        <v>74</v>
      </c>
      <c r="K2918" t="s">
        <v>64</v>
      </c>
      <c r="L2918" t="s">
        <v>42</v>
      </c>
      <c r="M2918" t="s">
        <v>208</v>
      </c>
      <c r="N2918" t="s">
        <v>47</v>
      </c>
      <c r="O2918" t="s">
        <v>89</v>
      </c>
      <c r="P2918" t="s">
        <v>49</v>
      </c>
      <c r="Q2918" t="s">
        <v>66</v>
      </c>
      <c r="R2918" s="6">
        <f>_xlfn.XLOOKUP(CleanedData[[#This Row],[Product]],'02_Lookup_Tables'!$A$2:$A$126,'02_Lookup_Tables'!$B$2:$B$126)</f>
        <v>1746.77</v>
      </c>
      <c r="S2918" t="str">
        <f>VLOOKUP(CleanedData[[#This Row],[Product]],'02_Lookup_Tables'!$H$2:$I$126,2,FALSE)</f>
        <v>Home Devices</v>
      </c>
      <c r="T2918" t="str">
        <f>VLOOKUP(CleanedData[[#This Row],[Province]],'02_Lookup_Tables'!$D$2:$E$10,2, FALSE)</f>
        <v>Eastern Region</v>
      </c>
      <c r="U2918" t="str" cm="1">
        <f t="array" ref="U2918">_xlfn.IFS(CleanedData[[#This Row],[Purchase Amount]]&lt;500,"Low",
CleanedData[[#This Row],[Purchase Amount]]&lt;5000,"Medium",
TRUE,"High")</f>
        <v>Medium</v>
      </c>
      <c r="V2918" t="str">
        <f>TEXT(CleanedData[[#This Row],[Date]],"mmmm")</f>
        <v>June</v>
      </c>
      <c r="W2918" t="str">
        <f>"Q"&amp;ROUNDUP(MONTH(CleanedData[[#This Row],[Date]])/3,0)</f>
        <v>Q2</v>
      </c>
      <c r="X2918" t="str">
        <f>IF(CleanedData[[#This Row],[Purchase Amount]]&gt;=5000,"Yes","No")</f>
        <v>No</v>
      </c>
      <c r="Y2918">
        <f>IF(CleanedData[[#This Row],[Recommend]]="Yes",1,0)</f>
        <v>0</v>
      </c>
      <c r="Z2918" s="6">
        <f>CleanedData[[#This Row],[Purchase Amount]]*0.15</f>
        <v>262.01549999999997</v>
      </c>
      <c r="AA2918" s="6">
        <f>CleanedData[[#This Row],[Purchase Amount]]*1.15</f>
        <v>2008.7854999999997</v>
      </c>
    </row>
    <row r="2919" spans="1:27" x14ac:dyDescent="0.3">
      <c r="A2919">
        <v>3508</v>
      </c>
      <c r="B2919" t="s">
        <v>3144</v>
      </c>
      <c r="C2919" s="1">
        <v>45720</v>
      </c>
      <c r="D2919">
        <v>71</v>
      </c>
      <c r="E2919" t="s">
        <v>52</v>
      </c>
      <c r="F2919" t="s">
        <v>77</v>
      </c>
      <c r="G2919" t="s">
        <v>342</v>
      </c>
      <c r="H2919">
        <v>2</v>
      </c>
      <c r="I2919" t="s">
        <v>42</v>
      </c>
      <c r="J2919" t="s">
        <v>54</v>
      </c>
      <c r="K2919" t="s">
        <v>64</v>
      </c>
      <c r="L2919" t="s">
        <v>42</v>
      </c>
      <c r="M2919" t="s">
        <v>88</v>
      </c>
      <c r="N2919" t="s">
        <v>47</v>
      </c>
      <c r="O2919" t="s">
        <v>89</v>
      </c>
      <c r="P2919" t="s">
        <v>49</v>
      </c>
      <c r="Q2919" t="s">
        <v>97</v>
      </c>
      <c r="R2919" s="6">
        <f>_xlfn.XLOOKUP(CleanedData[[#This Row],[Product]],'02_Lookup_Tables'!$A$2:$A$126,'02_Lookup_Tables'!$B$2:$B$126)</f>
        <v>529.15</v>
      </c>
      <c r="S2919" t="str">
        <f>VLOOKUP(CleanedData[[#This Row],[Product]],'02_Lookup_Tables'!$H$2:$I$126,2,FALSE)</f>
        <v>Accessories</v>
      </c>
      <c r="T2919" t="str">
        <f>VLOOKUP(CleanedData[[#This Row],[Province]],'02_Lookup_Tables'!$D$2:$E$10,2, FALSE)</f>
        <v>Central Region</v>
      </c>
      <c r="U2919" t="str" cm="1">
        <f t="array" ref="U2919">_xlfn.IFS(CleanedData[[#This Row],[Purchase Amount]]&lt;500,"Low",
CleanedData[[#This Row],[Purchase Amount]]&lt;5000,"Medium",
TRUE,"High")</f>
        <v>Medium</v>
      </c>
      <c r="V2919" t="str">
        <f>TEXT(CleanedData[[#This Row],[Date]],"mmmm")</f>
        <v>March</v>
      </c>
      <c r="W2919" t="str">
        <f>"Q"&amp;ROUNDUP(MONTH(CleanedData[[#This Row],[Date]])/3,0)</f>
        <v>Q1</v>
      </c>
      <c r="X2919" t="str">
        <f>IF(CleanedData[[#This Row],[Purchase Amount]]&gt;=5000,"Yes","No")</f>
        <v>No</v>
      </c>
      <c r="Y2919">
        <f>IF(CleanedData[[#This Row],[Recommend]]="Yes",1,0)</f>
        <v>0</v>
      </c>
      <c r="Z2919" s="6">
        <f>CleanedData[[#This Row],[Purchase Amount]]*0.15</f>
        <v>79.372499999999988</v>
      </c>
      <c r="AA2919" s="6">
        <f>CleanedData[[#This Row],[Purchase Amount]]*1.15</f>
        <v>608.52249999999992</v>
      </c>
    </row>
    <row r="2920" spans="1:27" x14ac:dyDescent="0.3">
      <c r="A2920">
        <v>3509</v>
      </c>
      <c r="B2920" t="s">
        <v>3145</v>
      </c>
      <c r="C2920" s="1">
        <v>46012</v>
      </c>
      <c r="D2920">
        <v>30</v>
      </c>
      <c r="E2920" t="s">
        <v>52</v>
      </c>
      <c r="F2920" t="s">
        <v>61</v>
      </c>
      <c r="G2920" t="s">
        <v>280</v>
      </c>
      <c r="H2920">
        <v>4</v>
      </c>
      <c r="I2920" t="s">
        <v>45</v>
      </c>
      <c r="J2920" t="s">
        <v>54</v>
      </c>
      <c r="K2920" t="s">
        <v>64</v>
      </c>
      <c r="L2920" t="s">
        <v>42</v>
      </c>
      <c r="M2920" t="s">
        <v>156</v>
      </c>
      <c r="N2920" t="s">
        <v>96</v>
      </c>
      <c r="O2920" t="s">
        <v>148</v>
      </c>
      <c r="P2920" t="s">
        <v>49</v>
      </c>
      <c r="Q2920" t="s">
        <v>58</v>
      </c>
      <c r="R2920" s="6">
        <f>_xlfn.XLOOKUP(CleanedData[[#This Row],[Product]],'02_Lookup_Tables'!$A$2:$A$126,'02_Lookup_Tables'!$B$2:$B$126)</f>
        <v>759.97</v>
      </c>
      <c r="S2920" t="str">
        <f>VLOOKUP(CleanedData[[#This Row],[Product]],'02_Lookup_Tables'!$H$2:$I$126,2,FALSE)</f>
        <v>Apparel</v>
      </c>
      <c r="T2920" t="str">
        <f>VLOOKUP(CleanedData[[#This Row],[Province]],'02_Lookup_Tables'!$D$2:$E$10,2, FALSE)</f>
        <v>Southern Region</v>
      </c>
      <c r="U2920" t="str" cm="1">
        <f t="array" ref="U2920">_xlfn.IFS(CleanedData[[#This Row],[Purchase Amount]]&lt;500,"Low",
CleanedData[[#This Row],[Purchase Amount]]&lt;5000,"Medium",
TRUE,"High")</f>
        <v>Medium</v>
      </c>
      <c r="V2920" t="str">
        <f>TEXT(CleanedData[[#This Row],[Date]],"mmmm")</f>
        <v>December</v>
      </c>
      <c r="W2920" t="str">
        <f>"Q"&amp;ROUNDUP(MONTH(CleanedData[[#This Row],[Date]])/3,0)</f>
        <v>Q4</v>
      </c>
      <c r="X2920" t="str">
        <f>IF(CleanedData[[#This Row],[Purchase Amount]]&gt;=5000,"Yes","No")</f>
        <v>No</v>
      </c>
      <c r="Y2920">
        <f>IF(CleanedData[[#This Row],[Recommend]]="Yes",1,0)</f>
        <v>1</v>
      </c>
      <c r="Z2920" s="6">
        <f>CleanedData[[#This Row],[Purchase Amount]]*0.15</f>
        <v>113.99550000000001</v>
      </c>
      <c r="AA2920" s="6">
        <f>CleanedData[[#This Row],[Purchase Amount]]*1.15</f>
        <v>873.96550000000002</v>
      </c>
    </row>
    <row r="2921" spans="1:27" x14ac:dyDescent="0.3">
      <c r="A2921">
        <v>3510</v>
      </c>
      <c r="B2921" t="s">
        <v>3146</v>
      </c>
      <c r="C2921" s="1">
        <v>45621</v>
      </c>
      <c r="D2921">
        <v>35</v>
      </c>
      <c r="E2921" t="s">
        <v>39</v>
      </c>
      <c r="F2921" t="s">
        <v>61</v>
      </c>
      <c r="G2921" t="s">
        <v>478</v>
      </c>
      <c r="H2921">
        <v>4</v>
      </c>
      <c r="I2921" t="s">
        <v>42</v>
      </c>
      <c r="J2921" t="s">
        <v>54</v>
      </c>
      <c r="K2921" t="s">
        <v>55</v>
      </c>
      <c r="L2921" t="s">
        <v>45</v>
      </c>
      <c r="M2921" t="s">
        <v>184</v>
      </c>
      <c r="N2921" t="s">
        <v>96</v>
      </c>
      <c r="O2921" t="s">
        <v>148</v>
      </c>
      <c r="P2921" t="s">
        <v>49</v>
      </c>
      <c r="Q2921" t="s">
        <v>81</v>
      </c>
      <c r="R2921" s="6">
        <f>_xlfn.XLOOKUP(CleanedData[[#This Row],[Product]],'02_Lookup_Tables'!$A$2:$A$126,'02_Lookup_Tables'!$B$2:$B$126)</f>
        <v>4507.63</v>
      </c>
      <c r="S2921" t="str">
        <f>VLOOKUP(CleanedData[[#This Row],[Product]],'02_Lookup_Tables'!$H$2:$I$126,2,FALSE)</f>
        <v>Sports &amp; Outdoors</v>
      </c>
      <c r="T2921" t="str">
        <f>VLOOKUP(CleanedData[[#This Row],[Province]],'02_Lookup_Tables'!$D$2:$E$10,2, FALSE)</f>
        <v>Southern Region</v>
      </c>
      <c r="U2921" t="str" cm="1">
        <f t="array" ref="U2921">_xlfn.IFS(CleanedData[[#This Row],[Purchase Amount]]&lt;500,"Low",
CleanedData[[#This Row],[Purchase Amount]]&lt;5000,"Medium",
TRUE,"High")</f>
        <v>Medium</v>
      </c>
      <c r="V2921" t="str">
        <f>TEXT(CleanedData[[#This Row],[Date]],"mmmm")</f>
        <v>November</v>
      </c>
      <c r="W2921" t="str">
        <f>"Q"&amp;ROUNDUP(MONTH(CleanedData[[#This Row],[Date]])/3,0)</f>
        <v>Q4</v>
      </c>
      <c r="X2921" t="str">
        <f>IF(CleanedData[[#This Row],[Purchase Amount]]&gt;=5000,"Yes","No")</f>
        <v>No</v>
      </c>
      <c r="Y2921">
        <f>IF(CleanedData[[#This Row],[Recommend]]="Yes",1,0)</f>
        <v>0</v>
      </c>
      <c r="Z2921" s="6">
        <f>CleanedData[[#This Row],[Purchase Amount]]*0.15</f>
        <v>676.14449999999999</v>
      </c>
      <c r="AA2921" s="6">
        <f>CleanedData[[#This Row],[Purchase Amount]]*1.15</f>
        <v>5183.7744999999995</v>
      </c>
    </row>
    <row r="2922" spans="1:27" x14ac:dyDescent="0.3">
      <c r="A2922">
        <v>3511</v>
      </c>
      <c r="B2922" t="s">
        <v>3147</v>
      </c>
      <c r="C2922" s="1">
        <v>45544</v>
      </c>
      <c r="D2922">
        <v>39</v>
      </c>
      <c r="E2922" t="s">
        <v>39</v>
      </c>
      <c r="F2922" t="s">
        <v>77</v>
      </c>
      <c r="G2922" t="s">
        <v>505</v>
      </c>
      <c r="H2922">
        <v>4</v>
      </c>
      <c r="I2922" t="s">
        <v>45</v>
      </c>
      <c r="J2922" t="s">
        <v>43</v>
      </c>
      <c r="K2922" t="s">
        <v>64</v>
      </c>
      <c r="L2922" t="s">
        <v>42</v>
      </c>
      <c r="M2922" t="s">
        <v>231</v>
      </c>
      <c r="N2922" t="s">
        <v>96</v>
      </c>
      <c r="O2922" t="s">
        <v>89</v>
      </c>
      <c r="P2922" t="s">
        <v>70</v>
      </c>
      <c r="Q2922" t="s">
        <v>81</v>
      </c>
      <c r="R2922" s="6">
        <f>_xlfn.XLOOKUP(CleanedData[[#This Row],[Product]],'02_Lookup_Tables'!$A$2:$A$126,'02_Lookup_Tables'!$B$2:$B$126)</f>
        <v>2572.02</v>
      </c>
      <c r="S2922" t="str">
        <f>VLOOKUP(CleanedData[[#This Row],[Product]],'02_Lookup_Tables'!$H$2:$I$126,2,FALSE)</f>
        <v>Home &amp; Living</v>
      </c>
      <c r="T2922" t="str">
        <f>VLOOKUP(CleanedData[[#This Row],[Province]],'02_Lookup_Tables'!$D$2:$E$10,2, FALSE)</f>
        <v>Central Region</v>
      </c>
      <c r="U2922" t="str" cm="1">
        <f t="array" ref="U2922">_xlfn.IFS(CleanedData[[#This Row],[Purchase Amount]]&lt;500,"Low",
CleanedData[[#This Row],[Purchase Amount]]&lt;5000,"Medium",
TRUE,"High")</f>
        <v>Medium</v>
      </c>
      <c r="V2922" t="str">
        <f>TEXT(CleanedData[[#This Row],[Date]],"mmmm")</f>
        <v>September</v>
      </c>
      <c r="W2922" t="str">
        <f>"Q"&amp;ROUNDUP(MONTH(CleanedData[[#This Row],[Date]])/3,0)</f>
        <v>Q3</v>
      </c>
      <c r="X2922" t="str">
        <f>IF(CleanedData[[#This Row],[Purchase Amount]]&gt;=5000,"Yes","No")</f>
        <v>No</v>
      </c>
      <c r="Y2922">
        <f>IF(CleanedData[[#This Row],[Recommend]]="Yes",1,0)</f>
        <v>1</v>
      </c>
      <c r="Z2922" s="6">
        <f>CleanedData[[#This Row],[Purchase Amount]]*0.15</f>
        <v>385.803</v>
      </c>
      <c r="AA2922" s="6">
        <f>CleanedData[[#This Row],[Purchase Amount]]*1.15</f>
        <v>2957.8229999999999</v>
      </c>
    </row>
    <row r="2923" spans="1:27" x14ac:dyDescent="0.3">
      <c r="A2923">
        <v>3512</v>
      </c>
      <c r="B2923" t="s">
        <v>3148</v>
      </c>
      <c r="C2923" s="1">
        <v>45884</v>
      </c>
      <c r="D2923">
        <v>80</v>
      </c>
      <c r="E2923" t="s">
        <v>52</v>
      </c>
      <c r="F2923" t="s">
        <v>61</v>
      </c>
      <c r="G2923" t="s">
        <v>696</v>
      </c>
      <c r="H2923">
        <v>1</v>
      </c>
      <c r="I2923" t="s">
        <v>42</v>
      </c>
      <c r="J2923" t="s">
        <v>69</v>
      </c>
      <c r="K2923" t="s">
        <v>64</v>
      </c>
      <c r="L2923" t="s">
        <v>42</v>
      </c>
      <c r="M2923" t="s">
        <v>56</v>
      </c>
      <c r="N2923" t="s">
        <v>80</v>
      </c>
      <c r="O2923" t="s">
        <v>148</v>
      </c>
      <c r="P2923" t="s">
        <v>70</v>
      </c>
      <c r="Q2923" t="s">
        <v>97</v>
      </c>
      <c r="R2923" s="6">
        <f>_xlfn.XLOOKUP(CleanedData[[#This Row],[Product]],'02_Lookup_Tables'!$A$2:$A$126,'02_Lookup_Tables'!$B$2:$B$126)</f>
        <v>1233.45</v>
      </c>
      <c r="S2923" t="str">
        <f>VLOOKUP(CleanedData[[#This Row],[Product]],'02_Lookup_Tables'!$H$2:$I$126,2,FALSE)</f>
        <v>Beauty &amp; Personal Care</v>
      </c>
      <c r="T2923" t="str">
        <f>VLOOKUP(CleanedData[[#This Row],[Province]],'02_Lookup_Tables'!$D$2:$E$10,2, FALSE)</f>
        <v>Southern Region</v>
      </c>
      <c r="U2923" t="str" cm="1">
        <f t="array" ref="U2923">_xlfn.IFS(CleanedData[[#This Row],[Purchase Amount]]&lt;500,"Low",
CleanedData[[#This Row],[Purchase Amount]]&lt;5000,"Medium",
TRUE,"High")</f>
        <v>Medium</v>
      </c>
      <c r="V2923" t="str">
        <f>TEXT(CleanedData[[#This Row],[Date]],"mmmm")</f>
        <v>August</v>
      </c>
      <c r="W2923" t="str">
        <f>"Q"&amp;ROUNDUP(MONTH(CleanedData[[#This Row],[Date]])/3,0)</f>
        <v>Q3</v>
      </c>
      <c r="X2923" t="str">
        <f>IF(CleanedData[[#This Row],[Purchase Amount]]&gt;=5000,"Yes","No")</f>
        <v>No</v>
      </c>
      <c r="Y2923">
        <f>IF(CleanedData[[#This Row],[Recommend]]="Yes",1,0)</f>
        <v>0</v>
      </c>
      <c r="Z2923" s="6">
        <f>CleanedData[[#This Row],[Purchase Amount]]*0.15</f>
        <v>185.01750000000001</v>
      </c>
      <c r="AA2923" s="6">
        <f>CleanedData[[#This Row],[Purchase Amount]]*1.15</f>
        <v>1418.4675</v>
      </c>
    </row>
    <row r="2924" spans="1:27" x14ac:dyDescent="0.3">
      <c r="A2924">
        <v>3514</v>
      </c>
      <c r="B2924" t="s">
        <v>3149</v>
      </c>
      <c r="C2924" s="1">
        <v>45397</v>
      </c>
      <c r="D2924">
        <v>41</v>
      </c>
      <c r="E2924" t="s">
        <v>52</v>
      </c>
      <c r="F2924" t="s">
        <v>40</v>
      </c>
      <c r="G2924" t="s">
        <v>950</v>
      </c>
      <c r="H2924">
        <v>2</v>
      </c>
      <c r="I2924" t="s">
        <v>42</v>
      </c>
      <c r="J2924" t="s">
        <v>43</v>
      </c>
      <c r="K2924" t="s">
        <v>55</v>
      </c>
      <c r="L2924" t="s">
        <v>42</v>
      </c>
      <c r="M2924" t="s">
        <v>106</v>
      </c>
      <c r="N2924" t="s">
        <v>47</v>
      </c>
      <c r="O2924" t="s">
        <v>148</v>
      </c>
      <c r="P2924" t="s">
        <v>70</v>
      </c>
      <c r="Q2924" t="s">
        <v>81</v>
      </c>
      <c r="R2924" s="6">
        <f>_xlfn.XLOOKUP(CleanedData[[#This Row],[Product]],'02_Lookup_Tables'!$A$2:$A$126,'02_Lookup_Tables'!$B$2:$B$126)</f>
        <v>85.25</v>
      </c>
      <c r="S2924" t="str">
        <f>VLOOKUP(CleanedData[[#This Row],[Product]],'02_Lookup_Tables'!$H$2:$I$126,2,FALSE)</f>
        <v>Beauty &amp; Personal Care</v>
      </c>
      <c r="T2924" t="str">
        <f>VLOOKUP(CleanedData[[#This Row],[Province]],'02_Lookup_Tables'!$D$2:$E$10,2, FALSE)</f>
        <v>Northern Region</v>
      </c>
      <c r="U2924" t="str" cm="1">
        <f t="array" ref="U2924">_xlfn.IFS(CleanedData[[#This Row],[Purchase Amount]]&lt;500,"Low",
CleanedData[[#This Row],[Purchase Amount]]&lt;5000,"Medium",
TRUE,"High")</f>
        <v>Low</v>
      </c>
      <c r="V2924" t="str">
        <f>TEXT(CleanedData[[#This Row],[Date]],"mmmm")</f>
        <v>April</v>
      </c>
      <c r="W2924" t="str">
        <f>"Q"&amp;ROUNDUP(MONTH(CleanedData[[#This Row],[Date]])/3,0)</f>
        <v>Q2</v>
      </c>
      <c r="X2924" t="str">
        <f>IF(CleanedData[[#This Row],[Purchase Amount]]&gt;=5000,"Yes","No")</f>
        <v>No</v>
      </c>
      <c r="Y2924">
        <f>IF(CleanedData[[#This Row],[Recommend]]="Yes",1,0)</f>
        <v>0</v>
      </c>
      <c r="Z2924" s="6">
        <f>CleanedData[[#This Row],[Purchase Amount]]*0.15</f>
        <v>12.7875</v>
      </c>
      <c r="AA2924" s="6">
        <f>CleanedData[[#This Row],[Purchase Amount]]*1.15</f>
        <v>98.037499999999994</v>
      </c>
    </row>
    <row r="2925" spans="1:27" x14ac:dyDescent="0.3">
      <c r="A2925">
        <v>3515</v>
      </c>
      <c r="B2925" t="s">
        <v>3150</v>
      </c>
      <c r="C2925" s="1">
        <v>45951</v>
      </c>
      <c r="D2925">
        <v>74</v>
      </c>
      <c r="E2925" t="s">
        <v>39</v>
      </c>
      <c r="F2925" t="s">
        <v>40</v>
      </c>
      <c r="G2925" t="s">
        <v>99</v>
      </c>
      <c r="H2925">
        <v>3</v>
      </c>
      <c r="I2925" t="s">
        <v>45</v>
      </c>
      <c r="J2925" t="s">
        <v>54</v>
      </c>
      <c r="K2925" t="s">
        <v>64</v>
      </c>
      <c r="L2925" t="s">
        <v>42</v>
      </c>
      <c r="N2925" t="s">
        <v>48</v>
      </c>
      <c r="O2925" t="s">
        <v>134</v>
      </c>
      <c r="P2925" t="s">
        <v>8646</v>
      </c>
      <c r="Q2925" t="s">
        <v>97</v>
      </c>
      <c r="R2925" s="6">
        <f>_xlfn.XLOOKUP(CleanedData[[#This Row],[Product]],'02_Lookup_Tables'!$A$2:$A$126,'02_Lookup_Tables'!$B$2:$B$126)</f>
        <v>43.23</v>
      </c>
      <c r="S2925" t="str">
        <f>VLOOKUP(CleanedData[[#This Row],[Product]],'02_Lookup_Tables'!$H$2:$I$126,2,FALSE)</f>
        <v>Food</v>
      </c>
      <c r="T2925" t="str">
        <f>VLOOKUP(CleanedData[[#This Row],[Province]],'02_Lookup_Tables'!$D$2:$E$10,2, FALSE)</f>
        <v>Northern Region</v>
      </c>
      <c r="U2925" t="str" cm="1">
        <f t="array" ref="U2925">_xlfn.IFS(CleanedData[[#This Row],[Purchase Amount]]&lt;500,"Low",
CleanedData[[#This Row],[Purchase Amount]]&lt;5000,"Medium",
TRUE,"High")</f>
        <v>Low</v>
      </c>
      <c r="V2925" t="str">
        <f>TEXT(CleanedData[[#This Row],[Date]],"mmmm")</f>
        <v>October</v>
      </c>
      <c r="W2925" t="str">
        <f>"Q"&amp;ROUNDUP(MONTH(CleanedData[[#This Row],[Date]])/3,0)</f>
        <v>Q4</v>
      </c>
      <c r="X2925" t="str">
        <f>IF(CleanedData[[#This Row],[Purchase Amount]]&gt;=5000,"Yes","No")</f>
        <v>No</v>
      </c>
      <c r="Y2925">
        <f>IF(CleanedData[[#This Row],[Recommend]]="Yes",1,0)</f>
        <v>1</v>
      </c>
      <c r="Z2925" s="6">
        <f>CleanedData[[#This Row],[Purchase Amount]]*0.15</f>
        <v>6.4844999999999997</v>
      </c>
      <c r="AA2925" s="6">
        <f>CleanedData[[#This Row],[Purchase Amount]]*1.15</f>
        <v>49.714499999999994</v>
      </c>
    </row>
    <row r="2926" spans="1:27" x14ac:dyDescent="0.3">
      <c r="A2926">
        <v>3516</v>
      </c>
      <c r="B2926" t="s">
        <v>3151</v>
      </c>
      <c r="C2926" s="1">
        <v>45686</v>
      </c>
      <c r="D2926">
        <v>70</v>
      </c>
      <c r="E2926" t="s">
        <v>52</v>
      </c>
      <c r="F2926" t="s">
        <v>130</v>
      </c>
      <c r="G2926" t="s">
        <v>381</v>
      </c>
      <c r="H2926">
        <v>5</v>
      </c>
      <c r="I2926" t="s">
        <v>42</v>
      </c>
      <c r="J2926" t="s">
        <v>74</v>
      </c>
      <c r="K2926" t="s">
        <v>64</v>
      </c>
      <c r="L2926" t="s">
        <v>45</v>
      </c>
      <c r="M2926" t="s">
        <v>196</v>
      </c>
      <c r="N2926" t="s">
        <v>57</v>
      </c>
      <c r="O2926" t="s">
        <v>89</v>
      </c>
      <c r="P2926" t="s">
        <v>70</v>
      </c>
      <c r="Q2926" t="s">
        <v>97</v>
      </c>
      <c r="R2926" s="6">
        <f>_xlfn.XLOOKUP(CleanedData[[#This Row],[Product]],'02_Lookup_Tables'!$A$2:$A$126,'02_Lookup_Tables'!$B$2:$B$126)</f>
        <v>786.78</v>
      </c>
      <c r="S2926" t="str">
        <f>VLOOKUP(CleanedData[[#This Row],[Product]],'02_Lookup_Tables'!$H$2:$I$126,2,FALSE)</f>
        <v>Apparel</v>
      </c>
      <c r="T2926" t="str">
        <f>VLOOKUP(CleanedData[[#This Row],[Province]],'02_Lookup_Tables'!$D$2:$E$10,2, FALSE)</f>
        <v>Eastern Region</v>
      </c>
      <c r="U2926" t="str" cm="1">
        <f t="array" ref="U2926">_xlfn.IFS(CleanedData[[#This Row],[Purchase Amount]]&lt;500,"Low",
CleanedData[[#This Row],[Purchase Amount]]&lt;5000,"Medium",
TRUE,"High")</f>
        <v>Medium</v>
      </c>
      <c r="V2926" t="str">
        <f>TEXT(CleanedData[[#This Row],[Date]],"mmmm")</f>
        <v>January</v>
      </c>
      <c r="W2926" t="str">
        <f>"Q"&amp;ROUNDUP(MONTH(CleanedData[[#This Row],[Date]])/3,0)</f>
        <v>Q1</v>
      </c>
      <c r="X2926" t="str">
        <f>IF(CleanedData[[#This Row],[Purchase Amount]]&gt;=5000,"Yes","No")</f>
        <v>No</v>
      </c>
      <c r="Y2926">
        <f>IF(CleanedData[[#This Row],[Recommend]]="Yes",1,0)</f>
        <v>0</v>
      </c>
      <c r="Z2926" s="6">
        <f>CleanedData[[#This Row],[Purchase Amount]]*0.15</f>
        <v>118.017</v>
      </c>
      <c r="AA2926" s="6">
        <f>CleanedData[[#This Row],[Purchase Amount]]*1.15</f>
        <v>904.79699999999991</v>
      </c>
    </row>
    <row r="2927" spans="1:27" x14ac:dyDescent="0.3">
      <c r="A2927">
        <v>3517</v>
      </c>
      <c r="B2927" t="s">
        <v>3152</v>
      </c>
      <c r="C2927" s="1">
        <v>45920</v>
      </c>
      <c r="D2927">
        <v>21</v>
      </c>
      <c r="E2927" t="s">
        <v>39</v>
      </c>
      <c r="F2927" t="s">
        <v>83</v>
      </c>
      <c r="G2927" t="s">
        <v>243</v>
      </c>
      <c r="H2927">
        <v>1</v>
      </c>
      <c r="I2927" t="s">
        <v>42</v>
      </c>
      <c r="J2927" t="s">
        <v>43</v>
      </c>
      <c r="K2927" t="s">
        <v>64</v>
      </c>
      <c r="L2927" t="s">
        <v>45</v>
      </c>
      <c r="M2927" t="s">
        <v>236</v>
      </c>
      <c r="N2927" t="s">
        <v>80</v>
      </c>
      <c r="O2927" t="s">
        <v>89</v>
      </c>
      <c r="P2927" t="s">
        <v>49</v>
      </c>
      <c r="Q2927" t="s">
        <v>66</v>
      </c>
      <c r="R2927" s="6">
        <f>_xlfn.XLOOKUP(CleanedData[[#This Row],[Product]],'02_Lookup_Tables'!$A$2:$A$126,'02_Lookup_Tables'!$B$2:$B$126)</f>
        <v>551.66</v>
      </c>
      <c r="S2927" t="str">
        <f>VLOOKUP(CleanedData[[#This Row],[Product]],'02_Lookup_Tables'!$H$2:$I$126,2,FALSE)</f>
        <v>Accessories</v>
      </c>
      <c r="T2927" t="str">
        <f>VLOOKUP(CleanedData[[#This Row],[Province]],'02_Lookup_Tables'!$D$2:$E$10,2, FALSE)</f>
        <v>Western Region</v>
      </c>
      <c r="U2927" t="str" cm="1">
        <f t="array" ref="U2927">_xlfn.IFS(CleanedData[[#This Row],[Purchase Amount]]&lt;500,"Low",
CleanedData[[#This Row],[Purchase Amount]]&lt;5000,"Medium",
TRUE,"High")</f>
        <v>Medium</v>
      </c>
      <c r="V2927" t="str">
        <f>TEXT(CleanedData[[#This Row],[Date]],"mmmm")</f>
        <v>September</v>
      </c>
      <c r="W2927" t="str">
        <f>"Q"&amp;ROUNDUP(MONTH(CleanedData[[#This Row],[Date]])/3,0)</f>
        <v>Q3</v>
      </c>
      <c r="X2927" t="str">
        <f>IF(CleanedData[[#This Row],[Purchase Amount]]&gt;=5000,"Yes","No")</f>
        <v>No</v>
      </c>
      <c r="Y2927">
        <f>IF(CleanedData[[#This Row],[Recommend]]="Yes",1,0)</f>
        <v>0</v>
      </c>
      <c r="Z2927" s="6">
        <f>CleanedData[[#This Row],[Purchase Amount]]*0.15</f>
        <v>82.748999999999995</v>
      </c>
      <c r="AA2927" s="6">
        <f>CleanedData[[#This Row],[Purchase Amount]]*1.15</f>
        <v>634.40899999999988</v>
      </c>
    </row>
    <row r="2928" spans="1:27" x14ac:dyDescent="0.3">
      <c r="A2928">
        <v>3518</v>
      </c>
      <c r="B2928" t="s">
        <v>3153</v>
      </c>
      <c r="C2928" s="1">
        <v>45811</v>
      </c>
      <c r="D2928">
        <v>79</v>
      </c>
      <c r="E2928" t="s">
        <v>39</v>
      </c>
      <c r="F2928" t="s">
        <v>68</v>
      </c>
      <c r="G2928" t="s">
        <v>294</v>
      </c>
      <c r="H2928">
        <v>2</v>
      </c>
      <c r="I2928" t="s">
        <v>42</v>
      </c>
      <c r="J2928" t="s">
        <v>54</v>
      </c>
      <c r="K2928" t="s">
        <v>64</v>
      </c>
      <c r="L2928" t="s">
        <v>45</v>
      </c>
      <c r="M2928" t="s">
        <v>100</v>
      </c>
      <c r="N2928" t="s">
        <v>47</v>
      </c>
      <c r="O2928" t="s">
        <v>48</v>
      </c>
      <c r="P2928" t="s">
        <v>49</v>
      </c>
      <c r="Q2928" t="s">
        <v>97</v>
      </c>
      <c r="R2928" s="6">
        <f>_xlfn.XLOOKUP(CleanedData[[#This Row],[Product]],'02_Lookup_Tables'!$A$2:$A$126,'02_Lookup_Tables'!$B$2:$B$126)</f>
        <v>16291.52</v>
      </c>
      <c r="S2928" t="str">
        <f>VLOOKUP(CleanedData[[#This Row],[Product]],'02_Lookup_Tables'!$H$2:$I$126,2,FALSE)</f>
        <v>Home Devices</v>
      </c>
      <c r="T2928" t="str">
        <f>VLOOKUP(CleanedData[[#This Row],[Province]],'02_Lookup_Tables'!$D$2:$E$10,2, FALSE)</f>
        <v>Northern Region</v>
      </c>
      <c r="U2928" t="str" cm="1">
        <f t="array" ref="U2928">_xlfn.IFS(CleanedData[[#This Row],[Purchase Amount]]&lt;500,"Low",
CleanedData[[#This Row],[Purchase Amount]]&lt;5000,"Medium",
TRUE,"High")</f>
        <v>High</v>
      </c>
      <c r="V2928" t="str">
        <f>TEXT(CleanedData[[#This Row],[Date]],"mmmm")</f>
        <v>June</v>
      </c>
      <c r="W2928" t="str">
        <f>"Q"&amp;ROUNDUP(MONTH(CleanedData[[#This Row],[Date]])/3,0)</f>
        <v>Q2</v>
      </c>
      <c r="X2928" t="str">
        <f>IF(CleanedData[[#This Row],[Purchase Amount]]&gt;=5000,"Yes","No")</f>
        <v>Yes</v>
      </c>
      <c r="Y2928">
        <f>IF(CleanedData[[#This Row],[Recommend]]="Yes",1,0)</f>
        <v>0</v>
      </c>
      <c r="Z2928" s="6">
        <f>CleanedData[[#This Row],[Purchase Amount]]*0.15</f>
        <v>2443.7280000000001</v>
      </c>
      <c r="AA2928" s="6">
        <f>CleanedData[[#This Row],[Purchase Amount]]*1.15</f>
        <v>18735.248</v>
      </c>
    </row>
    <row r="2929" spans="1:27" x14ac:dyDescent="0.3">
      <c r="A2929">
        <v>3519</v>
      </c>
      <c r="B2929" t="s">
        <v>3154</v>
      </c>
      <c r="C2929" s="1">
        <v>45617</v>
      </c>
      <c r="D2929">
        <v>63</v>
      </c>
      <c r="E2929" t="s">
        <v>52</v>
      </c>
      <c r="F2929" t="s">
        <v>130</v>
      </c>
      <c r="G2929" t="s">
        <v>84</v>
      </c>
      <c r="H2929">
        <v>4</v>
      </c>
      <c r="I2929" t="s">
        <v>42</v>
      </c>
      <c r="J2929" t="s">
        <v>74</v>
      </c>
      <c r="K2929" t="s">
        <v>64</v>
      </c>
      <c r="L2929" t="s">
        <v>45</v>
      </c>
      <c r="N2929" t="s">
        <v>96</v>
      </c>
      <c r="O2929" t="s">
        <v>134</v>
      </c>
      <c r="P2929" t="s">
        <v>8646</v>
      </c>
      <c r="Q2929" t="s">
        <v>50</v>
      </c>
      <c r="R2929" s="6">
        <f>_xlfn.XLOOKUP(CleanedData[[#This Row],[Product]],'02_Lookup_Tables'!$A$2:$A$126,'02_Lookup_Tables'!$B$2:$B$126)</f>
        <v>1158.56</v>
      </c>
      <c r="S2929" t="str">
        <f>VLOOKUP(CleanedData[[#This Row],[Product]],'02_Lookup_Tables'!$H$2:$I$126,2,FALSE)</f>
        <v>Toys &amp; Games</v>
      </c>
      <c r="T2929" t="str">
        <f>VLOOKUP(CleanedData[[#This Row],[Province]],'02_Lookup_Tables'!$D$2:$E$10,2, FALSE)</f>
        <v>Eastern Region</v>
      </c>
      <c r="U2929" t="str" cm="1">
        <f t="array" ref="U2929">_xlfn.IFS(CleanedData[[#This Row],[Purchase Amount]]&lt;500,"Low",
CleanedData[[#This Row],[Purchase Amount]]&lt;5000,"Medium",
TRUE,"High")</f>
        <v>Medium</v>
      </c>
      <c r="V2929" t="str">
        <f>TEXT(CleanedData[[#This Row],[Date]],"mmmm")</f>
        <v>November</v>
      </c>
      <c r="W2929" t="str">
        <f>"Q"&amp;ROUNDUP(MONTH(CleanedData[[#This Row],[Date]])/3,0)</f>
        <v>Q4</v>
      </c>
      <c r="X2929" t="str">
        <f>IF(CleanedData[[#This Row],[Purchase Amount]]&gt;=5000,"Yes","No")</f>
        <v>No</v>
      </c>
      <c r="Y2929">
        <f>IF(CleanedData[[#This Row],[Recommend]]="Yes",1,0)</f>
        <v>0</v>
      </c>
      <c r="Z2929" s="6">
        <f>CleanedData[[#This Row],[Purchase Amount]]*0.15</f>
        <v>173.78399999999999</v>
      </c>
      <c r="AA2929" s="6">
        <f>CleanedData[[#This Row],[Purchase Amount]]*1.15</f>
        <v>1332.3439999999998</v>
      </c>
    </row>
    <row r="2930" spans="1:27" x14ac:dyDescent="0.3">
      <c r="A2930">
        <v>3520</v>
      </c>
      <c r="B2930" t="s">
        <v>3155</v>
      </c>
      <c r="C2930" s="1">
        <v>45757</v>
      </c>
      <c r="D2930">
        <v>63</v>
      </c>
      <c r="E2930" t="s">
        <v>52</v>
      </c>
      <c r="F2930" t="s">
        <v>77</v>
      </c>
      <c r="G2930" t="s">
        <v>347</v>
      </c>
      <c r="H2930">
        <v>4</v>
      </c>
      <c r="I2930" t="s">
        <v>42</v>
      </c>
      <c r="J2930" t="s">
        <v>63</v>
      </c>
      <c r="K2930" t="s">
        <v>64</v>
      </c>
      <c r="L2930" t="s">
        <v>42</v>
      </c>
      <c r="M2930" t="s">
        <v>184</v>
      </c>
      <c r="N2930" t="s">
        <v>96</v>
      </c>
      <c r="O2930" t="s">
        <v>148</v>
      </c>
      <c r="P2930" t="s">
        <v>49</v>
      </c>
      <c r="Q2930" t="s">
        <v>50</v>
      </c>
      <c r="R2930" s="6">
        <f>_xlfn.XLOOKUP(CleanedData[[#This Row],[Product]],'02_Lookup_Tables'!$A$2:$A$126,'02_Lookup_Tables'!$B$2:$B$126)</f>
        <v>16523.5</v>
      </c>
      <c r="S2930" t="str">
        <f>VLOOKUP(CleanedData[[#This Row],[Product]],'02_Lookup_Tables'!$H$2:$I$126,2,FALSE)</f>
        <v>Electronics</v>
      </c>
      <c r="T2930" t="str">
        <f>VLOOKUP(CleanedData[[#This Row],[Province]],'02_Lookup_Tables'!$D$2:$E$10,2, FALSE)</f>
        <v>Central Region</v>
      </c>
      <c r="U2930" t="str" cm="1">
        <f t="array" ref="U2930">_xlfn.IFS(CleanedData[[#This Row],[Purchase Amount]]&lt;500,"Low",
CleanedData[[#This Row],[Purchase Amount]]&lt;5000,"Medium",
TRUE,"High")</f>
        <v>High</v>
      </c>
      <c r="V2930" t="str">
        <f>TEXT(CleanedData[[#This Row],[Date]],"mmmm")</f>
        <v>April</v>
      </c>
      <c r="W2930" t="str">
        <f>"Q"&amp;ROUNDUP(MONTH(CleanedData[[#This Row],[Date]])/3,0)</f>
        <v>Q2</v>
      </c>
      <c r="X2930" t="str">
        <f>IF(CleanedData[[#This Row],[Purchase Amount]]&gt;=5000,"Yes","No")</f>
        <v>Yes</v>
      </c>
      <c r="Y2930">
        <f>IF(CleanedData[[#This Row],[Recommend]]="Yes",1,0)</f>
        <v>0</v>
      </c>
      <c r="Z2930" s="6">
        <f>CleanedData[[#This Row],[Purchase Amount]]*0.15</f>
        <v>2478.5250000000001</v>
      </c>
      <c r="AA2930" s="6">
        <f>CleanedData[[#This Row],[Purchase Amount]]*1.15</f>
        <v>19002.024999999998</v>
      </c>
    </row>
    <row r="2931" spans="1:27" x14ac:dyDescent="0.3">
      <c r="A2931">
        <v>3521</v>
      </c>
      <c r="B2931" t="s">
        <v>3156</v>
      </c>
      <c r="C2931" s="1">
        <v>45895</v>
      </c>
      <c r="D2931">
        <v>50</v>
      </c>
      <c r="E2931" t="s">
        <v>60</v>
      </c>
      <c r="F2931" t="s">
        <v>108</v>
      </c>
      <c r="G2931" t="s">
        <v>99</v>
      </c>
      <c r="H2931">
        <v>4</v>
      </c>
      <c r="I2931" t="s">
        <v>45</v>
      </c>
      <c r="J2931" t="s">
        <v>74</v>
      </c>
      <c r="K2931" t="s">
        <v>44</v>
      </c>
      <c r="L2931" t="s">
        <v>45</v>
      </c>
      <c r="M2931" t="s">
        <v>46</v>
      </c>
      <c r="N2931" t="s">
        <v>96</v>
      </c>
      <c r="O2931" t="s">
        <v>89</v>
      </c>
      <c r="P2931" t="s">
        <v>70</v>
      </c>
      <c r="Q2931" t="s">
        <v>93</v>
      </c>
      <c r="R2931" s="6">
        <f>_xlfn.XLOOKUP(CleanedData[[#This Row],[Product]],'02_Lookup_Tables'!$A$2:$A$126,'02_Lookup_Tables'!$B$2:$B$126)</f>
        <v>43.23</v>
      </c>
      <c r="S2931" t="str">
        <f>VLOOKUP(CleanedData[[#This Row],[Product]],'02_Lookup_Tables'!$H$2:$I$126,2,FALSE)</f>
        <v>Food</v>
      </c>
      <c r="T2931" t="str">
        <f>VLOOKUP(CleanedData[[#This Row],[Province]],'02_Lookup_Tables'!$D$2:$E$10,2, FALSE)</f>
        <v>Gauteng Region</v>
      </c>
      <c r="U2931" t="str" cm="1">
        <f t="array" ref="U2931">_xlfn.IFS(CleanedData[[#This Row],[Purchase Amount]]&lt;500,"Low",
CleanedData[[#This Row],[Purchase Amount]]&lt;5000,"Medium",
TRUE,"High")</f>
        <v>Low</v>
      </c>
      <c r="V2931" t="str">
        <f>TEXT(CleanedData[[#This Row],[Date]],"mmmm")</f>
        <v>August</v>
      </c>
      <c r="W2931" t="str">
        <f>"Q"&amp;ROUNDUP(MONTH(CleanedData[[#This Row],[Date]])/3,0)</f>
        <v>Q3</v>
      </c>
      <c r="X2931" t="str">
        <f>IF(CleanedData[[#This Row],[Purchase Amount]]&gt;=5000,"Yes","No")</f>
        <v>No</v>
      </c>
      <c r="Y2931">
        <f>IF(CleanedData[[#This Row],[Recommend]]="Yes",1,0)</f>
        <v>1</v>
      </c>
      <c r="Z2931" s="6">
        <f>CleanedData[[#This Row],[Purchase Amount]]*0.15</f>
        <v>6.4844999999999997</v>
      </c>
      <c r="AA2931" s="6">
        <f>CleanedData[[#This Row],[Purchase Amount]]*1.15</f>
        <v>49.714499999999994</v>
      </c>
    </row>
    <row r="2932" spans="1:27" x14ac:dyDescent="0.3">
      <c r="A2932">
        <v>3522</v>
      </c>
      <c r="B2932" t="s">
        <v>3157</v>
      </c>
      <c r="C2932" s="1">
        <v>45544</v>
      </c>
      <c r="D2932">
        <v>77</v>
      </c>
      <c r="E2932" t="s">
        <v>60</v>
      </c>
      <c r="F2932" t="s">
        <v>125</v>
      </c>
      <c r="G2932" t="s">
        <v>95</v>
      </c>
      <c r="H2932">
        <v>3</v>
      </c>
      <c r="I2932" t="s">
        <v>42</v>
      </c>
      <c r="J2932" t="s">
        <v>43</v>
      </c>
      <c r="K2932" t="s">
        <v>44</v>
      </c>
      <c r="L2932" t="s">
        <v>45</v>
      </c>
      <c r="M2932" t="s">
        <v>175</v>
      </c>
      <c r="N2932" t="s">
        <v>48</v>
      </c>
      <c r="O2932" t="s">
        <v>89</v>
      </c>
      <c r="P2932" t="s">
        <v>49</v>
      </c>
      <c r="Q2932" t="s">
        <v>97</v>
      </c>
      <c r="R2932" s="6">
        <f>_xlfn.XLOOKUP(CleanedData[[#This Row],[Product]],'02_Lookup_Tables'!$A$2:$A$126,'02_Lookup_Tables'!$B$2:$B$126)</f>
        <v>5390.8</v>
      </c>
      <c r="S2932" t="str">
        <f>VLOOKUP(CleanedData[[#This Row],[Product]],'02_Lookup_Tables'!$H$2:$I$126,2,FALSE)</f>
        <v>Electronics</v>
      </c>
      <c r="T2932" t="str">
        <f>VLOOKUP(CleanedData[[#This Row],[Province]],'02_Lookup_Tables'!$D$2:$E$10,2, FALSE)</f>
        <v>Western Region</v>
      </c>
      <c r="U2932" t="str" cm="1">
        <f t="array" ref="U2932">_xlfn.IFS(CleanedData[[#This Row],[Purchase Amount]]&lt;500,"Low",
CleanedData[[#This Row],[Purchase Amount]]&lt;5000,"Medium",
TRUE,"High")</f>
        <v>High</v>
      </c>
      <c r="V2932" t="str">
        <f>TEXT(CleanedData[[#This Row],[Date]],"mmmm")</f>
        <v>September</v>
      </c>
      <c r="W2932" t="str">
        <f>"Q"&amp;ROUNDUP(MONTH(CleanedData[[#This Row],[Date]])/3,0)</f>
        <v>Q3</v>
      </c>
      <c r="X2932" t="str">
        <f>IF(CleanedData[[#This Row],[Purchase Amount]]&gt;=5000,"Yes","No")</f>
        <v>Yes</v>
      </c>
      <c r="Y2932">
        <f>IF(CleanedData[[#This Row],[Recommend]]="Yes",1,0)</f>
        <v>0</v>
      </c>
      <c r="Z2932" s="6">
        <f>CleanedData[[#This Row],[Purchase Amount]]*0.15</f>
        <v>808.62</v>
      </c>
      <c r="AA2932" s="6">
        <f>CleanedData[[#This Row],[Purchase Amount]]*1.15</f>
        <v>6199.42</v>
      </c>
    </row>
    <row r="2933" spans="1:27" x14ac:dyDescent="0.3">
      <c r="A2933">
        <v>3523</v>
      </c>
      <c r="B2933" t="s">
        <v>3158</v>
      </c>
      <c r="C2933" s="1">
        <v>45383</v>
      </c>
      <c r="D2933">
        <v>20</v>
      </c>
      <c r="E2933" t="s">
        <v>52</v>
      </c>
      <c r="F2933" t="s">
        <v>130</v>
      </c>
      <c r="G2933" t="s">
        <v>501</v>
      </c>
      <c r="H2933">
        <v>5</v>
      </c>
      <c r="I2933" t="s">
        <v>45</v>
      </c>
      <c r="J2933" t="s">
        <v>63</v>
      </c>
      <c r="K2933" t="s">
        <v>44</v>
      </c>
      <c r="L2933" t="s">
        <v>42</v>
      </c>
      <c r="M2933" t="s">
        <v>106</v>
      </c>
      <c r="N2933" t="s">
        <v>57</v>
      </c>
      <c r="O2933" t="s">
        <v>148</v>
      </c>
      <c r="P2933" t="s">
        <v>49</v>
      </c>
      <c r="Q2933" t="s">
        <v>66</v>
      </c>
      <c r="R2933" s="6">
        <f>_xlfn.XLOOKUP(CleanedData[[#This Row],[Product]],'02_Lookup_Tables'!$A$2:$A$126,'02_Lookup_Tables'!$B$2:$B$126)</f>
        <v>1482.94</v>
      </c>
      <c r="S2933" t="str">
        <f>VLOOKUP(CleanedData[[#This Row],[Product]],'02_Lookup_Tables'!$H$2:$I$126,2,FALSE)</f>
        <v>Home Devices</v>
      </c>
      <c r="T2933" t="str">
        <f>VLOOKUP(CleanedData[[#This Row],[Province]],'02_Lookup_Tables'!$D$2:$E$10,2, FALSE)</f>
        <v>Eastern Region</v>
      </c>
      <c r="U2933" t="str" cm="1">
        <f t="array" ref="U2933">_xlfn.IFS(CleanedData[[#This Row],[Purchase Amount]]&lt;500,"Low",
CleanedData[[#This Row],[Purchase Amount]]&lt;5000,"Medium",
TRUE,"High")</f>
        <v>Medium</v>
      </c>
      <c r="V2933" t="str">
        <f>TEXT(CleanedData[[#This Row],[Date]],"mmmm")</f>
        <v>April</v>
      </c>
      <c r="W2933" t="str">
        <f>"Q"&amp;ROUNDUP(MONTH(CleanedData[[#This Row],[Date]])/3,0)</f>
        <v>Q2</v>
      </c>
      <c r="X2933" t="str">
        <f>IF(CleanedData[[#This Row],[Purchase Amount]]&gt;=5000,"Yes","No")</f>
        <v>No</v>
      </c>
      <c r="Y2933">
        <f>IF(CleanedData[[#This Row],[Recommend]]="Yes",1,0)</f>
        <v>1</v>
      </c>
      <c r="Z2933" s="6">
        <f>CleanedData[[#This Row],[Purchase Amount]]*0.15</f>
        <v>222.441</v>
      </c>
      <c r="AA2933" s="6">
        <f>CleanedData[[#This Row],[Purchase Amount]]*1.15</f>
        <v>1705.3809999999999</v>
      </c>
    </row>
    <row r="2934" spans="1:27" x14ac:dyDescent="0.3">
      <c r="A2934">
        <v>3524</v>
      </c>
      <c r="B2934" t="s">
        <v>3159</v>
      </c>
      <c r="C2934" s="1">
        <v>45750</v>
      </c>
      <c r="D2934">
        <v>27</v>
      </c>
      <c r="E2934" t="s">
        <v>52</v>
      </c>
      <c r="F2934" t="s">
        <v>40</v>
      </c>
      <c r="G2934" t="s">
        <v>307</v>
      </c>
      <c r="H2934">
        <v>5</v>
      </c>
      <c r="I2934" t="s">
        <v>42</v>
      </c>
      <c r="J2934" t="s">
        <v>69</v>
      </c>
      <c r="K2934" t="s">
        <v>64</v>
      </c>
      <c r="L2934" t="s">
        <v>45</v>
      </c>
      <c r="M2934" t="s">
        <v>196</v>
      </c>
      <c r="N2934" t="s">
        <v>57</v>
      </c>
      <c r="O2934" t="s">
        <v>89</v>
      </c>
      <c r="P2934" t="s">
        <v>70</v>
      </c>
      <c r="Q2934" t="s">
        <v>58</v>
      </c>
      <c r="R2934" s="6">
        <f>_xlfn.XLOOKUP(CleanedData[[#This Row],[Product]],'02_Lookup_Tables'!$A$2:$A$126,'02_Lookup_Tables'!$B$2:$B$126)</f>
        <v>824.74</v>
      </c>
      <c r="S2934" t="str">
        <f>VLOOKUP(CleanedData[[#This Row],[Product]],'02_Lookup_Tables'!$H$2:$I$126,2,FALSE)</f>
        <v>Apparel</v>
      </c>
      <c r="T2934" t="str">
        <f>VLOOKUP(CleanedData[[#This Row],[Province]],'02_Lookup_Tables'!$D$2:$E$10,2, FALSE)</f>
        <v>Northern Region</v>
      </c>
      <c r="U2934" t="str" cm="1">
        <f t="array" ref="U2934">_xlfn.IFS(CleanedData[[#This Row],[Purchase Amount]]&lt;500,"Low",
CleanedData[[#This Row],[Purchase Amount]]&lt;5000,"Medium",
TRUE,"High")</f>
        <v>Medium</v>
      </c>
      <c r="V2934" t="str">
        <f>TEXT(CleanedData[[#This Row],[Date]],"mmmm")</f>
        <v>April</v>
      </c>
      <c r="W2934" t="str">
        <f>"Q"&amp;ROUNDUP(MONTH(CleanedData[[#This Row],[Date]])/3,0)</f>
        <v>Q2</v>
      </c>
      <c r="X2934" t="str">
        <f>IF(CleanedData[[#This Row],[Purchase Amount]]&gt;=5000,"Yes","No")</f>
        <v>No</v>
      </c>
      <c r="Y2934">
        <f>IF(CleanedData[[#This Row],[Recommend]]="Yes",1,0)</f>
        <v>0</v>
      </c>
      <c r="Z2934" s="6">
        <f>CleanedData[[#This Row],[Purchase Amount]]*0.15</f>
        <v>123.711</v>
      </c>
      <c r="AA2934" s="6">
        <f>CleanedData[[#This Row],[Purchase Amount]]*1.15</f>
        <v>948.45099999999991</v>
      </c>
    </row>
    <row r="2935" spans="1:27" x14ac:dyDescent="0.3">
      <c r="A2935">
        <v>3525</v>
      </c>
      <c r="B2935" t="s">
        <v>3160</v>
      </c>
      <c r="C2935" s="1">
        <v>45979</v>
      </c>
      <c r="D2935">
        <v>37</v>
      </c>
      <c r="E2935" t="s">
        <v>60</v>
      </c>
      <c r="F2935" t="s">
        <v>40</v>
      </c>
      <c r="G2935" t="s">
        <v>160</v>
      </c>
      <c r="H2935">
        <v>1</v>
      </c>
      <c r="I2935" t="s">
        <v>45</v>
      </c>
      <c r="J2935" t="s">
        <v>63</v>
      </c>
      <c r="K2935" t="s">
        <v>55</v>
      </c>
      <c r="L2935" t="s">
        <v>42</v>
      </c>
      <c r="M2935" t="s">
        <v>190</v>
      </c>
      <c r="N2935" t="s">
        <v>80</v>
      </c>
      <c r="O2935" t="s">
        <v>89</v>
      </c>
      <c r="P2935" t="s">
        <v>49</v>
      </c>
      <c r="Q2935" t="s">
        <v>81</v>
      </c>
      <c r="R2935" s="6">
        <f>_xlfn.XLOOKUP(CleanedData[[#This Row],[Product]],'02_Lookup_Tables'!$A$2:$A$126,'02_Lookup_Tables'!$B$2:$B$126)</f>
        <v>294.33</v>
      </c>
      <c r="S2935" t="str">
        <f>VLOOKUP(CleanedData[[#This Row],[Product]],'02_Lookup_Tables'!$H$2:$I$126,2,FALSE)</f>
        <v>Toys &amp; Games</v>
      </c>
      <c r="T2935" t="str">
        <f>VLOOKUP(CleanedData[[#This Row],[Province]],'02_Lookup_Tables'!$D$2:$E$10,2, FALSE)</f>
        <v>Northern Region</v>
      </c>
      <c r="U2935" t="str" cm="1">
        <f t="array" ref="U2935">_xlfn.IFS(CleanedData[[#This Row],[Purchase Amount]]&lt;500,"Low",
CleanedData[[#This Row],[Purchase Amount]]&lt;5000,"Medium",
TRUE,"High")</f>
        <v>Low</v>
      </c>
      <c r="V2935" t="str">
        <f>TEXT(CleanedData[[#This Row],[Date]],"mmmm")</f>
        <v>November</v>
      </c>
      <c r="W2935" t="str">
        <f>"Q"&amp;ROUNDUP(MONTH(CleanedData[[#This Row],[Date]])/3,0)</f>
        <v>Q4</v>
      </c>
      <c r="X2935" t="str">
        <f>IF(CleanedData[[#This Row],[Purchase Amount]]&gt;=5000,"Yes","No")</f>
        <v>No</v>
      </c>
      <c r="Y2935">
        <f>IF(CleanedData[[#This Row],[Recommend]]="Yes",1,0)</f>
        <v>1</v>
      </c>
      <c r="Z2935" s="6">
        <f>CleanedData[[#This Row],[Purchase Amount]]*0.15</f>
        <v>44.149499999999996</v>
      </c>
      <c r="AA2935" s="6">
        <f>CleanedData[[#This Row],[Purchase Amount]]*1.15</f>
        <v>338.47949999999997</v>
      </c>
    </row>
    <row r="2936" spans="1:27" x14ac:dyDescent="0.3">
      <c r="A2936">
        <v>3526</v>
      </c>
      <c r="B2936" t="s">
        <v>3161</v>
      </c>
      <c r="C2936" s="1">
        <v>45898</v>
      </c>
      <c r="D2936">
        <v>26</v>
      </c>
      <c r="E2936" t="s">
        <v>60</v>
      </c>
      <c r="F2936" t="s">
        <v>61</v>
      </c>
      <c r="G2936" t="s">
        <v>53</v>
      </c>
      <c r="H2936">
        <v>5</v>
      </c>
      <c r="I2936" t="s">
        <v>45</v>
      </c>
      <c r="J2936" t="s">
        <v>74</v>
      </c>
      <c r="K2936" t="s">
        <v>44</v>
      </c>
      <c r="L2936" t="s">
        <v>42</v>
      </c>
      <c r="M2936" t="s">
        <v>196</v>
      </c>
      <c r="N2936" t="s">
        <v>57</v>
      </c>
      <c r="O2936" t="s">
        <v>89</v>
      </c>
      <c r="P2936" t="s">
        <v>70</v>
      </c>
      <c r="Q2936" t="s">
        <v>58</v>
      </c>
      <c r="R2936" s="6">
        <f>_xlfn.XLOOKUP(CleanedData[[#This Row],[Product]],'02_Lookup_Tables'!$A$2:$A$126,'02_Lookup_Tables'!$B$2:$B$126)</f>
        <v>444.38</v>
      </c>
      <c r="S2936" t="str">
        <f>VLOOKUP(CleanedData[[#This Row],[Product]],'02_Lookup_Tables'!$H$2:$I$126,2,FALSE)</f>
        <v>Beauty &amp; Personal Care</v>
      </c>
      <c r="T2936" t="str">
        <f>VLOOKUP(CleanedData[[#This Row],[Province]],'02_Lookup_Tables'!$D$2:$E$10,2, FALSE)</f>
        <v>Southern Region</v>
      </c>
      <c r="U2936" t="str" cm="1">
        <f t="array" ref="U2936">_xlfn.IFS(CleanedData[[#This Row],[Purchase Amount]]&lt;500,"Low",
CleanedData[[#This Row],[Purchase Amount]]&lt;5000,"Medium",
TRUE,"High")</f>
        <v>Low</v>
      </c>
      <c r="V2936" t="str">
        <f>TEXT(CleanedData[[#This Row],[Date]],"mmmm")</f>
        <v>August</v>
      </c>
      <c r="W2936" t="str">
        <f>"Q"&amp;ROUNDUP(MONTH(CleanedData[[#This Row],[Date]])/3,0)</f>
        <v>Q3</v>
      </c>
      <c r="X2936" t="str">
        <f>IF(CleanedData[[#This Row],[Purchase Amount]]&gt;=5000,"Yes","No")</f>
        <v>No</v>
      </c>
      <c r="Y2936">
        <f>IF(CleanedData[[#This Row],[Recommend]]="Yes",1,0)</f>
        <v>1</v>
      </c>
      <c r="Z2936" s="6">
        <f>CleanedData[[#This Row],[Purchase Amount]]*0.15</f>
        <v>66.656999999999996</v>
      </c>
      <c r="AA2936" s="6">
        <f>CleanedData[[#This Row],[Purchase Amount]]*1.15</f>
        <v>511.03699999999998</v>
      </c>
    </row>
    <row r="2937" spans="1:27" x14ac:dyDescent="0.3">
      <c r="A2937">
        <v>3527</v>
      </c>
      <c r="B2937" t="s">
        <v>3162</v>
      </c>
      <c r="C2937" s="1">
        <v>45434</v>
      </c>
      <c r="D2937">
        <v>44</v>
      </c>
      <c r="E2937" t="s">
        <v>39</v>
      </c>
      <c r="F2937" t="s">
        <v>40</v>
      </c>
      <c r="G2937" t="s">
        <v>323</v>
      </c>
      <c r="H2937">
        <v>5</v>
      </c>
      <c r="I2937" t="s">
        <v>45</v>
      </c>
      <c r="J2937" t="s">
        <v>74</v>
      </c>
      <c r="K2937" t="s">
        <v>55</v>
      </c>
      <c r="L2937" t="s">
        <v>42</v>
      </c>
      <c r="M2937" t="s">
        <v>140</v>
      </c>
      <c r="N2937" t="s">
        <v>57</v>
      </c>
      <c r="O2937" t="s">
        <v>148</v>
      </c>
      <c r="P2937" t="s">
        <v>49</v>
      </c>
      <c r="Q2937" t="s">
        <v>81</v>
      </c>
      <c r="R2937" s="6">
        <f>_xlfn.XLOOKUP(CleanedData[[#This Row],[Product]],'02_Lookup_Tables'!$A$2:$A$126,'02_Lookup_Tables'!$B$2:$B$126)</f>
        <v>463.48</v>
      </c>
      <c r="S2937" t="str">
        <f>VLOOKUP(CleanedData[[#This Row],[Product]],'02_Lookup_Tables'!$H$2:$I$126,2,FALSE)</f>
        <v>Electronics</v>
      </c>
      <c r="T2937" t="str">
        <f>VLOOKUP(CleanedData[[#This Row],[Province]],'02_Lookup_Tables'!$D$2:$E$10,2, FALSE)</f>
        <v>Northern Region</v>
      </c>
      <c r="U2937" t="str" cm="1">
        <f t="array" ref="U2937">_xlfn.IFS(CleanedData[[#This Row],[Purchase Amount]]&lt;500,"Low",
CleanedData[[#This Row],[Purchase Amount]]&lt;5000,"Medium",
TRUE,"High")</f>
        <v>Low</v>
      </c>
      <c r="V2937" t="str">
        <f>TEXT(CleanedData[[#This Row],[Date]],"mmmm")</f>
        <v>May</v>
      </c>
      <c r="W2937" t="str">
        <f>"Q"&amp;ROUNDUP(MONTH(CleanedData[[#This Row],[Date]])/3,0)</f>
        <v>Q2</v>
      </c>
      <c r="X2937" t="str">
        <f>IF(CleanedData[[#This Row],[Purchase Amount]]&gt;=5000,"Yes","No")</f>
        <v>No</v>
      </c>
      <c r="Y2937">
        <f>IF(CleanedData[[#This Row],[Recommend]]="Yes",1,0)</f>
        <v>1</v>
      </c>
      <c r="Z2937" s="6">
        <f>CleanedData[[#This Row],[Purchase Amount]]*0.15</f>
        <v>69.522000000000006</v>
      </c>
      <c r="AA2937" s="6">
        <f>CleanedData[[#This Row],[Purchase Amount]]*1.15</f>
        <v>533.00199999999995</v>
      </c>
    </row>
    <row r="2938" spans="1:27" x14ac:dyDescent="0.3">
      <c r="A2938">
        <v>3528</v>
      </c>
      <c r="B2938" t="s">
        <v>3163</v>
      </c>
      <c r="C2938" s="1">
        <v>45479</v>
      </c>
      <c r="D2938">
        <v>34</v>
      </c>
      <c r="E2938" t="s">
        <v>60</v>
      </c>
      <c r="F2938" t="s">
        <v>83</v>
      </c>
      <c r="G2938" t="s">
        <v>126</v>
      </c>
      <c r="H2938">
        <v>3</v>
      </c>
      <c r="I2938" t="s">
        <v>45</v>
      </c>
      <c r="J2938" t="s">
        <v>54</v>
      </c>
      <c r="K2938" t="s">
        <v>44</v>
      </c>
      <c r="L2938" t="s">
        <v>42</v>
      </c>
      <c r="M2938" t="s">
        <v>65</v>
      </c>
      <c r="N2938" t="s">
        <v>48</v>
      </c>
      <c r="O2938" t="s">
        <v>89</v>
      </c>
      <c r="P2938" t="s">
        <v>49</v>
      </c>
      <c r="Q2938" t="s">
        <v>58</v>
      </c>
      <c r="R2938" s="6">
        <f>_xlfn.XLOOKUP(CleanedData[[#This Row],[Product]],'02_Lookup_Tables'!$A$2:$A$126,'02_Lookup_Tables'!$B$2:$B$126)</f>
        <v>343.42</v>
      </c>
      <c r="S2938" t="str">
        <f>VLOOKUP(CleanedData[[#This Row],[Product]],'02_Lookup_Tables'!$H$2:$I$126,2,FALSE)</f>
        <v>Food</v>
      </c>
      <c r="T2938" t="str">
        <f>VLOOKUP(CleanedData[[#This Row],[Province]],'02_Lookup_Tables'!$D$2:$E$10,2, FALSE)</f>
        <v>Western Region</v>
      </c>
      <c r="U2938" t="str" cm="1">
        <f t="array" ref="U2938">_xlfn.IFS(CleanedData[[#This Row],[Purchase Amount]]&lt;500,"Low",
CleanedData[[#This Row],[Purchase Amount]]&lt;5000,"Medium",
TRUE,"High")</f>
        <v>Low</v>
      </c>
      <c r="V2938" t="str">
        <f>TEXT(CleanedData[[#This Row],[Date]],"mmmm")</f>
        <v>July</v>
      </c>
      <c r="W2938" t="str">
        <f>"Q"&amp;ROUNDUP(MONTH(CleanedData[[#This Row],[Date]])/3,0)</f>
        <v>Q3</v>
      </c>
      <c r="X2938" t="str">
        <f>IF(CleanedData[[#This Row],[Purchase Amount]]&gt;=5000,"Yes","No")</f>
        <v>No</v>
      </c>
      <c r="Y2938">
        <f>IF(CleanedData[[#This Row],[Recommend]]="Yes",1,0)</f>
        <v>1</v>
      </c>
      <c r="Z2938" s="6">
        <f>CleanedData[[#This Row],[Purchase Amount]]*0.15</f>
        <v>51.512999999999998</v>
      </c>
      <c r="AA2938" s="6">
        <f>CleanedData[[#This Row],[Purchase Amount]]*1.15</f>
        <v>394.93299999999999</v>
      </c>
    </row>
    <row r="2939" spans="1:27" x14ac:dyDescent="0.3">
      <c r="A2939">
        <v>3529</v>
      </c>
      <c r="B2939" t="s">
        <v>3164</v>
      </c>
      <c r="C2939" s="1">
        <v>45400</v>
      </c>
      <c r="E2939" t="s">
        <v>52</v>
      </c>
      <c r="F2939" t="s">
        <v>77</v>
      </c>
      <c r="G2939" t="s">
        <v>223</v>
      </c>
      <c r="H2939">
        <v>4</v>
      </c>
      <c r="I2939" t="s">
        <v>42</v>
      </c>
      <c r="J2939" t="s">
        <v>74</v>
      </c>
      <c r="K2939" t="s">
        <v>55</v>
      </c>
      <c r="L2939" t="s">
        <v>42</v>
      </c>
      <c r="M2939" t="s">
        <v>123</v>
      </c>
      <c r="N2939" t="s">
        <v>96</v>
      </c>
      <c r="O2939" t="s">
        <v>89</v>
      </c>
      <c r="P2939" t="s">
        <v>70</v>
      </c>
      <c r="Q2939" t="s">
        <v>166</v>
      </c>
      <c r="R2939" s="6">
        <f>_xlfn.XLOOKUP(CleanedData[[#This Row],[Product]],'02_Lookup_Tables'!$A$2:$A$126,'02_Lookup_Tables'!$B$2:$B$126)</f>
        <v>209.53</v>
      </c>
      <c r="S2939" t="str">
        <f>VLOOKUP(CleanedData[[#This Row],[Product]],'02_Lookup_Tables'!$H$2:$I$126,2,FALSE)</f>
        <v>Food</v>
      </c>
      <c r="T2939" t="str">
        <f>VLOOKUP(CleanedData[[#This Row],[Province]],'02_Lookup_Tables'!$D$2:$E$10,2, FALSE)</f>
        <v>Central Region</v>
      </c>
      <c r="U2939" t="str" cm="1">
        <f t="array" ref="U2939">_xlfn.IFS(CleanedData[[#This Row],[Purchase Amount]]&lt;500,"Low",
CleanedData[[#This Row],[Purchase Amount]]&lt;5000,"Medium",
TRUE,"High")</f>
        <v>Low</v>
      </c>
      <c r="V2939" t="str">
        <f>TEXT(CleanedData[[#This Row],[Date]],"mmmm")</f>
        <v>April</v>
      </c>
      <c r="W2939" t="str">
        <f>"Q"&amp;ROUNDUP(MONTH(CleanedData[[#This Row],[Date]])/3,0)</f>
        <v>Q2</v>
      </c>
      <c r="X2939" t="str">
        <f>IF(CleanedData[[#This Row],[Purchase Amount]]&gt;=5000,"Yes","No")</f>
        <v>No</v>
      </c>
      <c r="Y2939">
        <f>IF(CleanedData[[#This Row],[Recommend]]="Yes",1,0)</f>
        <v>0</v>
      </c>
      <c r="Z2939" s="6">
        <f>CleanedData[[#This Row],[Purchase Amount]]*0.15</f>
        <v>31.429499999999997</v>
      </c>
      <c r="AA2939" s="6">
        <f>CleanedData[[#This Row],[Purchase Amount]]*1.15</f>
        <v>240.95949999999999</v>
      </c>
    </row>
    <row r="2940" spans="1:27" x14ac:dyDescent="0.3">
      <c r="A2940">
        <v>3531</v>
      </c>
      <c r="B2940" t="s">
        <v>3165</v>
      </c>
      <c r="C2940" s="1">
        <v>45679</v>
      </c>
      <c r="D2940">
        <v>67</v>
      </c>
      <c r="E2940" t="s">
        <v>60</v>
      </c>
      <c r="F2940" t="s">
        <v>125</v>
      </c>
      <c r="G2940" t="s">
        <v>53</v>
      </c>
      <c r="H2940">
        <v>5</v>
      </c>
      <c r="I2940" t="s">
        <v>45</v>
      </c>
      <c r="J2940" t="s">
        <v>74</v>
      </c>
      <c r="K2940" t="s">
        <v>44</v>
      </c>
      <c r="L2940" t="s">
        <v>45</v>
      </c>
      <c r="M2940" t="s">
        <v>165</v>
      </c>
      <c r="N2940" t="s">
        <v>57</v>
      </c>
      <c r="O2940" t="s">
        <v>89</v>
      </c>
      <c r="P2940" t="s">
        <v>70</v>
      </c>
      <c r="Q2940" t="s">
        <v>97</v>
      </c>
      <c r="R2940" s="6">
        <f>_xlfn.XLOOKUP(CleanedData[[#This Row],[Product]],'02_Lookup_Tables'!$A$2:$A$126,'02_Lookup_Tables'!$B$2:$B$126)</f>
        <v>444.38</v>
      </c>
      <c r="S2940" t="str">
        <f>VLOOKUP(CleanedData[[#This Row],[Product]],'02_Lookup_Tables'!$H$2:$I$126,2,FALSE)</f>
        <v>Beauty &amp; Personal Care</v>
      </c>
      <c r="T2940" t="str">
        <f>VLOOKUP(CleanedData[[#This Row],[Province]],'02_Lookup_Tables'!$D$2:$E$10,2, FALSE)</f>
        <v>Western Region</v>
      </c>
      <c r="U2940" t="str" cm="1">
        <f t="array" ref="U2940">_xlfn.IFS(CleanedData[[#This Row],[Purchase Amount]]&lt;500,"Low",
CleanedData[[#This Row],[Purchase Amount]]&lt;5000,"Medium",
TRUE,"High")</f>
        <v>Low</v>
      </c>
      <c r="V2940" t="str">
        <f>TEXT(CleanedData[[#This Row],[Date]],"mmmm")</f>
        <v>January</v>
      </c>
      <c r="W2940" t="str">
        <f>"Q"&amp;ROUNDUP(MONTH(CleanedData[[#This Row],[Date]])/3,0)</f>
        <v>Q1</v>
      </c>
      <c r="X2940" t="str">
        <f>IF(CleanedData[[#This Row],[Purchase Amount]]&gt;=5000,"Yes","No")</f>
        <v>No</v>
      </c>
      <c r="Y2940">
        <f>IF(CleanedData[[#This Row],[Recommend]]="Yes",1,0)</f>
        <v>1</v>
      </c>
      <c r="Z2940" s="6">
        <f>CleanedData[[#This Row],[Purchase Amount]]*0.15</f>
        <v>66.656999999999996</v>
      </c>
      <c r="AA2940" s="6">
        <f>CleanedData[[#This Row],[Purchase Amount]]*1.15</f>
        <v>511.03699999999998</v>
      </c>
    </row>
    <row r="2941" spans="1:27" x14ac:dyDescent="0.3">
      <c r="A2941">
        <v>3532</v>
      </c>
      <c r="B2941" t="s">
        <v>3166</v>
      </c>
      <c r="C2941" s="1">
        <v>45524</v>
      </c>
      <c r="D2941">
        <v>39</v>
      </c>
      <c r="E2941" t="s">
        <v>39</v>
      </c>
      <c r="F2941" t="s">
        <v>68</v>
      </c>
      <c r="G2941" t="s">
        <v>233</v>
      </c>
      <c r="H2941">
        <v>5</v>
      </c>
      <c r="I2941" t="s">
        <v>45</v>
      </c>
      <c r="J2941" t="s">
        <v>63</v>
      </c>
      <c r="K2941" t="s">
        <v>55</v>
      </c>
      <c r="L2941" t="s">
        <v>42</v>
      </c>
      <c r="M2941" t="s">
        <v>75</v>
      </c>
      <c r="N2941" t="s">
        <v>57</v>
      </c>
      <c r="O2941" t="s">
        <v>89</v>
      </c>
      <c r="P2941" t="s">
        <v>70</v>
      </c>
      <c r="Q2941" t="s">
        <v>81</v>
      </c>
      <c r="R2941" s="6">
        <f>_xlfn.XLOOKUP(CleanedData[[#This Row],[Product]],'02_Lookup_Tables'!$A$2:$A$126,'02_Lookup_Tables'!$B$2:$B$126)</f>
        <v>324.35000000000002</v>
      </c>
      <c r="S2941" t="str">
        <f>VLOOKUP(CleanedData[[#This Row],[Product]],'02_Lookup_Tables'!$H$2:$I$126,2,FALSE)</f>
        <v>Apparel</v>
      </c>
      <c r="T2941" t="str">
        <f>VLOOKUP(CleanedData[[#This Row],[Province]],'02_Lookup_Tables'!$D$2:$E$10,2, FALSE)</f>
        <v>Northern Region</v>
      </c>
      <c r="U2941" t="str" cm="1">
        <f t="array" ref="U2941">_xlfn.IFS(CleanedData[[#This Row],[Purchase Amount]]&lt;500,"Low",
CleanedData[[#This Row],[Purchase Amount]]&lt;5000,"Medium",
TRUE,"High")</f>
        <v>Low</v>
      </c>
      <c r="V2941" t="str">
        <f>TEXT(CleanedData[[#This Row],[Date]],"mmmm")</f>
        <v>August</v>
      </c>
      <c r="W2941" t="str">
        <f>"Q"&amp;ROUNDUP(MONTH(CleanedData[[#This Row],[Date]])/3,0)</f>
        <v>Q3</v>
      </c>
      <c r="X2941" t="str">
        <f>IF(CleanedData[[#This Row],[Purchase Amount]]&gt;=5000,"Yes","No")</f>
        <v>No</v>
      </c>
      <c r="Y2941">
        <f>IF(CleanedData[[#This Row],[Recommend]]="Yes",1,0)</f>
        <v>1</v>
      </c>
      <c r="Z2941" s="6">
        <f>CleanedData[[#This Row],[Purchase Amount]]*0.15</f>
        <v>48.652500000000003</v>
      </c>
      <c r="AA2941" s="6">
        <f>CleanedData[[#This Row],[Purchase Amount]]*1.15</f>
        <v>373.0025</v>
      </c>
    </row>
    <row r="2942" spans="1:27" x14ac:dyDescent="0.3">
      <c r="A2942">
        <v>3533</v>
      </c>
      <c r="B2942" t="s">
        <v>3167</v>
      </c>
      <c r="C2942" s="1">
        <v>45738</v>
      </c>
      <c r="D2942">
        <v>73</v>
      </c>
      <c r="E2942" t="s">
        <v>39</v>
      </c>
      <c r="F2942" t="s">
        <v>68</v>
      </c>
      <c r="G2942" t="s">
        <v>282</v>
      </c>
      <c r="H2942">
        <v>4</v>
      </c>
      <c r="I2942" t="s">
        <v>45</v>
      </c>
      <c r="J2942" t="s">
        <v>54</v>
      </c>
      <c r="K2942" t="s">
        <v>64</v>
      </c>
      <c r="L2942" t="s">
        <v>45</v>
      </c>
      <c r="N2942" t="s">
        <v>96</v>
      </c>
      <c r="O2942" t="s">
        <v>134</v>
      </c>
      <c r="P2942" t="s">
        <v>8646</v>
      </c>
      <c r="Q2942" t="s">
        <v>97</v>
      </c>
      <c r="R2942" s="6">
        <f>_xlfn.XLOOKUP(CleanedData[[#This Row],[Product]],'02_Lookup_Tables'!$A$2:$A$126,'02_Lookup_Tables'!$B$2:$B$126)</f>
        <v>1859.13</v>
      </c>
      <c r="S2942" t="str">
        <f>VLOOKUP(CleanedData[[#This Row],[Product]],'02_Lookup_Tables'!$H$2:$I$126,2,FALSE)</f>
        <v>Home Devices</v>
      </c>
      <c r="T2942" t="str">
        <f>VLOOKUP(CleanedData[[#This Row],[Province]],'02_Lookup_Tables'!$D$2:$E$10,2, FALSE)</f>
        <v>Northern Region</v>
      </c>
      <c r="U2942" t="str" cm="1">
        <f t="array" ref="U2942">_xlfn.IFS(CleanedData[[#This Row],[Purchase Amount]]&lt;500,"Low",
CleanedData[[#This Row],[Purchase Amount]]&lt;5000,"Medium",
TRUE,"High")</f>
        <v>Medium</v>
      </c>
      <c r="V2942" t="str">
        <f>TEXT(CleanedData[[#This Row],[Date]],"mmmm")</f>
        <v>March</v>
      </c>
      <c r="W2942" t="str">
        <f>"Q"&amp;ROUNDUP(MONTH(CleanedData[[#This Row],[Date]])/3,0)</f>
        <v>Q1</v>
      </c>
      <c r="X2942" t="str">
        <f>IF(CleanedData[[#This Row],[Purchase Amount]]&gt;=5000,"Yes","No")</f>
        <v>No</v>
      </c>
      <c r="Y2942">
        <f>IF(CleanedData[[#This Row],[Recommend]]="Yes",1,0)</f>
        <v>1</v>
      </c>
      <c r="Z2942" s="6">
        <f>CleanedData[[#This Row],[Purchase Amount]]*0.15</f>
        <v>278.86950000000002</v>
      </c>
      <c r="AA2942" s="6">
        <f>CleanedData[[#This Row],[Purchase Amount]]*1.15</f>
        <v>2137.9994999999999</v>
      </c>
    </row>
    <row r="2943" spans="1:27" x14ac:dyDescent="0.3">
      <c r="A2943">
        <v>3534</v>
      </c>
      <c r="B2943" t="s">
        <v>3168</v>
      </c>
      <c r="C2943" s="1">
        <v>45464</v>
      </c>
      <c r="E2943" t="s">
        <v>52</v>
      </c>
      <c r="F2943" t="s">
        <v>108</v>
      </c>
      <c r="G2943" t="s">
        <v>309</v>
      </c>
      <c r="H2943">
        <v>2</v>
      </c>
      <c r="I2943" t="s">
        <v>42</v>
      </c>
      <c r="J2943" t="s">
        <v>43</v>
      </c>
      <c r="K2943" t="s">
        <v>64</v>
      </c>
      <c r="L2943" t="s">
        <v>42</v>
      </c>
      <c r="M2943" t="s">
        <v>208</v>
      </c>
      <c r="N2943" t="s">
        <v>47</v>
      </c>
      <c r="O2943" t="s">
        <v>89</v>
      </c>
      <c r="P2943" t="s">
        <v>49</v>
      </c>
      <c r="Q2943" t="s">
        <v>166</v>
      </c>
      <c r="R2943" s="6">
        <f>_xlfn.XLOOKUP(CleanedData[[#This Row],[Product]],'02_Lookup_Tables'!$A$2:$A$126,'02_Lookup_Tables'!$B$2:$B$126)</f>
        <v>353.21</v>
      </c>
      <c r="S2943" t="str">
        <f>VLOOKUP(CleanedData[[#This Row],[Product]],'02_Lookup_Tables'!$H$2:$I$126,2,FALSE)</f>
        <v>Food</v>
      </c>
      <c r="T2943" t="str">
        <f>VLOOKUP(CleanedData[[#This Row],[Province]],'02_Lookup_Tables'!$D$2:$E$10,2, FALSE)</f>
        <v>Gauteng Region</v>
      </c>
      <c r="U2943" t="str" cm="1">
        <f t="array" ref="U2943">_xlfn.IFS(CleanedData[[#This Row],[Purchase Amount]]&lt;500,"Low",
CleanedData[[#This Row],[Purchase Amount]]&lt;5000,"Medium",
TRUE,"High")</f>
        <v>Low</v>
      </c>
      <c r="V2943" t="str">
        <f>TEXT(CleanedData[[#This Row],[Date]],"mmmm")</f>
        <v>June</v>
      </c>
      <c r="W2943" t="str">
        <f>"Q"&amp;ROUNDUP(MONTH(CleanedData[[#This Row],[Date]])/3,0)</f>
        <v>Q2</v>
      </c>
      <c r="X2943" t="str">
        <f>IF(CleanedData[[#This Row],[Purchase Amount]]&gt;=5000,"Yes","No")</f>
        <v>No</v>
      </c>
      <c r="Y2943">
        <f>IF(CleanedData[[#This Row],[Recommend]]="Yes",1,0)</f>
        <v>0</v>
      </c>
      <c r="Z2943" s="6">
        <f>CleanedData[[#This Row],[Purchase Amount]]*0.15</f>
        <v>52.981499999999997</v>
      </c>
      <c r="AA2943" s="6">
        <f>CleanedData[[#This Row],[Purchase Amount]]*1.15</f>
        <v>406.19149999999996</v>
      </c>
    </row>
    <row r="2944" spans="1:27" x14ac:dyDescent="0.3">
      <c r="A2944">
        <v>3535</v>
      </c>
      <c r="B2944" t="s">
        <v>3169</v>
      </c>
      <c r="C2944" s="1">
        <v>45512</v>
      </c>
      <c r="D2944">
        <v>19</v>
      </c>
      <c r="E2944" t="s">
        <v>60</v>
      </c>
      <c r="F2944" t="s">
        <v>83</v>
      </c>
      <c r="G2944" t="s">
        <v>73</v>
      </c>
      <c r="H2944">
        <v>4</v>
      </c>
      <c r="I2944" t="s">
        <v>45</v>
      </c>
      <c r="J2944" t="s">
        <v>43</v>
      </c>
      <c r="K2944" t="s">
        <v>55</v>
      </c>
      <c r="L2944" t="s">
        <v>42</v>
      </c>
      <c r="M2944" t="s">
        <v>231</v>
      </c>
      <c r="N2944" t="s">
        <v>96</v>
      </c>
      <c r="O2944" t="s">
        <v>89</v>
      </c>
      <c r="P2944" t="s">
        <v>70</v>
      </c>
      <c r="Q2944" t="s">
        <v>66</v>
      </c>
      <c r="R2944" s="6">
        <f>_xlfn.XLOOKUP(CleanedData[[#This Row],[Product]],'02_Lookup_Tables'!$A$2:$A$126,'02_Lookup_Tables'!$B$2:$B$126)</f>
        <v>84.23</v>
      </c>
      <c r="S2944" t="str">
        <f>VLOOKUP(CleanedData[[#This Row],[Product]],'02_Lookup_Tables'!$H$2:$I$126,2,FALSE)</f>
        <v>Food</v>
      </c>
      <c r="T2944" t="str">
        <f>VLOOKUP(CleanedData[[#This Row],[Province]],'02_Lookup_Tables'!$D$2:$E$10,2, FALSE)</f>
        <v>Western Region</v>
      </c>
      <c r="U2944" t="str" cm="1">
        <f t="array" ref="U2944">_xlfn.IFS(CleanedData[[#This Row],[Purchase Amount]]&lt;500,"Low",
CleanedData[[#This Row],[Purchase Amount]]&lt;5000,"Medium",
TRUE,"High")</f>
        <v>Low</v>
      </c>
      <c r="V2944" t="str">
        <f>TEXT(CleanedData[[#This Row],[Date]],"mmmm")</f>
        <v>August</v>
      </c>
      <c r="W2944" t="str">
        <f>"Q"&amp;ROUNDUP(MONTH(CleanedData[[#This Row],[Date]])/3,0)</f>
        <v>Q3</v>
      </c>
      <c r="X2944" t="str">
        <f>IF(CleanedData[[#This Row],[Purchase Amount]]&gt;=5000,"Yes","No")</f>
        <v>No</v>
      </c>
      <c r="Y2944">
        <f>IF(CleanedData[[#This Row],[Recommend]]="Yes",1,0)</f>
        <v>1</v>
      </c>
      <c r="Z2944" s="6">
        <f>CleanedData[[#This Row],[Purchase Amount]]*0.15</f>
        <v>12.634500000000001</v>
      </c>
      <c r="AA2944" s="6">
        <f>CleanedData[[#This Row],[Purchase Amount]]*1.15</f>
        <v>96.864499999999992</v>
      </c>
    </row>
    <row r="2945" spans="1:27" x14ac:dyDescent="0.3">
      <c r="A2945">
        <v>3536</v>
      </c>
      <c r="B2945" t="s">
        <v>3170</v>
      </c>
      <c r="C2945" s="1">
        <v>45365</v>
      </c>
      <c r="D2945">
        <v>40</v>
      </c>
      <c r="E2945" t="s">
        <v>60</v>
      </c>
      <c r="F2945" t="s">
        <v>61</v>
      </c>
      <c r="G2945" t="s">
        <v>331</v>
      </c>
      <c r="H2945">
        <v>5</v>
      </c>
      <c r="I2945" t="s">
        <v>45</v>
      </c>
      <c r="J2945" t="s">
        <v>63</v>
      </c>
      <c r="K2945" t="s">
        <v>44</v>
      </c>
      <c r="L2945" t="s">
        <v>42</v>
      </c>
      <c r="M2945" t="s">
        <v>140</v>
      </c>
      <c r="N2945" t="s">
        <v>57</v>
      </c>
      <c r="O2945" t="s">
        <v>148</v>
      </c>
      <c r="P2945" t="s">
        <v>49</v>
      </c>
      <c r="Q2945" t="s">
        <v>81</v>
      </c>
      <c r="R2945" s="6">
        <f>_xlfn.XLOOKUP(CleanedData[[#This Row],[Product]],'02_Lookup_Tables'!$A$2:$A$126,'02_Lookup_Tables'!$B$2:$B$126)</f>
        <v>27.35</v>
      </c>
      <c r="S2945" t="str">
        <f>VLOOKUP(CleanedData[[#This Row],[Product]],'02_Lookup_Tables'!$H$2:$I$126,2,FALSE)</f>
        <v>Food</v>
      </c>
      <c r="T2945" t="str">
        <f>VLOOKUP(CleanedData[[#This Row],[Province]],'02_Lookup_Tables'!$D$2:$E$10,2, FALSE)</f>
        <v>Southern Region</v>
      </c>
      <c r="U2945" t="str" cm="1">
        <f t="array" ref="U2945">_xlfn.IFS(CleanedData[[#This Row],[Purchase Amount]]&lt;500,"Low",
CleanedData[[#This Row],[Purchase Amount]]&lt;5000,"Medium",
TRUE,"High")</f>
        <v>Low</v>
      </c>
      <c r="V2945" t="str">
        <f>TEXT(CleanedData[[#This Row],[Date]],"mmmm")</f>
        <v>March</v>
      </c>
      <c r="W2945" t="str">
        <f>"Q"&amp;ROUNDUP(MONTH(CleanedData[[#This Row],[Date]])/3,0)</f>
        <v>Q1</v>
      </c>
      <c r="X2945" t="str">
        <f>IF(CleanedData[[#This Row],[Purchase Amount]]&gt;=5000,"Yes","No")</f>
        <v>No</v>
      </c>
      <c r="Y2945">
        <f>IF(CleanedData[[#This Row],[Recommend]]="Yes",1,0)</f>
        <v>1</v>
      </c>
      <c r="Z2945" s="6">
        <f>CleanedData[[#This Row],[Purchase Amount]]*0.15</f>
        <v>4.1025</v>
      </c>
      <c r="AA2945" s="6">
        <f>CleanedData[[#This Row],[Purchase Amount]]*1.15</f>
        <v>31.452500000000001</v>
      </c>
    </row>
    <row r="2946" spans="1:27" x14ac:dyDescent="0.3">
      <c r="A2946">
        <v>3537</v>
      </c>
      <c r="B2946" t="s">
        <v>3171</v>
      </c>
      <c r="C2946" s="1">
        <v>45875</v>
      </c>
      <c r="D2946">
        <v>49</v>
      </c>
      <c r="E2946" t="s">
        <v>39</v>
      </c>
      <c r="F2946" t="s">
        <v>40</v>
      </c>
      <c r="G2946" t="s">
        <v>230</v>
      </c>
      <c r="H2946">
        <v>3</v>
      </c>
      <c r="I2946" t="s">
        <v>45</v>
      </c>
      <c r="J2946" t="s">
        <v>43</v>
      </c>
      <c r="K2946" t="s">
        <v>64</v>
      </c>
      <c r="L2946" t="s">
        <v>42</v>
      </c>
      <c r="M2946" t="s">
        <v>112</v>
      </c>
      <c r="N2946" t="s">
        <v>48</v>
      </c>
      <c r="O2946" t="s">
        <v>48</v>
      </c>
      <c r="P2946" t="s">
        <v>70</v>
      </c>
      <c r="Q2946" t="s">
        <v>93</v>
      </c>
      <c r="R2946" s="6">
        <f>_xlfn.XLOOKUP(CleanedData[[#This Row],[Product]],'02_Lookup_Tables'!$A$2:$A$126,'02_Lookup_Tables'!$B$2:$B$126)</f>
        <v>1940.64</v>
      </c>
      <c r="S2946" t="str">
        <f>VLOOKUP(CleanedData[[#This Row],[Product]],'02_Lookup_Tables'!$H$2:$I$126,2,FALSE)</f>
        <v>Toys &amp; Games</v>
      </c>
      <c r="T2946" t="str">
        <f>VLOOKUP(CleanedData[[#This Row],[Province]],'02_Lookup_Tables'!$D$2:$E$10,2, FALSE)</f>
        <v>Northern Region</v>
      </c>
      <c r="U2946" t="str" cm="1">
        <f t="array" ref="U2946">_xlfn.IFS(CleanedData[[#This Row],[Purchase Amount]]&lt;500,"Low",
CleanedData[[#This Row],[Purchase Amount]]&lt;5000,"Medium",
TRUE,"High")</f>
        <v>Medium</v>
      </c>
      <c r="V2946" t="str">
        <f>TEXT(CleanedData[[#This Row],[Date]],"mmmm")</f>
        <v>August</v>
      </c>
      <c r="W2946" t="str">
        <f>"Q"&amp;ROUNDUP(MONTH(CleanedData[[#This Row],[Date]])/3,0)</f>
        <v>Q3</v>
      </c>
      <c r="X2946" t="str">
        <f>IF(CleanedData[[#This Row],[Purchase Amount]]&gt;=5000,"Yes","No")</f>
        <v>No</v>
      </c>
      <c r="Y2946">
        <f>IF(CleanedData[[#This Row],[Recommend]]="Yes",1,0)</f>
        <v>1</v>
      </c>
      <c r="Z2946" s="6">
        <f>CleanedData[[#This Row],[Purchase Amount]]*0.15</f>
        <v>291.096</v>
      </c>
      <c r="AA2946" s="6">
        <f>CleanedData[[#This Row],[Purchase Amount]]*1.15</f>
        <v>2231.7359999999999</v>
      </c>
    </row>
    <row r="2947" spans="1:27" x14ac:dyDescent="0.3">
      <c r="A2947">
        <v>3538</v>
      </c>
      <c r="B2947" t="s">
        <v>3172</v>
      </c>
      <c r="C2947" s="1">
        <v>45430</v>
      </c>
      <c r="D2947">
        <v>76</v>
      </c>
      <c r="E2947" t="s">
        <v>39</v>
      </c>
      <c r="F2947" t="s">
        <v>40</v>
      </c>
      <c r="G2947" t="s">
        <v>225</v>
      </c>
      <c r="H2947">
        <v>4</v>
      </c>
      <c r="I2947" t="s">
        <v>45</v>
      </c>
      <c r="J2947" t="s">
        <v>74</v>
      </c>
      <c r="K2947" t="s">
        <v>55</v>
      </c>
      <c r="L2947" t="s">
        <v>45</v>
      </c>
      <c r="N2947" t="s">
        <v>96</v>
      </c>
      <c r="O2947" t="s">
        <v>134</v>
      </c>
      <c r="P2947" t="s">
        <v>8646</v>
      </c>
      <c r="Q2947" t="s">
        <v>97</v>
      </c>
      <c r="R2947" s="6">
        <f>_xlfn.XLOOKUP(CleanedData[[#This Row],[Product]],'02_Lookup_Tables'!$A$2:$A$126,'02_Lookup_Tables'!$B$2:$B$126)</f>
        <v>1094.3699999999999</v>
      </c>
      <c r="S2947" t="str">
        <f>VLOOKUP(CleanedData[[#This Row],[Product]],'02_Lookup_Tables'!$H$2:$I$126,2,FALSE)</f>
        <v>Apparel</v>
      </c>
      <c r="T2947" t="str">
        <f>VLOOKUP(CleanedData[[#This Row],[Province]],'02_Lookup_Tables'!$D$2:$E$10,2, FALSE)</f>
        <v>Northern Region</v>
      </c>
      <c r="U2947" t="str" cm="1">
        <f t="array" ref="U2947">_xlfn.IFS(CleanedData[[#This Row],[Purchase Amount]]&lt;500,"Low",
CleanedData[[#This Row],[Purchase Amount]]&lt;5000,"Medium",
TRUE,"High")</f>
        <v>Medium</v>
      </c>
      <c r="V2947" t="str">
        <f>TEXT(CleanedData[[#This Row],[Date]],"mmmm")</f>
        <v>May</v>
      </c>
      <c r="W2947" t="str">
        <f>"Q"&amp;ROUNDUP(MONTH(CleanedData[[#This Row],[Date]])/3,0)</f>
        <v>Q2</v>
      </c>
      <c r="X2947" t="str">
        <f>IF(CleanedData[[#This Row],[Purchase Amount]]&gt;=5000,"Yes","No")</f>
        <v>No</v>
      </c>
      <c r="Y2947">
        <f>IF(CleanedData[[#This Row],[Recommend]]="Yes",1,0)</f>
        <v>1</v>
      </c>
      <c r="Z2947" s="6">
        <f>CleanedData[[#This Row],[Purchase Amount]]*0.15</f>
        <v>164.15549999999999</v>
      </c>
      <c r="AA2947" s="6">
        <f>CleanedData[[#This Row],[Purchase Amount]]*1.15</f>
        <v>1258.5254999999997</v>
      </c>
    </row>
    <row r="2948" spans="1:27" x14ac:dyDescent="0.3">
      <c r="A2948">
        <v>3539</v>
      </c>
      <c r="B2948" t="s">
        <v>3173</v>
      </c>
      <c r="C2948" s="1">
        <v>45536</v>
      </c>
      <c r="D2948">
        <v>78</v>
      </c>
      <c r="E2948" t="s">
        <v>52</v>
      </c>
      <c r="F2948" t="s">
        <v>61</v>
      </c>
      <c r="G2948" t="s">
        <v>122</v>
      </c>
      <c r="H2948">
        <v>2</v>
      </c>
      <c r="I2948" t="s">
        <v>42</v>
      </c>
      <c r="J2948" t="s">
        <v>43</v>
      </c>
      <c r="K2948" t="s">
        <v>64</v>
      </c>
      <c r="L2948" t="s">
        <v>42</v>
      </c>
      <c r="M2948" t="s">
        <v>184</v>
      </c>
      <c r="N2948" t="s">
        <v>47</v>
      </c>
      <c r="O2948" t="s">
        <v>148</v>
      </c>
      <c r="P2948" t="s">
        <v>70</v>
      </c>
      <c r="Q2948" t="s">
        <v>97</v>
      </c>
      <c r="R2948" s="6">
        <f>_xlfn.XLOOKUP(CleanedData[[#This Row],[Product]],'02_Lookup_Tables'!$A$2:$A$126,'02_Lookup_Tables'!$B$2:$B$126)</f>
        <v>1712.08</v>
      </c>
      <c r="S2948" t="str">
        <f>VLOOKUP(CleanedData[[#This Row],[Product]],'02_Lookup_Tables'!$H$2:$I$126,2,FALSE)</f>
        <v>Home &amp; Living</v>
      </c>
      <c r="T2948" t="str">
        <f>VLOOKUP(CleanedData[[#This Row],[Province]],'02_Lookup_Tables'!$D$2:$E$10,2, FALSE)</f>
        <v>Southern Region</v>
      </c>
      <c r="U2948" t="str" cm="1">
        <f t="array" ref="U2948">_xlfn.IFS(CleanedData[[#This Row],[Purchase Amount]]&lt;500,"Low",
CleanedData[[#This Row],[Purchase Amount]]&lt;5000,"Medium",
TRUE,"High")</f>
        <v>Medium</v>
      </c>
      <c r="V2948" t="str">
        <f>TEXT(CleanedData[[#This Row],[Date]],"mmmm")</f>
        <v>September</v>
      </c>
      <c r="W2948" t="str">
        <f>"Q"&amp;ROUNDUP(MONTH(CleanedData[[#This Row],[Date]])/3,0)</f>
        <v>Q3</v>
      </c>
      <c r="X2948" t="str">
        <f>IF(CleanedData[[#This Row],[Purchase Amount]]&gt;=5000,"Yes","No")</f>
        <v>No</v>
      </c>
      <c r="Y2948">
        <f>IF(CleanedData[[#This Row],[Recommend]]="Yes",1,0)</f>
        <v>0</v>
      </c>
      <c r="Z2948" s="6">
        <f>CleanedData[[#This Row],[Purchase Amount]]*0.15</f>
        <v>256.81199999999995</v>
      </c>
      <c r="AA2948" s="6">
        <f>CleanedData[[#This Row],[Purchase Amount]]*1.15</f>
        <v>1968.8919999999998</v>
      </c>
    </row>
    <row r="2949" spans="1:27" x14ac:dyDescent="0.3">
      <c r="A2949">
        <v>3540</v>
      </c>
      <c r="B2949" t="s">
        <v>3174</v>
      </c>
      <c r="C2949" s="1">
        <v>45383</v>
      </c>
      <c r="D2949">
        <v>79</v>
      </c>
      <c r="E2949" t="s">
        <v>60</v>
      </c>
      <c r="F2949" t="s">
        <v>72</v>
      </c>
      <c r="G2949" t="s">
        <v>116</v>
      </c>
      <c r="H2949">
        <v>3</v>
      </c>
      <c r="I2949" t="s">
        <v>42</v>
      </c>
      <c r="J2949" t="s">
        <v>69</v>
      </c>
      <c r="K2949" t="s">
        <v>55</v>
      </c>
      <c r="L2949" t="s">
        <v>42</v>
      </c>
      <c r="M2949" t="s">
        <v>156</v>
      </c>
      <c r="N2949" t="s">
        <v>48</v>
      </c>
      <c r="O2949" t="s">
        <v>148</v>
      </c>
      <c r="P2949" t="s">
        <v>49</v>
      </c>
      <c r="Q2949" t="s">
        <v>97</v>
      </c>
      <c r="R2949" s="6">
        <f>_xlfn.XLOOKUP(CleanedData[[#This Row],[Product]],'02_Lookup_Tables'!$A$2:$A$126,'02_Lookup_Tables'!$B$2:$B$126)</f>
        <v>869.65</v>
      </c>
      <c r="S2949" t="str">
        <f>VLOOKUP(CleanedData[[#This Row],[Product]],'02_Lookup_Tables'!$H$2:$I$126,2,FALSE)</f>
        <v>Toys &amp; Games</v>
      </c>
      <c r="T2949" t="str">
        <f>VLOOKUP(CleanedData[[#This Row],[Province]],'02_Lookup_Tables'!$D$2:$E$10,2, FALSE)</f>
        <v>Central Region</v>
      </c>
      <c r="U2949" t="str" cm="1">
        <f t="array" ref="U2949">_xlfn.IFS(CleanedData[[#This Row],[Purchase Amount]]&lt;500,"Low",
CleanedData[[#This Row],[Purchase Amount]]&lt;5000,"Medium",
TRUE,"High")</f>
        <v>Medium</v>
      </c>
      <c r="V2949" t="str">
        <f>TEXT(CleanedData[[#This Row],[Date]],"mmmm")</f>
        <v>April</v>
      </c>
      <c r="W2949" t="str">
        <f>"Q"&amp;ROUNDUP(MONTH(CleanedData[[#This Row],[Date]])/3,0)</f>
        <v>Q2</v>
      </c>
      <c r="X2949" t="str">
        <f>IF(CleanedData[[#This Row],[Purchase Amount]]&gt;=5000,"Yes","No")</f>
        <v>No</v>
      </c>
      <c r="Y2949">
        <f>IF(CleanedData[[#This Row],[Recommend]]="Yes",1,0)</f>
        <v>0</v>
      </c>
      <c r="Z2949" s="6">
        <f>CleanedData[[#This Row],[Purchase Amount]]*0.15</f>
        <v>130.44749999999999</v>
      </c>
      <c r="AA2949" s="6">
        <f>CleanedData[[#This Row],[Purchase Amount]]*1.15</f>
        <v>1000.0974999999999</v>
      </c>
    </row>
    <row r="2950" spans="1:27" x14ac:dyDescent="0.3">
      <c r="A2950">
        <v>3541</v>
      </c>
      <c r="B2950" t="s">
        <v>3175</v>
      </c>
      <c r="C2950" s="1">
        <v>45340</v>
      </c>
      <c r="D2950">
        <v>75</v>
      </c>
      <c r="E2950" t="s">
        <v>60</v>
      </c>
      <c r="F2950" t="s">
        <v>72</v>
      </c>
      <c r="G2950" t="s">
        <v>142</v>
      </c>
      <c r="H2950">
        <v>3</v>
      </c>
      <c r="I2950" t="s">
        <v>42</v>
      </c>
      <c r="J2950" t="s">
        <v>54</v>
      </c>
      <c r="K2950" t="s">
        <v>44</v>
      </c>
      <c r="L2950" t="s">
        <v>42</v>
      </c>
      <c r="M2950" t="s">
        <v>175</v>
      </c>
      <c r="N2950" t="s">
        <v>48</v>
      </c>
      <c r="O2950" t="s">
        <v>89</v>
      </c>
      <c r="P2950" t="s">
        <v>49</v>
      </c>
      <c r="Q2950" t="s">
        <v>97</v>
      </c>
      <c r="R2950" s="6">
        <f>_xlfn.XLOOKUP(CleanedData[[#This Row],[Product]],'02_Lookup_Tables'!$A$2:$A$126,'02_Lookup_Tables'!$B$2:$B$126)</f>
        <v>44114.21</v>
      </c>
      <c r="S2950" t="str">
        <f>VLOOKUP(CleanedData[[#This Row],[Product]],'02_Lookup_Tables'!$H$2:$I$126,2,FALSE)</f>
        <v>Electronics</v>
      </c>
      <c r="T2950" t="str">
        <f>VLOOKUP(CleanedData[[#This Row],[Province]],'02_Lookup_Tables'!$D$2:$E$10,2, FALSE)</f>
        <v>Central Region</v>
      </c>
      <c r="U2950" t="str" cm="1">
        <f t="array" ref="U2950">_xlfn.IFS(CleanedData[[#This Row],[Purchase Amount]]&lt;500,"Low",
CleanedData[[#This Row],[Purchase Amount]]&lt;5000,"Medium",
TRUE,"High")</f>
        <v>High</v>
      </c>
      <c r="V2950" t="str">
        <f>TEXT(CleanedData[[#This Row],[Date]],"mmmm")</f>
        <v>February</v>
      </c>
      <c r="W2950" t="str">
        <f>"Q"&amp;ROUNDUP(MONTH(CleanedData[[#This Row],[Date]])/3,0)</f>
        <v>Q1</v>
      </c>
      <c r="X2950" t="str">
        <f>IF(CleanedData[[#This Row],[Purchase Amount]]&gt;=5000,"Yes","No")</f>
        <v>Yes</v>
      </c>
      <c r="Y2950">
        <f>IF(CleanedData[[#This Row],[Recommend]]="Yes",1,0)</f>
        <v>0</v>
      </c>
      <c r="Z2950" s="6">
        <f>CleanedData[[#This Row],[Purchase Amount]]*0.15</f>
        <v>6617.1314999999995</v>
      </c>
      <c r="AA2950" s="6">
        <f>CleanedData[[#This Row],[Purchase Amount]]*1.15</f>
        <v>50731.341499999995</v>
      </c>
    </row>
    <row r="2951" spans="1:27" x14ac:dyDescent="0.3">
      <c r="A2951">
        <v>3542</v>
      </c>
      <c r="B2951" t="s">
        <v>3176</v>
      </c>
      <c r="C2951" s="1">
        <v>45471</v>
      </c>
      <c r="D2951">
        <v>68</v>
      </c>
      <c r="E2951" t="s">
        <v>39</v>
      </c>
      <c r="F2951" t="s">
        <v>108</v>
      </c>
      <c r="G2951" t="s">
        <v>91</v>
      </c>
      <c r="H2951">
        <v>2</v>
      </c>
      <c r="I2951" t="s">
        <v>42</v>
      </c>
      <c r="J2951" t="s">
        <v>63</v>
      </c>
      <c r="K2951" t="s">
        <v>44</v>
      </c>
      <c r="L2951" t="s">
        <v>42</v>
      </c>
      <c r="M2951" t="s">
        <v>175</v>
      </c>
      <c r="N2951" t="s">
        <v>47</v>
      </c>
      <c r="O2951" t="s">
        <v>89</v>
      </c>
      <c r="P2951" t="s">
        <v>49</v>
      </c>
      <c r="Q2951" t="s">
        <v>97</v>
      </c>
      <c r="R2951" s="6">
        <f>_xlfn.XLOOKUP(CleanedData[[#This Row],[Product]],'02_Lookup_Tables'!$A$2:$A$126,'02_Lookup_Tables'!$B$2:$B$126)</f>
        <v>1370.56</v>
      </c>
      <c r="S2951" t="str">
        <f>VLOOKUP(CleanedData[[#This Row],[Product]],'02_Lookup_Tables'!$H$2:$I$126,2,FALSE)</f>
        <v>Electronics</v>
      </c>
      <c r="T2951" t="str">
        <f>VLOOKUP(CleanedData[[#This Row],[Province]],'02_Lookup_Tables'!$D$2:$E$10,2, FALSE)</f>
        <v>Gauteng Region</v>
      </c>
      <c r="U2951" t="str" cm="1">
        <f t="array" ref="U2951">_xlfn.IFS(CleanedData[[#This Row],[Purchase Amount]]&lt;500,"Low",
CleanedData[[#This Row],[Purchase Amount]]&lt;5000,"Medium",
TRUE,"High")</f>
        <v>Medium</v>
      </c>
      <c r="V2951" t="str">
        <f>TEXT(CleanedData[[#This Row],[Date]],"mmmm")</f>
        <v>June</v>
      </c>
      <c r="W2951" t="str">
        <f>"Q"&amp;ROUNDUP(MONTH(CleanedData[[#This Row],[Date]])/3,0)</f>
        <v>Q2</v>
      </c>
      <c r="X2951" t="str">
        <f>IF(CleanedData[[#This Row],[Purchase Amount]]&gt;=5000,"Yes","No")</f>
        <v>No</v>
      </c>
      <c r="Y2951">
        <f>IF(CleanedData[[#This Row],[Recommend]]="Yes",1,0)</f>
        <v>0</v>
      </c>
      <c r="Z2951" s="6">
        <f>CleanedData[[#This Row],[Purchase Amount]]*0.15</f>
        <v>205.58399999999997</v>
      </c>
      <c r="AA2951" s="6">
        <f>CleanedData[[#This Row],[Purchase Amount]]*1.15</f>
        <v>1576.1439999999998</v>
      </c>
    </row>
    <row r="2952" spans="1:27" x14ac:dyDescent="0.3">
      <c r="A2952">
        <v>3543</v>
      </c>
      <c r="B2952" t="s">
        <v>3177</v>
      </c>
      <c r="C2952" s="1">
        <v>45718</v>
      </c>
      <c r="E2952" t="s">
        <v>52</v>
      </c>
      <c r="F2952" t="s">
        <v>72</v>
      </c>
      <c r="G2952" t="s">
        <v>359</v>
      </c>
      <c r="H2952">
        <v>4</v>
      </c>
      <c r="I2952" t="s">
        <v>42</v>
      </c>
      <c r="J2952" t="s">
        <v>43</v>
      </c>
      <c r="K2952" t="s">
        <v>44</v>
      </c>
      <c r="L2952" t="s">
        <v>42</v>
      </c>
      <c r="M2952" t="s">
        <v>180</v>
      </c>
      <c r="N2952" t="s">
        <v>96</v>
      </c>
      <c r="O2952" t="s">
        <v>89</v>
      </c>
      <c r="P2952" t="s">
        <v>70</v>
      </c>
      <c r="Q2952" t="s">
        <v>166</v>
      </c>
      <c r="R2952" s="6">
        <f>_xlfn.XLOOKUP(CleanedData[[#This Row],[Product]],'02_Lookup_Tables'!$A$2:$A$126,'02_Lookup_Tables'!$B$2:$B$126)</f>
        <v>34.200000000000003</v>
      </c>
      <c r="S2952" t="str">
        <f>VLOOKUP(CleanedData[[#This Row],[Product]],'02_Lookup_Tables'!$H$2:$I$126,2,FALSE)</f>
        <v>Food</v>
      </c>
      <c r="T2952" t="str">
        <f>VLOOKUP(CleanedData[[#This Row],[Province]],'02_Lookup_Tables'!$D$2:$E$10,2, FALSE)</f>
        <v>Central Region</v>
      </c>
      <c r="U2952" t="str" cm="1">
        <f t="array" ref="U2952">_xlfn.IFS(CleanedData[[#This Row],[Purchase Amount]]&lt;500,"Low",
CleanedData[[#This Row],[Purchase Amount]]&lt;5000,"Medium",
TRUE,"High")</f>
        <v>Low</v>
      </c>
      <c r="V2952" t="str">
        <f>TEXT(CleanedData[[#This Row],[Date]],"mmmm")</f>
        <v>March</v>
      </c>
      <c r="W2952" t="str">
        <f>"Q"&amp;ROUNDUP(MONTH(CleanedData[[#This Row],[Date]])/3,0)</f>
        <v>Q1</v>
      </c>
      <c r="X2952" t="str">
        <f>IF(CleanedData[[#This Row],[Purchase Amount]]&gt;=5000,"Yes","No")</f>
        <v>No</v>
      </c>
      <c r="Y2952">
        <f>IF(CleanedData[[#This Row],[Recommend]]="Yes",1,0)</f>
        <v>0</v>
      </c>
      <c r="Z2952" s="6">
        <f>CleanedData[[#This Row],[Purchase Amount]]*0.15</f>
        <v>5.13</v>
      </c>
      <c r="AA2952" s="6">
        <f>CleanedData[[#This Row],[Purchase Amount]]*1.15</f>
        <v>39.33</v>
      </c>
    </row>
    <row r="2953" spans="1:27" x14ac:dyDescent="0.3">
      <c r="A2953">
        <v>3544</v>
      </c>
      <c r="B2953" t="s">
        <v>3178</v>
      </c>
      <c r="C2953" s="1">
        <v>45659</v>
      </c>
      <c r="D2953">
        <v>32</v>
      </c>
      <c r="E2953" t="s">
        <v>60</v>
      </c>
      <c r="F2953" t="s">
        <v>40</v>
      </c>
      <c r="G2953" t="s">
        <v>87</v>
      </c>
      <c r="H2953">
        <v>5</v>
      </c>
      <c r="I2953" t="s">
        <v>42</v>
      </c>
      <c r="J2953" t="s">
        <v>69</v>
      </c>
      <c r="K2953" t="s">
        <v>55</v>
      </c>
      <c r="L2953" t="s">
        <v>45</v>
      </c>
      <c r="M2953" t="s">
        <v>75</v>
      </c>
      <c r="N2953" t="s">
        <v>57</v>
      </c>
      <c r="O2953" t="s">
        <v>89</v>
      </c>
      <c r="P2953" t="s">
        <v>70</v>
      </c>
      <c r="Q2953" t="s">
        <v>58</v>
      </c>
      <c r="R2953" s="6">
        <f>_xlfn.XLOOKUP(CleanedData[[#This Row],[Product]],'02_Lookup_Tables'!$A$2:$A$126,'02_Lookup_Tables'!$B$2:$B$126)</f>
        <v>409.06</v>
      </c>
      <c r="S2953" t="str">
        <f>VLOOKUP(CleanedData[[#This Row],[Product]],'02_Lookup_Tables'!$H$2:$I$126,2,FALSE)</f>
        <v>Home Devices</v>
      </c>
      <c r="T2953" t="str">
        <f>VLOOKUP(CleanedData[[#This Row],[Province]],'02_Lookup_Tables'!$D$2:$E$10,2, FALSE)</f>
        <v>Northern Region</v>
      </c>
      <c r="U2953" t="str" cm="1">
        <f t="array" ref="U2953">_xlfn.IFS(CleanedData[[#This Row],[Purchase Amount]]&lt;500,"Low",
CleanedData[[#This Row],[Purchase Amount]]&lt;5000,"Medium",
TRUE,"High")</f>
        <v>Low</v>
      </c>
      <c r="V2953" t="str">
        <f>TEXT(CleanedData[[#This Row],[Date]],"mmmm")</f>
        <v>January</v>
      </c>
      <c r="W2953" t="str">
        <f>"Q"&amp;ROUNDUP(MONTH(CleanedData[[#This Row],[Date]])/3,0)</f>
        <v>Q1</v>
      </c>
      <c r="X2953" t="str">
        <f>IF(CleanedData[[#This Row],[Purchase Amount]]&gt;=5000,"Yes","No")</f>
        <v>No</v>
      </c>
      <c r="Y2953">
        <f>IF(CleanedData[[#This Row],[Recommend]]="Yes",1,0)</f>
        <v>0</v>
      </c>
      <c r="Z2953" s="6">
        <f>CleanedData[[#This Row],[Purchase Amount]]*0.15</f>
        <v>61.358999999999995</v>
      </c>
      <c r="AA2953" s="6">
        <f>CleanedData[[#This Row],[Purchase Amount]]*1.15</f>
        <v>470.41899999999998</v>
      </c>
    </row>
    <row r="2954" spans="1:27" x14ac:dyDescent="0.3">
      <c r="A2954">
        <v>3545</v>
      </c>
      <c r="B2954" t="s">
        <v>3179</v>
      </c>
      <c r="C2954" s="1">
        <v>45754</v>
      </c>
      <c r="D2954">
        <v>41</v>
      </c>
      <c r="E2954" t="s">
        <v>60</v>
      </c>
      <c r="F2954" t="s">
        <v>72</v>
      </c>
      <c r="G2954" t="s">
        <v>301</v>
      </c>
      <c r="H2954">
        <v>4</v>
      </c>
      <c r="I2954" t="s">
        <v>45</v>
      </c>
      <c r="J2954" t="s">
        <v>69</v>
      </c>
      <c r="K2954" t="s">
        <v>55</v>
      </c>
      <c r="L2954" t="s">
        <v>45</v>
      </c>
      <c r="M2954" t="s">
        <v>231</v>
      </c>
      <c r="N2954" t="s">
        <v>96</v>
      </c>
      <c r="O2954" t="s">
        <v>89</v>
      </c>
      <c r="P2954" t="s">
        <v>70</v>
      </c>
      <c r="Q2954" t="s">
        <v>81</v>
      </c>
      <c r="R2954" s="6">
        <f>_xlfn.XLOOKUP(CleanedData[[#This Row],[Product]],'02_Lookup_Tables'!$A$2:$A$126,'02_Lookup_Tables'!$B$2:$B$126)</f>
        <v>1000.7</v>
      </c>
      <c r="S2954" t="str">
        <f>VLOOKUP(CleanedData[[#This Row],[Product]],'02_Lookup_Tables'!$H$2:$I$126,2,FALSE)</f>
        <v>Toys &amp; Games</v>
      </c>
      <c r="T2954" t="str">
        <f>VLOOKUP(CleanedData[[#This Row],[Province]],'02_Lookup_Tables'!$D$2:$E$10,2, FALSE)</f>
        <v>Central Region</v>
      </c>
      <c r="U2954" t="str" cm="1">
        <f t="array" ref="U2954">_xlfn.IFS(CleanedData[[#This Row],[Purchase Amount]]&lt;500,"Low",
CleanedData[[#This Row],[Purchase Amount]]&lt;5000,"Medium",
TRUE,"High")</f>
        <v>Medium</v>
      </c>
      <c r="V2954" t="str">
        <f>TEXT(CleanedData[[#This Row],[Date]],"mmmm")</f>
        <v>April</v>
      </c>
      <c r="W2954" t="str">
        <f>"Q"&amp;ROUNDUP(MONTH(CleanedData[[#This Row],[Date]])/3,0)</f>
        <v>Q2</v>
      </c>
      <c r="X2954" t="str">
        <f>IF(CleanedData[[#This Row],[Purchase Amount]]&gt;=5000,"Yes","No")</f>
        <v>No</v>
      </c>
      <c r="Y2954">
        <f>IF(CleanedData[[#This Row],[Recommend]]="Yes",1,0)</f>
        <v>1</v>
      </c>
      <c r="Z2954" s="6">
        <f>CleanedData[[#This Row],[Purchase Amount]]*0.15</f>
        <v>150.10499999999999</v>
      </c>
      <c r="AA2954" s="6">
        <f>CleanedData[[#This Row],[Purchase Amount]]*1.15</f>
        <v>1150.8050000000001</v>
      </c>
    </row>
    <row r="2955" spans="1:27" x14ac:dyDescent="0.3">
      <c r="A2955">
        <v>3546</v>
      </c>
      <c r="B2955" t="s">
        <v>3180</v>
      </c>
      <c r="C2955" s="1">
        <v>45666</v>
      </c>
      <c r="D2955">
        <v>51</v>
      </c>
      <c r="E2955" t="s">
        <v>60</v>
      </c>
      <c r="F2955" t="s">
        <v>72</v>
      </c>
      <c r="G2955" t="s">
        <v>338</v>
      </c>
      <c r="H2955">
        <v>5</v>
      </c>
      <c r="I2955" t="s">
        <v>42</v>
      </c>
      <c r="J2955" t="s">
        <v>54</v>
      </c>
      <c r="K2955" t="s">
        <v>64</v>
      </c>
      <c r="L2955" t="s">
        <v>42</v>
      </c>
      <c r="N2955" t="s">
        <v>57</v>
      </c>
      <c r="O2955" t="s">
        <v>134</v>
      </c>
      <c r="P2955" t="s">
        <v>8646</v>
      </c>
      <c r="Q2955" t="s">
        <v>93</v>
      </c>
      <c r="R2955" s="6">
        <f>_xlfn.XLOOKUP(CleanedData[[#This Row],[Product]],'02_Lookup_Tables'!$A$2:$A$126,'02_Lookup_Tables'!$B$2:$B$126)</f>
        <v>5258.73</v>
      </c>
      <c r="S2955" t="str">
        <f>VLOOKUP(CleanedData[[#This Row],[Product]],'02_Lookup_Tables'!$H$2:$I$126,2,FALSE)</f>
        <v>Sports &amp; Outdoors</v>
      </c>
      <c r="T2955" t="str">
        <f>VLOOKUP(CleanedData[[#This Row],[Province]],'02_Lookup_Tables'!$D$2:$E$10,2, FALSE)</f>
        <v>Central Region</v>
      </c>
      <c r="U2955" t="str" cm="1">
        <f t="array" ref="U2955">_xlfn.IFS(CleanedData[[#This Row],[Purchase Amount]]&lt;500,"Low",
CleanedData[[#This Row],[Purchase Amount]]&lt;5000,"Medium",
TRUE,"High")</f>
        <v>High</v>
      </c>
      <c r="V2955" t="str">
        <f>TEXT(CleanedData[[#This Row],[Date]],"mmmm")</f>
        <v>January</v>
      </c>
      <c r="W2955" t="str">
        <f>"Q"&amp;ROUNDUP(MONTH(CleanedData[[#This Row],[Date]])/3,0)</f>
        <v>Q1</v>
      </c>
      <c r="X2955" t="str">
        <f>IF(CleanedData[[#This Row],[Purchase Amount]]&gt;=5000,"Yes","No")</f>
        <v>Yes</v>
      </c>
      <c r="Y2955">
        <f>IF(CleanedData[[#This Row],[Recommend]]="Yes",1,0)</f>
        <v>0</v>
      </c>
      <c r="Z2955" s="6">
        <f>CleanedData[[#This Row],[Purchase Amount]]*0.15</f>
        <v>788.80949999999996</v>
      </c>
      <c r="AA2955" s="6">
        <f>CleanedData[[#This Row],[Purchase Amount]]*1.15</f>
        <v>6047.539499999999</v>
      </c>
    </row>
    <row r="2956" spans="1:27" x14ac:dyDescent="0.3">
      <c r="A2956">
        <v>3547</v>
      </c>
      <c r="B2956" t="s">
        <v>3181</v>
      </c>
      <c r="C2956" s="1">
        <v>45620</v>
      </c>
      <c r="D2956">
        <v>71</v>
      </c>
      <c r="E2956" t="s">
        <v>52</v>
      </c>
      <c r="F2956" t="s">
        <v>77</v>
      </c>
      <c r="G2956" t="s">
        <v>168</v>
      </c>
      <c r="H2956">
        <v>4</v>
      </c>
      <c r="I2956" t="s">
        <v>45</v>
      </c>
      <c r="J2956" t="s">
        <v>74</v>
      </c>
      <c r="K2956" t="s">
        <v>55</v>
      </c>
      <c r="L2956" t="s">
        <v>42</v>
      </c>
      <c r="M2956" t="s">
        <v>46</v>
      </c>
      <c r="N2956" t="s">
        <v>96</v>
      </c>
      <c r="O2956" t="s">
        <v>89</v>
      </c>
      <c r="P2956" t="s">
        <v>70</v>
      </c>
      <c r="Q2956" t="s">
        <v>97</v>
      </c>
      <c r="R2956" s="6">
        <f>_xlfn.XLOOKUP(CleanedData[[#This Row],[Product]],'02_Lookup_Tables'!$A$2:$A$126,'02_Lookup_Tables'!$B$2:$B$126)</f>
        <v>14729.04</v>
      </c>
      <c r="S2956" t="str">
        <f>VLOOKUP(CleanedData[[#This Row],[Product]],'02_Lookup_Tables'!$H$2:$I$126,2,FALSE)</f>
        <v>Electronics</v>
      </c>
      <c r="T2956" t="str">
        <f>VLOOKUP(CleanedData[[#This Row],[Province]],'02_Lookup_Tables'!$D$2:$E$10,2, FALSE)</f>
        <v>Central Region</v>
      </c>
      <c r="U2956" t="str" cm="1">
        <f t="array" ref="U2956">_xlfn.IFS(CleanedData[[#This Row],[Purchase Amount]]&lt;500,"Low",
CleanedData[[#This Row],[Purchase Amount]]&lt;5000,"Medium",
TRUE,"High")</f>
        <v>High</v>
      </c>
      <c r="V2956" t="str">
        <f>TEXT(CleanedData[[#This Row],[Date]],"mmmm")</f>
        <v>November</v>
      </c>
      <c r="W2956" t="str">
        <f>"Q"&amp;ROUNDUP(MONTH(CleanedData[[#This Row],[Date]])/3,0)</f>
        <v>Q4</v>
      </c>
      <c r="X2956" t="str">
        <f>IF(CleanedData[[#This Row],[Purchase Amount]]&gt;=5000,"Yes","No")</f>
        <v>Yes</v>
      </c>
      <c r="Y2956">
        <f>IF(CleanedData[[#This Row],[Recommend]]="Yes",1,0)</f>
        <v>1</v>
      </c>
      <c r="Z2956" s="6">
        <f>CleanedData[[#This Row],[Purchase Amount]]*0.15</f>
        <v>2209.3560000000002</v>
      </c>
      <c r="AA2956" s="6">
        <f>CleanedData[[#This Row],[Purchase Amount]]*1.15</f>
        <v>16938.396000000001</v>
      </c>
    </row>
    <row r="2957" spans="1:27" x14ac:dyDescent="0.3">
      <c r="A2957">
        <v>3549</v>
      </c>
      <c r="B2957" t="s">
        <v>3182</v>
      </c>
      <c r="C2957" s="1">
        <v>45488</v>
      </c>
      <c r="D2957">
        <v>32</v>
      </c>
      <c r="E2957" t="s">
        <v>52</v>
      </c>
      <c r="F2957" t="s">
        <v>40</v>
      </c>
      <c r="G2957" t="s">
        <v>41</v>
      </c>
      <c r="H2957">
        <v>3</v>
      </c>
      <c r="I2957" t="s">
        <v>42</v>
      </c>
      <c r="J2957" t="s">
        <v>74</v>
      </c>
      <c r="K2957" t="s">
        <v>64</v>
      </c>
      <c r="L2957" t="s">
        <v>42</v>
      </c>
      <c r="M2957" t="s">
        <v>175</v>
      </c>
      <c r="N2957" t="s">
        <v>48</v>
      </c>
      <c r="O2957" t="s">
        <v>89</v>
      </c>
      <c r="P2957" t="s">
        <v>49</v>
      </c>
      <c r="Q2957" t="s">
        <v>58</v>
      </c>
      <c r="R2957" s="6">
        <f>_xlfn.XLOOKUP(CleanedData[[#This Row],[Product]],'02_Lookup_Tables'!$A$2:$A$126,'02_Lookup_Tables'!$B$2:$B$126)</f>
        <v>2479.5700000000002</v>
      </c>
      <c r="S2957" t="str">
        <f>VLOOKUP(CleanedData[[#This Row],[Product]],'02_Lookup_Tables'!$H$2:$I$126,2,FALSE)</f>
        <v>Accessories</v>
      </c>
      <c r="T2957" t="str">
        <f>VLOOKUP(CleanedData[[#This Row],[Province]],'02_Lookup_Tables'!$D$2:$E$10,2, FALSE)</f>
        <v>Northern Region</v>
      </c>
      <c r="U2957" t="str" cm="1">
        <f t="array" ref="U2957">_xlfn.IFS(CleanedData[[#This Row],[Purchase Amount]]&lt;500,"Low",
CleanedData[[#This Row],[Purchase Amount]]&lt;5000,"Medium",
TRUE,"High")</f>
        <v>Medium</v>
      </c>
      <c r="V2957" t="str">
        <f>TEXT(CleanedData[[#This Row],[Date]],"mmmm")</f>
        <v>July</v>
      </c>
      <c r="W2957" t="str">
        <f>"Q"&amp;ROUNDUP(MONTH(CleanedData[[#This Row],[Date]])/3,0)</f>
        <v>Q3</v>
      </c>
      <c r="X2957" t="str">
        <f>IF(CleanedData[[#This Row],[Purchase Amount]]&gt;=5000,"Yes","No")</f>
        <v>No</v>
      </c>
      <c r="Y2957">
        <f>IF(CleanedData[[#This Row],[Recommend]]="Yes",1,0)</f>
        <v>0</v>
      </c>
      <c r="Z2957" s="6">
        <f>CleanedData[[#This Row],[Purchase Amount]]*0.15</f>
        <v>371.93549999999999</v>
      </c>
      <c r="AA2957" s="6">
        <f>CleanedData[[#This Row],[Purchase Amount]]*1.15</f>
        <v>2851.5054999999998</v>
      </c>
    </row>
    <row r="2958" spans="1:27" x14ac:dyDescent="0.3">
      <c r="A2958">
        <v>3550</v>
      </c>
      <c r="B2958" t="s">
        <v>3183</v>
      </c>
      <c r="C2958" s="1">
        <v>45328</v>
      </c>
      <c r="D2958">
        <v>25</v>
      </c>
      <c r="E2958" t="s">
        <v>52</v>
      </c>
      <c r="F2958" t="s">
        <v>125</v>
      </c>
      <c r="G2958" t="s">
        <v>160</v>
      </c>
      <c r="H2958">
        <v>1</v>
      </c>
      <c r="I2958" t="s">
        <v>42</v>
      </c>
      <c r="J2958" t="s">
        <v>63</v>
      </c>
      <c r="K2958" t="s">
        <v>64</v>
      </c>
      <c r="L2958" t="s">
        <v>45</v>
      </c>
      <c r="M2958" t="s">
        <v>88</v>
      </c>
      <c r="N2958" t="s">
        <v>80</v>
      </c>
      <c r="O2958" t="s">
        <v>89</v>
      </c>
      <c r="P2958" t="s">
        <v>49</v>
      </c>
      <c r="Q2958" t="s">
        <v>58</v>
      </c>
      <c r="R2958" s="6">
        <f>_xlfn.XLOOKUP(CleanedData[[#This Row],[Product]],'02_Lookup_Tables'!$A$2:$A$126,'02_Lookup_Tables'!$B$2:$B$126)</f>
        <v>294.33</v>
      </c>
      <c r="S2958" t="str">
        <f>VLOOKUP(CleanedData[[#This Row],[Product]],'02_Lookup_Tables'!$H$2:$I$126,2,FALSE)</f>
        <v>Toys &amp; Games</v>
      </c>
      <c r="T2958" t="str">
        <f>VLOOKUP(CleanedData[[#This Row],[Province]],'02_Lookup_Tables'!$D$2:$E$10,2, FALSE)</f>
        <v>Western Region</v>
      </c>
      <c r="U2958" t="str" cm="1">
        <f t="array" ref="U2958">_xlfn.IFS(CleanedData[[#This Row],[Purchase Amount]]&lt;500,"Low",
CleanedData[[#This Row],[Purchase Amount]]&lt;5000,"Medium",
TRUE,"High")</f>
        <v>Low</v>
      </c>
      <c r="V2958" t="str">
        <f>TEXT(CleanedData[[#This Row],[Date]],"mmmm")</f>
        <v>February</v>
      </c>
      <c r="W2958" t="str">
        <f>"Q"&amp;ROUNDUP(MONTH(CleanedData[[#This Row],[Date]])/3,0)</f>
        <v>Q1</v>
      </c>
      <c r="X2958" t="str">
        <f>IF(CleanedData[[#This Row],[Purchase Amount]]&gt;=5000,"Yes","No")</f>
        <v>No</v>
      </c>
      <c r="Y2958">
        <f>IF(CleanedData[[#This Row],[Recommend]]="Yes",1,0)</f>
        <v>0</v>
      </c>
      <c r="Z2958" s="6">
        <f>CleanedData[[#This Row],[Purchase Amount]]*0.15</f>
        <v>44.149499999999996</v>
      </c>
      <c r="AA2958" s="6">
        <f>CleanedData[[#This Row],[Purchase Amount]]*1.15</f>
        <v>338.47949999999997</v>
      </c>
    </row>
    <row r="2959" spans="1:27" x14ac:dyDescent="0.3">
      <c r="A2959">
        <v>3551</v>
      </c>
      <c r="B2959" t="s">
        <v>3184</v>
      </c>
      <c r="C2959" s="1">
        <v>45564</v>
      </c>
      <c r="D2959">
        <v>65</v>
      </c>
      <c r="E2959" t="s">
        <v>60</v>
      </c>
      <c r="F2959" t="s">
        <v>61</v>
      </c>
      <c r="G2959" t="s">
        <v>243</v>
      </c>
      <c r="H2959">
        <v>1</v>
      </c>
      <c r="I2959" t="s">
        <v>45</v>
      </c>
      <c r="J2959" t="s">
        <v>43</v>
      </c>
      <c r="K2959" t="s">
        <v>64</v>
      </c>
      <c r="L2959" t="s">
        <v>42</v>
      </c>
      <c r="M2959" t="s">
        <v>75</v>
      </c>
      <c r="N2959" t="s">
        <v>80</v>
      </c>
      <c r="O2959" t="s">
        <v>89</v>
      </c>
      <c r="P2959" t="s">
        <v>49</v>
      </c>
      <c r="Q2959" t="s">
        <v>97</v>
      </c>
      <c r="R2959" s="6">
        <f>_xlfn.XLOOKUP(CleanedData[[#This Row],[Product]],'02_Lookup_Tables'!$A$2:$A$126,'02_Lookup_Tables'!$B$2:$B$126)</f>
        <v>551.66</v>
      </c>
      <c r="S2959" t="str">
        <f>VLOOKUP(CleanedData[[#This Row],[Product]],'02_Lookup_Tables'!$H$2:$I$126,2,FALSE)</f>
        <v>Accessories</v>
      </c>
      <c r="T2959" t="str">
        <f>VLOOKUP(CleanedData[[#This Row],[Province]],'02_Lookup_Tables'!$D$2:$E$10,2, FALSE)</f>
        <v>Southern Region</v>
      </c>
      <c r="U2959" t="str" cm="1">
        <f t="array" ref="U2959">_xlfn.IFS(CleanedData[[#This Row],[Purchase Amount]]&lt;500,"Low",
CleanedData[[#This Row],[Purchase Amount]]&lt;5000,"Medium",
TRUE,"High")</f>
        <v>Medium</v>
      </c>
      <c r="V2959" t="str">
        <f>TEXT(CleanedData[[#This Row],[Date]],"mmmm")</f>
        <v>September</v>
      </c>
      <c r="W2959" t="str">
        <f>"Q"&amp;ROUNDUP(MONTH(CleanedData[[#This Row],[Date]])/3,0)</f>
        <v>Q3</v>
      </c>
      <c r="X2959" t="str">
        <f>IF(CleanedData[[#This Row],[Purchase Amount]]&gt;=5000,"Yes","No")</f>
        <v>No</v>
      </c>
      <c r="Y2959">
        <f>IF(CleanedData[[#This Row],[Recommend]]="Yes",1,0)</f>
        <v>1</v>
      </c>
      <c r="Z2959" s="6">
        <f>CleanedData[[#This Row],[Purchase Amount]]*0.15</f>
        <v>82.748999999999995</v>
      </c>
      <c r="AA2959" s="6">
        <f>CleanedData[[#This Row],[Purchase Amount]]*1.15</f>
        <v>634.40899999999988</v>
      </c>
    </row>
    <row r="2960" spans="1:27" x14ac:dyDescent="0.3">
      <c r="A2960">
        <v>3552</v>
      </c>
      <c r="B2960" t="s">
        <v>3185</v>
      </c>
      <c r="C2960" s="1">
        <v>45493</v>
      </c>
      <c r="D2960">
        <v>75</v>
      </c>
      <c r="E2960" t="s">
        <v>39</v>
      </c>
      <c r="F2960" t="s">
        <v>72</v>
      </c>
      <c r="G2960" t="s">
        <v>378</v>
      </c>
      <c r="H2960">
        <v>3</v>
      </c>
      <c r="I2960" t="s">
        <v>45</v>
      </c>
      <c r="J2960" t="s">
        <v>69</v>
      </c>
      <c r="K2960" t="s">
        <v>55</v>
      </c>
      <c r="L2960" t="s">
        <v>45</v>
      </c>
      <c r="M2960" t="s">
        <v>88</v>
      </c>
      <c r="N2960" t="s">
        <v>48</v>
      </c>
      <c r="O2960" t="s">
        <v>89</v>
      </c>
      <c r="P2960" t="s">
        <v>49</v>
      </c>
      <c r="Q2960" t="s">
        <v>97</v>
      </c>
      <c r="R2960" s="6">
        <f>_xlfn.XLOOKUP(CleanedData[[#This Row],[Product]],'02_Lookup_Tables'!$A$2:$A$126,'02_Lookup_Tables'!$B$2:$B$126)</f>
        <v>40.11</v>
      </c>
      <c r="S2960" t="str">
        <f>VLOOKUP(CleanedData[[#This Row],[Product]],'02_Lookup_Tables'!$H$2:$I$126,2,FALSE)</f>
        <v>Food</v>
      </c>
      <c r="T2960" t="str">
        <f>VLOOKUP(CleanedData[[#This Row],[Province]],'02_Lookup_Tables'!$D$2:$E$10,2, FALSE)</f>
        <v>Central Region</v>
      </c>
      <c r="U2960" t="str" cm="1">
        <f t="array" ref="U2960">_xlfn.IFS(CleanedData[[#This Row],[Purchase Amount]]&lt;500,"Low",
CleanedData[[#This Row],[Purchase Amount]]&lt;5000,"Medium",
TRUE,"High")</f>
        <v>Low</v>
      </c>
      <c r="V2960" t="str">
        <f>TEXT(CleanedData[[#This Row],[Date]],"mmmm")</f>
        <v>July</v>
      </c>
      <c r="W2960" t="str">
        <f>"Q"&amp;ROUNDUP(MONTH(CleanedData[[#This Row],[Date]])/3,0)</f>
        <v>Q3</v>
      </c>
      <c r="X2960" t="str">
        <f>IF(CleanedData[[#This Row],[Purchase Amount]]&gt;=5000,"Yes","No")</f>
        <v>No</v>
      </c>
      <c r="Y2960">
        <f>IF(CleanedData[[#This Row],[Recommend]]="Yes",1,0)</f>
        <v>1</v>
      </c>
      <c r="Z2960" s="6">
        <f>CleanedData[[#This Row],[Purchase Amount]]*0.15</f>
        <v>6.0164999999999997</v>
      </c>
      <c r="AA2960" s="6">
        <f>CleanedData[[#This Row],[Purchase Amount]]*1.15</f>
        <v>46.126499999999993</v>
      </c>
    </row>
    <row r="2961" spans="1:27" x14ac:dyDescent="0.3">
      <c r="A2961">
        <v>3553</v>
      </c>
      <c r="B2961" t="s">
        <v>3186</v>
      </c>
      <c r="C2961" s="1">
        <v>45375</v>
      </c>
      <c r="D2961">
        <v>64</v>
      </c>
      <c r="E2961" t="s">
        <v>60</v>
      </c>
      <c r="F2961" t="s">
        <v>83</v>
      </c>
      <c r="G2961" t="s">
        <v>280</v>
      </c>
      <c r="H2961">
        <v>2</v>
      </c>
      <c r="I2961" t="s">
        <v>42</v>
      </c>
      <c r="J2961" t="s">
        <v>63</v>
      </c>
      <c r="K2961" t="s">
        <v>55</v>
      </c>
      <c r="L2961" t="s">
        <v>45</v>
      </c>
      <c r="M2961" t="s">
        <v>106</v>
      </c>
      <c r="N2961" t="s">
        <v>47</v>
      </c>
      <c r="O2961" t="s">
        <v>148</v>
      </c>
      <c r="P2961" t="s">
        <v>70</v>
      </c>
      <c r="Q2961" t="s">
        <v>50</v>
      </c>
      <c r="R2961" s="6">
        <f>_xlfn.XLOOKUP(CleanedData[[#This Row],[Product]],'02_Lookup_Tables'!$A$2:$A$126,'02_Lookup_Tables'!$B$2:$B$126)</f>
        <v>759.97</v>
      </c>
      <c r="S2961" t="str">
        <f>VLOOKUP(CleanedData[[#This Row],[Product]],'02_Lookup_Tables'!$H$2:$I$126,2,FALSE)</f>
        <v>Apparel</v>
      </c>
      <c r="T2961" t="str">
        <f>VLOOKUP(CleanedData[[#This Row],[Province]],'02_Lookup_Tables'!$D$2:$E$10,2, FALSE)</f>
        <v>Western Region</v>
      </c>
      <c r="U2961" t="str" cm="1">
        <f t="array" ref="U2961">_xlfn.IFS(CleanedData[[#This Row],[Purchase Amount]]&lt;500,"Low",
CleanedData[[#This Row],[Purchase Amount]]&lt;5000,"Medium",
TRUE,"High")</f>
        <v>Medium</v>
      </c>
      <c r="V2961" t="str">
        <f>TEXT(CleanedData[[#This Row],[Date]],"mmmm")</f>
        <v>March</v>
      </c>
      <c r="W2961" t="str">
        <f>"Q"&amp;ROUNDUP(MONTH(CleanedData[[#This Row],[Date]])/3,0)</f>
        <v>Q1</v>
      </c>
      <c r="X2961" t="str">
        <f>IF(CleanedData[[#This Row],[Purchase Amount]]&gt;=5000,"Yes","No")</f>
        <v>No</v>
      </c>
      <c r="Y2961">
        <f>IF(CleanedData[[#This Row],[Recommend]]="Yes",1,0)</f>
        <v>0</v>
      </c>
      <c r="Z2961" s="6">
        <f>CleanedData[[#This Row],[Purchase Amount]]*0.15</f>
        <v>113.99550000000001</v>
      </c>
      <c r="AA2961" s="6">
        <f>CleanedData[[#This Row],[Purchase Amount]]*1.15</f>
        <v>873.96550000000002</v>
      </c>
    </row>
    <row r="2962" spans="1:27" x14ac:dyDescent="0.3">
      <c r="A2962">
        <v>3554</v>
      </c>
      <c r="B2962" t="s">
        <v>3187</v>
      </c>
      <c r="C2962" s="1">
        <v>45965</v>
      </c>
      <c r="D2962">
        <v>29</v>
      </c>
      <c r="E2962" t="s">
        <v>39</v>
      </c>
      <c r="F2962" t="s">
        <v>83</v>
      </c>
      <c r="G2962" t="s">
        <v>317</v>
      </c>
      <c r="H2962">
        <v>2</v>
      </c>
      <c r="I2962" t="s">
        <v>42</v>
      </c>
      <c r="J2962" t="s">
        <v>43</v>
      </c>
      <c r="K2962" t="s">
        <v>55</v>
      </c>
      <c r="L2962" t="s">
        <v>42</v>
      </c>
      <c r="M2962" t="s">
        <v>236</v>
      </c>
      <c r="N2962" t="s">
        <v>47</v>
      </c>
      <c r="O2962" t="s">
        <v>89</v>
      </c>
      <c r="P2962" t="s">
        <v>49</v>
      </c>
      <c r="Q2962" t="s">
        <v>58</v>
      </c>
      <c r="R2962" s="6">
        <f>_xlfn.XLOOKUP(CleanedData[[#This Row],[Product]],'02_Lookup_Tables'!$A$2:$A$126,'02_Lookup_Tables'!$B$2:$B$126)</f>
        <v>10347.709999999999</v>
      </c>
      <c r="S2962" t="str">
        <f>VLOOKUP(CleanedData[[#This Row],[Product]],'02_Lookup_Tables'!$H$2:$I$126,2,FALSE)</f>
        <v>Home Devices</v>
      </c>
      <c r="T2962" t="str">
        <f>VLOOKUP(CleanedData[[#This Row],[Province]],'02_Lookup_Tables'!$D$2:$E$10,2, FALSE)</f>
        <v>Western Region</v>
      </c>
      <c r="U2962" t="str" cm="1">
        <f t="array" ref="U2962">_xlfn.IFS(CleanedData[[#This Row],[Purchase Amount]]&lt;500,"Low",
CleanedData[[#This Row],[Purchase Amount]]&lt;5000,"Medium",
TRUE,"High")</f>
        <v>High</v>
      </c>
      <c r="V2962" t="str">
        <f>TEXT(CleanedData[[#This Row],[Date]],"mmmm")</f>
        <v>November</v>
      </c>
      <c r="W2962" t="str">
        <f>"Q"&amp;ROUNDUP(MONTH(CleanedData[[#This Row],[Date]])/3,0)</f>
        <v>Q4</v>
      </c>
      <c r="X2962" t="str">
        <f>IF(CleanedData[[#This Row],[Purchase Amount]]&gt;=5000,"Yes","No")</f>
        <v>Yes</v>
      </c>
      <c r="Y2962">
        <f>IF(CleanedData[[#This Row],[Recommend]]="Yes",1,0)</f>
        <v>0</v>
      </c>
      <c r="Z2962" s="6">
        <f>CleanedData[[#This Row],[Purchase Amount]]*0.15</f>
        <v>1552.1564999999998</v>
      </c>
      <c r="AA2962" s="6">
        <f>CleanedData[[#This Row],[Purchase Amount]]*1.15</f>
        <v>11899.866499999998</v>
      </c>
    </row>
    <row r="2963" spans="1:27" x14ac:dyDescent="0.3">
      <c r="A2963">
        <v>3555</v>
      </c>
      <c r="B2963" t="s">
        <v>3188</v>
      </c>
      <c r="C2963" s="1">
        <v>45433</v>
      </c>
      <c r="D2963">
        <v>35</v>
      </c>
      <c r="E2963" t="s">
        <v>39</v>
      </c>
      <c r="F2963" t="s">
        <v>61</v>
      </c>
      <c r="G2963" t="s">
        <v>144</v>
      </c>
      <c r="H2963">
        <v>2</v>
      </c>
      <c r="I2963" t="s">
        <v>45</v>
      </c>
      <c r="J2963" t="s">
        <v>74</v>
      </c>
      <c r="K2963" t="s">
        <v>55</v>
      </c>
      <c r="L2963" t="s">
        <v>45</v>
      </c>
      <c r="M2963" t="s">
        <v>140</v>
      </c>
      <c r="N2963" t="s">
        <v>47</v>
      </c>
      <c r="O2963" t="s">
        <v>148</v>
      </c>
      <c r="P2963" t="s">
        <v>70</v>
      </c>
      <c r="Q2963" t="s">
        <v>81</v>
      </c>
      <c r="R2963" s="6">
        <f>_xlfn.XLOOKUP(CleanedData[[#This Row],[Product]],'02_Lookup_Tables'!$A$2:$A$126,'02_Lookup_Tables'!$B$2:$B$126)</f>
        <v>4455.18</v>
      </c>
      <c r="S2963" t="str">
        <f>VLOOKUP(CleanedData[[#This Row],[Product]],'02_Lookup_Tables'!$H$2:$I$126,2,FALSE)</f>
        <v>Sports &amp; Outdoors</v>
      </c>
      <c r="T2963" t="str">
        <f>VLOOKUP(CleanedData[[#This Row],[Province]],'02_Lookup_Tables'!$D$2:$E$10,2, FALSE)</f>
        <v>Southern Region</v>
      </c>
      <c r="U2963" t="str" cm="1">
        <f t="array" ref="U2963">_xlfn.IFS(CleanedData[[#This Row],[Purchase Amount]]&lt;500,"Low",
CleanedData[[#This Row],[Purchase Amount]]&lt;5000,"Medium",
TRUE,"High")</f>
        <v>Medium</v>
      </c>
      <c r="V2963" t="str">
        <f>TEXT(CleanedData[[#This Row],[Date]],"mmmm")</f>
        <v>May</v>
      </c>
      <c r="W2963" t="str">
        <f>"Q"&amp;ROUNDUP(MONTH(CleanedData[[#This Row],[Date]])/3,0)</f>
        <v>Q2</v>
      </c>
      <c r="X2963" t="str">
        <f>IF(CleanedData[[#This Row],[Purchase Amount]]&gt;=5000,"Yes","No")</f>
        <v>No</v>
      </c>
      <c r="Y2963">
        <f>IF(CleanedData[[#This Row],[Recommend]]="Yes",1,0)</f>
        <v>1</v>
      </c>
      <c r="Z2963" s="6">
        <f>CleanedData[[#This Row],[Purchase Amount]]*0.15</f>
        <v>668.27700000000004</v>
      </c>
      <c r="AA2963" s="6">
        <f>CleanedData[[#This Row],[Purchase Amount]]*1.15</f>
        <v>5123.4570000000003</v>
      </c>
    </row>
    <row r="2964" spans="1:27" x14ac:dyDescent="0.3">
      <c r="A2964">
        <v>3558</v>
      </c>
      <c r="B2964" t="s">
        <v>3189</v>
      </c>
      <c r="C2964" s="1">
        <v>45304</v>
      </c>
      <c r="D2964">
        <v>56</v>
      </c>
      <c r="E2964" t="s">
        <v>39</v>
      </c>
      <c r="F2964" t="s">
        <v>83</v>
      </c>
      <c r="G2964" t="s">
        <v>303</v>
      </c>
      <c r="H2964">
        <v>2</v>
      </c>
      <c r="I2964" t="s">
        <v>45</v>
      </c>
      <c r="J2964" t="s">
        <v>63</v>
      </c>
      <c r="K2964" t="s">
        <v>44</v>
      </c>
      <c r="L2964" t="s">
        <v>42</v>
      </c>
      <c r="M2964" t="s">
        <v>208</v>
      </c>
      <c r="N2964" t="s">
        <v>47</v>
      </c>
      <c r="O2964" t="s">
        <v>89</v>
      </c>
      <c r="P2964" t="s">
        <v>49</v>
      </c>
      <c r="Q2964" t="s">
        <v>50</v>
      </c>
      <c r="R2964" s="6">
        <f>_xlfn.XLOOKUP(CleanedData[[#This Row],[Product]],'02_Lookup_Tables'!$A$2:$A$126,'02_Lookup_Tables'!$B$2:$B$126)</f>
        <v>4841.7700000000004</v>
      </c>
      <c r="S2964" t="str">
        <f>VLOOKUP(CleanedData[[#This Row],[Product]],'02_Lookup_Tables'!$H$2:$I$126,2,FALSE)</f>
        <v>Home &amp; Living</v>
      </c>
      <c r="T2964" t="str">
        <f>VLOOKUP(CleanedData[[#This Row],[Province]],'02_Lookup_Tables'!$D$2:$E$10,2, FALSE)</f>
        <v>Western Region</v>
      </c>
      <c r="U2964" t="str" cm="1">
        <f t="array" ref="U2964">_xlfn.IFS(CleanedData[[#This Row],[Purchase Amount]]&lt;500,"Low",
CleanedData[[#This Row],[Purchase Amount]]&lt;5000,"Medium",
TRUE,"High")</f>
        <v>Medium</v>
      </c>
      <c r="V2964" t="str">
        <f>TEXT(CleanedData[[#This Row],[Date]],"mmmm")</f>
        <v>January</v>
      </c>
      <c r="W2964" t="str">
        <f>"Q"&amp;ROUNDUP(MONTH(CleanedData[[#This Row],[Date]])/3,0)</f>
        <v>Q1</v>
      </c>
      <c r="X2964" t="str">
        <f>IF(CleanedData[[#This Row],[Purchase Amount]]&gt;=5000,"Yes","No")</f>
        <v>No</v>
      </c>
      <c r="Y2964">
        <f>IF(CleanedData[[#This Row],[Recommend]]="Yes",1,0)</f>
        <v>1</v>
      </c>
      <c r="Z2964" s="6">
        <f>CleanedData[[#This Row],[Purchase Amount]]*0.15</f>
        <v>726.26550000000009</v>
      </c>
      <c r="AA2964" s="6">
        <f>CleanedData[[#This Row],[Purchase Amount]]*1.15</f>
        <v>5568.0355</v>
      </c>
    </row>
    <row r="2965" spans="1:27" x14ac:dyDescent="0.3">
      <c r="A2965">
        <v>3559</v>
      </c>
      <c r="B2965" t="s">
        <v>3190</v>
      </c>
      <c r="C2965" s="1">
        <v>45769</v>
      </c>
      <c r="D2965">
        <v>75</v>
      </c>
      <c r="E2965" t="s">
        <v>39</v>
      </c>
      <c r="F2965" t="s">
        <v>83</v>
      </c>
      <c r="G2965" t="s">
        <v>162</v>
      </c>
      <c r="H2965">
        <v>1</v>
      </c>
      <c r="I2965" t="s">
        <v>42</v>
      </c>
      <c r="J2965" t="s">
        <v>69</v>
      </c>
      <c r="K2965" t="s">
        <v>64</v>
      </c>
      <c r="L2965" t="s">
        <v>42</v>
      </c>
      <c r="M2965" t="s">
        <v>88</v>
      </c>
      <c r="N2965" t="s">
        <v>80</v>
      </c>
      <c r="O2965" t="s">
        <v>89</v>
      </c>
      <c r="P2965" t="s">
        <v>49</v>
      </c>
      <c r="Q2965" t="s">
        <v>97</v>
      </c>
      <c r="R2965" s="6">
        <f>_xlfn.XLOOKUP(CleanedData[[#This Row],[Product]],'02_Lookup_Tables'!$A$2:$A$126,'02_Lookup_Tables'!$B$2:$B$126)</f>
        <v>3086.4</v>
      </c>
      <c r="S2965" t="str">
        <f>VLOOKUP(CleanedData[[#This Row],[Product]],'02_Lookup_Tables'!$H$2:$I$126,2,FALSE)</f>
        <v>Home &amp; Living</v>
      </c>
      <c r="T2965" t="str">
        <f>VLOOKUP(CleanedData[[#This Row],[Province]],'02_Lookup_Tables'!$D$2:$E$10,2, FALSE)</f>
        <v>Western Region</v>
      </c>
      <c r="U2965" t="str" cm="1">
        <f t="array" ref="U2965">_xlfn.IFS(CleanedData[[#This Row],[Purchase Amount]]&lt;500,"Low",
CleanedData[[#This Row],[Purchase Amount]]&lt;5000,"Medium",
TRUE,"High")</f>
        <v>Medium</v>
      </c>
      <c r="V2965" t="str">
        <f>TEXT(CleanedData[[#This Row],[Date]],"mmmm")</f>
        <v>April</v>
      </c>
      <c r="W2965" t="str">
        <f>"Q"&amp;ROUNDUP(MONTH(CleanedData[[#This Row],[Date]])/3,0)</f>
        <v>Q2</v>
      </c>
      <c r="X2965" t="str">
        <f>IF(CleanedData[[#This Row],[Purchase Amount]]&gt;=5000,"Yes","No")</f>
        <v>No</v>
      </c>
      <c r="Y2965">
        <f>IF(CleanedData[[#This Row],[Recommend]]="Yes",1,0)</f>
        <v>0</v>
      </c>
      <c r="Z2965" s="6">
        <f>CleanedData[[#This Row],[Purchase Amount]]*0.15</f>
        <v>462.96</v>
      </c>
      <c r="AA2965" s="6">
        <f>CleanedData[[#This Row],[Purchase Amount]]*1.15</f>
        <v>3549.3599999999997</v>
      </c>
    </row>
    <row r="2966" spans="1:27" x14ac:dyDescent="0.3">
      <c r="A2966">
        <v>3561</v>
      </c>
      <c r="B2966" t="s">
        <v>3191</v>
      </c>
      <c r="C2966" s="1">
        <v>45302</v>
      </c>
      <c r="D2966">
        <v>30</v>
      </c>
      <c r="E2966" t="s">
        <v>60</v>
      </c>
      <c r="F2966" t="s">
        <v>68</v>
      </c>
      <c r="G2966" t="s">
        <v>411</v>
      </c>
      <c r="H2966">
        <v>1</v>
      </c>
      <c r="I2966" t="s">
        <v>45</v>
      </c>
      <c r="J2966" t="s">
        <v>74</v>
      </c>
      <c r="K2966" t="s">
        <v>55</v>
      </c>
      <c r="L2966" t="s">
        <v>45</v>
      </c>
      <c r="M2966" t="s">
        <v>136</v>
      </c>
      <c r="N2966" t="s">
        <v>80</v>
      </c>
      <c r="O2966" t="s">
        <v>89</v>
      </c>
      <c r="P2966" t="s">
        <v>49</v>
      </c>
      <c r="Q2966" t="s">
        <v>58</v>
      </c>
      <c r="R2966" s="6">
        <f>_xlfn.XLOOKUP(CleanedData[[#This Row],[Product]],'02_Lookup_Tables'!$A$2:$A$126,'02_Lookup_Tables'!$B$2:$B$126)</f>
        <v>103.4</v>
      </c>
      <c r="S2966" t="str">
        <f>VLOOKUP(CleanedData[[#This Row],[Product]],'02_Lookup_Tables'!$H$2:$I$126,2,FALSE)</f>
        <v>Food</v>
      </c>
      <c r="T2966" t="str">
        <f>VLOOKUP(CleanedData[[#This Row],[Province]],'02_Lookup_Tables'!$D$2:$E$10,2, FALSE)</f>
        <v>Northern Region</v>
      </c>
      <c r="U2966" t="str" cm="1">
        <f t="array" ref="U2966">_xlfn.IFS(CleanedData[[#This Row],[Purchase Amount]]&lt;500,"Low",
CleanedData[[#This Row],[Purchase Amount]]&lt;5000,"Medium",
TRUE,"High")</f>
        <v>Low</v>
      </c>
      <c r="V2966" t="str">
        <f>TEXT(CleanedData[[#This Row],[Date]],"mmmm")</f>
        <v>January</v>
      </c>
      <c r="W2966" t="str">
        <f>"Q"&amp;ROUNDUP(MONTH(CleanedData[[#This Row],[Date]])/3,0)</f>
        <v>Q1</v>
      </c>
      <c r="X2966" t="str">
        <f>IF(CleanedData[[#This Row],[Purchase Amount]]&gt;=5000,"Yes","No")</f>
        <v>No</v>
      </c>
      <c r="Y2966">
        <f>IF(CleanedData[[#This Row],[Recommend]]="Yes",1,0)</f>
        <v>1</v>
      </c>
      <c r="Z2966" s="6">
        <f>CleanedData[[#This Row],[Purchase Amount]]*0.15</f>
        <v>15.51</v>
      </c>
      <c r="AA2966" s="6">
        <f>CleanedData[[#This Row],[Purchase Amount]]*1.15</f>
        <v>118.91</v>
      </c>
    </row>
    <row r="2967" spans="1:27" x14ac:dyDescent="0.3">
      <c r="A2967">
        <v>3562</v>
      </c>
      <c r="B2967" t="s">
        <v>3192</v>
      </c>
      <c r="C2967" s="1">
        <v>45898</v>
      </c>
      <c r="D2967">
        <v>22</v>
      </c>
      <c r="E2967" t="s">
        <v>52</v>
      </c>
      <c r="F2967" t="s">
        <v>40</v>
      </c>
      <c r="G2967" t="s">
        <v>164</v>
      </c>
      <c r="H2967">
        <v>3</v>
      </c>
      <c r="I2967" t="s">
        <v>42</v>
      </c>
      <c r="J2967" t="s">
        <v>54</v>
      </c>
      <c r="K2967" t="s">
        <v>55</v>
      </c>
      <c r="L2967" t="s">
        <v>42</v>
      </c>
      <c r="M2967" t="s">
        <v>75</v>
      </c>
      <c r="N2967" t="s">
        <v>48</v>
      </c>
      <c r="O2967" t="s">
        <v>89</v>
      </c>
      <c r="P2967" t="s">
        <v>49</v>
      </c>
      <c r="Q2967" t="s">
        <v>66</v>
      </c>
      <c r="R2967" s="6">
        <f>_xlfn.XLOOKUP(CleanedData[[#This Row],[Product]],'02_Lookup_Tables'!$A$2:$A$126,'02_Lookup_Tables'!$B$2:$B$126)</f>
        <v>440.87</v>
      </c>
      <c r="S2967" t="str">
        <f>VLOOKUP(CleanedData[[#This Row],[Product]],'02_Lookup_Tables'!$H$2:$I$126,2,FALSE)</f>
        <v>Home &amp; Living</v>
      </c>
      <c r="T2967" t="str">
        <f>VLOOKUP(CleanedData[[#This Row],[Province]],'02_Lookup_Tables'!$D$2:$E$10,2, FALSE)</f>
        <v>Northern Region</v>
      </c>
      <c r="U2967" t="str" cm="1">
        <f t="array" ref="U2967">_xlfn.IFS(CleanedData[[#This Row],[Purchase Amount]]&lt;500,"Low",
CleanedData[[#This Row],[Purchase Amount]]&lt;5000,"Medium",
TRUE,"High")</f>
        <v>Low</v>
      </c>
      <c r="V2967" t="str">
        <f>TEXT(CleanedData[[#This Row],[Date]],"mmmm")</f>
        <v>August</v>
      </c>
      <c r="W2967" t="str">
        <f>"Q"&amp;ROUNDUP(MONTH(CleanedData[[#This Row],[Date]])/3,0)</f>
        <v>Q3</v>
      </c>
      <c r="X2967" t="str">
        <f>IF(CleanedData[[#This Row],[Purchase Amount]]&gt;=5000,"Yes","No")</f>
        <v>No</v>
      </c>
      <c r="Y2967">
        <f>IF(CleanedData[[#This Row],[Recommend]]="Yes",1,0)</f>
        <v>0</v>
      </c>
      <c r="Z2967" s="6">
        <f>CleanedData[[#This Row],[Purchase Amount]]*0.15</f>
        <v>66.130499999999998</v>
      </c>
      <c r="AA2967" s="6">
        <f>CleanedData[[#This Row],[Purchase Amount]]*1.15</f>
        <v>507.00049999999999</v>
      </c>
    </row>
    <row r="2968" spans="1:27" x14ac:dyDescent="0.3">
      <c r="A2968">
        <v>3563</v>
      </c>
      <c r="B2968" t="s">
        <v>3193</v>
      </c>
      <c r="C2968" s="1">
        <v>45747</v>
      </c>
      <c r="D2968">
        <v>80</v>
      </c>
      <c r="E2968" t="s">
        <v>60</v>
      </c>
      <c r="F2968" t="s">
        <v>130</v>
      </c>
      <c r="G2968" t="s">
        <v>286</v>
      </c>
      <c r="H2968">
        <v>2</v>
      </c>
      <c r="I2968" t="s">
        <v>42</v>
      </c>
      <c r="J2968" t="s">
        <v>63</v>
      </c>
      <c r="K2968" t="s">
        <v>55</v>
      </c>
      <c r="L2968" t="s">
        <v>42</v>
      </c>
      <c r="M2968" t="s">
        <v>88</v>
      </c>
      <c r="N2968" t="s">
        <v>47</v>
      </c>
      <c r="O2968" t="s">
        <v>89</v>
      </c>
      <c r="P2968" t="s">
        <v>49</v>
      </c>
      <c r="Q2968" t="s">
        <v>97</v>
      </c>
      <c r="R2968" s="6">
        <f>_xlfn.XLOOKUP(CleanedData[[#This Row],[Product]],'02_Lookup_Tables'!$A$2:$A$126,'02_Lookup_Tables'!$B$2:$B$126)</f>
        <v>1907.49</v>
      </c>
      <c r="S2968" t="str">
        <f>VLOOKUP(CleanedData[[#This Row],[Product]],'02_Lookup_Tables'!$H$2:$I$126,2,FALSE)</f>
        <v>Accessories</v>
      </c>
      <c r="T2968" t="str">
        <f>VLOOKUP(CleanedData[[#This Row],[Province]],'02_Lookup_Tables'!$D$2:$E$10,2, FALSE)</f>
        <v>Eastern Region</v>
      </c>
      <c r="U2968" t="str" cm="1">
        <f t="array" ref="U2968">_xlfn.IFS(CleanedData[[#This Row],[Purchase Amount]]&lt;500,"Low",
CleanedData[[#This Row],[Purchase Amount]]&lt;5000,"Medium",
TRUE,"High")</f>
        <v>Medium</v>
      </c>
      <c r="V2968" t="str">
        <f>TEXT(CleanedData[[#This Row],[Date]],"mmmm")</f>
        <v>March</v>
      </c>
      <c r="W2968" t="str">
        <f>"Q"&amp;ROUNDUP(MONTH(CleanedData[[#This Row],[Date]])/3,0)</f>
        <v>Q1</v>
      </c>
      <c r="X2968" t="str">
        <f>IF(CleanedData[[#This Row],[Purchase Amount]]&gt;=5000,"Yes","No")</f>
        <v>No</v>
      </c>
      <c r="Y2968">
        <f>IF(CleanedData[[#This Row],[Recommend]]="Yes",1,0)</f>
        <v>0</v>
      </c>
      <c r="Z2968" s="6">
        <f>CleanedData[[#This Row],[Purchase Amount]]*0.15</f>
        <v>286.12349999999998</v>
      </c>
      <c r="AA2968" s="6">
        <f>CleanedData[[#This Row],[Purchase Amount]]*1.15</f>
        <v>2193.6134999999999</v>
      </c>
    </row>
    <row r="2969" spans="1:27" x14ac:dyDescent="0.3">
      <c r="A2969">
        <v>3565</v>
      </c>
      <c r="B2969" t="s">
        <v>3194</v>
      </c>
      <c r="C2969" s="1">
        <v>45309</v>
      </c>
      <c r="D2969">
        <v>74</v>
      </c>
      <c r="E2969" t="s">
        <v>39</v>
      </c>
      <c r="F2969" t="s">
        <v>40</v>
      </c>
      <c r="G2969" t="s">
        <v>266</v>
      </c>
      <c r="H2969">
        <v>1</v>
      </c>
      <c r="I2969" t="s">
        <v>42</v>
      </c>
      <c r="J2969" t="s">
        <v>43</v>
      </c>
      <c r="K2969" t="s">
        <v>44</v>
      </c>
      <c r="L2969" t="s">
        <v>45</v>
      </c>
      <c r="M2969" t="s">
        <v>236</v>
      </c>
      <c r="N2969" t="s">
        <v>80</v>
      </c>
      <c r="O2969" t="s">
        <v>89</v>
      </c>
      <c r="P2969" t="s">
        <v>49</v>
      </c>
      <c r="Q2969" t="s">
        <v>97</v>
      </c>
      <c r="R2969" s="6">
        <f>_xlfn.XLOOKUP(CleanedData[[#This Row],[Product]],'02_Lookup_Tables'!$A$2:$A$126,'02_Lookup_Tables'!$B$2:$B$126)</f>
        <v>2951.61</v>
      </c>
      <c r="S2969" t="str">
        <f>VLOOKUP(CleanedData[[#This Row],[Product]],'02_Lookup_Tables'!$H$2:$I$126,2,FALSE)</f>
        <v>Beauty &amp; Personal Care</v>
      </c>
      <c r="T2969" t="str">
        <f>VLOOKUP(CleanedData[[#This Row],[Province]],'02_Lookup_Tables'!$D$2:$E$10,2, FALSE)</f>
        <v>Northern Region</v>
      </c>
      <c r="U2969" t="str" cm="1">
        <f t="array" ref="U2969">_xlfn.IFS(CleanedData[[#This Row],[Purchase Amount]]&lt;500,"Low",
CleanedData[[#This Row],[Purchase Amount]]&lt;5000,"Medium",
TRUE,"High")</f>
        <v>Medium</v>
      </c>
      <c r="V2969" t="str">
        <f>TEXT(CleanedData[[#This Row],[Date]],"mmmm")</f>
        <v>January</v>
      </c>
      <c r="W2969" t="str">
        <f>"Q"&amp;ROUNDUP(MONTH(CleanedData[[#This Row],[Date]])/3,0)</f>
        <v>Q1</v>
      </c>
      <c r="X2969" t="str">
        <f>IF(CleanedData[[#This Row],[Purchase Amount]]&gt;=5000,"Yes","No")</f>
        <v>No</v>
      </c>
      <c r="Y2969">
        <f>IF(CleanedData[[#This Row],[Recommend]]="Yes",1,0)</f>
        <v>0</v>
      </c>
      <c r="Z2969" s="6">
        <f>CleanedData[[#This Row],[Purchase Amount]]*0.15</f>
        <v>442.74150000000003</v>
      </c>
      <c r="AA2969" s="6">
        <f>CleanedData[[#This Row],[Purchase Amount]]*1.15</f>
        <v>3394.3514999999998</v>
      </c>
    </row>
    <row r="2970" spans="1:27" x14ac:dyDescent="0.3">
      <c r="A2970">
        <v>3566</v>
      </c>
      <c r="B2970" t="s">
        <v>3195</v>
      </c>
      <c r="C2970" s="1">
        <v>46003</v>
      </c>
      <c r="D2970">
        <v>26</v>
      </c>
      <c r="E2970" t="s">
        <v>52</v>
      </c>
      <c r="F2970" t="s">
        <v>68</v>
      </c>
      <c r="G2970" t="s">
        <v>693</v>
      </c>
      <c r="H2970">
        <v>4</v>
      </c>
      <c r="I2970" t="s">
        <v>42</v>
      </c>
      <c r="J2970" t="s">
        <v>43</v>
      </c>
      <c r="K2970" t="s">
        <v>55</v>
      </c>
      <c r="L2970" t="s">
        <v>42</v>
      </c>
      <c r="M2970" t="s">
        <v>56</v>
      </c>
      <c r="N2970" t="s">
        <v>96</v>
      </c>
      <c r="O2970" t="s">
        <v>148</v>
      </c>
      <c r="P2970" t="s">
        <v>49</v>
      </c>
      <c r="Q2970" t="s">
        <v>58</v>
      </c>
      <c r="R2970" s="6">
        <f>_xlfn.XLOOKUP(CleanedData[[#This Row],[Product]],'02_Lookup_Tables'!$A$2:$A$126,'02_Lookup_Tables'!$B$2:$B$126)</f>
        <v>618.72</v>
      </c>
      <c r="S2970" t="str">
        <f>VLOOKUP(CleanedData[[#This Row],[Product]],'02_Lookup_Tables'!$H$2:$I$126,2,FALSE)</f>
        <v>Sports &amp; Outdoors</v>
      </c>
      <c r="T2970" t="str">
        <f>VLOOKUP(CleanedData[[#This Row],[Province]],'02_Lookup_Tables'!$D$2:$E$10,2, FALSE)</f>
        <v>Northern Region</v>
      </c>
      <c r="U2970" t="str" cm="1">
        <f t="array" ref="U2970">_xlfn.IFS(CleanedData[[#This Row],[Purchase Amount]]&lt;500,"Low",
CleanedData[[#This Row],[Purchase Amount]]&lt;5000,"Medium",
TRUE,"High")</f>
        <v>Medium</v>
      </c>
      <c r="V2970" t="str">
        <f>TEXT(CleanedData[[#This Row],[Date]],"mmmm")</f>
        <v>December</v>
      </c>
      <c r="W2970" t="str">
        <f>"Q"&amp;ROUNDUP(MONTH(CleanedData[[#This Row],[Date]])/3,0)</f>
        <v>Q4</v>
      </c>
      <c r="X2970" t="str">
        <f>IF(CleanedData[[#This Row],[Purchase Amount]]&gt;=5000,"Yes","No")</f>
        <v>No</v>
      </c>
      <c r="Y2970">
        <f>IF(CleanedData[[#This Row],[Recommend]]="Yes",1,0)</f>
        <v>0</v>
      </c>
      <c r="Z2970" s="6">
        <f>CleanedData[[#This Row],[Purchase Amount]]*0.15</f>
        <v>92.808000000000007</v>
      </c>
      <c r="AA2970" s="6">
        <f>CleanedData[[#This Row],[Purchase Amount]]*1.15</f>
        <v>711.52800000000002</v>
      </c>
    </row>
    <row r="2971" spans="1:27" x14ac:dyDescent="0.3">
      <c r="A2971">
        <v>3568</v>
      </c>
      <c r="B2971" t="s">
        <v>3196</v>
      </c>
      <c r="C2971" s="1">
        <v>45870</v>
      </c>
      <c r="D2971">
        <v>30</v>
      </c>
      <c r="E2971" t="s">
        <v>52</v>
      </c>
      <c r="F2971" t="s">
        <v>61</v>
      </c>
      <c r="G2971" t="s">
        <v>235</v>
      </c>
      <c r="H2971">
        <v>1</v>
      </c>
      <c r="I2971" t="s">
        <v>45</v>
      </c>
      <c r="J2971" t="s">
        <v>74</v>
      </c>
      <c r="K2971" t="s">
        <v>64</v>
      </c>
      <c r="L2971" t="s">
        <v>42</v>
      </c>
      <c r="M2971" t="s">
        <v>85</v>
      </c>
      <c r="N2971" t="s">
        <v>80</v>
      </c>
      <c r="O2971" t="s">
        <v>48</v>
      </c>
      <c r="P2971" t="s">
        <v>49</v>
      </c>
      <c r="Q2971" t="s">
        <v>58</v>
      </c>
      <c r="R2971" s="6">
        <f>_xlfn.XLOOKUP(CleanedData[[#This Row],[Product]],'02_Lookup_Tables'!$A$2:$A$126,'02_Lookup_Tables'!$B$2:$B$126)</f>
        <v>306.57</v>
      </c>
      <c r="S2971" t="str">
        <f>VLOOKUP(CleanedData[[#This Row],[Product]],'02_Lookup_Tables'!$H$2:$I$126,2,FALSE)</f>
        <v>Toys &amp; Games</v>
      </c>
      <c r="T2971" t="str">
        <f>VLOOKUP(CleanedData[[#This Row],[Province]],'02_Lookup_Tables'!$D$2:$E$10,2, FALSE)</f>
        <v>Southern Region</v>
      </c>
      <c r="U2971" t="str" cm="1">
        <f t="array" ref="U2971">_xlfn.IFS(CleanedData[[#This Row],[Purchase Amount]]&lt;500,"Low",
CleanedData[[#This Row],[Purchase Amount]]&lt;5000,"Medium",
TRUE,"High")</f>
        <v>Low</v>
      </c>
      <c r="V2971" t="str">
        <f>TEXT(CleanedData[[#This Row],[Date]],"mmmm")</f>
        <v>August</v>
      </c>
      <c r="W2971" t="str">
        <f>"Q"&amp;ROUNDUP(MONTH(CleanedData[[#This Row],[Date]])/3,0)</f>
        <v>Q3</v>
      </c>
      <c r="X2971" t="str">
        <f>IF(CleanedData[[#This Row],[Purchase Amount]]&gt;=5000,"Yes","No")</f>
        <v>No</v>
      </c>
      <c r="Y2971">
        <f>IF(CleanedData[[#This Row],[Recommend]]="Yes",1,0)</f>
        <v>1</v>
      </c>
      <c r="Z2971" s="6">
        <f>CleanedData[[#This Row],[Purchase Amount]]*0.15</f>
        <v>45.985499999999995</v>
      </c>
      <c r="AA2971" s="6">
        <f>CleanedData[[#This Row],[Purchase Amount]]*1.15</f>
        <v>352.55549999999994</v>
      </c>
    </row>
    <row r="2972" spans="1:27" x14ac:dyDescent="0.3">
      <c r="A2972">
        <v>3569</v>
      </c>
      <c r="B2972" t="s">
        <v>3197</v>
      </c>
      <c r="C2972" s="1">
        <v>46003</v>
      </c>
      <c r="D2972">
        <v>39</v>
      </c>
      <c r="E2972" t="s">
        <v>39</v>
      </c>
      <c r="F2972" t="s">
        <v>83</v>
      </c>
      <c r="G2972" t="s">
        <v>636</v>
      </c>
      <c r="H2972">
        <v>2</v>
      </c>
      <c r="I2972" t="s">
        <v>45</v>
      </c>
      <c r="J2972" t="s">
        <v>74</v>
      </c>
      <c r="K2972" t="s">
        <v>55</v>
      </c>
      <c r="L2972" t="s">
        <v>42</v>
      </c>
      <c r="M2972" t="s">
        <v>231</v>
      </c>
      <c r="N2972" t="s">
        <v>47</v>
      </c>
      <c r="O2972" t="s">
        <v>89</v>
      </c>
      <c r="P2972" t="s">
        <v>49</v>
      </c>
      <c r="Q2972" t="s">
        <v>81</v>
      </c>
      <c r="R2972" s="6">
        <f>_xlfn.XLOOKUP(CleanedData[[#This Row],[Product]],'02_Lookup_Tables'!$A$2:$A$126,'02_Lookup_Tables'!$B$2:$B$126)</f>
        <v>6581.78</v>
      </c>
      <c r="S2972" t="str">
        <f>VLOOKUP(CleanedData[[#This Row],[Product]],'02_Lookup_Tables'!$H$2:$I$126,2,FALSE)</f>
        <v>Electronics</v>
      </c>
      <c r="T2972" t="str">
        <f>VLOOKUP(CleanedData[[#This Row],[Province]],'02_Lookup_Tables'!$D$2:$E$10,2, FALSE)</f>
        <v>Western Region</v>
      </c>
      <c r="U2972" t="str" cm="1">
        <f t="array" ref="U2972">_xlfn.IFS(CleanedData[[#This Row],[Purchase Amount]]&lt;500,"Low",
CleanedData[[#This Row],[Purchase Amount]]&lt;5000,"Medium",
TRUE,"High")</f>
        <v>High</v>
      </c>
      <c r="V2972" t="str">
        <f>TEXT(CleanedData[[#This Row],[Date]],"mmmm")</f>
        <v>December</v>
      </c>
      <c r="W2972" t="str">
        <f>"Q"&amp;ROUNDUP(MONTH(CleanedData[[#This Row],[Date]])/3,0)</f>
        <v>Q4</v>
      </c>
      <c r="X2972" t="str">
        <f>IF(CleanedData[[#This Row],[Purchase Amount]]&gt;=5000,"Yes","No")</f>
        <v>Yes</v>
      </c>
      <c r="Y2972">
        <f>IF(CleanedData[[#This Row],[Recommend]]="Yes",1,0)</f>
        <v>1</v>
      </c>
      <c r="Z2972" s="6">
        <f>CleanedData[[#This Row],[Purchase Amount]]*0.15</f>
        <v>987.26699999999994</v>
      </c>
      <c r="AA2972" s="6">
        <f>CleanedData[[#This Row],[Purchase Amount]]*1.15</f>
        <v>7569.0469999999996</v>
      </c>
    </row>
    <row r="2973" spans="1:27" x14ac:dyDescent="0.3">
      <c r="A2973">
        <v>3570</v>
      </c>
      <c r="B2973" t="s">
        <v>3198</v>
      </c>
      <c r="C2973" s="1">
        <v>45936</v>
      </c>
      <c r="D2973">
        <v>51</v>
      </c>
      <c r="E2973" t="s">
        <v>52</v>
      </c>
      <c r="F2973" t="s">
        <v>77</v>
      </c>
      <c r="G2973" t="s">
        <v>472</v>
      </c>
      <c r="H2973">
        <v>5</v>
      </c>
      <c r="I2973" t="s">
        <v>42</v>
      </c>
      <c r="J2973" t="s">
        <v>63</v>
      </c>
      <c r="K2973" t="s">
        <v>44</v>
      </c>
      <c r="L2973" t="s">
        <v>42</v>
      </c>
      <c r="M2973" t="s">
        <v>56</v>
      </c>
      <c r="N2973" t="s">
        <v>57</v>
      </c>
      <c r="O2973" t="s">
        <v>148</v>
      </c>
      <c r="P2973" t="s">
        <v>49</v>
      </c>
      <c r="Q2973" t="s">
        <v>93</v>
      </c>
      <c r="R2973" s="6">
        <f>_xlfn.XLOOKUP(CleanedData[[#This Row],[Product]],'02_Lookup_Tables'!$A$2:$A$126,'02_Lookup_Tables'!$B$2:$B$126)</f>
        <v>2216.12</v>
      </c>
      <c r="S2973" t="str">
        <f>VLOOKUP(CleanedData[[#This Row],[Product]],'02_Lookup_Tables'!$H$2:$I$126,2,FALSE)</f>
        <v>Beauty &amp; Personal Care</v>
      </c>
      <c r="T2973" t="str">
        <f>VLOOKUP(CleanedData[[#This Row],[Province]],'02_Lookup_Tables'!$D$2:$E$10,2, FALSE)</f>
        <v>Central Region</v>
      </c>
      <c r="U2973" t="str" cm="1">
        <f t="array" ref="U2973">_xlfn.IFS(CleanedData[[#This Row],[Purchase Amount]]&lt;500,"Low",
CleanedData[[#This Row],[Purchase Amount]]&lt;5000,"Medium",
TRUE,"High")</f>
        <v>Medium</v>
      </c>
      <c r="V2973" t="str">
        <f>TEXT(CleanedData[[#This Row],[Date]],"mmmm")</f>
        <v>October</v>
      </c>
      <c r="W2973" t="str">
        <f>"Q"&amp;ROUNDUP(MONTH(CleanedData[[#This Row],[Date]])/3,0)</f>
        <v>Q4</v>
      </c>
      <c r="X2973" t="str">
        <f>IF(CleanedData[[#This Row],[Purchase Amount]]&gt;=5000,"Yes","No")</f>
        <v>No</v>
      </c>
      <c r="Y2973">
        <f>IF(CleanedData[[#This Row],[Recommend]]="Yes",1,0)</f>
        <v>0</v>
      </c>
      <c r="Z2973" s="6">
        <f>CleanedData[[#This Row],[Purchase Amount]]*0.15</f>
        <v>332.41799999999995</v>
      </c>
      <c r="AA2973" s="6">
        <f>CleanedData[[#This Row],[Purchase Amount]]*1.15</f>
        <v>2548.5379999999996</v>
      </c>
    </row>
    <row r="2974" spans="1:27" x14ac:dyDescent="0.3">
      <c r="A2974">
        <v>3571</v>
      </c>
      <c r="B2974" t="s">
        <v>3199</v>
      </c>
      <c r="C2974" s="1">
        <v>45851</v>
      </c>
      <c r="D2974">
        <v>36</v>
      </c>
      <c r="E2974" t="s">
        <v>60</v>
      </c>
      <c r="F2974" t="s">
        <v>40</v>
      </c>
      <c r="G2974" t="s">
        <v>976</v>
      </c>
      <c r="H2974">
        <v>1</v>
      </c>
      <c r="I2974" t="s">
        <v>45</v>
      </c>
      <c r="J2974" t="s">
        <v>43</v>
      </c>
      <c r="K2974" t="s">
        <v>44</v>
      </c>
      <c r="L2974" t="s">
        <v>42</v>
      </c>
      <c r="M2974" t="s">
        <v>165</v>
      </c>
      <c r="N2974" t="s">
        <v>80</v>
      </c>
      <c r="O2974" t="s">
        <v>89</v>
      </c>
      <c r="P2974" t="s">
        <v>49</v>
      </c>
      <c r="Q2974" t="s">
        <v>81</v>
      </c>
      <c r="R2974" s="6">
        <f>_xlfn.XLOOKUP(CleanedData[[#This Row],[Product]],'02_Lookup_Tables'!$A$2:$A$126,'02_Lookup_Tables'!$B$2:$B$126)</f>
        <v>412.16</v>
      </c>
      <c r="S2974" t="str">
        <f>VLOOKUP(CleanedData[[#This Row],[Product]],'02_Lookup_Tables'!$H$2:$I$126,2,FALSE)</f>
        <v>Apparel</v>
      </c>
      <c r="T2974" t="str">
        <f>VLOOKUP(CleanedData[[#This Row],[Province]],'02_Lookup_Tables'!$D$2:$E$10,2, FALSE)</f>
        <v>Northern Region</v>
      </c>
      <c r="U2974" t="str" cm="1">
        <f t="array" ref="U2974">_xlfn.IFS(CleanedData[[#This Row],[Purchase Amount]]&lt;500,"Low",
CleanedData[[#This Row],[Purchase Amount]]&lt;5000,"Medium",
TRUE,"High")</f>
        <v>Low</v>
      </c>
      <c r="V2974" t="str">
        <f>TEXT(CleanedData[[#This Row],[Date]],"mmmm")</f>
        <v>July</v>
      </c>
      <c r="W2974" t="str">
        <f>"Q"&amp;ROUNDUP(MONTH(CleanedData[[#This Row],[Date]])/3,0)</f>
        <v>Q3</v>
      </c>
      <c r="X2974" t="str">
        <f>IF(CleanedData[[#This Row],[Purchase Amount]]&gt;=5000,"Yes","No")</f>
        <v>No</v>
      </c>
      <c r="Y2974">
        <f>IF(CleanedData[[#This Row],[Recommend]]="Yes",1,0)</f>
        <v>1</v>
      </c>
      <c r="Z2974" s="6">
        <f>CleanedData[[#This Row],[Purchase Amount]]*0.15</f>
        <v>61.823999999999998</v>
      </c>
      <c r="AA2974" s="6">
        <f>CleanedData[[#This Row],[Purchase Amount]]*1.15</f>
        <v>473.98399999999998</v>
      </c>
    </row>
    <row r="2975" spans="1:27" x14ac:dyDescent="0.3">
      <c r="A2975">
        <v>3573</v>
      </c>
      <c r="B2975" t="s">
        <v>3200</v>
      </c>
      <c r="C2975" s="1">
        <v>45950</v>
      </c>
      <c r="D2975">
        <v>55</v>
      </c>
      <c r="E2975" t="s">
        <v>39</v>
      </c>
      <c r="F2975" t="s">
        <v>108</v>
      </c>
      <c r="G2975" t="s">
        <v>505</v>
      </c>
      <c r="H2975">
        <v>4</v>
      </c>
      <c r="I2975" t="s">
        <v>45</v>
      </c>
      <c r="J2975" t="s">
        <v>54</v>
      </c>
      <c r="K2975" t="s">
        <v>44</v>
      </c>
      <c r="L2975" t="s">
        <v>45</v>
      </c>
      <c r="M2975" t="s">
        <v>180</v>
      </c>
      <c r="N2975" t="s">
        <v>96</v>
      </c>
      <c r="O2975" t="s">
        <v>89</v>
      </c>
      <c r="P2975" t="s">
        <v>70</v>
      </c>
      <c r="Q2975" t="s">
        <v>50</v>
      </c>
      <c r="R2975" s="6">
        <f>_xlfn.XLOOKUP(CleanedData[[#This Row],[Product]],'02_Lookup_Tables'!$A$2:$A$126,'02_Lookup_Tables'!$B$2:$B$126)</f>
        <v>2572.02</v>
      </c>
      <c r="S2975" t="str">
        <f>VLOOKUP(CleanedData[[#This Row],[Product]],'02_Lookup_Tables'!$H$2:$I$126,2,FALSE)</f>
        <v>Home &amp; Living</v>
      </c>
      <c r="T2975" t="str">
        <f>VLOOKUP(CleanedData[[#This Row],[Province]],'02_Lookup_Tables'!$D$2:$E$10,2, FALSE)</f>
        <v>Gauteng Region</v>
      </c>
      <c r="U2975" t="str" cm="1">
        <f t="array" ref="U2975">_xlfn.IFS(CleanedData[[#This Row],[Purchase Amount]]&lt;500,"Low",
CleanedData[[#This Row],[Purchase Amount]]&lt;5000,"Medium",
TRUE,"High")</f>
        <v>Medium</v>
      </c>
      <c r="V2975" t="str">
        <f>TEXT(CleanedData[[#This Row],[Date]],"mmmm")</f>
        <v>October</v>
      </c>
      <c r="W2975" t="str">
        <f>"Q"&amp;ROUNDUP(MONTH(CleanedData[[#This Row],[Date]])/3,0)</f>
        <v>Q4</v>
      </c>
      <c r="X2975" t="str">
        <f>IF(CleanedData[[#This Row],[Purchase Amount]]&gt;=5000,"Yes","No")</f>
        <v>No</v>
      </c>
      <c r="Y2975">
        <f>IF(CleanedData[[#This Row],[Recommend]]="Yes",1,0)</f>
        <v>1</v>
      </c>
      <c r="Z2975" s="6">
        <f>CleanedData[[#This Row],[Purchase Amount]]*0.15</f>
        <v>385.803</v>
      </c>
      <c r="AA2975" s="6">
        <f>CleanedData[[#This Row],[Purchase Amount]]*1.15</f>
        <v>2957.8229999999999</v>
      </c>
    </row>
    <row r="2976" spans="1:27" x14ac:dyDescent="0.3">
      <c r="A2976">
        <v>3574</v>
      </c>
      <c r="B2976" t="s">
        <v>3201</v>
      </c>
      <c r="C2976" s="1">
        <v>45544</v>
      </c>
      <c r="D2976">
        <v>55</v>
      </c>
      <c r="E2976" t="s">
        <v>39</v>
      </c>
      <c r="F2976" t="s">
        <v>61</v>
      </c>
      <c r="G2976" t="s">
        <v>162</v>
      </c>
      <c r="H2976">
        <v>1</v>
      </c>
      <c r="I2976" t="s">
        <v>42</v>
      </c>
      <c r="J2976" t="s">
        <v>54</v>
      </c>
      <c r="K2976" t="s">
        <v>64</v>
      </c>
      <c r="L2976" t="s">
        <v>42</v>
      </c>
      <c r="M2976" t="s">
        <v>112</v>
      </c>
      <c r="N2976" t="s">
        <v>80</v>
      </c>
      <c r="O2976" t="s">
        <v>48</v>
      </c>
      <c r="P2976" t="s">
        <v>49</v>
      </c>
      <c r="Q2976" t="s">
        <v>50</v>
      </c>
      <c r="R2976" s="6">
        <f>_xlfn.XLOOKUP(CleanedData[[#This Row],[Product]],'02_Lookup_Tables'!$A$2:$A$126,'02_Lookup_Tables'!$B$2:$B$126)</f>
        <v>3086.4</v>
      </c>
      <c r="S2976" t="str">
        <f>VLOOKUP(CleanedData[[#This Row],[Product]],'02_Lookup_Tables'!$H$2:$I$126,2,FALSE)</f>
        <v>Home &amp; Living</v>
      </c>
      <c r="T2976" t="str">
        <f>VLOOKUP(CleanedData[[#This Row],[Province]],'02_Lookup_Tables'!$D$2:$E$10,2, FALSE)</f>
        <v>Southern Region</v>
      </c>
      <c r="U2976" t="str" cm="1">
        <f t="array" ref="U2976">_xlfn.IFS(CleanedData[[#This Row],[Purchase Amount]]&lt;500,"Low",
CleanedData[[#This Row],[Purchase Amount]]&lt;5000,"Medium",
TRUE,"High")</f>
        <v>Medium</v>
      </c>
      <c r="V2976" t="str">
        <f>TEXT(CleanedData[[#This Row],[Date]],"mmmm")</f>
        <v>September</v>
      </c>
      <c r="W2976" t="str">
        <f>"Q"&amp;ROUNDUP(MONTH(CleanedData[[#This Row],[Date]])/3,0)</f>
        <v>Q3</v>
      </c>
      <c r="X2976" t="str">
        <f>IF(CleanedData[[#This Row],[Purchase Amount]]&gt;=5000,"Yes","No")</f>
        <v>No</v>
      </c>
      <c r="Y2976">
        <f>IF(CleanedData[[#This Row],[Recommend]]="Yes",1,0)</f>
        <v>0</v>
      </c>
      <c r="Z2976" s="6">
        <f>CleanedData[[#This Row],[Purchase Amount]]*0.15</f>
        <v>462.96</v>
      </c>
      <c r="AA2976" s="6">
        <f>CleanedData[[#This Row],[Purchase Amount]]*1.15</f>
        <v>3549.3599999999997</v>
      </c>
    </row>
    <row r="2977" spans="1:27" x14ac:dyDescent="0.3">
      <c r="A2977">
        <v>3575</v>
      </c>
      <c r="B2977" t="s">
        <v>3202</v>
      </c>
      <c r="C2977" s="1">
        <v>45604</v>
      </c>
      <c r="D2977">
        <v>23</v>
      </c>
      <c r="E2977" t="s">
        <v>52</v>
      </c>
      <c r="F2977" t="s">
        <v>72</v>
      </c>
      <c r="G2977" t="s">
        <v>359</v>
      </c>
      <c r="H2977">
        <v>2</v>
      </c>
      <c r="I2977" t="s">
        <v>45</v>
      </c>
      <c r="J2977" t="s">
        <v>63</v>
      </c>
      <c r="K2977" t="s">
        <v>55</v>
      </c>
      <c r="L2977" t="s">
        <v>42</v>
      </c>
      <c r="M2977" t="s">
        <v>112</v>
      </c>
      <c r="N2977" t="s">
        <v>47</v>
      </c>
      <c r="O2977" t="s">
        <v>48</v>
      </c>
      <c r="P2977" t="s">
        <v>49</v>
      </c>
      <c r="Q2977" t="s">
        <v>66</v>
      </c>
      <c r="R2977" s="6">
        <f>_xlfn.XLOOKUP(CleanedData[[#This Row],[Product]],'02_Lookup_Tables'!$A$2:$A$126,'02_Lookup_Tables'!$B$2:$B$126)</f>
        <v>34.200000000000003</v>
      </c>
      <c r="S2977" t="str">
        <f>VLOOKUP(CleanedData[[#This Row],[Product]],'02_Lookup_Tables'!$H$2:$I$126,2,FALSE)</f>
        <v>Food</v>
      </c>
      <c r="T2977" t="str">
        <f>VLOOKUP(CleanedData[[#This Row],[Province]],'02_Lookup_Tables'!$D$2:$E$10,2, FALSE)</f>
        <v>Central Region</v>
      </c>
      <c r="U2977" t="str" cm="1">
        <f t="array" ref="U2977">_xlfn.IFS(CleanedData[[#This Row],[Purchase Amount]]&lt;500,"Low",
CleanedData[[#This Row],[Purchase Amount]]&lt;5000,"Medium",
TRUE,"High")</f>
        <v>Low</v>
      </c>
      <c r="V2977" t="str">
        <f>TEXT(CleanedData[[#This Row],[Date]],"mmmm")</f>
        <v>November</v>
      </c>
      <c r="W2977" t="str">
        <f>"Q"&amp;ROUNDUP(MONTH(CleanedData[[#This Row],[Date]])/3,0)</f>
        <v>Q4</v>
      </c>
      <c r="X2977" t="str">
        <f>IF(CleanedData[[#This Row],[Purchase Amount]]&gt;=5000,"Yes","No")</f>
        <v>No</v>
      </c>
      <c r="Y2977">
        <f>IF(CleanedData[[#This Row],[Recommend]]="Yes",1,0)</f>
        <v>1</v>
      </c>
      <c r="Z2977" s="6">
        <f>CleanedData[[#This Row],[Purchase Amount]]*0.15</f>
        <v>5.13</v>
      </c>
      <c r="AA2977" s="6">
        <f>CleanedData[[#This Row],[Purchase Amount]]*1.15</f>
        <v>39.33</v>
      </c>
    </row>
    <row r="2978" spans="1:27" x14ac:dyDescent="0.3">
      <c r="A2978">
        <v>3576</v>
      </c>
      <c r="B2978" t="s">
        <v>3203</v>
      </c>
      <c r="C2978" s="1">
        <v>45758</v>
      </c>
      <c r="D2978">
        <v>76</v>
      </c>
      <c r="E2978" t="s">
        <v>39</v>
      </c>
      <c r="F2978" t="s">
        <v>77</v>
      </c>
      <c r="G2978" t="s">
        <v>362</v>
      </c>
      <c r="H2978">
        <v>2</v>
      </c>
      <c r="I2978" t="s">
        <v>42</v>
      </c>
      <c r="J2978" t="s">
        <v>54</v>
      </c>
      <c r="K2978" t="s">
        <v>64</v>
      </c>
      <c r="L2978" t="s">
        <v>42</v>
      </c>
      <c r="M2978" t="s">
        <v>65</v>
      </c>
      <c r="N2978" t="s">
        <v>47</v>
      </c>
      <c r="O2978" t="s">
        <v>89</v>
      </c>
      <c r="P2978" t="s">
        <v>49</v>
      </c>
      <c r="Q2978" t="s">
        <v>97</v>
      </c>
      <c r="R2978" s="6">
        <f>_xlfn.XLOOKUP(CleanedData[[#This Row],[Product]],'02_Lookup_Tables'!$A$2:$A$126,'02_Lookup_Tables'!$B$2:$B$126)</f>
        <v>1746.77</v>
      </c>
      <c r="S2978" t="str">
        <f>VLOOKUP(CleanedData[[#This Row],[Product]],'02_Lookup_Tables'!$H$2:$I$126,2,FALSE)</f>
        <v>Home Devices</v>
      </c>
      <c r="T2978" t="str">
        <f>VLOOKUP(CleanedData[[#This Row],[Province]],'02_Lookup_Tables'!$D$2:$E$10,2, FALSE)</f>
        <v>Central Region</v>
      </c>
      <c r="U2978" t="str" cm="1">
        <f t="array" ref="U2978">_xlfn.IFS(CleanedData[[#This Row],[Purchase Amount]]&lt;500,"Low",
CleanedData[[#This Row],[Purchase Amount]]&lt;5000,"Medium",
TRUE,"High")</f>
        <v>Medium</v>
      </c>
      <c r="V2978" t="str">
        <f>TEXT(CleanedData[[#This Row],[Date]],"mmmm")</f>
        <v>April</v>
      </c>
      <c r="W2978" t="str">
        <f>"Q"&amp;ROUNDUP(MONTH(CleanedData[[#This Row],[Date]])/3,0)</f>
        <v>Q2</v>
      </c>
      <c r="X2978" t="str">
        <f>IF(CleanedData[[#This Row],[Purchase Amount]]&gt;=5000,"Yes","No")</f>
        <v>No</v>
      </c>
      <c r="Y2978">
        <f>IF(CleanedData[[#This Row],[Recommend]]="Yes",1,0)</f>
        <v>0</v>
      </c>
      <c r="Z2978" s="6">
        <f>CleanedData[[#This Row],[Purchase Amount]]*0.15</f>
        <v>262.01549999999997</v>
      </c>
      <c r="AA2978" s="6">
        <f>CleanedData[[#This Row],[Purchase Amount]]*1.15</f>
        <v>2008.7854999999997</v>
      </c>
    </row>
    <row r="2979" spans="1:27" x14ac:dyDescent="0.3">
      <c r="A2979">
        <v>3577</v>
      </c>
      <c r="B2979" t="s">
        <v>3204</v>
      </c>
      <c r="C2979" s="1">
        <v>45439</v>
      </c>
      <c r="D2979">
        <v>46</v>
      </c>
      <c r="E2979" t="s">
        <v>60</v>
      </c>
      <c r="F2979" t="s">
        <v>83</v>
      </c>
      <c r="G2979" t="s">
        <v>116</v>
      </c>
      <c r="H2979">
        <v>2</v>
      </c>
      <c r="I2979" t="s">
        <v>42</v>
      </c>
      <c r="J2979" t="s">
        <v>43</v>
      </c>
      <c r="K2979" t="s">
        <v>44</v>
      </c>
      <c r="L2979" t="s">
        <v>45</v>
      </c>
      <c r="M2979" t="s">
        <v>56</v>
      </c>
      <c r="N2979" t="s">
        <v>47</v>
      </c>
      <c r="O2979" t="s">
        <v>148</v>
      </c>
      <c r="P2979" t="s">
        <v>70</v>
      </c>
      <c r="Q2979" t="s">
        <v>93</v>
      </c>
      <c r="R2979" s="6">
        <f>_xlfn.XLOOKUP(CleanedData[[#This Row],[Product]],'02_Lookup_Tables'!$A$2:$A$126,'02_Lookup_Tables'!$B$2:$B$126)</f>
        <v>869.65</v>
      </c>
      <c r="S2979" t="str">
        <f>VLOOKUP(CleanedData[[#This Row],[Product]],'02_Lookup_Tables'!$H$2:$I$126,2,FALSE)</f>
        <v>Toys &amp; Games</v>
      </c>
      <c r="T2979" t="str">
        <f>VLOOKUP(CleanedData[[#This Row],[Province]],'02_Lookup_Tables'!$D$2:$E$10,2, FALSE)</f>
        <v>Western Region</v>
      </c>
      <c r="U2979" t="str" cm="1">
        <f t="array" ref="U2979">_xlfn.IFS(CleanedData[[#This Row],[Purchase Amount]]&lt;500,"Low",
CleanedData[[#This Row],[Purchase Amount]]&lt;5000,"Medium",
TRUE,"High")</f>
        <v>Medium</v>
      </c>
      <c r="V2979" t="str">
        <f>TEXT(CleanedData[[#This Row],[Date]],"mmmm")</f>
        <v>May</v>
      </c>
      <c r="W2979" t="str">
        <f>"Q"&amp;ROUNDUP(MONTH(CleanedData[[#This Row],[Date]])/3,0)</f>
        <v>Q2</v>
      </c>
      <c r="X2979" t="str">
        <f>IF(CleanedData[[#This Row],[Purchase Amount]]&gt;=5000,"Yes","No")</f>
        <v>No</v>
      </c>
      <c r="Y2979">
        <f>IF(CleanedData[[#This Row],[Recommend]]="Yes",1,0)</f>
        <v>0</v>
      </c>
      <c r="Z2979" s="6">
        <f>CleanedData[[#This Row],[Purchase Amount]]*0.15</f>
        <v>130.44749999999999</v>
      </c>
      <c r="AA2979" s="6">
        <f>CleanedData[[#This Row],[Purchase Amount]]*1.15</f>
        <v>1000.0974999999999</v>
      </c>
    </row>
    <row r="2980" spans="1:27" x14ac:dyDescent="0.3">
      <c r="A2980">
        <v>3578</v>
      </c>
      <c r="B2980" t="s">
        <v>3205</v>
      </c>
      <c r="C2980" s="1">
        <v>45673</v>
      </c>
      <c r="E2980" t="s">
        <v>60</v>
      </c>
      <c r="F2980" t="s">
        <v>72</v>
      </c>
      <c r="G2980" t="s">
        <v>201</v>
      </c>
      <c r="H2980">
        <v>1</v>
      </c>
      <c r="I2980" t="s">
        <v>42</v>
      </c>
      <c r="J2980" t="s">
        <v>43</v>
      </c>
      <c r="K2980" t="s">
        <v>44</v>
      </c>
      <c r="L2980" t="s">
        <v>45</v>
      </c>
      <c r="M2980" t="s">
        <v>112</v>
      </c>
      <c r="N2980" t="s">
        <v>80</v>
      </c>
      <c r="O2980" t="s">
        <v>48</v>
      </c>
      <c r="P2980" t="s">
        <v>49</v>
      </c>
      <c r="Q2980" t="s">
        <v>166</v>
      </c>
      <c r="R2980" s="6">
        <f>_xlfn.XLOOKUP(CleanedData[[#This Row],[Product]],'02_Lookup_Tables'!$A$2:$A$126,'02_Lookup_Tables'!$B$2:$B$126)</f>
        <v>755.66</v>
      </c>
      <c r="S2980" t="str">
        <f>VLOOKUP(CleanedData[[#This Row],[Product]],'02_Lookup_Tables'!$H$2:$I$126,2,FALSE)</f>
        <v>Home &amp; Living</v>
      </c>
      <c r="T2980" t="str">
        <f>VLOOKUP(CleanedData[[#This Row],[Province]],'02_Lookup_Tables'!$D$2:$E$10,2, FALSE)</f>
        <v>Central Region</v>
      </c>
      <c r="U2980" t="str" cm="1">
        <f t="array" ref="U2980">_xlfn.IFS(CleanedData[[#This Row],[Purchase Amount]]&lt;500,"Low",
CleanedData[[#This Row],[Purchase Amount]]&lt;5000,"Medium",
TRUE,"High")</f>
        <v>Medium</v>
      </c>
      <c r="V2980" t="str">
        <f>TEXT(CleanedData[[#This Row],[Date]],"mmmm")</f>
        <v>January</v>
      </c>
      <c r="W2980" t="str">
        <f>"Q"&amp;ROUNDUP(MONTH(CleanedData[[#This Row],[Date]])/3,0)</f>
        <v>Q1</v>
      </c>
      <c r="X2980" t="str">
        <f>IF(CleanedData[[#This Row],[Purchase Amount]]&gt;=5000,"Yes","No")</f>
        <v>No</v>
      </c>
      <c r="Y2980">
        <f>IF(CleanedData[[#This Row],[Recommend]]="Yes",1,0)</f>
        <v>0</v>
      </c>
      <c r="Z2980" s="6">
        <f>CleanedData[[#This Row],[Purchase Amount]]*0.15</f>
        <v>113.34899999999999</v>
      </c>
      <c r="AA2980" s="6">
        <f>CleanedData[[#This Row],[Purchase Amount]]*1.15</f>
        <v>869.0089999999999</v>
      </c>
    </row>
    <row r="2981" spans="1:27" x14ac:dyDescent="0.3">
      <c r="A2981">
        <v>3579</v>
      </c>
      <c r="B2981" t="s">
        <v>3206</v>
      </c>
      <c r="C2981" s="1">
        <v>45559</v>
      </c>
      <c r="D2981">
        <v>72</v>
      </c>
      <c r="E2981" t="s">
        <v>60</v>
      </c>
      <c r="F2981" t="s">
        <v>40</v>
      </c>
      <c r="G2981" t="s">
        <v>122</v>
      </c>
      <c r="H2981">
        <v>4</v>
      </c>
      <c r="I2981" t="s">
        <v>45</v>
      </c>
      <c r="J2981" t="s">
        <v>63</v>
      </c>
      <c r="K2981" t="s">
        <v>64</v>
      </c>
      <c r="L2981" t="s">
        <v>45</v>
      </c>
      <c r="M2981" t="s">
        <v>184</v>
      </c>
      <c r="N2981" t="s">
        <v>96</v>
      </c>
      <c r="O2981" t="s">
        <v>148</v>
      </c>
      <c r="P2981" t="s">
        <v>49</v>
      </c>
      <c r="Q2981" t="s">
        <v>97</v>
      </c>
      <c r="R2981" s="6">
        <f>_xlfn.XLOOKUP(CleanedData[[#This Row],[Product]],'02_Lookup_Tables'!$A$2:$A$126,'02_Lookup_Tables'!$B$2:$B$126)</f>
        <v>1712.08</v>
      </c>
      <c r="S2981" t="str">
        <f>VLOOKUP(CleanedData[[#This Row],[Product]],'02_Lookup_Tables'!$H$2:$I$126,2,FALSE)</f>
        <v>Home &amp; Living</v>
      </c>
      <c r="T2981" t="str">
        <f>VLOOKUP(CleanedData[[#This Row],[Province]],'02_Lookup_Tables'!$D$2:$E$10,2, FALSE)</f>
        <v>Northern Region</v>
      </c>
      <c r="U2981" t="str" cm="1">
        <f t="array" ref="U2981">_xlfn.IFS(CleanedData[[#This Row],[Purchase Amount]]&lt;500,"Low",
CleanedData[[#This Row],[Purchase Amount]]&lt;5000,"Medium",
TRUE,"High")</f>
        <v>Medium</v>
      </c>
      <c r="V2981" t="str">
        <f>TEXT(CleanedData[[#This Row],[Date]],"mmmm")</f>
        <v>September</v>
      </c>
      <c r="W2981" t="str">
        <f>"Q"&amp;ROUNDUP(MONTH(CleanedData[[#This Row],[Date]])/3,0)</f>
        <v>Q3</v>
      </c>
      <c r="X2981" t="str">
        <f>IF(CleanedData[[#This Row],[Purchase Amount]]&gt;=5000,"Yes","No")</f>
        <v>No</v>
      </c>
      <c r="Y2981">
        <f>IF(CleanedData[[#This Row],[Recommend]]="Yes",1,0)</f>
        <v>1</v>
      </c>
      <c r="Z2981" s="6">
        <f>CleanedData[[#This Row],[Purchase Amount]]*0.15</f>
        <v>256.81199999999995</v>
      </c>
      <c r="AA2981" s="6">
        <f>CleanedData[[#This Row],[Purchase Amount]]*1.15</f>
        <v>1968.8919999999998</v>
      </c>
    </row>
    <row r="2982" spans="1:27" x14ac:dyDescent="0.3">
      <c r="A2982">
        <v>3580</v>
      </c>
      <c r="B2982" t="s">
        <v>3207</v>
      </c>
      <c r="C2982" s="1">
        <v>45577</v>
      </c>
      <c r="D2982">
        <v>21</v>
      </c>
      <c r="E2982" t="s">
        <v>60</v>
      </c>
      <c r="F2982" t="s">
        <v>68</v>
      </c>
      <c r="G2982" t="s">
        <v>131</v>
      </c>
      <c r="H2982">
        <v>5</v>
      </c>
      <c r="I2982" t="s">
        <v>42</v>
      </c>
      <c r="J2982" t="s">
        <v>69</v>
      </c>
      <c r="K2982" t="s">
        <v>44</v>
      </c>
      <c r="L2982" t="s">
        <v>45</v>
      </c>
      <c r="M2982" t="s">
        <v>147</v>
      </c>
      <c r="N2982" t="s">
        <v>57</v>
      </c>
      <c r="O2982" t="s">
        <v>148</v>
      </c>
      <c r="P2982" t="s">
        <v>49</v>
      </c>
      <c r="Q2982" t="s">
        <v>66</v>
      </c>
      <c r="R2982" s="6">
        <f>_xlfn.XLOOKUP(CleanedData[[#This Row],[Product]],'02_Lookup_Tables'!$A$2:$A$126,'02_Lookup_Tables'!$B$2:$B$126)</f>
        <v>369.57</v>
      </c>
      <c r="S2982" t="str">
        <f>VLOOKUP(CleanedData[[#This Row],[Product]],'02_Lookup_Tables'!$H$2:$I$126,2,FALSE)</f>
        <v>Accessories</v>
      </c>
      <c r="T2982" t="str">
        <f>VLOOKUP(CleanedData[[#This Row],[Province]],'02_Lookup_Tables'!$D$2:$E$10,2, FALSE)</f>
        <v>Northern Region</v>
      </c>
      <c r="U2982" t="str" cm="1">
        <f t="array" ref="U2982">_xlfn.IFS(CleanedData[[#This Row],[Purchase Amount]]&lt;500,"Low",
CleanedData[[#This Row],[Purchase Amount]]&lt;5000,"Medium",
TRUE,"High")</f>
        <v>Low</v>
      </c>
      <c r="V2982" t="str">
        <f>TEXT(CleanedData[[#This Row],[Date]],"mmmm")</f>
        <v>October</v>
      </c>
      <c r="W2982" t="str">
        <f>"Q"&amp;ROUNDUP(MONTH(CleanedData[[#This Row],[Date]])/3,0)</f>
        <v>Q4</v>
      </c>
      <c r="X2982" t="str">
        <f>IF(CleanedData[[#This Row],[Purchase Amount]]&gt;=5000,"Yes","No")</f>
        <v>No</v>
      </c>
      <c r="Y2982">
        <f>IF(CleanedData[[#This Row],[Recommend]]="Yes",1,0)</f>
        <v>0</v>
      </c>
      <c r="Z2982" s="6">
        <f>CleanedData[[#This Row],[Purchase Amount]]*0.15</f>
        <v>55.435499999999998</v>
      </c>
      <c r="AA2982" s="6">
        <f>CleanedData[[#This Row],[Purchase Amount]]*1.15</f>
        <v>425.00549999999998</v>
      </c>
    </row>
    <row r="2983" spans="1:27" x14ac:dyDescent="0.3">
      <c r="A2983">
        <v>3581</v>
      </c>
      <c r="B2983" t="s">
        <v>3208</v>
      </c>
      <c r="C2983" s="1">
        <v>45735</v>
      </c>
      <c r="D2983">
        <v>53</v>
      </c>
      <c r="E2983" t="s">
        <v>39</v>
      </c>
      <c r="F2983" t="s">
        <v>40</v>
      </c>
      <c r="G2983" t="s">
        <v>278</v>
      </c>
      <c r="H2983">
        <v>5</v>
      </c>
      <c r="I2983" t="s">
        <v>42</v>
      </c>
      <c r="J2983" t="s">
        <v>63</v>
      </c>
      <c r="K2983" t="s">
        <v>55</v>
      </c>
      <c r="L2983" t="s">
        <v>42</v>
      </c>
      <c r="M2983" t="s">
        <v>147</v>
      </c>
      <c r="N2983" t="s">
        <v>57</v>
      </c>
      <c r="O2983" t="s">
        <v>148</v>
      </c>
      <c r="P2983" t="s">
        <v>49</v>
      </c>
      <c r="Q2983" t="s">
        <v>93</v>
      </c>
      <c r="R2983" s="6">
        <f>_xlfn.XLOOKUP(CleanedData[[#This Row],[Product]],'02_Lookup_Tables'!$A$2:$A$126,'02_Lookup_Tables'!$B$2:$B$126)</f>
        <v>45.96</v>
      </c>
      <c r="S2983" t="str">
        <f>VLOOKUP(CleanedData[[#This Row],[Product]],'02_Lookup_Tables'!$H$2:$I$126,2,FALSE)</f>
        <v>Food</v>
      </c>
      <c r="T2983" t="str">
        <f>VLOOKUP(CleanedData[[#This Row],[Province]],'02_Lookup_Tables'!$D$2:$E$10,2, FALSE)</f>
        <v>Northern Region</v>
      </c>
      <c r="U2983" t="str" cm="1">
        <f t="array" ref="U2983">_xlfn.IFS(CleanedData[[#This Row],[Purchase Amount]]&lt;500,"Low",
CleanedData[[#This Row],[Purchase Amount]]&lt;5000,"Medium",
TRUE,"High")</f>
        <v>Low</v>
      </c>
      <c r="V2983" t="str">
        <f>TEXT(CleanedData[[#This Row],[Date]],"mmmm")</f>
        <v>March</v>
      </c>
      <c r="W2983" t="str">
        <f>"Q"&amp;ROUNDUP(MONTH(CleanedData[[#This Row],[Date]])/3,0)</f>
        <v>Q1</v>
      </c>
      <c r="X2983" t="str">
        <f>IF(CleanedData[[#This Row],[Purchase Amount]]&gt;=5000,"Yes","No")</f>
        <v>No</v>
      </c>
      <c r="Y2983">
        <f>IF(CleanedData[[#This Row],[Recommend]]="Yes",1,0)</f>
        <v>0</v>
      </c>
      <c r="Z2983" s="6">
        <f>CleanedData[[#This Row],[Purchase Amount]]*0.15</f>
        <v>6.8940000000000001</v>
      </c>
      <c r="AA2983" s="6">
        <f>CleanedData[[#This Row],[Purchase Amount]]*1.15</f>
        <v>52.853999999999999</v>
      </c>
    </row>
    <row r="2984" spans="1:27" x14ac:dyDescent="0.3">
      <c r="A2984">
        <v>3582</v>
      </c>
      <c r="B2984" t="s">
        <v>3209</v>
      </c>
      <c r="C2984" s="1">
        <v>45308</v>
      </c>
      <c r="D2984">
        <v>49</v>
      </c>
      <c r="E2984" t="s">
        <v>52</v>
      </c>
      <c r="F2984" t="s">
        <v>83</v>
      </c>
      <c r="G2984" t="s">
        <v>450</v>
      </c>
      <c r="H2984">
        <v>3</v>
      </c>
      <c r="I2984" t="s">
        <v>45</v>
      </c>
      <c r="J2984" t="s">
        <v>74</v>
      </c>
      <c r="K2984" t="s">
        <v>55</v>
      </c>
      <c r="L2984" t="s">
        <v>42</v>
      </c>
      <c r="M2984" t="s">
        <v>106</v>
      </c>
      <c r="N2984" t="s">
        <v>48</v>
      </c>
      <c r="O2984" t="s">
        <v>148</v>
      </c>
      <c r="P2984" t="s">
        <v>49</v>
      </c>
      <c r="Q2984" t="s">
        <v>93</v>
      </c>
      <c r="R2984" s="6">
        <f>_xlfn.XLOOKUP(CleanedData[[#This Row],[Product]],'02_Lookup_Tables'!$A$2:$A$126,'02_Lookup_Tables'!$B$2:$B$126)</f>
        <v>74.72</v>
      </c>
      <c r="S2984" t="str">
        <f>VLOOKUP(CleanedData[[#This Row],[Product]],'02_Lookup_Tables'!$H$2:$I$126,2,FALSE)</f>
        <v>Food</v>
      </c>
      <c r="T2984" t="str">
        <f>VLOOKUP(CleanedData[[#This Row],[Province]],'02_Lookup_Tables'!$D$2:$E$10,2, FALSE)</f>
        <v>Western Region</v>
      </c>
      <c r="U2984" t="str" cm="1">
        <f t="array" ref="U2984">_xlfn.IFS(CleanedData[[#This Row],[Purchase Amount]]&lt;500,"Low",
CleanedData[[#This Row],[Purchase Amount]]&lt;5000,"Medium",
TRUE,"High")</f>
        <v>Low</v>
      </c>
      <c r="V2984" t="str">
        <f>TEXT(CleanedData[[#This Row],[Date]],"mmmm")</f>
        <v>January</v>
      </c>
      <c r="W2984" t="str">
        <f>"Q"&amp;ROUNDUP(MONTH(CleanedData[[#This Row],[Date]])/3,0)</f>
        <v>Q1</v>
      </c>
      <c r="X2984" t="str">
        <f>IF(CleanedData[[#This Row],[Purchase Amount]]&gt;=5000,"Yes","No")</f>
        <v>No</v>
      </c>
      <c r="Y2984">
        <f>IF(CleanedData[[#This Row],[Recommend]]="Yes",1,0)</f>
        <v>1</v>
      </c>
      <c r="Z2984" s="6">
        <f>CleanedData[[#This Row],[Purchase Amount]]*0.15</f>
        <v>11.208</v>
      </c>
      <c r="AA2984" s="6">
        <f>CleanedData[[#This Row],[Purchase Amount]]*1.15</f>
        <v>85.927999999999997</v>
      </c>
    </row>
    <row r="2985" spans="1:27" x14ac:dyDescent="0.3">
      <c r="A2985">
        <v>3583</v>
      </c>
      <c r="B2985" t="s">
        <v>3210</v>
      </c>
      <c r="C2985" s="1">
        <v>45726</v>
      </c>
      <c r="D2985">
        <v>70</v>
      </c>
      <c r="E2985" t="s">
        <v>39</v>
      </c>
      <c r="F2985" t="s">
        <v>125</v>
      </c>
      <c r="G2985" t="s">
        <v>271</v>
      </c>
      <c r="H2985">
        <v>2</v>
      </c>
      <c r="I2985" t="s">
        <v>42</v>
      </c>
      <c r="J2985" t="s">
        <v>54</v>
      </c>
      <c r="K2985" t="s">
        <v>55</v>
      </c>
      <c r="L2985" t="s">
        <v>45</v>
      </c>
      <c r="M2985" t="s">
        <v>156</v>
      </c>
      <c r="N2985" t="s">
        <v>47</v>
      </c>
      <c r="O2985" t="s">
        <v>148</v>
      </c>
      <c r="P2985" t="s">
        <v>70</v>
      </c>
      <c r="Q2985" t="s">
        <v>97</v>
      </c>
      <c r="R2985" s="6">
        <f>_xlfn.XLOOKUP(CleanedData[[#This Row],[Product]],'02_Lookup_Tables'!$A$2:$A$126,'02_Lookup_Tables'!$B$2:$B$126)</f>
        <v>119.63</v>
      </c>
      <c r="S2985" t="str">
        <f>VLOOKUP(CleanedData[[#This Row],[Product]],'02_Lookup_Tables'!$H$2:$I$126,2,FALSE)</f>
        <v>Food</v>
      </c>
      <c r="T2985" t="str">
        <f>VLOOKUP(CleanedData[[#This Row],[Province]],'02_Lookup_Tables'!$D$2:$E$10,2, FALSE)</f>
        <v>Western Region</v>
      </c>
      <c r="U2985" t="str" cm="1">
        <f t="array" ref="U2985">_xlfn.IFS(CleanedData[[#This Row],[Purchase Amount]]&lt;500,"Low",
CleanedData[[#This Row],[Purchase Amount]]&lt;5000,"Medium",
TRUE,"High")</f>
        <v>Low</v>
      </c>
      <c r="V2985" t="str">
        <f>TEXT(CleanedData[[#This Row],[Date]],"mmmm")</f>
        <v>March</v>
      </c>
      <c r="W2985" t="str">
        <f>"Q"&amp;ROUNDUP(MONTH(CleanedData[[#This Row],[Date]])/3,0)</f>
        <v>Q1</v>
      </c>
      <c r="X2985" t="str">
        <f>IF(CleanedData[[#This Row],[Purchase Amount]]&gt;=5000,"Yes","No")</f>
        <v>No</v>
      </c>
      <c r="Y2985">
        <f>IF(CleanedData[[#This Row],[Recommend]]="Yes",1,0)</f>
        <v>0</v>
      </c>
      <c r="Z2985" s="6">
        <f>CleanedData[[#This Row],[Purchase Amount]]*0.15</f>
        <v>17.944499999999998</v>
      </c>
      <c r="AA2985" s="6">
        <f>CleanedData[[#This Row],[Purchase Amount]]*1.15</f>
        <v>137.57449999999997</v>
      </c>
    </row>
    <row r="2986" spans="1:27" x14ac:dyDescent="0.3">
      <c r="A2986">
        <v>3584</v>
      </c>
      <c r="B2986" t="s">
        <v>3211</v>
      </c>
      <c r="C2986" s="1">
        <v>45498</v>
      </c>
      <c r="D2986">
        <v>32</v>
      </c>
      <c r="E2986" t="s">
        <v>60</v>
      </c>
      <c r="F2986" t="s">
        <v>130</v>
      </c>
      <c r="G2986" t="s">
        <v>73</v>
      </c>
      <c r="H2986">
        <v>5</v>
      </c>
      <c r="I2986" t="s">
        <v>42</v>
      </c>
      <c r="J2986" t="s">
        <v>63</v>
      </c>
      <c r="K2986" t="s">
        <v>55</v>
      </c>
      <c r="L2986" t="s">
        <v>42</v>
      </c>
      <c r="M2986" t="s">
        <v>123</v>
      </c>
      <c r="N2986" t="s">
        <v>57</v>
      </c>
      <c r="O2986" t="s">
        <v>89</v>
      </c>
      <c r="P2986" t="s">
        <v>70</v>
      </c>
      <c r="Q2986" t="s">
        <v>58</v>
      </c>
      <c r="R2986" s="6">
        <f>_xlfn.XLOOKUP(CleanedData[[#This Row],[Product]],'02_Lookup_Tables'!$A$2:$A$126,'02_Lookup_Tables'!$B$2:$B$126)</f>
        <v>84.23</v>
      </c>
      <c r="S2986" t="str">
        <f>VLOOKUP(CleanedData[[#This Row],[Product]],'02_Lookup_Tables'!$H$2:$I$126,2,FALSE)</f>
        <v>Food</v>
      </c>
      <c r="T2986" t="str">
        <f>VLOOKUP(CleanedData[[#This Row],[Province]],'02_Lookup_Tables'!$D$2:$E$10,2, FALSE)</f>
        <v>Eastern Region</v>
      </c>
      <c r="U2986" t="str" cm="1">
        <f t="array" ref="U2986">_xlfn.IFS(CleanedData[[#This Row],[Purchase Amount]]&lt;500,"Low",
CleanedData[[#This Row],[Purchase Amount]]&lt;5000,"Medium",
TRUE,"High")</f>
        <v>Low</v>
      </c>
      <c r="V2986" t="str">
        <f>TEXT(CleanedData[[#This Row],[Date]],"mmmm")</f>
        <v>July</v>
      </c>
      <c r="W2986" t="str">
        <f>"Q"&amp;ROUNDUP(MONTH(CleanedData[[#This Row],[Date]])/3,0)</f>
        <v>Q3</v>
      </c>
      <c r="X2986" t="str">
        <f>IF(CleanedData[[#This Row],[Purchase Amount]]&gt;=5000,"Yes","No")</f>
        <v>No</v>
      </c>
      <c r="Y2986">
        <f>IF(CleanedData[[#This Row],[Recommend]]="Yes",1,0)</f>
        <v>0</v>
      </c>
      <c r="Z2986" s="6">
        <f>CleanedData[[#This Row],[Purchase Amount]]*0.15</f>
        <v>12.634500000000001</v>
      </c>
      <c r="AA2986" s="6">
        <f>CleanedData[[#This Row],[Purchase Amount]]*1.15</f>
        <v>96.864499999999992</v>
      </c>
    </row>
    <row r="2987" spans="1:27" x14ac:dyDescent="0.3">
      <c r="A2987">
        <v>3585</v>
      </c>
      <c r="B2987" t="s">
        <v>3212</v>
      </c>
      <c r="C2987" s="1">
        <v>45901</v>
      </c>
      <c r="D2987">
        <v>39</v>
      </c>
      <c r="E2987" t="s">
        <v>39</v>
      </c>
      <c r="F2987" t="s">
        <v>72</v>
      </c>
      <c r="G2987" t="s">
        <v>216</v>
      </c>
      <c r="H2987">
        <v>5</v>
      </c>
      <c r="I2987" t="s">
        <v>45</v>
      </c>
      <c r="J2987" t="s">
        <v>63</v>
      </c>
      <c r="K2987" t="s">
        <v>44</v>
      </c>
      <c r="L2987" t="s">
        <v>42</v>
      </c>
      <c r="M2987" t="s">
        <v>56</v>
      </c>
      <c r="N2987" t="s">
        <v>57</v>
      </c>
      <c r="O2987" t="s">
        <v>148</v>
      </c>
      <c r="P2987" t="s">
        <v>49</v>
      </c>
      <c r="Q2987" t="s">
        <v>81</v>
      </c>
      <c r="R2987" s="6">
        <f>_xlfn.XLOOKUP(CleanedData[[#This Row],[Product]],'02_Lookup_Tables'!$A$2:$A$126,'02_Lookup_Tables'!$B$2:$B$126)</f>
        <v>929.55</v>
      </c>
      <c r="S2987" t="str">
        <f>VLOOKUP(CleanedData[[#This Row],[Product]],'02_Lookup_Tables'!$H$2:$I$126,2,FALSE)</f>
        <v>Accessories</v>
      </c>
      <c r="T2987" t="str">
        <f>VLOOKUP(CleanedData[[#This Row],[Province]],'02_Lookup_Tables'!$D$2:$E$10,2, FALSE)</f>
        <v>Central Region</v>
      </c>
      <c r="U2987" t="str" cm="1">
        <f t="array" ref="U2987">_xlfn.IFS(CleanedData[[#This Row],[Purchase Amount]]&lt;500,"Low",
CleanedData[[#This Row],[Purchase Amount]]&lt;5000,"Medium",
TRUE,"High")</f>
        <v>Medium</v>
      </c>
      <c r="V2987" t="str">
        <f>TEXT(CleanedData[[#This Row],[Date]],"mmmm")</f>
        <v>September</v>
      </c>
      <c r="W2987" t="str">
        <f>"Q"&amp;ROUNDUP(MONTH(CleanedData[[#This Row],[Date]])/3,0)</f>
        <v>Q3</v>
      </c>
      <c r="X2987" t="str">
        <f>IF(CleanedData[[#This Row],[Purchase Amount]]&gt;=5000,"Yes","No")</f>
        <v>No</v>
      </c>
      <c r="Y2987">
        <f>IF(CleanedData[[#This Row],[Recommend]]="Yes",1,0)</f>
        <v>1</v>
      </c>
      <c r="Z2987" s="6">
        <f>CleanedData[[#This Row],[Purchase Amount]]*0.15</f>
        <v>139.43249999999998</v>
      </c>
      <c r="AA2987" s="6">
        <f>CleanedData[[#This Row],[Purchase Amount]]*1.15</f>
        <v>1068.9824999999998</v>
      </c>
    </row>
    <row r="2988" spans="1:27" x14ac:dyDescent="0.3">
      <c r="A2988">
        <v>3586</v>
      </c>
      <c r="B2988" t="s">
        <v>3213</v>
      </c>
      <c r="C2988" s="1">
        <v>45791</v>
      </c>
      <c r="D2988">
        <v>60</v>
      </c>
      <c r="E2988" t="s">
        <v>39</v>
      </c>
      <c r="F2988" t="s">
        <v>108</v>
      </c>
      <c r="G2988" t="s">
        <v>91</v>
      </c>
      <c r="H2988">
        <v>2</v>
      </c>
      <c r="I2988" t="s">
        <v>42</v>
      </c>
      <c r="J2988" t="s">
        <v>63</v>
      </c>
      <c r="K2988" t="s">
        <v>64</v>
      </c>
      <c r="L2988" t="s">
        <v>42</v>
      </c>
      <c r="M2988" t="s">
        <v>231</v>
      </c>
      <c r="N2988" t="s">
        <v>47</v>
      </c>
      <c r="O2988" t="s">
        <v>89</v>
      </c>
      <c r="P2988" t="s">
        <v>49</v>
      </c>
      <c r="Q2988" t="s">
        <v>50</v>
      </c>
      <c r="R2988" s="6">
        <f>_xlfn.XLOOKUP(CleanedData[[#This Row],[Product]],'02_Lookup_Tables'!$A$2:$A$126,'02_Lookup_Tables'!$B$2:$B$126)</f>
        <v>1370.56</v>
      </c>
      <c r="S2988" t="str">
        <f>VLOOKUP(CleanedData[[#This Row],[Product]],'02_Lookup_Tables'!$H$2:$I$126,2,FALSE)</f>
        <v>Electronics</v>
      </c>
      <c r="T2988" t="str">
        <f>VLOOKUP(CleanedData[[#This Row],[Province]],'02_Lookup_Tables'!$D$2:$E$10,2, FALSE)</f>
        <v>Gauteng Region</v>
      </c>
      <c r="U2988" t="str" cm="1">
        <f t="array" ref="U2988">_xlfn.IFS(CleanedData[[#This Row],[Purchase Amount]]&lt;500,"Low",
CleanedData[[#This Row],[Purchase Amount]]&lt;5000,"Medium",
TRUE,"High")</f>
        <v>Medium</v>
      </c>
      <c r="V2988" t="str">
        <f>TEXT(CleanedData[[#This Row],[Date]],"mmmm")</f>
        <v>May</v>
      </c>
      <c r="W2988" t="str">
        <f>"Q"&amp;ROUNDUP(MONTH(CleanedData[[#This Row],[Date]])/3,0)</f>
        <v>Q2</v>
      </c>
      <c r="X2988" t="str">
        <f>IF(CleanedData[[#This Row],[Purchase Amount]]&gt;=5000,"Yes","No")</f>
        <v>No</v>
      </c>
      <c r="Y2988">
        <f>IF(CleanedData[[#This Row],[Recommend]]="Yes",1,0)</f>
        <v>0</v>
      </c>
      <c r="Z2988" s="6">
        <f>CleanedData[[#This Row],[Purchase Amount]]*0.15</f>
        <v>205.58399999999997</v>
      </c>
      <c r="AA2988" s="6">
        <f>CleanedData[[#This Row],[Purchase Amount]]*1.15</f>
        <v>1576.1439999999998</v>
      </c>
    </row>
    <row r="2989" spans="1:27" x14ac:dyDescent="0.3">
      <c r="A2989">
        <v>3587</v>
      </c>
      <c r="B2989" t="s">
        <v>3214</v>
      </c>
      <c r="C2989" s="1">
        <v>45591</v>
      </c>
      <c r="D2989">
        <v>46</v>
      </c>
      <c r="E2989" t="s">
        <v>39</v>
      </c>
      <c r="F2989" t="s">
        <v>130</v>
      </c>
      <c r="G2989" t="s">
        <v>365</v>
      </c>
      <c r="H2989">
        <v>2</v>
      </c>
      <c r="I2989" t="s">
        <v>45</v>
      </c>
      <c r="J2989" t="s">
        <v>74</v>
      </c>
      <c r="K2989" t="s">
        <v>64</v>
      </c>
      <c r="L2989" t="s">
        <v>45</v>
      </c>
      <c r="M2989" t="s">
        <v>180</v>
      </c>
      <c r="N2989" t="s">
        <v>47</v>
      </c>
      <c r="O2989" t="s">
        <v>89</v>
      </c>
      <c r="P2989" t="s">
        <v>49</v>
      </c>
      <c r="Q2989" t="s">
        <v>93</v>
      </c>
      <c r="R2989" s="6">
        <f>_xlfn.XLOOKUP(CleanedData[[#This Row],[Product]],'02_Lookup_Tables'!$A$2:$A$126,'02_Lookup_Tables'!$B$2:$B$126)</f>
        <v>105.11</v>
      </c>
      <c r="S2989" t="str">
        <f>VLOOKUP(CleanedData[[#This Row],[Product]],'02_Lookup_Tables'!$H$2:$I$126,2,FALSE)</f>
        <v>Beauty &amp; Personal Care</v>
      </c>
      <c r="T2989" t="str">
        <f>VLOOKUP(CleanedData[[#This Row],[Province]],'02_Lookup_Tables'!$D$2:$E$10,2, FALSE)</f>
        <v>Eastern Region</v>
      </c>
      <c r="U2989" t="str" cm="1">
        <f t="array" ref="U2989">_xlfn.IFS(CleanedData[[#This Row],[Purchase Amount]]&lt;500,"Low",
CleanedData[[#This Row],[Purchase Amount]]&lt;5000,"Medium",
TRUE,"High")</f>
        <v>Low</v>
      </c>
      <c r="V2989" t="str">
        <f>TEXT(CleanedData[[#This Row],[Date]],"mmmm")</f>
        <v>October</v>
      </c>
      <c r="W2989" t="str">
        <f>"Q"&amp;ROUNDUP(MONTH(CleanedData[[#This Row],[Date]])/3,0)</f>
        <v>Q4</v>
      </c>
      <c r="X2989" t="str">
        <f>IF(CleanedData[[#This Row],[Purchase Amount]]&gt;=5000,"Yes","No")</f>
        <v>No</v>
      </c>
      <c r="Y2989">
        <f>IF(CleanedData[[#This Row],[Recommend]]="Yes",1,0)</f>
        <v>1</v>
      </c>
      <c r="Z2989" s="6">
        <f>CleanedData[[#This Row],[Purchase Amount]]*0.15</f>
        <v>15.766499999999999</v>
      </c>
      <c r="AA2989" s="6">
        <f>CleanedData[[#This Row],[Purchase Amount]]*1.15</f>
        <v>120.87649999999999</v>
      </c>
    </row>
    <row r="2990" spans="1:27" x14ac:dyDescent="0.3">
      <c r="A2990">
        <v>3588</v>
      </c>
      <c r="B2990" t="s">
        <v>3215</v>
      </c>
      <c r="C2990" s="1">
        <v>45655</v>
      </c>
      <c r="D2990">
        <v>67</v>
      </c>
      <c r="E2990" t="s">
        <v>52</v>
      </c>
      <c r="F2990" t="s">
        <v>125</v>
      </c>
      <c r="G2990" t="s">
        <v>328</v>
      </c>
      <c r="H2990">
        <v>2</v>
      </c>
      <c r="I2990" t="s">
        <v>45</v>
      </c>
      <c r="J2990" t="s">
        <v>69</v>
      </c>
      <c r="K2990" t="s">
        <v>44</v>
      </c>
      <c r="L2990" t="s">
        <v>45</v>
      </c>
      <c r="M2990" t="s">
        <v>46</v>
      </c>
      <c r="N2990" t="s">
        <v>47</v>
      </c>
      <c r="O2990" t="s">
        <v>89</v>
      </c>
      <c r="P2990" t="s">
        <v>49</v>
      </c>
      <c r="Q2990" t="s">
        <v>97</v>
      </c>
      <c r="R2990" s="6">
        <f>_xlfn.XLOOKUP(CleanedData[[#This Row],[Product]],'02_Lookup_Tables'!$A$2:$A$126,'02_Lookup_Tables'!$B$2:$B$126)</f>
        <v>3521.64</v>
      </c>
      <c r="S2990" t="str">
        <f>VLOOKUP(CleanedData[[#This Row],[Product]],'02_Lookup_Tables'!$H$2:$I$126,2,FALSE)</f>
        <v>Home Devices</v>
      </c>
      <c r="T2990" t="str">
        <f>VLOOKUP(CleanedData[[#This Row],[Province]],'02_Lookup_Tables'!$D$2:$E$10,2, FALSE)</f>
        <v>Western Region</v>
      </c>
      <c r="U2990" t="str" cm="1">
        <f t="array" ref="U2990">_xlfn.IFS(CleanedData[[#This Row],[Purchase Amount]]&lt;500,"Low",
CleanedData[[#This Row],[Purchase Amount]]&lt;5000,"Medium",
TRUE,"High")</f>
        <v>Medium</v>
      </c>
      <c r="V2990" t="str">
        <f>TEXT(CleanedData[[#This Row],[Date]],"mmmm")</f>
        <v>December</v>
      </c>
      <c r="W2990" t="str">
        <f>"Q"&amp;ROUNDUP(MONTH(CleanedData[[#This Row],[Date]])/3,0)</f>
        <v>Q4</v>
      </c>
      <c r="X2990" t="str">
        <f>IF(CleanedData[[#This Row],[Purchase Amount]]&gt;=5000,"Yes","No")</f>
        <v>No</v>
      </c>
      <c r="Y2990">
        <f>IF(CleanedData[[#This Row],[Recommend]]="Yes",1,0)</f>
        <v>1</v>
      </c>
      <c r="Z2990" s="6">
        <f>CleanedData[[#This Row],[Purchase Amount]]*0.15</f>
        <v>528.24599999999998</v>
      </c>
      <c r="AA2990" s="6">
        <f>CleanedData[[#This Row],[Purchase Amount]]*1.15</f>
        <v>4049.8859999999995</v>
      </c>
    </row>
    <row r="2991" spans="1:27" x14ac:dyDescent="0.3">
      <c r="A2991">
        <v>3589</v>
      </c>
      <c r="B2991" t="s">
        <v>3216</v>
      </c>
      <c r="C2991" s="1">
        <v>45994</v>
      </c>
      <c r="D2991">
        <v>39</v>
      </c>
      <c r="E2991" t="s">
        <v>60</v>
      </c>
      <c r="F2991" t="s">
        <v>83</v>
      </c>
      <c r="G2991" t="s">
        <v>359</v>
      </c>
      <c r="H2991">
        <v>4</v>
      </c>
      <c r="I2991" t="s">
        <v>42</v>
      </c>
      <c r="J2991" t="s">
        <v>43</v>
      </c>
      <c r="K2991" t="s">
        <v>55</v>
      </c>
      <c r="L2991" t="s">
        <v>42</v>
      </c>
      <c r="N2991" t="s">
        <v>96</v>
      </c>
      <c r="O2991" t="s">
        <v>134</v>
      </c>
      <c r="P2991" t="s">
        <v>8646</v>
      </c>
      <c r="Q2991" t="s">
        <v>81</v>
      </c>
      <c r="R2991" s="6">
        <f>_xlfn.XLOOKUP(CleanedData[[#This Row],[Product]],'02_Lookup_Tables'!$A$2:$A$126,'02_Lookup_Tables'!$B$2:$B$126)</f>
        <v>34.200000000000003</v>
      </c>
      <c r="S2991" t="str">
        <f>VLOOKUP(CleanedData[[#This Row],[Product]],'02_Lookup_Tables'!$H$2:$I$126,2,FALSE)</f>
        <v>Food</v>
      </c>
      <c r="T2991" t="str">
        <f>VLOOKUP(CleanedData[[#This Row],[Province]],'02_Lookup_Tables'!$D$2:$E$10,2, FALSE)</f>
        <v>Western Region</v>
      </c>
      <c r="U2991" t="str" cm="1">
        <f t="array" ref="U2991">_xlfn.IFS(CleanedData[[#This Row],[Purchase Amount]]&lt;500,"Low",
CleanedData[[#This Row],[Purchase Amount]]&lt;5000,"Medium",
TRUE,"High")</f>
        <v>Low</v>
      </c>
      <c r="V2991" t="str">
        <f>TEXT(CleanedData[[#This Row],[Date]],"mmmm")</f>
        <v>December</v>
      </c>
      <c r="W2991" t="str">
        <f>"Q"&amp;ROUNDUP(MONTH(CleanedData[[#This Row],[Date]])/3,0)</f>
        <v>Q4</v>
      </c>
      <c r="X2991" t="str">
        <f>IF(CleanedData[[#This Row],[Purchase Amount]]&gt;=5000,"Yes","No")</f>
        <v>No</v>
      </c>
      <c r="Y2991">
        <f>IF(CleanedData[[#This Row],[Recommend]]="Yes",1,0)</f>
        <v>0</v>
      </c>
      <c r="Z2991" s="6">
        <f>CleanedData[[#This Row],[Purchase Amount]]*0.15</f>
        <v>5.13</v>
      </c>
      <c r="AA2991" s="6">
        <f>CleanedData[[#This Row],[Purchase Amount]]*1.15</f>
        <v>39.33</v>
      </c>
    </row>
    <row r="2992" spans="1:27" x14ac:dyDescent="0.3">
      <c r="A2992">
        <v>3590</v>
      </c>
      <c r="B2992" t="s">
        <v>3217</v>
      </c>
      <c r="C2992" s="1">
        <v>45655</v>
      </c>
      <c r="D2992">
        <v>46</v>
      </c>
      <c r="E2992" t="s">
        <v>39</v>
      </c>
      <c r="F2992" t="s">
        <v>61</v>
      </c>
      <c r="G2992" t="s">
        <v>198</v>
      </c>
      <c r="H2992">
        <v>1</v>
      </c>
      <c r="I2992" t="s">
        <v>42</v>
      </c>
      <c r="J2992" t="s">
        <v>43</v>
      </c>
      <c r="K2992" t="s">
        <v>55</v>
      </c>
      <c r="L2992" t="s">
        <v>42</v>
      </c>
      <c r="N2992" t="s">
        <v>80</v>
      </c>
      <c r="O2992" t="s">
        <v>134</v>
      </c>
      <c r="P2992" t="s">
        <v>8646</v>
      </c>
      <c r="Q2992" t="s">
        <v>93</v>
      </c>
      <c r="R2992" s="6">
        <f>_xlfn.XLOOKUP(CleanedData[[#This Row],[Product]],'02_Lookup_Tables'!$A$2:$A$126,'02_Lookup_Tables'!$B$2:$B$126)</f>
        <v>2099.4</v>
      </c>
      <c r="S2992" t="str">
        <f>VLOOKUP(CleanedData[[#This Row],[Product]],'02_Lookup_Tables'!$H$2:$I$126,2,FALSE)</f>
        <v>Sports &amp; Outdoors</v>
      </c>
      <c r="T2992" t="str">
        <f>VLOOKUP(CleanedData[[#This Row],[Province]],'02_Lookup_Tables'!$D$2:$E$10,2, FALSE)</f>
        <v>Southern Region</v>
      </c>
      <c r="U2992" t="str" cm="1">
        <f t="array" ref="U2992">_xlfn.IFS(CleanedData[[#This Row],[Purchase Amount]]&lt;500,"Low",
CleanedData[[#This Row],[Purchase Amount]]&lt;5000,"Medium",
TRUE,"High")</f>
        <v>Medium</v>
      </c>
      <c r="V2992" t="str">
        <f>TEXT(CleanedData[[#This Row],[Date]],"mmmm")</f>
        <v>December</v>
      </c>
      <c r="W2992" t="str">
        <f>"Q"&amp;ROUNDUP(MONTH(CleanedData[[#This Row],[Date]])/3,0)</f>
        <v>Q4</v>
      </c>
      <c r="X2992" t="str">
        <f>IF(CleanedData[[#This Row],[Purchase Amount]]&gt;=5000,"Yes","No")</f>
        <v>No</v>
      </c>
      <c r="Y2992">
        <f>IF(CleanedData[[#This Row],[Recommend]]="Yes",1,0)</f>
        <v>0</v>
      </c>
      <c r="Z2992" s="6">
        <f>CleanedData[[#This Row],[Purchase Amount]]*0.15</f>
        <v>314.91000000000003</v>
      </c>
      <c r="AA2992" s="6">
        <f>CleanedData[[#This Row],[Purchase Amount]]*1.15</f>
        <v>2414.31</v>
      </c>
    </row>
    <row r="2993" spans="1:27" x14ac:dyDescent="0.3">
      <c r="A2993">
        <v>3591</v>
      </c>
      <c r="B2993" t="s">
        <v>3218</v>
      </c>
      <c r="C2993" s="1">
        <v>45375</v>
      </c>
      <c r="D2993">
        <v>51</v>
      </c>
      <c r="E2993" t="s">
        <v>60</v>
      </c>
      <c r="F2993" t="s">
        <v>40</v>
      </c>
      <c r="G2993" t="s">
        <v>243</v>
      </c>
      <c r="H2993">
        <v>3</v>
      </c>
      <c r="I2993" t="s">
        <v>42</v>
      </c>
      <c r="J2993" t="s">
        <v>54</v>
      </c>
      <c r="K2993" t="s">
        <v>55</v>
      </c>
      <c r="L2993" t="s">
        <v>42</v>
      </c>
      <c r="M2993" t="s">
        <v>56</v>
      </c>
      <c r="N2993" t="s">
        <v>48</v>
      </c>
      <c r="O2993" t="s">
        <v>148</v>
      </c>
      <c r="P2993" t="s">
        <v>49</v>
      </c>
      <c r="Q2993" t="s">
        <v>93</v>
      </c>
      <c r="R2993" s="6">
        <f>_xlfn.XLOOKUP(CleanedData[[#This Row],[Product]],'02_Lookup_Tables'!$A$2:$A$126,'02_Lookup_Tables'!$B$2:$B$126)</f>
        <v>551.66</v>
      </c>
      <c r="S2993" t="str">
        <f>VLOOKUP(CleanedData[[#This Row],[Product]],'02_Lookup_Tables'!$H$2:$I$126,2,FALSE)</f>
        <v>Accessories</v>
      </c>
      <c r="T2993" t="str">
        <f>VLOOKUP(CleanedData[[#This Row],[Province]],'02_Lookup_Tables'!$D$2:$E$10,2, FALSE)</f>
        <v>Northern Region</v>
      </c>
      <c r="U2993" t="str" cm="1">
        <f t="array" ref="U2993">_xlfn.IFS(CleanedData[[#This Row],[Purchase Amount]]&lt;500,"Low",
CleanedData[[#This Row],[Purchase Amount]]&lt;5000,"Medium",
TRUE,"High")</f>
        <v>Medium</v>
      </c>
      <c r="V2993" t="str">
        <f>TEXT(CleanedData[[#This Row],[Date]],"mmmm")</f>
        <v>March</v>
      </c>
      <c r="W2993" t="str">
        <f>"Q"&amp;ROUNDUP(MONTH(CleanedData[[#This Row],[Date]])/3,0)</f>
        <v>Q1</v>
      </c>
      <c r="X2993" t="str">
        <f>IF(CleanedData[[#This Row],[Purchase Amount]]&gt;=5000,"Yes","No")</f>
        <v>No</v>
      </c>
      <c r="Y2993">
        <f>IF(CleanedData[[#This Row],[Recommend]]="Yes",1,0)</f>
        <v>0</v>
      </c>
      <c r="Z2993" s="6">
        <f>CleanedData[[#This Row],[Purchase Amount]]*0.15</f>
        <v>82.748999999999995</v>
      </c>
      <c r="AA2993" s="6">
        <f>CleanedData[[#This Row],[Purchase Amount]]*1.15</f>
        <v>634.40899999999988</v>
      </c>
    </row>
    <row r="2994" spans="1:27" x14ac:dyDescent="0.3">
      <c r="A2994">
        <v>3592</v>
      </c>
      <c r="B2994" t="s">
        <v>3219</v>
      </c>
      <c r="C2994" s="1">
        <v>45594</v>
      </c>
      <c r="D2994">
        <v>66</v>
      </c>
      <c r="E2994" t="s">
        <v>39</v>
      </c>
      <c r="F2994" t="s">
        <v>108</v>
      </c>
      <c r="G2994" t="s">
        <v>411</v>
      </c>
      <c r="H2994">
        <v>3</v>
      </c>
      <c r="I2994" t="s">
        <v>42</v>
      </c>
      <c r="J2994" t="s">
        <v>43</v>
      </c>
      <c r="K2994" t="s">
        <v>44</v>
      </c>
      <c r="L2994" t="s">
        <v>42</v>
      </c>
      <c r="N2994" t="s">
        <v>48</v>
      </c>
      <c r="O2994" t="s">
        <v>134</v>
      </c>
      <c r="P2994" t="s">
        <v>8646</v>
      </c>
      <c r="Q2994" t="s">
        <v>97</v>
      </c>
      <c r="R2994" s="6">
        <f>_xlfn.XLOOKUP(CleanedData[[#This Row],[Product]],'02_Lookup_Tables'!$A$2:$A$126,'02_Lookup_Tables'!$B$2:$B$126)</f>
        <v>103.4</v>
      </c>
      <c r="S2994" t="str">
        <f>VLOOKUP(CleanedData[[#This Row],[Product]],'02_Lookup_Tables'!$H$2:$I$126,2,FALSE)</f>
        <v>Food</v>
      </c>
      <c r="T2994" t="str">
        <f>VLOOKUP(CleanedData[[#This Row],[Province]],'02_Lookup_Tables'!$D$2:$E$10,2, FALSE)</f>
        <v>Gauteng Region</v>
      </c>
      <c r="U2994" t="str" cm="1">
        <f t="array" ref="U2994">_xlfn.IFS(CleanedData[[#This Row],[Purchase Amount]]&lt;500,"Low",
CleanedData[[#This Row],[Purchase Amount]]&lt;5000,"Medium",
TRUE,"High")</f>
        <v>Low</v>
      </c>
      <c r="V2994" t="str">
        <f>TEXT(CleanedData[[#This Row],[Date]],"mmmm")</f>
        <v>October</v>
      </c>
      <c r="W2994" t="str">
        <f>"Q"&amp;ROUNDUP(MONTH(CleanedData[[#This Row],[Date]])/3,0)</f>
        <v>Q4</v>
      </c>
      <c r="X2994" t="str">
        <f>IF(CleanedData[[#This Row],[Purchase Amount]]&gt;=5000,"Yes","No")</f>
        <v>No</v>
      </c>
      <c r="Y2994">
        <f>IF(CleanedData[[#This Row],[Recommend]]="Yes",1,0)</f>
        <v>0</v>
      </c>
      <c r="Z2994" s="6">
        <f>CleanedData[[#This Row],[Purchase Amount]]*0.15</f>
        <v>15.51</v>
      </c>
      <c r="AA2994" s="6">
        <f>CleanedData[[#This Row],[Purchase Amount]]*1.15</f>
        <v>118.91</v>
      </c>
    </row>
    <row r="2995" spans="1:27" x14ac:dyDescent="0.3">
      <c r="A2995">
        <v>3593</v>
      </c>
      <c r="B2995" t="s">
        <v>3220</v>
      </c>
      <c r="C2995" s="1">
        <v>45698</v>
      </c>
      <c r="D2995">
        <v>52</v>
      </c>
      <c r="E2995" t="s">
        <v>52</v>
      </c>
      <c r="F2995" t="s">
        <v>72</v>
      </c>
      <c r="G2995" t="s">
        <v>519</v>
      </c>
      <c r="H2995">
        <v>1</v>
      </c>
      <c r="I2995" t="s">
        <v>42</v>
      </c>
      <c r="J2995" t="s">
        <v>43</v>
      </c>
      <c r="K2995" t="s">
        <v>44</v>
      </c>
      <c r="L2995" t="s">
        <v>45</v>
      </c>
      <c r="M2995" t="s">
        <v>92</v>
      </c>
      <c r="N2995" t="s">
        <v>80</v>
      </c>
      <c r="O2995" t="s">
        <v>89</v>
      </c>
      <c r="P2995" t="s">
        <v>49</v>
      </c>
      <c r="Q2995" t="s">
        <v>93</v>
      </c>
      <c r="R2995" s="6">
        <f>_xlfn.XLOOKUP(CleanedData[[#This Row],[Product]],'02_Lookup_Tables'!$A$2:$A$126,'02_Lookup_Tables'!$B$2:$B$126)</f>
        <v>338.79</v>
      </c>
      <c r="S2995" t="str">
        <f>VLOOKUP(CleanedData[[#This Row],[Product]],'02_Lookup_Tables'!$H$2:$I$126,2,FALSE)</f>
        <v>Accessories</v>
      </c>
      <c r="T2995" t="str">
        <f>VLOOKUP(CleanedData[[#This Row],[Province]],'02_Lookup_Tables'!$D$2:$E$10,2, FALSE)</f>
        <v>Central Region</v>
      </c>
      <c r="U2995" t="str" cm="1">
        <f t="array" ref="U2995">_xlfn.IFS(CleanedData[[#This Row],[Purchase Amount]]&lt;500,"Low",
CleanedData[[#This Row],[Purchase Amount]]&lt;5000,"Medium",
TRUE,"High")</f>
        <v>Low</v>
      </c>
      <c r="V2995" t="str">
        <f>TEXT(CleanedData[[#This Row],[Date]],"mmmm")</f>
        <v>February</v>
      </c>
      <c r="W2995" t="str">
        <f>"Q"&amp;ROUNDUP(MONTH(CleanedData[[#This Row],[Date]])/3,0)</f>
        <v>Q1</v>
      </c>
      <c r="X2995" t="str">
        <f>IF(CleanedData[[#This Row],[Purchase Amount]]&gt;=5000,"Yes","No")</f>
        <v>No</v>
      </c>
      <c r="Y2995">
        <f>IF(CleanedData[[#This Row],[Recommend]]="Yes",1,0)</f>
        <v>0</v>
      </c>
      <c r="Z2995" s="6">
        <f>CleanedData[[#This Row],[Purchase Amount]]*0.15</f>
        <v>50.8185</v>
      </c>
      <c r="AA2995" s="6">
        <f>CleanedData[[#This Row],[Purchase Amount]]*1.15</f>
        <v>389.60849999999999</v>
      </c>
    </row>
    <row r="2996" spans="1:27" x14ac:dyDescent="0.3">
      <c r="A2996">
        <v>3594</v>
      </c>
      <c r="B2996" t="s">
        <v>3221</v>
      </c>
      <c r="C2996" s="1">
        <v>45972</v>
      </c>
      <c r="D2996">
        <v>48</v>
      </c>
      <c r="E2996" t="s">
        <v>60</v>
      </c>
      <c r="F2996" t="s">
        <v>68</v>
      </c>
      <c r="G2996" t="s">
        <v>225</v>
      </c>
      <c r="H2996">
        <v>1</v>
      </c>
      <c r="I2996" t="s">
        <v>45</v>
      </c>
      <c r="J2996" t="s">
        <v>69</v>
      </c>
      <c r="K2996" t="s">
        <v>44</v>
      </c>
      <c r="L2996" t="s">
        <v>42</v>
      </c>
      <c r="M2996" t="s">
        <v>184</v>
      </c>
      <c r="N2996" t="s">
        <v>80</v>
      </c>
      <c r="O2996" t="s">
        <v>148</v>
      </c>
      <c r="P2996" t="s">
        <v>70</v>
      </c>
      <c r="Q2996" t="s">
        <v>93</v>
      </c>
      <c r="R2996" s="6">
        <f>_xlfn.XLOOKUP(CleanedData[[#This Row],[Product]],'02_Lookup_Tables'!$A$2:$A$126,'02_Lookup_Tables'!$B$2:$B$126)</f>
        <v>1094.3699999999999</v>
      </c>
      <c r="S2996" t="str">
        <f>VLOOKUP(CleanedData[[#This Row],[Product]],'02_Lookup_Tables'!$H$2:$I$126,2,FALSE)</f>
        <v>Apparel</v>
      </c>
      <c r="T2996" t="str">
        <f>VLOOKUP(CleanedData[[#This Row],[Province]],'02_Lookup_Tables'!$D$2:$E$10,2, FALSE)</f>
        <v>Northern Region</v>
      </c>
      <c r="U2996" t="str" cm="1">
        <f t="array" ref="U2996">_xlfn.IFS(CleanedData[[#This Row],[Purchase Amount]]&lt;500,"Low",
CleanedData[[#This Row],[Purchase Amount]]&lt;5000,"Medium",
TRUE,"High")</f>
        <v>Medium</v>
      </c>
      <c r="V2996" t="str">
        <f>TEXT(CleanedData[[#This Row],[Date]],"mmmm")</f>
        <v>November</v>
      </c>
      <c r="W2996" t="str">
        <f>"Q"&amp;ROUNDUP(MONTH(CleanedData[[#This Row],[Date]])/3,0)</f>
        <v>Q4</v>
      </c>
      <c r="X2996" t="str">
        <f>IF(CleanedData[[#This Row],[Purchase Amount]]&gt;=5000,"Yes","No")</f>
        <v>No</v>
      </c>
      <c r="Y2996">
        <f>IF(CleanedData[[#This Row],[Recommend]]="Yes",1,0)</f>
        <v>1</v>
      </c>
      <c r="Z2996" s="6">
        <f>CleanedData[[#This Row],[Purchase Amount]]*0.15</f>
        <v>164.15549999999999</v>
      </c>
      <c r="AA2996" s="6">
        <f>CleanedData[[#This Row],[Purchase Amount]]*1.15</f>
        <v>1258.5254999999997</v>
      </c>
    </row>
    <row r="2997" spans="1:27" x14ac:dyDescent="0.3">
      <c r="A2997">
        <v>3595</v>
      </c>
      <c r="B2997" t="s">
        <v>3222</v>
      </c>
      <c r="C2997" s="1">
        <v>45318</v>
      </c>
      <c r="D2997">
        <v>35</v>
      </c>
      <c r="E2997" t="s">
        <v>60</v>
      </c>
      <c r="F2997" t="s">
        <v>40</v>
      </c>
      <c r="G2997" t="s">
        <v>131</v>
      </c>
      <c r="H2997">
        <v>4</v>
      </c>
      <c r="I2997" t="s">
        <v>42</v>
      </c>
      <c r="J2997" t="s">
        <v>54</v>
      </c>
      <c r="K2997" t="s">
        <v>64</v>
      </c>
      <c r="L2997" t="s">
        <v>45</v>
      </c>
      <c r="M2997" t="s">
        <v>190</v>
      </c>
      <c r="N2997" t="s">
        <v>96</v>
      </c>
      <c r="O2997" t="s">
        <v>89</v>
      </c>
      <c r="P2997" t="s">
        <v>70</v>
      </c>
      <c r="Q2997" t="s">
        <v>81</v>
      </c>
      <c r="R2997" s="6">
        <f>_xlfn.XLOOKUP(CleanedData[[#This Row],[Product]],'02_Lookup_Tables'!$A$2:$A$126,'02_Lookup_Tables'!$B$2:$B$126)</f>
        <v>369.57</v>
      </c>
      <c r="S2997" t="str">
        <f>VLOOKUP(CleanedData[[#This Row],[Product]],'02_Lookup_Tables'!$H$2:$I$126,2,FALSE)</f>
        <v>Accessories</v>
      </c>
      <c r="T2997" t="str">
        <f>VLOOKUP(CleanedData[[#This Row],[Province]],'02_Lookup_Tables'!$D$2:$E$10,2, FALSE)</f>
        <v>Northern Region</v>
      </c>
      <c r="U2997" t="str" cm="1">
        <f t="array" ref="U2997">_xlfn.IFS(CleanedData[[#This Row],[Purchase Amount]]&lt;500,"Low",
CleanedData[[#This Row],[Purchase Amount]]&lt;5000,"Medium",
TRUE,"High")</f>
        <v>Low</v>
      </c>
      <c r="V2997" t="str">
        <f>TEXT(CleanedData[[#This Row],[Date]],"mmmm")</f>
        <v>January</v>
      </c>
      <c r="W2997" t="str">
        <f>"Q"&amp;ROUNDUP(MONTH(CleanedData[[#This Row],[Date]])/3,0)</f>
        <v>Q1</v>
      </c>
      <c r="X2997" t="str">
        <f>IF(CleanedData[[#This Row],[Purchase Amount]]&gt;=5000,"Yes","No")</f>
        <v>No</v>
      </c>
      <c r="Y2997">
        <f>IF(CleanedData[[#This Row],[Recommend]]="Yes",1,0)</f>
        <v>0</v>
      </c>
      <c r="Z2997" s="6">
        <f>CleanedData[[#This Row],[Purchase Amount]]*0.15</f>
        <v>55.435499999999998</v>
      </c>
      <c r="AA2997" s="6">
        <f>CleanedData[[#This Row],[Purchase Amount]]*1.15</f>
        <v>425.00549999999998</v>
      </c>
    </row>
    <row r="2998" spans="1:27" x14ac:dyDescent="0.3">
      <c r="A2998">
        <v>3597</v>
      </c>
      <c r="B2998" t="s">
        <v>3223</v>
      </c>
      <c r="C2998" s="1">
        <v>45309</v>
      </c>
      <c r="D2998">
        <v>35</v>
      </c>
      <c r="E2998" t="s">
        <v>60</v>
      </c>
      <c r="F2998" t="s">
        <v>125</v>
      </c>
      <c r="G2998" t="s">
        <v>99</v>
      </c>
      <c r="H2998">
        <v>5</v>
      </c>
      <c r="I2998" t="s">
        <v>42</v>
      </c>
      <c r="J2998" t="s">
        <v>43</v>
      </c>
      <c r="K2998" t="s">
        <v>64</v>
      </c>
      <c r="L2998" t="s">
        <v>42</v>
      </c>
      <c r="M2998" t="s">
        <v>147</v>
      </c>
      <c r="N2998" t="s">
        <v>57</v>
      </c>
      <c r="O2998" t="s">
        <v>148</v>
      </c>
      <c r="P2998" t="s">
        <v>49</v>
      </c>
      <c r="Q2998" t="s">
        <v>81</v>
      </c>
      <c r="R2998" s="6">
        <f>_xlfn.XLOOKUP(CleanedData[[#This Row],[Product]],'02_Lookup_Tables'!$A$2:$A$126,'02_Lookup_Tables'!$B$2:$B$126)</f>
        <v>43.23</v>
      </c>
      <c r="S2998" t="str">
        <f>VLOOKUP(CleanedData[[#This Row],[Product]],'02_Lookup_Tables'!$H$2:$I$126,2,FALSE)</f>
        <v>Food</v>
      </c>
      <c r="T2998" t="str">
        <f>VLOOKUP(CleanedData[[#This Row],[Province]],'02_Lookup_Tables'!$D$2:$E$10,2, FALSE)</f>
        <v>Western Region</v>
      </c>
      <c r="U2998" t="str" cm="1">
        <f t="array" ref="U2998">_xlfn.IFS(CleanedData[[#This Row],[Purchase Amount]]&lt;500,"Low",
CleanedData[[#This Row],[Purchase Amount]]&lt;5000,"Medium",
TRUE,"High")</f>
        <v>Low</v>
      </c>
      <c r="V2998" t="str">
        <f>TEXT(CleanedData[[#This Row],[Date]],"mmmm")</f>
        <v>January</v>
      </c>
      <c r="W2998" t="str">
        <f>"Q"&amp;ROUNDUP(MONTH(CleanedData[[#This Row],[Date]])/3,0)</f>
        <v>Q1</v>
      </c>
      <c r="X2998" t="str">
        <f>IF(CleanedData[[#This Row],[Purchase Amount]]&gt;=5000,"Yes","No")</f>
        <v>No</v>
      </c>
      <c r="Y2998">
        <f>IF(CleanedData[[#This Row],[Recommend]]="Yes",1,0)</f>
        <v>0</v>
      </c>
      <c r="Z2998" s="6">
        <f>CleanedData[[#This Row],[Purchase Amount]]*0.15</f>
        <v>6.4844999999999997</v>
      </c>
      <c r="AA2998" s="6">
        <f>CleanedData[[#This Row],[Purchase Amount]]*1.15</f>
        <v>49.714499999999994</v>
      </c>
    </row>
    <row r="2999" spans="1:27" x14ac:dyDescent="0.3">
      <c r="A2999">
        <v>3598</v>
      </c>
      <c r="B2999" t="s">
        <v>3224</v>
      </c>
      <c r="C2999" s="1">
        <v>45736</v>
      </c>
      <c r="D2999">
        <v>73</v>
      </c>
      <c r="E2999" t="s">
        <v>39</v>
      </c>
      <c r="F2999" t="s">
        <v>83</v>
      </c>
      <c r="G2999" t="s">
        <v>158</v>
      </c>
      <c r="H2999">
        <v>4</v>
      </c>
      <c r="I2999" t="s">
        <v>45</v>
      </c>
      <c r="J2999" t="s">
        <v>63</v>
      </c>
      <c r="K2999" t="s">
        <v>44</v>
      </c>
      <c r="L2999" t="s">
        <v>45</v>
      </c>
      <c r="M2999" t="s">
        <v>175</v>
      </c>
      <c r="N2999" t="s">
        <v>96</v>
      </c>
      <c r="O2999" t="s">
        <v>89</v>
      </c>
      <c r="P2999" t="s">
        <v>70</v>
      </c>
      <c r="Q2999" t="s">
        <v>97</v>
      </c>
      <c r="R2999" s="6">
        <f>_xlfn.XLOOKUP(CleanedData[[#This Row],[Product]],'02_Lookup_Tables'!$A$2:$A$126,'02_Lookup_Tables'!$B$2:$B$126)</f>
        <v>2962.6</v>
      </c>
      <c r="S2999" t="str">
        <f>VLOOKUP(CleanedData[[#This Row],[Product]],'02_Lookup_Tables'!$H$2:$I$126,2,FALSE)</f>
        <v>Sports &amp; Outdoors</v>
      </c>
      <c r="T2999" t="str">
        <f>VLOOKUP(CleanedData[[#This Row],[Province]],'02_Lookup_Tables'!$D$2:$E$10,2, FALSE)</f>
        <v>Western Region</v>
      </c>
      <c r="U2999" t="str" cm="1">
        <f t="array" ref="U2999">_xlfn.IFS(CleanedData[[#This Row],[Purchase Amount]]&lt;500,"Low",
CleanedData[[#This Row],[Purchase Amount]]&lt;5000,"Medium",
TRUE,"High")</f>
        <v>Medium</v>
      </c>
      <c r="V2999" t="str">
        <f>TEXT(CleanedData[[#This Row],[Date]],"mmmm")</f>
        <v>March</v>
      </c>
      <c r="W2999" t="str">
        <f>"Q"&amp;ROUNDUP(MONTH(CleanedData[[#This Row],[Date]])/3,0)</f>
        <v>Q1</v>
      </c>
      <c r="X2999" t="str">
        <f>IF(CleanedData[[#This Row],[Purchase Amount]]&gt;=5000,"Yes","No")</f>
        <v>No</v>
      </c>
      <c r="Y2999">
        <f>IF(CleanedData[[#This Row],[Recommend]]="Yes",1,0)</f>
        <v>1</v>
      </c>
      <c r="Z2999" s="6">
        <f>CleanedData[[#This Row],[Purchase Amount]]*0.15</f>
        <v>444.39</v>
      </c>
      <c r="AA2999" s="6">
        <f>CleanedData[[#This Row],[Purchase Amount]]*1.15</f>
        <v>3406.99</v>
      </c>
    </row>
    <row r="3000" spans="1:27" x14ac:dyDescent="0.3">
      <c r="A3000">
        <v>3599</v>
      </c>
      <c r="B3000" t="s">
        <v>3225</v>
      </c>
      <c r="C3000" s="1">
        <v>45674</v>
      </c>
      <c r="D3000">
        <v>74</v>
      </c>
      <c r="E3000" t="s">
        <v>60</v>
      </c>
      <c r="F3000" t="s">
        <v>72</v>
      </c>
      <c r="G3000" t="s">
        <v>153</v>
      </c>
      <c r="H3000">
        <v>1</v>
      </c>
      <c r="I3000" t="s">
        <v>42</v>
      </c>
      <c r="J3000" t="s">
        <v>74</v>
      </c>
      <c r="K3000" t="s">
        <v>64</v>
      </c>
      <c r="L3000" t="s">
        <v>42</v>
      </c>
      <c r="M3000" t="s">
        <v>123</v>
      </c>
      <c r="N3000" t="s">
        <v>80</v>
      </c>
      <c r="O3000" t="s">
        <v>89</v>
      </c>
      <c r="P3000" t="s">
        <v>49</v>
      </c>
      <c r="Q3000" t="s">
        <v>97</v>
      </c>
      <c r="R3000" s="6">
        <f>_xlfn.XLOOKUP(CleanedData[[#This Row],[Product]],'02_Lookup_Tables'!$A$2:$A$126,'02_Lookup_Tables'!$B$2:$B$126)</f>
        <v>1011.68</v>
      </c>
      <c r="S3000" t="str">
        <f>VLOOKUP(CleanedData[[#This Row],[Product]],'02_Lookup_Tables'!$H$2:$I$126,2,FALSE)</f>
        <v>Accessories</v>
      </c>
      <c r="T3000" t="str">
        <f>VLOOKUP(CleanedData[[#This Row],[Province]],'02_Lookup_Tables'!$D$2:$E$10,2, FALSE)</f>
        <v>Central Region</v>
      </c>
      <c r="U3000" t="str" cm="1">
        <f t="array" ref="U3000">_xlfn.IFS(CleanedData[[#This Row],[Purchase Amount]]&lt;500,"Low",
CleanedData[[#This Row],[Purchase Amount]]&lt;5000,"Medium",
TRUE,"High")</f>
        <v>Medium</v>
      </c>
      <c r="V3000" t="str">
        <f>TEXT(CleanedData[[#This Row],[Date]],"mmmm")</f>
        <v>January</v>
      </c>
      <c r="W3000" t="str">
        <f>"Q"&amp;ROUNDUP(MONTH(CleanedData[[#This Row],[Date]])/3,0)</f>
        <v>Q1</v>
      </c>
      <c r="X3000" t="str">
        <f>IF(CleanedData[[#This Row],[Purchase Amount]]&gt;=5000,"Yes","No")</f>
        <v>No</v>
      </c>
      <c r="Y3000">
        <f>IF(CleanedData[[#This Row],[Recommend]]="Yes",1,0)</f>
        <v>0</v>
      </c>
      <c r="Z3000" s="6">
        <f>CleanedData[[#This Row],[Purchase Amount]]*0.15</f>
        <v>151.75199999999998</v>
      </c>
      <c r="AA3000" s="6">
        <f>CleanedData[[#This Row],[Purchase Amount]]*1.15</f>
        <v>1163.4319999999998</v>
      </c>
    </row>
    <row r="3001" spans="1:27" x14ac:dyDescent="0.3">
      <c r="A3001">
        <v>3600</v>
      </c>
      <c r="B3001" t="s">
        <v>3226</v>
      </c>
      <c r="C3001" s="1">
        <v>45431</v>
      </c>
      <c r="D3001">
        <v>76</v>
      </c>
      <c r="E3001" t="s">
        <v>60</v>
      </c>
      <c r="F3001" t="s">
        <v>83</v>
      </c>
      <c r="G3001" t="s">
        <v>114</v>
      </c>
      <c r="H3001">
        <v>5</v>
      </c>
      <c r="I3001" t="s">
        <v>45</v>
      </c>
      <c r="J3001" t="s">
        <v>69</v>
      </c>
      <c r="K3001" t="s">
        <v>64</v>
      </c>
      <c r="L3001" t="s">
        <v>42</v>
      </c>
      <c r="M3001" t="s">
        <v>208</v>
      </c>
      <c r="N3001" t="s">
        <v>57</v>
      </c>
      <c r="O3001" t="s">
        <v>89</v>
      </c>
      <c r="P3001" t="s">
        <v>70</v>
      </c>
      <c r="Q3001" t="s">
        <v>97</v>
      </c>
      <c r="R3001" s="6">
        <f>_xlfn.XLOOKUP(CleanedData[[#This Row],[Product]],'02_Lookup_Tables'!$A$2:$A$126,'02_Lookup_Tables'!$B$2:$B$126)</f>
        <v>1440.59</v>
      </c>
      <c r="S3001" t="str">
        <f>VLOOKUP(CleanedData[[#This Row],[Product]],'02_Lookup_Tables'!$H$2:$I$126,2,FALSE)</f>
        <v>Beauty &amp; Personal Care</v>
      </c>
      <c r="T3001" t="str">
        <f>VLOOKUP(CleanedData[[#This Row],[Province]],'02_Lookup_Tables'!$D$2:$E$10,2, FALSE)</f>
        <v>Western Region</v>
      </c>
      <c r="U3001" t="str" cm="1">
        <f t="array" ref="U3001">_xlfn.IFS(CleanedData[[#This Row],[Purchase Amount]]&lt;500,"Low",
CleanedData[[#This Row],[Purchase Amount]]&lt;5000,"Medium",
TRUE,"High")</f>
        <v>Medium</v>
      </c>
      <c r="V3001" t="str">
        <f>TEXT(CleanedData[[#This Row],[Date]],"mmmm")</f>
        <v>May</v>
      </c>
      <c r="W3001" t="str">
        <f>"Q"&amp;ROUNDUP(MONTH(CleanedData[[#This Row],[Date]])/3,0)</f>
        <v>Q2</v>
      </c>
      <c r="X3001" t="str">
        <f>IF(CleanedData[[#This Row],[Purchase Amount]]&gt;=5000,"Yes","No")</f>
        <v>No</v>
      </c>
      <c r="Y3001">
        <f>IF(CleanedData[[#This Row],[Recommend]]="Yes",1,0)</f>
        <v>1</v>
      </c>
      <c r="Z3001" s="6">
        <f>CleanedData[[#This Row],[Purchase Amount]]*0.15</f>
        <v>216.08849999999998</v>
      </c>
      <c r="AA3001" s="6">
        <f>CleanedData[[#This Row],[Purchase Amount]]*1.15</f>
        <v>1656.6784999999998</v>
      </c>
    </row>
    <row r="3002" spans="1:27" x14ac:dyDescent="0.3">
      <c r="A3002">
        <v>3602</v>
      </c>
      <c r="B3002" t="s">
        <v>3227</v>
      </c>
      <c r="C3002" s="1">
        <v>45293</v>
      </c>
      <c r="D3002">
        <v>80</v>
      </c>
      <c r="E3002" t="s">
        <v>52</v>
      </c>
      <c r="F3002" t="s">
        <v>61</v>
      </c>
      <c r="G3002" t="s">
        <v>87</v>
      </c>
      <c r="H3002">
        <v>1</v>
      </c>
      <c r="I3002" t="s">
        <v>45</v>
      </c>
      <c r="J3002" t="s">
        <v>54</v>
      </c>
      <c r="K3002" t="s">
        <v>64</v>
      </c>
      <c r="L3002" t="s">
        <v>45</v>
      </c>
      <c r="M3002" t="s">
        <v>85</v>
      </c>
      <c r="N3002" t="s">
        <v>80</v>
      </c>
      <c r="O3002" t="s">
        <v>48</v>
      </c>
      <c r="P3002" t="s">
        <v>49</v>
      </c>
      <c r="Q3002" t="s">
        <v>97</v>
      </c>
      <c r="R3002" s="6">
        <f>_xlfn.XLOOKUP(CleanedData[[#This Row],[Product]],'02_Lookup_Tables'!$A$2:$A$126,'02_Lookup_Tables'!$B$2:$B$126)</f>
        <v>409.06</v>
      </c>
      <c r="S3002" t="str">
        <f>VLOOKUP(CleanedData[[#This Row],[Product]],'02_Lookup_Tables'!$H$2:$I$126,2,FALSE)</f>
        <v>Home Devices</v>
      </c>
      <c r="T3002" t="str">
        <f>VLOOKUP(CleanedData[[#This Row],[Province]],'02_Lookup_Tables'!$D$2:$E$10,2, FALSE)</f>
        <v>Southern Region</v>
      </c>
      <c r="U3002" t="str" cm="1">
        <f t="array" ref="U3002">_xlfn.IFS(CleanedData[[#This Row],[Purchase Amount]]&lt;500,"Low",
CleanedData[[#This Row],[Purchase Amount]]&lt;5000,"Medium",
TRUE,"High")</f>
        <v>Low</v>
      </c>
      <c r="V3002" t="str">
        <f>TEXT(CleanedData[[#This Row],[Date]],"mmmm")</f>
        <v>January</v>
      </c>
      <c r="W3002" t="str">
        <f>"Q"&amp;ROUNDUP(MONTH(CleanedData[[#This Row],[Date]])/3,0)</f>
        <v>Q1</v>
      </c>
      <c r="X3002" t="str">
        <f>IF(CleanedData[[#This Row],[Purchase Amount]]&gt;=5000,"Yes","No")</f>
        <v>No</v>
      </c>
      <c r="Y3002">
        <f>IF(CleanedData[[#This Row],[Recommend]]="Yes",1,0)</f>
        <v>1</v>
      </c>
      <c r="Z3002" s="6">
        <f>CleanedData[[#This Row],[Purchase Amount]]*0.15</f>
        <v>61.358999999999995</v>
      </c>
      <c r="AA3002" s="6">
        <f>CleanedData[[#This Row],[Purchase Amount]]*1.15</f>
        <v>470.41899999999998</v>
      </c>
    </row>
    <row r="3003" spans="1:27" x14ac:dyDescent="0.3">
      <c r="A3003">
        <v>3603</v>
      </c>
      <c r="B3003" t="s">
        <v>3228</v>
      </c>
      <c r="C3003" s="1">
        <v>45396</v>
      </c>
      <c r="D3003">
        <v>78</v>
      </c>
      <c r="E3003" t="s">
        <v>39</v>
      </c>
      <c r="F3003" t="s">
        <v>125</v>
      </c>
      <c r="G3003" t="s">
        <v>153</v>
      </c>
      <c r="H3003">
        <v>4</v>
      </c>
      <c r="I3003" t="s">
        <v>42</v>
      </c>
      <c r="J3003" t="s">
        <v>54</v>
      </c>
      <c r="K3003" t="s">
        <v>44</v>
      </c>
      <c r="L3003" t="s">
        <v>42</v>
      </c>
      <c r="M3003" t="s">
        <v>231</v>
      </c>
      <c r="N3003" t="s">
        <v>96</v>
      </c>
      <c r="O3003" t="s">
        <v>89</v>
      </c>
      <c r="P3003" t="s">
        <v>70</v>
      </c>
      <c r="Q3003" t="s">
        <v>97</v>
      </c>
      <c r="R3003" s="6">
        <f>_xlfn.XLOOKUP(CleanedData[[#This Row],[Product]],'02_Lookup_Tables'!$A$2:$A$126,'02_Lookup_Tables'!$B$2:$B$126)</f>
        <v>1011.68</v>
      </c>
      <c r="S3003" t="str">
        <f>VLOOKUP(CleanedData[[#This Row],[Product]],'02_Lookup_Tables'!$H$2:$I$126,2,FALSE)</f>
        <v>Accessories</v>
      </c>
      <c r="T3003" t="str">
        <f>VLOOKUP(CleanedData[[#This Row],[Province]],'02_Lookup_Tables'!$D$2:$E$10,2, FALSE)</f>
        <v>Western Region</v>
      </c>
      <c r="U3003" t="str" cm="1">
        <f t="array" ref="U3003">_xlfn.IFS(CleanedData[[#This Row],[Purchase Amount]]&lt;500,"Low",
CleanedData[[#This Row],[Purchase Amount]]&lt;5000,"Medium",
TRUE,"High")</f>
        <v>Medium</v>
      </c>
      <c r="V3003" t="str">
        <f>TEXT(CleanedData[[#This Row],[Date]],"mmmm")</f>
        <v>April</v>
      </c>
      <c r="W3003" t="str">
        <f>"Q"&amp;ROUNDUP(MONTH(CleanedData[[#This Row],[Date]])/3,0)</f>
        <v>Q2</v>
      </c>
      <c r="X3003" t="str">
        <f>IF(CleanedData[[#This Row],[Purchase Amount]]&gt;=5000,"Yes","No")</f>
        <v>No</v>
      </c>
      <c r="Y3003">
        <f>IF(CleanedData[[#This Row],[Recommend]]="Yes",1,0)</f>
        <v>0</v>
      </c>
      <c r="Z3003" s="6">
        <f>CleanedData[[#This Row],[Purchase Amount]]*0.15</f>
        <v>151.75199999999998</v>
      </c>
      <c r="AA3003" s="6">
        <f>CleanedData[[#This Row],[Purchase Amount]]*1.15</f>
        <v>1163.4319999999998</v>
      </c>
    </row>
    <row r="3004" spans="1:27" x14ac:dyDescent="0.3">
      <c r="A3004">
        <v>3604</v>
      </c>
      <c r="B3004" t="s">
        <v>3229</v>
      </c>
      <c r="C3004" s="1">
        <v>45403</v>
      </c>
      <c r="D3004">
        <v>49</v>
      </c>
      <c r="E3004" t="s">
        <v>60</v>
      </c>
      <c r="F3004" t="s">
        <v>40</v>
      </c>
      <c r="G3004" t="s">
        <v>286</v>
      </c>
      <c r="H3004">
        <v>3</v>
      </c>
      <c r="I3004" t="s">
        <v>42</v>
      </c>
      <c r="J3004" t="s">
        <v>74</v>
      </c>
      <c r="K3004" t="s">
        <v>44</v>
      </c>
      <c r="L3004" t="s">
        <v>45</v>
      </c>
      <c r="M3004" t="s">
        <v>231</v>
      </c>
      <c r="N3004" t="s">
        <v>48</v>
      </c>
      <c r="O3004" t="s">
        <v>89</v>
      </c>
      <c r="P3004" t="s">
        <v>49</v>
      </c>
      <c r="Q3004" t="s">
        <v>93</v>
      </c>
      <c r="R3004" s="6">
        <f>_xlfn.XLOOKUP(CleanedData[[#This Row],[Product]],'02_Lookup_Tables'!$A$2:$A$126,'02_Lookup_Tables'!$B$2:$B$126)</f>
        <v>1907.49</v>
      </c>
      <c r="S3004" t="str">
        <f>VLOOKUP(CleanedData[[#This Row],[Product]],'02_Lookup_Tables'!$H$2:$I$126,2,FALSE)</f>
        <v>Accessories</v>
      </c>
      <c r="T3004" t="str">
        <f>VLOOKUP(CleanedData[[#This Row],[Province]],'02_Lookup_Tables'!$D$2:$E$10,2, FALSE)</f>
        <v>Northern Region</v>
      </c>
      <c r="U3004" t="str" cm="1">
        <f t="array" ref="U3004">_xlfn.IFS(CleanedData[[#This Row],[Purchase Amount]]&lt;500,"Low",
CleanedData[[#This Row],[Purchase Amount]]&lt;5000,"Medium",
TRUE,"High")</f>
        <v>Medium</v>
      </c>
      <c r="V3004" t="str">
        <f>TEXT(CleanedData[[#This Row],[Date]],"mmmm")</f>
        <v>April</v>
      </c>
      <c r="W3004" t="str">
        <f>"Q"&amp;ROUNDUP(MONTH(CleanedData[[#This Row],[Date]])/3,0)</f>
        <v>Q2</v>
      </c>
      <c r="X3004" t="str">
        <f>IF(CleanedData[[#This Row],[Purchase Amount]]&gt;=5000,"Yes","No")</f>
        <v>No</v>
      </c>
      <c r="Y3004">
        <f>IF(CleanedData[[#This Row],[Recommend]]="Yes",1,0)</f>
        <v>0</v>
      </c>
      <c r="Z3004" s="6">
        <f>CleanedData[[#This Row],[Purchase Amount]]*0.15</f>
        <v>286.12349999999998</v>
      </c>
      <c r="AA3004" s="6">
        <f>CleanedData[[#This Row],[Purchase Amount]]*1.15</f>
        <v>2193.6134999999999</v>
      </c>
    </row>
    <row r="3005" spans="1:27" x14ac:dyDescent="0.3">
      <c r="A3005">
        <v>3605</v>
      </c>
      <c r="B3005" t="s">
        <v>3230</v>
      </c>
      <c r="C3005" s="1">
        <v>45617</v>
      </c>
      <c r="D3005">
        <v>76</v>
      </c>
      <c r="E3005" t="s">
        <v>39</v>
      </c>
      <c r="F3005" t="s">
        <v>108</v>
      </c>
      <c r="G3005" t="s">
        <v>102</v>
      </c>
      <c r="H3005">
        <v>5</v>
      </c>
      <c r="I3005" t="s">
        <v>45</v>
      </c>
      <c r="J3005" t="s">
        <v>74</v>
      </c>
      <c r="K3005" t="s">
        <v>44</v>
      </c>
      <c r="L3005" t="s">
        <v>45</v>
      </c>
      <c r="N3005" t="s">
        <v>57</v>
      </c>
      <c r="O3005" t="s">
        <v>134</v>
      </c>
      <c r="P3005" t="s">
        <v>8646</v>
      </c>
      <c r="Q3005" t="s">
        <v>97</v>
      </c>
      <c r="R3005" s="6">
        <f>_xlfn.XLOOKUP(CleanedData[[#This Row],[Product]],'02_Lookup_Tables'!$A$2:$A$126,'02_Lookup_Tables'!$B$2:$B$126)</f>
        <v>276.82</v>
      </c>
      <c r="S3005" t="str">
        <f>VLOOKUP(CleanedData[[#This Row],[Product]],'02_Lookup_Tables'!$H$2:$I$126,2,FALSE)</f>
        <v>Home &amp; Living</v>
      </c>
      <c r="T3005" t="str">
        <f>VLOOKUP(CleanedData[[#This Row],[Province]],'02_Lookup_Tables'!$D$2:$E$10,2, FALSE)</f>
        <v>Gauteng Region</v>
      </c>
      <c r="U3005" t="str" cm="1">
        <f t="array" ref="U3005">_xlfn.IFS(CleanedData[[#This Row],[Purchase Amount]]&lt;500,"Low",
CleanedData[[#This Row],[Purchase Amount]]&lt;5000,"Medium",
TRUE,"High")</f>
        <v>Low</v>
      </c>
      <c r="V3005" t="str">
        <f>TEXT(CleanedData[[#This Row],[Date]],"mmmm")</f>
        <v>November</v>
      </c>
      <c r="W3005" t="str">
        <f>"Q"&amp;ROUNDUP(MONTH(CleanedData[[#This Row],[Date]])/3,0)</f>
        <v>Q4</v>
      </c>
      <c r="X3005" t="str">
        <f>IF(CleanedData[[#This Row],[Purchase Amount]]&gt;=5000,"Yes","No")</f>
        <v>No</v>
      </c>
      <c r="Y3005">
        <f>IF(CleanedData[[#This Row],[Recommend]]="Yes",1,0)</f>
        <v>1</v>
      </c>
      <c r="Z3005" s="6">
        <f>CleanedData[[#This Row],[Purchase Amount]]*0.15</f>
        <v>41.522999999999996</v>
      </c>
      <c r="AA3005" s="6">
        <f>CleanedData[[#This Row],[Purchase Amount]]*1.15</f>
        <v>318.34299999999996</v>
      </c>
    </row>
    <row r="3006" spans="1:27" x14ac:dyDescent="0.3">
      <c r="A3006">
        <v>3606</v>
      </c>
      <c r="B3006" t="s">
        <v>3231</v>
      </c>
      <c r="C3006" s="1">
        <v>45505</v>
      </c>
      <c r="D3006">
        <v>70</v>
      </c>
      <c r="E3006" t="s">
        <v>39</v>
      </c>
      <c r="F3006" t="s">
        <v>125</v>
      </c>
      <c r="G3006" t="s">
        <v>128</v>
      </c>
      <c r="H3006">
        <v>3</v>
      </c>
      <c r="I3006" t="s">
        <v>42</v>
      </c>
      <c r="J3006" t="s">
        <v>74</v>
      </c>
      <c r="K3006" t="s">
        <v>64</v>
      </c>
      <c r="L3006" t="s">
        <v>45</v>
      </c>
      <c r="M3006" t="s">
        <v>56</v>
      </c>
      <c r="N3006" t="s">
        <v>48</v>
      </c>
      <c r="O3006" t="s">
        <v>148</v>
      </c>
      <c r="P3006" t="s">
        <v>49</v>
      </c>
      <c r="Q3006" t="s">
        <v>97</v>
      </c>
      <c r="R3006" s="6">
        <f>_xlfn.XLOOKUP(CleanedData[[#This Row],[Product]],'02_Lookup_Tables'!$A$2:$A$126,'02_Lookup_Tables'!$B$2:$B$126)</f>
        <v>3747.26</v>
      </c>
      <c r="S3006" t="str">
        <f>VLOOKUP(CleanedData[[#This Row],[Product]],'02_Lookup_Tables'!$H$2:$I$126,2,FALSE)</f>
        <v>Apparel</v>
      </c>
      <c r="T3006" t="str">
        <f>VLOOKUP(CleanedData[[#This Row],[Province]],'02_Lookup_Tables'!$D$2:$E$10,2, FALSE)</f>
        <v>Western Region</v>
      </c>
      <c r="U3006" t="str" cm="1">
        <f t="array" ref="U3006">_xlfn.IFS(CleanedData[[#This Row],[Purchase Amount]]&lt;500,"Low",
CleanedData[[#This Row],[Purchase Amount]]&lt;5000,"Medium",
TRUE,"High")</f>
        <v>Medium</v>
      </c>
      <c r="V3006" t="str">
        <f>TEXT(CleanedData[[#This Row],[Date]],"mmmm")</f>
        <v>August</v>
      </c>
      <c r="W3006" t="str">
        <f>"Q"&amp;ROUNDUP(MONTH(CleanedData[[#This Row],[Date]])/3,0)</f>
        <v>Q3</v>
      </c>
      <c r="X3006" t="str">
        <f>IF(CleanedData[[#This Row],[Purchase Amount]]&gt;=5000,"Yes","No")</f>
        <v>No</v>
      </c>
      <c r="Y3006">
        <f>IF(CleanedData[[#This Row],[Recommend]]="Yes",1,0)</f>
        <v>0</v>
      </c>
      <c r="Z3006" s="6">
        <f>CleanedData[[#This Row],[Purchase Amount]]*0.15</f>
        <v>562.08900000000006</v>
      </c>
      <c r="AA3006" s="6">
        <f>CleanedData[[#This Row],[Purchase Amount]]*1.15</f>
        <v>4309.3490000000002</v>
      </c>
    </row>
    <row r="3007" spans="1:27" x14ac:dyDescent="0.3">
      <c r="A3007">
        <v>3607</v>
      </c>
      <c r="B3007" t="s">
        <v>3232</v>
      </c>
      <c r="C3007" s="1">
        <v>45797</v>
      </c>
      <c r="D3007">
        <v>78</v>
      </c>
      <c r="E3007" t="s">
        <v>52</v>
      </c>
      <c r="F3007" t="s">
        <v>68</v>
      </c>
      <c r="G3007" t="s">
        <v>87</v>
      </c>
      <c r="H3007">
        <v>1</v>
      </c>
      <c r="I3007" t="s">
        <v>42</v>
      </c>
      <c r="J3007" t="s">
        <v>54</v>
      </c>
      <c r="K3007" t="s">
        <v>64</v>
      </c>
      <c r="L3007" t="s">
        <v>45</v>
      </c>
      <c r="N3007" t="s">
        <v>80</v>
      </c>
      <c r="O3007" t="s">
        <v>134</v>
      </c>
      <c r="P3007" t="s">
        <v>8646</v>
      </c>
      <c r="Q3007" t="s">
        <v>97</v>
      </c>
      <c r="R3007" s="6">
        <f>_xlfn.XLOOKUP(CleanedData[[#This Row],[Product]],'02_Lookup_Tables'!$A$2:$A$126,'02_Lookup_Tables'!$B$2:$B$126)</f>
        <v>409.06</v>
      </c>
      <c r="S3007" t="str">
        <f>VLOOKUP(CleanedData[[#This Row],[Product]],'02_Lookup_Tables'!$H$2:$I$126,2,FALSE)</f>
        <v>Home Devices</v>
      </c>
      <c r="T3007" t="str">
        <f>VLOOKUP(CleanedData[[#This Row],[Province]],'02_Lookup_Tables'!$D$2:$E$10,2, FALSE)</f>
        <v>Northern Region</v>
      </c>
      <c r="U3007" t="str" cm="1">
        <f t="array" ref="U3007">_xlfn.IFS(CleanedData[[#This Row],[Purchase Amount]]&lt;500,"Low",
CleanedData[[#This Row],[Purchase Amount]]&lt;5000,"Medium",
TRUE,"High")</f>
        <v>Low</v>
      </c>
      <c r="V3007" t="str">
        <f>TEXT(CleanedData[[#This Row],[Date]],"mmmm")</f>
        <v>May</v>
      </c>
      <c r="W3007" t="str">
        <f>"Q"&amp;ROUNDUP(MONTH(CleanedData[[#This Row],[Date]])/3,0)</f>
        <v>Q2</v>
      </c>
      <c r="X3007" t="str">
        <f>IF(CleanedData[[#This Row],[Purchase Amount]]&gt;=5000,"Yes","No")</f>
        <v>No</v>
      </c>
      <c r="Y3007">
        <f>IF(CleanedData[[#This Row],[Recommend]]="Yes",1,0)</f>
        <v>0</v>
      </c>
      <c r="Z3007" s="6">
        <f>CleanedData[[#This Row],[Purchase Amount]]*0.15</f>
        <v>61.358999999999995</v>
      </c>
      <c r="AA3007" s="6">
        <f>CleanedData[[#This Row],[Purchase Amount]]*1.15</f>
        <v>470.41899999999998</v>
      </c>
    </row>
    <row r="3008" spans="1:27" x14ac:dyDescent="0.3">
      <c r="A3008">
        <v>3608</v>
      </c>
      <c r="B3008" t="s">
        <v>3233</v>
      </c>
      <c r="C3008" s="1">
        <v>45684</v>
      </c>
      <c r="D3008">
        <v>31</v>
      </c>
      <c r="E3008" t="s">
        <v>39</v>
      </c>
      <c r="F3008" t="s">
        <v>83</v>
      </c>
      <c r="G3008" t="s">
        <v>243</v>
      </c>
      <c r="H3008">
        <v>2</v>
      </c>
      <c r="I3008" t="s">
        <v>42</v>
      </c>
      <c r="J3008" t="s">
        <v>63</v>
      </c>
      <c r="K3008" t="s">
        <v>44</v>
      </c>
      <c r="L3008" t="s">
        <v>45</v>
      </c>
      <c r="M3008" t="s">
        <v>106</v>
      </c>
      <c r="N3008" t="s">
        <v>47</v>
      </c>
      <c r="O3008" t="s">
        <v>148</v>
      </c>
      <c r="P3008" t="s">
        <v>70</v>
      </c>
      <c r="Q3008" t="s">
        <v>58</v>
      </c>
      <c r="R3008" s="6">
        <f>_xlfn.XLOOKUP(CleanedData[[#This Row],[Product]],'02_Lookup_Tables'!$A$2:$A$126,'02_Lookup_Tables'!$B$2:$B$126)</f>
        <v>551.66</v>
      </c>
      <c r="S3008" t="str">
        <f>VLOOKUP(CleanedData[[#This Row],[Product]],'02_Lookup_Tables'!$H$2:$I$126,2,FALSE)</f>
        <v>Accessories</v>
      </c>
      <c r="T3008" t="str">
        <f>VLOOKUP(CleanedData[[#This Row],[Province]],'02_Lookup_Tables'!$D$2:$E$10,2, FALSE)</f>
        <v>Western Region</v>
      </c>
      <c r="U3008" t="str" cm="1">
        <f t="array" ref="U3008">_xlfn.IFS(CleanedData[[#This Row],[Purchase Amount]]&lt;500,"Low",
CleanedData[[#This Row],[Purchase Amount]]&lt;5000,"Medium",
TRUE,"High")</f>
        <v>Medium</v>
      </c>
      <c r="V3008" t="str">
        <f>TEXT(CleanedData[[#This Row],[Date]],"mmmm")</f>
        <v>January</v>
      </c>
      <c r="W3008" t="str">
        <f>"Q"&amp;ROUNDUP(MONTH(CleanedData[[#This Row],[Date]])/3,0)</f>
        <v>Q1</v>
      </c>
      <c r="X3008" t="str">
        <f>IF(CleanedData[[#This Row],[Purchase Amount]]&gt;=5000,"Yes","No")</f>
        <v>No</v>
      </c>
      <c r="Y3008">
        <f>IF(CleanedData[[#This Row],[Recommend]]="Yes",1,0)</f>
        <v>0</v>
      </c>
      <c r="Z3008" s="6">
        <f>CleanedData[[#This Row],[Purchase Amount]]*0.15</f>
        <v>82.748999999999995</v>
      </c>
      <c r="AA3008" s="6">
        <f>CleanedData[[#This Row],[Purchase Amount]]*1.15</f>
        <v>634.40899999999988</v>
      </c>
    </row>
    <row r="3009" spans="1:27" x14ac:dyDescent="0.3">
      <c r="A3009">
        <v>3609</v>
      </c>
      <c r="B3009" t="s">
        <v>3234</v>
      </c>
      <c r="C3009" s="1">
        <v>45767</v>
      </c>
      <c r="D3009">
        <v>51</v>
      </c>
      <c r="E3009" t="s">
        <v>52</v>
      </c>
      <c r="F3009" t="s">
        <v>61</v>
      </c>
      <c r="G3009" t="s">
        <v>284</v>
      </c>
      <c r="H3009">
        <v>5</v>
      </c>
      <c r="I3009" t="s">
        <v>45</v>
      </c>
      <c r="J3009" t="s">
        <v>43</v>
      </c>
      <c r="K3009" t="s">
        <v>44</v>
      </c>
      <c r="L3009" t="s">
        <v>45</v>
      </c>
      <c r="M3009" t="s">
        <v>236</v>
      </c>
      <c r="N3009" t="s">
        <v>57</v>
      </c>
      <c r="O3009" t="s">
        <v>89</v>
      </c>
      <c r="P3009" t="s">
        <v>70</v>
      </c>
      <c r="Q3009" t="s">
        <v>93</v>
      </c>
      <c r="R3009" s="6">
        <f>_xlfn.XLOOKUP(CleanedData[[#This Row],[Product]],'02_Lookup_Tables'!$A$2:$A$126,'02_Lookup_Tables'!$B$2:$B$126)</f>
        <v>6698.54</v>
      </c>
      <c r="S3009" t="str">
        <f>VLOOKUP(CleanedData[[#This Row],[Product]],'02_Lookup_Tables'!$H$2:$I$126,2,FALSE)</f>
        <v>Electronics</v>
      </c>
      <c r="T3009" t="str">
        <f>VLOOKUP(CleanedData[[#This Row],[Province]],'02_Lookup_Tables'!$D$2:$E$10,2, FALSE)</f>
        <v>Southern Region</v>
      </c>
      <c r="U3009" t="str" cm="1">
        <f t="array" ref="U3009">_xlfn.IFS(CleanedData[[#This Row],[Purchase Amount]]&lt;500,"Low",
CleanedData[[#This Row],[Purchase Amount]]&lt;5000,"Medium",
TRUE,"High")</f>
        <v>High</v>
      </c>
      <c r="V3009" t="str">
        <f>TEXT(CleanedData[[#This Row],[Date]],"mmmm")</f>
        <v>April</v>
      </c>
      <c r="W3009" t="str">
        <f>"Q"&amp;ROUNDUP(MONTH(CleanedData[[#This Row],[Date]])/3,0)</f>
        <v>Q2</v>
      </c>
      <c r="X3009" t="str">
        <f>IF(CleanedData[[#This Row],[Purchase Amount]]&gt;=5000,"Yes","No")</f>
        <v>Yes</v>
      </c>
      <c r="Y3009">
        <f>IF(CleanedData[[#This Row],[Recommend]]="Yes",1,0)</f>
        <v>1</v>
      </c>
      <c r="Z3009" s="6">
        <f>CleanedData[[#This Row],[Purchase Amount]]*0.15</f>
        <v>1004.7809999999999</v>
      </c>
      <c r="AA3009" s="6">
        <f>CleanedData[[#This Row],[Purchase Amount]]*1.15</f>
        <v>7703.320999999999</v>
      </c>
    </row>
    <row r="3010" spans="1:27" x14ac:dyDescent="0.3">
      <c r="A3010">
        <v>3610</v>
      </c>
      <c r="B3010" t="s">
        <v>3235</v>
      </c>
      <c r="C3010" s="1">
        <v>45582</v>
      </c>
      <c r="D3010">
        <v>62</v>
      </c>
      <c r="E3010" t="s">
        <v>39</v>
      </c>
      <c r="F3010" t="s">
        <v>83</v>
      </c>
      <c r="G3010" t="s">
        <v>173</v>
      </c>
      <c r="H3010">
        <v>1</v>
      </c>
      <c r="I3010" t="s">
        <v>45</v>
      </c>
      <c r="J3010" t="s">
        <v>54</v>
      </c>
      <c r="K3010" t="s">
        <v>44</v>
      </c>
      <c r="L3010" t="s">
        <v>45</v>
      </c>
      <c r="M3010" t="s">
        <v>208</v>
      </c>
      <c r="N3010" t="s">
        <v>80</v>
      </c>
      <c r="O3010" t="s">
        <v>89</v>
      </c>
      <c r="P3010" t="s">
        <v>49</v>
      </c>
      <c r="Q3010" t="s">
        <v>50</v>
      </c>
      <c r="R3010" s="6">
        <f>_xlfn.XLOOKUP(CleanedData[[#This Row],[Product]],'02_Lookup_Tables'!$A$2:$A$126,'02_Lookup_Tables'!$B$2:$B$126)</f>
        <v>13056.99</v>
      </c>
      <c r="S3010" t="str">
        <f>VLOOKUP(CleanedData[[#This Row],[Product]],'02_Lookup_Tables'!$H$2:$I$126,2,FALSE)</f>
        <v>Electronics</v>
      </c>
      <c r="T3010" t="str">
        <f>VLOOKUP(CleanedData[[#This Row],[Province]],'02_Lookup_Tables'!$D$2:$E$10,2, FALSE)</f>
        <v>Western Region</v>
      </c>
      <c r="U3010" t="str" cm="1">
        <f t="array" ref="U3010">_xlfn.IFS(CleanedData[[#This Row],[Purchase Amount]]&lt;500,"Low",
CleanedData[[#This Row],[Purchase Amount]]&lt;5000,"Medium",
TRUE,"High")</f>
        <v>High</v>
      </c>
      <c r="V3010" t="str">
        <f>TEXT(CleanedData[[#This Row],[Date]],"mmmm")</f>
        <v>October</v>
      </c>
      <c r="W3010" t="str">
        <f>"Q"&amp;ROUNDUP(MONTH(CleanedData[[#This Row],[Date]])/3,0)</f>
        <v>Q4</v>
      </c>
      <c r="X3010" t="str">
        <f>IF(CleanedData[[#This Row],[Purchase Amount]]&gt;=5000,"Yes","No")</f>
        <v>Yes</v>
      </c>
      <c r="Y3010">
        <f>IF(CleanedData[[#This Row],[Recommend]]="Yes",1,0)</f>
        <v>1</v>
      </c>
      <c r="Z3010" s="6">
        <f>CleanedData[[#This Row],[Purchase Amount]]*0.15</f>
        <v>1958.5484999999999</v>
      </c>
      <c r="AA3010" s="6">
        <f>CleanedData[[#This Row],[Purchase Amount]]*1.15</f>
        <v>15015.538499999999</v>
      </c>
    </row>
    <row r="3011" spans="1:27" x14ac:dyDescent="0.3">
      <c r="A3011">
        <v>3612</v>
      </c>
      <c r="B3011" t="s">
        <v>3236</v>
      </c>
      <c r="C3011" s="1">
        <v>45991</v>
      </c>
      <c r="D3011">
        <v>65</v>
      </c>
      <c r="E3011" t="s">
        <v>52</v>
      </c>
      <c r="F3011" t="s">
        <v>40</v>
      </c>
      <c r="G3011" t="s">
        <v>105</v>
      </c>
      <c r="H3011">
        <v>4</v>
      </c>
      <c r="I3011" t="s">
        <v>42</v>
      </c>
      <c r="J3011" t="s">
        <v>74</v>
      </c>
      <c r="K3011" t="s">
        <v>55</v>
      </c>
      <c r="L3011" t="s">
        <v>45</v>
      </c>
      <c r="M3011" t="s">
        <v>165</v>
      </c>
      <c r="N3011" t="s">
        <v>96</v>
      </c>
      <c r="O3011" t="s">
        <v>89</v>
      </c>
      <c r="P3011" t="s">
        <v>70</v>
      </c>
      <c r="Q3011" t="s">
        <v>97</v>
      </c>
      <c r="R3011" s="6">
        <f>_xlfn.XLOOKUP(CleanedData[[#This Row],[Product]],'02_Lookup_Tables'!$A$2:$A$126,'02_Lookup_Tables'!$B$2:$B$126)</f>
        <v>231.22</v>
      </c>
      <c r="S3011" t="str">
        <f>VLOOKUP(CleanedData[[#This Row],[Product]],'02_Lookup_Tables'!$H$2:$I$126,2,FALSE)</f>
        <v>Beauty &amp; Personal Care</v>
      </c>
      <c r="T3011" t="str">
        <f>VLOOKUP(CleanedData[[#This Row],[Province]],'02_Lookup_Tables'!$D$2:$E$10,2, FALSE)</f>
        <v>Northern Region</v>
      </c>
      <c r="U3011" t="str" cm="1">
        <f t="array" ref="U3011">_xlfn.IFS(CleanedData[[#This Row],[Purchase Amount]]&lt;500,"Low",
CleanedData[[#This Row],[Purchase Amount]]&lt;5000,"Medium",
TRUE,"High")</f>
        <v>Low</v>
      </c>
      <c r="V3011" t="str">
        <f>TEXT(CleanedData[[#This Row],[Date]],"mmmm")</f>
        <v>November</v>
      </c>
      <c r="W3011" t="str">
        <f>"Q"&amp;ROUNDUP(MONTH(CleanedData[[#This Row],[Date]])/3,0)</f>
        <v>Q4</v>
      </c>
      <c r="X3011" t="str">
        <f>IF(CleanedData[[#This Row],[Purchase Amount]]&gt;=5000,"Yes","No")</f>
        <v>No</v>
      </c>
      <c r="Y3011">
        <f>IF(CleanedData[[#This Row],[Recommend]]="Yes",1,0)</f>
        <v>0</v>
      </c>
      <c r="Z3011" s="6">
        <f>CleanedData[[#This Row],[Purchase Amount]]*0.15</f>
        <v>34.683</v>
      </c>
      <c r="AA3011" s="6">
        <f>CleanedData[[#This Row],[Purchase Amount]]*1.15</f>
        <v>265.90299999999996</v>
      </c>
    </row>
    <row r="3012" spans="1:27" x14ac:dyDescent="0.3">
      <c r="A3012">
        <v>3613</v>
      </c>
      <c r="B3012" t="s">
        <v>3237</v>
      </c>
      <c r="C3012" s="1">
        <v>45551</v>
      </c>
      <c r="D3012">
        <v>33</v>
      </c>
      <c r="E3012" t="s">
        <v>52</v>
      </c>
      <c r="F3012" t="s">
        <v>130</v>
      </c>
      <c r="G3012" t="s">
        <v>546</v>
      </c>
      <c r="H3012">
        <v>1</v>
      </c>
      <c r="I3012" t="s">
        <v>45</v>
      </c>
      <c r="J3012" t="s">
        <v>69</v>
      </c>
      <c r="K3012" t="s">
        <v>55</v>
      </c>
      <c r="L3012" t="s">
        <v>45</v>
      </c>
      <c r="M3012" t="s">
        <v>236</v>
      </c>
      <c r="N3012" t="s">
        <v>80</v>
      </c>
      <c r="O3012" t="s">
        <v>89</v>
      </c>
      <c r="P3012" t="s">
        <v>49</v>
      </c>
      <c r="Q3012" t="s">
        <v>58</v>
      </c>
      <c r="R3012" s="6">
        <f>_xlfn.XLOOKUP(CleanedData[[#This Row],[Product]],'02_Lookup_Tables'!$A$2:$A$126,'02_Lookup_Tables'!$B$2:$B$126)</f>
        <v>1369.39</v>
      </c>
      <c r="S3012" t="str">
        <f>VLOOKUP(CleanedData[[#This Row],[Product]],'02_Lookup_Tables'!$H$2:$I$126,2,FALSE)</f>
        <v>Toys &amp; Games</v>
      </c>
      <c r="T3012" t="str">
        <f>VLOOKUP(CleanedData[[#This Row],[Province]],'02_Lookup_Tables'!$D$2:$E$10,2, FALSE)</f>
        <v>Eastern Region</v>
      </c>
      <c r="U3012" t="str" cm="1">
        <f t="array" ref="U3012">_xlfn.IFS(CleanedData[[#This Row],[Purchase Amount]]&lt;500,"Low",
CleanedData[[#This Row],[Purchase Amount]]&lt;5000,"Medium",
TRUE,"High")</f>
        <v>Medium</v>
      </c>
      <c r="V3012" t="str">
        <f>TEXT(CleanedData[[#This Row],[Date]],"mmmm")</f>
        <v>September</v>
      </c>
      <c r="W3012" t="str">
        <f>"Q"&amp;ROUNDUP(MONTH(CleanedData[[#This Row],[Date]])/3,0)</f>
        <v>Q3</v>
      </c>
      <c r="X3012" t="str">
        <f>IF(CleanedData[[#This Row],[Purchase Amount]]&gt;=5000,"Yes","No")</f>
        <v>No</v>
      </c>
      <c r="Y3012">
        <f>IF(CleanedData[[#This Row],[Recommend]]="Yes",1,0)</f>
        <v>1</v>
      </c>
      <c r="Z3012" s="6">
        <f>CleanedData[[#This Row],[Purchase Amount]]*0.15</f>
        <v>205.4085</v>
      </c>
      <c r="AA3012" s="6">
        <f>CleanedData[[#This Row],[Purchase Amount]]*1.15</f>
        <v>1574.7985000000001</v>
      </c>
    </row>
    <row r="3013" spans="1:27" x14ac:dyDescent="0.3">
      <c r="A3013">
        <v>3614</v>
      </c>
      <c r="B3013" t="s">
        <v>3238</v>
      </c>
      <c r="C3013" s="1">
        <v>45591</v>
      </c>
      <c r="D3013">
        <v>20</v>
      </c>
      <c r="E3013" t="s">
        <v>60</v>
      </c>
      <c r="F3013" t="s">
        <v>125</v>
      </c>
      <c r="G3013" t="s">
        <v>668</v>
      </c>
      <c r="H3013">
        <v>5</v>
      </c>
      <c r="I3013" t="s">
        <v>42</v>
      </c>
      <c r="J3013" t="s">
        <v>63</v>
      </c>
      <c r="K3013" t="s">
        <v>64</v>
      </c>
      <c r="L3013" t="s">
        <v>42</v>
      </c>
      <c r="M3013" t="s">
        <v>147</v>
      </c>
      <c r="N3013" t="s">
        <v>57</v>
      </c>
      <c r="O3013" t="s">
        <v>148</v>
      </c>
      <c r="P3013" t="s">
        <v>49</v>
      </c>
      <c r="Q3013" t="s">
        <v>66</v>
      </c>
      <c r="R3013" s="6">
        <f>_xlfn.XLOOKUP(CleanedData[[#This Row],[Product]],'02_Lookup_Tables'!$A$2:$A$126,'02_Lookup_Tables'!$B$2:$B$126)</f>
        <v>301.58</v>
      </c>
      <c r="S3013" t="str">
        <f>VLOOKUP(CleanedData[[#This Row],[Product]],'02_Lookup_Tables'!$H$2:$I$126,2,FALSE)</f>
        <v>Food</v>
      </c>
      <c r="T3013" t="str">
        <f>VLOOKUP(CleanedData[[#This Row],[Province]],'02_Lookup_Tables'!$D$2:$E$10,2, FALSE)</f>
        <v>Western Region</v>
      </c>
      <c r="U3013" t="str" cm="1">
        <f t="array" ref="U3013">_xlfn.IFS(CleanedData[[#This Row],[Purchase Amount]]&lt;500,"Low",
CleanedData[[#This Row],[Purchase Amount]]&lt;5000,"Medium",
TRUE,"High")</f>
        <v>Low</v>
      </c>
      <c r="V3013" t="str">
        <f>TEXT(CleanedData[[#This Row],[Date]],"mmmm")</f>
        <v>October</v>
      </c>
      <c r="W3013" t="str">
        <f>"Q"&amp;ROUNDUP(MONTH(CleanedData[[#This Row],[Date]])/3,0)</f>
        <v>Q4</v>
      </c>
      <c r="X3013" t="str">
        <f>IF(CleanedData[[#This Row],[Purchase Amount]]&gt;=5000,"Yes","No")</f>
        <v>No</v>
      </c>
      <c r="Y3013">
        <f>IF(CleanedData[[#This Row],[Recommend]]="Yes",1,0)</f>
        <v>0</v>
      </c>
      <c r="Z3013" s="6">
        <f>CleanedData[[#This Row],[Purchase Amount]]*0.15</f>
        <v>45.236999999999995</v>
      </c>
      <c r="AA3013" s="6">
        <f>CleanedData[[#This Row],[Purchase Amount]]*1.15</f>
        <v>346.81699999999995</v>
      </c>
    </row>
    <row r="3014" spans="1:27" x14ac:dyDescent="0.3">
      <c r="A3014">
        <v>3616</v>
      </c>
      <c r="B3014" t="s">
        <v>3239</v>
      </c>
      <c r="C3014" s="1">
        <v>45931</v>
      </c>
      <c r="D3014">
        <v>41</v>
      </c>
      <c r="E3014" t="s">
        <v>52</v>
      </c>
      <c r="F3014" t="s">
        <v>72</v>
      </c>
      <c r="G3014" t="s">
        <v>294</v>
      </c>
      <c r="H3014">
        <v>4</v>
      </c>
      <c r="I3014" t="s">
        <v>42</v>
      </c>
      <c r="J3014" t="s">
        <v>74</v>
      </c>
      <c r="K3014" t="s">
        <v>64</v>
      </c>
      <c r="L3014" t="s">
        <v>45</v>
      </c>
      <c r="M3014" t="s">
        <v>106</v>
      </c>
      <c r="N3014" t="s">
        <v>96</v>
      </c>
      <c r="O3014" t="s">
        <v>148</v>
      </c>
      <c r="P3014" t="s">
        <v>49</v>
      </c>
      <c r="Q3014" t="s">
        <v>81</v>
      </c>
      <c r="R3014" s="6">
        <f>_xlfn.XLOOKUP(CleanedData[[#This Row],[Product]],'02_Lookup_Tables'!$A$2:$A$126,'02_Lookup_Tables'!$B$2:$B$126)</f>
        <v>16291.52</v>
      </c>
      <c r="S3014" t="str">
        <f>VLOOKUP(CleanedData[[#This Row],[Product]],'02_Lookup_Tables'!$H$2:$I$126,2,FALSE)</f>
        <v>Home Devices</v>
      </c>
      <c r="T3014" t="str">
        <f>VLOOKUP(CleanedData[[#This Row],[Province]],'02_Lookup_Tables'!$D$2:$E$10,2, FALSE)</f>
        <v>Central Region</v>
      </c>
      <c r="U3014" t="str" cm="1">
        <f t="array" ref="U3014">_xlfn.IFS(CleanedData[[#This Row],[Purchase Amount]]&lt;500,"Low",
CleanedData[[#This Row],[Purchase Amount]]&lt;5000,"Medium",
TRUE,"High")</f>
        <v>High</v>
      </c>
      <c r="V3014" t="str">
        <f>TEXT(CleanedData[[#This Row],[Date]],"mmmm")</f>
        <v>October</v>
      </c>
      <c r="W3014" t="str">
        <f>"Q"&amp;ROUNDUP(MONTH(CleanedData[[#This Row],[Date]])/3,0)</f>
        <v>Q4</v>
      </c>
      <c r="X3014" t="str">
        <f>IF(CleanedData[[#This Row],[Purchase Amount]]&gt;=5000,"Yes","No")</f>
        <v>Yes</v>
      </c>
      <c r="Y3014">
        <f>IF(CleanedData[[#This Row],[Recommend]]="Yes",1,0)</f>
        <v>0</v>
      </c>
      <c r="Z3014" s="6">
        <f>CleanedData[[#This Row],[Purchase Amount]]*0.15</f>
        <v>2443.7280000000001</v>
      </c>
      <c r="AA3014" s="6">
        <f>CleanedData[[#This Row],[Purchase Amount]]*1.15</f>
        <v>18735.248</v>
      </c>
    </row>
    <row r="3015" spans="1:27" x14ac:dyDescent="0.3">
      <c r="A3015">
        <v>3617</v>
      </c>
      <c r="B3015" t="s">
        <v>3240</v>
      </c>
      <c r="C3015" s="1">
        <v>45916</v>
      </c>
      <c r="D3015">
        <v>39</v>
      </c>
      <c r="E3015" t="s">
        <v>39</v>
      </c>
      <c r="F3015" t="s">
        <v>130</v>
      </c>
      <c r="G3015" t="s">
        <v>266</v>
      </c>
      <c r="H3015">
        <v>4</v>
      </c>
      <c r="I3015" t="s">
        <v>42</v>
      </c>
      <c r="J3015" t="s">
        <v>69</v>
      </c>
      <c r="K3015" t="s">
        <v>44</v>
      </c>
      <c r="L3015" t="s">
        <v>42</v>
      </c>
      <c r="M3015" t="s">
        <v>151</v>
      </c>
      <c r="N3015" t="s">
        <v>96</v>
      </c>
      <c r="O3015" t="s">
        <v>89</v>
      </c>
      <c r="P3015" t="s">
        <v>70</v>
      </c>
      <c r="Q3015" t="s">
        <v>81</v>
      </c>
      <c r="R3015" s="6">
        <f>_xlfn.XLOOKUP(CleanedData[[#This Row],[Product]],'02_Lookup_Tables'!$A$2:$A$126,'02_Lookup_Tables'!$B$2:$B$126)</f>
        <v>2951.61</v>
      </c>
      <c r="S3015" t="str">
        <f>VLOOKUP(CleanedData[[#This Row],[Product]],'02_Lookup_Tables'!$H$2:$I$126,2,FALSE)</f>
        <v>Beauty &amp; Personal Care</v>
      </c>
      <c r="T3015" t="str">
        <f>VLOOKUP(CleanedData[[#This Row],[Province]],'02_Lookup_Tables'!$D$2:$E$10,2, FALSE)</f>
        <v>Eastern Region</v>
      </c>
      <c r="U3015" t="str" cm="1">
        <f t="array" ref="U3015">_xlfn.IFS(CleanedData[[#This Row],[Purchase Amount]]&lt;500,"Low",
CleanedData[[#This Row],[Purchase Amount]]&lt;5000,"Medium",
TRUE,"High")</f>
        <v>Medium</v>
      </c>
      <c r="V3015" t="str">
        <f>TEXT(CleanedData[[#This Row],[Date]],"mmmm")</f>
        <v>September</v>
      </c>
      <c r="W3015" t="str">
        <f>"Q"&amp;ROUNDUP(MONTH(CleanedData[[#This Row],[Date]])/3,0)</f>
        <v>Q3</v>
      </c>
      <c r="X3015" t="str">
        <f>IF(CleanedData[[#This Row],[Purchase Amount]]&gt;=5000,"Yes","No")</f>
        <v>No</v>
      </c>
      <c r="Y3015">
        <f>IF(CleanedData[[#This Row],[Recommend]]="Yes",1,0)</f>
        <v>0</v>
      </c>
      <c r="Z3015" s="6">
        <f>CleanedData[[#This Row],[Purchase Amount]]*0.15</f>
        <v>442.74150000000003</v>
      </c>
      <c r="AA3015" s="6">
        <f>CleanedData[[#This Row],[Purchase Amount]]*1.15</f>
        <v>3394.3514999999998</v>
      </c>
    </row>
    <row r="3016" spans="1:27" x14ac:dyDescent="0.3">
      <c r="A3016">
        <v>3618</v>
      </c>
      <c r="B3016" t="s">
        <v>3241</v>
      </c>
      <c r="C3016" s="1">
        <v>45937</v>
      </c>
      <c r="D3016">
        <v>79</v>
      </c>
      <c r="E3016" t="s">
        <v>52</v>
      </c>
      <c r="F3016" t="s">
        <v>108</v>
      </c>
      <c r="G3016" t="s">
        <v>296</v>
      </c>
      <c r="H3016">
        <v>4</v>
      </c>
      <c r="I3016" t="s">
        <v>42</v>
      </c>
      <c r="J3016" t="s">
        <v>63</v>
      </c>
      <c r="K3016" t="s">
        <v>44</v>
      </c>
      <c r="L3016" t="s">
        <v>45</v>
      </c>
      <c r="M3016" t="s">
        <v>106</v>
      </c>
      <c r="N3016" t="s">
        <v>96</v>
      </c>
      <c r="O3016" t="s">
        <v>148</v>
      </c>
      <c r="P3016" t="s">
        <v>49</v>
      </c>
      <c r="Q3016" t="s">
        <v>97</v>
      </c>
      <c r="R3016" s="6">
        <f>_xlfn.XLOOKUP(CleanedData[[#This Row],[Product]],'02_Lookup_Tables'!$A$2:$A$126,'02_Lookup_Tables'!$B$2:$B$126)</f>
        <v>657.5</v>
      </c>
      <c r="S3016" t="str">
        <f>VLOOKUP(CleanedData[[#This Row],[Product]],'02_Lookup_Tables'!$H$2:$I$126,2,FALSE)</f>
        <v>Home Devices</v>
      </c>
      <c r="T3016" t="str">
        <f>VLOOKUP(CleanedData[[#This Row],[Province]],'02_Lookup_Tables'!$D$2:$E$10,2, FALSE)</f>
        <v>Gauteng Region</v>
      </c>
      <c r="U3016" t="str" cm="1">
        <f t="array" ref="U3016">_xlfn.IFS(CleanedData[[#This Row],[Purchase Amount]]&lt;500,"Low",
CleanedData[[#This Row],[Purchase Amount]]&lt;5000,"Medium",
TRUE,"High")</f>
        <v>Medium</v>
      </c>
      <c r="V3016" t="str">
        <f>TEXT(CleanedData[[#This Row],[Date]],"mmmm")</f>
        <v>October</v>
      </c>
      <c r="W3016" t="str">
        <f>"Q"&amp;ROUNDUP(MONTH(CleanedData[[#This Row],[Date]])/3,0)</f>
        <v>Q4</v>
      </c>
      <c r="X3016" t="str">
        <f>IF(CleanedData[[#This Row],[Purchase Amount]]&gt;=5000,"Yes","No")</f>
        <v>No</v>
      </c>
      <c r="Y3016">
        <f>IF(CleanedData[[#This Row],[Recommend]]="Yes",1,0)</f>
        <v>0</v>
      </c>
      <c r="Z3016" s="6">
        <f>CleanedData[[#This Row],[Purchase Amount]]*0.15</f>
        <v>98.625</v>
      </c>
      <c r="AA3016" s="6">
        <f>CleanedData[[#This Row],[Purchase Amount]]*1.15</f>
        <v>756.12499999999989</v>
      </c>
    </row>
    <row r="3017" spans="1:27" x14ac:dyDescent="0.3">
      <c r="A3017">
        <v>3619</v>
      </c>
      <c r="B3017" t="s">
        <v>3242</v>
      </c>
      <c r="C3017" s="1">
        <v>45743</v>
      </c>
      <c r="D3017">
        <v>49</v>
      </c>
      <c r="E3017" t="s">
        <v>60</v>
      </c>
      <c r="F3017" t="s">
        <v>77</v>
      </c>
      <c r="G3017" t="s">
        <v>463</v>
      </c>
      <c r="H3017">
        <v>4</v>
      </c>
      <c r="I3017" t="s">
        <v>42</v>
      </c>
      <c r="J3017" t="s">
        <v>43</v>
      </c>
      <c r="K3017" t="s">
        <v>64</v>
      </c>
      <c r="L3017" t="s">
        <v>42</v>
      </c>
      <c r="N3017" t="s">
        <v>96</v>
      </c>
      <c r="O3017" t="s">
        <v>134</v>
      </c>
      <c r="P3017" t="s">
        <v>8646</v>
      </c>
      <c r="Q3017" t="s">
        <v>93</v>
      </c>
      <c r="R3017" s="6">
        <f>_xlfn.XLOOKUP(CleanedData[[#This Row],[Product]],'02_Lookup_Tables'!$A$2:$A$126,'02_Lookup_Tables'!$B$2:$B$126)</f>
        <v>470.6</v>
      </c>
      <c r="S3017" t="str">
        <f>VLOOKUP(CleanedData[[#This Row],[Product]],'02_Lookup_Tables'!$H$2:$I$126,2,FALSE)</f>
        <v>Toys &amp; Games</v>
      </c>
      <c r="T3017" t="str">
        <f>VLOOKUP(CleanedData[[#This Row],[Province]],'02_Lookup_Tables'!$D$2:$E$10,2, FALSE)</f>
        <v>Central Region</v>
      </c>
      <c r="U3017" t="str" cm="1">
        <f t="array" ref="U3017">_xlfn.IFS(CleanedData[[#This Row],[Purchase Amount]]&lt;500,"Low",
CleanedData[[#This Row],[Purchase Amount]]&lt;5000,"Medium",
TRUE,"High")</f>
        <v>Low</v>
      </c>
      <c r="V3017" t="str">
        <f>TEXT(CleanedData[[#This Row],[Date]],"mmmm")</f>
        <v>March</v>
      </c>
      <c r="W3017" t="str">
        <f>"Q"&amp;ROUNDUP(MONTH(CleanedData[[#This Row],[Date]])/3,0)</f>
        <v>Q1</v>
      </c>
      <c r="X3017" t="str">
        <f>IF(CleanedData[[#This Row],[Purchase Amount]]&gt;=5000,"Yes","No")</f>
        <v>No</v>
      </c>
      <c r="Y3017">
        <f>IF(CleanedData[[#This Row],[Recommend]]="Yes",1,0)</f>
        <v>0</v>
      </c>
      <c r="Z3017" s="6">
        <f>CleanedData[[#This Row],[Purchase Amount]]*0.15</f>
        <v>70.59</v>
      </c>
      <c r="AA3017" s="6">
        <f>CleanedData[[#This Row],[Purchase Amount]]*1.15</f>
        <v>541.18999999999994</v>
      </c>
    </row>
    <row r="3018" spans="1:27" x14ac:dyDescent="0.3">
      <c r="A3018">
        <v>3620</v>
      </c>
      <c r="B3018" t="s">
        <v>3243</v>
      </c>
      <c r="C3018" s="1">
        <v>45590</v>
      </c>
      <c r="D3018">
        <v>29</v>
      </c>
      <c r="E3018" t="s">
        <v>60</v>
      </c>
      <c r="F3018" t="s">
        <v>83</v>
      </c>
      <c r="G3018" t="s">
        <v>62</v>
      </c>
      <c r="H3018">
        <v>2</v>
      </c>
      <c r="I3018" t="s">
        <v>42</v>
      </c>
      <c r="J3018" t="s">
        <v>69</v>
      </c>
      <c r="K3018" t="s">
        <v>55</v>
      </c>
      <c r="L3018" t="s">
        <v>42</v>
      </c>
      <c r="M3018" t="s">
        <v>65</v>
      </c>
      <c r="N3018" t="s">
        <v>47</v>
      </c>
      <c r="O3018" t="s">
        <v>89</v>
      </c>
      <c r="P3018" t="s">
        <v>49</v>
      </c>
      <c r="Q3018" t="s">
        <v>58</v>
      </c>
      <c r="R3018" s="6">
        <f>_xlfn.XLOOKUP(CleanedData[[#This Row],[Product]],'02_Lookup_Tables'!$A$2:$A$126,'02_Lookup_Tables'!$B$2:$B$126)</f>
        <v>230.14</v>
      </c>
      <c r="S3018" t="str">
        <f>VLOOKUP(CleanedData[[#This Row],[Product]],'02_Lookup_Tables'!$H$2:$I$126,2,FALSE)</f>
        <v>Sports &amp; Outdoors</v>
      </c>
      <c r="T3018" t="str">
        <f>VLOOKUP(CleanedData[[#This Row],[Province]],'02_Lookup_Tables'!$D$2:$E$10,2, FALSE)</f>
        <v>Western Region</v>
      </c>
      <c r="U3018" t="str" cm="1">
        <f t="array" ref="U3018">_xlfn.IFS(CleanedData[[#This Row],[Purchase Amount]]&lt;500,"Low",
CleanedData[[#This Row],[Purchase Amount]]&lt;5000,"Medium",
TRUE,"High")</f>
        <v>Low</v>
      </c>
      <c r="V3018" t="str">
        <f>TEXT(CleanedData[[#This Row],[Date]],"mmmm")</f>
        <v>October</v>
      </c>
      <c r="W3018" t="str">
        <f>"Q"&amp;ROUNDUP(MONTH(CleanedData[[#This Row],[Date]])/3,0)</f>
        <v>Q4</v>
      </c>
      <c r="X3018" t="str">
        <f>IF(CleanedData[[#This Row],[Purchase Amount]]&gt;=5000,"Yes","No")</f>
        <v>No</v>
      </c>
      <c r="Y3018">
        <f>IF(CleanedData[[#This Row],[Recommend]]="Yes",1,0)</f>
        <v>0</v>
      </c>
      <c r="Z3018" s="6">
        <f>CleanedData[[#This Row],[Purchase Amount]]*0.15</f>
        <v>34.520999999999994</v>
      </c>
      <c r="AA3018" s="6">
        <f>CleanedData[[#This Row],[Purchase Amount]]*1.15</f>
        <v>264.66099999999994</v>
      </c>
    </row>
    <row r="3019" spans="1:27" x14ac:dyDescent="0.3">
      <c r="A3019">
        <v>3621</v>
      </c>
      <c r="B3019" t="s">
        <v>3244</v>
      </c>
      <c r="C3019" s="1">
        <v>45797</v>
      </c>
      <c r="D3019">
        <v>64</v>
      </c>
      <c r="E3019" t="s">
        <v>60</v>
      </c>
      <c r="F3019" t="s">
        <v>40</v>
      </c>
      <c r="G3019" t="s">
        <v>411</v>
      </c>
      <c r="H3019">
        <v>4</v>
      </c>
      <c r="I3019" t="s">
        <v>42</v>
      </c>
      <c r="J3019" t="s">
        <v>74</v>
      </c>
      <c r="K3019" t="s">
        <v>44</v>
      </c>
      <c r="L3019" t="s">
        <v>42</v>
      </c>
      <c r="M3019" t="s">
        <v>136</v>
      </c>
      <c r="N3019" t="s">
        <v>96</v>
      </c>
      <c r="O3019" t="s">
        <v>89</v>
      </c>
      <c r="P3019" t="s">
        <v>70</v>
      </c>
      <c r="Q3019" t="s">
        <v>50</v>
      </c>
      <c r="R3019" s="6">
        <f>_xlfn.XLOOKUP(CleanedData[[#This Row],[Product]],'02_Lookup_Tables'!$A$2:$A$126,'02_Lookup_Tables'!$B$2:$B$126)</f>
        <v>103.4</v>
      </c>
      <c r="S3019" t="str">
        <f>VLOOKUP(CleanedData[[#This Row],[Product]],'02_Lookup_Tables'!$H$2:$I$126,2,FALSE)</f>
        <v>Food</v>
      </c>
      <c r="T3019" t="str">
        <f>VLOOKUP(CleanedData[[#This Row],[Province]],'02_Lookup_Tables'!$D$2:$E$10,2, FALSE)</f>
        <v>Northern Region</v>
      </c>
      <c r="U3019" t="str" cm="1">
        <f t="array" ref="U3019">_xlfn.IFS(CleanedData[[#This Row],[Purchase Amount]]&lt;500,"Low",
CleanedData[[#This Row],[Purchase Amount]]&lt;5000,"Medium",
TRUE,"High")</f>
        <v>Low</v>
      </c>
      <c r="V3019" t="str">
        <f>TEXT(CleanedData[[#This Row],[Date]],"mmmm")</f>
        <v>May</v>
      </c>
      <c r="W3019" t="str">
        <f>"Q"&amp;ROUNDUP(MONTH(CleanedData[[#This Row],[Date]])/3,0)</f>
        <v>Q2</v>
      </c>
      <c r="X3019" t="str">
        <f>IF(CleanedData[[#This Row],[Purchase Amount]]&gt;=5000,"Yes","No")</f>
        <v>No</v>
      </c>
      <c r="Y3019">
        <f>IF(CleanedData[[#This Row],[Recommend]]="Yes",1,0)</f>
        <v>0</v>
      </c>
      <c r="Z3019" s="6">
        <f>CleanedData[[#This Row],[Purchase Amount]]*0.15</f>
        <v>15.51</v>
      </c>
      <c r="AA3019" s="6">
        <f>CleanedData[[#This Row],[Purchase Amount]]*1.15</f>
        <v>118.91</v>
      </c>
    </row>
    <row r="3020" spans="1:27" x14ac:dyDescent="0.3">
      <c r="A3020">
        <v>3622</v>
      </c>
      <c r="B3020" t="s">
        <v>3245</v>
      </c>
      <c r="C3020" s="1">
        <v>45653</v>
      </c>
      <c r="D3020">
        <v>79</v>
      </c>
      <c r="E3020" t="s">
        <v>60</v>
      </c>
      <c r="F3020" t="s">
        <v>68</v>
      </c>
      <c r="G3020" t="s">
        <v>349</v>
      </c>
      <c r="H3020">
        <v>1</v>
      </c>
      <c r="I3020" t="s">
        <v>42</v>
      </c>
      <c r="J3020" t="s">
        <v>54</v>
      </c>
      <c r="K3020" t="s">
        <v>44</v>
      </c>
      <c r="L3020" t="s">
        <v>45</v>
      </c>
      <c r="M3020" t="s">
        <v>100</v>
      </c>
      <c r="N3020" t="s">
        <v>80</v>
      </c>
      <c r="O3020" t="s">
        <v>48</v>
      </c>
      <c r="P3020" t="s">
        <v>49</v>
      </c>
      <c r="Q3020" t="s">
        <v>97</v>
      </c>
      <c r="R3020" s="6">
        <f>_xlfn.XLOOKUP(CleanedData[[#This Row],[Product]],'02_Lookup_Tables'!$A$2:$A$126,'02_Lookup_Tables'!$B$2:$B$126)</f>
        <v>53.85</v>
      </c>
      <c r="S3020" t="str">
        <f>VLOOKUP(CleanedData[[#This Row],[Product]],'02_Lookup_Tables'!$H$2:$I$126,2,FALSE)</f>
        <v>Food</v>
      </c>
      <c r="T3020" t="str">
        <f>VLOOKUP(CleanedData[[#This Row],[Province]],'02_Lookup_Tables'!$D$2:$E$10,2, FALSE)</f>
        <v>Northern Region</v>
      </c>
      <c r="U3020" t="str" cm="1">
        <f t="array" ref="U3020">_xlfn.IFS(CleanedData[[#This Row],[Purchase Amount]]&lt;500,"Low",
CleanedData[[#This Row],[Purchase Amount]]&lt;5000,"Medium",
TRUE,"High")</f>
        <v>Low</v>
      </c>
      <c r="V3020" t="str">
        <f>TEXT(CleanedData[[#This Row],[Date]],"mmmm")</f>
        <v>December</v>
      </c>
      <c r="W3020" t="str">
        <f>"Q"&amp;ROUNDUP(MONTH(CleanedData[[#This Row],[Date]])/3,0)</f>
        <v>Q4</v>
      </c>
      <c r="X3020" t="str">
        <f>IF(CleanedData[[#This Row],[Purchase Amount]]&gt;=5000,"Yes","No")</f>
        <v>No</v>
      </c>
      <c r="Y3020">
        <f>IF(CleanedData[[#This Row],[Recommend]]="Yes",1,0)</f>
        <v>0</v>
      </c>
      <c r="Z3020" s="6">
        <f>CleanedData[[#This Row],[Purchase Amount]]*0.15</f>
        <v>8.0775000000000006</v>
      </c>
      <c r="AA3020" s="6">
        <f>CleanedData[[#This Row],[Purchase Amount]]*1.15</f>
        <v>61.927499999999995</v>
      </c>
    </row>
    <row r="3021" spans="1:27" x14ac:dyDescent="0.3">
      <c r="A3021">
        <v>3624</v>
      </c>
      <c r="B3021" t="s">
        <v>3246</v>
      </c>
      <c r="C3021" s="1">
        <v>45403</v>
      </c>
      <c r="D3021">
        <v>74</v>
      </c>
      <c r="E3021" t="s">
        <v>60</v>
      </c>
      <c r="F3021" t="s">
        <v>130</v>
      </c>
      <c r="G3021" t="s">
        <v>271</v>
      </c>
      <c r="H3021">
        <v>1</v>
      </c>
      <c r="I3021" t="s">
        <v>45</v>
      </c>
      <c r="J3021" t="s">
        <v>54</v>
      </c>
      <c r="K3021" t="s">
        <v>64</v>
      </c>
      <c r="L3021" t="s">
        <v>42</v>
      </c>
      <c r="M3021" t="s">
        <v>196</v>
      </c>
      <c r="N3021" t="s">
        <v>80</v>
      </c>
      <c r="O3021" t="s">
        <v>89</v>
      </c>
      <c r="P3021" t="s">
        <v>49</v>
      </c>
      <c r="Q3021" t="s">
        <v>97</v>
      </c>
      <c r="R3021" s="6">
        <f>_xlfn.XLOOKUP(CleanedData[[#This Row],[Product]],'02_Lookup_Tables'!$A$2:$A$126,'02_Lookup_Tables'!$B$2:$B$126)</f>
        <v>119.63</v>
      </c>
      <c r="S3021" t="str">
        <f>VLOOKUP(CleanedData[[#This Row],[Product]],'02_Lookup_Tables'!$H$2:$I$126,2,FALSE)</f>
        <v>Food</v>
      </c>
      <c r="T3021" t="str">
        <f>VLOOKUP(CleanedData[[#This Row],[Province]],'02_Lookup_Tables'!$D$2:$E$10,2, FALSE)</f>
        <v>Eastern Region</v>
      </c>
      <c r="U3021" t="str" cm="1">
        <f t="array" ref="U3021">_xlfn.IFS(CleanedData[[#This Row],[Purchase Amount]]&lt;500,"Low",
CleanedData[[#This Row],[Purchase Amount]]&lt;5000,"Medium",
TRUE,"High")</f>
        <v>Low</v>
      </c>
      <c r="V3021" t="str">
        <f>TEXT(CleanedData[[#This Row],[Date]],"mmmm")</f>
        <v>April</v>
      </c>
      <c r="W3021" t="str">
        <f>"Q"&amp;ROUNDUP(MONTH(CleanedData[[#This Row],[Date]])/3,0)</f>
        <v>Q2</v>
      </c>
      <c r="X3021" t="str">
        <f>IF(CleanedData[[#This Row],[Purchase Amount]]&gt;=5000,"Yes","No")</f>
        <v>No</v>
      </c>
      <c r="Y3021">
        <f>IF(CleanedData[[#This Row],[Recommend]]="Yes",1,0)</f>
        <v>1</v>
      </c>
      <c r="Z3021" s="6">
        <f>CleanedData[[#This Row],[Purchase Amount]]*0.15</f>
        <v>17.944499999999998</v>
      </c>
      <c r="AA3021" s="6">
        <f>CleanedData[[#This Row],[Purchase Amount]]*1.15</f>
        <v>137.57449999999997</v>
      </c>
    </row>
    <row r="3022" spans="1:27" x14ac:dyDescent="0.3">
      <c r="A3022">
        <v>3625</v>
      </c>
      <c r="B3022" t="s">
        <v>3247</v>
      </c>
      <c r="C3022" s="1">
        <v>45946</v>
      </c>
      <c r="D3022">
        <v>50</v>
      </c>
      <c r="E3022" t="s">
        <v>60</v>
      </c>
      <c r="F3022" t="s">
        <v>40</v>
      </c>
      <c r="G3022" t="s">
        <v>311</v>
      </c>
      <c r="H3022">
        <v>4</v>
      </c>
      <c r="I3022" t="s">
        <v>42</v>
      </c>
      <c r="J3022" t="s">
        <v>54</v>
      </c>
      <c r="K3022" t="s">
        <v>64</v>
      </c>
      <c r="L3022" t="s">
        <v>45</v>
      </c>
      <c r="M3022" t="s">
        <v>65</v>
      </c>
      <c r="N3022" t="s">
        <v>96</v>
      </c>
      <c r="O3022" t="s">
        <v>89</v>
      </c>
      <c r="P3022" t="s">
        <v>70</v>
      </c>
      <c r="Q3022" t="s">
        <v>93</v>
      </c>
      <c r="R3022" s="6">
        <f>_xlfn.XLOOKUP(CleanedData[[#This Row],[Product]],'02_Lookup_Tables'!$A$2:$A$126,'02_Lookup_Tables'!$B$2:$B$126)</f>
        <v>954.6</v>
      </c>
      <c r="S3022" t="str">
        <f>VLOOKUP(CleanedData[[#This Row],[Product]],'02_Lookup_Tables'!$H$2:$I$126,2,FALSE)</f>
        <v>Apparel</v>
      </c>
      <c r="T3022" t="str">
        <f>VLOOKUP(CleanedData[[#This Row],[Province]],'02_Lookup_Tables'!$D$2:$E$10,2, FALSE)</f>
        <v>Northern Region</v>
      </c>
      <c r="U3022" t="str" cm="1">
        <f t="array" ref="U3022">_xlfn.IFS(CleanedData[[#This Row],[Purchase Amount]]&lt;500,"Low",
CleanedData[[#This Row],[Purchase Amount]]&lt;5000,"Medium",
TRUE,"High")</f>
        <v>Medium</v>
      </c>
      <c r="V3022" t="str">
        <f>TEXT(CleanedData[[#This Row],[Date]],"mmmm")</f>
        <v>October</v>
      </c>
      <c r="W3022" t="str">
        <f>"Q"&amp;ROUNDUP(MONTH(CleanedData[[#This Row],[Date]])/3,0)</f>
        <v>Q4</v>
      </c>
      <c r="X3022" t="str">
        <f>IF(CleanedData[[#This Row],[Purchase Amount]]&gt;=5000,"Yes","No")</f>
        <v>No</v>
      </c>
      <c r="Y3022">
        <f>IF(CleanedData[[#This Row],[Recommend]]="Yes",1,0)</f>
        <v>0</v>
      </c>
      <c r="Z3022" s="6">
        <f>CleanedData[[#This Row],[Purchase Amount]]*0.15</f>
        <v>143.19</v>
      </c>
      <c r="AA3022" s="6">
        <f>CleanedData[[#This Row],[Purchase Amount]]*1.15</f>
        <v>1097.79</v>
      </c>
    </row>
    <row r="3023" spans="1:27" x14ac:dyDescent="0.3">
      <c r="A3023">
        <v>3627</v>
      </c>
      <c r="B3023" t="s">
        <v>3248</v>
      </c>
      <c r="C3023" s="1">
        <v>45515</v>
      </c>
      <c r="D3023">
        <v>69</v>
      </c>
      <c r="E3023" t="s">
        <v>52</v>
      </c>
      <c r="F3023" t="s">
        <v>125</v>
      </c>
      <c r="G3023" t="s">
        <v>144</v>
      </c>
      <c r="H3023">
        <v>1</v>
      </c>
      <c r="I3023" t="s">
        <v>45</v>
      </c>
      <c r="J3023" t="s">
        <v>43</v>
      </c>
      <c r="K3023" t="s">
        <v>55</v>
      </c>
      <c r="L3023" t="s">
        <v>45</v>
      </c>
      <c r="M3023" t="s">
        <v>236</v>
      </c>
      <c r="N3023" t="s">
        <v>80</v>
      </c>
      <c r="O3023" t="s">
        <v>89</v>
      </c>
      <c r="P3023" t="s">
        <v>49</v>
      </c>
      <c r="Q3023" t="s">
        <v>97</v>
      </c>
      <c r="R3023" s="6">
        <f>_xlfn.XLOOKUP(CleanedData[[#This Row],[Product]],'02_Lookup_Tables'!$A$2:$A$126,'02_Lookup_Tables'!$B$2:$B$126)</f>
        <v>4455.18</v>
      </c>
      <c r="S3023" t="str">
        <f>VLOOKUP(CleanedData[[#This Row],[Product]],'02_Lookup_Tables'!$H$2:$I$126,2,FALSE)</f>
        <v>Sports &amp; Outdoors</v>
      </c>
      <c r="T3023" t="str">
        <f>VLOOKUP(CleanedData[[#This Row],[Province]],'02_Lookup_Tables'!$D$2:$E$10,2, FALSE)</f>
        <v>Western Region</v>
      </c>
      <c r="U3023" t="str" cm="1">
        <f t="array" ref="U3023">_xlfn.IFS(CleanedData[[#This Row],[Purchase Amount]]&lt;500,"Low",
CleanedData[[#This Row],[Purchase Amount]]&lt;5000,"Medium",
TRUE,"High")</f>
        <v>Medium</v>
      </c>
      <c r="V3023" t="str">
        <f>TEXT(CleanedData[[#This Row],[Date]],"mmmm")</f>
        <v>August</v>
      </c>
      <c r="W3023" t="str">
        <f>"Q"&amp;ROUNDUP(MONTH(CleanedData[[#This Row],[Date]])/3,0)</f>
        <v>Q3</v>
      </c>
      <c r="X3023" t="str">
        <f>IF(CleanedData[[#This Row],[Purchase Amount]]&gt;=5000,"Yes","No")</f>
        <v>No</v>
      </c>
      <c r="Y3023">
        <f>IF(CleanedData[[#This Row],[Recommend]]="Yes",1,0)</f>
        <v>1</v>
      </c>
      <c r="Z3023" s="6">
        <f>CleanedData[[#This Row],[Purchase Amount]]*0.15</f>
        <v>668.27700000000004</v>
      </c>
      <c r="AA3023" s="6">
        <f>CleanedData[[#This Row],[Purchase Amount]]*1.15</f>
        <v>5123.4570000000003</v>
      </c>
    </row>
    <row r="3024" spans="1:27" x14ac:dyDescent="0.3">
      <c r="A3024">
        <v>3628</v>
      </c>
      <c r="B3024" t="s">
        <v>3249</v>
      </c>
      <c r="C3024" s="1">
        <v>45950</v>
      </c>
      <c r="D3024">
        <v>50</v>
      </c>
      <c r="E3024" t="s">
        <v>52</v>
      </c>
      <c r="F3024" t="s">
        <v>77</v>
      </c>
      <c r="G3024" t="s">
        <v>280</v>
      </c>
      <c r="H3024">
        <v>5</v>
      </c>
      <c r="I3024" t="s">
        <v>45</v>
      </c>
      <c r="J3024" t="s">
        <v>43</v>
      </c>
      <c r="K3024" t="s">
        <v>55</v>
      </c>
      <c r="L3024" t="s">
        <v>45</v>
      </c>
      <c r="M3024" t="s">
        <v>208</v>
      </c>
      <c r="N3024" t="s">
        <v>57</v>
      </c>
      <c r="O3024" t="s">
        <v>89</v>
      </c>
      <c r="P3024" t="s">
        <v>70</v>
      </c>
      <c r="Q3024" t="s">
        <v>93</v>
      </c>
      <c r="R3024" s="6">
        <f>_xlfn.XLOOKUP(CleanedData[[#This Row],[Product]],'02_Lookup_Tables'!$A$2:$A$126,'02_Lookup_Tables'!$B$2:$B$126)</f>
        <v>759.97</v>
      </c>
      <c r="S3024" t="str">
        <f>VLOOKUP(CleanedData[[#This Row],[Product]],'02_Lookup_Tables'!$H$2:$I$126,2,FALSE)</f>
        <v>Apparel</v>
      </c>
      <c r="T3024" t="str">
        <f>VLOOKUP(CleanedData[[#This Row],[Province]],'02_Lookup_Tables'!$D$2:$E$10,2, FALSE)</f>
        <v>Central Region</v>
      </c>
      <c r="U3024" t="str" cm="1">
        <f t="array" ref="U3024">_xlfn.IFS(CleanedData[[#This Row],[Purchase Amount]]&lt;500,"Low",
CleanedData[[#This Row],[Purchase Amount]]&lt;5000,"Medium",
TRUE,"High")</f>
        <v>Medium</v>
      </c>
      <c r="V3024" t="str">
        <f>TEXT(CleanedData[[#This Row],[Date]],"mmmm")</f>
        <v>October</v>
      </c>
      <c r="W3024" t="str">
        <f>"Q"&amp;ROUNDUP(MONTH(CleanedData[[#This Row],[Date]])/3,0)</f>
        <v>Q4</v>
      </c>
      <c r="X3024" t="str">
        <f>IF(CleanedData[[#This Row],[Purchase Amount]]&gt;=5000,"Yes","No")</f>
        <v>No</v>
      </c>
      <c r="Y3024">
        <f>IF(CleanedData[[#This Row],[Recommend]]="Yes",1,0)</f>
        <v>1</v>
      </c>
      <c r="Z3024" s="6">
        <f>CleanedData[[#This Row],[Purchase Amount]]*0.15</f>
        <v>113.99550000000001</v>
      </c>
      <c r="AA3024" s="6">
        <f>CleanedData[[#This Row],[Purchase Amount]]*1.15</f>
        <v>873.96550000000002</v>
      </c>
    </row>
    <row r="3025" spans="1:27" x14ac:dyDescent="0.3">
      <c r="A3025">
        <v>3629</v>
      </c>
      <c r="B3025" t="s">
        <v>3250</v>
      </c>
      <c r="C3025" s="1">
        <v>45871</v>
      </c>
      <c r="D3025">
        <v>47</v>
      </c>
      <c r="E3025" t="s">
        <v>52</v>
      </c>
      <c r="F3025" t="s">
        <v>130</v>
      </c>
      <c r="G3025" t="s">
        <v>205</v>
      </c>
      <c r="H3025">
        <v>2</v>
      </c>
      <c r="I3025" t="s">
        <v>45</v>
      </c>
      <c r="J3025" t="s">
        <v>69</v>
      </c>
      <c r="K3025" t="s">
        <v>64</v>
      </c>
      <c r="L3025" t="s">
        <v>45</v>
      </c>
      <c r="M3025" t="s">
        <v>236</v>
      </c>
      <c r="N3025" t="s">
        <v>47</v>
      </c>
      <c r="O3025" t="s">
        <v>89</v>
      </c>
      <c r="P3025" t="s">
        <v>49</v>
      </c>
      <c r="Q3025" t="s">
        <v>93</v>
      </c>
      <c r="R3025" s="6">
        <f>_xlfn.XLOOKUP(CleanedData[[#This Row],[Product]],'02_Lookup_Tables'!$A$2:$A$126,'02_Lookup_Tables'!$B$2:$B$126)</f>
        <v>139.72999999999999</v>
      </c>
      <c r="S3025" t="str">
        <f>VLOOKUP(CleanedData[[#This Row],[Product]],'02_Lookup_Tables'!$H$2:$I$126,2,FALSE)</f>
        <v>Beauty &amp; Personal Care</v>
      </c>
      <c r="T3025" t="str">
        <f>VLOOKUP(CleanedData[[#This Row],[Province]],'02_Lookup_Tables'!$D$2:$E$10,2, FALSE)</f>
        <v>Eastern Region</v>
      </c>
      <c r="U3025" t="str" cm="1">
        <f t="array" ref="U3025">_xlfn.IFS(CleanedData[[#This Row],[Purchase Amount]]&lt;500,"Low",
CleanedData[[#This Row],[Purchase Amount]]&lt;5000,"Medium",
TRUE,"High")</f>
        <v>Low</v>
      </c>
      <c r="V3025" t="str">
        <f>TEXT(CleanedData[[#This Row],[Date]],"mmmm")</f>
        <v>August</v>
      </c>
      <c r="W3025" t="str">
        <f>"Q"&amp;ROUNDUP(MONTH(CleanedData[[#This Row],[Date]])/3,0)</f>
        <v>Q3</v>
      </c>
      <c r="X3025" t="str">
        <f>IF(CleanedData[[#This Row],[Purchase Amount]]&gt;=5000,"Yes","No")</f>
        <v>No</v>
      </c>
      <c r="Y3025">
        <f>IF(CleanedData[[#This Row],[Recommend]]="Yes",1,0)</f>
        <v>1</v>
      </c>
      <c r="Z3025" s="6">
        <f>CleanedData[[#This Row],[Purchase Amount]]*0.15</f>
        <v>20.959499999999998</v>
      </c>
      <c r="AA3025" s="6">
        <f>CleanedData[[#This Row],[Purchase Amount]]*1.15</f>
        <v>160.68949999999998</v>
      </c>
    </row>
    <row r="3026" spans="1:27" x14ac:dyDescent="0.3">
      <c r="A3026">
        <v>3630</v>
      </c>
      <c r="B3026" t="s">
        <v>3251</v>
      </c>
      <c r="C3026" s="1">
        <v>45791</v>
      </c>
      <c r="D3026">
        <v>32</v>
      </c>
      <c r="E3026" t="s">
        <v>60</v>
      </c>
      <c r="F3026" t="s">
        <v>125</v>
      </c>
      <c r="G3026" t="s">
        <v>406</v>
      </c>
      <c r="H3026">
        <v>3</v>
      </c>
      <c r="I3026" t="s">
        <v>42</v>
      </c>
      <c r="J3026" t="s">
        <v>43</v>
      </c>
      <c r="K3026" t="s">
        <v>64</v>
      </c>
      <c r="L3026" t="s">
        <v>42</v>
      </c>
      <c r="M3026" t="s">
        <v>184</v>
      </c>
      <c r="N3026" t="s">
        <v>48</v>
      </c>
      <c r="O3026" t="s">
        <v>148</v>
      </c>
      <c r="P3026" t="s">
        <v>49</v>
      </c>
      <c r="Q3026" t="s">
        <v>58</v>
      </c>
      <c r="R3026" s="6">
        <f>_xlfn.XLOOKUP(CleanedData[[#This Row],[Product]],'02_Lookup_Tables'!$A$2:$A$126,'02_Lookup_Tables'!$B$2:$B$126)</f>
        <v>996.44</v>
      </c>
      <c r="S3026" t="str">
        <f>VLOOKUP(CleanedData[[#This Row],[Product]],'02_Lookup_Tables'!$H$2:$I$126,2,FALSE)</f>
        <v>Sports &amp; Outdoors</v>
      </c>
      <c r="T3026" t="str">
        <f>VLOOKUP(CleanedData[[#This Row],[Province]],'02_Lookup_Tables'!$D$2:$E$10,2, FALSE)</f>
        <v>Western Region</v>
      </c>
      <c r="U3026" t="str" cm="1">
        <f t="array" ref="U3026">_xlfn.IFS(CleanedData[[#This Row],[Purchase Amount]]&lt;500,"Low",
CleanedData[[#This Row],[Purchase Amount]]&lt;5000,"Medium",
TRUE,"High")</f>
        <v>Medium</v>
      </c>
      <c r="V3026" t="str">
        <f>TEXT(CleanedData[[#This Row],[Date]],"mmmm")</f>
        <v>May</v>
      </c>
      <c r="W3026" t="str">
        <f>"Q"&amp;ROUNDUP(MONTH(CleanedData[[#This Row],[Date]])/3,0)</f>
        <v>Q2</v>
      </c>
      <c r="X3026" t="str">
        <f>IF(CleanedData[[#This Row],[Purchase Amount]]&gt;=5000,"Yes","No")</f>
        <v>No</v>
      </c>
      <c r="Y3026">
        <f>IF(CleanedData[[#This Row],[Recommend]]="Yes",1,0)</f>
        <v>0</v>
      </c>
      <c r="Z3026" s="6">
        <f>CleanedData[[#This Row],[Purchase Amount]]*0.15</f>
        <v>149.46600000000001</v>
      </c>
      <c r="AA3026" s="6">
        <f>CleanedData[[#This Row],[Purchase Amount]]*1.15</f>
        <v>1145.9059999999999</v>
      </c>
    </row>
    <row r="3027" spans="1:27" x14ac:dyDescent="0.3">
      <c r="A3027">
        <v>3631</v>
      </c>
      <c r="B3027" t="s">
        <v>3252</v>
      </c>
      <c r="C3027" s="1">
        <v>45780</v>
      </c>
      <c r="D3027">
        <v>45</v>
      </c>
      <c r="E3027" t="s">
        <v>52</v>
      </c>
      <c r="F3027" t="s">
        <v>77</v>
      </c>
      <c r="G3027" t="s">
        <v>668</v>
      </c>
      <c r="H3027">
        <v>1</v>
      </c>
      <c r="I3027" t="s">
        <v>45</v>
      </c>
      <c r="J3027" t="s">
        <v>74</v>
      </c>
      <c r="K3027" t="s">
        <v>44</v>
      </c>
      <c r="L3027" t="s">
        <v>42</v>
      </c>
      <c r="M3027" t="s">
        <v>140</v>
      </c>
      <c r="N3027" t="s">
        <v>80</v>
      </c>
      <c r="O3027" t="s">
        <v>148</v>
      </c>
      <c r="P3027" t="s">
        <v>70</v>
      </c>
      <c r="Q3027" t="s">
        <v>93</v>
      </c>
      <c r="R3027" s="6">
        <f>_xlfn.XLOOKUP(CleanedData[[#This Row],[Product]],'02_Lookup_Tables'!$A$2:$A$126,'02_Lookup_Tables'!$B$2:$B$126)</f>
        <v>301.58</v>
      </c>
      <c r="S3027" t="str">
        <f>VLOOKUP(CleanedData[[#This Row],[Product]],'02_Lookup_Tables'!$H$2:$I$126,2,FALSE)</f>
        <v>Food</v>
      </c>
      <c r="T3027" t="str">
        <f>VLOOKUP(CleanedData[[#This Row],[Province]],'02_Lookup_Tables'!$D$2:$E$10,2, FALSE)</f>
        <v>Central Region</v>
      </c>
      <c r="U3027" t="str" cm="1">
        <f t="array" ref="U3027">_xlfn.IFS(CleanedData[[#This Row],[Purchase Amount]]&lt;500,"Low",
CleanedData[[#This Row],[Purchase Amount]]&lt;5000,"Medium",
TRUE,"High")</f>
        <v>Low</v>
      </c>
      <c r="V3027" t="str">
        <f>TEXT(CleanedData[[#This Row],[Date]],"mmmm")</f>
        <v>May</v>
      </c>
      <c r="W3027" t="str">
        <f>"Q"&amp;ROUNDUP(MONTH(CleanedData[[#This Row],[Date]])/3,0)</f>
        <v>Q2</v>
      </c>
      <c r="X3027" t="str">
        <f>IF(CleanedData[[#This Row],[Purchase Amount]]&gt;=5000,"Yes","No")</f>
        <v>No</v>
      </c>
      <c r="Y3027">
        <f>IF(CleanedData[[#This Row],[Recommend]]="Yes",1,0)</f>
        <v>1</v>
      </c>
      <c r="Z3027" s="6">
        <f>CleanedData[[#This Row],[Purchase Amount]]*0.15</f>
        <v>45.236999999999995</v>
      </c>
      <c r="AA3027" s="6">
        <f>CleanedData[[#This Row],[Purchase Amount]]*1.15</f>
        <v>346.81699999999995</v>
      </c>
    </row>
    <row r="3028" spans="1:27" x14ac:dyDescent="0.3">
      <c r="A3028">
        <v>3632</v>
      </c>
      <c r="B3028" t="s">
        <v>3253</v>
      </c>
      <c r="C3028" s="1">
        <v>45563</v>
      </c>
      <c r="D3028">
        <v>74</v>
      </c>
      <c r="E3028" t="s">
        <v>52</v>
      </c>
      <c r="F3028" t="s">
        <v>108</v>
      </c>
      <c r="G3028" t="s">
        <v>378</v>
      </c>
      <c r="H3028">
        <v>5</v>
      </c>
      <c r="I3028" t="s">
        <v>45</v>
      </c>
      <c r="J3028" t="s">
        <v>74</v>
      </c>
      <c r="K3028" t="s">
        <v>55</v>
      </c>
      <c r="L3028" t="s">
        <v>45</v>
      </c>
      <c r="M3028" t="s">
        <v>85</v>
      </c>
      <c r="N3028" t="s">
        <v>57</v>
      </c>
      <c r="O3028" t="s">
        <v>48</v>
      </c>
      <c r="P3028" t="s">
        <v>49</v>
      </c>
      <c r="Q3028" t="s">
        <v>97</v>
      </c>
      <c r="R3028" s="6">
        <f>_xlfn.XLOOKUP(CleanedData[[#This Row],[Product]],'02_Lookup_Tables'!$A$2:$A$126,'02_Lookup_Tables'!$B$2:$B$126)</f>
        <v>40.11</v>
      </c>
      <c r="S3028" t="str">
        <f>VLOOKUP(CleanedData[[#This Row],[Product]],'02_Lookup_Tables'!$H$2:$I$126,2,FALSE)</f>
        <v>Food</v>
      </c>
      <c r="T3028" t="str">
        <f>VLOOKUP(CleanedData[[#This Row],[Province]],'02_Lookup_Tables'!$D$2:$E$10,2, FALSE)</f>
        <v>Gauteng Region</v>
      </c>
      <c r="U3028" t="str" cm="1">
        <f t="array" ref="U3028">_xlfn.IFS(CleanedData[[#This Row],[Purchase Amount]]&lt;500,"Low",
CleanedData[[#This Row],[Purchase Amount]]&lt;5000,"Medium",
TRUE,"High")</f>
        <v>Low</v>
      </c>
      <c r="V3028" t="str">
        <f>TEXT(CleanedData[[#This Row],[Date]],"mmmm")</f>
        <v>September</v>
      </c>
      <c r="W3028" t="str">
        <f>"Q"&amp;ROUNDUP(MONTH(CleanedData[[#This Row],[Date]])/3,0)</f>
        <v>Q3</v>
      </c>
      <c r="X3028" t="str">
        <f>IF(CleanedData[[#This Row],[Purchase Amount]]&gt;=5000,"Yes","No")</f>
        <v>No</v>
      </c>
      <c r="Y3028">
        <f>IF(CleanedData[[#This Row],[Recommend]]="Yes",1,0)</f>
        <v>1</v>
      </c>
      <c r="Z3028" s="6">
        <f>CleanedData[[#This Row],[Purchase Amount]]*0.15</f>
        <v>6.0164999999999997</v>
      </c>
      <c r="AA3028" s="6">
        <f>CleanedData[[#This Row],[Purchase Amount]]*1.15</f>
        <v>46.126499999999993</v>
      </c>
    </row>
    <row r="3029" spans="1:27" x14ac:dyDescent="0.3">
      <c r="A3029">
        <v>3633</v>
      </c>
      <c r="B3029" t="s">
        <v>3254</v>
      </c>
      <c r="C3029" s="1">
        <v>45600</v>
      </c>
      <c r="E3029" t="s">
        <v>52</v>
      </c>
      <c r="F3029" t="s">
        <v>125</v>
      </c>
      <c r="G3029" t="s">
        <v>365</v>
      </c>
      <c r="H3029">
        <v>3</v>
      </c>
      <c r="I3029" t="s">
        <v>42</v>
      </c>
      <c r="J3029" t="s">
        <v>63</v>
      </c>
      <c r="K3029" t="s">
        <v>44</v>
      </c>
      <c r="L3029" t="s">
        <v>45</v>
      </c>
      <c r="M3029" t="s">
        <v>85</v>
      </c>
      <c r="N3029" t="s">
        <v>48</v>
      </c>
      <c r="O3029" t="s">
        <v>48</v>
      </c>
      <c r="P3029" t="s">
        <v>70</v>
      </c>
      <c r="Q3029" t="s">
        <v>166</v>
      </c>
      <c r="R3029" s="6">
        <f>_xlfn.XLOOKUP(CleanedData[[#This Row],[Product]],'02_Lookup_Tables'!$A$2:$A$126,'02_Lookup_Tables'!$B$2:$B$126)</f>
        <v>105.11</v>
      </c>
      <c r="S3029" t="str">
        <f>VLOOKUP(CleanedData[[#This Row],[Product]],'02_Lookup_Tables'!$H$2:$I$126,2,FALSE)</f>
        <v>Beauty &amp; Personal Care</v>
      </c>
      <c r="T3029" t="str">
        <f>VLOOKUP(CleanedData[[#This Row],[Province]],'02_Lookup_Tables'!$D$2:$E$10,2, FALSE)</f>
        <v>Western Region</v>
      </c>
      <c r="U3029" t="str" cm="1">
        <f t="array" ref="U3029">_xlfn.IFS(CleanedData[[#This Row],[Purchase Amount]]&lt;500,"Low",
CleanedData[[#This Row],[Purchase Amount]]&lt;5000,"Medium",
TRUE,"High")</f>
        <v>Low</v>
      </c>
      <c r="V3029" t="str">
        <f>TEXT(CleanedData[[#This Row],[Date]],"mmmm")</f>
        <v>November</v>
      </c>
      <c r="W3029" t="str">
        <f>"Q"&amp;ROUNDUP(MONTH(CleanedData[[#This Row],[Date]])/3,0)</f>
        <v>Q4</v>
      </c>
      <c r="X3029" t="str">
        <f>IF(CleanedData[[#This Row],[Purchase Amount]]&gt;=5000,"Yes","No")</f>
        <v>No</v>
      </c>
      <c r="Y3029">
        <f>IF(CleanedData[[#This Row],[Recommend]]="Yes",1,0)</f>
        <v>0</v>
      </c>
      <c r="Z3029" s="6">
        <f>CleanedData[[#This Row],[Purchase Amount]]*0.15</f>
        <v>15.766499999999999</v>
      </c>
      <c r="AA3029" s="6">
        <f>CleanedData[[#This Row],[Purchase Amount]]*1.15</f>
        <v>120.87649999999999</v>
      </c>
    </row>
    <row r="3030" spans="1:27" x14ac:dyDescent="0.3">
      <c r="A3030">
        <v>3635</v>
      </c>
      <c r="B3030" t="s">
        <v>3255</v>
      </c>
      <c r="C3030" s="1">
        <v>45774</v>
      </c>
      <c r="D3030">
        <v>22</v>
      </c>
      <c r="E3030" t="s">
        <v>52</v>
      </c>
      <c r="F3030" t="s">
        <v>72</v>
      </c>
      <c r="G3030" t="s">
        <v>214</v>
      </c>
      <c r="H3030">
        <v>4</v>
      </c>
      <c r="I3030" t="s">
        <v>45</v>
      </c>
      <c r="J3030" t="s">
        <v>43</v>
      </c>
      <c r="K3030" t="s">
        <v>64</v>
      </c>
      <c r="L3030" t="s">
        <v>42</v>
      </c>
      <c r="M3030" t="s">
        <v>140</v>
      </c>
      <c r="N3030" t="s">
        <v>96</v>
      </c>
      <c r="O3030" t="s">
        <v>148</v>
      </c>
      <c r="P3030" t="s">
        <v>49</v>
      </c>
      <c r="Q3030" t="s">
        <v>66</v>
      </c>
      <c r="R3030" s="6">
        <f>_xlfn.XLOOKUP(CleanedData[[#This Row],[Product]],'02_Lookup_Tables'!$A$2:$A$126,'02_Lookup_Tables'!$B$2:$B$126)</f>
        <v>134.01</v>
      </c>
      <c r="S3030" t="str">
        <f>VLOOKUP(CleanedData[[#This Row],[Product]],'02_Lookup_Tables'!$H$2:$I$126,2,FALSE)</f>
        <v>Food</v>
      </c>
      <c r="T3030" t="str">
        <f>VLOOKUP(CleanedData[[#This Row],[Province]],'02_Lookup_Tables'!$D$2:$E$10,2, FALSE)</f>
        <v>Central Region</v>
      </c>
      <c r="U3030" t="str" cm="1">
        <f t="array" ref="U3030">_xlfn.IFS(CleanedData[[#This Row],[Purchase Amount]]&lt;500,"Low",
CleanedData[[#This Row],[Purchase Amount]]&lt;5000,"Medium",
TRUE,"High")</f>
        <v>Low</v>
      </c>
      <c r="V3030" t="str">
        <f>TEXT(CleanedData[[#This Row],[Date]],"mmmm")</f>
        <v>April</v>
      </c>
      <c r="W3030" t="str">
        <f>"Q"&amp;ROUNDUP(MONTH(CleanedData[[#This Row],[Date]])/3,0)</f>
        <v>Q2</v>
      </c>
      <c r="X3030" t="str">
        <f>IF(CleanedData[[#This Row],[Purchase Amount]]&gt;=5000,"Yes","No")</f>
        <v>No</v>
      </c>
      <c r="Y3030">
        <f>IF(CleanedData[[#This Row],[Recommend]]="Yes",1,0)</f>
        <v>1</v>
      </c>
      <c r="Z3030" s="6">
        <f>CleanedData[[#This Row],[Purchase Amount]]*0.15</f>
        <v>20.101499999999998</v>
      </c>
      <c r="AA3030" s="6">
        <f>CleanedData[[#This Row],[Purchase Amount]]*1.15</f>
        <v>154.11149999999998</v>
      </c>
    </row>
    <row r="3031" spans="1:27" x14ac:dyDescent="0.3">
      <c r="A3031">
        <v>3636</v>
      </c>
      <c r="B3031" t="s">
        <v>3256</v>
      </c>
      <c r="C3031" s="1">
        <v>45773</v>
      </c>
      <c r="D3031">
        <v>26</v>
      </c>
      <c r="E3031" t="s">
        <v>39</v>
      </c>
      <c r="F3031" t="s">
        <v>130</v>
      </c>
      <c r="G3031" t="s">
        <v>216</v>
      </c>
      <c r="H3031">
        <v>4</v>
      </c>
      <c r="I3031" t="s">
        <v>42</v>
      </c>
      <c r="J3031" t="s">
        <v>54</v>
      </c>
      <c r="K3031" t="s">
        <v>44</v>
      </c>
      <c r="L3031" t="s">
        <v>45</v>
      </c>
      <c r="M3031" t="s">
        <v>136</v>
      </c>
      <c r="N3031" t="s">
        <v>96</v>
      </c>
      <c r="O3031" t="s">
        <v>89</v>
      </c>
      <c r="P3031" t="s">
        <v>70</v>
      </c>
      <c r="Q3031" t="s">
        <v>58</v>
      </c>
      <c r="R3031" s="6">
        <f>_xlfn.XLOOKUP(CleanedData[[#This Row],[Product]],'02_Lookup_Tables'!$A$2:$A$126,'02_Lookup_Tables'!$B$2:$B$126)</f>
        <v>929.55</v>
      </c>
      <c r="S3031" t="str">
        <f>VLOOKUP(CleanedData[[#This Row],[Product]],'02_Lookup_Tables'!$H$2:$I$126,2,FALSE)</f>
        <v>Accessories</v>
      </c>
      <c r="T3031" t="str">
        <f>VLOOKUP(CleanedData[[#This Row],[Province]],'02_Lookup_Tables'!$D$2:$E$10,2, FALSE)</f>
        <v>Eastern Region</v>
      </c>
      <c r="U3031" t="str" cm="1">
        <f t="array" ref="U3031">_xlfn.IFS(CleanedData[[#This Row],[Purchase Amount]]&lt;500,"Low",
CleanedData[[#This Row],[Purchase Amount]]&lt;5000,"Medium",
TRUE,"High")</f>
        <v>Medium</v>
      </c>
      <c r="V3031" t="str">
        <f>TEXT(CleanedData[[#This Row],[Date]],"mmmm")</f>
        <v>April</v>
      </c>
      <c r="W3031" t="str">
        <f>"Q"&amp;ROUNDUP(MONTH(CleanedData[[#This Row],[Date]])/3,0)</f>
        <v>Q2</v>
      </c>
      <c r="X3031" t="str">
        <f>IF(CleanedData[[#This Row],[Purchase Amount]]&gt;=5000,"Yes","No")</f>
        <v>No</v>
      </c>
      <c r="Y3031">
        <f>IF(CleanedData[[#This Row],[Recommend]]="Yes",1,0)</f>
        <v>0</v>
      </c>
      <c r="Z3031" s="6">
        <f>CleanedData[[#This Row],[Purchase Amount]]*0.15</f>
        <v>139.43249999999998</v>
      </c>
      <c r="AA3031" s="6">
        <f>CleanedData[[#This Row],[Purchase Amount]]*1.15</f>
        <v>1068.9824999999998</v>
      </c>
    </row>
    <row r="3032" spans="1:27" x14ac:dyDescent="0.3">
      <c r="A3032">
        <v>3639</v>
      </c>
      <c r="B3032" t="s">
        <v>3257</v>
      </c>
      <c r="C3032" s="1">
        <v>45325</v>
      </c>
      <c r="E3032" t="s">
        <v>52</v>
      </c>
      <c r="F3032" t="s">
        <v>125</v>
      </c>
      <c r="G3032" t="s">
        <v>187</v>
      </c>
      <c r="H3032">
        <v>1</v>
      </c>
      <c r="I3032" t="s">
        <v>45</v>
      </c>
      <c r="J3032" t="s">
        <v>74</v>
      </c>
      <c r="K3032" t="s">
        <v>44</v>
      </c>
      <c r="L3032" t="s">
        <v>45</v>
      </c>
      <c r="N3032" t="s">
        <v>80</v>
      </c>
      <c r="O3032" t="s">
        <v>134</v>
      </c>
      <c r="P3032" t="s">
        <v>8646</v>
      </c>
      <c r="Q3032" t="s">
        <v>166</v>
      </c>
      <c r="R3032" s="6">
        <f>_xlfn.XLOOKUP(CleanedData[[#This Row],[Product]],'02_Lookup_Tables'!$A$2:$A$126,'02_Lookup_Tables'!$B$2:$B$126)</f>
        <v>24904.86</v>
      </c>
      <c r="S3032" t="str">
        <f>VLOOKUP(CleanedData[[#This Row],[Product]],'02_Lookup_Tables'!$H$2:$I$126,2,FALSE)</f>
        <v>Electronics</v>
      </c>
      <c r="T3032" t="str">
        <f>VLOOKUP(CleanedData[[#This Row],[Province]],'02_Lookup_Tables'!$D$2:$E$10,2, FALSE)</f>
        <v>Western Region</v>
      </c>
      <c r="U3032" t="str" cm="1">
        <f t="array" ref="U3032">_xlfn.IFS(CleanedData[[#This Row],[Purchase Amount]]&lt;500,"Low",
CleanedData[[#This Row],[Purchase Amount]]&lt;5000,"Medium",
TRUE,"High")</f>
        <v>High</v>
      </c>
      <c r="V3032" t="str">
        <f>TEXT(CleanedData[[#This Row],[Date]],"mmmm")</f>
        <v>February</v>
      </c>
      <c r="W3032" t="str">
        <f>"Q"&amp;ROUNDUP(MONTH(CleanedData[[#This Row],[Date]])/3,0)</f>
        <v>Q1</v>
      </c>
      <c r="X3032" t="str">
        <f>IF(CleanedData[[#This Row],[Purchase Amount]]&gt;=5000,"Yes","No")</f>
        <v>Yes</v>
      </c>
      <c r="Y3032">
        <f>IF(CleanedData[[#This Row],[Recommend]]="Yes",1,0)</f>
        <v>1</v>
      </c>
      <c r="Z3032" s="6">
        <f>CleanedData[[#This Row],[Purchase Amount]]*0.15</f>
        <v>3735.7289999999998</v>
      </c>
      <c r="AA3032" s="6">
        <f>CleanedData[[#This Row],[Purchase Amount]]*1.15</f>
        <v>28640.589</v>
      </c>
    </row>
    <row r="3033" spans="1:27" x14ac:dyDescent="0.3">
      <c r="A3033">
        <v>3640</v>
      </c>
      <c r="B3033" t="s">
        <v>3258</v>
      </c>
      <c r="C3033" s="1">
        <v>45629</v>
      </c>
      <c r="D3033">
        <v>38</v>
      </c>
      <c r="E3033" t="s">
        <v>52</v>
      </c>
      <c r="F3033" t="s">
        <v>77</v>
      </c>
      <c r="G3033" t="s">
        <v>391</v>
      </c>
      <c r="H3033">
        <v>3</v>
      </c>
      <c r="I3033" t="s">
        <v>45</v>
      </c>
      <c r="J3033" t="s">
        <v>74</v>
      </c>
      <c r="K3033" t="s">
        <v>64</v>
      </c>
      <c r="L3033" t="s">
        <v>42</v>
      </c>
      <c r="M3033" t="s">
        <v>196</v>
      </c>
      <c r="N3033" t="s">
        <v>48</v>
      </c>
      <c r="O3033" t="s">
        <v>89</v>
      </c>
      <c r="P3033" t="s">
        <v>49</v>
      </c>
      <c r="Q3033" t="s">
        <v>81</v>
      </c>
      <c r="R3033" s="6">
        <f>_xlfn.XLOOKUP(CleanedData[[#This Row],[Product]],'02_Lookup_Tables'!$A$2:$A$126,'02_Lookup_Tables'!$B$2:$B$126)</f>
        <v>886.51</v>
      </c>
      <c r="S3033" t="str">
        <f>VLOOKUP(CleanedData[[#This Row],[Product]],'02_Lookup_Tables'!$H$2:$I$126,2,FALSE)</f>
        <v>Beauty &amp; Personal Care</v>
      </c>
      <c r="T3033" t="str">
        <f>VLOOKUP(CleanedData[[#This Row],[Province]],'02_Lookup_Tables'!$D$2:$E$10,2, FALSE)</f>
        <v>Central Region</v>
      </c>
      <c r="U3033" t="str" cm="1">
        <f t="array" ref="U3033">_xlfn.IFS(CleanedData[[#This Row],[Purchase Amount]]&lt;500,"Low",
CleanedData[[#This Row],[Purchase Amount]]&lt;5000,"Medium",
TRUE,"High")</f>
        <v>Medium</v>
      </c>
      <c r="V3033" t="str">
        <f>TEXT(CleanedData[[#This Row],[Date]],"mmmm")</f>
        <v>December</v>
      </c>
      <c r="W3033" t="str">
        <f>"Q"&amp;ROUNDUP(MONTH(CleanedData[[#This Row],[Date]])/3,0)</f>
        <v>Q4</v>
      </c>
      <c r="X3033" t="str">
        <f>IF(CleanedData[[#This Row],[Purchase Amount]]&gt;=5000,"Yes","No")</f>
        <v>No</v>
      </c>
      <c r="Y3033">
        <f>IF(CleanedData[[#This Row],[Recommend]]="Yes",1,0)</f>
        <v>1</v>
      </c>
      <c r="Z3033" s="6">
        <f>CleanedData[[#This Row],[Purchase Amount]]*0.15</f>
        <v>132.97649999999999</v>
      </c>
      <c r="AA3033" s="6">
        <f>CleanedData[[#This Row],[Purchase Amount]]*1.15</f>
        <v>1019.4864999999999</v>
      </c>
    </row>
    <row r="3034" spans="1:27" x14ac:dyDescent="0.3">
      <c r="A3034">
        <v>3641</v>
      </c>
      <c r="B3034" t="s">
        <v>3259</v>
      </c>
      <c r="C3034" s="1">
        <v>45779</v>
      </c>
      <c r="D3034">
        <v>25</v>
      </c>
      <c r="E3034" t="s">
        <v>60</v>
      </c>
      <c r="F3034" t="s">
        <v>72</v>
      </c>
      <c r="G3034" t="s">
        <v>950</v>
      </c>
      <c r="H3034">
        <v>3</v>
      </c>
      <c r="I3034" t="s">
        <v>45</v>
      </c>
      <c r="J3034" t="s">
        <v>43</v>
      </c>
      <c r="K3034" t="s">
        <v>55</v>
      </c>
      <c r="L3034" t="s">
        <v>45</v>
      </c>
      <c r="M3034" t="s">
        <v>75</v>
      </c>
      <c r="N3034" t="s">
        <v>48</v>
      </c>
      <c r="O3034" t="s">
        <v>89</v>
      </c>
      <c r="P3034" t="s">
        <v>49</v>
      </c>
      <c r="Q3034" t="s">
        <v>58</v>
      </c>
      <c r="R3034" s="6">
        <f>_xlfn.XLOOKUP(CleanedData[[#This Row],[Product]],'02_Lookup_Tables'!$A$2:$A$126,'02_Lookup_Tables'!$B$2:$B$126)</f>
        <v>85.25</v>
      </c>
      <c r="S3034" t="str">
        <f>VLOOKUP(CleanedData[[#This Row],[Product]],'02_Lookup_Tables'!$H$2:$I$126,2,FALSE)</f>
        <v>Beauty &amp; Personal Care</v>
      </c>
      <c r="T3034" t="str">
        <f>VLOOKUP(CleanedData[[#This Row],[Province]],'02_Lookup_Tables'!$D$2:$E$10,2, FALSE)</f>
        <v>Central Region</v>
      </c>
      <c r="U3034" t="str" cm="1">
        <f t="array" ref="U3034">_xlfn.IFS(CleanedData[[#This Row],[Purchase Amount]]&lt;500,"Low",
CleanedData[[#This Row],[Purchase Amount]]&lt;5000,"Medium",
TRUE,"High")</f>
        <v>Low</v>
      </c>
      <c r="V3034" t="str">
        <f>TEXT(CleanedData[[#This Row],[Date]],"mmmm")</f>
        <v>May</v>
      </c>
      <c r="W3034" t="str">
        <f>"Q"&amp;ROUNDUP(MONTH(CleanedData[[#This Row],[Date]])/3,0)</f>
        <v>Q2</v>
      </c>
      <c r="X3034" t="str">
        <f>IF(CleanedData[[#This Row],[Purchase Amount]]&gt;=5000,"Yes","No")</f>
        <v>No</v>
      </c>
      <c r="Y3034">
        <f>IF(CleanedData[[#This Row],[Recommend]]="Yes",1,0)</f>
        <v>1</v>
      </c>
      <c r="Z3034" s="6">
        <f>CleanedData[[#This Row],[Purchase Amount]]*0.15</f>
        <v>12.7875</v>
      </c>
      <c r="AA3034" s="6">
        <f>CleanedData[[#This Row],[Purchase Amount]]*1.15</f>
        <v>98.037499999999994</v>
      </c>
    </row>
    <row r="3035" spans="1:27" x14ac:dyDescent="0.3">
      <c r="A3035">
        <v>3642</v>
      </c>
      <c r="B3035" t="s">
        <v>3260</v>
      </c>
      <c r="C3035" s="1">
        <v>45812</v>
      </c>
      <c r="D3035">
        <v>42</v>
      </c>
      <c r="E3035" t="s">
        <v>39</v>
      </c>
      <c r="F3035" t="s">
        <v>125</v>
      </c>
      <c r="G3035" t="s">
        <v>389</v>
      </c>
      <c r="H3035">
        <v>4</v>
      </c>
      <c r="I3035" t="s">
        <v>42</v>
      </c>
      <c r="J3035" t="s">
        <v>63</v>
      </c>
      <c r="K3035" t="s">
        <v>64</v>
      </c>
      <c r="L3035" t="s">
        <v>42</v>
      </c>
      <c r="M3035" t="s">
        <v>136</v>
      </c>
      <c r="N3035" t="s">
        <v>96</v>
      </c>
      <c r="O3035" t="s">
        <v>89</v>
      </c>
      <c r="P3035" t="s">
        <v>70</v>
      </c>
      <c r="Q3035" t="s">
        <v>81</v>
      </c>
      <c r="R3035" s="6">
        <f>_xlfn.XLOOKUP(CleanedData[[#This Row],[Product]],'02_Lookup_Tables'!$A$2:$A$126,'02_Lookup_Tables'!$B$2:$B$126)</f>
        <v>5432.76</v>
      </c>
      <c r="S3035" t="str">
        <f>VLOOKUP(CleanedData[[#This Row],[Product]],'02_Lookup_Tables'!$H$2:$I$126,2,FALSE)</f>
        <v>Home Devices</v>
      </c>
      <c r="T3035" t="str">
        <f>VLOOKUP(CleanedData[[#This Row],[Province]],'02_Lookup_Tables'!$D$2:$E$10,2, FALSE)</f>
        <v>Western Region</v>
      </c>
      <c r="U3035" t="str" cm="1">
        <f t="array" ref="U3035">_xlfn.IFS(CleanedData[[#This Row],[Purchase Amount]]&lt;500,"Low",
CleanedData[[#This Row],[Purchase Amount]]&lt;5000,"Medium",
TRUE,"High")</f>
        <v>High</v>
      </c>
      <c r="V3035" t="str">
        <f>TEXT(CleanedData[[#This Row],[Date]],"mmmm")</f>
        <v>June</v>
      </c>
      <c r="W3035" t="str">
        <f>"Q"&amp;ROUNDUP(MONTH(CleanedData[[#This Row],[Date]])/3,0)</f>
        <v>Q2</v>
      </c>
      <c r="X3035" t="str">
        <f>IF(CleanedData[[#This Row],[Purchase Amount]]&gt;=5000,"Yes","No")</f>
        <v>Yes</v>
      </c>
      <c r="Y3035">
        <f>IF(CleanedData[[#This Row],[Recommend]]="Yes",1,0)</f>
        <v>0</v>
      </c>
      <c r="Z3035" s="6">
        <f>CleanedData[[#This Row],[Purchase Amount]]*0.15</f>
        <v>814.91399999999999</v>
      </c>
      <c r="AA3035" s="6">
        <f>CleanedData[[#This Row],[Purchase Amount]]*1.15</f>
        <v>6247.674</v>
      </c>
    </row>
    <row r="3036" spans="1:27" x14ac:dyDescent="0.3">
      <c r="A3036">
        <v>3643</v>
      </c>
      <c r="B3036" t="s">
        <v>3261</v>
      </c>
      <c r="C3036" s="1">
        <v>45594</v>
      </c>
      <c r="D3036">
        <v>55</v>
      </c>
      <c r="E3036" t="s">
        <v>52</v>
      </c>
      <c r="F3036" t="s">
        <v>125</v>
      </c>
      <c r="G3036" t="s">
        <v>120</v>
      </c>
      <c r="H3036">
        <v>1</v>
      </c>
      <c r="I3036" t="s">
        <v>45</v>
      </c>
      <c r="J3036" t="s">
        <v>69</v>
      </c>
      <c r="K3036" t="s">
        <v>44</v>
      </c>
      <c r="L3036" t="s">
        <v>42</v>
      </c>
      <c r="M3036" t="s">
        <v>79</v>
      </c>
      <c r="N3036" t="s">
        <v>80</v>
      </c>
      <c r="O3036" t="s">
        <v>89</v>
      </c>
      <c r="P3036" t="s">
        <v>49</v>
      </c>
      <c r="Q3036" t="s">
        <v>50</v>
      </c>
      <c r="R3036" s="6">
        <f>_xlfn.XLOOKUP(CleanedData[[#This Row],[Product]],'02_Lookup_Tables'!$A$2:$A$126,'02_Lookup_Tables'!$B$2:$B$126)</f>
        <v>471.63</v>
      </c>
      <c r="S3036" t="str">
        <f>VLOOKUP(CleanedData[[#This Row],[Product]],'02_Lookup_Tables'!$H$2:$I$126,2,FALSE)</f>
        <v>Beauty &amp; Personal Care</v>
      </c>
      <c r="T3036" t="str">
        <f>VLOOKUP(CleanedData[[#This Row],[Province]],'02_Lookup_Tables'!$D$2:$E$10,2, FALSE)</f>
        <v>Western Region</v>
      </c>
      <c r="U3036" t="str" cm="1">
        <f t="array" ref="U3036">_xlfn.IFS(CleanedData[[#This Row],[Purchase Amount]]&lt;500,"Low",
CleanedData[[#This Row],[Purchase Amount]]&lt;5000,"Medium",
TRUE,"High")</f>
        <v>Low</v>
      </c>
      <c r="V3036" t="str">
        <f>TEXT(CleanedData[[#This Row],[Date]],"mmmm")</f>
        <v>October</v>
      </c>
      <c r="W3036" t="str">
        <f>"Q"&amp;ROUNDUP(MONTH(CleanedData[[#This Row],[Date]])/3,0)</f>
        <v>Q4</v>
      </c>
      <c r="X3036" t="str">
        <f>IF(CleanedData[[#This Row],[Purchase Amount]]&gt;=5000,"Yes","No")</f>
        <v>No</v>
      </c>
      <c r="Y3036">
        <f>IF(CleanedData[[#This Row],[Recommend]]="Yes",1,0)</f>
        <v>1</v>
      </c>
      <c r="Z3036" s="6">
        <f>CleanedData[[#This Row],[Purchase Amount]]*0.15</f>
        <v>70.744500000000002</v>
      </c>
      <c r="AA3036" s="6">
        <f>CleanedData[[#This Row],[Purchase Amount]]*1.15</f>
        <v>542.3744999999999</v>
      </c>
    </row>
    <row r="3037" spans="1:27" x14ac:dyDescent="0.3">
      <c r="A3037">
        <v>3645</v>
      </c>
      <c r="B3037" t="s">
        <v>3262</v>
      </c>
      <c r="C3037" s="1">
        <v>45477</v>
      </c>
      <c r="D3037">
        <v>56</v>
      </c>
      <c r="E3037" t="s">
        <v>60</v>
      </c>
      <c r="F3037" t="s">
        <v>68</v>
      </c>
      <c r="G3037" t="s">
        <v>171</v>
      </c>
      <c r="H3037">
        <v>5</v>
      </c>
      <c r="I3037" t="s">
        <v>42</v>
      </c>
      <c r="J3037" t="s">
        <v>63</v>
      </c>
      <c r="K3037" t="s">
        <v>44</v>
      </c>
      <c r="L3037" t="s">
        <v>45</v>
      </c>
      <c r="N3037" t="s">
        <v>57</v>
      </c>
      <c r="O3037" t="s">
        <v>134</v>
      </c>
      <c r="P3037" t="s">
        <v>8646</v>
      </c>
      <c r="Q3037" t="s">
        <v>50</v>
      </c>
      <c r="R3037" s="6">
        <f>_xlfn.XLOOKUP(CleanedData[[#This Row],[Product]],'02_Lookup_Tables'!$A$2:$A$126,'02_Lookup_Tables'!$B$2:$B$126)</f>
        <v>6710.27</v>
      </c>
      <c r="S3037" t="str">
        <f>VLOOKUP(CleanedData[[#This Row],[Product]],'02_Lookup_Tables'!$H$2:$I$126,2,FALSE)</f>
        <v>Home Devices</v>
      </c>
      <c r="T3037" t="str">
        <f>VLOOKUP(CleanedData[[#This Row],[Province]],'02_Lookup_Tables'!$D$2:$E$10,2, FALSE)</f>
        <v>Northern Region</v>
      </c>
      <c r="U3037" t="str" cm="1">
        <f t="array" ref="U3037">_xlfn.IFS(CleanedData[[#This Row],[Purchase Amount]]&lt;500,"Low",
CleanedData[[#This Row],[Purchase Amount]]&lt;5000,"Medium",
TRUE,"High")</f>
        <v>High</v>
      </c>
      <c r="V3037" t="str">
        <f>TEXT(CleanedData[[#This Row],[Date]],"mmmm")</f>
        <v>July</v>
      </c>
      <c r="W3037" t="str">
        <f>"Q"&amp;ROUNDUP(MONTH(CleanedData[[#This Row],[Date]])/3,0)</f>
        <v>Q3</v>
      </c>
      <c r="X3037" t="str">
        <f>IF(CleanedData[[#This Row],[Purchase Amount]]&gt;=5000,"Yes","No")</f>
        <v>Yes</v>
      </c>
      <c r="Y3037">
        <f>IF(CleanedData[[#This Row],[Recommend]]="Yes",1,0)</f>
        <v>0</v>
      </c>
      <c r="Z3037" s="6">
        <f>CleanedData[[#This Row],[Purchase Amount]]*0.15</f>
        <v>1006.5405000000001</v>
      </c>
      <c r="AA3037" s="6">
        <f>CleanedData[[#This Row],[Purchase Amount]]*1.15</f>
        <v>7716.8104999999996</v>
      </c>
    </row>
    <row r="3038" spans="1:27" x14ac:dyDescent="0.3">
      <c r="A3038">
        <v>3646</v>
      </c>
      <c r="B3038" t="s">
        <v>3263</v>
      </c>
      <c r="C3038" s="1">
        <v>45721</v>
      </c>
      <c r="D3038">
        <v>70</v>
      </c>
      <c r="E3038" t="s">
        <v>39</v>
      </c>
      <c r="F3038" t="s">
        <v>61</v>
      </c>
      <c r="G3038" t="s">
        <v>179</v>
      </c>
      <c r="H3038">
        <v>1</v>
      </c>
      <c r="I3038" t="s">
        <v>42</v>
      </c>
      <c r="J3038" t="s">
        <v>69</v>
      </c>
      <c r="K3038" t="s">
        <v>44</v>
      </c>
      <c r="L3038" t="s">
        <v>45</v>
      </c>
      <c r="M3038" t="s">
        <v>156</v>
      </c>
      <c r="N3038" t="s">
        <v>80</v>
      </c>
      <c r="O3038" t="s">
        <v>148</v>
      </c>
      <c r="P3038" t="s">
        <v>70</v>
      </c>
      <c r="Q3038" t="s">
        <v>97</v>
      </c>
      <c r="R3038" s="6">
        <f>_xlfn.XLOOKUP(CleanedData[[#This Row],[Product]],'02_Lookup_Tables'!$A$2:$A$126,'02_Lookup_Tables'!$B$2:$B$126)</f>
        <v>54.82</v>
      </c>
      <c r="S3038" t="str">
        <f>VLOOKUP(CleanedData[[#This Row],[Product]],'02_Lookup_Tables'!$H$2:$I$126,2,FALSE)</f>
        <v>Food</v>
      </c>
      <c r="T3038" t="str">
        <f>VLOOKUP(CleanedData[[#This Row],[Province]],'02_Lookup_Tables'!$D$2:$E$10,2, FALSE)</f>
        <v>Southern Region</v>
      </c>
      <c r="U3038" t="str" cm="1">
        <f t="array" ref="U3038">_xlfn.IFS(CleanedData[[#This Row],[Purchase Amount]]&lt;500,"Low",
CleanedData[[#This Row],[Purchase Amount]]&lt;5000,"Medium",
TRUE,"High")</f>
        <v>Low</v>
      </c>
      <c r="V3038" t="str">
        <f>TEXT(CleanedData[[#This Row],[Date]],"mmmm")</f>
        <v>March</v>
      </c>
      <c r="W3038" t="str">
        <f>"Q"&amp;ROUNDUP(MONTH(CleanedData[[#This Row],[Date]])/3,0)</f>
        <v>Q1</v>
      </c>
      <c r="X3038" t="str">
        <f>IF(CleanedData[[#This Row],[Purchase Amount]]&gt;=5000,"Yes","No")</f>
        <v>No</v>
      </c>
      <c r="Y3038">
        <f>IF(CleanedData[[#This Row],[Recommend]]="Yes",1,0)</f>
        <v>0</v>
      </c>
      <c r="Z3038" s="6">
        <f>CleanedData[[#This Row],[Purchase Amount]]*0.15</f>
        <v>8.222999999999999</v>
      </c>
      <c r="AA3038" s="6">
        <f>CleanedData[[#This Row],[Purchase Amount]]*1.15</f>
        <v>63.042999999999992</v>
      </c>
    </row>
    <row r="3039" spans="1:27" x14ac:dyDescent="0.3">
      <c r="A3039">
        <v>3647</v>
      </c>
      <c r="B3039" t="s">
        <v>3264</v>
      </c>
      <c r="C3039" s="1">
        <v>45640</v>
      </c>
      <c r="D3039">
        <v>20</v>
      </c>
      <c r="E3039" t="s">
        <v>60</v>
      </c>
      <c r="F3039" t="s">
        <v>72</v>
      </c>
      <c r="G3039" t="s">
        <v>976</v>
      </c>
      <c r="H3039">
        <v>1</v>
      </c>
      <c r="I3039" t="s">
        <v>45</v>
      </c>
      <c r="J3039" t="s">
        <v>43</v>
      </c>
      <c r="K3039" t="s">
        <v>55</v>
      </c>
      <c r="L3039" t="s">
        <v>42</v>
      </c>
      <c r="M3039" t="s">
        <v>151</v>
      </c>
      <c r="N3039" t="s">
        <v>80</v>
      </c>
      <c r="O3039" t="s">
        <v>89</v>
      </c>
      <c r="P3039" t="s">
        <v>49</v>
      </c>
      <c r="Q3039" t="s">
        <v>66</v>
      </c>
      <c r="R3039" s="6">
        <f>_xlfn.XLOOKUP(CleanedData[[#This Row],[Product]],'02_Lookup_Tables'!$A$2:$A$126,'02_Lookup_Tables'!$B$2:$B$126)</f>
        <v>412.16</v>
      </c>
      <c r="S3039" t="str">
        <f>VLOOKUP(CleanedData[[#This Row],[Product]],'02_Lookup_Tables'!$H$2:$I$126,2,FALSE)</f>
        <v>Apparel</v>
      </c>
      <c r="T3039" t="str">
        <f>VLOOKUP(CleanedData[[#This Row],[Province]],'02_Lookup_Tables'!$D$2:$E$10,2, FALSE)</f>
        <v>Central Region</v>
      </c>
      <c r="U3039" t="str" cm="1">
        <f t="array" ref="U3039">_xlfn.IFS(CleanedData[[#This Row],[Purchase Amount]]&lt;500,"Low",
CleanedData[[#This Row],[Purchase Amount]]&lt;5000,"Medium",
TRUE,"High")</f>
        <v>Low</v>
      </c>
      <c r="V3039" t="str">
        <f>TEXT(CleanedData[[#This Row],[Date]],"mmmm")</f>
        <v>December</v>
      </c>
      <c r="W3039" t="str">
        <f>"Q"&amp;ROUNDUP(MONTH(CleanedData[[#This Row],[Date]])/3,0)</f>
        <v>Q4</v>
      </c>
      <c r="X3039" t="str">
        <f>IF(CleanedData[[#This Row],[Purchase Amount]]&gt;=5000,"Yes","No")</f>
        <v>No</v>
      </c>
      <c r="Y3039">
        <f>IF(CleanedData[[#This Row],[Recommend]]="Yes",1,0)</f>
        <v>1</v>
      </c>
      <c r="Z3039" s="6">
        <f>CleanedData[[#This Row],[Purchase Amount]]*0.15</f>
        <v>61.823999999999998</v>
      </c>
      <c r="AA3039" s="6">
        <f>CleanedData[[#This Row],[Purchase Amount]]*1.15</f>
        <v>473.98399999999998</v>
      </c>
    </row>
    <row r="3040" spans="1:27" x14ac:dyDescent="0.3">
      <c r="A3040">
        <v>3648</v>
      </c>
      <c r="B3040" t="s">
        <v>3265</v>
      </c>
      <c r="C3040" s="1">
        <v>45531</v>
      </c>
      <c r="D3040">
        <v>79</v>
      </c>
      <c r="E3040" t="s">
        <v>52</v>
      </c>
      <c r="F3040" t="s">
        <v>108</v>
      </c>
      <c r="G3040" t="s">
        <v>164</v>
      </c>
      <c r="H3040">
        <v>2</v>
      </c>
      <c r="I3040" t="s">
        <v>45</v>
      </c>
      <c r="J3040" t="s">
        <v>69</v>
      </c>
      <c r="K3040" t="s">
        <v>44</v>
      </c>
      <c r="L3040" t="s">
        <v>45</v>
      </c>
      <c r="M3040" t="s">
        <v>190</v>
      </c>
      <c r="N3040" t="s">
        <v>47</v>
      </c>
      <c r="O3040" t="s">
        <v>89</v>
      </c>
      <c r="P3040" t="s">
        <v>49</v>
      </c>
      <c r="Q3040" t="s">
        <v>97</v>
      </c>
      <c r="R3040" s="6">
        <f>_xlfn.XLOOKUP(CleanedData[[#This Row],[Product]],'02_Lookup_Tables'!$A$2:$A$126,'02_Lookup_Tables'!$B$2:$B$126)</f>
        <v>440.87</v>
      </c>
      <c r="S3040" t="str">
        <f>VLOOKUP(CleanedData[[#This Row],[Product]],'02_Lookup_Tables'!$H$2:$I$126,2,FALSE)</f>
        <v>Home &amp; Living</v>
      </c>
      <c r="T3040" t="str">
        <f>VLOOKUP(CleanedData[[#This Row],[Province]],'02_Lookup_Tables'!$D$2:$E$10,2, FALSE)</f>
        <v>Gauteng Region</v>
      </c>
      <c r="U3040" t="str" cm="1">
        <f t="array" ref="U3040">_xlfn.IFS(CleanedData[[#This Row],[Purchase Amount]]&lt;500,"Low",
CleanedData[[#This Row],[Purchase Amount]]&lt;5000,"Medium",
TRUE,"High")</f>
        <v>Low</v>
      </c>
      <c r="V3040" t="str">
        <f>TEXT(CleanedData[[#This Row],[Date]],"mmmm")</f>
        <v>August</v>
      </c>
      <c r="W3040" t="str">
        <f>"Q"&amp;ROUNDUP(MONTH(CleanedData[[#This Row],[Date]])/3,0)</f>
        <v>Q3</v>
      </c>
      <c r="X3040" t="str">
        <f>IF(CleanedData[[#This Row],[Purchase Amount]]&gt;=5000,"Yes","No")</f>
        <v>No</v>
      </c>
      <c r="Y3040">
        <f>IF(CleanedData[[#This Row],[Recommend]]="Yes",1,0)</f>
        <v>1</v>
      </c>
      <c r="Z3040" s="6">
        <f>CleanedData[[#This Row],[Purchase Amount]]*0.15</f>
        <v>66.130499999999998</v>
      </c>
      <c r="AA3040" s="6">
        <f>CleanedData[[#This Row],[Purchase Amount]]*1.15</f>
        <v>507.00049999999999</v>
      </c>
    </row>
    <row r="3041" spans="1:27" x14ac:dyDescent="0.3">
      <c r="A3041">
        <v>3649</v>
      </c>
      <c r="B3041" t="s">
        <v>3266</v>
      </c>
      <c r="C3041" s="1">
        <v>45671</v>
      </c>
      <c r="D3041">
        <v>72</v>
      </c>
      <c r="E3041" t="s">
        <v>39</v>
      </c>
      <c r="F3041" t="s">
        <v>108</v>
      </c>
      <c r="G3041" t="s">
        <v>87</v>
      </c>
      <c r="H3041">
        <v>2</v>
      </c>
      <c r="I3041" t="s">
        <v>45</v>
      </c>
      <c r="J3041" t="s">
        <v>69</v>
      </c>
      <c r="K3041" t="s">
        <v>44</v>
      </c>
      <c r="L3041" t="s">
        <v>45</v>
      </c>
      <c r="M3041" t="s">
        <v>208</v>
      </c>
      <c r="N3041" t="s">
        <v>47</v>
      </c>
      <c r="O3041" t="s">
        <v>89</v>
      </c>
      <c r="P3041" t="s">
        <v>49</v>
      </c>
      <c r="Q3041" t="s">
        <v>97</v>
      </c>
      <c r="R3041" s="6">
        <f>_xlfn.XLOOKUP(CleanedData[[#This Row],[Product]],'02_Lookup_Tables'!$A$2:$A$126,'02_Lookup_Tables'!$B$2:$B$126)</f>
        <v>409.06</v>
      </c>
      <c r="S3041" t="str">
        <f>VLOOKUP(CleanedData[[#This Row],[Product]],'02_Lookup_Tables'!$H$2:$I$126,2,FALSE)</f>
        <v>Home Devices</v>
      </c>
      <c r="T3041" t="str">
        <f>VLOOKUP(CleanedData[[#This Row],[Province]],'02_Lookup_Tables'!$D$2:$E$10,2, FALSE)</f>
        <v>Gauteng Region</v>
      </c>
      <c r="U3041" t="str" cm="1">
        <f t="array" ref="U3041">_xlfn.IFS(CleanedData[[#This Row],[Purchase Amount]]&lt;500,"Low",
CleanedData[[#This Row],[Purchase Amount]]&lt;5000,"Medium",
TRUE,"High")</f>
        <v>Low</v>
      </c>
      <c r="V3041" t="str">
        <f>TEXT(CleanedData[[#This Row],[Date]],"mmmm")</f>
        <v>January</v>
      </c>
      <c r="W3041" t="str">
        <f>"Q"&amp;ROUNDUP(MONTH(CleanedData[[#This Row],[Date]])/3,0)</f>
        <v>Q1</v>
      </c>
      <c r="X3041" t="str">
        <f>IF(CleanedData[[#This Row],[Purchase Amount]]&gt;=5000,"Yes","No")</f>
        <v>No</v>
      </c>
      <c r="Y3041">
        <f>IF(CleanedData[[#This Row],[Recommend]]="Yes",1,0)</f>
        <v>1</v>
      </c>
      <c r="Z3041" s="6">
        <f>CleanedData[[#This Row],[Purchase Amount]]*0.15</f>
        <v>61.358999999999995</v>
      </c>
      <c r="AA3041" s="6">
        <f>CleanedData[[#This Row],[Purchase Amount]]*1.15</f>
        <v>470.41899999999998</v>
      </c>
    </row>
    <row r="3042" spans="1:27" x14ac:dyDescent="0.3">
      <c r="A3042">
        <v>3651</v>
      </c>
      <c r="B3042" t="s">
        <v>3267</v>
      </c>
      <c r="C3042" s="1">
        <v>45768</v>
      </c>
      <c r="D3042">
        <v>73</v>
      </c>
      <c r="E3042" t="s">
        <v>52</v>
      </c>
      <c r="F3042" t="s">
        <v>130</v>
      </c>
      <c r="G3042" t="s">
        <v>162</v>
      </c>
      <c r="H3042">
        <v>4</v>
      </c>
      <c r="I3042" t="s">
        <v>42</v>
      </c>
      <c r="J3042" t="s">
        <v>43</v>
      </c>
      <c r="K3042" t="s">
        <v>44</v>
      </c>
      <c r="L3042" t="s">
        <v>45</v>
      </c>
      <c r="M3042" t="s">
        <v>123</v>
      </c>
      <c r="N3042" t="s">
        <v>96</v>
      </c>
      <c r="O3042" t="s">
        <v>89</v>
      </c>
      <c r="P3042" t="s">
        <v>70</v>
      </c>
      <c r="Q3042" t="s">
        <v>97</v>
      </c>
      <c r="R3042" s="6">
        <f>_xlfn.XLOOKUP(CleanedData[[#This Row],[Product]],'02_Lookup_Tables'!$A$2:$A$126,'02_Lookup_Tables'!$B$2:$B$126)</f>
        <v>3086.4</v>
      </c>
      <c r="S3042" t="str">
        <f>VLOOKUP(CleanedData[[#This Row],[Product]],'02_Lookup_Tables'!$H$2:$I$126,2,FALSE)</f>
        <v>Home &amp; Living</v>
      </c>
      <c r="T3042" t="str">
        <f>VLOOKUP(CleanedData[[#This Row],[Province]],'02_Lookup_Tables'!$D$2:$E$10,2, FALSE)</f>
        <v>Eastern Region</v>
      </c>
      <c r="U3042" t="str" cm="1">
        <f t="array" ref="U3042">_xlfn.IFS(CleanedData[[#This Row],[Purchase Amount]]&lt;500,"Low",
CleanedData[[#This Row],[Purchase Amount]]&lt;5000,"Medium",
TRUE,"High")</f>
        <v>Medium</v>
      </c>
      <c r="V3042" t="str">
        <f>TEXT(CleanedData[[#This Row],[Date]],"mmmm")</f>
        <v>April</v>
      </c>
      <c r="W3042" t="str">
        <f>"Q"&amp;ROUNDUP(MONTH(CleanedData[[#This Row],[Date]])/3,0)</f>
        <v>Q2</v>
      </c>
      <c r="X3042" t="str">
        <f>IF(CleanedData[[#This Row],[Purchase Amount]]&gt;=5000,"Yes","No")</f>
        <v>No</v>
      </c>
      <c r="Y3042">
        <f>IF(CleanedData[[#This Row],[Recommend]]="Yes",1,0)</f>
        <v>0</v>
      </c>
      <c r="Z3042" s="6">
        <f>CleanedData[[#This Row],[Purchase Amount]]*0.15</f>
        <v>462.96</v>
      </c>
      <c r="AA3042" s="6">
        <f>CleanedData[[#This Row],[Purchase Amount]]*1.15</f>
        <v>3549.3599999999997</v>
      </c>
    </row>
    <row r="3043" spans="1:27" x14ac:dyDescent="0.3">
      <c r="A3043">
        <v>3652</v>
      </c>
      <c r="B3043" t="s">
        <v>3268</v>
      </c>
      <c r="C3043" s="1">
        <v>45400</v>
      </c>
      <c r="D3043">
        <v>77</v>
      </c>
      <c r="E3043" t="s">
        <v>52</v>
      </c>
      <c r="F3043" t="s">
        <v>68</v>
      </c>
      <c r="G3043" t="s">
        <v>126</v>
      </c>
      <c r="H3043">
        <v>1</v>
      </c>
      <c r="I3043" t="s">
        <v>45</v>
      </c>
      <c r="J3043" t="s">
        <v>54</v>
      </c>
      <c r="K3043" t="s">
        <v>55</v>
      </c>
      <c r="L3043" t="s">
        <v>45</v>
      </c>
      <c r="M3043" t="s">
        <v>236</v>
      </c>
      <c r="N3043" t="s">
        <v>80</v>
      </c>
      <c r="O3043" t="s">
        <v>89</v>
      </c>
      <c r="P3043" t="s">
        <v>49</v>
      </c>
      <c r="Q3043" t="s">
        <v>97</v>
      </c>
      <c r="R3043" s="6">
        <f>_xlfn.XLOOKUP(CleanedData[[#This Row],[Product]],'02_Lookup_Tables'!$A$2:$A$126,'02_Lookup_Tables'!$B$2:$B$126)</f>
        <v>343.42</v>
      </c>
      <c r="S3043" t="str">
        <f>VLOOKUP(CleanedData[[#This Row],[Product]],'02_Lookup_Tables'!$H$2:$I$126,2,FALSE)</f>
        <v>Food</v>
      </c>
      <c r="T3043" t="str">
        <f>VLOOKUP(CleanedData[[#This Row],[Province]],'02_Lookup_Tables'!$D$2:$E$10,2, FALSE)</f>
        <v>Northern Region</v>
      </c>
      <c r="U3043" t="str" cm="1">
        <f t="array" ref="U3043">_xlfn.IFS(CleanedData[[#This Row],[Purchase Amount]]&lt;500,"Low",
CleanedData[[#This Row],[Purchase Amount]]&lt;5000,"Medium",
TRUE,"High")</f>
        <v>Low</v>
      </c>
      <c r="V3043" t="str">
        <f>TEXT(CleanedData[[#This Row],[Date]],"mmmm")</f>
        <v>April</v>
      </c>
      <c r="W3043" t="str">
        <f>"Q"&amp;ROUNDUP(MONTH(CleanedData[[#This Row],[Date]])/3,0)</f>
        <v>Q2</v>
      </c>
      <c r="X3043" t="str">
        <f>IF(CleanedData[[#This Row],[Purchase Amount]]&gt;=5000,"Yes","No")</f>
        <v>No</v>
      </c>
      <c r="Y3043">
        <f>IF(CleanedData[[#This Row],[Recommend]]="Yes",1,0)</f>
        <v>1</v>
      </c>
      <c r="Z3043" s="6">
        <f>CleanedData[[#This Row],[Purchase Amount]]*0.15</f>
        <v>51.512999999999998</v>
      </c>
      <c r="AA3043" s="6">
        <f>CleanedData[[#This Row],[Purchase Amount]]*1.15</f>
        <v>394.93299999999999</v>
      </c>
    </row>
    <row r="3044" spans="1:27" x14ac:dyDescent="0.3">
      <c r="A3044">
        <v>3654</v>
      </c>
      <c r="B3044" t="s">
        <v>3269</v>
      </c>
      <c r="C3044" s="1">
        <v>45608</v>
      </c>
      <c r="D3044">
        <v>63</v>
      </c>
      <c r="E3044" t="s">
        <v>39</v>
      </c>
      <c r="F3044" t="s">
        <v>68</v>
      </c>
      <c r="G3044" t="s">
        <v>102</v>
      </c>
      <c r="H3044">
        <v>2</v>
      </c>
      <c r="I3044" t="s">
        <v>42</v>
      </c>
      <c r="J3044" t="s">
        <v>74</v>
      </c>
      <c r="K3044" t="s">
        <v>55</v>
      </c>
      <c r="L3044" t="s">
        <v>42</v>
      </c>
      <c r="M3044" t="s">
        <v>136</v>
      </c>
      <c r="N3044" t="s">
        <v>47</v>
      </c>
      <c r="O3044" t="s">
        <v>89</v>
      </c>
      <c r="P3044" t="s">
        <v>49</v>
      </c>
      <c r="Q3044" t="s">
        <v>50</v>
      </c>
      <c r="R3044" s="6">
        <f>_xlfn.XLOOKUP(CleanedData[[#This Row],[Product]],'02_Lookup_Tables'!$A$2:$A$126,'02_Lookup_Tables'!$B$2:$B$126)</f>
        <v>276.82</v>
      </c>
      <c r="S3044" t="str">
        <f>VLOOKUP(CleanedData[[#This Row],[Product]],'02_Lookup_Tables'!$H$2:$I$126,2,FALSE)</f>
        <v>Home &amp; Living</v>
      </c>
      <c r="T3044" t="str">
        <f>VLOOKUP(CleanedData[[#This Row],[Province]],'02_Lookup_Tables'!$D$2:$E$10,2, FALSE)</f>
        <v>Northern Region</v>
      </c>
      <c r="U3044" t="str" cm="1">
        <f t="array" ref="U3044">_xlfn.IFS(CleanedData[[#This Row],[Purchase Amount]]&lt;500,"Low",
CleanedData[[#This Row],[Purchase Amount]]&lt;5000,"Medium",
TRUE,"High")</f>
        <v>Low</v>
      </c>
      <c r="V3044" t="str">
        <f>TEXT(CleanedData[[#This Row],[Date]],"mmmm")</f>
        <v>November</v>
      </c>
      <c r="W3044" t="str">
        <f>"Q"&amp;ROUNDUP(MONTH(CleanedData[[#This Row],[Date]])/3,0)</f>
        <v>Q4</v>
      </c>
      <c r="X3044" t="str">
        <f>IF(CleanedData[[#This Row],[Purchase Amount]]&gt;=5000,"Yes","No")</f>
        <v>No</v>
      </c>
      <c r="Y3044">
        <f>IF(CleanedData[[#This Row],[Recommend]]="Yes",1,0)</f>
        <v>0</v>
      </c>
      <c r="Z3044" s="6">
        <f>CleanedData[[#This Row],[Purchase Amount]]*0.15</f>
        <v>41.522999999999996</v>
      </c>
      <c r="AA3044" s="6">
        <f>CleanedData[[#This Row],[Purchase Amount]]*1.15</f>
        <v>318.34299999999996</v>
      </c>
    </row>
    <row r="3045" spans="1:27" x14ac:dyDescent="0.3">
      <c r="A3045">
        <v>3655</v>
      </c>
      <c r="B3045" t="s">
        <v>3270</v>
      </c>
      <c r="C3045" s="1">
        <v>45426</v>
      </c>
      <c r="D3045">
        <v>19</v>
      </c>
      <c r="E3045" t="s">
        <v>60</v>
      </c>
      <c r="F3045" t="s">
        <v>83</v>
      </c>
      <c r="G3045" t="s">
        <v>78</v>
      </c>
      <c r="H3045">
        <v>4</v>
      </c>
      <c r="I3045" t="s">
        <v>45</v>
      </c>
      <c r="J3045" t="s">
        <v>63</v>
      </c>
      <c r="K3045" t="s">
        <v>64</v>
      </c>
      <c r="L3045" t="s">
        <v>45</v>
      </c>
      <c r="M3045" t="s">
        <v>180</v>
      </c>
      <c r="N3045" t="s">
        <v>96</v>
      </c>
      <c r="O3045" t="s">
        <v>89</v>
      </c>
      <c r="P3045" t="s">
        <v>70</v>
      </c>
      <c r="Q3045" t="s">
        <v>66</v>
      </c>
      <c r="R3045" s="6">
        <f>_xlfn.XLOOKUP(CleanedData[[#This Row],[Product]],'02_Lookup_Tables'!$A$2:$A$126,'02_Lookup_Tables'!$B$2:$B$126)</f>
        <v>1951.09</v>
      </c>
      <c r="S3045" t="str">
        <f>VLOOKUP(CleanedData[[#This Row],[Product]],'02_Lookup_Tables'!$H$2:$I$126,2,FALSE)</f>
        <v>Accessories</v>
      </c>
      <c r="T3045" t="str">
        <f>VLOOKUP(CleanedData[[#This Row],[Province]],'02_Lookup_Tables'!$D$2:$E$10,2, FALSE)</f>
        <v>Western Region</v>
      </c>
      <c r="U3045" t="str" cm="1">
        <f t="array" ref="U3045">_xlfn.IFS(CleanedData[[#This Row],[Purchase Amount]]&lt;500,"Low",
CleanedData[[#This Row],[Purchase Amount]]&lt;5000,"Medium",
TRUE,"High")</f>
        <v>Medium</v>
      </c>
      <c r="V3045" t="str">
        <f>TEXT(CleanedData[[#This Row],[Date]],"mmmm")</f>
        <v>May</v>
      </c>
      <c r="W3045" t="str">
        <f>"Q"&amp;ROUNDUP(MONTH(CleanedData[[#This Row],[Date]])/3,0)</f>
        <v>Q2</v>
      </c>
      <c r="X3045" t="str">
        <f>IF(CleanedData[[#This Row],[Purchase Amount]]&gt;=5000,"Yes","No")</f>
        <v>No</v>
      </c>
      <c r="Y3045">
        <f>IF(CleanedData[[#This Row],[Recommend]]="Yes",1,0)</f>
        <v>1</v>
      </c>
      <c r="Z3045" s="6">
        <f>CleanedData[[#This Row],[Purchase Amount]]*0.15</f>
        <v>292.6635</v>
      </c>
      <c r="AA3045" s="6">
        <f>CleanedData[[#This Row],[Purchase Amount]]*1.15</f>
        <v>2243.7534999999998</v>
      </c>
    </row>
    <row r="3046" spans="1:27" x14ac:dyDescent="0.3">
      <c r="A3046">
        <v>3657</v>
      </c>
      <c r="B3046" t="s">
        <v>3271</v>
      </c>
      <c r="C3046" s="1">
        <v>45340</v>
      </c>
      <c r="D3046">
        <v>38</v>
      </c>
      <c r="E3046" t="s">
        <v>60</v>
      </c>
      <c r="F3046" t="s">
        <v>68</v>
      </c>
      <c r="G3046" t="s">
        <v>114</v>
      </c>
      <c r="H3046">
        <v>2</v>
      </c>
      <c r="I3046" t="s">
        <v>45</v>
      </c>
      <c r="J3046" t="s">
        <v>54</v>
      </c>
      <c r="K3046" t="s">
        <v>64</v>
      </c>
      <c r="L3046" t="s">
        <v>42</v>
      </c>
      <c r="M3046" t="s">
        <v>147</v>
      </c>
      <c r="N3046" t="s">
        <v>47</v>
      </c>
      <c r="O3046" t="s">
        <v>148</v>
      </c>
      <c r="P3046" t="s">
        <v>70</v>
      </c>
      <c r="Q3046" t="s">
        <v>81</v>
      </c>
      <c r="R3046" s="6">
        <f>_xlfn.XLOOKUP(CleanedData[[#This Row],[Product]],'02_Lookup_Tables'!$A$2:$A$126,'02_Lookup_Tables'!$B$2:$B$126)</f>
        <v>1440.59</v>
      </c>
      <c r="S3046" t="str">
        <f>VLOOKUP(CleanedData[[#This Row],[Product]],'02_Lookup_Tables'!$H$2:$I$126,2,FALSE)</f>
        <v>Beauty &amp; Personal Care</v>
      </c>
      <c r="T3046" t="str">
        <f>VLOOKUP(CleanedData[[#This Row],[Province]],'02_Lookup_Tables'!$D$2:$E$10,2, FALSE)</f>
        <v>Northern Region</v>
      </c>
      <c r="U3046" t="str" cm="1">
        <f t="array" ref="U3046">_xlfn.IFS(CleanedData[[#This Row],[Purchase Amount]]&lt;500,"Low",
CleanedData[[#This Row],[Purchase Amount]]&lt;5000,"Medium",
TRUE,"High")</f>
        <v>Medium</v>
      </c>
      <c r="V3046" t="str">
        <f>TEXT(CleanedData[[#This Row],[Date]],"mmmm")</f>
        <v>February</v>
      </c>
      <c r="W3046" t="str">
        <f>"Q"&amp;ROUNDUP(MONTH(CleanedData[[#This Row],[Date]])/3,0)</f>
        <v>Q1</v>
      </c>
      <c r="X3046" t="str">
        <f>IF(CleanedData[[#This Row],[Purchase Amount]]&gt;=5000,"Yes","No")</f>
        <v>No</v>
      </c>
      <c r="Y3046">
        <f>IF(CleanedData[[#This Row],[Recommend]]="Yes",1,0)</f>
        <v>1</v>
      </c>
      <c r="Z3046" s="6">
        <f>CleanedData[[#This Row],[Purchase Amount]]*0.15</f>
        <v>216.08849999999998</v>
      </c>
      <c r="AA3046" s="6">
        <f>CleanedData[[#This Row],[Purchase Amount]]*1.15</f>
        <v>1656.6784999999998</v>
      </c>
    </row>
    <row r="3047" spans="1:27" x14ac:dyDescent="0.3">
      <c r="A3047">
        <v>3658</v>
      </c>
      <c r="B3047" t="s">
        <v>3272</v>
      </c>
      <c r="C3047" s="1">
        <v>45891</v>
      </c>
      <c r="D3047">
        <v>26</v>
      </c>
      <c r="E3047" t="s">
        <v>60</v>
      </c>
      <c r="F3047" t="s">
        <v>40</v>
      </c>
      <c r="G3047" t="s">
        <v>164</v>
      </c>
      <c r="H3047">
        <v>4</v>
      </c>
      <c r="I3047" t="s">
        <v>45</v>
      </c>
      <c r="J3047" t="s">
        <v>63</v>
      </c>
      <c r="K3047" t="s">
        <v>44</v>
      </c>
      <c r="L3047" t="s">
        <v>42</v>
      </c>
      <c r="M3047" t="s">
        <v>65</v>
      </c>
      <c r="N3047" t="s">
        <v>96</v>
      </c>
      <c r="O3047" t="s">
        <v>89</v>
      </c>
      <c r="P3047" t="s">
        <v>70</v>
      </c>
      <c r="Q3047" t="s">
        <v>58</v>
      </c>
      <c r="R3047" s="6">
        <f>_xlfn.XLOOKUP(CleanedData[[#This Row],[Product]],'02_Lookup_Tables'!$A$2:$A$126,'02_Lookup_Tables'!$B$2:$B$126)</f>
        <v>440.87</v>
      </c>
      <c r="S3047" t="str">
        <f>VLOOKUP(CleanedData[[#This Row],[Product]],'02_Lookup_Tables'!$H$2:$I$126,2,FALSE)</f>
        <v>Home &amp; Living</v>
      </c>
      <c r="T3047" t="str">
        <f>VLOOKUP(CleanedData[[#This Row],[Province]],'02_Lookup_Tables'!$D$2:$E$10,2, FALSE)</f>
        <v>Northern Region</v>
      </c>
      <c r="U3047" t="str" cm="1">
        <f t="array" ref="U3047">_xlfn.IFS(CleanedData[[#This Row],[Purchase Amount]]&lt;500,"Low",
CleanedData[[#This Row],[Purchase Amount]]&lt;5000,"Medium",
TRUE,"High")</f>
        <v>Low</v>
      </c>
      <c r="V3047" t="str">
        <f>TEXT(CleanedData[[#This Row],[Date]],"mmmm")</f>
        <v>August</v>
      </c>
      <c r="W3047" t="str">
        <f>"Q"&amp;ROUNDUP(MONTH(CleanedData[[#This Row],[Date]])/3,0)</f>
        <v>Q3</v>
      </c>
      <c r="X3047" t="str">
        <f>IF(CleanedData[[#This Row],[Purchase Amount]]&gt;=5000,"Yes","No")</f>
        <v>No</v>
      </c>
      <c r="Y3047">
        <f>IF(CleanedData[[#This Row],[Recommend]]="Yes",1,0)</f>
        <v>1</v>
      </c>
      <c r="Z3047" s="6">
        <f>CleanedData[[#This Row],[Purchase Amount]]*0.15</f>
        <v>66.130499999999998</v>
      </c>
      <c r="AA3047" s="6">
        <f>CleanedData[[#This Row],[Purchase Amount]]*1.15</f>
        <v>507.00049999999999</v>
      </c>
    </row>
    <row r="3048" spans="1:27" x14ac:dyDescent="0.3">
      <c r="A3048">
        <v>3659</v>
      </c>
      <c r="B3048" t="s">
        <v>3273</v>
      </c>
      <c r="C3048" s="1">
        <v>45964</v>
      </c>
      <c r="D3048">
        <v>48</v>
      </c>
      <c r="E3048" t="s">
        <v>52</v>
      </c>
      <c r="F3048" t="s">
        <v>83</v>
      </c>
      <c r="G3048" t="s">
        <v>294</v>
      </c>
      <c r="H3048">
        <v>5</v>
      </c>
      <c r="I3048" t="s">
        <v>42</v>
      </c>
      <c r="J3048" t="s">
        <v>63</v>
      </c>
      <c r="K3048" t="s">
        <v>64</v>
      </c>
      <c r="L3048" t="s">
        <v>45</v>
      </c>
      <c r="M3048" t="s">
        <v>231</v>
      </c>
      <c r="N3048" t="s">
        <v>57</v>
      </c>
      <c r="O3048" t="s">
        <v>89</v>
      </c>
      <c r="P3048" t="s">
        <v>70</v>
      </c>
      <c r="Q3048" t="s">
        <v>93</v>
      </c>
      <c r="R3048" s="6">
        <f>_xlfn.XLOOKUP(CleanedData[[#This Row],[Product]],'02_Lookup_Tables'!$A$2:$A$126,'02_Lookup_Tables'!$B$2:$B$126)</f>
        <v>16291.52</v>
      </c>
      <c r="S3048" t="str">
        <f>VLOOKUP(CleanedData[[#This Row],[Product]],'02_Lookup_Tables'!$H$2:$I$126,2,FALSE)</f>
        <v>Home Devices</v>
      </c>
      <c r="T3048" t="str">
        <f>VLOOKUP(CleanedData[[#This Row],[Province]],'02_Lookup_Tables'!$D$2:$E$10,2, FALSE)</f>
        <v>Western Region</v>
      </c>
      <c r="U3048" t="str" cm="1">
        <f t="array" ref="U3048">_xlfn.IFS(CleanedData[[#This Row],[Purchase Amount]]&lt;500,"Low",
CleanedData[[#This Row],[Purchase Amount]]&lt;5000,"Medium",
TRUE,"High")</f>
        <v>High</v>
      </c>
      <c r="V3048" t="str">
        <f>TEXT(CleanedData[[#This Row],[Date]],"mmmm")</f>
        <v>November</v>
      </c>
      <c r="W3048" t="str">
        <f>"Q"&amp;ROUNDUP(MONTH(CleanedData[[#This Row],[Date]])/3,0)</f>
        <v>Q4</v>
      </c>
      <c r="X3048" t="str">
        <f>IF(CleanedData[[#This Row],[Purchase Amount]]&gt;=5000,"Yes","No")</f>
        <v>Yes</v>
      </c>
      <c r="Y3048">
        <f>IF(CleanedData[[#This Row],[Recommend]]="Yes",1,0)</f>
        <v>0</v>
      </c>
      <c r="Z3048" s="6">
        <f>CleanedData[[#This Row],[Purchase Amount]]*0.15</f>
        <v>2443.7280000000001</v>
      </c>
      <c r="AA3048" s="6">
        <f>CleanedData[[#This Row],[Purchase Amount]]*1.15</f>
        <v>18735.248</v>
      </c>
    </row>
    <row r="3049" spans="1:27" x14ac:dyDescent="0.3">
      <c r="A3049">
        <v>3660</v>
      </c>
      <c r="B3049" t="s">
        <v>3274</v>
      </c>
      <c r="C3049" s="1">
        <v>45541</v>
      </c>
      <c r="D3049">
        <v>64</v>
      </c>
      <c r="E3049" t="s">
        <v>39</v>
      </c>
      <c r="F3049" t="s">
        <v>68</v>
      </c>
      <c r="G3049" t="s">
        <v>87</v>
      </c>
      <c r="H3049">
        <v>4</v>
      </c>
      <c r="I3049" t="s">
        <v>42</v>
      </c>
      <c r="J3049" t="s">
        <v>74</v>
      </c>
      <c r="K3049" t="s">
        <v>44</v>
      </c>
      <c r="L3049" t="s">
        <v>45</v>
      </c>
      <c r="M3049" t="s">
        <v>140</v>
      </c>
      <c r="N3049" t="s">
        <v>96</v>
      </c>
      <c r="O3049" t="s">
        <v>148</v>
      </c>
      <c r="P3049" t="s">
        <v>49</v>
      </c>
      <c r="Q3049" t="s">
        <v>50</v>
      </c>
      <c r="R3049" s="6">
        <f>_xlfn.XLOOKUP(CleanedData[[#This Row],[Product]],'02_Lookup_Tables'!$A$2:$A$126,'02_Lookup_Tables'!$B$2:$B$126)</f>
        <v>409.06</v>
      </c>
      <c r="S3049" t="str">
        <f>VLOOKUP(CleanedData[[#This Row],[Product]],'02_Lookup_Tables'!$H$2:$I$126,2,FALSE)</f>
        <v>Home Devices</v>
      </c>
      <c r="T3049" t="str">
        <f>VLOOKUP(CleanedData[[#This Row],[Province]],'02_Lookup_Tables'!$D$2:$E$10,2, FALSE)</f>
        <v>Northern Region</v>
      </c>
      <c r="U3049" t="str" cm="1">
        <f t="array" ref="U3049">_xlfn.IFS(CleanedData[[#This Row],[Purchase Amount]]&lt;500,"Low",
CleanedData[[#This Row],[Purchase Amount]]&lt;5000,"Medium",
TRUE,"High")</f>
        <v>Low</v>
      </c>
      <c r="V3049" t="str">
        <f>TEXT(CleanedData[[#This Row],[Date]],"mmmm")</f>
        <v>September</v>
      </c>
      <c r="W3049" t="str">
        <f>"Q"&amp;ROUNDUP(MONTH(CleanedData[[#This Row],[Date]])/3,0)</f>
        <v>Q3</v>
      </c>
      <c r="X3049" t="str">
        <f>IF(CleanedData[[#This Row],[Purchase Amount]]&gt;=5000,"Yes","No")</f>
        <v>No</v>
      </c>
      <c r="Y3049">
        <f>IF(CleanedData[[#This Row],[Recommend]]="Yes",1,0)</f>
        <v>0</v>
      </c>
      <c r="Z3049" s="6">
        <f>CleanedData[[#This Row],[Purchase Amount]]*0.15</f>
        <v>61.358999999999995</v>
      </c>
      <c r="AA3049" s="6">
        <f>CleanedData[[#This Row],[Purchase Amount]]*1.15</f>
        <v>470.41899999999998</v>
      </c>
    </row>
    <row r="3050" spans="1:27" x14ac:dyDescent="0.3">
      <c r="A3050">
        <v>3661</v>
      </c>
      <c r="B3050" t="s">
        <v>3275</v>
      </c>
      <c r="C3050" s="1">
        <v>45926</v>
      </c>
      <c r="E3050" t="s">
        <v>60</v>
      </c>
      <c r="F3050" t="s">
        <v>125</v>
      </c>
      <c r="G3050" t="s">
        <v>99</v>
      </c>
      <c r="H3050">
        <v>3</v>
      </c>
      <c r="I3050" t="s">
        <v>42</v>
      </c>
      <c r="J3050" t="s">
        <v>43</v>
      </c>
      <c r="K3050" t="s">
        <v>64</v>
      </c>
      <c r="L3050" t="s">
        <v>42</v>
      </c>
      <c r="M3050" t="s">
        <v>180</v>
      </c>
      <c r="N3050" t="s">
        <v>48</v>
      </c>
      <c r="O3050" t="s">
        <v>89</v>
      </c>
      <c r="P3050" t="s">
        <v>49</v>
      </c>
      <c r="Q3050" t="s">
        <v>166</v>
      </c>
      <c r="R3050" s="6">
        <f>_xlfn.XLOOKUP(CleanedData[[#This Row],[Product]],'02_Lookup_Tables'!$A$2:$A$126,'02_Lookup_Tables'!$B$2:$B$126)</f>
        <v>43.23</v>
      </c>
      <c r="S3050" t="str">
        <f>VLOOKUP(CleanedData[[#This Row],[Product]],'02_Lookup_Tables'!$H$2:$I$126,2,FALSE)</f>
        <v>Food</v>
      </c>
      <c r="T3050" t="str">
        <f>VLOOKUP(CleanedData[[#This Row],[Province]],'02_Lookup_Tables'!$D$2:$E$10,2, FALSE)</f>
        <v>Western Region</v>
      </c>
      <c r="U3050" t="str" cm="1">
        <f t="array" ref="U3050">_xlfn.IFS(CleanedData[[#This Row],[Purchase Amount]]&lt;500,"Low",
CleanedData[[#This Row],[Purchase Amount]]&lt;5000,"Medium",
TRUE,"High")</f>
        <v>Low</v>
      </c>
      <c r="V3050" t="str">
        <f>TEXT(CleanedData[[#This Row],[Date]],"mmmm")</f>
        <v>September</v>
      </c>
      <c r="W3050" t="str">
        <f>"Q"&amp;ROUNDUP(MONTH(CleanedData[[#This Row],[Date]])/3,0)</f>
        <v>Q3</v>
      </c>
      <c r="X3050" t="str">
        <f>IF(CleanedData[[#This Row],[Purchase Amount]]&gt;=5000,"Yes","No")</f>
        <v>No</v>
      </c>
      <c r="Y3050">
        <f>IF(CleanedData[[#This Row],[Recommend]]="Yes",1,0)</f>
        <v>0</v>
      </c>
      <c r="Z3050" s="6">
        <f>CleanedData[[#This Row],[Purchase Amount]]*0.15</f>
        <v>6.4844999999999997</v>
      </c>
      <c r="AA3050" s="6">
        <f>CleanedData[[#This Row],[Purchase Amount]]*1.15</f>
        <v>49.714499999999994</v>
      </c>
    </row>
    <row r="3051" spans="1:27" x14ac:dyDescent="0.3">
      <c r="A3051">
        <v>3662</v>
      </c>
      <c r="B3051" t="s">
        <v>3276</v>
      </c>
      <c r="C3051" s="1">
        <v>45448</v>
      </c>
      <c r="D3051">
        <v>24</v>
      </c>
      <c r="E3051" t="s">
        <v>60</v>
      </c>
      <c r="F3051" t="s">
        <v>40</v>
      </c>
      <c r="G3051" t="s">
        <v>280</v>
      </c>
      <c r="H3051">
        <v>4</v>
      </c>
      <c r="I3051" t="s">
        <v>45</v>
      </c>
      <c r="J3051" t="s">
        <v>69</v>
      </c>
      <c r="K3051" t="s">
        <v>44</v>
      </c>
      <c r="L3051" t="s">
        <v>45</v>
      </c>
      <c r="M3051" t="s">
        <v>180</v>
      </c>
      <c r="N3051" t="s">
        <v>96</v>
      </c>
      <c r="O3051" t="s">
        <v>89</v>
      </c>
      <c r="P3051" t="s">
        <v>70</v>
      </c>
      <c r="Q3051" t="s">
        <v>66</v>
      </c>
      <c r="R3051" s="6">
        <f>_xlfn.XLOOKUP(CleanedData[[#This Row],[Product]],'02_Lookup_Tables'!$A$2:$A$126,'02_Lookup_Tables'!$B$2:$B$126)</f>
        <v>759.97</v>
      </c>
      <c r="S3051" t="str">
        <f>VLOOKUP(CleanedData[[#This Row],[Product]],'02_Lookup_Tables'!$H$2:$I$126,2,FALSE)</f>
        <v>Apparel</v>
      </c>
      <c r="T3051" t="str">
        <f>VLOOKUP(CleanedData[[#This Row],[Province]],'02_Lookup_Tables'!$D$2:$E$10,2, FALSE)</f>
        <v>Northern Region</v>
      </c>
      <c r="U3051" t="str" cm="1">
        <f t="array" ref="U3051">_xlfn.IFS(CleanedData[[#This Row],[Purchase Amount]]&lt;500,"Low",
CleanedData[[#This Row],[Purchase Amount]]&lt;5000,"Medium",
TRUE,"High")</f>
        <v>Medium</v>
      </c>
      <c r="V3051" t="str">
        <f>TEXT(CleanedData[[#This Row],[Date]],"mmmm")</f>
        <v>June</v>
      </c>
      <c r="W3051" t="str">
        <f>"Q"&amp;ROUNDUP(MONTH(CleanedData[[#This Row],[Date]])/3,0)</f>
        <v>Q2</v>
      </c>
      <c r="X3051" t="str">
        <f>IF(CleanedData[[#This Row],[Purchase Amount]]&gt;=5000,"Yes","No")</f>
        <v>No</v>
      </c>
      <c r="Y3051">
        <f>IF(CleanedData[[#This Row],[Recommend]]="Yes",1,0)</f>
        <v>1</v>
      </c>
      <c r="Z3051" s="6">
        <f>CleanedData[[#This Row],[Purchase Amount]]*0.15</f>
        <v>113.99550000000001</v>
      </c>
      <c r="AA3051" s="6">
        <f>CleanedData[[#This Row],[Purchase Amount]]*1.15</f>
        <v>873.96550000000002</v>
      </c>
    </row>
    <row r="3052" spans="1:27" x14ac:dyDescent="0.3">
      <c r="A3052">
        <v>3664</v>
      </c>
      <c r="B3052" t="s">
        <v>3277</v>
      </c>
      <c r="C3052" s="1">
        <v>45446</v>
      </c>
      <c r="D3052">
        <v>40</v>
      </c>
      <c r="E3052" t="s">
        <v>52</v>
      </c>
      <c r="F3052" t="s">
        <v>68</v>
      </c>
      <c r="G3052" t="s">
        <v>205</v>
      </c>
      <c r="H3052">
        <v>3</v>
      </c>
      <c r="I3052" t="s">
        <v>45</v>
      </c>
      <c r="J3052" t="s">
        <v>43</v>
      </c>
      <c r="K3052" t="s">
        <v>44</v>
      </c>
      <c r="L3052" t="s">
        <v>45</v>
      </c>
      <c r="M3052" t="s">
        <v>85</v>
      </c>
      <c r="N3052" t="s">
        <v>48</v>
      </c>
      <c r="O3052" t="s">
        <v>48</v>
      </c>
      <c r="P3052" t="s">
        <v>70</v>
      </c>
      <c r="Q3052" t="s">
        <v>81</v>
      </c>
      <c r="R3052" s="6">
        <f>_xlfn.XLOOKUP(CleanedData[[#This Row],[Product]],'02_Lookup_Tables'!$A$2:$A$126,'02_Lookup_Tables'!$B$2:$B$126)</f>
        <v>139.72999999999999</v>
      </c>
      <c r="S3052" t="str">
        <f>VLOOKUP(CleanedData[[#This Row],[Product]],'02_Lookup_Tables'!$H$2:$I$126,2,FALSE)</f>
        <v>Beauty &amp; Personal Care</v>
      </c>
      <c r="T3052" t="str">
        <f>VLOOKUP(CleanedData[[#This Row],[Province]],'02_Lookup_Tables'!$D$2:$E$10,2, FALSE)</f>
        <v>Northern Region</v>
      </c>
      <c r="U3052" t="str" cm="1">
        <f t="array" ref="U3052">_xlfn.IFS(CleanedData[[#This Row],[Purchase Amount]]&lt;500,"Low",
CleanedData[[#This Row],[Purchase Amount]]&lt;5000,"Medium",
TRUE,"High")</f>
        <v>Low</v>
      </c>
      <c r="V3052" t="str">
        <f>TEXT(CleanedData[[#This Row],[Date]],"mmmm")</f>
        <v>June</v>
      </c>
      <c r="W3052" t="str">
        <f>"Q"&amp;ROUNDUP(MONTH(CleanedData[[#This Row],[Date]])/3,0)</f>
        <v>Q2</v>
      </c>
      <c r="X3052" t="str">
        <f>IF(CleanedData[[#This Row],[Purchase Amount]]&gt;=5000,"Yes","No")</f>
        <v>No</v>
      </c>
      <c r="Y3052">
        <f>IF(CleanedData[[#This Row],[Recommend]]="Yes",1,0)</f>
        <v>1</v>
      </c>
      <c r="Z3052" s="6">
        <f>CleanedData[[#This Row],[Purchase Amount]]*0.15</f>
        <v>20.959499999999998</v>
      </c>
      <c r="AA3052" s="6">
        <f>CleanedData[[#This Row],[Purchase Amount]]*1.15</f>
        <v>160.68949999999998</v>
      </c>
    </row>
    <row r="3053" spans="1:27" x14ac:dyDescent="0.3">
      <c r="A3053">
        <v>3665</v>
      </c>
      <c r="B3053" t="s">
        <v>3278</v>
      </c>
      <c r="C3053" s="1">
        <v>45444</v>
      </c>
      <c r="D3053">
        <v>34</v>
      </c>
      <c r="E3053" t="s">
        <v>39</v>
      </c>
      <c r="F3053" t="s">
        <v>125</v>
      </c>
      <c r="G3053" t="s">
        <v>164</v>
      </c>
      <c r="H3053">
        <v>5</v>
      </c>
      <c r="I3053" t="s">
        <v>45</v>
      </c>
      <c r="J3053" t="s">
        <v>74</v>
      </c>
      <c r="K3053" t="s">
        <v>44</v>
      </c>
      <c r="L3053" t="s">
        <v>42</v>
      </c>
      <c r="M3053" t="s">
        <v>56</v>
      </c>
      <c r="N3053" t="s">
        <v>57</v>
      </c>
      <c r="O3053" t="s">
        <v>148</v>
      </c>
      <c r="P3053" t="s">
        <v>49</v>
      </c>
      <c r="Q3053" t="s">
        <v>58</v>
      </c>
      <c r="R3053" s="6">
        <f>_xlfn.XLOOKUP(CleanedData[[#This Row],[Product]],'02_Lookup_Tables'!$A$2:$A$126,'02_Lookup_Tables'!$B$2:$B$126)</f>
        <v>440.87</v>
      </c>
      <c r="S3053" t="str">
        <f>VLOOKUP(CleanedData[[#This Row],[Product]],'02_Lookup_Tables'!$H$2:$I$126,2,FALSE)</f>
        <v>Home &amp; Living</v>
      </c>
      <c r="T3053" t="str">
        <f>VLOOKUP(CleanedData[[#This Row],[Province]],'02_Lookup_Tables'!$D$2:$E$10,2, FALSE)</f>
        <v>Western Region</v>
      </c>
      <c r="U3053" t="str" cm="1">
        <f t="array" ref="U3053">_xlfn.IFS(CleanedData[[#This Row],[Purchase Amount]]&lt;500,"Low",
CleanedData[[#This Row],[Purchase Amount]]&lt;5000,"Medium",
TRUE,"High")</f>
        <v>Low</v>
      </c>
      <c r="V3053" t="str">
        <f>TEXT(CleanedData[[#This Row],[Date]],"mmmm")</f>
        <v>June</v>
      </c>
      <c r="W3053" t="str">
        <f>"Q"&amp;ROUNDUP(MONTH(CleanedData[[#This Row],[Date]])/3,0)</f>
        <v>Q2</v>
      </c>
      <c r="X3053" t="str">
        <f>IF(CleanedData[[#This Row],[Purchase Amount]]&gt;=5000,"Yes","No")</f>
        <v>No</v>
      </c>
      <c r="Y3053">
        <f>IF(CleanedData[[#This Row],[Recommend]]="Yes",1,0)</f>
        <v>1</v>
      </c>
      <c r="Z3053" s="6">
        <f>CleanedData[[#This Row],[Purchase Amount]]*0.15</f>
        <v>66.130499999999998</v>
      </c>
      <c r="AA3053" s="6">
        <f>CleanedData[[#This Row],[Purchase Amount]]*1.15</f>
        <v>507.00049999999999</v>
      </c>
    </row>
    <row r="3054" spans="1:27" x14ac:dyDescent="0.3">
      <c r="A3054">
        <v>3666</v>
      </c>
      <c r="B3054" t="s">
        <v>3279</v>
      </c>
      <c r="C3054" s="1">
        <v>45424</v>
      </c>
      <c r="D3054">
        <v>41</v>
      </c>
      <c r="E3054" t="s">
        <v>39</v>
      </c>
      <c r="F3054" t="s">
        <v>130</v>
      </c>
      <c r="G3054" t="s">
        <v>114</v>
      </c>
      <c r="H3054">
        <v>4</v>
      </c>
      <c r="I3054" t="s">
        <v>42</v>
      </c>
      <c r="J3054" t="s">
        <v>43</v>
      </c>
      <c r="K3054" t="s">
        <v>44</v>
      </c>
      <c r="L3054" t="s">
        <v>45</v>
      </c>
      <c r="M3054" t="s">
        <v>85</v>
      </c>
      <c r="N3054" t="s">
        <v>96</v>
      </c>
      <c r="O3054" t="s">
        <v>48</v>
      </c>
      <c r="P3054" t="s">
        <v>49</v>
      </c>
      <c r="Q3054" t="s">
        <v>81</v>
      </c>
      <c r="R3054" s="6">
        <f>_xlfn.XLOOKUP(CleanedData[[#This Row],[Product]],'02_Lookup_Tables'!$A$2:$A$126,'02_Lookup_Tables'!$B$2:$B$126)</f>
        <v>1440.59</v>
      </c>
      <c r="S3054" t="str">
        <f>VLOOKUP(CleanedData[[#This Row],[Product]],'02_Lookup_Tables'!$H$2:$I$126,2,FALSE)</f>
        <v>Beauty &amp; Personal Care</v>
      </c>
      <c r="T3054" t="str">
        <f>VLOOKUP(CleanedData[[#This Row],[Province]],'02_Lookup_Tables'!$D$2:$E$10,2, FALSE)</f>
        <v>Eastern Region</v>
      </c>
      <c r="U3054" t="str" cm="1">
        <f t="array" ref="U3054">_xlfn.IFS(CleanedData[[#This Row],[Purchase Amount]]&lt;500,"Low",
CleanedData[[#This Row],[Purchase Amount]]&lt;5000,"Medium",
TRUE,"High")</f>
        <v>Medium</v>
      </c>
      <c r="V3054" t="str">
        <f>TEXT(CleanedData[[#This Row],[Date]],"mmmm")</f>
        <v>May</v>
      </c>
      <c r="W3054" t="str">
        <f>"Q"&amp;ROUNDUP(MONTH(CleanedData[[#This Row],[Date]])/3,0)</f>
        <v>Q2</v>
      </c>
      <c r="X3054" t="str">
        <f>IF(CleanedData[[#This Row],[Purchase Amount]]&gt;=5000,"Yes","No")</f>
        <v>No</v>
      </c>
      <c r="Y3054">
        <f>IF(CleanedData[[#This Row],[Recommend]]="Yes",1,0)</f>
        <v>0</v>
      </c>
      <c r="Z3054" s="6">
        <f>CleanedData[[#This Row],[Purchase Amount]]*0.15</f>
        <v>216.08849999999998</v>
      </c>
      <c r="AA3054" s="6">
        <f>CleanedData[[#This Row],[Purchase Amount]]*1.15</f>
        <v>1656.6784999999998</v>
      </c>
    </row>
    <row r="3055" spans="1:27" x14ac:dyDescent="0.3">
      <c r="A3055">
        <v>3667</v>
      </c>
      <c r="B3055" t="s">
        <v>3280</v>
      </c>
      <c r="C3055" s="1">
        <v>45829</v>
      </c>
      <c r="D3055">
        <v>41</v>
      </c>
      <c r="E3055" t="s">
        <v>39</v>
      </c>
      <c r="F3055" t="s">
        <v>72</v>
      </c>
      <c r="G3055" t="s">
        <v>131</v>
      </c>
      <c r="H3055">
        <v>3</v>
      </c>
      <c r="I3055" t="s">
        <v>42</v>
      </c>
      <c r="J3055" t="s">
        <v>74</v>
      </c>
      <c r="K3055" t="s">
        <v>44</v>
      </c>
      <c r="L3055" t="s">
        <v>42</v>
      </c>
      <c r="M3055" t="s">
        <v>140</v>
      </c>
      <c r="N3055" t="s">
        <v>48</v>
      </c>
      <c r="O3055" t="s">
        <v>148</v>
      </c>
      <c r="P3055" t="s">
        <v>49</v>
      </c>
      <c r="Q3055" t="s">
        <v>81</v>
      </c>
      <c r="R3055" s="6">
        <f>_xlfn.XLOOKUP(CleanedData[[#This Row],[Product]],'02_Lookup_Tables'!$A$2:$A$126,'02_Lookup_Tables'!$B$2:$B$126)</f>
        <v>369.57</v>
      </c>
      <c r="S3055" t="str">
        <f>VLOOKUP(CleanedData[[#This Row],[Product]],'02_Lookup_Tables'!$H$2:$I$126,2,FALSE)</f>
        <v>Accessories</v>
      </c>
      <c r="T3055" t="str">
        <f>VLOOKUP(CleanedData[[#This Row],[Province]],'02_Lookup_Tables'!$D$2:$E$10,2, FALSE)</f>
        <v>Central Region</v>
      </c>
      <c r="U3055" t="str" cm="1">
        <f t="array" ref="U3055">_xlfn.IFS(CleanedData[[#This Row],[Purchase Amount]]&lt;500,"Low",
CleanedData[[#This Row],[Purchase Amount]]&lt;5000,"Medium",
TRUE,"High")</f>
        <v>Low</v>
      </c>
      <c r="V3055" t="str">
        <f>TEXT(CleanedData[[#This Row],[Date]],"mmmm")</f>
        <v>June</v>
      </c>
      <c r="W3055" t="str">
        <f>"Q"&amp;ROUNDUP(MONTH(CleanedData[[#This Row],[Date]])/3,0)</f>
        <v>Q2</v>
      </c>
      <c r="X3055" t="str">
        <f>IF(CleanedData[[#This Row],[Purchase Amount]]&gt;=5000,"Yes","No")</f>
        <v>No</v>
      </c>
      <c r="Y3055">
        <f>IF(CleanedData[[#This Row],[Recommend]]="Yes",1,0)</f>
        <v>0</v>
      </c>
      <c r="Z3055" s="6">
        <f>CleanedData[[#This Row],[Purchase Amount]]*0.15</f>
        <v>55.435499999999998</v>
      </c>
      <c r="AA3055" s="6">
        <f>CleanedData[[#This Row],[Purchase Amount]]*1.15</f>
        <v>425.00549999999998</v>
      </c>
    </row>
    <row r="3056" spans="1:27" x14ac:dyDescent="0.3">
      <c r="A3056">
        <v>3668</v>
      </c>
      <c r="B3056" t="s">
        <v>3281</v>
      </c>
      <c r="C3056" s="1">
        <v>45367</v>
      </c>
      <c r="D3056">
        <v>76</v>
      </c>
      <c r="E3056" t="s">
        <v>39</v>
      </c>
      <c r="F3056" t="s">
        <v>40</v>
      </c>
      <c r="G3056" t="s">
        <v>87</v>
      </c>
      <c r="H3056">
        <v>1</v>
      </c>
      <c r="I3056" t="s">
        <v>42</v>
      </c>
      <c r="J3056" t="s">
        <v>74</v>
      </c>
      <c r="K3056" t="s">
        <v>55</v>
      </c>
      <c r="L3056" t="s">
        <v>45</v>
      </c>
      <c r="M3056" t="s">
        <v>75</v>
      </c>
      <c r="N3056" t="s">
        <v>80</v>
      </c>
      <c r="O3056" t="s">
        <v>89</v>
      </c>
      <c r="P3056" t="s">
        <v>49</v>
      </c>
      <c r="Q3056" t="s">
        <v>97</v>
      </c>
      <c r="R3056" s="6">
        <f>_xlfn.XLOOKUP(CleanedData[[#This Row],[Product]],'02_Lookup_Tables'!$A$2:$A$126,'02_Lookup_Tables'!$B$2:$B$126)</f>
        <v>409.06</v>
      </c>
      <c r="S3056" t="str">
        <f>VLOOKUP(CleanedData[[#This Row],[Product]],'02_Lookup_Tables'!$H$2:$I$126,2,FALSE)</f>
        <v>Home Devices</v>
      </c>
      <c r="T3056" t="str">
        <f>VLOOKUP(CleanedData[[#This Row],[Province]],'02_Lookup_Tables'!$D$2:$E$10,2, FALSE)</f>
        <v>Northern Region</v>
      </c>
      <c r="U3056" t="str" cm="1">
        <f t="array" ref="U3056">_xlfn.IFS(CleanedData[[#This Row],[Purchase Amount]]&lt;500,"Low",
CleanedData[[#This Row],[Purchase Amount]]&lt;5000,"Medium",
TRUE,"High")</f>
        <v>Low</v>
      </c>
      <c r="V3056" t="str">
        <f>TEXT(CleanedData[[#This Row],[Date]],"mmmm")</f>
        <v>March</v>
      </c>
      <c r="W3056" t="str">
        <f>"Q"&amp;ROUNDUP(MONTH(CleanedData[[#This Row],[Date]])/3,0)</f>
        <v>Q1</v>
      </c>
      <c r="X3056" t="str">
        <f>IF(CleanedData[[#This Row],[Purchase Amount]]&gt;=5000,"Yes","No")</f>
        <v>No</v>
      </c>
      <c r="Y3056">
        <f>IF(CleanedData[[#This Row],[Recommend]]="Yes",1,0)</f>
        <v>0</v>
      </c>
      <c r="Z3056" s="6">
        <f>CleanedData[[#This Row],[Purchase Amount]]*0.15</f>
        <v>61.358999999999995</v>
      </c>
      <c r="AA3056" s="6">
        <f>CleanedData[[#This Row],[Purchase Amount]]*1.15</f>
        <v>470.41899999999998</v>
      </c>
    </row>
    <row r="3057" spans="1:27" x14ac:dyDescent="0.3">
      <c r="A3057">
        <v>3669</v>
      </c>
      <c r="B3057" t="s">
        <v>3282</v>
      </c>
      <c r="C3057" s="1">
        <v>45919</v>
      </c>
      <c r="D3057">
        <v>30</v>
      </c>
      <c r="E3057" t="s">
        <v>39</v>
      </c>
      <c r="F3057" t="s">
        <v>130</v>
      </c>
      <c r="G3057" t="s">
        <v>233</v>
      </c>
      <c r="H3057">
        <v>5</v>
      </c>
      <c r="I3057" t="s">
        <v>42</v>
      </c>
      <c r="J3057" t="s">
        <v>69</v>
      </c>
      <c r="K3057" t="s">
        <v>44</v>
      </c>
      <c r="L3057" t="s">
        <v>45</v>
      </c>
      <c r="M3057" t="s">
        <v>165</v>
      </c>
      <c r="N3057" t="s">
        <v>57</v>
      </c>
      <c r="O3057" t="s">
        <v>89</v>
      </c>
      <c r="P3057" t="s">
        <v>70</v>
      </c>
      <c r="Q3057" t="s">
        <v>58</v>
      </c>
      <c r="R3057" s="6">
        <f>_xlfn.XLOOKUP(CleanedData[[#This Row],[Product]],'02_Lookup_Tables'!$A$2:$A$126,'02_Lookup_Tables'!$B$2:$B$126)</f>
        <v>324.35000000000002</v>
      </c>
      <c r="S3057" t="str">
        <f>VLOOKUP(CleanedData[[#This Row],[Product]],'02_Lookup_Tables'!$H$2:$I$126,2,FALSE)</f>
        <v>Apparel</v>
      </c>
      <c r="T3057" t="str">
        <f>VLOOKUP(CleanedData[[#This Row],[Province]],'02_Lookup_Tables'!$D$2:$E$10,2, FALSE)</f>
        <v>Eastern Region</v>
      </c>
      <c r="U3057" t="str" cm="1">
        <f t="array" ref="U3057">_xlfn.IFS(CleanedData[[#This Row],[Purchase Amount]]&lt;500,"Low",
CleanedData[[#This Row],[Purchase Amount]]&lt;5000,"Medium",
TRUE,"High")</f>
        <v>Low</v>
      </c>
      <c r="V3057" t="str">
        <f>TEXT(CleanedData[[#This Row],[Date]],"mmmm")</f>
        <v>September</v>
      </c>
      <c r="W3057" t="str">
        <f>"Q"&amp;ROUNDUP(MONTH(CleanedData[[#This Row],[Date]])/3,0)</f>
        <v>Q3</v>
      </c>
      <c r="X3057" t="str">
        <f>IF(CleanedData[[#This Row],[Purchase Amount]]&gt;=5000,"Yes","No")</f>
        <v>No</v>
      </c>
      <c r="Y3057">
        <f>IF(CleanedData[[#This Row],[Recommend]]="Yes",1,0)</f>
        <v>0</v>
      </c>
      <c r="Z3057" s="6">
        <f>CleanedData[[#This Row],[Purchase Amount]]*0.15</f>
        <v>48.652500000000003</v>
      </c>
      <c r="AA3057" s="6">
        <f>CleanedData[[#This Row],[Purchase Amount]]*1.15</f>
        <v>373.0025</v>
      </c>
    </row>
    <row r="3058" spans="1:27" x14ac:dyDescent="0.3">
      <c r="A3058">
        <v>3670</v>
      </c>
      <c r="B3058" t="s">
        <v>3283</v>
      </c>
      <c r="C3058" s="1">
        <v>45392</v>
      </c>
      <c r="D3058">
        <v>26</v>
      </c>
      <c r="E3058" t="s">
        <v>52</v>
      </c>
      <c r="F3058" t="s">
        <v>40</v>
      </c>
      <c r="G3058" t="s">
        <v>391</v>
      </c>
      <c r="H3058">
        <v>5</v>
      </c>
      <c r="I3058" t="s">
        <v>42</v>
      </c>
      <c r="J3058" t="s">
        <v>63</v>
      </c>
      <c r="K3058" t="s">
        <v>44</v>
      </c>
      <c r="L3058" t="s">
        <v>42</v>
      </c>
      <c r="M3058" t="s">
        <v>56</v>
      </c>
      <c r="N3058" t="s">
        <v>57</v>
      </c>
      <c r="O3058" t="s">
        <v>148</v>
      </c>
      <c r="P3058" t="s">
        <v>49</v>
      </c>
      <c r="Q3058" t="s">
        <v>58</v>
      </c>
      <c r="R3058" s="6">
        <f>_xlfn.XLOOKUP(CleanedData[[#This Row],[Product]],'02_Lookup_Tables'!$A$2:$A$126,'02_Lookup_Tables'!$B$2:$B$126)</f>
        <v>886.51</v>
      </c>
      <c r="S3058" t="str">
        <f>VLOOKUP(CleanedData[[#This Row],[Product]],'02_Lookup_Tables'!$H$2:$I$126,2,FALSE)</f>
        <v>Beauty &amp; Personal Care</v>
      </c>
      <c r="T3058" t="str">
        <f>VLOOKUP(CleanedData[[#This Row],[Province]],'02_Lookup_Tables'!$D$2:$E$10,2, FALSE)</f>
        <v>Northern Region</v>
      </c>
      <c r="U3058" t="str" cm="1">
        <f t="array" ref="U3058">_xlfn.IFS(CleanedData[[#This Row],[Purchase Amount]]&lt;500,"Low",
CleanedData[[#This Row],[Purchase Amount]]&lt;5000,"Medium",
TRUE,"High")</f>
        <v>Medium</v>
      </c>
      <c r="V3058" t="str">
        <f>TEXT(CleanedData[[#This Row],[Date]],"mmmm")</f>
        <v>April</v>
      </c>
      <c r="W3058" t="str">
        <f>"Q"&amp;ROUNDUP(MONTH(CleanedData[[#This Row],[Date]])/3,0)</f>
        <v>Q2</v>
      </c>
      <c r="X3058" t="str">
        <f>IF(CleanedData[[#This Row],[Purchase Amount]]&gt;=5000,"Yes","No")</f>
        <v>No</v>
      </c>
      <c r="Y3058">
        <f>IF(CleanedData[[#This Row],[Recommend]]="Yes",1,0)</f>
        <v>0</v>
      </c>
      <c r="Z3058" s="6">
        <f>CleanedData[[#This Row],[Purchase Amount]]*0.15</f>
        <v>132.97649999999999</v>
      </c>
      <c r="AA3058" s="6">
        <f>CleanedData[[#This Row],[Purchase Amount]]*1.15</f>
        <v>1019.4864999999999</v>
      </c>
    </row>
    <row r="3059" spans="1:27" x14ac:dyDescent="0.3">
      <c r="A3059">
        <v>3673</v>
      </c>
      <c r="B3059" t="s">
        <v>3284</v>
      </c>
      <c r="C3059" s="1">
        <v>45934</v>
      </c>
      <c r="D3059">
        <v>22</v>
      </c>
      <c r="E3059" t="s">
        <v>60</v>
      </c>
      <c r="F3059" t="s">
        <v>83</v>
      </c>
      <c r="G3059" t="s">
        <v>472</v>
      </c>
      <c r="H3059">
        <v>5</v>
      </c>
      <c r="I3059" t="s">
        <v>42</v>
      </c>
      <c r="J3059" t="s">
        <v>74</v>
      </c>
      <c r="K3059" t="s">
        <v>64</v>
      </c>
      <c r="L3059" t="s">
        <v>42</v>
      </c>
      <c r="M3059" t="s">
        <v>65</v>
      </c>
      <c r="N3059" t="s">
        <v>57</v>
      </c>
      <c r="O3059" t="s">
        <v>89</v>
      </c>
      <c r="P3059" t="s">
        <v>70</v>
      </c>
      <c r="Q3059" t="s">
        <v>66</v>
      </c>
      <c r="R3059" s="6">
        <f>_xlfn.XLOOKUP(CleanedData[[#This Row],[Product]],'02_Lookup_Tables'!$A$2:$A$126,'02_Lookup_Tables'!$B$2:$B$126)</f>
        <v>2216.12</v>
      </c>
      <c r="S3059" t="str">
        <f>VLOOKUP(CleanedData[[#This Row],[Product]],'02_Lookup_Tables'!$H$2:$I$126,2,FALSE)</f>
        <v>Beauty &amp; Personal Care</v>
      </c>
      <c r="T3059" t="str">
        <f>VLOOKUP(CleanedData[[#This Row],[Province]],'02_Lookup_Tables'!$D$2:$E$10,2, FALSE)</f>
        <v>Western Region</v>
      </c>
      <c r="U3059" t="str" cm="1">
        <f t="array" ref="U3059">_xlfn.IFS(CleanedData[[#This Row],[Purchase Amount]]&lt;500,"Low",
CleanedData[[#This Row],[Purchase Amount]]&lt;5000,"Medium",
TRUE,"High")</f>
        <v>Medium</v>
      </c>
      <c r="V3059" t="str">
        <f>TEXT(CleanedData[[#This Row],[Date]],"mmmm")</f>
        <v>October</v>
      </c>
      <c r="W3059" t="str">
        <f>"Q"&amp;ROUNDUP(MONTH(CleanedData[[#This Row],[Date]])/3,0)</f>
        <v>Q4</v>
      </c>
      <c r="X3059" t="str">
        <f>IF(CleanedData[[#This Row],[Purchase Amount]]&gt;=5000,"Yes","No")</f>
        <v>No</v>
      </c>
      <c r="Y3059">
        <f>IF(CleanedData[[#This Row],[Recommend]]="Yes",1,0)</f>
        <v>0</v>
      </c>
      <c r="Z3059" s="6">
        <f>CleanedData[[#This Row],[Purchase Amount]]*0.15</f>
        <v>332.41799999999995</v>
      </c>
      <c r="AA3059" s="6">
        <f>CleanedData[[#This Row],[Purchase Amount]]*1.15</f>
        <v>2548.5379999999996</v>
      </c>
    </row>
    <row r="3060" spans="1:27" x14ac:dyDescent="0.3">
      <c r="A3060">
        <v>3674</v>
      </c>
      <c r="B3060" t="s">
        <v>3285</v>
      </c>
      <c r="C3060" s="1">
        <v>45556</v>
      </c>
      <c r="D3060">
        <v>50</v>
      </c>
      <c r="E3060" t="s">
        <v>52</v>
      </c>
      <c r="F3060" t="s">
        <v>68</v>
      </c>
      <c r="G3060" t="s">
        <v>419</v>
      </c>
      <c r="H3060">
        <v>3</v>
      </c>
      <c r="I3060" t="s">
        <v>45</v>
      </c>
      <c r="J3060" t="s">
        <v>69</v>
      </c>
      <c r="K3060" t="s">
        <v>64</v>
      </c>
      <c r="L3060" t="s">
        <v>45</v>
      </c>
      <c r="M3060" t="s">
        <v>92</v>
      </c>
      <c r="N3060" t="s">
        <v>48</v>
      </c>
      <c r="O3060" t="s">
        <v>89</v>
      </c>
      <c r="P3060" t="s">
        <v>49</v>
      </c>
      <c r="Q3060" t="s">
        <v>93</v>
      </c>
      <c r="R3060" s="6">
        <f>_xlfn.XLOOKUP(CleanedData[[#This Row],[Product]],'02_Lookup_Tables'!$A$2:$A$126,'02_Lookup_Tables'!$B$2:$B$126)</f>
        <v>96.11</v>
      </c>
      <c r="S3060" t="str">
        <f>VLOOKUP(CleanedData[[#This Row],[Product]],'02_Lookup_Tables'!$H$2:$I$126,2,FALSE)</f>
        <v>Apparel</v>
      </c>
      <c r="T3060" t="str">
        <f>VLOOKUP(CleanedData[[#This Row],[Province]],'02_Lookup_Tables'!$D$2:$E$10,2, FALSE)</f>
        <v>Northern Region</v>
      </c>
      <c r="U3060" t="str" cm="1">
        <f t="array" ref="U3060">_xlfn.IFS(CleanedData[[#This Row],[Purchase Amount]]&lt;500,"Low",
CleanedData[[#This Row],[Purchase Amount]]&lt;5000,"Medium",
TRUE,"High")</f>
        <v>Low</v>
      </c>
      <c r="V3060" t="str">
        <f>TEXT(CleanedData[[#This Row],[Date]],"mmmm")</f>
        <v>September</v>
      </c>
      <c r="W3060" t="str">
        <f>"Q"&amp;ROUNDUP(MONTH(CleanedData[[#This Row],[Date]])/3,0)</f>
        <v>Q3</v>
      </c>
      <c r="X3060" t="str">
        <f>IF(CleanedData[[#This Row],[Purchase Amount]]&gt;=5000,"Yes","No")</f>
        <v>No</v>
      </c>
      <c r="Y3060">
        <f>IF(CleanedData[[#This Row],[Recommend]]="Yes",1,0)</f>
        <v>1</v>
      </c>
      <c r="Z3060" s="6">
        <f>CleanedData[[#This Row],[Purchase Amount]]*0.15</f>
        <v>14.416499999999999</v>
      </c>
      <c r="AA3060" s="6">
        <f>CleanedData[[#This Row],[Purchase Amount]]*1.15</f>
        <v>110.52649999999998</v>
      </c>
    </row>
    <row r="3061" spans="1:27" x14ac:dyDescent="0.3">
      <c r="A3061">
        <v>3676</v>
      </c>
      <c r="B3061" t="s">
        <v>3286</v>
      </c>
      <c r="C3061" s="1">
        <v>45952</v>
      </c>
      <c r="D3061">
        <v>60</v>
      </c>
      <c r="E3061" t="s">
        <v>52</v>
      </c>
      <c r="F3061" t="s">
        <v>83</v>
      </c>
      <c r="G3061" t="s">
        <v>450</v>
      </c>
      <c r="H3061">
        <v>2</v>
      </c>
      <c r="I3061" t="s">
        <v>45</v>
      </c>
      <c r="J3061" t="s">
        <v>74</v>
      </c>
      <c r="K3061" t="s">
        <v>44</v>
      </c>
      <c r="L3061" t="s">
        <v>42</v>
      </c>
      <c r="M3061" t="s">
        <v>175</v>
      </c>
      <c r="N3061" t="s">
        <v>47</v>
      </c>
      <c r="O3061" t="s">
        <v>89</v>
      </c>
      <c r="P3061" t="s">
        <v>49</v>
      </c>
      <c r="Q3061" t="s">
        <v>50</v>
      </c>
      <c r="R3061" s="6">
        <f>_xlfn.XLOOKUP(CleanedData[[#This Row],[Product]],'02_Lookup_Tables'!$A$2:$A$126,'02_Lookup_Tables'!$B$2:$B$126)</f>
        <v>74.72</v>
      </c>
      <c r="S3061" t="str">
        <f>VLOOKUP(CleanedData[[#This Row],[Product]],'02_Lookup_Tables'!$H$2:$I$126,2,FALSE)</f>
        <v>Food</v>
      </c>
      <c r="T3061" t="str">
        <f>VLOOKUP(CleanedData[[#This Row],[Province]],'02_Lookup_Tables'!$D$2:$E$10,2, FALSE)</f>
        <v>Western Region</v>
      </c>
      <c r="U3061" t="str" cm="1">
        <f t="array" ref="U3061">_xlfn.IFS(CleanedData[[#This Row],[Purchase Amount]]&lt;500,"Low",
CleanedData[[#This Row],[Purchase Amount]]&lt;5000,"Medium",
TRUE,"High")</f>
        <v>Low</v>
      </c>
      <c r="V3061" t="str">
        <f>TEXT(CleanedData[[#This Row],[Date]],"mmmm")</f>
        <v>October</v>
      </c>
      <c r="W3061" t="str">
        <f>"Q"&amp;ROUNDUP(MONTH(CleanedData[[#This Row],[Date]])/3,0)</f>
        <v>Q4</v>
      </c>
      <c r="X3061" t="str">
        <f>IF(CleanedData[[#This Row],[Purchase Amount]]&gt;=5000,"Yes","No")</f>
        <v>No</v>
      </c>
      <c r="Y3061">
        <f>IF(CleanedData[[#This Row],[Recommend]]="Yes",1,0)</f>
        <v>1</v>
      </c>
      <c r="Z3061" s="6">
        <f>CleanedData[[#This Row],[Purchase Amount]]*0.15</f>
        <v>11.208</v>
      </c>
      <c r="AA3061" s="6">
        <f>CleanedData[[#This Row],[Purchase Amount]]*1.15</f>
        <v>85.927999999999997</v>
      </c>
    </row>
    <row r="3062" spans="1:27" x14ac:dyDescent="0.3">
      <c r="A3062">
        <v>3677</v>
      </c>
      <c r="B3062" t="s">
        <v>3287</v>
      </c>
      <c r="C3062" s="1">
        <v>45654</v>
      </c>
      <c r="D3062">
        <v>40</v>
      </c>
      <c r="E3062" t="s">
        <v>39</v>
      </c>
      <c r="F3062" t="s">
        <v>77</v>
      </c>
      <c r="G3062" t="s">
        <v>214</v>
      </c>
      <c r="H3062">
        <v>5</v>
      </c>
      <c r="I3062" t="s">
        <v>45</v>
      </c>
      <c r="J3062" t="s">
        <v>69</v>
      </c>
      <c r="K3062" t="s">
        <v>64</v>
      </c>
      <c r="L3062" t="s">
        <v>42</v>
      </c>
      <c r="M3062" t="s">
        <v>180</v>
      </c>
      <c r="N3062" t="s">
        <v>57</v>
      </c>
      <c r="O3062" t="s">
        <v>89</v>
      </c>
      <c r="P3062" t="s">
        <v>70</v>
      </c>
      <c r="Q3062" t="s">
        <v>81</v>
      </c>
      <c r="R3062" s="6">
        <f>_xlfn.XLOOKUP(CleanedData[[#This Row],[Product]],'02_Lookup_Tables'!$A$2:$A$126,'02_Lookup_Tables'!$B$2:$B$126)</f>
        <v>134.01</v>
      </c>
      <c r="S3062" t="str">
        <f>VLOOKUP(CleanedData[[#This Row],[Product]],'02_Lookup_Tables'!$H$2:$I$126,2,FALSE)</f>
        <v>Food</v>
      </c>
      <c r="T3062" t="str">
        <f>VLOOKUP(CleanedData[[#This Row],[Province]],'02_Lookup_Tables'!$D$2:$E$10,2, FALSE)</f>
        <v>Central Region</v>
      </c>
      <c r="U3062" t="str" cm="1">
        <f t="array" ref="U3062">_xlfn.IFS(CleanedData[[#This Row],[Purchase Amount]]&lt;500,"Low",
CleanedData[[#This Row],[Purchase Amount]]&lt;5000,"Medium",
TRUE,"High")</f>
        <v>Low</v>
      </c>
      <c r="V3062" t="str">
        <f>TEXT(CleanedData[[#This Row],[Date]],"mmmm")</f>
        <v>December</v>
      </c>
      <c r="W3062" t="str">
        <f>"Q"&amp;ROUNDUP(MONTH(CleanedData[[#This Row],[Date]])/3,0)</f>
        <v>Q4</v>
      </c>
      <c r="X3062" t="str">
        <f>IF(CleanedData[[#This Row],[Purchase Amount]]&gt;=5000,"Yes","No")</f>
        <v>No</v>
      </c>
      <c r="Y3062">
        <f>IF(CleanedData[[#This Row],[Recommend]]="Yes",1,0)</f>
        <v>1</v>
      </c>
      <c r="Z3062" s="6">
        <f>CleanedData[[#This Row],[Purchase Amount]]*0.15</f>
        <v>20.101499999999998</v>
      </c>
      <c r="AA3062" s="6">
        <f>CleanedData[[#This Row],[Purchase Amount]]*1.15</f>
        <v>154.11149999999998</v>
      </c>
    </row>
    <row r="3063" spans="1:27" x14ac:dyDescent="0.3">
      <c r="A3063">
        <v>3680</v>
      </c>
      <c r="B3063" t="s">
        <v>3288</v>
      </c>
      <c r="C3063" s="1">
        <v>45464</v>
      </c>
      <c r="D3063">
        <v>51</v>
      </c>
      <c r="E3063" t="s">
        <v>39</v>
      </c>
      <c r="F3063" t="s">
        <v>77</v>
      </c>
      <c r="G3063" t="s">
        <v>128</v>
      </c>
      <c r="H3063">
        <v>5</v>
      </c>
      <c r="I3063" t="s">
        <v>45</v>
      </c>
      <c r="J3063" t="s">
        <v>54</v>
      </c>
      <c r="K3063" t="s">
        <v>64</v>
      </c>
      <c r="L3063" t="s">
        <v>42</v>
      </c>
      <c r="M3063" t="s">
        <v>156</v>
      </c>
      <c r="N3063" t="s">
        <v>57</v>
      </c>
      <c r="O3063" t="s">
        <v>148</v>
      </c>
      <c r="P3063" t="s">
        <v>49</v>
      </c>
      <c r="Q3063" t="s">
        <v>93</v>
      </c>
      <c r="R3063" s="6">
        <f>_xlfn.XLOOKUP(CleanedData[[#This Row],[Product]],'02_Lookup_Tables'!$A$2:$A$126,'02_Lookup_Tables'!$B$2:$B$126)</f>
        <v>3747.26</v>
      </c>
      <c r="S3063" t="str">
        <f>VLOOKUP(CleanedData[[#This Row],[Product]],'02_Lookup_Tables'!$H$2:$I$126,2,FALSE)</f>
        <v>Apparel</v>
      </c>
      <c r="T3063" t="str">
        <f>VLOOKUP(CleanedData[[#This Row],[Province]],'02_Lookup_Tables'!$D$2:$E$10,2, FALSE)</f>
        <v>Central Region</v>
      </c>
      <c r="U3063" t="str" cm="1">
        <f t="array" ref="U3063">_xlfn.IFS(CleanedData[[#This Row],[Purchase Amount]]&lt;500,"Low",
CleanedData[[#This Row],[Purchase Amount]]&lt;5000,"Medium",
TRUE,"High")</f>
        <v>Medium</v>
      </c>
      <c r="V3063" t="str">
        <f>TEXT(CleanedData[[#This Row],[Date]],"mmmm")</f>
        <v>June</v>
      </c>
      <c r="W3063" t="str">
        <f>"Q"&amp;ROUNDUP(MONTH(CleanedData[[#This Row],[Date]])/3,0)</f>
        <v>Q2</v>
      </c>
      <c r="X3063" t="str">
        <f>IF(CleanedData[[#This Row],[Purchase Amount]]&gt;=5000,"Yes","No")</f>
        <v>No</v>
      </c>
      <c r="Y3063">
        <f>IF(CleanedData[[#This Row],[Recommend]]="Yes",1,0)</f>
        <v>1</v>
      </c>
      <c r="Z3063" s="6">
        <f>CleanedData[[#This Row],[Purchase Amount]]*0.15</f>
        <v>562.08900000000006</v>
      </c>
      <c r="AA3063" s="6">
        <f>CleanedData[[#This Row],[Purchase Amount]]*1.15</f>
        <v>4309.3490000000002</v>
      </c>
    </row>
    <row r="3064" spans="1:27" x14ac:dyDescent="0.3">
      <c r="A3064">
        <v>3682</v>
      </c>
      <c r="B3064" t="s">
        <v>3289</v>
      </c>
      <c r="C3064" s="1">
        <v>45506</v>
      </c>
      <c r="D3064">
        <v>78</v>
      </c>
      <c r="E3064" t="s">
        <v>60</v>
      </c>
      <c r="F3064" t="s">
        <v>108</v>
      </c>
      <c r="G3064" t="s">
        <v>160</v>
      </c>
      <c r="H3064">
        <v>3</v>
      </c>
      <c r="I3064" t="s">
        <v>42</v>
      </c>
      <c r="J3064" t="s">
        <v>54</v>
      </c>
      <c r="K3064" t="s">
        <v>44</v>
      </c>
      <c r="L3064" t="s">
        <v>42</v>
      </c>
      <c r="M3064" t="s">
        <v>136</v>
      </c>
      <c r="N3064" t="s">
        <v>48</v>
      </c>
      <c r="O3064" t="s">
        <v>89</v>
      </c>
      <c r="P3064" t="s">
        <v>49</v>
      </c>
      <c r="Q3064" t="s">
        <v>97</v>
      </c>
      <c r="R3064" s="6">
        <f>_xlfn.XLOOKUP(CleanedData[[#This Row],[Product]],'02_Lookup_Tables'!$A$2:$A$126,'02_Lookup_Tables'!$B$2:$B$126)</f>
        <v>294.33</v>
      </c>
      <c r="S3064" t="str">
        <f>VLOOKUP(CleanedData[[#This Row],[Product]],'02_Lookup_Tables'!$H$2:$I$126,2,FALSE)</f>
        <v>Toys &amp; Games</v>
      </c>
      <c r="T3064" t="str">
        <f>VLOOKUP(CleanedData[[#This Row],[Province]],'02_Lookup_Tables'!$D$2:$E$10,2, FALSE)</f>
        <v>Gauteng Region</v>
      </c>
      <c r="U3064" t="str" cm="1">
        <f t="array" ref="U3064">_xlfn.IFS(CleanedData[[#This Row],[Purchase Amount]]&lt;500,"Low",
CleanedData[[#This Row],[Purchase Amount]]&lt;5000,"Medium",
TRUE,"High")</f>
        <v>Low</v>
      </c>
      <c r="V3064" t="str">
        <f>TEXT(CleanedData[[#This Row],[Date]],"mmmm")</f>
        <v>August</v>
      </c>
      <c r="W3064" t="str">
        <f>"Q"&amp;ROUNDUP(MONTH(CleanedData[[#This Row],[Date]])/3,0)</f>
        <v>Q3</v>
      </c>
      <c r="X3064" t="str">
        <f>IF(CleanedData[[#This Row],[Purchase Amount]]&gt;=5000,"Yes","No")</f>
        <v>No</v>
      </c>
      <c r="Y3064">
        <f>IF(CleanedData[[#This Row],[Recommend]]="Yes",1,0)</f>
        <v>0</v>
      </c>
      <c r="Z3064" s="6">
        <f>CleanedData[[#This Row],[Purchase Amount]]*0.15</f>
        <v>44.149499999999996</v>
      </c>
      <c r="AA3064" s="6">
        <f>CleanedData[[#This Row],[Purchase Amount]]*1.15</f>
        <v>338.47949999999997</v>
      </c>
    </row>
    <row r="3065" spans="1:27" x14ac:dyDescent="0.3">
      <c r="A3065">
        <v>3683</v>
      </c>
      <c r="B3065" t="s">
        <v>3290</v>
      </c>
      <c r="C3065" s="1">
        <v>45593</v>
      </c>
      <c r="D3065">
        <v>57</v>
      </c>
      <c r="E3065" t="s">
        <v>52</v>
      </c>
      <c r="F3065" t="s">
        <v>125</v>
      </c>
      <c r="G3065" t="s">
        <v>235</v>
      </c>
      <c r="H3065">
        <v>2</v>
      </c>
      <c r="I3065" t="s">
        <v>42</v>
      </c>
      <c r="J3065" t="s">
        <v>69</v>
      </c>
      <c r="K3065" t="s">
        <v>55</v>
      </c>
      <c r="L3065" t="s">
        <v>45</v>
      </c>
      <c r="M3065" t="s">
        <v>85</v>
      </c>
      <c r="N3065" t="s">
        <v>47</v>
      </c>
      <c r="O3065" t="s">
        <v>48</v>
      </c>
      <c r="P3065" t="s">
        <v>49</v>
      </c>
      <c r="Q3065" t="s">
        <v>50</v>
      </c>
      <c r="R3065" s="6">
        <f>_xlfn.XLOOKUP(CleanedData[[#This Row],[Product]],'02_Lookup_Tables'!$A$2:$A$126,'02_Lookup_Tables'!$B$2:$B$126)</f>
        <v>306.57</v>
      </c>
      <c r="S3065" t="str">
        <f>VLOOKUP(CleanedData[[#This Row],[Product]],'02_Lookup_Tables'!$H$2:$I$126,2,FALSE)</f>
        <v>Toys &amp; Games</v>
      </c>
      <c r="T3065" t="str">
        <f>VLOOKUP(CleanedData[[#This Row],[Province]],'02_Lookup_Tables'!$D$2:$E$10,2, FALSE)</f>
        <v>Western Region</v>
      </c>
      <c r="U3065" t="str" cm="1">
        <f t="array" ref="U3065">_xlfn.IFS(CleanedData[[#This Row],[Purchase Amount]]&lt;500,"Low",
CleanedData[[#This Row],[Purchase Amount]]&lt;5000,"Medium",
TRUE,"High")</f>
        <v>Low</v>
      </c>
      <c r="V3065" t="str">
        <f>TEXT(CleanedData[[#This Row],[Date]],"mmmm")</f>
        <v>October</v>
      </c>
      <c r="W3065" t="str">
        <f>"Q"&amp;ROUNDUP(MONTH(CleanedData[[#This Row],[Date]])/3,0)</f>
        <v>Q4</v>
      </c>
      <c r="X3065" t="str">
        <f>IF(CleanedData[[#This Row],[Purchase Amount]]&gt;=5000,"Yes","No")</f>
        <v>No</v>
      </c>
      <c r="Y3065">
        <f>IF(CleanedData[[#This Row],[Recommend]]="Yes",1,0)</f>
        <v>0</v>
      </c>
      <c r="Z3065" s="6">
        <f>CleanedData[[#This Row],[Purchase Amount]]*0.15</f>
        <v>45.985499999999995</v>
      </c>
      <c r="AA3065" s="6">
        <f>CleanedData[[#This Row],[Purchase Amount]]*1.15</f>
        <v>352.55549999999994</v>
      </c>
    </row>
    <row r="3066" spans="1:27" x14ac:dyDescent="0.3">
      <c r="A3066">
        <v>3684</v>
      </c>
      <c r="B3066" t="s">
        <v>3291</v>
      </c>
      <c r="C3066" s="1">
        <v>45977</v>
      </c>
      <c r="D3066">
        <v>26</v>
      </c>
      <c r="E3066" t="s">
        <v>52</v>
      </c>
      <c r="F3066" t="s">
        <v>77</v>
      </c>
      <c r="G3066" t="s">
        <v>187</v>
      </c>
      <c r="H3066">
        <v>4</v>
      </c>
      <c r="I3066" t="s">
        <v>42</v>
      </c>
      <c r="J3066" t="s">
        <v>63</v>
      </c>
      <c r="K3066" t="s">
        <v>64</v>
      </c>
      <c r="L3066" t="s">
        <v>45</v>
      </c>
      <c r="M3066" t="s">
        <v>147</v>
      </c>
      <c r="N3066" t="s">
        <v>96</v>
      </c>
      <c r="O3066" t="s">
        <v>148</v>
      </c>
      <c r="P3066" t="s">
        <v>49</v>
      </c>
      <c r="Q3066" t="s">
        <v>58</v>
      </c>
      <c r="R3066" s="6">
        <f>_xlfn.XLOOKUP(CleanedData[[#This Row],[Product]],'02_Lookup_Tables'!$A$2:$A$126,'02_Lookup_Tables'!$B$2:$B$126)</f>
        <v>24904.86</v>
      </c>
      <c r="S3066" t="str">
        <f>VLOOKUP(CleanedData[[#This Row],[Product]],'02_Lookup_Tables'!$H$2:$I$126,2,FALSE)</f>
        <v>Electronics</v>
      </c>
      <c r="T3066" t="str">
        <f>VLOOKUP(CleanedData[[#This Row],[Province]],'02_Lookup_Tables'!$D$2:$E$10,2, FALSE)</f>
        <v>Central Region</v>
      </c>
      <c r="U3066" t="str" cm="1">
        <f t="array" ref="U3066">_xlfn.IFS(CleanedData[[#This Row],[Purchase Amount]]&lt;500,"Low",
CleanedData[[#This Row],[Purchase Amount]]&lt;5000,"Medium",
TRUE,"High")</f>
        <v>High</v>
      </c>
      <c r="V3066" t="str">
        <f>TEXT(CleanedData[[#This Row],[Date]],"mmmm")</f>
        <v>November</v>
      </c>
      <c r="W3066" t="str">
        <f>"Q"&amp;ROUNDUP(MONTH(CleanedData[[#This Row],[Date]])/3,0)</f>
        <v>Q4</v>
      </c>
      <c r="X3066" t="str">
        <f>IF(CleanedData[[#This Row],[Purchase Amount]]&gt;=5000,"Yes","No")</f>
        <v>Yes</v>
      </c>
      <c r="Y3066">
        <f>IF(CleanedData[[#This Row],[Recommend]]="Yes",1,0)</f>
        <v>0</v>
      </c>
      <c r="Z3066" s="6">
        <f>CleanedData[[#This Row],[Purchase Amount]]*0.15</f>
        <v>3735.7289999999998</v>
      </c>
      <c r="AA3066" s="6">
        <f>CleanedData[[#This Row],[Purchase Amount]]*1.15</f>
        <v>28640.589</v>
      </c>
    </row>
    <row r="3067" spans="1:27" x14ac:dyDescent="0.3">
      <c r="A3067">
        <v>3685</v>
      </c>
      <c r="B3067" t="s">
        <v>3292</v>
      </c>
      <c r="C3067" s="1">
        <v>45651</v>
      </c>
      <c r="D3067">
        <v>26</v>
      </c>
      <c r="E3067" t="s">
        <v>52</v>
      </c>
      <c r="F3067" t="s">
        <v>72</v>
      </c>
      <c r="G3067" t="s">
        <v>378</v>
      </c>
      <c r="H3067">
        <v>5</v>
      </c>
      <c r="I3067" t="s">
        <v>42</v>
      </c>
      <c r="J3067" t="s">
        <v>43</v>
      </c>
      <c r="K3067" t="s">
        <v>55</v>
      </c>
      <c r="L3067" t="s">
        <v>45</v>
      </c>
      <c r="M3067" t="s">
        <v>196</v>
      </c>
      <c r="N3067" t="s">
        <v>57</v>
      </c>
      <c r="O3067" t="s">
        <v>89</v>
      </c>
      <c r="P3067" t="s">
        <v>70</v>
      </c>
      <c r="Q3067" t="s">
        <v>58</v>
      </c>
      <c r="R3067" s="6">
        <f>_xlfn.XLOOKUP(CleanedData[[#This Row],[Product]],'02_Lookup_Tables'!$A$2:$A$126,'02_Lookup_Tables'!$B$2:$B$126)</f>
        <v>40.11</v>
      </c>
      <c r="S3067" t="str">
        <f>VLOOKUP(CleanedData[[#This Row],[Product]],'02_Lookup_Tables'!$H$2:$I$126,2,FALSE)</f>
        <v>Food</v>
      </c>
      <c r="T3067" t="str">
        <f>VLOOKUP(CleanedData[[#This Row],[Province]],'02_Lookup_Tables'!$D$2:$E$10,2, FALSE)</f>
        <v>Central Region</v>
      </c>
      <c r="U3067" t="str" cm="1">
        <f t="array" ref="U3067">_xlfn.IFS(CleanedData[[#This Row],[Purchase Amount]]&lt;500,"Low",
CleanedData[[#This Row],[Purchase Amount]]&lt;5000,"Medium",
TRUE,"High")</f>
        <v>Low</v>
      </c>
      <c r="V3067" t="str">
        <f>TEXT(CleanedData[[#This Row],[Date]],"mmmm")</f>
        <v>December</v>
      </c>
      <c r="W3067" t="str">
        <f>"Q"&amp;ROUNDUP(MONTH(CleanedData[[#This Row],[Date]])/3,0)</f>
        <v>Q4</v>
      </c>
      <c r="X3067" t="str">
        <f>IF(CleanedData[[#This Row],[Purchase Amount]]&gt;=5000,"Yes","No")</f>
        <v>No</v>
      </c>
      <c r="Y3067">
        <f>IF(CleanedData[[#This Row],[Recommend]]="Yes",1,0)</f>
        <v>0</v>
      </c>
      <c r="Z3067" s="6">
        <f>CleanedData[[#This Row],[Purchase Amount]]*0.15</f>
        <v>6.0164999999999997</v>
      </c>
      <c r="AA3067" s="6">
        <f>CleanedData[[#This Row],[Purchase Amount]]*1.15</f>
        <v>46.126499999999993</v>
      </c>
    </row>
    <row r="3068" spans="1:27" x14ac:dyDescent="0.3">
      <c r="A3068">
        <v>3687</v>
      </c>
      <c r="B3068" t="s">
        <v>3293</v>
      </c>
      <c r="C3068" s="1">
        <v>45746</v>
      </c>
      <c r="D3068">
        <v>51</v>
      </c>
      <c r="E3068" t="s">
        <v>52</v>
      </c>
      <c r="F3068" t="s">
        <v>108</v>
      </c>
      <c r="G3068" t="s">
        <v>338</v>
      </c>
      <c r="H3068">
        <v>5</v>
      </c>
      <c r="I3068" t="s">
        <v>42</v>
      </c>
      <c r="J3068" t="s">
        <v>69</v>
      </c>
      <c r="K3068" t="s">
        <v>64</v>
      </c>
      <c r="L3068" t="s">
        <v>42</v>
      </c>
      <c r="M3068" t="s">
        <v>106</v>
      </c>
      <c r="N3068" t="s">
        <v>57</v>
      </c>
      <c r="O3068" t="s">
        <v>148</v>
      </c>
      <c r="P3068" t="s">
        <v>49</v>
      </c>
      <c r="Q3068" t="s">
        <v>93</v>
      </c>
      <c r="R3068" s="6">
        <f>_xlfn.XLOOKUP(CleanedData[[#This Row],[Product]],'02_Lookup_Tables'!$A$2:$A$126,'02_Lookup_Tables'!$B$2:$B$126)</f>
        <v>5258.73</v>
      </c>
      <c r="S3068" t="str">
        <f>VLOOKUP(CleanedData[[#This Row],[Product]],'02_Lookup_Tables'!$H$2:$I$126,2,FALSE)</f>
        <v>Sports &amp; Outdoors</v>
      </c>
      <c r="T3068" t="str">
        <f>VLOOKUP(CleanedData[[#This Row],[Province]],'02_Lookup_Tables'!$D$2:$E$10,2, FALSE)</f>
        <v>Gauteng Region</v>
      </c>
      <c r="U3068" t="str" cm="1">
        <f t="array" ref="U3068">_xlfn.IFS(CleanedData[[#This Row],[Purchase Amount]]&lt;500,"Low",
CleanedData[[#This Row],[Purchase Amount]]&lt;5000,"Medium",
TRUE,"High")</f>
        <v>High</v>
      </c>
      <c r="V3068" t="str">
        <f>TEXT(CleanedData[[#This Row],[Date]],"mmmm")</f>
        <v>March</v>
      </c>
      <c r="W3068" t="str">
        <f>"Q"&amp;ROUNDUP(MONTH(CleanedData[[#This Row],[Date]])/3,0)</f>
        <v>Q1</v>
      </c>
      <c r="X3068" t="str">
        <f>IF(CleanedData[[#This Row],[Purchase Amount]]&gt;=5000,"Yes","No")</f>
        <v>Yes</v>
      </c>
      <c r="Y3068">
        <f>IF(CleanedData[[#This Row],[Recommend]]="Yes",1,0)</f>
        <v>0</v>
      </c>
      <c r="Z3068" s="6">
        <f>CleanedData[[#This Row],[Purchase Amount]]*0.15</f>
        <v>788.80949999999996</v>
      </c>
      <c r="AA3068" s="6">
        <f>CleanedData[[#This Row],[Purchase Amount]]*1.15</f>
        <v>6047.539499999999</v>
      </c>
    </row>
    <row r="3069" spans="1:27" x14ac:dyDescent="0.3">
      <c r="A3069">
        <v>3690</v>
      </c>
      <c r="B3069" t="s">
        <v>3294</v>
      </c>
      <c r="C3069" s="1">
        <v>45313</v>
      </c>
      <c r="D3069">
        <v>41</v>
      </c>
      <c r="E3069" t="s">
        <v>39</v>
      </c>
      <c r="F3069" t="s">
        <v>68</v>
      </c>
      <c r="G3069" t="s">
        <v>109</v>
      </c>
      <c r="H3069">
        <v>2</v>
      </c>
      <c r="I3069" t="s">
        <v>42</v>
      </c>
      <c r="J3069" t="s">
        <v>43</v>
      </c>
      <c r="K3069" t="s">
        <v>44</v>
      </c>
      <c r="L3069" t="s">
        <v>42</v>
      </c>
      <c r="M3069" t="s">
        <v>231</v>
      </c>
      <c r="N3069" t="s">
        <v>47</v>
      </c>
      <c r="O3069" t="s">
        <v>89</v>
      </c>
      <c r="P3069" t="s">
        <v>49</v>
      </c>
      <c r="Q3069" t="s">
        <v>81</v>
      </c>
      <c r="R3069" s="6">
        <f>_xlfn.XLOOKUP(CleanedData[[#This Row],[Product]],'02_Lookup_Tables'!$A$2:$A$126,'02_Lookup_Tables'!$B$2:$B$126)</f>
        <v>228.08</v>
      </c>
      <c r="S3069" t="str">
        <f>VLOOKUP(CleanedData[[#This Row],[Product]],'02_Lookup_Tables'!$H$2:$I$126,2,FALSE)</f>
        <v>Apparel</v>
      </c>
      <c r="T3069" t="str">
        <f>VLOOKUP(CleanedData[[#This Row],[Province]],'02_Lookup_Tables'!$D$2:$E$10,2, FALSE)</f>
        <v>Northern Region</v>
      </c>
      <c r="U3069" t="str" cm="1">
        <f t="array" ref="U3069">_xlfn.IFS(CleanedData[[#This Row],[Purchase Amount]]&lt;500,"Low",
CleanedData[[#This Row],[Purchase Amount]]&lt;5000,"Medium",
TRUE,"High")</f>
        <v>Low</v>
      </c>
      <c r="V3069" t="str">
        <f>TEXT(CleanedData[[#This Row],[Date]],"mmmm")</f>
        <v>January</v>
      </c>
      <c r="W3069" t="str">
        <f>"Q"&amp;ROUNDUP(MONTH(CleanedData[[#This Row],[Date]])/3,0)</f>
        <v>Q1</v>
      </c>
      <c r="X3069" t="str">
        <f>IF(CleanedData[[#This Row],[Purchase Amount]]&gt;=5000,"Yes","No")</f>
        <v>No</v>
      </c>
      <c r="Y3069">
        <f>IF(CleanedData[[#This Row],[Recommend]]="Yes",1,0)</f>
        <v>0</v>
      </c>
      <c r="Z3069" s="6">
        <f>CleanedData[[#This Row],[Purchase Amount]]*0.15</f>
        <v>34.212000000000003</v>
      </c>
      <c r="AA3069" s="6">
        <f>CleanedData[[#This Row],[Purchase Amount]]*1.15</f>
        <v>262.29199999999997</v>
      </c>
    </row>
    <row r="3070" spans="1:27" x14ac:dyDescent="0.3">
      <c r="A3070">
        <v>3691</v>
      </c>
      <c r="B3070" t="s">
        <v>3295</v>
      </c>
      <c r="C3070" s="1">
        <v>45740</v>
      </c>
      <c r="D3070">
        <v>71</v>
      </c>
      <c r="E3070" t="s">
        <v>60</v>
      </c>
      <c r="F3070" t="s">
        <v>72</v>
      </c>
      <c r="G3070" t="s">
        <v>198</v>
      </c>
      <c r="H3070">
        <v>4</v>
      </c>
      <c r="I3070" t="s">
        <v>42</v>
      </c>
      <c r="J3070" t="s">
        <v>74</v>
      </c>
      <c r="K3070" t="s">
        <v>64</v>
      </c>
      <c r="L3070" t="s">
        <v>45</v>
      </c>
      <c r="M3070" t="s">
        <v>75</v>
      </c>
      <c r="N3070" t="s">
        <v>96</v>
      </c>
      <c r="O3070" t="s">
        <v>89</v>
      </c>
      <c r="P3070" t="s">
        <v>70</v>
      </c>
      <c r="Q3070" t="s">
        <v>97</v>
      </c>
      <c r="R3070" s="6">
        <f>_xlfn.XLOOKUP(CleanedData[[#This Row],[Product]],'02_Lookup_Tables'!$A$2:$A$126,'02_Lookup_Tables'!$B$2:$B$126)</f>
        <v>2099.4</v>
      </c>
      <c r="S3070" t="str">
        <f>VLOOKUP(CleanedData[[#This Row],[Product]],'02_Lookup_Tables'!$H$2:$I$126,2,FALSE)</f>
        <v>Sports &amp; Outdoors</v>
      </c>
      <c r="T3070" t="str">
        <f>VLOOKUP(CleanedData[[#This Row],[Province]],'02_Lookup_Tables'!$D$2:$E$10,2, FALSE)</f>
        <v>Central Region</v>
      </c>
      <c r="U3070" t="str" cm="1">
        <f t="array" ref="U3070">_xlfn.IFS(CleanedData[[#This Row],[Purchase Amount]]&lt;500,"Low",
CleanedData[[#This Row],[Purchase Amount]]&lt;5000,"Medium",
TRUE,"High")</f>
        <v>Medium</v>
      </c>
      <c r="V3070" t="str">
        <f>TEXT(CleanedData[[#This Row],[Date]],"mmmm")</f>
        <v>March</v>
      </c>
      <c r="W3070" t="str">
        <f>"Q"&amp;ROUNDUP(MONTH(CleanedData[[#This Row],[Date]])/3,0)</f>
        <v>Q1</v>
      </c>
      <c r="X3070" t="str">
        <f>IF(CleanedData[[#This Row],[Purchase Amount]]&gt;=5000,"Yes","No")</f>
        <v>No</v>
      </c>
      <c r="Y3070">
        <f>IF(CleanedData[[#This Row],[Recommend]]="Yes",1,0)</f>
        <v>0</v>
      </c>
      <c r="Z3070" s="6">
        <f>CleanedData[[#This Row],[Purchase Amount]]*0.15</f>
        <v>314.91000000000003</v>
      </c>
      <c r="AA3070" s="6">
        <f>CleanedData[[#This Row],[Purchase Amount]]*1.15</f>
        <v>2414.31</v>
      </c>
    </row>
    <row r="3071" spans="1:27" x14ac:dyDescent="0.3">
      <c r="A3071">
        <v>3692</v>
      </c>
      <c r="B3071" t="s">
        <v>3296</v>
      </c>
      <c r="C3071" s="1">
        <v>45857</v>
      </c>
      <c r="D3071">
        <v>71</v>
      </c>
      <c r="E3071" t="s">
        <v>52</v>
      </c>
      <c r="F3071" t="s">
        <v>68</v>
      </c>
      <c r="G3071" t="s">
        <v>246</v>
      </c>
      <c r="H3071">
        <v>5</v>
      </c>
      <c r="I3071" t="s">
        <v>42</v>
      </c>
      <c r="J3071" t="s">
        <v>54</v>
      </c>
      <c r="K3071" t="s">
        <v>44</v>
      </c>
      <c r="L3071" t="s">
        <v>45</v>
      </c>
      <c r="N3071" t="s">
        <v>57</v>
      </c>
      <c r="O3071" t="s">
        <v>134</v>
      </c>
      <c r="P3071" t="s">
        <v>8646</v>
      </c>
      <c r="Q3071" t="s">
        <v>97</v>
      </c>
      <c r="R3071" s="6">
        <f>_xlfn.XLOOKUP(CleanedData[[#This Row],[Product]],'02_Lookup_Tables'!$A$2:$A$126,'02_Lookup_Tables'!$B$2:$B$126)</f>
        <v>2603.98</v>
      </c>
      <c r="S3071" t="str">
        <f>VLOOKUP(CleanedData[[#This Row],[Product]],'02_Lookup_Tables'!$H$2:$I$126,2,FALSE)</f>
        <v>Accessories</v>
      </c>
      <c r="T3071" t="str">
        <f>VLOOKUP(CleanedData[[#This Row],[Province]],'02_Lookup_Tables'!$D$2:$E$10,2, FALSE)</f>
        <v>Northern Region</v>
      </c>
      <c r="U3071" t="str" cm="1">
        <f t="array" ref="U3071">_xlfn.IFS(CleanedData[[#This Row],[Purchase Amount]]&lt;500,"Low",
CleanedData[[#This Row],[Purchase Amount]]&lt;5000,"Medium",
TRUE,"High")</f>
        <v>Medium</v>
      </c>
      <c r="V3071" t="str">
        <f>TEXT(CleanedData[[#This Row],[Date]],"mmmm")</f>
        <v>July</v>
      </c>
      <c r="W3071" t="str">
        <f>"Q"&amp;ROUNDUP(MONTH(CleanedData[[#This Row],[Date]])/3,0)</f>
        <v>Q3</v>
      </c>
      <c r="X3071" t="str">
        <f>IF(CleanedData[[#This Row],[Purchase Amount]]&gt;=5000,"Yes","No")</f>
        <v>No</v>
      </c>
      <c r="Y3071">
        <f>IF(CleanedData[[#This Row],[Recommend]]="Yes",1,0)</f>
        <v>0</v>
      </c>
      <c r="Z3071" s="6">
        <f>CleanedData[[#This Row],[Purchase Amount]]*0.15</f>
        <v>390.59699999999998</v>
      </c>
      <c r="AA3071" s="6">
        <f>CleanedData[[#This Row],[Purchase Amount]]*1.15</f>
        <v>2994.5769999999998</v>
      </c>
    </row>
    <row r="3072" spans="1:27" x14ac:dyDescent="0.3">
      <c r="A3072">
        <v>3693</v>
      </c>
      <c r="B3072" t="s">
        <v>3297</v>
      </c>
      <c r="C3072" s="1">
        <v>46007</v>
      </c>
      <c r="D3072">
        <v>46</v>
      </c>
      <c r="E3072" t="s">
        <v>60</v>
      </c>
      <c r="F3072" t="s">
        <v>40</v>
      </c>
      <c r="G3072" t="s">
        <v>362</v>
      </c>
      <c r="H3072">
        <v>3</v>
      </c>
      <c r="I3072" t="s">
        <v>45</v>
      </c>
      <c r="J3072" t="s">
        <v>69</v>
      </c>
      <c r="K3072" t="s">
        <v>64</v>
      </c>
      <c r="L3072" t="s">
        <v>42</v>
      </c>
      <c r="M3072" t="s">
        <v>79</v>
      </c>
      <c r="N3072" t="s">
        <v>48</v>
      </c>
      <c r="O3072" t="s">
        <v>89</v>
      </c>
      <c r="P3072" t="s">
        <v>49</v>
      </c>
      <c r="Q3072" t="s">
        <v>93</v>
      </c>
      <c r="R3072" s="6">
        <f>_xlfn.XLOOKUP(CleanedData[[#This Row],[Product]],'02_Lookup_Tables'!$A$2:$A$126,'02_Lookup_Tables'!$B$2:$B$126)</f>
        <v>1746.77</v>
      </c>
      <c r="S3072" t="str">
        <f>VLOOKUP(CleanedData[[#This Row],[Product]],'02_Lookup_Tables'!$H$2:$I$126,2,FALSE)</f>
        <v>Home Devices</v>
      </c>
      <c r="T3072" t="str">
        <f>VLOOKUP(CleanedData[[#This Row],[Province]],'02_Lookup_Tables'!$D$2:$E$10,2, FALSE)</f>
        <v>Northern Region</v>
      </c>
      <c r="U3072" t="str" cm="1">
        <f t="array" ref="U3072">_xlfn.IFS(CleanedData[[#This Row],[Purchase Amount]]&lt;500,"Low",
CleanedData[[#This Row],[Purchase Amount]]&lt;5000,"Medium",
TRUE,"High")</f>
        <v>Medium</v>
      </c>
      <c r="V3072" t="str">
        <f>TEXT(CleanedData[[#This Row],[Date]],"mmmm")</f>
        <v>December</v>
      </c>
      <c r="W3072" t="str">
        <f>"Q"&amp;ROUNDUP(MONTH(CleanedData[[#This Row],[Date]])/3,0)</f>
        <v>Q4</v>
      </c>
      <c r="X3072" t="str">
        <f>IF(CleanedData[[#This Row],[Purchase Amount]]&gt;=5000,"Yes","No")</f>
        <v>No</v>
      </c>
      <c r="Y3072">
        <f>IF(CleanedData[[#This Row],[Recommend]]="Yes",1,0)</f>
        <v>1</v>
      </c>
      <c r="Z3072" s="6">
        <f>CleanedData[[#This Row],[Purchase Amount]]*0.15</f>
        <v>262.01549999999997</v>
      </c>
      <c r="AA3072" s="6">
        <f>CleanedData[[#This Row],[Purchase Amount]]*1.15</f>
        <v>2008.7854999999997</v>
      </c>
    </row>
    <row r="3073" spans="1:27" x14ac:dyDescent="0.3">
      <c r="A3073">
        <v>3694</v>
      </c>
      <c r="B3073" t="s">
        <v>3298</v>
      </c>
      <c r="C3073" s="1">
        <v>45644</v>
      </c>
      <c r="D3073">
        <v>67</v>
      </c>
      <c r="E3073" t="s">
        <v>39</v>
      </c>
      <c r="F3073" t="s">
        <v>40</v>
      </c>
      <c r="G3073" t="s">
        <v>205</v>
      </c>
      <c r="H3073">
        <v>1</v>
      </c>
      <c r="I3073" t="s">
        <v>42</v>
      </c>
      <c r="J3073" t="s">
        <v>54</v>
      </c>
      <c r="K3073" t="s">
        <v>44</v>
      </c>
      <c r="L3073" t="s">
        <v>45</v>
      </c>
      <c r="M3073" t="s">
        <v>79</v>
      </c>
      <c r="N3073" t="s">
        <v>80</v>
      </c>
      <c r="O3073" t="s">
        <v>89</v>
      </c>
      <c r="P3073" t="s">
        <v>49</v>
      </c>
      <c r="Q3073" t="s">
        <v>97</v>
      </c>
      <c r="R3073" s="6">
        <f>_xlfn.XLOOKUP(CleanedData[[#This Row],[Product]],'02_Lookup_Tables'!$A$2:$A$126,'02_Lookup_Tables'!$B$2:$B$126)</f>
        <v>139.72999999999999</v>
      </c>
      <c r="S3073" t="str">
        <f>VLOOKUP(CleanedData[[#This Row],[Product]],'02_Lookup_Tables'!$H$2:$I$126,2,FALSE)</f>
        <v>Beauty &amp; Personal Care</v>
      </c>
      <c r="T3073" t="str">
        <f>VLOOKUP(CleanedData[[#This Row],[Province]],'02_Lookup_Tables'!$D$2:$E$10,2, FALSE)</f>
        <v>Northern Region</v>
      </c>
      <c r="U3073" t="str" cm="1">
        <f t="array" ref="U3073">_xlfn.IFS(CleanedData[[#This Row],[Purchase Amount]]&lt;500,"Low",
CleanedData[[#This Row],[Purchase Amount]]&lt;5000,"Medium",
TRUE,"High")</f>
        <v>Low</v>
      </c>
      <c r="V3073" t="str">
        <f>TEXT(CleanedData[[#This Row],[Date]],"mmmm")</f>
        <v>December</v>
      </c>
      <c r="W3073" t="str">
        <f>"Q"&amp;ROUNDUP(MONTH(CleanedData[[#This Row],[Date]])/3,0)</f>
        <v>Q4</v>
      </c>
      <c r="X3073" t="str">
        <f>IF(CleanedData[[#This Row],[Purchase Amount]]&gt;=5000,"Yes","No")</f>
        <v>No</v>
      </c>
      <c r="Y3073">
        <f>IF(CleanedData[[#This Row],[Recommend]]="Yes",1,0)</f>
        <v>0</v>
      </c>
      <c r="Z3073" s="6">
        <f>CleanedData[[#This Row],[Purchase Amount]]*0.15</f>
        <v>20.959499999999998</v>
      </c>
      <c r="AA3073" s="6">
        <f>CleanedData[[#This Row],[Purchase Amount]]*1.15</f>
        <v>160.68949999999998</v>
      </c>
    </row>
    <row r="3074" spans="1:27" x14ac:dyDescent="0.3">
      <c r="A3074">
        <v>3695</v>
      </c>
      <c r="B3074" t="s">
        <v>3299</v>
      </c>
      <c r="C3074" s="1">
        <v>45612</v>
      </c>
      <c r="E3074" t="s">
        <v>52</v>
      </c>
      <c r="F3074" t="s">
        <v>72</v>
      </c>
      <c r="G3074" t="s">
        <v>271</v>
      </c>
      <c r="H3074">
        <v>3</v>
      </c>
      <c r="I3074" t="s">
        <v>45</v>
      </c>
      <c r="J3074" t="s">
        <v>63</v>
      </c>
      <c r="K3074" t="s">
        <v>55</v>
      </c>
      <c r="L3074" t="s">
        <v>45</v>
      </c>
      <c r="M3074" t="s">
        <v>100</v>
      </c>
      <c r="N3074" t="s">
        <v>48</v>
      </c>
      <c r="O3074" t="s">
        <v>48</v>
      </c>
      <c r="P3074" t="s">
        <v>70</v>
      </c>
      <c r="Q3074" t="s">
        <v>166</v>
      </c>
      <c r="R3074" s="6">
        <f>_xlfn.XLOOKUP(CleanedData[[#This Row],[Product]],'02_Lookup_Tables'!$A$2:$A$126,'02_Lookup_Tables'!$B$2:$B$126)</f>
        <v>119.63</v>
      </c>
      <c r="S3074" t="str">
        <f>VLOOKUP(CleanedData[[#This Row],[Product]],'02_Lookup_Tables'!$H$2:$I$126,2,FALSE)</f>
        <v>Food</v>
      </c>
      <c r="T3074" t="str">
        <f>VLOOKUP(CleanedData[[#This Row],[Province]],'02_Lookup_Tables'!$D$2:$E$10,2, FALSE)</f>
        <v>Central Region</v>
      </c>
      <c r="U3074" t="str" cm="1">
        <f t="array" ref="U3074">_xlfn.IFS(CleanedData[[#This Row],[Purchase Amount]]&lt;500,"Low",
CleanedData[[#This Row],[Purchase Amount]]&lt;5000,"Medium",
TRUE,"High")</f>
        <v>Low</v>
      </c>
      <c r="V3074" t="str">
        <f>TEXT(CleanedData[[#This Row],[Date]],"mmmm")</f>
        <v>November</v>
      </c>
      <c r="W3074" t="str">
        <f>"Q"&amp;ROUNDUP(MONTH(CleanedData[[#This Row],[Date]])/3,0)</f>
        <v>Q4</v>
      </c>
      <c r="X3074" t="str">
        <f>IF(CleanedData[[#This Row],[Purchase Amount]]&gt;=5000,"Yes","No")</f>
        <v>No</v>
      </c>
      <c r="Y3074">
        <f>IF(CleanedData[[#This Row],[Recommend]]="Yes",1,0)</f>
        <v>1</v>
      </c>
      <c r="Z3074" s="6">
        <f>CleanedData[[#This Row],[Purchase Amount]]*0.15</f>
        <v>17.944499999999998</v>
      </c>
      <c r="AA3074" s="6">
        <f>CleanedData[[#This Row],[Purchase Amount]]*1.15</f>
        <v>137.57449999999997</v>
      </c>
    </row>
    <row r="3075" spans="1:27" x14ac:dyDescent="0.3">
      <c r="A3075">
        <v>3696</v>
      </c>
      <c r="B3075" t="s">
        <v>3300</v>
      </c>
      <c r="C3075" s="1">
        <v>45637</v>
      </c>
      <c r="D3075">
        <v>33</v>
      </c>
      <c r="E3075" t="s">
        <v>39</v>
      </c>
      <c r="F3075" t="s">
        <v>77</v>
      </c>
      <c r="G3075" t="s">
        <v>187</v>
      </c>
      <c r="H3075">
        <v>3</v>
      </c>
      <c r="I3075" t="s">
        <v>42</v>
      </c>
      <c r="J3075" t="s">
        <v>69</v>
      </c>
      <c r="K3075" t="s">
        <v>55</v>
      </c>
      <c r="L3075" t="s">
        <v>42</v>
      </c>
      <c r="M3075" t="s">
        <v>46</v>
      </c>
      <c r="N3075" t="s">
        <v>48</v>
      </c>
      <c r="O3075" t="s">
        <v>89</v>
      </c>
      <c r="P3075" t="s">
        <v>49</v>
      </c>
      <c r="Q3075" t="s">
        <v>58</v>
      </c>
      <c r="R3075" s="6">
        <f>_xlfn.XLOOKUP(CleanedData[[#This Row],[Product]],'02_Lookup_Tables'!$A$2:$A$126,'02_Lookup_Tables'!$B$2:$B$126)</f>
        <v>24904.86</v>
      </c>
      <c r="S3075" t="str">
        <f>VLOOKUP(CleanedData[[#This Row],[Product]],'02_Lookup_Tables'!$H$2:$I$126,2,FALSE)</f>
        <v>Electronics</v>
      </c>
      <c r="T3075" t="str">
        <f>VLOOKUP(CleanedData[[#This Row],[Province]],'02_Lookup_Tables'!$D$2:$E$10,2, FALSE)</f>
        <v>Central Region</v>
      </c>
      <c r="U3075" t="str" cm="1">
        <f t="array" ref="U3075">_xlfn.IFS(CleanedData[[#This Row],[Purchase Amount]]&lt;500,"Low",
CleanedData[[#This Row],[Purchase Amount]]&lt;5000,"Medium",
TRUE,"High")</f>
        <v>High</v>
      </c>
      <c r="V3075" t="str">
        <f>TEXT(CleanedData[[#This Row],[Date]],"mmmm")</f>
        <v>December</v>
      </c>
      <c r="W3075" t="str">
        <f>"Q"&amp;ROUNDUP(MONTH(CleanedData[[#This Row],[Date]])/3,0)</f>
        <v>Q4</v>
      </c>
      <c r="X3075" t="str">
        <f>IF(CleanedData[[#This Row],[Purchase Amount]]&gt;=5000,"Yes","No")</f>
        <v>Yes</v>
      </c>
      <c r="Y3075">
        <f>IF(CleanedData[[#This Row],[Recommend]]="Yes",1,0)</f>
        <v>0</v>
      </c>
      <c r="Z3075" s="6">
        <f>CleanedData[[#This Row],[Purchase Amount]]*0.15</f>
        <v>3735.7289999999998</v>
      </c>
      <c r="AA3075" s="6">
        <f>CleanedData[[#This Row],[Purchase Amount]]*1.15</f>
        <v>28640.589</v>
      </c>
    </row>
    <row r="3076" spans="1:27" x14ac:dyDescent="0.3">
      <c r="A3076">
        <v>3697</v>
      </c>
      <c r="B3076" t="s">
        <v>3301</v>
      </c>
      <c r="C3076" s="1">
        <v>45340</v>
      </c>
      <c r="D3076">
        <v>36</v>
      </c>
      <c r="E3076" t="s">
        <v>60</v>
      </c>
      <c r="F3076" t="s">
        <v>72</v>
      </c>
      <c r="G3076" t="s">
        <v>53</v>
      </c>
      <c r="H3076">
        <v>3</v>
      </c>
      <c r="I3076" t="s">
        <v>42</v>
      </c>
      <c r="J3076" t="s">
        <v>69</v>
      </c>
      <c r="K3076" t="s">
        <v>55</v>
      </c>
      <c r="L3076" t="s">
        <v>42</v>
      </c>
      <c r="M3076" t="s">
        <v>231</v>
      </c>
      <c r="N3076" t="s">
        <v>48</v>
      </c>
      <c r="O3076" t="s">
        <v>89</v>
      </c>
      <c r="P3076" t="s">
        <v>49</v>
      </c>
      <c r="Q3076" t="s">
        <v>81</v>
      </c>
      <c r="R3076" s="6">
        <f>_xlfn.XLOOKUP(CleanedData[[#This Row],[Product]],'02_Lookup_Tables'!$A$2:$A$126,'02_Lookup_Tables'!$B$2:$B$126)</f>
        <v>444.38</v>
      </c>
      <c r="S3076" t="str">
        <f>VLOOKUP(CleanedData[[#This Row],[Product]],'02_Lookup_Tables'!$H$2:$I$126,2,FALSE)</f>
        <v>Beauty &amp; Personal Care</v>
      </c>
      <c r="T3076" t="str">
        <f>VLOOKUP(CleanedData[[#This Row],[Province]],'02_Lookup_Tables'!$D$2:$E$10,2, FALSE)</f>
        <v>Central Region</v>
      </c>
      <c r="U3076" t="str" cm="1">
        <f t="array" ref="U3076">_xlfn.IFS(CleanedData[[#This Row],[Purchase Amount]]&lt;500,"Low",
CleanedData[[#This Row],[Purchase Amount]]&lt;5000,"Medium",
TRUE,"High")</f>
        <v>Low</v>
      </c>
      <c r="V3076" t="str">
        <f>TEXT(CleanedData[[#This Row],[Date]],"mmmm")</f>
        <v>February</v>
      </c>
      <c r="W3076" t="str">
        <f>"Q"&amp;ROUNDUP(MONTH(CleanedData[[#This Row],[Date]])/3,0)</f>
        <v>Q1</v>
      </c>
      <c r="X3076" t="str">
        <f>IF(CleanedData[[#This Row],[Purchase Amount]]&gt;=5000,"Yes","No")</f>
        <v>No</v>
      </c>
      <c r="Y3076">
        <f>IF(CleanedData[[#This Row],[Recommend]]="Yes",1,0)</f>
        <v>0</v>
      </c>
      <c r="Z3076" s="6">
        <f>CleanedData[[#This Row],[Purchase Amount]]*0.15</f>
        <v>66.656999999999996</v>
      </c>
      <c r="AA3076" s="6">
        <f>CleanedData[[#This Row],[Purchase Amount]]*1.15</f>
        <v>511.03699999999998</v>
      </c>
    </row>
    <row r="3077" spans="1:27" x14ac:dyDescent="0.3">
      <c r="A3077">
        <v>3699</v>
      </c>
      <c r="B3077" t="s">
        <v>3302</v>
      </c>
      <c r="C3077" s="1">
        <v>45400</v>
      </c>
      <c r="D3077">
        <v>38</v>
      </c>
      <c r="E3077" t="s">
        <v>52</v>
      </c>
      <c r="F3077" t="s">
        <v>72</v>
      </c>
      <c r="G3077" t="s">
        <v>286</v>
      </c>
      <c r="H3077">
        <v>4</v>
      </c>
      <c r="I3077" t="s">
        <v>45</v>
      </c>
      <c r="J3077" t="s">
        <v>69</v>
      </c>
      <c r="K3077" t="s">
        <v>55</v>
      </c>
      <c r="L3077" t="s">
        <v>42</v>
      </c>
      <c r="M3077" t="s">
        <v>231</v>
      </c>
      <c r="N3077" t="s">
        <v>96</v>
      </c>
      <c r="O3077" t="s">
        <v>89</v>
      </c>
      <c r="P3077" t="s">
        <v>70</v>
      </c>
      <c r="Q3077" t="s">
        <v>81</v>
      </c>
      <c r="R3077" s="6">
        <f>_xlfn.XLOOKUP(CleanedData[[#This Row],[Product]],'02_Lookup_Tables'!$A$2:$A$126,'02_Lookup_Tables'!$B$2:$B$126)</f>
        <v>1907.49</v>
      </c>
      <c r="S3077" t="str">
        <f>VLOOKUP(CleanedData[[#This Row],[Product]],'02_Lookup_Tables'!$H$2:$I$126,2,FALSE)</f>
        <v>Accessories</v>
      </c>
      <c r="T3077" t="str">
        <f>VLOOKUP(CleanedData[[#This Row],[Province]],'02_Lookup_Tables'!$D$2:$E$10,2, FALSE)</f>
        <v>Central Region</v>
      </c>
      <c r="U3077" t="str" cm="1">
        <f t="array" ref="U3077">_xlfn.IFS(CleanedData[[#This Row],[Purchase Amount]]&lt;500,"Low",
CleanedData[[#This Row],[Purchase Amount]]&lt;5000,"Medium",
TRUE,"High")</f>
        <v>Medium</v>
      </c>
      <c r="V3077" t="str">
        <f>TEXT(CleanedData[[#This Row],[Date]],"mmmm")</f>
        <v>April</v>
      </c>
      <c r="W3077" t="str">
        <f>"Q"&amp;ROUNDUP(MONTH(CleanedData[[#This Row],[Date]])/3,0)</f>
        <v>Q2</v>
      </c>
      <c r="X3077" t="str">
        <f>IF(CleanedData[[#This Row],[Purchase Amount]]&gt;=5000,"Yes","No")</f>
        <v>No</v>
      </c>
      <c r="Y3077">
        <f>IF(CleanedData[[#This Row],[Recommend]]="Yes",1,0)</f>
        <v>1</v>
      </c>
      <c r="Z3077" s="6">
        <f>CleanedData[[#This Row],[Purchase Amount]]*0.15</f>
        <v>286.12349999999998</v>
      </c>
      <c r="AA3077" s="6">
        <f>CleanedData[[#This Row],[Purchase Amount]]*1.15</f>
        <v>2193.6134999999999</v>
      </c>
    </row>
    <row r="3078" spans="1:27" x14ac:dyDescent="0.3">
      <c r="A3078">
        <v>3702</v>
      </c>
      <c r="B3078" t="s">
        <v>3303</v>
      </c>
      <c r="C3078" s="1">
        <v>45577</v>
      </c>
      <c r="D3078">
        <v>78</v>
      </c>
      <c r="E3078" t="s">
        <v>60</v>
      </c>
      <c r="F3078" t="s">
        <v>72</v>
      </c>
      <c r="G3078" t="s">
        <v>286</v>
      </c>
      <c r="H3078">
        <v>1</v>
      </c>
      <c r="I3078" t="s">
        <v>42</v>
      </c>
      <c r="J3078" t="s">
        <v>43</v>
      </c>
      <c r="K3078" t="s">
        <v>44</v>
      </c>
      <c r="L3078" t="s">
        <v>42</v>
      </c>
      <c r="M3078" t="s">
        <v>65</v>
      </c>
      <c r="N3078" t="s">
        <v>80</v>
      </c>
      <c r="O3078" t="s">
        <v>89</v>
      </c>
      <c r="P3078" t="s">
        <v>49</v>
      </c>
      <c r="Q3078" t="s">
        <v>97</v>
      </c>
      <c r="R3078" s="6">
        <f>_xlfn.XLOOKUP(CleanedData[[#This Row],[Product]],'02_Lookup_Tables'!$A$2:$A$126,'02_Lookup_Tables'!$B$2:$B$126)</f>
        <v>1907.49</v>
      </c>
      <c r="S3078" t="str">
        <f>VLOOKUP(CleanedData[[#This Row],[Product]],'02_Lookup_Tables'!$H$2:$I$126,2,FALSE)</f>
        <v>Accessories</v>
      </c>
      <c r="T3078" t="str">
        <f>VLOOKUP(CleanedData[[#This Row],[Province]],'02_Lookup_Tables'!$D$2:$E$10,2, FALSE)</f>
        <v>Central Region</v>
      </c>
      <c r="U3078" t="str" cm="1">
        <f t="array" ref="U3078">_xlfn.IFS(CleanedData[[#This Row],[Purchase Amount]]&lt;500,"Low",
CleanedData[[#This Row],[Purchase Amount]]&lt;5000,"Medium",
TRUE,"High")</f>
        <v>Medium</v>
      </c>
      <c r="V3078" t="str">
        <f>TEXT(CleanedData[[#This Row],[Date]],"mmmm")</f>
        <v>October</v>
      </c>
      <c r="W3078" t="str">
        <f>"Q"&amp;ROUNDUP(MONTH(CleanedData[[#This Row],[Date]])/3,0)</f>
        <v>Q4</v>
      </c>
      <c r="X3078" t="str">
        <f>IF(CleanedData[[#This Row],[Purchase Amount]]&gt;=5000,"Yes","No")</f>
        <v>No</v>
      </c>
      <c r="Y3078">
        <f>IF(CleanedData[[#This Row],[Recommend]]="Yes",1,0)</f>
        <v>0</v>
      </c>
      <c r="Z3078" s="6">
        <f>CleanedData[[#This Row],[Purchase Amount]]*0.15</f>
        <v>286.12349999999998</v>
      </c>
      <c r="AA3078" s="6">
        <f>CleanedData[[#This Row],[Purchase Amount]]*1.15</f>
        <v>2193.6134999999999</v>
      </c>
    </row>
    <row r="3079" spans="1:27" x14ac:dyDescent="0.3">
      <c r="A3079">
        <v>3703</v>
      </c>
      <c r="B3079" t="s">
        <v>3304</v>
      </c>
      <c r="C3079" s="1">
        <v>45888</v>
      </c>
      <c r="E3079" t="s">
        <v>39</v>
      </c>
      <c r="F3079" t="s">
        <v>77</v>
      </c>
      <c r="G3079" t="s">
        <v>266</v>
      </c>
      <c r="H3079">
        <v>4</v>
      </c>
      <c r="I3079" t="s">
        <v>45</v>
      </c>
      <c r="J3079" t="s">
        <v>54</v>
      </c>
      <c r="K3079" t="s">
        <v>44</v>
      </c>
      <c r="L3079" t="s">
        <v>45</v>
      </c>
      <c r="M3079" t="s">
        <v>175</v>
      </c>
      <c r="N3079" t="s">
        <v>96</v>
      </c>
      <c r="O3079" t="s">
        <v>89</v>
      </c>
      <c r="P3079" t="s">
        <v>70</v>
      </c>
      <c r="Q3079" t="s">
        <v>166</v>
      </c>
      <c r="R3079" s="6">
        <f>_xlfn.XLOOKUP(CleanedData[[#This Row],[Product]],'02_Lookup_Tables'!$A$2:$A$126,'02_Lookup_Tables'!$B$2:$B$126)</f>
        <v>2951.61</v>
      </c>
      <c r="S3079" t="str">
        <f>VLOOKUP(CleanedData[[#This Row],[Product]],'02_Lookup_Tables'!$H$2:$I$126,2,FALSE)</f>
        <v>Beauty &amp; Personal Care</v>
      </c>
      <c r="T3079" t="str">
        <f>VLOOKUP(CleanedData[[#This Row],[Province]],'02_Lookup_Tables'!$D$2:$E$10,2, FALSE)</f>
        <v>Central Region</v>
      </c>
      <c r="U3079" t="str" cm="1">
        <f t="array" ref="U3079">_xlfn.IFS(CleanedData[[#This Row],[Purchase Amount]]&lt;500,"Low",
CleanedData[[#This Row],[Purchase Amount]]&lt;5000,"Medium",
TRUE,"High")</f>
        <v>Medium</v>
      </c>
      <c r="V3079" t="str">
        <f>TEXT(CleanedData[[#This Row],[Date]],"mmmm")</f>
        <v>August</v>
      </c>
      <c r="W3079" t="str">
        <f>"Q"&amp;ROUNDUP(MONTH(CleanedData[[#This Row],[Date]])/3,0)</f>
        <v>Q3</v>
      </c>
      <c r="X3079" t="str">
        <f>IF(CleanedData[[#This Row],[Purchase Amount]]&gt;=5000,"Yes","No")</f>
        <v>No</v>
      </c>
      <c r="Y3079">
        <f>IF(CleanedData[[#This Row],[Recommend]]="Yes",1,0)</f>
        <v>1</v>
      </c>
      <c r="Z3079" s="6">
        <f>CleanedData[[#This Row],[Purchase Amount]]*0.15</f>
        <v>442.74150000000003</v>
      </c>
      <c r="AA3079" s="6">
        <f>CleanedData[[#This Row],[Purchase Amount]]*1.15</f>
        <v>3394.3514999999998</v>
      </c>
    </row>
    <row r="3080" spans="1:27" x14ac:dyDescent="0.3">
      <c r="A3080">
        <v>3704</v>
      </c>
      <c r="B3080" t="s">
        <v>3305</v>
      </c>
      <c r="C3080" s="1">
        <v>45337</v>
      </c>
      <c r="D3080">
        <v>23</v>
      </c>
      <c r="E3080" t="s">
        <v>60</v>
      </c>
      <c r="F3080" t="s">
        <v>72</v>
      </c>
      <c r="G3080" t="s">
        <v>417</v>
      </c>
      <c r="H3080">
        <v>1</v>
      </c>
      <c r="I3080" t="s">
        <v>45</v>
      </c>
      <c r="J3080" t="s">
        <v>54</v>
      </c>
      <c r="K3080" t="s">
        <v>55</v>
      </c>
      <c r="L3080" t="s">
        <v>42</v>
      </c>
      <c r="N3080" t="s">
        <v>80</v>
      </c>
      <c r="O3080" t="s">
        <v>134</v>
      </c>
      <c r="P3080" t="s">
        <v>8646</v>
      </c>
      <c r="Q3080" t="s">
        <v>66</v>
      </c>
      <c r="R3080" s="6">
        <f>_xlfn.XLOOKUP(CleanedData[[#This Row],[Product]],'02_Lookup_Tables'!$A$2:$A$126,'02_Lookup_Tables'!$B$2:$B$126)</f>
        <v>274.49</v>
      </c>
      <c r="S3080" t="str">
        <f>VLOOKUP(CleanedData[[#This Row],[Product]],'02_Lookup_Tables'!$H$2:$I$126,2,FALSE)</f>
        <v>Beauty &amp; Personal Care</v>
      </c>
      <c r="T3080" t="str">
        <f>VLOOKUP(CleanedData[[#This Row],[Province]],'02_Lookup_Tables'!$D$2:$E$10,2, FALSE)</f>
        <v>Central Region</v>
      </c>
      <c r="U3080" t="str" cm="1">
        <f t="array" ref="U3080">_xlfn.IFS(CleanedData[[#This Row],[Purchase Amount]]&lt;500,"Low",
CleanedData[[#This Row],[Purchase Amount]]&lt;5000,"Medium",
TRUE,"High")</f>
        <v>Low</v>
      </c>
      <c r="V3080" t="str">
        <f>TEXT(CleanedData[[#This Row],[Date]],"mmmm")</f>
        <v>February</v>
      </c>
      <c r="W3080" t="str">
        <f>"Q"&amp;ROUNDUP(MONTH(CleanedData[[#This Row],[Date]])/3,0)</f>
        <v>Q1</v>
      </c>
      <c r="X3080" t="str">
        <f>IF(CleanedData[[#This Row],[Purchase Amount]]&gt;=5000,"Yes","No")</f>
        <v>No</v>
      </c>
      <c r="Y3080">
        <f>IF(CleanedData[[#This Row],[Recommend]]="Yes",1,0)</f>
        <v>1</v>
      </c>
      <c r="Z3080" s="6">
        <f>CleanedData[[#This Row],[Purchase Amount]]*0.15</f>
        <v>41.173499999999997</v>
      </c>
      <c r="AA3080" s="6">
        <f>CleanedData[[#This Row],[Purchase Amount]]*1.15</f>
        <v>315.6635</v>
      </c>
    </row>
    <row r="3081" spans="1:27" x14ac:dyDescent="0.3">
      <c r="A3081">
        <v>3705</v>
      </c>
      <c r="B3081" t="s">
        <v>3306</v>
      </c>
      <c r="C3081" s="1">
        <v>45355</v>
      </c>
      <c r="D3081">
        <v>31</v>
      </c>
      <c r="E3081" t="s">
        <v>60</v>
      </c>
      <c r="F3081" t="s">
        <v>72</v>
      </c>
      <c r="G3081" t="s">
        <v>235</v>
      </c>
      <c r="H3081">
        <v>5</v>
      </c>
      <c r="I3081" t="s">
        <v>45</v>
      </c>
      <c r="J3081" t="s">
        <v>54</v>
      </c>
      <c r="K3081" t="s">
        <v>44</v>
      </c>
      <c r="L3081" t="s">
        <v>42</v>
      </c>
      <c r="M3081" t="s">
        <v>88</v>
      </c>
      <c r="N3081" t="s">
        <v>57</v>
      </c>
      <c r="O3081" t="s">
        <v>89</v>
      </c>
      <c r="P3081" t="s">
        <v>70</v>
      </c>
      <c r="Q3081" t="s">
        <v>58</v>
      </c>
      <c r="R3081" s="6">
        <f>_xlfn.XLOOKUP(CleanedData[[#This Row],[Product]],'02_Lookup_Tables'!$A$2:$A$126,'02_Lookup_Tables'!$B$2:$B$126)</f>
        <v>306.57</v>
      </c>
      <c r="S3081" t="str">
        <f>VLOOKUP(CleanedData[[#This Row],[Product]],'02_Lookup_Tables'!$H$2:$I$126,2,FALSE)</f>
        <v>Toys &amp; Games</v>
      </c>
      <c r="T3081" t="str">
        <f>VLOOKUP(CleanedData[[#This Row],[Province]],'02_Lookup_Tables'!$D$2:$E$10,2, FALSE)</f>
        <v>Central Region</v>
      </c>
      <c r="U3081" t="str" cm="1">
        <f t="array" ref="U3081">_xlfn.IFS(CleanedData[[#This Row],[Purchase Amount]]&lt;500,"Low",
CleanedData[[#This Row],[Purchase Amount]]&lt;5000,"Medium",
TRUE,"High")</f>
        <v>Low</v>
      </c>
      <c r="V3081" t="str">
        <f>TEXT(CleanedData[[#This Row],[Date]],"mmmm")</f>
        <v>March</v>
      </c>
      <c r="W3081" t="str">
        <f>"Q"&amp;ROUNDUP(MONTH(CleanedData[[#This Row],[Date]])/3,0)</f>
        <v>Q1</v>
      </c>
      <c r="X3081" t="str">
        <f>IF(CleanedData[[#This Row],[Purchase Amount]]&gt;=5000,"Yes","No")</f>
        <v>No</v>
      </c>
      <c r="Y3081">
        <f>IF(CleanedData[[#This Row],[Recommend]]="Yes",1,0)</f>
        <v>1</v>
      </c>
      <c r="Z3081" s="6">
        <f>CleanedData[[#This Row],[Purchase Amount]]*0.15</f>
        <v>45.985499999999995</v>
      </c>
      <c r="AA3081" s="6">
        <f>CleanedData[[#This Row],[Purchase Amount]]*1.15</f>
        <v>352.55549999999994</v>
      </c>
    </row>
    <row r="3082" spans="1:27" x14ac:dyDescent="0.3">
      <c r="A3082">
        <v>3706</v>
      </c>
      <c r="B3082" t="s">
        <v>3307</v>
      </c>
      <c r="C3082" s="1">
        <v>45858</v>
      </c>
      <c r="D3082">
        <v>30</v>
      </c>
      <c r="E3082" t="s">
        <v>52</v>
      </c>
      <c r="F3082" t="s">
        <v>72</v>
      </c>
      <c r="G3082" t="s">
        <v>546</v>
      </c>
      <c r="H3082">
        <v>3</v>
      </c>
      <c r="I3082" t="s">
        <v>45</v>
      </c>
      <c r="J3082" t="s">
        <v>43</v>
      </c>
      <c r="K3082" t="s">
        <v>55</v>
      </c>
      <c r="L3082" t="s">
        <v>42</v>
      </c>
      <c r="N3082" t="s">
        <v>48</v>
      </c>
      <c r="O3082" t="s">
        <v>134</v>
      </c>
      <c r="P3082" t="s">
        <v>8646</v>
      </c>
      <c r="Q3082" t="s">
        <v>58</v>
      </c>
      <c r="R3082" s="6">
        <f>_xlfn.XLOOKUP(CleanedData[[#This Row],[Product]],'02_Lookup_Tables'!$A$2:$A$126,'02_Lookup_Tables'!$B$2:$B$126)</f>
        <v>1369.39</v>
      </c>
      <c r="S3082" t="str">
        <f>VLOOKUP(CleanedData[[#This Row],[Product]],'02_Lookup_Tables'!$H$2:$I$126,2,FALSE)</f>
        <v>Toys &amp; Games</v>
      </c>
      <c r="T3082" t="str">
        <f>VLOOKUP(CleanedData[[#This Row],[Province]],'02_Lookup_Tables'!$D$2:$E$10,2, FALSE)</f>
        <v>Central Region</v>
      </c>
      <c r="U3082" t="str" cm="1">
        <f t="array" ref="U3082">_xlfn.IFS(CleanedData[[#This Row],[Purchase Amount]]&lt;500,"Low",
CleanedData[[#This Row],[Purchase Amount]]&lt;5000,"Medium",
TRUE,"High")</f>
        <v>Medium</v>
      </c>
      <c r="V3082" t="str">
        <f>TEXT(CleanedData[[#This Row],[Date]],"mmmm")</f>
        <v>July</v>
      </c>
      <c r="W3082" t="str">
        <f>"Q"&amp;ROUNDUP(MONTH(CleanedData[[#This Row],[Date]])/3,0)</f>
        <v>Q3</v>
      </c>
      <c r="X3082" t="str">
        <f>IF(CleanedData[[#This Row],[Purchase Amount]]&gt;=5000,"Yes","No")</f>
        <v>No</v>
      </c>
      <c r="Y3082">
        <f>IF(CleanedData[[#This Row],[Recommend]]="Yes",1,0)</f>
        <v>1</v>
      </c>
      <c r="Z3082" s="6">
        <f>CleanedData[[#This Row],[Purchase Amount]]*0.15</f>
        <v>205.4085</v>
      </c>
      <c r="AA3082" s="6">
        <f>CleanedData[[#This Row],[Purchase Amount]]*1.15</f>
        <v>1574.7985000000001</v>
      </c>
    </row>
    <row r="3083" spans="1:27" x14ac:dyDescent="0.3">
      <c r="A3083">
        <v>3707</v>
      </c>
      <c r="B3083" t="s">
        <v>3308</v>
      </c>
      <c r="C3083" s="1">
        <v>45533</v>
      </c>
      <c r="D3083">
        <v>40</v>
      </c>
      <c r="E3083" t="s">
        <v>60</v>
      </c>
      <c r="F3083" t="s">
        <v>68</v>
      </c>
      <c r="G3083" t="s">
        <v>331</v>
      </c>
      <c r="H3083">
        <v>1</v>
      </c>
      <c r="I3083" t="s">
        <v>45</v>
      </c>
      <c r="J3083" t="s">
        <v>63</v>
      </c>
      <c r="K3083" t="s">
        <v>64</v>
      </c>
      <c r="L3083" t="s">
        <v>45</v>
      </c>
      <c r="M3083" t="s">
        <v>112</v>
      </c>
      <c r="N3083" t="s">
        <v>80</v>
      </c>
      <c r="O3083" t="s">
        <v>48</v>
      </c>
      <c r="P3083" t="s">
        <v>49</v>
      </c>
      <c r="Q3083" t="s">
        <v>81</v>
      </c>
      <c r="R3083" s="6">
        <f>_xlfn.XLOOKUP(CleanedData[[#This Row],[Product]],'02_Lookup_Tables'!$A$2:$A$126,'02_Lookup_Tables'!$B$2:$B$126)</f>
        <v>27.35</v>
      </c>
      <c r="S3083" t="str">
        <f>VLOOKUP(CleanedData[[#This Row],[Product]],'02_Lookup_Tables'!$H$2:$I$126,2,FALSE)</f>
        <v>Food</v>
      </c>
      <c r="T3083" t="str">
        <f>VLOOKUP(CleanedData[[#This Row],[Province]],'02_Lookup_Tables'!$D$2:$E$10,2, FALSE)</f>
        <v>Northern Region</v>
      </c>
      <c r="U3083" t="str" cm="1">
        <f t="array" ref="U3083">_xlfn.IFS(CleanedData[[#This Row],[Purchase Amount]]&lt;500,"Low",
CleanedData[[#This Row],[Purchase Amount]]&lt;5000,"Medium",
TRUE,"High")</f>
        <v>Low</v>
      </c>
      <c r="V3083" t="str">
        <f>TEXT(CleanedData[[#This Row],[Date]],"mmmm")</f>
        <v>August</v>
      </c>
      <c r="W3083" t="str">
        <f>"Q"&amp;ROUNDUP(MONTH(CleanedData[[#This Row],[Date]])/3,0)</f>
        <v>Q3</v>
      </c>
      <c r="X3083" t="str">
        <f>IF(CleanedData[[#This Row],[Purchase Amount]]&gt;=5000,"Yes","No")</f>
        <v>No</v>
      </c>
      <c r="Y3083">
        <f>IF(CleanedData[[#This Row],[Recommend]]="Yes",1,0)</f>
        <v>1</v>
      </c>
      <c r="Z3083" s="6">
        <f>CleanedData[[#This Row],[Purchase Amount]]*0.15</f>
        <v>4.1025</v>
      </c>
      <c r="AA3083" s="6">
        <f>CleanedData[[#This Row],[Purchase Amount]]*1.15</f>
        <v>31.452500000000001</v>
      </c>
    </row>
    <row r="3084" spans="1:27" x14ac:dyDescent="0.3">
      <c r="A3084">
        <v>3708</v>
      </c>
      <c r="B3084" t="s">
        <v>3309</v>
      </c>
      <c r="C3084" s="1">
        <v>45499</v>
      </c>
      <c r="D3084">
        <v>59</v>
      </c>
      <c r="E3084" t="s">
        <v>52</v>
      </c>
      <c r="F3084" t="s">
        <v>61</v>
      </c>
      <c r="G3084" t="s">
        <v>210</v>
      </c>
      <c r="H3084">
        <v>2</v>
      </c>
      <c r="I3084" t="s">
        <v>42</v>
      </c>
      <c r="J3084" t="s">
        <v>74</v>
      </c>
      <c r="K3084" t="s">
        <v>55</v>
      </c>
      <c r="L3084" t="s">
        <v>42</v>
      </c>
      <c r="N3084" t="s">
        <v>47</v>
      </c>
      <c r="O3084" t="s">
        <v>134</v>
      </c>
      <c r="P3084" t="s">
        <v>8646</v>
      </c>
      <c r="Q3084" t="s">
        <v>50</v>
      </c>
      <c r="R3084" s="6">
        <f>_xlfn.XLOOKUP(CleanedData[[#This Row],[Product]],'02_Lookup_Tables'!$A$2:$A$126,'02_Lookup_Tables'!$B$2:$B$126)</f>
        <v>13123.97</v>
      </c>
      <c r="S3084" t="str">
        <f>VLOOKUP(CleanedData[[#This Row],[Product]],'02_Lookup_Tables'!$H$2:$I$126,2,FALSE)</f>
        <v>Electronics</v>
      </c>
      <c r="T3084" t="str">
        <f>VLOOKUP(CleanedData[[#This Row],[Province]],'02_Lookup_Tables'!$D$2:$E$10,2, FALSE)</f>
        <v>Southern Region</v>
      </c>
      <c r="U3084" t="str" cm="1">
        <f t="array" ref="U3084">_xlfn.IFS(CleanedData[[#This Row],[Purchase Amount]]&lt;500,"Low",
CleanedData[[#This Row],[Purchase Amount]]&lt;5000,"Medium",
TRUE,"High")</f>
        <v>High</v>
      </c>
      <c r="V3084" t="str">
        <f>TEXT(CleanedData[[#This Row],[Date]],"mmmm")</f>
        <v>July</v>
      </c>
      <c r="W3084" t="str">
        <f>"Q"&amp;ROUNDUP(MONTH(CleanedData[[#This Row],[Date]])/3,0)</f>
        <v>Q3</v>
      </c>
      <c r="X3084" t="str">
        <f>IF(CleanedData[[#This Row],[Purchase Amount]]&gt;=5000,"Yes","No")</f>
        <v>Yes</v>
      </c>
      <c r="Y3084">
        <f>IF(CleanedData[[#This Row],[Recommend]]="Yes",1,0)</f>
        <v>0</v>
      </c>
      <c r="Z3084" s="6">
        <f>CleanedData[[#This Row],[Purchase Amount]]*0.15</f>
        <v>1968.5954999999999</v>
      </c>
      <c r="AA3084" s="6">
        <f>CleanedData[[#This Row],[Purchase Amount]]*1.15</f>
        <v>15092.565499999999</v>
      </c>
    </row>
    <row r="3085" spans="1:27" x14ac:dyDescent="0.3">
      <c r="A3085">
        <v>3710</v>
      </c>
      <c r="B3085" t="s">
        <v>3310</v>
      </c>
      <c r="C3085" s="1">
        <v>45682</v>
      </c>
      <c r="D3085">
        <v>57</v>
      </c>
      <c r="E3085" t="s">
        <v>60</v>
      </c>
      <c r="F3085" t="s">
        <v>77</v>
      </c>
      <c r="G3085" t="s">
        <v>133</v>
      </c>
      <c r="H3085">
        <v>2</v>
      </c>
      <c r="I3085" t="s">
        <v>45</v>
      </c>
      <c r="J3085" t="s">
        <v>63</v>
      </c>
      <c r="K3085" t="s">
        <v>44</v>
      </c>
      <c r="L3085" t="s">
        <v>42</v>
      </c>
      <c r="M3085" t="s">
        <v>92</v>
      </c>
      <c r="N3085" t="s">
        <v>47</v>
      </c>
      <c r="O3085" t="s">
        <v>89</v>
      </c>
      <c r="P3085" t="s">
        <v>49</v>
      </c>
      <c r="Q3085" t="s">
        <v>50</v>
      </c>
      <c r="R3085" s="6">
        <f>_xlfn.XLOOKUP(CleanedData[[#This Row],[Product]],'02_Lookup_Tables'!$A$2:$A$126,'02_Lookup_Tables'!$B$2:$B$126)</f>
        <v>1734</v>
      </c>
      <c r="S3085" t="str">
        <f>VLOOKUP(CleanedData[[#This Row],[Product]],'02_Lookup_Tables'!$H$2:$I$126,2,FALSE)</f>
        <v>Home &amp; Living</v>
      </c>
      <c r="T3085" t="str">
        <f>VLOOKUP(CleanedData[[#This Row],[Province]],'02_Lookup_Tables'!$D$2:$E$10,2, FALSE)</f>
        <v>Central Region</v>
      </c>
      <c r="U3085" t="str" cm="1">
        <f t="array" ref="U3085">_xlfn.IFS(CleanedData[[#This Row],[Purchase Amount]]&lt;500,"Low",
CleanedData[[#This Row],[Purchase Amount]]&lt;5000,"Medium",
TRUE,"High")</f>
        <v>Medium</v>
      </c>
      <c r="V3085" t="str">
        <f>TEXT(CleanedData[[#This Row],[Date]],"mmmm")</f>
        <v>January</v>
      </c>
      <c r="W3085" t="str">
        <f>"Q"&amp;ROUNDUP(MONTH(CleanedData[[#This Row],[Date]])/3,0)</f>
        <v>Q1</v>
      </c>
      <c r="X3085" t="str">
        <f>IF(CleanedData[[#This Row],[Purchase Amount]]&gt;=5000,"Yes","No")</f>
        <v>No</v>
      </c>
      <c r="Y3085">
        <f>IF(CleanedData[[#This Row],[Recommend]]="Yes",1,0)</f>
        <v>1</v>
      </c>
      <c r="Z3085" s="6">
        <f>CleanedData[[#This Row],[Purchase Amount]]*0.15</f>
        <v>260.09999999999997</v>
      </c>
      <c r="AA3085" s="6">
        <f>CleanedData[[#This Row],[Purchase Amount]]*1.15</f>
        <v>1994.1</v>
      </c>
    </row>
    <row r="3086" spans="1:27" x14ac:dyDescent="0.3">
      <c r="A3086">
        <v>3711</v>
      </c>
      <c r="B3086" t="s">
        <v>3311</v>
      </c>
      <c r="C3086" s="1">
        <v>45763</v>
      </c>
      <c r="D3086">
        <v>70</v>
      </c>
      <c r="E3086" t="s">
        <v>60</v>
      </c>
      <c r="F3086" t="s">
        <v>130</v>
      </c>
      <c r="G3086" t="s">
        <v>976</v>
      </c>
      <c r="H3086">
        <v>4</v>
      </c>
      <c r="I3086" t="s">
        <v>42</v>
      </c>
      <c r="J3086" t="s">
        <v>63</v>
      </c>
      <c r="K3086" t="s">
        <v>55</v>
      </c>
      <c r="L3086" t="s">
        <v>45</v>
      </c>
      <c r="M3086" t="s">
        <v>140</v>
      </c>
      <c r="N3086" t="s">
        <v>96</v>
      </c>
      <c r="O3086" t="s">
        <v>148</v>
      </c>
      <c r="P3086" t="s">
        <v>49</v>
      </c>
      <c r="Q3086" t="s">
        <v>97</v>
      </c>
      <c r="R3086" s="6">
        <f>_xlfn.XLOOKUP(CleanedData[[#This Row],[Product]],'02_Lookup_Tables'!$A$2:$A$126,'02_Lookup_Tables'!$B$2:$B$126)</f>
        <v>412.16</v>
      </c>
      <c r="S3086" t="str">
        <f>VLOOKUP(CleanedData[[#This Row],[Product]],'02_Lookup_Tables'!$H$2:$I$126,2,FALSE)</f>
        <v>Apparel</v>
      </c>
      <c r="T3086" t="str">
        <f>VLOOKUP(CleanedData[[#This Row],[Province]],'02_Lookup_Tables'!$D$2:$E$10,2, FALSE)</f>
        <v>Eastern Region</v>
      </c>
      <c r="U3086" t="str" cm="1">
        <f t="array" ref="U3086">_xlfn.IFS(CleanedData[[#This Row],[Purchase Amount]]&lt;500,"Low",
CleanedData[[#This Row],[Purchase Amount]]&lt;5000,"Medium",
TRUE,"High")</f>
        <v>Low</v>
      </c>
      <c r="V3086" t="str">
        <f>TEXT(CleanedData[[#This Row],[Date]],"mmmm")</f>
        <v>April</v>
      </c>
      <c r="W3086" t="str">
        <f>"Q"&amp;ROUNDUP(MONTH(CleanedData[[#This Row],[Date]])/3,0)</f>
        <v>Q2</v>
      </c>
      <c r="X3086" t="str">
        <f>IF(CleanedData[[#This Row],[Purchase Amount]]&gt;=5000,"Yes","No")</f>
        <v>No</v>
      </c>
      <c r="Y3086">
        <f>IF(CleanedData[[#This Row],[Recommend]]="Yes",1,0)</f>
        <v>0</v>
      </c>
      <c r="Z3086" s="6">
        <f>CleanedData[[#This Row],[Purchase Amount]]*0.15</f>
        <v>61.823999999999998</v>
      </c>
      <c r="AA3086" s="6">
        <f>CleanedData[[#This Row],[Purchase Amount]]*1.15</f>
        <v>473.98399999999998</v>
      </c>
    </row>
    <row r="3087" spans="1:27" x14ac:dyDescent="0.3">
      <c r="A3087">
        <v>3712</v>
      </c>
      <c r="B3087" t="s">
        <v>3312</v>
      </c>
      <c r="C3087" s="1">
        <v>45737</v>
      </c>
      <c r="D3087">
        <v>61</v>
      </c>
      <c r="E3087" t="s">
        <v>52</v>
      </c>
      <c r="F3087" t="s">
        <v>40</v>
      </c>
      <c r="G3087" t="s">
        <v>155</v>
      </c>
      <c r="H3087">
        <v>1</v>
      </c>
      <c r="I3087" t="s">
        <v>42</v>
      </c>
      <c r="J3087" t="s">
        <v>43</v>
      </c>
      <c r="K3087" t="s">
        <v>44</v>
      </c>
      <c r="L3087" t="s">
        <v>42</v>
      </c>
      <c r="M3087" t="s">
        <v>100</v>
      </c>
      <c r="N3087" t="s">
        <v>80</v>
      </c>
      <c r="O3087" t="s">
        <v>48</v>
      </c>
      <c r="P3087" t="s">
        <v>49</v>
      </c>
      <c r="Q3087" t="s">
        <v>50</v>
      </c>
      <c r="R3087" s="6">
        <f>_xlfn.XLOOKUP(CleanedData[[#This Row],[Product]],'02_Lookup_Tables'!$A$2:$A$126,'02_Lookup_Tables'!$B$2:$B$126)</f>
        <v>1355.08</v>
      </c>
      <c r="S3087" t="str">
        <f>VLOOKUP(CleanedData[[#This Row],[Product]],'02_Lookup_Tables'!$H$2:$I$126,2,FALSE)</f>
        <v>Sports &amp; Outdoors</v>
      </c>
      <c r="T3087" t="str">
        <f>VLOOKUP(CleanedData[[#This Row],[Province]],'02_Lookup_Tables'!$D$2:$E$10,2, FALSE)</f>
        <v>Northern Region</v>
      </c>
      <c r="U3087" t="str" cm="1">
        <f t="array" ref="U3087">_xlfn.IFS(CleanedData[[#This Row],[Purchase Amount]]&lt;500,"Low",
CleanedData[[#This Row],[Purchase Amount]]&lt;5000,"Medium",
TRUE,"High")</f>
        <v>Medium</v>
      </c>
      <c r="V3087" t="str">
        <f>TEXT(CleanedData[[#This Row],[Date]],"mmmm")</f>
        <v>March</v>
      </c>
      <c r="W3087" t="str">
        <f>"Q"&amp;ROUNDUP(MONTH(CleanedData[[#This Row],[Date]])/3,0)</f>
        <v>Q1</v>
      </c>
      <c r="X3087" t="str">
        <f>IF(CleanedData[[#This Row],[Purchase Amount]]&gt;=5000,"Yes","No")</f>
        <v>No</v>
      </c>
      <c r="Y3087">
        <f>IF(CleanedData[[#This Row],[Recommend]]="Yes",1,0)</f>
        <v>0</v>
      </c>
      <c r="Z3087" s="6">
        <f>CleanedData[[#This Row],[Purchase Amount]]*0.15</f>
        <v>203.26199999999997</v>
      </c>
      <c r="AA3087" s="6">
        <f>CleanedData[[#This Row],[Purchase Amount]]*1.15</f>
        <v>1558.3419999999999</v>
      </c>
    </row>
    <row r="3088" spans="1:27" x14ac:dyDescent="0.3">
      <c r="A3088">
        <v>3714</v>
      </c>
      <c r="B3088" t="s">
        <v>3313</v>
      </c>
      <c r="C3088" s="1">
        <v>45346</v>
      </c>
      <c r="D3088">
        <v>71</v>
      </c>
      <c r="E3088" t="s">
        <v>39</v>
      </c>
      <c r="F3088" t="s">
        <v>108</v>
      </c>
      <c r="G3088" t="s">
        <v>128</v>
      </c>
      <c r="H3088">
        <v>2</v>
      </c>
      <c r="I3088" t="s">
        <v>42</v>
      </c>
      <c r="J3088" t="s">
        <v>74</v>
      </c>
      <c r="K3088" t="s">
        <v>44</v>
      </c>
      <c r="L3088" t="s">
        <v>45</v>
      </c>
      <c r="M3088" t="s">
        <v>92</v>
      </c>
      <c r="N3088" t="s">
        <v>47</v>
      </c>
      <c r="O3088" t="s">
        <v>89</v>
      </c>
      <c r="P3088" t="s">
        <v>49</v>
      </c>
      <c r="Q3088" t="s">
        <v>97</v>
      </c>
      <c r="R3088" s="6">
        <f>_xlfn.XLOOKUP(CleanedData[[#This Row],[Product]],'02_Lookup_Tables'!$A$2:$A$126,'02_Lookup_Tables'!$B$2:$B$126)</f>
        <v>3747.26</v>
      </c>
      <c r="S3088" t="str">
        <f>VLOOKUP(CleanedData[[#This Row],[Product]],'02_Lookup_Tables'!$H$2:$I$126,2,FALSE)</f>
        <v>Apparel</v>
      </c>
      <c r="T3088" t="str">
        <f>VLOOKUP(CleanedData[[#This Row],[Province]],'02_Lookup_Tables'!$D$2:$E$10,2, FALSE)</f>
        <v>Gauteng Region</v>
      </c>
      <c r="U3088" t="str" cm="1">
        <f t="array" ref="U3088">_xlfn.IFS(CleanedData[[#This Row],[Purchase Amount]]&lt;500,"Low",
CleanedData[[#This Row],[Purchase Amount]]&lt;5000,"Medium",
TRUE,"High")</f>
        <v>Medium</v>
      </c>
      <c r="V3088" t="str">
        <f>TEXT(CleanedData[[#This Row],[Date]],"mmmm")</f>
        <v>February</v>
      </c>
      <c r="W3088" t="str">
        <f>"Q"&amp;ROUNDUP(MONTH(CleanedData[[#This Row],[Date]])/3,0)</f>
        <v>Q1</v>
      </c>
      <c r="X3088" t="str">
        <f>IF(CleanedData[[#This Row],[Purchase Amount]]&gt;=5000,"Yes","No")</f>
        <v>No</v>
      </c>
      <c r="Y3088">
        <f>IF(CleanedData[[#This Row],[Recommend]]="Yes",1,0)</f>
        <v>0</v>
      </c>
      <c r="Z3088" s="6">
        <f>CleanedData[[#This Row],[Purchase Amount]]*0.15</f>
        <v>562.08900000000006</v>
      </c>
      <c r="AA3088" s="6">
        <f>CleanedData[[#This Row],[Purchase Amount]]*1.15</f>
        <v>4309.3490000000002</v>
      </c>
    </row>
    <row r="3089" spans="1:27" x14ac:dyDescent="0.3">
      <c r="A3089">
        <v>3715</v>
      </c>
      <c r="B3089" t="s">
        <v>3314</v>
      </c>
      <c r="C3089" s="1">
        <v>45750</v>
      </c>
      <c r="D3089">
        <v>79</v>
      </c>
      <c r="E3089" t="s">
        <v>60</v>
      </c>
      <c r="F3089" t="s">
        <v>77</v>
      </c>
      <c r="G3089" t="s">
        <v>99</v>
      </c>
      <c r="H3089">
        <v>1</v>
      </c>
      <c r="I3089" t="s">
        <v>45</v>
      </c>
      <c r="J3089" t="s">
        <v>74</v>
      </c>
      <c r="K3089" t="s">
        <v>44</v>
      </c>
      <c r="L3089" t="s">
        <v>45</v>
      </c>
      <c r="M3089" t="s">
        <v>231</v>
      </c>
      <c r="N3089" t="s">
        <v>80</v>
      </c>
      <c r="O3089" t="s">
        <v>89</v>
      </c>
      <c r="P3089" t="s">
        <v>49</v>
      </c>
      <c r="Q3089" t="s">
        <v>97</v>
      </c>
      <c r="R3089" s="6">
        <f>_xlfn.XLOOKUP(CleanedData[[#This Row],[Product]],'02_Lookup_Tables'!$A$2:$A$126,'02_Lookup_Tables'!$B$2:$B$126)</f>
        <v>43.23</v>
      </c>
      <c r="S3089" t="str">
        <f>VLOOKUP(CleanedData[[#This Row],[Product]],'02_Lookup_Tables'!$H$2:$I$126,2,FALSE)</f>
        <v>Food</v>
      </c>
      <c r="T3089" t="str">
        <f>VLOOKUP(CleanedData[[#This Row],[Province]],'02_Lookup_Tables'!$D$2:$E$10,2, FALSE)</f>
        <v>Central Region</v>
      </c>
      <c r="U3089" t="str" cm="1">
        <f t="array" ref="U3089">_xlfn.IFS(CleanedData[[#This Row],[Purchase Amount]]&lt;500,"Low",
CleanedData[[#This Row],[Purchase Amount]]&lt;5000,"Medium",
TRUE,"High")</f>
        <v>Low</v>
      </c>
      <c r="V3089" t="str">
        <f>TEXT(CleanedData[[#This Row],[Date]],"mmmm")</f>
        <v>April</v>
      </c>
      <c r="W3089" t="str">
        <f>"Q"&amp;ROUNDUP(MONTH(CleanedData[[#This Row],[Date]])/3,0)</f>
        <v>Q2</v>
      </c>
      <c r="X3089" t="str">
        <f>IF(CleanedData[[#This Row],[Purchase Amount]]&gt;=5000,"Yes","No")</f>
        <v>No</v>
      </c>
      <c r="Y3089">
        <f>IF(CleanedData[[#This Row],[Recommend]]="Yes",1,0)</f>
        <v>1</v>
      </c>
      <c r="Z3089" s="6">
        <f>CleanedData[[#This Row],[Purchase Amount]]*0.15</f>
        <v>6.4844999999999997</v>
      </c>
      <c r="AA3089" s="6">
        <f>CleanedData[[#This Row],[Purchase Amount]]*1.15</f>
        <v>49.714499999999994</v>
      </c>
    </row>
    <row r="3090" spans="1:27" x14ac:dyDescent="0.3">
      <c r="A3090">
        <v>3716</v>
      </c>
      <c r="B3090" t="s">
        <v>3315</v>
      </c>
      <c r="C3090" s="1">
        <v>45476</v>
      </c>
      <c r="D3090">
        <v>54</v>
      </c>
      <c r="E3090" t="s">
        <v>52</v>
      </c>
      <c r="F3090" t="s">
        <v>77</v>
      </c>
      <c r="G3090" t="s">
        <v>347</v>
      </c>
      <c r="H3090">
        <v>4</v>
      </c>
      <c r="I3090" t="s">
        <v>45</v>
      </c>
      <c r="J3090" t="s">
        <v>63</v>
      </c>
      <c r="K3090" t="s">
        <v>64</v>
      </c>
      <c r="L3090" t="s">
        <v>42</v>
      </c>
      <c r="M3090" t="s">
        <v>147</v>
      </c>
      <c r="N3090" t="s">
        <v>96</v>
      </c>
      <c r="O3090" t="s">
        <v>148</v>
      </c>
      <c r="P3090" t="s">
        <v>49</v>
      </c>
      <c r="Q3090" t="s">
        <v>93</v>
      </c>
      <c r="R3090" s="6">
        <f>_xlfn.XLOOKUP(CleanedData[[#This Row],[Product]],'02_Lookup_Tables'!$A$2:$A$126,'02_Lookup_Tables'!$B$2:$B$126)</f>
        <v>16523.5</v>
      </c>
      <c r="S3090" t="str">
        <f>VLOOKUP(CleanedData[[#This Row],[Product]],'02_Lookup_Tables'!$H$2:$I$126,2,FALSE)</f>
        <v>Electronics</v>
      </c>
      <c r="T3090" t="str">
        <f>VLOOKUP(CleanedData[[#This Row],[Province]],'02_Lookup_Tables'!$D$2:$E$10,2, FALSE)</f>
        <v>Central Region</v>
      </c>
      <c r="U3090" t="str" cm="1">
        <f t="array" ref="U3090">_xlfn.IFS(CleanedData[[#This Row],[Purchase Amount]]&lt;500,"Low",
CleanedData[[#This Row],[Purchase Amount]]&lt;5000,"Medium",
TRUE,"High")</f>
        <v>High</v>
      </c>
      <c r="V3090" t="str">
        <f>TEXT(CleanedData[[#This Row],[Date]],"mmmm")</f>
        <v>July</v>
      </c>
      <c r="W3090" t="str">
        <f>"Q"&amp;ROUNDUP(MONTH(CleanedData[[#This Row],[Date]])/3,0)</f>
        <v>Q3</v>
      </c>
      <c r="X3090" t="str">
        <f>IF(CleanedData[[#This Row],[Purchase Amount]]&gt;=5000,"Yes","No")</f>
        <v>Yes</v>
      </c>
      <c r="Y3090">
        <f>IF(CleanedData[[#This Row],[Recommend]]="Yes",1,0)</f>
        <v>1</v>
      </c>
      <c r="Z3090" s="6">
        <f>CleanedData[[#This Row],[Purchase Amount]]*0.15</f>
        <v>2478.5250000000001</v>
      </c>
      <c r="AA3090" s="6">
        <f>CleanedData[[#This Row],[Purchase Amount]]*1.15</f>
        <v>19002.024999999998</v>
      </c>
    </row>
    <row r="3091" spans="1:27" x14ac:dyDescent="0.3">
      <c r="A3091">
        <v>3717</v>
      </c>
      <c r="B3091" t="s">
        <v>3316</v>
      </c>
      <c r="C3091" s="1">
        <v>45320</v>
      </c>
      <c r="D3091">
        <v>76</v>
      </c>
      <c r="E3091" t="s">
        <v>52</v>
      </c>
      <c r="F3091" t="s">
        <v>83</v>
      </c>
      <c r="G3091" t="s">
        <v>210</v>
      </c>
      <c r="H3091">
        <v>1</v>
      </c>
      <c r="I3091" t="s">
        <v>42</v>
      </c>
      <c r="J3091" t="s">
        <v>54</v>
      </c>
      <c r="K3091" t="s">
        <v>55</v>
      </c>
      <c r="L3091" t="s">
        <v>42</v>
      </c>
      <c r="M3091" t="s">
        <v>75</v>
      </c>
      <c r="N3091" t="s">
        <v>80</v>
      </c>
      <c r="O3091" t="s">
        <v>89</v>
      </c>
      <c r="P3091" t="s">
        <v>49</v>
      </c>
      <c r="Q3091" t="s">
        <v>97</v>
      </c>
      <c r="R3091" s="6">
        <f>_xlfn.XLOOKUP(CleanedData[[#This Row],[Product]],'02_Lookup_Tables'!$A$2:$A$126,'02_Lookup_Tables'!$B$2:$B$126)</f>
        <v>13123.97</v>
      </c>
      <c r="S3091" t="str">
        <f>VLOOKUP(CleanedData[[#This Row],[Product]],'02_Lookup_Tables'!$H$2:$I$126,2,FALSE)</f>
        <v>Electronics</v>
      </c>
      <c r="T3091" t="str">
        <f>VLOOKUP(CleanedData[[#This Row],[Province]],'02_Lookup_Tables'!$D$2:$E$10,2, FALSE)</f>
        <v>Western Region</v>
      </c>
      <c r="U3091" t="str" cm="1">
        <f t="array" ref="U3091">_xlfn.IFS(CleanedData[[#This Row],[Purchase Amount]]&lt;500,"Low",
CleanedData[[#This Row],[Purchase Amount]]&lt;5000,"Medium",
TRUE,"High")</f>
        <v>High</v>
      </c>
      <c r="V3091" t="str">
        <f>TEXT(CleanedData[[#This Row],[Date]],"mmmm")</f>
        <v>January</v>
      </c>
      <c r="W3091" t="str">
        <f>"Q"&amp;ROUNDUP(MONTH(CleanedData[[#This Row],[Date]])/3,0)</f>
        <v>Q1</v>
      </c>
      <c r="X3091" t="str">
        <f>IF(CleanedData[[#This Row],[Purchase Amount]]&gt;=5000,"Yes","No")</f>
        <v>Yes</v>
      </c>
      <c r="Y3091">
        <f>IF(CleanedData[[#This Row],[Recommend]]="Yes",1,0)</f>
        <v>0</v>
      </c>
      <c r="Z3091" s="6">
        <f>CleanedData[[#This Row],[Purchase Amount]]*0.15</f>
        <v>1968.5954999999999</v>
      </c>
      <c r="AA3091" s="6">
        <f>CleanedData[[#This Row],[Purchase Amount]]*1.15</f>
        <v>15092.565499999999</v>
      </c>
    </row>
    <row r="3092" spans="1:27" x14ac:dyDescent="0.3">
      <c r="A3092">
        <v>3718</v>
      </c>
      <c r="B3092" t="s">
        <v>3317</v>
      </c>
      <c r="C3092" s="1">
        <v>45939</v>
      </c>
      <c r="D3092">
        <v>44</v>
      </c>
      <c r="E3092" t="s">
        <v>52</v>
      </c>
      <c r="F3092" t="s">
        <v>40</v>
      </c>
      <c r="G3092" t="s">
        <v>271</v>
      </c>
      <c r="H3092">
        <v>2</v>
      </c>
      <c r="I3092" t="s">
        <v>42</v>
      </c>
      <c r="J3092" t="s">
        <v>63</v>
      </c>
      <c r="K3092" t="s">
        <v>55</v>
      </c>
      <c r="L3092" t="s">
        <v>42</v>
      </c>
      <c r="M3092" t="s">
        <v>208</v>
      </c>
      <c r="N3092" t="s">
        <v>47</v>
      </c>
      <c r="O3092" t="s">
        <v>89</v>
      </c>
      <c r="P3092" t="s">
        <v>49</v>
      </c>
      <c r="Q3092" t="s">
        <v>81</v>
      </c>
      <c r="R3092" s="6">
        <f>_xlfn.XLOOKUP(CleanedData[[#This Row],[Product]],'02_Lookup_Tables'!$A$2:$A$126,'02_Lookup_Tables'!$B$2:$B$126)</f>
        <v>119.63</v>
      </c>
      <c r="S3092" t="str">
        <f>VLOOKUP(CleanedData[[#This Row],[Product]],'02_Lookup_Tables'!$H$2:$I$126,2,FALSE)</f>
        <v>Food</v>
      </c>
      <c r="T3092" t="str">
        <f>VLOOKUP(CleanedData[[#This Row],[Province]],'02_Lookup_Tables'!$D$2:$E$10,2, FALSE)</f>
        <v>Northern Region</v>
      </c>
      <c r="U3092" t="str" cm="1">
        <f t="array" ref="U3092">_xlfn.IFS(CleanedData[[#This Row],[Purchase Amount]]&lt;500,"Low",
CleanedData[[#This Row],[Purchase Amount]]&lt;5000,"Medium",
TRUE,"High")</f>
        <v>Low</v>
      </c>
      <c r="V3092" t="str">
        <f>TEXT(CleanedData[[#This Row],[Date]],"mmmm")</f>
        <v>October</v>
      </c>
      <c r="W3092" t="str">
        <f>"Q"&amp;ROUNDUP(MONTH(CleanedData[[#This Row],[Date]])/3,0)</f>
        <v>Q4</v>
      </c>
      <c r="X3092" t="str">
        <f>IF(CleanedData[[#This Row],[Purchase Amount]]&gt;=5000,"Yes","No")</f>
        <v>No</v>
      </c>
      <c r="Y3092">
        <f>IF(CleanedData[[#This Row],[Recommend]]="Yes",1,0)</f>
        <v>0</v>
      </c>
      <c r="Z3092" s="6">
        <f>CleanedData[[#This Row],[Purchase Amount]]*0.15</f>
        <v>17.944499999999998</v>
      </c>
      <c r="AA3092" s="6">
        <f>CleanedData[[#This Row],[Purchase Amount]]*1.15</f>
        <v>137.57449999999997</v>
      </c>
    </row>
    <row r="3093" spans="1:27" x14ac:dyDescent="0.3">
      <c r="A3093">
        <v>3720</v>
      </c>
      <c r="B3093" t="s">
        <v>3318</v>
      </c>
      <c r="C3093" s="1">
        <v>45440</v>
      </c>
      <c r="D3093">
        <v>78</v>
      </c>
      <c r="E3093" t="s">
        <v>39</v>
      </c>
      <c r="F3093" t="s">
        <v>108</v>
      </c>
      <c r="G3093" t="s">
        <v>227</v>
      </c>
      <c r="H3093">
        <v>2</v>
      </c>
      <c r="I3093" t="s">
        <v>42</v>
      </c>
      <c r="J3093" t="s">
        <v>43</v>
      </c>
      <c r="K3093" t="s">
        <v>55</v>
      </c>
      <c r="L3093" t="s">
        <v>42</v>
      </c>
      <c r="M3093" t="s">
        <v>56</v>
      </c>
      <c r="N3093" t="s">
        <v>47</v>
      </c>
      <c r="O3093" t="s">
        <v>148</v>
      </c>
      <c r="P3093" t="s">
        <v>70</v>
      </c>
      <c r="Q3093" t="s">
        <v>97</v>
      </c>
      <c r="R3093" s="6">
        <f>_xlfn.XLOOKUP(CleanedData[[#This Row],[Product]],'02_Lookup_Tables'!$A$2:$A$126,'02_Lookup_Tables'!$B$2:$B$126)</f>
        <v>22574.95</v>
      </c>
      <c r="S3093" t="str">
        <f>VLOOKUP(CleanedData[[#This Row],[Product]],'02_Lookup_Tables'!$H$2:$I$126,2,FALSE)</f>
        <v>Electronics</v>
      </c>
      <c r="T3093" t="str">
        <f>VLOOKUP(CleanedData[[#This Row],[Province]],'02_Lookup_Tables'!$D$2:$E$10,2, FALSE)</f>
        <v>Gauteng Region</v>
      </c>
      <c r="U3093" t="str" cm="1">
        <f t="array" ref="U3093">_xlfn.IFS(CleanedData[[#This Row],[Purchase Amount]]&lt;500,"Low",
CleanedData[[#This Row],[Purchase Amount]]&lt;5000,"Medium",
TRUE,"High")</f>
        <v>High</v>
      </c>
      <c r="V3093" t="str">
        <f>TEXT(CleanedData[[#This Row],[Date]],"mmmm")</f>
        <v>May</v>
      </c>
      <c r="W3093" t="str">
        <f>"Q"&amp;ROUNDUP(MONTH(CleanedData[[#This Row],[Date]])/3,0)</f>
        <v>Q2</v>
      </c>
      <c r="X3093" t="str">
        <f>IF(CleanedData[[#This Row],[Purchase Amount]]&gt;=5000,"Yes","No")</f>
        <v>Yes</v>
      </c>
      <c r="Y3093">
        <f>IF(CleanedData[[#This Row],[Recommend]]="Yes",1,0)</f>
        <v>0</v>
      </c>
      <c r="Z3093" s="6">
        <f>CleanedData[[#This Row],[Purchase Amount]]*0.15</f>
        <v>3386.2424999999998</v>
      </c>
      <c r="AA3093" s="6">
        <f>CleanedData[[#This Row],[Purchase Amount]]*1.15</f>
        <v>25961.192499999997</v>
      </c>
    </row>
    <row r="3094" spans="1:27" x14ac:dyDescent="0.3">
      <c r="A3094">
        <v>3721</v>
      </c>
      <c r="B3094" t="s">
        <v>3319</v>
      </c>
      <c r="C3094" s="1">
        <v>45869</v>
      </c>
      <c r="D3094">
        <v>66</v>
      </c>
      <c r="E3094" t="s">
        <v>39</v>
      </c>
      <c r="F3094" t="s">
        <v>72</v>
      </c>
      <c r="G3094" t="s">
        <v>158</v>
      </c>
      <c r="H3094">
        <v>2</v>
      </c>
      <c r="I3094" t="s">
        <v>42</v>
      </c>
      <c r="J3094" t="s">
        <v>69</v>
      </c>
      <c r="K3094" t="s">
        <v>44</v>
      </c>
      <c r="L3094" t="s">
        <v>42</v>
      </c>
      <c r="M3094" t="s">
        <v>75</v>
      </c>
      <c r="N3094" t="s">
        <v>47</v>
      </c>
      <c r="O3094" t="s">
        <v>89</v>
      </c>
      <c r="P3094" t="s">
        <v>49</v>
      </c>
      <c r="Q3094" t="s">
        <v>97</v>
      </c>
      <c r="R3094" s="6">
        <f>_xlfn.XLOOKUP(CleanedData[[#This Row],[Product]],'02_Lookup_Tables'!$A$2:$A$126,'02_Lookup_Tables'!$B$2:$B$126)</f>
        <v>2962.6</v>
      </c>
      <c r="S3094" t="str">
        <f>VLOOKUP(CleanedData[[#This Row],[Product]],'02_Lookup_Tables'!$H$2:$I$126,2,FALSE)</f>
        <v>Sports &amp; Outdoors</v>
      </c>
      <c r="T3094" t="str">
        <f>VLOOKUP(CleanedData[[#This Row],[Province]],'02_Lookup_Tables'!$D$2:$E$10,2, FALSE)</f>
        <v>Central Region</v>
      </c>
      <c r="U3094" t="str" cm="1">
        <f t="array" ref="U3094">_xlfn.IFS(CleanedData[[#This Row],[Purchase Amount]]&lt;500,"Low",
CleanedData[[#This Row],[Purchase Amount]]&lt;5000,"Medium",
TRUE,"High")</f>
        <v>Medium</v>
      </c>
      <c r="V3094" t="str">
        <f>TEXT(CleanedData[[#This Row],[Date]],"mmmm")</f>
        <v>July</v>
      </c>
      <c r="W3094" t="str">
        <f>"Q"&amp;ROUNDUP(MONTH(CleanedData[[#This Row],[Date]])/3,0)</f>
        <v>Q3</v>
      </c>
      <c r="X3094" t="str">
        <f>IF(CleanedData[[#This Row],[Purchase Amount]]&gt;=5000,"Yes","No")</f>
        <v>No</v>
      </c>
      <c r="Y3094">
        <f>IF(CleanedData[[#This Row],[Recommend]]="Yes",1,0)</f>
        <v>0</v>
      </c>
      <c r="Z3094" s="6">
        <f>CleanedData[[#This Row],[Purchase Amount]]*0.15</f>
        <v>444.39</v>
      </c>
      <c r="AA3094" s="6">
        <f>CleanedData[[#This Row],[Purchase Amount]]*1.15</f>
        <v>3406.99</v>
      </c>
    </row>
    <row r="3095" spans="1:27" x14ac:dyDescent="0.3">
      <c r="A3095">
        <v>3722</v>
      </c>
      <c r="B3095" t="s">
        <v>3320</v>
      </c>
      <c r="C3095" s="1">
        <v>45988</v>
      </c>
      <c r="D3095">
        <v>64</v>
      </c>
      <c r="E3095" t="s">
        <v>52</v>
      </c>
      <c r="F3095" t="s">
        <v>40</v>
      </c>
      <c r="G3095" t="s">
        <v>105</v>
      </c>
      <c r="H3095">
        <v>3</v>
      </c>
      <c r="I3095" t="s">
        <v>42</v>
      </c>
      <c r="J3095" t="s">
        <v>43</v>
      </c>
      <c r="K3095" t="s">
        <v>44</v>
      </c>
      <c r="L3095" t="s">
        <v>42</v>
      </c>
      <c r="M3095" t="s">
        <v>123</v>
      </c>
      <c r="N3095" t="s">
        <v>48</v>
      </c>
      <c r="O3095" t="s">
        <v>89</v>
      </c>
      <c r="P3095" t="s">
        <v>49</v>
      </c>
      <c r="Q3095" t="s">
        <v>50</v>
      </c>
      <c r="R3095" s="6">
        <f>_xlfn.XLOOKUP(CleanedData[[#This Row],[Product]],'02_Lookup_Tables'!$A$2:$A$126,'02_Lookup_Tables'!$B$2:$B$126)</f>
        <v>231.22</v>
      </c>
      <c r="S3095" t="str">
        <f>VLOOKUP(CleanedData[[#This Row],[Product]],'02_Lookup_Tables'!$H$2:$I$126,2,FALSE)</f>
        <v>Beauty &amp; Personal Care</v>
      </c>
      <c r="T3095" t="str">
        <f>VLOOKUP(CleanedData[[#This Row],[Province]],'02_Lookup_Tables'!$D$2:$E$10,2, FALSE)</f>
        <v>Northern Region</v>
      </c>
      <c r="U3095" t="str" cm="1">
        <f t="array" ref="U3095">_xlfn.IFS(CleanedData[[#This Row],[Purchase Amount]]&lt;500,"Low",
CleanedData[[#This Row],[Purchase Amount]]&lt;5000,"Medium",
TRUE,"High")</f>
        <v>Low</v>
      </c>
      <c r="V3095" t="str">
        <f>TEXT(CleanedData[[#This Row],[Date]],"mmmm")</f>
        <v>November</v>
      </c>
      <c r="W3095" t="str">
        <f>"Q"&amp;ROUNDUP(MONTH(CleanedData[[#This Row],[Date]])/3,0)</f>
        <v>Q4</v>
      </c>
      <c r="X3095" t="str">
        <f>IF(CleanedData[[#This Row],[Purchase Amount]]&gt;=5000,"Yes","No")</f>
        <v>No</v>
      </c>
      <c r="Y3095">
        <f>IF(CleanedData[[#This Row],[Recommend]]="Yes",1,0)</f>
        <v>0</v>
      </c>
      <c r="Z3095" s="6">
        <f>CleanedData[[#This Row],[Purchase Amount]]*0.15</f>
        <v>34.683</v>
      </c>
      <c r="AA3095" s="6">
        <f>CleanedData[[#This Row],[Purchase Amount]]*1.15</f>
        <v>265.90299999999996</v>
      </c>
    </row>
    <row r="3096" spans="1:27" x14ac:dyDescent="0.3">
      <c r="A3096">
        <v>3723</v>
      </c>
      <c r="B3096" t="s">
        <v>3321</v>
      </c>
      <c r="C3096" s="1">
        <v>45648</v>
      </c>
      <c r="D3096">
        <v>80</v>
      </c>
      <c r="E3096" t="s">
        <v>39</v>
      </c>
      <c r="F3096" t="s">
        <v>77</v>
      </c>
      <c r="G3096" t="s">
        <v>284</v>
      </c>
      <c r="H3096">
        <v>3</v>
      </c>
      <c r="I3096" t="s">
        <v>45</v>
      </c>
      <c r="J3096" t="s">
        <v>74</v>
      </c>
      <c r="K3096" t="s">
        <v>44</v>
      </c>
      <c r="L3096" t="s">
        <v>42</v>
      </c>
      <c r="M3096" t="s">
        <v>231</v>
      </c>
      <c r="N3096" t="s">
        <v>48</v>
      </c>
      <c r="O3096" t="s">
        <v>89</v>
      </c>
      <c r="P3096" t="s">
        <v>49</v>
      </c>
      <c r="Q3096" t="s">
        <v>97</v>
      </c>
      <c r="R3096" s="6">
        <f>_xlfn.XLOOKUP(CleanedData[[#This Row],[Product]],'02_Lookup_Tables'!$A$2:$A$126,'02_Lookup_Tables'!$B$2:$B$126)</f>
        <v>6698.54</v>
      </c>
      <c r="S3096" t="str">
        <f>VLOOKUP(CleanedData[[#This Row],[Product]],'02_Lookup_Tables'!$H$2:$I$126,2,FALSE)</f>
        <v>Electronics</v>
      </c>
      <c r="T3096" t="str">
        <f>VLOOKUP(CleanedData[[#This Row],[Province]],'02_Lookup_Tables'!$D$2:$E$10,2, FALSE)</f>
        <v>Central Region</v>
      </c>
      <c r="U3096" t="str" cm="1">
        <f t="array" ref="U3096">_xlfn.IFS(CleanedData[[#This Row],[Purchase Amount]]&lt;500,"Low",
CleanedData[[#This Row],[Purchase Amount]]&lt;5000,"Medium",
TRUE,"High")</f>
        <v>High</v>
      </c>
      <c r="V3096" t="str">
        <f>TEXT(CleanedData[[#This Row],[Date]],"mmmm")</f>
        <v>December</v>
      </c>
      <c r="W3096" t="str">
        <f>"Q"&amp;ROUNDUP(MONTH(CleanedData[[#This Row],[Date]])/3,0)</f>
        <v>Q4</v>
      </c>
      <c r="X3096" t="str">
        <f>IF(CleanedData[[#This Row],[Purchase Amount]]&gt;=5000,"Yes","No")</f>
        <v>Yes</v>
      </c>
      <c r="Y3096">
        <f>IF(CleanedData[[#This Row],[Recommend]]="Yes",1,0)</f>
        <v>1</v>
      </c>
      <c r="Z3096" s="6">
        <f>CleanedData[[#This Row],[Purchase Amount]]*0.15</f>
        <v>1004.7809999999999</v>
      </c>
      <c r="AA3096" s="6">
        <f>CleanedData[[#This Row],[Purchase Amount]]*1.15</f>
        <v>7703.320999999999</v>
      </c>
    </row>
    <row r="3097" spans="1:27" x14ac:dyDescent="0.3">
      <c r="A3097">
        <v>3724</v>
      </c>
      <c r="B3097" t="s">
        <v>3322</v>
      </c>
      <c r="C3097" s="1">
        <v>45602</v>
      </c>
      <c r="D3097">
        <v>54</v>
      </c>
      <c r="E3097" t="s">
        <v>60</v>
      </c>
      <c r="F3097" t="s">
        <v>40</v>
      </c>
      <c r="G3097" t="s">
        <v>223</v>
      </c>
      <c r="H3097">
        <v>3</v>
      </c>
      <c r="I3097" t="s">
        <v>45</v>
      </c>
      <c r="J3097" t="s">
        <v>43</v>
      </c>
      <c r="K3097" t="s">
        <v>64</v>
      </c>
      <c r="L3097" t="s">
        <v>45</v>
      </c>
      <c r="M3097" t="s">
        <v>208</v>
      </c>
      <c r="N3097" t="s">
        <v>48</v>
      </c>
      <c r="O3097" t="s">
        <v>89</v>
      </c>
      <c r="P3097" t="s">
        <v>49</v>
      </c>
      <c r="Q3097" t="s">
        <v>93</v>
      </c>
      <c r="R3097" s="6">
        <f>_xlfn.XLOOKUP(CleanedData[[#This Row],[Product]],'02_Lookup_Tables'!$A$2:$A$126,'02_Lookup_Tables'!$B$2:$B$126)</f>
        <v>209.53</v>
      </c>
      <c r="S3097" t="str">
        <f>VLOOKUP(CleanedData[[#This Row],[Product]],'02_Lookup_Tables'!$H$2:$I$126,2,FALSE)</f>
        <v>Food</v>
      </c>
      <c r="T3097" t="str">
        <f>VLOOKUP(CleanedData[[#This Row],[Province]],'02_Lookup_Tables'!$D$2:$E$10,2, FALSE)</f>
        <v>Northern Region</v>
      </c>
      <c r="U3097" t="str" cm="1">
        <f t="array" ref="U3097">_xlfn.IFS(CleanedData[[#This Row],[Purchase Amount]]&lt;500,"Low",
CleanedData[[#This Row],[Purchase Amount]]&lt;5000,"Medium",
TRUE,"High")</f>
        <v>Low</v>
      </c>
      <c r="V3097" t="str">
        <f>TEXT(CleanedData[[#This Row],[Date]],"mmmm")</f>
        <v>November</v>
      </c>
      <c r="W3097" t="str">
        <f>"Q"&amp;ROUNDUP(MONTH(CleanedData[[#This Row],[Date]])/3,0)</f>
        <v>Q4</v>
      </c>
      <c r="X3097" t="str">
        <f>IF(CleanedData[[#This Row],[Purchase Amount]]&gt;=5000,"Yes","No")</f>
        <v>No</v>
      </c>
      <c r="Y3097">
        <f>IF(CleanedData[[#This Row],[Recommend]]="Yes",1,0)</f>
        <v>1</v>
      </c>
      <c r="Z3097" s="6">
        <f>CleanedData[[#This Row],[Purchase Amount]]*0.15</f>
        <v>31.429499999999997</v>
      </c>
      <c r="AA3097" s="6">
        <f>CleanedData[[#This Row],[Purchase Amount]]*1.15</f>
        <v>240.95949999999999</v>
      </c>
    </row>
    <row r="3098" spans="1:27" x14ac:dyDescent="0.3">
      <c r="A3098">
        <v>3725</v>
      </c>
      <c r="B3098" t="s">
        <v>3323</v>
      </c>
      <c r="C3098" s="1">
        <v>45412</v>
      </c>
      <c r="D3098">
        <v>77</v>
      </c>
      <c r="E3098" t="s">
        <v>39</v>
      </c>
      <c r="F3098" t="s">
        <v>77</v>
      </c>
      <c r="G3098" t="s">
        <v>198</v>
      </c>
      <c r="H3098">
        <v>5</v>
      </c>
      <c r="I3098" t="s">
        <v>45</v>
      </c>
      <c r="J3098" t="s">
        <v>54</v>
      </c>
      <c r="K3098" t="s">
        <v>64</v>
      </c>
      <c r="L3098" t="s">
        <v>45</v>
      </c>
      <c r="N3098" t="s">
        <v>57</v>
      </c>
      <c r="O3098" t="s">
        <v>134</v>
      </c>
      <c r="P3098" t="s">
        <v>8646</v>
      </c>
      <c r="Q3098" t="s">
        <v>97</v>
      </c>
      <c r="R3098" s="6">
        <f>_xlfn.XLOOKUP(CleanedData[[#This Row],[Product]],'02_Lookup_Tables'!$A$2:$A$126,'02_Lookup_Tables'!$B$2:$B$126)</f>
        <v>2099.4</v>
      </c>
      <c r="S3098" t="str">
        <f>VLOOKUP(CleanedData[[#This Row],[Product]],'02_Lookup_Tables'!$H$2:$I$126,2,FALSE)</f>
        <v>Sports &amp; Outdoors</v>
      </c>
      <c r="T3098" t="str">
        <f>VLOOKUP(CleanedData[[#This Row],[Province]],'02_Lookup_Tables'!$D$2:$E$10,2, FALSE)</f>
        <v>Central Region</v>
      </c>
      <c r="U3098" t="str" cm="1">
        <f t="array" ref="U3098">_xlfn.IFS(CleanedData[[#This Row],[Purchase Amount]]&lt;500,"Low",
CleanedData[[#This Row],[Purchase Amount]]&lt;5000,"Medium",
TRUE,"High")</f>
        <v>Medium</v>
      </c>
      <c r="V3098" t="str">
        <f>TEXT(CleanedData[[#This Row],[Date]],"mmmm")</f>
        <v>April</v>
      </c>
      <c r="W3098" t="str">
        <f>"Q"&amp;ROUNDUP(MONTH(CleanedData[[#This Row],[Date]])/3,0)</f>
        <v>Q2</v>
      </c>
      <c r="X3098" t="str">
        <f>IF(CleanedData[[#This Row],[Purchase Amount]]&gt;=5000,"Yes","No")</f>
        <v>No</v>
      </c>
      <c r="Y3098">
        <f>IF(CleanedData[[#This Row],[Recommend]]="Yes",1,0)</f>
        <v>1</v>
      </c>
      <c r="Z3098" s="6">
        <f>CleanedData[[#This Row],[Purchase Amount]]*0.15</f>
        <v>314.91000000000003</v>
      </c>
      <c r="AA3098" s="6">
        <f>CleanedData[[#This Row],[Purchase Amount]]*1.15</f>
        <v>2414.31</v>
      </c>
    </row>
    <row r="3099" spans="1:27" x14ac:dyDescent="0.3">
      <c r="A3099">
        <v>3726</v>
      </c>
      <c r="B3099" t="s">
        <v>3324</v>
      </c>
      <c r="C3099" s="1">
        <v>45966</v>
      </c>
      <c r="D3099">
        <v>78</v>
      </c>
      <c r="E3099" t="s">
        <v>39</v>
      </c>
      <c r="F3099" t="s">
        <v>72</v>
      </c>
      <c r="G3099" t="s">
        <v>225</v>
      </c>
      <c r="H3099">
        <v>1</v>
      </c>
      <c r="I3099" t="s">
        <v>42</v>
      </c>
      <c r="J3099" t="s">
        <v>69</v>
      </c>
      <c r="K3099" t="s">
        <v>64</v>
      </c>
      <c r="L3099" t="s">
        <v>45</v>
      </c>
      <c r="M3099" t="s">
        <v>85</v>
      </c>
      <c r="N3099" t="s">
        <v>80</v>
      </c>
      <c r="O3099" t="s">
        <v>48</v>
      </c>
      <c r="P3099" t="s">
        <v>49</v>
      </c>
      <c r="Q3099" t="s">
        <v>97</v>
      </c>
      <c r="R3099" s="6">
        <f>_xlfn.XLOOKUP(CleanedData[[#This Row],[Product]],'02_Lookup_Tables'!$A$2:$A$126,'02_Lookup_Tables'!$B$2:$B$126)</f>
        <v>1094.3699999999999</v>
      </c>
      <c r="S3099" t="str">
        <f>VLOOKUP(CleanedData[[#This Row],[Product]],'02_Lookup_Tables'!$H$2:$I$126,2,FALSE)</f>
        <v>Apparel</v>
      </c>
      <c r="T3099" t="str">
        <f>VLOOKUP(CleanedData[[#This Row],[Province]],'02_Lookup_Tables'!$D$2:$E$10,2, FALSE)</f>
        <v>Central Region</v>
      </c>
      <c r="U3099" t="str" cm="1">
        <f t="array" ref="U3099">_xlfn.IFS(CleanedData[[#This Row],[Purchase Amount]]&lt;500,"Low",
CleanedData[[#This Row],[Purchase Amount]]&lt;5000,"Medium",
TRUE,"High")</f>
        <v>Medium</v>
      </c>
      <c r="V3099" t="str">
        <f>TEXT(CleanedData[[#This Row],[Date]],"mmmm")</f>
        <v>November</v>
      </c>
      <c r="W3099" t="str">
        <f>"Q"&amp;ROUNDUP(MONTH(CleanedData[[#This Row],[Date]])/3,0)</f>
        <v>Q4</v>
      </c>
      <c r="X3099" t="str">
        <f>IF(CleanedData[[#This Row],[Purchase Amount]]&gt;=5000,"Yes","No")</f>
        <v>No</v>
      </c>
      <c r="Y3099">
        <f>IF(CleanedData[[#This Row],[Recommend]]="Yes",1,0)</f>
        <v>0</v>
      </c>
      <c r="Z3099" s="6">
        <f>CleanedData[[#This Row],[Purchase Amount]]*0.15</f>
        <v>164.15549999999999</v>
      </c>
      <c r="AA3099" s="6">
        <f>CleanedData[[#This Row],[Purchase Amount]]*1.15</f>
        <v>1258.5254999999997</v>
      </c>
    </row>
    <row r="3100" spans="1:27" x14ac:dyDescent="0.3">
      <c r="A3100">
        <v>3727</v>
      </c>
      <c r="B3100" t="s">
        <v>3325</v>
      </c>
      <c r="C3100" s="1">
        <v>45490</v>
      </c>
      <c r="D3100">
        <v>44</v>
      </c>
      <c r="E3100" t="s">
        <v>39</v>
      </c>
      <c r="F3100" t="s">
        <v>125</v>
      </c>
      <c r="G3100" t="s">
        <v>345</v>
      </c>
      <c r="H3100">
        <v>1</v>
      </c>
      <c r="I3100" t="s">
        <v>45</v>
      </c>
      <c r="J3100" t="s">
        <v>43</v>
      </c>
      <c r="K3100" t="s">
        <v>44</v>
      </c>
      <c r="L3100" t="s">
        <v>42</v>
      </c>
      <c r="M3100" t="s">
        <v>190</v>
      </c>
      <c r="N3100" t="s">
        <v>80</v>
      </c>
      <c r="O3100" t="s">
        <v>89</v>
      </c>
      <c r="P3100" t="s">
        <v>49</v>
      </c>
      <c r="Q3100" t="s">
        <v>81</v>
      </c>
      <c r="R3100" s="6">
        <f>_xlfn.XLOOKUP(CleanedData[[#This Row],[Product]],'02_Lookup_Tables'!$A$2:$A$126,'02_Lookup_Tables'!$B$2:$B$126)</f>
        <v>574.49</v>
      </c>
      <c r="S3100" t="str">
        <f>VLOOKUP(CleanedData[[#This Row],[Product]],'02_Lookup_Tables'!$H$2:$I$126,2,FALSE)</f>
        <v>Toys &amp; Games</v>
      </c>
      <c r="T3100" t="str">
        <f>VLOOKUP(CleanedData[[#This Row],[Province]],'02_Lookup_Tables'!$D$2:$E$10,2, FALSE)</f>
        <v>Western Region</v>
      </c>
      <c r="U3100" t="str" cm="1">
        <f t="array" ref="U3100">_xlfn.IFS(CleanedData[[#This Row],[Purchase Amount]]&lt;500,"Low",
CleanedData[[#This Row],[Purchase Amount]]&lt;5000,"Medium",
TRUE,"High")</f>
        <v>Medium</v>
      </c>
      <c r="V3100" t="str">
        <f>TEXT(CleanedData[[#This Row],[Date]],"mmmm")</f>
        <v>July</v>
      </c>
      <c r="W3100" t="str">
        <f>"Q"&amp;ROUNDUP(MONTH(CleanedData[[#This Row],[Date]])/3,0)</f>
        <v>Q3</v>
      </c>
      <c r="X3100" t="str">
        <f>IF(CleanedData[[#This Row],[Purchase Amount]]&gt;=5000,"Yes","No")</f>
        <v>No</v>
      </c>
      <c r="Y3100">
        <f>IF(CleanedData[[#This Row],[Recommend]]="Yes",1,0)</f>
        <v>1</v>
      </c>
      <c r="Z3100" s="6">
        <f>CleanedData[[#This Row],[Purchase Amount]]*0.15</f>
        <v>86.173500000000004</v>
      </c>
      <c r="AA3100" s="6">
        <f>CleanedData[[#This Row],[Purchase Amount]]*1.15</f>
        <v>660.6635</v>
      </c>
    </row>
    <row r="3101" spans="1:27" x14ac:dyDescent="0.3">
      <c r="A3101">
        <v>3728</v>
      </c>
      <c r="B3101" t="s">
        <v>3326</v>
      </c>
      <c r="C3101" s="1">
        <v>45896</v>
      </c>
      <c r="D3101">
        <v>31</v>
      </c>
      <c r="E3101" t="s">
        <v>52</v>
      </c>
      <c r="F3101" t="s">
        <v>125</v>
      </c>
      <c r="G3101" t="s">
        <v>223</v>
      </c>
      <c r="H3101">
        <v>5</v>
      </c>
      <c r="I3101" t="s">
        <v>42</v>
      </c>
      <c r="J3101" t="s">
        <v>74</v>
      </c>
      <c r="K3101" t="s">
        <v>44</v>
      </c>
      <c r="L3101" t="s">
        <v>42</v>
      </c>
      <c r="M3101" t="s">
        <v>79</v>
      </c>
      <c r="N3101" t="s">
        <v>57</v>
      </c>
      <c r="O3101" t="s">
        <v>89</v>
      </c>
      <c r="P3101" t="s">
        <v>70</v>
      </c>
      <c r="Q3101" t="s">
        <v>58</v>
      </c>
      <c r="R3101" s="6">
        <f>_xlfn.XLOOKUP(CleanedData[[#This Row],[Product]],'02_Lookup_Tables'!$A$2:$A$126,'02_Lookup_Tables'!$B$2:$B$126)</f>
        <v>209.53</v>
      </c>
      <c r="S3101" t="str">
        <f>VLOOKUP(CleanedData[[#This Row],[Product]],'02_Lookup_Tables'!$H$2:$I$126,2,FALSE)</f>
        <v>Food</v>
      </c>
      <c r="T3101" t="str">
        <f>VLOOKUP(CleanedData[[#This Row],[Province]],'02_Lookup_Tables'!$D$2:$E$10,2, FALSE)</f>
        <v>Western Region</v>
      </c>
      <c r="U3101" t="str" cm="1">
        <f t="array" ref="U3101">_xlfn.IFS(CleanedData[[#This Row],[Purchase Amount]]&lt;500,"Low",
CleanedData[[#This Row],[Purchase Amount]]&lt;5000,"Medium",
TRUE,"High")</f>
        <v>Low</v>
      </c>
      <c r="V3101" t="str">
        <f>TEXT(CleanedData[[#This Row],[Date]],"mmmm")</f>
        <v>August</v>
      </c>
      <c r="W3101" t="str">
        <f>"Q"&amp;ROUNDUP(MONTH(CleanedData[[#This Row],[Date]])/3,0)</f>
        <v>Q3</v>
      </c>
      <c r="X3101" t="str">
        <f>IF(CleanedData[[#This Row],[Purchase Amount]]&gt;=5000,"Yes","No")</f>
        <v>No</v>
      </c>
      <c r="Y3101">
        <f>IF(CleanedData[[#This Row],[Recommend]]="Yes",1,0)</f>
        <v>0</v>
      </c>
      <c r="Z3101" s="6">
        <f>CleanedData[[#This Row],[Purchase Amount]]*0.15</f>
        <v>31.429499999999997</v>
      </c>
      <c r="AA3101" s="6">
        <f>CleanedData[[#This Row],[Purchase Amount]]*1.15</f>
        <v>240.95949999999999</v>
      </c>
    </row>
    <row r="3102" spans="1:27" x14ac:dyDescent="0.3">
      <c r="A3102">
        <v>3729</v>
      </c>
      <c r="B3102" t="s">
        <v>3327</v>
      </c>
      <c r="C3102" s="1">
        <v>45923</v>
      </c>
      <c r="D3102">
        <v>65</v>
      </c>
      <c r="E3102" t="s">
        <v>60</v>
      </c>
      <c r="F3102" t="s">
        <v>40</v>
      </c>
      <c r="G3102" t="s">
        <v>225</v>
      </c>
      <c r="H3102">
        <v>5</v>
      </c>
      <c r="I3102" t="s">
        <v>42</v>
      </c>
      <c r="J3102" t="s">
        <v>63</v>
      </c>
      <c r="K3102" t="s">
        <v>44</v>
      </c>
      <c r="L3102" t="s">
        <v>45</v>
      </c>
      <c r="M3102" t="s">
        <v>184</v>
      </c>
      <c r="N3102" t="s">
        <v>57</v>
      </c>
      <c r="O3102" t="s">
        <v>148</v>
      </c>
      <c r="P3102" t="s">
        <v>49</v>
      </c>
      <c r="Q3102" t="s">
        <v>97</v>
      </c>
      <c r="R3102" s="6">
        <f>_xlfn.XLOOKUP(CleanedData[[#This Row],[Product]],'02_Lookup_Tables'!$A$2:$A$126,'02_Lookup_Tables'!$B$2:$B$126)</f>
        <v>1094.3699999999999</v>
      </c>
      <c r="S3102" t="str">
        <f>VLOOKUP(CleanedData[[#This Row],[Product]],'02_Lookup_Tables'!$H$2:$I$126,2,FALSE)</f>
        <v>Apparel</v>
      </c>
      <c r="T3102" t="str">
        <f>VLOOKUP(CleanedData[[#This Row],[Province]],'02_Lookup_Tables'!$D$2:$E$10,2, FALSE)</f>
        <v>Northern Region</v>
      </c>
      <c r="U3102" t="str" cm="1">
        <f t="array" ref="U3102">_xlfn.IFS(CleanedData[[#This Row],[Purchase Amount]]&lt;500,"Low",
CleanedData[[#This Row],[Purchase Amount]]&lt;5000,"Medium",
TRUE,"High")</f>
        <v>Medium</v>
      </c>
      <c r="V3102" t="str">
        <f>TEXT(CleanedData[[#This Row],[Date]],"mmmm")</f>
        <v>September</v>
      </c>
      <c r="W3102" t="str">
        <f>"Q"&amp;ROUNDUP(MONTH(CleanedData[[#This Row],[Date]])/3,0)</f>
        <v>Q3</v>
      </c>
      <c r="X3102" t="str">
        <f>IF(CleanedData[[#This Row],[Purchase Amount]]&gt;=5000,"Yes","No")</f>
        <v>No</v>
      </c>
      <c r="Y3102">
        <f>IF(CleanedData[[#This Row],[Recommend]]="Yes",1,0)</f>
        <v>0</v>
      </c>
      <c r="Z3102" s="6">
        <f>CleanedData[[#This Row],[Purchase Amount]]*0.15</f>
        <v>164.15549999999999</v>
      </c>
      <c r="AA3102" s="6">
        <f>CleanedData[[#This Row],[Purchase Amount]]*1.15</f>
        <v>1258.5254999999997</v>
      </c>
    </row>
    <row r="3103" spans="1:27" x14ac:dyDescent="0.3">
      <c r="A3103">
        <v>3731</v>
      </c>
      <c r="B3103" t="s">
        <v>3328</v>
      </c>
      <c r="C3103" s="1">
        <v>45516</v>
      </c>
      <c r="D3103">
        <v>79</v>
      </c>
      <c r="E3103" t="s">
        <v>60</v>
      </c>
      <c r="F3103" t="s">
        <v>72</v>
      </c>
      <c r="G3103" t="s">
        <v>230</v>
      </c>
      <c r="H3103">
        <v>2</v>
      </c>
      <c r="I3103" t="s">
        <v>45</v>
      </c>
      <c r="J3103" t="s">
        <v>63</v>
      </c>
      <c r="K3103" t="s">
        <v>44</v>
      </c>
      <c r="L3103" t="s">
        <v>45</v>
      </c>
      <c r="M3103" t="s">
        <v>140</v>
      </c>
      <c r="N3103" t="s">
        <v>47</v>
      </c>
      <c r="O3103" t="s">
        <v>148</v>
      </c>
      <c r="P3103" t="s">
        <v>70</v>
      </c>
      <c r="Q3103" t="s">
        <v>97</v>
      </c>
      <c r="R3103" s="6">
        <f>_xlfn.XLOOKUP(CleanedData[[#This Row],[Product]],'02_Lookup_Tables'!$A$2:$A$126,'02_Lookup_Tables'!$B$2:$B$126)</f>
        <v>1940.64</v>
      </c>
      <c r="S3103" t="str">
        <f>VLOOKUP(CleanedData[[#This Row],[Product]],'02_Lookup_Tables'!$H$2:$I$126,2,FALSE)</f>
        <v>Toys &amp; Games</v>
      </c>
      <c r="T3103" t="str">
        <f>VLOOKUP(CleanedData[[#This Row],[Province]],'02_Lookup_Tables'!$D$2:$E$10,2, FALSE)</f>
        <v>Central Region</v>
      </c>
      <c r="U3103" t="str" cm="1">
        <f t="array" ref="U3103">_xlfn.IFS(CleanedData[[#This Row],[Purchase Amount]]&lt;500,"Low",
CleanedData[[#This Row],[Purchase Amount]]&lt;5000,"Medium",
TRUE,"High")</f>
        <v>Medium</v>
      </c>
      <c r="V3103" t="str">
        <f>TEXT(CleanedData[[#This Row],[Date]],"mmmm")</f>
        <v>August</v>
      </c>
      <c r="W3103" t="str">
        <f>"Q"&amp;ROUNDUP(MONTH(CleanedData[[#This Row],[Date]])/3,0)</f>
        <v>Q3</v>
      </c>
      <c r="X3103" t="str">
        <f>IF(CleanedData[[#This Row],[Purchase Amount]]&gt;=5000,"Yes","No")</f>
        <v>No</v>
      </c>
      <c r="Y3103">
        <f>IF(CleanedData[[#This Row],[Recommend]]="Yes",1,0)</f>
        <v>1</v>
      </c>
      <c r="Z3103" s="6">
        <f>CleanedData[[#This Row],[Purchase Amount]]*0.15</f>
        <v>291.096</v>
      </c>
      <c r="AA3103" s="6">
        <f>CleanedData[[#This Row],[Purchase Amount]]*1.15</f>
        <v>2231.7359999999999</v>
      </c>
    </row>
    <row r="3104" spans="1:27" x14ac:dyDescent="0.3">
      <c r="A3104">
        <v>3732</v>
      </c>
      <c r="B3104" t="s">
        <v>3329</v>
      </c>
      <c r="C3104" s="1">
        <v>45441</v>
      </c>
      <c r="D3104">
        <v>19</v>
      </c>
      <c r="E3104" t="s">
        <v>60</v>
      </c>
      <c r="F3104" t="s">
        <v>125</v>
      </c>
      <c r="G3104" t="s">
        <v>230</v>
      </c>
      <c r="H3104">
        <v>5</v>
      </c>
      <c r="I3104" t="s">
        <v>42</v>
      </c>
      <c r="J3104" t="s">
        <v>74</v>
      </c>
      <c r="K3104" t="s">
        <v>44</v>
      </c>
      <c r="L3104" t="s">
        <v>45</v>
      </c>
      <c r="M3104" t="s">
        <v>175</v>
      </c>
      <c r="N3104" t="s">
        <v>57</v>
      </c>
      <c r="O3104" t="s">
        <v>89</v>
      </c>
      <c r="P3104" t="s">
        <v>70</v>
      </c>
      <c r="Q3104" t="s">
        <v>66</v>
      </c>
      <c r="R3104" s="6">
        <f>_xlfn.XLOOKUP(CleanedData[[#This Row],[Product]],'02_Lookup_Tables'!$A$2:$A$126,'02_Lookup_Tables'!$B$2:$B$126)</f>
        <v>1940.64</v>
      </c>
      <c r="S3104" t="str">
        <f>VLOOKUP(CleanedData[[#This Row],[Product]],'02_Lookup_Tables'!$H$2:$I$126,2,FALSE)</f>
        <v>Toys &amp; Games</v>
      </c>
      <c r="T3104" t="str">
        <f>VLOOKUP(CleanedData[[#This Row],[Province]],'02_Lookup_Tables'!$D$2:$E$10,2, FALSE)</f>
        <v>Western Region</v>
      </c>
      <c r="U3104" t="str" cm="1">
        <f t="array" ref="U3104">_xlfn.IFS(CleanedData[[#This Row],[Purchase Amount]]&lt;500,"Low",
CleanedData[[#This Row],[Purchase Amount]]&lt;5000,"Medium",
TRUE,"High")</f>
        <v>Medium</v>
      </c>
      <c r="V3104" t="str">
        <f>TEXT(CleanedData[[#This Row],[Date]],"mmmm")</f>
        <v>May</v>
      </c>
      <c r="W3104" t="str">
        <f>"Q"&amp;ROUNDUP(MONTH(CleanedData[[#This Row],[Date]])/3,0)</f>
        <v>Q2</v>
      </c>
      <c r="X3104" t="str">
        <f>IF(CleanedData[[#This Row],[Purchase Amount]]&gt;=5000,"Yes","No")</f>
        <v>No</v>
      </c>
      <c r="Y3104">
        <f>IF(CleanedData[[#This Row],[Recommend]]="Yes",1,0)</f>
        <v>0</v>
      </c>
      <c r="Z3104" s="6">
        <f>CleanedData[[#This Row],[Purchase Amount]]*0.15</f>
        <v>291.096</v>
      </c>
      <c r="AA3104" s="6">
        <f>CleanedData[[#This Row],[Purchase Amount]]*1.15</f>
        <v>2231.7359999999999</v>
      </c>
    </row>
    <row r="3105" spans="1:27" x14ac:dyDescent="0.3">
      <c r="A3105">
        <v>3735</v>
      </c>
      <c r="B3105" t="s">
        <v>3330</v>
      </c>
      <c r="C3105" s="1">
        <v>45790</v>
      </c>
      <c r="D3105">
        <v>60</v>
      </c>
      <c r="E3105" t="s">
        <v>52</v>
      </c>
      <c r="F3105" t="s">
        <v>68</v>
      </c>
      <c r="G3105" t="s">
        <v>472</v>
      </c>
      <c r="H3105">
        <v>4</v>
      </c>
      <c r="I3105" t="s">
        <v>42</v>
      </c>
      <c r="J3105" t="s">
        <v>69</v>
      </c>
      <c r="K3105" t="s">
        <v>64</v>
      </c>
      <c r="L3105" t="s">
        <v>45</v>
      </c>
      <c r="M3105" t="s">
        <v>136</v>
      </c>
      <c r="N3105" t="s">
        <v>96</v>
      </c>
      <c r="O3105" t="s">
        <v>89</v>
      </c>
      <c r="P3105" t="s">
        <v>70</v>
      </c>
      <c r="Q3105" t="s">
        <v>50</v>
      </c>
      <c r="R3105" s="6">
        <f>_xlfn.XLOOKUP(CleanedData[[#This Row],[Product]],'02_Lookup_Tables'!$A$2:$A$126,'02_Lookup_Tables'!$B$2:$B$126)</f>
        <v>2216.12</v>
      </c>
      <c r="S3105" t="str">
        <f>VLOOKUP(CleanedData[[#This Row],[Product]],'02_Lookup_Tables'!$H$2:$I$126,2,FALSE)</f>
        <v>Beauty &amp; Personal Care</v>
      </c>
      <c r="T3105" t="str">
        <f>VLOOKUP(CleanedData[[#This Row],[Province]],'02_Lookup_Tables'!$D$2:$E$10,2, FALSE)</f>
        <v>Northern Region</v>
      </c>
      <c r="U3105" t="str" cm="1">
        <f t="array" ref="U3105">_xlfn.IFS(CleanedData[[#This Row],[Purchase Amount]]&lt;500,"Low",
CleanedData[[#This Row],[Purchase Amount]]&lt;5000,"Medium",
TRUE,"High")</f>
        <v>Medium</v>
      </c>
      <c r="V3105" t="str">
        <f>TEXT(CleanedData[[#This Row],[Date]],"mmmm")</f>
        <v>May</v>
      </c>
      <c r="W3105" t="str">
        <f>"Q"&amp;ROUNDUP(MONTH(CleanedData[[#This Row],[Date]])/3,0)</f>
        <v>Q2</v>
      </c>
      <c r="X3105" t="str">
        <f>IF(CleanedData[[#This Row],[Purchase Amount]]&gt;=5000,"Yes","No")</f>
        <v>No</v>
      </c>
      <c r="Y3105">
        <f>IF(CleanedData[[#This Row],[Recommend]]="Yes",1,0)</f>
        <v>0</v>
      </c>
      <c r="Z3105" s="6">
        <f>CleanedData[[#This Row],[Purchase Amount]]*0.15</f>
        <v>332.41799999999995</v>
      </c>
      <c r="AA3105" s="6">
        <f>CleanedData[[#This Row],[Purchase Amount]]*1.15</f>
        <v>2548.5379999999996</v>
      </c>
    </row>
    <row r="3106" spans="1:27" x14ac:dyDescent="0.3">
      <c r="A3106">
        <v>3736</v>
      </c>
      <c r="B3106" t="s">
        <v>3331</v>
      </c>
      <c r="C3106" s="1">
        <v>45460</v>
      </c>
      <c r="D3106">
        <v>61</v>
      </c>
      <c r="E3106" t="s">
        <v>60</v>
      </c>
      <c r="F3106" t="s">
        <v>83</v>
      </c>
      <c r="G3106" t="s">
        <v>126</v>
      </c>
      <c r="H3106">
        <v>4</v>
      </c>
      <c r="I3106" t="s">
        <v>45</v>
      </c>
      <c r="J3106" t="s">
        <v>74</v>
      </c>
      <c r="K3106" t="s">
        <v>55</v>
      </c>
      <c r="L3106" t="s">
        <v>42</v>
      </c>
      <c r="N3106" t="s">
        <v>96</v>
      </c>
      <c r="O3106" t="s">
        <v>134</v>
      </c>
      <c r="P3106" t="s">
        <v>8646</v>
      </c>
      <c r="Q3106" t="s">
        <v>50</v>
      </c>
      <c r="R3106" s="6">
        <f>_xlfn.XLOOKUP(CleanedData[[#This Row],[Product]],'02_Lookup_Tables'!$A$2:$A$126,'02_Lookup_Tables'!$B$2:$B$126)</f>
        <v>343.42</v>
      </c>
      <c r="S3106" t="str">
        <f>VLOOKUP(CleanedData[[#This Row],[Product]],'02_Lookup_Tables'!$H$2:$I$126,2,FALSE)</f>
        <v>Food</v>
      </c>
      <c r="T3106" t="str">
        <f>VLOOKUP(CleanedData[[#This Row],[Province]],'02_Lookup_Tables'!$D$2:$E$10,2, FALSE)</f>
        <v>Western Region</v>
      </c>
      <c r="U3106" t="str" cm="1">
        <f t="array" ref="U3106">_xlfn.IFS(CleanedData[[#This Row],[Purchase Amount]]&lt;500,"Low",
CleanedData[[#This Row],[Purchase Amount]]&lt;5000,"Medium",
TRUE,"High")</f>
        <v>Low</v>
      </c>
      <c r="V3106" t="str">
        <f>TEXT(CleanedData[[#This Row],[Date]],"mmmm")</f>
        <v>June</v>
      </c>
      <c r="W3106" t="str">
        <f>"Q"&amp;ROUNDUP(MONTH(CleanedData[[#This Row],[Date]])/3,0)</f>
        <v>Q2</v>
      </c>
      <c r="X3106" t="str">
        <f>IF(CleanedData[[#This Row],[Purchase Amount]]&gt;=5000,"Yes","No")</f>
        <v>No</v>
      </c>
      <c r="Y3106">
        <f>IF(CleanedData[[#This Row],[Recommend]]="Yes",1,0)</f>
        <v>1</v>
      </c>
      <c r="Z3106" s="6">
        <f>CleanedData[[#This Row],[Purchase Amount]]*0.15</f>
        <v>51.512999999999998</v>
      </c>
      <c r="AA3106" s="6">
        <f>CleanedData[[#This Row],[Purchase Amount]]*1.15</f>
        <v>394.93299999999999</v>
      </c>
    </row>
    <row r="3107" spans="1:27" x14ac:dyDescent="0.3">
      <c r="A3107">
        <v>3737</v>
      </c>
      <c r="B3107" t="s">
        <v>3332</v>
      </c>
      <c r="C3107" s="1">
        <v>45878</v>
      </c>
      <c r="D3107">
        <v>62</v>
      </c>
      <c r="E3107" t="s">
        <v>39</v>
      </c>
      <c r="F3107" t="s">
        <v>40</v>
      </c>
      <c r="G3107" t="s">
        <v>91</v>
      </c>
      <c r="H3107">
        <v>5</v>
      </c>
      <c r="I3107" t="s">
        <v>45</v>
      </c>
      <c r="J3107" t="s">
        <v>69</v>
      </c>
      <c r="K3107" t="s">
        <v>55</v>
      </c>
      <c r="L3107" t="s">
        <v>42</v>
      </c>
      <c r="M3107" t="s">
        <v>136</v>
      </c>
      <c r="N3107" t="s">
        <v>57</v>
      </c>
      <c r="O3107" t="s">
        <v>89</v>
      </c>
      <c r="P3107" t="s">
        <v>70</v>
      </c>
      <c r="Q3107" t="s">
        <v>50</v>
      </c>
      <c r="R3107" s="6">
        <f>_xlfn.XLOOKUP(CleanedData[[#This Row],[Product]],'02_Lookup_Tables'!$A$2:$A$126,'02_Lookup_Tables'!$B$2:$B$126)</f>
        <v>1370.56</v>
      </c>
      <c r="S3107" t="str">
        <f>VLOOKUP(CleanedData[[#This Row],[Product]],'02_Lookup_Tables'!$H$2:$I$126,2,FALSE)</f>
        <v>Electronics</v>
      </c>
      <c r="T3107" t="str">
        <f>VLOOKUP(CleanedData[[#This Row],[Province]],'02_Lookup_Tables'!$D$2:$E$10,2, FALSE)</f>
        <v>Northern Region</v>
      </c>
      <c r="U3107" t="str" cm="1">
        <f t="array" ref="U3107">_xlfn.IFS(CleanedData[[#This Row],[Purchase Amount]]&lt;500,"Low",
CleanedData[[#This Row],[Purchase Amount]]&lt;5000,"Medium",
TRUE,"High")</f>
        <v>Medium</v>
      </c>
      <c r="V3107" t="str">
        <f>TEXT(CleanedData[[#This Row],[Date]],"mmmm")</f>
        <v>August</v>
      </c>
      <c r="W3107" t="str">
        <f>"Q"&amp;ROUNDUP(MONTH(CleanedData[[#This Row],[Date]])/3,0)</f>
        <v>Q3</v>
      </c>
      <c r="X3107" t="str">
        <f>IF(CleanedData[[#This Row],[Purchase Amount]]&gt;=5000,"Yes","No")</f>
        <v>No</v>
      </c>
      <c r="Y3107">
        <f>IF(CleanedData[[#This Row],[Recommend]]="Yes",1,0)</f>
        <v>1</v>
      </c>
      <c r="Z3107" s="6">
        <f>CleanedData[[#This Row],[Purchase Amount]]*0.15</f>
        <v>205.58399999999997</v>
      </c>
      <c r="AA3107" s="6">
        <f>CleanedData[[#This Row],[Purchase Amount]]*1.15</f>
        <v>1576.1439999999998</v>
      </c>
    </row>
    <row r="3108" spans="1:27" x14ac:dyDescent="0.3">
      <c r="A3108">
        <v>3738</v>
      </c>
      <c r="B3108" t="s">
        <v>3333</v>
      </c>
      <c r="C3108" s="1">
        <v>45389</v>
      </c>
      <c r="D3108">
        <v>76</v>
      </c>
      <c r="E3108" t="s">
        <v>52</v>
      </c>
      <c r="F3108" t="s">
        <v>68</v>
      </c>
      <c r="G3108" t="s">
        <v>374</v>
      </c>
      <c r="H3108">
        <v>5</v>
      </c>
      <c r="I3108" t="s">
        <v>45</v>
      </c>
      <c r="J3108" t="s">
        <v>69</v>
      </c>
      <c r="K3108" t="s">
        <v>44</v>
      </c>
      <c r="L3108" t="s">
        <v>42</v>
      </c>
      <c r="M3108" t="s">
        <v>140</v>
      </c>
      <c r="N3108" t="s">
        <v>57</v>
      </c>
      <c r="O3108" t="s">
        <v>148</v>
      </c>
      <c r="P3108" t="s">
        <v>49</v>
      </c>
      <c r="Q3108" t="s">
        <v>97</v>
      </c>
      <c r="R3108" s="6">
        <f>_xlfn.XLOOKUP(CleanedData[[#This Row],[Product]],'02_Lookup_Tables'!$A$2:$A$126,'02_Lookup_Tables'!$B$2:$B$126)</f>
        <v>2906.97</v>
      </c>
      <c r="S3108" t="str">
        <f>VLOOKUP(CleanedData[[#This Row],[Product]],'02_Lookup_Tables'!$H$2:$I$126,2,FALSE)</f>
        <v>Home &amp; Living</v>
      </c>
      <c r="T3108" t="str">
        <f>VLOOKUP(CleanedData[[#This Row],[Province]],'02_Lookup_Tables'!$D$2:$E$10,2, FALSE)</f>
        <v>Northern Region</v>
      </c>
      <c r="U3108" t="str" cm="1">
        <f t="array" ref="U3108">_xlfn.IFS(CleanedData[[#This Row],[Purchase Amount]]&lt;500,"Low",
CleanedData[[#This Row],[Purchase Amount]]&lt;5000,"Medium",
TRUE,"High")</f>
        <v>Medium</v>
      </c>
      <c r="V3108" t="str">
        <f>TEXT(CleanedData[[#This Row],[Date]],"mmmm")</f>
        <v>April</v>
      </c>
      <c r="W3108" t="str">
        <f>"Q"&amp;ROUNDUP(MONTH(CleanedData[[#This Row],[Date]])/3,0)</f>
        <v>Q2</v>
      </c>
      <c r="X3108" t="str">
        <f>IF(CleanedData[[#This Row],[Purchase Amount]]&gt;=5000,"Yes","No")</f>
        <v>No</v>
      </c>
      <c r="Y3108">
        <f>IF(CleanedData[[#This Row],[Recommend]]="Yes",1,0)</f>
        <v>1</v>
      </c>
      <c r="Z3108" s="6">
        <f>CleanedData[[#This Row],[Purchase Amount]]*0.15</f>
        <v>436.04549999999995</v>
      </c>
      <c r="AA3108" s="6">
        <f>CleanedData[[#This Row],[Purchase Amount]]*1.15</f>
        <v>3343.0154999999995</v>
      </c>
    </row>
    <row r="3109" spans="1:27" x14ac:dyDescent="0.3">
      <c r="A3109">
        <v>3739</v>
      </c>
      <c r="B3109" t="s">
        <v>3334</v>
      </c>
      <c r="C3109" s="1">
        <v>45362</v>
      </c>
      <c r="D3109">
        <v>75</v>
      </c>
      <c r="E3109" t="s">
        <v>39</v>
      </c>
      <c r="F3109" t="s">
        <v>72</v>
      </c>
      <c r="G3109" t="s">
        <v>120</v>
      </c>
      <c r="H3109">
        <v>5</v>
      </c>
      <c r="I3109" t="s">
        <v>42</v>
      </c>
      <c r="J3109" t="s">
        <v>74</v>
      </c>
      <c r="K3109" t="s">
        <v>55</v>
      </c>
      <c r="L3109" t="s">
        <v>45</v>
      </c>
      <c r="N3109" t="s">
        <v>57</v>
      </c>
      <c r="O3109" t="s">
        <v>134</v>
      </c>
      <c r="P3109" t="s">
        <v>8646</v>
      </c>
      <c r="Q3109" t="s">
        <v>97</v>
      </c>
      <c r="R3109" s="6">
        <f>_xlfn.XLOOKUP(CleanedData[[#This Row],[Product]],'02_Lookup_Tables'!$A$2:$A$126,'02_Lookup_Tables'!$B$2:$B$126)</f>
        <v>471.63</v>
      </c>
      <c r="S3109" t="str">
        <f>VLOOKUP(CleanedData[[#This Row],[Product]],'02_Lookup_Tables'!$H$2:$I$126,2,FALSE)</f>
        <v>Beauty &amp; Personal Care</v>
      </c>
      <c r="T3109" t="str">
        <f>VLOOKUP(CleanedData[[#This Row],[Province]],'02_Lookup_Tables'!$D$2:$E$10,2, FALSE)</f>
        <v>Central Region</v>
      </c>
      <c r="U3109" t="str" cm="1">
        <f t="array" ref="U3109">_xlfn.IFS(CleanedData[[#This Row],[Purchase Amount]]&lt;500,"Low",
CleanedData[[#This Row],[Purchase Amount]]&lt;5000,"Medium",
TRUE,"High")</f>
        <v>Low</v>
      </c>
      <c r="V3109" t="str">
        <f>TEXT(CleanedData[[#This Row],[Date]],"mmmm")</f>
        <v>March</v>
      </c>
      <c r="W3109" t="str">
        <f>"Q"&amp;ROUNDUP(MONTH(CleanedData[[#This Row],[Date]])/3,0)</f>
        <v>Q1</v>
      </c>
      <c r="X3109" t="str">
        <f>IF(CleanedData[[#This Row],[Purchase Amount]]&gt;=5000,"Yes","No")</f>
        <v>No</v>
      </c>
      <c r="Y3109">
        <f>IF(CleanedData[[#This Row],[Recommend]]="Yes",1,0)</f>
        <v>0</v>
      </c>
      <c r="Z3109" s="6">
        <f>CleanedData[[#This Row],[Purchase Amount]]*0.15</f>
        <v>70.744500000000002</v>
      </c>
      <c r="AA3109" s="6">
        <f>CleanedData[[#This Row],[Purchase Amount]]*1.15</f>
        <v>542.3744999999999</v>
      </c>
    </row>
    <row r="3110" spans="1:27" x14ac:dyDescent="0.3">
      <c r="A3110">
        <v>3740</v>
      </c>
      <c r="B3110" t="s">
        <v>3335</v>
      </c>
      <c r="C3110" s="1">
        <v>45778</v>
      </c>
      <c r="D3110">
        <v>38</v>
      </c>
      <c r="E3110" t="s">
        <v>52</v>
      </c>
      <c r="F3110" t="s">
        <v>77</v>
      </c>
      <c r="G3110" t="s">
        <v>102</v>
      </c>
      <c r="H3110">
        <v>2</v>
      </c>
      <c r="I3110" t="s">
        <v>42</v>
      </c>
      <c r="J3110" t="s">
        <v>63</v>
      </c>
      <c r="K3110" t="s">
        <v>64</v>
      </c>
      <c r="L3110" t="s">
        <v>42</v>
      </c>
      <c r="M3110" t="s">
        <v>231</v>
      </c>
      <c r="N3110" t="s">
        <v>47</v>
      </c>
      <c r="O3110" t="s">
        <v>89</v>
      </c>
      <c r="P3110" t="s">
        <v>49</v>
      </c>
      <c r="Q3110" t="s">
        <v>81</v>
      </c>
      <c r="R3110" s="6">
        <f>_xlfn.XLOOKUP(CleanedData[[#This Row],[Product]],'02_Lookup_Tables'!$A$2:$A$126,'02_Lookup_Tables'!$B$2:$B$126)</f>
        <v>276.82</v>
      </c>
      <c r="S3110" t="str">
        <f>VLOOKUP(CleanedData[[#This Row],[Product]],'02_Lookup_Tables'!$H$2:$I$126,2,FALSE)</f>
        <v>Home &amp; Living</v>
      </c>
      <c r="T3110" t="str">
        <f>VLOOKUP(CleanedData[[#This Row],[Province]],'02_Lookup_Tables'!$D$2:$E$10,2, FALSE)</f>
        <v>Central Region</v>
      </c>
      <c r="U3110" t="str" cm="1">
        <f t="array" ref="U3110">_xlfn.IFS(CleanedData[[#This Row],[Purchase Amount]]&lt;500,"Low",
CleanedData[[#This Row],[Purchase Amount]]&lt;5000,"Medium",
TRUE,"High")</f>
        <v>Low</v>
      </c>
      <c r="V3110" t="str">
        <f>TEXT(CleanedData[[#This Row],[Date]],"mmmm")</f>
        <v>May</v>
      </c>
      <c r="W3110" t="str">
        <f>"Q"&amp;ROUNDUP(MONTH(CleanedData[[#This Row],[Date]])/3,0)</f>
        <v>Q2</v>
      </c>
      <c r="X3110" t="str">
        <f>IF(CleanedData[[#This Row],[Purchase Amount]]&gt;=5000,"Yes","No")</f>
        <v>No</v>
      </c>
      <c r="Y3110">
        <f>IF(CleanedData[[#This Row],[Recommend]]="Yes",1,0)</f>
        <v>0</v>
      </c>
      <c r="Z3110" s="6">
        <f>CleanedData[[#This Row],[Purchase Amount]]*0.15</f>
        <v>41.522999999999996</v>
      </c>
      <c r="AA3110" s="6">
        <f>CleanedData[[#This Row],[Purchase Amount]]*1.15</f>
        <v>318.34299999999996</v>
      </c>
    </row>
    <row r="3111" spans="1:27" x14ac:dyDescent="0.3">
      <c r="A3111">
        <v>3741</v>
      </c>
      <c r="B3111" t="s">
        <v>3336</v>
      </c>
      <c r="C3111" s="1">
        <v>45747</v>
      </c>
      <c r="E3111" t="s">
        <v>60</v>
      </c>
      <c r="F3111" t="s">
        <v>125</v>
      </c>
      <c r="G3111" t="s">
        <v>84</v>
      </c>
      <c r="H3111">
        <v>4</v>
      </c>
      <c r="I3111" t="s">
        <v>42</v>
      </c>
      <c r="J3111" t="s">
        <v>43</v>
      </c>
      <c r="K3111" t="s">
        <v>55</v>
      </c>
      <c r="L3111" t="s">
        <v>45</v>
      </c>
      <c r="M3111" t="s">
        <v>65</v>
      </c>
      <c r="N3111" t="s">
        <v>96</v>
      </c>
      <c r="O3111" t="s">
        <v>89</v>
      </c>
      <c r="P3111" t="s">
        <v>70</v>
      </c>
      <c r="Q3111" t="s">
        <v>166</v>
      </c>
      <c r="R3111" s="6">
        <f>_xlfn.XLOOKUP(CleanedData[[#This Row],[Product]],'02_Lookup_Tables'!$A$2:$A$126,'02_Lookup_Tables'!$B$2:$B$126)</f>
        <v>1158.56</v>
      </c>
      <c r="S3111" t="str">
        <f>VLOOKUP(CleanedData[[#This Row],[Product]],'02_Lookup_Tables'!$H$2:$I$126,2,FALSE)</f>
        <v>Toys &amp; Games</v>
      </c>
      <c r="T3111" t="str">
        <f>VLOOKUP(CleanedData[[#This Row],[Province]],'02_Lookup_Tables'!$D$2:$E$10,2, FALSE)</f>
        <v>Western Region</v>
      </c>
      <c r="U3111" t="str" cm="1">
        <f t="array" ref="U3111">_xlfn.IFS(CleanedData[[#This Row],[Purchase Amount]]&lt;500,"Low",
CleanedData[[#This Row],[Purchase Amount]]&lt;5000,"Medium",
TRUE,"High")</f>
        <v>Medium</v>
      </c>
      <c r="V3111" t="str">
        <f>TEXT(CleanedData[[#This Row],[Date]],"mmmm")</f>
        <v>March</v>
      </c>
      <c r="W3111" t="str">
        <f>"Q"&amp;ROUNDUP(MONTH(CleanedData[[#This Row],[Date]])/3,0)</f>
        <v>Q1</v>
      </c>
      <c r="X3111" t="str">
        <f>IF(CleanedData[[#This Row],[Purchase Amount]]&gt;=5000,"Yes","No")</f>
        <v>No</v>
      </c>
      <c r="Y3111">
        <f>IF(CleanedData[[#This Row],[Recommend]]="Yes",1,0)</f>
        <v>0</v>
      </c>
      <c r="Z3111" s="6">
        <f>CleanedData[[#This Row],[Purchase Amount]]*0.15</f>
        <v>173.78399999999999</v>
      </c>
      <c r="AA3111" s="6">
        <f>CleanedData[[#This Row],[Purchase Amount]]*1.15</f>
        <v>1332.3439999999998</v>
      </c>
    </row>
    <row r="3112" spans="1:27" x14ac:dyDescent="0.3">
      <c r="A3112">
        <v>3742</v>
      </c>
      <c r="B3112" t="s">
        <v>3337</v>
      </c>
      <c r="C3112" s="1">
        <v>45364</v>
      </c>
      <c r="D3112">
        <v>23</v>
      </c>
      <c r="E3112" t="s">
        <v>39</v>
      </c>
      <c r="F3112" t="s">
        <v>130</v>
      </c>
      <c r="G3112" t="s">
        <v>389</v>
      </c>
      <c r="H3112">
        <v>3</v>
      </c>
      <c r="I3112" t="s">
        <v>45</v>
      </c>
      <c r="J3112" t="s">
        <v>74</v>
      </c>
      <c r="K3112" t="s">
        <v>64</v>
      </c>
      <c r="L3112" t="s">
        <v>45</v>
      </c>
      <c r="M3112" t="s">
        <v>208</v>
      </c>
      <c r="N3112" t="s">
        <v>48</v>
      </c>
      <c r="O3112" t="s">
        <v>89</v>
      </c>
      <c r="P3112" t="s">
        <v>49</v>
      </c>
      <c r="Q3112" t="s">
        <v>66</v>
      </c>
      <c r="R3112" s="6">
        <f>_xlfn.XLOOKUP(CleanedData[[#This Row],[Product]],'02_Lookup_Tables'!$A$2:$A$126,'02_Lookup_Tables'!$B$2:$B$126)</f>
        <v>5432.76</v>
      </c>
      <c r="S3112" t="str">
        <f>VLOOKUP(CleanedData[[#This Row],[Product]],'02_Lookup_Tables'!$H$2:$I$126,2,FALSE)</f>
        <v>Home Devices</v>
      </c>
      <c r="T3112" t="str">
        <f>VLOOKUP(CleanedData[[#This Row],[Province]],'02_Lookup_Tables'!$D$2:$E$10,2, FALSE)</f>
        <v>Eastern Region</v>
      </c>
      <c r="U3112" t="str" cm="1">
        <f t="array" ref="U3112">_xlfn.IFS(CleanedData[[#This Row],[Purchase Amount]]&lt;500,"Low",
CleanedData[[#This Row],[Purchase Amount]]&lt;5000,"Medium",
TRUE,"High")</f>
        <v>High</v>
      </c>
      <c r="V3112" t="str">
        <f>TEXT(CleanedData[[#This Row],[Date]],"mmmm")</f>
        <v>March</v>
      </c>
      <c r="W3112" t="str">
        <f>"Q"&amp;ROUNDUP(MONTH(CleanedData[[#This Row],[Date]])/3,0)</f>
        <v>Q1</v>
      </c>
      <c r="X3112" t="str">
        <f>IF(CleanedData[[#This Row],[Purchase Amount]]&gt;=5000,"Yes","No")</f>
        <v>Yes</v>
      </c>
      <c r="Y3112">
        <f>IF(CleanedData[[#This Row],[Recommend]]="Yes",1,0)</f>
        <v>1</v>
      </c>
      <c r="Z3112" s="6">
        <f>CleanedData[[#This Row],[Purchase Amount]]*0.15</f>
        <v>814.91399999999999</v>
      </c>
      <c r="AA3112" s="6">
        <f>CleanedData[[#This Row],[Purchase Amount]]*1.15</f>
        <v>6247.674</v>
      </c>
    </row>
    <row r="3113" spans="1:27" x14ac:dyDescent="0.3">
      <c r="A3113">
        <v>3743</v>
      </c>
      <c r="B3113" t="s">
        <v>3338</v>
      </c>
      <c r="C3113" s="1">
        <v>45643</v>
      </c>
      <c r="D3113">
        <v>36</v>
      </c>
      <c r="E3113" t="s">
        <v>60</v>
      </c>
      <c r="F3113" t="s">
        <v>61</v>
      </c>
      <c r="G3113" t="s">
        <v>288</v>
      </c>
      <c r="H3113">
        <v>1</v>
      </c>
      <c r="I3113" t="s">
        <v>42</v>
      </c>
      <c r="J3113" t="s">
        <v>54</v>
      </c>
      <c r="K3113" t="s">
        <v>44</v>
      </c>
      <c r="L3113" t="s">
        <v>45</v>
      </c>
      <c r="N3113" t="s">
        <v>80</v>
      </c>
      <c r="O3113" t="s">
        <v>134</v>
      </c>
      <c r="P3113" t="s">
        <v>8646</v>
      </c>
      <c r="Q3113" t="s">
        <v>81</v>
      </c>
      <c r="R3113" s="6">
        <f>_xlfn.XLOOKUP(CleanedData[[#This Row],[Product]],'02_Lookup_Tables'!$A$2:$A$126,'02_Lookup_Tables'!$B$2:$B$126)</f>
        <v>605.1</v>
      </c>
      <c r="S3113" t="str">
        <f>VLOOKUP(CleanedData[[#This Row],[Product]],'02_Lookup_Tables'!$H$2:$I$126,2,FALSE)</f>
        <v>Apparel</v>
      </c>
      <c r="T3113" t="str">
        <f>VLOOKUP(CleanedData[[#This Row],[Province]],'02_Lookup_Tables'!$D$2:$E$10,2, FALSE)</f>
        <v>Southern Region</v>
      </c>
      <c r="U3113" t="str" cm="1">
        <f t="array" ref="U3113">_xlfn.IFS(CleanedData[[#This Row],[Purchase Amount]]&lt;500,"Low",
CleanedData[[#This Row],[Purchase Amount]]&lt;5000,"Medium",
TRUE,"High")</f>
        <v>Medium</v>
      </c>
      <c r="V3113" t="str">
        <f>TEXT(CleanedData[[#This Row],[Date]],"mmmm")</f>
        <v>December</v>
      </c>
      <c r="W3113" t="str">
        <f>"Q"&amp;ROUNDUP(MONTH(CleanedData[[#This Row],[Date]])/3,0)</f>
        <v>Q4</v>
      </c>
      <c r="X3113" t="str">
        <f>IF(CleanedData[[#This Row],[Purchase Amount]]&gt;=5000,"Yes","No")</f>
        <v>No</v>
      </c>
      <c r="Y3113">
        <f>IF(CleanedData[[#This Row],[Recommend]]="Yes",1,0)</f>
        <v>0</v>
      </c>
      <c r="Z3113" s="6">
        <f>CleanedData[[#This Row],[Purchase Amount]]*0.15</f>
        <v>90.765000000000001</v>
      </c>
      <c r="AA3113" s="6">
        <f>CleanedData[[#This Row],[Purchase Amount]]*1.15</f>
        <v>695.86500000000001</v>
      </c>
    </row>
    <row r="3114" spans="1:27" x14ac:dyDescent="0.3">
      <c r="A3114">
        <v>3744</v>
      </c>
      <c r="B3114" t="s">
        <v>3339</v>
      </c>
      <c r="C3114" s="1">
        <v>45895</v>
      </c>
      <c r="D3114">
        <v>28</v>
      </c>
      <c r="E3114" t="s">
        <v>39</v>
      </c>
      <c r="F3114" t="s">
        <v>83</v>
      </c>
      <c r="G3114" t="s">
        <v>225</v>
      </c>
      <c r="H3114">
        <v>2</v>
      </c>
      <c r="I3114" t="s">
        <v>45</v>
      </c>
      <c r="J3114" t="s">
        <v>43</v>
      </c>
      <c r="K3114" t="s">
        <v>64</v>
      </c>
      <c r="L3114" t="s">
        <v>42</v>
      </c>
      <c r="M3114" t="s">
        <v>165</v>
      </c>
      <c r="N3114" t="s">
        <v>47</v>
      </c>
      <c r="O3114" t="s">
        <v>89</v>
      </c>
      <c r="P3114" t="s">
        <v>49</v>
      </c>
      <c r="Q3114" t="s">
        <v>58</v>
      </c>
      <c r="R3114" s="6">
        <f>_xlfn.XLOOKUP(CleanedData[[#This Row],[Product]],'02_Lookup_Tables'!$A$2:$A$126,'02_Lookup_Tables'!$B$2:$B$126)</f>
        <v>1094.3699999999999</v>
      </c>
      <c r="S3114" t="str">
        <f>VLOOKUP(CleanedData[[#This Row],[Product]],'02_Lookup_Tables'!$H$2:$I$126,2,FALSE)</f>
        <v>Apparel</v>
      </c>
      <c r="T3114" t="str">
        <f>VLOOKUP(CleanedData[[#This Row],[Province]],'02_Lookup_Tables'!$D$2:$E$10,2, FALSE)</f>
        <v>Western Region</v>
      </c>
      <c r="U3114" t="str" cm="1">
        <f t="array" ref="U3114">_xlfn.IFS(CleanedData[[#This Row],[Purchase Amount]]&lt;500,"Low",
CleanedData[[#This Row],[Purchase Amount]]&lt;5000,"Medium",
TRUE,"High")</f>
        <v>Medium</v>
      </c>
      <c r="V3114" t="str">
        <f>TEXT(CleanedData[[#This Row],[Date]],"mmmm")</f>
        <v>August</v>
      </c>
      <c r="W3114" t="str">
        <f>"Q"&amp;ROUNDUP(MONTH(CleanedData[[#This Row],[Date]])/3,0)</f>
        <v>Q3</v>
      </c>
      <c r="X3114" t="str">
        <f>IF(CleanedData[[#This Row],[Purchase Amount]]&gt;=5000,"Yes","No")</f>
        <v>No</v>
      </c>
      <c r="Y3114">
        <f>IF(CleanedData[[#This Row],[Recommend]]="Yes",1,0)</f>
        <v>1</v>
      </c>
      <c r="Z3114" s="6">
        <f>CleanedData[[#This Row],[Purchase Amount]]*0.15</f>
        <v>164.15549999999999</v>
      </c>
      <c r="AA3114" s="6">
        <f>CleanedData[[#This Row],[Purchase Amount]]*1.15</f>
        <v>1258.5254999999997</v>
      </c>
    </row>
    <row r="3115" spans="1:27" x14ac:dyDescent="0.3">
      <c r="A3115">
        <v>3745</v>
      </c>
      <c r="B3115" t="s">
        <v>3340</v>
      </c>
      <c r="C3115" s="1">
        <v>45906</v>
      </c>
      <c r="D3115">
        <v>57</v>
      </c>
      <c r="E3115" t="s">
        <v>60</v>
      </c>
      <c r="F3115" t="s">
        <v>83</v>
      </c>
      <c r="G3115" t="s">
        <v>133</v>
      </c>
      <c r="H3115">
        <v>4</v>
      </c>
      <c r="I3115" t="s">
        <v>45</v>
      </c>
      <c r="J3115" t="s">
        <v>43</v>
      </c>
      <c r="K3115" t="s">
        <v>55</v>
      </c>
      <c r="L3115" t="s">
        <v>42</v>
      </c>
      <c r="M3115" t="s">
        <v>151</v>
      </c>
      <c r="N3115" t="s">
        <v>96</v>
      </c>
      <c r="O3115" t="s">
        <v>89</v>
      </c>
      <c r="P3115" t="s">
        <v>70</v>
      </c>
      <c r="Q3115" t="s">
        <v>50</v>
      </c>
      <c r="R3115" s="6">
        <f>_xlfn.XLOOKUP(CleanedData[[#This Row],[Product]],'02_Lookup_Tables'!$A$2:$A$126,'02_Lookup_Tables'!$B$2:$B$126)</f>
        <v>1734</v>
      </c>
      <c r="S3115" t="str">
        <f>VLOOKUP(CleanedData[[#This Row],[Product]],'02_Lookup_Tables'!$H$2:$I$126,2,FALSE)</f>
        <v>Home &amp; Living</v>
      </c>
      <c r="T3115" t="str">
        <f>VLOOKUP(CleanedData[[#This Row],[Province]],'02_Lookup_Tables'!$D$2:$E$10,2, FALSE)</f>
        <v>Western Region</v>
      </c>
      <c r="U3115" t="str" cm="1">
        <f t="array" ref="U3115">_xlfn.IFS(CleanedData[[#This Row],[Purchase Amount]]&lt;500,"Low",
CleanedData[[#This Row],[Purchase Amount]]&lt;5000,"Medium",
TRUE,"High")</f>
        <v>Medium</v>
      </c>
      <c r="V3115" t="str">
        <f>TEXT(CleanedData[[#This Row],[Date]],"mmmm")</f>
        <v>September</v>
      </c>
      <c r="W3115" t="str">
        <f>"Q"&amp;ROUNDUP(MONTH(CleanedData[[#This Row],[Date]])/3,0)</f>
        <v>Q3</v>
      </c>
      <c r="X3115" t="str">
        <f>IF(CleanedData[[#This Row],[Purchase Amount]]&gt;=5000,"Yes","No")</f>
        <v>No</v>
      </c>
      <c r="Y3115">
        <f>IF(CleanedData[[#This Row],[Recommend]]="Yes",1,0)</f>
        <v>1</v>
      </c>
      <c r="Z3115" s="6">
        <f>CleanedData[[#This Row],[Purchase Amount]]*0.15</f>
        <v>260.09999999999997</v>
      </c>
      <c r="AA3115" s="6">
        <f>CleanedData[[#This Row],[Purchase Amount]]*1.15</f>
        <v>1994.1</v>
      </c>
    </row>
    <row r="3116" spans="1:27" x14ac:dyDescent="0.3">
      <c r="A3116">
        <v>3746</v>
      </c>
      <c r="B3116" t="s">
        <v>3341</v>
      </c>
      <c r="C3116" s="1">
        <v>45529</v>
      </c>
      <c r="D3116">
        <v>24</v>
      </c>
      <c r="E3116" t="s">
        <v>52</v>
      </c>
      <c r="F3116" t="s">
        <v>72</v>
      </c>
      <c r="G3116" t="s">
        <v>266</v>
      </c>
      <c r="H3116">
        <v>4</v>
      </c>
      <c r="I3116" t="s">
        <v>42</v>
      </c>
      <c r="J3116" t="s">
        <v>69</v>
      </c>
      <c r="K3116" t="s">
        <v>64</v>
      </c>
      <c r="L3116" t="s">
        <v>42</v>
      </c>
      <c r="M3116" t="s">
        <v>88</v>
      </c>
      <c r="N3116" t="s">
        <v>96</v>
      </c>
      <c r="O3116" t="s">
        <v>89</v>
      </c>
      <c r="P3116" t="s">
        <v>70</v>
      </c>
      <c r="Q3116" t="s">
        <v>66</v>
      </c>
      <c r="R3116" s="6">
        <f>_xlfn.XLOOKUP(CleanedData[[#This Row],[Product]],'02_Lookup_Tables'!$A$2:$A$126,'02_Lookup_Tables'!$B$2:$B$126)</f>
        <v>2951.61</v>
      </c>
      <c r="S3116" t="str">
        <f>VLOOKUP(CleanedData[[#This Row],[Product]],'02_Lookup_Tables'!$H$2:$I$126,2,FALSE)</f>
        <v>Beauty &amp; Personal Care</v>
      </c>
      <c r="T3116" t="str">
        <f>VLOOKUP(CleanedData[[#This Row],[Province]],'02_Lookup_Tables'!$D$2:$E$10,2, FALSE)</f>
        <v>Central Region</v>
      </c>
      <c r="U3116" t="str" cm="1">
        <f t="array" ref="U3116">_xlfn.IFS(CleanedData[[#This Row],[Purchase Amount]]&lt;500,"Low",
CleanedData[[#This Row],[Purchase Amount]]&lt;5000,"Medium",
TRUE,"High")</f>
        <v>Medium</v>
      </c>
      <c r="V3116" t="str">
        <f>TEXT(CleanedData[[#This Row],[Date]],"mmmm")</f>
        <v>August</v>
      </c>
      <c r="W3116" t="str">
        <f>"Q"&amp;ROUNDUP(MONTH(CleanedData[[#This Row],[Date]])/3,0)</f>
        <v>Q3</v>
      </c>
      <c r="X3116" t="str">
        <f>IF(CleanedData[[#This Row],[Purchase Amount]]&gt;=5000,"Yes","No")</f>
        <v>No</v>
      </c>
      <c r="Y3116">
        <f>IF(CleanedData[[#This Row],[Recommend]]="Yes",1,0)</f>
        <v>0</v>
      </c>
      <c r="Z3116" s="6">
        <f>CleanedData[[#This Row],[Purchase Amount]]*0.15</f>
        <v>442.74150000000003</v>
      </c>
      <c r="AA3116" s="6">
        <f>CleanedData[[#This Row],[Purchase Amount]]*1.15</f>
        <v>3394.3514999999998</v>
      </c>
    </row>
    <row r="3117" spans="1:27" x14ac:dyDescent="0.3">
      <c r="A3117">
        <v>3747</v>
      </c>
      <c r="B3117" t="s">
        <v>3342</v>
      </c>
      <c r="C3117" s="1">
        <v>45637</v>
      </c>
      <c r="D3117">
        <v>62</v>
      </c>
      <c r="E3117" t="s">
        <v>60</v>
      </c>
      <c r="F3117" t="s">
        <v>108</v>
      </c>
      <c r="G3117" t="s">
        <v>198</v>
      </c>
      <c r="H3117">
        <v>4</v>
      </c>
      <c r="I3117" t="s">
        <v>42</v>
      </c>
      <c r="J3117" t="s">
        <v>54</v>
      </c>
      <c r="K3117" t="s">
        <v>55</v>
      </c>
      <c r="L3117" t="s">
        <v>42</v>
      </c>
      <c r="M3117" t="s">
        <v>165</v>
      </c>
      <c r="N3117" t="s">
        <v>96</v>
      </c>
      <c r="O3117" t="s">
        <v>89</v>
      </c>
      <c r="P3117" t="s">
        <v>70</v>
      </c>
      <c r="Q3117" t="s">
        <v>50</v>
      </c>
      <c r="R3117" s="6">
        <f>_xlfn.XLOOKUP(CleanedData[[#This Row],[Product]],'02_Lookup_Tables'!$A$2:$A$126,'02_Lookup_Tables'!$B$2:$B$126)</f>
        <v>2099.4</v>
      </c>
      <c r="S3117" t="str">
        <f>VLOOKUP(CleanedData[[#This Row],[Product]],'02_Lookup_Tables'!$H$2:$I$126,2,FALSE)</f>
        <v>Sports &amp; Outdoors</v>
      </c>
      <c r="T3117" t="str">
        <f>VLOOKUP(CleanedData[[#This Row],[Province]],'02_Lookup_Tables'!$D$2:$E$10,2, FALSE)</f>
        <v>Gauteng Region</v>
      </c>
      <c r="U3117" t="str" cm="1">
        <f t="array" ref="U3117">_xlfn.IFS(CleanedData[[#This Row],[Purchase Amount]]&lt;500,"Low",
CleanedData[[#This Row],[Purchase Amount]]&lt;5000,"Medium",
TRUE,"High")</f>
        <v>Medium</v>
      </c>
      <c r="V3117" t="str">
        <f>TEXT(CleanedData[[#This Row],[Date]],"mmmm")</f>
        <v>December</v>
      </c>
      <c r="W3117" t="str">
        <f>"Q"&amp;ROUNDUP(MONTH(CleanedData[[#This Row],[Date]])/3,0)</f>
        <v>Q4</v>
      </c>
      <c r="X3117" t="str">
        <f>IF(CleanedData[[#This Row],[Purchase Amount]]&gt;=5000,"Yes","No")</f>
        <v>No</v>
      </c>
      <c r="Y3117">
        <f>IF(CleanedData[[#This Row],[Recommend]]="Yes",1,0)</f>
        <v>0</v>
      </c>
      <c r="Z3117" s="6">
        <f>CleanedData[[#This Row],[Purchase Amount]]*0.15</f>
        <v>314.91000000000003</v>
      </c>
      <c r="AA3117" s="6">
        <f>CleanedData[[#This Row],[Purchase Amount]]*1.15</f>
        <v>2414.31</v>
      </c>
    </row>
    <row r="3118" spans="1:27" x14ac:dyDescent="0.3">
      <c r="A3118">
        <v>3748</v>
      </c>
      <c r="B3118" t="s">
        <v>3343</v>
      </c>
      <c r="C3118" s="1">
        <v>45803</v>
      </c>
      <c r="D3118">
        <v>43</v>
      </c>
      <c r="E3118" t="s">
        <v>39</v>
      </c>
      <c r="F3118" t="s">
        <v>72</v>
      </c>
      <c r="G3118" t="s">
        <v>182</v>
      </c>
      <c r="H3118">
        <v>5</v>
      </c>
      <c r="I3118" t="s">
        <v>42</v>
      </c>
      <c r="J3118" t="s">
        <v>69</v>
      </c>
      <c r="K3118" t="s">
        <v>44</v>
      </c>
      <c r="L3118" t="s">
        <v>42</v>
      </c>
      <c r="M3118" t="s">
        <v>88</v>
      </c>
      <c r="N3118" t="s">
        <v>57</v>
      </c>
      <c r="O3118" t="s">
        <v>89</v>
      </c>
      <c r="P3118" t="s">
        <v>70</v>
      </c>
      <c r="Q3118" t="s">
        <v>81</v>
      </c>
      <c r="R3118" s="6">
        <f>_xlfn.XLOOKUP(CleanedData[[#This Row],[Product]],'02_Lookup_Tables'!$A$2:$A$126,'02_Lookup_Tables'!$B$2:$B$126)</f>
        <v>3715.65</v>
      </c>
      <c r="S3118" t="str">
        <f>VLOOKUP(CleanedData[[#This Row],[Product]],'02_Lookup_Tables'!$H$2:$I$126,2,FALSE)</f>
        <v>Home Devices</v>
      </c>
      <c r="T3118" t="str">
        <f>VLOOKUP(CleanedData[[#This Row],[Province]],'02_Lookup_Tables'!$D$2:$E$10,2, FALSE)</f>
        <v>Central Region</v>
      </c>
      <c r="U3118" t="str" cm="1">
        <f t="array" ref="U3118">_xlfn.IFS(CleanedData[[#This Row],[Purchase Amount]]&lt;500,"Low",
CleanedData[[#This Row],[Purchase Amount]]&lt;5000,"Medium",
TRUE,"High")</f>
        <v>Medium</v>
      </c>
      <c r="V3118" t="str">
        <f>TEXT(CleanedData[[#This Row],[Date]],"mmmm")</f>
        <v>May</v>
      </c>
      <c r="W3118" t="str">
        <f>"Q"&amp;ROUNDUP(MONTH(CleanedData[[#This Row],[Date]])/3,0)</f>
        <v>Q2</v>
      </c>
      <c r="X3118" t="str">
        <f>IF(CleanedData[[#This Row],[Purchase Amount]]&gt;=5000,"Yes","No")</f>
        <v>No</v>
      </c>
      <c r="Y3118">
        <f>IF(CleanedData[[#This Row],[Recommend]]="Yes",1,0)</f>
        <v>0</v>
      </c>
      <c r="Z3118" s="6">
        <f>CleanedData[[#This Row],[Purchase Amount]]*0.15</f>
        <v>557.34749999999997</v>
      </c>
      <c r="AA3118" s="6">
        <f>CleanedData[[#This Row],[Purchase Amount]]*1.15</f>
        <v>4272.9974999999995</v>
      </c>
    </row>
    <row r="3119" spans="1:27" x14ac:dyDescent="0.3">
      <c r="A3119">
        <v>3749</v>
      </c>
      <c r="B3119" t="s">
        <v>3344</v>
      </c>
      <c r="C3119" s="1">
        <v>45392</v>
      </c>
      <c r="D3119">
        <v>69</v>
      </c>
      <c r="E3119" t="s">
        <v>39</v>
      </c>
      <c r="F3119" t="s">
        <v>77</v>
      </c>
      <c r="G3119" t="s">
        <v>391</v>
      </c>
      <c r="H3119">
        <v>3</v>
      </c>
      <c r="I3119" t="s">
        <v>45</v>
      </c>
      <c r="J3119" t="s">
        <v>69</v>
      </c>
      <c r="K3119" t="s">
        <v>55</v>
      </c>
      <c r="L3119" t="s">
        <v>45</v>
      </c>
      <c r="M3119" t="s">
        <v>147</v>
      </c>
      <c r="N3119" t="s">
        <v>48</v>
      </c>
      <c r="O3119" t="s">
        <v>148</v>
      </c>
      <c r="P3119" t="s">
        <v>49</v>
      </c>
      <c r="Q3119" t="s">
        <v>97</v>
      </c>
      <c r="R3119" s="6">
        <f>_xlfn.XLOOKUP(CleanedData[[#This Row],[Product]],'02_Lookup_Tables'!$A$2:$A$126,'02_Lookup_Tables'!$B$2:$B$126)</f>
        <v>886.51</v>
      </c>
      <c r="S3119" t="str">
        <f>VLOOKUP(CleanedData[[#This Row],[Product]],'02_Lookup_Tables'!$H$2:$I$126,2,FALSE)</f>
        <v>Beauty &amp; Personal Care</v>
      </c>
      <c r="T3119" t="str">
        <f>VLOOKUP(CleanedData[[#This Row],[Province]],'02_Lookup_Tables'!$D$2:$E$10,2, FALSE)</f>
        <v>Central Region</v>
      </c>
      <c r="U3119" t="str" cm="1">
        <f t="array" ref="U3119">_xlfn.IFS(CleanedData[[#This Row],[Purchase Amount]]&lt;500,"Low",
CleanedData[[#This Row],[Purchase Amount]]&lt;5000,"Medium",
TRUE,"High")</f>
        <v>Medium</v>
      </c>
      <c r="V3119" t="str">
        <f>TEXT(CleanedData[[#This Row],[Date]],"mmmm")</f>
        <v>April</v>
      </c>
      <c r="W3119" t="str">
        <f>"Q"&amp;ROUNDUP(MONTH(CleanedData[[#This Row],[Date]])/3,0)</f>
        <v>Q2</v>
      </c>
      <c r="X3119" t="str">
        <f>IF(CleanedData[[#This Row],[Purchase Amount]]&gt;=5000,"Yes","No")</f>
        <v>No</v>
      </c>
      <c r="Y3119">
        <f>IF(CleanedData[[#This Row],[Recommend]]="Yes",1,0)</f>
        <v>1</v>
      </c>
      <c r="Z3119" s="6">
        <f>CleanedData[[#This Row],[Purchase Amount]]*0.15</f>
        <v>132.97649999999999</v>
      </c>
      <c r="AA3119" s="6">
        <f>CleanedData[[#This Row],[Purchase Amount]]*1.15</f>
        <v>1019.4864999999999</v>
      </c>
    </row>
    <row r="3120" spans="1:27" x14ac:dyDescent="0.3">
      <c r="A3120">
        <v>3752</v>
      </c>
      <c r="B3120" t="s">
        <v>3345</v>
      </c>
      <c r="C3120" s="1">
        <v>45372</v>
      </c>
      <c r="D3120">
        <v>62</v>
      </c>
      <c r="E3120" t="s">
        <v>52</v>
      </c>
      <c r="F3120" t="s">
        <v>68</v>
      </c>
      <c r="G3120" t="s">
        <v>189</v>
      </c>
      <c r="H3120">
        <v>5</v>
      </c>
      <c r="I3120" t="s">
        <v>42</v>
      </c>
      <c r="J3120" t="s">
        <v>63</v>
      </c>
      <c r="K3120" t="s">
        <v>55</v>
      </c>
      <c r="L3120" t="s">
        <v>42</v>
      </c>
      <c r="M3120" t="s">
        <v>184</v>
      </c>
      <c r="N3120" t="s">
        <v>57</v>
      </c>
      <c r="O3120" t="s">
        <v>148</v>
      </c>
      <c r="P3120" t="s">
        <v>49</v>
      </c>
      <c r="Q3120" t="s">
        <v>50</v>
      </c>
      <c r="R3120" s="6">
        <f>_xlfn.XLOOKUP(CleanedData[[#This Row],[Product]],'02_Lookup_Tables'!$A$2:$A$126,'02_Lookup_Tables'!$B$2:$B$126)</f>
        <v>1619.07</v>
      </c>
      <c r="S3120" t="str">
        <f>VLOOKUP(CleanedData[[#This Row],[Product]],'02_Lookup_Tables'!$H$2:$I$126,2,FALSE)</f>
        <v>Home &amp; Living</v>
      </c>
      <c r="T3120" t="str">
        <f>VLOOKUP(CleanedData[[#This Row],[Province]],'02_Lookup_Tables'!$D$2:$E$10,2, FALSE)</f>
        <v>Northern Region</v>
      </c>
      <c r="U3120" t="str" cm="1">
        <f t="array" ref="U3120">_xlfn.IFS(CleanedData[[#This Row],[Purchase Amount]]&lt;500,"Low",
CleanedData[[#This Row],[Purchase Amount]]&lt;5000,"Medium",
TRUE,"High")</f>
        <v>Medium</v>
      </c>
      <c r="V3120" t="str">
        <f>TEXT(CleanedData[[#This Row],[Date]],"mmmm")</f>
        <v>March</v>
      </c>
      <c r="W3120" t="str">
        <f>"Q"&amp;ROUNDUP(MONTH(CleanedData[[#This Row],[Date]])/3,0)</f>
        <v>Q1</v>
      </c>
      <c r="X3120" t="str">
        <f>IF(CleanedData[[#This Row],[Purchase Amount]]&gt;=5000,"Yes","No")</f>
        <v>No</v>
      </c>
      <c r="Y3120">
        <f>IF(CleanedData[[#This Row],[Recommend]]="Yes",1,0)</f>
        <v>0</v>
      </c>
      <c r="Z3120" s="6">
        <f>CleanedData[[#This Row],[Purchase Amount]]*0.15</f>
        <v>242.86049999999997</v>
      </c>
      <c r="AA3120" s="6">
        <f>CleanedData[[#This Row],[Purchase Amount]]*1.15</f>
        <v>1861.9304999999997</v>
      </c>
    </row>
    <row r="3121" spans="1:27" x14ac:dyDescent="0.3">
      <c r="A3121">
        <v>3753</v>
      </c>
      <c r="B3121" t="s">
        <v>3346</v>
      </c>
      <c r="C3121" s="1">
        <v>45312</v>
      </c>
      <c r="D3121">
        <v>71</v>
      </c>
      <c r="E3121" t="s">
        <v>39</v>
      </c>
      <c r="F3121" t="s">
        <v>130</v>
      </c>
      <c r="G3121" t="s">
        <v>501</v>
      </c>
      <c r="H3121">
        <v>3</v>
      </c>
      <c r="I3121" t="s">
        <v>42</v>
      </c>
      <c r="J3121" t="s">
        <v>43</v>
      </c>
      <c r="K3121" t="s">
        <v>64</v>
      </c>
      <c r="L3121" t="s">
        <v>42</v>
      </c>
      <c r="M3121" t="s">
        <v>88</v>
      </c>
      <c r="N3121" t="s">
        <v>48</v>
      </c>
      <c r="O3121" t="s">
        <v>89</v>
      </c>
      <c r="P3121" t="s">
        <v>49</v>
      </c>
      <c r="Q3121" t="s">
        <v>97</v>
      </c>
      <c r="R3121" s="6">
        <f>_xlfn.XLOOKUP(CleanedData[[#This Row],[Product]],'02_Lookup_Tables'!$A$2:$A$126,'02_Lookup_Tables'!$B$2:$B$126)</f>
        <v>1482.94</v>
      </c>
      <c r="S3121" t="str">
        <f>VLOOKUP(CleanedData[[#This Row],[Product]],'02_Lookup_Tables'!$H$2:$I$126,2,FALSE)</f>
        <v>Home Devices</v>
      </c>
      <c r="T3121" t="str">
        <f>VLOOKUP(CleanedData[[#This Row],[Province]],'02_Lookup_Tables'!$D$2:$E$10,2, FALSE)</f>
        <v>Eastern Region</v>
      </c>
      <c r="U3121" t="str" cm="1">
        <f t="array" ref="U3121">_xlfn.IFS(CleanedData[[#This Row],[Purchase Amount]]&lt;500,"Low",
CleanedData[[#This Row],[Purchase Amount]]&lt;5000,"Medium",
TRUE,"High")</f>
        <v>Medium</v>
      </c>
      <c r="V3121" t="str">
        <f>TEXT(CleanedData[[#This Row],[Date]],"mmmm")</f>
        <v>January</v>
      </c>
      <c r="W3121" t="str">
        <f>"Q"&amp;ROUNDUP(MONTH(CleanedData[[#This Row],[Date]])/3,0)</f>
        <v>Q1</v>
      </c>
      <c r="X3121" t="str">
        <f>IF(CleanedData[[#This Row],[Purchase Amount]]&gt;=5000,"Yes","No")</f>
        <v>No</v>
      </c>
      <c r="Y3121">
        <f>IF(CleanedData[[#This Row],[Recommend]]="Yes",1,0)</f>
        <v>0</v>
      </c>
      <c r="Z3121" s="6">
        <f>CleanedData[[#This Row],[Purchase Amount]]*0.15</f>
        <v>222.441</v>
      </c>
      <c r="AA3121" s="6">
        <f>CleanedData[[#This Row],[Purchase Amount]]*1.15</f>
        <v>1705.3809999999999</v>
      </c>
    </row>
    <row r="3122" spans="1:27" x14ac:dyDescent="0.3">
      <c r="A3122">
        <v>3754</v>
      </c>
      <c r="B3122" t="s">
        <v>3347</v>
      </c>
      <c r="C3122" s="1">
        <v>45544</v>
      </c>
      <c r="D3122">
        <v>43</v>
      </c>
      <c r="E3122" t="s">
        <v>52</v>
      </c>
      <c r="F3122" t="s">
        <v>72</v>
      </c>
      <c r="G3122" t="s">
        <v>284</v>
      </c>
      <c r="H3122">
        <v>1</v>
      </c>
      <c r="I3122" t="s">
        <v>45</v>
      </c>
      <c r="J3122" t="s">
        <v>54</v>
      </c>
      <c r="K3122" t="s">
        <v>64</v>
      </c>
      <c r="L3122" t="s">
        <v>45</v>
      </c>
      <c r="M3122" t="s">
        <v>46</v>
      </c>
      <c r="N3122" t="s">
        <v>80</v>
      </c>
      <c r="O3122" t="s">
        <v>89</v>
      </c>
      <c r="P3122" t="s">
        <v>49</v>
      </c>
      <c r="Q3122" t="s">
        <v>81</v>
      </c>
      <c r="R3122" s="6">
        <f>_xlfn.XLOOKUP(CleanedData[[#This Row],[Product]],'02_Lookup_Tables'!$A$2:$A$126,'02_Lookup_Tables'!$B$2:$B$126)</f>
        <v>6698.54</v>
      </c>
      <c r="S3122" t="str">
        <f>VLOOKUP(CleanedData[[#This Row],[Product]],'02_Lookup_Tables'!$H$2:$I$126,2,FALSE)</f>
        <v>Electronics</v>
      </c>
      <c r="T3122" t="str">
        <f>VLOOKUP(CleanedData[[#This Row],[Province]],'02_Lookup_Tables'!$D$2:$E$10,2, FALSE)</f>
        <v>Central Region</v>
      </c>
      <c r="U3122" t="str" cm="1">
        <f t="array" ref="U3122">_xlfn.IFS(CleanedData[[#This Row],[Purchase Amount]]&lt;500,"Low",
CleanedData[[#This Row],[Purchase Amount]]&lt;5000,"Medium",
TRUE,"High")</f>
        <v>High</v>
      </c>
      <c r="V3122" t="str">
        <f>TEXT(CleanedData[[#This Row],[Date]],"mmmm")</f>
        <v>September</v>
      </c>
      <c r="W3122" t="str">
        <f>"Q"&amp;ROUNDUP(MONTH(CleanedData[[#This Row],[Date]])/3,0)</f>
        <v>Q3</v>
      </c>
      <c r="X3122" t="str">
        <f>IF(CleanedData[[#This Row],[Purchase Amount]]&gt;=5000,"Yes","No")</f>
        <v>Yes</v>
      </c>
      <c r="Y3122">
        <f>IF(CleanedData[[#This Row],[Recommend]]="Yes",1,0)</f>
        <v>1</v>
      </c>
      <c r="Z3122" s="6">
        <f>CleanedData[[#This Row],[Purchase Amount]]*0.15</f>
        <v>1004.7809999999999</v>
      </c>
      <c r="AA3122" s="6">
        <f>CleanedData[[#This Row],[Purchase Amount]]*1.15</f>
        <v>7703.320999999999</v>
      </c>
    </row>
    <row r="3123" spans="1:27" x14ac:dyDescent="0.3">
      <c r="A3123">
        <v>3755</v>
      </c>
      <c r="B3123" t="s">
        <v>3348</v>
      </c>
      <c r="C3123" s="1">
        <v>45374</v>
      </c>
      <c r="D3123">
        <v>53</v>
      </c>
      <c r="E3123" t="s">
        <v>60</v>
      </c>
      <c r="F3123" t="s">
        <v>83</v>
      </c>
      <c r="G3123" t="s">
        <v>78</v>
      </c>
      <c r="H3123">
        <v>4</v>
      </c>
      <c r="I3123" t="s">
        <v>45</v>
      </c>
      <c r="J3123" t="s">
        <v>43</v>
      </c>
      <c r="K3123" t="s">
        <v>55</v>
      </c>
      <c r="L3123" t="s">
        <v>42</v>
      </c>
      <c r="M3123" t="s">
        <v>151</v>
      </c>
      <c r="N3123" t="s">
        <v>96</v>
      </c>
      <c r="O3123" t="s">
        <v>89</v>
      </c>
      <c r="P3123" t="s">
        <v>70</v>
      </c>
      <c r="Q3123" t="s">
        <v>93</v>
      </c>
      <c r="R3123" s="6">
        <f>_xlfn.XLOOKUP(CleanedData[[#This Row],[Product]],'02_Lookup_Tables'!$A$2:$A$126,'02_Lookup_Tables'!$B$2:$B$126)</f>
        <v>1951.09</v>
      </c>
      <c r="S3123" t="str">
        <f>VLOOKUP(CleanedData[[#This Row],[Product]],'02_Lookup_Tables'!$H$2:$I$126,2,FALSE)</f>
        <v>Accessories</v>
      </c>
      <c r="T3123" t="str">
        <f>VLOOKUP(CleanedData[[#This Row],[Province]],'02_Lookup_Tables'!$D$2:$E$10,2, FALSE)</f>
        <v>Western Region</v>
      </c>
      <c r="U3123" t="str" cm="1">
        <f t="array" ref="U3123">_xlfn.IFS(CleanedData[[#This Row],[Purchase Amount]]&lt;500,"Low",
CleanedData[[#This Row],[Purchase Amount]]&lt;5000,"Medium",
TRUE,"High")</f>
        <v>Medium</v>
      </c>
      <c r="V3123" t="str">
        <f>TEXT(CleanedData[[#This Row],[Date]],"mmmm")</f>
        <v>March</v>
      </c>
      <c r="W3123" t="str">
        <f>"Q"&amp;ROUNDUP(MONTH(CleanedData[[#This Row],[Date]])/3,0)</f>
        <v>Q1</v>
      </c>
      <c r="X3123" t="str">
        <f>IF(CleanedData[[#This Row],[Purchase Amount]]&gt;=5000,"Yes","No")</f>
        <v>No</v>
      </c>
      <c r="Y3123">
        <f>IF(CleanedData[[#This Row],[Recommend]]="Yes",1,0)</f>
        <v>1</v>
      </c>
      <c r="Z3123" s="6">
        <f>CleanedData[[#This Row],[Purchase Amount]]*0.15</f>
        <v>292.6635</v>
      </c>
      <c r="AA3123" s="6">
        <f>CleanedData[[#This Row],[Purchase Amount]]*1.15</f>
        <v>2243.7534999999998</v>
      </c>
    </row>
    <row r="3124" spans="1:27" x14ac:dyDescent="0.3">
      <c r="A3124">
        <v>3757</v>
      </c>
      <c r="B3124" t="s">
        <v>3349</v>
      </c>
      <c r="C3124" s="1">
        <v>45631</v>
      </c>
      <c r="D3124">
        <v>61</v>
      </c>
      <c r="E3124" t="s">
        <v>39</v>
      </c>
      <c r="F3124" t="s">
        <v>83</v>
      </c>
      <c r="G3124" t="s">
        <v>189</v>
      </c>
      <c r="H3124">
        <v>5</v>
      </c>
      <c r="I3124" t="s">
        <v>42</v>
      </c>
      <c r="J3124" t="s">
        <v>74</v>
      </c>
      <c r="K3124" t="s">
        <v>55</v>
      </c>
      <c r="L3124" t="s">
        <v>45</v>
      </c>
      <c r="M3124" t="s">
        <v>231</v>
      </c>
      <c r="N3124" t="s">
        <v>57</v>
      </c>
      <c r="O3124" t="s">
        <v>89</v>
      </c>
      <c r="P3124" t="s">
        <v>70</v>
      </c>
      <c r="Q3124" t="s">
        <v>50</v>
      </c>
      <c r="R3124" s="6">
        <f>_xlfn.XLOOKUP(CleanedData[[#This Row],[Product]],'02_Lookup_Tables'!$A$2:$A$126,'02_Lookup_Tables'!$B$2:$B$126)</f>
        <v>1619.07</v>
      </c>
      <c r="S3124" t="str">
        <f>VLOOKUP(CleanedData[[#This Row],[Product]],'02_Lookup_Tables'!$H$2:$I$126,2,FALSE)</f>
        <v>Home &amp; Living</v>
      </c>
      <c r="T3124" t="str">
        <f>VLOOKUP(CleanedData[[#This Row],[Province]],'02_Lookup_Tables'!$D$2:$E$10,2, FALSE)</f>
        <v>Western Region</v>
      </c>
      <c r="U3124" t="str" cm="1">
        <f t="array" ref="U3124">_xlfn.IFS(CleanedData[[#This Row],[Purchase Amount]]&lt;500,"Low",
CleanedData[[#This Row],[Purchase Amount]]&lt;5000,"Medium",
TRUE,"High")</f>
        <v>Medium</v>
      </c>
      <c r="V3124" t="str">
        <f>TEXT(CleanedData[[#This Row],[Date]],"mmmm")</f>
        <v>December</v>
      </c>
      <c r="W3124" t="str">
        <f>"Q"&amp;ROUNDUP(MONTH(CleanedData[[#This Row],[Date]])/3,0)</f>
        <v>Q4</v>
      </c>
      <c r="X3124" t="str">
        <f>IF(CleanedData[[#This Row],[Purchase Amount]]&gt;=5000,"Yes","No")</f>
        <v>No</v>
      </c>
      <c r="Y3124">
        <f>IF(CleanedData[[#This Row],[Recommend]]="Yes",1,0)</f>
        <v>0</v>
      </c>
      <c r="Z3124" s="6">
        <f>CleanedData[[#This Row],[Purchase Amount]]*0.15</f>
        <v>242.86049999999997</v>
      </c>
      <c r="AA3124" s="6">
        <f>CleanedData[[#This Row],[Purchase Amount]]*1.15</f>
        <v>1861.9304999999997</v>
      </c>
    </row>
    <row r="3125" spans="1:27" x14ac:dyDescent="0.3">
      <c r="A3125">
        <v>3758</v>
      </c>
      <c r="B3125" t="s">
        <v>3350</v>
      </c>
      <c r="C3125" s="1">
        <v>45936</v>
      </c>
      <c r="D3125">
        <v>58</v>
      </c>
      <c r="E3125" t="s">
        <v>52</v>
      </c>
      <c r="F3125" t="s">
        <v>61</v>
      </c>
      <c r="G3125" t="s">
        <v>102</v>
      </c>
      <c r="H3125">
        <v>5</v>
      </c>
      <c r="I3125" t="s">
        <v>45</v>
      </c>
      <c r="J3125" t="s">
        <v>74</v>
      </c>
      <c r="K3125" t="s">
        <v>55</v>
      </c>
      <c r="L3125" t="s">
        <v>45</v>
      </c>
      <c r="M3125" t="s">
        <v>75</v>
      </c>
      <c r="N3125" t="s">
        <v>57</v>
      </c>
      <c r="O3125" t="s">
        <v>89</v>
      </c>
      <c r="P3125" t="s">
        <v>70</v>
      </c>
      <c r="Q3125" t="s">
        <v>50</v>
      </c>
      <c r="R3125" s="6">
        <f>_xlfn.XLOOKUP(CleanedData[[#This Row],[Product]],'02_Lookup_Tables'!$A$2:$A$126,'02_Lookup_Tables'!$B$2:$B$126)</f>
        <v>276.82</v>
      </c>
      <c r="S3125" t="str">
        <f>VLOOKUP(CleanedData[[#This Row],[Product]],'02_Lookup_Tables'!$H$2:$I$126,2,FALSE)</f>
        <v>Home &amp; Living</v>
      </c>
      <c r="T3125" t="str">
        <f>VLOOKUP(CleanedData[[#This Row],[Province]],'02_Lookup_Tables'!$D$2:$E$10,2, FALSE)</f>
        <v>Southern Region</v>
      </c>
      <c r="U3125" t="str" cm="1">
        <f t="array" ref="U3125">_xlfn.IFS(CleanedData[[#This Row],[Purchase Amount]]&lt;500,"Low",
CleanedData[[#This Row],[Purchase Amount]]&lt;5000,"Medium",
TRUE,"High")</f>
        <v>Low</v>
      </c>
      <c r="V3125" t="str">
        <f>TEXT(CleanedData[[#This Row],[Date]],"mmmm")</f>
        <v>October</v>
      </c>
      <c r="W3125" t="str">
        <f>"Q"&amp;ROUNDUP(MONTH(CleanedData[[#This Row],[Date]])/3,0)</f>
        <v>Q4</v>
      </c>
      <c r="X3125" t="str">
        <f>IF(CleanedData[[#This Row],[Purchase Amount]]&gt;=5000,"Yes","No")</f>
        <v>No</v>
      </c>
      <c r="Y3125">
        <f>IF(CleanedData[[#This Row],[Recommend]]="Yes",1,0)</f>
        <v>1</v>
      </c>
      <c r="Z3125" s="6">
        <f>CleanedData[[#This Row],[Purchase Amount]]*0.15</f>
        <v>41.522999999999996</v>
      </c>
      <c r="AA3125" s="6">
        <f>CleanedData[[#This Row],[Purchase Amount]]*1.15</f>
        <v>318.34299999999996</v>
      </c>
    </row>
    <row r="3126" spans="1:27" x14ac:dyDescent="0.3">
      <c r="A3126">
        <v>3760</v>
      </c>
      <c r="B3126" t="s">
        <v>3351</v>
      </c>
      <c r="C3126" s="1">
        <v>45353</v>
      </c>
      <c r="D3126">
        <v>47</v>
      </c>
      <c r="E3126" t="s">
        <v>52</v>
      </c>
      <c r="F3126" t="s">
        <v>61</v>
      </c>
      <c r="G3126" t="s">
        <v>225</v>
      </c>
      <c r="H3126">
        <v>3</v>
      </c>
      <c r="I3126" t="s">
        <v>42</v>
      </c>
      <c r="J3126" t="s">
        <v>54</v>
      </c>
      <c r="K3126" t="s">
        <v>64</v>
      </c>
      <c r="L3126" t="s">
        <v>45</v>
      </c>
      <c r="M3126" t="s">
        <v>147</v>
      </c>
      <c r="N3126" t="s">
        <v>48</v>
      </c>
      <c r="O3126" t="s">
        <v>148</v>
      </c>
      <c r="P3126" t="s">
        <v>49</v>
      </c>
      <c r="Q3126" t="s">
        <v>93</v>
      </c>
      <c r="R3126" s="6">
        <f>_xlfn.XLOOKUP(CleanedData[[#This Row],[Product]],'02_Lookup_Tables'!$A$2:$A$126,'02_Lookup_Tables'!$B$2:$B$126)</f>
        <v>1094.3699999999999</v>
      </c>
      <c r="S3126" t="str">
        <f>VLOOKUP(CleanedData[[#This Row],[Product]],'02_Lookup_Tables'!$H$2:$I$126,2,FALSE)</f>
        <v>Apparel</v>
      </c>
      <c r="T3126" t="str">
        <f>VLOOKUP(CleanedData[[#This Row],[Province]],'02_Lookup_Tables'!$D$2:$E$10,2, FALSE)</f>
        <v>Southern Region</v>
      </c>
      <c r="U3126" t="str" cm="1">
        <f t="array" ref="U3126">_xlfn.IFS(CleanedData[[#This Row],[Purchase Amount]]&lt;500,"Low",
CleanedData[[#This Row],[Purchase Amount]]&lt;5000,"Medium",
TRUE,"High")</f>
        <v>Medium</v>
      </c>
      <c r="V3126" t="str">
        <f>TEXT(CleanedData[[#This Row],[Date]],"mmmm")</f>
        <v>March</v>
      </c>
      <c r="W3126" t="str">
        <f>"Q"&amp;ROUNDUP(MONTH(CleanedData[[#This Row],[Date]])/3,0)</f>
        <v>Q1</v>
      </c>
      <c r="X3126" t="str">
        <f>IF(CleanedData[[#This Row],[Purchase Amount]]&gt;=5000,"Yes","No")</f>
        <v>No</v>
      </c>
      <c r="Y3126">
        <f>IF(CleanedData[[#This Row],[Recommend]]="Yes",1,0)</f>
        <v>0</v>
      </c>
      <c r="Z3126" s="6">
        <f>CleanedData[[#This Row],[Purchase Amount]]*0.15</f>
        <v>164.15549999999999</v>
      </c>
      <c r="AA3126" s="6">
        <f>CleanedData[[#This Row],[Purchase Amount]]*1.15</f>
        <v>1258.5254999999997</v>
      </c>
    </row>
    <row r="3127" spans="1:27" x14ac:dyDescent="0.3">
      <c r="A3127">
        <v>3762</v>
      </c>
      <c r="B3127" t="s">
        <v>3352</v>
      </c>
      <c r="C3127" s="1">
        <v>45492</v>
      </c>
      <c r="D3127">
        <v>77</v>
      </c>
      <c r="E3127" t="s">
        <v>39</v>
      </c>
      <c r="F3127" t="s">
        <v>83</v>
      </c>
      <c r="G3127" t="s">
        <v>501</v>
      </c>
      <c r="H3127">
        <v>3</v>
      </c>
      <c r="I3127" t="s">
        <v>45</v>
      </c>
      <c r="J3127" t="s">
        <v>63</v>
      </c>
      <c r="K3127" t="s">
        <v>44</v>
      </c>
      <c r="L3127" t="s">
        <v>45</v>
      </c>
      <c r="M3127" t="s">
        <v>88</v>
      </c>
      <c r="N3127" t="s">
        <v>48</v>
      </c>
      <c r="O3127" t="s">
        <v>89</v>
      </c>
      <c r="P3127" t="s">
        <v>49</v>
      </c>
      <c r="Q3127" t="s">
        <v>97</v>
      </c>
      <c r="R3127" s="6">
        <f>_xlfn.XLOOKUP(CleanedData[[#This Row],[Product]],'02_Lookup_Tables'!$A$2:$A$126,'02_Lookup_Tables'!$B$2:$B$126)</f>
        <v>1482.94</v>
      </c>
      <c r="S3127" t="str">
        <f>VLOOKUP(CleanedData[[#This Row],[Product]],'02_Lookup_Tables'!$H$2:$I$126,2,FALSE)</f>
        <v>Home Devices</v>
      </c>
      <c r="T3127" t="str">
        <f>VLOOKUP(CleanedData[[#This Row],[Province]],'02_Lookup_Tables'!$D$2:$E$10,2, FALSE)</f>
        <v>Western Region</v>
      </c>
      <c r="U3127" t="str" cm="1">
        <f t="array" ref="U3127">_xlfn.IFS(CleanedData[[#This Row],[Purchase Amount]]&lt;500,"Low",
CleanedData[[#This Row],[Purchase Amount]]&lt;5000,"Medium",
TRUE,"High")</f>
        <v>Medium</v>
      </c>
      <c r="V3127" t="str">
        <f>TEXT(CleanedData[[#This Row],[Date]],"mmmm")</f>
        <v>July</v>
      </c>
      <c r="W3127" t="str">
        <f>"Q"&amp;ROUNDUP(MONTH(CleanedData[[#This Row],[Date]])/3,0)</f>
        <v>Q3</v>
      </c>
      <c r="X3127" t="str">
        <f>IF(CleanedData[[#This Row],[Purchase Amount]]&gt;=5000,"Yes","No")</f>
        <v>No</v>
      </c>
      <c r="Y3127">
        <f>IF(CleanedData[[#This Row],[Recommend]]="Yes",1,0)</f>
        <v>1</v>
      </c>
      <c r="Z3127" s="6">
        <f>CleanedData[[#This Row],[Purchase Amount]]*0.15</f>
        <v>222.441</v>
      </c>
      <c r="AA3127" s="6">
        <f>CleanedData[[#This Row],[Purchase Amount]]*1.15</f>
        <v>1705.3809999999999</v>
      </c>
    </row>
    <row r="3128" spans="1:27" x14ac:dyDescent="0.3">
      <c r="A3128">
        <v>3763</v>
      </c>
      <c r="B3128" t="s">
        <v>3353</v>
      </c>
      <c r="C3128" s="1">
        <v>45572</v>
      </c>
      <c r="D3128">
        <v>18</v>
      </c>
      <c r="E3128" t="s">
        <v>39</v>
      </c>
      <c r="F3128" t="s">
        <v>77</v>
      </c>
      <c r="G3128" t="s">
        <v>294</v>
      </c>
      <c r="H3128">
        <v>4</v>
      </c>
      <c r="I3128" t="s">
        <v>45</v>
      </c>
      <c r="J3128" t="s">
        <v>54</v>
      </c>
      <c r="K3128" t="s">
        <v>44</v>
      </c>
      <c r="L3128" t="s">
        <v>45</v>
      </c>
      <c r="M3128" t="s">
        <v>175</v>
      </c>
      <c r="N3128" t="s">
        <v>96</v>
      </c>
      <c r="O3128" t="s">
        <v>89</v>
      </c>
      <c r="P3128" t="s">
        <v>70</v>
      </c>
      <c r="Q3128" t="s">
        <v>66</v>
      </c>
      <c r="R3128" s="6">
        <f>_xlfn.XLOOKUP(CleanedData[[#This Row],[Product]],'02_Lookup_Tables'!$A$2:$A$126,'02_Lookup_Tables'!$B$2:$B$126)</f>
        <v>16291.52</v>
      </c>
      <c r="S3128" t="str">
        <f>VLOOKUP(CleanedData[[#This Row],[Product]],'02_Lookup_Tables'!$H$2:$I$126,2,FALSE)</f>
        <v>Home Devices</v>
      </c>
      <c r="T3128" t="str">
        <f>VLOOKUP(CleanedData[[#This Row],[Province]],'02_Lookup_Tables'!$D$2:$E$10,2, FALSE)</f>
        <v>Central Region</v>
      </c>
      <c r="U3128" t="str" cm="1">
        <f t="array" ref="U3128">_xlfn.IFS(CleanedData[[#This Row],[Purchase Amount]]&lt;500,"Low",
CleanedData[[#This Row],[Purchase Amount]]&lt;5000,"Medium",
TRUE,"High")</f>
        <v>High</v>
      </c>
      <c r="V3128" t="str">
        <f>TEXT(CleanedData[[#This Row],[Date]],"mmmm")</f>
        <v>October</v>
      </c>
      <c r="W3128" t="str">
        <f>"Q"&amp;ROUNDUP(MONTH(CleanedData[[#This Row],[Date]])/3,0)</f>
        <v>Q4</v>
      </c>
      <c r="X3128" t="str">
        <f>IF(CleanedData[[#This Row],[Purchase Amount]]&gt;=5000,"Yes","No")</f>
        <v>Yes</v>
      </c>
      <c r="Y3128">
        <f>IF(CleanedData[[#This Row],[Recommend]]="Yes",1,0)</f>
        <v>1</v>
      </c>
      <c r="Z3128" s="6">
        <f>CleanedData[[#This Row],[Purchase Amount]]*0.15</f>
        <v>2443.7280000000001</v>
      </c>
      <c r="AA3128" s="6">
        <f>CleanedData[[#This Row],[Purchase Amount]]*1.15</f>
        <v>18735.248</v>
      </c>
    </row>
    <row r="3129" spans="1:27" x14ac:dyDescent="0.3">
      <c r="A3129">
        <v>3764</v>
      </c>
      <c r="B3129" t="s">
        <v>3354</v>
      </c>
      <c r="C3129" s="1">
        <v>45872</v>
      </c>
      <c r="D3129">
        <v>34</v>
      </c>
      <c r="E3129" t="s">
        <v>39</v>
      </c>
      <c r="F3129" t="s">
        <v>130</v>
      </c>
      <c r="G3129" t="s">
        <v>150</v>
      </c>
      <c r="H3129">
        <v>4</v>
      </c>
      <c r="I3129" t="s">
        <v>42</v>
      </c>
      <c r="J3129" t="s">
        <v>74</v>
      </c>
      <c r="K3129" t="s">
        <v>44</v>
      </c>
      <c r="L3129" t="s">
        <v>42</v>
      </c>
      <c r="M3129" t="s">
        <v>85</v>
      </c>
      <c r="N3129" t="s">
        <v>96</v>
      </c>
      <c r="O3129" t="s">
        <v>48</v>
      </c>
      <c r="P3129" t="s">
        <v>49</v>
      </c>
      <c r="Q3129" t="s">
        <v>58</v>
      </c>
      <c r="R3129" s="6">
        <f>_xlfn.XLOOKUP(CleanedData[[#This Row],[Product]],'02_Lookup_Tables'!$A$2:$A$126,'02_Lookup_Tables'!$B$2:$B$126)</f>
        <v>14808.31</v>
      </c>
      <c r="S3129" t="str">
        <f>VLOOKUP(CleanedData[[#This Row],[Product]],'02_Lookup_Tables'!$H$2:$I$126,2,FALSE)</f>
        <v>Electronics</v>
      </c>
      <c r="T3129" t="str">
        <f>VLOOKUP(CleanedData[[#This Row],[Province]],'02_Lookup_Tables'!$D$2:$E$10,2, FALSE)</f>
        <v>Eastern Region</v>
      </c>
      <c r="U3129" t="str" cm="1">
        <f t="array" ref="U3129">_xlfn.IFS(CleanedData[[#This Row],[Purchase Amount]]&lt;500,"Low",
CleanedData[[#This Row],[Purchase Amount]]&lt;5000,"Medium",
TRUE,"High")</f>
        <v>High</v>
      </c>
      <c r="V3129" t="str">
        <f>TEXT(CleanedData[[#This Row],[Date]],"mmmm")</f>
        <v>August</v>
      </c>
      <c r="W3129" t="str">
        <f>"Q"&amp;ROUNDUP(MONTH(CleanedData[[#This Row],[Date]])/3,0)</f>
        <v>Q3</v>
      </c>
      <c r="X3129" t="str">
        <f>IF(CleanedData[[#This Row],[Purchase Amount]]&gt;=5000,"Yes","No")</f>
        <v>Yes</v>
      </c>
      <c r="Y3129">
        <f>IF(CleanedData[[#This Row],[Recommend]]="Yes",1,0)</f>
        <v>0</v>
      </c>
      <c r="Z3129" s="6">
        <f>CleanedData[[#This Row],[Purchase Amount]]*0.15</f>
        <v>2221.2464999999997</v>
      </c>
      <c r="AA3129" s="6">
        <f>CleanedData[[#This Row],[Purchase Amount]]*1.15</f>
        <v>17029.556499999999</v>
      </c>
    </row>
    <row r="3130" spans="1:27" x14ac:dyDescent="0.3">
      <c r="A3130">
        <v>3765</v>
      </c>
      <c r="B3130" t="s">
        <v>3355</v>
      </c>
      <c r="C3130" s="1">
        <v>45550</v>
      </c>
      <c r="D3130">
        <v>56</v>
      </c>
      <c r="E3130" t="s">
        <v>39</v>
      </c>
      <c r="F3130" t="s">
        <v>40</v>
      </c>
      <c r="G3130" t="s">
        <v>668</v>
      </c>
      <c r="H3130">
        <v>3</v>
      </c>
      <c r="I3130" t="s">
        <v>42</v>
      </c>
      <c r="J3130" t="s">
        <v>74</v>
      </c>
      <c r="K3130" t="s">
        <v>55</v>
      </c>
      <c r="L3130" t="s">
        <v>42</v>
      </c>
      <c r="M3130" t="s">
        <v>65</v>
      </c>
      <c r="N3130" t="s">
        <v>48</v>
      </c>
      <c r="O3130" t="s">
        <v>89</v>
      </c>
      <c r="P3130" t="s">
        <v>49</v>
      </c>
      <c r="Q3130" t="s">
        <v>50</v>
      </c>
      <c r="R3130" s="6">
        <f>_xlfn.XLOOKUP(CleanedData[[#This Row],[Product]],'02_Lookup_Tables'!$A$2:$A$126,'02_Lookup_Tables'!$B$2:$B$126)</f>
        <v>301.58</v>
      </c>
      <c r="S3130" t="str">
        <f>VLOOKUP(CleanedData[[#This Row],[Product]],'02_Lookup_Tables'!$H$2:$I$126,2,FALSE)</f>
        <v>Food</v>
      </c>
      <c r="T3130" t="str">
        <f>VLOOKUP(CleanedData[[#This Row],[Province]],'02_Lookup_Tables'!$D$2:$E$10,2, FALSE)</f>
        <v>Northern Region</v>
      </c>
      <c r="U3130" t="str" cm="1">
        <f t="array" ref="U3130">_xlfn.IFS(CleanedData[[#This Row],[Purchase Amount]]&lt;500,"Low",
CleanedData[[#This Row],[Purchase Amount]]&lt;5000,"Medium",
TRUE,"High")</f>
        <v>Low</v>
      </c>
      <c r="V3130" t="str">
        <f>TEXT(CleanedData[[#This Row],[Date]],"mmmm")</f>
        <v>September</v>
      </c>
      <c r="W3130" t="str">
        <f>"Q"&amp;ROUNDUP(MONTH(CleanedData[[#This Row],[Date]])/3,0)</f>
        <v>Q3</v>
      </c>
      <c r="X3130" t="str">
        <f>IF(CleanedData[[#This Row],[Purchase Amount]]&gt;=5000,"Yes","No")</f>
        <v>No</v>
      </c>
      <c r="Y3130">
        <f>IF(CleanedData[[#This Row],[Recommend]]="Yes",1,0)</f>
        <v>0</v>
      </c>
      <c r="Z3130" s="6">
        <f>CleanedData[[#This Row],[Purchase Amount]]*0.15</f>
        <v>45.236999999999995</v>
      </c>
      <c r="AA3130" s="6">
        <f>CleanedData[[#This Row],[Purchase Amount]]*1.15</f>
        <v>346.81699999999995</v>
      </c>
    </row>
    <row r="3131" spans="1:27" x14ac:dyDescent="0.3">
      <c r="A3131">
        <v>3766</v>
      </c>
      <c r="B3131" t="s">
        <v>3356</v>
      </c>
      <c r="C3131" s="1">
        <v>45880</v>
      </c>
      <c r="D3131">
        <v>59</v>
      </c>
      <c r="E3131" t="s">
        <v>52</v>
      </c>
      <c r="F3131" t="s">
        <v>125</v>
      </c>
      <c r="G3131" t="s">
        <v>216</v>
      </c>
      <c r="H3131">
        <v>5</v>
      </c>
      <c r="I3131" t="s">
        <v>45</v>
      </c>
      <c r="J3131" t="s">
        <v>69</v>
      </c>
      <c r="K3131" t="s">
        <v>44</v>
      </c>
      <c r="L3131" t="s">
        <v>45</v>
      </c>
      <c r="M3131" t="s">
        <v>100</v>
      </c>
      <c r="N3131" t="s">
        <v>57</v>
      </c>
      <c r="O3131" t="s">
        <v>48</v>
      </c>
      <c r="P3131" t="s">
        <v>49</v>
      </c>
      <c r="Q3131" t="s">
        <v>50</v>
      </c>
      <c r="R3131" s="6">
        <f>_xlfn.XLOOKUP(CleanedData[[#This Row],[Product]],'02_Lookup_Tables'!$A$2:$A$126,'02_Lookup_Tables'!$B$2:$B$126)</f>
        <v>929.55</v>
      </c>
      <c r="S3131" t="str">
        <f>VLOOKUP(CleanedData[[#This Row],[Product]],'02_Lookup_Tables'!$H$2:$I$126,2,FALSE)</f>
        <v>Accessories</v>
      </c>
      <c r="T3131" t="str">
        <f>VLOOKUP(CleanedData[[#This Row],[Province]],'02_Lookup_Tables'!$D$2:$E$10,2, FALSE)</f>
        <v>Western Region</v>
      </c>
      <c r="U3131" t="str" cm="1">
        <f t="array" ref="U3131">_xlfn.IFS(CleanedData[[#This Row],[Purchase Amount]]&lt;500,"Low",
CleanedData[[#This Row],[Purchase Amount]]&lt;5000,"Medium",
TRUE,"High")</f>
        <v>Medium</v>
      </c>
      <c r="V3131" t="str">
        <f>TEXT(CleanedData[[#This Row],[Date]],"mmmm")</f>
        <v>August</v>
      </c>
      <c r="W3131" t="str">
        <f>"Q"&amp;ROUNDUP(MONTH(CleanedData[[#This Row],[Date]])/3,0)</f>
        <v>Q3</v>
      </c>
      <c r="X3131" t="str">
        <f>IF(CleanedData[[#This Row],[Purchase Amount]]&gt;=5000,"Yes","No")</f>
        <v>No</v>
      </c>
      <c r="Y3131">
        <f>IF(CleanedData[[#This Row],[Recommend]]="Yes",1,0)</f>
        <v>1</v>
      </c>
      <c r="Z3131" s="6">
        <f>CleanedData[[#This Row],[Purchase Amount]]*0.15</f>
        <v>139.43249999999998</v>
      </c>
      <c r="AA3131" s="6">
        <f>CleanedData[[#This Row],[Purchase Amount]]*1.15</f>
        <v>1068.9824999999998</v>
      </c>
    </row>
    <row r="3132" spans="1:27" x14ac:dyDescent="0.3">
      <c r="A3132">
        <v>3769</v>
      </c>
      <c r="B3132" t="s">
        <v>3357</v>
      </c>
      <c r="C3132" s="1">
        <v>45564</v>
      </c>
      <c r="D3132">
        <v>19</v>
      </c>
      <c r="E3132" t="s">
        <v>52</v>
      </c>
      <c r="F3132" t="s">
        <v>40</v>
      </c>
      <c r="G3132" t="s">
        <v>73</v>
      </c>
      <c r="H3132">
        <v>2</v>
      </c>
      <c r="I3132" t="s">
        <v>42</v>
      </c>
      <c r="J3132" t="s">
        <v>69</v>
      </c>
      <c r="K3132" t="s">
        <v>64</v>
      </c>
      <c r="L3132" t="s">
        <v>42</v>
      </c>
      <c r="M3132" t="s">
        <v>123</v>
      </c>
      <c r="N3132" t="s">
        <v>47</v>
      </c>
      <c r="O3132" t="s">
        <v>89</v>
      </c>
      <c r="P3132" t="s">
        <v>49</v>
      </c>
      <c r="Q3132" t="s">
        <v>66</v>
      </c>
      <c r="R3132" s="6">
        <f>_xlfn.XLOOKUP(CleanedData[[#This Row],[Product]],'02_Lookup_Tables'!$A$2:$A$126,'02_Lookup_Tables'!$B$2:$B$126)</f>
        <v>84.23</v>
      </c>
      <c r="S3132" t="str">
        <f>VLOOKUP(CleanedData[[#This Row],[Product]],'02_Lookup_Tables'!$H$2:$I$126,2,FALSE)</f>
        <v>Food</v>
      </c>
      <c r="T3132" t="str">
        <f>VLOOKUP(CleanedData[[#This Row],[Province]],'02_Lookup_Tables'!$D$2:$E$10,2, FALSE)</f>
        <v>Northern Region</v>
      </c>
      <c r="U3132" t="str" cm="1">
        <f t="array" ref="U3132">_xlfn.IFS(CleanedData[[#This Row],[Purchase Amount]]&lt;500,"Low",
CleanedData[[#This Row],[Purchase Amount]]&lt;5000,"Medium",
TRUE,"High")</f>
        <v>Low</v>
      </c>
      <c r="V3132" t="str">
        <f>TEXT(CleanedData[[#This Row],[Date]],"mmmm")</f>
        <v>September</v>
      </c>
      <c r="W3132" t="str">
        <f>"Q"&amp;ROUNDUP(MONTH(CleanedData[[#This Row],[Date]])/3,0)</f>
        <v>Q3</v>
      </c>
      <c r="X3132" t="str">
        <f>IF(CleanedData[[#This Row],[Purchase Amount]]&gt;=5000,"Yes","No")</f>
        <v>No</v>
      </c>
      <c r="Y3132">
        <f>IF(CleanedData[[#This Row],[Recommend]]="Yes",1,0)</f>
        <v>0</v>
      </c>
      <c r="Z3132" s="6">
        <f>CleanedData[[#This Row],[Purchase Amount]]*0.15</f>
        <v>12.634500000000001</v>
      </c>
      <c r="AA3132" s="6">
        <f>CleanedData[[#This Row],[Purchase Amount]]*1.15</f>
        <v>96.864499999999992</v>
      </c>
    </row>
    <row r="3133" spans="1:27" x14ac:dyDescent="0.3">
      <c r="A3133">
        <v>3771</v>
      </c>
      <c r="B3133" t="s">
        <v>3358</v>
      </c>
      <c r="C3133" s="1">
        <v>45852</v>
      </c>
      <c r="D3133">
        <v>64</v>
      </c>
      <c r="E3133" t="s">
        <v>52</v>
      </c>
      <c r="F3133" t="s">
        <v>83</v>
      </c>
      <c r="G3133" t="s">
        <v>133</v>
      </c>
      <c r="H3133">
        <v>5</v>
      </c>
      <c r="I3133" t="s">
        <v>45</v>
      </c>
      <c r="J3133" t="s">
        <v>69</v>
      </c>
      <c r="K3133" t="s">
        <v>64</v>
      </c>
      <c r="L3133" t="s">
        <v>45</v>
      </c>
      <c r="M3133" t="s">
        <v>106</v>
      </c>
      <c r="N3133" t="s">
        <v>57</v>
      </c>
      <c r="O3133" t="s">
        <v>148</v>
      </c>
      <c r="P3133" t="s">
        <v>49</v>
      </c>
      <c r="Q3133" t="s">
        <v>50</v>
      </c>
      <c r="R3133" s="6">
        <f>_xlfn.XLOOKUP(CleanedData[[#This Row],[Product]],'02_Lookup_Tables'!$A$2:$A$126,'02_Lookup_Tables'!$B$2:$B$126)</f>
        <v>1734</v>
      </c>
      <c r="S3133" t="str">
        <f>VLOOKUP(CleanedData[[#This Row],[Product]],'02_Lookup_Tables'!$H$2:$I$126,2,FALSE)</f>
        <v>Home &amp; Living</v>
      </c>
      <c r="T3133" t="str">
        <f>VLOOKUP(CleanedData[[#This Row],[Province]],'02_Lookup_Tables'!$D$2:$E$10,2, FALSE)</f>
        <v>Western Region</v>
      </c>
      <c r="U3133" t="str" cm="1">
        <f t="array" ref="U3133">_xlfn.IFS(CleanedData[[#This Row],[Purchase Amount]]&lt;500,"Low",
CleanedData[[#This Row],[Purchase Amount]]&lt;5000,"Medium",
TRUE,"High")</f>
        <v>Medium</v>
      </c>
      <c r="V3133" t="str">
        <f>TEXT(CleanedData[[#This Row],[Date]],"mmmm")</f>
        <v>July</v>
      </c>
      <c r="W3133" t="str">
        <f>"Q"&amp;ROUNDUP(MONTH(CleanedData[[#This Row],[Date]])/3,0)</f>
        <v>Q3</v>
      </c>
      <c r="X3133" t="str">
        <f>IF(CleanedData[[#This Row],[Purchase Amount]]&gt;=5000,"Yes","No")</f>
        <v>No</v>
      </c>
      <c r="Y3133">
        <f>IF(CleanedData[[#This Row],[Recommend]]="Yes",1,0)</f>
        <v>1</v>
      </c>
      <c r="Z3133" s="6">
        <f>CleanedData[[#This Row],[Purchase Amount]]*0.15</f>
        <v>260.09999999999997</v>
      </c>
      <c r="AA3133" s="6">
        <f>CleanedData[[#This Row],[Purchase Amount]]*1.15</f>
        <v>1994.1</v>
      </c>
    </row>
    <row r="3134" spans="1:27" x14ac:dyDescent="0.3">
      <c r="A3134">
        <v>3772</v>
      </c>
      <c r="B3134" t="s">
        <v>3359</v>
      </c>
      <c r="C3134" s="1">
        <v>45609</v>
      </c>
      <c r="D3134">
        <v>33</v>
      </c>
      <c r="E3134" t="s">
        <v>60</v>
      </c>
      <c r="F3134" t="s">
        <v>77</v>
      </c>
      <c r="G3134" t="s">
        <v>378</v>
      </c>
      <c r="H3134">
        <v>1</v>
      </c>
      <c r="I3134" t="s">
        <v>45</v>
      </c>
      <c r="J3134" t="s">
        <v>43</v>
      </c>
      <c r="K3134" t="s">
        <v>64</v>
      </c>
      <c r="L3134" t="s">
        <v>45</v>
      </c>
      <c r="M3134" t="s">
        <v>208</v>
      </c>
      <c r="N3134" t="s">
        <v>80</v>
      </c>
      <c r="O3134" t="s">
        <v>89</v>
      </c>
      <c r="P3134" t="s">
        <v>49</v>
      </c>
      <c r="Q3134" t="s">
        <v>58</v>
      </c>
      <c r="R3134" s="6">
        <f>_xlfn.XLOOKUP(CleanedData[[#This Row],[Product]],'02_Lookup_Tables'!$A$2:$A$126,'02_Lookup_Tables'!$B$2:$B$126)</f>
        <v>40.11</v>
      </c>
      <c r="S3134" t="str">
        <f>VLOOKUP(CleanedData[[#This Row],[Product]],'02_Lookup_Tables'!$H$2:$I$126,2,FALSE)</f>
        <v>Food</v>
      </c>
      <c r="T3134" t="str">
        <f>VLOOKUP(CleanedData[[#This Row],[Province]],'02_Lookup_Tables'!$D$2:$E$10,2, FALSE)</f>
        <v>Central Region</v>
      </c>
      <c r="U3134" t="str" cm="1">
        <f t="array" ref="U3134">_xlfn.IFS(CleanedData[[#This Row],[Purchase Amount]]&lt;500,"Low",
CleanedData[[#This Row],[Purchase Amount]]&lt;5000,"Medium",
TRUE,"High")</f>
        <v>Low</v>
      </c>
      <c r="V3134" t="str">
        <f>TEXT(CleanedData[[#This Row],[Date]],"mmmm")</f>
        <v>November</v>
      </c>
      <c r="W3134" t="str">
        <f>"Q"&amp;ROUNDUP(MONTH(CleanedData[[#This Row],[Date]])/3,0)</f>
        <v>Q4</v>
      </c>
      <c r="X3134" t="str">
        <f>IF(CleanedData[[#This Row],[Purchase Amount]]&gt;=5000,"Yes","No")</f>
        <v>No</v>
      </c>
      <c r="Y3134">
        <f>IF(CleanedData[[#This Row],[Recommend]]="Yes",1,0)</f>
        <v>1</v>
      </c>
      <c r="Z3134" s="6">
        <f>CleanedData[[#This Row],[Purchase Amount]]*0.15</f>
        <v>6.0164999999999997</v>
      </c>
      <c r="AA3134" s="6">
        <f>CleanedData[[#This Row],[Purchase Amount]]*1.15</f>
        <v>46.126499999999993</v>
      </c>
    </row>
    <row r="3135" spans="1:27" x14ac:dyDescent="0.3">
      <c r="A3135">
        <v>3773</v>
      </c>
      <c r="B3135" t="s">
        <v>3360</v>
      </c>
      <c r="C3135" s="1">
        <v>45584</v>
      </c>
      <c r="D3135">
        <v>25</v>
      </c>
      <c r="E3135" t="s">
        <v>60</v>
      </c>
      <c r="F3135" t="s">
        <v>68</v>
      </c>
      <c r="G3135" t="s">
        <v>95</v>
      </c>
      <c r="H3135">
        <v>3</v>
      </c>
      <c r="I3135" t="s">
        <v>42</v>
      </c>
      <c r="J3135" t="s">
        <v>63</v>
      </c>
      <c r="K3135" t="s">
        <v>64</v>
      </c>
      <c r="L3135" t="s">
        <v>45</v>
      </c>
      <c r="M3135" t="s">
        <v>180</v>
      </c>
      <c r="N3135" t="s">
        <v>48</v>
      </c>
      <c r="O3135" t="s">
        <v>89</v>
      </c>
      <c r="P3135" t="s">
        <v>49</v>
      </c>
      <c r="Q3135" t="s">
        <v>58</v>
      </c>
      <c r="R3135" s="6">
        <f>_xlfn.XLOOKUP(CleanedData[[#This Row],[Product]],'02_Lookup_Tables'!$A$2:$A$126,'02_Lookup_Tables'!$B$2:$B$126)</f>
        <v>5390.8</v>
      </c>
      <c r="S3135" t="str">
        <f>VLOOKUP(CleanedData[[#This Row],[Product]],'02_Lookup_Tables'!$H$2:$I$126,2,FALSE)</f>
        <v>Electronics</v>
      </c>
      <c r="T3135" t="str">
        <f>VLOOKUP(CleanedData[[#This Row],[Province]],'02_Lookup_Tables'!$D$2:$E$10,2, FALSE)</f>
        <v>Northern Region</v>
      </c>
      <c r="U3135" t="str" cm="1">
        <f t="array" ref="U3135">_xlfn.IFS(CleanedData[[#This Row],[Purchase Amount]]&lt;500,"Low",
CleanedData[[#This Row],[Purchase Amount]]&lt;5000,"Medium",
TRUE,"High")</f>
        <v>High</v>
      </c>
      <c r="V3135" t="str">
        <f>TEXT(CleanedData[[#This Row],[Date]],"mmmm")</f>
        <v>October</v>
      </c>
      <c r="W3135" t="str">
        <f>"Q"&amp;ROUNDUP(MONTH(CleanedData[[#This Row],[Date]])/3,0)</f>
        <v>Q4</v>
      </c>
      <c r="X3135" t="str">
        <f>IF(CleanedData[[#This Row],[Purchase Amount]]&gt;=5000,"Yes","No")</f>
        <v>Yes</v>
      </c>
      <c r="Y3135">
        <f>IF(CleanedData[[#This Row],[Recommend]]="Yes",1,0)</f>
        <v>0</v>
      </c>
      <c r="Z3135" s="6">
        <f>CleanedData[[#This Row],[Purchase Amount]]*0.15</f>
        <v>808.62</v>
      </c>
      <c r="AA3135" s="6">
        <f>CleanedData[[#This Row],[Purchase Amount]]*1.15</f>
        <v>6199.42</v>
      </c>
    </row>
    <row r="3136" spans="1:27" x14ac:dyDescent="0.3">
      <c r="A3136">
        <v>3774</v>
      </c>
      <c r="B3136" t="s">
        <v>3361</v>
      </c>
      <c r="C3136" s="1">
        <v>45661</v>
      </c>
      <c r="D3136">
        <v>22</v>
      </c>
      <c r="E3136" t="s">
        <v>39</v>
      </c>
      <c r="F3136" t="s">
        <v>125</v>
      </c>
      <c r="G3136" t="s">
        <v>225</v>
      </c>
      <c r="H3136">
        <v>5</v>
      </c>
      <c r="I3136" t="s">
        <v>45</v>
      </c>
      <c r="J3136" t="s">
        <v>69</v>
      </c>
      <c r="K3136" t="s">
        <v>55</v>
      </c>
      <c r="L3136" t="s">
        <v>42</v>
      </c>
      <c r="M3136" t="s">
        <v>184</v>
      </c>
      <c r="N3136" t="s">
        <v>57</v>
      </c>
      <c r="O3136" t="s">
        <v>148</v>
      </c>
      <c r="P3136" t="s">
        <v>49</v>
      </c>
      <c r="Q3136" t="s">
        <v>66</v>
      </c>
      <c r="R3136" s="6">
        <f>_xlfn.XLOOKUP(CleanedData[[#This Row],[Product]],'02_Lookup_Tables'!$A$2:$A$126,'02_Lookup_Tables'!$B$2:$B$126)</f>
        <v>1094.3699999999999</v>
      </c>
      <c r="S3136" t="str">
        <f>VLOOKUP(CleanedData[[#This Row],[Product]],'02_Lookup_Tables'!$H$2:$I$126,2,FALSE)</f>
        <v>Apparel</v>
      </c>
      <c r="T3136" t="str">
        <f>VLOOKUP(CleanedData[[#This Row],[Province]],'02_Lookup_Tables'!$D$2:$E$10,2, FALSE)</f>
        <v>Western Region</v>
      </c>
      <c r="U3136" t="str" cm="1">
        <f t="array" ref="U3136">_xlfn.IFS(CleanedData[[#This Row],[Purchase Amount]]&lt;500,"Low",
CleanedData[[#This Row],[Purchase Amount]]&lt;5000,"Medium",
TRUE,"High")</f>
        <v>Medium</v>
      </c>
      <c r="V3136" t="str">
        <f>TEXT(CleanedData[[#This Row],[Date]],"mmmm")</f>
        <v>January</v>
      </c>
      <c r="W3136" t="str">
        <f>"Q"&amp;ROUNDUP(MONTH(CleanedData[[#This Row],[Date]])/3,0)</f>
        <v>Q1</v>
      </c>
      <c r="X3136" t="str">
        <f>IF(CleanedData[[#This Row],[Purchase Amount]]&gt;=5000,"Yes","No")</f>
        <v>No</v>
      </c>
      <c r="Y3136">
        <f>IF(CleanedData[[#This Row],[Recommend]]="Yes",1,0)</f>
        <v>1</v>
      </c>
      <c r="Z3136" s="6">
        <f>CleanedData[[#This Row],[Purchase Amount]]*0.15</f>
        <v>164.15549999999999</v>
      </c>
      <c r="AA3136" s="6">
        <f>CleanedData[[#This Row],[Purchase Amount]]*1.15</f>
        <v>1258.5254999999997</v>
      </c>
    </row>
    <row r="3137" spans="1:27" x14ac:dyDescent="0.3">
      <c r="A3137">
        <v>3778</v>
      </c>
      <c r="B3137" t="s">
        <v>3362</v>
      </c>
      <c r="C3137" s="1">
        <v>45845</v>
      </c>
      <c r="D3137">
        <v>39</v>
      </c>
      <c r="E3137" t="s">
        <v>39</v>
      </c>
      <c r="F3137" t="s">
        <v>130</v>
      </c>
      <c r="G3137" t="s">
        <v>155</v>
      </c>
      <c r="H3137">
        <v>5</v>
      </c>
      <c r="I3137" t="s">
        <v>42</v>
      </c>
      <c r="J3137" t="s">
        <v>63</v>
      </c>
      <c r="K3137" t="s">
        <v>64</v>
      </c>
      <c r="L3137" t="s">
        <v>45</v>
      </c>
      <c r="M3137" t="s">
        <v>112</v>
      </c>
      <c r="N3137" t="s">
        <v>57</v>
      </c>
      <c r="O3137" t="s">
        <v>48</v>
      </c>
      <c r="P3137" t="s">
        <v>49</v>
      </c>
      <c r="Q3137" t="s">
        <v>81</v>
      </c>
      <c r="R3137" s="6">
        <f>_xlfn.XLOOKUP(CleanedData[[#This Row],[Product]],'02_Lookup_Tables'!$A$2:$A$126,'02_Lookup_Tables'!$B$2:$B$126)</f>
        <v>1355.08</v>
      </c>
      <c r="S3137" t="str">
        <f>VLOOKUP(CleanedData[[#This Row],[Product]],'02_Lookup_Tables'!$H$2:$I$126,2,FALSE)</f>
        <v>Sports &amp; Outdoors</v>
      </c>
      <c r="T3137" t="str">
        <f>VLOOKUP(CleanedData[[#This Row],[Province]],'02_Lookup_Tables'!$D$2:$E$10,2, FALSE)</f>
        <v>Eastern Region</v>
      </c>
      <c r="U3137" t="str" cm="1">
        <f t="array" ref="U3137">_xlfn.IFS(CleanedData[[#This Row],[Purchase Amount]]&lt;500,"Low",
CleanedData[[#This Row],[Purchase Amount]]&lt;5000,"Medium",
TRUE,"High")</f>
        <v>Medium</v>
      </c>
      <c r="V3137" t="str">
        <f>TEXT(CleanedData[[#This Row],[Date]],"mmmm")</f>
        <v>July</v>
      </c>
      <c r="W3137" t="str">
        <f>"Q"&amp;ROUNDUP(MONTH(CleanedData[[#This Row],[Date]])/3,0)</f>
        <v>Q3</v>
      </c>
      <c r="X3137" t="str">
        <f>IF(CleanedData[[#This Row],[Purchase Amount]]&gt;=5000,"Yes","No")</f>
        <v>No</v>
      </c>
      <c r="Y3137">
        <f>IF(CleanedData[[#This Row],[Recommend]]="Yes",1,0)</f>
        <v>0</v>
      </c>
      <c r="Z3137" s="6">
        <f>CleanedData[[#This Row],[Purchase Amount]]*0.15</f>
        <v>203.26199999999997</v>
      </c>
      <c r="AA3137" s="6">
        <f>CleanedData[[#This Row],[Purchase Amount]]*1.15</f>
        <v>1558.3419999999999</v>
      </c>
    </row>
    <row r="3138" spans="1:27" x14ac:dyDescent="0.3">
      <c r="A3138">
        <v>3779</v>
      </c>
      <c r="B3138" t="s">
        <v>3363</v>
      </c>
      <c r="C3138" s="1">
        <v>45526</v>
      </c>
      <c r="D3138">
        <v>64</v>
      </c>
      <c r="E3138" t="s">
        <v>39</v>
      </c>
      <c r="F3138" t="s">
        <v>130</v>
      </c>
      <c r="G3138" t="s">
        <v>349</v>
      </c>
      <c r="H3138">
        <v>1</v>
      </c>
      <c r="I3138" t="s">
        <v>45</v>
      </c>
      <c r="J3138" t="s">
        <v>69</v>
      </c>
      <c r="K3138" t="s">
        <v>55</v>
      </c>
      <c r="L3138" t="s">
        <v>45</v>
      </c>
      <c r="M3138" t="s">
        <v>236</v>
      </c>
      <c r="N3138" t="s">
        <v>80</v>
      </c>
      <c r="O3138" t="s">
        <v>89</v>
      </c>
      <c r="P3138" t="s">
        <v>49</v>
      </c>
      <c r="Q3138" t="s">
        <v>50</v>
      </c>
      <c r="R3138" s="6">
        <f>_xlfn.XLOOKUP(CleanedData[[#This Row],[Product]],'02_Lookup_Tables'!$A$2:$A$126,'02_Lookup_Tables'!$B$2:$B$126)</f>
        <v>53.85</v>
      </c>
      <c r="S3138" t="str">
        <f>VLOOKUP(CleanedData[[#This Row],[Product]],'02_Lookup_Tables'!$H$2:$I$126,2,FALSE)</f>
        <v>Food</v>
      </c>
      <c r="T3138" t="str">
        <f>VLOOKUP(CleanedData[[#This Row],[Province]],'02_Lookup_Tables'!$D$2:$E$10,2, FALSE)</f>
        <v>Eastern Region</v>
      </c>
      <c r="U3138" t="str" cm="1">
        <f t="array" ref="U3138">_xlfn.IFS(CleanedData[[#This Row],[Purchase Amount]]&lt;500,"Low",
CleanedData[[#This Row],[Purchase Amount]]&lt;5000,"Medium",
TRUE,"High")</f>
        <v>Low</v>
      </c>
      <c r="V3138" t="str">
        <f>TEXT(CleanedData[[#This Row],[Date]],"mmmm")</f>
        <v>August</v>
      </c>
      <c r="W3138" t="str">
        <f>"Q"&amp;ROUNDUP(MONTH(CleanedData[[#This Row],[Date]])/3,0)</f>
        <v>Q3</v>
      </c>
      <c r="X3138" t="str">
        <f>IF(CleanedData[[#This Row],[Purchase Amount]]&gt;=5000,"Yes","No")</f>
        <v>No</v>
      </c>
      <c r="Y3138">
        <f>IF(CleanedData[[#This Row],[Recommend]]="Yes",1,0)</f>
        <v>1</v>
      </c>
      <c r="Z3138" s="6">
        <f>CleanedData[[#This Row],[Purchase Amount]]*0.15</f>
        <v>8.0775000000000006</v>
      </c>
      <c r="AA3138" s="6">
        <f>CleanedData[[#This Row],[Purchase Amount]]*1.15</f>
        <v>61.927499999999995</v>
      </c>
    </row>
    <row r="3139" spans="1:27" x14ac:dyDescent="0.3">
      <c r="A3139">
        <v>3780</v>
      </c>
      <c r="B3139" t="s">
        <v>3364</v>
      </c>
      <c r="C3139" s="1">
        <v>45807</v>
      </c>
      <c r="D3139">
        <v>70</v>
      </c>
      <c r="E3139" t="s">
        <v>52</v>
      </c>
      <c r="F3139" t="s">
        <v>61</v>
      </c>
      <c r="G3139" t="s">
        <v>317</v>
      </c>
      <c r="H3139">
        <v>1</v>
      </c>
      <c r="I3139" t="s">
        <v>42</v>
      </c>
      <c r="J3139" t="s">
        <v>63</v>
      </c>
      <c r="K3139" t="s">
        <v>55</v>
      </c>
      <c r="L3139" t="s">
        <v>45</v>
      </c>
      <c r="M3139" t="s">
        <v>196</v>
      </c>
      <c r="N3139" t="s">
        <v>80</v>
      </c>
      <c r="O3139" t="s">
        <v>89</v>
      </c>
      <c r="P3139" t="s">
        <v>49</v>
      </c>
      <c r="Q3139" t="s">
        <v>97</v>
      </c>
      <c r="R3139" s="6">
        <f>_xlfn.XLOOKUP(CleanedData[[#This Row],[Product]],'02_Lookup_Tables'!$A$2:$A$126,'02_Lookup_Tables'!$B$2:$B$126)</f>
        <v>10347.709999999999</v>
      </c>
      <c r="S3139" t="str">
        <f>VLOOKUP(CleanedData[[#This Row],[Product]],'02_Lookup_Tables'!$H$2:$I$126,2,FALSE)</f>
        <v>Home Devices</v>
      </c>
      <c r="T3139" t="str">
        <f>VLOOKUP(CleanedData[[#This Row],[Province]],'02_Lookup_Tables'!$D$2:$E$10,2, FALSE)</f>
        <v>Southern Region</v>
      </c>
      <c r="U3139" t="str" cm="1">
        <f t="array" ref="U3139">_xlfn.IFS(CleanedData[[#This Row],[Purchase Amount]]&lt;500,"Low",
CleanedData[[#This Row],[Purchase Amount]]&lt;5000,"Medium",
TRUE,"High")</f>
        <v>High</v>
      </c>
      <c r="V3139" t="str">
        <f>TEXT(CleanedData[[#This Row],[Date]],"mmmm")</f>
        <v>May</v>
      </c>
      <c r="W3139" t="str">
        <f>"Q"&amp;ROUNDUP(MONTH(CleanedData[[#This Row],[Date]])/3,0)</f>
        <v>Q2</v>
      </c>
      <c r="X3139" t="str">
        <f>IF(CleanedData[[#This Row],[Purchase Amount]]&gt;=5000,"Yes","No")</f>
        <v>Yes</v>
      </c>
      <c r="Y3139">
        <f>IF(CleanedData[[#This Row],[Recommend]]="Yes",1,0)</f>
        <v>0</v>
      </c>
      <c r="Z3139" s="6">
        <f>CleanedData[[#This Row],[Purchase Amount]]*0.15</f>
        <v>1552.1564999999998</v>
      </c>
      <c r="AA3139" s="6">
        <f>CleanedData[[#This Row],[Purchase Amount]]*1.15</f>
        <v>11899.866499999998</v>
      </c>
    </row>
    <row r="3140" spans="1:27" x14ac:dyDescent="0.3">
      <c r="A3140">
        <v>3781</v>
      </c>
      <c r="B3140" t="s">
        <v>3365</v>
      </c>
      <c r="C3140" s="1">
        <v>45895</v>
      </c>
      <c r="D3140">
        <v>64</v>
      </c>
      <c r="E3140" t="s">
        <v>60</v>
      </c>
      <c r="F3140" t="s">
        <v>83</v>
      </c>
      <c r="G3140" t="s">
        <v>301</v>
      </c>
      <c r="H3140">
        <v>1</v>
      </c>
      <c r="I3140" t="s">
        <v>42</v>
      </c>
      <c r="J3140" t="s">
        <v>63</v>
      </c>
      <c r="K3140" t="s">
        <v>64</v>
      </c>
      <c r="L3140" t="s">
        <v>45</v>
      </c>
      <c r="N3140" t="s">
        <v>80</v>
      </c>
      <c r="O3140" t="s">
        <v>134</v>
      </c>
      <c r="P3140" t="s">
        <v>8646</v>
      </c>
      <c r="Q3140" t="s">
        <v>50</v>
      </c>
      <c r="R3140" s="6">
        <f>_xlfn.XLOOKUP(CleanedData[[#This Row],[Product]],'02_Lookup_Tables'!$A$2:$A$126,'02_Lookup_Tables'!$B$2:$B$126)</f>
        <v>1000.7</v>
      </c>
      <c r="S3140" t="str">
        <f>VLOOKUP(CleanedData[[#This Row],[Product]],'02_Lookup_Tables'!$H$2:$I$126,2,FALSE)</f>
        <v>Toys &amp; Games</v>
      </c>
      <c r="T3140" t="str">
        <f>VLOOKUP(CleanedData[[#This Row],[Province]],'02_Lookup_Tables'!$D$2:$E$10,2, FALSE)</f>
        <v>Western Region</v>
      </c>
      <c r="U3140" t="str" cm="1">
        <f t="array" ref="U3140">_xlfn.IFS(CleanedData[[#This Row],[Purchase Amount]]&lt;500,"Low",
CleanedData[[#This Row],[Purchase Amount]]&lt;5000,"Medium",
TRUE,"High")</f>
        <v>Medium</v>
      </c>
      <c r="V3140" t="str">
        <f>TEXT(CleanedData[[#This Row],[Date]],"mmmm")</f>
        <v>August</v>
      </c>
      <c r="W3140" t="str">
        <f>"Q"&amp;ROUNDUP(MONTH(CleanedData[[#This Row],[Date]])/3,0)</f>
        <v>Q3</v>
      </c>
      <c r="X3140" t="str">
        <f>IF(CleanedData[[#This Row],[Purchase Amount]]&gt;=5000,"Yes","No")</f>
        <v>No</v>
      </c>
      <c r="Y3140">
        <f>IF(CleanedData[[#This Row],[Recommend]]="Yes",1,0)</f>
        <v>0</v>
      </c>
      <c r="Z3140" s="6">
        <f>CleanedData[[#This Row],[Purchase Amount]]*0.15</f>
        <v>150.10499999999999</v>
      </c>
      <c r="AA3140" s="6">
        <f>CleanedData[[#This Row],[Purchase Amount]]*1.15</f>
        <v>1150.8050000000001</v>
      </c>
    </row>
    <row r="3141" spans="1:27" x14ac:dyDescent="0.3">
      <c r="A3141">
        <v>3782</v>
      </c>
      <c r="B3141" t="s">
        <v>3366</v>
      </c>
      <c r="C3141" s="1">
        <v>45401</v>
      </c>
      <c r="D3141">
        <v>40</v>
      </c>
      <c r="E3141" t="s">
        <v>52</v>
      </c>
      <c r="F3141" t="s">
        <v>83</v>
      </c>
      <c r="G3141" t="s">
        <v>563</v>
      </c>
      <c r="H3141">
        <v>3</v>
      </c>
      <c r="I3141" t="s">
        <v>45</v>
      </c>
      <c r="J3141" t="s">
        <v>43</v>
      </c>
      <c r="K3141" t="s">
        <v>44</v>
      </c>
      <c r="L3141" t="s">
        <v>42</v>
      </c>
      <c r="M3141" t="s">
        <v>79</v>
      </c>
      <c r="N3141" t="s">
        <v>48</v>
      </c>
      <c r="O3141" t="s">
        <v>89</v>
      </c>
      <c r="P3141" t="s">
        <v>49</v>
      </c>
      <c r="Q3141" t="s">
        <v>81</v>
      </c>
      <c r="R3141" s="6">
        <f>_xlfn.XLOOKUP(CleanedData[[#This Row],[Product]],'02_Lookup_Tables'!$A$2:$A$126,'02_Lookup_Tables'!$B$2:$B$126)</f>
        <v>11052.57</v>
      </c>
      <c r="S3141" t="str">
        <f>VLOOKUP(CleanedData[[#This Row],[Product]],'02_Lookup_Tables'!$H$2:$I$126,2,FALSE)</f>
        <v>Electronics</v>
      </c>
      <c r="T3141" t="str">
        <f>VLOOKUP(CleanedData[[#This Row],[Province]],'02_Lookup_Tables'!$D$2:$E$10,2, FALSE)</f>
        <v>Western Region</v>
      </c>
      <c r="U3141" t="str" cm="1">
        <f t="array" ref="U3141">_xlfn.IFS(CleanedData[[#This Row],[Purchase Amount]]&lt;500,"Low",
CleanedData[[#This Row],[Purchase Amount]]&lt;5000,"Medium",
TRUE,"High")</f>
        <v>High</v>
      </c>
      <c r="V3141" t="str">
        <f>TEXT(CleanedData[[#This Row],[Date]],"mmmm")</f>
        <v>April</v>
      </c>
      <c r="W3141" t="str">
        <f>"Q"&amp;ROUNDUP(MONTH(CleanedData[[#This Row],[Date]])/3,0)</f>
        <v>Q2</v>
      </c>
      <c r="X3141" t="str">
        <f>IF(CleanedData[[#This Row],[Purchase Amount]]&gt;=5000,"Yes","No")</f>
        <v>Yes</v>
      </c>
      <c r="Y3141">
        <f>IF(CleanedData[[#This Row],[Recommend]]="Yes",1,0)</f>
        <v>1</v>
      </c>
      <c r="Z3141" s="6">
        <f>CleanedData[[#This Row],[Purchase Amount]]*0.15</f>
        <v>1657.8854999999999</v>
      </c>
      <c r="AA3141" s="6">
        <f>CleanedData[[#This Row],[Purchase Amount]]*1.15</f>
        <v>12710.455499999998</v>
      </c>
    </row>
    <row r="3142" spans="1:27" x14ac:dyDescent="0.3">
      <c r="A3142">
        <v>3783</v>
      </c>
      <c r="B3142" t="s">
        <v>3367</v>
      </c>
      <c r="C3142" s="1">
        <v>45645</v>
      </c>
      <c r="D3142">
        <v>63</v>
      </c>
      <c r="E3142" t="s">
        <v>39</v>
      </c>
      <c r="F3142" t="s">
        <v>72</v>
      </c>
      <c r="G3142" t="s">
        <v>563</v>
      </c>
      <c r="H3142">
        <v>4</v>
      </c>
      <c r="I3142" t="s">
        <v>45</v>
      </c>
      <c r="J3142" t="s">
        <v>43</v>
      </c>
      <c r="K3142" t="s">
        <v>64</v>
      </c>
      <c r="L3142" t="s">
        <v>45</v>
      </c>
      <c r="M3142" t="s">
        <v>190</v>
      </c>
      <c r="N3142" t="s">
        <v>96</v>
      </c>
      <c r="O3142" t="s">
        <v>89</v>
      </c>
      <c r="P3142" t="s">
        <v>70</v>
      </c>
      <c r="Q3142" t="s">
        <v>50</v>
      </c>
      <c r="R3142" s="6">
        <f>_xlfn.XLOOKUP(CleanedData[[#This Row],[Product]],'02_Lookup_Tables'!$A$2:$A$126,'02_Lookup_Tables'!$B$2:$B$126)</f>
        <v>11052.57</v>
      </c>
      <c r="S3142" t="str">
        <f>VLOOKUP(CleanedData[[#This Row],[Product]],'02_Lookup_Tables'!$H$2:$I$126,2,FALSE)</f>
        <v>Electronics</v>
      </c>
      <c r="T3142" t="str">
        <f>VLOOKUP(CleanedData[[#This Row],[Province]],'02_Lookup_Tables'!$D$2:$E$10,2, FALSE)</f>
        <v>Central Region</v>
      </c>
      <c r="U3142" t="str" cm="1">
        <f t="array" ref="U3142">_xlfn.IFS(CleanedData[[#This Row],[Purchase Amount]]&lt;500,"Low",
CleanedData[[#This Row],[Purchase Amount]]&lt;5000,"Medium",
TRUE,"High")</f>
        <v>High</v>
      </c>
      <c r="V3142" t="str">
        <f>TEXT(CleanedData[[#This Row],[Date]],"mmmm")</f>
        <v>December</v>
      </c>
      <c r="W3142" t="str">
        <f>"Q"&amp;ROUNDUP(MONTH(CleanedData[[#This Row],[Date]])/3,0)</f>
        <v>Q4</v>
      </c>
      <c r="X3142" t="str">
        <f>IF(CleanedData[[#This Row],[Purchase Amount]]&gt;=5000,"Yes","No")</f>
        <v>Yes</v>
      </c>
      <c r="Y3142">
        <f>IF(CleanedData[[#This Row],[Recommend]]="Yes",1,0)</f>
        <v>1</v>
      </c>
      <c r="Z3142" s="6">
        <f>CleanedData[[#This Row],[Purchase Amount]]*0.15</f>
        <v>1657.8854999999999</v>
      </c>
      <c r="AA3142" s="6">
        <f>CleanedData[[#This Row],[Purchase Amount]]*1.15</f>
        <v>12710.455499999998</v>
      </c>
    </row>
    <row r="3143" spans="1:27" x14ac:dyDescent="0.3">
      <c r="A3143">
        <v>3784</v>
      </c>
      <c r="B3143" t="s">
        <v>3368</v>
      </c>
      <c r="C3143" s="1">
        <v>45864</v>
      </c>
      <c r="D3143">
        <v>56</v>
      </c>
      <c r="E3143" t="s">
        <v>52</v>
      </c>
      <c r="F3143" t="s">
        <v>68</v>
      </c>
      <c r="G3143" t="s">
        <v>478</v>
      </c>
      <c r="H3143">
        <v>5</v>
      </c>
      <c r="I3143" t="s">
        <v>42</v>
      </c>
      <c r="J3143" t="s">
        <v>69</v>
      </c>
      <c r="K3143" t="s">
        <v>64</v>
      </c>
      <c r="L3143" t="s">
        <v>42</v>
      </c>
      <c r="M3143" t="s">
        <v>236</v>
      </c>
      <c r="N3143" t="s">
        <v>57</v>
      </c>
      <c r="O3143" t="s">
        <v>89</v>
      </c>
      <c r="P3143" t="s">
        <v>70</v>
      </c>
      <c r="Q3143" t="s">
        <v>50</v>
      </c>
      <c r="R3143" s="6">
        <f>_xlfn.XLOOKUP(CleanedData[[#This Row],[Product]],'02_Lookup_Tables'!$A$2:$A$126,'02_Lookup_Tables'!$B$2:$B$126)</f>
        <v>4507.63</v>
      </c>
      <c r="S3143" t="str">
        <f>VLOOKUP(CleanedData[[#This Row],[Product]],'02_Lookup_Tables'!$H$2:$I$126,2,FALSE)</f>
        <v>Sports &amp; Outdoors</v>
      </c>
      <c r="T3143" t="str">
        <f>VLOOKUP(CleanedData[[#This Row],[Province]],'02_Lookup_Tables'!$D$2:$E$10,2, FALSE)</f>
        <v>Northern Region</v>
      </c>
      <c r="U3143" t="str" cm="1">
        <f t="array" ref="U3143">_xlfn.IFS(CleanedData[[#This Row],[Purchase Amount]]&lt;500,"Low",
CleanedData[[#This Row],[Purchase Amount]]&lt;5000,"Medium",
TRUE,"High")</f>
        <v>Medium</v>
      </c>
      <c r="V3143" t="str">
        <f>TEXT(CleanedData[[#This Row],[Date]],"mmmm")</f>
        <v>July</v>
      </c>
      <c r="W3143" t="str">
        <f>"Q"&amp;ROUNDUP(MONTH(CleanedData[[#This Row],[Date]])/3,0)</f>
        <v>Q3</v>
      </c>
      <c r="X3143" t="str">
        <f>IF(CleanedData[[#This Row],[Purchase Amount]]&gt;=5000,"Yes","No")</f>
        <v>No</v>
      </c>
      <c r="Y3143">
        <f>IF(CleanedData[[#This Row],[Recommend]]="Yes",1,0)</f>
        <v>0</v>
      </c>
      <c r="Z3143" s="6">
        <f>CleanedData[[#This Row],[Purchase Amount]]*0.15</f>
        <v>676.14449999999999</v>
      </c>
      <c r="AA3143" s="6">
        <f>CleanedData[[#This Row],[Purchase Amount]]*1.15</f>
        <v>5183.7744999999995</v>
      </c>
    </row>
    <row r="3144" spans="1:27" x14ac:dyDescent="0.3">
      <c r="A3144">
        <v>3786</v>
      </c>
      <c r="B3144" t="s">
        <v>3369</v>
      </c>
      <c r="C3144" s="1">
        <v>45712</v>
      </c>
      <c r="D3144">
        <v>31</v>
      </c>
      <c r="E3144" t="s">
        <v>52</v>
      </c>
      <c r="F3144" t="s">
        <v>68</v>
      </c>
      <c r="G3144" t="s">
        <v>150</v>
      </c>
      <c r="H3144">
        <v>2</v>
      </c>
      <c r="I3144" t="s">
        <v>45</v>
      </c>
      <c r="J3144" t="s">
        <v>69</v>
      </c>
      <c r="K3144" t="s">
        <v>44</v>
      </c>
      <c r="L3144" t="s">
        <v>45</v>
      </c>
      <c r="M3144" t="s">
        <v>100</v>
      </c>
      <c r="N3144" t="s">
        <v>47</v>
      </c>
      <c r="O3144" t="s">
        <v>48</v>
      </c>
      <c r="P3144" t="s">
        <v>49</v>
      </c>
      <c r="Q3144" t="s">
        <v>58</v>
      </c>
      <c r="R3144" s="6">
        <f>_xlfn.XLOOKUP(CleanedData[[#This Row],[Product]],'02_Lookup_Tables'!$A$2:$A$126,'02_Lookup_Tables'!$B$2:$B$126)</f>
        <v>14808.31</v>
      </c>
      <c r="S3144" t="str">
        <f>VLOOKUP(CleanedData[[#This Row],[Product]],'02_Lookup_Tables'!$H$2:$I$126,2,FALSE)</f>
        <v>Electronics</v>
      </c>
      <c r="T3144" t="str">
        <f>VLOOKUP(CleanedData[[#This Row],[Province]],'02_Lookup_Tables'!$D$2:$E$10,2, FALSE)</f>
        <v>Northern Region</v>
      </c>
      <c r="U3144" t="str" cm="1">
        <f t="array" ref="U3144">_xlfn.IFS(CleanedData[[#This Row],[Purchase Amount]]&lt;500,"Low",
CleanedData[[#This Row],[Purchase Amount]]&lt;5000,"Medium",
TRUE,"High")</f>
        <v>High</v>
      </c>
      <c r="V3144" t="str">
        <f>TEXT(CleanedData[[#This Row],[Date]],"mmmm")</f>
        <v>February</v>
      </c>
      <c r="W3144" t="str">
        <f>"Q"&amp;ROUNDUP(MONTH(CleanedData[[#This Row],[Date]])/3,0)</f>
        <v>Q1</v>
      </c>
      <c r="X3144" t="str">
        <f>IF(CleanedData[[#This Row],[Purchase Amount]]&gt;=5000,"Yes","No")</f>
        <v>Yes</v>
      </c>
      <c r="Y3144">
        <f>IF(CleanedData[[#This Row],[Recommend]]="Yes",1,0)</f>
        <v>1</v>
      </c>
      <c r="Z3144" s="6">
        <f>CleanedData[[#This Row],[Purchase Amount]]*0.15</f>
        <v>2221.2464999999997</v>
      </c>
      <c r="AA3144" s="6">
        <f>CleanedData[[#This Row],[Purchase Amount]]*1.15</f>
        <v>17029.556499999999</v>
      </c>
    </row>
    <row r="3145" spans="1:27" x14ac:dyDescent="0.3">
      <c r="A3145">
        <v>3787</v>
      </c>
      <c r="B3145" t="s">
        <v>3370</v>
      </c>
      <c r="C3145" s="1">
        <v>45373</v>
      </c>
      <c r="D3145">
        <v>25</v>
      </c>
      <c r="E3145" t="s">
        <v>60</v>
      </c>
      <c r="F3145" t="s">
        <v>130</v>
      </c>
      <c r="G3145" t="s">
        <v>198</v>
      </c>
      <c r="H3145">
        <v>5</v>
      </c>
      <c r="I3145" t="s">
        <v>45</v>
      </c>
      <c r="J3145" t="s">
        <v>69</v>
      </c>
      <c r="K3145" t="s">
        <v>64</v>
      </c>
      <c r="L3145" t="s">
        <v>45</v>
      </c>
      <c r="M3145" t="s">
        <v>156</v>
      </c>
      <c r="N3145" t="s">
        <v>57</v>
      </c>
      <c r="O3145" t="s">
        <v>148</v>
      </c>
      <c r="P3145" t="s">
        <v>49</v>
      </c>
      <c r="Q3145" t="s">
        <v>58</v>
      </c>
      <c r="R3145" s="6">
        <f>_xlfn.XLOOKUP(CleanedData[[#This Row],[Product]],'02_Lookup_Tables'!$A$2:$A$126,'02_Lookup_Tables'!$B$2:$B$126)</f>
        <v>2099.4</v>
      </c>
      <c r="S3145" t="str">
        <f>VLOOKUP(CleanedData[[#This Row],[Product]],'02_Lookup_Tables'!$H$2:$I$126,2,FALSE)</f>
        <v>Sports &amp; Outdoors</v>
      </c>
      <c r="T3145" t="str">
        <f>VLOOKUP(CleanedData[[#This Row],[Province]],'02_Lookup_Tables'!$D$2:$E$10,2, FALSE)</f>
        <v>Eastern Region</v>
      </c>
      <c r="U3145" t="str" cm="1">
        <f t="array" ref="U3145">_xlfn.IFS(CleanedData[[#This Row],[Purchase Amount]]&lt;500,"Low",
CleanedData[[#This Row],[Purchase Amount]]&lt;5000,"Medium",
TRUE,"High")</f>
        <v>Medium</v>
      </c>
      <c r="V3145" t="str">
        <f>TEXT(CleanedData[[#This Row],[Date]],"mmmm")</f>
        <v>March</v>
      </c>
      <c r="W3145" t="str">
        <f>"Q"&amp;ROUNDUP(MONTH(CleanedData[[#This Row],[Date]])/3,0)</f>
        <v>Q1</v>
      </c>
      <c r="X3145" t="str">
        <f>IF(CleanedData[[#This Row],[Purchase Amount]]&gt;=5000,"Yes","No")</f>
        <v>No</v>
      </c>
      <c r="Y3145">
        <f>IF(CleanedData[[#This Row],[Recommend]]="Yes",1,0)</f>
        <v>1</v>
      </c>
      <c r="Z3145" s="6">
        <f>CleanedData[[#This Row],[Purchase Amount]]*0.15</f>
        <v>314.91000000000003</v>
      </c>
      <c r="AA3145" s="6">
        <f>CleanedData[[#This Row],[Purchase Amount]]*1.15</f>
        <v>2414.31</v>
      </c>
    </row>
    <row r="3146" spans="1:27" x14ac:dyDescent="0.3">
      <c r="A3146">
        <v>3789</v>
      </c>
      <c r="B3146" t="s">
        <v>3371</v>
      </c>
      <c r="C3146" s="1">
        <v>45827</v>
      </c>
      <c r="D3146">
        <v>61</v>
      </c>
      <c r="E3146" t="s">
        <v>39</v>
      </c>
      <c r="F3146" t="s">
        <v>61</v>
      </c>
      <c r="G3146" t="s">
        <v>288</v>
      </c>
      <c r="H3146">
        <v>5</v>
      </c>
      <c r="I3146" t="s">
        <v>42</v>
      </c>
      <c r="J3146" t="s">
        <v>54</v>
      </c>
      <c r="K3146" t="s">
        <v>44</v>
      </c>
      <c r="L3146" t="s">
        <v>45</v>
      </c>
      <c r="M3146" t="s">
        <v>165</v>
      </c>
      <c r="N3146" t="s">
        <v>57</v>
      </c>
      <c r="O3146" t="s">
        <v>89</v>
      </c>
      <c r="P3146" t="s">
        <v>70</v>
      </c>
      <c r="Q3146" t="s">
        <v>50</v>
      </c>
      <c r="R3146" s="6">
        <f>_xlfn.XLOOKUP(CleanedData[[#This Row],[Product]],'02_Lookup_Tables'!$A$2:$A$126,'02_Lookup_Tables'!$B$2:$B$126)</f>
        <v>605.1</v>
      </c>
      <c r="S3146" t="str">
        <f>VLOOKUP(CleanedData[[#This Row],[Product]],'02_Lookup_Tables'!$H$2:$I$126,2,FALSE)</f>
        <v>Apparel</v>
      </c>
      <c r="T3146" t="str">
        <f>VLOOKUP(CleanedData[[#This Row],[Province]],'02_Lookup_Tables'!$D$2:$E$10,2, FALSE)</f>
        <v>Southern Region</v>
      </c>
      <c r="U3146" t="str" cm="1">
        <f t="array" ref="U3146">_xlfn.IFS(CleanedData[[#This Row],[Purchase Amount]]&lt;500,"Low",
CleanedData[[#This Row],[Purchase Amount]]&lt;5000,"Medium",
TRUE,"High")</f>
        <v>Medium</v>
      </c>
      <c r="V3146" t="str">
        <f>TEXT(CleanedData[[#This Row],[Date]],"mmmm")</f>
        <v>June</v>
      </c>
      <c r="W3146" t="str">
        <f>"Q"&amp;ROUNDUP(MONTH(CleanedData[[#This Row],[Date]])/3,0)</f>
        <v>Q2</v>
      </c>
      <c r="X3146" t="str">
        <f>IF(CleanedData[[#This Row],[Purchase Amount]]&gt;=5000,"Yes","No")</f>
        <v>No</v>
      </c>
      <c r="Y3146">
        <f>IF(CleanedData[[#This Row],[Recommend]]="Yes",1,0)</f>
        <v>0</v>
      </c>
      <c r="Z3146" s="6">
        <f>CleanedData[[#This Row],[Purchase Amount]]*0.15</f>
        <v>90.765000000000001</v>
      </c>
      <c r="AA3146" s="6">
        <f>CleanedData[[#This Row],[Purchase Amount]]*1.15</f>
        <v>695.86500000000001</v>
      </c>
    </row>
    <row r="3147" spans="1:27" x14ac:dyDescent="0.3">
      <c r="A3147">
        <v>3790</v>
      </c>
      <c r="B3147" t="s">
        <v>3372</v>
      </c>
      <c r="C3147" s="1">
        <v>45922</v>
      </c>
      <c r="D3147">
        <v>57</v>
      </c>
      <c r="E3147" t="s">
        <v>39</v>
      </c>
      <c r="F3147" t="s">
        <v>61</v>
      </c>
      <c r="G3147" t="s">
        <v>345</v>
      </c>
      <c r="H3147">
        <v>3</v>
      </c>
      <c r="I3147" t="s">
        <v>45</v>
      </c>
      <c r="J3147" t="s">
        <v>43</v>
      </c>
      <c r="K3147" t="s">
        <v>55</v>
      </c>
      <c r="L3147" t="s">
        <v>45</v>
      </c>
      <c r="M3147" t="s">
        <v>106</v>
      </c>
      <c r="N3147" t="s">
        <v>48</v>
      </c>
      <c r="O3147" t="s">
        <v>148</v>
      </c>
      <c r="P3147" t="s">
        <v>49</v>
      </c>
      <c r="Q3147" t="s">
        <v>50</v>
      </c>
      <c r="R3147" s="6">
        <f>_xlfn.XLOOKUP(CleanedData[[#This Row],[Product]],'02_Lookup_Tables'!$A$2:$A$126,'02_Lookup_Tables'!$B$2:$B$126)</f>
        <v>574.49</v>
      </c>
      <c r="S3147" t="str">
        <f>VLOOKUP(CleanedData[[#This Row],[Product]],'02_Lookup_Tables'!$H$2:$I$126,2,FALSE)</f>
        <v>Toys &amp; Games</v>
      </c>
      <c r="T3147" t="str">
        <f>VLOOKUP(CleanedData[[#This Row],[Province]],'02_Lookup_Tables'!$D$2:$E$10,2, FALSE)</f>
        <v>Southern Region</v>
      </c>
      <c r="U3147" t="str" cm="1">
        <f t="array" ref="U3147">_xlfn.IFS(CleanedData[[#This Row],[Purchase Amount]]&lt;500,"Low",
CleanedData[[#This Row],[Purchase Amount]]&lt;5000,"Medium",
TRUE,"High")</f>
        <v>Medium</v>
      </c>
      <c r="V3147" t="str">
        <f>TEXT(CleanedData[[#This Row],[Date]],"mmmm")</f>
        <v>September</v>
      </c>
      <c r="W3147" t="str">
        <f>"Q"&amp;ROUNDUP(MONTH(CleanedData[[#This Row],[Date]])/3,0)</f>
        <v>Q3</v>
      </c>
      <c r="X3147" t="str">
        <f>IF(CleanedData[[#This Row],[Purchase Amount]]&gt;=5000,"Yes","No")</f>
        <v>No</v>
      </c>
      <c r="Y3147">
        <f>IF(CleanedData[[#This Row],[Recommend]]="Yes",1,0)</f>
        <v>1</v>
      </c>
      <c r="Z3147" s="6">
        <f>CleanedData[[#This Row],[Purchase Amount]]*0.15</f>
        <v>86.173500000000004</v>
      </c>
      <c r="AA3147" s="6">
        <f>CleanedData[[#This Row],[Purchase Amount]]*1.15</f>
        <v>660.6635</v>
      </c>
    </row>
    <row r="3148" spans="1:27" x14ac:dyDescent="0.3">
      <c r="A3148">
        <v>3791</v>
      </c>
      <c r="B3148" t="s">
        <v>3373</v>
      </c>
      <c r="C3148" s="1">
        <v>45324</v>
      </c>
      <c r="D3148">
        <v>60</v>
      </c>
      <c r="E3148" t="s">
        <v>52</v>
      </c>
      <c r="F3148" t="s">
        <v>40</v>
      </c>
      <c r="G3148" t="s">
        <v>419</v>
      </c>
      <c r="H3148">
        <v>2</v>
      </c>
      <c r="I3148" t="s">
        <v>42</v>
      </c>
      <c r="J3148" t="s">
        <v>74</v>
      </c>
      <c r="K3148" t="s">
        <v>55</v>
      </c>
      <c r="L3148" t="s">
        <v>45</v>
      </c>
      <c r="M3148" t="s">
        <v>208</v>
      </c>
      <c r="N3148" t="s">
        <v>47</v>
      </c>
      <c r="O3148" t="s">
        <v>89</v>
      </c>
      <c r="P3148" t="s">
        <v>49</v>
      </c>
      <c r="Q3148" t="s">
        <v>50</v>
      </c>
      <c r="R3148" s="6">
        <f>_xlfn.XLOOKUP(CleanedData[[#This Row],[Product]],'02_Lookup_Tables'!$A$2:$A$126,'02_Lookup_Tables'!$B$2:$B$126)</f>
        <v>96.11</v>
      </c>
      <c r="S3148" t="str">
        <f>VLOOKUP(CleanedData[[#This Row],[Product]],'02_Lookup_Tables'!$H$2:$I$126,2,FALSE)</f>
        <v>Apparel</v>
      </c>
      <c r="T3148" t="str">
        <f>VLOOKUP(CleanedData[[#This Row],[Province]],'02_Lookup_Tables'!$D$2:$E$10,2, FALSE)</f>
        <v>Northern Region</v>
      </c>
      <c r="U3148" t="str" cm="1">
        <f t="array" ref="U3148">_xlfn.IFS(CleanedData[[#This Row],[Purchase Amount]]&lt;500,"Low",
CleanedData[[#This Row],[Purchase Amount]]&lt;5000,"Medium",
TRUE,"High")</f>
        <v>Low</v>
      </c>
      <c r="V3148" t="str">
        <f>TEXT(CleanedData[[#This Row],[Date]],"mmmm")</f>
        <v>February</v>
      </c>
      <c r="W3148" t="str">
        <f>"Q"&amp;ROUNDUP(MONTH(CleanedData[[#This Row],[Date]])/3,0)</f>
        <v>Q1</v>
      </c>
      <c r="X3148" t="str">
        <f>IF(CleanedData[[#This Row],[Purchase Amount]]&gt;=5000,"Yes","No")</f>
        <v>No</v>
      </c>
      <c r="Y3148">
        <f>IF(CleanedData[[#This Row],[Recommend]]="Yes",1,0)</f>
        <v>0</v>
      </c>
      <c r="Z3148" s="6">
        <f>CleanedData[[#This Row],[Purchase Amount]]*0.15</f>
        <v>14.416499999999999</v>
      </c>
      <c r="AA3148" s="6">
        <f>CleanedData[[#This Row],[Purchase Amount]]*1.15</f>
        <v>110.52649999999998</v>
      </c>
    </row>
    <row r="3149" spans="1:27" x14ac:dyDescent="0.3">
      <c r="A3149">
        <v>3792</v>
      </c>
      <c r="B3149" t="s">
        <v>3374</v>
      </c>
      <c r="C3149" s="1">
        <v>45681</v>
      </c>
      <c r="D3149">
        <v>70</v>
      </c>
      <c r="E3149" t="s">
        <v>60</v>
      </c>
      <c r="F3149" t="s">
        <v>130</v>
      </c>
      <c r="G3149" t="s">
        <v>158</v>
      </c>
      <c r="H3149">
        <v>5</v>
      </c>
      <c r="I3149" t="s">
        <v>45</v>
      </c>
      <c r="J3149" t="s">
        <v>74</v>
      </c>
      <c r="K3149" t="s">
        <v>64</v>
      </c>
      <c r="L3149" t="s">
        <v>45</v>
      </c>
      <c r="M3149" t="s">
        <v>180</v>
      </c>
      <c r="N3149" t="s">
        <v>57</v>
      </c>
      <c r="O3149" t="s">
        <v>89</v>
      </c>
      <c r="P3149" t="s">
        <v>70</v>
      </c>
      <c r="Q3149" t="s">
        <v>97</v>
      </c>
      <c r="R3149" s="6">
        <f>_xlfn.XLOOKUP(CleanedData[[#This Row],[Product]],'02_Lookup_Tables'!$A$2:$A$126,'02_Lookup_Tables'!$B$2:$B$126)</f>
        <v>2962.6</v>
      </c>
      <c r="S3149" t="str">
        <f>VLOOKUP(CleanedData[[#This Row],[Product]],'02_Lookup_Tables'!$H$2:$I$126,2,FALSE)</f>
        <v>Sports &amp; Outdoors</v>
      </c>
      <c r="T3149" t="str">
        <f>VLOOKUP(CleanedData[[#This Row],[Province]],'02_Lookup_Tables'!$D$2:$E$10,2, FALSE)</f>
        <v>Eastern Region</v>
      </c>
      <c r="U3149" t="str" cm="1">
        <f t="array" ref="U3149">_xlfn.IFS(CleanedData[[#This Row],[Purchase Amount]]&lt;500,"Low",
CleanedData[[#This Row],[Purchase Amount]]&lt;5000,"Medium",
TRUE,"High")</f>
        <v>Medium</v>
      </c>
      <c r="V3149" t="str">
        <f>TEXT(CleanedData[[#This Row],[Date]],"mmmm")</f>
        <v>January</v>
      </c>
      <c r="W3149" t="str">
        <f>"Q"&amp;ROUNDUP(MONTH(CleanedData[[#This Row],[Date]])/3,0)</f>
        <v>Q1</v>
      </c>
      <c r="X3149" t="str">
        <f>IF(CleanedData[[#This Row],[Purchase Amount]]&gt;=5000,"Yes","No")</f>
        <v>No</v>
      </c>
      <c r="Y3149">
        <f>IF(CleanedData[[#This Row],[Recommend]]="Yes",1,0)</f>
        <v>1</v>
      </c>
      <c r="Z3149" s="6">
        <f>CleanedData[[#This Row],[Purchase Amount]]*0.15</f>
        <v>444.39</v>
      </c>
      <c r="AA3149" s="6">
        <f>CleanedData[[#This Row],[Purchase Amount]]*1.15</f>
        <v>3406.99</v>
      </c>
    </row>
    <row r="3150" spans="1:27" x14ac:dyDescent="0.3">
      <c r="A3150">
        <v>3793</v>
      </c>
      <c r="B3150" t="s">
        <v>3375</v>
      </c>
      <c r="C3150" s="1">
        <v>45305</v>
      </c>
      <c r="D3150">
        <v>52</v>
      </c>
      <c r="E3150" t="s">
        <v>60</v>
      </c>
      <c r="F3150" t="s">
        <v>77</v>
      </c>
      <c r="G3150" t="s">
        <v>501</v>
      </c>
      <c r="H3150">
        <v>2</v>
      </c>
      <c r="I3150" t="s">
        <v>45</v>
      </c>
      <c r="J3150" t="s">
        <v>54</v>
      </c>
      <c r="K3150" t="s">
        <v>64</v>
      </c>
      <c r="L3150" t="s">
        <v>42</v>
      </c>
      <c r="M3150" t="s">
        <v>196</v>
      </c>
      <c r="N3150" t="s">
        <v>47</v>
      </c>
      <c r="O3150" t="s">
        <v>89</v>
      </c>
      <c r="P3150" t="s">
        <v>49</v>
      </c>
      <c r="Q3150" t="s">
        <v>93</v>
      </c>
      <c r="R3150" s="6">
        <f>_xlfn.XLOOKUP(CleanedData[[#This Row],[Product]],'02_Lookup_Tables'!$A$2:$A$126,'02_Lookup_Tables'!$B$2:$B$126)</f>
        <v>1482.94</v>
      </c>
      <c r="S3150" t="str">
        <f>VLOOKUP(CleanedData[[#This Row],[Product]],'02_Lookup_Tables'!$H$2:$I$126,2,FALSE)</f>
        <v>Home Devices</v>
      </c>
      <c r="T3150" t="str">
        <f>VLOOKUP(CleanedData[[#This Row],[Province]],'02_Lookup_Tables'!$D$2:$E$10,2, FALSE)</f>
        <v>Central Region</v>
      </c>
      <c r="U3150" t="str" cm="1">
        <f t="array" ref="U3150">_xlfn.IFS(CleanedData[[#This Row],[Purchase Amount]]&lt;500,"Low",
CleanedData[[#This Row],[Purchase Amount]]&lt;5000,"Medium",
TRUE,"High")</f>
        <v>Medium</v>
      </c>
      <c r="V3150" t="str">
        <f>TEXT(CleanedData[[#This Row],[Date]],"mmmm")</f>
        <v>January</v>
      </c>
      <c r="W3150" t="str">
        <f>"Q"&amp;ROUNDUP(MONTH(CleanedData[[#This Row],[Date]])/3,0)</f>
        <v>Q1</v>
      </c>
      <c r="X3150" t="str">
        <f>IF(CleanedData[[#This Row],[Purchase Amount]]&gt;=5000,"Yes","No")</f>
        <v>No</v>
      </c>
      <c r="Y3150">
        <f>IF(CleanedData[[#This Row],[Recommend]]="Yes",1,0)</f>
        <v>1</v>
      </c>
      <c r="Z3150" s="6">
        <f>CleanedData[[#This Row],[Purchase Amount]]*0.15</f>
        <v>222.441</v>
      </c>
      <c r="AA3150" s="6">
        <f>CleanedData[[#This Row],[Purchase Amount]]*1.15</f>
        <v>1705.3809999999999</v>
      </c>
    </row>
    <row r="3151" spans="1:27" x14ac:dyDescent="0.3">
      <c r="A3151">
        <v>3794</v>
      </c>
      <c r="B3151" t="s">
        <v>3376</v>
      </c>
      <c r="C3151" s="1">
        <v>45780</v>
      </c>
      <c r="D3151">
        <v>27</v>
      </c>
      <c r="E3151" t="s">
        <v>52</v>
      </c>
      <c r="F3151" t="s">
        <v>72</v>
      </c>
      <c r="G3151" t="s">
        <v>271</v>
      </c>
      <c r="H3151">
        <v>3</v>
      </c>
      <c r="I3151" t="s">
        <v>42</v>
      </c>
      <c r="J3151" t="s">
        <v>63</v>
      </c>
      <c r="K3151" t="s">
        <v>55</v>
      </c>
      <c r="L3151" t="s">
        <v>42</v>
      </c>
      <c r="M3151" t="s">
        <v>106</v>
      </c>
      <c r="N3151" t="s">
        <v>48</v>
      </c>
      <c r="O3151" t="s">
        <v>148</v>
      </c>
      <c r="P3151" t="s">
        <v>49</v>
      </c>
      <c r="Q3151" t="s">
        <v>58</v>
      </c>
      <c r="R3151" s="6">
        <f>_xlfn.XLOOKUP(CleanedData[[#This Row],[Product]],'02_Lookup_Tables'!$A$2:$A$126,'02_Lookup_Tables'!$B$2:$B$126)</f>
        <v>119.63</v>
      </c>
      <c r="S3151" t="str">
        <f>VLOOKUP(CleanedData[[#This Row],[Product]],'02_Lookup_Tables'!$H$2:$I$126,2,FALSE)</f>
        <v>Food</v>
      </c>
      <c r="T3151" t="str">
        <f>VLOOKUP(CleanedData[[#This Row],[Province]],'02_Lookup_Tables'!$D$2:$E$10,2, FALSE)</f>
        <v>Central Region</v>
      </c>
      <c r="U3151" t="str" cm="1">
        <f t="array" ref="U3151">_xlfn.IFS(CleanedData[[#This Row],[Purchase Amount]]&lt;500,"Low",
CleanedData[[#This Row],[Purchase Amount]]&lt;5000,"Medium",
TRUE,"High")</f>
        <v>Low</v>
      </c>
      <c r="V3151" t="str">
        <f>TEXT(CleanedData[[#This Row],[Date]],"mmmm")</f>
        <v>May</v>
      </c>
      <c r="W3151" t="str">
        <f>"Q"&amp;ROUNDUP(MONTH(CleanedData[[#This Row],[Date]])/3,0)</f>
        <v>Q2</v>
      </c>
      <c r="X3151" t="str">
        <f>IF(CleanedData[[#This Row],[Purchase Amount]]&gt;=5000,"Yes","No")</f>
        <v>No</v>
      </c>
      <c r="Y3151">
        <f>IF(CleanedData[[#This Row],[Recommend]]="Yes",1,0)</f>
        <v>0</v>
      </c>
      <c r="Z3151" s="6">
        <f>CleanedData[[#This Row],[Purchase Amount]]*0.15</f>
        <v>17.944499999999998</v>
      </c>
      <c r="AA3151" s="6">
        <f>CleanedData[[#This Row],[Purchase Amount]]*1.15</f>
        <v>137.57449999999997</v>
      </c>
    </row>
    <row r="3152" spans="1:27" x14ac:dyDescent="0.3">
      <c r="A3152">
        <v>3795</v>
      </c>
      <c r="B3152" t="s">
        <v>3377</v>
      </c>
      <c r="C3152" s="1">
        <v>45709</v>
      </c>
      <c r="D3152">
        <v>57</v>
      </c>
      <c r="E3152" t="s">
        <v>52</v>
      </c>
      <c r="F3152" t="s">
        <v>83</v>
      </c>
      <c r="G3152" t="s">
        <v>205</v>
      </c>
      <c r="H3152">
        <v>1</v>
      </c>
      <c r="I3152" t="s">
        <v>45</v>
      </c>
      <c r="J3152" t="s">
        <v>69</v>
      </c>
      <c r="K3152" t="s">
        <v>64</v>
      </c>
      <c r="L3152" t="s">
        <v>42</v>
      </c>
      <c r="M3152" t="s">
        <v>75</v>
      </c>
      <c r="N3152" t="s">
        <v>80</v>
      </c>
      <c r="O3152" t="s">
        <v>89</v>
      </c>
      <c r="P3152" t="s">
        <v>49</v>
      </c>
      <c r="Q3152" t="s">
        <v>50</v>
      </c>
      <c r="R3152" s="6">
        <f>_xlfn.XLOOKUP(CleanedData[[#This Row],[Product]],'02_Lookup_Tables'!$A$2:$A$126,'02_Lookup_Tables'!$B$2:$B$126)</f>
        <v>139.72999999999999</v>
      </c>
      <c r="S3152" t="str">
        <f>VLOOKUP(CleanedData[[#This Row],[Product]],'02_Lookup_Tables'!$H$2:$I$126,2,FALSE)</f>
        <v>Beauty &amp; Personal Care</v>
      </c>
      <c r="T3152" t="str">
        <f>VLOOKUP(CleanedData[[#This Row],[Province]],'02_Lookup_Tables'!$D$2:$E$10,2, FALSE)</f>
        <v>Western Region</v>
      </c>
      <c r="U3152" t="str" cm="1">
        <f t="array" ref="U3152">_xlfn.IFS(CleanedData[[#This Row],[Purchase Amount]]&lt;500,"Low",
CleanedData[[#This Row],[Purchase Amount]]&lt;5000,"Medium",
TRUE,"High")</f>
        <v>Low</v>
      </c>
      <c r="V3152" t="str">
        <f>TEXT(CleanedData[[#This Row],[Date]],"mmmm")</f>
        <v>February</v>
      </c>
      <c r="W3152" t="str">
        <f>"Q"&amp;ROUNDUP(MONTH(CleanedData[[#This Row],[Date]])/3,0)</f>
        <v>Q1</v>
      </c>
      <c r="X3152" t="str">
        <f>IF(CleanedData[[#This Row],[Purchase Amount]]&gt;=5000,"Yes","No")</f>
        <v>No</v>
      </c>
      <c r="Y3152">
        <f>IF(CleanedData[[#This Row],[Recommend]]="Yes",1,0)</f>
        <v>1</v>
      </c>
      <c r="Z3152" s="6">
        <f>CleanedData[[#This Row],[Purchase Amount]]*0.15</f>
        <v>20.959499999999998</v>
      </c>
      <c r="AA3152" s="6">
        <f>CleanedData[[#This Row],[Purchase Amount]]*1.15</f>
        <v>160.68949999999998</v>
      </c>
    </row>
    <row r="3153" spans="1:27" x14ac:dyDescent="0.3">
      <c r="A3153">
        <v>3796</v>
      </c>
      <c r="B3153" t="s">
        <v>3378</v>
      </c>
      <c r="C3153" s="1">
        <v>45687</v>
      </c>
      <c r="D3153">
        <v>51</v>
      </c>
      <c r="E3153" t="s">
        <v>60</v>
      </c>
      <c r="F3153" t="s">
        <v>40</v>
      </c>
      <c r="G3153" t="s">
        <v>311</v>
      </c>
      <c r="H3153">
        <v>4</v>
      </c>
      <c r="I3153" t="s">
        <v>45</v>
      </c>
      <c r="J3153" t="s">
        <v>43</v>
      </c>
      <c r="K3153" t="s">
        <v>44</v>
      </c>
      <c r="L3153" t="s">
        <v>45</v>
      </c>
      <c r="M3153" t="s">
        <v>106</v>
      </c>
      <c r="N3153" t="s">
        <v>96</v>
      </c>
      <c r="O3153" t="s">
        <v>148</v>
      </c>
      <c r="P3153" t="s">
        <v>49</v>
      </c>
      <c r="Q3153" t="s">
        <v>93</v>
      </c>
      <c r="R3153" s="6">
        <f>_xlfn.XLOOKUP(CleanedData[[#This Row],[Product]],'02_Lookup_Tables'!$A$2:$A$126,'02_Lookup_Tables'!$B$2:$B$126)</f>
        <v>954.6</v>
      </c>
      <c r="S3153" t="str">
        <f>VLOOKUP(CleanedData[[#This Row],[Product]],'02_Lookup_Tables'!$H$2:$I$126,2,FALSE)</f>
        <v>Apparel</v>
      </c>
      <c r="T3153" t="str">
        <f>VLOOKUP(CleanedData[[#This Row],[Province]],'02_Lookup_Tables'!$D$2:$E$10,2, FALSE)</f>
        <v>Northern Region</v>
      </c>
      <c r="U3153" t="str" cm="1">
        <f t="array" ref="U3153">_xlfn.IFS(CleanedData[[#This Row],[Purchase Amount]]&lt;500,"Low",
CleanedData[[#This Row],[Purchase Amount]]&lt;5000,"Medium",
TRUE,"High")</f>
        <v>Medium</v>
      </c>
      <c r="V3153" t="str">
        <f>TEXT(CleanedData[[#This Row],[Date]],"mmmm")</f>
        <v>January</v>
      </c>
      <c r="W3153" t="str">
        <f>"Q"&amp;ROUNDUP(MONTH(CleanedData[[#This Row],[Date]])/3,0)</f>
        <v>Q1</v>
      </c>
      <c r="X3153" t="str">
        <f>IF(CleanedData[[#This Row],[Purchase Amount]]&gt;=5000,"Yes","No")</f>
        <v>No</v>
      </c>
      <c r="Y3153">
        <f>IF(CleanedData[[#This Row],[Recommend]]="Yes",1,0)</f>
        <v>1</v>
      </c>
      <c r="Z3153" s="6">
        <f>CleanedData[[#This Row],[Purchase Amount]]*0.15</f>
        <v>143.19</v>
      </c>
      <c r="AA3153" s="6">
        <f>CleanedData[[#This Row],[Purchase Amount]]*1.15</f>
        <v>1097.79</v>
      </c>
    </row>
    <row r="3154" spans="1:27" x14ac:dyDescent="0.3">
      <c r="A3154">
        <v>3797</v>
      </c>
      <c r="B3154" t="s">
        <v>3379</v>
      </c>
      <c r="C3154" s="1">
        <v>45922</v>
      </c>
      <c r="D3154">
        <v>36</v>
      </c>
      <c r="E3154" t="s">
        <v>39</v>
      </c>
      <c r="F3154" t="s">
        <v>68</v>
      </c>
      <c r="G3154" t="s">
        <v>230</v>
      </c>
      <c r="H3154">
        <v>3</v>
      </c>
      <c r="I3154" t="s">
        <v>42</v>
      </c>
      <c r="J3154" t="s">
        <v>74</v>
      </c>
      <c r="K3154" t="s">
        <v>44</v>
      </c>
      <c r="L3154" t="s">
        <v>45</v>
      </c>
      <c r="M3154" t="s">
        <v>165</v>
      </c>
      <c r="N3154" t="s">
        <v>48</v>
      </c>
      <c r="O3154" t="s">
        <v>89</v>
      </c>
      <c r="P3154" t="s">
        <v>49</v>
      </c>
      <c r="Q3154" t="s">
        <v>81</v>
      </c>
      <c r="R3154" s="6">
        <f>_xlfn.XLOOKUP(CleanedData[[#This Row],[Product]],'02_Lookup_Tables'!$A$2:$A$126,'02_Lookup_Tables'!$B$2:$B$126)</f>
        <v>1940.64</v>
      </c>
      <c r="S3154" t="str">
        <f>VLOOKUP(CleanedData[[#This Row],[Product]],'02_Lookup_Tables'!$H$2:$I$126,2,FALSE)</f>
        <v>Toys &amp; Games</v>
      </c>
      <c r="T3154" t="str">
        <f>VLOOKUP(CleanedData[[#This Row],[Province]],'02_Lookup_Tables'!$D$2:$E$10,2, FALSE)</f>
        <v>Northern Region</v>
      </c>
      <c r="U3154" t="str" cm="1">
        <f t="array" ref="U3154">_xlfn.IFS(CleanedData[[#This Row],[Purchase Amount]]&lt;500,"Low",
CleanedData[[#This Row],[Purchase Amount]]&lt;5000,"Medium",
TRUE,"High")</f>
        <v>Medium</v>
      </c>
      <c r="V3154" t="str">
        <f>TEXT(CleanedData[[#This Row],[Date]],"mmmm")</f>
        <v>September</v>
      </c>
      <c r="W3154" t="str">
        <f>"Q"&amp;ROUNDUP(MONTH(CleanedData[[#This Row],[Date]])/3,0)</f>
        <v>Q3</v>
      </c>
      <c r="X3154" t="str">
        <f>IF(CleanedData[[#This Row],[Purchase Amount]]&gt;=5000,"Yes","No")</f>
        <v>No</v>
      </c>
      <c r="Y3154">
        <f>IF(CleanedData[[#This Row],[Recommend]]="Yes",1,0)</f>
        <v>0</v>
      </c>
      <c r="Z3154" s="6">
        <f>CleanedData[[#This Row],[Purchase Amount]]*0.15</f>
        <v>291.096</v>
      </c>
      <c r="AA3154" s="6">
        <f>CleanedData[[#This Row],[Purchase Amount]]*1.15</f>
        <v>2231.7359999999999</v>
      </c>
    </row>
    <row r="3155" spans="1:27" x14ac:dyDescent="0.3">
      <c r="A3155">
        <v>3799</v>
      </c>
      <c r="B3155" t="s">
        <v>3380</v>
      </c>
      <c r="C3155" s="1">
        <v>45825</v>
      </c>
      <c r="D3155">
        <v>52</v>
      </c>
      <c r="E3155" t="s">
        <v>60</v>
      </c>
      <c r="F3155" t="s">
        <v>40</v>
      </c>
      <c r="G3155" t="s">
        <v>347</v>
      </c>
      <c r="H3155">
        <v>4</v>
      </c>
      <c r="I3155" t="s">
        <v>42</v>
      </c>
      <c r="J3155" t="s">
        <v>54</v>
      </c>
      <c r="K3155" t="s">
        <v>64</v>
      </c>
      <c r="L3155" t="s">
        <v>42</v>
      </c>
      <c r="M3155" t="s">
        <v>112</v>
      </c>
      <c r="N3155" t="s">
        <v>96</v>
      </c>
      <c r="O3155" t="s">
        <v>48</v>
      </c>
      <c r="P3155" t="s">
        <v>49</v>
      </c>
      <c r="Q3155" t="s">
        <v>93</v>
      </c>
      <c r="R3155" s="6">
        <f>_xlfn.XLOOKUP(CleanedData[[#This Row],[Product]],'02_Lookup_Tables'!$A$2:$A$126,'02_Lookup_Tables'!$B$2:$B$126)</f>
        <v>16523.5</v>
      </c>
      <c r="S3155" t="str">
        <f>VLOOKUP(CleanedData[[#This Row],[Product]],'02_Lookup_Tables'!$H$2:$I$126,2,FALSE)</f>
        <v>Electronics</v>
      </c>
      <c r="T3155" t="str">
        <f>VLOOKUP(CleanedData[[#This Row],[Province]],'02_Lookup_Tables'!$D$2:$E$10,2, FALSE)</f>
        <v>Northern Region</v>
      </c>
      <c r="U3155" t="str" cm="1">
        <f t="array" ref="U3155">_xlfn.IFS(CleanedData[[#This Row],[Purchase Amount]]&lt;500,"Low",
CleanedData[[#This Row],[Purchase Amount]]&lt;5000,"Medium",
TRUE,"High")</f>
        <v>High</v>
      </c>
      <c r="V3155" t="str">
        <f>TEXT(CleanedData[[#This Row],[Date]],"mmmm")</f>
        <v>June</v>
      </c>
      <c r="W3155" t="str">
        <f>"Q"&amp;ROUNDUP(MONTH(CleanedData[[#This Row],[Date]])/3,0)</f>
        <v>Q2</v>
      </c>
      <c r="X3155" t="str">
        <f>IF(CleanedData[[#This Row],[Purchase Amount]]&gt;=5000,"Yes","No")</f>
        <v>Yes</v>
      </c>
      <c r="Y3155">
        <f>IF(CleanedData[[#This Row],[Recommend]]="Yes",1,0)</f>
        <v>0</v>
      </c>
      <c r="Z3155" s="6">
        <f>CleanedData[[#This Row],[Purchase Amount]]*0.15</f>
        <v>2478.5250000000001</v>
      </c>
      <c r="AA3155" s="6">
        <f>CleanedData[[#This Row],[Purchase Amount]]*1.15</f>
        <v>19002.024999999998</v>
      </c>
    </row>
    <row r="3156" spans="1:27" x14ac:dyDescent="0.3">
      <c r="A3156">
        <v>3800</v>
      </c>
      <c r="B3156" t="s">
        <v>3381</v>
      </c>
      <c r="C3156" s="1">
        <v>45600</v>
      </c>
      <c r="D3156">
        <v>23</v>
      </c>
      <c r="E3156" t="s">
        <v>52</v>
      </c>
      <c r="F3156" t="s">
        <v>40</v>
      </c>
      <c r="G3156" t="s">
        <v>150</v>
      </c>
      <c r="H3156">
        <v>4</v>
      </c>
      <c r="I3156" t="s">
        <v>42</v>
      </c>
      <c r="J3156" t="s">
        <v>74</v>
      </c>
      <c r="K3156" t="s">
        <v>55</v>
      </c>
      <c r="L3156" t="s">
        <v>45</v>
      </c>
      <c r="M3156" t="s">
        <v>196</v>
      </c>
      <c r="N3156" t="s">
        <v>96</v>
      </c>
      <c r="O3156" t="s">
        <v>89</v>
      </c>
      <c r="P3156" t="s">
        <v>70</v>
      </c>
      <c r="Q3156" t="s">
        <v>66</v>
      </c>
      <c r="R3156" s="6">
        <f>_xlfn.XLOOKUP(CleanedData[[#This Row],[Product]],'02_Lookup_Tables'!$A$2:$A$126,'02_Lookup_Tables'!$B$2:$B$126)</f>
        <v>14808.31</v>
      </c>
      <c r="S3156" t="str">
        <f>VLOOKUP(CleanedData[[#This Row],[Product]],'02_Lookup_Tables'!$H$2:$I$126,2,FALSE)</f>
        <v>Electronics</v>
      </c>
      <c r="T3156" t="str">
        <f>VLOOKUP(CleanedData[[#This Row],[Province]],'02_Lookup_Tables'!$D$2:$E$10,2, FALSE)</f>
        <v>Northern Region</v>
      </c>
      <c r="U3156" t="str" cm="1">
        <f t="array" ref="U3156">_xlfn.IFS(CleanedData[[#This Row],[Purchase Amount]]&lt;500,"Low",
CleanedData[[#This Row],[Purchase Amount]]&lt;5000,"Medium",
TRUE,"High")</f>
        <v>High</v>
      </c>
      <c r="V3156" t="str">
        <f>TEXT(CleanedData[[#This Row],[Date]],"mmmm")</f>
        <v>November</v>
      </c>
      <c r="W3156" t="str">
        <f>"Q"&amp;ROUNDUP(MONTH(CleanedData[[#This Row],[Date]])/3,0)</f>
        <v>Q4</v>
      </c>
      <c r="X3156" t="str">
        <f>IF(CleanedData[[#This Row],[Purchase Amount]]&gt;=5000,"Yes","No")</f>
        <v>Yes</v>
      </c>
      <c r="Y3156">
        <f>IF(CleanedData[[#This Row],[Recommend]]="Yes",1,0)</f>
        <v>0</v>
      </c>
      <c r="Z3156" s="6">
        <f>CleanedData[[#This Row],[Purchase Amount]]*0.15</f>
        <v>2221.2464999999997</v>
      </c>
      <c r="AA3156" s="6">
        <f>CleanedData[[#This Row],[Purchase Amount]]*1.15</f>
        <v>17029.556499999999</v>
      </c>
    </row>
    <row r="3157" spans="1:27" x14ac:dyDescent="0.3">
      <c r="A3157">
        <v>3801</v>
      </c>
      <c r="B3157" t="s">
        <v>3382</v>
      </c>
      <c r="C3157" s="1">
        <v>45642</v>
      </c>
      <c r="D3157">
        <v>27</v>
      </c>
      <c r="E3157" t="s">
        <v>60</v>
      </c>
      <c r="F3157" t="s">
        <v>68</v>
      </c>
      <c r="G3157" t="s">
        <v>976</v>
      </c>
      <c r="H3157">
        <v>4</v>
      </c>
      <c r="I3157" t="s">
        <v>42</v>
      </c>
      <c r="J3157" t="s">
        <v>43</v>
      </c>
      <c r="K3157" t="s">
        <v>64</v>
      </c>
      <c r="L3157" t="s">
        <v>42</v>
      </c>
      <c r="M3157" t="s">
        <v>123</v>
      </c>
      <c r="N3157" t="s">
        <v>96</v>
      </c>
      <c r="O3157" t="s">
        <v>89</v>
      </c>
      <c r="P3157" t="s">
        <v>70</v>
      </c>
      <c r="Q3157" t="s">
        <v>58</v>
      </c>
      <c r="R3157" s="6">
        <f>_xlfn.XLOOKUP(CleanedData[[#This Row],[Product]],'02_Lookup_Tables'!$A$2:$A$126,'02_Lookup_Tables'!$B$2:$B$126)</f>
        <v>412.16</v>
      </c>
      <c r="S3157" t="str">
        <f>VLOOKUP(CleanedData[[#This Row],[Product]],'02_Lookup_Tables'!$H$2:$I$126,2,FALSE)</f>
        <v>Apparel</v>
      </c>
      <c r="T3157" t="str">
        <f>VLOOKUP(CleanedData[[#This Row],[Province]],'02_Lookup_Tables'!$D$2:$E$10,2, FALSE)</f>
        <v>Northern Region</v>
      </c>
      <c r="U3157" t="str" cm="1">
        <f t="array" ref="U3157">_xlfn.IFS(CleanedData[[#This Row],[Purchase Amount]]&lt;500,"Low",
CleanedData[[#This Row],[Purchase Amount]]&lt;5000,"Medium",
TRUE,"High")</f>
        <v>Low</v>
      </c>
      <c r="V3157" t="str">
        <f>TEXT(CleanedData[[#This Row],[Date]],"mmmm")</f>
        <v>December</v>
      </c>
      <c r="W3157" t="str">
        <f>"Q"&amp;ROUNDUP(MONTH(CleanedData[[#This Row],[Date]])/3,0)</f>
        <v>Q4</v>
      </c>
      <c r="X3157" t="str">
        <f>IF(CleanedData[[#This Row],[Purchase Amount]]&gt;=5000,"Yes","No")</f>
        <v>No</v>
      </c>
      <c r="Y3157">
        <f>IF(CleanedData[[#This Row],[Recommend]]="Yes",1,0)</f>
        <v>0</v>
      </c>
      <c r="Z3157" s="6">
        <f>CleanedData[[#This Row],[Purchase Amount]]*0.15</f>
        <v>61.823999999999998</v>
      </c>
      <c r="AA3157" s="6">
        <f>CleanedData[[#This Row],[Purchase Amount]]*1.15</f>
        <v>473.98399999999998</v>
      </c>
    </row>
    <row r="3158" spans="1:27" x14ac:dyDescent="0.3">
      <c r="A3158">
        <v>3802</v>
      </c>
      <c r="B3158" t="s">
        <v>3383</v>
      </c>
      <c r="C3158" s="1">
        <v>45754</v>
      </c>
      <c r="D3158">
        <v>42</v>
      </c>
      <c r="E3158" t="s">
        <v>52</v>
      </c>
      <c r="F3158" t="s">
        <v>83</v>
      </c>
      <c r="G3158" t="s">
        <v>365</v>
      </c>
      <c r="H3158">
        <v>5</v>
      </c>
      <c r="I3158" t="s">
        <v>45</v>
      </c>
      <c r="J3158" t="s">
        <v>63</v>
      </c>
      <c r="K3158" t="s">
        <v>44</v>
      </c>
      <c r="L3158" t="s">
        <v>45</v>
      </c>
      <c r="M3158" t="s">
        <v>136</v>
      </c>
      <c r="N3158" t="s">
        <v>57</v>
      </c>
      <c r="O3158" t="s">
        <v>89</v>
      </c>
      <c r="P3158" t="s">
        <v>70</v>
      </c>
      <c r="Q3158" t="s">
        <v>81</v>
      </c>
      <c r="R3158" s="6">
        <f>_xlfn.XLOOKUP(CleanedData[[#This Row],[Product]],'02_Lookup_Tables'!$A$2:$A$126,'02_Lookup_Tables'!$B$2:$B$126)</f>
        <v>105.11</v>
      </c>
      <c r="S3158" t="str">
        <f>VLOOKUP(CleanedData[[#This Row],[Product]],'02_Lookup_Tables'!$H$2:$I$126,2,FALSE)</f>
        <v>Beauty &amp; Personal Care</v>
      </c>
      <c r="T3158" t="str">
        <f>VLOOKUP(CleanedData[[#This Row],[Province]],'02_Lookup_Tables'!$D$2:$E$10,2, FALSE)</f>
        <v>Western Region</v>
      </c>
      <c r="U3158" t="str" cm="1">
        <f t="array" ref="U3158">_xlfn.IFS(CleanedData[[#This Row],[Purchase Amount]]&lt;500,"Low",
CleanedData[[#This Row],[Purchase Amount]]&lt;5000,"Medium",
TRUE,"High")</f>
        <v>Low</v>
      </c>
      <c r="V3158" t="str">
        <f>TEXT(CleanedData[[#This Row],[Date]],"mmmm")</f>
        <v>April</v>
      </c>
      <c r="W3158" t="str">
        <f>"Q"&amp;ROUNDUP(MONTH(CleanedData[[#This Row],[Date]])/3,0)</f>
        <v>Q2</v>
      </c>
      <c r="X3158" t="str">
        <f>IF(CleanedData[[#This Row],[Purchase Amount]]&gt;=5000,"Yes","No")</f>
        <v>No</v>
      </c>
      <c r="Y3158">
        <f>IF(CleanedData[[#This Row],[Recommend]]="Yes",1,0)</f>
        <v>1</v>
      </c>
      <c r="Z3158" s="6">
        <f>CleanedData[[#This Row],[Purchase Amount]]*0.15</f>
        <v>15.766499999999999</v>
      </c>
      <c r="AA3158" s="6">
        <f>CleanedData[[#This Row],[Purchase Amount]]*1.15</f>
        <v>120.87649999999999</v>
      </c>
    </row>
    <row r="3159" spans="1:27" x14ac:dyDescent="0.3">
      <c r="A3159">
        <v>3803</v>
      </c>
      <c r="B3159" t="s">
        <v>3384</v>
      </c>
      <c r="C3159" s="1">
        <v>45624</v>
      </c>
      <c r="D3159">
        <v>23</v>
      </c>
      <c r="E3159" t="s">
        <v>52</v>
      </c>
      <c r="F3159" t="s">
        <v>83</v>
      </c>
      <c r="G3159" t="s">
        <v>693</v>
      </c>
      <c r="H3159">
        <v>1</v>
      </c>
      <c r="I3159" t="s">
        <v>45</v>
      </c>
      <c r="J3159" t="s">
        <v>54</v>
      </c>
      <c r="K3159" t="s">
        <v>64</v>
      </c>
      <c r="L3159" t="s">
        <v>45</v>
      </c>
      <c r="M3159" t="s">
        <v>136</v>
      </c>
      <c r="N3159" t="s">
        <v>80</v>
      </c>
      <c r="O3159" t="s">
        <v>89</v>
      </c>
      <c r="P3159" t="s">
        <v>49</v>
      </c>
      <c r="Q3159" t="s">
        <v>66</v>
      </c>
      <c r="R3159" s="6">
        <f>_xlfn.XLOOKUP(CleanedData[[#This Row],[Product]],'02_Lookup_Tables'!$A$2:$A$126,'02_Lookup_Tables'!$B$2:$B$126)</f>
        <v>618.72</v>
      </c>
      <c r="S3159" t="str">
        <f>VLOOKUP(CleanedData[[#This Row],[Product]],'02_Lookup_Tables'!$H$2:$I$126,2,FALSE)</f>
        <v>Sports &amp; Outdoors</v>
      </c>
      <c r="T3159" t="str">
        <f>VLOOKUP(CleanedData[[#This Row],[Province]],'02_Lookup_Tables'!$D$2:$E$10,2, FALSE)</f>
        <v>Western Region</v>
      </c>
      <c r="U3159" t="str" cm="1">
        <f t="array" ref="U3159">_xlfn.IFS(CleanedData[[#This Row],[Purchase Amount]]&lt;500,"Low",
CleanedData[[#This Row],[Purchase Amount]]&lt;5000,"Medium",
TRUE,"High")</f>
        <v>Medium</v>
      </c>
      <c r="V3159" t="str">
        <f>TEXT(CleanedData[[#This Row],[Date]],"mmmm")</f>
        <v>November</v>
      </c>
      <c r="W3159" t="str">
        <f>"Q"&amp;ROUNDUP(MONTH(CleanedData[[#This Row],[Date]])/3,0)</f>
        <v>Q4</v>
      </c>
      <c r="X3159" t="str">
        <f>IF(CleanedData[[#This Row],[Purchase Amount]]&gt;=5000,"Yes","No")</f>
        <v>No</v>
      </c>
      <c r="Y3159">
        <f>IF(CleanedData[[#This Row],[Recommend]]="Yes",1,0)</f>
        <v>1</v>
      </c>
      <c r="Z3159" s="6">
        <f>CleanedData[[#This Row],[Purchase Amount]]*0.15</f>
        <v>92.808000000000007</v>
      </c>
      <c r="AA3159" s="6">
        <f>CleanedData[[#This Row],[Purchase Amount]]*1.15</f>
        <v>711.52800000000002</v>
      </c>
    </row>
    <row r="3160" spans="1:27" x14ac:dyDescent="0.3">
      <c r="A3160">
        <v>3804</v>
      </c>
      <c r="B3160" t="s">
        <v>3385</v>
      </c>
      <c r="C3160" s="1">
        <v>45304</v>
      </c>
      <c r="D3160">
        <v>69</v>
      </c>
      <c r="E3160" t="s">
        <v>39</v>
      </c>
      <c r="F3160" t="s">
        <v>61</v>
      </c>
      <c r="G3160" t="s">
        <v>278</v>
      </c>
      <c r="H3160">
        <v>3</v>
      </c>
      <c r="I3160" t="s">
        <v>42</v>
      </c>
      <c r="J3160" t="s">
        <v>69</v>
      </c>
      <c r="K3160" t="s">
        <v>55</v>
      </c>
      <c r="L3160" t="s">
        <v>42</v>
      </c>
      <c r="M3160" t="s">
        <v>123</v>
      </c>
      <c r="N3160" t="s">
        <v>48</v>
      </c>
      <c r="O3160" t="s">
        <v>89</v>
      </c>
      <c r="P3160" t="s">
        <v>49</v>
      </c>
      <c r="Q3160" t="s">
        <v>97</v>
      </c>
      <c r="R3160" s="6">
        <f>_xlfn.XLOOKUP(CleanedData[[#This Row],[Product]],'02_Lookup_Tables'!$A$2:$A$126,'02_Lookup_Tables'!$B$2:$B$126)</f>
        <v>45.96</v>
      </c>
      <c r="S3160" t="str">
        <f>VLOOKUP(CleanedData[[#This Row],[Product]],'02_Lookup_Tables'!$H$2:$I$126,2,FALSE)</f>
        <v>Food</v>
      </c>
      <c r="T3160" t="str">
        <f>VLOOKUP(CleanedData[[#This Row],[Province]],'02_Lookup_Tables'!$D$2:$E$10,2, FALSE)</f>
        <v>Southern Region</v>
      </c>
      <c r="U3160" t="str" cm="1">
        <f t="array" ref="U3160">_xlfn.IFS(CleanedData[[#This Row],[Purchase Amount]]&lt;500,"Low",
CleanedData[[#This Row],[Purchase Amount]]&lt;5000,"Medium",
TRUE,"High")</f>
        <v>Low</v>
      </c>
      <c r="V3160" t="str">
        <f>TEXT(CleanedData[[#This Row],[Date]],"mmmm")</f>
        <v>January</v>
      </c>
      <c r="W3160" t="str">
        <f>"Q"&amp;ROUNDUP(MONTH(CleanedData[[#This Row],[Date]])/3,0)</f>
        <v>Q1</v>
      </c>
      <c r="X3160" t="str">
        <f>IF(CleanedData[[#This Row],[Purchase Amount]]&gt;=5000,"Yes","No")</f>
        <v>No</v>
      </c>
      <c r="Y3160">
        <f>IF(CleanedData[[#This Row],[Recommend]]="Yes",1,0)</f>
        <v>0</v>
      </c>
      <c r="Z3160" s="6">
        <f>CleanedData[[#This Row],[Purchase Amount]]*0.15</f>
        <v>6.8940000000000001</v>
      </c>
      <c r="AA3160" s="6">
        <f>CleanedData[[#This Row],[Purchase Amount]]*1.15</f>
        <v>52.853999999999999</v>
      </c>
    </row>
    <row r="3161" spans="1:27" x14ac:dyDescent="0.3">
      <c r="A3161">
        <v>3805</v>
      </c>
      <c r="B3161" t="s">
        <v>3386</v>
      </c>
      <c r="C3161" s="1">
        <v>45883</v>
      </c>
      <c r="D3161">
        <v>55</v>
      </c>
      <c r="E3161" t="s">
        <v>60</v>
      </c>
      <c r="F3161" t="s">
        <v>61</v>
      </c>
      <c r="G3161" t="s">
        <v>216</v>
      </c>
      <c r="H3161">
        <v>2</v>
      </c>
      <c r="I3161" t="s">
        <v>42</v>
      </c>
      <c r="J3161" t="s">
        <v>74</v>
      </c>
      <c r="K3161" t="s">
        <v>55</v>
      </c>
      <c r="L3161" t="s">
        <v>45</v>
      </c>
      <c r="M3161" t="s">
        <v>231</v>
      </c>
      <c r="N3161" t="s">
        <v>47</v>
      </c>
      <c r="O3161" t="s">
        <v>89</v>
      </c>
      <c r="P3161" t="s">
        <v>49</v>
      </c>
      <c r="Q3161" t="s">
        <v>50</v>
      </c>
      <c r="R3161" s="6">
        <f>_xlfn.XLOOKUP(CleanedData[[#This Row],[Product]],'02_Lookup_Tables'!$A$2:$A$126,'02_Lookup_Tables'!$B$2:$B$126)</f>
        <v>929.55</v>
      </c>
      <c r="S3161" t="str">
        <f>VLOOKUP(CleanedData[[#This Row],[Product]],'02_Lookup_Tables'!$H$2:$I$126,2,FALSE)</f>
        <v>Accessories</v>
      </c>
      <c r="T3161" t="str">
        <f>VLOOKUP(CleanedData[[#This Row],[Province]],'02_Lookup_Tables'!$D$2:$E$10,2, FALSE)</f>
        <v>Southern Region</v>
      </c>
      <c r="U3161" t="str" cm="1">
        <f t="array" ref="U3161">_xlfn.IFS(CleanedData[[#This Row],[Purchase Amount]]&lt;500,"Low",
CleanedData[[#This Row],[Purchase Amount]]&lt;5000,"Medium",
TRUE,"High")</f>
        <v>Medium</v>
      </c>
      <c r="V3161" t="str">
        <f>TEXT(CleanedData[[#This Row],[Date]],"mmmm")</f>
        <v>August</v>
      </c>
      <c r="W3161" t="str">
        <f>"Q"&amp;ROUNDUP(MONTH(CleanedData[[#This Row],[Date]])/3,0)</f>
        <v>Q3</v>
      </c>
      <c r="X3161" t="str">
        <f>IF(CleanedData[[#This Row],[Purchase Amount]]&gt;=5000,"Yes","No")</f>
        <v>No</v>
      </c>
      <c r="Y3161">
        <f>IF(CleanedData[[#This Row],[Recommend]]="Yes",1,0)</f>
        <v>0</v>
      </c>
      <c r="Z3161" s="6">
        <f>CleanedData[[#This Row],[Purchase Amount]]*0.15</f>
        <v>139.43249999999998</v>
      </c>
      <c r="AA3161" s="6">
        <f>CleanedData[[#This Row],[Purchase Amount]]*1.15</f>
        <v>1068.9824999999998</v>
      </c>
    </row>
    <row r="3162" spans="1:27" x14ac:dyDescent="0.3">
      <c r="A3162">
        <v>3807</v>
      </c>
      <c r="B3162" t="s">
        <v>3387</v>
      </c>
      <c r="C3162" s="1">
        <v>45341</v>
      </c>
      <c r="D3162">
        <v>18</v>
      </c>
      <c r="E3162" t="s">
        <v>39</v>
      </c>
      <c r="F3162" t="s">
        <v>83</v>
      </c>
      <c r="G3162" t="s">
        <v>210</v>
      </c>
      <c r="H3162">
        <v>2</v>
      </c>
      <c r="I3162" t="s">
        <v>45</v>
      </c>
      <c r="J3162" t="s">
        <v>43</v>
      </c>
      <c r="K3162" t="s">
        <v>44</v>
      </c>
      <c r="L3162" t="s">
        <v>45</v>
      </c>
      <c r="M3162" t="s">
        <v>236</v>
      </c>
      <c r="N3162" t="s">
        <v>47</v>
      </c>
      <c r="O3162" t="s">
        <v>89</v>
      </c>
      <c r="P3162" t="s">
        <v>49</v>
      </c>
      <c r="Q3162" t="s">
        <v>66</v>
      </c>
      <c r="R3162" s="6">
        <f>_xlfn.XLOOKUP(CleanedData[[#This Row],[Product]],'02_Lookup_Tables'!$A$2:$A$126,'02_Lookup_Tables'!$B$2:$B$126)</f>
        <v>13123.97</v>
      </c>
      <c r="S3162" t="str">
        <f>VLOOKUP(CleanedData[[#This Row],[Product]],'02_Lookup_Tables'!$H$2:$I$126,2,FALSE)</f>
        <v>Electronics</v>
      </c>
      <c r="T3162" t="str">
        <f>VLOOKUP(CleanedData[[#This Row],[Province]],'02_Lookup_Tables'!$D$2:$E$10,2, FALSE)</f>
        <v>Western Region</v>
      </c>
      <c r="U3162" t="str" cm="1">
        <f t="array" ref="U3162">_xlfn.IFS(CleanedData[[#This Row],[Purchase Amount]]&lt;500,"Low",
CleanedData[[#This Row],[Purchase Amount]]&lt;5000,"Medium",
TRUE,"High")</f>
        <v>High</v>
      </c>
      <c r="V3162" t="str">
        <f>TEXT(CleanedData[[#This Row],[Date]],"mmmm")</f>
        <v>February</v>
      </c>
      <c r="W3162" t="str">
        <f>"Q"&amp;ROUNDUP(MONTH(CleanedData[[#This Row],[Date]])/3,0)</f>
        <v>Q1</v>
      </c>
      <c r="X3162" t="str">
        <f>IF(CleanedData[[#This Row],[Purchase Amount]]&gt;=5000,"Yes","No")</f>
        <v>Yes</v>
      </c>
      <c r="Y3162">
        <f>IF(CleanedData[[#This Row],[Recommend]]="Yes",1,0)</f>
        <v>1</v>
      </c>
      <c r="Z3162" s="6">
        <f>CleanedData[[#This Row],[Purchase Amount]]*0.15</f>
        <v>1968.5954999999999</v>
      </c>
      <c r="AA3162" s="6">
        <f>CleanedData[[#This Row],[Purchase Amount]]*1.15</f>
        <v>15092.565499999999</v>
      </c>
    </row>
    <row r="3163" spans="1:27" x14ac:dyDescent="0.3">
      <c r="A3163">
        <v>3809</v>
      </c>
      <c r="B3163" t="s">
        <v>3388</v>
      </c>
      <c r="C3163" s="1">
        <v>45693</v>
      </c>
      <c r="D3163">
        <v>37</v>
      </c>
      <c r="E3163" t="s">
        <v>39</v>
      </c>
      <c r="F3163" t="s">
        <v>68</v>
      </c>
      <c r="G3163" t="s">
        <v>303</v>
      </c>
      <c r="H3163">
        <v>4</v>
      </c>
      <c r="I3163" t="s">
        <v>42</v>
      </c>
      <c r="J3163" t="s">
        <v>69</v>
      </c>
      <c r="K3163" t="s">
        <v>55</v>
      </c>
      <c r="L3163" t="s">
        <v>45</v>
      </c>
      <c r="M3163" t="s">
        <v>79</v>
      </c>
      <c r="N3163" t="s">
        <v>96</v>
      </c>
      <c r="O3163" t="s">
        <v>89</v>
      </c>
      <c r="P3163" t="s">
        <v>70</v>
      </c>
      <c r="Q3163" t="s">
        <v>81</v>
      </c>
      <c r="R3163" s="6">
        <f>_xlfn.XLOOKUP(CleanedData[[#This Row],[Product]],'02_Lookup_Tables'!$A$2:$A$126,'02_Lookup_Tables'!$B$2:$B$126)</f>
        <v>4841.7700000000004</v>
      </c>
      <c r="S3163" t="str">
        <f>VLOOKUP(CleanedData[[#This Row],[Product]],'02_Lookup_Tables'!$H$2:$I$126,2,FALSE)</f>
        <v>Home &amp; Living</v>
      </c>
      <c r="T3163" t="str">
        <f>VLOOKUP(CleanedData[[#This Row],[Province]],'02_Lookup_Tables'!$D$2:$E$10,2, FALSE)</f>
        <v>Northern Region</v>
      </c>
      <c r="U3163" t="str" cm="1">
        <f t="array" ref="U3163">_xlfn.IFS(CleanedData[[#This Row],[Purchase Amount]]&lt;500,"Low",
CleanedData[[#This Row],[Purchase Amount]]&lt;5000,"Medium",
TRUE,"High")</f>
        <v>Medium</v>
      </c>
      <c r="V3163" t="str">
        <f>TEXT(CleanedData[[#This Row],[Date]],"mmmm")</f>
        <v>February</v>
      </c>
      <c r="W3163" t="str">
        <f>"Q"&amp;ROUNDUP(MONTH(CleanedData[[#This Row],[Date]])/3,0)</f>
        <v>Q1</v>
      </c>
      <c r="X3163" t="str">
        <f>IF(CleanedData[[#This Row],[Purchase Amount]]&gt;=5000,"Yes","No")</f>
        <v>No</v>
      </c>
      <c r="Y3163">
        <f>IF(CleanedData[[#This Row],[Recommend]]="Yes",1,0)</f>
        <v>0</v>
      </c>
      <c r="Z3163" s="6">
        <f>CleanedData[[#This Row],[Purchase Amount]]*0.15</f>
        <v>726.26550000000009</v>
      </c>
      <c r="AA3163" s="6">
        <f>CleanedData[[#This Row],[Purchase Amount]]*1.15</f>
        <v>5568.0355</v>
      </c>
    </row>
    <row r="3164" spans="1:27" x14ac:dyDescent="0.3">
      <c r="A3164">
        <v>3810</v>
      </c>
      <c r="B3164" t="s">
        <v>3389</v>
      </c>
      <c r="C3164" s="1">
        <v>45333</v>
      </c>
      <c r="D3164">
        <v>18</v>
      </c>
      <c r="E3164" t="s">
        <v>52</v>
      </c>
      <c r="F3164" t="s">
        <v>40</v>
      </c>
      <c r="G3164" t="s">
        <v>450</v>
      </c>
      <c r="H3164">
        <v>3</v>
      </c>
      <c r="I3164" t="s">
        <v>42</v>
      </c>
      <c r="J3164" t="s">
        <v>54</v>
      </c>
      <c r="K3164" t="s">
        <v>55</v>
      </c>
      <c r="L3164" t="s">
        <v>42</v>
      </c>
      <c r="M3164" t="s">
        <v>85</v>
      </c>
      <c r="N3164" t="s">
        <v>48</v>
      </c>
      <c r="O3164" t="s">
        <v>48</v>
      </c>
      <c r="P3164" t="s">
        <v>70</v>
      </c>
      <c r="Q3164" t="s">
        <v>66</v>
      </c>
      <c r="R3164" s="6">
        <f>_xlfn.XLOOKUP(CleanedData[[#This Row],[Product]],'02_Lookup_Tables'!$A$2:$A$126,'02_Lookup_Tables'!$B$2:$B$126)</f>
        <v>74.72</v>
      </c>
      <c r="S3164" t="str">
        <f>VLOOKUP(CleanedData[[#This Row],[Product]],'02_Lookup_Tables'!$H$2:$I$126,2,FALSE)</f>
        <v>Food</v>
      </c>
      <c r="T3164" t="str">
        <f>VLOOKUP(CleanedData[[#This Row],[Province]],'02_Lookup_Tables'!$D$2:$E$10,2, FALSE)</f>
        <v>Northern Region</v>
      </c>
      <c r="U3164" t="str" cm="1">
        <f t="array" ref="U3164">_xlfn.IFS(CleanedData[[#This Row],[Purchase Amount]]&lt;500,"Low",
CleanedData[[#This Row],[Purchase Amount]]&lt;5000,"Medium",
TRUE,"High")</f>
        <v>Low</v>
      </c>
      <c r="V3164" t="str">
        <f>TEXT(CleanedData[[#This Row],[Date]],"mmmm")</f>
        <v>February</v>
      </c>
      <c r="W3164" t="str">
        <f>"Q"&amp;ROUNDUP(MONTH(CleanedData[[#This Row],[Date]])/3,0)</f>
        <v>Q1</v>
      </c>
      <c r="X3164" t="str">
        <f>IF(CleanedData[[#This Row],[Purchase Amount]]&gt;=5000,"Yes","No")</f>
        <v>No</v>
      </c>
      <c r="Y3164">
        <f>IF(CleanedData[[#This Row],[Recommend]]="Yes",1,0)</f>
        <v>0</v>
      </c>
      <c r="Z3164" s="6">
        <f>CleanedData[[#This Row],[Purchase Amount]]*0.15</f>
        <v>11.208</v>
      </c>
      <c r="AA3164" s="6">
        <f>CleanedData[[#This Row],[Purchase Amount]]*1.15</f>
        <v>85.927999999999997</v>
      </c>
    </row>
    <row r="3165" spans="1:27" x14ac:dyDescent="0.3">
      <c r="A3165">
        <v>3812</v>
      </c>
      <c r="B3165" t="s">
        <v>3390</v>
      </c>
      <c r="C3165" s="1">
        <v>45422</v>
      </c>
      <c r="D3165">
        <v>24</v>
      </c>
      <c r="E3165" t="s">
        <v>60</v>
      </c>
      <c r="F3165" t="s">
        <v>125</v>
      </c>
      <c r="G3165" t="s">
        <v>258</v>
      </c>
      <c r="H3165">
        <v>3</v>
      </c>
      <c r="I3165" t="s">
        <v>42</v>
      </c>
      <c r="J3165" t="s">
        <v>74</v>
      </c>
      <c r="K3165" t="s">
        <v>64</v>
      </c>
      <c r="L3165" t="s">
        <v>42</v>
      </c>
      <c r="M3165" t="s">
        <v>100</v>
      </c>
      <c r="N3165" t="s">
        <v>48</v>
      </c>
      <c r="O3165" t="s">
        <v>48</v>
      </c>
      <c r="P3165" t="s">
        <v>70</v>
      </c>
      <c r="Q3165" t="s">
        <v>66</v>
      </c>
      <c r="R3165" s="6">
        <f>_xlfn.XLOOKUP(CleanedData[[#This Row],[Product]],'02_Lookup_Tables'!$A$2:$A$126,'02_Lookup_Tables'!$B$2:$B$126)</f>
        <v>768.34</v>
      </c>
      <c r="S3165" t="str">
        <f>VLOOKUP(CleanedData[[#This Row],[Product]],'02_Lookup_Tables'!$H$2:$I$126,2,FALSE)</f>
        <v>Home &amp; Living</v>
      </c>
      <c r="T3165" t="str">
        <f>VLOOKUP(CleanedData[[#This Row],[Province]],'02_Lookup_Tables'!$D$2:$E$10,2, FALSE)</f>
        <v>Western Region</v>
      </c>
      <c r="U3165" t="str" cm="1">
        <f t="array" ref="U3165">_xlfn.IFS(CleanedData[[#This Row],[Purchase Amount]]&lt;500,"Low",
CleanedData[[#This Row],[Purchase Amount]]&lt;5000,"Medium",
TRUE,"High")</f>
        <v>Medium</v>
      </c>
      <c r="V3165" t="str">
        <f>TEXT(CleanedData[[#This Row],[Date]],"mmmm")</f>
        <v>May</v>
      </c>
      <c r="W3165" t="str">
        <f>"Q"&amp;ROUNDUP(MONTH(CleanedData[[#This Row],[Date]])/3,0)</f>
        <v>Q2</v>
      </c>
      <c r="X3165" t="str">
        <f>IF(CleanedData[[#This Row],[Purchase Amount]]&gt;=5000,"Yes","No")</f>
        <v>No</v>
      </c>
      <c r="Y3165">
        <f>IF(CleanedData[[#This Row],[Recommend]]="Yes",1,0)</f>
        <v>0</v>
      </c>
      <c r="Z3165" s="6">
        <f>CleanedData[[#This Row],[Purchase Amount]]*0.15</f>
        <v>115.251</v>
      </c>
      <c r="AA3165" s="6">
        <f>CleanedData[[#This Row],[Purchase Amount]]*1.15</f>
        <v>883.59100000000001</v>
      </c>
    </row>
    <row r="3166" spans="1:27" x14ac:dyDescent="0.3">
      <c r="A3166">
        <v>3814</v>
      </c>
      <c r="B3166" t="s">
        <v>3391</v>
      </c>
      <c r="C3166" s="1">
        <v>45305</v>
      </c>
      <c r="E3166" t="s">
        <v>39</v>
      </c>
      <c r="F3166" t="s">
        <v>40</v>
      </c>
      <c r="G3166" t="s">
        <v>381</v>
      </c>
      <c r="H3166">
        <v>5</v>
      </c>
      <c r="I3166" t="s">
        <v>45</v>
      </c>
      <c r="J3166" t="s">
        <v>54</v>
      </c>
      <c r="K3166" t="s">
        <v>64</v>
      </c>
      <c r="L3166" t="s">
        <v>45</v>
      </c>
      <c r="M3166" t="s">
        <v>65</v>
      </c>
      <c r="N3166" t="s">
        <v>57</v>
      </c>
      <c r="O3166" t="s">
        <v>89</v>
      </c>
      <c r="P3166" t="s">
        <v>70</v>
      </c>
      <c r="Q3166" t="s">
        <v>166</v>
      </c>
      <c r="R3166" s="6">
        <f>_xlfn.XLOOKUP(CleanedData[[#This Row],[Product]],'02_Lookup_Tables'!$A$2:$A$126,'02_Lookup_Tables'!$B$2:$B$126)</f>
        <v>786.78</v>
      </c>
      <c r="S3166" t="str">
        <f>VLOOKUP(CleanedData[[#This Row],[Product]],'02_Lookup_Tables'!$H$2:$I$126,2,FALSE)</f>
        <v>Apparel</v>
      </c>
      <c r="T3166" t="str">
        <f>VLOOKUP(CleanedData[[#This Row],[Province]],'02_Lookup_Tables'!$D$2:$E$10,2, FALSE)</f>
        <v>Northern Region</v>
      </c>
      <c r="U3166" t="str" cm="1">
        <f t="array" ref="U3166">_xlfn.IFS(CleanedData[[#This Row],[Purchase Amount]]&lt;500,"Low",
CleanedData[[#This Row],[Purchase Amount]]&lt;5000,"Medium",
TRUE,"High")</f>
        <v>Medium</v>
      </c>
      <c r="V3166" t="str">
        <f>TEXT(CleanedData[[#This Row],[Date]],"mmmm")</f>
        <v>January</v>
      </c>
      <c r="W3166" t="str">
        <f>"Q"&amp;ROUNDUP(MONTH(CleanedData[[#This Row],[Date]])/3,0)</f>
        <v>Q1</v>
      </c>
      <c r="X3166" t="str">
        <f>IF(CleanedData[[#This Row],[Purchase Amount]]&gt;=5000,"Yes","No")</f>
        <v>No</v>
      </c>
      <c r="Y3166">
        <f>IF(CleanedData[[#This Row],[Recommend]]="Yes",1,0)</f>
        <v>1</v>
      </c>
      <c r="Z3166" s="6">
        <f>CleanedData[[#This Row],[Purchase Amount]]*0.15</f>
        <v>118.017</v>
      </c>
      <c r="AA3166" s="6">
        <f>CleanedData[[#This Row],[Purchase Amount]]*1.15</f>
        <v>904.79699999999991</v>
      </c>
    </row>
    <row r="3167" spans="1:27" x14ac:dyDescent="0.3">
      <c r="A3167">
        <v>3815</v>
      </c>
      <c r="B3167" t="s">
        <v>3392</v>
      </c>
      <c r="C3167" s="1">
        <v>45713</v>
      </c>
      <c r="D3167">
        <v>62</v>
      </c>
      <c r="E3167" t="s">
        <v>52</v>
      </c>
      <c r="F3167" t="s">
        <v>130</v>
      </c>
      <c r="G3167" t="s">
        <v>126</v>
      </c>
      <c r="H3167">
        <v>3</v>
      </c>
      <c r="I3167" t="s">
        <v>45</v>
      </c>
      <c r="J3167" t="s">
        <v>69</v>
      </c>
      <c r="K3167" t="s">
        <v>44</v>
      </c>
      <c r="L3167" t="s">
        <v>42</v>
      </c>
      <c r="M3167" t="s">
        <v>140</v>
      </c>
      <c r="N3167" t="s">
        <v>48</v>
      </c>
      <c r="O3167" t="s">
        <v>148</v>
      </c>
      <c r="P3167" t="s">
        <v>49</v>
      </c>
      <c r="Q3167" t="s">
        <v>50</v>
      </c>
      <c r="R3167" s="6">
        <f>_xlfn.XLOOKUP(CleanedData[[#This Row],[Product]],'02_Lookup_Tables'!$A$2:$A$126,'02_Lookup_Tables'!$B$2:$B$126)</f>
        <v>343.42</v>
      </c>
      <c r="S3167" t="str">
        <f>VLOOKUP(CleanedData[[#This Row],[Product]],'02_Lookup_Tables'!$H$2:$I$126,2,FALSE)</f>
        <v>Food</v>
      </c>
      <c r="T3167" t="str">
        <f>VLOOKUP(CleanedData[[#This Row],[Province]],'02_Lookup_Tables'!$D$2:$E$10,2, FALSE)</f>
        <v>Eastern Region</v>
      </c>
      <c r="U3167" t="str" cm="1">
        <f t="array" ref="U3167">_xlfn.IFS(CleanedData[[#This Row],[Purchase Amount]]&lt;500,"Low",
CleanedData[[#This Row],[Purchase Amount]]&lt;5000,"Medium",
TRUE,"High")</f>
        <v>Low</v>
      </c>
      <c r="V3167" t="str">
        <f>TEXT(CleanedData[[#This Row],[Date]],"mmmm")</f>
        <v>February</v>
      </c>
      <c r="W3167" t="str">
        <f>"Q"&amp;ROUNDUP(MONTH(CleanedData[[#This Row],[Date]])/3,0)</f>
        <v>Q1</v>
      </c>
      <c r="X3167" t="str">
        <f>IF(CleanedData[[#This Row],[Purchase Amount]]&gt;=5000,"Yes","No")</f>
        <v>No</v>
      </c>
      <c r="Y3167">
        <f>IF(CleanedData[[#This Row],[Recommend]]="Yes",1,0)</f>
        <v>1</v>
      </c>
      <c r="Z3167" s="6">
        <f>CleanedData[[#This Row],[Purchase Amount]]*0.15</f>
        <v>51.512999999999998</v>
      </c>
      <c r="AA3167" s="6">
        <f>CleanedData[[#This Row],[Purchase Amount]]*1.15</f>
        <v>394.93299999999999</v>
      </c>
    </row>
    <row r="3168" spans="1:27" x14ac:dyDescent="0.3">
      <c r="A3168">
        <v>3816</v>
      </c>
      <c r="B3168" t="s">
        <v>3393</v>
      </c>
      <c r="C3168" s="1">
        <v>45496</v>
      </c>
      <c r="D3168">
        <v>64</v>
      </c>
      <c r="E3168" t="s">
        <v>60</v>
      </c>
      <c r="F3168" t="s">
        <v>40</v>
      </c>
      <c r="G3168" t="s">
        <v>99</v>
      </c>
      <c r="H3168">
        <v>3</v>
      </c>
      <c r="I3168" t="s">
        <v>45</v>
      </c>
      <c r="J3168" t="s">
        <v>43</v>
      </c>
      <c r="K3168" t="s">
        <v>44</v>
      </c>
      <c r="L3168" t="s">
        <v>42</v>
      </c>
      <c r="M3168" t="s">
        <v>175</v>
      </c>
      <c r="N3168" t="s">
        <v>48</v>
      </c>
      <c r="O3168" t="s">
        <v>89</v>
      </c>
      <c r="P3168" t="s">
        <v>49</v>
      </c>
      <c r="Q3168" t="s">
        <v>50</v>
      </c>
      <c r="R3168" s="6">
        <f>_xlfn.XLOOKUP(CleanedData[[#This Row],[Product]],'02_Lookup_Tables'!$A$2:$A$126,'02_Lookup_Tables'!$B$2:$B$126)</f>
        <v>43.23</v>
      </c>
      <c r="S3168" t="str">
        <f>VLOOKUP(CleanedData[[#This Row],[Product]],'02_Lookup_Tables'!$H$2:$I$126,2,FALSE)</f>
        <v>Food</v>
      </c>
      <c r="T3168" t="str">
        <f>VLOOKUP(CleanedData[[#This Row],[Province]],'02_Lookup_Tables'!$D$2:$E$10,2, FALSE)</f>
        <v>Northern Region</v>
      </c>
      <c r="U3168" t="str" cm="1">
        <f t="array" ref="U3168">_xlfn.IFS(CleanedData[[#This Row],[Purchase Amount]]&lt;500,"Low",
CleanedData[[#This Row],[Purchase Amount]]&lt;5000,"Medium",
TRUE,"High")</f>
        <v>Low</v>
      </c>
      <c r="V3168" t="str">
        <f>TEXT(CleanedData[[#This Row],[Date]],"mmmm")</f>
        <v>July</v>
      </c>
      <c r="W3168" t="str">
        <f>"Q"&amp;ROUNDUP(MONTH(CleanedData[[#This Row],[Date]])/3,0)</f>
        <v>Q3</v>
      </c>
      <c r="X3168" t="str">
        <f>IF(CleanedData[[#This Row],[Purchase Amount]]&gt;=5000,"Yes","No")</f>
        <v>No</v>
      </c>
      <c r="Y3168">
        <f>IF(CleanedData[[#This Row],[Recommend]]="Yes",1,0)</f>
        <v>1</v>
      </c>
      <c r="Z3168" s="6">
        <f>CleanedData[[#This Row],[Purchase Amount]]*0.15</f>
        <v>6.4844999999999997</v>
      </c>
      <c r="AA3168" s="6">
        <f>CleanedData[[#This Row],[Purchase Amount]]*1.15</f>
        <v>49.714499999999994</v>
      </c>
    </row>
    <row r="3169" spans="1:27" x14ac:dyDescent="0.3">
      <c r="A3169">
        <v>3817</v>
      </c>
      <c r="B3169" t="s">
        <v>3394</v>
      </c>
      <c r="C3169" s="1">
        <v>45379</v>
      </c>
      <c r="D3169">
        <v>79</v>
      </c>
      <c r="E3169" t="s">
        <v>39</v>
      </c>
      <c r="F3169" t="s">
        <v>61</v>
      </c>
      <c r="G3169" t="s">
        <v>463</v>
      </c>
      <c r="H3169">
        <v>5</v>
      </c>
      <c r="I3169" t="s">
        <v>45</v>
      </c>
      <c r="J3169" t="s">
        <v>63</v>
      </c>
      <c r="K3169" t="s">
        <v>44</v>
      </c>
      <c r="L3169" t="s">
        <v>42</v>
      </c>
      <c r="M3169" t="s">
        <v>147</v>
      </c>
      <c r="N3169" t="s">
        <v>57</v>
      </c>
      <c r="O3169" t="s">
        <v>148</v>
      </c>
      <c r="P3169" t="s">
        <v>49</v>
      </c>
      <c r="Q3169" t="s">
        <v>97</v>
      </c>
      <c r="R3169" s="6">
        <f>_xlfn.XLOOKUP(CleanedData[[#This Row],[Product]],'02_Lookup_Tables'!$A$2:$A$126,'02_Lookup_Tables'!$B$2:$B$126)</f>
        <v>470.6</v>
      </c>
      <c r="S3169" t="str">
        <f>VLOOKUP(CleanedData[[#This Row],[Product]],'02_Lookup_Tables'!$H$2:$I$126,2,FALSE)</f>
        <v>Toys &amp; Games</v>
      </c>
      <c r="T3169" t="str">
        <f>VLOOKUP(CleanedData[[#This Row],[Province]],'02_Lookup_Tables'!$D$2:$E$10,2, FALSE)</f>
        <v>Southern Region</v>
      </c>
      <c r="U3169" t="str" cm="1">
        <f t="array" ref="U3169">_xlfn.IFS(CleanedData[[#This Row],[Purchase Amount]]&lt;500,"Low",
CleanedData[[#This Row],[Purchase Amount]]&lt;5000,"Medium",
TRUE,"High")</f>
        <v>Low</v>
      </c>
      <c r="V3169" t="str">
        <f>TEXT(CleanedData[[#This Row],[Date]],"mmmm")</f>
        <v>March</v>
      </c>
      <c r="W3169" t="str">
        <f>"Q"&amp;ROUNDUP(MONTH(CleanedData[[#This Row],[Date]])/3,0)</f>
        <v>Q1</v>
      </c>
      <c r="X3169" t="str">
        <f>IF(CleanedData[[#This Row],[Purchase Amount]]&gt;=5000,"Yes","No")</f>
        <v>No</v>
      </c>
      <c r="Y3169">
        <f>IF(CleanedData[[#This Row],[Recommend]]="Yes",1,0)</f>
        <v>1</v>
      </c>
      <c r="Z3169" s="6">
        <f>CleanedData[[#This Row],[Purchase Amount]]*0.15</f>
        <v>70.59</v>
      </c>
      <c r="AA3169" s="6">
        <f>CleanedData[[#This Row],[Purchase Amount]]*1.15</f>
        <v>541.18999999999994</v>
      </c>
    </row>
    <row r="3170" spans="1:27" x14ac:dyDescent="0.3">
      <c r="A3170">
        <v>3818</v>
      </c>
      <c r="B3170" t="s">
        <v>3395</v>
      </c>
      <c r="C3170" s="1">
        <v>45638</v>
      </c>
      <c r="E3170" t="s">
        <v>60</v>
      </c>
      <c r="F3170" t="s">
        <v>130</v>
      </c>
      <c r="G3170" t="s">
        <v>342</v>
      </c>
      <c r="H3170">
        <v>1</v>
      </c>
      <c r="I3170" t="s">
        <v>42</v>
      </c>
      <c r="J3170" t="s">
        <v>74</v>
      </c>
      <c r="K3170" t="s">
        <v>64</v>
      </c>
      <c r="L3170" t="s">
        <v>45</v>
      </c>
      <c r="M3170" t="s">
        <v>100</v>
      </c>
      <c r="N3170" t="s">
        <v>80</v>
      </c>
      <c r="O3170" t="s">
        <v>48</v>
      </c>
      <c r="P3170" t="s">
        <v>49</v>
      </c>
      <c r="Q3170" t="s">
        <v>166</v>
      </c>
      <c r="R3170" s="6">
        <f>_xlfn.XLOOKUP(CleanedData[[#This Row],[Product]],'02_Lookup_Tables'!$A$2:$A$126,'02_Lookup_Tables'!$B$2:$B$126)</f>
        <v>529.15</v>
      </c>
      <c r="S3170" t="str">
        <f>VLOOKUP(CleanedData[[#This Row],[Product]],'02_Lookup_Tables'!$H$2:$I$126,2,FALSE)</f>
        <v>Accessories</v>
      </c>
      <c r="T3170" t="str">
        <f>VLOOKUP(CleanedData[[#This Row],[Province]],'02_Lookup_Tables'!$D$2:$E$10,2, FALSE)</f>
        <v>Eastern Region</v>
      </c>
      <c r="U3170" t="str" cm="1">
        <f t="array" ref="U3170">_xlfn.IFS(CleanedData[[#This Row],[Purchase Amount]]&lt;500,"Low",
CleanedData[[#This Row],[Purchase Amount]]&lt;5000,"Medium",
TRUE,"High")</f>
        <v>Medium</v>
      </c>
      <c r="V3170" t="str">
        <f>TEXT(CleanedData[[#This Row],[Date]],"mmmm")</f>
        <v>December</v>
      </c>
      <c r="W3170" t="str">
        <f>"Q"&amp;ROUNDUP(MONTH(CleanedData[[#This Row],[Date]])/3,0)</f>
        <v>Q4</v>
      </c>
      <c r="X3170" t="str">
        <f>IF(CleanedData[[#This Row],[Purchase Amount]]&gt;=5000,"Yes","No")</f>
        <v>No</v>
      </c>
      <c r="Y3170">
        <f>IF(CleanedData[[#This Row],[Recommend]]="Yes",1,0)</f>
        <v>0</v>
      </c>
      <c r="Z3170" s="6">
        <f>CleanedData[[#This Row],[Purchase Amount]]*0.15</f>
        <v>79.372499999999988</v>
      </c>
      <c r="AA3170" s="6">
        <f>CleanedData[[#This Row],[Purchase Amount]]*1.15</f>
        <v>608.52249999999992</v>
      </c>
    </row>
    <row r="3171" spans="1:27" x14ac:dyDescent="0.3">
      <c r="A3171">
        <v>3819</v>
      </c>
      <c r="B3171" t="s">
        <v>3396</v>
      </c>
      <c r="C3171" s="1">
        <v>45842</v>
      </c>
      <c r="E3171" t="s">
        <v>60</v>
      </c>
      <c r="F3171" t="s">
        <v>77</v>
      </c>
      <c r="G3171" t="s">
        <v>269</v>
      </c>
      <c r="H3171">
        <v>1</v>
      </c>
      <c r="I3171" t="s">
        <v>42</v>
      </c>
      <c r="J3171" t="s">
        <v>69</v>
      </c>
      <c r="K3171" t="s">
        <v>55</v>
      </c>
      <c r="L3171" t="s">
        <v>45</v>
      </c>
      <c r="M3171" t="s">
        <v>85</v>
      </c>
      <c r="N3171" t="s">
        <v>80</v>
      </c>
      <c r="O3171" t="s">
        <v>48</v>
      </c>
      <c r="P3171" t="s">
        <v>49</v>
      </c>
      <c r="Q3171" t="s">
        <v>166</v>
      </c>
      <c r="R3171" s="6">
        <f>_xlfn.XLOOKUP(CleanedData[[#This Row],[Product]],'02_Lookup_Tables'!$A$2:$A$126,'02_Lookup_Tables'!$B$2:$B$126)</f>
        <v>1604.87</v>
      </c>
      <c r="S3171" t="str">
        <f>VLOOKUP(CleanedData[[#This Row],[Product]],'02_Lookup_Tables'!$H$2:$I$126,2,FALSE)</f>
        <v>Accessories</v>
      </c>
      <c r="T3171" t="str">
        <f>VLOOKUP(CleanedData[[#This Row],[Province]],'02_Lookup_Tables'!$D$2:$E$10,2, FALSE)</f>
        <v>Central Region</v>
      </c>
      <c r="U3171" t="str" cm="1">
        <f t="array" ref="U3171">_xlfn.IFS(CleanedData[[#This Row],[Purchase Amount]]&lt;500,"Low",
CleanedData[[#This Row],[Purchase Amount]]&lt;5000,"Medium",
TRUE,"High")</f>
        <v>Medium</v>
      </c>
      <c r="V3171" t="str">
        <f>TEXT(CleanedData[[#This Row],[Date]],"mmmm")</f>
        <v>July</v>
      </c>
      <c r="W3171" t="str">
        <f>"Q"&amp;ROUNDUP(MONTH(CleanedData[[#This Row],[Date]])/3,0)</f>
        <v>Q3</v>
      </c>
      <c r="X3171" t="str">
        <f>IF(CleanedData[[#This Row],[Purchase Amount]]&gt;=5000,"Yes","No")</f>
        <v>No</v>
      </c>
      <c r="Y3171">
        <f>IF(CleanedData[[#This Row],[Recommend]]="Yes",1,0)</f>
        <v>0</v>
      </c>
      <c r="Z3171" s="6">
        <f>CleanedData[[#This Row],[Purchase Amount]]*0.15</f>
        <v>240.73049999999998</v>
      </c>
      <c r="AA3171" s="6">
        <f>CleanedData[[#This Row],[Purchase Amount]]*1.15</f>
        <v>1845.6004999999998</v>
      </c>
    </row>
    <row r="3172" spans="1:27" x14ac:dyDescent="0.3">
      <c r="A3172">
        <v>3821</v>
      </c>
      <c r="B3172" t="s">
        <v>3397</v>
      </c>
      <c r="C3172" s="1">
        <v>45524</v>
      </c>
      <c r="E3172" t="s">
        <v>52</v>
      </c>
      <c r="F3172" t="s">
        <v>40</v>
      </c>
      <c r="G3172" t="s">
        <v>160</v>
      </c>
      <c r="H3172">
        <v>4</v>
      </c>
      <c r="I3172" t="s">
        <v>42</v>
      </c>
      <c r="J3172" t="s">
        <v>63</v>
      </c>
      <c r="K3172" t="s">
        <v>44</v>
      </c>
      <c r="L3172" t="s">
        <v>42</v>
      </c>
      <c r="M3172" t="s">
        <v>65</v>
      </c>
      <c r="N3172" t="s">
        <v>96</v>
      </c>
      <c r="O3172" t="s">
        <v>89</v>
      </c>
      <c r="P3172" t="s">
        <v>70</v>
      </c>
      <c r="Q3172" t="s">
        <v>166</v>
      </c>
      <c r="R3172" s="6">
        <f>_xlfn.XLOOKUP(CleanedData[[#This Row],[Product]],'02_Lookup_Tables'!$A$2:$A$126,'02_Lookup_Tables'!$B$2:$B$126)</f>
        <v>294.33</v>
      </c>
      <c r="S3172" t="str">
        <f>VLOOKUP(CleanedData[[#This Row],[Product]],'02_Lookup_Tables'!$H$2:$I$126,2,FALSE)</f>
        <v>Toys &amp; Games</v>
      </c>
      <c r="T3172" t="str">
        <f>VLOOKUP(CleanedData[[#This Row],[Province]],'02_Lookup_Tables'!$D$2:$E$10,2, FALSE)</f>
        <v>Northern Region</v>
      </c>
      <c r="U3172" t="str" cm="1">
        <f t="array" ref="U3172">_xlfn.IFS(CleanedData[[#This Row],[Purchase Amount]]&lt;500,"Low",
CleanedData[[#This Row],[Purchase Amount]]&lt;5000,"Medium",
TRUE,"High")</f>
        <v>Low</v>
      </c>
      <c r="V3172" t="str">
        <f>TEXT(CleanedData[[#This Row],[Date]],"mmmm")</f>
        <v>August</v>
      </c>
      <c r="W3172" t="str">
        <f>"Q"&amp;ROUNDUP(MONTH(CleanedData[[#This Row],[Date]])/3,0)</f>
        <v>Q3</v>
      </c>
      <c r="X3172" t="str">
        <f>IF(CleanedData[[#This Row],[Purchase Amount]]&gt;=5000,"Yes","No")</f>
        <v>No</v>
      </c>
      <c r="Y3172">
        <f>IF(CleanedData[[#This Row],[Recommend]]="Yes",1,0)</f>
        <v>0</v>
      </c>
      <c r="Z3172" s="6">
        <f>CleanedData[[#This Row],[Purchase Amount]]*0.15</f>
        <v>44.149499999999996</v>
      </c>
      <c r="AA3172" s="6">
        <f>CleanedData[[#This Row],[Purchase Amount]]*1.15</f>
        <v>338.47949999999997</v>
      </c>
    </row>
    <row r="3173" spans="1:27" x14ac:dyDescent="0.3">
      <c r="A3173">
        <v>3822</v>
      </c>
      <c r="B3173" t="s">
        <v>3398</v>
      </c>
      <c r="C3173" s="1">
        <v>45837</v>
      </c>
      <c r="D3173">
        <v>38</v>
      </c>
      <c r="E3173" t="s">
        <v>39</v>
      </c>
      <c r="F3173" t="s">
        <v>130</v>
      </c>
      <c r="G3173" t="s">
        <v>227</v>
      </c>
      <c r="H3173">
        <v>4</v>
      </c>
      <c r="I3173" t="s">
        <v>45</v>
      </c>
      <c r="J3173" t="s">
        <v>63</v>
      </c>
      <c r="K3173" t="s">
        <v>55</v>
      </c>
      <c r="L3173" t="s">
        <v>42</v>
      </c>
      <c r="M3173" t="s">
        <v>184</v>
      </c>
      <c r="N3173" t="s">
        <v>96</v>
      </c>
      <c r="O3173" t="s">
        <v>148</v>
      </c>
      <c r="P3173" t="s">
        <v>49</v>
      </c>
      <c r="Q3173" t="s">
        <v>81</v>
      </c>
      <c r="R3173" s="6">
        <f>_xlfn.XLOOKUP(CleanedData[[#This Row],[Product]],'02_Lookup_Tables'!$A$2:$A$126,'02_Lookup_Tables'!$B$2:$B$126)</f>
        <v>22574.95</v>
      </c>
      <c r="S3173" t="str">
        <f>VLOOKUP(CleanedData[[#This Row],[Product]],'02_Lookup_Tables'!$H$2:$I$126,2,FALSE)</f>
        <v>Electronics</v>
      </c>
      <c r="T3173" t="str">
        <f>VLOOKUP(CleanedData[[#This Row],[Province]],'02_Lookup_Tables'!$D$2:$E$10,2, FALSE)</f>
        <v>Eastern Region</v>
      </c>
      <c r="U3173" t="str" cm="1">
        <f t="array" ref="U3173">_xlfn.IFS(CleanedData[[#This Row],[Purchase Amount]]&lt;500,"Low",
CleanedData[[#This Row],[Purchase Amount]]&lt;5000,"Medium",
TRUE,"High")</f>
        <v>High</v>
      </c>
      <c r="V3173" t="str">
        <f>TEXT(CleanedData[[#This Row],[Date]],"mmmm")</f>
        <v>June</v>
      </c>
      <c r="W3173" t="str">
        <f>"Q"&amp;ROUNDUP(MONTH(CleanedData[[#This Row],[Date]])/3,0)</f>
        <v>Q2</v>
      </c>
      <c r="X3173" t="str">
        <f>IF(CleanedData[[#This Row],[Purchase Amount]]&gt;=5000,"Yes","No")</f>
        <v>Yes</v>
      </c>
      <c r="Y3173">
        <f>IF(CleanedData[[#This Row],[Recommend]]="Yes",1,0)</f>
        <v>1</v>
      </c>
      <c r="Z3173" s="6">
        <f>CleanedData[[#This Row],[Purchase Amount]]*0.15</f>
        <v>3386.2424999999998</v>
      </c>
      <c r="AA3173" s="6">
        <f>CleanedData[[#This Row],[Purchase Amount]]*1.15</f>
        <v>25961.192499999997</v>
      </c>
    </row>
    <row r="3174" spans="1:27" x14ac:dyDescent="0.3">
      <c r="A3174">
        <v>3824</v>
      </c>
      <c r="B3174" t="s">
        <v>3399</v>
      </c>
      <c r="C3174" s="1">
        <v>45352</v>
      </c>
      <c r="D3174">
        <v>77</v>
      </c>
      <c r="E3174" t="s">
        <v>39</v>
      </c>
      <c r="F3174" t="s">
        <v>83</v>
      </c>
      <c r="G3174" t="s">
        <v>411</v>
      </c>
      <c r="H3174">
        <v>3</v>
      </c>
      <c r="I3174" t="s">
        <v>45</v>
      </c>
      <c r="J3174" t="s">
        <v>54</v>
      </c>
      <c r="K3174" t="s">
        <v>55</v>
      </c>
      <c r="L3174" t="s">
        <v>42</v>
      </c>
      <c r="M3174" t="s">
        <v>85</v>
      </c>
      <c r="N3174" t="s">
        <v>48</v>
      </c>
      <c r="O3174" t="s">
        <v>48</v>
      </c>
      <c r="P3174" t="s">
        <v>70</v>
      </c>
      <c r="Q3174" t="s">
        <v>97</v>
      </c>
      <c r="R3174" s="6">
        <f>_xlfn.XLOOKUP(CleanedData[[#This Row],[Product]],'02_Lookup_Tables'!$A$2:$A$126,'02_Lookup_Tables'!$B$2:$B$126)</f>
        <v>103.4</v>
      </c>
      <c r="S3174" t="str">
        <f>VLOOKUP(CleanedData[[#This Row],[Product]],'02_Lookup_Tables'!$H$2:$I$126,2,FALSE)</f>
        <v>Food</v>
      </c>
      <c r="T3174" t="str">
        <f>VLOOKUP(CleanedData[[#This Row],[Province]],'02_Lookup_Tables'!$D$2:$E$10,2, FALSE)</f>
        <v>Western Region</v>
      </c>
      <c r="U3174" t="str" cm="1">
        <f t="array" ref="U3174">_xlfn.IFS(CleanedData[[#This Row],[Purchase Amount]]&lt;500,"Low",
CleanedData[[#This Row],[Purchase Amount]]&lt;5000,"Medium",
TRUE,"High")</f>
        <v>Low</v>
      </c>
      <c r="V3174" t="str">
        <f>TEXT(CleanedData[[#This Row],[Date]],"mmmm")</f>
        <v>March</v>
      </c>
      <c r="W3174" t="str">
        <f>"Q"&amp;ROUNDUP(MONTH(CleanedData[[#This Row],[Date]])/3,0)</f>
        <v>Q1</v>
      </c>
      <c r="X3174" t="str">
        <f>IF(CleanedData[[#This Row],[Purchase Amount]]&gt;=5000,"Yes","No")</f>
        <v>No</v>
      </c>
      <c r="Y3174">
        <f>IF(CleanedData[[#This Row],[Recommend]]="Yes",1,0)</f>
        <v>1</v>
      </c>
      <c r="Z3174" s="6">
        <f>CleanedData[[#This Row],[Purchase Amount]]*0.15</f>
        <v>15.51</v>
      </c>
      <c r="AA3174" s="6">
        <f>CleanedData[[#This Row],[Purchase Amount]]*1.15</f>
        <v>118.91</v>
      </c>
    </row>
    <row r="3175" spans="1:27" x14ac:dyDescent="0.3">
      <c r="A3175">
        <v>3825</v>
      </c>
      <c r="B3175" t="s">
        <v>3400</v>
      </c>
      <c r="C3175" s="1">
        <v>45961</v>
      </c>
      <c r="D3175">
        <v>46</v>
      </c>
      <c r="E3175" t="s">
        <v>52</v>
      </c>
      <c r="F3175" t="s">
        <v>83</v>
      </c>
      <c r="G3175" t="s">
        <v>95</v>
      </c>
      <c r="H3175">
        <v>4</v>
      </c>
      <c r="I3175" t="s">
        <v>45</v>
      </c>
      <c r="J3175" t="s">
        <v>54</v>
      </c>
      <c r="K3175" t="s">
        <v>44</v>
      </c>
      <c r="L3175" t="s">
        <v>42</v>
      </c>
      <c r="M3175" t="s">
        <v>112</v>
      </c>
      <c r="N3175" t="s">
        <v>96</v>
      </c>
      <c r="O3175" t="s">
        <v>48</v>
      </c>
      <c r="P3175" t="s">
        <v>49</v>
      </c>
      <c r="Q3175" t="s">
        <v>93</v>
      </c>
      <c r="R3175" s="6">
        <f>_xlfn.XLOOKUP(CleanedData[[#This Row],[Product]],'02_Lookup_Tables'!$A$2:$A$126,'02_Lookup_Tables'!$B$2:$B$126)</f>
        <v>5390.8</v>
      </c>
      <c r="S3175" t="str">
        <f>VLOOKUP(CleanedData[[#This Row],[Product]],'02_Lookup_Tables'!$H$2:$I$126,2,FALSE)</f>
        <v>Electronics</v>
      </c>
      <c r="T3175" t="str">
        <f>VLOOKUP(CleanedData[[#This Row],[Province]],'02_Lookup_Tables'!$D$2:$E$10,2, FALSE)</f>
        <v>Western Region</v>
      </c>
      <c r="U3175" t="str" cm="1">
        <f t="array" ref="U3175">_xlfn.IFS(CleanedData[[#This Row],[Purchase Amount]]&lt;500,"Low",
CleanedData[[#This Row],[Purchase Amount]]&lt;5000,"Medium",
TRUE,"High")</f>
        <v>High</v>
      </c>
      <c r="V3175" t="str">
        <f>TEXT(CleanedData[[#This Row],[Date]],"mmmm")</f>
        <v>October</v>
      </c>
      <c r="W3175" t="str">
        <f>"Q"&amp;ROUNDUP(MONTH(CleanedData[[#This Row],[Date]])/3,0)</f>
        <v>Q4</v>
      </c>
      <c r="X3175" t="str">
        <f>IF(CleanedData[[#This Row],[Purchase Amount]]&gt;=5000,"Yes","No")</f>
        <v>Yes</v>
      </c>
      <c r="Y3175">
        <f>IF(CleanedData[[#This Row],[Recommend]]="Yes",1,0)</f>
        <v>1</v>
      </c>
      <c r="Z3175" s="6">
        <f>CleanedData[[#This Row],[Purchase Amount]]*0.15</f>
        <v>808.62</v>
      </c>
      <c r="AA3175" s="6">
        <f>CleanedData[[#This Row],[Purchase Amount]]*1.15</f>
        <v>6199.42</v>
      </c>
    </row>
    <row r="3176" spans="1:27" x14ac:dyDescent="0.3">
      <c r="A3176">
        <v>3826</v>
      </c>
      <c r="B3176" t="s">
        <v>3401</v>
      </c>
      <c r="C3176" s="1">
        <v>45967</v>
      </c>
      <c r="D3176">
        <v>77</v>
      </c>
      <c r="E3176" t="s">
        <v>39</v>
      </c>
      <c r="F3176" t="s">
        <v>72</v>
      </c>
      <c r="G3176" t="s">
        <v>53</v>
      </c>
      <c r="H3176">
        <v>4</v>
      </c>
      <c r="I3176" t="s">
        <v>42</v>
      </c>
      <c r="J3176" t="s">
        <v>69</v>
      </c>
      <c r="K3176" t="s">
        <v>44</v>
      </c>
      <c r="L3176" t="s">
        <v>42</v>
      </c>
      <c r="N3176" t="s">
        <v>96</v>
      </c>
      <c r="O3176" t="s">
        <v>134</v>
      </c>
      <c r="P3176" t="s">
        <v>8646</v>
      </c>
      <c r="Q3176" t="s">
        <v>97</v>
      </c>
      <c r="R3176" s="6">
        <f>_xlfn.XLOOKUP(CleanedData[[#This Row],[Product]],'02_Lookup_Tables'!$A$2:$A$126,'02_Lookup_Tables'!$B$2:$B$126)</f>
        <v>444.38</v>
      </c>
      <c r="S3176" t="str">
        <f>VLOOKUP(CleanedData[[#This Row],[Product]],'02_Lookup_Tables'!$H$2:$I$126,2,FALSE)</f>
        <v>Beauty &amp; Personal Care</v>
      </c>
      <c r="T3176" t="str">
        <f>VLOOKUP(CleanedData[[#This Row],[Province]],'02_Lookup_Tables'!$D$2:$E$10,2, FALSE)</f>
        <v>Central Region</v>
      </c>
      <c r="U3176" t="str" cm="1">
        <f t="array" ref="U3176">_xlfn.IFS(CleanedData[[#This Row],[Purchase Amount]]&lt;500,"Low",
CleanedData[[#This Row],[Purchase Amount]]&lt;5000,"Medium",
TRUE,"High")</f>
        <v>Low</v>
      </c>
      <c r="V3176" t="str">
        <f>TEXT(CleanedData[[#This Row],[Date]],"mmmm")</f>
        <v>November</v>
      </c>
      <c r="W3176" t="str">
        <f>"Q"&amp;ROUNDUP(MONTH(CleanedData[[#This Row],[Date]])/3,0)</f>
        <v>Q4</v>
      </c>
      <c r="X3176" t="str">
        <f>IF(CleanedData[[#This Row],[Purchase Amount]]&gt;=5000,"Yes","No")</f>
        <v>No</v>
      </c>
      <c r="Y3176">
        <f>IF(CleanedData[[#This Row],[Recommend]]="Yes",1,0)</f>
        <v>0</v>
      </c>
      <c r="Z3176" s="6">
        <f>CleanedData[[#This Row],[Purchase Amount]]*0.15</f>
        <v>66.656999999999996</v>
      </c>
      <c r="AA3176" s="6">
        <f>CleanedData[[#This Row],[Purchase Amount]]*1.15</f>
        <v>511.03699999999998</v>
      </c>
    </row>
    <row r="3177" spans="1:27" x14ac:dyDescent="0.3">
      <c r="A3177">
        <v>3827</v>
      </c>
      <c r="B3177" t="s">
        <v>3402</v>
      </c>
      <c r="C3177" s="1">
        <v>45619</v>
      </c>
      <c r="D3177">
        <v>28</v>
      </c>
      <c r="E3177" t="s">
        <v>60</v>
      </c>
      <c r="F3177" t="s">
        <v>72</v>
      </c>
      <c r="G3177" t="s">
        <v>198</v>
      </c>
      <c r="H3177">
        <v>4</v>
      </c>
      <c r="I3177" t="s">
        <v>45</v>
      </c>
      <c r="J3177" t="s">
        <v>43</v>
      </c>
      <c r="K3177" t="s">
        <v>44</v>
      </c>
      <c r="L3177" t="s">
        <v>42</v>
      </c>
      <c r="N3177" t="s">
        <v>96</v>
      </c>
      <c r="O3177" t="s">
        <v>134</v>
      </c>
      <c r="P3177" t="s">
        <v>8646</v>
      </c>
      <c r="Q3177" t="s">
        <v>58</v>
      </c>
      <c r="R3177" s="6">
        <f>_xlfn.XLOOKUP(CleanedData[[#This Row],[Product]],'02_Lookup_Tables'!$A$2:$A$126,'02_Lookup_Tables'!$B$2:$B$126)</f>
        <v>2099.4</v>
      </c>
      <c r="S3177" t="str">
        <f>VLOOKUP(CleanedData[[#This Row],[Product]],'02_Lookup_Tables'!$H$2:$I$126,2,FALSE)</f>
        <v>Sports &amp; Outdoors</v>
      </c>
      <c r="T3177" t="str">
        <f>VLOOKUP(CleanedData[[#This Row],[Province]],'02_Lookup_Tables'!$D$2:$E$10,2, FALSE)</f>
        <v>Central Region</v>
      </c>
      <c r="U3177" t="str" cm="1">
        <f t="array" ref="U3177">_xlfn.IFS(CleanedData[[#This Row],[Purchase Amount]]&lt;500,"Low",
CleanedData[[#This Row],[Purchase Amount]]&lt;5000,"Medium",
TRUE,"High")</f>
        <v>Medium</v>
      </c>
      <c r="V3177" t="str">
        <f>TEXT(CleanedData[[#This Row],[Date]],"mmmm")</f>
        <v>November</v>
      </c>
      <c r="W3177" t="str">
        <f>"Q"&amp;ROUNDUP(MONTH(CleanedData[[#This Row],[Date]])/3,0)</f>
        <v>Q4</v>
      </c>
      <c r="X3177" t="str">
        <f>IF(CleanedData[[#This Row],[Purchase Amount]]&gt;=5000,"Yes","No")</f>
        <v>No</v>
      </c>
      <c r="Y3177">
        <f>IF(CleanedData[[#This Row],[Recommend]]="Yes",1,0)</f>
        <v>1</v>
      </c>
      <c r="Z3177" s="6">
        <f>CleanedData[[#This Row],[Purchase Amount]]*0.15</f>
        <v>314.91000000000003</v>
      </c>
      <c r="AA3177" s="6">
        <f>CleanedData[[#This Row],[Purchase Amount]]*1.15</f>
        <v>2414.31</v>
      </c>
    </row>
    <row r="3178" spans="1:27" x14ac:dyDescent="0.3">
      <c r="A3178">
        <v>3830</v>
      </c>
      <c r="B3178" t="s">
        <v>3403</v>
      </c>
      <c r="C3178" s="1">
        <v>45364</v>
      </c>
      <c r="D3178">
        <v>36</v>
      </c>
      <c r="E3178" t="s">
        <v>39</v>
      </c>
      <c r="F3178" t="s">
        <v>77</v>
      </c>
      <c r="G3178" t="s">
        <v>328</v>
      </c>
      <c r="H3178">
        <v>3</v>
      </c>
      <c r="I3178" t="s">
        <v>42</v>
      </c>
      <c r="J3178" t="s">
        <v>74</v>
      </c>
      <c r="K3178" t="s">
        <v>55</v>
      </c>
      <c r="L3178" t="s">
        <v>45</v>
      </c>
      <c r="M3178" t="s">
        <v>180</v>
      </c>
      <c r="N3178" t="s">
        <v>48</v>
      </c>
      <c r="O3178" t="s">
        <v>89</v>
      </c>
      <c r="P3178" t="s">
        <v>49</v>
      </c>
      <c r="Q3178" t="s">
        <v>81</v>
      </c>
      <c r="R3178" s="6">
        <f>_xlfn.XLOOKUP(CleanedData[[#This Row],[Product]],'02_Lookup_Tables'!$A$2:$A$126,'02_Lookup_Tables'!$B$2:$B$126)</f>
        <v>3521.64</v>
      </c>
      <c r="S3178" t="str">
        <f>VLOOKUP(CleanedData[[#This Row],[Product]],'02_Lookup_Tables'!$H$2:$I$126,2,FALSE)</f>
        <v>Home Devices</v>
      </c>
      <c r="T3178" t="str">
        <f>VLOOKUP(CleanedData[[#This Row],[Province]],'02_Lookup_Tables'!$D$2:$E$10,2, FALSE)</f>
        <v>Central Region</v>
      </c>
      <c r="U3178" t="str" cm="1">
        <f t="array" ref="U3178">_xlfn.IFS(CleanedData[[#This Row],[Purchase Amount]]&lt;500,"Low",
CleanedData[[#This Row],[Purchase Amount]]&lt;5000,"Medium",
TRUE,"High")</f>
        <v>Medium</v>
      </c>
      <c r="V3178" t="str">
        <f>TEXT(CleanedData[[#This Row],[Date]],"mmmm")</f>
        <v>March</v>
      </c>
      <c r="W3178" t="str">
        <f>"Q"&amp;ROUNDUP(MONTH(CleanedData[[#This Row],[Date]])/3,0)</f>
        <v>Q1</v>
      </c>
      <c r="X3178" t="str">
        <f>IF(CleanedData[[#This Row],[Purchase Amount]]&gt;=5000,"Yes","No")</f>
        <v>No</v>
      </c>
      <c r="Y3178">
        <f>IF(CleanedData[[#This Row],[Recommend]]="Yes",1,0)</f>
        <v>0</v>
      </c>
      <c r="Z3178" s="6">
        <f>CleanedData[[#This Row],[Purchase Amount]]*0.15</f>
        <v>528.24599999999998</v>
      </c>
      <c r="AA3178" s="6">
        <f>CleanedData[[#This Row],[Purchase Amount]]*1.15</f>
        <v>4049.8859999999995</v>
      </c>
    </row>
    <row r="3179" spans="1:27" x14ac:dyDescent="0.3">
      <c r="A3179">
        <v>3831</v>
      </c>
      <c r="B3179" t="s">
        <v>3404</v>
      </c>
      <c r="C3179" s="1">
        <v>45441</v>
      </c>
      <c r="D3179">
        <v>34</v>
      </c>
      <c r="E3179" t="s">
        <v>60</v>
      </c>
      <c r="F3179" t="s">
        <v>40</v>
      </c>
      <c r="G3179" t="s">
        <v>87</v>
      </c>
      <c r="H3179">
        <v>3</v>
      </c>
      <c r="I3179" t="s">
        <v>45</v>
      </c>
      <c r="J3179" t="s">
        <v>74</v>
      </c>
      <c r="K3179" t="s">
        <v>55</v>
      </c>
      <c r="L3179" t="s">
        <v>45</v>
      </c>
      <c r="N3179" t="s">
        <v>48</v>
      </c>
      <c r="O3179" t="s">
        <v>134</v>
      </c>
      <c r="P3179" t="s">
        <v>8646</v>
      </c>
      <c r="Q3179" t="s">
        <v>58</v>
      </c>
      <c r="R3179" s="6">
        <f>_xlfn.XLOOKUP(CleanedData[[#This Row],[Product]],'02_Lookup_Tables'!$A$2:$A$126,'02_Lookup_Tables'!$B$2:$B$126)</f>
        <v>409.06</v>
      </c>
      <c r="S3179" t="str">
        <f>VLOOKUP(CleanedData[[#This Row],[Product]],'02_Lookup_Tables'!$H$2:$I$126,2,FALSE)</f>
        <v>Home Devices</v>
      </c>
      <c r="T3179" t="str">
        <f>VLOOKUP(CleanedData[[#This Row],[Province]],'02_Lookup_Tables'!$D$2:$E$10,2, FALSE)</f>
        <v>Northern Region</v>
      </c>
      <c r="U3179" t="str" cm="1">
        <f t="array" ref="U3179">_xlfn.IFS(CleanedData[[#This Row],[Purchase Amount]]&lt;500,"Low",
CleanedData[[#This Row],[Purchase Amount]]&lt;5000,"Medium",
TRUE,"High")</f>
        <v>Low</v>
      </c>
      <c r="V3179" t="str">
        <f>TEXT(CleanedData[[#This Row],[Date]],"mmmm")</f>
        <v>May</v>
      </c>
      <c r="W3179" t="str">
        <f>"Q"&amp;ROUNDUP(MONTH(CleanedData[[#This Row],[Date]])/3,0)</f>
        <v>Q2</v>
      </c>
      <c r="X3179" t="str">
        <f>IF(CleanedData[[#This Row],[Purchase Amount]]&gt;=5000,"Yes","No")</f>
        <v>No</v>
      </c>
      <c r="Y3179">
        <f>IF(CleanedData[[#This Row],[Recommend]]="Yes",1,0)</f>
        <v>1</v>
      </c>
      <c r="Z3179" s="6">
        <f>CleanedData[[#This Row],[Purchase Amount]]*0.15</f>
        <v>61.358999999999995</v>
      </c>
      <c r="AA3179" s="6">
        <f>CleanedData[[#This Row],[Purchase Amount]]*1.15</f>
        <v>470.41899999999998</v>
      </c>
    </row>
    <row r="3180" spans="1:27" x14ac:dyDescent="0.3">
      <c r="A3180">
        <v>3833</v>
      </c>
      <c r="B3180" t="s">
        <v>3405</v>
      </c>
      <c r="C3180" s="1">
        <v>45293</v>
      </c>
      <c r="D3180">
        <v>25</v>
      </c>
      <c r="E3180" t="s">
        <v>52</v>
      </c>
      <c r="F3180" t="s">
        <v>77</v>
      </c>
      <c r="G3180" t="s">
        <v>133</v>
      </c>
      <c r="H3180">
        <v>1</v>
      </c>
      <c r="I3180" t="s">
        <v>45</v>
      </c>
      <c r="J3180" t="s">
        <v>69</v>
      </c>
      <c r="K3180" t="s">
        <v>44</v>
      </c>
      <c r="L3180" t="s">
        <v>45</v>
      </c>
      <c r="M3180" t="s">
        <v>151</v>
      </c>
      <c r="N3180" t="s">
        <v>80</v>
      </c>
      <c r="O3180" t="s">
        <v>89</v>
      </c>
      <c r="P3180" t="s">
        <v>49</v>
      </c>
      <c r="Q3180" t="s">
        <v>58</v>
      </c>
      <c r="R3180" s="6">
        <f>_xlfn.XLOOKUP(CleanedData[[#This Row],[Product]],'02_Lookup_Tables'!$A$2:$A$126,'02_Lookup_Tables'!$B$2:$B$126)</f>
        <v>1734</v>
      </c>
      <c r="S3180" t="str">
        <f>VLOOKUP(CleanedData[[#This Row],[Product]],'02_Lookup_Tables'!$H$2:$I$126,2,FALSE)</f>
        <v>Home &amp; Living</v>
      </c>
      <c r="T3180" t="str">
        <f>VLOOKUP(CleanedData[[#This Row],[Province]],'02_Lookup_Tables'!$D$2:$E$10,2, FALSE)</f>
        <v>Central Region</v>
      </c>
      <c r="U3180" t="str" cm="1">
        <f t="array" ref="U3180">_xlfn.IFS(CleanedData[[#This Row],[Purchase Amount]]&lt;500,"Low",
CleanedData[[#This Row],[Purchase Amount]]&lt;5000,"Medium",
TRUE,"High")</f>
        <v>Medium</v>
      </c>
      <c r="V3180" t="str">
        <f>TEXT(CleanedData[[#This Row],[Date]],"mmmm")</f>
        <v>January</v>
      </c>
      <c r="W3180" t="str">
        <f>"Q"&amp;ROUNDUP(MONTH(CleanedData[[#This Row],[Date]])/3,0)</f>
        <v>Q1</v>
      </c>
      <c r="X3180" t="str">
        <f>IF(CleanedData[[#This Row],[Purchase Amount]]&gt;=5000,"Yes","No")</f>
        <v>No</v>
      </c>
      <c r="Y3180">
        <f>IF(CleanedData[[#This Row],[Recommend]]="Yes",1,0)</f>
        <v>1</v>
      </c>
      <c r="Z3180" s="6">
        <f>CleanedData[[#This Row],[Purchase Amount]]*0.15</f>
        <v>260.09999999999997</v>
      </c>
      <c r="AA3180" s="6">
        <f>CleanedData[[#This Row],[Purchase Amount]]*1.15</f>
        <v>1994.1</v>
      </c>
    </row>
    <row r="3181" spans="1:27" x14ac:dyDescent="0.3">
      <c r="A3181">
        <v>3834</v>
      </c>
      <c r="B3181" t="s">
        <v>3406</v>
      </c>
      <c r="C3181" s="1">
        <v>45445</v>
      </c>
      <c r="D3181">
        <v>36</v>
      </c>
      <c r="E3181" t="s">
        <v>52</v>
      </c>
      <c r="F3181" t="s">
        <v>77</v>
      </c>
      <c r="G3181" t="s">
        <v>317</v>
      </c>
      <c r="H3181">
        <v>1</v>
      </c>
      <c r="I3181" t="s">
        <v>45</v>
      </c>
      <c r="J3181" t="s">
        <v>69</v>
      </c>
      <c r="K3181" t="s">
        <v>44</v>
      </c>
      <c r="L3181" t="s">
        <v>42</v>
      </c>
      <c r="M3181" t="s">
        <v>79</v>
      </c>
      <c r="N3181" t="s">
        <v>80</v>
      </c>
      <c r="O3181" t="s">
        <v>89</v>
      </c>
      <c r="P3181" t="s">
        <v>49</v>
      </c>
      <c r="Q3181" t="s">
        <v>81</v>
      </c>
      <c r="R3181" s="6">
        <f>_xlfn.XLOOKUP(CleanedData[[#This Row],[Product]],'02_Lookup_Tables'!$A$2:$A$126,'02_Lookup_Tables'!$B$2:$B$126)</f>
        <v>10347.709999999999</v>
      </c>
      <c r="S3181" t="str">
        <f>VLOOKUP(CleanedData[[#This Row],[Product]],'02_Lookup_Tables'!$H$2:$I$126,2,FALSE)</f>
        <v>Home Devices</v>
      </c>
      <c r="T3181" t="str">
        <f>VLOOKUP(CleanedData[[#This Row],[Province]],'02_Lookup_Tables'!$D$2:$E$10,2, FALSE)</f>
        <v>Central Region</v>
      </c>
      <c r="U3181" t="str" cm="1">
        <f t="array" ref="U3181">_xlfn.IFS(CleanedData[[#This Row],[Purchase Amount]]&lt;500,"Low",
CleanedData[[#This Row],[Purchase Amount]]&lt;5000,"Medium",
TRUE,"High")</f>
        <v>High</v>
      </c>
      <c r="V3181" t="str">
        <f>TEXT(CleanedData[[#This Row],[Date]],"mmmm")</f>
        <v>June</v>
      </c>
      <c r="W3181" t="str">
        <f>"Q"&amp;ROUNDUP(MONTH(CleanedData[[#This Row],[Date]])/3,0)</f>
        <v>Q2</v>
      </c>
      <c r="X3181" t="str">
        <f>IF(CleanedData[[#This Row],[Purchase Amount]]&gt;=5000,"Yes","No")</f>
        <v>Yes</v>
      </c>
      <c r="Y3181">
        <f>IF(CleanedData[[#This Row],[Recommend]]="Yes",1,0)</f>
        <v>1</v>
      </c>
      <c r="Z3181" s="6">
        <f>CleanedData[[#This Row],[Purchase Amount]]*0.15</f>
        <v>1552.1564999999998</v>
      </c>
      <c r="AA3181" s="6">
        <f>CleanedData[[#This Row],[Purchase Amount]]*1.15</f>
        <v>11899.866499999998</v>
      </c>
    </row>
    <row r="3182" spans="1:27" x14ac:dyDescent="0.3">
      <c r="A3182">
        <v>3835</v>
      </c>
      <c r="B3182" t="s">
        <v>3407</v>
      </c>
      <c r="C3182" s="1">
        <v>45955</v>
      </c>
      <c r="D3182">
        <v>79</v>
      </c>
      <c r="E3182" t="s">
        <v>39</v>
      </c>
      <c r="F3182" t="s">
        <v>77</v>
      </c>
      <c r="G3182" t="s">
        <v>317</v>
      </c>
      <c r="H3182">
        <v>1</v>
      </c>
      <c r="I3182" t="s">
        <v>42</v>
      </c>
      <c r="J3182" t="s">
        <v>63</v>
      </c>
      <c r="K3182" t="s">
        <v>44</v>
      </c>
      <c r="L3182" t="s">
        <v>45</v>
      </c>
      <c r="M3182" t="s">
        <v>236</v>
      </c>
      <c r="N3182" t="s">
        <v>80</v>
      </c>
      <c r="O3182" t="s">
        <v>89</v>
      </c>
      <c r="P3182" t="s">
        <v>49</v>
      </c>
      <c r="Q3182" t="s">
        <v>97</v>
      </c>
      <c r="R3182" s="6">
        <f>_xlfn.XLOOKUP(CleanedData[[#This Row],[Product]],'02_Lookup_Tables'!$A$2:$A$126,'02_Lookup_Tables'!$B$2:$B$126)</f>
        <v>10347.709999999999</v>
      </c>
      <c r="S3182" t="str">
        <f>VLOOKUP(CleanedData[[#This Row],[Product]],'02_Lookup_Tables'!$H$2:$I$126,2,FALSE)</f>
        <v>Home Devices</v>
      </c>
      <c r="T3182" t="str">
        <f>VLOOKUP(CleanedData[[#This Row],[Province]],'02_Lookup_Tables'!$D$2:$E$10,2, FALSE)</f>
        <v>Central Region</v>
      </c>
      <c r="U3182" t="str" cm="1">
        <f t="array" ref="U3182">_xlfn.IFS(CleanedData[[#This Row],[Purchase Amount]]&lt;500,"Low",
CleanedData[[#This Row],[Purchase Amount]]&lt;5000,"Medium",
TRUE,"High")</f>
        <v>High</v>
      </c>
      <c r="V3182" t="str">
        <f>TEXT(CleanedData[[#This Row],[Date]],"mmmm")</f>
        <v>October</v>
      </c>
      <c r="W3182" t="str">
        <f>"Q"&amp;ROUNDUP(MONTH(CleanedData[[#This Row],[Date]])/3,0)</f>
        <v>Q4</v>
      </c>
      <c r="X3182" t="str">
        <f>IF(CleanedData[[#This Row],[Purchase Amount]]&gt;=5000,"Yes","No")</f>
        <v>Yes</v>
      </c>
      <c r="Y3182">
        <f>IF(CleanedData[[#This Row],[Recommend]]="Yes",1,0)</f>
        <v>0</v>
      </c>
      <c r="Z3182" s="6">
        <f>CleanedData[[#This Row],[Purchase Amount]]*0.15</f>
        <v>1552.1564999999998</v>
      </c>
      <c r="AA3182" s="6">
        <f>CleanedData[[#This Row],[Purchase Amount]]*1.15</f>
        <v>11899.866499999998</v>
      </c>
    </row>
    <row r="3183" spans="1:27" x14ac:dyDescent="0.3">
      <c r="A3183">
        <v>3836</v>
      </c>
      <c r="B3183" t="s">
        <v>3408</v>
      </c>
      <c r="C3183" s="1">
        <v>45435</v>
      </c>
      <c r="D3183">
        <v>21</v>
      </c>
      <c r="E3183" t="s">
        <v>52</v>
      </c>
      <c r="F3183" t="s">
        <v>125</v>
      </c>
      <c r="G3183" t="s">
        <v>1139</v>
      </c>
      <c r="H3183">
        <v>3</v>
      </c>
      <c r="I3183" t="s">
        <v>42</v>
      </c>
      <c r="J3183" t="s">
        <v>54</v>
      </c>
      <c r="K3183" t="s">
        <v>55</v>
      </c>
      <c r="L3183" t="s">
        <v>42</v>
      </c>
      <c r="M3183" t="s">
        <v>85</v>
      </c>
      <c r="N3183" t="s">
        <v>48</v>
      </c>
      <c r="O3183" t="s">
        <v>48</v>
      </c>
      <c r="P3183" t="s">
        <v>70</v>
      </c>
      <c r="Q3183" t="s">
        <v>66</v>
      </c>
      <c r="R3183" s="6">
        <f>_xlfn.XLOOKUP(CleanedData[[#This Row],[Product]],'02_Lookup_Tables'!$A$2:$A$126,'02_Lookup_Tables'!$B$2:$B$126)</f>
        <v>2977.47</v>
      </c>
      <c r="S3183" t="str">
        <f>VLOOKUP(CleanedData[[#This Row],[Product]],'02_Lookup_Tables'!$H$2:$I$126,2,FALSE)</f>
        <v>Home &amp; Living</v>
      </c>
      <c r="T3183" t="str">
        <f>VLOOKUP(CleanedData[[#This Row],[Province]],'02_Lookup_Tables'!$D$2:$E$10,2, FALSE)</f>
        <v>Western Region</v>
      </c>
      <c r="U3183" t="str" cm="1">
        <f t="array" ref="U3183">_xlfn.IFS(CleanedData[[#This Row],[Purchase Amount]]&lt;500,"Low",
CleanedData[[#This Row],[Purchase Amount]]&lt;5000,"Medium",
TRUE,"High")</f>
        <v>Medium</v>
      </c>
      <c r="V3183" t="str">
        <f>TEXT(CleanedData[[#This Row],[Date]],"mmmm")</f>
        <v>May</v>
      </c>
      <c r="W3183" t="str">
        <f>"Q"&amp;ROUNDUP(MONTH(CleanedData[[#This Row],[Date]])/3,0)</f>
        <v>Q2</v>
      </c>
      <c r="X3183" t="str">
        <f>IF(CleanedData[[#This Row],[Purchase Amount]]&gt;=5000,"Yes","No")</f>
        <v>No</v>
      </c>
      <c r="Y3183">
        <f>IF(CleanedData[[#This Row],[Recommend]]="Yes",1,0)</f>
        <v>0</v>
      </c>
      <c r="Z3183" s="6">
        <f>CleanedData[[#This Row],[Purchase Amount]]*0.15</f>
        <v>446.62049999999994</v>
      </c>
      <c r="AA3183" s="6">
        <f>CleanedData[[#This Row],[Purchase Amount]]*1.15</f>
        <v>3424.0904999999993</v>
      </c>
    </row>
    <row r="3184" spans="1:27" x14ac:dyDescent="0.3">
      <c r="A3184">
        <v>3837</v>
      </c>
      <c r="B3184" t="s">
        <v>3409</v>
      </c>
      <c r="C3184" s="1">
        <v>45297</v>
      </c>
      <c r="D3184">
        <v>36</v>
      </c>
      <c r="E3184" t="s">
        <v>60</v>
      </c>
      <c r="F3184" t="s">
        <v>40</v>
      </c>
      <c r="G3184" t="s">
        <v>478</v>
      </c>
      <c r="H3184">
        <v>4</v>
      </c>
      <c r="I3184" t="s">
        <v>42</v>
      </c>
      <c r="J3184" t="s">
        <v>63</v>
      </c>
      <c r="K3184" t="s">
        <v>55</v>
      </c>
      <c r="L3184" t="s">
        <v>42</v>
      </c>
      <c r="M3184" t="s">
        <v>136</v>
      </c>
      <c r="N3184" t="s">
        <v>96</v>
      </c>
      <c r="O3184" t="s">
        <v>89</v>
      </c>
      <c r="P3184" t="s">
        <v>70</v>
      </c>
      <c r="Q3184" t="s">
        <v>81</v>
      </c>
      <c r="R3184" s="6">
        <f>_xlfn.XLOOKUP(CleanedData[[#This Row],[Product]],'02_Lookup_Tables'!$A$2:$A$126,'02_Lookup_Tables'!$B$2:$B$126)</f>
        <v>4507.63</v>
      </c>
      <c r="S3184" t="str">
        <f>VLOOKUP(CleanedData[[#This Row],[Product]],'02_Lookup_Tables'!$H$2:$I$126,2,FALSE)</f>
        <v>Sports &amp; Outdoors</v>
      </c>
      <c r="T3184" t="str">
        <f>VLOOKUP(CleanedData[[#This Row],[Province]],'02_Lookup_Tables'!$D$2:$E$10,2, FALSE)</f>
        <v>Northern Region</v>
      </c>
      <c r="U3184" t="str" cm="1">
        <f t="array" ref="U3184">_xlfn.IFS(CleanedData[[#This Row],[Purchase Amount]]&lt;500,"Low",
CleanedData[[#This Row],[Purchase Amount]]&lt;5000,"Medium",
TRUE,"High")</f>
        <v>Medium</v>
      </c>
      <c r="V3184" t="str">
        <f>TEXT(CleanedData[[#This Row],[Date]],"mmmm")</f>
        <v>January</v>
      </c>
      <c r="W3184" t="str">
        <f>"Q"&amp;ROUNDUP(MONTH(CleanedData[[#This Row],[Date]])/3,0)</f>
        <v>Q1</v>
      </c>
      <c r="X3184" t="str">
        <f>IF(CleanedData[[#This Row],[Purchase Amount]]&gt;=5000,"Yes","No")</f>
        <v>No</v>
      </c>
      <c r="Y3184">
        <f>IF(CleanedData[[#This Row],[Recommend]]="Yes",1,0)</f>
        <v>0</v>
      </c>
      <c r="Z3184" s="6">
        <f>CleanedData[[#This Row],[Purchase Amount]]*0.15</f>
        <v>676.14449999999999</v>
      </c>
      <c r="AA3184" s="6">
        <f>CleanedData[[#This Row],[Purchase Amount]]*1.15</f>
        <v>5183.7744999999995</v>
      </c>
    </row>
    <row r="3185" spans="1:27" x14ac:dyDescent="0.3">
      <c r="A3185">
        <v>3838</v>
      </c>
      <c r="B3185" t="s">
        <v>3410</v>
      </c>
      <c r="C3185" s="1">
        <v>45300</v>
      </c>
      <c r="D3185">
        <v>24</v>
      </c>
      <c r="E3185" t="s">
        <v>52</v>
      </c>
      <c r="F3185" t="s">
        <v>77</v>
      </c>
      <c r="G3185" t="s">
        <v>266</v>
      </c>
      <c r="H3185">
        <v>4</v>
      </c>
      <c r="I3185" t="s">
        <v>45</v>
      </c>
      <c r="J3185" t="s">
        <v>63</v>
      </c>
      <c r="K3185" t="s">
        <v>64</v>
      </c>
      <c r="L3185" t="s">
        <v>42</v>
      </c>
      <c r="M3185" t="s">
        <v>79</v>
      </c>
      <c r="N3185" t="s">
        <v>96</v>
      </c>
      <c r="O3185" t="s">
        <v>89</v>
      </c>
      <c r="P3185" t="s">
        <v>70</v>
      </c>
      <c r="Q3185" t="s">
        <v>66</v>
      </c>
      <c r="R3185" s="6">
        <f>_xlfn.XLOOKUP(CleanedData[[#This Row],[Product]],'02_Lookup_Tables'!$A$2:$A$126,'02_Lookup_Tables'!$B$2:$B$126)</f>
        <v>2951.61</v>
      </c>
      <c r="S3185" t="str">
        <f>VLOOKUP(CleanedData[[#This Row],[Product]],'02_Lookup_Tables'!$H$2:$I$126,2,FALSE)</f>
        <v>Beauty &amp; Personal Care</v>
      </c>
      <c r="T3185" t="str">
        <f>VLOOKUP(CleanedData[[#This Row],[Province]],'02_Lookup_Tables'!$D$2:$E$10,2, FALSE)</f>
        <v>Central Region</v>
      </c>
      <c r="U3185" t="str" cm="1">
        <f t="array" ref="U3185">_xlfn.IFS(CleanedData[[#This Row],[Purchase Amount]]&lt;500,"Low",
CleanedData[[#This Row],[Purchase Amount]]&lt;5000,"Medium",
TRUE,"High")</f>
        <v>Medium</v>
      </c>
      <c r="V3185" t="str">
        <f>TEXT(CleanedData[[#This Row],[Date]],"mmmm")</f>
        <v>January</v>
      </c>
      <c r="W3185" t="str">
        <f>"Q"&amp;ROUNDUP(MONTH(CleanedData[[#This Row],[Date]])/3,0)</f>
        <v>Q1</v>
      </c>
      <c r="X3185" t="str">
        <f>IF(CleanedData[[#This Row],[Purchase Amount]]&gt;=5000,"Yes","No")</f>
        <v>No</v>
      </c>
      <c r="Y3185">
        <f>IF(CleanedData[[#This Row],[Recommend]]="Yes",1,0)</f>
        <v>1</v>
      </c>
      <c r="Z3185" s="6">
        <f>CleanedData[[#This Row],[Purchase Amount]]*0.15</f>
        <v>442.74150000000003</v>
      </c>
      <c r="AA3185" s="6">
        <f>CleanedData[[#This Row],[Purchase Amount]]*1.15</f>
        <v>3394.3514999999998</v>
      </c>
    </row>
    <row r="3186" spans="1:27" x14ac:dyDescent="0.3">
      <c r="A3186">
        <v>3841</v>
      </c>
      <c r="B3186" t="s">
        <v>3411</v>
      </c>
      <c r="C3186" s="1">
        <v>45538</v>
      </c>
      <c r="D3186">
        <v>52</v>
      </c>
      <c r="E3186" t="s">
        <v>52</v>
      </c>
      <c r="F3186" t="s">
        <v>61</v>
      </c>
      <c r="G3186" t="s">
        <v>223</v>
      </c>
      <c r="H3186">
        <v>2</v>
      </c>
      <c r="I3186" t="s">
        <v>42</v>
      </c>
      <c r="J3186" t="s">
        <v>63</v>
      </c>
      <c r="K3186" t="s">
        <v>64</v>
      </c>
      <c r="L3186" t="s">
        <v>42</v>
      </c>
      <c r="M3186" t="s">
        <v>106</v>
      </c>
      <c r="N3186" t="s">
        <v>47</v>
      </c>
      <c r="O3186" t="s">
        <v>148</v>
      </c>
      <c r="P3186" t="s">
        <v>70</v>
      </c>
      <c r="Q3186" t="s">
        <v>93</v>
      </c>
      <c r="R3186" s="6">
        <f>_xlfn.XLOOKUP(CleanedData[[#This Row],[Product]],'02_Lookup_Tables'!$A$2:$A$126,'02_Lookup_Tables'!$B$2:$B$126)</f>
        <v>209.53</v>
      </c>
      <c r="S3186" t="str">
        <f>VLOOKUP(CleanedData[[#This Row],[Product]],'02_Lookup_Tables'!$H$2:$I$126,2,FALSE)</f>
        <v>Food</v>
      </c>
      <c r="T3186" t="str">
        <f>VLOOKUP(CleanedData[[#This Row],[Province]],'02_Lookup_Tables'!$D$2:$E$10,2, FALSE)</f>
        <v>Southern Region</v>
      </c>
      <c r="U3186" t="str" cm="1">
        <f t="array" ref="U3186">_xlfn.IFS(CleanedData[[#This Row],[Purchase Amount]]&lt;500,"Low",
CleanedData[[#This Row],[Purchase Amount]]&lt;5000,"Medium",
TRUE,"High")</f>
        <v>Low</v>
      </c>
      <c r="V3186" t="str">
        <f>TEXT(CleanedData[[#This Row],[Date]],"mmmm")</f>
        <v>September</v>
      </c>
      <c r="W3186" t="str">
        <f>"Q"&amp;ROUNDUP(MONTH(CleanedData[[#This Row],[Date]])/3,0)</f>
        <v>Q3</v>
      </c>
      <c r="X3186" t="str">
        <f>IF(CleanedData[[#This Row],[Purchase Amount]]&gt;=5000,"Yes","No")</f>
        <v>No</v>
      </c>
      <c r="Y3186">
        <f>IF(CleanedData[[#This Row],[Recommend]]="Yes",1,0)</f>
        <v>0</v>
      </c>
      <c r="Z3186" s="6">
        <f>CleanedData[[#This Row],[Purchase Amount]]*0.15</f>
        <v>31.429499999999997</v>
      </c>
      <c r="AA3186" s="6">
        <f>CleanedData[[#This Row],[Purchase Amount]]*1.15</f>
        <v>240.95949999999999</v>
      </c>
    </row>
    <row r="3187" spans="1:27" x14ac:dyDescent="0.3">
      <c r="A3187">
        <v>3842</v>
      </c>
      <c r="B3187" t="s">
        <v>3412</v>
      </c>
      <c r="C3187" s="1">
        <v>45731</v>
      </c>
      <c r="D3187">
        <v>26</v>
      </c>
      <c r="E3187" t="s">
        <v>52</v>
      </c>
      <c r="F3187" t="s">
        <v>68</v>
      </c>
      <c r="G3187" t="s">
        <v>155</v>
      </c>
      <c r="H3187">
        <v>2</v>
      </c>
      <c r="I3187" t="s">
        <v>45</v>
      </c>
      <c r="J3187" t="s">
        <v>63</v>
      </c>
      <c r="K3187" t="s">
        <v>55</v>
      </c>
      <c r="L3187" t="s">
        <v>45</v>
      </c>
      <c r="M3187" t="s">
        <v>106</v>
      </c>
      <c r="N3187" t="s">
        <v>47</v>
      </c>
      <c r="O3187" t="s">
        <v>148</v>
      </c>
      <c r="P3187" t="s">
        <v>70</v>
      </c>
      <c r="Q3187" t="s">
        <v>58</v>
      </c>
      <c r="R3187" s="6">
        <f>_xlfn.XLOOKUP(CleanedData[[#This Row],[Product]],'02_Lookup_Tables'!$A$2:$A$126,'02_Lookup_Tables'!$B$2:$B$126)</f>
        <v>1355.08</v>
      </c>
      <c r="S3187" t="str">
        <f>VLOOKUP(CleanedData[[#This Row],[Product]],'02_Lookup_Tables'!$H$2:$I$126,2,FALSE)</f>
        <v>Sports &amp; Outdoors</v>
      </c>
      <c r="T3187" t="str">
        <f>VLOOKUP(CleanedData[[#This Row],[Province]],'02_Lookup_Tables'!$D$2:$E$10,2, FALSE)</f>
        <v>Northern Region</v>
      </c>
      <c r="U3187" t="str" cm="1">
        <f t="array" ref="U3187">_xlfn.IFS(CleanedData[[#This Row],[Purchase Amount]]&lt;500,"Low",
CleanedData[[#This Row],[Purchase Amount]]&lt;5000,"Medium",
TRUE,"High")</f>
        <v>Medium</v>
      </c>
      <c r="V3187" t="str">
        <f>TEXT(CleanedData[[#This Row],[Date]],"mmmm")</f>
        <v>March</v>
      </c>
      <c r="W3187" t="str">
        <f>"Q"&amp;ROUNDUP(MONTH(CleanedData[[#This Row],[Date]])/3,0)</f>
        <v>Q1</v>
      </c>
      <c r="X3187" t="str">
        <f>IF(CleanedData[[#This Row],[Purchase Amount]]&gt;=5000,"Yes","No")</f>
        <v>No</v>
      </c>
      <c r="Y3187">
        <f>IF(CleanedData[[#This Row],[Recommend]]="Yes",1,0)</f>
        <v>1</v>
      </c>
      <c r="Z3187" s="6">
        <f>CleanedData[[#This Row],[Purchase Amount]]*0.15</f>
        <v>203.26199999999997</v>
      </c>
      <c r="AA3187" s="6">
        <f>CleanedData[[#This Row],[Purchase Amount]]*1.15</f>
        <v>1558.3419999999999</v>
      </c>
    </row>
    <row r="3188" spans="1:27" x14ac:dyDescent="0.3">
      <c r="A3188">
        <v>3843</v>
      </c>
      <c r="B3188" t="s">
        <v>3413</v>
      </c>
      <c r="C3188" s="1">
        <v>45543</v>
      </c>
      <c r="D3188">
        <v>67</v>
      </c>
      <c r="E3188" t="s">
        <v>39</v>
      </c>
      <c r="F3188" t="s">
        <v>125</v>
      </c>
      <c r="G3188" t="s">
        <v>419</v>
      </c>
      <c r="H3188">
        <v>3</v>
      </c>
      <c r="I3188" t="s">
        <v>42</v>
      </c>
      <c r="J3188" t="s">
        <v>54</v>
      </c>
      <c r="K3188" t="s">
        <v>55</v>
      </c>
      <c r="L3188" t="s">
        <v>45</v>
      </c>
      <c r="M3188" t="s">
        <v>136</v>
      </c>
      <c r="N3188" t="s">
        <v>48</v>
      </c>
      <c r="O3188" t="s">
        <v>89</v>
      </c>
      <c r="P3188" t="s">
        <v>49</v>
      </c>
      <c r="Q3188" t="s">
        <v>97</v>
      </c>
      <c r="R3188" s="6">
        <f>_xlfn.XLOOKUP(CleanedData[[#This Row],[Product]],'02_Lookup_Tables'!$A$2:$A$126,'02_Lookup_Tables'!$B$2:$B$126)</f>
        <v>96.11</v>
      </c>
      <c r="S3188" t="str">
        <f>VLOOKUP(CleanedData[[#This Row],[Product]],'02_Lookup_Tables'!$H$2:$I$126,2,FALSE)</f>
        <v>Apparel</v>
      </c>
      <c r="T3188" t="str">
        <f>VLOOKUP(CleanedData[[#This Row],[Province]],'02_Lookup_Tables'!$D$2:$E$10,2, FALSE)</f>
        <v>Western Region</v>
      </c>
      <c r="U3188" t="str" cm="1">
        <f t="array" ref="U3188">_xlfn.IFS(CleanedData[[#This Row],[Purchase Amount]]&lt;500,"Low",
CleanedData[[#This Row],[Purchase Amount]]&lt;5000,"Medium",
TRUE,"High")</f>
        <v>Low</v>
      </c>
      <c r="V3188" t="str">
        <f>TEXT(CleanedData[[#This Row],[Date]],"mmmm")</f>
        <v>September</v>
      </c>
      <c r="W3188" t="str">
        <f>"Q"&amp;ROUNDUP(MONTH(CleanedData[[#This Row],[Date]])/3,0)</f>
        <v>Q3</v>
      </c>
      <c r="X3188" t="str">
        <f>IF(CleanedData[[#This Row],[Purchase Amount]]&gt;=5000,"Yes","No")</f>
        <v>No</v>
      </c>
      <c r="Y3188">
        <f>IF(CleanedData[[#This Row],[Recommend]]="Yes",1,0)</f>
        <v>0</v>
      </c>
      <c r="Z3188" s="6">
        <f>CleanedData[[#This Row],[Purchase Amount]]*0.15</f>
        <v>14.416499999999999</v>
      </c>
      <c r="AA3188" s="6">
        <f>CleanedData[[#This Row],[Purchase Amount]]*1.15</f>
        <v>110.52649999999998</v>
      </c>
    </row>
    <row r="3189" spans="1:27" x14ac:dyDescent="0.3">
      <c r="A3189">
        <v>3844</v>
      </c>
      <c r="B3189" t="s">
        <v>3414</v>
      </c>
      <c r="C3189" s="1">
        <v>45712</v>
      </c>
      <c r="D3189">
        <v>23</v>
      </c>
      <c r="E3189" t="s">
        <v>39</v>
      </c>
      <c r="F3189" t="s">
        <v>130</v>
      </c>
      <c r="G3189" t="s">
        <v>352</v>
      </c>
      <c r="H3189">
        <v>2</v>
      </c>
      <c r="I3189" t="s">
        <v>42</v>
      </c>
      <c r="J3189" t="s">
        <v>74</v>
      </c>
      <c r="K3189" t="s">
        <v>55</v>
      </c>
      <c r="L3189" t="s">
        <v>42</v>
      </c>
      <c r="M3189" t="s">
        <v>65</v>
      </c>
      <c r="N3189" t="s">
        <v>47</v>
      </c>
      <c r="O3189" t="s">
        <v>89</v>
      </c>
      <c r="P3189" t="s">
        <v>49</v>
      </c>
      <c r="Q3189" t="s">
        <v>66</v>
      </c>
      <c r="R3189" s="6">
        <f>_xlfn.XLOOKUP(CleanedData[[#This Row],[Product]],'02_Lookup_Tables'!$A$2:$A$126,'02_Lookup_Tables'!$B$2:$B$126)</f>
        <v>2217.0300000000002</v>
      </c>
      <c r="S3189" t="str">
        <f>VLOOKUP(CleanedData[[#This Row],[Product]],'02_Lookup_Tables'!$H$2:$I$126,2,FALSE)</f>
        <v>Apparel</v>
      </c>
      <c r="T3189" t="str">
        <f>VLOOKUP(CleanedData[[#This Row],[Province]],'02_Lookup_Tables'!$D$2:$E$10,2, FALSE)</f>
        <v>Eastern Region</v>
      </c>
      <c r="U3189" t="str" cm="1">
        <f t="array" ref="U3189">_xlfn.IFS(CleanedData[[#This Row],[Purchase Amount]]&lt;500,"Low",
CleanedData[[#This Row],[Purchase Amount]]&lt;5000,"Medium",
TRUE,"High")</f>
        <v>Medium</v>
      </c>
      <c r="V3189" t="str">
        <f>TEXT(CleanedData[[#This Row],[Date]],"mmmm")</f>
        <v>February</v>
      </c>
      <c r="W3189" t="str">
        <f>"Q"&amp;ROUNDUP(MONTH(CleanedData[[#This Row],[Date]])/3,0)</f>
        <v>Q1</v>
      </c>
      <c r="X3189" t="str">
        <f>IF(CleanedData[[#This Row],[Purchase Amount]]&gt;=5000,"Yes","No")</f>
        <v>No</v>
      </c>
      <c r="Y3189">
        <f>IF(CleanedData[[#This Row],[Recommend]]="Yes",1,0)</f>
        <v>0</v>
      </c>
      <c r="Z3189" s="6">
        <f>CleanedData[[#This Row],[Purchase Amount]]*0.15</f>
        <v>332.55450000000002</v>
      </c>
      <c r="AA3189" s="6">
        <f>CleanedData[[#This Row],[Purchase Amount]]*1.15</f>
        <v>2549.5844999999999</v>
      </c>
    </row>
    <row r="3190" spans="1:27" x14ac:dyDescent="0.3">
      <c r="A3190">
        <v>3845</v>
      </c>
      <c r="B3190" t="s">
        <v>3415</v>
      </c>
      <c r="C3190" s="1">
        <v>45567</v>
      </c>
      <c r="D3190">
        <v>32</v>
      </c>
      <c r="E3190" t="s">
        <v>60</v>
      </c>
      <c r="F3190" t="s">
        <v>77</v>
      </c>
      <c r="G3190" t="s">
        <v>230</v>
      </c>
      <c r="H3190">
        <v>3</v>
      </c>
      <c r="I3190" t="s">
        <v>42</v>
      </c>
      <c r="J3190" t="s">
        <v>63</v>
      </c>
      <c r="K3190" t="s">
        <v>64</v>
      </c>
      <c r="L3190" t="s">
        <v>42</v>
      </c>
      <c r="N3190" t="s">
        <v>48</v>
      </c>
      <c r="O3190" t="s">
        <v>134</v>
      </c>
      <c r="P3190" t="s">
        <v>8646</v>
      </c>
      <c r="Q3190" t="s">
        <v>58</v>
      </c>
      <c r="R3190" s="6">
        <f>_xlfn.XLOOKUP(CleanedData[[#This Row],[Product]],'02_Lookup_Tables'!$A$2:$A$126,'02_Lookup_Tables'!$B$2:$B$126)</f>
        <v>1940.64</v>
      </c>
      <c r="S3190" t="str">
        <f>VLOOKUP(CleanedData[[#This Row],[Product]],'02_Lookup_Tables'!$H$2:$I$126,2,FALSE)</f>
        <v>Toys &amp; Games</v>
      </c>
      <c r="T3190" t="str">
        <f>VLOOKUP(CleanedData[[#This Row],[Province]],'02_Lookup_Tables'!$D$2:$E$10,2, FALSE)</f>
        <v>Central Region</v>
      </c>
      <c r="U3190" t="str" cm="1">
        <f t="array" ref="U3190">_xlfn.IFS(CleanedData[[#This Row],[Purchase Amount]]&lt;500,"Low",
CleanedData[[#This Row],[Purchase Amount]]&lt;5000,"Medium",
TRUE,"High")</f>
        <v>Medium</v>
      </c>
      <c r="V3190" t="str">
        <f>TEXT(CleanedData[[#This Row],[Date]],"mmmm")</f>
        <v>October</v>
      </c>
      <c r="W3190" t="str">
        <f>"Q"&amp;ROUNDUP(MONTH(CleanedData[[#This Row],[Date]])/3,0)</f>
        <v>Q4</v>
      </c>
      <c r="X3190" t="str">
        <f>IF(CleanedData[[#This Row],[Purchase Amount]]&gt;=5000,"Yes","No")</f>
        <v>No</v>
      </c>
      <c r="Y3190">
        <f>IF(CleanedData[[#This Row],[Recommend]]="Yes",1,0)</f>
        <v>0</v>
      </c>
      <c r="Z3190" s="6">
        <f>CleanedData[[#This Row],[Purchase Amount]]*0.15</f>
        <v>291.096</v>
      </c>
      <c r="AA3190" s="6">
        <f>CleanedData[[#This Row],[Purchase Amount]]*1.15</f>
        <v>2231.7359999999999</v>
      </c>
    </row>
    <row r="3191" spans="1:27" x14ac:dyDescent="0.3">
      <c r="A3191">
        <v>3846</v>
      </c>
      <c r="B3191" t="s">
        <v>3416</v>
      </c>
      <c r="C3191" s="1">
        <v>45574</v>
      </c>
      <c r="D3191">
        <v>67</v>
      </c>
      <c r="E3191" t="s">
        <v>52</v>
      </c>
      <c r="F3191" t="s">
        <v>108</v>
      </c>
      <c r="G3191" t="s">
        <v>223</v>
      </c>
      <c r="H3191">
        <v>4</v>
      </c>
      <c r="I3191" t="s">
        <v>42</v>
      </c>
      <c r="J3191" t="s">
        <v>43</v>
      </c>
      <c r="K3191" t="s">
        <v>44</v>
      </c>
      <c r="L3191" t="s">
        <v>42</v>
      </c>
      <c r="M3191" t="s">
        <v>165</v>
      </c>
      <c r="N3191" t="s">
        <v>96</v>
      </c>
      <c r="O3191" t="s">
        <v>89</v>
      </c>
      <c r="P3191" t="s">
        <v>70</v>
      </c>
      <c r="Q3191" t="s">
        <v>97</v>
      </c>
      <c r="R3191" s="6">
        <f>_xlfn.XLOOKUP(CleanedData[[#This Row],[Product]],'02_Lookup_Tables'!$A$2:$A$126,'02_Lookup_Tables'!$B$2:$B$126)</f>
        <v>209.53</v>
      </c>
      <c r="S3191" t="str">
        <f>VLOOKUP(CleanedData[[#This Row],[Product]],'02_Lookup_Tables'!$H$2:$I$126,2,FALSE)</f>
        <v>Food</v>
      </c>
      <c r="T3191" t="str">
        <f>VLOOKUP(CleanedData[[#This Row],[Province]],'02_Lookup_Tables'!$D$2:$E$10,2, FALSE)</f>
        <v>Gauteng Region</v>
      </c>
      <c r="U3191" t="str" cm="1">
        <f t="array" ref="U3191">_xlfn.IFS(CleanedData[[#This Row],[Purchase Amount]]&lt;500,"Low",
CleanedData[[#This Row],[Purchase Amount]]&lt;5000,"Medium",
TRUE,"High")</f>
        <v>Low</v>
      </c>
      <c r="V3191" t="str">
        <f>TEXT(CleanedData[[#This Row],[Date]],"mmmm")</f>
        <v>October</v>
      </c>
      <c r="W3191" t="str">
        <f>"Q"&amp;ROUNDUP(MONTH(CleanedData[[#This Row],[Date]])/3,0)</f>
        <v>Q4</v>
      </c>
      <c r="X3191" t="str">
        <f>IF(CleanedData[[#This Row],[Purchase Amount]]&gt;=5000,"Yes","No")</f>
        <v>No</v>
      </c>
      <c r="Y3191">
        <f>IF(CleanedData[[#This Row],[Recommend]]="Yes",1,0)</f>
        <v>0</v>
      </c>
      <c r="Z3191" s="6">
        <f>CleanedData[[#This Row],[Purchase Amount]]*0.15</f>
        <v>31.429499999999997</v>
      </c>
      <c r="AA3191" s="6">
        <f>CleanedData[[#This Row],[Purchase Amount]]*1.15</f>
        <v>240.95949999999999</v>
      </c>
    </row>
    <row r="3192" spans="1:27" x14ac:dyDescent="0.3">
      <c r="A3192">
        <v>3847</v>
      </c>
      <c r="B3192" t="s">
        <v>3417</v>
      </c>
      <c r="C3192" s="1">
        <v>45581</v>
      </c>
      <c r="D3192">
        <v>49</v>
      </c>
      <c r="E3192" t="s">
        <v>60</v>
      </c>
      <c r="F3192" t="s">
        <v>72</v>
      </c>
      <c r="G3192" t="s">
        <v>454</v>
      </c>
      <c r="H3192">
        <v>5</v>
      </c>
      <c r="I3192" t="s">
        <v>42</v>
      </c>
      <c r="J3192" t="s">
        <v>74</v>
      </c>
      <c r="K3192" t="s">
        <v>55</v>
      </c>
      <c r="L3192" t="s">
        <v>42</v>
      </c>
      <c r="M3192" t="s">
        <v>151</v>
      </c>
      <c r="N3192" t="s">
        <v>57</v>
      </c>
      <c r="O3192" t="s">
        <v>89</v>
      </c>
      <c r="P3192" t="s">
        <v>70</v>
      </c>
      <c r="Q3192" t="s">
        <v>93</v>
      </c>
      <c r="R3192" s="6">
        <f>_xlfn.XLOOKUP(CleanedData[[#This Row],[Product]],'02_Lookup_Tables'!$A$2:$A$126,'02_Lookup_Tables'!$B$2:$B$126)</f>
        <v>2413.3000000000002</v>
      </c>
      <c r="S3192" t="str">
        <f>VLOOKUP(CleanedData[[#This Row],[Product]],'02_Lookup_Tables'!$H$2:$I$126,2,FALSE)</f>
        <v>Electronics</v>
      </c>
      <c r="T3192" t="str">
        <f>VLOOKUP(CleanedData[[#This Row],[Province]],'02_Lookup_Tables'!$D$2:$E$10,2, FALSE)</f>
        <v>Central Region</v>
      </c>
      <c r="U3192" t="str" cm="1">
        <f t="array" ref="U3192">_xlfn.IFS(CleanedData[[#This Row],[Purchase Amount]]&lt;500,"Low",
CleanedData[[#This Row],[Purchase Amount]]&lt;5000,"Medium",
TRUE,"High")</f>
        <v>Medium</v>
      </c>
      <c r="V3192" t="str">
        <f>TEXT(CleanedData[[#This Row],[Date]],"mmmm")</f>
        <v>October</v>
      </c>
      <c r="W3192" t="str">
        <f>"Q"&amp;ROUNDUP(MONTH(CleanedData[[#This Row],[Date]])/3,0)</f>
        <v>Q4</v>
      </c>
      <c r="X3192" t="str">
        <f>IF(CleanedData[[#This Row],[Purchase Amount]]&gt;=5000,"Yes","No")</f>
        <v>No</v>
      </c>
      <c r="Y3192">
        <f>IF(CleanedData[[#This Row],[Recommend]]="Yes",1,0)</f>
        <v>0</v>
      </c>
      <c r="Z3192" s="6">
        <f>CleanedData[[#This Row],[Purchase Amount]]*0.15</f>
        <v>361.995</v>
      </c>
      <c r="AA3192" s="6">
        <f>CleanedData[[#This Row],[Purchase Amount]]*1.15</f>
        <v>2775.2950000000001</v>
      </c>
    </row>
    <row r="3193" spans="1:27" x14ac:dyDescent="0.3">
      <c r="A3193">
        <v>3849</v>
      </c>
      <c r="B3193" t="s">
        <v>3418</v>
      </c>
      <c r="C3193" s="1">
        <v>45711</v>
      </c>
      <c r="D3193">
        <v>36</v>
      </c>
      <c r="E3193" t="s">
        <v>39</v>
      </c>
      <c r="F3193" t="s">
        <v>125</v>
      </c>
      <c r="G3193" t="s">
        <v>182</v>
      </c>
      <c r="H3193">
        <v>4</v>
      </c>
      <c r="I3193" t="s">
        <v>45</v>
      </c>
      <c r="J3193" t="s">
        <v>63</v>
      </c>
      <c r="K3193" t="s">
        <v>44</v>
      </c>
      <c r="L3193" t="s">
        <v>45</v>
      </c>
      <c r="M3193" t="s">
        <v>184</v>
      </c>
      <c r="N3193" t="s">
        <v>96</v>
      </c>
      <c r="O3193" t="s">
        <v>148</v>
      </c>
      <c r="P3193" t="s">
        <v>49</v>
      </c>
      <c r="Q3193" t="s">
        <v>81</v>
      </c>
      <c r="R3193" s="6">
        <f>_xlfn.XLOOKUP(CleanedData[[#This Row],[Product]],'02_Lookup_Tables'!$A$2:$A$126,'02_Lookup_Tables'!$B$2:$B$126)</f>
        <v>3715.65</v>
      </c>
      <c r="S3193" t="str">
        <f>VLOOKUP(CleanedData[[#This Row],[Product]],'02_Lookup_Tables'!$H$2:$I$126,2,FALSE)</f>
        <v>Home Devices</v>
      </c>
      <c r="T3193" t="str">
        <f>VLOOKUP(CleanedData[[#This Row],[Province]],'02_Lookup_Tables'!$D$2:$E$10,2, FALSE)</f>
        <v>Western Region</v>
      </c>
      <c r="U3193" t="str" cm="1">
        <f t="array" ref="U3193">_xlfn.IFS(CleanedData[[#This Row],[Purchase Amount]]&lt;500,"Low",
CleanedData[[#This Row],[Purchase Amount]]&lt;5000,"Medium",
TRUE,"High")</f>
        <v>Medium</v>
      </c>
      <c r="V3193" t="str">
        <f>TEXT(CleanedData[[#This Row],[Date]],"mmmm")</f>
        <v>February</v>
      </c>
      <c r="W3193" t="str">
        <f>"Q"&amp;ROUNDUP(MONTH(CleanedData[[#This Row],[Date]])/3,0)</f>
        <v>Q1</v>
      </c>
      <c r="X3193" t="str">
        <f>IF(CleanedData[[#This Row],[Purchase Amount]]&gt;=5000,"Yes","No")</f>
        <v>No</v>
      </c>
      <c r="Y3193">
        <f>IF(CleanedData[[#This Row],[Recommend]]="Yes",1,0)</f>
        <v>1</v>
      </c>
      <c r="Z3193" s="6">
        <f>CleanedData[[#This Row],[Purchase Amount]]*0.15</f>
        <v>557.34749999999997</v>
      </c>
      <c r="AA3193" s="6">
        <f>CleanedData[[#This Row],[Purchase Amount]]*1.15</f>
        <v>4272.9974999999995</v>
      </c>
    </row>
    <row r="3194" spans="1:27" x14ac:dyDescent="0.3">
      <c r="A3194">
        <v>3850</v>
      </c>
      <c r="B3194" t="s">
        <v>3419</v>
      </c>
      <c r="C3194" s="1">
        <v>45996</v>
      </c>
      <c r="D3194">
        <v>70</v>
      </c>
      <c r="E3194" t="s">
        <v>39</v>
      </c>
      <c r="F3194" t="s">
        <v>77</v>
      </c>
      <c r="G3194" t="s">
        <v>146</v>
      </c>
      <c r="H3194">
        <v>3</v>
      </c>
      <c r="I3194" t="s">
        <v>45</v>
      </c>
      <c r="J3194" t="s">
        <v>69</v>
      </c>
      <c r="K3194" t="s">
        <v>64</v>
      </c>
      <c r="L3194" t="s">
        <v>45</v>
      </c>
      <c r="M3194" t="s">
        <v>100</v>
      </c>
      <c r="N3194" t="s">
        <v>48</v>
      </c>
      <c r="O3194" t="s">
        <v>48</v>
      </c>
      <c r="P3194" t="s">
        <v>70</v>
      </c>
      <c r="Q3194" t="s">
        <v>97</v>
      </c>
      <c r="R3194" s="6">
        <f>_xlfn.XLOOKUP(CleanedData[[#This Row],[Product]],'02_Lookup_Tables'!$A$2:$A$126,'02_Lookup_Tables'!$B$2:$B$126)</f>
        <v>27815.439999999999</v>
      </c>
      <c r="S3194" t="str">
        <f>VLOOKUP(CleanedData[[#This Row],[Product]],'02_Lookup_Tables'!$H$2:$I$126,2,FALSE)</f>
        <v>Electronics</v>
      </c>
      <c r="T3194" t="str">
        <f>VLOOKUP(CleanedData[[#This Row],[Province]],'02_Lookup_Tables'!$D$2:$E$10,2, FALSE)</f>
        <v>Central Region</v>
      </c>
      <c r="U3194" t="str" cm="1">
        <f t="array" ref="U3194">_xlfn.IFS(CleanedData[[#This Row],[Purchase Amount]]&lt;500,"Low",
CleanedData[[#This Row],[Purchase Amount]]&lt;5000,"Medium",
TRUE,"High")</f>
        <v>High</v>
      </c>
      <c r="V3194" t="str">
        <f>TEXT(CleanedData[[#This Row],[Date]],"mmmm")</f>
        <v>December</v>
      </c>
      <c r="W3194" t="str">
        <f>"Q"&amp;ROUNDUP(MONTH(CleanedData[[#This Row],[Date]])/3,0)</f>
        <v>Q4</v>
      </c>
      <c r="X3194" t="str">
        <f>IF(CleanedData[[#This Row],[Purchase Amount]]&gt;=5000,"Yes","No")</f>
        <v>Yes</v>
      </c>
      <c r="Y3194">
        <f>IF(CleanedData[[#This Row],[Recommend]]="Yes",1,0)</f>
        <v>1</v>
      </c>
      <c r="Z3194" s="6">
        <f>CleanedData[[#This Row],[Purchase Amount]]*0.15</f>
        <v>4172.3159999999998</v>
      </c>
      <c r="AA3194" s="6">
        <f>CleanedData[[#This Row],[Purchase Amount]]*1.15</f>
        <v>31987.755999999998</v>
      </c>
    </row>
    <row r="3195" spans="1:27" x14ac:dyDescent="0.3">
      <c r="A3195">
        <v>3851</v>
      </c>
      <c r="B3195" t="s">
        <v>3420</v>
      </c>
      <c r="C3195" s="1">
        <v>45591</v>
      </c>
      <c r="D3195">
        <v>63</v>
      </c>
      <c r="E3195" t="s">
        <v>60</v>
      </c>
      <c r="F3195" t="s">
        <v>125</v>
      </c>
      <c r="G3195" t="s">
        <v>139</v>
      </c>
      <c r="H3195">
        <v>1</v>
      </c>
      <c r="I3195" t="s">
        <v>45</v>
      </c>
      <c r="J3195" t="s">
        <v>63</v>
      </c>
      <c r="K3195" t="s">
        <v>55</v>
      </c>
      <c r="L3195" t="s">
        <v>45</v>
      </c>
      <c r="M3195" t="s">
        <v>123</v>
      </c>
      <c r="N3195" t="s">
        <v>80</v>
      </c>
      <c r="O3195" t="s">
        <v>89</v>
      </c>
      <c r="P3195" t="s">
        <v>49</v>
      </c>
      <c r="Q3195" t="s">
        <v>50</v>
      </c>
      <c r="R3195" s="6">
        <f>_xlfn.XLOOKUP(CleanedData[[#This Row],[Product]],'02_Lookup_Tables'!$A$2:$A$126,'02_Lookup_Tables'!$B$2:$B$126)</f>
        <v>2340.5700000000002</v>
      </c>
      <c r="S3195" t="str">
        <f>VLOOKUP(CleanedData[[#This Row],[Product]],'02_Lookup_Tables'!$H$2:$I$126,2,FALSE)</f>
        <v>Apparel</v>
      </c>
      <c r="T3195" t="str">
        <f>VLOOKUP(CleanedData[[#This Row],[Province]],'02_Lookup_Tables'!$D$2:$E$10,2, FALSE)</f>
        <v>Western Region</v>
      </c>
      <c r="U3195" t="str" cm="1">
        <f t="array" ref="U3195">_xlfn.IFS(CleanedData[[#This Row],[Purchase Amount]]&lt;500,"Low",
CleanedData[[#This Row],[Purchase Amount]]&lt;5000,"Medium",
TRUE,"High")</f>
        <v>Medium</v>
      </c>
      <c r="V3195" t="str">
        <f>TEXT(CleanedData[[#This Row],[Date]],"mmmm")</f>
        <v>October</v>
      </c>
      <c r="W3195" t="str">
        <f>"Q"&amp;ROUNDUP(MONTH(CleanedData[[#This Row],[Date]])/3,0)</f>
        <v>Q4</v>
      </c>
      <c r="X3195" t="str">
        <f>IF(CleanedData[[#This Row],[Purchase Amount]]&gt;=5000,"Yes","No")</f>
        <v>No</v>
      </c>
      <c r="Y3195">
        <f>IF(CleanedData[[#This Row],[Recommend]]="Yes",1,0)</f>
        <v>1</v>
      </c>
      <c r="Z3195" s="6">
        <f>CleanedData[[#This Row],[Purchase Amount]]*0.15</f>
        <v>351.08550000000002</v>
      </c>
      <c r="AA3195" s="6">
        <f>CleanedData[[#This Row],[Purchase Amount]]*1.15</f>
        <v>2691.6554999999998</v>
      </c>
    </row>
    <row r="3196" spans="1:27" x14ac:dyDescent="0.3">
      <c r="A3196">
        <v>3853</v>
      </c>
      <c r="B3196" t="s">
        <v>3421</v>
      </c>
      <c r="C3196" s="1">
        <v>45537</v>
      </c>
      <c r="D3196">
        <v>19</v>
      </c>
      <c r="E3196" t="s">
        <v>52</v>
      </c>
      <c r="F3196" t="s">
        <v>108</v>
      </c>
      <c r="G3196" t="s">
        <v>205</v>
      </c>
      <c r="H3196">
        <v>2</v>
      </c>
      <c r="I3196" t="s">
        <v>45</v>
      </c>
      <c r="J3196" t="s">
        <v>43</v>
      </c>
      <c r="K3196" t="s">
        <v>55</v>
      </c>
      <c r="L3196" t="s">
        <v>45</v>
      </c>
      <c r="M3196" t="s">
        <v>156</v>
      </c>
      <c r="N3196" t="s">
        <v>47</v>
      </c>
      <c r="O3196" t="s">
        <v>148</v>
      </c>
      <c r="P3196" t="s">
        <v>70</v>
      </c>
      <c r="Q3196" t="s">
        <v>66</v>
      </c>
      <c r="R3196" s="6">
        <f>_xlfn.XLOOKUP(CleanedData[[#This Row],[Product]],'02_Lookup_Tables'!$A$2:$A$126,'02_Lookup_Tables'!$B$2:$B$126)</f>
        <v>139.72999999999999</v>
      </c>
      <c r="S3196" t="str">
        <f>VLOOKUP(CleanedData[[#This Row],[Product]],'02_Lookup_Tables'!$H$2:$I$126,2,FALSE)</f>
        <v>Beauty &amp; Personal Care</v>
      </c>
      <c r="T3196" t="str">
        <f>VLOOKUP(CleanedData[[#This Row],[Province]],'02_Lookup_Tables'!$D$2:$E$10,2, FALSE)</f>
        <v>Gauteng Region</v>
      </c>
      <c r="U3196" t="str" cm="1">
        <f t="array" ref="U3196">_xlfn.IFS(CleanedData[[#This Row],[Purchase Amount]]&lt;500,"Low",
CleanedData[[#This Row],[Purchase Amount]]&lt;5000,"Medium",
TRUE,"High")</f>
        <v>Low</v>
      </c>
      <c r="V3196" t="str">
        <f>TEXT(CleanedData[[#This Row],[Date]],"mmmm")</f>
        <v>September</v>
      </c>
      <c r="W3196" t="str">
        <f>"Q"&amp;ROUNDUP(MONTH(CleanedData[[#This Row],[Date]])/3,0)</f>
        <v>Q3</v>
      </c>
      <c r="X3196" t="str">
        <f>IF(CleanedData[[#This Row],[Purchase Amount]]&gt;=5000,"Yes","No")</f>
        <v>No</v>
      </c>
      <c r="Y3196">
        <f>IF(CleanedData[[#This Row],[Recommend]]="Yes",1,0)</f>
        <v>1</v>
      </c>
      <c r="Z3196" s="6">
        <f>CleanedData[[#This Row],[Purchase Amount]]*0.15</f>
        <v>20.959499999999998</v>
      </c>
      <c r="AA3196" s="6">
        <f>CleanedData[[#This Row],[Purchase Amount]]*1.15</f>
        <v>160.68949999999998</v>
      </c>
    </row>
    <row r="3197" spans="1:27" x14ac:dyDescent="0.3">
      <c r="A3197">
        <v>3855</v>
      </c>
      <c r="B3197" t="s">
        <v>3422</v>
      </c>
      <c r="C3197" s="1">
        <v>45372</v>
      </c>
      <c r="D3197">
        <v>72</v>
      </c>
      <c r="E3197" t="s">
        <v>60</v>
      </c>
      <c r="F3197" t="s">
        <v>68</v>
      </c>
      <c r="G3197" t="s">
        <v>291</v>
      </c>
      <c r="H3197">
        <v>5</v>
      </c>
      <c r="I3197" t="s">
        <v>42</v>
      </c>
      <c r="J3197" t="s">
        <v>63</v>
      </c>
      <c r="K3197" t="s">
        <v>44</v>
      </c>
      <c r="L3197" t="s">
        <v>42</v>
      </c>
      <c r="M3197" t="s">
        <v>65</v>
      </c>
      <c r="N3197" t="s">
        <v>57</v>
      </c>
      <c r="O3197" t="s">
        <v>89</v>
      </c>
      <c r="P3197" t="s">
        <v>70</v>
      </c>
      <c r="Q3197" t="s">
        <v>97</v>
      </c>
      <c r="R3197" s="6">
        <f>_xlfn.XLOOKUP(CleanedData[[#This Row],[Product]],'02_Lookup_Tables'!$A$2:$A$126,'02_Lookup_Tables'!$B$2:$B$126)</f>
        <v>1171.25</v>
      </c>
      <c r="S3197" t="str">
        <f>VLOOKUP(CleanedData[[#This Row],[Product]],'02_Lookup_Tables'!$H$2:$I$126,2,FALSE)</f>
        <v>Toys &amp; Games</v>
      </c>
      <c r="T3197" t="str">
        <f>VLOOKUP(CleanedData[[#This Row],[Province]],'02_Lookup_Tables'!$D$2:$E$10,2, FALSE)</f>
        <v>Northern Region</v>
      </c>
      <c r="U3197" t="str" cm="1">
        <f t="array" ref="U3197">_xlfn.IFS(CleanedData[[#This Row],[Purchase Amount]]&lt;500,"Low",
CleanedData[[#This Row],[Purchase Amount]]&lt;5000,"Medium",
TRUE,"High")</f>
        <v>Medium</v>
      </c>
      <c r="V3197" t="str">
        <f>TEXT(CleanedData[[#This Row],[Date]],"mmmm")</f>
        <v>March</v>
      </c>
      <c r="W3197" t="str">
        <f>"Q"&amp;ROUNDUP(MONTH(CleanedData[[#This Row],[Date]])/3,0)</f>
        <v>Q1</v>
      </c>
      <c r="X3197" t="str">
        <f>IF(CleanedData[[#This Row],[Purchase Amount]]&gt;=5000,"Yes","No")</f>
        <v>No</v>
      </c>
      <c r="Y3197">
        <f>IF(CleanedData[[#This Row],[Recommend]]="Yes",1,0)</f>
        <v>0</v>
      </c>
      <c r="Z3197" s="6">
        <f>CleanedData[[#This Row],[Purchase Amount]]*0.15</f>
        <v>175.6875</v>
      </c>
      <c r="AA3197" s="6">
        <f>CleanedData[[#This Row],[Purchase Amount]]*1.15</f>
        <v>1346.9375</v>
      </c>
    </row>
    <row r="3198" spans="1:27" x14ac:dyDescent="0.3">
      <c r="A3198">
        <v>3856</v>
      </c>
      <c r="B3198" t="s">
        <v>3423</v>
      </c>
      <c r="C3198" s="1">
        <v>45863</v>
      </c>
      <c r="D3198">
        <v>55</v>
      </c>
      <c r="E3198" t="s">
        <v>52</v>
      </c>
      <c r="F3198" t="s">
        <v>125</v>
      </c>
      <c r="G3198" t="s">
        <v>205</v>
      </c>
      <c r="H3198">
        <v>5</v>
      </c>
      <c r="I3198" t="s">
        <v>42</v>
      </c>
      <c r="J3198" t="s">
        <v>54</v>
      </c>
      <c r="K3198" t="s">
        <v>64</v>
      </c>
      <c r="L3198" t="s">
        <v>42</v>
      </c>
      <c r="M3198" t="s">
        <v>196</v>
      </c>
      <c r="N3198" t="s">
        <v>57</v>
      </c>
      <c r="O3198" t="s">
        <v>89</v>
      </c>
      <c r="P3198" t="s">
        <v>70</v>
      </c>
      <c r="Q3198" t="s">
        <v>50</v>
      </c>
      <c r="R3198" s="6">
        <f>_xlfn.XLOOKUP(CleanedData[[#This Row],[Product]],'02_Lookup_Tables'!$A$2:$A$126,'02_Lookup_Tables'!$B$2:$B$126)</f>
        <v>139.72999999999999</v>
      </c>
      <c r="S3198" t="str">
        <f>VLOOKUP(CleanedData[[#This Row],[Product]],'02_Lookup_Tables'!$H$2:$I$126,2,FALSE)</f>
        <v>Beauty &amp; Personal Care</v>
      </c>
      <c r="T3198" t="str">
        <f>VLOOKUP(CleanedData[[#This Row],[Province]],'02_Lookup_Tables'!$D$2:$E$10,2, FALSE)</f>
        <v>Western Region</v>
      </c>
      <c r="U3198" t="str" cm="1">
        <f t="array" ref="U3198">_xlfn.IFS(CleanedData[[#This Row],[Purchase Amount]]&lt;500,"Low",
CleanedData[[#This Row],[Purchase Amount]]&lt;5000,"Medium",
TRUE,"High")</f>
        <v>Low</v>
      </c>
      <c r="V3198" t="str">
        <f>TEXT(CleanedData[[#This Row],[Date]],"mmmm")</f>
        <v>July</v>
      </c>
      <c r="W3198" t="str">
        <f>"Q"&amp;ROUNDUP(MONTH(CleanedData[[#This Row],[Date]])/3,0)</f>
        <v>Q3</v>
      </c>
      <c r="X3198" t="str">
        <f>IF(CleanedData[[#This Row],[Purchase Amount]]&gt;=5000,"Yes","No")</f>
        <v>No</v>
      </c>
      <c r="Y3198">
        <f>IF(CleanedData[[#This Row],[Recommend]]="Yes",1,0)</f>
        <v>0</v>
      </c>
      <c r="Z3198" s="6">
        <f>CleanedData[[#This Row],[Purchase Amount]]*0.15</f>
        <v>20.959499999999998</v>
      </c>
      <c r="AA3198" s="6">
        <f>CleanedData[[#This Row],[Purchase Amount]]*1.15</f>
        <v>160.68949999999998</v>
      </c>
    </row>
    <row r="3199" spans="1:27" x14ac:dyDescent="0.3">
      <c r="A3199">
        <v>3857</v>
      </c>
      <c r="B3199" t="s">
        <v>3424</v>
      </c>
      <c r="C3199" s="1">
        <v>45320</v>
      </c>
      <c r="D3199">
        <v>42</v>
      </c>
      <c r="E3199" t="s">
        <v>52</v>
      </c>
      <c r="F3199" t="s">
        <v>130</v>
      </c>
      <c r="G3199" t="s">
        <v>693</v>
      </c>
      <c r="H3199">
        <v>5</v>
      </c>
      <c r="I3199" t="s">
        <v>45</v>
      </c>
      <c r="J3199" t="s">
        <v>74</v>
      </c>
      <c r="K3199" t="s">
        <v>64</v>
      </c>
      <c r="L3199" t="s">
        <v>45</v>
      </c>
      <c r="N3199" t="s">
        <v>57</v>
      </c>
      <c r="O3199" t="s">
        <v>134</v>
      </c>
      <c r="P3199" t="s">
        <v>8646</v>
      </c>
      <c r="Q3199" t="s">
        <v>81</v>
      </c>
      <c r="R3199" s="6">
        <f>_xlfn.XLOOKUP(CleanedData[[#This Row],[Product]],'02_Lookup_Tables'!$A$2:$A$126,'02_Lookup_Tables'!$B$2:$B$126)</f>
        <v>618.72</v>
      </c>
      <c r="S3199" t="str">
        <f>VLOOKUP(CleanedData[[#This Row],[Product]],'02_Lookup_Tables'!$H$2:$I$126,2,FALSE)</f>
        <v>Sports &amp; Outdoors</v>
      </c>
      <c r="T3199" t="str">
        <f>VLOOKUP(CleanedData[[#This Row],[Province]],'02_Lookup_Tables'!$D$2:$E$10,2, FALSE)</f>
        <v>Eastern Region</v>
      </c>
      <c r="U3199" t="str" cm="1">
        <f t="array" ref="U3199">_xlfn.IFS(CleanedData[[#This Row],[Purchase Amount]]&lt;500,"Low",
CleanedData[[#This Row],[Purchase Amount]]&lt;5000,"Medium",
TRUE,"High")</f>
        <v>Medium</v>
      </c>
      <c r="V3199" t="str">
        <f>TEXT(CleanedData[[#This Row],[Date]],"mmmm")</f>
        <v>January</v>
      </c>
      <c r="W3199" t="str">
        <f>"Q"&amp;ROUNDUP(MONTH(CleanedData[[#This Row],[Date]])/3,0)</f>
        <v>Q1</v>
      </c>
      <c r="X3199" t="str">
        <f>IF(CleanedData[[#This Row],[Purchase Amount]]&gt;=5000,"Yes","No")</f>
        <v>No</v>
      </c>
      <c r="Y3199">
        <f>IF(CleanedData[[#This Row],[Recommend]]="Yes",1,0)</f>
        <v>1</v>
      </c>
      <c r="Z3199" s="6">
        <f>CleanedData[[#This Row],[Purchase Amount]]*0.15</f>
        <v>92.808000000000007</v>
      </c>
      <c r="AA3199" s="6">
        <f>CleanedData[[#This Row],[Purchase Amount]]*1.15</f>
        <v>711.52800000000002</v>
      </c>
    </row>
    <row r="3200" spans="1:27" x14ac:dyDescent="0.3">
      <c r="A3200">
        <v>3859</v>
      </c>
      <c r="B3200" t="s">
        <v>3425</v>
      </c>
      <c r="C3200" s="1">
        <v>45921</v>
      </c>
      <c r="D3200">
        <v>61</v>
      </c>
      <c r="E3200" t="s">
        <v>39</v>
      </c>
      <c r="F3200" t="s">
        <v>77</v>
      </c>
      <c r="G3200" t="s">
        <v>84</v>
      </c>
      <c r="H3200">
        <v>4</v>
      </c>
      <c r="I3200" t="s">
        <v>42</v>
      </c>
      <c r="J3200" t="s">
        <v>69</v>
      </c>
      <c r="K3200" t="s">
        <v>44</v>
      </c>
      <c r="L3200" t="s">
        <v>42</v>
      </c>
      <c r="M3200" t="s">
        <v>65</v>
      </c>
      <c r="N3200" t="s">
        <v>96</v>
      </c>
      <c r="O3200" t="s">
        <v>89</v>
      </c>
      <c r="P3200" t="s">
        <v>70</v>
      </c>
      <c r="Q3200" t="s">
        <v>50</v>
      </c>
      <c r="R3200" s="6">
        <f>_xlfn.XLOOKUP(CleanedData[[#This Row],[Product]],'02_Lookup_Tables'!$A$2:$A$126,'02_Lookup_Tables'!$B$2:$B$126)</f>
        <v>1158.56</v>
      </c>
      <c r="S3200" t="str">
        <f>VLOOKUP(CleanedData[[#This Row],[Product]],'02_Lookup_Tables'!$H$2:$I$126,2,FALSE)</f>
        <v>Toys &amp; Games</v>
      </c>
      <c r="T3200" t="str">
        <f>VLOOKUP(CleanedData[[#This Row],[Province]],'02_Lookup_Tables'!$D$2:$E$10,2, FALSE)</f>
        <v>Central Region</v>
      </c>
      <c r="U3200" t="str" cm="1">
        <f t="array" ref="U3200">_xlfn.IFS(CleanedData[[#This Row],[Purchase Amount]]&lt;500,"Low",
CleanedData[[#This Row],[Purchase Amount]]&lt;5000,"Medium",
TRUE,"High")</f>
        <v>Medium</v>
      </c>
      <c r="V3200" t="str">
        <f>TEXT(CleanedData[[#This Row],[Date]],"mmmm")</f>
        <v>September</v>
      </c>
      <c r="W3200" t="str">
        <f>"Q"&amp;ROUNDUP(MONTH(CleanedData[[#This Row],[Date]])/3,0)</f>
        <v>Q3</v>
      </c>
      <c r="X3200" t="str">
        <f>IF(CleanedData[[#This Row],[Purchase Amount]]&gt;=5000,"Yes","No")</f>
        <v>No</v>
      </c>
      <c r="Y3200">
        <f>IF(CleanedData[[#This Row],[Recommend]]="Yes",1,0)</f>
        <v>0</v>
      </c>
      <c r="Z3200" s="6">
        <f>CleanedData[[#This Row],[Purchase Amount]]*0.15</f>
        <v>173.78399999999999</v>
      </c>
      <c r="AA3200" s="6">
        <f>CleanedData[[#This Row],[Purchase Amount]]*1.15</f>
        <v>1332.3439999999998</v>
      </c>
    </row>
    <row r="3201" spans="1:27" x14ac:dyDescent="0.3">
      <c r="A3201">
        <v>3860</v>
      </c>
      <c r="B3201" t="s">
        <v>3426</v>
      </c>
      <c r="C3201" s="1">
        <v>45688</v>
      </c>
      <c r="D3201">
        <v>27</v>
      </c>
      <c r="E3201" t="s">
        <v>52</v>
      </c>
      <c r="F3201" t="s">
        <v>125</v>
      </c>
      <c r="G3201" t="s">
        <v>307</v>
      </c>
      <c r="H3201">
        <v>3</v>
      </c>
      <c r="I3201" t="s">
        <v>45</v>
      </c>
      <c r="J3201" t="s">
        <v>69</v>
      </c>
      <c r="K3201" t="s">
        <v>44</v>
      </c>
      <c r="L3201" t="s">
        <v>42</v>
      </c>
      <c r="M3201" t="s">
        <v>165</v>
      </c>
      <c r="N3201" t="s">
        <v>48</v>
      </c>
      <c r="O3201" t="s">
        <v>89</v>
      </c>
      <c r="P3201" t="s">
        <v>49</v>
      </c>
      <c r="Q3201" t="s">
        <v>58</v>
      </c>
      <c r="R3201" s="6">
        <f>_xlfn.XLOOKUP(CleanedData[[#This Row],[Product]],'02_Lookup_Tables'!$A$2:$A$126,'02_Lookup_Tables'!$B$2:$B$126)</f>
        <v>824.74</v>
      </c>
      <c r="S3201" t="str">
        <f>VLOOKUP(CleanedData[[#This Row],[Product]],'02_Lookup_Tables'!$H$2:$I$126,2,FALSE)</f>
        <v>Apparel</v>
      </c>
      <c r="T3201" t="str">
        <f>VLOOKUP(CleanedData[[#This Row],[Province]],'02_Lookup_Tables'!$D$2:$E$10,2, FALSE)</f>
        <v>Western Region</v>
      </c>
      <c r="U3201" t="str" cm="1">
        <f t="array" ref="U3201">_xlfn.IFS(CleanedData[[#This Row],[Purchase Amount]]&lt;500,"Low",
CleanedData[[#This Row],[Purchase Amount]]&lt;5000,"Medium",
TRUE,"High")</f>
        <v>Medium</v>
      </c>
      <c r="V3201" t="str">
        <f>TEXT(CleanedData[[#This Row],[Date]],"mmmm")</f>
        <v>January</v>
      </c>
      <c r="W3201" t="str">
        <f>"Q"&amp;ROUNDUP(MONTH(CleanedData[[#This Row],[Date]])/3,0)</f>
        <v>Q1</v>
      </c>
      <c r="X3201" t="str">
        <f>IF(CleanedData[[#This Row],[Purchase Amount]]&gt;=5000,"Yes","No")</f>
        <v>No</v>
      </c>
      <c r="Y3201">
        <f>IF(CleanedData[[#This Row],[Recommend]]="Yes",1,0)</f>
        <v>1</v>
      </c>
      <c r="Z3201" s="6">
        <f>CleanedData[[#This Row],[Purchase Amount]]*0.15</f>
        <v>123.711</v>
      </c>
      <c r="AA3201" s="6">
        <f>CleanedData[[#This Row],[Purchase Amount]]*1.15</f>
        <v>948.45099999999991</v>
      </c>
    </row>
    <row r="3202" spans="1:27" x14ac:dyDescent="0.3">
      <c r="A3202">
        <v>3861</v>
      </c>
      <c r="B3202" t="s">
        <v>3427</v>
      </c>
      <c r="C3202" s="1">
        <v>45326</v>
      </c>
      <c r="D3202">
        <v>47</v>
      </c>
      <c r="E3202" t="s">
        <v>39</v>
      </c>
      <c r="F3202" t="s">
        <v>130</v>
      </c>
      <c r="G3202" t="s">
        <v>301</v>
      </c>
      <c r="H3202">
        <v>5</v>
      </c>
      <c r="I3202" t="s">
        <v>45</v>
      </c>
      <c r="J3202" t="s">
        <v>43</v>
      </c>
      <c r="K3202" t="s">
        <v>55</v>
      </c>
      <c r="L3202" t="s">
        <v>42</v>
      </c>
      <c r="M3202" t="s">
        <v>147</v>
      </c>
      <c r="N3202" t="s">
        <v>57</v>
      </c>
      <c r="O3202" t="s">
        <v>148</v>
      </c>
      <c r="P3202" t="s">
        <v>49</v>
      </c>
      <c r="Q3202" t="s">
        <v>93</v>
      </c>
      <c r="R3202" s="6">
        <f>_xlfn.XLOOKUP(CleanedData[[#This Row],[Product]],'02_Lookup_Tables'!$A$2:$A$126,'02_Lookup_Tables'!$B$2:$B$126)</f>
        <v>1000.7</v>
      </c>
      <c r="S3202" t="str">
        <f>VLOOKUP(CleanedData[[#This Row],[Product]],'02_Lookup_Tables'!$H$2:$I$126,2,FALSE)</f>
        <v>Toys &amp; Games</v>
      </c>
      <c r="T3202" t="str">
        <f>VLOOKUP(CleanedData[[#This Row],[Province]],'02_Lookup_Tables'!$D$2:$E$10,2, FALSE)</f>
        <v>Eastern Region</v>
      </c>
      <c r="U3202" t="str" cm="1">
        <f t="array" ref="U3202">_xlfn.IFS(CleanedData[[#This Row],[Purchase Amount]]&lt;500,"Low",
CleanedData[[#This Row],[Purchase Amount]]&lt;5000,"Medium",
TRUE,"High")</f>
        <v>Medium</v>
      </c>
      <c r="V3202" t="str">
        <f>TEXT(CleanedData[[#This Row],[Date]],"mmmm")</f>
        <v>February</v>
      </c>
      <c r="W3202" t="str">
        <f>"Q"&amp;ROUNDUP(MONTH(CleanedData[[#This Row],[Date]])/3,0)</f>
        <v>Q1</v>
      </c>
      <c r="X3202" t="str">
        <f>IF(CleanedData[[#This Row],[Purchase Amount]]&gt;=5000,"Yes","No")</f>
        <v>No</v>
      </c>
      <c r="Y3202">
        <f>IF(CleanedData[[#This Row],[Recommend]]="Yes",1,0)</f>
        <v>1</v>
      </c>
      <c r="Z3202" s="6">
        <f>CleanedData[[#This Row],[Purchase Amount]]*0.15</f>
        <v>150.10499999999999</v>
      </c>
      <c r="AA3202" s="6">
        <f>CleanedData[[#This Row],[Purchase Amount]]*1.15</f>
        <v>1150.8050000000001</v>
      </c>
    </row>
    <row r="3203" spans="1:27" x14ac:dyDescent="0.3">
      <c r="A3203">
        <v>3862</v>
      </c>
      <c r="B3203" t="s">
        <v>3428</v>
      </c>
      <c r="C3203" s="1">
        <v>45498</v>
      </c>
      <c r="E3203" t="s">
        <v>52</v>
      </c>
      <c r="F3203" t="s">
        <v>68</v>
      </c>
      <c r="G3203" t="s">
        <v>391</v>
      </c>
      <c r="H3203">
        <v>1</v>
      </c>
      <c r="I3203" t="s">
        <v>42</v>
      </c>
      <c r="J3203" t="s">
        <v>43</v>
      </c>
      <c r="K3203" t="s">
        <v>64</v>
      </c>
      <c r="L3203" t="s">
        <v>42</v>
      </c>
      <c r="M3203" t="s">
        <v>106</v>
      </c>
      <c r="N3203" t="s">
        <v>80</v>
      </c>
      <c r="O3203" t="s">
        <v>148</v>
      </c>
      <c r="P3203" t="s">
        <v>70</v>
      </c>
      <c r="Q3203" t="s">
        <v>166</v>
      </c>
      <c r="R3203" s="6">
        <f>_xlfn.XLOOKUP(CleanedData[[#This Row],[Product]],'02_Lookup_Tables'!$A$2:$A$126,'02_Lookup_Tables'!$B$2:$B$126)</f>
        <v>886.51</v>
      </c>
      <c r="S3203" t="str">
        <f>VLOOKUP(CleanedData[[#This Row],[Product]],'02_Lookup_Tables'!$H$2:$I$126,2,FALSE)</f>
        <v>Beauty &amp; Personal Care</v>
      </c>
      <c r="T3203" t="str">
        <f>VLOOKUP(CleanedData[[#This Row],[Province]],'02_Lookup_Tables'!$D$2:$E$10,2, FALSE)</f>
        <v>Northern Region</v>
      </c>
      <c r="U3203" t="str" cm="1">
        <f t="array" ref="U3203">_xlfn.IFS(CleanedData[[#This Row],[Purchase Amount]]&lt;500,"Low",
CleanedData[[#This Row],[Purchase Amount]]&lt;5000,"Medium",
TRUE,"High")</f>
        <v>Medium</v>
      </c>
      <c r="V3203" t="str">
        <f>TEXT(CleanedData[[#This Row],[Date]],"mmmm")</f>
        <v>July</v>
      </c>
      <c r="W3203" t="str">
        <f>"Q"&amp;ROUNDUP(MONTH(CleanedData[[#This Row],[Date]])/3,0)</f>
        <v>Q3</v>
      </c>
      <c r="X3203" t="str">
        <f>IF(CleanedData[[#This Row],[Purchase Amount]]&gt;=5000,"Yes","No")</f>
        <v>No</v>
      </c>
      <c r="Y3203">
        <f>IF(CleanedData[[#This Row],[Recommend]]="Yes",1,0)</f>
        <v>0</v>
      </c>
      <c r="Z3203" s="6">
        <f>CleanedData[[#This Row],[Purchase Amount]]*0.15</f>
        <v>132.97649999999999</v>
      </c>
      <c r="AA3203" s="6">
        <f>CleanedData[[#This Row],[Purchase Amount]]*1.15</f>
        <v>1019.4864999999999</v>
      </c>
    </row>
    <row r="3204" spans="1:27" x14ac:dyDescent="0.3">
      <c r="A3204">
        <v>3863</v>
      </c>
      <c r="B3204" t="s">
        <v>3429</v>
      </c>
      <c r="C3204" s="1">
        <v>45742</v>
      </c>
      <c r="D3204">
        <v>44</v>
      </c>
      <c r="E3204" t="s">
        <v>60</v>
      </c>
      <c r="F3204" t="s">
        <v>61</v>
      </c>
      <c r="G3204" t="s">
        <v>307</v>
      </c>
      <c r="H3204">
        <v>5</v>
      </c>
      <c r="I3204" t="s">
        <v>42</v>
      </c>
      <c r="J3204" t="s">
        <v>43</v>
      </c>
      <c r="K3204" t="s">
        <v>44</v>
      </c>
      <c r="L3204" t="s">
        <v>42</v>
      </c>
      <c r="M3204" t="s">
        <v>208</v>
      </c>
      <c r="N3204" t="s">
        <v>57</v>
      </c>
      <c r="O3204" t="s">
        <v>89</v>
      </c>
      <c r="P3204" t="s">
        <v>70</v>
      </c>
      <c r="Q3204" t="s">
        <v>81</v>
      </c>
      <c r="R3204" s="6">
        <f>_xlfn.XLOOKUP(CleanedData[[#This Row],[Product]],'02_Lookup_Tables'!$A$2:$A$126,'02_Lookup_Tables'!$B$2:$B$126)</f>
        <v>824.74</v>
      </c>
      <c r="S3204" t="str">
        <f>VLOOKUP(CleanedData[[#This Row],[Product]],'02_Lookup_Tables'!$H$2:$I$126,2,FALSE)</f>
        <v>Apparel</v>
      </c>
      <c r="T3204" t="str">
        <f>VLOOKUP(CleanedData[[#This Row],[Province]],'02_Lookup_Tables'!$D$2:$E$10,2, FALSE)</f>
        <v>Southern Region</v>
      </c>
      <c r="U3204" t="str" cm="1">
        <f t="array" ref="U3204">_xlfn.IFS(CleanedData[[#This Row],[Purchase Amount]]&lt;500,"Low",
CleanedData[[#This Row],[Purchase Amount]]&lt;5000,"Medium",
TRUE,"High")</f>
        <v>Medium</v>
      </c>
      <c r="V3204" t="str">
        <f>TEXT(CleanedData[[#This Row],[Date]],"mmmm")</f>
        <v>March</v>
      </c>
      <c r="W3204" t="str">
        <f>"Q"&amp;ROUNDUP(MONTH(CleanedData[[#This Row],[Date]])/3,0)</f>
        <v>Q1</v>
      </c>
      <c r="X3204" t="str">
        <f>IF(CleanedData[[#This Row],[Purchase Amount]]&gt;=5000,"Yes","No")</f>
        <v>No</v>
      </c>
      <c r="Y3204">
        <f>IF(CleanedData[[#This Row],[Recommend]]="Yes",1,0)</f>
        <v>0</v>
      </c>
      <c r="Z3204" s="6">
        <f>CleanedData[[#This Row],[Purchase Amount]]*0.15</f>
        <v>123.711</v>
      </c>
      <c r="AA3204" s="6">
        <f>CleanedData[[#This Row],[Purchase Amount]]*1.15</f>
        <v>948.45099999999991</v>
      </c>
    </row>
    <row r="3205" spans="1:27" x14ac:dyDescent="0.3">
      <c r="A3205">
        <v>3865</v>
      </c>
      <c r="B3205" t="s">
        <v>3430</v>
      </c>
      <c r="C3205" s="1">
        <v>45964</v>
      </c>
      <c r="D3205">
        <v>36</v>
      </c>
      <c r="E3205" t="s">
        <v>60</v>
      </c>
      <c r="F3205" t="s">
        <v>72</v>
      </c>
      <c r="G3205" t="s">
        <v>243</v>
      </c>
      <c r="H3205">
        <v>5</v>
      </c>
      <c r="I3205" t="s">
        <v>45</v>
      </c>
      <c r="J3205" t="s">
        <v>69</v>
      </c>
      <c r="K3205" t="s">
        <v>64</v>
      </c>
      <c r="L3205" t="s">
        <v>45</v>
      </c>
      <c r="M3205" t="s">
        <v>165</v>
      </c>
      <c r="N3205" t="s">
        <v>57</v>
      </c>
      <c r="O3205" t="s">
        <v>89</v>
      </c>
      <c r="P3205" t="s">
        <v>70</v>
      </c>
      <c r="Q3205" t="s">
        <v>81</v>
      </c>
      <c r="R3205" s="6">
        <f>_xlfn.XLOOKUP(CleanedData[[#This Row],[Product]],'02_Lookup_Tables'!$A$2:$A$126,'02_Lookup_Tables'!$B$2:$B$126)</f>
        <v>551.66</v>
      </c>
      <c r="S3205" t="str">
        <f>VLOOKUP(CleanedData[[#This Row],[Product]],'02_Lookup_Tables'!$H$2:$I$126,2,FALSE)</f>
        <v>Accessories</v>
      </c>
      <c r="T3205" t="str">
        <f>VLOOKUP(CleanedData[[#This Row],[Province]],'02_Lookup_Tables'!$D$2:$E$10,2, FALSE)</f>
        <v>Central Region</v>
      </c>
      <c r="U3205" t="str" cm="1">
        <f t="array" ref="U3205">_xlfn.IFS(CleanedData[[#This Row],[Purchase Amount]]&lt;500,"Low",
CleanedData[[#This Row],[Purchase Amount]]&lt;5000,"Medium",
TRUE,"High")</f>
        <v>Medium</v>
      </c>
      <c r="V3205" t="str">
        <f>TEXT(CleanedData[[#This Row],[Date]],"mmmm")</f>
        <v>November</v>
      </c>
      <c r="W3205" t="str">
        <f>"Q"&amp;ROUNDUP(MONTH(CleanedData[[#This Row],[Date]])/3,0)</f>
        <v>Q4</v>
      </c>
      <c r="X3205" t="str">
        <f>IF(CleanedData[[#This Row],[Purchase Amount]]&gt;=5000,"Yes","No")</f>
        <v>No</v>
      </c>
      <c r="Y3205">
        <f>IF(CleanedData[[#This Row],[Recommend]]="Yes",1,0)</f>
        <v>1</v>
      </c>
      <c r="Z3205" s="6">
        <f>CleanedData[[#This Row],[Purchase Amount]]*0.15</f>
        <v>82.748999999999995</v>
      </c>
      <c r="AA3205" s="6">
        <f>CleanedData[[#This Row],[Purchase Amount]]*1.15</f>
        <v>634.40899999999988</v>
      </c>
    </row>
    <row r="3206" spans="1:27" x14ac:dyDescent="0.3">
      <c r="A3206">
        <v>3866</v>
      </c>
      <c r="B3206" t="s">
        <v>3431</v>
      </c>
      <c r="C3206" s="1">
        <v>45498</v>
      </c>
      <c r="D3206">
        <v>69</v>
      </c>
      <c r="E3206" t="s">
        <v>39</v>
      </c>
      <c r="F3206" t="s">
        <v>61</v>
      </c>
      <c r="G3206" t="s">
        <v>182</v>
      </c>
      <c r="H3206">
        <v>2</v>
      </c>
      <c r="I3206" t="s">
        <v>45</v>
      </c>
      <c r="J3206" t="s">
        <v>63</v>
      </c>
      <c r="K3206" t="s">
        <v>44</v>
      </c>
      <c r="L3206" t="s">
        <v>45</v>
      </c>
      <c r="M3206" t="s">
        <v>165</v>
      </c>
      <c r="N3206" t="s">
        <v>47</v>
      </c>
      <c r="O3206" t="s">
        <v>89</v>
      </c>
      <c r="P3206" t="s">
        <v>49</v>
      </c>
      <c r="Q3206" t="s">
        <v>97</v>
      </c>
      <c r="R3206" s="6">
        <f>_xlfn.XLOOKUP(CleanedData[[#This Row],[Product]],'02_Lookup_Tables'!$A$2:$A$126,'02_Lookup_Tables'!$B$2:$B$126)</f>
        <v>3715.65</v>
      </c>
      <c r="S3206" t="str">
        <f>VLOOKUP(CleanedData[[#This Row],[Product]],'02_Lookup_Tables'!$H$2:$I$126,2,FALSE)</f>
        <v>Home Devices</v>
      </c>
      <c r="T3206" t="str">
        <f>VLOOKUP(CleanedData[[#This Row],[Province]],'02_Lookup_Tables'!$D$2:$E$10,2, FALSE)</f>
        <v>Southern Region</v>
      </c>
      <c r="U3206" t="str" cm="1">
        <f t="array" ref="U3206">_xlfn.IFS(CleanedData[[#This Row],[Purchase Amount]]&lt;500,"Low",
CleanedData[[#This Row],[Purchase Amount]]&lt;5000,"Medium",
TRUE,"High")</f>
        <v>Medium</v>
      </c>
      <c r="V3206" t="str">
        <f>TEXT(CleanedData[[#This Row],[Date]],"mmmm")</f>
        <v>July</v>
      </c>
      <c r="W3206" t="str">
        <f>"Q"&amp;ROUNDUP(MONTH(CleanedData[[#This Row],[Date]])/3,0)</f>
        <v>Q3</v>
      </c>
      <c r="X3206" t="str">
        <f>IF(CleanedData[[#This Row],[Purchase Amount]]&gt;=5000,"Yes","No")</f>
        <v>No</v>
      </c>
      <c r="Y3206">
        <f>IF(CleanedData[[#This Row],[Recommend]]="Yes",1,0)</f>
        <v>1</v>
      </c>
      <c r="Z3206" s="6">
        <f>CleanedData[[#This Row],[Purchase Amount]]*0.15</f>
        <v>557.34749999999997</v>
      </c>
      <c r="AA3206" s="6">
        <f>CleanedData[[#This Row],[Purchase Amount]]*1.15</f>
        <v>4272.9974999999995</v>
      </c>
    </row>
    <row r="3207" spans="1:27" x14ac:dyDescent="0.3">
      <c r="A3207">
        <v>3867</v>
      </c>
      <c r="B3207" t="s">
        <v>3432</v>
      </c>
      <c r="C3207" s="1">
        <v>45600</v>
      </c>
      <c r="D3207">
        <v>59</v>
      </c>
      <c r="E3207" t="s">
        <v>39</v>
      </c>
      <c r="F3207" t="s">
        <v>68</v>
      </c>
      <c r="G3207" t="s">
        <v>246</v>
      </c>
      <c r="H3207">
        <v>3</v>
      </c>
      <c r="I3207" t="s">
        <v>42</v>
      </c>
      <c r="J3207" t="s">
        <v>54</v>
      </c>
      <c r="K3207" t="s">
        <v>55</v>
      </c>
      <c r="L3207" t="s">
        <v>45</v>
      </c>
      <c r="M3207" t="s">
        <v>140</v>
      </c>
      <c r="N3207" t="s">
        <v>48</v>
      </c>
      <c r="O3207" t="s">
        <v>148</v>
      </c>
      <c r="P3207" t="s">
        <v>49</v>
      </c>
      <c r="Q3207" t="s">
        <v>50</v>
      </c>
      <c r="R3207" s="6">
        <f>_xlfn.XLOOKUP(CleanedData[[#This Row],[Product]],'02_Lookup_Tables'!$A$2:$A$126,'02_Lookup_Tables'!$B$2:$B$126)</f>
        <v>2603.98</v>
      </c>
      <c r="S3207" t="str">
        <f>VLOOKUP(CleanedData[[#This Row],[Product]],'02_Lookup_Tables'!$H$2:$I$126,2,FALSE)</f>
        <v>Accessories</v>
      </c>
      <c r="T3207" t="str">
        <f>VLOOKUP(CleanedData[[#This Row],[Province]],'02_Lookup_Tables'!$D$2:$E$10,2, FALSE)</f>
        <v>Northern Region</v>
      </c>
      <c r="U3207" t="str" cm="1">
        <f t="array" ref="U3207">_xlfn.IFS(CleanedData[[#This Row],[Purchase Amount]]&lt;500,"Low",
CleanedData[[#This Row],[Purchase Amount]]&lt;5000,"Medium",
TRUE,"High")</f>
        <v>Medium</v>
      </c>
      <c r="V3207" t="str">
        <f>TEXT(CleanedData[[#This Row],[Date]],"mmmm")</f>
        <v>November</v>
      </c>
      <c r="W3207" t="str">
        <f>"Q"&amp;ROUNDUP(MONTH(CleanedData[[#This Row],[Date]])/3,0)</f>
        <v>Q4</v>
      </c>
      <c r="X3207" t="str">
        <f>IF(CleanedData[[#This Row],[Purchase Amount]]&gt;=5000,"Yes","No")</f>
        <v>No</v>
      </c>
      <c r="Y3207">
        <f>IF(CleanedData[[#This Row],[Recommend]]="Yes",1,0)</f>
        <v>0</v>
      </c>
      <c r="Z3207" s="6">
        <f>CleanedData[[#This Row],[Purchase Amount]]*0.15</f>
        <v>390.59699999999998</v>
      </c>
      <c r="AA3207" s="6">
        <f>CleanedData[[#This Row],[Purchase Amount]]*1.15</f>
        <v>2994.5769999999998</v>
      </c>
    </row>
    <row r="3208" spans="1:27" x14ac:dyDescent="0.3">
      <c r="A3208">
        <v>3868</v>
      </c>
      <c r="B3208" t="s">
        <v>3433</v>
      </c>
      <c r="C3208" s="1">
        <v>45712</v>
      </c>
      <c r="E3208" t="s">
        <v>39</v>
      </c>
      <c r="F3208" t="s">
        <v>68</v>
      </c>
      <c r="G3208" t="s">
        <v>142</v>
      </c>
      <c r="H3208">
        <v>2</v>
      </c>
      <c r="I3208" t="s">
        <v>42</v>
      </c>
      <c r="J3208" t="s">
        <v>69</v>
      </c>
      <c r="K3208" t="s">
        <v>44</v>
      </c>
      <c r="L3208" t="s">
        <v>45</v>
      </c>
      <c r="M3208" t="s">
        <v>231</v>
      </c>
      <c r="N3208" t="s">
        <v>47</v>
      </c>
      <c r="O3208" t="s">
        <v>89</v>
      </c>
      <c r="P3208" t="s">
        <v>49</v>
      </c>
      <c r="Q3208" t="s">
        <v>166</v>
      </c>
      <c r="R3208" s="6">
        <f>_xlfn.XLOOKUP(CleanedData[[#This Row],[Product]],'02_Lookup_Tables'!$A$2:$A$126,'02_Lookup_Tables'!$B$2:$B$126)</f>
        <v>44114.21</v>
      </c>
      <c r="S3208" t="str">
        <f>VLOOKUP(CleanedData[[#This Row],[Product]],'02_Lookup_Tables'!$H$2:$I$126,2,FALSE)</f>
        <v>Electronics</v>
      </c>
      <c r="T3208" t="str">
        <f>VLOOKUP(CleanedData[[#This Row],[Province]],'02_Lookup_Tables'!$D$2:$E$10,2, FALSE)</f>
        <v>Northern Region</v>
      </c>
      <c r="U3208" t="str" cm="1">
        <f t="array" ref="U3208">_xlfn.IFS(CleanedData[[#This Row],[Purchase Amount]]&lt;500,"Low",
CleanedData[[#This Row],[Purchase Amount]]&lt;5000,"Medium",
TRUE,"High")</f>
        <v>High</v>
      </c>
      <c r="V3208" t="str">
        <f>TEXT(CleanedData[[#This Row],[Date]],"mmmm")</f>
        <v>February</v>
      </c>
      <c r="W3208" t="str">
        <f>"Q"&amp;ROUNDUP(MONTH(CleanedData[[#This Row],[Date]])/3,0)</f>
        <v>Q1</v>
      </c>
      <c r="X3208" t="str">
        <f>IF(CleanedData[[#This Row],[Purchase Amount]]&gt;=5000,"Yes","No")</f>
        <v>Yes</v>
      </c>
      <c r="Y3208">
        <f>IF(CleanedData[[#This Row],[Recommend]]="Yes",1,0)</f>
        <v>0</v>
      </c>
      <c r="Z3208" s="6">
        <f>CleanedData[[#This Row],[Purchase Amount]]*0.15</f>
        <v>6617.1314999999995</v>
      </c>
      <c r="AA3208" s="6">
        <f>CleanedData[[#This Row],[Purchase Amount]]*1.15</f>
        <v>50731.341499999995</v>
      </c>
    </row>
    <row r="3209" spans="1:27" x14ac:dyDescent="0.3">
      <c r="A3209">
        <v>3869</v>
      </c>
      <c r="B3209" t="s">
        <v>3434</v>
      </c>
      <c r="C3209" s="1">
        <v>45585</v>
      </c>
      <c r="D3209">
        <v>35</v>
      </c>
      <c r="E3209" t="s">
        <v>39</v>
      </c>
      <c r="F3209" t="s">
        <v>40</v>
      </c>
      <c r="G3209" t="s">
        <v>114</v>
      </c>
      <c r="H3209">
        <v>4</v>
      </c>
      <c r="I3209" t="s">
        <v>45</v>
      </c>
      <c r="J3209" t="s">
        <v>74</v>
      </c>
      <c r="K3209" t="s">
        <v>44</v>
      </c>
      <c r="L3209" t="s">
        <v>45</v>
      </c>
      <c r="M3209" t="s">
        <v>88</v>
      </c>
      <c r="N3209" t="s">
        <v>96</v>
      </c>
      <c r="O3209" t="s">
        <v>89</v>
      </c>
      <c r="P3209" t="s">
        <v>70</v>
      </c>
      <c r="Q3209" t="s">
        <v>81</v>
      </c>
      <c r="R3209" s="6">
        <f>_xlfn.XLOOKUP(CleanedData[[#This Row],[Product]],'02_Lookup_Tables'!$A$2:$A$126,'02_Lookup_Tables'!$B$2:$B$126)</f>
        <v>1440.59</v>
      </c>
      <c r="S3209" t="str">
        <f>VLOOKUP(CleanedData[[#This Row],[Product]],'02_Lookup_Tables'!$H$2:$I$126,2,FALSE)</f>
        <v>Beauty &amp; Personal Care</v>
      </c>
      <c r="T3209" t="str">
        <f>VLOOKUP(CleanedData[[#This Row],[Province]],'02_Lookup_Tables'!$D$2:$E$10,2, FALSE)</f>
        <v>Northern Region</v>
      </c>
      <c r="U3209" t="str" cm="1">
        <f t="array" ref="U3209">_xlfn.IFS(CleanedData[[#This Row],[Purchase Amount]]&lt;500,"Low",
CleanedData[[#This Row],[Purchase Amount]]&lt;5000,"Medium",
TRUE,"High")</f>
        <v>Medium</v>
      </c>
      <c r="V3209" t="str">
        <f>TEXT(CleanedData[[#This Row],[Date]],"mmmm")</f>
        <v>October</v>
      </c>
      <c r="W3209" t="str">
        <f>"Q"&amp;ROUNDUP(MONTH(CleanedData[[#This Row],[Date]])/3,0)</f>
        <v>Q4</v>
      </c>
      <c r="X3209" t="str">
        <f>IF(CleanedData[[#This Row],[Purchase Amount]]&gt;=5000,"Yes","No")</f>
        <v>No</v>
      </c>
      <c r="Y3209">
        <f>IF(CleanedData[[#This Row],[Recommend]]="Yes",1,0)</f>
        <v>1</v>
      </c>
      <c r="Z3209" s="6">
        <f>CleanedData[[#This Row],[Purchase Amount]]*0.15</f>
        <v>216.08849999999998</v>
      </c>
      <c r="AA3209" s="6">
        <f>CleanedData[[#This Row],[Purchase Amount]]*1.15</f>
        <v>1656.6784999999998</v>
      </c>
    </row>
    <row r="3210" spans="1:27" x14ac:dyDescent="0.3">
      <c r="A3210">
        <v>3871</v>
      </c>
      <c r="B3210" t="s">
        <v>3435</v>
      </c>
      <c r="C3210" s="1">
        <v>46003</v>
      </c>
      <c r="D3210">
        <v>30</v>
      </c>
      <c r="E3210" t="s">
        <v>39</v>
      </c>
      <c r="F3210" t="s">
        <v>68</v>
      </c>
      <c r="G3210" t="s">
        <v>205</v>
      </c>
      <c r="H3210">
        <v>5</v>
      </c>
      <c r="I3210" t="s">
        <v>45</v>
      </c>
      <c r="J3210" t="s">
        <v>43</v>
      </c>
      <c r="K3210" t="s">
        <v>55</v>
      </c>
      <c r="L3210" t="s">
        <v>45</v>
      </c>
      <c r="M3210" t="s">
        <v>65</v>
      </c>
      <c r="N3210" t="s">
        <v>57</v>
      </c>
      <c r="O3210" t="s">
        <v>89</v>
      </c>
      <c r="P3210" t="s">
        <v>70</v>
      </c>
      <c r="Q3210" t="s">
        <v>58</v>
      </c>
      <c r="R3210" s="6">
        <f>_xlfn.XLOOKUP(CleanedData[[#This Row],[Product]],'02_Lookup_Tables'!$A$2:$A$126,'02_Lookup_Tables'!$B$2:$B$126)</f>
        <v>139.72999999999999</v>
      </c>
      <c r="S3210" t="str">
        <f>VLOOKUP(CleanedData[[#This Row],[Product]],'02_Lookup_Tables'!$H$2:$I$126,2,FALSE)</f>
        <v>Beauty &amp; Personal Care</v>
      </c>
      <c r="T3210" t="str">
        <f>VLOOKUP(CleanedData[[#This Row],[Province]],'02_Lookup_Tables'!$D$2:$E$10,2, FALSE)</f>
        <v>Northern Region</v>
      </c>
      <c r="U3210" t="str" cm="1">
        <f t="array" ref="U3210">_xlfn.IFS(CleanedData[[#This Row],[Purchase Amount]]&lt;500,"Low",
CleanedData[[#This Row],[Purchase Amount]]&lt;5000,"Medium",
TRUE,"High")</f>
        <v>Low</v>
      </c>
      <c r="V3210" t="str">
        <f>TEXT(CleanedData[[#This Row],[Date]],"mmmm")</f>
        <v>December</v>
      </c>
      <c r="W3210" t="str">
        <f>"Q"&amp;ROUNDUP(MONTH(CleanedData[[#This Row],[Date]])/3,0)</f>
        <v>Q4</v>
      </c>
      <c r="X3210" t="str">
        <f>IF(CleanedData[[#This Row],[Purchase Amount]]&gt;=5000,"Yes","No")</f>
        <v>No</v>
      </c>
      <c r="Y3210">
        <f>IF(CleanedData[[#This Row],[Recommend]]="Yes",1,0)</f>
        <v>1</v>
      </c>
      <c r="Z3210" s="6">
        <f>CleanedData[[#This Row],[Purchase Amount]]*0.15</f>
        <v>20.959499999999998</v>
      </c>
      <c r="AA3210" s="6">
        <f>CleanedData[[#This Row],[Purchase Amount]]*1.15</f>
        <v>160.68949999999998</v>
      </c>
    </row>
    <row r="3211" spans="1:27" x14ac:dyDescent="0.3">
      <c r="A3211">
        <v>3872</v>
      </c>
      <c r="B3211" t="s">
        <v>3436</v>
      </c>
      <c r="C3211" s="1">
        <v>45310</v>
      </c>
      <c r="D3211">
        <v>32</v>
      </c>
      <c r="E3211" t="s">
        <v>39</v>
      </c>
      <c r="F3211" t="s">
        <v>125</v>
      </c>
      <c r="G3211" t="s">
        <v>296</v>
      </c>
      <c r="H3211">
        <v>4</v>
      </c>
      <c r="I3211" t="s">
        <v>45</v>
      </c>
      <c r="J3211" t="s">
        <v>54</v>
      </c>
      <c r="K3211" t="s">
        <v>55</v>
      </c>
      <c r="L3211" t="s">
        <v>42</v>
      </c>
      <c r="N3211" t="s">
        <v>96</v>
      </c>
      <c r="O3211" t="s">
        <v>134</v>
      </c>
      <c r="P3211" t="s">
        <v>8646</v>
      </c>
      <c r="Q3211" t="s">
        <v>58</v>
      </c>
      <c r="R3211" s="6">
        <f>_xlfn.XLOOKUP(CleanedData[[#This Row],[Product]],'02_Lookup_Tables'!$A$2:$A$126,'02_Lookup_Tables'!$B$2:$B$126)</f>
        <v>657.5</v>
      </c>
      <c r="S3211" t="str">
        <f>VLOOKUP(CleanedData[[#This Row],[Product]],'02_Lookup_Tables'!$H$2:$I$126,2,FALSE)</f>
        <v>Home Devices</v>
      </c>
      <c r="T3211" t="str">
        <f>VLOOKUP(CleanedData[[#This Row],[Province]],'02_Lookup_Tables'!$D$2:$E$10,2, FALSE)</f>
        <v>Western Region</v>
      </c>
      <c r="U3211" t="str" cm="1">
        <f t="array" ref="U3211">_xlfn.IFS(CleanedData[[#This Row],[Purchase Amount]]&lt;500,"Low",
CleanedData[[#This Row],[Purchase Amount]]&lt;5000,"Medium",
TRUE,"High")</f>
        <v>Medium</v>
      </c>
      <c r="V3211" t="str">
        <f>TEXT(CleanedData[[#This Row],[Date]],"mmmm")</f>
        <v>January</v>
      </c>
      <c r="W3211" t="str">
        <f>"Q"&amp;ROUNDUP(MONTH(CleanedData[[#This Row],[Date]])/3,0)</f>
        <v>Q1</v>
      </c>
      <c r="X3211" t="str">
        <f>IF(CleanedData[[#This Row],[Purchase Amount]]&gt;=5000,"Yes","No")</f>
        <v>No</v>
      </c>
      <c r="Y3211">
        <f>IF(CleanedData[[#This Row],[Recommend]]="Yes",1,0)</f>
        <v>1</v>
      </c>
      <c r="Z3211" s="6">
        <f>CleanedData[[#This Row],[Purchase Amount]]*0.15</f>
        <v>98.625</v>
      </c>
      <c r="AA3211" s="6">
        <f>CleanedData[[#This Row],[Purchase Amount]]*1.15</f>
        <v>756.12499999999989</v>
      </c>
    </row>
    <row r="3212" spans="1:27" x14ac:dyDescent="0.3">
      <c r="A3212">
        <v>3873</v>
      </c>
      <c r="B3212" t="s">
        <v>3437</v>
      </c>
      <c r="C3212" s="1">
        <v>45411</v>
      </c>
      <c r="D3212">
        <v>27</v>
      </c>
      <c r="E3212" t="s">
        <v>52</v>
      </c>
      <c r="F3212" t="s">
        <v>130</v>
      </c>
      <c r="G3212" t="s">
        <v>162</v>
      </c>
      <c r="H3212">
        <v>1</v>
      </c>
      <c r="I3212" t="s">
        <v>45</v>
      </c>
      <c r="J3212" t="s">
        <v>74</v>
      </c>
      <c r="K3212" t="s">
        <v>55</v>
      </c>
      <c r="L3212" t="s">
        <v>45</v>
      </c>
      <c r="M3212" t="s">
        <v>165</v>
      </c>
      <c r="N3212" t="s">
        <v>80</v>
      </c>
      <c r="O3212" t="s">
        <v>89</v>
      </c>
      <c r="P3212" t="s">
        <v>49</v>
      </c>
      <c r="Q3212" t="s">
        <v>58</v>
      </c>
      <c r="R3212" s="6">
        <f>_xlfn.XLOOKUP(CleanedData[[#This Row],[Product]],'02_Lookup_Tables'!$A$2:$A$126,'02_Lookup_Tables'!$B$2:$B$126)</f>
        <v>3086.4</v>
      </c>
      <c r="S3212" t="str">
        <f>VLOOKUP(CleanedData[[#This Row],[Product]],'02_Lookup_Tables'!$H$2:$I$126,2,FALSE)</f>
        <v>Home &amp; Living</v>
      </c>
      <c r="T3212" t="str">
        <f>VLOOKUP(CleanedData[[#This Row],[Province]],'02_Lookup_Tables'!$D$2:$E$10,2, FALSE)</f>
        <v>Eastern Region</v>
      </c>
      <c r="U3212" t="str" cm="1">
        <f t="array" ref="U3212">_xlfn.IFS(CleanedData[[#This Row],[Purchase Amount]]&lt;500,"Low",
CleanedData[[#This Row],[Purchase Amount]]&lt;5000,"Medium",
TRUE,"High")</f>
        <v>Medium</v>
      </c>
      <c r="V3212" t="str">
        <f>TEXT(CleanedData[[#This Row],[Date]],"mmmm")</f>
        <v>April</v>
      </c>
      <c r="W3212" t="str">
        <f>"Q"&amp;ROUNDUP(MONTH(CleanedData[[#This Row],[Date]])/3,0)</f>
        <v>Q2</v>
      </c>
      <c r="X3212" t="str">
        <f>IF(CleanedData[[#This Row],[Purchase Amount]]&gt;=5000,"Yes","No")</f>
        <v>No</v>
      </c>
      <c r="Y3212">
        <f>IF(CleanedData[[#This Row],[Recommend]]="Yes",1,0)</f>
        <v>1</v>
      </c>
      <c r="Z3212" s="6">
        <f>CleanedData[[#This Row],[Purchase Amount]]*0.15</f>
        <v>462.96</v>
      </c>
      <c r="AA3212" s="6">
        <f>CleanedData[[#This Row],[Purchase Amount]]*1.15</f>
        <v>3549.3599999999997</v>
      </c>
    </row>
    <row r="3213" spans="1:27" x14ac:dyDescent="0.3">
      <c r="A3213">
        <v>3874</v>
      </c>
      <c r="B3213" t="s">
        <v>3438</v>
      </c>
      <c r="C3213" s="1">
        <v>45421</v>
      </c>
      <c r="D3213">
        <v>52</v>
      </c>
      <c r="E3213" t="s">
        <v>52</v>
      </c>
      <c r="F3213" t="s">
        <v>40</v>
      </c>
      <c r="G3213" t="s">
        <v>266</v>
      </c>
      <c r="H3213">
        <v>4</v>
      </c>
      <c r="I3213" t="s">
        <v>45</v>
      </c>
      <c r="J3213" t="s">
        <v>74</v>
      </c>
      <c r="K3213" t="s">
        <v>64</v>
      </c>
      <c r="L3213" t="s">
        <v>45</v>
      </c>
      <c r="M3213" t="s">
        <v>184</v>
      </c>
      <c r="N3213" t="s">
        <v>96</v>
      </c>
      <c r="O3213" t="s">
        <v>148</v>
      </c>
      <c r="P3213" t="s">
        <v>49</v>
      </c>
      <c r="Q3213" t="s">
        <v>93</v>
      </c>
      <c r="R3213" s="6">
        <f>_xlfn.XLOOKUP(CleanedData[[#This Row],[Product]],'02_Lookup_Tables'!$A$2:$A$126,'02_Lookup_Tables'!$B$2:$B$126)</f>
        <v>2951.61</v>
      </c>
      <c r="S3213" t="str">
        <f>VLOOKUP(CleanedData[[#This Row],[Product]],'02_Lookup_Tables'!$H$2:$I$126,2,FALSE)</f>
        <v>Beauty &amp; Personal Care</v>
      </c>
      <c r="T3213" t="str">
        <f>VLOOKUP(CleanedData[[#This Row],[Province]],'02_Lookup_Tables'!$D$2:$E$10,2, FALSE)</f>
        <v>Northern Region</v>
      </c>
      <c r="U3213" t="str" cm="1">
        <f t="array" ref="U3213">_xlfn.IFS(CleanedData[[#This Row],[Purchase Amount]]&lt;500,"Low",
CleanedData[[#This Row],[Purchase Amount]]&lt;5000,"Medium",
TRUE,"High")</f>
        <v>Medium</v>
      </c>
      <c r="V3213" t="str">
        <f>TEXT(CleanedData[[#This Row],[Date]],"mmmm")</f>
        <v>May</v>
      </c>
      <c r="W3213" t="str">
        <f>"Q"&amp;ROUNDUP(MONTH(CleanedData[[#This Row],[Date]])/3,0)</f>
        <v>Q2</v>
      </c>
      <c r="X3213" t="str">
        <f>IF(CleanedData[[#This Row],[Purchase Amount]]&gt;=5000,"Yes","No")</f>
        <v>No</v>
      </c>
      <c r="Y3213">
        <f>IF(CleanedData[[#This Row],[Recommend]]="Yes",1,0)</f>
        <v>1</v>
      </c>
      <c r="Z3213" s="6">
        <f>CleanedData[[#This Row],[Purchase Amount]]*0.15</f>
        <v>442.74150000000003</v>
      </c>
      <c r="AA3213" s="6">
        <f>CleanedData[[#This Row],[Purchase Amount]]*1.15</f>
        <v>3394.3514999999998</v>
      </c>
    </row>
    <row r="3214" spans="1:27" x14ac:dyDescent="0.3">
      <c r="A3214">
        <v>3875</v>
      </c>
      <c r="B3214" t="s">
        <v>3439</v>
      </c>
      <c r="C3214" s="1">
        <v>45693</v>
      </c>
      <c r="D3214">
        <v>27</v>
      </c>
      <c r="E3214" t="s">
        <v>39</v>
      </c>
      <c r="F3214" t="s">
        <v>72</v>
      </c>
      <c r="G3214" t="s">
        <v>307</v>
      </c>
      <c r="H3214">
        <v>3</v>
      </c>
      <c r="I3214" t="s">
        <v>45</v>
      </c>
      <c r="J3214" t="s">
        <v>63</v>
      </c>
      <c r="K3214" t="s">
        <v>44</v>
      </c>
      <c r="L3214" t="s">
        <v>45</v>
      </c>
      <c r="M3214" t="s">
        <v>100</v>
      </c>
      <c r="N3214" t="s">
        <v>48</v>
      </c>
      <c r="O3214" t="s">
        <v>48</v>
      </c>
      <c r="P3214" t="s">
        <v>70</v>
      </c>
      <c r="Q3214" t="s">
        <v>58</v>
      </c>
      <c r="R3214" s="6">
        <f>_xlfn.XLOOKUP(CleanedData[[#This Row],[Product]],'02_Lookup_Tables'!$A$2:$A$126,'02_Lookup_Tables'!$B$2:$B$126)</f>
        <v>824.74</v>
      </c>
      <c r="S3214" t="str">
        <f>VLOOKUP(CleanedData[[#This Row],[Product]],'02_Lookup_Tables'!$H$2:$I$126,2,FALSE)</f>
        <v>Apparel</v>
      </c>
      <c r="T3214" t="str">
        <f>VLOOKUP(CleanedData[[#This Row],[Province]],'02_Lookup_Tables'!$D$2:$E$10,2, FALSE)</f>
        <v>Central Region</v>
      </c>
      <c r="U3214" t="str" cm="1">
        <f t="array" ref="U3214">_xlfn.IFS(CleanedData[[#This Row],[Purchase Amount]]&lt;500,"Low",
CleanedData[[#This Row],[Purchase Amount]]&lt;5000,"Medium",
TRUE,"High")</f>
        <v>Medium</v>
      </c>
      <c r="V3214" t="str">
        <f>TEXT(CleanedData[[#This Row],[Date]],"mmmm")</f>
        <v>February</v>
      </c>
      <c r="W3214" t="str">
        <f>"Q"&amp;ROUNDUP(MONTH(CleanedData[[#This Row],[Date]])/3,0)</f>
        <v>Q1</v>
      </c>
      <c r="X3214" t="str">
        <f>IF(CleanedData[[#This Row],[Purchase Amount]]&gt;=5000,"Yes","No")</f>
        <v>No</v>
      </c>
      <c r="Y3214">
        <f>IF(CleanedData[[#This Row],[Recommend]]="Yes",1,0)</f>
        <v>1</v>
      </c>
      <c r="Z3214" s="6">
        <f>CleanedData[[#This Row],[Purchase Amount]]*0.15</f>
        <v>123.711</v>
      </c>
      <c r="AA3214" s="6">
        <f>CleanedData[[#This Row],[Purchase Amount]]*1.15</f>
        <v>948.45099999999991</v>
      </c>
    </row>
    <row r="3215" spans="1:27" x14ac:dyDescent="0.3">
      <c r="A3215">
        <v>3876</v>
      </c>
      <c r="B3215" t="s">
        <v>3440</v>
      </c>
      <c r="C3215" s="1">
        <v>45896</v>
      </c>
      <c r="D3215">
        <v>36</v>
      </c>
      <c r="E3215" t="s">
        <v>39</v>
      </c>
      <c r="F3215" t="s">
        <v>72</v>
      </c>
      <c r="G3215" t="s">
        <v>266</v>
      </c>
      <c r="H3215">
        <v>1</v>
      </c>
      <c r="I3215" t="s">
        <v>42</v>
      </c>
      <c r="J3215" t="s">
        <v>74</v>
      </c>
      <c r="K3215" t="s">
        <v>55</v>
      </c>
      <c r="L3215" t="s">
        <v>45</v>
      </c>
      <c r="M3215" t="s">
        <v>156</v>
      </c>
      <c r="N3215" t="s">
        <v>80</v>
      </c>
      <c r="O3215" t="s">
        <v>148</v>
      </c>
      <c r="P3215" t="s">
        <v>70</v>
      </c>
      <c r="Q3215" t="s">
        <v>81</v>
      </c>
      <c r="R3215" s="6">
        <f>_xlfn.XLOOKUP(CleanedData[[#This Row],[Product]],'02_Lookup_Tables'!$A$2:$A$126,'02_Lookup_Tables'!$B$2:$B$126)</f>
        <v>2951.61</v>
      </c>
      <c r="S3215" t="str">
        <f>VLOOKUP(CleanedData[[#This Row],[Product]],'02_Lookup_Tables'!$H$2:$I$126,2,FALSE)</f>
        <v>Beauty &amp; Personal Care</v>
      </c>
      <c r="T3215" t="str">
        <f>VLOOKUP(CleanedData[[#This Row],[Province]],'02_Lookup_Tables'!$D$2:$E$10,2, FALSE)</f>
        <v>Central Region</v>
      </c>
      <c r="U3215" t="str" cm="1">
        <f t="array" ref="U3215">_xlfn.IFS(CleanedData[[#This Row],[Purchase Amount]]&lt;500,"Low",
CleanedData[[#This Row],[Purchase Amount]]&lt;5000,"Medium",
TRUE,"High")</f>
        <v>Medium</v>
      </c>
      <c r="V3215" t="str">
        <f>TEXT(CleanedData[[#This Row],[Date]],"mmmm")</f>
        <v>August</v>
      </c>
      <c r="W3215" t="str">
        <f>"Q"&amp;ROUNDUP(MONTH(CleanedData[[#This Row],[Date]])/3,0)</f>
        <v>Q3</v>
      </c>
      <c r="X3215" t="str">
        <f>IF(CleanedData[[#This Row],[Purchase Amount]]&gt;=5000,"Yes","No")</f>
        <v>No</v>
      </c>
      <c r="Y3215">
        <f>IF(CleanedData[[#This Row],[Recommend]]="Yes",1,0)</f>
        <v>0</v>
      </c>
      <c r="Z3215" s="6">
        <f>CleanedData[[#This Row],[Purchase Amount]]*0.15</f>
        <v>442.74150000000003</v>
      </c>
      <c r="AA3215" s="6">
        <f>CleanedData[[#This Row],[Purchase Amount]]*1.15</f>
        <v>3394.3514999999998</v>
      </c>
    </row>
    <row r="3216" spans="1:27" x14ac:dyDescent="0.3">
      <c r="A3216">
        <v>3877</v>
      </c>
      <c r="B3216" t="s">
        <v>3441</v>
      </c>
      <c r="C3216" s="1">
        <v>45865</v>
      </c>
      <c r="D3216">
        <v>54</v>
      </c>
      <c r="E3216" t="s">
        <v>39</v>
      </c>
      <c r="F3216" t="s">
        <v>108</v>
      </c>
      <c r="G3216" t="s">
        <v>192</v>
      </c>
      <c r="H3216">
        <v>5</v>
      </c>
      <c r="I3216" t="s">
        <v>42</v>
      </c>
      <c r="J3216" t="s">
        <v>54</v>
      </c>
      <c r="K3216" t="s">
        <v>44</v>
      </c>
      <c r="L3216" t="s">
        <v>45</v>
      </c>
      <c r="M3216" t="s">
        <v>208</v>
      </c>
      <c r="N3216" t="s">
        <v>57</v>
      </c>
      <c r="O3216" t="s">
        <v>89</v>
      </c>
      <c r="P3216" t="s">
        <v>70</v>
      </c>
      <c r="Q3216" t="s">
        <v>93</v>
      </c>
      <c r="R3216" s="6">
        <f>_xlfn.XLOOKUP(CleanedData[[#This Row],[Product]],'02_Lookup_Tables'!$A$2:$A$126,'02_Lookup_Tables'!$B$2:$B$126)</f>
        <v>13261</v>
      </c>
      <c r="S3216" t="str">
        <f>VLOOKUP(CleanedData[[#This Row],[Product]],'02_Lookup_Tables'!$H$2:$I$126,2,FALSE)</f>
        <v>Electronics</v>
      </c>
      <c r="T3216" t="str">
        <f>VLOOKUP(CleanedData[[#This Row],[Province]],'02_Lookup_Tables'!$D$2:$E$10,2, FALSE)</f>
        <v>Gauteng Region</v>
      </c>
      <c r="U3216" t="str" cm="1">
        <f t="array" ref="U3216">_xlfn.IFS(CleanedData[[#This Row],[Purchase Amount]]&lt;500,"Low",
CleanedData[[#This Row],[Purchase Amount]]&lt;5000,"Medium",
TRUE,"High")</f>
        <v>High</v>
      </c>
      <c r="V3216" t="str">
        <f>TEXT(CleanedData[[#This Row],[Date]],"mmmm")</f>
        <v>July</v>
      </c>
      <c r="W3216" t="str">
        <f>"Q"&amp;ROUNDUP(MONTH(CleanedData[[#This Row],[Date]])/3,0)</f>
        <v>Q3</v>
      </c>
      <c r="X3216" t="str">
        <f>IF(CleanedData[[#This Row],[Purchase Amount]]&gt;=5000,"Yes","No")</f>
        <v>Yes</v>
      </c>
      <c r="Y3216">
        <f>IF(CleanedData[[#This Row],[Recommend]]="Yes",1,0)</f>
        <v>0</v>
      </c>
      <c r="Z3216" s="6">
        <f>CleanedData[[#This Row],[Purchase Amount]]*0.15</f>
        <v>1989.1499999999999</v>
      </c>
      <c r="AA3216" s="6">
        <f>CleanedData[[#This Row],[Purchase Amount]]*1.15</f>
        <v>15250.15</v>
      </c>
    </row>
    <row r="3217" spans="1:27" x14ac:dyDescent="0.3">
      <c r="A3217">
        <v>3878</v>
      </c>
      <c r="B3217" t="s">
        <v>3442</v>
      </c>
      <c r="C3217" s="1">
        <v>45907</v>
      </c>
      <c r="D3217">
        <v>58</v>
      </c>
      <c r="E3217" t="s">
        <v>52</v>
      </c>
      <c r="F3217" t="s">
        <v>40</v>
      </c>
      <c r="G3217" t="s">
        <v>313</v>
      </c>
      <c r="H3217">
        <v>4</v>
      </c>
      <c r="I3217" t="s">
        <v>42</v>
      </c>
      <c r="J3217" t="s">
        <v>63</v>
      </c>
      <c r="K3217" t="s">
        <v>64</v>
      </c>
      <c r="L3217" t="s">
        <v>42</v>
      </c>
      <c r="N3217" t="s">
        <v>96</v>
      </c>
      <c r="O3217" t="s">
        <v>134</v>
      </c>
      <c r="P3217" t="s">
        <v>8646</v>
      </c>
      <c r="Q3217" t="s">
        <v>50</v>
      </c>
      <c r="R3217" s="6">
        <f>_xlfn.XLOOKUP(CleanedData[[#This Row],[Product]],'02_Lookup_Tables'!$A$2:$A$126,'02_Lookup_Tables'!$B$2:$B$126)</f>
        <v>283.57</v>
      </c>
      <c r="S3217" t="str">
        <f>VLOOKUP(CleanedData[[#This Row],[Product]],'02_Lookup_Tables'!$H$2:$I$126,2,FALSE)</f>
        <v>Accessories</v>
      </c>
      <c r="T3217" t="str">
        <f>VLOOKUP(CleanedData[[#This Row],[Province]],'02_Lookup_Tables'!$D$2:$E$10,2, FALSE)</f>
        <v>Northern Region</v>
      </c>
      <c r="U3217" t="str" cm="1">
        <f t="array" ref="U3217">_xlfn.IFS(CleanedData[[#This Row],[Purchase Amount]]&lt;500,"Low",
CleanedData[[#This Row],[Purchase Amount]]&lt;5000,"Medium",
TRUE,"High")</f>
        <v>Low</v>
      </c>
      <c r="V3217" t="str">
        <f>TEXT(CleanedData[[#This Row],[Date]],"mmmm")</f>
        <v>September</v>
      </c>
      <c r="W3217" t="str">
        <f>"Q"&amp;ROUNDUP(MONTH(CleanedData[[#This Row],[Date]])/3,0)</f>
        <v>Q3</v>
      </c>
      <c r="X3217" t="str">
        <f>IF(CleanedData[[#This Row],[Purchase Amount]]&gt;=5000,"Yes","No")</f>
        <v>No</v>
      </c>
      <c r="Y3217">
        <f>IF(CleanedData[[#This Row],[Recommend]]="Yes",1,0)</f>
        <v>0</v>
      </c>
      <c r="Z3217" s="6">
        <f>CleanedData[[#This Row],[Purchase Amount]]*0.15</f>
        <v>42.535499999999999</v>
      </c>
      <c r="AA3217" s="6">
        <f>CleanedData[[#This Row],[Purchase Amount]]*1.15</f>
        <v>326.10549999999995</v>
      </c>
    </row>
    <row r="3218" spans="1:27" x14ac:dyDescent="0.3">
      <c r="A3218">
        <v>3880</v>
      </c>
      <c r="B3218" t="s">
        <v>3443</v>
      </c>
      <c r="C3218" s="1">
        <v>45814</v>
      </c>
      <c r="D3218">
        <v>50</v>
      </c>
      <c r="E3218" t="s">
        <v>39</v>
      </c>
      <c r="F3218" t="s">
        <v>108</v>
      </c>
      <c r="G3218" t="s">
        <v>342</v>
      </c>
      <c r="H3218">
        <v>5</v>
      </c>
      <c r="I3218" t="s">
        <v>42</v>
      </c>
      <c r="J3218" t="s">
        <v>63</v>
      </c>
      <c r="K3218" t="s">
        <v>64</v>
      </c>
      <c r="L3218" t="s">
        <v>42</v>
      </c>
      <c r="M3218" t="s">
        <v>147</v>
      </c>
      <c r="N3218" t="s">
        <v>57</v>
      </c>
      <c r="O3218" t="s">
        <v>148</v>
      </c>
      <c r="P3218" t="s">
        <v>49</v>
      </c>
      <c r="Q3218" t="s">
        <v>93</v>
      </c>
      <c r="R3218" s="6">
        <f>_xlfn.XLOOKUP(CleanedData[[#This Row],[Product]],'02_Lookup_Tables'!$A$2:$A$126,'02_Lookup_Tables'!$B$2:$B$126)</f>
        <v>529.15</v>
      </c>
      <c r="S3218" t="str">
        <f>VLOOKUP(CleanedData[[#This Row],[Product]],'02_Lookup_Tables'!$H$2:$I$126,2,FALSE)</f>
        <v>Accessories</v>
      </c>
      <c r="T3218" t="str">
        <f>VLOOKUP(CleanedData[[#This Row],[Province]],'02_Lookup_Tables'!$D$2:$E$10,2, FALSE)</f>
        <v>Gauteng Region</v>
      </c>
      <c r="U3218" t="str" cm="1">
        <f t="array" ref="U3218">_xlfn.IFS(CleanedData[[#This Row],[Purchase Amount]]&lt;500,"Low",
CleanedData[[#This Row],[Purchase Amount]]&lt;5000,"Medium",
TRUE,"High")</f>
        <v>Medium</v>
      </c>
      <c r="V3218" t="str">
        <f>TEXT(CleanedData[[#This Row],[Date]],"mmmm")</f>
        <v>June</v>
      </c>
      <c r="W3218" t="str">
        <f>"Q"&amp;ROUNDUP(MONTH(CleanedData[[#This Row],[Date]])/3,0)</f>
        <v>Q2</v>
      </c>
      <c r="X3218" t="str">
        <f>IF(CleanedData[[#This Row],[Purchase Amount]]&gt;=5000,"Yes","No")</f>
        <v>No</v>
      </c>
      <c r="Y3218">
        <f>IF(CleanedData[[#This Row],[Recommend]]="Yes",1,0)</f>
        <v>0</v>
      </c>
      <c r="Z3218" s="6">
        <f>CleanedData[[#This Row],[Purchase Amount]]*0.15</f>
        <v>79.372499999999988</v>
      </c>
      <c r="AA3218" s="6">
        <f>CleanedData[[#This Row],[Purchase Amount]]*1.15</f>
        <v>608.52249999999992</v>
      </c>
    </row>
    <row r="3219" spans="1:27" x14ac:dyDescent="0.3">
      <c r="A3219">
        <v>3882</v>
      </c>
      <c r="B3219" t="s">
        <v>3444</v>
      </c>
      <c r="C3219" s="1">
        <v>45502</v>
      </c>
      <c r="D3219">
        <v>28</v>
      </c>
      <c r="E3219" t="s">
        <v>52</v>
      </c>
      <c r="F3219" t="s">
        <v>40</v>
      </c>
      <c r="G3219" t="s">
        <v>102</v>
      </c>
      <c r="H3219">
        <v>3</v>
      </c>
      <c r="I3219" t="s">
        <v>42</v>
      </c>
      <c r="J3219" t="s">
        <v>43</v>
      </c>
      <c r="K3219" t="s">
        <v>55</v>
      </c>
      <c r="L3219" t="s">
        <v>42</v>
      </c>
      <c r="M3219" t="s">
        <v>147</v>
      </c>
      <c r="N3219" t="s">
        <v>48</v>
      </c>
      <c r="O3219" t="s">
        <v>148</v>
      </c>
      <c r="P3219" t="s">
        <v>49</v>
      </c>
      <c r="Q3219" t="s">
        <v>58</v>
      </c>
      <c r="R3219" s="6">
        <f>_xlfn.XLOOKUP(CleanedData[[#This Row],[Product]],'02_Lookup_Tables'!$A$2:$A$126,'02_Lookup_Tables'!$B$2:$B$126)</f>
        <v>276.82</v>
      </c>
      <c r="S3219" t="str">
        <f>VLOOKUP(CleanedData[[#This Row],[Product]],'02_Lookup_Tables'!$H$2:$I$126,2,FALSE)</f>
        <v>Home &amp; Living</v>
      </c>
      <c r="T3219" t="str">
        <f>VLOOKUP(CleanedData[[#This Row],[Province]],'02_Lookup_Tables'!$D$2:$E$10,2, FALSE)</f>
        <v>Northern Region</v>
      </c>
      <c r="U3219" t="str" cm="1">
        <f t="array" ref="U3219">_xlfn.IFS(CleanedData[[#This Row],[Purchase Amount]]&lt;500,"Low",
CleanedData[[#This Row],[Purchase Amount]]&lt;5000,"Medium",
TRUE,"High")</f>
        <v>Low</v>
      </c>
      <c r="V3219" t="str">
        <f>TEXT(CleanedData[[#This Row],[Date]],"mmmm")</f>
        <v>July</v>
      </c>
      <c r="W3219" t="str">
        <f>"Q"&amp;ROUNDUP(MONTH(CleanedData[[#This Row],[Date]])/3,0)</f>
        <v>Q3</v>
      </c>
      <c r="X3219" t="str">
        <f>IF(CleanedData[[#This Row],[Purchase Amount]]&gt;=5000,"Yes","No")</f>
        <v>No</v>
      </c>
      <c r="Y3219">
        <f>IF(CleanedData[[#This Row],[Recommend]]="Yes",1,0)</f>
        <v>0</v>
      </c>
      <c r="Z3219" s="6">
        <f>CleanedData[[#This Row],[Purchase Amount]]*0.15</f>
        <v>41.522999999999996</v>
      </c>
      <c r="AA3219" s="6">
        <f>CleanedData[[#This Row],[Purchase Amount]]*1.15</f>
        <v>318.34299999999996</v>
      </c>
    </row>
    <row r="3220" spans="1:27" x14ac:dyDescent="0.3">
      <c r="A3220">
        <v>3885</v>
      </c>
      <c r="B3220" t="s">
        <v>3445</v>
      </c>
      <c r="C3220" s="1">
        <v>45624</v>
      </c>
      <c r="D3220">
        <v>76</v>
      </c>
      <c r="E3220" t="s">
        <v>39</v>
      </c>
      <c r="F3220" t="s">
        <v>130</v>
      </c>
      <c r="G3220" t="s">
        <v>53</v>
      </c>
      <c r="H3220">
        <v>3</v>
      </c>
      <c r="I3220" t="s">
        <v>42</v>
      </c>
      <c r="J3220" t="s">
        <v>63</v>
      </c>
      <c r="K3220" t="s">
        <v>44</v>
      </c>
      <c r="L3220" t="s">
        <v>45</v>
      </c>
      <c r="M3220" t="s">
        <v>123</v>
      </c>
      <c r="N3220" t="s">
        <v>48</v>
      </c>
      <c r="O3220" t="s">
        <v>89</v>
      </c>
      <c r="P3220" t="s">
        <v>49</v>
      </c>
      <c r="Q3220" t="s">
        <v>97</v>
      </c>
      <c r="R3220" s="6">
        <f>_xlfn.XLOOKUP(CleanedData[[#This Row],[Product]],'02_Lookup_Tables'!$A$2:$A$126,'02_Lookup_Tables'!$B$2:$B$126)</f>
        <v>444.38</v>
      </c>
      <c r="S3220" t="str">
        <f>VLOOKUP(CleanedData[[#This Row],[Product]],'02_Lookup_Tables'!$H$2:$I$126,2,FALSE)</f>
        <v>Beauty &amp; Personal Care</v>
      </c>
      <c r="T3220" t="str">
        <f>VLOOKUP(CleanedData[[#This Row],[Province]],'02_Lookup_Tables'!$D$2:$E$10,2, FALSE)</f>
        <v>Eastern Region</v>
      </c>
      <c r="U3220" t="str" cm="1">
        <f t="array" ref="U3220">_xlfn.IFS(CleanedData[[#This Row],[Purchase Amount]]&lt;500,"Low",
CleanedData[[#This Row],[Purchase Amount]]&lt;5000,"Medium",
TRUE,"High")</f>
        <v>Low</v>
      </c>
      <c r="V3220" t="str">
        <f>TEXT(CleanedData[[#This Row],[Date]],"mmmm")</f>
        <v>November</v>
      </c>
      <c r="W3220" t="str">
        <f>"Q"&amp;ROUNDUP(MONTH(CleanedData[[#This Row],[Date]])/3,0)</f>
        <v>Q4</v>
      </c>
      <c r="X3220" t="str">
        <f>IF(CleanedData[[#This Row],[Purchase Amount]]&gt;=5000,"Yes","No")</f>
        <v>No</v>
      </c>
      <c r="Y3220">
        <f>IF(CleanedData[[#This Row],[Recommend]]="Yes",1,0)</f>
        <v>0</v>
      </c>
      <c r="Z3220" s="6">
        <f>CleanedData[[#This Row],[Purchase Amount]]*0.15</f>
        <v>66.656999999999996</v>
      </c>
      <c r="AA3220" s="6">
        <f>CleanedData[[#This Row],[Purchase Amount]]*1.15</f>
        <v>511.03699999999998</v>
      </c>
    </row>
    <row r="3221" spans="1:27" x14ac:dyDescent="0.3">
      <c r="A3221">
        <v>3887</v>
      </c>
      <c r="B3221" t="s">
        <v>3446</v>
      </c>
      <c r="C3221" s="1">
        <v>45468</v>
      </c>
      <c r="D3221">
        <v>30</v>
      </c>
      <c r="E3221" t="s">
        <v>39</v>
      </c>
      <c r="F3221" t="s">
        <v>77</v>
      </c>
      <c r="G3221" t="s">
        <v>271</v>
      </c>
      <c r="H3221">
        <v>5</v>
      </c>
      <c r="I3221" t="s">
        <v>45</v>
      </c>
      <c r="J3221" t="s">
        <v>43</v>
      </c>
      <c r="K3221" t="s">
        <v>64</v>
      </c>
      <c r="L3221" t="s">
        <v>45</v>
      </c>
      <c r="M3221" t="s">
        <v>236</v>
      </c>
      <c r="N3221" t="s">
        <v>57</v>
      </c>
      <c r="O3221" t="s">
        <v>89</v>
      </c>
      <c r="P3221" t="s">
        <v>70</v>
      </c>
      <c r="Q3221" t="s">
        <v>58</v>
      </c>
      <c r="R3221" s="6">
        <f>_xlfn.XLOOKUP(CleanedData[[#This Row],[Product]],'02_Lookup_Tables'!$A$2:$A$126,'02_Lookup_Tables'!$B$2:$B$126)</f>
        <v>119.63</v>
      </c>
      <c r="S3221" t="str">
        <f>VLOOKUP(CleanedData[[#This Row],[Product]],'02_Lookup_Tables'!$H$2:$I$126,2,FALSE)</f>
        <v>Food</v>
      </c>
      <c r="T3221" t="str">
        <f>VLOOKUP(CleanedData[[#This Row],[Province]],'02_Lookup_Tables'!$D$2:$E$10,2, FALSE)</f>
        <v>Central Region</v>
      </c>
      <c r="U3221" t="str" cm="1">
        <f t="array" ref="U3221">_xlfn.IFS(CleanedData[[#This Row],[Purchase Amount]]&lt;500,"Low",
CleanedData[[#This Row],[Purchase Amount]]&lt;5000,"Medium",
TRUE,"High")</f>
        <v>Low</v>
      </c>
      <c r="V3221" t="str">
        <f>TEXT(CleanedData[[#This Row],[Date]],"mmmm")</f>
        <v>June</v>
      </c>
      <c r="W3221" t="str">
        <f>"Q"&amp;ROUNDUP(MONTH(CleanedData[[#This Row],[Date]])/3,0)</f>
        <v>Q2</v>
      </c>
      <c r="X3221" t="str">
        <f>IF(CleanedData[[#This Row],[Purchase Amount]]&gt;=5000,"Yes","No")</f>
        <v>No</v>
      </c>
      <c r="Y3221">
        <f>IF(CleanedData[[#This Row],[Recommend]]="Yes",1,0)</f>
        <v>1</v>
      </c>
      <c r="Z3221" s="6">
        <f>CleanedData[[#This Row],[Purchase Amount]]*0.15</f>
        <v>17.944499999999998</v>
      </c>
      <c r="AA3221" s="6">
        <f>CleanedData[[#This Row],[Purchase Amount]]*1.15</f>
        <v>137.57449999999997</v>
      </c>
    </row>
    <row r="3222" spans="1:27" x14ac:dyDescent="0.3">
      <c r="A3222">
        <v>3888</v>
      </c>
      <c r="B3222" t="s">
        <v>3447</v>
      </c>
      <c r="C3222" s="1">
        <v>45660</v>
      </c>
      <c r="D3222">
        <v>24</v>
      </c>
      <c r="E3222" t="s">
        <v>39</v>
      </c>
      <c r="F3222" t="s">
        <v>125</v>
      </c>
      <c r="G3222" t="s">
        <v>450</v>
      </c>
      <c r="H3222">
        <v>4</v>
      </c>
      <c r="I3222" t="s">
        <v>45</v>
      </c>
      <c r="J3222" t="s">
        <v>43</v>
      </c>
      <c r="K3222" t="s">
        <v>64</v>
      </c>
      <c r="L3222" t="s">
        <v>42</v>
      </c>
      <c r="M3222" t="s">
        <v>100</v>
      </c>
      <c r="N3222" t="s">
        <v>96</v>
      </c>
      <c r="O3222" t="s">
        <v>48</v>
      </c>
      <c r="P3222" t="s">
        <v>49</v>
      </c>
      <c r="Q3222" t="s">
        <v>66</v>
      </c>
      <c r="R3222" s="6">
        <f>_xlfn.XLOOKUP(CleanedData[[#This Row],[Product]],'02_Lookup_Tables'!$A$2:$A$126,'02_Lookup_Tables'!$B$2:$B$126)</f>
        <v>74.72</v>
      </c>
      <c r="S3222" t="str">
        <f>VLOOKUP(CleanedData[[#This Row],[Product]],'02_Lookup_Tables'!$H$2:$I$126,2,FALSE)</f>
        <v>Food</v>
      </c>
      <c r="T3222" t="str">
        <f>VLOOKUP(CleanedData[[#This Row],[Province]],'02_Lookup_Tables'!$D$2:$E$10,2, FALSE)</f>
        <v>Western Region</v>
      </c>
      <c r="U3222" t="str" cm="1">
        <f t="array" ref="U3222">_xlfn.IFS(CleanedData[[#This Row],[Purchase Amount]]&lt;500,"Low",
CleanedData[[#This Row],[Purchase Amount]]&lt;5000,"Medium",
TRUE,"High")</f>
        <v>Low</v>
      </c>
      <c r="V3222" t="str">
        <f>TEXT(CleanedData[[#This Row],[Date]],"mmmm")</f>
        <v>January</v>
      </c>
      <c r="W3222" t="str">
        <f>"Q"&amp;ROUNDUP(MONTH(CleanedData[[#This Row],[Date]])/3,0)</f>
        <v>Q1</v>
      </c>
      <c r="X3222" t="str">
        <f>IF(CleanedData[[#This Row],[Purchase Amount]]&gt;=5000,"Yes","No")</f>
        <v>No</v>
      </c>
      <c r="Y3222">
        <f>IF(CleanedData[[#This Row],[Recommend]]="Yes",1,0)</f>
        <v>1</v>
      </c>
      <c r="Z3222" s="6">
        <f>CleanedData[[#This Row],[Purchase Amount]]*0.15</f>
        <v>11.208</v>
      </c>
      <c r="AA3222" s="6">
        <f>CleanedData[[#This Row],[Purchase Amount]]*1.15</f>
        <v>85.927999999999997</v>
      </c>
    </row>
    <row r="3223" spans="1:27" x14ac:dyDescent="0.3">
      <c r="A3223">
        <v>3890</v>
      </c>
      <c r="B3223" t="s">
        <v>3448</v>
      </c>
      <c r="C3223" s="1">
        <v>45668</v>
      </c>
      <c r="D3223">
        <v>68</v>
      </c>
      <c r="E3223" t="s">
        <v>60</v>
      </c>
      <c r="F3223" t="s">
        <v>40</v>
      </c>
      <c r="G3223" t="s">
        <v>109</v>
      </c>
      <c r="H3223">
        <v>4</v>
      </c>
      <c r="I3223" t="s">
        <v>42</v>
      </c>
      <c r="J3223" t="s">
        <v>54</v>
      </c>
      <c r="K3223" t="s">
        <v>55</v>
      </c>
      <c r="L3223" t="s">
        <v>42</v>
      </c>
      <c r="M3223" t="s">
        <v>147</v>
      </c>
      <c r="N3223" t="s">
        <v>96</v>
      </c>
      <c r="O3223" t="s">
        <v>148</v>
      </c>
      <c r="P3223" t="s">
        <v>49</v>
      </c>
      <c r="Q3223" t="s">
        <v>97</v>
      </c>
      <c r="R3223" s="6">
        <f>_xlfn.XLOOKUP(CleanedData[[#This Row],[Product]],'02_Lookup_Tables'!$A$2:$A$126,'02_Lookup_Tables'!$B$2:$B$126)</f>
        <v>228.08</v>
      </c>
      <c r="S3223" t="str">
        <f>VLOOKUP(CleanedData[[#This Row],[Product]],'02_Lookup_Tables'!$H$2:$I$126,2,FALSE)</f>
        <v>Apparel</v>
      </c>
      <c r="T3223" t="str">
        <f>VLOOKUP(CleanedData[[#This Row],[Province]],'02_Lookup_Tables'!$D$2:$E$10,2, FALSE)</f>
        <v>Northern Region</v>
      </c>
      <c r="U3223" t="str" cm="1">
        <f t="array" ref="U3223">_xlfn.IFS(CleanedData[[#This Row],[Purchase Amount]]&lt;500,"Low",
CleanedData[[#This Row],[Purchase Amount]]&lt;5000,"Medium",
TRUE,"High")</f>
        <v>Low</v>
      </c>
      <c r="V3223" t="str">
        <f>TEXT(CleanedData[[#This Row],[Date]],"mmmm")</f>
        <v>January</v>
      </c>
      <c r="W3223" t="str">
        <f>"Q"&amp;ROUNDUP(MONTH(CleanedData[[#This Row],[Date]])/3,0)</f>
        <v>Q1</v>
      </c>
      <c r="X3223" t="str">
        <f>IF(CleanedData[[#This Row],[Purchase Amount]]&gt;=5000,"Yes","No")</f>
        <v>No</v>
      </c>
      <c r="Y3223">
        <f>IF(CleanedData[[#This Row],[Recommend]]="Yes",1,0)</f>
        <v>0</v>
      </c>
      <c r="Z3223" s="6">
        <f>CleanedData[[#This Row],[Purchase Amount]]*0.15</f>
        <v>34.212000000000003</v>
      </c>
      <c r="AA3223" s="6">
        <f>CleanedData[[#This Row],[Purchase Amount]]*1.15</f>
        <v>262.29199999999997</v>
      </c>
    </row>
    <row r="3224" spans="1:27" x14ac:dyDescent="0.3">
      <c r="A3224">
        <v>3891</v>
      </c>
      <c r="B3224" t="s">
        <v>3449</v>
      </c>
      <c r="C3224" s="1">
        <v>45995</v>
      </c>
      <c r="D3224">
        <v>53</v>
      </c>
      <c r="E3224" t="s">
        <v>39</v>
      </c>
      <c r="F3224" t="s">
        <v>108</v>
      </c>
      <c r="G3224" t="s">
        <v>155</v>
      </c>
      <c r="H3224">
        <v>1</v>
      </c>
      <c r="I3224" t="s">
        <v>42</v>
      </c>
      <c r="J3224" t="s">
        <v>74</v>
      </c>
      <c r="K3224" t="s">
        <v>55</v>
      </c>
      <c r="L3224" t="s">
        <v>42</v>
      </c>
      <c r="M3224" t="s">
        <v>88</v>
      </c>
      <c r="N3224" t="s">
        <v>80</v>
      </c>
      <c r="O3224" t="s">
        <v>89</v>
      </c>
      <c r="P3224" t="s">
        <v>49</v>
      </c>
      <c r="Q3224" t="s">
        <v>93</v>
      </c>
      <c r="R3224" s="6">
        <f>_xlfn.XLOOKUP(CleanedData[[#This Row],[Product]],'02_Lookup_Tables'!$A$2:$A$126,'02_Lookup_Tables'!$B$2:$B$126)</f>
        <v>1355.08</v>
      </c>
      <c r="S3224" t="str">
        <f>VLOOKUP(CleanedData[[#This Row],[Product]],'02_Lookup_Tables'!$H$2:$I$126,2,FALSE)</f>
        <v>Sports &amp; Outdoors</v>
      </c>
      <c r="T3224" t="str">
        <f>VLOOKUP(CleanedData[[#This Row],[Province]],'02_Lookup_Tables'!$D$2:$E$10,2, FALSE)</f>
        <v>Gauteng Region</v>
      </c>
      <c r="U3224" t="str" cm="1">
        <f t="array" ref="U3224">_xlfn.IFS(CleanedData[[#This Row],[Purchase Amount]]&lt;500,"Low",
CleanedData[[#This Row],[Purchase Amount]]&lt;5000,"Medium",
TRUE,"High")</f>
        <v>Medium</v>
      </c>
      <c r="V3224" t="str">
        <f>TEXT(CleanedData[[#This Row],[Date]],"mmmm")</f>
        <v>December</v>
      </c>
      <c r="W3224" t="str">
        <f>"Q"&amp;ROUNDUP(MONTH(CleanedData[[#This Row],[Date]])/3,0)</f>
        <v>Q4</v>
      </c>
      <c r="X3224" t="str">
        <f>IF(CleanedData[[#This Row],[Purchase Amount]]&gt;=5000,"Yes","No")</f>
        <v>No</v>
      </c>
      <c r="Y3224">
        <f>IF(CleanedData[[#This Row],[Recommend]]="Yes",1,0)</f>
        <v>0</v>
      </c>
      <c r="Z3224" s="6">
        <f>CleanedData[[#This Row],[Purchase Amount]]*0.15</f>
        <v>203.26199999999997</v>
      </c>
      <c r="AA3224" s="6">
        <f>CleanedData[[#This Row],[Purchase Amount]]*1.15</f>
        <v>1558.3419999999999</v>
      </c>
    </row>
    <row r="3225" spans="1:27" x14ac:dyDescent="0.3">
      <c r="A3225">
        <v>3892</v>
      </c>
      <c r="B3225" t="s">
        <v>3450</v>
      </c>
      <c r="C3225" s="1">
        <v>45951</v>
      </c>
      <c r="D3225">
        <v>22</v>
      </c>
      <c r="E3225" t="s">
        <v>52</v>
      </c>
      <c r="F3225" t="s">
        <v>108</v>
      </c>
      <c r="G3225" t="s">
        <v>288</v>
      </c>
      <c r="H3225">
        <v>4</v>
      </c>
      <c r="I3225" t="s">
        <v>42</v>
      </c>
      <c r="J3225" t="s">
        <v>43</v>
      </c>
      <c r="K3225" t="s">
        <v>44</v>
      </c>
      <c r="L3225" t="s">
        <v>42</v>
      </c>
      <c r="M3225" t="s">
        <v>180</v>
      </c>
      <c r="N3225" t="s">
        <v>96</v>
      </c>
      <c r="O3225" t="s">
        <v>89</v>
      </c>
      <c r="P3225" t="s">
        <v>70</v>
      </c>
      <c r="Q3225" t="s">
        <v>66</v>
      </c>
      <c r="R3225" s="6">
        <f>_xlfn.XLOOKUP(CleanedData[[#This Row],[Product]],'02_Lookup_Tables'!$A$2:$A$126,'02_Lookup_Tables'!$B$2:$B$126)</f>
        <v>605.1</v>
      </c>
      <c r="S3225" t="str">
        <f>VLOOKUP(CleanedData[[#This Row],[Product]],'02_Lookup_Tables'!$H$2:$I$126,2,FALSE)</f>
        <v>Apparel</v>
      </c>
      <c r="T3225" t="str">
        <f>VLOOKUP(CleanedData[[#This Row],[Province]],'02_Lookup_Tables'!$D$2:$E$10,2, FALSE)</f>
        <v>Gauteng Region</v>
      </c>
      <c r="U3225" t="str" cm="1">
        <f t="array" ref="U3225">_xlfn.IFS(CleanedData[[#This Row],[Purchase Amount]]&lt;500,"Low",
CleanedData[[#This Row],[Purchase Amount]]&lt;5000,"Medium",
TRUE,"High")</f>
        <v>Medium</v>
      </c>
      <c r="V3225" t="str">
        <f>TEXT(CleanedData[[#This Row],[Date]],"mmmm")</f>
        <v>October</v>
      </c>
      <c r="W3225" t="str">
        <f>"Q"&amp;ROUNDUP(MONTH(CleanedData[[#This Row],[Date]])/3,0)</f>
        <v>Q4</v>
      </c>
      <c r="X3225" t="str">
        <f>IF(CleanedData[[#This Row],[Purchase Amount]]&gt;=5000,"Yes","No")</f>
        <v>No</v>
      </c>
      <c r="Y3225">
        <f>IF(CleanedData[[#This Row],[Recommend]]="Yes",1,0)</f>
        <v>0</v>
      </c>
      <c r="Z3225" s="6">
        <f>CleanedData[[#This Row],[Purchase Amount]]*0.15</f>
        <v>90.765000000000001</v>
      </c>
      <c r="AA3225" s="6">
        <f>CleanedData[[#This Row],[Purchase Amount]]*1.15</f>
        <v>695.86500000000001</v>
      </c>
    </row>
    <row r="3226" spans="1:27" x14ac:dyDescent="0.3">
      <c r="A3226">
        <v>3893</v>
      </c>
      <c r="B3226" t="s">
        <v>3451</v>
      </c>
      <c r="C3226" s="1">
        <v>45611</v>
      </c>
      <c r="D3226">
        <v>74</v>
      </c>
      <c r="E3226" t="s">
        <v>52</v>
      </c>
      <c r="F3226" t="s">
        <v>130</v>
      </c>
      <c r="G3226" t="s">
        <v>372</v>
      </c>
      <c r="H3226">
        <v>4</v>
      </c>
      <c r="I3226" t="s">
        <v>45</v>
      </c>
      <c r="J3226" t="s">
        <v>74</v>
      </c>
      <c r="K3226" t="s">
        <v>44</v>
      </c>
      <c r="L3226" t="s">
        <v>42</v>
      </c>
      <c r="M3226" t="s">
        <v>180</v>
      </c>
      <c r="N3226" t="s">
        <v>96</v>
      </c>
      <c r="O3226" t="s">
        <v>89</v>
      </c>
      <c r="P3226" t="s">
        <v>70</v>
      </c>
      <c r="Q3226" t="s">
        <v>97</v>
      </c>
      <c r="R3226" s="6">
        <f>_xlfn.XLOOKUP(CleanedData[[#This Row],[Product]],'02_Lookup_Tables'!$A$2:$A$126,'02_Lookup_Tables'!$B$2:$B$126)</f>
        <v>944.78</v>
      </c>
      <c r="S3226" t="str">
        <f>VLOOKUP(CleanedData[[#This Row],[Product]],'02_Lookup_Tables'!$H$2:$I$126,2,FALSE)</f>
        <v>Electronics</v>
      </c>
      <c r="T3226" t="str">
        <f>VLOOKUP(CleanedData[[#This Row],[Province]],'02_Lookup_Tables'!$D$2:$E$10,2, FALSE)</f>
        <v>Eastern Region</v>
      </c>
      <c r="U3226" t="str" cm="1">
        <f t="array" ref="U3226">_xlfn.IFS(CleanedData[[#This Row],[Purchase Amount]]&lt;500,"Low",
CleanedData[[#This Row],[Purchase Amount]]&lt;5000,"Medium",
TRUE,"High")</f>
        <v>Medium</v>
      </c>
      <c r="V3226" t="str">
        <f>TEXT(CleanedData[[#This Row],[Date]],"mmmm")</f>
        <v>November</v>
      </c>
      <c r="W3226" t="str">
        <f>"Q"&amp;ROUNDUP(MONTH(CleanedData[[#This Row],[Date]])/3,0)</f>
        <v>Q4</v>
      </c>
      <c r="X3226" t="str">
        <f>IF(CleanedData[[#This Row],[Purchase Amount]]&gt;=5000,"Yes","No")</f>
        <v>No</v>
      </c>
      <c r="Y3226">
        <f>IF(CleanedData[[#This Row],[Recommend]]="Yes",1,0)</f>
        <v>1</v>
      </c>
      <c r="Z3226" s="6">
        <f>CleanedData[[#This Row],[Purchase Amount]]*0.15</f>
        <v>141.71699999999998</v>
      </c>
      <c r="AA3226" s="6">
        <f>CleanedData[[#This Row],[Purchase Amount]]*1.15</f>
        <v>1086.4969999999998</v>
      </c>
    </row>
    <row r="3227" spans="1:27" x14ac:dyDescent="0.3">
      <c r="A3227">
        <v>3894</v>
      </c>
      <c r="B3227" t="s">
        <v>3452</v>
      </c>
      <c r="C3227" s="1">
        <v>45522</v>
      </c>
      <c r="D3227">
        <v>65</v>
      </c>
      <c r="E3227" t="s">
        <v>52</v>
      </c>
      <c r="F3227" t="s">
        <v>77</v>
      </c>
      <c r="G3227" t="s">
        <v>258</v>
      </c>
      <c r="H3227">
        <v>5</v>
      </c>
      <c r="I3227" t="s">
        <v>42</v>
      </c>
      <c r="J3227" t="s">
        <v>74</v>
      </c>
      <c r="K3227" t="s">
        <v>55</v>
      </c>
      <c r="L3227" t="s">
        <v>42</v>
      </c>
      <c r="M3227" t="s">
        <v>208</v>
      </c>
      <c r="N3227" t="s">
        <v>57</v>
      </c>
      <c r="O3227" t="s">
        <v>89</v>
      </c>
      <c r="P3227" t="s">
        <v>70</v>
      </c>
      <c r="Q3227" t="s">
        <v>97</v>
      </c>
      <c r="R3227" s="6">
        <f>_xlfn.XLOOKUP(CleanedData[[#This Row],[Product]],'02_Lookup_Tables'!$A$2:$A$126,'02_Lookup_Tables'!$B$2:$B$126)</f>
        <v>768.34</v>
      </c>
      <c r="S3227" t="str">
        <f>VLOOKUP(CleanedData[[#This Row],[Product]],'02_Lookup_Tables'!$H$2:$I$126,2,FALSE)</f>
        <v>Home &amp; Living</v>
      </c>
      <c r="T3227" t="str">
        <f>VLOOKUP(CleanedData[[#This Row],[Province]],'02_Lookup_Tables'!$D$2:$E$10,2, FALSE)</f>
        <v>Central Region</v>
      </c>
      <c r="U3227" t="str" cm="1">
        <f t="array" ref="U3227">_xlfn.IFS(CleanedData[[#This Row],[Purchase Amount]]&lt;500,"Low",
CleanedData[[#This Row],[Purchase Amount]]&lt;5000,"Medium",
TRUE,"High")</f>
        <v>Medium</v>
      </c>
      <c r="V3227" t="str">
        <f>TEXT(CleanedData[[#This Row],[Date]],"mmmm")</f>
        <v>August</v>
      </c>
      <c r="W3227" t="str">
        <f>"Q"&amp;ROUNDUP(MONTH(CleanedData[[#This Row],[Date]])/3,0)</f>
        <v>Q3</v>
      </c>
      <c r="X3227" t="str">
        <f>IF(CleanedData[[#This Row],[Purchase Amount]]&gt;=5000,"Yes","No")</f>
        <v>No</v>
      </c>
      <c r="Y3227">
        <f>IF(CleanedData[[#This Row],[Recommend]]="Yes",1,0)</f>
        <v>0</v>
      </c>
      <c r="Z3227" s="6">
        <f>CleanedData[[#This Row],[Purchase Amount]]*0.15</f>
        <v>115.251</v>
      </c>
      <c r="AA3227" s="6">
        <f>CleanedData[[#This Row],[Purchase Amount]]*1.15</f>
        <v>883.59100000000001</v>
      </c>
    </row>
    <row r="3228" spans="1:27" x14ac:dyDescent="0.3">
      <c r="A3228">
        <v>3895</v>
      </c>
      <c r="B3228" t="s">
        <v>3453</v>
      </c>
      <c r="C3228" s="1">
        <v>45478</v>
      </c>
      <c r="D3228">
        <v>29</v>
      </c>
      <c r="E3228" t="s">
        <v>52</v>
      </c>
      <c r="F3228" t="s">
        <v>108</v>
      </c>
      <c r="G3228" t="s">
        <v>105</v>
      </c>
      <c r="H3228">
        <v>4</v>
      </c>
      <c r="I3228" t="s">
        <v>45</v>
      </c>
      <c r="J3228" t="s">
        <v>69</v>
      </c>
      <c r="K3228" t="s">
        <v>44</v>
      </c>
      <c r="L3228" t="s">
        <v>45</v>
      </c>
      <c r="M3228" t="s">
        <v>100</v>
      </c>
      <c r="N3228" t="s">
        <v>96</v>
      </c>
      <c r="O3228" t="s">
        <v>48</v>
      </c>
      <c r="P3228" t="s">
        <v>49</v>
      </c>
      <c r="Q3228" t="s">
        <v>58</v>
      </c>
      <c r="R3228" s="6">
        <f>_xlfn.XLOOKUP(CleanedData[[#This Row],[Product]],'02_Lookup_Tables'!$A$2:$A$126,'02_Lookup_Tables'!$B$2:$B$126)</f>
        <v>231.22</v>
      </c>
      <c r="S3228" t="str">
        <f>VLOOKUP(CleanedData[[#This Row],[Product]],'02_Lookup_Tables'!$H$2:$I$126,2,FALSE)</f>
        <v>Beauty &amp; Personal Care</v>
      </c>
      <c r="T3228" t="str">
        <f>VLOOKUP(CleanedData[[#This Row],[Province]],'02_Lookup_Tables'!$D$2:$E$10,2, FALSE)</f>
        <v>Gauteng Region</v>
      </c>
      <c r="U3228" t="str" cm="1">
        <f t="array" ref="U3228">_xlfn.IFS(CleanedData[[#This Row],[Purchase Amount]]&lt;500,"Low",
CleanedData[[#This Row],[Purchase Amount]]&lt;5000,"Medium",
TRUE,"High")</f>
        <v>Low</v>
      </c>
      <c r="V3228" t="str">
        <f>TEXT(CleanedData[[#This Row],[Date]],"mmmm")</f>
        <v>July</v>
      </c>
      <c r="W3228" t="str">
        <f>"Q"&amp;ROUNDUP(MONTH(CleanedData[[#This Row],[Date]])/3,0)</f>
        <v>Q3</v>
      </c>
      <c r="X3228" t="str">
        <f>IF(CleanedData[[#This Row],[Purchase Amount]]&gt;=5000,"Yes","No")</f>
        <v>No</v>
      </c>
      <c r="Y3228">
        <f>IF(CleanedData[[#This Row],[Recommend]]="Yes",1,0)</f>
        <v>1</v>
      </c>
      <c r="Z3228" s="6">
        <f>CleanedData[[#This Row],[Purchase Amount]]*0.15</f>
        <v>34.683</v>
      </c>
      <c r="AA3228" s="6">
        <f>CleanedData[[#This Row],[Purchase Amount]]*1.15</f>
        <v>265.90299999999996</v>
      </c>
    </row>
    <row r="3229" spans="1:27" x14ac:dyDescent="0.3">
      <c r="A3229">
        <v>3897</v>
      </c>
      <c r="B3229" t="s">
        <v>3454</v>
      </c>
      <c r="C3229" s="1">
        <v>45821</v>
      </c>
      <c r="D3229">
        <v>33</v>
      </c>
      <c r="E3229" t="s">
        <v>60</v>
      </c>
      <c r="F3229" t="s">
        <v>72</v>
      </c>
      <c r="G3229" t="s">
        <v>280</v>
      </c>
      <c r="H3229">
        <v>1</v>
      </c>
      <c r="I3229" t="s">
        <v>45</v>
      </c>
      <c r="J3229" t="s">
        <v>54</v>
      </c>
      <c r="K3229" t="s">
        <v>44</v>
      </c>
      <c r="L3229" t="s">
        <v>42</v>
      </c>
      <c r="M3229" t="s">
        <v>112</v>
      </c>
      <c r="N3229" t="s">
        <v>80</v>
      </c>
      <c r="O3229" t="s">
        <v>48</v>
      </c>
      <c r="P3229" t="s">
        <v>49</v>
      </c>
      <c r="Q3229" t="s">
        <v>58</v>
      </c>
      <c r="R3229" s="6">
        <f>_xlfn.XLOOKUP(CleanedData[[#This Row],[Product]],'02_Lookup_Tables'!$A$2:$A$126,'02_Lookup_Tables'!$B$2:$B$126)</f>
        <v>759.97</v>
      </c>
      <c r="S3229" t="str">
        <f>VLOOKUP(CleanedData[[#This Row],[Product]],'02_Lookup_Tables'!$H$2:$I$126,2,FALSE)</f>
        <v>Apparel</v>
      </c>
      <c r="T3229" t="str">
        <f>VLOOKUP(CleanedData[[#This Row],[Province]],'02_Lookup_Tables'!$D$2:$E$10,2, FALSE)</f>
        <v>Central Region</v>
      </c>
      <c r="U3229" t="str" cm="1">
        <f t="array" ref="U3229">_xlfn.IFS(CleanedData[[#This Row],[Purchase Amount]]&lt;500,"Low",
CleanedData[[#This Row],[Purchase Amount]]&lt;5000,"Medium",
TRUE,"High")</f>
        <v>Medium</v>
      </c>
      <c r="V3229" t="str">
        <f>TEXT(CleanedData[[#This Row],[Date]],"mmmm")</f>
        <v>June</v>
      </c>
      <c r="W3229" t="str">
        <f>"Q"&amp;ROUNDUP(MONTH(CleanedData[[#This Row],[Date]])/3,0)</f>
        <v>Q2</v>
      </c>
      <c r="X3229" t="str">
        <f>IF(CleanedData[[#This Row],[Purchase Amount]]&gt;=5000,"Yes","No")</f>
        <v>No</v>
      </c>
      <c r="Y3229">
        <f>IF(CleanedData[[#This Row],[Recommend]]="Yes",1,0)</f>
        <v>1</v>
      </c>
      <c r="Z3229" s="6">
        <f>CleanedData[[#This Row],[Purchase Amount]]*0.15</f>
        <v>113.99550000000001</v>
      </c>
      <c r="AA3229" s="6">
        <f>CleanedData[[#This Row],[Purchase Amount]]*1.15</f>
        <v>873.96550000000002</v>
      </c>
    </row>
    <row r="3230" spans="1:27" x14ac:dyDescent="0.3">
      <c r="A3230">
        <v>3898</v>
      </c>
      <c r="B3230" t="s">
        <v>3455</v>
      </c>
      <c r="C3230" s="1">
        <v>45716</v>
      </c>
      <c r="D3230">
        <v>53</v>
      </c>
      <c r="E3230" t="s">
        <v>52</v>
      </c>
      <c r="F3230" t="s">
        <v>68</v>
      </c>
      <c r="G3230" t="s">
        <v>478</v>
      </c>
      <c r="H3230">
        <v>3</v>
      </c>
      <c r="I3230" t="s">
        <v>42</v>
      </c>
      <c r="J3230" t="s">
        <v>43</v>
      </c>
      <c r="K3230" t="s">
        <v>64</v>
      </c>
      <c r="L3230" t="s">
        <v>45</v>
      </c>
      <c r="M3230" t="s">
        <v>156</v>
      </c>
      <c r="N3230" t="s">
        <v>48</v>
      </c>
      <c r="O3230" t="s">
        <v>148</v>
      </c>
      <c r="P3230" t="s">
        <v>49</v>
      </c>
      <c r="Q3230" t="s">
        <v>93</v>
      </c>
      <c r="R3230" s="6">
        <f>_xlfn.XLOOKUP(CleanedData[[#This Row],[Product]],'02_Lookup_Tables'!$A$2:$A$126,'02_Lookup_Tables'!$B$2:$B$126)</f>
        <v>4507.63</v>
      </c>
      <c r="S3230" t="str">
        <f>VLOOKUP(CleanedData[[#This Row],[Product]],'02_Lookup_Tables'!$H$2:$I$126,2,FALSE)</f>
        <v>Sports &amp; Outdoors</v>
      </c>
      <c r="T3230" t="str">
        <f>VLOOKUP(CleanedData[[#This Row],[Province]],'02_Lookup_Tables'!$D$2:$E$10,2, FALSE)</f>
        <v>Northern Region</v>
      </c>
      <c r="U3230" t="str" cm="1">
        <f t="array" ref="U3230">_xlfn.IFS(CleanedData[[#This Row],[Purchase Amount]]&lt;500,"Low",
CleanedData[[#This Row],[Purchase Amount]]&lt;5000,"Medium",
TRUE,"High")</f>
        <v>Medium</v>
      </c>
      <c r="V3230" t="str">
        <f>TEXT(CleanedData[[#This Row],[Date]],"mmmm")</f>
        <v>February</v>
      </c>
      <c r="W3230" t="str">
        <f>"Q"&amp;ROUNDUP(MONTH(CleanedData[[#This Row],[Date]])/3,0)</f>
        <v>Q1</v>
      </c>
      <c r="X3230" t="str">
        <f>IF(CleanedData[[#This Row],[Purchase Amount]]&gt;=5000,"Yes","No")</f>
        <v>No</v>
      </c>
      <c r="Y3230">
        <f>IF(CleanedData[[#This Row],[Recommend]]="Yes",1,0)</f>
        <v>0</v>
      </c>
      <c r="Z3230" s="6">
        <f>CleanedData[[#This Row],[Purchase Amount]]*0.15</f>
        <v>676.14449999999999</v>
      </c>
      <c r="AA3230" s="6">
        <f>CleanedData[[#This Row],[Purchase Amount]]*1.15</f>
        <v>5183.7744999999995</v>
      </c>
    </row>
    <row r="3231" spans="1:27" x14ac:dyDescent="0.3">
      <c r="A3231">
        <v>3899</v>
      </c>
      <c r="B3231" t="s">
        <v>3456</v>
      </c>
      <c r="C3231" s="1">
        <v>45511</v>
      </c>
      <c r="D3231">
        <v>31</v>
      </c>
      <c r="E3231" t="s">
        <v>60</v>
      </c>
      <c r="F3231" t="s">
        <v>83</v>
      </c>
      <c r="G3231" t="s">
        <v>187</v>
      </c>
      <c r="H3231">
        <v>3</v>
      </c>
      <c r="I3231" t="s">
        <v>45</v>
      </c>
      <c r="J3231" t="s">
        <v>69</v>
      </c>
      <c r="K3231" t="s">
        <v>55</v>
      </c>
      <c r="L3231" t="s">
        <v>42</v>
      </c>
      <c r="M3231" t="s">
        <v>100</v>
      </c>
      <c r="N3231" t="s">
        <v>48</v>
      </c>
      <c r="O3231" t="s">
        <v>48</v>
      </c>
      <c r="P3231" t="s">
        <v>70</v>
      </c>
      <c r="Q3231" t="s">
        <v>58</v>
      </c>
      <c r="R3231" s="6">
        <f>_xlfn.XLOOKUP(CleanedData[[#This Row],[Product]],'02_Lookup_Tables'!$A$2:$A$126,'02_Lookup_Tables'!$B$2:$B$126)</f>
        <v>24904.86</v>
      </c>
      <c r="S3231" t="str">
        <f>VLOOKUP(CleanedData[[#This Row],[Product]],'02_Lookup_Tables'!$H$2:$I$126,2,FALSE)</f>
        <v>Electronics</v>
      </c>
      <c r="T3231" t="str">
        <f>VLOOKUP(CleanedData[[#This Row],[Province]],'02_Lookup_Tables'!$D$2:$E$10,2, FALSE)</f>
        <v>Western Region</v>
      </c>
      <c r="U3231" t="str" cm="1">
        <f t="array" ref="U3231">_xlfn.IFS(CleanedData[[#This Row],[Purchase Amount]]&lt;500,"Low",
CleanedData[[#This Row],[Purchase Amount]]&lt;5000,"Medium",
TRUE,"High")</f>
        <v>High</v>
      </c>
      <c r="V3231" t="str">
        <f>TEXT(CleanedData[[#This Row],[Date]],"mmmm")</f>
        <v>August</v>
      </c>
      <c r="W3231" t="str">
        <f>"Q"&amp;ROUNDUP(MONTH(CleanedData[[#This Row],[Date]])/3,0)</f>
        <v>Q3</v>
      </c>
      <c r="X3231" t="str">
        <f>IF(CleanedData[[#This Row],[Purchase Amount]]&gt;=5000,"Yes","No")</f>
        <v>Yes</v>
      </c>
      <c r="Y3231">
        <f>IF(CleanedData[[#This Row],[Recommend]]="Yes",1,0)</f>
        <v>1</v>
      </c>
      <c r="Z3231" s="6">
        <f>CleanedData[[#This Row],[Purchase Amount]]*0.15</f>
        <v>3735.7289999999998</v>
      </c>
      <c r="AA3231" s="6">
        <f>CleanedData[[#This Row],[Purchase Amount]]*1.15</f>
        <v>28640.589</v>
      </c>
    </row>
    <row r="3232" spans="1:27" x14ac:dyDescent="0.3">
      <c r="A3232">
        <v>3900</v>
      </c>
      <c r="B3232" t="s">
        <v>3457</v>
      </c>
      <c r="C3232" s="1">
        <v>45571</v>
      </c>
      <c r="D3232">
        <v>79</v>
      </c>
      <c r="E3232" t="s">
        <v>60</v>
      </c>
      <c r="F3232" t="s">
        <v>77</v>
      </c>
      <c r="G3232" t="s">
        <v>362</v>
      </c>
      <c r="H3232">
        <v>5</v>
      </c>
      <c r="I3232" t="s">
        <v>45</v>
      </c>
      <c r="J3232" t="s">
        <v>74</v>
      </c>
      <c r="K3232" t="s">
        <v>64</v>
      </c>
      <c r="L3232" t="s">
        <v>45</v>
      </c>
      <c r="M3232" t="s">
        <v>165</v>
      </c>
      <c r="N3232" t="s">
        <v>57</v>
      </c>
      <c r="O3232" t="s">
        <v>89</v>
      </c>
      <c r="P3232" t="s">
        <v>70</v>
      </c>
      <c r="Q3232" t="s">
        <v>97</v>
      </c>
      <c r="R3232" s="6">
        <f>_xlfn.XLOOKUP(CleanedData[[#This Row],[Product]],'02_Lookup_Tables'!$A$2:$A$126,'02_Lookup_Tables'!$B$2:$B$126)</f>
        <v>1746.77</v>
      </c>
      <c r="S3232" t="str">
        <f>VLOOKUP(CleanedData[[#This Row],[Product]],'02_Lookup_Tables'!$H$2:$I$126,2,FALSE)</f>
        <v>Home Devices</v>
      </c>
      <c r="T3232" t="str">
        <f>VLOOKUP(CleanedData[[#This Row],[Province]],'02_Lookup_Tables'!$D$2:$E$10,2, FALSE)</f>
        <v>Central Region</v>
      </c>
      <c r="U3232" t="str" cm="1">
        <f t="array" ref="U3232">_xlfn.IFS(CleanedData[[#This Row],[Purchase Amount]]&lt;500,"Low",
CleanedData[[#This Row],[Purchase Amount]]&lt;5000,"Medium",
TRUE,"High")</f>
        <v>Medium</v>
      </c>
      <c r="V3232" t="str">
        <f>TEXT(CleanedData[[#This Row],[Date]],"mmmm")</f>
        <v>October</v>
      </c>
      <c r="W3232" t="str">
        <f>"Q"&amp;ROUNDUP(MONTH(CleanedData[[#This Row],[Date]])/3,0)</f>
        <v>Q4</v>
      </c>
      <c r="X3232" t="str">
        <f>IF(CleanedData[[#This Row],[Purchase Amount]]&gt;=5000,"Yes","No")</f>
        <v>No</v>
      </c>
      <c r="Y3232">
        <f>IF(CleanedData[[#This Row],[Recommend]]="Yes",1,0)</f>
        <v>1</v>
      </c>
      <c r="Z3232" s="6">
        <f>CleanedData[[#This Row],[Purchase Amount]]*0.15</f>
        <v>262.01549999999997</v>
      </c>
      <c r="AA3232" s="6">
        <f>CleanedData[[#This Row],[Purchase Amount]]*1.15</f>
        <v>2008.7854999999997</v>
      </c>
    </row>
    <row r="3233" spans="1:27" x14ac:dyDescent="0.3">
      <c r="A3233">
        <v>3902</v>
      </c>
      <c r="B3233" t="s">
        <v>3458</v>
      </c>
      <c r="C3233" s="1">
        <v>45866</v>
      </c>
      <c r="D3233">
        <v>68</v>
      </c>
      <c r="E3233" t="s">
        <v>60</v>
      </c>
      <c r="F3233" t="s">
        <v>40</v>
      </c>
      <c r="G3233" t="s">
        <v>91</v>
      </c>
      <c r="H3233">
        <v>4</v>
      </c>
      <c r="I3233" t="s">
        <v>45</v>
      </c>
      <c r="J3233" t="s">
        <v>63</v>
      </c>
      <c r="K3233" t="s">
        <v>64</v>
      </c>
      <c r="L3233" t="s">
        <v>45</v>
      </c>
      <c r="M3233" t="s">
        <v>184</v>
      </c>
      <c r="N3233" t="s">
        <v>96</v>
      </c>
      <c r="O3233" t="s">
        <v>148</v>
      </c>
      <c r="P3233" t="s">
        <v>49</v>
      </c>
      <c r="Q3233" t="s">
        <v>97</v>
      </c>
      <c r="R3233" s="6">
        <f>_xlfn.XLOOKUP(CleanedData[[#This Row],[Product]],'02_Lookup_Tables'!$A$2:$A$126,'02_Lookup_Tables'!$B$2:$B$126)</f>
        <v>1370.56</v>
      </c>
      <c r="S3233" t="str">
        <f>VLOOKUP(CleanedData[[#This Row],[Product]],'02_Lookup_Tables'!$H$2:$I$126,2,FALSE)</f>
        <v>Electronics</v>
      </c>
      <c r="T3233" t="str">
        <f>VLOOKUP(CleanedData[[#This Row],[Province]],'02_Lookup_Tables'!$D$2:$E$10,2, FALSE)</f>
        <v>Northern Region</v>
      </c>
      <c r="U3233" t="str" cm="1">
        <f t="array" ref="U3233">_xlfn.IFS(CleanedData[[#This Row],[Purchase Amount]]&lt;500,"Low",
CleanedData[[#This Row],[Purchase Amount]]&lt;5000,"Medium",
TRUE,"High")</f>
        <v>Medium</v>
      </c>
      <c r="V3233" t="str">
        <f>TEXT(CleanedData[[#This Row],[Date]],"mmmm")</f>
        <v>July</v>
      </c>
      <c r="W3233" t="str">
        <f>"Q"&amp;ROUNDUP(MONTH(CleanedData[[#This Row],[Date]])/3,0)</f>
        <v>Q3</v>
      </c>
      <c r="X3233" t="str">
        <f>IF(CleanedData[[#This Row],[Purchase Amount]]&gt;=5000,"Yes","No")</f>
        <v>No</v>
      </c>
      <c r="Y3233">
        <f>IF(CleanedData[[#This Row],[Recommend]]="Yes",1,0)</f>
        <v>1</v>
      </c>
      <c r="Z3233" s="6">
        <f>CleanedData[[#This Row],[Purchase Amount]]*0.15</f>
        <v>205.58399999999997</v>
      </c>
      <c r="AA3233" s="6">
        <f>CleanedData[[#This Row],[Purchase Amount]]*1.15</f>
        <v>1576.1439999999998</v>
      </c>
    </row>
    <row r="3234" spans="1:27" x14ac:dyDescent="0.3">
      <c r="A3234">
        <v>3903</v>
      </c>
      <c r="B3234" t="s">
        <v>3459</v>
      </c>
      <c r="C3234" s="1">
        <v>45465</v>
      </c>
      <c r="D3234">
        <v>55</v>
      </c>
      <c r="E3234" t="s">
        <v>52</v>
      </c>
      <c r="F3234" t="s">
        <v>130</v>
      </c>
      <c r="G3234" t="s">
        <v>519</v>
      </c>
      <c r="H3234">
        <v>4</v>
      </c>
      <c r="I3234" t="s">
        <v>45</v>
      </c>
      <c r="J3234" t="s">
        <v>63</v>
      </c>
      <c r="K3234" t="s">
        <v>44</v>
      </c>
      <c r="L3234" t="s">
        <v>45</v>
      </c>
      <c r="M3234" t="s">
        <v>65</v>
      </c>
      <c r="N3234" t="s">
        <v>96</v>
      </c>
      <c r="O3234" t="s">
        <v>89</v>
      </c>
      <c r="P3234" t="s">
        <v>70</v>
      </c>
      <c r="Q3234" t="s">
        <v>50</v>
      </c>
      <c r="R3234" s="6">
        <f>_xlfn.XLOOKUP(CleanedData[[#This Row],[Product]],'02_Lookup_Tables'!$A$2:$A$126,'02_Lookup_Tables'!$B$2:$B$126)</f>
        <v>338.79</v>
      </c>
      <c r="S3234" t="str">
        <f>VLOOKUP(CleanedData[[#This Row],[Product]],'02_Lookup_Tables'!$H$2:$I$126,2,FALSE)</f>
        <v>Accessories</v>
      </c>
      <c r="T3234" t="str">
        <f>VLOOKUP(CleanedData[[#This Row],[Province]],'02_Lookup_Tables'!$D$2:$E$10,2, FALSE)</f>
        <v>Eastern Region</v>
      </c>
      <c r="U3234" t="str" cm="1">
        <f t="array" ref="U3234">_xlfn.IFS(CleanedData[[#This Row],[Purchase Amount]]&lt;500,"Low",
CleanedData[[#This Row],[Purchase Amount]]&lt;5000,"Medium",
TRUE,"High")</f>
        <v>Low</v>
      </c>
      <c r="V3234" t="str">
        <f>TEXT(CleanedData[[#This Row],[Date]],"mmmm")</f>
        <v>June</v>
      </c>
      <c r="W3234" t="str">
        <f>"Q"&amp;ROUNDUP(MONTH(CleanedData[[#This Row],[Date]])/3,0)</f>
        <v>Q2</v>
      </c>
      <c r="X3234" t="str">
        <f>IF(CleanedData[[#This Row],[Purchase Amount]]&gt;=5000,"Yes","No")</f>
        <v>No</v>
      </c>
      <c r="Y3234">
        <f>IF(CleanedData[[#This Row],[Recommend]]="Yes",1,0)</f>
        <v>1</v>
      </c>
      <c r="Z3234" s="6">
        <f>CleanedData[[#This Row],[Purchase Amount]]*0.15</f>
        <v>50.8185</v>
      </c>
      <c r="AA3234" s="6">
        <f>CleanedData[[#This Row],[Purchase Amount]]*1.15</f>
        <v>389.60849999999999</v>
      </c>
    </row>
    <row r="3235" spans="1:27" x14ac:dyDescent="0.3">
      <c r="A3235">
        <v>3904</v>
      </c>
      <c r="B3235" t="s">
        <v>3460</v>
      </c>
      <c r="C3235" s="1">
        <v>45411</v>
      </c>
      <c r="D3235">
        <v>28</v>
      </c>
      <c r="E3235" t="s">
        <v>52</v>
      </c>
      <c r="F3235" t="s">
        <v>40</v>
      </c>
      <c r="G3235" t="s">
        <v>120</v>
      </c>
      <c r="H3235">
        <v>3</v>
      </c>
      <c r="I3235" t="s">
        <v>42</v>
      </c>
      <c r="J3235" t="s">
        <v>63</v>
      </c>
      <c r="K3235" t="s">
        <v>64</v>
      </c>
      <c r="L3235" t="s">
        <v>45</v>
      </c>
      <c r="N3235" t="s">
        <v>48</v>
      </c>
      <c r="O3235" t="s">
        <v>134</v>
      </c>
      <c r="P3235" t="s">
        <v>8646</v>
      </c>
      <c r="Q3235" t="s">
        <v>58</v>
      </c>
      <c r="R3235" s="6">
        <f>_xlfn.XLOOKUP(CleanedData[[#This Row],[Product]],'02_Lookup_Tables'!$A$2:$A$126,'02_Lookup_Tables'!$B$2:$B$126)</f>
        <v>471.63</v>
      </c>
      <c r="S3235" t="str">
        <f>VLOOKUP(CleanedData[[#This Row],[Product]],'02_Lookup_Tables'!$H$2:$I$126,2,FALSE)</f>
        <v>Beauty &amp; Personal Care</v>
      </c>
      <c r="T3235" t="str">
        <f>VLOOKUP(CleanedData[[#This Row],[Province]],'02_Lookup_Tables'!$D$2:$E$10,2, FALSE)</f>
        <v>Northern Region</v>
      </c>
      <c r="U3235" t="str" cm="1">
        <f t="array" ref="U3235">_xlfn.IFS(CleanedData[[#This Row],[Purchase Amount]]&lt;500,"Low",
CleanedData[[#This Row],[Purchase Amount]]&lt;5000,"Medium",
TRUE,"High")</f>
        <v>Low</v>
      </c>
      <c r="V3235" t="str">
        <f>TEXT(CleanedData[[#This Row],[Date]],"mmmm")</f>
        <v>April</v>
      </c>
      <c r="W3235" t="str">
        <f>"Q"&amp;ROUNDUP(MONTH(CleanedData[[#This Row],[Date]])/3,0)</f>
        <v>Q2</v>
      </c>
      <c r="X3235" t="str">
        <f>IF(CleanedData[[#This Row],[Purchase Amount]]&gt;=5000,"Yes","No")</f>
        <v>No</v>
      </c>
      <c r="Y3235">
        <f>IF(CleanedData[[#This Row],[Recommend]]="Yes",1,0)</f>
        <v>0</v>
      </c>
      <c r="Z3235" s="6">
        <f>CleanedData[[#This Row],[Purchase Amount]]*0.15</f>
        <v>70.744500000000002</v>
      </c>
      <c r="AA3235" s="6">
        <f>CleanedData[[#This Row],[Purchase Amount]]*1.15</f>
        <v>542.3744999999999</v>
      </c>
    </row>
    <row r="3236" spans="1:27" x14ac:dyDescent="0.3">
      <c r="A3236">
        <v>3906</v>
      </c>
      <c r="B3236" t="s">
        <v>3461</v>
      </c>
      <c r="C3236" s="1">
        <v>45924</v>
      </c>
      <c r="D3236">
        <v>72</v>
      </c>
      <c r="E3236" t="s">
        <v>39</v>
      </c>
      <c r="F3236" t="s">
        <v>68</v>
      </c>
      <c r="G3236" t="s">
        <v>269</v>
      </c>
      <c r="H3236">
        <v>3</v>
      </c>
      <c r="I3236" t="s">
        <v>45</v>
      </c>
      <c r="J3236" t="s">
        <v>74</v>
      </c>
      <c r="K3236" t="s">
        <v>64</v>
      </c>
      <c r="L3236" t="s">
        <v>42</v>
      </c>
      <c r="M3236" t="s">
        <v>46</v>
      </c>
      <c r="N3236" t="s">
        <v>48</v>
      </c>
      <c r="O3236" t="s">
        <v>89</v>
      </c>
      <c r="P3236" t="s">
        <v>49</v>
      </c>
      <c r="Q3236" t="s">
        <v>97</v>
      </c>
      <c r="R3236" s="6">
        <f>_xlfn.XLOOKUP(CleanedData[[#This Row],[Product]],'02_Lookup_Tables'!$A$2:$A$126,'02_Lookup_Tables'!$B$2:$B$126)</f>
        <v>1604.87</v>
      </c>
      <c r="S3236" t="str">
        <f>VLOOKUP(CleanedData[[#This Row],[Product]],'02_Lookup_Tables'!$H$2:$I$126,2,FALSE)</f>
        <v>Accessories</v>
      </c>
      <c r="T3236" t="str">
        <f>VLOOKUP(CleanedData[[#This Row],[Province]],'02_Lookup_Tables'!$D$2:$E$10,2, FALSE)</f>
        <v>Northern Region</v>
      </c>
      <c r="U3236" t="str" cm="1">
        <f t="array" ref="U3236">_xlfn.IFS(CleanedData[[#This Row],[Purchase Amount]]&lt;500,"Low",
CleanedData[[#This Row],[Purchase Amount]]&lt;5000,"Medium",
TRUE,"High")</f>
        <v>Medium</v>
      </c>
      <c r="V3236" t="str">
        <f>TEXT(CleanedData[[#This Row],[Date]],"mmmm")</f>
        <v>September</v>
      </c>
      <c r="W3236" t="str">
        <f>"Q"&amp;ROUNDUP(MONTH(CleanedData[[#This Row],[Date]])/3,0)</f>
        <v>Q3</v>
      </c>
      <c r="X3236" t="str">
        <f>IF(CleanedData[[#This Row],[Purchase Amount]]&gt;=5000,"Yes","No")</f>
        <v>No</v>
      </c>
      <c r="Y3236">
        <f>IF(CleanedData[[#This Row],[Recommend]]="Yes",1,0)</f>
        <v>1</v>
      </c>
      <c r="Z3236" s="6">
        <f>CleanedData[[#This Row],[Purchase Amount]]*0.15</f>
        <v>240.73049999999998</v>
      </c>
      <c r="AA3236" s="6">
        <f>CleanedData[[#This Row],[Purchase Amount]]*1.15</f>
        <v>1845.6004999999998</v>
      </c>
    </row>
    <row r="3237" spans="1:27" x14ac:dyDescent="0.3">
      <c r="A3237">
        <v>3907</v>
      </c>
      <c r="B3237" t="s">
        <v>3462</v>
      </c>
      <c r="C3237" s="1">
        <v>45387</v>
      </c>
      <c r="D3237">
        <v>54</v>
      </c>
      <c r="E3237" t="s">
        <v>52</v>
      </c>
      <c r="F3237" t="s">
        <v>77</v>
      </c>
      <c r="G3237" t="s">
        <v>460</v>
      </c>
      <c r="H3237">
        <v>5</v>
      </c>
      <c r="I3237" t="s">
        <v>45</v>
      </c>
      <c r="J3237" t="s">
        <v>74</v>
      </c>
      <c r="K3237" t="s">
        <v>44</v>
      </c>
      <c r="L3237" t="s">
        <v>42</v>
      </c>
      <c r="M3237" t="s">
        <v>92</v>
      </c>
      <c r="N3237" t="s">
        <v>57</v>
      </c>
      <c r="O3237" t="s">
        <v>89</v>
      </c>
      <c r="P3237" t="s">
        <v>70</v>
      </c>
      <c r="Q3237" t="s">
        <v>93</v>
      </c>
      <c r="R3237" s="6">
        <f>_xlfn.XLOOKUP(CleanedData[[#This Row],[Product]],'02_Lookup_Tables'!$A$2:$A$126,'02_Lookup_Tables'!$B$2:$B$126)</f>
        <v>880.49</v>
      </c>
      <c r="S3237" t="str">
        <f>VLOOKUP(CleanedData[[#This Row],[Product]],'02_Lookup_Tables'!$H$2:$I$126,2,FALSE)</f>
        <v>Home Devices</v>
      </c>
      <c r="T3237" t="str">
        <f>VLOOKUP(CleanedData[[#This Row],[Province]],'02_Lookup_Tables'!$D$2:$E$10,2, FALSE)</f>
        <v>Central Region</v>
      </c>
      <c r="U3237" t="str" cm="1">
        <f t="array" ref="U3237">_xlfn.IFS(CleanedData[[#This Row],[Purchase Amount]]&lt;500,"Low",
CleanedData[[#This Row],[Purchase Amount]]&lt;5000,"Medium",
TRUE,"High")</f>
        <v>Medium</v>
      </c>
      <c r="V3237" t="str">
        <f>TEXT(CleanedData[[#This Row],[Date]],"mmmm")</f>
        <v>April</v>
      </c>
      <c r="W3237" t="str">
        <f>"Q"&amp;ROUNDUP(MONTH(CleanedData[[#This Row],[Date]])/3,0)</f>
        <v>Q2</v>
      </c>
      <c r="X3237" t="str">
        <f>IF(CleanedData[[#This Row],[Purchase Amount]]&gt;=5000,"Yes","No")</f>
        <v>No</v>
      </c>
      <c r="Y3237">
        <f>IF(CleanedData[[#This Row],[Recommend]]="Yes",1,0)</f>
        <v>1</v>
      </c>
      <c r="Z3237" s="6">
        <f>CleanedData[[#This Row],[Purchase Amount]]*0.15</f>
        <v>132.0735</v>
      </c>
      <c r="AA3237" s="6">
        <f>CleanedData[[#This Row],[Purchase Amount]]*1.15</f>
        <v>1012.5635</v>
      </c>
    </row>
    <row r="3238" spans="1:27" x14ac:dyDescent="0.3">
      <c r="A3238">
        <v>3908</v>
      </c>
      <c r="B3238" t="s">
        <v>3463</v>
      </c>
      <c r="C3238" s="1">
        <v>45425</v>
      </c>
      <c r="D3238">
        <v>44</v>
      </c>
      <c r="E3238" t="s">
        <v>52</v>
      </c>
      <c r="F3238" t="s">
        <v>108</v>
      </c>
      <c r="G3238" t="s">
        <v>345</v>
      </c>
      <c r="H3238">
        <v>2</v>
      </c>
      <c r="I3238" t="s">
        <v>45</v>
      </c>
      <c r="J3238" t="s">
        <v>43</v>
      </c>
      <c r="K3238" t="s">
        <v>44</v>
      </c>
      <c r="L3238" t="s">
        <v>42</v>
      </c>
      <c r="M3238" t="s">
        <v>175</v>
      </c>
      <c r="N3238" t="s">
        <v>47</v>
      </c>
      <c r="O3238" t="s">
        <v>89</v>
      </c>
      <c r="P3238" t="s">
        <v>49</v>
      </c>
      <c r="Q3238" t="s">
        <v>81</v>
      </c>
      <c r="R3238" s="6">
        <f>_xlfn.XLOOKUP(CleanedData[[#This Row],[Product]],'02_Lookup_Tables'!$A$2:$A$126,'02_Lookup_Tables'!$B$2:$B$126)</f>
        <v>574.49</v>
      </c>
      <c r="S3238" t="str">
        <f>VLOOKUP(CleanedData[[#This Row],[Product]],'02_Lookup_Tables'!$H$2:$I$126,2,FALSE)</f>
        <v>Toys &amp; Games</v>
      </c>
      <c r="T3238" t="str">
        <f>VLOOKUP(CleanedData[[#This Row],[Province]],'02_Lookup_Tables'!$D$2:$E$10,2, FALSE)</f>
        <v>Gauteng Region</v>
      </c>
      <c r="U3238" t="str" cm="1">
        <f t="array" ref="U3238">_xlfn.IFS(CleanedData[[#This Row],[Purchase Amount]]&lt;500,"Low",
CleanedData[[#This Row],[Purchase Amount]]&lt;5000,"Medium",
TRUE,"High")</f>
        <v>Medium</v>
      </c>
      <c r="V3238" t="str">
        <f>TEXT(CleanedData[[#This Row],[Date]],"mmmm")</f>
        <v>May</v>
      </c>
      <c r="W3238" t="str">
        <f>"Q"&amp;ROUNDUP(MONTH(CleanedData[[#This Row],[Date]])/3,0)</f>
        <v>Q2</v>
      </c>
      <c r="X3238" t="str">
        <f>IF(CleanedData[[#This Row],[Purchase Amount]]&gt;=5000,"Yes","No")</f>
        <v>No</v>
      </c>
      <c r="Y3238">
        <f>IF(CleanedData[[#This Row],[Recommend]]="Yes",1,0)</f>
        <v>1</v>
      </c>
      <c r="Z3238" s="6">
        <f>CleanedData[[#This Row],[Purchase Amount]]*0.15</f>
        <v>86.173500000000004</v>
      </c>
      <c r="AA3238" s="6">
        <f>CleanedData[[#This Row],[Purchase Amount]]*1.15</f>
        <v>660.6635</v>
      </c>
    </row>
    <row r="3239" spans="1:27" x14ac:dyDescent="0.3">
      <c r="A3239">
        <v>3909</v>
      </c>
      <c r="B3239" t="s">
        <v>3464</v>
      </c>
      <c r="C3239" s="1">
        <v>45604</v>
      </c>
      <c r="D3239">
        <v>38</v>
      </c>
      <c r="E3239" t="s">
        <v>52</v>
      </c>
      <c r="F3239" t="s">
        <v>40</v>
      </c>
      <c r="G3239" t="s">
        <v>472</v>
      </c>
      <c r="H3239">
        <v>1</v>
      </c>
      <c r="I3239" t="s">
        <v>45</v>
      </c>
      <c r="J3239" t="s">
        <v>69</v>
      </c>
      <c r="K3239" t="s">
        <v>44</v>
      </c>
      <c r="L3239" t="s">
        <v>45</v>
      </c>
      <c r="M3239" t="s">
        <v>147</v>
      </c>
      <c r="N3239" t="s">
        <v>80</v>
      </c>
      <c r="O3239" t="s">
        <v>148</v>
      </c>
      <c r="P3239" t="s">
        <v>70</v>
      </c>
      <c r="Q3239" t="s">
        <v>81</v>
      </c>
      <c r="R3239" s="6">
        <f>_xlfn.XLOOKUP(CleanedData[[#This Row],[Product]],'02_Lookup_Tables'!$A$2:$A$126,'02_Lookup_Tables'!$B$2:$B$126)</f>
        <v>2216.12</v>
      </c>
      <c r="S3239" t="str">
        <f>VLOOKUP(CleanedData[[#This Row],[Product]],'02_Lookup_Tables'!$H$2:$I$126,2,FALSE)</f>
        <v>Beauty &amp; Personal Care</v>
      </c>
      <c r="T3239" t="str">
        <f>VLOOKUP(CleanedData[[#This Row],[Province]],'02_Lookup_Tables'!$D$2:$E$10,2, FALSE)</f>
        <v>Northern Region</v>
      </c>
      <c r="U3239" t="str" cm="1">
        <f t="array" ref="U3239">_xlfn.IFS(CleanedData[[#This Row],[Purchase Amount]]&lt;500,"Low",
CleanedData[[#This Row],[Purchase Amount]]&lt;5000,"Medium",
TRUE,"High")</f>
        <v>Medium</v>
      </c>
      <c r="V3239" t="str">
        <f>TEXT(CleanedData[[#This Row],[Date]],"mmmm")</f>
        <v>November</v>
      </c>
      <c r="W3239" t="str">
        <f>"Q"&amp;ROUNDUP(MONTH(CleanedData[[#This Row],[Date]])/3,0)</f>
        <v>Q4</v>
      </c>
      <c r="X3239" t="str">
        <f>IF(CleanedData[[#This Row],[Purchase Amount]]&gt;=5000,"Yes","No")</f>
        <v>No</v>
      </c>
      <c r="Y3239">
        <f>IF(CleanedData[[#This Row],[Recommend]]="Yes",1,0)</f>
        <v>1</v>
      </c>
      <c r="Z3239" s="6">
        <f>CleanedData[[#This Row],[Purchase Amount]]*0.15</f>
        <v>332.41799999999995</v>
      </c>
      <c r="AA3239" s="6">
        <f>CleanedData[[#This Row],[Purchase Amount]]*1.15</f>
        <v>2548.5379999999996</v>
      </c>
    </row>
    <row r="3240" spans="1:27" x14ac:dyDescent="0.3">
      <c r="A3240">
        <v>3911</v>
      </c>
      <c r="B3240" t="s">
        <v>3465</v>
      </c>
      <c r="C3240" s="1">
        <v>45334</v>
      </c>
      <c r="D3240">
        <v>67</v>
      </c>
      <c r="E3240" t="s">
        <v>60</v>
      </c>
      <c r="F3240" t="s">
        <v>130</v>
      </c>
      <c r="G3240" t="s">
        <v>472</v>
      </c>
      <c r="H3240">
        <v>2</v>
      </c>
      <c r="I3240" t="s">
        <v>45</v>
      </c>
      <c r="J3240" t="s">
        <v>54</v>
      </c>
      <c r="K3240" t="s">
        <v>64</v>
      </c>
      <c r="L3240" t="s">
        <v>42</v>
      </c>
      <c r="M3240" t="s">
        <v>175</v>
      </c>
      <c r="N3240" t="s">
        <v>47</v>
      </c>
      <c r="O3240" t="s">
        <v>89</v>
      </c>
      <c r="P3240" t="s">
        <v>49</v>
      </c>
      <c r="Q3240" t="s">
        <v>97</v>
      </c>
      <c r="R3240" s="6">
        <f>_xlfn.XLOOKUP(CleanedData[[#This Row],[Product]],'02_Lookup_Tables'!$A$2:$A$126,'02_Lookup_Tables'!$B$2:$B$126)</f>
        <v>2216.12</v>
      </c>
      <c r="S3240" t="str">
        <f>VLOOKUP(CleanedData[[#This Row],[Product]],'02_Lookup_Tables'!$H$2:$I$126,2,FALSE)</f>
        <v>Beauty &amp; Personal Care</v>
      </c>
      <c r="T3240" t="str">
        <f>VLOOKUP(CleanedData[[#This Row],[Province]],'02_Lookup_Tables'!$D$2:$E$10,2, FALSE)</f>
        <v>Eastern Region</v>
      </c>
      <c r="U3240" t="str" cm="1">
        <f t="array" ref="U3240">_xlfn.IFS(CleanedData[[#This Row],[Purchase Amount]]&lt;500,"Low",
CleanedData[[#This Row],[Purchase Amount]]&lt;5000,"Medium",
TRUE,"High")</f>
        <v>Medium</v>
      </c>
      <c r="V3240" t="str">
        <f>TEXT(CleanedData[[#This Row],[Date]],"mmmm")</f>
        <v>February</v>
      </c>
      <c r="W3240" t="str">
        <f>"Q"&amp;ROUNDUP(MONTH(CleanedData[[#This Row],[Date]])/3,0)</f>
        <v>Q1</v>
      </c>
      <c r="X3240" t="str">
        <f>IF(CleanedData[[#This Row],[Purchase Amount]]&gt;=5000,"Yes","No")</f>
        <v>No</v>
      </c>
      <c r="Y3240">
        <f>IF(CleanedData[[#This Row],[Recommend]]="Yes",1,0)</f>
        <v>1</v>
      </c>
      <c r="Z3240" s="6">
        <f>CleanedData[[#This Row],[Purchase Amount]]*0.15</f>
        <v>332.41799999999995</v>
      </c>
      <c r="AA3240" s="6">
        <f>CleanedData[[#This Row],[Purchase Amount]]*1.15</f>
        <v>2548.5379999999996</v>
      </c>
    </row>
    <row r="3241" spans="1:27" x14ac:dyDescent="0.3">
      <c r="A3241">
        <v>3912</v>
      </c>
      <c r="B3241" t="s">
        <v>3466</v>
      </c>
      <c r="C3241" s="1">
        <v>45486</v>
      </c>
      <c r="D3241">
        <v>55</v>
      </c>
      <c r="E3241" t="s">
        <v>60</v>
      </c>
      <c r="F3241" t="s">
        <v>125</v>
      </c>
      <c r="G3241" t="s">
        <v>212</v>
      </c>
      <c r="H3241">
        <v>5</v>
      </c>
      <c r="I3241" t="s">
        <v>42</v>
      </c>
      <c r="J3241" t="s">
        <v>54</v>
      </c>
      <c r="K3241" t="s">
        <v>55</v>
      </c>
      <c r="L3241" t="s">
        <v>42</v>
      </c>
      <c r="M3241" t="s">
        <v>236</v>
      </c>
      <c r="N3241" t="s">
        <v>57</v>
      </c>
      <c r="O3241" t="s">
        <v>89</v>
      </c>
      <c r="P3241" t="s">
        <v>70</v>
      </c>
      <c r="Q3241" t="s">
        <v>50</v>
      </c>
      <c r="R3241" s="6">
        <f>_xlfn.XLOOKUP(CleanedData[[#This Row],[Product]],'02_Lookup_Tables'!$A$2:$A$126,'02_Lookup_Tables'!$B$2:$B$126)</f>
        <v>192.77</v>
      </c>
      <c r="S3241" t="str">
        <f>VLOOKUP(CleanedData[[#This Row],[Product]],'02_Lookup_Tables'!$H$2:$I$126,2,FALSE)</f>
        <v>Beauty &amp; Personal Care</v>
      </c>
      <c r="T3241" t="str">
        <f>VLOOKUP(CleanedData[[#This Row],[Province]],'02_Lookup_Tables'!$D$2:$E$10,2, FALSE)</f>
        <v>Western Region</v>
      </c>
      <c r="U3241" t="str" cm="1">
        <f t="array" ref="U3241">_xlfn.IFS(CleanedData[[#This Row],[Purchase Amount]]&lt;500,"Low",
CleanedData[[#This Row],[Purchase Amount]]&lt;5000,"Medium",
TRUE,"High")</f>
        <v>Low</v>
      </c>
      <c r="V3241" t="str">
        <f>TEXT(CleanedData[[#This Row],[Date]],"mmmm")</f>
        <v>July</v>
      </c>
      <c r="W3241" t="str">
        <f>"Q"&amp;ROUNDUP(MONTH(CleanedData[[#This Row],[Date]])/3,0)</f>
        <v>Q3</v>
      </c>
      <c r="X3241" t="str">
        <f>IF(CleanedData[[#This Row],[Purchase Amount]]&gt;=5000,"Yes","No")</f>
        <v>No</v>
      </c>
      <c r="Y3241">
        <f>IF(CleanedData[[#This Row],[Recommend]]="Yes",1,0)</f>
        <v>0</v>
      </c>
      <c r="Z3241" s="6">
        <f>CleanedData[[#This Row],[Purchase Amount]]*0.15</f>
        <v>28.915500000000002</v>
      </c>
      <c r="AA3241" s="6">
        <f>CleanedData[[#This Row],[Purchase Amount]]*1.15</f>
        <v>221.68549999999999</v>
      </c>
    </row>
    <row r="3242" spans="1:27" x14ac:dyDescent="0.3">
      <c r="A3242">
        <v>3913</v>
      </c>
      <c r="B3242" t="s">
        <v>3467</v>
      </c>
      <c r="C3242" s="1">
        <v>45946</v>
      </c>
      <c r="D3242">
        <v>62</v>
      </c>
      <c r="E3242" t="s">
        <v>39</v>
      </c>
      <c r="F3242" t="s">
        <v>77</v>
      </c>
      <c r="G3242" t="s">
        <v>153</v>
      </c>
      <c r="H3242">
        <v>3</v>
      </c>
      <c r="I3242" t="s">
        <v>42</v>
      </c>
      <c r="J3242" t="s">
        <v>69</v>
      </c>
      <c r="K3242" t="s">
        <v>55</v>
      </c>
      <c r="L3242" t="s">
        <v>45</v>
      </c>
      <c r="M3242" t="s">
        <v>112</v>
      </c>
      <c r="N3242" t="s">
        <v>48</v>
      </c>
      <c r="O3242" t="s">
        <v>48</v>
      </c>
      <c r="P3242" t="s">
        <v>70</v>
      </c>
      <c r="Q3242" t="s">
        <v>50</v>
      </c>
      <c r="R3242" s="6">
        <f>_xlfn.XLOOKUP(CleanedData[[#This Row],[Product]],'02_Lookup_Tables'!$A$2:$A$126,'02_Lookup_Tables'!$B$2:$B$126)</f>
        <v>1011.68</v>
      </c>
      <c r="S3242" t="str">
        <f>VLOOKUP(CleanedData[[#This Row],[Product]],'02_Lookup_Tables'!$H$2:$I$126,2,FALSE)</f>
        <v>Accessories</v>
      </c>
      <c r="T3242" t="str">
        <f>VLOOKUP(CleanedData[[#This Row],[Province]],'02_Lookup_Tables'!$D$2:$E$10,2, FALSE)</f>
        <v>Central Region</v>
      </c>
      <c r="U3242" t="str" cm="1">
        <f t="array" ref="U3242">_xlfn.IFS(CleanedData[[#This Row],[Purchase Amount]]&lt;500,"Low",
CleanedData[[#This Row],[Purchase Amount]]&lt;5000,"Medium",
TRUE,"High")</f>
        <v>Medium</v>
      </c>
      <c r="V3242" t="str">
        <f>TEXT(CleanedData[[#This Row],[Date]],"mmmm")</f>
        <v>October</v>
      </c>
      <c r="W3242" t="str">
        <f>"Q"&amp;ROUNDUP(MONTH(CleanedData[[#This Row],[Date]])/3,0)</f>
        <v>Q4</v>
      </c>
      <c r="X3242" t="str">
        <f>IF(CleanedData[[#This Row],[Purchase Amount]]&gt;=5000,"Yes","No")</f>
        <v>No</v>
      </c>
      <c r="Y3242">
        <f>IF(CleanedData[[#This Row],[Recommend]]="Yes",1,0)</f>
        <v>0</v>
      </c>
      <c r="Z3242" s="6">
        <f>CleanedData[[#This Row],[Purchase Amount]]*0.15</f>
        <v>151.75199999999998</v>
      </c>
      <c r="AA3242" s="6">
        <f>CleanedData[[#This Row],[Purchase Amount]]*1.15</f>
        <v>1163.4319999999998</v>
      </c>
    </row>
    <row r="3243" spans="1:27" x14ac:dyDescent="0.3">
      <c r="A3243">
        <v>3914</v>
      </c>
      <c r="B3243" t="s">
        <v>3468</v>
      </c>
      <c r="C3243" s="1">
        <v>45710</v>
      </c>
      <c r="D3243">
        <v>21</v>
      </c>
      <c r="E3243" t="s">
        <v>39</v>
      </c>
      <c r="F3243" t="s">
        <v>40</v>
      </c>
      <c r="G3243" t="s">
        <v>223</v>
      </c>
      <c r="H3243">
        <v>3</v>
      </c>
      <c r="I3243" t="s">
        <v>42</v>
      </c>
      <c r="J3243" t="s">
        <v>69</v>
      </c>
      <c r="K3243" t="s">
        <v>44</v>
      </c>
      <c r="L3243" t="s">
        <v>42</v>
      </c>
      <c r="M3243" t="s">
        <v>112</v>
      </c>
      <c r="N3243" t="s">
        <v>48</v>
      </c>
      <c r="O3243" t="s">
        <v>48</v>
      </c>
      <c r="P3243" t="s">
        <v>70</v>
      </c>
      <c r="Q3243" t="s">
        <v>66</v>
      </c>
      <c r="R3243" s="6">
        <f>_xlfn.XLOOKUP(CleanedData[[#This Row],[Product]],'02_Lookup_Tables'!$A$2:$A$126,'02_Lookup_Tables'!$B$2:$B$126)</f>
        <v>209.53</v>
      </c>
      <c r="S3243" t="str">
        <f>VLOOKUP(CleanedData[[#This Row],[Product]],'02_Lookup_Tables'!$H$2:$I$126,2,FALSE)</f>
        <v>Food</v>
      </c>
      <c r="T3243" t="str">
        <f>VLOOKUP(CleanedData[[#This Row],[Province]],'02_Lookup_Tables'!$D$2:$E$10,2, FALSE)</f>
        <v>Northern Region</v>
      </c>
      <c r="U3243" t="str" cm="1">
        <f t="array" ref="U3243">_xlfn.IFS(CleanedData[[#This Row],[Purchase Amount]]&lt;500,"Low",
CleanedData[[#This Row],[Purchase Amount]]&lt;5000,"Medium",
TRUE,"High")</f>
        <v>Low</v>
      </c>
      <c r="V3243" t="str">
        <f>TEXT(CleanedData[[#This Row],[Date]],"mmmm")</f>
        <v>February</v>
      </c>
      <c r="W3243" t="str">
        <f>"Q"&amp;ROUNDUP(MONTH(CleanedData[[#This Row],[Date]])/3,0)</f>
        <v>Q1</v>
      </c>
      <c r="X3243" t="str">
        <f>IF(CleanedData[[#This Row],[Purchase Amount]]&gt;=5000,"Yes","No")</f>
        <v>No</v>
      </c>
      <c r="Y3243">
        <f>IF(CleanedData[[#This Row],[Recommend]]="Yes",1,0)</f>
        <v>0</v>
      </c>
      <c r="Z3243" s="6">
        <f>CleanedData[[#This Row],[Purchase Amount]]*0.15</f>
        <v>31.429499999999997</v>
      </c>
      <c r="AA3243" s="6">
        <f>CleanedData[[#This Row],[Purchase Amount]]*1.15</f>
        <v>240.95949999999999</v>
      </c>
    </row>
    <row r="3244" spans="1:27" x14ac:dyDescent="0.3">
      <c r="A3244">
        <v>3915</v>
      </c>
      <c r="B3244" t="s">
        <v>3469</v>
      </c>
      <c r="C3244" s="1">
        <v>45909</v>
      </c>
      <c r="D3244">
        <v>37</v>
      </c>
      <c r="E3244" t="s">
        <v>39</v>
      </c>
      <c r="F3244" t="s">
        <v>77</v>
      </c>
      <c r="G3244" t="s">
        <v>41</v>
      </c>
      <c r="H3244">
        <v>2</v>
      </c>
      <c r="I3244" t="s">
        <v>45</v>
      </c>
      <c r="J3244" t="s">
        <v>54</v>
      </c>
      <c r="K3244" t="s">
        <v>44</v>
      </c>
      <c r="L3244" t="s">
        <v>45</v>
      </c>
      <c r="M3244" t="s">
        <v>106</v>
      </c>
      <c r="N3244" t="s">
        <v>47</v>
      </c>
      <c r="O3244" t="s">
        <v>148</v>
      </c>
      <c r="P3244" t="s">
        <v>70</v>
      </c>
      <c r="Q3244" t="s">
        <v>81</v>
      </c>
      <c r="R3244" s="6">
        <f>_xlfn.XLOOKUP(CleanedData[[#This Row],[Product]],'02_Lookup_Tables'!$A$2:$A$126,'02_Lookup_Tables'!$B$2:$B$126)</f>
        <v>2479.5700000000002</v>
      </c>
      <c r="S3244" t="str">
        <f>VLOOKUP(CleanedData[[#This Row],[Product]],'02_Lookup_Tables'!$H$2:$I$126,2,FALSE)</f>
        <v>Accessories</v>
      </c>
      <c r="T3244" t="str">
        <f>VLOOKUP(CleanedData[[#This Row],[Province]],'02_Lookup_Tables'!$D$2:$E$10,2, FALSE)</f>
        <v>Central Region</v>
      </c>
      <c r="U3244" t="str" cm="1">
        <f t="array" ref="U3244">_xlfn.IFS(CleanedData[[#This Row],[Purchase Amount]]&lt;500,"Low",
CleanedData[[#This Row],[Purchase Amount]]&lt;5000,"Medium",
TRUE,"High")</f>
        <v>Medium</v>
      </c>
      <c r="V3244" t="str">
        <f>TEXT(CleanedData[[#This Row],[Date]],"mmmm")</f>
        <v>September</v>
      </c>
      <c r="W3244" t="str">
        <f>"Q"&amp;ROUNDUP(MONTH(CleanedData[[#This Row],[Date]])/3,0)</f>
        <v>Q3</v>
      </c>
      <c r="X3244" t="str">
        <f>IF(CleanedData[[#This Row],[Purchase Amount]]&gt;=5000,"Yes","No")</f>
        <v>No</v>
      </c>
      <c r="Y3244">
        <f>IF(CleanedData[[#This Row],[Recommend]]="Yes",1,0)</f>
        <v>1</v>
      </c>
      <c r="Z3244" s="6">
        <f>CleanedData[[#This Row],[Purchase Amount]]*0.15</f>
        <v>371.93549999999999</v>
      </c>
      <c r="AA3244" s="6">
        <f>CleanedData[[#This Row],[Purchase Amount]]*1.15</f>
        <v>2851.5054999999998</v>
      </c>
    </row>
    <row r="3245" spans="1:27" x14ac:dyDescent="0.3">
      <c r="A3245">
        <v>3916</v>
      </c>
      <c r="B3245" t="s">
        <v>3470</v>
      </c>
      <c r="C3245" s="1">
        <v>45655</v>
      </c>
      <c r="E3245" t="s">
        <v>60</v>
      </c>
      <c r="F3245" t="s">
        <v>40</v>
      </c>
      <c r="G3245" t="s">
        <v>41</v>
      </c>
      <c r="H3245">
        <v>1</v>
      </c>
      <c r="I3245" t="s">
        <v>45</v>
      </c>
      <c r="J3245" t="s">
        <v>54</v>
      </c>
      <c r="K3245" t="s">
        <v>44</v>
      </c>
      <c r="L3245" t="s">
        <v>42</v>
      </c>
      <c r="M3245" t="s">
        <v>184</v>
      </c>
      <c r="N3245" t="s">
        <v>80</v>
      </c>
      <c r="O3245" t="s">
        <v>148</v>
      </c>
      <c r="P3245" t="s">
        <v>70</v>
      </c>
      <c r="Q3245" t="s">
        <v>166</v>
      </c>
      <c r="R3245" s="6">
        <f>_xlfn.XLOOKUP(CleanedData[[#This Row],[Product]],'02_Lookup_Tables'!$A$2:$A$126,'02_Lookup_Tables'!$B$2:$B$126)</f>
        <v>2479.5700000000002</v>
      </c>
      <c r="S3245" t="str">
        <f>VLOOKUP(CleanedData[[#This Row],[Product]],'02_Lookup_Tables'!$H$2:$I$126,2,FALSE)</f>
        <v>Accessories</v>
      </c>
      <c r="T3245" t="str">
        <f>VLOOKUP(CleanedData[[#This Row],[Province]],'02_Lookup_Tables'!$D$2:$E$10,2, FALSE)</f>
        <v>Northern Region</v>
      </c>
      <c r="U3245" t="str" cm="1">
        <f t="array" ref="U3245">_xlfn.IFS(CleanedData[[#This Row],[Purchase Amount]]&lt;500,"Low",
CleanedData[[#This Row],[Purchase Amount]]&lt;5000,"Medium",
TRUE,"High")</f>
        <v>Medium</v>
      </c>
      <c r="V3245" t="str">
        <f>TEXT(CleanedData[[#This Row],[Date]],"mmmm")</f>
        <v>December</v>
      </c>
      <c r="W3245" t="str">
        <f>"Q"&amp;ROUNDUP(MONTH(CleanedData[[#This Row],[Date]])/3,0)</f>
        <v>Q4</v>
      </c>
      <c r="X3245" t="str">
        <f>IF(CleanedData[[#This Row],[Purchase Amount]]&gt;=5000,"Yes","No")</f>
        <v>No</v>
      </c>
      <c r="Y3245">
        <f>IF(CleanedData[[#This Row],[Recommend]]="Yes",1,0)</f>
        <v>1</v>
      </c>
      <c r="Z3245" s="6">
        <f>CleanedData[[#This Row],[Purchase Amount]]*0.15</f>
        <v>371.93549999999999</v>
      </c>
      <c r="AA3245" s="6">
        <f>CleanedData[[#This Row],[Purchase Amount]]*1.15</f>
        <v>2851.5054999999998</v>
      </c>
    </row>
    <row r="3246" spans="1:27" x14ac:dyDescent="0.3">
      <c r="A3246">
        <v>3917</v>
      </c>
      <c r="B3246" t="s">
        <v>3471</v>
      </c>
      <c r="C3246" s="1">
        <v>45407</v>
      </c>
      <c r="D3246">
        <v>69</v>
      </c>
      <c r="E3246" t="s">
        <v>52</v>
      </c>
      <c r="F3246" t="s">
        <v>61</v>
      </c>
      <c r="G3246" t="s">
        <v>406</v>
      </c>
      <c r="H3246">
        <v>1</v>
      </c>
      <c r="I3246" t="s">
        <v>45</v>
      </c>
      <c r="J3246" t="s">
        <v>69</v>
      </c>
      <c r="K3246" t="s">
        <v>44</v>
      </c>
      <c r="L3246" t="s">
        <v>42</v>
      </c>
      <c r="N3246" t="s">
        <v>80</v>
      </c>
      <c r="O3246" t="s">
        <v>134</v>
      </c>
      <c r="P3246" t="s">
        <v>8646</v>
      </c>
      <c r="Q3246" t="s">
        <v>97</v>
      </c>
      <c r="R3246" s="6">
        <f>_xlfn.XLOOKUP(CleanedData[[#This Row],[Product]],'02_Lookup_Tables'!$A$2:$A$126,'02_Lookup_Tables'!$B$2:$B$126)</f>
        <v>996.44</v>
      </c>
      <c r="S3246" t="str">
        <f>VLOOKUP(CleanedData[[#This Row],[Product]],'02_Lookup_Tables'!$H$2:$I$126,2,FALSE)</f>
        <v>Sports &amp; Outdoors</v>
      </c>
      <c r="T3246" t="str">
        <f>VLOOKUP(CleanedData[[#This Row],[Province]],'02_Lookup_Tables'!$D$2:$E$10,2, FALSE)</f>
        <v>Southern Region</v>
      </c>
      <c r="U3246" t="str" cm="1">
        <f t="array" ref="U3246">_xlfn.IFS(CleanedData[[#This Row],[Purchase Amount]]&lt;500,"Low",
CleanedData[[#This Row],[Purchase Amount]]&lt;5000,"Medium",
TRUE,"High")</f>
        <v>Medium</v>
      </c>
      <c r="V3246" t="str">
        <f>TEXT(CleanedData[[#This Row],[Date]],"mmmm")</f>
        <v>April</v>
      </c>
      <c r="W3246" t="str">
        <f>"Q"&amp;ROUNDUP(MONTH(CleanedData[[#This Row],[Date]])/3,0)</f>
        <v>Q2</v>
      </c>
      <c r="X3246" t="str">
        <f>IF(CleanedData[[#This Row],[Purchase Amount]]&gt;=5000,"Yes","No")</f>
        <v>No</v>
      </c>
      <c r="Y3246">
        <f>IF(CleanedData[[#This Row],[Recommend]]="Yes",1,0)</f>
        <v>1</v>
      </c>
      <c r="Z3246" s="6">
        <f>CleanedData[[#This Row],[Purchase Amount]]*0.15</f>
        <v>149.46600000000001</v>
      </c>
      <c r="AA3246" s="6">
        <f>CleanedData[[#This Row],[Purchase Amount]]*1.15</f>
        <v>1145.9059999999999</v>
      </c>
    </row>
    <row r="3247" spans="1:27" x14ac:dyDescent="0.3">
      <c r="A3247">
        <v>3918</v>
      </c>
      <c r="B3247" t="s">
        <v>3472</v>
      </c>
      <c r="C3247" s="1">
        <v>45872</v>
      </c>
      <c r="D3247">
        <v>77</v>
      </c>
      <c r="E3247" t="s">
        <v>39</v>
      </c>
      <c r="F3247" t="s">
        <v>83</v>
      </c>
      <c r="G3247" t="s">
        <v>126</v>
      </c>
      <c r="H3247">
        <v>1</v>
      </c>
      <c r="I3247" t="s">
        <v>45</v>
      </c>
      <c r="J3247" t="s">
        <v>63</v>
      </c>
      <c r="K3247" t="s">
        <v>64</v>
      </c>
      <c r="L3247" t="s">
        <v>42</v>
      </c>
      <c r="M3247" t="s">
        <v>79</v>
      </c>
      <c r="N3247" t="s">
        <v>80</v>
      </c>
      <c r="O3247" t="s">
        <v>89</v>
      </c>
      <c r="P3247" t="s">
        <v>49</v>
      </c>
      <c r="Q3247" t="s">
        <v>97</v>
      </c>
      <c r="R3247" s="6">
        <f>_xlfn.XLOOKUP(CleanedData[[#This Row],[Product]],'02_Lookup_Tables'!$A$2:$A$126,'02_Lookup_Tables'!$B$2:$B$126)</f>
        <v>343.42</v>
      </c>
      <c r="S3247" t="str">
        <f>VLOOKUP(CleanedData[[#This Row],[Product]],'02_Lookup_Tables'!$H$2:$I$126,2,FALSE)</f>
        <v>Food</v>
      </c>
      <c r="T3247" t="str">
        <f>VLOOKUP(CleanedData[[#This Row],[Province]],'02_Lookup_Tables'!$D$2:$E$10,2, FALSE)</f>
        <v>Western Region</v>
      </c>
      <c r="U3247" t="str" cm="1">
        <f t="array" ref="U3247">_xlfn.IFS(CleanedData[[#This Row],[Purchase Amount]]&lt;500,"Low",
CleanedData[[#This Row],[Purchase Amount]]&lt;5000,"Medium",
TRUE,"High")</f>
        <v>Low</v>
      </c>
      <c r="V3247" t="str">
        <f>TEXT(CleanedData[[#This Row],[Date]],"mmmm")</f>
        <v>August</v>
      </c>
      <c r="W3247" t="str">
        <f>"Q"&amp;ROUNDUP(MONTH(CleanedData[[#This Row],[Date]])/3,0)</f>
        <v>Q3</v>
      </c>
      <c r="X3247" t="str">
        <f>IF(CleanedData[[#This Row],[Purchase Amount]]&gt;=5000,"Yes","No")</f>
        <v>No</v>
      </c>
      <c r="Y3247">
        <f>IF(CleanedData[[#This Row],[Recommend]]="Yes",1,0)</f>
        <v>1</v>
      </c>
      <c r="Z3247" s="6">
        <f>CleanedData[[#This Row],[Purchase Amount]]*0.15</f>
        <v>51.512999999999998</v>
      </c>
      <c r="AA3247" s="6">
        <f>CleanedData[[#This Row],[Purchase Amount]]*1.15</f>
        <v>394.93299999999999</v>
      </c>
    </row>
    <row r="3248" spans="1:27" x14ac:dyDescent="0.3">
      <c r="A3248">
        <v>3919</v>
      </c>
      <c r="B3248" t="s">
        <v>3473</v>
      </c>
      <c r="C3248" s="1">
        <v>45714</v>
      </c>
      <c r="D3248">
        <v>33</v>
      </c>
      <c r="E3248" t="s">
        <v>52</v>
      </c>
      <c r="F3248" t="s">
        <v>77</v>
      </c>
      <c r="G3248" t="s">
        <v>696</v>
      </c>
      <c r="H3248">
        <v>2</v>
      </c>
      <c r="I3248" t="s">
        <v>42</v>
      </c>
      <c r="J3248" t="s">
        <v>63</v>
      </c>
      <c r="K3248" t="s">
        <v>55</v>
      </c>
      <c r="L3248" t="s">
        <v>42</v>
      </c>
      <c r="M3248" t="s">
        <v>180</v>
      </c>
      <c r="N3248" t="s">
        <v>47</v>
      </c>
      <c r="O3248" t="s">
        <v>89</v>
      </c>
      <c r="P3248" t="s">
        <v>49</v>
      </c>
      <c r="Q3248" t="s">
        <v>58</v>
      </c>
      <c r="R3248" s="6">
        <f>_xlfn.XLOOKUP(CleanedData[[#This Row],[Product]],'02_Lookup_Tables'!$A$2:$A$126,'02_Lookup_Tables'!$B$2:$B$126)</f>
        <v>1233.45</v>
      </c>
      <c r="S3248" t="str">
        <f>VLOOKUP(CleanedData[[#This Row],[Product]],'02_Lookup_Tables'!$H$2:$I$126,2,FALSE)</f>
        <v>Beauty &amp; Personal Care</v>
      </c>
      <c r="T3248" t="str">
        <f>VLOOKUP(CleanedData[[#This Row],[Province]],'02_Lookup_Tables'!$D$2:$E$10,2, FALSE)</f>
        <v>Central Region</v>
      </c>
      <c r="U3248" t="str" cm="1">
        <f t="array" ref="U3248">_xlfn.IFS(CleanedData[[#This Row],[Purchase Amount]]&lt;500,"Low",
CleanedData[[#This Row],[Purchase Amount]]&lt;5000,"Medium",
TRUE,"High")</f>
        <v>Medium</v>
      </c>
      <c r="V3248" t="str">
        <f>TEXT(CleanedData[[#This Row],[Date]],"mmmm")</f>
        <v>February</v>
      </c>
      <c r="W3248" t="str">
        <f>"Q"&amp;ROUNDUP(MONTH(CleanedData[[#This Row],[Date]])/3,0)</f>
        <v>Q1</v>
      </c>
      <c r="X3248" t="str">
        <f>IF(CleanedData[[#This Row],[Purchase Amount]]&gt;=5000,"Yes","No")</f>
        <v>No</v>
      </c>
      <c r="Y3248">
        <f>IF(CleanedData[[#This Row],[Recommend]]="Yes",1,0)</f>
        <v>0</v>
      </c>
      <c r="Z3248" s="6">
        <f>CleanedData[[#This Row],[Purchase Amount]]*0.15</f>
        <v>185.01750000000001</v>
      </c>
      <c r="AA3248" s="6">
        <f>CleanedData[[#This Row],[Purchase Amount]]*1.15</f>
        <v>1418.4675</v>
      </c>
    </row>
    <row r="3249" spans="1:27" x14ac:dyDescent="0.3">
      <c r="A3249">
        <v>3920</v>
      </c>
      <c r="B3249" t="s">
        <v>3474</v>
      </c>
      <c r="C3249" s="1">
        <v>46009</v>
      </c>
      <c r="D3249">
        <v>66</v>
      </c>
      <c r="E3249" t="s">
        <v>60</v>
      </c>
      <c r="F3249" t="s">
        <v>40</v>
      </c>
      <c r="G3249" t="s">
        <v>693</v>
      </c>
      <c r="H3249">
        <v>4</v>
      </c>
      <c r="I3249" t="s">
        <v>42</v>
      </c>
      <c r="J3249" t="s">
        <v>54</v>
      </c>
      <c r="K3249" t="s">
        <v>55</v>
      </c>
      <c r="L3249" t="s">
        <v>45</v>
      </c>
      <c r="N3249" t="s">
        <v>96</v>
      </c>
      <c r="O3249" t="s">
        <v>134</v>
      </c>
      <c r="P3249" t="s">
        <v>8646</v>
      </c>
      <c r="Q3249" t="s">
        <v>97</v>
      </c>
      <c r="R3249" s="6">
        <f>_xlfn.XLOOKUP(CleanedData[[#This Row],[Product]],'02_Lookup_Tables'!$A$2:$A$126,'02_Lookup_Tables'!$B$2:$B$126)</f>
        <v>618.72</v>
      </c>
      <c r="S3249" t="str">
        <f>VLOOKUP(CleanedData[[#This Row],[Product]],'02_Lookup_Tables'!$H$2:$I$126,2,FALSE)</f>
        <v>Sports &amp; Outdoors</v>
      </c>
      <c r="T3249" t="str">
        <f>VLOOKUP(CleanedData[[#This Row],[Province]],'02_Lookup_Tables'!$D$2:$E$10,2, FALSE)</f>
        <v>Northern Region</v>
      </c>
      <c r="U3249" t="str" cm="1">
        <f t="array" ref="U3249">_xlfn.IFS(CleanedData[[#This Row],[Purchase Amount]]&lt;500,"Low",
CleanedData[[#This Row],[Purchase Amount]]&lt;5000,"Medium",
TRUE,"High")</f>
        <v>Medium</v>
      </c>
      <c r="V3249" t="str">
        <f>TEXT(CleanedData[[#This Row],[Date]],"mmmm")</f>
        <v>December</v>
      </c>
      <c r="W3249" t="str">
        <f>"Q"&amp;ROUNDUP(MONTH(CleanedData[[#This Row],[Date]])/3,0)</f>
        <v>Q4</v>
      </c>
      <c r="X3249" t="str">
        <f>IF(CleanedData[[#This Row],[Purchase Amount]]&gt;=5000,"Yes","No")</f>
        <v>No</v>
      </c>
      <c r="Y3249">
        <f>IF(CleanedData[[#This Row],[Recommend]]="Yes",1,0)</f>
        <v>0</v>
      </c>
      <c r="Z3249" s="6">
        <f>CleanedData[[#This Row],[Purchase Amount]]*0.15</f>
        <v>92.808000000000007</v>
      </c>
      <c r="AA3249" s="6">
        <f>CleanedData[[#This Row],[Purchase Amount]]*1.15</f>
        <v>711.52800000000002</v>
      </c>
    </row>
    <row r="3250" spans="1:27" x14ac:dyDescent="0.3">
      <c r="A3250">
        <v>3921</v>
      </c>
      <c r="B3250" t="s">
        <v>3475</v>
      </c>
      <c r="C3250" s="1">
        <v>45788</v>
      </c>
      <c r="D3250">
        <v>36</v>
      </c>
      <c r="E3250" t="s">
        <v>52</v>
      </c>
      <c r="F3250" t="s">
        <v>77</v>
      </c>
      <c r="G3250" t="s">
        <v>109</v>
      </c>
      <c r="H3250">
        <v>5</v>
      </c>
      <c r="I3250" t="s">
        <v>42</v>
      </c>
      <c r="J3250" t="s">
        <v>74</v>
      </c>
      <c r="K3250" t="s">
        <v>44</v>
      </c>
      <c r="L3250" t="s">
        <v>42</v>
      </c>
      <c r="M3250" t="s">
        <v>85</v>
      </c>
      <c r="N3250" t="s">
        <v>57</v>
      </c>
      <c r="O3250" t="s">
        <v>48</v>
      </c>
      <c r="P3250" t="s">
        <v>49</v>
      </c>
      <c r="Q3250" t="s">
        <v>81</v>
      </c>
      <c r="R3250" s="6">
        <f>_xlfn.XLOOKUP(CleanedData[[#This Row],[Product]],'02_Lookup_Tables'!$A$2:$A$126,'02_Lookup_Tables'!$B$2:$B$126)</f>
        <v>228.08</v>
      </c>
      <c r="S3250" t="str">
        <f>VLOOKUP(CleanedData[[#This Row],[Product]],'02_Lookup_Tables'!$H$2:$I$126,2,FALSE)</f>
        <v>Apparel</v>
      </c>
      <c r="T3250" t="str">
        <f>VLOOKUP(CleanedData[[#This Row],[Province]],'02_Lookup_Tables'!$D$2:$E$10,2, FALSE)</f>
        <v>Central Region</v>
      </c>
      <c r="U3250" t="str" cm="1">
        <f t="array" ref="U3250">_xlfn.IFS(CleanedData[[#This Row],[Purchase Amount]]&lt;500,"Low",
CleanedData[[#This Row],[Purchase Amount]]&lt;5000,"Medium",
TRUE,"High")</f>
        <v>Low</v>
      </c>
      <c r="V3250" t="str">
        <f>TEXT(CleanedData[[#This Row],[Date]],"mmmm")</f>
        <v>May</v>
      </c>
      <c r="W3250" t="str">
        <f>"Q"&amp;ROUNDUP(MONTH(CleanedData[[#This Row],[Date]])/3,0)</f>
        <v>Q2</v>
      </c>
      <c r="X3250" t="str">
        <f>IF(CleanedData[[#This Row],[Purchase Amount]]&gt;=5000,"Yes","No")</f>
        <v>No</v>
      </c>
      <c r="Y3250">
        <f>IF(CleanedData[[#This Row],[Recommend]]="Yes",1,0)</f>
        <v>0</v>
      </c>
      <c r="Z3250" s="6">
        <f>CleanedData[[#This Row],[Purchase Amount]]*0.15</f>
        <v>34.212000000000003</v>
      </c>
      <c r="AA3250" s="6">
        <f>CleanedData[[#This Row],[Purchase Amount]]*1.15</f>
        <v>262.29199999999997</v>
      </c>
    </row>
    <row r="3251" spans="1:27" x14ac:dyDescent="0.3">
      <c r="A3251">
        <v>3922</v>
      </c>
      <c r="B3251" t="s">
        <v>3476</v>
      </c>
      <c r="C3251" s="1">
        <v>45334</v>
      </c>
      <c r="D3251">
        <v>26</v>
      </c>
      <c r="E3251" t="s">
        <v>39</v>
      </c>
      <c r="F3251" t="s">
        <v>77</v>
      </c>
      <c r="G3251" t="s">
        <v>153</v>
      </c>
      <c r="H3251">
        <v>5</v>
      </c>
      <c r="I3251" t="s">
        <v>45</v>
      </c>
      <c r="J3251" t="s">
        <v>69</v>
      </c>
      <c r="K3251" t="s">
        <v>55</v>
      </c>
      <c r="L3251" t="s">
        <v>42</v>
      </c>
      <c r="M3251" t="s">
        <v>190</v>
      </c>
      <c r="N3251" t="s">
        <v>57</v>
      </c>
      <c r="O3251" t="s">
        <v>89</v>
      </c>
      <c r="P3251" t="s">
        <v>70</v>
      </c>
      <c r="Q3251" t="s">
        <v>58</v>
      </c>
      <c r="R3251" s="6">
        <f>_xlfn.XLOOKUP(CleanedData[[#This Row],[Product]],'02_Lookup_Tables'!$A$2:$A$126,'02_Lookup_Tables'!$B$2:$B$126)</f>
        <v>1011.68</v>
      </c>
      <c r="S3251" t="str">
        <f>VLOOKUP(CleanedData[[#This Row],[Product]],'02_Lookup_Tables'!$H$2:$I$126,2,FALSE)</f>
        <v>Accessories</v>
      </c>
      <c r="T3251" t="str">
        <f>VLOOKUP(CleanedData[[#This Row],[Province]],'02_Lookup_Tables'!$D$2:$E$10,2, FALSE)</f>
        <v>Central Region</v>
      </c>
      <c r="U3251" t="str" cm="1">
        <f t="array" ref="U3251">_xlfn.IFS(CleanedData[[#This Row],[Purchase Amount]]&lt;500,"Low",
CleanedData[[#This Row],[Purchase Amount]]&lt;5000,"Medium",
TRUE,"High")</f>
        <v>Medium</v>
      </c>
      <c r="V3251" t="str">
        <f>TEXT(CleanedData[[#This Row],[Date]],"mmmm")</f>
        <v>February</v>
      </c>
      <c r="W3251" t="str">
        <f>"Q"&amp;ROUNDUP(MONTH(CleanedData[[#This Row],[Date]])/3,0)</f>
        <v>Q1</v>
      </c>
      <c r="X3251" t="str">
        <f>IF(CleanedData[[#This Row],[Purchase Amount]]&gt;=5000,"Yes","No")</f>
        <v>No</v>
      </c>
      <c r="Y3251">
        <f>IF(CleanedData[[#This Row],[Recommend]]="Yes",1,0)</f>
        <v>1</v>
      </c>
      <c r="Z3251" s="6">
        <f>CleanedData[[#This Row],[Purchase Amount]]*0.15</f>
        <v>151.75199999999998</v>
      </c>
      <c r="AA3251" s="6">
        <f>CleanedData[[#This Row],[Purchase Amount]]*1.15</f>
        <v>1163.4319999999998</v>
      </c>
    </row>
    <row r="3252" spans="1:27" x14ac:dyDescent="0.3">
      <c r="A3252">
        <v>3923</v>
      </c>
      <c r="B3252" t="s">
        <v>3477</v>
      </c>
      <c r="C3252" s="1">
        <v>45527</v>
      </c>
      <c r="D3252">
        <v>52</v>
      </c>
      <c r="E3252" t="s">
        <v>60</v>
      </c>
      <c r="F3252" t="s">
        <v>83</v>
      </c>
      <c r="G3252" t="s">
        <v>91</v>
      </c>
      <c r="H3252">
        <v>3</v>
      </c>
      <c r="I3252" t="s">
        <v>45</v>
      </c>
      <c r="J3252" t="s">
        <v>69</v>
      </c>
      <c r="K3252" t="s">
        <v>55</v>
      </c>
      <c r="L3252" t="s">
        <v>42</v>
      </c>
      <c r="M3252" t="s">
        <v>46</v>
      </c>
      <c r="N3252" t="s">
        <v>48</v>
      </c>
      <c r="O3252" t="s">
        <v>89</v>
      </c>
      <c r="P3252" t="s">
        <v>49</v>
      </c>
      <c r="Q3252" t="s">
        <v>93</v>
      </c>
      <c r="R3252" s="6">
        <f>_xlfn.XLOOKUP(CleanedData[[#This Row],[Product]],'02_Lookup_Tables'!$A$2:$A$126,'02_Lookup_Tables'!$B$2:$B$126)</f>
        <v>1370.56</v>
      </c>
      <c r="S3252" t="str">
        <f>VLOOKUP(CleanedData[[#This Row],[Product]],'02_Lookup_Tables'!$H$2:$I$126,2,FALSE)</f>
        <v>Electronics</v>
      </c>
      <c r="T3252" t="str">
        <f>VLOOKUP(CleanedData[[#This Row],[Province]],'02_Lookup_Tables'!$D$2:$E$10,2, FALSE)</f>
        <v>Western Region</v>
      </c>
      <c r="U3252" t="str" cm="1">
        <f t="array" ref="U3252">_xlfn.IFS(CleanedData[[#This Row],[Purchase Amount]]&lt;500,"Low",
CleanedData[[#This Row],[Purchase Amount]]&lt;5000,"Medium",
TRUE,"High")</f>
        <v>Medium</v>
      </c>
      <c r="V3252" t="str">
        <f>TEXT(CleanedData[[#This Row],[Date]],"mmmm")</f>
        <v>August</v>
      </c>
      <c r="W3252" t="str">
        <f>"Q"&amp;ROUNDUP(MONTH(CleanedData[[#This Row],[Date]])/3,0)</f>
        <v>Q3</v>
      </c>
      <c r="X3252" t="str">
        <f>IF(CleanedData[[#This Row],[Purchase Amount]]&gt;=5000,"Yes","No")</f>
        <v>No</v>
      </c>
      <c r="Y3252">
        <f>IF(CleanedData[[#This Row],[Recommend]]="Yes",1,0)</f>
        <v>1</v>
      </c>
      <c r="Z3252" s="6">
        <f>CleanedData[[#This Row],[Purchase Amount]]*0.15</f>
        <v>205.58399999999997</v>
      </c>
      <c r="AA3252" s="6">
        <f>CleanedData[[#This Row],[Purchase Amount]]*1.15</f>
        <v>1576.1439999999998</v>
      </c>
    </row>
    <row r="3253" spans="1:27" x14ac:dyDescent="0.3">
      <c r="A3253">
        <v>3924</v>
      </c>
      <c r="B3253" t="s">
        <v>3478</v>
      </c>
      <c r="C3253" s="1">
        <v>45982</v>
      </c>
      <c r="D3253">
        <v>40</v>
      </c>
      <c r="E3253" t="s">
        <v>39</v>
      </c>
      <c r="F3253" t="s">
        <v>130</v>
      </c>
      <c r="G3253" t="s">
        <v>133</v>
      </c>
      <c r="H3253">
        <v>5</v>
      </c>
      <c r="I3253" t="s">
        <v>42</v>
      </c>
      <c r="J3253" t="s">
        <v>54</v>
      </c>
      <c r="K3253" t="s">
        <v>44</v>
      </c>
      <c r="L3253" t="s">
        <v>42</v>
      </c>
      <c r="M3253" t="s">
        <v>88</v>
      </c>
      <c r="N3253" t="s">
        <v>57</v>
      </c>
      <c r="O3253" t="s">
        <v>89</v>
      </c>
      <c r="P3253" t="s">
        <v>70</v>
      </c>
      <c r="Q3253" t="s">
        <v>81</v>
      </c>
      <c r="R3253" s="6">
        <f>_xlfn.XLOOKUP(CleanedData[[#This Row],[Product]],'02_Lookup_Tables'!$A$2:$A$126,'02_Lookup_Tables'!$B$2:$B$126)</f>
        <v>1734</v>
      </c>
      <c r="S3253" t="str">
        <f>VLOOKUP(CleanedData[[#This Row],[Product]],'02_Lookup_Tables'!$H$2:$I$126,2,FALSE)</f>
        <v>Home &amp; Living</v>
      </c>
      <c r="T3253" t="str">
        <f>VLOOKUP(CleanedData[[#This Row],[Province]],'02_Lookup_Tables'!$D$2:$E$10,2, FALSE)</f>
        <v>Eastern Region</v>
      </c>
      <c r="U3253" t="str" cm="1">
        <f t="array" ref="U3253">_xlfn.IFS(CleanedData[[#This Row],[Purchase Amount]]&lt;500,"Low",
CleanedData[[#This Row],[Purchase Amount]]&lt;5000,"Medium",
TRUE,"High")</f>
        <v>Medium</v>
      </c>
      <c r="V3253" t="str">
        <f>TEXT(CleanedData[[#This Row],[Date]],"mmmm")</f>
        <v>November</v>
      </c>
      <c r="W3253" t="str">
        <f>"Q"&amp;ROUNDUP(MONTH(CleanedData[[#This Row],[Date]])/3,0)</f>
        <v>Q4</v>
      </c>
      <c r="X3253" t="str">
        <f>IF(CleanedData[[#This Row],[Purchase Amount]]&gt;=5000,"Yes","No")</f>
        <v>No</v>
      </c>
      <c r="Y3253">
        <f>IF(CleanedData[[#This Row],[Recommend]]="Yes",1,0)</f>
        <v>0</v>
      </c>
      <c r="Z3253" s="6">
        <f>CleanedData[[#This Row],[Purchase Amount]]*0.15</f>
        <v>260.09999999999997</v>
      </c>
      <c r="AA3253" s="6">
        <f>CleanedData[[#This Row],[Purchase Amount]]*1.15</f>
        <v>1994.1</v>
      </c>
    </row>
    <row r="3254" spans="1:27" x14ac:dyDescent="0.3">
      <c r="A3254">
        <v>3925</v>
      </c>
      <c r="B3254" t="s">
        <v>3479</v>
      </c>
      <c r="C3254" s="1">
        <v>45785</v>
      </c>
      <c r="D3254">
        <v>61</v>
      </c>
      <c r="E3254" t="s">
        <v>60</v>
      </c>
      <c r="F3254" t="s">
        <v>125</v>
      </c>
      <c r="G3254" t="s">
        <v>168</v>
      </c>
      <c r="H3254">
        <v>1</v>
      </c>
      <c r="I3254" t="s">
        <v>42</v>
      </c>
      <c r="J3254" t="s">
        <v>43</v>
      </c>
      <c r="K3254" t="s">
        <v>55</v>
      </c>
      <c r="L3254" t="s">
        <v>42</v>
      </c>
      <c r="M3254" t="s">
        <v>231</v>
      </c>
      <c r="N3254" t="s">
        <v>80</v>
      </c>
      <c r="O3254" t="s">
        <v>89</v>
      </c>
      <c r="P3254" t="s">
        <v>49</v>
      </c>
      <c r="Q3254" t="s">
        <v>50</v>
      </c>
      <c r="R3254" s="6">
        <f>_xlfn.XLOOKUP(CleanedData[[#This Row],[Product]],'02_Lookup_Tables'!$A$2:$A$126,'02_Lookup_Tables'!$B$2:$B$126)</f>
        <v>14729.04</v>
      </c>
      <c r="S3254" t="str">
        <f>VLOOKUP(CleanedData[[#This Row],[Product]],'02_Lookup_Tables'!$H$2:$I$126,2,FALSE)</f>
        <v>Electronics</v>
      </c>
      <c r="T3254" t="str">
        <f>VLOOKUP(CleanedData[[#This Row],[Province]],'02_Lookup_Tables'!$D$2:$E$10,2, FALSE)</f>
        <v>Western Region</v>
      </c>
      <c r="U3254" t="str" cm="1">
        <f t="array" ref="U3254">_xlfn.IFS(CleanedData[[#This Row],[Purchase Amount]]&lt;500,"Low",
CleanedData[[#This Row],[Purchase Amount]]&lt;5000,"Medium",
TRUE,"High")</f>
        <v>High</v>
      </c>
      <c r="V3254" t="str">
        <f>TEXT(CleanedData[[#This Row],[Date]],"mmmm")</f>
        <v>May</v>
      </c>
      <c r="W3254" t="str">
        <f>"Q"&amp;ROUNDUP(MONTH(CleanedData[[#This Row],[Date]])/3,0)</f>
        <v>Q2</v>
      </c>
      <c r="X3254" t="str">
        <f>IF(CleanedData[[#This Row],[Purchase Amount]]&gt;=5000,"Yes","No")</f>
        <v>Yes</v>
      </c>
      <c r="Y3254">
        <f>IF(CleanedData[[#This Row],[Recommend]]="Yes",1,0)</f>
        <v>0</v>
      </c>
      <c r="Z3254" s="6">
        <f>CleanedData[[#This Row],[Purchase Amount]]*0.15</f>
        <v>2209.3560000000002</v>
      </c>
      <c r="AA3254" s="6">
        <f>CleanedData[[#This Row],[Purchase Amount]]*1.15</f>
        <v>16938.396000000001</v>
      </c>
    </row>
    <row r="3255" spans="1:27" x14ac:dyDescent="0.3">
      <c r="A3255">
        <v>3926</v>
      </c>
      <c r="B3255" t="s">
        <v>3480</v>
      </c>
      <c r="C3255" s="1">
        <v>45303</v>
      </c>
      <c r="D3255">
        <v>67</v>
      </c>
      <c r="E3255" t="s">
        <v>39</v>
      </c>
      <c r="F3255" t="s">
        <v>68</v>
      </c>
      <c r="G3255" t="s">
        <v>216</v>
      </c>
      <c r="H3255">
        <v>5</v>
      </c>
      <c r="I3255" t="s">
        <v>45</v>
      </c>
      <c r="J3255" t="s">
        <v>63</v>
      </c>
      <c r="K3255" t="s">
        <v>64</v>
      </c>
      <c r="L3255" t="s">
        <v>45</v>
      </c>
      <c r="M3255" t="s">
        <v>75</v>
      </c>
      <c r="N3255" t="s">
        <v>57</v>
      </c>
      <c r="O3255" t="s">
        <v>89</v>
      </c>
      <c r="P3255" t="s">
        <v>70</v>
      </c>
      <c r="Q3255" t="s">
        <v>97</v>
      </c>
      <c r="R3255" s="6">
        <f>_xlfn.XLOOKUP(CleanedData[[#This Row],[Product]],'02_Lookup_Tables'!$A$2:$A$126,'02_Lookup_Tables'!$B$2:$B$126)</f>
        <v>929.55</v>
      </c>
      <c r="S3255" t="str">
        <f>VLOOKUP(CleanedData[[#This Row],[Product]],'02_Lookup_Tables'!$H$2:$I$126,2,FALSE)</f>
        <v>Accessories</v>
      </c>
      <c r="T3255" t="str">
        <f>VLOOKUP(CleanedData[[#This Row],[Province]],'02_Lookup_Tables'!$D$2:$E$10,2, FALSE)</f>
        <v>Northern Region</v>
      </c>
      <c r="U3255" t="str" cm="1">
        <f t="array" ref="U3255">_xlfn.IFS(CleanedData[[#This Row],[Purchase Amount]]&lt;500,"Low",
CleanedData[[#This Row],[Purchase Amount]]&lt;5000,"Medium",
TRUE,"High")</f>
        <v>Medium</v>
      </c>
      <c r="V3255" t="str">
        <f>TEXT(CleanedData[[#This Row],[Date]],"mmmm")</f>
        <v>January</v>
      </c>
      <c r="W3255" t="str">
        <f>"Q"&amp;ROUNDUP(MONTH(CleanedData[[#This Row],[Date]])/3,0)</f>
        <v>Q1</v>
      </c>
      <c r="X3255" t="str">
        <f>IF(CleanedData[[#This Row],[Purchase Amount]]&gt;=5000,"Yes","No")</f>
        <v>No</v>
      </c>
      <c r="Y3255">
        <f>IF(CleanedData[[#This Row],[Recommend]]="Yes",1,0)</f>
        <v>1</v>
      </c>
      <c r="Z3255" s="6">
        <f>CleanedData[[#This Row],[Purchase Amount]]*0.15</f>
        <v>139.43249999999998</v>
      </c>
      <c r="AA3255" s="6">
        <f>CleanedData[[#This Row],[Purchase Amount]]*1.15</f>
        <v>1068.9824999999998</v>
      </c>
    </row>
    <row r="3256" spans="1:27" x14ac:dyDescent="0.3">
      <c r="A3256">
        <v>3927</v>
      </c>
      <c r="B3256" t="s">
        <v>3481</v>
      </c>
      <c r="C3256" s="1">
        <v>45495</v>
      </c>
      <c r="D3256">
        <v>78</v>
      </c>
      <c r="E3256" t="s">
        <v>39</v>
      </c>
      <c r="F3256" t="s">
        <v>72</v>
      </c>
      <c r="G3256" t="s">
        <v>192</v>
      </c>
      <c r="H3256">
        <v>3</v>
      </c>
      <c r="I3256" t="s">
        <v>45</v>
      </c>
      <c r="J3256" t="s">
        <v>69</v>
      </c>
      <c r="K3256" t="s">
        <v>55</v>
      </c>
      <c r="L3256" t="s">
        <v>42</v>
      </c>
      <c r="M3256" t="s">
        <v>184</v>
      </c>
      <c r="N3256" t="s">
        <v>48</v>
      </c>
      <c r="O3256" t="s">
        <v>148</v>
      </c>
      <c r="P3256" t="s">
        <v>49</v>
      </c>
      <c r="Q3256" t="s">
        <v>97</v>
      </c>
      <c r="R3256" s="6">
        <f>_xlfn.XLOOKUP(CleanedData[[#This Row],[Product]],'02_Lookup_Tables'!$A$2:$A$126,'02_Lookup_Tables'!$B$2:$B$126)</f>
        <v>13261</v>
      </c>
      <c r="S3256" t="str">
        <f>VLOOKUP(CleanedData[[#This Row],[Product]],'02_Lookup_Tables'!$H$2:$I$126,2,FALSE)</f>
        <v>Electronics</v>
      </c>
      <c r="T3256" t="str">
        <f>VLOOKUP(CleanedData[[#This Row],[Province]],'02_Lookup_Tables'!$D$2:$E$10,2, FALSE)</f>
        <v>Central Region</v>
      </c>
      <c r="U3256" t="str" cm="1">
        <f t="array" ref="U3256">_xlfn.IFS(CleanedData[[#This Row],[Purchase Amount]]&lt;500,"Low",
CleanedData[[#This Row],[Purchase Amount]]&lt;5000,"Medium",
TRUE,"High")</f>
        <v>High</v>
      </c>
      <c r="V3256" t="str">
        <f>TEXT(CleanedData[[#This Row],[Date]],"mmmm")</f>
        <v>July</v>
      </c>
      <c r="W3256" t="str">
        <f>"Q"&amp;ROUNDUP(MONTH(CleanedData[[#This Row],[Date]])/3,0)</f>
        <v>Q3</v>
      </c>
      <c r="X3256" t="str">
        <f>IF(CleanedData[[#This Row],[Purchase Amount]]&gt;=5000,"Yes","No")</f>
        <v>Yes</v>
      </c>
      <c r="Y3256">
        <f>IF(CleanedData[[#This Row],[Recommend]]="Yes",1,0)</f>
        <v>1</v>
      </c>
      <c r="Z3256" s="6">
        <f>CleanedData[[#This Row],[Purchase Amount]]*0.15</f>
        <v>1989.1499999999999</v>
      </c>
      <c r="AA3256" s="6">
        <f>CleanedData[[#This Row],[Purchase Amount]]*1.15</f>
        <v>15250.15</v>
      </c>
    </row>
    <row r="3257" spans="1:27" x14ac:dyDescent="0.3">
      <c r="A3257">
        <v>3928</v>
      </c>
      <c r="B3257" t="s">
        <v>3482</v>
      </c>
      <c r="C3257" s="1">
        <v>45589</v>
      </c>
      <c r="D3257">
        <v>39</v>
      </c>
      <c r="E3257" t="s">
        <v>39</v>
      </c>
      <c r="F3257" t="s">
        <v>125</v>
      </c>
      <c r="G3257" t="s">
        <v>271</v>
      </c>
      <c r="H3257">
        <v>4</v>
      </c>
      <c r="I3257" t="s">
        <v>45</v>
      </c>
      <c r="J3257" t="s">
        <v>69</v>
      </c>
      <c r="K3257" t="s">
        <v>55</v>
      </c>
      <c r="L3257" t="s">
        <v>42</v>
      </c>
      <c r="M3257" t="s">
        <v>65</v>
      </c>
      <c r="N3257" t="s">
        <v>96</v>
      </c>
      <c r="O3257" t="s">
        <v>89</v>
      </c>
      <c r="P3257" t="s">
        <v>70</v>
      </c>
      <c r="Q3257" t="s">
        <v>81</v>
      </c>
      <c r="R3257" s="6">
        <f>_xlfn.XLOOKUP(CleanedData[[#This Row],[Product]],'02_Lookup_Tables'!$A$2:$A$126,'02_Lookup_Tables'!$B$2:$B$126)</f>
        <v>119.63</v>
      </c>
      <c r="S3257" t="str">
        <f>VLOOKUP(CleanedData[[#This Row],[Product]],'02_Lookup_Tables'!$H$2:$I$126,2,FALSE)</f>
        <v>Food</v>
      </c>
      <c r="T3257" t="str">
        <f>VLOOKUP(CleanedData[[#This Row],[Province]],'02_Lookup_Tables'!$D$2:$E$10,2, FALSE)</f>
        <v>Western Region</v>
      </c>
      <c r="U3257" t="str" cm="1">
        <f t="array" ref="U3257">_xlfn.IFS(CleanedData[[#This Row],[Purchase Amount]]&lt;500,"Low",
CleanedData[[#This Row],[Purchase Amount]]&lt;5000,"Medium",
TRUE,"High")</f>
        <v>Low</v>
      </c>
      <c r="V3257" t="str">
        <f>TEXT(CleanedData[[#This Row],[Date]],"mmmm")</f>
        <v>October</v>
      </c>
      <c r="W3257" t="str">
        <f>"Q"&amp;ROUNDUP(MONTH(CleanedData[[#This Row],[Date]])/3,0)</f>
        <v>Q4</v>
      </c>
      <c r="X3257" t="str">
        <f>IF(CleanedData[[#This Row],[Purchase Amount]]&gt;=5000,"Yes","No")</f>
        <v>No</v>
      </c>
      <c r="Y3257">
        <f>IF(CleanedData[[#This Row],[Recommend]]="Yes",1,0)</f>
        <v>1</v>
      </c>
      <c r="Z3257" s="6">
        <f>CleanedData[[#This Row],[Purchase Amount]]*0.15</f>
        <v>17.944499999999998</v>
      </c>
      <c r="AA3257" s="6">
        <f>CleanedData[[#This Row],[Purchase Amount]]*1.15</f>
        <v>137.57449999999997</v>
      </c>
    </row>
    <row r="3258" spans="1:27" x14ac:dyDescent="0.3">
      <c r="A3258">
        <v>3929</v>
      </c>
      <c r="B3258" t="s">
        <v>3483</v>
      </c>
      <c r="C3258" s="1">
        <v>45954</v>
      </c>
      <c r="D3258">
        <v>28</v>
      </c>
      <c r="E3258" t="s">
        <v>60</v>
      </c>
      <c r="F3258" t="s">
        <v>40</v>
      </c>
      <c r="G3258" t="s">
        <v>301</v>
      </c>
      <c r="H3258">
        <v>4</v>
      </c>
      <c r="I3258" t="s">
        <v>42</v>
      </c>
      <c r="J3258" t="s">
        <v>43</v>
      </c>
      <c r="K3258" t="s">
        <v>44</v>
      </c>
      <c r="L3258" t="s">
        <v>42</v>
      </c>
      <c r="M3258" t="s">
        <v>85</v>
      </c>
      <c r="N3258" t="s">
        <v>96</v>
      </c>
      <c r="O3258" t="s">
        <v>48</v>
      </c>
      <c r="P3258" t="s">
        <v>49</v>
      </c>
      <c r="Q3258" t="s">
        <v>58</v>
      </c>
      <c r="R3258" s="6">
        <f>_xlfn.XLOOKUP(CleanedData[[#This Row],[Product]],'02_Lookup_Tables'!$A$2:$A$126,'02_Lookup_Tables'!$B$2:$B$126)</f>
        <v>1000.7</v>
      </c>
      <c r="S3258" t="str">
        <f>VLOOKUP(CleanedData[[#This Row],[Product]],'02_Lookup_Tables'!$H$2:$I$126,2,FALSE)</f>
        <v>Toys &amp; Games</v>
      </c>
      <c r="T3258" t="str">
        <f>VLOOKUP(CleanedData[[#This Row],[Province]],'02_Lookup_Tables'!$D$2:$E$10,2, FALSE)</f>
        <v>Northern Region</v>
      </c>
      <c r="U3258" t="str" cm="1">
        <f t="array" ref="U3258">_xlfn.IFS(CleanedData[[#This Row],[Purchase Amount]]&lt;500,"Low",
CleanedData[[#This Row],[Purchase Amount]]&lt;5000,"Medium",
TRUE,"High")</f>
        <v>Medium</v>
      </c>
      <c r="V3258" t="str">
        <f>TEXT(CleanedData[[#This Row],[Date]],"mmmm")</f>
        <v>October</v>
      </c>
      <c r="W3258" t="str">
        <f>"Q"&amp;ROUNDUP(MONTH(CleanedData[[#This Row],[Date]])/3,0)</f>
        <v>Q4</v>
      </c>
      <c r="X3258" t="str">
        <f>IF(CleanedData[[#This Row],[Purchase Amount]]&gt;=5000,"Yes","No")</f>
        <v>No</v>
      </c>
      <c r="Y3258">
        <f>IF(CleanedData[[#This Row],[Recommend]]="Yes",1,0)</f>
        <v>0</v>
      </c>
      <c r="Z3258" s="6">
        <f>CleanedData[[#This Row],[Purchase Amount]]*0.15</f>
        <v>150.10499999999999</v>
      </c>
      <c r="AA3258" s="6">
        <f>CleanedData[[#This Row],[Purchase Amount]]*1.15</f>
        <v>1150.8050000000001</v>
      </c>
    </row>
    <row r="3259" spans="1:27" x14ac:dyDescent="0.3">
      <c r="A3259">
        <v>3930</v>
      </c>
      <c r="B3259" t="s">
        <v>3484</v>
      </c>
      <c r="C3259" s="1">
        <v>45295</v>
      </c>
      <c r="D3259">
        <v>62</v>
      </c>
      <c r="E3259" t="s">
        <v>60</v>
      </c>
      <c r="F3259" t="s">
        <v>72</v>
      </c>
      <c r="G3259" t="s">
        <v>271</v>
      </c>
      <c r="H3259">
        <v>4</v>
      </c>
      <c r="I3259" t="s">
        <v>42</v>
      </c>
      <c r="J3259" t="s">
        <v>43</v>
      </c>
      <c r="K3259" t="s">
        <v>64</v>
      </c>
      <c r="L3259" t="s">
        <v>45</v>
      </c>
      <c r="M3259" t="s">
        <v>112</v>
      </c>
      <c r="N3259" t="s">
        <v>96</v>
      </c>
      <c r="O3259" t="s">
        <v>48</v>
      </c>
      <c r="P3259" t="s">
        <v>49</v>
      </c>
      <c r="Q3259" t="s">
        <v>50</v>
      </c>
      <c r="R3259" s="6">
        <f>_xlfn.XLOOKUP(CleanedData[[#This Row],[Product]],'02_Lookup_Tables'!$A$2:$A$126,'02_Lookup_Tables'!$B$2:$B$126)</f>
        <v>119.63</v>
      </c>
      <c r="S3259" t="str">
        <f>VLOOKUP(CleanedData[[#This Row],[Product]],'02_Lookup_Tables'!$H$2:$I$126,2,FALSE)</f>
        <v>Food</v>
      </c>
      <c r="T3259" t="str">
        <f>VLOOKUP(CleanedData[[#This Row],[Province]],'02_Lookup_Tables'!$D$2:$E$10,2, FALSE)</f>
        <v>Central Region</v>
      </c>
      <c r="U3259" t="str" cm="1">
        <f t="array" ref="U3259">_xlfn.IFS(CleanedData[[#This Row],[Purchase Amount]]&lt;500,"Low",
CleanedData[[#This Row],[Purchase Amount]]&lt;5000,"Medium",
TRUE,"High")</f>
        <v>Low</v>
      </c>
      <c r="V3259" t="str">
        <f>TEXT(CleanedData[[#This Row],[Date]],"mmmm")</f>
        <v>January</v>
      </c>
      <c r="W3259" t="str">
        <f>"Q"&amp;ROUNDUP(MONTH(CleanedData[[#This Row],[Date]])/3,0)</f>
        <v>Q1</v>
      </c>
      <c r="X3259" t="str">
        <f>IF(CleanedData[[#This Row],[Purchase Amount]]&gt;=5000,"Yes","No")</f>
        <v>No</v>
      </c>
      <c r="Y3259">
        <f>IF(CleanedData[[#This Row],[Recommend]]="Yes",1,0)</f>
        <v>0</v>
      </c>
      <c r="Z3259" s="6">
        <f>CleanedData[[#This Row],[Purchase Amount]]*0.15</f>
        <v>17.944499999999998</v>
      </c>
      <c r="AA3259" s="6">
        <f>CleanedData[[#This Row],[Purchase Amount]]*1.15</f>
        <v>137.57449999999997</v>
      </c>
    </row>
    <row r="3260" spans="1:27" x14ac:dyDescent="0.3">
      <c r="A3260">
        <v>3931</v>
      </c>
      <c r="B3260" t="s">
        <v>3485</v>
      </c>
      <c r="C3260" s="1">
        <v>45499</v>
      </c>
      <c r="D3260">
        <v>49</v>
      </c>
      <c r="E3260" t="s">
        <v>60</v>
      </c>
      <c r="F3260" t="s">
        <v>125</v>
      </c>
      <c r="G3260" t="s">
        <v>317</v>
      </c>
      <c r="H3260">
        <v>5</v>
      </c>
      <c r="I3260" t="s">
        <v>45</v>
      </c>
      <c r="J3260" t="s">
        <v>54</v>
      </c>
      <c r="K3260" t="s">
        <v>55</v>
      </c>
      <c r="L3260" t="s">
        <v>42</v>
      </c>
      <c r="M3260" t="s">
        <v>92</v>
      </c>
      <c r="N3260" t="s">
        <v>57</v>
      </c>
      <c r="O3260" t="s">
        <v>89</v>
      </c>
      <c r="P3260" t="s">
        <v>70</v>
      </c>
      <c r="Q3260" t="s">
        <v>93</v>
      </c>
      <c r="R3260" s="6">
        <f>_xlfn.XLOOKUP(CleanedData[[#This Row],[Product]],'02_Lookup_Tables'!$A$2:$A$126,'02_Lookup_Tables'!$B$2:$B$126)</f>
        <v>10347.709999999999</v>
      </c>
      <c r="S3260" t="str">
        <f>VLOOKUP(CleanedData[[#This Row],[Product]],'02_Lookup_Tables'!$H$2:$I$126,2,FALSE)</f>
        <v>Home Devices</v>
      </c>
      <c r="T3260" t="str">
        <f>VLOOKUP(CleanedData[[#This Row],[Province]],'02_Lookup_Tables'!$D$2:$E$10,2, FALSE)</f>
        <v>Western Region</v>
      </c>
      <c r="U3260" t="str" cm="1">
        <f t="array" ref="U3260">_xlfn.IFS(CleanedData[[#This Row],[Purchase Amount]]&lt;500,"Low",
CleanedData[[#This Row],[Purchase Amount]]&lt;5000,"Medium",
TRUE,"High")</f>
        <v>High</v>
      </c>
      <c r="V3260" t="str">
        <f>TEXT(CleanedData[[#This Row],[Date]],"mmmm")</f>
        <v>July</v>
      </c>
      <c r="W3260" t="str">
        <f>"Q"&amp;ROUNDUP(MONTH(CleanedData[[#This Row],[Date]])/3,0)</f>
        <v>Q3</v>
      </c>
      <c r="X3260" t="str">
        <f>IF(CleanedData[[#This Row],[Purchase Amount]]&gt;=5000,"Yes","No")</f>
        <v>Yes</v>
      </c>
      <c r="Y3260">
        <f>IF(CleanedData[[#This Row],[Recommend]]="Yes",1,0)</f>
        <v>1</v>
      </c>
      <c r="Z3260" s="6">
        <f>CleanedData[[#This Row],[Purchase Amount]]*0.15</f>
        <v>1552.1564999999998</v>
      </c>
      <c r="AA3260" s="6">
        <f>CleanedData[[#This Row],[Purchase Amount]]*1.15</f>
        <v>11899.866499999998</v>
      </c>
    </row>
    <row r="3261" spans="1:27" x14ac:dyDescent="0.3">
      <c r="A3261">
        <v>3932</v>
      </c>
      <c r="B3261" t="s">
        <v>3486</v>
      </c>
      <c r="C3261" s="1">
        <v>45477</v>
      </c>
      <c r="D3261">
        <v>19</v>
      </c>
      <c r="E3261" t="s">
        <v>39</v>
      </c>
      <c r="F3261" t="s">
        <v>77</v>
      </c>
      <c r="G3261" t="s">
        <v>417</v>
      </c>
      <c r="H3261">
        <v>1</v>
      </c>
      <c r="I3261" t="s">
        <v>42</v>
      </c>
      <c r="J3261" t="s">
        <v>69</v>
      </c>
      <c r="K3261" t="s">
        <v>64</v>
      </c>
      <c r="L3261" t="s">
        <v>42</v>
      </c>
      <c r="M3261" t="s">
        <v>231</v>
      </c>
      <c r="N3261" t="s">
        <v>80</v>
      </c>
      <c r="O3261" t="s">
        <v>89</v>
      </c>
      <c r="P3261" t="s">
        <v>49</v>
      </c>
      <c r="Q3261" t="s">
        <v>66</v>
      </c>
      <c r="R3261" s="6">
        <f>_xlfn.XLOOKUP(CleanedData[[#This Row],[Product]],'02_Lookup_Tables'!$A$2:$A$126,'02_Lookup_Tables'!$B$2:$B$126)</f>
        <v>274.49</v>
      </c>
      <c r="S3261" t="str">
        <f>VLOOKUP(CleanedData[[#This Row],[Product]],'02_Lookup_Tables'!$H$2:$I$126,2,FALSE)</f>
        <v>Beauty &amp; Personal Care</v>
      </c>
      <c r="T3261" t="str">
        <f>VLOOKUP(CleanedData[[#This Row],[Province]],'02_Lookup_Tables'!$D$2:$E$10,2, FALSE)</f>
        <v>Central Region</v>
      </c>
      <c r="U3261" t="str" cm="1">
        <f t="array" ref="U3261">_xlfn.IFS(CleanedData[[#This Row],[Purchase Amount]]&lt;500,"Low",
CleanedData[[#This Row],[Purchase Amount]]&lt;5000,"Medium",
TRUE,"High")</f>
        <v>Low</v>
      </c>
      <c r="V3261" t="str">
        <f>TEXT(CleanedData[[#This Row],[Date]],"mmmm")</f>
        <v>July</v>
      </c>
      <c r="W3261" t="str">
        <f>"Q"&amp;ROUNDUP(MONTH(CleanedData[[#This Row],[Date]])/3,0)</f>
        <v>Q3</v>
      </c>
      <c r="X3261" t="str">
        <f>IF(CleanedData[[#This Row],[Purchase Amount]]&gt;=5000,"Yes","No")</f>
        <v>No</v>
      </c>
      <c r="Y3261">
        <f>IF(CleanedData[[#This Row],[Recommend]]="Yes",1,0)</f>
        <v>0</v>
      </c>
      <c r="Z3261" s="6">
        <f>CleanedData[[#This Row],[Purchase Amount]]*0.15</f>
        <v>41.173499999999997</v>
      </c>
      <c r="AA3261" s="6">
        <f>CleanedData[[#This Row],[Purchase Amount]]*1.15</f>
        <v>315.6635</v>
      </c>
    </row>
    <row r="3262" spans="1:27" x14ac:dyDescent="0.3">
      <c r="A3262">
        <v>3933</v>
      </c>
      <c r="B3262" t="s">
        <v>3487</v>
      </c>
      <c r="C3262" s="1">
        <v>45877</v>
      </c>
      <c r="D3262">
        <v>79</v>
      </c>
      <c r="E3262" t="s">
        <v>52</v>
      </c>
      <c r="F3262" t="s">
        <v>77</v>
      </c>
      <c r="G3262" t="s">
        <v>381</v>
      </c>
      <c r="H3262">
        <v>3</v>
      </c>
      <c r="I3262" t="s">
        <v>45</v>
      </c>
      <c r="J3262" t="s">
        <v>54</v>
      </c>
      <c r="K3262" t="s">
        <v>44</v>
      </c>
      <c r="L3262" t="s">
        <v>42</v>
      </c>
      <c r="M3262" t="s">
        <v>165</v>
      </c>
      <c r="N3262" t="s">
        <v>48</v>
      </c>
      <c r="O3262" t="s">
        <v>89</v>
      </c>
      <c r="P3262" t="s">
        <v>49</v>
      </c>
      <c r="Q3262" t="s">
        <v>97</v>
      </c>
      <c r="R3262" s="6">
        <f>_xlfn.XLOOKUP(CleanedData[[#This Row],[Product]],'02_Lookup_Tables'!$A$2:$A$126,'02_Lookup_Tables'!$B$2:$B$126)</f>
        <v>786.78</v>
      </c>
      <c r="S3262" t="str">
        <f>VLOOKUP(CleanedData[[#This Row],[Product]],'02_Lookup_Tables'!$H$2:$I$126,2,FALSE)</f>
        <v>Apparel</v>
      </c>
      <c r="T3262" t="str">
        <f>VLOOKUP(CleanedData[[#This Row],[Province]],'02_Lookup_Tables'!$D$2:$E$10,2, FALSE)</f>
        <v>Central Region</v>
      </c>
      <c r="U3262" t="str" cm="1">
        <f t="array" ref="U3262">_xlfn.IFS(CleanedData[[#This Row],[Purchase Amount]]&lt;500,"Low",
CleanedData[[#This Row],[Purchase Amount]]&lt;5000,"Medium",
TRUE,"High")</f>
        <v>Medium</v>
      </c>
      <c r="V3262" t="str">
        <f>TEXT(CleanedData[[#This Row],[Date]],"mmmm")</f>
        <v>August</v>
      </c>
      <c r="W3262" t="str">
        <f>"Q"&amp;ROUNDUP(MONTH(CleanedData[[#This Row],[Date]])/3,0)</f>
        <v>Q3</v>
      </c>
      <c r="X3262" t="str">
        <f>IF(CleanedData[[#This Row],[Purchase Amount]]&gt;=5000,"Yes","No")</f>
        <v>No</v>
      </c>
      <c r="Y3262">
        <f>IF(CleanedData[[#This Row],[Recommend]]="Yes",1,0)</f>
        <v>1</v>
      </c>
      <c r="Z3262" s="6">
        <f>CleanedData[[#This Row],[Purchase Amount]]*0.15</f>
        <v>118.017</v>
      </c>
      <c r="AA3262" s="6">
        <f>CleanedData[[#This Row],[Purchase Amount]]*1.15</f>
        <v>904.79699999999991</v>
      </c>
    </row>
    <row r="3263" spans="1:27" x14ac:dyDescent="0.3">
      <c r="A3263">
        <v>3934</v>
      </c>
      <c r="B3263" t="s">
        <v>3488</v>
      </c>
      <c r="C3263" s="1">
        <v>45805</v>
      </c>
      <c r="D3263">
        <v>33</v>
      </c>
      <c r="E3263" t="s">
        <v>52</v>
      </c>
      <c r="F3263" t="s">
        <v>130</v>
      </c>
      <c r="G3263" t="s">
        <v>463</v>
      </c>
      <c r="H3263">
        <v>2</v>
      </c>
      <c r="I3263" t="s">
        <v>45</v>
      </c>
      <c r="J3263" t="s">
        <v>54</v>
      </c>
      <c r="K3263" t="s">
        <v>44</v>
      </c>
      <c r="L3263" t="s">
        <v>45</v>
      </c>
      <c r="M3263" t="s">
        <v>140</v>
      </c>
      <c r="N3263" t="s">
        <v>47</v>
      </c>
      <c r="O3263" t="s">
        <v>148</v>
      </c>
      <c r="P3263" t="s">
        <v>70</v>
      </c>
      <c r="Q3263" t="s">
        <v>58</v>
      </c>
      <c r="R3263" s="6">
        <f>_xlfn.XLOOKUP(CleanedData[[#This Row],[Product]],'02_Lookup_Tables'!$A$2:$A$126,'02_Lookup_Tables'!$B$2:$B$126)</f>
        <v>470.6</v>
      </c>
      <c r="S3263" t="str">
        <f>VLOOKUP(CleanedData[[#This Row],[Product]],'02_Lookup_Tables'!$H$2:$I$126,2,FALSE)</f>
        <v>Toys &amp; Games</v>
      </c>
      <c r="T3263" t="str">
        <f>VLOOKUP(CleanedData[[#This Row],[Province]],'02_Lookup_Tables'!$D$2:$E$10,2, FALSE)</f>
        <v>Eastern Region</v>
      </c>
      <c r="U3263" t="str" cm="1">
        <f t="array" ref="U3263">_xlfn.IFS(CleanedData[[#This Row],[Purchase Amount]]&lt;500,"Low",
CleanedData[[#This Row],[Purchase Amount]]&lt;5000,"Medium",
TRUE,"High")</f>
        <v>Low</v>
      </c>
      <c r="V3263" t="str">
        <f>TEXT(CleanedData[[#This Row],[Date]],"mmmm")</f>
        <v>May</v>
      </c>
      <c r="W3263" t="str">
        <f>"Q"&amp;ROUNDUP(MONTH(CleanedData[[#This Row],[Date]])/3,0)</f>
        <v>Q2</v>
      </c>
      <c r="X3263" t="str">
        <f>IF(CleanedData[[#This Row],[Purchase Amount]]&gt;=5000,"Yes","No")</f>
        <v>No</v>
      </c>
      <c r="Y3263">
        <f>IF(CleanedData[[#This Row],[Recommend]]="Yes",1,0)</f>
        <v>1</v>
      </c>
      <c r="Z3263" s="6">
        <f>CleanedData[[#This Row],[Purchase Amount]]*0.15</f>
        <v>70.59</v>
      </c>
      <c r="AA3263" s="6">
        <f>CleanedData[[#This Row],[Purchase Amount]]*1.15</f>
        <v>541.18999999999994</v>
      </c>
    </row>
    <row r="3264" spans="1:27" x14ac:dyDescent="0.3">
      <c r="A3264">
        <v>3935</v>
      </c>
      <c r="B3264" t="s">
        <v>3489</v>
      </c>
      <c r="C3264" s="1">
        <v>45591</v>
      </c>
      <c r="D3264">
        <v>34</v>
      </c>
      <c r="E3264" t="s">
        <v>39</v>
      </c>
      <c r="F3264" t="s">
        <v>130</v>
      </c>
      <c r="G3264" t="s">
        <v>411</v>
      </c>
      <c r="H3264">
        <v>3</v>
      </c>
      <c r="I3264" t="s">
        <v>45</v>
      </c>
      <c r="J3264" t="s">
        <v>63</v>
      </c>
      <c r="K3264" t="s">
        <v>64</v>
      </c>
      <c r="L3264" t="s">
        <v>42</v>
      </c>
      <c r="M3264" t="s">
        <v>180</v>
      </c>
      <c r="N3264" t="s">
        <v>48</v>
      </c>
      <c r="O3264" t="s">
        <v>89</v>
      </c>
      <c r="P3264" t="s">
        <v>49</v>
      </c>
      <c r="Q3264" t="s">
        <v>58</v>
      </c>
      <c r="R3264" s="6">
        <f>_xlfn.XLOOKUP(CleanedData[[#This Row],[Product]],'02_Lookup_Tables'!$A$2:$A$126,'02_Lookup_Tables'!$B$2:$B$126)</f>
        <v>103.4</v>
      </c>
      <c r="S3264" t="str">
        <f>VLOOKUP(CleanedData[[#This Row],[Product]],'02_Lookup_Tables'!$H$2:$I$126,2,FALSE)</f>
        <v>Food</v>
      </c>
      <c r="T3264" t="str">
        <f>VLOOKUP(CleanedData[[#This Row],[Province]],'02_Lookup_Tables'!$D$2:$E$10,2, FALSE)</f>
        <v>Eastern Region</v>
      </c>
      <c r="U3264" t="str" cm="1">
        <f t="array" ref="U3264">_xlfn.IFS(CleanedData[[#This Row],[Purchase Amount]]&lt;500,"Low",
CleanedData[[#This Row],[Purchase Amount]]&lt;5000,"Medium",
TRUE,"High")</f>
        <v>Low</v>
      </c>
      <c r="V3264" t="str">
        <f>TEXT(CleanedData[[#This Row],[Date]],"mmmm")</f>
        <v>October</v>
      </c>
      <c r="W3264" t="str">
        <f>"Q"&amp;ROUNDUP(MONTH(CleanedData[[#This Row],[Date]])/3,0)</f>
        <v>Q4</v>
      </c>
      <c r="X3264" t="str">
        <f>IF(CleanedData[[#This Row],[Purchase Amount]]&gt;=5000,"Yes","No")</f>
        <v>No</v>
      </c>
      <c r="Y3264">
        <f>IF(CleanedData[[#This Row],[Recommend]]="Yes",1,0)</f>
        <v>1</v>
      </c>
      <c r="Z3264" s="6">
        <f>CleanedData[[#This Row],[Purchase Amount]]*0.15</f>
        <v>15.51</v>
      </c>
      <c r="AA3264" s="6">
        <f>CleanedData[[#This Row],[Purchase Amount]]*1.15</f>
        <v>118.91</v>
      </c>
    </row>
    <row r="3265" spans="1:27" x14ac:dyDescent="0.3">
      <c r="A3265">
        <v>3936</v>
      </c>
      <c r="B3265" t="s">
        <v>3490</v>
      </c>
      <c r="C3265" s="1">
        <v>45632</v>
      </c>
      <c r="D3265">
        <v>68</v>
      </c>
      <c r="E3265" t="s">
        <v>39</v>
      </c>
      <c r="F3265" t="s">
        <v>125</v>
      </c>
      <c r="G3265" t="s">
        <v>419</v>
      </c>
      <c r="H3265">
        <v>1</v>
      </c>
      <c r="I3265" t="s">
        <v>42</v>
      </c>
      <c r="J3265" t="s">
        <v>43</v>
      </c>
      <c r="K3265" t="s">
        <v>55</v>
      </c>
      <c r="L3265" t="s">
        <v>42</v>
      </c>
      <c r="M3265" t="s">
        <v>147</v>
      </c>
      <c r="N3265" t="s">
        <v>80</v>
      </c>
      <c r="O3265" t="s">
        <v>148</v>
      </c>
      <c r="P3265" t="s">
        <v>70</v>
      </c>
      <c r="Q3265" t="s">
        <v>97</v>
      </c>
      <c r="R3265" s="6">
        <f>_xlfn.XLOOKUP(CleanedData[[#This Row],[Product]],'02_Lookup_Tables'!$A$2:$A$126,'02_Lookup_Tables'!$B$2:$B$126)</f>
        <v>96.11</v>
      </c>
      <c r="S3265" t="str">
        <f>VLOOKUP(CleanedData[[#This Row],[Product]],'02_Lookup_Tables'!$H$2:$I$126,2,FALSE)</f>
        <v>Apparel</v>
      </c>
      <c r="T3265" t="str">
        <f>VLOOKUP(CleanedData[[#This Row],[Province]],'02_Lookup_Tables'!$D$2:$E$10,2, FALSE)</f>
        <v>Western Region</v>
      </c>
      <c r="U3265" t="str" cm="1">
        <f t="array" ref="U3265">_xlfn.IFS(CleanedData[[#This Row],[Purchase Amount]]&lt;500,"Low",
CleanedData[[#This Row],[Purchase Amount]]&lt;5000,"Medium",
TRUE,"High")</f>
        <v>Low</v>
      </c>
      <c r="V3265" t="str">
        <f>TEXT(CleanedData[[#This Row],[Date]],"mmmm")</f>
        <v>December</v>
      </c>
      <c r="W3265" t="str">
        <f>"Q"&amp;ROUNDUP(MONTH(CleanedData[[#This Row],[Date]])/3,0)</f>
        <v>Q4</v>
      </c>
      <c r="X3265" t="str">
        <f>IF(CleanedData[[#This Row],[Purchase Amount]]&gt;=5000,"Yes","No")</f>
        <v>No</v>
      </c>
      <c r="Y3265">
        <f>IF(CleanedData[[#This Row],[Recommend]]="Yes",1,0)</f>
        <v>0</v>
      </c>
      <c r="Z3265" s="6">
        <f>CleanedData[[#This Row],[Purchase Amount]]*0.15</f>
        <v>14.416499999999999</v>
      </c>
      <c r="AA3265" s="6">
        <f>CleanedData[[#This Row],[Purchase Amount]]*1.15</f>
        <v>110.52649999999998</v>
      </c>
    </row>
    <row r="3266" spans="1:27" x14ac:dyDescent="0.3">
      <c r="A3266">
        <v>3937</v>
      </c>
      <c r="B3266" t="s">
        <v>3491</v>
      </c>
      <c r="C3266" s="1">
        <v>46018</v>
      </c>
      <c r="D3266">
        <v>52</v>
      </c>
      <c r="E3266" t="s">
        <v>52</v>
      </c>
      <c r="F3266" t="s">
        <v>130</v>
      </c>
      <c r="G3266" t="s">
        <v>450</v>
      </c>
      <c r="H3266">
        <v>5</v>
      </c>
      <c r="I3266" t="s">
        <v>45</v>
      </c>
      <c r="J3266" t="s">
        <v>54</v>
      </c>
      <c r="K3266" t="s">
        <v>44</v>
      </c>
      <c r="L3266" t="s">
        <v>42</v>
      </c>
      <c r="M3266" t="s">
        <v>208</v>
      </c>
      <c r="N3266" t="s">
        <v>57</v>
      </c>
      <c r="O3266" t="s">
        <v>89</v>
      </c>
      <c r="P3266" t="s">
        <v>70</v>
      </c>
      <c r="Q3266" t="s">
        <v>93</v>
      </c>
      <c r="R3266" s="6">
        <f>_xlfn.XLOOKUP(CleanedData[[#This Row],[Product]],'02_Lookup_Tables'!$A$2:$A$126,'02_Lookup_Tables'!$B$2:$B$126)</f>
        <v>74.72</v>
      </c>
      <c r="S3266" t="str">
        <f>VLOOKUP(CleanedData[[#This Row],[Product]],'02_Lookup_Tables'!$H$2:$I$126,2,FALSE)</f>
        <v>Food</v>
      </c>
      <c r="T3266" t="str">
        <f>VLOOKUP(CleanedData[[#This Row],[Province]],'02_Lookup_Tables'!$D$2:$E$10,2, FALSE)</f>
        <v>Eastern Region</v>
      </c>
      <c r="U3266" t="str" cm="1">
        <f t="array" ref="U3266">_xlfn.IFS(CleanedData[[#This Row],[Purchase Amount]]&lt;500,"Low",
CleanedData[[#This Row],[Purchase Amount]]&lt;5000,"Medium",
TRUE,"High")</f>
        <v>Low</v>
      </c>
      <c r="V3266" t="str">
        <f>TEXT(CleanedData[[#This Row],[Date]],"mmmm")</f>
        <v>December</v>
      </c>
      <c r="W3266" t="str">
        <f>"Q"&amp;ROUNDUP(MONTH(CleanedData[[#This Row],[Date]])/3,0)</f>
        <v>Q4</v>
      </c>
      <c r="X3266" t="str">
        <f>IF(CleanedData[[#This Row],[Purchase Amount]]&gt;=5000,"Yes","No")</f>
        <v>No</v>
      </c>
      <c r="Y3266">
        <f>IF(CleanedData[[#This Row],[Recommend]]="Yes",1,0)</f>
        <v>1</v>
      </c>
      <c r="Z3266" s="6">
        <f>CleanedData[[#This Row],[Purchase Amount]]*0.15</f>
        <v>11.208</v>
      </c>
      <c r="AA3266" s="6">
        <f>CleanedData[[#This Row],[Purchase Amount]]*1.15</f>
        <v>85.927999999999997</v>
      </c>
    </row>
    <row r="3267" spans="1:27" x14ac:dyDescent="0.3">
      <c r="A3267">
        <v>3938</v>
      </c>
      <c r="B3267" t="s">
        <v>3492</v>
      </c>
      <c r="C3267" s="1">
        <v>45992</v>
      </c>
      <c r="D3267">
        <v>73</v>
      </c>
      <c r="E3267" t="s">
        <v>60</v>
      </c>
      <c r="F3267" t="s">
        <v>125</v>
      </c>
      <c r="G3267" t="s">
        <v>352</v>
      </c>
      <c r="H3267">
        <v>2</v>
      </c>
      <c r="I3267" t="s">
        <v>42</v>
      </c>
      <c r="J3267" t="s">
        <v>43</v>
      </c>
      <c r="K3267" t="s">
        <v>55</v>
      </c>
      <c r="L3267" t="s">
        <v>45</v>
      </c>
      <c r="M3267" t="s">
        <v>156</v>
      </c>
      <c r="N3267" t="s">
        <v>47</v>
      </c>
      <c r="O3267" t="s">
        <v>148</v>
      </c>
      <c r="P3267" t="s">
        <v>70</v>
      </c>
      <c r="Q3267" t="s">
        <v>97</v>
      </c>
      <c r="R3267" s="6">
        <f>_xlfn.XLOOKUP(CleanedData[[#This Row],[Product]],'02_Lookup_Tables'!$A$2:$A$126,'02_Lookup_Tables'!$B$2:$B$126)</f>
        <v>2217.0300000000002</v>
      </c>
      <c r="S3267" t="str">
        <f>VLOOKUP(CleanedData[[#This Row],[Product]],'02_Lookup_Tables'!$H$2:$I$126,2,FALSE)</f>
        <v>Apparel</v>
      </c>
      <c r="T3267" t="str">
        <f>VLOOKUP(CleanedData[[#This Row],[Province]],'02_Lookup_Tables'!$D$2:$E$10,2, FALSE)</f>
        <v>Western Region</v>
      </c>
      <c r="U3267" t="str" cm="1">
        <f t="array" ref="U3267">_xlfn.IFS(CleanedData[[#This Row],[Purchase Amount]]&lt;500,"Low",
CleanedData[[#This Row],[Purchase Amount]]&lt;5000,"Medium",
TRUE,"High")</f>
        <v>Medium</v>
      </c>
      <c r="V3267" t="str">
        <f>TEXT(CleanedData[[#This Row],[Date]],"mmmm")</f>
        <v>December</v>
      </c>
      <c r="W3267" t="str">
        <f>"Q"&amp;ROUNDUP(MONTH(CleanedData[[#This Row],[Date]])/3,0)</f>
        <v>Q4</v>
      </c>
      <c r="X3267" t="str">
        <f>IF(CleanedData[[#This Row],[Purchase Amount]]&gt;=5000,"Yes","No")</f>
        <v>No</v>
      </c>
      <c r="Y3267">
        <f>IF(CleanedData[[#This Row],[Recommend]]="Yes",1,0)</f>
        <v>0</v>
      </c>
      <c r="Z3267" s="6">
        <f>CleanedData[[#This Row],[Purchase Amount]]*0.15</f>
        <v>332.55450000000002</v>
      </c>
      <c r="AA3267" s="6">
        <f>CleanedData[[#This Row],[Purchase Amount]]*1.15</f>
        <v>2549.5844999999999</v>
      </c>
    </row>
    <row r="3268" spans="1:27" x14ac:dyDescent="0.3">
      <c r="A3268">
        <v>3939</v>
      </c>
      <c r="B3268" t="s">
        <v>3493</v>
      </c>
      <c r="C3268" s="1">
        <v>45548</v>
      </c>
      <c r="D3268">
        <v>25</v>
      </c>
      <c r="E3268" t="s">
        <v>52</v>
      </c>
      <c r="F3268" t="s">
        <v>83</v>
      </c>
      <c r="G3268" t="s">
        <v>286</v>
      </c>
      <c r="H3268">
        <v>3</v>
      </c>
      <c r="I3268" t="s">
        <v>45</v>
      </c>
      <c r="J3268" t="s">
        <v>63</v>
      </c>
      <c r="K3268" t="s">
        <v>55</v>
      </c>
      <c r="L3268" t="s">
        <v>42</v>
      </c>
      <c r="M3268" t="s">
        <v>175</v>
      </c>
      <c r="N3268" t="s">
        <v>48</v>
      </c>
      <c r="O3268" t="s">
        <v>89</v>
      </c>
      <c r="P3268" t="s">
        <v>49</v>
      </c>
      <c r="Q3268" t="s">
        <v>58</v>
      </c>
      <c r="R3268" s="6">
        <f>_xlfn.XLOOKUP(CleanedData[[#This Row],[Product]],'02_Lookup_Tables'!$A$2:$A$126,'02_Lookup_Tables'!$B$2:$B$126)</f>
        <v>1907.49</v>
      </c>
      <c r="S3268" t="str">
        <f>VLOOKUP(CleanedData[[#This Row],[Product]],'02_Lookup_Tables'!$H$2:$I$126,2,FALSE)</f>
        <v>Accessories</v>
      </c>
      <c r="T3268" t="str">
        <f>VLOOKUP(CleanedData[[#This Row],[Province]],'02_Lookup_Tables'!$D$2:$E$10,2, FALSE)</f>
        <v>Western Region</v>
      </c>
      <c r="U3268" t="str" cm="1">
        <f t="array" ref="U3268">_xlfn.IFS(CleanedData[[#This Row],[Purchase Amount]]&lt;500,"Low",
CleanedData[[#This Row],[Purchase Amount]]&lt;5000,"Medium",
TRUE,"High")</f>
        <v>Medium</v>
      </c>
      <c r="V3268" t="str">
        <f>TEXT(CleanedData[[#This Row],[Date]],"mmmm")</f>
        <v>September</v>
      </c>
      <c r="W3268" t="str">
        <f>"Q"&amp;ROUNDUP(MONTH(CleanedData[[#This Row],[Date]])/3,0)</f>
        <v>Q3</v>
      </c>
      <c r="X3268" t="str">
        <f>IF(CleanedData[[#This Row],[Purchase Amount]]&gt;=5000,"Yes","No")</f>
        <v>No</v>
      </c>
      <c r="Y3268">
        <f>IF(CleanedData[[#This Row],[Recommend]]="Yes",1,0)</f>
        <v>1</v>
      </c>
      <c r="Z3268" s="6">
        <f>CleanedData[[#This Row],[Purchase Amount]]*0.15</f>
        <v>286.12349999999998</v>
      </c>
      <c r="AA3268" s="6">
        <f>CleanedData[[#This Row],[Purchase Amount]]*1.15</f>
        <v>2193.6134999999999</v>
      </c>
    </row>
    <row r="3269" spans="1:27" x14ac:dyDescent="0.3">
      <c r="A3269">
        <v>3940</v>
      </c>
      <c r="B3269" t="s">
        <v>3494</v>
      </c>
      <c r="C3269" s="1">
        <v>45419</v>
      </c>
      <c r="D3269">
        <v>74</v>
      </c>
      <c r="E3269" t="s">
        <v>39</v>
      </c>
      <c r="F3269" t="s">
        <v>72</v>
      </c>
      <c r="G3269" t="s">
        <v>359</v>
      </c>
      <c r="H3269">
        <v>3</v>
      </c>
      <c r="I3269" t="s">
        <v>45</v>
      </c>
      <c r="J3269" t="s">
        <v>74</v>
      </c>
      <c r="K3269" t="s">
        <v>55</v>
      </c>
      <c r="L3269" t="s">
        <v>42</v>
      </c>
      <c r="M3269" t="s">
        <v>85</v>
      </c>
      <c r="N3269" t="s">
        <v>48</v>
      </c>
      <c r="O3269" t="s">
        <v>48</v>
      </c>
      <c r="P3269" t="s">
        <v>70</v>
      </c>
      <c r="Q3269" t="s">
        <v>97</v>
      </c>
      <c r="R3269" s="6">
        <f>_xlfn.XLOOKUP(CleanedData[[#This Row],[Product]],'02_Lookup_Tables'!$A$2:$A$126,'02_Lookup_Tables'!$B$2:$B$126)</f>
        <v>34.200000000000003</v>
      </c>
      <c r="S3269" t="str">
        <f>VLOOKUP(CleanedData[[#This Row],[Product]],'02_Lookup_Tables'!$H$2:$I$126,2,FALSE)</f>
        <v>Food</v>
      </c>
      <c r="T3269" t="str">
        <f>VLOOKUP(CleanedData[[#This Row],[Province]],'02_Lookup_Tables'!$D$2:$E$10,2, FALSE)</f>
        <v>Central Region</v>
      </c>
      <c r="U3269" t="str" cm="1">
        <f t="array" ref="U3269">_xlfn.IFS(CleanedData[[#This Row],[Purchase Amount]]&lt;500,"Low",
CleanedData[[#This Row],[Purchase Amount]]&lt;5000,"Medium",
TRUE,"High")</f>
        <v>Low</v>
      </c>
      <c r="V3269" t="str">
        <f>TEXT(CleanedData[[#This Row],[Date]],"mmmm")</f>
        <v>May</v>
      </c>
      <c r="W3269" t="str">
        <f>"Q"&amp;ROUNDUP(MONTH(CleanedData[[#This Row],[Date]])/3,0)</f>
        <v>Q2</v>
      </c>
      <c r="X3269" t="str">
        <f>IF(CleanedData[[#This Row],[Purchase Amount]]&gt;=5000,"Yes","No")</f>
        <v>No</v>
      </c>
      <c r="Y3269">
        <f>IF(CleanedData[[#This Row],[Recommend]]="Yes",1,0)</f>
        <v>1</v>
      </c>
      <c r="Z3269" s="6">
        <f>CleanedData[[#This Row],[Purchase Amount]]*0.15</f>
        <v>5.13</v>
      </c>
      <c r="AA3269" s="6">
        <f>CleanedData[[#This Row],[Purchase Amount]]*1.15</f>
        <v>39.33</v>
      </c>
    </row>
    <row r="3270" spans="1:27" x14ac:dyDescent="0.3">
      <c r="A3270">
        <v>3941</v>
      </c>
      <c r="B3270" t="s">
        <v>3495</v>
      </c>
      <c r="C3270" s="1">
        <v>45645</v>
      </c>
      <c r="D3270">
        <v>54</v>
      </c>
      <c r="E3270" t="s">
        <v>39</v>
      </c>
      <c r="F3270" t="s">
        <v>61</v>
      </c>
      <c r="G3270" t="s">
        <v>406</v>
      </c>
      <c r="H3270">
        <v>4</v>
      </c>
      <c r="I3270" t="s">
        <v>42</v>
      </c>
      <c r="J3270" t="s">
        <v>43</v>
      </c>
      <c r="K3270" t="s">
        <v>55</v>
      </c>
      <c r="L3270" t="s">
        <v>45</v>
      </c>
      <c r="M3270" t="s">
        <v>147</v>
      </c>
      <c r="N3270" t="s">
        <v>96</v>
      </c>
      <c r="O3270" t="s">
        <v>148</v>
      </c>
      <c r="P3270" t="s">
        <v>49</v>
      </c>
      <c r="Q3270" t="s">
        <v>93</v>
      </c>
      <c r="R3270" s="6">
        <f>_xlfn.XLOOKUP(CleanedData[[#This Row],[Product]],'02_Lookup_Tables'!$A$2:$A$126,'02_Lookup_Tables'!$B$2:$B$126)</f>
        <v>996.44</v>
      </c>
      <c r="S3270" t="str">
        <f>VLOOKUP(CleanedData[[#This Row],[Product]],'02_Lookup_Tables'!$H$2:$I$126,2,FALSE)</f>
        <v>Sports &amp; Outdoors</v>
      </c>
      <c r="T3270" t="str">
        <f>VLOOKUP(CleanedData[[#This Row],[Province]],'02_Lookup_Tables'!$D$2:$E$10,2, FALSE)</f>
        <v>Southern Region</v>
      </c>
      <c r="U3270" t="str" cm="1">
        <f t="array" ref="U3270">_xlfn.IFS(CleanedData[[#This Row],[Purchase Amount]]&lt;500,"Low",
CleanedData[[#This Row],[Purchase Amount]]&lt;5000,"Medium",
TRUE,"High")</f>
        <v>Medium</v>
      </c>
      <c r="V3270" t="str">
        <f>TEXT(CleanedData[[#This Row],[Date]],"mmmm")</f>
        <v>December</v>
      </c>
      <c r="W3270" t="str">
        <f>"Q"&amp;ROUNDUP(MONTH(CleanedData[[#This Row],[Date]])/3,0)</f>
        <v>Q4</v>
      </c>
      <c r="X3270" t="str">
        <f>IF(CleanedData[[#This Row],[Purchase Amount]]&gt;=5000,"Yes","No")</f>
        <v>No</v>
      </c>
      <c r="Y3270">
        <f>IF(CleanedData[[#This Row],[Recommend]]="Yes",1,0)</f>
        <v>0</v>
      </c>
      <c r="Z3270" s="6">
        <f>CleanedData[[#This Row],[Purchase Amount]]*0.15</f>
        <v>149.46600000000001</v>
      </c>
      <c r="AA3270" s="6">
        <f>CleanedData[[#This Row],[Purchase Amount]]*1.15</f>
        <v>1145.9059999999999</v>
      </c>
    </row>
    <row r="3271" spans="1:27" x14ac:dyDescent="0.3">
      <c r="A3271">
        <v>3942</v>
      </c>
      <c r="B3271" t="s">
        <v>3496</v>
      </c>
      <c r="C3271" s="1">
        <v>45918</v>
      </c>
      <c r="E3271" t="s">
        <v>39</v>
      </c>
      <c r="F3271" t="s">
        <v>83</v>
      </c>
      <c r="G3271" t="s">
        <v>345</v>
      </c>
      <c r="H3271">
        <v>3</v>
      </c>
      <c r="I3271" t="s">
        <v>42</v>
      </c>
      <c r="J3271" t="s">
        <v>63</v>
      </c>
      <c r="K3271" t="s">
        <v>64</v>
      </c>
      <c r="L3271" t="s">
        <v>45</v>
      </c>
      <c r="M3271" t="s">
        <v>180</v>
      </c>
      <c r="N3271" t="s">
        <v>48</v>
      </c>
      <c r="O3271" t="s">
        <v>89</v>
      </c>
      <c r="P3271" t="s">
        <v>49</v>
      </c>
      <c r="Q3271" t="s">
        <v>166</v>
      </c>
      <c r="R3271" s="6">
        <f>_xlfn.XLOOKUP(CleanedData[[#This Row],[Product]],'02_Lookup_Tables'!$A$2:$A$126,'02_Lookup_Tables'!$B$2:$B$126)</f>
        <v>574.49</v>
      </c>
      <c r="S3271" t="str">
        <f>VLOOKUP(CleanedData[[#This Row],[Product]],'02_Lookup_Tables'!$H$2:$I$126,2,FALSE)</f>
        <v>Toys &amp; Games</v>
      </c>
      <c r="T3271" t="str">
        <f>VLOOKUP(CleanedData[[#This Row],[Province]],'02_Lookup_Tables'!$D$2:$E$10,2, FALSE)</f>
        <v>Western Region</v>
      </c>
      <c r="U3271" t="str" cm="1">
        <f t="array" ref="U3271">_xlfn.IFS(CleanedData[[#This Row],[Purchase Amount]]&lt;500,"Low",
CleanedData[[#This Row],[Purchase Amount]]&lt;5000,"Medium",
TRUE,"High")</f>
        <v>Medium</v>
      </c>
      <c r="V3271" t="str">
        <f>TEXT(CleanedData[[#This Row],[Date]],"mmmm")</f>
        <v>September</v>
      </c>
      <c r="W3271" t="str">
        <f>"Q"&amp;ROUNDUP(MONTH(CleanedData[[#This Row],[Date]])/3,0)</f>
        <v>Q3</v>
      </c>
      <c r="X3271" t="str">
        <f>IF(CleanedData[[#This Row],[Purchase Amount]]&gt;=5000,"Yes","No")</f>
        <v>No</v>
      </c>
      <c r="Y3271">
        <f>IF(CleanedData[[#This Row],[Recommend]]="Yes",1,0)</f>
        <v>0</v>
      </c>
      <c r="Z3271" s="6">
        <f>CleanedData[[#This Row],[Purchase Amount]]*0.15</f>
        <v>86.173500000000004</v>
      </c>
      <c r="AA3271" s="6">
        <f>CleanedData[[#This Row],[Purchase Amount]]*1.15</f>
        <v>660.6635</v>
      </c>
    </row>
    <row r="3272" spans="1:27" x14ac:dyDescent="0.3">
      <c r="A3272">
        <v>3944</v>
      </c>
      <c r="B3272" t="s">
        <v>3497</v>
      </c>
      <c r="C3272" s="1">
        <v>45560</v>
      </c>
      <c r="D3272">
        <v>54</v>
      </c>
      <c r="E3272" t="s">
        <v>60</v>
      </c>
      <c r="F3272" t="s">
        <v>72</v>
      </c>
      <c r="G3272" t="s">
        <v>173</v>
      </c>
      <c r="H3272">
        <v>5</v>
      </c>
      <c r="I3272" t="s">
        <v>45</v>
      </c>
      <c r="J3272" t="s">
        <v>54</v>
      </c>
      <c r="K3272" t="s">
        <v>44</v>
      </c>
      <c r="L3272" t="s">
        <v>42</v>
      </c>
      <c r="M3272" t="s">
        <v>100</v>
      </c>
      <c r="N3272" t="s">
        <v>57</v>
      </c>
      <c r="O3272" t="s">
        <v>48</v>
      </c>
      <c r="P3272" t="s">
        <v>49</v>
      </c>
      <c r="Q3272" t="s">
        <v>93</v>
      </c>
      <c r="R3272" s="6">
        <f>_xlfn.XLOOKUP(CleanedData[[#This Row],[Product]],'02_Lookup_Tables'!$A$2:$A$126,'02_Lookup_Tables'!$B$2:$B$126)</f>
        <v>13056.99</v>
      </c>
      <c r="S3272" t="str">
        <f>VLOOKUP(CleanedData[[#This Row],[Product]],'02_Lookup_Tables'!$H$2:$I$126,2,FALSE)</f>
        <v>Electronics</v>
      </c>
      <c r="T3272" t="str">
        <f>VLOOKUP(CleanedData[[#This Row],[Province]],'02_Lookup_Tables'!$D$2:$E$10,2, FALSE)</f>
        <v>Central Region</v>
      </c>
      <c r="U3272" t="str" cm="1">
        <f t="array" ref="U3272">_xlfn.IFS(CleanedData[[#This Row],[Purchase Amount]]&lt;500,"Low",
CleanedData[[#This Row],[Purchase Amount]]&lt;5000,"Medium",
TRUE,"High")</f>
        <v>High</v>
      </c>
      <c r="V3272" t="str">
        <f>TEXT(CleanedData[[#This Row],[Date]],"mmmm")</f>
        <v>September</v>
      </c>
      <c r="W3272" t="str">
        <f>"Q"&amp;ROUNDUP(MONTH(CleanedData[[#This Row],[Date]])/3,0)</f>
        <v>Q3</v>
      </c>
      <c r="X3272" t="str">
        <f>IF(CleanedData[[#This Row],[Purchase Amount]]&gt;=5000,"Yes","No")</f>
        <v>Yes</v>
      </c>
      <c r="Y3272">
        <f>IF(CleanedData[[#This Row],[Recommend]]="Yes",1,0)</f>
        <v>1</v>
      </c>
      <c r="Z3272" s="6">
        <f>CleanedData[[#This Row],[Purchase Amount]]*0.15</f>
        <v>1958.5484999999999</v>
      </c>
      <c r="AA3272" s="6">
        <f>CleanedData[[#This Row],[Purchase Amount]]*1.15</f>
        <v>15015.538499999999</v>
      </c>
    </row>
    <row r="3273" spans="1:27" x14ac:dyDescent="0.3">
      <c r="A3273">
        <v>3945</v>
      </c>
      <c r="B3273" t="s">
        <v>3498</v>
      </c>
      <c r="C3273" s="1">
        <v>45482</v>
      </c>
      <c r="D3273">
        <v>75</v>
      </c>
      <c r="E3273" t="s">
        <v>52</v>
      </c>
      <c r="F3273" t="s">
        <v>40</v>
      </c>
      <c r="G3273" t="s">
        <v>142</v>
      </c>
      <c r="H3273">
        <v>2</v>
      </c>
      <c r="I3273" t="s">
        <v>42</v>
      </c>
      <c r="J3273" t="s">
        <v>54</v>
      </c>
      <c r="K3273" t="s">
        <v>55</v>
      </c>
      <c r="L3273" t="s">
        <v>45</v>
      </c>
      <c r="M3273" t="s">
        <v>175</v>
      </c>
      <c r="N3273" t="s">
        <v>47</v>
      </c>
      <c r="O3273" t="s">
        <v>89</v>
      </c>
      <c r="P3273" t="s">
        <v>49</v>
      </c>
      <c r="Q3273" t="s">
        <v>97</v>
      </c>
      <c r="R3273" s="6">
        <f>_xlfn.XLOOKUP(CleanedData[[#This Row],[Product]],'02_Lookup_Tables'!$A$2:$A$126,'02_Lookup_Tables'!$B$2:$B$126)</f>
        <v>44114.21</v>
      </c>
      <c r="S3273" t="str">
        <f>VLOOKUP(CleanedData[[#This Row],[Product]],'02_Lookup_Tables'!$H$2:$I$126,2,FALSE)</f>
        <v>Electronics</v>
      </c>
      <c r="T3273" t="str">
        <f>VLOOKUP(CleanedData[[#This Row],[Province]],'02_Lookup_Tables'!$D$2:$E$10,2, FALSE)</f>
        <v>Northern Region</v>
      </c>
      <c r="U3273" t="str" cm="1">
        <f t="array" ref="U3273">_xlfn.IFS(CleanedData[[#This Row],[Purchase Amount]]&lt;500,"Low",
CleanedData[[#This Row],[Purchase Amount]]&lt;5000,"Medium",
TRUE,"High")</f>
        <v>High</v>
      </c>
      <c r="V3273" t="str">
        <f>TEXT(CleanedData[[#This Row],[Date]],"mmmm")</f>
        <v>July</v>
      </c>
      <c r="W3273" t="str">
        <f>"Q"&amp;ROUNDUP(MONTH(CleanedData[[#This Row],[Date]])/3,0)</f>
        <v>Q3</v>
      </c>
      <c r="X3273" t="str">
        <f>IF(CleanedData[[#This Row],[Purchase Amount]]&gt;=5000,"Yes","No")</f>
        <v>Yes</v>
      </c>
      <c r="Y3273">
        <f>IF(CleanedData[[#This Row],[Recommend]]="Yes",1,0)</f>
        <v>0</v>
      </c>
      <c r="Z3273" s="6">
        <f>CleanedData[[#This Row],[Purchase Amount]]*0.15</f>
        <v>6617.1314999999995</v>
      </c>
      <c r="AA3273" s="6">
        <f>CleanedData[[#This Row],[Purchase Amount]]*1.15</f>
        <v>50731.341499999995</v>
      </c>
    </row>
    <row r="3274" spans="1:27" x14ac:dyDescent="0.3">
      <c r="A3274">
        <v>3946</v>
      </c>
      <c r="B3274" t="s">
        <v>3499</v>
      </c>
      <c r="C3274" s="1">
        <v>45512</v>
      </c>
      <c r="D3274">
        <v>32</v>
      </c>
      <c r="E3274" t="s">
        <v>39</v>
      </c>
      <c r="F3274" t="s">
        <v>108</v>
      </c>
      <c r="G3274" t="s">
        <v>41</v>
      </c>
      <c r="H3274">
        <v>1</v>
      </c>
      <c r="I3274" t="s">
        <v>45</v>
      </c>
      <c r="J3274" t="s">
        <v>69</v>
      </c>
      <c r="K3274" t="s">
        <v>64</v>
      </c>
      <c r="L3274" t="s">
        <v>42</v>
      </c>
      <c r="M3274" t="s">
        <v>208</v>
      </c>
      <c r="N3274" t="s">
        <v>80</v>
      </c>
      <c r="O3274" t="s">
        <v>89</v>
      </c>
      <c r="P3274" t="s">
        <v>49</v>
      </c>
      <c r="Q3274" t="s">
        <v>58</v>
      </c>
      <c r="R3274" s="6">
        <f>_xlfn.XLOOKUP(CleanedData[[#This Row],[Product]],'02_Lookup_Tables'!$A$2:$A$126,'02_Lookup_Tables'!$B$2:$B$126)</f>
        <v>2479.5700000000002</v>
      </c>
      <c r="S3274" t="str">
        <f>VLOOKUP(CleanedData[[#This Row],[Product]],'02_Lookup_Tables'!$H$2:$I$126,2,FALSE)</f>
        <v>Accessories</v>
      </c>
      <c r="T3274" t="str">
        <f>VLOOKUP(CleanedData[[#This Row],[Province]],'02_Lookup_Tables'!$D$2:$E$10,2, FALSE)</f>
        <v>Gauteng Region</v>
      </c>
      <c r="U3274" t="str" cm="1">
        <f t="array" ref="U3274">_xlfn.IFS(CleanedData[[#This Row],[Purchase Amount]]&lt;500,"Low",
CleanedData[[#This Row],[Purchase Amount]]&lt;5000,"Medium",
TRUE,"High")</f>
        <v>Medium</v>
      </c>
      <c r="V3274" t="str">
        <f>TEXT(CleanedData[[#This Row],[Date]],"mmmm")</f>
        <v>August</v>
      </c>
      <c r="W3274" t="str">
        <f>"Q"&amp;ROUNDUP(MONTH(CleanedData[[#This Row],[Date]])/3,0)</f>
        <v>Q3</v>
      </c>
      <c r="X3274" t="str">
        <f>IF(CleanedData[[#This Row],[Purchase Amount]]&gt;=5000,"Yes","No")</f>
        <v>No</v>
      </c>
      <c r="Y3274">
        <f>IF(CleanedData[[#This Row],[Recommend]]="Yes",1,0)</f>
        <v>1</v>
      </c>
      <c r="Z3274" s="6">
        <f>CleanedData[[#This Row],[Purchase Amount]]*0.15</f>
        <v>371.93549999999999</v>
      </c>
      <c r="AA3274" s="6">
        <f>CleanedData[[#This Row],[Purchase Amount]]*1.15</f>
        <v>2851.5054999999998</v>
      </c>
    </row>
    <row r="3275" spans="1:27" x14ac:dyDescent="0.3">
      <c r="A3275">
        <v>3947</v>
      </c>
      <c r="B3275" t="s">
        <v>3500</v>
      </c>
      <c r="C3275" s="1">
        <v>45989</v>
      </c>
      <c r="D3275">
        <v>29</v>
      </c>
      <c r="E3275" t="s">
        <v>39</v>
      </c>
      <c r="F3275" t="s">
        <v>77</v>
      </c>
      <c r="G3275" t="s">
        <v>294</v>
      </c>
      <c r="H3275">
        <v>1</v>
      </c>
      <c r="I3275" t="s">
        <v>45</v>
      </c>
      <c r="J3275" t="s">
        <v>43</v>
      </c>
      <c r="K3275" t="s">
        <v>64</v>
      </c>
      <c r="L3275" t="s">
        <v>45</v>
      </c>
      <c r="M3275" t="s">
        <v>175</v>
      </c>
      <c r="N3275" t="s">
        <v>80</v>
      </c>
      <c r="O3275" t="s">
        <v>89</v>
      </c>
      <c r="P3275" t="s">
        <v>49</v>
      </c>
      <c r="Q3275" t="s">
        <v>58</v>
      </c>
      <c r="R3275" s="6">
        <f>_xlfn.XLOOKUP(CleanedData[[#This Row],[Product]],'02_Lookup_Tables'!$A$2:$A$126,'02_Lookup_Tables'!$B$2:$B$126)</f>
        <v>16291.52</v>
      </c>
      <c r="S3275" t="str">
        <f>VLOOKUP(CleanedData[[#This Row],[Product]],'02_Lookup_Tables'!$H$2:$I$126,2,FALSE)</f>
        <v>Home Devices</v>
      </c>
      <c r="T3275" t="str">
        <f>VLOOKUP(CleanedData[[#This Row],[Province]],'02_Lookup_Tables'!$D$2:$E$10,2, FALSE)</f>
        <v>Central Region</v>
      </c>
      <c r="U3275" t="str" cm="1">
        <f t="array" ref="U3275">_xlfn.IFS(CleanedData[[#This Row],[Purchase Amount]]&lt;500,"Low",
CleanedData[[#This Row],[Purchase Amount]]&lt;5000,"Medium",
TRUE,"High")</f>
        <v>High</v>
      </c>
      <c r="V3275" t="str">
        <f>TEXT(CleanedData[[#This Row],[Date]],"mmmm")</f>
        <v>November</v>
      </c>
      <c r="W3275" t="str">
        <f>"Q"&amp;ROUNDUP(MONTH(CleanedData[[#This Row],[Date]])/3,0)</f>
        <v>Q4</v>
      </c>
      <c r="X3275" t="str">
        <f>IF(CleanedData[[#This Row],[Purchase Amount]]&gt;=5000,"Yes","No")</f>
        <v>Yes</v>
      </c>
      <c r="Y3275">
        <f>IF(CleanedData[[#This Row],[Recommend]]="Yes",1,0)</f>
        <v>1</v>
      </c>
      <c r="Z3275" s="6">
        <f>CleanedData[[#This Row],[Purchase Amount]]*0.15</f>
        <v>2443.7280000000001</v>
      </c>
      <c r="AA3275" s="6">
        <f>CleanedData[[#This Row],[Purchase Amount]]*1.15</f>
        <v>18735.248</v>
      </c>
    </row>
    <row r="3276" spans="1:27" x14ac:dyDescent="0.3">
      <c r="A3276">
        <v>3948</v>
      </c>
      <c r="B3276" t="s">
        <v>3501</v>
      </c>
      <c r="C3276" s="1">
        <v>45733</v>
      </c>
      <c r="D3276">
        <v>43</v>
      </c>
      <c r="E3276" t="s">
        <v>52</v>
      </c>
      <c r="F3276" t="s">
        <v>68</v>
      </c>
      <c r="G3276" t="s">
        <v>189</v>
      </c>
      <c r="H3276">
        <v>2</v>
      </c>
      <c r="I3276" t="s">
        <v>45</v>
      </c>
      <c r="J3276" t="s">
        <v>63</v>
      </c>
      <c r="K3276" t="s">
        <v>55</v>
      </c>
      <c r="L3276" t="s">
        <v>42</v>
      </c>
      <c r="M3276" t="s">
        <v>100</v>
      </c>
      <c r="N3276" t="s">
        <v>47</v>
      </c>
      <c r="O3276" t="s">
        <v>48</v>
      </c>
      <c r="P3276" t="s">
        <v>49</v>
      </c>
      <c r="Q3276" t="s">
        <v>81</v>
      </c>
      <c r="R3276" s="6">
        <f>_xlfn.XLOOKUP(CleanedData[[#This Row],[Product]],'02_Lookup_Tables'!$A$2:$A$126,'02_Lookup_Tables'!$B$2:$B$126)</f>
        <v>1619.07</v>
      </c>
      <c r="S3276" t="str">
        <f>VLOOKUP(CleanedData[[#This Row],[Product]],'02_Lookup_Tables'!$H$2:$I$126,2,FALSE)</f>
        <v>Home &amp; Living</v>
      </c>
      <c r="T3276" t="str">
        <f>VLOOKUP(CleanedData[[#This Row],[Province]],'02_Lookup_Tables'!$D$2:$E$10,2, FALSE)</f>
        <v>Northern Region</v>
      </c>
      <c r="U3276" t="str" cm="1">
        <f t="array" ref="U3276">_xlfn.IFS(CleanedData[[#This Row],[Purchase Amount]]&lt;500,"Low",
CleanedData[[#This Row],[Purchase Amount]]&lt;5000,"Medium",
TRUE,"High")</f>
        <v>Medium</v>
      </c>
      <c r="V3276" t="str">
        <f>TEXT(CleanedData[[#This Row],[Date]],"mmmm")</f>
        <v>March</v>
      </c>
      <c r="W3276" t="str">
        <f>"Q"&amp;ROUNDUP(MONTH(CleanedData[[#This Row],[Date]])/3,0)</f>
        <v>Q1</v>
      </c>
      <c r="X3276" t="str">
        <f>IF(CleanedData[[#This Row],[Purchase Amount]]&gt;=5000,"Yes","No")</f>
        <v>No</v>
      </c>
      <c r="Y3276">
        <f>IF(CleanedData[[#This Row],[Recommend]]="Yes",1,0)</f>
        <v>1</v>
      </c>
      <c r="Z3276" s="6">
        <f>CleanedData[[#This Row],[Purchase Amount]]*0.15</f>
        <v>242.86049999999997</v>
      </c>
      <c r="AA3276" s="6">
        <f>CleanedData[[#This Row],[Purchase Amount]]*1.15</f>
        <v>1861.9304999999997</v>
      </c>
    </row>
    <row r="3277" spans="1:27" x14ac:dyDescent="0.3">
      <c r="A3277">
        <v>3950</v>
      </c>
      <c r="B3277" t="s">
        <v>3502</v>
      </c>
      <c r="C3277" s="1">
        <v>45978</v>
      </c>
      <c r="D3277">
        <v>69</v>
      </c>
      <c r="E3277" t="s">
        <v>39</v>
      </c>
      <c r="F3277" t="s">
        <v>83</v>
      </c>
      <c r="G3277" t="s">
        <v>116</v>
      </c>
      <c r="H3277">
        <v>4</v>
      </c>
      <c r="I3277" t="s">
        <v>45</v>
      </c>
      <c r="J3277" t="s">
        <v>69</v>
      </c>
      <c r="K3277" t="s">
        <v>55</v>
      </c>
      <c r="L3277" t="s">
        <v>42</v>
      </c>
      <c r="M3277" t="s">
        <v>165</v>
      </c>
      <c r="N3277" t="s">
        <v>96</v>
      </c>
      <c r="O3277" t="s">
        <v>89</v>
      </c>
      <c r="P3277" t="s">
        <v>70</v>
      </c>
      <c r="Q3277" t="s">
        <v>97</v>
      </c>
      <c r="R3277" s="6">
        <f>_xlfn.XLOOKUP(CleanedData[[#This Row],[Product]],'02_Lookup_Tables'!$A$2:$A$126,'02_Lookup_Tables'!$B$2:$B$126)</f>
        <v>869.65</v>
      </c>
      <c r="S3277" t="str">
        <f>VLOOKUP(CleanedData[[#This Row],[Product]],'02_Lookup_Tables'!$H$2:$I$126,2,FALSE)</f>
        <v>Toys &amp; Games</v>
      </c>
      <c r="T3277" t="str">
        <f>VLOOKUP(CleanedData[[#This Row],[Province]],'02_Lookup_Tables'!$D$2:$E$10,2, FALSE)</f>
        <v>Western Region</v>
      </c>
      <c r="U3277" t="str" cm="1">
        <f t="array" ref="U3277">_xlfn.IFS(CleanedData[[#This Row],[Purchase Amount]]&lt;500,"Low",
CleanedData[[#This Row],[Purchase Amount]]&lt;5000,"Medium",
TRUE,"High")</f>
        <v>Medium</v>
      </c>
      <c r="V3277" t="str">
        <f>TEXT(CleanedData[[#This Row],[Date]],"mmmm")</f>
        <v>November</v>
      </c>
      <c r="W3277" t="str">
        <f>"Q"&amp;ROUNDUP(MONTH(CleanedData[[#This Row],[Date]])/3,0)</f>
        <v>Q4</v>
      </c>
      <c r="X3277" t="str">
        <f>IF(CleanedData[[#This Row],[Purchase Amount]]&gt;=5000,"Yes","No")</f>
        <v>No</v>
      </c>
      <c r="Y3277">
        <f>IF(CleanedData[[#This Row],[Recommend]]="Yes",1,0)</f>
        <v>1</v>
      </c>
      <c r="Z3277" s="6">
        <f>CleanedData[[#This Row],[Purchase Amount]]*0.15</f>
        <v>130.44749999999999</v>
      </c>
      <c r="AA3277" s="6">
        <f>CleanedData[[#This Row],[Purchase Amount]]*1.15</f>
        <v>1000.0974999999999</v>
      </c>
    </row>
    <row r="3278" spans="1:27" x14ac:dyDescent="0.3">
      <c r="A3278">
        <v>3951</v>
      </c>
      <c r="B3278" t="s">
        <v>3503</v>
      </c>
      <c r="C3278" s="1">
        <v>45578</v>
      </c>
      <c r="D3278">
        <v>33</v>
      </c>
      <c r="E3278" t="s">
        <v>39</v>
      </c>
      <c r="F3278" t="s">
        <v>108</v>
      </c>
      <c r="G3278" t="s">
        <v>243</v>
      </c>
      <c r="H3278">
        <v>1</v>
      </c>
      <c r="I3278" t="s">
        <v>45</v>
      </c>
      <c r="J3278" t="s">
        <v>69</v>
      </c>
      <c r="K3278" t="s">
        <v>64</v>
      </c>
      <c r="L3278" t="s">
        <v>45</v>
      </c>
      <c r="M3278" t="s">
        <v>165</v>
      </c>
      <c r="N3278" t="s">
        <v>80</v>
      </c>
      <c r="O3278" t="s">
        <v>89</v>
      </c>
      <c r="P3278" t="s">
        <v>49</v>
      </c>
      <c r="Q3278" t="s">
        <v>58</v>
      </c>
      <c r="R3278" s="6">
        <f>_xlfn.XLOOKUP(CleanedData[[#This Row],[Product]],'02_Lookup_Tables'!$A$2:$A$126,'02_Lookup_Tables'!$B$2:$B$126)</f>
        <v>551.66</v>
      </c>
      <c r="S3278" t="str">
        <f>VLOOKUP(CleanedData[[#This Row],[Product]],'02_Lookup_Tables'!$H$2:$I$126,2,FALSE)</f>
        <v>Accessories</v>
      </c>
      <c r="T3278" t="str">
        <f>VLOOKUP(CleanedData[[#This Row],[Province]],'02_Lookup_Tables'!$D$2:$E$10,2, FALSE)</f>
        <v>Gauteng Region</v>
      </c>
      <c r="U3278" t="str" cm="1">
        <f t="array" ref="U3278">_xlfn.IFS(CleanedData[[#This Row],[Purchase Amount]]&lt;500,"Low",
CleanedData[[#This Row],[Purchase Amount]]&lt;5000,"Medium",
TRUE,"High")</f>
        <v>Medium</v>
      </c>
      <c r="V3278" t="str">
        <f>TEXT(CleanedData[[#This Row],[Date]],"mmmm")</f>
        <v>October</v>
      </c>
      <c r="W3278" t="str">
        <f>"Q"&amp;ROUNDUP(MONTH(CleanedData[[#This Row],[Date]])/3,0)</f>
        <v>Q4</v>
      </c>
      <c r="X3278" t="str">
        <f>IF(CleanedData[[#This Row],[Purchase Amount]]&gt;=5000,"Yes","No")</f>
        <v>No</v>
      </c>
      <c r="Y3278">
        <f>IF(CleanedData[[#This Row],[Recommend]]="Yes",1,0)</f>
        <v>1</v>
      </c>
      <c r="Z3278" s="6">
        <f>CleanedData[[#This Row],[Purchase Amount]]*0.15</f>
        <v>82.748999999999995</v>
      </c>
      <c r="AA3278" s="6">
        <f>CleanedData[[#This Row],[Purchase Amount]]*1.15</f>
        <v>634.40899999999988</v>
      </c>
    </row>
    <row r="3279" spans="1:27" x14ac:dyDescent="0.3">
      <c r="A3279">
        <v>3952</v>
      </c>
      <c r="B3279" t="s">
        <v>3504</v>
      </c>
      <c r="C3279" s="1">
        <v>45861</v>
      </c>
      <c r="D3279">
        <v>62</v>
      </c>
      <c r="E3279" t="s">
        <v>60</v>
      </c>
      <c r="F3279" t="s">
        <v>77</v>
      </c>
      <c r="G3279" t="s">
        <v>278</v>
      </c>
      <c r="H3279">
        <v>4</v>
      </c>
      <c r="I3279" t="s">
        <v>42</v>
      </c>
      <c r="J3279" t="s">
        <v>54</v>
      </c>
      <c r="K3279" t="s">
        <v>44</v>
      </c>
      <c r="L3279" t="s">
        <v>45</v>
      </c>
      <c r="M3279" t="s">
        <v>236</v>
      </c>
      <c r="N3279" t="s">
        <v>96</v>
      </c>
      <c r="O3279" t="s">
        <v>89</v>
      </c>
      <c r="P3279" t="s">
        <v>70</v>
      </c>
      <c r="Q3279" t="s">
        <v>50</v>
      </c>
      <c r="R3279" s="6">
        <f>_xlfn.XLOOKUP(CleanedData[[#This Row],[Product]],'02_Lookup_Tables'!$A$2:$A$126,'02_Lookup_Tables'!$B$2:$B$126)</f>
        <v>45.96</v>
      </c>
      <c r="S3279" t="str">
        <f>VLOOKUP(CleanedData[[#This Row],[Product]],'02_Lookup_Tables'!$H$2:$I$126,2,FALSE)</f>
        <v>Food</v>
      </c>
      <c r="T3279" t="str">
        <f>VLOOKUP(CleanedData[[#This Row],[Province]],'02_Lookup_Tables'!$D$2:$E$10,2, FALSE)</f>
        <v>Central Region</v>
      </c>
      <c r="U3279" t="str" cm="1">
        <f t="array" ref="U3279">_xlfn.IFS(CleanedData[[#This Row],[Purchase Amount]]&lt;500,"Low",
CleanedData[[#This Row],[Purchase Amount]]&lt;5000,"Medium",
TRUE,"High")</f>
        <v>Low</v>
      </c>
      <c r="V3279" t="str">
        <f>TEXT(CleanedData[[#This Row],[Date]],"mmmm")</f>
        <v>July</v>
      </c>
      <c r="W3279" t="str">
        <f>"Q"&amp;ROUNDUP(MONTH(CleanedData[[#This Row],[Date]])/3,0)</f>
        <v>Q3</v>
      </c>
      <c r="X3279" t="str">
        <f>IF(CleanedData[[#This Row],[Purchase Amount]]&gt;=5000,"Yes","No")</f>
        <v>No</v>
      </c>
      <c r="Y3279">
        <f>IF(CleanedData[[#This Row],[Recommend]]="Yes",1,0)</f>
        <v>0</v>
      </c>
      <c r="Z3279" s="6">
        <f>CleanedData[[#This Row],[Purchase Amount]]*0.15</f>
        <v>6.8940000000000001</v>
      </c>
      <c r="AA3279" s="6">
        <f>CleanedData[[#This Row],[Purchase Amount]]*1.15</f>
        <v>52.853999999999999</v>
      </c>
    </row>
    <row r="3280" spans="1:27" x14ac:dyDescent="0.3">
      <c r="A3280">
        <v>3953</v>
      </c>
      <c r="B3280" t="s">
        <v>3505</v>
      </c>
      <c r="C3280" s="1">
        <v>45772</v>
      </c>
      <c r="D3280">
        <v>44</v>
      </c>
      <c r="E3280" t="s">
        <v>39</v>
      </c>
      <c r="F3280" t="s">
        <v>83</v>
      </c>
      <c r="G3280" t="s">
        <v>338</v>
      </c>
      <c r="H3280">
        <v>2</v>
      </c>
      <c r="I3280" t="s">
        <v>45</v>
      </c>
      <c r="J3280" t="s">
        <v>69</v>
      </c>
      <c r="K3280" t="s">
        <v>64</v>
      </c>
      <c r="L3280" t="s">
        <v>45</v>
      </c>
      <c r="N3280" t="s">
        <v>47</v>
      </c>
      <c r="O3280" t="s">
        <v>134</v>
      </c>
      <c r="P3280" t="s">
        <v>8646</v>
      </c>
      <c r="Q3280" t="s">
        <v>81</v>
      </c>
      <c r="R3280" s="6">
        <f>_xlfn.XLOOKUP(CleanedData[[#This Row],[Product]],'02_Lookup_Tables'!$A$2:$A$126,'02_Lookup_Tables'!$B$2:$B$126)</f>
        <v>5258.73</v>
      </c>
      <c r="S3280" t="str">
        <f>VLOOKUP(CleanedData[[#This Row],[Product]],'02_Lookup_Tables'!$H$2:$I$126,2,FALSE)</f>
        <v>Sports &amp; Outdoors</v>
      </c>
      <c r="T3280" t="str">
        <f>VLOOKUP(CleanedData[[#This Row],[Province]],'02_Lookup_Tables'!$D$2:$E$10,2, FALSE)</f>
        <v>Western Region</v>
      </c>
      <c r="U3280" t="str" cm="1">
        <f t="array" ref="U3280">_xlfn.IFS(CleanedData[[#This Row],[Purchase Amount]]&lt;500,"Low",
CleanedData[[#This Row],[Purchase Amount]]&lt;5000,"Medium",
TRUE,"High")</f>
        <v>High</v>
      </c>
      <c r="V3280" t="str">
        <f>TEXT(CleanedData[[#This Row],[Date]],"mmmm")</f>
        <v>April</v>
      </c>
      <c r="W3280" t="str">
        <f>"Q"&amp;ROUNDUP(MONTH(CleanedData[[#This Row],[Date]])/3,0)</f>
        <v>Q2</v>
      </c>
      <c r="X3280" t="str">
        <f>IF(CleanedData[[#This Row],[Purchase Amount]]&gt;=5000,"Yes","No")</f>
        <v>Yes</v>
      </c>
      <c r="Y3280">
        <f>IF(CleanedData[[#This Row],[Recommend]]="Yes",1,0)</f>
        <v>1</v>
      </c>
      <c r="Z3280" s="6">
        <f>CleanedData[[#This Row],[Purchase Amount]]*0.15</f>
        <v>788.80949999999996</v>
      </c>
      <c r="AA3280" s="6">
        <f>CleanedData[[#This Row],[Purchase Amount]]*1.15</f>
        <v>6047.539499999999</v>
      </c>
    </row>
    <row r="3281" spans="1:27" x14ac:dyDescent="0.3">
      <c r="A3281">
        <v>3956</v>
      </c>
      <c r="B3281" t="s">
        <v>3506</v>
      </c>
      <c r="C3281" s="1">
        <v>45592</v>
      </c>
      <c r="D3281">
        <v>40</v>
      </c>
      <c r="E3281" t="s">
        <v>60</v>
      </c>
      <c r="F3281" t="s">
        <v>61</v>
      </c>
      <c r="G3281" t="s">
        <v>118</v>
      </c>
      <c r="H3281">
        <v>3</v>
      </c>
      <c r="I3281" t="s">
        <v>42</v>
      </c>
      <c r="J3281" t="s">
        <v>54</v>
      </c>
      <c r="K3281" t="s">
        <v>55</v>
      </c>
      <c r="L3281" t="s">
        <v>42</v>
      </c>
      <c r="M3281" t="s">
        <v>147</v>
      </c>
      <c r="N3281" t="s">
        <v>48</v>
      </c>
      <c r="O3281" t="s">
        <v>148</v>
      </c>
      <c r="P3281" t="s">
        <v>49</v>
      </c>
      <c r="Q3281" t="s">
        <v>81</v>
      </c>
      <c r="R3281" s="6">
        <f>_xlfn.XLOOKUP(CleanedData[[#This Row],[Product]],'02_Lookup_Tables'!$A$2:$A$126,'02_Lookup_Tables'!$B$2:$B$126)</f>
        <v>368.99</v>
      </c>
      <c r="S3281" t="str">
        <f>VLOOKUP(CleanedData[[#This Row],[Product]],'02_Lookup_Tables'!$H$2:$I$126,2,FALSE)</f>
        <v>Accessories</v>
      </c>
      <c r="T3281" t="str">
        <f>VLOOKUP(CleanedData[[#This Row],[Province]],'02_Lookup_Tables'!$D$2:$E$10,2, FALSE)</f>
        <v>Southern Region</v>
      </c>
      <c r="U3281" t="str" cm="1">
        <f t="array" ref="U3281">_xlfn.IFS(CleanedData[[#This Row],[Purchase Amount]]&lt;500,"Low",
CleanedData[[#This Row],[Purchase Amount]]&lt;5000,"Medium",
TRUE,"High")</f>
        <v>Low</v>
      </c>
      <c r="V3281" t="str">
        <f>TEXT(CleanedData[[#This Row],[Date]],"mmmm")</f>
        <v>October</v>
      </c>
      <c r="W3281" t="str">
        <f>"Q"&amp;ROUNDUP(MONTH(CleanedData[[#This Row],[Date]])/3,0)</f>
        <v>Q4</v>
      </c>
      <c r="X3281" t="str">
        <f>IF(CleanedData[[#This Row],[Purchase Amount]]&gt;=5000,"Yes","No")</f>
        <v>No</v>
      </c>
      <c r="Y3281">
        <f>IF(CleanedData[[#This Row],[Recommend]]="Yes",1,0)</f>
        <v>0</v>
      </c>
      <c r="Z3281" s="6">
        <f>CleanedData[[#This Row],[Purchase Amount]]*0.15</f>
        <v>55.348500000000001</v>
      </c>
      <c r="AA3281" s="6">
        <f>CleanedData[[#This Row],[Purchase Amount]]*1.15</f>
        <v>424.33849999999995</v>
      </c>
    </row>
    <row r="3282" spans="1:27" x14ac:dyDescent="0.3">
      <c r="A3282">
        <v>3957</v>
      </c>
      <c r="B3282" t="s">
        <v>3507</v>
      </c>
      <c r="C3282" s="1">
        <v>45742</v>
      </c>
      <c r="D3282">
        <v>34</v>
      </c>
      <c r="E3282" t="s">
        <v>52</v>
      </c>
      <c r="F3282" t="s">
        <v>77</v>
      </c>
      <c r="G3282" t="s">
        <v>182</v>
      </c>
      <c r="H3282">
        <v>5</v>
      </c>
      <c r="I3282" t="s">
        <v>42</v>
      </c>
      <c r="J3282" t="s">
        <v>54</v>
      </c>
      <c r="K3282" t="s">
        <v>44</v>
      </c>
      <c r="L3282" t="s">
        <v>45</v>
      </c>
      <c r="M3282" t="s">
        <v>196</v>
      </c>
      <c r="N3282" t="s">
        <v>57</v>
      </c>
      <c r="O3282" t="s">
        <v>89</v>
      </c>
      <c r="P3282" t="s">
        <v>70</v>
      </c>
      <c r="Q3282" t="s">
        <v>58</v>
      </c>
      <c r="R3282" s="6">
        <f>_xlfn.XLOOKUP(CleanedData[[#This Row],[Product]],'02_Lookup_Tables'!$A$2:$A$126,'02_Lookup_Tables'!$B$2:$B$126)</f>
        <v>3715.65</v>
      </c>
      <c r="S3282" t="str">
        <f>VLOOKUP(CleanedData[[#This Row],[Product]],'02_Lookup_Tables'!$H$2:$I$126,2,FALSE)</f>
        <v>Home Devices</v>
      </c>
      <c r="T3282" t="str">
        <f>VLOOKUP(CleanedData[[#This Row],[Province]],'02_Lookup_Tables'!$D$2:$E$10,2, FALSE)</f>
        <v>Central Region</v>
      </c>
      <c r="U3282" t="str" cm="1">
        <f t="array" ref="U3282">_xlfn.IFS(CleanedData[[#This Row],[Purchase Amount]]&lt;500,"Low",
CleanedData[[#This Row],[Purchase Amount]]&lt;5000,"Medium",
TRUE,"High")</f>
        <v>Medium</v>
      </c>
      <c r="V3282" t="str">
        <f>TEXT(CleanedData[[#This Row],[Date]],"mmmm")</f>
        <v>March</v>
      </c>
      <c r="W3282" t="str">
        <f>"Q"&amp;ROUNDUP(MONTH(CleanedData[[#This Row],[Date]])/3,0)</f>
        <v>Q1</v>
      </c>
      <c r="X3282" t="str">
        <f>IF(CleanedData[[#This Row],[Purchase Amount]]&gt;=5000,"Yes","No")</f>
        <v>No</v>
      </c>
      <c r="Y3282">
        <f>IF(CleanedData[[#This Row],[Recommend]]="Yes",1,0)</f>
        <v>0</v>
      </c>
      <c r="Z3282" s="6">
        <f>CleanedData[[#This Row],[Purchase Amount]]*0.15</f>
        <v>557.34749999999997</v>
      </c>
      <c r="AA3282" s="6">
        <f>CleanedData[[#This Row],[Purchase Amount]]*1.15</f>
        <v>4272.9974999999995</v>
      </c>
    </row>
    <row r="3283" spans="1:27" x14ac:dyDescent="0.3">
      <c r="A3283">
        <v>3958</v>
      </c>
      <c r="B3283" t="s">
        <v>3508</v>
      </c>
      <c r="C3283" s="1">
        <v>45923</v>
      </c>
      <c r="D3283">
        <v>61</v>
      </c>
      <c r="E3283" t="s">
        <v>60</v>
      </c>
      <c r="F3283" t="s">
        <v>77</v>
      </c>
      <c r="G3283" t="s">
        <v>950</v>
      </c>
      <c r="H3283">
        <v>5</v>
      </c>
      <c r="I3283" t="s">
        <v>45</v>
      </c>
      <c r="J3283" t="s">
        <v>69</v>
      </c>
      <c r="K3283" t="s">
        <v>64</v>
      </c>
      <c r="L3283" t="s">
        <v>45</v>
      </c>
      <c r="M3283" t="s">
        <v>175</v>
      </c>
      <c r="N3283" t="s">
        <v>57</v>
      </c>
      <c r="O3283" t="s">
        <v>89</v>
      </c>
      <c r="P3283" t="s">
        <v>70</v>
      </c>
      <c r="Q3283" t="s">
        <v>50</v>
      </c>
      <c r="R3283" s="6">
        <f>_xlfn.XLOOKUP(CleanedData[[#This Row],[Product]],'02_Lookup_Tables'!$A$2:$A$126,'02_Lookup_Tables'!$B$2:$B$126)</f>
        <v>85.25</v>
      </c>
      <c r="S3283" t="str">
        <f>VLOOKUP(CleanedData[[#This Row],[Product]],'02_Lookup_Tables'!$H$2:$I$126,2,FALSE)</f>
        <v>Beauty &amp; Personal Care</v>
      </c>
      <c r="T3283" t="str">
        <f>VLOOKUP(CleanedData[[#This Row],[Province]],'02_Lookup_Tables'!$D$2:$E$10,2, FALSE)</f>
        <v>Central Region</v>
      </c>
      <c r="U3283" t="str" cm="1">
        <f t="array" ref="U3283">_xlfn.IFS(CleanedData[[#This Row],[Purchase Amount]]&lt;500,"Low",
CleanedData[[#This Row],[Purchase Amount]]&lt;5000,"Medium",
TRUE,"High")</f>
        <v>Low</v>
      </c>
      <c r="V3283" t="str">
        <f>TEXT(CleanedData[[#This Row],[Date]],"mmmm")</f>
        <v>September</v>
      </c>
      <c r="W3283" t="str">
        <f>"Q"&amp;ROUNDUP(MONTH(CleanedData[[#This Row],[Date]])/3,0)</f>
        <v>Q3</v>
      </c>
      <c r="X3283" t="str">
        <f>IF(CleanedData[[#This Row],[Purchase Amount]]&gt;=5000,"Yes","No")</f>
        <v>No</v>
      </c>
      <c r="Y3283">
        <f>IF(CleanedData[[#This Row],[Recommend]]="Yes",1,0)</f>
        <v>1</v>
      </c>
      <c r="Z3283" s="6">
        <f>CleanedData[[#This Row],[Purchase Amount]]*0.15</f>
        <v>12.7875</v>
      </c>
      <c r="AA3283" s="6">
        <f>CleanedData[[#This Row],[Purchase Amount]]*1.15</f>
        <v>98.037499999999994</v>
      </c>
    </row>
    <row r="3284" spans="1:27" x14ac:dyDescent="0.3">
      <c r="A3284">
        <v>3959</v>
      </c>
      <c r="B3284" t="s">
        <v>3509</v>
      </c>
      <c r="C3284" s="1">
        <v>45464</v>
      </c>
      <c r="D3284">
        <v>77</v>
      </c>
      <c r="E3284" t="s">
        <v>52</v>
      </c>
      <c r="F3284" t="s">
        <v>83</v>
      </c>
      <c r="G3284" t="s">
        <v>182</v>
      </c>
      <c r="H3284">
        <v>4</v>
      </c>
      <c r="I3284" t="s">
        <v>45</v>
      </c>
      <c r="J3284" t="s">
        <v>43</v>
      </c>
      <c r="K3284" t="s">
        <v>64</v>
      </c>
      <c r="L3284" t="s">
        <v>42</v>
      </c>
      <c r="M3284" t="s">
        <v>180</v>
      </c>
      <c r="N3284" t="s">
        <v>96</v>
      </c>
      <c r="O3284" t="s">
        <v>89</v>
      </c>
      <c r="P3284" t="s">
        <v>70</v>
      </c>
      <c r="Q3284" t="s">
        <v>97</v>
      </c>
      <c r="R3284" s="6">
        <f>_xlfn.XLOOKUP(CleanedData[[#This Row],[Product]],'02_Lookup_Tables'!$A$2:$A$126,'02_Lookup_Tables'!$B$2:$B$126)</f>
        <v>3715.65</v>
      </c>
      <c r="S3284" t="str">
        <f>VLOOKUP(CleanedData[[#This Row],[Product]],'02_Lookup_Tables'!$H$2:$I$126,2,FALSE)</f>
        <v>Home Devices</v>
      </c>
      <c r="T3284" t="str">
        <f>VLOOKUP(CleanedData[[#This Row],[Province]],'02_Lookup_Tables'!$D$2:$E$10,2, FALSE)</f>
        <v>Western Region</v>
      </c>
      <c r="U3284" t="str" cm="1">
        <f t="array" ref="U3284">_xlfn.IFS(CleanedData[[#This Row],[Purchase Amount]]&lt;500,"Low",
CleanedData[[#This Row],[Purchase Amount]]&lt;5000,"Medium",
TRUE,"High")</f>
        <v>Medium</v>
      </c>
      <c r="V3284" t="str">
        <f>TEXT(CleanedData[[#This Row],[Date]],"mmmm")</f>
        <v>June</v>
      </c>
      <c r="W3284" t="str">
        <f>"Q"&amp;ROUNDUP(MONTH(CleanedData[[#This Row],[Date]])/3,0)</f>
        <v>Q2</v>
      </c>
      <c r="X3284" t="str">
        <f>IF(CleanedData[[#This Row],[Purchase Amount]]&gt;=5000,"Yes","No")</f>
        <v>No</v>
      </c>
      <c r="Y3284">
        <f>IF(CleanedData[[#This Row],[Recommend]]="Yes",1,0)</f>
        <v>1</v>
      </c>
      <c r="Z3284" s="6">
        <f>CleanedData[[#This Row],[Purchase Amount]]*0.15</f>
        <v>557.34749999999997</v>
      </c>
      <c r="AA3284" s="6">
        <f>CleanedData[[#This Row],[Purchase Amount]]*1.15</f>
        <v>4272.9974999999995</v>
      </c>
    </row>
    <row r="3285" spans="1:27" x14ac:dyDescent="0.3">
      <c r="A3285">
        <v>3960</v>
      </c>
      <c r="B3285" t="s">
        <v>3510</v>
      </c>
      <c r="C3285" s="1">
        <v>45551</v>
      </c>
      <c r="D3285">
        <v>60</v>
      </c>
      <c r="E3285" t="s">
        <v>60</v>
      </c>
      <c r="F3285" t="s">
        <v>61</v>
      </c>
      <c r="G3285" t="s">
        <v>450</v>
      </c>
      <c r="H3285">
        <v>5</v>
      </c>
      <c r="I3285" t="s">
        <v>42</v>
      </c>
      <c r="J3285" t="s">
        <v>69</v>
      </c>
      <c r="K3285" t="s">
        <v>55</v>
      </c>
      <c r="L3285" t="s">
        <v>42</v>
      </c>
      <c r="M3285" t="s">
        <v>123</v>
      </c>
      <c r="N3285" t="s">
        <v>57</v>
      </c>
      <c r="O3285" t="s">
        <v>89</v>
      </c>
      <c r="P3285" t="s">
        <v>70</v>
      </c>
      <c r="Q3285" t="s">
        <v>50</v>
      </c>
      <c r="R3285" s="6">
        <f>_xlfn.XLOOKUP(CleanedData[[#This Row],[Product]],'02_Lookup_Tables'!$A$2:$A$126,'02_Lookup_Tables'!$B$2:$B$126)</f>
        <v>74.72</v>
      </c>
      <c r="S3285" t="str">
        <f>VLOOKUP(CleanedData[[#This Row],[Product]],'02_Lookup_Tables'!$H$2:$I$126,2,FALSE)</f>
        <v>Food</v>
      </c>
      <c r="T3285" t="str">
        <f>VLOOKUP(CleanedData[[#This Row],[Province]],'02_Lookup_Tables'!$D$2:$E$10,2, FALSE)</f>
        <v>Southern Region</v>
      </c>
      <c r="U3285" t="str" cm="1">
        <f t="array" ref="U3285">_xlfn.IFS(CleanedData[[#This Row],[Purchase Amount]]&lt;500,"Low",
CleanedData[[#This Row],[Purchase Amount]]&lt;5000,"Medium",
TRUE,"High")</f>
        <v>Low</v>
      </c>
      <c r="V3285" t="str">
        <f>TEXT(CleanedData[[#This Row],[Date]],"mmmm")</f>
        <v>September</v>
      </c>
      <c r="W3285" t="str">
        <f>"Q"&amp;ROUNDUP(MONTH(CleanedData[[#This Row],[Date]])/3,0)</f>
        <v>Q3</v>
      </c>
      <c r="X3285" t="str">
        <f>IF(CleanedData[[#This Row],[Purchase Amount]]&gt;=5000,"Yes","No")</f>
        <v>No</v>
      </c>
      <c r="Y3285">
        <f>IF(CleanedData[[#This Row],[Recommend]]="Yes",1,0)</f>
        <v>0</v>
      </c>
      <c r="Z3285" s="6">
        <f>CleanedData[[#This Row],[Purchase Amount]]*0.15</f>
        <v>11.208</v>
      </c>
      <c r="AA3285" s="6">
        <f>CleanedData[[#This Row],[Purchase Amount]]*1.15</f>
        <v>85.927999999999997</v>
      </c>
    </row>
    <row r="3286" spans="1:27" x14ac:dyDescent="0.3">
      <c r="A3286">
        <v>3961</v>
      </c>
      <c r="B3286" t="s">
        <v>3511</v>
      </c>
      <c r="C3286" s="1">
        <v>45902</v>
      </c>
      <c r="D3286">
        <v>69</v>
      </c>
      <c r="E3286" t="s">
        <v>39</v>
      </c>
      <c r="F3286" t="s">
        <v>68</v>
      </c>
      <c r="G3286" t="s">
        <v>258</v>
      </c>
      <c r="H3286">
        <v>1</v>
      </c>
      <c r="I3286" t="s">
        <v>42</v>
      </c>
      <c r="J3286" t="s">
        <v>69</v>
      </c>
      <c r="K3286" t="s">
        <v>55</v>
      </c>
      <c r="L3286" t="s">
        <v>45</v>
      </c>
      <c r="M3286" t="s">
        <v>123</v>
      </c>
      <c r="N3286" t="s">
        <v>80</v>
      </c>
      <c r="O3286" t="s">
        <v>89</v>
      </c>
      <c r="P3286" t="s">
        <v>49</v>
      </c>
      <c r="Q3286" t="s">
        <v>97</v>
      </c>
      <c r="R3286" s="6">
        <f>_xlfn.XLOOKUP(CleanedData[[#This Row],[Product]],'02_Lookup_Tables'!$A$2:$A$126,'02_Lookup_Tables'!$B$2:$B$126)</f>
        <v>768.34</v>
      </c>
      <c r="S3286" t="str">
        <f>VLOOKUP(CleanedData[[#This Row],[Product]],'02_Lookup_Tables'!$H$2:$I$126,2,FALSE)</f>
        <v>Home &amp; Living</v>
      </c>
      <c r="T3286" t="str">
        <f>VLOOKUP(CleanedData[[#This Row],[Province]],'02_Lookup_Tables'!$D$2:$E$10,2, FALSE)</f>
        <v>Northern Region</v>
      </c>
      <c r="U3286" t="str" cm="1">
        <f t="array" ref="U3286">_xlfn.IFS(CleanedData[[#This Row],[Purchase Amount]]&lt;500,"Low",
CleanedData[[#This Row],[Purchase Amount]]&lt;5000,"Medium",
TRUE,"High")</f>
        <v>Medium</v>
      </c>
      <c r="V3286" t="str">
        <f>TEXT(CleanedData[[#This Row],[Date]],"mmmm")</f>
        <v>September</v>
      </c>
      <c r="W3286" t="str">
        <f>"Q"&amp;ROUNDUP(MONTH(CleanedData[[#This Row],[Date]])/3,0)</f>
        <v>Q3</v>
      </c>
      <c r="X3286" t="str">
        <f>IF(CleanedData[[#This Row],[Purchase Amount]]&gt;=5000,"Yes","No")</f>
        <v>No</v>
      </c>
      <c r="Y3286">
        <f>IF(CleanedData[[#This Row],[Recommend]]="Yes",1,0)</f>
        <v>0</v>
      </c>
      <c r="Z3286" s="6">
        <f>CleanedData[[#This Row],[Purchase Amount]]*0.15</f>
        <v>115.251</v>
      </c>
      <c r="AA3286" s="6">
        <f>CleanedData[[#This Row],[Purchase Amount]]*1.15</f>
        <v>883.59100000000001</v>
      </c>
    </row>
    <row r="3287" spans="1:27" x14ac:dyDescent="0.3">
      <c r="A3287">
        <v>3962</v>
      </c>
      <c r="B3287" t="s">
        <v>3512</v>
      </c>
      <c r="C3287" s="1">
        <v>45692</v>
      </c>
      <c r="D3287">
        <v>72</v>
      </c>
      <c r="E3287" t="s">
        <v>60</v>
      </c>
      <c r="F3287" t="s">
        <v>61</v>
      </c>
      <c r="G3287" t="s">
        <v>114</v>
      </c>
      <c r="H3287">
        <v>5</v>
      </c>
      <c r="I3287" t="s">
        <v>42</v>
      </c>
      <c r="J3287" t="s">
        <v>54</v>
      </c>
      <c r="K3287" t="s">
        <v>55</v>
      </c>
      <c r="L3287" t="s">
        <v>42</v>
      </c>
      <c r="M3287" t="s">
        <v>92</v>
      </c>
      <c r="N3287" t="s">
        <v>57</v>
      </c>
      <c r="O3287" t="s">
        <v>89</v>
      </c>
      <c r="P3287" t="s">
        <v>70</v>
      </c>
      <c r="Q3287" t="s">
        <v>97</v>
      </c>
      <c r="R3287" s="6">
        <f>_xlfn.XLOOKUP(CleanedData[[#This Row],[Product]],'02_Lookup_Tables'!$A$2:$A$126,'02_Lookup_Tables'!$B$2:$B$126)</f>
        <v>1440.59</v>
      </c>
      <c r="S3287" t="str">
        <f>VLOOKUP(CleanedData[[#This Row],[Product]],'02_Lookup_Tables'!$H$2:$I$126,2,FALSE)</f>
        <v>Beauty &amp; Personal Care</v>
      </c>
      <c r="T3287" t="str">
        <f>VLOOKUP(CleanedData[[#This Row],[Province]],'02_Lookup_Tables'!$D$2:$E$10,2, FALSE)</f>
        <v>Southern Region</v>
      </c>
      <c r="U3287" t="str" cm="1">
        <f t="array" ref="U3287">_xlfn.IFS(CleanedData[[#This Row],[Purchase Amount]]&lt;500,"Low",
CleanedData[[#This Row],[Purchase Amount]]&lt;5000,"Medium",
TRUE,"High")</f>
        <v>Medium</v>
      </c>
      <c r="V3287" t="str">
        <f>TEXT(CleanedData[[#This Row],[Date]],"mmmm")</f>
        <v>February</v>
      </c>
      <c r="W3287" t="str">
        <f>"Q"&amp;ROUNDUP(MONTH(CleanedData[[#This Row],[Date]])/3,0)</f>
        <v>Q1</v>
      </c>
      <c r="X3287" t="str">
        <f>IF(CleanedData[[#This Row],[Purchase Amount]]&gt;=5000,"Yes","No")</f>
        <v>No</v>
      </c>
      <c r="Y3287">
        <f>IF(CleanedData[[#This Row],[Recommend]]="Yes",1,0)</f>
        <v>0</v>
      </c>
      <c r="Z3287" s="6">
        <f>CleanedData[[#This Row],[Purchase Amount]]*0.15</f>
        <v>216.08849999999998</v>
      </c>
      <c r="AA3287" s="6">
        <f>CleanedData[[#This Row],[Purchase Amount]]*1.15</f>
        <v>1656.6784999999998</v>
      </c>
    </row>
    <row r="3288" spans="1:27" x14ac:dyDescent="0.3">
      <c r="A3288">
        <v>3963</v>
      </c>
      <c r="B3288" t="s">
        <v>3513</v>
      </c>
      <c r="C3288" s="1">
        <v>45632</v>
      </c>
      <c r="D3288">
        <v>53</v>
      </c>
      <c r="E3288" t="s">
        <v>60</v>
      </c>
      <c r="F3288" t="s">
        <v>108</v>
      </c>
      <c r="G3288" t="s">
        <v>155</v>
      </c>
      <c r="H3288">
        <v>1</v>
      </c>
      <c r="I3288" t="s">
        <v>45</v>
      </c>
      <c r="J3288" t="s">
        <v>43</v>
      </c>
      <c r="K3288" t="s">
        <v>55</v>
      </c>
      <c r="L3288" t="s">
        <v>42</v>
      </c>
      <c r="M3288" t="s">
        <v>190</v>
      </c>
      <c r="N3288" t="s">
        <v>80</v>
      </c>
      <c r="O3288" t="s">
        <v>89</v>
      </c>
      <c r="P3288" t="s">
        <v>49</v>
      </c>
      <c r="Q3288" t="s">
        <v>93</v>
      </c>
      <c r="R3288" s="6">
        <f>_xlfn.XLOOKUP(CleanedData[[#This Row],[Product]],'02_Lookup_Tables'!$A$2:$A$126,'02_Lookup_Tables'!$B$2:$B$126)</f>
        <v>1355.08</v>
      </c>
      <c r="S3288" t="str">
        <f>VLOOKUP(CleanedData[[#This Row],[Product]],'02_Lookup_Tables'!$H$2:$I$126,2,FALSE)</f>
        <v>Sports &amp; Outdoors</v>
      </c>
      <c r="T3288" t="str">
        <f>VLOOKUP(CleanedData[[#This Row],[Province]],'02_Lookup_Tables'!$D$2:$E$10,2, FALSE)</f>
        <v>Gauteng Region</v>
      </c>
      <c r="U3288" t="str" cm="1">
        <f t="array" ref="U3288">_xlfn.IFS(CleanedData[[#This Row],[Purchase Amount]]&lt;500,"Low",
CleanedData[[#This Row],[Purchase Amount]]&lt;5000,"Medium",
TRUE,"High")</f>
        <v>Medium</v>
      </c>
      <c r="V3288" t="str">
        <f>TEXT(CleanedData[[#This Row],[Date]],"mmmm")</f>
        <v>December</v>
      </c>
      <c r="W3288" t="str">
        <f>"Q"&amp;ROUNDUP(MONTH(CleanedData[[#This Row],[Date]])/3,0)</f>
        <v>Q4</v>
      </c>
      <c r="X3288" t="str">
        <f>IF(CleanedData[[#This Row],[Purchase Amount]]&gt;=5000,"Yes","No")</f>
        <v>No</v>
      </c>
      <c r="Y3288">
        <f>IF(CleanedData[[#This Row],[Recommend]]="Yes",1,0)</f>
        <v>1</v>
      </c>
      <c r="Z3288" s="6">
        <f>CleanedData[[#This Row],[Purchase Amount]]*0.15</f>
        <v>203.26199999999997</v>
      </c>
      <c r="AA3288" s="6">
        <f>CleanedData[[#This Row],[Purchase Amount]]*1.15</f>
        <v>1558.3419999999999</v>
      </c>
    </row>
    <row r="3289" spans="1:27" x14ac:dyDescent="0.3">
      <c r="A3289">
        <v>3965</v>
      </c>
      <c r="B3289" t="s">
        <v>3514</v>
      </c>
      <c r="C3289" s="1">
        <v>45974</v>
      </c>
      <c r="D3289">
        <v>35</v>
      </c>
      <c r="E3289" t="s">
        <v>52</v>
      </c>
      <c r="F3289" t="s">
        <v>77</v>
      </c>
      <c r="G3289" t="s">
        <v>201</v>
      </c>
      <c r="H3289">
        <v>4</v>
      </c>
      <c r="I3289" t="s">
        <v>42</v>
      </c>
      <c r="J3289" t="s">
        <v>63</v>
      </c>
      <c r="K3289" t="s">
        <v>44</v>
      </c>
      <c r="L3289" t="s">
        <v>45</v>
      </c>
      <c r="M3289" t="s">
        <v>180</v>
      </c>
      <c r="N3289" t="s">
        <v>96</v>
      </c>
      <c r="O3289" t="s">
        <v>89</v>
      </c>
      <c r="P3289" t="s">
        <v>70</v>
      </c>
      <c r="Q3289" t="s">
        <v>81</v>
      </c>
      <c r="R3289" s="6">
        <f>_xlfn.XLOOKUP(CleanedData[[#This Row],[Product]],'02_Lookup_Tables'!$A$2:$A$126,'02_Lookup_Tables'!$B$2:$B$126)</f>
        <v>755.66</v>
      </c>
      <c r="S3289" t="str">
        <f>VLOOKUP(CleanedData[[#This Row],[Product]],'02_Lookup_Tables'!$H$2:$I$126,2,FALSE)</f>
        <v>Home &amp; Living</v>
      </c>
      <c r="T3289" t="str">
        <f>VLOOKUP(CleanedData[[#This Row],[Province]],'02_Lookup_Tables'!$D$2:$E$10,2, FALSE)</f>
        <v>Central Region</v>
      </c>
      <c r="U3289" t="str" cm="1">
        <f t="array" ref="U3289">_xlfn.IFS(CleanedData[[#This Row],[Purchase Amount]]&lt;500,"Low",
CleanedData[[#This Row],[Purchase Amount]]&lt;5000,"Medium",
TRUE,"High")</f>
        <v>Medium</v>
      </c>
      <c r="V3289" t="str">
        <f>TEXT(CleanedData[[#This Row],[Date]],"mmmm")</f>
        <v>November</v>
      </c>
      <c r="W3289" t="str">
        <f>"Q"&amp;ROUNDUP(MONTH(CleanedData[[#This Row],[Date]])/3,0)</f>
        <v>Q4</v>
      </c>
      <c r="X3289" t="str">
        <f>IF(CleanedData[[#This Row],[Purchase Amount]]&gt;=5000,"Yes","No")</f>
        <v>No</v>
      </c>
      <c r="Y3289">
        <f>IF(CleanedData[[#This Row],[Recommend]]="Yes",1,0)</f>
        <v>0</v>
      </c>
      <c r="Z3289" s="6">
        <f>CleanedData[[#This Row],[Purchase Amount]]*0.15</f>
        <v>113.34899999999999</v>
      </c>
      <c r="AA3289" s="6">
        <f>CleanedData[[#This Row],[Purchase Amount]]*1.15</f>
        <v>869.0089999999999</v>
      </c>
    </row>
    <row r="3290" spans="1:27" x14ac:dyDescent="0.3">
      <c r="A3290">
        <v>3967</v>
      </c>
      <c r="B3290" t="s">
        <v>3515</v>
      </c>
      <c r="C3290" s="1">
        <v>45976</v>
      </c>
      <c r="D3290">
        <v>65</v>
      </c>
      <c r="E3290" t="s">
        <v>52</v>
      </c>
      <c r="F3290" t="s">
        <v>77</v>
      </c>
      <c r="G3290" t="s">
        <v>109</v>
      </c>
      <c r="H3290">
        <v>5</v>
      </c>
      <c r="I3290" t="s">
        <v>45</v>
      </c>
      <c r="J3290" t="s">
        <v>43</v>
      </c>
      <c r="K3290" t="s">
        <v>44</v>
      </c>
      <c r="L3290" t="s">
        <v>42</v>
      </c>
      <c r="M3290" t="s">
        <v>106</v>
      </c>
      <c r="N3290" t="s">
        <v>57</v>
      </c>
      <c r="O3290" t="s">
        <v>148</v>
      </c>
      <c r="P3290" t="s">
        <v>49</v>
      </c>
      <c r="Q3290" t="s">
        <v>97</v>
      </c>
      <c r="R3290" s="6">
        <f>_xlfn.XLOOKUP(CleanedData[[#This Row],[Product]],'02_Lookup_Tables'!$A$2:$A$126,'02_Lookup_Tables'!$B$2:$B$126)</f>
        <v>228.08</v>
      </c>
      <c r="S3290" t="str">
        <f>VLOOKUP(CleanedData[[#This Row],[Product]],'02_Lookup_Tables'!$H$2:$I$126,2,FALSE)</f>
        <v>Apparel</v>
      </c>
      <c r="T3290" t="str">
        <f>VLOOKUP(CleanedData[[#This Row],[Province]],'02_Lookup_Tables'!$D$2:$E$10,2, FALSE)</f>
        <v>Central Region</v>
      </c>
      <c r="U3290" t="str" cm="1">
        <f t="array" ref="U3290">_xlfn.IFS(CleanedData[[#This Row],[Purchase Amount]]&lt;500,"Low",
CleanedData[[#This Row],[Purchase Amount]]&lt;5000,"Medium",
TRUE,"High")</f>
        <v>Low</v>
      </c>
      <c r="V3290" t="str">
        <f>TEXT(CleanedData[[#This Row],[Date]],"mmmm")</f>
        <v>November</v>
      </c>
      <c r="W3290" t="str">
        <f>"Q"&amp;ROUNDUP(MONTH(CleanedData[[#This Row],[Date]])/3,0)</f>
        <v>Q4</v>
      </c>
      <c r="X3290" t="str">
        <f>IF(CleanedData[[#This Row],[Purchase Amount]]&gt;=5000,"Yes","No")</f>
        <v>No</v>
      </c>
      <c r="Y3290">
        <f>IF(CleanedData[[#This Row],[Recommend]]="Yes",1,0)</f>
        <v>1</v>
      </c>
      <c r="Z3290" s="6">
        <f>CleanedData[[#This Row],[Purchase Amount]]*0.15</f>
        <v>34.212000000000003</v>
      </c>
      <c r="AA3290" s="6">
        <f>CleanedData[[#This Row],[Purchase Amount]]*1.15</f>
        <v>262.29199999999997</v>
      </c>
    </row>
    <row r="3291" spans="1:27" x14ac:dyDescent="0.3">
      <c r="A3291">
        <v>3968</v>
      </c>
      <c r="B3291" t="s">
        <v>3516</v>
      </c>
      <c r="C3291" s="1">
        <v>46020</v>
      </c>
      <c r="D3291">
        <v>33</v>
      </c>
      <c r="E3291" t="s">
        <v>39</v>
      </c>
      <c r="F3291" t="s">
        <v>125</v>
      </c>
      <c r="G3291" t="s">
        <v>139</v>
      </c>
      <c r="H3291">
        <v>4</v>
      </c>
      <c r="I3291" t="s">
        <v>42</v>
      </c>
      <c r="J3291" t="s">
        <v>54</v>
      </c>
      <c r="K3291" t="s">
        <v>64</v>
      </c>
      <c r="L3291" t="s">
        <v>42</v>
      </c>
      <c r="M3291" t="s">
        <v>56</v>
      </c>
      <c r="N3291" t="s">
        <v>96</v>
      </c>
      <c r="O3291" t="s">
        <v>148</v>
      </c>
      <c r="P3291" t="s">
        <v>49</v>
      </c>
      <c r="Q3291" t="s">
        <v>58</v>
      </c>
      <c r="R3291" s="6">
        <f>_xlfn.XLOOKUP(CleanedData[[#This Row],[Product]],'02_Lookup_Tables'!$A$2:$A$126,'02_Lookup_Tables'!$B$2:$B$126)</f>
        <v>2340.5700000000002</v>
      </c>
      <c r="S3291" t="str">
        <f>VLOOKUP(CleanedData[[#This Row],[Product]],'02_Lookup_Tables'!$H$2:$I$126,2,FALSE)</f>
        <v>Apparel</v>
      </c>
      <c r="T3291" t="str">
        <f>VLOOKUP(CleanedData[[#This Row],[Province]],'02_Lookup_Tables'!$D$2:$E$10,2, FALSE)</f>
        <v>Western Region</v>
      </c>
      <c r="U3291" t="str" cm="1">
        <f t="array" ref="U3291">_xlfn.IFS(CleanedData[[#This Row],[Purchase Amount]]&lt;500,"Low",
CleanedData[[#This Row],[Purchase Amount]]&lt;5000,"Medium",
TRUE,"High")</f>
        <v>Medium</v>
      </c>
      <c r="V3291" t="str">
        <f>TEXT(CleanedData[[#This Row],[Date]],"mmmm")</f>
        <v>December</v>
      </c>
      <c r="W3291" t="str">
        <f>"Q"&amp;ROUNDUP(MONTH(CleanedData[[#This Row],[Date]])/3,0)</f>
        <v>Q4</v>
      </c>
      <c r="X3291" t="str">
        <f>IF(CleanedData[[#This Row],[Purchase Amount]]&gt;=5000,"Yes","No")</f>
        <v>No</v>
      </c>
      <c r="Y3291">
        <f>IF(CleanedData[[#This Row],[Recommend]]="Yes",1,0)</f>
        <v>0</v>
      </c>
      <c r="Z3291" s="6">
        <f>CleanedData[[#This Row],[Purchase Amount]]*0.15</f>
        <v>351.08550000000002</v>
      </c>
      <c r="AA3291" s="6">
        <f>CleanedData[[#This Row],[Purchase Amount]]*1.15</f>
        <v>2691.6554999999998</v>
      </c>
    </row>
    <row r="3292" spans="1:27" x14ac:dyDescent="0.3">
      <c r="A3292">
        <v>3969</v>
      </c>
      <c r="B3292" t="s">
        <v>3517</v>
      </c>
      <c r="C3292" s="1">
        <v>46012</v>
      </c>
      <c r="D3292">
        <v>43</v>
      </c>
      <c r="E3292" t="s">
        <v>52</v>
      </c>
      <c r="F3292" t="s">
        <v>108</v>
      </c>
      <c r="G3292" t="s">
        <v>365</v>
      </c>
      <c r="H3292">
        <v>4</v>
      </c>
      <c r="I3292" t="s">
        <v>45</v>
      </c>
      <c r="J3292" t="s">
        <v>63</v>
      </c>
      <c r="K3292" t="s">
        <v>64</v>
      </c>
      <c r="L3292" t="s">
        <v>42</v>
      </c>
      <c r="M3292" t="s">
        <v>112</v>
      </c>
      <c r="N3292" t="s">
        <v>96</v>
      </c>
      <c r="O3292" t="s">
        <v>48</v>
      </c>
      <c r="P3292" t="s">
        <v>49</v>
      </c>
      <c r="Q3292" t="s">
        <v>81</v>
      </c>
      <c r="R3292" s="6">
        <f>_xlfn.XLOOKUP(CleanedData[[#This Row],[Product]],'02_Lookup_Tables'!$A$2:$A$126,'02_Lookup_Tables'!$B$2:$B$126)</f>
        <v>105.11</v>
      </c>
      <c r="S3292" t="str">
        <f>VLOOKUP(CleanedData[[#This Row],[Product]],'02_Lookup_Tables'!$H$2:$I$126,2,FALSE)</f>
        <v>Beauty &amp; Personal Care</v>
      </c>
      <c r="T3292" t="str">
        <f>VLOOKUP(CleanedData[[#This Row],[Province]],'02_Lookup_Tables'!$D$2:$E$10,2, FALSE)</f>
        <v>Gauteng Region</v>
      </c>
      <c r="U3292" t="str" cm="1">
        <f t="array" ref="U3292">_xlfn.IFS(CleanedData[[#This Row],[Purchase Amount]]&lt;500,"Low",
CleanedData[[#This Row],[Purchase Amount]]&lt;5000,"Medium",
TRUE,"High")</f>
        <v>Low</v>
      </c>
      <c r="V3292" t="str">
        <f>TEXT(CleanedData[[#This Row],[Date]],"mmmm")</f>
        <v>December</v>
      </c>
      <c r="W3292" t="str">
        <f>"Q"&amp;ROUNDUP(MONTH(CleanedData[[#This Row],[Date]])/3,0)</f>
        <v>Q4</v>
      </c>
      <c r="X3292" t="str">
        <f>IF(CleanedData[[#This Row],[Purchase Amount]]&gt;=5000,"Yes","No")</f>
        <v>No</v>
      </c>
      <c r="Y3292">
        <f>IF(CleanedData[[#This Row],[Recommend]]="Yes",1,0)</f>
        <v>1</v>
      </c>
      <c r="Z3292" s="6">
        <f>CleanedData[[#This Row],[Purchase Amount]]*0.15</f>
        <v>15.766499999999999</v>
      </c>
      <c r="AA3292" s="6">
        <f>CleanedData[[#This Row],[Purchase Amount]]*1.15</f>
        <v>120.87649999999999</v>
      </c>
    </row>
    <row r="3293" spans="1:27" x14ac:dyDescent="0.3">
      <c r="A3293">
        <v>3970</v>
      </c>
      <c r="B3293" t="s">
        <v>3518</v>
      </c>
      <c r="C3293" s="1">
        <v>45562</v>
      </c>
      <c r="D3293">
        <v>42</v>
      </c>
      <c r="E3293" t="s">
        <v>52</v>
      </c>
      <c r="F3293" t="s">
        <v>77</v>
      </c>
      <c r="G3293" t="s">
        <v>352</v>
      </c>
      <c r="H3293">
        <v>5</v>
      </c>
      <c r="I3293" t="s">
        <v>42</v>
      </c>
      <c r="J3293" t="s">
        <v>54</v>
      </c>
      <c r="K3293" t="s">
        <v>55</v>
      </c>
      <c r="L3293" t="s">
        <v>45</v>
      </c>
      <c r="M3293" t="s">
        <v>123</v>
      </c>
      <c r="N3293" t="s">
        <v>57</v>
      </c>
      <c r="O3293" t="s">
        <v>89</v>
      </c>
      <c r="P3293" t="s">
        <v>70</v>
      </c>
      <c r="Q3293" t="s">
        <v>81</v>
      </c>
      <c r="R3293" s="6">
        <f>_xlfn.XLOOKUP(CleanedData[[#This Row],[Product]],'02_Lookup_Tables'!$A$2:$A$126,'02_Lookup_Tables'!$B$2:$B$126)</f>
        <v>2217.0300000000002</v>
      </c>
      <c r="S3293" t="str">
        <f>VLOOKUP(CleanedData[[#This Row],[Product]],'02_Lookup_Tables'!$H$2:$I$126,2,FALSE)</f>
        <v>Apparel</v>
      </c>
      <c r="T3293" t="str">
        <f>VLOOKUP(CleanedData[[#This Row],[Province]],'02_Lookup_Tables'!$D$2:$E$10,2, FALSE)</f>
        <v>Central Region</v>
      </c>
      <c r="U3293" t="str" cm="1">
        <f t="array" ref="U3293">_xlfn.IFS(CleanedData[[#This Row],[Purchase Amount]]&lt;500,"Low",
CleanedData[[#This Row],[Purchase Amount]]&lt;5000,"Medium",
TRUE,"High")</f>
        <v>Medium</v>
      </c>
      <c r="V3293" t="str">
        <f>TEXT(CleanedData[[#This Row],[Date]],"mmmm")</f>
        <v>September</v>
      </c>
      <c r="W3293" t="str">
        <f>"Q"&amp;ROUNDUP(MONTH(CleanedData[[#This Row],[Date]])/3,0)</f>
        <v>Q3</v>
      </c>
      <c r="X3293" t="str">
        <f>IF(CleanedData[[#This Row],[Purchase Amount]]&gt;=5000,"Yes","No")</f>
        <v>No</v>
      </c>
      <c r="Y3293">
        <f>IF(CleanedData[[#This Row],[Recommend]]="Yes",1,0)</f>
        <v>0</v>
      </c>
      <c r="Z3293" s="6">
        <f>CleanedData[[#This Row],[Purchase Amount]]*0.15</f>
        <v>332.55450000000002</v>
      </c>
      <c r="AA3293" s="6">
        <f>CleanedData[[#This Row],[Purchase Amount]]*1.15</f>
        <v>2549.5844999999999</v>
      </c>
    </row>
    <row r="3294" spans="1:27" x14ac:dyDescent="0.3">
      <c r="A3294">
        <v>3972</v>
      </c>
      <c r="B3294" t="s">
        <v>3519</v>
      </c>
      <c r="C3294" s="1">
        <v>45884</v>
      </c>
      <c r="D3294">
        <v>76</v>
      </c>
      <c r="E3294" t="s">
        <v>39</v>
      </c>
      <c r="F3294" t="s">
        <v>61</v>
      </c>
      <c r="G3294" t="s">
        <v>365</v>
      </c>
      <c r="H3294">
        <v>2</v>
      </c>
      <c r="I3294" t="s">
        <v>42</v>
      </c>
      <c r="J3294" t="s">
        <v>74</v>
      </c>
      <c r="K3294" t="s">
        <v>44</v>
      </c>
      <c r="L3294" t="s">
        <v>42</v>
      </c>
      <c r="M3294" t="s">
        <v>151</v>
      </c>
      <c r="N3294" t="s">
        <v>47</v>
      </c>
      <c r="O3294" t="s">
        <v>89</v>
      </c>
      <c r="P3294" t="s">
        <v>49</v>
      </c>
      <c r="Q3294" t="s">
        <v>97</v>
      </c>
      <c r="R3294" s="6">
        <f>_xlfn.XLOOKUP(CleanedData[[#This Row],[Product]],'02_Lookup_Tables'!$A$2:$A$126,'02_Lookup_Tables'!$B$2:$B$126)</f>
        <v>105.11</v>
      </c>
      <c r="S3294" t="str">
        <f>VLOOKUP(CleanedData[[#This Row],[Product]],'02_Lookup_Tables'!$H$2:$I$126,2,FALSE)</f>
        <v>Beauty &amp; Personal Care</v>
      </c>
      <c r="T3294" t="str">
        <f>VLOOKUP(CleanedData[[#This Row],[Province]],'02_Lookup_Tables'!$D$2:$E$10,2, FALSE)</f>
        <v>Southern Region</v>
      </c>
      <c r="U3294" t="str" cm="1">
        <f t="array" ref="U3294">_xlfn.IFS(CleanedData[[#This Row],[Purchase Amount]]&lt;500,"Low",
CleanedData[[#This Row],[Purchase Amount]]&lt;5000,"Medium",
TRUE,"High")</f>
        <v>Low</v>
      </c>
      <c r="V3294" t="str">
        <f>TEXT(CleanedData[[#This Row],[Date]],"mmmm")</f>
        <v>August</v>
      </c>
      <c r="W3294" t="str">
        <f>"Q"&amp;ROUNDUP(MONTH(CleanedData[[#This Row],[Date]])/3,0)</f>
        <v>Q3</v>
      </c>
      <c r="X3294" t="str">
        <f>IF(CleanedData[[#This Row],[Purchase Amount]]&gt;=5000,"Yes","No")</f>
        <v>No</v>
      </c>
      <c r="Y3294">
        <f>IF(CleanedData[[#This Row],[Recommend]]="Yes",1,0)</f>
        <v>0</v>
      </c>
      <c r="Z3294" s="6">
        <f>CleanedData[[#This Row],[Purchase Amount]]*0.15</f>
        <v>15.766499999999999</v>
      </c>
      <c r="AA3294" s="6">
        <f>CleanedData[[#This Row],[Purchase Amount]]*1.15</f>
        <v>120.87649999999999</v>
      </c>
    </row>
    <row r="3295" spans="1:27" x14ac:dyDescent="0.3">
      <c r="A3295">
        <v>3973</v>
      </c>
      <c r="B3295" t="s">
        <v>3520</v>
      </c>
      <c r="C3295" s="1">
        <v>45923</v>
      </c>
      <c r="D3295">
        <v>49</v>
      </c>
      <c r="E3295" t="s">
        <v>52</v>
      </c>
      <c r="F3295" t="s">
        <v>40</v>
      </c>
      <c r="G3295" t="s">
        <v>212</v>
      </c>
      <c r="H3295">
        <v>4</v>
      </c>
      <c r="I3295" t="s">
        <v>42</v>
      </c>
      <c r="J3295" t="s">
        <v>69</v>
      </c>
      <c r="K3295" t="s">
        <v>55</v>
      </c>
      <c r="L3295" t="s">
        <v>42</v>
      </c>
      <c r="N3295" t="s">
        <v>96</v>
      </c>
      <c r="O3295" t="s">
        <v>134</v>
      </c>
      <c r="P3295" t="s">
        <v>8646</v>
      </c>
      <c r="Q3295" t="s">
        <v>93</v>
      </c>
      <c r="R3295" s="6">
        <f>_xlfn.XLOOKUP(CleanedData[[#This Row],[Product]],'02_Lookup_Tables'!$A$2:$A$126,'02_Lookup_Tables'!$B$2:$B$126)</f>
        <v>192.77</v>
      </c>
      <c r="S3295" t="str">
        <f>VLOOKUP(CleanedData[[#This Row],[Product]],'02_Lookup_Tables'!$H$2:$I$126,2,FALSE)</f>
        <v>Beauty &amp; Personal Care</v>
      </c>
      <c r="T3295" t="str">
        <f>VLOOKUP(CleanedData[[#This Row],[Province]],'02_Lookup_Tables'!$D$2:$E$10,2, FALSE)</f>
        <v>Northern Region</v>
      </c>
      <c r="U3295" t="str" cm="1">
        <f t="array" ref="U3295">_xlfn.IFS(CleanedData[[#This Row],[Purchase Amount]]&lt;500,"Low",
CleanedData[[#This Row],[Purchase Amount]]&lt;5000,"Medium",
TRUE,"High")</f>
        <v>Low</v>
      </c>
      <c r="V3295" t="str">
        <f>TEXT(CleanedData[[#This Row],[Date]],"mmmm")</f>
        <v>September</v>
      </c>
      <c r="W3295" t="str">
        <f>"Q"&amp;ROUNDUP(MONTH(CleanedData[[#This Row],[Date]])/3,0)</f>
        <v>Q3</v>
      </c>
      <c r="X3295" t="str">
        <f>IF(CleanedData[[#This Row],[Purchase Amount]]&gt;=5000,"Yes","No")</f>
        <v>No</v>
      </c>
      <c r="Y3295">
        <f>IF(CleanedData[[#This Row],[Recommend]]="Yes",1,0)</f>
        <v>0</v>
      </c>
      <c r="Z3295" s="6">
        <f>CleanedData[[#This Row],[Purchase Amount]]*0.15</f>
        <v>28.915500000000002</v>
      </c>
      <c r="AA3295" s="6">
        <f>CleanedData[[#This Row],[Purchase Amount]]*1.15</f>
        <v>221.68549999999999</v>
      </c>
    </row>
    <row r="3296" spans="1:27" x14ac:dyDescent="0.3">
      <c r="A3296">
        <v>3975</v>
      </c>
      <c r="B3296" t="s">
        <v>3521</v>
      </c>
      <c r="C3296" s="1">
        <v>45384</v>
      </c>
      <c r="D3296">
        <v>47</v>
      </c>
      <c r="E3296" t="s">
        <v>39</v>
      </c>
      <c r="F3296" t="s">
        <v>61</v>
      </c>
      <c r="G3296" t="s">
        <v>288</v>
      </c>
      <c r="H3296">
        <v>4</v>
      </c>
      <c r="I3296" t="s">
        <v>42</v>
      </c>
      <c r="J3296" t="s">
        <v>74</v>
      </c>
      <c r="K3296" t="s">
        <v>44</v>
      </c>
      <c r="L3296" t="s">
        <v>42</v>
      </c>
      <c r="M3296" t="s">
        <v>85</v>
      </c>
      <c r="N3296" t="s">
        <v>96</v>
      </c>
      <c r="O3296" t="s">
        <v>48</v>
      </c>
      <c r="P3296" t="s">
        <v>49</v>
      </c>
      <c r="Q3296" t="s">
        <v>93</v>
      </c>
      <c r="R3296" s="6">
        <f>_xlfn.XLOOKUP(CleanedData[[#This Row],[Product]],'02_Lookup_Tables'!$A$2:$A$126,'02_Lookup_Tables'!$B$2:$B$126)</f>
        <v>605.1</v>
      </c>
      <c r="S3296" t="str">
        <f>VLOOKUP(CleanedData[[#This Row],[Product]],'02_Lookup_Tables'!$H$2:$I$126,2,FALSE)</f>
        <v>Apparel</v>
      </c>
      <c r="T3296" t="str">
        <f>VLOOKUP(CleanedData[[#This Row],[Province]],'02_Lookup_Tables'!$D$2:$E$10,2, FALSE)</f>
        <v>Southern Region</v>
      </c>
      <c r="U3296" t="str" cm="1">
        <f t="array" ref="U3296">_xlfn.IFS(CleanedData[[#This Row],[Purchase Amount]]&lt;500,"Low",
CleanedData[[#This Row],[Purchase Amount]]&lt;5000,"Medium",
TRUE,"High")</f>
        <v>Medium</v>
      </c>
      <c r="V3296" t="str">
        <f>TEXT(CleanedData[[#This Row],[Date]],"mmmm")</f>
        <v>April</v>
      </c>
      <c r="W3296" t="str">
        <f>"Q"&amp;ROUNDUP(MONTH(CleanedData[[#This Row],[Date]])/3,0)</f>
        <v>Q2</v>
      </c>
      <c r="X3296" t="str">
        <f>IF(CleanedData[[#This Row],[Purchase Amount]]&gt;=5000,"Yes","No")</f>
        <v>No</v>
      </c>
      <c r="Y3296">
        <f>IF(CleanedData[[#This Row],[Recommend]]="Yes",1,0)</f>
        <v>0</v>
      </c>
      <c r="Z3296" s="6">
        <f>CleanedData[[#This Row],[Purchase Amount]]*0.15</f>
        <v>90.765000000000001</v>
      </c>
      <c r="AA3296" s="6">
        <f>CleanedData[[#This Row],[Purchase Amount]]*1.15</f>
        <v>695.86500000000001</v>
      </c>
    </row>
    <row r="3297" spans="1:27" x14ac:dyDescent="0.3">
      <c r="A3297">
        <v>3977</v>
      </c>
      <c r="B3297" t="s">
        <v>3522</v>
      </c>
      <c r="C3297" s="1">
        <v>46006</v>
      </c>
      <c r="D3297">
        <v>58</v>
      </c>
      <c r="E3297" t="s">
        <v>39</v>
      </c>
      <c r="F3297" t="s">
        <v>108</v>
      </c>
      <c r="G3297" t="s">
        <v>203</v>
      </c>
      <c r="H3297">
        <v>4</v>
      </c>
      <c r="I3297" t="s">
        <v>45</v>
      </c>
      <c r="J3297" t="s">
        <v>54</v>
      </c>
      <c r="K3297" t="s">
        <v>44</v>
      </c>
      <c r="L3297" t="s">
        <v>45</v>
      </c>
      <c r="M3297" t="s">
        <v>156</v>
      </c>
      <c r="N3297" t="s">
        <v>96</v>
      </c>
      <c r="O3297" t="s">
        <v>148</v>
      </c>
      <c r="P3297" t="s">
        <v>49</v>
      </c>
      <c r="Q3297" t="s">
        <v>50</v>
      </c>
      <c r="R3297" s="6">
        <f>_xlfn.XLOOKUP(CleanedData[[#This Row],[Product]],'02_Lookup_Tables'!$A$2:$A$126,'02_Lookup_Tables'!$B$2:$B$126)</f>
        <v>2849.09</v>
      </c>
      <c r="S3297" t="str">
        <f>VLOOKUP(CleanedData[[#This Row],[Product]],'02_Lookup_Tables'!$H$2:$I$126,2,FALSE)</f>
        <v>Home &amp; Living</v>
      </c>
      <c r="T3297" t="str">
        <f>VLOOKUP(CleanedData[[#This Row],[Province]],'02_Lookup_Tables'!$D$2:$E$10,2, FALSE)</f>
        <v>Gauteng Region</v>
      </c>
      <c r="U3297" t="str" cm="1">
        <f t="array" ref="U3297">_xlfn.IFS(CleanedData[[#This Row],[Purchase Amount]]&lt;500,"Low",
CleanedData[[#This Row],[Purchase Amount]]&lt;5000,"Medium",
TRUE,"High")</f>
        <v>Medium</v>
      </c>
      <c r="V3297" t="str">
        <f>TEXT(CleanedData[[#This Row],[Date]],"mmmm")</f>
        <v>December</v>
      </c>
      <c r="W3297" t="str">
        <f>"Q"&amp;ROUNDUP(MONTH(CleanedData[[#This Row],[Date]])/3,0)</f>
        <v>Q4</v>
      </c>
      <c r="X3297" t="str">
        <f>IF(CleanedData[[#This Row],[Purchase Amount]]&gt;=5000,"Yes","No")</f>
        <v>No</v>
      </c>
      <c r="Y3297">
        <f>IF(CleanedData[[#This Row],[Recommend]]="Yes",1,0)</f>
        <v>1</v>
      </c>
      <c r="Z3297" s="6">
        <f>CleanedData[[#This Row],[Purchase Amount]]*0.15</f>
        <v>427.36349999999999</v>
      </c>
      <c r="AA3297" s="6">
        <f>CleanedData[[#This Row],[Purchase Amount]]*1.15</f>
        <v>3276.4535000000001</v>
      </c>
    </row>
    <row r="3298" spans="1:27" x14ac:dyDescent="0.3">
      <c r="A3298">
        <v>3978</v>
      </c>
      <c r="B3298" t="s">
        <v>3523</v>
      </c>
      <c r="C3298" s="1">
        <v>45770</v>
      </c>
      <c r="D3298">
        <v>23</v>
      </c>
      <c r="E3298" t="s">
        <v>39</v>
      </c>
      <c r="F3298" t="s">
        <v>125</v>
      </c>
      <c r="G3298" t="s">
        <v>976</v>
      </c>
      <c r="H3298">
        <v>4</v>
      </c>
      <c r="I3298" t="s">
        <v>42</v>
      </c>
      <c r="J3298" t="s">
        <v>63</v>
      </c>
      <c r="K3298" t="s">
        <v>64</v>
      </c>
      <c r="L3298" t="s">
        <v>45</v>
      </c>
      <c r="M3298" t="s">
        <v>123</v>
      </c>
      <c r="N3298" t="s">
        <v>96</v>
      </c>
      <c r="O3298" t="s">
        <v>89</v>
      </c>
      <c r="P3298" t="s">
        <v>70</v>
      </c>
      <c r="Q3298" t="s">
        <v>66</v>
      </c>
      <c r="R3298" s="6">
        <f>_xlfn.XLOOKUP(CleanedData[[#This Row],[Product]],'02_Lookup_Tables'!$A$2:$A$126,'02_Lookup_Tables'!$B$2:$B$126)</f>
        <v>412.16</v>
      </c>
      <c r="S3298" t="str">
        <f>VLOOKUP(CleanedData[[#This Row],[Product]],'02_Lookup_Tables'!$H$2:$I$126,2,FALSE)</f>
        <v>Apparel</v>
      </c>
      <c r="T3298" t="str">
        <f>VLOOKUP(CleanedData[[#This Row],[Province]],'02_Lookup_Tables'!$D$2:$E$10,2, FALSE)</f>
        <v>Western Region</v>
      </c>
      <c r="U3298" t="str" cm="1">
        <f t="array" ref="U3298">_xlfn.IFS(CleanedData[[#This Row],[Purchase Amount]]&lt;500,"Low",
CleanedData[[#This Row],[Purchase Amount]]&lt;5000,"Medium",
TRUE,"High")</f>
        <v>Low</v>
      </c>
      <c r="V3298" t="str">
        <f>TEXT(CleanedData[[#This Row],[Date]],"mmmm")</f>
        <v>April</v>
      </c>
      <c r="W3298" t="str">
        <f>"Q"&amp;ROUNDUP(MONTH(CleanedData[[#This Row],[Date]])/3,0)</f>
        <v>Q2</v>
      </c>
      <c r="X3298" t="str">
        <f>IF(CleanedData[[#This Row],[Purchase Amount]]&gt;=5000,"Yes","No")</f>
        <v>No</v>
      </c>
      <c r="Y3298">
        <f>IF(CleanedData[[#This Row],[Recommend]]="Yes",1,0)</f>
        <v>0</v>
      </c>
      <c r="Z3298" s="6">
        <f>CleanedData[[#This Row],[Purchase Amount]]*0.15</f>
        <v>61.823999999999998</v>
      </c>
      <c r="AA3298" s="6">
        <f>CleanedData[[#This Row],[Purchase Amount]]*1.15</f>
        <v>473.98399999999998</v>
      </c>
    </row>
    <row r="3299" spans="1:27" x14ac:dyDescent="0.3">
      <c r="A3299">
        <v>3980</v>
      </c>
      <c r="B3299" t="s">
        <v>3524</v>
      </c>
      <c r="C3299" s="1">
        <v>45554</v>
      </c>
      <c r="D3299">
        <v>67</v>
      </c>
      <c r="E3299" t="s">
        <v>60</v>
      </c>
      <c r="F3299" t="s">
        <v>61</v>
      </c>
      <c r="G3299" t="s">
        <v>251</v>
      </c>
      <c r="H3299">
        <v>3</v>
      </c>
      <c r="I3299" t="s">
        <v>45</v>
      </c>
      <c r="J3299" t="s">
        <v>43</v>
      </c>
      <c r="K3299" t="s">
        <v>55</v>
      </c>
      <c r="L3299" t="s">
        <v>42</v>
      </c>
      <c r="M3299" t="s">
        <v>65</v>
      </c>
      <c r="N3299" t="s">
        <v>48</v>
      </c>
      <c r="O3299" t="s">
        <v>89</v>
      </c>
      <c r="P3299" t="s">
        <v>49</v>
      </c>
      <c r="Q3299" t="s">
        <v>97</v>
      </c>
      <c r="R3299" s="6">
        <f>_xlfn.XLOOKUP(CleanedData[[#This Row],[Product]],'02_Lookup_Tables'!$A$2:$A$126,'02_Lookup_Tables'!$B$2:$B$126)</f>
        <v>5064</v>
      </c>
      <c r="S3299" t="str">
        <f>VLOOKUP(CleanedData[[#This Row],[Product]],'02_Lookup_Tables'!$H$2:$I$126,2,FALSE)</f>
        <v>Sports &amp; Outdoors</v>
      </c>
      <c r="T3299" t="str">
        <f>VLOOKUP(CleanedData[[#This Row],[Province]],'02_Lookup_Tables'!$D$2:$E$10,2, FALSE)</f>
        <v>Southern Region</v>
      </c>
      <c r="U3299" t="str" cm="1">
        <f t="array" ref="U3299">_xlfn.IFS(CleanedData[[#This Row],[Purchase Amount]]&lt;500,"Low",
CleanedData[[#This Row],[Purchase Amount]]&lt;5000,"Medium",
TRUE,"High")</f>
        <v>High</v>
      </c>
      <c r="V3299" t="str">
        <f>TEXT(CleanedData[[#This Row],[Date]],"mmmm")</f>
        <v>September</v>
      </c>
      <c r="W3299" t="str">
        <f>"Q"&amp;ROUNDUP(MONTH(CleanedData[[#This Row],[Date]])/3,0)</f>
        <v>Q3</v>
      </c>
      <c r="X3299" t="str">
        <f>IF(CleanedData[[#This Row],[Purchase Amount]]&gt;=5000,"Yes","No")</f>
        <v>Yes</v>
      </c>
      <c r="Y3299">
        <f>IF(CleanedData[[#This Row],[Recommend]]="Yes",1,0)</f>
        <v>1</v>
      </c>
      <c r="Z3299" s="6">
        <f>CleanedData[[#This Row],[Purchase Amount]]*0.15</f>
        <v>759.6</v>
      </c>
      <c r="AA3299" s="6">
        <f>CleanedData[[#This Row],[Purchase Amount]]*1.15</f>
        <v>5823.5999999999995</v>
      </c>
    </row>
    <row r="3300" spans="1:27" x14ac:dyDescent="0.3">
      <c r="A3300">
        <v>3982</v>
      </c>
      <c r="B3300" t="s">
        <v>3525</v>
      </c>
      <c r="C3300" s="1">
        <v>45644</v>
      </c>
      <c r="D3300">
        <v>22</v>
      </c>
      <c r="E3300" t="s">
        <v>39</v>
      </c>
      <c r="F3300" t="s">
        <v>77</v>
      </c>
      <c r="G3300" t="s">
        <v>389</v>
      </c>
      <c r="H3300">
        <v>4</v>
      </c>
      <c r="I3300" t="s">
        <v>45</v>
      </c>
      <c r="J3300" t="s">
        <v>54</v>
      </c>
      <c r="K3300" t="s">
        <v>55</v>
      </c>
      <c r="L3300" t="s">
        <v>45</v>
      </c>
      <c r="N3300" t="s">
        <v>96</v>
      </c>
      <c r="O3300" t="s">
        <v>134</v>
      </c>
      <c r="P3300" t="s">
        <v>8646</v>
      </c>
      <c r="Q3300" t="s">
        <v>66</v>
      </c>
      <c r="R3300" s="6">
        <f>_xlfn.XLOOKUP(CleanedData[[#This Row],[Product]],'02_Lookup_Tables'!$A$2:$A$126,'02_Lookup_Tables'!$B$2:$B$126)</f>
        <v>5432.76</v>
      </c>
      <c r="S3300" t="str">
        <f>VLOOKUP(CleanedData[[#This Row],[Product]],'02_Lookup_Tables'!$H$2:$I$126,2,FALSE)</f>
        <v>Home Devices</v>
      </c>
      <c r="T3300" t="str">
        <f>VLOOKUP(CleanedData[[#This Row],[Province]],'02_Lookup_Tables'!$D$2:$E$10,2, FALSE)</f>
        <v>Central Region</v>
      </c>
      <c r="U3300" t="str" cm="1">
        <f t="array" ref="U3300">_xlfn.IFS(CleanedData[[#This Row],[Purchase Amount]]&lt;500,"Low",
CleanedData[[#This Row],[Purchase Amount]]&lt;5000,"Medium",
TRUE,"High")</f>
        <v>High</v>
      </c>
      <c r="V3300" t="str">
        <f>TEXT(CleanedData[[#This Row],[Date]],"mmmm")</f>
        <v>December</v>
      </c>
      <c r="W3300" t="str">
        <f>"Q"&amp;ROUNDUP(MONTH(CleanedData[[#This Row],[Date]])/3,0)</f>
        <v>Q4</v>
      </c>
      <c r="X3300" t="str">
        <f>IF(CleanedData[[#This Row],[Purchase Amount]]&gt;=5000,"Yes","No")</f>
        <v>Yes</v>
      </c>
      <c r="Y3300">
        <f>IF(CleanedData[[#This Row],[Recommend]]="Yes",1,0)</f>
        <v>1</v>
      </c>
      <c r="Z3300" s="6">
        <f>CleanedData[[#This Row],[Purchase Amount]]*0.15</f>
        <v>814.91399999999999</v>
      </c>
      <c r="AA3300" s="6">
        <f>CleanedData[[#This Row],[Purchase Amount]]*1.15</f>
        <v>6247.674</v>
      </c>
    </row>
    <row r="3301" spans="1:27" x14ac:dyDescent="0.3">
      <c r="A3301">
        <v>3983</v>
      </c>
      <c r="B3301" t="s">
        <v>3526</v>
      </c>
      <c r="C3301" s="1">
        <v>45373</v>
      </c>
      <c r="D3301">
        <v>18</v>
      </c>
      <c r="E3301" t="s">
        <v>60</v>
      </c>
      <c r="F3301" t="s">
        <v>83</v>
      </c>
      <c r="G3301" t="s">
        <v>182</v>
      </c>
      <c r="H3301">
        <v>1</v>
      </c>
      <c r="I3301" t="s">
        <v>42</v>
      </c>
      <c r="J3301" t="s">
        <v>43</v>
      </c>
      <c r="K3301" t="s">
        <v>64</v>
      </c>
      <c r="L3301" t="s">
        <v>45</v>
      </c>
      <c r="N3301" t="s">
        <v>80</v>
      </c>
      <c r="O3301" t="s">
        <v>134</v>
      </c>
      <c r="P3301" t="s">
        <v>8646</v>
      </c>
      <c r="Q3301" t="s">
        <v>66</v>
      </c>
      <c r="R3301" s="6">
        <f>_xlfn.XLOOKUP(CleanedData[[#This Row],[Product]],'02_Lookup_Tables'!$A$2:$A$126,'02_Lookup_Tables'!$B$2:$B$126)</f>
        <v>3715.65</v>
      </c>
      <c r="S3301" t="str">
        <f>VLOOKUP(CleanedData[[#This Row],[Product]],'02_Lookup_Tables'!$H$2:$I$126,2,FALSE)</f>
        <v>Home Devices</v>
      </c>
      <c r="T3301" t="str">
        <f>VLOOKUP(CleanedData[[#This Row],[Province]],'02_Lookup_Tables'!$D$2:$E$10,2, FALSE)</f>
        <v>Western Region</v>
      </c>
      <c r="U3301" t="str" cm="1">
        <f t="array" ref="U3301">_xlfn.IFS(CleanedData[[#This Row],[Purchase Amount]]&lt;500,"Low",
CleanedData[[#This Row],[Purchase Amount]]&lt;5000,"Medium",
TRUE,"High")</f>
        <v>Medium</v>
      </c>
      <c r="V3301" t="str">
        <f>TEXT(CleanedData[[#This Row],[Date]],"mmmm")</f>
        <v>March</v>
      </c>
      <c r="W3301" t="str">
        <f>"Q"&amp;ROUNDUP(MONTH(CleanedData[[#This Row],[Date]])/3,0)</f>
        <v>Q1</v>
      </c>
      <c r="X3301" t="str">
        <f>IF(CleanedData[[#This Row],[Purchase Amount]]&gt;=5000,"Yes","No")</f>
        <v>No</v>
      </c>
      <c r="Y3301">
        <f>IF(CleanedData[[#This Row],[Recommend]]="Yes",1,0)</f>
        <v>0</v>
      </c>
      <c r="Z3301" s="6">
        <f>CleanedData[[#This Row],[Purchase Amount]]*0.15</f>
        <v>557.34749999999997</v>
      </c>
      <c r="AA3301" s="6">
        <f>CleanedData[[#This Row],[Purchase Amount]]*1.15</f>
        <v>4272.9974999999995</v>
      </c>
    </row>
    <row r="3302" spans="1:27" x14ac:dyDescent="0.3">
      <c r="A3302">
        <v>3987</v>
      </c>
      <c r="B3302" t="s">
        <v>3527</v>
      </c>
      <c r="C3302" s="1">
        <v>45999</v>
      </c>
      <c r="D3302">
        <v>37</v>
      </c>
      <c r="E3302" t="s">
        <v>39</v>
      </c>
      <c r="F3302" t="s">
        <v>83</v>
      </c>
      <c r="G3302" t="s">
        <v>519</v>
      </c>
      <c r="H3302">
        <v>4</v>
      </c>
      <c r="I3302" t="s">
        <v>45</v>
      </c>
      <c r="J3302" t="s">
        <v>69</v>
      </c>
      <c r="K3302" t="s">
        <v>55</v>
      </c>
      <c r="L3302" t="s">
        <v>42</v>
      </c>
      <c r="M3302" t="s">
        <v>136</v>
      </c>
      <c r="N3302" t="s">
        <v>96</v>
      </c>
      <c r="O3302" t="s">
        <v>89</v>
      </c>
      <c r="P3302" t="s">
        <v>70</v>
      </c>
      <c r="Q3302" t="s">
        <v>81</v>
      </c>
      <c r="R3302" s="6">
        <f>_xlfn.XLOOKUP(CleanedData[[#This Row],[Product]],'02_Lookup_Tables'!$A$2:$A$126,'02_Lookup_Tables'!$B$2:$B$126)</f>
        <v>338.79</v>
      </c>
      <c r="S3302" t="str">
        <f>VLOOKUP(CleanedData[[#This Row],[Product]],'02_Lookup_Tables'!$H$2:$I$126,2,FALSE)</f>
        <v>Accessories</v>
      </c>
      <c r="T3302" t="str">
        <f>VLOOKUP(CleanedData[[#This Row],[Province]],'02_Lookup_Tables'!$D$2:$E$10,2, FALSE)</f>
        <v>Western Region</v>
      </c>
      <c r="U3302" t="str" cm="1">
        <f t="array" ref="U3302">_xlfn.IFS(CleanedData[[#This Row],[Purchase Amount]]&lt;500,"Low",
CleanedData[[#This Row],[Purchase Amount]]&lt;5000,"Medium",
TRUE,"High")</f>
        <v>Low</v>
      </c>
      <c r="V3302" t="str">
        <f>TEXT(CleanedData[[#This Row],[Date]],"mmmm")</f>
        <v>December</v>
      </c>
      <c r="W3302" t="str">
        <f>"Q"&amp;ROUNDUP(MONTH(CleanedData[[#This Row],[Date]])/3,0)</f>
        <v>Q4</v>
      </c>
      <c r="X3302" t="str">
        <f>IF(CleanedData[[#This Row],[Purchase Amount]]&gt;=5000,"Yes","No")</f>
        <v>No</v>
      </c>
      <c r="Y3302">
        <f>IF(CleanedData[[#This Row],[Recommend]]="Yes",1,0)</f>
        <v>1</v>
      </c>
      <c r="Z3302" s="6">
        <f>CleanedData[[#This Row],[Purchase Amount]]*0.15</f>
        <v>50.8185</v>
      </c>
      <c r="AA3302" s="6">
        <f>CleanedData[[#This Row],[Purchase Amount]]*1.15</f>
        <v>389.60849999999999</v>
      </c>
    </row>
    <row r="3303" spans="1:27" x14ac:dyDescent="0.3">
      <c r="A3303">
        <v>3988</v>
      </c>
      <c r="B3303" t="s">
        <v>3528</v>
      </c>
      <c r="C3303" s="1">
        <v>45571</v>
      </c>
      <c r="D3303">
        <v>27</v>
      </c>
      <c r="E3303" t="s">
        <v>52</v>
      </c>
      <c r="F3303" t="s">
        <v>68</v>
      </c>
      <c r="G3303" t="s">
        <v>976</v>
      </c>
      <c r="H3303">
        <v>2</v>
      </c>
      <c r="I3303" t="s">
        <v>45</v>
      </c>
      <c r="J3303" t="s">
        <v>43</v>
      </c>
      <c r="K3303" t="s">
        <v>64</v>
      </c>
      <c r="L3303" t="s">
        <v>42</v>
      </c>
      <c r="M3303" t="s">
        <v>75</v>
      </c>
      <c r="N3303" t="s">
        <v>47</v>
      </c>
      <c r="O3303" t="s">
        <v>89</v>
      </c>
      <c r="P3303" t="s">
        <v>49</v>
      </c>
      <c r="Q3303" t="s">
        <v>58</v>
      </c>
      <c r="R3303" s="6">
        <f>_xlfn.XLOOKUP(CleanedData[[#This Row],[Product]],'02_Lookup_Tables'!$A$2:$A$126,'02_Lookup_Tables'!$B$2:$B$126)</f>
        <v>412.16</v>
      </c>
      <c r="S3303" t="str">
        <f>VLOOKUP(CleanedData[[#This Row],[Product]],'02_Lookup_Tables'!$H$2:$I$126,2,FALSE)</f>
        <v>Apparel</v>
      </c>
      <c r="T3303" t="str">
        <f>VLOOKUP(CleanedData[[#This Row],[Province]],'02_Lookup_Tables'!$D$2:$E$10,2, FALSE)</f>
        <v>Northern Region</v>
      </c>
      <c r="U3303" t="str" cm="1">
        <f t="array" ref="U3303">_xlfn.IFS(CleanedData[[#This Row],[Purchase Amount]]&lt;500,"Low",
CleanedData[[#This Row],[Purchase Amount]]&lt;5000,"Medium",
TRUE,"High")</f>
        <v>Low</v>
      </c>
      <c r="V3303" t="str">
        <f>TEXT(CleanedData[[#This Row],[Date]],"mmmm")</f>
        <v>October</v>
      </c>
      <c r="W3303" t="str">
        <f>"Q"&amp;ROUNDUP(MONTH(CleanedData[[#This Row],[Date]])/3,0)</f>
        <v>Q4</v>
      </c>
      <c r="X3303" t="str">
        <f>IF(CleanedData[[#This Row],[Purchase Amount]]&gt;=5000,"Yes","No")</f>
        <v>No</v>
      </c>
      <c r="Y3303">
        <f>IF(CleanedData[[#This Row],[Recommend]]="Yes",1,0)</f>
        <v>1</v>
      </c>
      <c r="Z3303" s="6">
        <f>CleanedData[[#This Row],[Purchase Amount]]*0.15</f>
        <v>61.823999999999998</v>
      </c>
      <c r="AA3303" s="6">
        <f>CleanedData[[#This Row],[Purchase Amount]]*1.15</f>
        <v>473.98399999999998</v>
      </c>
    </row>
    <row r="3304" spans="1:27" x14ac:dyDescent="0.3">
      <c r="A3304">
        <v>3990</v>
      </c>
      <c r="B3304" t="s">
        <v>3529</v>
      </c>
      <c r="C3304" s="1">
        <v>45583</v>
      </c>
      <c r="D3304">
        <v>79</v>
      </c>
      <c r="E3304" t="s">
        <v>60</v>
      </c>
      <c r="F3304" t="s">
        <v>83</v>
      </c>
      <c r="G3304" t="s">
        <v>205</v>
      </c>
      <c r="H3304">
        <v>2</v>
      </c>
      <c r="I3304" t="s">
        <v>45</v>
      </c>
      <c r="J3304" t="s">
        <v>69</v>
      </c>
      <c r="K3304" t="s">
        <v>44</v>
      </c>
      <c r="L3304" t="s">
        <v>42</v>
      </c>
      <c r="M3304" t="s">
        <v>151</v>
      </c>
      <c r="N3304" t="s">
        <v>47</v>
      </c>
      <c r="O3304" t="s">
        <v>89</v>
      </c>
      <c r="P3304" t="s">
        <v>49</v>
      </c>
      <c r="Q3304" t="s">
        <v>97</v>
      </c>
      <c r="R3304" s="6">
        <f>_xlfn.XLOOKUP(CleanedData[[#This Row],[Product]],'02_Lookup_Tables'!$A$2:$A$126,'02_Lookup_Tables'!$B$2:$B$126)</f>
        <v>139.72999999999999</v>
      </c>
      <c r="S3304" t="str">
        <f>VLOOKUP(CleanedData[[#This Row],[Product]],'02_Lookup_Tables'!$H$2:$I$126,2,FALSE)</f>
        <v>Beauty &amp; Personal Care</v>
      </c>
      <c r="T3304" t="str">
        <f>VLOOKUP(CleanedData[[#This Row],[Province]],'02_Lookup_Tables'!$D$2:$E$10,2, FALSE)</f>
        <v>Western Region</v>
      </c>
      <c r="U3304" t="str" cm="1">
        <f t="array" ref="U3304">_xlfn.IFS(CleanedData[[#This Row],[Purchase Amount]]&lt;500,"Low",
CleanedData[[#This Row],[Purchase Amount]]&lt;5000,"Medium",
TRUE,"High")</f>
        <v>Low</v>
      </c>
      <c r="V3304" t="str">
        <f>TEXT(CleanedData[[#This Row],[Date]],"mmmm")</f>
        <v>October</v>
      </c>
      <c r="W3304" t="str">
        <f>"Q"&amp;ROUNDUP(MONTH(CleanedData[[#This Row],[Date]])/3,0)</f>
        <v>Q4</v>
      </c>
      <c r="X3304" t="str">
        <f>IF(CleanedData[[#This Row],[Purchase Amount]]&gt;=5000,"Yes","No")</f>
        <v>No</v>
      </c>
      <c r="Y3304">
        <f>IF(CleanedData[[#This Row],[Recommend]]="Yes",1,0)</f>
        <v>1</v>
      </c>
      <c r="Z3304" s="6">
        <f>CleanedData[[#This Row],[Purchase Amount]]*0.15</f>
        <v>20.959499999999998</v>
      </c>
      <c r="AA3304" s="6">
        <f>CleanedData[[#This Row],[Purchase Amount]]*1.15</f>
        <v>160.68949999999998</v>
      </c>
    </row>
    <row r="3305" spans="1:27" x14ac:dyDescent="0.3">
      <c r="A3305">
        <v>3991</v>
      </c>
      <c r="B3305" t="s">
        <v>3530</v>
      </c>
      <c r="C3305" s="1">
        <v>45891</v>
      </c>
      <c r="E3305" t="s">
        <v>52</v>
      </c>
      <c r="F3305" t="s">
        <v>68</v>
      </c>
      <c r="G3305" t="s">
        <v>214</v>
      </c>
      <c r="H3305">
        <v>4</v>
      </c>
      <c r="I3305" t="s">
        <v>42</v>
      </c>
      <c r="J3305" t="s">
        <v>43</v>
      </c>
      <c r="K3305" t="s">
        <v>64</v>
      </c>
      <c r="L3305" t="s">
        <v>42</v>
      </c>
      <c r="M3305" t="s">
        <v>46</v>
      </c>
      <c r="N3305" t="s">
        <v>96</v>
      </c>
      <c r="O3305" t="s">
        <v>89</v>
      </c>
      <c r="P3305" t="s">
        <v>70</v>
      </c>
      <c r="Q3305" t="s">
        <v>166</v>
      </c>
      <c r="R3305" s="6">
        <f>_xlfn.XLOOKUP(CleanedData[[#This Row],[Product]],'02_Lookup_Tables'!$A$2:$A$126,'02_Lookup_Tables'!$B$2:$B$126)</f>
        <v>134.01</v>
      </c>
      <c r="S3305" t="str">
        <f>VLOOKUP(CleanedData[[#This Row],[Product]],'02_Lookup_Tables'!$H$2:$I$126,2,FALSE)</f>
        <v>Food</v>
      </c>
      <c r="T3305" t="str">
        <f>VLOOKUP(CleanedData[[#This Row],[Province]],'02_Lookup_Tables'!$D$2:$E$10,2, FALSE)</f>
        <v>Northern Region</v>
      </c>
      <c r="U3305" t="str" cm="1">
        <f t="array" ref="U3305">_xlfn.IFS(CleanedData[[#This Row],[Purchase Amount]]&lt;500,"Low",
CleanedData[[#This Row],[Purchase Amount]]&lt;5000,"Medium",
TRUE,"High")</f>
        <v>Low</v>
      </c>
      <c r="V3305" t="str">
        <f>TEXT(CleanedData[[#This Row],[Date]],"mmmm")</f>
        <v>August</v>
      </c>
      <c r="W3305" t="str">
        <f>"Q"&amp;ROUNDUP(MONTH(CleanedData[[#This Row],[Date]])/3,0)</f>
        <v>Q3</v>
      </c>
      <c r="X3305" t="str">
        <f>IF(CleanedData[[#This Row],[Purchase Amount]]&gt;=5000,"Yes","No")</f>
        <v>No</v>
      </c>
      <c r="Y3305">
        <f>IF(CleanedData[[#This Row],[Recommend]]="Yes",1,0)</f>
        <v>0</v>
      </c>
      <c r="Z3305" s="6">
        <f>CleanedData[[#This Row],[Purchase Amount]]*0.15</f>
        <v>20.101499999999998</v>
      </c>
      <c r="AA3305" s="6">
        <f>CleanedData[[#This Row],[Purchase Amount]]*1.15</f>
        <v>154.11149999999998</v>
      </c>
    </row>
    <row r="3306" spans="1:27" x14ac:dyDescent="0.3">
      <c r="A3306">
        <v>3992</v>
      </c>
      <c r="B3306" t="s">
        <v>3531</v>
      </c>
      <c r="C3306" s="1">
        <v>46001</v>
      </c>
      <c r="D3306">
        <v>30</v>
      </c>
      <c r="E3306" t="s">
        <v>52</v>
      </c>
      <c r="F3306" t="s">
        <v>72</v>
      </c>
      <c r="G3306" t="s">
        <v>323</v>
      </c>
      <c r="H3306">
        <v>3</v>
      </c>
      <c r="I3306" t="s">
        <v>45</v>
      </c>
      <c r="J3306" t="s">
        <v>54</v>
      </c>
      <c r="K3306" t="s">
        <v>64</v>
      </c>
      <c r="L3306" t="s">
        <v>42</v>
      </c>
      <c r="M3306" t="s">
        <v>140</v>
      </c>
      <c r="N3306" t="s">
        <v>48</v>
      </c>
      <c r="O3306" t="s">
        <v>148</v>
      </c>
      <c r="P3306" t="s">
        <v>49</v>
      </c>
      <c r="Q3306" t="s">
        <v>58</v>
      </c>
      <c r="R3306" s="6">
        <f>_xlfn.XLOOKUP(CleanedData[[#This Row],[Product]],'02_Lookup_Tables'!$A$2:$A$126,'02_Lookup_Tables'!$B$2:$B$126)</f>
        <v>463.48</v>
      </c>
      <c r="S3306" t="str">
        <f>VLOOKUP(CleanedData[[#This Row],[Product]],'02_Lookup_Tables'!$H$2:$I$126,2,FALSE)</f>
        <v>Electronics</v>
      </c>
      <c r="T3306" t="str">
        <f>VLOOKUP(CleanedData[[#This Row],[Province]],'02_Lookup_Tables'!$D$2:$E$10,2, FALSE)</f>
        <v>Central Region</v>
      </c>
      <c r="U3306" t="str" cm="1">
        <f t="array" ref="U3306">_xlfn.IFS(CleanedData[[#This Row],[Purchase Amount]]&lt;500,"Low",
CleanedData[[#This Row],[Purchase Amount]]&lt;5000,"Medium",
TRUE,"High")</f>
        <v>Low</v>
      </c>
      <c r="V3306" t="str">
        <f>TEXT(CleanedData[[#This Row],[Date]],"mmmm")</f>
        <v>December</v>
      </c>
      <c r="W3306" t="str">
        <f>"Q"&amp;ROUNDUP(MONTH(CleanedData[[#This Row],[Date]])/3,0)</f>
        <v>Q4</v>
      </c>
      <c r="X3306" t="str">
        <f>IF(CleanedData[[#This Row],[Purchase Amount]]&gt;=5000,"Yes","No")</f>
        <v>No</v>
      </c>
      <c r="Y3306">
        <f>IF(CleanedData[[#This Row],[Recommend]]="Yes",1,0)</f>
        <v>1</v>
      </c>
      <c r="Z3306" s="6">
        <f>CleanedData[[#This Row],[Purchase Amount]]*0.15</f>
        <v>69.522000000000006</v>
      </c>
      <c r="AA3306" s="6">
        <f>CleanedData[[#This Row],[Purchase Amount]]*1.15</f>
        <v>533.00199999999995</v>
      </c>
    </row>
    <row r="3307" spans="1:27" x14ac:dyDescent="0.3">
      <c r="A3307">
        <v>3993</v>
      </c>
      <c r="B3307" t="s">
        <v>3532</v>
      </c>
      <c r="C3307" s="1">
        <v>45507</v>
      </c>
      <c r="D3307">
        <v>65</v>
      </c>
      <c r="E3307" t="s">
        <v>39</v>
      </c>
      <c r="F3307" t="s">
        <v>125</v>
      </c>
      <c r="G3307" t="s">
        <v>374</v>
      </c>
      <c r="H3307">
        <v>5</v>
      </c>
      <c r="I3307" t="s">
        <v>42</v>
      </c>
      <c r="J3307" t="s">
        <v>43</v>
      </c>
      <c r="K3307" t="s">
        <v>64</v>
      </c>
      <c r="L3307" t="s">
        <v>42</v>
      </c>
      <c r="M3307" t="s">
        <v>231</v>
      </c>
      <c r="N3307" t="s">
        <v>57</v>
      </c>
      <c r="O3307" t="s">
        <v>89</v>
      </c>
      <c r="P3307" t="s">
        <v>70</v>
      </c>
      <c r="Q3307" t="s">
        <v>97</v>
      </c>
      <c r="R3307" s="6">
        <f>_xlfn.XLOOKUP(CleanedData[[#This Row],[Product]],'02_Lookup_Tables'!$A$2:$A$126,'02_Lookup_Tables'!$B$2:$B$126)</f>
        <v>2906.97</v>
      </c>
      <c r="S3307" t="str">
        <f>VLOOKUP(CleanedData[[#This Row],[Product]],'02_Lookup_Tables'!$H$2:$I$126,2,FALSE)</f>
        <v>Home &amp; Living</v>
      </c>
      <c r="T3307" t="str">
        <f>VLOOKUP(CleanedData[[#This Row],[Province]],'02_Lookup_Tables'!$D$2:$E$10,2, FALSE)</f>
        <v>Western Region</v>
      </c>
      <c r="U3307" t="str" cm="1">
        <f t="array" ref="U3307">_xlfn.IFS(CleanedData[[#This Row],[Purchase Amount]]&lt;500,"Low",
CleanedData[[#This Row],[Purchase Amount]]&lt;5000,"Medium",
TRUE,"High")</f>
        <v>Medium</v>
      </c>
      <c r="V3307" t="str">
        <f>TEXT(CleanedData[[#This Row],[Date]],"mmmm")</f>
        <v>August</v>
      </c>
      <c r="W3307" t="str">
        <f>"Q"&amp;ROUNDUP(MONTH(CleanedData[[#This Row],[Date]])/3,0)</f>
        <v>Q3</v>
      </c>
      <c r="X3307" t="str">
        <f>IF(CleanedData[[#This Row],[Purchase Amount]]&gt;=5000,"Yes","No")</f>
        <v>No</v>
      </c>
      <c r="Y3307">
        <f>IF(CleanedData[[#This Row],[Recommend]]="Yes",1,0)</f>
        <v>0</v>
      </c>
      <c r="Z3307" s="6">
        <f>CleanedData[[#This Row],[Purchase Amount]]*0.15</f>
        <v>436.04549999999995</v>
      </c>
      <c r="AA3307" s="6">
        <f>CleanedData[[#This Row],[Purchase Amount]]*1.15</f>
        <v>3343.0154999999995</v>
      </c>
    </row>
    <row r="3308" spans="1:27" x14ac:dyDescent="0.3">
      <c r="A3308">
        <v>3998</v>
      </c>
      <c r="B3308" t="s">
        <v>3533</v>
      </c>
      <c r="C3308" s="1">
        <v>45970</v>
      </c>
      <c r="D3308">
        <v>31</v>
      </c>
      <c r="E3308" t="s">
        <v>39</v>
      </c>
      <c r="F3308" t="s">
        <v>61</v>
      </c>
      <c r="G3308" t="s">
        <v>210</v>
      </c>
      <c r="H3308">
        <v>3</v>
      </c>
      <c r="I3308" t="s">
        <v>45</v>
      </c>
      <c r="J3308" t="s">
        <v>54</v>
      </c>
      <c r="K3308" t="s">
        <v>55</v>
      </c>
      <c r="L3308" t="s">
        <v>45</v>
      </c>
      <c r="N3308" t="s">
        <v>48</v>
      </c>
      <c r="O3308" t="s">
        <v>134</v>
      </c>
      <c r="P3308" t="s">
        <v>8646</v>
      </c>
      <c r="Q3308" t="s">
        <v>58</v>
      </c>
      <c r="R3308" s="6">
        <f>_xlfn.XLOOKUP(CleanedData[[#This Row],[Product]],'02_Lookup_Tables'!$A$2:$A$126,'02_Lookup_Tables'!$B$2:$B$126)</f>
        <v>13123.97</v>
      </c>
      <c r="S3308" t="str">
        <f>VLOOKUP(CleanedData[[#This Row],[Product]],'02_Lookup_Tables'!$H$2:$I$126,2,FALSE)</f>
        <v>Electronics</v>
      </c>
      <c r="T3308" t="str">
        <f>VLOOKUP(CleanedData[[#This Row],[Province]],'02_Lookup_Tables'!$D$2:$E$10,2, FALSE)</f>
        <v>Southern Region</v>
      </c>
      <c r="U3308" t="str" cm="1">
        <f t="array" ref="U3308">_xlfn.IFS(CleanedData[[#This Row],[Purchase Amount]]&lt;500,"Low",
CleanedData[[#This Row],[Purchase Amount]]&lt;5000,"Medium",
TRUE,"High")</f>
        <v>High</v>
      </c>
      <c r="V3308" t="str">
        <f>TEXT(CleanedData[[#This Row],[Date]],"mmmm")</f>
        <v>November</v>
      </c>
      <c r="W3308" t="str">
        <f>"Q"&amp;ROUNDUP(MONTH(CleanedData[[#This Row],[Date]])/3,0)</f>
        <v>Q4</v>
      </c>
      <c r="X3308" t="str">
        <f>IF(CleanedData[[#This Row],[Purchase Amount]]&gt;=5000,"Yes","No")</f>
        <v>Yes</v>
      </c>
      <c r="Y3308">
        <f>IF(CleanedData[[#This Row],[Recommend]]="Yes",1,0)</f>
        <v>1</v>
      </c>
      <c r="Z3308" s="6">
        <f>CleanedData[[#This Row],[Purchase Amount]]*0.15</f>
        <v>1968.5954999999999</v>
      </c>
      <c r="AA3308" s="6">
        <f>CleanedData[[#This Row],[Purchase Amount]]*1.15</f>
        <v>15092.565499999999</v>
      </c>
    </row>
    <row r="3309" spans="1:27" x14ac:dyDescent="0.3">
      <c r="A3309">
        <v>4003</v>
      </c>
      <c r="B3309" t="s">
        <v>3534</v>
      </c>
      <c r="C3309" s="1">
        <v>45570</v>
      </c>
      <c r="D3309">
        <v>31</v>
      </c>
      <c r="E3309" t="s">
        <v>60</v>
      </c>
      <c r="F3309" t="s">
        <v>130</v>
      </c>
      <c r="G3309" t="s">
        <v>365</v>
      </c>
      <c r="H3309">
        <v>1</v>
      </c>
      <c r="I3309" t="s">
        <v>45</v>
      </c>
      <c r="J3309" t="s">
        <v>69</v>
      </c>
      <c r="K3309" t="s">
        <v>44</v>
      </c>
      <c r="L3309" t="s">
        <v>42</v>
      </c>
      <c r="M3309" t="s">
        <v>123</v>
      </c>
      <c r="N3309" t="s">
        <v>80</v>
      </c>
      <c r="O3309" t="s">
        <v>89</v>
      </c>
      <c r="P3309" t="s">
        <v>49</v>
      </c>
      <c r="Q3309" t="s">
        <v>58</v>
      </c>
      <c r="R3309" s="6">
        <f>_xlfn.XLOOKUP(CleanedData[[#This Row],[Product]],'02_Lookup_Tables'!$A$2:$A$126,'02_Lookup_Tables'!$B$2:$B$126)</f>
        <v>105.11</v>
      </c>
      <c r="S3309" t="str">
        <f>VLOOKUP(CleanedData[[#This Row],[Product]],'02_Lookup_Tables'!$H$2:$I$126,2,FALSE)</f>
        <v>Beauty &amp; Personal Care</v>
      </c>
      <c r="T3309" t="str">
        <f>VLOOKUP(CleanedData[[#This Row],[Province]],'02_Lookup_Tables'!$D$2:$E$10,2, FALSE)</f>
        <v>Eastern Region</v>
      </c>
      <c r="U3309" t="str" cm="1">
        <f t="array" ref="U3309">_xlfn.IFS(CleanedData[[#This Row],[Purchase Amount]]&lt;500,"Low",
CleanedData[[#This Row],[Purchase Amount]]&lt;5000,"Medium",
TRUE,"High")</f>
        <v>Low</v>
      </c>
      <c r="V3309" t="str">
        <f>TEXT(CleanedData[[#This Row],[Date]],"mmmm")</f>
        <v>October</v>
      </c>
      <c r="W3309" t="str">
        <f>"Q"&amp;ROUNDUP(MONTH(CleanedData[[#This Row],[Date]])/3,0)</f>
        <v>Q4</v>
      </c>
      <c r="X3309" t="str">
        <f>IF(CleanedData[[#This Row],[Purchase Amount]]&gt;=5000,"Yes","No")</f>
        <v>No</v>
      </c>
      <c r="Y3309">
        <f>IF(CleanedData[[#This Row],[Recommend]]="Yes",1,0)</f>
        <v>1</v>
      </c>
      <c r="Z3309" s="6">
        <f>CleanedData[[#This Row],[Purchase Amount]]*0.15</f>
        <v>15.766499999999999</v>
      </c>
      <c r="AA3309" s="6">
        <f>CleanedData[[#This Row],[Purchase Amount]]*1.15</f>
        <v>120.87649999999999</v>
      </c>
    </row>
    <row r="3310" spans="1:27" x14ac:dyDescent="0.3">
      <c r="A3310">
        <v>4005</v>
      </c>
      <c r="B3310" t="s">
        <v>3535</v>
      </c>
      <c r="C3310" s="1">
        <v>45725</v>
      </c>
      <c r="D3310">
        <v>37</v>
      </c>
      <c r="E3310" t="s">
        <v>52</v>
      </c>
      <c r="F3310" t="s">
        <v>130</v>
      </c>
      <c r="G3310" t="s">
        <v>73</v>
      </c>
      <c r="H3310">
        <v>3</v>
      </c>
      <c r="I3310" t="s">
        <v>42</v>
      </c>
      <c r="J3310" t="s">
        <v>43</v>
      </c>
      <c r="K3310" t="s">
        <v>64</v>
      </c>
      <c r="L3310" t="s">
        <v>42</v>
      </c>
      <c r="M3310" t="s">
        <v>123</v>
      </c>
      <c r="N3310" t="s">
        <v>48</v>
      </c>
      <c r="O3310" t="s">
        <v>89</v>
      </c>
      <c r="P3310" t="s">
        <v>49</v>
      </c>
      <c r="Q3310" t="s">
        <v>81</v>
      </c>
      <c r="R3310" s="6">
        <f>_xlfn.XLOOKUP(CleanedData[[#This Row],[Product]],'02_Lookup_Tables'!$A$2:$A$126,'02_Lookup_Tables'!$B$2:$B$126)</f>
        <v>84.23</v>
      </c>
      <c r="S3310" t="str">
        <f>VLOOKUP(CleanedData[[#This Row],[Product]],'02_Lookup_Tables'!$H$2:$I$126,2,FALSE)</f>
        <v>Food</v>
      </c>
      <c r="T3310" t="str">
        <f>VLOOKUP(CleanedData[[#This Row],[Province]],'02_Lookup_Tables'!$D$2:$E$10,2, FALSE)</f>
        <v>Eastern Region</v>
      </c>
      <c r="U3310" t="str" cm="1">
        <f t="array" ref="U3310">_xlfn.IFS(CleanedData[[#This Row],[Purchase Amount]]&lt;500,"Low",
CleanedData[[#This Row],[Purchase Amount]]&lt;5000,"Medium",
TRUE,"High")</f>
        <v>Low</v>
      </c>
      <c r="V3310" t="str">
        <f>TEXT(CleanedData[[#This Row],[Date]],"mmmm")</f>
        <v>March</v>
      </c>
      <c r="W3310" t="str">
        <f>"Q"&amp;ROUNDUP(MONTH(CleanedData[[#This Row],[Date]])/3,0)</f>
        <v>Q1</v>
      </c>
      <c r="X3310" t="str">
        <f>IF(CleanedData[[#This Row],[Purchase Amount]]&gt;=5000,"Yes","No")</f>
        <v>No</v>
      </c>
      <c r="Y3310">
        <f>IF(CleanedData[[#This Row],[Recommend]]="Yes",1,0)</f>
        <v>0</v>
      </c>
      <c r="Z3310" s="6">
        <f>CleanedData[[#This Row],[Purchase Amount]]*0.15</f>
        <v>12.634500000000001</v>
      </c>
      <c r="AA3310" s="6">
        <f>CleanedData[[#This Row],[Purchase Amount]]*1.15</f>
        <v>96.864499999999992</v>
      </c>
    </row>
    <row r="3311" spans="1:27" x14ac:dyDescent="0.3">
      <c r="A3311">
        <v>4006</v>
      </c>
      <c r="B3311" t="s">
        <v>3536</v>
      </c>
      <c r="C3311" s="1">
        <v>45304</v>
      </c>
      <c r="E3311" t="s">
        <v>52</v>
      </c>
      <c r="F3311" t="s">
        <v>130</v>
      </c>
      <c r="G3311" t="s">
        <v>87</v>
      </c>
      <c r="H3311">
        <v>5</v>
      </c>
      <c r="I3311" t="s">
        <v>45</v>
      </c>
      <c r="J3311" t="s">
        <v>54</v>
      </c>
      <c r="K3311" t="s">
        <v>44</v>
      </c>
      <c r="L3311" t="s">
        <v>42</v>
      </c>
      <c r="M3311" t="s">
        <v>140</v>
      </c>
      <c r="N3311" t="s">
        <v>57</v>
      </c>
      <c r="O3311" t="s">
        <v>148</v>
      </c>
      <c r="P3311" t="s">
        <v>49</v>
      </c>
      <c r="Q3311" t="s">
        <v>166</v>
      </c>
      <c r="R3311" s="6">
        <f>_xlfn.XLOOKUP(CleanedData[[#This Row],[Product]],'02_Lookup_Tables'!$A$2:$A$126,'02_Lookup_Tables'!$B$2:$B$126)</f>
        <v>409.06</v>
      </c>
      <c r="S3311" t="str">
        <f>VLOOKUP(CleanedData[[#This Row],[Product]],'02_Lookup_Tables'!$H$2:$I$126,2,FALSE)</f>
        <v>Home Devices</v>
      </c>
      <c r="T3311" t="str">
        <f>VLOOKUP(CleanedData[[#This Row],[Province]],'02_Lookup_Tables'!$D$2:$E$10,2, FALSE)</f>
        <v>Eastern Region</v>
      </c>
      <c r="U3311" t="str" cm="1">
        <f t="array" ref="U3311">_xlfn.IFS(CleanedData[[#This Row],[Purchase Amount]]&lt;500,"Low",
CleanedData[[#This Row],[Purchase Amount]]&lt;5000,"Medium",
TRUE,"High")</f>
        <v>Low</v>
      </c>
      <c r="V3311" t="str">
        <f>TEXT(CleanedData[[#This Row],[Date]],"mmmm")</f>
        <v>January</v>
      </c>
      <c r="W3311" t="str">
        <f>"Q"&amp;ROUNDUP(MONTH(CleanedData[[#This Row],[Date]])/3,0)</f>
        <v>Q1</v>
      </c>
      <c r="X3311" t="str">
        <f>IF(CleanedData[[#This Row],[Purchase Amount]]&gt;=5000,"Yes","No")</f>
        <v>No</v>
      </c>
      <c r="Y3311">
        <f>IF(CleanedData[[#This Row],[Recommend]]="Yes",1,0)</f>
        <v>1</v>
      </c>
      <c r="Z3311" s="6">
        <f>CleanedData[[#This Row],[Purchase Amount]]*0.15</f>
        <v>61.358999999999995</v>
      </c>
      <c r="AA3311" s="6">
        <f>CleanedData[[#This Row],[Purchase Amount]]*1.15</f>
        <v>470.41899999999998</v>
      </c>
    </row>
    <row r="3312" spans="1:27" x14ac:dyDescent="0.3">
      <c r="A3312">
        <v>4007</v>
      </c>
      <c r="B3312" t="s">
        <v>3537</v>
      </c>
      <c r="C3312" s="1">
        <v>45714</v>
      </c>
      <c r="D3312">
        <v>72</v>
      </c>
      <c r="E3312" t="s">
        <v>60</v>
      </c>
      <c r="F3312" t="s">
        <v>40</v>
      </c>
      <c r="G3312" t="s">
        <v>472</v>
      </c>
      <c r="H3312">
        <v>4</v>
      </c>
      <c r="I3312" t="s">
        <v>45</v>
      </c>
      <c r="J3312" t="s">
        <v>74</v>
      </c>
      <c r="K3312" t="s">
        <v>55</v>
      </c>
      <c r="L3312" t="s">
        <v>45</v>
      </c>
      <c r="M3312" t="s">
        <v>56</v>
      </c>
      <c r="N3312" t="s">
        <v>96</v>
      </c>
      <c r="O3312" t="s">
        <v>148</v>
      </c>
      <c r="P3312" t="s">
        <v>49</v>
      </c>
      <c r="Q3312" t="s">
        <v>97</v>
      </c>
      <c r="R3312" s="6">
        <f>_xlfn.XLOOKUP(CleanedData[[#This Row],[Product]],'02_Lookup_Tables'!$A$2:$A$126,'02_Lookup_Tables'!$B$2:$B$126)</f>
        <v>2216.12</v>
      </c>
      <c r="S3312" t="str">
        <f>VLOOKUP(CleanedData[[#This Row],[Product]],'02_Lookup_Tables'!$H$2:$I$126,2,FALSE)</f>
        <v>Beauty &amp; Personal Care</v>
      </c>
      <c r="T3312" t="str">
        <f>VLOOKUP(CleanedData[[#This Row],[Province]],'02_Lookup_Tables'!$D$2:$E$10,2, FALSE)</f>
        <v>Northern Region</v>
      </c>
      <c r="U3312" t="str" cm="1">
        <f t="array" ref="U3312">_xlfn.IFS(CleanedData[[#This Row],[Purchase Amount]]&lt;500,"Low",
CleanedData[[#This Row],[Purchase Amount]]&lt;5000,"Medium",
TRUE,"High")</f>
        <v>Medium</v>
      </c>
      <c r="V3312" t="str">
        <f>TEXT(CleanedData[[#This Row],[Date]],"mmmm")</f>
        <v>February</v>
      </c>
      <c r="W3312" t="str">
        <f>"Q"&amp;ROUNDUP(MONTH(CleanedData[[#This Row],[Date]])/3,0)</f>
        <v>Q1</v>
      </c>
      <c r="X3312" t="str">
        <f>IF(CleanedData[[#This Row],[Purchase Amount]]&gt;=5000,"Yes","No")</f>
        <v>No</v>
      </c>
      <c r="Y3312">
        <f>IF(CleanedData[[#This Row],[Recommend]]="Yes",1,0)</f>
        <v>1</v>
      </c>
      <c r="Z3312" s="6">
        <f>CleanedData[[#This Row],[Purchase Amount]]*0.15</f>
        <v>332.41799999999995</v>
      </c>
      <c r="AA3312" s="6">
        <f>CleanedData[[#This Row],[Purchase Amount]]*1.15</f>
        <v>2548.5379999999996</v>
      </c>
    </row>
    <row r="3313" spans="1:27" x14ac:dyDescent="0.3">
      <c r="A3313">
        <v>4008</v>
      </c>
      <c r="B3313" t="s">
        <v>3538</v>
      </c>
      <c r="C3313" s="1">
        <v>45414</v>
      </c>
      <c r="D3313">
        <v>25</v>
      </c>
      <c r="E3313" t="s">
        <v>39</v>
      </c>
      <c r="F3313" t="s">
        <v>72</v>
      </c>
      <c r="G3313" t="s">
        <v>187</v>
      </c>
      <c r="H3313">
        <v>3</v>
      </c>
      <c r="I3313" t="s">
        <v>42</v>
      </c>
      <c r="J3313" t="s">
        <v>74</v>
      </c>
      <c r="K3313" t="s">
        <v>55</v>
      </c>
      <c r="L3313" t="s">
        <v>45</v>
      </c>
      <c r="M3313" t="s">
        <v>151</v>
      </c>
      <c r="N3313" t="s">
        <v>48</v>
      </c>
      <c r="O3313" t="s">
        <v>89</v>
      </c>
      <c r="P3313" t="s">
        <v>49</v>
      </c>
      <c r="Q3313" t="s">
        <v>58</v>
      </c>
      <c r="R3313" s="6">
        <f>_xlfn.XLOOKUP(CleanedData[[#This Row],[Product]],'02_Lookup_Tables'!$A$2:$A$126,'02_Lookup_Tables'!$B$2:$B$126)</f>
        <v>24904.86</v>
      </c>
      <c r="S3313" t="str">
        <f>VLOOKUP(CleanedData[[#This Row],[Product]],'02_Lookup_Tables'!$H$2:$I$126,2,FALSE)</f>
        <v>Electronics</v>
      </c>
      <c r="T3313" t="str">
        <f>VLOOKUP(CleanedData[[#This Row],[Province]],'02_Lookup_Tables'!$D$2:$E$10,2, FALSE)</f>
        <v>Central Region</v>
      </c>
      <c r="U3313" t="str" cm="1">
        <f t="array" ref="U3313">_xlfn.IFS(CleanedData[[#This Row],[Purchase Amount]]&lt;500,"Low",
CleanedData[[#This Row],[Purchase Amount]]&lt;5000,"Medium",
TRUE,"High")</f>
        <v>High</v>
      </c>
      <c r="V3313" t="str">
        <f>TEXT(CleanedData[[#This Row],[Date]],"mmmm")</f>
        <v>May</v>
      </c>
      <c r="W3313" t="str">
        <f>"Q"&amp;ROUNDUP(MONTH(CleanedData[[#This Row],[Date]])/3,0)</f>
        <v>Q2</v>
      </c>
      <c r="X3313" t="str">
        <f>IF(CleanedData[[#This Row],[Purchase Amount]]&gt;=5000,"Yes","No")</f>
        <v>Yes</v>
      </c>
      <c r="Y3313">
        <f>IF(CleanedData[[#This Row],[Recommend]]="Yes",1,0)</f>
        <v>0</v>
      </c>
      <c r="Z3313" s="6">
        <f>CleanedData[[#This Row],[Purchase Amount]]*0.15</f>
        <v>3735.7289999999998</v>
      </c>
      <c r="AA3313" s="6">
        <f>CleanedData[[#This Row],[Purchase Amount]]*1.15</f>
        <v>28640.589</v>
      </c>
    </row>
    <row r="3314" spans="1:27" x14ac:dyDescent="0.3">
      <c r="A3314">
        <v>4009</v>
      </c>
      <c r="B3314" t="s">
        <v>3539</v>
      </c>
      <c r="C3314" s="1">
        <v>45354</v>
      </c>
      <c r="D3314">
        <v>37</v>
      </c>
      <c r="E3314" t="s">
        <v>52</v>
      </c>
      <c r="F3314" t="s">
        <v>130</v>
      </c>
      <c r="G3314" t="s">
        <v>158</v>
      </c>
      <c r="H3314">
        <v>2</v>
      </c>
      <c r="I3314" t="s">
        <v>42</v>
      </c>
      <c r="J3314" t="s">
        <v>54</v>
      </c>
      <c r="K3314" t="s">
        <v>55</v>
      </c>
      <c r="L3314" t="s">
        <v>45</v>
      </c>
      <c r="M3314" t="s">
        <v>65</v>
      </c>
      <c r="N3314" t="s">
        <v>47</v>
      </c>
      <c r="O3314" t="s">
        <v>89</v>
      </c>
      <c r="P3314" t="s">
        <v>49</v>
      </c>
      <c r="Q3314" t="s">
        <v>81</v>
      </c>
      <c r="R3314" s="6">
        <f>_xlfn.XLOOKUP(CleanedData[[#This Row],[Product]],'02_Lookup_Tables'!$A$2:$A$126,'02_Lookup_Tables'!$B$2:$B$126)</f>
        <v>2962.6</v>
      </c>
      <c r="S3314" t="str">
        <f>VLOOKUP(CleanedData[[#This Row],[Product]],'02_Lookup_Tables'!$H$2:$I$126,2,FALSE)</f>
        <v>Sports &amp; Outdoors</v>
      </c>
      <c r="T3314" t="str">
        <f>VLOOKUP(CleanedData[[#This Row],[Province]],'02_Lookup_Tables'!$D$2:$E$10,2, FALSE)</f>
        <v>Eastern Region</v>
      </c>
      <c r="U3314" t="str" cm="1">
        <f t="array" ref="U3314">_xlfn.IFS(CleanedData[[#This Row],[Purchase Amount]]&lt;500,"Low",
CleanedData[[#This Row],[Purchase Amount]]&lt;5000,"Medium",
TRUE,"High")</f>
        <v>Medium</v>
      </c>
      <c r="V3314" t="str">
        <f>TEXT(CleanedData[[#This Row],[Date]],"mmmm")</f>
        <v>March</v>
      </c>
      <c r="W3314" t="str">
        <f>"Q"&amp;ROUNDUP(MONTH(CleanedData[[#This Row],[Date]])/3,0)</f>
        <v>Q1</v>
      </c>
      <c r="X3314" t="str">
        <f>IF(CleanedData[[#This Row],[Purchase Amount]]&gt;=5000,"Yes","No")</f>
        <v>No</v>
      </c>
      <c r="Y3314">
        <f>IF(CleanedData[[#This Row],[Recommend]]="Yes",1,0)</f>
        <v>0</v>
      </c>
      <c r="Z3314" s="6">
        <f>CleanedData[[#This Row],[Purchase Amount]]*0.15</f>
        <v>444.39</v>
      </c>
      <c r="AA3314" s="6">
        <f>CleanedData[[#This Row],[Purchase Amount]]*1.15</f>
        <v>3406.99</v>
      </c>
    </row>
    <row r="3315" spans="1:27" x14ac:dyDescent="0.3">
      <c r="A3315">
        <v>4011</v>
      </c>
      <c r="B3315" t="s">
        <v>3540</v>
      </c>
      <c r="C3315" s="1">
        <v>45459</v>
      </c>
      <c r="D3315">
        <v>72</v>
      </c>
      <c r="E3315" t="s">
        <v>52</v>
      </c>
      <c r="F3315" t="s">
        <v>68</v>
      </c>
      <c r="G3315" t="s">
        <v>417</v>
      </c>
      <c r="H3315">
        <v>4</v>
      </c>
      <c r="I3315" t="s">
        <v>45</v>
      </c>
      <c r="J3315" t="s">
        <v>74</v>
      </c>
      <c r="K3315" t="s">
        <v>64</v>
      </c>
      <c r="L3315" t="s">
        <v>42</v>
      </c>
      <c r="M3315" t="s">
        <v>46</v>
      </c>
      <c r="N3315" t="s">
        <v>96</v>
      </c>
      <c r="O3315" t="s">
        <v>89</v>
      </c>
      <c r="P3315" t="s">
        <v>70</v>
      </c>
      <c r="Q3315" t="s">
        <v>97</v>
      </c>
      <c r="R3315" s="6">
        <f>_xlfn.XLOOKUP(CleanedData[[#This Row],[Product]],'02_Lookup_Tables'!$A$2:$A$126,'02_Lookup_Tables'!$B$2:$B$126)</f>
        <v>274.49</v>
      </c>
      <c r="S3315" t="str">
        <f>VLOOKUP(CleanedData[[#This Row],[Product]],'02_Lookup_Tables'!$H$2:$I$126,2,FALSE)</f>
        <v>Beauty &amp; Personal Care</v>
      </c>
      <c r="T3315" t="str">
        <f>VLOOKUP(CleanedData[[#This Row],[Province]],'02_Lookup_Tables'!$D$2:$E$10,2, FALSE)</f>
        <v>Northern Region</v>
      </c>
      <c r="U3315" t="str" cm="1">
        <f t="array" ref="U3315">_xlfn.IFS(CleanedData[[#This Row],[Purchase Amount]]&lt;500,"Low",
CleanedData[[#This Row],[Purchase Amount]]&lt;5000,"Medium",
TRUE,"High")</f>
        <v>Low</v>
      </c>
      <c r="V3315" t="str">
        <f>TEXT(CleanedData[[#This Row],[Date]],"mmmm")</f>
        <v>June</v>
      </c>
      <c r="W3315" t="str">
        <f>"Q"&amp;ROUNDUP(MONTH(CleanedData[[#This Row],[Date]])/3,0)</f>
        <v>Q2</v>
      </c>
      <c r="X3315" t="str">
        <f>IF(CleanedData[[#This Row],[Purchase Amount]]&gt;=5000,"Yes","No")</f>
        <v>No</v>
      </c>
      <c r="Y3315">
        <f>IF(CleanedData[[#This Row],[Recommend]]="Yes",1,0)</f>
        <v>1</v>
      </c>
      <c r="Z3315" s="6">
        <f>CleanedData[[#This Row],[Purchase Amount]]*0.15</f>
        <v>41.173499999999997</v>
      </c>
      <c r="AA3315" s="6">
        <f>CleanedData[[#This Row],[Purchase Amount]]*1.15</f>
        <v>315.6635</v>
      </c>
    </row>
    <row r="3316" spans="1:27" x14ac:dyDescent="0.3">
      <c r="A3316">
        <v>4012</v>
      </c>
      <c r="B3316" t="s">
        <v>3541</v>
      </c>
      <c r="C3316" s="1">
        <v>45450</v>
      </c>
      <c r="D3316">
        <v>35</v>
      </c>
      <c r="E3316" t="s">
        <v>52</v>
      </c>
      <c r="F3316" t="s">
        <v>83</v>
      </c>
      <c r="G3316" t="s">
        <v>187</v>
      </c>
      <c r="H3316">
        <v>4</v>
      </c>
      <c r="I3316" t="s">
        <v>45</v>
      </c>
      <c r="J3316" t="s">
        <v>43</v>
      </c>
      <c r="K3316" t="s">
        <v>55</v>
      </c>
      <c r="L3316" t="s">
        <v>45</v>
      </c>
      <c r="M3316" t="s">
        <v>156</v>
      </c>
      <c r="N3316" t="s">
        <v>96</v>
      </c>
      <c r="O3316" t="s">
        <v>148</v>
      </c>
      <c r="P3316" t="s">
        <v>49</v>
      </c>
      <c r="Q3316" t="s">
        <v>81</v>
      </c>
      <c r="R3316" s="6">
        <f>_xlfn.XLOOKUP(CleanedData[[#This Row],[Product]],'02_Lookup_Tables'!$A$2:$A$126,'02_Lookup_Tables'!$B$2:$B$126)</f>
        <v>24904.86</v>
      </c>
      <c r="S3316" t="str">
        <f>VLOOKUP(CleanedData[[#This Row],[Product]],'02_Lookup_Tables'!$H$2:$I$126,2,FALSE)</f>
        <v>Electronics</v>
      </c>
      <c r="T3316" t="str">
        <f>VLOOKUP(CleanedData[[#This Row],[Province]],'02_Lookup_Tables'!$D$2:$E$10,2, FALSE)</f>
        <v>Western Region</v>
      </c>
      <c r="U3316" t="str" cm="1">
        <f t="array" ref="U3316">_xlfn.IFS(CleanedData[[#This Row],[Purchase Amount]]&lt;500,"Low",
CleanedData[[#This Row],[Purchase Amount]]&lt;5000,"Medium",
TRUE,"High")</f>
        <v>High</v>
      </c>
      <c r="V3316" t="str">
        <f>TEXT(CleanedData[[#This Row],[Date]],"mmmm")</f>
        <v>June</v>
      </c>
      <c r="W3316" t="str">
        <f>"Q"&amp;ROUNDUP(MONTH(CleanedData[[#This Row],[Date]])/3,0)</f>
        <v>Q2</v>
      </c>
      <c r="X3316" t="str">
        <f>IF(CleanedData[[#This Row],[Purchase Amount]]&gt;=5000,"Yes","No")</f>
        <v>Yes</v>
      </c>
      <c r="Y3316">
        <f>IF(CleanedData[[#This Row],[Recommend]]="Yes",1,0)</f>
        <v>1</v>
      </c>
      <c r="Z3316" s="6">
        <f>CleanedData[[#This Row],[Purchase Amount]]*0.15</f>
        <v>3735.7289999999998</v>
      </c>
      <c r="AA3316" s="6">
        <f>CleanedData[[#This Row],[Purchase Amount]]*1.15</f>
        <v>28640.589</v>
      </c>
    </row>
    <row r="3317" spans="1:27" x14ac:dyDescent="0.3">
      <c r="A3317">
        <v>4013</v>
      </c>
      <c r="B3317" t="s">
        <v>3542</v>
      </c>
      <c r="C3317" s="1">
        <v>45668</v>
      </c>
      <c r="E3317" t="s">
        <v>52</v>
      </c>
      <c r="F3317" t="s">
        <v>83</v>
      </c>
      <c r="G3317" t="s">
        <v>198</v>
      </c>
      <c r="H3317">
        <v>2</v>
      </c>
      <c r="I3317" t="s">
        <v>42</v>
      </c>
      <c r="J3317" t="s">
        <v>69</v>
      </c>
      <c r="K3317" t="s">
        <v>55</v>
      </c>
      <c r="L3317" t="s">
        <v>42</v>
      </c>
      <c r="M3317" t="s">
        <v>151</v>
      </c>
      <c r="N3317" t="s">
        <v>47</v>
      </c>
      <c r="O3317" t="s">
        <v>89</v>
      </c>
      <c r="P3317" t="s">
        <v>49</v>
      </c>
      <c r="Q3317" t="s">
        <v>166</v>
      </c>
      <c r="R3317" s="6">
        <f>_xlfn.XLOOKUP(CleanedData[[#This Row],[Product]],'02_Lookup_Tables'!$A$2:$A$126,'02_Lookup_Tables'!$B$2:$B$126)</f>
        <v>2099.4</v>
      </c>
      <c r="S3317" t="str">
        <f>VLOOKUP(CleanedData[[#This Row],[Product]],'02_Lookup_Tables'!$H$2:$I$126,2,FALSE)</f>
        <v>Sports &amp; Outdoors</v>
      </c>
      <c r="T3317" t="str">
        <f>VLOOKUP(CleanedData[[#This Row],[Province]],'02_Lookup_Tables'!$D$2:$E$10,2, FALSE)</f>
        <v>Western Region</v>
      </c>
      <c r="U3317" t="str" cm="1">
        <f t="array" ref="U3317">_xlfn.IFS(CleanedData[[#This Row],[Purchase Amount]]&lt;500,"Low",
CleanedData[[#This Row],[Purchase Amount]]&lt;5000,"Medium",
TRUE,"High")</f>
        <v>Medium</v>
      </c>
      <c r="V3317" t="str">
        <f>TEXT(CleanedData[[#This Row],[Date]],"mmmm")</f>
        <v>January</v>
      </c>
      <c r="W3317" t="str">
        <f>"Q"&amp;ROUNDUP(MONTH(CleanedData[[#This Row],[Date]])/3,0)</f>
        <v>Q1</v>
      </c>
      <c r="X3317" t="str">
        <f>IF(CleanedData[[#This Row],[Purchase Amount]]&gt;=5000,"Yes","No")</f>
        <v>No</v>
      </c>
      <c r="Y3317">
        <f>IF(CleanedData[[#This Row],[Recommend]]="Yes",1,0)</f>
        <v>0</v>
      </c>
      <c r="Z3317" s="6">
        <f>CleanedData[[#This Row],[Purchase Amount]]*0.15</f>
        <v>314.91000000000003</v>
      </c>
      <c r="AA3317" s="6">
        <f>CleanedData[[#This Row],[Purchase Amount]]*1.15</f>
        <v>2414.31</v>
      </c>
    </row>
    <row r="3318" spans="1:27" x14ac:dyDescent="0.3">
      <c r="A3318">
        <v>4014</v>
      </c>
      <c r="B3318" t="s">
        <v>3543</v>
      </c>
      <c r="C3318" s="1">
        <v>45954</v>
      </c>
      <c r="D3318">
        <v>46</v>
      </c>
      <c r="E3318" t="s">
        <v>39</v>
      </c>
      <c r="F3318" t="s">
        <v>125</v>
      </c>
      <c r="G3318" t="s">
        <v>155</v>
      </c>
      <c r="H3318">
        <v>3</v>
      </c>
      <c r="I3318" t="s">
        <v>42</v>
      </c>
      <c r="J3318" t="s">
        <v>63</v>
      </c>
      <c r="K3318" t="s">
        <v>55</v>
      </c>
      <c r="L3318" t="s">
        <v>42</v>
      </c>
      <c r="M3318" t="s">
        <v>165</v>
      </c>
      <c r="N3318" t="s">
        <v>48</v>
      </c>
      <c r="O3318" t="s">
        <v>89</v>
      </c>
      <c r="P3318" t="s">
        <v>49</v>
      </c>
      <c r="Q3318" t="s">
        <v>93</v>
      </c>
      <c r="R3318" s="6">
        <f>_xlfn.XLOOKUP(CleanedData[[#This Row],[Product]],'02_Lookup_Tables'!$A$2:$A$126,'02_Lookup_Tables'!$B$2:$B$126)</f>
        <v>1355.08</v>
      </c>
      <c r="S3318" t="str">
        <f>VLOOKUP(CleanedData[[#This Row],[Product]],'02_Lookup_Tables'!$H$2:$I$126,2,FALSE)</f>
        <v>Sports &amp; Outdoors</v>
      </c>
      <c r="T3318" t="str">
        <f>VLOOKUP(CleanedData[[#This Row],[Province]],'02_Lookup_Tables'!$D$2:$E$10,2, FALSE)</f>
        <v>Western Region</v>
      </c>
      <c r="U3318" t="str" cm="1">
        <f t="array" ref="U3318">_xlfn.IFS(CleanedData[[#This Row],[Purchase Amount]]&lt;500,"Low",
CleanedData[[#This Row],[Purchase Amount]]&lt;5000,"Medium",
TRUE,"High")</f>
        <v>Medium</v>
      </c>
      <c r="V3318" t="str">
        <f>TEXT(CleanedData[[#This Row],[Date]],"mmmm")</f>
        <v>October</v>
      </c>
      <c r="W3318" t="str">
        <f>"Q"&amp;ROUNDUP(MONTH(CleanedData[[#This Row],[Date]])/3,0)</f>
        <v>Q4</v>
      </c>
      <c r="X3318" t="str">
        <f>IF(CleanedData[[#This Row],[Purchase Amount]]&gt;=5000,"Yes","No")</f>
        <v>No</v>
      </c>
      <c r="Y3318">
        <f>IF(CleanedData[[#This Row],[Recommend]]="Yes",1,0)</f>
        <v>0</v>
      </c>
      <c r="Z3318" s="6">
        <f>CleanedData[[#This Row],[Purchase Amount]]*0.15</f>
        <v>203.26199999999997</v>
      </c>
      <c r="AA3318" s="6">
        <f>CleanedData[[#This Row],[Purchase Amount]]*1.15</f>
        <v>1558.3419999999999</v>
      </c>
    </row>
    <row r="3319" spans="1:27" x14ac:dyDescent="0.3">
      <c r="A3319">
        <v>4015</v>
      </c>
      <c r="B3319" t="s">
        <v>3544</v>
      </c>
      <c r="C3319" s="1">
        <v>45935</v>
      </c>
      <c r="D3319">
        <v>44</v>
      </c>
      <c r="E3319" t="s">
        <v>60</v>
      </c>
      <c r="F3319" t="s">
        <v>68</v>
      </c>
      <c r="G3319" t="s">
        <v>192</v>
      </c>
      <c r="H3319">
        <v>4</v>
      </c>
      <c r="I3319" t="s">
        <v>42</v>
      </c>
      <c r="J3319" t="s">
        <v>74</v>
      </c>
      <c r="K3319" t="s">
        <v>64</v>
      </c>
      <c r="L3319" t="s">
        <v>45</v>
      </c>
      <c r="M3319" t="s">
        <v>123</v>
      </c>
      <c r="N3319" t="s">
        <v>96</v>
      </c>
      <c r="O3319" t="s">
        <v>89</v>
      </c>
      <c r="P3319" t="s">
        <v>70</v>
      </c>
      <c r="Q3319" t="s">
        <v>81</v>
      </c>
      <c r="R3319" s="6">
        <f>_xlfn.XLOOKUP(CleanedData[[#This Row],[Product]],'02_Lookup_Tables'!$A$2:$A$126,'02_Lookup_Tables'!$B$2:$B$126)</f>
        <v>13261</v>
      </c>
      <c r="S3319" t="str">
        <f>VLOOKUP(CleanedData[[#This Row],[Product]],'02_Lookup_Tables'!$H$2:$I$126,2,FALSE)</f>
        <v>Electronics</v>
      </c>
      <c r="T3319" t="str">
        <f>VLOOKUP(CleanedData[[#This Row],[Province]],'02_Lookup_Tables'!$D$2:$E$10,2, FALSE)</f>
        <v>Northern Region</v>
      </c>
      <c r="U3319" t="str" cm="1">
        <f t="array" ref="U3319">_xlfn.IFS(CleanedData[[#This Row],[Purchase Amount]]&lt;500,"Low",
CleanedData[[#This Row],[Purchase Amount]]&lt;5000,"Medium",
TRUE,"High")</f>
        <v>High</v>
      </c>
      <c r="V3319" t="str">
        <f>TEXT(CleanedData[[#This Row],[Date]],"mmmm")</f>
        <v>October</v>
      </c>
      <c r="W3319" t="str">
        <f>"Q"&amp;ROUNDUP(MONTH(CleanedData[[#This Row],[Date]])/3,0)</f>
        <v>Q4</v>
      </c>
      <c r="X3319" t="str">
        <f>IF(CleanedData[[#This Row],[Purchase Amount]]&gt;=5000,"Yes","No")</f>
        <v>Yes</v>
      </c>
      <c r="Y3319">
        <f>IF(CleanedData[[#This Row],[Recommend]]="Yes",1,0)</f>
        <v>0</v>
      </c>
      <c r="Z3319" s="6">
        <f>CleanedData[[#This Row],[Purchase Amount]]*0.15</f>
        <v>1989.1499999999999</v>
      </c>
      <c r="AA3319" s="6">
        <f>CleanedData[[#This Row],[Purchase Amount]]*1.15</f>
        <v>15250.15</v>
      </c>
    </row>
    <row r="3320" spans="1:27" x14ac:dyDescent="0.3">
      <c r="A3320">
        <v>4016</v>
      </c>
      <c r="B3320" t="s">
        <v>3545</v>
      </c>
      <c r="C3320" s="1">
        <v>45322</v>
      </c>
      <c r="D3320">
        <v>31</v>
      </c>
      <c r="E3320" t="s">
        <v>39</v>
      </c>
      <c r="F3320" t="s">
        <v>125</v>
      </c>
      <c r="G3320" t="s">
        <v>53</v>
      </c>
      <c r="H3320">
        <v>2</v>
      </c>
      <c r="I3320" t="s">
        <v>45</v>
      </c>
      <c r="J3320" t="s">
        <v>74</v>
      </c>
      <c r="K3320" t="s">
        <v>44</v>
      </c>
      <c r="L3320" t="s">
        <v>42</v>
      </c>
      <c r="M3320" t="s">
        <v>65</v>
      </c>
      <c r="N3320" t="s">
        <v>47</v>
      </c>
      <c r="O3320" t="s">
        <v>89</v>
      </c>
      <c r="P3320" t="s">
        <v>49</v>
      </c>
      <c r="Q3320" t="s">
        <v>58</v>
      </c>
      <c r="R3320" s="6">
        <f>_xlfn.XLOOKUP(CleanedData[[#This Row],[Product]],'02_Lookup_Tables'!$A$2:$A$126,'02_Lookup_Tables'!$B$2:$B$126)</f>
        <v>444.38</v>
      </c>
      <c r="S3320" t="str">
        <f>VLOOKUP(CleanedData[[#This Row],[Product]],'02_Lookup_Tables'!$H$2:$I$126,2,FALSE)</f>
        <v>Beauty &amp; Personal Care</v>
      </c>
      <c r="T3320" t="str">
        <f>VLOOKUP(CleanedData[[#This Row],[Province]],'02_Lookup_Tables'!$D$2:$E$10,2, FALSE)</f>
        <v>Western Region</v>
      </c>
      <c r="U3320" t="str" cm="1">
        <f t="array" ref="U3320">_xlfn.IFS(CleanedData[[#This Row],[Purchase Amount]]&lt;500,"Low",
CleanedData[[#This Row],[Purchase Amount]]&lt;5000,"Medium",
TRUE,"High")</f>
        <v>Low</v>
      </c>
      <c r="V3320" t="str">
        <f>TEXT(CleanedData[[#This Row],[Date]],"mmmm")</f>
        <v>January</v>
      </c>
      <c r="W3320" t="str">
        <f>"Q"&amp;ROUNDUP(MONTH(CleanedData[[#This Row],[Date]])/3,0)</f>
        <v>Q1</v>
      </c>
      <c r="X3320" t="str">
        <f>IF(CleanedData[[#This Row],[Purchase Amount]]&gt;=5000,"Yes","No")</f>
        <v>No</v>
      </c>
      <c r="Y3320">
        <f>IF(CleanedData[[#This Row],[Recommend]]="Yes",1,0)</f>
        <v>1</v>
      </c>
      <c r="Z3320" s="6">
        <f>CleanedData[[#This Row],[Purchase Amount]]*0.15</f>
        <v>66.656999999999996</v>
      </c>
      <c r="AA3320" s="6">
        <f>CleanedData[[#This Row],[Purchase Amount]]*1.15</f>
        <v>511.03699999999998</v>
      </c>
    </row>
    <row r="3321" spans="1:27" x14ac:dyDescent="0.3">
      <c r="A3321">
        <v>4017</v>
      </c>
      <c r="B3321" t="s">
        <v>3546</v>
      </c>
      <c r="C3321" s="1">
        <v>45601</v>
      </c>
      <c r="D3321">
        <v>52</v>
      </c>
      <c r="E3321" t="s">
        <v>39</v>
      </c>
      <c r="F3321" t="s">
        <v>130</v>
      </c>
      <c r="G3321" t="s">
        <v>546</v>
      </c>
      <c r="H3321">
        <v>3</v>
      </c>
      <c r="I3321" t="s">
        <v>45</v>
      </c>
      <c r="J3321" t="s">
        <v>69</v>
      </c>
      <c r="K3321" t="s">
        <v>64</v>
      </c>
      <c r="L3321" t="s">
        <v>45</v>
      </c>
      <c r="M3321" t="s">
        <v>147</v>
      </c>
      <c r="N3321" t="s">
        <v>48</v>
      </c>
      <c r="O3321" t="s">
        <v>148</v>
      </c>
      <c r="P3321" t="s">
        <v>49</v>
      </c>
      <c r="Q3321" t="s">
        <v>93</v>
      </c>
      <c r="R3321" s="6">
        <f>_xlfn.XLOOKUP(CleanedData[[#This Row],[Product]],'02_Lookup_Tables'!$A$2:$A$126,'02_Lookup_Tables'!$B$2:$B$126)</f>
        <v>1369.39</v>
      </c>
      <c r="S3321" t="str">
        <f>VLOOKUP(CleanedData[[#This Row],[Product]],'02_Lookup_Tables'!$H$2:$I$126,2,FALSE)</f>
        <v>Toys &amp; Games</v>
      </c>
      <c r="T3321" t="str">
        <f>VLOOKUP(CleanedData[[#This Row],[Province]],'02_Lookup_Tables'!$D$2:$E$10,2, FALSE)</f>
        <v>Eastern Region</v>
      </c>
      <c r="U3321" t="str" cm="1">
        <f t="array" ref="U3321">_xlfn.IFS(CleanedData[[#This Row],[Purchase Amount]]&lt;500,"Low",
CleanedData[[#This Row],[Purchase Amount]]&lt;5000,"Medium",
TRUE,"High")</f>
        <v>Medium</v>
      </c>
      <c r="V3321" t="str">
        <f>TEXT(CleanedData[[#This Row],[Date]],"mmmm")</f>
        <v>November</v>
      </c>
      <c r="W3321" t="str">
        <f>"Q"&amp;ROUNDUP(MONTH(CleanedData[[#This Row],[Date]])/3,0)</f>
        <v>Q4</v>
      </c>
      <c r="X3321" t="str">
        <f>IF(CleanedData[[#This Row],[Purchase Amount]]&gt;=5000,"Yes","No")</f>
        <v>No</v>
      </c>
      <c r="Y3321">
        <f>IF(CleanedData[[#This Row],[Recommend]]="Yes",1,0)</f>
        <v>1</v>
      </c>
      <c r="Z3321" s="6">
        <f>CleanedData[[#This Row],[Purchase Amount]]*0.15</f>
        <v>205.4085</v>
      </c>
      <c r="AA3321" s="6">
        <f>CleanedData[[#This Row],[Purchase Amount]]*1.15</f>
        <v>1574.7985000000001</v>
      </c>
    </row>
    <row r="3322" spans="1:27" x14ac:dyDescent="0.3">
      <c r="A3322">
        <v>4018</v>
      </c>
      <c r="B3322" t="s">
        <v>3547</v>
      </c>
      <c r="C3322" s="1">
        <v>45645</v>
      </c>
      <c r="D3322">
        <v>77</v>
      </c>
      <c r="E3322" t="s">
        <v>39</v>
      </c>
      <c r="F3322" t="s">
        <v>125</v>
      </c>
      <c r="G3322" t="s">
        <v>162</v>
      </c>
      <c r="H3322">
        <v>1</v>
      </c>
      <c r="I3322" t="s">
        <v>42</v>
      </c>
      <c r="J3322" t="s">
        <v>74</v>
      </c>
      <c r="K3322" t="s">
        <v>44</v>
      </c>
      <c r="L3322" t="s">
        <v>42</v>
      </c>
      <c r="M3322" t="s">
        <v>208</v>
      </c>
      <c r="N3322" t="s">
        <v>80</v>
      </c>
      <c r="O3322" t="s">
        <v>89</v>
      </c>
      <c r="P3322" t="s">
        <v>49</v>
      </c>
      <c r="Q3322" t="s">
        <v>97</v>
      </c>
      <c r="R3322" s="6">
        <f>_xlfn.XLOOKUP(CleanedData[[#This Row],[Product]],'02_Lookup_Tables'!$A$2:$A$126,'02_Lookup_Tables'!$B$2:$B$126)</f>
        <v>3086.4</v>
      </c>
      <c r="S3322" t="str">
        <f>VLOOKUP(CleanedData[[#This Row],[Product]],'02_Lookup_Tables'!$H$2:$I$126,2,FALSE)</f>
        <v>Home &amp; Living</v>
      </c>
      <c r="T3322" t="str">
        <f>VLOOKUP(CleanedData[[#This Row],[Province]],'02_Lookup_Tables'!$D$2:$E$10,2, FALSE)</f>
        <v>Western Region</v>
      </c>
      <c r="U3322" t="str" cm="1">
        <f t="array" ref="U3322">_xlfn.IFS(CleanedData[[#This Row],[Purchase Amount]]&lt;500,"Low",
CleanedData[[#This Row],[Purchase Amount]]&lt;5000,"Medium",
TRUE,"High")</f>
        <v>Medium</v>
      </c>
      <c r="V3322" t="str">
        <f>TEXT(CleanedData[[#This Row],[Date]],"mmmm")</f>
        <v>December</v>
      </c>
      <c r="W3322" t="str">
        <f>"Q"&amp;ROUNDUP(MONTH(CleanedData[[#This Row],[Date]])/3,0)</f>
        <v>Q4</v>
      </c>
      <c r="X3322" t="str">
        <f>IF(CleanedData[[#This Row],[Purchase Amount]]&gt;=5000,"Yes","No")</f>
        <v>No</v>
      </c>
      <c r="Y3322">
        <f>IF(CleanedData[[#This Row],[Recommend]]="Yes",1,0)</f>
        <v>0</v>
      </c>
      <c r="Z3322" s="6">
        <f>CleanedData[[#This Row],[Purchase Amount]]*0.15</f>
        <v>462.96</v>
      </c>
      <c r="AA3322" s="6">
        <f>CleanedData[[#This Row],[Purchase Amount]]*1.15</f>
        <v>3549.3599999999997</v>
      </c>
    </row>
    <row r="3323" spans="1:27" x14ac:dyDescent="0.3">
      <c r="A3323">
        <v>4019</v>
      </c>
      <c r="B3323" t="s">
        <v>3548</v>
      </c>
      <c r="C3323" s="1">
        <v>45783</v>
      </c>
      <c r="D3323">
        <v>76</v>
      </c>
      <c r="E3323" t="s">
        <v>52</v>
      </c>
      <c r="F3323" t="s">
        <v>40</v>
      </c>
      <c r="G3323" t="s">
        <v>280</v>
      </c>
      <c r="H3323">
        <v>1</v>
      </c>
      <c r="I3323" t="s">
        <v>45</v>
      </c>
      <c r="J3323" t="s">
        <v>54</v>
      </c>
      <c r="K3323" t="s">
        <v>55</v>
      </c>
      <c r="L3323" t="s">
        <v>42</v>
      </c>
      <c r="M3323" t="s">
        <v>180</v>
      </c>
      <c r="N3323" t="s">
        <v>80</v>
      </c>
      <c r="O3323" t="s">
        <v>89</v>
      </c>
      <c r="P3323" t="s">
        <v>49</v>
      </c>
      <c r="Q3323" t="s">
        <v>97</v>
      </c>
      <c r="R3323" s="6">
        <f>_xlfn.XLOOKUP(CleanedData[[#This Row],[Product]],'02_Lookup_Tables'!$A$2:$A$126,'02_Lookup_Tables'!$B$2:$B$126)</f>
        <v>759.97</v>
      </c>
      <c r="S3323" t="str">
        <f>VLOOKUP(CleanedData[[#This Row],[Product]],'02_Lookup_Tables'!$H$2:$I$126,2,FALSE)</f>
        <v>Apparel</v>
      </c>
      <c r="T3323" t="str">
        <f>VLOOKUP(CleanedData[[#This Row],[Province]],'02_Lookup_Tables'!$D$2:$E$10,2, FALSE)</f>
        <v>Northern Region</v>
      </c>
      <c r="U3323" t="str" cm="1">
        <f t="array" ref="U3323">_xlfn.IFS(CleanedData[[#This Row],[Purchase Amount]]&lt;500,"Low",
CleanedData[[#This Row],[Purchase Amount]]&lt;5000,"Medium",
TRUE,"High")</f>
        <v>Medium</v>
      </c>
      <c r="V3323" t="str">
        <f>TEXT(CleanedData[[#This Row],[Date]],"mmmm")</f>
        <v>May</v>
      </c>
      <c r="W3323" t="str">
        <f>"Q"&amp;ROUNDUP(MONTH(CleanedData[[#This Row],[Date]])/3,0)</f>
        <v>Q2</v>
      </c>
      <c r="X3323" t="str">
        <f>IF(CleanedData[[#This Row],[Purchase Amount]]&gt;=5000,"Yes","No")</f>
        <v>No</v>
      </c>
      <c r="Y3323">
        <f>IF(CleanedData[[#This Row],[Recommend]]="Yes",1,0)</f>
        <v>1</v>
      </c>
      <c r="Z3323" s="6">
        <f>CleanedData[[#This Row],[Purchase Amount]]*0.15</f>
        <v>113.99550000000001</v>
      </c>
      <c r="AA3323" s="6">
        <f>CleanedData[[#This Row],[Purchase Amount]]*1.15</f>
        <v>873.96550000000002</v>
      </c>
    </row>
    <row r="3324" spans="1:27" x14ac:dyDescent="0.3">
      <c r="A3324">
        <v>4020</v>
      </c>
      <c r="B3324" t="s">
        <v>3549</v>
      </c>
      <c r="C3324" s="1">
        <v>45579</v>
      </c>
      <c r="D3324">
        <v>42</v>
      </c>
      <c r="E3324" t="s">
        <v>39</v>
      </c>
      <c r="F3324" t="s">
        <v>72</v>
      </c>
      <c r="G3324" t="s">
        <v>139</v>
      </c>
      <c r="H3324">
        <v>4</v>
      </c>
      <c r="I3324" t="s">
        <v>42</v>
      </c>
      <c r="J3324" t="s">
        <v>63</v>
      </c>
      <c r="K3324" t="s">
        <v>64</v>
      </c>
      <c r="L3324" t="s">
        <v>45</v>
      </c>
      <c r="M3324" t="s">
        <v>79</v>
      </c>
      <c r="N3324" t="s">
        <v>96</v>
      </c>
      <c r="O3324" t="s">
        <v>89</v>
      </c>
      <c r="P3324" t="s">
        <v>70</v>
      </c>
      <c r="Q3324" t="s">
        <v>81</v>
      </c>
      <c r="R3324" s="6">
        <f>_xlfn.XLOOKUP(CleanedData[[#This Row],[Product]],'02_Lookup_Tables'!$A$2:$A$126,'02_Lookup_Tables'!$B$2:$B$126)</f>
        <v>2340.5700000000002</v>
      </c>
      <c r="S3324" t="str">
        <f>VLOOKUP(CleanedData[[#This Row],[Product]],'02_Lookup_Tables'!$H$2:$I$126,2,FALSE)</f>
        <v>Apparel</v>
      </c>
      <c r="T3324" t="str">
        <f>VLOOKUP(CleanedData[[#This Row],[Province]],'02_Lookup_Tables'!$D$2:$E$10,2, FALSE)</f>
        <v>Central Region</v>
      </c>
      <c r="U3324" t="str" cm="1">
        <f t="array" ref="U3324">_xlfn.IFS(CleanedData[[#This Row],[Purchase Amount]]&lt;500,"Low",
CleanedData[[#This Row],[Purchase Amount]]&lt;5000,"Medium",
TRUE,"High")</f>
        <v>Medium</v>
      </c>
      <c r="V3324" t="str">
        <f>TEXT(CleanedData[[#This Row],[Date]],"mmmm")</f>
        <v>October</v>
      </c>
      <c r="W3324" t="str">
        <f>"Q"&amp;ROUNDUP(MONTH(CleanedData[[#This Row],[Date]])/3,0)</f>
        <v>Q4</v>
      </c>
      <c r="X3324" t="str">
        <f>IF(CleanedData[[#This Row],[Purchase Amount]]&gt;=5000,"Yes","No")</f>
        <v>No</v>
      </c>
      <c r="Y3324">
        <f>IF(CleanedData[[#This Row],[Recommend]]="Yes",1,0)</f>
        <v>0</v>
      </c>
      <c r="Z3324" s="6">
        <f>CleanedData[[#This Row],[Purchase Amount]]*0.15</f>
        <v>351.08550000000002</v>
      </c>
      <c r="AA3324" s="6">
        <f>CleanedData[[#This Row],[Purchase Amount]]*1.15</f>
        <v>2691.6554999999998</v>
      </c>
    </row>
    <row r="3325" spans="1:27" x14ac:dyDescent="0.3">
      <c r="A3325">
        <v>4021</v>
      </c>
      <c r="B3325" t="s">
        <v>3550</v>
      </c>
      <c r="C3325" s="1">
        <v>45677</v>
      </c>
      <c r="D3325">
        <v>21</v>
      </c>
      <c r="E3325" t="s">
        <v>60</v>
      </c>
      <c r="F3325" t="s">
        <v>130</v>
      </c>
      <c r="G3325" t="s">
        <v>158</v>
      </c>
      <c r="H3325">
        <v>2</v>
      </c>
      <c r="I3325" t="s">
        <v>45</v>
      </c>
      <c r="J3325" t="s">
        <v>43</v>
      </c>
      <c r="K3325" t="s">
        <v>55</v>
      </c>
      <c r="L3325" t="s">
        <v>42</v>
      </c>
      <c r="M3325" t="s">
        <v>147</v>
      </c>
      <c r="N3325" t="s">
        <v>47</v>
      </c>
      <c r="O3325" t="s">
        <v>148</v>
      </c>
      <c r="P3325" t="s">
        <v>70</v>
      </c>
      <c r="Q3325" t="s">
        <v>66</v>
      </c>
      <c r="R3325" s="6">
        <f>_xlfn.XLOOKUP(CleanedData[[#This Row],[Product]],'02_Lookup_Tables'!$A$2:$A$126,'02_Lookup_Tables'!$B$2:$B$126)</f>
        <v>2962.6</v>
      </c>
      <c r="S3325" t="str">
        <f>VLOOKUP(CleanedData[[#This Row],[Product]],'02_Lookup_Tables'!$H$2:$I$126,2,FALSE)</f>
        <v>Sports &amp; Outdoors</v>
      </c>
      <c r="T3325" t="str">
        <f>VLOOKUP(CleanedData[[#This Row],[Province]],'02_Lookup_Tables'!$D$2:$E$10,2, FALSE)</f>
        <v>Eastern Region</v>
      </c>
      <c r="U3325" t="str" cm="1">
        <f t="array" ref="U3325">_xlfn.IFS(CleanedData[[#This Row],[Purchase Amount]]&lt;500,"Low",
CleanedData[[#This Row],[Purchase Amount]]&lt;5000,"Medium",
TRUE,"High")</f>
        <v>Medium</v>
      </c>
      <c r="V3325" t="str">
        <f>TEXT(CleanedData[[#This Row],[Date]],"mmmm")</f>
        <v>January</v>
      </c>
      <c r="W3325" t="str">
        <f>"Q"&amp;ROUNDUP(MONTH(CleanedData[[#This Row],[Date]])/3,0)</f>
        <v>Q1</v>
      </c>
      <c r="X3325" t="str">
        <f>IF(CleanedData[[#This Row],[Purchase Amount]]&gt;=5000,"Yes","No")</f>
        <v>No</v>
      </c>
      <c r="Y3325">
        <f>IF(CleanedData[[#This Row],[Recommend]]="Yes",1,0)</f>
        <v>1</v>
      </c>
      <c r="Z3325" s="6">
        <f>CleanedData[[#This Row],[Purchase Amount]]*0.15</f>
        <v>444.39</v>
      </c>
      <c r="AA3325" s="6">
        <f>CleanedData[[#This Row],[Purchase Amount]]*1.15</f>
        <v>3406.99</v>
      </c>
    </row>
    <row r="3326" spans="1:27" x14ac:dyDescent="0.3">
      <c r="A3326">
        <v>4023</v>
      </c>
      <c r="B3326" t="s">
        <v>3551</v>
      </c>
      <c r="C3326" s="1">
        <v>45464</v>
      </c>
      <c r="D3326">
        <v>25</v>
      </c>
      <c r="E3326" t="s">
        <v>60</v>
      </c>
      <c r="F3326" t="s">
        <v>130</v>
      </c>
      <c r="G3326" t="s">
        <v>546</v>
      </c>
      <c r="H3326">
        <v>4</v>
      </c>
      <c r="I3326" t="s">
        <v>42</v>
      </c>
      <c r="J3326" t="s">
        <v>74</v>
      </c>
      <c r="K3326" t="s">
        <v>55</v>
      </c>
      <c r="L3326" t="s">
        <v>45</v>
      </c>
      <c r="N3326" t="s">
        <v>96</v>
      </c>
      <c r="O3326" t="s">
        <v>134</v>
      </c>
      <c r="P3326" t="s">
        <v>8646</v>
      </c>
      <c r="Q3326" t="s">
        <v>58</v>
      </c>
      <c r="R3326" s="6">
        <f>_xlfn.XLOOKUP(CleanedData[[#This Row],[Product]],'02_Lookup_Tables'!$A$2:$A$126,'02_Lookup_Tables'!$B$2:$B$126)</f>
        <v>1369.39</v>
      </c>
      <c r="S3326" t="str">
        <f>VLOOKUP(CleanedData[[#This Row],[Product]],'02_Lookup_Tables'!$H$2:$I$126,2,FALSE)</f>
        <v>Toys &amp; Games</v>
      </c>
      <c r="T3326" t="str">
        <f>VLOOKUP(CleanedData[[#This Row],[Province]],'02_Lookup_Tables'!$D$2:$E$10,2, FALSE)</f>
        <v>Eastern Region</v>
      </c>
      <c r="U3326" t="str" cm="1">
        <f t="array" ref="U3326">_xlfn.IFS(CleanedData[[#This Row],[Purchase Amount]]&lt;500,"Low",
CleanedData[[#This Row],[Purchase Amount]]&lt;5000,"Medium",
TRUE,"High")</f>
        <v>Medium</v>
      </c>
      <c r="V3326" t="str">
        <f>TEXT(CleanedData[[#This Row],[Date]],"mmmm")</f>
        <v>June</v>
      </c>
      <c r="W3326" t="str">
        <f>"Q"&amp;ROUNDUP(MONTH(CleanedData[[#This Row],[Date]])/3,0)</f>
        <v>Q2</v>
      </c>
      <c r="X3326" t="str">
        <f>IF(CleanedData[[#This Row],[Purchase Amount]]&gt;=5000,"Yes","No")</f>
        <v>No</v>
      </c>
      <c r="Y3326">
        <f>IF(CleanedData[[#This Row],[Recommend]]="Yes",1,0)</f>
        <v>0</v>
      </c>
      <c r="Z3326" s="6">
        <f>CleanedData[[#This Row],[Purchase Amount]]*0.15</f>
        <v>205.4085</v>
      </c>
      <c r="AA3326" s="6">
        <f>CleanedData[[#This Row],[Purchase Amount]]*1.15</f>
        <v>1574.7985000000001</v>
      </c>
    </row>
    <row r="3327" spans="1:27" x14ac:dyDescent="0.3">
      <c r="A3327">
        <v>4024</v>
      </c>
      <c r="B3327" t="s">
        <v>3552</v>
      </c>
      <c r="C3327" s="1">
        <v>45870</v>
      </c>
      <c r="D3327">
        <v>29</v>
      </c>
      <c r="E3327" t="s">
        <v>39</v>
      </c>
      <c r="F3327" t="s">
        <v>61</v>
      </c>
      <c r="G3327" t="s">
        <v>122</v>
      </c>
      <c r="H3327">
        <v>1</v>
      </c>
      <c r="I3327" t="s">
        <v>42</v>
      </c>
      <c r="J3327" t="s">
        <v>63</v>
      </c>
      <c r="K3327" t="s">
        <v>55</v>
      </c>
      <c r="L3327" t="s">
        <v>45</v>
      </c>
      <c r="M3327" t="s">
        <v>208</v>
      </c>
      <c r="N3327" t="s">
        <v>80</v>
      </c>
      <c r="O3327" t="s">
        <v>89</v>
      </c>
      <c r="P3327" t="s">
        <v>49</v>
      </c>
      <c r="Q3327" t="s">
        <v>58</v>
      </c>
      <c r="R3327" s="6">
        <f>_xlfn.XLOOKUP(CleanedData[[#This Row],[Product]],'02_Lookup_Tables'!$A$2:$A$126,'02_Lookup_Tables'!$B$2:$B$126)</f>
        <v>1712.08</v>
      </c>
      <c r="S3327" t="str">
        <f>VLOOKUP(CleanedData[[#This Row],[Product]],'02_Lookup_Tables'!$H$2:$I$126,2,FALSE)</f>
        <v>Home &amp; Living</v>
      </c>
      <c r="T3327" t="str">
        <f>VLOOKUP(CleanedData[[#This Row],[Province]],'02_Lookup_Tables'!$D$2:$E$10,2, FALSE)</f>
        <v>Southern Region</v>
      </c>
      <c r="U3327" t="str" cm="1">
        <f t="array" ref="U3327">_xlfn.IFS(CleanedData[[#This Row],[Purchase Amount]]&lt;500,"Low",
CleanedData[[#This Row],[Purchase Amount]]&lt;5000,"Medium",
TRUE,"High")</f>
        <v>Medium</v>
      </c>
      <c r="V3327" t="str">
        <f>TEXT(CleanedData[[#This Row],[Date]],"mmmm")</f>
        <v>August</v>
      </c>
      <c r="W3327" t="str">
        <f>"Q"&amp;ROUNDUP(MONTH(CleanedData[[#This Row],[Date]])/3,0)</f>
        <v>Q3</v>
      </c>
      <c r="X3327" t="str">
        <f>IF(CleanedData[[#This Row],[Purchase Amount]]&gt;=5000,"Yes","No")</f>
        <v>No</v>
      </c>
      <c r="Y3327">
        <f>IF(CleanedData[[#This Row],[Recommend]]="Yes",1,0)</f>
        <v>0</v>
      </c>
      <c r="Z3327" s="6">
        <f>CleanedData[[#This Row],[Purchase Amount]]*0.15</f>
        <v>256.81199999999995</v>
      </c>
      <c r="AA3327" s="6">
        <f>CleanedData[[#This Row],[Purchase Amount]]*1.15</f>
        <v>1968.8919999999998</v>
      </c>
    </row>
    <row r="3328" spans="1:27" x14ac:dyDescent="0.3">
      <c r="A3328">
        <v>4025</v>
      </c>
      <c r="B3328" t="s">
        <v>3553</v>
      </c>
      <c r="C3328" s="1">
        <v>45755</v>
      </c>
      <c r="D3328">
        <v>74</v>
      </c>
      <c r="E3328" t="s">
        <v>60</v>
      </c>
      <c r="F3328" t="s">
        <v>61</v>
      </c>
      <c r="G3328" t="s">
        <v>91</v>
      </c>
      <c r="H3328">
        <v>4</v>
      </c>
      <c r="I3328" t="s">
        <v>45</v>
      </c>
      <c r="J3328" t="s">
        <v>43</v>
      </c>
      <c r="K3328" t="s">
        <v>55</v>
      </c>
      <c r="L3328" t="s">
        <v>42</v>
      </c>
      <c r="M3328" t="s">
        <v>180</v>
      </c>
      <c r="N3328" t="s">
        <v>96</v>
      </c>
      <c r="O3328" t="s">
        <v>89</v>
      </c>
      <c r="P3328" t="s">
        <v>70</v>
      </c>
      <c r="Q3328" t="s">
        <v>97</v>
      </c>
      <c r="R3328" s="6">
        <f>_xlfn.XLOOKUP(CleanedData[[#This Row],[Product]],'02_Lookup_Tables'!$A$2:$A$126,'02_Lookup_Tables'!$B$2:$B$126)</f>
        <v>1370.56</v>
      </c>
      <c r="S3328" t="str">
        <f>VLOOKUP(CleanedData[[#This Row],[Product]],'02_Lookup_Tables'!$H$2:$I$126,2,FALSE)</f>
        <v>Electronics</v>
      </c>
      <c r="T3328" t="str">
        <f>VLOOKUP(CleanedData[[#This Row],[Province]],'02_Lookup_Tables'!$D$2:$E$10,2, FALSE)</f>
        <v>Southern Region</v>
      </c>
      <c r="U3328" t="str" cm="1">
        <f t="array" ref="U3328">_xlfn.IFS(CleanedData[[#This Row],[Purchase Amount]]&lt;500,"Low",
CleanedData[[#This Row],[Purchase Amount]]&lt;5000,"Medium",
TRUE,"High")</f>
        <v>Medium</v>
      </c>
      <c r="V3328" t="str">
        <f>TEXT(CleanedData[[#This Row],[Date]],"mmmm")</f>
        <v>April</v>
      </c>
      <c r="W3328" t="str">
        <f>"Q"&amp;ROUNDUP(MONTH(CleanedData[[#This Row],[Date]])/3,0)</f>
        <v>Q2</v>
      </c>
      <c r="X3328" t="str">
        <f>IF(CleanedData[[#This Row],[Purchase Amount]]&gt;=5000,"Yes","No")</f>
        <v>No</v>
      </c>
      <c r="Y3328">
        <f>IF(CleanedData[[#This Row],[Recommend]]="Yes",1,0)</f>
        <v>1</v>
      </c>
      <c r="Z3328" s="6">
        <f>CleanedData[[#This Row],[Purchase Amount]]*0.15</f>
        <v>205.58399999999997</v>
      </c>
      <c r="AA3328" s="6">
        <f>CleanedData[[#This Row],[Purchase Amount]]*1.15</f>
        <v>1576.1439999999998</v>
      </c>
    </row>
    <row r="3329" spans="1:27" x14ac:dyDescent="0.3">
      <c r="A3329">
        <v>4026</v>
      </c>
      <c r="B3329" t="s">
        <v>3554</v>
      </c>
      <c r="C3329" s="1">
        <v>45429</v>
      </c>
      <c r="D3329">
        <v>32</v>
      </c>
      <c r="E3329" t="s">
        <v>60</v>
      </c>
      <c r="F3329" t="s">
        <v>77</v>
      </c>
      <c r="G3329" t="s">
        <v>391</v>
      </c>
      <c r="H3329">
        <v>1</v>
      </c>
      <c r="I3329" t="s">
        <v>42</v>
      </c>
      <c r="J3329" t="s">
        <v>74</v>
      </c>
      <c r="K3329" t="s">
        <v>44</v>
      </c>
      <c r="L3329" t="s">
        <v>42</v>
      </c>
      <c r="N3329" t="s">
        <v>80</v>
      </c>
      <c r="O3329" t="s">
        <v>134</v>
      </c>
      <c r="P3329" t="s">
        <v>8646</v>
      </c>
      <c r="Q3329" t="s">
        <v>58</v>
      </c>
      <c r="R3329" s="6">
        <f>_xlfn.XLOOKUP(CleanedData[[#This Row],[Product]],'02_Lookup_Tables'!$A$2:$A$126,'02_Lookup_Tables'!$B$2:$B$126)</f>
        <v>886.51</v>
      </c>
      <c r="S3329" t="str">
        <f>VLOOKUP(CleanedData[[#This Row],[Product]],'02_Lookup_Tables'!$H$2:$I$126,2,FALSE)</f>
        <v>Beauty &amp; Personal Care</v>
      </c>
      <c r="T3329" t="str">
        <f>VLOOKUP(CleanedData[[#This Row],[Province]],'02_Lookup_Tables'!$D$2:$E$10,2, FALSE)</f>
        <v>Central Region</v>
      </c>
      <c r="U3329" t="str" cm="1">
        <f t="array" ref="U3329">_xlfn.IFS(CleanedData[[#This Row],[Purchase Amount]]&lt;500,"Low",
CleanedData[[#This Row],[Purchase Amount]]&lt;5000,"Medium",
TRUE,"High")</f>
        <v>Medium</v>
      </c>
      <c r="V3329" t="str">
        <f>TEXT(CleanedData[[#This Row],[Date]],"mmmm")</f>
        <v>May</v>
      </c>
      <c r="W3329" t="str">
        <f>"Q"&amp;ROUNDUP(MONTH(CleanedData[[#This Row],[Date]])/3,0)</f>
        <v>Q2</v>
      </c>
      <c r="X3329" t="str">
        <f>IF(CleanedData[[#This Row],[Purchase Amount]]&gt;=5000,"Yes","No")</f>
        <v>No</v>
      </c>
      <c r="Y3329">
        <f>IF(CleanedData[[#This Row],[Recommend]]="Yes",1,0)</f>
        <v>0</v>
      </c>
      <c r="Z3329" s="6">
        <f>CleanedData[[#This Row],[Purchase Amount]]*0.15</f>
        <v>132.97649999999999</v>
      </c>
      <c r="AA3329" s="6">
        <f>CleanedData[[#This Row],[Purchase Amount]]*1.15</f>
        <v>1019.4864999999999</v>
      </c>
    </row>
    <row r="3330" spans="1:27" x14ac:dyDescent="0.3">
      <c r="A3330">
        <v>4027</v>
      </c>
      <c r="B3330" t="s">
        <v>3555</v>
      </c>
      <c r="C3330" s="1">
        <v>45946</v>
      </c>
      <c r="D3330">
        <v>79</v>
      </c>
      <c r="E3330" t="s">
        <v>60</v>
      </c>
      <c r="F3330" t="s">
        <v>40</v>
      </c>
      <c r="G3330" t="s">
        <v>309</v>
      </c>
      <c r="H3330">
        <v>5</v>
      </c>
      <c r="I3330" t="s">
        <v>42</v>
      </c>
      <c r="J3330" t="s">
        <v>54</v>
      </c>
      <c r="K3330" t="s">
        <v>55</v>
      </c>
      <c r="L3330" t="s">
        <v>42</v>
      </c>
      <c r="M3330" t="s">
        <v>165</v>
      </c>
      <c r="N3330" t="s">
        <v>57</v>
      </c>
      <c r="O3330" t="s">
        <v>89</v>
      </c>
      <c r="P3330" t="s">
        <v>70</v>
      </c>
      <c r="Q3330" t="s">
        <v>97</v>
      </c>
      <c r="R3330" s="6">
        <f>_xlfn.XLOOKUP(CleanedData[[#This Row],[Product]],'02_Lookup_Tables'!$A$2:$A$126,'02_Lookup_Tables'!$B$2:$B$126)</f>
        <v>353.21</v>
      </c>
      <c r="S3330" t="str">
        <f>VLOOKUP(CleanedData[[#This Row],[Product]],'02_Lookup_Tables'!$H$2:$I$126,2,FALSE)</f>
        <v>Food</v>
      </c>
      <c r="T3330" t="str">
        <f>VLOOKUP(CleanedData[[#This Row],[Province]],'02_Lookup_Tables'!$D$2:$E$10,2, FALSE)</f>
        <v>Northern Region</v>
      </c>
      <c r="U3330" t="str" cm="1">
        <f t="array" ref="U3330">_xlfn.IFS(CleanedData[[#This Row],[Purchase Amount]]&lt;500,"Low",
CleanedData[[#This Row],[Purchase Amount]]&lt;5000,"Medium",
TRUE,"High")</f>
        <v>Low</v>
      </c>
      <c r="V3330" t="str">
        <f>TEXT(CleanedData[[#This Row],[Date]],"mmmm")</f>
        <v>October</v>
      </c>
      <c r="W3330" t="str">
        <f>"Q"&amp;ROUNDUP(MONTH(CleanedData[[#This Row],[Date]])/3,0)</f>
        <v>Q4</v>
      </c>
      <c r="X3330" t="str">
        <f>IF(CleanedData[[#This Row],[Purchase Amount]]&gt;=5000,"Yes","No")</f>
        <v>No</v>
      </c>
      <c r="Y3330">
        <f>IF(CleanedData[[#This Row],[Recommend]]="Yes",1,0)</f>
        <v>0</v>
      </c>
      <c r="Z3330" s="6">
        <f>CleanedData[[#This Row],[Purchase Amount]]*0.15</f>
        <v>52.981499999999997</v>
      </c>
      <c r="AA3330" s="6">
        <f>CleanedData[[#This Row],[Purchase Amount]]*1.15</f>
        <v>406.19149999999996</v>
      </c>
    </row>
    <row r="3331" spans="1:27" x14ac:dyDescent="0.3">
      <c r="A3331">
        <v>4028</v>
      </c>
      <c r="B3331" t="s">
        <v>3556</v>
      </c>
      <c r="C3331" s="1">
        <v>45370</v>
      </c>
      <c r="D3331">
        <v>38</v>
      </c>
      <c r="E3331" t="s">
        <v>60</v>
      </c>
      <c r="F3331" t="s">
        <v>61</v>
      </c>
      <c r="G3331" t="s">
        <v>126</v>
      </c>
      <c r="H3331">
        <v>5</v>
      </c>
      <c r="I3331" t="s">
        <v>45</v>
      </c>
      <c r="J3331" t="s">
        <v>43</v>
      </c>
      <c r="K3331" t="s">
        <v>44</v>
      </c>
      <c r="L3331" t="s">
        <v>42</v>
      </c>
      <c r="M3331" t="s">
        <v>106</v>
      </c>
      <c r="N3331" t="s">
        <v>57</v>
      </c>
      <c r="O3331" t="s">
        <v>148</v>
      </c>
      <c r="P3331" t="s">
        <v>49</v>
      </c>
      <c r="Q3331" t="s">
        <v>81</v>
      </c>
      <c r="R3331" s="6">
        <f>_xlfn.XLOOKUP(CleanedData[[#This Row],[Product]],'02_Lookup_Tables'!$A$2:$A$126,'02_Lookup_Tables'!$B$2:$B$126)</f>
        <v>343.42</v>
      </c>
      <c r="S3331" t="str">
        <f>VLOOKUP(CleanedData[[#This Row],[Product]],'02_Lookup_Tables'!$H$2:$I$126,2,FALSE)</f>
        <v>Food</v>
      </c>
      <c r="T3331" t="str">
        <f>VLOOKUP(CleanedData[[#This Row],[Province]],'02_Lookup_Tables'!$D$2:$E$10,2, FALSE)</f>
        <v>Southern Region</v>
      </c>
      <c r="U3331" t="str" cm="1">
        <f t="array" ref="U3331">_xlfn.IFS(CleanedData[[#This Row],[Purchase Amount]]&lt;500,"Low",
CleanedData[[#This Row],[Purchase Amount]]&lt;5000,"Medium",
TRUE,"High")</f>
        <v>Low</v>
      </c>
      <c r="V3331" t="str">
        <f>TEXT(CleanedData[[#This Row],[Date]],"mmmm")</f>
        <v>March</v>
      </c>
      <c r="W3331" t="str">
        <f>"Q"&amp;ROUNDUP(MONTH(CleanedData[[#This Row],[Date]])/3,0)</f>
        <v>Q1</v>
      </c>
      <c r="X3331" t="str">
        <f>IF(CleanedData[[#This Row],[Purchase Amount]]&gt;=5000,"Yes","No")</f>
        <v>No</v>
      </c>
      <c r="Y3331">
        <f>IF(CleanedData[[#This Row],[Recommend]]="Yes",1,0)</f>
        <v>1</v>
      </c>
      <c r="Z3331" s="6">
        <f>CleanedData[[#This Row],[Purchase Amount]]*0.15</f>
        <v>51.512999999999998</v>
      </c>
      <c r="AA3331" s="6">
        <f>CleanedData[[#This Row],[Purchase Amount]]*1.15</f>
        <v>394.93299999999999</v>
      </c>
    </row>
    <row r="3332" spans="1:27" x14ac:dyDescent="0.3">
      <c r="A3332">
        <v>4029</v>
      </c>
      <c r="B3332" t="s">
        <v>3557</v>
      </c>
      <c r="C3332" s="1">
        <v>45605</v>
      </c>
      <c r="D3332">
        <v>30</v>
      </c>
      <c r="E3332" t="s">
        <v>39</v>
      </c>
      <c r="F3332" t="s">
        <v>40</v>
      </c>
      <c r="G3332" t="s">
        <v>155</v>
      </c>
      <c r="H3332">
        <v>3</v>
      </c>
      <c r="I3332" t="s">
        <v>42</v>
      </c>
      <c r="J3332" t="s">
        <v>74</v>
      </c>
      <c r="K3332" t="s">
        <v>64</v>
      </c>
      <c r="L3332" t="s">
        <v>42</v>
      </c>
      <c r="M3332" t="s">
        <v>184</v>
      </c>
      <c r="N3332" t="s">
        <v>48</v>
      </c>
      <c r="O3332" t="s">
        <v>148</v>
      </c>
      <c r="P3332" t="s">
        <v>49</v>
      </c>
      <c r="Q3332" t="s">
        <v>58</v>
      </c>
      <c r="R3332" s="6">
        <f>_xlfn.XLOOKUP(CleanedData[[#This Row],[Product]],'02_Lookup_Tables'!$A$2:$A$126,'02_Lookup_Tables'!$B$2:$B$126)</f>
        <v>1355.08</v>
      </c>
      <c r="S3332" t="str">
        <f>VLOOKUP(CleanedData[[#This Row],[Product]],'02_Lookup_Tables'!$H$2:$I$126,2,FALSE)</f>
        <v>Sports &amp; Outdoors</v>
      </c>
      <c r="T3332" t="str">
        <f>VLOOKUP(CleanedData[[#This Row],[Province]],'02_Lookup_Tables'!$D$2:$E$10,2, FALSE)</f>
        <v>Northern Region</v>
      </c>
      <c r="U3332" t="str" cm="1">
        <f t="array" ref="U3332">_xlfn.IFS(CleanedData[[#This Row],[Purchase Amount]]&lt;500,"Low",
CleanedData[[#This Row],[Purchase Amount]]&lt;5000,"Medium",
TRUE,"High")</f>
        <v>Medium</v>
      </c>
      <c r="V3332" t="str">
        <f>TEXT(CleanedData[[#This Row],[Date]],"mmmm")</f>
        <v>November</v>
      </c>
      <c r="W3332" t="str">
        <f>"Q"&amp;ROUNDUP(MONTH(CleanedData[[#This Row],[Date]])/3,0)</f>
        <v>Q4</v>
      </c>
      <c r="X3332" t="str">
        <f>IF(CleanedData[[#This Row],[Purchase Amount]]&gt;=5000,"Yes","No")</f>
        <v>No</v>
      </c>
      <c r="Y3332">
        <f>IF(CleanedData[[#This Row],[Recommend]]="Yes",1,0)</f>
        <v>0</v>
      </c>
      <c r="Z3332" s="6">
        <f>CleanedData[[#This Row],[Purchase Amount]]*0.15</f>
        <v>203.26199999999997</v>
      </c>
      <c r="AA3332" s="6">
        <f>CleanedData[[#This Row],[Purchase Amount]]*1.15</f>
        <v>1558.3419999999999</v>
      </c>
    </row>
    <row r="3333" spans="1:27" x14ac:dyDescent="0.3">
      <c r="A3333">
        <v>4030</v>
      </c>
      <c r="B3333" t="s">
        <v>3558</v>
      </c>
      <c r="C3333" s="1">
        <v>45782</v>
      </c>
      <c r="E3333" t="s">
        <v>39</v>
      </c>
      <c r="F3333" t="s">
        <v>61</v>
      </c>
      <c r="G3333" t="s">
        <v>95</v>
      </c>
      <c r="H3333">
        <v>4</v>
      </c>
      <c r="I3333" t="s">
        <v>45</v>
      </c>
      <c r="J3333" t="s">
        <v>74</v>
      </c>
      <c r="K3333" t="s">
        <v>55</v>
      </c>
      <c r="L3333" t="s">
        <v>45</v>
      </c>
      <c r="M3333" t="s">
        <v>65</v>
      </c>
      <c r="N3333" t="s">
        <v>96</v>
      </c>
      <c r="O3333" t="s">
        <v>89</v>
      </c>
      <c r="P3333" t="s">
        <v>70</v>
      </c>
      <c r="Q3333" t="s">
        <v>166</v>
      </c>
      <c r="R3333" s="6">
        <f>_xlfn.XLOOKUP(CleanedData[[#This Row],[Product]],'02_Lookup_Tables'!$A$2:$A$126,'02_Lookup_Tables'!$B$2:$B$126)</f>
        <v>5390.8</v>
      </c>
      <c r="S3333" t="str">
        <f>VLOOKUP(CleanedData[[#This Row],[Product]],'02_Lookup_Tables'!$H$2:$I$126,2,FALSE)</f>
        <v>Electronics</v>
      </c>
      <c r="T3333" t="str">
        <f>VLOOKUP(CleanedData[[#This Row],[Province]],'02_Lookup_Tables'!$D$2:$E$10,2, FALSE)</f>
        <v>Southern Region</v>
      </c>
      <c r="U3333" t="str" cm="1">
        <f t="array" ref="U3333">_xlfn.IFS(CleanedData[[#This Row],[Purchase Amount]]&lt;500,"Low",
CleanedData[[#This Row],[Purchase Amount]]&lt;5000,"Medium",
TRUE,"High")</f>
        <v>High</v>
      </c>
      <c r="V3333" t="str">
        <f>TEXT(CleanedData[[#This Row],[Date]],"mmmm")</f>
        <v>May</v>
      </c>
      <c r="W3333" t="str">
        <f>"Q"&amp;ROUNDUP(MONTH(CleanedData[[#This Row],[Date]])/3,0)</f>
        <v>Q2</v>
      </c>
      <c r="X3333" t="str">
        <f>IF(CleanedData[[#This Row],[Purchase Amount]]&gt;=5000,"Yes","No")</f>
        <v>Yes</v>
      </c>
      <c r="Y3333">
        <f>IF(CleanedData[[#This Row],[Recommend]]="Yes",1,0)</f>
        <v>1</v>
      </c>
      <c r="Z3333" s="6">
        <f>CleanedData[[#This Row],[Purchase Amount]]*0.15</f>
        <v>808.62</v>
      </c>
      <c r="AA3333" s="6">
        <f>CleanedData[[#This Row],[Purchase Amount]]*1.15</f>
        <v>6199.42</v>
      </c>
    </row>
    <row r="3334" spans="1:27" x14ac:dyDescent="0.3">
      <c r="A3334">
        <v>4031</v>
      </c>
      <c r="B3334" t="s">
        <v>3559</v>
      </c>
      <c r="C3334" s="1">
        <v>45884</v>
      </c>
      <c r="D3334">
        <v>54</v>
      </c>
      <c r="E3334" t="s">
        <v>60</v>
      </c>
      <c r="F3334" t="s">
        <v>108</v>
      </c>
      <c r="G3334" t="s">
        <v>378</v>
      </c>
      <c r="H3334">
        <v>5</v>
      </c>
      <c r="I3334" t="s">
        <v>45</v>
      </c>
      <c r="J3334" t="s">
        <v>63</v>
      </c>
      <c r="K3334" t="s">
        <v>64</v>
      </c>
      <c r="L3334" t="s">
        <v>45</v>
      </c>
      <c r="M3334" t="s">
        <v>208</v>
      </c>
      <c r="N3334" t="s">
        <v>57</v>
      </c>
      <c r="O3334" t="s">
        <v>89</v>
      </c>
      <c r="P3334" t="s">
        <v>70</v>
      </c>
      <c r="Q3334" t="s">
        <v>93</v>
      </c>
      <c r="R3334" s="6">
        <f>_xlfn.XLOOKUP(CleanedData[[#This Row],[Product]],'02_Lookup_Tables'!$A$2:$A$126,'02_Lookup_Tables'!$B$2:$B$126)</f>
        <v>40.11</v>
      </c>
      <c r="S3334" t="str">
        <f>VLOOKUP(CleanedData[[#This Row],[Product]],'02_Lookup_Tables'!$H$2:$I$126,2,FALSE)</f>
        <v>Food</v>
      </c>
      <c r="T3334" t="str">
        <f>VLOOKUP(CleanedData[[#This Row],[Province]],'02_Lookup_Tables'!$D$2:$E$10,2, FALSE)</f>
        <v>Gauteng Region</v>
      </c>
      <c r="U3334" t="str" cm="1">
        <f t="array" ref="U3334">_xlfn.IFS(CleanedData[[#This Row],[Purchase Amount]]&lt;500,"Low",
CleanedData[[#This Row],[Purchase Amount]]&lt;5000,"Medium",
TRUE,"High")</f>
        <v>Low</v>
      </c>
      <c r="V3334" t="str">
        <f>TEXT(CleanedData[[#This Row],[Date]],"mmmm")</f>
        <v>August</v>
      </c>
      <c r="W3334" t="str">
        <f>"Q"&amp;ROUNDUP(MONTH(CleanedData[[#This Row],[Date]])/3,0)</f>
        <v>Q3</v>
      </c>
      <c r="X3334" t="str">
        <f>IF(CleanedData[[#This Row],[Purchase Amount]]&gt;=5000,"Yes","No")</f>
        <v>No</v>
      </c>
      <c r="Y3334">
        <f>IF(CleanedData[[#This Row],[Recommend]]="Yes",1,0)</f>
        <v>1</v>
      </c>
      <c r="Z3334" s="6">
        <f>CleanedData[[#This Row],[Purchase Amount]]*0.15</f>
        <v>6.0164999999999997</v>
      </c>
      <c r="AA3334" s="6">
        <f>CleanedData[[#This Row],[Purchase Amount]]*1.15</f>
        <v>46.126499999999993</v>
      </c>
    </row>
    <row r="3335" spans="1:27" x14ac:dyDescent="0.3">
      <c r="A3335">
        <v>4032</v>
      </c>
      <c r="B3335" t="s">
        <v>3560</v>
      </c>
      <c r="C3335" s="1">
        <v>45428</v>
      </c>
      <c r="D3335">
        <v>36</v>
      </c>
      <c r="E3335" t="s">
        <v>39</v>
      </c>
      <c r="F3335" t="s">
        <v>61</v>
      </c>
      <c r="G3335" t="s">
        <v>391</v>
      </c>
      <c r="H3335">
        <v>1</v>
      </c>
      <c r="I3335" t="s">
        <v>42</v>
      </c>
      <c r="J3335" t="s">
        <v>54</v>
      </c>
      <c r="K3335" t="s">
        <v>44</v>
      </c>
      <c r="L3335" t="s">
        <v>45</v>
      </c>
      <c r="M3335" t="s">
        <v>231</v>
      </c>
      <c r="N3335" t="s">
        <v>80</v>
      </c>
      <c r="O3335" t="s">
        <v>89</v>
      </c>
      <c r="P3335" t="s">
        <v>49</v>
      </c>
      <c r="Q3335" t="s">
        <v>81</v>
      </c>
      <c r="R3335" s="6">
        <f>_xlfn.XLOOKUP(CleanedData[[#This Row],[Product]],'02_Lookup_Tables'!$A$2:$A$126,'02_Lookup_Tables'!$B$2:$B$126)</f>
        <v>886.51</v>
      </c>
      <c r="S3335" t="str">
        <f>VLOOKUP(CleanedData[[#This Row],[Product]],'02_Lookup_Tables'!$H$2:$I$126,2,FALSE)</f>
        <v>Beauty &amp; Personal Care</v>
      </c>
      <c r="T3335" t="str">
        <f>VLOOKUP(CleanedData[[#This Row],[Province]],'02_Lookup_Tables'!$D$2:$E$10,2, FALSE)</f>
        <v>Southern Region</v>
      </c>
      <c r="U3335" t="str" cm="1">
        <f t="array" ref="U3335">_xlfn.IFS(CleanedData[[#This Row],[Purchase Amount]]&lt;500,"Low",
CleanedData[[#This Row],[Purchase Amount]]&lt;5000,"Medium",
TRUE,"High")</f>
        <v>Medium</v>
      </c>
      <c r="V3335" t="str">
        <f>TEXT(CleanedData[[#This Row],[Date]],"mmmm")</f>
        <v>May</v>
      </c>
      <c r="W3335" t="str">
        <f>"Q"&amp;ROUNDUP(MONTH(CleanedData[[#This Row],[Date]])/3,0)</f>
        <v>Q2</v>
      </c>
      <c r="X3335" t="str">
        <f>IF(CleanedData[[#This Row],[Purchase Amount]]&gt;=5000,"Yes","No")</f>
        <v>No</v>
      </c>
      <c r="Y3335">
        <f>IF(CleanedData[[#This Row],[Recommend]]="Yes",1,0)</f>
        <v>0</v>
      </c>
      <c r="Z3335" s="6">
        <f>CleanedData[[#This Row],[Purchase Amount]]*0.15</f>
        <v>132.97649999999999</v>
      </c>
      <c r="AA3335" s="6">
        <f>CleanedData[[#This Row],[Purchase Amount]]*1.15</f>
        <v>1019.4864999999999</v>
      </c>
    </row>
    <row r="3336" spans="1:27" x14ac:dyDescent="0.3">
      <c r="A3336">
        <v>4033</v>
      </c>
      <c r="B3336" t="s">
        <v>3561</v>
      </c>
      <c r="C3336" s="1">
        <v>45828</v>
      </c>
      <c r="D3336">
        <v>45</v>
      </c>
      <c r="E3336" t="s">
        <v>52</v>
      </c>
      <c r="F3336" t="s">
        <v>61</v>
      </c>
      <c r="G3336" t="s">
        <v>320</v>
      </c>
      <c r="H3336">
        <v>4</v>
      </c>
      <c r="I3336" t="s">
        <v>45</v>
      </c>
      <c r="J3336" t="s">
        <v>74</v>
      </c>
      <c r="K3336" t="s">
        <v>64</v>
      </c>
      <c r="L3336" t="s">
        <v>45</v>
      </c>
      <c r="M3336" t="s">
        <v>65</v>
      </c>
      <c r="N3336" t="s">
        <v>96</v>
      </c>
      <c r="O3336" t="s">
        <v>89</v>
      </c>
      <c r="P3336" t="s">
        <v>70</v>
      </c>
      <c r="Q3336" t="s">
        <v>93</v>
      </c>
      <c r="R3336" s="6">
        <f>_xlfn.XLOOKUP(CleanedData[[#This Row],[Product]],'02_Lookup_Tables'!$A$2:$A$126,'02_Lookup_Tables'!$B$2:$B$126)</f>
        <v>375.53</v>
      </c>
      <c r="S3336" t="str">
        <f>VLOOKUP(CleanedData[[#This Row],[Product]],'02_Lookup_Tables'!$H$2:$I$126,2,FALSE)</f>
        <v>Toys &amp; Games</v>
      </c>
      <c r="T3336" t="str">
        <f>VLOOKUP(CleanedData[[#This Row],[Province]],'02_Lookup_Tables'!$D$2:$E$10,2, FALSE)</f>
        <v>Southern Region</v>
      </c>
      <c r="U3336" t="str" cm="1">
        <f t="array" ref="U3336">_xlfn.IFS(CleanedData[[#This Row],[Purchase Amount]]&lt;500,"Low",
CleanedData[[#This Row],[Purchase Amount]]&lt;5000,"Medium",
TRUE,"High")</f>
        <v>Low</v>
      </c>
      <c r="V3336" t="str">
        <f>TEXT(CleanedData[[#This Row],[Date]],"mmmm")</f>
        <v>June</v>
      </c>
      <c r="W3336" t="str">
        <f>"Q"&amp;ROUNDUP(MONTH(CleanedData[[#This Row],[Date]])/3,0)</f>
        <v>Q2</v>
      </c>
      <c r="X3336" t="str">
        <f>IF(CleanedData[[#This Row],[Purchase Amount]]&gt;=5000,"Yes","No")</f>
        <v>No</v>
      </c>
      <c r="Y3336">
        <f>IF(CleanedData[[#This Row],[Recommend]]="Yes",1,0)</f>
        <v>1</v>
      </c>
      <c r="Z3336" s="6">
        <f>CleanedData[[#This Row],[Purchase Amount]]*0.15</f>
        <v>56.329499999999996</v>
      </c>
      <c r="AA3336" s="6">
        <f>CleanedData[[#This Row],[Purchase Amount]]*1.15</f>
        <v>431.85949999999991</v>
      </c>
    </row>
    <row r="3337" spans="1:27" x14ac:dyDescent="0.3">
      <c r="A3337">
        <v>4036</v>
      </c>
      <c r="B3337" t="s">
        <v>3562</v>
      </c>
      <c r="C3337" s="1">
        <v>45357</v>
      </c>
      <c r="D3337">
        <v>80</v>
      </c>
      <c r="E3337" t="s">
        <v>60</v>
      </c>
      <c r="F3337" t="s">
        <v>130</v>
      </c>
      <c r="G3337" t="s">
        <v>179</v>
      </c>
      <c r="H3337">
        <v>3</v>
      </c>
      <c r="I3337" t="s">
        <v>45</v>
      </c>
      <c r="J3337" t="s">
        <v>43</v>
      </c>
      <c r="K3337" t="s">
        <v>64</v>
      </c>
      <c r="L3337" t="s">
        <v>45</v>
      </c>
      <c r="M3337" t="s">
        <v>92</v>
      </c>
      <c r="N3337" t="s">
        <v>48</v>
      </c>
      <c r="O3337" t="s">
        <v>89</v>
      </c>
      <c r="P3337" t="s">
        <v>49</v>
      </c>
      <c r="Q3337" t="s">
        <v>97</v>
      </c>
      <c r="R3337" s="6">
        <f>_xlfn.XLOOKUP(CleanedData[[#This Row],[Product]],'02_Lookup_Tables'!$A$2:$A$126,'02_Lookup_Tables'!$B$2:$B$126)</f>
        <v>54.82</v>
      </c>
      <c r="S3337" t="str">
        <f>VLOOKUP(CleanedData[[#This Row],[Product]],'02_Lookup_Tables'!$H$2:$I$126,2,FALSE)</f>
        <v>Food</v>
      </c>
      <c r="T3337" t="str">
        <f>VLOOKUP(CleanedData[[#This Row],[Province]],'02_Lookup_Tables'!$D$2:$E$10,2, FALSE)</f>
        <v>Eastern Region</v>
      </c>
      <c r="U3337" t="str" cm="1">
        <f t="array" ref="U3337">_xlfn.IFS(CleanedData[[#This Row],[Purchase Amount]]&lt;500,"Low",
CleanedData[[#This Row],[Purchase Amount]]&lt;5000,"Medium",
TRUE,"High")</f>
        <v>Low</v>
      </c>
      <c r="V3337" t="str">
        <f>TEXT(CleanedData[[#This Row],[Date]],"mmmm")</f>
        <v>March</v>
      </c>
      <c r="W3337" t="str">
        <f>"Q"&amp;ROUNDUP(MONTH(CleanedData[[#This Row],[Date]])/3,0)</f>
        <v>Q1</v>
      </c>
      <c r="X3337" t="str">
        <f>IF(CleanedData[[#This Row],[Purchase Amount]]&gt;=5000,"Yes","No")</f>
        <v>No</v>
      </c>
      <c r="Y3337">
        <f>IF(CleanedData[[#This Row],[Recommend]]="Yes",1,0)</f>
        <v>1</v>
      </c>
      <c r="Z3337" s="6">
        <f>CleanedData[[#This Row],[Purchase Amount]]*0.15</f>
        <v>8.222999999999999</v>
      </c>
      <c r="AA3337" s="6">
        <f>CleanedData[[#This Row],[Purchase Amount]]*1.15</f>
        <v>63.042999999999992</v>
      </c>
    </row>
    <row r="3338" spans="1:27" x14ac:dyDescent="0.3">
      <c r="A3338">
        <v>4037</v>
      </c>
      <c r="B3338" t="s">
        <v>3563</v>
      </c>
      <c r="C3338" s="1">
        <v>45620</v>
      </c>
      <c r="D3338">
        <v>46</v>
      </c>
      <c r="E3338" t="s">
        <v>52</v>
      </c>
      <c r="F3338" t="s">
        <v>125</v>
      </c>
      <c r="G3338" t="s">
        <v>472</v>
      </c>
      <c r="H3338">
        <v>5</v>
      </c>
      <c r="I3338" t="s">
        <v>42</v>
      </c>
      <c r="J3338" t="s">
        <v>43</v>
      </c>
      <c r="K3338" t="s">
        <v>55</v>
      </c>
      <c r="L3338" t="s">
        <v>42</v>
      </c>
      <c r="M3338" t="s">
        <v>208</v>
      </c>
      <c r="N3338" t="s">
        <v>57</v>
      </c>
      <c r="O3338" t="s">
        <v>89</v>
      </c>
      <c r="P3338" t="s">
        <v>70</v>
      </c>
      <c r="Q3338" t="s">
        <v>93</v>
      </c>
      <c r="R3338" s="6">
        <f>_xlfn.XLOOKUP(CleanedData[[#This Row],[Product]],'02_Lookup_Tables'!$A$2:$A$126,'02_Lookup_Tables'!$B$2:$B$126)</f>
        <v>2216.12</v>
      </c>
      <c r="S3338" t="str">
        <f>VLOOKUP(CleanedData[[#This Row],[Product]],'02_Lookup_Tables'!$H$2:$I$126,2,FALSE)</f>
        <v>Beauty &amp; Personal Care</v>
      </c>
      <c r="T3338" t="str">
        <f>VLOOKUP(CleanedData[[#This Row],[Province]],'02_Lookup_Tables'!$D$2:$E$10,2, FALSE)</f>
        <v>Western Region</v>
      </c>
      <c r="U3338" t="str" cm="1">
        <f t="array" ref="U3338">_xlfn.IFS(CleanedData[[#This Row],[Purchase Amount]]&lt;500,"Low",
CleanedData[[#This Row],[Purchase Amount]]&lt;5000,"Medium",
TRUE,"High")</f>
        <v>Medium</v>
      </c>
      <c r="V3338" t="str">
        <f>TEXT(CleanedData[[#This Row],[Date]],"mmmm")</f>
        <v>November</v>
      </c>
      <c r="W3338" t="str">
        <f>"Q"&amp;ROUNDUP(MONTH(CleanedData[[#This Row],[Date]])/3,0)</f>
        <v>Q4</v>
      </c>
      <c r="X3338" t="str">
        <f>IF(CleanedData[[#This Row],[Purchase Amount]]&gt;=5000,"Yes","No")</f>
        <v>No</v>
      </c>
      <c r="Y3338">
        <f>IF(CleanedData[[#This Row],[Recommend]]="Yes",1,0)</f>
        <v>0</v>
      </c>
      <c r="Z3338" s="6">
        <f>CleanedData[[#This Row],[Purchase Amount]]*0.15</f>
        <v>332.41799999999995</v>
      </c>
      <c r="AA3338" s="6">
        <f>CleanedData[[#This Row],[Purchase Amount]]*1.15</f>
        <v>2548.5379999999996</v>
      </c>
    </row>
    <row r="3339" spans="1:27" x14ac:dyDescent="0.3">
      <c r="A3339">
        <v>4038</v>
      </c>
      <c r="B3339" t="s">
        <v>3564</v>
      </c>
      <c r="C3339" s="1">
        <v>45550</v>
      </c>
      <c r="D3339">
        <v>24</v>
      </c>
      <c r="E3339" t="s">
        <v>39</v>
      </c>
      <c r="F3339" t="s">
        <v>108</v>
      </c>
      <c r="G3339" t="s">
        <v>478</v>
      </c>
      <c r="H3339">
        <v>1</v>
      </c>
      <c r="I3339" t="s">
        <v>45</v>
      </c>
      <c r="J3339" t="s">
        <v>54</v>
      </c>
      <c r="K3339" t="s">
        <v>55</v>
      </c>
      <c r="L3339" t="s">
        <v>45</v>
      </c>
      <c r="M3339" t="s">
        <v>85</v>
      </c>
      <c r="N3339" t="s">
        <v>80</v>
      </c>
      <c r="O3339" t="s">
        <v>48</v>
      </c>
      <c r="P3339" t="s">
        <v>49</v>
      </c>
      <c r="Q3339" t="s">
        <v>66</v>
      </c>
      <c r="R3339" s="6">
        <f>_xlfn.XLOOKUP(CleanedData[[#This Row],[Product]],'02_Lookup_Tables'!$A$2:$A$126,'02_Lookup_Tables'!$B$2:$B$126)</f>
        <v>4507.63</v>
      </c>
      <c r="S3339" t="str">
        <f>VLOOKUP(CleanedData[[#This Row],[Product]],'02_Lookup_Tables'!$H$2:$I$126,2,FALSE)</f>
        <v>Sports &amp; Outdoors</v>
      </c>
      <c r="T3339" t="str">
        <f>VLOOKUP(CleanedData[[#This Row],[Province]],'02_Lookup_Tables'!$D$2:$E$10,2, FALSE)</f>
        <v>Gauteng Region</v>
      </c>
      <c r="U3339" t="str" cm="1">
        <f t="array" ref="U3339">_xlfn.IFS(CleanedData[[#This Row],[Purchase Amount]]&lt;500,"Low",
CleanedData[[#This Row],[Purchase Amount]]&lt;5000,"Medium",
TRUE,"High")</f>
        <v>Medium</v>
      </c>
      <c r="V3339" t="str">
        <f>TEXT(CleanedData[[#This Row],[Date]],"mmmm")</f>
        <v>September</v>
      </c>
      <c r="W3339" t="str">
        <f>"Q"&amp;ROUNDUP(MONTH(CleanedData[[#This Row],[Date]])/3,0)</f>
        <v>Q3</v>
      </c>
      <c r="X3339" t="str">
        <f>IF(CleanedData[[#This Row],[Purchase Amount]]&gt;=5000,"Yes","No")</f>
        <v>No</v>
      </c>
      <c r="Y3339">
        <f>IF(CleanedData[[#This Row],[Recommend]]="Yes",1,0)</f>
        <v>1</v>
      </c>
      <c r="Z3339" s="6">
        <f>CleanedData[[#This Row],[Purchase Amount]]*0.15</f>
        <v>676.14449999999999</v>
      </c>
      <c r="AA3339" s="6">
        <f>CleanedData[[#This Row],[Purchase Amount]]*1.15</f>
        <v>5183.7744999999995</v>
      </c>
    </row>
    <row r="3340" spans="1:27" x14ac:dyDescent="0.3">
      <c r="A3340">
        <v>4039</v>
      </c>
      <c r="B3340" t="s">
        <v>3565</v>
      </c>
      <c r="C3340" s="1">
        <v>45761</v>
      </c>
      <c r="D3340">
        <v>28</v>
      </c>
      <c r="E3340" t="s">
        <v>52</v>
      </c>
      <c r="F3340" t="s">
        <v>108</v>
      </c>
      <c r="G3340" t="s">
        <v>359</v>
      </c>
      <c r="H3340">
        <v>3</v>
      </c>
      <c r="I3340" t="s">
        <v>45</v>
      </c>
      <c r="J3340" t="s">
        <v>43</v>
      </c>
      <c r="K3340" t="s">
        <v>44</v>
      </c>
      <c r="L3340" t="s">
        <v>45</v>
      </c>
      <c r="M3340" t="s">
        <v>56</v>
      </c>
      <c r="N3340" t="s">
        <v>48</v>
      </c>
      <c r="O3340" t="s">
        <v>148</v>
      </c>
      <c r="P3340" t="s">
        <v>49</v>
      </c>
      <c r="Q3340" t="s">
        <v>58</v>
      </c>
      <c r="R3340" s="6">
        <f>_xlfn.XLOOKUP(CleanedData[[#This Row],[Product]],'02_Lookup_Tables'!$A$2:$A$126,'02_Lookup_Tables'!$B$2:$B$126)</f>
        <v>34.200000000000003</v>
      </c>
      <c r="S3340" t="str">
        <f>VLOOKUP(CleanedData[[#This Row],[Product]],'02_Lookup_Tables'!$H$2:$I$126,2,FALSE)</f>
        <v>Food</v>
      </c>
      <c r="T3340" t="str">
        <f>VLOOKUP(CleanedData[[#This Row],[Province]],'02_Lookup_Tables'!$D$2:$E$10,2, FALSE)</f>
        <v>Gauteng Region</v>
      </c>
      <c r="U3340" t="str" cm="1">
        <f t="array" ref="U3340">_xlfn.IFS(CleanedData[[#This Row],[Purchase Amount]]&lt;500,"Low",
CleanedData[[#This Row],[Purchase Amount]]&lt;5000,"Medium",
TRUE,"High")</f>
        <v>Low</v>
      </c>
      <c r="V3340" t="str">
        <f>TEXT(CleanedData[[#This Row],[Date]],"mmmm")</f>
        <v>April</v>
      </c>
      <c r="W3340" t="str">
        <f>"Q"&amp;ROUNDUP(MONTH(CleanedData[[#This Row],[Date]])/3,0)</f>
        <v>Q2</v>
      </c>
      <c r="X3340" t="str">
        <f>IF(CleanedData[[#This Row],[Purchase Amount]]&gt;=5000,"Yes","No")</f>
        <v>No</v>
      </c>
      <c r="Y3340">
        <f>IF(CleanedData[[#This Row],[Recommend]]="Yes",1,0)</f>
        <v>1</v>
      </c>
      <c r="Z3340" s="6">
        <f>CleanedData[[#This Row],[Purchase Amount]]*0.15</f>
        <v>5.13</v>
      </c>
      <c r="AA3340" s="6">
        <f>CleanedData[[#This Row],[Purchase Amount]]*1.15</f>
        <v>39.33</v>
      </c>
    </row>
    <row r="3341" spans="1:27" x14ac:dyDescent="0.3">
      <c r="A3341">
        <v>4040</v>
      </c>
      <c r="B3341" t="s">
        <v>3566</v>
      </c>
      <c r="C3341" s="1">
        <v>45540</v>
      </c>
      <c r="D3341">
        <v>62</v>
      </c>
      <c r="E3341" t="s">
        <v>39</v>
      </c>
      <c r="F3341" t="s">
        <v>130</v>
      </c>
      <c r="G3341" t="s">
        <v>336</v>
      </c>
      <c r="H3341">
        <v>1</v>
      </c>
      <c r="I3341" t="s">
        <v>45</v>
      </c>
      <c r="J3341" t="s">
        <v>63</v>
      </c>
      <c r="K3341" t="s">
        <v>44</v>
      </c>
      <c r="L3341" t="s">
        <v>42</v>
      </c>
      <c r="M3341" t="s">
        <v>156</v>
      </c>
      <c r="N3341" t="s">
        <v>80</v>
      </c>
      <c r="O3341" t="s">
        <v>148</v>
      </c>
      <c r="P3341" t="s">
        <v>70</v>
      </c>
      <c r="Q3341" t="s">
        <v>50</v>
      </c>
      <c r="R3341" s="6">
        <f>_xlfn.XLOOKUP(CleanedData[[#This Row],[Product]],'02_Lookup_Tables'!$A$2:$A$126,'02_Lookup_Tables'!$B$2:$B$126)</f>
        <v>812.2</v>
      </c>
      <c r="S3341" t="str">
        <f>VLOOKUP(CleanedData[[#This Row],[Product]],'02_Lookup_Tables'!$H$2:$I$126,2,FALSE)</f>
        <v>Sports &amp; Outdoors</v>
      </c>
      <c r="T3341" t="str">
        <f>VLOOKUP(CleanedData[[#This Row],[Province]],'02_Lookup_Tables'!$D$2:$E$10,2, FALSE)</f>
        <v>Eastern Region</v>
      </c>
      <c r="U3341" t="str" cm="1">
        <f t="array" ref="U3341">_xlfn.IFS(CleanedData[[#This Row],[Purchase Amount]]&lt;500,"Low",
CleanedData[[#This Row],[Purchase Amount]]&lt;5000,"Medium",
TRUE,"High")</f>
        <v>Medium</v>
      </c>
      <c r="V3341" t="str">
        <f>TEXT(CleanedData[[#This Row],[Date]],"mmmm")</f>
        <v>September</v>
      </c>
      <c r="W3341" t="str">
        <f>"Q"&amp;ROUNDUP(MONTH(CleanedData[[#This Row],[Date]])/3,0)</f>
        <v>Q3</v>
      </c>
      <c r="X3341" t="str">
        <f>IF(CleanedData[[#This Row],[Purchase Amount]]&gt;=5000,"Yes","No")</f>
        <v>No</v>
      </c>
      <c r="Y3341">
        <f>IF(CleanedData[[#This Row],[Recommend]]="Yes",1,0)</f>
        <v>1</v>
      </c>
      <c r="Z3341" s="6">
        <f>CleanedData[[#This Row],[Purchase Amount]]*0.15</f>
        <v>121.83</v>
      </c>
      <c r="AA3341" s="6">
        <f>CleanedData[[#This Row],[Purchase Amount]]*1.15</f>
        <v>934.03</v>
      </c>
    </row>
    <row r="3342" spans="1:27" x14ac:dyDescent="0.3">
      <c r="A3342">
        <v>4042</v>
      </c>
      <c r="B3342" t="s">
        <v>3567</v>
      </c>
      <c r="C3342" s="1">
        <v>45915</v>
      </c>
      <c r="D3342">
        <v>21</v>
      </c>
      <c r="E3342" t="s">
        <v>60</v>
      </c>
      <c r="F3342" t="s">
        <v>108</v>
      </c>
      <c r="G3342" t="s">
        <v>128</v>
      </c>
      <c r="H3342">
        <v>1</v>
      </c>
      <c r="I3342" t="s">
        <v>42</v>
      </c>
      <c r="J3342" t="s">
        <v>63</v>
      </c>
      <c r="K3342" t="s">
        <v>44</v>
      </c>
      <c r="L3342" t="s">
        <v>42</v>
      </c>
      <c r="M3342" t="s">
        <v>88</v>
      </c>
      <c r="N3342" t="s">
        <v>80</v>
      </c>
      <c r="O3342" t="s">
        <v>89</v>
      </c>
      <c r="P3342" t="s">
        <v>49</v>
      </c>
      <c r="Q3342" t="s">
        <v>66</v>
      </c>
      <c r="R3342" s="6">
        <f>_xlfn.XLOOKUP(CleanedData[[#This Row],[Product]],'02_Lookup_Tables'!$A$2:$A$126,'02_Lookup_Tables'!$B$2:$B$126)</f>
        <v>3747.26</v>
      </c>
      <c r="S3342" t="str">
        <f>VLOOKUP(CleanedData[[#This Row],[Product]],'02_Lookup_Tables'!$H$2:$I$126,2,FALSE)</f>
        <v>Apparel</v>
      </c>
      <c r="T3342" t="str">
        <f>VLOOKUP(CleanedData[[#This Row],[Province]],'02_Lookup_Tables'!$D$2:$E$10,2, FALSE)</f>
        <v>Gauteng Region</v>
      </c>
      <c r="U3342" t="str" cm="1">
        <f t="array" ref="U3342">_xlfn.IFS(CleanedData[[#This Row],[Purchase Amount]]&lt;500,"Low",
CleanedData[[#This Row],[Purchase Amount]]&lt;5000,"Medium",
TRUE,"High")</f>
        <v>Medium</v>
      </c>
      <c r="V3342" t="str">
        <f>TEXT(CleanedData[[#This Row],[Date]],"mmmm")</f>
        <v>September</v>
      </c>
      <c r="W3342" t="str">
        <f>"Q"&amp;ROUNDUP(MONTH(CleanedData[[#This Row],[Date]])/3,0)</f>
        <v>Q3</v>
      </c>
      <c r="X3342" t="str">
        <f>IF(CleanedData[[#This Row],[Purchase Amount]]&gt;=5000,"Yes","No")</f>
        <v>No</v>
      </c>
      <c r="Y3342">
        <f>IF(CleanedData[[#This Row],[Recommend]]="Yes",1,0)</f>
        <v>0</v>
      </c>
      <c r="Z3342" s="6">
        <f>CleanedData[[#This Row],[Purchase Amount]]*0.15</f>
        <v>562.08900000000006</v>
      </c>
      <c r="AA3342" s="6">
        <f>CleanedData[[#This Row],[Purchase Amount]]*1.15</f>
        <v>4309.3490000000002</v>
      </c>
    </row>
    <row r="3343" spans="1:27" x14ac:dyDescent="0.3">
      <c r="A3343">
        <v>4043</v>
      </c>
      <c r="B3343" t="s">
        <v>3568</v>
      </c>
      <c r="C3343" s="1">
        <v>45577</v>
      </c>
      <c r="D3343">
        <v>47</v>
      </c>
      <c r="E3343" t="s">
        <v>52</v>
      </c>
      <c r="F3343" t="s">
        <v>72</v>
      </c>
      <c r="G3343" t="s">
        <v>216</v>
      </c>
      <c r="H3343">
        <v>3</v>
      </c>
      <c r="I3343" t="s">
        <v>42</v>
      </c>
      <c r="J3343" t="s">
        <v>43</v>
      </c>
      <c r="K3343" t="s">
        <v>44</v>
      </c>
      <c r="L3343" t="s">
        <v>45</v>
      </c>
      <c r="M3343" t="s">
        <v>79</v>
      </c>
      <c r="N3343" t="s">
        <v>48</v>
      </c>
      <c r="O3343" t="s">
        <v>89</v>
      </c>
      <c r="P3343" t="s">
        <v>49</v>
      </c>
      <c r="Q3343" t="s">
        <v>93</v>
      </c>
      <c r="R3343" s="6">
        <f>_xlfn.XLOOKUP(CleanedData[[#This Row],[Product]],'02_Lookup_Tables'!$A$2:$A$126,'02_Lookup_Tables'!$B$2:$B$126)</f>
        <v>929.55</v>
      </c>
      <c r="S3343" t="str">
        <f>VLOOKUP(CleanedData[[#This Row],[Product]],'02_Lookup_Tables'!$H$2:$I$126,2,FALSE)</f>
        <v>Accessories</v>
      </c>
      <c r="T3343" t="str">
        <f>VLOOKUP(CleanedData[[#This Row],[Province]],'02_Lookup_Tables'!$D$2:$E$10,2, FALSE)</f>
        <v>Central Region</v>
      </c>
      <c r="U3343" t="str" cm="1">
        <f t="array" ref="U3343">_xlfn.IFS(CleanedData[[#This Row],[Purchase Amount]]&lt;500,"Low",
CleanedData[[#This Row],[Purchase Amount]]&lt;5000,"Medium",
TRUE,"High")</f>
        <v>Medium</v>
      </c>
      <c r="V3343" t="str">
        <f>TEXT(CleanedData[[#This Row],[Date]],"mmmm")</f>
        <v>October</v>
      </c>
      <c r="W3343" t="str">
        <f>"Q"&amp;ROUNDUP(MONTH(CleanedData[[#This Row],[Date]])/3,0)</f>
        <v>Q4</v>
      </c>
      <c r="X3343" t="str">
        <f>IF(CleanedData[[#This Row],[Purchase Amount]]&gt;=5000,"Yes","No")</f>
        <v>No</v>
      </c>
      <c r="Y3343">
        <f>IF(CleanedData[[#This Row],[Recommend]]="Yes",1,0)</f>
        <v>0</v>
      </c>
      <c r="Z3343" s="6">
        <f>CleanedData[[#This Row],[Purchase Amount]]*0.15</f>
        <v>139.43249999999998</v>
      </c>
      <c r="AA3343" s="6">
        <f>CleanedData[[#This Row],[Purchase Amount]]*1.15</f>
        <v>1068.9824999999998</v>
      </c>
    </row>
    <row r="3344" spans="1:27" x14ac:dyDescent="0.3">
      <c r="A3344">
        <v>4044</v>
      </c>
      <c r="B3344" t="s">
        <v>3569</v>
      </c>
      <c r="C3344" s="1">
        <v>45412</v>
      </c>
      <c r="D3344">
        <v>33</v>
      </c>
      <c r="E3344" t="s">
        <v>39</v>
      </c>
      <c r="F3344" t="s">
        <v>83</v>
      </c>
      <c r="G3344" t="s">
        <v>160</v>
      </c>
      <c r="H3344">
        <v>5</v>
      </c>
      <c r="I3344" t="s">
        <v>42</v>
      </c>
      <c r="J3344" t="s">
        <v>54</v>
      </c>
      <c r="K3344" t="s">
        <v>55</v>
      </c>
      <c r="L3344" t="s">
        <v>42</v>
      </c>
      <c r="M3344" t="s">
        <v>46</v>
      </c>
      <c r="N3344" t="s">
        <v>57</v>
      </c>
      <c r="O3344" t="s">
        <v>89</v>
      </c>
      <c r="P3344" t="s">
        <v>70</v>
      </c>
      <c r="Q3344" t="s">
        <v>58</v>
      </c>
      <c r="R3344" s="6">
        <f>_xlfn.XLOOKUP(CleanedData[[#This Row],[Product]],'02_Lookup_Tables'!$A$2:$A$126,'02_Lookup_Tables'!$B$2:$B$126)</f>
        <v>294.33</v>
      </c>
      <c r="S3344" t="str">
        <f>VLOOKUP(CleanedData[[#This Row],[Product]],'02_Lookup_Tables'!$H$2:$I$126,2,FALSE)</f>
        <v>Toys &amp; Games</v>
      </c>
      <c r="T3344" t="str">
        <f>VLOOKUP(CleanedData[[#This Row],[Province]],'02_Lookup_Tables'!$D$2:$E$10,2, FALSE)</f>
        <v>Western Region</v>
      </c>
      <c r="U3344" t="str" cm="1">
        <f t="array" ref="U3344">_xlfn.IFS(CleanedData[[#This Row],[Purchase Amount]]&lt;500,"Low",
CleanedData[[#This Row],[Purchase Amount]]&lt;5000,"Medium",
TRUE,"High")</f>
        <v>Low</v>
      </c>
      <c r="V3344" t="str">
        <f>TEXT(CleanedData[[#This Row],[Date]],"mmmm")</f>
        <v>April</v>
      </c>
      <c r="W3344" t="str">
        <f>"Q"&amp;ROUNDUP(MONTH(CleanedData[[#This Row],[Date]])/3,0)</f>
        <v>Q2</v>
      </c>
      <c r="X3344" t="str">
        <f>IF(CleanedData[[#This Row],[Purchase Amount]]&gt;=5000,"Yes","No")</f>
        <v>No</v>
      </c>
      <c r="Y3344">
        <f>IF(CleanedData[[#This Row],[Recommend]]="Yes",1,0)</f>
        <v>0</v>
      </c>
      <c r="Z3344" s="6">
        <f>CleanedData[[#This Row],[Purchase Amount]]*0.15</f>
        <v>44.149499999999996</v>
      </c>
      <c r="AA3344" s="6">
        <f>CleanedData[[#This Row],[Purchase Amount]]*1.15</f>
        <v>338.47949999999997</v>
      </c>
    </row>
    <row r="3345" spans="1:27" x14ac:dyDescent="0.3">
      <c r="A3345">
        <v>4046</v>
      </c>
      <c r="B3345" t="s">
        <v>3570</v>
      </c>
      <c r="C3345" s="1">
        <v>45961</v>
      </c>
      <c r="D3345">
        <v>69</v>
      </c>
      <c r="E3345" t="s">
        <v>52</v>
      </c>
      <c r="F3345" t="s">
        <v>68</v>
      </c>
      <c r="G3345" t="s">
        <v>189</v>
      </c>
      <c r="H3345">
        <v>5</v>
      </c>
      <c r="I3345" t="s">
        <v>45</v>
      </c>
      <c r="J3345" t="s">
        <v>69</v>
      </c>
      <c r="K3345" t="s">
        <v>64</v>
      </c>
      <c r="L3345" t="s">
        <v>42</v>
      </c>
      <c r="M3345" t="s">
        <v>196</v>
      </c>
      <c r="N3345" t="s">
        <v>57</v>
      </c>
      <c r="O3345" t="s">
        <v>89</v>
      </c>
      <c r="P3345" t="s">
        <v>70</v>
      </c>
      <c r="Q3345" t="s">
        <v>97</v>
      </c>
      <c r="R3345" s="6">
        <f>_xlfn.XLOOKUP(CleanedData[[#This Row],[Product]],'02_Lookup_Tables'!$A$2:$A$126,'02_Lookup_Tables'!$B$2:$B$126)</f>
        <v>1619.07</v>
      </c>
      <c r="S3345" t="str">
        <f>VLOOKUP(CleanedData[[#This Row],[Product]],'02_Lookup_Tables'!$H$2:$I$126,2,FALSE)</f>
        <v>Home &amp; Living</v>
      </c>
      <c r="T3345" t="str">
        <f>VLOOKUP(CleanedData[[#This Row],[Province]],'02_Lookup_Tables'!$D$2:$E$10,2, FALSE)</f>
        <v>Northern Region</v>
      </c>
      <c r="U3345" t="str" cm="1">
        <f t="array" ref="U3345">_xlfn.IFS(CleanedData[[#This Row],[Purchase Amount]]&lt;500,"Low",
CleanedData[[#This Row],[Purchase Amount]]&lt;5000,"Medium",
TRUE,"High")</f>
        <v>Medium</v>
      </c>
      <c r="V3345" t="str">
        <f>TEXT(CleanedData[[#This Row],[Date]],"mmmm")</f>
        <v>October</v>
      </c>
      <c r="W3345" t="str">
        <f>"Q"&amp;ROUNDUP(MONTH(CleanedData[[#This Row],[Date]])/3,0)</f>
        <v>Q4</v>
      </c>
      <c r="X3345" t="str">
        <f>IF(CleanedData[[#This Row],[Purchase Amount]]&gt;=5000,"Yes","No")</f>
        <v>No</v>
      </c>
      <c r="Y3345">
        <f>IF(CleanedData[[#This Row],[Recommend]]="Yes",1,0)</f>
        <v>1</v>
      </c>
      <c r="Z3345" s="6">
        <f>CleanedData[[#This Row],[Purchase Amount]]*0.15</f>
        <v>242.86049999999997</v>
      </c>
      <c r="AA3345" s="6">
        <f>CleanedData[[#This Row],[Purchase Amount]]*1.15</f>
        <v>1861.9304999999997</v>
      </c>
    </row>
    <row r="3346" spans="1:27" x14ac:dyDescent="0.3">
      <c r="A3346">
        <v>4047</v>
      </c>
      <c r="B3346" t="s">
        <v>3571</v>
      </c>
      <c r="C3346" s="1">
        <v>45831</v>
      </c>
      <c r="D3346">
        <v>43</v>
      </c>
      <c r="E3346" t="s">
        <v>60</v>
      </c>
      <c r="F3346" t="s">
        <v>77</v>
      </c>
      <c r="G3346" t="s">
        <v>91</v>
      </c>
      <c r="H3346">
        <v>3</v>
      </c>
      <c r="I3346" t="s">
        <v>42</v>
      </c>
      <c r="J3346" t="s">
        <v>69</v>
      </c>
      <c r="K3346" t="s">
        <v>55</v>
      </c>
      <c r="L3346" t="s">
        <v>42</v>
      </c>
      <c r="M3346" t="s">
        <v>79</v>
      </c>
      <c r="N3346" t="s">
        <v>48</v>
      </c>
      <c r="O3346" t="s">
        <v>89</v>
      </c>
      <c r="P3346" t="s">
        <v>49</v>
      </c>
      <c r="Q3346" t="s">
        <v>81</v>
      </c>
      <c r="R3346" s="6">
        <f>_xlfn.XLOOKUP(CleanedData[[#This Row],[Product]],'02_Lookup_Tables'!$A$2:$A$126,'02_Lookup_Tables'!$B$2:$B$126)</f>
        <v>1370.56</v>
      </c>
      <c r="S3346" t="str">
        <f>VLOOKUP(CleanedData[[#This Row],[Product]],'02_Lookup_Tables'!$H$2:$I$126,2,FALSE)</f>
        <v>Electronics</v>
      </c>
      <c r="T3346" t="str">
        <f>VLOOKUP(CleanedData[[#This Row],[Province]],'02_Lookup_Tables'!$D$2:$E$10,2, FALSE)</f>
        <v>Central Region</v>
      </c>
      <c r="U3346" t="str" cm="1">
        <f t="array" ref="U3346">_xlfn.IFS(CleanedData[[#This Row],[Purchase Amount]]&lt;500,"Low",
CleanedData[[#This Row],[Purchase Amount]]&lt;5000,"Medium",
TRUE,"High")</f>
        <v>Medium</v>
      </c>
      <c r="V3346" t="str">
        <f>TEXT(CleanedData[[#This Row],[Date]],"mmmm")</f>
        <v>June</v>
      </c>
      <c r="W3346" t="str">
        <f>"Q"&amp;ROUNDUP(MONTH(CleanedData[[#This Row],[Date]])/3,0)</f>
        <v>Q2</v>
      </c>
      <c r="X3346" t="str">
        <f>IF(CleanedData[[#This Row],[Purchase Amount]]&gt;=5000,"Yes","No")</f>
        <v>No</v>
      </c>
      <c r="Y3346">
        <f>IF(CleanedData[[#This Row],[Recommend]]="Yes",1,0)</f>
        <v>0</v>
      </c>
      <c r="Z3346" s="6">
        <f>CleanedData[[#This Row],[Purchase Amount]]*0.15</f>
        <v>205.58399999999997</v>
      </c>
      <c r="AA3346" s="6">
        <f>CleanedData[[#This Row],[Purchase Amount]]*1.15</f>
        <v>1576.1439999999998</v>
      </c>
    </row>
    <row r="3347" spans="1:27" x14ac:dyDescent="0.3">
      <c r="A3347">
        <v>4048</v>
      </c>
      <c r="B3347" t="s">
        <v>3572</v>
      </c>
      <c r="C3347" s="1">
        <v>45959</v>
      </c>
      <c r="D3347">
        <v>78</v>
      </c>
      <c r="E3347" t="s">
        <v>52</v>
      </c>
      <c r="F3347" t="s">
        <v>130</v>
      </c>
      <c r="G3347" t="s">
        <v>696</v>
      </c>
      <c r="H3347">
        <v>2</v>
      </c>
      <c r="I3347" t="s">
        <v>42</v>
      </c>
      <c r="J3347" t="s">
        <v>43</v>
      </c>
      <c r="K3347" t="s">
        <v>55</v>
      </c>
      <c r="L3347" t="s">
        <v>42</v>
      </c>
      <c r="M3347" t="s">
        <v>106</v>
      </c>
      <c r="N3347" t="s">
        <v>47</v>
      </c>
      <c r="O3347" t="s">
        <v>148</v>
      </c>
      <c r="P3347" t="s">
        <v>70</v>
      </c>
      <c r="Q3347" t="s">
        <v>97</v>
      </c>
      <c r="R3347" s="6">
        <f>_xlfn.XLOOKUP(CleanedData[[#This Row],[Product]],'02_Lookup_Tables'!$A$2:$A$126,'02_Lookup_Tables'!$B$2:$B$126)</f>
        <v>1233.45</v>
      </c>
      <c r="S3347" t="str">
        <f>VLOOKUP(CleanedData[[#This Row],[Product]],'02_Lookup_Tables'!$H$2:$I$126,2,FALSE)</f>
        <v>Beauty &amp; Personal Care</v>
      </c>
      <c r="T3347" t="str">
        <f>VLOOKUP(CleanedData[[#This Row],[Province]],'02_Lookup_Tables'!$D$2:$E$10,2, FALSE)</f>
        <v>Eastern Region</v>
      </c>
      <c r="U3347" t="str" cm="1">
        <f t="array" ref="U3347">_xlfn.IFS(CleanedData[[#This Row],[Purchase Amount]]&lt;500,"Low",
CleanedData[[#This Row],[Purchase Amount]]&lt;5000,"Medium",
TRUE,"High")</f>
        <v>Medium</v>
      </c>
      <c r="V3347" t="str">
        <f>TEXT(CleanedData[[#This Row],[Date]],"mmmm")</f>
        <v>October</v>
      </c>
      <c r="W3347" t="str">
        <f>"Q"&amp;ROUNDUP(MONTH(CleanedData[[#This Row],[Date]])/3,0)</f>
        <v>Q4</v>
      </c>
      <c r="X3347" t="str">
        <f>IF(CleanedData[[#This Row],[Purchase Amount]]&gt;=5000,"Yes","No")</f>
        <v>No</v>
      </c>
      <c r="Y3347">
        <f>IF(CleanedData[[#This Row],[Recommend]]="Yes",1,0)</f>
        <v>0</v>
      </c>
      <c r="Z3347" s="6">
        <f>CleanedData[[#This Row],[Purchase Amount]]*0.15</f>
        <v>185.01750000000001</v>
      </c>
      <c r="AA3347" s="6">
        <f>CleanedData[[#This Row],[Purchase Amount]]*1.15</f>
        <v>1418.4675</v>
      </c>
    </row>
    <row r="3348" spans="1:27" x14ac:dyDescent="0.3">
      <c r="A3348">
        <v>4054</v>
      </c>
      <c r="B3348" t="s">
        <v>3573</v>
      </c>
      <c r="C3348" s="1">
        <v>45601</v>
      </c>
      <c r="D3348">
        <v>48</v>
      </c>
      <c r="E3348" t="s">
        <v>52</v>
      </c>
      <c r="F3348" t="s">
        <v>72</v>
      </c>
      <c r="G3348" t="s">
        <v>111</v>
      </c>
      <c r="H3348">
        <v>4</v>
      </c>
      <c r="I3348" t="s">
        <v>45</v>
      </c>
      <c r="J3348" t="s">
        <v>74</v>
      </c>
      <c r="K3348" t="s">
        <v>44</v>
      </c>
      <c r="L3348" t="s">
        <v>42</v>
      </c>
      <c r="M3348" t="s">
        <v>208</v>
      </c>
      <c r="N3348" t="s">
        <v>96</v>
      </c>
      <c r="O3348" t="s">
        <v>89</v>
      </c>
      <c r="P3348" t="s">
        <v>70</v>
      </c>
      <c r="Q3348" t="s">
        <v>93</v>
      </c>
      <c r="R3348" s="6">
        <f>_xlfn.XLOOKUP(CleanedData[[#This Row],[Product]],'02_Lookup_Tables'!$A$2:$A$126,'02_Lookup_Tables'!$B$2:$B$126)</f>
        <v>3576.97</v>
      </c>
      <c r="S3348" t="str">
        <f>VLOOKUP(CleanedData[[#This Row],[Product]],'02_Lookup_Tables'!$H$2:$I$126,2,FALSE)</f>
        <v>Home Devices</v>
      </c>
      <c r="T3348" t="str">
        <f>VLOOKUP(CleanedData[[#This Row],[Province]],'02_Lookup_Tables'!$D$2:$E$10,2, FALSE)</f>
        <v>Central Region</v>
      </c>
      <c r="U3348" t="str" cm="1">
        <f t="array" ref="U3348">_xlfn.IFS(CleanedData[[#This Row],[Purchase Amount]]&lt;500,"Low",
CleanedData[[#This Row],[Purchase Amount]]&lt;5000,"Medium",
TRUE,"High")</f>
        <v>Medium</v>
      </c>
      <c r="V3348" t="str">
        <f>TEXT(CleanedData[[#This Row],[Date]],"mmmm")</f>
        <v>November</v>
      </c>
      <c r="W3348" t="str">
        <f>"Q"&amp;ROUNDUP(MONTH(CleanedData[[#This Row],[Date]])/3,0)</f>
        <v>Q4</v>
      </c>
      <c r="X3348" t="str">
        <f>IF(CleanedData[[#This Row],[Purchase Amount]]&gt;=5000,"Yes","No")</f>
        <v>No</v>
      </c>
      <c r="Y3348">
        <f>IF(CleanedData[[#This Row],[Recommend]]="Yes",1,0)</f>
        <v>1</v>
      </c>
      <c r="Z3348" s="6">
        <f>CleanedData[[#This Row],[Purchase Amount]]*0.15</f>
        <v>536.54549999999995</v>
      </c>
      <c r="AA3348" s="6">
        <f>CleanedData[[#This Row],[Purchase Amount]]*1.15</f>
        <v>4113.5154999999995</v>
      </c>
    </row>
    <row r="3349" spans="1:27" x14ac:dyDescent="0.3">
      <c r="A3349">
        <v>4055</v>
      </c>
      <c r="B3349" t="s">
        <v>3574</v>
      </c>
      <c r="C3349" s="1">
        <v>45419</v>
      </c>
      <c r="D3349">
        <v>65</v>
      </c>
      <c r="E3349" t="s">
        <v>39</v>
      </c>
      <c r="F3349" t="s">
        <v>68</v>
      </c>
      <c r="G3349" t="s">
        <v>417</v>
      </c>
      <c r="H3349">
        <v>4</v>
      </c>
      <c r="I3349" t="s">
        <v>42</v>
      </c>
      <c r="J3349" t="s">
        <v>43</v>
      </c>
      <c r="K3349" t="s">
        <v>64</v>
      </c>
      <c r="L3349" t="s">
        <v>42</v>
      </c>
      <c r="M3349" t="s">
        <v>85</v>
      </c>
      <c r="N3349" t="s">
        <v>96</v>
      </c>
      <c r="O3349" t="s">
        <v>48</v>
      </c>
      <c r="P3349" t="s">
        <v>49</v>
      </c>
      <c r="Q3349" t="s">
        <v>97</v>
      </c>
      <c r="R3349" s="6">
        <f>_xlfn.XLOOKUP(CleanedData[[#This Row],[Product]],'02_Lookup_Tables'!$A$2:$A$126,'02_Lookup_Tables'!$B$2:$B$126)</f>
        <v>274.49</v>
      </c>
      <c r="S3349" t="str">
        <f>VLOOKUP(CleanedData[[#This Row],[Product]],'02_Lookup_Tables'!$H$2:$I$126,2,FALSE)</f>
        <v>Beauty &amp; Personal Care</v>
      </c>
      <c r="T3349" t="str">
        <f>VLOOKUP(CleanedData[[#This Row],[Province]],'02_Lookup_Tables'!$D$2:$E$10,2, FALSE)</f>
        <v>Northern Region</v>
      </c>
      <c r="U3349" t="str" cm="1">
        <f t="array" ref="U3349">_xlfn.IFS(CleanedData[[#This Row],[Purchase Amount]]&lt;500,"Low",
CleanedData[[#This Row],[Purchase Amount]]&lt;5000,"Medium",
TRUE,"High")</f>
        <v>Low</v>
      </c>
      <c r="V3349" t="str">
        <f>TEXT(CleanedData[[#This Row],[Date]],"mmmm")</f>
        <v>May</v>
      </c>
      <c r="W3349" t="str">
        <f>"Q"&amp;ROUNDUP(MONTH(CleanedData[[#This Row],[Date]])/3,0)</f>
        <v>Q2</v>
      </c>
      <c r="X3349" t="str">
        <f>IF(CleanedData[[#This Row],[Purchase Amount]]&gt;=5000,"Yes","No")</f>
        <v>No</v>
      </c>
      <c r="Y3349">
        <f>IF(CleanedData[[#This Row],[Recommend]]="Yes",1,0)</f>
        <v>0</v>
      </c>
      <c r="Z3349" s="6">
        <f>CleanedData[[#This Row],[Purchase Amount]]*0.15</f>
        <v>41.173499999999997</v>
      </c>
      <c r="AA3349" s="6">
        <f>CleanedData[[#This Row],[Purchase Amount]]*1.15</f>
        <v>315.6635</v>
      </c>
    </row>
    <row r="3350" spans="1:27" x14ac:dyDescent="0.3">
      <c r="A3350">
        <v>4056</v>
      </c>
      <c r="B3350" t="s">
        <v>3575</v>
      </c>
      <c r="C3350" s="1">
        <v>45715</v>
      </c>
      <c r="D3350">
        <v>38</v>
      </c>
      <c r="E3350" t="s">
        <v>52</v>
      </c>
      <c r="F3350" t="s">
        <v>77</v>
      </c>
      <c r="G3350" t="s">
        <v>212</v>
      </c>
      <c r="H3350">
        <v>3</v>
      </c>
      <c r="I3350" t="s">
        <v>42</v>
      </c>
      <c r="J3350" t="s">
        <v>74</v>
      </c>
      <c r="K3350" t="s">
        <v>44</v>
      </c>
      <c r="L3350" t="s">
        <v>42</v>
      </c>
      <c r="M3350" t="s">
        <v>208</v>
      </c>
      <c r="N3350" t="s">
        <v>48</v>
      </c>
      <c r="O3350" t="s">
        <v>89</v>
      </c>
      <c r="P3350" t="s">
        <v>49</v>
      </c>
      <c r="Q3350" t="s">
        <v>81</v>
      </c>
      <c r="R3350" s="6">
        <f>_xlfn.XLOOKUP(CleanedData[[#This Row],[Product]],'02_Lookup_Tables'!$A$2:$A$126,'02_Lookup_Tables'!$B$2:$B$126)</f>
        <v>192.77</v>
      </c>
      <c r="S3350" t="str">
        <f>VLOOKUP(CleanedData[[#This Row],[Product]],'02_Lookup_Tables'!$H$2:$I$126,2,FALSE)</f>
        <v>Beauty &amp; Personal Care</v>
      </c>
      <c r="T3350" t="str">
        <f>VLOOKUP(CleanedData[[#This Row],[Province]],'02_Lookup_Tables'!$D$2:$E$10,2, FALSE)</f>
        <v>Central Region</v>
      </c>
      <c r="U3350" t="str" cm="1">
        <f t="array" ref="U3350">_xlfn.IFS(CleanedData[[#This Row],[Purchase Amount]]&lt;500,"Low",
CleanedData[[#This Row],[Purchase Amount]]&lt;5000,"Medium",
TRUE,"High")</f>
        <v>Low</v>
      </c>
      <c r="V3350" t="str">
        <f>TEXT(CleanedData[[#This Row],[Date]],"mmmm")</f>
        <v>February</v>
      </c>
      <c r="W3350" t="str">
        <f>"Q"&amp;ROUNDUP(MONTH(CleanedData[[#This Row],[Date]])/3,0)</f>
        <v>Q1</v>
      </c>
      <c r="X3350" t="str">
        <f>IF(CleanedData[[#This Row],[Purchase Amount]]&gt;=5000,"Yes","No")</f>
        <v>No</v>
      </c>
      <c r="Y3350">
        <f>IF(CleanedData[[#This Row],[Recommend]]="Yes",1,0)</f>
        <v>0</v>
      </c>
      <c r="Z3350" s="6">
        <f>CleanedData[[#This Row],[Purchase Amount]]*0.15</f>
        <v>28.915500000000002</v>
      </c>
      <c r="AA3350" s="6">
        <f>CleanedData[[#This Row],[Purchase Amount]]*1.15</f>
        <v>221.68549999999999</v>
      </c>
    </row>
    <row r="3351" spans="1:27" x14ac:dyDescent="0.3">
      <c r="A3351">
        <v>4057</v>
      </c>
      <c r="B3351" t="s">
        <v>3576</v>
      </c>
      <c r="C3351" s="1">
        <v>45395</v>
      </c>
      <c r="D3351">
        <v>73</v>
      </c>
      <c r="E3351" t="s">
        <v>60</v>
      </c>
      <c r="F3351" t="s">
        <v>83</v>
      </c>
      <c r="G3351" t="s">
        <v>146</v>
      </c>
      <c r="H3351">
        <v>5</v>
      </c>
      <c r="I3351" t="s">
        <v>42</v>
      </c>
      <c r="J3351" t="s">
        <v>74</v>
      </c>
      <c r="K3351" t="s">
        <v>44</v>
      </c>
      <c r="L3351" t="s">
        <v>45</v>
      </c>
      <c r="M3351" t="s">
        <v>106</v>
      </c>
      <c r="N3351" t="s">
        <v>57</v>
      </c>
      <c r="O3351" t="s">
        <v>148</v>
      </c>
      <c r="P3351" t="s">
        <v>49</v>
      </c>
      <c r="Q3351" t="s">
        <v>97</v>
      </c>
      <c r="R3351" s="6">
        <f>_xlfn.XLOOKUP(CleanedData[[#This Row],[Product]],'02_Lookup_Tables'!$A$2:$A$126,'02_Lookup_Tables'!$B$2:$B$126)</f>
        <v>27815.439999999999</v>
      </c>
      <c r="S3351" t="str">
        <f>VLOOKUP(CleanedData[[#This Row],[Product]],'02_Lookup_Tables'!$H$2:$I$126,2,FALSE)</f>
        <v>Electronics</v>
      </c>
      <c r="T3351" t="str">
        <f>VLOOKUP(CleanedData[[#This Row],[Province]],'02_Lookup_Tables'!$D$2:$E$10,2, FALSE)</f>
        <v>Western Region</v>
      </c>
      <c r="U3351" t="str" cm="1">
        <f t="array" ref="U3351">_xlfn.IFS(CleanedData[[#This Row],[Purchase Amount]]&lt;500,"Low",
CleanedData[[#This Row],[Purchase Amount]]&lt;5000,"Medium",
TRUE,"High")</f>
        <v>High</v>
      </c>
      <c r="V3351" t="str">
        <f>TEXT(CleanedData[[#This Row],[Date]],"mmmm")</f>
        <v>April</v>
      </c>
      <c r="W3351" t="str">
        <f>"Q"&amp;ROUNDUP(MONTH(CleanedData[[#This Row],[Date]])/3,0)</f>
        <v>Q2</v>
      </c>
      <c r="X3351" t="str">
        <f>IF(CleanedData[[#This Row],[Purchase Amount]]&gt;=5000,"Yes","No")</f>
        <v>Yes</v>
      </c>
      <c r="Y3351">
        <f>IF(CleanedData[[#This Row],[Recommend]]="Yes",1,0)</f>
        <v>0</v>
      </c>
      <c r="Z3351" s="6">
        <f>CleanedData[[#This Row],[Purchase Amount]]*0.15</f>
        <v>4172.3159999999998</v>
      </c>
      <c r="AA3351" s="6">
        <f>CleanedData[[#This Row],[Purchase Amount]]*1.15</f>
        <v>31987.755999999998</v>
      </c>
    </row>
    <row r="3352" spans="1:27" x14ac:dyDescent="0.3">
      <c r="A3352">
        <v>4058</v>
      </c>
      <c r="B3352" t="s">
        <v>3577</v>
      </c>
      <c r="C3352" s="1">
        <v>45611</v>
      </c>
      <c r="D3352">
        <v>71</v>
      </c>
      <c r="E3352" t="s">
        <v>39</v>
      </c>
      <c r="F3352" t="s">
        <v>40</v>
      </c>
      <c r="G3352" t="s">
        <v>352</v>
      </c>
      <c r="H3352">
        <v>1</v>
      </c>
      <c r="I3352" t="s">
        <v>45</v>
      </c>
      <c r="J3352" t="s">
        <v>63</v>
      </c>
      <c r="K3352" t="s">
        <v>64</v>
      </c>
      <c r="L3352" t="s">
        <v>45</v>
      </c>
      <c r="N3352" t="s">
        <v>80</v>
      </c>
      <c r="O3352" t="s">
        <v>134</v>
      </c>
      <c r="P3352" t="s">
        <v>8646</v>
      </c>
      <c r="Q3352" t="s">
        <v>97</v>
      </c>
      <c r="R3352" s="6">
        <f>_xlfn.XLOOKUP(CleanedData[[#This Row],[Product]],'02_Lookup_Tables'!$A$2:$A$126,'02_Lookup_Tables'!$B$2:$B$126)</f>
        <v>2217.0300000000002</v>
      </c>
      <c r="S3352" t="str">
        <f>VLOOKUP(CleanedData[[#This Row],[Product]],'02_Lookup_Tables'!$H$2:$I$126,2,FALSE)</f>
        <v>Apparel</v>
      </c>
      <c r="T3352" t="str">
        <f>VLOOKUP(CleanedData[[#This Row],[Province]],'02_Lookup_Tables'!$D$2:$E$10,2, FALSE)</f>
        <v>Northern Region</v>
      </c>
      <c r="U3352" t="str" cm="1">
        <f t="array" ref="U3352">_xlfn.IFS(CleanedData[[#This Row],[Purchase Amount]]&lt;500,"Low",
CleanedData[[#This Row],[Purchase Amount]]&lt;5000,"Medium",
TRUE,"High")</f>
        <v>Medium</v>
      </c>
      <c r="V3352" t="str">
        <f>TEXT(CleanedData[[#This Row],[Date]],"mmmm")</f>
        <v>November</v>
      </c>
      <c r="W3352" t="str">
        <f>"Q"&amp;ROUNDUP(MONTH(CleanedData[[#This Row],[Date]])/3,0)</f>
        <v>Q4</v>
      </c>
      <c r="X3352" t="str">
        <f>IF(CleanedData[[#This Row],[Purchase Amount]]&gt;=5000,"Yes","No")</f>
        <v>No</v>
      </c>
      <c r="Y3352">
        <f>IF(CleanedData[[#This Row],[Recommend]]="Yes",1,0)</f>
        <v>1</v>
      </c>
      <c r="Z3352" s="6">
        <f>CleanedData[[#This Row],[Purchase Amount]]*0.15</f>
        <v>332.55450000000002</v>
      </c>
      <c r="AA3352" s="6">
        <f>CleanedData[[#This Row],[Purchase Amount]]*1.15</f>
        <v>2549.5844999999999</v>
      </c>
    </row>
    <row r="3353" spans="1:27" x14ac:dyDescent="0.3">
      <c r="A3353">
        <v>4059</v>
      </c>
      <c r="B3353" t="s">
        <v>3578</v>
      </c>
      <c r="C3353" s="1">
        <v>45612</v>
      </c>
      <c r="D3353">
        <v>63</v>
      </c>
      <c r="E3353" t="s">
        <v>60</v>
      </c>
      <c r="F3353" t="s">
        <v>83</v>
      </c>
      <c r="G3353" t="s">
        <v>317</v>
      </c>
      <c r="H3353">
        <v>1</v>
      </c>
      <c r="I3353" t="s">
        <v>45</v>
      </c>
      <c r="J3353" t="s">
        <v>69</v>
      </c>
      <c r="K3353" t="s">
        <v>44</v>
      </c>
      <c r="L3353" t="s">
        <v>45</v>
      </c>
      <c r="M3353" t="s">
        <v>65</v>
      </c>
      <c r="N3353" t="s">
        <v>80</v>
      </c>
      <c r="O3353" t="s">
        <v>89</v>
      </c>
      <c r="P3353" t="s">
        <v>49</v>
      </c>
      <c r="Q3353" t="s">
        <v>50</v>
      </c>
      <c r="R3353" s="6">
        <f>_xlfn.XLOOKUP(CleanedData[[#This Row],[Product]],'02_Lookup_Tables'!$A$2:$A$126,'02_Lookup_Tables'!$B$2:$B$126)</f>
        <v>10347.709999999999</v>
      </c>
      <c r="S3353" t="str">
        <f>VLOOKUP(CleanedData[[#This Row],[Product]],'02_Lookup_Tables'!$H$2:$I$126,2,FALSE)</f>
        <v>Home Devices</v>
      </c>
      <c r="T3353" t="str">
        <f>VLOOKUP(CleanedData[[#This Row],[Province]],'02_Lookup_Tables'!$D$2:$E$10,2, FALSE)</f>
        <v>Western Region</v>
      </c>
      <c r="U3353" t="str" cm="1">
        <f t="array" ref="U3353">_xlfn.IFS(CleanedData[[#This Row],[Purchase Amount]]&lt;500,"Low",
CleanedData[[#This Row],[Purchase Amount]]&lt;5000,"Medium",
TRUE,"High")</f>
        <v>High</v>
      </c>
      <c r="V3353" t="str">
        <f>TEXT(CleanedData[[#This Row],[Date]],"mmmm")</f>
        <v>November</v>
      </c>
      <c r="W3353" t="str">
        <f>"Q"&amp;ROUNDUP(MONTH(CleanedData[[#This Row],[Date]])/3,0)</f>
        <v>Q4</v>
      </c>
      <c r="X3353" t="str">
        <f>IF(CleanedData[[#This Row],[Purchase Amount]]&gt;=5000,"Yes","No")</f>
        <v>Yes</v>
      </c>
      <c r="Y3353">
        <f>IF(CleanedData[[#This Row],[Recommend]]="Yes",1,0)</f>
        <v>1</v>
      </c>
      <c r="Z3353" s="6">
        <f>CleanedData[[#This Row],[Purchase Amount]]*0.15</f>
        <v>1552.1564999999998</v>
      </c>
      <c r="AA3353" s="6">
        <f>CleanedData[[#This Row],[Purchase Amount]]*1.15</f>
        <v>11899.866499999998</v>
      </c>
    </row>
    <row r="3354" spans="1:27" x14ac:dyDescent="0.3">
      <c r="A3354">
        <v>4060</v>
      </c>
      <c r="B3354" t="s">
        <v>3579</v>
      </c>
      <c r="C3354" s="1">
        <v>45419</v>
      </c>
      <c r="D3354">
        <v>25</v>
      </c>
      <c r="E3354" t="s">
        <v>39</v>
      </c>
      <c r="F3354" t="s">
        <v>40</v>
      </c>
      <c r="G3354" t="s">
        <v>519</v>
      </c>
      <c r="H3354">
        <v>1</v>
      </c>
      <c r="I3354" t="s">
        <v>45</v>
      </c>
      <c r="J3354" t="s">
        <v>43</v>
      </c>
      <c r="K3354" t="s">
        <v>64</v>
      </c>
      <c r="L3354" t="s">
        <v>45</v>
      </c>
      <c r="M3354" t="s">
        <v>196</v>
      </c>
      <c r="N3354" t="s">
        <v>80</v>
      </c>
      <c r="O3354" t="s">
        <v>89</v>
      </c>
      <c r="P3354" t="s">
        <v>49</v>
      </c>
      <c r="Q3354" t="s">
        <v>58</v>
      </c>
      <c r="R3354" s="6">
        <f>_xlfn.XLOOKUP(CleanedData[[#This Row],[Product]],'02_Lookup_Tables'!$A$2:$A$126,'02_Lookup_Tables'!$B$2:$B$126)</f>
        <v>338.79</v>
      </c>
      <c r="S3354" t="str">
        <f>VLOOKUP(CleanedData[[#This Row],[Product]],'02_Lookup_Tables'!$H$2:$I$126,2,FALSE)</f>
        <v>Accessories</v>
      </c>
      <c r="T3354" t="str">
        <f>VLOOKUP(CleanedData[[#This Row],[Province]],'02_Lookup_Tables'!$D$2:$E$10,2, FALSE)</f>
        <v>Northern Region</v>
      </c>
      <c r="U3354" t="str" cm="1">
        <f t="array" ref="U3354">_xlfn.IFS(CleanedData[[#This Row],[Purchase Amount]]&lt;500,"Low",
CleanedData[[#This Row],[Purchase Amount]]&lt;5000,"Medium",
TRUE,"High")</f>
        <v>Low</v>
      </c>
      <c r="V3354" t="str">
        <f>TEXT(CleanedData[[#This Row],[Date]],"mmmm")</f>
        <v>May</v>
      </c>
      <c r="W3354" t="str">
        <f>"Q"&amp;ROUNDUP(MONTH(CleanedData[[#This Row],[Date]])/3,0)</f>
        <v>Q2</v>
      </c>
      <c r="X3354" t="str">
        <f>IF(CleanedData[[#This Row],[Purchase Amount]]&gt;=5000,"Yes","No")</f>
        <v>No</v>
      </c>
      <c r="Y3354">
        <f>IF(CleanedData[[#This Row],[Recommend]]="Yes",1,0)</f>
        <v>1</v>
      </c>
      <c r="Z3354" s="6">
        <f>CleanedData[[#This Row],[Purchase Amount]]*0.15</f>
        <v>50.8185</v>
      </c>
      <c r="AA3354" s="6">
        <f>CleanedData[[#This Row],[Purchase Amount]]*1.15</f>
        <v>389.60849999999999</v>
      </c>
    </row>
    <row r="3355" spans="1:27" x14ac:dyDescent="0.3">
      <c r="A3355">
        <v>4061</v>
      </c>
      <c r="B3355" t="s">
        <v>3580</v>
      </c>
      <c r="C3355" s="1">
        <v>45502</v>
      </c>
      <c r="D3355">
        <v>33</v>
      </c>
      <c r="E3355" t="s">
        <v>39</v>
      </c>
      <c r="F3355" t="s">
        <v>130</v>
      </c>
      <c r="G3355" t="s">
        <v>164</v>
      </c>
      <c r="H3355">
        <v>5</v>
      </c>
      <c r="I3355" t="s">
        <v>45</v>
      </c>
      <c r="J3355" t="s">
        <v>43</v>
      </c>
      <c r="K3355" t="s">
        <v>55</v>
      </c>
      <c r="L3355" t="s">
        <v>42</v>
      </c>
      <c r="M3355" t="s">
        <v>85</v>
      </c>
      <c r="N3355" t="s">
        <v>57</v>
      </c>
      <c r="O3355" t="s">
        <v>48</v>
      </c>
      <c r="P3355" t="s">
        <v>49</v>
      </c>
      <c r="Q3355" t="s">
        <v>58</v>
      </c>
      <c r="R3355" s="6">
        <f>_xlfn.XLOOKUP(CleanedData[[#This Row],[Product]],'02_Lookup_Tables'!$A$2:$A$126,'02_Lookup_Tables'!$B$2:$B$126)</f>
        <v>440.87</v>
      </c>
      <c r="S3355" t="str">
        <f>VLOOKUP(CleanedData[[#This Row],[Product]],'02_Lookup_Tables'!$H$2:$I$126,2,FALSE)</f>
        <v>Home &amp; Living</v>
      </c>
      <c r="T3355" t="str">
        <f>VLOOKUP(CleanedData[[#This Row],[Province]],'02_Lookup_Tables'!$D$2:$E$10,2, FALSE)</f>
        <v>Eastern Region</v>
      </c>
      <c r="U3355" t="str" cm="1">
        <f t="array" ref="U3355">_xlfn.IFS(CleanedData[[#This Row],[Purchase Amount]]&lt;500,"Low",
CleanedData[[#This Row],[Purchase Amount]]&lt;5000,"Medium",
TRUE,"High")</f>
        <v>Low</v>
      </c>
      <c r="V3355" t="str">
        <f>TEXT(CleanedData[[#This Row],[Date]],"mmmm")</f>
        <v>July</v>
      </c>
      <c r="W3355" t="str">
        <f>"Q"&amp;ROUNDUP(MONTH(CleanedData[[#This Row],[Date]])/3,0)</f>
        <v>Q3</v>
      </c>
      <c r="X3355" t="str">
        <f>IF(CleanedData[[#This Row],[Purchase Amount]]&gt;=5000,"Yes","No")</f>
        <v>No</v>
      </c>
      <c r="Y3355">
        <f>IF(CleanedData[[#This Row],[Recommend]]="Yes",1,0)</f>
        <v>1</v>
      </c>
      <c r="Z3355" s="6">
        <f>CleanedData[[#This Row],[Purchase Amount]]*0.15</f>
        <v>66.130499999999998</v>
      </c>
      <c r="AA3355" s="6">
        <f>CleanedData[[#This Row],[Purchase Amount]]*1.15</f>
        <v>507.00049999999999</v>
      </c>
    </row>
    <row r="3356" spans="1:27" x14ac:dyDescent="0.3">
      <c r="A3356">
        <v>4062</v>
      </c>
      <c r="B3356" t="s">
        <v>3581</v>
      </c>
      <c r="C3356" s="1">
        <v>45738</v>
      </c>
      <c r="D3356">
        <v>35</v>
      </c>
      <c r="E3356" t="s">
        <v>52</v>
      </c>
      <c r="F3356" t="s">
        <v>130</v>
      </c>
      <c r="G3356" t="s">
        <v>126</v>
      </c>
      <c r="H3356">
        <v>5</v>
      </c>
      <c r="I3356" t="s">
        <v>42</v>
      </c>
      <c r="J3356" t="s">
        <v>54</v>
      </c>
      <c r="K3356" t="s">
        <v>55</v>
      </c>
      <c r="L3356" t="s">
        <v>42</v>
      </c>
      <c r="M3356" t="s">
        <v>196</v>
      </c>
      <c r="N3356" t="s">
        <v>57</v>
      </c>
      <c r="O3356" t="s">
        <v>89</v>
      </c>
      <c r="P3356" t="s">
        <v>70</v>
      </c>
      <c r="Q3356" t="s">
        <v>81</v>
      </c>
      <c r="R3356" s="6">
        <f>_xlfn.XLOOKUP(CleanedData[[#This Row],[Product]],'02_Lookup_Tables'!$A$2:$A$126,'02_Lookup_Tables'!$B$2:$B$126)</f>
        <v>343.42</v>
      </c>
      <c r="S3356" t="str">
        <f>VLOOKUP(CleanedData[[#This Row],[Product]],'02_Lookup_Tables'!$H$2:$I$126,2,FALSE)</f>
        <v>Food</v>
      </c>
      <c r="T3356" t="str">
        <f>VLOOKUP(CleanedData[[#This Row],[Province]],'02_Lookup_Tables'!$D$2:$E$10,2, FALSE)</f>
        <v>Eastern Region</v>
      </c>
      <c r="U3356" t="str" cm="1">
        <f t="array" ref="U3356">_xlfn.IFS(CleanedData[[#This Row],[Purchase Amount]]&lt;500,"Low",
CleanedData[[#This Row],[Purchase Amount]]&lt;5000,"Medium",
TRUE,"High")</f>
        <v>Low</v>
      </c>
      <c r="V3356" t="str">
        <f>TEXT(CleanedData[[#This Row],[Date]],"mmmm")</f>
        <v>March</v>
      </c>
      <c r="W3356" t="str">
        <f>"Q"&amp;ROUNDUP(MONTH(CleanedData[[#This Row],[Date]])/3,0)</f>
        <v>Q1</v>
      </c>
      <c r="X3356" t="str">
        <f>IF(CleanedData[[#This Row],[Purchase Amount]]&gt;=5000,"Yes","No")</f>
        <v>No</v>
      </c>
      <c r="Y3356">
        <f>IF(CleanedData[[#This Row],[Recommend]]="Yes",1,0)</f>
        <v>0</v>
      </c>
      <c r="Z3356" s="6">
        <f>CleanedData[[#This Row],[Purchase Amount]]*0.15</f>
        <v>51.512999999999998</v>
      </c>
      <c r="AA3356" s="6">
        <f>CleanedData[[#This Row],[Purchase Amount]]*1.15</f>
        <v>394.93299999999999</v>
      </c>
    </row>
    <row r="3357" spans="1:27" x14ac:dyDescent="0.3">
      <c r="A3357">
        <v>4064</v>
      </c>
      <c r="B3357" t="s">
        <v>3582</v>
      </c>
      <c r="C3357" s="1">
        <v>45416</v>
      </c>
      <c r="D3357">
        <v>35</v>
      </c>
      <c r="E3357" t="s">
        <v>60</v>
      </c>
      <c r="F3357" t="s">
        <v>40</v>
      </c>
      <c r="G3357" t="s">
        <v>150</v>
      </c>
      <c r="H3357">
        <v>1</v>
      </c>
      <c r="I3357" t="s">
        <v>45</v>
      </c>
      <c r="J3357" t="s">
        <v>63</v>
      </c>
      <c r="K3357" t="s">
        <v>44</v>
      </c>
      <c r="L3357" t="s">
        <v>42</v>
      </c>
      <c r="M3357" t="s">
        <v>175</v>
      </c>
      <c r="N3357" t="s">
        <v>80</v>
      </c>
      <c r="O3357" t="s">
        <v>89</v>
      </c>
      <c r="P3357" t="s">
        <v>49</v>
      </c>
      <c r="Q3357" t="s">
        <v>81</v>
      </c>
      <c r="R3357" s="6">
        <f>_xlfn.XLOOKUP(CleanedData[[#This Row],[Product]],'02_Lookup_Tables'!$A$2:$A$126,'02_Lookup_Tables'!$B$2:$B$126)</f>
        <v>14808.31</v>
      </c>
      <c r="S3357" t="str">
        <f>VLOOKUP(CleanedData[[#This Row],[Product]],'02_Lookup_Tables'!$H$2:$I$126,2,FALSE)</f>
        <v>Electronics</v>
      </c>
      <c r="T3357" t="str">
        <f>VLOOKUP(CleanedData[[#This Row],[Province]],'02_Lookup_Tables'!$D$2:$E$10,2, FALSE)</f>
        <v>Northern Region</v>
      </c>
      <c r="U3357" t="str" cm="1">
        <f t="array" ref="U3357">_xlfn.IFS(CleanedData[[#This Row],[Purchase Amount]]&lt;500,"Low",
CleanedData[[#This Row],[Purchase Amount]]&lt;5000,"Medium",
TRUE,"High")</f>
        <v>High</v>
      </c>
      <c r="V3357" t="str">
        <f>TEXT(CleanedData[[#This Row],[Date]],"mmmm")</f>
        <v>May</v>
      </c>
      <c r="W3357" t="str">
        <f>"Q"&amp;ROUNDUP(MONTH(CleanedData[[#This Row],[Date]])/3,0)</f>
        <v>Q2</v>
      </c>
      <c r="X3357" t="str">
        <f>IF(CleanedData[[#This Row],[Purchase Amount]]&gt;=5000,"Yes","No")</f>
        <v>Yes</v>
      </c>
      <c r="Y3357">
        <f>IF(CleanedData[[#This Row],[Recommend]]="Yes",1,0)</f>
        <v>1</v>
      </c>
      <c r="Z3357" s="6">
        <f>CleanedData[[#This Row],[Purchase Amount]]*0.15</f>
        <v>2221.2464999999997</v>
      </c>
      <c r="AA3357" s="6">
        <f>CleanedData[[#This Row],[Purchase Amount]]*1.15</f>
        <v>17029.556499999999</v>
      </c>
    </row>
    <row r="3358" spans="1:27" x14ac:dyDescent="0.3">
      <c r="A3358">
        <v>4065</v>
      </c>
      <c r="B3358" t="s">
        <v>3583</v>
      </c>
      <c r="C3358" s="1">
        <v>45625</v>
      </c>
      <c r="D3358">
        <v>34</v>
      </c>
      <c r="E3358" t="s">
        <v>52</v>
      </c>
      <c r="F3358" t="s">
        <v>68</v>
      </c>
      <c r="G3358" t="s">
        <v>563</v>
      </c>
      <c r="H3358">
        <v>1</v>
      </c>
      <c r="I3358" t="s">
        <v>45</v>
      </c>
      <c r="J3358" t="s">
        <v>74</v>
      </c>
      <c r="K3358" t="s">
        <v>44</v>
      </c>
      <c r="L3358" t="s">
        <v>45</v>
      </c>
      <c r="M3358" t="s">
        <v>92</v>
      </c>
      <c r="N3358" t="s">
        <v>80</v>
      </c>
      <c r="O3358" t="s">
        <v>89</v>
      </c>
      <c r="P3358" t="s">
        <v>49</v>
      </c>
      <c r="Q3358" t="s">
        <v>58</v>
      </c>
      <c r="R3358" s="6">
        <f>_xlfn.XLOOKUP(CleanedData[[#This Row],[Product]],'02_Lookup_Tables'!$A$2:$A$126,'02_Lookup_Tables'!$B$2:$B$126)</f>
        <v>11052.57</v>
      </c>
      <c r="S3358" t="str">
        <f>VLOOKUP(CleanedData[[#This Row],[Product]],'02_Lookup_Tables'!$H$2:$I$126,2,FALSE)</f>
        <v>Electronics</v>
      </c>
      <c r="T3358" t="str">
        <f>VLOOKUP(CleanedData[[#This Row],[Province]],'02_Lookup_Tables'!$D$2:$E$10,2, FALSE)</f>
        <v>Northern Region</v>
      </c>
      <c r="U3358" t="str" cm="1">
        <f t="array" ref="U3358">_xlfn.IFS(CleanedData[[#This Row],[Purchase Amount]]&lt;500,"Low",
CleanedData[[#This Row],[Purchase Amount]]&lt;5000,"Medium",
TRUE,"High")</f>
        <v>High</v>
      </c>
      <c r="V3358" t="str">
        <f>TEXT(CleanedData[[#This Row],[Date]],"mmmm")</f>
        <v>November</v>
      </c>
      <c r="W3358" t="str">
        <f>"Q"&amp;ROUNDUP(MONTH(CleanedData[[#This Row],[Date]])/3,0)</f>
        <v>Q4</v>
      </c>
      <c r="X3358" t="str">
        <f>IF(CleanedData[[#This Row],[Purchase Amount]]&gt;=5000,"Yes","No")</f>
        <v>Yes</v>
      </c>
      <c r="Y3358">
        <f>IF(CleanedData[[#This Row],[Recommend]]="Yes",1,0)</f>
        <v>1</v>
      </c>
      <c r="Z3358" s="6">
        <f>CleanedData[[#This Row],[Purchase Amount]]*0.15</f>
        <v>1657.8854999999999</v>
      </c>
      <c r="AA3358" s="6">
        <f>CleanedData[[#This Row],[Purchase Amount]]*1.15</f>
        <v>12710.455499999998</v>
      </c>
    </row>
    <row r="3359" spans="1:27" x14ac:dyDescent="0.3">
      <c r="A3359">
        <v>4066</v>
      </c>
      <c r="B3359" t="s">
        <v>3584</v>
      </c>
      <c r="C3359" s="1">
        <v>45520</v>
      </c>
      <c r="D3359">
        <v>77</v>
      </c>
      <c r="E3359" t="s">
        <v>60</v>
      </c>
      <c r="F3359" t="s">
        <v>77</v>
      </c>
      <c r="G3359" t="s">
        <v>164</v>
      </c>
      <c r="H3359">
        <v>1</v>
      </c>
      <c r="I3359" t="s">
        <v>42</v>
      </c>
      <c r="J3359" t="s">
        <v>54</v>
      </c>
      <c r="K3359" t="s">
        <v>44</v>
      </c>
      <c r="L3359" t="s">
        <v>45</v>
      </c>
      <c r="N3359" t="s">
        <v>80</v>
      </c>
      <c r="O3359" t="s">
        <v>134</v>
      </c>
      <c r="P3359" t="s">
        <v>8646</v>
      </c>
      <c r="Q3359" t="s">
        <v>97</v>
      </c>
      <c r="R3359" s="6">
        <f>_xlfn.XLOOKUP(CleanedData[[#This Row],[Product]],'02_Lookup_Tables'!$A$2:$A$126,'02_Lookup_Tables'!$B$2:$B$126)</f>
        <v>440.87</v>
      </c>
      <c r="S3359" t="str">
        <f>VLOOKUP(CleanedData[[#This Row],[Product]],'02_Lookup_Tables'!$H$2:$I$126,2,FALSE)</f>
        <v>Home &amp; Living</v>
      </c>
      <c r="T3359" t="str">
        <f>VLOOKUP(CleanedData[[#This Row],[Province]],'02_Lookup_Tables'!$D$2:$E$10,2, FALSE)</f>
        <v>Central Region</v>
      </c>
      <c r="U3359" t="str" cm="1">
        <f t="array" ref="U3359">_xlfn.IFS(CleanedData[[#This Row],[Purchase Amount]]&lt;500,"Low",
CleanedData[[#This Row],[Purchase Amount]]&lt;5000,"Medium",
TRUE,"High")</f>
        <v>Low</v>
      </c>
      <c r="V3359" t="str">
        <f>TEXT(CleanedData[[#This Row],[Date]],"mmmm")</f>
        <v>August</v>
      </c>
      <c r="W3359" t="str">
        <f>"Q"&amp;ROUNDUP(MONTH(CleanedData[[#This Row],[Date]])/3,0)</f>
        <v>Q3</v>
      </c>
      <c r="X3359" t="str">
        <f>IF(CleanedData[[#This Row],[Purchase Amount]]&gt;=5000,"Yes","No")</f>
        <v>No</v>
      </c>
      <c r="Y3359">
        <f>IF(CleanedData[[#This Row],[Recommend]]="Yes",1,0)</f>
        <v>0</v>
      </c>
      <c r="Z3359" s="6">
        <f>CleanedData[[#This Row],[Purchase Amount]]*0.15</f>
        <v>66.130499999999998</v>
      </c>
      <c r="AA3359" s="6">
        <f>CleanedData[[#This Row],[Purchase Amount]]*1.15</f>
        <v>507.00049999999999</v>
      </c>
    </row>
    <row r="3360" spans="1:27" x14ac:dyDescent="0.3">
      <c r="A3360">
        <v>4067</v>
      </c>
      <c r="B3360" t="s">
        <v>3585</v>
      </c>
      <c r="C3360" s="1">
        <v>45714</v>
      </c>
      <c r="D3360">
        <v>25</v>
      </c>
      <c r="E3360" t="s">
        <v>60</v>
      </c>
      <c r="F3360" t="s">
        <v>68</v>
      </c>
      <c r="G3360" t="s">
        <v>519</v>
      </c>
      <c r="H3360">
        <v>1</v>
      </c>
      <c r="I3360" t="s">
        <v>45</v>
      </c>
      <c r="J3360" t="s">
        <v>69</v>
      </c>
      <c r="K3360" t="s">
        <v>55</v>
      </c>
      <c r="L3360" t="s">
        <v>42</v>
      </c>
      <c r="M3360" t="s">
        <v>184</v>
      </c>
      <c r="N3360" t="s">
        <v>80</v>
      </c>
      <c r="O3360" t="s">
        <v>148</v>
      </c>
      <c r="P3360" t="s">
        <v>70</v>
      </c>
      <c r="Q3360" t="s">
        <v>58</v>
      </c>
      <c r="R3360" s="6">
        <f>_xlfn.XLOOKUP(CleanedData[[#This Row],[Product]],'02_Lookup_Tables'!$A$2:$A$126,'02_Lookup_Tables'!$B$2:$B$126)</f>
        <v>338.79</v>
      </c>
      <c r="S3360" t="str">
        <f>VLOOKUP(CleanedData[[#This Row],[Product]],'02_Lookup_Tables'!$H$2:$I$126,2,FALSE)</f>
        <v>Accessories</v>
      </c>
      <c r="T3360" t="str">
        <f>VLOOKUP(CleanedData[[#This Row],[Province]],'02_Lookup_Tables'!$D$2:$E$10,2, FALSE)</f>
        <v>Northern Region</v>
      </c>
      <c r="U3360" t="str" cm="1">
        <f t="array" ref="U3360">_xlfn.IFS(CleanedData[[#This Row],[Purchase Amount]]&lt;500,"Low",
CleanedData[[#This Row],[Purchase Amount]]&lt;5000,"Medium",
TRUE,"High")</f>
        <v>Low</v>
      </c>
      <c r="V3360" t="str">
        <f>TEXT(CleanedData[[#This Row],[Date]],"mmmm")</f>
        <v>February</v>
      </c>
      <c r="W3360" t="str">
        <f>"Q"&amp;ROUNDUP(MONTH(CleanedData[[#This Row],[Date]])/3,0)</f>
        <v>Q1</v>
      </c>
      <c r="X3360" t="str">
        <f>IF(CleanedData[[#This Row],[Purchase Amount]]&gt;=5000,"Yes","No")</f>
        <v>No</v>
      </c>
      <c r="Y3360">
        <f>IF(CleanedData[[#This Row],[Recommend]]="Yes",1,0)</f>
        <v>1</v>
      </c>
      <c r="Z3360" s="6">
        <f>CleanedData[[#This Row],[Purchase Amount]]*0.15</f>
        <v>50.8185</v>
      </c>
      <c r="AA3360" s="6">
        <f>CleanedData[[#This Row],[Purchase Amount]]*1.15</f>
        <v>389.60849999999999</v>
      </c>
    </row>
    <row r="3361" spans="1:27" x14ac:dyDescent="0.3">
      <c r="A3361">
        <v>4068</v>
      </c>
      <c r="B3361" t="s">
        <v>3586</v>
      </c>
      <c r="C3361" s="1">
        <v>45500</v>
      </c>
      <c r="D3361">
        <v>53</v>
      </c>
      <c r="E3361" t="s">
        <v>52</v>
      </c>
      <c r="F3361" t="s">
        <v>40</v>
      </c>
      <c r="G3361" t="s">
        <v>243</v>
      </c>
      <c r="H3361">
        <v>1</v>
      </c>
      <c r="I3361" t="s">
        <v>42</v>
      </c>
      <c r="J3361" t="s">
        <v>54</v>
      </c>
      <c r="K3361" t="s">
        <v>55</v>
      </c>
      <c r="L3361" t="s">
        <v>45</v>
      </c>
      <c r="M3361" t="s">
        <v>75</v>
      </c>
      <c r="N3361" t="s">
        <v>80</v>
      </c>
      <c r="O3361" t="s">
        <v>89</v>
      </c>
      <c r="P3361" t="s">
        <v>49</v>
      </c>
      <c r="Q3361" t="s">
        <v>93</v>
      </c>
      <c r="R3361" s="6">
        <f>_xlfn.XLOOKUP(CleanedData[[#This Row],[Product]],'02_Lookup_Tables'!$A$2:$A$126,'02_Lookup_Tables'!$B$2:$B$126)</f>
        <v>551.66</v>
      </c>
      <c r="S3361" t="str">
        <f>VLOOKUP(CleanedData[[#This Row],[Product]],'02_Lookup_Tables'!$H$2:$I$126,2,FALSE)</f>
        <v>Accessories</v>
      </c>
      <c r="T3361" t="str">
        <f>VLOOKUP(CleanedData[[#This Row],[Province]],'02_Lookup_Tables'!$D$2:$E$10,2, FALSE)</f>
        <v>Northern Region</v>
      </c>
      <c r="U3361" t="str" cm="1">
        <f t="array" ref="U3361">_xlfn.IFS(CleanedData[[#This Row],[Purchase Amount]]&lt;500,"Low",
CleanedData[[#This Row],[Purchase Amount]]&lt;5000,"Medium",
TRUE,"High")</f>
        <v>Medium</v>
      </c>
      <c r="V3361" t="str">
        <f>TEXT(CleanedData[[#This Row],[Date]],"mmmm")</f>
        <v>July</v>
      </c>
      <c r="W3361" t="str">
        <f>"Q"&amp;ROUNDUP(MONTH(CleanedData[[#This Row],[Date]])/3,0)</f>
        <v>Q3</v>
      </c>
      <c r="X3361" t="str">
        <f>IF(CleanedData[[#This Row],[Purchase Amount]]&gt;=5000,"Yes","No")</f>
        <v>No</v>
      </c>
      <c r="Y3361">
        <f>IF(CleanedData[[#This Row],[Recommend]]="Yes",1,0)</f>
        <v>0</v>
      </c>
      <c r="Z3361" s="6">
        <f>CleanedData[[#This Row],[Purchase Amount]]*0.15</f>
        <v>82.748999999999995</v>
      </c>
      <c r="AA3361" s="6">
        <f>CleanedData[[#This Row],[Purchase Amount]]*1.15</f>
        <v>634.40899999999988</v>
      </c>
    </row>
    <row r="3362" spans="1:27" x14ac:dyDescent="0.3">
      <c r="A3362">
        <v>4069</v>
      </c>
      <c r="B3362" t="s">
        <v>3587</v>
      </c>
      <c r="C3362" s="1">
        <v>45775</v>
      </c>
      <c r="D3362">
        <v>24</v>
      </c>
      <c r="E3362" t="s">
        <v>39</v>
      </c>
      <c r="F3362" t="s">
        <v>130</v>
      </c>
      <c r="G3362" t="s">
        <v>150</v>
      </c>
      <c r="H3362">
        <v>5</v>
      </c>
      <c r="I3362" t="s">
        <v>45</v>
      </c>
      <c r="J3362" t="s">
        <v>69</v>
      </c>
      <c r="K3362" t="s">
        <v>44</v>
      </c>
      <c r="L3362" t="s">
        <v>45</v>
      </c>
      <c r="M3362" t="s">
        <v>75</v>
      </c>
      <c r="N3362" t="s">
        <v>57</v>
      </c>
      <c r="O3362" t="s">
        <v>89</v>
      </c>
      <c r="P3362" t="s">
        <v>70</v>
      </c>
      <c r="Q3362" t="s">
        <v>66</v>
      </c>
      <c r="R3362" s="6">
        <f>_xlfn.XLOOKUP(CleanedData[[#This Row],[Product]],'02_Lookup_Tables'!$A$2:$A$126,'02_Lookup_Tables'!$B$2:$B$126)</f>
        <v>14808.31</v>
      </c>
      <c r="S3362" t="str">
        <f>VLOOKUP(CleanedData[[#This Row],[Product]],'02_Lookup_Tables'!$H$2:$I$126,2,FALSE)</f>
        <v>Electronics</v>
      </c>
      <c r="T3362" t="str">
        <f>VLOOKUP(CleanedData[[#This Row],[Province]],'02_Lookup_Tables'!$D$2:$E$10,2, FALSE)</f>
        <v>Eastern Region</v>
      </c>
      <c r="U3362" t="str" cm="1">
        <f t="array" ref="U3362">_xlfn.IFS(CleanedData[[#This Row],[Purchase Amount]]&lt;500,"Low",
CleanedData[[#This Row],[Purchase Amount]]&lt;5000,"Medium",
TRUE,"High")</f>
        <v>High</v>
      </c>
      <c r="V3362" t="str">
        <f>TEXT(CleanedData[[#This Row],[Date]],"mmmm")</f>
        <v>April</v>
      </c>
      <c r="W3362" t="str">
        <f>"Q"&amp;ROUNDUP(MONTH(CleanedData[[#This Row],[Date]])/3,0)</f>
        <v>Q2</v>
      </c>
      <c r="X3362" t="str">
        <f>IF(CleanedData[[#This Row],[Purchase Amount]]&gt;=5000,"Yes","No")</f>
        <v>Yes</v>
      </c>
      <c r="Y3362">
        <f>IF(CleanedData[[#This Row],[Recommend]]="Yes",1,0)</f>
        <v>1</v>
      </c>
      <c r="Z3362" s="6">
        <f>CleanedData[[#This Row],[Purchase Amount]]*0.15</f>
        <v>2221.2464999999997</v>
      </c>
      <c r="AA3362" s="6">
        <f>CleanedData[[#This Row],[Purchase Amount]]*1.15</f>
        <v>17029.556499999999</v>
      </c>
    </row>
    <row r="3363" spans="1:27" x14ac:dyDescent="0.3">
      <c r="A3363">
        <v>4070</v>
      </c>
      <c r="B3363" t="s">
        <v>3588</v>
      </c>
      <c r="C3363" s="1">
        <v>45484</v>
      </c>
      <c r="D3363">
        <v>35</v>
      </c>
      <c r="E3363" t="s">
        <v>52</v>
      </c>
      <c r="F3363" t="s">
        <v>83</v>
      </c>
      <c r="G3363" t="s">
        <v>347</v>
      </c>
      <c r="H3363">
        <v>4</v>
      </c>
      <c r="I3363" t="s">
        <v>42</v>
      </c>
      <c r="J3363" t="s">
        <v>63</v>
      </c>
      <c r="K3363" t="s">
        <v>64</v>
      </c>
      <c r="L3363" t="s">
        <v>45</v>
      </c>
      <c r="M3363" t="s">
        <v>56</v>
      </c>
      <c r="N3363" t="s">
        <v>96</v>
      </c>
      <c r="O3363" t="s">
        <v>148</v>
      </c>
      <c r="P3363" t="s">
        <v>49</v>
      </c>
      <c r="Q3363" t="s">
        <v>81</v>
      </c>
      <c r="R3363" s="6">
        <f>_xlfn.XLOOKUP(CleanedData[[#This Row],[Product]],'02_Lookup_Tables'!$A$2:$A$126,'02_Lookup_Tables'!$B$2:$B$126)</f>
        <v>16523.5</v>
      </c>
      <c r="S3363" t="str">
        <f>VLOOKUP(CleanedData[[#This Row],[Product]],'02_Lookup_Tables'!$H$2:$I$126,2,FALSE)</f>
        <v>Electronics</v>
      </c>
      <c r="T3363" t="str">
        <f>VLOOKUP(CleanedData[[#This Row],[Province]],'02_Lookup_Tables'!$D$2:$E$10,2, FALSE)</f>
        <v>Western Region</v>
      </c>
      <c r="U3363" t="str" cm="1">
        <f t="array" ref="U3363">_xlfn.IFS(CleanedData[[#This Row],[Purchase Amount]]&lt;500,"Low",
CleanedData[[#This Row],[Purchase Amount]]&lt;5000,"Medium",
TRUE,"High")</f>
        <v>High</v>
      </c>
      <c r="V3363" t="str">
        <f>TEXT(CleanedData[[#This Row],[Date]],"mmmm")</f>
        <v>July</v>
      </c>
      <c r="W3363" t="str">
        <f>"Q"&amp;ROUNDUP(MONTH(CleanedData[[#This Row],[Date]])/3,0)</f>
        <v>Q3</v>
      </c>
      <c r="X3363" t="str">
        <f>IF(CleanedData[[#This Row],[Purchase Amount]]&gt;=5000,"Yes","No")</f>
        <v>Yes</v>
      </c>
      <c r="Y3363">
        <f>IF(CleanedData[[#This Row],[Recommend]]="Yes",1,0)</f>
        <v>0</v>
      </c>
      <c r="Z3363" s="6">
        <f>CleanedData[[#This Row],[Purchase Amount]]*0.15</f>
        <v>2478.5250000000001</v>
      </c>
      <c r="AA3363" s="6">
        <f>CleanedData[[#This Row],[Purchase Amount]]*1.15</f>
        <v>19002.024999999998</v>
      </c>
    </row>
    <row r="3364" spans="1:27" x14ac:dyDescent="0.3">
      <c r="A3364">
        <v>4071</v>
      </c>
      <c r="B3364" t="s">
        <v>3589</v>
      </c>
      <c r="C3364" s="1">
        <v>45958</v>
      </c>
      <c r="D3364">
        <v>43</v>
      </c>
      <c r="E3364" t="s">
        <v>39</v>
      </c>
      <c r="F3364" t="s">
        <v>61</v>
      </c>
      <c r="G3364" t="s">
        <v>278</v>
      </c>
      <c r="H3364">
        <v>2</v>
      </c>
      <c r="I3364" t="s">
        <v>42</v>
      </c>
      <c r="J3364" t="s">
        <v>43</v>
      </c>
      <c r="K3364" t="s">
        <v>55</v>
      </c>
      <c r="L3364" t="s">
        <v>42</v>
      </c>
      <c r="M3364" t="s">
        <v>88</v>
      </c>
      <c r="N3364" t="s">
        <v>47</v>
      </c>
      <c r="O3364" t="s">
        <v>89</v>
      </c>
      <c r="P3364" t="s">
        <v>49</v>
      </c>
      <c r="Q3364" t="s">
        <v>81</v>
      </c>
      <c r="R3364" s="6">
        <f>_xlfn.XLOOKUP(CleanedData[[#This Row],[Product]],'02_Lookup_Tables'!$A$2:$A$126,'02_Lookup_Tables'!$B$2:$B$126)</f>
        <v>45.96</v>
      </c>
      <c r="S3364" t="str">
        <f>VLOOKUP(CleanedData[[#This Row],[Product]],'02_Lookup_Tables'!$H$2:$I$126,2,FALSE)</f>
        <v>Food</v>
      </c>
      <c r="T3364" t="str">
        <f>VLOOKUP(CleanedData[[#This Row],[Province]],'02_Lookup_Tables'!$D$2:$E$10,2, FALSE)</f>
        <v>Southern Region</v>
      </c>
      <c r="U3364" t="str" cm="1">
        <f t="array" ref="U3364">_xlfn.IFS(CleanedData[[#This Row],[Purchase Amount]]&lt;500,"Low",
CleanedData[[#This Row],[Purchase Amount]]&lt;5000,"Medium",
TRUE,"High")</f>
        <v>Low</v>
      </c>
      <c r="V3364" t="str">
        <f>TEXT(CleanedData[[#This Row],[Date]],"mmmm")</f>
        <v>October</v>
      </c>
      <c r="W3364" t="str">
        <f>"Q"&amp;ROUNDUP(MONTH(CleanedData[[#This Row],[Date]])/3,0)</f>
        <v>Q4</v>
      </c>
      <c r="X3364" t="str">
        <f>IF(CleanedData[[#This Row],[Purchase Amount]]&gt;=5000,"Yes","No")</f>
        <v>No</v>
      </c>
      <c r="Y3364">
        <f>IF(CleanedData[[#This Row],[Recommend]]="Yes",1,0)</f>
        <v>0</v>
      </c>
      <c r="Z3364" s="6">
        <f>CleanedData[[#This Row],[Purchase Amount]]*0.15</f>
        <v>6.8940000000000001</v>
      </c>
      <c r="AA3364" s="6">
        <f>CleanedData[[#This Row],[Purchase Amount]]*1.15</f>
        <v>52.853999999999999</v>
      </c>
    </row>
    <row r="3365" spans="1:27" x14ac:dyDescent="0.3">
      <c r="A3365">
        <v>4072</v>
      </c>
      <c r="B3365" t="s">
        <v>3590</v>
      </c>
      <c r="C3365" s="1">
        <v>45558</v>
      </c>
      <c r="D3365">
        <v>69</v>
      </c>
      <c r="E3365" t="s">
        <v>52</v>
      </c>
      <c r="F3365" t="s">
        <v>40</v>
      </c>
      <c r="G3365" t="s">
        <v>1139</v>
      </c>
      <c r="H3365">
        <v>1</v>
      </c>
      <c r="I3365" t="s">
        <v>45</v>
      </c>
      <c r="J3365" t="s">
        <v>69</v>
      </c>
      <c r="K3365" t="s">
        <v>55</v>
      </c>
      <c r="L3365" t="s">
        <v>42</v>
      </c>
      <c r="M3365" t="s">
        <v>85</v>
      </c>
      <c r="N3365" t="s">
        <v>80</v>
      </c>
      <c r="O3365" t="s">
        <v>48</v>
      </c>
      <c r="P3365" t="s">
        <v>49</v>
      </c>
      <c r="Q3365" t="s">
        <v>97</v>
      </c>
      <c r="R3365" s="6">
        <f>_xlfn.XLOOKUP(CleanedData[[#This Row],[Product]],'02_Lookup_Tables'!$A$2:$A$126,'02_Lookup_Tables'!$B$2:$B$126)</f>
        <v>2977.47</v>
      </c>
      <c r="S3365" t="str">
        <f>VLOOKUP(CleanedData[[#This Row],[Product]],'02_Lookup_Tables'!$H$2:$I$126,2,FALSE)</f>
        <v>Home &amp; Living</v>
      </c>
      <c r="T3365" t="str">
        <f>VLOOKUP(CleanedData[[#This Row],[Province]],'02_Lookup_Tables'!$D$2:$E$10,2, FALSE)</f>
        <v>Northern Region</v>
      </c>
      <c r="U3365" t="str" cm="1">
        <f t="array" ref="U3365">_xlfn.IFS(CleanedData[[#This Row],[Purchase Amount]]&lt;500,"Low",
CleanedData[[#This Row],[Purchase Amount]]&lt;5000,"Medium",
TRUE,"High")</f>
        <v>Medium</v>
      </c>
      <c r="V3365" t="str">
        <f>TEXT(CleanedData[[#This Row],[Date]],"mmmm")</f>
        <v>September</v>
      </c>
      <c r="W3365" t="str">
        <f>"Q"&amp;ROUNDUP(MONTH(CleanedData[[#This Row],[Date]])/3,0)</f>
        <v>Q3</v>
      </c>
      <c r="X3365" t="str">
        <f>IF(CleanedData[[#This Row],[Purchase Amount]]&gt;=5000,"Yes","No")</f>
        <v>No</v>
      </c>
      <c r="Y3365">
        <f>IF(CleanedData[[#This Row],[Recommend]]="Yes",1,0)</f>
        <v>1</v>
      </c>
      <c r="Z3365" s="6">
        <f>CleanedData[[#This Row],[Purchase Amount]]*0.15</f>
        <v>446.62049999999994</v>
      </c>
      <c r="AA3365" s="6">
        <f>CleanedData[[#This Row],[Purchase Amount]]*1.15</f>
        <v>3424.0904999999993</v>
      </c>
    </row>
    <row r="3366" spans="1:27" x14ac:dyDescent="0.3">
      <c r="A3366">
        <v>4074</v>
      </c>
      <c r="B3366" t="s">
        <v>3591</v>
      </c>
      <c r="C3366" s="1">
        <v>45611</v>
      </c>
      <c r="D3366">
        <v>35</v>
      </c>
      <c r="E3366" t="s">
        <v>52</v>
      </c>
      <c r="F3366" t="s">
        <v>125</v>
      </c>
      <c r="G3366" t="s">
        <v>374</v>
      </c>
      <c r="H3366">
        <v>1</v>
      </c>
      <c r="I3366" t="s">
        <v>42</v>
      </c>
      <c r="J3366" t="s">
        <v>63</v>
      </c>
      <c r="K3366" t="s">
        <v>64</v>
      </c>
      <c r="L3366" t="s">
        <v>42</v>
      </c>
      <c r="M3366" t="s">
        <v>75</v>
      </c>
      <c r="N3366" t="s">
        <v>80</v>
      </c>
      <c r="O3366" t="s">
        <v>89</v>
      </c>
      <c r="P3366" t="s">
        <v>49</v>
      </c>
      <c r="Q3366" t="s">
        <v>81</v>
      </c>
      <c r="R3366" s="6">
        <f>_xlfn.XLOOKUP(CleanedData[[#This Row],[Product]],'02_Lookup_Tables'!$A$2:$A$126,'02_Lookup_Tables'!$B$2:$B$126)</f>
        <v>2906.97</v>
      </c>
      <c r="S3366" t="str">
        <f>VLOOKUP(CleanedData[[#This Row],[Product]],'02_Lookup_Tables'!$H$2:$I$126,2,FALSE)</f>
        <v>Home &amp; Living</v>
      </c>
      <c r="T3366" t="str">
        <f>VLOOKUP(CleanedData[[#This Row],[Province]],'02_Lookup_Tables'!$D$2:$E$10,2, FALSE)</f>
        <v>Western Region</v>
      </c>
      <c r="U3366" t="str" cm="1">
        <f t="array" ref="U3366">_xlfn.IFS(CleanedData[[#This Row],[Purchase Amount]]&lt;500,"Low",
CleanedData[[#This Row],[Purchase Amount]]&lt;5000,"Medium",
TRUE,"High")</f>
        <v>Medium</v>
      </c>
      <c r="V3366" t="str">
        <f>TEXT(CleanedData[[#This Row],[Date]],"mmmm")</f>
        <v>November</v>
      </c>
      <c r="W3366" t="str">
        <f>"Q"&amp;ROUNDUP(MONTH(CleanedData[[#This Row],[Date]])/3,0)</f>
        <v>Q4</v>
      </c>
      <c r="X3366" t="str">
        <f>IF(CleanedData[[#This Row],[Purchase Amount]]&gt;=5000,"Yes","No")</f>
        <v>No</v>
      </c>
      <c r="Y3366">
        <f>IF(CleanedData[[#This Row],[Recommend]]="Yes",1,0)</f>
        <v>0</v>
      </c>
      <c r="Z3366" s="6">
        <f>CleanedData[[#This Row],[Purchase Amount]]*0.15</f>
        <v>436.04549999999995</v>
      </c>
      <c r="AA3366" s="6">
        <f>CleanedData[[#This Row],[Purchase Amount]]*1.15</f>
        <v>3343.0154999999995</v>
      </c>
    </row>
    <row r="3367" spans="1:27" x14ac:dyDescent="0.3">
      <c r="A3367">
        <v>4076</v>
      </c>
      <c r="B3367" t="s">
        <v>3592</v>
      </c>
      <c r="C3367" s="1">
        <v>45901</v>
      </c>
      <c r="D3367">
        <v>59</v>
      </c>
      <c r="E3367" t="s">
        <v>60</v>
      </c>
      <c r="F3367" t="s">
        <v>40</v>
      </c>
      <c r="G3367" t="s">
        <v>230</v>
      </c>
      <c r="H3367">
        <v>4</v>
      </c>
      <c r="I3367" t="s">
        <v>42</v>
      </c>
      <c r="J3367" t="s">
        <v>43</v>
      </c>
      <c r="K3367" t="s">
        <v>55</v>
      </c>
      <c r="L3367" t="s">
        <v>45</v>
      </c>
      <c r="N3367" t="s">
        <v>96</v>
      </c>
      <c r="O3367" t="s">
        <v>134</v>
      </c>
      <c r="P3367" t="s">
        <v>8646</v>
      </c>
      <c r="Q3367" t="s">
        <v>50</v>
      </c>
      <c r="R3367" s="6">
        <f>_xlfn.XLOOKUP(CleanedData[[#This Row],[Product]],'02_Lookup_Tables'!$A$2:$A$126,'02_Lookup_Tables'!$B$2:$B$126)</f>
        <v>1940.64</v>
      </c>
      <c r="S3367" t="str">
        <f>VLOOKUP(CleanedData[[#This Row],[Product]],'02_Lookup_Tables'!$H$2:$I$126,2,FALSE)</f>
        <v>Toys &amp; Games</v>
      </c>
      <c r="T3367" t="str">
        <f>VLOOKUP(CleanedData[[#This Row],[Province]],'02_Lookup_Tables'!$D$2:$E$10,2, FALSE)</f>
        <v>Northern Region</v>
      </c>
      <c r="U3367" t="str" cm="1">
        <f t="array" ref="U3367">_xlfn.IFS(CleanedData[[#This Row],[Purchase Amount]]&lt;500,"Low",
CleanedData[[#This Row],[Purchase Amount]]&lt;5000,"Medium",
TRUE,"High")</f>
        <v>Medium</v>
      </c>
      <c r="V3367" t="str">
        <f>TEXT(CleanedData[[#This Row],[Date]],"mmmm")</f>
        <v>September</v>
      </c>
      <c r="W3367" t="str">
        <f>"Q"&amp;ROUNDUP(MONTH(CleanedData[[#This Row],[Date]])/3,0)</f>
        <v>Q3</v>
      </c>
      <c r="X3367" t="str">
        <f>IF(CleanedData[[#This Row],[Purchase Amount]]&gt;=5000,"Yes","No")</f>
        <v>No</v>
      </c>
      <c r="Y3367">
        <f>IF(CleanedData[[#This Row],[Recommend]]="Yes",1,0)</f>
        <v>0</v>
      </c>
      <c r="Z3367" s="6">
        <f>CleanedData[[#This Row],[Purchase Amount]]*0.15</f>
        <v>291.096</v>
      </c>
      <c r="AA3367" s="6">
        <f>CleanedData[[#This Row],[Purchase Amount]]*1.15</f>
        <v>2231.7359999999999</v>
      </c>
    </row>
    <row r="3368" spans="1:27" x14ac:dyDescent="0.3">
      <c r="A3368">
        <v>4078</v>
      </c>
      <c r="B3368" t="s">
        <v>3593</v>
      </c>
      <c r="C3368" s="1">
        <v>45335</v>
      </c>
      <c r="D3368">
        <v>50</v>
      </c>
      <c r="E3368" t="s">
        <v>39</v>
      </c>
      <c r="F3368" t="s">
        <v>125</v>
      </c>
      <c r="G3368" t="s">
        <v>109</v>
      </c>
      <c r="H3368">
        <v>1</v>
      </c>
      <c r="I3368" t="s">
        <v>45</v>
      </c>
      <c r="J3368" t="s">
        <v>43</v>
      </c>
      <c r="K3368" t="s">
        <v>64</v>
      </c>
      <c r="L3368" t="s">
        <v>45</v>
      </c>
      <c r="M3368" t="s">
        <v>190</v>
      </c>
      <c r="N3368" t="s">
        <v>80</v>
      </c>
      <c r="O3368" t="s">
        <v>89</v>
      </c>
      <c r="P3368" t="s">
        <v>49</v>
      </c>
      <c r="Q3368" t="s">
        <v>93</v>
      </c>
      <c r="R3368" s="6">
        <f>_xlfn.XLOOKUP(CleanedData[[#This Row],[Product]],'02_Lookup_Tables'!$A$2:$A$126,'02_Lookup_Tables'!$B$2:$B$126)</f>
        <v>228.08</v>
      </c>
      <c r="S3368" t="str">
        <f>VLOOKUP(CleanedData[[#This Row],[Product]],'02_Lookup_Tables'!$H$2:$I$126,2,FALSE)</f>
        <v>Apparel</v>
      </c>
      <c r="T3368" t="str">
        <f>VLOOKUP(CleanedData[[#This Row],[Province]],'02_Lookup_Tables'!$D$2:$E$10,2, FALSE)</f>
        <v>Western Region</v>
      </c>
      <c r="U3368" t="str" cm="1">
        <f t="array" ref="U3368">_xlfn.IFS(CleanedData[[#This Row],[Purchase Amount]]&lt;500,"Low",
CleanedData[[#This Row],[Purchase Amount]]&lt;5000,"Medium",
TRUE,"High")</f>
        <v>Low</v>
      </c>
      <c r="V3368" t="str">
        <f>TEXT(CleanedData[[#This Row],[Date]],"mmmm")</f>
        <v>February</v>
      </c>
      <c r="W3368" t="str">
        <f>"Q"&amp;ROUNDUP(MONTH(CleanedData[[#This Row],[Date]])/3,0)</f>
        <v>Q1</v>
      </c>
      <c r="X3368" t="str">
        <f>IF(CleanedData[[#This Row],[Purchase Amount]]&gt;=5000,"Yes","No")</f>
        <v>No</v>
      </c>
      <c r="Y3368">
        <f>IF(CleanedData[[#This Row],[Recommend]]="Yes",1,0)</f>
        <v>1</v>
      </c>
      <c r="Z3368" s="6">
        <f>CleanedData[[#This Row],[Purchase Amount]]*0.15</f>
        <v>34.212000000000003</v>
      </c>
      <c r="AA3368" s="6">
        <f>CleanedData[[#This Row],[Purchase Amount]]*1.15</f>
        <v>262.29199999999997</v>
      </c>
    </row>
    <row r="3369" spans="1:27" x14ac:dyDescent="0.3">
      <c r="A3369">
        <v>4079</v>
      </c>
      <c r="B3369" t="s">
        <v>3594</v>
      </c>
      <c r="C3369" s="1">
        <v>45758</v>
      </c>
      <c r="D3369">
        <v>49</v>
      </c>
      <c r="E3369" t="s">
        <v>39</v>
      </c>
      <c r="F3369" t="s">
        <v>108</v>
      </c>
      <c r="G3369" t="s">
        <v>450</v>
      </c>
      <c r="H3369">
        <v>4</v>
      </c>
      <c r="I3369" t="s">
        <v>45</v>
      </c>
      <c r="J3369" t="s">
        <v>63</v>
      </c>
      <c r="K3369" t="s">
        <v>64</v>
      </c>
      <c r="L3369" t="s">
        <v>42</v>
      </c>
      <c r="M3369" t="s">
        <v>175</v>
      </c>
      <c r="N3369" t="s">
        <v>96</v>
      </c>
      <c r="O3369" t="s">
        <v>89</v>
      </c>
      <c r="P3369" t="s">
        <v>70</v>
      </c>
      <c r="Q3369" t="s">
        <v>93</v>
      </c>
      <c r="R3369" s="6">
        <f>_xlfn.XLOOKUP(CleanedData[[#This Row],[Product]],'02_Lookup_Tables'!$A$2:$A$126,'02_Lookup_Tables'!$B$2:$B$126)</f>
        <v>74.72</v>
      </c>
      <c r="S3369" t="str">
        <f>VLOOKUP(CleanedData[[#This Row],[Product]],'02_Lookup_Tables'!$H$2:$I$126,2,FALSE)</f>
        <v>Food</v>
      </c>
      <c r="T3369" t="str">
        <f>VLOOKUP(CleanedData[[#This Row],[Province]],'02_Lookup_Tables'!$D$2:$E$10,2, FALSE)</f>
        <v>Gauteng Region</v>
      </c>
      <c r="U3369" t="str" cm="1">
        <f t="array" ref="U3369">_xlfn.IFS(CleanedData[[#This Row],[Purchase Amount]]&lt;500,"Low",
CleanedData[[#This Row],[Purchase Amount]]&lt;5000,"Medium",
TRUE,"High")</f>
        <v>Low</v>
      </c>
      <c r="V3369" t="str">
        <f>TEXT(CleanedData[[#This Row],[Date]],"mmmm")</f>
        <v>April</v>
      </c>
      <c r="W3369" t="str">
        <f>"Q"&amp;ROUNDUP(MONTH(CleanedData[[#This Row],[Date]])/3,0)</f>
        <v>Q2</v>
      </c>
      <c r="X3369" t="str">
        <f>IF(CleanedData[[#This Row],[Purchase Amount]]&gt;=5000,"Yes","No")</f>
        <v>No</v>
      </c>
      <c r="Y3369">
        <f>IF(CleanedData[[#This Row],[Recommend]]="Yes",1,0)</f>
        <v>1</v>
      </c>
      <c r="Z3369" s="6">
        <f>CleanedData[[#This Row],[Purchase Amount]]*0.15</f>
        <v>11.208</v>
      </c>
      <c r="AA3369" s="6">
        <f>CleanedData[[#This Row],[Purchase Amount]]*1.15</f>
        <v>85.927999999999997</v>
      </c>
    </row>
    <row r="3370" spans="1:27" x14ac:dyDescent="0.3">
      <c r="A3370">
        <v>4080</v>
      </c>
      <c r="B3370" t="s">
        <v>3595</v>
      </c>
      <c r="C3370" s="1">
        <v>45858</v>
      </c>
      <c r="D3370">
        <v>51</v>
      </c>
      <c r="E3370" t="s">
        <v>60</v>
      </c>
      <c r="F3370" t="s">
        <v>72</v>
      </c>
      <c r="G3370" t="s">
        <v>120</v>
      </c>
      <c r="H3370">
        <v>5</v>
      </c>
      <c r="I3370" t="s">
        <v>42</v>
      </c>
      <c r="J3370" t="s">
        <v>69</v>
      </c>
      <c r="K3370" t="s">
        <v>44</v>
      </c>
      <c r="L3370" t="s">
        <v>42</v>
      </c>
      <c r="M3370" t="s">
        <v>112</v>
      </c>
      <c r="N3370" t="s">
        <v>57</v>
      </c>
      <c r="O3370" t="s">
        <v>48</v>
      </c>
      <c r="P3370" t="s">
        <v>49</v>
      </c>
      <c r="Q3370" t="s">
        <v>93</v>
      </c>
      <c r="R3370" s="6">
        <f>_xlfn.XLOOKUP(CleanedData[[#This Row],[Product]],'02_Lookup_Tables'!$A$2:$A$126,'02_Lookup_Tables'!$B$2:$B$126)</f>
        <v>471.63</v>
      </c>
      <c r="S3370" t="str">
        <f>VLOOKUP(CleanedData[[#This Row],[Product]],'02_Lookup_Tables'!$H$2:$I$126,2,FALSE)</f>
        <v>Beauty &amp; Personal Care</v>
      </c>
      <c r="T3370" t="str">
        <f>VLOOKUP(CleanedData[[#This Row],[Province]],'02_Lookup_Tables'!$D$2:$E$10,2, FALSE)</f>
        <v>Central Region</v>
      </c>
      <c r="U3370" t="str" cm="1">
        <f t="array" ref="U3370">_xlfn.IFS(CleanedData[[#This Row],[Purchase Amount]]&lt;500,"Low",
CleanedData[[#This Row],[Purchase Amount]]&lt;5000,"Medium",
TRUE,"High")</f>
        <v>Low</v>
      </c>
      <c r="V3370" t="str">
        <f>TEXT(CleanedData[[#This Row],[Date]],"mmmm")</f>
        <v>July</v>
      </c>
      <c r="W3370" t="str">
        <f>"Q"&amp;ROUNDUP(MONTH(CleanedData[[#This Row],[Date]])/3,0)</f>
        <v>Q3</v>
      </c>
      <c r="X3370" t="str">
        <f>IF(CleanedData[[#This Row],[Purchase Amount]]&gt;=5000,"Yes","No")</f>
        <v>No</v>
      </c>
      <c r="Y3370">
        <f>IF(CleanedData[[#This Row],[Recommend]]="Yes",1,0)</f>
        <v>0</v>
      </c>
      <c r="Z3370" s="6">
        <f>CleanedData[[#This Row],[Purchase Amount]]*0.15</f>
        <v>70.744500000000002</v>
      </c>
      <c r="AA3370" s="6">
        <f>CleanedData[[#This Row],[Purchase Amount]]*1.15</f>
        <v>542.3744999999999</v>
      </c>
    </row>
    <row r="3371" spans="1:27" x14ac:dyDescent="0.3">
      <c r="A3371">
        <v>4082</v>
      </c>
      <c r="B3371" t="s">
        <v>3596</v>
      </c>
      <c r="C3371" s="1">
        <v>45805</v>
      </c>
      <c r="D3371">
        <v>36</v>
      </c>
      <c r="E3371" t="s">
        <v>52</v>
      </c>
      <c r="F3371" t="s">
        <v>40</v>
      </c>
      <c r="G3371" t="s">
        <v>284</v>
      </c>
      <c r="H3371">
        <v>4</v>
      </c>
      <c r="I3371" t="s">
        <v>42</v>
      </c>
      <c r="J3371" t="s">
        <v>54</v>
      </c>
      <c r="K3371" t="s">
        <v>55</v>
      </c>
      <c r="L3371" t="s">
        <v>45</v>
      </c>
      <c r="M3371" t="s">
        <v>156</v>
      </c>
      <c r="N3371" t="s">
        <v>96</v>
      </c>
      <c r="O3371" t="s">
        <v>148</v>
      </c>
      <c r="P3371" t="s">
        <v>49</v>
      </c>
      <c r="Q3371" t="s">
        <v>81</v>
      </c>
      <c r="R3371" s="6">
        <f>_xlfn.XLOOKUP(CleanedData[[#This Row],[Product]],'02_Lookup_Tables'!$A$2:$A$126,'02_Lookup_Tables'!$B$2:$B$126)</f>
        <v>6698.54</v>
      </c>
      <c r="S3371" t="str">
        <f>VLOOKUP(CleanedData[[#This Row],[Product]],'02_Lookup_Tables'!$H$2:$I$126,2,FALSE)</f>
        <v>Electronics</v>
      </c>
      <c r="T3371" t="str">
        <f>VLOOKUP(CleanedData[[#This Row],[Province]],'02_Lookup_Tables'!$D$2:$E$10,2, FALSE)</f>
        <v>Northern Region</v>
      </c>
      <c r="U3371" t="str" cm="1">
        <f t="array" ref="U3371">_xlfn.IFS(CleanedData[[#This Row],[Purchase Amount]]&lt;500,"Low",
CleanedData[[#This Row],[Purchase Amount]]&lt;5000,"Medium",
TRUE,"High")</f>
        <v>High</v>
      </c>
      <c r="V3371" t="str">
        <f>TEXT(CleanedData[[#This Row],[Date]],"mmmm")</f>
        <v>May</v>
      </c>
      <c r="W3371" t="str">
        <f>"Q"&amp;ROUNDUP(MONTH(CleanedData[[#This Row],[Date]])/3,0)</f>
        <v>Q2</v>
      </c>
      <c r="X3371" t="str">
        <f>IF(CleanedData[[#This Row],[Purchase Amount]]&gt;=5000,"Yes","No")</f>
        <v>Yes</v>
      </c>
      <c r="Y3371">
        <f>IF(CleanedData[[#This Row],[Recommend]]="Yes",1,0)</f>
        <v>0</v>
      </c>
      <c r="Z3371" s="6">
        <f>CleanedData[[#This Row],[Purchase Amount]]*0.15</f>
        <v>1004.7809999999999</v>
      </c>
      <c r="AA3371" s="6">
        <f>CleanedData[[#This Row],[Purchase Amount]]*1.15</f>
        <v>7703.320999999999</v>
      </c>
    </row>
    <row r="3372" spans="1:27" x14ac:dyDescent="0.3">
      <c r="A3372">
        <v>4086</v>
      </c>
      <c r="B3372" t="s">
        <v>3597</v>
      </c>
      <c r="C3372" s="1">
        <v>45478</v>
      </c>
      <c r="D3372">
        <v>77</v>
      </c>
      <c r="E3372" t="s">
        <v>39</v>
      </c>
      <c r="F3372" t="s">
        <v>72</v>
      </c>
      <c r="G3372" t="s">
        <v>243</v>
      </c>
      <c r="H3372">
        <v>5</v>
      </c>
      <c r="I3372" t="s">
        <v>42</v>
      </c>
      <c r="J3372" t="s">
        <v>63</v>
      </c>
      <c r="K3372" t="s">
        <v>64</v>
      </c>
      <c r="L3372" t="s">
        <v>42</v>
      </c>
      <c r="M3372" t="s">
        <v>85</v>
      </c>
      <c r="N3372" t="s">
        <v>57</v>
      </c>
      <c r="O3372" t="s">
        <v>48</v>
      </c>
      <c r="P3372" t="s">
        <v>49</v>
      </c>
      <c r="Q3372" t="s">
        <v>97</v>
      </c>
      <c r="R3372" s="6">
        <f>_xlfn.XLOOKUP(CleanedData[[#This Row],[Product]],'02_Lookup_Tables'!$A$2:$A$126,'02_Lookup_Tables'!$B$2:$B$126)</f>
        <v>551.66</v>
      </c>
      <c r="S3372" t="str">
        <f>VLOOKUP(CleanedData[[#This Row],[Product]],'02_Lookup_Tables'!$H$2:$I$126,2,FALSE)</f>
        <v>Accessories</v>
      </c>
      <c r="T3372" t="str">
        <f>VLOOKUP(CleanedData[[#This Row],[Province]],'02_Lookup_Tables'!$D$2:$E$10,2, FALSE)</f>
        <v>Central Region</v>
      </c>
      <c r="U3372" t="str" cm="1">
        <f t="array" ref="U3372">_xlfn.IFS(CleanedData[[#This Row],[Purchase Amount]]&lt;500,"Low",
CleanedData[[#This Row],[Purchase Amount]]&lt;5000,"Medium",
TRUE,"High")</f>
        <v>Medium</v>
      </c>
      <c r="V3372" t="str">
        <f>TEXT(CleanedData[[#This Row],[Date]],"mmmm")</f>
        <v>July</v>
      </c>
      <c r="W3372" t="str">
        <f>"Q"&amp;ROUNDUP(MONTH(CleanedData[[#This Row],[Date]])/3,0)</f>
        <v>Q3</v>
      </c>
      <c r="X3372" t="str">
        <f>IF(CleanedData[[#This Row],[Purchase Amount]]&gt;=5000,"Yes","No")</f>
        <v>No</v>
      </c>
      <c r="Y3372">
        <f>IF(CleanedData[[#This Row],[Recommend]]="Yes",1,0)</f>
        <v>0</v>
      </c>
      <c r="Z3372" s="6">
        <f>CleanedData[[#This Row],[Purchase Amount]]*0.15</f>
        <v>82.748999999999995</v>
      </c>
      <c r="AA3372" s="6">
        <f>CleanedData[[#This Row],[Purchase Amount]]*1.15</f>
        <v>634.40899999999988</v>
      </c>
    </row>
    <row r="3373" spans="1:27" x14ac:dyDescent="0.3">
      <c r="A3373">
        <v>4087</v>
      </c>
      <c r="B3373" t="s">
        <v>3598</v>
      </c>
      <c r="C3373" s="1">
        <v>45383</v>
      </c>
      <c r="D3373">
        <v>43</v>
      </c>
      <c r="E3373" t="s">
        <v>39</v>
      </c>
      <c r="F3373" t="s">
        <v>83</v>
      </c>
      <c r="G3373" t="s">
        <v>478</v>
      </c>
      <c r="H3373">
        <v>2</v>
      </c>
      <c r="I3373" t="s">
        <v>42</v>
      </c>
      <c r="J3373" t="s">
        <v>74</v>
      </c>
      <c r="K3373" t="s">
        <v>64</v>
      </c>
      <c r="L3373" t="s">
        <v>42</v>
      </c>
      <c r="M3373" t="s">
        <v>65</v>
      </c>
      <c r="N3373" t="s">
        <v>47</v>
      </c>
      <c r="O3373" t="s">
        <v>89</v>
      </c>
      <c r="P3373" t="s">
        <v>49</v>
      </c>
      <c r="Q3373" t="s">
        <v>81</v>
      </c>
      <c r="R3373" s="6">
        <f>_xlfn.XLOOKUP(CleanedData[[#This Row],[Product]],'02_Lookup_Tables'!$A$2:$A$126,'02_Lookup_Tables'!$B$2:$B$126)</f>
        <v>4507.63</v>
      </c>
      <c r="S3373" t="str">
        <f>VLOOKUP(CleanedData[[#This Row],[Product]],'02_Lookup_Tables'!$H$2:$I$126,2,FALSE)</f>
        <v>Sports &amp; Outdoors</v>
      </c>
      <c r="T3373" t="str">
        <f>VLOOKUP(CleanedData[[#This Row],[Province]],'02_Lookup_Tables'!$D$2:$E$10,2, FALSE)</f>
        <v>Western Region</v>
      </c>
      <c r="U3373" t="str" cm="1">
        <f t="array" ref="U3373">_xlfn.IFS(CleanedData[[#This Row],[Purchase Amount]]&lt;500,"Low",
CleanedData[[#This Row],[Purchase Amount]]&lt;5000,"Medium",
TRUE,"High")</f>
        <v>Medium</v>
      </c>
      <c r="V3373" t="str">
        <f>TEXT(CleanedData[[#This Row],[Date]],"mmmm")</f>
        <v>April</v>
      </c>
      <c r="W3373" t="str">
        <f>"Q"&amp;ROUNDUP(MONTH(CleanedData[[#This Row],[Date]])/3,0)</f>
        <v>Q2</v>
      </c>
      <c r="X3373" t="str">
        <f>IF(CleanedData[[#This Row],[Purchase Amount]]&gt;=5000,"Yes","No")</f>
        <v>No</v>
      </c>
      <c r="Y3373">
        <f>IF(CleanedData[[#This Row],[Recommend]]="Yes",1,0)</f>
        <v>0</v>
      </c>
      <c r="Z3373" s="6">
        <f>CleanedData[[#This Row],[Purchase Amount]]*0.15</f>
        <v>676.14449999999999</v>
      </c>
      <c r="AA3373" s="6">
        <f>CleanedData[[#This Row],[Purchase Amount]]*1.15</f>
        <v>5183.7744999999995</v>
      </c>
    </row>
    <row r="3374" spans="1:27" x14ac:dyDescent="0.3">
      <c r="A3374">
        <v>4088</v>
      </c>
      <c r="B3374" t="s">
        <v>3599</v>
      </c>
      <c r="C3374" s="1">
        <v>45796</v>
      </c>
      <c r="D3374">
        <v>60</v>
      </c>
      <c r="E3374" t="s">
        <v>60</v>
      </c>
      <c r="F3374" t="s">
        <v>40</v>
      </c>
      <c r="G3374" t="s">
        <v>122</v>
      </c>
      <c r="H3374">
        <v>4</v>
      </c>
      <c r="I3374" t="s">
        <v>42</v>
      </c>
      <c r="J3374" t="s">
        <v>54</v>
      </c>
      <c r="K3374" t="s">
        <v>44</v>
      </c>
      <c r="L3374" t="s">
        <v>42</v>
      </c>
      <c r="M3374" t="s">
        <v>175</v>
      </c>
      <c r="N3374" t="s">
        <v>96</v>
      </c>
      <c r="O3374" t="s">
        <v>89</v>
      </c>
      <c r="P3374" t="s">
        <v>70</v>
      </c>
      <c r="Q3374" t="s">
        <v>50</v>
      </c>
      <c r="R3374" s="6">
        <f>_xlfn.XLOOKUP(CleanedData[[#This Row],[Product]],'02_Lookup_Tables'!$A$2:$A$126,'02_Lookup_Tables'!$B$2:$B$126)</f>
        <v>1712.08</v>
      </c>
      <c r="S3374" t="str">
        <f>VLOOKUP(CleanedData[[#This Row],[Product]],'02_Lookup_Tables'!$H$2:$I$126,2,FALSE)</f>
        <v>Home &amp; Living</v>
      </c>
      <c r="T3374" t="str">
        <f>VLOOKUP(CleanedData[[#This Row],[Province]],'02_Lookup_Tables'!$D$2:$E$10,2, FALSE)</f>
        <v>Northern Region</v>
      </c>
      <c r="U3374" t="str" cm="1">
        <f t="array" ref="U3374">_xlfn.IFS(CleanedData[[#This Row],[Purchase Amount]]&lt;500,"Low",
CleanedData[[#This Row],[Purchase Amount]]&lt;5000,"Medium",
TRUE,"High")</f>
        <v>Medium</v>
      </c>
      <c r="V3374" t="str">
        <f>TEXT(CleanedData[[#This Row],[Date]],"mmmm")</f>
        <v>May</v>
      </c>
      <c r="W3374" t="str">
        <f>"Q"&amp;ROUNDUP(MONTH(CleanedData[[#This Row],[Date]])/3,0)</f>
        <v>Q2</v>
      </c>
      <c r="X3374" t="str">
        <f>IF(CleanedData[[#This Row],[Purchase Amount]]&gt;=5000,"Yes","No")</f>
        <v>No</v>
      </c>
      <c r="Y3374">
        <f>IF(CleanedData[[#This Row],[Recommend]]="Yes",1,0)</f>
        <v>0</v>
      </c>
      <c r="Z3374" s="6">
        <f>CleanedData[[#This Row],[Purchase Amount]]*0.15</f>
        <v>256.81199999999995</v>
      </c>
      <c r="AA3374" s="6">
        <f>CleanedData[[#This Row],[Purchase Amount]]*1.15</f>
        <v>1968.8919999999998</v>
      </c>
    </row>
    <row r="3375" spans="1:27" x14ac:dyDescent="0.3">
      <c r="A3375">
        <v>4089</v>
      </c>
      <c r="B3375" t="s">
        <v>3600</v>
      </c>
      <c r="C3375" s="1">
        <v>45679</v>
      </c>
      <c r="D3375">
        <v>20</v>
      </c>
      <c r="E3375" t="s">
        <v>39</v>
      </c>
      <c r="F3375" t="s">
        <v>130</v>
      </c>
      <c r="G3375" t="s">
        <v>345</v>
      </c>
      <c r="H3375">
        <v>5</v>
      </c>
      <c r="I3375" t="s">
        <v>42</v>
      </c>
      <c r="J3375" t="s">
        <v>63</v>
      </c>
      <c r="K3375" t="s">
        <v>64</v>
      </c>
      <c r="L3375" t="s">
        <v>45</v>
      </c>
      <c r="M3375" t="s">
        <v>100</v>
      </c>
      <c r="N3375" t="s">
        <v>57</v>
      </c>
      <c r="O3375" t="s">
        <v>48</v>
      </c>
      <c r="P3375" t="s">
        <v>49</v>
      </c>
      <c r="Q3375" t="s">
        <v>66</v>
      </c>
      <c r="R3375" s="6">
        <f>_xlfn.XLOOKUP(CleanedData[[#This Row],[Product]],'02_Lookup_Tables'!$A$2:$A$126,'02_Lookup_Tables'!$B$2:$B$126)</f>
        <v>574.49</v>
      </c>
      <c r="S3375" t="str">
        <f>VLOOKUP(CleanedData[[#This Row],[Product]],'02_Lookup_Tables'!$H$2:$I$126,2,FALSE)</f>
        <v>Toys &amp; Games</v>
      </c>
      <c r="T3375" t="str">
        <f>VLOOKUP(CleanedData[[#This Row],[Province]],'02_Lookup_Tables'!$D$2:$E$10,2, FALSE)</f>
        <v>Eastern Region</v>
      </c>
      <c r="U3375" t="str" cm="1">
        <f t="array" ref="U3375">_xlfn.IFS(CleanedData[[#This Row],[Purchase Amount]]&lt;500,"Low",
CleanedData[[#This Row],[Purchase Amount]]&lt;5000,"Medium",
TRUE,"High")</f>
        <v>Medium</v>
      </c>
      <c r="V3375" t="str">
        <f>TEXT(CleanedData[[#This Row],[Date]],"mmmm")</f>
        <v>January</v>
      </c>
      <c r="W3375" t="str">
        <f>"Q"&amp;ROUNDUP(MONTH(CleanedData[[#This Row],[Date]])/3,0)</f>
        <v>Q1</v>
      </c>
      <c r="X3375" t="str">
        <f>IF(CleanedData[[#This Row],[Purchase Amount]]&gt;=5000,"Yes","No")</f>
        <v>No</v>
      </c>
      <c r="Y3375">
        <f>IF(CleanedData[[#This Row],[Recommend]]="Yes",1,0)</f>
        <v>0</v>
      </c>
      <c r="Z3375" s="6">
        <f>CleanedData[[#This Row],[Purchase Amount]]*0.15</f>
        <v>86.173500000000004</v>
      </c>
      <c r="AA3375" s="6">
        <f>CleanedData[[#This Row],[Purchase Amount]]*1.15</f>
        <v>660.6635</v>
      </c>
    </row>
    <row r="3376" spans="1:27" x14ac:dyDescent="0.3">
      <c r="A3376">
        <v>4093</v>
      </c>
      <c r="B3376" t="s">
        <v>3601</v>
      </c>
      <c r="C3376" s="1">
        <v>45951</v>
      </c>
      <c r="D3376">
        <v>28</v>
      </c>
      <c r="E3376" t="s">
        <v>60</v>
      </c>
      <c r="F3376" t="s">
        <v>61</v>
      </c>
      <c r="G3376" t="s">
        <v>294</v>
      </c>
      <c r="H3376">
        <v>5</v>
      </c>
      <c r="I3376" t="s">
        <v>42</v>
      </c>
      <c r="J3376" t="s">
        <v>74</v>
      </c>
      <c r="K3376" t="s">
        <v>44</v>
      </c>
      <c r="L3376" t="s">
        <v>45</v>
      </c>
      <c r="M3376" t="s">
        <v>180</v>
      </c>
      <c r="N3376" t="s">
        <v>57</v>
      </c>
      <c r="O3376" t="s">
        <v>89</v>
      </c>
      <c r="P3376" t="s">
        <v>70</v>
      </c>
      <c r="Q3376" t="s">
        <v>58</v>
      </c>
      <c r="R3376" s="6">
        <f>_xlfn.XLOOKUP(CleanedData[[#This Row],[Product]],'02_Lookup_Tables'!$A$2:$A$126,'02_Lookup_Tables'!$B$2:$B$126)</f>
        <v>16291.52</v>
      </c>
      <c r="S3376" t="str">
        <f>VLOOKUP(CleanedData[[#This Row],[Product]],'02_Lookup_Tables'!$H$2:$I$126,2,FALSE)</f>
        <v>Home Devices</v>
      </c>
      <c r="T3376" t="str">
        <f>VLOOKUP(CleanedData[[#This Row],[Province]],'02_Lookup_Tables'!$D$2:$E$10,2, FALSE)</f>
        <v>Southern Region</v>
      </c>
      <c r="U3376" t="str" cm="1">
        <f t="array" ref="U3376">_xlfn.IFS(CleanedData[[#This Row],[Purchase Amount]]&lt;500,"Low",
CleanedData[[#This Row],[Purchase Amount]]&lt;5000,"Medium",
TRUE,"High")</f>
        <v>High</v>
      </c>
      <c r="V3376" t="str">
        <f>TEXT(CleanedData[[#This Row],[Date]],"mmmm")</f>
        <v>October</v>
      </c>
      <c r="W3376" t="str">
        <f>"Q"&amp;ROUNDUP(MONTH(CleanedData[[#This Row],[Date]])/3,0)</f>
        <v>Q4</v>
      </c>
      <c r="X3376" t="str">
        <f>IF(CleanedData[[#This Row],[Purchase Amount]]&gt;=5000,"Yes","No")</f>
        <v>Yes</v>
      </c>
      <c r="Y3376">
        <f>IF(CleanedData[[#This Row],[Recommend]]="Yes",1,0)</f>
        <v>0</v>
      </c>
      <c r="Z3376" s="6">
        <f>CleanedData[[#This Row],[Purchase Amount]]*0.15</f>
        <v>2443.7280000000001</v>
      </c>
      <c r="AA3376" s="6">
        <f>CleanedData[[#This Row],[Purchase Amount]]*1.15</f>
        <v>18735.248</v>
      </c>
    </row>
    <row r="3377" spans="1:27" x14ac:dyDescent="0.3">
      <c r="A3377">
        <v>4094</v>
      </c>
      <c r="B3377" t="s">
        <v>3602</v>
      </c>
      <c r="C3377" s="1">
        <v>45406</v>
      </c>
      <c r="D3377">
        <v>42</v>
      </c>
      <c r="E3377" t="s">
        <v>52</v>
      </c>
      <c r="F3377" t="s">
        <v>72</v>
      </c>
      <c r="G3377" t="s">
        <v>1139</v>
      </c>
      <c r="H3377">
        <v>3</v>
      </c>
      <c r="I3377" t="s">
        <v>45</v>
      </c>
      <c r="J3377" t="s">
        <v>69</v>
      </c>
      <c r="K3377" t="s">
        <v>55</v>
      </c>
      <c r="L3377" t="s">
        <v>42</v>
      </c>
      <c r="M3377" t="s">
        <v>236</v>
      </c>
      <c r="N3377" t="s">
        <v>48</v>
      </c>
      <c r="O3377" t="s">
        <v>89</v>
      </c>
      <c r="P3377" t="s">
        <v>49</v>
      </c>
      <c r="Q3377" t="s">
        <v>81</v>
      </c>
      <c r="R3377" s="6">
        <f>_xlfn.XLOOKUP(CleanedData[[#This Row],[Product]],'02_Lookup_Tables'!$A$2:$A$126,'02_Lookup_Tables'!$B$2:$B$126)</f>
        <v>2977.47</v>
      </c>
      <c r="S3377" t="str">
        <f>VLOOKUP(CleanedData[[#This Row],[Product]],'02_Lookup_Tables'!$H$2:$I$126,2,FALSE)</f>
        <v>Home &amp; Living</v>
      </c>
      <c r="T3377" t="str">
        <f>VLOOKUP(CleanedData[[#This Row],[Province]],'02_Lookup_Tables'!$D$2:$E$10,2, FALSE)</f>
        <v>Central Region</v>
      </c>
      <c r="U3377" t="str" cm="1">
        <f t="array" ref="U3377">_xlfn.IFS(CleanedData[[#This Row],[Purchase Amount]]&lt;500,"Low",
CleanedData[[#This Row],[Purchase Amount]]&lt;5000,"Medium",
TRUE,"High")</f>
        <v>Medium</v>
      </c>
      <c r="V3377" t="str">
        <f>TEXT(CleanedData[[#This Row],[Date]],"mmmm")</f>
        <v>April</v>
      </c>
      <c r="W3377" t="str">
        <f>"Q"&amp;ROUNDUP(MONTH(CleanedData[[#This Row],[Date]])/3,0)</f>
        <v>Q2</v>
      </c>
      <c r="X3377" t="str">
        <f>IF(CleanedData[[#This Row],[Purchase Amount]]&gt;=5000,"Yes","No")</f>
        <v>No</v>
      </c>
      <c r="Y3377">
        <f>IF(CleanedData[[#This Row],[Recommend]]="Yes",1,0)</f>
        <v>1</v>
      </c>
      <c r="Z3377" s="6">
        <f>CleanedData[[#This Row],[Purchase Amount]]*0.15</f>
        <v>446.62049999999994</v>
      </c>
      <c r="AA3377" s="6">
        <f>CleanedData[[#This Row],[Purchase Amount]]*1.15</f>
        <v>3424.0904999999993</v>
      </c>
    </row>
    <row r="3378" spans="1:27" x14ac:dyDescent="0.3">
      <c r="A3378">
        <v>4095</v>
      </c>
      <c r="B3378" t="s">
        <v>3603</v>
      </c>
      <c r="C3378" s="1">
        <v>45952</v>
      </c>
      <c r="D3378">
        <v>56</v>
      </c>
      <c r="E3378" t="s">
        <v>39</v>
      </c>
      <c r="F3378" t="s">
        <v>72</v>
      </c>
      <c r="G3378" t="s">
        <v>158</v>
      </c>
      <c r="H3378">
        <v>1</v>
      </c>
      <c r="I3378" t="s">
        <v>45</v>
      </c>
      <c r="J3378" t="s">
        <v>54</v>
      </c>
      <c r="K3378" t="s">
        <v>55</v>
      </c>
      <c r="L3378" t="s">
        <v>42</v>
      </c>
      <c r="M3378" t="s">
        <v>65</v>
      </c>
      <c r="N3378" t="s">
        <v>80</v>
      </c>
      <c r="O3378" t="s">
        <v>89</v>
      </c>
      <c r="P3378" t="s">
        <v>49</v>
      </c>
      <c r="Q3378" t="s">
        <v>50</v>
      </c>
      <c r="R3378" s="6">
        <f>_xlfn.XLOOKUP(CleanedData[[#This Row],[Product]],'02_Lookup_Tables'!$A$2:$A$126,'02_Lookup_Tables'!$B$2:$B$126)</f>
        <v>2962.6</v>
      </c>
      <c r="S3378" t="str">
        <f>VLOOKUP(CleanedData[[#This Row],[Product]],'02_Lookup_Tables'!$H$2:$I$126,2,FALSE)</f>
        <v>Sports &amp; Outdoors</v>
      </c>
      <c r="T3378" t="str">
        <f>VLOOKUP(CleanedData[[#This Row],[Province]],'02_Lookup_Tables'!$D$2:$E$10,2, FALSE)</f>
        <v>Central Region</v>
      </c>
      <c r="U3378" t="str" cm="1">
        <f t="array" ref="U3378">_xlfn.IFS(CleanedData[[#This Row],[Purchase Amount]]&lt;500,"Low",
CleanedData[[#This Row],[Purchase Amount]]&lt;5000,"Medium",
TRUE,"High")</f>
        <v>Medium</v>
      </c>
      <c r="V3378" t="str">
        <f>TEXT(CleanedData[[#This Row],[Date]],"mmmm")</f>
        <v>October</v>
      </c>
      <c r="W3378" t="str">
        <f>"Q"&amp;ROUNDUP(MONTH(CleanedData[[#This Row],[Date]])/3,0)</f>
        <v>Q4</v>
      </c>
      <c r="X3378" t="str">
        <f>IF(CleanedData[[#This Row],[Purchase Amount]]&gt;=5000,"Yes","No")</f>
        <v>No</v>
      </c>
      <c r="Y3378">
        <f>IF(CleanedData[[#This Row],[Recommend]]="Yes",1,0)</f>
        <v>1</v>
      </c>
      <c r="Z3378" s="6">
        <f>CleanedData[[#This Row],[Purchase Amount]]*0.15</f>
        <v>444.39</v>
      </c>
      <c r="AA3378" s="6">
        <f>CleanedData[[#This Row],[Purchase Amount]]*1.15</f>
        <v>3406.99</v>
      </c>
    </row>
    <row r="3379" spans="1:27" x14ac:dyDescent="0.3">
      <c r="A3379">
        <v>4096</v>
      </c>
      <c r="B3379" t="s">
        <v>3604</v>
      </c>
      <c r="C3379" s="1">
        <v>45795</v>
      </c>
      <c r="D3379">
        <v>78</v>
      </c>
      <c r="E3379" t="s">
        <v>60</v>
      </c>
      <c r="F3379" t="s">
        <v>68</v>
      </c>
      <c r="G3379" t="s">
        <v>95</v>
      </c>
      <c r="H3379">
        <v>4</v>
      </c>
      <c r="I3379" t="s">
        <v>42</v>
      </c>
      <c r="J3379" t="s">
        <v>43</v>
      </c>
      <c r="K3379" t="s">
        <v>64</v>
      </c>
      <c r="L3379" t="s">
        <v>42</v>
      </c>
      <c r="M3379" t="s">
        <v>123</v>
      </c>
      <c r="N3379" t="s">
        <v>96</v>
      </c>
      <c r="O3379" t="s">
        <v>89</v>
      </c>
      <c r="P3379" t="s">
        <v>70</v>
      </c>
      <c r="Q3379" t="s">
        <v>97</v>
      </c>
      <c r="R3379" s="6">
        <f>_xlfn.XLOOKUP(CleanedData[[#This Row],[Product]],'02_Lookup_Tables'!$A$2:$A$126,'02_Lookup_Tables'!$B$2:$B$126)</f>
        <v>5390.8</v>
      </c>
      <c r="S3379" t="str">
        <f>VLOOKUP(CleanedData[[#This Row],[Product]],'02_Lookup_Tables'!$H$2:$I$126,2,FALSE)</f>
        <v>Electronics</v>
      </c>
      <c r="T3379" t="str">
        <f>VLOOKUP(CleanedData[[#This Row],[Province]],'02_Lookup_Tables'!$D$2:$E$10,2, FALSE)</f>
        <v>Northern Region</v>
      </c>
      <c r="U3379" t="str" cm="1">
        <f t="array" ref="U3379">_xlfn.IFS(CleanedData[[#This Row],[Purchase Amount]]&lt;500,"Low",
CleanedData[[#This Row],[Purchase Amount]]&lt;5000,"Medium",
TRUE,"High")</f>
        <v>High</v>
      </c>
      <c r="V3379" t="str">
        <f>TEXT(CleanedData[[#This Row],[Date]],"mmmm")</f>
        <v>May</v>
      </c>
      <c r="W3379" t="str">
        <f>"Q"&amp;ROUNDUP(MONTH(CleanedData[[#This Row],[Date]])/3,0)</f>
        <v>Q2</v>
      </c>
      <c r="X3379" t="str">
        <f>IF(CleanedData[[#This Row],[Purchase Amount]]&gt;=5000,"Yes","No")</f>
        <v>Yes</v>
      </c>
      <c r="Y3379">
        <f>IF(CleanedData[[#This Row],[Recommend]]="Yes",1,0)</f>
        <v>0</v>
      </c>
      <c r="Z3379" s="6">
        <f>CleanedData[[#This Row],[Purchase Amount]]*0.15</f>
        <v>808.62</v>
      </c>
      <c r="AA3379" s="6">
        <f>CleanedData[[#This Row],[Purchase Amount]]*1.15</f>
        <v>6199.42</v>
      </c>
    </row>
    <row r="3380" spans="1:27" x14ac:dyDescent="0.3">
      <c r="A3380">
        <v>4098</v>
      </c>
      <c r="B3380" t="s">
        <v>3605</v>
      </c>
      <c r="C3380" s="1">
        <v>45925</v>
      </c>
      <c r="D3380">
        <v>27</v>
      </c>
      <c r="E3380" t="s">
        <v>52</v>
      </c>
      <c r="F3380" t="s">
        <v>83</v>
      </c>
      <c r="G3380" t="s">
        <v>303</v>
      </c>
      <c r="H3380">
        <v>5</v>
      </c>
      <c r="I3380" t="s">
        <v>45</v>
      </c>
      <c r="J3380" t="s">
        <v>43</v>
      </c>
      <c r="K3380" t="s">
        <v>44</v>
      </c>
      <c r="L3380" t="s">
        <v>42</v>
      </c>
      <c r="M3380" t="s">
        <v>123</v>
      </c>
      <c r="N3380" t="s">
        <v>57</v>
      </c>
      <c r="O3380" t="s">
        <v>89</v>
      </c>
      <c r="P3380" t="s">
        <v>70</v>
      </c>
      <c r="Q3380" t="s">
        <v>58</v>
      </c>
      <c r="R3380" s="6">
        <f>_xlfn.XLOOKUP(CleanedData[[#This Row],[Product]],'02_Lookup_Tables'!$A$2:$A$126,'02_Lookup_Tables'!$B$2:$B$126)</f>
        <v>4841.7700000000004</v>
      </c>
      <c r="S3380" t="str">
        <f>VLOOKUP(CleanedData[[#This Row],[Product]],'02_Lookup_Tables'!$H$2:$I$126,2,FALSE)</f>
        <v>Home &amp; Living</v>
      </c>
      <c r="T3380" t="str">
        <f>VLOOKUP(CleanedData[[#This Row],[Province]],'02_Lookup_Tables'!$D$2:$E$10,2, FALSE)</f>
        <v>Western Region</v>
      </c>
      <c r="U3380" t="str" cm="1">
        <f t="array" ref="U3380">_xlfn.IFS(CleanedData[[#This Row],[Purchase Amount]]&lt;500,"Low",
CleanedData[[#This Row],[Purchase Amount]]&lt;5000,"Medium",
TRUE,"High")</f>
        <v>Medium</v>
      </c>
      <c r="V3380" t="str">
        <f>TEXT(CleanedData[[#This Row],[Date]],"mmmm")</f>
        <v>September</v>
      </c>
      <c r="W3380" t="str">
        <f>"Q"&amp;ROUNDUP(MONTH(CleanedData[[#This Row],[Date]])/3,0)</f>
        <v>Q3</v>
      </c>
      <c r="X3380" t="str">
        <f>IF(CleanedData[[#This Row],[Purchase Amount]]&gt;=5000,"Yes","No")</f>
        <v>No</v>
      </c>
      <c r="Y3380">
        <f>IF(CleanedData[[#This Row],[Recommend]]="Yes",1,0)</f>
        <v>1</v>
      </c>
      <c r="Z3380" s="6">
        <f>CleanedData[[#This Row],[Purchase Amount]]*0.15</f>
        <v>726.26550000000009</v>
      </c>
      <c r="AA3380" s="6">
        <f>CleanedData[[#This Row],[Purchase Amount]]*1.15</f>
        <v>5568.0355</v>
      </c>
    </row>
    <row r="3381" spans="1:27" x14ac:dyDescent="0.3">
      <c r="A3381">
        <v>4099</v>
      </c>
      <c r="B3381" t="s">
        <v>3606</v>
      </c>
      <c r="C3381" s="1">
        <v>45310</v>
      </c>
      <c r="D3381">
        <v>65</v>
      </c>
      <c r="E3381" t="s">
        <v>60</v>
      </c>
      <c r="F3381" t="s">
        <v>72</v>
      </c>
      <c r="G3381" t="s">
        <v>235</v>
      </c>
      <c r="H3381">
        <v>2</v>
      </c>
      <c r="I3381" t="s">
        <v>45</v>
      </c>
      <c r="J3381" t="s">
        <v>54</v>
      </c>
      <c r="K3381" t="s">
        <v>55</v>
      </c>
      <c r="L3381" t="s">
        <v>45</v>
      </c>
      <c r="M3381" t="s">
        <v>175</v>
      </c>
      <c r="N3381" t="s">
        <v>47</v>
      </c>
      <c r="O3381" t="s">
        <v>89</v>
      </c>
      <c r="P3381" t="s">
        <v>49</v>
      </c>
      <c r="Q3381" t="s">
        <v>97</v>
      </c>
      <c r="R3381" s="6">
        <f>_xlfn.XLOOKUP(CleanedData[[#This Row],[Product]],'02_Lookup_Tables'!$A$2:$A$126,'02_Lookup_Tables'!$B$2:$B$126)</f>
        <v>306.57</v>
      </c>
      <c r="S3381" t="str">
        <f>VLOOKUP(CleanedData[[#This Row],[Product]],'02_Lookup_Tables'!$H$2:$I$126,2,FALSE)</f>
        <v>Toys &amp; Games</v>
      </c>
      <c r="T3381" t="str">
        <f>VLOOKUP(CleanedData[[#This Row],[Province]],'02_Lookup_Tables'!$D$2:$E$10,2, FALSE)</f>
        <v>Central Region</v>
      </c>
      <c r="U3381" t="str" cm="1">
        <f t="array" ref="U3381">_xlfn.IFS(CleanedData[[#This Row],[Purchase Amount]]&lt;500,"Low",
CleanedData[[#This Row],[Purchase Amount]]&lt;5000,"Medium",
TRUE,"High")</f>
        <v>Low</v>
      </c>
      <c r="V3381" t="str">
        <f>TEXT(CleanedData[[#This Row],[Date]],"mmmm")</f>
        <v>January</v>
      </c>
      <c r="W3381" t="str">
        <f>"Q"&amp;ROUNDUP(MONTH(CleanedData[[#This Row],[Date]])/3,0)</f>
        <v>Q1</v>
      </c>
      <c r="X3381" t="str">
        <f>IF(CleanedData[[#This Row],[Purchase Amount]]&gt;=5000,"Yes","No")</f>
        <v>No</v>
      </c>
      <c r="Y3381">
        <f>IF(CleanedData[[#This Row],[Recommend]]="Yes",1,0)</f>
        <v>1</v>
      </c>
      <c r="Z3381" s="6">
        <f>CleanedData[[#This Row],[Purchase Amount]]*0.15</f>
        <v>45.985499999999995</v>
      </c>
      <c r="AA3381" s="6">
        <f>CleanedData[[#This Row],[Purchase Amount]]*1.15</f>
        <v>352.55549999999994</v>
      </c>
    </row>
    <row r="3382" spans="1:27" x14ac:dyDescent="0.3">
      <c r="A3382">
        <v>4101</v>
      </c>
      <c r="B3382" t="s">
        <v>3607</v>
      </c>
      <c r="C3382" s="1">
        <v>45622</v>
      </c>
      <c r="D3382">
        <v>73</v>
      </c>
      <c r="E3382" t="s">
        <v>39</v>
      </c>
      <c r="F3382" t="s">
        <v>72</v>
      </c>
      <c r="G3382" t="s">
        <v>331</v>
      </c>
      <c r="H3382">
        <v>2</v>
      </c>
      <c r="I3382" t="s">
        <v>45</v>
      </c>
      <c r="J3382" t="s">
        <v>63</v>
      </c>
      <c r="K3382" t="s">
        <v>64</v>
      </c>
      <c r="L3382" t="s">
        <v>45</v>
      </c>
      <c r="M3382" t="s">
        <v>136</v>
      </c>
      <c r="N3382" t="s">
        <v>47</v>
      </c>
      <c r="O3382" t="s">
        <v>89</v>
      </c>
      <c r="P3382" t="s">
        <v>49</v>
      </c>
      <c r="Q3382" t="s">
        <v>97</v>
      </c>
      <c r="R3382" s="6">
        <f>_xlfn.XLOOKUP(CleanedData[[#This Row],[Product]],'02_Lookup_Tables'!$A$2:$A$126,'02_Lookup_Tables'!$B$2:$B$126)</f>
        <v>27.35</v>
      </c>
      <c r="S3382" t="str">
        <f>VLOOKUP(CleanedData[[#This Row],[Product]],'02_Lookup_Tables'!$H$2:$I$126,2,FALSE)</f>
        <v>Food</v>
      </c>
      <c r="T3382" t="str">
        <f>VLOOKUP(CleanedData[[#This Row],[Province]],'02_Lookup_Tables'!$D$2:$E$10,2, FALSE)</f>
        <v>Central Region</v>
      </c>
      <c r="U3382" t="str" cm="1">
        <f t="array" ref="U3382">_xlfn.IFS(CleanedData[[#This Row],[Purchase Amount]]&lt;500,"Low",
CleanedData[[#This Row],[Purchase Amount]]&lt;5000,"Medium",
TRUE,"High")</f>
        <v>Low</v>
      </c>
      <c r="V3382" t="str">
        <f>TEXT(CleanedData[[#This Row],[Date]],"mmmm")</f>
        <v>November</v>
      </c>
      <c r="W3382" t="str">
        <f>"Q"&amp;ROUNDUP(MONTH(CleanedData[[#This Row],[Date]])/3,0)</f>
        <v>Q4</v>
      </c>
      <c r="X3382" t="str">
        <f>IF(CleanedData[[#This Row],[Purchase Amount]]&gt;=5000,"Yes","No")</f>
        <v>No</v>
      </c>
      <c r="Y3382">
        <f>IF(CleanedData[[#This Row],[Recommend]]="Yes",1,0)</f>
        <v>1</v>
      </c>
      <c r="Z3382" s="6">
        <f>CleanedData[[#This Row],[Purchase Amount]]*0.15</f>
        <v>4.1025</v>
      </c>
      <c r="AA3382" s="6">
        <f>CleanedData[[#This Row],[Purchase Amount]]*1.15</f>
        <v>31.452500000000001</v>
      </c>
    </row>
    <row r="3383" spans="1:27" x14ac:dyDescent="0.3">
      <c r="A3383">
        <v>4103</v>
      </c>
      <c r="B3383" t="s">
        <v>3608</v>
      </c>
      <c r="C3383" s="1">
        <v>45530</v>
      </c>
      <c r="D3383">
        <v>48</v>
      </c>
      <c r="E3383" t="s">
        <v>60</v>
      </c>
      <c r="F3383" t="s">
        <v>40</v>
      </c>
      <c r="G3383" t="s">
        <v>164</v>
      </c>
      <c r="H3383">
        <v>1</v>
      </c>
      <c r="I3383" t="s">
        <v>45</v>
      </c>
      <c r="J3383" t="s">
        <v>69</v>
      </c>
      <c r="K3383" t="s">
        <v>44</v>
      </c>
      <c r="L3383" t="s">
        <v>42</v>
      </c>
      <c r="M3383" t="s">
        <v>136</v>
      </c>
      <c r="N3383" t="s">
        <v>80</v>
      </c>
      <c r="O3383" t="s">
        <v>89</v>
      </c>
      <c r="P3383" t="s">
        <v>49</v>
      </c>
      <c r="Q3383" t="s">
        <v>93</v>
      </c>
      <c r="R3383" s="6">
        <f>_xlfn.XLOOKUP(CleanedData[[#This Row],[Product]],'02_Lookup_Tables'!$A$2:$A$126,'02_Lookup_Tables'!$B$2:$B$126)</f>
        <v>440.87</v>
      </c>
      <c r="S3383" t="str">
        <f>VLOOKUP(CleanedData[[#This Row],[Product]],'02_Lookup_Tables'!$H$2:$I$126,2,FALSE)</f>
        <v>Home &amp; Living</v>
      </c>
      <c r="T3383" t="str">
        <f>VLOOKUP(CleanedData[[#This Row],[Province]],'02_Lookup_Tables'!$D$2:$E$10,2, FALSE)</f>
        <v>Northern Region</v>
      </c>
      <c r="U3383" t="str" cm="1">
        <f t="array" ref="U3383">_xlfn.IFS(CleanedData[[#This Row],[Purchase Amount]]&lt;500,"Low",
CleanedData[[#This Row],[Purchase Amount]]&lt;5000,"Medium",
TRUE,"High")</f>
        <v>Low</v>
      </c>
      <c r="V3383" t="str">
        <f>TEXT(CleanedData[[#This Row],[Date]],"mmmm")</f>
        <v>August</v>
      </c>
      <c r="W3383" t="str">
        <f>"Q"&amp;ROUNDUP(MONTH(CleanedData[[#This Row],[Date]])/3,0)</f>
        <v>Q3</v>
      </c>
      <c r="X3383" t="str">
        <f>IF(CleanedData[[#This Row],[Purchase Amount]]&gt;=5000,"Yes","No")</f>
        <v>No</v>
      </c>
      <c r="Y3383">
        <f>IF(CleanedData[[#This Row],[Recommend]]="Yes",1,0)</f>
        <v>1</v>
      </c>
      <c r="Z3383" s="6">
        <f>CleanedData[[#This Row],[Purchase Amount]]*0.15</f>
        <v>66.130499999999998</v>
      </c>
      <c r="AA3383" s="6">
        <f>CleanedData[[#This Row],[Purchase Amount]]*1.15</f>
        <v>507.00049999999999</v>
      </c>
    </row>
    <row r="3384" spans="1:27" x14ac:dyDescent="0.3">
      <c r="A3384">
        <v>4104</v>
      </c>
      <c r="B3384" t="s">
        <v>3609</v>
      </c>
      <c r="C3384" s="1">
        <v>45611</v>
      </c>
      <c r="D3384">
        <v>57</v>
      </c>
      <c r="E3384" t="s">
        <v>52</v>
      </c>
      <c r="F3384" t="s">
        <v>125</v>
      </c>
      <c r="G3384" t="s">
        <v>198</v>
      </c>
      <c r="H3384">
        <v>2</v>
      </c>
      <c r="I3384" t="s">
        <v>42</v>
      </c>
      <c r="J3384" t="s">
        <v>43</v>
      </c>
      <c r="K3384" t="s">
        <v>55</v>
      </c>
      <c r="L3384" t="s">
        <v>45</v>
      </c>
      <c r="M3384" t="s">
        <v>136</v>
      </c>
      <c r="N3384" t="s">
        <v>47</v>
      </c>
      <c r="O3384" t="s">
        <v>89</v>
      </c>
      <c r="P3384" t="s">
        <v>49</v>
      </c>
      <c r="Q3384" t="s">
        <v>50</v>
      </c>
      <c r="R3384" s="6">
        <f>_xlfn.XLOOKUP(CleanedData[[#This Row],[Product]],'02_Lookup_Tables'!$A$2:$A$126,'02_Lookup_Tables'!$B$2:$B$126)</f>
        <v>2099.4</v>
      </c>
      <c r="S3384" t="str">
        <f>VLOOKUP(CleanedData[[#This Row],[Product]],'02_Lookup_Tables'!$H$2:$I$126,2,FALSE)</f>
        <v>Sports &amp; Outdoors</v>
      </c>
      <c r="T3384" t="str">
        <f>VLOOKUP(CleanedData[[#This Row],[Province]],'02_Lookup_Tables'!$D$2:$E$10,2, FALSE)</f>
        <v>Western Region</v>
      </c>
      <c r="U3384" t="str" cm="1">
        <f t="array" ref="U3384">_xlfn.IFS(CleanedData[[#This Row],[Purchase Amount]]&lt;500,"Low",
CleanedData[[#This Row],[Purchase Amount]]&lt;5000,"Medium",
TRUE,"High")</f>
        <v>Medium</v>
      </c>
      <c r="V3384" t="str">
        <f>TEXT(CleanedData[[#This Row],[Date]],"mmmm")</f>
        <v>November</v>
      </c>
      <c r="W3384" t="str">
        <f>"Q"&amp;ROUNDUP(MONTH(CleanedData[[#This Row],[Date]])/3,0)</f>
        <v>Q4</v>
      </c>
      <c r="X3384" t="str">
        <f>IF(CleanedData[[#This Row],[Purchase Amount]]&gt;=5000,"Yes","No")</f>
        <v>No</v>
      </c>
      <c r="Y3384">
        <f>IF(CleanedData[[#This Row],[Recommend]]="Yes",1,0)</f>
        <v>0</v>
      </c>
      <c r="Z3384" s="6">
        <f>CleanedData[[#This Row],[Purchase Amount]]*0.15</f>
        <v>314.91000000000003</v>
      </c>
      <c r="AA3384" s="6">
        <f>CleanedData[[#This Row],[Purchase Amount]]*1.15</f>
        <v>2414.31</v>
      </c>
    </row>
    <row r="3385" spans="1:27" x14ac:dyDescent="0.3">
      <c r="A3385">
        <v>4105</v>
      </c>
      <c r="B3385" t="s">
        <v>3610</v>
      </c>
      <c r="C3385" s="1">
        <v>45439</v>
      </c>
      <c r="D3385">
        <v>43</v>
      </c>
      <c r="E3385" t="s">
        <v>39</v>
      </c>
      <c r="F3385" t="s">
        <v>125</v>
      </c>
      <c r="G3385" t="s">
        <v>311</v>
      </c>
      <c r="H3385">
        <v>2</v>
      </c>
      <c r="I3385" t="s">
        <v>45</v>
      </c>
      <c r="J3385" t="s">
        <v>54</v>
      </c>
      <c r="K3385" t="s">
        <v>64</v>
      </c>
      <c r="L3385" t="s">
        <v>45</v>
      </c>
      <c r="M3385" t="s">
        <v>56</v>
      </c>
      <c r="N3385" t="s">
        <v>47</v>
      </c>
      <c r="O3385" t="s">
        <v>148</v>
      </c>
      <c r="P3385" t="s">
        <v>70</v>
      </c>
      <c r="Q3385" t="s">
        <v>81</v>
      </c>
      <c r="R3385" s="6">
        <f>_xlfn.XLOOKUP(CleanedData[[#This Row],[Product]],'02_Lookup_Tables'!$A$2:$A$126,'02_Lookup_Tables'!$B$2:$B$126)</f>
        <v>954.6</v>
      </c>
      <c r="S3385" t="str">
        <f>VLOOKUP(CleanedData[[#This Row],[Product]],'02_Lookup_Tables'!$H$2:$I$126,2,FALSE)</f>
        <v>Apparel</v>
      </c>
      <c r="T3385" t="str">
        <f>VLOOKUP(CleanedData[[#This Row],[Province]],'02_Lookup_Tables'!$D$2:$E$10,2, FALSE)</f>
        <v>Western Region</v>
      </c>
      <c r="U3385" t="str" cm="1">
        <f t="array" ref="U3385">_xlfn.IFS(CleanedData[[#This Row],[Purchase Amount]]&lt;500,"Low",
CleanedData[[#This Row],[Purchase Amount]]&lt;5000,"Medium",
TRUE,"High")</f>
        <v>Medium</v>
      </c>
      <c r="V3385" t="str">
        <f>TEXT(CleanedData[[#This Row],[Date]],"mmmm")</f>
        <v>May</v>
      </c>
      <c r="W3385" t="str">
        <f>"Q"&amp;ROUNDUP(MONTH(CleanedData[[#This Row],[Date]])/3,0)</f>
        <v>Q2</v>
      </c>
      <c r="X3385" t="str">
        <f>IF(CleanedData[[#This Row],[Purchase Amount]]&gt;=5000,"Yes","No")</f>
        <v>No</v>
      </c>
      <c r="Y3385">
        <f>IF(CleanedData[[#This Row],[Recommend]]="Yes",1,0)</f>
        <v>1</v>
      </c>
      <c r="Z3385" s="6">
        <f>CleanedData[[#This Row],[Purchase Amount]]*0.15</f>
        <v>143.19</v>
      </c>
      <c r="AA3385" s="6">
        <f>CleanedData[[#This Row],[Purchase Amount]]*1.15</f>
        <v>1097.79</v>
      </c>
    </row>
    <row r="3386" spans="1:27" x14ac:dyDescent="0.3">
      <c r="A3386">
        <v>4106</v>
      </c>
      <c r="B3386" t="s">
        <v>3611</v>
      </c>
      <c r="C3386" s="1">
        <v>45693</v>
      </c>
      <c r="D3386">
        <v>40</v>
      </c>
      <c r="E3386" t="s">
        <v>60</v>
      </c>
      <c r="F3386" t="s">
        <v>125</v>
      </c>
      <c r="G3386" t="s">
        <v>122</v>
      </c>
      <c r="H3386">
        <v>5</v>
      </c>
      <c r="I3386" t="s">
        <v>45</v>
      </c>
      <c r="J3386" t="s">
        <v>63</v>
      </c>
      <c r="K3386" t="s">
        <v>64</v>
      </c>
      <c r="L3386" t="s">
        <v>42</v>
      </c>
      <c r="M3386" t="s">
        <v>180</v>
      </c>
      <c r="N3386" t="s">
        <v>57</v>
      </c>
      <c r="O3386" t="s">
        <v>89</v>
      </c>
      <c r="P3386" t="s">
        <v>70</v>
      </c>
      <c r="Q3386" t="s">
        <v>81</v>
      </c>
      <c r="R3386" s="6">
        <f>_xlfn.XLOOKUP(CleanedData[[#This Row],[Product]],'02_Lookup_Tables'!$A$2:$A$126,'02_Lookup_Tables'!$B$2:$B$126)</f>
        <v>1712.08</v>
      </c>
      <c r="S3386" t="str">
        <f>VLOOKUP(CleanedData[[#This Row],[Product]],'02_Lookup_Tables'!$H$2:$I$126,2,FALSE)</f>
        <v>Home &amp; Living</v>
      </c>
      <c r="T3386" t="str">
        <f>VLOOKUP(CleanedData[[#This Row],[Province]],'02_Lookup_Tables'!$D$2:$E$10,2, FALSE)</f>
        <v>Western Region</v>
      </c>
      <c r="U3386" t="str" cm="1">
        <f t="array" ref="U3386">_xlfn.IFS(CleanedData[[#This Row],[Purchase Amount]]&lt;500,"Low",
CleanedData[[#This Row],[Purchase Amount]]&lt;5000,"Medium",
TRUE,"High")</f>
        <v>Medium</v>
      </c>
      <c r="V3386" t="str">
        <f>TEXT(CleanedData[[#This Row],[Date]],"mmmm")</f>
        <v>February</v>
      </c>
      <c r="W3386" t="str">
        <f>"Q"&amp;ROUNDUP(MONTH(CleanedData[[#This Row],[Date]])/3,0)</f>
        <v>Q1</v>
      </c>
      <c r="X3386" t="str">
        <f>IF(CleanedData[[#This Row],[Purchase Amount]]&gt;=5000,"Yes","No")</f>
        <v>No</v>
      </c>
      <c r="Y3386">
        <f>IF(CleanedData[[#This Row],[Recommend]]="Yes",1,0)</f>
        <v>1</v>
      </c>
      <c r="Z3386" s="6">
        <f>CleanedData[[#This Row],[Purchase Amount]]*0.15</f>
        <v>256.81199999999995</v>
      </c>
      <c r="AA3386" s="6">
        <f>CleanedData[[#This Row],[Purchase Amount]]*1.15</f>
        <v>1968.8919999999998</v>
      </c>
    </row>
    <row r="3387" spans="1:27" x14ac:dyDescent="0.3">
      <c r="A3387">
        <v>4107</v>
      </c>
      <c r="B3387" t="s">
        <v>3612</v>
      </c>
      <c r="C3387" s="1">
        <v>45999</v>
      </c>
      <c r="D3387">
        <v>33</v>
      </c>
      <c r="E3387" t="s">
        <v>52</v>
      </c>
      <c r="F3387" t="s">
        <v>77</v>
      </c>
      <c r="G3387" t="s">
        <v>291</v>
      </c>
      <c r="H3387">
        <v>3</v>
      </c>
      <c r="I3387" t="s">
        <v>42</v>
      </c>
      <c r="J3387" t="s">
        <v>63</v>
      </c>
      <c r="K3387" t="s">
        <v>44</v>
      </c>
      <c r="L3387" t="s">
        <v>42</v>
      </c>
      <c r="N3387" t="s">
        <v>48</v>
      </c>
      <c r="O3387" t="s">
        <v>134</v>
      </c>
      <c r="P3387" t="s">
        <v>8646</v>
      </c>
      <c r="Q3387" t="s">
        <v>58</v>
      </c>
      <c r="R3387" s="6">
        <f>_xlfn.XLOOKUP(CleanedData[[#This Row],[Product]],'02_Lookup_Tables'!$A$2:$A$126,'02_Lookup_Tables'!$B$2:$B$126)</f>
        <v>1171.25</v>
      </c>
      <c r="S3387" t="str">
        <f>VLOOKUP(CleanedData[[#This Row],[Product]],'02_Lookup_Tables'!$H$2:$I$126,2,FALSE)</f>
        <v>Toys &amp; Games</v>
      </c>
      <c r="T3387" t="str">
        <f>VLOOKUP(CleanedData[[#This Row],[Province]],'02_Lookup_Tables'!$D$2:$E$10,2, FALSE)</f>
        <v>Central Region</v>
      </c>
      <c r="U3387" t="str" cm="1">
        <f t="array" ref="U3387">_xlfn.IFS(CleanedData[[#This Row],[Purchase Amount]]&lt;500,"Low",
CleanedData[[#This Row],[Purchase Amount]]&lt;5000,"Medium",
TRUE,"High")</f>
        <v>Medium</v>
      </c>
      <c r="V3387" t="str">
        <f>TEXT(CleanedData[[#This Row],[Date]],"mmmm")</f>
        <v>December</v>
      </c>
      <c r="W3387" t="str">
        <f>"Q"&amp;ROUNDUP(MONTH(CleanedData[[#This Row],[Date]])/3,0)</f>
        <v>Q4</v>
      </c>
      <c r="X3387" t="str">
        <f>IF(CleanedData[[#This Row],[Purchase Amount]]&gt;=5000,"Yes","No")</f>
        <v>No</v>
      </c>
      <c r="Y3387">
        <f>IF(CleanedData[[#This Row],[Recommend]]="Yes",1,0)</f>
        <v>0</v>
      </c>
      <c r="Z3387" s="6">
        <f>CleanedData[[#This Row],[Purchase Amount]]*0.15</f>
        <v>175.6875</v>
      </c>
      <c r="AA3387" s="6">
        <f>CleanedData[[#This Row],[Purchase Amount]]*1.15</f>
        <v>1346.9375</v>
      </c>
    </row>
    <row r="3388" spans="1:27" x14ac:dyDescent="0.3">
      <c r="A3388">
        <v>4109</v>
      </c>
      <c r="B3388" t="s">
        <v>3613</v>
      </c>
      <c r="C3388" s="1">
        <v>45298</v>
      </c>
      <c r="D3388">
        <v>36</v>
      </c>
      <c r="E3388" t="s">
        <v>39</v>
      </c>
      <c r="F3388" t="s">
        <v>40</v>
      </c>
      <c r="G3388" t="s">
        <v>248</v>
      </c>
      <c r="H3388">
        <v>4</v>
      </c>
      <c r="I3388" t="s">
        <v>42</v>
      </c>
      <c r="J3388" t="s">
        <v>54</v>
      </c>
      <c r="K3388" t="s">
        <v>64</v>
      </c>
      <c r="L3388" t="s">
        <v>42</v>
      </c>
      <c r="M3388" t="s">
        <v>151</v>
      </c>
      <c r="N3388" t="s">
        <v>96</v>
      </c>
      <c r="O3388" t="s">
        <v>89</v>
      </c>
      <c r="P3388" t="s">
        <v>70</v>
      </c>
      <c r="Q3388" t="s">
        <v>81</v>
      </c>
      <c r="R3388" s="6">
        <f>_xlfn.XLOOKUP(CleanedData[[#This Row],[Product]],'02_Lookup_Tables'!$A$2:$A$126,'02_Lookup_Tables'!$B$2:$B$126)</f>
        <v>8798.49</v>
      </c>
      <c r="S3388" t="str">
        <f>VLOOKUP(CleanedData[[#This Row],[Product]],'02_Lookup_Tables'!$H$2:$I$126,2,FALSE)</f>
        <v>Toys &amp; Games</v>
      </c>
      <c r="T3388" t="str">
        <f>VLOOKUP(CleanedData[[#This Row],[Province]],'02_Lookup_Tables'!$D$2:$E$10,2, FALSE)</f>
        <v>Northern Region</v>
      </c>
      <c r="U3388" t="str" cm="1">
        <f t="array" ref="U3388">_xlfn.IFS(CleanedData[[#This Row],[Purchase Amount]]&lt;500,"Low",
CleanedData[[#This Row],[Purchase Amount]]&lt;5000,"Medium",
TRUE,"High")</f>
        <v>High</v>
      </c>
      <c r="V3388" t="str">
        <f>TEXT(CleanedData[[#This Row],[Date]],"mmmm")</f>
        <v>January</v>
      </c>
      <c r="W3388" t="str">
        <f>"Q"&amp;ROUNDUP(MONTH(CleanedData[[#This Row],[Date]])/3,0)</f>
        <v>Q1</v>
      </c>
      <c r="X3388" t="str">
        <f>IF(CleanedData[[#This Row],[Purchase Amount]]&gt;=5000,"Yes","No")</f>
        <v>Yes</v>
      </c>
      <c r="Y3388">
        <f>IF(CleanedData[[#This Row],[Recommend]]="Yes",1,0)</f>
        <v>0</v>
      </c>
      <c r="Z3388" s="6">
        <f>CleanedData[[#This Row],[Purchase Amount]]*0.15</f>
        <v>1319.7735</v>
      </c>
      <c r="AA3388" s="6">
        <f>CleanedData[[#This Row],[Purchase Amount]]*1.15</f>
        <v>10118.263499999999</v>
      </c>
    </row>
    <row r="3389" spans="1:27" x14ac:dyDescent="0.3">
      <c r="A3389">
        <v>4110</v>
      </c>
      <c r="B3389" t="s">
        <v>3614</v>
      </c>
      <c r="C3389" s="1">
        <v>45744</v>
      </c>
      <c r="D3389">
        <v>22</v>
      </c>
      <c r="E3389" t="s">
        <v>39</v>
      </c>
      <c r="F3389" t="s">
        <v>130</v>
      </c>
      <c r="G3389" t="s">
        <v>340</v>
      </c>
      <c r="H3389">
        <v>4</v>
      </c>
      <c r="I3389" t="s">
        <v>42</v>
      </c>
      <c r="J3389" t="s">
        <v>69</v>
      </c>
      <c r="K3389" t="s">
        <v>55</v>
      </c>
      <c r="L3389" t="s">
        <v>42</v>
      </c>
      <c r="M3389" t="s">
        <v>165</v>
      </c>
      <c r="N3389" t="s">
        <v>96</v>
      </c>
      <c r="O3389" t="s">
        <v>89</v>
      </c>
      <c r="P3389" t="s">
        <v>70</v>
      </c>
      <c r="Q3389" t="s">
        <v>66</v>
      </c>
      <c r="R3389" s="6">
        <f>_xlfn.XLOOKUP(CleanedData[[#This Row],[Product]],'02_Lookup_Tables'!$A$2:$A$126,'02_Lookup_Tables'!$B$2:$B$126)</f>
        <v>828.82</v>
      </c>
      <c r="S3389" t="str">
        <f>VLOOKUP(CleanedData[[#This Row],[Product]],'02_Lookup_Tables'!$H$2:$I$126,2,FALSE)</f>
        <v>Home Devices</v>
      </c>
      <c r="T3389" t="str">
        <f>VLOOKUP(CleanedData[[#This Row],[Province]],'02_Lookup_Tables'!$D$2:$E$10,2, FALSE)</f>
        <v>Eastern Region</v>
      </c>
      <c r="U3389" t="str" cm="1">
        <f t="array" ref="U3389">_xlfn.IFS(CleanedData[[#This Row],[Purchase Amount]]&lt;500,"Low",
CleanedData[[#This Row],[Purchase Amount]]&lt;5000,"Medium",
TRUE,"High")</f>
        <v>Medium</v>
      </c>
      <c r="V3389" t="str">
        <f>TEXT(CleanedData[[#This Row],[Date]],"mmmm")</f>
        <v>March</v>
      </c>
      <c r="W3389" t="str">
        <f>"Q"&amp;ROUNDUP(MONTH(CleanedData[[#This Row],[Date]])/3,0)</f>
        <v>Q1</v>
      </c>
      <c r="X3389" t="str">
        <f>IF(CleanedData[[#This Row],[Purchase Amount]]&gt;=5000,"Yes","No")</f>
        <v>No</v>
      </c>
      <c r="Y3389">
        <f>IF(CleanedData[[#This Row],[Recommend]]="Yes",1,0)</f>
        <v>0</v>
      </c>
      <c r="Z3389" s="6">
        <f>CleanedData[[#This Row],[Purchase Amount]]*0.15</f>
        <v>124.32300000000001</v>
      </c>
      <c r="AA3389" s="6">
        <f>CleanedData[[#This Row],[Purchase Amount]]*1.15</f>
        <v>953.14300000000003</v>
      </c>
    </row>
    <row r="3390" spans="1:27" x14ac:dyDescent="0.3">
      <c r="A3390">
        <v>4111</v>
      </c>
      <c r="B3390" t="s">
        <v>3615</v>
      </c>
      <c r="C3390" s="1">
        <v>45677</v>
      </c>
      <c r="D3390">
        <v>32</v>
      </c>
      <c r="E3390" t="s">
        <v>60</v>
      </c>
      <c r="F3390" t="s">
        <v>125</v>
      </c>
      <c r="G3390" t="s">
        <v>269</v>
      </c>
      <c r="H3390">
        <v>1</v>
      </c>
      <c r="I3390" t="s">
        <v>42</v>
      </c>
      <c r="J3390" t="s">
        <v>63</v>
      </c>
      <c r="K3390" t="s">
        <v>64</v>
      </c>
      <c r="L3390" t="s">
        <v>42</v>
      </c>
      <c r="M3390" t="s">
        <v>236</v>
      </c>
      <c r="N3390" t="s">
        <v>80</v>
      </c>
      <c r="O3390" t="s">
        <v>89</v>
      </c>
      <c r="P3390" t="s">
        <v>49</v>
      </c>
      <c r="Q3390" t="s">
        <v>58</v>
      </c>
      <c r="R3390" s="6">
        <f>_xlfn.XLOOKUP(CleanedData[[#This Row],[Product]],'02_Lookup_Tables'!$A$2:$A$126,'02_Lookup_Tables'!$B$2:$B$126)</f>
        <v>1604.87</v>
      </c>
      <c r="S3390" t="str">
        <f>VLOOKUP(CleanedData[[#This Row],[Product]],'02_Lookup_Tables'!$H$2:$I$126,2,FALSE)</f>
        <v>Accessories</v>
      </c>
      <c r="T3390" t="str">
        <f>VLOOKUP(CleanedData[[#This Row],[Province]],'02_Lookup_Tables'!$D$2:$E$10,2, FALSE)</f>
        <v>Western Region</v>
      </c>
      <c r="U3390" t="str" cm="1">
        <f t="array" ref="U3390">_xlfn.IFS(CleanedData[[#This Row],[Purchase Amount]]&lt;500,"Low",
CleanedData[[#This Row],[Purchase Amount]]&lt;5000,"Medium",
TRUE,"High")</f>
        <v>Medium</v>
      </c>
      <c r="V3390" t="str">
        <f>TEXT(CleanedData[[#This Row],[Date]],"mmmm")</f>
        <v>January</v>
      </c>
      <c r="W3390" t="str">
        <f>"Q"&amp;ROUNDUP(MONTH(CleanedData[[#This Row],[Date]])/3,0)</f>
        <v>Q1</v>
      </c>
      <c r="X3390" t="str">
        <f>IF(CleanedData[[#This Row],[Purchase Amount]]&gt;=5000,"Yes","No")</f>
        <v>No</v>
      </c>
      <c r="Y3390">
        <f>IF(CleanedData[[#This Row],[Recommend]]="Yes",1,0)</f>
        <v>0</v>
      </c>
      <c r="Z3390" s="6">
        <f>CleanedData[[#This Row],[Purchase Amount]]*0.15</f>
        <v>240.73049999999998</v>
      </c>
      <c r="AA3390" s="6">
        <f>CleanedData[[#This Row],[Purchase Amount]]*1.15</f>
        <v>1845.6004999999998</v>
      </c>
    </row>
    <row r="3391" spans="1:27" x14ac:dyDescent="0.3">
      <c r="A3391">
        <v>4112</v>
      </c>
      <c r="B3391" t="s">
        <v>3616</v>
      </c>
      <c r="C3391" s="1">
        <v>45967</v>
      </c>
      <c r="D3391">
        <v>64</v>
      </c>
      <c r="E3391" t="s">
        <v>60</v>
      </c>
      <c r="F3391" t="s">
        <v>130</v>
      </c>
      <c r="G3391" t="s">
        <v>976</v>
      </c>
      <c r="H3391">
        <v>3</v>
      </c>
      <c r="I3391" t="s">
        <v>42</v>
      </c>
      <c r="J3391" t="s">
        <v>69</v>
      </c>
      <c r="K3391" t="s">
        <v>55</v>
      </c>
      <c r="L3391" t="s">
        <v>42</v>
      </c>
      <c r="M3391" t="s">
        <v>88</v>
      </c>
      <c r="N3391" t="s">
        <v>48</v>
      </c>
      <c r="O3391" t="s">
        <v>89</v>
      </c>
      <c r="P3391" t="s">
        <v>49</v>
      </c>
      <c r="Q3391" t="s">
        <v>50</v>
      </c>
      <c r="R3391" s="6">
        <f>_xlfn.XLOOKUP(CleanedData[[#This Row],[Product]],'02_Lookup_Tables'!$A$2:$A$126,'02_Lookup_Tables'!$B$2:$B$126)</f>
        <v>412.16</v>
      </c>
      <c r="S3391" t="str">
        <f>VLOOKUP(CleanedData[[#This Row],[Product]],'02_Lookup_Tables'!$H$2:$I$126,2,FALSE)</f>
        <v>Apparel</v>
      </c>
      <c r="T3391" t="str">
        <f>VLOOKUP(CleanedData[[#This Row],[Province]],'02_Lookup_Tables'!$D$2:$E$10,2, FALSE)</f>
        <v>Eastern Region</v>
      </c>
      <c r="U3391" t="str" cm="1">
        <f t="array" ref="U3391">_xlfn.IFS(CleanedData[[#This Row],[Purchase Amount]]&lt;500,"Low",
CleanedData[[#This Row],[Purchase Amount]]&lt;5000,"Medium",
TRUE,"High")</f>
        <v>Low</v>
      </c>
      <c r="V3391" t="str">
        <f>TEXT(CleanedData[[#This Row],[Date]],"mmmm")</f>
        <v>November</v>
      </c>
      <c r="W3391" t="str">
        <f>"Q"&amp;ROUNDUP(MONTH(CleanedData[[#This Row],[Date]])/3,0)</f>
        <v>Q4</v>
      </c>
      <c r="X3391" t="str">
        <f>IF(CleanedData[[#This Row],[Purchase Amount]]&gt;=5000,"Yes","No")</f>
        <v>No</v>
      </c>
      <c r="Y3391">
        <f>IF(CleanedData[[#This Row],[Recommend]]="Yes",1,0)</f>
        <v>0</v>
      </c>
      <c r="Z3391" s="6">
        <f>CleanedData[[#This Row],[Purchase Amount]]*0.15</f>
        <v>61.823999999999998</v>
      </c>
      <c r="AA3391" s="6">
        <f>CleanedData[[#This Row],[Purchase Amount]]*1.15</f>
        <v>473.98399999999998</v>
      </c>
    </row>
    <row r="3392" spans="1:27" x14ac:dyDescent="0.3">
      <c r="A3392">
        <v>4113</v>
      </c>
      <c r="B3392" t="s">
        <v>3617</v>
      </c>
      <c r="C3392" s="1">
        <v>45305</v>
      </c>
      <c r="D3392">
        <v>54</v>
      </c>
      <c r="E3392" t="s">
        <v>60</v>
      </c>
      <c r="F3392" t="s">
        <v>125</v>
      </c>
      <c r="G3392" t="s">
        <v>345</v>
      </c>
      <c r="H3392">
        <v>4</v>
      </c>
      <c r="I3392" t="s">
        <v>45</v>
      </c>
      <c r="J3392" t="s">
        <v>54</v>
      </c>
      <c r="K3392" t="s">
        <v>55</v>
      </c>
      <c r="L3392" t="s">
        <v>42</v>
      </c>
      <c r="M3392" t="s">
        <v>190</v>
      </c>
      <c r="N3392" t="s">
        <v>96</v>
      </c>
      <c r="O3392" t="s">
        <v>89</v>
      </c>
      <c r="P3392" t="s">
        <v>70</v>
      </c>
      <c r="Q3392" t="s">
        <v>93</v>
      </c>
      <c r="R3392" s="6">
        <f>_xlfn.XLOOKUP(CleanedData[[#This Row],[Product]],'02_Lookup_Tables'!$A$2:$A$126,'02_Lookup_Tables'!$B$2:$B$126)</f>
        <v>574.49</v>
      </c>
      <c r="S3392" t="str">
        <f>VLOOKUP(CleanedData[[#This Row],[Product]],'02_Lookup_Tables'!$H$2:$I$126,2,FALSE)</f>
        <v>Toys &amp; Games</v>
      </c>
      <c r="T3392" t="str">
        <f>VLOOKUP(CleanedData[[#This Row],[Province]],'02_Lookup_Tables'!$D$2:$E$10,2, FALSE)</f>
        <v>Western Region</v>
      </c>
      <c r="U3392" t="str" cm="1">
        <f t="array" ref="U3392">_xlfn.IFS(CleanedData[[#This Row],[Purchase Amount]]&lt;500,"Low",
CleanedData[[#This Row],[Purchase Amount]]&lt;5000,"Medium",
TRUE,"High")</f>
        <v>Medium</v>
      </c>
      <c r="V3392" t="str">
        <f>TEXT(CleanedData[[#This Row],[Date]],"mmmm")</f>
        <v>January</v>
      </c>
      <c r="W3392" t="str">
        <f>"Q"&amp;ROUNDUP(MONTH(CleanedData[[#This Row],[Date]])/3,0)</f>
        <v>Q1</v>
      </c>
      <c r="X3392" t="str">
        <f>IF(CleanedData[[#This Row],[Purchase Amount]]&gt;=5000,"Yes","No")</f>
        <v>No</v>
      </c>
      <c r="Y3392">
        <f>IF(CleanedData[[#This Row],[Recommend]]="Yes",1,0)</f>
        <v>1</v>
      </c>
      <c r="Z3392" s="6">
        <f>CleanedData[[#This Row],[Purchase Amount]]*0.15</f>
        <v>86.173500000000004</v>
      </c>
      <c r="AA3392" s="6">
        <f>CleanedData[[#This Row],[Purchase Amount]]*1.15</f>
        <v>660.6635</v>
      </c>
    </row>
    <row r="3393" spans="1:27" x14ac:dyDescent="0.3">
      <c r="A3393">
        <v>4115</v>
      </c>
      <c r="B3393" t="s">
        <v>3618</v>
      </c>
      <c r="C3393" s="1">
        <v>45318</v>
      </c>
      <c r="D3393">
        <v>72</v>
      </c>
      <c r="E3393" t="s">
        <v>39</v>
      </c>
      <c r="F3393" t="s">
        <v>108</v>
      </c>
      <c r="G3393" t="s">
        <v>173</v>
      </c>
      <c r="H3393">
        <v>2</v>
      </c>
      <c r="I3393" t="s">
        <v>42</v>
      </c>
      <c r="J3393" t="s">
        <v>63</v>
      </c>
      <c r="K3393" t="s">
        <v>55</v>
      </c>
      <c r="L3393" t="s">
        <v>45</v>
      </c>
      <c r="M3393" t="s">
        <v>208</v>
      </c>
      <c r="N3393" t="s">
        <v>47</v>
      </c>
      <c r="O3393" t="s">
        <v>89</v>
      </c>
      <c r="P3393" t="s">
        <v>49</v>
      </c>
      <c r="Q3393" t="s">
        <v>97</v>
      </c>
      <c r="R3393" s="6">
        <f>_xlfn.XLOOKUP(CleanedData[[#This Row],[Product]],'02_Lookup_Tables'!$A$2:$A$126,'02_Lookup_Tables'!$B$2:$B$126)</f>
        <v>13056.99</v>
      </c>
      <c r="S3393" t="str">
        <f>VLOOKUP(CleanedData[[#This Row],[Product]],'02_Lookup_Tables'!$H$2:$I$126,2,FALSE)</f>
        <v>Electronics</v>
      </c>
      <c r="T3393" t="str">
        <f>VLOOKUP(CleanedData[[#This Row],[Province]],'02_Lookup_Tables'!$D$2:$E$10,2, FALSE)</f>
        <v>Gauteng Region</v>
      </c>
      <c r="U3393" t="str" cm="1">
        <f t="array" ref="U3393">_xlfn.IFS(CleanedData[[#This Row],[Purchase Amount]]&lt;500,"Low",
CleanedData[[#This Row],[Purchase Amount]]&lt;5000,"Medium",
TRUE,"High")</f>
        <v>High</v>
      </c>
      <c r="V3393" t="str">
        <f>TEXT(CleanedData[[#This Row],[Date]],"mmmm")</f>
        <v>January</v>
      </c>
      <c r="W3393" t="str">
        <f>"Q"&amp;ROUNDUP(MONTH(CleanedData[[#This Row],[Date]])/3,0)</f>
        <v>Q1</v>
      </c>
      <c r="X3393" t="str">
        <f>IF(CleanedData[[#This Row],[Purchase Amount]]&gt;=5000,"Yes","No")</f>
        <v>Yes</v>
      </c>
      <c r="Y3393">
        <f>IF(CleanedData[[#This Row],[Recommend]]="Yes",1,0)</f>
        <v>0</v>
      </c>
      <c r="Z3393" s="6">
        <f>CleanedData[[#This Row],[Purchase Amount]]*0.15</f>
        <v>1958.5484999999999</v>
      </c>
      <c r="AA3393" s="6">
        <f>CleanedData[[#This Row],[Purchase Amount]]*1.15</f>
        <v>15015.538499999999</v>
      </c>
    </row>
    <row r="3394" spans="1:27" x14ac:dyDescent="0.3">
      <c r="A3394">
        <v>4116</v>
      </c>
      <c r="B3394" t="s">
        <v>3619</v>
      </c>
      <c r="C3394" s="1">
        <v>45928</v>
      </c>
      <c r="D3394">
        <v>75</v>
      </c>
      <c r="E3394" t="s">
        <v>39</v>
      </c>
      <c r="F3394" t="s">
        <v>68</v>
      </c>
      <c r="G3394" t="s">
        <v>328</v>
      </c>
      <c r="H3394">
        <v>4</v>
      </c>
      <c r="I3394" t="s">
        <v>45</v>
      </c>
      <c r="J3394" t="s">
        <v>43</v>
      </c>
      <c r="K3394" t="s">
        <v>55</v>
      </c>
      <c r="L3394" t="s">
        <v>45</v>
      </c>
      <c r="M3394" t="s">
        <v>56</v>
      </c>
      <c r="N3394" t="s">
        <v>96</v>
      </c>
      <c r="O3394" t="s">
        <v>148</v>
      </c>
      <c r="P3394" t="s">
        <v>49</v>
      </c>
      <c r="Q3394" t="s">
        <v>97</v>
      </c>
      <c r="R3394" s="6">
        <f>_xlfn.XLOOKUP(CleanedData[[#This Row],[Product]],'02_Lookup_Tables'!$A$2:$A$126,'02_Lookup_Tables'!$B$2:$B$126)</f>
        <v>3521.64</v>
      </c>
      <c r="S3394" t="str">
        <f>VLOOKUP(CleanedData[[#This Row],[Product]],'02_Lookup_Tables'!$H$2:$I$126,2,FALSE)</f>
        <v>Home Devices</v>
      </c>
      <c r="T3394" t="str">
        <f>VLOOKUP(CleanedData[[#This Row],[Province]],'02_Lookup_Tables'!$D$2:$E$10,2, FALSE)</f>
        <v>Northern Region</v>
      </c>
      <c r="U3394" t="str" cm="1">
        <f t="array" ref="U3394">_xlfn.IFS(CleanedData[[#This Row],[Purchase Amount]]&lt;500,"Low",
CleanedData[[#This Row],[Purchase Amount]]&lt;5000,"Medium",
TRUE,"High")</f>
        <v>Medium</v>
      </c>
      <c r="V3394" t="str">
        <f>TEXT(CleanedData[[#This Row],[Date]],"mmmm")</f>
        <v>September</v>
      </c>
      <c r="W3394" t="str">
        <f>"Q"&amp;ROUNDUP(MONTH(CleanedData[[#This Row],[Date]])/3,0)</f>
        <v>Q3</v>
      </c>
      <c r="X3394" t="str">
        <f>IF(CleanedData[[#This Row],[Purchase Amount]]&gt;=5000,"Yes","No")</f>
        <v>No</v>
      </c>
      <c r="Y3394">
        <f>IF(CleanedData[[#This Row],[Recommend]]="Yes",1,0)</f>
        <v>1</v>
      </c>
      <c r="Z3394" s="6">
        <f>CleanedData[[#This Row],[Purchase Amount]]*0.15</f>
        <v>528.24599999999998</v>
      </c>
      <c r="AA3394" s="6">
        <f>CleanedData[[#This Row],[Purchase Amount]]*1.15</f>
        <v>4049.8859999999995</v>
      </c>
    </row>
    <row r="3395" spans="1:27" x14ac:dyDescent="0.3">
      <c r="A3395">
        <v>4117</v>
      </c>
      <c r="B3395" t="s">
        <v>3620</v>
      </c>
      <c r="C3395" s="1">
        <v>45931</v>
      </c>
      <c r="D3395">
        <v>32</v>
      </c>
      <c r="E3395" t="s">
        <v>52</v>
      </c>
      <c r="F3395" t="s">
        <v>40</v>
      </c>
      <c r="G3395" t="s">
        <v>95</v>
      </c>
      <c r="H3395">
        <v>4</v>
      </c>
      <c r="I3395" t="s">
        <v>42</v>
      </c>
      <c r="J3395" t="s">
        <v>63</v>
      </c>
      <c r="K3395" t="s">
        <v>55</v>
      </c>
      <c r="L3395" t="s">
        <v>42</v>
      </c>
      <c r="M3395" t="s">
        <v>208</v>
      </c>
      <c r="N3395" t="s">
        <v>96</v>
      </c>
      <c r="O3395" t="s">
        <v>89</v>
      </c>
      <c r="P3395" t="s">
        <v>70</v>
      </c>
      <c r="Q3395" t="s">
        <v>58</v>
      </c>
      <c r="R3395" s="6">
        <f>_xlfn.XLOOKUP(CleanedData[[#This Row],[Product]],'02_Lookup_Tables'!$A$2:$A$126,'02_Lookup_Tables'!$B$2:$B$126)</f>
        <v>5390.8</v>
      </c>
      <c r="S3395" t="str">
        <f>VLOOKUP(CleanedData[[#This Row],[Product]],'02_Lookup_Tables'!$H$2:$I$126,2,FALSE)</f>
        <v>Electronics</v>
      </c>
      <c r="T3395" t="str">
        <f>VLOOKUP(CleanedData[[#This Row],[Province]],'02_Lookup_Tables'!$D$2:$E$10,2, FALSE)</f>
        <v>Northern Region</v>
      </c>
      <c r="U3395" t="str" cm="1">
        <f t="array" ref="U3395">_xlfn.IFS(CleanedData[[#This Row],[Purchase Amount]]&lt;500,"Low",
CleanedData[[#This Row],[Purchase Amount]]&lt;5000,"Medium",
TRUE,"High")</f>
        <v>High</v>
      </c>
      <c r="V3395" t="str">
        <f>TEXT(CleanedData[[#This Row],[Date]],"mmmm")</f>
        <v>October</v>
      </c>
      <c r="W3395" t="str">
        <f>"Q"&amp;ROUNDUP(MONTH(CleanedData[[#This Row],[Date]])/3,0)</f>
        <v>Q4</v>
      </c>
      <c r="X3395" t="str">
        <f>IF(CleanedData[[#This Row],[Purchase Amount]]&gt;=5000,"Yes","No")</f>
        <v>Yes</v>
      </c>
      <c r="Y3395">
        <f>IF(CleanedData[[#This Row],[Recommend]]="Yes",1,0)</f>
        <v>0</v>
      </c>
      <c r="Z3395" s="6">
        <f>CleanedData[[#This Row],[Purchase Amount]]*0.15</f>
        <v>808.62</v>
      </c>
      <c r="AA3395" s="6">
        <f>CleanedData[[#This Row],[Purchase Amount]]*1.15</f>
        <v>6199.42</v>
      </c>
    </row>
    <row r="3396" spans="1:27" x14ac:dyDescent="0.3">
      <c r="A3396">
        <v>4118</v>
      </c>
      <c r="B3396" t="s">
        <v>3621</v>
      </c>
      <c r="C3396" s="1">
        <v>45790</v>
      </c>
      <c r="D3396">
        <v>46</v>
      </c>
      <c r="E3396" t="s">
        <v>52</v>
      </c>
      <c r="F3396" t="s">
        <v>72</v>
      </c>
      <c r="G3396" t="s">
        <v>153</v>
      </c>
      <c r="H3396">
        <v>1</v>
      </c>
      <c r="I3396" t="s">
        <v>42</v>
      </c>
      <c r="J3396" t="s">
        <v>54</v>
      </c>
      <c r="K3396" t="s">
        <v>64</v>
      </c>
      <c r="L3396" t="s">
        <v>45</v>
      </c>
      <c r="M3396" t="s">
        <v>156</v>
      </c>
      <c r="N3396" t="s">
        <v>80</v>
      </c>
      <c r="O3396" t="s">
        <v>148</v>
      </c>
      <c r="P3396" t="s">
        <v>70</v>
      </c>
      <c r="Q3396" t="s">
        <v>93</v>
      </c>
      <c r="R3396" s="6">
        <f>_xlfn.XLOOKUP(CleanedData[[#This Row],[Product]],'02_Lookup_Tables'!$A$2:$A$126,'02_Lookup_Tables'!$B$2:$B$126)</f>
        <v>1011.68</v>
      </c>
      <c r="S3396" t="str">
        <f>VLOOKUP(CleanedData[[#This Row],[Product]],'02_Lookup_Tables'!$H$2:$I$126,2,FALSE)</f>
        <v>Accessories</v>
      </c>
      <c r="T3396" t="str">
        <f>VLOOKUP(CleanedData[[#This Row],[Province]],'02_Lookup_Tables'!$D$2:$E$10,2, FALSE)</f>
        <v>Central Region</v>
      </c>
      <c r="U3396" t="str" cm="1">
        <f t="array" ref="U3396">_xlfn.IFS(CleanedData[[#This Row],[Purchase Amount]]&lt;500,"Low",
CleanedData[[#This Row],[Purchase Amount]]&lt;5000,"Medium",
TRUE,"High")</f>
        <v>Medium</v>
      </c>
      <c r="V3396" t="str">
        <f>TEXT(CleanedData[[#This Row],[Date]],"mmmm")</f>
        <v>May</v>
      </c>
      <c r="W3396" t="str">
        <f>"Q"&amp;ROUNDUP(MONTH(CleanedData[[#This Row],[Date]])/3,0)</f>
        <v>Q2</v>
      </c>
      <c r="X3396" t="str">
        <f>IF(CleanedData[[#This Row],[Purchase Amount]]&gt;=5000,"Yes","No")</f>
        <v>No</v>
      </c>
      <c r="Y3396">
        <f>IF(CleanedData[[#This Row],[Recommend]]="Yes",1,0)</f>
        <v>0</v>
      </c>
      <c r="Z3396" s="6">
        <f>CleanedData[[#This Row],[Purchase Amount]]*0.15</f>
        <v>151.75199999999998</v>
      </c>
      <c r="AA3396" s="6">
        <f>CleanedData[[#This Row],[Purchase Amount]]*1.15</f>
        <v>1163.4319999999998</v>
      </c>
    </row>
    <row r="3397" spans="1:27" x14ac:dyDescent="0.3">
      <c r="A3397">
        <v>4119</v>
      </c>
      <c r="B3397" t="s">
        <v>3622</v>
      </c>
      <c r="C3397" s="1">
        <v>45825</v>
      </c>
      <c r="D3397">
        <v>57</v>
      </c>
      <c r="E3397" t="s">
        <v>39</v>
      </c>
      <c r="F3397" t="s">
        <v>130</v>
      </c>
      <c r="G3397" t="s">
        <v>179</v>
      </c>
      <c r="H3397">
        <v>5</v>
      </c>
      <c r="I3397" t="s">
        <v>42</v>
      </c>
      <c r="J3397" t="s">
        <v>63</v>
      </c>
      <c r="K3397" t="s">
        <v>64</v>
      </c>
      <c r="L3397" t="s">
        <v>45</v>
      </c>
      <c r="M3397" t="s">
        <v>88</v>
      </c>
      <c r="N3397" t="s">
        <v>57</v>
      </c>
      <c r="O3397" t="s">
        <v>89</v>
      </c>
      <c r="P3397" t="s">
        <v>70</v>
      </c>
      <c r="Q3397" t="s">
        <v>50</v>
      </c>
      <c r="R3397" s="6">
        <f>_xlfn.XLOOKUP(CleanedData[[#This Row],[Product]],'02_Lookup_Tables'!$A$2:$A$126,'02_Lookup_Tables'!$B$2:$B$126)</f>
        <v>54.82</v>
      </c>
      <c r="S3397" t="str">
        <f>VLOOKUP(CleanedData[[#This Row],[Product]],'02_Lookup_Tables'!$H$2:$I$126,2,FALSE)</f>
        <v>Food</v>
      </c>
      <c r="T3397" t="str">
        <f>VLOOKUP(CleanedData[[#This Row],[Province]],'02_Lookup_Tables'!$D$2:$E$10,2, FALSE)</f>
        <v>Eastern Region</v>
      </c>
      <c r="U3397" t="str" cm="1">
        <f t="array" ref="U3397">_xlfn.IFS(CleanedData[[#This Row],[Purchase Amount]]&lt;500,"Low",
CleanedData[[#This Row],[Purchase Amount]]&lt;5000,"Medium",
TRUE,"High")</f>
        <v>Low</v>
      </c>
      <c r="V3397" t="str">
        <f>TEXT(CleanedData[[#This Row],[Date]],"mmmm")</f>
        <v>June</v>
      </c>
      <c r="W3397" t="str">
        <f>"Q"&amp;ROUNDUP(MONTH(CleanedData[[#This Row],[Date]])/3,0)</f>
        <v>Q2</v>
      </c>
      <c r="X3397" t="str">
        <f>IF(CleanedData[[#This Row],[Purchase Amount]]&gt;=5000,"Yes","No")</f>
        <v>No</v>
      </c>
      <c r="Y3397">
        <f>IF(CleanedData[[#This Row],[Recommend]]="Yes",1,0)</f>
        <v>0</v>
      </c>
      <c r="Z3397" s="6">
        <f>CleanedData[[#This Row],[Purchase Amount]]*0.15</f>
        <v>8.222999999999999</v>
      </c>
      <c r="AA3397" s="6">
        <f>CleanedData[[#This Row],[Purchase Amount]]*1.15</f>
        <v>63.042999999999992</v>
      </c>
    </row>
    <row r="3398" spans="1:27" x14ac:dyDescent="0.3">
      <c r="A3398">
        <v>4120</v>
      </c>
      <c r="B3398" t="s">
        <v>3623</v>
      </c>
      <c r="C3398" s="1">
        <v>45922</v>
      </c>
      <c r="D3398">
        <v>78</v>
      </c>
      <c r="E3398" t="s">
        <v>60</v>
      </c>
      <c r="F3398" t="s">
        <v>72</v>
      </c>
      <c r="G3398" t="s">
        <v>230</v>
      </c>
      <c r="H3398">
        <v>5</v>
      </c>
      <c r="I3398" t="s">
        <v>42</v>
      </c>
      <c r="J3398" t="s">
        <v>69</v>
      </c>
      <c r="K3398" t="s">
        <v>64</v>
      </c>
      <c r="L3398" t="s">
        <v>45</v>
      </c>
      <c r="M3398" t="s">
        <v>151</v>
      </c>
      <c r="N3398" t="s">
        <v>57</v>
      </c>
      <c r="O3398" t="s">
        <v>89</v>
      </c>
      <c r="P3398" t="s">
        <v>70</v>
      </c>
      <c r="Q3398" t="s">
        <v>97</v>
      </c>
      <c r="R3398" s="6">
        <f>_xlfn.XLOOKUP(CleanedData[[#This Row],[Product]],'02_Lookup_Tables'!$A$2:$A$126,'02_Lookup_Tables'!$B$2:$B$126)</f>
        <v>1940.64</v>
      </c>
      <c r="S3398" t="str">
        <f>VLOOKUP(CleanedData[[#This Row],[Product]],'02_Lookup_Tables'!$H$2:$I$126,2,FALSE)</f>
        <v>Toys &amp; Games</v>
      </c>
      <c r="T3398" t="str">
        <f>VLOOKUP(CleanedData[[#This Row],[Province]],'02_Lookup_Tables'!$D$2:$E$10,2, FALSE)</f>
        <v>Central Region</v>
      </c>
      <c r="U3398" t="str" cm="1">
        <f t="array" ref="U3398">_xlfn.IFS(CleanedData[[#This Row],[Purchase Amount]]&lt;500,"Low",
CleanedData[[#This Row],[Purchase Amount]]&lt;5000,"Medium",
TRUE,"High")</f>
        <v>Medium</v>
      </c>
      <c r="V3398" t="str">
        <f>TEXT(CleanedData[[#This Row],[Date]],"mmmm")</f>
        <v>September</v>
      </c>
      <c r="W3398" t="str">
        <f>"Q"&amp;ROUNDUP(MONTH(CleanedData[[#This Row],[Date]])/3,0)</f>
        <v>Q3</v>
      </c>
      <c r="X3398" t="str">
        <f>IF(CleanedData[[#This Row],[Purchase Amount]]&gt;=5000,"Yes","No")</f>
        <v>No</v>
      </c>
      <c r="Y3398">
        <f>IF(CleanedData[[#This Row],[Recommend]]="Yes",1,0)</f>
        <v>0</v>
      </c>
      <c r="Z3398" s="6">
        <f>CleanedData[[#This Row],[Purchase Amount]]*0.15</f>
        <v>291.096</v>
      </c>
      <c r="AA3398" s="6">
        <f>CleanedData[[#This Row],[Purchase Amount]]*1.15</f>
        <v>2231.7359999999999</v>
      </c>
    </row>
    <row r="3399" spans="1:27" x14ac:dyDescent="0.3">
      <c r="A3399">
        <v>4121</v>
      </c>
      <c r="B3399" t="s">
        <v>3624</v>
      </c>
      <c r="C3399" s="1">
        <v>45477</v>
      </c>
      <c r="D3399">
        <v>34</v>
      </c>
      <c r="E3399" t="s">
        <v>39</v>
      </c>
      <c r="F3399" t="s">
        <v>130</v>
      </c>
      <c r="G3399" t="s">
        <v>205</v>
      </c>
      <c r="H3399">
        <v>3</v>
      </c>
      <c r="I3399" t="s">
        <v>42</v>
      </c>
      <c r="J3399" t="s">
        <v>63</v>
      </c>
      <c r="K3399" t="s">
        <v>55</v>
      </c>
      <c r="L3399" t="s">
        <v>42</v>
      </c>
      <c r="M3399" t="s">
        <v>106</v>
      </c>
      <c r="N3399" t="s">
        <v>48</v>
      </c>
      <c r="O3399" t="s">
        <v>148</v>
      </c>
      <c r="P3399" t="s">
        <v>49</v>
      </c>
      <c r="Q3399" t="s">
        <v>58</v>
      </c>
      <c r="R3399" s="6">
        <f>_xlfn.XLOOKUP(CleanedData[[#This Row],[Product]],'02_Lookup_Tables'!$A$2:$A$126,'02_Lookup_Tables'!$B$2:$B$126)</f>
        <v>139.72999999999999</v>
      </c>
      <c r="S3399" t="str">
        <f>VLOOKUP(CleanedData[[#This Row],[Product]],'02_Lookup_Tables'!$H$2:$I$126,2,FALSE)</f>
        <v>Beauty &amp; Personal Care</v>
      </c>
      <c r="T3399" t="str">
        <f>VLOOKUP(CleanedData[[#This Row],[Province]],'02_Lookup_Tables'!$D$2:$E$10,2, FALSE)</f>
        <v>Eastern Region</v>
      </c>
      <c r="U3399" t="str" cm="1">
        <f t="array" ref="U3399">_xlfn.IFS(CleanedData[[#This Row],[Purchase Amount]]&lt;500,"Low",
CleanedData[[#This Row],[Purchase Amount]]&lt;5000,"Medium",
TRUE,"High")</f>
        <v>Low</v>
      </c>
      <c r="V3399" t="str">
        <f>TEXT(CleanedData[[#This Row],[Date]],"mmmm")</f>
        <v>July</v>
      </c>
      <c r="W3399" t="str">
        <f>"Q"&amp;ROUNDUP(MONTH(CleanedData[[#This Row],[Date]])/3,0)</f>
        <v>Q3</v>
      </c>
      <c r="X3399" t="str">
        <f>IF(CleanedData[[#This Row],[Purchase Amount]]&gt;=5000,"Yes","No")</f>
        <v>No</v>
      </c>
      <c r="Y3399">
        <f>IF(CleanedData[[#This Row],[Recommend]]="Yes",1,0)</f>
        <v>0</v>
      </c>
      <c r="Z3399" s="6">
        <f>CleanedData[[#This Row],[Purchase Amount]]*0.15</f>
        <v>20.959499999999998</v>
      </c>
      <c r="AA3399" s="6">
        <f>CleanedData[[#This Row],[Purchase Amount]]*1.15</f>
        <v>160.68949999999998</v>
      </c>
    </row>
    <row r="3400" spans="1:27" x14ac:dyDescent="0.3">
      <c r="A3400">
        <v>4122</v>
      </c>
      <c r="B3400" t="s">
        <v>3625</v>
      </c>
      <c r="C3400" s="1">
        <v>45809</v>
      </c>
      <c r="D3400">
        <v>38</v>
      </c>
      <c r="E3400" t="s">
        <v>52</v>
      </c>
      <c r="F3400" t="s">
        <v>77</v>
      </c>
      <c r="G3400" t="s">
        <v>478</v>
      </c>
      <c r="H3400">
        <v>4</v>
      </c>
      <c r="I3400" t="s">
        <v>45</v>
      </c>
      <c r="J3400" t="s">
        <v>74</v>
      </c>
      <c r="K3400" t="s">
        <v>44</v>
      </c>
      <c r="L3400" t="s">
        <v>45</v>
      </c>
      <c r="M3400" t="s">
        <v>65</v>
      </c>
      <c r="N3400" t="s">
        <v>96</v>
      </c>
      <c r="O3400" t="s">
        <v>89</v>
      </c>
      <c r="P3400" t="s">
        <v>70</v>
      </c>
      <c r="Q3400" t="s">
        <v>81</v>
      </c>
      <c r="R3400" s="6">
        <f>_xlfn.XLOOKUP(CleanedData[[#This Row],[Product]],'02_Lookup_Tables'!$A$2:$A$126,'02_Lookup_Tables'!$B$2:$B$126)</f>
        <v>4507.63</v>
      </c>
      <c r="S3400" t="str">
        <f>VLOOKUP(CleanedData[[#This Row],[Product]],'02_Lookup_Tables'!$H$2:$I$126,2,FALSE)</f>
        <v>Sports &amp; Outdoors</v>
      </c>
      <c r="T3400" t="str">
        <f>VLOOKUP(CleanedData[[#This Row],[Province]],'02_Lookup_Tables'!$D$2:$E$10,2, FALSE)</f>
        <v>Central Region</v>
      </c>
      <c r="U3400" t="str" cm="1">
        <f t="array" ref="U3400">_xlfn.IFS(CleanedData[[#This Row],[Purchase Amount]]&lt;500,"Low",
CleanedData[[#This Row],[Purchase Amount]]&lt;5000,"Medium",
TRUE,"High")</f>
        <v>Medium</v>
      </c>
      <c r="V3400" t="str">
        <f>TEXT(CleanedData[[#This Row],[Date]],"mmmm")</f>
        <v>June</v>
      </c>
      <c r="W3400" t="str">
        <f>"Q"&amp;ROUNDUP(MONTH(CleanedData[[#This Row],[Date]])/3,0)</f>
        <v>Q2</v>
      </c>
      <c r="X3400" t="str">
        <f>IF(CleanedData[[#This Row],[Purchase Amount]]&gt;=5000,"Yes","No")</f>
        <v>No</v>
      </c>
      <c r="Y3400">
        <f>IF(CleanedData[[#This Row],[Recommend]]="Yes",1,0)</f>
        <v>1</v>
      </c>
      <c r="Z3400" s="6">
        <f>CleanedData[[#This Row],[Purchase Amount]]*0.15</f>
        <v>676.14449999999999</v>
      </c>
      <c r="AA3400" s="6">
        <f>CleanedData[[#This Row],[Purchase Amount]]*1.15</f>
        <v>5183.7744999999995</v>
      </c>
    </row>
    <row r="3401" spans="1:27" x14ac:dyDescent="0.3">
      <c r="A3401">
        <v>4123</v>
      </c>
      <c r="B3401" t="s">
        <v>3626</v>
      </c>
      <c r="C3401" s="1">
        <v>45774</v>
      </c>
      <c r="D3401">
        <v>19</v>
      </c>
      <c r="E3401" t="s">
        <v>60</v>
      </c>
      <c r="F3401" t="s">
        <v>40</v>
      </c>
      <c r="G3401" t="s">
        <v>345</v>
      </c>
      <c r="H3401">
        <v>2</v>
      </c>
      <c r="I3401" t="s">
        <v>42</v>
      </c>
      <c r="J3401" t="s">
        <v>74</v>
      </c>
      <c r="K3401" t="s">
        <v>44</v>
      </c>
      <c r="L3401" t="s">
        <v>42</v>
      </c>
      <c r="M3401" t="s">
        <v>151</v>
      </c>
      <c r="N3401" t="s">
        <v>47</v>
      </c>
      <c r="O3401" t="s">
        <v>89</v>
      </c>
      <c r="P3401" t="s">
        <v>49</v>
      </c>
      <c r="Q3401" t="s">
        <v>66</v>
      </c>
      <c r="R3401" s="6">
        <f>_xlfn.XLOOKUP(CleanedData[[#This Row],[Product]],'02_Lookup_Tables'!$A$2:$A$126,'02_Lookup_Tables'!$B$2:$B$126)</f>
        <v>574.49</v>
      </c>
      <c r="S3401" t="str">
        <f>VLOOKUP(CleanedData[[#This Row],[Product]],'02_Lookup_Tables'!$H$2:$I$126,2,FALSE)</f>
        <v>Toys &amp; Games</v>
      </c>
      <c r="T3401" t="str">
        <f>VLOOKUP(CleanedData[[#This Row],[Province]],'02_Lookup_Tables'!$D$2:$E$10,2, FALSE)</f>
        <v>Northern Region</v>
      </c>
      <c r="U3401" t="str" cm="1">
        <f t="array" ref="U3401">_xlfn.IFS(CleanedData[[#This Row],[Purchase Amount]]&lt;500,"Low",
CleanedData[[#This Row],[Purchase Amount]]&lt;5000,"Medium",
TRUE,"High")</f>
        <v>Medium</v>
      </c>
      <c r="V3401" t="str">
        <f>TEXT(CleanedData[[#This Row],[Date]],"mmmm")</f>
        <v>April</v>
      </c>
      <c r="W3401" t="str">
        <f>"Q"&amp;ROUNDUP(MONTH(CleanedData[[#This Row],[Date]])/3,0)</f>
        <v>Q2</v>
      </c>
      <c r="X3401" t="str">
        <f>IF(CleanedData[[#This Row],[Purchase Amount]]&gt;=5000,"Yes","No")</f>
        <v>No</v>
      </c>
      <c r="Y3401">
        <f>IF(CleanedData[[#This Row],[Recommend]]="Yes",1,0)</f>
        <v>0</v>
      </c>
      <c r="Z3401" s="6">
        <f>CleanedData[[#This Row],[Purchase Amount]]*0.15</f>
        <v>86.173500000000004</v>
      </c>
      <c r="AA3401" s="6">
        <f>CleanedData[[#This Row],[Purchase Amount]]*1.15</f>
        <v>660.6635</v>
      </c>
    </row>
    <row r="3402" spans="1:27" x14ac:dyDescent="0.3">
      <c r="A3402">
        <v>4124</v>
      </c>
      <c r="B3402" t="s">
        <v>3627</v>
      </c>
      <c r="C3402" s="1">
        <v>45786</v>
      </c>
      <c r="D3402">
        <v>65</v>
      </c>
      <c r="E3402" t="s">
        <v>60</v>
      </c>
      <c r="F3402" t="s">
        <v>61</v>
      </c>
      <c r="G3402" t="s">
        <v>381</v>
      </c>
      <c r="H3402">
        <v>5</v>
      </c>
      <c r="I3402" t="s">
        <v>42</v>
      </c>
      <c r="J3402" t="s">
        <v>69</v>
      </c>
      <c r="K3402" t="s">
        <v>44</v>
      </c>
      <c r="L3402" t="s">
        <v>45</v>
      </c>
      <c r="M3402" t="s">
        <v>92</v>
      </c>
      <c r="N3402" t="s">
        <v>57</v>
      </c>
      <c r="O3402" t="s">
        <v>89</v>
      </c>
      <c r="P3402" t="s">
        <v>70</v>
      </c>
      <c r="Q3402" t="s">
        <v>97</v>
      </c>
      <c r="R3402" s="6">
        <f>_xlfn.XLOOKUP(CleanedData[[#This Row],[Product]],'02_Lookup_Tables'!$A$2:$A$126,'02_Lookup_Tables'!$B$2:$B$126)</f>
        <v>786.78</v>
      </c>
      <c r="S3402" t="str">
        <f>VLOOKUP(CleanedData[[#This Row],[Product]],'02_Lookup_Tables'!$H$2:$I$126,2,FALSE)</f>
        <v>Apparel</v>
      </c>
      <c r="T3402" t="str">
        <f>VLOOKUP(CleanedData[[#This Row],[Province]],'02_Lookup_Tables'!$D$2:$E$10,2, FALSE)</f>
        <v>Southern Region</v>
      </c>
      <c r="U3402" t="str" cm="1">
        <f t="array" ref="U3402">_xlfn.IFS(CleanedData[[#This Row],[Purchase Amount]]&lt;500,"Low",
CleanedData[[#This Row],[Purchase Amount]]&lt;5000,"Medium",
TRUE,"High")</f>
        <v>Medium</v>
      </c>
      <c r="V3402" t="str">
        <f>TEXT(CleanedData[[#This Row],[Date]],"mmmm")</f>
        <v>May</v>
      </c>
      <c r="W3402" t="str">
        <f>"Q"&amp;ROUNDUP(MONTH(CleanedData[[#This Row],[Date]])/3,0)</f>
        <v>Q2</v>
      </c>
      <c r="X3402" t="str">
        <f>IF(CleanedData[[#This Row],[Purchase Amount]]&gt;=5000,"Yes","No")</f>
        <v>No</v>
      </c>
      <c r="Y3402">
        <f>IF(CleanedData[[#This Row],[Recommend]]="Yes",1,0)</f>
        <v>0</v>
      </c>
      <c r="Z3402" s="6">
        <f>CleanedData[[#This Row],[Purchase Amount]]*0.15</f>
        <v>118.017</v>
      </c>
      <c r="AA3402" s="6">
        <f>CleanedData[[#This Row],[Purchase Amount]]*1.15</f>
        <v>904.79699999999991</v>
      </c>
    </row>
    <row r="3403" spans="1:27" x14ac:dyDescent="0.3">
      <c r="A3403">
        <v>4125</v>
      </c>
      <c r="B3403" t="s">
        <v>3628</v>
      </c>
      <c r="C3403" s="1">
        <v>45911</v>
      </c>
      <c r="D3403">
        <v>73</v>
      </c>
      <c r="E3403" t="s">
        <v>39</v>
      </c>
      <c r="F3403" t="s">
        <v>108</v>
      </c>
      <c r="G3403" t="s">
        <v>347</v>
      </c>
      <c r="H3403">
        <v>5</v>
      </c>
      <c r="I3403" t="s">
        <v>42</v>
      </c>
      <c r="J3403" t="s">
        <v>63</v>
      </c>
      <c r="K3403" t="s">
        <v>64</v>
      </c>
      <c r="L3403" t="s">
        <v>42</v>
      </c>
      <c r="M3403" t="s">
        <v>156</v>
      </c>
      <c r="N3403" t="s">
        <v>57</v>
      </c>
      <c r="O3403" t="s">
        <v>148</v>
      </c>
      <c r="P3403" t="s">
        <v>49</v>
      </c>
      <c r="Q3403" t="s">
        <v>97</v>
      </c>
      <c r="R3403" s="6">
        <f>_xlfn.XLOOKUP(CleanedData[[#This Row],[Product]],'02_Lookup_Tables'!$A$2:$A$126,'02_Lookup_Tables'!$B$2:$B$126)</f>
        <v>16523.5</v>
      </c>
      <c r="S3403" t="str">
        <f>VLOOKUP(CleanedData[[#This Row],[Product]],'02_Lookup_Tables'!$H$2:$I$126,2,FALSE)</f>
        <v>Electronics</v>
      </c>
      <c r="T3403" t="str">
        <f>VLOOKUP(CleanedData[[#This Row],[Province]],'02_Lookup_Tables'!$D$2:$E$10,2, FALSE)</f>
        <v>Gauteng Region</v>
      </c>
      <c r="U3403" t="str" cm="1">
        <f t="array" ref="U3403">_xlfn.IFS(CleanedData[[#This Row],[Purchase Amount]]&lt;500,"Low",
CleanedData[[#This Row],[Purchase Amount]]&lt;5000,"Medium",
TRUE,"High")</f>
        <v>High</v>
      </c>
      <c r="V3403" t="str">
        <f>TEXT(CleanedData[[#This Row],[Date]],"mmmm")</f>
        <v>September</v>
      </c>
      <c r="W3403" t="str">
        <f>"Q"&amp;ROUNDUP(MONTH(CleanedData[[#This Row],[Date]])/3,0)</f>
        <v>Q3</v>
      </c>
      <c r="X3403" t="str">
        <f>IF(CleanedData[[#This Row],[Purchase Amount]]&gt;=5000,"Yes","No")</f>
        <v>Yes</v>
      </c>
      <c r="Y3403">
        <f>IF(CleanedData[[#This Row],[Recommend]]="Yes",1,0)</f>
        <v>0</v>
      </c>
      <c r="Z3403" s="6">
        <f>CleanedData[[#This Row],[Purchase Amount]]*0.15</f>
        <v>2478.5250000000001</v>
      </c>
      <c r="AA3403" s="6">
        <f>CleanedData[[#This Row],[Purchase Amount]]*1.15</f>
        <v>19002.024999999998</v>
      </c>
    </row>
    <row r="3404" spans="1:27" x14ac:dyDescent="0.3">
      <c r="A3404">
        <v>4127</v>
      </c>
      <c r="B3404" t="s">
        <v>3629</v>
      </c>
      <c r="C3404" s="1">
        <v>45896</v>
      </c>
      <c r="D3404">
        <v>20</v>
      </c>
      <c r="E3404" t="s">
        <v>60</v>
      </c>
      <c r="F3404" t="s">
        <v>72</v>
      </c>
      <c r="G3404" t="s">
        <v>294</v>
      </c>
      <c r="H3404">
        <v>2</v>
      </c>
      <c r="I3404" t="s">
        <v>42</v>
      </c>
      <c r="J3404" t="s">
        <v>74</v>
      </c>
      <c r="K3404" t="s">
        <v>44</v>
      </c>
      <c r="L3404" t="s">
        <v>45</v>
      </c>
      <c r="M3404" t="s">
        <v>184</v>
      </c>
      <c r="N3404" t="s">
        <v>47</v>
      </c>
      <c r="O3404" t="s">
        <v>148</v>
      </c>
      <c r="P3404" t="s">
        <v>70</v>
      </c>
      <c r="Q3404" t="s">
        <v>66</v>
      </c>
      <c r="R3404" s="6">
        <f>_xlfn.XLOOKUP(CleanedData[[#This Row],[Product]],'02_Lookup_Tables'!$A$2:$A$126,'02_Lookup_Tables'!$B$2:$B$126)</f>
        <v>16291.52</v>
      </c>
      <c r="S3404" t="str">
        <f>VLOOKUP(CleanedData[[#This Row],[Product]],'02_Lookup_Tables'!$H$2:$I$126,2,FALSE)</f>
        <v>Home Devices</v>
      </c>
      <c r="T3404" t="str">
        <f>VLOOKUP(CleanedData[[#This Row],[Province]],'02_Lookup_Tables'!$D$2:$E$10,2, FALSE)</f>
        <v>Central Region</v>
      </c>
      <c r="U3404" t="str" cm="1">
        <f t="array" ref="U3404">_xlfn.IFS(CleanedData[[#This Row],[Purchase Amount]]&lt;500,"Low",
CleanedData[[#This Row],[Purchase Amount]]&lt;5000,"Medium",
TRUE,"High")</f>
        <v>High</v>
      </c>
      <c r="V3404" t="str">
        <f>TEXT(CleanedData[[#This Row],[Date]],"mmmm")</f>
        <v>August</v>
      </c>
      <c r="W3404" t="str">
        <f>"Q"&amp;ROUNDUP(MONTH(CleanedData[[#This Row],[Date]])/3,0)</f>
        <v>Q3</v>
      </c>
      <c r="X3404" t="str">
        <f>IF(CleanedData[[#This Row],[Purchase Amount]]&gt;=5000,"Yes","No")</f>
        <v>Yes</v>
      </c>
      <c r="Y3404">
        <f>IF(CleanedData[[#This Row],[Recommend]]="Yes",1,0)</f>
        <v>0</v>
      </c>
      <c r="Z3404" s="6">
        <f>CleanedData[[#This Row],[Purchase Amount]]*0.15</f>
        <v>2443.7280000000001</v>
      </c>
      <c r="AA3404" s="6">
        <f>CleanedData[[#This Row],[Purchase Amount]]*1.15</f>
        <v>18735.248</v>
      </c>
    </row>
    <row r="3405" spans="1:27" x14ac:dyDescent="0.3">
      <c r="A3405">
        <v>4128</v>
      </c>
      <c r="B3405" t="s">
        <v>3630</v>
      </c>
      <c r="C3405" s="1">
        <v>45823</v>
      </c>
      <c r="D3405">
        <v>49</v>
      </c>
      <c r="E3405" t="s">
        <v>52</v>
      </c>
      <c r="F3405" t="s">
        <v>83</v>
      </c>
      <c r="G3405" t="s">
        <v>378</v>
      </c>
      <c r="H3405">
        <v>2</v>
      </c>
      <c r="I3405" t="s">
        <v>42</v>
      </c>
      <c r="J3405" t="s">
        <v>69</v>
      </c>
      <c r="K3405" t="s">
        <v>55</v>
      </c>
      <c r="L3405" t="s">
        <v>45</v>
      </c>
      <c r="M3405" t="s">
        <v>208</v>
      </c>
      <c r="N3405" t="s">
        <v>47</v>
      </c>
      <c r="O3405" t="s">
        <v>89</v>
      </c>
      <c r="P3405" t="s">
        <v>49</v>
      </c>
      <c r="Q3405" t="s">
        <v>93</v>
      </c>
      <c r="R3405" s="6">
        <f>_xlfn.XLOOKUP(CleanedData[[#This Row],[Product]],'02_Lookup_Tables'!$A$2:$A$126,'02_Lookup_Tables'!$B$2:$B$126)</f>
        <v>40.11</v>
      </c>
      <c r="S3405" t="str">
        <f>VLOOKUP(CleanedData[[#This Row],[Product]],'02_Lookup_Tables'!$H$2:$I$126,2,FALSE)</f>
        <v>Food</v>
      </c>
      <c r="T3405" t="str">
        <f>VLOOKUP(CleanedData[[#This Row],[Province]],'02_Lookup_Tables'!$D$2:$E$10,2, FALSE)</f>
        <v>Western Region</v>
      </c>
      <c r="U3405" t="str" cm="1">
        <f t="array" ref="U3405">_xlfn.IFS(CleanedData[[#This Row],[Purchase Amount]]&lt;500,"Low",
CleanedData[[#This Row],[Purchase Amount]]&lt;5000,"Medium",
TRUE,"High")</f>
        <v>Low</v>
      </c>
      <c r="V3405" t="str">
        <f>TEXT(CleanedData[[#This Row],[Date]],"mmmm")</f>
        <v>June</v>
      </c>
      <c r="W3405" t="str">
        <f>"Q"&amp;ROUNDUP(MONTH(CleanedData[[#This Row],[Date]])/3,0)</f>
        <v>Q2</v>
      </c>
      <c r="X3405" t="str">
        <f>IF(CleanedData[[#This Row],[Purchase Amount]]&gt;=5000,"Yes","No")</f>
        <v>No</v>
      </c>
      <c r="Y3405">
        <f>IF(CleanedData[[#This Row],[Recommend]]="Yes",1,0)</f>
        <v>0</v>
      </c>
      <c r="Z3405" s="6">
        <f>CleanedData[[#This Row],[Purchase Amount]]*0.15</f>
        <v>6.0164999999999997</v>
      </c>
      <c r="AA3405" s="6">
        <f>CleanedData[[#This Row],[Purchase Amount]]*1.15</f>
        <v>46.126499999999993</v>
      </c>
    </row>
    <row r="3406" spans="1:27" x14ac:dyDescent="0.3">
      <c r="A3406">
        <v>4129</v>
      </c>
      <c r="B3406" t="s">
        <v>3631</v>
      </c>
      <c r="C3406" s="1">
        <v>45846</v>
      </c>
      <c r="D3406">
        <v>27</v>
      </c>
      <c r="E3406" t="s">
        <v>39</v>
      </c>
      <c r="F3406" t="s">
        <v>72</v>
      </c>
      <c r="G3406" t="s">
        <v>225</v>
      </c>
      <c r="H3406">
        <v>4</v>
      </c>
      <c r="I3406" t="s">
        <v>45</v>
      </c>
      <c r="J3406" t="s">
        <v>74</v>
      </c>
      <c r="K3406" t="s">
        <v>44</v>
      </c>
      <c r="L3406" t="s">
        <v>45</v>
      </c>
      <c r="N3406" t="s">
        <v>96</v>
      </c>
      <c r="O3406" t="s">
        <v>134</v>
      </c>
      <c r="P3406" t="s">
        <v>8646</v>
      </c>
      <c r="Q3406" t="s">
        <v>58</v>
      </c>
      <c r="R3406" s="6">
        <f>_xlfn.XLOOKUP(CleanedData[[#This Row],[Product]],'02_Lookup_Tables'!$A$2:$A$126,'02_Lookup_Tables'!$B$2:$B$126)</f>
        <v>1094.3699999999999</v>
      </c>
      <c r="S3406" t="str">
        <f>VLOOKUP(CleanedData[[#This Row],[Product]],'02_Lookup_Tables'!$H$2:$I$126,2,FALSE)</f>
        <v>Apparel</v>
      </c>
      <c r="T3406" t="str">
        <f>VLOOKUP(CleanedData[[#This Row],[Province]],'02_Lookup_Tables'!$D$2:$E$10,2, FALSE)</f>
        <v>Central Region</v>
      </c>
      <c r="U3406" t="str" cm="1">
        <f t="array" ref="U3406">_xlfn.IFS(CleanedData[[#This Row],[Purchase Amount]]&lt;500,"Low",
CleanedData[[#This Row],[Purchase Amount]]&lt;5000,"Medium",
TRUE,"High")</f>
        <v>Medium</v>
      </c>
      <c r="V3406" t="str">
        <f>TEXT(CleanedData[[#This Row],[Date]],"mmmm")</f>
        <v>July</v>
      </c>
      <c r="W3406" t="str">
        <f>"Q"&amp;ROUNDUP(MONTH(CleanedData[[#This Row],[Date]])/3,0)</f>
        <v>Q3</v>
      </c>
      <c r="X3406" t="str">
        <f>IF(CleanedData[[#This Row],[Purchase Amount]]&gt;=5000,"Yes","No")</f>
        <v>No</v>
      </c>
      <c r="Y3406">
        <f>IF(CleanedData[[#This Row],[Recommend]]="Yes",1,0)</f>
        <v>1</v>
      </c>
      <c r="Z3406" s="6">
        <f>CleanedData[[#This Row],[Purchase Amount]]*0.15</f>
        <v>164.15549999999999</v>
      </c>
      <c r="AA3406" s="6">
        <f>CleanedData[[#This Row],[Purchase Amount]]*1.15</f>
        <v>1258.5254999999997</v>
      </c>
    </row>
    <row r="3407" spans="1:27" x14ac:dyDescent="0.3">
      <c r="A3407">
        <v>4130</v>
      </c>
      <c r="B3407" t="s">
        <v>3632</v>
      </c>
      <c r="C3407" s="1">
        <v>45910</v>
      </c>
      <c r="D3407">
        <v>61</v>
      </c>
      <c r="E3407" t="s">
        <v>60</v>
      </c>
      <c r="F3407" t="s">
        <v>40</v>
      </c>
      <c r="G3407" t="s">
        <v>246</v>
      </c>
      <c r="H3407">
        <v>5</v>
      </c>
      <c r="I3407" t="s">
        <v>42</v>
      </c>
      <c r="J3407" t="s">
        <v>74</v>
      </c>
      <c r="K3407" t="s">
        <v>55</v>
      </c>
      <c r="L3407" t="s">
        <v>45</v>
      </c>
      <c r="M3407" t="s">
        <v>88</v>
      </c>
      <c r="N3407" t="s">
        <v>57</v>
      </c>
      <c r="O3407" t="s">
        <v>89</v>
      </c>
      <c r="P3407" t="s">
        <v>70</v>
      </c>
      <c r="Q3407" t="s">
        <v>50</v>
      </c>
      <c r="R3407" s="6">
        <f>_xlfn.XLOOKUP(CleanedData[[#This Row],[Product]],'02_Lookup_Tables'!$A$2:$A$126,'02_Lookup_Tables'!$B$2:$B$126)</f>
        <v>2603.98</v>
      </c>
      <c r="S3407" t="str">
        <f>VLOOKUP(CleanedData[[#This Row],[Product]],'02_Lookup_Tables'!$H$2:$I$126,2,FALSE)</f>
        <v>Accessories</v>
      </c>
      <c r="T3407" t="str">
        <f>VLOOKUP(CleanedData[[#This Row],[Province]],'02_Lookup_Tables'!$D$2:$E$10,2, FALSE)</f>
        <v>Northern Region</v>
      </c>
      <c r="U3407" t="str" cm="1">
        <f t="array" ref="U3407">_xlfn.IFS(CleanedData[[#This Row],[Purchase Amount]]&lt;500,"Low",
CleanedData[[#This Row],[Purchase Amount]]&lt;5000,"Medium",
TRUE,"High")</f>
        <v>Medium</v>
      </c>
      <c r="V3407" t="str">
        <f>TEXT(CleanedData[[#This Row],[Date]],"mmmm")</f>
        <v>September</v>
      </c>
      <c r="W3407" t="str">
        <f>"Q"&amp;ROUNDUP(MONTH(CleanedData[[#This Row],[Date]])/3,0)</f>
        <v>Q3</v>
      </c>
      <c r="X3407" t="str">
        <f>IF(CleanedData[[#This Row],[Purchase Amount]]&gt;=5000,"Yes","No")</f>
        <v>No</v>
      </c>
      <c r="Y3407">
        <f>IF(CleanedData[[#This Row],[Recommend]]="Yes",1,0)</f>
        <v>0</v>
      </c>
      <c r="Z3407" s="6">
        <f>CleanedData[[#This Row],[Purchase Amount]]*0.15</f>
        <v>390.59699999999998</v>
      </c>
      <c r="AA3407" s="6">
        <f>CleanedData[[#This Row],[Purchase Amount]]*1.15</f>
        <v>2994.5769999999998</v>
      </c>
    </row>
    <row r="3408" spans="1:27" x14ac:dyDescent="0.3">
      <c r="A3408">
        <v>4132</v>
      </c>
      <c r="B3408" t="s">
        <v>3633</v>
      </c>
      <c r="C3408" s="1">
        <v>45745</v>
      </c>
      <c r="D3408">
        <v>64</v>
      </c>
      <c r="E3408" t="s">
        <v>52</v>
      </c>
      <c r="F3408" t="s">
        <v>130</v>
      </c>
      <c r="G3408" t="s">
        <v>478</v>
      </c>
      <c r="H3408">
        <v>4</v>
      </c>
      <c r="I3408" t="s">
        <v>45</v>
      </c>
      <c r="J3408" t="s">
        <v>43</v>
      </c>
      <c r="K3408" t="s">
        <v>44</v>
      </c>
      <c r="L3408" t="s">
        <v>45</v>
      </c>
      <c r="M3408" t="s">
        <v>175</v>
      </c>
      <c r="N3408" t="s">
        <v>96</v>
      </c>
      <c r="O3408" t="s">
        <v>89</v>
      </c>
      <c r="P3408" t="s">
        <v>70</v>
      </c>
      <c r="Q3408" t="s">
        <v>50</v>
      </c>
      <c r="R3408" s="6">
        <f>_xlfn.XLOOKUP(CleanedData[[#This Row],[Product]],'02_Lookup_Tables'!$A$2:$A$126,'02_Lookup_Tables'!$B$2:$B$126)</f>
        <v>4507.63</v>
      </c>
      <c r="S3408" t="str">
        <f>VLOOKUP(CleanedData[[#This Row],[Product]],'02_Lookup_Tables'!$H$2:$I$126,2,FALSE)</f>
        <v>Sports &amp; Outdoors</v>
      </c>
      <c r="T3408" t="str">
        <f>VLOOKUP(CleanedData[[#This Row],[Province]],'02_Lookup_Tables'!$D$2:$E$10,2, FALSE)</f>
        <v>Eastern Region</v>
      </c>
      <c r="U3408" t="str" cm="1">
        <f t="array" ref="U3408">_xlfn.IFS(CleanedData[[#This Row],[Purchase Amount]]&lt;500,"Low",
CleanedData[[#This Row],[Purchase Amount]]&lt;5000,"Medium",
TRUE,"High")</f>
        <v>Medium</v>
      </c>
      <c r="V3408" t="str">
        <f>TEXT(CleanedData[[#This Row],[Date]],"mmmm")</f>
        <v>March</v>
      </c>
      <c r="W3408" t="str">
        <f>"Q"&amp;ROUNDUP(MONTH(CleanedData[[#This Row],[Date]])/3,0)</f>
        <v>Q1</v>
      </c>
      <c r="X3408" t="str">
        <f>IF(CleanedData[[#This Row],[Purchase Amount]]&gt;=5000,"Yes","No")</f>
        <v>No</v>
      </c>
      <c r="Y3408">
        <f>IF(CleanedData[[#This Row],[Recommend]]="Yes",1,0)</f>
        <v>1</v>
      </c>
      <c r="Z3408" s="6">
        <f>CleanedData[[#This Row],[Purchase Amount]]*0.15</f>
        <v>676.14449999999999</v>
      </c>
      <c r="AA3408" s="6">
        <f>CleanedData[[#This Row],[Purchase Amount]]*1.15</f>
        <v>5183.7744999999995</v>
      </c>
    </row>
    <row r="3409" spans="1:27" x14ac:dyDescent="0.3">
      <c r="A3409">
        <v>4134</v>
      </c>
      <c r="B3409" t="s">
        <v>3634</v>
      </c>
      <c r="C3409" s="1">
        <v>46002</v>
      </c>
      <c r="D3409">
        <v>40</v>
      </c>
      <c r="E3409" t="s">
        <v>60</v>
      </c>
      <c r="F3409" t="s">
        <v>108</v>
      </c>
      <c r="G3409" t="s">
        <v>519</v>
      </c>
      <c r="H3409">
        <v>4</v>
      </c>
      <c r="I3409" t="s">
        <v>42</v>
      </c>
      <c r="J3409" t="s">
        <v>63</v>
      </c>
      <c r="K3409" t="s">
        <v>64</v>
      </c>
      <c r="L3409" t="s">
        <v>45</v>
      </c>
      <c r="M3409" t="s">
        <v>88</v>
      </c>
      <c r="N3409" t="s">
        <v>96</v>
      </c>
      <c r="O3409" t="s">
        <v>89</v>
      </c>
      <c r="P3409" t="s">
        <v>70</v>
      </c>
      <c r="Q3409" t="s">
        <v>81</v>
      </c>
      <c r="R3409" s="6">
        <f>_xlfn.XLOOKUP(CleanedData[[#This Row],[Product]],'02_Lookup_Tables'!$A$2:$A$126,'02_Lookup_Tables'!$B$2:$B$126)</f>
        <v>338.79</v>
      </c>
      <c r="S3409" t="str">
        <f>VLOOKUP(CleanedData[[#This Row],[Product]],'02_Lookup_Tables'!$H$2:$I$126,2,FALSE)</f>
        <v>Accessories</v>
      </c>
      <c r="T3409" t="str">
        <f>VLOOKUP(CleanedData[[#This Row],[Province]],'02_Lookup_Tables'!$D$2:$E$10,2, FALSE)</f>
        <v>Gauteng Region</v>
      </c>
      <c r="U3409" t="str" cm="1">
        <f t="array" ref="U3409">_xlfn.IFS(CleanedData[[#This Row],[Purchase Amount]]&lt;500,"Low",
CleanedData[[#This Row],[Purchase Amount]]&lt;5000,"Medium",
TRUE,"High")</f>
        <v>Low</v>
      </c>
      <c r="V3409" t="str">
        <f>TEXT(CleanedData[[#This Row],[Date]],"mmmm")</f>
        <v>December</v>
      </c>
      <c r="W3409" t="str">
        <f>"Q"&amp;ROUNDUP(MONTH(CleanedData[[#This Row],[Date]])/3,0)</f>
        <v>Q4</v>
      </c>
      <c r="X3409" t="str">
        <f>IF(CleanedData[[#This Row],[Purchase Amount]]&gt;=5000,"Yes","No")</f>
        <v>No</v>
      </c>
      <c r="Y3409">
        <f>IF(CleanedData[[#This Row],[Recommend]]="Yes",1,0)</f>
        <v>0</v>
      </c>
      <c r="Z3409" s="6">
        <f>CleanedData[[#This Row],[Purchase Amount]]*0.15</f>
        <v>50.8185</v>
      </c>
      <c r="AA3409" s="6">
        <f>CleanedData[[#This Row],[Purchase Amount]]*1.15</f>
        <v>389.60849999999999</v>
      </c>
    </row>
    <row r="3410" spans="1:27" x14ac:dyDescent="0.3">
      <c r="A3410">
        <v>4135</v>
      </c>
      <c r="B3410" t="s">
        <v>3635</v>
      </c>
      <c r="C3410" s="1">
        <v>45903</v>
      </c>
      <c r="D3410">
        <v>28</v>
      </c>
      <c r="E3410" t="s">
        <v>60</v>
      </c>
      <c r="F3410" t="s">
        <v>125</v>
      </c>
      <c r="G3410" t="s">
        <v>182</v>
      </c>
      <c r="H3410">
        <v>3</v>
      </c>
      <c r="I3410" t="s">
        <v>45</v>
      </c>
      <c r="J3410" t="s">
        <v>43</v>
      </c>
      <c r="K3410" t="s">
        <v>64</v>
      </c>
      <c r="L3410" t="s">
        <v>45</v>
      </c>
      <c r="M3410" t="s">
        <v>46</v>
      </c>
      <c r="N3410" t="s">
        <v>48</v>
      </c>
      <c r="O3410" t="s">
        <v>89</v>
      </c>
      <c r="P3410" t="s">
        <v>49</v>
      </c>
      <c r="Q3410" t="s">
        <v>58</v>
      </c>
      <c r="R3410" s="6">
        <f>_xlfn.XLOOKUP(CleanedData[[#This Row],[Product]],'02_Lookup_Tables'!$A$2:$A$126,'02_Lookup_Tables'!$B$2:$B$126)</f>
        <v>3715.65</v>
      </c>
      <c r="S3410" t="str">
        <f>VLOOKUP(CleanedData[[#This Row],[Product]],'02_Lookup_Tables'!$H$2:$I$126,2,FALSE)</f>
        <v>Home Devices</v>
      </c>
      <c r="T3410" t="str">
        <f>VLOOKUP(CleanedData[[#This Row],[Province]],'02_Lookup_Tables'!$D$2:$E$10,2, FALSE)</f>
        <v>Western Region</v>
      </c>
      <c r="U3410" t="str" cm="1">
        <f t="array" ref="U3410">_xlfn.IFS(CleanedData[[#This Row],[Purchase Amount]]&lt;500,"Low",
CleanedData[[#This Row],[Purchase Amount]]&lt;5000,"Medium",
TRUE,"High")</f>
        <v>Medium</v>
      </c>
      <c r="V3410" t="str">
        <f>TEXT(CleanedData[[#This Row],[Date]],"mmmm")</f>
        <v>September</v>
      </c>
      <c r="W3410" t="str">
        <f>"Q"&amp;ROUNDUP(MONTH(CleanedData[[#This Row],[Date]])/3,0)</f>
        <v>Q3</v>
      </c>
      <c r="X3410" t="str">
        <f>IF(CleanedData[[#This Row],[Purchase Amount]]&gt;=5000,"Yes","No")</f>
        <v>No</v>
      </c>
      <c r="Y3410">
        <f>IF(CleanedData[[#This Row],[Recommend]]="Yes",1,0)</f>
        <v>1</v>
      </c>
      <c r="Z3410" s="6">
        <f>CleanedData[[#This Row],[Purchase Amount]]*0.15</f>
        <v>557.34749999999997</v>
      </c>
      <c r="AA3410" s="6">
        <f>CleanedData[[#This Row],[Purchase Amount]]*1.15</f>
        <v>4272.9974999999995</v>
      </c>
    </row>
    <row r="3411" spans="1:27" x14ac:dyDescent="0.3">
      <c r="A3411">
        <v>4136</v>
      </c>
      <c r="B3411" t="s">
        <v>3636</v>
      </c>
      <c r="C3411" s="1">
        <v>45758</v>
      </c>
      <c r="D3411">
        <v>50</v>
      </c>
      <c r="E3411" t="s">
        <v>60</v>
      </c>
      <c r="F3411" t="s">
        <v>61</v>
      </c>
      <c r="G3411" t="s">
        <v>139</v>
      </c>
      <c r="H3411">
        <v>5</v>
      </c>
      <c r="I3411" t="s">
        <v>45</v>
      </c>
      <c r="J3411" t="s">
        <v>63</v>
      </c>
      <c r="K3411" t="s">
        <v>55</v>
      </c>
      <c r="L3411" t="s">
        <v>45</v>
      </c>
      <c r="M3411" t="s">
        <v>79</v>
      </c>
      <c r="N3411" t="s">
        <v>57</v>
      </c>
      <c r="O3411" t="s">
        <v>89</v>
      </c>
      <c r="P3411" t="s">
        <v>70</v>
      </c>
      <c r="Q3411" t="s">
        <v>93</v>
      </c>
      <c r="R3411" s="6">
        <f>_xlfn.XLOOKUP(CleanedData[[#This Row],[Product]],'02_Lookup_Tables'!$A$2:$A$126,'02_Lookup_Tables'!$B$2:$B$126)</f>
        <v>2340.5700000000002</v>
      </c>
      <c r="S3411" t="str">
        <f>VLOOKUP(CleanedData[[#This Row],[Product]],'02_Lookup_Tables'!$H$2:$I$126,2,FALSE)</f>
        <v>Apparel</v>
      </c>
      <c r="T3411" t="str">
        <f>VLOOKUP(CleanedData[[#This Row],[Province]],'02_Lookup_Tables'!$D$2:$E$10,2, FALSE)</f>
        <v>Southern Region</v>
      </c>
      <c r="U3411" t="str" cm="1">
        <f t="array" ref="U3411">_xlfn.IFS(CleanedData[[#This Row],[Purchase Amount]]&lt;500,"Low",
CleanedData[[#This Row],[Purchase Amount]]&lt;5000,"Medium",
TRUE,"High")</f>
        <v>Medium</v>
      </c>
      <c r="V3411" t="str">
        <f>TEXT(CleanedData[[#This Row],[Date]],"mmmm")</f>
        <v>April</v>
      </c>
      <c r="W3411" t="str">
        <f>"Q"&amp;ROUNDUP(MONTH(CleanedData[[#This Row],[Date]])/3,0)</f>
        <v>Q2</v>
      </c>
      <c r="X3411" t="str">
        <f>IF(CleanedData[[#This Row],[Purchase Amount]]&gt;=5000,"Yes","No")</f>
        <v>No</v>
      </c>
      <c r="Y3411">
        <f>IF(CleanedData[[#This Row],[Recommend]]="Yes",1,0)</f>
        <v>1</v>
      </c>
      <c r="Z3411" s="6">
        <f>CleanedData[[#This Row],[Purchase Amount]]*0.15</f>
        <v>351.08550000000002</v>
      </c>
      <c r="AA3411" s="6">
        <f>CleanedData[[#This Row],[Purchase Amount]]*1.15</f>
        <v>2691.6554999999998</v>
      </c>
    </row>
    <row r="3412" spans="1:27" x14ac:dyDescent="0.3">
      <c r="A3412">
        <v>4138</v>
      </c>
      <c r="B3412" t="s">
        <v>3637</v>
      </c>
      <c r="C3412" s="1">
        <v>45508</v>
      </c>
      <c r="D3412">
        <v>26</v>
      </c>
      <c r="E3412" t="s">
        <v>39</v>
      </c>
      <c r="F3412" t="s">
        <v>130</v>
      </c>
      <c r="G3412" t="s">
        <v>271</v>
      </c>
      <c r="H3412">
        <v>2</v>
      </c>
      <c r="I3412" t="s">
        <v>45</v>
      </c>
      <c r="J3412" t="s">
        <v>54</v>
      </c>
      <c r="K3412" t="s">
        <v>44</v>
      </c>
      <c r="L3412" t="s">
        <v>45</v>
      </c>
      <c r="M3412" t="s">
        <v>140</v>
      </c>
      <c r="N3412" t="s">
        <v>47</v>
      </c>
      <c r="O3412" t="s">
        <v>148</v>
      </c>
      <c r="P3412" t="s">
        <v>70</v>
      </c>
      <c r="Q3412" t="s">
        <v>58</v>
      </c>
      <c r="R3412" s="6">
        <f>_xlfn.XLOOKUP(CleanedData[[#This Row],[Product]],'02_Lookup_Tables'!$A$2:$A$126,'02_Lookup_Tables'!$B$2:$B$126)</f>
        <v>119.63</v>
      </c>
      <c r="S3412" t="str">
        <f>VLOOKUP(CleanedData[[#This Row],[Product]],'02_Lookup_Tables'!$H$2:$I$126,2,FALSE)</f>
        <v>Food</v>
      </c>
      <c r="T3412" t="str">
        <f>VLOOKUP(CleanedData[[#This Row],[Province]],'02_Lookup_Tables'!$D$2:$E$10,2, FALSE)</f>
        <v>Eastern Region</v>
      </c>
      <c r="U3412" t="str" cm="1">
        <f t="array" ref="U3412">_xlfn.IFS(CleanedData[[#This Row],[Purchase Amount]]&lt;500,"Low",
CleanedData[[#This Row],[Purchase Amount]]&lt;5000,"Medium",
TRUE,"High")</f>
        <v>Low</v>
      </c>
      <c r="V3412" t="str">
        <f>TEXT(CleanedData[[#This Row],[Date]],"mmmm")</f>
        <v>August</v>
      </c>
      <c r="W3412" t="str">
        <f>"Q"&amp;ROUNDUP(MONTH(CleanedData[[#This Row],[Date]])/3,0)</f>
        <v>Q3</v>
      </c>
      <c r="X3412" t="str">
        <f>IF(CleanedData[[#This Row],[Purchase Amount]]&gt;=5000,"Yes","No")</f>
        <v>No</v>
      </c>
      <c r="Y3412">
        <f>IF(CleanedData[[#This Row],[Recommend]]="Yes",1,0)</f>
        <v>1</v>
      </c>
      <c r="Z3412" s="6">
        <f>CleanedData[[#This Row],[Purchase Amount]]*0.15</f>
        <v>17.944499999999998</v>
      </c>
      <c r="AA3412" s="6">
        <f>CleanedData[[#This Row],[Purchase Amount]]*1.15</f>
        <v>137.57449999999997</v>
      </c>
    </row>
    <row r="3413" spans="1:27" x14ac:dyDescent="0.3">
      <c r="A3413">
        <v>4139</v>
      </c>
      <c r="B3413" t="s">
        <v>3638</v>
      </c>
      <c r="C3413" s="1">
        <v>45298</v>
      </c>
      <c r="D3413">
        <v>75</v>
      </c>
      <c r="E3413" t="s">
        <v>60</v>
      </c>
      <c r="F3413" t="s">
        <v>72</v>
      </c>
      <c r="G3413" t="s">
        <v>41</v>
      </c>
      <c r="H3413">
        <v>1</v>
      </c>
      <c r="I3413" t="s">
        <v>42</v>
      </c>
      <c r="J3413" t="s">
        <v>54</v>
      </c>
      <c r="K3413" t="s">
        <v>64</v>
      </c>
      <c r="L3413" t="s">
        <v>45</v>
      </c>
      <c r="M3413" t="s">
        <v>65</v>
      </c>
      <c r="N3413" t="s">
        <v>80</v>
      </c>
      <c r="O3413" t="s">
        <v>89</v>
      </c>
      <c r="P3413" t="s">
        <v>49</v>
      </c>
      <c r="Q3413" t="s">
        <v>97</v>
      </c>
      <c r="R3413" s="6">
        <f>_xlfn.XLOOKUP(CleanedData[[#This Row],[Product]],'02_Lookup_Tables'!$A$2:$A$126,'02_Lookup_Tables'!$B$2:$B$126)</f>
        <v>2479.5700000000002</v>
      </c>
      <c r="S3413" t="str">
        <f>VLOOKUP(CleanedData[[#This Row],[Product]],'02_Lookup_Tables'!$H$2:$I$126,2,FALSE)</f>
        <v>Accessories</v>
      </c>
      <c r="T3413" t="str">
        <f>VLOOKUP(CleanedData[[#This Row],[Province]],'02_Lookup_Tables'!$D$2:$E$10,2, FALSE)</f>
        <v>Central Region</v>
      </c>
      <c r="U3413" t="str" cm="1">
        <f t="array" ref="U3413">_xlfn.IFS(CleanedData[[#This Row],[Purchase Amount]]&lt;500,"Low",
CleanedData[[#This Row],[Purchase Amount]]&lt;5000,"Medium",
TRUE,"High")</f>
        <v>Medium</v>
      </c>
      <c r="V3413" t="str">
        <f>TEXT(CleanedData[[#This Row],[Date]],"mmmm")</f>
        <v>January</v>
      </c>
      <c r="W3413" t="str">
        <f>"Q"&amp;ROUNDUP(MONTH(CleanedData[[#This Row],[Date]])/3,0)</f>
        <v>Q1</v>
      </c>
      <c r="X3413" t="str">
        <f>IF(CleanedData[[#This Row],[Purchase Amount]]&gt;=5000,"Yes","No")</f>
        <v>No</v>
      </c>
      <c r="Y3413">
        <f>IF(CleanedData[[#This Row],[Recommend]]="Yes",1,0)</f>
        <v>0</v>
      </c>
      <c r="Z3413" s="6">
        <f>CleanedData[[#This Row],[Purchase Amount]]*0.15</f>
        <v>371.93549999999999</v>
      </c>
      <c r="AA3413" s="6">
        <f>CleanedData[[#This Row],[Purchase Amount]]*1.15</f>
        <v>2851.5054999999998</v>
      </c>
    </row>
    <row r="3414" spans="1:27" x14ac:dyDescent="0.3">
      <c r="A3414">
        <v>4140</v>
      </c>
      <c r="B3414" t="s">
        <v>3639</v>
      </c>
      <c r="C3414" s="1">
        <v>45501</v>
      </c>
      <c r="D3414">
        <v>60</v>
      </c>
      <c r="E3414" t="s">
        <v>39</v>
      </c>
      <c r="F3414" t="s">
        <v>40</v>
      </c>
      <c r="G3414" t="s">
        <v>179</v>
      </c>
      <c r="H3414">
        <v>3</v>
      </c>
      <c r="I3414" t="s">
        <v>42</v>
      </c>
      <c r="J3414" t="s">
        <v>63</v>
      </c>
      <c r="K3414" t="s">
        <v>44</v>
      </c>
      <c r="L3414" t="s">
        <v>42</v>
      </c>
      <c r="N3414" t="s">
        <v>48</v>
      </c>
      <c r="O3414" t="s">
        <v>134</v>
      </c>
      <c r="P3414" t="s">
        <v>8646</v>
      </c>
      <c r="Q3414" t="s">
        <v>50</v>
      </c>
      <c r="R3414" s="6">
        <f>_xlfn.XLOOKUP(CleanedData[[#This Row],[Product]],'02_Lookup_Tables'!$A$2:$A$126,'02_Lookup_Tables'!$B$2:$B$126)</f>
        <v>54.82</v>
      </c>
      <c r="S3414" t="str">
        <f>VLOOKUP(CleanedData[[#This Row],[Product]],'02_Lookup_Tables'!$H$2:$I$126,2,FALSE)</f>
        <v>Food</v>
      </c>
      <c r="T3414" t="str">
        <f>VLOOKUP(CleanedData[[#This Row],[Province]],'02_Lookup_Tables'!$D$2:$E$10,2, FALSE)</f>
        <v>Northern Region</v>
      </c>
      <c r="U3414" t="str" cm="1">
        <f t="array" ref="U3414">_xlfn.IFS(CleanedData[[#This Row],[Purchase Amount]]&lt;500,"Low",
CleanedData[[#This Row],[Purchase Amount]]&lt;5000,"Medium",
TRUE,"High")</f>
        <v>Low</v>
      </c>
      <c r="V3414" t="str">
        <f>TEXT(CleanedData[[#This Row],[Date]],"mmmm")</f>
        <v>July</v>
      </c>
      <c r="W3414" t="str">
        <f>"Q"&amp;ROUNDUP(MONTH(CleanedData[[#This Row],[Date]])/3,0)</f>
        <v>Q3</v>
      </c>
      <c r="X3414" t="str">
        <f>IF(CleanedData[[#This Row],[Purchase Amount]]&gt;=5000,"Yes","No")</f>
        <v>No</v>
      </c>
      <c r="Y3414">
        <f>IF(CleanedData[[#This Row],[Recommend]]="Yes",1,0)</f>
        <v>0</v>
      </c>
      <c r="Z3414" s="6">
        <f>CleanedData[[#This Row],[Purchase Amount]]*0.15</f>
        <v>8.222999999999999</v>
      </c>
      <c r="AA3414" s="6">
        <f>CleanedData[[#This Row],[Purchase Amount]]*1.15</f>
        <v>63.042999999999992</v>
      </c>
    </row>
    <row r="3415" spans="1:27" x14ac:dyDescent="0.3">
      <c r="A3415">
        <v>4141</v>
      </c>
      <c r="B3415" t="s">
        <v>3640</v>
      </c>
      <c r="C3415" s="1">
        <v>45312</v>
      </c>
      <c r="D3415">
        <v>23</v>
      </c>
      <c r="E3415" t="s">
        <v>39</v>
      </c>
      <c r="F3415" t="s">
        <v>68</v>
      </c>
      <c r="G3415" t="s">
        <v>378</v>
      </c>
      <c r="H3415">
        <v>3</v>
      </c>
      <c r="I3415" t="s">
        <v>42</v>
      </c>
      <c r="J3415" t="s">
        <v>69</v>
      </c>
      <c r="K3415" t="s">
        <v>55</v>
      </c>
      <c r="L3415" t="s">
        <v>42</v>
      </c>
      <c r="N3415" t="s">
        <v>48</v>
      </c>
      <c r="O3415" t="s">
        <v>134</v>
      </c>
      <c r="P3415" t="s">
        <v>8646</v>
      </c>
      <c r="Q3415" t="s">
        <v>66</v>
      </c>
      <c r="R3415" s="6">
        <f>_xlfn.XLOOKUP(CleanedData[[#This Row],[Product]],'02_Lookup_Tables'!$A$2:$A$126,'02_Lookup_Tables'!$B$2:$B$126)</f>
        <v>40.11</v>
      </c>
      <c r="S3415" t="str">
        <f>VLOOKUP(CleanedData[[#This Row],[Product]],'02_Lookup_Tables'!$H$2:$I$126,2,FALSE)</f>
        <v>Food</v>
      </c>
      <c r="T3415" t="str">
        <f>VLOOKUP(CleanedData[[#This Row],[Province]],'02_Lookup_Tables'!$D$2:$E$10,2, FALSE)</f>
        <v>Northern Region</v>
      </c>
      <c r="U3415" t="str" cm="1">
        <f t="array" ref="U3415">_xlfn.IFS(CleanedData[[#This Row],[Purchase Amount]]&lt;500,"Low",
CleanedData[[#This Row],[Purchase Amount]]&lt;5000,"Medium",
TRUE,"High")</f>
        <v>Low</v>
      </c>
      <c r="V3415" t="str">
        <f>TEXT(CleanedData[[#This Row],[Date]],"mmmm")</f>
        <v>January</v>
      </c>
      <c r="W3415" t="str">
        <f>"Q"&amp;ROUNDUP(MONTH(CleanedData[[#This Row],[Date]])/3,0)</f>
        <v>Q1</v>
      </c>
      <c r="X3415" t="str">
        <f>IF(CleanedData[[#This Row],[Purchase Amount]]&gt;=5000,"Yes","No")</f>
        <v>No</v>
      </c>
      <c r="Y3415">
        <f>IF(CleanedData[[#This Row],[Recommend]]="Yes",1,0)</f>
        <v>0</v>
      </c>
      <c r="Z3415" s="6">
        <f>CleanedData[[#This Row],[Purchase Amount]]*0.15</f>
        <v>6.0164999999999997</v>
      </c>
      <c r="AA3415" s="6">
        <f>CleanedData[[#This Row],[Purchase Amount]]*1.15</f>
        <v>46.126499999999993</v>
      </c>
    </row>
    <row r="3416" spans="1:27" x14ac:dyDescent="0.3">
      <c r="A3416">
        <v>4142</v>
      </c>
      <c r="B3416" t="s">
        <v>3641</v>
      </c>
      <c r="C3416" s="1">
        <v>45623</v>
      </c>
      <c r="D3416">
        <v>37</v>
      </c>
      <c r="E3416" t="s">
        <v>39</v>
      </c>
      <c r="F3416" t="s">
        <v>40</v>
      </c>
      <c r="G3416" t="s">
        <v>116</v>
      </c>
      <c r="H3416">
        <v>1</v>
      </c>
      <c r="I3416" t="s">
        <v>45</v>
      </c>
      <c r="J3416" t="s">
        <v>43</v>
      </c>
      <c r="K3416" t="s">
        <v>55</v>
      </c>
      <c r="L3416" t="s">
        <v>42</v>
      </c>
      <c r="N3416" t="s">
        <v>80</v>
      </c>
      <c r="O3416" t="s">
        <v>134</v>
      </c>
      <c r="P3416" t="s">
        <v>8646</v>
      </c>
      <c r="Q3416" t="s">
        <v>81</v>
      </c>
      <c r="R3416" s="6">
        <f>_xlfn.XLOOKUP(CleanedData[[#This Row],[Product]],'02_Lookup_Tables'!$A$2:$A$126,'02_Lookup_Tables'!$B$2:$B$126)</f>
        <v>869.65</v>
      </c>
      <c r="S3416" t="str">
        <f>VLOOKUP(CleanedData[[#This Row],[Product]],'02_Lookup_Tables'!$H$2:$I$126,2,FALSE)</f>
        <v>Toys &amp; Games</v>
      </c>
      <c r="T3416" t="str">
        <f>VLOOKUP(CleanedData[[#This Row],[Province]],'02_Lookup_Tables'!$D$2:$E$10,2, FALSE)</f>
        <v>Northern Region</v>
      </c>
      <c r="U3416" t="str" cm="1">
        <f t="array" ref="U3416">_xlfn.IFS(CleanedData[[#This Row],[Purchase Amount]]&lt;500,"Low",
CleanedData[[#This Row],[Purchase Amount]]&lt;5000,"Medium",
TRUE,"High")</f>
        <v>Medium</v>
      </c>
      <c r="V3416" t="str">
        <f>TEXT(CleanedData[[#This Row],[Date]],"mmmm")</f>
        <v>November</v>
      </c>
      <c r="W3416" t="str">
        <f>"Q"&amp;ROUNDUP(MONTH(CleanedData[[#This Row],[Date]])/3,0)</f>
        <v>Q4</v>
      </c>
      <c r="X3416" t="str">
        <f>IF(CleanedData[[#This Row],[Purchase Amount]]&gt;=5000,"Yes","No")</f>
        <v>No</v>
      </c>
      <c r="Y3416">
        <f>IF(CleanedData[[#This Row],[Recommend]]="Yes",1,0)</f>
        <v>1</v>
      </c>
      <c r="Z3416" s="6">
        <f>CleanedData[[#This Row],[Purchase Amount]]*0.15</f>
        <v>130.44749999999999</v>
      </c>
      <c r="AA3416" s="6">
        <f>CleanedData[[#This Row],[Purchase Amount]]*1.15</f>
        <v>1000.0974999999999</v>
      </c>
    </row>
    <row r="3417" spans="1:27" x14ac:dyDescent="0.3">
      <c r="A3417">
        <v>4144</v>
      </c>
      <c r="B3417" t="s">
        <v>3642</v>
      </c>
      <c r="C3417" s="1">
        <v>45770</v>
      </c>
      <c r="D3417">
        <v>25</v>
      </c>
      <c r="E3417" t="s">
        <v>39</v>
      </c>
      <c r="F3417" t="s">
        <v>72</v>
      </c>
      <c r="G3417" t="s">
        <v>122</v>
      </c>
      <c r="H3417">
        <v>1</v>
      </c>
      <c r="I3417" t="s">
        <v>42</v>
      </c>
      <c r="J3417" t="s">
        <v>74</v>
      </c>
      <c r="K3417" t="s">
        <v>55</v>
      </c>
      <c r="L3417" t="s">
        <v>45</v>
      </c>
      <c r="M3417" t="s">
        <v>231</v>
      </c>
      <c r="N3417" t="s">
        <v>80</v>
      </c>
      <c r="O3417" t="s">
        <v>89</v>
      </c>
      <c r="P3417" t="s">
        <v>49</v>
      </c>
      <c r="Q3417" t="s">
        <v>58</v>
      </c>
      <c r="R3417" s="6">
        <f>_xlfn.XLOOKUP(CleanedData[[#This Row],[Product]],'02_Lookup_Tables'!$A$2:$A$126,'02_Lookup_Tables'!$B$2:$B$126)</f>
        <v>1712.08</v>
      </c>
      <c r="S3417" t="str">
        <f>VLOOKUP(CleanedData[[#This Row],[Product]],'02_Lookup_Tables'!$H$2:$I$126,2,FALSE)</f>
        <v>Home &amp; Living</v>
      </c>
      <c r="T3417" t="str">
        <f>VLOOKUP(CleanedData[[#This Row],[Province]],'02_Lookup_Tables'!$D$2:$E$10,2, FALSE)</f>
        <v>Central Region</v>
      </c>
      <c r="U3417" t="str" cm="1">
        <f t="array" ref="U3417">_xlfn.IFS(CleanedData[[#This Row],[Purchase Amount]]&lt;500,"Low",
CleanedData[[#This Row],[Purchase Amount]]&lt;5000,"Medium",
TRUE,"High")</f>
        <v>Medium</v>
      </c>
      <c r="V3417" t="str">
        <f>TEXT(CleanedData[[#This Row],[Date]],"mmmm")</f>
        <v>April</v>
      </c>
      <c r="W3417" t="str">
        <f>"Q"&amp;ROUNDUP(MONTH(CleanedData[[#This Row],[Date]])/3,0)</f>
        <v>Q2</v>
      </c>
      <c r="X3417" t="str">
        <f>IF(CleanedData[[#This Row],[Purchase Amount]]&gt;=5000,"Yes","No")</f>
        <v>No</v>
      </c>
      <c r="Y3417">
        <f>IF(CleanedData[[#This Row],[Recommend]]="Yes",1,0)</f>
        <v>0</v>
      </c>
      <c r="Z3417" s="6">
        <f>CleanedData[[#This Row],[Purchase Amount]]*0.15</f>
        <v>256.81199999999995</v>
      </c>
      <c r="AA3417" s="6">
        <f>CleanedData[[#This Row],[Purchase Amount]]*1.15</f>
        <v>1968.8919999999998</v>
      </c>
    </row>
    <row r="3418" spans="1:27" x14ac:dyDescent="0.3">
      <c r="A3418">
        <v>4145</v>
      </c>
      <c r="B3418" t="s">
        <v>3643</v>
      </c>
      <c r="C3418" s="1">
        <v>45888</v>
      </c>
      <c r="D3418">
        <v>25</v>
      </c>
      <c r="E3418" t="s">
        <v>39</v>
      </c>
      <c r="F3418" t="s">
        <v>83</v>
      </c>
      <c r="G3418" t="s">
        <v>246</v>
      </c>
      <c r="H3418">
        <v>1</v>
      </c>
      <c r="I3418" t="s">
        <v>45</v>
      </c>
      <c r="J3418" t="s">
        <v>63</v>
      </c>
      <c r="K3418" t="s">
        <v>55</v>
      </c>
      <c r="L3418" t="s">
        <v>45</v>
      </c>
      <c r="M3418" t="s">
        <v>147</v>
      </c>
      <c r="N3418" t="s">
        <v>80</v>
      </c>
      <c r="O3418" t="s">
        <v>148</v>
      </c>
      <c r="P3418" t="s">
        <v>70</v>
      </c>
      <c r="Q3418" t="s">
        <v>58</v>
      </c>
      <c r="R3418" s="6">
        <f>_xlfn.XLOOKUP(CleanedData[[#This Row],[Product]],'02_Lookup_Tables'!$A$2:$A$126,'02_Lookup_Tables'!$B$2:$B$126)</f>
        <v>2603.98</v>
      </c>
      <c r="S3418" t="str">
        <f>VLOOKUP(CleanedData[[#This Row],[Product]],'02_Lookup_Tables'!$H$2:$I$126,2,FALSE)</f>
        <v>Accessories</v>
      </c>
      <c r="T3418" t="str">
        <f>VLOOKUP(CleanedData[[#This Row],[Province]],'02_Lookup_Tables'!$D$2:$E$10,2, FALSE)</f>
        <v>Western Region</v>
      </c>
      <c r="U3418" t="str" cm="1">
        <f t="array" ref="U3418">_xlfn.IFS(CleanedData[[#This Row],[Purchase Amount]]&lt;500,"Low",
CleanedData[[#This Row],[Purchase Amount]]&lt;5000,"Medium",
TRUE,"High")</f>
        <v>Medium</v>
      </c>
      <c r="V3418" t="str">
        <f>TEXT(CleanedData[[#This Row],[Date]],"mmmm")</f>
        <v>August</v>
      </c>
      <c r="W3418" t="str">
        <f>"Q"&amp;ROUNDUP(MONTH(CleanedData[[#This Row],[Date]])/3,0)</f>
        <v>Q3</v>
      </c>
      <c r="X3418" t="str">
        <f>IF(CleanedData[[#This Row],[Purchase Amount]]&gt;=5000,"Yes","No")</f>
        <v>No</v>
      </c>
      <c r="Y3418">
        <f>IF(CleanedData[[#This Row],[Recommend]]="Yes",1,0)</f>
        <v>1</v>
      </c>
      <c r="Z3418" s="6">
        <f>CleanedData[[#This Row],[Purchase Amount]]*0.15</f>
        <v>390.59699999999998</v>
      </c>
      <c r="AA3418" s="6">
        <f>CleanedData[[#This Row],[Purchase Amount]]*1.15</f>
        <v>2994.5769999999998</v>
      </c>
    </row>
    <row r="3419" spans="1:27" x14ac:dyDescent="0.3">
      <c r="A3419">
        <v>4146</v>
      </c>
      <c r="B3419" t="s">
        <v>3644</v>
      </c>
      <c r="C3419" s="1">
        <v>45334</v>
      </c>
      <c r="D3419">
        <v>19</v>
      </c>
      <c r="E3419" t="s">
        <v>52</v>
      </c>
      <c r="F3419" t="s">
        <v>130</v>
      </c>
      <c r="G3419" t="s">
        <v>95</v>
      </c>
      <c r="H3419">
        <v>2</v>
      </c>
      <c r="I3419" t="s">
        <v>42</v>
      </c>
      <c r="J3419" t="s">
        <v>54</v>
      </c>
      <c r="K3419" t="s">
        <v>64</v>
      </c>
      <c r="L3419" t="s">
        <v>42</v>
      </c>
      <c r="M3419" t="s">
        <v>180</v>
      </c>
      <c r="N3419" t="s">
        <v>47</v>
      </c>
      <c r="O3419" t="s">
        <v>89</v>
      </c>
      <c r="P3419" t="s">
        <v>49</v>
      </c>
      <c r="Q3419" t="s">
        <v>66</v>
      </c>
      <c r="R3419" s="6">
        <f>_xlfn.XLOOKUP(CleanedData[[#This Row],[Product]],'02_Lookup_Tables'!$A$2:$A$126,'02_Lookup_Tables'!$B$2:$B$126)</f>
        <v>5390.8</v>
      </c>
      <c r="S3419" t="str">
        <f>VLOOKUP(CleanedData[[#This Row],[Product]],'02_Lookup_Tables'!$H$2:$I$126,2,FALSE)</f>
        <v>Electronics</v>
      </c>
      <c r="T3419" t="str">
        <f>VLOOKUP(CleanedData[[#This Row],[Province]],'02_Lookup_Tables'!$D$2:$E$10,2, FALSE)</f>
        <v>Eastern Region</v>
      </c>
      <c r="U3419" t="str" cm="1">
        <f t="array" ref="U3419">_xlfn.IFS(CleanedData[[#This Row],[Purchase Amount]]&lt;500,"Low",
CleanedData[[#This Row],[Purchase Amount]]&lt;5000,"Medium",
TRUE,"High")</f>
        <v>High</v>
      </c>
      <c r="V3419" t="str">
        <f>TEXT(CleanedData[[#This Row],[Date]],"mmmm")</f>
        <v>February</v>
      </c>
      <c r="W3419" t="str">
        <f>"Q"&amp;ROUNDUP(MONTH(CleanedData[[#This Row],[Date]])/3,0)</f>
        <v>Q1</v>
      </c>
      <c r="X3419" t="str">
        <f>IF(CleanedData[[#This Row],[Purchase Amount]]&gt;=5000,"Yes","No")</f>
        <v>Yes</v>
      </c>
      <c r="Y3419">
        <f>IF(CleanedData[[#This Row],[Recommend]]="Yes",1,0)</f>
        <v>0</v>
      </c>
      <c r="Z3419" s="6">
        <f>CleanedData[[#This Row],[Purchase Amount]]*0.15</f>
        <v>808.62</v>
      </c>
      <c r="AA3419" s="6">
        <f>CleanedData[[#This Row],[Purchase Amount]]*1.15</f>
        <v>6199.42</v>
      </c>
    </row>
    <row r="3420" spans="1:27" x14ac:dyDescent="0.3">
      <c r="A3420">
        <v>4147</v>
      </c>
      <c r="B3420" t="s">
        <v>3645</v>
      </c>
      <c r="C3420" s="1">
        <v>45947</v>
      </c>
      <c r="D3420">
        <v>55</v>
      </c>
      <c r="E3420" t="s">
        <v>52</v>
      </c>
      <c r="F3420" t="s">
        <v>83</v>
      </c>
      <c r="G3420" t="s">
        <v>160</v>
      </c>
      <c r="H3420">
        <v>3</v>
      </c>
      <c r="I3420" t="s">
        <v>45</v>
      </c>
      <c r="J3420" t="s">
        <v>43</v>
      </c>
      <c r="K3420" t="s">
        <v>55</v>
      </c>
      <c r="L3420" t="s">
        <v>45</v>
      </c>
      <c r="M3420" t="s">
        <v>175</v>
      </c>
      <c r="N3420" t="s">
        <v>48</v>
      </c>
      <c r="O3420" t="s">
        <v>89</v>
      </c>
      <c r="P3420" t="s">
        <v>49</v>
      </c>
      <c r="Q3420" t="s">
        <v>50</v>
      </c>
      <c r="R3420" s="6">
        <f>_xlfn.XLOOKUP(CleanedData[[#This Row],[Product]],'02_Lookup_Tables'!$A$2:$A$126,'02_Lookup_Tables'!$B$2:$B$126)</f>
        <v>294.33</v>
      </c>
      <c r="S3420" t="str">
        <f>VLOOKUP(CleanedData[[#This Row],[Product]],'02_Lookup_Tables'!$H$2:$I$126,2,FALSE)</f>
        <v>Toys &amp; Games</v>
      </c>
      <c r="T3420" t="str">
        <f>VLOOKUP(CleanedData[[#This Row],[Province]],'02_Lookup_Tables'!$D$2:$E$10,2, FALSE)</f>
        <v>Western Region</v>
      </c>
      <c r="U3420" t="str" cm="1">
        <f t="array" ref="U3420">_xlfn.IFS(CleanedData[[#This Row],[Purchase Amount]]&lt;500,"Low",
CleanedData[[#This Row],[Purchase Amount]]&lt;5000,"Medium",
TRUE,"High")</f>
        <v>Low</v>
      </c>
      <c r="V3420" t="str">
        <f>TEXT(CleanedData[[#This Row],[Date]],"mmmm")</f>
        <v>October</v>
      </c>
      <c r="W3420" t="str">
        <f>"Q"&amp;ROUNDUP(MONTH(CleanedData[[#This Row],[Date]])/3,0)</f>
        <v>Q4</v>
      </c>
      <c r="X3420" t="str">
        <f>IF(CleanedData[[#This Row],[Purchase Amount]]&gt;=5000,"Yes","No")</f>
        <v>No</v>
      </c>
      <c r="Y3420">
        <f>IF(CleanedData[[#This Row],[Recommend]]="Yes",1,0)</f>
        <v>1</v>
      </c>
      <c r="Z3420" s="6">
        <f>CleanedData[[#This Row],[Purchase Amount]]*0.15</f>
        <v>44.149499999999996</v>
      </c>
      <c r="AA3420" s="6">
        <f>CleanedData[[#This Row],[Purchase Amount]]*1.15</f>
        <v>338.47949999999997</v>
      </c>
    </row>
    <row r="3421" spans="1:27" x14ac:dyDescent="0.3">
      <c r="A3421">
        <v>4148</v>
      </c>
      <c r="B3421" t="s">
        <v>3646</v>
      </c>
      <c r="C3421" s="1">
        <v>45781</v>
      </c>
      <c r="D3421">
        <v>60</v>
      </c>
      <c r="E3421" t="s">
        <v>60</v>
      </c>
      <c r="F3421" t="s">
        <v>77</v>
      </c>
      <c r="G3421" t="s">
        <v>111</v>
      </c>
      <c r="H3421">
        <v>4</v>
      </c>
      <c r="I3421" t="s">
        <v>42</v>
      </c>
      <c r="J3421" t="s">
        <v>54</v>
      </c>
      <c r="K3421" t="s">
        <v>44</v>
      </c>
      <c r="L3421" t="s">
        <v>45</v>
      </c>
      <c r="N3421" t="s">
        <v>96</v>
      </c>
      <c r="O3421" t="s">
        <v>134</v>
      </c>
      <c r="P3421" t="s">
        <v>8646</v>
      </c>
      <c r="Q3421" t="s">
        <v>50</v>
      </c>
      <c r="R3421" s="6">
        <f>_xlfn.XLOOKUP(CleanedData[[#This Row],[Product]],'02_Lookup_Tables'!$A$2:$A$126,'02_Lookup_Tables'!$B$2:$B$126)</f>
        <v>3576.97</v>
      </c>
      <c r="S3421" t="str">
        <f>VLOOKUP(CleanedData[[#This Row],[Product]],'02_Lookup_Tables'!$H$2:$I$126,2,FALSE)</f>
        <v>Home Devices</v>
      </c>
      <c r="T3421" t="str">
        <f>VLOOKUP(CleanedData[[#This Row],[Province]],'02_Lookup_Tables'!$D$2:$E$10,2, FALSE)</f>
        <v>Central Region</v>
      </c>
      <c r="U3421" t="str" cm="1">
        <f t="array" ref="U3421">_xlfn.IFS(CleanedData[[#This Row],[Purchase Amount]]&lt;500,"Low",
CleanedData[[#This Row],[Purchase Amount]]&lt;5000,"Medium",
TRUE,"High")</f>
        <v>Medium</v>
      </c>
      <c r="V3421" t="str">
        <f>TEXT(CleanedData[[#This Row],[Date]],"mmmm")</f>
        <v>May</v>
      </c>
      <c r="W3421" t="str">
        <f>"Q"&amp;ROUNDUP(MONTH(CleanedData[[#This Row],[Date]])/3,0)</f>
        <v>Q2</v>
      </c>
      <c r="X3421" t="str">
        <f>IF(CleanedData[[#This Row],[Purchase Amount]]&gt;=5000,"Yes","No")</f>
        <v>No</v>
      </c>
      <c r="Y3421">
        <f>IF(CleanedData[[#This Row],[Recommend]]="Yes",1,0)</f>
        <v>0</v>
      </c>
      <c r="Z3421" s="6">
        <f>CleanedData[[#This Row],[Purchase Amount]]*0.15</f>
        <v>536.54549999999995</v>
      </c>
      <c r="AA3421" s="6">
        <f>CleanedData[[#This Row],[Purchase Amount]]*1.15</f>
        <v>4113.5154999999995</v>
      </c>
    </row>
    <row r="3422" spans="1:27" x14ac:dyDescent="0.3">
      <c r="A3422">
        <v>4149</v>
      </c>
      <c r="B3422" t="s">
        <v>3647</v>
      </c>
      <c r="C3422" s="1">
        <v>45689</v>
      </c>
      <c r="D3422">
        <v>47</v>
      </c>
      <c r="E3422" t="s">
        <v>60</v>
      </c>
      <c r="F3422" t="s">
        <v>40</v>
      </c>
      <c r="G3422" t="s">
        <v>501</v>
      </c>
      <c r="H3422">
        <v>4</v>
      </c>
      <c r="I3422" t="s">
        <v>45</v>
      </c>
      <c r="J3422" t="s">
        <v>74</v>
      </c>
      <c r="K3422" t="s">
        <v>55</v>
      </c>
      <c r="L3422" t="s">
        <v>45</v>
      </c>
      <c r="M3422" t="s">
        <v>136</v>
      </c>
      <c r="N3422" t="s">
        <v>96</v>
      </c>
      <c r="O3422" t="s">
        <v>89</v>
      </c>
      <c r="P3422" t="s">
        <v>70</v>
      </c>
      <c r="Q3422" t="s">
        <v>93</v>
      </c>
      <c r="R3422" s="6">
        <f>_xlfn.XLOOKUP(CleanedData[[#This Row],[Product]],'02_Lookup_Tables'!$A$2:$A$126,'02_Lookup_Tables'!$B$2:$B$126)</f>
        <v>1482.94</v>
      </c>
      <c r="S3422" t="str">
        <f>VLOOKUP(CleanedData[[#This Row],[Product]],'02_Lookup_Tables'!$H$2:$I$126,2,FALSE)</f>
        <v>Home Devices</v>
      </c>
      <c r="T3422" t="str">
        <f>VLOOKUP(CleanedData[[#This Row],[Province]],'02_Lookup_Tables'!$D$2:$E$10,2, FALSE)</f>
        <v>Northern Region</v>
      </c>
      <c r="U3422" t="str" cm="1">
        <f t="array" ref="U3422">_xlfn.IFS(CleanedData[[#This Row],[Purchase Amount]]&lt;500,"Low",
CleanedData[[#This Row],[Purchase Amount]]&lt;5000,"Medium",
TRUE,"High")</f>
        <v>Medium</v>
      </c>
      <c r="V3422" t="str">
        <f>TEXT(CleanedData[[#This Row],[Date]],"mmmm")</f>
        <v>February</v>
      </c>
      <c r="W3422" t="str">
        <f>"Q"&amp;ROUNDUP(MONTH(CleanedData[[#This Row],[Date]])/3,0)</f>
        <v>Q1</v>
      </c>
      <c r="X3422" t="str">
        <f>IF(CleanedData[[#This Row],[Purchase Amount]]&gt;=5000,"Yes","No")</f>
        <v>No</v>
      </c>
      <c r="Y3422">
        <f>IF(CleanedData[[#This Row],[Recommend]]="Yes",1,0)</f>
        <v>1</v>
      </c>
      <c r="Z3422" s="6">
        <f>CleanedData[[#This Row],[Purchase Amount]]*0.15</f>
        <v>222.441</v>
      </c>
      <c r="AA3422" s="6">
        <f>CleanedData[[#This Row],[Purchase Amount]]*1.15</f>
        <v>1705.3809999999999</v>
      </c>
    </row>
    <row r="3423" spans="1:27" x14ac:dyDescent="0.3">
      <c r="A3423">
        <v>4150</v>
      </c>
      <c r="B3423" t="s">
        <v>3648</v>
      </c>
      <c r="C3423" s="1">
        <v>45611</v>
      </c>
      <c r="D3423">
        <v>43</v>
      </c>
      <c r="E3423" t="s">
        <v>52</v>
      </c>
      <c r="F3423" t="s">
        <v>83</v>
      </c>
      <c r="G3423" t="s">
        <v>243</v>
      </c>
      <c r="H3423">
        <v>5</v>
      </c>
      <c r="I3423" t="s">
        <v>42</v>
      </c>
      <c r="J3423" t="s">
        <v>63</v>
      </c>
      <c r="K3423" t="s">
        <v>64</v>
      </c>
      <c r="L3423" t="s">
        <v>42</v>
      </c>
      <c r="N3423" t="s">
        <v>57</v>
      </c>
      <c r="O3423" t="s">
        <v>134</v>
      </c>
      <c r="P3423" t="s">
        <v>8646</v>
      </c>
      <c r="Q3423" t="s">
        <v>81</v>
      </c>
      <c r="R3423" s="6">
        <f>_xlfn.XLOOKUP(CleanedData[[#This Row],[Product]],'02_Lookup_Tables'!$A$2:$A$126,'02_Lookup_Tables'!$B$2:$B$126)</f>
        <v>551.66</v>
      </c>
      <c r="S3423" t="str">
        <f>VLOOKUP(CleanedData[[#This Row],[Product]],'02_Lookup_Tables'!$H$2:$I$126,2,FALSE)</f>
        <v>Accessories</v>
      </c>
      <c r="T3423" t="str">
        <f>VLOOKUP(CleanedData[[#This Row],[Province]],'02_Lookup_Tables'!$D$2:$E$10,2, FALSE)</f>
        <v>Western Region</v>
      </c>
      <c r="U3423" t="str" cm="1">
        <f t="array" ref="U3423">_xlfn.IFS(CleanedData[[#This Row],[Purchase Amount]]&lt;500,"Low",
CleanedData[[#This Row],[Purchase Amount]]&lt;5000,"Medium",
TRUE,"High")</f>
        <v>Medium</v>
      </c>
      <c r="V3423" t="str">
        <f>TEXT(CleanedData[[#This Row],[Date]],"mmmm")</f>
        <v>November</v>
      </c>
      <c r="W3423" t="str">
        <f>"Q"&amp;ROUNDUP(MONTH(CleanedData[[#This Row],[Date]])/3,0)</f>
        <v>Q4</v>
      </c>
      <c r="X3423" t="str">
        <f>IF(CleanedData[[#This Row],[Purchase Amount]]&gt;=5000,"Yes","No")</f>
        <v>No</v>
      </c>
      <c r="Y3423">
        <f>IF(CleanedData[[#This Row],[Recommend]]="Yes",1,0)</f>
        <v>0</v>
      </c>
      <c r="Z3423" s="6">
        <f>CleanedData[[#This Row],[Purchase Amount]]*0.15</f>
        <v>82.748999999999995</v>
      </c>
      <c r="AA3423" s="6">
        <f>CleanedData[[#This Row],[Purchase Amount]]*1.15</f>
        <v>634.40899999999988</v>
      </c>
    </row>
    <row r="3424" spans="1:27" x14ac:dyDescent="0.3">
      <c r="A3424">
        <v>4151</v>
      </c>
      <c r="B3424" t="s">
        <v>3649</v>
      </c>
      <c r="C3424" s="1">
        <v>45616</v>
      </c>
      <c r="D3424">
        <v>75</v>
      </c>
      <c r="E3424" t="s">
        <v>60</v>
      </c>
      <c r="F3424" t="s">
        <v>40</v>
      </c>
      <c r="G3424" t="s">
        <v>84</v>
      </c>
      <c r="H3424">
        <v>4</v>
      </c>
      <c r="I3424" t="s">
        <v>42</v>
      </c>
      <c r="J3424" t="s">
        <v>74</v>
      </c>
      <c r="K3424" t="s">
        <v>55</v>
      </c>
      <c r="L3424" t="s">
        <v>45</v>
      </c>
      <c r="M3424" t="s">
        <v>85</v>
      </c>
      <c r="N3424" t="s">
        <v>96</v>
      </c>
      <c r="O3424" t="s">
        <v>48</v>
      </c>
      <c r="P3424" t="s">
        <v>49</v>
      </c>
      <c r="Q3424" t="s">
        <v>97</v>
      </c>
      <c r="R3424" s="6">
        <f>_xlfn.XLOOKUP(CleanedData[[#This Row],[Product]],'02_Lookup_Tables'!$A$2:$A$126,'02_Lookup_Tables'!$B$2:$B$126)</f>
        <v>1158.56</v>
      </c>
      <c r="S3424" t="str">
        <f>VLOOKUP(CleanedData[[#This Row],[Product]],'02_Lookup_Tables'!$H$2:$I$126,2,FALSE)</f>
        <v>Toys &amp; Games</v>
      </c>
      <c r="T3424" t="str">
        <f>VLOOKUP(CleanedData[[#This Row],[Province]],'02_Lookup_Tables'!$D$2:$E$10,2, FALSE)</f>
        <v>Northern Region</v>
      </c>
      <c r="U3424" t="str" cm="1">
        <f t="array" ref="U3424">_xlfn.IFS(CleanedData[[#This Row],[Purchase Amount]]&lt;500,"Low",
CleanedData[[#This Row],[Purchase Amount]]&lt;5000,"Medium",
TRUE,"High")</f>
        <v>Medium</v>
      </c>
      <c r="V3424" t="str">
        <f>TEXT(CleanedData[[#This Row],[Date]],"mmmm")</f>
        <v>November</v>
      </c>
      <c r="W3424" t="str">
        <f>"Q"&amp;ROUNDUP(MONTH(CleanedData[[#This Row],[Date]])/3,0)</f>
        <v>Q4</v>
      </c>
      <c r="X3424" t="str">
        <f>IF(CleanedData[[#This Row],[Purchase Amount]]&gt;=5000,"Yes","No")</f>
        <v>No</v>
      </c>
      <c r="Y3424">
        <f>IF(CleanedData[[#This Row],[Recommend]]="Yes",1,0)</f>
        <v>0</v>
      </c>
      <c r="Z3424" s="6">
        <f>CleanedData[[#This Row],[Purchase Amount]]*0.15</f>
        <v>173.78399999999999</v>
      </c>
      <c r="AA3424" s="6">
        <f>CleanedData[[#This Row],[Purchase Amount]]*1.15</f>
        <v>1332.3439999999998</v>
      </c>
    </row>
    <row r="3425" spans="1:27" x14ac:dyDescent="0.3">
      <c r="A3425">
        <v>4152</v>
      </c>
      <c r="B3425" t="s">
        <v>3650</v>
      </c>
      <c r="C3425" s="1">
        <v>45379</v>
      </c>
      <c r="D3425">
        <v>19</v>
      </c>
      <c r="E3425" t="s">
        <v>39</v>
      </c>
      <c r="F3425" t="s">
        <v>125</v>
      </c>
      <c r="G3425" t="s">
        <v>307</v>
      </c>
      <c r="H3425">
        <v>2</v>
      </c>
      <c r="I3425" t="s">
        <v>42</v>
      </c>
      <c r="J3425" t="s">
        <v>43</v>
      </c>
      <c r="K3425" t="s">
        <v>55</v>
      </c>
      <c r="L3425" t="s">
        <v>42</v>
      </c>
      <c r="M3425" t="s">
        <v>180</v>
      </c>
      <c r="N3425" t="s">
        <v>47</v>
      </c>
      <c r="O3425" t="s">
        <v>89</v>
      </c>
      <c r="P3425" t="s">
        <v>49</v>
      </c>
      <c r="Q3425" t="s">
        <v>66</v>
      </c>
      <c r="R3425" s="6">
        <f>_xlfn.XLOOKUP(CleanedData[[#This Row],[Product]],'02_Lookup_Tables'!$A$2:$A$126,'02_Lookup_Tables'!$B$2:$B$126)</f>
        <v>824.74</v>
      </c>
      <c r="S3425" t="str">
        <f>VLOOKUP(CleanedData[[#This Row],[Product]],'02_Lookup_Tables'!$H$2:$I$126,2,FALSE)</f>
        <v>Apparel</v>
      </c>
      <c r="T3425" t="str">
        <f>VLOOKUP(CleanedData[[#This Row],[Province]],'02_Lookup_Tables'!$D$2:$E$10,2, FALSE)</f>
        <v>Western Region</v>
      </c>
      <c r="U3425" t="str" cm="1">
        <f t="array" ref="U3425">_xlfn.IFS(CleanedData[[#This Row],[Purchase Amount]]&lt;500,"Low",
CleanedData[[#This Row],[Purchase Amount]]&lt;5000,"Medium",
TRUE,"High")</f>
        <v>Medium</v>
      </c>
      <c r="V3425" t="str">
        <f>TEXT(CleanedData[[#This Row],[Date]],"mmmm")</f>
        <v>March</v>
      </c>
      <c r="W3425" t="str">
        <f>"Q"&amp;ROUNDUP(MONTH(CleanedData[[#This Row],[Date]])/3,0)</f>
        <v>Q1</v>
      </c>
      <c r="X3425" t="str">
        <f>IF(CleanedData[[#This Row],[Purchase Amount]]&gt;=5000,"Yes","No")</f>
        <v>No</v>
      </c>
      <c r="Y3425">
        <f>IF(CleanedData[[#This Row],[Recommend]]="Yes",1,0)</f>
        <v>0</v>
      </c>
      <c r="Z3425" s="6">
        <f>CleanedData[[#This Row],[Purchase Amount]]*0.15</f>
        <v>123.711</v>
      </c>
      <c r="AA3425" s="6">
        <f>CleanedData[[#This Row],[Purchase Amount]]*1.15</f>
        <v>948.45099999999991</v>
      </c>
    </row>
    <row r="3426" spans="1:27" x14ac:dyDescent="0.3">
      <c r="A3426">
        <v>4153</v>
      </c>
      <c r="B3426" t="s">
        <v>3651</v>
      </c>
      <c r="C3426" s="1">
        <v>45677</v>
      </c>
      <c r="D3426">
        <v>46</v>
      </c>
      <c r="E3426" t="s">
        <v>60</v>
      </c>
      <c r="F3426" t="s">
        <v>61</v>
      </c>
      <c r="G3426" t="s">
        <v>187</v>
      </c>
      <c r="H3426">
        <v>2</v>
      </c>
      <c r="I3426" t="s">
        <v>42</v>
      </c>
      <c r="J3426" t="s">
        <v>74</v>
      </c>
      <c r="K3426" t="s">
        <v>44</v>
      </c>
      <c r="L3426" t="s">
        <v>42</v>
      </c>
      <c r="M3426" t="s">
        <v>56</v>
      </c>
      <c r="N3426" t="s">
        <v>47</v>
      </c>
      <c r="O3426" t="s">
        <v>148</v>
      </c>
      <c r="P3426" t="s">
        <v>70</v>
      </c>
      <c r="Q3426" t="s">
        <v>93</v>
      </c>
      <c r="R3426" s="6">
        <f>_xlfn.XLOOKUP(CleanedData[[#This Row],[Product]],'02_Lookup_Tables'!$A$2:$A$126,'02_Lookup_Tables'!$B$2:$B$126)</f>
        <v>24904.86</v>
      </c>
      <c r="S3426" t="str">
        <f>VLOOKUP(CleanedData[[#This Row],[Product]],'02_Lookup_Tables'!$H$2:$I$126,2,FALSE)</f>
        <v>Electronics</v>
      </c>
      <c r="T3426" t="str">
        <f>VLOOKUP(CleanedData[[#This Row],[Province]],'02_Lookup_Tables'!$D$2:$E$10,2, FALSE)</f>
        <v>Southern Region</v>
      </c>
      <c r="U3426" t="str" cm="1">
        <f t="array" ref="U3426">_xlfn.IFS(CleanedData[[#This Row],[Purchase Amount]]&lt;500,"Low",
CleanedData[[#This Row],[Purchase Amount]]&lt;5000,"Medium",
TRUE,"High")</f>
        <v>High</v>
      </c>
      <c r="V3426" t="str">
        <f>TEXT(CleanedData[[#This Row],[Date]],"mmmm")</f>
        <v>January</v>
      </c>
      <c r="W3426" t="str">
        <f>"Q"&amp;ROUNDUP(MONTH(CleanedData[[#This Row],[Date]])/3,0)</f>
        <v>Q1</v>
      </c>
      <c r="X3426" t="str">
        <f>IF(CleanedData[[#This Row],[Purchase Amount]]&gt;=5000,"Yes","No")</f>
        <v>Yes</v>
      </c>
      <c r="Y3426">
        <f>IF(CleanedData[[#This Row],[Recommend]]="Yes",1,0)</f>
        <v>0</v>
      </c>
      <c r="Z3426" s="6">
        <f>CleanedData[[#This Row],[Purchase Amount]]*0.15</f>
        <v>3735.7289999999998</v>
      </c>
      <c r="AA3426" s="6">
        <f>CleanedData[[#This Row],[Purchase Amount]]*1.15</f>
        <v>28640.589</v>
      </c>
    </row>
    <row r="3427" spans="1:27" x14ac:dyDescent="0.3">
      <c r="A3427">
        <v>4154</v>
      </c>
      <c r="B3427" t="s">
        <v>3652</v>
      </c>
      <c r="C3427" s="1">
        <v>45695</v>
      </c>
      <c r="D3427">
        <v>19</v>
      </c>
      <c r="E3427" t="s">
        <v>52</v>
      </c>
      <c r="F3427" t="s">
        <v>77</v>
      </c>
      <c r="G3427" t="s">
        <v>248</v>
      </c>
      <c r="H3427">
        <v>5</v>
      </c>
      <c r="I3427" t="s">
        <v>45</v>
      </c>
      <c r="J3427" t="s">
        <v>43</v>
      </c>
      <c r="K3427" t="s">
        <v>44</v>
      </c>
      <c r="L3427" t="s">
        <v>42</v>
      </c>
      <c r="M3427" t="s">
        <v>88</v>
      </c>
      <c r="N3427" t="s">
        <v>57</v>
      </c>
      <c r="O3427" t="s">
        <v>89</v>
      </c>
      <c r="P3427" t="s">
        <v>70</v>
      </c>
      <c r="Q3427" t="s">
        <v>66</v>
      </c>
      <c r="R3427" s="6">
        <f>_xlfn.XLOOKUP(CleanedData[[#This Row],[Product]],'02_Lookup_Tables'!$A$2:$A$126,'02_Lookup_Tables'!$B$2:$B$126)</f>
        <v>8798.49</v>
      </c>
      <c r="S3427" t="str">
        <f>VLOOKUP(CleanedData[[#This Row],[Product]],'02_Lookup_Tables'!$H$2:$I$126,2,FALSE)</f>
        <v>Toys &amp; Games</v>
      </c>
      <c r="T3427" t="str">
        <f>VLOOKUP(CleanedData[[#This Row],[Province]],'02_Lookup_Tables'!$D$2:$E$10,2, FALSE)</f>
        <v>Central Region</v>
      </c>
      <c r="U3427" t="str" cm="1">
        <f t="array" ref="U3427">_xlfn.IFS(CleanedData[[#This Row],[Purchase Amount]]&lt;500,"Low",
CleanedData[[#This Row],[Purchase Amount]]&lt;5000,"Medium",
TRUE,"High")</f>
        <v>High</v>
      </c>
      <c r="V3427" t="str">
        <f>TEXT(CleanedData[[#This Row],[Date]],"mmmm")</f>
        <v>February</v>
      </c>
      <c r="W3427" t="str">
        <f>"Q"&amp;ROUNDUP(MONTH(CleanedData[[#This Row],[Date]])/3,0)</f>
        <v>Q1</v>
      </c>
      <c r="X3427" t="str">
        <f>IF(CleanedData[[#This Row],[Purchase Amount]]&gt;=5000,"Yes","No")</f>
        <v>Yes</v>
      </c>
      <c r="Y3427">
        <f>IF(CleanedData[[#This Row],[Recommend]]="Yes",1,0)</f>
        <v>1</v>
      </c>
      <c r="Z3427" s="6">
        <f>CleanedData[[#This Row],[Purchase Amount]]*0.15</f>
        <v>1319.7735</v>
      </c>
      <c r="AA3427" s="6">
        <f>CleanedData[[#This Row],[Purchase Amount]]*1.15</f>
        <v>10118.263499999999</v>
      </c>
    </row>
    <row r="3428" spans="1:27" x14ac:dyDescent="0.3">
      <c r="A3428">
        <v>4155</v>
      </c>
      <c r="B3428" t="s">
        <v>3653</v>
      </c>
      <c r="C3428" s="1">
        <v>45299</v>
      </c>
      <c r="D3428">
        <v>21</v>
      </c>
      <c r="E3428" t="s">
        <v>39</v>
      </c>
      <c r="F3428" t="s">
        <v>83</v>
      </c>
      <c r="G3428" t="s">
        <v>406</v>
      </c>
      <c r="H3428">
        <v>1</v>
      </c>
      <c r="I3428" t="s">
        <v>45</v>
      </c>
      <c r="J3428" t="s">
        <v>63</v>
      </c>
      <c r="K3428" t="s">
        <v>44</v>
      </c>
      <c r="L3428" t="s">
        <v>45</v>
      </c>
      <c r="M3428" t="s">
        <v>106</v>
      </c>
      <c r="N3428" t="s">
        <v>80</v>
      </c>
      <c r="O3428" t="s">
        <v>148</v>
      </c>
      <c r="P3428" t="s">
        <v>70</v>
      </c>
      <c r="Q3428" t="s">
        <v>66</v>
      </c>
      <c r="R3428" s="6">
        <f>_xlfn.XLOOKUP(CleanedData[[#This Row],[Product]],'02_Lookup_Tables'!$A$2:$A$126,'02_Lookup_Tables'!$B$2:$B$126)</f>
        <v>996.44</v>
      </c>
      <c r="S3428" t="str">
        <f>VLOOKUP(CleanedData[[#This Row],[Product]],'02_Lookup_Tables'!$H$2:$I$126,2,FALSE)</f>
        <v>Sports &amp; Outdoors</v>
      </c>
      <c r="T3428" t="str">
        <f>VLOOKUP(CleanedData[[#This Row],[Province]],'02_Lookup_Tables'!$D$2:$E$10,2, FALSE)</f>
        <v>Western Region</v>
      </c>
      <c r="U3428" t="str" cm="1">
        <f t="array" ref="U3428">_xlfn.IFS(CleanedData[[#This Row],[Purchase Amount]]&lt;500,"Low",
CleanedData[[#This Row],[Purchase Amount]]&lt;5000,"Medium",
TRUE,"High")</f>
        <v>Medium</v>
      </c>
      <c r="V3428" t="str">
        <f>TEXT(CleanedData[[#This Row],[Date]],"mmmm")</f>
        <v>January</v>
      </c>
      <c r="W3428" t="str">
        <f>"Q"&amp;ROUNDUP(MONTH(CleanedData[[#This Row],[Date]])/3,0)</f>
        <v>Q1</v>
      </c>
      <c r="X3428" t="str">
        <f>IF(CleanedData[[#This Row],[Purchase Amount]]&gt;=5000,"Yes","No")</f>
        <v>No</v>
      </c>
      <c r="Y3428">
        <f>IF(CleanedData[[#This Row],[Recommend]]="Yes",1,0)</f>
        <v>1</v>
      </c>
      <c r="Z3428" s="6">
        <f>CleanedData[[#This Row],[Purchase Amount]]*0.15</f>
        <v>149.46600000000001</v>
      </c>
      <c r="AA3428" s="6">
        <f>CleanedData[[#This Row],[Purchase Amount]]*1.15</f>
        <v>1145.9059999999999</v>
      </c>
    </row>
    <row r="3429" spans="1:27" x14ac:dyDescent="0.3">
      <c r="A3429">
        <v>4156</v>
      </c>
      <c r="B3429" t="s">
        <v>3654</v>
      </c>
      <c r="C3429" s="1">
        <v>45970</v>
      </c>
      <c r="D3429">
        <v>78</v>
      </c>
      <c r="E3429" t="s">
        <v>52</v>
      </c>
      <c r="F3429" t="s">
        <v>61</v>
      </c>
      <c r="G3429" t="s">
        <v>378</v>
      </c>
      <c r="H3429">
        <v>1</v>
      </c>
      <c r="I3429" t="s">
        <v>42</v>
      </c>
      <c r="J3429" t="s">
        <v>63</v>
      </c>
      <c r="K3429" t="s">
        <v>64</v>
      </c>
      <c r="L3429" t="s">
        <v>45</v>
      </c>
      <c r="N3429" t="s">
        <v>80</v>
      </c>
      <c r="O3429" t="s">
        <v>134</v>
      </c>
      <c r="P3429" t="s">
        <v>8646</v>
      </c>
      <c r="Q3429" t="s">
        <v>97</v>
      </c>
      <c r="R3429" s="6">
        <f>_xlfn.XLOOKUP(CleanedData[[#This Row],[Product]],'02_Lookup_Tables'!$A$2:$A$126,'02_Lookup_Tables'!$B$2:$B$126)</f>
        <v>40.11</v>
      </c>
      <c r="S3429" t="str">
        <f>VLOOKUP(CleanedData[[#This Row],[Product]],'02_Lookup_Tables'!$H$2:$I$126,2,FALSE)</f>
        <v>Food</v>
      </c>
      <c r="T3429" t="str">
        <f>VLOOKUP(CleanedData[[#This Row],[Province]],'02_Lookup_Tables'!$D$2:$E$10,2, FALSE)</f>
        <v>Southern Region</v>
      </c>
      <c r="U3429" t="str" cm="1">
        <f t="array" ref="U3429">_xlfn.IFS(CleanedData[[#This Row],[Purchase Amount]]&lt;500,"Low",
CleanedData[[#This Row],[Purchase Amount]]&lt;5000,"Medium",
TRUE,"High")</f>
        <v>Low</v>
      </c>
      <c r="V3429" t="str">
        <f>TEXT(CleanedData[[#This Row],[Date]],"mmmm")</f>
        <v>November</v>
      </c>
      <c r="W3429" t="str">
        <f>"Q"&amp;ROUNDUP(MONTH(CleanedData[[#This Row],[Date]])/3,0)</f>
        <v>Q4</v>
      </c>
      <c r="X3429" t="str">
        <f>IF(CleanedData[[#This Row],[Purchase Amount]]&gt;=5000,"Yes","No")</f>
        <v>No</v>
      </c>
      <c r="Y3429">
        <f>IF(CleanedData[[#This Row],[Recommend]]="Yes",1,0)</f>
        <v>0</v>
      </c>
      <c r="Z3429" s="6">
        <f>CleanedData[[#This Row],[Purchase Amount]]*0.15</f>
        <v>6.0164999999999997</v>
      </c>
      <c r="AA3429" s="6">
        <f>CleanedData[[#This Row],[Purchase Amount]]*1.15</f>
        <v>46.126499999999993</v>
      </c>
    </row>
    <row r="3430" spans="1:27" x14ac:dyDescent="0.3">
      <c r="A3430">
        <v>4158</v>
      </c>
      <c r="B3430" t="s">
        <v>3655</v>
      </c>
      <c r="C3430" s="1">
        <v>45416</v>
      </c>
      <c r="D3430">
        <v>18</v>
      </c>
      <c r="E3430" t="s">
        <v>60</v>
      </c>
      <c r="F3430" t="s">
        <v>83</v>
      </c>
      <c r="G3430" t="s">
        <v>282</v>
      </c>
      <c r="H3430">
        <v>3</v>
      </c>
      <c r="I3430" t="s">
        <v>42</v>
      </c>
      <c r="J3430" t="s">
        <v>54</v>
      </c>
      <c r="K3430" t="s">
        <v>44</v>
      </c>
      <c r="L3430" t="s">
        <v>42</v>
      </c>
      <c r="M3430" t="s">
        <v>184</v>
      </c>
      <c r="N3430" t="s">
        <v>48</v>
      </c>
      <c r="O3430" t="s">
        <v>148</v>
      </c>
      <c r="P3430" t="s">
        <v>49</v>
      </c>
      <c r="Q3430" t="s">
        <v>66</v>
      </c>
      <c r="R3430" s="6">
        <f>_xlfn.XLOOKUP(CleanedData[[#This Row],[Product]],'02_Lookup_Tables'!$A$2:$A$126,'02_Lookup_Tables'!$B$2:$B$126)</f>
        <v>1859.13</v>
      </c>
      <c r="S3430" t="str">
        <f>VLOOKUP(CleanedData[[#This Row],[Product]],'02_Lookup_Tables'!$H$2:$I$126,2,FALSE)</f>
        <v>Home Devices</v>
      </c>
      <c r="T3430" t="str">
        <f>VLOOKUP(CleanedData[[#This Row],[Province]],'02_Lookup_Tables'!$D$2:$E$10,2, FALSE)</f>
        <v>Western Region</v>
      </c>
      <c r="U3430" t="str" cm="1">
        <f t="array" ref="U3430">_xlfn.IFS(CleanedData[[#This Row],[Purchase Amount]]&lt;500,"Low",
CleanedData[[#This Row],[Purchase Amount]]&lt;5000,"Medium",
TRUE,"High")</f>
        <v>Medium</v>
      </c>
      <c r="V3430" t="str">
        <f>TEXT(CleanedData[[#This Row],[Date]],"mmmm")</f>
        <v>May</v>
      </c>
      <c r="W3430" t="str">
        <f>"Q"&amp;ROUNDUP(MONTH(CleanedData[[#This Row],[Date]])/3,0)</f>
        <v>Q2</v>
      </c>
      <c r="X3430" t="str">
        <f>IF(CleanedData[[#This Row],[Purchase Amount]]&gt;=5000,"Yes","No")</f>
        <v>No</v>
      </c>
      <c r="Y3430">
        <f>IF(CleanedData[[#This Row],[Recommend]]="Yes",1,0)</f>
        <v>0</v>
      </c>
      <c r="Z3430" s="6">
        <f>CleanedData[[#This Row],[Purchase Amount]]*0.15</f>
        <v>278.86950000000002</v>
      </c>
      <c r="AA3430" s="6">
        <f>CleanedData[[#This Row],[Purchase Amount]]*1.15</f>
        <v>2137.9994999999999</v>
      </c>
    </row>
    <row r="3431" spans="1:27" x14ac:dyDescent="0.3">
      <c r="A3431">
        <v>4159</v>
      </c>
      <c r="B3431" t="s">
        <v>3656</v>
      </c>
      <c r="C3431" s="1">
        <v>45853</v>
      </c>
      <c r="E3431" t="s">
        <v>60</v>
      </c>
      <c r="F3431" t="s">
        <v>83</v>
      </c>
      <c r="G3431" t="s">
        <v>146</v>
      </c>
      <c r="H3431">
        <v>1</v>
      </c>
      <c r="I3431" t="s">
        <v>45</v>
      </c>
      <c r="J3431" t="s">
        <v>69</v>
      </c>
      <c r="K3431" t="s">
        <v>55</v>
      </c>
      <c r="L3431" t="s">
        <v>45</v>
      </c>
      <c r="M3431" t="s">
        <v>79</v>
      </c>
      <c r="N3431" t="s">
        <v>80</v>
      </c>
      <c r="O3431" t="s">
        <v>89</v>
      </c>
      <c r="P3431" t="s">
        <v>49</v>
      </c>
      <c r="Q3431" t="s">
        <v>166</v>
      </c>
      <c r="R3431" s="6">
        <f>_xlfn.XLOOKUP(CleanedData[[#This Row],[Product]],'02_Lookup_Tables'!$A$2:$A$126,'02_Lookup_Tables'!$B$2:$B$126)</f>
        <v>27815.439999999999</v>
      </c>
      <c r="S3431" t="str">
        <f>VLOOKUP(CleanedData[[#This Row],[Product]],'02_Lookup_Tables'!$H$2:$I$126,2,FALSE)</f>
        <v>Electronics</v>
      </c>
      <c r="T3431" t="str">
        <f>VLOOKUP(CleanedData[[#This Row],[Province]],'02_Lookup_Tables'!$D$2:$E$10,2, FALSE)</f>
        <v>Western Region</v>
      </c>
      <c r="U3431" t="str" cm="1">
        <f t="array" ref="U3431">_xlfn.IFS(CleanedData[[#This Row],[Purchase Amount]]&lt;500,"Low",
CleanedData[[#This Row],[Purchase Amount]]&lt;5000,"Medium",
TRUE,"High")</f>
        <v>High</v>
      </c>
      <c r="V3431" t="str">
        <f>TEXT(CleanedData[[#This Row],[Date]],"mmmm")</f>
        <v>July</v>
      </c>
      <c r="W3431" t="str">
        <f>"Q"&amp;ROUNDUP(MONTH(CleanedData[[#This Row],[Date]])/3,0)</f>
        <v>Q3</v>
      </c>
      <c r="X3431" t="str">
        <f>IF(CleanedData[[#This Row],[Purchase Amount]]&gt;=5000,"Yes","No")</f>
        <v>Yes</v>
      </c>
      <c r="Y3431">
        <f>IF(CleanedData[[#This Row],[Recommend]]="Yes",1,0)</f>
        <v>1</v>
      </c>
      <c r="Z3431" s="6">
        <f>CleanedData[[#This Row],[Purchase Amount]]*0.15</f>
        <v>4172.3159999999998</v>
      </c>
      <c r="AA3431" s="6">
        <f>CleanedData[[#This Row],[Purchase Amount]]*1.15</f>
        <v>31987.755999999998</v>
      </c>
    </row>
    <row r="3432" spans="1:27" x14ac:dyDescent="0.3">
      <c r="A3432">
        <v>4160</v>
      </c>
      <c r="B3432" t="s">
        <v>3657</v>
      </c>
      <c r="C3432" s="1">
        <v>45784</v>
      </c>
      <c r="D3432">
        <v>28</v>
      </c>
      <c r="E3432" t="s">
        <v>39</v>
      </c>
      <c r="F3432" t="s">
        <v>125</v>
      </c>
      <c r="G3432" t="s">
        <v>41</v>
      </c>
      <c r="H3432">
        <v>5</v>
      </c>
      <c r="I3432" t="s">
        <v>45</v>
      </c>
      <c r="J3432" t="s">
        <v>43</v>
      </c>
      <c r="K3432" t="s">
        <v>55</v>
      </c>
      <c r="L3432" t="s">
        <v>45</v>
      </c>
      <c r="M3432" t="s">
        <v>190</v>
      </c>
      <c r="N3432" t="s">
        <v>57</v>
      </c>
      <c r="O3432" t="s">
        <v>89</v>
      </c>
      <c r="P3432" t="s">
        <v>70</v>
      </c>
      <c r="Q3432" t="s">
        <v>58</v>
      </c>
      <c r="R3432" s="6">
        <f>_xlfn.XLOOKUP(CleanedData[[#This Row],[Product]],'02_Lookup_Tables'!$A$2:$A$126,'02_Lookup_Tables'!$B$2:$B$126)</f>
        <v>2479.5700000000002</v>
      </c>
      <c r="S3432" t="str">
        <f>VLOOKUP(CleanedData[[#This Row],[Product]],'02_Lookup_Tables'!$H$2:$I$126,2,FALSE)</f>
        <v>Accessories</v>
      </c>
      <c r="T3432" t="str">
        <f>VLOOKUP(CleanedData[[#This Row],[Province]],'02_Lookup_Tables'!$D$2:$E$10,2, FALSE)</f>
        <v>Western Region</v>
      </c>
      <c r="U3432" t="str" cm="1">
        <f t="array" ref="U3432">_xlfn.IFS(CleanedData[[#This Row],[Purchase Amount]]&lt;500,"Low",
CleanedData[[#This Row],[Purchase Amount]]&lt;5000,"Medium",
TRUE,"High")</f>
        <v>Medium</v>
      </c>
      <c r="V3432" t="str">
        <f>TEXT(CleanedData[[#This Row],[Date]],"mmmm")</f>
        <v>May</v>
      </c>
      <c r="W3432" t="str">
        <f>"Q"&amp;ROUNDUP(MONTH(CleanedData[[#This Row],[Date]])/3,0)</f>
        <v>Q2</v>
      </c>
      <c r="X3432" t="str">
        <f>IF(CleanedData[[#This Row],[Purchase Amount]]&gt;=5000,"Yes","No")</f>
        <v>No</v>
      </c>
      <c r="Y3432">
        <f>IF(CleanedData[[#This Row],[Recommend]]="Yes",1,0)</f>
        <v>1</v>
      </c>
      <c r="Z3432" s="6">
        <f>CleanedData[[#This Row],[Purchase Amount]]*0.15</f>
        <v>371.93549999999999</v>
      </c>
      <c r="AA3432" s="6">
        <f>CleanedData[[#This Row],[Purchase Amount]]*1.15</f>
        <v>2851.5054999999998</v>
      </c>
    </row>
    <row r="3433" spans="1:27" x14ac:dyDescent="0.3">
      <c r="A3433">
        <v>4162</v>
      </c>
      <c r="B3433" t="s">
        <v>3658</v>
      </c>
      <c r="C3433" s="1">
        <v>45473</v>
      </c>
      <c r="D3433">
        <v>73</v>
      </c>
      <c r="E3433" t="s">
        <v>52</v>
      </c>
      <c r="F3433" t="s">
        <v>83</v>
      </c>
      <c r="G3433" t="s">
        <v>41</v>
      </c>
      <c r="H3433">
        <v>1</v>
      </c>
      <c r="I3433" t="s">
        <v>45</v>
      </c>
      <c r="J3433" t="s">
        <v>43</v>
      </c>
      <c r="K3433" t="s">
        <v>44</v>
      </c>
      <c r="L3433" t="s">
        <v>45</v>
      </c>
      <c r="M3433" t="s">
        <v>190</v>
      </c>
      <c r="N3433" t="s">
        <v>80</v>
      </c>
      <c r="O3433" t="s">
        <v>89</v>
      </c>
      <c r="P3433" t="s">
        <v>49</v>
      </c>
      <c r="Q3433" t="s">
        <v>97</v>
      </c>
      <c r="R3433" s="6">
        <f>_xlfn.XLOOKUP(CleanedData[[#This Row],[Product]],'02_Lookup_Tables'!$A$2:$A$126,'02_Lookup_Tables'!$B$2:$B$126)</f>
        <v>2479.5700000000002</v>
      </c>
      <c r="S3433" t="str">
        <f>VLOOKUP(CleanedData[[#This Row],[Product]],'02_Lookup_Tables'!$H$2:$I$126,2,FALSE)</f>
        <v>Accessories</v>
      </c>
      <c r="T3433" t="str">
        <f>VLOOKUP(CleanedData[[#This Row],[Province]],'02_Lookup_Tables'!$D$2:$E$10,2, FALSE)</f>
        <v>Western Region</v>
      </c>
      <c r="U3433" t="str" cm="1">
        <f t="array" ref="U3433">_xlfn.IFS(CleanedData[[#This Row],[Purchase Amount]]&lt;500,"Low",
CleanedData[[#This Row],[Purchase Amount]]&lt;5000,"Medium",
TRUE,"High")</f>
        <v>Medium</v>
      </c>
      <c r="V3433" t="str">
        <f>TEXT(CleanedData[[#This Row],[Date]],"mmmm")</f>
        <v>June</v>
      </c>
      <c r="W3433" t="str">
        <f>"Q"&amp;ROUNDUP(MONTH(CleanedData[[#This Row],[Date]])/3,0)</f>
        <v>Q2</v>
      </c>
      <c r="X3433" t="str">
        <f>IF(CleanedData[[#This Row],[Purchase Amount]]&gt;=5000,"Yes","No")</f>
        <v>No</v>
      </c>
      <c r="Y3433">
        <f>IF(CleanedData[[#This Row],[Recommend]]="Yes",1,0)</f>
        <v>1</v>
      </c>
      <c r="Z3433" s="6">
        <f>CleanedData[[#This Row],[Purchase Amount]]*0.15</f>
        <v>371.93549999999999</v>
      </c>
      <c r="AA3433" s="6">
        <f>CleanedData[[#This Row],[Purchase Amount]]*1.15</f>
        <v>2851.5054999999998</v>
      </c>
    </row>
    <row r="3434" spans="1:27" x14ac:dyDescent="0.3">
      <c r="A3434">
        <v>4163</v>
      </c>
      <c r="B3434" t="s">
        <v>3659</v>
      </c>
      <c r="C3434" s="1">
        <v>45790</v>
      </c>
      <c r="D3434">
        <v>38</v>
      </c>
      <c r="E3434" t="s">
        <v>39</v>
      </c>
      <c r="F3434" t="s">
        <v>125</v>
      </c>
      <c r="G3434" t="s">
        <v>105</v>
      </c>
      <c r="H3434">
        <v>1</v>
      </c>
      <c r="I3434" t="s">
        <v>45</v>
      </c>
      <c r="J3434" t="s">
        <v>43</v>
      </c>
      <c r="K3434" t="s">
        <v>55</v>
      </c>
      <c r="L3434" t="s">
        <v>45</v>
      </c>
      <c r="M3434" t="s">
        <v>196</v>
      </c>
      <c r="N3434" t="s">
        <v>80</v>
      </c>
      <c r="O3434" t="s">
        <v>89</v>
      </c>
      <c r="P3434" t="s">
        <v>49</v>
      </c>
      <c r="Q3434" t="s">
        <v>81</v>
      </c>
      <c r="R3434" s="6">
        <f>_xlfn.XLOOKUP(CleanedData[[#This Row],[Product]],'02_Lookup_Tables'!$A$2:$A$126,'02_Lookup_Tables'!$B$2:$B$126)</f>
        <v>231.22</v>
      </c>
      <c r="S3434" t="str">
        <f>VLOOKUP(CleanedData[[#This Row],[Product]],'02_Lookup_Tables'!$H$2:$I$126,2,FALSE)</f>
        <v>Beauty &amp; Personal Care</v>
      </c>
      <c r="T3434" t="str">
        <f>VLOOKUP(CleanedData[[#This Row],[Province]],'02_Lookup_Tables'!$D$2:$E$10,2, FALSE)</f>
        <v>Western Region</v>
      </c>
      <c r="U3434" t="str" cm="1">
        <f t="array" ref="U3434">_xlfn.IFS(CleanedData[[#This Row],[Purchase Amount]]&lt;500,"Low",
CleanedData[[#This Row],[Purchase Amount]]&lt;5000,"Medium",
TRUE,"High")</f>
        <v>Low</v>
      </c>
      <c r="V3434" t="str">
        <f>TEXT(CleanedData[[#This Row],[Date]],"mmmm")</f>
        <v>May</v>
      </c>
      <c r="W3434" t="str">
        <f>"Q"&amp;ROUNDUP(MONTH(CleanedData[[#This Row],[Date]])/3,0)</f>
        <v>Q2</v>
      </c>
      <c r="X3434" t="str">
        <f>IF(CleanedData[[#This Row],[Purchase Amount]]&gt;=5000,"Yes","No")</f>
        <v>No</v>
      </c>
      <c r="Y3434">
        <f>IF(CleanedData[[#This Row],[Recommend]]="Yes",1,0)</f>
        <v>1</v>
      </c>
      <c r="Z3434" s="6">
        <f>CleanedData[[#This Row],[Purchase Amount]]*0.15</f>
        <v>34.683</v>
      </c>
      <c r="AA3434" s="6">
        <f>CleanedData[[#This Row],[Purchase Amount]]*1.15</f>
        <v>265.90299999999996</v>
      </c>
    </row>
    <row r="3435" spans="1:27" x14ac:dyDescent="0.3">
      <c r="A3435">
        <v>4164</v>
      </c>
      <c r="B3435" t="s">
        <v>3660</v>
      </c>
      <c r="C3435" s="1">
        <v>45705</v>
      </c>
      <c r="D3435">
        <v>71</v>
      </c>
      <c r="E3435" t="s">
        <v>60</v>
      </c>
      <c r="F3435" t="s">
        <v>108</v>
      </c>
      <c r="G3435" t="s">
        <v>133</v>
      </c>
      <c r="H3435">
        <v>5</v>
      </c>
      <c r="I3435" t="s">
        <v>42</v>
      </c>
      <c r="J3435" t="s">
        <v>69</v>
      </c>
      <c r="K3435" t="s">
        <v>64</v>
      </c>
      <c r="L3435" t="s">
        <v>42</v>
      </c>
      <c r="M3435" t="s">
        <v>236</v>
      </c>
      <c r="N3435" t="s">
        <v>57</v>
      </c>
      <c r="O3435" t="s">
        <v>89</v>
      </c>
      <c r="P3435" t="s">
        <v>70</v>
      </c>
      <c r="Q3435" t="s">
        <v>97</v>
      </c>
      <c r="R3435" s="6">
        <f>_xlfn.XLOOKUP(CleanedData[[#This Row],[Product]],'02_Lookup_Tables'!$A$2:$A$126,'02_Lookup_Tables'!$B$2:$B$126)</f>
        <v>1734</v>
      </c>
      <c r="S3435" t="str">
        <f>VLOOKUP(CleanedData[[#This Row],[Product]],'02_Lookup_Tables'!$H$2:$I$126,2,FALSE)</f>
        <v>Home &amp; Living</v>
      </c>
      <c r="T3435" t="str">
        <f>VLOOKUP(CleanedData[[#This Row],[Province]],'02_Lookup_Tables'!$D$2:$E$10,2, FALSE)</f>
        <v>Gauteng Region</v>
      </c>
      <c r="U3435" t="str" cm="1">
        <f t="array" ref="U3435">_xlfn.IFS(CleanedData[[#This Row],[Purchase Amount]]&lt;500,"Low",
CleanedData[[#This Row],[Purchase Amount]]&lt;5000,"Medium",
TRUE,"High")</f>
        <v>Medium</v>
      </c>
      <c r="V3435" t="str">
        <f>TEXT(CleanedData[[#This Row],[Date]],"mmmm")</f>
        <v>February</v>
      </c>
      <c r="W3435" t="str">
        <f>"Q"&amp;ROUNDUP(MONTH(CleanedData[[#This Row],[Date]])/3,0)</f>
        <v>Q1</v>
      </c>
      <c r="X3435" t="str">
        <f>IF(CleanedData[[#This Row],[Purchase Amount]]&gt;=5000,"Yes","No")</f>
        <v>No</v>
      </c>
      <c r="Y3435">
        <f>IF(CleanedData[[#This Row],[Recommend]]="Yes",1,0)</f>
        <v>0</v>
      </c>
      <c r="Z3435" s="6">
        <f>CleanedData[[#This Row],[Purchase Amount]]*0.15</f>
        <v>260.09999999999997</v>
      </c>
      <c r="AA3435" s="6">
        <f>CleanedData[[#This Row],[Purchase Amount]]*1.15</f>
        <v>1994.1</v>
      </c>
    </row>
    <row r="3436" spans="1:27" x14ac:dyDescent="0.3">
      <c r="A3436">
        <v>4165</v>
      </c>
      <c r="B3436" t="s">
        <v>3661</v>
      </c>
      <c r="C3436" s="1">
        <v>45885</v>
      </c>
      <c r="D3436">
        <v>77</v>
      </c>
      <c r="E3436" t="s">
        <v>60</v>
      </c>
      <c r="F3436" t="s">
        <v>108</v>
      </c>
      <c r="G3436" t="s">
        <v>153</v>
      </c>
      <c r="H3436">
        <v>1</v>
      </c>
      <c r="I3436" t="s">
        <v>42</v>
      </c>
      <c r="J3436" t="s">
        <v>74</v>
      </c>
      <c r="K3436" t="s">
        <v>55</v>
      </c>
      <c r="L3436" t="s">
        <v>42</v>
      </c>
      <c r="M3436" t="s">
        <v>196</v>
      </c>
      <c r="N3436" t="s">
        <v>80</v>
      </c>
      <c r="O3436" t="s">
        <v>89</v>
      </c>
      <c r="P3436" t="s">
        <v>49</v>
      </c>
      <c r="Q3436" t="s">
        <v>97</v>
      </c>
      <c r="R3436" s="6">
        <f>_xlfn.XLOOKUP(CleanedData[[#This Row],[Product]],'02_Lookup_Tables'!$A$2:$A$126,'02_Lookup_Tables'!$B$2:$B$126)</f>
        <v>1011.68</v>
      </c>
      <c r="S3436" t="str">
        <f>VLOOKUP(CleanedData[[#This Row],[Product]],'02_Lookup_Tables'!$H$2:$I$126,2,FALSE)</f>
        <v>Accessories</v>
      </c>
      <c r="T3436" t="str">
        <f>VLOOKUP(CleanedData[[#This Row],[Province]],'02_Lookup_Tables'!$D$2:$E$10,2, FALSE)</f>
        <v>Gauteng Region</v>
      </c>
      <c r="U3436" t="str" cm="1">
        <f t="array" ref="U3436">_xlfn.IFS(CleanedData[[#This Row],[Purchase Amount]]&lt;500,"Low",
CleanedData[[#This Row],[Purchase Amount]]&lt;5000,"Medium",
TRUE,"High")</f>
        <v>Medium</v>
      </c>
      <c r="V3436" t="str">
        <f>TEXT(CleanedData[[#This Row],[Date]],"mmmm")</f>
        <v>August</v>
      </c>
      <c r="W3436" t="str">
        <f>"Q"&amp;ROUNDUP(MONTH(CleanedData[[#This Row],[Date]])/3,0)</f>
        <v>Q3</v>
      </c>
      <c r="X3436" t="str">
        <f>IF(CleanedData[[#This Row],[Purchase Amount]]&gt;=5000,"Yes","No")</f>
        <v>No</v>
      </c>
      <c r="Y3436">
        <f>IF(CleanedData[[#This Row],[Recommend]]="Yes",1,0)</f>
        <v>0</v>
      </c>
      <c r="Z3436" s="6">
        <f>CleanedData[[#This Row],[Purchase Amount]]*0.15</f>
        <v>151.75199999999998</v>
      </c>
      <c r="AA3436" s="6">
        <f>CleanedData[[#This Row],[Purchase Amount]]*1.15</f>
        <v>1163.4319999999998</v>
      </c>
    </row>
    <row r="3437" spans="1:27" x14ac:dyDescent="0.3">
      <c r="A3437">
        <v>4166</v>
      </c>
      <c r="B3437" t="s">
        <v>3662</v>
      </c>
      <c r="C3437" s="1">
        <v>45713</v>
      </c>
      <c r="E3437" t="s">
        <v>39</v>
      </c>
      <c r="F3437" t="s">
        <v>77</v>
      </c>
      <c r="G3437" t="s">
        <v>155</v>
      </c>
      <c r="H3437">
        <v>2</v>
      </c>
      <c r="I3437" t="s">
        <v>42</v>
      </c>
      <c r="J3437" t="s">
        <v>63</v>
      </c>
      <c r="K3437" t="s">
        <v>55</v>
      </c>
      <c r="L3437" t="s">
        <v>42</v>
      </c>
      <c r="M3437" t="s">
        <v>147</v>
      </c>
      <c r="N3437" t="s">
        <v>47</v>
      </c>
      <c r="O3437" t="s">
        <v>148</v>
      </c>
      <c r="P3437" t="s">
        <v>70</v>
      </c>
      <c r="Q3437" t="s">
        <v>166</v>
      </c>
      <c r="R3437" s="6">
        <f>_xlfn.XLOOKUP(CleanedData[[#This Row],[Product]],'02_Lookup_Tables'!$A$2:$A$126,'02_Lookup_Tables'!$B$2:$B$126)</f>
        <v>1355.08</v>
      </c>
      <c r="S3437" t="str">
        <f>VLOOKUP(CleanedData[[#This Row],[Product]],'02_Lookup_Tables'!$H$2:$I$126,2,FALSE)</f>
        <v>Sports &amp; Outdoors</v>
      </c>
      <c r="T3437" t="str">
        <f>VLOOKUP(CleanedData[[#This Row],[Province]],'02_Lookup_Tables'!$D$2:$E$10,2, FALSE)</f>
        <v>Central Region</v>
      </c>
      <c r="U3437" t="str" cm="1">
        <f t="array" ref="U3437">_xlfn.IFS(CleanedData[[#This Row],[Purchase Amount]]&lt;500,"Low",
CleanedData[[#This Row],[Purchase Amount]]&lt;5000,"Medium",
TRUE,"High")</f>
        <v>Medium</v>
      </c>
      <c r="V3437" t="str">
        <f>TEXT(CleanedData[[#This Row],[Date]],"mmmm")</f>
        <v>February</v>
      </c>
      <c r="W3437" t="str">
        <f>"Q"&amp;ROUNDUP(MONTH(CleanedData[[#This Row],[Date]])/3,0)</f>
        <v>Q1</v>
      </c>
      <c r="X3437" t="str">
        <f>IF(CleanedData[[#This Row],[Purchase Amount]]&gt;=5000,"Yes","No")</f>
        <v>No</v>
      </c>
      <c r="Y3437">
        <f>IF(CleanedData[[#This Row],[Recommend]]="Yes",1,0)</f>
        <v>0</v>
      </c>
      <c r="Z3437" s="6">
        <f>CleanedData[[#This Row],[Purchase Amount]]*0.15</f>
        <v>203.26199999999997</v>
      </c>
      <c r="AA3437" s="6">
        <f>CleanedData[[#This Row],[Purchase Amount]]*1.15</f>
        <v>1558.3419999999999</v>
      </c>
    </row>
    <row r="3438" spans="1:27" x14ac:dyDescent="0.3">
      <c r="A3438">
        <v>4167</v>
      </c>
      <c r="B3438" t="s">
        <v>3663</v>
      </c>
      <c r="C3438" s="1">
        <v>45599</v>
      </c>
      <c r="D3438">
        <v>20</v>
      </c>
      <c r="E3438" t="s">
        <v>52</v>
      </c>
      <c r="F3438" t="s">
        <v>72</v>
      </c>
      <c r="G3438" t="s">
        <v>233</v>
      </c>
      <c r="H3438">
        <v>5</v>
      </c>
      <c r="I3438" t="s">
        <v>45</v>
      </c>
      <c r="J3438" t="s">
        <v>74</v>
      </c>
      <c r="K3438" t="s">
        <v>55</v>
      </c>
      <c r="L3438" t="s">
        <v>42</v>
      </c>
      <c r="M3438" t="s">
        <v>79</v>
      </c>
      <c r="N3438" t="s">
        <v>57</v>
      </c>
      <c r="O3438" t="s">
        <v>89</v>
      </c>
      <c r="P3438" t="s">
        <v>70</v>
      </c>
      <c r="Q3438" t="s">
        <v>66</v>
      </c>
      <c r="R3438" s="6">
        <f>_xlfn.XLOOKUP(CleanedData[[#This Row],[Product]],'02_Lookup_Tables'!$A$2:$A$126,'02_Lookup_Tables'!$B$2:$B$126)</f>
        <v>324.35000000000002</v>
      </c>
      <c r="S3438" t="str">
        <f>VLOOKUP(CleanedData[[#This Row],[Product]],'02_Lookup_Tables'!$H$2:$I$126,2,FALSE)</f>
        <v>Apparel</v>
      </c>
      <c r="T3438" t="str">
        <f>VLOOKUP(CleanedData[[#This Row],[Province]],'02_Lookup_Tables'!$D$2:$E$10,2, FALSE)</f>
        <v>Central Region</v>
      </c>
      <c r="U3438" t="str" cm="1">
        <f t="array" ref="U3438">_xlfn.IFS(CleanedData[[#This Row],[Purchase Amount]]&lt;500,"Low",
CleanedData[[#This Row],[Purchase Amount]]&lt;5000,"Medium",
TRUE,"High")</f>
        <v>Low</v>
      </c>
      <c r="V3438" t="str">
        <f>TEXT(CleanedData[[#This Row],[Date]],"mmmm")</f>
        <v>November</v>
      </c>
      <c r="W3438" t="str">
        <f>"Q"&amp;ROUNDUP(MONTH(CleanedData[[#This Row],[Date]])/3,0)</f>
        <v>Q4</v>
      </c>
      <c r="X3438" t="str">
        <f>IF(CleanedData[[#This Row],[Purchase Amount]]&gt;=5000,"Yes","No")</f>
        <v>No</v>
      </c>
      <c r="Y3438">
        <f>IF(CleanedData[[#This Row],[Recommend]]="Yes",1,0)</f>
        <v>1</v>
      </c>
      <c r="Z3438" s="6">
        <f>CleanedData[[#This Row],[Purchase Amount]]*0.15</f>
        <v>48.652500000000003</v>
      </c>
      <c r="AA3438" s="6">
        <f>CleanedData[[#This Row],[Purchase Amount]]*1.15</f>
        <v>373.0025</v>
      </c>
    </row>
    <row r="3439" spans="1:27" x14ac:dyDescent="0.3">
      <c r="A3439">
        <v>4168</v>
      </c>
      <c r="B3439" t="s">
        <v>3664</v>
      </c>
      <c r="C3439" s="1">
        <v>45476</v>
      </c>
      <c r="D3439">
        <v>67</v>
      </c>
      <c r="E3439" t="s">
        <v>60</v>
      </c>
      <c r="F3439" t="s">
        <v>68</v>
      </c>
      <c r="G3439" t="s">
        <v>362</v>
      </c>
      <c r="H3439">
        <v>4</v>
      </c>
      <c r="I3439" t="s">
        <v>42</v>
      </c>
      <c r="J3439" t="s">
        <v>63</v>
      </c>
      <c r="K3439" t="s">
        <v>64</v>
      </c>
      <c r="L3439" t="s">
        <v>45</v>
      </c>
      <c r="N3439" t="s">
        <v>96</v>
      </c>
      <c r="O3439" t="s">
        <v>134</v>
      </c>
      <c r="P3439" t="s">
        <v>8646</v>
      </c>
      <c r="Q3439" t="s">
        <v>97</v>
      </c>
      <c r="R3439" s="6">
        <f>_xlfn.XLOOKUP(CleanedData[[#This Row],[Product]],'02_Lookup_Tables'!$A$2:$A$126,'02_Lookup_Tables'!$B$2:$B$126)</f>
        <v>1746.77</v>
      </c>
      <c r="S3439" t="str">
        <f>VLOOKUP(CleanedData[[#This Row],[Product]],'02_Lookup_Tables'!$H$2:$I$126,2,FALSE)</f>
        <v>Home Devices</v>
      </c>
      <c r="T3439" t="str">
        <f>VLOOKUP(CleanedData[[#This Row],[Province]],'02_Lookup_Tables'!$D$2:$E$10,2, FALSE)</f>
        <v>Northern Region</v>
      </c>
      <c r="U3439" t="str" cm="1">
        <f t="array" ref="U3439">_xlfn.IFS(CleanedData[[#This Row],[Purchase Amount]]&lt;500,"Low",
CleanedData[[#This Row],[Purchase Amount]]&lt;5000,"Medium",
TRUE,"High")</f>
        <v>Medium</v>
      </c>
      <c r="V3439" t="str">
        <f>TEXT(CleanedData[[#This Row],[Date]],"mmmm")</f>
        <v>July</v>
      </c>
      <c r="W3439" t="str">
        <f>"Q"&amp;ROUNDUP(MONTH(CleanedData[[#This Row],[Date]])/3,0)</f>
        <v>Q3</v>
      </c>
      <c r="X3439" t="str">
        <f>IF(CleanedData[[#This Row],[Purchase Amount]]&gt;=5000,"Yes","No")</f>
        <v>No</v>
      </c>
      <c r="Y3439">
        <f>IF(CleanedData[[#This Row],[Recommend]]="Yes",1,0)</f>
        <v>0</v>
      </c>
      <c r="Z3439" s="6">
        <f>CleanedData[[#This Row],[Purchase Amount]]*0.15</f>
        <v>262.01549999999997</v>
      </c>
      <c r="AA3439" s="6">
        <f>CleanedData[[#This Row],[Purchase Amount]]*1.15</f>
        <v>2008.7854999999997</v>
      </c>
    </row>
    <row r="3440" spans="1:27" x14ac:dyDescent="0.3">
      <c r="A3440">
        <v>4169</v>
      </c>
      <c r="B3440" t="s">
        <v>3665</v>
      </c>
      <c r="C3440" s="1">
        <v>45945</v>
      </c>
      <c r="D3440">
        <v>23</v>
      </c>
      <c r="E3440" t="s">
        <v>52</v>
      </c>
      <c r="F3440" t="s">
        <v>108</v>
      </c>
      <c r="G3440" t="s">
        <v>189</v>
      </c>
      <c r="H3440">
        <v>2</v>
      </c>
      <c r="I3440" t="s">
        <v>45</v>
      </c>
      <c r="J3440" t="s">
        <v>69</v>
      </c>
      <c r="K3440" t="s">
        <v>64</v>
      </c>
      <c r="L3440" t="s">
        <v>42</v>
      </c>
      <c r="N3440" t="s">
        <v>47</v>
      </c>
      <c r="O3440" t="s">
        <v>134</v>
      </c>
      <c r="P3440" t="s">
        <v>8646</v>
      </c>
      <c r="Q3440" t="s">
        <v>66</v>
      </c>
      <c r="R3440" s="6">
        <f>_xlfn.XLOOKUP(CleanedData[[#This Row],[Product]],'02_Lookup_Tables'!$A$2:$A$126,'02_Lookup_Tables'!$B$2:$B$126)</f>
        <v>1619.07</v>
      </c>
      <c r="S3440" t="str">
        <f>VLOOKUP(CleanedData[[#This Row],[Product]],'02_Lookup_Tables'!$H$2:$I$126,2,FALSE)</f>
        <v>Home &amp; Living</v>
      </c>
      <c r="T3440" t="str">
        <f>VLOOKUP(CleanedData[[#This Row],[Province]],'02_Lookup_Tables'!$D$2:$E$10,2, FALSE)</f>
        <v>Gauteng Region</v>
      </c>
      <c r="U3440" t="str" cm="1">
        <f t="array" ref="U3440">_xlfn.IFS(CleanedData[[#This Row],[Purchase Amount]]&lt;500,"Low",
CleanedData[[#This Row],[Purchase Amount]]&lt;5000,"Medium",
TRUE,"High")</f>
        <v>Medium</v>
      </c>
      <c r="V3440" t="str">
        <f>TEXT(CleanedData[[#This Row],[Date]],"mmmm")</f>
        <v>October</v>
      </c>
      <c r="W3440" t="str">
        <f>"Q"&amp;ROUNDUP(MONTH(CleanedData[[#This Row],[Date]])/3,0)</f>
        <v>Q4</v>
      </c>
      <c r="X3440" t="str">
        <f>IF(CleanedData[[#This Row],[Purchase Amount]]&gt;=5000,"Yes","No")</f>
        <v>No</v>
      </c>
      <c r="Y3440">
        <f>IF(CleanedData[[#This Row],[Recommend]]="Yes",1,0)</f>
        <v>1</v>
      </c>
      <c r="Z3440" s="6">
        <f>CleanedData[[#This Row],[Purchase Amount]]*0.15</f>
        <v>242.86049999999997</v>
      </c>
      <c r="AA3440" s="6">
        <f>CleanedData[[#This Row],[Purchase Amount]]*1.15</f>
        <v>1861.9304999999997</v>
      </c>
    </row>
    <row r="3441" spans="1:27" x14ac:dyDescent="0.3">
      <c r="A3441">
        <v>4170</v>
      </c>
      <c r="B3441" t="s">
        <v>3666</v>
      </c>
      <c r="C3441" s="1">
        <v>45656</v>
      </c>
      <c r="D3441">
        <v>69</v>
      </c>
      <c r="E3441" t="s">
        <v>39</v>
      </c>
      <c r="F3441" t="s">
        <v>77</v>
      </c>
      <c r="G3441" t="s">
        <v>389</v>
      </c>
      <c r="H3441">
        <v>2</v>
      </c>
      <c r="I3441" t="s">
        <v>45</v>
      </c>
      <c r="J3441" t="s">
        <v>54</v>
      </c>
      <c r="K3441" t="s">
        <v>55</v>
      </c>
      <c r="L3441" t="s">
        <v>45</v>
      </c>
      <c r="M3441" t="s">
        <v>88</v>
      </c>
      <c r="N3441" t="s">
        <v>47</v>
      </c>
      <c r="O3441" t="s">
        <v>89</v>
      </c>
      <c r="P3441" t="s">
        <v>49</v>
      </c>
      <c r="Q3441" t="s">
        <v>97</v>
      </c>
      <c r="R3441" s="6">
        <f>_xlfn.XLOOKUP(CleanedData[[#This Row],[Product]],'02_Lookup_Tables'!$A$2:$A$126,'02_Lookup_Tables'!$B$2:$B$126)</f>
        <v>5432.76</v>
      </c>
      <c r="S3441" t="str">
        <f>VLOOKUP(CleanedData[[#This Row],[Product]],'02_Lookup_Tables'!$H$2:$I$126,2,FALSE)</f>
        <v>Home Devices</v>
      </c>
      <c r="T3441" t="str">
        <f>VLOOKUP(CleanedData[[#This Row],[Province]],'02_Lookup_Tables'!$D$2:$E$10,2, FALSE)</f>
        <v>Central Region</v>
      </c>
      <c r="U3441" t="str" cm="1">
        <f t="array" ref="U3441">_xlfn.IFS(CleanedData[[#This Row],[Purchase Amount]]&lt;500,"Low",
CleanedData[[#This Row],[Purchase Amount]]&lt;5000,"Medium",
TRUE,"High")</f>
        <v>High</v>
      </c>
      <c r="V3441" t="str">
        <f>TEXT(CleanedData[[#This Row],[Date]],"mmmm")</f>
        <v>December</v>
      </c>
      <c r="W3441" t="str">
        <f>"Q"&amp;ROUNDUP(MONTH(CleanedData[[#This Row],[Date]])/3,0)</f>
        <v>Q4</v>
      </c>
      <c r="X3441" t="str">
        <f>IF(CleanedData[[#This Row],[Purchase Amount]]&gt;=5000,"Yes","No")</f>
        <v>Yes</v>
      </c>
      <c r="Y3441">
        <f>IF(CleanedData[[#This Row],[Recommend]]="Yes",1,0)</f>
        <v>1</v>
      </c>
      <c r="Z3441" s="6">
        <f>CleanedData[[#This Row],[Purchase Amount]]*0.15</f>
        <v>814.91399999999999</v>
      </c>
      <c r="AA3441" s="6">
        <f>CleanedData[[#This Row],[Purchase Amount]]*1.15</f>
        <v>6247.674</v>
      </c>
    </row>
    <row r="3442" spans="1:27" x14ac:dyDescent="0.3">
      <c r="A3442">
        <v>4171</v>
      </c>
      <c r="B3442" t="s">
        <v>3667</v>
      </c>
      <c r="C3442" s="1">
        <v>45340</v>
      </c>
      <c r="D3442">
        <v>46</v>
      </c>
      <c r="E3442" t="s">
        <v>60</v>
      </c>
      <c r="F3442" t="s">
        <v>61</v>
      </c>
      <c r="G3442" t="s">
        <v>501</v>
      </c>
      <c r="H3442">
        <v>5</v>
      </c>
      <c r="I3442" t="s">
        <v>42</v>
      </c>
      <c r="J3442" t="s">
        <v>54</v>
      </c>
      <c r="K3442" t="s">
        <v>64</v>
      </c>
      <c r="L3442" t="s">
        <v>42</v>
      </c>
      <c r="M3442" t="s">
        <v>75</v>
      </c>
      <c r="N3442" t="s">
        <v>57</v>
      </c>
      <c r="O3442" t="s">
        <v>89</v>
      </c>
      <c r="P3442" t="s">
        <v>70</v>
      </c>
      <c r="Q3442" t="s">
        <v>93</v>
      </c>
      <c r="R3442" s="6">
        <f>_xlfn.XLOOKUP(CleanedData[[#This Row],[Product]],'02_Lookup_Tables'!$A$2:$A$126,'02_Lookup_Tables'!$B$2:$B$126)</f>
        <v>1482.94</v>
      </c>
      <c r="S3442" t="str">
        <f>VLOOKUP(CleanedData[[#This Row],[Product]],'02_Lookup_Tables'!$H$2:$I$126,2,FALSE)</f>
        <v>Home Devices</v>
      </c>
      <c r="T3442" t="str">
        <f>VLOOKUP(CleanedData[[#This Row],[Province]],'02_Lookup_Tables'!$D$2:$E$10,2, FALSE)</f>
        <v>Southern Region</v>
      </c>
      <c r="U3442" t="str" cm="1">
        <f t="array" ref="U3442">_xlfn.IFS(CleanedData[[#This Row],[Purchase Amount]]&lt;500,"Low",
CleanedData[[#This Row],[Purchase Amount]]&lt;5000,"Medium",
TRUE,"High")</f>
        <v>Medium</v>
      </c>
      <c r="V3442" t="str">
        <f>TEXT(CleanedData[[#This Row],[Date]],"mmmm")</f>
        <v>February</v>
      </c>
      <c r="W3442" t="str">
        <f>"Q"&amp;ROUNDUP(MONTH(CleanedData[[#This Row],[Date]])/3,0)</f>
        <v>Q1</v>
      </c>
      <c r="X3442" t="str">
        <f>IF(CleanedData[[#This Row],[Purchase Amount]]&gt;=5000,"Yes","No")</f>
        <v>No</v>
      </c>
      <c r="Y3442">
        <f>IF(CleanedData[[#This Row],[Recommend]]="Yes",1,0)</f>
        <v>0</v>
      </c>
      <c r="Z3442" s="6">
        <f>CleanedData[[#This Row],[Purchase Amount]]*0.15</f>
        <v>222.441</v>
      </c>
      <c r="AA3442" s="6">
        <f>CleanedData[[#This Row],[Purchase Amount]]*1.15</f>
        <v>1705.3809999999999</v>
      </c>
    </row>
    <row r="3443" spans="1:27" x14ac:dyDescent="0.3">
      <c r="A3443">
        <v>4172</v>
      </c>
      <c r="B3443" t="s">
        <v>3668</v>
      </c>
      <c r="C3443" s="1">
        <v>46022</v>
      </c>
      <c r="D3443">
        <v>44</v>
      </c>
      <c r="E3443" t="s">
        <v>60</v>
      </c>
      <c r="F3443" t="s">
        <v>40</v>
      </c>
      <c r="G3443" t="s">
        <v>378</v>
      </c>
      <c r="H3443">
        <v>5</v>
      </c>
      <c r="I3443" t="s">
        <v>42</v>
      </c>
      <c r="J3443" t="s">
        <v>74</v>
      </c>
      <c r="K3443" t="s">
        <v>44</v>
      </c>
      <c r="L3443" t="s">
        <v>42</v>
      </c>
      <c r="M3443" t="s">
        <v>184</v>
      </c>
      <c r="N3443" t="s">
        <v>57</v>
      </c>
      <c r="O3443" t="s">
        <v>148</v>
      </c>
      <c r="P3443" t="s">
        <v>49</v>
      </c>
      <c r="Q3443" t="s">
        <v>81</v>
      </c>
      <c r="R3443" s="6">
        <f>_xlfn.XLOOKUP(CleanedData[[#This Row],[Product]],'02_Lookup_Tables'!$A$2:$A$126,'02_Lookup_Tables'!$B$2:$B$126)</f>
        <v>40.11</v>
      </c>
      <c r="S3443" t="str">
        <f>VLOOKUP(CleanedData[[#This Row],[Product]],'02_Lookup_Tables'!$H$2:$I$126,2,FALSE)</f>
        <v>Food</v>
      </c>
      <c r="T3443" t="str">
        <f>VLOOKUP(CleanedData[[#This Row],[Province]],'02_Lookup_Tables'!$D$2:$E$10,2, FALSE)</f>
        <v>Northern Region</v>
      </c>
      <c r="U3443" t="str" cm="1">
        <f t="array" ref="U3443">_xlfn.IFS(CleanedData[[#This Row],[Purchase Amount]]&lt;500,"Low",
CleanedData[[#This Row],[Purchase Amount]]&lt;5000,"Medium",
TRUE,"High")</f>
        <v>Low</v>
      </c>
      <c r="V3443" t="str">
        <f>TEXT(CleanedData[[#This Row],[Date]],"mmmm")</f>
        <v>December</v>
      </c>
      <c r="W3443" t="str">
        <f>"Q"&amp;ROUNDUP(MONTH(CleanedData[[#This Row],[Date]])/3,0)</f>
        <v>Q4</v>
      </c>
      <c r="X3443" t="str">
        <f>IF(CleanedData[[#This Row],[Purchase Amount]]&gt;=5000,"Yes","No")</f>
        <v>No</v>
      </c>
      <c r="Y3443">
        <f>IF(CleanedData[[#This Row],[Recommend]]="Yes",1,0)</f>
        <v>0</v>
      </c>
      <c r="Z3443" s="6">
        <f>CleanedData[[#This Row],[Purchase Amount]]*0.15</f>
        <v>6.0164999999999997</v>
      </c>
      <c r="AA3443" s="6">
        <f>CleanedData[[#This Row],[Purchase Amount]]*1.15</f>
        <v>46.126499999999993</v>
      </c>
    </row>
    <row r="3444" spans="1:27" x14ac:dyDescent="0.3">
      <c r="A3444">
        <v>4173</v>
      </c>
      <c r="B3444" t="s">
        <v>3669</v>
      </c>
      <c r="C3444" s="1">
        <v>45391</v>
      </c>
      <c r="D3444">
        <v>37</v>
      </c>
      <c r="E3444" t="s">
        <v>52</v>
      </c>
      <c r="F3444" t="s">
        <v>61</v>
      </c>
      <c r="G3444" t="s">
        <v>203</v>
      </c>
      <c r="H3444">
        <v>2</v>
      </c>
      <c r="I3444" t="s">
        <v>42</v>
      </c>
      <c r="J3444" t="s">
        <v>43</v>
      </c>
      <c r="K3444" t="s">
        <v>64</v>
      </c>
      <c r="L3444" t="s">
        <v>45</v>
      </c>
      <c r="M3444" t="s">
        <v>75</v>
      </c>
      <c r="N3444" t="s">
        <v>47</v>
      </c>
      <c r="O3444" t="s">
        <v>89</v>
      </c>
      <c r="P3444" t="s">
        <v>49</v>
      </c>
      <c r="Q3444" t="s">
        <v>81</v>
      </c>
      <c r="R3444" s="6">
        <f>_xlfn.XLOOKUP(CleanedData[[#This Row],[Product]],'02_Lookup_Tables'!$A$2:$A$126,'02_Lookup_Tables'!$B$2:$B$126)</f>
        <v>2849.09</v>
      </c>
      <c r="S3444" t="str">
        <f>VLOOKUP(CleanedData[[#This Row],[Product]],'02_Lookup_Tables'!$H$2:$I$126,2,FALSE)</f>
        <v>Home &amp; Living</v>
      </c>
      <c r="T3444" t="str">
        <f>VLOOKUP(CleanedData[[#This Row],[Province]],'02_Lookup_Tables'!$D$2:$E$10,2, FALSE)</f>
        <v>Southern Region</v>
      </c>
      <c r="U3444" t="str" cm="1">
        <f t="array" ref="U3444">_xlfn.IFS(CleanedData[[#This Row],[Purchase Amount]]&lt;500,"Low",
CleanedData[[#This Row],[Purchase Amount]]&lt;5000,"Medium",
TRUE,"High")</f>
        <v>Medium</v>
      </c>
      <c r="V3444" t="str">
        <f>TEXT(CleanedData[[#This Row],[Date]],"mmmm")</f>
        <v>April</v>
      </c>
      <c r="W3444" t="str">
        <f>"Q"&amp;ROUNDUP(MONTH(CleanedData[[#This Row],[Date]])/3,0)</f>
        <v>Q2</v>
      </c>
      <c r="X3444" t="str">
        <f>IF(CleanedData[[#This Row],[Purchase Amount]]&gt;=5000,"Yes","No")</f>
        <v>No</v>
      </c>
      <c r="Y3444">
        <f>IF(CleanedData[[#This Row],[Recommend]]="Yes",1,0)</f>
        <v>0</v>
      </c>
      <c r="Z3444" s="6">
        <f>CleanedData[[#This Row],[Purchase Amount]]*0.15</f>
        <v>427.36349999999999</v>
      </c>
      <c r="AA3444" s="6">
        <f>CleanedData[[#This Row],[Purchase Amount]]*1.15</f>
        <v>3276.4535000000001</v>
      </c>
    </row>
    <row r="3445" spans="1:27" x14ac:dyDescent="0.3">
      <c r="A3445">
        <v>4174</v>
      </c>
      <c r="B3445" t="s">
        <v>3670</v>
      </c>
      <c r="C3445" s="1">
        <v>45634</v>
      </c>
      <c r="D3445">
        <v>63</v>
      </c>
      <c r="E3445" t="s">
        <v>52</v>
      </c>
      <c r="F3445" t="s">
        <v>77</v>
      </c>
      <c r="G3445" t="s">
        <v>91</v>
      </c>
      <c r="H3445">
        <v>2</v>
      </c>
      <c r="I3445" t="s">
        <v>42</v>
      </c>
      <c r="J3445" t="s">
        <v>54</v>
      </c>
      <c r="K3445" t="s">
        <v>64</v>
      </c>
      <c r="L3445" t="s">
        <v>42</v>
      </c>
      <c r="M3445" t="s">
        <v>88</v>
      </c>
      <c r="N3445" t="s">
        <v>47</v>
      </c>
      <c r="O3445" t="s">
        <v>89</v>
      </c>
      <c r="P3445" t="s">
        <v>49</v>
      </c>
      <c r="Q3445" t="s">
        <v>50</v>
      </c>
      <c r="R3445" s="6">
        <f>_xlfn.XLOOKUP(CleanedData[[#This Row],[Product]],'02_Lookup_Tables'!$A$2:$A$126,'02_Lookup_Tables'!$B$2:$B$126)</f>
        <v>1370.56</v>
      </c>
      <c r="S3445" t="str">
        <f>VLOOKUP(CleanedData[[#This Row],[Product]],'02_Lookup_Tables'!$H$2:$I$126,2,FALSE)</f>
        <v>Electronics</v>
      </c>
      <c r="T3445" t="str">
        <f>VLOOKUP(CleanedData[[#This Row],[Province]],'02_Lookup_Tables'!$D$2:$E$10,2, FALSE)</f>
        <v>Central Region</v>
      </c>
      <c r="U3445" t="str" cm="1">
        <f t="array" ref="U3445">_xlfn.IFS(CleanedData[[#This Row],[Purchase Amount]]&lt;500,"Low",
CleanedData[[#This Row],[Purchase Amount]]&lt;5000,"Medium",
TRUE,"High")</f>
        <v>Medium</v>
      </c>
      <c r="V3445" t="str">
        <f>TEXT(CleanedData[[#This Row],[Date]],"mmmm")</f>
        <v>December</v>
      </c>
      <c r="W3445" t="str">
        <f>"Q"&amp;ROUNDUP(MONTH(CleanedData[[#This Row],[Date]])/3,0)</f>
        <v>Q4</v>
      </c>
      <c r="X3445" t="str">
        <f>IF(CleanedData[[#This Row],[Purchase Amount]]&gt;=5000,"Yes","No")</f>
        <v>No</v>
      </c>
      <c r="Y3445">
        <f>IF(CleanedData[[#This Row],[Recommend]]="Yes",1,0)</f>
        <v>0</v>
      </c>
      <c r="Z3445" s="6">
        <f>CleanedData[[#This Row],[Purchase Amount]]*0.15</f>
        <v>205.58399999999997</v>
      </c>
      <c r="AA3445" s="6">
        <f>CleanedData[[#This Row],[Purchase Amount]]*1.15</f>
        <v>1576.1439999999998</v>
      </c>
    </row>
    <row r="3446" spans="1:27" x14ac:dyDescent="0.3">
      <c r="A3446">
        <v>4176</v>
      </c>
      <c r="B3446" t="s">
        <v>3671</v>
      </c>
      <c r="C3446" s="1">
        <v>45574</v>
      </c>
      <c r="D3446">
        <v>28</v>
      </c>
      <c r="E3446" t="s">
        <v>52</v>
      </c>
      <c r="F3446" t="s">
        <v>108</v>
      </c>
      <c r="G3446" t="s">
        <v>251</v>
      </c>
      <c r="H3446">
        <v>4</v>
      </c>
      <c r="I3446" t="s">
        <v>45</v>
      </c>
      <c r="J3446" t="s">
        <v>63</v>
      </c>
      <c r="K3446" t="s">
        <v>44</v>
      </c>
      <c r="L3446" t="s">
        <v>45</v>
      </c>
      <c r="M3446" t="s">
        <v>123</v>
      </c>
      <c r="N3446" t="s">
        <v>96</v>
      </c>
      <c r="O3446" t="s">
        <v>89</v>
      </c>
      <c r="P3446" t="s">
        <v>70</v>
      </c>
      <c r="Q3446" t="s">
        <v>58</v>
      </c>
      <c r="R3446" s="6">
        <f>_xlfn.XLOOKUP(CleanedData[[#This Row],[Product]],'02_Lookup_Tables'!$A$2:$A$126,'02_Lookup_Tables'!$B$2:$B$126)</f>
        <v>5064</v>
      </c>
      <c r="S3446" t="str">
        <f>VLOOKUP(CleanedData[[#This Row],[Product]],'02_Lookup_Tables'!$H$2:$I$126,2,FALSE)</f>
        <v>Sports &amp; Outdoors</v>
      </c>
      <c r="T3446" t="str">
        <f>VLOOKUP(CleanedData[[#This Row],[Province]],'02_Lookup_Tables'!$D$2:$E$10,2, FALSE)</f>
        <v>Gauteng Region</v>
      </c>
      <c r="U3446" t="str" cm="1">
        <f t="array" ref="U3446">_xlfn.IFS(CleanedData[[#This Row],[Purchase Amount]]&lt;500,"Low",
CleanedData[[#This Row],[Purchase Amount]]&lt;5000,"Medium",
TRUE,"High")</f>
        <v>High</v>
      </c>
      <c r="V3446" t="str">
        <f>TEXT(CleanedData[[#This Row],[Date]],"mmmm")</f>
        <v>October</v>
      </c>
      <c r="W3446" t="str">
        <f>"Q"&amp;ROUNDUP(MONTH(CleanedData[[#This Row],[Date]])/3,0)</f>
        <v>Q4</v>
      </c>
      <c r="X3446" t="str">
        <f>IF(CleanedData[[#This Row],[Purchase Amount]]&gt;=5000,"Yes","No")</f>
        <v>Yes</v>
      </c>
      <c r="Y3446">
        <f>IF(CleanedData[[#This Row],[Recommend]]="Yes",1,0)</f>
        <v>1</v>
      </c>
      <c r="Z3446" s="6">
        <f>CleanedData[[#This Row],[Purchase Amount]]*0.15</f>
        <v>759.6</v>
      </c>
      <c r="AA3446" s="6">
        <f>CleanedData[[#This Row],[Purchase Amount]]*1.15</f>
        <v>5823.5999999999995</v>
      </c>
    </row>
    <row r="3447" spans="1:27" x14ac:dyDescent="0.3">
      <c r="A3447">
        <v>4177</v>
      </c>
      <c r="B3447" t="s">
        <v>3672</v>
      </c>
      <c r="C3447" s="1">
        <v>45976</v>
      </c>
      <c r="D3447">
        <v>78</v>
      </c>
      <c r="E3447" t="s">
        <v>52</v>
      </c>
      <c r="F3447" t="s">
        <v>40</v>
      </c>
      <c r="G3447" t="s">
        <v>210</v>
      </c>
      <c r="H3447">
        <v>4</v>
      </c>
      <c r="I3447" t="s">
        <v>42</v>
      </c>
      <c r="J3447" t="s">
        <v>74</v>
      </c>
      <c r="K3447" t="s">
        <v>55</v>
      </c>
      <c r="L3447" t="s">
        <v>42</v>
      </c>
      <c r="M3447" t="s">
        <v>92</v>
      </c>
      <c r="N3447" t="s">
        <v>96</v>
      </c>
      <c r="O3447" t="s">
        <v>89</v>
      </c>
      <c r="P3447" t="s">
        <v>70</v>
      </c>
      <c r="Q3447" t="s">
        <v>97</v>
      </c>
      <c r="R3447" s="6">
        <f>_xlfn.XLOOKUP(CleanedData[[#This Row],[Product]],'02_Lookup_Tables'!$A$2:$A$126,'02_Lookup_Tables'!$B$2:$B$126)</f>
        <v>13123.97</v>
      </c>
      <c r="S3447" t="str">
        <f>VLOOKUP(CleanedData[[#This Row],[Product]],'02_Lookup_Tables'!$H$2:$I$126,2,FALSE)</f>
        <v>Electronics</v>
      </c>
      <c r="T3447" t="str">
        <f>VLOOKUP(CleanedData[[#This Row],[Province]],'02_Lookup_Tables'!$D$2:$E$10,2, FALSE)</f>
        <v>Northern Region</v>
      </c>
      <c r="U3447" t="str" cm="1">
        <f t="array" ref="U3447">_xlfn.IFS(CleanedData[[#This Row],[Purchase Amount]]&lt;500,"Low",
CleanedData[[#This Row],[Purchase Amount]]&lt;5000,"Medium",
TRUE,"High")</f>
        <v>High</v>
      </c>
      <c r="V3447" t="str">
        <f>TEXT(CleanedData[[#This Row],[Date]],"mmmm")</f>
        <v>November</v>
      </c>
      <c r="W3447" t="str">
        <f>"Q"&amp;ROUNDUP(MONTH(CleanedData[[#This Row],[Date]])/3,0)</f>
        <v>Q4</v>
      </c>
      <c r="X3447" t="str">
        <f>IF(CleanedData[[#This Row],[Purchase Amount]]&gt;=5000,"Yes","No")</f>
        <v>Yes</v>
      </c>
      <c r="Y3447">
        <f>IF(CleanedData[[#This Row],[Recommend]]="Yes",1,0)</f>
        <v>0</v>
      </c>
      <c r="Z3447" s="6">
        <f>CleanedData[[#This Row],[Purchase Amount]]*0.15</f>
        <v>1968.5954999999999</v>
      </c>
      <c r="AA3447" s="6">
        <f>CleanedData[[#This Row],[Purchase Amount]]*1.15</f>
        <v>15092.565499999999</v>
      </c>
    </row>
    <row r="3448" spans="1:27" x14ac:dyDescent="0.3">
      <c r="A3448">
        <v>4178</v>
      </c>
      <c r="B3448" t="s">
        <v>3673</v>
      </c>
      <c r="C3448" s="1">
        <v>45583</v>
      </c>
      <c r="D3448">
        <v>38</v>
      </c>
      <c r="E3448" t="s">
        <v>52</v>
      </c>
      <c r="F3448" t="s">
        <v>61</v>
      </c>
      <c r="G3448" t="s">
        <v>303</v>
      </c>
      <c r="H3448">
        <v>1</v>
      </c>
      <c r="I3448" t="s">
        <v>45</v>
      </c>
      <c r="J3448" t="s">
        <v>63</v>
      </c>
      <c r="K3448" t="s">
        <v>64</v>
      </c>
      <c r="L3448" t="s">
        <v>45</v>
      </c>
      <c r="M3448" t="s">
        <v>75</v>
      </c>
      <c r="N3448" t="s">
        <v>80</v>
      </c>
      <c r="O3448" t="s">
        <v>89</v>
      </c>
      <c r="P3448" t="s">
        <v>49</v>
      </c>
      <c r="Q3448" t="s">
        <v>81</v>
      </c>
      <c r="R3448" s="6">
        <f>_xlfn.XLOOKUP(CleanedData[[#This Row],[Product]],'02_Lookup_Tables'!$A$2:$A$126,'02_Lookup_Tables'!$B$2:$B$126)</f>
        <v>4841.7700000000004</v>
      </c>
      <c r="S3448" t="str">
        <f>VLOOKUP(CleanedData[[#This Row],[Product]],'02_Lookup_Tables'!$H$2:$I$126,2,FALSE)</f>
        <v>Home &amp; Living</v>
      </c>
      <c r="T3448" t="str">
        <f>VLOOKUP(CleanedData[[#This Row],[Province]],'02_Lookup_Tables'!$D$2:$E$10,2, FALSE)</f>
        <v>Southern Region</v>
      </c>
      <c r="U3448" t="str" cm="1">
        <f t="array" ref="U3448">_xlfn.IFS(CleanedData[[#This Row],[Purchase Amount]]&lt;500,"Low",
CleanedData[[#This Row],[Purchase Amount]]&lt;5000,"Medium",
TRUE,"High")</f>
        <v>Medium</v>
      </c>
      <c r="V3448" t="str">
        <f>TEXT(CleanedData[[#This Row],[Date]],"mmmm")</f>
        <v>October</v>
      </c>
      <c r="W3448" t="str">
        <f>"Q"&amp;ROUNDUP(MONTH(CleanedData[[#This Row],[Date]])/3,0)</f>
        <v>Q4</v>
      </c>
      <c r="X3448" t="str">
        <f>IF(CleanedData[[#This Row],[Purchase Amount]]&gt;=5000,"Yes","No")</f>
        <v>No</v>
      </c>
      <c r="Y3448">
        <f>IF(CleanedData[[#This Row],[Recommend]]="Yes",1,0)</f>
        <v>1</v>
      </c>
      <c r="Z3448" s="6">
        <f>CleanedData[[#This Row],[Purchase Amount]]*0.15</f>
        <v>726.26550000000009</v>
      </c>
      <c r="AA3448" s="6">
        <f>CleanedData[[#This Row],[Purchase Amount]]*1.15</f>
        <v>5568.0355</v>
      </c>
    </row>
    <row r="3449" spans="1:27" x14ac:dyDescent="0.3">
      <c r="A3449">
        <v>4179</v>
      </c>
      <c r="B3449" t="s">
        <v>3674</v>
      </c>
      <c r="C3449" s="1">
        <v>45520</v>
      </c>
      <c r="D3449">
        <v>27</v>
      </c>
      <c r="E3449" t="s">
        <v>60</v>
      </c>
      <c r="F3449" t="s">
        <v>72</v>
      </c>
      <c r="G3449" t="s">
        <v>372</v>
      </c>
      <c r="H3449">
        <v>1</v>
      </c>
      <c r="I3449" t="s">
        <v>45</v>
      </c>
      <c r="J3449" t="s">
        <v>43</v>
      </c>
      <c r="K3449" t="s">
        <v>55</v>
      </c>
      <c r="L3449" t="s">
        <v>42</v>
      </c>
      <c r="M3449" t="s">
        <v>85</v>
      </c>
      <c r="N3449" t="s">
        <v>80</v>
      </c>
      <c r="O3449" t="s">
        <v>48</v>
      </c>
      <c r="P3449" t="s">
        <v>49</v>
      </c>
      <c r="Q3449" t="s">
        <v>58</v>
      </c>
      <c r="R3449" s="6">
        <f>_xlfn.XLOOKUP(CleanedData[[#This Row],[Product]],'02_Lookup_Tables'!$A$2:$A$126,'02_Lookup_Tables'!$B$2:$B$126)</f>
        <v>944.78</v>
      </c>
      <c r="S3449" t="str">
        <f>VLOOKUP(CleanedData[[#This Row],[Product]],'02_Lookup_Tables'!$H$2:$I$126,2,FALSE)</f>
        <v>Electronics</v>
      </c>
      <c r="T3449" t="str">
        <f>VLOOKUP(CleanedData[[#This Row],[Province]],'02_Lookup_Tables'!$D$2:$E$10,2, FALSE)</f>
        <v>Central Region</v>
      </c>
      <c r="U3449" t="str" cm="1">
        <f t="array" ref="U3449">_xlfn.IFS(CleanedData[[#This Row],[Purchase Amount]]&lt;500,"Low",
CleanedData[[#This Row],[Purchase Amount]]&lt;5000,"Medium",
TRUE,"High")</f>
        <v>Medium</v>
      </c>
      <c r="V3449" t="str">
        <f>TEXT(CleanedData[[#This Row],[Date]],"mmmm")</f>
        <v>August</v>
      </c>
      <c r="W3449" t="str">
        <f>"Q"&amp;ROUNDUP(MONTH(CleanedData[[#This Row],[Date]])/3,0)</f>
        <v>Q3</v>
      </c>
      <c r="X3449" t="str">
        <f>IF(CleanedData[[#This Row],[Purchase Amount]]&gt;=5000,"Yes","No")</f>
        <v>No</v>
      </c>
      <c r="Y3449">
        <f>IF(CleanedData[[#This Row],[Recommend]]="Yes",1,0)</f>
        <v>1</v>
      </c>
      <c r="Z3449" s="6">
        <f>CleanedData[[#This Row],[Purchase Amount]]*0.15</f>
        <v>141.71699999999998</v>
      </c>
      <c r="AA3449" s="6">
        <f>CleanedData[[#This Row],[Purchase Amount]]*1.15</f>
        <v>1086.4969999999998</v>
      </c>
    </row>
    <row r="3450" spans="1:27" x14ac:dyDescent="0.3">
      <c r="A3450">
        <v>4180</v>
      </c>
      <c r="B3450" t="s">
        <v>3675</v>
      </c>
      <c r="C3450" s="1">
        <v>45297</v>
      </c>
      <c r="D3450">
        <v>47</v>
      </c>
      <c r="E3450" t="s">
        <v>60</v>
      </c>
      <c r="F3450" t="s">
        <v>61</v>
      </c>
      <c r="G3450" t="s">
        <v>111</v>
      </c>
      <c r="H3450">
        <v>2</v>
      </c>
      <c r="I3450" t="s">
        <v>45</v>
      </c>
      <c r="J3450" t="s">
        <v>54</v>
      </c>
      <c r="K3450" t="s">
        <v>64</v>
      </c>
      <c r="L3450" t="s">
        <v>42</v>
      </c>
      <c r="M3450" t="s">
        <v>88</v>
      </c>
      <c r="N3450" t="s">
        <v>47</v>
      </c>
      <c r="O3450" t="s">
        <v>89</v>
      </c>
      <c r="P3450" t="s">
        <v>49</v>
      </c>
      <c r="Q3450" t="s">
        <v>93</v>
      </c>
      <c r="R3450" s="6">
        <f>_xlfn.XLOOKUP(CleanedData[[#This Row],[Product]],'02_Lookup_Tables'!$A$2:$A$126,'02_Lookup_Tables'!$B$2:$B$126)</f>
        <v>3576.97</v>
      </c>
      <c r="S3450" t="str">
        <f>VLOOKUP(CleanedData[[#This Row],[Product]],'02_Lookup_Tables'!$H$2:$I$126,2,FALSE)</f>
        <v>Home Devices</v>
      </c>
      <c r="T3450" t="str">
        <f>VLOOKUP(CleanedData[[#This Row],[Province]],'02_Lookup_Tables'!$D$2:$E$10,2, FALSE)</f>
        <v>Southern Region</v>
      </c>
      <c r="U3450" t="str" cm="1">
        <f t="array" ref="U3450">_xlfn.IFS(CleanedData[[#This Row],[Purchase Amount]]&lt;500,"Low",
CleanedData[[#This Row],[Purchase Amount]]&lt;5000,"Medium",
TRUE,"High")</f>
        <v>Medium</v>
      </c>
      <c r="V3450" t="str">
        <f>TEXT(CleanedData[[#This Row],[Date]],"mmmm")</f>
        <v>January</v>
      </c>
      <c r="W3450" t="str">
        <f>"Q"&amp;ROUNDUP(MONTH(CleanedData[[#This Row],[Date]])/3,0)</f>
        <v>Q1</v>
      </c>
      <c r="X3450" t="str">
        <f>IF(CleanedData[[#This Row],[Purchase Amount]]&gt;=5000,"Yes","No")</f>
        <v>No</v>
      </c>
      <c r="Y3450">
        <f>IF(CleanedData[[#This Row],[Recommend]]="Yes",1,0)</f>
        <v>1</v>
      </c>
      <c r="Z3450" s="6">
        <f>CleanedData[[#This Row],[Purchase Amount]]*0.15</f>
        <v>536.54549999999995</v>
      </c>
      <c r="AA3450" s="6">
        <f>CleanedData[[#This Row],[Purchase Amount]]*1.15</f>
        <v>4113.5154999999995</v>
      </c>
    </row>
    <row r="3451" spans="1:27" x14ac:dyDescent="0.3">
      <c r="A3451">
        <v>4181</v>
      </c>
      <c r="B3451" t="s">
        <v>3676</v>
      </c>
      <c r="C3451" s="1">
        <v>45952</v>
      </c>
      <c r="D3451">
        <v>42</v>
      </c>
      <c r="E3451" t="s">
        <v>60</v>
      </c>
      <c r="F3451" t="s">
        <v>72</v>
      </c>
      <c r="G3451" t="s">
        <v>118</v>
      </c>
      <c r="H3451">
        <v>2</v>
      </c>
      <c r="I3451" t="s">
        <v>42</v>
      </c>
      <c r="J3451" t="s">
        <v>63</v>
      </c>
      <c r="K3451" t="s">
        <v>64</v>
      </c>
      <c r="L3451" t="s">
        <v>42</v>
      </c>
      <c r="M3451" t="s">
        <v>208</v>
      </c>
      <c r="N3451" t="s">
        <v>47</v>
      </c>
      <c r="O3451" t="s">
        <v>89</v>
      </c>
      <c r="P3451" t="s">
        <v>49</v>
      </c>
      <c r="Q3451" t="s">
        <v>81</v>
      </c>
      <c r="R3451" s="6">
        <f>_xlfn.XLOOKUP(CleanedData[[#This Row],[Product]],'02_Lookup_Tables'!$A$2:$A$126,'02_Lookup_Tables'!$B$2:$B$126)</f>
        <v>368.99</v>
      </c>
      <c r="S3451" t="str">
        <f>VLOOKUP(CleanedData[[#This Row],[Product]],'02_Lookup_Tables'!$H$2:$I$126,2,FALSE)</f>
        <v>Accessories</v>
      </c>
      <c r="T3451" t="str">
        <f>VLOOKUP(CleanedData[[#This Row],[Province]],'02_Lookup_Tables'!$D$2:$E$10,2, FALSE)</f>
        <v>Central Region</v>
      </c>
      <c r="U3451" t="str" cm="1">
        <f t="array" ref="U3451">_xlfn.IFS(CleanedData[[#This Row],[Purchase Amount]]&lt;500,"Low",
CleanedData[[#This Row],[Purchase Amount]]&lt;5000,"Medium",
TRUE,"High")</f>
        <v>Low</v>
      </c>
      <c r="V3451" t="str">
        <f>TEXT(CleanedData[[#This Row],[Date]],"mmmm")</f>
        <v>October</v>
      </c>
      <c r="W3451" t="str">
        <f>"Q"&amp;ROUNDUP(MONTH(CleanedData[[#This Row],[Date]])/3,0)</f>
        <v>Q4</v>
      </c>
      <c r="X3451" t="str">
        <f>IF(CleanedData[[#This Row],[Purchase Amount]]&gt;=5000,"Yes","No")</f>
        <v>No</v>
      </c>
      <c r="Y3451">
        <f>IF(CleanedData[[#This Row],[Recommend]]="Yes",1,0)</f>
        <v>0</v>
      </c>
      <c r="Z3451" s="6">
        <f>CleanedData[[#This Row],[Purchase Amount]]*0.15</f>
        <v>55.348500000000001</v>
      </c>
      <c r="AA3451" s="6">
        <f>CleanedData[[#This Row],[Purchase Amount]]*1.15</f>
        <v>424.33849999999995</v>
      </c>
    </row>
    <row r="3452" spans="1:27" x14ac:dyDescent="0.3">
      <c r="A3452">
        <v>4182</v>
      </c>
      <c r="B3452" t="s">
        <v>3677</v>
      </c>
      <c r="C3452" s="1">
        <v>45497</v>
      </c>
      <c r="D3452">
        <v>75</v>
      </c>
      <c r="E3452" t="s">
        <v>52</v>
      </c>
      <c r="F3452" t="s">
        <v>72</v>
      </c>
      <c r="G3452" t="s">
        <v>53</v>
      </c>
      <c r="H3452">
        <v>4</v>
      </c>
      <c r="I3452" t="s">
        <v>42</v>
      </c>
      <c r="J3452" t="s">
        <v>74</v>
      </c>
      <c r="K3452" t="s">
        <v>44</v>
      </c>
      <c r="L3452" t="s">
        <v>45</v>
      </c>
      <c r="N3452" t="s">
        <v>96</v>
      </c>
      <c r="O3452" t="s">
        <v>134</v>
      </c>
      <c r="P3452" t="s">
        <v>8646</v>
      </c>
      <c r="Q3452" t="s">
        <v>97</v>
      </c>
      <c r="R3452" s="6">
        <f>_xlfn.XLOOKUP(CleanedData[[#This Row],[Product]],'02_Lookup_Tables'!$A$2:$A$126,'02_Lookup_Tables'!$B$2:$B$126)</f>
        <v>444.38</v>
      </c>
      <c r="S3452" t="str">
        <f>VLOOKUP(CleanedData[[#This Row],[Product]],'02_Lookup_Tables'!$H$2:$I$126,2,FALSE)</f>
        <v>Beauty &amp; Personal Care</v>
      </c>
      <c r="T3452" t="str">
        <f>VLOOKUP(CleanedData[[#This Row],[Province]],'02_Lookup_Tables'!$D$2:$E$10,2, FALSE)</f>
        <v>Central Region</v>
      </c>
      <c r="U3452" t="str" cm="1">
        <f t="array" ref="U3452">_xlfn.IFS(CleanedData[[#This Row],[Purchase Amount]]&lt;500,"Low",
CleanedData[[#This Row],[Purchase Amount]]&lt;5000,"Medium",
TRUE,"High")</f>
        <v>Low</v>
      </c>
      <c r="V3452" t="str">
        <f>TEXT(CleanedData[[#This Row],[Date]],"mmmm")</f>
        <v>July</v>
      </c>
      <c r="W3452" t="str">
        <f>"Q"&amp;ROUNDUP(MONTH(CleanedData[[#This Row],[Date]])/3,0)</f>
        <v>Q3</v>
      </c>
      <c r="X3452" t="str">
        <f>IF(CleanedData[[#This Row],[Purchase Amount]]&gt;=5000,"Yes","No")</f>
        <v>No</v>
      </c>
      <c r="Y3452">
        <f>IF(CleanedData[[#This Row],[Recommend]]="Yes",1,0)</f>
        <v>0</v>
      </c>
      <c r="Z3452" s="6">
        <f>CleanedData[[#This Row],[Purchase Amount]]*0.15</f>
        <v>66.656999999999996</v>
      </c>
      <c r="AA3452" s="6">
        <f>CleanedData[[#This Row],[Purchase Amount]]*1.15</f>
        <v>511.03699999999998</v>
      </c>
    </row>
    <row r="3453" spans="1:27" x14ac:dyDescent="0.3">
      <c r="A3453">
        <v>4185</v>
      </c>
      <c r="B3453" t="s">
        <v>3678</v>
      </c>
      <c r="C3453" s="1">
        <v>46011</v>
      </c>
      <c r="D3453">
        <v>56</v>
      </c>
      <c r="E3453" t="s">
        <v>60</v>
      </c>
      <c r="F3453" t="s">
        <v>40</v>
      </c>
      <c r="G3453" t="s">
        <v>153</v>
      </c>
      <c r="H3453">
        <v>1</v>
      </c>
      <c r="I3453" t="s">
        <v>45</v>
      </c>
      <c r="J3453" t="s">
        <v>74</v>
      </c>
      <c r="K3453" t="s">
        <v>44</v>
      </c>
      <c r="L3453" t="s">
        <v>45</v>
      </c>
      <c r="M3453" t="s">
        <v>136</v>
      </c>
      <c r="N3453" t="s">
        <v>80</v>
      </c>
      <c r="O3453" t="s">
        <v>89</v>
      </c>
      <c r="P3453" t="s">
        <v>49</v>
      </c>
      <c r="Q3453" t="s">
        <v>50</v>
      </c>
      <c r="R3453" s="6">
        <f>_xlfn.XLOOKUP(CleanedData[[#This Row],[Product]],'02_Lookup_Tables'!$A$2:$A$126,'02_Lookup_Tables'!$B$2:$B$126)</f>
        <v>1011.68</v>
      </c>
      <c r="S3453" t="str">
        <f>VLOOKUP(CleanedData[[#This Row],[Product]],'02_Lookup_Tables'!$H$2:$I$126,2,FALSE)</f>
        <v>Accessories</v>
      </c>
      <c r="T3453" t="str">
        <f>VLOOKUP(CleanedData[[#This Row],[Province]],'02_Lookup_Tables'!$D$2:$E$10,2, FALSE)</f>
        <v>Northern Region</v>
      </c>
      <c r="U3453" t="str" cm="1">
        <f t="array" ref="U3453">_xlfn.IFS(CleanedData[[#This Row],[Purchase Amount]]&lt;500,"Low",
CleanedData[[#This Row],[Purchase Amount]]&lt;5000,"Medium",
TRUE,"High")</f>
        <v>Medium</v>
      </c>
      <c r="V3453" t="str">
        <f>TEXT(CleanedData[[#This Row],[Date]],"mmmm")</f>
        <v>December</v>
      </c>
      <c r="W3453" t="str">
        <f>"Q"&amp;ROUNDUP(MONTH(CleanedData[[#This Row],[Date]])/3,0)</f>
        <v>Q4</v>
      </c>
      <c r="X3453" t="str">
        <f>IF(CleanedData[[#This Row],[Purchase Amount]]&gt;=5000,"Yes","No")</f>
        <v>No</v>
      </c>
      <c r="Y3453">
        <f>IF(CleanedData[[#This Row],[Recommend]]="Yes",1,0)</f>
        <v>1</v>
      </c>
      <c r="Z3453" s="6">
        <f>CleanedData[[#This Row],[Purchase Amount]]*0.15</f>
        <v>151.75199999999998</v>
      </c>
      <c r="AA3453" s="6">
        <f>CleanedData[[#This Row],[Purchase Amount]]*1.15</f>
        <v>1163.4319999999998</v>
      </c>
    </row>
    <row r="3454" spans="1:27" x14ac:dyDescent="0.3">
      <c r="A3454">
        <v>4186</v>
      </c>
      <c r="B3454" t="s">
        <v>3679</v>
      </c>
      <c r="C3454" s="1">
        <v>46017</v>
      </c>
      <c r="D3454">
        <v>31</v>
      </c>
      <c r="E3454" t="s">
        <v>39</v>
      </c>
      <c r="F3454" t="s">
        <v>125</v>
      </c>
      <c r="G3454" t="s">
        <v>1139</v>
      </c>
      <c r="H3454">
        <v>1</v>
      </c>
      <c r="I3454" t="s">
        <v>42</v>
      </c>
      <c r="J3454" t="s">
        <v>74</v>
      </c>
      <c r="K3454" t="s">
        <v>64</v>
      </c>
      <c r="L3454" t="s">
        <v>42</v>
      </c>
      <c r="M3454" t="s">
        <v>106</v>
      </c>
      <c r="N3454" t="s">
        <v>80</v>
      </c>
      <c r="O3454" t="s">
        <v>148</v>
      </c>
      <c r="P3454" t="s">
        <v>70</v>
      </c>
      <c r="Q3454" t="s">
        <v>58</v>
      </c>
      <c r="R3454" s="6">
        <f>_xlfn.XLOOKUP(CleanedData[[#This Row],[Product]],'02_Lookup_Tables'!$A$2:$A$126,'02_Lookup_Tables'!$B$2:$B$126)</f>
        <v>2977.47</v>
      </c>
      <c r="S3454" t="str">
        <f>VLOOKUP(CleanedData[[#This Row],[Product]],'02_Lookup_Tables'!$H$2:$I$126,2,FALSE)</f>
        <v>Home &amp; Living</v>
      </c>
      <c r="T3454" t="str">
        <f>VLOOKUP(CleanedData[[#This Row],[Province]],'02_Lookup_Tables'!$D$2:$E$10,2, FALSE)</f>
        <v>Western Region</v>
      </c>
      <c r="U3454" t="str" cm="1">
        <f t="array" ref="U3454">_xlfn.IFS(CleanedData[[#This Row],[Purchase Amount]]&lt;500,"Low",
CleanedData[[#This Row],[Purchase Amount]]&lt;5000,"Medium",
TRUE,"High")</f>
        <v>Medium</v>
      </c>
      <c r="V3454" t="str">
        <f>TEXT(CleanedData[[#This Row],[Date]],"mmmm")</f>
        <v>December</v>
      </c>
      <c r="W3454" t="str">
        <f>"Q"&amp;ROUNDUP(MONTH(CleanedData[[#This Row],[Date]])/3,0)</f>
        <v>Q4</v>
      </c>
      <c r="X3454" t="str">
        <f>IF(CleanedData[[#This Row],[Purchase Amount]]&gt;=5000,"Yes","No")</f>
        <v>No</v>
      </c>
      <c r="Y3454">
        <f>IF(CleanedData[[#This Row],[Recommend]]="Yes",1,0)</f>
        <v>0</v>
      </c>
      <c r="Z3454" s="6">
        <f>CleanedData[[#This Row],[Purchase Amount]]*0.15</f>
        <v>446.62049999999994</v>
      </c>
      <c r="AA3454" s="6">
        <f>CleanedData[[#This Row],[Purchase Amount]]*1.15</f>
        <v>3424.0904999999993</v>
      </c>
    </row>
    <row r="3455" spans="1:27" x14ac:dyDescent="0.3">
      <c r="A3455">
        <v>4187</v>
      </c>
      <c r="B3455" t="s">
        <v>3680</v>
      </c>
      <c r="C3455" s="1">
        <v>45800</v>
      </c>
      <c r="D3455">
        <v>80</v>
      </c>
      <c r="E3455" t="s">
        <v>60</v>
      </c>
      <c r="F3455" t="s">
        <v>61</v>
      </c>
      <c r="G3455" t="s">
        <v>331</v>
      </c>
      <c r="H3455">
        <v>4</v>
      </c>
      <c r="I3455" t="s">
        <v>45</v>
      </c>
      <c r="J3455" t="s">
        <v>74</v>
      </c>
      <c r="K3455" t="s">
        <v>55</v>
      </c>
      <c r="L3455" t="s">
        <v>45</v>
      </c>
      <c r="M3455" t="s">
        <v>136</v>
      </c>
      <c r="N3455" t="s">
        <v>96</v>
      </c>
      <c r="O3455" t="s">
        <v>89</v>
      </c>
      <c r="P3455" t="s">
        <v>70</v>
      </c>
      <c r="Q3455" t="s">
        <v>97</v>
      </c>
      <c r="R3455" s="6">
        <f>_xlfn.XLOOKUP(CleanedData[[#This Row],[Product]],'02_Lookup_Tables'!$A$2:$A$126,'02_Lookup_Tables'!$B$2:$B$126)</f>
        <v>27.35</v>
      </c>
      <c r="S3455" t="str">
        <f>VLOOKUP(CleanedData[[#This Row],[Product]],'02_Lookup_Tables'!$H$2:$I$126,2,FALSE)</f>
        <v>Food</v>
      </c>
      <c r="T3455" t="str">
        <f>VLOOKUP(CleanedData[[#This Row],[Province]],'02_Lookup_Tables'!$D$2:$E$10,2, FALSE)</f>
        <v>Southern Region</v>
      </c>
      <c r="U3455" t="str" cm="1">
        <f t="array" ref="U3455">_xlfn.IFS(CleanedData[[#This Row],[Purchase Amount]]&lt;500,"Low",
CleanedData[[#This Row],[Purchase Amount]]&lt;5000,"Medium",
TRUE,"High")</f>
        <v>Low</v>
      </c>
      <c r="V3455" t="str">
        <f>TEXT(CleanedData[[#This Row],[Date]],"mmmm")</f>
        <v>May</v>
      </c>
      <c r="W3455" t="str">
        <f>"Q"&amp;ROUNDUP(MONTH(CleanedData[[#This Row],[Date]])/3,0)</f>
        <v>Q2</v>
      </c>
      <c r="X3455" t="str">
        <f>IF(CleanedData[[#This Row],[Purchase Amount]]&gt;=5000,"Yes","No")</f>
        <v>No</v>
      </c>
      <c r="Y3455">
        <f>IF(CleanedData[[#This Row],[Recommend]]="Yes",1,0)</f>
        <v>1</v>
      </c>
      <c r="Z3455" s="6">
        <f>CleanedData[[#This Row],[Purchase Amount]]*0.15</f>
        <v>4.1025</v>
      </c>
      <c r="AA3455" s="6">
        <f>CleanedData[[#This Row],[Purchase Amount]]*1.15</f>
        <v>31.452500000000001</v>
      </c>
    </row>
    <row r="3456" spans="1:27" x14ac:dyDescent="0.3">
      <c r="A3456">
        <v>4188</v>
      </c>
      <c r="B3456" t="s">
        <v>3681</v>
      </c>
      <c r="C3456" s="1">
        <v>45673</v>
      </c>
      <c r="D3456">
        <v>22</v>
      </c>
      <c r="E3456" t="s">
        <v>39</v>
      </c>
      <c r="F3456" t="s">
        <v>40</v>
      </c>
      <c r="G3456" t="s">
        <v>391</v>
      </c>
      <c r="H3456">
        <v>4</v>
      </c>
      <c r="I3456" t="s">
        <v>45</v>
      </c>
      <c r="J3456" t="s">
        <v>63</v>
      </c>
      <c r="K3456" t="s">
        <v>44</v>
      </c>
      <c r="L3456" t="s">
        <v>42</v>
      </c>
      <c r="M3456" t="s">
        <v>196</v>
      </c>
      <c r="N3456" t="s">
        <v>96</v>
      </c>
      <c r="O3456" t="s">
        <v>89</v>
      </c>
      <c r="P3456" t="s">
        <v>70</v>
      </c>
      <c r="Q3456" t="s">
        <v>66</v>
      </c>
      <c r="R3456" s="6">
        <f>_xlfn.XLOOKUP(CleanedData[[#This Row],[Product]],'02_Lookup_Tables'!$A$2:$A$126,'02_Lookup_Tables'!$B$2:$B$126)</f>
        <v>886.51</v>
      </c>
      <c r="S3456" t="str">
        <f>VLOOKUP(CleanedData[[#This Row],[Product]],'02_Lookup_Tables'!$H$2:$I$126,2,FALSE)</f>
        <v>Beauty &amp; Personal Care</v>
      </c>
      <c r="T3456" t="str">
        <f>VLOOKUP(CleanedData[[#This Row],[Province]],'02_Lookup_Tables'!$D$2:$E$10,2, FALSE)</f>
        <v>Northern Region</v>
      </c>
      <c r="U3456" t="str" cm="1">
        <f t="array" ref="U3456">_xlfn.IFS(CleanedData[[#This Row],[Purchase Amount]]&lt;500,"Low",
CleanedData[[#This Row],[Purchase Amount]]&lt;5000,"Medium",
TRUE,"High")</f>
        <v>Medium</v>
      </c>
      <c r="V3456" t="str">
        <f>TEXT(CleanedData[[#This Row],[Date]],"mmmm")</f>
        <v>January</v>
      </c>
      <c r="W3456" t="str">
        <f>"Q"&amp;ROUNDUP(MONTH(CleanedData[[#This Row],[Date]])/3,0)</f>
        <v>Q1</v>
      </c>
      <c r="X3456" t="str">
        <f>IF(CleanedData[[#This Row],[Purchase Amount]]&gt;=5000,"Yes","No")</f>
        <v>No</v>
      </c>
      <c r="Y3456">
        <f>IF(CleanedData[[#This Row],[Recommend]]="Yes",1,0)</f>
        <v>1</v>
      </c>
      <c r="Z3456" s="6">
        <f>CleanedData[[#This Row],[Purchase Amount]]*0.15</f>
        <v>132.97649999999999</v>
      </c>
      <c r="AA3456" s="6">
        <f>CleanedData[[#This Row],[Purchase Amount]]*1.15</f>
        <v>1019.4864999999999</v>
      </c>
    </row>
    <row r="3457" spans="1:27" x14ac:dyDescent="0.3">
      <c r="A3457">
        <v>4190</v>
      </c>
      <c r="B3457" t="s">
        <v>3682</v>
      </c>
      <c r="C3457" s="1">
        <v>45552</v>
      </c>
      <c r="D3457">
        <v>29</v>
      </c>
      <c r="E3457" t="s">
        <v>52</v>
      </c>
      <c r="F3457" t="s">
        <v>72</v>
      </c>
      <c r="G3457" t="s">
        <v>248</v>
      </c>
      <c r="H3457">
        <v>3</v>
      </c>
      <c r="I3457" t="s">
        <v>42</v>
      </c>
      <c r="J3457" t="s">
        <v>63</v>
      </c>
      <c r="K3457" t="s">
        <v>55</v>
      </c>
      <c r="L3457" t="s">
        <v>45</v>
      </c>
      <c r="M3457" t="s">
        <v>46</v>
      </c>
      <c r="N3457" t="s">
        <v>48</v>
      </c>
      <c r="O3457" t="s">
        <v>89</v>
      </c>
      <c r="P3457" t="s">
        <v>49</v>
      </c>
      <c r="Q3457" t="s">
        <v>58</v>
      </c>
      <c r="R3457" s="6">
        <f>_xlfn.XLOOKUP(CleanedData[[#This Row],[Product]],'02_Lookup_Tables'!$A$2:$A$126,'02_Lookup_Tables'!$B$2:$B$126)</f>
        <v>8798.49</v>
      </c>
      <c r="S3457" t="str">
        <f>VLOOKUP(CleanedData[[#This Row],[Product]],'02_Lookup_Tables'!$H$2:$I$126,2,FALSE)</f>
        <v>Toys &amp; Games</v>
      </c>
      <c r="T3457" t="str">
        <f>VLOOKUP(CleanedData[[#This Row],[Province]],'02_Lookup_Tables'!$D$2:$E$10,2, FALSE)</f>
        <v>Central Region</v>
      </c>
      <c r="U3457" t="str" cm="1">
        <f t="array" ref="U3457">_xlfn.IFS(CleanedData[[#This Row],[Purchase Amount]]&lt;500,"Low",
CleanedData[[#This Row],[Purchase Amount]]&lt;5000,"Medium",
TRUE,"High")</f>
        <v>High</v>
      </c>
      <c r="V3457" t="str">
        <f>TEXT(CleanedData[[#This Row],[Date]],"mmmm")</f>
        <v>September</v>
      </c>
      <c r="W3457" t="str">
        <f>"Q"&amp;ROUNDUP(MONTH(CleanedData[[#This Row],[Date]])/3,0)</f>
        <v>Q3</v>
      </c>
      <c r="X3457" t="str">
        <f>IF(CleanedData[[#This Row],[Purchase Amount]]&gt;=5000,"Yes","No")</f>
        <v>Yes</v>
      </c>
      <c r="Y3457">
        <f>IF(CleanedData[[#This Row],[Recommend]]="Yes",1,0)</f>
        <v>0</v>
      </c>
      <c r="Z3457" s="6">
        <f>CleanedData[[#This Row],[Purchase Amount]]*0.15</f>
        <v>1319.7735</v>
      </c>
      <c r="AA3457" s="6">
        <f>CleanedData[[#This Row],[Purchase Amount]]*1.15</f>
        <v>10118.263499999999</v>
      </c>
    </row>
    <row r="3458" spans="1:27" x14ac:dyDescent="0.3">
      <c r="A3458">
        <v>4192</v>
      </c>
      <c r="B3458" t="s">
        <v>3683</v>
      </c>
      <c r="C3458" s="1">
        <v>45985</v>
      </c>
      <c r="D3458">
        <v>48</v>
      </c>
      <c r="E3458" t="s">
        <v>39</v>
      </c>
      <c r="F3458" t="s">
        <v>130</v>
      </c>
      <c r="G3458" t="s">
        <v>460</v>
      </c>
      <c r="H3458">
        <v>5</v>
      </c>
      <c r="I3458" t="s">
        <v>45</v>
      </c>
      <c r="J3458" t="s">
        <v>63</v>
      </c>
      <c r="K3458" t="s">
        <v>64</v>
      </c>
      <c r="L3458" t="s">
        <v>45</v>
      </c>
      <c r="M3458" t="s">
        <v>231</v>
      </c>
      <c r="N3458" t="s">
        <v>57</v>
      </c>
      <c r="O3458" t="s">
        <v>89</v>
      </c>
      <c r="P3458" t="s">
        <v>70</v>
      </c>
      <c r="Q3458" t="s">
        <v>93</v>
      </c>
      <c r="R3458" s="6">
        <f>_xlfn.XLOOKUP(CleanedData[[#This Row],[Product]],'02_Lookup_Tables'!$A$2:$A$126,'02_Lookup_Tables'!$B$2:$B$126)</f>
        <v>880.49</v>
      </c>
      <c r="S3458" t="str">
        <f>VLOOKUP(CleanedData[[#This Row],[Product]],'02_Lookup_Tables'!$H$2:$I$126,2,FALSE)</f>
        <v>Home Devices</v>
      </c>
      <c r="T3458" t="str">
        <f>VLOOKUP(CleanedData[[#This Row],[Province]],'02_Lookup_Tables'!$D$2:$E$10,2, FALSE)</f>
        <v>Eastern Region</v>
      </c>
      <c r="U3458" t="str" cm="1">
        <f t="array" ref="U3458">_xlfn.IFS(CleanedData[[#This Row],[Purchase Amount]]&lt;500,"Low",
CleanedData[[#This Row],[Purchase Amount]]&lt;5000,"Medium",
TRUE,"High")</f>
        <v>Medium</v>
      </c>
      <c r="V3458" t="str">
        <f>TEXT(CleanedData[[#This Row],[Date]],"mmmm")</f>
        <v>November</v>
      </c>
      <c r="W3458" t="str">
        <f>"Q"&amp;ROUNDUP(MONTH(CleanedData[[#This Row],[Date]])/3,0)</f>
        <v>Q4</v>
      </c>
      <c r="X3458" t="str">
        <f>IF(CleanedData[[#This Row],[Purchase Amount]]&gt;=5000,"Yes","No")</f>
        <v>No</v>
      </c>
      <c r="Y3458">
        <f>IF(CleanedData[[#This Row],[Recommend]]="Yes",1,0)</f>
        <v>1</v>
      </c>
      <c r="Z3458" s="6">
        <f>CleanedData[[#This Row],[Purchase Amount]]*0.15</f>
        <v>132.0735</v>
      </c>
      <c r="AA3458" s="6">
        <f>CleanedData[[#This Row],[Purchase Amount]]*1.15</f>
        <v>1012.5635</v>
      </c>
    </row>
    <row r="3459" spans="1:27" x14ac:dyDescent="0.3">
      <c r="A3459">
        <v>4194</v>
      </c>
      <c r="B3459" t="s">
        <v>3684</v>
      </c>
      <c r="C3459" s="1">
        <v>45575</v>
      </c>
      <c r="D3459">
        <v>79</v>
      </c>
      <c r="E3459" t="s">
        <v>52</v>
      </c>
      <c r="F3459" t="s">
        <v>125</v>
      </c>
      <c r="G3459" t="s">
        <v>505</v>
      </c>
      <c r="H3459">
        <v>1</v>
      </c>
      <c r="I3459" t="s">
        <v>45</v>
      </c>
      <c r="J3459" t="s">
        <v>54</v>
      </c>
      <c r="K3459" t="s">
        <v>55</v>
      </c>
      <c r="L3459" t="s">
        <v>45</v>
      </c>
      <c r="M3459" t="s">
        <v>151</v>
      </c>
      <c r="N3459" t="s">
        <v>80</v>
      </c>
      <c r="O3459" t="s">
        <v>89</v>
      </c>
      <c r="P3459" t="s">
        <v>49</v>
      </c>
      <c r="Q3459" t="s">
        <v>97</v>
      </c>
      <c r="R3459" s="6">
        <f>_xlfn.XLOOKUP(CleanedData[[#This Row],[Product]],'02_Lookup_Tables'!$A$2:$A$126,'02_Lookup_Tables'!$B$2:$B$126)</f>
        <v>2572.02</v>
      </c>
      <c r="S3459" t="str">
        <f>VLOOKUP(CleanedData[[#This Row],[Product]],'02_Lookup_Tables'!$H$2:$I$126,2,FALSE)</f>
        <v>Home &amp; Living</v>
      </c>
      <c r="T3459" t="str">
        <f>VLOOKUP(CleanedData[[#This Row],[Province]],'02_Lookup_Tables'!$D$2:$E$10,2, FALSE)</f>
        <v>Western Region</v>
      </c>
      <c r="U3459" t="str" cm="1">
        <f t="array" ref="U3459">_xlfn.IFS(CleanedData[[#This Row],[Purchase Amount]]&lt;500,"Low",
CleanedData[[#This Row],[Purchase Amount]]&lt;5000,"Medium",
TRUE,"High")</f>
        <v>Medium</v>
      </c>
      <c r="V3459" t="str">
        <f>TEXT(CleanedData[[#This Row],[Date]],"mmmm")</f>
        <v>October</v>
      </c>
      <c r="W3459" t="str">
        <f>"Q"&amp;ROUNDUP(MONTH(CleanedData[[#This Row],[Date]])/3,0)</f>
        <v>Q4</v>
      </c>
      <c r="X3459" t="str">
        <f>IF(CleanedData[[#This Row],[Purchase Amount]]&gt;=5000,"Yes","No")</f>
        <v>No</v>
      </c>
      <c r="Y3459">
        <f>IF(CleanedData[[#This Row],[Recommend]]="Yes",1,0)</f>
        <v>1</v>
      </c>
      <c r="Z3459" s="6">
        <f>CleanedData[[#This Row],[Purchase Amount]]*0.15</f>
        <v>385.803</v>
      </c>
      <c r="AA3459" s="6">
        <f>CleanedData[[#This Row],[Purchase Amount]]*1.15</f>
        <v>2957.8229999999999</v>
      </c>
    </row>
    <row r="3460" spans="1:27" x14ac:dyDescent="0.3">
      <c r="A3460">
        <v>4195</v>
      </c>
      <c r="B3460" t="s">
        <v>3685</v>
      </c>
      <c r="C3460" s="1">
        <v>45338</v>
      </c>
      <c r="D3460">
        <v>22</v>
      </c>
      <c r="E3460" t="s">
        <v>52</v>
      </c>
      <c r="F3460" t="s">
        <v>83</v>
      </c>
      <c r="G3460" t="s">
        <v>352</v>
      </c>
      <c r="H3460">
        <v>3</v>
      </c>
      <c r="I3460" t="s">
        <v>45</v>
      </c>
      <c r="J3460" t="s">
        <v>74</v>
      </c>
      <c r="K3460" t="s">
        <v>44</v>
      </c>
      <c r="L3460" t="s">
        <v>42</v>
      </c>
      <c r="M3460" t="s">
        <v>136</v>
      </c>
      <c r="N3460" t="s">
        <v>48</v>
      </c>
      <c r="O3460" t="s">
        <v>89</v>
      </c>
      <c r="P3460" t="s">
        <v>49</v>
      </c>
      <c r="Q3460" t="s">
        <v>66</v>
      </c>
      <c r="R3460" s="6">
        <f>_xlfn.XLOOKUP(CleanedData[[#This Row],[Product]],'02_Lookup_Tables'!$A$2:$A$126,'02_Lookup_Tables'!$B$2:$B$126)</f>
        <v>2217.0300000000002</v>
      </c>
      <c r="S3460" t="str">
        <f>VLOOKUP(CleanedData[[#This Row],[Product]],'02_Lookup_Tables'!$H$2:$I$126,2,FALSE)</f>
        <v>Apparel</v>
      </c>
      <c r="T3460" t="str">
        <f>VLOOKUP(CleanedData[[#This Row],[Province]],'02_Lookup_Tables'!$D$2:$E$10,2, FALSE)</f>
        <v>Western Region</v>
      </c>
      <c r="U3460" t="str" cm="1">
        <f t="array" ref="U3460">_xlfn.IFS(CleanedData[[#This Row],[Purchase Amount]]&lt;500,"Low",
CleanedData[[#This Row],[Purchase Amount]]&lt;5000,"Medium",
TRUE,"High")</f>
        <v>Medium</v>
      </c>
      <c r="V3460" t="str">
        <f>TEXT(CleanedData[[#This Row],[Date]],"mmmm")</f>
        <v>February</v>
      </c>
      <c r="W3460" t="str">
        <f>"Q"&amp;ROUNDUP(MONTH(CleanedData[[#This Row],[Date]])/3,0)</f>
        <v>Q1</v>
      </c>
      <c r="X3460" t="str">
        <f>IF(CleanedData[[#This Row],[Purchase Amount]]&gt;=5000,"Yes","No")</f>
        <v>No</v>
      </c>
      <c r="Y3460">
        <f>IF(CleanedData[[#This Row],[Recommend]]="Yes",1,0)</f>
        <v>1</v>
      </c>
      <c r="Z3460" s="6">
        <f>CleanedData[[#This Row],[Purchase Amount]]*0.15</f>
        <v>332.55450000000002</v>
      </c>
      <c r="AA3460" s="6">
        <f>CleanedData[[#This Row],[Purchase Amount]]*1.15</f>
        <v>2549.5844999999999</v>
      </c>
    </row>
    <row r="3461" spans="1:27" x14ac:dyDescent="0.3">
      <c r="A3461">
        <v>4196</v>
      </c>
      <c r="B3461" t="s">
        <v>3686</v>
      </c>
      <c r="C3461" s="1">
        <v>45780</v>
      </c>
      <c r="D3461">
        <v>26</v>
      </c>
      <c r="E3461" t="s">
        <v>52</v>
      </c>
      <c r="F3461" t="s">
        <v>130</v>
      </c>
      <c r="G3461" t="s">
        <v>105</v>
      </c>
      <c r="H3461">
        <v>2</v>
      </c>
      <c r="I3461" t="s">
        <v>45</v>
      </c>
      <c r="J3461" t="s">
        <v>43</v>
      </c>
      <c r="K3461" t="s">
        <v>64</v>
      </c>
      <c r="L3461" t="s">
        <v>42</v>
      </c>
      <c r="M3461" t="s">
        <v>92</v>
      </c>
      <c r="N3461" t="s">
        <v>47</v>
      </c>
      <c r="O3461" t="s">
        <v>89</v>
      </c>
      <c r="P3461" t="s">
        <v>49</v>
      </c>
      <c r="Q3461" t="s">
        <v>58</v>
      </c>
      <c r="R3461" s="6">
        <f>_xlfn.XLOOKUP(CleanedData[[#This Row],[Product]],'02_Lookup_Tables'!$A$2:$A$126,'02_Lookup_Tables'!$B$2:$B$126)</f>
        <v>231.22</v>
      </c>
      <c r="S3461" t="str">
        <f>VLOOKUP(CleanedData[[#This Row],[Product]],'02_Lookup_Tables'!$H$2:$I$126,2,FALSE)</f>
        <v>Beauty &amp; Personal Care</v>
      </c>
      <c r="T3461" t="str">
        <f>VLOOKUP(CleanedData[[#This Row],[Province]],'02_Lookup_Tables'!$D$2:$E$10,2, FALSE)</f>
        <v>Eastern Region</v>
      </c>
      <c r="U3461" t="str" cm="1">
        <f t="array" ref="U3461">_xlfn.IFS(CleanedData[[#This Row],[Purchase Amount]]&lt;500,"Low",
CleanedData[[#This Row],[Purchase Amount]]&lt;5000,"Medium",
TRUE,"High")</f>
        <v>Low</v>
      </c>
      <c r="V3461" t="str">
        <f>TEXT(CleanedData[[#This Row],[Date]],"mmmm")</f>
        <v>May</v>
      </c>
      <c r="W3461" t="str">
        <f>"Q"&amp;ROUNDUP(MONTH(CleanedData[[#This Row],[Date]])/3,0)</f>
        <v>Q2</v>
      </c>
      <c r="X3461" t="str">
        <f>IF(CleanedData[[#This Row],[Purchase Amount]]&gt;=5000,"Yes","No")</f>
        <v>No</v>
      </c>
      <c r="Y3461">
        <f>IF(CleanedData[[#This Row],[Recommend]]="Yes",1,0)</f>
        <v>1</v>
      </c>
      <c r="Z3461" s="6">
        <f>CleanedData[[#This Row],[Purchase Amount]]*0.15</f>
        <v>34.683</v>
      </c>
      <c r="AA3461" s="6">
        <f>CleanedData[[#This Row],[Purchase Amount]]*1.15</f>
        <v>265.90299999999996</v>
      </c>
    </row>
    <row r="3462" spans="1:27" x14ac:dyDescent="0.3">
      <c r="A3462">
        <v>4197</v>
      </c>
      <c r="B3462" t="s">
        <v>3687</v>
      </c>
      <c r="C3462" s="1">
        <v>45319</v>
      </c>
      <c r="D3462">
        <v>42</v>
      </c>
      <c r="E3462" t="s">
        <v>60</v>
      </c>
      <c r="F3462" t="s">
        <v>77</v>
      </c>
      <c r="G3462" t="s">
        <v>359</v>
      </c>
      <c r="H3462">
        <v>2</v>
      </c>
      <c r="I3462" t="s">
        <v>45</v>
      </c>
      <c r="J3462" t="s">
        <v>74</v>
      </c>
      <c r="K3462" t="s">
        <v>44</v>
      </c>
      <c r="L3462" t="s">
        <v>42</v>
      </c>
      <c r="M3462" t="s">
        <v>123</v>
      </c>
      <c r="N3462" t="s">
        <v>47</v>
      </c>
      <c r="O3462" t="s">
        <v>89</v>
      </c>
      <c r="P3462" t="s">
        <v>49</v>
      </c>
      <c r="Q3462" t="s">
        <v>81</v>
      </c>
      <c r="R3462" s="6">
        <f>_xlfn.XLOOKUP(CleanedData[[#This Row],[Product]],'02_Lookup_Tables'!$A$2:$A$126,'02_Lookup_Tables'!$B$2:$B$126)</f>
        <v>34.200000000000003</v>
      </c>
      <c r="S3462" t="str">
        <f>VLOOKUP(CleanedData[[#This Row],[Product]],'02_Lookup_Tables'!$H$2:$I$126,2,FALSE)</f>
        <v>Food</v>
      </c>
      <c r="T3462" t="str">
        <f>VLOOKUP(CleanedData[[#This Row],[Province]],'02_Lookup_Tables'!$D$2:$E$10,2, FALSE)</f>
        <v>Central Region</v>
      </c>
      <c r="U3462" t="str" cm="1">
        <f t="array" ref="U3462">_xlfn.IFS(CleanedData[[#This Row],[Purchase Amount]]&lt;500,"Low",
CleanedData[[#This Row],[Purchase Amount]]&lt;5000,"Medium",
TRUE,"High")</f>
        <v>Low</v>
      </c>
      <c r="V3462" t="str">
        <f>TEXT(CleanedData[[#This Row],[Date]],"mmmm")</f>
        <v>January</v>
      </c>
      <c r="W3462" t="str">
        <f>"Q"&amp;ROUNDUP(MONTH(CleanedData[[#This Row],[Date]])/3,0)</f>
        <v>Q1</v>
      </c>
      <c r="X3462" t="str">
        <f>IF(CleanedData[[#This Row],[Purchase Amount]]&gt;=5000,"Yes","No")</f>
        <v>No</v>
      </c>
      <c r="Y3462">
        <f>IF(CleanedData[[#This Row],[Recommend]]="Yes",1,0)</f>
        <v>1</v>
      </c>
      <c r="Z3462" s="6">
        <f>CleanedData[[#This Row],[Purchase Amount]]*0.15</f>
        <v>5.13</v>
      </c>
      <c r="AA3462" s="6">
        <f>CleanedData[[#This Row],[Purchase Amount]]*1.15</f>
        <v>39.33</v>
      </c>
    </row>
    <row r="3463" spans="1:27" x14ac:dyDescent="0.3">
      <c r="A3463">
        <v>4198</v>
      </c>
      <c r="B3463" t="s">
        <v>3688</v>
      </c>
      <c r="C3463" s="1">
        <v>45652</v>
      </c>
      <c r="D3463">
        <v>40</v>
      </c>
      <c r="E3463" t="s">
        <v>52</v>
      </c>
      <c r="F3463" t="s">
        <v>72</v>
      </c>
      <c r="G3463" t="s">
        <v>378</v>
      </c>
      <c r="H3463">
        <v>5</v>
      </c>
      <c r="I3463" t="s">
        <v>45</v>
      </c>
      <c r="J3463" t="s">
        <v>69</v>
      </c>
      <c r="K3463" t="s">
        <v>44</v>
      </c>
      <c r="L3463" t="s">
        <v>42</v>
      </c>
      <c r="M3463" t="s">
        <v>65</v>
      </c>
      <c r="N3463" t="s">
        <v>57</v>
      </c>
      <c r="O3463" t="s">
        <v>89</v>
      </c>
      <c r="P3463" t="s">
        <v>70</v>
      </c>
      <c r="Q3463" t="s">
        <v>81</v>
      </c>
      <c r="R3463" s="6">
        <f>_xlfn.XLOOKUP(CleanedData[[#This Row],[Product]],'02_Lookup_Tables'!$A$2:$A$126,'02_Lookup_Tables'!$B$2:$B$126)</f>
        <v>40.11</v>
      </c>
      <c r="S3463" t="str">
        <f>VLOOKUP(CleanedData[[#This Row],[Product]],'02_Lookup_Tables'!$H$2:$I$126,2,FALSE)</f>
        <v>Food</v>
      </c>
      <c r="T3463" t="str">
        <f>VLOOKUP(CleanedData[[#This Row],[Province]],'02_Lookup_Tables'!$D$2:$E$10,2, FALSE)</f>
        <v>Central Region</v>
      </c>
      <c r="U3463" t="str" cm="1">
        <f t="array" ref="U3463">_xlfn.IFS(CleanedData[[#This Row],[Purchase Amount]]&lt;500,"Low",
CleanedData[[#This Row],[Purchase Amount]]&lt;5000,"Medium",
TRUE,"High")</f>
        <v>Low</v>
      </c>
      <c r="V3463" t="str">
        <f>TEXT(CleanedData[[#This Row],[Date]],"mmmm")</f>
        <v>December</v>
      </c>
      <c r="W3463" t="str">
        <f>"Q"&amp;ROUNDUP(MONTH(CleanedData[[#This Row],[Date]])/3,0)</f>
        <v>Q4</v>
      </c>
      <c r="X3463" t="str">
        <f>IF(CleanedData[[#This Row],[Purchase Amount]]&gt;=5000,"Yes","No")</f>
        <v>No</v>
      </c>
      <c r="Y3463">
        <f>IF(CleanedData[[#This Row],[Recommend]]="Yes",1,0)</f>
        <v>1</v>
      </c>
      <c r="Z3463" s="6">
        <f>CleanedData[[#This Row],[Purchase Amount]]*0.15</f>
        <v>6.0164999999999997</v>
      </c>
      <c r="AA3463" s="6">
        <f>CleanedData[[#This Row],[Purchase Amount]]*1.15</f>
        <v>46.126499999999993</v>
      </c>
    </row>
    <row r="3464" spans="1:27" x14ac:dyDescent="0.3">
      <c r="A3464">
        <v>4199</v>
      </c>
      <c r="B3464" t="s">
        <v>3689</v>
      </c>
      <c r="C3464" s="1">
        <v>45641</v>
      </c>
      <c r="D3464">
        <v>44</v>
      </c>
      <c r="E3464" t="s">
        <v>60</v>
      </c>
      <c r="F3464" t="s">
        <v>130</v>
      </c>
      <c r="G3464" t="s">
        <v>212</v>
      </c>
      <c r="H3464">
        <v>1</v>
      </c>
      <c r="I3464" t="s">
        <v>45</v>
      </c>
      <c r="J3464" t="s">
        <v>74</v>
      </c>
      <c r="K3464" t="s">
        <v>55</v>
      </c>
      <c r="L3464" t="s">
        <v>45</v>
      </c>
      <c r="M3464" t="s">
        <v>92</v>
      </c>
      <c r="N3464" t="s">
        <v>80</v>
      </c>
      <c r="O3464" t="s">
        <v>89</v>
      </c>
      <c r="P3464" t="s">
        <v>49</v>
      </c>
      <c r="Q3464" t="s">
        <v>81</v>
      </c>
      <c r="R3464" s="6">
        <f>_xlfn.XLOOKUP(CleanedData[[#This Row],[Product]],'02_Lookup_Tables'!$A$2:$A$126,'02_Lookup_Tables'!$B$2:$B$126)</f>
        <v>192.77</v>
      </c>
      <c r="S3464" t="str">
        <f>VLOOKUP(CleanedData[[#This Row],[Product]],'02_Lookup_Tables'!$H$2:$I$126,2,FALSE)</f>
        <v>Beauty &amp; Personal Care</v>
      </c>
      <c r="T3464" t="str">
        <f>VLOOKUP(CleanedData[[#This Row],[Province]],'02_Lookup_Tables'!$D$2:$E$10,2, FALSE)</f>
        <v>Eastern Region</v>
      </c>
      <c r="U3464" t="str" cm="1">
        <f t="array" ref="U3464">_xlfn.IFS(CleanedData[[#This Row],[Purchase Amount]]&lt;500,"Low",
CleanedData[[#This Row],[Purchase Amount]]&lt;5000,"Medium",
TRUE,"High")</f>
        <v>Low</v>
      </c>
      <c r="V3464" t="str">
        <f>TEXT(CleanedData[[#This Row],[Date]],"mmmm")</f>
        <v>December</v>
      </c>
      <c r="W3464" t="str">
        <f>"Q"&amp;ROUNDUP(MONTH(CleanedData[[#This Row],[Date]])/3,0)</f>
        <v>Q4</v>
      </c>
      <c r="X3464" t="str">
        <f>IF(CleanedData[[#This Row],[Purchase Amount]]&gt;=5000,"Yes","No")</f>
        <v>No</v>
      </c>
      <c r="Y3464">
        <f>IF(CleanedData[[#This Row],[Recommend]]="Yes",1,0)</f>
        <v>1</v>
      </c>
      <c r="Z3464" s="6">
        <f>CleanedData[[#This Row],[Purchase Amount]]*0.15</f>
        <v>28.915500000000002</v>
      </c>
      <c r="AA3464" s="6">
        <f>CleanedData[[#This Row],[Purchase Amount]]*1.15</f>
        <v>221.68549999999999</v>
      </c>
    </row>
    <row r="3465" spans="1:27" x14ac:dyDescent="0.3">
      <c r="A3465">
        <v>4200</v>
      </c>
      <c r="B3465" t="s">
        <v>3690</v>
      </c>
      <c r="C3465" s="1">
        <v>45857</v>
      </c>
      <c r="D3465">
        <v>66</v>
      </c>
      <c r="E3465" t="s">
        <v>52</v>
      </c>
      <c r="F3465" t="s">
        <v>40</v>
      </c>
      <c r="G3465" t="s">
        <v>187</v>
      </c>
      <c r="H3465">
        <v>5</v>
      </c>
      <c r="I3465" t="s">
        <v>42</v>
      </c>
      <c r="J3465" t="s">
        <v>63</v>
      </c>
      <c r="K3465" t="s">
        <v>44</v>
      </c>
      <c r="L3465" t="s">
        <v>45</v>
      </c>
      <c r="M3465" t="s">
        <v>231</v>
      </c>
      <c r="N3465" t="s">
        <v>57</v>
      </c>
      <c r="O3465" t="s">
        <v>89</v>
      </c>
      <c r="P3465" t="s">
        <v>70</v>
      </c>
      <c r="Q3465" t="s">
        <v>97</v>
      </c>
      <c r="R3465" s="6">
        <f>_xlfn.XLOOKUP(CleanedData[[#This Row],[Product]],'02_Lookup_Tables'!$A$2:$A$126,'02_Lookup_Tables'!$B$2:$B$126)</f>
        <v>24904.86</v>
      </c>
      <c r="S3465" t="str">
        <f>VLOOKUP(CleanedData[[#This Row],[Product]],'02_Lookup_Tables'!$H$2:$I$126,2,FALSE)</f>
        <v>Electronics</v>
      </c>
      <c r="T3465" t="str">
        <f>VLOOKUP(CleanedData[[#This Row],[Province]],'02_Lookup_Tables'!$D$2:$E$10,2, FALSE)</f>
        <v>Northern Region</v>
      </c>
      <c r="U3465" t="str" cm="1">
        <f t="array" ref="U3465">_xlfn.IFS(CleanedData[[#This Row],[Purchase Amount]]&lt;500,"Low",
CleanedData[[#This Row],[Purchase Amount]]&lt;5000,"Medium",
TRUE,"High")</f>
        <v>High</v>
      </c>
      <c r="V3465" t="str">
        <f>TEXT(CleanedData[[#This Row],[Date]],"mmmm")</f>
        <v>July</v>
      </c>
      <c r="W3465" t="str">
        <f>"Q"&amp;ROUNDUP(MONTH(CleanedData[[#This Row],[Date]])/3,0)</f>
        <v>Q3</v>
      </c>
      <c r="X3465" t="str">
        <f>IF(CleanedData[[#This Row],[Purchase Amount]]&gt;=5000,"Yes","No")</f>
        <v>Yes</v>
      </c>
      <c r="Y3465">
        <f>IF(CleanedData[[#This Row],[Recommend]]="Yes",1,0)</f>
        <v>0</v>
      </c>
      <c r="Z3465" s="6">
        <f>CleanedData[[#This Row],[Purchase Amount]]*0.15</f>
        <v>3735.7289999999998</v>
      </c>
      <c r="AA3465" s="6">
        <f>CleanedData[[#This Row],[Purchase Amount]]*1.15</f>
        <v>28640.589</v>
      </c>
    </row>
    <row r="3466" spans="1:27" x14ac:dyDescent="0.3">
      <c r="A3466">
        <v>4201</v>
      </c>
      <c r="B3466" t="s">
        <v>3691</v>
      </c>
      <c r="C3466" s="1">
        <v>45914</v>
      </c>
      <c r="D3466">
        <v>79</v>
      </c>
      <c r="E3466" t="s">
        <v>60</v>
      </c>
      <c r="F3466" t="s">
        <v>68</v>
      </c>
      <c r="G3466" t="s">
        <v>120</v>
      </c>
      <c r="H3466">
        <v>4</v>
      </c>
      <c r="I3466" t="s">
        <v>42</v>
      </c>
      <c r="J3466" t="s">
        <v>43</v>
      </c>
      <c r="K3466" t="s">
        <v>64</v>
      </c>
      <c r="L3466" t="s">
        <v>42</v>
      </c>
      <c r="M3466" t="s">
        <v>56</v>
      </c>
      <c r="N3466" t="s">
        <v>96</v>
      </c>
      <c r="O3466" t="s">
        <v>148</v>
      </c>
      <c r="P3466" t="s">
        <v>49</v>
      </c>
      <c r="Q3466" t="s">
        <v>97</v>
      </c>
      <c r="R3466" s="6">
        <f>_xlfn.XLOOKUP(CleanedData[[#This Row],[Product]],'02_Lookup_Tables'!$A$2:$A$126,'02_Lookup_Tables'!$B$2:$B$126)</f>
        <v>471.63</v>
      </c>
      <c r="S3466" t="str">
        <f>VLOOKUP(CleanedData[[#This Row],[Product]],'02_Lookup_Tables'!$H$2:$I$126,2,FALSE)</f>
        <v>Beauty &amp; Personal Care</v>
      </c>
      <c r="T3466" t="str">
        <f>VLOOKUP(CleanedData[[#This Row],[Province]],'02_Lookup_Tables'!$D$2:$E$10,2, FALSE)</f>
        <v>Northern Region</v>
      </c>
      <c r="U3466" t="str" cm="1">
        <f t="array" ref="U3466">_xlfn.IFS(CleanedData[[#This Row],[Purchase Amount]]&lt;500,"Low",
CleanedData[[#This Row],[Purchase Amount]]&lt;5000,"Medium",
TRUE,"High")</f>
        <v>Low</v>
      </c>
      <c r="V3466" t="str">
        <f>TEXT(CleanedData[[#This Row],[Date]],"mmmm")</f>
        <v>September</v>
      </c>
      <c r="W3466" t="str">
        <f>"Q"&amp;ROUNDUP(MONTH(CleanedData[[#This Row],[Date]])/3,0)</f>
        <v>Q3</v>
      </c>
      <c r="X3466" t="str">
        <f>IF(CleanedData[[#This Row],[Purchase Amount]]&gt;=5000,"Yes","No")</f>
        <v>No</v>
      </c>
      <c r="Y3466">
        <f>IF(CleanedData[[#This Row],[Recommend]]="Yes",1,0)</f>
        <v>0</v>
      </c>
      <c r="Z3466" s="6">
        <f>CleanedData[[#This Row],[Purchase Amount]]*0.15</f>
        <v>70.744500000000002</v>
      </c>
      <c r="AA3466" s="6">
        <f>CleanedData[[#This Row],[Purchase Amount]]*1.15</f>
        <v>542.3744999999999</v>
      </c>
    </row>
    <row r="3467" spans="1:27" x14ac:dyDescent="0.3">
      <c r="A3467">
        <v>4202</v>
      </c>
      <c r="B3467" t="s">
        <v>3692</v>
      </c>
      <c r="C3467" s="1">
        <v>45732</v>
      </c>
      <c r="D3467">
        <v>20</v>
      </c>
      <c r="E3467" t="s">
        <v>60</v>
      </c>
      <c r="F3467" t="s">
        <v>68</v>
      </c>
      <c r="G3467" t="s">
        <v>91</v>
      </c>
      <c r="H3467">
        <v>1</v>
      </c>
      <c r="I3467" t="s">
        <v>45</v>
      </c>
      <c r="J3467" t="s">
        <v>43</v>
      </c>
      <c r="K3467" t="s">
        <v>55</v>
      </c>
      <c r="L3467" t="s">
        <v>42</v>
      </c>
      <c r="M3467" t="s">
        <v>100</v>
      </c>
      <c r="N3467" t="s">
        <v>80</v>
      </c>
      <c r="O3467" t="s">
        <v>48</v>
      </c>
      <c r="P3467" t="s">
        <v>49</v>
      </c>
      <c r="Q3467" t="s">
        <v>66</v>
      </c>
      <c r="R3467" s="6">
        <f>_xlfn.XLOOKUP(CleanedData[[#This Row],[Product]],'02_Lookup_Tables'!$A$2:$A$126,'02_Lookup_Tables'!$B$2:$B$126)</f>
        <v>1370.56</v>
      </c>
      <c r="S3467" t="str">
        <f>VLOOKUP(CleanedData[[#This Row],[Product]],'02_Lookup_Tables'!$H$2:$I$126,2,FALSE)</f>
        <v>Electronics</v>
      </c>
      <c r="T3467" t="str">
        <f>VLOOKUP(CleanedData[[#This Row],[Province]],'02_Lookup_Tables'!$D$2:$E$10,2, FALSE)</f>
        <v>Northern Region</v>
      </c>
      <c r="U3467" t="str" cm="1">
        <f t="array" ref="U3467">_xlfn.IFS(CleanedData[[#This Row],[Purchase Amount]]&lt;500,"Low",
CleanedData[[#This Row],[Purchase Amount]]&lt;5000,"Medium",
TRUE,"High")</f>
        <v>Medium</v>
      </c>
      <c r="V3467" t="str">
        <f>TEXT(CleanedData[[#This Row],[Date]],"mmmm")</f>
        <v>March</v>
      </c>
      <c r="W3467" t="str">
        <f>"Q"&amp;ROUNDUP(MONTH(CleanedData[[#This Row],[Date]])/3,0)</f>
        <v>Q1</v>
      </c>
      <c r="X3467" t="str">
        <f>IF(CleanedData[[#This Row],[Purchase Amount]]&gt;=5000,"Yes","No")</f>
        <v>No</v>
      </c>
      <c r="Y3467">
        <f>IF(CleanedData[[#This Row],[Recommend]]="Yes",1,0)</f>
        <v>1</v>
      </c>
      <c r="Z3467" s="6">
        <f>CleanedData[[#This Row],[Purchase Amount]]*0.15</f>
        <v>205.58399999999997</v>
      </c>
      <c r="AA3467" s="6">
        <f>CleanedData[[#This Row],[Purchase Amount]]*1.15</f>
        <v>1576.1439999999998</v>
      </c>
    </row>
    <row r="3468" spans="1:27" x14ac:dyDescent="0.3">
      <c r="A3468">
        <v>4205</v>
      </c>
      <c r="B3468" t="s">
        <v>3693</v>
      </c>
      <c r="C3468" s="1">
        <v>45723</v>
      </c>
      <c r="D3468">
        <v>38</v>
      </c>
      <c r="E3468" t="s">
        <v>52</v>
      </c>
      <c r="F3468" t="s">
        <v>72</v>
      </c>
      <c r="G3468" t="s">
        <v>696</v>
      </c>
      <c r="H3468">
        <v>2</v>
      </c>
      <c r="I3468" t="s">
        <v>45</v>
      </c>
      <c r="J3468" t="s">
        <v>63</v>
      </c>
      <c r="K3468" t="s">
        <v>44</v>
      </c>
      <c r="L3468" t="s">
        <v>42</v>
      </c>
      <c r="M3468" t="s">
        <v>236</v>
      </c>
      <c r="N3468" t="s">
        <v>47</v>
      </c>
      <c r="O3468" t="s">
        <v>89</v>
      </c>
      <c r="P3468" t="s">
        <v>49</v>
      </c>
      <c r="Q3468" t="s">
        <v>81</v>
      </c>
      <c r="R3468" s="6">
        <f>_xlfn.XLOOKUP(CleanedData[[#This Row],[Product]],'02_Lookup_Tables'!$A$2:$A$126,'02_Lookup_Tables'!$B$2:$B$126)</f>
        <v>1233.45</v>
      </c>
      <c r="S3468" t="str">
        <f>VLOOKUP(CleanedData[[#This Row],[Product]],'02_Lookup_Tables'!$H$2:$I$126,2,FALSE)</f>
        <v>Beauty &amp; Personal Care</v>
      </c>
      <c r="T3468" t="str">
        <f>VLOOKUP(CleanedData[[#This Row],[Province]],'02_Lookup_Tables'!$D$2:$E$10,2, FALSE)</f>
        <v>Central Region</v>
      </c>
      <c r="U3468" t="str" cm="1">
        <f t="array" ref="U3468">_xlfn.IFS(CleanedData[[#This Row],[Purchase Amount]]&lt;500,"Low",
CleanedData[[#This Row],[Purchase Amount]]&lt;5000,"Medium",
TRUE,"High")</f>
        <v>Medium</v>
      </c>
      <c r="V3468" t="str">
        <f>TEXT(CleanedData[[#This Row],[Date]],"mmmm")</f>
        <v>March</v>
      </c>
      <c r="W3468" t="str">
        <f>"Q"&amp;ROUNDUP(MONTH(CleanedData[[#This Row],[Date]])/3,0)</f>
        <v>Q1</v>
      </c>
      <c r="X3468" t="str">
        <f>IF(CleanedData[[#This Row],[Purchase Amount]]&gt;=5000,"Yes","No")</f>
        <v>No</v>
      </c>
      <c r="Y3468">
        <f>IF(CleanedData[[#This Row],[Recommend]]="Yes",1,0)</f>
        <v>1</v>
      </c>
      <c r="Z3468" s="6">
        <f>CleanedData[[#This Row],[Purchase Amount]]*0.15</f>
        <v>185.01750000000001</v>
      </c>
      <c r="AA3468" s="6">
        <f>CleanedData[[#This Row],[Purchase Amount]]*1.15</f>
        <v>1418.4675</v>
      </c>
    </row>
    <row r="3469" spans="1:27" x14ac:dyDescent="0.3">
      <c r="A3469">
        <v>4206</v>
      </c>
      <c r="B3469" t="s">
        <v>3694</v>
      </c>
      <c r="C3469" s="1">
        <v>45911</v>
      </c>
      <c r="D3469">
        <v>54</v>
      </c>
      <c r="E3469" t="s">
        <v>52</v>
      </c>
      <c r="F3469" t="s">
        <v>72</v>
      </c>
      <c r="G3469" t="s">
        <v>53</v>
      </c>
      <c r="H3469">
        <v>3</v>
      </c>
      <c r="I3469" t="s">
        <v>45</v>
      </c>
      <c r="J3469" t="s">
        <v>43</v>
      </c>
      <c r="K3469" t="s">
        <v>55</v>
      </c>
      <c r="L3469" t="s">
        <v>42</v>
      </c>
      <c r="M3469" t="s">
        <v>231</v>
      </c>
      <c r="N3469" t="s">
        <v>48</v>
      </c>
      <c r="O3469" t="s">
        <v>89</v>
      </c>
      <c r="P3469" t="s">
        <v>49</v>
      </c>
      <c r="Q3469" t="s">
        <v>93</v>
      </c>
      <c r="R3469" s="6">
        <f>_xlfn.XLOOKUP(CleanedData[[#This Row],[Product]],'02_Lookup_Tables'!$A$2:$A$126,'02_Lookup_Tables'!$B$2:$B$126)</f>
        <v>444.38</v>
      </c>
      <c r="S3469" t="str">
        <f>VLOOKUP(CleanedData[[#This Row],[Product]],'02_Lookup_Tables'!$H$2:$I$126,2,FALSE)</f>
        <v>Beauty &amp; Personal Care</v>
      </c>
      <c r="T3469" t="str">
        <f>VLOOKUP(CleanedData[[#This Row],[Province]],'02_Lookup_Tables'!$D$2:$E$10,2, FALSE)</f>
        <v>Central Region</v>
      </c>
      <c r="U3469" t="str" cm="1">
        <f t="array" ref="U3469">_xlfn.IFS(CleanedData[[#This Row],[Purchase Amount]]&lt;500,"Low",
CleanedData[[#This Row],[Purchase Amount]]&lt;5000,"Medium",
TRUE,"High")</f>
        <v>Low</v>
      </c>
      <c r="V3469" t="str">
        <f>TEXT(CleanedData[[#This Row],[Date]],"mmmm")</f>
        <v>September</v>
      </c>
      <c r="W3469" t="str">
        <f>"Q"&amp;ROUNDUP(MONTH(CleanedData[[#This Row],[Date]])/3,0)</f>
        <v>Q3</v>
      </c>
      <c r="X3469" t="str">
        <f>IF(CleanedData[[#This Row],[Purchase Amount]]&gt;=5000,"Yes","No")</f>
        <v>No</v>
      </c>
      <c r="Y3469">
        <f>IF(CleanedData[[#This Row],[Recommend]]="Yes",1,0)</f>
        <v>1</v>
      </c>
      <c r="Z3469" s="6">
        <f>CleanedData[[#This Row],[Purchase Amount]]*0.15</f>
        <v>66.656999999999996</v>
      </c>
      <c r="AA3469" s="6">
        <f>CleanedData[[#This Row],[Purchase Amount]]*1.15</f>
        <v>511.03699999999998</v>
      </c>
    </row>
    <row r="3470" spans="1:27" x14ac:dyDescent="0.3">
      <c r="A3470">
        <v>4207</v>
      </c>
      <c r="B3470" t="s">
        <v>3695</v>
      </c>
      <c r="C3470" s="1">
        <v>45561</v>
      </c>
      <c r="D3470">
        <v>52</v>
      </c>
      <c r="E3470" t="s">
        <v>60</v>
      </c>
      <c r="F3470" t="s">
        <v>77</v>
      </c>
      <c r="G3470" t="s">
        <v>150</v>
      </c>
      <c r="H3470">
        <v>5</v>
      </c>
      <c r="I3470" t="s">
        <v>42</v>
      </c>
      <c r="J3470" t="s">
        <v>43</v>
      </c>
      <c r="K3470" t="s">
        <v>64</v>
      </c>
      <c r="L3470" t="s">
        <v>42</v>
      </c>
      <c r="M3470" t="s">
        <v>75</v>
      </c>
      <c r="N3470" t="s">
        <v>57</v>
      </c>
      <c r="O3470" t="s">
        <v>89</v>
      </c>
      <c r="P3470" t="s">
        <v>70</v>
      </c>
      <c r="Q3470" t="s">
        <v>93</v>
      </c>
      <c r="R3470" s="6">
        <f>_xlfn.XLOOKUP(CleanedData[[#This Row],[Product]],'02_Lookup_Tables'!$A$2:$A$126,'02_Lookup_Tables'!$B$2:$B$126)</f>
        <v>14808.31</v>
      </c>
      <c r="S3470" t="str">
        <f>VLOOKUP(CleanedData[[#This Row],[Product]],'02_Lookup_Tables'!$H$2:$I$126,2,FALSE)</f>
        <v>Electronics</v>
      </c>
      <c r="T3470" t="str">
        <f>VLOOKUP(CleanedData[[#This Row],[Province]],'02_Lookup_Tables'!$D$2:$E$10,2, FALSE)</f>
        <v>Central Region</v>
      </c>
      <c r="U3470" t="str" cm="1">
        <f t="array" ref="U3470">_xlfn.IFS(CleanedData[[#This Row],[Purchase Amount]]&lt;500,"Low",
CleanedData[[#This Row],[Purchase Amount]]&lt;5000,"Medium",
TRUE,"High")</f>
        <v>High</v>
      </c>
      <c r="V3470" t="str">
        <f>TEXT(CleanedData[[#This Row],[Date]],"mmmm")</f>
        <v>September</v>
      </c>
      <c r="W3470" t="str">
        <f>"Q"&amp;ROUNDUP(MONTH(CleanedData[[#This Row],[Date]])/3,0)</f>
        <v>Q3</v>
      </c>
      <c r="X3470" t="str">
        <f>IF(CleanedData[[#This Row],[Purchase Amount]]&gt;=5000,"Yes","No")</f>
        <v>Yes</v>
      </c>
      <c r="Y3470">
        <f>IF(CleanedData[[#This Row],[Recommend]]="Yes",1,0)</f>
        <v>0</v>
      </c>
      <c r="Z3470" s="6">
        <f>CleanedData[[#This Row],[Purchase Amount]]*0.15</f>
        <v>2221.2464999999997</v>
      </c>
      <c r="AA3470" s="6">
        <f>CleanedData[[#This Row],[Purchase Amount]]*1.15</f>
        <v>17029.556499999999</v>
      </c>
    </row>
    <row r="3471" spans="1:27" x14ac:dyDescent="0.3">
      <c r="A3471">
        <v>4208</v>
      </c>
      <c r="B3471" t="s">
        <v>3696</v>
      </c>
      <c r="C3471" s="1">
        <v>45326</v>
      </c>
      <c r="D3471">
        <v>22</v>
      </c>
      <c r="E3471" t="s">
        <v>52</v>
      </c>
      <c r="F3471" t="s">
        <v>130</v>
      </c>
      <c r="G3471" t="s">
        <v>142</v>
      </c>
      <c r="H3471">
        <v>4</v>
      </c>
      <c r="I3471" t="s">
        <v>45</v>
      </c>
      <c r="J3471" t="s">
        <v>54</v>
      </c>
      <c r="K3471" t="s">
        <v>55</v>
      </c>
      <c r="L3471" t="s">
        <v>45</v>
      </c>
      <c r="M3471" t="s">
        <v>140</v>
      </c>
      <c r="N3471" t="s">
        <v>96</v>
      </c>
      <c r="O3471" t="s">
        <v>148</v>
      </c>
      <c r="P3471" t="s">
        <v>49</v>
      </c>
      <c r="Q3471" t="s">
        <v>66</v>
      </c>
      <c r="R3471" s="6">
        <f>_xlfn.XLOOKUP(CleanedData[[#This Row],[Product]],'02_Lookup_Tables'!$A$2:$A$126,'02_Lookup_Tables'!$B$2:$B$126)</f>
        <v>44114.21</v>
      </c>
      <c r="S3471" t="str">
        <f>VLOOKUP(CleanedData[[#This Row],[Product]],'02_Lookup_Tables'!$H$2:$I$126,2,FALSE)</f>
        <v>Electronics</v>
      </c>
      <c r="T3471" t="str">
        <f>VLOOKUP(CleanedData[[#This Row],[Province]],'02_Lookup_Tables'!$D$2:$E$10,2, FALSE)</f>
        <v>Eastern Region</v>
      </c>
      <c r="U3471" t="str" cm="1">
        <f t="array" ref="U3471">_xlfn.IFS(CleanedData[[#This Row],[Purchase Amount]]&lt;500,"Low",
CleanedData[[#This Row],[Purchase Amount]]&lt;5000,"Medium",
TRUE,"High")</f>
        <v>High</v>
      </c>
      <c r="V3471" t="str">
        <f>TEXT(CleanedData[[#This Row],[Date]],"mmmm")</f>
        <v>February</v>
      </c>
      <c r="W3471" t="str">
        <f>"Q"&amp;ROUNDUP(MONTH(CleanedData[[#This Row],[Date]])/3,0)</f>
        <v>Q1</v>
      </c>
      <c r="X3471" t="str">
        <f>IF(CleanedData[[#This Row],[Purchase Amount]]&gt;=5000,"Yes","No")</f>
        <v>Yes</v>
      </c>
      <c r="Y3471">
        <f>IF(CleanedData[[#This Row],[Recommend]]="Yes",1,0)</f>
        <v>1</v>
      </c>
      <c r="Z3471" s="6">
        <f>CleanedData[[#This Row],[Purchase Amount]]*0.15</f>
        <v>6617.1314999999995</v>
      </c>
      <c r="AA3471" s="6">
        <f>CleanedData[[#This Row],[Purchase Amount]]*1.15</f>
        <v>50731.341499999995</v>
      </c>
    </row>
    <row r="3472" spans="1:27" x14ac:dyDescent="0.3">
      <c r="A3472">
        <v>4209</v>
      </c>
      <c r="B3472" t="s">
        <v>3697</v>
      </c>
      <c r="C3472" s="1">
        <v>45523</v>
      </c>
      <c r="D3472">
        <v>29</v>
      </c>
      <c r="E3472" t="s">
        <v>60</v>
      </c>
      <c r="F3472" t="s">
        <v>72</v>
      </c>
      <c r="G3472" t="s">
        <v>120</v>
      </c>
      <c r="H3472">
        <v>4</v>
      </c>
      <c r="I3472" t="s">
        <v>42</v>
      </c>
      <c r="J3472" t="s">
        <v>69</v>
      </c>
      <c r="K3472" t="s">
        <v>44</v>
      </c>
      <c r="L3472" t="s">
        <v>42</v>
      </c>
      <c r="M3472" t="s">
        <v>46</v>
      </c>
      <c r="N3472" t="s">
        <v>96</v>
      </c>
      <c r="O3472" t="s">
        <v>89</v>
      </c>
      <c r="P3472" t="s">
        <v>70</v>
      </c>
      <c r="Q3472" t="s">
        <v>58</v>
      </c>
      <c r="R3472" s="6">
        <f>_xlfn.XLOOKUP(CleanedData[[#This Row],[Product]],'02_Lookup_Tables'!$A$2:$A$126,'02_Lookup_Tables'!$B$2:$B$126)</f>
        <v>471.63</v>
      </c>
      <c r="S3472" t="str">
        <f>VLOOKUP(CleanedData[[#This Row],[Product]],'02_Lookup_Tables'!$H$2:$I$126,2,FALSE)</f>
        <v>Beauty &amp; Personal Care</v>
      </c>
      <c r="T3472" t="str">
        <f>VLOOKUP(CleanedData[[#This Row],[Province]],'02_Lookup_Tables'!$D$2:$E$10,2, FALSE)</f>
        <v>Central Region</v>
      </c>
      <c r="U3472" t="str" cm="1">
        <f t="array" ref="U3472">_xlfn.IFS(CleanedData[[#This Row],[Purchase Amount]]&lt;500,"Low",
CleanedData[[#This Row],[Purchase Amount]]&lt;5000,"Medium",
TRUE,"High")</f>
        <v>Low</v>
      </c>
      <c r="V3472" t="str">
        <f>TEXT(CleanedData[[#This Row],[Date]],"mmmm")</f>
        <v>August</v>
      </c>
      <c r="W3472" t="str">
        <f>"Q"&amp;ROUNDUP(MONTH(CleanedData[[#This Row],[Date]])/3,0)</f>
        <v>Q3</v>
      </c>
      <c r="X3472" t="str">
        <f>IF(CleanedData[[#This Row],[Purchase Amount]]&gt;=5000,"Yes","No")</f>
        <v>No</v>
      </c>
      <c r="Y3472">
        <f>IF(CleanedData[[#This Row],[Recommend]]="Yes",1,0)</f>
        <v>0</v>
      </c>
      <c r="Z3472" s="6">
        <f>CleanedData[[#This Row],[Purchase Amount]]*0.15</f>
        <v>70.744500000000002</v>
      </c>
      <c r="AA3472" s="6">
        <f>CleanedData[[#This Row],[Purchase Amount]]*1.15</f>
        <v>542.3744999999999</v>
      </c>
    </row>
    <row r="3473" spans="1:27" x14ac:dyDescent="0.3">
      <c r="A3473">
        <v>4210</v>
      </c>
      <c r="B3473" t="s">
        <v>3698</v>
      </c>
      <c r="C3473" s="1">
        <v>45659</v>
      </c>
      <c r="D3473">
        <v>39</v>
      </c>
      <c r="E3473" t="s">
        <v>39</v>
      </c>
      <c r="F3473" t="s">
        <v>68</v>
      </c>
      <c r="G3473" t="s">
        <v>278</v>
      </c>
      <c r="H3473">
        <v>4</v>
      </c>
      <c r="I3473" t="s">
        <v>45</v>
      </c>
      <c r="J3473" t="s">
        <v>74</v>
      </c>
      <c r="K3473" t="s">
        <v>55</v>
      </c>
      <c r="L3473" t="s">
        <v>45</v>
      </c>
      <c r="M3473" t="s">
        <v>92</v>
      </c>
      <c r="N3473" t="s">
        <v>96</v>
      </c>
      <c r="O3473" t="s">
        <v>89</v>
      </c>
      <c r="P3473" t="s">
        <v>70</v>
      </c>
      <c r="Q3473" t="s">
        <v>81</v>
      </c>
      <c r="R3473" s="6">
        <f>_xlfn.XLOOKUP(CleanedData[[#This Row],[Product]],'02_Lookup_Tables'!$A$2:$A$126,'02_Lookup_Tables'!$B$2:$B$126)</f>
        <v>45.96</v>
      </c>
      <c r="S3473" t="str">
        <f>VLOOKUP(CleanedData[[#This Row],[Product]],'02_Lookup_Tables'!$H$2:$I$126,2,FALSE)</f>
        <v>Food</v>
      </c>
      <c r="T3473" t="str">
        <f>VLOOKUP(CleanedData[[#This Row],[Province]],'02_Lookup_Tables'!$D$2:$E$10,2, FALSE)</f>
        <v>Northern Region</v>
      </c>
      <c r="U3473" t="str" cm="1">
        <f t="array" ref="U3473">_xlfn.IFS(CleanedData[[#This Row],[Purchase Amount]]&lt;500,"Low",
CleanedData[[#This Row],[Purchase Amount]]&lt;5000,"Medium",
TRUE,"High")</f>
        <v>Low</v>
      </c>
      <c r="V3473" t="str">
        <f>TEXT(CleanedData[[#This Row],[Date]],"mmmm")</f>
        <v>January</v>
      </c>
      <c r="W3473" t="str">
        <f>"Q"&amp;ROUNDUP(MONTH(CleanedData[[#This Row],[Date]])/3,0)</f>
        <v>Q1</v>
      </c>
      <c r="X3473" t="str">
        <f>IF(CleanedData[[#This Row],[Purchase Amount]]&gt;=5000,"Yes","No")</f>
        <v>No</v>
      </c>
      <c r="Y3473">
        <f>IF(CleanedData[[#This Row],[Recommend]]="Yes",1,0)</f>
        <v>1</v>
      </c>
      <c r="Z3473" s="6">
        <f>CleanedData[[#This Row],[Purchase Amount]]*0.15</f>
        <v>6.8940000000000001</v>
      </c>
      <c r="AA3473" s="6">
        <f>CleanedData[[#This Row],[Purchase Amount]]*1.15</f>
        <v>52.853999999999999</v>
      </c>
    </row>
    <row r="3474" spans="1:27" x14ac:dyDescent="0.3">
      <c r="A3474">
        <v>4211</v>
      </c>
      <c r="B3474" t="s">
        <v>3699</v>
      </c>
      <c r="C3474" s="1">
        <v>45587</v>
      </c>
      <c r="D3474">
        <v>80</v>
      </c>
      <c r="E3474" t="s">
        <v>39</v>
      </c>
      <c r="F3474" t="s">
        <v>130</v>
      </c>
      <c r="G3474" t="s">
        <v>317</v>
      </c>
      <c r="H3474">
        <v>1</v>
      </c>
      <c r="I3474" t="s">
        <v>45</v>
      </c>
      <c r="J3474" t="s">
        <v>69</v>
      </c>
      <c r="K3474" t="s">
        <v>55</v>
      </c>
      <c r="L3474" t="s">
        <v>45</v>
      </c>
      <c r="M3474" t="s">
        <v>106</v>
      </c>
      <c r="N3474" t="s">
        <v>80</v>
      </c>
      <c r="O3474" t="s">
        <v>148</v>
      </c>
      <c r="P3474" t="s">
        <v>70</v>
      </c>
      <c r="Q3474" t="s">
        <v>97</v>
      </c>
      <c r="R3474" s="6">
        <f>_xlfn.XLOOKUP(CleanedData[[#This Row],[Product]],'02_Lookup_Tables'!$A$2:$A$126,'02_Lookup_Tables'!$B$2:$B$126)</f>
        <v>10347.709999999999</v>
      </c>
      <c r="S3474" t="str">
        <f>VLOOKUP(CleanedData[[#This Row],[Product]],'02_Lookup_Tables'!$H$2:$I$126,2,FALSE)</f>
        <v>Home Devices</v>
      </c>
      <c r="T3474" t="str">
        <f>VLOOKUP(CleanedData[[#This Row],[Province]],'02_Lookup_Tables'!$D$2:$E$10,2, FALSE)</f>
        <v>Eastern Region</v>
      </c>
      <c r="U3474" t="str" cm="1">
        <f t="array" ref="U3474">_xlfn.IFS(CleanedData[[#This Row],[Purchase Amount]]&lt;500,"Low",
CleanedData[[#This Row],[Purchase Amount]]&lt;5000,"Medium",
TRUE,"High")</f>
        <v>High</v>
      </c>
      <c r="V3474" t="str">
        <f>TEXT(CleanedData[[#This Row],[Date]],"mmmm")</f>
        <v>October</v>
      </c>
      <c r="W3474" t="str">
        <f>"Q"&amp;ROUNDUP(MONTH(CleanedData[[#This Row],[Date]])/3,0)</f>
        <v>Q4</v>
      </c>
      <c r="X3474" t="str">
        <f>IF(CleanedData[[#This Row],[Purchase Amount]]&gt;=5000,"Yes","No")</f>
        <v>Yes</v>
      </c>
      <c r="Y3474">
        <f>IF(CleanedData[[#This Row],[Recommend]]="Yes",1,0)</f>
        <v>1</v>
      </c>
      <c r="Z3474" s="6">
        <f>CleanedData[[#This Row],[Purchase Amount]]*0.15</f>
        <v>1552.1564999999998</v>
      </c>
      <c r="AA3474" s="6">
        <f>CleanedData[[#This Row],[Purchase Amount]]*1.15</f>
        <v>11899.866499999998</v>
      </c>
    </row>
    <row r="3475" spans="1:27" x14ac:dyDescent="0.3">
      <c r="A3475">
        <v>4212</v>
      </c>
      <c r="B3475" t="s">
        <v>3700</v>
      </c>
      <c r="C3475" s="1">
        <v>45704</v>
      </c>
      <c r="D3475">
        <v>66</v>
      </c>
      <c r="E3475" t="s">
        <v>39</v>
      </c>
      <c r="F3475" t="s">
        <v>40</v>
      </c>
      <c r="G3475" t="s">
        <v>126</v>
      </c>
      <c r="H3475">
        <v>5</v>
      </c>
      <c r="I3475" t="s">
        <v>45</v>
      </c>
      <c r="J3475" t="s">
        <v>54</v>
      </c>
      <c r="K3475" t="s">
        <v>55</v>
      </c>
      <c r="L3475" t="s">
        <v>45</v>
      </c>
      <c r="M3475" t="s">
        <v>196</v>
      </c>
      <c r="N3475" t="s">
        <v>57</v>
      </c>
      <c r="O3475" t="s">
        <v>89</v>
      </c>
      <c r="P3475" t="s">
        <v>70</v>
      </c>
      <c r="Q3475" t="s">
        <v>97</v>
      </c>
      <c r="R3475" s="6">
        <f>_xlfn.XLOOKUP(CleanedData[[#This Row],[Product]],'02_Lookup_Tables'!$A$2:$A$126,'02_Lookup_Tables'!$B$2:$B$126)</f>
        <v>343.42</v>
      </c>
      <c r="S3475" t="str">
        <f>VLOOKUP(CleanedData[[#This Row],[Product]],'02_Lookup_Tables'!$H$2:$I$126,2,FALSE)</f>
        <v>Food</v>
      </c>
      <c r="T3475" t="str">
        <f>VLOOKUP(CleanedData[[#This Row],[Province]],'02_Lookup_Tables'!$D$2:$E$10,2, FALSE)</f>
        <v>Northern Region</v>
      </c>
      <c r="U3475" t="str" cm="1">
        <f t="array" ref="U3475">_xlfn.IFS(CleanedData[[#This Row],[Purchase Amount]]&lt;500,"Low",
CleanedData[[#This Row],[Purchase Amount]]&lt;5000,"Medium",
TRUE,"High")</f>
        <v>Low</v>
      </c>
      <c r="V3475" t="str">
        <f>TEXT(CleanedData[[#This Row],[Date]],"mmmm")</f>
        <v>February</v>
      </c>
      <c r="W3475" t="str">
        <f>"Q"&amp;ROUNDUP(MONTH(CleanedData[[#This Row],[Date]])/3,0)</f>
        <v>Q1</v>
      </c>
      <c r="X3475" t="str">
        <f>IF(CleanedData[[#This Row],[Purchase Amount]]&gt;=5000,"Yes","No")</f>
        <v>No</v>
      </c>
      <c r="Y3475">
        <f>IF(CleanedData[[#This Row],[Recommend]]="Yes",1,0)</f>
        <v>1</v>
      </c>
      <c r="Z3475" s="6">
        <f>CleanedData[[#This Row],[Purchase Amount]]*0.15</f>
        <v>51.512999999999998</v>
      </c>
      <c r="AA3475" s="6">
        <f>CleanedData[[#This Row],[Purchase Amount]]*1.15</f>
        <v>394.93299999999999</v>
      </c>
    </row>
    <row r="3476" spans="1:27" x14ac:dyDescent="0.3">
      <c r="A3476">
        <v>4213</v>
      </c>
      <c r="B3476" t="s">
        <v>3701</v>
      </c>
      <c r="C3476" s="1">
        <v>45686</v>
      </c>
      <c r="D3476">
        <v>26</v>
      </c>
      <c r="E3476" t="s">
        <v>60</v>
      </c>
      <c r="F3476" t="s">
        <v>83</v>
      </c>
      <c r="G3476" t="s">
        <v>311</v>
      </c>
      <c r="H3476">
        <v>5</v>
      </c>
      <c r="I3476" t="s">
        <v>45</v>
      </c>
      <c r="J3476" t="s">
        <v>74</v>
      </c>
      <c r="K3476" t="s">
        <v>44</v>
      </c>
      <c r="L3476" t="s">
        <v>42</v>
      </c>
      <c r="M3476" t="s">
        <v>147</v>
      </c>
      <c r="N3476" t="s">
        <v>57</v>
      </c>
      <c r="O3476" t="s">
        <v>148</v>
      </c>
      <c r="P3476" t="s">
        <v>49</v>
      </c>
      <c r="Q3476" t="s">
        <v>58</v>
      </c>
      <c r="R3476" s="6">
        <f>_xlfn.XLOOKUP(CleanedData[[#This Row],[Product]],'02_Lookup_Tables'!$A$2:$A$126,'02_Lookup_Tables'!$B$2:$B$126)</f>
        <v>954.6</v>
      </c>
      <c r="S3476" t="str">
        <f>VLOOKUP(CleanedData[[#This Row],[Product]],'02_Lookup_Tables'!$H$2:$I$126,2,FALSE)</f>
        <v>Apparel</v>
      </c>
      <c r="T3476" t="str">
        <f>VLOOKUP(CleanedData[[#This Row],[Province]],'02_Lookup_Tables'!$D$2:$E$10,2, FALSE)</f>
        <v>Western Region</v>
      </c>
      <c r="U3476" t="str" cm="1">
        <f t="array" ref="U3476">_xlfn.IFS(CleanedData[[#This Row],[Purchase Amount]]&lt;500,"Low",
CleanedData[[#This Row],[Purchase Amount]]&lt;5000,"Medium",
TRUE,"High")</f>
        <v>Medium</v>
      </c>
      <c r="V3476" t="str">
        <f>TEXT(CleanedData[[#This Row],[Date]],"mmmm")</f>
        <v>January</v>
      </c>
      <c r="W3476" t="str">
        <f>"Q"&amp;ROUNDUP(MONTH(CleanedData[[#This Row],[Date]])/3,0)</f>
        <v>Q1</v>
      </c>
      <c r="X3476" t="str">
        <f>IF(CleanedData[[#This Row],[Purchase Amount]]&gt;=5000,"Yes","No")</f>
        <v>No</v>
      </c>
      <c r="Y3476">
        <f>IF(CleanedData[[#This Row],[Recommend]]="Yes",1,0)</f>
        <v>1</v>
      </c>
      <c r="Z3476" s="6">
        <f>CleanedData[[#This Row],[Purchase Amount]]*0.15</f>
        <v>143.19</v>
      </c>
      <c r="AA3476" s="6">
        <f>CleanedData[[#This Row],[Purchase Amount]]*1.15</f>
        <v>1097.79</v>
      </c>
    </row>
    <row r="3477" spans="1:27" x14ac:dyDescent="0.3">
      <c r="A3477">
        <v>4214</v>
      </c>
      <c r="B3477" t="s">
        <v>3702</v>
      </c>
      <c r="C3477" s="1">
        <v>45296</v>
      </c>
      <c r="D3477">
        <v>58</v>
      </c>
      <c r="E3477" t="s">
        <v>39</v>
      </c>
      <c r="F3477" t="s">
        <v>108</v>
      </c>
      <c r="G3477" t="s">
        <v>331</v>
      </c>
      <c r="H3477">
        <v>3</v>
      </c>
      <c r="I3477" t="s">
        <v>42</v>
      </c>
      <c r="J3477" t="s">
        <v>69</v>
      </c>
      <c r="K3477" t="s">
        <v>64</v>
      </c>
      <c r="L3477" t="s">
        <v>42</v>
      </c>
      <c r="M3477" t="s">
        <v>85</v>
      </c>
      <c r="N3477" t="s">
        <v>48</v>
      </c>
      <c r="O3477" t="s">
        <v>48</v>
      </c>
      <c r="P3477" t="s">
        <v>70</v>
      </c>
      <c r="Q3477" t="s">
        <v>50</v>
      </c>
      <c r="R3477" s="6">
        <f>_xlfn.XLOOKUP(CleanedData[[#This Row],[Product]],'02_Lookup_Tables'!$A$2:$A$126,'02_Lookup_Tables'!$B$2:$B$126)</f>
        <v>27.35</v>
      </c>
      <c r="S3477" t="str">
        <f>VLOOKUP(CleanedData[[#This Row],[Product]],'02_Lookup_Tables'!$H$2:$I$126,2,FALSE)</f>
        <v>Food</v>
      </c>
      <c r="T3477" t="str">
        <f>VLOOKUP(CleanedData[[#This Row],[Province]],'02_Lookup_Tables'!$D$2:$E$10,2, FALSE)</f>
        <v>Gauteng Region</v>
      </c>
      <c r="U3477" t="str" cm="1">
        <f t="array" ref="U3477">_xlfn.IFS(CleanedData[[#This Row],[Purchase Amount]]&lt;500,"Low",
CleanedData[[#This Row],[Purchase Amount]]&lt;5000,"Medium",
TRUE,"High")</f>
        <v>Low</v>
      </c>
      <c r="V3477" t="str">
        <f>TEXT(CleanedData[[#This Row],[Date]],"mmmm")</f>
        <v>January</v>
      </c>
      <c r="W3477" t="str">
        <f>"Q"&amp;ROUNDUP(MONTH(CleanedData[[#This Row],[Date]])/3,0)</f>
        <v>Q1</v>
      </c>
      <c r="X3477" t="str">
        <f>IF(CleanedData[[#This Row],[Purchase Amount]]&gt;=5000,"Yes","No")</f>
        <v>No</v>
      </c>
      <c r="Y3477">
        <f>IF(CleanedData[[#This Row],[Recommend]]="Yes",1,0)</f>
        <v>0</v>
      </c>
      <c r="Z3477" s="6">
        <f>CleanedData[[#This Row],[Purchase Amount]]*0.15</f>
        <v>4.1025</v>
      </c>
      <c r="AA3477" s="6">
        <f>CleanedData[[#This Row],[Purchase Amount]]*1.15</f>
        <v>31.452500000000001</v>
      </c>
    </row>
    <row r="3478" spans="1:27" x14ac:dyDescent="0.3">
      <c r="A3478">
        <v>4215</v>
      </c>
      <c r="B3478" t="s">
        <v>3703</v>
      </c>
      <c r="C3478" s="1">
        <v>45972</v>
      </c>
      <c r="D3478">
        <v>28</v>
      </c>
      <c r="E3478" t="s">
        <v>39</v>
      </c>
      <c r="F3478" t="s">
        <v>130</v>
      </c>
      <c r="G3478" t="s">
        <v>563</v>
      </c>
      <c r="H3478">
        <v>4</v>
      </c>
      <c r="I3478" t="s">
        <v>45</v>
      </c>
      <c r="J3478" t="s">
        <v>63</v>
      </c>
      <c r="K3478" t="s">
        <v>64</v>
      </c>
      <c r="L3478" t="s">
        <v>45</v>
      </c>
      <c r="N3478" t="s">
        <v>96</v>
      </c>
      <c r="O3478" t="s">
        <v>134</v>
      </c>
      <c r="P3478" t="s">
        <v>8646</v>
      </c>
      <c r="Q3478" t="s">
        <v>58</v>
      </c>
      <c r="R3478" s="6">
        <f>_xlfn.XLOOKUP(CleanedData[[#This Row],[Product]],'02_Lookup_Tables'!$A$2:$A$126,'02_Lookup_Tables'!$B$2:$B$126)</f>
        <v>11052.57</v>
      </c>
      <c r="S3478" t="str">
        <f>VLOOKUP(CleanedData[[#This Row],[Product]],'02_Lookup_Tables'!$H$2:$I$126,2,FALSE)</f>
        <v>Electronics</v>
      </c>
      <c r="T3478" t="str">
        <f>VLOOKUP(CleanedData[[#This Row],[Province]],'02_Lookup_Tables'!$D$2:$E$10,2, FALSE)</f>
        <v>Eastern Region</v>
      </c>
      <c r="U3478" t="str" cm="1">
        <f t="array" ref="U3478">_xlfn.IFS(CleanedData[[#This Row],[Purchase Amount]]&lt;500,"Low",
CleanedData[[#This Row],[Purchase Amount]]&lt;5000,"Medium",
TRUE,"High")</f>
        <v>High</v>
      </c>
      <c r="V3478" t="str">
        <f>TEXT(CleanedData[[#This Row],[Date]],"mmmm")</f>
        <v>November</v>
      </c>
      <c r="W3478" t="str">
        <f>"Q"&amp;ROUNDUP(MONTH(CleanedData[[#This Row],[Date]])/3,0)</f>
        <v>Q4</v>
      </c>
      <c r="X3478" t="str">
        <f>IF(CleanedData[[#This Row],[Purchase Amount]]&gt;=5000,"Yes","No")</f>
        <v>Yes</v>
      </c>
      <c r="Y3478">
        <f>IF(CleanedData[[#This Row],[Recommend]]="Yes",1,0)</f>
        <v>1</v>
      </c>
      <c r="Z3478" s="6">
        <f>CleanedData[[#This Row],[Purchase Amount]]*0.15</f>
        <v>1657.8854999999999</v>
      </c>
      <c r="AA3478" s="6">
        <f>CleanedData[[#This Row],[Purchase Amount]]*1.15</f>
        <v>12710.455499999998</v>
      </c>
    </row>
    <row r="3479" spans="1:27" x14ac:dyDescent="0.3">
      <c r="A3479">
        <v>4216</v>
      </c>
      <c r="B3479" t="s">
        <v>3704</v>
      </c>
      <c r="C3479" s="1">
        <v>45455</v>
      </c>
      <c r="D3479">
        <v>67</v>
      </c>
      <c r="E3479" t="s">
        <v>39</v>
      </c>
      <c r="F3479" t="s">
        <v>61</v>
      </c>
      <c r="G3479" t="s">
        <v>189</v>
      </c>
      <c r="H3479">
        <v>4</v>
      </c>
      <c r="I3479" t="s">
        <v>45</v>
      </c>
      <c r="J3479" t="s">
        <v>54</v>
      </c>
      <c r="K3479" t="s">
        <v>44</v>
      </c>
      <c r="L3479" t="s">
        <v>45</v>
      </c>
      <c r="M3479" t="s">
        <v>236</v>
      </c>
      <c r="N3479" t="s">
        <v>96</v>
      </c>
      <c r="O3479" t="s">
        <v>89</v>
      </c>
      <c r="P3479" t="s">
        <v>70</v>
      </c>
      <c r="Q3479" t="s">
        <v>97</v>
      </c>
      <c r="R3479" s="6">
        <f>_xlfn.XLOOKUP(CleanedData[[#This Row],[Product]],'02_Lookup_Tables'!$A$2:$A$126,'02_Lookup_Tables'!$B$2:$B$126)</f>
        <v>1619.07</v>
      </c>
      <c r="S3479" t="str">
        <f>VLOOKUP(CleanedData[[#This Row],[Product]],'02_Lookup_Tables'!$H$2:$I$126,2,FALSE)</f>
        <v>Home &amp; Living</v>
      </c>
      <c r="T3479" t="str">
        <f>VLOOKUP(CleanedData[[#This Row],[Province]],'02_Lookup_Tables'!$D$2:$E$10,2, FALSE)</f>
        <v>Southern Region</v>
      </c>
      <c r="U3479" t="str" cm="1">
        <f t="array" ref="U3479">_xlfn.IFS(CleanedData[[#This Row],[Purchase Amount]]&lt;500,"Low",
CleanedData[[#This Row],[Purchase Amount]]&lt;5000,"Medium",
TRUE,"High")</f>
        <v>Medium</v>
      </c>
      <c r="V3479" t="str">
        <f>TEXT(CleanedData[[#This Row],[Date]],"mmmm")</f>
        <v>June</v>
      </c>
      <c r="W3479" t="str">
        <f>"Q"&amp;ROUNDUP(MONTH(CleanedData[[#This Row],[Date]])/3,0)</f>
        <v>Q2</v>
      </c>
      <c r="X3479" t="str">
        <f>IF(CleanedData[[#This Row],[Purchase Amount]]&gt;=5000,"Yes","No")</f>
        <v>No</v>
      </c>
      <c r="Y3479">
        <f>IF(CleanedData[[#This Row],[Recommend]]="Yes",1,0)</f>
        <v>1</v>
      </c>
      <c r="Z3479" s="6">
        <f>CleanedData[[#This Row],[Purchase Amount]]*0.15</f>
        <v>242.86049999999997</v>
      </c>
      <c r="AA3479" s="6">
        <f>CleanedData[[#This Row],[Purchase Amount]]*1.15</f>
        <v>1861.9304999999997</v>
      </c>
    </row>
    <row r="3480" spans="1:27" x14ac:dyDescent="0.3">
      <c r="A3480">
        <v>4217</v>
      </c>
      <c r="B3480" t="s">
        <v>3705</v>
      </c>
      <c r="C3480" s="1">
        <v>45931</v>
      </c>
      <c r="D3480">
        <v>31</v>
      </c>
      <c r="E3480" t="s">
        <v>60</v>
      </c>
      <c r="F3480" t="s">
        <v>72</v>
      </c>
      <c r="G3480" t="s">
        <v>120</v>
      </c>
      <c r="H3480">
        <v>5</v>
      </c>
      <c r="I3480" t="s">
        <v>42</v>
      </c>
      <c r="J3480" t="s">
        <v>69</v>
      </c>
      <c r="K3480" t="s">
        <v>55</v>
      </c>
      <c r="L3480" t="s">
        <v>45</v>
      </c>
      <c r="M3480" t="s">
        <v>180</v>
      </c>
      <c r="N3480" t="s">
        <v>57</v>
      </c>
      <c r="O3480" t="s">
        <v>89</v>
      </c>
      <c r="P3480" t="s">
        <v>70</v>
      </c>
      <c r="Q3480" t="s">
        <v>58</v>
      </c>
      <c r="R3480" s="6">
        <f>_xlfn.XLOOKUP(CleanedData[[#This Row],[Product]],'02_Lookup_Tables'!$A$2:$A$126,'02_Lookup_Tables'!$B$2:$B$126)</f>
        <v>471.63</v>
      </c>
      <c r="S3480" t="str">
        <f>VLOOKUP(CleanedData[[#This Row],[Product]],'02_Lookup_Tables'!$H$2:$I$126,2,FALSE)</f>
        <v>Beauty &amp; Personal Care</v>
      </c>
      <c r="T3480" t="str">
        <f>VLOOKUP(CleanedData[[#This Row],[Province]],'02_Lookup_Tables'!$D$2:$E$10,2, FALSE)</f>
        <v>Central Region</v>
      </c>
      <c r="U3480" t="str" cm="1">
        <f t="array" ref="U3480">_xlfn.IFS(CleanedData[[#This Row],[Purchase Amount]]&lt;500,"Low",
CleanedData[[#This Row],[Purchase Amount]]&lt;5000,"Medium",
TRUE,"High")</f>
        <v>Low</v>
      </c>
      <c r="V3480" t="str">
        <f>TEXT(CleanedData[[#This Row],[Date]],"mmmm")</f>
        <v>October</v>
      </c>
      <c r="W3480" t="str">
        <f>"Q"&amp;ROUNDUP(MONTH(CleanedData[[#This Row],[Date]])/3,0)</f>
        <v>Q4</v>
      </c>
      <c r="X3480" t="str">
        <f>IF(CleanedData[[#This Row],[Purchase Amount]]&gt;=5000,"Yes","No")</f>
        <v>No</v>
      </c>
      <c r="Y3480">
        <f>IF(CleanedData[[#This Row],[Recommend]]="Yes",1,0)</f>
        <v>0</v>
      </c>
      <c r="Z3480" s="6">
        <f>CleanedData[[#This Row],[Purchase Amount]]*0.15</f>
        <v>70.744500000000002</v>
      </c>
      <c r="AA3480" s="6">
        <f>CleanedData[[#This Row],[Purchase Amount]]*1.15</f>
        <v>542.3744999999999</v>
      </c>
    </row>
    <row r="3481" spans="1:27" x14ac:dyDescent="0.3">
      <c r="A3481">
        <v>4218</v>
      </c>
      <c r="B3481" t="s">
        <v>3706</v>
      </c>
      <c r="C3481" s="1">
        <v>45488</v>
      </c>
      <c r="D3481">
        <v>35</v>
      </c>
      <c r="E3481" t="s">
        <v>39</v>
      </c>
      <c r="F3481" t="s">
        <v>108</v>
      </c>
      <c r="G3481" t="s">
        <v>158</v>
      </c>
      <c r="H3481">
        <v>2</v>
      </c>
      <c r="I3481" t="s">
        <v>45</v>
      </c>
      <c r="J3481" t="s">
        <v>63</v>
      </c>
      <c r="K3481" t="s">
        <v>55</v>
      </c>
      <c r="L3481" t="s">
        <v>45</v>
      </c>
      <c r="M3481" t="s">
        <v>190</v>
      </c>
      <c r="N3481" t="s">
        <v>47</v>
      </c>
      <c r="O3481" t="s">
        <v>89</v>
      </c>
      <c r="P3481" t="s">
        <v>49</v>
      </c>
      <c r="Q3481" t="s">
        <v>81</v>
      </c>
      <c r="R3481" s="6">
        <f>_xlfn.XLOOKUP(CleanedData[[#This Row],[Product]],'02_Lookup_Tables'!$A$2:$A$126,'02_Lookup_Tables'!$B$2:$B$126)</f>
        <v>2962.6</v>
      </c>
      <c r="S3481" t="str">
        <f>VLOOKUP(CleanedData[[#This Row],[Product]],'02_Lookup_Tables'!$H$2:$I$126,2,FALSE)</f>
        <v>Sports &amp; Outdoors</v>
      </c>
      <c r="T3481" t="str">
        <f>VLOOKUP(CleanedData[[#This Row],[Province]],'02_Lookup_Tables'!$D$2:$E$10,2, FALSE)</f>
        <v>Gauteng Region</v>
      </c>
      <c r="U3481" t="str" cm="1">
        <f t="array" ref="U3481">_xlfn.IFS(CleanedData[[#This Row],[Purchase Amount]]&lt;500,"Low",
CleanedData[[#This Row],[Purchase Amount]]&lt;5000,"Medium",
TRUE,"High")</f>
        <v>Medium</v>
      </c>
      <c r="V3481" t="str">
        <f>TEXT(CleanedData[[#This Row],[Date]],"mmmm")</f>
        <v>July</v>
      </c>
      <c r="W3481" t="str">
        <f>"Q"&amp;ROUNDUP(MONTH(CleanedData[[#This Row],[Date]])/3,0)</f>
        <v>Q3</v>
      </c>
      <c r="X3481" t="str">
        <f>IF(CleanedData[[#This Row],[Purchase Amount]]&gt;=5000,"Yes","No")</f>
        <v>No</v>
      </c>
      <c r="Y3481">
        <f>IF(CleanedData[[#This Row],[Recommend]]="Yes",1,0)</f>
        <v>1</v>
      </c>
      <c r="Z3481" s="6">
        <f>CleanedData[[#This Row],[Purchase Amount]]*0.15</f>
        <v>444.39</v>
      </c>
      <c r="AA3481" s="6">
        <f>CleanedData[[#This Row],[Purchase Amount]]*1.15</f>
        <v>3406.99</v>
      </c>
    </row>
    <row r="3482" spans="1:27" x14ac:dyDescent="0.3">
      <c r="A3482">
        <v>4219</v>
      </c>
      <c r="B3482" t="s">
        <v>3707</v>
      </c>
      <c r="C3482" s="1">
        <v>45932</v>
      </c>
      <c r="D3482">
        <v>22</v>
      </c>
      <c r="E3482" t="s">
        <v>39</v>
      </c>
      <c r="F3482" t="s">
        <v>130</v>
      </c>
      <c r="G3482" t="s">
        <v>179</v>
      </c>
      <c r="H3482">
        <v>4</v>
      </c>
      <c r="I3482" t="s">
        <v>45</v>
      </c>
      <c r="J3482" t="s">
        <v>74</v>
      </c>
      <c r="K3482" t="s">
        <v>64</v>
      </c>
      <c r="L3482" t="s">
        <v>45</v>
      </c>
      <c r="M3482" t="s">
        <v>156</v>
      </c>
      <c r="N3482" t="s">
        <v>96</v>
      </c>
      <c r="O3482" t="s">
        <v>148</v>
      </c>
      <c r="P3482" t="s">
        <v>49</v>
      </c>
      <c r="Q3482" t="s">
        <v>66</v>
      </c>
      <c r="R3482" s="6">
        <f>_xlfn.XLOOKUP(CleanedData[[#This Row],[Product]],'02_Lookup_Tables'!$A$2:$A$126,'02_Lookup_Tables'!$B$2:$B$126)</f>
        <v>54.82</v>
      </c>
      <c r="S3482" t="str">
        <f>VLOOKUP(CleanedData[[#This Row],[Product]],'02_Lookup_Tables'!$H$2:$I$126,2,FALSE)</f>
        <v>Food</v>
      </c>
      <c r="T3482" t="str">
        <f>VLOOKUP(CleanedData[[#This Row],[Province]],'02_Lookup_Tables'!$D$2:$E$10,2, FALSE)</f>
        <v>Eastern Region</v>
      </c>
      <c r="U3482" t="str" cm="1">
        <f t="array" ref="U3482">_xlfn.IFS(CleanedData[[#This Row],[Purchase Amount]]&lt;500,"Low",
CleanedData[[#This Row],[Purchase Amount]]&lt;5000,"Medium",
TRUE,"High")</f>
        <v>Low</v>
      </c>
      <c r="V3482" t="str">
        <f>TEXT(CleanedData[[#This Row],[Date]],"mmmm")</f>
        <v>October</v>
      </c>
      <c r="W3482" t="str">
        <f>"Q"&amp;ROUNDUP(MONTH(CleanedData[[#This Row],[Date]])/3,0)</f>
        <v>Q4</v>
      </c>
      <c r="X3482" t="str">
        <f>IF(CleanedData[[#This Row],[Purchase Amount]]&gt;=5000,"Yes","No")</f>
        <v>No</v>
      </c>
      <c r="Y3482">
        <f>IF(CleanedData[[#This Row],[Recommend]]="Yes",1,0)</f>
        <v>1</v>
      </c>
      <c r="Z3482" s="6">
        <f>CleanedData[[#This Row],[Purchase Amount]]*0.15</f>
        <v>8.222999999999999</v>
      </c>
      <c r="AA3482" s="6">
        <f>CleanedData[[#This Row],[Purchase Amount]]*1.15</f>
        <v>63.042999999999992</v>
      </c>
    </row>
    <row r="3483" spans="1:27" x14ac:dyDescent="0.3">
      <c r="A3483">
        <v>4221</v>
      </c>
      <c r="B3483" t="s">
        <v>3708</v>
      </c>
      <c r="C3483" s="1">
        <v>45897</v>
      </c>
      <c r="D3483">
        <v>32</v>
      </c>
      <c r="E3483" t="s">
        <v>60</v>
      </c>
      <c r="F3483" t="s">
        <v>68</v>
      </c>
      <c r="G3483" t="s">
        <v>111</v>
      </c>
      <c r="H3483">
        <v>1</v>
      </c>
      <c r="I3483" t="s">
        <v>45</v>
      </c>
      <c r="J3483" t="s">
        <v>54</v>
      </c>
      <c r="K3483" t="s">
        <v>44</v>
      </c>
      <c r="L3483" t="s">
        <v>42</v>
      </c>
      <c r="M3483" t="s">
        <v>112</v>
      </c>
      <c r="N3483" t="s">
        <v>80</v>
      </c>
      <c r="O3483" t="s">
        <v>48</v>
      </c>
      <c r="P3483" t="s">
        <v>49</v>
      </c>
      <c r="Q3483" t="s">
        <v>58</v>
      </c>
      <c r="R3483" s="6">
        <f>_xlfn.XLOOKUP(CleanedData[[#This Row],[Product]],'02_Lookup_Tables'!$A$2:$A$126,'02_Lookup_Tables'!$B$2:$B$126)</f>
        <v>3576.97</v>
      </c>
      <c r="S3483" t="str">
        <f>VLOOKUP(CleanedData[[#This Row],[Product]],'02_Lookup_Tables'!$H$2:$I$126,2,FALSE)</f>
        <v>Home Devices</v>
      </c>
      <c r="T3483" t="str">
        <f>VLOOKUP(CleanedData[[#This Row],[Province]],'02_Lookup_Tables'!$D$2:$E$10,2, FALSE)</f>
        <v>Northern Region</v>
      </c>
      <c r="U3483" t="str" cm="1">
        <f t="array" ref="U3483">_xlfn.IFS(CleanedData[[#This Row],[Purchase Amount]]&lt;500,"Low",
CleanedData[[#This Row],[Purchase Amount]]&lt;5000,"Medium",
TRUE,"High")</f>
        <v>Medium</v>
      </c>
      <c r="V3483" t="str">
        <f>TEXT(CleanedData[[#This Row],[Date]],"mmmm")</f>
        <v>August</v>
      </c>
      <c r="W3483" t="str">
        <f>"Q"&amp;ROUNDUP(MONTH(CleanedData[[#This Row],[Date]])/3,0)</f>
        <v>Q3</v>
      </c>
      <c r="X3483" t="str">
        <f>IF(CleanedData[[#This Row],[Purchase Amount]]&gt;=5000,"Yes","No")</f>
        <v>No</v>
      </c>
      <c r="Y3483">
        <f>IF(CleanedData[[#This Row],[Recommend]]="Yes",1,0)</f>
        <v>1</v>
      </c>
      <c r="Z3483" s="6">
        <f>CleanedData[[#This Row],[Purchase Amount]]*0.15</f>
        <v>536.54549999999995</v>
      </c>
      <c r="AA3483" s="6">
        <f>CleanedData[[#This Row],[Purchase Amount]]*1.15</f>
        <v>4113.5154999999995</v>
      </c>
    </row>
    <row r="3484" spans="1:27" x14ac:dyDescent="0.3">
      <c r="A3484">
        <v>4222</v>
      </c>
      <c r="B3484" t="s">
        <v>3709</v>
      </c>
      <c r="C3484" s="1">
        <v>45586</v>
      </c>
      <c r="D3484">
        <v>75</v>
      </c>
      <c r="E3484" t="s">
        <v>52</v>
      </c>
      <c r="F3484" t="s">
        <v>40</v>
      </c>
      <c r="G3484" t="s">
        <v>406</v>
      </c>
      <c r="H3484">
        <v>3</v>
      </c>
      <c r="I3484" t="s">
        <v>42</v>
      </c>
      <c r="J3484" t="s">
        <v>43</v>
      </c>
      <c r="K3484" t="s">
        <v>55</v>
      </c>
      <c r="L3484" t="s">
        <v>42</v>
      </c>
      <c r="M3484" t="s">
        <v>123</v>
      </c>
      <c r="N3484" t="s">
        <v>48</v>
      </c>
      <c r="O3484" t="s">
        <v>89</v>
      </c>
      <c r="P3484" t="s">
        <v>49</v>
      </c>
      <c r="Q3484" t="s">
        <v>97</v>
      </c>
      <c r="R3484" s="6">
        <f>_xlfn.XLOOKUP(CleanedData[[#This Row],[Product]],'02_Lookup_Tables'!$A$2:$A$126,'02_Lookup_Tables'!$B$2:$B$126)</f>
        <v>996.44</v>
      </c>
      <c r="S3484" t="str">
        <f>VLOOKUP(CleanedData[[#This Row],[Product]],'02_Lookup_Tables'!$H$2:$I$126,2,FALSE)</f>
        <v>Sports &amp; Outdoors</v>
      </c>
      <c r="T3484" t="str">
        <f>VLOOKUP(CleanedData[[#This Row],[Province]],'02_Lookup_Tables'!$D$2:$E$10,2, FALSE)</f>
        <v>Northern Region</v>
      </c>
      <c r="U3484" t="str" cm="1">
        <f t="array" ref="U3484">_xlfn.IFS(CleanedData[[#This Row],[Purchase Amount]]&lt;500,"Low",
CleanedData[[#This Row],[Purchase Amount]]&lt;5000,"Medium",
TRUE,"High")</f>
        <v>Medium</v>
      </c>
      <c r="V3484" t="str">
        <f>TEXT(CleanedData[[#This Row],[Date]],"mmmm")</f>
        <v>October</v>
      </c>
      <c r="W3484" t="str">
        <f>"Q"&amp;ROUNDUP(MONTH(CleanedData[[#This Row],[Date]])/3,0)</f>
        <v>Q4</v>
      </c>
      <c r="X3484" t="str">
        <f>IF(CleanedData[[#This Row],[Purchase Amount]]&gt;=5000,"Yes","No")</f>
        <v>No</v>
      </c>
      <c r="Y3484">
        <f>IF(CleanedData[[#This Row],[Recommend]]="Yes",1,0)</f>
        <v>0</v>
      </c>
      <c r="Z3484" s="6">
        <f>CleanedData[[#This Row],[Purchase Amount]]*0.15</f>
        <v>149.46600000000001</v>
      </c>
      <c r="AA3484" s="6">
        <f>CleanedData[[#This Row],[Purchase Amount]]*1.15</f>
        <v>1145.9059999999999</v>
      </c>
    </row>
    <row r="3485" spans="1:27" x14ac:dyDescent="0.3">
      <c r="A3485">
        <v>4223</v>
      </c>
      <c r="B3485" t="s">
        <v>3710</v>
      </c>
      <c r="C3485" s="1">
        <v>45582</v>
      </c>
      <c r="D3485">
        <v>76</v>
      </c>
      <c r="E3485" t="s">
        <v>52</v>
      </c>
      <c r="F3485" t="s">
        <v>68</v>
      </c>
      <c r="G3485" t="s">
        <v>460</v>
      </c>
      <c r="H3485">
        <v>5</v>
      </c>
      <c r="I3485" t="s">
        <v>45</v>
      </c>
      <c r="J3485" t="s">
        <v>43</v>
      </c>
      <c r="K3485" t="s">
        <v>55</v>
      </c>
      <c r="L3485" t="s">
        <v>42</v>
      </c>
      <c r="M3485" t="s">
        <v>190</v>
      </c>
      <c r="N3485" t="s">
        <v>57</v>
      </c>
      <c r="O3485" t="s">
        <v>89</v>
      </c>
      <c r="P3485" t="s">
        <v>70</v>
      </c>
      <c r="Q3485" t="s">
        <v>97</v>
      </c>
      <c r="R3485" s="6">
        <f>_xlfn.XLOOKUP(CleanedData[[#This Row],[Product]],'02_Lookup_Tables'!$A$2:$A$126,'02_Lookup_Tables'!$B$2:$B$126)</f>
        <v>880.49</v>
      </c>
      <c r="S3485" t="str">
        <f>VLOOKUP(CleanedData[[#This Row],[Product]],'02_Lookup_Tables'!$H$2:$I$126,2,FALSE)</f>
        <v>Home Devices</v>
      </c>
      <c r="T3485" t="str">
        <f>VLOOKUP(CleanedData[[#This Row],[Province]],'02_Lookup_Tables'!$D$2:$E$10,2, FALSE)</f>
        <v>Northern Region</v>
      </c>
      <c r="U3485" t="str" cm="1">
        <f t="array" ref="U3485">_xlfn.IFS(CleanedData[[#This Row],[Purchase Amount]]&lt;500,"Low",
CleanedData[[#This Row],[Purchase Amount]]&lt;5000,"Medium",
TRUE,"High")</f>
        <v>Medium</v>
      </c>
      <c r="V3485" t="str">
        <f>TEXT(CleanedData[[#This Row],[Date]],"mmmm")</f>
        <v>October</v>
      </c>
      <c r="W3485" t="str">
        <f>"Q"&amp;ROUNDUP(MONTH(CleanedData[[#This Row],[Date]])/3,0)</f>
        <v>Q4</v>
      </c>
      <c r="X3485" t="str">
        <f>IF(CleanedData[[#This Row],[Purchase Amount]]&gt;=5000,"Yes","No")</f>
        <v>No</v>
      </c>
      <c r="Y3485">
        <f>IF(CleanedData[[#This Row],[Recommend]]="Yes",1,0)</f>
        <v>1</v>
      </c>
      <c r="Z3485" s="6">
        <f>CleanedData[[#This Row],[Purchase Amount]]*0.15</f>
        <v>132.0735</v>
      </c>
      <c r="AA3485" s="6">
        <f>CleanedData[[#This Row],[Purchase Amount]]*1.15</f>
        <v>1012.5635</v>
      </c>
    </row>
    <row r="3486" spans="1:27" x14ac:dyDescent="0.3">
      <c r="A3486">
        <v>4224</v>
      </c>
      <c r="B3486" t="s">
        <v>3711</v>
      </c>
      <c r="C3486" s="1">
        <v>45623</v>
      </c>
      <c r="D3486">
        <v>21</v>
      </c>
      <c r="E3486" t="s">
        <v>52</v>
      </c>
      <c r="F3486" t="s">
        <v>130</v>
      </c>
      <c r="G3486" t="s">
        <v>303</v>
      </c>
      <c r="H3486">
        <v>2</v>
      </c>
      <c r="I3486" t="s">
        <v>45</v>
      </c>
      <c r="J3486" t="s">
        <v>63</v>
      </c>
      <c r="K3486" t="s">
        <v>55</v>
      </c>
      <c r="L3486" t="s">
        <v>42</v>
      </c>
      <c r="M3486" t="s">
        <v>136</v>
      </c>
      <c r="N3486" t="s">
        <v>47</v>
      </c>
      <c r="O3486" t="s">
        <v>89</v>
      </c>
      <c r="P3486" t="s">
        <v>49</v>
      </c>
      <c r="Q3486" t="s">
        <v>66</v>
      </c>
      <c r="R3486" s="6">
        <f>_xlfn.XLOOKUP(CleanedData[[#This Row],[Product]],'02_Lookup_Tables'!$A$2:$A$126,'02_Lookup_Tables'!$B$2:$B$126)</f>
        <v>4841.7700000000004</v>
      </c>
      <c r="S3486" t="str">
        <f>VLOOKUP(CleanedData[[#This Row],[Product]],'02_Lookup_Tables'!$H$2:$I$126,2,FALSE)</f>
        <v>Home &amp; Living</v>
      </c>
      <c r="T3486" t="str">
        <f>VLOOKUP(CleanedData[[#This Row],[Province]],'02_Lookup_Tables'!$D$2:$E$10,2, FALSE)</f>
        <v>Eastern Region</v>
      </c>
      <c r="U3486" t="str" cm="1">
        <f t="array" ref="U3486">_xlfn.IFS(CleanedData[[#This Row],[Purchase Amount]]&lt;500,"Low",
CleanedData[[#This Row],[Purchase Amount]]&lt;5000,"Medium",
TRUE,"High")</f>
        <v>Medium</v>
      </c>
      <c r="V3486" t="str">
        <f>TEXT(CleanedData[[#This Row],[Date]],"mmmm")</f>
        <v>November</v>
      </c>
      <c r="W3486" t="str">
        <f>"Q"&amp;ROUNDUP(MONTH(CleanedData[[#This Row],[Date]])/3,0)</f>
        <v>Q4</v>
      </c>
      <c r="X3486" t="str">
        <f>IF(CleanedData[[#This Row],[Purchase Amount]]&gt;=5000,"Yes","No")</f>
        <v>No</v>
      </c>
      <c r="Y3486">
        <f>IF(CleanedData[[#This Row],[Recommend]]="Yes",1,0)</f>
        <v>1</v>
      </c>
      <c r="Z3486" s="6">
        <f>CleanedData[[#This Row],[Purchase Amount]]*0.15</f>
        <v>726.26550000000009</v>
      </c>
      <c r="AA3486" s="6">
        <f>CleanedData[[#This Row],[Purchase Amount]]*1.15</f>
        <v>5568.0355</v>
      </c>
    </row>
    <row r="3487" spans="1:27" x14ac:dyDescent="0.3">
      <c r="A3487">
        <v>4225</v>
      </c>
      <c r="B3487" t="s">
        <v>3712</v>
      </c>
      <c r="C3487" s="1">
        <v>45534</v>
      </c>
      <c r="D3487">
        <v>18</v>
      </c>
      <c r="E3487" t="s">
        <v>52</v>
      </c>
      <c r="F3487" t="s">
        <v>77</v>
      </c>
      <c r="G3487" t="s">
        <v>406</v>
      </c>
      <c r="H3487">
        <v>3</v>
      </c>
      <c r="I3487" t="s">
        <v>45</v>
      </c>
      <c r="J3487" t="s">
        <v>74</v>
      </c>
      <c r="K3487" t="s">
        <v>55</v>
      </c>
      <c r="L3487" t="s">
        <v>42</v>
      </c>
      <c r="M3487" t="s">
        <v>147</v>
      </c>
      <c r="N3487" t="s">
        <v>48</v>
      </c>
      <c r="O3487" t="s">
        <v>148</v>
      </c>
      <c r="P3487" t="s">
        <v>49</v>
      </c>
      <c r="Q3487" t="s">
        <v>66</v>
      </c>
      <c r="R3487" s="6">
        <f>_xlfn.XLOOKUP(CleanedData[[#This Row],[Product]],'02_Lookup_Tables'!$A$2:$A$126,'02_Lookup_Tables'!$B$2:$B$126)</f>
        <v>996.44</v>
      </c>
      <c r="S3487" t="str">
        <f>VLOOKUP(CleanedData[[#This Row],[Product]],'02_Lookup_Tables'!$H$2:$I$126,2,FALSE)</f>
        <v>Sports &amp; Outdoors</v>
      </c>
      <c r="T3487" t="str">
        <f>VLOOKUP(CleanedData[[#This Row],[Province]],'02_Lookup_Tables'!$D$2:$E$10,2, FALSE)</f>
        <v>Central Region</v>
      </c>
      <c r="U3487" t="str" cm="1">
        <f t="array" ref="U3487">_xlfn.IFS(CleanedData[[#This Row],[Purchase Amount]]&lt;500,"Low",
CleanedData[[#This Row],[Purchase Amount]]&lt;5000,"Medium",
TRUE,"High")</f>
        <v>Medium</v>
      </c>
      <c r="V3487" t="str">
        <f>TEXT(CleanedData[[#This Row],[Date]],"mmmm")</f>
        <v>August</v>
      </c>
      <c r="W3487" t="str">
        <f>"Q"&amp;ROUNDUP(MONTH(CleanedData[[#This Row],[Date]])/3,0)</f>
        <v>Q3</v>
      </c>
      <c r="X3487" t="str">
        <f>IF(CleanedData[[#This Row],[Purchase Amount]]&gt;=5000,"Yes","No")</f>
        <v>No</v>
      </c>
      <c r="Y3487">
        <f>IF(CleanedData[[#This Row],[Recommend]]="Yes",1,0)</f>
        <v>1</v>
      </c>
      <c r="Z3487" s="6">
        <f>CleanedData[[#This Row],[Purchase Amount]]*0.15</f>
        <v>149.46600000000001</v>
      </c>
      <c r="AA3487" s="6">
        <f>CleanedData[[#This Row],[Purchase Amount]]*1.15</f>
        <v>1145.9059999999999</v>
      </c>
    </row>
    <row r="3488" spans="1:27" x14ac:dyDescent="0.3">
      <c r="A3488">
        <v>4226</v>
      </c>
      <c r="B3488" t="s">
        <v>3713</v>
      </c>
      <c r="C3488" s="1">
        <v>45322</v>
      </c>
      <c r="D3488">
        <v>30</v>
      </c>
      <c r="E3488" t="s">
        <v>52</v>
      </c>
      <c r="F3488" t="s">
        <v>68</v>
      </c>
      <c r="G3488" t="s">
        <v>309</v>
      </c>
      <c r="H3488">
        <v>2</v>
      </c>
      <c r="I3488" t="s">
        <v>42</v>
      </c>
      <c r="J3488" t="s">
        <v>63</v>
      </c>
      <c r="K3488" t="s">
        <v>64</v>
      </c>
      <c r="L3488" t="s">
        <v>45</v>
      </c>
      <c r="M3488" t="s">
        <v>85</v>
      </c>
      <c r="N3488" t="s">
        <v>47</v>
      </c>
      <c r="O3488" t="s">
        <v>48</v>
      </c>
      <c r="P3488" t="s">
        <v>49</v>
      </c>
      <c r="Q3488" t="s">
        <v>58</v>
      </c>
      <c r="R3488" s="6">
        <f>_xlfn.XLOOKUP(CleanedData[[#This Row],[Product]],'02_Lookup_Tables'!$A$2:$A$126,'02_Lookup_Tables'!$B$2:$B$126)</f>
        <v>353.21</v>
      </c>
      <c r="S3488" t="str">
        <f>VLOOKUP(CleanedData[[#This Row],[Product]],'02_Lookup_Tables'!$H$2:$I$126,2,FALSE)</f>
        <v>Food</v>
      </c>
      <c r="T3488" t="str">
        <f>VLOOKUP(CleanedData[[#This Row],[Province]],'02_Lookup_Tables'!$D$2:$E$10,2, FALSE)</f>
        <v>Northern Region</v>
      </c>
      <c r="U3488" t="str" cm="1">
        <f t="array" ref="U3488">_xlfn.IFS(CleanedData[[#This Row],[Purchase Amount]]&lt;500,"Low",
CleanedData[[#This Row],[Purchase Amount]]&lt;5000,"Medium",
TRUE,"High")</f>
        <v>Low</v>
      </c>
      <c r="V3488" t="str">
        <f>TEXT(CleanedData[[#This Row],[Date]],"mmmm")</f>
        <v>January</v>
      </c>
      <c r="W3488" t="str">
        <f>"Q"&amp;ROUNDUP(MONTH(CleanedData[[#This Row],[Date]])/3,0)</f>
        <v>Q1</v>
      </c>
      <c r="X3488" t="str">
        <f>IF(CleanedData[[#This Row],[Purchase Amount]]&gt;=5000,"Yes","No")</f>
        <v>No</v>
      </c>
      <c r="Y3488">
        <f>IF(CleanedData[[#This Row],[Recommend]]="Yes",1,0)</f>
        <v>0</v>
      </c>
      <c r="Z3488" s="6">
        <f>CleanedData[[#This Row],[Purchase Amount]]*0.15</f>
        <v>52.981499999999997</v>
      </c>
      <c r="AA3488" s="6">
        <f>CleanedData[[#This Row],[Purchase Amount]]*1.15</f>
        <v>406.19149999999996</v>
      </c>
    </row>
    <row r="3489" spans="1:27" x14ac:dyDescent="0.3">
      <c r="A3489">
        <v>4227</v>
      </c>
      <c r="B3489" t="s">
        <v>3714</v>
      </c>
      <c r="C3489" s="1">
        <v>45958</v>
      </c>
      <c r="D3489">
        <v>23</v>
      </c>
      <c r="E3489" t="s">
        <v>52</v>
      </c>
      <c r="F3489" t="s">
        <v>130</v>
      </c>
      <c r="G3489" t="s">
        <v>411</v>
      </c>
      <c r="H3489">
        <v>2</v>
      </c>
      <c r="I3489" t="s">
        <v>45</v>
      </c>
      <c r="J3489" t="s">
        <v>54</v>
      </c>
      <c r="K3489" t="s">
        <v>64</v>
      </c>
      <c r="L3489" t="s">
        <v>42</v>
      </c>
      <c r="N3489" t="s">
        <v>47</v>
      </c>
      <c r="O3489" t="s">
        <v>134</v>
      </c>
      <c r="P3489" t="s">
        <v>8646</v>
      </c>
      <c r="Q3489" t="s">
        <v>66</v>
      </c>
      <c r="R3489" s="6">
        <f>_xlfn.XLOOKUP(CleanedData[[#This Row],[Product]],'02_Lookup_Tables'!$A$2:$A$126,'02_Lookup_Tables'!$B$2:$B$126)</f>
        <v>103.4</v>
      </c>
      <c r="S3489" t="str">
        <f>VLOOKUP(CleanedData[[#This Row],[Product]],'02_Lookup_Tables'!$H$2:$I$126,2,FALSE)</f>
        <v>Food</v>
      </c>
      <c r="T3489" t="str">
        <f>VLOOKUP(CleanedData[[#This Row],[Province]],'02_Lookup_Tables'!$D$2:$E$10,2, FALSE)</f>
        <v>Eastern Region</v>
      </c>
      <c r="U3489" t="str" cm="1">
        <f t="array" ref="U3489">_xlfn.IFS(CleanedData[[#This Row],[Purchase Amount]]&lt;500,"Low",
CleanedData[[#This Row],[Purchase Amount]]&lt;5000,"Medium",
TRUE,"High")</f>
        <v>Low</v>
      </c>
      <c r="V3489" t="str">
        <f>TEXT(CleanedData[[#This Row],[Date]],"mmmm")</f>
        <v>October</v>
      </c>
      <c r="W3489" t="str">
        <f>"Q"&amp;ROUNDUP(MONTH(CleanedData[[#This Row],[Date]])/3,0)</f>
        <v>Q4</v>
      </c>
      <c r="X3489" t="str">
        <f>IF(CleanedData[[#This Row],[Purchase Amount]]&gt;=5000,"Yes","No")</f>
        <v>No</v>
      </c>
      <c r="Y3489">
        <f>IF(CleanedData[[#This Row],[Recommend]]="Yes",1,0)</f>
        <v>1</v>
      </c>
      <c r="Z3489" s="6">
        <f>CleanedData[[#This Row],[Purchase Amount]]*0.15</f>
        <v>15.51</v>
      </c>
      <c r="AA3489" s="6">
        <f>CleanedData[[#This Row],[Purchase Amount]]*1.15</f>
        <v>118.91</v>
      </c>
    </row>
    <row r="3490" spans="1:27" x14ac:dyDescent="0.3">
      <c r="A3490">
        <v>4228</v>
      </c>
      <c r="B3490" t="s">
        <v>3715</v>
      </c>
      <c r="C3490" s="1">
        <v>45868</v>
      </c>
      <c r="D3490">
        <v>36</v>
      </c>
      <c r="E3490" t="s">
        <v>52</v>
      </c>
      <c r="F3490" t="s">
        <v>125</v>
      </c>
      <c r="G3490" t="s">
        <v>349</v>
      </c>
      <c r="H3490">
        <v>4</v>
      </c>
      <c r="I3490" t="s">
        <v>42</v>
      </c>
      <c r="J3490" t="s">
        <v>74</v>
      </c>
      <c r="K3490" t="s">
        <v>55</v>
      </c>
      <c r="L3490" t="s">
        <v>42</v>
      </c>
      <c r="M3490" t="s">
        <v>136</v>
      </c>
      <c r="N3490" t="s">
        <v>96</v>
      </c>
      <c r="O3490" t="s">
        <v>89</v>
      </c>
      <c r="P3490" t="s">
        <v>70</v>
      </c>
      <c r="Q3490" t="s">
        <v>81</v>
      </c>
      <c r="R3490" s="6">
        <f>_xlfn.XLOOKUP(CleanedData[[#This Row],[Product]],'02_Lookup_Tables'!$A$2:$A$126,'02_Lookup_Tables'!$B$2:$B$126)</f>
        <v>53.85</v>
      </c>
      <c r="S3490" t="str">
        <f>VLOOKUP(CleanedData[[#This Row],[Product]],'02_Lookup_Tables'!$H$2:$I$126,2,FALSE)</f>
        <v>Food</v>
      </c>
      <c r="T3490" t="str">
        <f>VLOOKUP(CleanedData[[#This Row],[Province]],'02_Lookup_Tables'!$D$2:$E$10,2, FALSE)</f>
        <v>Western Region</v>
      </c>
      <c r="U3490" t="str" cm="1">
        <f t="array" ref="U3490">_xlfn.IFS(CleanedData[[#This Row],[Purchase Amount]]&lt;500,"Low",
CleanedData[[#This Row],[Purchase Amount]]&lt;5000,"Medium",
TRUE,"High")</f>
        <v>Low</v>
      </c>
      <c r="V3490" t="str">
        <f>TEXT(CleanedData[[#This Row],[Date]],"mmmm")</f>
        <v>July</v>
      </c>
      <c r="W3490" t="str">
        <f>"Q"&amp;ROUNDUP(MONTH(CleanedData[[#This Row],[Date]])/3,0)</f>
        <v>Q3</v>
      </c>
      <c r="X3490" t="str">
        <f>IF(CleanedData[[#This Row],[Purchase Amount]]&gt;=5000,"Yes","No")</f>
        <v>No</v>
      </c>
      <c r="Y3490">
        <f>IF(CleanedData[[#This Row],[Recommend]]="Yes",1,0)</f>
        <v>0</v>
      </c>
      <c r="Z3490" s="6">
        <f>CleanedData[[#This Row],[Purchase Amount]]*0.15</f>
        <v>8.0775000000000006</v>
      </c>
      <c r="AA3490" s="6">
        <f>CleanedData[[#This Row],[Purchase Amount]]*1.15</f>
        <v>61.927499999999995</v>
      </c>
    </row>
    <row r="3491" spans="1:27" x14ac:dyDescent="0.3">
      <c r="A3491">
        <v>4229</v>
      </c>
      <c r="B3491" t="s">
        <v>3716</v>
      </c>
      <c r="C3491" s="1">
        <v>45682</v>
      </c>
      <c r="D3491">
        <v>79</v>
      </c>
      <c r="E3491" t="s">
        <v>39</v>
      </c>
      <c r="F3491" t="s">
        <v>40</v>
      </c>
      <c r="G3491" t="s">
        <v>372</v>
      </c>
      <c r="H3491">
        <v>5</v>
      </c>
      <c r="I3491" t="s">
        <v>45</v>
      </c>
      <c r="J3491" t="s">
        <v>63</v>
      </c>
      <c r="K3491" t="s">
        <v>55</v>
      </c>
      <c r="L3491" t="s">
        <v>42</v>
      </c>
      <c r="M3491" t="s">
        <v>56</v>
      </c>
      <c r="N3491" t="s">
        <v>57</v>
      </c>
      <c r="O3491" t="s">
        <v>148</v>
      </c>
      <c r="P3491" t="s">
        <v>49</v>
      </c>
      <c r="Q3491" t="s">
        <v>97</v>
      </c>
      <c r="R3491" s="6">
        <f>_xlfn.XLOOKUP(CleanedData[[#This Row],[Product]],'02_Lookup_Tables'!$A$2:$A$126,'02_Lookup_Tables'!$B$2:$B$126)</f>
        <v>944.78</v>
      </c>
      <c r="S3491" t="str">
        <f>VLOOKUP(CleanedData[[#This Row],[Product]],'02_Lookup_Tables'!$H$2:$I$126,2,FALSE)</f>
        <v>Electronics</v>
      </c>
      <c r="T3491" t="str">
        <f>VLOOKUP(CleanedData[[#This Row],[Province]],'02_Lookup_Tables'!$D$2:$E$10,2, FALSE)</f>
        <v>Northern Region</v>
      </c>
      <c r="U3491" t="str" cm="1">
        <f t="array" ref="U3491">_xlfn.IFS(CleanedData[[#This Row],[Purchase Amount]]&lt;500,"Low",
CleanedData[[#This Row],[Purchase Amount]]&lt;5000,"Medium",
TRUE,"High")</f>
        <v>Medium</v>
      </c>
      <c r="V3491" t="str">
        <f>TEXT(CleanedData[[#This Row],[Date]],"mmmm")</f>
        <v>January</v>
      </c>
      <c r="W3491" t="str">
        <f>"Q"&amp;ROUNDUP(MONTH(CleanedData[[#This Row],[Date]])/3,0)</f>
        <v>Q1</v>
      </c>
      <c r="X3491" t="str">
        <f>IF(CleanedData[[#This Row],[Purchase Amount]]&gt;=5000,"Yes","No")</f>
        <v>No</v>
      </c>
      <c r="Y3491">
        <f>IF(CleanedData[[#This Row],[Recommend]]="Yes",1,0)</f>
        <v>1</v>
      </c>
      <c r="Z3491" s="6">
        <f>CleanedData[[#This Row],[Purchase Amount]]*0.15</f>
        <v>141.71699999999998</v>
      </c>
      <c r="AA3491" s="6">
        <f>CleanedData[[#This Row],[Purchase Amount]]*1.15</f>
        <v>1086.4969999999998</v>
      </c>
    </row>
    <row r="3492" spans="1:27" x14ac:dyDescent="0.3">
      <c r="A3492">
        <v>4231</v>
      </c>
      <c r="B3492" t="s">
        <v>3717</v>
      </c>
      <c r="C3492" s="1">
        <v>45860</v>
      </c>
      <c r="E3492" t="s">
        <v>52</v>
      </c>
      <c r="F3492" t="s">
        <v>130</v>
      </c>
      <c r="G3492" t="s">
        <v>251</v>
      </c>
      <c r="H3492">
        <v>3</v>
      </c>
      <c r="I3492" t="s">
        <v>45</v>
      </c>
      <c r="J3492" t="s">
        <v>54</v>
      </c>
      <c r="K3492" t="s">
        <v>55</v>
      </c>
      <c r="L3492" t="s">
        <v>42</v>
      </c>
      <c r="M3492" t="s">
        <v>147</v>
      </c>
      <c r="N3492" t="s">
        <v>48</v>
      </c>
      <c r="O3492" t="s">
        <v>148</v>
      </c>
      <c r="P3492" t="s">
        <v>49</v>
      </c>
      <c r="Q3492" t="s">
        <v>166</v>
      </c>
      <c r="R3492" s="6">
        <f>_xlfn.XLOOKUP(CleanedData[[#This Row],[Product]],'02_Lookup_Tables'!$A$2:$A$126,'02_Lookup_Tables'!$B$2:$B$126)</f>
        <v>5064</v>
      </c>
      <c r="S3492" t="str">
        <f>VLOOKUP(CleanedData[[#This Row],[Product]],'02_Lookup_Tables'!$H$2:$I$126,2,FALSE)</f>
        <v>Sports &amp; Outdoors</v>
      </c>
      <c r="T3492" t="str">
        <f>VLOOKUP(CleanedData[[#This Row],[Province]],'02_Lookup_Tables'!$D$2:$E$10,2, FALSE)</f>
        <v>Eastern Region</v>
      </c>
      <c r="U3492" t="str" cm="1">
        <f t="array" ref="U3492">_xlfn.IFS(CleanedData[[#This Row],[Purchase Amount]]&lt;500,"Low",
CleanedData[[#This Row],[Purchase Amount]]&lt;5000,"Medium",
TRUE,"High")</f>
        <v>High</v>
      </c>
      <c r="V3492" t="str">
        <f>TEXT(CleanedData[[#This Row],[Date]],"mmmm")</f>
        <v>July</v>
      </c>
      <c r="W3492" t="str">
        <f>"Q"&amp;ROUNDUP(MONTH(CleanedData[[#This Row],[Date]])/3,0)</f>
        <v>Q3</v>
      </c>
      <c r="X3492" t="str">
        <f>IF(CleanedData[[#This Row],[Purchase Amount]]&gt;=5000,"Yes","No")</f>
        <v>Yes</v>
      </c>
      <c r="Y3492">
        <f>IF(CleanedData[[#This Row],[Recommend]]="Yes",1,0)</f>
        <v>1</v>
      </c>
      <c r="Z3492" s="6">
        <f>CleanedData[[#This Row],[Purchase Amount]]*0.15</f>
        <v>759.6</v>
      </c>
      <c r="AA3492" s="6">
        <f>CleanedData[[#This Row],[Purchase Amount]]*1.15</f>
        <v>5823.5999999999995</v>
      </c>
    </row>
    <row r="3493" spans="1:27" x14ac:dyDescent="0.3">
      <c r="A3493">
        <v>4233</v>
      </c>
      <c r="B3493" t="s">
        <v>3718</v>
      </c>
      <c r="C3493" s="1">
        <v>45798</v>
      </c>
      <c r="D3493">
        <v>26</v>
      </c>
      <c r="E3493" t="s">
        <v>60</v>
      </c>
      <c r="F3493" t="s">
        <v>125</v>
      </c>
      <c r="G3493" t="s">
        <v>111</v>
      </c>
      <c r="H3493">
        <v>2</v>
      </c>
      <c r="I3493" t="s">
        <v>45</v>
      </c>
      <c r="J3493" t="s">
        <v>74</v>
      </c>
      <c r="K3493" t="s">
        <v>64</v>
      </c>
      <c r="L3493" t="s">
        <v>42</v>
      </c>
      <c r="M3493" t="s">
        <v>231</v>
      </c>
      <c r="N3493" t="s">
        <v>47</v>
      </c>
      <c r="O3493" t="s">
        <v>89</v>
      </c>
      <c r="P3493" t="s">
        <v>49</v>
      </c>
      <c r="Q3493" t="s">
        <v>58</v>
      </c>
      <c r="R3493" s="6">
        <f>_xlfn.XLOOKUP(CleanedData[[#This Row],[Product]],'02_Lookup_Tables'!$A$2:$A$126,'02_Lookup_Tables'!$B$2:$B$126)</f>
        <v>3576.97</v>
      </c>
      <c r="S3493" t="str">
        <f>VLOOKUP(CleanedData[[#This Row],[Product]],'02_Lookup_Tables'!$H$2:$I$126,2,FALSE)</f>
        <v>Home Devices</v>
      </c>
      <c r="T3493" t="str">
        <f>VLOOKUP(CleanedData[[#This Row],[Province]],'02_Lookup_Tables'!$D$2:$E$10,2, FALSE)</f>
        <v>Western Region</v>
      </c>
      <c r="U3493" t="str" cm="1">
        <f t="array" ref="U3493">_xlfn.IFS(CleanedData[[#This Row],[Purchase Amount]]&lt;500,"Low",
CleanedData[[#This Row],[Purchase Amount]]&lt;5000,"Medium",
TRUE,"High")</f>
        <v>Medium</v>
      </c>
      <c r="V3493" t="str">
        <f>TEXT(CleanedData[[#This Row],[Date]],"mmmm")</f>
        <v>May</v>
      </c>
      <c r="W3493" t="str">
        <f>"Q"&amp;ROUNDUP(MONTH(CleanedData[[#This Row],[Date]])/3,0)</f>
        <v>Q2</v>
      </c>
      <c r="X3493" t="str">
        <f>IF(CleanedData[[#This Row],[Purchase Amount]]&gt;=5000,"Yes","No")</f>
        <v>No</v>
      </c>
      <c r="Y3493">
        <f>IF(CleanedData[[#This Row],[Recommend]]="Yes",1,0)</f>
        <v>1</v>
      </c>
      <c r="Z3493" s="6">
        <f>CleanedData[[#This Row],[Purchase Amount]]*0.15</f>
        <v>536.54549999999995</v>
      </c>
      <c r="AA3493" s="6">
        <f>CleanedData[[#This Row],[Purchase Amount]]*1.15</f>
        <v>4113.5154999999995</v>
      </c>
    </row>
    <row r="3494" spans="1:27" x14ac:dyDescent="0.3">
      <c r="A3494">
        <v>4235</v>
      </c>
      <c r="B3494" t="s">
        <v>3719</v>
      </c>
      <c r="C3494" s="1">
        <v>45725</v>
      </c>
      <c r="D3494">
        <v>25</v>
      </c>
      <c r="E3494" t="s">
        <v>52</v>
      </c>
      <c r="F3494" t="s">
        <v>130</v>
      </c>
      <c r="G3494" t="s">
        <v>168</v>
      </c>
      <c r="H3494">
        <v>4</v>
      </c>
      <c r="I3494" t="s">
        <v>45</v>
      </c>
      <c r="J3494" t="s">
        <v>74</v>
      </c>
      <c r="K3494" t="s">
        <v>44</v>
      </c>
      <c r="L3494" t="s">
        <v>42</v>
      </c>
      <c r="M3494" t="s">
        <v>75</v>
      </c>
      <c r="N3494" t="s">
        <v>96</v>
      </c>
      <c r="O3494" t="s">
        <v>89</v>
      </c>
      <c r="P3494" t="s">
        <v>70</v>
      </c>
      <c r="Q3494" t="s">
        <v>58</v>
      </c>
      <c r="R3494" s="6">
        <f>_xlfn.XLOOKUP(CleanedData[[#This Row],[Product]],'02_Lookup_Tables'!$A$2:$A$126,'02_Lookup_Tables'!$B$2:$B$126)</f>
        <v>14729.04</v>
      </c>
      <c r="S3494" t="str">
        <f>VLOOKUP(CleanedData[[#This Row],[Product]],'02_Lookup_Tables'!$H$2:$I$126,2,FALSE)</f>
        <v>Electronics</v>
      </c>
      <c r="T3494" t="str">
        <f>VLOOKUP(CleanedData[[#This Row],[Province]],'02_Lookup_Tables'!$D$2:$E$10,2, FALSE)</f>
        <v>Eastern Region</v>
      </c>
      <c r="U3494" t="str" cm="1">
        <f t="array" ref="U3494">_xlfn.IFS(CleanedData[[#This Row],[Purchase Amount]]&lt;500,"Low",
CleanedData[[#This Row],[Purchase Amount]]&lt;5000,"Medium",
TRUE,"High")</f>
        <v>High</v>
      </c>
      <c r="V3494" t="str">
        <f>TEXT(CleanedData[[#This Row],[Date]],"mmmm")</f>
        <v>March</v>
      </c>
      <c r="W3494" t="str">
        <f>"Q"&amp;ROUNDUP(MONTH(CleanedData[[#This Row],[Date]])/3,0)</f>
        <v>Q1</v>
      </c>
      <c r="X3494" t="str">
        <f>IF(CleanedData[[#This Row],[Purchase Amount]]&gt;=5000,"Yes","No")</f>
        <v>Yes</v>
      </c>
      <c r="Y3494">
        <f>IF(CleanedData[[#This Row],[Recommend]]="Yes",1,0)</f>
        <v>1</v>
      </c>
      <c r="Z3494" s="6">
        <f>CleanedData[[#This Row],[Purchase Amount]]*0.15</f>
        <v>2209.3560000000002</v>
      </c>
      <c r="AA3494" s="6">
        <f>CleanedData[[#This Row],[Purchase Amount]]*1.15</f>
        <v>16938.396000000001</v>
      </c>
    </row>
    <row r="3495" spans="1:27" x14ac:dyDescent="0.3">
      <c r="A3495">
        <v>4238</v>
      </c>
      <c r="B3495" t="s">
        <v>3720</v>
      </c>
      <c r="C3495" s="1">
        <v>45999</v>
      </c>
      <c r="D3495">
        <v>76</v>
      </c>
      <c r="E3495" t="s">
        <v>52</v>
      </c>
      <c r="F3495" t="s">
        <v>72</v>
      </c>
      <c r="G3495" t="s">
        <v>406</v>
      </c>
      <c r="H3495">
        <v>2</v>
      </c>
      <c r="I3495" t="s">
        <v>45</v>
      </c>
      <c r="J3495" t="s">
        <v>43</v>
      </c>
      <c r="K3495" t="s">
        <v>44</v>
      </c>
      <c r="L3495" t="s">
        <v>42</v>
      </c>
      <c r="M3495" t="s">
        <v>92</v>
      </c>
      <c r="N3495" t="s">
        <v>47</v>
      </c>
      <c r="O3495" t="s">
        <v>89</v>
      </c>
      <c r="P3495" t="s">
        <v>49</v>
      </c>
      <c r="Q3495" t="s">
        <v>97</v>
      </c>
      <c r="R3495" s="6">
        <f>_xlfn.XLOOKUP(CleanedData[[#This Row],[Product]],'02_Lookup_Tables'!$A$2:$A$126,'02_Lookup_Tables'!$B$2:$B$126)</f>
        <v>996.44</v>
      </c>
      <c r="S3495" t="str">
        <f>VLOOKUP(CleanedData[[#This Row],[Product]],'02_Lookup_Tables'!$H$2:$I$126,2,FALSE)</f>
        <v>Sports &amp; Outdoors</v>
      </c>
      <c r="T3495" t="str">
        <f>VLOOKUP(CleanedData[[#This Row],[Province]],'02_Lookup_Tables'!$D$2:$E$10,2, FALSE)</f>
        <v>Central Region</v>
      </c>
      <c r="U3495" t="str" cm="1">
        <f t="array" ref="U3495">_xlfn.IFS(CleanedData[[#This Row],[Purchase Amount]]&lt;500,"Low",
CleanedData[[#This Row],[Purchase Amount]]&lt;5000,"Medium",
TRUE,"High")</f>
        <v>Medium</v>
      </c>
      <c r="V3495" t="str">
        <f>TEXT(CleanedData[[#This Row],[Date]],"mmmm")</f>
        <v>December</v>
      </c>
      <c r="W3495" t="str">
        <f>"Q"&amp;ROUNDUP(MONTH(CleanedData[[#This Row],[Date]])/3,0)</f>
        <v>Q4</v>
      </c>
      <c r="X3495" t="str">
        <f>IF(CleanedData[[#This Row],[Purchase Amount]]&gt;=5000,"Yes","No")</f>
        <v>No</v>
      </c>
      <c r="Y3495">
        <f>IF(CleanedData[[#This Row],[Recommend]]="Yes",1,0)</f>
        <v>1</v>
      </c>
      <c r="Z3495" s="6">
        <f>CleanedData[[#This Row],[Purchase Amount]]*0.15</f>
        <v>149.46600000000001</v>
      </c>
      <c r="AA3495" s="6">
        <f>CleanedData[[#This Row],[Purchase Amount]]*1.15</f>
        <v>1145.9059999999999</v>
      </c>
    </row>
    <row r="3496" spans="1:27" x14ac:dyDescent="0.3">
      <c r="A3496">
        <v>4239</v>
      </c>
      <c r="B3496" t="s">
        <v>3721</v>
      </c>
      <c r="C3496" s="1">
        <v>45513</v>
      </c>
      <c r="D3496">
        <v>22</v>
      </c>
      <c r="E3496" t="s">
        <v>39</v>
      </c>
      <c r="F3496" t="s">
        <v>108</v>
      </c>
      <c r="G3496" t="s">
        <v>303</v>
      </c>
      <c r="H3496">
        <v>3</v>
      </c>
      <c r="I3496" t="s">
        <v>42</v>
      </c>
      <c r="J3496" t="s">
        <v>69</v>
      </c>
      <c r="K3496" t="s">
        <v>64</v>
      </c>
      <c r="L3496" t="s">
        <v>42</v>
      </c>
      <c r="N3496" t="s">
        <v>48</v>
      </c>
      <c r="O3496" t="s">
        <v>134</v>
      </c>
      <c r="P3496" t="s">
        <v>8646</v>
      </c>
      <c r="Q3496" t="s">
        <v>66</v>
      </c>
      <c r="R3496" s="6">
        <f>_xlfn.XLOOKUP(CleanedData[[#This Row],[Product]],'02_Lookup_Tables'!$A$2:$A$126,'02_Lookup_Tables'!$B$2:$B$126)</f>
        <v>4841.7700000000004</v>
      </c>
      <c r="S3496" t="str">
        <f>VLOOKUP(CleanedData[[#This Row],[Product]],'02_Lookup_Tables'!$H$2:$I$126,2,FALSE)</f>
        <v>Home &amp; Living</v>
      </c>
      <c r="T3496" t="str">
        <f>VLOOKUP(CleanedData[[#This Row],[Province]],'02_Lookup_Tables'!$D$2:$E$10,2, FALSE)</f>
        <v>Gauteng Region</v>
      </c>
      <c r="U3496" t="str" cm="1">
        <f t="array" ref="U3496">_xlfn.IFS(CleanedData[[#This Row],[Purchase Amount]]&lt;500,"Low",
CleanedData[[#This Row],[Purchase Amount]]&lt;5000,"Medium",
TRUE,"High")</f>
        <v>Medium</v>
      </c>
      <c r="V3496" t="str">
        <f>TEXT(CleanedData[[#This Row],[Date]],"mmmm")</f>
        <v>August</v>
      </c>
      <c r="W3496" t="str">
        <f>"Q"&amp;ROUNDUP(MONTH(CleanedData[[#This Row],[Date]])/3,0)</f>
        <v>Q3</v>
      </c>
      <c r="X3496" t="str">
        <f>IF(CleanedData[[#This Row],[Purchase Amount]]&gt;=5000,"Yes","No")</f>
        <v>No</v>
      </c>
      <c r="Y3496">
        <f>IF(CleanedData[[#This Row],[Recommend]]="Yes",1,0)</f>
        <v>0</v>
      </c>
      <c r="Z3496" s="6">
        <f>CleanedData[[#This Row],[Purchase Amount]]*0.15</f>
        <v>726.26550000000009</v>
      </c>
      <c r="AA3496" s="6">
        <f>CleanedData[[#This Row],[Purchase Amount]]*1.15</f>
        <v>5568.0355</v>
      </c>
    </row>
    <row r="3497" spans="1:27" x14ac:dyDescent="0.3">
      <c r="A3497">
        <v>4240</v>
      </c>
      <c r="B3497" t="s">
        <v>3722</v>
      </c>
      <c r="C3497" s="1">
        <v>46006</v>
      </c>
      <c r="D3497">
        <v>56</v>
      </c>
      <c r="E3497" t="s">
        <v>60</v>
      </c>
      <c r="F3497" t="s">
        <v>40</v>
      </c>
      <c r="G3497" t="s">
        <v>131</v>
      </c>
      <c r="H3497">
        <v>3</v>
      </c>
      <c r="I3497" t="s">
        <v>45</v>
      </c>
      <c r="J3497" t="s">
        <v>54</v>
      </c>
      <c r="K3497" t="s">
        <v>64</v>
      </c>
      <c r="L3497" t="s">
        <v>42</v>
      </c>
      <c r="M3497" t="s">
        <v>100</v>
      </c>
      <c r="N3497" t="s">
        <v>48</v>
      </c>
      <c r="O3497" t="s">
        <v>48</v>
      </c>
      <c r="P3497" t="s">
        <v>70</v>
      </c>
      <c r="Q3497" t="s">
        <v>50</v>
      </c>
      <c r="R3497" s="6">
        <f>_xlfn.XLOOKUP(CleanedData[[#This Row],[Product]],'02_Lookup_Tables'!$A$2:$A$126,'02_Lookup_Tables'!$B$2:$B$126)</f>
        <v>369.57</v>
      </c>
      <c r="S3497" t="str">
        <f>VLOOKUP(CleanedData[[#This Row],[Product]],'02_Lookup_Tables'!$H$2:$I$126,2,FALSE)</f>
        <v>Accessories</v>
      </c>
      <c r="T3497" t="str">
        <f>VLOOKUP(CleanedData[[#This Row],[Province]],'02_Lookup_Tables'!$D$2:$E$10,2, FALSE)</f>
        <v>Northern Region</v>
      </c>
      <c r="U3497" t="str" cm="1">
        <f t="array" ref="U3497">_xlfn.IFS(CleanedData[[#This Row],[Purchase Amount]]&lt;500,"Low",
CleanedData[[#This Row],[Purchase Amount]]&lt;5000,"Medium",
TRUE,"High")</f>
        <v>Low</v>
      </c>
      <c r="V3497" t="str">
        <f>TEXT(CleanedData[[#This Row],[Date]],"mmmm")</f>
        <v>December</v>
      </c>
      <c r="W3497" t="str">
        <f>"Q"&amp;ROUNDUP(MONTH(CleanedData[[#This Row],[Date]])/3,0)</f>
        <v>Q4</v>
      </c>
      <c r="X3497" t="str">
        <f>IF(CleanedData[[#This Row],[Purchase Amount]]&gt;=5000,"Yes","No")</f>
        <v>No</v>
      </c>
      <c r="Y3497">
        <f>IF(CleanedData[[#This Row],[Recommend]]="Yes",1,0)</f>
        <v>1</v>
      </c>
      <c r="Z3497" s="6">
        <f>CleanedData[[#This Row],[Purchase Amount]]*0.15</f>
        <v>55.435499999999998</v>
      </c>
      <c r="AA3497" s="6">
        <f>CleanedData[[#This Row],[Purchase Amount]]*1.15</f>
        <v>425.00549999999998</v>
      </c>
    </row>
    <row r="3498" spans="1:27" x14ac:dyDescent="0.3">
      <c r="A3498">
        <v>4241</v>
      </c>
      <c r="B3498" t="s">
        <v>3723</v>
      </c>
      <c r="C3498" s="1">
        <v>45927</v>
      </c>
      <c r="D3498">
        <v>43</v>
      </c>
      <c r="E3498" t="s">
        <v>52</v>
      </c>
      <c r="F3498" t="s">
        <v>40</v>
      </c>
      <c r="G3498" t="s">
        <v>362</v>
      </c>
      <c r="H3498">
        <v>1</v>
      </c>
      <c r="I3498" t="s">
        <v>45</v>
      </c>
      <c r="J3498" t="s">
        <v>63</v>
      </c>
      <c r="K3498" t="s">
        <v>55</v>
      </c>
      <c r="L3498" t="s">
        <v>45</v>
      </c>
      <c r="M3498" t="s">
        <v>65</v>
      </c>
      <c r="N3498" t="s">
        <v>80</v>
      </c>
      <c r="O3498" t="s">
        <v>89</v>
      </c>
      <c r="P3498" t="s">
        <v>49</v>
      </c>
      <c r="Q3498" t="s">
        <v>81</v>
      </c>
      <c r="R3498" s="6">
        <f>_xlfn.XLOOKUP(CleanedData[[#This Row],[Product]],'02_Lookup_Tables'!$A$2:$A$126,'02_Lookup_Tables'!$B$2:$B$126)</f>
        <v>1746.77</v>
      </c>
      <c r="S3498" t="str">
        <f>VLOOKUP(CleanedData[[#This Row],[Product]],'02_Lookup_Tables'!$H$2:$I$126,2,FALSE)</f>
        <v>Home Devices</v>
      </c>
      <c r="T3498" t="str">
        <f>VLOOKUP(CleanedData[[#This Row],[Province]],'02_Lookup_Tables'!$D$2:$E$10,2, FALSE)</f>
        <v>Northern Region</v>
      </c>
      <c r="U3498" t="str" cm="1">
        <f t="array" ref="U3498">_xlfn.IFS(CleanedData[[#This Row],[Purchase Amount]]&lt;500,"Low",
CleanedData[[#This Row],[Purchase Amount]]&lt;5000,"Medium",
TRUE,"High")</f>
        <v>Medium</v>
      </c>
      <c r="V3498" t="str">
        <f>TEXT(CleanedData[[#This Row],[Date]],"mmmm")</f>
        <v>September</v>
      </c>
      <c r="W3498" t="str">
        <f>"Q"&amp;ROUNDUP(MONTH(CleanedData[[#This Row],[Date]])/3,0)</f>
        <v>Q3</v>
      </c>
      <c r="X3498" t="str">
        <f>IF(CleanedData[[#This Row],[Purchase Amount]]&gt;=5000,"Yes","No")</f>
        <v>No</v>
      </c>
      <c r="Y3498">
        <f>IF(CleanedData[[#This Row],[Recommend]]="Yes",1,0)</f>
        <v>1</v>
      </c>
      <c r="Z3498" s="6">
        <f>CleanedData[[#This Row],[Purchase Amount]]*0.15</f>
        <v>262.01549999999997</v>
      </c>
      <c r="AA3498" s="6">
        <f>CleanedData[[#This Row],[Purchase Amount]]*1.15</f>
        <v>2008.7854999999997</v>
      </c>
    </row>
    <row r="3499" spans="1:27" x14ac:dyDescent="0.3">
      <c r="A3499">
        <v>4242</v>
      </c>
      <c r="B3499" t="s">
        <v>3724</v>
      </c>
      <c r="C3499" s="1">
        <v>45959</v>
      </c>
      <c r="D3499">
        <v>63</v>
      </c>
      <c r="E3499" t="s">
        <v>52</v>
      </c>
      <c r="F3499" t="s">
        <v>61</v>
      </c>
      <c r="G3499" t="s">
        <v>359</v>
      </c>
      <c r="H3499">
        <v>1</v>
      </c>
      <c r="I3499" t="s">
        <v>45</v>
      </c>
      <c r="J3499" t="s">
        <v>43</v>
      </c>
      <c r="K3499" t="s">
        <v>44</v>
      </c>
      <c r="L3499" t="s">
        <v>42</v>
      </c>
      <c r="M3499" t="s">
        <v>79</v>
      </c>
      <c r="N3499" t="s">
        <v>80</v>
      </c>
      <c r="O3499" t="s">
        <v>89</v>
      </c>
      <c r="P3499" t="s">
        <v>49</v>
      </c>
      <c r="Q3499" t="s">
        <v>50</v>
      </c>
      <c r="R3499" s="6">
        <f>_xlfn.XLOOKUP(CleanedData[[#This Row],[Product]],'02_Lookup_Tables'!$A$2:$A$126,'02_Lookup_Tables'!$B$2:$B$126)</f>
        <v>34.200000000000003</v>
      </c>
      <c r="S3499" t="str">
        <f>VLOOKUP(CleanedData[[#This Row],[Product]],'02_Lookup_Tables'!$H$2:$I$126,2,FALSE)</f>
        <v>Food</v>
      </c>
      <c r="T3499" t="str">
        <f>VLOOKUP(CleanedData[[#This Row],[Province]],'02_Lookup_Tables'!$D$2:$E$10,2, FALSE)</f>
        <v>Southern Region</v>
      </c>
      <c r="U3499" t="str" cm="1">
        <f t="array" ref="U3499">_xlfn.IFS(CleanedData[[#This Row],[Purchase Amount]]&lt;500,"Low",
CleanedData[[#This Row],[Purchase Amount]]&lt;5000,"Medium",
TRUE,"High")</f>
        <v>Low</v>
      </c>
      <c r="V3499" t="str">
        <f>TEXT(CleanedData[[#This Row],[Date]],"mmmm")</f>
        <v>October</v>
      </c>
      <c r="W3499" t="str">
        <f>"Q"&amp;ROUNDUP(MONTH(CleanedData[[#This Row],[Date]])/3,0)</f>
        <v>Q4</v>
      </c>
      <c r="X3499" t="str">
        <f>IF(CleanedData[[#This Row],[Purchase Amount]]&gt;=5000,"Yes","No")</f>
        <v>No</v>
      </c>
      <c r="Y3499">
        <f>IF(CleanedData[[#This Row],[Recommend]]="Yes",1,0)</f>
        <v>1</v>
      </c>
      <c r="Z3499" s="6">
        <f>CleanedData[[#This Row],[Purchase Amount]]*0.15</f>
        <v>5.13</v>
      </c>
      <c r="AA3499" s="6">
        <f>CleanedData[[#This Row],[Purchase Amount]]*1.15</f>
        <v>39.33</v>
      </c>
    </row>
    <row r="3500" spans="1:27" x14ac:dyDescent="0.3">
      <c r="A3500">
        <v>4243</v>
      </c>
      <c r="B3500" t="s">
        <v>3725</v>
      </c>
      <c r="C3500" s="1">
        <v>46005</v>
      </c>
      <c r="D3500">
        <v>71</v>
      </c>
      <c r="E3500" t="s">
        <v>39</v>
      </c>
      <c r="F3500" t="s">
        <v>77</v>
      </c>
      <c r="G3500" t="s">
        <v>296</v>
      </c>
      <c r="H3500">
        <v>2</v>
      </c>
      <c r="I3500" t="s">
        <v>42</v>
      </c>
      <c r="J3500" t="s">
        <v>54</v>
      </c>
      <c r="K3500" t="s">
        <v>64</v>
      </c>
      <c r="L3500" t="s">
        <v>42</v>
      </c>
      <c r="M3500" t="s">
        <v>196</v>
      </c>
      <c r="N3500" t="s">
        <v>47</v>
      </c>
      <c r="O3500" t="s">
        <v>89</v>
      </c>
      <c r="P3500" t="s">
        <v>49</v>
      </c>
      <c r="Q3500" t="s">
        <v>97</v>
      </c>
      <c r="R3500" s="6">
        <f>_xlfn.XLOOKUP(CleanedData[[#This Row],[Product]],'02_Lookup_Tables'!$A$2:$A$126,'02_Lookup_Tables'!$B$2:$B$126)</f>
        <v>657.5</v>
      </c>
      <c r="S3500" t="str">
        <f>VLOOKUP(CleanedData[[#This Row],[Product]],'02_Lookup_Tables'!$H$2:$I$126,2,FALSE)</f>
        <v>Home Devices</v>
      </c>
      <c r="T3500" t="str">
        <f>VLOOKUP(CleanedData[[#This Row],[Province]],'02_Lookup_Tables'!$D$2:$E$10,2, FALSE)</f>
        <v>Central Region</v>
      </c>
      <c r="U3500" t="str" cm="1">
        <f t="array" ref="U3500">_xlfn.IFS(CleanedData[[#This Row],[Purchase Amount]]&lt;500,"Low",
CleanedData[[#This Row],[Purchase Amount]]&lt;5000,"Medium",
TRUE,"High")</f>
        <v>Medium</v>
      </c>
      <c r="V3500" t="str">
        <f>TEXT(CleanedData[[#This Row],[Date]],"mmmm")</f>
        <v>December</v>
      </c>
      <c r="W3500" t="str">
        <f>"Q"&amp;ROUNDUP(MONTH(CleanedData[[#This Row],[Date]])/3,0)</f>
        <v>Q4</v>
      </c>
      <c r="X3500" t="str">
        <f>IF(CleanedData[[#This Row],[Purchase Amount]]&gt;=5000,"Yes","No")</f>
        <v>No</v>
      </c>
      <c r="Y3500">
        <f>IF(CleanedData[[#This Row],[Recommend]]="Yes",1,0)</f>
        <v>0</v>
      </c>
      <c r="Z3500" s="6">
        <f>CleanedData[[#This Row],[Purchase Amount]]*0.15</f>
        <v>98.625</v>
      </c>
      <c r="AA3500" s="6">
        <f>CleanedData[[#This Row],[Purchase Amount]]*1.15</f>
        <v>756.12499999999989</v>
      </c>
    </row>
    <row r="3501" spans="1:27" x14ac:dyDescent="0.3">
      <c r="A3501">
        <v>4244</v>
      </c>
      <c r="B3501" t="s">
        <v>3726</v>
      </c>
      <c r="C3501" s="1">
        <v>45563</v>
      </c>
      <c r="E3501" t="s">
        <v>60</v>
      </c>
      <c r="F3501" t="s">
        <v>125</v>
      </c>
      <c r="G3501" t="s">
        <v>162</v>
      </c>
      <c r="H3501">
        <v>1</v>
      </c>
      <c r="I3501" t="s">
        <v>45</v>
      </c>
      <c r="J3501" t="s">
        <v>43</v>
      </c>
      <c r="K3501" t="s">
        <v>55</v>
      </c>
      <c r="L3501" t="s">
        <v>42</v>
      </c>
      <c r="M3501" t="s">
        <v>208</v>
      </c>
      <c r="N3501" t="s">
        <v>80</v>
      </c>
      <c r="O3501" t="s">
        <v>89</v>
      </c>
      <c r="P3501" t="s">
        <v>49</v>
      </c>
      <c r="Q3501" t="s">
        <v>166</v>
      </c>
      <c r="R3501" s="6">
        <f>_xlfn.XLOOKUP(CleanedData[[#This Row],[Product]],'02_Lookup_Tables'!$A$2:$A$126,'02_Lookup_Tables'!$B$2:$B$126)</f>
        <v>3086.4</v>
      </c>
      <c r="S3501" t="str">
        <f>VLOOKUP(CleanedData[[#This Row],[Product]],'02_Lookup_Tables'!$H$2:$I$126,2,FALSE)</f>
        <v>Home &amp; Living</v>
      </c>
      <c r="T3501" t="str">
        <f>VLOOKUP(CleanedData[[#This Row],[Province]],'02_Lookup_Tables'!$D$2:$E$10,2, FALSE)</f>
        <v>Western Region</v>
      </c>
      <c r="U3501" t="str" cm="1">
        <f t="array" ref="U3501">_xlfn.IFS(CleanedData[[#This Row],[Purchase Amount]]&lt;500,"Low",
CleanedData[[#This Row],[Purchase Amount]]&lt;5000,"Medium",
TRUE,"High")</f>
        <v>Medium</v>
      </c>
      <c r="V3501" t="str">
        <f>TEXT(CleanedData[[#This Row],[Date]],"mmmm")</f>
        <v>September</v>
      </c>
      <c r="W3501" t="str">
        <f>"Q"&amp;ROUNDUP(MONTH(CleanedData[[#This Row],[Date]])/3,0)</f>
        <v>Q3</v>
      </c>
      <c r="X3501" t="str">
        <f>IF(CleanedData[[#This Row],[Purchase Amount]]&gt;=5000,"Yes","No")</f>
        <v>No</v>
      </c>
      <c r="Y3501">
        <f>IF(CleanedData[[#This Row],[Recommend]]="Yes",1,0)</f>
        <v>1</v>
      </c>
      <c r="Z3501" s="6">
        <f>CleanedData[[#This Row],[Purchase Amount]]*0.15</f>
        <v>462.96</v>
      </c>
      <c r="AA3501" s="6">
        <f>CleanedData[[#This Row],[Purchase Amount]]*1.15</f>
        <v>3549.3599999999997</v>
      </c>
    </row>
    <row r="3502" spans="1:27" x14ac:dyDescent="0.3">
      <c r="A3502">
        <v>4245</v>
      </c>
      <c r="B3502" t="s">
        <v>3727</v>
      </c>
      <c r="C3502" s="1">
        <v>45296</v>
      </c>
      <c r="D3502">
        <v>56</v>
      </c>
      <c r="E3502" t="s">
        <v>39</v>
      </c>
      <c r="F3502" t="s">
        <v>83</v>
      </c>
      <c r="G3502" t="s">
        <v>53</v>
      </c>
      <c r="H3502">
        <v>2</v>
      </c>
      <c r="I3502" t="s">
        <v>42</v>
      </c>
      <c r="J3502" t="s">
        <v>54</v>
      </c>
      <c r="K3502" t="s">
        <v>44</v>
      </c>
      <c r="L3502" t="s">
        <v>45</v>
      </c>
      <c r="M3502" t="s">
        <v>88</v>
      </c>
      <c r="N3502" t="s">
        <v>47</v>
      </c>
      <c r="O3502" t="s">
        <v>89</v>
      </c>
      <c r="P3502" t="s">
        <v>49</v>
      </c>
      <c r="Q3502" t="s">
        <v>50</v>
      </c>
      <c r="R3502" s="6">
        <f>_xlfn.XLOOKUP(CleanedData[[#This Row],[Product]],'02_Lookup_Tables'!$A$2:$A$126,'02_Lookup_Tables'!$B$2:$B$126)</f>
        <v>444.38</v>
      </c>
      <c r="S3502" t="str">
        <f>VLOOKUP(CleanedData[[#This Row],[Product]],'02_Lookup_Tables'!$H$2:$I$126,2,FALSE)</f>
        <v>Beauty &amp; Personal Care</v>
      </c>
      <c r="T3502" t="str">
        <f>VLOOKUP(CleanedData[[#This Row],[Province]],'02_Lookup_Tables'!$D$2:$E$10,2, FALSE)</f>
        <v>Western Region</v>
      </c>
      <c r="U3502" t="str" cm="1">
        <f t="array" ref="U3502">_xlfn.IFS(CleanedData[[#This Row],[Purchase Amount]]&lt;500,"Low",
CleanedData[[#This Row],[Purchase Amount]]&lt;5000,"Medium",
TRUE,"High")</f>
        <v>Low</v>
      </c>
      <c r="V3502" t="str">
        <f>TEXT(CleanedData[[#This Row],[Date]],"mmmm")</f>
        <v>January</v>
      </c>
      <c r="W3502" t="str">
        <f>"Q"&amp;ROUNDUP(MONTH(CleanedData[[#This Row],[Date]])/3,0)</f>
        <v>Q1</v>
      </c>
      <c r="X3502" t="str">
        <f>IF(CleanedData[[#This Row],[Purchase Amount]]&gt;=5000,"Yes","No")</f>
        <v>No</v>
      </c>
      <c r="Y3502">
        <f>IF(CleanedData[[#This Row],[Recommend]]="Yes",1,0)</f>
        <v>0</v>
      </c>
      <c r="Z3502" s="6">
        <f>CleanedData[[#This Row],[Purchase Amount]]*0.15</f>
        <v>66.656999999999996</v>
      </c>
      <c r="AA3502" s="6">
        <f>CleanedData[[#This Row],[Purchase Amount]]*1.15</f>
        <v>511.03699999999998</v>
      </c>
    </row>
    <row r="3503" spans="1:27" x14ac:dyDescent="0.3">
      <c r="A3503">
        <v>4246</v>
      </c>
      <c r="B3503" t="s">
        <v>3728</v>
      </c>
      <c r="C3503" s="1">
        <v>45543</v>
      </c>
      <c r="D3503">
        <v>76</v>
      </c>
      <c r="E3503" t="s">
        <v>60</v>
      </c>
      <c r="F3503" t="s">
        <v>125</v>
      </c>
      <c r="G3503" t="s">
        <v>146</v>
      </c>
      <c r="H3503">
        <v>2</v>
      </c>
      <c r="I3503" t="s">
        <v>42</v>
      </c>
      <c r="J3503" t="s">
        <v>74</v>
      </c>
      <c r="K3503" t="s">
        <v>55</v>
      </c>
      <c r="L3503" t="s">
        <v>45</v>
      </c>
      <c r="N3503" t="s">
        <v>47</v>
      </c>
      <c r="O3503" t="s">
        <v>134</v>
      </c>
      <c r="P3503" t="s">
        <v>8646</v>
      </c>
      <c r="Q3503" t="s">
        <v>97</v>
      </c>
      <c r="R3503" s="6">
        <f>_xlfn.XLOOKUP(CleanedData[[#This Row],[Product]],'02_Lookup_Tables'!$A$2:$A$126,'02_Lookup_Tables'!$B$2:$B$126)</f>
        <v>27815.439999999999</v>
      </c>
      <c r="S3503" t="str">
        <f>VLOOKUP(CleanedData[[#This Row],[Product]],'02_Lookup_Tables'!$H$2:$I$126,2,FALSE)</f>
        <v>Electronics</v>
      </c>
      <c r="T3503" t="str">
        <f>VLOOKUP(CleanedData[[#This Row],[Province]],'02_Lookup_Tables'!$D$2:$E$10,2, FALSE)</f>
        <v>Western Region</v>
      </c>
      <c r="U3503" t="str" cm="1">
        <f t="array" ref="U3503">_xlfn.IFS(CleanedData[[#This Row],[Purchase Amount]]&lt;500,"Low",
CleanedData[[#This Row],[Purchase Amount]]&lt;5000,"Medium",
TRUE,"High")</f>
        <v>High</v>
      </c>
      <c r="V3503" t="str">
        <f>TEXT(CleanedData[[#This Row],[Date]],"mmmm")</f>
        <v>September</v>
      </c>
      <c r="W3503" t="str">
        <f>"Q"&amp;ROUNDUP(MONTH(CleanedData[[#This Row],[Date]])/3,0)</f>
        <v>Q3</v>
      </c>
      <c r="X3503" t="str">
        <f>IF(CleanedData[[#This Row],[Purchase Amount]]&gt;=5000,"Yes","No")</f>
        <v>Yes</v>
      </c>
      <c r="Y3503">
        <f>IF(CleanedData[[#This Row],[Recommend]]="Yes",1,0)</f>
        <v>0</v>
      </c>
      <c r="Z3503" s="6">
        <f>CleanedData[[#This Row],[Purchase Amount]]*0.15</f>
        <v>4172.3159999999998</v>
      </c>
      <c r="AA3503" s="6">
        <f>CleanedData[[#This Row],[Purchase Amount]]*1.15</f>
        <v>31987.755999999998</v>
      </c>
    </row>
    <row r="3504" spans="1:27" x14ac:dyDescent="0.3">
      <c r="A3504">
        <v>4247</v>
      </c>
      <c r="B3504" t="s">
        <v>3729</v>
      </c>
      <c r="C3504" s="1">
        <v>46011</v>
      </c>
      <c r="D3504">
        <v>48</v>
      </c>
      <c r="E3504" t="s">
        <v>60</v>
      </c>
      <c r="F3504" t="s">
        <v>108</v>
      </c>
      <c r="G3504" t="s">
        <v>187</v>
      </c>
      <c r="H3504">
        <v>5</v>
      </c>
      <c r="I3504" t="s">
        <v>42</v>
      </c>
      <c r="J3504" t="s">
        <v>43</v>
      </c>
      <c r="K3504" t="s">
        <v>44</v>
      </c>
      <c r="L3504" t="s">
        <v>42</v>
      </c>
      <c r="M3504" t="s">
        <v>231</v>
      </c>
      <c r="N3504" t="s">
        <v>57</v>
      </c>
      <c r="O3504" t="s">
        <v>89</v>
      </c>
      <c r="P3504" t="s">
        <v>70</v>
      </c>
      <c r="Q3504" t="s">
        <v>93</v>
      </c>
      <c r="R3504" s="6">
        <f>_xlfn.XLOOKUP(CleanedData[[#This Row],[Product]],'02_Lookup_Tables'!$A$2:$A$126,'02_Lookup_Tables'!$B$2:$B$126)</f>
        <v>24904.86</v>
      </c>
      <c r="S3504" t="str">
        <f>VLOOKUP(CleanedData[[#This Row],[Product]],'02_Lookup_Tables'!$H$2:$I$126,2,FALSE)</f>
        <v>Electronics</v>
      </c>
      <c r="T3504" t="str">
        <f>VLOOKUP(CleanedData[[#This Row],[Province]],'02_Lookup_Tables'!$D$2:$E$10,2, FALSE)</f>
        <v>Gauteng Region</v>
      </c>
      <c r="U3504" t="str" cm="1">
        <f t="array" ref="U3504">_xlfn.IFS(CleanedData[[#This Row],[Purchase Amount]]&lt;500,"Low",
CleanedData[[#This Row],[Purchase Amount]]&lt;5000,"Medium",
TRUE,"High")</f>
        <v>High</v>
      </c>
      <c r="V3504" t="str">
        <f>TEXT(CleanedData[[#This Row],[Date]],"mmmm")</f>
        <v>December</v>
      </c>
      <c r="W3504" t="str">
        <f>"Q"&amp;ROUNDUP(MONTH(CleanedData[[#This Row],[Date]])/3,0)</f>
        <v>Q4</v>
      </c>
      <c r="X3504" t="str">
        <f>IF(CleanedData[[#This Row],[Purchase Amount]]&gt;=5000,"Yes","No")</f>
        <v>Yes</v>
      </c>
      <c r="Y3504">
        <f>IF(CleanedData[[#This Row],[Recommend]]="Yes",1,0)</f>
        <v>0</v>
      </c>
      <c r="Z3504" s="6">
        <f>CleanedData[[#This Row],[Purchase Amount]]*0.15</f>
        <v>3735.7289999999998</v>
      </c>
      <c r="AA3504" s="6">
        <f>CleanedData[[#This Row],[Purchase Amount]]*1.15</f>
        <v>28640.589</v>
      </c>
    </row>
    <row r="3505" spans="1:27" x14ac:dyDescent="0.3">
      <c r="A3505">
        <v>4248</v>
      </c>
      <c r="B3505" t="s">
        <v>3730</v>
      </c>
      <c r="C3505" s="1">
        <v>45831</v>
      </c>
      <c r="D3505">
        <v>54</v>
      </c>
      <c r="E3505" t="s">
        <v>60</v>
      </c>
      <c r="F3505" t="s">
        <v>125</v>
      </c>
      <c r="G3505" t="s">
        <v>189</v>
      </c>
      <c r="H3505">
        <v>5</v>
      </c>
      <c r="I3505" t="s">
        <v>45</v>
      </c>
      <c r="J3505" t="s">
        <v>43</v>
      </c>
      <c r="K3505" t="s">
        <v>64</v>
      </c>
      <c r="L3505" t="s">
        <v>45</v>
      </c>
      <c r="M3505" t="s">
        <v>65</v>
      </c>
      <c r="N3505" t="s">
        <v>57</v>
      </c>
      <c r="O3505" t="s">
        <v>89</v>
      </c>
      <c r="P3505" t="s">
        <v>70</v>
      </c>
      <c r="Q3505" t="s">
        <v>93</v>
      </c>
      <c r="R3505" s="6">
        <f>_xlfn.XLOOKUP(CleanedData[[#This Row],[Product]],'02_Lookup_Tables'!$A$2:$A$126,'02_Lookup_Tables'!$B$2:$B$126)</f>
        <v>1619.07</v>
      </c>
      <c r="S3505" t="str">
        <f>VLOOKUP(CleanedData[[#This Row],[Product]],'02_Lookup_Tables'!$H$2:$I$126,2,FALSE)</f>
        <v>Home &amp; Living</v>
      </c>
      <c r="T3505" t="str">
        <f>VLOOKUP(CleanedData[[#This Row],[Province]],'02_Lookup_Tables'!$D$2:$E$10,2, FALSE)</f>
        <v>Western Region</v>
      </c>
      <c r="U3505" t="str" cm="1">
        <f t="array" ref="U3505">_xlfn.IFS(CleanedData[[#This Row],[Purchase Amount]]&lt;500,"Low",
CleanedData[[#This Row],[Purchase Amount]]&lt;5000,"Medium",
TRUE,"High")</f>
        <v>Medium</v>
      </c>
      <c r="V3505" t="str">
        <f>TEXT(CleanedData[[#This Row],[Date]],"mmmm")</f>
        <v>June</v>
      </c>
      <c r="W3505" t="str">
        <f>"Q"&amp;ROUNDUP(MONTH(CleanedData[[#This Row],[Date]])/3,0)</f>
        <v>Q2</v>
      </c>
      <c r="X3505" t="str">
        <f>IF(CleanedData[[#This Row],[Purchase Amount]]&gt;=5000,"Yes","No")</f>
        <v>No</v>
      </c>
      <c r="Y3505">
        <f>IF(CleanedData[[#This Row],[Recommend]]="Yes",1,0)</f>
        <v>1</v>
      </c>
      <c r="Z3505" s="6">
        <f>CleanedData[[#This Row],[Purchase Amount]]*0.15</f>
        <v>242.86049999999997</v>
      </c>
      <c r="AA3505" s="6">
        <f>CleanedData[[#This Row],[Purchase Amount]]*1.15</f>
        <v>1861.9304999999997</v>
      </c>
    </row>
    <row r="3506" spans="1:27" x14ac:dyDescent="0.3">
      <c r="A3506">
        <v>4249</v>
      </c>
      <c r="B3506" t="s">
        <v>3731</v>
      </c>
      <c r="C3506" s="1">
        <v>45571</v>
      </c>
      <c r="D3506">
        <v>44</v>
      </c>
      <c r="E3506" t="s">
        <v>52</v>
      </c>
      <c r="F3506" t="s">
        <v>40</v>
      </c>
      <c r="G3506" t="s">
        <v>320</v>
      </c>
      <c r="H3506">
        <v>2</v>
      </c>
      <c r="I3506" t="s">
        <v>42</v>
      </c>
      <c r="J3506" t="s">
        <v>63</v>
      </c>
      <c r="K3506" t="s">
        <v>64</v>
      </c>
      <c r="L3506" t="s">
        <v>45</v>
      </c>
      <c r="M3506" t="s">
        <v>184</v>
      </c>
      <c r="N3506" t="s">
        <v>47</v>
      </c>
      <c r="O3506" t="s">
        <v>148</v>
      </c>
      <c r="P3506" t="s">
        <v>70</v>
      </c>
      <c r="Q3506" t="s">
        <v>81</v>
      </c>
      <c r="R3506" s="6">
        <f>_xlfn.XLOOKUP(CleanedData[[#This Row],[Product]],'02_Lookup_Tables'!$A$2:$A$126,'02_Lookup_Tables'!$B$2:$B$126)</f>
        <v>375.53</v>
      </c>
      <c r="S3506" t="str">
        <f>VLOOKUP(CleanedData[[#This Row],[Product]],'02_Lookup_Tables'!$H$2:$I$126,2,FALSE)</f>
        <v>Toys &amp; Games</v>
      </c>
      <c r="T3506" t="str">
        <f>VLOOKUP(CleanedData[[#This Row],[Province]],'02_Lookup_Tables'!$D$2:$E$10,2, FALSE)</f>
        <v>Northern Region</v>
      </c>
      <c r="U3506" t="str" cm="1">
        <f t="array" ref="U3506">_xlfn.IFS(CleanedData[[#This Row],[Purchase Amount]]&lt;500,"Low",
CleanedData[[#This Row],[Purchase Amount]]&lt;5000,"Medium",
TRUE,"High")</f>
        <v>Low</v>
      </c>
      <c r="V3506" t="str">
        <f>TEXT(CleanedData[[#This Row],[Date]],"mmmm")</f>
        <v>October</v>
      </c>
      <c r="W3506" t="str">
        <f>"Q"&amp;ROUNDUP(MONTH(CleanedData[[#This Row],[Date]])/3,0)</f>
        <v>Q4</v>
      </c>
      <c r="X3506" t="str">
        <f>IF(CleanedData[[#This Row],[Purchase Amount]]&gt;=5000,"Yes","No")</f>
        <v>No</v>
      </c>
      <c r="Y3506">
        <f>IF(CleanedData[[#This Row],[Recommend]]="Yes",1,0)</f>
        <v>0</v>
      </c>
      <c r="Z3506" s="6">
        <f>CleanedData[[#This Row],[Purchase Amount]]*0.15</f>
        <v>56.329499999999996</v>
      </c>
      <c r="AA3506" s="6">
        <f>CleanedData[[#This Row],[Purchase Amount]]*1.15</f>
        <v>431.85949999999991</v>
      </c>
    </row>
    <row r="3507" spans="1:27" x14ac:dyDescent="0.3">
      <c r="A3507">
        <v>4250</v>
      </c>
      <c r="B3507" t="s">
        <v>3732</v>
      </c>
      <c r="C3507" s="1">
        <v>45294</v>
      </c>
      <c r="D3507">
        <v>71</v>
      </c>
      <c r="E3507" t="s">
        <v>39</v>
      </c>
      <c r="F3507" t="s">
        <v>130</v>
      </c>
      <c r="G3507" t="s">
        <v>243</v>
      </c>
      <c r="H3507">
        <v>2</v>
      </c>
      <c r="I3507" t="s">
        <v>45</v>
      </c>
      <c r="J3507" t="s">
        <v>54</v>
      </c>
      <c r="K3507" t="s">
        <v>44</v>
      </c>
      <c r="L3507" t="s">
        <v>45</v>
      </c>
      <c r="M3507" t="s">
        <v>65</v>
      </c>
      <c r="N3507" t="s">
        <v>47</v>
      </c>
      <c r="O3507" t="s">
        <v>89</v>
      </c>
      <c r="P3507" t="s">
        <v>49</v>
      </c>
      <c r="Q3507" t="s">
        <v>97</v>
      </c>
      <c r="R3507" s="6">
        <f>_xlfn.XLOOKUP(CleanedData[[#This Row],[Product]],'02_Lookup_Tables'!$A$2:$A$126,'02_Lookup_Tables'!$B$2:$B$126)</f>
        <v>551.66</v>
      </c>
      <c r="S3507" t="str">
        <f>VLOOKUP(CleanedData[[#This Row],[Product]],'02_Lookup_Tables'!$H$2:$I$126,2,FALSE)</f>
        <v>Accessories</v>
      </c>
      <c r="T3507" t="str">
        <f>VLOOKUP(CleanedData[[#This Row],[Province]],'02_Lookup_Tables'!$D$2:$E$10,2, FALSE)</f>
        <v>Eastern Region</v>
      </c>
      <c r="U3507" t="str" cm="1">
        <f t="array" ref="U3507">_xlfn.IFS(CleanedData[[#This Row],[Purchase Amount]]&lt;500,"Low",
CleanedData[[#This Row],[Purchase Amount]]&lt;5000,"Medium",
TRUE,"High")</f>
        <v>Medium</v>
      </c>
      <c r="V3507" t="str">
        <f>TEXT(CleanedData[[#This Row],[Date]],"mmmm")</f>
        <v>January</v>
      </c>
      <c r="W3507" t="str">
        <f>"Q"&amp;ROUNDUP(MONTH(CleanedData[[#This Row],[Date]])/3,0)</f>
        <v>Q1</v>
      </c>
      <c r="X3507" t="str">
        <f>IF(CleanedData[[#This Row],[Purchase Amount]]&gt;=5000,"Yes","No")</f>
        <v>No</v>
      </c>
      <c r="Y3507">
        <f>IF(CleanedData[[#This Row],[Recommend]]="Yes",1,0)</f>
        <v>1</v>
      </c>
      <c r="Z3507" s="6">
        <f>CleanedData[[#This Row],[Purchase Amount]]*0.15</f>
        <v>82.748999999999995</v>
      </c>
      <c r="AA3507" s="6">
        <f>CleanedData[[#This Row],[Purchase Amount]]*1.15</f>
        <v>634.40899999999988</v>
      </c>
    </row>
    <row r="3508" spans="1:27" x14ac:dyDescent="0.3">
      <c r="A3508">
        <v>4253</v>
      </c>
      <c r="B3508" t="s">
        <v>3733</v>
      </c>
      <c r="C3508" s="1">
        <v>45936</v>
      </c>
      <c r="D3508">
        <v>45</v>
      </c>
      <c r="E3508" t="s">
        <v>39</v>
      </c>
      <c r="F3508" t="s">
        <v>125</v>
      </c>
      <c r="G3508" t="s">
        <v>342</v>
      </c>
      <c r="H3508">
        <v>5</v>
      </c>
      <c r="I3508" t="s">
        <v>45</v>
      </c>
      <c r="J3508" t="s">
        <v>43</v>
      </c>
      <c r="K3508" t="s">
        <v>55</v>
      </c>
      <c r="L3508" t="s">
        <v>42</v>
      </c>
      <c r="M3508" t="s">
        <v>231</v>
      </c>
      <c r="N3508" t="s">
        <v>57</v>
      </c>
      <c r="O3508" t="s">
        <v>89</v>
      </c>
      <c r="P3508" t="s">
        <v>70</v>
      </c>
      <c r="Q3508" t="s">
        <v>93</v>
      </c>
      <c r="R3508" s="6">
        <f>_xlfn.XLOOKUP(CleanedData[[#This Row],[Product]],'02_Lookup_Tables'!$A$2:$A$126,'02_Lookup_Tables'!$B$2:$B$126)</f>
        <v>529.15</v>
      </c>
      <c r="S3508" t="str">
        <f>VLOOKUP(CleanedData[[#This Row],[Product]],'02_Lookup_Tables'!$H$2:$I$126,2,FALSE)</f>
        <v>Accessories</v>
      </c>
      <c r="T3508" t="str">
        <f>VLOOKUP(CleanedData[[#This Row],[Province]],'02_Lookup_Tables'!$D$2:$E$10,2, FALSE)</f>
        <v>Western Region</v>
      </c>
      <c r="U3508" t="str" cm="1">
        <f t="array" ref="U3508">_xlfn.IFS(CleanedData[[#This Row],[Purchase Amount]]&lt;500,"Low",
CleanedData[[#This Row],[Purchase Amount]]&lt;5000,"Medium",
TRUE,"High")</f>
        <v>Medium</v>
      </c>
      <c r="V3508" t="str">
        <f>TEXT(CleanedData[[#This Row],[Date]],"mmmm")</f>
        <v>October</v>
      </c>
      <c r="W3508" t="str">
        <f>"Q"&amp;ROUNDUP(MONTH(CleanedData[[#This Row],[Date]])/3,0)</f>
        <v>Q4</v>
      </c>
      <c r="X3508" t="str">
        <f>IF(CleanedData[[#This Row],[Purchase Amount]]&gt;=5000,"Yes","No")</f>
        <v>No</v>
      </c>
      <c r="Y3508">
        <f>IF(CleanedData[[#This Row],[Recommend]]="Yes",1,0)</f>
        <v>1</v>
      </c>
      <c r="Z3508" s="6">
        <f>CleanedData[[#This Row],[Purchase Amount]]*0.15</f>
        <v>79.372499999999988</v>
      </c>
      <c r="AA3508" s="6">
        <f>CleanedData[[#This Row],[Purchase Amount]]*1.15</f>
        <v>608.52249999999992</v>
      </c>
    </row>
    <row r="3509" spans="1:27" x14ac:dyDescent="0.3">
      <c r="A3509">
        <v>4254</v>
      </c>
      <c r="B3509" t="s">
        <v>3734</v>
      </c>
      <c r="C3509" s="1">
        <v>45747</v>
      </c>
      <c r="D3509">
        <v>76</v>
      </c>
      <c r="E3509" t="s">
        <v>39</v>
      </c>
      <c r="F3509" t="s">
        <v>72</v>
      </c>
      <c r="G3509" t="s">
        <v>223</v>
      </c>
      <c r="H3509">
        <v>2</v>
      </c>
      <c r="I3509" t="s">
        <v>45</v>
      </c>
      <c r="J3509" t="s">
        <v>74</v>
      </c>
      <c r="K3509" t="s">
        <v>55</v>
      </c>
      <c r="L3509" t="s">
        <v>42</v>
      </c>
      <c r="M3509" t="s">
        <v>85</v>
      </c>
      <c r="N3509" t="s">
        <v>47</v>
      </c>
      <c r="O3509" t="s">
        <v>48</v>
      </c>
      <c r="P3509" t="s">
        <v>49</v>
      </c>
      <c r="Q3509" t="s">
        <v>97</v>
      </c>
      <c r="R3509" s="6">
        <f>_xlfn.XLOOKUP(CleanedData[[#This Row],[Product]],'02_Lookup_Tables'!$A$2:$A$126,'02_Lookup_Tables'!$B$2:$B$126)</f>
        <v>209.53</v>
      </c>
      <c r="S3509" t="str">
        <f>VLOOKUP(CleanedData[[#This Row],[Product]],'02_Lookup_Tables'!$H$2:$I$126,2,FALSE)</f>
        <v>Food</v>
      </c>
      <c r="T3509" t="str">
        <f>VLOOKUP(CleanedData[[#This Row],[Province]],'02_Lookup_Tables'!$D$2:$E$10,2, FALSE)</f>
        <v>Central Region</v>
      </c>
      <c r="U3509" t="str" cm="1">
        <f t="array" ref="U3509">_xlfn.IFS(CleanedData[[#This Row],[Purchase Amount]]&lt;500,"Low",
CleanedData[[#This Row],[Purchase Amount]]&lt;5000,"Medium",
TRUE,"High")</f>
        <v>Low</v>
      </c>
      <c r="V3509" t="str">
        <f>TEXT(CleanedData[[#This Row],[Date]],"mmmm")</f>
        <v>March</v>
      </c>
      <c r="W3509" t="str">
        <f>"Q"&amp;ROUNDUP(MONTH(CleanedData[[#This Row],[Date]])/3,0)</f>
        <v>Q1</v>
      </c>
      <c r="X3509" t="str">
        <f>IF(CleanedData[[#This Row],[Purchase Amount]]&gt;=5000,"Yes","No")</f>
        <v>No</v>
      </c>
      <c r="Y3509">
        <f>IF(CleanedData[[#This Row],[Recommend]]="Yes",1,0)</f>
        <v>1</v>
      </c>
      <c r="Z3509" s="6">
        <f>CleanedData[[#This Row],[Purchase Amount]]*0.15</f>
        <v>31.429499999999997</v>
      </c>
      <c r="AA3509" s="6">
        <f>CleanedData[[#This Row],[Purchase Amount]]*1.15</f>
        <v>240.95949999999999</v>
      </c>
    </row>
    <row r="3510" spans="1:27" x14ac:dyDescent="0.3">
      <c r="A3510">
        <v>4255</v>
      </c>
      <c r="B3510" t="s">
        <v>3735</v>
      </c>
      <c r="C3510" s="1">
        <v>45876</v>
      </c>
      <c r="D3510">
        <v>64</v>
      </c>
      <c r="E3510" t="s">
        <v>60</v>
      </c>
      <c r="F3510" t="s">
        <v>61</v>
      </c>
      <c r="G3510" t="s">
        <v>501</v>
      </c>
      <c r="H3510">
        <v>5</v>
      </c>
      <c r="I3510" t="s">
        <v>45</v>
      </c>
      <c r="J3510" t="s">
        <v>69</v>
      </c>
      <c r="K3510" t="s">
        <v>64</v>
      </c>
      <c r="L3510" t="s">
        <v>45</v>
      </c>
      <c r="M3510" t="s">
        <v>184</v>
      </c>
      <c r="N3510" t="s">
        <v>57</v>
      </c>
      <c r="O3510" t="s">
        <v>148</v>
      </c>
      <c r="P3510" t="s">
        <v>49</v>
      </c>
      <c r="Q3510" t="s">
        <v>50</v>
      </c>
      <c r="R3510" s="6">
        <f>_xlfn.XLOOKUP(CleanedData[[#This Row],[Product]],'02_Lookup_Tables'!$A$2:$A$126,'02_Lookup_Tables'!$B$2:$B$126)</f>
        <v>1482.94</v>
      </c>
      <c r="S3510" t="str">
        <f>VLOOKUP(CleanedData[[#This Row],[Product]],'02_Lookup_Tables'!$H$2:$I$126,2,FALSE)</f>
        <v>Home Devices</v>
      </c>
      <c r="T3510" t="str">
        <f>VLOOKUP(CleanedData[[#This Row],[Province]],'02_Lookup_Tables'!$D$2:$E$10,2, FALSE)</f>
        <v>Southern Region</v>
      </c>
      <c r="U3510" t="str" cm="1">
        <f t="array" ref="U3510">_xlfn.IFS(CleanedData[[#This Row],[Purchase Amount]]&lt;500,"Low",
CleanedData[[#This Row],[Purchase Amount]]&lt;5000,"Medium",
TRUE,"High")</f>
        <v>Medium</v>
      </c>
      <c r="V3510" t="str">
        <f>TEXT(CleanedData[[#This Row],[Date]],"mmmm")</f>
        <v>August</v>
      </c>
      <c r="W3510" t="str">
        <f>"Q"&amp;ROUNDUP(MONTH(CleanedData[[#This Row],[Date]])/3,0)</f>
        <v>Q3</v>
      </c>
      <c r="X3510" t="str">
        <f>IF(CleanedData[[#This Row],[Purchase Amount]]&gt;=5000,"Yes","No")</f>
        <v>No</v>
      </c>
      <c r="Y3510">
        <f>IF(CleanedData[[#This Row],[Recommend]]="Yes",1,0)</f>
        <v>1</v>
      </c>
      <c r="Z3510" s="6">
        <f>CleanedData[[#This Row],[Purchase Amount]]*0.15</f>
        <v>222.441</v>
      </c>
      <c r="AA3510" s="6">
        <f>CleanedData[[#This Row],[Purchase Amount]]*1.15</f>
        <v>1705.3809999999999</v>
      </c>
    </row>
    <row r="3511" spans="1:27" x14ac:dyDescent="0.3">
      <c r="A3511">
        <v>4258</v>
      </c>
      <c r="B3511" t="s">
        <v>3736</v>
      </c>
      <c r="C3511" s="1">
        <v>45921</v>
      </c>
      <c r="D3511">
        <v>55</v>
      </c>
      <c r="E3511" t="s">
        <v>52</v>
      </c>
      <c r="F3511" t="s">
        <v>77</v>
      </c>
      <c r="G3511" t="s">
        <v>187</v>
      </c>
      <c r="H3511">
        <v>4</v>
      </c>
      <c r="I3511" t="s">
        <v>42</v>
      </c>
      <c r="J3511" t="s">
        <v>63</v>
      </c>
      <c r="K3511" t="s">
        <v>64</v>
      </c>
      <c r="L3511" t="s">
        <v>42</v>
      </c>
      <c r="M3511" t="s">
        <v>231</v>
      </c>
      <c r="N3511" t="s">
        <v>96</v>
      </c>
      <c r="O3511" t="s">
        <v>89</v>
      </c>
      <c r="P3511" t="s">
        <v>70</v>
      </c>
      <c r="Q3511" t="s">
        <v>50</v>
      </c>
      <c r="R3511" s="6">
        <f>_xlfn.XLOOKUP(CleanedData[[#This Row],[Product]],'02_Lookup_Tables'!$A$2:$A$126,'02_Lookup_Tables'!$B$2:$B$126)</f>
        <v>24904.86</v>
      </c>
      <c r="S3511" t="str">
        <f>VLOOKUP(CleanedData[[#This Row],[Product]],'02_Lookup_Tables'!$H$2:$I$126,2,FALSE)</f>
        <v>Electronics</v>
      </c>
      <c r="T3511" t="str">
        <f>VLOOKUP(CleanedData[[#This Row],[Province]],'02_Lookup_Tables'!$D$2:$E$10,2, FALSE)</f>
        <v>Central Region</v>
      </c>
      <c r="U3511" t="str" cm="1">
        <f t="array" ref="U3511">_xlfn.IFS(CleanedData[[#This Row],[Purchase Amount]]&lt;500,"Low",
CleanedData[[#This Row],[Purchase Amount]]&lt;5000,"Medium",
TRUE,"High")</f>
        <v>High</v>
      </c>
      <c r="V3511" t="str">
        <f>TEXT(CleanedData[[#This Row],[Date]],"mmmm")</f>
        <v>September</v>
      </c>
      <c r="W3511" t="str">
        <f>"Q"&amp;ROUNDUP(MONTH(CleanedData[[#This Row],[Date]])/3,0)</f>
        <v>Q3</v>
      </c>
      <c r="X3511" t="str">
        <f>IF(CleanedData[[#This Row],[Purchase Amount]]&gt;=5000,"Yes","No")</f>
        <v>Yes</v>
      </c>
      <c r="Y3511">
        <f>IF(CleanedData[[#This Row],[Recommend]]="Yes",1,0)</f>
        <v>0</v>
      </c>
      <c r="Z3511" s="6">
        <f>CleanedData[[#This Row],[Purchase Amount]]*0.15</f>
        <v>3735.7289999999998</v>
      </c>
      <c r="AA3511" s="6">
        <f>CleanedData[[#This Row],[Purchase Amount]]*1.15</f>
        <v>28640.589</v>
      </c>
    </row>
    <row r="3512" spans="1:27" x14ac:dyDescent="0.3">
      <c r="A3512">
        <v>4259</v>
      </c>
      <c r="B3512" t="s">
        <v>3737</v>
      </c>
      <c r="C3512" s="1">
        <v>45615</v>
      </c>
      <c r="D3512">
        <v>71</v>
      </c>
      <c r="E3512" t="s">
        <v>52</v>
      </c>
      <c r="F3512" t="s">
        <v>108</v>
      </c>
      <c r="G3512" t="s">
        <v>223</v>
      </c>
      <c r="H3512">
        <v>2</v>
      </c>
      <c r="I3512" t="s">
        <v>45</v>
      </c>
      <c r="J3512" t="s">
        <v>54</v>
      </c>
      <c r="K3512" t="s">
        <v>55</v>
      </c>
      <c r="L3512" t="s">
        <v>45</v>
      </c>
      <c r="M3512" t="s">
        <v>231</v>
      </c>
      <c r="N3512" t="s">
        <v>47</v>
      </c>
      <c r="O3512" t="s">
        <v>89</v>
      </c>
      <c r="P3512" t="s">
        <v>49</v>
      </c>
      <c r="Q3512" t="s">
        <v>97</v>
      </c>
      <c r="R3512" s="6">
        <f>_xlfn.XLOOKUP(CleanedData[[#This Row],[Product]],'02_Lookup_Tables'!$A$2:$A$126,'02_Lookup_Tables'!$B$2:$B$126)</f>
        <v>209.53</v>
      </c>
      <c r="S3512" t="str">
        <f>VLOOKUP(CleanedData[[#This Row],[Product]],'02_Lookup_Tables'!$H$2:$I$126,2,FALSE)</f>
        <v>Food</v>
      </c>
      <c r="T3512" t="str">
        <f>VLOOKUP(CleanedData[[#This Row],[Province]],'02_Lookup_Tables'!$D$2:$E$10,2, FALSE)</f>
        <v>Gauteng Region</v>
      </c>
      <c r="U3512" t="str" cm="1">
        <f t="array" ref="U3512">_xlfn.IFS(CleanedData[[#This Row],[Purchase Amount]]&lt;500,"Low",
CleanedData[[#This Row],[Purchase Amount]]&lt;5000,"Medium",
TRUE,"High")</f>
        <v>Low</v>
      </c>
      <c r="V3512" t="str">
        <f>TEXT(CleanedData[[#This Row],[Date]],"mmmm")</f>
        <v>November</v>
      </c>
      <c r="W3512" t="str">
        <f>"Q"&amp;ROUNDUP(MONTH(CleanedData[[#This Row],[Date]])/3,0)</f>
        <v>Q4</v>
      </c>
      <c r="X3512" t="str">
        <f>IF(CleanedData[[#This Row],[Purchase Amount]]&gt;=5000,"Yes","No")</f>
        <v>No</v>
      </c>
      <c r="Y3512">
        <f>IF(CleanedData[[#This Row],[Recommend]]="Yes",1,0)</f>
        <v>1</v>
      </c>
      <c r="Z3512" s="6">
        <f>CleanedData[[#This Row],[Purchase Amount]]*0.15</f>
        <v>31.429499999999997</v>
      </c>
      <c r="AA3512" s="6">
        <f>CleanedData[[#This Row],[Purchase Amount]]*1.15</f>
        <v>240.95949999999999</v>
      </c>
    </row>
    <row r="3513" spans="1:27" x14ac:dyDescent="0.3">
      <c r="A3513">
        <v>4260</v>
      </c>
      <c r="B3513" t="s">
        <v>3738</v>
      </c>
      <c r="C3513" s="1">
        <v>45584</v>
      </c>
      <c r="D3513">
        <v>53</v>
      </c>
      <c r="E3513" t="s">
        <v>60</v>
      </c>
      <c r="F3513" t="s">
        <v>83</v>
      </c>
      <c r="G3513" t="s">
        <v>95</v>
      </c>
      <c r="H3513">
        <v>2</v>
      </c>
      <c r="I3513" t="s">
        <v>42</v>
      </c>
      <c r="J3513" t="s">
        <v>63</v>
      </c>
      <c r="K3513" t="s">
        <v>64</v>
      </c>
      <c r="L3513" t="s">
        <v>45</v>
      </c>
      <c r="M3513" t="s">
        <v>65</v>
      </c>
      <c r="N3513" t="s">
        <v>47</v>
      </c>
      <c r="O3513" t="s">
        <v>89</v>
      </c>
      <c r="P3513" t="s">
        <v>49</v>
      </c>
      <c r="Q3513" t="s">
        <v>93</v>
      </c>
      <c r="R3513" s="6">
        <f>_xlfn.XLOOKUP(CleanedData[[#This Row],[Product]],'02_Lookup_Tables'!$A$2:$A$126,'02_Lookup_Tables'!$B$2:$B$126)</f>
        <v>5390.8</v>
      </c>
      <c r="S3513" t="str">
        <f>VLOOKUP(CleanedData[[#This Row],[Product]],'02_Lookup_Tables'!$H$2:$I$126,2,FALSE)</f>
        <v>Electronics</v>
      </c>
      <c r="T3513" t="str">
        <f>VLOOKUP(CleanedData[[#This Row],[Province]],'02_Lookup_Tables'!$D$2:$E$10,2, FALSE)</f>
        <v>Western Region</v>
      </c>
      <c r="U3513" t="str" cm="1">
        <f t="array" ref="U3513">_xlfn.IFS(CleanedData[[#This Row],[Purchase Amount]]&lt;500,"Low",
CleanedData[[#This Row],[Purchase Amount]]&lt;5000,"Medium",
TRUE,"High")</f>
        <v>High</v>
      </c>
      <c r="V3513" t="str">
        <f>TEXT(CleanedData[[#This Row],[Date]],"mmmm")</f>
        <v>October</v>
      </c>
      <c r="W3513" t="str">
        <f>"Q"&amp;ROUNDUP(MONTH(CleanedData[[#This Row],[Date]])/3,0)</f>
        <v>Q4</v>
      </c>
      <c r="X3513" t="str">
        <f>IF(CleanedData[[#This Row],[Purchase Amount]]&gt;=5000,"Yes","No")</f>
        <v>Yes</v>
      </c>
      <c r="Y3513">
        <f>IF(CleanedData[[#This Row],[Recommend]]="Yes",1,0)</f>
        <v>0</v>
      </c>
      <c r="Z3513" s="6">
        <f>CleanedData[[#This Row],[Purchase Amount]]*0.15</f>
        <v>808.62</v>
      </c>
      <c r="AA3513" s="6">
        <f>CleanedData[[#This Row],[Purchase Amount]]*1.15</f>
        <v>6199.42</v>
      </c>
    </row>
    <row r="3514" spans="1:27" x14ac:dyDescent="0.3">
      <c r="A3514">
        <v>4261</v>
      </c>
      <c r="B3514" t="s">
        <v>3739</v>
      </c>
      <c r="C3514" s="1">
        <v>45662</v>
      </c>
      <c r="D3514">
        <v>61</v>
      </c>
      <c r="E3514" t="s">
        <v>39</v>
      </c>
      <c r="F3514" t="s">
        <v>40</v>
      </c>
      <c r="G3514" t="s">
        <v>280</v>
      </c>
      <c r="H3514">
        <v>2</v>
      </c>
      <c r="I3514" t="s">
        <v>42</v>
      </c>
      <c r="J3514" t="s">
        <v>63</v>
      </c>
      <c r="K3514" t="s">
        <v>55</v>
      </c>
      <c r="L3514" t="s">
        <v>45</v>
      </c>
      <c r="M3514" t="s">
        <v>88</v>
      </c>
      <c r="N3514" t="s">
        <v>47</v>
      </c>
      <c r="O3514" t="s">
        <v>89</v>
      </c>
      <c r="P3514" t="s">
        <v>49</v>
      </c>
      <c r="Q3514" t="s">
        <v>50</v>
      </c>
      <c r="R3514" s="6">
        <f>_xlfn.XLOOKUP(CleanedData[[#This Row],[Product]],'02_Lookup_Tables'!$A$2:$A$126,'02_Lookup_Tables'!$B$2:$B$126)</f>
        <v>759.97</v>
      </c>
      <c r="S3514" t="str">
        <f>VLOOKUP(CleanedData[[#This Row],[Product]],'02_Lookup_Tables'!$H$2:$I$126,2,FALSE)</f>
        <v>Apparel</v>
      </c>
      <c r="T3514" t="str">
        <f>VLOOKUP(CleanedData[[#This Row],[Province]],'02_Lookup_Tables'!$D$2:$E$10,2, FALSE)</f>
        <v>Northern Region</v>
      </c>
      <c r="U3514" t="str" cm="1">
        <f t="array" ref="U3514">_xlfn.IFS(CleanedData[[#This Row],[Purchase Amount]]&lt;500,"Low",
CleanedData[[#This Row],[Purchase Amount]]&lt;5000,"Medium",
TRUE,"High")</f>
        <v>Medium</v>
      </c>
      <c r="V3514" t="str">
        <f>TEXT(CleanedData[[#This Row],[Date]],"mmmm")</f>
        <v>January</v>
      </c>
      <c r="W3514" t="str">
        <f>"Q"&amp;ROUNDUP(MONTH(CleanedData[[#This Row],[Date]])/3,0)</f>
        <v>Q1</v>
      </c>
      <c r="X3514" t="str">
        <f>IF(CleanedData[[#This Row],[Purchase Amount]]&gt;=5000,"Yes","No")</f>
        <v>No</v>
      </c>
      <c r="Y3514">
        <f>IF(CleanedData[[#This Row],[Recommend]]="Yes",1,0)</f>
        <v>0</v>
      </c>
      <c r="Z3514" s="6">
        <f>CleanedData[[#This Row],[Purchase Amount]]*0.15</f>
        <v>113.99550000000001</v>
      </c>
      <c r="AA3514" s="6">
        <f>CleanedData[[#This Row],[Purchase Amount]]*1.15</f>
        <v>873.96550000000002</v>
      </c>
    </row>
    <row r="3515" spans="1:27" x14ac:dyDescent="0.3">
      <c r="A3515">
        <v>4262</v>
      </c>
      <c r="B3515" t="s">
        <v>3740</v>
      </c>
      <c r="C3515" s="1">
        <v>45624</v>
      </c>
      <c r="D3515">
        <v>66</v>
      </c>
      <c r="E3515" t="s">
        <v>39</v>
      </c>
      <c r="F3515" t="s">
        <v>83</v>
      </c>
      <c r="G3515" t="s">
        <v>189</v>
      </c>
      <c r="H3515">
        <v>2</v>
      </c>
      <c r="I3515" t="s">
        <v>45</v>
      </c>
      <c r="J3515" t="s">
        <v>74</v>
      </c>
      <c r="K3515" t="s">
        <v>64</v>
      </c>
      <c r="L3515" t="s">
        <v>42</v>
      </c>
      <c r="M3515" t="s">
        <v>165</v>
      </c>
      <c r="N3515" t="s">
        <v>47</v>
      </c>
      <c r="O3515" t="s">
        <v>89</v>
      </c>
      <c r="P3515" t="s">
        <v>49</v>
      </c>
      <c r="Q3515" t="s">
        <v>97</v>
      </c>
      <c r="R3515" s="6">
        <f>_xlfn.XLOOKUP(CleanedData[[#This Row],[Product]],'02_Lookup_Tables'!$A$2:$A$126,'02_Lookup_Tables'!$B$2:$B$126)</f>
        <v>1619.07</v>
      </c>
      <c r="S3515" t="str">
        <f>VLOOKUP(CleanedData[[#This Row],[Product]],'02_Lookup_Tables'!$H$2:$I$126,2,FALSE)</f>
        <v>Home &amp; Living</v>
      </c>
      <c r="T3515" t="str">
        <f>VLOOKUP(CleanedData[[#This Row],[Province]],'02_Lookup_Tables'!$D$2:$E$10,2, FALSE)</f>
        <v>Western Region</v>
      </c>
      <c r="U3515" t="str" cm="1">
        <f t="array" ref="U3515">_xlfn.IFS(CleanedData[[#This Row],[Purchase Amount]]&lt;500,"Low",
CleanedData[[#This Row],[Purchase Amount]]&lt;5000,"Medium",
TRUE,"High")</f>
        <v>Medium</v>
      </c>
      <c r="V3515" t="str">
        <f>TEXT(CleanedData[[#This Row],[Date]],"mmmm")</f>
        <v>November</v>
      </c>
      <c r="W3515" t="str">
        <f>"Q"&amp;ROUNDUP(MONTH(CleanedData[[#This Row],[Date]])/3,0)</f>
        <v>Q4</v>
      </c>
      <c r="X3515" t="str">
        <f>IF(CleanedData[[#This Row],[Purchase Amount]]&gt;=5000,"Yes","No")</f>
        <v>No</v>
      </c>
      <c r="Y3515">
        <f>IF(CleanedData[[#This Row],[Recommend]]="Yes",1,0)</f>
        <v>1</v>
      </c>
      <c r="Z3515" s="6">
        <f>CleanedData[[#This Row],[Purchase Amount]]*0.15</f>
        <v>242.86049999999997</v>
      </c>
      <c r="AA3515" s="6">
        <f>CleanedData[[#This Row],[Purchase Amount]]*1.15</f>
        <v>1861.9304999999997</v>
      </c>
    </row>
    <row r="3516" spans="1:27" x14ac:dyDescent="0.3">
      <c r="A3516">
        <v>4263</v>
      </c>
      <c r="B3516" t="s">
        <v>3741</v>
      </c>
      <c r="C3516" s="1">
        <v>46009</v>
      </c>
      <c r="D3516">
        <v>71</v>
      </c>
      <c r="E3516" t="s">
        <v>39</v>
      </c>
      <c r="F3516" t="s">
        <v>68</v>
      </c>
      <c r="G3516" t="s">
        <v>313</v>
      </c>
      <c r="H3516">
        <v>5</v>
      </c>
      <c r="I3516" t="s">
        <v>45</v>
      </c>
      <c r="J3516" t="s">
        <v>74</v>
      </c>
      <c r="K3516" t="s">
        <v>64</v>
      </c>
      <c r="L3516" t="s">
        <v>42</v>
      </c>
      <c r="M3516" t="s">
        <v>156</v>
      </c>
      <c r="N3516" t="s">
        <v>57</v>
      </c>
      <c r="O3516" t="s">
        <v>148</v>
      </c>
      <c r="P3516" t="s">
        <v>49</v>
      </c>
      <c r="Q3516" t="s">
        <v>97</v>
      </c>
      <c r="R3516" s="6">
        <f>_xlfn.XLOOKUP(CleanedData[[#This Row],[Product]],'02_Lookup_Tables'!$A$2:$A$126,'02_Lookup_Tables'!$B$2:$B$126)</f>
        <v>283.57</v>
      </c>
      <c r="S3516" t="str">
        <f>VLOOKUP(CleanedData[[#This Row],[Product]],'02_Lookup_Tables'!$H$2:$I$126,2,FALSE)</f>
        <v>Accessories</v>
      </c>
      <c r="T3516" t="str">
        <f>VLOOKUP(CleanedData[[#This Row],[Province]],'02_Lookup_Tables'!$D$2:$E$10,2, FALSE)</f>
        <v>Northern Region</v>
      </c>
      <c r="U3516" t="str" cm="1">
        <f t="array" ref="U3516">_xlfn.IFS(CleanedData[[#This Row],[Purchase Amount]]&lt;500,"Low",
CleanedData[[#This Row],[Purchase Amount]]&lt;5000,"Medium",
TRUE,"High")</f>
        <v>Low</v>
      </c>
      <c r="V3516" t="str">
        <f>TEXT(CleanedData[[#This Row],[Date]],"mmmm")</f>
        <v>December</v>
      </c>
      <c r="W3516" t="str">
        <f>"Q"&amp;ROUNDUP(MONTH(CleanedData[[#This Row],[Date]])/3,0)</f>
        <v>Q4</v>
      </c>
      <c r="X3516" t="str">
        <f>IF(CleanedData[[#This Row],[Purchase Amount]]&gt;=5000,"Yes","No")</f>
        <v>No</v>
      </c>
      <c r="Y3516">
        <f>IF(CleanedData[[#This Row],[Recommend]]="Yes",1,0)</f>
        <v>1</v>
      </c>
      <c r="Z3516" s="6">
        <f>CleanedData[[#This Row],[Purchase Amount]]*0.15</f>
        <v>42.535499999999999</v>
      </c>
      <c r="AA3516" s="6">
        <f>CleanedData[[#This Row],[Purchase Amount]]*1.15</f>
        <v>326.10549999999995</v>
      </c>
    </row>
    <row r="3517" spans="1:27" x14ac:dyDescent="0.3">
      <c r="A3517">
        <v>4265</v>
      </c>
      <c r="B3517" t="s">
        <v>3742</v>
      </c>
      <c r="C3517" s="1">
        <v>45557</v>
      </c>
      <c r="D3517">
        <v>26</v>
      </c>
      <c r="E3517" t="s">
        <v>60</v>
      </c>
      <c r="F3517" t="s">
        <v>77</v>
      </c>
      <c r="G3517" t="s">
        <v>359</v>
      </c>
      <c r="H3517">
        <v>2</v>
      </c>
      <c r="I3517" t="s">
        <v>42</v>
      </c>
      <c r="J3517" t="s">
        <v>74</v>
      </c>
      <c r="K3517" t="s">
        <v>55</v>
      </c>
      <c r="L3517" t="s">
        <v>42</v>
      </c>
      <c r="M3517" t="s">
        <v>184</v>
      </c>
      <c r="N3517" t="s">
        <v>47</v>
      </c>
      <c r="O3517" t="s">
        <v>148</v>
      </c>
      <c r="P3517" t="s">
        <v>70</v>
      </c>
      <c r="Q3517" t="s">
        <v>58</v>
      </c>
      <c r="R3517" s="6">
        <f>_xlfn.XLOOKUP(CleanedData[[#This Row],[Product]],'02_Lookup_Tables'!$A$2:$A$126,'02_Lookup_Tables'!$B$2:$B$126)</f>
        <v>34.200000000000003</v>
      </c>
      <c r="S3517" t="str">
        <f>VLOOKUP(CleanedData[[#This Row],[Product]],'02_Lookup_Tables'!$H$2:$I$126,2,FALSE)</f>
        <v>Food</v>
      </c>
      <c r="T3517" t="str">
        <f>VLOOKUP(CleanedData[[#This Row],[Province]],'02_Lookup_Tables'!$D$2:$E$10,2, FALSE)</f>
        <v>Central Region</v>
      </c>
      <c r="U3517" t="str" cm="1">
        <f t="array" ref="U3517">_xlfn.IFS(CleanedData[[#This Row],[Purchase Amount]]&lt;500,"Low",
CleanedData[[#This Row],[Purchase Amount]]&lt;5000,"Medium",
TRUE,"High")</f>
        <v>Low</v>
      </c>
      <c r="V3517" t="str">
        <f>TEXT(CleanedData[[#This Row],[Date]],"mmmm")</f>
        <v>September</v>
      </c>
      <c r="W3517" t="str">
        <f>"Q"&amp;ROUNDUP(MONTH(CleanedData[[#This Row],[Date]])/3,0)</f>
        <v>Q3</v>
      </c>
      <c r="X3517" t="str">
        <f>IF(CleanedData[[#This Row],[Purchase Amount]]&gt;=5000,"Yes","No")</f>
        <v>No</v>
      </c>
      <c r="Y3517">
        <f>IF(CleanedData[[#This Row],[Recommend]]="Yes",1,0)</f>
        <v>0</v>
      </c>
      <c r="Z3517" s="6">
        <f>CleanedData[[#This Row],[Purchase Amount]]*0.15</f>
        <v>5.13</v>
      </c>
      <c r="AA3517" s="6">
        <f>CleanedData[[#This Row],[Purchase Amount]]*1.15</f>
        <v>39.33</v>
      </c>
    </row>
    <row r="3518" spans="1:27" x14ac:dyDescent="0.3">
      <c r="A3518">
        <v>4266</v>
      </c>
      <c r="B3518" t="s">
        <v>3743</v>
      </c>
      <c r="C3518" s="1">
        <v>45701</v>
      </c>
      <c r="D3518">
        <v>28</v>
      </c>
      <c r="E3518" t="s">
        <v>60</v>
      </c>
      <c r="F3518" t="s">
        <v>108</v>
      </c>
      <c r="G3518" t="s">
        <v>87</v>
      </c>
      <c r="H3518">
        <v>2</v>
      </c>
      <c r="I3518" t="s">
        <v>45</v>
      </c>
      <c r="J3518" t="s">
        <v>74</v>
      </c>
      <c r="K3518" t="s">
        <v>64</v>
      </c>
      <c r="L3518" t="s">
        <v>42</v>
      </c>
      <c r="M3518" t="s">
        <v>85</v>
      </c>
      <c r="N3518" t="s">
        <v>47</v>
      </c>
      <c r="O3518" t="s">
        <v>48</v>
      </c>
      <c r="P3518" t="s">
        <v>49</v>
      </c>
      <c r="Q3518" t="s">
        <v>58</v>
      </c>
      <c r="R3518" s="6">
        <f>_xlfn.XLOOKUP(CleanedData[[#This Row],[Product]],'02_Lookup_Tables'!$A$2:$A$126,'02_Lookup_Tables'!$B$2:$B$126)</f>
        <v>409.06</v>
      </c>
      <c r="S3518" t="str">
        <f>VLOOKUP(CleanedData[[#This Row],[Product]],'02_Lookup_Tables'!$H$2:$I$126,2,FALSE)</f>
        <v>Home Devices</v>
      </c>
      <c r="T3518" t="str">
        <f>VLOOKUP(CleanedData[[#This Row],[Province]],'02_Lookup_Tables'!$D$2:$E$10,2, FALSE)</f>
        <v>Gauteng Region</v>
      </c>
      <c r="U3518" t="str" cm="1">
        <f t="array" ref="U3518">_xlfn.IFS(CleanedData[[#This Row],[Purchase Amount]]&lt;500,"Low",
CleanedData[[#This Row],[Purchase Amount]]&lt;5000,"Medium",
TRUE,"High")</f>
        <v>Low</v>
      </c>
      <c r="V3518" t="str">
        <f>TEXT(CleanedData[[#This Row],[Date]],"mmmm")</f>
        <v>February</v>
      </c>
      <c r="W3518" t="str">
        <f>"Q"&amp;ROUNDUP(MONTH(CleanedData[[#This Row],[Date]])/3,0)</f>
        <v>Q1</v>
      </c>
      <c r="X3518" t="str">
        <f>IF(CleanedData[[#This Row],[Purchase Amount]]&gt;=5000,"Yes","No")</f>
        <v>No</v>
      </c>
      <c r="Y3518">
        <f>IF(CleanedData[[#This Row],[Recommend]]="Yes",1,0)</f>
        <v>1</v>
      </c>
      <c r="Z3518" s="6">
        <f>CleanedData[[#This Row],[Purchase Amount]]*0.15</f>
        <v>61.358999999999995</v>
      </c>
      <c r="AA3518" s="6">
        <f>CleanedData[[#This Row],[Purchase Amount]]*1.15</f>
        <v>470.41899999999998</v>
      </c>
    </row>
    <row r="3519" spans="1:27" x14ac:dyDescent="0.3">
      <c r="A3519">
        <v>4267</v>
      </c>
      <c r="B3519" t="s">
        <v>3744</v>
      </c>
      <c r="C3519" s="1">
        <v>45381</v>
      </c>
      <c r="D3519">
        <v>55</v>
      </c>
      <c r="E3519" t="s">
        <v>52</v>
      </c>
      <c r="F3519" t="s">
        <v>72</v>
      </c>
      <c r="G3519" t="s">
        <v>205</v>
      </c>
      <c r="H3519">
        <v>3</v>
      </c>
      <c r="I3519" t="s">
        <v>45</v>
      </c>
      <c r="J3519" t="s">
        <v>54</v>
      </c>
      <c r="K3519" t="s">
        <v>64</v>
      </c>
      <c r="L3519" t="s">
        <v>45</v>
      </c>
      <c r="M3519" t="s">
        <v>92</v>
      </c>
      <c r="N3519" t="s">
        <v>48</v>
      </c>
      <c r="O3519" t="s">
        <v>89</v>
      </c>
      <c r="P3519" t="s">
        <v>49</v>
      </c>
      <c r="Q3519" t="s">
        <v>50</v>
      </c>
      <c r="R3519" s="6">
        <f>_xlfn.XLOOKUP(CleanedData[[#This Row],[Product]],'02_Lookup_Tables'!$A$2:$A$126,'02_Lookup_Tables'!$B$2:$B$126)</f>
        <v>139.72999999999999</v>
      </c>
      <c r="S3519" t="str">
        <f>VLOOKUP(CleanedData[[#This Row],[Product]],'02_Lookup_Tables'!$H$2:$I$126,2,FALSE)</f>
        <v>Beauty &amp; Personal Care</v>
      </c>
      <c r="T3519" t="str">
        <f>VLOOKUP(CleanedData[[#This Row],[Province]],'02_Lookup_Tables'!$D$2:$E$10,2, FALSE)</f>
        <v>Central Region</v>
      </c>
      <c r="U3519" t="str" cm="1">
        <f t="array" ref="U3519">_xlfn.IFS(CleanedData[[#This Row],[Purchase Amount]]&lt;500,"Low",
CleanedData[[#This Row],[Purchase Amount]]&lt;5000,"Medium",
TRUE,"High")</f>
        <v>Low</v>
      </c>
      <c r="V3519" t="str">
        <f>TEXT(CleanedData[[#This Row],[Date]],"mmmm")</f>
        <v>March</v>
      </c>
      <c r="W3519" t="str">
        <f>"Q"&amp;ROUNDUP(MONTH(CleanedData[[#This Row],[Date]])/3,0)</f>
        <v>Q1</v>
      </c>
      <c r="X3519" t="str">
        <f>IF(CleanedData[[#This Row],[Purchase Amount]]&gt;=5000,"Yes","No")</f>
        <v>No</v>
      </c>
      <c r="Y3519">
        <f>IF(CleanedData[[#This Row],[Recommend]]="Yes",1,0)</f>
        <v>1</v>
      </c>
      <c r="Z3519" s="6">
        <f>CleanedData[[#This Row],[Purchase Amount]]*0.15</f>
        <v>20.959499999999998</v>
      </c>
      <c r="AA3519" s="6">
        <f>CleanedData[[#This Row],[Purchase Amount]]*1.15</f>
        <v>160.68949999999998</v>
      </c>
    </row>
    <row r="3520" spans="1:27" x14ac:dyDescent="0.3">
      <c r="A3520">
        <v>4269</v>
      </c>
      <c r="B3520" t="s">
        <v>3745</v>
      </c>
      <c r="C3520" s="1">
        <v>45977</v>
      </c>
      <c r="D3520">
        <v>26</v>
      </c>
      <c r="E3520" t="s">
        <v>52</v>
      </c>
      <c r="F3520" t="s">
        <v>68</v>
      </c>
      <c r="G3520" t="s">
        <v>139</v>
      </c>
      <c r="H3520">
        <v>1</v>
      </c>
      <c r="I3520" t="s">
        <v>42</v>
      </c>
      <c r="J3520" t="s">
        <v>54</v>
      </c>
      <c r="K3520" t="s">
        <v>55</v>
      </c>
      <c r="L3520" t="s">
        <v>45</v>
      </c>
      <c r="M3520" t="s">
        <v>112</v>
      </c>
      <c r="N3520" t="s">
        <v>80</v>
      </c>
      <c r="O3520" t="s">
        <v>48</v>
      </c>
      <c r="P3520" t="s">
        <v>49</v>
      </c>
      <c r="Q3520" t="s">
        <v>58</v>
      </c>
      <c r="R3520" s="6">
        <f>_xlfn.XLOOKUP(CleanedData[[#This Row],[Product]],'02_Lookup_Tables'!$A$2:$A$126,'02_Lookup_Tables'!$B$2:$B$126)</f>
        <v>2340.5700000000002</v>
      </c>
      <c r="S3520" t="str">
        <f>VLOOKUP(CleanedData[[#This Row],[Product]],'02_Lookup_Tables'!$H$2:$I$126,2,FALSE)</f>
        <v>Apparel</v>
      </c>
      <c r="T3520" t="str">
        <f>VLOOKUP(CleanedData[[#This Row],[Province]],'02_Lookup_Tables'!$D$2:$E$10,2, FALSE)</f>
        <v>Northern Region</v>
      </c>
      <c r="U3520" t="str" cm="1">
        <f t="array" ref="U3520">_xlfn.IFS(CleanedData[[#This Row],[Purchase Amount]]&lt;500,"Low",
CleanedData[[#This Row],[Purchase Amount]]&lt;5000,"Medium",
TRUE,"High")</f>
        <v>Medium</v>
      </c>
      <c r="V3520" t="str">
        <f>TEXT(CleanedData[[#This Row],[Date]],"mmmm")</f>
        <v>November</v>
      </c>
      <c r="W3520" t="str">
        <f>"Q"&amp;ROUNDUP(MONTH(CleanedData[[#This Row],[Date]])/3,0)</f>
        <v>Q4</v>
      </c>
      <c r="X3520" t="str">
        <f>IF(CleanedData[[#This Row],[Purchase Amount]]&gt;=5000,"Yes","No")</f>
        <v>No</v>
      </c>
      <c r="Y3520">
        <f>IF(CleanedData[[#This Row],[Recommend]]="Yes",1,0)</f>
        <v>0</v>
      </c>
      <c r="Z3520" s="6">
        <f>CleanedData[[#This Row],[Purchase Amount]]*0.15</f>
        <v>351.08550000000002</v>
      </c>
      <c r="AA3520" s="6">
        <f>CleanedData[[#This Row],[Purchase Amount]]*1.15</f>
        <v>2691.6554999999998</v>
      </c>
    </row>
    <row r="3521" spans="1:27" x14ac:dyDescent="0.3">
      <c r="A3521">
        <v>4270</v>
      </c>
      <c r="B3521" t="s">
        <v>3746</v>
      </c>
      <c r="C3521" s="1">
        <v>45773</v>
      </c>
      <c r="E3521" t="s">
        <v>39</v>
      </c>
      <c r="F3521" t="s">
        <v>77</v>
      </c>
      <c r="G3521" t="s">
        <v>328</v>
      </c>
      <c r="H3521">
        <v>4</v>
      </c>
      <c r="I3521" t="s">
        <v>42</v>
      </c>
      <c r="J3521" t="s">
        <v>54</v>
      </c>
      <c r="K3521" t="s">
        <v>44</v>
      </c>
      <c r="L3521" t="s">
        <v>42</v>
      </c>
      <c r="M3521" t="s">
        <v>236</v>
      </c>
      <c r="N3521" t="s">
        <v>96</v>
      </c>
      <c r="O3521" t="s">
        <v>89</v>
      </c>
      <c r="P3521" t="s">
        <v>70</v>
      </c>
      <c r="Q3521" t="s">
        <v>166</v>
      </c>
      <c r="R3521" s="6">
        <f>_xlfn.XLOOKUP(CleanedData[[#This Row],[Product]],'02_Lookup_Tables'!$A$2:$A$126,'02_Lookup_Tables'!$B$2:$B$126)</f>
        <v>3521.64</v>
      </c>
      <c r="S3521" t="str">
        <f>VLOOKUP(CleanedData[[#This Row],[Product]],'02_Lookup_Tables'!$H$2:$I$126,2,FALSE)</f>
        <v>Home Devices</v>
      </c>
      <c r="T3521" t="str">
        <f>VLOOKUP(CleanedData[[#This Row],[Province]],'02_Lookup_Tables'!$D$2:$E$10,2, FALSE)</f>
        <v>Central Region</v>
      </c>
      <c r="U3521" t="str" cm="1">
        <f t="array" ref="U3521">_xlfn.IFS(CleanedData[[#This Row],[Purchase Amount]]&lt;500,"Low",
CleanedData[[#This Row],[Purchase Amount]]&lt;5000,"Medium",
TRUE,"High")</f>
        <v>Medium</v>
      </c>
      <c r="V3521" t="str">
        <f>TEXT(CleanedData[[#This Row],[Date]],"mmmm")</f>
        <v>April</v>
      </c>
      <c r="W3521" t="str">
        <f>"Q"&amp;ROUNDUP(MONTH(CleanedData[[#This Row],[Date]])/3,0)</f>
        <v>Q2</v>
      </c>
      <c r="X3521" t="str">
        <f>IF(CleanedData[[#This Row],[Purchase Amount]]&gt;=5000,"Yes","No")</f>
        <v>No</v>
      </c>
      <c r="Y3521">
        <f>IF(CleanedData[[#This Row],[Recommend]]="Yes",1,0)</f>
        <v>0</v>
      </c>
      <c r="Z3521" s="6">
        <f>CleanedData[[#This Row],[Purchase Amount]]*0.15</f>
        <v>528.24599999999998</v>
      </c>
      <c r="AA3521" s="6">
        <f>CleanedData[[#This Row],[Purchase Amount]]*1.15</f>
        <v>4049.8859999999995</v>
      </c>
    </row>
    <row r="3522" spans="1:27" x14ac:dyDescent="0.3">
      <c r="A3522">
        <v>4271</v>
      </c>
      <c r="B3522" t="s">
        <v>3747</v>
      </c>
      <c r="C3522" s="1">
        <v>45763</v>
      </c>
      <c r="D3522">
        <v>64</v>
      </c>
      <c r="E3522" t="s">
        <v>39</v>
      </c>
      <c r="F3522" t="s">
        <v>61</v>
      </c>
      <c r="G3522" t="s">
        <v>328</v>
      </c>
      <c r="H3522">
        <v>4</v>
      </c>
      <c r="I3522" t="s">
        <v>42</v>
      </c>
      <c r="J3522" t="s">
        <v>69</v>
      </c>
      <c r="K3522" t="s">
        <v>44</v>
      </c>
      <c r="L3522" t="s">
        <v>45</v>
      </c>
      <c r="M3522" t="s">
        <v>190</v>
      </c>
      <c r="N3522" t="s">
        <v>96</v>
      </c>
      <c r="O3522" t="s">
        <v>89</v>
      </c>
      <c r="P3522" t="s">
        <v>70</v>
      </c>
      <c r="Q3522" t="s">
        <v>50</v>
      </c>
      <c r="R3522" s="6">
        <f>_xlfn.XLOOKUP(CleanedData[[#This Row],[Product]],'02_Lookup_Tables'!$A$2:$A$126,'02_Lookup_Tables'!$B$2:$B$126)</f>
        <v>3521.64</v>
      </c>
      <c r="S3522" t="str">
        <f>VLOOKUP(CleanedData[[#This Row],[Product]],'02_Lookup_Tables'!$H$2:$I$126,2,FALSE)</f>
        <v>Home Devices</v>
      </c>
      <c r="T3522" t="str">
        <f>VLOOKUP(CleanedData[[#This Row],[Province]],'02_Lookup_Tables'!$D$2:$E$10,2, FALSE)</f>
        <v>Southern Region</v>
      </c>
      <c r="U3522" t="str" cm="1">
        <f t="array" ref="U3522">_xlfn.IFS(CleanedData[[#This Row],[Purchase Amount]]&lt;500,"Low",
CleanedData[[#This Row],[Purchase Amount]]&lt;5000,"Medium",
TRUE,"High")</f>
        <v>Medium</v>
      </c>
      <c r="V3522" t="str">
        <f>TEXT(CleanedData[[#This Row],[Date]],"mmmm")</f>
        <v>April</v>
      </c>
      <c r="W3522" t="str">
        <f>"Q"&amp;ROUNDUP(MONTH(CleanedData[[#This Row],[Date]])/3,0)</f>
        <v>Q2</v>
      </c>
      <c r="X3522" t="str">
        <f>IF(CleanedData[[#This Row],[Purchase Amount]]&gt;=5000,"Yes","No")</f>
        <v>No</v>
      </c>
      <c r="Y3522">
        <f>IF(CleanedData[[#This Row],[Recommend]]="Yes",1,0)</f>
        <v>0</v>
      </c>
      <c r="Z3522" s="6">
        <f>CleanedData[[#This Row],[Purchase Amount]]*0.15</f>
        <v>528.24599999999998</v>
      </c>
      <c r="AA3522" s="6">
        <f>CleanedData[[#This Row],[Purchase Amount]]*1.15</f>
        <v>4049.8859999999995</v>
      </c>
    </row>
    <row r="3523" spans="1:27" x14ac:dyDescent="0.3">
      <c r="A3523">
        <v>4272</v>
      </c>
      <c r="B3523" t="s">
        <v>3748</v>
      </c>
      <c r="C3523" s="1">
        <v>45411</v>
      </c>
      <c r="D3523">
        <v>29</v>
      </c>
      <c r="E3523" t="s">
        <v>60</v>
      </c>
      <c r="F3523" t="s">
        <v>77</v>
      </c>
      <c r="G3523" t="s">
        <v>150</v>
      </c>
      <c r="H3523">
        <v>2</v>
      </c>
      <c r="I3523" t="s">
        <v>45</v>
      </c>
      <c r="J3523" t="s">
        <v>74</v>
      </c>
      <c r="K3523" t="s">
        <v>55</v>
      </c>
      <c r="L3523" t="s">
        <v>42</v>
      </c>
      <c r="M3523" t="s">
        <v>79</v>
      </c>
      <c r="N3523" t="s">
        <v>47</v>
      </c>
      <c r="O3523" t="s">
        <v>89</v>
      </c>
      <c r="P3523" t="s">
        <v>49</v>
      </c>
      <c r="Q3523" t="s">
        <v>58</v>
      </c>
      <c r="R3523" s="6">
        <f>_xlfn.XLOOKUP(CleanedData[[#This Row],[Product]],'02_Lookup_Tables'!$A$2:$A$126,'02_Lookup_Tables'!$B$2:$B$126)</f>
        <v>14808.31</v>
      </c>
      <c r="S3523" t="str">
        <f>VLOOKUP(CleanedData[[#This Row],[Product]],'02_Lookup_Tables'!$H$2:$I$126,2,FALSE)</f>
        <v>Electronics</v>
      </c>
      <c r="T3523" t="str">
        <f>VLOOKUP(CleanedData[[#This Row],[Province]],'02_Lookup_Tables'!$D$2:$E$10,2, FALSE)</f>
        <v>Central Region</v>
      </c>
      <c r="U3523" t="str" cm="1">
        <f t="array" ref="U3523">_xlfn.IFS(CleanedData[[#This Row],[Purchase Amount]]&lt;500,"Low",
CleanedData[[#This Row],[Purchase Amount]]&lt;5000,"Medium",
TRUE,"High")</f>
        <v>High</v>
      </c>
      <c r="V3523" t="str">
        <f>TEXT(CleanedData[[#This Row],[Date]],"mmmm")</f>
        <v>April</v>
      </c>
      <c r="W3523" t="str">
        <f>"Q"&amp;ROUNDUP(MONTH(CleanedData[[#This Row],[Date]])/3,0)</f>
        <v>Q2</v>
      </c>
      <c r="X3523" t="str">
        <f>IF(CleanedData[[#This Row],[Purchase Amount]]&gt;=5000,"Yes","No")</f>
        <v>Yes</v>
      </c>
      <c r="Y3523">
        <f>IF(CleanedData[[#This Row],[Recommend]]="Yes",1,0)</f>
        <v>1</v>
      </c>
      <c r="Z3523" s="6">
        <f>CleanedData[[#This Row],[Purchase Amount]]*0.15</f>
        <v>2221.2464999999997</v>
      </c>
      <c r="AA3523" s="6">
        <f>CleanedData[[#This Row],[Purchase Amount]]*1.15</f>
        <v>17029.556499999999</v>
      </c>
    </row>
    <row r="3524" spans="1:27" x14ac:dyDescent="0.3">
      <c r="A3524">
        <v>4273</v>
      </c>
      <c r="B3524" t="s">
        <v>3749</v>
      </c>
      <c r="C3524" s="1">
        <v>45561</v>
      </c>
      <c r="E3524" t="s">
        <v>52</v>
      </c>
      <c r="F3524" t="s">
        <v>130</v>
      </c>
      <c r="G3524" t="s">
        <v>307</v>
      </c>
      <c r="H3524">
        <v>5</v>
      </c>
      <c r="I3524" t="s">
        <v>45</v>
      </c>
      <c r="J3524" t="s">
        <v>69</v>
      </c>
      <c r="K3524" t="s">
        <v>44</v>
      </c>
      <c r="L3524" t="s">
        <v>42</v>
      </c>
      <c r="M3524" t="s">
        <v>184</v>
      </c>
      <c r="N3524" t="s">
        <v>57</v>
      </c>
      <c r="O3524" t="s">
        <v>148</v>
      </c>
      <c r="P3524" t="s">
        <v>49</v>
      </c>
      <c r="Q3524" t="s">
        <v>166</v>
      </c>
      <c r="R3524" s="6">
        <f>_xlfn.XLOOKUP(CleanedData[[#This Row],[Product]],'02_Lookup_Tables'!$A$2:$A$126,'02_Lookup_Tables'!$B$2:$B$126)</f>
        <v>824.74</v>
      </c>
      <c r="S3524" t="str">
        <f>VLOOKUP(CleanedData[[#This Row],[Product]],'02_Lookup_Tables'!$H$2:$I$126,2,FALSE)</f>
        <v>Apparel</v>
      </c>
      <c r="T3524" t="str">
        <f>VLOOKUP(CleanedData[[#This Row],[Province]],'02_Lookup_Tables'!$D$2:$E$10,2, FALSE)</f>
        <v>Eastern Region</v>
      </c>
      <c r="U3524" t="str" cm="1">
        <f t="array" ref="U3524">_xlfn.IFS(CleanedData[[#This Row],[Purchase Amount]]&lt;500,"Low",
CleanedData[[#This Row],[Purchase Amount]]&lt;5000,"Medium",
TRUE,"High")</f>
        <v>Medium</v>
      </c>
      <c r="V3524" t="str">
        <f>TEXT(CleanedData[[#This Row],[Date]],"mmmm")</f>
        <v>September</v>
      </c>
      <c r="W3524" t="str">
        <f>"Q"&amp;ROUNDUP(MONTH(CleanedData[[#This Row],[Date]])/3,0)</f>
        <v>Q3</v>
      </c>
      <c r="X3524" t="str">
        <f>IF(CleanedData[[#This Row],[Purchase Amount]]&gt;=5000,"Yes","No")</f>
        <v>No</v>
      </c>
      <c r="Y3524">
        <f>IF(CleanedData[[#This Row],[Recommend]]="Yes",1,0)</f>
        <v>1</v>
      </c>
      <c r="Z3524" s="6">
        <f>CleanedData[[#This Row],[Purchase Amount]]*0.15</f>
        <v>123.711</v>
      </c>
      <c r="AA3524" s="6">
        <f>CleanedData[[#This Row],[Purchase Amount]]*1.15</f>
        <v>948.45099999999991</v>
      </c>
    </row>
    <row r="3525" spans="1:27" x14ac:dyDescent="0.3">
      <c r="A3525">
        <v>4274</v>
      </c>
      <c r="B3525" t="s">
        <v>3750</v>
      </c>
      <c r="C3525" s="1">
        <v>45489</v>
      </c>
      <c r="D3525">
        <v>26</v>
      </c>
      <c r="E3525" t="s">
        <v>52</v>
      </c>
      <c r="F3525" t="s">
        <v>72</v>
      </c>
      <c r="G3525" t="s">
        <v>372</v>
      </c>
      <c r="H3525">
        <v>4</v>
      </c>
      <c r="I3525" t="s">
        <v>45</v>
      </c>
      <c r="J3525" t="s">
        <v>74</v>
      </c>
      <c r="K3525" t="s">
        <v>64</v>
      </c>
      <c r="L3525" t="s">
        <v>42</v>
      </c>
      <c r="M3525" t="s">
        <v>151</v>
      </c>
      <c r="N3525" t="s">
        <v>96</v>
      </c>
      <c r="O3525" t="s">
        <v>89</v>
      </c>
      <c r="P3525" t="s">
        <v>70</v>
      </c>
      <c r="Q3525" t="s">
        <v>58</v>
      </c>
      <c r="R3525" s="6">
        <f>_xlfn.XLOOKUP(CleanedData[[#This Row],[Product]],'02_Lookup_Tables'!$A$2:$A$126,'02_Lookup_Tables'!$B$2:$B$126)</f>
        <v>944.78</v>
      </c>
      <c r="S3525" t="str">
        <f>VLOOKUP(CleanedData[[#This Row],[Product]],'02_Lookup_Tables'!$H$2:$I$126,2,FALSE)</f>
        <v>Electronics</v>
      </c>
      <c r="T3525" t="str">
        <f>VLOOKUP(CleanedData[[#This Row],[Province]],'02_Lookup_Tables'!$D$2:$E$10,2, FALSE)</f>
        <v>Central Region</v>
      </c>
      <c r="U3525" t="str" cm="1">
        <f t="array" ref="U3525">_xlfn.IFS(CleanedData[[#This Row],[Purchase Amount]]&lt;500,"Low",
CleanedData[[#This Row],[Purchase Amount]]&lt;5000,"Medium",
TRUE,"High")</f>
        <v>Medium</v>
      </c>
      <c r="V3525" t="str">
        <f>TEXT(CleanedData[[#This Row],[Date]],"mmmm")</f>
        <v>July</v>
      </c>
      <c r="W3525" t="str">
        <f>"Q"&amp;ROUNDUP(MONTH(CleanedData[[#This Row],[Date]])/3,0)</f>
        <v>Q3</v>
      </c>
      <c r="X3525" t="str">
        <f>IF(CleanedData[[#This Row],[Purchase Amount]]&gt;=5000,"Yes","No")</f>
        <v>No</v>
      </c>
      <c r="Y3525">
        <f>IF(CleanedData[[#This Row],[Recommend]]="Yes",1,0)</f>
        <v>1</v>
      </c>
      <c r="Z3525" s="6">
        <f>CleanedData[[#This Row],[Purchase Amount]]*0.15</f>
        <v>141.71699999999998</v>
      </c>
      <c r="AA3525" s="6">
        <f>CleanedData[[#This Row],[Purchase Amount]]*1.15</f>
        <v>1086.4969999999998</v>
      </c>
    </row>
    <row r="3526" spans="1:27" x14ac:dyDescent="0.3">
      <c r="A3526">
        <v>4275</v>
      </c>
      <c r="B3526" t="s">
        <v>3751</v>
      </c>
      <c r="C3526" s="1">
        <v>45372</v>
      </c>
      <c r="D3526">
        <v>27</v>
      </c>
      <c r="E3526" t="s">
        <v>60</v>
      </c>
      <c r="F3526" t="s">
        <v>125</v>
      </c>
      <c r="G3526" t="s">
        <v>345</v>
      </c>
      <c r="H3526">
        <v>1</v>
      </c>
      <c r="I3526" t="s">
        <v>42</v>
      </c>
      <c r="J3526" t="s">
        <v>43</v>
      </c>
      <c r="K3526" t="s">
        <v>44</v>
      </c>
      <c r="L3526" t="s">
        <v>45</v>
      </c>
      <c r="M3526" t="s">
        <v>165</v>
      </c>
      <c r="N3526" t="s">
        <v>80</v>
      </c>
      <c r="O3526" t="s">
        <v>89</v>
      </c>
      <c r="P3526" t="s">
        <v>49</v>
      </c>
      <c r="Q3526" t="s">
        <v>58</v>
      </c>
      <c r="R3526" s="6">
        <f>_xlfn.XLOOKUP(CleanedData[[#This Row],[Product]],'02_Lookup_Tables'!$A$2:$A$126,'02_Lookup_Tables'!$B$2:$B$126)</f>
        <v>574.49</v>
      </c>
      <c r="S3526" t="str">
        <f>VLOOKUP(CleanedData[[#This Row],[Product]],'02_Lookup_Tables'!$H$2:$I$126,2,FALSE)</f>
        <v>Toys &amp; Games</v>
      </c>
      <c r="T3526" t="str">
        <f>VLOOKUP(CleanedData[[#This Row],[Province]],'02_Lookup_Tables'!$D$2:$E$10,2, FALSE)</f>
        <v>Western Region</v>
      </c>
      <c r="U3526" t="str" cm="1">
        <f t="array" ref="U3526">_xlfn.IFS(CleanedData[[#This Row],[Purchase Amount]]&lt;500,"Low",
CleanedData[[#This Row],[Purchase Amount]]&lt;5000,"Medium",
TRUE,"High")</f>
        <v>Medium</v>
      </c>
      <c r="V3526" t="str">
        <f>TEXT(CleanedData[[#This Row],[Date]],"mmmm")</f>
        <v>March</v>
      </c>
      <c r="W3526" t="str">
        <f>"Q"&amp;ROUNDUP(MONTH(CleanedData[[#This Row],[Date]])/3,0)</f>
        <v>Q1</v>
      </c>
      <c r="X3526" t="str">
        <f>IF(CleanedData[[#This Row],[Purchase Amount]]&gt;=5000,"Yes","No")</f>
        <v>No</v>
      </c>
      <c r="Y3526">
        <f>IF(CleanedData[[#This Row],[Recommend]]="Yes",1,0)</f>
        <v>0</v>
      </c>
      <c r="Z3526" s="6">
        <f>CleanedData[[#This Row],[Purchase Amount]]*0.15</f>
        <v>86.173500000000004</v>
      </c>
      <c r="AA3526" s="6">
        <f>CleanedData[[#This Row],[Purchase Amount]]*1.15</f>
        <v>660.6635</v>
      </c>
    </row>
    <row r="3527" spans="1:27" x14ac:dyDescent="0.3">
      <c r="A3527">
        <v>4276</v>
      </c>
      <c r="B3527" t="s">
        <v>3752</v>
      </c>
      <c r="C3527" s="1">
        <v>45484</v>
      </c>
      <c r="D3527">
        <v>28</v>
      </c>
      <c r="E3527" t="s">
        <v>52</v>
      </c>
      <c r="F3527" t="s">
        <v>108</v>
      </c>
      <c r="G3527" t="s">
        <v>338</v>
      </c>
      <c r="H3527">
        <v>3</v>
      </c>
      <c r="I3527" t="s">
        <v>45</v>
      </c>
      <c r="J3527" t="s">
        <v>63</v>
      </c>
      <c r="K3527" t="s">
        <v>44</v>
      </c>
      <c r="L3527" t="s">
        <v>42</v>
      </c>
      <c r="M3527" t="s">
        <v>100</v>
      </c>
      <c r="N3527" t="s">
        <v>48</v>
      </c>
      <c r="O3527" t="s">
        <v>48</v>
      </c>
      <c r="P3527" t="s">
        <v>70</v>
      </c>
      <c r="Q3527" t="s">
        <v>58</v>
      </c>
      <c r="R3527" s="6">
        <f>_xlfn.XLOOKUP(CleanedData[[#This Row],[Product]],'02_Lookup_Tables'!$A$2:$A$126,'02_Lookup_Tables'!$B$2:$B$126)</f>
        <v>5258.73</v>
      </c>
      <c r="S3527" t="str">
        <f>VLOOKUP(CleanedData[[#This Row],[Product]],'02_Lookup_Tables'!$H$2:$I$126,2,FALSE)</f>
        <v>Sports &amp; Outdoors</v>
      </c>
      <c r="T3527" t="str">
        <f>VLOOKUP(CleanedData[[#This Row],[Province]],'02_Lookup_Tables'!$D$2:$E$10,2, FALSE)</f>
        <v>Gauteng Region</v>
      </c>
      <c r="U3527" t="str" cm="1">
        <f t="array" ref="U3527">_xlfn.IFS(CleanedData[[#This Row],[Purchase Amount]]&lt;500,"Low",
CleanedData[[#This Row],[Purchase Amount]]&lt;5000,"Medium",
TRUE,"High")</f>
        <v>High</v>
      </c>
      <c r="V3527" t="str">
        <f>TEXT(CleanedData[[#This Row],[Date]],"mmmm")</f>
        <v>July</v>
      </c>
      <c r="W3527" t="str">
        <f>"Q"&amp;ROUNDUP(MONTH(CleanedData[[#This Row],[Date]])/3,0)</f>
        <v>Q3</v>
      </c>
      <c r="X3527" t="str">
        <f>IF(CleanedData[[#This Row],[Purchase Amount]]&gt;=5000,"Yes","No")</f>
        <v>Yes</v>
      </c>
      <c r="Y3527">
        <f>IF(CleanedData[[#This Row],[Recommend]]="Yes",1,0)</f>
        <v>1</v>
      </c>
      <c r="Z3527" s="6">
        <f>CleanedData[[#This Row],[Purchase Amount]]*0.15</f>
        <v>788.80949999999996</v>
      </c>
      <c r="AA3527" s="6">
        <f>CleanedData[[#This Row],[Purchase Amount]]*1.15</f>
        <v>6047.539499999999</v>
      </c>
    </row>
    <row r="3528" spans="1:27" x14ac:dyDescent="0.3">
      <c r="A3528">
        <v>4277</v>
      </c>
      <c r="B3528" t="s">
        <v>3753</v>
      </c>
      <c r="C3528" s="1">
        <v>45941</v>
      </c>
      <c r="D3528">
        <v>61</v>
      </c>
      <c r="E3528" t="s">
        <v>60</v>
      </c>
      <c r="F3528" t="s">
        <v>108</v>
      </c>
      <c r="G3528" t="s">
        <v>139</v>
      </c>
      <c r="H3528">
        <v>4</v>
      </c>
      <c r="I3528" t="s">
        <v>42</v>
      </c>
      <c r="J3528" t="s">
        <v>54</v>
      </c>
      <c r="K3528" t="s">
        <v>64</v>
      </c>
      <c r="L3528" t="s">
        <v>42</v>
      </c>
      <c r="M3528" t="s">
        <v>236</v>
      </c>
      <c r="N3528" t="s">
        <v>96</v>
      </c>
      <c r="O3528" t="s">
        <v>89</v>
      </c>
      <c r="P3528" t="s">
        <v>70</v>
      </c>
      <c r="Q3528" t="s">
        <v>50</v>
      </c>
      <c r="R3528" s="6">
        <f>_xlfn.XLOOKUP(CleanedData[[#This Row],[Product]],'02_Lookup_Tables'!$A$2:$A$126,'02_Lookup_Tables'!$B$2:$B$126)</f>
        <v>2340.5700000000002</v>
      </c>
      <c r="S3528" t="str">
        <f>VLOOKUP(CleanedData[[#This Row],[Product]],'02_Lookup_Tables'!$H$2:$I$126,2,FALSE)</f>
        <v>Apparel</v>
      </c>
      <c r="T3528" t="str">
        <f>VLOOKUP(CleanedData[[#This Row],[Province]],'02_Lookup_Tables'!$D$2:$E$10,2, FALSE)</f>
        <v>Gauteng Region</v>
      </c>
      <c r="U3528" t="str" cm="1">
        <f t="array" ref="U3528">_xlfn.IFS(CleanedData[[#This Row],[Purchase Amount]]&lt;500,"Low",
CleanedData[[#This Row],[Purchase Amount]]&lt;5000,"Medium",
TRUE,"High")</f>
        <v>Medium</v>
      </c>
      <c r="V3528" t="str">
        <f>TEXT(CleanedData[[#This Row],[Date]],"mmmm")</f>
        <v>October</v>
      </c>
      <c r="W3528" t="str">
        <f>"Q"&amp;ROUNDUP(MONTH(CleanedData[[#This Row],[Date]])/3,0)</f>
        <v>Q4</v>
      </c>
      <c r="X3528" t="str">
        <f>IF(CleanedData[[#This Row],[Purchase Amount]]&gt;=5000,"Yes","No")</f>
        <v>No</v>
      </c>
      <c r="Y3528">
        <f>IF(CleanedData[[#This Row],[Recommend]]="Yes",1,0)</f>
        <v>0</v>
      </c>
      <c r="Z3528" s="6">
        <f>CleanedData[[#This Row],[Purchase Amount]]*0.15</f>
        <v>351.08550000000002</v>
      </c>
      <c r="AA3528" s="6">
        <f>CleanedData[[#This Row],[Purchase Amount]]*1.15</f>
        <v>2691.6554999999998</v>
      </c>
    </row>
    <row r="3529" spans="1:27" x14ac:dyDescent="0.3">
      <c r="A3529">
        <v>4278</v>
      </c>
      <c r="B3529" t="s">
        <v>3754</v>
      </c>
      <c r="C3529" s="1">
        <v>45595</v>
      </c>
      <c r="D3529">
        <v>49</v>
      </c>
      <c r="E3529" t="s">
        <v>39</v>
      </c>
      <c r="F3529" t="s">
        <v>61</v>
      </c>
      <c r="G3529" t="s">
        <v>87</v>
      </c>
      <c r="H3529">
        <v>3</v>
      </c>
      <c r="I3529" t="s">
        <v>42</v>
      </c>
      <c r="J3529" t="s">
        <v>54</v>
      </c>
      <c r="K3529" t="s">
        <v>64</v>
      </c>
      <c r="L3529" t="s">
        <v>42</v>
      </c>
      <c r="M3529" t="s">
        <v>46</v>
      </c>
      <c r="N3529" t="s">
        <v>48</v>
      </c>
      <c r="O3529" t="s">
        <v>89</v>
      </c>
      <c r="P3529" t="s">
        <v>49</v>
      </c>
      <c r="Q3529" t="s">
        <v>93</v>
      </c>
      <c r="R3529" s="6">
        <f>_xlfn.XLOOKUP(CleanedData[[#This Row],[Product]],'02_Lookup_Tables'!$A$2:$A$126,'02_Lookup_Tables'!$B$2:$B$126)</f>
        <v>409.06</v>
      </c>
      <c r="S3529" t="str">
        <f>VLOOKUP(CleanedData[[#This Row],[Product]],'02_Lookup_Tables'!$H$2:$I$126,2,FALSE)</f>
        <v>Home Devices</v>
      </c>
      <c r="T3529" t="str">
        <f>VLOOKUP(CleanedData[[#This Row],[Province]],'02_Lookup_Tables'!$D$2:$E$10,2, FALSE)</f>
        <v>Southern Region</v>
      </c>
      <c r="U3529" t="str" cm="1">
        <f t="array" ref="U3529">_xlfn.IFS(CleanedData[[#This Row],[Purchase Amount]]&lt;500,"Low",
CleanedData[[#This Row],[Purchase Amount]]&lt;5000,"Medium",
TRUE,"High")</f>
        <v>Low</v>
      </c>
      <c r="V3529" t="str">
        <f>TEXT(CleanedData[[#This Row],[Date]],"mmmm")</f>
        <v>October</v>
      </c>
      <c r="W3529" t="str">
        <f>"Q"&amp;ROUNDUP(MONTH(CleanedData[[#This Row],[Date]])/3,0)</f>
        <v>Q4</v>
      </c>
      <c r="X3529" t="str">
        <f>IF(CleanedData[[#This Row],[Purchase Amount]]&gt;=5000,"Yes","No")</f>
        <v>No</v>
      </c>
      <c r="Y3529">
        <f>IF(CleanedData[[#This Row],[Recommend]]="Yes",1,0)</f>
        <v>0</v>
      </c>
      <c r="Z3529" s="6">
        <f>CleanedData[[#This Row],[Purchase Amount]]*0.15</f>
        <v>61.358999999999995</v>
      </c>
      <c r="AA3529" s="6">
        <f>CleanedData[[#This Row],[Purchase Amount]]*1.15</f>
        <v>470.41899999999998</v>
      </c>
    </row>
    <row r="3530" spans="1:27" x14ac:dyDescent="0.3">
      <c r="A3530">
        <v>4279</v>
      </c>
      <c r="B3530" t="s">
        <v>3755</v>
      </c>
      <c r="C3530" s="1">
        <v>45323</v>
      </c>
      <c r="D3530">
        <v>57</v>
      </c>
      <c r="E3530" t="s">
        <v>60</v>
      </c>
      <c r="F3530" t="s">
        <v>40</v>
      </c>
      <c r="G3530" t="s">
        <v>478</v>
      </c>
      <c r="H3530">
        <v>5</v>
      </c>
      <c r="I3530" t="s">
        <v>42</v>
      </c>
      <c r="J3530" t="s">
        <v>43</v>
      </c>
      <c r="K3530" t="s">
        <v>55</v>
      </c>
      <c r="L3530" t="s">
        <v>45</v>
      </c>
      <c r="M3530" t="s">
        <v>46</v>
      </c>
      <c r="N3530" t="s">
        <v>57</v>
      </c>
      <c r="O3530" t="s">
        <v>89</v>
      </c>
      <c r="P3530" t="s">
        <v>70</v>
      </c>
      <c r="Q3530" t="s">
        <v>50</v>
      </c>
      <c r="R3530" s="6">
        <f>_xlfn.XLOOKUP(CleanedData[[#This Row],[Product]],'02_Lookup_Tables'!$A$2:$A$126,'02_Lookup_Tables'!$B$2:$B$126)</f>
        <v>4507.63</v>
      </c>
      <c r="S3530" t="str">
        <f>VLOOKUP(CleanedData[[#This Row],[Product]],'02_Lookup_Tables'!$H$2:$I$126,2,FALSE)</f>
        <v>Sports &amp; Outdoors</v>
      </c>
      <c r="T3530" t="str">
        <f>VLOOKUP(CleanedData[[#This Row],[Province]],'02_Lookup_Tables'!$D$2:$E$10,2, FALSE)</f>
        <v>Northern Region</v>
      </c>
      <c r="U3530" t="str" cm="1">
        <f t="array" ref="U3530">_xlfn.IFS(CleanedData[[#This Row],[Purchase Amount]]&lt;500,"Low",
CleanedData[[#This Row],[Purchase Amount]]&lt;5000,"Medium",
TRUE,"High")</f>
        <v>Medium</v>
      </c>
      <c r="V3530" t="str">
        <f>TEXT(CleanedData[[#This Row],[Date]],"mmmm")</f>
        <v>February</v>
      </c>
      <c r="W3530" t="str">
        <f>"Q"&amp;ROUNDUP(MONTH(CleanedData[[#This Row],[Date]])/3,0)</f>
        <v>Q1</v>
      </c>
      <c r="X3530" t="str">
        <f>IF(CleanedData[[#This Row],[Purchase Amount]]&gt;=5000,"Yes","No")</f>
        <v>No</v>
      </c>
      <c r="Y3530">
        <f>IF(CleanedData[[#This Row],[Recommend]]="Yes",1,0)</f>
        <v>0</v>
      </c>
      <c r="Z3530" s="6">
        <f>CleanedData[[#This Row],[Purchase Amount]]*0.15</f>
        <v>676.14449999999999</v>
      </c>
      <c r="AA3530" s="6">
        <f>CleanedData[[#This Row],[Purchase Amount]]*1.15</f>
        <v>5183.7744999999995</v>
      </c>
    </row>
    <row r="3531" spans="1:27" x14ac:dyDescent="0.3">
      <c r="A3531">
        <v>4281</v>
      </c>
      <c r="B3531" t="s">
        <v>3756</v>
      </c>
      <c r="C3531" s="1">
        <v>45892</v>
      </c>
      <c r="D3531">
        <v>69</v>
      </c>
      <c r="E3531" t="s">
        <v>39</v>
      </c>
      <c r="F3531" t="s">
        <v>130</v>
      </c>
      <c r="G3531" t="s">
        <v>328</v>
      </c>
      <c r="H3531">
        <v>3</v>
      </c>
      <c r="I3531" t="s">
        <v>42</v>
      </c>
      <c r="J3531" t="s">
        <v>43</v>
      </c>
      <c r="K3531" t="s">
        <v>44</v>
      </c>
      <c r="L3531" t="s">
        <v>45</v>
      </c>
      <c r="M3531" t="s">
        <v>190</v>
      </c>
      <c r="N3531" t="s">
        <v>48</v>
      </c>
      <c r="O3531" t="s">
        <v>89</v>
      </c>
      <c r="P3531" t="s">
        <v>49</v>
      </c>
      <c r="Q3531" t="s">
        <v>97</v>
      </c>
      <c r="R3531" s="6">
        <f>_xlfn.XLOOKUP(CleanedData[[#This Row],[Product]],'02_Lookup_Tables'!$A$2:$A$126,'02_Lookup_Tables'!$B$2:$B$126)</f>
        <v>3521.64</v>
      </c>
      <c r="S3531" t="str">
        <f>VLOOKUP(CleanedData[[#This Row],[Product]],'02_Lookup_Tables'!$H$2:$I$126,2,FALSE)</f>
        <v>Home Devices</v>
      </c>
      <c r="T3531" t="str">
        <f>VLOOKUP(CleanedData[[#This Row],[Province]],'02_Lookup_Tables'!$D$2:$E$10,2, FALSE)</f>
        <v>Eastern Region</v>
      </c>
      <c r="U3531" t="str" cm="1">
        <f t="array" ref="U3531">_xlfn.IFS(CleanedData[[#This Row],[Purchase Amount]]&lt;500,"Low",
CleanedData[[#This Row],[Purchase Amount]]&lt;5000,"Medium",
TRUE,"High")</f>
        <v>Medium</v>
      </c>
      <c r="V3531" t="str">
        <f>TEXT(CleanedData[[#This Row],[Date]],"mmmm")</f>
        <v>August</v>
      </c>
      <c r="W3531" t="str">
        <f>"Q"&amp;ROUNDUP(MONTH(CleanedData[[#This Row],[Date]])/3,0)</f>
        <v>Q3</v>
      </c>
      <c r="X3531" t="str">
        <f>IF(CleanedData[[#This Row],[Purchase Amount]]&gt;=5000,"Yes","No")</f>
        <v>No</v>
      </c>
      <c r="Y3531">
        <f>IF(CleanedData[[#This Row],[Recommend]]="Yes",1,0)</f>
        <v>0</v>
      </c>
      <c r="Z3531" s="6">
        <f>CleanedData[[#This Row],[Purchase Amount]]*0.15</f>
        <v>528.24599999999998</v>
      </c>
      <c r="AA3531" s="6">
        <f>CleanedData[[#This Row],[Purchase Amount]]*1.15</f>
        <v>4049.8859999999995</v>
      </c>
    </row>
    <row r="3532" spans="1:27" x14ac:dyDescent="0.3">
      <c r="A3532">
        <v>4282</v>
      </c>
      <c r="B3532" t="s">
        <v>3757</v>
      </c>
      <c r="C3532" s="1">
        <v>45814</v>
      </c>
      <c r="D3532">
        <v>75</v>
      </c>
      <c r="E3532" t="s">
        <v>60</v>
      </c>
      <c r="F3532" t="s">
        <v>61</v>
      </c>
      <c r="G3532" t="s">
        <v>450</v>
      </c>
      <c r="H3532">
        <v>4</v>
      </c>
      <c r="I3532" t="s">
        <v>45</v>
      </c>
      <c r="J3532" t="s">
        <v>63</v>
      </c>
      <c r="K3532" t="s">
        <v>64</v>
      </c>
      <c r="L3532" t="s">
        <v>45</v>
      </c>
      <c r="M3532" t="s">
        <v>208</v>
      </c>
      <c r="N3532" t="s">
        <v>96</v>
      </c>
      <c r="O3532" t="s">
        <v>89</v>
      </c>
      <c r="P3532" t="s">
        <v>70</v>
      </c>
      <c r="Q3532" t="s">
        <v>97</v>
      </c>
      <c r="R3532" s="6">
        <f>_xlfn.XLOOKUP(CleanedData[[#This Row],[Product]],'02_Lookup_Tables'!$A$2:$A$126,'02_Lookup_Tables'!$B$2:$B$126)</f>
        <v>74.72</v>
      </c>
      <c r="S3532" t="str">
        <f>VLOOKUP(CleanedData[[#This Row],[Product]],'02_Lookup_Tables'!$H$2:$I$126,2,FALSE)</f>
        <v>Food</v>
      </c>
      <c r="T3532" t="str">
        <f>VLOOKUP(CleanedData[[#This Row],[Province]],'02_Lookup_Tables'!$D$2:$E$10,2, FALSE)</f>
        <v>Southern Region</v>
      </c>
      <c r="U3532" t="str" cm="1">
        <f t="array" ref="U3532">_xlfn.IFS(CleanedData[[#This Row],[Purchase Amount]]&lt;500,"Low",
CleanedData[[#This Row],[Purchase Amount]]&lt;5000,"Medium",
TRUE,"High")</f>
        <v>Low</v>
      </c>
      <c r="V3532" t="str">
        <f>TEXT(CleanedData[[#This Row],[Date]],"mmmm")</f>
        <v>June</v>
      </c>
      <c r="W3532" t="str">
        <f>"Q"&amp;ROUNDUP(MONTH(CleanedData[[#This Row],[Date]])/3,0)</f>
        <v>Q2</v>
      </c>
      <c r="X3532" t="str">
        <f>IF(CleanedData[[#This Row],[Purchase Amount]]&gt;=5000,"Yes","No")</f>
        <v>No</v>
      </c>
      <c r="Y3532">
        <f>IF(CleanedData[[#This Row],[Recommend]]="Yes",1,0)</f>
        <v>1</v>
      </c>
      <c r="Z3532" s="6">
        <f>CleanedData[[#This Row],[Purchase Amount]]*0.15</f>
        <v>11.208</v>
      </c>
      <c r="AA3532" s="6">
        <f>CleanedData[[#This Row],[Purchase Amount]]*1.15</f>
        <v>85.927999999999997</v>
      </c>
    </row>
    <row r="3533" spans="1:27" x14ac:dyDescent="0.3">
      <c r="A3533">
        <v>4283</v>
      </c>
      <c r="B3533" t="s">
        <v>3758</v>
      </c>
      <c r="C3533" s="1">
        <v>45953</v>
      </c>
      <c r="D3533">
        <v>69</v>
      </c>
      <c r="E3533" t="s">
        <v>60</v>
      </c>
      <c r="F3533" t="s">
        <v>77</v>
      </c>
      <c r="G3533" t="s">
        <v>164</v>
      </c>
      <c r="H3533">
        <v>2</v>
      </c>
      <c r="I3533" t="s">
        <v>42</v>
      </c>
      <c r="J3533" t="s">
        <v>43</v>
      </c>
      <c r="K3533" t="s">
        <v>64</v>
      </c>
      <c r="L3533" t="s">
        <v>42</v>
      </c>
      <c r="M3533" t="s">
        <v>236</v>
      </c>
      <c r="N3533" t="s">
        <v>47</v>
      </c>
      <c r="O3533" t="s">
        <v>89</v>
      </c>
      <c r="P3533" t="s">
        <v>49</v>
      </c>
      <c r="Q3533" t="s">
        <v>97</v>
      </c>
      <c r="R3533" s="6">
        <f>_xlfn.XLOOKUP(CleanedData[[#This Row],[Product]],'02_Lookup_Tables'!$A$2:$A$126,'02_Lookup_Tables'!$B$2:$B$126)</f>
        <v>440.87</v>
      </c>
      <c r="S3533" t="str">
        <f>VLOOKUP(CleanedData[[#This Row],[Product]],'02_Lookup_Tables'!$H$2:$I$126,2,FALSE)</f>
        <v>Home &amp; Living</v>
      </c>
      <c r="T3533" t="str">
        <f>VLOOKUP(CleanedData[[#This Row],[Province]],'02_Lookup_Tables'!$D$2:$E$10,2, FALSE)</f>
        <v>Central Region</v>
      </c>
      <c r="U3533" t="str" cm="1">
        <f t="array" ref="U3533">_xlfn.IFS(CleanedData[[#This Row],[Purchase Amount]]&lt;500,"Low",
CleanedData[[#This Row],[Purchase Amount]]&lt;5000,"Medium",
TRUE,"High")</f>
        <v>Low</v>
      </c>
      <c r="V3533" t="str">
        <f>TEXT(CleanedData[[#This Row],[Date]],"mmmm")</f>
        <v>October</v>
      </c>
      <c r="W3533" t="str">
        <f>"Q"&amp;ROUNDUP(MONTH(CleanedData[[#This Row],[Date]])/3,0)</f>
        <v>Q4</v>
      </c>
      <c r="X3533" t="str">
        <f>IF(CleanedData[[#This Row],[Purchase Amount]]&gt;=5000,"Yes","No")</f>
        <v>No</v>
      </c>
      <c r="Y3533">
        <f>IF(CleanedData[[#This Row],[Recommend]]="Yes",1,0)</f>
        <v>0</v>
      </c>
      <c r="Z3533" s="6">
        <f>CleanedData[[#This Row],[Purchase Amount]]*0.15</f>
        <v>66.130499999999998</v>
      </c>
      <c r="AA3533" s="6">
        <f>CleanedData[[#This Row],[Purchase Amount]]*1.15</f>
        <v>507.00049999999999</v>
      </c>
    </row>
    <row r="3534" spans="1:27" x14ac:dyDescent="0.3">
      <c r="A3534">
        <v>4284</v>
      </c>
      <c r="B3534" t="s">
        <v>3759</v>
      </c>
      <c r="C3534" s="1">
        <v>45990</v>
      </c>
      <c r="D3534">
        <v>33</v>
      </c>
      <c r="E3534" t="s">
        <v>39</v>
      </c>
      <c r="F3534" t="s">
        <v>83</v>
      </c>
      <c r="G3534" t="s">
        <v>182</v>
      </c>
      <c r="H3534">
        <v>5</v>
      </c>
      <c r="I3534" t="s">
        <v>42</v>
      </c>
      <c r="J3534" t="s">
        <v>74</v>
      </c>
      <c r="K3534" t="s">
        <v>55</v>
      </c>
      <c r="L3534" t="s">
        <v>45</v>
      </c>
      <c r="M3534" t="s">
        <v>231</v>
      </c>
      <c r="N3534" t="s">
        <v>57</v>
      </c>
      <c r="O3534" t="s">
        <v>89</v>
      </c>
      <c r="P3534" t="s">
        <v>70</v>
      </c>
      <c r="Q3534" t="s">
        <v>58</v>
      </c>
      <c r="R3534" s="6">
        <f>_xlfn.XLOOKUP(CleanedData[[#This Row],[Product]],'02_Lookup_Tables'!$A$2:$A$126,'02_Lookup_Tables'!$B$2:$B$126)</f>
        <v>3715.65</v>
      </c>
      <c r="S3534" t="str">
        <f>VLOOKUP(CleanedData[[#This Row],[Product]],'02_Lookup_Tables'!$H$2:$I$126,2,FALSE)</f>
        <v>Home Devices</v>
      </c>
      <c r="T3534" t="str">
        <f>VLOOKUP(CleanedData[[#This Row],[Province]],'02_Lookup_Tables'!$D$2:$E$10,2, FALSE)</f>
        <v>Western Region</v>
      </c>
      <c r="U3534" t="str" cm="1">
        <f t="array" ref="U3534">_xlfn.IFS(CleanedData[[#This Row],[Purchase Amount]]&lt;500,"Low",
CleanedData[[#This Row],[Purchase Amount]]&lt;5000,"Medium",
TRUE,"High")</f>
        <v>Medium</v>
      </c>
      <c r="V3534" t="str">
        <f>TEXT(CleanedData[[#This Row],[Date]],"mmmm")</f>
        <v>November</v>
      </c>
      <c r="W3534" t="str">
        <f>"Q"&amp;ROUNDUP(MONTH(CleanedData[[#This Row],[Date]])/3,0)</f>
        <v>Q4</v>
      </c>
      <c r="X3534" t="str">
        <f>IF(CleanedData[[#This Row],[Purchase Amount]]&gt;=5000,"Yes","No")</f>
        <v>No</v>
      </c>
      <c r="Y3534">
        <f>IF(CleanedData[[#This Row],[Recommend]]="Yes",1,0)</f>
        <v>0</v>
      </c>
      <c r="Z3534" s="6">
        <f>CleanedData[[#This Row],[Purchase Amount]]*0.15</f>
        <v>557.34749999999997</v>
      </c>
      <c r="AA3534" s="6">
        <f>CleanedData[[#This Row],[Purchase Amount]]*1.15</f>
        <v>4272.9974999999995</v>
      </c>
    </row>
    <row r="3535" spans="1:27" x14ac:dyDescent="0.3">
      <c r="A3535">
        <v>4285</v>
      </c>
      <c r="B3535" t="s">
        <v>3760</v>
      </c>
      <c r="C3535" s="1">
        <v>45366</v>
      </c>
      <c r="D3535">
        <v>18</v>
      </c>
      <c r="E3535" t="s">
        <v>60</v>
      </c>
      <c r="F3535" t="s">
        <v>83</v>
      </c>
      <c r="G3535" t="s">
        <v>142</v>
      </c>
      <c r="H3535">
        <v>5</v>
      </c>
      <c r="I3535" t="s">
        <v>45</v>
      </c>
      <c r="J3535" t="s">
        <v>74</v>
      </c>
      <c r="K3535" t="s">
        <v>44</v>
      </c>
      <c r="L3535" t="s">
        <v>45</v>
      </c>
      <c r="M3535" t="s">
        <v>79</v>
      </c>
      <c r="N3535" t="s">
        <v>57</v>
      </c>
      <c r="O3535" t="s">
        <v>89</v>
      </c>
      <c r="P3535" t="s">
        <v>70</v>
      </c>
      <c r="Q3535" t="s">
        <v>66</v>
      </c>
      <c r="R3535" s="6">
        <f>_xlfn.XLOOKUP(CleanedData[[#This Row],[Product]],'02_Lookup_Tables'!$A$2:$A$126,'02_Lookup_Tables'!$B$2:$B$126)</f>
        <v>44114.21</v>
      </c>
      <c r="S3535" t="str">
        <f>VLOOKUP(CleanedData[[#This Row],[Product]],'02_Lookup_Tables'!$H$2:$I$126,2,FALSE)</f>
        <v>Electronics</v>
      </c>
      <c r="T3535" t="str">
        <f>VLOOKUP(CleanedData[[#This Row],[Province]],'02_Lookup_Tables'!$D$2:$E$10,2, FALSE)</f>
        <v>Western Region</v>
      </c>
      <c r="U3535" t="str" cm="1">
        <f t="array" ref="U3535">_xlfn.IFS(CleanedData[[#This Row],[Purchase Amount]]&lt;500,"Low",
CleanedData[[#This Row],[Purchase Amount]]&lt;5000,"Medium",
TRUE,"High")</f>
        <v>High</v>
      </c>
      <c r="V3535" t="str">
        <f>TEXT(CleanedData[[#This Row],[Date]],"mmmm")</f>
        <v>March</v>
      </c>
      <c r="W3535" t="str">
        <f>"Q"&amp;ROUNDUP(MONTH(CleanedData[[#This Row],[Date]])/3,0)</f>
        <v>Q1</v>
      </c>
      <c r="X3535" t="str">
        <f>IF(CleanedData[[#This Row],[Purchase Amount]]&gt;=5000,"Yes","No")</f>
        <v>Yes</v>
      </c>
      <c r="Y3535">
        <f>IF(CleanedData[[#This Row],[Recommend]]="Yes",1,0)</f>
        <v>1</v>
      </c>
      <c r="Z3535" s="6">
        <f>CleanedData[[#This Row],[Purchase Amount]]*0.15</f>
        <v>6617.1314999999995</v>
      </c>
      <c r="AA3535" s="6">
        <f>CleanedData[[#This Row],[Purchase Amount]]*1.15</f>
        <v>50731.341499999995</v>
      </c>
    </row>
    <row r="3536" spans="1:27" x14ac:dyDescent="0.3">
      <c r="A3536">
        <v>4286</v>
      </c>
      <c r="B3536" t="s">
        <v>3761</v>
      </c>
      <c r="C3536" s="1">
        <v>45741</v>
      </c>
      <c r="D3536">
        <v>67</v>
      </c>
      <c r="E3536" t="s">
        <v>60</v>
      </c>
      <c r="F3536" t="s">
        <v>72</v>
      </c>
      <c r="G3536" t="s">
        <v>381</v>
      </c>
      <c r="H3536">
        <v>5</v>
      </c>
      <c r="I3536" t="s">
        <v>45</v>
      </c>
      <c r="J3536" t="s">
        <v>74</v>
      </c>
      <c r="K3536" t="s">
        <v>44</v>
      </c>
      <c r="L3536" t="s">
        <v>42</v>
      </c>
      <c r="M3536" t="s">
        <v>106</v>
      </c>
      <c r="N3536" t="s">
        <v>57</v>
      </c>
      <c r="O3536" t="s">
        <v>148</v>
      </c>
      <c r="P3536" t="s">
        <v>49</v>
      </c>
      <c r="Q3536" t="s">
        <v>97</v>
      </c>
      <c r="R3536" s="6">
        <f>_xlfn.XLOOKUP(CleanedData[[#This Row],[Product]],'02_Lookup_Tables'!$A$2:$A$126,'02_Lookup_Tables'!$B$2:$B$126)</f>
        <v>786.78</v>
      </c>
      <c r="S3536" t="str">
        <f>VLOOKUP(CleanedData[[#This Row],[Product]],'02_Lookup_Tables'!$H$2:$I$126,2,FALSE)</f>
        <v>Apparel</v>
      </c>
      <c r="T3536" t="str">
        <f>VLOOKUP(CleanedData[[#This Row],[Province]],'02_Lookup_Tables'!$D$2:$E$10,2, FALSE)</f>
        <v>Central Region</v>
      </c>
      <c r="U3536" t="str" cm="1">
        <f t="array" ref="U3536">_xlfn.IFS(CleanedData[[#This Row],[Purchase Amount]]&lt;500,"Low",
CleanedData[[#This Row],[Purchase Amount]]&lt;5000,"Medium",
TRUE,"High")</f>
        <v>Medium</v>
      </c>
      <c r="V3536" t="str">
        <f>TEXT(CleanedData[[#This Row],[Date]],"mmmm")</f>
        <v>March</v>
      </c>
      <c r="W3536" t="str">
        <f>"Q"&amp;ROUNDUP(MONTH(CleanedData[[#This Row],[Date]])/3,0)</f>
        <v>Q1</v>
      </c>
      <c r="X3536" t="str">
        <f>IF(CleanedData[[#This Row],[Purchase Amount]]&gt;=5000,"Yes","No")</f>
        <v>No</v>
      </c>
      <c r="Y3536">
        <f>IF(CleanedData[[#This Row],[Recommend]]="Yes",1,0)</f>
        <v>1</v>
      </c>
      <c r="Z3536" s="6">
        <f>CleanedData[[#This Row],[Purchase Amount]]*0.15</f>
        <v>118.017</v>
      </c>
      <c r="AA3536" s="6">
        <f>CleanedData[[#This Row],[Purchase Amount]]*1.15</f>
        <v>904.79699999999991</v>
      </c>
    </row>
    <row r="3537" spans="1:27" x14ac:dyDescent="0.3">
      <c r="A3537">
        <v>4287</v>
      </c>
      <c r="B3537" t="s">
        <v>3762</v>
      </c>
      <c r="C3537" s="1">
        <v>45881</v>
      </c>
      <c r="D3537">
        <v>54</v>
      </c>
      <c r="E3537" t="s">
        <v>39</v>
      </c>
      <c r="F3537" t="s">
        <v>108</v>
      </c>
      <c r="G3537" t="s">
        <v>126</v>
      </c>
      <c r="H3537">
        <v>1</v>
      </c>
      <c r="I3537" t="s">
        <v>42</v>
      </c>
      <c r="J3537" t="s">
        <v>69</v>
      </c>
      <c r="K3537" t="s">
        <v>44</v>
      </c>
      <c r="L3537" t="s">
        <v>42</v>
      </c>
      <c r="M3537" t="s">
        <v>123</v>
      </c>
      <c r="N3537" t="s">
        <v>80</v>
      </c>
      <c r="O3537" t="s">
        <v>89</v>
      </c>
      <c r="P3537" t="s">
        <v>49</v>
      </c>
      <c r="Q3537" t="s">
        <v>93</v>
      </c>
      <c r="R3537" s="6">
        <f>_xlfn.XLOOKUP(CleanedData[[#This Row],[Product]],'02_Lookup_Tables'!$A$2:$A$126,'02_Lookup_Tables'!$B$2:$B$126)</f>
        <v>343.42</v>
      </c>
      <c r="S3537" t="str">
        <f>VLOOKUP(CleanedData[[#This Row],[Product]],'02_Lookup_Tables'!$H$2:$I$126,2,FALSE)</f>
        <v>Food</v>
      </c>
      <c r="T3537" t="str">
        <f>VLOOKUP(CleanedData[[#This Row],[Province]],'02_Lookup_Tables'!$D$2:$E$10,2, FALSE)</f>
        <v>Gauteng Region</v>
      </c>
      <c r="U3537" t="str" cm="1">
        <f t="array" ref="U3537">_xlfn.IFS(CleanedData[[#This Row],[Purchase Amount]]&lt;500,"Low",
CleanedData[[#This Row],[Purchase Amount]]&lt;5000,"Medium",
TRUE,"High")</f>
        <v>Low</v>
      </c>
      <c r="V3537" t="str">
        <f>TEXT(CleanedData[[#This Row],[Date]],"mmmm")</f>
        <v>August</v>
      </c>
      <c r="W3537" t="str">
        <f>"Q"&amp;ROUNDUP(MONTH(CleanedData[[#This Row],[Date]])/3,0)</f>
        <v>Q3</v>
      </c>
      <c r="X3537" t="str">
        <f>IF(CleanedData[[#This Row],[Purchase Amount]]&gt;=5000,"Yes","No")</f>
        <v>No</v>
      </c>
      <c r="Y3537">
        <f>IF(CleanedData[[#This Row],[Recommend]]="Yes",1,0)</f>
        <v>0</v>
      </c>
      <c r="Z3537" s="6">
        <f>CleanedData[[#This Row],[Purchase Amount]]*0.15</f>
        <v>51.512999999999998</v>
      </c>
      <c r="AA3537" s="6">
        <f>CleanedData[[#This Row],[Purchase Amount]]*1.15</f>
        <v>394.93299999999999</v>
      </c>
    </row>
    <row r="3538" spans="1:27" x14ac:dyDescent="0.3">
      <c r="A3538">
        <v>4288</v>
      </c>
      <c r="B3538" t="s">
        <v>3763</v>
      </c>
      <c r="C3538" s="1">
        <v>45975</v>
      </c>
      <c r="D3538">
        <v>73</v>
      </c>
      <c r="E3538" t="s">
        <v>39</v>
      </c>
      <c r="F3538" t="s">
        <v>40</v>
      </c>
      <c r="G3538" t="s">
        <v>359</v>
      </c>
      <c r="H3538">
        <v>3</v>
      </c>
      <c r="I3538" t="s">
        <v>45</v>
      </c>
      <c r="J3538" t="s">
        <v>63</v>
      </c>
      <c r="K3538" t="s">
        <v>55</v>
      </c>
      <c r="L3538" t="s">
        <v>45</v>
      </c>
      <c r="M3538" t="s">
        <v>75</v>
      </c>
      <c r="N3538" t="s">
        <v>48</v>
      </c>
      <c r="O3538" t="s">
        <v>89</v>
      </c>
      <c r="P3538" t="s">
        <v>49</v>
      </c>
      <c r="Q3538" t="s">
        <v>97</v>
      </c>
      <c r="R3538" s="6">
        <f>_xlfn.XLOOKUP(CleanedData[[#This Row],[Product]],'02_Lookup_Tables'!$A$2:$A$126,'02_Lookup_Tables'!$B$2:$B$126)</f>
        <v>34.200000000000003</v>
      </c>
      <c r="S3538" t="str">
        <f>VLOOKUP(CleanedData[[#This Row],[Product]],'02_Lookup_Tables'!$H$2:$I$126,2,FALSE)</f>
        <v>Food</v>
      </c>
      <c r="T3538" t="str">
        <f>VLOOKUP(CleanedData[[#This Row],[Province]],'02_Lookup_Tables'!$D$2:$E$10,2, FALSE)</f>
        <v>Northern Region</v>
      </c>
      <c r="U3538" t="str" cm="1">
        <f t="array" ref="U3538">_xlfn.IFS(CleanedData[[#This Row],[Purchase Amount]]&lt;500,"Low",
CleanedData[[#This Row],[Purchase Amount]]&lt;5000,"Medium",
TRUE,"High")</f>
        <v>Low</v>
      </c>
      <c r="V3538" t="str">
        <f>TEXT(CleanedData[[#This Row],[Date]],"mmmm")</f>
        <v>November</v>
      </c>
      <c r="W3538" t="str">
        <f>"Q"&amp;ROUNDUP(MONTH(CleanedData[[#This Row],[Date]])/3,0)</f>
        <v>Q4</v>
      </c>
      <c r="X3538" t="str">
        <f>IF(CleanedData[[#This Row],[Purchase Amount]]&gt;=5000,"Yes","No")</f>
        <v>No</v>
      </c>
      <c r="Y3538">
        <f>IF(CleanedData[[#This Row],[Recommend]]="Yes",1,0)</f>
        <v>1</v>
      </c>
      <c r="Z3538" s="6">
        <f>CleanedData[[#This Row],[Purchase Amount]]*0.15</f>
        <v>5.13</v>
      </c>
      <c r="AA3538" s="6">
        <f>CleanedData[[#This Row],[Purchase Amount]]*1.15</f>
        <v>39.33</v>
      </c>
    </row>
    <row r="3539" spans="1:27" x14ac:dyDescent="0.3">
      <c r="A3539">
        <v>4289</v>
      </c>
      <c r="B3539" t="s">
        <v>3764</v>
      </c>
      <c r="C3539" s="1">
        <v>45916</v>
      </c>
      <c r="D3539">
        <v>57</v>
      </c>
      <c r="E3539" t="s">
        <v>52</v>
      </c>
      <c r="F3539" t="s">
        <v>125</v>
      </c>
      <c r="G3539" t="s">
        <v>372</v>
      </c>
      <c r="H3539">
        <v>5</v>
      </c>
      <c r="I3539" t="s">
        <v>42</v>
      </c>
      <c r="J3539" t="s">
        <v>43</v>
      </c>
      <c r="K3539" t="s">
        <v>55</v>
      </c>
      <c r="L3539" t="s">
        <v>45</v>
      </c>
      <c r="M3539" t="s">
        <v>208</v>
      </c>
      <c r="N3539" t="s">
        <v>57</v>
      </c>
      <c r="O3539" t="s">
        <v>89</v>
      </c>
      <c r="P3539" t="s">
        <v>70</v>
      </c>
      <c r="Q3539" t="s">
        <v>50</v>
      </c>
      <c r="R3539" s="6">
        <f>_xlfn.XLOOKUP(CleanedData[[#This Row],[Product]],'02_Lookup_Tables'!$A$2:$A$126,'02_Lookup_Tables'!$B$2:$B$126)</f>
        <v>944.78</v>
      </c>
      <c r="S3539" t="str">
        <f>VLOOKUP(CleanedData[[#This Row],[Product]],'02_Lookup_Tables'!$H$2:$I$126,2,FALSE)</f>
        <v>Electronics</v>
      </c>
      <c r="T3539" t="str">
        <f>VLOOKUP(CleanedData[[#This Row],[Province]],'02_Lookup_Tables'!$D$2:$E$10,2, FALSE)</f>
        <v>Western Region</v>
      </c>
      <c r="U3539" t="str" cm="1">
        <f t="array" ref="U3539">_xlfn.IFS(CleanedData[[#This Row],[Purchase Amount]]&lt;500,"Low",
CleanedData[[#This Row],[Purchase Amount]]&lt;5000,"Medium",
TRUE,"High")</f>
        <v>Medium</v>
      </c>
      <c r="V3539" t="str">
        <f>TEXT(CleanedData[[#This Row],[Date]],"mmmm")</f>
        <v>September</v>
      </c>
      <c r="W3539" t="str">
        <f>"Q"&amp;ROUNDUP(MONTH(CleanedData[[#This Row],[Date]])/3,0)</f>
        <v>Q3</v>
      </c>
      <c r="X3539" t="str">
        <f>IF(CleanedData[[#This Row],[Purchase Amount]]&gt;=5000,"Yes","No")</f>
        <v>No</v>
      </c>
      <c r="Y3539">
        <f>IF(CleanedData[[#This Row],[Recommend]]="Yes",1,0)</f>
        <v>0</v>
      </c>
      <c r="Z3539" s="6">
        <f>CleanedData[[#This Row],[Purchase Amount]]*0.15</f>
        <v>141.71699999999998</v>
      </c>
      <c r="AA3539" s="6">
        <f>CleanedData[[#This Row],[Purchase Amount]]*1.15</f>
        <v>1086.4969999999998</v>
      </c>
    </row>
    <row r="3540" spans="1:27" x14ac:dyDescent="0.3">
      <c r="A3540">
        <v>4291</v>
      </c>
      <c r="B3540" t="s">
        <v>3765</v>
      </c>
      <c r="C3540" s="1">
        <v>45668</v>
      </c>
      <c r="D3540">
        <v>26</v>
      </c>
      <c r="E3540" t="s">
        <v>60</v>
      </c>
      <c r="F3540" t="s">
        <v>72</v>
      </c>
      <c r="G3540" t="s">
        <v>233</v>
      </c>
      <c r="H3540">
        <v>1</v>
      </c>
      <c r="I3540" t="s">
        <v>42</v>
      </c>
      <c r="J3540" t="s">
        <v>54</v>
      </c>
      <c r="K3540" t="s">
        <v>55</v>
      </c>
      <c r="L3540" t="s">
        <v>42</v>
      </c>
      <c r="M3540" t="s">
        <v>106</v>
      </c>
      <c r="N3540" t="s">
        <v>80</v>
      </c>
      <c r="O3540" t="s">
        <v>148</v>
      </c>
      <c r="P3540" t="s">
        <v>70</v>
      </c>
      <c r="Q3540" t="s">
        <v>58</v>
      </c>
      <c r="R3540" s="6">
        <f>_xlfn.XLOOKUP(CleanedData[[#This Row],[Product]],'02_Lookup_Tables'!$A$2:$A$126,'02_Lookup_Tables'!$B$2:$B$126)</f>
        <v>324.35000000000002</v>
      </c>
      <c r="S3540" t="str">
        <f>VLOOKUP(CleanedData[[#This Row],[Product]],'02_Lookup_Tables'!$H$2:$I$126,2,FALSE)</f>
        <v>Apparel</v>
      </c>
      <c r="T3540" t="str">
        <f>VLOOKUP(CleanedData[[#This Row],[Province]],'02_Lookup_Tables'!$D$2:$E$10,2, FALSE)</f>
        <v>Central Region</v>
      </c>
      <c r="U3540" t="str" cm="1">
        <f t="array" ref="U3540">_xlfn.IFS(CleanedData[[#This Row],[Purchase Amount]]&lt;500,"Low",
CleanedData[[#This Row],[Purchase Amount]]&lt;5000,"Medium",
TRUE,"High")</f>
        <v>Low</v>
      </c>
      <c r="V3540" t="str">
        <f>TEXT(CleanedData[[#This Row],[Date]],"mmmm")</f>
        <v>January</v>
      </c>
      <c r="W3540" t="str">
        <f>"Q"&amp;ROUNDUP(MONTH(CleanedData[[#This Row],[Date]])/3,0)</f>
        <v>Q1</v>
      </c>
      <c r="X3540" t="str">
        <f>IF(CleanedData[[#This Row],[Purchase Amount]]&gt;=5000,"Yes","No")</f>
        <v>No</v>
      </c>
      <c r="Y3540">
        <f>IF(CleanedData[[#This Row],[Recommend]]="Yes",1,0)</f>
        <v>0</v>
      </c>
      <c r="Z3540" s="6">
        <f>CleanedData[[#This Row],[Purchase Amount]]*0.15</f>
        <v>48.652500000000003</v>
      </c>
      <c r="AA3540" s="6">
        <f>CleanedData[[#This Row],[Purchase Amount]]*1.15</f>
        <v>373.0025</v>
      </c>
    </row>
    <row r="3541" spans="1:27" x14ac:dyDescent="0.3">
      <c r="A3541">
        <v>4292</v>
      </c>
      <c r="B3541" t="s">
        <v>3766</v>
      </c>
      <c r="C3541" s="1">
        <v>45664</v>
      </c>
      <c r="D3541">
        <v>65</v>
      </c>
      <c r="E3541" t="s">
        <v>60</v>
      </c>
      <c r="F3541" t="s">
        <v>130</v>
      </c>
      <c r="G3541" t="s">
        <v>155</v>
      </c>
      <c r="H3541">
        <v>5</v>
      </c>
      <c r="I3541" t="s">
        <v>42</v>
      </c>
      <c r="J3541" t="s">
        <v>54</v>
      </c>
      <c r="K3541" t="s">
        <v>44</v>
      </c>
      <c r="L3541" t="s">
        <v>45</v>
      </c>
      <c r="M3541" t="s">
        <v>156</v>
      </c>
      <c r="N3541" t="s">
        <v>57</v>
      </c>
      <c r="O3541" t="s">
        <v>148</v>
      </c>
      <c r="P3541" t="s">
        <v>49</v>
      </c>
      <c r="Q3541" t="s">
        <v>97</v>
      </c>
      <c r="R3541" s="6">
        <f>_xlfn.XLOOKUP(CleanedData[[#This Row],[Product]],'02_Lookup_Tables'!$A$2:$A$126,'02_Lookup_Tables'!$B$2:$B$126)</f>
        <v>1355.08</v>
      </c>
      <c r="S3541" t="str">
        <f>VLOOKUP(CleanedData[[#This Row],[Product]],'02_Lookup_Tables'!$H$2:$I$126,2,FALSE)</f>
        <v>Sports &amp; Outdoors</v>
      </c>
      <c r="T3541" t="str">
        <f>VLOOKUP(CleanedData[[#This Row],[Province]],'02_Lookup_Tables'!$D$2:$E$10,2, FALSE)</f>
        <v>Eastern Region</v>
      </c>
      <c r="U3541" t="str" cm="1">
        <f t="array" ref="U3541">_xlfn.IFS(CleanedData[[#This Row],[Purchase Amount]]&lt;500,"Low",
CleanedData[[#This Row],[Purchase Amount]]&lt;5000,"Medium",
TRUE,"High")</f>
        <v>Medium</v>
      </c>
      <c r="V3541" t="str">
        <f>TEXT(CleanedData[[#This Row],[Date]],"mmmm")</f>
        <v>January</v>
      </c>
      <c r="W3541" t="str">
        <f>"Q"&amp;ROUNDUP(MONTH(CleanedData[[#This Row],[Date]])/3,0)</f>
        <v>Q1</v>
      </c>
      <c r="X3541" t="str">
        <f>IF(CleanedData[[#This Row],[Purchase Amount]]&gt;=5000,"Yes","No")</f>
        <v>No</v>
      </c>
      <c r="Y3541">
        <f>IF(CleanedData[[#This Row],[Recommend]]="Yes",1,0)</f>
        <v>0</v>
      </c>
      <c r="Z3541" s="6">
        <f>CleanedData[[#This Row],[Purchase Amount]]*0.15</f>
        <v>203.26199999999997</v>
      </c>
      <c r="AA3541" s="6">
        <f>CleanedData[[#This Row],[Purchase Amount]]*1.15</f>
        <v>1558.3419999999999</v>
      </c>
    </row>
    <row r="3542" spans="1:27" x14ac:dyDescent="0.3">
      <c r="A3542">
        <v>4293</v>
      </c>
      <c r="B3542" t="s">
        <v>3767</v>
      </c>
      <c r="C3542" s="1">
        <v>45294</v>
      </c>
      <c r="D3542">
        <v>73</v>
      </c>
      <c r="E3542" t="s">
        <v>39</v>
      </c>
      <c r="F3542" t="s">
        <v>125</v>
      </c>
      <c r="G3542" t="s">
        <v>345</v>
      </c>
      <c r="H3542">
        <v>4</v>
      </c>
      <c r="I3542" t="s">
        <v>45</v>
      </c>
      <c r="J3542" t="s">
        <v>69</v>
      </c>
      <c r="K3542" t="s">
        <v>44</v>
      </c>
      <c r="L3542" t="s">
        <v>42</v>
      </c>
      <c r="M3542" t="s">
        <v>136</v>
      </c>
      <c r="N3542" t="s">
        <v>96</v>
      </c>
      <c r="O3542" t="s">
        <v>89</v>
      </c>
      <c r="P3542" t="s">
        <v>70</v>
      </c>
      <c r="Q3542" t="s">
        <v>97</v>
      </c>
      <c r="R3542" s="6">
        <f>_xlfn.XLOOKUP(CleanedData[[#This Row],[Product]],'02_Lookup_Tables'!$A$2:$A$126,'02_Lookup_Tables'!$B$2:$B$126)</f>
        <v>574.49</v>
      </c>
      <c r="S3542" t="str">
        <f>VLOOKUP(CleanedData[[#This Row],[Product]],'02_Lookup_Tables'!$H$2:$I$126,2,FALSE)</f>
        <v>Toys &amp; Games</v>
      </c>
      <c r="T3542" t="str">
        <f>VLOOKUP(CleanedData[[#This Row],[Province]],'02_Lookup_Tables'!$D$2:$E$10,2, FALSE)</f>
        <v>Western Region</v>
      </c>
      <c r="U3542" t="str" cm="1">
        <f t="array" ref="U3542">_xlfn.IFS(CleanedData[[#This Row],[Purchase Amount]]&lt;500,"Low",
CleanedData[[#This Row],[Purchase Amount]]&lt;5000,"Medium",
TRUE,"High")</f>
        <v>Medium</v>
      </c>
      <c r="V3542" t="str">
        <f>TEXT(CleanedData[[#This Row],[Date]],"mmmm")</f>
        <v>January</v>
      </c>
      <c r="W3542" t="str">
        <f>"Q"&amp;ROUNDUP(MONTH(CleanedData[[#This Row],[Date]])/3,0)</f>
        <v>Q1</v>
      </c>
      <c r="X3542" t="str">
        <f>IF(CleanedData[[#This Row],[Purchase Amount]]&gt;=5000,"Yes","No")</f>
        <v>No</v>
      </c>
      <c r="Y3542">
        <f>IF(CleanedData[[#This Row],[Recommend]]="Yes",1,0)</f>
        <v>1</v>
      </c>
      <c r="Z3542" s="6">
        <f>CleanedData[[#This Row],[Purchase Amount]]*0.15</f>
        <v>86.173500000000004</v>
      </c>
      <c r="AA3542" s="6">
        <f>CleanedData[[#This Row],[Purchase Amount]]*1.15</f>
        <v>660.6635</v>
      </c>
    </row>
    <row r="3543" spans="1:27" x14ac:dyDescent="0.3">
      <c r="A3543">
        <v>4294</v>
      </c>
      <c r="B3543" t="s">
        <v>3768</v>
      </c>
      <c r="C3543" s="1">
        <v>45678</v>
      </c>
      <c r="D3543">
        <v>48</v>
      </c>
      <c r="E3543" t="s">
        <v>60</v>
      </c>
      <c r="F3543" t="s">
        <v>72</v>
      </c>
      <c r="G3543" t="s">
        <v>243</v>
      </c>
      <c r="H3543">
        <v>4</v>
      </c>
      <c r="I3543" t="s">
        <v>45</v>
      </c>
      <c r="J3543" t="s">
        <v>43</v>
      </c>
      <c r="K3543" t="s">
        <v>44</v>
      </c>
      <c r="L3543" t="s">
        <v>45</v>
      </c>
      <c r="M3543" t="s">
        <v>88</v>
      </c>
      <c r="N3543" t="s">
        <v>96</v>
      </c>
      <c r="O3543" t="s">
        <v>89</v>
      </c>
      <c r="P3543" t="s">
        <v>70</v>
      </c>
      <c r="Q3543" t="s">
        <v>93</v>
      </c>
      <c r="R3543" s="6">
        <f>_xlfn.XLOOKUP(CleanedData[[#This Row],[Product]],'02_Lookup_Tables'!$A$2:$A$126,'02_Lookup_Tables'!$B$2:$B$126)</f>
        <v>551.66</v>
      </c>
      <c r="S3543" t="str">
        <f>VLOOKUP(CleanedData[[#This Row],[Product]],'02_Lookup_Tables'!$H$2:$I$126,2,FALSE)</f>
        <v>Accessories</v>
      </c>
      <c r="T3543" t="str">
        <f>VLOOKUP(CleanedData[[#This Row],[Province]],'02_Lookup_Tables'!$D$2:$E$10,2, FALSE)</f>
        <v>Central Region</v>
      </c>
      <c r="U3543" t="str" cm="1">
        <f t="array" ref="U3543">_xlfn.IFS(CleanedData[[#This Row],[Purchase Amount]]&lt;500,"Low",
CleanedData[[#This Row],[Purchase Amount]]&lt;5000,"Medium",
TRUE,"High")</f>
        <v>Medium</v>
      </c>
      <c r="V3543" t="str">
        <f>TEXT(CleanedData[[#This Row],[Date]],"mmmm")</f>
        <v>January</v>
      </c>
      <c r="W3543" t="str">
        <f>"Q"&amp;ROUNDUP(MONTH(CleanedData[[#This Row],[Date]])/3,0)</f>
        <v>Q1</v>
      </c>
      <c r="X3543" t="str">
        <f>IF(CleanedData[[#This Row],[Purchase Amount]]&gt;=5000,"Yes","No")</f>
        <v>No</v>
      </c>
      <c r="Y3543">
        <f>IF(CleanedData[[#This Row],[Recommend]]="Yes",1,0)</f>
        <v>1</v>
      </c>
      <c r="Z3543" s="6">
        <f>CleanedData[[#This Row],[Purchase Amount]]*0.15</f>
        <v>82.748999999999995</v>
      </c>
      <c r="AA3543" s="6">
        <f>CleanedData[[#This Row],[Purchase Amount]]*1.15</f>
        <v>634.40899999999988</v>
      </c>
    </row>
    <row r="3544" spans="1:27" x14ac:dyDescent="0.3">
      <c r="A3544">
        <v>4295</v>
      </c>
      <c r="B3544" t="s">
        <v>3769</v>
      </c>
      <c r="C3544" s="1">
        <v>45578</v>
      </c>
      <c r="D3544">
        <v>30</v>
      </c>
      <c r="E3544" t="s">
        <v>39</v>
      </c>
      <c r="F3544" t="s">
        <v>68</v>
      </c>
      <c r="G3544" t="s">
        <v>374</v>
      </c>
      <c r="H3544">
        <v>4</v>
      </c>
      <c r="I3544" t="s">
        <v>42</v>
      </c>
      <c r="J3544" t="s">
        <v>74</v>
      </c>
      <c r="K3544" t="s">
        <v>44</v>
      </c>
      <c r="L3544" t="s">
        <v>42</v>
      </c>
      <c r="M3544" t="s">
        <v>56</v>
      </c>
      <c r="N3544" t="s">
        <v>96</v>
      </c>
      <c r="O3544" t="s">
        <v>148</v>
      </c>
      <c r="P3544" t="s">
        <v>49</v>
      </c>
      <c r="Q3544" t="s">
        <v>58</v>
      </c>
      <c r="R3544" s="6">
        <f>_xlfn.XLOOKUP(CleanedData[[#This Row],[Product]],'02_Lookup_Tables'!$A$2:$A$126,'02_Lookup_Tables'!$B$2:$B$126)</f>
        <v>2906.97</v>
      </c>
      <c r="S3544" t="str">
        <f>VLOOKUP(CleanedData[[#This Row],[Product]],'02_Lookup_Tables'!$H$2:$I$126,2,FALSE)</f>
        <v>Home &amp; Living</v>
      </c>
      <c r="T3544" t="str">
        <f>VLOOKUP(CleanedData[[#This Row],[Province]],'02_Lookup_Tables'!$D$2:$E$10,2, FALSE)</f>
        <v>Northern Region</v>
      </c>
      <c r="U3544" t="str" cm="1">
        <f t="array" ref="U3544">_xlfn.IFS(CleanedData[[#This Row],[Purchase Amount]]&lt;500,"Low",
CleanedData[[#This Row],[Purchase Amount]]&lt;5000,"Medium",
TRUE,"High")</f>
        <v>Medium</v>
      </c>
      <c r="V3544" t="str">
        <f>TEXT(CleanedData[[#This Row],[Date]],"mmmm")</f>
        <v>October</v>
      </c>
      <c r="W3544" t="str">
        <f>"Q"&amp;ROUNDUP(MONTH(CleanedData[[#This Row],[Date]])/3,0)</f>
        <v>Q4</v>
      </c>
      <c r="X3544" t="str">
        <f>IF(CleanedData[[#This Row],[Purchase Amount]]&gt;=5000,"Yes","No")</f>
        <v>No</v>
      </c>
      <c r="Y3544">
        <f>IF(CleanedData[[#This Row],[Recommend]]="Yes",1,0)</f>
        <v>0</v>
      </c>
      <c r="Z3544" s="6">
        <f>CleanedData[[#This Row],[Purchase Amount]]*0.15</f>
        <v>436.04549999999995</v>
      </c>
      <c r="AA3544" s="6">
        <f>CleanedData[[#This Row],[Purchase Amount]]*1.15</f>
        <v>3343.0154999999995</v>
      </c>
    </row>
    <row r="3545" spans="1:27" x14ac:dyDescent="0.3">
      <c r="A3545">
        <v>4296</v>
      </c>
      <c r="B3545" t="s">
        <v>3770</v>
      </c>
      <c r="C3545" s="1">
        <v>45499</v>
      </c>
      <c r="D3545">
        <v>76</v>
      </c>
      <c r="E3545" t="s">
        <v>39</v>
      </c>
      <c r="F3545" t="s">
        <v>61</v>
      </c>
      <c r="G3545" t="s">
        <v>243</v>
      </c>
      <c r="H3545">
        <v>5</v>
      </c>
      <c r="I3545" t="s">
        <v>45</v>
      </c>
      <c r="J3545" t="s">
        <v>69</v>
      </c>
      <c r="K3545" t="s">
        <v>55</v>
      </c>
      <c r="L3545" t="s">
        <v>42</v>
      </c>
      <c r="M3545" t="s">
        <v>88</v>
      </c>
      <c r="N3545" t="s">
        <v>57</v>
      </c>
      <c r="O3545" t="s">
        <v>89</v>
      </c>
      <c r="P3545" t="s">
        <v>70</v>
      </c>
      <c r="Q3545" t="s">
        <v>97</v>
      </c>
      <c r="R3545" s="6">
        <f>_xlfn.XLOOKUP(CleanedData[[#This Row],[Product]],'02_Lookup_Tables'!$A$2:$A$126,'02_Lookup_Tables'!$B$2:$B$126)</f>
        <v>551.66</v>
      </c>
      <c r="S3545" t="str">
        <f>VLOOKUP(CleanedData[[#This Row],[Product]],'02_Lookup_Tables'!$H$2:$I$126,2,FALSE)</f>
        <v>Accessories</v>
      </c>
      <c r="T3545" t="str">
        <f>VLOOKUP(CleanedData[[#This Row],[Province]],'02_Lookup_Tables'!$D$2:$E$10,2, FALSE)</f>
        <v>Southern Region</v>
      </c>
      <c r="U3545" t="str" cm="1">
        <f t="array" ref="U3545">_xlfn.IFS(CleanedData[[#This Row],[Purchase Amount]]&lt;500,"Low",
CleanedData[[#This Row],[Purchase Amount]]&lt;5000,"Medium",
TRUE,"High")</f>
        <v>Medium</v>
      </c>
      <c r="V3545" t="str">
        <f>TEXT(CleanedData[[#This Row],[Date]],"mmmm")</f>
        <v>July</v>
      </c>
      <c r="W3545" t="str">
        <f>"Q"&amp;ROUNDUP(MONTH(CleanedData[[#This Row],[Date]])/3,0)</f>
        <v>Q3</v>
      </c>
      <c r="X3545" t="str">
        <f>IF(CleanedData[[#This Row],[Purchase Amount]]&gt;=5000,"Yes","No")</f>
        <v>No</v>
      </c>
      <c r="Y3545">
        <f>IF(CleanedData[[#This Row],[Recommend]]="Yes",1,0)</f>
        <v>1</v>
      </c>
      <c r="Z3545" s="6">
        <f>CleanedData[[#This Row],[Purchase Amount]]*0.15</f>
        <v>82.748999999999995</v>
      </c>
      <c r="AA3545" s="6">
        <f>CleanedData[[#This Row],[Purchase Amount]]*1.15</f>
        <v>634.40899999999988</v>
      </c>
    </row>
    <row r="3546" spans="1:27" x14ac:dyDescent="0.3">
      <c r="A3546">
        <v>4297</v>
      </c>
      <c r="B3546" t="s">
        <v>3771</v>
      </c>
      <c r="C3546" s="1">
        <v>45678</v>
      </c>
      <c r="D3546">
        <v>62</v>
      </c>
      <c r="E3546" t="s">
        <v>60</v>
      </c>
      <c r="F3546" t="s">
        <v>72</v>
      </c>
      <c r="G3546" t="s">
        <v>419</v>
      </c>
      <c r="H3546">
        <v>3</v>
      </c>
      <c r="I3546" t="s">
        <v>42</v>
      </c>
      <c r="J3546" t="s">
        <v>54</v>
      </c>
      <c r="K3546" t="s">
        <v>44</v>
      </c>
      <c r="L3546" t="s">
        <v>42</v>
      </c>
      <c r="M3546" t="s">
        <v>46</v>
      </c>
      <c r="N3546" t="s">
        <v>48</v>
      </c>
      <c r="O3546" t="s">
        <v>89</v>
      </c>
      <c r="P3546" t="s">
        <v>49</v>
      </c>
      <c r="Q3546" t="s">
        <v>50</v>
      </c>
      <c r="R3546" s="6">
        <f>_xlfn.XLOOKUP(CleanedData[[#This Row],[Product]],'02_Lookup_Tables'!$A$2:$A$126,'02_Lookup_Tables'!$B$2:$B$126)</f>
        <v>96.11</v>
      </c>
      <c r="S3546" t="str">
        <f>VLOOKUP(CleanedData[[#This Row],[Product]],'02_Lookup_Tables'!$H$2:$I$126,2,FALSE)</f>
        <v>Apparel</v>
      </c>
      <c r="T3546" t="str">
        <f>VLOOKUP(CleanedData[[#This Row],[Province]],'02_Lookup_Tables'!$D$2:$E$10,2, FALSE)</f>
        <v>Central Region</v>
      </c>
      <c r="U3546" t="str" cm="1">
        <f t="array" ref="U3546">_xlfn.IFS(CleanedData[[#This Row],[Purchase Amount]]&lt;500,"Low",
CleanedData[[#This Row],[Purchase Amount]]&lt;5000,"Medium",
TRUE,"High")</f>
        <v>Low</v>
      </c>
      <c r="V3546" t="str">
        <f>TEXT(CleanedData[[#This Row],[Date]],"mmmm")</f>
        <v>January</v>
      </c>
      <c r="W3546" t="str">
        <f>"Q"&amp;ROUNDUP(MONTH(CleanedData[[#This Row],[Date]])/3,0)</f>
        <v>Q1</v>
      </c>
      <c r="X3546" t="str">
        <f>IF(CleanedData[[#This Row],[Purchase Amount]]&gt;=5000,"Yes","No")</f>
        <v>No</v>
      </c>
      <c r="Y3546">
        <f>IF(CleanedData[[#This Row],[Recommend]]="Yes",1,0)</f>
        <v>0</v>
      </c>
      <c r="Z3546" s="6">
        <f>CleanedData[[#This Row],[Purchase Amount]]*0.15</f>
        <v>14.416499999999999</v>
      </c>
      <c r="AA3546" s="6">
        <f>CleanedData[[#This Row],[Purchase Amount]]*1.15</f>
        <v>110.52649999999998</v>
      </c>
    </row>
    <row r="3547" spans="1:27" x14ac:dyDescent="0.3">
      <c r="A3547">
        <v>4299</v>
      </c>
      <c r="B3547" t="s">
        <v>3772</v>
      </c>
      <c r="C3547" s="1">
        <v>46014</v>
      </c>
      <c r="D3547">
        <v>72</v>
      </c>
      <c r="E3547" t="s">
        <v>39</v>
      </c>
      <c r="F3547" t="s">
        <v>72</v>
      </c>
      <c r="G3547" t="s">
        <v>192</v>
      </c>
      <c r="H3547">
        <v>3</v>
      </c>
      <c r="I3547" t="s">
        <v>42</v>
      </c>
      <c r="J3547" t="s">
        <v>63</v>
      </c>
      <c r="K3547" t="s">
        <v>64</v>
      </c>
      <c r="L3547" t="s">
        <v>42</v>
      </c>
      <c r="M3547" t="s">
        <v>156</v>
      </c>
      <c r="N3547" t="s">
        <v>48</v>
      </c>
      <c r="O3547" t="s">
        <v>148</v>
      </c>
      <c r="P3547" t="s">
        <v>49</v>
      </c>
      <c r="Q3547" t="s">
        <v>97</v>
      </c>
      <c r="R3547" s="6">
        <f>_xlfn.XLOOKUP(CleanedData[[#This Row],[Product]],'02_Lookup_Tables'!$A$2:$A$126,'02_Lookup_Tables'!$B$2:$B$126)</f>
        <v>13261</v>
      </c>
      <c r="S3547" t="str">
        <f>VLOOKUP(CleanedData[[#This Row],[Product]],'02_Lookup_Tables'!$H$2:$I$126,2,FALSE)</f>
        <v>Electronics</v>
      </c>
      <c r="T3547" t="str">
        <f>VLOOKUP(CleanedData[[#This Row],[Province]],'02_Lookup_Tables'!$D$2:$E$10,2, FALSE)</f>
        <v>Central Region</v>
      </c>
      <c r="U3547" t="str" cm="1">
        <f t="array" ref="U3547">_xlfn.IFS(CleanedData[[#This Row],[Purchase Amount]]&lt;500,"Low",
CleanedData[[#This Row],[Purchase Amount]]&lt;5000,"Medium",
TRUE,"High")</f>
        <v>High</v>
      </c>
      <c r="V3547" t="str">
        <f>TEXT(CleanedData[[#This Row],[Date]],"mmmm")</f>
        <v>December</v>
      </c>
      <c r="W3547" t="str">
        <f>"Q"&amp;ROUNDUP(MONTH(CleanedData[[#This Row],[Date]])/3,0)</f>
        <v>Q4</v>
      </c>
      <c r="X3547" t="str">
        <f>IF(CleanedData[[#This Row],[Purchase Amount]]&gt;=5000,"Yes","No")</f>
        <v>Yes</v>
      </c>
      <c r="Y3547">
        <f>IF(CleanedData[[#This Row],[Recommend]]="Yes",1,0)</f>
        <v>0</v>
      </c>
      <c r="Z3547" s="6">
        <f>CleanedData[[#This Row],[Purchase Amount]]*0.15</f>
        <v>1989.1499999999999</v>
      </c>
      <c r="AA3547" s="6">
        <f>CleanedData[[#This Row],[Purchase Amount]]*1.15</f>
        <v>15250.15</v>
      </c>
    </row>
    <row r="3548" spans="1:27" x14ac:dyDescent="0.3">
      <c r="A3548">
        <v>4302</v>
      </c>
      <c r="B3548" t="s">
        <v>3773</v>
      </c>
      <c r="C3548" s="1">
        <v>45795</v>
      </c>
      <c r="D3548">
        <v>64</v>
      </c>
      <c r="E3548" t="s">
        <v>39</v>
      </c>
      <c r="F3548" t="s">
        <v>77</v>
      </c>
      <c r="G3548" t="s">
        <v>116</v>
      </c>
      <c r="H3548">
        <v>4</v>
      </c>
      <c r="I3548" t="s">
        <v>45</v>
      </c>
      <c r="J3548" t="s">
        <v>54</v>
      </c>
      <c r="K3548" t="s">
        <v>64</v>
      </c>
      <c r="L3548" t="s">
        <v>45</v>
      </c>
      <c r="M3548" t="s">
        <v>75</v>
      </c>
      <c r="N3548" t="s">
        <v>96</v>
      </c>
      <c r="O3548" t="s">
        <v>89</v>
      </c>
      <c r="P3548" t="s">
        <v>70</v>
      </c>
      <c r="Q3548" t="s">
        <v>50</v>
      </c>
      <c r="R3548" s="6">
        <f>_xlfn.XLOOKUP(CleanedData[[#This Row],[Product]],'02_Lookup_Tables'!$A$2:$A$126,'02_Lookup_Tables'!$B$2:$B$126)</f>
        <v>869.65</v>
      </c>
      <c r="S3548" t="str">
        <f>VLOOKUP(CleanedData[[#This Row],[Product]],'02_Lookup_Tables'!$H$2:$I$126,2,FALSE)</f>
        <v>Toys &amp; Games</v>
      </c>
      <c r="T3548" t="str">
        <f>VLOOKUP(CleanedData[[#This Row],[Province]],'02_Lookup_Tables'!$D$2:$E$10,2, FALSE)</f>
        <v>Central Region</v>
      </c>
      <c r="U3548" t="str" cm="1">
        <f t="array" ref="U3548">_xlfn.IFS(CleanedData[[#This Row],[Purchase Amount]]&lt;500,"Low",
CleanedData[[#This Row],[Purchase Amount]]&lt;5000,"Medium",
TRUE,"High")</f>
        <v>Medium</v>
      </c>
      <c r="V3548" t="str">
        <f>TEXT(CleanedData[[#This Row],[Date]],"mmmm")</f>
        <v>May</v>
      </c>
      <c r="W3548" t="str">
        <f>"Q"&amp;ROUNDUP(MONTH(CleanedData[[#This Row],[Date]])/3,0)</f>
        <v>Q2</v>
      </c>
      <c r="X3548" t="str">
        <f>IF(CleanedData[[#This Row],[Purchase Amount]]&gt;=5000,"Yes","No")</f>
        <v>No</v>
      </c>
      <c r="Y3548">
        <f>IF(CleanedData[[#This Row],[Recommend]]="Yes",1,0)</f>
        <v>1</v>
      </c>
      <c r="Z3548" s="6">
        <f>CleanedData[[#This Row],[Purchase Amount]]*0.15</f>
        <v>130.44749999999999</v>
      </c>
      <c r="AA3548" s="6">
        <f>CleanedData[[#This Row],[Purchase Amount]]*1.15</f>
        <v>1000.0974999999999</v>
      </c>
    </row>
    <row r="3549" spans="1:27" x14ac:dyDescent="0.3">
      <c r="A3549">
        <v>4303</v>
      </c>
      <c r="B3549" t="s">
        <v>3774</v>
      </c>
      <c r="C3549" s="1">
        <v>45756</v>
      </c>
      <c r="D3549">
        <v>21</v>
      </c>
      <c r="E3549" t="s">
        <v>52</v>
      </c>
      <c r="F3549" t="s">
        <v>83</v>
      </c>
      <c r="G3549" t="s">
        <v>105</v>
      </c>
      <c r="H3549">
        <v>1</v>
      </c>
      <c r="I3549" t="s">
        <v>45</v>
      </c>
      <c r="J3549" t="s">
        <v>43</v>
      </c>
      <c r="K3549" t="s">
        <v>55</v>
      </c>
      <c r="L3549" t="s">
        <v>45</v>
      </c>
      <c r="M3549" t="s">
        <v>100</v>
      </c>
      <c r="N3549" t="s">
        <v>80</v>
      </c>
      <c r="O3549" t="s">
        <v>48</v>
      </c>
      <c r="P3549" t="s">
        <v>49</v>
      </c>
      <c r="Q3549" t="s">
        <v>66</v>
      </c>
      <c r="R3549" s="6">
        <f>_xlfn.XLOOKUP(CleanedData[[#This Row],[Product]],'02_Lookup_Tables'!$A$2:$A$126,'02_Lookup_Tables'!$B$2:$B$126)</f>
        <v>231.22</v>
      </c>
      <c r="S3549" t="str">
        <f>VLOOKUP(CleanedData[[#This Row],[Product]],'02_Lookup_Tables'!$H$2:$I$126,2,FALSE)</f>
        <v>Beauty &amp; Personal Care</v>
      </c>
      <c r="T3549" t="str">
        <f>VLOOKUP(CleanedData[[#This Row],[Province]],'02_Lookup_Tables'!$D$2:$E$10,2, FALSE)</f>
        <v>Western Region</v>
      </c>
      <c r="U3549" t="str" cm="1">
        <f t="array" ref="U3549">_xlfn.IFS(CleanedData[[#This Row],[Purchase Amount]]&lt;500,"Low",
CleanedData[[#This Row],[Purchase Amount]]&lt;5000,"Medium",
TRUE,"High")</f>
        <v>Low</v>
      </c>
      <c r="V3549" t="str">
        <f>TEXT(CleanedData[[#This Row],[Date]],"mmmm")</f>
        <v>April</v>
      </c>
      <c r="W3549" t="str">
        <f>"Q"&amp;ROUNDUP(MONTH(CleanedData[[#This Row],[Date]])/3,0)</f>
        <v>Q2</v>
      </c>
      <c r="X3549" t="str">
        <f>IF(CleanedData[[#This Row],[Purchase Amount]]&gt;=5000,"Yes","No")</f>
        <v>No</v>
      </c>
      <c r="Y3549">
        <f>IF(CleanedData[[#This Row],[Recommend]]="Yes",1,0)</f>
        <v>1</v>
      </c>
      <c r="Z3549" s="6">
        <f>CleanedData[[#This Row],[Purchase Amount]]*0.15</f>
        <v>34.683</v>
      </c>
      <c r="AA3549" s="6">
        <f>CleanedData[[#This Row],[Purchase Amount]]*1.15</f>
        <v>265.90299999999996</v>
      </c>
    </row>
    <row r="3550" spans="1:27" x14ac:dyDescent="0.3">
      <c r="A3550">
        <v>4306</v>
      </c>
      <c r="B3550" t="s">
        <v>3775</v>
      </c>
      <c r="C3550" s="1">
        <v>45683</v>
      </c>
      <c r="D3550">
        <v>68</v>
      </c>
      <c r="E3550" t="s">
        <v>39</v>
      </c>
      <c r="F3550" t="s">
        <v>130</v>
      </c>
      <c r="G3550" t="s">
        <v>505</v>
      </c>
      <c r="H3550">
        <v>3</v>
      </c>
      <c r="I3550" t="s">
        <v>45</v>
      </c>
      <c r="J3550" t="s">
        <v>74</v>
      </c>
      <c r="K3550" t="s">
        <v>64</v>
      </c>
      <c r="L3550" t="s">
        <v>45</v>
      </c>
      <c r="N3550" t="s">
        <v>48</v>
      </c>
      <c r="O3550" t="s">
        <v>134</v>
      </c>
      <c r="P3550" t="s">
        <v>8646</v>
      </c>
      <c r="Q3550" t="s">
        <v>97</v>
      </c>
      <c r="R3550" s="6">
        <f>_xlfn.XLOOKUP(CleanedData[[#This Row],[Product]],'02_Lookup_Tables'!$A$2:$A$126,'02_Lookup_Tables'!$B$2:$B$126)</f>
        <v>2572.02</v>
      </c>
      <c r="S3550" t="str">
        <f>VLOOKUP(CleanedData[[#This Row],[Product]],'02_Lookup_Tables'!$H$2:$I$126,2,FALSE)</f>
        <v>Home &amp; Living</v>
      </c>
      <c r="T3550" t="str">
        <f>VLOOKUP(CleanedData[[#This Row],[Province]],'02_Lookup_Tables'!$D$2:$E$10,2, FALSE)</f>
        <v>Eastern Region</v>
      </c>
      <c r="U3550" t="str" cm="1">
        <f t="array" ref="U3550">_xlfn.IFS(CleanedData[[#This Row],[Purchase Amount]]&lt;500,"Low",
CleanedData[[#This Row],[Purchase Amount]]&lt;5000,"Medium",
TRUE,"High")</f>
        <v>Medium</v>
      </c>
      <c r="V3550" t="str">
        <f>TEXT(CleanedData[[#This Row],[Date]],"mmmm")</f>
        <v>January</v>
      </c>
      <c r="W3550" t="str">
        <f>"Q"&amp;ROUNDUP(MONTH(CleanedData[[#This Row],[Date]])/3,0)</f>
        <v>Q1</v>
      </c>
      <c r="X3550" t="str">
        <f>IF(CleanedData[[#This Row],[Purchase Amount]]&gt;=5000,"Yes","No")</f>
        <v>No</v>
      </c>
      <c r="Y3550">
        <f>IF(CleanedData[[#This Row],[Recommend]]="Yes",1,0)</f>
        <v>1</v>
      </c>
      <c r="Z3550" s="6">
        <f>CleanedData[[#This Row],[Purchase Amount]]*0.15</f>
        <v>385.803</v>
      </c>
      <c r="AA3550" s="6">
        <f>CleanedData[[#This Row],[Purchase Amount]]*1.15</f>
        <v>2957.8229999999999</v>
      </c>
    </row>
    <row r="3551" spans="1:27" x14ac:dyDescent="0.3">
      <c r="A3551">
        <v>4307</v>
      </c>
      <c r="B3551" t="s">
        <v>3776</v>
      </c>
      <c r="C3551" s="1">
        <v>45358</v>
      </c>
      <c r="D3551">
        <v>18</v>
      </c>
      <c r="E3551" t="s">
        <v>60</v>
      </c>
      <c r="F3551" t="s">
        <v>108</v>
      </c>
      <c r="G3551" t="s">
        <v>78</v>
      </c>
      <c r="H3551">
        <v>1</v>
      </c>
      <c r="I3551" t="s">
        <v>45</v>
      </c>
      <c r="J3551" t="s">
        <v>54</v>
      </c>
      <c r="K3551" t="s">
        <v>44</v>
      </c>
      <c r="L3551" t="s">
        <v>42</v>
      </c>
      <c r="M3551" t="s">
        <v>196</v>
      </c>
      <c r="N3551" t="s">
        <v>80</v>
      </c>
      <c r="O3551" t="s">
        <v>89</v>
      </c>
      <c r="P3551" t="s">
        <v>49</v>
      </c>
      <c r="Q3551" t="s">
        <v>66</v>
      </c>
      <c r="R3551" s="6">
        <f>_xlfn.XLOOKUP(CleanedData[[#This Row],[Product]],'02_Lookup_Tables'!$A$2:$A$126,'02_Lookup_Tables'!$B$2:$B$126)</f>
        <v>1951.09</v>
      </c>
      <c r="S3551" t="str">
        <f>VLOOKUP(CleanedData[[#This Row],[Product]],'02_Lookup_Tables'!$H$2:$I$126,2,FALSE)</f>
        <v>Accessories</v>
      </c>
      <c r="T3551" t="str">
        <f>VLOOKUP(CleanedData[[#This Row],[Province]],'02_Lookup_Tables'!$D$2:$E$10,2, FALSE)</f>
        <v>Gauteng Region</v>
      </c>
      <c r="U3551" t="str" cm="1">
        <f t="array" ref="U3551">_xlfn.IFS(CleanedData[[#This Row],[Purchase Amount]]&lt;500,"Low",
CleanedData[[#This Row],[Purchase Amount]]&lt;5000,"Medium",
TRUE,"High")</f>
        <v>Medium</v>
      </c>
      <c r="V3551" t="str">
        <f>TEXT(CleanedData[[#This Row],[Date]],"mmmm")</f>
        <v>March</v>
      </c>
      <c r="W3551" t="str">
        <f>"Q"&amp;ROUNDUP(MONTH(CleanedData[[#This Row],[Date]])/3,0)</f>
        <v>Q1</v>
      </c>
      <c r="X3551" t="str">
        <f>IF(CleanedData[[#This Row],[Purchase Amount]]&gt;=5000,"Yes","No")</f>
        <v>No</v>
      </c>
      <c r="Y3551">
        <f>IF(CleanedData[[#This Row],[Recommend]]="Yes",1,0)</f>
        <v>1</v>
      </c>
      <c r="Z3551" s="6">
        <f>CleanedData[[#This Row],[Purchase Amount]]*0.15</f>
        <v>292.6635</v>
      </c>
      <c r="AA3551" s="6">
        <f>CleanedData[[#This Row],[Purchase Amount]]*1.15</f>
        <v>2243.7534999999998</v>
      </c>
    </row>
    <row r="3552" spans="1:27" x14ac:dyDescent="0.3">
      <c r="A3552">
        <v>4309</v>
      </c>
      <c r="B3552" t="s">
        <v>3777</v>
      </c>
      <c r="C3552" s="1">
        <v>45996</v>
      </c>
      <c r="D3552">
        <v>22</v>
      </c>
      <c r="E3552" t="s">
        <v>52</v>
      </c>
      <c r="F3552" t="s">
        <v>77</v>
      </c>
      <c r="G3552" t="s">
        <v>153</v>
      </c>
      <c r="H3552">
        <v>1</v>
      </c>
      <c r="I3552" t="s">
        <v>45</v>
      </c>
      <c r="J3552" t="s">
        <v>54</v>
      </c>
      <c r="K3552" t="s">
        <v>55</v>
      </c>
      <c r="L3552" t="s">
        <v>42</v>
      </c>
      <c r="M3552" t="s">
        <v>46</v>
      </c>
      <c r="N3552" t="s">
        <v>80</v>
      </c>
      <c r="O3552" t="s">
        <v>89</v>
      </c>
      <c r="P3552" t="s">
        <v>49</v>
      </c>
      <c r="Q3552" t="s">
        <v>66</v>
      </c>
      <c r="R3552" s="6">
        <f>_xlfn.XLOOKUP(CleanedData[[#This Row],[Product]],'02_Lookup_Tables'!$A$2:$A$126,'02_Lookup_Tables'!$B$2:$B$126)</f>
        <v>1011.68</v>
      </c>
      <c r="S3552" t="str">
        <f>VLOOKUP(CleanedData[[#This Row],[Product]],'02_Lookup_Tables'!$H$2:$I$126,2,FALSE)</f>
        <v>Accessories</v>
      </c>
      <c r="T3552" t="str">
        <f>VLOOKUP(CleanedData[[#This Row],[Province]],'02_Lookup_Tables'!$D$2:$E$10,2, FALSE)</f>
        <v>Central Region</v>
      </c>
      <c r="U3552" t="str" cm="1">
        <f t="array" ref="U3552">_xlfn.IFS(CleanedData[[#This Row],[Purchase Amount]]&lt;500,"Low",
CleanedData[[#This Row],[Purchase Amount]]&lt;5000,"Medium",
TRUE,"High")</f>
        <v>Medium</v>
      </c>
      <c r="V3552" t="str">
        <f>TEXT(CleanedData[[#This Row],[Date]],"mmmm")</f>
        <v>December</v>
      </c>
      <c r="W3552" t="str">
        <f>"Q"&amp;ROUNDUP(MONTH(CleanedData[[#This Row],[Date]])/3,0)</f>
        <v>Q4</v>
      </c>
      <c r="X3552" t="str">
        <f>IF(CleanedData[[#This Row],[Purchase Amount]]&gt;=5000,"Yes","No")</f>
        <v>No</v>
      </c>
      <c r="Y3552">
        <f>IF(CleanedData[[#This Row],[Recommend]]="Yes",1,0)</f>
        <v>1</v>
      </c>
      <c r="Z3552" s="6">
        <f>CleanedData[[#This Row],[Purchase Amount]]*0.15</f>
        <v>151.75199999999998</v>
      </c>
      <c r="AA3552" s="6">
        <f>CleanedData[[#This Row],[Purchase Amount]]*1.15</f>
        <v>1163.4319999999998</v>
      </c>
    </row>
    <row r="3553" spans="1:27" x14ac:dyDescent="0.3">
      <c r="A3553">
        <v>4310</v>
      </c>
      <c r="B3553" t="s">
        <v>3778</v>
      </c>
      <c r="C3553" s="1">
        <v>45606</v>
      </c>
      <c r="D3553">
        <v>75</v>
      </c>
      <c r="E3553" t="s">
        <v>52</v>
      </c>
      <c r="F3553" t="s">
        <v>130</v>
      </c>
      <c r="G3553" t="s">
        <v>320</v>
      </c>
      <c r="H3553">
        <v>5</v>
      </c>
      <c r="I3553" t="s">
        <v>45</v>
      </c>
      <c r="J3553" t="s">
        <v>54</v>
      </c>
      <c r="K3553" t="s">
        <v>64</v>
      </c>
      <c r="L3553" t="s">
        <v>42</v>
      </c>
      <c r="M3553" t="s">
        <v>88</v>
      </c>
      <c r="N3553" t="s">
        <v>57</v>
      </c>
      <c r="O3553" t="s">
        <v>89</v>
      </c>
      <c r="P3553" t="s">
        <v>70</v>
      </c>
      <c r="Q3553" t="s">
        <v>97</v>
      </c>
      <c r="R3553" s="6">
        <f>_xlfn.XLOOKUP(CleanedData[[#This Row],[Product]],'02_Lookup_Tables'!$A$2:$A$126,'02_Lookup_Tables'!$B$2:$B$126)</f>
        <v>375.53</v>
      </c>
      <c r="S3553" t="str">
        <f>VLOOKUP(CleanedData[[#This Row],[Product]],'02_Lookup_Tables'!$H$2:$I$126,2,FALSE)</f>
        <v>Toys &amp; Games</v>
      </c>
      <c r="T3553" t="str">
        <f>VLOOKUP(CleanedData[[#This Row],[Province]],'02_Lookup_Tables'!$D$2:$E$10,2, FALSE)</f>
        <v>Eastern Region</v>
      </c>
      <c r="U3553" t="str" cm="1">
        <f t="array" ref="U3553">_xlfn.IFS(CleanedData[[#This Row],[Purchase Amount]]&lt;500,"Low",
CleanedData[[#This Row],[Purchase Amount]]&lt;5000,"Medium",
TRUE,"High")</f>
        <v>Low</v>
      </c>
      <c r="V3553" t="str">
        <f>TEXT(CleanedData[[#This Row],[Date]],"mmmm")</f>
        <v>November</v>
      </c>
      <c r="W3553" t="str">
        <f>"Q"&amp;ROUNDUP(MONTH(CleanedData[[#This Row],[Date]])/3,0)</f>
        <v>Q4</v>
      </c>
      <c r="X3553" t="str">
        <f>IF(CleanedData[[#This Row],[Purchase Amount]]&gt;=5000,"Yes","No")</f>
        <v>No</v>
      </c>
      <c r="Y3553">
        <f>IF(CleanedData[[#This Row],[Recommend]]="Yes",1,0)</f>
        <v>1</v>
      </c>
      <c r="Z3553" s="6">
        <f>CleanedData[[#This Row],[Purchase Amount]]*0.15</f>
        <v>56.329499999999996</v>
      </c>
      <c r="AA3553" s="6">
        <f>CleanedData[[#This Row],[Purchase Amount]]*1.15</f>
        <v>431.85949999999991</v>
      </c>
    </row>
    <row r="3554" spans="1:27" x14ac:dyDescent="0.3">
      <c r="A3554">
        <v>4311</v>
      </c>
      <c r="B3554" t="s">
        <v>3779</v>
      </c>
      <c r="C3554" s="1">
        <v>45805</v>
      </c>
      <c r="E3554" t="s">
        <v>39</v>
      </c>
      <c r="F3554" t="s">
        <v>77</v>
      </c>
      <c r="G3554" t="s">
        <v>142</v>
      </c>
      <c r="H3554">
        <v>4</v>
      </c>
      <c r="I3554" t="s">
        <v>45</v>
      </c>
      <c r="J3554" t="s">
        <v>63</v>
      </c>
      <c r="K3554" t="s">
        <v>64</v>
      </c>
      <c r="L3554" t="s">
        <v>45</v>
      </c>
      <c r="M3554" t="s">
        <v>236</v>
      </c>
      <c r="N3554" t="s">
        <v>96</v>
      </c>
      <c r="O3554" t="s">
        <v>89</v>
      </c>
      <c r="P3554" t="s">
        <v>70</v>
      </c>
      <c r="Q3554" t="s">
        <v>166</v>
      </c>
      <c r="R3554" s="6">
        <f>_xlfn.XLOOKUP(CleanedData[[#This Row],[Product]],'02_Lookup_Tables'!$A$2:$A$126,'02_Lookup_Tables'!$B$2:$B$126)</f>
        <v>44114.21</v>
      </c>
      <c r="S3554" t="str">
        <f>VLOOKUP(CleanedData[[#This Row],[Product]],'02_Lookup_Tables'!$H$2:$I$126,2,FALSE)</f>
        <v>Electronics</v>
      </c>
      <c r="T3554" t="str">
        <f>VLOOKUP(CleanedData[[#This Row],[Province]],'02_Lookup_Tables'!$D$2:$E$10,2, FALSE)</f>
        <v>Central Region</v>
      </c>
      <c r="U3554" t="str" cm="1">
        <f t="array" ref="U3554">_xlfn.IFS(CleanedData[[#This Row],[Purchase Amount]]&lt;500,"Low",
CleanedData[[#This Row],[Purchase Amount]]&lt;5000,"Medium",
TRUE,"High")</f>
        <v>High</v>
      </c>
      <c r="V3554" t="str">
        <f>TEXT(CleanedData[[#This Row],[Date]],"mmmm")</f>
        <v>May</v>
      </c>
      <c r="W3554" t="str">
        <f>"Q"&amp;ROUNDUP(MONTH(CleanedData[[#This Row],[Date]])/3,0)</f>
        <v>Q2</v>
      </c>
      <c r="X3554" t="str">
        <f>IF(CleanedData[[#This Row],[Purchase Amount]]&gt;=5000,"Yes","No")</f>
        <v>Yes</v>
      </c>
      <c r="Y3554">
        <f>IF(CleanedData[[#This Row],[Recommend]]="Yes",1,0)</f>
        <v>1</v>
      </c>
      <c r="Z3554" s="6">
        <f>CleanedData[[#This Row],[Purchase Amount]]*0.15</f>
        <v>6617.1314999999995</v>
      </c>
      <c r="AA3554" s="6">
        <f>CleanedData[[#This Row],[Purchase Amount]]*1.15</f>
        <v>50731.341499999995</v>
      </c>
    </row>
    <row r="3555" spans="1:27" x14ac:dyDescent="0.3">
      <c r="A3555">
        <v>4313</v>
      </c>
      <c r="B3555" t="s">
        <v>3780</v>
      </c>
      <c r="C3555" s="1">
        <v>45795</v>
      </c>
      <c r="E3555" t="s">
        <v>52</v>
      </c>
      <c r="F3555" t="s">
        <v>68</v>
      </c>
      <c r="G3555" t="s">
        <v>323</v>
      </c>
      <c r="H3555">
        <v>3</v>
      </c>
      <c r="I3555" t="s">
        <v>42</v>
      </c>
      <c r="J3555" t="s">
        <v>74</v>
      </c>
      <c r="K3555" t="s">
        <v>64</v>
      </c>
      <c r="L3555" t="s">
        <v>42</v>
      </c>
      <c r="N3555" t="s">
        <v>48</v>
      </c>
      <c r="O3555" t="s">
        <v>134</v>
      </c>
      <c r="P3555" t="s">
        <v>8646</v>
      </c>
      <c r="Q3555" t="s">
        <v>166</v>
      </c>
      <c r="R3555" s="6">
        <f>_xlfn.XLOOKUP(CleanedData[[#This Row],[Product]],'02_Lookup_Tables'!$A$2:$A$126,'02_Lookup_Tables'!$B$2:$B$126)</f>
        <v>463.48</v>
      </c>
      <c r="S3555" t="str">
        <f>VLOOKUP(CleanedData[[#This Row],[Product]],'02_Lookup_Tables'!$H$2:$I$126,2,FALSE)</f>
        <v>Electronics</v>
      </c>
      <c r="T3555" t="str">
        <f>VLOOKUP(CleanedData[[#This Row],[Province]],'02_Lookup_Tables'!$D$2:$E$10,2, FALSE)</f>
        <v>Northern Region</v>
      </c>
      <c r="U3555" t="str" cm="1">
        <f t="array" ref="U3555">_xlfn.IFS(CleanedData[[#This Row],[Purchase Amount]]&lt;500,"Low",
CleanedData[[#This Row],[Purchase Amount]]&lt;5000,"Medium",
TRUE,"High")</f>
        <v>Low</v>
      </c>
      <c r="V3555" t="str">
        <f>TEXT(CleanedData[[#This Row],[Date]],"mmmm")</f>
        <v>May</v>
      </c>
      <c r="W3555" t="str">
        <f>"Q"&amp;ROUNDUP(MONTH(CleanedData[[#This Row],[Date]])/3,0)</f>
        <v>Q2</v>
      </c>
      <c r="X3555" t="str">
        <f>IF(CleanedData[[#This Row],[Purchase Amount]]&gt;=5000,"Yes","No")</f>
        <v>No</v>
      </c>
      <c r="Y3555">
        <f>IF(CleanedData[[#This Row],[Recommend]]="Yes",1,0)</f>
        <v>0</v>
      </c>
      <c r="Z3555" s="6">
        <f>CleanedData[[#This Row],[Purchase Amount]]*0.15</f>
        <v>69.522000000000006</v>
      </c>
      <c r="AA3555" s="6">
        <f>CleanedData[[#This Row],[Purchase Amount]]*1.15</f>
        <v>533.00199999999995</v>
      </c>
    </row>
    <row r="3556" spans="1:27" x14ac:dyDescent="0.3">
      <c r="A3556">
        <v>4314</v>
      </c>
      <c r="B3556" t="s">
        <v>3781</v>
      </c>
      <c r="C3556" s="1">
        <v>45748</v>
      </c>
      <c r="D3556">
        <v>59</v>
      </c>
      <c r="E3556" t="s">
        <v>60</v>
      </c>
      <c r="F3556" t="s">
        <v>108</v>
      </c>
      <c r="G3556" t="s">
        <v>126</v>
      </c>
      <c r="H3556">
        <v>4</v>
      </c>
      <c r="I3556" t="s">
        <v>45</v>
      </c>
      <c r="J3556" t="s">
        <v>74</v>
      </c>
      <c r="K3556" t="s">
        <v>44</v>
      </c>
      <c r="L3556" t="s">
        <v>45</v>
      </c>
      <c r="M3556" t="s">
        <v>147</v>
      </c>
      <c r="N3556" t="s">
        <v>96</v>
      </c>
      <c r="O3556" t="s">
        <v>148</v>
      </c>
      <c r="P3556" t="s">
        <v>49</v>
      </c>
      <c r="Q3556" t="s">
        <v>50</v>
      </c>
      <c r="R3556" s="6">
        <f>_xlfn.XLOOKUP(CleanedData[[#This Row],[Product]],'02_Lookup_Tables'!$A$2:$A$126,'02_Lookup_Tables'!$B$2:$B$126)</f>
        <v>343.42</v>
      </c>
      <c r="S3556" t="str">
        <f>VLOOKUP(CleanedData[[#This Row],[Product]],'02_Lookup_Tables'!$H$2:$I$126,2,FALSE)</f>
        <v>Food</v>
      </c>
      <c r="T3556" t="str">
        <f>VLOOKUP(CleanedData[[#This Row],[Province]],'02_Lookup_Tables'!$D$2:$E$10,2, FALSE)</f>
        <v>Gauteng Region</v>
      </c>
      <c r="U3556" t="str" cm="1">
        <f t="array" ref="U3556">_xlfn.IFS(CleanedData[[#This Row],[Purchase Amount]]&lt;500,"Low",
CleanedData[[#This Row],[Purchase Amount]]&lt;5000,"Medium",
TRUE,"High")</f>
        <v>Low</v>
      </c>
      <c r="V3556" t="str">
        <f>TEXT(CleanedData[[#This Row],[Date]],"mmmm")</f>
        <v>April</v>
      </c>
      <c r="W3556" t="str">
        <f>"Q"&amp;ROUNDUP(MONTH(CleanedData[[#This Row],[Date]])/3,0)</f>
        <v>Q2</v>
      </c>
      <c r="X3556" t="str">
        <f>IF(CleanedData[[#This Row],[Purchase Amount]]&gt;=5000,"Yes","No")</f>
        <v>No</v>
      </c>
      <c r="Y3556">
        <f>IF(CleanedData[[#This Row],[Recommend]]="Yes",1,0)</f>
        <v>1</v>
      </c>
      <c r="Z3556" s="6">
        <f>CleanedData[[#This Row],[Purchase Amount]]*0.15</f>
        <v>51.512999999999998</v>
      </c>
      <c r="AA3556" s="6">
        <f>CleanedData[[#This Row],[Purchase Amount]]*1.15</f>
        <v>394.93299999999999</v>
      </c>
    </row>
    <row r="3557" spans="1:27" x14ac:dyDescent="0.3">
      <c r="A3557">
        <v>4315</v>
      </c>
      <c r="B3557" t="s">
        <v>3782</v>
      </c>
      <c r="C3557" s="1">
        <v>45922</v>
      </c>
      <c r="D3557">
        <v>49</v>
      </c>
      <c r="E3557" t="s">
        <v>52</v>
      </c>
      <c r="F3557" t="s">
        <v>130</v>
      </c>
      <c r="G3557" t="s">
        <v>146</v>
      </c>
      <c r="H3557">
        <v>3</v>
      </c>
      <c r="I3557" t="s">
        <v>42</v>
      </c>
      <c r="J3557" t="s">
        <v>63</v>
      </c>
      <c r="K3557" t="s">
        <v>55</v>
      </c>
      <c r="L3557" t="s">
        <v>42</v>
      </c>
      <c r="M3557" t="s">
        <v>140</v>
      </c>
      <c r="N3557" t="s">
        <v>48</v>
      </c>
      <c r="O3557" t="s">
        <v>148</v>
      </c>
      <c r="P3557" t="s">
        <v>49</v>
      </c>
      <c r="Q3557" t="s">
        <v>93</v>
      </c>
      <c r="R3557" s="6">
        <f>_xlfn.XLOOKUP(CleanedData[[#This Row],[Product]],'02_Lookup_Tables'!$A$2:$A$126,'02_Lookup_Tables'!$B$2:$B$126)</f>
        <v>27815.439999999999</v>
      </c>
      <c r="S3557" t="str">
        <f>VLOOKUP(CleanedData[[#This Row],[Product]],'02_Lookup_Tables'!$H$2:$I$126,2,FALSE)</f>
        <v>Electronics</v>
      </c>
      <c r="T3557" t="str">
        <f>VLOOKUP(CleanedData[[#This Row],[Province]],'02_Lookup_Tables'!$D$2:$E$10,2, FALSE)</f>
        <v>Eastern Region</v>
      </c>
      <c r="U3557" t="str" cm="1">
        <f t="array" ref="U3557">_xlfn.IFS(CleanedData[[#This Row],[Purchase Amount]]&lt;500,"Low",
CleanedData[[#This Row],[Purchase Amount]]&lt;5000,"Medium",
TRUE,"High")</f>
        <v>High</v>
      </c>
      <c r="V3557" t="str">
        <f>TEXT(CleanedData[[#This Row],[Date]],"mmmm")</f>
        <v>September</v>
      </c>
      <c r="W3557" t="str">
        <f>"Q"&amp;ROUNDUP(MONTH(CleanedData[[#This Row],[Date]])/3,0)</f>
        <v>Q3</v>
      </c>
      <c r="X3557" t="str">
        <f>IF(CleanedData[[#This Row],[Purchase Amount]]&gt;=5000,"Yes","No")</f>
        <v>Yes</v>
      </c>
      <c r="Y3557">
        <f>IF(CleanedData[[#This Row],[Recommend]]="Yes",1,0)</f>
        <v>0</v>
      </c>
      <c r="Z3557" s="6">
        <f>CleanedData[[#This Row],[Purchase Amount]]*0.15</f>
        <v>4172.3159999999998</v>
      </c>
      <c r="AA3557" s="6">
        <f>CleanedData[[#This Row],[Purchase Amount]]*1.15</f>
        <v>31987.755999999998</v>
      </c>
    </row>
    <row r="3558" spans="1:27" x14ac:dyDescent="0.3">
      <c r="A3558">
        <v>4316</v>
      </c>
      <c r="B3558" t="s">
        <v>3783</v>
      </c>
      <c r="C3558" s="1">
        <v>45424</v>
      </c>
      <c r="D3558">
        <v>63</v>
      </c>
      <c r="E3558" t="s">
        <v>60</v>
      </c>
      <c r="F3558" t="s">
        <v>83</v>
      </c>
      <c r="G3558" t="s">
        <v>291</v>
      </c>
      <c r="H3558">
        <v>4</v>
      </c>
      <c r="I3558" t="s">
        <v>42</v>
      </c>
      <c r="J3558" t="s">
        <v>69</v>
      </c>
      <c r="K3558" t="s">
        <v>55</v>
      </c>
      <c r="L3558" t="s">
        <v>42</v>
      </c>
      <c r="M3558" t="s">
        <v>190</v>
      </c>
      <c r="N3558" t="s">
        <v>96</v>
      </c>
      <c r="O3558" t="s">
        <v>89</v>
      </c>
      <c r="P3558" t="s">
        <v>70</v>
      </c>
      <c r="Q3558" t="s">
        <v>50</v>
      </c>
      <c r="R3558" s="6">
        <f>_xlfn.XLOOKUP(CleanedData[[#This Row],[Product]],'02_Lookup_Tables'!$A$2:$A$126,'02_Lookup_Tables'!$B$2:$B$126)</f>
        <v>1171.25</v>
      </c>
      <c r="S3558" t="str">
        <f>VLOOKUP(CleanedData[[#This Row],[Product]],'02_Lookup_Tables'!$H$2:$I$126,2,FALSE)</f>
        <v>Toys &amp; Games</v>
      </c>
      <c r="T3558" t="str">
        <f>VLOOKUP(CleanedData[[#This Row],[Province]],'02_Lookup_Tables'!$D$2:$E$10,2, FALSE)</f>
        <v>Western Region</v>
      </c>
      <c r="U3558" t="str" cm="1">
        <f t="array" ref="U3558">_xlfn.IFS(CleanedData[[#This Row],[Purchase Amount]]&lt;500,"Low",
CleanedData[[#This Row],[Purchase Amount]]&lt;5000,"Medium",
TRUE,"High")</f>
        <v>Medium</v>
      </c>
      <c r="V3558" t="str">
        <f>TEXT(CleanedData[[#This Row],[Date]],"mmmm")</f>
        <v>May</v>
      </c>
      <c r="W3558" t="str">
        <f>"Q"&amp;ROUNDUP(MONTH(CleanedData[[#This Row],[Date]])/3,0)</f>
        <v>Q2</v>
      </c>
      <c r="X3558" t="str">
        <f>IF(CleanedData[[#This Row],[Purchase Amount]]&gt;=5000,"Yes","No")</f>
        <v>No</v>
      </c>
      <c r="Y3558">
        <f>IF(CleanedData[[#This Row],[Recommend]]="Yes",1,0)</f>
        <v>0</v>
      </c>
      <c r="Z3558" s="6">
        <f>CleanedData[[#This Row],[Purchase Amount]]*0.15</f>
        <v>175.6875</v>
      </c>
      <c r="AA3558" s="6">
        <f>CleanedData[[#This Row],[Purchase Amount]]*1.15</f>
        <v>1346.9375</v>
      </c>
    </row>
    <row r="3559" spans="1:27" x14ac:dyDescent="0.3">
      <c r="A3559">
        <v>4317</v>
      </c>
      <c r="B3559" t="s">
        <v>3784</v>
      </c>
      <c r="C3559" s="1">
        <v>45841</v>
      </c>
      <c r="D3559">
        <v>32</v>
      </c>
      <c r="E3559" t="s">
        <v>60</v>
      </c>
      <c r="F3559" t="s">
        <v>125</v>
      </c>
      <c r="G3559" t="s">
        <v>950</v>
      </c>
      <c r="H3559">
        <v>1</v>
      </c>
      <c r="I3559" t="s">
        <v>45</v>
      </c>
      <c r="J3559" t="s">
        <v>74</v>
      </c>
      <c r="K3559" t="s">
        <v>55</v>
      </c>
      <c r="L3559" t="s">
        <v>45</v>
      </c>
      <c r="M3559" t="s">
        <v>156</v>
      </c>
      <c r="N3559" t="s">
        <v>80</v>
      </c>
      <c r="O3559" t="s">
        <v>148</v>
      </c>
      <c r="P3559" t="s">
        <v>70</v>
      </c>
      <c r="Q3559" t="s">
        <v>58</v>
      </c>
      <c r="R3559" s="6">
        <f>_xlfn.XLOOKUP(CleanedData[[#This Row],[Product]],'02_Lookup_Tables'!$A$2:$A$126,'02_Lookup_Tables'!$B$2:$B$126)</f>
        <v>85.25</v>
      </c>
      <c r="S3559" t="str">
        <f>VLOOKUP(CleanedData[[#This Row],[Product]],'02_Lookup_Tables'!$H$2:$I$126,2,FALSE)</f>
        <v>Beauty &amp; Personal Care</v>
      </c>
      <c r="T3559" t="str">
        <f>VLOOKUP(CleanedData[[#This Row],[Province]],'02_Lookup_Tables'!$D$2:$E$10,2, FALSE)</f>
        <v>Western Region</v>
      </c>
      <c r="U3559" t="str" cm="1">
        <f t="array" ref="U3559">_xlfn.IFS(CleanedData[[#This Row],[Purchase Amount]]&lt;500,"Low",
CleanedData[[#This Row],[Purchase Amount]]&lt;5000,"Medium",
TRUE,"High")</f>
        <v>Low</v>
      </c>
      <c r="V3559" t="str">
        <f>TEXT(CleanedData[[#This Row],[Date]],"mmmm")</f>
        <v>July</v>
      </c>
      <c r="W3559" t="str">
        <f>"Q"&amp;ROUNDUP(MONTH(CleanedData[[#This Row],[Date]])/3,0)</f>
        <v>Q3</v>
      </c>
      <c r="X3559" t="str">
        <f>IF(CleanedData[[#This Row],[Purchase Amount]]&gt;=5000,"Yes","No")</f>
        <v>No</v>
      </c>
      <c r="Y3559">
        <f>IF(CleanedData[[#This Row],[Recommend]]="Yes",1,0)</f>
        <v>1</v>
      </c>
      <c r="Z3559" s="6">
        <f>CleanedData[[#This Row],[Purchase Amount]]*0.15</f>
        <v>12.7875</v>
      </c>
      <c r="AA3559" s="6">
        <f>CleanedData[[#This Row],[Purchase Amount]]*1.15</f>
        <v>98.037499999999994</v>
      </c>
    </row>
    <row r="3560" spans="1:27" x14ac:dyDescent="0.3">
      <c r="A3560">
        <v>4318</v>
      </c>
      <c r="B3560" t="s">
        <v>3785</v>
      </c>
      <c r="C3560" s="1">
        <v>45697</v>
      </c>
      <c r="D3560">
        <v>20</v>
      </c>
      <c r="E3560" t="s">
        <v>52</v>
      </c>
      <c r="F3560" t="s">
        <v>72</v>
      </c>
      <c r="G3560" t="s">
        <v>1139</v>
      </c>
      <c r="H3560">
        <v>1</v>
      </c>
      <c r="I3560" t="s">
        <v>42</v>
      </c>
      <c r="J3560" t="s">
        <v>43</v>
      </c>
      <c r="K3560" t="s">
        <v>44</v>
      </c>
      <c r="L3560" t="s">
        <v>45</v>
      </c>
      <c r="M3560" t="s">
        <v>46</v>
      </c>
      <c r="N3560" t="s">
        <v>80</v>
      </c>
      <c r="O3560" t="s">
        <v>89</v>
      </c>
      <c r="P3560" t="s">
        <v>49</v>
      </c>
      <c r="Q3560" t="s">
        <v>66</v>
      </c>
      <c r="R3560" s="6">
        <f>_xlfn.XLOOKUP(CleanedData[[#This Row],[Product]],'02_Lookup_Tables'!$A$2:$A$126,'02_Lookup_Tables'!$B$2:$B$126)</f>
        <v>2977.47</v>
      </c>
      <c r="S3560" t="str">
        <f>VLOOKUP(CleanedData[[#This Row],[Product]],'02_Lookup_Tables'!$H$2:$I$126,2,FALSE)</f>
        <v>Home &amp; Living</v>
      </c>
      <c r="T3560" t="str">
        <f>VLOOKUP(CleanedData[[#This Row],[Province]],'02_Lookup_Tables'!$D$2:$E$10,2, FALSE)</f>
        <v>Central Region</v>
      </c>
      <c r="U3560" t="str" cm="1">
        <f t="array" ref="U3560">_xlfn.IFS(CleanedData[[#This Row],[Purchase Amount]]&lt;500,"Low",
CleanedData[[#This Row],[Purchase Amount]]&lt;5000,"Medium",
TRUE,"High")</f>
        <v>Medium</v>
      </c>
      <c r="V3560" t="str">
        <f>TEXT(CleanedData[[#This Row],[Date]],"mmmm")</f>
        <v>February</v>
      </c>
      <c r="W3560" t="str">
        <f>"Q"&amp;ROUNDUP(MONTH(CleanedData[[#This Row],[Date]])/3,0)</f>
        <v>Q1</v>
      </c>
      <c r="X3560" t="str">
        <f>IF(CleanedData[[#This Row],[Purchase Amount]]&gt;=5000,"Yes","No")</f>
        <v>No</v>
      </c>
      <c r="Y3560">
        <f>IF(CleanedData[[#This Row],[Recommend]]="Yes",1,0)</f>
        <v>0</v>
      </c>
      <c r="Z3560" s="6">
        <f>CleanedData[[#This Row],[Purchase Amount]]*0.15</f>
        <v>446.62049999999994</v>
      </c>
      <c r="AA3560" s="6">
        <f>CleanedData[[#This Row],[Purchase Amount]]*1.15</f>
        <v>3424.0904999999993</v>
      </c>
    </row>
    <row r="3561" spans="1:27" x14ac:dyDescent="0.3">
      <c r="A3561">
        <v>4319</v>
      </c>
      <c r="B3561" t="s">
        <v>3786</v>
      </c>
      <c r="C3561" s="1">
        <v>45665</v>
      </c>
      <c r="D3561">
        <v>25</v>
      </c>
      <c r="E3561" t="s">
        <v>52</v>
      </c>
      <c r="F3561" t="s">
        <v>72</v>
      </c>
      <c r="G3561" t="s">
        <v>288</v>
      </c>
      <c r="H3561">
        <v>4</v>
      </c>
      <c r="I3561" t="s">
        <v>45</v>
      </c>
      <c r="J3561" t="s">
        <v>63</v>
      </c>
      <c r="K3561" t="s">
        <v>64</v>
      </c>
      <c r="L3561" t="s">
        <v>42</v>
      </c>
      <c r="M3561" t="s">
        <v>123</v>
      </c>
      <c r="N3561" t="s">
        <v>96</v>
      </c>
      <c r="O3561" t="s">
        <v>89</v>
      </c>
      <c r="P3561" t="s">
        <v>70</v>
      </c>
      <c r="Q3561" t="s">
        <v>58</v>
      </c>
      <c r="R3561" s="6">
        <f>_xlfn.XLOOKUP(CleanedData[[#This Row],[Product]],'02_Lookup_Tables'!$A$2:$A$126,'02_Lookup_Tables'!$B$2:$B$126)</f>
        <v>605.1</v>
      </c>
      <c r="S3561" t="str">
        <f>VLOOKUP(CleanedData[[#This Row],[Product]],'02_Lookup_Tables'!$H$2:$I$126,2,FALSE)</f>
        <v>Apparel</v>
      </c>
      <c r="T3561" t="str">
        <f>VLOOKUP(CleanedData[[#This Row],[Province]],'02_Lookup_Tables'!$D$2:$E$10,2, FALSE)</f>
        <v>Central Region</v>
      </c>
      <c r="U3561" t="str" cm="1">
        <f t="array" ref="U3561">_xlfn.IFS(CleanedData[[#This Row],[Purchase Amount]]&lt;500,"Low",
CleanedData[[#This Row],[Purchase Amount]]&lt;5000,"Medium",
TRUE,"High")</f>
        <v>Medium</v>
      </c>
      <c r="V3561" t="str">
        <f>TEXT(CleanedData[[#This Row],[Date]],"mmmm")</f>
        <v>January</v>
      </c>
      <c r="W3561" t="str">
        <f>"Q"&amp;ROUNDUP(MONTH(CleanedData[[#This Row],[Date]])/3,0)</f>
        <v>Q1</v>
      </c>
      <c r="X3561" t="str">
        <f>IF(CleanedData[[#This Row],[Purchase Amount]]&gt;=5000,"Yes","No")</f>
        <v>No</v>
      </c>
      <c r="Y3561">
        <f>IF(CleanedData[[#This Row],[Recommend]]="Yes",1,0)</f>
        <v>1</v>
      </c>
      <c r="Z3561" s="6">
        <f>CleanedData[[#This Row],[Purchase Amount]]*0.15</f>
        <v>90.765000000000001</v>
      </c>
      <c r="AA3561" s="6">
        <f>CleanedData[[#This Row],[Purchase Amount]]*1.15</f>
        <v>695.86500000000001</v>
      </c>
    </row>
    <row r="3562" spans="1:27" x14ac:dyDescent="0.3">
      <c r="A3562">
        <v>4320</v>
      </c>
      <c r="B3562" t="s">
        <v>3787</v>
      </c>
      <c r="C3562" s="1">
        <v>45923</v>
      </c>
      <c r="D3562">
        <v>60</v>
      </c>
      <c r="E3562" t="s">
        <v>60</v>
      </c>
      <c r="F3562" t="s">
        <v>130</v>
      </c>
      <c r="G3562" t="s">
        <v>280</v>
      </c>
      <c r="H3562">
        <v>5</v>
      </c>
      <c r="I3562" t="s">
        <v>42</v>
      </c>
      <c r="J3562" t="s">
        <v>69</v>
      </c>
      <c r="K3562" t="s">
        <v>55</v>
      </c>
      <c r="L3562" t="s">
        <v>45</v>
      </c>
      <c r="M3562" t="s">
        <v>151</v>
      </c>
      <c r="N3562" t="s">
        <v>57</v>
      </c>
      <c r="O3562" t="s">
        <v>89</v>
      </c>
      <c r="P3562" t="s">
        <v>70</v>
      </c>
      <c r="Q3562" t="s">
        <v>50</v>
      </c>
      <c r="R3562" s="6">
        <f>_xlfn.XLOOKUP(CleanedData[[#This Row],[Product]],'02_Lookup_Tables'!$A$2:$A$126,'02_Lookup_Tables'!$B$2:$B$126)</f>
        <v>759.97</v>
      </c>
      <c r="S3562" t="str">
        <f>VLOOKUP(CleanedData[[#This Row],[Product]],'02_Lookup_Tables'!$H$2:$I$126,2,FALSE)</f>
        <v>Apparel</v>
      </c>
      <c r="T3562" t="str">
        <f>VLOOKUP(CleanedData[[#This Row],[Province]],'02_Lookup_Tables'!$D$2:$E$10,2, FALSE)</f>
        <v>Eastern Region</v>
      </c>
      <c r="U3562" t="str" cm="1">
        <f t="array" ref="U3562">_xlfn.IFS(CleanedData[[#This Row],[Purchase Amount]]&lt;500,"Low",
CleanedData[[#This Row],[Purchase Amount]]&lt;5000,"Medium",
TRUE,"High")</f>
        <v>Medium</v>
      </c>
      <c r="V3562" t="str">
        <f>TEXT(CleanedData[[#This Row],[Date]],"mmmm")</f>
        <v>September</v>
      </c>
      <c r="W3562" t="str">
        <f>"Q"&amp;ROUNDUP(MONTH(CleanedData[[#This Row],[Date]])/3,0)</f>
        <v>Q3</v>
      </c>
      <c r="X3562" t="str">
        <f>IF(CleanedData[[#This Row],[Purchase Amount]]&gt;=5000,"Yes","No")</f>
        <v>No</v>
      </c>
      <c r="Y3562">
        <f>IF(CleanedData[[#This Row],[Recommend]]="Yes",1,0)</f>
        <v>0</v>
      </c>
      <c r="Z3562" s="6">
        <f>CleanedData[[#This Row],[Purchase Amount]]*0.15</f>
        <v>113.99550000000001</v>
      </c>
      <c r="AA3562" s="6">
        <f>CleanedData[[#This Row],[Purchase Amount]]*1.15</f>
        <v>873.96550000000002</v>
      </c>
    </row>
    <row r="3563" spans="1:27" x14ac:dyDescent="0.3">
      <c r="A3563">
        <v>4321</v>
      </c>
      <c r="B3563" t="s">
        <v>3788</v>
      </c>
      <c r="C3563" s="1">
        <v>45858</v>
      </c>
      <c r="D3563">
        <v>79</v>
      </c>
      <c r="E3563" t="s">
        <v>60</v>
      </c>
      <c r="F3563" t="s">
        <v>68</v>
      </c>
      <c r="G3563" t="s">
        <v>320</v>
      </c>
      <c r="H3563">
        <v>2</v>
      </c>
      <c r="I3563" t="s">
        <v>45</v>
      </c>
      <c r="J3563" t="s">
        <v>63</v>
      </c>
      <c r="K3563" t="s">
        <v>64</v>
      </c>
      <c r="L3563" t="s">
        <v>45</v>
      </c>
      <c r="M3563" t="s">
        <v>79</v>
      </c>
      <c r="N3563" t="s">
        <v>47</v>
      </c>
      <c r="O3563" t="s">
        <v>89</v>
      </c>
      <c r="P3563" t="s">
        <v>49</v>
      </c>
      <c r="Q3563" t="s">
        <v>97</v>
      </c>
      <c r="R3563" s="6">
        <f>_xlfn.XLOOKUP(CleanedData[[#This Row],[Product]],'02_Lookup_Tables'!$A$2:$A$126,'02_Lookup_Tables'!$B$2:$B$126)</f>
        <v>375.53</v>
      </c>
      <c r="S3563" t="str">
        <f>VLOOKUP(CleanedData[[#This Row],[Product]],'02_Lookup_Tables'!$H$2:$I$126,2,FALSE)</f>
        <v>Toys &amp; Games</v>
      </c>
      <c r="T3563" t="str">
        <f>VLOOKUP(CleanedData[[#This Row],[Province]],'02_Lookup_Tables'!$D$2:$E$10,2, FALSE)</f>
        <v>Northern Region</v>
      </c>
      <c r="U3563" t="str" cm="1">
        <f t="array" ref="U3563">_xlfn.IFS(CleanedData[[#This Row],[Purchase Amount]]&lt;500,"Low",
CleanedData[[#This Row],[Purchase Amount]]&lt;5000,"Medium",
TRUE,"High")</f>
        <v>Low</v>
      </c>
      <c r="V3563" t="str">
        <f>TEXT(CleanedData[[#This Row],[Date]],"mmmm")</f>
        <v>July</v>
      </c>
      <c r="W3563" t="str">
        <f>"Q"&amp;ROUNDUP(MONTH(CleanedData[[#This Row],[Date]])/3,0)</f>
        <v>Q3</v>
      </c>
      <c r="X3563" t="str">
        <f>IF(CleanedData[[#This Row],[Purchase Amount]]&gt;=5000,"Yes","No")</f>
        <v>No</v>
      </c>
      <c r="Y3563">
        <f>IF(CleanedData[[#This Row],[Recommend]]="Yes",1,0)</f>
        <v>1</v>
      </c>
      <c r="Z3563" s="6">
        <f>CleanedData[[#This Row],[Purchase Amount]]*0.15</f>
        <v>56.329499999999996</v>
      </c>
      <c r="AA3563" s="6">
        <f>CleanedData[[#This Row],[Purchase Amount]]*1.15</f>
        <v>431.85949999999991</v>
      </c>
    </row>
    <row r="3564" spans="1:27" x14ac:dyDescent="0.3">
      <c r="A3564">
        <v>4323</v>
      </c>
      <c r="B3564" t="s">
        <v>3789</v>
      </c>
      <c r="C3564" s="1">
        <v>45868</v>
      </c>
      <c r="D3564">
        <v>24</v>
      </c>
      <c r="E3564" t="s">
        <v>39</v>
      </c>
      <c r="F3564" t="s">
        <v>68</v>
      </c>
      <c r="G3564" t="s">
        <v>87</v>
      </c>
      <c r="H3564">
        <v>2</v>
      </c>
      <c r="I3564" t="s">
        <v>45</v>
      </c>
      <c r="J3564" t="s">
        <v>74</v>
      </c>
      <c r="K3564" t="s">
        <v>55</v>
      </c>
      <c r="L3564" t="s">
        <v>42</v>
      </c>
      <c r="M3564" t="s">
        <v>180</v>
      </c>
      <c r="N3564" t="s">
        <v>47</v>
      </c>
      <c r="O3564" t="s">
        <v>89</v>
      </c>
      <c r="P3564" t="s">
        <v>49</v>
      </c>
      <c r="Q3564" t="s">
        <v>66</v>
      </c>
      <c r="R3564" s="6">
        <f>_xlfn.XLOOKUP(CleanedData[[#This Row],[Product]],'02_Lookup_Tables'!$A$2:$A$126,'02_Lookup_Tables'!$B$2:$B$126)</f>
        <v>409.06</v>
      </c>
      <c r="S3564" t="str">
        <f>VLOOKUP(CleanedData[[#This Row],[Product]],'02_Lookup_Tables'!$H$2:$I$126,2,FALSE)</f>
        <v>Home Devices</v>
      </c>
      <c r="T3564" t="str">
        <f>VLOOKUP(CleanedData[[#This Row],[Province]],'02_Lookup_Tables'!$D$2:$E$10,2, FALSE)</f>
        <v>Northern Region</v>
      </c>
      <c r="U3564" t="str" cm="1">
        <f t="array" ref="U3564">_xlfn.IFS(CleanedData[[#This Row],[Purchase Amount]]&lt;500,"Low",
CleanedData[[#This Row],[Purchase Amount]]&lt;5000,"Medium",
TRUE,"High")</f>
        <v>Low</v>
      </c>
      <c r="V3564" t="str">
        <f>TEXT(CleanedData[[#This Row],[Date]],"mmmm")</f>
        <v>July</v>
      </c>
      <c r="W3564" t="str">
        <f>"Q"&amp;ROUNDUP(MONTH(CleanedData[[#This Row],[Date]])/3,0)</f>
        <v>Q3</v>
      </c>
      <c r="X3564" t="str">
        <f>IF(CleanedData[[#This Row],[Purchase Amount]]&gt;=5000,"Yes","No")</f>
        <v>No</v>
      </c>
      <c r="Y3564">
        <f>IF(CleanedData[[#This Row],[Recommend]]="Yes",1,0)</f>
        <v>1</v>
      </c>
      <c r="Z3564" s="6">
        <f>CleanedData[[#This Row],[Purchase Amount]]*0.15</f>
        <v>61.358999999999995</v>
      </c>
      <c r="AA3564" s="6">
        <f>CleanedData[[#This Row],[Purchase Amount]]*1.15</f>
        <v>470.41899999999998</v>
      </c>
    </row>
    <row r="3565" spans="1:27" x14ac:dyDescent="0.3">
      <c r="A3565">
        <v>4324</v>
      </c>
      <c r="B3565" t="s">
        <v>3790</v>
      </c>
      <c r="C3565" s="1">
        <v>45329</v>
      </c>
      <c r="E3565" t="s">
        <v>52</v>
      </c>
      <c r="F3565" t="s">
        <v>125</v>
      </c>
      <c r="G3565" t="s">
        <v>207</v>
      </c>
      <c r="H3565">
        <v>3</v>
      </c>
      <c r="I3565" t="s">
        <v>45</v>
      </c>
      <c r="J3565" t="s">
        <v>54</v>
      </c>
      <c r="K3565" t="s">
        <v>64</v>
      </c>
      <c r="L3565" t="s">
        <v>45</v>
      </c>
      <c r="M3565" t="s">
        <v>147</v>
      </c>
      <c r="N3565" t="s">
        <v>48</v>
      </c>
      <c r="O3565" t="s">
        <v>148</v>
      </c>
      <c r="P3565" t="s">
        <v>49</v>
      </c>
      <c r="Q3565" t="s">
        <v>166</v>
      </c>
      <c r="R3565" s="6">
        <f>_xlfn.XLOOKUP(CleanedData[[#This Row],[Product]],'02_Lookup_Tables'!$A$2:$A$126,'02_Lookup_Tables'!$B$2:$B$126)</f>
        <v>3755.73</v>
      </c>
      <c r="S3565" t="str">
        <f>VLOOKUP(CleanedData[[#This Row],[Product]],'02_Lookup_Tables'!$H$2:$I$126,2,FALSE)</f>
        <v>Sports &amp; Outdoors</v>
      </c>
      <c r="T3565" t="str">
        <f>VLOOKUP(CleanedData[[#This Row],[Province]],'02_Lookup_Tables'!$D$2:$E$10,2, FALSE)</f>
        <v>Western Region</v>
      </c>
      <c r="U3565" t="str" cm="1">
        <f t="array" ref="U3565">_xlfn.IFS(CleanedData[[#This Row],[Purchase Amount]]&lt;500,"Low",
CleanedData[[#This Row],[Purchase Amount]]&lt;5000,"Medium",
TRUE,"High")</f>
        <v>Medium</v>
      </c>
      <c r="V3565" t="str">
        <f>TEXT(CleanedData[[#This Row],[Date]],"mmmm")</f>
        <v>February</v>
      </c>
      <c r="W3565" t="str">
        <f>"Q"&amp;ROUNDUP(MONTH(CleanedData[[#This Row],[Date]])/3,0)</f>
        <v>Q1</v>
      </c>
      <c r="X3565" t="str">
        <f>IF(CleanedData[[#This Row],[Purchase Amount]]&gt;=5000,"Yes","No")</f>
        <v>No</v>
      </c>
      <c r="Y3565">
        <f>IF(CleanedData[[#This Row],[Recommend]]="Yes",1,0)</f>
        <v>1</v>
      </c>
      <c r="Z3565" s="6">
        <f>CleanedData[[#This Row],[Purchase Amount]]*0.15</f>
        <v>563.35950000000003</v>
      </c>
      <c r="AA3565" s="6">
        <f>CleanedData[[#This Row],[Purchase Amount]]*1.15</f>
        <v>4319.0895</v>
      </c>
    </row>
    <row r="3566" spans="1:27" x14ac:dyDescent="0.3">
      <c r="A3566">
        <v>4325</v>
      </c>
      <c r="B3566" t="s">
        <v>3791</v>
      </c>
      <c r="C3566" s="1">
        <v>45579</v>
      </c>
      <c r="D3566">
        <v>56</v>
      </c>
      <c r="E3566" t="s">
        <v>39</v>
      </c>
      <c r="F3566" t="s">
        <v>130</v>
      </c>
      <c r="G3566" t="s">
        <v>501</v>
      </c>
      <c r="H3566">
        <v>3</v>
      </c>
      <c r="I3566" t="s">
        <v>42</v>
      </c>
      <c r="J3566" t="s">
        <v>54</v>
      </c>
      <c r="K3566" t="s">
        <v>64</v>
      </c>
      <c r="L3566" t="s">
        <v>45</v>
      </c>
      <c r="M3566" t="s">
        <v>56</v>
      </c>
      <c r="N3566" t="s">
        <v>48</v>
      </c>
      <c r="O3566" t="s">
        <v>148</v>
      </c>
      <c r="P3566" t="s">
        <v>49</v>
      </c>
      <c r="Q3566" t="s">
        <v>50</v>
      </c>
      <c r="R3566" s="6">
        <f>_xlfn.XLOOKUP(CleanedData[[#This Row],[Product]],'02_Lookup_Tables'!$A$2:$A$126,'02_Lookup_Tables'!$B$2:$B$126)</f>
        <v>1482.94</v>
      </c>
      <c r="S3566" t="str">
        <f>VLOOKUP(CleanedData[[#This Row],[Product]],'02_Lookup_Tables'!$H$2:$I$126,2,FALSE)</f>
        <v>Home Devices</v>
      </c>
      <c r="T3566" t="str">
        <f>VLOOKUP(CleanedData[[#This Row],[Province]],'02_Lookup_Tables'!$D$2:$E$10,2, FALSE)</f>
        <v>Eastern Region</v>
      </c>
      <c r="U3566" t="str" cm="1">
        <f t="array" ref="U3566">_xlfn.IFS(CleanedData[[#This Row],[Purchase Amount]]&lt;500,"Low",
CleanedData[[#This Row],[Purchase Amount]]&lt;5000,"Medium",
TRUE,"High")</f>
        <v>Medium</v>
      </c>
      <c r="V3566" t="str">
        <f>TEXT(CleanedData[[#This Row],[Date]],"mmmm")</f>
        <v>October</v>
      </c>
      <c r="W3566" t="str">
        <f>"Q"&amp;ROUNDUP(MONTH(CleanedData[[#This Row],[Date]])/3,0)</f>
        <v>Q4</v>
      </c>
      <c r="X3566" t="str">
        <f>IF(CleanedData[[#This Row],[Purchase Amount]]&gt;=5000,"Yes","No")</f>
        <v>No</v>
      </c>
      <c r="Y3566">
        <f>IF(CleanedData[[#This Row],[Recommend]]="Yes",1,0)</f>
        <v>0</v>
      </c>
      <c r="Z3566" s="6">
        <f>CleanedData[[#This Row],[Purchase Amount]]*0.15</f>
        <v>222.441</v>
      </c>
      <c r="AA3566" s="6">
        <f>CleanedData[[#This Row],[Purchase Amount]]*1.15</f>
        <v>1705.3809999999999</v>
      </c>
    </row>
    <row r="3567" spans="1:27" x14ac:dyDescent="0.3">
      <c r="A3567">
        <v>4326</v>
      </c>
      <c r="B3567" t="s">
        <v>3792</v>
      </c>
      <c r="C3567" s="1">
        <v>45797</v>
      </c>
      <c r="D3567">
        <v>19</v>
      </c>
      <c r="E3567" t="s">
        <v>60</v>
      </c>
      <c r="F3567" t="s">
        <v>125</v>
      </c>
      <c r="G3567" t="s">
        <v>233</v>
      </c>
      <c r="H3567">
        <v>3</v>
      </c>
      <c r="I3567" t="s">
        <v>42</v>
      </c>
      <c r="J3567" t="s">
        <v>54</v>
      </c>
      <c r="K3567" t="s">
        <v>55</v>
      </c>
      <c r="L3567" t="s">
        <v>45</v>
      </c>
      <c r="M3567" t="s">
        <v>92</v>
      </c>
      <c r="N3567" t="s">
        <v>48</v>
      </c>
      <c r="O3567" t="s">
        <v>89</v>
      </c>
      <c r="P3567" t="s">
        <v>49</v>
      </c>
      <c r="Q3567" t="s">
        <v>66</v>
      </c>
      <c r="R3567" s="6">
        <f>_xlfn.XLOOKUP(CleanedData[[#This Row],[Product]],'02_Lookup_Tables'!$A$2:$A$126,'02_Lookup_Tables'!$B$2:$B$126)</f>
        <v>324.35000000000002</v>
      </c>
      <c r="S3567" t="str">
        <f>VLOOKUP(CleanedData[[#This Row],[Product]],'02_Lookup_Tables'!$H$2:$I$126,2,FALSE)</f>
        <v>Apparel</v>
      </c>
      <c r="T3567" t="str">
        <f>VLOOKUP(CleanedData[[#This Row],[Province]],'02_Lookup_Tables'!$D$2:$E$10,2, FALSE)</f>
        <v>Western Region</v>
      </c>
      <c r="U3567" t="str" cm="1">
        <f t="array" ref="U3567">_xlfn.IFS(CleanedData[[#This Row],[Purchase Amount]]&lt;500,"Low",
CleanedData[[#This Row],[Purchase Amount]]&lt;5000,"Medium",
TRUE,"High")</f>
        <v>Low</v>
      </c>
      <c r="V3567" t="str">
        <f>TEXT(CleanedData[[#This Row],[Date]],"mmmm")</f>
        <v>May</v>
      </c>
      <c r="W3567" t="str">
        <f>"Q"&amp;ROUNDUP(MONTH(CleanedData[[#This Row],[Date]])/3,0)</f>
        <v>Q2</v>
      </c>
      <c r="X3567" t="str">
        <f>IF(CleanedData[[#This Row],[Purchase Amount]]&gt;=5000,"Yes","No")</f>
        <v>No</v>
      </c>
      <c r="Y3567">
        <f>IF(CleanedData[[#This Row],[Recommend]]="Yes",1,0)</f>
        <v>0</v>
      </c>
      <c r="Z3567" s="6">
        <f>CleanedData[[#This Row],[Purchase Amount]]*0.15</f>
        <v>48.652500000000003</v>
      </c>
      <c r="AA3567" s="6">
        <f>CleanedData[[#This Row],[Purchase Amount]]*1.15</f>
        <v>373.0025</v>
      </c>
    </row>
    <row r="3568" spans="1:27" x14ac:dyDescent="0.3">
      <c r="A3568">
        <v>4327</v>
      </c>
      <c r="B3568" t="s">
        <v>3793</v>
      </c>
      <c r="C3568" s="1">
        <v>45843</v>
      </c>
      <c r="D3568">
        <v>33</v>
      </c>
      <c r="E3568" t="s">
        <v>52</v>
      </c>
      <c r="F3568" t="s">
        <v>130</v>
      </c>
      <c r="G3568" t="s">
        <v>216</v>
      </c>
      <c r="H3568">
        <v>3</v>
      </c>
      <c r="I3568" t="s">
        <v>45</v>
      </c>
      <c r="J3568" t="s">
        <v>43</v>
      </c>
      <c r="K3568" t="s">
        <v>64</v>
      </c>
      <c r="L3568" t="s">
        <v>45</v>
      </c>
      <c r="M3568" t="s">
        <v>236</v>
      </c>
      <c r="N3568" t="s">
        <v>48</v>
      </c>
      <c r="O3568" t="s">
        <v>89</v>
      </c>
      <c r="P3568" t="s">
        <v>49</v>
      </c>
      <c r="Q3568" t="s">
        <v>58</v>
      </c>
      <c r="R3568" s="6">
        <f>_xlfn.XLOOKUP(CleanedData[[#This Row],[Product]],'02_Lookup_Tables'!$A$2:$A$126,'02_Lookup_Tables'!$B$2:$B$126)</f>
        <v>929.55</v>
      </c>
      <c r="S3568" t="str">
        <f>VLOOKUP(CleanedData[[#This Row],[Product]],'02_Lookup_Tables'!$H$2:$I$126,2,FALSE)</f>
        <v>Accessories</v>
      </c>
      <c r="T3568" t="str">
        <f>VLOOKUP(CleanedData[[#This Row],[Province]],'02_Lookup_Tables'!$D$2:$E$10,2, FALSE)</f>
        <v>Eastern Region</v>
      </c>
      <c r="U3568" t="str" cm="1">
        <f t="array" ref="U3568">_xlfn.IFS(CleanedData[[#This Row],[Purchase Amount]]&lt;500,"Low",
CleanedData[[#This Row],[Purchase Amount]]&lt;5000,"Medium",
TRUE,"High")</f>
        <v>Medium</v>
      </c>
      <c r="V3568" t="str">
        <f>TEXT(CleanedData[[#This Row],[Date]],"mmmm")</f>
        <v>July</v>
      </c>
      <c r="W3568" t="str">
        <f>"Q"&amp;ROUNDUP(MONTH(CleanedData[[#This Row],[Date]])/3,0)</f>
        <v>Q3</v>
      </c>
      <c r="X3568" t="str">
        <f>IF(CleanedData[[#This Row],[Purchase Amount]]&gt;=5000,"Yes","No")</f>
        <v>No</v>
      </c>
      <c r="Y3568">
        <f>IF(CleanedData[[#This Row],[Recommend]]="Yes",1,0)</f>
        <v>1</v>
      </c>
      <c r="Z3568" s="6">
        <f>CleanedData[[#This Row],[Purchase Amount]]*0.15</f>
        <v>139.43249999999998</v>
      </c>
      <c r="AA3568" s="6">
        <f>CleanedData[[#This Row],[Purchase Amount]]*1.15</f>
        <v>1068.9824999999998</v>
      </c>
    </row>
    <row r="3569" spans="1:27" x14ac:dyDescent="0.3">
      <c r="A3569">
        <v>4328</v>
      </c>
      <c r="B3569" t="s">
        <v>3794</v>
      </c>
      <c r="C3569" s="1">
        <v>45657</v>
      </c>
      <c r="D3569">
        <v>20</v>
      </c>
      <c r="E3569" t="s">
        <v>39</v>
      </c>
      <c r="F3569" t="s">
        <v>125</v>
      </c>
      <c r="G3569" t="s">
        <v>210</v>
      </c>
      <c r="H3569">
        <v>3</v>
      </c>
      <c r="I3569" t="s">
        <v>42</v>
      </c>
      <c r="J3569" t="s">
        <v>43</v>
      </c>
      <c r="K3569" t="s">
        <v>64</v>
      </c>
      <c r="L3569" t="s">
        <v>42</v>
      </c>
      <c r="M3569" t="s">
        <v>79</v>
      </c>
      <c r="N3569" t="s">
        <v>48</v>
      </c>
      <c r="O3569" t="s">
        <v>89</v>
      </c>
      <c r="P3569" t="s">
        <v>49</v>
      </c>
      <c r="Q3569" t="s">
        <v>66</v>
      </c>
      <c r="R3569" s="6">
        <f>_xlfn.XLOOKUP(CleanedData[[#This Row],[Product]],'02_Lookup_Tables'!$A$2:$A$126,'02_Lookup_Tables'!$B$2:$B$126)</f>
        <v>13123.97</v>
      </c>
      <c r="S3569" t="str">
        <f>VLOOKUP(CleanedData[[#This Row],[Product]],'02_Lookup_Tables'!$H$2:$I$126,2,FALSE)</f>
        <v>Electronics</v>
      </c>
      <c r="T3569" t="str">
        <f>VLOOKUP(CleanedData[[#This Row],[Province]],'02_Lookup_Tables'!$D$2:$E$10,2, FALSE)</f>
        <v>Western Region</v>
      </c>
      <c r="U3569" t="str" cm="1">
        <f t="array" ref="U3569">_xlfn.IFS(CleanedData[[#This Row],[Purchase Amount]]&lt;500,"Low",
CleanedData[[#This Row],[Purchase Amount]]&lt;5000,"Medium",
TRUE,"High")</f>
        <v>High</v>
      </c>
      <c r="V3569" t="str">
        <f>TEXT(CleanedData[[#This Row],[Date]],"mmmm")</f>
        <v>December</v>
      </c>
      <c r="W3569" t="str">
        <f>"Q"&amp;ROUNDUP(MONTH(CleanedData[[#This Row],[Date]])/3,0)</f>
        <v>Q4</v>
      </c>
      <c r="X3569" t="str">
        <f>IF(CleanedData[[#This Row],[Purchase Amount]]&gt;=5000,"Yes","No")</f>
        <v>Yes</v>
      </c>
      <c r="Y3569">
        <f>IF(CleanedData[[#This Row],[Recommend]]="Yes",1,0)</f>
        <v>0</v>
      </c>
      <c r="Z3569" s="6">
        <f>CleanedData[[#This Row],[Purchase Amount]]*0.15</f>
        <v>1968.5954999999999</v>
      </c>
      <c r="AA3569" s="6">
        <f>CleanedData[[#This Row],[Purchase Amount]]*1.15</f>
        <v>15092.565499999999</v>
      </c>
    </row>
    <row r="3570" spans="1:27" x14ac:dyDescent="0.3">
      <c r="A3570">
        <v>4329</v>
      </c>
      <c r="B3570" t="s">
        <v>3795</v>
      </c>
      <c r="C3570" s="1">
        <v>45618</v>
      </c>
      <c r="D3570">
        <v>55</v>
      </c>
      <c r="E3570" t="s">
        <v>52</v>
      </c>
      <c r="F3570" t="s">
        <v>108</v>
      </c>
      <c r="G3570" t="s">
        <v>362</v>
      </c>
      <c r="H3570">
        <v>1</v>
      </c>
      <c r="I3570" t="s">
        <v>42</v>
      </c>
      <c r="J3570" t="s">
        <v>54</v>
      </c>
      <c r="K3570" t="s">
        <v>55</v>
      </c>
      <c r="L3570" t="s">
        <v>45</v>
      </c>
      <c r="M3570" t="s">
        <v>106</v>
      </c>
      <c r="N3570" t="s">
        <v>80</v>
      </c>
      <c r="O3570" t="s">
        <v>148</v>
      </c>
      <c r="P3570" t="s">
        <v>70</v>
      </c>
      <c r="Q3570" t="s">
        <v>50</v>
      </c>
      <c r="R3570" s="6">
        <f>_xlfn.XLOOKUP(CleanedData[[#This Row],[Product]],'02_Lookup_Tables'!$A$2:$A$126,'02_Lookup_Tables'!$B$2:$B$126)</f>
        <v>1746.77</v>
      </c>
      <c r="S3570" t="str">
        <f>VLOOKUP(CleanedData[[#This Row],[Product]],'02_Lookup_Tables'!$H$2:$I$126,2,FALSE)</f>
        <v>Home Devices</v>
      </c>
      <c r="T3570" t="str">
        <f>VLOOKUP(CleanedData[[#This Row],[Province]],'02_Lookup_Tables'!$D$2:$E$10,2, FALSE)</f>
        <v>Gauteng Region</v>
      </c>
      <c r="U3570" t="str" cm="1">
        <f t="array" ref="U3570">_xlfn.IFS(CleanedData[[#This Row],[Purchase Amount]]&lt;500,"Low",
CleanedData[[#This Row],[Purchase Amount]]&lt;5000,"Medium",
TRUE,"High")</f>
        <v>Medium</v>
      </c>
      <c r="V3570" t="str">
        <f>TEXT(CleanedData[[#This Row],[Date]],"mmmm")</f>
        <v>November</v>
      </c>
      <c r="W3570" t="str">
        <f>"Q"&amp;ROUNDUP(MONTH(CleanedData[[#This Row],[Date]])/3,0)</f>
        <v>Q4</v>
      </c>
      <c r="X3570" t="str">
        <f>IF(CleanedData[[#This Row],[Purchase Amount]]&gt;=5000,"Yes","No")</f>
        <v>No</v>
      </c>
      <c r="Y3570">
        <f>IF(CleanedData[[#This Row],[Recommend]]="Yes",1,0)</f>
        <v>0</v>
      </c>
      <c r="Z3570" s="6">
        <f>CleanedData[[#This Row],[Purchase Amount]]*0.15</f>
        <v>262.01549999999997</v>
      </c>
      <c r="AA3570" s="6">
        <f>CleanedData[[#This Row],[Purchase Amount]]*1.15</f>
        <v>2008.7854999999997</v>
      </c>
    </row>
    <row r="3571" spans="1:27" x14ac:dyDescent="0.3">
      <c r="A3571">
        <v>4330</v>
      </c>
      <c r="B3571" t="s">
        <v>3796</v>
      </c>
      <c r="C3571" s="1">
        <v>45981</v>
      </c>
      <c r="D3571">
        <v>23</v>
      </c>
      <c r="E3571" t="s">
        <v>52</v>
      </c>
      <c r="F3571" t="s">
        <v>83</v>
      </c>
      <c r="G3571" t="s">
        <v>153</v>
      </c>
      <c r="H3571">
        <v>4</v>
      </c>
      <c r="I3571" t="s">
        <v>45</v>
      </c>
      <c r="J3571" t="s">
        <v>74</v>
      </c>
      <c r="K3571" t="s">
        <v>55</v>
      </c>
      <c r="L3571" t="s">
        <v>45</v>
      </c>
      <c r="M3571" t="s">
        <v>236</v>
      </c>
      <c r="N3571" t="s">
        <v>96</v>
      </c>
      <c r="O3571" t="s">
        <v>89</v>
      </c>
      <c r="P3571" t="s">
        <v>70</v>
      </c>
      <c r="Q3571" t="s">
        <v>66</v>
      </c>
      <c r="R3571" s="6">
        <f>_xlfn.XLOOKUP(CleanedData[[#This Row],[Product]],'02_Lookup_Tables'!$A$2:$A$126,'02_Lookup_Tables'!$B$2:$B$126)</f>
        <v>1011.68</v>
      </c>
      <c r="S3571" t="str">
        <f>VLOOKUP(CleanedData[[#This Row],[Product]],'02_Lookup_Tables'!$H$2:$I$126,2,FALSE)</f>
        <v>Accessories</v>
      </c>
      <c r="T3571" t="str">
        <f>VLOOKUP(CleanedData[[#This Row],[Province]],'02_Lookup_Tables'!$D$2:$E$10,2, FALSE)</f>
        <v>Western Region</v>
      </c>
      <c r="U3571" t="str" cm="1">
        <f t="array" ref="U3571">_xlfn.IFS(CleanedData[[#This Row],[Purchase Amount]]&lt;500,"Low",
CleanedData[[#This Row],[Purchase Amount]]&lt;5000,"Medium",
TRUE,"High")</f>
        <v>Medium</v>
      </c>
      <c r="V3571" t="str">
        <f>TEXT(CleanedData[[#This Row],[Date]],"mmmm")</f>
        <v>November</v>
      </c>
      <c r="W3571" t="str">
        <f>"Q"&amp;ROUNDUP(MONTH(CleanedData[[#This Row],[Date]])/3,0)</f>
        <v>Q4</v>
      </c>
      <c r="X3571" t="str">
        <f>IF(CleanedData[[#This Row],[Purchase Amount]]&gt;=5000,"Yes","No")</f>
        <v>No</v>
      </c>
      <c r="Y3571">
        <f>IF(CleanedData[[#This Row],[Recommend]]="Yes",1,0)</f>
        <v>1</v>
      </c>
      <c r="Z3571" s="6">
        <f>CleanedData[[#This Row],[Purchase Amount]]*0.15</f>
        <v>151.75199999999998</v>
      </c>
      <c r="AA3571" s="6">
        <f>CleanedData[[#This Row],[Purchase Amount]]*1.15</f>
        <v>1163.4319999999998</v>
      </c>
    </row>
    <row r="3572" spans="1:27" x14ac:dyDescent="0.3">
      <c r="A3572">
        <v>4331</v>
      </c>
      <c r="B3572" t="s">
        <v>3797</v>
      </c>
      <c r="C3572" s="1">
        <v>45542</v>
      </c>
      <c r="D3572">
        <v>18</v>
      </c>
      <c r="E3572" t="s">
        <v>52</v>
      </c>
      <c r="F3572" t="s">
        <v>68</v>
      </c>
      <c r="G3572" t="s">
        <v>91</v>
      </c>
      <c r="H3572">
        <v>5</v>
      </c>
      <c r="I3572" t="s">
        <v>45</v>
      </c>
      <c r="J3572" t="s">
        <v>43</v>
      </c>
      <c r="K3572" t="s">
        <v>64</v>
      </c>
      <c r="L3572" t="s">
        <v>45</v>
      </c>
      <c r="M3572" t="s">
        <v>184</v>
      </c>
      <c r="N3572" t="s">
        <v>57</v>
      </c>
      <c r="O3572" t="s">
        <v>148</v>
      </c>
      <c r="P3572" t="s">
        <v>49</v>
      </c>
      <c r="Q3572" t="s">
        <v>66</v>
      </c>
      <c r="R3572" s="6">
        <f>_xlfn.XLOOKUP(CleanedData[[#This Row],[Product]],'02_Lookup_Tables'!$A$2:$A$126,'02_Lookup_Tables'!$B$2:$B$126)</f>
        <v>1370.56</v>
      </c>
      <c r="S3572" t="str">
        <f>VLOOKUP(CleanedData[[#This Row],[Product]],'02_Lookup_Tables'!$H$2:$I$126,2,FALSE)</f>
        <v>Electronics</v>
      </c>
      <c r="T3572" t="str">
        <f>VLOOKUP(CleanedData[[#This Row],[Province]],'02_Lookup_Tables'!$D$2:$E$10,2, FALSE)</f>
        <v>Northern Region</v>
      </c>
      <c r="U3572" t="str" cm="1">
        <f t="array" ref="U3572">_xlfn.IFS(CleanedData[[#This Row],[Purchase Amount]]&lt;500,"Low",
CleanedData[[#This Row],[Purchase Amount]]&lt;5000,"Medium",
TRUE,"High")</f>
        <v>Medium</v>
      </c>
      <c r="V3572" t="str">
        <f>TEXT(CleanedData[[#This Row],[Date]],"mmmm")</f>
        <v>September</v>
      </c>
      <c r="W3572" t="str">
        <f>"Q"&amp;ROUNDUP(MONTH(CleanedData[[#This Row],[Date]])/3,0)</f>
        <v>Q3</v>
      </c>
      <c r="X3572" t="str">
        <f>IF(CleanedData[[#This Row],[Purchase Amount]]&gt;=5000,"Yes","No")</f>
        <v>No</v>
      </c>
      <c r="Y3572">
        <f>IF(CleanedData[[#This Row],[Recommend]]="Yes",1,0)</f>
        <v>1</v>
      </c>
      <c r="Z3572" s="6">
        <f>CleanedData[[#This Row],[Purchase Amount]]*0.15</f>
        <v>205.58399999999997</v>
      </c>
      <c r="AA3572" s="6">
        <f>CleanedData[[#This Row],[Purchase Amount]]*1.15</f>
        <v>1576.1439999999998</v>
      </c>
    </row>
    <row r="3573" spans="1:27" x14ac:dyDescent="0.3">
      <c r="A3573">
        <v>4333</v>
      </c>
      <c r="B3573" t="s">
        <v>3798</v>
      </c>
      <c r="C3573" s="1">
        <v>45297</v>
      </c>
      <c r="D3573">
        <v>61</v>
      </c>
      <c r="E3573" t="s">
        <v>39</v>
      </c>
      <c r="F3573" t="s">
        <v>68</v>
      </c>
      <c r="G3573" t="s">
        <v>233</v>
      </c>
      <c r="H3573">
        <v>2</v>
      </c>
      <c r="I3573" t="s">
        <v>42</v>
      </c>
      <c r="J3573" t="s">
        <v>43</v>
      </c>
      <c r="K3573" t="s">
        <v>44</v>
      </c>
      <c r="L3573" t="s">
        <v>45</v>
      </c>
      <c r="M3573" t="s">
        <v>236</v>
      </c>
      <c r="N3573" t="s">
        <v>47</v>
      </c>
      <c r="O3573" t="s">
        <v>89</v>
      </c>
      <c r="P3573" t="s">
        <v>49</v>
      </c>
      <c r="Q3573" t="s">
        <v>50</v>
      </c>
      <c r="R3573" s="6">
        <f>_xlfn.XLOOKUP(CleanedData[[#This Row],[Product]],'02_Lookup_Tables'!$A$2:$A$126,'02_Lookup_Tables'!$B$2:$B$126)</f>
        <v>324.35000000000002</v>
      </c>
      <c r="S3573" t="str">
        <f>VLOOKUP(CleanedData[[#This Row],[Product]],'02_Lookup_Tables'!$H$2:$I$126,2,FALSE)</f>
        <v>Apparel</v>
      </c>
      <c r="T3573" t="str">
        <f>VLOOKUP(CleanedData[[#This Row],[Province]],'02_Lookup_Tables'!$D$2:$E$10,2, FALSE)</f>
        <v>Northern Region</v>
      </c>
      <c r="U3573" t="str" cm="1">
        <f t="array" ref="U3573">_xlfn.IFS(CleanedData[[#This Row],[Purchase Amount]]&lt;500,"Low",
CleanedData[[#This Row],[Purchase Amount]]&lt;5000,"Medium",
TRUE,"High")</f>
        <v>Low</v>
      </c>
      <c r="V3573" t="str">
        <f>TEXT(CleanedData[[#This Row],[Date]],"mmmm")</f>
        <v>January</v>
      </c>
      <c r="W3573" t="str">
        <f>"Q"&amp;ROUNDUP(MONTH(CleanedData[[#This Row],[Date]])/3,0)</f>
        <v>Q1</v>
      </c>
      <c r="X3573" t="str">
        <f>IF(CleanedData[[#This Row],[Purchase Amount]]&gt;=5000,"Yes","No")</f>
        <v>No</v>
      </c>
      <c r="Y3573">
        <f>IF(CleanedData[[#This Row],[Recommend]]="Yes",1,0)</f>
        <v>0</v>
      </c>
      <c r="Z3573" s="6">
        <f>CleanedData[[#This Row],[Purchase Amount]]*0.15</f>
        <v>48.652500000000003</v>
      </c>
      <c r="AA3573" s="6">
        <f>CleanedData[[#This Row],[Purchase Amount]]*1.15</f>
        <v>373.0025</v>
      </c>
    </row>
    <row r="3574" spans="1:27" x14ac:dyDescent="0.3">
      <c r="A3574">
        <v>4334</v>
      </c>
      <c r="B3574" t="s">
        <v>3799</v>
      </c>
      <c r="C3574" s="1">
        <v>45419</v>
      </c>
      <c r="D3574">
        <v>57</v>
      </c>
      <c r="E3574" t="s">
        <v>52</v>
      </c>
      <c r="F3574" t="s">
        <v>130</v>
      </c>
      <c r="G3574" t="s">
        <v>636</v>
      </c>
      <c r="H3574">
        <v>4</v>
      </c>
      <c r="I3574" t="s">
        <v>42</v>
      </c>
      <c r="J3574" t="s">
        <v>69</v>
      </c>
      <c r="K3574" t="s">
        <v>64</v>
      </c>
      <c r="L3574" t="s">
        <v>45</v>
      </c>
      <c r="M3574" t="s">
        <v>184</v>
      </c>
      <c r="N3574" t="s">
        <v>96</v>
      </c>
      <c r="O3574" t="s">
        <v>148</v>
      </c>
      <c r="P3574" t="s">
        <v>49</v>
      </c>
      <c r="Q3574" t="s">
        <v>50</v>
      </c>
      <c r="R3574" s="6">
        <f>_xlfn.XLOOKUP(CleanedData[[#This Row],[Product]],'02_Lookup_Tables'!$A$2:$A$126,'02_Lookup_Tables'!$B$2:$B$126)</f>
        <v>6581.78</v>
      </c>
      <c r="S3574" t="str">
        <f>VLOOKUP(CleanedData[[#This Row],[Product]],'02_Lookup_Tables'!$H$2:$I$126,2,FALSE)</f>
        <v>Electronics</v>
      </c>
      <c r="T3574" t="str">
        <f>VLOOKUP(CleanedData[[#This Row],[Province]],'02_Lookup_Tables'!$D$2:$E$10,2, FALSE)</f>
        <v>Eastern Region</v>
      </c>
      <c r="U3574" t="str" cm="1">
        <f t="array" ref="U3574">_xlfn.IFS(CleanedData[[#This Row],[Purchase Amount]]&lt;500,"Low",
CleanedData[[#This Row],[Purchase Amount]]&lt;5000,"Medium",
TRUE,"High")</f>
        <v>High</v>
      </c>
      <c r="V3574" t="str">
        <f>TEXT(CleanedData[[#This Row],[Date]],"mmmm")</f>
        <v>May</v>
      </c>
      <c r="W3574" t="str">
        <f>"Q"&amp;ROUNDUP(MONTH(CleanedData[[#This Row],[Date]])/3,0)</f>
        <v>Q2</v>
      </c>
      <c r="X3574" t="str">
        <f>IF(CleanedData[[#This Row],[Purchase Amount]]&gt;=5000,"Yes","No")</f>
        <v>Yes</v>
      </c>
      <c r="Y3574">
        <f>IF(CleanedData[[#This Row],[Recommend]]="Yes",1,0)</f>
        <v>0</v>
      </c>
      <c r="Z3574" s="6">
        <f>CleanedData[[#This Row],[Purchase Amount]]*0.15</f>
        <v>987.26699999999994</v>
      </c>
      <c r="AA3574" s="6">
        <f>CleanedData[[#This Row],[Purchase Amount]]*1.15</f>
        <v>7569.0469999999996</v>
      </c>
    </row>
    <row r="3575" spans="1:27" x14ac:dyDescent="0.3">
      <c r="A3575">
        <v>4336</v>
      </c>
      <c r="B3575" t="s">
        <v>3800</v>
      </c>
      <c r="C3575" s="1">
        <v>45919</v>
      </c>
      <c r="D3575">
        <v>23</v>
      </c>
      <c r="E3575" t="s">
        <v>52</v>
      </c>
      <c r="F3575" t="s">
        <v>61</v>
      </c>
      <c r="G3575" t="s">
        <v>198</v>
      </c>
      <c r="H3575">
        <v>3</v>
      </c>
      <c r="I3575" t="s">
        <v>45</v>
      </c>
      <c r="J3575" t="s">
        <v>43</v>
      </c>
      <c r="K3575" t="s">
        <v>44</v>
      </c>
      <c r="L3575" t="s">
        <v>45</v>
      </c>
      <c r="M3575" t="s">
        <v>231</v>
      </c>
      <c r="N3575" t="s">
        <v>48</v>
      </c>
      <c r="O3575" t="s">
        <v>89</v>
      </c>
      <c r="P3575" t="s">
        <v>49</v>
      </c>
      <c r="Q3575" t="s">
        <v>66</v>
      </c>
      <c r="R3575" s="6">
        <f>_xlfn.XLOOKUP(CleanedData[[#This Row],[Product]],'02_Lookup_Tables'!$A$2:$A$126,'02_Lookup_Tables'!$B$2:$B$126)</f>
        <v>2099.4</v>
      </c>
      <c r="S3575" t="str">
        <f>VLOOKUP(CleanedData[[#This Row],[Product]],'02_Lookup_Tables'!$H$2:$I$126,2,FALSE)</f>
        <v>Sports &amp; Outdoors</v>
      </c>
      <c r="T3575" t="str">
        <f>VLOOKUP(CleanedData[[#This Row],[Province]],'02_Lookup_Tables'!$D$2:$E$10,2, FALSE)</f>
        <v>Southern Region</v>
      </c>
      <c r="U3575" t="str" cm="1">
        <f t="array" ref="U3575">_xlfn.IFS(CleanedData[[#This Row],[Purchase Amount]]&lt;500,"Low",
CleanedData[[#This Row],[Purchase Amount]]&lt;5000,"Medium",
TRUE,"High")</f>
        <v>Medium</v>
      </c>
      <c r="V3575" t="str">
        <f>TEXT(CleanedData[[#This Row],[Date]],"mmmm")</f>
        <v>September</v>
      </c>
      <c r="W3575" t="str">
        <f>"Q"&amp;ROUNDUP(MONTH(CleanedData[[#This Row],[Date]])/3,0)</f>
        <v>Q3</v>
      </c>
      <c r="X3575" t="str">
        <f>IF(CleanedData[[#This Row],[Purchase Amount]]&gt;=5000,"Yes","No")</f>
        <v>No</v>
      </c>
      <c r="Y3575">
        <f>IF(CleanedData[[#This Row],[Recommend]]="Yes",1,0)</f>
        <v>1</v>
      </c>
      <c r="Z3575" s="6">
        <f>CleanedData[[#This Row],[Purchase Amount]]*0.15</f>
        <v>314.91000000000003</v>
      </c>
      <c r="AA3575" s="6">
        <f>CleanedData[[#This Row],[Purchase Amount]]*1.15</f>
        <v>2414.31</v>
      </c>
    </row>
    <row r="3576" spans="1:27" x14ac:dyDescent="0.3">
      <c r="A3576">
        <v>4337</v>
      </c>
      <c r="B3576" t="s">
        <v>3801</v>
      </c>
      <c r="C3576" s="1">
        <v>45897</v>
      </c>
      <c r="D3576">
        <v>44</v>
      </c>
      <c r="E3576" t="s">
        <v>52</v>
      </c>
      <c r="F3576" t="s">
        <v>83</v>
      </c>
      <c r="G3576" t="s">
        <v>340</v>
      </c>
      <c r="H3576">
        <v>5</v>
      </c>
      <c r="I3576" t="s">
        <v>42</v>
      </c>
      <c r="J3576" t="s">
        <v>74</v>
      </c>
      <c r="K3576" t="s">
        <v>55</v>
      </c>
      <c r="L3576" t="s">
        <v>42</v>
      </c>
      <c r="N3576" t="s">
        <v>57</v>
      </c>
      <c r="O3576" t="s">
        <v>134</v>
      </c>
      <c r="P3576" t="s">
        <v>8646</v>
      </c>
      <c r="Q3576" t="s">
        <v>81</v>
      </c>
      <c r="R3576" s="6">
        <f>_xlfn.XLOOKUP(CleanedData[[#This Row],[Product]],'02_Lookup_Tables'!$A$2:$A$126,'02_Lookup_Tables'!$B$2:$B$126)</f>
        <v>828.82</v>
      </c>
      <c r="S3576" t="str">
        <f>VLOOKUP(CleanedData[[#This Row],[Product]],'02_Lookup_Tables'!$H$2:$I$126,2,FALSE)</f>
        <v>Home Devices</v>
      </c>
      <c r="T3576" t="str">
        <f>VLOOKUP(CleanedData[[#This Row],[Province]],'02_Lookup_Tables'!$D$2:$E$10,2, FALSE)</f>
        <v>Western Region</v>
      </c>
      <c r="U3576" t="str" cm="1">
        <f t="array" ref="U3576">_xlfn.IFS(CleanedData[[#This Row],[Purchase Amount]]&lt;500,"Low",
CleanedData[[#This Row],[Purchase Amount]]&lt;5000,"Medium",
TRUE,"High")</f>
        <v>Medium</v>
      </c>
      <c r="V3576" t="str">
        <f>TEXT(CleanedData[[#This Row],[Date]],"mmmm")</f>
        <v>August</v>
      </c>
      <c r="W3576" t="str">
        <f>"Q"&amp;ROUNDUP(MONTH(CleanedData[[#This Row],[Date]])/3,0)</f>
        <v>Q3</v>
      </c>
      <c r="X3576" t="str">
        <f>IF(CleanedData[[#This Row],[Purchase Amount]]&gt;=5000,"Yes","No")</f>
        <v>No</v>
      </c>
      <c r="Y3576">
        <f>IF(CleanedData[[#This Row],[Recommend]]="Yes",1,0)</f>
        <v>0</v>
      </c>
      <c r="Z3576" s="6">
        <f>CleanedData[[#This Row],[Purchase Amount]]*0.15</f>
        <v>124.32300000000001</v>
      </c>
      <c r="AA3576" s="6">
        <f>CleanedData[[#This Row],[Purchase Amount]]*1.15</f>
        <v>953.14300000000003</v>
      </c>
    </row>
    <row r="3577" spans="1:27" x14ac:dyDescent="0.3">
      <c r="A3577">
        <v>4338</v>
      </c>
      <c r="B3577" t="s">
        <v>3802</v>
      </c>
      <c r="C3577" s="1">
        <v>45823</v>
      </c>
      <c r="D3577">
        <v>71</v>
      </c>
      <c r="E3577" t="s">
        <v>39</v>
      </c>
      <c r="F3577" t="s">
        <v>125</v>
      </c>
      <c r="G3577" t="s">
        <v>266</v>
      </c>
      <c r="H3577">
        <v>1</v>
      </c>
      <c r="I3577" t="s">
        <v>45</v>
      </c>
      <c r="J3577" t="s">
        <v>43</v>
      </c>
      <c r="K3577" t="s">
        <v>55</v>
      </c>
      <c r="L3577" t="s">
        <v>45</v>
      </c>
      <c r="N3577" t="s">
        <v>80</v>
      </c>
      <c r="O3577" t="s">
        <v>134</v>
      </c>
      <c r="P3577" t="s">
        <v>8646</v>
      </c>
      <c r="Q3577" t="s">
        <v>97</v>
      </c>
      <c r="R3577" s="6">
        <f>_xlfn.XLOOKUP(CleanedData[[#This Row],[Product]],'02_Lookup_Tables'!$A$2:$A$126,'02_Lookup_Tables'!$B$2:$B$126)</f>
        <v>2951.61</v>
      </c>
      <c r="S3577" t="str">
        <f>VLOOKUP(CleanedData[[#This Row],[Product]],'02_Lookup_Tables'!$H$2:$I$126,2,FALSE)</f>
        <v>Beauty &amp; Personal Care</v>
      </c>
      <c r="T3577" t="str">
        <f>VLOOKUP(CleanedData[[#This Row],[Province]],'02_Lookup_Tables'!$D$2:$E$10,2, FALSE)</f>
        <v>Western Region</v>
      </c>
      <c r="U3577" t="str" cm="1">
        <f t="array" ref="U3577">_xlfn.IFS(CleanedData[[#This Row],[Purchase Amount]]&lt;500,"Low",
CleanedData[[#This Row],[Purchase Amount]]&lt;5000,"Medium",
TRUE,"High")</f>
        <v>Medium</v>
      </c>
      <c r="V3577" t="str">
        <f>TEXT(CleanedData[[#This Row],[Date]],"mmmm")</f>
        <v>June</v>
      </c>
      <c r="W3577" t="str">
        <f>"Q"&amp;ROUNDUP(MONTH(CleanedData[[#This Row],[Date]])/3,0)</f>
        <v>Q2</v>
      </c>
      <c r="X3577" t="str">
        <f>IF(CleanedData[[#This Row],[Purchase Amount]]&gt;=5000,"Yes","No")</f>
        <v>No</v>
      </c>
      <c r="Y3577">
        <f>IF(CleanedData[[#This Row],[Recommend]]="Yes",1,0)</f>
        <v>1</v>
      </c>
      <c r="Z3577" s="6">
        <f>CleanedData[[#This Row],[Purchase Amount]]*0.15</f>
        <v>442.74150000000003</v>
      </c>
      <c r="AA3577" s="6">
        <f>CleanedData[[#This Row],[Purchase Amount]]*1.15</f>
        <v>3394.3514999999998</v>
      </c>
    </row>
    <row r="3578" spans="1:27" x14ac:dyDescent="0.3">
      <c r="A3578">
        <v>4339</v>
      </c>
      <c r="B3578" t="s">
        <v>3803</v>
      </c>
      <c r="C3578" s="1">
        <v>45523</v>
      </c>
      <c r="D3578">
        <v>41</v>
      </c>
      <c r="E3578" t="s">
        <v>39</v>
      </c>
      <c r="F3578" t="s">
        <v>83</v>
      </c>
      <c r="G3578" t="s">
        <v>668</v>
      </c>
      <c r="H3578">
        <v>5</v>
      </c>
      <c r="I3578" t="s">
        <v>45</v>
      </c>
      <c r="J3578" t="s">
        <v>54</v>
      </c>
      <c r="K3578" t="s">
        <v>64</v>
      </c>
      <c r="L3578" t="s">
        <v>42</v>
      </c>
      <c r="M3578" t="s">
        <v>79</v>
      </c>
      <c r="N3578" t="s">
        <v>57</v>
      </c>
      <c r="O3578" t="s">
        <v>89</v>
      </c>
      <c r="P3578" t="s">
        <v>70</v>
      </c>
      <c r="Q3578" t="s">
        <v>81</v>
      </c>
      <c r="R3578" s="6">
        <f>_xlfn.XLOOKUP(CleanedData[[#This Row],[Product]],'02_Lookup_Tables'!$A$2:$A$126,'02_Lookup_Tables'!$B$2:$B$126)</f>
        <v>301.58</v>
      </c>
      <c r="S3578" t="str">
        <f>VLOOKUP(CleanedData[[#This Row],[Product]],'02_Lookup_Tables'!$H$2:$I$126,2,FALSE)</f>
        <v>Food</v>
      </c>
      <c r="T3578" t="str">
        <f>VLOOKUP(CleanedData[[#This Row],[Province]],'02_Lookup_Tables'!$D$2:$E$10,2, FALSE)</f>
        <v>Western Region</v>
      </c>
      <c r="U3578" t="str" cm="1">
        <f t="array" ref="U3578">_xlfn.IFS(CleanedData[[#This Row],[Purchase Amount]]&lt;500,"Low",
CleanedData[[#This Row],[Purchase Amount]]&lt;5000,"Medium",
TRUE,"High")</f>
        <v>Low</v>
      </c>
      <c r="V3578" t="str">
        <f>TEXT(CleanedData[[#This Row],[Date]],"mmmm")</f>
        <v>August</v>
      </c>
      <c r="W3578" t="str">
        <f>"Q"&amp;ROUNDUP(MONTH(CleanedData[[#This Row],[Date]])/3,0)</f>
        <v>Q3</v>
      </c>
      <c r="X3578" t="str">
        <f>IF(CleanedData[[#This Row],[Purchase Amount]]&gt;=5000,"Yes","No")</f>
        <v>No</v>
      </c>
      <c r="Y3578">
        <f>IF(CleanedData[[#This Row],[Recommend]]="Yes",1,0)</f>
        <v>1</v>
      </c>
      <c r="Z3578" s="6">
        <f>CleanedData[[#This Row],[Purchase Amount]]*0.15</f>
        <v>45.236999999999995</v>
      </c>
      <c r="AA3578" s="6">
        <f>CleanedData[[#This Row],[Purchase Amount]]*1.15</f>
        <v>346.81699999999995</v>
      </c>
    </row>
    <row r="3579" spans="1:27" x14ac:dyDescent="0.3">
      <c r="A3579">
        <v>4340</v>
      </c>
      <c r="B3579" t="s">
        <v>3804</v>
      </c>
      <c r="C3579" s="1">
        <v>45457</v>
      </c>
      <c r="D3579">
        <v>50</v>
      </c>
      <c r="E3579" t="s">
        <v>39</v>
      </c>
      <c r="F3579" t="s">
        <v>125</v>
      </c>
      <c r="G3579" t="s">
        <v>173</v>
      </c>
      <c r="H3579">
        <v>1</v>
      </c>
      <c r="I3579" t="s">
        <v>42</v>
      </c>
      <c r="J3579" t="s">
        <v>43</v>
      </c>
      <c r="K3579" t="s">
        <v>55</v>
      </c>
      <c r="L3579" t="s">
        <v>45</v>
      </c>
      <c r="M3579" t="s">
        <v>147</v>
      </c>
      <c r="N3579" t="s">
        <v>80</v>
      </c>
      <c r="O3579" t="s">
        <v>148</v>
      </c>
      <c r="P3579" t="s">
        <v>70</v>
      </c>
      <c r="Q3579" t="s">
        <v>93</v>
      </c>
      <c r="R3579" s="6">
        <f>_xlfn.XLOOKUP(CleanedData[[#This Row],[Product]],'02_Lookup_Tables'!$A$2:$A$126,'02_Lookup_Tables'!$B$2:$B$126)</f>
        <v>13056.99</v>
      </c>
      <c r="S3579" t="str">
        <f>VLOOKUP(CleanedData[[#This Row],[Product]],'02_Lookup_Tables'!$H$2:$I$126,2,FALSE)</f>
        <v>Electronics</v>
      </c>
      <c r="T3579" t="str">
        <f>VLOOKUP(CleanedData[[#This Row],[Province]],'02_Lookup_Tables'!$D$2:$E$10,2, FALSE)</f>
        <v>Western Region</v>
      </c>
      <c r="U3579" t="str" cm="1">
        <f t="array" ref="U3579">_xlfn.IFS(CleanedData[[#This Row],[Purchase Amount]]&lt;500,"Low",
CleanedData[[#This Row],[Purchase Amount]]&lt;5000,"Medium",
TRUE,"High")</f>
        <v>High</v>
      </c>
      <c r="V3579" t="str">
        <f>TEXT(CleanedData[[#This Row],[Date]],"mmmm")</f>
        <v>June</v>
      </c>
      <c r="W3579" t="str">
        <f>"Q"&amp;ROUNDUP(MONTH(CleanedData[[#This Row],[Date]])/3,0)</f>
        <v>Q2</v>
      </c>
      <c r="X3579" t="str">
        <f>IF(CleanedData[[#This Row],[Purchase Amount]]&gt;=5000,"Yes","No")</f>
        <v>Yes</v>
      </c>
      <c r="Y3579">
        <f>IF(CleanedData[[#This Row],[Recommend]]="Yes",1,0)</f>
        <v>0</v>
      </c>
      <c r="Z3579" s="6">
        <f>CleanedData[[#This Row],[Purchase Amount]]*0.15</f>
        <v>1958.5484999999999</v>
      </c>
      <c r="AA3579" s="6">
        <f>CleanedData[[#This Row],[Purchase Amount]]*1.15</f>
        <v>15015.538499999999</v>
      </c>
    </row>
    <row r="3580" spans="1:27" x14ac:dyDescent="0.3">
      <c r="A3580">
        <v>4341</v>
      </c>
      <c r="B3580" t="s">
        <v>3805</v>
      </c>
      <c r="C3580" s="1">
        <v>45708</v>
      </c>
      <c r="D3580">
        <v>23</v>
      </c>
      <c r="E3580" t="s">
        <v>39</v>
      </c>
      <c r="F3580" t="s">
        <v>40</v>
      </c>
      <c r="G3580" t="s">
        <v>378</v>
      </c>
      <c r="H3580">
        <v>1</v>
      </c>
      <c r="I3580" t="s">
        <v>42</v>
      </c>
      <c r="J3580" t="s">
        <v>43</v>
      </c>
      <c r="K3580" t="s">
        <v>44</v>
      </c>
      <c r="L3580" t="s">
        <v>42</v>
      </c>
      <c r="M3580" t="s">
        <v>106</v>
      </c>
      <c r="N3580" t="s">
        <v>80</v>
      </c>
      <c r="O3580" t="s">
        <v>148</v>
      </c>
      <c r="P3580" t="s">
        <v>70</v>
      </c>
      <c r="Q3580" t="s">
        <v>66</v>
      </c>
      <c r="R3580" s="6">
        <f>_xlfn.XLOOKUP(CleanedData[[#This Row],[Product]],'02_Lookup_Tables'!$A$2:$A$126,'02_Lookup_Tables'!$B$2:$B$126)</f>
        <v>40.11</v>
      </c>
      <c r="S3580" t="str">
        <f>VLOOKUP(CleanedData[[#This Row],[Product]],'02_Lookup_Tables'!$H$2:$I$126,2,FALSE)</f>
        <v>Food</v>
      </c>
      <c r="T3580" t="str">
        <f>VLOOKUP(CleanedData[[#This Row],[Province]],'02_Lookup_Tables'!$D$2:$E$10,2, FALSE)</f>
        <v>Northern Region</v>
      </c>
      <c r="U3580" t="str" cm="1">
        <f t="array" ref="U3580">_xlfn.IFS(CleanedData[[#This Row],[Purchase Amount]]&lt;500,"Low",
CleanedData[[#This Row],[Purchase Amount]]&lt;5000,"Medium",
TRUE,"High")</f>
        <v>Low</v>
      </c>
      <c r="V3580" t="str">
        <f>TEXT(CleanedData[[#This Row],[Date]],"mmmm")</f>
        <v>February</v>
      </c>
      <c r="W3580" t="str">
        <f>"Q"&amp;ROUNDUP(MONTH(CleanedData[[#This Row],[Date]])/3,0)</f>
        <v>Q1</v>
      </c>
      <c r="X3580" t="str">
        <f>IF(CleanedData[[#This Row],[Purchase Amount]]&gt;=5000,"Yes","No")</f>
        <v>No</v>
      </c>
      <c r="Y3580">
        <f>IF(CleanedData[[#This Row],[Recommend]]="Yes",1,0)</f>
        <v>0</v>
      </c>
      <c r="Z3580" s="6">
        <f>CleanedData[[#This Row],[Purchase Amount]]*0.15</f>
        <v>6.0164999999999997</v>
      </c>
      <c r="AA3580" s="6">
        <f>CleanedData[[#This Row],[Purchase Amount]]*1.15</f>
        <v>46.126499999999993</v>
      </c>
    </row>
    <row r="3581" spans="1:27" x14ac:dyDescent="0.3">
      <c r="A3581">
        <v>4342</v>
      </c>
      <c r="B3581" t="s">
        <v>3806</v>
      </c>
      <c r="C3581" s="1">
        <v>45587</v>
      </c>
      <c r="D3581">
        <v>37</v>
      </c>
      <c r="E3581" t="s">
        <v>39</v>
      </c>
      <c r="F3581" t="s">
        <v>125</v>
      </c>
      <c r="G3581" t="s">
        <v>102</v>
      </c>
      <c r="H3581">
        <v>1</v>
      </c>
      <c r="I3581" t="s">
        <v>45</v>
      </c>
      <c r="J3581" t="s">
        <v>43</v>
      </c>
      <c r="K3581" t="s">
        <v>55</v>
      </c>
      <c r="L3581" t="s">
        <v>45</v>
      </c>
      <c r="M3581" t="s">
        <v>92</v>
      </c>
      <c r="N3581" t="s">
        <v>80</v>
      </c>
      <c r="O3581" t="s">
        <v>89</v>
      </c>
      <c r="P3581" t="s">
        <v>49</v>
      </c>
      <c r="Q3581" t="s">
        <v>81</v>
      </c>
      <c r="R3581" s="6">
        <f>_xlfn.XLOOKUP(CleanedData[[#This Row],[Product]],'02_Lookup_Tables'!$A$2:$A$126,'02_Lookup_Tables'!$B$2:$B$126)</f>
        <v>276.82</v>
      </c>
      <c r="S3581" t="str">
        <f>VLOOKUP(CleanedData[[#This Row],[Product]],'02_Lookup_Tables'!$H$2:$I$126,2,FALSE)</f>
        <v>Home &amp; Living</v>
      </c>
      <c r="T3581" t="str">
        <f>VLOOKUP(CleanedData[[#This Row],[Province]],'02_Lookup_Tables'!$D$2:$E$10,2, FALSE)</f>
        <v>Western Region</v>
      </c>
      <c r="U3581" t="str" cm="1">
        <f t="array" ref="U3581">_xlfn.IFS(CleanedData[[#This Row],[Purchase Amount]]&lt;500,"Low",
CleanedData[[#This Row],[Purchase Amount]]&lt;5000,"Medium",
TRUE,"High")</f>
        <v>Low</v>
      </c>
      <c r="V3581" t="str">
        <f>TEXT(CleanedData[[#This Row],[Date]],"mmmm")</f>
        <v>October</v>
      </c>
      <c r="W3581" t="str">
        <f>"Q"&amp;ROUNDUP(MONTH(CleanedData[[#This Row],[Date]])/3,0)</f>
        <v>Q4</v>
      </c>
      <c r="X3581" t="str">
        <f>IF(CleanedData[[#This Row],[Purchase Amount]]&gt;=5000,"Yes","No")</f>
        <v>No</v>
      </c>
      <c r="Y3581">
        <f>IF(CleanedData[[#This Row],[Recommend]]="Yes",1,0)</f>
        <v>1</v>
      </c>
      <c r="Z3581" s="6">
        <f>CleanedData[[#This Row],[Purchase Amount]]*0.15</f>
        <v>41.522999999999996</v>
      </c>
      <c r="AA3581" s="6">
        <f>CleanedData[[#This Row],[Purchase Amount]]*1.15</f>
        <v>318.34299999999996</v>
      </c>
    </row>
    <row r="3582" spans="1:27" x14ac:dyDescent="0.3">
      <c r="A3582">
        <v>4343</v>
      </c>
      <c r="B3582" t="s">
        <v>3807</v>
      </c>
      <c r="C3582" s="1">
        <v>45865</v>
      </c>
      <c r="D3582">
        <v>52</v>
      </c>
      <c r="E3582" t="s">
        <v>52</v>
      </c>
      <c r="F3582" t="s">
        <v>130</v>
      </c>
      <c r="G3582" t="s">
        <v>307</v>
      </c>
      <c r="H3582">
        <v>2</v>
      </c>
      <c r="I3582" t="s">
        <v>45</v>
      </c>
      <c r="J3582" t="s">
        <v>69</v>
      </c>
      <c r="K3582" t="s">
        <v>44</v>
      </c>
      <c r="L3582" t="s">
        <v>45</v>
      </c>
      <c r="M3582" t="s">
        <v>106</v>
      </c>
      <c r="N3582" t="s">
        <v>47</v>
      </c>
      <c r="O3582" t="s">
        <v>148</v>
      </c>
      <c r="P3582" t="s">
        <v>70</v>
      </c>
      <c r="Q3582" t="s">
        <v>93</v>
      </c>
      <c r="R3582" s="6">
        <f>_xlfn.XLOOKUP(CleanedData[[#This Row],[Product]],'02_Lookup_Tables'!$A$2:$A$126,'02_Lookup_Tables'!$B$2:$B$126)</f>
        <v>824.74</v>
      </c>
      <c r="S3582" t="str">
        <f>VLOOKUP(CleanedData[[#This Row],[Product]],'02_Lookup_Tables'!$H$2:$I$126,2,FALSE)</f>
        <v>Apparel</v>
      </c>
      <c r="T3582" t="str">
        <f>VLOOKUP(CleanedData[[#This Row],[Province]],'02_Lookup_Tables'!$D$2:$E$10,2, FALSE)</f>
        <v>Eastern Region</v>
      </c>
      <c r="U3582" t="str" cm="1">
        <f t="array" ref="U3582">_xlfn.IFS(CleanedData[[#This Row],[Purchase Amount]]&lt;500,"Low",
CleanedData[[#This Row],[Purchase Amount]]&lt;5000,"Medium",
TRUE,"High")</f>
        <v>Medium</v>
      </c>
      <c r="V3582" t="str">
        <f>TEXT(CleanedData[[#This Row],[Date]],"mmmm")</f>
        <v>July</v>
      </c>
      <c r="W3582" t="str">
        <f>"Q"&amp;ROUNDUP(MONTH(CleanedData[[#This Row],[Date]])/3,0)</f>
        <v>Q3</v>
      </c>
      <c r="X3582" t="str">
        <f>IF(CleanedData[[#This Row],[Purchase Amount]]&gt;=5000,"Yes","No")</f>
        <v>No</v>
      </c>
      <c r="Y3582">
        <f>IF(CleanedData[[#This Row],[Recommend]]="Yes",1,0)</f>
        <v>1</v>
      </c>
      <c r="Z3582" s="6">
        <f>CleanedData[[#This Row],[Purchase Amount]]*0.15</f>
        <v>123.711</v>
      </c>
      <c r="AA3582" s="6">
        <f>CleanedData[[#This Row],[Purchase Amount]]*1.15</f>
        <v>948.45099999999991</v>
      </c>
    </row>
    <row r="3583" spans="1:27" x14ac:dyDescent="0.3">
      <c r="A3583">
        <v>4346</v>
      </c>
      <c r="B3583" t="s">
        <v>3808</v>
      </c>
      <c r="C3583" s="1">
        <v>45830</v>
      </c>
      <c r="D3583">
        <v>74</v>
      </c>
      <c r="E3583" t="s">
        <v>39</v>
      </c>
      <c r="F3583" t="s">
        <v>68</v>
      </c>
      <c r="G3583" t="s">
        <v>133</v>
      </c>
      <c r="H3583">
        <v>2</v>
      </c>
      <c r="I3583" t="s">
        <v>45</v>
      </c>
      <c r="J3583" t="s">
        <v>54</v>
      </c>
      <c r="K3583" t="s">
        <v>64</v>
      </c>
      <c r="L3583" t="s">
        <v>45</v>
      </c>
      <c r="M3583" t="s">
        <v>147</v>
      </c>
      <c r="N3583" t="s">
        <v>47</v>
      </c>
      <c r="O3583" t="s">
        <v>148</v>
      </c>
      <c r="P3583" t="s">
        <v>70</v>
      </c>
      <c r="Q3583" t="s">
        <v>97</v>
      </c>
      <c r="R3583" s="6">
        <f>_xlfn.XLOOKUP(CleanedData[[#This Row],[Product]],'02_Lookup_Tables'!$A$2:$A$126,'02_Lookup_Tables'!$B$2:$B$126)</f>
        <v>1734</v>
      </c>
      <c r="S3583" t="str">
        <f>VLOOKUP(CleanedData[[#This Row],[Product]],'02_Lookup_Tables'!$H$2:$I$126,2,FALSE)</f>
        <v>Home &amp; Living</v>
      </c>
      <c r="T3583" t="str">
        <f>VLOOKUP(CleanedData[[#This Row],[Province]],'02_Lookup_Tables'!$D$2:$E$10,2, FALSE)</f>
        <v>Northern Region</v>
      </c>
      <c r="U3583" t="str" cm="1">
        <f t="array" ref="U3583">_xlfn.IFS(CleanedData[[#This Row],[Purchase Amount]]&lt;500,"Low",
CleanedData[[#This Row],[Purchase Amount]]&lt;5000,"Medium",
TRUE,"High")</f>
        <v>Medium</v>
      </c>
      <c r="V3583" t="str">
        <f>TEXT(CleanedData[[#This Row],[Date]],"mmmm")</f>
        <v>June</v>
      </c>
      <c r="W3583" t="str">
        <f>"Q"&amp;ROUNDUP(MONTH(CleanedData[[#This Row],[Date]])/3,0)</f>
        <v>Q2</v>
      </c>
      <c r="X3583" t="str">
        <f>IF(CleanedData[[#This Row],[Purchase Amount]]&gt;=5000,"Yes","No")</f>
        <v>No</v>
      </c>
      <c r="Y3583">
        <f>IF(CleanedData[[#This Row],[Recommend]]="Yes",1,0)</f>
        <v>1</v>
      </c>
      <c r="Z3583" s="6">
        <f>CleanedData[[#This Row],[Purchase Amount]]*0.15</f>
        <v>260.09999999999997</v>
      </c>
      <c r="AA3583" s="6">
        <f>CleanedData[[#This Row],[Purchase Amount]]*1.15</f>
        <v>1994.1</v>
      </c>
    </row>
    <row r="3584" spans="1:27" x14ac:dyDescent="0.3">
      <c r="A3584">
        <v>4347</v>
      </c>
      <c r="B3584" t="s">
        <v>3809</v>
      </c>
      <c r="C3584" s="1">
        <v>45896</v>
      </c>
      <c r="D3584">
        <v>46</v>
      </c>
      <c r="E3584" t="s">
        <v>60</v>
      </c>
      <c r="F3584" t="s">
        <v>125</v>
      </c>
      <c r="G3584" t="s">
        <v>472</v>
      </c>
      <c r="H3584">
        <v>5</v>
      </c>
      <c r="I3584" t="s">
        <v>45</v>
      </c>
      <c r="J3584" t="s">
        <v>63</v>
      </c>
      <c r="K3584" t="s">
        <v>55</v>
      </c>
      <c r="L3584" t="s">
        <v>45</v>
      </c>
      <c r="M3584" t="s">
        <v>112</v>
      </c>
      <c r="N3584" t="s">
        <v>57</v>
      </c>
      <c r="O3584" t="s">
        <v>48</v>
      </c>
      <c r="P3584" t="s">
        <v>49</v>
      </c>
      <c r="Q3584" t="s">
        <v>93</v>
      </c>
      <c r="R3584" s="6">
        <f>_xlfn.XLOOKUP(CleanedData[[#This Row],[Product]],'02_Lookup_Tables'!$A$2:$A$126,'02_Lookup_Tables'!$B$2:$B$126)</f>
        <v>2216.12</v>
      </c>
      <c r="S3584" t="str">
        <f>VLOOKUP(CleanedData[[#This Row],[Product]],'02_Lookup_Tables'!$H$2:$I$126,2,FALSE)</f>
        <v>Beauty &amp; Personal Care</v>
      </c>
      <c r="T3584" t="str">
        <f>VLOOKUP(CleanedData[[#This Row],[Province]],'02_Lookup_Tables'!$D$2:$E$10,2, FALSE)</f>
        <v>Western Region</v>
      </c>
      <c r="U3584" t="str" cm="1">
        <f t="array" ref="U3584">_xlfn.IFS(CleanedData[[#This Row],[Purchase Amount]]&lt;500,"Low",
CleanedData[[#This Row],[Purchase Amount]]&lt;5000,"Medium",
TRUE,"High")</f>
        <v>Medium</v>
      </c>
      <c r="V3584" t="str">
        <f>TEXT(CleanedData[[#This Row],[Date]],"mmmm")</f>
        <v>August</v>
      </c>
      <c r="W3584" t="str">
        <f>"Q"&amp;ROUNDUP(MONTH(CleanedData[[#This Row],[Date]])/3,0)</f>
        <v>Q3</v>
      </c>
      <c r="X3584" t="str">
        <f>IF(CleanedData[[#This Row],[Purchase Amount]]&gt;=5000,"Yes","No")</f>
        <v>No</v>
      </c>
      <c r="Y3584">
        <f>IF(CleanedData[[#This Row],[Recommend]]="Yes",1,0)</f>
        <v>1</v>
      </c>
      <c r="Z3584" s="6">
        <f>CleanedData[[#This Row],[Purchase Amount]]*0.15</f>
        <v>332.41799999999995</v>
      </c>
      <c r="AA3584" s="6">
        <f>CleanedData[[#This Row],[Purchase Amount]]*1.15</f>
        <v>2548.5379999999996</v>
      </c>
    </row>
    <row r="3585" spans="1:27" x14ac:dyDescent="0.3">
      <c r="A3585">
        <v>4348</v>
      </c>
      <c r="B3585" t="s">
        <v>3810</v>
      </c>
      <c r="C3585" s="1">
        <v>45486</v>
      </c>
      <c r="D3585">
        <v>76</v>
      </c>
      <c r="E3585" t="s">
        <v>39</v>
      </c>
      <c r="F3585" t="s">
        <v>83</v>
      </c>
      <c r="G3585" t="s">
        <v>214</v>
      </c>
      <c r="H3585">
        <v>3</v>
      </c>
      <c r="I3585" t="s">
        <v>42</v>
      </c>
      <c r="J3585" t="s">
        <v>43</v>
      </c>
      <c r="K3585" t="s">
        <v>44</v>
      </c>
      <c r="L3585" t="s">
        <v>45</v>
      </c>
      <c r="M3585" t="s">
        <v>190</v>
      </c>
      <c r="N3585" t="s">
        <v>48</v>
      </c>
      <c r="O3585" t="s">
        <v>89</v>
      </c>
      <c r="P3585" t="s">
        <v>49</v>
      </c>
      <c r="Q3585" t="s">
        <v>97</v>
      </c>
      <c r="R3585" s="6">
        <f>_xlfn.XLOOKUP(CleanedData[[#This Row],[Product]],'02_Lookup_Tables'!$A$2:$A$126,'02_Lookup_Tables'!$B$2:$B$126)</f>
        <v>134.01</v>
      </c>
      <c r="S3585" t="str">
        <f>VLOOKUP(CleanedData[[#This Row],[Product]],'02_Lookup_Tables'!$H$2:$I$126,2,FALSE)</f>
        <v>Food</v>
      </c>
      <c r="T3585" t="str">
        <f>VLOOKUP(CleanedData[[#This Row],[Province]],'02_Lookup_Tables'!$D$2:$E$10,2, FALSE)</f>
        <v>Western Region</v>
      </c>
      <c r="U3585" t="str" cm="1">
        <f t="array" ref="U3585">_xlfn.IFS(CleanedData[[#This Row],[Purchase Amount]]&lt;500,"Low",
CleanedData[[#This Row],[Purchase Amount]]&lt;5000,"Medium",
TRUE,"High")</f>
        <v>Low</v>
      </c>
      <c r="V3585" t="str">
        <f>TEXT(CleanedData[[#This Row],[Date]],"mmmm")</f>
        <v>July</v>
      </c>
      <c r="W3585" t="str">
        <f>"Q"&amp;ROUNDUP(MONTH(CleanedData[[#This Row],[Date]])/3,0)</f>
        <v>Q3</v>
      </c>
      <c r="X3585" t="str">
        <f>IF(CleanedData[[#This Row],[Purchase Amount]]&gt;=5000,"Yes","No")</f>
        <v>No</v>
      </c>
      <c r="Y3585">
        <f>IF(CleanedData[[#This Row],[Recommend]]="Yes",1,0)</f>
        <v>0</v>
      </c>
      <c r="Z3585" s="6">
        <f>CleanedData[[#This Row],[Purchase Amount]]*0.15</f>
        <v>20.101499999999998</v>
      </c>
      <c r="AA3585" s="6">
        <f>CleanedData[[#This Row],[Purchase Amount]]*1.15</f>
        <v>154.11149999999998</v>
      </c>
    </row>
    <row r="3586" spans="1:27" x14ac:dyDescent="0.3">
      <c r="A3586">
        <v>4350</v>
      </c>
      <c r="B3586" t="s">
        <v>3811</v>
      </c>
      <c r="C3586" s="1">
        <v>45384</v>
      </c>
      <c r="D3586">
        <v>67</v>
      </c>
      <c r="E3586" t="s">
        <v>60</v>
      </c>
      <c r="F3586" t="s">
        <v>72</v>
      </c>
      <c r="G3586" t="s">
        <v>168</v>
      </c>
      <c r="H3586">
        <v>3</v>
      </c>
      <c r="I3586" t="s">
        <v>42</v>
      </c>
      <c r="J3586" t="s">
        <v>43</v>
      </c>
      <c r="K3586" t="s">
        <v>55</v>
      </c>
      <c r="L3586" t="s">
        <v>45</v>
      </c>
      <c r="M3586" t="s">
        <v>92</v>
      </c>
      <c r="N3586" t="s">
        <v>48</v>
      </c>
      <c r="O3586" t="s">
        <v>89</v>
      </c>
      <c r="P3586" t="s">
        <v>49</v>
      </c>
      <c r="Q3586" t="s">
        <v>97</v>
      </c>
      <c r="R3586" s="6">
        <f>_xlfn.XLOOKUP(CleanedData[[#This Row],[Product]],'02_Lookup_Tables'!$A$2:$A$126,'02_Lookup_Tables'!$B$2:$B$126)</f>
        <v>14729.04</v>
      </c>
      <c r="S3586" t="str">
        <f>VLOOKUP(CleanedData[[#This Row],[Product]],'02_Lookup_Tables'!$H$2:$I$126,2,FALSE)</f>
        <v>Electronics</v>
      </c>
      <c r="T3586" t="str">
        <f>VLOOKUP(CleanedData[[#This Row],[Province]],'02_Lookup_Tables'!$D$2:$E$10,2, FALSE)</f>
        <v>Central Region</v>
      </c>
      <c r="U3586" t="str" cm="1">
        <f t="array" ref="U3586">_xlfn.IFS(CleanedData[[#This Row],[Purchase Amount]]&lt;500,"Low",
CleanedData[[#This Row],[Purchase Amount]]&lt;5000,"Medium",
TRUE,"High")</f>
        <v>High</v>
      </c>
      <c r="V3586" t="str">
        <f>TEXT(CleanedData[[#This Row],[Date]],"mmmm")</f>
        <v>April</v>
      </c>
      <c r="W3586" t="str">
        <f>"Q"&amp;ROUNDUP(MONTH(CleanedData[[#This Row],[Date]])/3,0)</f>
        <v>Q2</v>
      </c>
      <c r="X3586" t="str">
        <f>IF(CleanedData[[#This Row],[Purchase Amount]]&gt;=5000,"Yes","No")</f>
        <v>Yes</v>
      </c>
      <c r="Y3586">
        <f>IF(CleanedData[[#This Row],[Recommend]]="Yes",1,0)</f>
        <v>0</v>
      </c>
      <c r="Z3586" s="6">
        <f>CleanedData[[#This Row],[Purchase Amount]]*0.15</f>
        <v>2209.3560000000002</v>
      </c>
      <c r="AA3586" s="6">
        <f>CleanedData[[#This Row],[Purchase Amount]]*1.15</f>
        <v>16938.396000000001</v>
      </c>
    </row>
    <row r="3587" spans="1:27" x14ac:dyDescent="0.3">
      <c r="A3587">
        <v>4351</v>
      </c>
      <c r="B3587" t="s">
        <v>3812</v>
      </c>
      <c r="C3587" s="1">
        <v>45457</v>
      </c>
      <c r="D3587">
        <v>50</v>
      </c>
      <c r="E3587" t="s">
        <v>52</v>
      </c>
      <c r="F3587" t="s">
        <v>72</v>
      </c>
      <c r="G3587" t="s">
        <v>126</v>
      </c>
      <c r="H3587">
        <v>5</v>
      </c>
      <c r="I3587" t="s">
        <v>45</v>
      </c>
      <c r="J3587" t="s">
        <v>54</v>
      </c>
      <c r="K3587" t="s">
        <v>44</v>
      </c>
      <c r="L3587" t="s">
        <v>45</v>
      </c>
      <c r="N3587" t="s">
        <v>57</v>
      </c>
      <c r="O3587" t="s">
        <v>134</v>
      </c>
      <c r="P3587" t="s">
        <v>8646</v>
      </c>
      <c r="Q3587" t="s">
        <v>93</v>
      </c>
      <c r="R3587" s="6">
        <f>_xlfn.XLOOKUP(CleanedData[[#This Row],[Product]],'02_Lookup_Tables'!$A$2:$A$126,'02_Lookup_Tables'!$B$2:$B$126)</f>
        <v>343.42</v>
      </c>
      <c r="S3587" t="str">
        <f>VLOOKUP(CleanedData[[#This Row],[Product]],'02_Lookup_Tables'!$H$2:$I$126,2,FALSE)</f>
        <v>Food</v>
      </c>
      <c r="T3587" t="str">
        <f>VLOOKUP(CleanedData[[#This Row],[Province]],'02_Lookup_Tables'!$D$2:$E$10,2, FALSE)</f>
        <v>Central Region</v>
      </c>
      <c r="U3587" t="str" cm="1">
        <f t="array" ref="U3587">_xlfn.IFS(CleanedData[[#This Row],[Purchase Amount]]&lt;500,"Low",
CleanedData[[#This Row],[Purchase Amount]]&lt;5000,"Medium",
TRUE,"High")</f>
        <v>Low</v>
      </c>
      <c r="V3587" t="str">
        <f>TEXT(CleanedData[[#This Row],[Date]],"mmmm")</f>
        <v>June</v>
      </c>
      <c r="W3587" t="str">
        <f>"Q"&amp;ROUNDUP(MONTH(CleanedData[[#This Row],[Date]])/3,0)</f>
        <v>Q2</v>
      </c>
      <c r="X3587" t="str">
        <f>IF(CleanedData[[#This Row],[Purchase Amount]]&gt;=5000,"Yes","No")</f>
        <v>No</v>
      </c>
      <c r="Y3587">
        <f>IF(CleanedData[[#This Row],[Recommend]]="Yes",1,0)</f>
        <v>1</v>
      </c>
      <c r="Z3587" s="6">
        <f>CleanedData[[#This Row],[Purchase Amount]]*0.15</f>
        <v>51.512999999999998</v>
      </c>
      <c r="AA3587" s="6">
        <f>CleanedData[[#This Row],[Purchase Amount]]*1.15</f>
        <v>394.93299999999999</v>
      </c>
    </row>
    <row r="3588" spans="1:27" x14ac:dyDescent="0.3">
      <c r="A3588">
        <v>4353</v>
      </c>
      <c r="B3588" t="s">
        <v>3813</v>
      </c>
      <c r="C3588" s="1">
        <v>45431</v>
      </c>
      <c r="D3588">
        <v>54</v>
      </c>
      <c r="E3588" t="s">
        <v>60</v>
      </c>
      <c r="F3588" t="s">
        <v>125</v>
      </c>
      <c r="G3588" t="s">
        <v>116</v>
      </c>
      <c r="H3588">
        <v>5</v>
      </c>
      <c r="I3588" t="s">
        <v>45</v>
      </c>
      <c r="J3588" t="s">
        <v>43</v>
      </c>
      <c r="K3588" t="s">
        <v>55</v>
      </c>
      <c r="L3588" t="s">
        <v>45</v>
      </c>
      <c r="M3588" t="s">
        <v>208</v>
      </c>
      <c r="N3588" t="s">
        <v>57</v>
      </c>
      <c r="O3588" t="s">
        <v>89</v>
      </c>
      <c r="P3588" t="s">
        <v>70</v>
      </c>
      <c r="Q3588" t="s">
        <v>93</v>
      </c>
      <c r="R3588" s="6">
        <f>_xlfn.XLOOKUP(CleanedData[[#This Row],[Product]],'02_Lookup_Tables'!$A$2:$A$126,'02_Lookup_Tables'!$B$2:$B$126)</f>
        <v>869.65</v>
      </c>
      <c r="S3588" t="str">
        <f>VLOOKUP(CleanedData[[#This Row],[Product]],'02_Lookup_Tables'!$H$2:$I$126,2,FALSE)</f>
        <v>Toys &amp; Games</v>
      </c>
      <c r="T3588" t="str">
        <f>VLOOKUP(CleanedData[[#This Row],[Province]],'02_Lookup_Tables'!$D$2:$E$10,2, FALSE)</f>
        <v>Western Region</v>
      </c>
      <c r="U3588" t="str" cm="1">
        <f t="array" ref="U3588">_xlfn.IFS(CleanedData[[#This Row],[Purchase Amount]]&lt;500,"Low",
CleanedData[[#This Row],[Purchase Amount]]&lt;5000,"Medium",
TRUE,"High")</f>
        <v>Medium</v>
      </c>
      <c r="V3588" t="str">
        <f>TEXT(CleanedData[[#This Row],[Date]],"mmmm")</f>
        <v>May</v>
      </c>
      <c r="W3588" t="str">
        <f>"Q"&amp;ROUNDUP(MONTH(CleanedData[[#This Row],[Date]])/3,0)</f>
        <v>Q2</v>
      </c>
      <c r="X3588" t="str">
        <f>IF(CleanedData[[#This Row],[Purchase Amount]]&gt;=5000,"Yes","No")</f>
        <v>No</v>
      </c>
      <c r="Y3588">
        <f>IF(CleanedData[[#This Row],[Recommend]]="Yes",1,0)</f>
        <v>1</v>
      </c>
      <c r="Z3588" s="6">
        <f>CleanedData[[#This Row],[Purchase Amount]]*0.15</f>
        <v>130.44749999999999</v>
      </c>
      <c r="AA3588" s="6">
        <f>CleanedData[[#This Row],[Purchase Amount]]*1.15</f>
        <v>1000.0974999999999</v>
      </c>
    </row>
    <row r="3589" spans="1:27" x14ac:dyDescent="0.3">
      <c r="A3589">
        <v>4354</v>
      </c>
      <c r="B3589" t="s">
        <v>3814</v>
      </c>
      <c r="C3589" s="1">
        <v>45696</v>
      </c>
      <c r="D3589">
        <v>58</v>
      </c>
      <c r="E3589" t="s">
        <v>60</v>
      </c>
      <c r="F3589" t="s">
        <v>72</v>
      </c>
      <c r="G3589" t="s">
        <v>342</v>
      </c>
      <c r="H3589">
        <v>1</v>
      </c>
      <c r="I3589" t="s">
        <v>42</v>
      </c>
      <c r="J3589" t="s">
        <v>63</v>
      </c>
      <c r="K3589" t="s">
        <v>64</v>
      </c>
      <c r="L3589" t="s">
        <v>45</v>
      </c>
      <c r="N3589" t="s">
        <v>80</v>
      </c>
      <c r="O3589" t="s">
        <v>134</v>
      </c>
      <c r="P3589" t="s">
        <v>8646</v>
      </c>
      <c r="Q3589" t="s">
        <v>50</v>
      </c>
      <c r="R3589" s="6">
        <f>_xlfn.XLOOKUP(CleanedData[[#This Row],[Product]],'02_Lookup_Tables'!$A$2:$A$126,'02_Lookup_Tables'!$B$2:$B$126)</f>
        <v>529.15</v>
      </c>
      <c r="S3589" t="str">
        <f>VLOOKUP(CleanedData[[#This Row],[Product]],'02_Lookup_Tables'!$H$2:$I$126,2,FALSE)</f>
        <v>Accessories</v>
      </c>
      <c r="T3589" t="str">
        <f>VLOOKUP(CleanedData[[#This Row],[Province]],'02_Lookup_Tables'!$D$2:$E$10,2, FALSE)</f>
        <v>Central Region</v>
      </c>
      <c r="U3589" t="str" cm="1">
        <f t="array" ref="U3589">_xlfn.IFS(CleanedData[[#This Row],[Purchase Amount]]&lt;500,"Low",
CleanedData[[#This Row],[Purchase Amount]]&lt;5000,"Medium",
TRUE,"High")</f>
        <v>Medium</v>
      </c>
      <c r="V3589" t="str">
        <f>TEXT(CleanedData[[#This Row],[Date]],"mmmm")</f>
        <v>February</v>
      </c>
      <c r="W3589" t="str">
        <f>"Q"&amp;ROUNDUP(MONTH(CleanedData[[#This Row],[Date]])/3,0)</f>
        <v>Q1</v>
      </c>
      <c r="X3589" t="str">
        <f>IF(CleanedData[[#This Row],[Purchase Amount]]&gt;=5000,"Yes","No")</f>
        <v>No</v>
      </c>
      <c r="Y3589">
        <f>IF(CleanedData[[#This Row],[Recommend]]="Yes",1,0)</f>
        <v>0</v>
      </c>
      <c r="Z3589" s="6">
        <f>CleanedData[[#This Row],[Purchase Amount]]*0.15</f>
        <v>79.372499999999988</v>
      </c>
      <c r="AA3589" s="6">
        <f>CleanedData[[#This Row],[Purchase Amount]]*1.15</f>
        <v>608.52249999999992</v>
      </c>
    </row>
    <row r="3590" spans="1:27" x14ac:dyDescent="0.3">
      <c r="A3590">
        <v>4355</v>
      </c>
      <c r="B3590" t="s">
        <v>3815</v>
      </c>
      <c r="C3590" s="1">
        <v>45479</v>
      </c>
      <c r="D3590">
        <v>48</v>
      </c>
      <c r="E3590" t="s">
        <v>60</v>
      </c>
      <c r="F3590" t="s">
        <v>108</v>
      </c>
      <c r="G3590" t="s">
        <v>519</v>
      </c>
      <c r="H3590">
        <v>3</v>
      </c>
      <c r="I3590" t="s">
        <v>45</v>
      </c>
      <c r="J3590" t="s">
        <v>63</v>
      </c>
      <c r="K3590" t="s">
        <v>44</v>
      </c>
      <c r="L3590" t="s">
        <v>42</v>
      </c>
      <c r="M3590" t="s">
        <v>190</v>
      </c>
      <c r="N3590" t="s">
        <v>48</v>
      </c>
      <c r="O3590" t="s">
        <v>89</v>
      </c>
      <c r="P3590" t="s">
        <v>49</v>
      </c>
      <c r="Q3590" t="s">
        <v>93</v>
      </c>
      <c r="R3590" s="6">
        <f>_xlfn.XLOOKUP(CleanedData[[#This Row],[Product]],'02_Lookup_Tables'!$A$2:$A$126,'02_Lookup_Tables'!$B$2:$B$126)</f>
        <v>338.79</v>
      </c>
      <c r="S3590" t="str">
        <f>VLOOKUP(CleanedData[[#This Row],[Product]],'02_Lookup_Tables'!$H$2:$I$126,2,FALSE)</f>
        <v>Accessories</v>
      </c>
      <c r="T3590" t="str">
        <f>VLOOKUP(CleanedData[[#This Row],[Province]],'02_Lookup_Tables'!$D$2:$E$10,2, FALSE)</f>
        <v>Gauteng Region</v>
      </c>
      <c r="U3590" t="str" cm="1">
        <f t="array" ref="U3590">_xlfn.IFS(CleanedData[[#This Row],[Purchase Amount]]&lt;500,"Low",
CleanedData[[#This Row],[Purchase Amount]]&lt;5000,"Medium",
TRUE,"High")</f>
        <v>Low</v>
      </c>
      <c r="V3590" t="str">
        <f>TEXT(CleanedData[[#This Row],[Date]],"mmmm")</f>
        <v>July</v>
      </c>
      <c r="W3590" t="str">
        <f>"Q"&amp;ROUNDUP(MONTH(CleanedData[[#This Row],[Date]])/3,0)</f>
        <v>Q3</v>
      </c>
      <c r="X3590" t="str">
        <f>IF(CleanedData[[#This Row],[Purchase Amount]]&gt;=5000,"Yes","No")</f>
        <v>No</v>
      </c>
      <c r="Y3590">
        <f>IF(CleanedData[[#This Row],[Recommend]]="Yes",1,0)</f>
        <v>1</v>
      </c>
      <c r="Z3590" s="6">
        <f>CleanedData[[#This Row],[Purchase Amount]]*0.15</f>
        <v>50.8185</v>
      </c>
      <c r="AA3590" s="6">
        <f>CleanedData[[#This Row],[Purchase Amount]]*1.15</f>
        <v>389.60849999999999</v>
      </c>
    </row>
    <row r="3591" spans="1:27" x14ac:dyDescent="0.3">
      <c r="A3591">
        <v>4356</v>
      </c>
      <c r="B3591" t="s">
        <v>3816</v>
      </c>
      <c r="C3591" s="1">
        <v>45823</v>
      </c>
      <c r="D3591">
        <v>20</v>
      </c>
      <c r="E3591" t="s">
        <v>60</v>
      </c>
      <c r="F3591" t="s">
        <v>130</v>
      </c>
      <c r="G3591" t="s">
        <v>87</v>
      </c>
      <c r="H3591">
        <v>4</v>
      </c>
      <c r="I3591" t="s">
        <v>42</v>
      </c>
      <c r="J3591" t="s">
        <v>43</v>
      </c>
      <c r="K3591" t="s">
        <v>55</v>
      </c>
      <c r="L3591" t="s">
        <v>45</v>
      </c>
      <c r="M3591" t="s">
        <v>151</v>
      </c>
      <c r="N3591" t="s">
        <v>96</v>
      </c>
      <c r="O3591" t="s">
        <v>89</v>
      </c>
      <c r="P3591" t="s">
        <v>70</v>
      </c>
      <c r="Q3591" t="s">
        <v>66</v>
      </c>
      <c r="R3591" s="6">
        <f>_xlfn.XLOOKUP(CleanedData[[#This Row],[Product]],'02_Lookup_Tables'!$A$2:$A$126,'02_Lookup_Tables'!$B$2:$B$126)</f>
        <v>409.06</v>
      </c>
      <c r="S3591" t="str">
        <f>VLOOKUP(CleanedData[[#This Row],[Product]],'02_Lookup_Tables'!$H$2:$I$126,2,FALSE)</f>
        <v>Home Devices</v>
      </c>
      <c r="T3591" t="str">
        <f>VLOOKUP(CleanedData[[#This Row],[Province]],'02_Lookup_Tables'!$D$2:$E$10,2, FALSE)</f>
        <v>Eastern Region</v>
      </c>
      <c r="U3591" t="str" cm="1">
        <f t="array" ref="U3591">_xlfn.IFS(CleanedData[[#This Row],[Purchase Amount]]&lt;500,"Low",
CleanedData[[#This Row],[Purchase Amount]]&lt;5000,"Medium",
TRUE,"High")</f>
        <v>Low</v>
      </c>
      <c r="V3591" t="str">
        <f>TEXT(CleanedData[[#This Row],[Date]],"mmmm")</f>
        <v>June</v>
      </c>
      <c r="W3591" t="str">
        <f>"Q"&amp;ROUNDUP(MONTH(CleanedData[[#This Row],[Date]])/3,0)</f>
        <v>Q2</v>
      </c>
      <c r="X3591" t="str">
        <f>IF(CleanedData[[#This Row],[Purchase Amount]]&gt;=5000,"Yes","No")</f>
        <v>No</v>
      </c>
      <c r="Y3591">
        <f>IF(CleanedData[[#This Row],[Recommend]]="Yes",1,0)</f>
        <v>0</v>
      </c>
      <c r="Z3591" s="6">
        <f>CleanedData[[#This Row],[Purchase Amount]]*0.15</f>
        <v>61.358999999999995</v>
      </c>
      <c r="AA3591" s="6">
        <f>CleanedData[[#This Row],[Purchase Amount]]*1.15</f>
        <v>470.41899999999998</v>
      </c>
    </row>
    <row r="3592" spans="1:27" x14ac:dyDescent="0.3">
      <c r="A3592">
        <v>4358</v>
      </c>
      <c r="B3592" t="s">
        <v>3817</v>
      </c>
      <c r="C3592" s="1">
        <v>46013</v>
      </c>
      <c r="D3592">
        <v>62</v>
      </c>
      <c r="E3592" t="s">
        <v>52</v>
      </c>
      <c r="F3592" t="s">
        <v>83</v>
      </c>
      <c r="G3592" t="s">
        <v>280</v>
      </c>
      <c r="H3592">
        <v>5</v>
      </c>
      <c r="I3592" t="s">
        <v>42</v>
      </c>
      <c r="J3592" t="s">
        <v>63</v>
      </c>
      <c r="K3592" t="s">
        <v>44</v>
      </c>
      <c r="L3592" t="s">
        <v>45</v>
      </c>
      <c r="M3592" t="s">
        <v>184</v>
      </c>
      <c r="N3592" t="s">
        <v>57</v>
      </c>
      <c r="O3592" t="s">
        <v>148</v>
      </c>
      <c r="P3592" t="s">
        <v>49</v>
      </c>
      <c r="Q3592" t="s">
        <v>50</v>
      </c>
      <c r="R3592" s="6">
        <f>_xlfn.XLOOKUP(CleanedData[[#This Row],[Product]],'02_Lookup_Tables'!$A$2:$A$126,'02_Lookup_Tables'!$B$2:$B$126)</f>
        <v>759.97</v>
      </c>
      <c r="S3592" t="str">
        <f>VLOOKUP(CleanedData[[#This Row],[Product]],'02_Lookup_Tables'!$H$2:$I$126,2,FALSE)</f>
        <v>Apparel</v>
      </c>
      <c r="T3592" t="str">
        <f>VLOOKUP(CleanedData[[#This Row],[Province]],'02_Lookup_Tables'!$D$2:$E$10,2, FALSE)</f>
        <v>Western Region</v>
      </c>
      <c r="U3592" t="str" cm="1">
        <f t="array" ref="U3592">_xlfn.IFS(CleanedData[[#This Row],[Purchase Amount]]&lt;500,"Low",
CleanedData[[#This Row],[Purchase Amount]]&lt;5000,"Medium",
TRUE,"High")</f>
        <v>Medium</v>
      </c>
      <c r="V3592" t="str">
        <f>TEXT(CleanedData[[#This Row],[Date]],"mmmm")</f>
        <v>December</v>
      </c>
      <c r="W3592" t="str">
        <f>"Q"&amp;ROUNDUP(MONTH(CleanedData[[#This Row],[Date]])/3,0)</f>
        <v>Q4</v>
      </c>
      <c r="X3592" t="str">
        <f>IF(CleanedData[[#This Row],[Purchase Amount]]&gt;=5000,"Yes","No")</f>
        <v>No</v>
      </c>
      <c r="Y3592">
        <f>IF(CleanedData[[#This Row],[Recommend]]="Yes",1,0)</f>
        <v>0</v>
      </c>
      <c r="Z3592" s="6">
        <f>CleanedData[[#This Row],[Purchase Amount]]*0.15</f>
        <v>113.99550000000001</v>
      </c>
      <c r="AA3592" s="6">
        <f>CleanedData[[#This Row],[Purchase Amount]]*1.15</f>
        <v>873.96550000000002</v>
      </c>
    </row>
    <row r="3593" spans="1:27" x14ac:dyDescent="0.3">
      <c r="A3593">
        <v>4359</v>
      </c>
      <c r="B3593" t="s">
        <v>3818</v>
      </c>
      <c r="C3593" s="1">
        <v>45887</v>
      </c>
      <c r="D3593">
        <v>59</v>
      </c>
      <c r="E3593" t="s">
        <v>60</v>
      </c>
      <c r="F3593" t="s">
        <v>77</v>
      </c>
      <c r="G3593" t="s">
        <v>158</v>
      </c>
      <c r="H3593">
        <v>5</v>
      </c>
      <c r="I3593" t="s">
        <v>42</v>
      </c>
      <c r="J3593" t="s">
        <v>43</v>
      </c>
      <c r="K3593" t="s">
        <v>64</v>
      </c>
      <c r="L3593" t="s">
        <v>45</v>
      </c>
      <c r="M3593" t="s">
        <v>92</v>
      </c>
      <c r="N3593" t="s">
        <v>57</v>
      </c>
      <c r="O3593" t="s">
        <v>89</v>
      </c>
      <c r="P3593" t="s">
        <v>70</v>
      </c>
      <c r="Q3593" t="s">
        <v>50</v>
      </c>
      <c r="R3593" s="6">
        <f>_xlfn.XLOOKUP(CleanedData[[#This Row],[Product]],'02_Lookup_Tables'!$A$2:$A$126,'02_Lookup_Tables'!$B$2:$B$126)</f>
        <v>2962.6</v>
      </c>
      <c r="S3593" t="str">
        <f>VLOOKUP(CleanedData[[#This Row],[Product]],'02_Lookup_Tables'!$H$2:$I$126,2,FALSE)</f>
        <v>Sports &amp; Outdoors</v>
      </c>
      <c r="T3593" t="str">
        <f>VLOOKUP(CleanedData[[#This Row],[Province]],'02_Lookup_Tables'!$D$2:$E$10,2, FALSE)</f>
        <v>Central Region</v>
      </c>
      <c r="U3593" t="str" cm="1">
        <f t="array" ref="U3593">_xlfn.IFS(CleanedData[[#This Row],[Purchase Amount]]&lt;500,"Low",
CleanedData[[#This Row],[Purchase Amount]]&lt;5000,"Medium",
TRUE,"High")</f>
        <v>Medium</v>
      </c>
      <c r="V3593" t="str">
        <f>TEXT(CleanedData[[#This Row],[Date]],"mmmm")</f>
        <v>August</v>
      </c>
      <c r="W3593" t="str">
        <f>"Q"&amp;ROUNDUP(MONTH(CleanedData[[#This Row],[Date]])/3,0)</f>
        <v>Q3</v>
      </c>
      <c r="X3593" t="str">
        <f>IF(CleanedData[[#This Row],[Purchase Amount]]&gt;=5000,"Yes","No")</f>
        <v>No</v>
      </c>
      <c r="Y3593">
        <f>IF(CleanedData[[#This Row],[Recommend]]="Yes",1,0)</f>
        <v>0</v>
      </c>
      <c r="Z3593" s="6">
        <f>CleanedData[[#This Row],[Purchase Amount]]*0.15</f>
        <v>444.39</v>
      </c>
      <c r="AA3593" s="6">
        <f>CleanedData[[#This Row],[Purchase Amount]]*1.15</f>
        <v>3406.99</v>
      </c>
    </row>
    <row r="3594" spans="1:27" x14ac:dyDescent="0.3">
      <c r="A3594">
        <v>4361</v>
      </c>
      <c r="B3594" t="s">
        <v>3819</v>
      </c>
      <c r="C3594" s="1">
        <v>45514</v>
      </c>
      <c r="D3594">
        <v>30</v>
      </c>
      <c r="E3594" t="s">
        <v>60</v>
      </c>
      <c r="F3594" t="s">
        <v>77</v>
      </c>
      <c r="G3594" t="s">
        <v>187</v>
      </c>
      <c r="H3594">
        <v>3</v>
      </c>
      <c r="I3594" t="s">
        <v>42</v>
      </c>
      <c r="J3594" t="s">
        <v>63</v>
      </c>
      <c r="K3594" t="s">
        <v>64</v>
      </c>
      <c r="L3594" t="s">
        <v>45</v>
      </c>
      <c r="M3594" t="s">
        <v>147</v>
      </c>
      <c r="N3594" t="s">
        <v>48</v>
      </c>
      <c r="O3594" t="s">
        <v>148</v>
      </c>
      <c r="P3594" t="s">
        <v>49</v>
      </c>
      <c r="Q3594" t="s">
        <v>58</v>
      </c>
      <c r="R3594" s="6">
        <f>_xlfn.XLOOKUP(CleanedData[[#This Row],[Product]],'02_Lookup_Tables'!$A$2:$A$126,'02_Lookup_Tables'!$B$2:$B$126)</f>
        <v>24904.86</v>
      </c>
      <c r="S3594" t="str">
        <f>VLOOKUP(CleanedData[[#This Row],[Product]],'02_Lookup_Tables'!$H$2:$I$126,2,FALSE)</f>
        <v>Electronics</v>
      </c>
      <c r="T3594" t="str">
        <f>VLOOKUP(CleanedData[[#This Row],[Province]],'02_Lookup_Tables'!$D$2:$E$10,2, FALSE)</f>
        <v>Central Region</v>
      </c>
      <c r="U3594" t="str" cm="1">
        <f t="array" ref="U3594">_xlfn.IFS(CleanedData[[#This Row],[Purchase Amount]]&lt;500,"Low",
CleanedData[[#This Row],[Purchase Amount]]&lt;5000,"Medium",
TRUE,"High")</f>
        <v>High</v>
      </c>
      <c r="V3594" t="str">
        <f>TEXT(CleanedData[[#This Row],[Date]],"mmmm")</f>
        <v>August</v>
      </c>
      <c r="W3594" t="str">
        <f>"Q"&amp;ROUNDUP(MONTH(CleanedData[[#This Row],[Date]])/3,0)</f>
        <v>Q3</v>
      </c>
      <c r="X3594" t="str">
        <f>IF(CleanedData[[#This Row],[Purchase Amount]]&gt;=5000,"Yes","No")</f>
        <v>Yes</v>
      </c>
      <c r="Y3594">
        <f>IF(CleanedData[[#This Row],[Recommend]]="Yes",1,0)</f>
        <v>0</v>
      </c>
      <c r="Z3594" s="6">
        <f>CleanedData[[#This Row],[Purchase Amount]]*0.15</f>
        <v>3735.7289999999998</v>
      </c>
      <c r="AA3594" s="6">
        <f>CleanedData[[#This Row],[Purchase Amount]]*1.15</f>
        <v>28640.589</v>
      </c>
    </row>
    <row r="3595" spans="1:27" x14ac:dyDescent="0.3">
      <c r="A3595">
        <v>4362</v>
      </c>
      <c r="B3595" t="s">
        <v>3820</v>
      </c>
      <c r="C3595" s="1">
        <v>45897</v>
      </c>
      <c r="D3595">
        <v>76</v>
      </c>
      <c r="E3595" t="s">
        <v>39</v>
      </c>
      <c r="F3595" t="s">
        <v>125</v>
      </c>
      <c r="G3595" t="s">
        <v>347</v>
      </c>
      <c r="H3595">
        <v>3</v>
      </c>
      <c r="I3595" t="s">
        <v>42</v>
      </c>
      <c r="J3595" t="s">
        <v>74</v>
      </c>
      <c r="K3595" t="s">
        <v>44</v>
      </c>
      <c r="L3595" t="s">
        <v>45</v>
      </c>
      <c r="M3595" t="s">
        <v>165</v>
      </c>
      <c r="N3595" t="s">
        <v>48</v>
      </c>
      <c r="O3595" t="s">
        <v>89</v>
      </c>
      <c r="P3595" t="s">
        <v>49</v>
      </c>
      <c r="Q3595" t="s">
        <v>97</v>
      </c>
      <c r="R3595" s="6">
        <f>_xlfn.XLOOKUP(CleanedData[[#This Row],[Product]],'02_Lookup_Tables'!$A$2:$A$126,'02_Lookup_Tables'!$B$2:$B$126)</f>
        <v>16523.5</v>
      </c>
      <c r="S3595" t="str">
        <f>VLOOKUP(CleanedData[[#This Row],[Product]],'02_Lookup_Tables'!$H$2:$I$126,2,FALSE)</f>
        <v>Electronics</v>
      </c>
      <c r="T3595" t="str">
        <f>VLOOKUP(CleanedData[[#This Row],[Province]],'02_Lookup_Tables'!$D$2:$E$10,2, FALSE)</f>
        <v>Western Region</v>
      </c>
      <c r="U3595" t="str" cm="1">
        <f t="array" ref="U3595">_xlfn.IFS(CleanedData[[#This Row],[Purchase Amount]]&lt;500,"Low",
CleanedData[[#This Row],[Purchase Amount]]&lt;5000,"Medium",
TRUE,"High")</f>
        <v>High</v>
      </c>
      <c r="V3595" t="str">
        <f>TEXT(CleanedData[[#This Row],[Date]],"mmmm")</f>
        <v>August</v>
      </c>
      <c r="W3595" t="str">
        <f>"Q"&amp;ROUNDUP(MONTH(CleanedData[[#This Row],[Date]])/3,0)</f>
        <v>Q3</v>
      </c>
      <c r="X3595" t="str">
        <f>IF(CleanedData[[#This Row],[Purchase Amount]]&gt;=5000,"Yes","No")</f>
        <v>Yes</v>
      </c>
      <c r="Y3595">
        <f>IF(CleanedData[[#This Row],[Recommend]]="Yes",1,0)</f>
        <v>0</v>
      </c>
      <c r="Z3595" s="6">
        <f>CleanedData[[#This Row],[Purchase Amount]]*0.15</f>
        <v>2478.5250000000001</v>
      </c>
      <c r="AA3595" s="6">
        <f>CleanedData[[#This Row],[Purchase Amount]]*1.15</f>
        <v>19002.024999999998</v>
      </c>
    </row>
    <row r="3596" spans="1:27" x14ac:dyDescent="0.3">
      <c r="A3596">
        <v>4363</v>
      </c>
      <c r="B3596" t="s">
        <v>3821</v>
      </c>
      <c r="C3596" s="1">
        <v>45932</v>
      </c>
      <c r="D3596">
        <v>72</v>
      </c>
      <c r="E3596" t="s">
        <v>39</v>
      </c>
      <c r="F3596" t="s">
        <v>40</v>
      </c>
      <c r="G3596" t="s">
        <v>171</v>
      </c>
      <c r="H3596">
        <v>1</v>
      </c>
      <c r="I3596" t="s">
        <v>42</v>
      </c>
      <c r="J3596" t="s">
        <v>74</v>
      </c>
      <c r="K3596" t="s">
        <v>64</v>
      </c>
      <c r="L3596" t="s">
        <v>42</v>
      </c>
      <c r="M3596" t="s">
        <v>88</v>
      </c>
      <c r="N3596" t="s">
        <v>80</v>
      </c>
      <c r="O3596" t="s">
        <v>89</v>
      </c>
      <c r="P3596" t="s">
        <v>49</v>
      </c>
      <c r="Q3596" t="s">
        <v>97</v>
      </c>
      <c r="R3596" s="6">
        <f>_xlfn.XLOOKUP(CleanedData[[#This Row],[Product]],'02_Lookup_Tables'!$A$2:$A$126,'02_Lookup_Tables'!$B$2:$B$126)</f>
        <v>6710.27</v>
      </c>
      <c r="S3596" t="str">
        <f>VLOOKUP(CleanedData[[#This Row],[Product]],'02_Lookup_Tables'!$H$2:$I$126,2,FALSE)</f>
        <v>Home Devices</v>
      </c>
      <c r="T3596" t="str">
        <f>VLOOKUP(CleanedData[[#This Row],[Province]],'02_Lookup_Tables'!$D$2:$E$10,2, FALSE)</f>
        <v>Northern Region</v>
      </c>
      <c r="U3596" t="str" cm="1">
        <f t="array" ref="U3596">_xlfn.IFS(CleanedData[[#This Row],[Purchase Amount]]&lt;500,"Low",
CleanedData[[#This Row],[Purchase Amount]]&lt;5000,"Medium",
TRUE,"High")</f>
        <v>High</v>
      </c>
      <c r="V3596" t="str">
        <f>TEXT(CleanedData[[#This Row],[Date]],"mmmm")</f>
        <v>October</v>
      </c>
      <c r="W3596" t="str">
        <f>"Q"&amp;ROUNDUP(MONTH(CleanedData[[#This Row],[Date]])/3,0)</f>
        <v>Q4</v>
      </c>
      <c r="X3596" t="str">
        <f>IF(CleanedData[[#This Row],[Purchase Amount]]&gt;=5000,"Yes","No")</f>
        <v>Yes</v>
      </c>
      <c r="Y3596">
        <f>IF(CleanedData[[#This Row],[Recommend]]="Yes",1,0)</f>
        <v>0</v>
      </c>
      <c r="Z3596" s="6">
        <f>CleanedData[[#This Row],[Purchase Amount]]*0.15</f>
        <v>1006.5405000000001</v>
      </c>
      <c r="AA3596" s="6">
        <f>CleanedData[[#This Row],[Purchase Amount]]*1.15</f>
        <v>7716.8104999999996</v>
      </c>
    </row>
    <row r="3597" spans="1:27" x14ac:dyDescent="0.3">
      <c r="A3597">
        <v>4364</v>
      </c>
      <c r="B3597" t="s">
        <v>3822</v>
      </c>
      <c r="C3597" s="1">
        <v>45852</v>
      </c>
      <c r="D3597">
        <v>76</v>
      </c>
      <c r="E3597" t="s">
        <v>60</v>
      </c>
      <c r="F3597" t="s">
        <v>77</v>
      </c>
      <c r="G3597" t="s">
        <v>207</v>
      </c>
      <c r="H3597">
        <v>2</v>
      </c>
      <c r="I3597" t="s">
        <v>45</v>
      </c>
      <c r="J3597" t="s">
        <v>43</v>
      </c>
      <c r="K3597" t="s">
        <v>44</v>
      </c>
      <c r="L3597" t="s">
        <v>45</v>
      </c>
      <c r="M3597" t="s">
        <v>208</v>
      </c>
      <c r="N3597" t="s">
        <v>47</v>
      </c>
      <c r="O3597" t="s">
        <v>89</v>
      </c>
      <c r="P3597" t="s">
        <v>49</v>
      </c>
      <c r="Q3597" t="s">
        <v>97</v>
      </c>
      <c r="R3597" s="6">
        <f>_xlfn.XLOOKUP(CleanedData[[#This Row],[Product]],'02_Lookup_Tables'!$A$2:$A$126,'02_Lookup_Tables'!$B$2:$B$126)</f>
        <v>3755.73</v>
      </c>
      <c r="S3597" t="str">
        <f>VLOOKUP(CleanedData[[#This Row],[Product]],'02_Lookup_Tables'!$H$2:$I$126,2,FALSE)</f>
        <v>Sports &amp; Outdoors</v>
      </c>
      <c r="T3597" t="str">
        <f>VLOOKUP(CleanedData[[#This Row],[Province]],'02_Lookup_Tables'!$D$2:$E$10,2, FALSE)</f>
        <v>Central Region</v>
      </c>
      <c r="U3597" t="str" cm="1">
        <f t="array" ref="U3597">_xlfn.IFS(CleanedData[[#This Row],[Purchase Amount]]&lt;500,"Low",
CleanedData[[#This Row],[Purchase Amount]]&lt;5000,"Medium",
TRUE,"High")</f>
        <v>Medium</v>
      </c>
      <c r="V3597" t="str">
        <f>TEXT(CleanedData[[#This Row],[Date]],"mmmm")</f>
        <v>July</v>
      </c>
      <c r="W3597" t="str">
        <f>"Q"&amp;ROUNDUP(MONTH(CleanedData[[#This Row],[Date]])/3,0)</f>
        <v>Q3</v>
      </c>
      <c r="X3597" t="str">
        <f>IF(CleanedData[[#This Row],[Purchase Amount]]&gt;=5000,"Yes","No")</f>
        <v>No</v>
      </c>
      <c r="Y3597">
        <f>IF(CleanedData[[#This Row],[Recommend]]="Yes",1,0)</f>
        <v>1</v>
      </c>
      <c r="Z3597" s="6">
        <f>CleanedData[[#This Row],[Purchase Amount]]*0.15</f>
        <v>563.35950000000003</v>
      </c>
      <c r="AA3597" s="6">
        <f>CleanedData[[#This Row],[Purchase Amount]]*1.15</f>
        <v>4319.0895</v>
      </c>
    </row>
    <row r="3598" spans="1:27" x14ac:dyDescent="0.3">
      <c r="A3598">
        <v>4365</v>
      </c>
      <c r="B3598" t="s">
        <v>3823</v>
      </c>
      <c r="C3598" s="1">
        <v>45640</v>
      </c>
      <c r="D3598">
        <v>77</v>
      </c>
      <c r="E3598" t="s">
        <v>60</v>
      </c>
      <c r="F3598" t="s">
        <v>125</v>
      </c>
      <c r="G3598" t="s">
        <v>317</v>
      </c>
      <c r="H3598">
        <v>3</v>
      </c>
      <c r="I3598" t="s">
        <v>45</v>
      </c>
      <c r="J3598" t="s">
        <v>43</v>
      </c>
      <c r="K3598" t="s">
        <v>64</v>
      </c>
      <c r="L3598" t="s">
        <v>45</v>
      </c>
      <c r="M3598" t="s">
        <v>123</v>
      </c>
      <c r="N3598" t="s">
        <v>48</v>
      </c>
      <c r="O3598" t="s">
        <v>89</v>
      </c>
      <c r="P3598" t="s">
        <v>49</v>
      </c>
      <c r="Q3598" t="s">
        <v>97</v>
      </c>
      <c r="R3598" s="6">
        <f>_xlfn.XLOOKUP(CleanedData[[#This Row],[Product]],'02_Lookup_Tables'!$A$2:$A$126,'02_Lookup_Tables'!$B$2:$B$126)</f>
        <v>10347.709999999999</v>
      </c>
      <c r="S3598" t="str">
        <f>VLOOKUP(CleanedData[[#This Row],[Product]],'02_Lookup_Tables'!$H$2:$I$126,2,FALSE)</f>
        <v>Home Devices</v>
      </c>
      <c r="T3598" t="str">
        <f>VLOOKUP(CleanedData[[#This Row],[Province]],'02_Lookup_Tables'!$D$2:$E$10,2, FALSE)</f>
        <v>Western Region</v>
      </c>
      <c r="U3598" t="str" cm="1">
        <f t="array" ref="U3598">_xlfn.IFS(CleanedData[[#This Row],[Purchase Amount]]&lt;500,"Low",
CleanedData[[#This Row],[Purchase Amount]]&lt;5000,"Medium",
TRUE,"High")</f>
        <v>High</v>
      </c>
      <c r="V3598" t="str">
        <f>TEXT(CleanedData[[#This Row],[Date]],"mmmm")</f>
        <v>December</v>
      </c>
      <c r="W3598" t="str">
        <f>"Q"&amp;ROUNDUP(MONTH(CleanedData[[#This Row],[Date]])/3,0)</f>
        <v>Q4</v>
      </c>
      <c r="X3598" t="str">
        <f>IF(CleanedData[[#This Row],[Purchase Amount]]&gt;=5000,"Yes","No")</f>
        <v>Yes</v>
      </c>
      <c r="Y3598">
        <f>IF(CleanedData[[#This Row],[Recommend]]="Yes",1,0)</f>
        <v>1</v>
      </c>
      <c r="Z3598" s="6">
        <f>CleanedData[[#This Row],[Purchase Amount]]*0.15</f>
        <v>1552.1564999999998</v>
      </c>
      <c r="AA3598" s="6">
        <f>CleanedData[[#This Row],[Purchase Amount]]*1.15</f>
        <v>11899.866499999998</v>
      </c>
    </row>
    <row r="3599" spans="1:27" x14ac:dyDescent="0.3">
      <c r="A3599">
        <v>4366</v>
      </c>
      <c r="B3599" t="s">
        <v>3824</v>
      </c>
      <c r="C3599" s="1">
        <v>45429</v>
      </c>
      <c r="D3599">
        <v>71</v>
      </c>
      <c r="E3599" t="s">
        <v>52</v>
      </c>
      <c r="F3599" t="s">
        <v>77</v>
      </c>
      <c r="G3599" t="s">
        <v>286</v>
      </c>
      <c r="H3599">
        <v>3</v>
      </c>
      <c r="I3599" t="s">
        <v>45</v>
      </c>
      <c r="J3599" t="s">
        <v>69</v>
      </c>
      <c r="K3599" t="s">
        <v>44</v>
      </c>
      <c r="L3599" t="s">
        <v>42</v>
      </c>
      <c r="M3599" t="s">
        <v>151</v>
      </c>
      <c r="N3599" t="s">
        <v>48</v>
      </c>
      <c r="O3599" t="s">
        <v>89</v>
      </c>
      <c r="P3599" t="s">
        <v>49</v>
      </c>
      <c r="Q3599" t="s">
        <v>97</v>
      </c>
      <c r="R3599" s="6">
        <f>_xlfn.XLOOKUP(CleanedData[[#This Row],[Product]],'02_Lookup_Tables'!$A$2:$A$126,'02_Lookup_Tables'!$B$2:$B$126)</f>
        <v>1907.49</v>
      </c>
      <c r="S3599" t="str">
        <f>VLOOKUP(CleanedData[[#This Row],[Product]],'02_Lookup_Tables'!$H$2:$I$126,2,FALSE)</f>
        <v>Accessories</v>
      </c>
      <c r="T3599" t="str">
        <f>VLOOKUP(CleanedData[[#This Row],[Province]],'02_Lookup_Tables'!$D$2:$E$10,2, FALSE)</f>
        <v>Central Region</v>
      </c>
      <c r="U3599" t="str" cm="1">
        <f t="array" ref="U3599">_xlfn.IFS(CleanedData[[#This Row],[Purchase Amount]]&lt;500,"Low",
CleanedData[[#This Row],[Purchase Amount]]&lt;5000,"Medium",
TRUE,"High")</f>
        <v>Medium</v>
      </c>
      <c r="V3599" t="str">
        <f>TEXT(CleanedData[[#This Row],[Date]],"mmmm")</f>
        <v>May</v>
      </c>
      <c r="W3599" t="str">
        <f>"Q"&amp;ROUNDUP(MONTH(CleanedData[[#This Row],[Date]])/3,0)</f>
        <v>Q2</v>
      </c>
      <c r="X3599" t="str">
        <f>IF(CleanedData[[#This Row],[Purchase Amount]]&gt;=5000,"Yes","No")</f>
        <v>No</v>
      </c>
      <c r="Y3599">
        <f>IF(CleanedData[[#This Row],[Recommend]]="Yes",1,0)</f>
        <v>1</v>
      </c>
      <c r="Z3599" s="6">
        <f>CleanedData[[#This Row],[Purchase Amount]]*0.15</f>
        <v>286.12349999999998</v>
      </c>
      <c r="AA3599" s="6">
        <f>CleanedData[[#This Row],[Purchase Amount]]*1.15</f>
        <v>2193.6134999999999</v>
      </c>
    </row>
    <row r="3600" spans="1:27" x14ac:dyDescent="0.3">
      <c r="A3600">
        <v>4367</v>
      </c>
      <c r="B3600" t="s">
        <v>3825</v>
      </c>
      <c r="C3600" s="1">
        <v>45365</v>
      </c>
      <c r="D3600">
        <v>72</v>
      </c>
      <c r="E3600" t="s">
        <v>60</v>
      </c>
      <c r="F3600" t="s">
        <v>108</v>
      </c>
      <c r="G3600" t="s">
        <v>378</v>
      </c>
      <c r="H3600">
        <v>5</v>
      </c>
      <c r="I3600" t="s">
        <v>42</v>
      </c>
      <c r="J3600" t="s">
        <v>63</v>
      </c>
      <c r="K3600" t="s">
        <v>55</v>
      </c>
      <c r="L3600" t="s">
        <v>45</v>
      </c>
      <c r="M3600" t="s">
        <v>151</v>
      </c>
      <c r="N3600" t="s">
        <v>57</v>
      </c>
      <c r="O3600" t="s">
        <v>89</v>
      </c>
      <c r="P3600" t="s">
        <v>70</v>
      </c>
      <c r="Q3600" t="s">
        <v>97</v>
      </c>
      <c r="R3600" s="6">
        <f>_xlfn.XLOOKUP(CleanedData[[#This Row],[Product]],'02_Lookup_Tables'!$A$2:$A$126,'02_Lookup_Tables'!$B$2:$B$126)</f>
        <v>40.11</v>
      </c>
      <c r="S3600" t="str">
        <f>VLOOKUP(CleanedData[[#This Row],[Product]],'02_Lookup_Tables'!$H$2:$I$126,2,FALSE)</f>
        <v>Food</v>
      </c>
      <c r="T3600" t="str">
        <f>VLOOKUP(CleanedData[[#This Row],[Province]],'02_Lookup_Tables'!$D$2:$E$10,2, FALSE)</f>
        <v>Gauteng Region</v>
      </c>
      <c r="U3600" t="str" cm="1">
        <f t="array" ref="U3600">_xlfn.IFS(CleanedData[[#This Row],[Purchase Amount]]&lt;500,"Low",
CleanedData[[#This Row],[Purchase Amount]]&lt;5000,"Medium",
TRUE,"High")</f>
        <v>Low</v>
      </c>
      <c r="V3600" t="str">
        <f>TEXT(CleanedData[[#This Row],[Date]],"mmmm")</f>
        <v>March</v>
      </c>
      <c r="W3600" t="str">
        <f>"Q"&amp;ROUNDUP(MONTH(CleanedData[[#This Row],[Date]])/3,0)</f>
        <v>Q1</v>
      </c>
      <c r="X3600" t="str">
        <f>IF(CleanedData[[#This Row],[Purchase Amount]]&gt;=5000,"Yes","No")</f>
        <v>No</v>
      </c>
      <c r="Y3600">
        <f>IF(CleanedData[[#This Row],[Recommend]]="Yes",1,0)</f>
        <v>0</v>
      </c>
      <c r="Z3600" s="6">
        <f>CleanedData[[#This Row],[Purchase Amount]]*0.15</f>
        <v>6.0164999999999997</v>
      </c>
      <c r="AA3600" s="6">
        <f>CleanedData[[#This Row],[Purchase Amount]]*1.15</f>
        <v>46.126499999999993</v>
      </c>
    </row>
    <row r="3601" spans="1:27" x14ac:dyDescent="0.3">
      <c r="A3601">
        <v>4368</v>
      </c>
      <c r="B3601" t="s">
        <v>3826</v>
      </c>
      <c r="C3601" s="1">
        <v>45986</v>
      </c>
      <c r="D3601">
        <v>42</v>
      </c>
      <c r="E3601" t="s">
        <v>52</v>
      </c>
      <c r="F3601" t="s">
        <v>61</v>
      </c>
      <c r="G3601" t="s">
        <v>139</v>
      </c>
      <c r="H3601">
        <v>4</v>
      </c>
      <c r="I3601" t="s">
        <v>42</v>
      </c>
      <c r="J3601" t="s">
        <v>43</v>
      </c>
      <c r="K3601" t="s">
        <v>64</v>
      </c>
      <c r="L3601" t="s">
        <v>45</v>
      </c>
      <c r="M3601" t="s">
        <v>65</v>
      </c>
      <c r="N3601" t="s">
        <v>96</v>
      </c>
      <c r="O3601" t="s">
        <v>89</v>
      </c>
      <c r="P3601" t="s">
        <v>70</v>
      </c>
      <c r="Q3601" t="s">
        <v>81</v>
      </c>
      <c r="R3601" s="6">
        <f>_xlfn.XLOOKUP(CleanedData[[#This Row],[Product]],'02_Lookup_Tables'!$A$2:$A$126,'02_Lookup_Tables'!$B$2:$B$126)</f>
        <v>2340.5700000000002</v>
      </c>
      <c r="S3601" t="str">
        <f>VLOOKUP(CleanedData[[#This Row],[Product]],'02_Lookup_Tables'!$H$2:$I$126,2,FALSE)</f>
        <v>Apparel</v>
      </c>
      <c r="T3601" t="str">
        <f>VLOOKUP(CleanedData[[#This Row],[Province]],'02_Lookup_Tables'!$D$2:$E$10,2, FALSE)</f>
        <v>Southern Region</v>
      </c>
      <c r="U3601" t="str" cm="1">
        <f t="array" ref="U3601">_xlfn.IFS(CleanedData[[#This Row],[Purchase Amount]]&lt;500,"Low",
CleanedData[[#This Row],[Purchase Amount]]&lt;5000,"Medium",
TRUE,"High")</f>
        <v>Medium</v>
      </c>
      <c r="V3601" t="str">
        <f>TEXT(CleanedData[[#This Row],[Date]],"mmmm")</f>
        <v>November</v>
      </c>
      <c r="W3601" t="str">
        <f>"Q"&amp;ROUNDUP(MONTH(CleanedData[[#This Row],[Date]])/3,0)</f>
        <v>Q4</v>
      </c>
      <c r="X3601" t="str">
        <f>IF(CleanedData[[#This Row],[Purchase Amount]]&gt;=5000,"Yes","No")</f>
        <v>No</v>
      </c>
      <c r="Y3601">
        <f>IF(CleanedData[[#This Row],[Recommend]]="Yes",1,0)</f>
        <v>0</v>
      </c>
      <c r="Z3601" s="6">
        <f>CleanedData[[#This Row],[Purchase Amount]]*0.15</f>
        <v>351.08550000000002</v>
      </c>
      <c r="AA3601" s="6">
        <f>CleanedData[[#This Row],[Purchase Amount]]*1.15</f>
        <v>2691.6554999999998</v>
      </c>
    </row>
    <row r="3602" spans="1:27" x14ac:dyDescent="0.3">
      <c r="A3602">
        <v>4369</v>
      </c>
      <c r="B3602" t="s">
        <v>3827</v>
      </c>
      <c r="C3602" s="1">
        <v>45371</v>
      </c>
      <c r="D3602">
        <v>64</v>
      </c>
      <c r="E3602" t="s">
        <v>60</v>
      </c>
      <c r="F3602" t="s">
        <v>77</v>
      </c>
      <c r="G3602" t="s">
        <v>309</v>
      </c>
      <c r="H3602">
        <v>4</v>
      </c>
      <c r="I3602" t="s">
        <v>45</v>
      </c>
      <c r="J3602" t="s">
        <v>63</v>
      </c>
      <c r="K3602" t="s">
        <v>55</v>
      </c>
      <c r="L3602" t="s">
        <v>42</v>
      </c>
      <c r="M3602" t="s">
        <v>92</v>
      </c>
      <c r="N3602" t="s">
        <v>96</v>
      </c>
      <c r="O3602" t="s">
        <v>89</v>
      </c>
      <c r="P3602" t="s">
        <v>70</v>
      </c>
      <c r="Q3602" t="s">
        <v>50</v>
      </c>
      <c r="R3602" s="6">
        <f>_xlfn.XLOOKUP(CleanedData[[#This Row],[Product]],'02_Lookup_Tables'!$A$2:$A$126,'02_Lookup_Tables'!$B$2:$B$126)</f>
        <v>353.21</v>
      </c>
      <c r="S3602" t="str">
        <f>VLOOKUP(CleanedData[[#This Row],[Product]],'02_Lookup_Tables'!$H$2:$I$126,2,FALSE)</f>
        <v>Food</v>
      </c>
      <c r="T3602" t="str">
        <f>VLOOKUP(CleanedData[[#This Row],[Province]],'02_Lookup_Tables'!$D$2:$E$10,2, FALSE)</f>
        <v>Central Region</v>
      </c>
      <c r="U3602" t="str" cm="1">
        <f t="array" ref="U3602">_xlfn.IFS(CleanedData[[#This Row],[Purchase Amount]]&lt;500,"Low",
CleanedData[[#This Row],[Purchase Amount]]&lt;5000,"Medium",
TRUE,"High")</f>
        <v>Low</v>
      </c>
      <c r="V3602" t="str">
        <f>TEXT(CleanedData[[#This Row],[Date]],"mmmm")</f>
        <v>March</v>
      </c>
      <c r="W3602" t="str">
        <f>"Q"&amp;ROUNDUP(MONTH(CleanedData[[#This Row],[Date]])/3,0)</f>
        <v>Q1</v>
      </c>
      <c r="X3602" t="str">
        <f>IF(CleanedData[[#This Row],[Purchase Amount]]&gt;=5000,"Yes","No")</f>
        <v>No</v>
      </c>
      <c r="Y3602">
        <f>IF(CleanedData[[#This Row],[Recommend]]="Yes",1,0)</f>
        <v>1</v>
      </c>
      <c r="Z3602" s="6">
        <f>CleanedData[[#This Row],[Purchase Amount]]*0.15</f>
        <v>52.981499999999997</v>
      </c>
      <c r="AA3602" s="6">
        <f>CleanedData[[#This Row],[Purchase Amount]]*1.15</f>
        <v>406.19149999999996</v>
      </c>
    </row>
    <row r="3603" spans="1:27" x14ac:dyDescent="0.3">
      <c r="A3603">
        <v>4370</v>
      </c>
      <c r="B3603" t="s">
        <v>3828</v>
      </c>
      <c r="C3603" s="1">
        <v>45324</v>
      </c>
      <c r="D3603">
        <v>54</v>
      </c>
      <c r="E3603" t="s">
        <v>52</v>
      </c>
      <c r="F3603" t="s">
        <v>72</v>
      </c>
      <c r="G3603" t="s">
        <v>198</v>
      </c>
      <c r="H3603">
        <v>1</v>
      </c>
      <c r="I3603" t="s">
        <v>42</v>
      </c>
      <c r="J3603" t="s">
        <v>54</v>
      </c>
      <c r="K3603" t="s">
        <v>64</v>
      </c>
      <c r="L3603" t="s">
        <v>42</v>
      </c>
      <c r="M3603" t="s">
        <v>140</v>
      </c>
      <c r="N3603" t="s">
        <v>80</v>
      </c>
      <c r="O3603" t="s">
        <v>148</v>
      </c>
      <c r="P3603" t="s">
        <v>70</v>
      </c>
      <c r="Q3603" t="s">
        <v>93</v>
      </c>
      <c r="R3603" s="6">
        <f>_xlfn.XLOOKUP(CleanedData[[#This Row],[Product]],'02_Lookup_Tables'!$A$2:$A$126,'02_Lookup_Tables'!$B$2:$B$126)</f>
        <v>2099.4</v>
      </c>
      <c r="S3603" t="str">
        <f>VLOOKUP(CleanedData[[#This Row],[Product]],'02_Lookup_Tables'!$H$2:$I$126,2,FALSE)</f>
        <v>Sports &amp; Outdoors</v>
      </c>
      <c r="T3603" t="str">
        <f>VLOOKUP(CleanedData[[#This Row],[Province]],'02_Lookup_Tables'!$D$2:$E$10,2, FALSE)</f>
        <v>Central Region</v>
      </c>
      <c r="U3603" t="str" cm="1">
        <f t="array" ref="U3603">_xlfn.IFS(CleanedData[[#This Row],[Purchase Amount]]&lt;500,"Low",
CleanedData[[#This Row],[Purchase Amount]]&lt;5000,"Medium",
TRUE,"High")</f>
        <v>Medium</v>
      </c>
      <c r="V3603" t="str">
        <f>TEXT(CleanedData[[#This Row],[Date]],"mmmm")</f>
        <v>February</v>
      </c>
      <c r="W3603" t="str">
        <f>"Q"&amp;ROUNDUP(MONTH(CleanedData[[#This Row],[Date]])/3,0)</f>
        <v>Q1</v>
      </c>
      <c r="X3603" t="str">
        <f>IF(CleanedData[[#This Row],[Purchase Amount]]&gt;=5000,"Yes","No")</f>
        <v>No</v>
      </c>
      <c r="Y3603">
        <f>IF(CleanedData[[#This Row],[Recommend]]="Yes",1,0)</f>
        <v>0</v>
      </c>
      <c r="Z3603" s="6">
        <f>CleanedData[[#This Row],[Purchase Amount]]*0.15</f>
        <v>314.91000000000003</v>
      </c>
      <c r="AA3603" s="6">
        <f>CleanedData[[#This Row],[Purchase Amount]]*1.15</f>
        <v>2414.31</v>
      </c>
    </row>
    <row r="3604" spans="1:27" x14ac:dyDescent="0.3">
      <c r="A3604">
        <v>4371</v>
      </c>
      <c r="B3604" t="s">
        <v>3829</v>
      </c>
      <c r="C3604" s="1">
        <v>45761</v>
      </c>
      <c r="D3604">
        <v>78</v>
      </c>
      <c r="E3604" t="s">
        <v>39</v>
      </c>
      <c r="F3604" t="s">
        <v>40</v>
      </c>
      <c r="G3604" t="s">
        <v>463</v>
      </c>
      <c r="H3604">
        <v>1</v>
      </c>
      <c r="I3604" t="s">
        <v>42</v>
      </c>
      <c r="J3604" t="s">
        <v>43</v>
      </c>
      <c r="K3604" t="s">
        <v>64</v>
      </c>
      <c r="L3604" t="s">
        <v>45</v>
      </c>
      <c r="M3604" t="s">
        <v>92</v>
      </c>
      <c r="N3604" t="s">
        <v>80</v>
      </c>
      <c r="O3604" t="s">
        <v>89</v>
      </c>
      <c r="P3604" t="s">
        <v>49</v>
      </c>
      <c r="Q3604" t="s">
        <v>97</v>
      </c>
      <c r="R3604" s="6">
        <f>_xlfn.XLOOKUP(CleanedData[[#This Row],[Product]],'02_Lookup_Tables'!$A$2:$A$126,'02_Lookup_Tables'!$B$2:$B$126)</f>
        <v>470.6</v>
      </c>
      <c r="S3604" t="str">
        <f>VLOOKUP(CleanedData[[#This Row],[Product]],'02_Lookup_Tables'!$H$2:$I$126,2,FALSE)</f>
        <v>Toys &amp; Games</v>
      </c>
      <c r="T3604" t="str">
        <f>VLOOKUP(CleanedData[[#This Row],[Province]],'02_Lookup_Tables'!$D$2:$E$10,2, FALSE)</f>
        <v>Northern Region</v>
      </c>
      <c r="U3604" t="str" cm="1">
        <f t="array" ref="U3604">_xlfn.IFS(CleanedData[[#This Row],[Purchase Amount]]&lt;500,"Low",
CleanedData[[#This Row],[Purchase Amount]]&lt;5000,"Medium",
TRUE,"High")</f>
        <v>Low</v>
      </c>
      <c r="V3604" t="str">
        <f>TEXT(CleanedData[[#This Row],[Date]],"mmmm")</f>
        <v>April</v>
      </c>
      <c r="W3604" t="str">
        <f>"Q"&amp;ROUNDUP(MONTH(CleanedData[[#This Row],[Date]])/3,0)</f>
        <v>Q2</v>
      </c>
      <c r="X3604" t="str">
        <f>IF(CleanedData[[#This Row],[Purchase Amount]]&gt;=5000,"Yes","No")</f>
        <v>No</v>
      </c>
      <c r="Y3604">
        <f>IF(CleanedData[[#This Row],[Recommend]]="Yes",1,0)</f>
        <v>0</v>
      </c>
      <c r="Z3604" s="6">
        <f>CleanedData[[#This Row],[Purchase Amount]]*0.15</f>
        <v>70.59</v>
      </c>
      <c r="AA3604" s="6">
        <f>CleanedData[[#This Row],[Purchase Amount]]*1.15</f>
        <v>541.18999999999994</v>
      </c>
    </row>
    <row r="3605" spans="1:27" x14ac:dyDescent="0.3">
      <c r="A3605">
        <v>4372</v>
      </c>
      <c r="B3605" t="s">
        <v>3830</v>
      </c>
      <c r="C3605" s="1">
        <v>45643</v>
      </c>
      <c r="D3605">
        <v>58</v>
      </c>
      <c r="E3605" t="s">
        <v>60</v>
      </c>
      <c r="F3605" t="s">
        <v>72</v>
      </c>
      <c r="G3605" t="s">
        <v>342</v>
      </c>
      <c r="H3605">
        <v>1</v>
      </c>
      <c r="I3605" t="s">
        <v>45</v>
      </c>
      <c r="J3605" t="s">
        <v>43</v>
      </c>
      <c r="K3605" t="s">
        <v>64</v>
      </c>
      <c r="L3605" t="s">
        <v>42</v>
      </c>
      <c r="M3605" t="s">
        <v>156</v>
      </c>
      <c r="N3605" t="s">
        <v>80</v>
      </c>
      <c r="O3605" t="s">
        <v>148</v>
      </c>
      <c r="P3605" t="s">
        <v>70</v>
      </c>
      <c r="Q3605" t="s">
        <v>50</v>
      </c>
      <c r="R3605" s="6">
        <f>_xlfn.XLOOKUP(CleanedData[[#This Row],[Product]],'02_Lookup_Tables'!$A$2:$A$126,'02_Lookup_Tables'!$B$2:$B$126)</f>
        <v>529.15</v>
      </c>
      <c r="S3605" t="str">
        <f>VLOOKUP(CleanedData[[#This Row],[Product]],'02_Lookup_Tables'!$H$2:$I$126,2,FALSE)</f>
        <v>Accessories</v>
      </c>
      <c r="T3605" t="str">
        <f>VLOOKUP(CleanedData[[#This Row],[Province]],'02_Lookup_Tables'!$D$2:$E$10,2, FALSE)</f>
        <v>Central Region</v>
      </c>
      <c r="U3605" t="str" cm="1">
        <f t="array" ref="U3605">_xlfn.IFS(CleanedData[[#This Row],[Purchase Amount]]&lt;500,"Low",
CleanedData[[#This Row],[Purchase Amount]]&lt;5000,"Medium",
TRUE,"High")</f>
        <v>Medium</v>
      </c>
      <c r="V3605" t="str">
        <f>TEXT(CleanedData[[#This Row],[Date]],"mmmm")</f>
        <v>December</v>
      </c>
      <c r="W3605" t="str">
        <f>"Q"&amp;ROUNDUP(MONTH(CleanedData[[#This Row],[Date]])/3,0)</f>
        <v>Q4</v>
      </c>
      <c r="X3605" t="str">
        <f>IF(CleanedData[[#This Row],[Purchase Amount]]&gt;=5000,"Yes","No")</f>
        <v>No</v>
      </c>
      <c r="Y3605">
        <f>IF(CleanedData[[#This Row],[Recommend]]="Yes",1,0)</f>
        <v>1</v>
      </c>
      <c r="Z3605" s="6">
        <f>CleanedData[[#This Row],[Purchase Amount]]*0.15</f>
        <v>79.372499999999988</v>
      </c>
      <c r="AA3605" s="6">
        <f>CleanedData[[#This Row],[Purchase Amount]]*1.15</f>
        <v>608.52249999999992</v>
      </c>
    </row>
    <row r="3606" spans="1:27" x14ac:dyDescent="0.3">
      <c r="A3606">
        <v>4373</v>
      </c>
      <c r="B3606" t="s">
        <v>3831</v>
      </c>
      <c r="C3606" s="1">
        <v>45945</v>
      </c>
      <c r="E3606" t="s">
        <v>60</v>
      </c>
      <c r="F3606" t="s">
        <v>61</v>
      </c>
      <c r="G3606" t="s">
        <v>153</v>
      </c>
      <c r="H3606">
        <v>3</v>
      </c>
      <c r="I3606" t="s">
        <v>42</v>
      </c>
      <c r="J3606" t="s">
        <v>43</v>
      </c>
      <c r="K3606" t="s">
        <v>64</v>
      </c>
      <c r="L3606" t="s">
        <v>42</v>
      </c>
      <c r="M3606" t="s">
        <v>196</v>
      </c>
      <c r="N3606" t="s">
        <v>48</v>
      </c>
      <c r="O3606" t="s">
        <v>89</v>
      </c>
      <c r="P3606" t="s">
        <v>49</v>
      </c>
      <c r="Q3606" t="s">
        <v>166</v>
      </c>
      <c r="R3606" s="6">
        <f>_xlfn.XLOOKUP(CleanedData[[#This Row],[Product]],'02_Lookup_Tables'!$A$2:$A$126,'02_Lookup_Tables'!$B$2:$B$126)</f>
        <v>1011.68</v>
      </c>
      <c r="S3606" t="str">
        <f>VLOOKUP(CleanedData[[#This Row],[Product]],'02_Lookup_Tables'!$H$2:$I$126,2,FALSE)</f>
        <v>Accessories</v>
      </c>
      <c r="T3606" t="str">
        <f>VLOOKUP(CleanedData[[#This Row],[Province]],'02_Lookup_Tables'!$D$2:$E$10,2, FALSE)</f>
        <v>Southern Region</v>
      </c>
      <c r="U3606" t="str" cm="1">
        <f t="array" ref="U3606">_xlfn.IFS(CleanedData[[#This Row],[Purchase Amount]]&lt;500,"Low",
CleanedData[[#This Row],[Purchase Amount]]&lt;5000,"Medium",
TRUE,"High")</f>
        <v>Medium</v>
      </c>
      <c r="V3606" t="str">
        <f>TEXT(CleanedData[[#This Row],[Date]],"mmmm")</f>
        <v>October</v>
      </c>
      <c r="W3606" t="str">
        <f>"Q"&amp;ROUNDUP(MONTH(CleanedData[[#This Row],[Date]])/3,0)</f>
        <v>Q4</v>
      </c>
      <c r="X3606" t="str">
        <f>IF(CleanedData[[#This Row],[Purchase Amount]]&gt;=5000,"Yes","No")</f>
        <v>No</v>
      </c>
      <c r="Y3606">
        <f>IF(CleanedData[[#This Row],[Recommend]]="Yes",1,0)</f>
        <v>0</v>
      </c>
      <c r="Z3606" s="6">
        <f>CleanedData[[#This Row],[Purchase Amount]]*0.15</f>
        <v>151.75199999999998</v>
      </c>
      <c r="AA3606" s="6">
        <f>CleanedData[[#This Row],[Purchase Amount]]*1.15</f>
        <v>1163.4319999999998</v>
      </c>
    </row>
    <row r="3607" spans="1:27" x14ac:dyDescent="0.3">
      <c r="A3607">
        <v>4374</v>
      </c>
      <c r="B3607" t="s">
        <v>3832</v>
      </c>
      <c r="C3607" s="1">
        <v>45785</v>
      </c>
      <c r="D3607">
        <v>25</v>
      </c>
      <c r="E3607" t="s">
        <v>39</v>
      </c>
      <c r="F3607" t="s">
        <v>130</v>
      </c>
      <c r="G3607" t="s">
        <v>328</v>
      </c>
      <c r="H3607">
        <v>5</v>
      </c>
      <c r="I3607" t="s">
        <v>42</v>
      </c>
      <c r="J3607" t="s">
        <v>74</v>
      </c>
      <c r="K3607" t="s">
        <v>44</v>
      </c>
      <c r="L3607" t="s">
        <v>42</v>
      </c>
      <c r="M3607" t="s">
        <v>151</v>
      </c>
      <c r="N3607" t="s">
        <v>57</v>
      </c>
      <c r="O3607" t="s">
        <v>89</v>
      </c>
      <c r="P3607" t="s">
        <v>70</v>
      </c>
      <c r="Q3607" t="s">
        <v>58</v>
      </c>
      <c r="R3607" s="6">
        <f>_xlfn.XLOOKUP(CleanedData[[#This Row],[Product]],'02_Lookup_Tables'!$A$2:$A$126,'02_Lookup_Tables'!$B$2:$B$126)</f>
        <v>3521.64</v>
      </c>
      <c r="S3607" t="str">
        <f>VLOOKUP(CleanedData[[#This Row],[Product]],'02_Lookup_Tables'!$H$2:$I$126,2,FALSE)</f>
        <v>Home Devices</v>
      </c>
      <c r="T3607" t="str">
        <f>VLOOKUP(CleanedData[[#This Row],[Province]],'02_Lookup_Tables'!$D$2:$E$10,2, FALSE)</f>
        <v>Eastern Region</v>
      </c>
      <c r="U3607" t="str" cm="1">
        <f t="array" ref="U3607">_xlfn.IFS(CleanedData[[#This Row],[Purchase Amount]]&lt;500,"Low",
CleanedData[[#This Row],[Purchase Amount]]&lt;5000,"Medium",
TRUE,"High")</f>
        <v>Medium</v>
      </c>
      <c r="V3607" t="str">
        <f>TEXT(CleanedData[[#This Row],[Date]],"mmmm")</f>
        <v>May</v>
      </c>
      <c r="W3607" t="str">
        <f>"Q"&amp;ROUNDUP(MONTH(CleanedData[[#This Row],[Date]])/3,0)</f>
        <v>Q2</v>
      </c>
      <c r="X3607" t="str">
        <f>IF(CleanedData[[#This Row],[Purchase Amount]]&gt;=5000,"Yes","No")</f>
        <v>No</v>
      </c>
      <c r="Y3607">
        <f>IF(CleanedData[[#This Row],[Recommend]]="Yes",1,0)</f>
        <v>0</v>
      </c>
      <c r="Z3607" s="6">
        <f>CleanedData[[#This Row],[Purchase Amount]]*0.15</f>
        <v>528.24599999999998</v>
      </c>
      <c r="AA3607" s="6">
        <f>CleanedData[[#This Row],[Purchase Amount]]*1.15</f>
        <v>4049.8859999999995</v>
      </c>
    </row>
    <row r="3608" spans="1:27" x14ac:dyDescent="0.3">
      <c r="A3608">
        <v>4375</v>
      </c>
      <c r="B3608" t="s">
        <v>3833</v>
      </c>
      <c r="C3608" s="1">
        <v>45798</v>
      </c>
      <c r="D3608">
        <v>53</v>
      </c>
      <c r="E3608" t="s">
        <v>39</v>
      </c>
      <c r="F3608" t="s">
        <v>83</v>
      </c>
      <c r="G3608" t="s">
        <v>155</v>
      </c>
      <c r="H3608">
        <v>1</v>
      </c>
      <c r="I3608" t="s">
        <v>45</v>
      </c>
      <c r="J3608" t="s">
        <v>54</v>
      </c>
      <c r="K3608" t="s">
        <v>64</v>
      </c>
      <c r="L3608" t="s">
        <v>45</v>
      </c>
      <c r="M3608" t="s">
        <v>88</v>
      </c>
      <c r="N3608" t="s">
        <v>80</v>
      </c>
      <c r="O3608" t="s">
        <v>89</v>
      </c>
      <c r="P3608" t="s">
        <v>49</v>
      </c>
      <c r="Q3608" t="s">
        <v>93</v>
      </c>
      <c r="R3608" s="6">
        <f>_xlfn.XLOOKUP(CleanedData[[#This Row],[Product]],'02_Lookup_Tables'!$A$2:$A$126,'02_Lookup_Tables'!$B$2:$B$126)</f>
        <v>1355.08</v>
      </c>
      <c r="S3608" t="str">
        <f>VLOOKUP(CleanedData[[#This Row],[Product]],'02_Lookup_Tables'!$H$2:$I$126,2,FALSE)</f>
        <v>Sports &amp; Outdoors</v>
      </c>
      <c r="T3608" t="str">
        <f>VLOOKUP(CleanedData[[#This Row],[Province]],'02_Lookup_Tables'!$D$2:$E$10,2, FALSE)</f>
        <v>Western Region</v>
      </c>
      <c r="U3608" t="str" cm="1">
        <f t="array" ref="U3608">_xlfn.IFS(CleanedData[[#This Row],[Purchase Amount]]&lt;500,"Low",
CleanedData[[#This Row],[Purchase Amount]]&lt;5000,"Medium",
TRUE,"High")</f>
        <v>Medium</v>
      </c>
      <c r="V3608" t="str">
        <f>TEXT(CleanedData[[#This Row],[Date]],"mmmm")</f>
        <v>May</v>
      </c>
      <c r="W3608" t="str">
        <f>"Q"&amp;ROUNDUP(MONTH(CleanedData[[#This Row],[Date]])/3,0)</f>
        <v>Q2</v>
      </c>
      <c r="X3608" t="str">
        <f>IF(CleanedData[[#This Row],[Purchase Amount]]&gt;=5000,"Yes","No")</f>
        <v>No</v>
      </c>
      <c r="Y3608">
        <f>IF(CleanedData[[#This Row],[Recommend]]="Yes",1,0)</f>
        <v>1</v>
      </c>
      <c r="Z3608" s="6">
        <f>CleanedData[[#This Row],[Purchase Amount]]*0.15</f>
        <v>203.26199999999997</v>
      </c>
      <c r="AA3608" s="6">
        <f>CleanedData[[#This Row],[Purchase Amount]]*1.15</f>
        <v>1558.3419999999999</v>
      </c>
    </row>
    <row r="3609" spans="1:27" x14ac:dyDescent="0.3">
      <c r="A3609">
        <v>4376</v>
      </c>
      <c r="B3609" t="s">
        <v>3834</v>
      </c>
      <c r="C3609" s="1">
        <v>45885</v>
      </c>
      <c r="D3609">
        <v>79</v>
      </c>
      <c r="E3609" t="s">
        <v>52</v>
      </c>
      <c r="F3609" t="s">
        <v>72</v>
      </c>
      <c r="G3609" t="s">
        <v>280</v>
      </c>
      <c r="H3609">
        <v>2</v>
      </c>
      <c r="I3609" t="s">
        <v>45</v>
      </c>
      <c r="J3609" t="s">
        <v>69</v>
      </c>
      <c r="K3609" t="s">
        <v>55</v>
      </c>
      <c r="L3609" t="s">
        <v>42</v>
      </c>
      <c r="M3609" t="s">
        <v>147</v>
      </c>
      <c r="N3609" t="s">
        <v>47</v>
      </c>
      <c r="O3609" t="s">
        <v>148</v>
      </c>
      <c r="P3609" t="s">
        <v>70</v>
      </c>
      <c r="Q3609" t="s">
        <v>97</v>
      </c>
      <c r="R3609" s="6">
        <f>_xlfn.XLOOKUP(CleanedData[[#This Row],[Product]],'02_Lookup_Tables'!$A$2:$A$126,'02_Lookup_Tables'!$B$2:$B$126)</f>
        <v>759.97</v>
      </c>
      <c r="S3609" t="str">
        <f>VLOOKUP(CleanedData[[#This Row],[Product]],'02_Lookup_Tables'!$H$2:$I$126,2,FALSE)</f>
        <v>Apparel</v>
      </c>
      <c r="T3609" t="str">
        <f>VLOOKUP(CleanedData[[#This Row],[Province]],'02_Lookup_Tables'!$D$2:$E$10,2, FALSE)</f>
        <v>Central Region</v>
      </c>
      <c r="U3609" t="str" cm="1">
        <f t="array" ref="U3609">_xlfn.IFS(CleanedData[[#This Row],[Purchase Amount]]&lt;500,"Low",
CleanedData[[#This Row],[Purchase Amount]]&lt;5000,"Medium",
TRUE,"High")</f>
        <v>Medium</v>
      </c>
      <c r="V3609" t="str">
        <f>TEXT(CleanedData[[#This Row],[Date]],"mmmm")</f>
        <v>August</v>
      </c>
      <c r="W3609" t="str">
        <f>"Q"&amp;ROUNDUP(MONTH(CleanedData[[#This Row],[Date]])/3,0)</f>
        <v>Q3</v>
      </c>
      <c r="X3609" t="str">
        <f>IF(CleanedData[[#This Row],[Purchase Amount]]&gt;=5000,"Yes","No")</f>
        <v>No</v>
      </c>
      <c r="Y3609">
        <f>IF(CleanedData[[#This Row],[Recommend]]="Yes",1,0)</f>
        <v>1</v>
      </c>
      <c r="Z3609" s="6">
        <f>CleanedData[[#This Row],[Purchase Amount]]*0.15</f>
        <v>113.99550000000001</v>
      </c>
      <c r="AA3609" s="6">
        <f>CleanedData[[#This Row],[Purchase Amount]]*1.15</f>
        <v>873.96550000000002</v>
      </c>
    </row>
    <row r="3610" spans="1:27" x14ac:dyDescent="0.3">
      <c r="A3610">
        <v>4377</v>
      </c>
      <c r="B3610" t="s">
        <v>3835</v>
      </c>
      <c r="C3610" s="1">
        <v>45898</v>
      </c>
      <c r="D3610">
        <v>33</v>
      </c>
      <c r="E3610" t="s">
        <v>39</v>
      </c>
      <c r="F3610" t="s">
        <v>108</v>
      </c>
      <c r="G3610" t="s">
        <v>374</v>
      </c>
      <c r="H3610">
        <v>5</v>
      </c>
      <c r="I3610" t="s">
        <v>42</v>
      </c>
      <c r="J3610" t="s">
        <v>74</v>
      </c>
      <c r="K3610" t="s">
        <v>44</v>
      </c>
      <c r="L3610" t="s">
        <v>45</v>
      </c>
      <c r="M3610" t="s">
        <v>190</v>
      </c>
      <c r="N3610" t="s">
        <v>57</v>
      </c>
      <c r="O3610" t="s">
        <v>89</v>
      </c>
      <c r="P3610" t="s">
        <v>70</v>
      </c>
      <c r="Q3610" t="s">
        <v>58</v>
      </c>
      <c r="R3610" s="6">
        <f>_xlfn.XLOOKUP(CleanedData[[#This Row],[Product]],'02_Lookup_Tables'!$A$2:$A$126,'02_Lookup_Tables'!$B$2:$B$126)</f>
        <v>2906.97</v>
      </c>
      <c r="S3610" t="str">
        <f>VLOOKUP(CleanedData[[#This Row],[Product]],'02_Lookup_Tables'!$H$2:$I$126,2,FALSE)</f>
        <v>Home &amp; Living</v>
      </c>
      <c r="T3610" t="str">
        <f>VLOOKUP(CleanedData[[#This Row],[Province]],'02_Lookup_Tables'!$D$2:$E$10,2, FALSE)</f>
        <v>Gauteng Region</v>
      </c>
      <c r="U3610" t="str" cm="1">
        <f t="array" ref="U3610">_xlfn.IFS(CleanedData[[#This Row],[Purchase Amount]]&lt;500,"Low",
CleanedData[[#This Row],[Purchase Amount]]&lt;5000,"Medium",
TRUE,"High")</f>
        <v>Medium</v>
      </c>
      <c r="V3610" t="str">
        <f>TEXT(CleanedData[[#This Row],[Date]],"mmmm")</f>
        <v>August</v>
      </c>
      <c r="W3610" t="str">
        <f>"Q"&amp;ROUNDUP(MONTH(CleanedData[[#This Row],[Date]])/3,0)</f>
        <v>Q3</v>
      </c>
      <c r="X3610" t="str">
        <f>IF(CleanedData[[#This Row],[Purchase Amount]]&gt;=5000,"Yes","No")</f>
        <v>No</v>
      </c>
      <c r="Y3610">
        <f>IF(CleanedData[[#This Row],[Recommend]]="Yes",1,0)</f>
        <v>0</v>
      </c>
      <c r="Z3610" s="6">
        <f>CleanedData[[#This Row],[Purchase Amount]]*0.15</f>
        <v>436.04549999999995</v>
      </c>
      <c r="AA3610" s="6">
        <f>CleanedData[[#This Row],[Purchase Amount]]*1.15</f>
        <v>3343.0154999999995</v>
      </c>
    </row>
    <row r="3611" spans="1:27" x14ac:dyDescent="0.3">
      <c r="A3611">
        <v>4379</v>
      </c>
      <c r="B3611" t="s">
        <v>3836</v>
      </c>
      <c r="C3611" s="1">
        <v>45863</v>
      </c>
      <c r="D3611">
        <v>44</v>
      </c>
      <c r="E3611" t="s">
        <v>39</v>
      </c>
      <c r="F3611" t="s">
        <v>83</v>
      </c>
      <c r="G3611" t="s">
        <v>114</v>
      </c>
      <c r="H3611">
        <v>5</v>
      </c>
      <c r="I3611" t="s">
        <v>42</v>
      </c>
      <c r="J3611" t="s">
        <v>69</v>
      </c>
      <c r="K3611" t="s">
        <v>55</v>
      </c>
      <c r="L3611" t="s">
        <v>45</v>
      </c>
      <c r="M3611" t="s">
        <v>231</v>
      </c>
      <c r="N3611" t="s">
        <v>57</v>
      </c>
      <c r="O3611" t="s">
        <v>89</v>
      </c>
      <c r="P3611" t="s">
        <v>70</v>
      </c>
      <c r="Q3611" t="s">
        <v>81</v>
      </c>
      <c r="R3611" s="6">
        <f>_xlfn.XLOOKUP(CleanedData[[#This Row],[Product]],'02_Lookup_Tables'!$A$2:$A$126,'02_Lookup_Tables'!$B$2:$B$126)</f>
        <v>1440.59</v>
      </c>
      <c r="S3611" t="str">
        <f>VLOOKUP(CleanedData[[#This Row],[Product]],'02_Lookup_Tables'!$H$2:$I$126,2,FALSE)</f>
        <v>Beauty &amp; Personal Care</v>
      </c>
      <c r="T3611" t="str">
        <f>VLOOKUP(CleanedData[[#This Row],[Province]],'02_Lookup_Tables'!$D$2:$E$10,2, FALSE)</f>
        <v>Western Region</v>
      </c>
      <c r="U3611" t="str" cm="1">
        <f t="array" ref="U3611">_xlfn.IFS(CleanedData[[#This Row],[Purchase Amount]]&lt;500,"Low",
CleanedData[[#This Row],[Purchase Amount]]&lt;5000,"Medium",
TRUE,"High")</f>
        <v>Medium</v>
      </c>
      <c r="V3611" t="str">
        <f>TEXT(CleanedData[[#This Row],[Date]],"mmmm")</f>
        <v>July</v>
      </c>
      <c r="W3611" t="str">
        <f>"Q"&amp;ROUNDUP(MONTH(CleanedData[[#This Row],[Date]])/3,0)</f>
        <v>Q3</v>
      </c>
      <c r="X3611" t="str">
        <f>IF(CleanedData[[#This Row],[Purchase Amount]]&gt;=5000,"Yes","No")</f>
        <v>No</v>
      </c>
      <c r="Y3611">
        <f>IF(CleanedData[[#This Row],[Recommend]]="Yes",1,0)</f>
        <v>0</v>
      </c>
      <c r="Z3611" s="6">
        <f>CleanedData[[#This Row],[Purchase Amount]]*0.15</f>
        <v>216.08849999999998</v>
      </c>
      <c r="AA3611" s="6">
        <f>CleanedData[[#This Row],[Purchase Amount]]*1.15</f>
        <v>1656.6784999999998</v>
      </c>
    </row>
    <row r="3612" spans="1:27" x14ac:dyDescent="0.3">
      <c r="A3612">
        <v>4380</v>
      </c>
      <c r="B3612" t="s">
        <v>3837</v>
      </c>
      <c r="C3612" s="1">
        <v>46002</v>
      </c>
      <c r="D3612">
        <v>56</v>
      </c>
      <c r="E3612" t="s">
        <v>39</v>
      </c>
      <c r="F3612" t="s">
        <v>40</v>
      </c>
      <c r="G3612" t="s">
        <v>216</v>
      </c>
      <c r="H3612">
        <v>1</v>
      </c>
      <c r="I3612" t="s">
        <v>45</v>
      </c>
      <c r="J3612" t="s">
        <v>69</v>
      </c>
      <c r="K3612" t="s">
        <v>55</v>
      </c>
      <c r="L3612" t="s">
        <v>45</v>
      </c>
      <c r="M3612" t="s">
        <v>112</v>
      </c>
      <c r="N3612" t="s">
        <v>80</v>
      </c>
      <c r="O3612" t="s">
        <v>48</v>
      </c>
      <c r="P3612" t="s">
        <v>49</v>
      </c>
      <c r="Q3612" t="s">
        <v>50</v>
      </c>
      <c r="R3612" s="6">
        <f>_xlfn.XLOOKUP(CleanedData[[#This Row],[Product]],'02_Lookup_Tables'!$A$2:$A$126,'02_Lookup_Tables'!$B$2:$B$126)</f>
        <v>929.55</v>
      </c>
      <c r="S3612" t="str">
        <f>VLOOKUP(CleanedData[[#This Row],[Product]],'02_Lookup_Tables'!$H$2:$I$126,2,FALSE)</f>
        <v>Accessories</v>
      </c>
      <c r="T3612" t="str">
        <f>VLOOKUP(CleanedData[[#This Row],[Province]],'02_Lookup_Tables'!$D$2:$E$10,2, FALSE)</f>
        <v>Northern Region</v>
      </c>
      <c r="U3612" t="str" cm="1">
        <f t="array" ref="U3612">_xlfn.IFS(CleanedData[[#This Row],[Purchase Amount]]&lt;500,"Low",
CleanedData[[#This Row],[Purchase Amount]]&lt;5000,"Medium",
TRUE,"High")</f>
        <v>Medium</v>
      </c>
      <c r="V3612" t="str">
        <f>TEXT(CleanedData[[#This Row],[Date]],"mmmm")</f>
        <v>December</v>
      </c>
      <c r="W3612" t="str">
        <f>"Q"&amp;ROUNDUP(MONTH(CleanedData[[#This Row],[Date]])/3,0)</f>
        <v>Q4</v>
      </c>
      <c r="X3612" t="str">
        <f>IF(CleanedData[[#This Row],[Purchase Amount]]&gt;=5000,"Yes","No")</f>
        <v>No</v>
      </c>
      <c r="Y3612">
        <f>IF(CleanedData[[#This Row],[Recommend]]="Yes",1,0)</f>
        <v>1</v>
      </c>
      <c r="Z3612" s="6">
        <f>CleanedData[[#This Row],[Purchase Amount]]*0.15</f>
        <v>139.43249999999998</v>
      </c>
      <c r="AA3612" s="6">
        <f>CleanedData[[#This Row],[Purchase Amount]]*1.15</f>
        <v>1068.9824999999998</v>
      </c>
    </row>
    <row r="3613" spans="1:27" x14ac:dyDescent="0.3">
      <c r="A3613">
        <v>4381</v>
      </c>
      <c r="B3613" t="s">
        <v>3838</v>
      </c>
      <c r="C3613" s="1">
        <v>45331</v>
      </c>
      <c r="D3613">
        <v>52</v>
      </c>
      <c r="E3613" t="s">
        <v>60</v>
      </c>
      <c r="F3613" t="s">
        <v>83</v>
      </c>
      <c r="G3613" t="s">
        <v>53</v>
      </c>
      <c r="H3613">
        <v>1</v>
      </c>
      <c r="I3613" t="s">
        <v>45</v>
      </c>
      <c r="J3613" t="s">
        <v>43</v>
      </c>
      <c r="K3613" t="s">
        <v>64</v>
      </c>
      <c r="L3613" t="s">
        <v>42</v>
      </c>
      <c r="N3613" t="s">
        <v>80</v>
      </c>
      <c r="O3613" t="s">
        <v>134</v>
      </c>
      <c r="P3613" t="s">
        <v>8646</v>
      </c>
      <c r="Q3613" t="s">
        <v>93</v>
      </c>
      <c r="R3613" s="6">
        <f>_xlfn.XLOOKUP(CleanedData[[#This Row],[Product]],'02_Lookup_Tables'!$A$2:$A$126,'02_Lookup_Tables'!$B$2:$B$126)</f>
        <v>444.38</v>
      </c>
      <c r="S3613" t="str">
        <f>VLOOKUP(CleanedData[[#This Row],[Product]],'02_Lookup_Tables'!$H$2:$I$126,2,FALSE)</f>
        <v>Beauty &amp; Personal Care</v>
      </c>
      <c r="T3613" t="str">
        <f>VLOOKUP(CleanedData[[#This Row],[Province]],'02_Lookup_Tables'!$D$2:$E$10,2, FALSE)</f>
        <v>Western Region</v>
      </c>
      <c r="U3613" t="str" cm="1">
        <f t="array" ref="U3613">_xlfn.IFS(CleanedData[[#This Row],[Purchase Amount]]&lt;500,"Low",
CleanedData[[#This Row],[Purchase Amount]]&lt;5000,"Medium",
TRUE,"High")</f>
        <v>Low</v>
      </c>
      <c r="V3613" t="str">
        <f>TEXT(CleanedData[[#This Row],[Date]],"mmmm")</f>
        <v>February</v>
      </c>
      <c r="W3613" t="str">
        <f>"Q"&amp;ROUNDUP(MONTH(CleanedData[[#This Row],[Date]])/3,0)</f>
        <v>Q1</v>
      </c>
      <c r="X3613" t="str">
        <f>IF(CleanedData[[#This Row],[Purchase Amount]]&gt;=5000,"Yes","No")</f>
        <v>No</v>
      </c>
      <c r="Y3613">
        <f>IF(CleanedData[[#This Row],[Recommend]]="Yes",1,0)</f>
        <v>1</v>
      </c>
      <c r="Z3613" s="6">
        <f>CleanedData[[#This Row],[Purchase Amount]]*0.15</f>
        <v>66.656999999999996</v>
      </c>
      <c r="AA3613" s="6">
        <f>CleanedData[[#This Row],[Purchase Amount]]*1.15</f>
        <v>511.03699999999998</v>
      </c>
    </row>
    <row r="3614" spans="1:27" x14ac:dyDescent="0.3">
      <c r="A3614">
        <v>4382</v>
      </c>
      <c r="B3614" t="s">
        <v>3839</v>
      </c>
      <c r="C3614" s="1">
        <v>45332</v>
      </c>
      <c r="D3614">
        <v>47</v>
      </c>
      <c r="E3614" t="s">
        <v>39</v>
      </c>
      <c r="F3614" t="s">
        <v>125</v>
      </c>
      <c r="G3614" t="s">
        <v>296</v>
      </c>
      <c r="H3614">
        <v>5</v>
      </c>
      <c r="I3614" t="s">
        <v>42</v>
      </c>
      <c r="J3614" t="s">
        <v>63</v>
      </c>
      <c r="K3614" t="s">
        <v>55</v>
      </c>
      <c r="L3614" t="s">
        <v>42</v>
      </c>
      <c r="M3614" t="s">
        <v>180</v>
      </c>
      <c r="N3614" t="s">
        <v>57</v>
      </c>
      <c r="O3614" t="s">
        <v>89</v>
      </c>
      <c r="P3614" t="s">
        <v>70</v>
      </c>
      <c r="Q3614" t="s">
        <v>93</v>
      </c>
      <c r="R3614" s="6">
        <f>_xlfn.XLOOKUP(CleanedData[[#This Row],[Product]],'02_Lookup_Tables'!$A$2:$A$126,'02_Lookup_Tables'!$B$2:$B$126)</f>
        <v>657.5</v>
      </c>
      <c r="S3614" t="str">
        <f>VLOOKUP(CleanedData[[#This Row],[Product]],'02_Lookup_Tables'!$H$2:$I$126,2,FALSE)</f>
        <v>Home Devices</v>
      </c>
      <c r="T3614" t="str">
        <f>VLOOKUP(CleanedData[[#This Row],[Province]],'02_Lookup_Tables'!$D$2:$E$10,2, FALSE)</f>
        <v>Western Region</v>
      </c>
      <c r="U3614" t="str" cm="1">
        <f t="array" ref="U3614">_xlfn.IFS(CleanedData[[#This Row],[Purchase Amount]]&lt;500,"Low",
CleanedData[[#This Row],[Purchase Amount]]&lt;5000,"Medium",
TRUE,"High")</f>
        <v>Medium</v>
      </c>
      <c r="V3614" t="str">
        <f>TEXT(CleanedData[[#This Row],[Date]],"mmmm")</f>
        <v>February</v>
      </c>
      <c r="W3614" t="str">
        <f>"Q"&amp;ROUNDUP(MONTH(CleanedData[[#This Row],[Date]])/3,0)</f>
        <v>Q1</v>
      </c>
      <c r="X3614" t="str">
        <f>IF(CleanedData[[#This Row],[Purchase Amount]]&gt;=5000,"Yes","No")</f>
        <v>No</v>
      </c>
      <c r="Y3614">
        <f>IF(CleanedData[[#This Row],[Recommend]]="Yes",1,0)</f>
        <v>0</v>
      </c>
      <c r="Z3614" s="6">
        <f>CleanedData[[#This Row],[Purchase Amount]]*0.15</f>
        <v>98.625</v>
      </c>
      <c r="AA3614" s="6">
        <f>CleanedData[[#This Row],[Purchase Amount]]*1.15</f>
        <v>756.12499999999989</v>
      </c>
    </row>
    <row r="3615" spans="1:27" x14ac:dyDescent="0.3">
      <c r="A3615">
        <v>4383</v>
      </c>
      <c r="B3615" t="s">
        <v>3840</v>
      </c>
      <c r="C3615" s="1">
        <v>45971</v>
      </c>
      <c r="D3615">
        <v>34</v>
      </c>
      <c r="E3615" t="s">
        <v>52</v>
      </c>
      <c r="F3615" t="s">
        <v>83</v>
      </c>
      <c r="G3615" t="s">
        <v>411</v>
      </c>
      <c r="H3615">
        <v>4</v>
      </c>
      <c r="I3615" t="s">
        <v>42</v>
      </c>
      <c r="J3615" t="s">
        <v>69</v>
      </c>
      <c r="K3615" t="s">
        <v>44</v>
      </c>
      <c r="L3615" t="s">
        <v>45</v>
      </c>
      <c r="M3615" t="s">
        <v>106</v>
      </c>
      <c r="N3615" t="s">
        <v>96</v>
      </c>
      <c r="O3615" t="s">
        <v>148</v>
      </c>
      <c r="P3615" t="s">
        <v>49</v>
      </c>
      <c r="Q3615" t="s">
        <v>58</v>
      </c>
      <c r="R3615" s="6">
        <f>_xlfn.XLOOKUP(CleanedData[[#This Row],[Product]],'02_Lookup_Tables'!$A$2:$A$126,'02_Lookup_Tables'!$B$2:$B$126)</f>
        <v>103.4</v>
      </c>
      <c r="S3615" t="str">
        <f>VLOOKUP(CleanedData[[#This Row],[Product]],'02_Lookup_Tables'!$H$2:$I$126,2,FALSE)</f>
        <v>Food</v>
      </c>
      <c r="T3615" t="str">
        <f>VLOOKUP(CleanedData[[#This Row],[Province]],'02_Lookup_Tables'!$D$2:$E$10,2, FALSE)</f>
        <v>Western Region</v>
      </c>
      <c r="U3615" t="str" cm="1">
        <f t="array" ref="U3615">_xlfn.IFS(CleanedData[[#This Row],[Purchase Amount]]&lt;500,"Low",
CleanedData[[#This Row],[Purchase Amount]]&lt;5000,"Medium",
TRUE,"High")</f>
        <v>Low</v>
      </c>
      <c r="V3615" t="str">
        <f>TEXT(CleanedData[[#This Row],[Date]],"mmmm")</f>
        <v>November</v>
      </c>
      <c r="W3615" t="str">
        <f>"Q"&amp;ROUNDUP(MONTH(CleanedData[[#This Row],[Date]])/3,0)</f>
        <v>Q4</v>
      </c>
      <c r="X3615" t="str">
        <f>IF(CleanedData[[#This Row],[Purchase Amount]]&gt;=5000,"Yes","No")</f>
        <v>No</v>
      </c>
      <c r="Y3615">
        <f>IF(CleanedData[[#This Row],[Recommend]]="Yes",1,0)</f>
        <v>0</v>
      </c>
      <c r="Z3615" s="6">
        <f>CleanedData[[#This Row],[Purchase Amount]]*0.15</f>
        <v>15.51</v>
      </c>
      <c r="AA3615" s="6">
        <f>CleanedData[[#This Row],[Purchase Amount]]*1.15</f>
        <v>118.91</v>
      </c>
    </row>
    <row r="3616" spans="1:27" x14ac:dyDescent="0.3">
      <c r="A3616">
        <v>4384</v>
      </c>
      <c r="B3616" t="s">
        <v>3841</v>
      </c>
      <c r="C3616" s="1">
        <v>45343</v>
      </c>
      <c r="D3616">
        <v>74</v>
      </c>
      <c r="E3616" t="s">
        <v>39</v>
      </c>
      <c r="F3616" t="s">
        <v>40</v>
      </c>
      <c r="G3616" t="s">
        <v>378</v>
      </c>
      <c r="H3616">
        <v>4</v>
      </c>
      <c r="I3616" t="s">
        <v>42</v>
      </c>
      <c r="J3616" t="s">
        <v>43</v>
      </c>
      <c r="K3616" t="s">
        <v>64</v>
      </c>
      <c r="L3616" t="s">
        <v>42</v>
      </c>
      <c r="M3616" t="s">
        <v>85</v>
      </c>
      <c r="N3616" t="s">
        <v>96</v>
      </c>
      <c r="O3616" t="s">
        <v>48</v>
      </c>
      <c r="P3616" t="s">
        <v>49</v>
      </c>
      <c r="Q3616" t="s">
        <v>97</v>
      </c>
      <c r="R3616" s="6">
        <f>_xlfn.XLOOKUP(CleanedData[[#This Row],[Product]],'02_Lookup_Tables'!$A$2:$A$126,'02_Lookup_Tables'!$B$2:$B$126)</f>
        <v>40.11</v>
      </c>
      <c r="S3616" t="str">
        <f>VLOOKUP(CleanedData[[#This Row],[Product]],'02_Lookup_Tables'!$H$2:$I$126,2,FALSE)</f>
        <v>Food</v>
      </c>
      <c r="T3616" t="str">
        <f>VLOOKUP(CleanedData[[#This Row],[Province]],'02_Lookup_Tables'!$D$2:$E$10,2, FALSE)</f>
        <v>Northern Region</v>
      </c>
      <c r="U3616" t="str" cm="1">
        <f t="array" ref="U3616">_xlfn.IFS(CleanedData[[#This Row],[Purchase Amount]]&lt;500,"Low",
CleanedData[[#This Row],[Purchase Amount]]&lt;5000,"Medium",
TRUE,"High")</f>
        <v>Low</v>
      </c>
      <c r="V3616" t="str">
        <f>TEXT(CleanedData[[#This Row],[Date]],"mmmm")</f>
        <v>February</v>
      </c>
      <c r="W3616" t="str">
        <f>"Q"&amp;ROUNDUP(MONTH(CleanedData[[#This Row],[Date]])/3,0)</f>
        <v>Q1</v>
      </c>
      <c r="X3616" t="str">
        <f>IF(CleanedData[[#This Row],[Purchase Amount]]&gt;=5000,"Yes","No")</f>
        <v>No</v>
      </c>
      <c r="Y3616">
        <f>IF(CleanedData[[#This Row],[Recommend]]="Yes",1,0)</f>
        <v>0</v>
      </c>
      <c r="Z3616" s="6">
        <f>CleanedData[[#This Row],[Purchase Amount]]*0.15</f>
        <v>6.0164999999999997</v>
      </c>
      <c r="AA3616" s="6">
        <f>CleanedData[[#This Row],[Purchase Amount]]*1.15</f>
        <v>46.126499999999993</v>
      </c>
    </row>
    <row r="3617" spans="1:27" x14ac:dyDescent="0.3">
      <c r="A3617">
        <v>4385</v>
      </c>
      <c r="B3617" t="s">
        <v>3842</v>
      </c>
      <c r="C3617" s="1">
        <v>45702</v>
      </c>
      <c r="D3617">
        <v>36</v>
      </c>
      <c r="E3617" t="s">
        <v>60</v>
      </c>
      <c r="F3617" t="s">
        <v>40</v>
      </c>
      <c r="G3617" t="s">
        <v>227</v>
      </c>
      <c r="H3617">
        <v>4</v>
      </c>
      <c r="I3617" t="s">
        <v>45</v>
      </c>
      <c r="J3617" t="s">
        <v>74</v>
      </c>
      <c r="K3617" t="s">
        <v>55</v>
      </c>
      <c r="L3617" t="s">
        <v>45</v>
      </c>
      <c r="M3617" t="s">
        <v>112</v>
      </c>
      <c r="N3617" t="s">
        <v>96</v>
      </c>
      <c r="O3617" t="s">
        <v>48</v>
      </c>
      <c r="P3617" t="s">
        <v>49</v>
      </c>
      <c r="Q3617" t="s">
        <v>81</v>
      </c>
      <c r="R3617" s="6">
        <f>_xlfn.XLOOKUP(CleanedData[[#This Row],[Product]],'02_Lookup_Tables'!$A$2:$A$126,'02_Lookup_Tables'!$B$2:$B$126)</f>
        <v>22574.95</v>
      </c>
      <c r="S3617" t="str">
        <f>VLOOKUP(CleanedData[[#This Row],[Product]],'02_Lookup_Tables'!$H$2:$I$126,2,FALSE)</f>
        <v>Electronics</v>
      </c>
      <c r="T3617" t="str">
        <f>VLOOKUP(CleanedData[[#This Row],[Province]],'02_Lookup_Tables'!$D$2:$E$10,2, FALSE)</f>
        <v>Northern Region</v>
      </c>
      <c r="U3617" t="str" cm="1">
        <f t="array" ref="U3617">_xlfn.IFS(CleanedData[[#This Row],[Purchase Amount]]&lt;500,"Low",
CleanedData[[#This Row],[Purchase Amount]]&lt;5000,"Medium",
TRUE,"High")</f>
        <v>High</v>
      </c>
      <c r="V3617" t="str">
        <f>TEXT(CleanedData[[#This Row],[Date]],"mmmm")</f>
        <v>February</v>
      </c>
      <c r="W3617" t="str">
        <f>"Q"&amp;ROUNDUP(MONTH(CleanedData[[#This Row],[Date]])/3,0)</f>
        <v>Q1</v>
      </c>
      <c r="X3617" t="str">
        <f>IF(CleanedData[[#This Row],[Purchase Amount]]&gt;=5000,"Yes","No")</f>
        <v>Yes</v>
      </c>
      <c r="Y3617">
        <f>IF(CleanedData[[#This Row],[Recommend]]="Yes",1,0)</f>
        <v>1</v>
      </c>
      <c r="Z3617" s="6">
        <f>CleanedData[[#This Row],[Purchase Amount]]*0.15</f>
        <v>3386.2424999999998</v>
      </c>
      <c r="AA3617" s="6">
        <f>CleanedData[[#This Row],[Purchase Amount]]*1.15</f>
        <v>25961.192499999997</v>
      </c>
    </row>
    <row r="3618" spans="1:27" x14ac:dyDescent="0.3">
      <c r="A3618">
        <v>4386</v>
      </c>
      <c r="B3618" t="s">
        <v>3843</v>
      </c>
      <c r="C3618" s="1">
        <v>45333</v>
      </c>
      <c r="D3618">
        <v>23</v>
      </c>
      <c r="E3618" t="s">
        <v>60</v>
      </c>
      <c r="F3618" t="s">
        <v>77</v>
      </c>
      <c r="G3618" t="s">
        <v>146</v>
      </c>
      <c r="H3618">
        <v>4</v>
      </c>
      <c r="I3618" t="s">
        <v>42</v>
      </c>
      <c r="J3618" t="s">
        <v>63</v>
      </c>
      <c r="K3618" t="s">
        <v>64</v>
      </c>
      <c r="L3618" t="s">
        <v>42</v>
      </c>
      <c r="M3618" t="s">
        <v>79</v>
      </c>
      <c r="N3618" t="s">
        <v>96</v>
      </c>
      <c r="O3618" t="s">
        <v>89</v>
      </c>
      <c r="P3618" t="s">
        <v>70</v>
      </c>
      <c r="Q3618" t="s">
        <v>66</v>
      </c>
      <c r="R3618" s="6">
        <f>_xlfn.XLOOKUP(CleanedData[[#This Row],[Product]],'02_Lookup_Tables'!$A$2:$A$126,'02_Lookup_Tables'!$B$2:$B$126)</f>
        <v>27815.439999999999</v>
      </c>
      <c r="S3618" t="str">
        <f>VLOOKUP(CleanedData[[#This Row],[Product]],'02_Lookup_Tables'!$H$2:$I$126,2,FALSE)</f>
        <v>Electronics</v>
      </c>
      <c r="T3618" t="str">
        <f>VLOOKUP(CleanedData[[#This Row],[Province]],'02_Lookup_Tables'!$D$2:$E$10,2, FALSE)</f>
        <v>Central Region</v>
      </c>
      <c r="U3618" t="str" cm="1">
        <f t="array" ref="U3618">_xlfn.IFS(CleanedData[[#This Row],[Purchase Amount]]&lt;500,"Low",
CleanedData[[#This Row],[Purchase Amount]]&lt;5000,"Medium",
TRUE,"High")</f>
        <v>High</v>
      </c>
      <c r="V3618" t="str">
        <f>TEXT(CleanedData[[#This Row],[Date]],"mmmm")</f>
        <v>February</v>
      </c>
      <c r="W3618" t="str">
        <f>"Q"&amp;ROUNDUP(MONTH(CleanedData[[#This Row],[Date]])/3,0)</f>
        <v>Q1</v>
      </c>
      <c r="X3618" t="str">
        <f>IF(CleanedData[[#This Row],[Purchase Amount]]&gt;=5000,"Yes","No")</f>
        <v>Yes</v>
      </c>
      <c r="Y3618">
        <f>IF(CleanedData[[#This Row],[Recommend]]="Yes",1,0)</f>
        <v>0</v>
      </c>
      <c r="Z3618" s="6">
        <f>CleanedData[[#This Row],[Purchase Amount]]*0.15</f>
        <v>4172.3159999999998</v>
      </c>
      <c r="AA3618" s="6">
        <f>CleanedData[[#This Row],[Purchase Amount]]*1.15</f>
        <v>31987.755999999998</v>
      </c>
    </row>
    <row r="3619" spans="1:27" x14ac:dyDescent="0.3">
      <c r="A3619">
        <v>4387</v>
      </c>
      <c r="B3619" t="s">
        <v>3844</v>
      </c>
      <c r="C3619" s="1">
        <v>45723</v>
      </c>
      <c r="D3619">
        <v>60</v>
      </c>
      <c r="E3619" t="s">
        <v>60</v>
      </c>
      <c r="F3619" t="s">
        <v>83</v>
      </c>
      <c r="G3619" t="s">
        <v>73</v>
      </c>
      <c r="H3619">
        <v>3</v>
      </c>
      <c r="I3619" t="s">
        <v>42</v>
      </c>
      <c r="J3619" t="s">
        <v>63</v>
      </c>
      <c r="K3619" t="s">
        <v>55</v>
      </c>
      <c r="L3619" t="s">
        <v>45</v>
      </c>
      <c r="M3619" t="s">
        <v>75</v>
      </c>
      <c r="N3619" t="s">
        <v>48</v>
      </c>
      <c r="O3619" t="s">
        <v>89</v>
      </c>
      <c r="P3619" t="s">
        <v>49</v>
      </c>
      <c r="Q3619" t="s">
        <v>50</v>
      </c>
      <c r="R3619" s="6">
        <f>_xlfn.XLOOKUP(CleanedData[[#This Row],[Product]],'02_Lookup_Tables'!$A$2:$A$126,'02_Lookup_Tables'!$B$2:$B$126)</f>
        <v>84.23</v>
      </c>
      <c r="S3619" t="str">
        <f>VLOOKUP(CleanedData[[#This Row],[Product]],'02_Lookup_Tables'!$H$2:$I$126,2,FALSE)</f>
        <v>Food</v>
      </c>
      <c r="T3619" t="str">
        <f>VLOOKUP(CleanedData[[#This Row],[Province]],'02_Lookup_Tables'!$D$2:$E$10,2, FALSE)</f>
        <v>Western Region</v>
      </c>
      <c r="U3619" t="str" cm="1">
        <f t="array" ref="U3619">_xlfn.IFS(CleanedData[[#This Row],[Purchase Amount]]&lt;500,"Low",
CleanedData[[#This Row],[Purchase Amount]]&lt;5000,"Medium",
TRUE,"High")</f>
        <v>Low</v>
      </c>
      <c r="V3619" t="str">
        <f>TEXT(CleanedData[[#This Row],[Date]],"mmmm")</f>
        <v>March</v>
      </c>
      <c r="W3619" t="str">
        <f>"Q"&amp;ROUNDUP(MONTH(CleanedData[[#This Row],[Date]])/3,0)</f>
        <v>Q1</v>
      </c>
      <c r="X3619" t="str">
        <f>IF(CleanedData[[#This Row],[Purchase Amount]]&gt;=5000,"Yes","No")</f>
        <v>No</v>
      </c>
      <c r="Y3619">
        <f>IF(CleanedData[[#This Row],[Recommend]]="Yes",1,0)</f>
        <v>0</v>
      </c>
      <c r="Z3619" s="6">
        <f>CleanedData[[#This Row],[Purchase Amount]]*0.15</f>
        <v>12.634500000000001</v>
      </c>
      <c r="AA3619" s="6">
        <f>CleanedData[[#This Row],[Purchase Amount]]*1.15</f>
        <v>96.864499999999992</v>
      </c>
    </row>
    <row r="3620" spans="1:27" x14ac:dyDescent="0.3">
      <c r="A3620">
        <v>4388</v>
      </c>
      <c r="B3620" t="s">
        <v>3845</v>
      </c>
      <c r="C3620" s="1">
        <v>45481</v>
      </c>
      <c r="D3620">
        <v>79</v>
      </c>
      <c r="E3620" t="s">
        <v>52</v>
      </c>
      <c r="F3620" t="s">
        <v>77</v>
      </c>
      <c r="G3620" t="s">
        <v>153</v>
      </c>
      <c r="H3620">
        <v>3</v>
      </c>
      <c r="I3620" t="s">
        <v>45</v>
      </c>
      <c r="J3620" t="s">
        <v>74</v>
      </c>
      <c r="K3620" t="s">
        <v>55</v>
      </c>
      <c r="L3620" t="s">
        <v>42</v>
      </c>
      <c r="M3620" t="s">
        <v>136</v>
      </c>
      <c r="N3620" t="s">
        <v>48</v>
      </c>
      <c r="O3620" t="s">
        <v>89</v>
      </c>
      <c r="P3620" t="s">
        <v>49</v>
      </c>
      <c r="Q3620" t="s">
        <v>97</v>
      </c>
      <c r="R3620" s="6">
        <f>_xlfn.XLOOKUP(CleanedData[[#This Row],[Product]],'02_Lookup_Tables'!$A$2:$A$126,'02_Lookup_Tables'!$B$2:$B$126)</f>
        <v>1011.68</v>
      </c>
      <c r="S3620" t="str">
        <f>VLOOKUP(CleanedData[[#This Row],[Product]],'02_Lookup_Tables'!$H$2:$I$126,2,FALSE)</f>
        <v>Accessories</v>
      </c>
      <c r="T3620" t="str">
        <f>VLOOKUP(CleanedData[[#This Row],[Province]],'02_Lookup_Tables'!$D$2:$E$10,2, FALSE)</f>
        <v>Central Region</v>
      </c>
      <c r="U3620" t="str" cm="1">
        <f t="array" ref="U3620">_xlfn.IFS(CleanedData[[#This Row],[Purchase Amount]]&lt;500,"Low",
CleanedData[[#This Row],[Purchase Amount]]&lt;5000,"Medium",
TRUE,"High")</f>
        <v>Medium</v>
      </c>
      <c r="V3620" t="str">
        <f>TEXT(CleanedData[[#This Row],[Date]],"mmmm")</f>
        <v>July</v>
      </c>
      <c r="W3620" t="str">
        <f>"Q"&amp;ROUNDUP(MONTH(CleanedData[[#This Row],[Date]])/3,0)</f>
        <v>Q3</v>
      </c>
      <c r="X3620" t="str">
        <f>IF(CleanedData[[#This Row],[Purchase Amount]]&gt;=5000,"Yes","No")</f>
        <v>No</v>
      </c>
      <c r="Y3620">
        <f>IF(CleanedData[[#This Row],[Recommend]]="Yes",1,0)</f>
        <v>1</v>
      </c>
      <c r="Z3620" s="6">
        <f>CleanedData[[#This Row],[Purchase Amount]]*0.15</f>
        <v>151.75199999999998</v>
      </c>
      <c r="AA3620" s="6">
        <f>CleanedData[[#This Row],[Purchase Amount]]*1.15</f>
        <v>1163.4319999999998</v>
      </c>
    </row>
    <row r="3621" spans="1:27" x14ac:dyDescent="0.3">
      <c r="A3621">
        <v>4389</v>
      </c>
      <c r="B3621" t="s">
        <v>3846</v>
      </c>
      <c r="C3621" s="1">
        <v>45428</v>
      </c>
      <c r="D3621">
        <v>65</v>
      </c>
      <c r="E3621" t="s">
        <v>39</v>
      </c>
      <c r="F3621" t="s">
        <v>72</v>
      </c>
      <c r="G3621" t="s">
        <v>95</v>
      </c>
      <c r="H3621">
        <v>3</v>
      </c>
      <c r="I3621" t="s">
        <v>45</v>
      </c>
      <c r="J3621" t="s">
        <v>43</v>
      </c>
      <c r="K3621" t="s">
        <v>55</v>
      </c>
      <c r="L3621" t="s">
        <v>42</v>
      </c>
      <c r="M3621" t="s">
        <v>180</v>
      </c>
      <c r="N3621" t="s">
        <v>48</v>
      </c>
      <c r="O3621" t="s">
        <v>89</v>
      </c>
      <c r="P3621" t="s">
        <v>49</v>
      </c>
      <c r="Q3621" t="s">
        <v>97</v>
      </c>
      <c r="R3621" s="6">
        <f>_xlfn.XLOOKUP(CleanedData[[#This Row],[Product]],'02_Lookup_Tables'!$A$2:$A$126,'02_Lookup_Tables'!$B$2:$B$126)</f>
        <v>5390.8</v>
      </c>
      <c r="S3621" t="str">
        <f>VLOOKUP(CleanedData[[#This Row],[Product]],'02_Lookup_Tables'!$H$2:$I$126,2,FALSE)</f>
        <v>Electronics</v>
      </c>
      <c r="T3621" t="str">
        <f>VLOOKUP(CleanedData[[#This Row],[Province]],'02_Lookup_Tables'!$D$2:$E$10,2, FALSE)</f>
        <v>Central Region</v>
      </c>
      <c r="U3621" t="str" cm="1">
        <f t="array" ref="U3621">_xlfn.IFS(CleanedData[[#This Row],[Purchase Amount]]&lt;500,"Low",
CleanedData[[#This Row],[Purchase Amount]]&lt;5000,"Medium",
TRUE,"High")</f>
        <v>High</v>
      </c>
      <c r="V3621" t="str">
        <f>TEXT(CleanedData[[#This Row],[Date]],"mmmm")</f>
        <v>May</v>
      </c>
      <c r="W3621" t="str">
        <f>"Q"&amp;ROUNDUP(MONTH(CleanedData[[#This Row],[Date]])/3,0)</f>
        <v>Q2</v>
      </c>
      <c r="X3621" t="str">
        <f>IF(CleanedData[[#This Row],[Purchase Amount]]&gt;=5000,"Yes","No")</f>
        <v>Yes</v>
      </c>
      <c r="Y3621">
        <f>IF(CleanedData[[#This Row],[Recommend]]="Yes",1,0)</f>
        <v>1</v>
      </c>
      <c r="Z3621" s="6">
        <f>CleanedData[[#This Row],[Purchase Amount]]*0.15</f>
        <v>808.62</v>
      </c>
      <c r="AA3621" s="6">
        <f>CleanedData[[#This Row],[Purchase Amount]]*1.15</f>
        <v>6199.42</v>
      </c>
    </row>
    <row r="3622" spans="1:27" x14ac:dyDescent="0.3">
      <c r="A3622">
        <v>4390</v>
      </c>
      <c r="B3622" t="s">
        <v>3847</v>
      </c>
      <c r="C3622" s="1">
        <v>45821</v>
      </c>
      <c r="D3622">
        <v>60</v>
      </c>
      <c r="E3622" t="s">
        <v>39</v>
      </c>
      <c r="F3622" t="s">
        <v>130</v>
      </c>
      <c r="G3622" t="s">
        <v>216</v>
      </c>
      <c r="H3622">
        <v>2</v>
      </c>
      <c r="I3622" t="s">
        <v>42</v>
      </c>
      <c r="J3622" t="s">
        <v>63</v>
      </c>
      <c r="K3622" t="s">
        <v>64</v>
      </c>
      <c r="L3622" t="s">
        <v>42</v>
      </c>
      <c r="M3622" t="s">
        <v>65</v>
      </c>
      <c r="N3622" t="s">
        <v>47</v>
      </c>
      <c r="O3622" t="s">
        <v>89</v>
      </c>
      <c r="P3622" t="s">
        <v>49</v>
      </c>
      <c r="Q3622" t="s">
        <v>50</v>
      </c>
      <c r="R3622" s="6">
        <f>_xlfn.XLOOKUP(CleanedData[[#This Row],[Product]],'02_Lookup_Tables'!$A$2:$A$126,'02_Lookup_Tables'!$B$2:$B$126)</f>
        <v>929.55</v>
      </c>
      <c r="S3622" t="str">
        <f>VLOOKUP(CleanedData[[#This Row],[Product]],'02_Lookup_Tables'!$H$2:$I$126,2,FALSE)</f>
        <v>Accessories</v>
      </c>
      <c r="T3622" t="str">
        <f>VLOOKUP(CleanedData[[#This Row],[Province]],'02_Lookup_Tables'!$D$2:$E$10,2, FALSE)</f>
        <v>Eastern Region</v>
      </c>
      <c r="U3622" t="str" cm="1">
        <f t="array" ref="U3622">_xlfn.IFS(CleanedData[[#This Row],[Purchase Amount]]&lt;500,"Low",
CleanedData[[#This Row],[Purchase Amount]]&lt;5000,"Medium",
TRUE,"High")</f>
        <v>Medium</v>
      </c>
      <c r="V3622" t="str">
        <f>TEXT(CleanedData[[#This Row],[Date]],"mmmm")</f>
        <v>June</v>
      </c>
      <c r="W3622" t="str">
        <f>"Q"&amp;ROUNDUP(MONTH(CleanedData[[#This Row],[Date]])/3,0)</f>
        <v>Q2</v>
      </c>
      <c r="X3622" t="str">
        <f>IF(CleanedData[[#This Row],[Purchase Amount]]&gt;=5000,"Yes","No")</f>
        <v>No</v>
      </c>
      <c r="Y3622">
        <f>IF(CleanedData[[#This Row],[Recommend]]="Yes",1,0)</f>
        <v>0</v>
      </c>
      <c r="Z3622" s="6">
        <f>CleanedData[[#This Row],[Purchase Amount]]*0.15</f>
        <v>139.43249999999998</v>
      </c>
      <c r="AA3622" s="6">
        <f>CleanedData[[#This Row],[Purchase Amount]]*1.15</f>
        <v>1068.9824999999998</v>
      </c>
    </row>
    <row r="3623" spans="1:27" x14ac:dyDescent="0.3">
      <c r="A3623">
        <v>4392</v>
      </c>
      <c r="B3623" t="s">
        <v>3848</v>
      </c>
      <c r="C3623" s="1">
        <v>45871</v>
      </c>
      <c r="D3623">
        <v>73</v>
      </c>
      <c r="E3623" t="s">
        <v>52</v>
      </c>
      <c r="F3623" t="s">
        <v>83</v>
      </c>
      <c r="G3623" t="s">
        <v>349</v>
      </c>
      <c r="H3623">
        <v>5</v>
      </c>
      <c r="I3623" t="s">
        <v>42</v>
      </c>
      <c r="J3623" t="s">
        <v>69</v>
      </c>
      <c r="K3623" t="s">
        <v>55</v>
      </c>
      <c r="L3623" t="s">
        <v>45</v>
      </c>
      <c r="N3623" t="s">
        <v>57</v>
      </c>
      <c r="O3623" t="s">
        <v>134</v>
      </c>
      <c r="P3623" t="s">
        <v>8646</v>
      </c>
      <c r="Q3623" t="s">
        <v>97</v>
      </c>
      <c r="R3623" s="6">
        <f>_xlfn.XLOOKUP(CleanedData[[#This Row],[Product]],'02_Lookup_Tables'!$A$2:$A$126,'02_Lookup_Tables'!$B$2:$B$126)</f>
        <v>53.85</v>
      </c>
      <c r="S3623" t="str">
        <f>VLOOKUP(CleanedData[[#This Row],[Product]],'02_Lookup_Tables'!$H$2:$I$126,2,FALSE)</f>
        <v>Food</v>
      </c>
      <c r="T3623" t="str">
        <f>VLOOKUP(CleanedData[[#This Row],[Province]],'02_Lookup_Tables'!$D$2:$E$10,2, FALSE)</f>
        <v>Western Region</v>
      </c>
      <c r="U3623" t="str" cm="1">
        <f t="array" ref="U3623">_xlfn.IFS(CleanedData[[#This Row],[Purchase Amount]]&lt;500,"Low",
CleanedData[[#This Row],[Purchase Amount]]&lt;5000,"Medium",
TRUE,"High")</f>
        <v>Low</v>
      </c>
      <c r="V3623" t="str">
        <f>TEXT(CleanedData[[#This Row],[Date]],"mmmm")</f>
        <v>August</v>
      </c>
      <c r="W3623" t="str">
        <f>"Q"&amp;ROUNDUP(MONTH(CleanedData[[#This Row],[Date]])/3,0)</f>
        <v>Q3</v>
      </c>
      <c r="X3623" t="str">
        <f>IF(CleanedData[[#This Row],[Purchase Amount]]&gt;=5000,"Yes","No")</f>
        <v>No</v>
      </c>
      <c r="Y3623">
        <f>IF(CleanedData[[#This Row],[Recommend]]="Yes",1,0)</f>
        <v>0</v>
      </c>
      <c r="Z3623" s="6">
        <f>CleanedData[[#This Row],[Purchase Amount]]*0.15</f>
        <v>8.0775000000000006</v>
      </c>
      <c r="AA3623" s="6">
        <f>CleanedData[[#This Row],[Purchase Amount]]*1.15</f>
        <v>61.927499999999995</v>
      </c>
    </row>
    <row r="3624" spans="1:27" x14ac:dyDescent="0.3">
      <c r="A3624">
        <v>4393</v>
      </c>
      <c r="B3624" t="s">
        <v>3849</v>
      </c>
      <c r="C3624" s="1">
        <v>45533</v>
      </c>
      <c r="D3624">
        <v>59</v>
      </c>
      <c r="E3624" t="s">
        <v>39</v>
      </c>
      <c r="F3624" t="s">
        <v>77</v>
      </c>
      <c r="G3624" t="s">
        <v>288</v>
      </c>
      <c r="H3624">
        <v>5</v>
      </c>
      <c r="I3624" t="s">
        <v>42</v>
      </c>
      <c r="J3624" t="s">
        <v>69</v>
      </c>
      <c r="K3624" t="s">
        <v>55</v>
      </c>
      <c r="L3624" t="s">
        <v>45</v>
      </c>
      <c r="M3624" t="s">
        <v>85</v>
      </c>
      <c r="N3624" t="s">
        <v>57</v>
      </c>
      <c r="O3624" t="s">
        <v>48</v>
      </c>
      <c r="P3624" t="s">
        <v>49</v>
      </c>
      <c r="Q3624" t="s">
        <v>50</v>
      </c>
      <c r="R3624" s="6">
        <f>_xlfn.XLOOKUP(CleanedData[[#This Row],[Product]],'02_Lookup_Tables'!$A$2:$A$126,'02_Lookup_Tables'!$B$2:$B$126)</f>
        <v>605.1</v>
      </c>
      <c r="S3624" t="str">
        <f>VLOOKUP(CleanedData[[#This Row],[Product]],'02_Lookup_Tables'!$H$2:$I$126,2,FALSE)</f>
        <v>Apparel</v>
      </c>
      <c r="T3624" t="str">
        <f>VLOOKUP(CleanedData[[#This Row],[Province]],'02_Lookup_Tables'!$D$2:$E$10,2, FALSE)</f>
        <v>Central Region</v>
      </c>
      <c r="U3624" t="str" cm="1">
        <f t="array" ref="U3624">_xlfn.IFS(CleanedData[[#This Row],[Purchase Amount]]&lt;500,"Low",
CleanedData[[#This Row],[Purchase Amount]]&lt;5000,"Medium",
TRUE,"High")</f>
        <v>Medium</v>
      </c>
      <c r="V3624" t="str">
        <f>TEXT(CleanedData[[#This Row],[Date]],"mmmm")</f>
        <v>August</v>
      </c>
      <c r="W3624" t="str">
        <f>"Q"&amp;ROUNDUP(MONTH(CleanedData[[#This Row],[Date]])/3,0)</f>
        <v>Q3</v>
      </c>
      <c r="X3624" t="str">
        <f>IF(CleanedData[[#This Row],[Purchase Amount]]&gt;=5000,"Yes","No")</f>
        <v>No</v>
      </c>
      <c r="Y3624">
        <f>IF(CleanedData[[#This Row],[Recommend]]="Yes",1,0)</f>
        <v>0</v>
      </c>
      <c r="Z3624" s="6">
        <f>CleanedData[[#This Row],[Purchase Amount]]*0.15</f>
        <v>90.765000000000001</v>
      </c>
      <c r="AA3624" s="6">
        <f>CleanedData[[#This Row],[Purchase Amount]]*1.15</f>
        <v>695.86500000000001</v>
      </c>
    </row>
    <row r="3625" spans="1:27" x14ac:dyDescent="0.3">
      <c r="A3625">
        <v>4394</v>
      </c>
      <c r="B3625" t="s">
        <v>3850</v>
      </c>
      <c r="C3625" s="1">
        <v>45491</v>
      </c>
      <c r="D3625">
        <v>42</v>
      </c>
      <c r="E3625" t="s">
        <v>52</v>
      </c>
      <c r="F3625" t="s">
        <v>40</v>
      </c>
      <c r="G3625" t="s">
        <v>207</v>
      </c>
      <c r="H3625">
        <v>1</v>
      </c>
      <c r="I3625" t="s">
        <v>45</v>
      </c>
      <c r="J3625" t="s">
        <v>43</v>
      </c>
      <c r="K3625" t="s">
        <v>55</v>
      </c>
      <c r="L3625" t="s">
        <v>42</v>
      </c>
      <c r="M3625" t="s">
        <v>112</v>
      </c>
      <c r="N3625" t="s">
        <v>80</v>
      </c>
      <c r="O3625" t="s">
        <v>48</v>
      </c>
      <c r="P3625" t="s">
        <v>49</v>
      </c>
      <c r="Q3625" t="s">
        <v>81</v>
      </c>
      <c r="R3625" s="6">
        <f>_xlfn.XLOOKUP(CleanedData[[#This Row],[Product]],'02_Lookup_Tables'!$A$2:$A$126,'02_Lookup_Tables'!$B$2:$B$126)</f>
        <v>3755.73</v>
      </c>
      <c r="S3625" t="str">
        <f>VLOOKUP(CleanedData[[#This Row],[Product]],'02_Lookup_Tables'!$H$2:$I$126,2,FALSE)</f>
        <v>Sports &amp; Outdoors</v>
      </c>
      <c r="T3625" t="str">
        <f>VLOOKUP(CleanedData[[#This Row],[Province]],'02_Lookup_Tables'!$D$2:$E$10,2, FALSE)</f>
        <v>Northern Region</v>
      </c>
      <c r="U3625" t="str" cm="1">
        <f t="array" ref="U3625">_xlfn.IFS(CleanedData[[#This Row],[Purchase Amount]]&lt;500,"Low",
CleanedData[[#This Row],[Purchase Amount]]&lt;5000,"Medium",
TRUE,"High")</f>
        <v>Medium</v>
      </c>
      <c r="V3625" t="str">
        <f>TEXT(CleanedData[[#This Row],[Date]],"mmmm")</f>
        <v>July</v>
      </c>
      <c r="W3625" t="str">
        <f>"Q"&amp;ROUNDUP(MONTH(CleanedData[[#This Row],[Date]])/3,0)</f>
        <v>Q3</v>
      </c>
      <c r="X3625" t="str">
        <f>IF(CleanedData[[#This Row],[Purchase Amount]]&gt;=5000,"Yes","No")</f>
        <v>No</v>
      </c>
      <c r="Y3625">
        <f>IF(CleanedData[[#This Row],[Recommend]]="Yes",1,0)</f>
        <v>1</v>
      </c>
      <c r="Z3625" s="6">
        <f>CleanedData[[#This Row],[Purchase Amount]]*0.15</f>
        <v>563.35950000000003</v>
      </c>
      <c r="AA3625" s="6">
        <f>CleanedData[[#This Row],[Purchase Amount]]*1.15</f>
        <v>4319.0895</v>
      </c>
    </row>
    <row r="3626" spans="1:27" x14ac:dyDescent="0.3">
      <c r="A3626">
        <v>4395</v>
      </c>
      <c r="B3626" t="s">
        <v>3851</v>
      </c>
      <c r="C3626" s="1">
        <v>45599</v>
      </c>
      <c r="D3626">
        <v>32</v>
      </c>
      <c r="E3626" t="s">
        <v>52</v>
      </c>
      <c r="F3626" t="s">
        <v>40</v>
      </c>
      <c r="G3626" t="s">
        <v>347</v>
      </c>
      <c r="H3626">
        <v>3</v>
      </c>
      <c r="I3626" t="s">
        <v>45</v>
      </c>
      <c r="J3626" t="s">
        <v>69</v>
      </c>
      <c r="K3626" t="s">
        <v>44</v>
      </c>
      <c r="L3626" t="s">
        <v>45</v>
      </c>
      <c r="M3626" t="s">
        <v>56</v>
      </c>
      <c r="N3626" t="s">
        <v>48</v>
      </c>
      <c r="O3626" t="s">
        <v>148</v>
      </c>
      <c r="P3626" t="s">
        <v>49</v>
      </c>
      <c r="Q3626" t="s">
        <v>58</v>
      </c>
      <c r="R3626" s="6">
        <f>_xlfn.XLOOKUP(CleanedData[[#This Row],[Product]],'02_Lookup_Tables'!$A$2:$A$126,'02_Lookup_Tables'!$B$2:$B$126)</f>
        <v>16523.5</v>
      </c>
      <c r="S3626" t="str">
        <f>VLOOKUP(CleanedData[[#This Row],[Product]],'02_Lookup_Tables'!$H$2:$I$126,2,FALSE)</f>
        <v>Electronics</v>
      </c>
      <c r="T3626" t="str">
        <f>VLOOKUP(CleanedData[[#This Row],[Province]],'02_Lookup_Tables'!$D$2:$E$10,2, FALSE)</f>
        <v>Northern Region</v>
      </c>
      <c r="U3626" t="str" cm="1">
        <f t="array" ref="U3626">_xlfn.IFS(CleanedData[[#This Row],[Purchase Amount]]&lt;500,"Low",
CleanedData[[#This Row],[Purchase Amount]]&lt;5000,"Medium",
TRUE,"High")</f>
        <v>High</v>
      </c>
      <c r="V3626" t="str">
        <f>TEXT(CleanedData[[#This Row],[Date]],"mmmm")</f>
        <v>November</v>
      </c>
      <c r="W3626" t="str">
        <f>"Q"&amp;ROUNDUP(MONTH(CleanedData[[#This Row],[Date]])/3,0)</f>
        <v>Q4</v>
      </c>
      <c r="X3626" t="str">
        <f>IF(CleanedData[[#This Row],[Purchase Amount]]&gt;=5000,"Yes","No")</f>
        <v>Yes</v>
      </c>
      <c r="Y3626">
        <f>IF(CleanedData[[#This Row],[Recommend]]="Yes",1,0)</f>
        <v>1</v>
      </c>
      <c r="Z3626" s="6">
        <f>CleanedData[[#This Row],[Purchase Amount]]*0.15</f>
        <v>2478.5250000000001</v>
      </c>
      <c r="AA3626" s="6">
        <f>CleanedData[[#This Row],[Purchase Amount]]*1.15</f>
        <v>19002.024999999998</v>
      </c>
    </row>
    <row r="3627" spans="1:27" x14ac:dyDescent="0.3">
      <c r="A3627">
        <v>4398</v>
      </c>
      <c r="B3627" t="s">
        <v>3852</v>
      </c>
      <c r="C3627" s="1">
        <v>45946</v>
      </c>
      <c r="D3627">
        <v>27</v>
      </c>
      <c r="E3627" t="s">
        <v>39</v>
      </c>
      <c r="F3627" t="s">
        <v>130</v>
      </c>
      <c r="G3627" t="s">
        <v>317</v>
      </c>
      <c r="H3627">
        <v>3</v>
      </c>
      <c r="I3627" t="s">
        <v>45</v>
      </c>
      <c r="J3627" t="s">
        <v>69</v>
      </c>
      <c r="K3627" t="s">
        <v>55</v>
      </c>
      <c r="L3627" t="s">
        <v>45</v>
      </c>
      <c r="M3627" t="s">
        <v>151</v>
      </c>
      <c r="N3627" t="s">
        <v>48</v>
      </c>
      <c r="O3627" t="s">
        <v>89</v>
      </c>
      <c r="P3627" t="s">
        <v>49</v>
      </c>
      <c r="Q3627" t="s">
        <v>58</v>
      </c>
      <c r="R3627" s="6">
        <f>_xlfn.XLOOKUP(CleanedData[[#This Row],[Product]],'02_Lookup_Tables'!$A$2:$A$126,'02_Lookup_Tables'!$B$2:$B$126)</f>
        <v>10347.709999999999</v>
      </c>
      <c r="S3627" t="str">
        <f>VLOOKUP(CleanedData[[#This Row],[Product]],'02_Lookup_Tables'!$H$2:$I$126,2,FALSE)</f>
        <v>Home Devices</v>
      </c>
      <c r="T3627" t="str">
        <f>VLOOKUP(CleanedData[[#This Row],[Province]],'02_Lookup_Tables'!$D$2:$E$10,2, FALSE)</f>
        <v>Eastern Region</v>
      </c>
      <c r="U3627" t="str" cm="1">
        <f t="array" ref="U3627">_xlfn.IFS(CleanedData[[#This Row],[Purchase Amount]]&lt;500,"Low",
CleanedData[[#This Row],[Purchase Amount]]&lt;5000,"Medium",
TRUE,"High")</f>
        <v>High</v>
      </c>
      <c r="V3627" t="str">
        <f>TEXT(CleanedData[[#This Row],[Date]],"mmmm")</f>
        <v>October</v>
      </c>
      <c r="W3627" t="str">
        <f>"Q"&amp;ROUNDUP(MONTH(CleanedData[[#This Row],[Date]])/3,0)</f>
        <v>Q4</v>
      </c>
      <c r="X3627" t="str">
        <f>IF(CleanedData[[#This Row],[Purchase Amount]]&gt;=5000,"Yes","No")</f>
        <v>Yes</v>
      </c>
      <c r="Y3627">
        <f>IF(CleanedData[[#This Row],[Recommend]]="Yes",1,0)</f>
        <v>1</v>
      </c>
      <c r="Z3627" s="6">
        <f>CleanedData[[#This Row],[Purchase Amount]]*0.15</f>
        <v>1552.1564999999998</v>
      </c>
      <c r="AA3627" s="6">
        <f>CleanedData[[#This Row],[Purchase Amount]]*1.15</f>
        <v>11899.866499999998</v>
      </c>
    </row>
    <row r="3628" spans="1:27" x14ac:dyDescent="0.3">
      <c r="A3628">
        <v>4399</v>
      </c>
      <c r="B3628" t="s">
        <v>3853</v>
      </c>
      <c r="C3628" s="1">
        <v>45439</v>
      </c>
      <c r="D3628">
        <v>31</v>
      </c>
      <c r="E3628" t="s">
        <v>52</v>
      </c>
      <c r="F3628" t="s">
        <v>77</v>
      </c>
      <c r="G3628" t="s">
        <v>102</v>
      </c>
      <c r="H3628">
        <v>1</v>
      </c>
      <c r="I3628" t="s">
        <v>45</v>
      </c>
      <c r="J3628" t="s">
        <v>69</v>
      </c>
      <c r="K3628" t="s">
        <v>44</v>
      </c>
      <c r="L3628" t="s">
        <v>45</v>
      </c>
      <c r="M3628" t="s">
        <v>147</v>
      </c>
      <c r="N3628" t="s">
        <v>80</v>
      </c>
      <c r="O3628" t="s">
        <v>148</v>
      </c>
      <c r="P3628" t="s">
        <v>70</v>
      </c>
      <c r="Q3628" t="s">
        <v>58</v>
      </c>
      <c r="R3628" s="6">
        <f>_xlfn.XLOOKUP(CleanedData[[#This Row],[Product]],'02_Lookup_Tables'!$A$2:$A$126,'02_Lookup_Tables'!$B$2:$B$126)</f>
        <v>276.82</v>
      </c>
      <c r="S3628" t="str">
        <f>VLOOKUP(CleanedData[[#This Row],[Product]],'02_Lookup_Tables'!$H$2:$I$126,2,FALSE)</f>
        <v>Home &amp; Living</v>
      </c>
      <c r="T3628" t="str">
        <f>VLOOKUP(CleanedData[[#This Row],[Province]],'02_Lookup_Tables'!$D$2:$E$10,2, FALSE)</f>
        <v>Central Region</v>
      </c>
      <c r="U3628" t="str" cm="1">
        <f t="array" ref="U3628">_xlfn.IFS(CleanedData[[#This Row],[Purchase Amount]]&lt;500,"Low",
CleanedData[[#This Row],[Purchase Amount]]&lt;5000,"Medium",
TRUE,"High")</f>
        <v>Low</v>
      </c>
      <c r="V3628" t="str">
        <f>TEXT(CleanedData[[#This Row],[Date]],"mmmm")</f>
        <v>May</v>
      </c>
      <c r="W3628" t="str">
        <f>"Q"&amp;ROUNDUP(MONTH(CleanedData[[#This Row],[Date]])/3,0)</f>
        <v>Q2</v>
      </c>
      <c r="X3628" t="str">
        <f>IF(CleanedData[[#This Row],[Purchase Amount]]&gt;=5000,"Yes","No")</f>
        <v>No</v>
      </c>
      <c r="Y3628">
        <f>IF(CleanedData[[#This Row],[Recommend]]="Yes",1,0)</f>
        <v>1</v>
      </c>
      <c r="Z3628" s="6">
        <f>CleanedData[[#This Row],[Purchase Amount]]*0.15</f>
        <v>41.522999999999996</v>
      </c>
      <c r="AA3628" s="6">
        <f>CleanedData[[#This Row],[Purchase Amount]]*1.15</f>
        <v>318.34299999999996</v>
      </c>
    </row>
    <row r="3629" spans="1:27" x14ac:dyDescent="0.3">
      <c r="A3629">
        <v>4400</v>
      </c>
      <c r="B3629" t="s">
        <v>3854</v>
      </c>
      <c r="C3629" s="1">
        <v>45757</v>
      </c>
      <c r="D3629">
        <v>60</v>
      </c>
      <c r="E3629" t="s">
        <v>52</v>
      </c>
      <c r="F3629" t="s">
        <v>125</v>
      </c>
      <c r="G3629" t="s">
        <v>636</v>
      </c>
      <c r="H3629">
        <v>4</v>
      </c>
      <c r="I3629" t="s">
        <v>42</v>
      </c>
      <c r="J3629" t="s">
        <v>74</v>
      </c>
      <c r="K3629" t="s">
        <v>64</v>
      </c>
      <c r="L3629" t="s">
        <v>45</v>
      </c>
      <c r="M3629" t="s">
        <v>236</v>
      </c>
      <c r="N3629" t="s">
        <v>96</v>
      </c>
      <c r="O3629" t="s">
        <v>89</v>
      </c>
      <c r="P3629" t="s">
        <v>70</v>
      </c>
      <c r="Q3629" t="s">
        <v>50</v>
      </c>
      <c r="R3629" s="6">
        <f>_xlfn.XLOOKUP(CleanedData[[#This Row],[Product]],'02_Lookup_Tables'!$A$2:$A$126,'02_Lookup_Tables'!$B$2:$B$126)</f>
        <v>6581.78</v>
      </c>
      <c r="S3629" t="str">
        <f>VLOOKUP(CleanedData[[#This Row],[Product]],'02_Lookup_Tables'!$H$2:$I$126,2,FALSE)</f>
        <v>Electronics</v>
      </c>
      <c r="T3629" t="str">
        <f>VLOOKUP(CleanedData[[#This Row],[Province]],'02_Lookup_Tables'!$D$2:$E$10,2, FALSE)</f>
        <v>Western Region</v>
      </c>
      <c r="U3629" t="str" cm="1">
        <f t="array" ref="U3629">_xlfn.IFS(CleanedData[[#This Row],[Purchase Amount]]&lt;500,"Low",
CleanedData[[#This Row],[Purchase Amount]]&lt;5000,"Medium",
TRUE,"High")</f>
        <v>High</v>
      </c>
      <c r="V3629" t="str">
        <f>TEXT(CleanedData[[#This Row],[Date]],"mmmm")</f>
        <v>April</v>
      </c>
      <c r="W3629" t="str">
        <f>"Q"&amp;ROUNDUP(MONTH(CleanedData[[#This Row],[Date]])/3,0)</f>
        <v>Q2</v>
      </c>
      <c r="X3629" t="str">
        <f>IF(CleanedData[[#This Row],[Purchase Amount]]&gt;=5000,"Yes","No")</f>
        <v>Yes</v>
      </c>
      <c r="Y3629">
        <f>IF(CleanedData[[#This Row],[Recommend]]="Yes",1,0)</f>
        <v>0</v>
      </c>
      <c r="Z3629" s="6">
        <f>CleanedData[[#This Row],[Purchase Amount]]*0.15</f>
        <v>987.26699999999994</v>
      </c>
      <c r="AA3629" s="6">
        <f>CleanedData[[#This Row],[Purchase Amount]]*1.15</f>
        <v>7569.0469999999996</v>
      </c>
    </row>
    <row r="3630" spans="1:27" x14ac:dyDescent="0.3">
      <c r="A3630">
        <v>4402</v>
      </c>
      <c r="B3630" t="s">
        <v>3855</v>
      </c>
      <c r="C3630" s="1">
        <v>45367</v>
      </c>
      <c r="D3630">
        <v>31</v>
      </c>
      <c r="E3630" t="s">
        <v>52</v>
      </c>
      <c r="F3630" t="s">
        <v>108</v>
      </c>
      <c r="G3630" t="s">
        <v>182</v>
      </c>
      <c r="H3630">
        <v>5</v>
      </c>
      <c r="I3630" t="s">
        <v>45</v>
      </c>
      <c r="J3630" t="s">
        <v>74</v>
      </c>
      <c r="K3630" t="s">
        <v>64</v>
      </c>
      <c r="L3630" t="s">
        <v>42</v>
      </c>
      <c r="M3630" t="s">
        <v>46</v>
      </c>
      <c r="N3630" t="s">
        <v>57</v>
      </c>
      <c r="O3630" t="s">
        <v>89</v>
      </c>
      <c r="P3630" t="s">
        <v>70</v>
      </c>
      <c r="Q3630" t="s">
        <v>58</v>
      </c>
      <c r="R3630" s="6">
        <f>_xlfn.XLOOKUP(CleanedData[[#This Row],[Product]],'02_Lookup_Tables'!$A$2:$A$126,'02_Lookup_Tables'!$B$2:$B$126)</f>
        <v>3715.65</v>
      </c>
      <c r="S3630" t="str">
        <f>VLOOKUP(CleanedData[[#This Row],[Product]],'02_Lookup_Tables'!$H$2:$I$126,2,FALSE)</f>
        <v>Home Devices</v>
      </c>
      <c r="T3630" t="str">
        <f>VLOOKUP(CleanedData[[#This Row],[Province]],'02_Lookup_Tables'!$D$2:$E$10,2, FALSE)</f>
        <v>Gauteng Region</v>
      </c>
      <c r="U3630" t="str" cm="1">
        <f t="array" ref="U3630">_xlfn.IFS(CleanedData[[#This Row],[Purchase Amount]]&lt;500,"Low",
CleanedData[[#This Row],[Purchase Amount]]&lt;5000,"Medium",
TRUE,"High")</f>
        <v>Medium</v>
      </c>
      <c r="V3630" t="str">
        <f>TEXT(CleanedData[[#This Row],[Date]],"mmmm")</f>
        <v>March</v>
      </c>
      <c r="W3630" t="str">
        <f>"Q"&amp;ROUNDUP(MONTH(CleanedData[[#This Row],[Date]])/3,0)</f>
        <v>Q1</v>
      </c>
      <c r="X3630" t="str">
        <f>IF(CleanedData[[#This Row],[Purchase Amount]]&gt;=5000,"Yes","No")</f>
        <v>No</v>
      </c>
      <c r="Y3630">
        <f>IF(CleanedData[[#This Row],[Recommend]]="Yes",1,0)</f>
        <v>1</v>
      </c>
      <c r="Z3630" s="6">
        <f>CleanedData[[#This Row],[Purchase Amount]]*0.15</f>
        <v>557.34749999999997</v>
      </c>
      <c r="AA3630" s="6">
        <f>CleanedData[[#This Row],[Purchase Amount]]*1.15</f>
        <v>4272.9974999999995</v>
      </c>
    </row>
    <row r="3631" spans="1:27" x14ac:dyDescent="0.3">
      <c r="A3631">
        <v>4404</v>
      </c>
      <c r="B3631" t="s">
        <v>3856</v>
      </c>
      <c r="C3631" s="1">
        <v>45851</v>
      </c>
      <c r="D3631">
        <v>75</v>
      </c>
      <c r="E3631" t="s">
        <v>52</v>
      </c>
      <c r="F3631" t="s">
        <v>72</v>
      </c>
      <c r="G3631" t="s">
        <v>463</v>
      </c>
      <c r="H3631">
        <v>2</v>
      </c>
      <c r="I3631" t="s">
        <v>45</v>
      </c>
      <c r="J3631" t="s">
        <v>54</v>
      </c>
      <c r="K3631" t="s">
        <v>64</v>
      </c>
      <c r="L3631" t="s">
        <v>42</v>
      </c>
      <c r="M3631" t="s">
        <v>231</v>
      </c>
      <c r="N3631" t="s">
        <v>47</v>
      </c>
      <c r="O3631" t="s">
        <v>89</v>
      </c>
      <c r="P3631" t="s">
        <v>49</v>
      </c>
      <c r="Q3631" t="s">
        <v>97</v>
      </c>
      <c r="R3631" s="6">
        <f>_xlfn.XLOOKUP(CleanedData[[#This Row],[Product]],'02_Lookup_Tables'!$A$2:$A$126,'02_Lookup_Tables'!$B$2:$B$126)</f>
        <v>470.6</v>
      </c>
      <c r="S3631" t="str">
        <f>VLOOKUP(CleanedData[[#This Row],[Product]],'02_Lookup_Tables'!$H$2:$I$126,2,FALSE)</f>
        <v>Toys &amp; Games</v>
      </c>
      <c r="T3631" t="str">
        <f>VLOOKUP(CleanedData[[#This Row],[Province]],'02_Lookup_Tables'!$D$2:$E$10,2, FALSE)</f>
        <v>Central Region</v>
      </c>
      <c r="U3631" t="str" cm="1">
        <f t="array" ref="U3631">_xlfn.IFS(CleanedData[[#This Row],[Purchase Amount]]&lt;500,"Low",
CleanedData[[#This Row],[Purchase Amount]]&lt;5000,"Medium",
TRUE,"High")</f>
        <v>Low</v>
      </c>
      <c r="V3631" t="str">
        <f>TEXT(CleanedData[[#This Row],[Date]],"mmmm")</f>
        <v>July</v>
      </c>
      <c r="W3631" t="str">
        <f>"Q"&amp;ROUNDUP(MONTH(CleanedData[[#This Row],[Date]])/3,0)</f>
        <v>Q3</v>
      </c>
      <c r="X3631" t="str">
        <f>IF(CleanedData[[#This Row],[Purchase Amount]]&gt;=5000,"Yes","No")</f>
        <v>No</v>
      </c>
      <c r="Y3631">
        <f>IF(CleanedData[[#This Row],[Recommend]]="Yes",1,0)</f>
        <v>1</v>
      </c>
      <c r="Z3631" s="6">
        <f>CleanedData[[#This Row],[Purchase Amount]]*0.15</f>
        <v>70.59</v>
      </c>
      <c r="AA3631" s="6">
        <f>CleanedData[[#This Row],[Purchase Amount]]*1.15</f>
        <v>541.18999999999994</v>
      </c>
    </row>
    <row r="3632" spans="1:27" x14ac:dyDescent="0.3">
      <c r="A3632">
        <v>4405</v>
      </c>
      <c r="B3632" t="s">
        <v>3857</v>
      </c>
      <c r="C3632" s="1">
        <v>45822</v>
      </c>
      <c r="D3632">
        <v>47</v>
      </c>
      <c r="E3632" t="s">
        <v>60</v>
      </c>
      <c r="F3632" t="s">
        <v>40</v>
      </c>
      <c r="G3632" t="s">
        <v>311</v>
      </c>
      <c r="H3632">
        <v>1</v>
      </c>
      <c r="I3632" t="s">
        <v>45</v>
      </c>
      <c r="J3632" t="s">
        <v>69</v>
      </c>
      <c r="K3632" t="s">
        <v>64</v>
      </c>
      <c r="L3632" t="s">
        <v>42</v>
      </c>
      <c r="M3632" t="s">
        <v>151</v>
      </c>
      <c r="N3632" t="s">
        <v>80</v>
      </c>
      <c r="O3632" t="s">
        <v>89</v>
      </c>
      <c r="P3632" t="s">
        <v>49</v>
      </c>
      <c r="Q3632" t="s">
        <v>93</v>
      </c>
      <c r="R3632" s="6">
        <f>_xlfn.XLOOKUP(CleanedData[[#This Row],[Product]],'02_Lookup_Tables'!$A$2:$A$126,'02_Lookup_Tables'!$B$2:$B$126)</f>
        <v>954.6</v>
      </c>
      <c r="S3632" t="str">
        <f>VLOOKUP(CleanedData[[#This Row],[Product]],'02_Lookup_Tables'!$H$2:$I$126,2,FALSE)</f>
        <v>Apparel</v>
      </c>
      <c r="T3632" t="str">
        <f>VLOOKUP(CleanedData[[#This Row],[Province]],'02_Lookup_Tables'!$D$2:$E$10,2, FALSE)</f>
        <v>Northern Region</v>
      </c>
      <c r="U3632" t="str" cm="1">
        <f t="array" ref="U3632">_xlfn.IFS(CleanedData[[#This Row],[Purchase Amount]]&lt;500,"Low",
CleanedData[[#This Row],[Purchase Amount]]&lt;5000,"Medium",
TRUE,"High")</f>
        <v>Medium</v>
      </c>
      <c r="V3632" t="str">
        <f>TEXT(CleanedData[[#This Row],[Date]],"mmmm")</f>
        <v>June</v>
      </c>
      <c r="W3632" t="str">
        <f>"Q"&amp;ROUNDUP(MONTH(CleanedData[[#This Row],[Date]])/3,0)</f>
        <v>Q2</v>
      </c>
      <c r="X3632" t="str">
        <f>IF(CleanedData[[#This Row],[Purchase Amount]]&gt;=5000,"Yes","No")</f>
        <v>No</v>
      </c>
      <c r="Y3632">
        <f>IF(CleanedData[[#This Row],[Recommend]]="Yes",1,0)</f>
        <v>1</v>
      </c>
      <c r="Z3632" s="6">
        <f>CleanedData[[#This Row],[Purchase Amount]]*0.15</f>
        <v>143.19</v>
      </c>
      <c r="AA3632" s="6">
        <f>CleanedData[[#This Row],[Purchase Amount]]*1.15</f>
        <v>1097.79</v>
      </c>
    </row>
    <row r="3633" spans="1:27" x14ac:dyDescent="0.3">
      <c r="A3633">
        <v>4406</v>
      </c>
      <c r="B3633" t="s">
        <v>3858</v>
      </c>
      <c r="C3633" s="1">
        <v>45470</v>
      </c>
      <c r="D3633">
        <v>79</v>
      </c>
      <c r="E3633" t="s">
        <v>52</v>
      </c>
      <c r="F3633" t="s">
        <v>72</v>
      </c>
      <c r="G3633" t="s">
        <v>248</v>
      </c>
      <c r="H3633">
        <v>1</v>
      </c>
      <c r="I3633" t="s">
        <v>42</v>
      </c>
      <c r="J3633" t="s">
        <v>43</v>
      </c>
      <c r="K3633" t="s">
        <v>55</v>
      </c>
      <c r="L3633" t="s">
        <v>45</v>
      </c>
      <c r="M3633" t="s">
        <v>231</v>
      </c>
      <c r="N3633" t="s">
        <v>80</v>
      </c>
      <c r="O3633" t="s">
        <v>89</v>
      </c>
      <c r="P3633" t="s">
        <v>49</v>
      </c>
      <c r="Q3633" t="s">
        <v>97</v>
      </c>
      <c r="R3633" s="6">
        <f>_xlfn.XLOOKUP(CleanedData[[#This Row],[Product]],'02_Lookup_Tables'!$A$2:$A$126,'02_Lookup_Tables'!$B$2:$B$126)</f>
        <v>8798.49</v>
      </c>
      <c r="S3633" t="str">
        <f>VLOOKUP(CleanedData[[#This Row],[Product]],'02_Lookup_Tables'!$H$2:$I$126,2,FALSE)</f>
        <v>Toys &amp; Games</v>
      </c>
      <c r="T3633" t="str">
        <f>VLOOKUP(CleanedData[[#This Row],[Province]],'02_Lookup_Tables'!$D$2:$E$10,2, FALSE)</f>
        <v>Central Region</v>
      </c>
      <c r="U3633" t="str" cm="1">
        <f t="array" ref="U3633">_xlfn.IFS(CleanedData[[#This Row],[Purchase Amount]]&lt;500,"Low",
CleanedData[[#This Row],[Purchase Amount]]&lt;5000,"Medium",
TRUE,"High")</f>
        <v>High</v>
      </c>
      <c r="V3633" t="str">
        <f>TEXT(CleanedData[[#This Row],[Date]],"mmmm")</f>
        <v>June</v>
      </c>
      <c r="W3633" t="str">
        <f>"Q"&amp;ROUNDUP(MONTH(CleanedData[[#This Row],[Date]])/3,0)</f>
        <v>Q2</v>
      </c>
      <c r="X3633" t="str">
        <f>IF(CleanedData[[#This Row],[Purchase Amount]]&gt;=5000,"Yes","No")</f>
        <v>Yes</v>
      </c>
      <c r="Y3633">
        <f>IF(CleanedData[[#This Row],[Recommend]]="Yes",1,0)</f>
        <v>0</v>
      </c>
      <c r="Z3633" s="6">
        <f>CleanedData[[#This Row],[Purchase Amount]]*0.15</f>
        <v>1319.7735</v>
      </c>
      <c r="AA3633" s="6">
        <f>CleanedData[[#This Row],[Purchase Amount]]*1.15</f>
        <v>10118.263499999999</v>
      </c>
    </row>
    <row r="3634" spans="1:27" x14ac:dyDescent="0.3">
      <c r="A3634">
        <v>4407</v>
      </c>
      <c r="B3634" t="s">
        <v>3859</v>
      </c>
      <c r="C3634" s="1">
        <v>45497</v>
      </c>
      <c r="D3634">
        <v>38</v>
      </c>
      <c r="E3634" t="s">
        <v>52</v>
      </c>
      <c r="F3634" t="s">
        <v>77</v>
      </c>
      <c r="G3634" t="s">
        <v>227</v>
      </c>
      <c r="H3634">
        <v>5</v>
      </c>
      <c r="I3634" t="s">
        <v>42</v>
      </c>
      <c r="J3634" t="s">
        <v>69</v>
      </c>
      <c r="K3634" t="s">
        <v>44</v>
      </c>
      <c r="L3634" t="s">
        <v>45</v>
      </c>
      <c r="M3634" t="s">
        <v>140</v>
      </c>
      <c r="N3634" t="s">
        <v>57</v>
      </c>
      <c r="O3634" t="s">
        <v>148</v>
      </c>
      <c r="P3634" t="s">
        <v>49</v>
      </c>
      <c r="Q3634" t="s">
        <v>81</v>
      </c>
      <c r="R3634" s="6">
        <f>_xlfn.XLOOKUP(CleanedData[[#This Row],[Product]],'02_Lookup_Tables'!$A$2:$A$126,'02_Lookup_Tables'!$B$2:$B$126)</f>
        <v>22574.95</v>
      </c>
      <c r="S3634" t="str">
        <f>VLOOKUP(CleanedData[[#This Row],[Product]],'02_Lookup_Tables'!$H$2:$I$126,2,FALSE)</f>
        <v>Electronics</v>
      </c>
      <c r="T3634" t="str">
        <f>VLOOKUP(CleanedData[[#This Row],[Province]],'02_Lookup_Tables'!$D$2:$E$10,2, FALSE)</f>
        <v>Central Region</v>
      </c>
      <c r="U3634" t="str" cm="1">
        <f t="array" ref="U3634">_xlfn.IFS(CleanedData[[#This Row],[Purchase Amount]]&lt;500,"Low",
CleanedData[[#This Row],[Purchase Amount]]&lt;5000,"Medium",
TRUE,"High")</f>
        <v>High</v>
      </c>
      <c r="V3634" t="str">
        <f>TEXT(CleanedData[[#This Row],[Date]],"mmmm")</f>
        <v>July</v>
      </c>
      <c r="W3634" t="str">
        <f>"Q"&amp;ROUNDUP(MONTH(CleanedData[[#This Row],[Date]])/3,0)</f>
        <v>Q3</v>
      </c>
      <c r="X3634" t="str">
        <f>IF(CleanedData[[#This Row],[Purchase Amount]]&gt;=5000,"Yes","No")</f>
        <v>Yes</v>
      </c>
      <c r="Y3634">
        <f>IF(CleanedData[[#This Row],[Recommend]]="Yes",1,0)</f>
        <v>0</v>
      </c>
      <c r="Z3634" s="6">
        <f>CleanedData[[#This Row],[Purchase Amount]]*0.15</f>
        <v>3386.2424999999998</v>
      </c>
      <c r="AA3634" s="6">
        <f>CleanedData[[#This Row],[Purchase Amount]]*1.15</f>
        <v>25961.192499999997</v>
      </c>
    </row>
    <row r="3635" spans="1:27" x14ac:dyDescent="0.3">
      <c r="A3635">
        <v>4409</v>
      </c>
      <c r="B3635" t="s">
        <v>3860</v>
      </c>
      <c r="C3635" s="1">
        <v>45407</v>
      </c>
      <c r="D3635">
        <v>27</v>
      </c>
      <c r="E3635" t="s">
        <v>39</v>
      </c>
      <c r="F3635" t="s">
        <v>40</v>
      </c>
      <c r="G3635" t="s">
        <v>328</v>
      </c>
      <c r="H3635">
        <v>2</v>
      </c>
      <c r="I3635" t="s">
        <v>45</v>
      </c>
      <c r="J3635" t="s">
        <v>43</v>
      </c>
      <c r="K3635" t="s">
        <v>55</v>
      </c>
      <c r="L3635" t="s">
        <v>42</v>
      </c>
      <c r="M3635" t="s">
        <v>85</v>
      </c>
      <c r="N3635" t="s">
        <v>47</v>
      </c>
      <c r="O3635" t="s">
        <v>48</v>
      </c>
      <c r="P3635" t="s">
        <v>49</v>
      </c>
      <c r="Q3635" t="s">
        <v>58</v>
      </c>
      <c r="R3635" s="6">
        <f>_xlfn.XLOOKUP(CleanedData[[#This Row],[Product]],'02_Lookup_Tables'!$A$2:$A$126,'02_Lookup_Tables'!$B$2:$B$126)</f>
        <v>3521.64</v>
      </c>
      <c r="S3635" t="str">
        <f>VLOOKUP(CleanedData[[#This Row],[Product]],'02_Lookup_Tables'!$H$2:$I$126,2,FALSE)</f>
        <v>Home Devices</v>
      </c>
      <c r="T3635" t="str">
        <f>VLOOKUP(CleanedData[[#This Row],[Province]],'02_Lookup_Tables'!$D$2:$E$10,2, FALSE)</f>
        <v>Northern Region</v>
      </c>
      <c r="U3635" t="str" cm="1">
        <f t="array" ref="U3635">_xlfn.IFS(CleanedData[[#This Row],[Purchase Amount]]&lt;500,"Low",
CleanedData[[#This Row],[Purchase Amount]]&lt;5000,"Medium",
TRUE,"High")</f>
        <v>Medium</v>
      </c>
      <c r="V3635" t="str">
        <f>TEXT(CleanedData[[#This Row],[Date]],"mmmm")</f>
        <v>April</v>
      </c>
      <c r="W3635" t="str">
        <f>"Q"&amp;ROUNDUP(MONTH(CleanedData[[#This Row],[Date]])/3,0)</f>
        <v>Q2</v>
      </c>
      <c r="X3635" t="str">
        <f>IF(CleanedData[[#This Row],[Purchase Amount]]&gt;=5000,"Yes","No")</f>
        <v>No</v>
      </c>
      <c r="Y3635">
        <f>IF(CleanedData[[#This Row],[Recommend]]="Yes",1,0)</f>
        <v>1</v>
      </c>
      <c r="Z3635" s="6">
        <f>CleanedData[[#This Row],[Purchase Amount]]*0.15</f>
        <v>528.24599999999998</v>
      </c>
      <c r="AA3635" s="6">
        <f>CleanedData[[#This Row],[Purchase Amount]]*1.15</f>
        <v>4049.8859999999995</v>
      </c>
    </row>
    <row r="3636" spans="1:27" x14ac:dyDescent="0.3">
      <c r="A3636">
        <v>4410</v>
      </c>
      <c r="B3636" t="s">
        <v>3861</v>
      </c>
      <c r="C3636" s="1">
        <v>45919</v>
      </c>
      <c r="D3636">
        <v>72</v>
      </c>
      <c r="E3636" t="s">
        <v>52</v>
      </c>
      <c r="F3636" t="s">
        <v>83</v>
      </c>
      <c r="G3636" t="s">
        <v>155</v>
      </c>
      <c r="H3636">
        <v>5</v>
      </c>
      <c r="I3636" t="s">
        <v>42</v>
      </c>
      <c r="J3636" t="s">
        <v>43</v>
      </c>
      <c r="K3636" t="s">
        <v>64</v>
      </c>
      <c r="L3636" t="s">
        <v>42</v>
      </c>
      <c r="M3636" t="s">
        <v>151</v>
      </c>
      <c r="N3636" t="s">
        <v>57</v>
      </c>
      <c r="O3636" t="s">
        <v>89</v>
      </c>
      <c r="P3636" t="s">
        <v>70</v>
      </c>
      <c r="Q3636" t="s">
        <v>97</v>
      </c>
      <c r="R3636" s="6">
        <f>_xlfn.XLOOKUP(CleanedData[[#This Row],[Product]],'02_Lookup_Tables'!$A$2:$A$126,'02_Lookup_Tables'!$B$2:$B$126)</f>
        <v>1355.08</v>
      </c>
      <c r="S3636" t="str">
        <f>VLOOKUP(CleanedData[[#This Row],[Product]],'02_Lookup_Tables'!$H$2:$I$126,2,FALSE)</f>
        <v>Sports &amp; Outdoors</v>
      </c>
      <c r="T3636" t="str">
        <f>VLOOKUP(CleanedData[[#This Row],[Province]],'02_Lookup_Tables'!$D$2:$E$10,2, FALSE)</f>
        <v>Western Region</v>
      </c>
      <c r="U3636" t="str" cm="1">
        <f t="array" ref="U3636">_xlfn.IFS(CleanedData[[#This Row],[Purchase Amount]]&lt;500,"Low",
CleanedData[[#This Row],[Purchase Amount]]&lt;5000,"Medium",
TRUE,"High")</f>
        <v>Medium</v>
      </c>
      <c r="V3636" t="str">
        <f>TEXT(CleanedData[[#This Row],[Date]],"mmmm")</f>
        <v>September</v>
      </c>
      <c r="W3636" t="str">
        <f>"Q"&amp;ROUNDUP(MONTH(CleanedData[[#This Row],[Date]])/3,0)</f>
        <v>Q3</v>
      </c>
      <c r="X3636" t="str">
        <f>IF(CleanedData[[#This Row],[Purchase Amount]]&gt;=5000,"Yes","No")</f>
        <v>No</v>
      </c>
      <c r="Y3636">
        <f>IF(CleanedData[[#This Row],[Recommend]]="Yes",1,0)</f>
        <v>0</v>
      </c>
      <c r="Z3636" s="6">
        <f>CleanedData[[#This Row],[Purchase Amount]]*0.15</f>
        <v>203.26199999999997</v>
      </c>
      <c r="AA3636" s="6">
        <f>CleanedData[[#This Row],[Purchase Amount]]*1.15</f>
        <v>1558.3419999999999</v>
      </c>
    </row>
    <row r="3637" spans="1:27" x14ac:dyDescent="0.3">
      <c r="A3637">
        <v>4412</v>
      </c>
      <c r="B3637" t="s">
        <v>3862</v>
      </c>
      <c r="C3637" s="1">
        <v>45981</v>
      </c>
      <c r="D3637">
        <v>59</v>
      </c>
      <c r="E3637" t="s">
        <v>39</v>
      </c>
      <c r="F3637" t="s">
        <v>40</v>
      </c>
      <c r="G3637" t="s">
        <v>207</v>
      </c>
      <c r="H3637">
        <v>4</v>
      </c>
      <c r="I3637" t="s">
        <v>45</v>
      </c>
      <c r="J3637" t="s">
        <v>63</v>
      </c>
      <c r="K3637" t="s">
        <v>64</v>
      </c>
      <c r="L3637" t="s">
        <v>45</v>
      </c>
      <c r="M3637" t="s">
        <v>65</v>
      </c>
      <c r="N3637" t="s">
        <v>96</v>
      </c>
      <c r="O3637" t="s">
        <v>89</v>
      </c>
      <c r="P3637" t="s">
        <v>70</v>
      </c>
      <c r="Q3637" t="s">
        <v>50</v>
      </c>
      <c r="R3637" s="6">
        <f>_xlfn.XLOOKUP(CleanedData[[#This Row],[Product]],'02_Lookup_Tables'!$A$2:$A$126,'02_Lookup_Tables'!$B$2:$B$126)</f>
        <v>3755.73</v>
      </c>
      <c r="S3637" t="str">
        <f>VLOOKUP(CleanedData[[#This Row],[Product]],'02_Lookup_Tables'!$H$2:$I$126,2,FALSE)</f>
        <v>Sports &amp; Outdoors</v>
      </c>
      <c r="T3637" t="str">
        <f>VLOOKUP(CleanedData[[#This Row],[Province]],'02_Lookup_Tables'!$D$2:$E$10,2, FALSE)</f>
        <v>Northern Region</v>
      </c>
      <c r="U3637" t="str" cm="1">
        <f t="array" ref="U3637">_xlfn.IFS(CleanedData[[#This Row],[Purchase Amount]]&lt;500,"Low",
CleanedData[[#This Row],[Purchase Amount]]&lt;5000,"Medium",
TRUE,"High")</f>
        <v>Medium</v>
      </c>
      <c r="V3637" t="str">
        <f>TEXT(CleanedData[[#This Row],[Date]],"mmmm")</f>
        <v>November</v>
      </c>
      <c r="W3637" t="str">
        <f>"Q"&amp;ROUNDUP(MONTH(CleanedData[[#This Row],[Date]])/3,0)</f>
        <v>Q4</v>
      </c>
      <c r="X3637" t="str">
        <f>IF(CleanedData[[#This Row],[Purchase Amount]]&gt;=5000,"Yes","No")</f>
        <v>No</v>
      </c>
      <c r="Y3637">
        <f>IF(CleanedData[[#This Row],[Recommend]]="Yes",1,0)</f>
        <v>1</v>
      </c>
      <c r="Z3637" s="6">
        <f>CleanedData[[#This Row],[Purchase Amount]]*0.15</f>
        <v>563.35950000000003</v>
      </c>
      <c r="AA3637" s="6">
        <f>CleanedData[[#This Row],[Purchase Amount]]*1.15</f>
        <v>4319.0895</v>
      </c>
    </row>
    <row r="3638" spans="1:27" x14ac:dyDescent="0.3">
      <c r="A3638">
        <v>4413</v>
      </c>
      <c r="B3638" t="s">
        <v>3863</v>
      </c>
      <c r="C3638" s="1">
        <v>45507</v>
      </c>
      <c r="D3638">
        <v>38</v>
      </c>
      <c r="E3638" t="s">
        <v>39</v>
      </c>
      <c r="F3638" t="s">
        <v>68</v>
      </c>
      <c r="G3638" t="s">
        <v>450</v>
      </c>
      <c r="H3638">
        <v>2</v>
      </c>
      <c r="I3638" t="s">
        <v>42</v>
      </c>
      <c r="J3638" t="s">
        <v>74</v>
      </c>
      <c r="K3638" t="s">
        <v>64</v>
      </c>
      <c r="L3638" t="s">
        <v>42</v>
      </c>
      <c r="M3638" t="s">
        <v>140</v>
      </c>
      <c r="N3638" t="s">
        <v>47</v>
      </c>
      <c r="O3638" t="s">
        <v>148</v>
      </c>
      <c r="P3638" t="s">
        <v>70</v>
      </c>
      <c r="Q3638" t="s">
        <v>81</v>
      </c>
      <c r="R3638" s="6">
        <f>_xlfn.XLOOKUP(CleanedData[[#This Row],[Product]],'02_Lookup_Tables'!$A$2:$A$126,'02_Lookup_Tables'!$B$2:$B$126)</f>
        <v>74.72</v>
      </c>
      <c r="S3638" t="str">
        <f>VLOOKUP(CleanedData[[#This Row],[Product]],'02_Lookup_Tables'!$H$2:$I$126,2,FALSE)</f>
        <v>Food</v>
      </c>
      <c r="T3638" t="str">
        <f>VLOOKUP(CleanedData[[#This Row],[Province]],'02_Lookup_Tables'!$D$2:$E$10,2, FALSE)</f>
        <v>Northern Region</v>
      </c>
      <c r="U3638" t="str" cm="1">
        <f t="array" ref="U3638">_xlfn.IFS(CleanedData[[#This Row],[Purchase Amount]]&lt;500,"Low",
CleanedData[[#This Row],[Purchase Amount]]&lt;5000,"Medium",
TRUE,"High")</f>
        <v>Low</v>
      </c>
      <c r="V3638" t="str">
        <f>TEXT(CleanedData[[#This Row],[Date]],"mmmm")</f>
        <v>August</v>
      </c>
      <c r="W3638" t="str">
        <f>"Q"&amp;ROUNDUP(MONTH(CleanedData[[#This Row],[Date]])/3,0)</f>
        <v>Q3</v>
      </c>
      <c r="X3638" t="str">
        <f>IF(CleanedData[[#This Row],[Purchase Amount]]&gt;=5000,"Yes","No")</f>
        <v>No</v>
      </c>
      <c r="Y3638">
        <f>IF(CleanedData[[#This Row],[Recommend]]="Yes",1,0)</f>
        <v>0</v>
      </c>
      <c r="Z3638" s="6">
        <f>CleanedData[[#This Row],[Purchase Amount]]*0.15</f>
        <v>11.208</v>
      </c>
      <c r="AA3638" s="6">
        <f>CleanedData[[#This Row],[Purchase Amount]]*1.15</f>
        <v>85.927999999999997</v>
      </c>
    </row>
    <row r="3639" spans="1:27" x14ac:dyDescent="0.3">
      <c r="A3639">
        <v>4414</v>
      </c>
      <c r="B3639" t="s">
        <v>3864</v>
      </c>
      <c r="C3639" s="1">
        <v>45694</v>
      </c>
      <c r="D3639">
        <v>52</v>
      </c>
      <c r="E3639" t="s">
        <v>52</v>
      </c>
      <c r="F3639" t="s">
        <v>83</v>
      </c>
      <c r="G3639" t="s">
        <v>288</v>
      </c>
      <c r="H3639">
        <v>1</v>
      </c>
      <c r="I3639" t="s">
        <v>42</v>
      </c>
      <c r="J3639" t="s">
        <v>63</v>
      </c>
      <c r="K3639" t="s">
        <v>44</v>
      </c>
      <c r="L3639" t="s">
        <v>42</v>
      </c>
      <c r="M3639" t="s">
        <v>175</v>
      </c>
      <c r="N3639" t="s">
        <v>80</v>
      </c>
      <c r="O3639" t="s">
        <v>89</v>
      </c>
      <c r="P3639" t="s">
        <v>49</v>
      </c>
      <c r="Q3639" t="s">
        <v>93</v>
      </c>
      <c r="R3639" s="6">
        <f>_xlfn.XLOOKUP(CleanedData[[#This Row],[Product]],'02_Lookup_Tables'!$A$2:$A$126,'02_Lookup_Tables'!$B$2:$B$126)</f>
        <v>605.1</v>
      </c>
      <c r="S3639" t="str">
        <f>VLOOKUP(CleanedData[[#This Row],[Product]],'02_Lookup_Tables'!$H$2:$I$126,2,FALSE)</f>
        <v>Apparel</v>
      </c>
      <c r="T3639" t="str">
        <f>VLOOKUP(CleanedData[[#This Row],[Province]],'02_Lookup_Tables'!$D$2:$E$10,2, FALSE)</f>
        <v>Western Region</v>
      </c>
      <c r="U3639" t="str" cm="1">
        <f t="array" ref="U3639">_xlfn.IFS(CleanedData[[#This Row],[Purchase Amount]]&lt;500,"Low",
CleanedData[[#This Row],[Purchase Amount]]&lt;5000,"Medium",
TRUE,"High")</f>
        <v>Medium</v>
      </c>
      <c r="V3639" t="str">
        <f>TEXT(CleanedData[[#This Row],[Date]],"mmmm")</f>
        <v>February</v>
      </c>
      <c r="W3639" t="str">
        <f>"Q"&amp;ROUNDUP(MONTH(CleanedData[[#This Row],[Date]])/3,0)</f>
        <v>Q1</v>
      </c>
      <c r="X3639" t="str">
        <f>IF(CleanedData[[#This Row],[Purchase Amount]]&gt;=5000,"Yes","No")</f>
        <v>No</v>
      </c>
      <c r="Y3639">
        <f>IF(CleanedData[[#This Row],[Recommend]]="Yes",1,0)</f>
        <v>0</v>
      </c>
      <c r="Z3639" s="6">
        <f>CleanedData[[#This Row],[Purchase Amount]]*0.15</f>
        <v>90.765000000000001</v>
      </c>
      <c r="AA3639" s="6">
        <f>CleanedData[[#This Row],[Purchase Amount]]*1.15</f>
        <v>695.86500000000001</v>
      </c>
    </row>
    <row r="3640" spans="1:27" x14ac:dyDescent="0.3">
      <c r="A3640">
        <v>4416</v>
      </c>
      <c r="B3640" t="s">
        <v>3865</v>
      </c>
      <c r="C3640" s="1">
        <v>46011</v>
      </c>
      <c r="D3640">
        <v>48</v>
      </c>
      <c r="E3640" t="s">
        <v>39</v>
      </c>
      <c r="F3640" t="s">
        <v>108</v>
      </c>
      <c r="G3640" t="s">
        <v>150</v>
      </c>
      <c r="H3640">
        <v>3</v>
      </c>
      <c r="I3640" t="s">
        <v>45</v>
      </c>
      <c r="J3640" t="s">
        <v>74</v>
      </c>
      <c r="K3640" t="s">
        <v>64</v>
      </c>
      <c r="L3640" t="s">
        <v>45</v>
      </c>
      <c r="M3640" t="s">
        <v>140</v>
      </c>
      <c r="N3640" t="s">
        <v>48</v>
      </c>
      <c r="O3640" t="s">
        <v>148</v>
      </c>
      <c r="P3640" t="s">
        <v>49</v>
      </c>
      <c r="Q3640" t="s">
        <v>93</v>
      </c>
      <c r="R3640" s="6">
        <f>_xlfn.XLOOKUP(CleanedData[[#This Row],[Product]],'02_Lookup_Tables'!$A$2:$A$126,'02_Lookup_Tables'!$B$2:$B$126)</f>
        <v>14808.31</v>
      </c>
      <c r="S3640" t="str">
        <f>VLOOKUP(CleanedData[[#This Row],[Product]],'02_Lookup_Tables'!$H$2:$I$126,2,FALSE)</f>
        <v>Electronics</v>
      </c>
      <c r="T3640" t="str">
        <f>VLOOKUP(CleanedData[[#This Row],[Province]],'02_Lookup_Tables'!$D$2:$E$10,2, FALSE)</f>
        <v>Gauteng Region</v>
      </c>
      <c r="U3640" t="str" cm="1">
        <f t="array" ref="U3640">_xlfn.IFS(CleanedData[[#This Row],[Purchase Amount]]&lt;500,"Low",
CleanedData[[#This Row],[Purchase Amount]]&lt;5000,"Medium",
TRUE,"High")</f>
        <v>High</v>
      </c>
      <c r="V3640" t="str">
        <f>TEXT(CleanedData[[#This Row],[Date]],"mmmm")</f>
        <v>December</v>
      </c>
      <c r="W3640" t="str">
        <f>"Q"&amp;ROUNDUP(MONTH(CleanedData[[#This Row],[Date]])/3,0)</f>
        <v>Q4</v>
      </c>
      <c r="X3640" t="str">
        <f>IF(CleanedData[[#This Row],[Purchase Amount]]&gt;=5000,"Yes","No")</f>
        <v>Yes</v>
      </c>
      <c r="Y3640">
        <f>IF(CleanedData[[#This Row],[Recommend]]="Yes",1,0)</f>
        <v>1</v>
      </c>
      <c r="Z3640" s="6">
        <f>CleanedData[[#This Row],[Purchase Amount]]*0.15</f>
        <v>2221.2464999999997</v>
      </c>
      <c r="AA3640" s="6">
        <f>CleanedData[[#This Row],[Purchase Amount]]*1.15</f>
        <v>17029.556499999999</v>
      </c>
    </row>
    <row r="3641" spans="1:27" x14ac:dyDescent="0.3">
      <c r="A3641">
        <v>4417</v>
      </c>
      <c r="B3641" t="s">
        <v>3866</v>
      </c>
      <c r="C3641" s="1">
        <v>45401</v>
      </c>
      <c r="D3641">
        <v>79</v>
      </c>
      <c r="E3641" t="s">
        <v>52</v>
      </c>
      <c r="F3641" t="s">
        <v>61</v>
      </c>
      <c r="G3641" t="s">
        <v>338</v>
      </c>
      <c r="H3641">
        <v>5</v>
      </c>
      <c r="I3641" t="s">
        <v>42</v>
      </c>
      <c r="J3641" t="s">
        <v>43</v>
      </c>
      <c r="K3641" t="s">
        <v>64</v>
      </c>
      <c r="L3641" t="s">
        <v>42</v>
      </c>
      <c r="M3641" t="s">
        <v>56</v>
      </c>
      <c r="N3641" t="s">
        <v>57</v>
      </c>
      <c r="O3641" t="s">
        <v>148</v>
      </c>
      <c r="P3641" t="s">
        <v>49</v>
      </c>
      <c r="Q3641" t="s">
        <v>97</v>
      </c>
      <c r="R3641" s="6">
        <f>_xlfn.XLOOKUP(CleanedData[[#This Row],[Product]],'02_Lookup_Tables'!$A$2:$A$126,'02_Lookup_Tables'!$B$2:$B$126)</f>
        <v>5258.73</v>
      </c>
      <c r="S3641" t="str">
        <f>VLOOKUP(CleanedData[[#This Row],[Product]],'02_Lookup_Tables'!$H$2:$I$126,2,FALSE)</f>
        <v>Sports &amp; Outdoors</v>
      </c>
      <c r="T3641" t="str">
        <f>VLOOKUP(CleanedData[[#This Row],[Province]],'02_Lookup_Tables'!$D$2:$E$10,2, FALSE)</f>
        <v>Southern Region</v>
      </c>
      <c r="U3641" t="str" cm="1">
        <f t="array" ref="U3641">_xlfn.IFS(CleanedData[[#This Row],[Purchase Amount]]&lt;500,"Low",
CleanedData[[#This Row],[Purchase Amount]]&lt;5000,"Medium",
TRUE,"High")</f>
        <v>High</v>
      </c>
      <c r="V3641" t="str">
        <f>TEXT(CleanedData[[#This Row],[Date]],"mmmm")</f>
        <v>April</v>
      </c>
      <c r="W3641" t="str">
        <f>"Q"&amp;ROUNDUP(MONTH(CleanedData[[#This Row],[Date]])/3,0)</f>
        <v>Q2</v>
      </c>
      <c r="X3641" t="str">
        <f>IF(CleanedData[[#This Row],[Purchase Amount]]&gt;=5000,"Yes","No")</f>
        <v>Yes</v>
      </c>
      <c r="Y3641">
        <f>IF(CleanedData[[#This Row],[Recommend]]="Yes",1,0)</f>
        <v>0</v>
      </c>
      <c r="Z3641" s="6">
        <f>CleanedData[[#This Row],[Purchase Amount]]*0.15</f>
        <v>788.80949999999996</v>
      </c>
      <c r="AA3641" s="6">
        <f>CleanedData[[#This Row],[Purchase Amount]]*1.15</f>
        <v>6047.539499999999</v>
      </c>
    </row>
    <row r="3642" spans="1:27" x14ac:dyDescent="0.3">
      <c r="A3642">
        <v>4418</v>
      </c>
      <c r="B3642" t="s">
        <v>3867</v>
      </c>
      <c r="C3642" s="1">
        <v>45532</v>
      </c>
      <c r="D3642">
        <v>76</v>
      </c>
      <c r="E3642" t="s">
        <v>52</v>
      </c>
      <c r="F3642" t="s">
        <v>83</v>
      </c>
      <c r="G3642" t="s">
        <v>309</v>
      </c>
      <c r="H3642">
        <v>5</v>
      </c>
      <c r="I3642" t="s">
        <v>42</v>
      </c>
      <c r="J3642" t="s">
        <v>54</v>
      </c>
      <c r="K3642" t="s">
        <v>64</v>
      </c>
      <c r="L3642" t="s">
        <v>42</v>
      </c>
      <c r="M3642" t="s">
        <v>147</v>
      </c>
      <c r="N3642" t="s">
        <v>57</v>
      </c>
      <c r="O3642" t="s">
        <v>148</v>
      </c>
      <c r="P3642" t="s">
        <v>49</v>
      </c>
      <c r="Q3642" t="s">
        <v>97</v>
      </c>
      <c r="R3642" s="6">
        <f>_xlfn.XLOOKUP(CleanedData[[#This Row],[Product]],'02_Lookup_Tables'!$A$2:$A$126,'02_Lookup_Tables'!$B$2:$B$126)</f>
        <v>353.21</v>
      </c>
      <c r="S3642" t="str">
        <f>VLOOKUP(CleanedData[[#This Row],[Product]],'02_Lookup_Tables'!$H$2:$I$126,2,FALSE)</f>
        <v>Food</v>
      </c>
      <c r="T3642" t="str">
        <f>VLOOKUP(CleanedData[[#This Row],[Province]],'02_Lookup_Tables'!$D$2:$E$10,2, FALSE)</f>
        <v>Western Region</v>
      </c>
      <c r="U3642" t="str" cm="1">
        <f t="array" ref="U3642">_xlfn.IFS(CleanedData[[#This Row],[Purchase Amount]]&lt;500,"Low",
CleanedData[[#This Row],[Purchase Amount]]&lt;5000,"Medium",
TRUE,"High")</f>
        <v>Low</v>
      </c>
      <c r="V3642" t="str">
        <f>TEXT(CleanedData[[#This Row],[Date]],"mmmm")</f>
        <v>August</v>
      </c>
      <c r="W3642" t="str">
        <f>"Q"&amp;ROUNDUP(MONTH(CleanedData[[#This Row],[Date]])/3,0)</f>
        <v>Q3</v>
      </c>
      <c r="X3642" t="str">
        <f>IF(CleanedData[[#This Row],[Purchase Amount]]&gt;=5000,"Yes","No")</f>
        <v>No</v>
      </c>
      <c r="Y3642">
        <f>IF(CleanedData[[#This Row],[Recommend]]="Yes",1,0)</f>
        <v>0</v>
      </c>
      <c r="Z3642" s="6">
        <f>CleanedData[[#This Row],[Purchase Amount]]*0.15</f>
        <v>52.981499999999997</v>
      </c>
      <c r="AA3642" s="6">
        <f>CleanedData[[#This Row],[Purchase Amount]]*1.15</f>
        <v>406.19149999999996</v>
      </c>
    </row>
    <row r="3643" spans="1:27" x14ac:dyDescent="0.3">
      <c r="A3643">
        <v>4420</v>
      </c>
      <c r="B3643" t="s">
        <v>3868</v>
      </c>
      <c r="C3643" s="1">
        <v>45505</v>
      </c>
      <c r="D3643">
        <v>28</v>
      </c>
      <c r="E3643" t="s">
        <v>39</v>
      </c>
      <c r="F3643" t="s">
        <v>125</v>
      </c>
      <c r="G3643" t="s">
        <v>519</v>
      </c>
      <c r="H3643">
        <v>5</v>
      </c>
      <c r="I3643" t="s">
        <v>45</v>
      </c>
      <c r="J3643" t="s">
        <v>69</v>
      </c>
      <c r="K3643" t="s">
        <v>44</v>
      </c>
      <c r="L3643" t="s">
        <v>42</v>
      </c>
      <c r="M3643" t="s">
        <v>75</v>
      </c>
      <c r="N3643" t="s">
        <v>57</v>
      </c>
      <c r="O3643" t="s">
        <v>89</v>
      </c>
      <c r="P3643" t="s">
        <v>70</v>
      </c>
      <c r="Q3643" t="s">
        <v>58</v>
      </c>
      <c r="R3643" s="6">
        <f>_xlfn.XLOOKUP(CleanedData[[#This Row],[Product]],'02_Lookup_Tables'!$A$2:$A$126,'02_Lookup_Tables'!$B$2:$B$126)</f>
        <v>338.79</v>
      </c>
      <c r="S3643" t="str">
        <f>VLOOKUP(CleanedData[[#This Row],[Product]],'02_Lookup_Tables'!$H$2:$I$126,2,FALSE)</f>
        <v>Accessories</v>
      </c>
      <c r="T3643" t="str">
        <f>VLOOKUP(CleanedData[[#This Row],[Province]],'02_Lookup_Tables'!$D$2:$E$10,2, FALSE)</f>
        <v>Western Region</v>
      </c>
      <c r="U3643" t="str" cm="1">
        <f t="array" ref="U3643">_xlfn.IFS(CleanedData[[#This Row],[Purchase Amount]]&lt;500,"Low",
CleanedData[[#This Row],[Purchase Amount]]&lt;5000,"Medium",
TRUE,"High")</f>
        <v>Low</v>
      </c>
      <c r="V3643" t="str">
        <f>TEXT(CleanedData[[#This Row],[Date]],"mmmm")</f>
        <v>August</v>
      </c>
      <c r="W3643" t="str">
        <f>"Q"&amp;ROUNDUP(MONTH(CleanedData[[#This Row],[Date]])/3,0)</f>
        <v>Q3</v>
      </c>
      <c r="X3643" t="str">
        <f>IF(CleanedData[[#This Row],[Purchase Amount]]&gt;=5000,"Yes","No")</f>
        <v>No</v>
      </c>
      <c r="Y3643">
        <f>IF(CleanedData[[#This Row],[Recommend]]="Yes",1,0)</f>
        <v>1</v>
      </c>
      <c r="Z3643" s="6">
        <f>CleanedData[[#This Row],[Purchase Amount]]*0.15</f>
        <v>50.8185</v>
      </c>
      <c r="AA3643" s="6">
        <f>CleanedData[[#This Row],[Purchase Amount]]*1.15</f>
        <v>389.60849999999999</v>
      </c>
    </row>
    <row r="3644" spans="1:27" x14ac:dyDescent="0.3">
      <c r="A3644">
        <v>4421</v>
      </c>
      <c r="B3644" t="s">
        <v>3869</v>
      </c>
      <c r="C3644" s="1">
        <v>45652</v>
      </c>
      <c r="D3644">
        <v>72</v>
      </c>
      <c r="E3644" t="s">
        <v>60</v>
      </c>
      <c r="F3644" t="s">
        <v>68</v>
      </c>
      <c r="G3644" t="s">
        <v>313</v>
      </c>
      <c r="H3644">
        <v>4</v>
      </c>
      <c r="I3644" t="s">
        <v>45</v>
      </c>
      <c r="J3644" t="s">
        <v>69</v>
      </c>
      <c r="K3644" t="s">
        <v>64</v>
      </c>
      <c r="L3644" t="s">
        <v>42</v>
      </c>
      <c r="M3644" t="s">
        <v>92</v>
      </c>
      <c r="N3644" t="s">
        <v>96</v>
      </c>
      <c r="O3644" t="s">
        <v>89</v>
      </c>
      <c r="P3644" t="s">
        <v>70</v>
      </c>
      <c r="Q3644" t="s">
        <v>97</v>
      </c>
      <c r="R3644" s="6">
        <f>_xlfn.XLOOKUP(CleanedData[[#This Row],[Product]],'02_Lookup_Tables'!$A$2:$A$126,'02_Lookup_Tables'!$B$2:$B$126)</f>
        <v>283.57</v>
      </c>
      <c r="S3644" t="str">
        <f>VLOOKUP(CleanedData[[#This Row],[Product]],'02_Lookup_Tables'!$H$2:$I$126,2,FALSE)</f>
        <v>Accessories</v>
      </c>
      <c r="T3644" t="str">
        <f>VLOOKUP(CleanedData[[#This Row],[Province]],'02_Lookup_Tables'!$D$2:$E$10,2, FALSE)</f>
        <v>Northern Region</v>
      </c>
      <c r="U3644" t="str" cm="1">
        <f t="array" ref="U3644">_xlfn.IFS(CleanedData[[#This Row],[Purchase Amount]]&lt;500,"Low",
CleanedData[[#This Row],[Purchase Amount]]&lt;5000,"Medium",
TRUE,"High")</f>
        <v>Low</v>
      </c>
      <c r="V3644" t="str">
        <f>TEXT(CleanedData[[#This Row],[Date]],"mmmm")</f>
        <v>December</v>
      </c>
      <c r="W3644" t="str">
        <f>"Q"&amp;ROUNDUP(MONTH(CleanedData[[#This Row],[Date]])/3,0)</f>
        <v>Q4</v>
      </c>
      <c r="X3644" t="str">
        <f>IF(CleanedData[[#This Row],[Purchase Amount]]&gt;=5000,"Yes","No")</f>
        <v>No</v>
      </c>
      <c r="Y3644">
        <f>IF(CleanedData[[#This Row],[Recommend]]="Yes",1,0)</f>
        <v>1</v>
      </c>
      <c r="Z3644" s="6">
        <f>CleanedData[[#This Row],[Purchase Amount]]*0.15</f>
        <v>42.535499999999999</v>
      </c>
      <c r="AA3644" s="6">
        <f>CleanedData[[#This Row],[Purchase Amount]]*1.15</f>
        <v>326.10549999999995</v>
      </c>
    </row>
    <row r="3645" spans="1:27" x14ac:dyDescent="0.3">
      <c r="A3645">
        <v>4422</v>
      </c>
      <c r="B3645" t="s">
        <v>3870</v>
      </c>
      <c r="C3645" s="1">
        <v>45301</v>
      </c>
      <c r="D3645">
        <v>69</v>
      </c>
      <c r="E3645" t="s">
        <v>52</v>
      </c>
      <c r="F3645" t="s">
        <v>72</v>
      </c>
      <c r="G3645" t="s">
        <v>372</v>
      </c>
      <c r="H3645">
        <v>4</v>
      </c>
      <c r="I3645" t="s">
        <v>42</v>
      </c>
      <c r="J3645" t="s">
        <v>69</v>
      </c>
      <c r="K3645" t="s">
        <v>55</v>
      </c>
      <c r="L3645" t="s">
        <v>45</v>
      </c>
      <c r="M3645" t="s">
        <v>208</v>
      </c>
      <c r="N3645" t="s">
        <v>96</v>
      </c>
      <c r="O3645" t="s">
        <v>89</v>
      </c>
      <c r="P3645" t="s">
        <v>70</v>
      </c>
      <c r="Q3645" t="s">
        <v>97</v>
      </c>
      <c r="R3645" s="6">
        <f>_xlfn.XLOOKUP(CleanedData[[#This Row],[Product]],'02_Lookup_Tables'!$A$2:$A$126,'02_Lookup_Tables'!$B$2:$B$126)</f>
        <v>944.78</v>
      </c>
      <c r="S3645" t="str">
        <f>VLOOKUP(CleanedData[[#This Row],[Product]],'02_Lookup_Tables'!$H$2:$I$126,2,FALSE)</f>
        <v>Electronics</v>
      </c>
      <c r="T3645" t="str">
        <f>VLOOKUP(CleanedData[[#This Row],[Province]],'02_Lookup_Tables'!$D$2:$E$10,2, FALSE)</f>
        <v>Central Region</v>
      </c>
      <c r="U3645" t="str" cm="1">
        <f t="array" ref="U3645">_xlfn.IFS(CleanedData[[#This Row],[Purchase Amount]]&lt;500,"Low",
CleanedData[[#This Row],[Purchase Amount]]&lt;5000,"Medium",
TRUE,"High")</f>
        <v>Medium</v>
      </c>
      <c r="V3645" t="str">
        <f>TEXT(CleanedData[[#This Row],[Date]],"mmmm")</f>
        <v>January</v>
      </c>
      <c r="W3645" t="str">
        <f>"Q"&amp;ROUNDUP(MONTH(CleanedData[[#This Row],[Date]])/3,0)</f>
        <v>Q1</v>
      </c>
      <c r="X3645" t="str">
        <f>IF(CleanedData[[#This Row],[Purchase Amount]]&gt;=5000,"Yes","No")</f>
        <v>No</v>
      </c>
      <c r="Y3645">
        <f>IF(CleanedData[[#This Row],[Recommend]]="Yes",1,0)</f>
        <v>0</v>
      </c>
      <c r="Z3645" s="6">
        <f>CleanedData[[#This Row],[Purchase Amount]]*0.15</f>
        <v>141.71699999999998</v>
      </c>
      <c r="AA3645" s="6">
        <f>CleanedData[[#This Row],[Purchase Amount]]*1.15</f>
        <v>1086.4969999999998</v>
      </c>
    </row>
    <row r="3646" spans="1:27" x14ac:dyDescent="0.3">
      <c r="A3646">
        <v>4423</v>
      </c>
      <c r="B3646" t="s">
        <v>3871</v>
      </c>
      <c r="C3646" s="1">
        <v>45418</v>
      </c>
      <c r="D3646">
        <v>23</v>
      </c>
      <c r="E3646" t="s">
        <v>39</v>
      </c>
      <c r="F3646" t="s">
        <v>83</v>
      </c>
      <c r="G3646" t="s">
        <v>198</v>
      </c>
      <c r="H3646">
        <v>3</v>
      </c>
      <c r="I3646" t="s">
        <v>45</v>
      </c>
      <c r="J3646" t="s">
        <v>63</v>
      </c>
      <c r="K3646" t="s">
        <v>55</v>
      </c>
      <c r="L3646" t="s">
        <v>45</v>
      </c>
      <c r="N3646" t="s">
        <v>48</v>
      </c>
      <c r="O3646" t="s">
        <v>134</v>
      </c>
      <c r="P3646" t="s">
        <v>8646</v>
      </c>
      <c r="Q3646" t="s">
        <v>66</v>
      </c>
      <c r="R3646" s="6">
        <f>_xlfn.XLOOKUP(CleanedData[[#This Row],[Product]],'02_Lookup_Tables'!$A$2:$A$126,'02_Lookup_Tables'!$B$2:$B$126)</f>
        <v>2099.4</v>
      </c>
      <c r="S3646" t="str">
        <f>VLOOKUP(CleanedData[[#This Row],[Product]],'02_Lookup_Tables'!$H$2:$I$126,2,FALSE)</f>
        <v>Sports &amp; Outdoors</v>
      </c>
      <c r="T3646" t="str">
        <f>VLOOKUP(CleanedData[[#This Row],[Province]],'02_Lookup_Tables'!$D$2:$E$10,2, FALSE)</f>
        <v>Western Region</v>
      </c>
      <c r="U3646" t="str" cm="1">
        <f t="array" ref="U3646">_xlfn.IFS(CleanedData[[#This Row],[Purchase Amount]]&lt;500,"Low",
CleanedData[[#This Row],[Purchase Amount]]&lt;5000,"Medium",
TRUE,"High")</f>
        <v>Medium</v>
      </c>
      <c r="V3646" t="str">
        <f>TEXT(CleanedData[[#This Row],[Date]],"mmmm")</f>
        <v>May</v>
      </c>
      <c r="W3646" t="str">
        <f>"Q"&amp;ROUNDUP(MONTH(CleanedData[[#This Row],[Date]])/3,0)</f>
        <v>Q2</v>
      </c>
      <c r="X3646" t="str">
        <f>IF(CleanedData[[#This Row],[Purchase Amount]]&gt;=5000,"Yes","No")</f>
        <v>No</v>
      </c>
      <c r="Y3646">
        <f>IF(CleanedData[[#This Row],[Recommend]]="Yes",1,0)</f>
        <v>1</v>
      </c>
      <c r="Z3646" s="6">
        <f>CleanedData[[#This Row],[Purchase Amount]]*0.15</f>
        <v>314.91000000000003</v>
      </c>
      <c r="AA3646" s="6">
        <f>CleanedData[[#This Row],[Purchase Amount]]*1.15</f>
        <v>2414.31</v>
      </c>
    </row>
    <row r="3647" spans="1:27" x14ac:dyDescent="0.3">
      <c r="A3647">
        <v>4424</v>
      </c>
      <c r="B3647" t="s">
        <v>3872</v>
      </c>
      <c r="C3647" s="1">
        <v>45352</v>
      </c>
      <c r="E3647" t="s">
        <v>52</v>
      </c>
      <c r="F3647" t="s">
        <v>83</v>
      </c>
      <c r="G3647" t="s">
        <v>41</v>
      </c>
      <c r="H3647">
        <v>5</v>
      </c>
      <c r="I3647" t="s">
        <v>42</v>
      </c>
      <c r="J3647" t="s">
        <v>69</v>
      </c>
      <c r="K3647" t="s">
        <v>55</v>
      </c>
      <c r="L3647" t="s">
        <v>42</v>
      </c>
      <c r="M3647" t="s">
        <v>75</v>
      </c>
      <c r="N3647" t="s">
        <v>57</v>
      </c>
      <c r="O3647" t="s">
        <v>89</v>
      </c>
      <c r="P3647" t="s">
        <v>70</v>
      </c>
      <c r="Q3647" t="s">
        <v>166</v>
      </c>
      <c r="R3647" s="6">
        <f>_xlfn.XLOOKUP(CleanedData[[#This Row],[Product]],'02_Lookup_Tables'!$A$2:$A$126,'02_Lookup_Tables'!$B$2:$B$126)</f>
        <v>2479.5700000000002</v>
      </c>
      <c r="S3647" t="str">
        <f>VLOOKUP(CleanedData[[#This Row],[Product]],'02_Lookup_Tables'!$H$2:$I$126,2,FALSE)</f>
        <v>Accessories</v>
      </c>
      <c r="T3647" t="str">
        <f>VLOOKUP(CleanedData[[#This Row],[Province]],'02_Lookup_Tables'!$D$2:$E$10,2, FALSE)</f>
        <v>Western Region</v>
      </c>
      <c r="U3647" t="str" cm="1">
        <f t="array" ref="U3647">_xlfn.IFS(CleanedData[[#This Row],[Purchase Amount]]&lt;500,"Low",
CleanedData[[#This Row],[Purchase Amount]]&lt;5000,"Medium",
TRUE,"High")</f>
        <v>Medium</v>
      </c>
      <c r="V3647" t="str">
        <f>TEXT(CleanedData[[#This Row],[Date]],"mmmm")</f>
        <v>March</v>
      </c>
      <c r="W3647" t="str">
        <f>"Q"&amp;ROUNDUP(MONTH(CleanedData[[#This Row],[Date]])/3,0)</f>
        <v>Q1</v>
      </c>
      <c r="X3647" t="str">
        <f>IF(CleanedData[[#This Row],[Purchase Amount]]&gt;=5000,"Yes","No")</f>
        <v>No</v>
      </c>
      <c r="Y3647">
        <f>IF(CleanedData[[#This Row],[Recommend]]="Yes",1,0)</f>
        <v>0</v>
      </c>
      <c r="Z3647" s="6">
        <f>CleanedData[[#This Row],[Purchase Amount]]*0.15</f>
        <v>371.93549999999999</v>
      </c>
      <c r="AA3647" s="6">
        <f>CleanedData[[#This Row],[Purchase Amount]]*1.15</f>
        <v>2851.5054999999998</v>
      </c>
    </row>
    <row r="3648" spans="1:27" x14ac:dyDescent="0.3">
      <c r="A3648">
        <v>4425</v>
      </c>
      <c r="B3648" t="s">
        <v>3873</v>
      </c>
      <c r="C3648" s="1">
        <v>45321</v>
      </c>
      <c r="D3648">
        <v>52</v>
      </c>
      <c r="E3648" t="s">
        <v>39</v>
      </c>
      <c r="F3648" t="s">
        <v>72</v>
      </c>
      <c r="G3648" t="s">
        <v>342</v>
      </c>
      <c r="H3648">
        <v>3</v>
      </c>
      <c r="I3648" t="s">
        <v>45</v>
      </c>
      <c r="J3648" t="s">
        <v>54</v>
      </c>
      <c r="K3648" t="s">
        <v>64</v>
      </c>
      <c r="L3648" t="s">
        <v>42</v>
      </c>
      <c r="M3648" t="s">
        <v>65</v>
      </c>
      <c r="N3648" t="s">
        <v>48</v>
      </c>
      <c r="O3648" t="s">
        <v>89</v>
      </c>
      <c r="P3648" t="s">
        <v>49</v>
      </c>
      <c r="Q3648" t="s">
        <v>93</v>
      </c>
      <c r="R3648" s="6">
        <f>_xlfn.XLOOKUP(CleanedData[[#This Row],[Product]],'02_Lookup_Tables'!$A$2:$A$126,'02_Lookup_Tables'!$B$2:$B$126)</f>
        <v>529.15</v>
      </c>
      <c r="S3648" t="str">
        <f>VLOOKUP(CleanedData[[#This Row],[Product]],'02_Lookup_Tables'!$H$2:$I$126,2,FALSE)</f>
        <v>Accessories</v>
      </c>
      <c r="T3648" t="str">
        <f>VLOOKUP(CleanedData[[#This Row],[Province]],'02_Lookup_Tables'!$D$2:$E$10,2, FALSE)</f>
        <v>Central Region</v>
      </c>
      <c r="U3648" t="str" cm="1">
        <f t="array" ref="U3648">_xlfn.IFS(CleanedData[[#This Row],[Purchase Amount]]&lt;500,"Low",
CleanedData[[#This Row],[Purchase Amount]]&lt;5000,"Medium",
TRUE,"High")</f>
        <v>Medium</v>
      </c>
      <c r="V3648" t="str">
        <f>TEXT(CleanedData[[#This Row],[Date]],"mmmm")</f>
        <v>January</v>
      </c>
      <c r="W3648" t="str">
        <f>"Q"&amp;ROUNDUP(MONTH(CleanedData[[#This Row],[Date]])/3,0)</f>
        <v>Q1</v>
      </c>
      <c r="X3648" t="str">
        <f>IF(CleanedData[[#This Row],[Purchase Amount]]&gt;=5000,"Yes","No")</f>
        <v>No</v>
      </c>
      <c r="Y3648">
        <f>IF(CleanedData[[#This Row],[Recommend]]="Yes",1,0)</f>
        <v>1</v>
      </c>
      <c r="Z3648" s="6">
        <f>CleanedData[[#This Row],[Purchase Amount]]*0.15</f>
        <v>79.372499999999988</v>
      </c>
      <c r="AA3648" s="6">
        <f>CleanedData[[#This Row],[Purchase Amount]]*1.15</f>
        <v>608.52249999999992</v>
      </c>
    </row>
    <row r="3649" spans="1:27" x14ac:dyDescent="0.3">
      <c r="A3649">
        <v>4426</v>
      </c>
      <c r="B3649" t="s">
        <v>3874</v>
      </c>
      <c r="C3649" s="1">
        <v>45481</v>
      </c>
      <c r="D3649">
        <v>64</v>
      </c>
      <c r="E3649" t="s">
        <v>39</v>
      </c>
      <c r="F3649" t="s">
        <v>68</v>
      </c>
      <c r="G3649" t="s">
        <v>87</v>
      </c>
      <c r="H3649">
        <v>4</v>
      </c>
      <c r="I3649" t="s">
        <v>42</v>
      </c>
      <c r="J3649" t="s">
        <v>74</v>
      </c>
      <c r="K3649" t="s">
        <v>44</v>
      </c>
      <c r="L3649" t="s">
        <v>42</v>
      </c>
      <c r="N3649" t="s">
        <v>96</v>
      </c>
      <c r="O3649" t="s">
        <v>134</v>
      </c>
      <c r="P3649" t="s">
        <v>8646</v>
      </c>
      <c r="Q3649" t="s">
        <v>50</v>
      </c>
      <c r="R3649" s="6">
        <f>_xlfn.XLOOKUP(CleanedData[[#This Row],[Product]],'02_Lookup_Tables'!$A$2:$A$126,'02_Lookup_Tables'!$B$2:$B$126)</f>
        <v>409.06</v>
      </c>
      <c r="S3649" t="str">
        <f>VLOOKUP(CleanedData[[#This Row],[Product]],'02_Lookup_Tables'!$H$2:$I$126,2,FALSE)</f>
        <v>Home Devices</v>
      </c>
      <c r="T3649" t="str">
        <f>VLOOKUP(CleanedData[[#This Row],[Province]],'02_Lookup_Tables'!$D$2:$E$10,2, FALSE)</f>
        <v>Northern Region</v>
      </c>
      <c r="U3649" t="str" cm="1">
        <f t="array" ref="U3649">_xlfn.IFS(CleanedData[[#This Row],[Purchase Amount]]&lt;500,"Low",
CleanedData[[#This Row],[Purchase Amount]]&lt;5000,"Medium",
TRUE,"High")</f>
        <v>Low</v>
      </c>
      <c r="V3649" t="str">
        <f>TEXT(CleanedData[[#This Row],[Date]],"mmmm")</f>
        <v>July</v>
      </c>
      <c r="W3649" t="str">
        <f>"Q"&amp;ROUNDUP(MONTH(CleanedData[[#This Row],[Date]])/3,0)</f>
        <v>Q3</v>
      </c>
      <c r="X3649" t="str">
        <f>IF(CleanedData[[#This Row],[Purchase Amount]]&gt;=5000,"Yes","No")</f>
        <v>No</v>
      </c>
      <c r="Y3649">
        <f>IF(CleanedData[[#This Row],[Recommend]]="Yes",1,0)</f>
        <v>0</v>
      </c>
      <c r="Z3649" s="6">
        <f>CleanedData[[#This Row],[Purchase Amount]]*0.15</f>
        <v>61.358999999999995</v>
      </c>
      <c r="AA3649" s="6">
        <f>CleanedData[[#This Row],[Purchase Amount]]*1.15</f>
        <v>470.41899999999998</v>
      </c>
    </row>
    <row r="3650" spans="1:27" x14ac:dyDescent="0.3">
      <c r="A3650">
        <v>4427</v>
      </c>
      <c r="B3650" t="s">
        <v>3875</v>
      </c>
      <c r="C3650" s="1">
        <v>45472</v>
      </c>
      <c r="D3650">
        <v>45</v>
      </c>
      <c r="E3650" t="s">
        <v>39</v>
      </c>
      <c r="F3650" t="s">
        <v>77</v>
      </c>
      <c r="G3650" t="s">
        <v>223</v>
      </c>
      <c r="H3650">
        <v>3</v>
      </c>
      <c r="I3650" t="s">
        <v>42</v>
      </c>
      <c r="J3650" t="s">
        <v>69</v>
      </c>
      <c r="K3650" t="s">
        <v>55</v>
      </c>
      <c r="L3650" t="s">
        <v>45</v>
      </c>
      <c r="M3650" t="s">
        <v>100</v>
      </c>
      <c r="N3650" t="s">
        <v>48</v>
      </c>
      <c r="O3650" t="s">
        <v>48</v>
      </c>
      <c r="P3650" t="s">
        <v>70</v>
      </c>
      <c r="Q3650" t="s">
        <v>93</v>
      </c>
      <c r="R3650" s="6">
        <f>_xlfn.XLOOKUP(CleanedData[[#This Row],[Product]],'02_Lookup_Tables'!$A$2:$A$126,'02_Lookup_Tables'!$B$2:$B$126)</f>
        <v>209.53</v>
      </c>
      <c r="S3650" t="str">
        <f>VLOOKUP(CleanedData[[#This Row],[Product]],'02_Lookup_Tables'!$H$2:$I$126,2,FALSE)</f>
        <v>Food</v>
      </c>
      <c r="T3650" t="str">
        <f>VLOOKUP(CleanedData[[#This Row],[Province]],'02_Lookup_Tables'!$D$2:$E$10,2, FALSE)</f>
        <v>Central Region</v>
      </c>
      <c r="U3650" t="str" cm="1">
        <f t="array" ref="U3650">_xlfn.IFS(CleanedData[[#This Row],[Purchase Amount]]&lt;500,"Low",
CleanedData[[#This Row],[Purchase Amount]]&lt;5000,"Medium",
TRUE,"High")</f>
        <v>Low</v>
      </c>
      <c r="V3650" t="str">
        <f>TEXT(CleanedData[[#This Row],[Date]],"mmmm")</f>
        <v>June</v>
      </c>
      <c r="W3650" t="str">
        <f>"Q"&amp;ROUNDUP(MONTH(CleanedData[[#This Row],[Date]])/3,0)</f>
        <v>Q2</v>
      </c>
      <c r="X3650" t="str">
        <f>IF(CleanedData[[#This Row],[Purchase Amount]]&gt;=5000,"Yes","No")</f>
        <v>No</v>
      </c>
      <c r="Y3650">
        <f>IF(CleanedData[[#This Row],[Recommend]]="Yes",1,0)</f>
        <v>0</v>
      </c>
      <c r="Z3650" s="6">
        <f>CleanedData[[#This Row],[Purchase Amount]]*0.15</f>
        <v>31.429499999999997</v>
      </c>
      <c r="AA3650" s="6">
        <f>CleanedData[[#This Row],[Purchase Amount]]*1.15</f>
        <v>240.95949999999999</v>
      </c>
    </row>
    <row r="3651" spans="1:27" x14ac:dyDescent="0.3">
      <c r="A3651">
        <v>4428</v>
      </c>
      <c r="B3651" t="s">
        <v>3876</v>
      </c>
      <c r="C3651" s="1">
        <v>45689</v>
      </c>
      <c r="D3651">
        <v>39</v>
      </c>
      <c r="E3651" t="s">
        <v>52</v>
      </c>
      <c r="F3651" t="s">
        <v>68</v>
      </c>
      <c r="G3651" t="s">
        <v>248</v>
      </c>
      <c r="H3651">
        <v>3</v>
      </c>
      <c r="I3651" t="s">
        <v>45</v>
      </c>
      <c r="J3651" t="s">
        <v>69</v>
      </c>
      <c r="K3651" t="s">
        <v>55</v>
      </c>
      <c r="L3651" t="s">
        <v>42</v>
      </c>
      <c r="M3651" t="s">
        <v>85</v>
      </c>
      <c r="N3651" t="s">
        <v>48</v>
      </c>
      <c r="O3651" t="s">
        <v>48</v>
      </c>
      <c r="P3651" t="s">
        <v>70</v>
      </c>
      <c r="Q3651" t="s">
        <v>81</v>
      </c>
      <c r="R3651" s="6">
        <f>_xlfn.XLOOKUP(CleanedData[[#This Row],[Product]],'02_Lookup_Tables'!$A$2:$A$126,'02_Lookup_Tables'!$B$2:$B$126)</f>
        <v>8798.49</v>
      </c>
      <c r="S3651" t="str">
        <f>VLOOKUP(CleanedData[[#This Row],[Product]],'02_Lookup_Tables'!$H$2:$I$126,2,FALSE)</f>
        <v>Toys &amp; Games</v>
      </c>
      <c r="T3651" t="str">
        <f>VLOOKUP(CleanedData[[#This Row],[Province]],'02_Lookup_Tables'!$D$2:$E$10,2, FALSE)</f>
        <v>Northern Region</v>
      </c>
      <c r="U3651" t="str" cm="1">
        <f t="array" ref="U3651">_xlfn.IFS(CleanedData[[#This Row],[Purchase Amount]]&lt;500,"Low",
CleanedData[[#This Row],[Purchase Amount]]&lt;5000,"Medium",
TRUE,"High")</f>
        <v>High</v>
      </c>
      <c r="V3651" t="str">
        <f>TEXT(CleanedData[[#This Row],[Date]],"mmmm")</f>
        <v>February</v>
      </c>
      <c r="W3651" t="str">
        <f>"Q"&amp;ROUNDUP(MONTH(CleanedData[[#This Row],[Date]])/3,0)</f>
        <v>Q1</v>
      </c>
      <c r="X3651" t="str">
        <f>IF(CleanedData[[#This Row],[Purchase Amount]]&gt;=5000,"Yes","No")</f>
        <v>Yes</v>
      </c>
      <c r="Y3651">
        <f>IF(CleanedData[[#This Row],[Recommend]]="Yes",1,0)</f>
        <v>1</v>
      </c>
      <c r="Z3651" s="6">
        <f>CleanedData[[#This Row],[Purchase Amount]]*0.15</f>
        <v>1319.7735</v>
      </c>
      <c r="AA3651" s="6">
        <f>CleanedData[[#This Row],[Purchase Amount]]*1.15</f>
        <v>10118.263499999999</v>
      </c>
    </row>
    <row r="3652" spans="1:27" x14ac:dyDescent="0.3">
      <c r="A3652">
        <v>4429</v>
      </c>
      <c r="B3652" t="s">
        <v>3877</v>
      </c>
      <c r="C3652" s="1">
        <v>45658</v>
      </c>
      <c r="D3652">
        <v>33</v>
      </c>
      <c r="E3652" t="s">
        <v>39</v>
      </c>
      <c r="F3652" t="s">
        <v>40</v>
      </c>
      <c r="G3652" t="s">
        <v>454</v>
      </c>
      <c r="H3652">
        <v>4</v>
      </c>
      <c r="I3652" t="s">
        <v>45</v>
      </c>
      <c r="J3652" t="s">
        <v>54</v>
      </c>
      <c r="K3652" t="s">
        <v>44</v>
      </c>
      <c r="L3652" t="s">
        <v>45</v>
      </c>
      <c r="M3652" t="s">
        <v>85</v>
      </c>
      <c r="N3652" t="s">
        <v>96</v>
      </c>
      <c r="O3652" t="s">
        <v>48</v>
      </c>
      <c r="P3652" t="s">
        <v>49</v>
      </c>
      <c r="Q3652" t="s">
        <v>58</v>
      </c>
      <c r="R3652" s="6">
        <f>_xlfn.XLOOKUP(CleanedData[[#This Row],[Product]],'02_Lookup_Tables'!$A$2:$A$126,'02_Lookup_Tables'!$B$2:$B$126)</f>
        <v>2413.3000000000002</v>
      </c>
      <c r="S3652" t="str">
        <f>VLOOKUP(CleanedData[[#This Row],[Product]],'02_Lookup_Tables'!$H$2:$I$126,2,FALSE)</f>
        <v>Electronics</v>
      </c>
      <c r="T3652" t="str">
        <f>VLOOKUP(CleanedData[[#This Row],[Province]],'02_Lookup_Tables'!$D$2:$E$10,2, FALSE)</f>
        <v>Northern Region</v>
      </c>
      <c r="U3652" t="str" cm="1">
        <f t="array" ref="U3652">_xlfn.IFS(CleanedData[[#This Row],[Purchase Amount]]&lt;500,"Low",
CleanedData[[#This Row],[Purchase Amount]]&lt;5000,"Medium",
TRUE,"High")</f>
        <v>Medium</v>
      </c>
      <c r="V3652" t="str">
        <f>TEXT(CleanedData[[#This Row],[Date]],"mmmm")</f>
        <v>January</v>
      </c>
      <c r="W3652" t="str">
        <f>"Q"&amp;ROUNDUP(MONTH(CleanedData[[#This Row],[Date]])/3,0)</f>
        <v>Q1</v>
      </c>
      <c r="X3652" t="str">
        <f>IF(CleanedData[[#This Row],[Purchase Amount]]&gt;=5000,"Yes","No")</f>
        <v>No</v>
      </c>
      <c r="Y3652">
        <f>IF(CleanedData[[#This Row],[Recommend]]="Yes",1,0)</f>
        <v>1</v>
      </c>
      <c r="Z3652" s="6">
        <f>CleanedData[[#This Row],[Purchase Amount]]*0.15</f>
        <v>361.995</v>
      </c>
      <c r="AA3652" s="6">
        <f>CleanedData[[#This Row],[Purchase Amount]]*1.15</f>
        <v>2775.2950000000001</v>
      </c>
    </row>
    <row r="3653" spans="1:27" x14ac:dyDescent="0.3">
      <c r="A3653">
        <v>4430</v>
      </c>
      <c r="B3653" t="s">
        <v>3878</v>
      </c>
      <c r="C3653" s="1">
        <v>45806</v>
      </c>
      <c r="D3653">
        <v>69</v>
      </c>
      <c r="E3653" t="s">
        <v>52</v>
      </c>
      <c r="F3653" t="s">
        <v>83</v>
      </c>
      <c r="G3653" t="s">
        <v>391</v>
      </c>
      <c r="H3653">
        <v>1</v>
      </c>
      <c r="I3653" t="s">
        <v>45</v>
      </c>
      <c r="J3653" t="s">
        <v>43</v>
      </c>
      <c r="K3653" t="s">
        <v>44</v>
      </c>
      <c r="L3653" t="s">
        <v>42</v>
      </c>
      <c r="M3653" t="s">
        <v>236</v>
      </c>
      <c r="N3653" t="s">
        <v>80</v>
      </c>
      <c r="O3653" t="s">
        <v>89</v>
      </c>
      <c r="P3653" t="s">
        <v>49</v>
      </c>
      <c r="Q3653" t="s">
        <v>97</v>
      </c>
      <c r="R3653" s="6">
        <f>_xlfn.XLOOKUP(CleanedData[[#This Row],[Product]],'02_Lookup_Tables'!$A$2:$A$126,'02_Lookup_Tables'!$B$2:$B$126)</f>
        <v>886.51</v>
      </c>
      <c r="S3653" t="str">
        <f>VLOOKUP(CleanedData[[#This Row],[Product]],'02_Lookup_Tables'!$H$2:$I$126,2,FALSE)</f>
        <v>Beauty &amp; Personal Care</v>
      </c>
      <c r="T3653" t="str">
        <f>VLOOKUP(CleanedData[[#This Row],[Province]],'02_Lookup_Tables'!$D$2:$E$10,2, FALSE)</f>
        <v>Western Region</v>
      </c>
      <c r="U3653" t="str" cm="1">
        <f t="array" ref="U3653">_xlfn.IFS(CleanedData[[#This Row],[Purchase Amount]]&lt;500,"Low",
CleanedData[[#This Row],[Purchase Amount]]&lt;5000,"Medium",
TRUE,"High")</f>
        <v>Medium</v>
      </c>
      <c r="V3653" t="str">
        <f>TEXT(CleanedData[[#This Row],[Date]],"mmmm")</f>
        <v>May</v>
      </c>
      <c r="W3653" t="str">
        <f>"Q"&amp;ROUNDUP(MONTH(CleanedData[[#This Row],[Date]])/3,0)</f>
        <v>Q2</v>
      </c>
      <c r="X3653" t="str">
        <f>IF(CleanedData[[#This Row],[Purchase Amount]]&gt;=5000,"Yes","No")</f>
        <v>No</v>
      </c>
      <c r="Y3653">
        <f>IF(CleanedData[[#This Row],[Recommend]]="Yes",1,0)</f>
        <v>1</v>
      </c>
      <c r="Z3653" s="6">
        <f>CleanedData[[#This Row],[Purchase Amount]]*0.15</f>
        <v>132.97649999999999</v>
      </c>
      <c r="AA3653" s="6">
        <f>CleanedData[[#This Row],[Purchase Amount]]*1.15</f>
        <v>1019.4864999999999</v>
      </c>
    </row>
    <row r="3654" spans="1:27" x14ac:dyDescent="0.3">
      <c r="A3654">
        <v>4431</v>
      </c>
      <c r="B3654" t="s">
        <v>3879</v>
      </c>
      <c r="C3654" s="1">
        <v>45944</v>
      </c>
      <c r="D3654">
        <v>35</v>
      </c>
      <c r="E3654" t="s">
        <v>60</v>
      </c>
      <c r="F3654" t="s">
        <v>61</v>
      </c>
      <c r="G3654" t="s">
        <v>301</v>
      </c>
      <c r="H3654">
        <v>4</v>
      </c>
      <c r="I3654" t="s">
        <v>42</v>
      </c>
      <c r="J3654" t="s">
        <v>63</v>
      </c>
      <c r="K3654" t="s">
        <v>44</v>
      </c>
      <c r="L3654" t="s">
        <v>45</v>
      </c>
      <c r="M3654" t="s">
        <v>196</v>
      </c>
      <c r="N3654" t="s">
        <v>96</v>
      </c>
      <c r="O3654" t="s">
        <v>89</v>
      </c>
      <c r="P3654" t="s">
        <v>70</v>
      </c>
      <c r="Q3654" t="s">
        <v>81</v>
      </c>
      <c r="R3654" s="6">
        <f>_xlfn.XLOOKUP(CleanedData[[#This Row],[Product]],'02_Lookup_Tables'!$A$2:$A$126,'02_Lookup_Tables'!$B$2:$B$126)</f>
        <v>1000.7</v>
      </c>
      <c r="S3654" t="str">
        <f>VLOOKUP(CleanedData[[#This Row],[Product]],'02_Lookup_Tables'!$H$2:$I$126,2,FALSE)</f>
        <v>Toys &amp; Games</v>
      </c>
      <c r="T3654" t="str">
        <f>VLOOKUP(CleanedData[[#This Row],[Province]],'02_Lookup_Tables'!$D$2:$E$10,2, FALSE)</f>
        <v>Southern Region</v>
      </c>
      <c r="U3654" t="str" cm="1">
        <f t="array" ref="U3654">_xlfn.IFS(CleanedData[[#This Row],[Purchase Amount]]&lt;500,"Low",
CleanedData[[#This Row],[Purchase Amount]]&lt;5000,"Medium",
TRUE,"High")</f>
        <v>Medium</v>
      </c>
      <c r="V3654" t="str">
        <f>TEXT(CleanedData[[#This Row],[Date]],"mmmm")</f>
        <v>October</v>
      </c>
      <c r="W3654" t="str">
        <f>"Q"&amp;ROUNDUP(MONTH(CleanedData[[#This Row],[Date]])/3,0)</f>
        <v>Q4</v>
      </c>
      <c r="X3654" t="str">
        <f>IF(CleanedData[[#This Row],[Purchase Amount]]&gt;=5000,"Yes","No")</f>
        <v>No</v>
      </c>
      <c r="Y3654">
        <f>IF(CleanedData[[#This Row],[Recommend]]="Yes",1,0)</f>
        <v>0</v>
      </c>
      <c r="Z3654" s="6">
        <f>CleanedData[[#This Row],[Purchase Amount]]*0.15</f>
        <v>150.10499999999999</v>
      </c>
      <c r="AA3654" s="6">
        <f>CleanedData[[#This Row],[Purchase Amount]]*1.15</f>
        <v>1150.8050000000001</v>
      </c>
    </row>
    <row r="3655" spans="1:27" x14ac:dyDescent="0.3">
      <c r="A3655">
        <v>4432</v>
      </c>
      <c r="B3655" t="s">
        <v>3880</v>
      </c>
      <c r="C3655" s="1">
        <v>45679</v>
      </c>
      <c r="D3655">
        <v>53</v>
      </c>
      <c r="E3655" t="s">
        <v>39</v>
      </c>
      <c r="F3655" t="s">
        <v>68</v>
      </c>
      <c r="G3655" t="s">
        <v>162</v>
      </c>
      <c r="H3655">
        <v>3</v>
      </c>
      <c r="I3655" t="s">
        <v>45</v>
      </c>
      <c r="J3655" t="s">
        <v>63</v>
      </c>
      <c r="K3655" t="s">
        <v>44</v>
      </c>
      <c r="L3655" t="s">
        <v>45</v>
      </c>
      <c r="M3655" t="s">
        <v>112</v>
      </c>
      <c r="N3655" t="s">
        <v>48</v>
      </c>
      <c r="O3655" t="s">
        <v>48</v>
      </c>
      <c r="P3655" t="s">
        <v>70</v>
      </c>
      <c r="Q3655" t="s">
        <v>93</v>
      </c>
      <c r="R3655" s="6">
        <f>_xlfn.XLOOKUP(CleanedData[[#This Row],[Product]],'02_Lookup_Tables'!$A$2:$A$126,'02_Lookup_Tables'!$B$2:$B$126)</f>
        <v>3086.4</v>
      </c>
      <c r="S3655" t="str">
        <f>VLOOKUP(CleanedData[[#This Row],[Product]],'02_Lookup_Tables'!$H$2:$I$126,2,FALSE)</f>
        <v>Home &amp; Living</v>
      </c>
      <c r="T3655" t="str">
        <f>VLOOKUP(CleanedData[[#This Row],[Province]],'02_Lookup_Tables'!$D$2:$E$10,2, FALSE)</f>
        <v>Northern Region</v>
      </c>
      <c r="U3655" t="str" cm="1">
        <f t="array" ref="U3655">_xlfn.IFS(CleanedData[[#This Row],[Purchase Amount]]&lt;500,"Low",
CleanedData[[#This Row],[Purchase Amount]]&lt;5000,"Medium",
TRUE,"High")</f>
        <v>Medium</v>
      </c>
      <c r="V3655" t="str">
        <f>TEXT(CleanedData[[#This Row],[Date]],"mmmm")</f>
        <v>January</v>
      </c>
      <c r="W3655" t="str">
        <f>"Q"&amp;ROUNDUP(MONTH(CleanedData[[#This Row],[Date]])/3,0)</f>
        <v>Q1</v>
      </c>
      <c r="X3655" t="str">
        <f>IF(CleanedData[[#This Row],[Purchase Amount]]&gt;=5000,"Yes","No")</f>
        <v>No</v>
      </c>
      <c r="Y3655">
        <f>IF(CleanedData[[#This Row],[Recommend]]="Yes",1,0)</f>
        <v>1</v>
      </c>
      <c r="Z3655" s="6">
        <f>CleanedData[[#This Row],[Purchase Amount]]*0.15</f>
        <v>462.96</v>
      </c>
      <c r="AA3655" s="6">
        <f>CleanedData[[#This Row],[Purchase Amount]]*1.15</f>
        <v>3549.3599999999997</v>
      </c>
    </row>
    <row r="3656" spans="1:27" x14ac:dyDescent="0.3">
      <c r="A3656">
        <v>4433</v>
      </c>
      <c r="B3656" t="s">
        <v>3881</v>
      </c>
      <c r="C3656" s="1">
        <v>45816</v>
      </c>
      <c r="D3656">
        <v>69</v>
      </c>
      <c r="E3656" t="s">
        <v>60</v>
      </c>
      <c r="F3656" t="s">
        <v>40</v>
      </c>
      <c r="G3656" t="s">
        <v>340</v>
      </c>
      <c r="H3656">
        <v>1</v>
      </c>
      <c r="I3656" t="s">
        <v>42</v>
      </c>
      <c r="J3656" t="s">
        <v>63</v>
      </c>
      <c r="K3656" t="s">
        <v>44</v>
      </c>
      <c r="L3656" t="s">
        <v>45</v>
      </c>
      <c r="M3656" t="s">
        <v>156</v>
      </c>
      <c r="N3656" t="s">
        <v>80</v>
      </c>
      <c r="O3656" t="s">
        <v>148</v>
      </c>
      <c r="P3656" t="s">
        <v>70</v>
      </c>
      <c r="Q3656" t="s">
        <v>97</v>
      </c>
      <c r="R3656" s="6">
        <f>_xlfn.XLOOKUP(CleanedData[[#This Row],[Product]],'02_Lookup_Tables'!$A$2:$A$126,'02_Lookup_Tables'!$B$2:$B$126)</f>
        <v>828.82</v>
      </c>
      <c r="S3656" t="str">
        <f>VLOOKUP(CleanedData[[#This Row],[Product]],'02_Lookup_Tables'!$H$2:$I$126,2,FALSE)</f>
        <v>Home Devices</v>
      </c>
      <c r="T3656" t="str">
        <f>VLOOKUP(CleanedData[[#This Row],[Province]],'02_Lookup_Tables'!$D$2:$E$10,2, FALSE)</f>
        <v>Northern Region</v>
      </c>
      <c r="U3656" t="str" cm="1">
        <f t="array" ref="U3656">_xlfn.IFS(CleanedData[[#This Row],[Purchase Amount]]&lt;500,"Low",
CleanedData[[#This Row],[Purchase Amount]]&lt;5000,"Medium",
TRUE,"High")</f>
        <v>Medium</v>
      </c>
      <c r="V3656" t="str">
        <f>TEXT(CleanedData[[#This Row],[Date]],"mmmm")</f>
        <v>June</v>
      </c>
      <c r="W3656" t="str">
        <f>"Q"&amp;ROUNDUP(MONTH(CleanedData[[#This Row],[Date]])/3,0)</f>
        <v>Q2</v>
      </c>
      <c r="X3656" t="str">
        <f>IF(CleanedData[[#This Row],[Purchase Amount]]&gt;=5000,"Yes","No")</f>
        <v>No</v>
      </c>
      <c r="Y3656">
        <f>IF(CleanedData[[#This Row],[Recommend]]="Yes",1,0)</f>
        <v>0</v>
      </c>
      <c r="Z3656" s="6">
        <f>CleanedData[[#This Row],[Purchase Amount]]*0.15</f>
        <v>124.32300000000001</v>
      </c>
      <c r="AA3656" s="6">
        <f>CleanedData[[#This Row],[Purchase Amount]]*1.15</f>
        <v>953.14300000000003</v>
      </c>
    </row>
    <row r="3657" spans="1:27" x14ac:dyDescent="0.3">
      <c r="A3657">
        <v>4434</v>
      </c>
      <c r="B3657" t="s">
        <v>3882</v>
      </c>
      <c r="C3657" s="1">
        <v>45679</v>
      </c>
      <c r="D3657">
        <v>35</v>
      </c>
      <c r="E3657" t="s">
        <v>60</v>
      </c>
      <c r="F3657" t="s">
        <v>77</v>
      </c>
      <c r="G3657" t="s">
        <v>338</v>
      </c>
      <c r="H3657">
        <v>3</v>
      </c>
      <c r="I3657" t="s">
        <v>42</v>
      </c>
      <c r="J3657" t="s">
        <v>43</v>
      </c>
      <c r="K3657" t="s">
        <v>55</v>
      </c>
      <c r="L3657" t="s">
        <v>45</v>
      </c>
      <c r="M3657" t="s">
        <v>106</v>
      </c>
      <c r="N3657" t="s">
        <v>48</v>
      </c>
      <c r="O3657" t="s">
        <v>148</v>
      </c>
      <c r="P3657" t="s">
        <v>49</v>
      </c>
      <c r="Q3657" t="s">
        <v>81</v>
      </c>
      <c r="R3657" s="6">
        <f>_xlfn.XLOOKUP(CleanedData[[#This Row],[Product]],'02_Lookup_Tables'!$A$2:$A$126,'02_Lookup_Tables'!$B$2:$B$126)</f>
        <v>5258.73</v>
      </c>
      <c r="S3657" t="str">
        <f>VLOOKUP(CleanedData[[#This Row],[Product]],'02_Lookup_Tables'!$H$2:$I$126,2,FALSE)</f>
        <v>Sports &amp; Outdoors</v>
      </c>
      <c r="T3657" t="str">
        <f>VLOOKUP(CleanedData[[#This Row],[Province]],'02_Lookup_Tables'!$D$2:$E$10,2, FALSE)</f>
        <v>Central Region</v>
      </c>
      <c r="U3657" t="str" cm="1">
        <f t="array" ref="U3657">_xlfn.IFS(CleanedData[[#This Row],[Purchase Amount]]&lt;500,"Low",
CleanedData[[#This Row],[Purchase Amount]]&lt;5000,"Medium",
TRUE,"High")</f>
        <v>High</v>
      </c>
      <c r="V3657" t="str">
        <f>TEXT(CleanedData[[#This Row],[Date]],"mmmm")</f>
        <v>January</v>
      </c>
      <c r="W3657" t="str">
        <f>"Q"&amp;ROUNDUP(MONTH(CleanedData[[#This Row],[Date]])/3,0)</f>
        <v>Q1</v>
      </c>
      <c r="X3657" t="str">
        <f>IF(CleanedData[[#This Row],[Purchase Amount]]&gt;=5000,"Yes","No")</f>
        <v>Yes</v>
      </c>
      <c r="Y3657">
        <f>IF(CleanedData[[#This Row],[Recommend]]="Yes",1,0)</f>
        <v>0</v>
      </c>
      <c r="Z3657" s="6">
        <f>CleanedData[[#This Row],[Purchase Amount]]*0.15</f>
        <v>788.80949999999996</v>
      </c>
      <c r="AA3657" s="6">
        <f>CleanedData[[#This Row],[Purchase Amount]]*1.15</f>
        <v>6047.539499999999</v>
      </c>
    </row>
    <row r="3658" spans="1:27" x14ac:dyDescent="0.3">
      <c r="A3658">
        <v>4435</v>
      </c>
      <c r="B3658" t="s">
        <v>3883</v>
      </c>
      <c r="C3658" s="1">
        <v>45916</v>
      </c>
      <c r="D3658">
        <v>31</v>
      </c>
      <c r="E3658" t="s">
        <v>39</v>
      </c>
      <c r="F3658" t="s">
        <v>40</v>
      </c>
      <c r="G3658" t="s">
        <v>99</v>
      </c>
      <c r="H3658">
        <v>1</v>
      </c>
      <c r="I3658" t="s">
        <v>42</v>
      </c>
      <c r="J3658" t="s">
        <v>69</v>
      </c>
      <c r="K3658" t="s">
        <v>44</v>
      </c>
      <c r="L3658" t="s">
        <v>42</v>
      </c>
      <c r="M3658" t="s">
        <v>100</v>
      </c>
      <c r="N3658" t="s">
        <v>80</v>
      </c>
      <c r="O3658" t="s">
        <v>48</v>
      </c>
      <c r="P3658" t="s">
        <v>49</v>
      </c>
      <c r="Q3658" t="s">
        <v>58</v>
      </c>
      <c r="R3658" s="6">
        <f>_xlfn.XLOOKUP(CleanedData[[#This Row],[Product]],'02_Lookup_Tables'!$A$2:$A$126,'02_Lookup_Tables'!$B$2:$B$126)</f>
        <v>43.23</v>
      </c>
      <c r="S3658" t="str">
        <f>VLOOKUP(CleanedData[[#This Row],[Product]],'02_Lookup_Tables'!$H$2:$I$126,2,FALSE)</f>
        <v>Food</v>
      </c>
      <c r="T3658" t="str">
        <f>VLOOKUP(CleanedData[[#This Row],[Province]],'02_Lookup_Tables'!$D$2:$E$10,2, FALSE)</f>
        <v>Northern Region</v>
      </c>
      <c r="U3658" t="str" cm="1">
        <f t="array" ref="U3658">_xlfn.IFS(CleanedData[[#This Row],[Purchase Amount]]&lt;500,"Low",
CleanedData[[#This Row],[Purchase Amount]]&lt;5000,"Medium",
TRUE,"High")</f>
        <v>Low</v>
      </c>
      <c r="V3658" t="str">
        <f>TEXT(CleanedData[[#This Row],[Date]],"mmmm")</f>
        <v>September</v>
      </c>
      <c r="W3658" t="str">
        <f>"Q"&amp;ROUNDUP(MONTH(CleanedData[[#This Row],[Date]])/3,0)</f>
        <v>Q3</v>
      </c>
      <c r="X3658" t="str">
        <f>IF(CleanedData[[#This Row],[Purchase Amount]]&gt;=5000,"Yes","No")</f>
        <v>No</v>
      </c>
      <c r="Y3658">
        <f>IF(CleanedData[[#This Row],[Recommend]]="Yes",1,0)</f>
        <v>0</v>
      </c>
      <c r="Z3658" s="6">
        <f>CleanedData[[#This Row],[Purchase Amount]]*0.15</f>
        <v>6.4844999999999997</v>
      </c>
      <c r="AA3658" s="6">
        <f>CleanedData[[#This Row],[Purchase Amount]]*1.15</f>
        <v>49.714499999999994</v>
      </c>
    </row>
    <row r="3659" spans="1:27" x14ac:dyDescent="0.3">
      <c r="A3659">
        <v>4436</v>
      </c>
      <c r="B3659" t="s">
        <v>3884</v>
      </c>
      <c r="C3659" s="1">
        <v>45300</v>
      </c>
      <c r="D3659">
        <v>71</v>
      </c>
      <c r="E3659" t="s">
        <v>39</v>
      </c>
      <c r="F3659" t="s">
        <v>108</v>
      </c>
      <c r="G3659" t="s">
        <v>472</v>
      </c>
      <c r="H3659">
        <v>1</v>
      </c>
      <c r="I3659" t="s">
        <v>42</v>
      </c>
      <c r="J3659" t="s">
        <v>69</v>
      </c>
      <c r="K3659" t="s">
        <v>64</v>
      </c>
      <c r="L3659" t="s">
        <v>42</v>
      </c>
      <c r="M3659" t="s">
        <v>56</v>
      </c>
      <c r="N3659" t="s">
        <v>80</v>
      </c>
      <c r="O3659" t="s">
        <v>148</v>
      </c>
      <c r="P3659" t="s">
        <v>70</v>
      </c>
      <c r="Q3659" t="s">
        <v>97</v>
      </c>
      <c r="R3659" s="6">
        <f>_xlfn.XLOOKUP(CleanedData[[#This Row],[Product]],'02_Lookup_Tables'!$A$2:$A$126,'02_Lookup_Tables'!$B$2:$B$126)</f>
        <v>2216.12</v>
      </c>
      <c r="S3659" t="str">
        <f>VLOOKUP(CleanedData[[#This Row],[Product]],'02_Lookup_Tables'!$H$2:$I$126,2,FALSE)</f>
        <v>Beauty &amp; Personal Care</v>
      </c>
      <c r="T3659" t="str">
        <f>VLOOKUP(CleanedData[[#This Row],[Province]],'02_Lookup_Tables'!$D$2:$E$10,2, FALSE)</f>
        <v>Gauteng Region</v>
      </c>
      <c r="U3659" t="str" cm="1">
        <f t="array" ref="U3659">_xlfn.IFS(CleanedData[[#This Row],[Purchase Amount]]&lt;500,"Low",
CleanedData[[#This Row],[Purchase Amount]]&lt;5000,"Medium",
TRUE,"High")</f>
        <v>Medium</v>
      </c>
      <c r="V3659" t="str">
        <f>TEXT(CleanedData[[#This Row],[Date]],"mmmm")</f>
        <v>January</v>
      </c>
      <c r="W3659" t="str">
        <f>"Q"&amp;ROUNDUP(MONTH(CleanedData[[#This Row],[Date]])/3,0)</f>
        <v>Q1</v>
      </c>
      <c r="X3659" t="str">
        <f>IF(CleanedData[[#This Row],[Purchase Amount]]&gt;=5000,"Yes","No")</f>
        <v>No</v>
      </c>
      <c r="Y3659">
        <f>IF(CleanedData[[#This Row],[Recommend]]="Yes",1,0)</f>
        <v>0</v>
      </c>
      <c r="Z3659" s="6">
        <f>CleanedData[[#This Row],[Purchase Amount]]*0.15</f>
        <v>332.41799999999995</v>
      </c>
      <c r="AA3659" s="6">
        <f>CleanedData[[#This Row],[Purchase Amount]]*1.15</f>
        <v>2548.5379999999996</v>
      </c>
    </row>
    <row r="3660" spans="1:27" x14ac:dyDescent="0.3">
      <c r="A3660">
        <v>4438</v>
      </c>
      <c r="B3660" t="s">
        <v>3885</v>
      </c>
      <c r="C3660" s="1">
        <v>45442</v>
      </c>
      <c r="D3660">
        <v>55</v>
      </c>
      <c r="E3660" t="s">
        <v>39</v>
      </c>
      <c r="F3660" t="s">
        <v>72</v>
      </c>
      <c r="G3660" t="s">
        <v>278</v>
      </c>
      <c r="H3660">
        <v>2</v>
      </c>
      <c r="I3660" t="s">
        <v>42</v>
      </c>
      <c r="J3660" t="s">
        <v>43</v>
      </c>
      <c r="K3660" t="s">
        <v>55</v>
      </c>
      <c r="L3660" t="s">
        <v>45</v>
      </c>
      <c r="M3660" t="s">
        <v>236</v>
      </c>
      <c r="N3660" t="s">
        <v>47</v>
      </c>
      <c r="O3660" t="s">
        <v>89</v>
      </c>
      <c r="P3660" t="s">
        <v>49</v>
      </c>
      <c r="Q3660" t="s">
        <v>50</v>
      </c>
      <c r="R3660" s="6">
        <f>_xlfn.XLOOKUP(CleanedData[[#This Row],[Product]],'02_Lookup_Tables'!$A$2:$A$126,'02_Lookup_Tables'!$B$2:$B$126)</f>
        <v>45.96</v>
      </c>
      <c r="S3660" t="str">
        <f>VLOOKUP(CleanedData[[#This Row],[Product]],'02_Lookup_Tables'!$H$2:$I$126,2,FALSE)</f>
        <v>Food</v>
      </c>
      <c r="T3660" t="str">
        <f>VLOOKUP(CleanedData[[#This Row],[Province]],'02_Lookup_Tables'!$D$2:$E$10,2, FALSE)</f>
        <v>Central Region</v>
      </c>
      <c r="U3660" t="str" cm="1">
        <f t="array" ref="U3660">_xlfn.IFS(CleanedData[[#This Row],[Purchase Amount]]&lt;500,"Low",
CleanedData[[#This Row],[Purchase Amount]]&lt;5000,"Medium",
TRUE,"High")</f>
        <v>Low</v>
      </c>
      <c r="V3660" t="str">
        <f>TEXT(CleanedData[[#This Row],[Date]],"mmmm")</f>
        <v>May</v>
      </c>
      <c r="W3660" t="str">
        <f>"Q"&amp;ROUNDUP(MONTH(CleanedData[[#This Row],[Date]])/3,0)</f>
        <v>Q2</v>
      </c>
      <c r="X3660" t="str">
        <f>IF(CleanedData[[#This Row],[Purchase Amount]]&gt;=5000,"Yes","No")</f>
        <v>No</v>
      </c>
      <c r="Y3660">
        <f>IF(CleanedData[[#This Row],[Recommend]]="Yes",1,0)</f>
        <v>0</v>
      </c>
      <c r="Z3660" s="6">
        <f>CleanedData[[#This Row],[Purchase Amount]]*0.15</f>
        <v>6.8940000000000001</v>
      </c>
      <c r="AA3660" s="6">
        <f>CleanedData[[#This Row],[Purchase Amount]]*1.15</f>
        <v>52.853999999999999</v>
      </c>
    </row>
    <row r="3661" spans="1:27" x14ac:dyDescent="0.3">
      <c r="A3661">
        <v>4439</v>
      </c>
      <c r="B3661" t="s">
        <v>3886</v>
      </c>
      <c r="C3661" s="1">
        <v>45305</v>
      </c>
      <c r="D3661">
        <v>60</v>
      </c>
      <c r="E3661" t="s">
        <v>52</v>
      </c>
      <c r="F3661" t="s">
        <v>83</v>
      </c>
      <c r="G3661" t="s">
        <v>478</v>
      </c>
      <c r="H3661">
        <v>5</v>
      </c>
      <c r="I3661" t="s">
        <v>42</v>
      </c>
      <c r="J3661" t="s">
        <v>43</v>
      </c>
      <c r="K3661" t="s">
        <v>64</v>
      </c>
      <c r="L3661" t="s">
        <v>45</v>
      </c>
      <c r="M3661" t="s">
        <v>147</v>
      </c>
      <c r="N3661" t="s">
        <v>57</v>
      </c>
      <c r="O3661" t="s">
        <v>148</v>
      </c>
      <c r="P3661" t="s">
        <v>49</v>
      </c>
      <c r="Q3661" t="s">
        <v>50</v>
      </c>
      <c r="R3661" s="6">
        <f>_xlfn.XLOOKUP(CleanedData[[#This Row],[Product]],'02_Lookup_Tables'!$A$2:$A$126,'02_Lookup_Tables'!$B$2:$B$126)</f>
        <v>4507.63</v>
      </c>
      <c r="S3661" t="str">
        <f>VLOOKUP(CleanedData[[#This Row],[Product]],'02_Lookup_Tables'!$H$2:$I$126,2,FALSE)</f>
        <v>Sports &amp; Outdoors</v>
      </c>
      <c r="T3661" t="str">
        <f>VLOOKUP(CleanedData[[#This Row],[Province]],'02_Lookup_Tables'!$D$2:$E$10,2, FALSE)</f>
        <v>Western Region</v>
      </c>
      <c r="U3661" t="str" cm="1">
        <f t="array" ref="U3661">_xlfn.IFS(CleanedData[[#This Row],[Purchase Amount]]&lt;500,"Low",
CleanedData[[#This Row],[Purchase Amount]]&lt;5000,"Medium",
TRUE,"High")</f>
        <v>Medium</v>
      </c>
      <c r="V3661" t="str">
        <f>TEXT(CleanedData[[#This Row],[Date]],"mmmm")</f>
        <v>January</v>
      </c>
      <c r="W3661" t="str">
        <f>"Q"&amp;ROUNDUP(MONTH(CleanedData[[#This Row],[Date]])/3,0)</f>
        <v>Q1</v>
      </c>
      <c r="X3661" t="str">
        <f>IF(CleanedData[[#This Row],[Purchase Amount]]&gt;=5000,"Yes","No")</f>
        <v>No</v>
      </c>
      <c r="Y3661">
        <f>IF(CleanedData[[#This Row],[Recommend]]="Yes",1,0)</f>
        <v>0</v>
      </c>
      <c r="Z3661" s="6">
        <f>CleanedData[[#This Row],[Purchase Amount]]*0.15</f>
        <v>676.14449999999999</v>
      </c>
      <c r="AA3661" s="6">
        <f>CleanedData[[#This Row],[Purchase Amount]]*1.15</f>
        <v>5183.7744999999995</v>
      </c>
    </row>
    <row r="3662" spans="1:27" x14ac:dyDescent="0.3">
      <c r="A3662">
        <v>4440</v>
      </c>
      <c r="B3662" t="s">
        <v>3887</v>
      </c>
      <c r="C3662" s="1">
        <v>45753</v>
      </c>
      <c r="D3662">
        <v>63</v>
      </c>
      <c r="E3662" t="s">
        <v>39</v>
      </c>
      <c r="F3662" t="s">
        <v>72</v>
      </c>
      <c r="G3662" t="s">
        <v>225</v>
      </c>
      <c r="H3662">
        <v>4</v>
      </c>
      <c r="I3662" t="s">
        <v>45</v>
      </c>
      <c r="J3662" t="s">
        <v>63</v>
      </c>
      <c r="K3662" t="s">
        <v>64</v>
      </c>
      <c r="L3662" t="s">
        <v>45</v>
      </c>
      <c r="M3662" t="s">
        <v>180</v>
      </c>
      <c r="N3662" t="s">
        <v>96</v>
      </c>
      <c r="O3662" t="s">
        <v>89</v>
      </c>
      <c r="P3662" t="s">
        <v>70</v>
      </c>
      <c r="Q3662" t="s">
        <v>50</v>
      </c>
      <c r="R3662" s="6">
        <f>_xlfn.XLOOKUP(CleanedData[[#This Row],[Product]],'02_Lookup_Tables'!$A$2:$A$126,'02_Lookup_Tables'!$B$2:$B$126)</f>
        <v>1094.3699999999999</v>
      </c>
      <c r="S3662" t="str">
        <f>VLOOKUP(CleanedData[[#This Row],[Product]],'02_Lookup_Tables'!$H$2:$I$126,2,FALSE)</f>
        <v>Apparel</v>
      </c>
      <c r="T3662" t="str">
        <f>VLOOKUP(CleanedData[[#This Row],[Province]],'02_Lookup_Tables'!$D$2:$E$10,2, FALSE)</f>
        <v>Central Region</v>
      </c>
      <c r="U3662" t="str" cm="1">
        <f t="array" ref="U3662">_xlfn.IFS(CleanedData[[#This Row],[Purchase Amount]]&lt;500,"Low",
CleanedData[[#This Row],[Purchase Amount]]&lt;5000,"Medium",
TRUE,"High")</f>
        <v>Medium</v>
      </c>
      <c r="V3662" t="str">
        <f>TEXT(CleanedData[[#This Row],[Date]],"mmmm")</f>
        <v>April</v>
      </c>
      <c r="W3662" t="str">
        <f>"Q"&amp;ROUNDUP(MONTH(CleanedData[[#This Row],[Date]])/3,0)</f>
        <v>Q2</v>
      </c>
      <c r="X3662" t="str">
        <f>IF(CleanedData[[#This Row],[Purchase Amount]]&gt;=5000,"Yes","No")</f>
        <v>No</v>
      </c>
      <c r="Y3662">
        <f>IF(CleanedData[[#This Row],[Recommend]]="Yes",1,0)</f>
        <v>1</v>
      </c>
      <c r="Z3662" s="6">
        <f>CleanedData[[#This Row],[Purchase Amount]]*0.15</f>
        <v>164.15549999999999</v>
      </c>
      <c r="AA3662" s="6">
        <f>CleanedData[[#This Row],[Purchase Amount]]*1.15</f>
        <v>1258.5254999999997</v>
      </c>
    </row>
    <row r="3663" spans="1:27" x14ac:dyDescent="0.3">
      <c r="A3663">
        <v>4441</v>
      </c>
      <c r="B3663" t="s">
        <v>3888</v>
      </c>
      <c r="C3663" s="1">
        <v>45913</v>
      </c>
      <c r="D3663">
        <v>63</v>
      </c>
      <c r="E3663" t="s">
        <v>60</v>
      </c>
      <c r="F3663" t="s">
        <v>40</v>
      </c>
      <c r="G3663" t="s">
        <v>102</v>
      </c>
      <c r="H3663">
        <v>4</v>
      </c>
      <c r="I3663" t="s">
        <v>45</v>
      </c>
      <c r="J3663" t="s">
        <v>74</v>
      </c>
      <c r="K3663" t="s">
        <v>64</v>
      </c>
      <c r="L3663" t="s">
        <v>45</v>
      </c>
      <c r="M3663" t="s">
        <v>92</v>
      </c>
      <c r="N3663" t="s">
        <v>96</v>
      </c>
      <c r="O3663" t="s">
        <v>89</v>
      </c>
      <c r="P3663" t="s">
        <v>70</v>
      </c>
      <c r="Q3663" t="s">
        <v>50</v>
      </c>
      <c r="R3663" s="6">
        <f>_xlfn.XLOOKUP(CleanedData[[#This Row],[Product]],'02_Lookup_Tables'!$A$2:$A$126,'02_Lookup_Tables'!$B$2:$B$126)</f>
        <v>276.82</v>
      </c>
      <c r="S3663" t="str">
        <f>VLOOKUP(CleanedData[[#This Row],[Product]],'02_Lookup_Tables'!$H$2:$I$126,2,FALSE)</f>
        <v>Home &amp; Living</v>
      </c>
      <c r="T3663" t="str">
        <f>VLOOKUP(CleanedData[[#This Row],[Province]],'02_Lookup_Tables'!$D$2:$E$10,2, FALSE)</f>
        <v>Northern Region</v>
      </c>
      <c r="U3663" t="str" cm="1">
        <f t="array" ref="U3663">_xlfn.IFS(CleanedData[[#This Row],[Purchase Amount]]&lt;500,"Low",
CleanedData[[#This Row],[Purchase Amount]]&lt;5000,"Medium",
TRUE,"High")</f>
        <v>Low</v>
      </c>
      <c r="V3663" t="str">
        <f>TEXT(CleanedData[[#This Row],[Date]],"mmmm")</f>
        <v>September</v>
      </c>
      <c r="W3663" t="str">
        <f>"Q"&amp;ROUNDUP(MONTH(CleanedData[[#This Row],[Date]])/3,0)</f>
        <v>Q3</v>
      </c>
      <c r="X3663" t="str">
        <f>IF(CleanedData[[#This Row],[Purchase Amount]]&gt;=5000,"Yes","No")</f>
        <v>No</v>
      </c>
      <c r="Y3663">
        <f>IF(CleanedData[[#This Row],[Recommend]]="Yes",1,0)</f>
        <v>1</v>
      </c>
      <c r="Z3663" s="6">
        <f>CleanedData[[#This Row],[Purchase Amount]]*0.15</f>
        <v>41.522999999999996</v>
      </c>
      <c r="AA3663" s="6">
        <f>CleanedData[[#This Row],[Purchase Amount]]*1.15</f>
        <v>318.34299999999996</v>
      </c>
    </row>
    <row r="3664" spans="1:27" x14ac:dyDescent="0.3">
      <c r="A3664">
        <v>4442</v>
      </c>
      <c r="B3664" t="s">
        <v>3889</v>
      </c>
      <c r="C3664" s="1">
        <v>45516</v>
      </c>
      <c r="D3664">
        <v>37</v>
      </c>
      <c r="E3664" t="s">
        <v>52</v>
      </c>
      <c r="F3664" t="s">
        <v>125</v>
      </c>
      <c r="G3664" t="s">
        <v>230</v>
      </c>
      <c r="H3664">
        <v>2</v>
      </c>
      <c r="I3664" t="s">
        <v>42</v>
      </c>
      <c r="J3664" t="s">
        <v>54</v>
      </c>
      <c r="K3664" t="s">
        <v>64</v>
      </c>
      <c r="L3664" t="s">
        <v>42</v>
      </c>
      <c r="M3664" t="s">
        <v>65</v>
      </c>
      <c r="N3664" t="s">
        <v>47</v>
      </c>
      <c r="O3664" t="s">
        <v>89</v>
      </c>
      <c r="P3664" t="s">
        <v>49</v>
      </c>
      <c r="Q3664" t="s">
        <v>81</v>
      </c>
      <c r="R3664" s="6">
        <f>_xlfn.XLOOKUP(CleanedData[[#This Row],[Product]],'02_Lookup_Tables'!$A$2:$A$126,'02_Lookup_Tables'!$B$2:$B$126)</f>
        <v>1940.64</v>
      </c>
      <c r="S3664" t="str">
        <f>VLOOKUP(CleanedData[[#This Row],[Product]],'02_Lookup_Tables'!$H$2:$I$126,2,FALSE)</f>
        <v>Toys &amp; Games</v>
      </c>
      <c r="T3664" t="str">
        <f>VLOOKUP(CleanedData[[#This Row],[Province]],'02_Lookup_Tables'!$D$2:$E$10,2, FALSE)</f>
        <v>Western Region</v>
      </c>
      <c r="U3664" t="str" cm="1">
        <f t="array" ref="U3664">_xlfn.IFS(CleanedData[[#This Row],[Purchase Amount]]&lt;500,"Low",
CleanedData[[#This Row],[Purchase Amount]]&lt;5000,"Medium",
TRUE,"High")</f>
        <v>Medium</v>
      </c>
      <c r="V3664" t="str">
        <f>TEXT(CleanedData[[#This Row],[Date]],"mmmm")</f>
        <v>August</v>
      </c>
      <c r="W3664" t="str">
        <f>"Q"&amp;ROUNDUP(MONTH(CleanedData[[#This Row],[Date]])/3,0)</f>
        <v>Q3</v>
      </c>
      <c r="X3664" t="str">
        <f>IF(CleanedData[[#This Row],[Purchase Amount]]&gt;=5000,"Yes","No")</f>
        <v>No</v>
      </c>
      <c r="Y3664">
        <f>IF(CleanedData[[#This Row],[Recommend]]="Yes",1,0)</f>
        <v>0</v>
      </c>
      <c r="Z3664" s="6">
        <f>CleanedData[[#This Row],[Purchase Amount]]*0.15</f>
        <v>291.096</v>
      </c>
      <c r="AA3664" s="6">
        <f>CleanedData[[#This Row],[Purchase Amount]]*1.15</f>
        <v>2231.7359999999999</v>
      </c>
    </row>
    <row r="3665" spans="1:27" x14ac:dyDescent="0.3">
      <c r="A3665">
        <v>4443</v>
      </c>
      <c r="B3665" t="s">
        <v>3890</v>
      </c>
      <c r="C3665" s="1">
        <v>45816</v>
      </c>
      <c r="D3665">
        <v>75</v>
      </c>
      <c r="E3665" t="s">
        <v>60</v>
      </c>
      <c r="F3665" t="s">
        <v>108</v>
      </c>
      <c r="G3665" t="s">
        <v>563</v>
      </c>
      <c r="H3665">
        <v>5</v>
      </c>
      <c r="I3665" t="s">
        <v>42</v>
      </c>
      <c r="J3665" t="s">
        <v>69</v>
      </c>
      <c r="K3665" t="s">
        <v>44</v>
      </c>
      <c r="L3665" t="s">
        <v>42</v>
      </c>
      <c r="M3665" t="s">
        <v>140</v>
      </c>
      <c r="N3665" t="s">
        <v>57</v>
      </c>
      <c r="O3665" t="s">
        <v>148</v>
      </c>
      <c r="P3665" t="s">
        <v>49</v>
      </c>
      <c r="Q3665" t="s">
        <v>97</v>
      </c>
      <c r="R3665" s="6">
        <f>_xlfn.XLOOKUP(CleanedData[[#This Row],[Product]],'02_Lookup_Tables'!$A$2:$A$126,'02_Lookup_Tables'!$B$2:$B$126)</f>
        <v>11052.57</v>
      </c>
      <c r="S3665" t="str">
        <f>VLOOKUP(CleanedData[[#This Row],[Product]],'02_Lookup_Tables'!$H$2:$I$126,2,FALSE)</f>
        <v>Electronics</v>
      </c>
      <c r="T3665" t="str">
        <f>VLOOKUP(CleanedData[[#This Row],[Province]],'02_Lookup_Tables'!$D$2:$E$10,2, FALSE)</f>
        <v>Gauteng Region</v>
      </c>
      <c r="U3665" t="str" cm="1">
        <f t="array" ref="U3665">_xlfn.IFS(CleanedData[[#This Row],[Purchase Amount]]&lt;500,"Low",
CleanedData[[#This Row],[Purchase Amount]]&lt;5000,"Medium",
TRUE,"High")</f>
        <v>High</v>
      </c>
      <c r="V3665" t="str">
        <f>TEXT(CleanedData[[#This Row],[Date]],"mmmm")</f>
        <v>June</v>
      </c>
      <c r="W3665" t="str">
        <f>"Q"&amp;ROUNDUP(MONTH(CleanedData[[#This Row],[Date]])/3,0)</f>
        <v>Q2</v>
      </c>
      <c r="X3665" t="str">
        <f>IF(CleanedData[[#This Row],[Purchase Amount]]&gt;=5000,"Yes","No")</f>
        <v>Yes</v>
      </c>
      <c r="Y3665">
        <f>IF(CleanedData[[#This Row],[Recommend]]="Yes",1,0)</f>
        <v>0</v>
      </c>
      <c r="Z3665" s="6">
        <f>CleanedData[[#This Row],[Purchase Amount]]*0.15</f>
        <v>1657.8854999999999</v>
      </c>
      <c r="AA3665" s="6">
        <f>CleanedData[[#This Row],[Purchase Amount]]*1.15</f>
        <v>12710.455499999998</v>
      </c>
    </row>
    <row r="3666" spans="1:27" x14ac:dyDescent="0.3">
      <c r="A3666">
        <v>4445</v>
      </c>
      <c r="B3666" t="s">
        <v>3891</v>
      </c>
      <c r="C3666" s="1">
        <v>45482</v>
      </c>
      <c r="D3666">
        <v>21</v>
      </c>
      <c r="E3666" t="s">
        <v>52</v>
      </c>
      <c r="F3666" t="s">
        <v>130</v>
      </c>
      <c r="G3666" t="s">
        <v>223</v>
      </c>
      <c r="H3666">
        <v>1</v>
      </c>
      <c r="I3666" t="s">
        <v>45</v>
      </c>
      <c r="J3666" t="s">
        <v>74</v>
      </c>
      <c r="K3666" t="s">
        <v>64</v>
      </c>
      <c r="L3666" t="s">
        <v>45</v>
      </c>
      <c r="M3666" t="s">
        <v>151</v>
      </c>
      <c r="N3666" t="s">
        <v>80</v>
      </c>
      <c r="O3666" t="s">
        <v>89</v>
      </c>
      <c r="P3666" t="s">
        <v>49</v>
      </c>
      <c r="Q3666" t="s">
        <v>66</v>
      </c>
      <c r="R3666" s="6">
        <f>_xlfn.XLOOKUP(CleanedData[[#This Row],[Product]],'02_Lookup_Tables'!$A$2:$A$126,'02_Lookup_Tables'!$B$2:$B$126)</f>
        <v>209.53</v>
      </c>
      <c r="S3666" t="str">
        <f>VLOOKUP(CleanedData[[#This Row],[Product]],'02_Lookup_Tables'!$H$2:$I$126,2,FALSE)</f>
        <v>Food</v>
      </c>
      <c r="T3666" t="str">
        <f>VLOOKUP(CleanedData[[#This Row],[Province]],'02_Lookup_Tables'!$D$2:$E$10,2, FALSE)</f>
        <v>Eastern Region</v>
      </c>
      <c r="U3666" t="str" cm="1">
        <f t="array" ref="U3666">_xlfn.IFS(CleanedData[[#This Row],[Purchase Amount]]&lt;500,"Low",
CleanedData[[#This Row],[Purchase Amount]]&lt;5000,"Medium",
TRUE,"High")</f>
        <v>Low</v>
      </c>
      <c r="V3666" t="str">
        <f>TEXT(CleanedData[[#This Row],[Date]],"mmmm")</f>
        <v>July</v>
      </c>
      <c r="W3666" t="str">
        <f>"Q"&amp;ROUNDUP(MONTH(CleanedData[[#This Row],[Date]])/3,0)</f>
        <v>Q3</v>
      </c>
      <c r="X3666" t="str">
        <f>IF(CleanedData[[#This Row],[Purchase Amount]]&gt;=5000,"Yes","No")</f>
        <v>No</v>
      </c>
      <c r="Y3666">
        <f>IF(CleanedData[[#This Row],[Recommend]]="Yes",1,0)</f>
        <v>1</v>
      </c>
      <c r="Z3666" s="6">
        <f>CleanedData[[#This Row],[Purchase Amount]]*0.15</f>
        <v>31.429499999999997</v>
      </c>
      <c r="AA3666" s="6">
        <f>CleanedData[[#This Row],[Purchase Amount]]*1.15</f>
        <v>240.95949999999999</v>
      </c>
    </row>
    <row r="3667" spans="1:27" x14ac:dyDescent="0.3">
      <c r="A3667">
        <v>4446</v>
      </c>
      <c r="B3667" t="s">
        <v>3892</v>
      </c>
      <c r="C3667" s="1">
        <v>45474</v>
      </c>
      <c r="D3667">
        <v>45</v>
      </c>
      <c r="E3667" t="s">
        <v>39</v>
      </c>
      <c r="F3667" t="s">
        <v>68</v>
      </c>
      <c r="G3667" t="s">
        <v>271</v>
      </c>
      <c r="H3667">
        <v>2</v>
      </c>
      <c r="I3667" t="s">
        <v>45</v>
      </c>
      <c r="J3667" t="s">
        <v>69</v>
      </c>
      <c r="K3667" t="s">
        <v>55</v>
      </c>
      <c r="L3667" t="s">
        <v>42</v>
      </c>
      <c r="M3667" t="s">
        <v>184</v>
      </c>
      <c r="N3667" t="s">
        <v>47</v>
      </c>
      <c r="O3667" t="s">
        <v>148</v>
      </c>
      <c r="P3667" t="s">
        <v>70</v>
      </c>
      <c r="Q3667" t="s">
        <v>93</v>
      </c>
      <c r="R3667" s="6">
        <f>_xlfn.XLOOKUP(CleanedData[[#This Row],[Product]],'02_Lookup_Tables'!$A$2:$A$126,'02_Lookup_Tables'!$B$2:$B$126)</f>
        <v>119.63</v>
      </c>
      <c r="S3667" t="str">
        <f>VLOOKUP(CleanedData[[#This Row],[Product]],'02_Lookup_Tables'!$H$2:$I$126,2,FALSE)</f>
        <v>Food</v>
      </c>
      <c r="T3667" t="str">
        <f>VLOOKUP(CleanedData[[#This Row],[Province]],'02_Lookup_Tables'!$D$2:$E$10,2, FALSE)</f>
        <v>Northern Region</v>
      </c>
      <c r="U3667" t="str" cm="1">
        <f t="array" ref="U3667">_xlfn.IFS(CleanedData[[#This Row],[Purchase Amount]]&lt;500,"Low",
CleanedData[[#This Row],[Purchase Amount]]&lt;5000,"Medium",
TRUE,"High")</f>
        <v>Low</v>
      </c>
      <c r="V3667" t="str">
        <f>TEXT(CleanedData[[#This Row],[Date]],"mmmm")</f>
        <v>July</v>
      </c>
      <c r="W3667" t="str">
        <f>"Q"&amp;ROUNDUP(MONTH(CleanedData[[#This Row],[Date]])/3,0)</f>
        <v>Q3</v>
      </c>
      <c r="X3667" t="str">
        <f>IF(CleanedData[[#This Row],[Purchase Amount]]&gt;=5000,"Yes","No")</f>
        <v>No</v>
      </c>
      <c r="Y3667">
        <f>IF(CleanedData[[#This Row],[Recommend]]="Yes",1,0)</f>
        <v>1</v>
      </c>
      <c r="Z3667" s="6">
        <f>CleanedData[[#This Row],[Purchase Amount]]*0.15</f>
        <v>17.944499999999998</v>
      </c>
      <c r="AA3667" s="6">
        <f>CleanedData[[#This Row],[Purchase Amount]]*1.15</f>
        <v>137.57449999999997</v>
      </c>
    </row>
    <row r="3668" spans="1:27" x14ac:dyDescent="0.3">
      <c r="A3668">
        <v>4448</v>
      </c>
      <c r="B3668" t="s">
        <v>3893</v>
      </c>
      <c r="C3668" s="1">
        <v>45576</v>
      </c>
      <c r="D3668">
        <v>43</v>
      </c>
      <c r="E3668" t="s">
        <v>60</v>
      </c>
      <c r="F3668" t="s">
        <v>77</v>
      </c>
      <c r="G3668" t="s">
        <v>201</v>
      </c>
      <c r="H3668">
        <v>3</v>
      </c>
      <c r="I3668" t="s">
        <v>42</v>
      </c>
      <c r="J3668" t="s">
        <v>54</v>
      </c>
      <c r="K3668" t="s">
        <v>44</v>
      </c>
      <c r="L3668" t="s">
        <v>42</v>
      </c>
      <c r="N3668" t="s">
        <v>48</v>
      </c>
      <c r="O3668" t="s">
        <v>134</v>
      </c>
      <c r="P3668" t="s">
        <v>8646</v>
      </c>
      <c r="Q3668" t="s">
        <v>81</v>
      </c>
      <c r="R3668" s="6">
        <f>_xlfn.XLOOKUP(CleanedData[[#This Row],[Product]],'02_Lookup_Tables'!$A$2:$A$126,'02_Lookup_Tables'!$B$2:$B$126)</f>
        <v>755.66</v>
      </c>
      <c r="S3668" t="str">
        <f>VLOOKUP(CleanedData[[#This Row],[Product]],'02_Lookup_Tables'!$H$2:$I$126,2,FALSE)</f>
        <v>Home &amp; Living</v>
      </c>
      <c r="T3668" t="str">
        <f>VLOOKUP(CleanedData[[#This Row],[Province]],'02_Lookup_Tables'!$D$2:$E$10,2, FALSE)</f>
        <v>Central Region</v>
      </c>
      <c r="U3668" t="str" cm="1">
        <f t="array" ref="U3668">_xlfn.IFS(CleanedData[[#This Row],[Purchase Amount]]&lt;500,"Low",
CleanedData[[#This Row],[Purchase Amount]]&lt;5000,"Medium",
TRUE,"High")</f>
        <v>Medium</v>
      </c>
      <c r="V3668" t="str">
        <f>TEXT(CleanedData[[#This Row],[Date]],"mmmm")</f>
        <v>October</v>
      </c>
      <c r="W3668" t="str">
        <f>"Q"&amp;ROUNDUP(MONTH(CleanedData[[#This Row],[Date]])/3,0)</f>
        <v>Q4</v>
      </c>
      <c r="X3668" t="str">
        <f>IF(CleanedData[[#This Row],[Purchase Amount]]&gt;=5000,"Yes","No")</f>
        <v>No</v>
      </c>
      <c r="Y3668">
        <f>IF(CleanedData[[#This Row],[Recommend]]="Yes",1,0)</f>
        <v>0</v>
      </c>
      <c r="Z3668" s="6">
        <f>CleanedData[[#This Row],[Purchase Amount]]*0.15</f>
        <v>113.34899999999999</v>
      </c>
      <c r="AA3668" s="6">
        <f>CleanedData[[#This Row],[Purchase Amount]]*1.15</f>
        <v>869.0089999999999</v>
      </c>
    </row>
    <row r="3669" spans="1:27" x14ac:dyDescent="0.3">
      <c r="A3669">
        <v>4449</v>
      </c>
      <c r="B3669" t="s">
        <v>3894</v>
      </c>
      <c r="C3669" s="1">
        <v>45896</v>
      </c>
      <c r="D3669">
        <v>31</v>
      </c>
      <c r="E3669" t="s">
        <v>60</v>
      </c>
      <c r="F3669" t="s">
        <v>61</v>
      </c>
      <c r="G3669" t="s">
        <v>345</v>
      </c>
      <c r="H3669">
        <v>3</v>
      </c>
      <c r="I3669" t="s">
        <v>45</v>
      </c>
      <c r="J3669" t="s">
        <v>74</v>
      </c>
      <c r="K3669" t="s">
        <v>44</v>
      </c>
      <c r="L3669" t="s">
        <v>45</v>
      </c>
      <c r="M3669" t="s">
        <v>147</v>
      </c>
      <c r="N3669" t="s">
        <v>48</v>
      </c>
      <c r="O3669" t="s">
        <v>148</v>
      </c>
      <c r="P3669" t="s">
        <v>49</v>
      </c>
      <c r="Q3669" t="s">
        <v>58</v>
      </c>
      <c r="R3669" s="6">
        <f>_xlfn.XLOOKUP(CleanedData[[#This Row],[Product]],'02_Lookup_Tables'!$A$2:$A$126,'02_Lookup_Tables'!$B$2:$B$126)</f>
        <v>574.49</v>
      </c>
      <c r="S3669" t="str">
        <f>VLOOKUP(CleanedData[[#This Row],[Product]],'02_Lookup_Tables'!$H$2:$I$126,2,FALSE)</f>
        <v>Toys &amp; Games</v>
      </c>
      <c r="T3669" t="str">
        <f>VLOOKUP(CleanedData[[#This Row],[Province]],'02_Lookup_Tables'!$D$2:$E$10,2, FALSE)</f>
        <v>Southern Region</v>
      </c>
      <c r="U3669" t="str" cm="1">
        <f t="array" ref="U3669">_xlfn.IFS(CleanedData[[#This Row],[Purchase Amount]]&lt;500,"Low",
CleanedData[[#This Row],[Purchase Amount]]&lt;5000,"Medium",
TRUE,"High")</f>
        <v>Medium</v>
      </c>
      <c r="V3669" t="str">
        <f>TEXT(CleanedData[[#This Row],[Date]],"mmmm")</f>
        <v>August</v>
      </c>
      <c r="W3669" t="str">
        <f>"Q"&amp;ROUNDUP(MONTH(CleanedData[[#This Row],[Date]])/3,0)</f>
        <v>Q3</v>
      </c>
      <c r="X3669" t="str">
        <f>IF(CleanedData[[#This Row],[Purchase Amount]]&gt;=5000,"Yes","No")</f>
        <v>No</v>
      </c>
      <c r="Y3669">
        <f>IF(CleanedData[[#This Row],[Recommend]]="Yes",1,0)</f>
        <v>1</v>
      </c>
      <c r="Z3669" s="6">
        <f>CleanedData[[#This Row],[Purchase Amount]]*0.15</f>
        <v>86.173500000000004</v>
      </c>
      <c r="AA3669" s="6">
        <f>CleanedData[[#This Row],[Purchase Amount]]*1.15</f>
        <v>660.6635</v>
      </c>
    </row>
    <row r="3670" spans="1:27" x14ac:dyDescent="0.3">
      <c r="A3670">
        <v>4450</v>
      </c>
      <c r="B3670" t="s">
        <v>3895</v>
      </c>
      <c r="C3670" s="1">
        <v>45933</v>
      </c>
      <c r="D3670">
        <v>58</v>
      </c>
      <c r="E3670" t="s">
        <v>52</v>
      </c>
      <c r="F3670" t="s">
        <v>40</v>
      </c>
      <c r="G3670" t="s">
        <v>311</v>
      </c>
      <c r="H3670">
        <v>4</v>
      </c>
      <c r="I3670" t="s">
        <v>42</v>
      </c>
      <c r="J3670" t="s">
        <v>69</v>
      </c>
      <c r="K3670" t="s">
        <v>55</v>
      </c>
      <c r="L3670" t="s">
        <v>45</v>
      </c>
      <c r="M3670" t="s">
        <v>56</v>
      </c>
      <c r="N3670" t="s">
        <v>96</v>
      </c>
      <c r="O3670" t="s">
        <v>148</v>
      </c>
      <c r="P3670" t="s">
        <v>49</v>
      </c>
      <c r="Q3670" t="s">
        <v>50</v>
      </c>
      <c r="R3670" s="6">
        <f>_xlfn.XLOOKUP(CleanedData[[#This Row],[Product]],'02_Lookup_Tables'!$A$2:$A$126,'02_Lookup_Tables'!$B$2:$B$126)</f>
        <v>954.6</v>
      </c>
      <c r="S3670" t="str">
        <f>VLOOKUP(CleanedData[[#This Row],[Product]],'02_Lookup_Tables'!$H$2:$I$126,2,FALSE)</f>
        <v>Apparel</v>
      </c>
      <c r="T3670" t="str">
        <f>VLOOKUP(CleanedData[[#This Row],[Province]],'02_Lookup_Tables'!$D$2:$E$10,2, FALSE)</f>
        <v>Northern Region</v>
      </c>
      <c r="U3670" t="str" cm="1">
        <f t="array" ref="U3670">_xlfn.IFS(CleanedData[[#This Row],[Purchase Amount]]&lt;500,"Low",
CleanedData[[#This Row],[Purchase Amount]]&lt;5000,"Medium",
TRUE,"High")</f>
        <v>Medium</v>
      </c>
      <c r="V3670" t="str">
        <f>TEXT(CleanedData[[#This Row],[Date]],"mmmm")</f>
        <v>October</v>
      </c>
      <c r="W3670" t="str">
        <f>"Q"&amp;ROUNDUP(MONTH(CleanedData[[#This Row],[Date]])/3,0)</f>
        <v>Q4</v>
      </c>
      <c r="X3670" t="str">
        <f>IF(CleanedData[[#This Row],[Purchase Amount]]&gt;=5000,"Yes","No")</f>
        <v>No</v>
      </c>
      <c r="Y3670">
        <f>IF(CleanedData[[#This Row],[Recommend]]="Yes",1,0)</f>
        <v>0</v>
      </c>
      <c r="Z3670" s="6">
        <f>CleanedData[[#This Row],[Purchase Amount]]*0.15</f>
        <v>143.19</v>
      </c>
      <c r="AA3670" s="6">
        <f>CleanedData[[#This Row],[Purchase Amount]]*1.15</f>
        <v>1097.79</v>
      </c>
    </row>
    <row r="3671" spans="1:27" x14ac:dyDescent="0.3">
      <c r="A3671">
        <v>4451</v>
      </c>
      <c r="B3671" t="s">
        <v>3896</v>
      </c>
      <c r="C3671" s="1">
        <v>45848</v>
      </c>
      <c r="D3671">
        <v>33</v>
      </c>
      <c r="E3671" t="s">
        <v>52</v>
      </c>
      <c r="F3671" t="s">
        <v>83</v>
      </c>
      <c r="G3671" t="s">
        <v>233</v>
      </c>
      <c r="H3671">
        <v>3</v>
      </c>
      <c r="I3671" t="s">
        <v>42</v>
      </c>
      <c r="J3671" t="s">
        <v>54</v>
      </c>
      <c r="K3671" t="s">
        <v>64</v>
      </c>
      <c r="L3671" t="s">
        <v>42</v>
      </c>
      <c r="M3671" t="s">
        <v>180</v>
      </c>
      <c r="N3671" t="s">
        <v>48</v>
      </c>
      <c r="O3671" t="s">
        <v>89</v>
      </c>
      <c r="P3671" t="s">
        <v>49</v>
      </c>
      <c r="Q3671" t="s">
        <v>58</v>
      </c>
      <c r="R3671" s="6">
        <f>_xlfn.XLOOKUP(CleanedData[[#This Row],[Product]],'02_Lookup_Tables'!$A$2:$A$126,'02_Lookup_Tables'!$B$2:$B$126)</f>
        <v>324.35000000000002</v>
      </c>
      <c r="S3671" t="str">
        <f>VLOOKUP(CleanedData[[#This Row],[Product]],'02_Lookup_Tables'!$H$2:$I$126,2,FALSE)</f>
        <v>Apparel</v>
      </c>
      <c r="T3671" t="str">
        <f>VLOOKUP(CleanedData[[#This Row],[Province]],'02_Lookup_Tables'!$D$2:$E$10,2, FALSE)</f>
        <v>Western Region</v>
      </c>
      <c r="U3671" t="str" cm="1">
        <f t="array" ref="U3671">_xlfn.IFS(CleanedData[[#This Row],[Purchase Amount]]&lt;500,"Low",
CleanedData[[#This Row],[Purchase Amount]]&lt;5000,"Medium",
TRUE,"High")</f>
        <v>Low</v>
      </c>
      <c r="V3671" t="str">
        <f>TEXT(CleanedData[[#This Row],[Date]],"mmmm")</f>
        <v>July</v>
      </c>
      <c r="W3671" t="str">
        <f>"Q"&amp;ROUNDUP(MONTH(CleanedData[[#This Row],[Date]])/3,0)</f>
        <v>Q3</v>
      </c>
      <c r="X3671" t="str">
        <f>IF(CleanedData[[#This Row],[Purchase Amount]]&gt;=5000,"Yes","No")</f>
        <v>No</v>
      </c>
      <c r="Y3671">
        <f>IF(CleanedData[[#This Row],[Recommend]]="Yes",1,0)</f>
        <v>0</v>
      </c>
      <c r="Z3671" s="6">
        <f>CleanedData[[#This Row],[Purchase Amount]]*0.15</f>
        <v>48.652500000000003</v>
      </c>
      <c r="AA3671" s="6">
        <f>CleanedData[[#This Row],[Purchase Amount]]*1.15</f>
        <v>373.0025</v>
      </c>
    </row>
    <row r="3672" spans="1:27" x14ac:dyDescent="0.3">
      <c r="A3672">
        <v>4452</v>
      </c>
      <c r="B3672" t="s">
        <v>3897</v>
      </c>
      <c r="C3672" s="1">
        <v>46017</v>
      </c>
      <c r="D3672">
        <v>40</v>
      </c>
      <c r="E3672" t="s">
        <v>52</v>
      </c>
      <c r="F3672" t="s">
        <v>40</v>
      </c>
      <c r="G3672" t="s">
        <v>203</v>
      </c>
      <c r="H3672">
        <v>2</v>
      </c>
      <c r="I3672" t="s">
        <v>42</v>
      </c>
      <c r="J3672" t="s">
        <v>74</v>
      </c>
      <c r="K3672" t="s">
        <v>55</v>
      </c>
      <c r="L3672" t="s">
        <v>45</v>
      </c>
      <c r="M3672" t="s">
        <v>196</v>
      </c>
      <c r="N3672" t="s">
        <v>47</v>
      </c>
      <c r="O3672" t="s">
        <v>89</v>
      </c>
      <c r="P3672" t="s">
        <v>49</v>
      </c>
      <c r="Q3672" t="s">
        <v>81</v>
      </c>
      <c r="R3672" s="6">
        <f>_xlfn.XLOOKUP(CleanedData[[#This Row],[Product]],'02_Lookup_Tables'!$A$2:$A$126,'02_Lookup_Tables'!$B$2:$B$126)</f>
        <v>2849.09</v>
      </c>
      <c r="S3672" t="str">
        <f>VLOOKUP(CleanedData[[#This Row],[Product]],'02_Lookup_Tables'!$H$2:$I$126,2,FALSE)</f>
        <v>Home &amp; Living</v>
      </c>
      <c r="T3672" t="str">
        <f>VLOOKUP(CleanedData[[#This Row],[Province]],'02_Lookup_Tables'!$D$2:$E$10,2, FALSE)</f>
        <v>Northern Region</v>
      </c>
      <c r="U3672" t="str" cm="1">
        <f t="array" ref="U3672">_xlfn.IFS(CleanedData[[#This Row],[Purchase Amount]]&lt;500,"Low",
CleanedData[[#This Row],[Purchase Amount]]&lt;5000,"Medium",
TRUE,"High")</f>
        <v>Medium</v>
      </c>
      <c r="V3672" t="str">
        <f>TEXT(CleanedData[[#This Row],[Date]],"mmmm")</f>
        <v>December</v>
      </c>
      <c r="W3672" t="str">
        <f>"Q"&amp;ROUNDUP(MONTH(CleanedData[[#This Row],[Date]])/3,0)</f>
        <v>Q4</v>
      </c>
      <c r="X3672" t="str">
        <f>IF(CleanedData[[#This Row],[Purchase Amount]]&gt;=5000,"Yes","No")</f>
        <v>No</v>
      </c>
      <c r="Y3672">
        <f>IF(CleanedData[[#This Row],[Recommend]]="Yes",1,0)</f>
        <v>0</v>
      </c>
      <c r="Z3672" s="6">
        <f>CleanedData[[#This Row],[Purchase Amount]]*0.15</f>
        <v>427.36349999999999</v>
      </c>
      <c r="AA3672" s="6">
        <f>CleanedData[[#This Row],[Purchase Amount]]*1.15</f>
        <v>3276.4535000000001</v>
      </c>
    </row>
    <row r="3673" spans="1:27" x14ac:dyDescent="0.3">
      <c r="A3673">
        <v>4453</v>
      </c>
      <c r="B3673" t="s">
        <v>3898</v>
      </c>
      <c r="C3673" s="1">
        <v>45806</v>
      </c>
      <c r="D3673">
        <v>39</v>
      </c>
      <c r="E3673" t="s">
        <v>52</v>
      </c>
      <c r="F3673" t="s">
        <v>77</v>
      </c>
      <c r="G3673" t="s">
        <v>133</v>
      </c>
      <c r="H3673">
        <v>5</v>
      </c>
      <c r="I3673" t="s">
        <v>45</v>
      </c>
      <c r="J3673" t="s">
        <v>43</v>
      </c>
      <c r="K3673" t="s">
        <v>44</v>
      </c>
      <c r="L3673" t="s">
        <v>42</v>
      </c>
      <c r="N3673" t="s">
        <v>57</v>
      </c>
      <c r="O3673" t="s">
        <v>134</v>
      </c>
      <c r="P3673" t="s">
        <v>8646</v>
      </c>
      <c r="Q3673" t="s">
        <v>81</v>
      </c>
      <c r="R3673" s="6">
        <f>_xlfn.XLOOKUP(CleanedData[[#This Row],[Product]],'02_Lookup_Tables'!$A$2:$A$126,'02_Lookup_Tables'!$B$2:$B$126)</f>
        <v>1734</v>
      </c>
      <c r="S3673" t="str">
        <f>VLOOKUP(CleanedData[[#This Row],[Product]],'02_Lookup_Tables'!$H$2:$I$126,2,FALSE)</f>
        <v>Home &amp; Living</v>
      </c>
      <c r="T3673" t="str">
        <f>VLOOKUP(CleanedData[[#This Row],[Province]],'02_Lookup_Tables'!$D$2:$E$10,2, FALSE)</f>
        <v>Central Region</v>
      </c>
      <c r="U3673" t="str" cm="1">
        <f t="array" ref="U3673">_xlfn.IFS(CleanedData[[#This Row],[Purchase Amount]]&lt;500,"Low",
CleanedData[[#This Row],[Purchase Amount]]&lt;5000,"Medium",
TRUE,"High")</f>
        <v>Medium</v>
      </c>
      <c r="V3673" t="str">
        <f>TEXT(CleanedData[[#This Row],[Date]],"mmmm")</f>
        <v>May</v>
      </c>
      <c r="W3673" t="str">
        <f>"Q"&amp;ROUNDUP(MONTH(CleanedData[[#This Row],[Date]])/3,0)</f>
        <v>Q2</v>
      </c>
      <c r="X3673" t="str">
        <f>IF(CleanedData[[#This Row],[Purchase Amount]]&gt;=5000,"Yes","No")</f>
        <v>No</v>
      </c>
      <c r="Y3673">
        <f>IF(CleanedData[[#This Row],[Recommend]]="Yes",1,0)</f>
        <v>1</v>
      </c>
      <c r="Z3673" s="6">
        <f>CleanedData[[#This Row],[Purchase Amount]]*0.15</f>
        <v>260.09999999999997</v>
      </c>
      <c r="AA3673" s="6">
        <f>CleanedData[[#This Row],[Purchase Amount]]*1.15</f>
        <v>1994.1</v>
      </c>
    </row>
    <row r="3674" spans="1:27" x14ac:dyDescent="0.3">
      <c r="A3674">
        <v>4454</v>
      </c>
      <c r="B3674" t="s">
        <v>3899</v>
      </c>
      <c r="C3674" s="1">
        <v>45399</v>
      </c>
      <c r="D3674">
        <v>41</v>
      </c>
      <c r="E3674" t="s">
        <v>52</v>
      </c>
      <c r="F3674" t="s">
        <v>77</v>
      </c>
      <c r="G3674" t="s">
        <v>198</v>
      </c>
      <c r="H3674">
        <v>3</v>
      </c>
      <c r="I3674" t="s">
        <v>42</v>
      </c>
      <c r="J3674" t="s">
        <v>43</v>
      </c>
      <c r="K3674" t="s">
        <v>44</v>
      </c>
      <c r="L3674" t="s">
        <v>42</v>
      </c>
      <c r="M3674" t="s">
        <v>208</v>
      </c>
      <c r="N3674" t="s">
        <v>48</v>
      </c>
      <c r="O3674" t="s">
        <v>89</v>
      </c>
      <c r="P3674" t="s">
        <v>49</v>
      </c>
      <c r="Q3674" t="s">
        <v>81</v>
      </c>
      <c r="R3674" s="6">
        <f>_xlfn.XLOOKUP(CleanedData[[#This Row],[Product]],'02_Lookup_Tables'!$A$2:$A$126,'02_Lookup_Tables'!$B$2:$B$126)</f>
        <v>2099.4</v>
      </c>
      <c r="S3674" t="str">
        <f>VLOOKUP(CleanedData[[#This Row],[Product]],'02_Lookup_Tables'!$H$2:$I$126,2,FALSE)</f>
        <v>Sports &amp; Outdoors</v>
      </c>
      <c r="T3674" t="str">
        <f>VLOOKUP(CleanedData[[#This Row],[Province]],'02_Lookup_Tables'!$D$2:$E$10,2, FALSE)</f>
        <v>Central Region</v>
      </c>
      <c r="U3674" t="str" cm="1">
        <f t="array" ref="U3674">_xlfn.IFS(CleanedData[[#This Row],[Purchase Amount]]&lt;500,"Low",
CleanedData[[#This Row],[Purchase Amount]]&lt;5000,"Medium",
TRUE,"High")</f>
        <v>Medium</v>
      </c>
      <c r="V3674" t="str">
        <f>TEXT(CleanedData[[#This Row],[Date]],"mmmm")</f>
        <v>April</v>
      </c>
      <c r="W3674" t="str">
        <f>"Q"&amp;ROUNDUP(MONTH(CleanedData[[#This Row],[Date]])/3,0)</f>
        <v>Q2</v>
      </c>
      <c r="X3674" t="str">
        <f>IF(CleanedData[[#This Row],[Purchase Amount]]&gt;=5000,"Yes","No")</f>
        <v>No</v>
      </c>
      <c r="Y3674">
        <f>IF(CleanedData[[#This Row],[Recommend]]="Yes",1,0)</f>
        <v>0</v>
      </c>
      <c r="Z3674" s="6">
        <f>CleanedData[[#This Row],[Purchase Amount]]*0.15</f>
        <v>314.91000000000003</v>
      </c>
      <c r="AA3674" s="6">
        <f>CleanedData[[#This Row],[Purchase Amount]]*1.15</f>
        <v>2414.31</v>
      </c>
    </row>
    <row r="3675" spans="1:27" x14ac:dyDescent="0.3">
      <c r="A3675">
        <v>4455</v>
      </c>
      <c r="B3675" t="s">
        <v>3900</v>
      </c>
      <c r="C3675" s="1">
        <v>45450</v>
      </c>
      <c r="D3675">
        <v>73</v>
      </c>
      <c r="E3675" t="s">
        <v>60</v>
      </c>
      <c r="F3675" t="s">
        <v>108</v>
      </c>
      <c r="G3675" t="s">
        <v>41</v>
      </c>
      <c r="H3675">
        <v>1</v>
      </c>
      <c r="I3675" t="s">
        <v>45</v>
      </c>
      <c r="J3675" t="s">
        <v>54</v>
      </c>
      <c r="K3675" t="s">
        <v>64</v>
      </c>
      <c r="L3675" t="s">
        <v>42</v>
      </c>
      <c r="M3675" t="s">
        <v>175</v>
      </c>
      <c r="N3675" t="s">
        <v>80</v>
      </c>
      <c r="O3675" t="s">
        <v>89</v>
      </c>
      <c r="P3675" t="s">
        <v>49</v>
      </c>
      <c r="Q3675" t="s">
        <v>97</v>
      </c>
      <c r="R3675" s="6">
        <f>_xlfn.XLOOKUP(CleanedData[[#This Row],[Product]],'02_Lookup_Tables'!$A$2:$A$126,'02_Lookup_Tables'!$B$2:$B$126)</f>
        <v>2479.5700000000002</v>
      </c>
      <c r="S3675" t="str">
        <f>VLOOKUP(CleanedData[[#This Row],[Product]],'02_Lookup_Tables'!$H$2:$I$126,2,FALSE)</f>
        <v>Accessories</v>
      </c>
      <c r="T3675" t="str">
        <f>VLOOKUP(CleanedData[[#This Row],[Province]],'02_Lookup_Tables'!$D$2:$E$10,2, FALSE)</f>
        <v>Gauteng Region</v>
      </c>
      <c r="U3675" t="str" cm="1">
        <f t="array" ref="U3675">_xlfn.IFS(CleanedData[[#This Row],[Purchase Amount]]&lt;500,"Low",
CleanedData[[#This Row],[Purchase Amount]]&lt;5000,"Medium",
TRUE,"High")</f>
        <v>Medium</v>
      </c>
      <c r="V3675" t="str">
        <f>TEXT(CleanedData[[#This Row],[Date]],"mmmm")</f>
        <v>June</v>
      </c>
      <c r="W3675" t="str">
        <f>"Q"&amp;ROUNDUP(MONTH(CleanedData[[#This Row],[Date]])/3,0)</f>
        <v>Q2</v>
      </c>
      <c r="X3675" t="str">
        <f>IF(CleanedData[[#This Row],[Purchase Amount]]&gt;=5000,"Yes","No")</f>
        <v>No</v>
      </c>
      <c r="Y3675">
        <f>IF(CleanedData[[#This Row],[Recommend]]="Yes",1,0)</f>
        <v>1</v>
      </c>
      <c r="Z3675" s="6">
        <f>CleanedData[[#This Row],[Purchase Amount]]*0.15</f>
        <v>371.93549999999999</v>
      </c>
      <c r="AA3675" s="6">
        <f>CleanedData[[#This Row],[Purchase Amount]]*1.15</f>
        <v>2851.5054999999998</v>
      </c>
    </row>
    <row r="3676" spans="1:27" x14ac:dyDescent="0.3">
      <c r="A3676">
        <v>4458</v>
      </c>
      <c r="B3676" t="s">
        <v>3901</v>
      </c>
      <c r="C3676" s="1">
        <v>45341</v>
      </c>
      <c r="D3676">
        <v>34</v>
      </c>
      <c r="E3676" t="s">
        <v>60</v>
      </c>
      <c r="F3676" t="s">
        <v>108</v>
      </c>
      <c r="G3676" t="s">
        <v>182</v>
      </c>
      <c r="H3676">
        <v>2</v>
      </c>
      <c r="I3676" t="s">
        <v>42</v>
      </c>
      <c r="J3676" t="s">
        <v>74</v>
      </c>
      <c r="K3676" t="s">
        <v>44</v>
      </c>
      <c r="L3676" t="s">
        <v>42</v>
      </c>
      <c r="M3676" t="s">
        <v>112</v>
      </c>
      <c r="N3676" t="s">
        <v>47</v>
      </c>
      <c r="O3676" t="s">
        <v>48</v>
      </c>
      <c r="P3676" t="s">
        <v>49</v>
      </c>
      <c r="Q3676" t="s">
        <v>58</v>
      </c>
      <c r="R3676" s="6">
        <f>_xlfn.XLOOKUP(CleanedData[[#This Row],[Product]],'02_Lookup_Tables'!$A$2:$A$126,'02_Lookup_Tables'!$B$2:$B$126)</f>
        <v>3715.65</v>
      </c>
      <c r="S3676" t="str">
        <f>VLOOKUP(CleanedData[[#This Row],[Product]],'02_Lookup_Tables'!$H$2:$I$126,2,FALSE)</f>
        <v>Home Devices</v>
      </c>
      <c r="T3676" t="str">
        <f>VLOOKUP(CleanedData[[#This Row],[Province]],'02_Lookup_Tables'!$D$2:$E$10,2, FALSE)</f>
        <v>Gauteng Region</v>
      </c>
      <c r="U3676" t="str" cm="1">
        <f t="array" ref="U3676">_xlfn.IFS(CleanedData[[#This Row],[Purchase Amount]]&lt;500,"Low",
CleanedData[[#This Row],[Purchase Amount]]&lt;5000,"Medium",
TRUE,"High")</f>
        <v>Medium</v>
      </c>
      <c r="V3676" t="str">
        <f>TEXT(CleanedData[[#This Row],[Date]],"mmmm")</f>
        <v>February</v>
      </c>
      <c r="W3676" t="str">
        <f>"Q"&amp;ROUNDUP(MONTH(CleanedData[[#This Row],[Date]])/3,0)</f>
        <v>Q1</v>
      </c>
      <c r="X3676" t="str">
        <f>IF(CleanedData[[#This Row],[Purchase Amount]]&gt;=5000,"Yes","No")</f>
        <v>No</v>
      </c>
      <c r="Y3676">
        <f>IF(CleanedData[[#This Row],[Recommend]]="Yes",1,0)</f>
        <v>0</v>
      </c>
      <c r="Z3676" s="6">
        <f>CleanedData[[#This Row],[Purchase Amount]]*0.15</f>
        <v>557.34749999999997</v>
      </c>
      <c r="AA3676" s="6">
        <f>CleanedData[[#This Row],[Purchase Amount]]*1.15</f>
        <v>4272.9974999999995</v>
      </c>
    </row>
    <row r="3677" spans="1:27" x14ac:dyDescent="0.3">
      <c r="A3677">
        <v>4460</v>
      </c>
      <c r="B3677" t="s">
        <v>3902</v>
      </c>
      <c r="C3677" s="1">
        <v>45896</v>
      </c>
      <c r="D3677">
        <v>80</v>
      </c>
      <c r="E3677" t="s">
        <v>39</v>
      </c>
      <c r="F3677" t="s">
        <v>40</v>
      </c>
      <c r="G3677" t="s">
        <v>389</v>
      </c>
      <c r="H3677">
        <v>1</v>
      </c>
      <c r="I3677" t="s">
        <v>45</v>
      </c>
      <c r="J3677" t="s">
        <v>63</v>
      </c>
      <c r="K3677" t="s">
        <v>44</v>
      </c>
      <c r="L3677" t="s">
        <v>42</v>
      </c>
      <c r="M3677" t="s">
        <v>92</v>
      </c>
      <c r="N3677" t="s">
        <v>80</v>
      </c>
      <c r="O3677" t="s">
        <v>89</v>
      </c>
      <c r="P3677" t="s">
        <v>49</v>
      </c>
      <c r="Q3677" t="s">
        <v>97</v>
      </c>
      <c r="R3677" s="6">
        <f>_xlfn.XLOOKUP(CleanedData[[#This Row],[Product]],'02_Lookup_Tables'!$A$2:$A$126,'02_Lookup_Tables'!$B$2:$B$126)</f>
        <v>5432.76</v>
      </c>
      <c r="S3677" t="str">
        <f>VLOOKUP(CleanedData[[#This Row],[Product]],'02_Lookup_Tables'!$H$2:$I$126,2,FALSE)</f>
        <v>Home Devices</v>
      </c>
      <c r="T3677" t="str">
        <f>VLOOKUP(CleanedData[[#This Row],[Province]],'02_Lookup_Tables'!$D$2:$E$10,2, FALSE)</f>
        <v>Northern Region</v>
      </c>
      <c r="U3677" t="str" cm="1">
        <f t="array" ref="U3677">_xlfn.IFS(CleanedData[[#This Row],[Purchase Amount]]&lt;500,"Low",
CleanedData[[#This Row],[Purchase Amount]]&lt;5000,"Medium",
TRUE,"High")</f>
        <v>High</v>
      </c>
      <c r="V3677" t="str">
        <f>TEXT(CleanedData[[#This Row],[Date]],"mmmm")</f>
        <v>August</v>
      </c>
      <c r="W3677" t="str">
        <f>"Q"&amp;ROUNDUP(MONTH(CleanedData[[#This Row],[Date]])/3,0)</f>
        <v>Q3</v>
      </c>
      <c r="X3677" t="str">
        <f>IF(CleanedData[[#This Row],[Purchase Amount]]&gt;=5000,"Yes","No")</f>
        <v>Yes</v>
      </c>
      <c r="Y3677">
        <f>IF(CleanedData[[#This Row],[Recommend]]="Yes",1,0)</f>
        <v>1</v>
      </c>
      <c r="Z3677" s="6">
        <f>CleanedData[[#This Row],[Purchase Amount]]*0.15</f>
        <v>814.91399999999999</v>
      </c>
      <c r="AA3677" s="6">
        <f>CleanedData[[#This Row],[Purchase Amount]]*1.15</f>
        <v>6247.674</v>
      </c>
    </row>
    <row r="3678" spans="1:27" x14ac:dyDescent="0.3">
      <c r="A3678">
        <v>4461</v>
      </c>
      <c r="B3678" t="s">
        <v>3903</v>
      </c>
      <c r="C3678" s="1">
        <v>45901</v>
      </c>
      <c r="D3678">
        <v>37</v>
      </c>
      <c r="E3678" t="s">
        <v>60</v>
      </c>
      <c r="F3678" t="s">
        <v>72</v>
      </c>
      <c r="G3678" t="s">
        <v>328</v>
      </c>
      <c r="H3678">
        <v>4</v>
      </c>
      <c r="I3678" t="s">
        <v>45</v>
      </c>
      <c r="J3678" t="s">
        <v>69</v>
      </c>
      <c r="K3678" t="s">
        <v>55</v>
      </c>
      <c r="L3678" t="s">
        <v>42</v>
      </c>
      <c r="M3678" t="s">
        <v>236</v>
      </c>
      <c r="N3678" t="s">
        <v>96</v>
      </c>
      <c r="O3678" t="s">
        <v>89</v>
      </c>
      <c r="P3678" t="s">
        <v>70</v>
      </c>
      <c r="Q3678" t="s">
        <v>81</v>
      </c>
      <c r="R3678" s="6">
        <f>_xlfn.XLOOKUP(CleanedData[[#This Row],[Product]],'02_Lookup_Tables'!$A$2:$A$126,'02_Lookup_Tables'!$B$2:$B$126)</f>
        <v>3521.64</v>
      </c>
      <c r="S3678" t="str">
        <f>VLOOKUP(CleanedData[[#This Row],[Product]],'02_Lookup_Tables'!$H$2:$I$126,2,FALSE)</f>
        <v>Home Devices</v>
      </c>
      <c r="T3678" t="str">
        <f>VLOOKUP(CleanedData[[#This Row],[Province]],'02_Lookup_Tables'!$D$2:$E$10,2, FALSE)</f>
        <v>Central Region</v>
      </c>
      <c r="U3678" t="str" cm="1">
        <f t="array" ref="U3678">_xlfn.IFS(CleanedData[[#This Row],[Purchase Amount]]&lt;500,"Low",
CleanedData[[#This Row],[Purchase Amount]]&lt;5000,"Medium",
TRUE,"High")</f>
        <v>Medium</v>
      </c>
      <c r="V3678" t="str">
        <f>TEXT(CleanedData[[#This Row],[Date]],"mmmm")</f>
        <v>September</v>
      </c>
      <c r="W3678" t="str">
        <f>"Q"&amp;ROUNDUP(MONTH(CleanedData[[#This Row],[Date]])/3,0)</f>
        <v>Q3</v>
      </c>
      <c r="X3678" t="str">
        <f>IF(CleanedData[[#This Row],[Purchase Amount]]&gt;=5000,"Yes","No")</f>
        <v>No</v>
      </c>
      <c r="Y3678">
        <f>IF(CleanedData[[#This Row],[Recommend]]="Yes",1,0)</f>
        <v>1</v>
      </c>
      <c r="Z3678" s="6">
        <f>CleanedData[[#This Row],[Purchase Amount]]*0.15</f>
        <v>528.24599999999998</v>
      </c>
      <c r="AA3678" s="6">
        <f>CleanedData[[#This Row],[Purchase Amount]]*1.15</f>
        <v>4049.8859999999995</v>
      </c>
    </row>
    <row r="3679" spans="1:27" x14ac:dyDescent="0.3">
      <c r="A3679">
        <v>4462</v>
      </c>
      <c r="B3679" t="s">
        <v>3904</v>
      </c>
      <c r="C3679" s="1">
        <v>45974</v>
      </c>
      <c r="E3679" t="s">
        <v>60</v>
      </c>
      <c r="F3679" t="s">
        <v>40</v>
      </c>
      <c r="G3679" t="s">
        <v>347</v>
      </c>
      <c r="H3679">
        <v>2</v>
      </c>
      <c r="I3679" t="s">
        <v>42</v>
      </c>
      <c r="J3679" t="s">
        <v>74</v>
      </c>
      <c r="K3679" t="s">
        <v>64</v>
      </c>
      <c r="L3679" t="s">
        <v>45</v>
      </c>
      <c r="M3679" t="s">
        <v>236</v>
      </c>
      <c r="N3679" t="s">
        <v>47</v>
      </c>
      <c r="O3679" t="s">
        <v>89</v>
      </c>
      <c r="P3679" t="s">
        <v>49</v>
      </c>
      <c r="Q3679" t="s">
        <v>166</v>
      </c>
      <c r="R3679" s="6">
        <f>_xlfn.XLOOKUP(CleanedData[[#This Row],[Product]],'02_Lookup_Tables'!$A$2:$A$126,'02_Lookup_Tables'!$B$2:$B$126)</f>
        <v>16523.5</v>
      </c>
      <c r="S3679" t="str">
        <f>VLOOKUP(CleanedData[[#This Row],[Product]],'02_Lookup_Tables'!$H$2:$I$126,2,FALSE)</f>
        <v>Electronics</v>
      </c>
      <c r="T3679" t="str">
        <f>VLOOKUP(CleanedData[[#This Row],[Province]],'02_Lookup_Tables'!$D$2:$E$10,2, FALSE)</f>
        <v>Northern Region</v>
      </c>
      <c r="U3679" t="str" cm="1">
        <f t="array" ref="U3679">_xlfn.IFS(CleanedData[[#This Row],[Purchase Amount]]&lt;500,"Low",
CleanedData[[#This Row],[Purchase Amount]]&lt;5000,"Medium",
TRUE,"High")</f>
        <v>High</v>
      </c>
      <c r="V3679" t="str">
        <f>TEXT(CleanedData[[#This Row],[Date]],"mmmm")</f>
        <v>November</v>
      </c>
      <c r="W3679" t="str">
        <f>"Q"&amp;ROUNDUP(MONTH(CleanedData[[#This Row],[Date]])/3,0)</f>
        <v>Q4</v>
      </c>
      <c r="X3679" t="str">
        <f>IF(CleanedData[[#This Row],[Purchase Amount]]&gt;=5000,"Yes","No")</f>
        <v>Yes</v>
      </c>
      <c r="Y3679">
        <f>IF(CleanedData[[#This Row],[Recommend]]="Yes",1,0)</f>
        <v>0</v>
      </c>
      <c r="Z3679" s="6">
        <f>CleanedData[[#This Row],[Purchase Amount]]*0.15</f>
        <v>2478.5250000000001</v>
      </c>
      <c r="AA3679" s="6">
        <f>CleanedData[[#This Row],[Purchase Amount]]*1.15</f>
        <v>19002.024999999998</v>
      </c>
    </row>
    <row r="3680" spans="1:27" x14ac:dyDescent="0.3">
      <c r="A3680">
        <v>4463</v>
      </c>
      <c r="B3680" t="s">
        <v>3905</v>
      </c>
      <c r="C3680" s="1">
        <v>45851</v>
      </c>
      <c r="D3680">
        <v>38</v>
      </c>
      <c r="E3680" t="s">
        <v>52</v>
      </c>
      <c r="F3680" t="s">
        <v>130</v>
      </c>
      <c r="G3680" t="s">
        <v>225</v>
      </c>
      <c r="H3680">
        <v>5</v>
      </c>
      <c r="I3680" t="s">
        <v>42</v>
      </c>
      <c r="J3680" t="s">
        <v>43</v>
      </c>
      <c r="K3680" t="s">
        <v>44</v>
      </c>
      <c r="L3680" t="s">
        <v>45</v>
      </c>
      <c r="M3680" t="s">
        <v>156</v>
      </c>
      <c r="N3680" t="s">
        <v>57</v>
      </c>
      <c r="O3680" t="s">
        <v>148</v>
      </c>
      <c r="P3680" t="s">
        <v>49</v>
      </c>
      <c r="Q3680" t="s">
        <v>81</v>
      </c>
      <c r="R3680" s="6">
        <f>_xlfn.XLOOKUP(CleanedData[[#This Row],[Product]],'02_Lookup_Tables'!$A$2:$A$126,'02_Lookup_Tables'!$B$2:$B$126)</f>
        <v>1094.3699999999999</v>
      </c>
      <c r="S3680" t="str">
        <f>VLOOKUP(CleanedData[[#This Row],[Product]],'02_Lookup_Tables'!$H$2:$I$126,2,FALSE)</f>
        <v>Apparel</v>
      </c>
      <c r="T3680" t="str">
        <f>VLOOKUP(CleanedData[[#This Row],[Province]],'02_Lookup_Tables'!$D$2:$E$10,2, FALSE)</f>
        <v>Eastern Region</v>
      </c>
      <c r="U3680" t="str" cm="1">
        <f t="array" ref="U3680">_xlfn.IFS(CleanedData[[#This Row],[Purchase Amount]]&lt;500,"Low",
CleanedData[[#This Row],[Purchase Amount]]&lt;5000,"Medium",
TRUE,"High")</f>
        <v>Medium</v>
      </c>
      <c r="V3680" t="str">
        <f>TEXT(CleanedData[[#This Row],[Date]],"mmmm")</f>
        <v>July</v>
      </c>
      <c r="W3680" t="str">
        <f>"Q"&amp;ROUNDUP(MONTH(CleanedData[[#This Row],[Date]])/3,0)</f>
        <v>Q3</v>
      </c>
      <c r="X3680" t="str">
        <f>IF(CleanedData[[#This Row],[Purchase Amount]]&gt;=5000,"Yes","No")</f>
        <v>No</v>
      </c>
      <c r="Y3680">
        <f>IF(CleanedData[[#This Row],[Recommend]]="Yes",1,0)</f>
        <v>0</v>
      </c>
      <c r="Z3680" s="6">
        <f>CleanedData[[#This Row],[Purchase Amount]]*0.15</f>
        <v>164.15549999999999</v>
      </c>
      <c r="AA3680" s="6">
        <f>CleanedData[[#This Row],[Purchase Amount]]*1.15</f>
        <v>1258.5254999999997</v>
      </c>
    </row>
    <row r="3681" spans="1:27" x14ac:dyDescent="0.3">
      <c r="A3681">
        <v>4464</v>
      </c>
      <c r="B3681" t="s">
        <v>3906</v>
      </c>
      <c r="C3681" s="1">
        <v>45954</v>
      </c>
      <c r="D3681">
        <v>20</v>
      </c>
      <c r="E3681" t="s">
        <v>39</v>
      </c>
      <c r="F3681" t="s">
        <v>77</v>
      </c>
      <c r="G3681" t="s">
        <v>266</v>
      </c>
      <c r="H3681">
        <v>3</v>
      </c>
      <c r="I3681" t="s">
        <v>45</v>
      </c>
      <c r="J3681" t="s">
        <v>54</v>
      </c>
      <c r="K3681" t="s">
        <v>64</v>
      </c>
      <c r="L3681" t="s">
        <v>45</v>
      </c>
      <c r="N3681" t="s">
        <v>48</v>
      </c>
      <c r="O3681" t="s">
        <v>134</v>
      </c>
      <c r="P3681" t="s">
        <v>8646</v>
      </c>
      <c r="Q3681" t="s">
        <v>66</v>
      </c>
      <c r="R3681" s="6">
        <f>_xlfn.XLOOKUP(CleanedData[[#This Row],[Product]],'02_Lookup_Tables'!$A$2:$A$126,'02_Lookup_Tables'!$B$2:$B$126)</f>
        <v>2951.61</v>
      </c>
      <c r="S3681" t="str">
        <f>VLOOKUP(CleanedData[[#This Row],[Product]],'02_Lookup_Tables'!$H$2:$I$126,2,FALSE)</f>
        <v>Beauty &amp; Personal Care</v>
      </c>
      <c r="T3681" t="str">
        <f>VLOOKUP(CleanedData[[#This Row],[Province]],'02_Lookup_Tables'!$D$2:$E$10,2, FALSE)</f>
        <v>Central Region</v>
      </c>
      <c r="U3681" t="str" cm="1">
        <f t="array" ref="U3681">_xlfn.IFS(CleanedData[[#This Row],[Purchase Amount]]&lt;500,"Low",
CleanedData[[#This Row],[Purchase Amount]]&lt;5000,"Medium",
TRUE,"High")</f>
        <v>Medium</v>
      </c>
      <c r="V3681" t="str">
        <f>TEXT(CleanedData[[#This Row],[Date]],"mmmm")</f>
        <v>October</v>
      </c>
      <c r="W3681" t="str">
        <f>"Q"&amp;ROUNDUP(MONTH(CleanedData[[#This Row],[Date]])/3,0)</f>
        <v>Q4</v>
      </c>
      <c r="X3681" t="str">
        <f>IF(CleanedData[[#This Row],[Purchase Amount]]&gt;=5000,"Yes","No")</f>
        <v>No</v>
      </c>
      <c r="Y3681">
        <f>IF(CleanedData[[#This Row],[Recommend]]="Yes",1,0)</f>
        <v>1</v>
      </c>
      <c r="Z3681" s="6">
        <f>CleanedData[[#This Row],[Purchase Amount]]*0.15</f>
        <v>442.74150000000003</v>
      </c>
      <c r="AA3681" s="6">
        <f>CleanedData[[#This Row],[Purchase Amount]]*1.15</f>
        <v>3394.3514999999998</v>
      </c>
    </row>
    <row r="3682" spans="1:27" x14ac:dyDescent="0.3">
      <c r="A3682">
        <v>4465</v>
      </c>
      <c r="B3682" t="s">
        <v>3907</v>
      </c>
      <c r="C3682" s="1">
        <v>45487</v>
      </c>
      <c r="D3682">
        <v>23</v>
      </c>
      <c r="E3682" t="s">
        <v>52</v>
      </c>
      <c r="F3682" t="s">
        <v>108</v>
      </c>
      <c r="G3682" t="s">
        <v>362</v>
      </c>
      <c r="H3682">
        <v>5</v>
      </c>
      <c r="I3682" t="s">
        <v>42</v>
      </c>
      <c r="J3682" t="s">
        <v>63</v>
      </c>
      <c r="K3682" t="s">
        <v>55</v>
      </c>
      <c r="L3682" t="s">
        <v>45</v>
      </c>
      <c r="M3682" t="s">
        <v>180</v>
      </c>
      <c r="N3682" t="s">
        <v>57</v>
      </c>
      <c r="O3682" t="s">
        <v>89</v>
      </c>
      <c r="P3682" t="s">
        <v>70</v>
      </c>
      <c r="Q3682" t="s">
        <v>66</v>
      </c>
      <c r="R3682" s="6">
        <f>_xlfn.XLOOKUP(CleanedData[[#This Row],[Product]],'02_Lookup_Tables'!$A$2:$A$126,'02_Lookup_Tables'!$B$2:$B$126)</f>
        <v>1746.77</v>
      </c>
      <c r="S3682" t="str">
        <f>VLOOKUP(CleanedData[[#This Row],[Product]],'02_Lookup_Tables'!$H$2:$I$126,2,FALSE)</f>
        <v>Home Devices</v>
      </c>
      <c r="T3682" t="str">
        <f>VLOOKUP(CleanedData[[#This Row],[Province]],'02_Lookup_Tables'!$D$2:$E$10,2, FALSE)</f>
        <v>Gauteng Region</v>
      </c>
      <c r="U3682" t="str" cm="1">
        <f t="array" ref="U3682">_xlfn.IFS(CleanedData[[#This Row],[Purchase Amount]]&lt;500,"Low",
CleanedData[[#This Row],[Purchase Amount]]&lt;5000,"Medium",
TRUE,"High")</f>
        <v>Medium</v>
      </c>
      <c r="V3682" t="str">
        <f>TEXT(CleanedData[[#This Row],[Date]],"mmmm")</f>
        <v>July</v>
      </c>
      <c r="W3682" t="str">
        <f>"Q"&amp;ROUNDUP(MONTH(CleanedData[[#This Row],[Date]])/3,0)</f>
        <v>Q3</v>
      </c>
      <c r="X3682" t="str">
        <f>IF(CleanedData[[#This Row],[Purchase Amount]]&gt;=5000,"Yes","No")</f>
        <v>No</v>
      </c>
      <c r="Y3682">
        <f>IF(CleanedData[[#This Row],[Recommend]]="Yes",1,0)</f>
        <v>0</v>
      </c>
      <c r="Z3682" s="6">
        <f>CleanedData[[#This Row],[Purchase Amount]]*0.15</f>
        <v>262.01549999999997</v>
      </c>
      <c r="AA3682" s="6">
        <f>CleanedData[[#This Row],[Purchase Amount]]*1.15</f>
        <v>2008.7854999999997</v>
      </c>
    </row>
    <row r="3683" spans="1:27" x14ac:dyDescent="0.3">
      <c r="A3683">
        <v>4466</v>
      </c>
      <c r="B3683" t="s">
        <v>3908</v>
      </c>
      <c r="C3683" s="1">
        <v>45500</v>
      </c>
      <c r="D3683">
        <v>45</v>
      </c>
      <c r="E3683" t="s">
        <v>60</v>
      </c>
      <c r="F3683" t="s">
        <v>83</v>
      </c>
      <c r="G3683" t="s">
        <v>210</v>
      </c>
      <c r="H3683">
        <v>2</v>
      </c>
      <c r="I3683" t="s">
        <v>42</v>
      </c>
      <c r="J3683" t="s">
        <v>63</v>
      </c>
      <c r="K3683" t="s">
        <v>44</v>
      </c>
      <c r="L3683" t="s">
        <v>45</v>
      </c>
      <c r="M3683" t="s">
        <v>236</v>
      </c>
      <c r="N3683" t="s">
        <v>47</v>
      </c>
      <c r="O3683" t="s">
        <v>89</v>
      </c>
      <c r="P3683" t="s">
        <v>49</v>
      </c>
      <c r="Q3683" t="s">
        <v>93</v>
      </c>
      <c r="R3683" s="6">
        <f>_xlfn.XLOOKUP(CleanedData[[#This Row],[Product]],'02_Lookup_Tables'!$A$2:$A$126,'02_Lookup_Tables'!$B$2:$B$126)</f>
        <v>13123.97</v>
      </c>
      <c r="S3683" t="str">
        <f>VLOOKUP(CleanedData[[#This Row],[Product]],'02_Lookup_Tables'!$H$2:$I$126,2,FALSE)</f>
        <v>Electronics</v>
      </c>
      <c r="T3683" t="str">
        <f>VLOOKUP(CleanedData[[#This Row],[Province]],'02_Lookup_Tables'!$D$2:$E$10,2, FALSE)</f>
        <v>Western Region</v>
      </c>
      <c r="U3683" t="str" cm="1">
        <f t="array" ref="U3683">_xlfn.IFS(CleanedData[[#This Row],[Purchase Amount]]&lt;500,"Low",
CleanedData[[#This Row],[Purchase Amount]]&lt;5000,"Medium",
TRUE,"High")</f>
        <v>High</v>
      </c>
      <c r="V3683" t="str">
        <f>TEXT(CleanedData[[#This Row],[Date]],"mmmm")</f>
        <v>July</v>
      </c>
      <c r="W3683" t="str">
        <f>"Q"&amp;ROUNDUP(MONTH(CleanedData[[#This Row],[Date]])/3,0)</f>
        <v>Q3</v>
      </c>
      <c r="X3683" t="str">
        <f>IF(CleanedData[[#This Row],[Purchase Amount]]&gt;=5000,"Yes","No")</f>
        <v>Yes</v>
      </c>
      <c r="Y3683">
        <f>IF(CleanedData[[#This Row],[Recommend]]="Yes",1,0)</f>
        <v>0</v>
      </c>
      <c r="Z3683" s="6">
        <f>CleanedData[[#This Row],[Purchase Amount]]*0.15</f>
        <v>1968.5954999999999</v>
      </c>
      <c r="AA3683" s="6">
        <f>CleanedData[[#This Row],[Purchase Amount]]*1.15</f>
        <v>15092.565499999999</v>
      </c>
    </row>
    <row r="3684" spans="1:27" x14ac:dyDescent="0.3">
      <c r="A3684">
        <v>4467</v>
      </c>
      <c r="B3684" t="s">
        <v>3909</v>
      </c>
      <c r="C3684" s="1">
        <v>45717</v>
      </c>
      <c r="D3684">
        <v>46</v>
      </c>
      <c r="E3684" t="s">
        <v>52</v>
      </c>
      <c r="F3684" t="s">
        <v>83</v>
      </c>
      <c r="G3684" t="s">
        <v>365</v>
      </c>
      <c r="H3684">
        <v>2</v>
      </c>
      <c r="I3684" t="s">
        <v>45</v>
      </c>
      <c r="J3684" t="s">
        <v>54</v>
      </c>
      <c r="K3684" t="s">
        <v>55</v>
      </c>
      <c r="L3684" t="s">
        <v>42</v>
      </c>
      <c r="M3684" t="s">
        <v>231</v>
      </c>
      <c r="N3684" t="s">
        <v>47</v>
      </c>
      <c r="O3684" t="s">
        <v>89</v>
      </c>
      <c r="P3684" t="s">
        <v>49</v>
      </c>
      <c r="Q3684" t="s">
        <v>93</v>
      </c>
      <c r="R3684" s="6">
        <f>_xlfn.XLOOKUP(CleanedData[[#This Row],[Product]],'02_Lookup_Tables'!$A$2:$A$126,'02_Lookup_Tables'!$B$2:$B$126)</f>
        <v>105.11</v>
      </c>
      <c r="S3684" t="str">
        <f>VLOOKUP(CleanedData[[#This Row],[Product]],'02_Lookup_Tables'!$H$2:$I$126,2,FALSE)</f>
        <v>Beauty &amp; Personal Care</v>
      </c>
      <c r="T3684" t="str">
        <f>VLOOKUP(CleanedData[[#This Row],[Province]],'02_Lookup_Tables'!$D$2:$E$10,2, FALSE)</f>
        <v>Western Region</v>
      </c>
      <c r="U3684" t="str" cm="1">
        <f t="array" ref="U3684">_xlfn.IFS(CleanedData[[#This Row],[Purchase Amount]]&lt;500,"Low",
CleanedData[[#This Row],[Purchase Amount]]&lt;5000,"Medium",
TRUE,"High")</f>
        <v>Low</v>
      </c>
      <c r="V3684" t="str">
        <f>TEXT(CleanedData[[#This Row],[Date]],"mmmm")</f>
        <v>March</v>
      </c>
      <c r="W3684" t="str">
        <f>"Q"&amp;ROUNDUP(MONTH(CleanedData[[#This Row],[Date]])/3,0)</f>
        <v>Q1</v>
      </c>
      <c r="X3684" t="str">
        <f>IF(CleanedData[[#This Row],[Purchase Amount]]&gt;=5000,"Yes","No")</f>
        <v>No</v>
      </c>
      <c r="Y3684">
        <f>IF(CleanedData[[#This Row],[Recommend]]="Yes",1,0)</f>
        <v>1</v>
      </c>
      <c r="Z3684" s="6">
        <f>CleanedData[[#This Row],[Purchase Amount]]*0.15</f>
        <v>15.766499999999999</v>
      </c>
      <c r="AA3684" s="6">
        <f>CleanedData[[#This Row],[Purchase Amount]]*1.15</f>
        <v>120.87649999999999</v>
      </c>
    </row>
    <row r="3685" spans="1:27" x14ac:dyDescent="0.3">
      <c r="A3685">
        <v>4468</v>
      </c>
      <c r="B3685" t="s">
        <v>3910</v>
      </c>
      <c r="C3685" s="1">
        <v>45816</v>
      </c>
      <c r="D3685">
        <v>67</v>
      </c>
      <c r="E3685" t="s">
        <v>39</v>
      </c>
      <c r="F3685" t="s">
        <v>77</v>
      </c>
      <c r="G3685" t="s">
        <v>248</v>
      </c>
      <c r="H3685">
        <v>1</v>
      </c>
      <c r="I3685" t="s">
        <v>45</v>
      </c>
      <c r="J3685" t="s">
        <v>74</v>
      </c>
      <c r="K3685" t="s">
        <v>64</v>
      </c>
      <c r="L3685" t="s">
        <v>45</v>
      </c>
      <c r="M3685" t="s">
        <v>165</v>
      </c>
      <c r="N3685" t="s">
        <v>80</v>
      </c>
      <c r="O3685" t="s">
        <v>89</v>
      </c>
      <c r="P3685" t="s">
        <v>49</v>
      </c>
      <c r="Q3685" t="s">
        <v>97</v>
      </c>
      <c r="R3685" s="6">
        <f>_xlfn.XLOOKUP(CleanedData[[#This Row],[Product]],'02_Lookup_Tables'!$A$2:$A$126,'02_Lookup_Tables'!$B$2:$B$126)</f>
        <v>8798.49</v>
      </c>
      <c r="S3685" t="str">
        <f>VLOOKUP(CleanedData[[#This Row],[Product]],'02_Lookup_Tables'!$H$2:$I$126,2,FALSE)</f>
        <v>Toys &amp; Games</v>
      </c>
      <c r="T3685" t="str">
        <f>VLOOKUP(CleanedData[[#This Row],[Province]],'02_Lookup_Tables'!$D$2:$E$10,2, FALSE)</f>
        <v>Central Region</v>
      </c>
      <c r="U3685" t="str" cm="1">
        <f t="array" ref="U3685">_xlfn.IFS(CleanedData[[#This Row],[Purchase Amount]]&lt;500,"Low",
CleanedData[[#This Row],[Purchase Amount]]&lt;5000,"Medium",
TRUE,"High")</f>
        <v>High</v>
      </c>
      <c r="V3685" t="str">
        <f>TEXT(CleanedData[[#This Row],[Date]],"mmmm")</f>
        <v>June</v>
      </c>
      <c r="W3685" t="str">
        <f>"Q"&amp;ROUNDUP(MONTH(CleanedData[[#This Row],[Date]])/3,0)</f>
        <v>Q2</v>
      </c>
      <c r="X3685" t="str">
        <f>IF(CleanedData[[#This Row],[Purchase Amount]]&gt;=5000,"Yes","No")</f>
        <v>Yes</v>
      </c>
      <c r="Y3685">
        <f>IF(CleanedData[[#This Row],[Recommend]]="Yes",1,0)</f>
        <v>1</v>
      </c>
      <c r="Z3685" s="6">
        <f>CleanedData[[#This Row],[Purchase Amount]]*0.15</f>
        <v>1319.7735</v>
      </c>
      <c r="AA3685" s="6">
        <f>CleanedData[[#This Row],[Purchase Amount]]*1.15</f>
        <v>10118.263499999999</v>
      </c>
    </row>
    <row r="3686" spans="1:27" x14ac:dyDescent="0.3">
      <c r="A3686">
        <v>4469</v>
      </c>
      <c r="B3686" t="s">
        <v>3911</v>
      </c>
      <c r="C3686" s="1">
        <v>45522</v>
      </c>
      <c r="D3686">
        <v>79</v>
      </c>
      <c r="E3686" t="s">
        <v>52</v>
      </c>
      <c r="F3686" t="s">
        <v>68</v>
      </c>
      <c r="G3686" t="s">
        <v>243</v>
      </c>
      <c r="H3686">
        <v>2</v>
      </c>
      <c r="I3686" t="s">
        <v>42</v>
      </c>
      <c r="J3686" t="s">
        <v>74</v>
      </c>
      <c r="K3686" t="s">
        <v>64</v>
      </c>
      <c r="L3686" t="s">
        <v>45</v>
      </c>
      <c r="M3686" t="s">
        <v>165</v>
      </c>
      <c r="N3686" t="s">
        <v>47</v>
      </c>
      <c r="O3686" t="s">
        <v>89</v>
      </c>
      <c r="P3686" t="s">
        <v>49</v>
      </c>
      <c r="Q3686" t="s">
        <v>97</v>
      </c>
      <c r="R3686" s="6">
        <f>_xlfn.XLOOKUP(CleanedData[[#This Row],[Product]],'02_Lookup_Tables'!$A$2:$A$126,'02_Lookup_Tables'!$B$2:$B$126)</f>
        <v>551.66</v>
      </c>
      <c r="S3686" t="str">
        <f>VLOOKUP(CleanedData[[#This Row],[Product]],'02_Lookup_Tables'!$H$2:$I$126,2,FALSE)</f>
        <v>Accessories</v>
      </c>
      <c r="T3686" t="str">
        <f>VLOOKUP(CleanedData[[#This Row],[Province]],'02_Lookup_Tables'!$D$2:$E$10,2, FALSE)</f>
        <v>Northern Region</v>
      </c>
      <c r="U3686" t="str" cm="1">
        <f t="array" ref="U3686">_xlfn.IFS(CleanedData[[#This Row],[Purchase Amount]]&lt;500,"Low",
CleanedData[[#This Row],[Purchase Amount]]&lt;5000,"Medium",
TRUE,"High")</f>
        <v>Medium</v>
      </c>
      <c r="V3686" t="str">
        <f>TEXT(CleanedData[[#This Row],[Date]],"mmmm")</f>
        <v>August</v>
      </c>
      <c r="W3686" t="str">
        <f>"Q"&amp;ROUNDUP(MONTH(CleanedData[[#This Row],[Date]])/3,0)</f>
        <v>Q3</v>
      </c>
      <c r="X3686" t="str">
        <f>IF(CleanedData[[#This Row],[Purchase Amount]]&gt;=5000,"Yes","No")</f>
        <v>No</v>
      </c>
      <c r="Y3686">
        <f>IF(CleanedData[[#This Row],[Recommend]]="Yes",1,0)</f>
        <v>0</v>
      </c>
      <c r="Z3686" s="6">
        <f>CleanedData[[#This Row],[Purchase Amount]]*0.15</f>
        <v>82.748999999999995</v>
      </c>
      <c r="AA3686" s="6">
        <f>CleanedData[[#This Row],[Purchase Amount]]*1.15</f>
        <v>634.40899999999988</v>
      </c>
    </row>
    <row r="3687" spans="1:27" x14ac:dyDescent="0.3">
      <c r="A3687">
        <v>4470</v>
      </c>
      <c r="B3687" t="s">
        <v>3912</v>
      </c>
      <c r="C3687" s="1">
        <v>46000</v>
      </c>
      <c r="D3687">
        <v>25</v>
      </c>
      <c r="E3687" t="s">
        <v>39</v>
      </c>
      <c r="F3687" t="s">
        <v>72</v>
      </c>
      <c r="G3687" t="s">
        <v>406</v>
      </c>
      <c r="H3687">
        <v>4</v>
      </c>
      <c r="I3687" t="s">
        <v>42</v>
      </c>
      <c r="J3687" t="s">
        <v>43</v>
      </c>
      <c r="K3687" t="s">
        <v>44</v>
      </c>
      <c r="L3687" t="s">
        <v>42</v>
      </c>
      <c r="M3687" t="s">
        <v>56</v>
      </c>
      <c r="N3687" t="s">
        <v>96</v>
      </c>
      <c r="O3687" t="s">
        <v>148</v>
      </c>
      <c r="P3687" t="s">
        <v>49</v>
      </c>
      <c r="Q3687" t="s">
        <v>58</v>
      </c>
      <c r="R3687" s="6">
        <f>_xlfn.XLOOKUP(CleanedData[[#This Row],[Product]],'02_Lookup_Tables'!$A$2:$A$126,'02_Lookup_Tables'!$B$2:$B$126)</f>
        <v>996.44</v>
      </c>
      <c r="S3687" t="str">
        <f>VLOOKUP(CleanedData[[#This Row],[Product]],'02_Lookup_Tables'!$H$2:$I$126,2,FALSE)</f>
        <v>Sports &amp; Outdoors</v>
      </c>
      <c r="T3687" t="str">
        <f>VLOOKUP(CleanedData[[#This Row],[Province]],'02_Lookup_Tables'!$D$2:$E$10,2, FALSE)</f>
        <v>Central Region</v>
      </c>
      <c r="U3687" t="str" cm="1">
        <f t="array" ref="U3687">_xlfn.IFS(CleanedData[[#This Row],[Purchase Amount]]&lt;500,"Low",
CleanedData[[#This Row],[Purchase Amount]]&lt;5000,"Medium",
TRUE,"High")</f>
        <v>Medium</v>
      </c>
      <c r="V3687" t="str">
        <f>TEXT(CleanedData[[#This Row],[Date]],"mmmm")</f>
        <v>December</v>
      </c>
      <c r="W3687" t="str">
        <f>"Q"&amp;ROUNDUP(MONTH(CleanedData[[#This Row],[Date]])/3,0)</f>
        <v>Q4</v>
      </c>
      <c r="X3687" t="str">
        <f>IF(CleanedData[[#This Row],[Purchase Amount]]&gt;=5000,"Yes","No")</f>
        <v>No</v>
      </c>
      <c r="Y3687">
        <f>IF(CleanedData[[#This Row],[Recommend]]="Yes",1,0)</f>
        <v>0</v>
      </c>
      <c r="Z3687" s="6">
        <f>CleanedData[[#This Row],[Purchase Amount]]*0.15</f>
        <v>149.46600000000001</v>
      </c>
      <c r="AA3687" s="6">
        <f>CleanedData[[#This Row],[Purchase Amount]]*1.15</f>
        <v>1145.9059999999999</v>
      </c>
    </row>
    <row r="3688" spans="1:27" x14ac:dyDescent="0.3">
      <c r="A3688">
        <v>4471</v>
      </c>
      <c r="B3688" t="s">
        <v>3913</v>
      </c>
      <c r="C3688" s="1">
        <v>45440</v>
      </c>
      <c r="D3688">
        <v>61</v>
      </c>
      <c r="E3688" t="s">
        <v>60</v>
      </c>
      <c r="F3688" t="s">
        <v>125</v>
      </c>
      <c r="G3688" t="s">
        <v>359</v>
      </c>
      <c r="H3688">
        <v>2</v>
      </c>
      <c r="I3688" t="s">
        <v>45</v>
      </c>
      <c r="J3688" t="s">
        <v>54</v>
      </c>
      <c r="K3688" t="s">
        <v>55</v>
      </c>
      <c r="L3688" t="s">
        <v>42</v>
      </c>
      <c r="M3688" t="s">
        <v>140</v>
      </c>
      <c r="N3688" t="s">
        <v>47</v>
      </c>
      <c r="O3688" t="s">
        <v>148</v>
      </c>
      <c r="P3688" t="s">
        <v>70</v>
      </c>
      <c r="Q3688" t="s">
        <v>50</v>
      </c>
      <c r="R3688" s="6">
        <f>_xlfn.XLOOKUP(CleanedData[[#This Row],[Product]],'02_Lookup_Tables'!$A$2:$A$126,'02_Lookup_Tables'!$B$2:$B$126)</f>
        <v>34.200000000000003</v>
      </c>
      <c r="S3688" t="str">
        <f>VLOOKUP(CleanedData[[#This Row],[Product]],'02_Lookup_Tables'!$H$2:$I$126,2,FALSE)</f>
        <v>Food</v>
      </c>
      <c r="T3688" t="str">
        <f>VLOOKUP(CleanedData[[#This Row],[Province]],'02_Lookup_Tables'!$D$2:$E$10,2, FALSE)</f>
        <v>Western Region</v>
      </c>
      <c r="U3688" t="str" cm="1">
        <f t="array" ref="U3688">_xlfn.IFS(CleanedData[[#This Row],[Purchase Amount]]&lt;500,"Low",
CleanedData[[#This Row],[Purchase Amount]]&lt;5000,"Medium",
TRUE,"High")</f>
        <v>Low</v>
      </c>
      <c r="V3688" t="str">
        <f>TEXT(CleanedData[[#This Row],[Date]],"mmmm")</f>
        <v>May</v>
      </c>
      <c r="W3688" t="str">
        <f>"Q"&amp;ROUNDUP(MONTH(CleanedData[[#This Row],[Date]])/3,0)</f>
        <v>Q2</v>
      </c>
      <c r="X3688" t="str">
        <f>IF(CleanedData[[#This Row],[Purchase Amount]]&gt;=5000,"Yes","No")</f>
        <v>No</v>
      </c>
      <c r="Y3688">
        <f>IF(CleanedData[[#This Row],[Recommend]]="Yes",1,0)</f>
        <v>1</v>
      </c>
      <c r="Z3688" s="6">
        <f>CleanedData[[#This Row],[Purchase Amount]]*0.15</f>
        <v>5.13</v>
      </c>
      <c r="AA3688" s="6">
        <f>CleanedData[[#This Row],[Purchase Amount]]*1.15</f>
        <v>39.33</v>
      </c>
    </row>
    <row r="3689" spans="1:27" x14ac:dyDescent="0.3">
      <c r="A3689">
        <v>4472</v>
      </c>
      <c r="B3689" t="s">
        <v>3914</v>
      </c>
      <c r="C3689" s="1">
        <v>45353</v>
      </c>
      <c r="D3689">
        <v>24</v>
      </c>
      <c r="E3689" t="s">
        <v>60</v>
      </c>
      <c r="F3689" t="s">
        <v>108</v>
      </c>
      <c r="G3689" t="s">
        <v>454</v>
      </c>
      <c r="H3689">
        <v>3</v>
      </c>
      <c r="I3689" t="s">
        <v>45</v>
      </c>
      <c r="J3689" t="s">
        <v>69</v>
      </c>
      <c r="K3689" t="s">
        <v>55</v>
      </c>
      <c r="L3689" t="s">
        <v>42</v>
      </c>
      <c r="M3689" t="s">
        <v>92</v>
      </c>
      <c r="N3689" t="s">
        <v>48</v>
      </c>
      <c r="O3689" t="s">
        <v>89</v>
      </c>
      <c r="P3689" t="s">
        <v>49</v>
      </c>
      <c r="Q3689" t="s">
        <v>66</v>
      </c>
      <c r="R3689" s="6">
        <f>_xlfn.XLOOKUP(CleanedData[[#This Row],[Product]],'02_Lookup_Tables'!$A$2:$A$126,'02_Lookup_Tables'!$B$2:$B$126)</f>
        <v>2413.3000000000002</v>
      </c>
      <c r="S3689" t="str">
        <f>VLOOKUP(CleanedData[[#This Row],[Product]],'02_Lookup_Tables'!$H$2:$I$126,2,FALSE)</f>
        <v>Electronics</v>
      </c>
      <c r="T3689" t="str">
        <f>VLOOKUP(CleanedData[[#This Row],[Province]],'02_Lookup_Tables'!$D$2:$E$10,2, FALSE)</f>
        <v>Gauteng Region</v>
      </c>
      <c r="U3689" t="str" cm="1">
        <f t="array" ref="U3689">_xlfn.IFS(CleanedData[[#This Row],[Purchase Amount]]&lt;500,"Low",
CleanedData[[#This Row],[Purchase Amount]]&lt;5000,"Medium",
TRUE,"High")</f>
        <v>Medium</v>
      </c>
      <c r="V3689" t="str">
        <f>TEXT(CleanedData[[#This Row],[Date]],"mmmm")</f>
        <v>March</v>
      </c>
      <c r="W3689" t="str">
        <f>"Q"&amp;ROUNDUP(MONTH(CleanedData[[#This Row],[Date]])/3,0)</f>
        <v>Q1</v>
      </c>
      <c r="X3689" t="str">
        <f>IF(CleanedData[[#This Row],[Purchase Amount]]&gt;=5000,"Yes","No")</f>
        <v>No</v>
      </c>
      <c r="Y3689">
        <f>IF(CleanedData[[#This Row],[Recommend]]="Yes",1,0)</f>
        <v>1</v>
      </c>
      <c r="Z3689" s="6">
        <f>CleanedData[[#This Row],[Purchase Amount]]*0.15</f>
        <v>361.995</v>
      </c>
      <c r="AA3689" s="6">
        <f>CleanedData[[#This Row],[Purchase Amount]]*1.15</f>
        <v>2775.2950000000001</v>
      </c>
    </row>
    <row r="3690" spans="1:27" x14ac:dyDescent="0.3">
      <c r="A3690">
        <v>4473</v>
      </c>
      <c r="B3690" t="s">
        <v>3915</v>
      </c>
      <c r="C3690" s="1">
        <v>45570</v>
      </c>
      <c r="D3690">
        <v>50</v>
      </c>
      <c r="E3690" t="s">
        <v>52</v>
      </c>
      <c r="F3690" t="s">
        <v>125</v>
      </c>
      <c r="G3690" t="s">
        <v>225</v>
      </c>
      <c r="H3690">
        <v>1</v>
      </c>
      <c r="I3690" t="s">
        <v>42</v>
      </c>
      <c r="J3690" t="s">
        <v>43</v>
      </c>
      <c r="K3690" t="s">
        <v>44</v>
      </c>
      <c r="L3690" t="s">
        <v>45</v>
      </c>
      <c r="M3690" t="s">
        <v>56</v>
      </c>
      <c r="N3690" t="s">
        <v>80</v>
      </c>
      <c r="O3690" t="s">
        <v>148</v>
      </c>
      <c r="P3690" t="s">
        <v>70</v>
      </c>
      <c r="Q3690" t="s">
        <v>93</v>
      </c>
      <c r="R3690" s="6">
        <f>_xlfn.XLOOKUP(CleanedData[[#This Row],[Product]],'02_Lookup_Tables'!$A$2:$A$126,'02_Lookup_Tables'!$B$2:$B$126)</f>
        <v>1094.3699999999999</v>
      </c>
      <c r="S3690" t="str">
        <f>VLOOKUP(CleanedData[[#This Row],[Product]],'02_Lookup_Tables'!$H$2:$I$126,2,FALSE)</f>
        <v>Apparel</v>
      </c>
      <c r="T3690" t="str">
        <f>VLOOKUP(CleanedData[[#This Row],[Province]],'02_Lookup_Tables'!$D$2:$E$10,2, FALSE)</f>
        <v>Western Region</v>
      </c>
      <c r="U3690" t="str" cm="1">
        <f t="array" ref="U3690">_xlfn.IFS(CleanedData[[#This Row],[Purchase Amount]]&lt;500,"Low",
CleanedData[[#This Row],[Purchase Amount]]&lt;5000,"Medium",
TRUE,"High")</f>
        <v>Medium</v>
      </c>
      <c r="V3690" t="str">
        <f>TEXT(CleanedData[[#This Row],[Date]],"mmmm")</f>
        <v>October</v>
      </c>
      <c r="W3690" t="str">
        <f>"Q"&amp;ROUNDUP(MONTH(CleanedData[[#This Row],[Date]])/3,0)</f>
        <v>Q4</v>
      </c>
      <c r="X3690" t="str">
        <f>IF(CleanedData[[#This Row],[Purchase Amount]]&gt;=5000,"Yes","No")</f>
        <v>No</v>
      </c>
      <c r="Y3690">
        <f>IF(CleanedData[[#This Row],[Recommend]]="Yes",1,0)</f>
        <v>0</v>
      </c>
      <c r="Z3690" s="6">
        <f>CleanedData[[#This Row],[Purchase Amount]]*0.15</f>
        <v>164.15549999999999</v>
      </c>
      <c r="AA3690" s="6">
        <f>CleanedData[[#This Row],[Purchase Amount]]*1.15</f>
        <v>1258.5254999999997</v>
      </c>
    </row>
    <row r="3691" spans="1:27" x14ac:dyDescent="0.3">
      <c r="A3691">
        <v>4475</v>
      </c>
      <c r="B3691" t="s">
        <v>3916</v>
      </c>
      <c r="C3691" s="1">
        <v>45602</v>
      </c>
      <c r="D3691">
        <v>48</v>
      </c>
      <c r="E3691" t="s">
        <v>39</v>
      </c>
      <c r="F3691" t="s">
        <v>40</v>
      </c>
      <c r="G3691" t="s">
        <v>192</v>
      </c>
      <c r="H3691">
        <v>5</v>
      </c>
      <c r="I3691" t="s">
        <v>42</v>
      </c>
      <c r="J3691" t="s">
        <v>69</v>
      </c>
      <c r="K3691" t="s">
        <v>64</v>
      </c>
      <c r="L3691" t="s">
        <v>42</v>
      </c>
      <c r="M3691" t="s">
        <v>106</v>
      </c>
      <c r="N3691" t="s">
        <v>57</v>
      </c>
      <c r="O3691" t="s">
        <v>148</v>
      </c>
      <c r="P3691" t="s">
        <v>49</v>
      </c>
      <c r="Q3691" t="s">
        <v>93</v>
      </c>
      <c r="R3691" s="6">
        <f>_xlfn.XLOOKUP(CleanedData[[#This Row],[Product]],'02_Lookup_Tables'!$A$2:$A$126,'02_Lookup_Tables'!$B$2:$B$126)</f>
        <v>13261</v>
      </c>
      <c r="S3691" t="str">
        <f>VLOOKUP(CleanedData[[#This Row],[Product]],'02_Lookup_Tables'!$H$2:$I$126,2,FALSE)</f>
        <v>Electronics</v>
      </c>
      <c r="T3691" t="str">
        <f>VLOOKUP(CleanedData[[#This Row],[Province]],'02_Lookup_Tables'!$D$2:$E$10,2, FALSE)</f>
        <v>Northern Region</v>
      </c>
      <c r="U3691" t="str" cm="1">
        <f t="array" ref="U3691">_xlfn.IFS(CleanedData[[#This Row],[Purchase Amount]]&lt;500,"Low",
CleanedData[[#This Row],[Purchase Amount]]&lt;5000,"Medium",
TRUE,"High")</f>
        <v>High</v>
      </c>
      <c r="V3691" t="str">
        <f>TEXT(CleanedData[[#This Row],[Date]],"mmmm")</f>
        <v>November</v>
      </c>
      <c r="W3691" t="str">
        <f>"Q"&amp;ROUNDUP(MONTH(CleanedData[[#This Row],[Date]])/3,0)</f>
        <v>Q4</v>
      </c>
      <c r="X3691" t="str">
        <f>IF(CleanedData[[#This Row],[Purchase Amount]]&gt;=5000,"Yes","No")</f>
        <v>Yes</v>
      </c>
      <c r="Y3691">
        <f>IF(CleanedData[[#This Row],[Recommend]]="Yes",1,0)</f>
        <v>0</v>
      </c>
      <c r="Z3691" s="6">
        <f>CleanedData[[#This Row],[Purchase Amount]]*0.15</f>
        <v>1989.1499999999999</v>
      </c>
      <c r="AA3691" s="6">
        <f>CleanedData[[#This Row],[Purchase Amount]]*1.15</f>
        <v>15250.15</v>
      </c>
    </row>
    <row r="3692" spans="1:27" x14ac:dyDescent="0.3">
      <c r="A3692">
        <v>4476</v>
      </c>
      <c r="B3692" t="s">
        <v>3917</v>
      </c>
      <c r="C3692" s="1">
        <v>45453</v>
      </c>
      <c r="D3692">
        <v>63</v>
      </c>
      <c r="E3692" t="s">
        <v>39</v>
      </c>
      <c r="F3692" t="s">
        <v>130</v>
      </c>
      <c r="G3692" t="s">
        <v>207</v>
      </c>
      <c r="H3692">
        <v>3</v>
      </c>
      <c r="I3692" t="s">
        <v>45</v>
      </c>
      <c r="J3692" t="s">
        <v>74</v>
      </c>
      <c r="K3692" t="s">
        <v>55</v>
      </c>
      <c r="L3692" t="s">
        <v>45</v>
      </c>
      <c r="M3692" t="s">
        <v>231</v>
      </c>
      <c r="N3692" t="s">
        <v>48</v>
      </c>
      <c r="O3692" t="s">
        <v>89</v>
      </c>
      <c r="P3692" t="s">
        <v>49</v>
      </c>
      <c r="Q3692" t="s">
        <v>50</v>
      </c>
      <c r="R3692" s="6">
        <f>_xlfn.XLOOKUP(CleanedData[[#This Row],[Product]],'02_Lookup_Tables'!$A$2:$A$126,'02_Lookup_Tables'!$B$2:$B$126)</f>
        <v>3755.73</v>
      </c>
      <c r="S3692" t="str">
        <f>VLOOKUP(CleanedData[[#This Row],[Product]],'02_Lookup_Tables'!$H$2:$I$126,2,FALSE)</f>
        <v>Sports &amp; Outdoors</v>
      </c>
      <c r="T3692" t="str">
        <f>VLOOKUP(CleanedData[[#This Row],[Province]],'02_Lookup_Tables'!$D$2:$E$10,2, FALSE)</f>
        <v>Eastern Region</v>
      </c>
      <c r="U3692" t="str" cm="1">
        <f t="array" ref="U3692">_xlfn.IFS(CleanedData[[#This Row],[Purchase Amount]]&lt;500,"Low",
CleanedData[[#This Row],[Purchase Amount]]&lt;5000,"Medium",
TRUE,"High")</f>
        <v>Medium</v>
      </c>
      <c r="V3692" t="str">
        <f>TEXT(CleanedData[[#This Row],[Date]],"mmmm")</f>
        <v>June</v>
      </c>
      <c r="W3692" t="str">
        <f>"Q"&amp;ROUNDUP(MONTH(CleanedData[[#This Row],[Date]])/3,0)</f>
        <v>Q2</v>
      </c>
      <c r="X3692" t="str">
        <f>IF(CleanedData[[#This Row],[Purchase Amount]]&gt;=5000,"Yes","No")</f>
        <v>No</v>
      </c>
      <c r="Y3692">
        <f>IF(CleanedData[[#This Row],[Recommend]]="Yes",1,0)</f>
        <v>1</v>
      </c>
      <c r="Z3692" s="6">
        <f>CleanedData[[#This Row],[Purchase Amount]]*0.15</f>
        <v>563.35950000000003</v>
      </c>
      <c r="AA3692" s="6">
        <f>CleanedData[[#This Row],[Purchase Amount]]*1.15</f>
        <v>4319.0895</v>
      </c>
    </row>
    <row r="3693" spans="1:27" x14ac:dyDescent="0.3">
      <c r="A3693">
        <v>4478</v>
      </c>
      <c r="B3693" t="s">
        <v>3918</v>
      </c>
      <c r="C3693" s="1">
        <v>45858</v>
      </c>
      <c r="D3693">
        <v>78</v>
      </c>
      <c r="E3693" t="s">
        <v>60</v>
      </c>
      <c r="F3693" t="s">
        <v>72</v>
      </c>
      <c r="G3693" t="s">
        <v>271</v>
      </c>
      <c r="H3693">
        <v>5</v>
      </c>
      <c r="I3693" t="s">
        <v>42</v>
      </c>
      <c r="J3693" t="s">
        <v>54</v>
      </c>
      <c r="K3693" t="s">
        <v>44</v>
      </c>
      <c r="L3693" t="s">
        <v>45</v>
      </c>
      <c r="M3693" t="s">
        <v>136</v>
      </c>
      <c r="N3693" t="s">
        <v>57</v>
      </c>
      <c r="O3693" t="s">
        <v>89</v>
      </c>
      <c r="P3693" t="s">
        <v>70</v>
      </c>
      <c r="Q3693" t="s">
        <v>97</v>
      </c>
      <c r="R3693" s="6">
        <f>_xlfn.XLOOKUP(CleanedData[[#This Row],[Product]],'02_Lookup_Tables'!$A$2:$A$126,'02_Lookup_Tables'!$B$2:$B$126)</f>
        <v>119.63</v>
      </c>
      <c r="S3693" t="str">
        <f>VLOOKUP(CleanedData[[#This Row],[Product]],'02_Lookup_Tables'!$H$2:$I$126,2,FALSE)</f>
        <v>Food</v>
      </c>
      <c r="T3693" t="str">
        <f>VLOOKUP(CleanedData[[#This Row],[Province]],'02_Lookup_Tables'!$D$2:$E$10,2, FALSE)</f>
        <v>Central Region</v>
      </c>
      <c r="U3693" t="str" cm="1">
        <f t="array" ref="U3693">_xlfn.IFS(CleanedData[[#This Row],[Purchase Amount]]&lt;500,"Low",
CleanedData[[#This Row],[Purchase Amount]]&lt;5000,"Medium",
TRUE,"High")</f>
        <v>Low</v>
      </c>
      <c r="V3693" t="str">
        <f>TEXT(CleanedData[[#This Row],[Date]],"mmmm")</f>
        <v>July</v>
      </c>
      <c r="W3693" t="str">
        <f>"Q"&amp;ROUNDUP(MONTH(CleanedData[[#This Row],[Date]])/3,0)</f>
        <v>Q3</v>
      </c>
      <c r="X3693" t="str">
        <f>IF(CleanedData[[#This Row],[Purchase Amount]]&gt;=5000,"Yes","No")</f>
        <v>No</v>
      </c>
      <c r="Y3693">
        <f>IF(CleanedData[[#This Row],[Recommend]]="Yes",1,0)</f>
        <v>0</v>
      </c>
      <c r="Z3693" s="6">
        <f>CleanedData[[#This Row],[Purchase Amount]]*0.15</f>
        <v>17.944499999999998</v>
      </c>
      <c r="AA3693" s="6">
        <f>CleanedData[[#This Row],[Purchase Amount]]*1.15</f>
        <v>137.57449999999997</v>
      </c>
    </row>
    <row r="3694" spans="1:27" x14ac:dyDescent="0.3">
      <c r="A3694">
        <v>4479</v>
      </c>
      <c r="B3694" t="s">
        <v>3919</v>
      </c>
      <c r="C3694" s="1">
        <v>45837</v>
      </c>
      <c r="D3694">
        <v>55</v>
      </c>
      <c r="E3694" t="s">
        <v>39</v>
      </c>
      <c r="F3694" t="s">
        <v>61</v>
      </c>
      <c r="G3694" t="s">
        <v>128</v>
      </c>
      <c r="H3694">
        <v>2</v>
      </c>
      <c r="I3694" t="s">
        <v>45</v>
      </c>
      <c r="J3694" t="s">
        <v>43</v>
      </c>
      <c r="K3694" t="s">
        <v>44</v>
      </c>
      <c r="L3694" t="s">
        <v>42</v>
      </c>
      <c r="M3694" t="s">
        <v>88</v>
      </c>
      <c r="N3694" t="s">
        <v>47</v>
      </c>
      <c r="O3694" t="s">
        <v>89</v>
      </c>
      <c r="P3694" t="s">
        <v>49</v>
      </c>
      <c r="Q3694" t="s">
        <v>50</v>
      </c>
      <c r="R3694" s="6">
        <f>_xlfn.XLOOKUP(CleanedData[[#This Row],[Product]],'02_Lookup_Tables'!$A$2:$A$126,'02_Lookup_Tables'!$B$2:$B$126)</f>
        <v>3747.26</v>
      </c>
      <c r="S3694" t="str">
        <f>VLOOKUP(CleanedData[[#This Row],[Product]],'02_Lookup_Tables'!$H$2:$I$126,2,FALSE)</f>
        <v>Apparel</v>
      </c>
      <c r="T3694" t="str">
        <f>VLOOKUP(CleanedData[[#This Row],[Province]],'02_Lookup_Tables'!$D$2:$E$10,2, FALSE)</f>
        <v>Southern Region</v>
      </c>
      <c r="U3694" t="str" cm="1">
        <f t="array" ref="U3694">_xlfn.IFS(CleanedData[[#This Row],[Purchase Amount]]&lt;500,"Low",
CleanedData[[#This Row],[Purchase Amount]]&lt;5000,"Medium",
TRUE,"High")</f>
        <v>Medium</v>
      </c>
      <c r="V3694" t="str">
        <f>TEXT(CleanedData[[#This Row],[Date]],"mmmm")</f>
        <v>June</v>
      </c>
      <c r="W3694" t="str">
        <f>"Q"&amp;ROUNDUP(MONTH(CleanedData[[#This Row],[Date]])/3,0)</f>
        <v>Q2</v>
      </c>
      <c r="X3694" t="str">
        <f>IF(CleanedData[[#This Row],[Purchase Amount]]&gt;=5000,"Yes","No")</f>
        <v>No</v>
      </c>
      <c r="Y3694">
        <f>IF(CleanedData[[#This Row],[Recommend]]="Yes",1,0)</f>
        <v>1</v>
      </c>
      <c r="Z3694" s="6">
        <f>CleanedData[[#This Row],[Purchase Amount]]*0.15</f>
        <v>562.08900000000006</v>
      </c>
      <c r="AA3694" s="6">
        <f>CleanedData[[#This Row],[Purchase Amount]]*1.15</f>
        <v>4309.3490000000002</v>
      </c>
    </row>
    <row r="3695" spans="1:27" x14ac:dyDescent="0.3">
      <c r="A3695">
        <v>4480</v>
      </c>
      <c r="B3695" t="s">
        <v>3920</v>
      </c>
      <c r="C3695" s="1">
        <v>45881</v>
      </c>
      <c r="D3695">
        <v>69</v>
      </c>
      <c r="E3695" t="s">
        <v>39</v>
      </c>
      <c r="F3695" t="s">
        <v>72</v>
      </c>
      <c r="G3695" t="s">
        <v>146</v>
      </c>
      <c r="H3695">
        <v>3</v>
      </c>
      <c r="I3695" t="s">
        <v>45</v>
      </c>
      <c r="J3695" t="s">
        <v>43</v>
      </c>
      <c r="K3695" t="s">
        <v>44</v>
      </c>
      <c r="L3695" t="s">
        <v>42</v>
      </c>
      <c r="M3695" t="s">
        <v>46</v>
      </c>
      <c r="N3695" t="s">
        <v>48</v>
      </c>
      <c r="O3695" t="s">
        <v>89</v>
      </c>
      <c r="P3695" t="s">
        <v>49</v>
      </c>
      <c r="Q3695" t="s">
        <v>97</v>
      </c>
      <c r="R3695" s="6">
        <f>_xlfn.XLOOKUP(CleanedData[[#This Row],[Product]],'02_Lookup_Tables'!$A$2:$A$126,'02_Lookup_Tables'!$B$2:$B$126)</f>
        <v>27815.439999999999</v>
      </c>
      <c r="S3695" t="str">
        <f>VLOOKUP(CleanedData[[#This Row],[Product]],'02_Lookup_Tables'!$H$2:$I$126,2,FALSE)</f>
        <v>Electronics</v>
      </c>
      <c r="T3695" t="str">
        <f>VLOOKUP(CleanedData[[#This Row],[Province]],'02_Lookup_Tables'!$D$2:$E$10,2, FALSE)</f>
        <v>Central Region</v>
      </c>
      <c r="U3695" t="str" cm="1">
        <f t="array" ref="U3695">_xlfn.IFS(CleanedData[[#This Row],[Purchase Amount]]&lt;500,"Low",
CleanedData[[#This Row],[Purchase Amount]]&lt;5000,"Medium",
TRUE,"High")</f>
        <v>High</v>
      </c>
      <c r="V3695" t="str">
        <f>TEXT(CleanedData[[#This Row],[Date]],"mmmm")</f>
        <v>August</v>
      </c>
      <c r="W3695" t="str">
        <f>"Q"&amp;ROUNDUP(MONTH(CleanedData[[#This Row],[Date]])/3,0)</f>
        <v>Q3</v>
      </c>
      <c r="X3695" t="str">
        <f>IF(CleanedData[[#This Row],[Purchase Amount]]&gt;=5000,"Yes","No")</f>
        <v>Yes</v>
      </c>
      <c r="Y3695">
        <f>IF(CleanedData[[#This Row],[Recommend]]="Yes",1,0)</f>
        <v>1</v>
      </c>
      <c r="Z3695" s="6">
        <f>CleanedData[[#This Row],[Purchase Amount]]*0.15</f>
        <v>4172.3159999999998</v>
      </c>
      <c r="AA3695" s="6">
        <f>CleanedData[[#This Row],[Purchase Amount]]*1.15</f>
        <v>31987.755999999998</v>
      </c>
    </row>
    <row r="3696" spans="1:27" x14ac:dyDescent="0.3">
      <c r="A3696">
        <v>4481</v>
      </c>
      <c r="B3696" t="s">
        <v>3921</v>
      </c>
      <c r="C3696" s="1">
        <v>45719</v>
      </c>
      <c r="D3696">
        <v>42</v>
      </c>
      <c r="E3696" t="s">
        <v>39</v>
      </c>
      <c r="F3696" t="s">
        <v>77</v>
      </c>
      <c r="G3696" t="s">
        <v>696</v>
      </c>
      <c r="H3696">
        <v>1</v>
      </c>
      <c r="I3696" t="s">
        <v>42</v>
      </c>
      <c r="J3696" t="s">
        <v>63</v>
      </c>
      <c r="K3696" t="s">
        <v>64</v>
      </c>
      <c r="L3696" t="s">
        <v>45</v>
      </c>
      <c r="M3696" t="s">
        <v>46</v>
      </c>
      <c r="N3696" t="s">
        <v>80</v>
      </c>
      <c r="O3696" t="s">
        <v>89</v>
      </c>
      <c r="P3696" t="s">
        <v>49</v>
      </c>
      <c r="Q3696" t="s">
        <v>81</v>
      </c>
      <c r="R3696" s="6">
        <f>_xlfn.XLOOKUP(CleanedData[[#This Row],[Product]],'02_Lookup_Tables'!$A$2:$A$126,'02_Lookup_Tables'!$B$2:$B$126)</f>
        <v>1233.45</v>
      </c>
      <c r="S3696" t="str">
        <f>VLOOKUP(CleanedData[[#This Row],[Product]],'02_Lookup_Tables'!$H$2:$I$126,2,FALSE)</f>
        <v>Beauty &amp; Personal Care</v>
      </c>
      <c r="T3696" t="str">
        <f>VLOOKUP(CleanedData[[#This Row],[Province]],'02_Lookup_Tables'!$D$2:$E$10,2, FALSE)</f>
        <v>Central Region</v>
      </c>
      <c r="U3696" t="str" cm="1">
        <f t="array" ref="U3696">_xlfn.IFS(CleanedData[[#This Row],[Purchase Amount]]&lt;500,"Low",
CleanedData[[#This Row],[Purchase Amount]]&lt;5000,"Medium",
TRUE,"High")</f>
        <v>Medium</v>
      </c>
      <c r="V3696" t="str">
        <f>TEXT(CleanedData[[#This Row],[Date]],"mmmm")</f>
        <v>March</v>
      </c>
      <c r="W3696" t="str">
        <f>"Q"&amp;ROUNDUP(MONTH(CleanedData[[#This Row],[Date]])/3,0)</f>
        <v>Q1</v>
      </c>
      <c r="X3696" t="str">
        <f>IF(CleanedData[[#This Row],[Purchase Amount]]&gt;=5000,"Yes","No")</f>
        <v>No</v>
      </c>
      <c r="Y3696">
        <f>IF(CleanedData[[#This Row],[Recommend]]="Yes",1,0)</f>
        <v>0</v>
      </c>
      <c r="Z3696" s="6">
        <f>CleanedData[[#This Row],[Purchase Amount]]*0.15</f>
        <v>185.01750000000001</v>
      </c>
      <c r="AA3696" s="6">
        <f>CleanedData[[#This Row],[Purchase Amount]]*1.15</f>
        <v>1418.4675</v>
      </c>
    </row>
    <row r="3697" spans="1:27" x14ac:dyDescent="0.3">
      <c r="A3697">
        <v>4482</v>
      </c>
      <c r="B3697" t="s">
        <v>3922</v>
      </c>
      <c r="C3697" s="1">
        <v>45997</v>
      </c>
      <c r="D3697">
        <v>56</v>
      </c>
      <c r="E3697" t="s">
        <v>60</v>
      </c>
      <c r="F3697" t="s">
        <v>77</v>
      </c>
      <c r="G3697" t="s">
        <v>120</v>
      </c>
      <c r="H3697">
        <v>2</v>
      </c>
      <c r="I3697" t="s">
        <v>45</v>
      </c>
      <c r="J3697" t="s">
        <v>43</v>
      </c>
      <c r="K3697" t="s">
        <v>55</v>
      </c>
      <c r="L3697" t="s">
        <v>45</v>
      </c>
      <c r="M3697" t="s">
        <v>140</v>
      </c>
      <c r="N3697" t="s">
        <v>47</v>
      </c>
      <c r="O3697" t="s">
        <v>148</v>
      </c>
      <c r="P3697" t="s">
        <v>70</v>
      </c>
      <c r="Q3697" t="s">
        <v>50</v>
      </c>
      <c r="R3697" s="6">
        <f>_xlfn.XLOOKUP(CleanedData[[#This Row],[Product]],'02_Lookup_Tables'!$A$2:$A$126,'02_Lookup_Tables'!$B$2:$B$126)</f>
        <v>471.63</v>
      </c>
      <c r="S3697" t="str">
        <f>VLOOKUP(CleanedData[[#This Row],[Product]],'02_Lookup_Tables'!$H$2:$I$126,2,FALSE)</f>
        <v>Beauty &amp; Personal Care</v>
      </c>
      <c r="T3697" t="str">
        <f>VLOOKUP(CleanedData[[#This Row],[Province]],'02_Lookup_Tables'!$D$2:$E$10,2, FALSE)</f>
        <v>Central Region</v>
      </c>
      <c r="U3697" t="str" cm="1">
        <f t="array" ref="U3697">_xlfn.IFS(CleanedData[[#This Row],[Purchase Amount]]&lt;500,"Low",
CleanedData[[#This Row],[Purchase Amount]]&lt;5000,"Medium",
TRUE,"High")</f>
        <v>Low</v>
      </c>
      <c r="V3697" t="str">
        <f>TEXT(CleanedData[[#This Row],[Date]],"mmmm")</f>
        <v>December</v>
      </c>
      <c r="W3697" t="str">
        <f>"Q"&amp;ROUNDUP(MONTH(CleanedData[[#This Row],[Date]])/3,0)</f>
        <v>Q4</v>
      </c>
      <c r="X3697" t="str">
        <f>IF(CleanedData[[#This Row],[Purchase Amount]]&gt;=5000,"Yes","No")</f>
        <v>No</v>
      </c>
      <c r="Y3697">
        <f>IF(CleanedData[[#This Row],[Recommend]]="Yes",1,0)</f>
        <v>1</v>
      </c>
      <c r="Z3697" s="6">
        <f>CleanedData[[#This Row],[Purchase Amount]]*0.15</f>
        <v>70.744500000000002</v>
      </c>
      <c r="AA3697" s="6">
        <f>CleanedData[[#This Row],[Purchase Amount]]*1.15</f>
        <v>542.3744999999999</v>
      </c>
    </row>
    <row r="3698" spans="1:27" x14ac:dyDescent="0.3">
      <c r="A3698">
        <v>4483</v>
      </c>
      <c r="B3698" t="s">
        <v>3923</v>
      </c>
      <c r="C3698" s="1">
        <v>45487</v>
      </c>
      <c r="D3698">
        <v>45</v>
      </c>
      <c r="E3698" t="s">
        <v>60</v>
      </c>
      <c r="F3698" t="s">
        <v>68</v>
      </c>
      <c r="G3698" t="s">
        <v>472</v>
      </c>
      <c r="H3698">
        <v>1</v>
      </c>
      <c r="I3698" t="s">
        <v>42</v>
      </c>
      <c r="J3698" t="s">
        <v>43</v>
      </c>
      <c r="K3698" t="s">
        <v>55</v>
      </c>
      <c r="L3698" t="s">
        <v>45</v>
      </c>
      <c r="M3698" t="s">
        <v>88</v>
      </c>
      <c r="N3698" t="s">
        <v>80</v>
      </c>
      <c r="O3698" t="s">
        <v>89</v>
      </c>
      <c r="P3698" t="s">
        <v>49</v>
      </c>
      <c r="Q3698" t="s">
        <v>93</v>
      </c>
      <c r="R3698" s="6">
        <f>_xlfn.XLOOKUP(CleanedData[[#This Row],[Product]],'02_Lookup_Tables'!$A$2:$A$126,'02_Lookup_Tables'!$B$2:$B$126)</f>
        <v>2216.12</v>
      </c>
      <c r="S3698" t="str">
        <f>VLOOKUP(CleanedData[[#This Row],[Product]],'02_Lookup_Tables'!$H$2:$I$126,2,FALSE)</f>
        <v>Beauty &amp; Personal Care</v>
      </c>
      <c r="T3698" t="str">
        <f>VLOOKUP(CleanedData[[#This Row],[Province]],'02_Lookup_Tables'!$D$2:$E$10,2, FALSE)</f>
        <v>Northern Region</v>
      </c>
      <c r="U3698" t="str" cm="1">
        <f t="array" ref="U3698">_xlfn.IFS(CleanedData[[#This Row],[Purchase Amount]]&lt;500,"Low",
CleanedData[[#This Row],[Purchase Amount]]&lt;5000,"Medium",
TRUE,"High")</f>
        <v>Medium</v>
      </c>
      <c r="V3698" t="str">
        <f>TEXT(CleanedData[[#This Row],[Date]],"mmmm")</f>
        <v>July</v>
      </c>
      <c r="W3698" t="str">
        <f>"Q"&amp;ROUNDUP(MONTH(CleanedData[[#This Row],[Date]])/3,0)</f>
        <v>Q3</v>
      </c>
      <c r="X3698" t="str">
        <f>IF(CleanedData[[#This Row],[Purchase Amount]]&gt;=5000,"Yes","No")</f>
        <v>No</v>
      </c>
      <c r="Y3698">
        <f>IF(CleanedData[[#This Row],[Recommend]]="Yes",1,0)</f>
        <v>0</v>
      </c>
      <c r="Z3698" s="6">
        <f>CleanedData[[#This Row],[Purchase Amount]]*0.15</f>
        <v>332.41799999999995</v>
      </c>
      <c r="AA3698" s="6">
        <f>CleanedData[[#This Row],[Purchase Amount]]*1.15</f>
        <v>2548.5379999999996</v>
      </c>
    </row>
    <row r="3699" spans="1:27" x14ac:dyDescent="0.3">
      <c r="A3699">
        <v>4484</v>
      </c>
      <c r="B3699" t="s">
        <v>3924</v>
      </c>
      <c r="C3699" s="1">
        <v>45732</v>
      </c>
      <c r="D3699">
        <v>35</v>
      </c>
      <c r="E3699" t="s">
        <v>52</v>
      </c>
      <c r="F3699" t="s">
        <v>125</v>
      </c>
      <c r="G3699" t="s">
        <v>146</v>
      </c>
      <c r="H3699">
        <v>1</v>
      </c>
      <c r="I3699" t="s">
        <v>42</v>
      </c>
      <c r="J3699" t="s">
        <v>43</v>
      </c>
      <c r="K3699" t="s">
        <v>64</v>
      </c>
      <c r="L3699" t="s">
        <v>45</v>
      </c>
      <c r="M3699" t="s">
        <v>156</v>
      </c>
      <c r="N3699" t="s">
        <v>80</v>
      </c>
      <c r="O3699" t="s">
        <v>148</v>
      </c>
      <c r="P3699" t="s">
        <v>70</v>
      </c>
      <c r="Q3699" t="s">
        <v>81</v>
      </c>
      <c r="R3699" s="6">
        <f>_xlfn.XLOOKUP(CleanedData[[#This Row],[Product]],'02_Lookup_Tables'!$A$2:$A$126,'02_Lookup_Tables'!$B$2:$B$126)</f>
        <v>27815.439999999999</v>
      </c>
      <c r="S3699" t="str">
        <f>VLOOKUP(CleanedData[[#This Row],[Product]],'02_Lookup_Tables'!$H$2:$I$126,2,FALSE)</f>
        <v>Electronics</v>
      </c>
      <c r="T3699" t="str">
        <f>VLOOKUP(CleanedData[[#This Row],[Province]],'02_Lookup_Tables'!$D$2:$E$10,2, FALSE)</f>
        <v>Western Region</v>
      </c>
      <c r="U3699" t="str" cm="1">
        <f t="array" ref="U3699">_xlfn.IFS(CleanedData[[#This Row],[Purchase Amount]]&lt;500,"Low",
CleanedData[[#This Row],[Purchase Amount]]&lt;5000,"Medium",
TRUE,"High")</f>
        <v>High</v>
      </c>
      <c r="V3699" t="str">
        <f>TEXT(CleanedData[[#This Row],[Date]],"mmmm")</f>
        <v>March</v>
      </c>
      <c r="W3699" t="str">
        <f>"Q"&amp;ROUNDUP(MONTH(CleanedData[[#This Row],[Date]])/3,0)</f>
        <v>Q1</v>
      </c>
      <c r="X3699" t="str">
        <f>IF(CleanedData[[#This Row],[Purchase Amount]]&gt;=5000,"Yes","No")</f>
        <v>Yes</v>
      </c>
      <c r="Y3699">
        <f>IF(CleanedData[[#This Row],[Recommend]]="Yes",1,0)</f>
        <v>0</v>
      </c>
      <c r="Z3699" s="6">
        <f>CleanedData[[#This Row],[Purchase Amount]]*0.15</f>
        <v>4172.3159999999998</v>
      </c>
      <c r="AA3699" s="6">
        <f>CleanedData[[#This Row],[Purchase Amount]]*1.15</f>
        <v>31987.755999999998</v>
      </c>
    </row>
    <row r="3700" spans="1:27" x14ac:dyDescent="0.3">
      <c r="A3700">
        <v>4485</v>
      </c>
      <c r="B3700" t="s">
        <v>3925</v>
      </c>
      <c r="C3700" s="1">
        <v>45544</v>
      </c>
      <c r="D3700">
        <v>43</v>
      </c>
      <c r="E3700" t="s">
        <v>39</v>
      </c>
      <c r="F3700" t="s">
        <v>61</v>
      </c>
      <c r="G3700" t="s">
        <v>203</v>
      </c>
      <c r="H3700">
        <v>2</v>
      </c>
      <c r="I3700" t="s">
        <v>45</v>
      </c>
      <c r="J3700" t="s">
        <v>74</v>
      </c>
      <c r="K3700" t="s">
        <v>44</v>
      </c>
      <c r="L3700" t="s">
        <v>45</v>
      </c>
      <c r="M3700" t="s">
        <v>85</v>
      </c>
      <c r="N3700" t="s">
        <v>47</v>
      </c>
      <c r="O3700" t="s">
        <v>48</v>
      </c>
      <c r="P3700" t="s">
        <v>49</v>
      </c>
      <c r="Q3700" t="s">
        <v>81</v>
      </c>
      <c r="R3700" s="6">
        <f>_xlfn.XLOOKUP(CleanedData[[#This Row],[Product]],'02_Lookup_Tables'!$A$2:$A$126,'02_Lookup_Tables'!$B$2:$B$126)</f>
        <v>2849.09</v>
      </c>
      <c r="S3700" t="str">
        <f>VLOOKUP(CleanedData[[#This Row],[Product]],'02_Lookup_Tables'!$H$2:$I$126,2,FALSE)</f>
        <v>Home &amp; Living</v>
      </c>
      <c r="T3700" t="str">
        <f>VLOOKUP(CleanedData[[#This Row],[Province]],'02_Lookup_Tables'!$D$2:$E$10,2, FALSE)</f>
        <v>Southern Region</v>
      </c>
      <c r="U3700" t="str" cm="1">
        <f t="array" ref="U3700">_xlfn.IFS(CleanedData[[#This Row],[Purchase Amount]]&lt;500,"Low",
CleanedData[[#This Row],[Purchase Amount]]&lt;5000,"Medium",
TRUE,"High")</f>
        <v>Medium</v>
      </c>
      <c r="V3700" t="str">
        <f>TEXT(CleanedData[[#This Row],[Date]],"mmmm")</f>
        <v>September</v>
      </c>
      <c r="W3700" t="str">
        <f>"Q"&amp;ROUNDUP(MONTH(CleanedData[[#This Row],[Date]])/3,0)</f>
        <v>Q3</v>
      </c>
      <c r="X3700" t="str">
        <f>IF(CleanedData[[#This Row],[Purchase Amount]]&gt;=5000,"Yes","No")</f>
        <v>No</v>
      </c>
      <c r="Y3700">
        <f>IF(CleanedData[[#This Row],[Recommend]]="Yes",1,0)</f>
        <v>1</v>
      </c>
      <c r="Z3700" s="6">
        <f>CleanedData[[#This Row],[Purchase Amount]]*0.15</f>
        <v>427.36349999999999</v>
      </c>
      <c r="AA3700" s="6">
        <f>CleanedData[[#This Row],[Purchase Amount]]*1.15</f>
        <v>3276.4535000000001</v>
      </c>
    </row>
    <row r="3701" spans="1:27" x14ac:dyDescent="0.3">
      <c r="A3701">
        <v>4486</v>
      </c>
      <c r="B3701" t="s">
        <v>3926</v>
      </c>
      <c r="C3701" s="1">
        <v>45767</v>
      </c>
      <c r="D3701">
        <v>80</v>
      </c>
      <c r="E3701" t="s">
        <v>52</v>
      </c>
      <c r="F3701" t="s">
        <v>61</v>
      </c>
      <c r="G3701" t="s">
        <v>417</v>
      </c>
      <c r="H3701">
        <v>2</v>
      </c>
      <c r="I3701" t="s">
        <v>45</v>
      </c>
      <c r="J3701" t="s">
        <v>74</v>
      </c>
      <c r="K3701" t="s">
        <v>55</v>
      </c>
      <c r="L3701" t="s">
        <v>45</v>
      </c>
      <c r="M3701" t="s">
        <v>231</v>
      </c>
      <c r="N3701" t="s">
        <v>47</v>
      </c>
      <c r="O3701" t="s">
        <v>89</v>
      </c>
      <c r="P3701" t="s">
        <v>49</v>
      </c>
      <c r="Q3701" t="s">
        <v>97</v>
      </c>
      <c r="R3701" s="6">
        <f>_xlfn.XLOOKUP(CleanedData[[#This Row],[Product]],'02_Lookup_Tables'!$A$2:$A$126,'02_Lookup_Tables'!$B$2:$B$126)</f>
        <v>274.49</v>
      </c>
      <c r="S3701" t="str">
        <f>VLOOKUP(CleanedData[[#This Row],[Product]],'02_Lookup_Tables'!$H$2:$I$126,2,FALSE)</f>
        <v>Beauty &amp; Personal Care</v>
      </c>
      <c r="T3701" t="str">
        <f>VLOOKUP(CleanedData[[#This Row],[Province]],'02_Lookup_Tables'!$D$2:$E$10,2, FALSE)</f>
        <v>Southern Region</v>
      </c>
      <c r="U3701" t="str" cm="1">
        <f t="array" ref="U3701">_xlfn.IFS(CleanedData[[#This Row],[Purchase Amount]]&lt;500,"Low",
CleanedData[[#This Row],[Purchase Amount]]&lt;5000,"Medium",
TRUE,"High")</f>
        <v>Low</v>
      </c>
      <c r="V3701" t="str">
        <f>TEXT(CleanedData[[#This Row],[Date]],"mmmm")</f>
        <v>April</v>
      </c>
      <c r="W3701" t="str">
        <f>"Q"&amp;ROUNDUP(MONTH(CleanedData[[#This Row],[Date]])/3,0)</f>
        <v>Q2</v>
      </c>
      <c r="X3701" t="str">
        <f>IF(CleanedData[[#This Row],[Purchase Amount]]&gt;=5000,"Yes","No")</f>
        <v>No</v>
      </c>
      <c r="Y3701">
        <f>IF(CleanedData[[#This Row],[Recommend]]="Yes",1,0)</f>
        <v>1</v>
      </c>
      <c r="Z3701" s="6">
        <f>CleanedData[[#This Row],[Purchase Amount]]*0.15</f>
        <v>41.173499999999997</v>
      </c>
      <c r="AA3701" s="6">
        <f>CleanedData[[#This Row],[Purchase Amount]]*1.15</f>
        <v>315.6635</v>
      </c>
    </row>
    <row r="3702" spans="1:27" x14ac:dyDescent="0.3">
      <c r="A3702">
        <v>4487</v>
      </c>
      <c r="B3702" t="s">
        <v>3927</v>
      </c>
      <c r="C3702" s="1">
        <v>45364</v>
      </c>
      <c r="D3702">
        <v>28</v>
      </c>
      <c r="E3702" t="s">
        <v>39</v>
      </c>
      <c r="F3702" t="s">
        <v>40</v>
      </c>
      <c r="G3702" t="s">
        <v>212</v>
      </c>
      <c r="H3702">
        <v>5</v>
      </c>
      <c r="I3702" t="s">
        <v>45</v>
      </c>
      <c r="J3702" t="s">
        <v>74</v>
      </c>
      <c r="K3702" t="s">
        <v>64</v>
      </c>
      <c r="L3702" t="s">
        <v>45</v>
      </c>
      <c r="M3702" t="s">
        <v>88</v>
      </c>
      <c r="N3702" t="s">
        <v>57</v>
      </c>
      <c r="O3702" t="s">
        <v>89</v>
      </c>
      <c r="P3702" t="s">
        <v>70</v>
      </c>
      <c r="Q3702" t="s">
        <v>58</v>
      </c>
      <c r="R3702" s="6">
        <f>_xlfn.XLOOKUP(CleanedData[[#This Row],[Product]],'02_Lookup_Tables'!$A$2:$A$126,'02_Lookup_Tables'!$B$2:$B$126)</f>
        <v>192.77</v>
      </c>
      <c r="S3702" t="str">
        <f>VLOOKUP(CleanedData[[#This Row],[Product]],'02_Lookup_Tables'!$H$2:$I$126,2,FALSE)</f>
        <v>Beauty &amp; Personal Care</v>
      </c>
      <c r="T3702" t="str">
        <f>VLOOKUP(CleanedData[[#This Row],[Province]],'02_Lookup_Tables'!$D$2:$E$10,2, FALSE)</f>
        <v>Northern Region</v>
      </c>
      <c r="U3702" t="str" cm="1">
        <f t="array" ref="U3702">_xlfn.IFS(CleanedData[[#This Row],[Purchase Amount]]&lt;500,"Low",
CleanedData[[#This Row],[Purchase Amount]]&lt;5000,"Medium",
TRUE,"High")</f>
        <v>Low</v>
      </c>
      <c r="V3702" t="str">
        <f>TEXT(CleanedData[[#This Row],[Date]],"mmmm")</f>
        <v>March</v>
      </c>
      <c r="W3702" t="str">
        <f>"Q"&amp;ROUNDUP(MONTH(CleanedData[[#This Row],[Date]])/3,0)</f>
        <v>Q1</v>
      </c>
      <c r="X3702" t="str">
        <f>IF(CleanedData[[#This Row],[Purchase Amount]]&gt;=5000,"Yes","No")</f>
        <v>No</v>
      </c>
      <c r="Y3702">
        <f>IF(CleanedData[[#This Row],[Recommend]]="Yes",1,0)</f>
        <v>1</v>
      </c>
      <c r="Z3702" s="6">
        <f>CleanedData[[#This Row],[Purchase Amount]]*0.15</f>
        <v>28.915500000000002</v>
      </c>
      <c r="AA3702" s="6">
        <f>CleanedData[[#This Row],[Purchase Amount]]*1.15</f>
        <v>221.68549999999999</v>
      </c>
    </row>
    <row r="3703" spans="1:27" x14ac:dyDescent="0.3">
      <c r="A3703">
        <v>4488</v>
      </c>
      <c r="B3703" t="s">
        <v>3928</v>
      </c>
      <c r="C3703" s="1">
        <v>45539</v>
      </c>
      <c r="D3703">
        <v>44</v>
      </c>
      <c r="E3703" t="s">
        <v>60</v>
      </c>
      <c r="F3703" t="s">
        <v>108</v>
      </c>
      <c r="G3703" t="s">
        <v>201</v>
      </c>
      <c r="H3703">
        <v>2</v>
      </c>
      <c r="I3703" t="s">
        <v>42</v>
      </c>
      <c r="J3703" t="s">
        <v>63</v>
      </c>
      <c r="K3703" t="s">
        <v>44</v>
      </c>
      <c r="L3703" t="s">
        <v>42</v>
      </c>
      <c r="M3703" t="s">
        <v>196</v>
      </c>
      <c r="N3703" t="s">
        <v>47</v>
      </c>
      <c r="O3703" t="s">
        <v>89</v>
      </c>
      <c r="P3703" t="s">
        <v>49</v>
      </c>
      <c r="Q3703" t="s">
        <v>81</v>
      </c>
      <c r="R3703" s="6">
        <f>_xlfn.XLOOKUP(CleanedData[[#This Row],[Product]],'02_Lookup_Tables'!$A$2:$A$126,'02_Lookup_Tables'!$B$2:$B$126)</f>
        <v>755.66</v>
      </c>
      <c r="S3703" t="str">
        <f>VLOOKUP(CleanedData[[#This Row],[Product]],'02_Lookup_Tables'!$H$2:$I$126,2,FALSE)</f>
        <v>Home &amp; Living</v>
      </c>
      <c r="T3703" t="str">
        <f>VLOOKUP(CleanedData[[#This Row],[Province]],'02_Lookup_Tables'!$D$2:$E$10,2, FALSE)</f>
        <v>Gauteng Region</v>
      </c>
      <c r="U3703" t="str" cm="1">
        <f t="array" ref="U3703">_xlfn.IFS(CleanedData[[#This Row],[Purchase Amount]]&lt;500,"Low",
CleanedData[[#This Row],[Purchase Amount]]&lt;5000,"Medium",
TRUE,"High")</f>
        <v>Medium</v>
      </c>
      <c r="V3703" t="str">
        <f>TEXT(CleanedData[[#This Row],[Date]],"mmmm")</f>
        <v>September</v>
      </c>
      <c r="W3703" t="str">
        <f>"Q"&amp;ROUNDUP(MONTH(CleanedData[[#This Row],[Date]])/3,0)</f>
        <v>Q3</v>
      </c>
      <c r="X3703" t="str">
        <f>IF(CleanedData[[#This Row],[Purchase Amount]]&gt;=5000,"Yes","No")</f>
        <v>No</v>
      </c>
      <c r="Y3703">
        <f>IF(CleanedData[[#This Row],[Recommend]]="Yes",1,0)</f>
        <v>0</v>
      </c>
      <c r="Z3703" s="6">
        <f>CleanedData[[#This Row],[Purchase Amount]]*0.15</f>
        <v>113.34899999999999</v>
      </c>
      <c r="AA3703" s="6">
        <f>CleanedData[[#This Row],[Purchase Amount]]*1.15</f>
        <v>869.0089999999999</v>
      </c>
    </row>
    <row r="3704" spans="1:27" x14ac:dyDescent="0.3">
      <c r="A3704">
        <v>4489</v>
      </c>
      <c r="B3704" t="s">
        <v>3929</v>
      </c>
      <c r="C3704" s="1">
        <v>45903</v>
      </c>
      <c r="E3704" t="s">
        <v>52</v>
      </c>
      <c r="F3704" t="s">
        <v>40</v>
      </c>
      <c r="G3704" t="s">
        <v>336</v>
      </c>
      <c r="H3704">
        <v>4</v>
      </c>
      <c r="I3704" t="s">
        <v>42</v>
      </c>
      <c r="J3704" t="s">
        <v>43</v>
      </c>
      <c r="K3704" t="s">
        <v>55</v>
      </c>
      <c r="L3704" t="s">
        <v>42</v>
      </c>
      <c r="M3704" t="s">
        <v>123</v>
      </c>
      <c r="N3704" t="s">
        <v>96</v>
      </c>
      <c r="O3704" t="s">
        <v>89</v>
      </c>
      <c r="P3704" t="s">
        <v>70</v>
      </c>
      <c r="Q3704" t="s">
        <v>166</v>
      </c>
      <c r="R3704" s="6">
        <f>_xlfn.XLOOKUP(CleanedData[[#This Row],[Product]],'02_Lookup_Tables'!$A$2:$A$126,'02_Lookup_Tables'!$B$2:$B$126)</f>
        <v>812.2</v>
      </c>
      <c r="S3704" t="str">
        <f>VLOOKUP(CleanedData[[#This Row],[Product]],'02_Lookup_Tables'!$H$2:$I$126,2,FALSE)</f>
        <v>Sports &amp; Outdoors</v>
      </c>
      <c r="T3704" t="str">
        <f>VLOOKUP(CleanedData[[#This Row],[Province]],'02_Lookup_Tables'!$D$2:$E$10,2, FALSE)</f>
        <v>Northern Region</v>
      </c>
      <c r="U3704" t="str" cm="1">
        <f t="array" ref="U3704">_xlfn.IFS(CleanedData[[#This Row],[Purchase Amount]]&lt;500,"Low",
CleanedData[[#This Row],[Purchase Amount]]&lt;5000,"Medium",
TRUE,"High")</f>
        <v>Medium</v>
      </c>
      <c r="V3704" t="str">
        <f>TEXT(CleanedData[[#This Row],[Date]],"mmmm")</f>
        <v>September</v>
      </c>
      <c r="W3704" t="str">
        <f>"Q"&amp;ROUNDUP(MONTH(CleanedData[[#This Row],[Date]])/3,0)</f>
        <v>Q3</v>
      </c>
      <c r="X3704" t="str">
        <f>IF(CleanedData[[#This Row],[Purchase Amount]]&gt;=5000,"Yes","No")</f>
        <v>No</v>
      </c>
      <c r="Y3704">
        <f>IF(CleanedData[[#This Row],[Recommend]]="Yes",1,0)</f>
        <v>0</v>
      </c>
      <c r="Z3704" s="6">
        <f>CleanedData[[#This Row],[Purchase Amount]]*0.15</f>
        <v>121.83</v>
      </c>
      <c r="AA3704" s="6">
        <f>CleanedData[[#This Row],[Purchase Amount]]*1.15</f>
        <v>934.03</v>
      </c>
    </row>
    <row r="3705" spans="1:27" x14ac:dyDescent="0.3">
      <c r="A3705">
        <v>4490</v>
      </c>
      <c r="B3705" t="s">
        <v>3930</v>
      </c>
      <c r="C3705" s="1">
        <v>45682</v>
      </c>
      <c r="D3705">
        <v>68</v>
      </c>
      <c r="E3705" t="s">
        <v>39</v>
      </c>
      <c r="F3705" t="s">
        <v>108</v>
      </c>
      <c r="G3705" t="s">
        <v>223</v>
      </c>
      <c r="H3705">
        <v>5</v>
      </c>
      <c r="I3705" t="s">
        <v>42</v>
      </c>
      <c r="J3705" t="s">
        <v>54</v>
      </c>
      <c r="K3705" t="s">
        <v>64</v>
      </c>
      <c r="L3705" t="s">
        <v>42</v>
      </c>
      <c r="M3705" t="s">
        <v>46</v>
      </c>
      <c r="N3705" t="s">
        <v>57</v>
      </c>
      <c r="O3705" t="s">
        <v>89</v>
      </c>
      <c r="P3705" t="s">
        <v>70</v>
      </c>
      <c r="Q3705" t="s">
        <v>97</v>
      </c>
      <c r="R3705" s="6">
        <f>_xlfn.XLOOKUP(CleanedData[[#This Row],[Product]],'02_Lookup_Tables'!$A$2:$A$126,'02_Lookup_Tables'!$B$2:$B$126)</f>
        <v>209.53</v>
      </c>
      <c r="S3705" t="str">
        <f>VLOOKUP(CleanedData[[#This Row],[Product]],'02_Lookup_Tables'!$H$2:$I$126,2,FALSE)</f>
        <v>Food</v>
      </c>
      <c r="T3705" t="str">
        <f>VLOOKUP(CleanedData[[#This Row],[Province]],'02_Lookup_Tables'!$D$2:$E$10,2, FALSE)</f>
        <v>Gauteng Region</v>
      </c>
      <c r="U3705" t="str" cm="1">
        <f t="array" ref="U3705">_xlfn.IFS(CleanedData[[#This Row],[Purchase Amount]]&lt;500,"Low",
CleanedData[[#This Row],[Purchase Amount]]&lt;5000,"Medium",
TRUE,"High")</f>
        <v>Low</v>
      </c>
      <c r="V3705" t="str">
        <f>TEXT(CleanedData[[#This Row],[Date]],"mmmm")</f>
        <v>January</v>
      </c>
      <c r="W3705" t="str">
        <f>"Q"&amp;ROUNDUP(MONTH(CleanedData[[#This Row],[Date]])/3,0)</f>
        <v>Q1</v>
      </c>
      <c r="X3705" t="str">
        <f>IF(CleanedData[[#This Row],[Purchase Amount]]&gt;=5000,"Yes","No")</f>
        <v>No</v>
      </c>
      <c r="Y3705">
        <f>IF(CleanedData[[#This Row],[Recommend]]="Yes",1,0)</f>
        <v>0</v>
      </c>
      <c r="Z3705" s="6">
        <f>CleanedData[[#This Row],[Purchase Amount]]*0.15</f>
        <v>31.429499999999997</v>
      </c>
      <c r="AA3705" s="6">
        <f>CleanedData[[#This Row],[Purchase Amount]]*1.15</f>
        <v>240.95949999999999</v>
      </c>
    </row>
    <row r="3706" spans="1:27" x14ac:dyDescent="0.3">
      <c r="A3706">
        <v>4491</v>
      </c>
      <c r="B3706" t="s">
        <v>3931</v>
      </c>
      <c r="C3706" s="1">
        <v>45681</v>
      </c>
      <c r="D3706">
        <v>27</v>
      </c>
      <c r="E3706" t="s">
        <v>52</v>
      </c>
      <c r="F3706" t="s">
        <v>61</v>
      </c>
      <c r="G3706" t="s">
        <v>693</v>
      </c>
      <c r="H3706">
        <v>1</v>
      </c>
      <c r="I3706" t="s">
        <v>42</v>
      </c>
      <c r="J3706" t="s">
        <v>43</v>
      </c>
      <c r="K3706" t="s">
        <v>64</v>
      </c>
      <c r="L3706" t="s">
        <v>42</v>
      </c>
      <c r="M3706" t="s">
        <v>112</v>
      </c>
      <c r="N3706" t="s">
        <v>80</v>
      </c>
      <c r="O3706" t="s">
        <v>48</v>
      </c>
      <c r="P3706" t="s">
        <v>49</v>
      </c>
      <c r="Q3706" t="s">
        <v>58</v>
      </c>
      <c r="R3706" s="6">
        <f>_xlfn.XLOOKUP(CleanedData[[#This Row],[Product]],'02_Lookup_Tables'!$A$2:$A$126,'02_Lookup_Tables'!$B$2:$B$126)</f>
        <v>618.72</v>
      </c>
      <c r="S3706" t="str">
        <f>VLOOKUP(CleanedData[[#This Row],[Product]],'02_Lookup_Tables'!$H$2:$I$126,2,FALSE)</f>
        <v>Sports &amp; Outdoors</v>
      </c>
      <c r="T3706" t="str">
        <f>VLOOKUP(CleanedData[[#This Row],[Province]],'02_Lookup_Tables'!$D$2:$E$10,2, FALSE)</f>
        <v>Southern Region</v>
      </c>
      <c r="U3706" t="str" cm="1">
        <f t="array" ref="U3706">_xlfn.IFS(CleanedData[[#This Row],[Purchase Amount]]&lt;500,"Low",
CleanedData[[#This Row],[Purchase Amount]]&lt;5000,"Medium",
TRUE,"High")</f>
        <v>Medium</v>
      </c>
      <c r="V3706" t="str">
        <f>TEXT(CleanedData[[#This Row],[Date]],"mmmm")</f>
        <v>January</v>
      </c>
      <c r="W3706" t="str">
        <f>"Q"&amp;ROUNDUP(MONTH(CleanedData[[#This Row],[Date]])/3,0)</f>
        <v>Q1</v>
      </c>
      <c r="X3706" t="str">
        <f>IF(CleanedData[[#This Row],[Purchase Amount]]&gt;=5000,"Yes","No")</f>
        <v>No</v>
      </c>
      <c r="Y3706">
        <f>IF(CleanedData[[#This Row],[Recommend]]="Yes",1,0)</f>
        <v>0</v>
      </c>
      <c r="Z3706" s="6">
        <f>CleanedData[[#This Row],[Purchase Amount]]*0.15</f>
        <v>92.808000000000007</v>
      </c>
      <c r="AA3706" s="6">
        <f>CleanedData[[#This Row],[Purchase Amount]]*1.15</f>
        <v>711.52800000000002</v>
      </c>
    </row>
    <row r="3707" spans="1:27" x14ac:dyDescent="0.3">
      <c r="A3707">
        <v>4492</v>
      </c>
      <c r="B3707" t="s">
        <v>3932</v>
      </c>
      <c r="C3707" s="1">
        <v>45737</v>
      </c>
      <c r="D3707">
        <v>52</v>
      </c>
      <c r="E3707" t="s">
        <v>52</v>
      </c>
      <c r="F3707" t="s">
        <v>40</v>
      </c>
      <c r="G3707" t="s">
        <v>278</v>
      </c>
      <c r="H3707">
        <v>2</v>
      </c>
      <c r="I3707" t="s">
        <v>42</v>
      </c>
      <c r="J3707" t="s">
        <v>43</v>
      </c>
      <c r="K3707" t="s">
        <v>64</v>
      </c>
      <c r="L3707" t="s">
        <v>45</v>
      </c>
      <c r="M3707" t="s">
        <v>88</v>
      </c>
      <c r="N3707" t="s">
        <v>47</v>
      </c>
      <c r="O3707" t="s">
        <v>89</v>
      </c>
      <c r="P3707" t="s">
        <v>49</v>
      </c>
      <c r="Q3707" t="s">
        <v>93</v>
      </c>
      <c r="R3707" s="6">
        <f>_xlfn.XLOOKUP(CleanedData[[#This Row],[Product]],'02_Lookup_Tables'!$A$2:$A$126,'02_Lookup_Tables'!$B$2:$B$126)</f>
        <v>45.96</v>
      </c>
      <c r="S3707" t="str">
        <f>VLOOKUP(CleanedData[[#This Row],[Product]],'02_Lookup_Tables'!$H$2:$I$126,2,FALSE)</f>
        <v>Food</v>
      </c>
      <c r="T3707" t="str">
        <f>VLOOKUP(CleanedData[[#This Row],[Province]],'02_Lookup_Tables'!$D$2:$E$10,2, FALSE)</f>
        <v>Northern Region</v>
      </c>
      <c r="U3707" t="str" cm="1">
        <f t="array" ref="U3707">_xlfn.IFS(CleanedData[[#This Row],[Purchase Amount]]&lt;500,"Low",
CleanedData[[#This Row],[Purchase Amount]]&lt;5000,"Medium",
TRUE,"High")</f>
        <v>Low</v>
      </c>
      <c r="V3707" t="str">
        <f>TEXT(CleanedData[[#This Row],[Date]],"mmmm")</f>
        <v>March</v>
      </c>
      <c r="W3707" t="str">
        <f>"Q"&amp;ROUNDUP(MONTH(CleanedData[[#This Row],[Date]])/3,0)</f>
        <v>Q1</v>
      </c>
      <c r="X3707" t="str">
        <f>IF(CleanedData[[#This Row],[Purchase Amount]]&gt;=5000,"Yes","No")</f>
        <v>No</v>
      </c>
      <c r="Y3707">
        <f>IF(CleanedData[[#This Row],[Recommend]]="Yes",1,0)</f>
        <v>0</v>
      </c>
      <c r="Z3707" s="6">
        <f>CleanedData[[#This Row],[Purchase Amount]]*0.15</f>
        <v>6.8940000000000001</v>
      </c>
      <c r="AA3707" s="6">
        <f>CleanedData[[#This Row],[Purchase Amount]]*1.15</f>
        <v>52.853999999999999</v>
      </c>
    </row>
    <row r="3708" spans="1:27" x14ac:dyDescent="0.3">
      <c r="A3708">
        <v>4493</v>
      </c>
      <c r="B3708" t="s">
        <v>3933</v>
      </c>
      <c r="C3708" s="1">
        <v>45816</v>
      </c>
      <c r="D3708">
        <v>31</v>
      </c>
      <c r="E3708" t="s">
        <v>60</v>
      </c>
      <c r="F3708" t="s">
        <v>108</v>
      </c>
      <c r="G3708" t="s">
        <v>230</v>
      </c>
      <c r="H3708">
        <v>3</v>
      </c>
      <c r="I3708" t="s">
        <v>42</v>
      </c>
      <c r="J3708" t="s">
        <v>43</v>
      </c>
      <c r="K3708" t="s">
        <v>64</v>
      </c>
      <c r="L3708" t="s">
        <v>42</v>
      </c>
      <c r="M3708" t="s">
        <v>75</v>
      </c>
      <c r="N3708" t="s">
        <v>48</v>
      </c>
      <c r="O3708" t="s">
        <v>89</v>
      </c>
      <c r="P3708" t="s">
        <v>49</v>
      </c>
      <c r="Q3708" t="s">
        <v>58</v>
      </c>
      <c r="R3708" s="6">
        <f>_xlfn.XLOOKUP(CleanedData[[#This Row],[Product]],'02_Lookup_Tables'!$A$2:$A$126,'02_Lookup_Tables'!$B$2:$B$126)</f>
        <v>1940.64</v>
      </c>
      <c r="S3708" t="str">
        <f>VLOOKUP(CleanedData[[#This Row],[Product]],'02_Lookup_Tables'!$H$2:$I$126,2,FALSE)</f>
        <v>Toys &amp; Games</v>
      </c>
      <c r="T3708" t="str">
        <f>VLOOKUP(CleanedData[[#This Row],[Province]],'02_Lookup_Tables'!$D$2:$E$10,2, FALSE)</f>
        <v>Gauteng Region</v>
      </c>
      <c r="U3708" t="str" cm="1">
        <f t="array" ref="U3708">_xlfn.IFS(CleanedData[[#This Row],[Purchase Amount]]&lt;500,"Low",
CleanedData[[#This Row],[Purchase Amount]]&lt;5000,"Medium",
TRUE,"High")</f>
        <v>Medium</v>
      </c>
      <c r="V3708" t="str">
        <f>TEXT(CleanedData[[#This Row],[Date]],"mmmm")</f>
        <v>June</v>
      </c>
      <c r="W3708" t="str">
        <f>"Q"&amp;ROUNDUP(MONTH(CleanedData[[#This Row],[Date]])/3,0)</f>
        <v>Q2</v>
      </c>
      <c r="X3708" t="str">
        <f>IF(CleanedData[[#This Row],[Purchase Amount]]&gt;=5000,"Yes","No")</f>
        <v>No</v>
      </c>
      <c r="Y3708">
        <f>IF(CleanedData[[#This Row],[Recommend]]="Yes",1,0)</f>
        <v>0</v>
      </c>
      <c r="Z3708" s="6">
        <f>CleanedData[[#This Row],[Purchase Amount]]*0.15</f>
        <v>291.096</v>
      </c>
      <c r="AA3708" s="6">
        <f>CleanedData[[#This Row],[Purchase Amount]]*1.15</f>
        <v>2231.7359999999999</v>
      </c>
    </row>
    <row r="3709" spans="1:27" x14ac:dyDescent="0.3">
      <c r="A3709">
        <v>4494</v>
      </c>
      <c r="B3709" t="s">
        <v>3934</v>
      </c>
      <c r="C3709" s="1">
        <v>45817</v>
      </c>
      <c r="D3709">
        <v>48</v>
      </c>
      <c r="E3709" t="s">
        <v>60</v>
      </c>
      <c r="F3709" t="s">
        <v>108</v>
      </c>
      <c r="G3709" t="s">
        <v>303</v>
      </c>
      <c r="H3709">
        <v>1</v>
      </c>
      <c r="I3709" t="s">
        <v>45</v>
      </c>
      <c r="J3709" t="s">
        <v>74</v>
      </c>
      <c r="K3709" t="s">
        <v>64</v>
      </c>
      <c r="L3709" t="s">
        <v>45</v>
      </c>
      <c r="M3709" t="s">
        <v>140</v>
      </c>
      <c r="N3709" t="s">
        <v>80</v>
      </c>
      <c r="O3709" t="s">
        <v>148</v>
      </c>
      <c r="P3709" t="s">
        <v>70</v>
      </c>
      <c r="Q3709" t="s">
        <v>93</v>
      </c>
      <c r="R3709" s="6">
        <f>_xlfn.XLOOKUP(CleanedData[[#This Row],[Product]],'02_Lookup_Tables'!$A$2:$A$126,'02_Lookup_Tables'!$B$2:$B$126)</f>
        <v>4841.7700000000004</v>
      </c>
      <c r="S3709" t="str">
        <f>VLOOKUP(CleanedData[[#This Row],[Product]],'02_Lookup_Tables'!$H$2:$I$126,2,FALSE)</f>
        <v>Home &amp; Living</v>
      </c>
      <c r="T3709" t="str">
        <f>VLOOKUP(CleanedData[[#This Row],[Province]],'02_Lookup_Tables'!$D$2:$E$10,2, FALSE)</f>
        <v>Gauteng Region</v>
      </c>
      <c r="U3709" t="str" cm="1">
        <f t="array" ref="U3709">_xlfn.IFS(CleanedData[[#This Row],[Purchase Amount]]&lt;500,"Low",
CleanedData[[#This Row],[Purchase Amount]]&lt;5000,"Medium",
TRUE,"High")</f>
        <v>Medium</v>
      </c>
      <c r="V3709" t="str">
        <f>TEXT(CleanedData[[#This Row],[Date]],"mmmm")</f>
        <v>June</v>
      </c>
      <c r="W3709" t="str">
        <f>"Q"&amp;ROUNDUP(MONTH(CleanedData[[#This Row],[Date]])/3,0)</f>
        <v>Q2</v>
      </c>
      <c r="X3709" t="str">
        <f>IF(CleanedData[[#This Row],[Purchase Amount]]&gt;=5000,"Yes","No")</f>
        <v>No</v>
      </c>
      <c r="Y3709">
        <f>IF(CleanedData[[#This Row],[Recommend]]="Yes",1,0)</f>
        <v>1</v>
      </c>
      <c r="Z3709" s="6">
        <f>CleanedData[[#This Row],[Purchase Amount]]*0.15</f>
        <v>726.26550000000009</v>
      </c>
      <c r="AA3709" s="6">
        <f>CleanedData[[#This Row],[Purchase Amount]]*1.15</f>
        <v>5568.0355</v>
      </c>
    </row>
    <row r="3710" spans="1:27" x14ac:dyDescent="0.3">
      <c r="A3710">
        <v>4495</v>
      </c>
      <c r="B3710" t="s">
        <v>3935</v>
      </c>
      <c r="C3710" s="1">
        <v>45821</v>
      </c>
      <c r="D3710">
        <v>70</v>
      </c>
      <c r="E3710" t="s">
        <v>52</v>
      </c>
      <c r="F3710" t="s">
        <v>125</v>
      </c>
      <c r="G3710" t="s">
        <v>696</v>
      </c>
      <c r="H3710">
        <v>4</v>
      </c>
      <c r="I3710" t="s">
        <v>45</v>
      </c>
      <c r="J3710" t="s">
        <v>43</v>
      </c>
      <c r="K3710" t="s">
        <v>55</v>
      </c>
      <c r="L3710" t="s">
        <v>45</v>
      </c>
      <c r="M3710" t="s">
        <v>180</v>
      </c>
      <c r="N3710" t="s">
        <v>96</v>
      </c>
      <c r="O3710" t="s">
        <v>89</v>
      </c>
      <c r="P3710" t="s">
        <v>70</v>
      </c>
      <c r="Q3710" t="s">
        <v>97</v>
      </c>
      <c r="R3710" s="6">
        <f>_xlfn.XLOOKUP(CleanedData[[#This Row],[Product]],'02_Lookup_Tables'!$A$2:$A$126,'02_Lookup_Tables'!$B$2:$B$126)</f>
        <v>1233.45</v>
      </c>
      <c r="S3710" t="str">
        <f>VLOOKUP(CleanedData[[#This Row],[Product]],'02_Lookup_Tables'!$H$2:$I$126,2,FALSE)</f>
        <v>Beauty &amp; Personal Care</v>
      </c>
      <c r="T3710" t="str">
        <f>VLOOKUP(CleanedData[[#This Row],[Province]],'02_Lookup_Tables'!$D$2:$E$10,2, FALSE)</f>
        <v>Western Region</v>
      </c>
      <c r="U3710" t="str" cm="1">
        <f t="array" ref="U3710">_xlfn.IFS(CleanedData[[#This Row],[Purchase Amount]]&lt;500,"Low",
CleanedData[[#This Row],[Purchase Amount]]&lt;5000,"Medium",
TRUE,"High")</f>
        <v>Medium</v>
      </c>
      <c r="V3710" t="str">
        <f>TEXT(CleanedData[[#This Row],[Date]],"mmmm")</f>
        <v>June</v>
      </c>
      <c r="W3710" t="str">
        <f>"Q"&amp;ROUNDUP(MONTH(CleanedData[[#This Row],[Date]])/3,0)</f>
        <v>Q2</v>
      </c>
      <c r="X3710" t="str">
        <f>IF(CleanedData[[#This Row],[Purchase Amount]]&gt;=5000,"Yes","No")</f>
        <v>No</v>
      </c>
      <c r="Y3710">
        <f>IF(CleanedData[[#This Row],[Recommend]]="Yes",1,0)</f>
        <v>1</v>
      </c>
      <c r="Z3710" s="6">
        <f>CleanedData[[#This Row],[Purchase Amount]]*0.15</f>
        <v>185.01750000000001</v>
      </c>
      <c r="AA3710" s="6">
        <f>CleanedData[[#This Row],[Purchase Amount]]*1.15</f>
        <v>1418.4675</v>
      </c>
    </row>
    <row r="3711" spans="1:27" x14ac:dyDescent="0.3">
      <c r="A3711">
        <v>4496</v>
      </c>
      <c r="B3711" t="s">
        <v>3936</v>
      </c>
      <c r="C3711" s="1">
        <v>45917</v>
      </c>
      <c r="D3711">
        <v>80</v>
      </c>
      <c r="E3711" t="s">
        <v>60</v>
      </c>
      <c r="F3711" t="s">
        <v>72</v>
      </c>
      <c r="G3711" t="s">
        <v>269</v>
      </c>
      <c r="H3711">
        <v>1</v>
      </c>
      <c r="I3711" t="s">
        <v>45</v>
      </c>
      <c r="J3711" t="s">
        <v>54</v>
      </c>
      <c r="K3711" t="s">
        <v>55</v>
      </c>
      <c r="L3711" t="s">
        <v>45</v>
      </c>
      <c r="M3711" t="s">
        <v>92</v>
      </c>
      <c r="N3711" t="s">
        <v>80</v>
      </c>
      <c r="O3711" t="s">
        <v>89</v>
      </c>
      <c r="P3711" t="s">
        <v>49</v>
      </c>
      <c r="Q3711" t="s">
        <v>97</v>
      </c>
      <c r="R3711" s="6">
        <f>_xlfn.XLOOKUP(CleanedData[[#This Row],[Product]],'02_Lookup_Tables'!$A$2:$A$126,'02_Lookup_Tables'!$B$2:$B$126)</f>
        <v>1604.87</v>
      </c>
      <c r="S3711" t="str">
        <f>VLOOKUP(CleanedData[[#This Row],[Product]],'02_Lookup_Tables'!$H$2:$I$126,2,FALSE)</f>
        <v>Accessories</v>
      </c>
      <c r="T3711" t="str">
        <f>VLOOKUP(CleanedData[[#This Row],[Province]],'02_Lookup_Tables'!$D$2:$E$10,2, FALSE)</f>
        <v>Central Region</v>
      </c>
      <c r="U3711" t="str" cm="1">
        <f t="array" ref="U3711">_xlfn.IFS(CleanedData[[#This Row],[Purchase Amount]]&lt;500,"Low",
CleanedData[[#This Row],[Purchase Amount]]&lt;5000,"Medium",
TRUE,"High")</f>
        <v>Medium</v>
      </c>
      <c r="V3711" t="str">
        <f>TEXT(CleanedData[[#This Row],[Date]],"mmmm")</f>
        <v>September</v>
      </c>
      <c r="W3711" t="str">
        <f>"Q"&amp;ROUNDUP(MONTH(CleanedData[[#This Row],[Date]])/3,0)</f>
        <v>Q3</v>
      </c>
      <c r="X3711" t="str">
        <f>IF(CleanedData[[#This Row],[Purchase Amount]]&gt;=5000,"Yes","No")</f>
        <v>No</v>
      </c>
      <c r="Y3711">
        <f>IF(CleanedData[[#This Row],[Recommend]]="Yes",1,0)</f>
        <v>1</v>
      </c>
      <c r="Z3711" s="6">
        <f>CleanedData[[#This Row],[Purchase Amount]]*0.15</f>
        <v>240.73049999999998</v>
      </c>
      <c r="AA3711" s="6">
        <f>CleanedData[[#This Row],[Purchase Amount]]*1.15</f>
        <v>1845.6004999999998</v>
      </c>
    </row>
    <row r="3712" spans="1:27" x14ac:dyDescent="0.3">
      <c r="A3712">
        <v>4497</v>
      </c>
      <c r="B3712" t="s">
        <v>3937</v>
      </c>
      <c r="C3712" s="1">
        <v>45793</v>
      </c>
      <c r="D3712">
        <v>62</v>
      </c>
      <c r="E3712" t="s">
        <v>52</v>
      </c>
      <c r="F3712" t="s">
        <v>40</v>
      </c>
      <c r="G3712" t="s">
        <v>131</v>
      </c>
      <c r="H3712">
        <v>5</v>
      </c>
      <c r="I3712" t="s">
        <v>42</v>
      </c>
      <c r="J3712" t="s">
        <v>54</v>
      </c>
      <c r="K3712" t="s">
        <v>55</v>
      </c>
      <c r="L3712" t="s">
        <v>45</v>
      </c>
      <c r="M3712" t="s">
        <v>65</v>
      </c>
      <c r="N3712" t="s">
        <v>57</v>
      </c>
      <c r="O3712" t="s">
        <v>89</v>
      </c>
      <c r="P3712" t="s">
        <v>70</v>
      </c>
      <c r="Q3712" t="s">
        <v>50</v>
      </c>
      <c r="R3712" s="6">
        <f>_xlfn.XLOOKUP(CleanedData[[#This Row],[Product]],'02_Lookup_Tables'!$A$2:$A$126,'02_Lookup_Tables'!$B$2:$B$126)</f>
        <v>369.57</v>
      </c>
      <c r="S3712" t="str">
        <f>VLOOKUP(CleanedData[[#This Row],[Product]],'02_Lookup_Tables'!$H$2:$I$126,2,FALSE)</f>
        <v>Accessories</v>
      </c>
      <c r="T3712" t="str">
        <f>VLOOKUP(CleanedData[[#This Row],[Province]],'02_Lookup_Tables'!$D$2:$E$10,2, FALSE)</f>
        <v>Northern Region</v>
      </c>
      <c r="U3712" t="str" cm="1">
        <f t="array" ref="U3712">_xlfn.IFS(CleanedData[[#This Row],[Purchase Amount]]&lt;500,"Low",
CleanedData[[#This Row],[Purchase Amount]]&lt;5000,"Medium",
TRUE,"High")</f>
        <v>Low</v>
      </c>
      <c r="V3712" t="str">
        <f>TEXT(CleanedData[[#This Row],[Date]],"mmmm")</f>
        <v>May</v>
      </c>
      <c r="W3712" t="str">
        <f>"Q"&amp;ROUNDUP(MONTH(CleanedData[[#This Row],[Date]])/3,0)</f>
        <v>Q2</v>
      </c>
      <c r="X3712" t="str">
        <f>IF(CleanedData[[#This Row],[Purchase Amount]]&gt;=5000,"Yes","No")</f>
        <v>No</v>
      </c>
      <c r="Y3712">
        <f>IF(CleanedData[[#This Row],[Recommend]]="Yes",1,0)</f>
        <v>0</v>
      </c>
      <c r="Z3712" s="6">
        <f>CleanedData[[#This Row],[Purchase Amount]]*0.15</f>
        <v>55.435499999999998</v>
      </c>
      <c r="AA3712" s="6">
        <f>CleanedData[[#This Row],[Purchase Amount]]*1.15</f>
        <v>425.00549999999998</v>
      </c>
    </row>
    <row r="3713" spans="1:27" x14ac:dyDescent="0.3">
      <c r="A3713">
        <v>4498</v>
      </c>
      <c r="B3713" t="s">
        <v>3938</v>
      </c>
      <c r="C3713" s="1">
        <v>45345</v>
      </c>
      <c r="D3713">
        <v>18</v>
      </c>
      <c r="E3713" t="s">
        <v>39</v>
      </c>
      <c r="F3713" t="s">
        <v>61</v>
      </c>
      <c r="G3713" t="s">
        <v>131</v>
      </c>
      <c r="H3713">
        <v>4</v>
      </c>
      <c r="I3713" t="s">
        <v>42</v>
      </c>
      <c r="J3713" t="s">
        <v>43</v>
      </c>
      <c r="K3713" t="s">
        <v>64</v>
      </c>
      <c r="L3713" t="s">
        <v>45</v>
      </c>
      <c r="M3713" t="s">
        <v>56</v>
      </c>
      <c r="N3713" t="s">
        <v>96</v>
      </c>
      <c r="O3713" t="s">
        <v>148</v>
      </c>
      <c r="P3713" t="s">
        <v>49</v>
      </c>
      <c r="Q3713" t="s">
        <v>66</v>
      </c>
      <c r="R3713" s="6">
        <f>_xlfn.XLOOKUP(CleanedData[[#This Row],[Product]],'02_Lookup_Tables'!$A$2:$A$126,'02_Lookup_Tables'!$B$2:$B$126)</f>
        <v>369.57</v>
      </c>
      <c r="S3713" t="str">
        <f>VLOOKUP(CleanedData[[#This Row],[Product]],'02_Lookup_Tables'!$H$2:$I$126,2,FALSE)</f>
        <v>Accessories</v>
      </c>
      <c r="T3713" t="str">
        <f>VLOOKUP(CleanedData[[#This Row],[Province]],'02_Lookup_Tables'!$D$2:$E$10,2, FALSE)</f>
        <v>Southern Region</v>
      </c>
      <c r="U3713" t="str" cm="1">
        <f t="array" ref="U3713">_xlfn.IFS(CleanedData[[#This Row],[Purchase Amount]]&lt;500,"Low",
CleanedData[[#This Row],[Purchase Amount]]&lt;5000,"Medium",
TRUE,"High")</f>
        <v>Low</v>
      </c>
      <c r="V3713" t="str">
        <f>TEXT(CleanedData[[#This Row],[Date]],"mmmm")</f>
        <v>February</v>
      </c>
      <c r="W3713" t="str">
        <f>"Q"&amp;ROUNDUP(MONTH(CleanedData[[#This Row],[Date]])/3,0)</f>
        <v>Q1</v>
      </c>
      <c r="X3713" t="str">
        <f>IF(CleanedData[[#This Row],[Purchase Amount]]&gt;=5000,"Yes","No")</f>
        <v>No</v>
      </c>
      <c r="Y3713">
        <f>IF(CleanedData[[#This Row],[Recommend]]="Yes",1,0)</f>
        <v>0</v>
      </c>
      <c r="Z3713" s="6">
        <f>CleanedData[[#This Row],[Purchase Amount]]*0.15</f>
        <v>55.435499999999998</v>
      </c>
      <c r="AA3713" s="6">
        <f>CleanedData[[#This Row],[Purchase Amount]]*1.15</f>
        <v>425.00549999999998</v>
      </c>
    </row>
    <row r="3714" spans="1:27" x14ac:dyDescent="0.3">
      <c r="A3714">
        <v>4499</v>
      </c>
      <c r="B3714" t="s">
        <v>3939</v>
      </c>
      <c r="C3714" s="1">
        <v>45731</v>
      </c>
      <c r="D3714">
        <v>46</v>
      </c>
      <c r="E3714" t="s">
        <v>60</v>
      </c>
      <c r="F3714" t="s">
        <v>72</v>
      </c>
      <c r="G3714" t="s">
        <v>320</v>
      </c>
      <c r="H3714">
        <v>5</v>
      </c>
      <c r="I3714" t="s">
        <v>42</v>
      </c>
      <c r="J3714" t="s">
        <v>54</v>
      </c>
      <c r="K3714" t="s">
        <v>55</v>
      </c>
      <c r="L3714" t="s">
        <v>42</v>
      </c>
      <c r="M3714" t="s">
        <v>75</v>
      </c>
      <c r="N3714" t="s">
        <v>57</v>
      </c>
      <c r="O3714" t="s">
        <v>89</v>
      </c>
      <c r="P3714" t="s">
        <v>70</v>
      </c>
      <c r="Q3714" t="s">
        <v>93</v>
      </c>
      <c r="R3714" s="6">
        <f>_xlfn.XLOOKUP(CleanedData[[#This Row],[Product]],'02_Lookup_Tables'!$A$2:$A$126,'02_Lookup_Tables'!$B$2:$B$126)</f>
        <v>375.53</v>
      </c>
      <c r="S3714" t="str">
        <f>VLOOKUP(CleanedData[[#This Row],[Product]],'02_Lookup_Tables'!$H$2:$I$126,2,FALSE)</f>
        <v>Toys &amp; Games</v>
      </c>
      <c r="T3714" t="str">
        <f>VLOOKUP(CleanedData[[#This Row],[Province]],'02_Lookup_Tables'!$D$2:$E$10,2, FALSE)</f>
        <v>Central Region</v>
      </c>
      <c r="U3714" t="str" cm="1">
        <f t="array" ref="U3714">_xlfn.IFS(CleanedData[[#This Row],[Purchase Amount]]&lt;500,"Low",
CleanedData[[#This Row],[Purchase Amount]]&lt;5000,"Medium",
TRUE,"High")</f>
        <v>Low</v>
      </c>
      <c r="V3714" t="str">
        <f>TEXT(CleanedData[[#This Row],[Date]],"mmmm")</f>
        <v>March</v>
      </c>
      <c r="W3714" t="str">
        <f>"Q"&amp;ROUNDUP(MONTH(CleanedData[[#This Row],[Date]])/3,0)</f>
        <v>Q1</v>
      </c>
      <c r="X3714" t="str">
        <f>IF(CleanedData[[#This Row],[Purchase Amount]]&gt;=5000,"Yes","No")</f>
        <v>No</v>
      </c>
      <c r="Y3714">
        <f>IF(CleanedData[[#This Row],[Recommend]]="Yes",1,0)</f>
        <v>0</v>
      </c>
      <c r="Z3714" s="6">
        <f>CleanedData[[#This Row],[Purchase Amount]]*0.15</f>
        <v>56.329499999999996</v>
      </c>
      <c r="AA3714" s="6">
        <f>CleanedData[[#This Row],[Purchase Amount]]*1.15</f>
        <v>431.85949999999991</v>
      </c>
    </row>
    <row r="3715" spans="1:27" x14ac:dyDescent="0.3">
      <c r="A3715">
        <v>4500</v>
      </c>
      <c r="B3715" t="s">
        <v>3940</v>
      </c>
      <c r="C3715" s="1">
        <v>45314</v>
      </c>
      <c r="D3715">
        <v>73</v>
      </c>
      <c r="E3715" t="s">
        <v>52</v>
      </c>
      <c r="F3715" t="s">
        <v>125</v>
      </c>
      <c r="G3715" t="s">
        <v>164</v>
      </c>
      <c r="H3715">
        <v>3</v>
      </c>
      <c r="I3715" t="s">
        <v>42</v>
      </c>
      <c r="J3715" t="s">
        <v>63</v>
      </c>
      <c r="K3715" t="s">
        <v>44</v>
      </c>
      <c r="L3715" t="s">
        <v>42</v>
      </c>
      <c r="M3715" t="s">
        <v>156</v>
      </c>
      <c r="N3715" t="s">
        <v>48</v>
      </c>
      <c r="O3715" t="s">
        <v>148</v>
      </c>
      <c r="P3715" t="s">
        <v>49</v>
      </c>
      <c r="Q3715" t="s">
        <v>97</v>
      </c>
      <c r="R3715" s="6">
        <f>_xlfn.XLOOKUP(CleanedData[[#This Row],[Product]],'02_Lookup_Tables'!$A$2:$A$126,'02_Lookup_Tables'!$B$2:$B$126)</f>
        <v>440.87</v>
      </c>
      <c r="S3715" t="str">
        <f>VLOOKUP(CleanedData[[#This Row],[Product]],'02_Lookup_Tables'!$H$2:$I$126,2,FALSE)</f>
        <v>Home &amp; Living</v>
      </c>
      <c r="T3715" t="str">
        <f>VLOOKUP(CleanedData[[#This Row],[Province]],'02_Lookup_Tables'!$D$2:$E$10,2, FALSE)</f>
        <v>Western Region</v>
      </c>
      <c r="U3715" t="str" cm="1">
        <f t="array" ref="U3715">_xlfn.IFS(CleanedData[[#This Row],[Purchase Amount]]&lt;500,"Low",
CleanedData[[#This Row],[Purchase Amount]]&lt;5000,"Medium",
TRUE,"High")</f>
        <v>Low</v>
      </c>
      <c r="V3715" t="str">
        <f>TEXT(CleanedData[[#This Row],[Date]],"mmmm")</f>
        <v>January</v>
      </c>
      <c r="W3715" t="str">
        <f>"Q"&amp;ROUNDUP(MONTH(CleanedData[[#This Row],[Date]])/3,0)</f>
        <v>Q1</v>
      </c>
      <c r="X3715" t="str">
        <f>IF(CleanedData[[#This Row],[Purchase Amount]]&gt;=5000,"Yes","No")</f>
        <v>No</v>
      </c>
      <c r="Y3715">
        <f>IF(CleanedData[[#This Row],[Recommend]]="Yes",1,0)</f>
        <v>0</v>
      </c>
      <c r="Z3715" s="6">
        <f>CleanedData[[#This Row],[Purchase Amount]]*0.15</f>
        <v>66.130499999999998</v>
      </c>
      <c r="AA3715" s="6">
        <f>CleanedData[[#This Row],[Purchase Amount]]*1.15</f>
        <v>507.00049999999999</v>
      </c>
    </row>
    <row r="3716" spans="1:27" x14ac:dyDescent="0.3">
      <c r="A3716">
        <v>4501</v>
      </c>
      <c r="B3716" t="s">
        <v>3941</v>
      </c>
      <c r="C3716" s="1">
        <v>45871</v>
      </c>
      <c r="D3716">
        <v>45</v>
      </c>
      <c r="E3716" t="s">
        <v>52</v>
      </c>
      <c r="F3716" t="s">
        <v>125</v>
      </c>
      <c r="G3716" t="s">
        <v>251</v>
      </c>
      <c r="H3716">
        <v>3</v>
      </c>
      <c r="I3716" t="s">
        <v>42</v>
      </c>
      <c r="J3716" t="s">
        <v>63</v>
      </c>
      <c r="K3716" t="s">
        <v>64</v>
      </c>
      <c r="L3716" t="s">
        <v>45</v>
      </c>
      <c r="M3716" t="s">
        <v>147</v>
      </c>
      <c r="N3716" t="s">
        <v>48</v>
      </c>
      <c r="O3716" t="s">
        <v>148</v>
      </c>
      <c r="P3716" t="s">
        <v>49</v>
      </c>
      <c r="Q3716" t="s">
        <v>93</v>
      </c>
      <c r="R3716" s="6">
        <f>_xlfn.XLOOKUP(CleanedData[[#This Row],[Product]],'02_Lookup_Tables'!$A$2:$A$126,'02_Lookup_Tables'!$B$2:$B$126)</f>
        <v>5064</v>
      </c>
      <c r="S3716" t="str">
        <f>VLOOKUP(CleanedData[[#This Row],[Product]],'02_Lookup_Tables'!$H$2:$I$126,2,FALSE)</f>
        <v>Sports &amp; Outdoors</v>
      </c>
      <c r="T3716" t="str">
        <f>VLOOKUP(CleanedData[[#This Row],[Province]],'02_Lookup_Tables'!$D$2:$E$10,2, FALSE)</f>
        <v>Western Region</v>
      </c>
      <c r="U3716" t="str" cm="1">
        <f t="array" ref="U3716">_xlfn.IFS(CleanedData[[#This Row],[Purchase Amount]]&lt;500,"Low",
CleanedData[[#This Row],[Purchase Amount]]&lt;5000,"Medium",
TRUE,"High")</f>
        <v>High</v>
      </c>
      <c r="V3716" t="str">
        <f>TEXT(CleanedData[[#This Row],[Date]],"mmmm")</f>
        <v>August</v>
      </c>
      <c r="W3716" t="str">
        <f>"Q"&amp;ROUNDUP(MONTH(CleanedData[[#This Row],[Date]])/3,0)</f>
        <v>Q3</v>
      </c>
      <c r="X3716" t="str">
        <f>IF(CleanedData[[#This Row],[Purchase Amount]]&gt;=5000,"Yes","No")</f>
        <v>Yes</v>
      </c>
      <c r="Y3716">
        <f>IF(CleanedData[[#This Row],[Recommend]]="Yes",1,0)</f>
        <v>0</v>
      </c>
      <c r="Z3716" s="6">
        <f>CleanedData[[#This Row],[Purchase Amount]]*0.15</f>
        <v>759.6</v>
      </c>
      <c r="AA3716" s="6">
        <f>CleanedData[[#This Row],[Purchase Amount]]*1.15</f>
        <v>5823.5999999999995</v>
      </c>
    </row>
    <row r="3717" spans="1:27" x14ac:dyDescent="0.3">
      <c r="A3717">
        <v>4502</v>
      </c>
      <c r="B3717" t="s">
        <v>3942</v>
      </c>
      <c r="C3717" s="1">
        <v>45762</v>
      </c>
      <c r="D3717">
        <v>69</v>
      </c>
      <c r="E3717" t="s">
        <v>39</v>
      </c>
      <c r="F3717" t="s">
        <v>61</v>
      </c>
      <c r="G3717" t="s">
        <v>248</v>
      </c>
      <c r="H3717">
        <v>3</v>
      </c>
      <c r="I3717" t="s">
        <v>45</v>
      </c>
      <c r="J3717" t="s">
        <v>74</v>
      </c>
      <c r="K3717" t="s">
        <v>64</v>
      </c>
      <c r="L3717" t="s">
        <v>45</v>
      </c>
      <c r="M3717" t="s">
        <v>180</v>
      </c>
      <c r="N3717" t="s">
        <v>48</v>
      </c>
      <c r="O3717" t="s">
        <v>89</v>
      </c>
      <c r="P3717" t="s">
        <v>49</v>
      </c>
      <c r="Q3717" t="s">
        <v>97</v>
      </c>
      <c r="R3717" s="6">
        <f>_xlfn.XLOOKUP(CleanedData[[#This Row],[Product]],'02_Lookup_Tables'!$A$2:$A$126,'02_Lookup_Tables'!$B$2:$B$126)</f>
        <v>8798.49</v>
      </c>
      <c r="S3717" t="str">
        <f>VLOOKUP(CleanedData[[#This Row],[Product]],'02_Lookup_Tables'!$H$2:$I$126,2,FALSE)</f>
        <v>Toys &amp; Games</v>
      </c>
      <c r="T3717" t="str">
        <f>VLOOKUP(CleanedData[[#This Row],[Province]],'02_Lookup_Tables'!$D$2:$E$10,2, FALSE)</f>
        <v>Southern Region</v>
      </c>
      <c r="U3717" t="str" cm="1">
        <f t="array" ref="U3717">_xlfn.IFS(CleanedData[[#This Row],[Purchase Amount]]&lt;500,"Low",
CleanedData[[#This Row],[Purchase Amount]]&lt;5000,"Medium",
TRUE,"High")</f>
        <v>High</v>
      </c>
      <c r="V3717" t="str">
        <f>TEXT(CleanedData[[#This Row],[Date]],"mmmm")</f>
        <v>April</v>
      </c>
      <c r="W3717" t="str">
        <f>"Q"&amp;ROUNDUP(MONTH(CleanedData[[#This Row],[Date]])/3,0)</f>
        <v>Q2</v>
      </c>
      <c r="X3717" t="str">
        <f>IF(CleanedData[[#This Row],[Purchase Amount]]&gt;=5000,"Yes","No")</f>
        <v>Yes</v>
      </c>
      <c r="Y3717">
        <f>IF(CleanedData[[#This Row],[Recommend]]="Yes",1,0)</f>
        <v>1</v>
      </c>
      <c r="Z3717" s="6">
        <f>CleanedData[[#This Row],[Purchase Amount]]*0.15</f>
        <v>1319.7735</v>
      </c>
      <c r="AA3717" s="6">
        <f>CleanedData[[#This Row],[Purchase Amount]]*1.15</f>
        <v>10118.263499999999</v>
      </c>
    </row>
    <row r="3718" spans="1:27" x14ac:dyDescent="0.3">
      <c r="A3718">
        <v>4503</v>
      </c>
      <c r="B3718" t="s">
        <v>3943</v>
      </c>
      <c r="C3718" s="1">
        <v>45471</v>
      </c>
      <c r="D3718">
        <v>27</v>
      </c>
      <c r="E3718" t="s">
        <v>60</v>
      </c>
      <c r="F3718" t="s">
        <v>72</v>
      </c>
      <c r="G3718" t="s">
        <v>120</v>
      </c>
      <c r="H3718">
        <v>3</v>
      </c>
      <c r="I3718" t="s">
        <v>45</v>
      </c>
      <c r="J3718" t="s">
        <v>69</v>
      </c>
      <c r="K3718" t="s">
        <v>55</v>
      </c>
      <c r="L3718" t="s">
        <v>45</v>
      </c>
      <c r="M3718" t="s">
        <v>88</v>
      </c>
      <c r="N3718" t="s">
        <v>48</v>
      </c>
      <c r="O3718" t="s">
        <v>89</v>
      </c>
      <c r="P3718" t="s">
        <v>49</v>
      </c>
      <c r="Q3718" t="s">
        <v>58</v>
      </c>
      <c r="R3718" s="6">
        <f>_xlfn.XLOOKUP(CleanedData[[#This Row],[Product]],'02_Lookup_Tables'!$A$2:$A$126,'02_Lookup_Tables'!$B$2:$B$126)</f>
        <v>471.63</v>
      </c>
      <c r="S3718" t="str">
        <f>VLOOKUP(CleanedData[[#This Row],[Product]],'02_Lookup_Tables'!$H$2:$I$126,2,FALSE)</f>
        <v>Beauty &amp; Personal Care</v>
      </c>
      <c r="T3718" t="str">
        <f>VLOOKUP(CleanedData[[#This Row],[Province]],'02_Lookup_Tables'!$D$2:$E$10,2, FALSE)</f>
        <v>Central Region</v>
      </c>
      <c r="U3718" t="str" cm="1">
        <f t="array" ref="U3718">_xlfn.IFS(CleanedData[[#This Row],[Purchase Amount]]&lt;500,"Low",
CleanedData[[#This Row],[Purchase Amount]]&lt;5000,"Medium",
TRUE,"High")</f>
        <v>Low</v>
      </c>
      <c r="V3718" t="str">
        <f>TEXT(CleanedData[[#This Row],[Date]],"mmmm")</f>
        <v>June</v>
      </c>
      <c r="W3718" t="str">
        <f>"Q"&amp;ROUNDUP(MONTH(CleanedData[[#This Row],[Date]])/3,0)</f>
        <v>Q2</v>
      </c>
      <c r="X3718" t="str">
        <f>IF(CleanedData[[#This Row],[Purchase Amount]]&gt;=5000,"Yes","No")</f>
        <v>No</v>
      </c>
      <c r="Y3718">
        <f>IF(CleanedData[[#This Row],[Recommend]]="Yes",1,0)</f>
        <v>1</v>
      </c>
      <c r="Z3718" s="6">
        <f>CleanedData[[#This Row],[Purchase Amount]]*0.15</f>
        <v>70.744500000000002</v>
      </c>
      <c r="AA3718" s="6">
        <f>CleanedData[[#This Row],[Purchase Amount]]*1.15</f>
        <v>542.3744999999999</v>
      </c>
    </row>
    <row r="3719" spans="1:27" x14ac:dyDescent="0.3">
      <c r="A3719">
        <v>4506</v>
      </c>
      <c r="B3719" t="s">
        <v>3944</v>
      </c>
      <c r="C3719" s="1">
        <v>45801</v>
      </c>
      <c r="D3719">
        <v>47</v>
      </c>
      <c r="E3719" t="s">
        <v>39</v>
      </c>
      <c r="F3719" t="s">
        <v>72</v>
      </c>
      <c r="G3719" t="s">
        <v>406</v>
      </c>
      <c r="H3719">
        <v>3</v>
      </c>
      <c r="I3719" t="s">
        <v>42</v>
      </c>
      <c r="J3719" t="s">
        <v>63</v>
      </c>
      <c r="K3719" t="s">
        <v>64</v>
      </c>
      <c r="L3719" t="s">
        <v>42</v>
      </c>
      <c r="M3719" t="s">
        <v>65</v>
      </c>
      <c r="N3719" t="s">
        <v>48</v>
      </c>
      <c r="O3719" t="s">
        <v>89</v>
      </c>
      <c r="P3719" t="s">
        <v>49</v>
      </c>
      <c r="Q3719" t="s">
        <v>93</v>
      </c>
      <c r="R3719" s="6">
        <f>_xlfn.XLOOKUP(CleanedData[[#This Row],[Product]],'02_Lookup_Tables'!$A$2:$A$126,'02_Lookup_Tables'!$B$2:$B$126)</f>
        <v>996.44</v>
      </c>
      <c r="S3719" t="str">
        <f>VLOOKUP(CleanedData[[#This Row],[Product]],'02_Lookup_Tables'!$H$2:$I$126,2,FALSE)</f>
        <v>Sports &amp; Outdoors</v>
      </c>
      <c r="T3719" t="str">
        <f>VLOOKUP(CleanedData[[#This Row],[Province]],'02_Lookup_Tables'!$D$2:$E$10,2, FALSE)</f>
        <v>Central Region</v>
      </c>
      <c r="U3719" t="str" cm="1">
        <f t="array" ref="U3719">_xlfn.IFS(CleanedData[[#This Row],[Purchase Amount]]&lt;500,"Low",
CleanedData[[#This Row],[Purchase Amount]]&lt;5000,"Medium",
TRUE,"High")</f>
        <v>Medium</v>
      </c>
      <c r="V3719" t="str">
        <f>TEXT(CleanedData[[#This Row],[Date]],"mmmm")</f>
        <v>May</v>
      </c>
      <c r="W3719" t="str">
        <f>"Q"&amp;ROUNDUP(MONTH(CleanedData[[#This Row],[Date]])/3,0)</f>
        <v>Q2</v>
      </c>
      <c r="X3719" t="str">
        <f>IF(CleanedData[[#This Row],[Purchase Amount]]&gt;=5000,"Yes","No")</f>
        <v>No</v>
      </c>
      <c r="Y3719">
        <f>IF(CleanedData[[#This Row],[Recommend]]="Yes",1,0)</f>
        <v>0</v>
      </c>
      <c r="Z3719" s="6">
        <f>CleanedData[[#This Row],[Purchase Amount]]*0.15</f>
        <v>149.46600000000001</v>
      </c>
      <c r="AA3719" s="6">
        <f>CleanedData[[#This Row],[Purchase Amount]]*1.15</f>
        <v>1145.9059999999999</v>
      </c>
    </row>
    <row r="3720" spans="1:27" x14ac:dyDescent="0.3">
      <c r="A3720">
        <v>4507</v>
      </c>
      <c r="B3720" t="s">
        <v>3945</v>
      </c>
      <c r="C3720" s="1">
        <v>45997</v>
      </c>
      <c r="D3720">
        <v>36</v>
      </c>
      <c r="E3720" t="s">
        <v>52</v>
      </c>
      <c r="F3720" t="s">
        <v>130</v>
      </c>
      <c r="G3720" t="s">
        <v>417</v>
      </c>
      <c r="H3720">
        <v>1</v>
      </c>
      <c r="I3720" t="s">
        <v>42</v>
      </c>
      <c r="J3720" t="s">
        <v>54</v>
      </c>
      <c r="K3720" t="s">
        <v>55</v>
      </c>
      <c r="L3720" t="s">
        <v>45</v>
      </c>
      <c r="M3720" t="s">
        <v>236</v>
      </c>
      <c r="N3720" t="s">
        <v>80</v>
      </c>
      <c r="O3720" t="s">
        <v>89</v>
      </c>
      <c r="P3720" t="s">
        <v>49</v>
      </c>
      <c r="Q3720" t="s">
        <v>81</v>
      </c>
      <c r="R3720" s="6">
        <f>_xlfn.XLOOKUP(CleanedData[[#This Row],[Product]],'02_Lookup_Tables'!$A$2:$A$126,'02_Lookup_Tables'!$B$2:$B$126)</f>
        <v>274.49</v>
      </c>
      <c r="S3720" t="str">
        <f>VLOOKUP(CleanedData[[#This Row],[Product]],'02_Lookup_Tables'!$H$2:$I$126,2,FALSE)</f>
        <v>Beauty &amp; Personal Care</v>
      </c>
      <c r="T3720" t="str">
        <f>VLOOKUP(CleanedData[[#This Row],[Province]],'02_Lookup_Tables'!$D$2:$E$10,2, FALSE)</f>
        <v>Eastern Region</v>
      </c>
      <c r="U3720" t="str" cm="1">
        <f t="array" ref="U3720">_xlfn.IFS(CleanedData[[#This Row],[Purchase Amount]]&lt;500,"Low",
CleanedData[[#This Row],[Purchase Amount]]&lt;5000,"Medium",
TRUE,"High")</f>
        <v>Low</v>
      </c>
      <c r="V3720" t="str">
        <f>TEXT(CleanedData[[#This Row],[Date]],"mmmm")</f>
        <v>December</v>
      </c>
      <c r="W3720" t="str">
        <f>"Q"&amp;ROUNDUP(MONTH(CleanedData[[#This Row],[Date]])/3,0)</f>
        <v>Q4</v>
      </c>
      <c r="X3720" t="str">
        <f>IF(CleanedData[[#This Row],[Purchase Amount]]&gt;=5000,"Yes","No")</f>
        <v>No</v>
      </c>
      <c r="Y3720">
        <f>IF(CleanedData[[#This Row],[Recommend]]="Yes",1,0)</f>
        <v>0</v>
      </c>
      <c r="Z3720" s="6">
        <f>CleanedData[[#This Row],[Purchase Amount]]*0.15</f>
        <v>41.173499999999997</v>
      </c>
      <c r="AA3720" s="6">
        <f>CleanedData[[#This Row],[Purchase Amount]]*1.15</f>
        <v>315.6635</v>
      </c>
    </row>
    <row r="3721" spans="1:27" x14ac:dyDescent="0.3">
      <c r="A3721">
        <v>4508</v>
      </c>
      <c r="B3721" t="s">
        <v>3946</v>
      </c>
      <c r="C3721" s="1">
        <v>45347</v>
      </c>
      <c r="D3721">
        <v>38</v>
      </c>
      <c r="E3721" t="s">
        <v>39</v>
      </c>
      <c r="F3721" t="s">
        <v>77</v>
      </c>
      <c r="G3721" t="s">
        <v>168</v>
      </c>
      <c r="H3721">
        <v>5</v>
      </c>
      <c r="I3721" t="s">
        <v>45</v>
      </c>
      <c r="J3721" t="s">
        <v>54</v>
      </c>
      <c r="K3721" t="s">
        <v>64</v>
      </c>
      <c r="L3721" t="s">
        <v>42</v>
      </c>
      <c r="M3721" t="s">
        <v>106</v>
      </c>
      <c r="N3721" t="s">
        <v>57</v>
      </c>
      <c r="O3721" t="s">
        <v>148</v>
      </c>
      <c r="P3721" t="s">
        <v>49</v>
      </c>
      <c r="Q3721" t="s">
        <v>81</v>
      </c>
      <c r="R3721" s="6">
        <f>_xlfn.XLOOKUP(CleanedData[[#This Row],[Product]],'02_Lookup_Tables'!$A$2:$A$126,'02_Lookup_Tables'!$B$2:$B$126)</f>
        <v>14729.04</v>
      </c>
      <c r="S3721" t="str">
        <f>VLOOKUP(CleanedData[[#This Row],[Product]],'02_Lookup_Tables'!$H$2:$I$126,2,FALSE)</f>
        <v>Electronics</v>
      </c>
      <c r="T3721" t="str">
        <f>VLOOKUP(CleanedData[[#This Row],[Province]],'02_Lookup_Tables'!$D$2:$E$10,2, FALSE)</f>
        <v>Central Region</v>
      </c>
      <c r="U3721" t="str" cm="1">
        <f t="array" ref="U3721">_xlfn.IFS(CleanedData[[#This Row],[Purchase Amount]]&lt;500,"Low",
CleanedData[[#This Row],[Purchase Amount]]&lt;5000,"Medium",
TRUE,"High")</f>
        <v>High</v>
      </c>
      <c r="V3721" t="str">
        <f>TEXT(CleanedData[[#This Row],[Date]],"mmmm")</f>
        <v>February</v>
      </c>
      <c r="W3721" t="str">
        <f>"Q"&amp;ROUNDUP(MONTH(CleanedData[[#This Row],[Date]])/3,0)</f>
        <v>Q1</v>
      </c>
      <c r="X3721" t="str">
        <f>IF(CleanedData[[#This Row],[Purchase Amount]]&gt;=5000,"Yes","No")</f>
        <v>Yes</v>
      </c>
      <c r="Y3721">
        <f>IF(CleanedData[[#This Row],[Recommend]]="Yes",1,0)</f>
        <v>1</v>
      </c>
      <c r="Z3721" s="6">
        <f>CleanedData[[#This Row],[Purchase Amount]]*0.15</f>
        <v>2209.3560000000002</v>
      </c>
      <c r="AA3721" s="6">
        <f>CleanedData[[#This Row],[Purchase Amount]]*1.15</f>
        <v>16938.396000000001</v>
      </c>
    </row>
    <row r="3722" spans="1:27" x14ac:dyDescent="0.3">
      <c r="A3722">
        <v>4509</v>
      </c>
      <c r="B3722" t="s">
        <v>3947</v>
      </c>
      <c r="C3722" s="1">
        <v>46003</v>
      </c>
      <c r="D3722">
        <v>48</v>
      </c>
      <c r="E3722" t="s">
        <v>52</v>
      </c>
      <c r="F3722" t="s">
        <v>68</v>
      </c>
      <c r="G3722" t="s">
        <v>668</v>
      </c>
      <c r="H3722">
        <v>2</v>
      </c>
      <c r="I3722" t="s">
        <v>42</v>
      </c>
      <c r="J3722" t="s">
        <v>63</v>
      </c>
      <c r="K3722" t="s">
        <v>64</v>
      </c>
      <c r="L3722" t="s">
        <v>42</v>
      </c>
      <c r="M3722" t="s">
        <v>106</v>
      </c>
      <c r="N3722" t="s">
        <v>47</v>
      </c>
      <c r="O3722" t="s">
        <v>148</v>
      </c>
      <c r="P3722" t="s">
        <v>70</v>
      </c>
      <c r="Q3722" t="s">
        <v>93</v>
      </c>
      <c r="R3722" s="6">
        <f>_xlfn.XLOOKUP(CleanedData[[#This Row],[Product]],'02_Lookup_Tables'!$A$2:$A$126,'02_Lookup_Tables'!$B$2:$B$126)</f>
        <v>301.58</v>
      </c>
      <c r="S3722" t="str">
        <f>VLOOKUP(CleanedData[[#This Row],[Product]],'02_Lookup_Tables'!$H$2:$I$126,2,FALSE)</f>
        <v>Food</v>
      </c>
      <c r="T3722" t="str">
        <f>VLOOKUP(CleanedData[[#This Row],[Province]],'02_Lookup_Tables'!$D$2:$E$10,2, FALSE)</f>
        <v>Northern Region</v>
      </c>
      <c r="U3722" t="str" cm="1">
        <f t="array" ref="U3722">_xlfn.IFS(CleanedData[[#This Row],[Purchase Amount]]&lt;500,"Low",
CleanedData[[#This Row],[Purchase Amount]]&lt;5000,"Medium",
TRUE,"High")</f>
        <v>Low</v>
      </c>
      <c r="V3722" t="str">
        <f>TEXT(CleanedData[[#This Row],[Date]],"mmmm")</f>
        <v>December</v>
      </c>
      <c r="W3722" t="str">
        <f>"Q"&amp;ROUNDUP(MONTH(CleanedData[[#This Row],[Date]])/3,0)</f>
        <v>Q4</v>
      </c>
      <c r="X3722" t="str">
        <f>IF(CleanedData[[#This Row],[Purchase Amount]]&gt;=5000,"Yes","No")</f>
        <v>No</v>
      </c>
      <c r="Y3722">
        <f>IF(CleanedData[[#This Row],[Recommend]]="Yes",1,0)</f>
        <v>0</v>
      </c>
      <c r="Z3722" s="6">
        <f>CleanedData[[#This Row],[Purchase Amount]]*0.15</f>
        <v>45.236999999999995</v>
      </c>
      <c r="AA3722" s="6">
        <f>CleanedData[[#This Row],[Purchase Amount]]*1.15</f>
        <v>346.81699999999995</v>
      </c>
    </row>
    <row r="3723" spans="1:27" x14ac:dyDescent="0.3">
      <c r="A3723">
        <v>4510</v>
      </c>
      <c r="B3723" t="s">
        <v>3948</v>
      </c>
      <c r="C3723" s="1">
        <v>45312</v>
      </c>
      <c r="D3723">
        <v>53</v>
      </c>
      <c r="E3723" t="s">
        <v>39</v>
      </c>
      <c r="F3723" t="s">
        <v>108</v>
      </c>
      <c r="G3723" t="s">
        <v>126</v>
      </c>
      <c r="H3723">
        <v>1</v>
      </c>
      <c r="I3723" t="s">
        <v>45</v>
      </c>
      <c r="J3723" t="s">
        <v>54</v>
      </c>
      <c r="K3723" t="s">
        <v>64</v>
      </c>
      <c r="L3723" t="s">
        <v>42</v>
      </c>
      <c r="M3723" t="s">
        <v>151</v>
      </c>
      <c r="N3723" t="s">
        <v>80</v>
      </c>
      <c r="O3723" t="s">
        <v>89</v>
      </c>
      <c r="P3723" t="s">
        <v>49</v>
      </c>
      <c r="Q3723" t="s">
        <v>93</v>
      </c>
      <c r="R3723" s="6">
        <f>_xlfn.XLOOKUP(CleanedData[[#This Row],[Product]],'02_Lookup_Tables'!$A$2:$A$126,'02_Lookup_Tables'!$B$2:$B$126)</f>
        <v>343.42</v>
      </c>
      <c r="S3723" t="str">
        <f>VLOOKUP(CleanedData[[#This Row],[Product]],'02_Lookup_Tables'!$H$2:$I$126,2,FALSE)</f>
        <v>Food</v>
      </c>
      <c r="T3723" t="str">
        <f>VLOOKUP(CleanedData[[#This Row],[Province]],'02_Lookup_Tables'!$D$2:$E$10,2, FALSE)</f>
        <v>Gauteng Region</v>
      </c>
      <c r="U3723" t="str" cm="1">
        <f t="array" ref="U3723">_xlfn.IFS(CleanedData[[#This Row],[Purchase Amount]]&lt;500,"Low",
CleanedData[[#This Row],[Purchase Amount]]&lt;5000,"Medium",
TRUE,"High")</f>
        <v>Low</v>
      </c>
      <c r="V3723" t="str">
        <f>TEXT(CleanedData[[#This Row],[Date]],"mmmm")</f>
        <v>January</v>
      </c>
      <c r="W3723" t="str">
        <f>"Q"&amp;ROUNDUP(MONTH(CleanedData[[#This Row],[Date]])/3,0)</f>
        <v>Q1</v>
      </c>
      <c r="X3723" t="str">
        <f>IF(CleanedData[[#This Row],[Purchase Amount]]&gt;=5000,"Yes","No")</f>
        <v>No</v>
      </c>
      <c r="Y3723">
        <f>IF(CleanedData[[#This Row],[Recommend]]="Yes",1,0)</f>
        <v>1</v>
      </c>
      <c r="Z3723" s="6">
        <f>CleanedData[[#This Row],[Purchase Amount]]*0.15</f>
        <v>51.512999999999998</v>
      </c>
      <c r="AA3723" s="6">
        <f>CleanedData[[#This Row],[Purchase Amount]]*1.15</f>
        <v>394.93299999999999</v>
      </c>
    </row>
    <row r="3724" spans="1:27" x14ac:dyDescent="0.3">
      <c r="A3724">
        <v>4512</v>
      </c>
      <c r="B3724" t="s">
        <v>3949</v>
      </c>
      <c r="C3724" s="1">
        <v>45387</v>
      </c>
      <c r="D3724">
        <v>79</v>
      </c>
      <c r="E3724" t="s">
        <v>60</v>
      </c>
      <c r="F3724" t="s">
        <v>68</v>
      </c>
      <c r="G3724" t="s">
        <v>454</v>
      </c>
      <c r="H3724">
        <v>2</v>
      </c>
      <c r="I3724" t="s">
        <v>45</v>
      </c>
      <c r="J3724" t="s">
        <v>63</v>
      </c>
      <c r="K3724" t="s">
        <v>44</v>
      </c>
      <c r="L3724" t="s">
        <v>45</v>
      </c>
      <c r="M3724" t="s">
        <v>147</v>
      </c>
      <c r="N3724" t="s">
        <v>47</v>
      </c>
      <c r="O3724" t="s">
        <v>148</v>
      </c>
      <c r="P3724" t="s">
        <v>70</v>
      </c>
      <c r="Q3724" t="s">
        <v>97</v>
      </c>
      <c r="R3724" s="6">
        <f>_xlfn.XLOOKUP(CleanedData[[#This Row],[Product]],'02_Lookup_Tables'!$A$2:$A$126,'02_Lookup_Tables'!$B$2:$B$126)</f>
        <v>2413.3000000000002</v>
      </c>
      <c r="S3724" t="str">
        <f>VLOOKUP(CleanedData[[#This Row],[Product]],'02_Lookup_Tables'!$H$2:$I$126,2,FALSE)</f>
        <v>Electronics</v>
      </c>
      <c r="T3724" t="str">
        <f>VLOOKUP(CleanedData[[#This Row],[Province]],'02_Lookup_Tables'!$D$2:$E$10,2, FALSE)</f>
        <v>Northern Region</v>
      </c>
      <c r="U3724" t="str" cm="1">
        <f t="array" ref="U3724">_xlfn.IFS(CleanedData[[#This Row],[Purchase Amount]]&lt;500,"Low",
CleanedData[[#This Row],[Purchase Amount]]&lt;5000,"Medium",
TRUE,"High")</f>
        <v>Medium</v>
      </c>
      <c r="V3724" t="str">
        <f>TEXT(CleanedData[[#This Row],[Date]],"mmmm")</f>
        <v>April</v>
      </c>
      <c r="W3724" t="str">
        <f>"Q"&amp;ROUNDUP(MONTH(CleanedData[[#This Row],[Date]])/3,0)</f>
        <v>Q2</v>
      </c>
      <c r="X3724" t="str">
        <f>IF(CleanedData[[#This Row],[Purchase Amount]]&gt;=5000,"Yes","No")</f>
        <v>No</v>
      </c>
      <c r="Y3724">
        <f>IF(CleanedData[[#This Row],[Recommend]]="Yes",1,0)</f>
        <v>1</v>
      </c>
      <c r="Z3724" s="6">
        <f>CleanedData[[#This Row],[Purchase Amount]]*0.15</f>
        <v>361.995</v>
      </c>
      <c r="AA3724" s="6">
        <f>CleanedData[[#This Row],[Purchase Amount]]*1.15</f>
        <v>2775.2950000000001</v>
      </c>
    </row>
    <row r="3725" spans="1:27" x14ac:dyDescent="0.3">
      <c r="A3725">
        <v>4513</v>
      </c>
      <c r="B3725" t="s">
        <v>3950</v>
      </c>
      <c r="C3725" s="1">
        <v>45300</v>
      </c>
      <c r="E3725" t="s">
        <v>60</v>
      </c>
      <c r="F3725" t="s">
        <v>40</v>
      </c>
      <c r="G3725" t="s">
        <v>365</v>
      </c>
      <c r="H3725">
        <v>4</v>
      </c>
      <c r="I3725" t="s">
        <v>42</v>
      </c>
      <c r="J3725" t="s">
        <v>63</v>
      </c>
      <c r="K3725" t="s">
        <v>55</v>
      </c>
      <c r="L3725" t="s">
        <v>45</v>
      </c>
      <c r="N3725" t="s">
        <v>96</v>
      </c>
      <c r="O3725" t="s">
        <v>134</v>
      </c>
      <c r="P3725" t="s">
        <v>8646</v>
      </c>
      <c r="Q3725" t="s">
        <v>166</v>
      </c>
      <c r="R3725" s="6">
        <f>_xlfn.XLOOKUP(CleanedData[[#This Row],[Product]],'02_Lookup_Tables'!$A$2:$A$126,'02_Lookup_Tables'!$B$2:$B$126)</f>
        <v>105.11</v>
      </c>
      <c r="S3725" t="str">
        <f>VLOOKUP(CleanedData[[#This Row],[Product]],'02_Lookup_Tables'!$H$2:$I$126,2,FALSE)</f>
        <v>Beauty &amp; Personal Care</v>
      </c>
      <c r="T3725" t="str">
        <f>VLOOKUP(CleanedData[[#This Row],[Province]],'02_Lookup_Tables'!$D$2:$E$10,2, FALSE)</f>
        <v>Northern Region</v>
      </c>
      <c r="U3725" t="str" cm="1">
        <f t="array" ref="U3725">_xlfn.IFS(CleanedData[[#This Row],[Purchase Amount]]&lt;500,"Low",
CleanedData[[#This Row],[Purchase Amount]]&lt;5000,"Medium",
TRUE,"High")</f>
        <v>Low</v>
      </c>
      <c r="V3725" t="str">
        <f>TEXT(CleanedData[[#This Row],[Date]],"mmmm")</f>
        <v>January</v>
      </c>
      <c r="W3725" t="str">
        <f>"Q"&amp;ROUNDUP(MONTH(CleanedData[[#This Row],[Date]])/3,0)</f>
        <v>Q1</v>
      </c>
      <c r="X3725" t="str">
        <f>IF(CleanedData[[#This Row],[Purchase Amount]]&gt;=5000,"Yes","No")</f>
        <v>No</v>
      </c>
      <c r="Y3725">
        <f>IF(CleanedData[[#This Row],[Recommend]]="Yes",1,0)</f>
        <v>0</v>
      </c>
      <c r="Z3725" s="6">
        <f>CleanedData[[#This Row],[Purchase Amount]]*0.15</f>
        <v>15.766499999999999</v>
      </c>
      <c r="AA3725" s="6">
        <f>CleanedData[[#This Row],[Purchase Amount]]*1.15</f>
        <v>120.87649999999999</v>
      </c>
    </row>
    <row r="3726" spans="1:27" x14ac:dyDescent="0.3">
      <c r="A3726">
        <v>4514</v>
      </c>
      <c r="B3726" t="s">
        <v>3951</v>
      </c>
      <c r="C3726" s="1">
        <v>45435</v>
      </c>
      <c r="D3726">
        <v>43</v>
      </c>
      <c r="E3726" t="s">
        <v>52</v>
      </c>
      <c r="F3726" t="s">
        <v>125</v>
      </c>
      <c r="G3726" t="s">
        <v>179</v>
      </c>
      <c r="H3726">
        <v>5</v>
      </c>
      <c r="I3726" t="s">
        <v>42</v>
      </c>
      <c r="J3726" t="s">
        <v>74</v>
      </c>
      <c r="K3726" t="s">
        <v>44</v>
      </c>
      <c r="L3726" t="s">
        <v>45</v>
      </c>
      <c r="M3726" t="s">
        <v>56</v>
      </c>
      <c r="N3726" t="s">
        <v>57</v>
      </c>
      <c r="O3726" t="s">
        <v>148</v>
      </c>
      <c r="P3726" t="s">
        <v>49</v>
      </c>
      <c r="Q3726" t="s">
        <v>81</v>
      </c>
      <c r="R3726" s="6">
        <f>_xlfn.XLOOKUP(CleanedData[[#This Row],[Product]],'02_Lookup_Tables'!$A$2:$A$126,'02_Lookup_Tables'!$B$2:$B$126)</f>
        <v>54.82</v>
      </c>
      <c r="S3726" t="str">
        <f>VLOOKUP(CleanedData[[#This Row],[Product]],'02_Lookup_Tables'!$H$2:$I$126,2,FALSE)</f>
        <v>Food</v>
      </c>
      <c r="T3726" t="str">
        <f>VLOOKUP(CleanedData[[#This Row],[Province]],'02_Lookup_Tables'!$D$2:$E$10,2, FALSE)</f>
        <v>Western Region</v>
      </c>
      <c r="U3726" t="str" cm="1">
        <f t="array" ref="U3726">_xlfn.IFS(CleanedData[[#This Row],[Purchase Amount]]&lt;500,"Low",
CleanedData[[#This Row],[Purchase Amount]]&lt;5000,"Medium",
TRUE,"High")</f>
        <v>Low</v>
      </c>
      <c r="V3726" t="str">
        <f>TEXT(CleanedData[[#This Row],[Date]],"mmmm")</f>
        <v>May</v>
      </c>
      <c r="W3726" t="str">
        <f>"Q"&amp;ROUNDUP(MONTH(CleanedData[[#This Row],[Date]])/3,0)</f>
        <v>Q2</v>
      </c>
      <c r="X3726" t="str">
        <f>IF(CleanedData[[#This Row],[Purchase Amount]]&gt;=5000,"Yes","No")</f>
        <v>No</v>
      </c>
      <c r="Y3726">
        <f>IF(CleanedData[[#This Row],[Recommend]]="Yes",1,0)</f>
        <v>0</v>
      </c>
      <c r="Z3726" s="6">
        <f>CleanedData[[#This Row],[Purchase Amount]]*0.15</f>
        <v>8.222999999999999</v>
      </c>
      <c r="AA3726" s="6">
        <f>CleanedData[[#This Row],[Purchase Amount]]*1.15</f>
        <v>63.042999999999992</v>
      </c>
    </row>
    <row r="3727" spans="1:27" x14ac:dyDescent="0.3">
      <c r="A3727">
        <v>4515</v>
      </c>
      <c r="B3727" t="s">
        <v>3952</v>
      </c>
      <c r="C3727" s="1">
        <v>45449</v>
      </c>
      <c r="D3727">
        <v>19</v>
      </c>
      <c r="E3727" t="s">
        <v>52</v>
      </c>
      <c r="F3727" t="s">
        <v>130</v>
      </c>
      <c r="G3727" t="s">
        <v>210</v>
      </c>
      <c r="H3727">
        <v>3</v>
      </c>
      <c r="I3727" t="s">
        <v>45</v>
      </c>
      <c r="J3727" t="s">
        <v>63</v>
      </c>
      <c r="K3727" t="s">
        <v>64</v>
      </c>
      <c r="L3727" t="s">
        <v>42</v>
      </c>
      <c r="M3727" t="s">
        <v>196</v>
      </c>
      <c r="N3727" t="s">
        <v>48</v>
      </c>
      <c r="O3727" t="s">
        <v>89</v>
      </c>
      <c r="P3727" t="s">
        <v>49</v>
      </c>
      <c r="Q3727" t="s">
        <v>66</v>
      </c>
      <c r="R3727" s="6">
        <f>_xlfn.XLOOKUP(CleanedData[[#This Row],[Product]],'02_Lookup_Tables'!$A$2:$A$126,'02_Lookup_Tables'!$B$2:$B$126)</f>
        <v>13123.97</v>
      </c>
      <c r="S3727" t="str">
        <f>VLOOKUP(CleanedData[[#This Row],[Product]],'02_Lookup_Tables'!$H$2:$I$126,2,FALSE)</f>
        <v>Electronics</v>
      </c>
      <c r="T3727" t="str">
        <f>VLOOKUP(CleanedData[[#This Row],[Province]],'02_Lookup_Tables'!$D$2:$E$10,2, FALSE)</f>
        <v>Eastern Region</v>
      </c>
      <c r="U3727" t="str" cm="1">
        <f t="array" ref="U3727">_xlfn.IFS(CleanedData[[#This Row],[Purchase Amount]]&lt;500,"Low",
CleanedData[[#This Row],[Purchase Amount]]&lt;5000,"Medium",
TRUE,"High")</f>
        <v>High</v>
      </c>
      <c r="V3727" t="str">
        <f>TEXT(CleanedData[[#This Row],[Date]],"mmmm")</f>
        <v>June</v>
      </c>
      <c r="W3727" t="str">
        <f>"Q"&amp;ROUNDUP(MONTH(CleanedData[[#This Row],[Date]])/3,0)</f>
        <v>Q2</v>
      </c>
      <c r="X3727" t="str">
        <f>IF(CleanedData[[#This Row],[Purchase Amount]]&gt;=5000,"Yes","No")</f>
        <v>Yes</v>
      </c>
      <c r="Y3727">
        <f>IF(CleanedData[[#This Row],[Recommend]]="Yes",1,0)</f>
        <v>1</v>
      </c>
      <c r="Z3727" s="6">
        <f>CleanedData[[#This Row],[Purchase Amount]]*0.15</f>
        <v>1968.5954999999999</v>
      </c>
      <c r="AA3727" s="6">
        <f>CleanedData[[#This Row],[Purchase Amount]]*1.15</f>
        <v>15092.565499999999</v>
      </c>
    </row>
    <row r="3728" spans="1:27" x14ac:dyDescent="0.3">
      <c r="A3728">
        <v>4516</v>
      </c>
      <c r="B3728" t="s">
        <v>3953</v>
      </c>
      <c r="C3728" s="1">
        <v>45377</v>
      </c>
      <c r="D3728">
        <v>66</v>
      </c>
      <c r="E3728" t="s">
        <v>60</v>
      </c>
      <c r="F3728" t="s">
        <v>125</v>
      </c>
      <c r="G3728" t="s">
        <v>73</v>
      </c>
      <c r="H3728">
        <v>5</v>
      </c>
      <c r="I3728" t="s">
        <v>45</v>
      </c>
      <c r="J3728" t="s">
        <v>69</v>
      </c>
      <c r="K3728" t="s">
        <v>44</v>
      </c>
      <c r="L3728" t="s">
        <v>42</v>
      </c>
      <c r="M3728" t="s">
        <v>165</v>
      </c>
      <c r="N3728" t="s">
        <v>57</v>
      </c>
      <c r="O3728" t="s">
        <v>89</v>
      </c>
      <c r="P3728" t="s">
        <v>70</v>
      </c>
      <c r="Q3728" t="s">
        <v>97</v>
      </c>
      <c r="R3728" s="6">
        <f>_xlfn.XLOOKUP(CleanedData[[#This Row],[Product]],'02_Lookup_Tables'!$A$2:$A$126,'02_Lookup_Tables'!$B$2:$B$126)</f>
        <v>84.23</v>
      </c>
      <c r="S3728" t="str">
        <f>VLOOKUP(CleanedData[[#This Row],[Product]],'02_Lookup_Tables'!$H$2:$I$126,2,FALSE)</f>
        <v>Food</v>
      </c>
      <c r="T3728" t="str">
        <f>VLOOKUP(CleanedData[[#This Row],[Province]],'02_Lookup_Tables'!$D$2:$E$10,2, FALSE)</f>
        <v>Western Region</v>
      </c>
      <c r="U3728" t="str" cm="1">
        <f t="array" ref="U3728">_xlfn.IFS(CleanedData[[#This Row],[Purchase Amount]]&lt;500,"Low",
CleanedData[[#This Row],[Purchase Amount]]&lt;5000,"Medium",
TRUE,"High")</f>
        <v>Low</v>
      </c>
      <c r="V3728" t="str">
        <f>TEXT(CleanedData[[#This Row],[Date]],"mmmm")</f>
        <v>March</v>
      </c>
      <c r="W3728" t="str">
        <f>"Q"&amp;ROUNDUP(MONTH(CleanedData[[#This Row],[Date]])/3,0)</f>
        <v>Q1</v>
      </c>
      <c r="X3728" t="str">
        <f>IF(CleanedData[[#This Row],[Purchase Amount]]&gt;=5000,"Yes","No")</f>
        <v>No</v>
      </c>
      <c r="Y3728">
        <f>IF(CleanedData[[#This Row],[Recommend]]="Yes",1,0)</f>
        <v>1</v>
      </c>
      <c r="Z3728" s="6">
        <f>CleanedData[[#This Row],[Purchase Amount]]*0.15</f>
        <v>12.634500000000001</v>
      </c>
      <c r="AA3728" s="6">
        <f>CleanedData[[#This Row],[Purchase Amount]]*1.15</f>
        <v>96.864499999999992</v>
      </c>
    </row>
    <row r="3729" spans="1:27" x14ac:dyDescent="0.3">
      <c r="A3729">
        <v>4517</v>
      </c>
      <c r="B3729" t="s">
        <v>3954</v>
      </c>
      <c r="C3729" s="1">
        <v>45323</v>
      </c>
      <c r="E3729" t="s">
        <v>39</v>
      </c>
      <c r="F3729" t="s">
        <v>40</v>
      </c>
      <c r="G3729" t="s">
        <v>258</v>
      </c>
      <c r="H3729">
        <v>1</v>
      </c>
      <c r="I3729" t="s">
        <v>45</v>
      </c>
      <c r="J3729" t="s">
        <v>74</v>
      </c>
      <c r="K3729" t="s">
        <v>44</v>
      </c>
      <c r="L3729" t="s">
        <v>45</v>
      </c>
      <c r="N3729" t="s">
        <v>80</v>
      </c>
      <c r="O3729" t="s">
        <v>134</v>
      </c>
      <c r="P3729" t="s">
        <v>8646</v>
      </c>
      <c r="Q3729" t="s">
        <v>166</v>
      </c>
      <c r="R3729" s="6">
        <f>_xlfn.XLOOKUP(CleanedData[[#This Row],[Product]],'02_Lookup_Tables'!$A$2:$A$126,'02_Lookup_Tables'!$B$2:$B$126)</f>
        <v>768.34</v>
      </c>
      <c r="S3729" t="str">
        <f>VLOOKUP(CleanedData[[#This Row],[Product]],'02_Lookup_Tables'!$H$2:$I$126,2,FALSE)</f>
        <v>Home &amp; Living</v>
      </c>
      <c r="T3729" t="str">
        <f>VLOOKUP(CleanedData[[#This Row],[Province]],'02_Lookup_Tables'!$D$2:$E$10,2, FALSE)</f>
        <v>Northern Region</v>
      </c>
      <c r="U3729" t="str" cm="1">
        <f t="array" ref="U3729">_xlfn.IFS(CleanedData[[#This Row],[Purchase Amount]]&lt;500,"Low",
CleanedData[[#This Row],[Purchase Amount]]&lt;5000,"Medium",
TRUE,"High")</f>
        <v>Medium</v>
      </c>
      <c r="V3729" t="str">
        <f>TEXT(CleanedData[[#This Row],[Date]],"mmmm")</f>
        <v>February</v>
      </c>
      <c r="W3729" t="str">
        <f>"Q"&amp;ROUNDUP(MONTH(CleanedData[[#This Row],[Date]])/3,0)</f>
        <v>Q1</v>
      </c>
      <c r="X3729" t="str">
        <f>IF(CleanedData[[#This Row],[Purchase Amount]]&gt;=5000,"Yes","No")</f>
        <v>No</v>
      </c>
      <c r="Y3729">
        <f>IF(CleanedData[[#This Row],[Recommend]]="Yes",1,0)</f>
        <v>1</v>
      </c>
      <c r="Z3729" s="6">
        <f>CleanedData[[#This Row],[Purchase Amount]]*0.15</f>
        <v>115.251</v>
      </c>
      <c r="AA3729" s="6">
        <f>CleanedData[[#This Row],[Purchase Amount]]*1.15</f>
        <v>883.59100000000001</v>
      </c>
    </row>
    <row r="3730" spans="1:27" x14ac:dyDescent="0.3">
      <c r="A3730">
        <v>4518</v>
      </c>
      <c r="B3730" t="s">
        <v>3955</v>
      </c>
      <c r="C3730" s="1">
        <v>45507</v>
      </c>
      <c r="D3730">
        <v>58</v>
      </c>
      <c r="E3730" t="s">
        <v>52</v>
      </c>
      <c r="F3730" t="s">
        <v>68</v>
      </c>
      <c r="G3730" t="s">
        <v>128</v>
      </c>
      <c r="H3730">
        <v>2</v>
      </c>
      <c r="I3730" t="s">
        <v>45</v>
      </c>
      <c r="J3730" t="s">
        <v>54</v>
      </c>
      <c r="K3730" t="s">
        <v>64</v>
      </c>
      <c r="L3730" t="s">
        <v>42</v>
      </c>
      <c r="M3730" t="s">
        <v>231</v>
      </c>
      <c r="N3730" t="s">
        <v>47</v>
      </c>
      <c r="O3730" t="s">
        <v>89</v>
      </c>
      <c r="P3730" t="s">
        <v>49</v>
      </c>
      <c r="Q3730" t="s">
        <v>50</v>
      </c>
      <c r="R3730" s="6">
        <f>_xlfn.XLOOKUP(CleanedData[[#This Row],[Product]],'02_Lookup_Tables'!$A$2:$A$126,'02_Lookup_Tables'!$B$2:$B$126)</f>
        <v>3747.26</v>
      </c>
      <c r="S3730" t="str">
        <f>VLOOKUP(CleanedData[[#This Row],[Product]],'02_Lookup_Tables'!$H$2:$I$126,2,FALSE)</f>
        <v>Apparel</v>
      </c>
      <c r="T3730" t="str">
        <f>VLOOKUP(CleanedData[[#This Row],[Province]],'02_Lookup_Tables'!$D$2:$E$10,2, FALSE)</f>
        <v>Northern Region</v>
      </c>
      <c r="U3730" t="str" cm="1">
        <f t="array" ref="U3730">_xlfn.IFS(CleanedData[[#This Row],[Purchase Amount]]&lt;500,"Low",
CleanedData[[#This Row],[Purchase Amount]]&lt;5000,"Medium",
TRUE,"High")</f>
        <v>Medium</v>
      </c>
      <c r="V3730" t="str">
        <f>TEXT(CleanedData[[#This Row],[Date]],"mmmm")</f>
        <v>August</v>
      </c>
      <c r="W3730" t="str">
        <f>"Q"&amp;ROUNDUP(MONTH(CleanedData[[#This Row],[Date]])/3,0)</f>
        <v>Q3</v>
      </c>
      <c r="X3730" t="str">
        <f>IF(CleanedData[[#This Row],[Purchase Amount]]&gt;=5000,"Yes","No")</f>
        <v>No</v>
      </c>
      <c r="Y3730">
        <f>IF(CleanedData[[#This Row],[Recommend]]="Yes",1,0)</f>
        <v>1</v>
      </c>
      <c r="Z3730" s="6">
        <f>CleanedData[[#This Row],[Purchase Amount]]*0.15</f>
        <v>562.08900000000006</v>
      </c>
      <c r="AA3730" s="6">
        <f>CleanedData[[#This Row],[Purchase Amount]]*1.15</f>
        <v>4309.3490000000002</v>
      </c>
    </row>
    <row r="3731" spans="1:27" x14ac:dyDescent="0.3">
      <c r="A3731">
        <v>4519</v>
      </c>
      <c r="B3731" t="s">
        <v>3956</v>
      </c>
      <c r="C3731" s="1">
        <v>45715</v>
      </c>
      <c r="D3731">
        <v>77</v>
      </c>
      <c r="E3731" t="s">
        <v>60</v>
      </c>
      <c r="F3731" t="s">
        <v>130</v>
      </c>
      <c r="G3731" t="s">
        <v>519</v>
      </c>
      <c r="H3731">
        <v>2</v>
      </c>
      <c r="I3731" t="s">
        <v>45</v>
      </c>
      <c r="J3731" t="s">
        <v>69</v>
      </c>
      <c r="K3731" t="s">
        <v>44</v>
      </c>
      <c r="L3731" t="s">
        <v>42</v>
      </c>
      <c r="M3731" t="s">
        <v>165</v>
      </c>
      <c r="N3731" t="s">
        <v>47</v>
      </c>
      <c r="O3731" t="s">
        <v>89</v>
      </c>
      <c r="P3731" t="s">
        <v>49</v>
      </c>
      <c r="Q3731" t="s">
        <v>97</v>
      </c>
      <c r="R3731" s="6">
        <f>_xlfn.XLOOKUP(CleanedData[[#This Row],[Product]],'02_Lookup_Tables'!$A$2:$A$126,'02_Lookup_Tables'!$B$2:$B$126)</f>
        <v>338.79</v>
      </c>
      <c r="S3731" t="str">
        <f>VLOOKUP(CleanedData[[#This Row],[Product]],'02_Lookup_Tables'!$H$2:$I$126,2,FALSE)</f>
        <v>Accessories</v>
      </c>
      <c r="T3731" t="str">
        <f>VLOOKUP(CleanedData[[#This Row],[Province]],'02_Lookup_Tables'!$D$2:$E$10,2, FALSE)</f>
        <v>Eastern Region</v>
      </c>
      <c r="U3731" t="str" cm="1">
        <f t="array" ref="U3731">_xlfn.IFS(CleanedData[[#This Row],[Purchase Amount]]&lt;500,"Low",
CleanedData[[#This Row],[Purchase Amount]]&lt;5000,"Medium",
TRUE,"High")</f>
        <v>Low</v>
      </c>
      <c r="V3731" t="str">
        <f>TEXT(CleanedData[[#This Row],[Date]],"mmmm")</f>
        <v>February</v>
      </c>
      <c r="W3731" t="str">
        <f>"Q"&amp;ROUNDUP(MONTH(CleanedData[[#This Row],[Date]])/3,0)</f>
        <v>Q1</v>
      </c>
      <c r="X3731" t="str">
        <f>IF(CleanedData[[#This Row],[Purchase Amount]]&gt;=5000,"Yes","No")</f>
        <v>No</v>
      </c>
      <c r="Y3731">
        <f>IF(CleanedData[[#This Row],[Recommend]]="Yes",1,0)</f>
        <v>1</v>
      </c>
      <c r="Z3731" s="6">
        <f>CleanedData[[#This Row],[Purchase Amount]]*0.15</f>
        <v>50.8185</v>
      </c>
      <c r="AA3731" s="6">
        <f>CleanedData[[#This Row],[Purchase Amount]]*1.15</f>
        <v>389.60849999999999</v>
      </c>
    </row>
    <row r="3732" spans="1:27" x14ac:dyDescent="0.3">
      <c r="A3732">
        <v>4521</v>
      </c>
      <c r="B3732" t="s">
        <v>3957</v>
      </c>
      <c r="C3732" s="1">
        <v>45567</v>
      </c>
      <c r="E3732" t="s">
        <v>39</v>
      </c>
      <c r="F3732" t="s">
        <v>61</v>
      </c>
      <c r="G3732" t="s">
        <v>359</v>
      </c>
      <c r="H3732">
        <v>2</v>
      </c>
      <c r="I3732" t="s">
        <v>45</v>
      </c>
      <c r="J3732" t="s">
        <v>74</v>
      </c>
      <c r="K3732" t="s">
        <v>44</v>
      </c>
      <c r="L3732" t="s">
        <v>45</v>
      </c>
      <c r="M3732" t="s">
        <v>196</v>
      </c>
      <c r="N3732" t="s">
        <v>47</v>
      </c>
      <c r="O3732" t="s">
        <v>89</v>
      </c>
      <c r="P3732" t="s">
        <v>49</v>
      </c>
      <c r="Q3732" t="s">
        <v>166</v>
      </c>
      <c r="R3732" s="6">
        <f>_xlfn.XLOOKUP(CleanedData[[#This Row],[Product]],'02_Lookup_Tables'!$A$2:$A$126,'02_Lookup_Tables'!$B$2:$B$126)</f>
        <v>34.200000000000003</v>
      </c>
      <c r="S3732" t="str">
        <f>VLOOKUP(CleanedData[[#This Row],[Product]],'02_Lookup_Tables'!$H$2:$I$126,2,FALSE)</f>
        <v>Food</v>
      </c>
      <c r="T3732" t="str">
        <f>VLOOKUP(CleanedData[[#This Row],[Province]],'02_Lookup_Tables'!$D$2:$E$10,2, FALSE)</f>
        <v>Southern Region</v>
      </c>
      <c r="U3732" t="str" cm="1">
        <f t="array" ref="U3732">_xlfn.IFS(CleanedData[[#This Row],[Purchase Amount]]&lt;500,"Low",
CleanedData[[#This Row],[Purchase Amount]]&lt;5000,"Medium",
TRUE,"High")</f>
        <v>Low</v>
      </c>
      <c r="V3732" t="str">
        <f>TEXT(CleanedData[[#This Row],[Date]],"mmmm")</f>
        <v>October</v>
      </c>
      <c r="W3732" t="str">
        <f>"Q"&amp;ROUNDUP(MONTH(CleanedData[[#This Row],[Date]])/3,0)</f>
        <v>Q4</v>
      </c>
      <c r="X3732" t="str">
        <f>IF(CleanedData[[#This Row],[Purchase Amount]]&gt;=5000,"Yes","No")</f>
        <v>No</v>
      </c>
      <c r="Y3732">
        <f>IF(CleanedData[[#This Row],[Recommend]]="Yes",1,0)</f>
        <v>1</v>
      </c>
      <c r="Z3732" s="6">
        <f>CleanedData[[#This Row],[Purchase Amount]]*0.15</f>
        <v>5.13</v>
      </c>
      <c r="AA3732" s="6">
        <f>CleanedData[[#This Row],[Purchase Amount]]*1.15</f>
        <v>39.33</v>
      </c>
    </row>
    <row r="3733" spans="1:27" x14ac:dyDescent="0.3">
      <c r="A3733">
        <v>4523</v>
      </c>
      <c r="B3733" t="s">
        <v>3958</v>
      </c>
      <c r="C3733" s="1">
        <v>45983</v>
      </c>
      <c r="D3733">
        <v>78</v>
      </c>
      <c r="E3733" t="s">
        <v>39</v>
      </c>
      <c r="F3733" t="s">
        <v>77</v>
      </c>
      <c r="G3733" t="s">
        <v>320</v>
      </c>
      <c r="H3733">
        <v>3</v>
      </c>
      <c r="I3733" t="s">
        <v>42</v>
      </c>
      <c r="J3733" t="s">
        <v>54</v>
      </c>
      <c r="K3733" t="s">
        <v>64</v>
      </c>
      <c r="L3733" t="s">
        <v>45</v>
      </c>
      <c r="M3733" t="s">
        <v>165</v>
      </c>
      <c r="N3733" t="s">
        <v>48</v>
      </c>
      <c r="O3733" t="s">
        <v>89</v>
      </c>
      <c r="P3733" t="s">
        <v>49</v>
      </c>
      <c r="Q3733" t="s">
        <v>97</v>
      </c>
      <c r="R3733" s="6">
        <f>_xlfn.XLOOKUP(CleanedData[[#This Row],[Product]],'02_Lookup_Tables'!$A$2:$A$126,'02_Lookup_Tables'!$B$2:$B$126)</f>
        <v>375.53</v>
      </c>
      <c r="S3733" t="str">
        <f>VLOOKUP(CleanedData[[#This Row],[Product]],'02_Lookup_Tables'!$H$2:$I$126,2,FALSE)</f>
        <v>Toys &amp; Games</v>
      </c>
      <c r="T3733" t="str">
        <f>VLOOKUP(CleanedData[[#This Row],[Province]],'02_Lookup_Tables'!$D$2:$E$10,2, FALSE)</f>
        <v>Central Region</v>
      </c>
      <c r="U3733" t="str" cm="1">
        <f t="array" ref="U3733">_xlfn.IFS(CleanedData[[#This Row],[Purchase Amount]]&lt;500,"Low",
CleanedData[[#This Row],[Purchase Amount]]&lt;5000,"Medium",
TRUE,"High")</f>
        <v>Low</v>
      </c>
      <c r="V3733" t="str">
        <f>TEXT(CleanedData[[#This Row],[Date]],"mmmm")</f>
        <v>November</v>
      </c>
      <c r="W3733" t="str">
        <f>"Q"&amp;ROUNDUP(MONTH(CleanedData[[#This Row],[Date]])/3,0)</f>
        <v>Q4</v>
      </c>
      <c r="X3733" t="str">
        <f>IF(CleanedData[[#This Row],[Purchase Amount]]&gt;=5000,"Yes","No")</f>
        <v>No</v>
      </c>
      <c r="Y3733">
        <f>IF(CleanedData[[#This Row],[Recommend]]="Yes",1,0)</f>
        <v>0</v>
      </c>
      <c r="Z3733" s="6">
        <f>CleanedData[[#This Row],[Purchase Amount]]*0.15</f>
        <v>56.329499999999996</v>
      </c>
      <c r="AA3733" s="6">
        <f>CleanedData[[#This Row],[Purchase Amount]]*1.15</f>
        <v>431.85949999999991</v>
      </c>
    </row>
    <row r="3734" spans="1:27" x14ac:dyDescent="0.3">
      <c r="A3734">
        <v>4524</v>
      </c>
      <c r="B3734" t="s">
        <v>3959</v>
      </c>
      <c r="C3734" s="1">
        <v>45302</v>
      </c>
      <c r="D3734">
        <v>79</v>
      </c>
      <c r="E3734" t="s">
        <v>60</v>
      </c>
      <c r="F3734" t="s">
        <v>108</v>
      </c>
      <c r="G3734" t="s">
        <v>142</v>
      </c>
      <c r="H3734">
        <v>2</v>
      </c>
      <c r="I3734" t="s">
        <v>42</v>
      </c>
      <c r="J3734" t="s">
        <v>74</v>
      </c>
      <c r="K3734" t="s">
        <v>44</v>
      </c>
      <c r="L3734" t="s">
        <v>42</v>
      </c>
      <c r="M3734" t="s">
        <v>208</v>
      </c>
      <c r="N3734" t="s">
        <v>47</v>
      </c>
      <c r="O3734" t="s">
        <v>89</v>
      </c>
      <c r="P3734" t="s">
        <v>49</v>
      </c>
      <c r="Q3734" t="s">
        <v>97</v>
      </c>
      <c r="R3734" s="6">
        <f>_xlfn.XLOOKUP(CleanedData[[#This Row],[Product]],'02_Lookup_Tables'!$A$2:$A$126,'02_Lookup_Tables'!$B$2:$B$126)</f>
        <v>44114.21</v>
      </c>
      <c r="S3734" t="str">
        <f>VLOOKUP(CleanedData[[#This Row],[Product]],'02_Lookup_Tables'!$H$2:$I$126,2,FALSE)</f>
        <v>Electronics</v>
      </c>
      <c r="T3734" t="str">
        <f>VLOOKUP(CleanedData[[#This Row],[Province]],'02_Lookup_Tables'!$D$2:$E$10,2, FALSE)</f>
        <v>Gauteng Region</v>
      </c>
      <c r="U3734" t="str" cm="1">
        <f t="array" ref="U3734">_xlfn.IFS(CleanedData[[#This Row],[Purchase Amount]]&lt;500,"Low",
CleanedData[[#This Row],[Purchase Amount]]&lt;5000,"Medium",
TRUE,"High")</f>
        <v>High</v>
      </c>
      <c r="V3734" t="str">
        <f>TEXT(CleanedData[[#This Row],[Date]],"mmmm")</f>
        <v>January</v>
      </c>
      <c r="W3734" t="str">
        <f>"Q"&amp;ROUNDUP(MONTH(CleanedData[[#This Row],[Date]])/3,0)</f>
        <v>Q1</v>
      </c>
      <c r="X3734" t="str">
        <f>IF(CleanedData[[#This Row],[Purchase Amount]]&gt;=5000,"Yes","No")</f>
        <v>Yes</v>
      </c>
      <c r="Y3734">
        <f>IF(CleanedData[[#This Row],[Recommend]]="Yes",1,0)</f>
        <v>0</v>
      </c>
      <c r="Z3734" s="6">
        <f>CleanedData[[#This Row],[Purchase Amount]]*0.15</f>
        <v>6617.1314999999995</v>
      </c>
      <c r="AA3734" s="6">
        <f>CleanedData[[#This Row],[Purchase Amount]]*1.15</f>
        <v>50731.341499999995</v>
      </c>
    </row>
    <row r="3735" spans="1:27" x14ac:dyDescent="0.3">
      <c r="A3735">
        <v>4525</v>
      </c>
      <c r="B3735" t="s">
        <v>3960</v>
      </c>
      <c r="C3735" s="1">
        <v>45767</v>
      </c>
      <c r="D3735">
        <v>76</v>
      </c>
      <c r="E3735" t="s">
        <v>39</v>
      </c>
      <c r="F3735" t="s">
        <v>77</v>
      </c>
      <c r="G3735" t="s">
        <v>187</v>
      </c>
      <c r="H3735">
        <v>4</v>
      </c>
      <c r="I3735" t="s">
        <v>42</v>
      </c>
      <c r="J3735" t="s">
        <v>74</v>
      </c>
      <c r="K3735" t="s">
        <v>64</v>
      </c>
      <c r="L3735" t="s">
        <v>45</v>
      </c>
      <c r="M3735" t="s">
        <v>65</v>
      </c>
      <c r="N3735" t="s">
        <v>96</v>
      </c>
      <c r="O3735" t="s">
        <v>89</v>
      </c>
      <c r="P3735" t="s">
        <v>70</v>
      </c>
      <c r="Q3735" t="s">
        <v>97</v>
      </c>
      <c r="R3735" s="6">
        <f>_xlfn.XLOOKUP(CleanedData[[#This Row],[Product]],'02_Lookup_Tables'!$A$2:$A$126,'02_Lookup_Tables'!$B$2:$B$126)</f>
        <v>24904.86</v>
      </c>
      <c r="S3735" t="str">
        <f>VLOOKUP(CleanedData[[#This Row],[Product]],'02_Lookup_Tables'!$H$2:$I$126,2,FALSE)</f>
        <v>Electronics</v>
      </c>
      <c r="T3735" t="str">
        <f>VLOOKUP(CleanedData[[#This Row],[Province]],'02_Lookup_Tables'!$D$2:$E$10,2, FALSE)</f>
        <v>Central Region</v>
      </c>
      <c r="U3735" t="str" cm="1">
        <f t="array" ref="U3735">_xlfn.IFS(CleanedData[[#This Row],[Purchase Amount]]&lt;500,"Low",
CleanedData[[#This Row],[Purchase Amount]]&lt;5000,"Medium",
TRUE,"High")</f>
        <v>High</v>
      </c>
      <c r="V3735" t="str">
        <f>TEXT(CleanedData[[#This Row],[Date]],"mmmm")</f>
        <v>April</v>
      </c>
      <c r="W3735" t="str">
        <f>"Q"&amp;ROUNDUP(MONTH(CleanedData[[#This Row],[Date]])/3,0)</f>
        <v>Q2</v>
      </c>
      <c r="X3735" t="str">
        <f>IF(CleanedData[[#This Row],[Purchase Amount]]&gt;=5000,"Yes","No")</f>
        <v>Yes</v>
      </c>
      <c r="Y3735">
        <f>IF(CleanedData[[#This Row],[Recommend]]="Yes",1,0)</f>
        <v>0</v>
      </c>
      <c r="Z3735" s="6">
        <f>CleanedData[[#This Row],[Purchase Amount]]*0.15</f>
        <v>3735.7289999999998</v>
      </c>
      <c r="AA3735" s="6">
        <f>CleanedData[[#This Row],[Purchase Amount]]*1.15</f>
        <v>28640.589</v>
      </c>
    </row>
    <row r="3736" spans="1:27" x14ac:dyDescent="0.3">
      <c r="A3736">
        <v>4526</v>
      </c>
      <c r="B3736" t="s">
        <v>3961</v>
      </c>
      <c r="C3736" s="1">
        <v>45847</v>
      </c>
      <c r="D3736">
        <v>29</v>
      </c>
      <c r="E3736" t="s">
        <v>39</v>
      </c>
      <c r="F3736" t="s">
        <v>61</v>
      </c>
      <c r="G3736" t="s">
        <v>258</v>
      </c>
      <c r="H3736">
        <v>1</v>
      </c>
      <c r="I3736" t="s">
        <v>45</v>
      </c>
      <c r="J3736" t="s">
        <v>43</v>
      </c>
      <c r="K3736" t="s">
        <v>55</v>
      </c>
      <c r="L3736" t="s">
        <v>42</v>
      </c>
      <c r="M3736" t="s">
        <v>79</v>
      </c>
      <c r="N3736" t="s">
        <v>80</v>
      </c>
      <c r="O3736" t="s">
        <v>89</v>
      </c>
      <c r="P3736" t="s">
        <v>49</v>
      </c>
      <c r="Q3736" t="s">
        <v>58</v>
      </c>
      <c r="R3736" s="6">
        <f>_xlfn.XLOOKUP(CleanedData[[#This Row],[Product]],'02_Lookup_Tables'!$A$2:$A$126,'02_Lookup_Tables'!$B$2:$B$126)</f>
        <v>768.34</v>
      </c>
      <c r="S3736" t="str">
        <f>VLOOKUP(CleanedData[[#This Row],[Product]],'02_Lookup_Tables'!$H$2:$I$126,2,FALSE)</f>
        <v>Home &amp; Living</v>
      </c>
      <c r="T3736" t="str">
        <f>VLOOKUP(CleanedData[[#This Row],[Province]],'02_Lookup_Tables'!$D$2:$E$10,2, FALSE)</f>
        <v>Southern Region</v>
      </c>
      <c r="U3736" t="str" cm="1">
        <f t="array" ref="U3736">_xlfn.IFS(CleanedData[[#This Row],[Purchase Amount]]&lt;500,"Low",
CleanedData[[#This Row],[Purchase Amount]]&lt;5000,"Medium",
TRUE,"High")</f>
        <v>Medium</v>
      </c>
      <c r="V3736" t="str">
        <f>TEXT(CleanedData[[#This Row],[Date]],"mmmm")</f>
        <v>July</v>
      </c>
      <c r="W3736" t="str">
        <f>"Q"&amp;ROUNDUP(MONTH(CleanedData[[#This Row],[Date]])/3,0)</f>
        <v>Q3</v>
      </c>
      <c r="X3736" t="str">
        <f>IF(CleanedData[[#This Row],[Purchase Amount]]&gt;=5000,"Yes","No")</f>
        <v>No</v>
      </c>
      <c r="Y3736">
        <f>IF(CleanedData[[#This Row],[Recommend]]="Yes",1,0)</f>
        <v>1</v>
      </c>
      <c r="Z3736" s="6">
        <f>CleanedData[[#This Row],[Purchase Amount]]*0.15</f>
        <v>115.251</v>
      </c>
      <c r="AA3736" s="6">
        <f>CleanedData[[#This Row],[Purchase Amount]]*1.15</f>
        <v>883.59100000000001</v>
      </c>
    </row>
    <row r="3737" spans="1:27" x14ac:dyDescent="0.3">
      <c r="A3737">
        <v>4527</v>
      </c>
      <c r="B3737" t="s">
        <v>3962</v>
      </c>
      <c r="C3737" s="1">
        <v>45764</v>
      </c>
      <c r="D3737">
        <v>65</v>
      </c>
      <c r="E3737" t="s">
        <v>39</v>
      </c>
      <c r="F3737" t="s">
        <v>77</v>
      </c>
      <c r="G3737" t="s">
        <v>192</v>
      </c>
      <c r="H3737">
        <v>5</v>
      </c>
      <c r="I3737" t="s">
        <v>45</v>
      </c>
      <c r="J3737" t="s">
        <v>74</v>
      </c>
      <c r="K3737" t="s">
        <v>55</v>
      </c>
      <c r="L3737" t="s">
        <v>42</v>
      </c>
      <c r="M3737" t="s">
        <v>140</v>
      </c>
      <c r="N3737" t="s">
        <v>57</v>
      </c>
      <c r="O3737" t="s">
        <v>148</v>
      </c>
      <c r="P3737" t="s">
        <v>49</v>
      </c>
      <c r="Q3737" t="s">
        <v>97</v>
      </c>
      <c r="R3737" s="6">
        <f>_xlfn.XLOOKUP(CleanedData[[#This Row],[Product]],'02_Lookup_Tables'!$A$2:$A$126,'02_Lookup_Tables'!$B$2:$B$126)</f>
        <v>13261</v>
      </c>
      <c r="S3737" t="str">
        <f>VLOOKUP(CleanedData[[#This Row],[Product]],'02_Lookup_Tables'!$H$2:$I$126,2,FALSE)</f>
        <v>Electronics</v>
      </c>
      <c r="T3737" t="str">
        <f>VLOOKUP(CleanedData[[#This Row],[Province]],'02_Lookup_Tables'!$D$2:$E$10,2, FALSE)</f>
        <v>Central Region</v>
      </c>
      <c r="U3737" t="str" cm="1">
        <f t="array" ref="U3737">_xlfn.IFS(CleanedData[[#This Row],[Purchase Amount]]&lt;500,"Low",
CleanedData[[#This Row],[Purchase Amount]]&lt;5000,"Medium",
TRUE,"High")</f>
        <v>High</v>
      </c>
      <c r="V3737" t="str">
        <f>TEXT(CleanedData[[#This Row],[Date]],"mmmm")</f>
        <v>April</v>
      </c>
      <c r="W3737" t="str">
        <f>"Q"&amp;ROUNDUP(MONTH(CleanedData[[#This Row],[Date]])/3,0)</f>
        <v>Q2</v>
      </c>
      <c r="X3737" t="str">
        <f>IF(CleanedData[[#This Row],[Purchase Amount]]&gt;=5000,"Yes","No")</f>
        <v>Yes</v>
      </c>
      <c r="Y3737">
        <f>IF(CleanedData[[#This Row],[Recommend]]="Yes",1,0)</f>
        <v>1</v>
      </c>
      <c r="Z3737" s="6">
        <f>CleanedData[[#This Row],[Purchase Amount]]*0.15</f>
        <v>1989.1499999999999</v>
      </c>
      <c r="AA3737" s="6">
        <f>CleanedData[[#This Row],[Purchase Amount]]*1.15</f>
        <v>15250.15</v>
      </c>
    </row>
    <row r="3738" spans="1:27" x14ac:dyDescent="0.3">
      <c r="A3738">
        <v>4528</v>
      </c>
      <c r="B3738" t="s">
        <v>3963</v>
      </c>
      <c r="C3738" s="1">
        <v>45940</v>
      </c>
      <c r="D3738">
        <v>54</v>
      </c>
      <c r="E3738" t="s">
        <v>39</v>
      </c>
      <c r="F3738" t="s">
        <v>61</v>
      </c>
      <c r="G3738" t="s">
        <v>636</v>
      </c>
      <c r="H3738">
        <v>3</v>
      </c>
      <c r="I3738" t="s">
        <v>45</v>
      </c>
      <c r="J3738" t="s">
        <v>69</v>
      </c>
      <c r="K3738" t="s">
        <v>64</v>
      </c>
      <c r="L3738" t="s">
        <v>45</v>
      </c>
      <c r="M3738" t="s">
        <v>123</v>
      </c>
      <c r="N3738" t="s">
        <v>48</v>
      </c>
      <c r="O3738" t="s">
        <v>89</v>
      </c>
      <c r="P3738" t="s">
        <v>49</v>
      </c>
      <c r="Q3738" t="s">
        <v>93</v>
      </c>
      <c r="R3738" s="6">
        <f>_xlfn.XLOOKUP(CleanedData[[#This Row],[Product]],'02_Lookup_Tables'!$A$2:$A$126,'02_Lookup_Tables'!$B$2:$B$126)</f>
        <v>6581.78</v>
      </c>
      <c r="S3738" t="str">
        <f>VLOOKUP(CleanedData[[#This Row],[Product]],'02_Lookup_Tables'!$H$2:$I$126,2,FALSE)</f>
        <v>Electronics</v>
      </c>
      <c r="T3738" t="str">
        <f>VLOOKUP(CleanedData[[#This Row],[Province]],'02_Lookup_Tables'!$D$2:$E$10,2, FALSE)</f>
        <v>Southern Region</v>
      </c>
      <c r="U3738" t="str" cm="1">
        <f t="array" ref="U3738">_xlfn.IFS(CleanedData[[#This Row],[Purchase Amount]]&lt;500,"Low",
CleanedData[[#This Row],[Purchase Amount]]&lt;5000,"Medium",
TRUE,"High")</f>
        <v>High</v>
      </c>
      <c r="V3738" t="str">
        <f>TEXT(CleanedData[[#This Row],[Date]],"mmmm")</f>
        <v>October</v>
      </c>
      <c r="W3738" t="str">
        <f>"Q"&amp;ROUNDUP(MONTH(CleanedData[[#This Row],[Date]])/3,0)</f>
        <v>Q4</v>
      </c>
      <c r="X3738" t="str">
        <f>IF(CleanedData[[#This Row],[Purchase Amount]]&gt;=5000,"Yes","No")</f>
        <v>Yes</v>
      </c>
      <c r="Y3738">
        <f>IF(CleanedData[[#This Row],[Recommend]]="Yes",1,0)</f>
        <v>1</v>
      </c>
      <c r="Z3738" s="6">
        <f>CleanedData[[#This Row],[Purchase Amount]]*0.15</f>
        <v>987.26699999999994</v>
      </c>
      <c r="AA3738" s="6">
        <f>CleanedData[[#This Row],[Purchase Amount]]*1.15</f>
        <v>7569.0469999999996</v>
      </c>
    </row>
    <row r="3739" spans="1:27" x14ac:dyDescent="0.3">
      <c r="A3739">
        <v>4529</v>
      </c>
      <c r="B3739" t="s">
        <v>3964</v>
      </c>
      <c r="C3739" s="1">
        <v>45673</v>
      </c>
      <c r="D3739">
        <v>54</v>
      </c>
      <c r="E3739" t="s">
        <v>39</v>
      </c>
      <c r="F3739" t="s">
        <v>125</v>
      </c>
      <c r="G3739" t="s">
        <v>189</v>
      </c>
      <c r="H3739">
        <v>2</v>
      </c>
      <c r="I3739" t="s">
        <v>42</v>
      </c>
      <c r="J3739" t="s">
        <v>63</v>
      </c>
      <c r="K3739" t="s">
        <v>44</v>
      </c>
      <c r="L3739" t="s">
        <v>42</v>
      </c>
      <c r="M3739" t="s">
        <v>88</v>
      </c>
      <c r="N3739" t="s">
        <v>47</v>
      </c>
      <c r="O3739" t="s">
        <v>89</v>
      </c>
      <c r="P3739" t="s">
        <v>49</v>
      </c>
      <c r="Q3739" t="s">
        <v>93</v>
      </c>
      <c r="R3739" s="6">
        <f>_xlfn.XLOOKUP(CleanedData[[#This Row],[Product]],'02_Lookup_Tables'!$A$2:$A$126,'02_Lookup_Tables'!$B$2:$B$126)</f>
        <v>1619.07</v>
      </c>
      <c r="S3739" t="str">
        <f>VLOOKUP(CleanedData[[#This Row],[Product]],'02_Lookup_Tables'!$H$2:$I$126,2,FALSE)</f>
        <v>Home &amp; Living</v>
      </c>
      <c r="T3739" t="str">
        <f>VLOOKUP(CleanedData[[#This Row],[Province]],'02_Lookup_Tables'!$D$2:$E$10,2, FALSE)</f>
        <v>Western Region</v>
      </c>
      <c r="U3739" t="str" cm="1">
        <f t="array" ref="U3739">_xlfn.IFS(CleanedData[[#This Row],[Purchase Amount]]&lt;500,"Low",
CleanedData[[#This Row],[Purchase Amount]]&lt;5000,"Medium",
TRUE,"High")</f>
        <v>Medium</v>
      </c>
      <c r="V3739" t="str">
        <f>TEXT(CleanedData[[#This Row],[Date]],"mmmm")</f>
        <v>January</v>
      </c>
      <c r="W3739" t="str">
        <f>"Q"&amp;ROUNDUP(MONTH(CleanedData[[#This Row],[Date]])/3,0)</f>
        <v>Q1</v>
      </c>
      <c r="X3739" t="str">
        <f>IF(CleanedData[[#This Row],[Purchase Amount]]&gt;=5000,"Yes","No")</f>
        <v>No</v>
      </c>
      <c r="Y3739">
        <f>IF(CleanedData[[#This Row],[Recommend]]="Yes",1,0)</f>
        <v>0</v>
      </c>
      <c r="Z3739" s="6">
        <f>CleanedData[[#This Row],[Purchase Amount]]*0.15</f>
        <v>242.86049999999997</v>
      </c>
      <c r="AA3739" s="6">
        <f>CleanedData[[#This Row],[Purchase Amount]]*1.15</f>
        <v>1861.9304999999997</v>
      </c>
    </row>
    <row r="3740" spans="1:27" x14ac:dyDescent="0.3">
      <c r="A3740">
        <v>4530</v>
      </c>
      <c r="B3740" t="s">
        <v>3965</v>
      </c>
      <c r="C3740" s="1">
        <v>45881</v>
      </c>
      <c r="E3740" t="s">
        <v>39</v>
      </c>
      <c r="F3740" t="s">
        <v>61</v>
      </c>
      <c r="G3740" t="s">
        <v>347</v>
      </c>
      <c r="H3740">
        <v>3</v>
      </c>
      <c r="I3740" t="s">
        <v>45</v>
      </c>
      <c r="J3740" t="s">
        <v>43</v>
      </c>
      <c r="K3740" t="s">
        <v>64</v>
      </c>
      <c r="L3740" t="s">
        <v>45</v>
      </c>
      <c r="M3740" t="s">
        <v>106</v>
      </c>
      <c r="N3740" t="s">
        <v>48</v>
      </c>
      <c r="O3740" t="s">
        <v>148</v>
      </c>
      <c r="P3740" t="s">
        <v>49</v>
      </c>
      <c r="Q3740" t="s">
        <v>166</v>
      </c>
      <c r="R3740" s="6">
        <f>_xlfn.XLOOKUP(CleanedData[[#This Row],[Product]],'02_Lookup_Tables'!$A$2:$A$126,'02_Lookup_Tables'!$B$2:$B$126)</f>
        <v>16523.5</v>
      </c>
      <c r="S3740" t="str">
        <f>VLOOKUP(CleanedData[[#This Row],[Product]],'02_Lookup_Tables'!$H$2:$I$126,2,FALSE)</f>
        <v>Electronics</v>
      </c>
      <c r="T3740" t="str">
        <f>VLOOKUP(CleanedData[[#This Row],[Province]],'02_Lookup_Tables'!$D$2:$E$10,2, FALSE)</f>
        <v>Southern Region</v>
      </c>
      <c r="U3740" t="str" cm="1">
        <f t="array" ref="U3740">_xlfn.IFS(CleanedData[[#This Row],[Purchase Amount]]&lt;500,"Low",
CleanedData[[#This Row],[Purchase Amount]]&lt;5000,"Medium",
TRUE,"High")</f>
        <v>High</v>
      </c>
      <c r="V3740" t="str">
        <f>TEXT(CleanedData[[#This Row],[Date]],"mmmm")</f>
        <v>August</v>
      </c>
      <c r="W3740" t="str">
        <f>"Q"&amp;ROUNDUP(MONTH(CleanedData[[#This Row],[Date]])/3,0)</f>
        <v>Q3</v>
      </c>
      <c r="X3740" t="str">
        <f>IF(CleanedData[[#This Row],[Purchase Amount]]&gt;=5000,"Yes","No")</f>
        <v>Yes</v>
      </c>
      <c r="Y3740">
        <f>IF(CleanedData[[#This Row],[Recommend]]="Yes",1,0)</f>
        <v>1</v>
      </c>
      <c r="Z3740" s="6">
        <f>CleanedData[[#This Row],[Purchase Amount]]*0.15</f>
        <v>2478.5250000000001</v>
      </c>
      <c r="AA3740" s="6">
        <f>CleanedData[[#This Row],[Purchase Amount]]*1.15</f>
        <v>19002.024999999998</v>
      </c>
    </row>
    <row r="3741" spans="1:27" x14ac:dyDescent="0.3">
      <c r="A3741">
        <v>4531</v>
      </c>
      <c r="B3741" t="s">
        <v>3966</v>
      </c>
      <c r="C3741" s="1">
        <v>45462</v>
      </c>
      <c r="D3741">
        <v>24</v>
      </c>
      <c r="E3741" t="s">
        <v>52</v>
      </c>
      <c r="F3741" t="s">
        <v>125</v>
      </c>
      <c r="G3741" t="s">
        <v>296</v>
      </c>
      <c r="H3741">
        <v>2</v>
      </c>
      <c r="I3741" t="s">
        <v>45</v>
      </c>
      <c r="J3741" t="s">
        <v>74</v>
      </c>
      <c r="K3741" t="s">
        <v>55</v>
      </c>
      <c r="L3741" t="s">
        <v>45</v>
      </c>
      <c r="M3741" t="s">
        <v>196</v>
      </c>
      <c r="N3741" t="s">
        <v>47</v>
      </c>
      <c r="O3741" t="s">
        <v>89</v>
      </c>
      <c r="P3741" t="s">
        <v>49</v>
      </c>
      <c r="Q3741" t="s">
        <v>66</v>
      </c>
      <c r="R3741" s="6">
        <f>_xlfn.XLOOKUP(CleanedData[[#This Row],[Product]],'02_Lookup_Tables'!$A$2:$A$126,'02_Lookup_Tables'!$B$2:$B$126)</f>
        <v>657.5</v>
      </c>
      <c r="S3741" t="str">
        <f>VLOOKUP(CleanedData[[#This Row],[Product]],'02_Lookup_Tables'!$H$2:$I$126,2,FALSE)</f>
        <v>Home Devices</v>
      </c>
      <c r="T3741" t="str">
        <f>VLOOKUP(CleanedData[[#This Row],[Province]],'02_Lookup_Tables'!$D$2:$E$10,2, FALSE)</f>
        <v>Western Region</v>
      </c>
      <c r="U3741" t="str" cm="1">
        <f t="array" ref="U3741">_xlfn.IFS(CleanedData[[#This Row],[Purchase Amount]]&lt;500,"Low",
CleanedData[[#This Row],[Purchase Amount]]&lt;5000,"Medium",
TRUE,"High")</f>
        <v>Medium</v>
      </c>
      <c r="V3741" t="str">
        <f>TEXT(CleanedData[[#This Row],[Date]],"mmmm")</f>
        <v>June</v>
      </c>
      <c r="W3741" t="str">
        <f>"Q"&amp;ROUNDUP(MONTH(CleanedData[[#This Row],[Date]])/3,0)</f>
        <v>Q2</v>
      </c>
      <c r="X3741" t="str">
        <f>IF(CleanedData[[#This Row],[Purchase Amount]]&gt;=5000,"Yes","No")</f>
        <v>No</v>
      </c>
      <c r="Y3741">
        <f>IF(CleanedData[[#This Row],[Recommend]]="Yes",1,0)</f>
        <v>1</v>
      </c>
      <c r="Z3741" s="6">
        <f>CleanedData[[#This Row],[Purchase Amount]]*0.15</f>
        <v>98.625</v>
      </c>
      <c r="AA3741" s="6">
        <f>CleanedData[[#This Row],[Purchase Amount]]*1.15</f>
        <v>756.12499999999989</v>
      </c>
    </row>
    <row r="3742" spans="1:27" x14ac:dyDescent="0.3">
      <c r="A3742">
        <v>4532</v>
      </c>
      <c r="B3742" t="s">
        <v>3967</v>
      </c>
      <c r="C3742" s="1">
        <v>45833</v>
      </c>
      <c r="D3742">
        <v>51</v>
      </c>
      <c r="E3742" t="s">
        <v>52</v>
      </c>
      <c r="F3742" t="s">
        <v>108</v>
      </c>
      <c r="G3742" t="s">
        <v>472</v>
      </c>
      <c r="H3742">
        <v>3</v>
      </c>
      <c r="I3742" t="s">
        <v>42</v>
      </c>
      <c r="J3742" t="s">
        <v>43</v>
      </c>
      <c r="K3742" t="s">
        <v>44</v>
      </c>
      <c r="L3742" t="s">
        <v>45</v>
      </c>
      <c r="M3742" t="s">
        <v>75</v>
      </c>
      <c r="N3742" t="s">
        <v>48</v>
      </c>
      <c r="O3742" t="s">
        <v>89</v>
      </c>
      <c r="P3742" t="s">
        <v>49</v>
      </c>
      <c r="Q3742" t="s">
        <v>93</v>
      </c>
      <c r="R3742" s="6">
        <f>_xlfn.XLOOKUP(CleanedData[[#This Row],[Product]],'02_Lookup_Tables'!$A$2:$A$126,'02_Lookup_Tables'!$B$2:$B$126)</f>
        <v>2216.12</v>
      </c>
      <c r="S3742" t="str">
        <f>VLOOKUP(CleanedData[[#This Row],[Product]],'02_Lookup_Tables'!$H$2:$I$126,2,FALSE)</f>
        <v>Beauty &amp; Personal Care</v>
      </c>
      <c r="T3742" t="str">
        <f>VLOOKUP(CleanedData[[#This Row],[Province]],'02_Lookup_Tables'!$D$2:$E$10,2, FALSE)</f>
        <v>Gauteng Region</v>
      </c>
      <c r="U3742" t="str" cm="1">
        <f t="array" ref="U3742">_xlfn.IFS(CleanedData[[#This Row],[Purchase Amount]]&lt;500,"Low",
CleanedData[[#This Row],[Purchase Amount]]&lt;5000,"Medium",
TRUE,"High")</f>
        <v>Medium</v>
      </c>
      <c r="V3742" t="str">
        <f>TEXT(CleanedData[[#This Row],[Date]],"mmmm")</f>
        <v>June</v>
      </c>
      <c r="W3742" t="str">
        <f>"Q"&amp;ROUNDUP(MONTH(CleanedData[[#This Row],[Date]])/3,0)</f>
        <v>Q2</v>
      </c>
      <c r="X3742" t="str">
        <f>IF(CleanedData[[#This Row],[Purchase Amount]]&gt;=5000,"Yes","No")</f>
        <v>No</v>
      </c>
      <c r="Y3742">
        <f>IF(CleanedData[[#This Row],[Recommend]]="Yes",1,0)</f>
        <v>0</v>
      </c>
      <c r="Z3742" s="6">
        <f>CleanedData[[#This Row],[Purchase Amount]]*0.15</f>
        <v>332.41799999999995</v>
      </c>
      <c r="AA3742" s="6">
        <f>CleanedData[[#This Row],[Purchase Amount]]*1.15</f>
        <v>2548.5379999999996</v>
      </c>
    </row>
    <row r="3743" spans="1:27" x14ac:dyDescent="0.3">
      <c r="A3743">
        <v>4533</v>
      </c>
      <c r="B3743" t="s">
        <v>3968</v>
      </c>
      <c r="C3743" s="1">
        <v>45576</v>
      </c>
      <c r="D3743">
        <v>54</v>
      </c>
      <c r="E3743" t="s">
        <v>39</v>
      </c>
      <c r="F3743" t="s">
        <v>77</v>
      </c>
      <c r="G3743" t="s">
        <v>478</v>
      </c>
      <c r="H3743">
        <v>1</v>
      </c>
      <c r="I3743" t="s">
        <v>45</v>
      </c>
      <c r="J3743" t="s">
        <v>74</v>
      </c>
      <c r="K3743" t="s">
        <v>64</v>
      </c>
      <c r="L3743" t="s">
        <v>42</v>
      </c>
      <c r="M3743" t="s">
        <v>140</v>
      </c>
      <c r="N3743" t="s">
        <v>80</v>
      </c>
      <c r="O3743" t="s">
        <v>148</v>
      </c>
      <c r="P3743" t="s">
        <v>70</v>
      </c>
      <c r="Q3743" t="s">
        <v>93</v>
      </c>
      <c r="R3743" s="6">
        <f>_xlfn.XLOOKUP(CleanedData[[#This Row],[Product]],'02_Lookup_Tables'!$A$2:$A$126,'02_Lookup_Tables'!$B$2:$B$126)</f>
        <v>4507.63</v>
      </c>
      <c r="S3743" t="str">
        <f>VLOOKUP(CleanedData[[#This Row],[Product]],'02_Lookup_Tables'!$H$2:$I$126,2,FALSE)</f>
        <v>Sports &amp; Outdoors</v>
      </c>
      <c r="T3743" t="str">
        <f>VLOOKUP(CleanedData[[#This Row],[Province]],'02_Lookup_Tables'!$D$2:$E$10,2, FALSE)</f>
        <v>Central Region</v>
      </c>
      <c r="U3743" t="str" cm="1">
        <f t="array" ref="U3743">_xlfn.IFS(CleanedData[[#This Row],[Purchase Amount]]&lt;500,"Low",
CleanedData[[#This Row],[Purchase Amount]]&lt;5000,"Medium",
TRUE,"High")</f>
        <v>Medium</v>
      </c>
      <c r="V3743" t="str">
        <f>TEXT(CleanedData[[#This Row],[Date]],"mmmm")</f>
        <v>October</v>
      </c>
      <c r="W3743" t="str">
        <f>"Q"&amp;ROUNDUP(MONTH(CleanedData[[#This Row],[Date]])/3,0)</f>
        <v>Q4</v>
      </c>
      <c r="X3743" t="str">
        <f>IF(CleanedData[[#This Row],[Purchase Amount]]&gt;=5000,"Yes","No")</f>
        <v>No</v>
      </c>
      <c r="Y3743">
        <f>IF(CleanedData[[#This Row],[Recommend]]="Yes",1,0)</f>
        <v>1</v>
      </c>
      <c r="Z3743" s="6">
        <f>CleanedData[[#This Row],[Purchase Amount]]*0.15</f>
        <v>676.14449999999999</v>
      </c>
      <c r="AA3743" s="6">
        <f>CleanedData[[#This Row],[Purchase Amount]]*1.15</f>
        <v>5183.7744999999995</v>
      </c>
    </row>
    <row r="3744" spans="1:27" x14ac:dyDescent="0.3">
      <c r="A3744">
        <v>4534</v>
      </c>
      <c r="B3744" t="s">
        <v>3969</v>
      </c>
      <c r="C3744" s="1">
        <v>45369</v>
      </c>
      <c r="D3744">
        <v>71</v>
      </c>
      <c r="E3744" t="s">
        <v>39</v>
      </c>
      <c r="F3744" t="s">
        <v>40</v>
      </c>
      <c r="G3744" t="s">
        <v>179</v>
      </c>
      <c r="H3744">
        <v>2</v>
      </c>
      <c r="I3744" t="s">
        <v>42</v>
      </c>
      <c r="J3744" t="s">
        <v>74</v>
      </c>
      <c r="K3744" t="s">
        <v>64</v>
      </c>
      <c r="L3744" t="s">
        <v>45</v>
      </c>
      <c r="N3744" t="s">
        <v>47</v>
      </c>
      <c r="O3744" t="s">
        <v>134</v>
      </c>
      <c r="P3744" t="s">
        <v>8646</v>
      </c>
      <c r="Q3744" t="s">
        <v>97</v>
      </c>
      <c r="R3744" s="6">
        <f>_xlfn.XLOOKUP(CleanedData[[#This Row],[Product]],'02_Lookup_Tables'!$A$2:$A$126,'02_Lookup_Tables'!$B$2:$B$126)</f>
        <v>54.82</v>
      </c>
      <c r="S3744" t="str">
        <f>VLOOKUP(CleanedData[[#This Row],[Product]],'02_Lookup_Tables'!$H$2:$I$126,2,FALSE)</f>
        <v>Food</v>
      </c>
      <c r="T3744" t="str">
        <f>VLOOKUP(CleanedData[[#This Row],[Province]],'02_Lookup_Tables'!$D$2:$E$10,2, FALSE)</f>
        <v>Northern Region</v>
      </c>
      <c r="U3744" t="str" cm="1">
        <f t="array" ref="U3744">_xlfn.IFS(CleanedData[[#This Row],[Purchase Amount]]&lt;500,"Low",
CleanedData[[#This Row],[Purchase Amount]]&lt;5000,"Medium",
TRUE,"High")</f>
        <v>Low</v>
      </c>
      <c r="V3744" t="str">
        <f>TEXT(CleanedData[[#This Row],[Date]],"mmmm")</f>
        <v>March</v>
      </c>
      <c r="W3744" t="str">
        <f>"Q"&amp;ROUNDUP(MONTH(CleanedData[[#This Row],[Date]])/3,0)</f>
        <v>Q1</v>
      </c>
      <c r="X3744" t="str">
        <f>IF(CleanedData[[#This Row],[Purchase Amount]]&gt;=5000,"Yes","No")</f>
        <v>No</v>
      </c>
      <c r="Y3744">
        <f>IF(CleanedData[[#This Row],[Recommend]]="Yes",1,0)</f>
        <v>0</v>
      </c>
      <c r="Z3744" s="6">
        <f>CleanedData[[#This Row],[Purchase Amount]]*0.15</f>
        <v>8.222999999999999</v>
      </c>
      <c r="AA3744" s="6">
        <f>CleanedData[[#This Row],[Purchase Amount]]*1.15</f>
        <v>63.042999999999992</v>
      </c>
    </row>
    <row r="3745" spans="1:27" x14ac:dyDescent="0.3">
      <c r="A3745">
        <v>4535</v>
      </c>
      <c r="B3745" t="s">
        <v>3970</v>
      </c>
      <c r="C3745" s="1">
        <v>45374</v>
      </c>
      <c r="D3745">
        <v>79</v>
      </c>
      <c r="E3745" t="s">
        <v>60</v>
      </c>
      <c r="F3745" t="s">
        <v>77</v>
      </c>
      <c r="G3745" t="s">
        <v>91</v>
      </c>
      <c r="H3745">
        <v>2</v>
      </c>
      <c r="I3745" t="s">
        <v>45</v>
      </c>
      <c r="J3745" t="s">
        <v>69</v>
      </c>
      <c r="K3745" t="s">
        <v>64</v>
      </c>
      <c r="L3745" t="s">
        <v>42</v>
      </c>
      <c r="M3745" t="s">
        <v>140</v>
      </c>
      <c r="N3745" t="s">
        <v>47</v>
      </c>
      <c r="O3745" t="s">
        <v>148</v>
      </c>
      <c r="P3745" t="s">
        <v>70</v>
      </c>
      <c r="Q3745" t="s">
        <v>97</v>
      </c>
      <c r="R3745" s="6">
        <f>_xlfn.XLOOKUP(CleanedData[[#This Row],[Product]],'02_Lookup_Tables'!$A$2:$A$126,'02_Lookup_Tables'!$B$2:$B$126)</f>
        <v>1370.56</v>
      </c>
      <c r="S3745" t="str">
        <f>VLOOKUP(CleanedData[[#This Row],[Product]],'02_Lookup_Tables'!$H$2:$I$126,2,FALSE)</f>
        <v>Electronics</v>
      </c>
      <c r="T3745" t="str">
        <f>VLOOKUP(CleanedData[[#This Row],[Province]],'02_Lookup_Tables'!$D$2:$E$10,2, FALSE)</f>
        <v>Central Region</v>
      </c>
      <c r="U3745" t="str" cm="1">
        <f t="array" ref="U3745">_xlfn.IFS(CleanedData[[#This Row],[Purchase Amount]]&lt;500,"Low",
CleanedData[[#This Row],[Purchase Amount]]&lt;5000,"Medium",
TRUE,"High")</f>
        <v>Medium</v>
      </c>
      <c r="V3745" t="str">
        <f>TEXT(CleanedData[[#This Row],[Date]],"mmmm")</f>
        <v>March</v>
      </c>
      <c r="W3745" t="str">
        <f>"Q"&amp;ROUNDUP(MONTH(CleanedData[[#This Row],[Date]])/3,0)</f>
        <v>Q1</v>
      </c>
      <c r="X3745" t="str">
        <f>IF(CleanedData[[#This Row],[Purchase Amount]]&gt;=5000,"Yes","No")</f>
        <v>No</v>
      </c>
      <c r="Y3745">
        <f>IF(CleanedData[[#This Row],[Recommend]]="Yes",1,0)</f>
        <v>1</v>
      </c>
      <c r="Z3745" s="6">
        <f>CleanedData[[#This Row],[Purchase Amount]]*0.15</f>
        <v>205.58399999999997</v>
      </c>
      <c r="AA3745" s="6">
        <f>CleanedData[[#This Row],[Purchase Amount]]*1.15</f>
        <v>1576.1439999999998</v>
      </c>
    </row>
    <row r="3746" spans="1:27" x14ac:dyDescent="0.3">
      <c r="A3746">
        <v>4537</v>
      </c>
      <c r="B3746" t="s">
        <v>3971</v>
      </c>
      <c r="C3746" s="1">
        <v>45585</v>
      </c>
      <c r="D3746">
        <v>40</v>
      </c>
      <c r="E3746" t="s">
        <v>60</v>
      </c>
      <c r="F3746" t="s">
        <v>72</v>
      </c>
      <c r="G3746" t="s">
        <v>189</v>
      </c>
      <c r="H3746">
        <v>4</v>
      </c>
      <c r="I3746" t="s">
        <v>42</v>
      </c>
      <c r="J3746" t="s">
        <v>63</v>
      </c>
      <c r="K3746" t="s">
        <v>64</v>
      </c>
      <c r="L3746" t="s">
        <v>42</v>
      </c>
      <c r="M3746" t="s">
        <v>123</v>
      </c>
      <c r="N3746" t="s">
        <v>96</v>
      </c>
      <c r="O3746" t="s">
        <v>89</v>
      </c>
      <c r="P3746" t="s">
        <v>70</v>
      </c>
      <c r="Q3746" t="s">
        <v>81</v>
      </c>
      <c r="R3746" s="6">
        <f>_xlfn.XLOOKUP(CleanedData[[#This Row],[Product]],'02_Lookup_Tables'!$A$2:$A$126,'02_Lookup_Tables'!$B$2:$B$126)</f>
        <v>1619.07</v>
      </c>
      <c r="S3746" t="str">
        <f>VLOOKUP(CleanedData[[#This Row],[Product]],'02_Lookup_Tables'!$H$2:$I$126,2,FALSE)</f>
        <v>Home &amp; Living</v>
      </c>
      <c r="T3746" t="str">
        <f>VLOOKUP(CleanedData[[#This Row],[Province]],'02_Lookup_Tables'!$D$2:$E$10,2, FALSE)</f>
        <v>Central Region</v>
      </c>
      <c r="U3746" t="str" cm="1">
        <f t="array" ref="U3746">_xlfn.IFS(CleanedData[[#This Row],[Purchase Amount]]&lt;500,"Low",
CleanedData[[#This Row],[Purchase Amount]]&lt;5000,"Medium",
TRUE,"High")</f>
        <v>Medium</v>
      </c>
      <c r="V3746" t="str">
        <f>TEXT(CleanedData[[#This Row],[Date]],"mmmm")</f>
        <v>October</v>
      </c>
      <c r="W3746" t="str">
        <f>"Q"&amp;ROUNDUP(MONTH(CleanedData[[#This Row],[Date]])/3,0)</f>
        <v>Q4</v>
      </c>
      <c r="X3746" t="str">
        <f>IF(CleanedData[[#This Row],[Purchase Amount]]&gt;=5000,"Yes","No")</f>
        <v>No</v>
      </c>
      <c r="Y3746">
        <f>IF(CleanedData[[#This Row],[Recommend]]="Yes",1,0)</f>
        <v>0</v>
      </c>
      <c r="Z3746" s="6">
        <f>CleanedData[[#This Row],[Purchase Amount]]*0.15</f>
        <v>242.86049999999997</v>
      </c>
      <c r="AA3746" s="6">
        <f>CleanedData[[#This Row],[Purchase Amount]]*1.15</f>
        <v>1861.9304999999997</v>
      </c>
    </row>
    <row r="3747" spans="1:27" x14ac:dyDescent="0.3">
      <c r="A3747">
        <v>4538</v>
      </c>
      <c r="B3747" t="s">
        <v>3972</v>
      </c>
      <c r="C3747" s="1">
        <v>45713</v>
      </c>
      <c r="D3747">
        <v>74</v>
      </c>
      <c r="E3747" t="s">
        <v>39</v>
      </c>
      <c r="F3747" t="s">
        <v>72</v>
      </c>
      <c r="G3747" t="s">
        <v>313</v>
      </c>
      <c r="H3747">
        <v>2</v>
      </c>
      <c r="I3747" t="s">
        <v>45</v>
      </c>
      <c r="J3747" t="s">
        <v>69</v>
      </c>
      <c r="K3747" t="s">
        <v>44</v>
      </c>
      <c r="L3747" t="s">
        <v>45</v>
      </c>
      <c r="M3747" t="s">
        <v>112</v>
      </c>
      <c r="N3747" t="s">
        <v>47</v>
      </c>
      <c r="O3747" t="s">
        <v>48</v>
      </c>
      <c r="P3747" t="s">
        <v>49</v>
      </c>
      <c r="Q3747" t="s">
        <v>97</v>
      </c>
      <c r="R3747" s="6">
        <f>_xlfn.XLOOKUP(CleanedData[[#This Row],[Product]],'02_Lookup_Tables'!$A$2:$A$126,'02_Lookup_Tables'!$B$2:$B$126)</f>
        <v>283.57</v>
      </c>
      <c r="S3747" t="str">
        <f>VLOOKUP(CleanedData[[#This Row],[Product]],'02_Lookup_Tables'!$H$2:$I$126,2,FALSE)</f>
        <v>Accessories</v>
      </c>
      <c r="T3747" t="str">
        <f>VLOOKUP(CleanedData[[#This Row],[Province]],'02_Lookup_Tables'!$D$2:$E$10,2, FALSE)</f>
        <v>Central Region</v>
      </c>
      <c r="U3747" t="str" cm="1">
        <f t="array" ref="U3747">_xlfn.IFS(CleanedData[[#This Row],[Purchase Amount]]&lt;500,"Low",
CleanedData[[#This Row],[Purchase Amount]]&lt;5000,"Medium",
TRUE,"High")</f>
        <v>Low</v>
      </c>
      <c r="V3747" t="str">
        <f>TEXT(CleanedData[[#This Row],[Date]],"mmmm")</f>
        <v>February</v>
      </c>
      <c r="W3747" t="str">
        <f>"Q"&amp;ROUNDUP(MONTH(CleanedData[[#This Row],[Date]])/3,0)</f>
        <v>Q1</v>
      </c>
      <c r="X3747" t="str">
        <f>IF(CleanedData[[#This Row],[Purchase Amount]]&gt;=5000,"Yes","No")</f>
        <v>No</v>
      </c>
      <c r="Y3747">
        <f>IF(CleanedData[[#This Row],[Recommend]]="Yes",1,0)</f>
        <v>1</v>
      </c>
      <c r="Z3747" s="6">
        <f>CleanedData[[#This Row],[Purchase Amount]]*0.15</f>
        <v>42.535499999999999</v>
      </c>
      <c r="AA3747" s="6">
        <f>CleanedData[[#This Row],[Purchase Amount]]*1.15</f>
        <v>326.10549999999995</v>
      </c>
    </row>
    <row r="3748" spans="1:27" x14ac:dyDescent="0.3">
      <c r="A3748">
        <v>4539</v>
      </c>
      <c r="B3748" t="s">
        <v>3973</v>
      </c>
      <c r="C3748" s="1">
        <v>45484</v>
      </c>
      <c r="D3748">
        <v>68</v>
      </c>
      <c r="E3748" t="s">
        <v>39</v>
      </c>
      <c r="F3748" t="s">
        <v>125</v>
      </c>
      <c r="G3748" t="s">
        <v>62</v>
      </c>
      <c r="H3748">
        <v>5</v>
      </c>
      <c r="I3748" t="s">
        <v>45</v>
      </c>
      <c r="J3748" t="s">
        <v>43</v>
      </c>
      <c r="K3748" t="s">
        <v>55</v>
      </c>
      <c r="L3748" t="s">
        <v>45</v>
      </c>
      <c r="M3748" t="s">
        <v>88</v>
      </c>
      <c r="N3748" t="s">
        <v>57</v>
      </c>
      <c r="O3748" t="s">
        <v>89</v>
      </c>
      <c r="P3748" t="s">
        <v>70</v>
      </c>
      <c r="Q3748" t="s">
        <v>97</v>
      </c>
      <c r="R3748" s="6">
        <f>_xlfn.XLOOKUP(CleanedData[[#This Row],[Product]],'02_Lookup_Tables'!$A$2:$A$126,'02_Lookup_Tables'!$B$2:$B$126)</f>
        <v>230.14</v>
      </c>
      <c r="S3748" t="str">
        <f>VLOOKUP(CleanedData[[#This Row],[Product]],'02_Lookup_Tables'!$H$2:$I$126,2,FALSE)</f>
        <v>Sports &amp; Outdoors</v>
      </c>
      <c r="T3748" t="str">
        <f>VLOOKUP(CleanedData[[#This Row],[Province]],'02_Lookup_Tables'!$D$2:$E$10,2, FALSE)</f>
        <v>Western Region</v>
      </c>
      <c r="U3748" t="str" cm="1">
        <f t="array" ref="U3748">_xlfn.IFS(CleanedData[[#This Row],[Purchase Amount]]&lt;500,"Low",
CleanedData[[#This Row],[Purchase Amount]]&lt;5000,"Medium",
TRUE,"High")</f>
        <v>Low</v>
      </c>
      <c r="V3748" t="str">
        <f>TEXT(CleanedData[[#This Row],[Date]],"mmmm")</f>
        <v>July</v>
      </c>
      <c r="W3748" t="str">
        <f>"Q"&amp;ROUNDUP(MONTH(CleanedData[[#This Row],[Date]])/3,0)</f>
        <v>Q3</v>
      </c>
      <c r="X3748" t="str">
        <f>IF(CleanedData[[#This Row],[Purchase Amount]]&gt;=5000,"Yes","No")</f>
        <v>No</v>
      </c>
      <c r="Y3748">
        <f>IF(CleanedData[[#This Row],[Recommend]]="Yes",1,0)</f>
        <v>1</v>
      </c>
      <c r="Z3748" s="6">
        <f>CleanedData[[#This Row],[Purchase Amount]]*0.15</f>
        <v>34.520999999999994</v>
      </c>
      <c r="AA3748" s="6">
        <f>CleanedData[[#This Row],[Purchase Amount]]*1.15</f>
        <v>264.66099999999994</v>
      </c>
    </row>
    <row r="3749" spans="1:27" x14ac:dyDescent="0.3">
      <c r="A3749">
        <v>4541</v>
      </c>
      <c r="B3749" t="s">
        <v>3974</v>
      </c>
      <c r="C3749" s="1">
        <v>45894</v>
      </c>
      <c r="D3749">
        <v>65</v>
      </c>
      <c r="E3749" t="s">
        <v>60</v>
      </c>
      <c r="F3749" t="s">
        <v>72</v>
      </c>
      <c r="G3749" t="s">
        <v>120</v>
      </c>
      <c r="H3749">
        <v>5</v>
      </c>
      <c r="I3749" t="s">
        <v>42</v>
      </c>
      <c r="J3749" t="s">
        <v>63</v>
      </c>
      <c r="K3749" t="s">
        <v>44</v>
      </c>
      <c r="L3749" t="s">
        <v>42</v>
      </c>
      <c r="M3749" t="s">
        <v>231</v>
      </c>
      <c r="N3749" t="s">
        <v>57</v>
      </c>
      <c r="O3749" t="s">
        <v>89</v>
      </c>
      <c r="P3749" t="s">
        <v>70</v>
      </c>
      <c r="Q3749" t="s">
        <v>97</v>
      </c>
      <c r="R3749" s="6">
        <f>_xlfn.XLOOKUP(CleanedData[[#This Row],[Product]],'02_Lookup_Tables'!$A$2:$A$126,'02_Lookup_Tables'!$B$2:$B$126)</f>
        <v>471.63</v>
      </c>
      <c r="S3749" t="str">
        <f>VLOOKUP(CleanedData[[#This Row],[Product]],'02_Lookup_Tables'!$H$2:$I$126,2,FALSE)</f>
        <v>Beauty &amp; Personal Care</v>
      </c>
      <c r="T3749" t="str">
        <f>VLOOKUP(CleanedData[[#This Row],[Province]],'02_Lookup_Tables'!$D$2:$E$10,2, FALSE)</f>
        <v>Central Region</v>
      </c>
      <c r="U3749" t="str" cm="1">
        <f t="array" ref="U3749">_xlfn.IFS(CleanedData[[#This Row],[Purchase Amount]]&lt;500,"Low",
CleanedData[[#This Row],[Purchase Amount]]&lt;5000,"Medium",
TRUE,"High")</f>
        <v>Low</v>
      </c>
      <c r="V3749" t="str">
        <f>TEXT(CleanedData[[#This Row],[Date]],"mmmm")</f>
        <v>August</v>
      </c>
      <c r="W3749" t="str">
        <f>"Q"&amp;ROUNDUP(MONTH(CleanedData[[#This Row],[Date]])/3,0)</f>
        <v>Q3</v>
      </c>
      <c r="X3749" t="str">
        <f>IF(CleanedData[[#This Row],[Purchase Amount]]&gt;=5000,"Yes","No")</f>
        <v>No</v>
      </c>
      <c r="Y3749">
        <f>IF(CleanedData[[#This Row],[Recommend]]="Yes",1,0)</f>
        <v>0</v>
      </c>
      <c r="Z3749" s="6">
        <f>CleanedData[[#This Row],[Purchase Amount]]*0.15</f>
        <v>70.744500000000002</v>
      </c>
      <c r="AA3749" s="6">
        <f>CleanedData[[#This Row],[Purchase Amount]]*1.15</f>
        <v>542.3744999999999</v>
      </c>
    </row>
    <row r="3750" spans="1:27" x14ac:dyDescent="0.3">
      <c r="A3750">
        <v>4542</v>
      </c>
      <c r="B3750" t="s">
        <v>3975</v>
      </c>
      <c r="C3750" s="1">
        <v>45434</v>
      </c>
      <c r="D3750">
        <v>37</v>
      </c>
      <c r="E3750" t="s">
        <v>60</v>
      </c>
      <c r="F3750" t="s">
        <v>108</v>
      </c>
      <c r="G3750" t="s">
        <v>450</v>
      </c>
      <c r="H3750">
        <v>1</v>
      </c>
      <c r="I3750" t="s">
        <v>45</v>
      </c>
      <c r="J3750" t="s">
        <v>54</v>
      </c>
      <c r="K3750" t="s">
        <v>64</v>
      </c>
      <c r="L3750" t="s">
        <v>42</v>
      </c>
      <c r="N3750" t="s">
        <v>80</v>
      </c>
      <c r="O3750" t="s">
        <v>134</v>
      </c>
      <c r="P3750" t="s">
        <v>8646</v>
      </c>
      <c r="Q3750" t="s">
        <v>81</v>
      </c>
      <c r="R3750" s="6">
        <f>_xlfn.XLOOKUP(CleanedData[[#This Row],[Product]],'02_Lookup_Tables'!$A$2:$A$126,'02_Lookup_Tables'!$B$2:$B$126)</f>
        <v>74.72</v>
      </c>
      <c r="S3750" t="str">
        <f>VLOOKUP(CleanedData[[#This Row],[Product]],'02_Lookup_Tables'!$H$2:$I$126,2,FALSE)</f>
        <v>Food</v>
      </c>
      <c r="T3750" t="str">
        <f>VLOOKUP(CleanedData[[#This Row],[Province]],'02_Lookup_Tables'!$D$2:$E$10,2, FALSE)</f>
        <v>Gauteng Region</v>
      </c>
      <c r="U3750" t="str" cm="1">
        <f t="array" ref="U3750">_xlfn.IFS(CleanedData[[#This Row],[Purchase Amount]]&lt;500,"Low",
CleanedData[[#This Row],[Purchase Amount]]&lt;5000,"Medium",
TRUE,"High")</f>
        <v>Low</v>
      </c>
      <c r="V3750" t="str">
        <f>TEXT(CleanedData[[#This Row],[Date]],"mmmm")</f>
        <v>May</v>
      </c>
      <c r="W3750" t="str">
        <f>"Q"&amp;ROUNDUP(MONTH(CleanedData[[#This Row],[Date]])/3,0)</f>
        <v>Q2</v>
      </c>
      <c r="X3750" t="str">
        <f>IF(CleanedData[[#This Row],[Purchase Amount]]&gt;=5000,"Yes","No")</f>
        <v>No</v>
      </c>
      <c r="Y3750">
        <f>IF(CleanedData[[#This Row],[Recommend]]="Yes",1,0)</f>
        <v>1</v>
      </c>
      <c r="Z3750" s="6">
        <f>CleanedData[[#This Row],[Purchase Amount]]*0.15</f>
        <v>11.208</v>
      </c>
      <c r="AA3750" s="6">
        <f>CleanedData[[#This Row],[Purchase Amount]]*1.15</f>
        <v>85.927999999999997</v>
      </c>
    </row>
    <row r="3751" spans="1:27" x14ac:dyDescent="0.3">
      <c r="A3751">
        <v>4543</v>
      </c>
      <c r="B3751" t="s">
        <v>3976</v>
      </c>
      <c r="C3751" s="1">
        <v>45364</v>
      </c>
      <c r="D3751">
        <v>72</v>
      </c>
      <c r="E3751" t="s">
        <v>39</v>
      </c>
      <c r="F3751" t="s">
        <v>77</v>
      </c>
      <c r="G3751" t="s">
        <v>278</v>
      </c>
      <c r="H3751">
        <v>5</v>
      </c>
      <c r="I3751" t="s">
        <v>42</v>
      </c>
      <c r="J3751" t="s">
        <v>54</v>
      </c>
      <c r="K3751" t="s">
        <v>64</v>
      </c>
      <c r="L3751" t="s">
        <v>45</v>
      </c>
      <c r="M3751" t="s">
        <v>56</v>
      </c>
      <c r="N3751" t="s">
        <v>57</v>
      </c>
      <c r="O3751" t="s">
        <v>148</v>
      </c>
      <c r="P3751" t="s">
        <v>49</v>
      </c>
      <c r="Q3751" t="s">
        <v>97</v>
      </c>
      <c r="R3751" s="6">
        <f>_xlfn.XLOOKUP(CleanedData[[#This Row],[Product]],'02_Lookup_Tables'!$A$2:$A$126,'02_Lookup_Tables'!$B$2:$B$126)</f>
        <v>45.96</v>
      </c>
      <c r="S3751" t="str">
        <f>VLOOKUP(CleanedData[[#This Row],[Product]],'02_Lookup_Tables'!$H$2:$I$126,2,FALSE)</f>
        <v>Food</v>
      </c>
      <c r="T3751" t="str">
        <f>VLOOKUP(CleanedData[[#This Row],[Province]],'02_Lookup_Tables'!$D$2:$E$10,2, FALSE)</f>
        <v>Central Region</v>
      </c>
      <c r="U3751" t="str" cm="1">
        <f t="array" ref="U3751">_xlfn.IFS(CleanedData[[#This Row],[Purchase Amount]]&lt;500,"Low",
CleanedData[[#This Row],[Purchase Amount]]&lt;5000,"Medium",
TRUE,"High")</f>
        <v>Low</v>
      </c>
      <c r="V3751" t="str">
        <f>TEXT(CleanedData[[#This Row],[Date]],"mmmm")</f>
        <v>March</v>
      </c>
      <c r="W3751" t="str">
        <f>"Q"&amp;ROUNDUP(MONTH(CleanedData[[#This Row],[Date]])/3,0)</f>
        <v>Q1</v>
      </c>
      <c r="X3751" t="str">
        <f>IF(CleanedData[[#This Row],[Purchase Amount]]&gt;=5000,"Yes","No")</f>
        <v>No</v>
      </c>
      <c r="Y3751">
        <f>IF(CleanedData[[#This Row],[Recommend]]="Yes",1,0)</f>
        <v>0</v>
      </c>
      <c r="Z3751" s="6">
        <f>CleanedData[[#This Row],[Purchase Amount]]*0.15</f>
        <v>6.8940000000000001</v>
      </c>
      <c r="AA3751" s="6">
        <f>CleanedData[[#This Row],[Purchase Amount]]*1.15</f>
        <v>52.853999999999999</v>
      </c>
    </row>
    <row r="3752" spans="1:27" x14ac:dyDescent="0.3">
      <c r="A3752">
        <v>4544</v>
      </c>
      <c r="B3752" t="s">
        <v>3977</v>
      </c>
      <c r="C3752" s="1">
        <v>45416</v>
      </c>
      <c r="D3752">
        <v>72</v>
      </c>
      <c r="E3752" t="s">
        <v>39</v>
      </c>
      <c r="F3752" t="s">
        <v>61</v>
      </c>
      <c r="G3752" t="s">
        <v>189</v>
      </c>
      <c r="H3752">
        <v>4</v>
      </c>
      <c r="I3752" t="s">
        <v>42</v>
      </c>
      <c r="J3752" t="s">
        <v>74</v>
      </c>
      <c r="K3752" t="s">
        <v>64</v>
      </c>
      <c r="L3752" t="s">
        <v>42</v>
      </c>
      <c r="M3752" t="s">
        <v>79</v>
      </c>
      <c r="N3752" t="s">
        <v>96</v>
      </c>
      <c r="O3752" t="s">
        <v>89</v>
      </c>
      <c r="P3752" t="s">
        <v>70</v>
      </c>
      <c r="Q3752" t="s">
        <v>97</v>
      </c>
      <c r="R3752" s="6">
        <f>_xlfn.XLOOKUP(CleanedData[[#This Row],[Product]],'02_Lookup_Tables'!$A$2:$A$126,'02_Lookup_Tables'!$B$2:$B$126)</f>
        <v>1619.07</v>
      </c>
      <c r="S3752" t="str">
        <f>VLOOKUP(CleanedData[[#This Row],[Product]],'02_Lookup_Tables'!$H$2:$I$126,2,FALSE)</f>
        <v>Home &amp; Living</v>
      </c>
      <c r="T3752" t="str">
        <f>VLOOKUP(CleanedData[[#This Row],[Province]],'02_Lookup_Tables'!$D$2:$E$10,2, FALSE)</f>
        <v>Southern Region</v>
      </c>
      <c r="U3752" t="str" cm="1">
        <f t="array" ref="U3752">_xlfn.IFS(CleanedData[[#This Row],[Purchase Amount]]&lt;500,"Low",
CleanedData[[#This Row],[Purchase Amount]]&lt;5000,"Medium",
TRUE,"High")</f>
        <v>Medium</v>
      </c>
      <c r="V3752" t="str">
        <f>TEXT(CleanedData[[#This Row],[Date]],"mmmm")</f>
        <v>May</v>
      </c>
      <c r="W3752" t="str">
        <f>"Q"&amp;ROUNDUP(MONTH(CleanedData[[#This Row],[Date]])/3,0)</f>
        <v>Q2</v>
      </c>
      <c r="X3752" t="str">
        <f>IF(CleanedData[[#This Row],[Purchase Amount]]&gt;=5000,"Yes","No")</f>
        <v>No</v>
      </c>
      <c r="Y3752">
        <f>IF(CleanedData[[#This Row],[Recommend]]="Yes",1,0)</f>
        <v>0</v>
      </c>
      <c r="Z3752" s="6">
        <f>CleanedData[[#This Row],[Purchase Amount]]*0.15</f>
        <v>242.86049999999997</v>
      </c>
      <c r="AA3752" s="6">
        <f>CleanedData[[#This Row],[Purchase Amount]]*1.15</f>
        <v>1861.9304999999997</v>
      </c>
    </row>
    <row r="3753" spans="1:27" x14ac:dyDescent="0.3">
      <c r="A3753">
        <v>4545</v>
      </c>
      <c r="B3753" t="s">
        <v>3978</v>
      </c>
      <c r="C3753" s="1">
        <v>45749</v>
      </c>
      <c r="D3753">
        <v>75</v>
      </c>
      <c r="E3753" t="s">
        <v>52</v>
      </c>
      <c r="F3753" t="s">
        <v>61</v>
      </c>
      <c r="G3753" t="s">
        <v>450</v>
      </c>
      <c r="H3753">
        <v>5</v>
      </c>
      <c r="I3753" t="s">
        <v>45</v>
      </c>
      <c r="J3753" t="s">
        <v>43</v>
      </c>
      <c r="K3753" t="s">
        <v>64</v>
      </c>
      <c r="L3753" t="s">
        <v>42</v>
      </c>
      <c r="M3753" t="s">
        <v>140</v>
      </c>
      <c r="N3753" t="s">
        <v>57</v>
      </c>
      <c r="O3753" t="s">
        <v>148</v>
      </c>
      <c r="P3753" t="s">
        <v>49</v>
      </c>
      <c r="Q3753" t="s">
        <v>97</v>
      </c>
      <c r="R3753" s="6">
        <f>_xlfn.XLOOKUP(CleanedData[[#This Row],[Product]],'02_Lookup_Tables'!$A$2:$A$126,'02_Lookup_Tables'!$B$2:$B$126)</f>
        <v>74.72</v>
      </c>
      <c r="S3753" t="str">
        <f>VLOOKUP(CleanedData[[#This Row],[Product]],'02_Lookup_Tables'!$H$2:$I$126,2,FALSE)</f>
        <v>Food</v>
      </c>
      <c r="T3753" t="str">
        <f>VLOOKUP(CleanedData[[#This Row],[Province]],'02_Lookup_Tables'!$D$2:$E$10,2, FALSE)</f>
        <v>Southern Region</v>
      </c>
      <c r="U3753" t="str" cm="1">
        <f t="array" ref="U3753">_xlfn.IFS(CleanedData[[#This Row],[Purchase Amount]]&lt;500,"Low",
CleanedData[[#This Row],[Purchase Amount]]&lt;5000,"Medium",
TRUE,"High")</f>
        <v>Low</v>
      </c>
      <c r="V3753" t="str">
        <f>TEXT(CleanedData[[#This Row],[Date]],"mmmm")</f>
        <v>April</v>
      </c>
      <c r="W3753" t="str">
        <f>"Q"&amp;ROUNDUP(MONTH(CleanedData[[#This Row],[Date]])/3,0)</f>
        <v>Q2</v>
      </c>
      <c r="X3753" t="str">
        <f>IF(CleanedData[[#This Row],[Purchase Amount]]&gt;=5000,"Yes","No")</f>
        <v>No</v>
      </c>
      <c r="Y3753">
        <f>IF(CleanedData[[#This Row],[Recommend]]="Yes",1,0)</f>
        <v>1</v>
      </c>
      <c r="Z3753" s="6">
        <f>CleanedData[[#This Row],[Purchase Amount]]*0.15</f>
        <v>11.208</v>
      </c>
      <c r="AA3753" s="6">
        <f>CleanedData[[#This Row],[Purchase Amount]]*1.15</f>
        <v>85.927999999999997</v>
      </c>
    </row>
    <row r="3754" spans="1:27" x14ac:dyDescent="0.3">
      <c r="A3754">
        <v>4547</v>
      </c>
      <c r="B3754" t="s">
        <v>3979</v>
      </c>
      <c r="C3754" s="1">
        <v>45333</v>
      </c>
      <c r="D3754">
        <v>68</v>
      </c>
      <c r="E3754" t="s">
        <v>39</v>
      </c>
      <c r="F3754" t="s">
        <v>130</v>
      </c>
      <c r="G3754" t="s">
        <v>313</v>
      </c>
      <c r="H3754">
        <v>4</v>
      </c>
      <c r="I3754" t="s">
        <v>45</v>
      </c>
      <c r="J3754" t="s">
        <v>63</v>
      </c>
      <c r="K3754" t="s">
        <v>64</v>
      </c>
      <c r="L3754" t="s">
        <v>42</v>
      </c>
      <c r="M3754" t="s">
        <v>88</v>
      </c>
      <c r="N3754" t="s">
        <v>96</v>
      </c>
      <c r="O3754" t="s">
        <v>89</v>
      </c>
      <c r="P3754" t="s">
        <v>70</v>
      </c>
      <c r="Q3754" t="s">
        <v>97</v>
      </c>
      <c r="R3754" s="6">
        <f>_xlfn.XLOOKUP(CleanedData[[#This Row],[Product]],'02_Lookup_Tables'!$A$2:$A$126,'02_Lookup_Tables'!$B$2:$B$126)</f>
        <v>283.57</v>
      </c>
      <c r="S3754" t="str">
        <f>VLOOKUP(CleanedData[[#This Row],[Product]],'02_Lookup_Tables'!$H$2:$I$126,2,FALSE)</f>
        <v>Accessories</v>
      </c>
      <c r="T3754" t="str">
        <f>VLOOKUP(CleanedData[[#This Row],[Province]],'02_Lookup_Tables'!$D$2:$E$10,2, FALSE)</f>
        <v>Eastern Region</v>
      </c>
      <c r="U3754" t="str" cm="1">
        <f t="array" ref="U3754">_xlfn.IFS(CleanedData[[#This Row],[Purchase Amount]]&lt;500,"Low",
CleanedData[[#This Row],[Purchase Amount]]&lt;5000,"Medium",
TRUE,"High")</f>
        <v>Low</v>
      </c>
      <c r="V3754" t="str">
        <f>TEXT(CleanedData[[#This Row],[Date]],"mmmm")</f>
        <v>February</v>
      </c>
      <c r="W3754" t="str">
        <f>"Q"&amp;ROUNDUP(MONTH(CleanedData[[#This Row],[Date]])/3,0)</f>
        <v>Q1</v>
      </c>
      <c r="X3754" t="str">
        <f>IF(CleanedData[[#This Row],[Purchase Amount]]&gt;=5000,"Yes","No")</f>
        <v>No</v>
      </c>
      <c r="Y3754">
        <f>IF(CleanedData[[#This Row],[Recommend]]="Yes",1,0)</f>
        <v>1</v>
      </c>
      <c r="Z3754" s="6">
        <f>CleanedData[[#This Row],[Purchase Amount]]*0.15</f>
        <v>42.535499999999999</v>
      </c>
      <c r="AA3754" s="6">
        <f>CleanedData[[#This Row],[Purchase Amount]]*1.15</f>
        <v>326.10549999999995</v>
      </c>
    </row>
    <row r="3755" spans="1:27" x14ac:dyDescent="0.3">
      <c r="A3755">
        <v>4548</v>
      </c>
      <c r="B3755" t="s">
        <v>3980</v>
      </c>
      <c r="C3755" s="1">
        <v>45710</v>
      </c>
      <c r="D3755">
        <v>33</v>
      </c>
      <c r="E3755" t="s">
        <v>52</v>
      </c>
      <c r="F3755" t="s">
        <v>108</v>
      </c>
      <c r="G3755" t="s">
        <v>53</v>
      </c>
      <c r="H3755">
        <v>3</v>
      </c>
      <c r="I3755" t="s">
        <v>45</v>
      </c>
      <c r="J3755" t="s">
        <v>74</v>
      </c>
      <c r="K3755" t="s">
        <v>55</v>
      </c>
      <c r="L3755" t="s">
        <v>45</v>
      </c>
      <c r="M3755" t="s">
        <v>106</v>
      </c>
      <c r="N3755" t="s">
        <v>48</v>
      </c>
      <c r="O3755" t="s">
        <v>148</v>
      </c>
      <c r="P3755" t="s">
        <v>49</v>
      </c>
      <c r="Q3755" t="s">
        <v>58</v>
      </c>
      <c r="R3755" s="6">
        <f>_xlfn.XLOOKUP(CleanedData[[#This Row],[Product]],'02_Lookup_Tables'!$A$2:$A$126,'02_Lookup_Tables'!$B$2:$B$126)</f>
        <v>444.38</v>
      </c>
      <c r="S3755" t="str">
        <f>VLOOKUP(CleanedData[[#This Row],[Product]],'02_Lookup_Tables'!$H$2:$I$126,2,FALSE)</f>
        <v>Beauty &amp; Personal Care</v>
      </c>
      <c r="T3755" t="str">
        <f>VLOOKUP(CleanedData[[#This Row],[Province]],'02_Lookup_Tables'!$D$2:$E$10,2, FALSE)</f>
        <v>Gauteng Region</v>
      </c>
      <c r="U3755" t="str" cm="1">
        <f t="array" ref="U3755">_xlfn.IFS(CleanedData[[#This Row],[Purchase Amount]]&lt;500,"Low",
CleanedData[[#This Row],[Purchase Amount]]&lt;5000,"Medium",
TRUE,"High")</f>
        <v>Low</v>
      </c>
      <c r="V3755" t="str">
        <f>TEXT(CleanedData[[#This Row],[Date]],"mmmm")</f>
        <v>February</v>
      </c>
      <c r="W3755" t="str">
        <f>"Q"&amp;ROUNDUP(MONTH(CleanedData[[#This Row],[Date]])/3,0)</f>
        <v>Q1</v>
      </c>
      <c r="X3755" t="str">
        <f>IF(CleanedData[[#This Row],[Purchase Amount]]&gt;=5000,"Yes","No")</f>
        <v>No</v>
      </c>
      <c r="Y3755">
        <f>IF(CleanedData[[#This Row],[Recommend]]="Yes",1,0)</f>
        <v>1</v>
      </c>
      <c r="Z3755" s="6">
        <f>CleanedData[[#This Row],[Purchase Amount]]*0.15</f>
        <v>66.656999999999996</v>
      </c>
      <c r="AA3755" s="6">
        <f>CleanedData[[#This Row],[Purchase Amount]]*1.15</f>
        <v>511.03699999999998</v>
      </c>
    </row>
    <row r="3756" spans="1:27" x14ac:dyDescent="0.3">
      <c r="A3756">
        <v>4550</v>
      </c>
      <c r="B3756" t="s">
        <v>3981</v>
      </c>
      <c r="C3756" s="1">
        <v>45547</v>
      </c>
      <c r="D3756">
        <v>18</v>
      </c>
      <c r="E3756" t="s">
        <v>39</v>
      </c>
      <c r="F3756" t="s">
        <v>125</v>
      </c>
      <c r="G3756" t="s">
        <v>99</v>
      </c>
      <c r="H3756">
        <v>1</v>
      </c>
      <c r="I3756" t="s">
        <v>42</v>
      </c>
      <c r="J3756" t="s">
        <v>74</v>
      </c>
      <c r="K3756" t="s">
        <v>55</v>
      </c>
      <c r="L3756" t="s">
        <v>42</v>
      </c>
      <c r="M3756" t="s">
        <v>190</v>
      </c>
      <c r="N3756" t="s">
        <v>80</v>
      </c>
      <c r="O3756" t="s">
        <v>89</v>
      </c>
      <c r="P3756" t="s">
        <v>49</v>
      </c>
      <c r="Q3756" t="s">
        <v>66</v>
      </c>
      <c r="R3756" s="6">
        <f>_xlfn.XLOOKUP(CleanedData[[#This Row],[Product]],'02_Lookup_Tables'!$A$2:$A$126,'02_Lookup_Tables'!$B$2:$B$126)</f>
        <v>43.23</v>
      </c>
      <c r="S3756" t="str">
        <f>VLOOKUP(CleanedData[[#This Row],[Product]],'02_Lookup_Tables'!$H$2:$I$126,2,FALSE)</f>
        <v>Food</v>
      </c>
      <c r="T3756" t="str">
        <f>VLOOKUP(CleanedData[[#This Row],[Province]],'02_Lookup_Tables'!$D$2:$E$10,2, FALSE)</f>
        <v>Western Region</v>
      </c>
      <c r="U3756" t="str" cm="1">
        <f t="array" ref="U3756">_xlfn.IFS(CleanedData[[#This Row],[Purchase Amount]]&lt;500,"Low",
CleanedData[[#This Row],[Purchase Amount]]&lt;5000,"Medium",
TRUE,"High")</f>
        <v>Low</v>
      </c>
      <c r="V3756" t="str">
        <f>TEXT(CleanedData[[#This Row],[Date]],"mmmm")</f>
        <v>September</v>
      </c>
      <c r="W3756" t="str">
        <f>"Q"&amp;ROUNDUP(MONTH(CleanedData[[#This Row],[Date]])/3,0)</f>
        <v>Q3</v>
      </c>
      <c r="X3756" t="str">
        <f>IF(CleanedData[[#This Row],[Purchase Amount]]&gt;=5000,"Yes","No")</f>
        <v>No</v>
      </c>
      <c r="Y3756">
        <f>IF(CleanedData[[#This Row],[Recommend]]="Yes",1,0)</f>
        <v>0</v>
      </c>
      <c r="Z3756" s="6">
        <f>CleanedData[[#This Row],[Purchase Amount]]*0.15</f>
        <v>6.4844999999999997</v>
      </c>
      <c r="AA3756" s="6">
        <f>CleanedData[[#This Row],[Purchase Amount]]*1.15</f>
        <v>49.714499999999994</v>
      </c>
    </row>
    <row r="3757" spans="1:27" x14ac:dyDescent="0.3">
      <c r="A3757">
        <v>4551</v>
      </c>
      <c r="B3757" t="s">
        <v>3982</v>
      </c>
      <c r="C3757" s="1">
        <v>45309</v>
      </c>
      <c r="D3757">
        <v>37</v>
      </c>
      <c r="E3757" t="s">
        <v>52</v>
      </c>
      <c r="F3757" t="s">
        <v>108</v>
      </c>
      <c r="G3757" t="s">
        <v>251</v>
      </c>
      <c r="H3757">
        <v>2</v>
      </c>
      <c r="I3757" t="s">
        <v>42</v>
      </c>
      <c r="J3757" t="s">
        <v>54</v>
      </c>
      <c r="K3757" t="s">
        <v>64</v>
      </c>
      <c r="L3757" t="s">
        <v>45</v>
      </c>
      <c r="M3757" t="s">
        <v>92</v>
      </c>
      <c r="N3757" t="s">
        <v>47</v>
      </c>
      <c r="O3757" t="s">
        <v>89</v>
      </c>
      <c r="P3757" t="s">
        <v>49</v>
      </c>
      <c r="Q3757" t="s">
        <v>81</v>
      </c>
      <c r="R3757" s="6">
        <f>_xlfn.XLOOKUP(CleanedData[[#This Row],[Product]],'02_Lookup_Tables'!$A$2:$A$126,'02_Lookup_Tables'!$B$2:$B$126)</f>
        <v>5064</v>
      </c>
      <c r="S3757" t="str">
        <f>VLOOKUP(CleanedData[[#This Row],[Product]],'02_Lookup_Tables'!$H$2:$I$126,2,FALSE)</f>
        <v>Sports &amp; Outdoors</v>
      </c>
      <c r="T3757" t="str">
        <f>VLOOKUP(CleanedData[[#This Row],[Province]],'02_Lookup_Tables'!$D$2:$E$10,2, FALSE)</f>
        <v>Gauteng Region</v>
      </c>
      <c r="U3757" t="str" cm="1">
        <f t="array" ref="U3757">_xlfn.IFS(CleanedData[[#This Row],[Purchase Amount]]&lt;500,"Low",
CleanedData[[#This Row],[Purchase Amount]]&lt;5000,"Medium",
TRUE,"High")</f>
        <v>High</v>
      </c>
      <c r="V3757" t="str">
        <f>TEXT(CleanedData[[#This Row],[Date]],"mmmm")</f>
        <v>January</v>
      </c>
      <c r="W3757" t="str">
        <f>"Q"&amp;ROUNDUP(MONTH(CleanedData[[#This Row],[Date]])/3,0)</f>
        <v>Q1</v>
      </c>
      <c r="X3757" t="str">
        <f>IF(CleanedData[[#This Row],[Purchase Amount]]&gt;=5000,"Yes","No")</f>
        <v>Yes</v>
      </c>
      <c r="Y3757">
        <f>IF(CleanedData[[#This Row],[Recommend]]="Yes",1,0)</f>
        <v>0</v>
      </c>
      <c r="Z3757" s="6">
        <f>CleanedData[[#This Row],[Purchase Amount]]*0.15</f>
        <v>759.6</v>
      </c>
      <c r="AA3757" s="6">
        <f>CleanedData[[#This Row],[Purchase Amount]]*1.15</f>
        <v>5823.5999999999995</v>
      </c>
    </row>
    <row r="3758" spans="1:27" x14ac:dyDescent="0.3">
      <c r="A3758">
        <v>4554</v>
      </c>
      <c r="B3758" t="s">
        <v>3983</v>
      </c>
      <c r="C3758" s="1">
        <v>45498</v>
      </c>
      <c r="D3758">
        <v>77</v>
      </c>
      <c r="E3758" t="s">
        <v>52</v>
      </c>
      <c r="F3758" t="s">
        <v>61</v>
      </c>
      <c r="G3758" t="s">
        <v>269</v>
      </c>
      <c r="H3758">
        <v>4</v>
      </c>
      <c r="I3758" t="s">
        <v>45</v>
      </c>
      <c r="J3758" t="s">
        <v>63</v>
      </c>
      <c r="K3758" t="s">
        <v>44</v>
      </c>
      <c r="L3758" t="s">
        <v>45</v>
      </c>
      <c r="M3758" t="s">
        <v>180</v>
      </c>
      <c r="N3758" t="s">
        <v>96</v>
      </c>
      <c r="O3758" t="s">
        <v>89</v>
      </c>
      <c r="P3758" t="s">
        <v>70</v>
      </c>
      <c r="Q3758" t="s">
        <v>97</v>
      </c>
      <c r="R3758" s="6">
        <f>_xlfn.XLOOKUP(CleanedData[[#This Row],[Product]],'02_Lookup_Tables'!$A$2:$A$126,'02_Lookup_Tables'!$B$2:$B$126)</f>
        <v>1604.87</v>
      </c>
      <c r="S3758" t="str">
        <f>VLOOKUP(CleanedData[[#This Row],[Product]],'02_Lookup_Tables'!$H$2:$I$126,2,FALSE)</f>
        <v>Accessories</v>
      </c>
      <c r="T3758" t="str">
        <f>VLOOKUP(CleanedData[[#This Row],[Province]],'02_Lookup_Tables'!$D$2:$E$10,2, FALSE)</f>
        <v>Southern Region</v>
      </c>
      <c r="U3758" t="str" cm="1">
        <f t="array" ref="U3758">_xlfn.IFS(CleanedData[[#This Row],[Purchase Amount]]&lt;500,"Low",
CleanedData[[#This Row],[Purchase Amount]]&lt;5000,"Medium",
TRUE,"High")</f>
        <v>Medium</v>
      </c>
      <c r="V3758" t="str">
        <f>TEXT(CleanedData[[#This Row],[Date]],"mmmm")</f>
        <v>July</v>
      </c>
      <c r="W3758" t="str">
        <f>"Q"&amp;ROUNDUP(MONTH(CleanedData[[#This Row],[Date]])/3,0)</f>
        <v>Q3</v>
      </c>
      <c r="X3758" t="str">
        <f>IF(CleanedData[[#This Row],[Purchase Amount]]&gt;=5000,"Yes","No")</f>
        <v>No</v>
      </c>
      <c r="Y3758">
        <f>IF(CleanedData[[#This Row],[Recommend]]="Yes",1,0)</f>
        <v>1</v>
      </c>
      <c r="Z3758" s="6">
        <f>CleanedData[[#This Row],[Purchase Amount]]*0.15</f>
        <v>240.73049999999998</v>
      </c>
      <c r="AA3758" s="6">
        <f>CleanedData[[#This Row],[Purchase Amount]]*1.15</f>
        <v>1845.6004999999998</v>
      </c>
    </row>
    <row r="3759" spans="1:27" x14ac:dyDescent="0.3">
      <c r="A3759">
        <v>4555</v>
      </c>
      <c r="B3759" t="s">
        <v>3984</v>
      </c>
      <c r="C3759" s="1">
        <v>45535</v>
      </c>
      <c r="D3759">
        <v>32</v>
      </c>
      <c r="E3759" t="s">
        <v>39</v>
      </c>
      <c r="F3759" t="s">
        <v>130</v>
      </c>
      <c r="G3759" t="s">
        <v>280</v>
      </c>
      <c r="H3759">
        <v>4</v>
      </c>
      <c r="I3759" t="s">
        <v>45</v>
      </c>
      <c r="J3759" t="s">
        <v>54</v>
      </c>
      <c r="K3759" t="s">
        <v>64</v>
      </c>
      <c r="L3759" t="s">
        <v>45</v>
      </c>
      <c r="M3759" t="s">
        <v>75</v>
      </c>
      <c r="N3759" t="s">
        <v>96</v>
      </c>
      <c r="O3759" t="s">
        <v>89</v>
      </c>
      <c r="P3759" t="s">
        <v>70</v>
      </c>
      <c r="Q3759" t="s">
        <v>58</v>
      </c>
      <c r="R3759" s="6">
        <f>_xlfn.XLOOKUP(CleanedData[[#This Row],[Product]],'02_Lookup_Tables'!$A$2:$A$126,'02_Lookup_Tables'!$B$2:$B$126)</f>
        <v>759.97</v>
      </c>
      <c r="S3759" t="str">
        <f>VLOOKUP(CleanedData[[#This Row],[Product]],'02_Lookup_Tables'!$H$2:$I$126,2,FALSE)</f>
        <v>Apparel</v>
      </c>
      <c r="T3759" t="str">
        <f>VLOOKUP(CleanedData[[#This Row],[Province]],'02_Lookup_Tables'!$D$2:$E$10,2, FALSE)</f>
        <v>Eastern Region</v>
      </c>
      <c r="U3759" t="str" cm="1">
        <f t="array" ref="U3759">_xlfn.IFS(CleanedData[[#This Row],[Purchase Amount]]&lt;500,"Low",
CleanedData[[#This Row],[Purchase Amount]]&lt;5000,"Medium",
TRUE,"High")</f>
        <v>Medium</v>
      </c>
      <c r="V3759" t="str">
        <f>TEXT(CleanedData[[#This Row],[Date]],"mmmm")</f>
        <v>August</v>
      </c>
      <c r="W3759" t="str">
        <f>"Q"&amp;ROUNDUP(MONTH(CleanedData[[#This Row],[Date]])/3,0)</f>
        <v>Q3</v>
      </c>
      <c r="X3759" t="str">
        <f>IF(CleanedData[[#This Row],[Purchase Amount]]&gt;=5000,"Yes","No")</f>
        <v>No</v>
      </c>
      <c r="Y3759">
        <f>IF(CleanedData[[#This Row],[Recommend]]="Yes",1,0)</f>
        <v>1</v>
      </c>
      <c r="Z3759" s="6">
        <f>CleanedData[[#This Row],[Purchase Amount]]*0.15</f>
        <v>113.99550000000001</v>
      </c>
      <c r="AA3759" s="6">
        <f>CleanedData[[#This Row],[Purchase Amount]]*1.15</f>
        <v>873.96550000000002</v>
      </c>
    </row>
    <row r="3760" spans="1:27" x14ac:dyDescent="0.3">
      <c r="A3760">
        <v>4557</v>
      </c>
      <c r="B3760" t="s">
        <v>3985</v>
      </c>
      <c r="C3760" s="1">
        <v>45322</v>
      </c>
      <c r="D3760">
        <v>24</v>
      </c>
      <c r="E3760" t="s">
        <v>39</v>
      </c>
      <c r="F3760" t="s">
        <v>68</v>
      </c>
      <c r="G3760" t="s">
        <v>309</v>
      </c>
      <c r="H3760">
        <v>5</v>
      </c>
      <c r="I3760" t="s">
        <v>42</v>
      </c>
      <c r="J3760" t="s">
        <v>54</v>
      </c>
      <c r="K3760" t="s">
        <v>55</v>
      </c>
      <c r="L3760" t="s">
        <v>42</v>
      </c>
      <c r="M3760" t="s">
        <v>85</v>
      </c>
      <c r="N3760" t="s">
        <v>57</v>
      </c>
      <c r="O3760" t="s">
        <v>48</v>
      </c>
      <c r="P3760" t="s">
        <v>49</v>
      </c>
      <c r="Q3760" t="s">
        <v>66</v>
      </c>
      <c r="R3760" s="6">
        <f>_xlfn.XLOOKUP(CleanedData[[#This Row],[Product]],'02_Lookup_Tables'!$A$2:$A$126,'02_Lookup_Tables'!$B$2:$B$126)</f>
        <v>353.21</v>
      </c>
      <c r="S3760" t="str">
        <f>VLOOKUP(CleanedData[[#This Row],[Product]],'02_Lookup_Tables'!$H$2:$I$126,2,FALSE)</f>
        <v>Food</v>
      </c>
      <c r="T3760" t="str">
        <f>VLOOKUP(CleanedData[[#This Row],[Province]],'02_Lookup_Tables'!$D$2:$E$10,2, FALSE)</f>
        <v>Northern Region</v>
      </c>
      <c r="U3760" t="str" cm="1">
        <f t="array" ref="U3760">_xlfn.IFS(CleanedData[[#This Row],[Purchase Amount]]&lt;500,"Low",
CleanedData[[#This Row],[Purchase Amount]]&lt;5000,"Medium",
TRUE,"High")</f>
        <v>Low</v>
      </c>
      <c r="V3760" t="str">
        <f>TEXT(CleanedData[[#This Row],[Date]],"mmmm")</f>
        <v>January</v>
      </c>
      <c r="W3760" t="str">
        <f>"Q"&amp;ROUNDUP(MONTH(CleanedData[[#This Row],[Date]])/3,0)</f>
        <v>Q1</v>
      </c>
      <c r="X3760" t="str">
        <f>IF(CleanedData[[#This Row],[Purchase Amount]]&gt;=5000,"Yes","No")</f>
        <v>No</v>
      </c>
      <c r="Y3760">
        <f>IF(CleanedData[[#This Row],[Recommend]]="Yes",1,0)</f>
        <v>0</v>
      </c>
      <c r="Z3760" s="6">
        <f>CleanedData[[#This Row],[Purchase Amount]]*0.15</f>
        <v>52.981499999999997</v>
      </c>
      <c r="AA3760" s="6">
        <f>CleanedData[[#This Row],[Purchase Amount]]*1.15</f>
        <v>406.19149999999996</v>
      </c>
    </row>
    <row r="3761" spans="1:27" x14ac:dyDescent="0.3">
      <c r="A3761">
        <v>4558</v>
      </c>
      <c r="B3761" t="s">
        <v>3986</v>
      </c>
      <c r="C3761" s="1">
        <v>45340</v>
      </c>
      <c r="D3761">
        <v>24</v>
      </c>
      <c r="E3761" t="s">
        <v>52</v>
      </c>
      <c r="F3761" t="s">
        <v>77</v>
      </c>
      <c r="G3761" t="s">
        <v>203</v>
      </c>
      <c r="H3761">
        <v>4</v>
      </c>
      <c r="I3761" t="s">
        <v>45</v>
      </c>
      <c r="J3761" t="s">
        <v>74</v>
      </c>
      <c r="K3761" t="s">
        <v>64</v>
      </c>
      <c r="L3761" t="s">
        <v>45</v>
      </c>
      <c r="M3761" t="s">
        <v>79</v>
      </c>
      <c r="N3761" t="s">
        <v>96</v>
      </c>
      <c r="O3761" t="s">
        <v>89</v>
      </c>
      <c r="P3761" t="s">
        <v>70</v>
      </c>
      <c r="Q3761" t="s">
        <v>66</v>
      </c>
      <c r="R3761" s="6">
        <f>_xlfn.XLOOKUP(CleanedData[[#This Row],[Product]],'02_Lookup_Tables'!$A$2:$A$126,'02_Lookup_Tables'!$B$2:$B$126)</f>
        <v>2849.09</v>
      </c>
      <c r="S3761" t="str">
        <f>VLOOKUP(CleanedData[[#This Row],[Product]],'02_Lookup_Tables'!$H$2:$I$126,2,FALSE)</f>
        <v>Home &amp; Living</v>
      </c>
      <c r="T3761" t="str">
        <f>VLOOKUP(CleanedData[[#This Row],[Province]],'02_Lookup_Tables'!$D$2:$E$10,2, FALSE)</f>
        <v>Central Region</v>
      </c>
      <c r="U3761" t="str" cm="1">
        <f t="array" ref="U3761">_xlfn.IFS(CleanedData[[#This Row],[Purchase Amount]]&lt;500,"Low",
CleanedData[[#This Row],[Purchase Amount]]&lt;5000,"Medium",
TRUE,"High")</f>
        <v>Medium</v>
      </c>
      <c r="V3761" t="str">
        <f>TEXT(CleanedData[[#This Row],[Date]],"mmmm")</f>
        <v>February</v>
      </c>
      <c r="W3761" t="str">
        <f>"Q"&amp;ROUNDUP(MONTH(CleanedData[[#This Row],[Date]])/3,0)</f>
        <v>Q1</v>
      </c>
      <c r="X3761" t="str">
        <f>IF(CleanedData[[#This Row],[Purchase Amount]]&gt;=5000,"Yes","No")</f>
        <v>No</v>
      </c>
      <c r="Y3761">
        <f>IF(CleanedData[[#This Row],[Recommend]]="Yes",1,0)</f>
        <v>1</v>
      </c>
      <c r="Z3761" s="6">
        <f>CleanedData[[#This Row],[Purchase Amount]]*0.15</f>
        <v>427.36349999999999</v>
      </c>
      <c r="AA3761" s="6">
        <f>CleanedData[[#This Row],[Purchase Amount]]*1.15</f>
        <v>3276.4535000000001</v>
      </c>
    </row>
    <row r="3762" spans="1:27" x14ac:dyDescent="0.3">
      <c r="A3762">
        <v>4560</v>
      </c>
      <c r="B3762" t="s">
        <v>3987</v>
      </c>
      <c r="C3762" s="1">
        <v>45637</v>
      </c>
      <c r="D3762">
        <v>47</v>
      </c>
      <c r="E3762" t="s">
        <v>39</v>
      </c>
      <c r="F3762" t="s">
        <v>40</v>
      </c>
      <c r="G3762" t="s">
        <v>162</v>
      </c>
      <c r="H3762">
        <v>1</v>
      </c>
      <c r="I3762" t="s">
        <v>42</v>
      </c>
      <c r="J3762" t="s">
        <v>54</v>
      </c>
      <c r="K3762" t="s">
        <v>55</v>
      </c>
      <c r="L3762" t="s">
        <v>42</v>
      </c>
      <c r="M3762" t="s">
        <v>236</v>
      </c>
      <c r="N3762" t="s">
        <v>80</v>
      </c>
      <c r="O3762" t="s">
        <v>89</v>
      </c>
      <c r="P3762" t="s">
        <v>49</v>
      </c>
      <c r="Q3762" t="s">
        <v>93</v>
      </c>
      <c r="R3762" s="6">
        <f>_xlfn.XLOOKUP(CleanedData[[#This Row],[Product]],'02_Lookup_Tables'!$A$2:$A$126,'02_Lookup_Tables'!$B$2:$B$126)</f>
        <v>3086.4</v>
      </c>
      <c r="S3762" t="str">
        <f>VLOOKUP(CleanedData[[#This Row],[Product]],'02_Lookup_Tables'!$H$2:$I$126,2,FALSE)</f>
        <v>Home &amp; Living</v>
      </c>
      <c r="T3762" t="str">
        <f>VLOOKUP(CleanedData[[#This Row],[Province]],'02_Lookup_Tables'!$D$2:$E$10,2, FALSE)</f>
        <v>Northern Region</v>
      </c>
      <c r="U3762" t="str" cm="1">
        <f t="array" ref="U3762">_xlfn.IFS(CleanedData[[#This Row],[Purchase Amount]]&lt;500,"Low",
CleanedData[[#This Row],[Purchase Amount]]&lt;5000,"Medium",
TRUE,"High")</f>
        <v>Medium</v>
      </c>
      <c r="V3762" t="str">
        <f>TEXT(CleanedData[[#This Row],[Date]],"mmmm")</f>
        <v>December</v>
      </c>
      <c r="W3762" t="str">
        <f>"Q"&amp;ROUNDUP(MONTH(CleanedData[[#This Row],[Date]])/3,0)</f>
        <v>Q4</v>
      </c>
      <c r="X3762" t="str">
        <f>IF(CleanedData[[#This Row],[Purchase Amount]]&gt;=5000,"Yes","No")</f>
        <v>No</v>
      </c>
      <c r="Y3762">
        <f>IF(CleanedData[[#This Row],[Recommend]]="Yes",1,0)</f>
        <v>0</v>
      </c>
      <c r="Z3762" s="6">
        <f>CleanedData[[#This Row],[Purchase Amount]]*0.15</f>
        <v>462.96</v>
      </c>
      <c r="AA3762" s="6">
        <f>CleanedData[[#This Row],[Purchase Amount]]*1.15</f>
        <v>3549.3599999999997</v>
      </c>
    </row>
    <row r="3763" spans="1:27" x14ac:dyDescent="0.3">
      <c r="A3763">
        <v>4561</v>
      </c>
      <c r="B3763" t="s">
        <v>3988</v>
      </c>
      <c r="C3763" s="1">
        <v>45342</v>
      </c>
      <c r="D3763">
        <v>62</v>
      </c>
      <c r="E3763" t="s">
        <v>39</v>
      </c>
      <c r="F3763" t="s">
        <v>77</v>
      </c>
      <c r="G3763" t="s">
        <v>519</v>
      </c>
      <c r="H3763">
        <v>3</v>
      </c>
      <c r="I3763" t="s">
        <v>42</v>
      </c>
      <c r="J3763" t="s">
        <v>63</v>
      </c>
      <c r="K3763" t="s">
        <v>44</v>
      </c>
      <c r="L3763" t="s">
        <v>42</v>
      </c>
      <c r="M3763" t="s">
        <v>175</v>
      </c>
      <c r="N3763" t="s">
        <v>48</v>
      </c>
      <c r="O3763" t="s">
        <v>89</v>
      </c>
      <c r="P3763" t="s">
        <v>49</v>
      </c>
      <c r="Q3763" t="s">
        <v>50</v>
      </c>
      <c r="R3763" s="6">
        <f>_xlfn.XLOOKUP(CleanedData[[#This Row],[Product]],'02_Lookup_Tables'!$A$2:$A$126,'02_Lookup_Tables'!$B$2:$B$126)</f>
        <v>338.79</v>
      </c>
      <c r="S3763" t="str">
        <f>VLOOKUP(CleanedData[[#This Row],[Product]],'02_Lookup_Tables'!$H$2:$I$126,2,FALSE)</f>
        <v>Accessories</v>
      </c>
      <c r="T3763" t="str">
        <f>VLOOKUP(CleanedData[[#This Row],[Province]],'02_Lookup_Tables'!$D$2:$E$10,2, FALSE)</f>
        <v>Central Region</v>
      </c>
      <c r="U3763" t="str" cm="1">
        <f t="array" ref="U3763">_xlfn.IFS(CleanedData[[#This Row],[Purchase Amount]]&lt;500,"Low",
CleanedData[[#This Row],[Purchase Amount]]&lt;5000,"Medium",
TRUE,"High")</f>
        <v>Low</v>
      </c>
      <c r="V3763" t="str">
        <f>TEXT(CleanedData[[#This Row],[Date]],"mmmm")</f>
        <v>February</v>
      </c>
      <c r="W3763" t="str">
        <f>"Q"&amp;ROUNDUP(MONTH(CleanedData[[#This Row],[Date]])/3,0)</f>
        <v>Q1</v>
      </c>
      <c r="X3763" t="str">
        <f>IF(CleanedData[[#This Row],[Purchase Amount]]&gt;=5000,"Yes","No")</f>
        <v>No</v>
      </c>
      <c r="Y3763">
        <f>IF(CleanedData[[#This Row],[Recommend]]="Yes",1,0)</f>
        <v>0</v>
      </c>
      <c r="Z3763" s="6">
        <f>CleanedData[[#This Row],[Purchase Amount]]*0.15</f>
        <v>50.8185</v>
      </c>
      <c r="AA3763" s="6">
        <f>CleanedData[[#This Row],[Purchase Amount]]*1.15</f>
        <v>389.60849999999999</v>
      </c>
    </row>
    <row r="3764" spans="1:27" x14ac:dyDescent="0.3">
      <c r="A3764">
        <v>4562</v>
      </c>
      <c r="B3764" t="s">
        <v>3989</v>
      </c>
      <c r="C3764" s="1">
        <v>45851</v>
      </c>
      <c r="D3764">
        <v>47</v>
      </c>
      <c r="E3764" t="s">
        <v>52</v>
      </c>
      <c r="F3764" t="s">
        <v>40</v>
      </c>
      <c r="G3764" t="s">
        <v>248</v>
      </c>
      <c r="H3764">
        <v>3</v>
      </c>
      <c r="I3764" t="s">
        <v>45</v>
      </c>
      <c r="J3764" t="s">
        <v>63</v>
      </c>
      <c r="K3764" t="s">
        <v>64</v>
      </c>
      <c r="L3764" t="s">
        <v>45</v>
      </c>
      <c r="M3764" t="s">
        <v>106</v>
      </c>
      <c r="N3764" t="s">
        <v>48</v>
      </c>
      <c r="O3764" t="s">
        <v>148</v>
      </c>
      <c r="P3764" t="s">
        <v>49</v>
      </c>
      <c r="Q3764" t="s">
        <v>93</v>
      </c>
      <c r="R3764" s="6">
        <f>_xlfn.XLOOKUP(CleanedData[[#This Row],[Product]],'02_Lookup_Tables'!$A$2:$A$126,'02_Lookup_Tables'!$B$2:$B$126)</f>
        <v>8798.49</v>
      </c>
      <c r="S3764" t="str">
        <f>VLOOKUP(CleanedData[[#This Row],[Product]],'02_Lookup_Tables'!$H$2:$I$126,2,FALSE)</f>
        <v>Toys &amp; Games</v>
      </c>
      <c r="T3764" t="str">
        <f>VLOOKUP(CleanedData[[#This Row],[Province]],'02_Lookup_Tables'!$D$2:$E$10,2, FALSE)</f>
        <v>Northern Region</v>
      </c>
      <c r="U3764" t="str" cm="1">
        <f t="array" ref="U3764">_xlfn.IFS(CleanedData[[#This Row],[Purchase Amount]]&lt;500,"Low",
CleanedData[[#This Row],[Purchase Amount]]&lt;5000,"Medium",
TRUE,"High")</f>
        <v>High</v>
      </c>
      <c r="V3764" t="str">
        <f>TEXT(CleanedData[[#This Row],[Date]],"mmmm")</f>
        <v>July</v>
      </c>
      <c r="W3764" t="str">
        <f>"Q"&amp;ROUNDUP(MONTH(CleanedData[[#This Row],[Date]])/3,0)</f>
        <v>Q3</v>
      </c>
      <c r="X3764" t="str">
        <f>IF(CleanedData[[#This Row],[Purchase Amount]]&gt;=5000,"Yes","No")</f>
        <v>Yes</v>
      </c>
      <c r="Y3764">
        <f>IF(CleanedData[[#This Row],[Recommend]]="Yes",1,0)</f>
        <v>1</v>
      </c>
      <c r="Z3764" s="6">
        <f>CleanedData[[#This Row],[Purchase Amount]]*0.15</f>
        <v>1319.7735</v>
      </c>
      <c r="AA3764" s="6">
        <f>CleanedData[[#This Row],[Purchase Amount]]*1.15</f>
        <v>10118.263499999999</v>
      </c>
    </row>
    <row r="3765" spans="1:27" x14ac:dyDescent="0.3">
      <c r="A3765">
        <v>4565</v>
      </c>
      <c r="B3765" t="s">
        <v>3990</v>
      </c>
      <c r="C3765" s="1">
        <v>45449</v>
      </c>
      <c r="D3765">
        <v>18</v>
      </c>
      <c r="E3765" t="s">
        <v>52</v>
      </c>
      <c r="F3765" t="s">
        <v>130</v>
      </c>
      <c r="G3765" t="s">
        <v>158</v>
      </c>
      <c r="H3765">
        <v>1</v>
      </c>
      <c r="I3765" t="s">
        <v>45</v>
      </c>
      <c r="J3765" t="s">
        <v>43</v>
      </c>
      <c r="K3765" t="s">
        <v>55</v>
      </c>
      <c r="L3765" t="s">
        <v>45</v>
      </c>
      <c r="M3765" t="s">
        <v>236</v>
      </c>
      <c r="N3765" t="s">
        <v>80</v>
      </c>
      <c r="O3765" t="s">
        <v>89</v>
      </c>
      <c r="P3765" t="s">
        <v>49</v>
      </c>
      <c r="Q3765" t="s">
        <v>66</v>
      </c>
      <c r="R3765" s="6">
        <f>_xlfn.XLOOKUP(CleanedData[[#This Row],[Product]],'02_Lookup_Tables'!$A$2:$A$126,'02_Lookup_Tables'!$B$2:$B$126)</f>
        <v>2962.6</v>
      </c>
      <c r="S3765" t="str">
        <f>VLOOKUP(CleanedData[[#This Row],[Product]],'02_Lookup_Tables'!$H$2:$I$126,2,FALSE)</f>
        <v>Sports &amp; Outdoors</v>
      </c>
      <c r="T3765" t="str">
        <f>VLOOKUP(CleanedData[[#This Row],[Province]],'02_Lookup_Tables'!$D$2:$E$10,2, FALSE)</f>
        <v>Eastern Region</v>
      </c>
      <c r="U3765" t="str" cm="1">
        <f t="array" ref="U3765">_xlfn.IFS(CleanedData[[#This Row],[Purchase Amount]]&lt;500,"Low",
CleanedData[[#This Row],[Purchase Amount]]&lt;5000,"Medium",
TRUE,"High")</f>
        <v>Medium</v>
      </c>
      <c r="V3765" t="str">
        <f>TEXT(CleanedData[[#This Row],[Date]],"mmmm")</f>
        <v>June</v>
      </c>
      <c r="W3765" t="str">
        <f>"Q"&amp;ROUNDUP(MONTH(CleanedData[[#This Row],[Date]])/3,0)</f>
        <v>Q2</v>
      </c>
      <c r="X3765" t="str">
        <f>IF(CleanedData[[#This Row],[Purchase Amount]]&gt;=5000,"Yes","No")</f>
        <v>No</v>
      </c>
      <c r="Y3765">
        <f>IF(CleanedData[[#This Row],[Recommend]]="Yes",1,0)</f>
        <v>1</v>
      </c>
      <c r="Z3765" s="6">
        <f>CleanedData[[#This Row],[Purchase Amount]]*0.15</f>
        <v>444.39</v>
      </c>
      <c r="AA3765" s="6">
        <f>CleanedData[[#This Row],[Purchase Amount]]*1.15</f>
        <v>3406.99</v>
      </c>
    </row>
    <row r="3766" spans="1:27" x14ac:dyDescent="0.3">
      <c r="A3766">
        <v>4566</v>
      </c>
      <c r="B3766" t="s">
        <v>3991</v>
      </c>
      <c r="C3766" s="1">
        <v>45799</v>
      </c>
      <c r="D3766">
        <v>68</v>
      </c>
      <c r="E3766" t="s">
        <v>52</v>
      </c>
      <c r="F3766" t="s">
        <v>61</v>
      </c>
      <c r="G3766" t="s">
        <v>99</v>
      </c>
      <c r="H3766">
        <v>4</v>
      </c>
      <c r="I3766" t="s">
        <v>45</v>
      </c>
      <c r="J3766" t="s">
        <v>63</v>
      </c>
      <c r="K3766" t="s">
        <v>44</v>
      </c>
      <c r="L3766" t="s">
        <v>42</v>
      </c>
      <c r="M3766" t="s">
        <v>100</v>
      </c>
      <c r="N3766" t="s">
        <v>96</v>
      </c>
      <c r="O3766" t="s">
        <v>48</v>
      </c>
      <c r="P3766" t="s">
        <v>49</v>
      </c>
      <c r="Q3766" t="s">
        <v>97</v>
      </c>
      <c r="R3766" s="6">
        <f>_xlfn.XLOOKUP(CleanedData[[#This Row],[Product]],'02_Lookup_Tables'!$A$2:$A$126,'02_Lookup_Tables'!$B$2:$B$126)</f>
        <v>43.23</v>
      </c>
      <c r="S3766" t="str">
        <f>VLOOKUP(CleanedData[[#This Row],[Product]],'02_Lookup_Tables'!$H$2:$I$126,2,FALSE)</f>
        <v>Food</v>
      </c>
      <c r="T3766" t="str">
        <f>VLOOKUP(CleanedData[[#This Row],[Province]],'02_Lookup_Tables'!$D$2:$E$10,2, FALSE)</f>
        <v>Southern Region</v>
      </c>
      <c r="U3766" t="str" cm="1">
        <f t="array" ref="U3766">_xlfn.IFS(CleanedData[[#This Row],[Purchase Amount]]&lt;500,"Low",
CleanedData[[#This Row],[Purchase Amount]]&lt;5000,"Medium",
TRUE,"High")</f>
        <v>Low</v>
      </c>
      <c r="V3766" t="str">
        <f>TEXT(CleanedData[[#This Row],[Date]],"mmmm")</f>
        <v>May</v>
      </c>
      <c r="W3766" t="str">
        <f>"Q"&amp;ROUNDUP(MONTH(CleanedData[[#This Row],[Date]])/3,0)</f>
        <v>Q2</v>
      </c>
      <c r="X3766" t="str">
        <f>IF(CleanedData[[#This Row],[Purchase Amount]]&gt;=5000,"Yes","No")</f>
        <v>No</v>
      </c>
      <c r="Y3766">
        <f>IF(CleanedData[[#This Row],[Recommend]]="Yes",1,0)</f>
        <v>1</v>
      </c>
      <c r="Z3766" s="6">
        <f>CleanedData[[#This Row],[Purchase Amount]]*0.15</f>
        <v>6.4844999999999997</v>
      </c>
      <c r="AA3766" s="6">
        <f>CleanedData[[#This Row],[Purchase Amount]]*1.15</f>
        <v>49.714499999999994</v>
      </c>
    </row>
    <row r="3767" spans="1:27" x14ac:dyDescent="0.3">
      <c r="A3767">
        <v>4567</v>
      </c>
      <c r="B3767" t="s">
        <v>3992</v>
      </c>
      <c r="C3767" s="1">
        <v>45971</v>
      </c>
      <c r="D3767">
        <v>30</v>
      </c>
      <c r="E3767" t="s">
        <v>39</v>
      </c>
      <c r="F3767" t="s">
        <v>61</v>
      </c>
      <c r="G3767" t="s">
        <v>282</v>
      </c>
      <c r="H3767">
        <v>2</v>
      </c>
      <c r="I3767" t="s">
        <v>45</v>
      </c>
      <c r="J3767" t="s">
        <v>43</v>
      </c>
      <c r="K3767" t="s">
        <v>55</v>
      </c>
      <c r="L3767" t="s">
        <v>42</v>
      </c>
      <c r="M3767" t="s">
        <v>151</v>
      </c>
      <c r="N3767" t="s">
        <v>47</v>
      </c>
      <c r="O3767" t="s">
        <v>89</v>
      </c>
      <c r="P3767" t="s">
        <v>49</v>
      </c>
      <c r="Q3767" t="s">
        <v>58</v>
      </c>
      <c r="R3767" s="6">
        <f>_xlfn.XLOOKUP(CleanedData[[#This Row],[Product]],'02_Lookup_Tables'!$A$2:$A$126,'02_Lookup_Tables'!$B$2:$B$126)</f>
        <v>1859.13</v>
      </c>
      <c r="S3767" t="str">
        <f>VLOOKUP(CleanedData[[#This Row],[Product]],'02_Lookup_Tables'!$H$2:$I$126,2,FALSE)</f>
        <v>Home Devices</v>
      </c>
      <c r="T3767" t="str">
        <f>VLOOKUP(CleanedData[[#This Row],[Province]],'02_Lookup_Tables'!$D$2:$E$10,2, FALSE)</f>
        <v>Southern Region</v>
      </c>
      <c r="U3767" t="str" cm="1">
        <f t="array" ref="U3767">_xlfn.IFS(CleanedData[[#This Row],[Purchase Amount]]&lt;500,"Low",
CleanedData[[#This Row],[Purchase Amount]]&lt;5000,"Medium",
TRUE,"High")</f>
        <v>Medium</v>
      </c>
      <c r="V3767" t="str">
        <f>TEXT(CleanedData[[#This Row],[Date]],"mmmm")</f>
        <v>November</v>
      </c>
      <c r="W3767" t="str">
        <f>"Q"&amp;ROUNDUP(MONTH(CleanedData[[#This Row],[Date]])/3,0)</f>
        <v>Q4</v>
      </c>
      <c r="X3767" t="str">
        <f>IF(CleanedData[[#This Row],[Purchase Amount]]&gt;=5000,"Yes","No")</f>
        <v>No</v>
      </c>
      <c r="Y3767">
        <f>IF(CleanedData[[#This Row],[Recommend]]="Yes",1,0)</f>
        <v>1</v>
      </c>
      <c r="Z3767" s="6">
        <f>CleanedData[[#This Row],[Purchase Amount]]*0.15</f>
        <v>278.86950000000002</v>
      </c>
      <c r="AA3767" s="6">
        <f>CleanedData[[#This Row],[Purchase Amount]]*1.15</f>
        <v>2137.9994999999999</v>
      </c>
    </row>
    <row r="3768" spans="1:27" x14ac:dyDescent="0.3">
      <c r="A3768">
        <v>4568</v>
      </c>
      <c r="B3768" t="s">
        <v>3993</v>
      </c>
      <c r="C3768" s="1">
        <v>45921</v>
      </c>
      <c r="D3768">
        <v>64</v>
      </c>
      <c r="E3768" t="s">
        <v>39</v>
      </c>
      <c r="F3768" t="s">
        <v>108</v>
      </c>
      <c r="G3768" t="s">
        <v>668</v>
      </c>
      <c r="H3768">
        <v>5</v>
      </c>
      <c r="I3768" t="s">
        <v>42</v>
      </c>
      <c r="J3768" t="s">
        <v>43</v>
      </c>
      <c r="K3768" t="s">
        <v>44</v>
      </c>
      <c r="L3768" t="s">
        <v>45</v>
      </c>
      <c r="M3768" t="s">
        <v>106</v>
      </c>
      <c r="N3768" t="s">
        <v>57</v>
      </c>
      <c r="O3768" t="s">
        <v>148</v>
      </c>
      <c r="P3768" t="s">
        <v>49</v>
      </c>
      <c r="Q3768" t="s">
        <v>50</v>
      </c>
      <c r="R3768" s="6">
        <f>_xlfn.XLOOKUP(CleanedData[[#This Row],[Product]],'02_Lookup_Tables'!$A$2:$A$126,'02_Lookup_Tables'!$B$2:$B$126)</f>
        <v>301.58</v>
      </c>
      <c r="S3768" t="str">
        <f>VLOOKUP(CleanedData[[#This Row],[Product]],'02_Lookup_Tables'!$H$2:$I$126,2,FALSE)</f>
        <v>Food</v>
      </c>
      <c r="T3768" t="str">
        <f>VLOOKUP(CleanedData[[#This Row],[Province]],'02_Lookup_Tables'!$D$2:$E$10,2, FALSE)</f>
        <v>Gauteng Region</v>
      </c>
      <c r="U3768" t="str" cm="1">
        <f t="array" ref="U3768">_xlfn.IFS(CleanedData[[#This Row],[Purchase Amount]]&lt;500,"Low",
CleanedData[[#This Row],[Purchase Amount]]&lt;5000,"Medium",
TRUE,"High")</f>
        <v>Low</v>
      </c>
      <c r="V3768" t="str">
        <f>TEXT(CleanedData[[#This Row],[Date]],"mmmm")</f>
        <v>September</v>
      </c>
      <c r="W3768" t="str">
        <f>"Q"&amp;ROUNDUP(MONTH(CleanedData[[#This Row],[Date]])/3,0)</f>
        <v>Q3</v>
      </c>
      <c r="X3768" t="str">
        <f>IF(CleanedData[[#This Row],[Purchase Amount]]&gt;=5000,"Yes","No")</f>
        <v>No</v>
      </c>
      <c r="Y3768">
        <f>IF(CleanedData[[#This Row],[Recommend]]="Yes",1,0)</f>
        <v>0</v>
      </c>
      <c r="Z3768" s="6">
        <f>CleanedData[[#This Row],[Purchase Amount]]*0.15</f>
        <v>45.236999999999995</v>
      </c>
      <c r="AA3768" s="6">
        <f>CleanedData[[#This Row],[Purchase Amount]]*1.15</f>
        <v>346.81699999999995</v>
      </c>
    </row>
    <row r="3769" spans="1:27" x14ac:dyDescent="0.3">
      <c r="A3769">
        <v>4569</v>
      </c>
      <c r="B3769" t="s">
        <v>3994</v>
      </c>
      <c r="C3769" s="1">
        <v>45337</v>
      </c>
      <c r="D3769">
        <v>79</v>
      </c>
      <c r="E3769" t="s">
        <v>52</v>
      </c>
      <c r="F3769" t="s">
        <v>61</v>
      </c>
      <c r="G3769" t="s">
        <v>288</v>
      </c>
      <c r="H3769">
        <v>2</v>
      </c>
      <c r="I3769" t="s">
        <v>45</v>
      </c>
      <c r="J3769" t="s">
        <v>43</v>
      </c>
      <c r="K3769" t="s">
        <v>44</v>
      </c>
      <c r="L3769" t="s">
        <v>45</v>
      </c>
      <c r="M3769" t="s">
        <v>56</v>
      </c>
      <c r="N3769" t="s">
        <v>47</v>
      </c>
      <c r="O3769" t="s">
        <v>148</v>
      </c>
      <c r="P3769" t="s">
        <v>70</v>
      </c>
      <c r="Q3769" t="s">
        <v>97</v>
      </c>
      <c r="R3769" s="6">
        <f>_xlfn.XLOOKUP(CleanedData[[#This Row],[Product]],'02_Lookup_Tables'!$A$2:$A$126,'02_Lookup_Tables'!$B$2:$B$126)</f>
        <v>605.1</v>
      </c>
      <c r="S3769" t="str">
        <f>VLOOKUP(CleanedData[[#This Row],[Product]],'02_Lookup_Tables'!$H$2:$I$126,2,FALSE)</f>
        <v>Apparel</v>
      </c>
      <c r="T3769" t="str">
        <f>VLOOKUP(CleanedData[[#This Row],[Province]],'02_Lookup_Tables'!$D$2:$E$10,2, FALSE)</f>
        <v>Southern Region</v>
      </c>
      <c r="U3769" t="str" cm="1">
        <f t="array" ref="U3769">_xlfn.IFS(CleanedData[[#This Row],[Purchase Amount]]&lt;500,"Low",
CleanedData[[#This Row],[Purchase Amount]]&lt;5000,"Medium",
TRUE,"High")</f>
        <v>Medium</v>
      </c>
      <c r="V3769" t="str">
        <f>TEXT(CleanedData[[#This Row],[Date]],"mmmm")</f>
        <v>February</v>
      </c>
      <c r="W3769" t="str">
        <f>"Q"&amp;ROUNDUP(MONTH(CleanedData[[#This Row],[Date]])/3,0)</f>
        <v>Q1</v>
      </c>
      <c r="X3769" t="str">
        <f>IF(CleanedData[[#This Row],[Purchase Amount]]&gt;=5000,"Yes","No")</f>
        <v>No</v>
      </c>
      <c r="Y3769">
        <f>IF(CleanedData[[#This Row],[Recommend]]="Yes",1,0)</f>
        <v>1</v>
      </c>
      <c r="Z3769" s="6">
        <f>CleanedData[[#This Row],[Purchase Amount]]*0.15</f>
        <v>90.765000000000001</v>
      </c>
      <c r="AA3769" s="6">
        <f>CleanedData[[#This Row],[Purchase Amount]]*1.15</f>
        <v>695.86500000000001</v>
      </c>
    </row>
    <row r="3770" spans="1:27" x14ac:dyDescent="0.3">
      <c r="A3770">
        <v>4570</v>
      </c>
      <c r="B3770" t="s">
        <v>3995</v>
      </c>
      <c r="C3770" s="1">
        <v>45765</v>
      </c>
      <c r="D3770">
        <v>71</v>
      </c>
      <c r="E3770" t="s">
        <v>60</v>
      </c>
      <c r="F3770" t="s">
        <v>130</v>
      </c>
      <c r="G3770" t="s">
        <v>668</v>
      </c>
      <c r="H3770">
        <v>3</v>
      </c>
      <c r="I3770" t="s">
        <v>45</v>
      </c>
      <c r="J3770" t="s">
        <v>43</v>
      </c>
      <c r="K3770" t="s">
        <v>44</v>
      </c>
      <c r="L3770" t="s">
        <v>42</v>
      </c>
      <c r="M3770" t="s">
        <v>147</v>
      </c>
      <c r="N3770" t="s">
        <v>48</v>
      </c>
      <c r="O3770" t="s">
        <v>148</v>
      </c>
      <c r="P3770" t="s">
        <v>49</v>
      </c>
      <c r="Q3770" t="s">
        <v>97</v>
      </c>
      <c r="R3770" s="6">
        <f>_xlfn.XLOOKUP(CleanedData[[#This Row],[Product]],'02_Lookup_Tables'!$A$2:$A$126,'02_Lookup_Tables'!$B$2:$B$126)</f>
        <v>301.58</v>
      </c>
      <c r="S3770" t="str">
        <f>VLOOKUP(CleanedData[[#This Row],[Product]],'02_Lookup_Tables'!$H$2:$I$126,2,FALSE)</f>
        <v>Food</v>
      </c>
      <c r="T3770" t="str">
        <f>VLOOKUP(CleanedData[[#This Row],[Province]],'02_Lookup_Tables'!$D$2:$E$10,2, FALSE)</f>
        <v>Eastern Region</v>
      </c>
      <c r="U3770" t="str" cm="1">
        <f t="array" ref="U3770">_xlfn.IFS(CleanedData[[#This Row],[Purchase Amount]]&lt;500,"Low",
CleanedData[[#This Row],[Purchase Amount]]&lt;5000,"Medium",
TRUE,"High")</f>
        <v>Low</v>
      </c>
      <c r="V3770" t="str">
        <f>TEXT(CleanedData[[#This Row],[Date]],"mmmm")</f>
        <v>April</v>
      </c>
      <c r="W3770" t="str">
        <f>"Q"&amp;ROUNDUP(MONTH(CleanedData[[#This Row],[Date]])/3,0)</f>
        <v>Q2</v>
      </c>
      <c r="X3770" t="str">
        <f>IF(CleanedData[[#This Row],[Purchase Amount]]&gt;=5000,"Yes","No")</f>
        <v>No</v>
      </c>
      <c r="Y3770">
        <f>IF(CleanedData[[#This Row],[Recommend]]="Yes",1,0)</f>
        <v>1</v>
      </c>
      <c r="Z3770" s="6">
        <f>CleanedData[[#This Row],[Purchase Amount]]*0.15</f>
        <v>45.236999999999995</v>
      </c>
      <c r="AA3770" s="6">
        <f>CleanedData[[#This Row],[Purchase Amount]]*1.15</f>
        <v>346.81699999999995</v>
      </c>
    </row>
    <row r="3771" spans="1:27" x14ac:dyDescent="0.3">
      <c r="A3771">
        <v>4571</v>
      </c>
      <c r="B3771" t="s">
        <v>3996</v>
      </c>
      <c r="C3771" s="1">
        <v>45838</v>
      </c>
      <c r="D3771">
        <v>73</v>
      </c>
      <c r="E3771" t="s">
        <v>39</v>
      </c>
      <c r="F3771" t="s">
        <v>40</v>
      </c>
      <c r="G3771" t="s">
        <v>463</v>
      </c>
      <c r="H3771">
        <v>3</v>
      </c>
      <c r="I3771" t="s">
        <v>45</v>
      </c>
      <c r="J3771" t="s">
        <v>69</v>
      </c>
      <c r="K3771" t="s">
        <v>64</v>
      </c>
      <c r="L3771" t="s">
        <v>42</v>
      </c>
      <c r="M3771" t="s">
        <v>136</v>
      </c>
      <c r="N3771" t="s">
        <v>48</v>
      </c>
      <c r="O3771" t="s">
        <v>89</v>
      </c>
      <c r="P3771" t="s">
        <v>49</v>
      </c>
      <c r="Q3771" t="s">
        <v>97</v>
      </c>
      <c r="R3771" s="6">
        <f>_xlfn.XLOOKUP(CleanedData[[#This Row],[Product]],'02_Lookup_Tables'!$A$2:$A$126,'02_Lookup_Tables'!$B$2:$B$126)</f>
        <v>470.6</v>
      </c>
      <c r="S3771" t="str">
        <f>VLOOKUP(CleanedData[[#This Row],[Product]],'02_Lookup_Tables'!$H$2:$I$126,2,FALSE)</f>
        <v>Toys &amp; Games</v>
      </c>
      <c r="T3771" t="str">
        <f>VLOOKUP(CleanedData[[#This Row],[Province]],'02_Lookup_Tables'!$D$2:$E$10,2, FALSE)</f>
        <v>Northern Region</v>
      </c>
      <c r="U3771" t="str" cm="1">
        <f t="array" ref="U3771">_xlfn.IFS(CleanedData[[#This Row],[Purchase Amount]]&lt;500,"Low",
CleanedData[[#This Row],[Purchase Amount]]&lt;5000,"Medium",
TRUE,"High")</f>
        <v>Low</v>
      </c>
      <c r="V3771" t="str">
        <f>TEXT(CleanedData[[#This Row],[Date]],"mmmm")</f>
        <v>June</v>
      </c>
      <c r="W3771" t="str">
        <f>"Q"&amp;ROUNDUP(MONTH(CleanedData[[#This Row],[Date]])/3,0)</f>
        <v>Q2</v>
      </c>
      <c r="X3771" t="str">
        <f>IF(CleanedData[[#This Row],[Purchase Amount]]&gt;=5000,"Yes","No")</f>
        <v>No</v>
      </c>
      <c r="Y3771">
        <f>IF(CleanedData[[#This Row],[Recommend]]="Yes",1,0)</f>
        <v>1</v>
      </c>
      <c r="Z3771" s="6">
        <f>CleanedData[[#This Row],[Purchase Amount]]*0.15</f>
        <v>70.59</v>
      </c>
      <c r="AA3771" s="6">
        <f>CleanedData[[#This Row],[Purchase Amount]]*1.15</f>
        <v>541.18999999999994</v>
      </c>
    </row>
    <row r="3772" spans="1:27" x14ac:dyDescent="0.3">
      <c r="A3772">
        <v>4572</v>
      </c>
      <c r="B3772" t="s">
        <v>3997</v>
      </c>
      <c r="C3772" s="1">
        <v>45752</v>
      </c>
      <c r="D3772">
        <v>56</v>
      </c>
      <c r="E3772" t="s">
        <v>52</v>
      </c>
      <c r="F3772" t="s">
        <v>130</v>
      </c>
      <c r="G3772" t="s">
        <v>133</v>
      </c>
      <c r="H3772">
        <v>3</v>
      </c>
      <c r="I3772" t="s">
        <v>45</v>
      </c>
      <c r="J3772" t="s">
        <v>54</v>
      </c>
      <c r="K3772" t="s">
        <v>44</v>
      </c>
      <c r="L3772" t="s">
        <v>42</v>
      </c>
      <c r="M3772" t="s">
        <v>88</v>
      </c>
      <c r="N3772" t="s">
        <v>48</v>
      </c>
      <c r="O3772" t="s">
        <v>89</v>
      </c>
      <c r="P3772" t="s">
        <v>49</v>
      </c>
      <c r="Q3772" t="s">
        <v>50</v>
      </c>
      <c r="R3772" s="6">
        <f>_xlfn.XLOOKUP(CleanedData[[#This Row],[Product]],'02_Lookup_Tables'!$A$2:$A$126,'02_Lookup_Tables'!$B$2:$B$126)</f>
        <v>1734</v>
      </c>
      <c r="S3772" t="str">
        <f>VLOOKUP(CleanedData[[#This Row],[Product]],'02_Lookup_Tables'!$H$2:$I$126,2,FALSE)</f>
        <v>Home &amp; Living</v>
      </c>
      <c r="T3772" t="str">
        <f>VLOOKUP(CleanedData[[#This Row],[Province]],'02_Lookup_Tables'!$D$2:$E$10,2, FALSE)</f>
        <v>Eastern Region</v>
      </c>
      <c r="U3772" t="str" cm="1">
        <f t="array" ref="U3772">_xlfn.IFS(CleanedData[[#This Row],[Purchase Amount]]&lt;500,"Low",
CleanedData[[#This Row],[Purchase Amount]]&lt;5000,"Medium",
TRUE,"High")</f>
        <v>Medium</v>
      </c>
      <c r="V3772" t="str">
        <f>TEXT(CleanedData[[#This Row],[Date]],"mmmm")</f>
        <v>April</v>
      </c>
      <c r="W3772" t="str">
        <f>"Q"&amp;ROUNDUP(MONTH(CleanedData[[#This Row],[Date]])/3,0)</f>
        <v>Q2</v>
      </c>
      <c r="X3772" t="str">
        <f>IF(CleanedData[[#This Row],[Purchase Amount]]&gt;=5000,"Yes","No")</f>
        <v>No</v>
      </c>
      <c r="Y3772">
        <f>IF(CleanedData[[#This Row],[Recommend]]="Yes",1,0)</f>
        <v>1</v>
      </c>
      <c r="Z3772" s="6">
        <f>CleanedData[[#This Row],[Purchase Amount]]*0.15</f>
        <v>260.09999999999997</v>
      </c>
      <c r="AA3772" s="6">
        <f>CleanedData[[#This Row],[Purchase Amount]]*1.15</f>
        <v>1994.1</v>
      </c>
    </row>
    <row r="3773" spans="1:27" x14ac:dyDescent="0.3">
      <c r="A3773">
        <v>4574</v>
      </c>
      <c r="B3773" t="s">
        <v>3998</v>
      </c>
      <c r="C3773" s="1">
        <v>45549</v>
      </c>
      <c r="D3773">
        <v>65</v>
      </c>
      <c r="E3773" t="s">
        <v>39</v>
      </c>
      <c r="F3773" t="s">
        <v>125</v>
      </c>
      <c r="G3773" t="s">
        <v>179</v>
      </c>
      <c r="H3773">
        <v>5</v>
      </c>
      <c r="I3773" t="s">
        <v>45</v>
      </c>
      <c r="J3773" t="s">
        <v>74</v>
      </c>
      <c r="K3773" t="s">
        <v>55</v>
      </c>
      <c r="L3773" t="s">
        <v>45</v>
      </c>
      <c r="M3773" t="s">
        <v>136</v>
      </c>
      <c r="N3773" t="s">
        <v>57</v>
      </c>
      <c r="O3773" t="s">
        <v>89</v>
      </c>
      <c r="P3773" t="s">
        <v>70</v>
      </c>
      <c r="Q3773" t="s">
        <v>97</v>
      </c>
      <c r="R3773" s="6">
        <f>_xlfn.XLOOKUP(CleanedData[[#This Row],[Product]],'02_Lookup_Tables'!$A$2:$A$126,'02_Lookup_Tables'!$B$2:$B$126)</f>
        <v>54.82</v>
      </c>
      <c r="S3773" t="str">
        <f>VLOOKUP(CleanedData[[#This Row],[Product]],'02_Lookup_Tables'!$H$2:$I$126,2,FALSE)</f>
        <v>Food</v>
      </c>
      <c r="T3773" t="str">
        <f>VLOOKUP(CleanedData[[#This Row],[Province]],'02_Lookup_Tables'!$D$2:$E$10,2, FALSE)</f>
        <v>Western Region</v>
      </c>
      <c r="U3773" t="str" cm="1">
        <f t="array" ref="U3773">_xlfn.IFS(CleanedData[[#This Row],[Purchase Amount]]&lt;500,"Low",
CleanedData[[#This Row],[Purchase Amount]]&lt;5000,"Medium",
TRUE,"High")</f>
        <v>Low</v>
      </c>
      <c r="V3773" t="str">
        <f>TEXT(CleanedData[[#This Row],[Date]],"mmmm")</f>
        <v>September</v>
      </c>
      <c r="W3773" t="str">
        <f>"Q"&amp;ROUNDUP(MONTH(CleanedData[[#This Row],[Date]])/3,0)</f>
        <v>Q3</v>
      </c>
      <c r="X3773" t="str">
        <f>IF(CleanedData[[#This Row],[Purchase Amount]]&gt;=5000,"Yes","No")</f>
        <v>No</v>
      </c>
      <c r="Y3773">
        <f>IF(CleanedData[[#This Row],[Recommend]]="Yes",1,0)</f>
        <v>1</v>
      </c>
      <c r="Z3773" s="6">
        <f>CleanedData[[#This Row],[Purchase Amount]]*0.15</f>
        <v>8.222999999999999</v>
      </c>
      <c r="AA3773" s="6">
        <f>CleanedData[[#This Row],[Purchase Amount]]*1.15</f>
        <v>63.042999999999992</v>
      </c>
    </row>
    <row r="3774" spans="1:27" x14ac:dyDescent="0.3">
      <c r="A3774">
        <v>4575</v>
      </c>
      <c r="B3774" t="s">
        <v>3999</v>
      </c>
      <c r="C3774" s="1">
        <v>45421</v>
      </c>
      <c r="D3774">
        <v>71</v>
      </c>
      <c r="E3774" t="s">
        <v>60</v>
      </c>
      <c r="F3774" t="s">
        <v>68</v>
      </c>
      <c r="G3774" t="s">
        <v>173</v>
      </c>
      <c r="H3774">
        <v>2</v>
      </c>
      <c r="I3774" t="s">
        <v>45</v>
      </c>
      <c r="J3774" t="s">
        <v>63</v>
      </c>
      <c r="K3774" t="s">
        <v>64</v>
      </c>
      <c r="L3774" t="s">
        <v>42</v>
      </c>
      <c r="M3774" t="s">
        <v>151</v>
      </c>
      <c r="N3774" t="s">
        <v>47</v>
      </c>
      <c r="O3774" t="s">
        <v>89</v>
      </c>
      <c r="P3774" t="s">
        <v>49</v>
      </c>
      <c r="Q3774" t="s">
        <v>97</v>
      </c>
      <c r="R3774" s="6">
        <f>_xlfn.XLOOKUP(CleanedData[[#This Row],[Product]],'02_Lookup_Tables'!$A$2:$A$126,'02_Lookup_Tables'!$B$2:$B$126)</f>
        <v>13056.99</v>
      </c>
      <c r="S3774" t="str">
        <f>VLOOKUP(CleanedData[[#This Row],[Product]],'02_Lookup_Tables'!$H$2:$I$126,2,FALSE)</f>
        <v>Electronics</v>
      </c>
      <c r="T3774" t="str">
        <f>VLOOKUP(CleanedData[[#This Row],[Province]],'02_Lookup_Tables'!$D$2:$E$10,2, FALSE)</f>
        <v>Northern Region</v>
      </c>
      <c r="U3774" t="str" cm="1">
        <f t="array" ref="U3774">_xlfn.IFS(CleanedData[[#This Row],[Purchase Amount]]&lt;500,"Low",
CleanedData[[#This Row],[Purchase Amount]]&lt;5000,"Medium",
TRUE,"High")</f>
        <v>High</v>
      </c>
      <c r="V3774" t="str">
        <f>TEXT(CleanedData[[#This Row],[Date]],"mmmm")</f>
        <v>May</v>
      </c>
      <c r="W3774" t="str">
        <f>"Q"&amp;ROUNDUP(MONTH(CleanedData[[#This Row],[Date]])/3,0)</f>
        <v>Q2</v>
      </c>
      <c r="X3774" t="str">
        <f>IF(CleanedData[[#This Row],[Purchase Amount]]&gt;=5000,"Yes","No")</f>
        <v>Yes</v>
      </c>
      <c r="Y3774">
        <f>IF(CleanedData[[#This Row],[Recommend]]="Yes",1,0)</f>
        <v>1</v>
      </c>
      <c r="Z3774" s="6">
        <f>CleanedData[[#This Row],[Purchase Amount]]*0.15</f>
        <v>1958.5484999999999</v>
      </c>
      <c r="AA3774" s="6">
        <f>CleanedData[[#This Row],[Purchase Amount]]*1.15</f>
        <v>15015.538499999999</v>
      </c>
    </row>
    <row r="3775" spans="1:27" x14ac:dyDescent="0.3">
      <c r="A3775">
        <v>4576</v>
      </c>
      <c r="B3775" t="s">
        <v>4000</v>
      </c>
      <c r="C3775" s="1">
        <v>45785</v>
      </c>
      <c r="D3775">
        <v>78</v>
      </c>
      <c r="E3775" t="s">
        <v>52</v>
      </c>
      <c r="F3775" t="s">
        <v>77</v>
      </c>
      <c r="G3775" t="s">
        <v>212</v>
      </c>
      <c r="H3775">
        <v>2</v>
      </c>
      <c r="I3775" t="s">
        <v>45</v>
      </c>
      <c r="J3775" t="s">
        <v>69</v>
      </c>
      <c r="K3775" t="s">
        <v>64</v>
      </c>
      <c r="L3775" t="s">
        <v>45</v>
      </c>
      <c r="M3775" t="s">
        <v>236</v>
      </c>
      <c r="N3775" t="s">
        <v>47</v>
      </c>
      <c r="O3775" t="s">
        <v>89</v>
      </c>
      <c r="P3775" t="s">
        <v>49</v>
      </c>
      <c r="Q3775" t="s">
        <v>97</v>
      </c>
      <c r="R3775" s="6">
        <f>_xlfn.XLOOKUP(CleanedData[[#This Row],[Product]],'02_Lookup_Tables'!$A$2:$A$126,'02_Lookup_Tables'!$B$2:$B$126)</f>
        <v>192.77</v>
      </c>
      <c r="S3775" t="str">
        <f>VLOOKUP(CleanedData[[#This Row],[Product]],'02_Lookup_Tables'!$H$2:$I$126,2,FALSE)</f>
        <v>Beauty &amp; Personal Care</v>
      </c>
      <c r="T3775" t="str">
        <f>VLOOKUP(CleanedData[[#This Row],[Province]],'02_Lookup_Tables'!$D$2:$E$10,2, FALSE)</f>
        <v>Central Region</v>
      </c>
      <c r="U3775" t="str" cm="1">
        <f t="array" ref="U3775">_xlfn.IFS(CleanedData[[#This Row],[Purchase Amount]]&lt;500,"Low",
CleanedData[[#This Row],[Purchase Amount]]&lt;5000,"Medium",
TRUE,"High")</f>
        <v>Low</v>
      </c>
      <c r="V3775" t="str">
        <f>TEXT(CleanedData[[#This Row],[Date]],"mmmm")</f>
        <v>May</v>
      </c>
      <c r="W3775" t="str">
        <f>"Q"&amp;ROUNDUP(MONTH(CleanedData[[#This Row],[Date]])/3,0)</f>
        <v>Q2</v>
      </c>
      <c r="X3775" t="str">
        <f>IF(CleanedData[[#This Row],[Purchase Amount]]&gt;=5000,"Yes","No")</f>
        <v>No</v>
      </c>
      <c r="Y3775">
        <f>IF(CleanedData[[#This Row],[Recommend]]="Yes",1,0)</f>
        <v>1</v>
      </c>
      <c r="Z3775" s="6">
        <f>CleanedData[[#This Row],[Purchase Amount]]*0.15</f>
        <v>28.915500000000002</v>
      </c>
      <c r="AA3775" s="6">
        <f>CleanedData[[#This Row],[Purchase Amount]]*1.15</f>
        <v>221.68549999999999</v>
      </c>
    </row>
    <row r="3776" spans="1:27" x14ac:dyDescent="0.3">
      <c r="A3776">
        <v>4577</v>
      </c>
      <c r="B3776" t="s">
        <v>4001</v>
      </c>
      <c r="C3776" s="1">
        <v>45435</v>
      </c>
      <c r="D3776">
        <v>42</v>
      </c>
      <c r="E3776" t="s">
        <v>52</v>
      </c>
      <c r="F3776" t="s">
        <v>72</v>
      </c>
      <c r="G3776" t="s">
        <v>205</v>
      </c>
      <c r="H3776">
        <v>1</v>
      </c>
      <c r="I3776" t="s">
        <v>42</v>
      </c>
      <c r="J3776" t="s">
        <v>63</v>
      </c>
      <c r="K3776" t="s">
        <v>44</v>
      </c>
      <c r="L3776" t="s">
        <v>42</v>
      </c>
      <c r="N3776" t="s">
        <v>80</v>
      </c>
      <c r="O3776" t="s">
        <v>134</v>
      </c>
      <c r="P3776" t="s">
        <v>8646</v>
      </c>
      <c r="Q3776" t="s">
        <v>81</v>
      </c>
      <c r="R3776" s="6">
        <f>_xlfn.XLOOKUP(CleanedData[[#This Row],[Product]],'02_Lookup_Tables'!$A$2:$A$126,'02_Lookup_Tables'!$B$2:$B$126)</f>
        <v>139.72999999999999</v>
      </c>
      <c r="S3776" t="str">
        <f>VLOOKUP(CleanedData[[#This Row],[Product]],'02_Lookup_Tables'!$H$2:$I$126,2,FALSE)</f>
        <v>Beauty &amp; Personal Care</v>
      </c>
      <c r="T3776" t="str">
        <f>VLOOKUP(CleanedData[[#This Row],[Province]],'02_Lookup_Tables'!$D$2:$E$10,2, FALSE)</f>
        <v>Central Region</v>
      </c>
      <c r="U3776" t="str" cm="1">
        <f t="array" ref="U3776">_xlfn.IFS(CleanedData[[#This Row],[Purchase Amount]]&lt;500,"Low",
CleanedData[[#This Row],[Purchase Amount]]&lt;5000,"Medium",
TRUE,"High")</f>
        <v>Low</v>
      </c>
      <c r="V3776" t="str">
        <f>TEXT(CleanedData[[#This Row],[Date]],"mmmm")</f>
        <v>May</v>
      </c>
      <c r="W3776" t="str">
        <f>"Q"&amp;ROUNDUP(MONTH(CleanedData[[#This Row],[Date]])/3,0)</f>
        <v>Q2</v>
      </c>
      <c r="X3776" t="str">
        <f>IF(CleanedData[[#This Row],[Purchase Amount]]&gt;=5000,"Yes","No")</f>
        <v>No</v>
      </c>
      <c r="Y3776">
        <f>IF(CleanedData[[#This Row],[Recommend]]="Yes",1,0)</f>
        <v>0</v>
      </c>
      <c r="Z3776" s="6">
        <f>CleanedData[[#This Row],[Purchase Amount]]*0.15</f>
        <v>20.959499999999998</v>
      </c>
      <c r="AA3776" s="6">
        <f>CleanedData[[#This Row],[Purchase Amount]]*1.15</f>
        <v>160.68949999999998</v>
      </c>
    </row>
    <row r="3777" spans="1:27" x14ac:dyDescent="0.3">
      <c r="A3777">
        <v>4578</v>
      </c>
      <c r="B3777" t="s">
        <v>4002</v>
      </c>
      <c r="C3777" s="1">
        <v>45787</v>
      </c>
      <c r="D3777">
        <v>43</v>
      </c>
      <c r="E3777" t="s">
        <v>60</v>
      </c>
      <c r="F3777" t="s">
        <v>83</v>
      </c>
      <c r="G3777" t="s">
        <v>153</v>
      </c>
      <c r="H3777">
        <v>2</v>
      </c>
      <c r="I3777" t="s">
        <v>42</v>
      </c>
      <c r="J3777" t="s">
        <v>43</v>
      </c>
      <c r="K3777" t="s">
        <v>44</v>
      </c>
      <c r="L3777" t="s">
        <v>45</v>
      </c>
      <c r="M3777" t="s">
        <v>75</v>
      </c>
      <c r="N3777" t="s">
        <v>47</v>
      </c>
      <c r="O3777" t="s">
        <v>89</v>
      </c>
      <c r="P3777" t="s">
        <v>49</v>
      </c>
      <c r="Q3777" t="s">
        <v>81</v>
      </c>
      <c r="R3777" s="6">
        <f>_xlfn.XLOOKUP(CleanedData[[#This Row],[Product]],'02_Lookup_Tables'!$A$2:$A$126,'02_Lookup_Tables'!$B$2:$B$126)</f>
        <v>1011.68</v>
      </c>
      <c r="S3777" t="str">
        <f>VLOOKUP(CleanedData[[#This Row],[Product]],'02_Lookup_Tables'!$H$2:$I$126,2,FALSE)</f>
        <v>Accessories</v>
      </c>
      <c r="T3777" t="str">
        <f>VLOOKUP(CleanedData[[#This Row],[Province]],'02_Lookup_Tables'!$D$2:$E$10,2, FALSE)</f>
        <v>Western Region</v>
      </c>
      <c r="U3777" t="str" cm="1">
        <f t="array" ref="U3777">_xlfn.IFS(CleanedData[[#This Row],[Purchase Amount]]&lt;500,"Low",
CleanedData[[#This Row],[Purchase Amount]]&lt;5000,"Medium",
TRUE,"High")</f>
        <v>Medium</v>
      </c>
      <c r="V3777" t="str">
        <f>TEXT(CleanedData[[#This Row],[Date]],"mmmm")</f>
        <v>May</v>
      </c>
      <c r="W3777" t="str">
        <f>"Q"&amp;ROUNDUP(MONTH(CleanedData[[#This Row],[Date]])/3,0)</f>
        <v>Q2</v>
      </c>
      <c r="X3777" t="str">
        <f>IF(CleanedData[[#This Row],[Purchase Amount]]&gt;=5000,"Yes","No")</f>
        <v>No</v>
      </c>
      <c r="Y3777">
        <f>IF(CleanedData[[#This Row],[Recommend]]="Yes",1,0)</f>
        <v>0</v>
      </c>
      <c r="Z3777" s="6">
        <f>CleanedData[[#This Row],[Purchase Amount]]*0.15</f>
        <v>151.75199999999998</v>
      </c>
      <c r="AA3777" s="6">
        <f>CleanedData[[#This Row],[Purchase Amount]]*1.15</f>
        <v>1163.4319999999998</v>
      </c>
    </row>
    <row r="3778" spans="1:27" x14ac:dyDescent="0.3">
      <c r="A3778">
        <v>4579</v>
      </c>
      <c r="B3778" t="s">
        <v>4003</v>
      </c>
      <c r="C3778" s="1">
        <v>45666</v>
      </c>
      <c r="D3778">
        <v>66</v>
      </c>
      <c r="E3778" t="s">
        <v>60</v>
      </c>
      <c r="F3778" t="s">
        <v>40</v>
      </c>
      <c r="G3778" t="s">
        <v>563</v>
      </c>
      <c r="H3778">
        <v>4</v>
      </c>
      <c r="I3778" t="s">
        <v>45</v>
      </c>
      <c r="J3778" t="s">
        <v>74</v>
      </c>
      <c r="K3778" t="s">
        <v>44</v>
      </c>
      <c r="L3778" t="s">
        <v>42</v>
      </c>
      <c r="M3778" t="s">
        <v>92</v>
      </c>
      <c r="N3778" t="s">
        <v>96</v>
      </c>
      <c r="O3778" t="s">
        <v>89</v>
      </c>
      <c r="P3778" t="s">
        <v>70</v>
      </c>
      <c r="Q3778" t="s">
        <v>97</v>
      </c>
      <c r="R3778" s="6">
        <f>_xlfn.XLOOKUP(CleanedData[[#This Row],[Product]],'02_Lookup_Tables'!$A$2:$A$126,'02_Lookup_Tables'!$B$2:$B$126)</f>
        <v>11052.57</v>
      </c>
      <c r="S3778" t="str">
        <f>VLOOKUP(CleanedData[[#This Row],[Product]],'02_Lookup_Tables'!$H$2:$I$126,2,FALSE)</f>
        <v>Electronics</v>
      </c>
      <c r="T3778" t="str">
        <f>VLOOKUP(CleanedData[[#This Row],[Province]],'02_Lookup_Tables'!$D$2:$E$10,2, FALSE)</f>
        <v>Northern Region</v>
      </c>
      <c r="U3778" t="str" cm="1">
        <f t="array" ref="U3778">_xlfn.IFS(CleanedData[[#This Row],[Purchase Amount]]&lt;500,"Low",
CleanedData[[#This Row],[Purchase Amount]]&lt;5000,"Medium",
TRUE,"High")</f>
        <v>High</v>
      </c>
      <c r="V3778" t="str">
        <f>TEXT(CleanedData[[#This Row],[Date]],"mmmm")</f>
        <v>January</v>
      </c>
      <c r="W3778" t="str">
        <f>"Q"&amp;ROUNDUP(MONTH(CleanedData[[#This Row],[Date]])/3,0)</f>
        <v>Q1</v>
      </c>
      <c r="X3778" t="str">
        <f>IF(CleanedData[[#This Row],[Purchase Amount]]&gt;=5000,"Yes","No")</f>
        <v>Yes</v>
      </c>
      <c r="Y3778">
        <f>IF(CleanedData[[#This Row],[Recommend]]="Yes",1,0)</f>
        <v>1</v>
      </c>
      <c r="Z3778" s="6">
        <f>CleanedData[[#This Row],[Purchase Amount]]*0.15</f>
        <v>1657.8854999999999</v>
      </c>
      <c r="AA3778" s="6">
        <f>CleanedData[[#This Row],[Purchase Amount]]*1.15</f>
        <v>12710.455499999998</v>
      </c>
    </row>
    <row r="3779" spans="1:27" x14ac:dyDescent="0.3">
      <c r="A3779">
        <v>4580</v>
      </c>
      <c r="B3779" t="s">
        <v>4004</v>
      </c>
      <c r="C3779" s="1">
        <v>45734</v>
      </c>
      <c r="D3779">
        <v>77</v>
      </c>
      <c r="E3779" t="s">
        <v>39</v>
      </c>
      <c r="F3779" t="s">
        <v>72</v>
      </c>
      <c r="G3779" t="s">
        <v>111</v>
      </c>
      <c r="H3779">
        <v>3</v>
      </c>
      <c r="I3779" t="s">
        <v>42</v>
      </c>
      <c r="J3779" t="s">
        <v>63</v>
      </c>
      <c r="K3779" t="s">
        <v>55</v>
      </c>
      <c r="L3779" t="s">
        <v>42</v>
      </c>
      <c r="M3779" t="s">
        <v>175</v>
      </c>
      <c r="N3779" t="s">
        <v>48</v>
      </c>
      <c r="O3779" t="s">
        <v>89</v>
      </c>
      <c r="P3779" t="s">
        <v>49</v>
      </c>
      <c r="Q3779" t="s">
        <v>97</v>
      </c>
      <c r="R3779" s="6">
        <f>_xlfn.XLOOKUP(CleanedData[[#This Row],[Product]],'02_Lookup_Tables'!$A$2:$A$126,'02_Lookup_Tables'!$B$2:$B$126)</f>
        <v>3576.97</v>
      </c>
      <c r="S3779" t="str">
        <f>VLOOKUP(CleanedData[[#This Row],[Product]],'02_Lookup_Tables'!$H$2:$I$126,2,FALSE)</f>
        <v>Home Devices</v>
      </c>
      <c r="T3779" t="str">
        <f>VLOOKUP(CleanedData[[#This Row],[Province]],'02_Lookup_Tables'!$D$2:$E$10,2, FALSE)</f>
        <v>Central Region</v>
      </c>
      <c r="U3779" t="str" cm="1">
        <f t="array" ref="U3779">_xlfn.IFS(CleanedData[[#This Row],[Purchase Amount]]&lt;500,"Low",
CleanedData[[#This Row],[Purchase Amount]]&lt;5000,"Medium",
TRUE,"High")</f>
        <v>Medium</v>
      </c>
      <c r="V3779" t="str">
        <f>TEXT(CleanedData[[#This Row],[Date]],"mmmm")</f>
        <v>March</v>
      </c>
      <c r="W3779" t="str">
        <f>"Q"&amp;ROUNDUP(MONTH(CleanedData[[#This Row],[Date]])/3,0)</f>
        <v>Q1</v>
      </c>
      <c r="X3779" t="str">
        <f>IF(CleanedData[[#This Row],[Purchase Amount]]&gt;=5000,"Yes","No")</f>
        <v>No</v>
      </c>
      <c r="Y3779">
        <f>IF(CleanedData[[#This Row],[Recommend]]="Yes",1,0)</f>
        <v>0</v>
      </c>
      <c r="Z3779" s="6">
        <f>CleanedData[[#This Row],[Purchase Amount]]*0.15</f>
        <v>536.54549999999995</v>
      </c>
      <c r="AA3779" s="6">
        <f>CleanedData[[#This Row],[Purchase Amount]]*1.15</f>
        <v>4113.5154999999995</v>
      </c>
    </row>
    <row r="3780" spans="1:27" x14ac:dyDescent="0.3">
      <c r="A3780">
        <v>4581</v>
      </c>
      <c r="B3780" t="s">
        <v>4005</v>
      </c>
      <c r="C3780" s="1">
        <v>45571</v>
      </c>
      <c r="D3780">
        <v>18</v>
      </c>
      <c r="E3780" t="s">
        <v>60</v>
      </c>
      <c r="F3780" t="s">
        <v>77</v>
      </c>
      <c r="G3780" t="s">
        <v>192</v>
      </c>
      <c r="H3780">
        <v>4</v>
      </c>
      <c r="I3780" t="s">
        <v>42</v>
      </c>
      <c r="J3780" t="s">
        <v>74</v>
      </c>
      <c r="K3780" t="s">
        <v>64</v>
      </c>
      <c r="L3780" t="s">
        <v>42</v>
      </c>
      <c r="M3780" t="s">
        <v>175</v>
      </c>
      <c r="N3780" t="s">
        <v>96</v>
      </c>
      <c r="O3780" t="s">
        <v>89</v>
      </c>
      <c r="P3780" t="s">
        <v>70</v>
      </c>
      <c r="Q3780" t="s">
        <v>66</v>
      </c>
      <c r="R3780" s="6">
        <f>_xlfn.XLOOKUP(CleanedData[[#This Row],[Product]],'02_Lookup_Tables'!$A$2:$A$126,'02_Lookup_Tables'!$B$2:$B$126)</f>
        <v>13261</v>
      </c>
      <c r="S3780" t="str">
        <f>VLOOKUP(CleanedData[[#This Row],[Product]],'02_Lookup_Tables'!$H$2:$I$126,2,FALSE)</f>
        <v>Electronics</v>
      </c>
      <c r="T3780" t="str">
        <f>VLOOKUP(CleanedData[[#This Row],[Province]],'02_Lookup_Tables'!$D$2:$E$10,2, FALSE)</f>
        <v>Central Region</v>
      </c>
      <c r="U3780" t="str" cm="1">
        <f t="array" ref="U3780">_xlfn.IFS(CleanedData[[#This Row],[Purchase Amount]]&lt;500,"Low",
CleanedData[[#This Row],[Purchase Amount]]&lt;5000,"Medium",
TRUE,"High")</f>
        <v>High</v>
      </c>
      <c r="V3780" t="str">
        <f>TEXT(CleanedData[[#This Row],[Date]],"mmmm")</f>
        <v>October</v>
      </c>
      <c r="W3780" t="str">
        <f>"Q"&amp;ROUNDUP(MONTH(CleanedData[[#This Row],[Date]])/3,0)</f>
        <v>Q4</v>
      </c>
      <c r="X3780" t="str">
        <f>IF(CleanedData[[#This Row],[Purchase Amount]]&gt;=5000,"Yes","No")</f>
        <v>Yes</v>
      </c>
      <c r="Y3780">
        <f>IF(CleanedData[[#This Row],[Recommend]]="Yes",1,0)</f>
        <v>0</v>
      </c>
      <c r="Z3780" s="6">
        <f>CleanedData[[#This Row],[Purchase Amount]]*0.15</f>
        <v>1989.1499999999999</v>
      </c>
      <c r="AA3780" s="6">
        <f>CleanedData[[#This Row],[Purchase Amount]]*1.15</f>
        <v>15250.15</v>
      </c>
    </row>
    <row r="3781" spans="1:27" x14ac:dyDescent="0.3">
      <c r="A3781">
        <v>4582</v>
      </c>
      <c r="B3781" t="s">
        <v>4006</v>
      </c>
      <c r="C3781" s="1">
        <v>45782</v>
      </c>
      <c r="D3781">
        <v>31</v>
      </c>
      <c r="E3781" t="s">
        <v>39</v>
      </c>
      <c r="F3781" t="s">
        <v>68</v>
      </c>
      <c r="G3781" t="s">
        <v>146</v>
      </c>
      <c r="H3781">
        <v>1</v>
      </c>
      <c r="I3781" t="s">
        <v>42</v>
      </c>
      <c r="J3781" t="s">
        <v>43</v>
      </c>
      <c r="K3781" t="s">
        <v>64</v>
      </c>
      <c r="L3781" t="s">
        <v>42</v>
      </c>
      <c r="M3781" t="s">
        <v>175</v>
      </c>
      <c r="N3781" t="s">
        <v>80</v>
      </c>
      <c r="O3781" t="s">
        <v>89</v>
      </c>
      <c r="P3781" t="s">
        <v>49</v>
      </c>
      <c r="Q3781" t="s">
        <v>58</v>
      </c>
      <c r="R3781" s="6">
        <f>_xlfn.XLOOKUP(CleanedData[[#This Row],[Product]],'02_Lookup_Tables'!$A$2:$A$126,'02_Lookup_Tables'!$B$2:$B$126)</f>
        <v>27815.439999999999</v>
      </c>
      <c r="S3781" t="str">
        <f>VLOOKUP(CleanedData[[#This Row],[Product]],'02_Lookup_Tables'!$H$2:$I$126,2,FALSE)</f>
        <v>Electronics</v>
      </c>
      <c r="T3781" t="str">
        <f>VLOOKUP(CleanedData[[#This Row],[Province]],'02_Lookup_Tables'!$D$2:$E$10,2, FALSE)</f>
        <v>Northern Region</v>
      </c>
      <c r="U3781" t="str" cm="1">
        <f t="array" ref="U3781">_xlfn.IFS(CleanedData[[#This Row],[Purchase Amount]]&lt;500,"Low",
CleanedData[[#This Row],[Purchase Amount]]&lt;5000,"Medium",
TRUE,"High")</f>
        <v>High</v>
      </c>
      <c r="V3781" t="str">
        <f>TEXT(CleanedData[[#This Row],[Date]],"mmmm")</f>
        <v>May</v>
      </c>
      <c r="W3781" t="str">
        <f>"Q"&amp;ROUNDUP(MONTH(CleanedData[[#This Row],[Date]])/3,0)</f>
        <v>Q2</v>
      </c>
      <c r="X3781" t="str">
        <f>IF(CleanedData[[#This Row],[Purchase Amount]]&gt;=5000,"Yes","No")</f>
        <v>Yes</v>
      </c>
      <c r="Y3781">
        <f>IF(CleanedData[[#This Row],[Recommend]]="Yes",1,0)</f>
        <v>0</v>
      </c>
      <c r="Z3781" s="6">
        <f>CleanedData[[#This Row],[Purchase Amount]]*0.15</f>
        <v>4172.3159999999998</v>
      </c>
      <c r="AA3781" s="6">
        <f>CleanedData[[#This Row],[Purchase Amount]]*1.15</f>
        <v>31987.755999999998</v>
      </c>
    </row>
    <row r="3782" spans="1:27" x14ac:dyDescent="0.3">
      <c r="A3782">
        <v>4583</v>
      </c>
      <c r="B3782" t="s">
        <v>4007</v>
      </c>
      <c r="C3782" s="1">
        <v>45583</v>
      </c>
      <c r="D3782">
        <v>33</v>
      </c>
      <c r="E3782" t="s">
        <v>52</v>
      </c>
      <c r="F3782" t="s">
        <v>130</v>
      </c>
      <c r="G3782" t="s">
        <v>271</v>
      </c>
      <c r="H3782">
        <v>4</v>
      </c>
      <c r="I3782" t="s">
        <v>45</v>
      </c>
      <c r="J3782" t="s">
        <v>69</v>
      </c>
      <c r="K3782" t="s">
        <v>44</v>
      </c>
      <c r="L3782" t="s">
        <v>42</v>
      </c>
      <c r="M3782" t="s">
        <v>156</v>
      </c>
      <c r="N3782" t="s">
        <v>96</v>
      </c>
      <c r="O3782" t="s">
        <v>148</v>
      </c>
      <c r="P3782" t="s">
        <v>49</v>
      </c>
      <c r="Q3782" t="s">
        <v>58</v>
      </c>
      <c r="R3782" s="6">
        <f>_xlfn.XLOOKUP(CleanedData[[#This Row],[Product]],'02_Lookup_Tables'!$A$2:$A$126,'02_Lookup_Tables'!$B$2:$B$126)</f>
        <v>119.63</v>
      </c>
      <c r="S3782" t="str">
        <f>VLOOKUP(CleanedData[[#This Row],[Product]],'02_Lookup_Tables'!$H$2:$I$126,2,FALSE)</f>
        <v>Food</v>
      </c>
      <c r="T3782" t="str">
        <f>VLOOKUP(CleanedData[[#This Row],[Province]],'02_Lookup_Tables'!$D$2:$E$10,2, FALSE)</f>
        <v>Eastern Region</v>
      </c>
      <c r="U3782" t="str" cm="1">
        <f t="array" ref="U3782">_xlfn.IFS(CleanedData[[#This Row],[Purchase Amount]]&lt;500,"Low",
CleanedData[[#This Row],[Purchase Amount]]&lt;5000,"Medium",
TRUE,"High")</f>
        <v>Low</v>
      </c>
      <c r="V3782" t="str">
        <f>TEXT(CleanedData[[#This Row],[Date]],"mmmm")</f>
        <v>October</v>
      </c>
      <c r="W3782" t="str">
        <f>"Q"&amp;ROUNDUP(MONTH(CleanedData[[#This Row],[Date]])/3,0)</f>
        <v>Q4</v>
      </c>
      <c r="X3782" t="str">
        <f>IF(CleanedData[[#This Row],[Purchase Amount]]&gt;=5000,"Yes","No")</f>
        <v>No</v>
      </c>
      <c r="Y3782">
        <f>IF(CleanedData[[#This Row],[Recommend]]="Yes",1,0)</f>
        <v>1</v>
      </c>
      <c r="Z3782" s="6">
        <f>CleanedData[[#This Row],[Purchase Amount]]*0.15</f>
        <v>17.944499999999998</v>
      </c>
      <c r="AA3782" s="6">
        <f>CleanedData[[#This Row],[Purchase Amount]]*1.15</f>
        <v>137.57449999999997</v>
      </c>
    </row>
    <row r="3783" spans="1:27" x14ac:dyDescent="0.3">
      <c r="A3783">
        <v>4584</v>
      </c>
      <c r="B3783" t="s">
        <v>4008</v>
      </c>
      <c r="C3783" s="1">
        <v>45763</v>
      </c>
      <c r="D3783">
        <v>75</v>
      </c>
      <c r="E3783" t="s">
        <v>39</v>
      </c>
      <c r="F3783" t="s">
        <v>40</v>
      </c>
      <c r="G3783" t="s">
        <v>519</v>
      </c>
      <c r="H3783">
        <v>4</v>
      </c>
      <c r="I3783" t="s">
        <v>45</v>
      </c>
      <c r="J3783" t="s">
        <v>63</v>
      </c>
      <c r="K3783" t="s">
        <v>64</v>
      </c>
      <c r="L3783" t="s">
        <v>42</v>
      </c>
      <c r="M3783" t="s">
        <v>190</v>
      </c>
      <c r="N3783" t="s">
        <v>96</v>
      </c>
      <c r="O3783" t="s">
        <v>89</v>
      </c>
      <c r="P3783" t="s">
        <v>70</v>
      </c>
      <c r="Q3783" t="s">
        <v>97</v>
      </c>
      <c r="R3783" s="6">
        <f>_xlfn.XLOOKUP(CleanedData[[#This Row],[Product]],'02_Lookup_Tables'!$A$2:$A$126,'02_Lookup_Tables'!$B$2:$B$126)</f>
        <v>338.79</v>
      </c>
      <c r="S3783" t="str">
        <f>VLOOKUP(CleanedData[[#This Row],[Product]],'02_Lookup_Tables'!$H$2:$I$126,2,FALSE)</f>
        <v>Accessories</v>
      </c>
      <c r="T3783" t="str">
        <f>VLOOKUP(CleanedData[[#This Row],[Province]],'02_Lookup_Tables'!$D$2:$E$10,2, FALSE)</f>
        <v>Northern Region</v>
      </c>
      <c r="U3783" t="str" cm="1">
        <f t="array" ref="U3783">_xlfn.IFS(CleanedData[[#This Row],[Purchase Amount]]&lt;500,"Low",
CleanedData[[#This Row],[Purchase Amount]]&lt;5000,"Medium",
TRUE,"High")</f>
        <v>Low</v>
      </c>
      <c r="V3783" t="str">
        <f>TEXT(CleanedData[[#This Row],[Date]],"mmmm")</f>
        <v>April</v>
      </c>
      <c r="W3783" t="str">
        <f>"Q"&amp;ROUNDUP(MONTH(CleanedData[[#This Row],[Date]])/3,0)</f>
        <v>Q2</v>
      </c>
      <c r="X3783" t="str">
        <f>IF(CleanedData[[#This Row],[Purchase Amount]]&gt;=5000,"Yes","No")</f>
        <v>No</v>
      </c>
      <c r="Y3783">
        <f>IF(CleanedData[[#This Row],[Recommend]]="Yes",1,0)</f>
        <v>1</v>
      </c>
      <c r="Z3783" s="6">
        <f>CleanedData[[#This Row],[Purchase Amount]]*0.15</f>
        <v>50.8185</v>
      </c>
      <c r="AA3783" s="6">
        <f>CleanedData[[#This Row],[Purchase Amount]]*1.15</f>
        <v>389.60849999999999</v>
      </c>
    </row>
    <row r="3784" spans="1:27" x14ac:dyDescent="0.3">
      <c r="A3784">
        <v>4585</v>
      </c>
      <c r="B3784" t="s">
        <v>4009</v>
      </c>
      <c r="C3784" s="1">
        <v>45732</v>
      </c>
      <c r="D3784">
        <v>23</v>
      </c>
      <c r="E3784" t="s">
        <v>39</v>
      </c>
      <c r="F3784" t="s">
        <v>77</v>
      </c>
      <c r="G3784" t="s">
        <v>95</v>
      </c>
      <c r="H3784">
        <v>1</v>
      </c>
      <c r="I3784" t="s">
        <v>42</v>
      </c>
      <c r="J3784" t="s">
        <v>63</v>
      </c>
      <c r="K3784" t="s">
        <v>64</v>
      </c>
      <c r="L3784" t="s">
        <v>45</v>
      </c>
      <c r="M3784" t="s">
        <v>180</v>
      </c>
      <c r="N3784" t="s">
        <v>80</v>
      </c>
      <c r="O3784" t="s">
        <v>89</v>
      </c>
      <c r="P3784" t="s">
        <v>49</v>
      </c>
      <c r="Q3784" t="s">
        <v>66</v>
      </c>
      <c r="R3784" s="6">
        <f>_xlfn.XLOOKUP(CleanedData[[#This Row],[Product]],'02_Lookup_Tables'!$A$2:$A$126,'02_Lookup_Tables'!$B$2:$B$126)</f>
        <v>5390.8</v>
      </c>
      <c r="S3784" t="str">
        <f>VLOOKUP(CleanedData[[#This Row],[Product]],'02_Lookup_Tables'!$H$2:$I$126,2,FALSE)</f>
        <v>Electronics</v>
      </c>
      <c r="T3784" t="str">
        <f>VLOOKUP(CleanedData[[#This Row],[Province]],'02_Lookup_Tables'!$D$2:$E$10,2, FALSE)</f>
        <v>Central Region</v>
      </c>
      <c r="U3784" t="str" cm="1">
        <f t="array" ref="U3784">_xlfn.IFS(CleanedData[[#This Row],[Purchase Amount]]&lt;500,"Low",
CleanedData[[#This Row],[Purchase Amount]]&lt;5000,"Medium",
TRUE,"High")</f>
        <v>High</v>
      </c>
      <c r="V3784" t="str">
        <f>TEXT(CleanedData[[#This Row],[Date]],"mmmm")</f>
        <v>March</v>
      </c>
      <c r="W3784" t="str">
        <f>"Q"&amp;ROUNDUP(MONTH(CleanedData[[#This Row],[Date]])/3,0)</f>
        <v>Q1</v>
      </c>
      <c r="X3784" t="str">
        <f>IF(CleanedData[[#This Row],[Purchase Amount]]&gt;=5000,"Yes","No")</f>
        <v>Yes</v>
      </c>
      <c r="Y3784">
        <f>IF(CleanedData[[#This Row],[Recommend]]="Yes",1,0)</f>
        <v>0</v>
      </c>
      <c r="Z3784" s="6">
        <f>CleanedData[[#This Row],[Purchase Amount]]*0.15</f>
        <v>808.62</v>
      </c>
      <c r="AA3784" s="6">
        <f>CleanedData[[#This Row],[Purchase Amount]]*1.15</f>
        <v>6199.42</v>
      </c>
    </row>
    <row r="3785" spans="1:27" x14ac:dyDescent="0.3">
      <c r="A3785">
        <v>4586</v>
      </c>
      <c r="B3785" t="s">
        <v>4010</v>
      </c>
      <c r="C3785" s="1">
        <v>45618</v>
      </c>
      <c r="D3785">
        <v>75</v>
      </c>
      <c r="E3785" t="s">
        <v>52</v>
      </c>
      <c r="F3785" t="s">
        <v>61</v>
      </c>
      <c r="G3785" t="s">
        <v>201</v>
      </c>
      <c r="H3785">
        <v>2</v>
      </c>
      <c r="I3785" t="s">
        <v>42</v>
      </c>
      <c r="J3785" t="s">
        <v>69</v>
      </c>
      <c r="K3785" t="s">
        <v>44</v>
      </c>
      <c r="L3785" t="s">
        <v>45</v>
      </c>
      <c r="M3785" t="s">
        <v>112</v>
      </c>
      <c r="N3785" t="s">
        <v>47</v>
      </c>
      <c r="O3785" t="s">
        <v>48</v>
      </c>
      <c r="P3785" t="s">
        <v>49</v>
      </c>
      <c r="Q3785" t="s">
        <v>97</v>
      </c>
      <c r="R3785" s="6">
        <f>_xlfn.XLOOKUP(CleanedData[[#This Row],[Product]],'02_Lookup_Tables'!$A$2:$A$126,'02_Lookup_Tables'!$B$2:$B$126)</f>
        <v>755.66</v>
      </c>
      <c r="S3785" t="str">
        <f>VLOOKUP(CleanedData[[#This Row],[Product]],'02_Lookup_Tables'!$H$2:$I$126,2,FALSE)</f>
        <v>Home &amp; Living</v>
      </c>
      <c r="T3785" t="str">
        <f>VLOOKUP(CleanedData[[#This Row],[Province]],'02_Lookup_Tables'!$D$2:$E$10,2, FALSE)</f>
        <v>Southern Region</v>
      </c>
      <c r="U3785" t="str" cm="1">
        <f t="array" ref="U3785">_xlfn.IFS(CleanedData[[#This Row],[Purchase Amount]]&lt;500,"Low",
CleanedData[[#This Row],[Purchase Amount]]&lt;5000,"Medium",
TRUE,"High")</f>
        <v>Medium</v>
      </c>
      <c r="V3785" t="str">
        <f>TEXT(CleanedData[[#This Row],[Date]],"mmmm")</f>
        <v>November</v>
      </c>
      <c r="W3785" t="str">
        <f>"Q"&amp;ROUNDUP(MONTH(CleanedData[[#This Row],[Date]])/3,0)</f>
        <v>Q4</v>
      </c>
      <c r="X3785" t="str">
        <f>IF(CleanedData[[#This Row],[Purchase Amount]]&gt;=5000,"Yes","No")</f>
        <v>No</v>
      </c>
      <c r="Y3785">
        <f>IF(CleanedData[[#This Row],[Recommend]]="Yes",1,0)</f>
        <v>0</v>
      </c>
      <c r="Z3785" s="6">
        <f>CleanedData[[#This Row],[Purchase Amount]]*0.15</f>
        <v>113.34899999999999</v>
      </c>
      <c r="AA3785" s="6">
        <f>CleanedData[[#This Row],[Purchase Amount]]*1.15</f>
        <v>869.0089999999999</v>
      </c>
    </row>
    <row r="3786" spans="1:27" x14ac:dyDescent="0.3">
      <c r="A3786">
        <v>4588</v>
      </c>
      <c r="B3786" t="s">
        <v>4011</v>
      </c>
      <c r="C3786" s="1">
        <v>45351</v>
      </c>
      <c r="D3786">
        <v>51</v>
      </c>
      <c r="E3786" t="s">
        <v>39</v>
      </c>
      <c r="F3786" t="s">
        <v>125</v>
      </c>
      <c r="G3786" t="s">
        <v>114</v>
      </c>
      <c r="H3786">
        <v>3</v>
      </c>
      <c r="I3786" t="s">
        <v>45</v>
      </c>
      <c r="J3786" t="s">
        <v>69</v>
      </c>
      <c r="K3786" t="s">
        <v>55</v>
      </c>
      <c r="L3786" t="s">
        <v>45</v>
      </c>
      <c r="M3786" t="s">
        <v>79</v>
      </c>
      <c r="N3786" t="s">
        <v>48</v>
      </c>
      <c r="O3786" t="s">
        <v>89</v>
      </c>
      <c r="P3786" t="s">
        <v>49</v>
      </c>
      <c r="Q3786" t="s">
        <v>93</v>
      </c>
      <c r="R3786" s="6">
        <f>_xlfn.XLOOKUP(CleanedData[[#This Row],[Product]],'02_Lookup_Tables'!$A$2:$A$126,'02_Lookup_Tables'!$B$2:$B$126)</f>
        <v>1440.59</v>
      </c>
      <c r="S3786" t="str">
        <f>VLOOKUP(CleanedData[[#This Row],[Product]],'02_Lookup_Tables'!$H$2:$I$126,2,FALSE)</f>
        <v>Beauty &amp; Personal Care</v>
      </c>
      <c r="T3786" t="str">
        <f>VLOOKUP(CleanedData[[#This Row],[Province]],'02_Lookup_Tables'!$D$2:$E$10,2, FALSE)</f>
        <v>Western Region</v>
      </c>
      <c r="U3786" t="str" cm="1">
        <f t="array" ref="U3786">_xlfn.IFS(CleanedData[[#This Row],[Purchase Amount]]&lt;500,"Low",
CleanedData[[#This Row],[Purchase Amount]]&lt;5000,"Medium",
TRUE,"High")</f>
        <v>Medium</v>
      </c>
      <c r="V3786" t="str">
        <f>TEXT(CleanedData[[#This Row],[Date]],"mmmm")</f>
        <v>February</v>
      </c>
      <c r="W3786" t="str">
        <f>"Q"&amp;ROUNDUP(MONTH(CleanedData[[#This Row],[Date]])/3,0)</f>
        <v>Q1</v>
      </c>
      <c r="X3786" t="str">
        <f>IF(CleanedData[[#This Row],[Purchase Amount]]&gt;=5000,"Yes","No")</f>
        <v>No</v>
      </c>
      <c r="Y3786">
        <f>IF(CleanedData[[#This Row],[Recommend]]="Yes",1,0)</f>
        <v>1</v>
      </c>
      <c r="Z3786" s="6">
        <f>CleanedData[[#This Row],[Purchase Amount]]*0.15</f>
        <v>216.08849999999998</v>
      </c>
      <c r="AA3786" s="6">
        <f>CleanedData[[#This Row],[Purchase Amount]]*1.15</f>
        <v>1656.6784999999998</v>
      </c>
    </row>
    <row r="3787" spans="1:27" x14ac:dyDescent="0.3">
      <c r="A3787">
        <v>4589</v>
      </c>
      <c r="B3787" t="s">
        <v>4012</v>
      </c>
      <c r="C3787" s="1">
        <v>45813</v>
      </c>
      <c r="D3787">
        <v>18</v>
      </c>
      <c r="E3787" t="s">
        <v>52</v>
      </c>
      <c r="F3787" t="s">
        <v>61</v>
      </c>
      <c r="G3787" t="s">
        <v>99</v>
      </c>
      <c r="H3787">
        <v>1</v>
      </c>
      <c r="I3787" t="s">
        <v>42</v>
      </c>
      <c r="J3787" t="s">
        <v>74</v>
      </c>
      <c r="K3787" t="s">
        <v>55</v>
      </c>
      <c r="L3787" t="s">
        <v>45</v>
      </c>
      <c r="M3787" t="s">
        <v>190</v>
      </c>
      <c r="N3787" t="s">
        <v>80</v>
      </c>
      <c r="O3787" t="s">
        <v>89</v>
      </c>
      <c r="P3787" t="s">
        <v>49</v>
      </c>
      <c r="Q3787" t="s">
        <v>66</v>
      </c>
      <c r="R3787" s="6">
        <f>_xlfn.XLOOKUP(CleanedData[[#This Row],[Product]],'02_Lookup_Tables'!$A$2:$A$126,'02_Lookup_Tables'!$B$2:$B$126)</f>
        <v>43.23</v>
      </c>
      <c r="S3787" t="str">
        <f>VLOOKUP(CleanedData[[#This Row],[Product]],'02_Lookup_Tables'!$H$2:$I$126,2,FALSE)</f>
        <v>Food</v>
      </c>
      <c r="T3787" t="str">
        <f>VLOOKUP(CleanedData[[#This Row],[Province]],'02_Lookup_Tables'!$D$2:$E$10,2, FALSE)</f>
        <v>Southern Region</v>
      </c>
      <c r="U3787" t="str" cm="1">
        <f t="array" ref="U3787">_xlfn.IFS(CleanedData[[#This Row],[Purchase Amount]]&lt;500,"Low",
CleanedData[[#This Row],[Purchase Amount]]&lt;5000,"Medium",
TRUE,"High")</f>
        <v>Low</v>
      </c>
      <c r="V3787" t="str">
        <f>TEXT(CleanedData[[#This Row],[Date]],"mmmm")</f>
        <v>June</v>
      </c>
      <c r="W3787" t="str">
        <f>"Q"&amp;ROUNDUP(MONTH(CleanedData[[#This Row],[Date]])/3,0)</f>
        <v>Q2</v>
      </c>
      <c r="X3787" t="str">
        <f>IF(CleanedData[[#This Row],[Purchase Amount]]&gt;=5000,"Yes","No")</f>
        <v>No</v>
      </c>
      <c r="Y3787">
        <f>IF(CleanedData[[#This Row],[Recommend]]="Yes",1,0)</f>
        <v>0</v>
      </c>
      <c r="Z3787" s="6">
        <f>CleanedData[[#This Row],[Purchase Amount]]*0.15</f>
        <v>6.4844999999999997</v>
      </c>
      <c r="AA3787" s="6">
        <f>CleanedData[[#This Row],[Purchase Amount]]*1.15</f>
        <v>49.714499999999994</v>
      </c>
    </row>
    <row r="3788" spans="1:27" x14ac:dyDescent="0.3">
      <c r="A3788">
        <v>4590</v>
      </c>
      <c r="B3788" t="s">
        <v>4013</v>
      </c>
      <c r="C3788" s="1">
        <v>45840</v>
      </c>
      <c r="D3788">
        <v>45</v>
      </c>
      <c r="E3788" t="s">
        <v>39</v>
      </c>
      <c r="F3788" t="s">
        <v>40</v>
      </c>
      <c r="G3788" t="s">
        <v>258</v>
      </c>
      <c r="H3788">
        <v>3</v>
      </c>
      <c r="I3788" t="s">
        <v>42</v>
      </c>
      <c r="J3788" t="s">
        <v>69</v>
      </c>
      <c r="K3788" t="s">
        <v>64</v>
      </c>
      <c r="L3788" t="s">
        <v>42</v>
      </c>
      <c r="M3788" t="s">
        <v>85</v>
      </c>
      <c r="N3788" t="s">
        <v>48</v>
      </c>
      <c r="O3788" t="s">
        <v>48</v>
      </c>
      <c r="P3788" t="s">
        <v>70</v>
      </c>
      <c r="Q3788" t="s">
        <v>93</v>
      </c>
      <c r="R3788" s="6">
        <f>_xlfn.XLOOKUP(CleanedData[[#This Row],[Product]],'02_Lookup_Tables'!$A$2:$A$126,'02_Lookup_Tables'!$B$2:$B$126)</f>
        <v>768.34</v>
      </c>
      <c r="S3788" t="str">
        <f>VLOOKUP(CleanedData[[#This Row],[Product]],'02_Lookup_Tables'!$H$2:$I$126,2,FALSE)</f>
        <v>Home &amp; Living</v>
      </c>
      <c r="T3788" t="str">
        <f>VLOOKUP(CleanedData[[#This Row],[Province]],'02_Lookup_Tables'!$D$2:$E$10,2, FALSE)</f>
        <v>Northern Region</v>
      </c>
      <c r="U3788" t="str" cm="1">
        <f t="array" ref="U3788">_xlfn.IFS(CleanedData[[#This Row],[Purchase Amount]]&lt;500,"Low",
CleanedData[[#This Row],[Purchase Amount]]&lt;5000,"Medium",
TRUE,"High")</f>
        <v>Medium</v>
      </c>
      <c r="V3788" t="str">
        <f>TEXT(CleanedData[[#This Row],[Date]],"mmmm")</f>
        <v>July</v>
      </c>
      <c r="W3788" t="str">
        <f>"Q"&amp;ROUNDUP(MONTH(CleanedData[[#This Row],[Date]])/3,0)</f>
        <v>Q3</v>
      </c>
      <c r="X3788" t="str">
        <f>IF(CleanedData[[#This Row],[Purchase Amount]]&gt;=5000,"Yes","No")</f>
        <v>No</v>
      </c>
      <c r="Y3788">
        <f>IF(CleanedData[[#This Row],[Recommend]]="Yes",1,0)</f>
        <v>0</v>
      </c>
      <c r="Z3788" s="6">
        <f>CleanedData[[#This Row],[Purchase Amount]]*0.15</f>
        <v>115.251</v>
      </c>
      <c r="AA3788" s="6">
        <f>CleanedData[[#This Row],[Purchase Amount]]*1.15</f>
        <v>883.59100000000001</v>
      </c>
    </row>
    <row r="3789" spans="1:27" x14ac:dyDescent="0.3">
      <c r="A3789">
        <v>4593</v>
      </c>
      <c r="B3789" t="s">
        <v>4014</v>
      </c>
      <c r="C3789" s="1">
        <v>45363</v>
      </c>
      <c r="D3789">
        <v>52</v>
      </c>
      <c r="E3789" t="s">
        <v>52</v>
      </c>
      <c r="F3789" t="s">
        <v>108</v>
      </c>
      <c r="G3789" t="s">
        <v>378</v>
      </c>
      <c r="H3789">
        <v>1</v>
      </c>
      <c r="I3789" t="s">
        <v>45</v>
      </c>
      <c r="J3789" t="s">
        <v>54</v>
      </c>
      <c r="K3789" t="s">
        <v>55</v>
      </c>
      <c r="L3789" t="s">
        <v>42</v>
      </c>
      <c r="M3789" t="s">
        <v>46</v>
      </c>
      <c r="N3789" t="s">
        <v>80</v>
      </c>
      <c r="O3789" t="s">
        <v>89</v>
      </c>
      <c r="P3789" t="s">
        <v>49</v>
      </c>
      <c r="Q3789" t="s">
        <v>93</v>
      </c>
      <c r="R3789" s="6">
        <f>_xlfn.XLOOKUP(CleanedData[[#This Row],[Product]],'02_Lookup_Tables'!$A$2:$A$126,'02_Lookup_Tables'!$B$2:$B$126)</f>
        <v>40.11</v>
      </c>
      <c r="S3789" t="str">
        <f>VLOOKUP(CleanedData[[#This Row],[Product]],'02_Lookup_Tables'!$H$2:$I$126,2,FALSE)</f>
        <v>Food</v>
      </c>
      <c r="T3789" t="str">
        <f>VLOOKUP(CleanedData[[#This Row],[Province]],'02_Lookup_Tables'!$D$2:$E$10,2, FALSE)</f>
        <v>Gauteng Region</v>
      </c>
      <c r="U3789" t="str" cm="1">
        <f t="array" ref="U3789">_xlfn.IFS(CleanedData[[#This Row],[Purchase Amount]]&lt;500,"Low",
CleanedData[[#This Row],[Purchase Amount]]&lt;5000,"Medium",
TRUE,"High")</f>
        <v>Low</v>
      </c>
      <c r="V3789" t="str">
        <f>TEXT(CleanedData[[#This Row],[Date]],"mmmm")</f>
        <v>March</v>
      </c>
      <c r="W3789" t="str">
        <f>"Q"&amp;ROUNDUP(MONTH(CleanedData[[#This Row],[Date]])/3,0)</f>
        <v>Q1</v>
      </c>
      <c r="X3789" t="str">
        <f>IF(CleanedData[[#This Row],[Purchase Amount]]&gt;=5000,"Yes","No")</f>
        <v>No</v>
      </c>
      <c r="Y3789">
        <f>IF(CleanedData[[#This Row],[Recommend]]="Yes",1,0)</f>
        <v>1</v>
      </c>
      <c r="Z3789" s="6">
        <f>CleanedData[[#This Row],[Purchase Amount]]*0.15</f>
        <v>6.0164999999999997</v>
      </c>
      <c r="AA3789" s="6">
        <f>CleanedData[[#This Row],[Purchase Amount]]*1.15</f>
        <v>46.126499999999993</v>
      </c>
    </row>
    <row r="3790" spans="1:27" x14ac:dyDescent="0.3">
      <c r="A3790">
        <v>4594</v>
      </c>
      <c r="B3790" t="s">
        <v>4015</v>
      </c>
      <c r="C3790" s="1">
        <v>45303</v>
      </c>
      <c r="D3790">
        <v>68</v>
      </c>
      <c r="E3790" t="s">
        <v>52</v>
      </c>
      <c r="F3790" t="s">
        <v>72</v>
      </c>
      <c r="G3790" t="s">
        <v>313</v>
      </c>
      <c r="H3790">
        <v>2</v>
      </c>
      <c r="I3790" t="s">
        <v>42</v>
      </c>
      <c r="J3790" t="s">
        <v>69</v>
      </c>
      <c r="K3790" t="s">
        <v>44</v>
      </c>
      <c r="L3790" t="s">
        <v>45</v>
      </c>
      <c r="M3790" t="s">
        <v>112</v>
      </c>
      <c r="N3790" t="s">
        <v>47</v>
      </c>
      <c r="O3790" t="s">
        <v>48</v>
      </c>
      <c r="P3790" t="s">
        <v>49</v>
      </c>
      <c r="Q3790" t="s">
        <v>97</v>
      </c>
      <c r="R3790" s="6">
        <f>_xlfn.XLOOKUP(CleanedData[[#This Row],[Product]],'02_Lookup_Tables'!$A$2:$A$126,'02_Lookup_Tables'!$B$2:$B$126)</f>
        <v>283.57</v>
      </c>
      <c r="S3790" t="str">
        <f>VLOOKUP(CleanedData[[#This Row],[Product]],'02_Lookup_Tables'!$H$2:$I$126,2,FALSE)</f>
        <v>Accessories</v>
      </c>
      <c r="T3790" t="str">
        <f>VLOOKUP(CleanedData[[#This Row],[Province]],'02_Lookup_Tables'!$D$2:$E$10,2, FALSE)</f>
        <v>Central Region</v>
      </c>
      <c r="U3790" t="str" cm="1">
        <f t="array" ref="U3790">_xlfn.IFS(CleanedData[[#This Row],[Purchase Amount]]&lt;500,"Low",
CleanedData[[#This Row],[Purchase Amount]]&lt;5000,"Medium",
TRUE,"High")</f>
        <v>Low</v>
      </c>
      <c r="V3790" t="str">
        <f>TEXT(CleanedData[[#This Row],[Date]],"mmmm")</f>
        <v>January</v>
      </c>
      <c r="W3790" t="str">
        <f>"Q"&amp;ROUNDUP(MONTH(CleanedData[[#This Row],[Date]])/3,0)</f>
        <v>Q1</v>
      </c>
      <c r="X3790" t="str">
        <f>IF(CleanedData[[#This Row],[Purchase Amount]]&gt;=5000,"Yes","No")</f>
        <v>No</v>
      </c>
      <c r="Y3790">
        <f>IF(CleanedData[[#This Row],[Recommend]]="Yes",1,0)</f>
        <v>0</v>
      </c>
      <c r="Z3790" s="6">
        <f>CleanedData[[#This Row],[Purchase Amount]]*0.15</f>
        <v>42.535499999999999</v>
      </c>
      <c r="AA3790" s="6">
        <f>CleanedData[[#This Row],[Purchase Amount]]*1.15</f>
        <v>326.10549999999995</v>
      </c>
    </row>
    <row r="3791" spans="1:27" x14ac:dyDescent="0.3">
      <c r="A3791">
        <v>4595</v>
      </c>
      <c r="B3791" t="s">
        <v>4016</v>
      </c>
      <c r="C3791" s="1">
        <v>45850</v>
      </c>
      <c r="D3791">
        <v>51</v>
      </c>
      <c r="E3791" t="s">
        <v>39</v>
      </c>
      <c r="F3791" t="s">
        <v>72</v>
      </c>
      <c r="G3791" t="s">
        <v>381</v>
      </c>
      <c r="H3791">
        <v>1</v>
      </c>
      <c r="I3791" t="s">
        <v>42</v>
      </c>
      <c r="J3791" t="s">
        <v>69</v>
      </c>
      <c r="K3791" t="s">
        <v>64</v>
      </c>
      <c r="L3791" t="s">
        <v>45</v>
      </c>
      <c r="M3791" t="s">
        <v>196</v>
      </c>
      <c r="N3791" t="s">
        <v>80</v>
      </c>
      <c r="O3791" t="s">
        <v>89</v>
      </c>
      <c r="P3791" t="s">
        <v>49</v>
      </c>
      <c r="Q3791" t="s">
        <v>93</v>
      </c>
      <c r="R3791" s="6">
        <f>_xlfn.XLOOKUP(CleanedData[[#This Row],[Product]],'02_Lookup_Tables'!$A$2:$A$126,'02_Lookup_Tables'!$B$2:$B$126)</f>
        <v>786.78</v>
      </c>
      <c r="S3791" t="str">
        <f>VLOOKUP(CleanedData[[#This Row],[Product]],'02_Lookup_Tables'!$H$2:$I$126,2,FALSE)</f>
        <v>Apparel</v>
      </c>
      <c r="T3791" t="str">
        <f>VLOOKUP(CleanedData[[#This Row],[Province]],'02_Lookup_Tables'!$D$2:$E$10,2, FALSE)</f>
        <v>Central Region</v>
      </c>
      <c r="U3791" t="str" cm="1">
        <f t="array" ref="U3791">_xlfn.IFS(CleanedData[[#This Row],[Purchase Amount]]&lt;500,"Low",
CleanedData[[#This Row],[Purchase Amount]]&lt;5000,"Medium",
TRUE,"High")</f>
        <v>Medium</v>
      </c>
      <c r="V3791" t="str">
        <f>TEXT(CleanedData[[#This Row],[Date]],"mmmm")</f>
        <v>July</v>
      </c>
      <c r="W3791" t="str">
        <f>"Q"&amp;ROUNDUP(MONTH(CleanedData[[#This Row],[Date]])/3,0)</f>
        <v>Q3</v>
      </c>
      <c r="X3791" t="str">
        <f>IF(CleanedData[[#This Row],[Purchase Amount]]&gt;=5000,"Yes","No")</f>
        <v>No</v>
      </c>
      <c r="Y3791">
        <f>IF(CleanedData[[#This Row],[Recommend]]="Yes",1,0)</f>
        <v>0</v>
      </c>
      <c r="Z3791" s="6">
        <f>CleanedData[[#This Row],[Purchase Amount]]*0.15</f>
        <v>118.017</v>
      </c>
      <c r="AA3791" s="6">
        <f>CleanedData[[#This Row],[Purchase Amount]]*1.15</f>
        <v>904.79699999999991</v>
      </c>
    </row>
    <row r="3792" spans="1:27" x14ac:dyDescent="0.3">
      <c r="A3792">
        <v>4596</v>
      </c>
      <c r="B3792" t="s">
        <v>4017</v>
      </c>
      <c r="C3792" s="1">
        <v>45434</v>
      </c>
      <c r="D3792">
        <v>20</v>
      </c>
      <c r="E3792" t="s">
        <v>52</v>
      </c>
      <c r="F3792" t="s">
        <v>83</v>
      </c>
      <c r="G3792" t="s">
        <v>365</v>
      </c>
      <c r="H3792">
        <v>3</v>
      </c>
      <c r="I3792" t="s">
        <v>45</v>
      </c>
      <c r="J3792" t="s">
        <v>63</v>
      </c>
      <c r="K3792" t="s">
        <v>55</v>
      </c>
      <c r="L3792" t="s">
        <v>42</v>
      </c>
      <c r="M3792" t="s">
        <v>175</v>
      </c>
      <c r="N3792" t="s">
        <v>48</v>
      </c>
      <c r="O3792" t="s">
        <v>89</v>
      </c>
      <c r="P3792" t="s">
        <v>49</v>
      </c>
      <c r="Q3792" t="s">
        <v>66</v>
      </c>
      <c r="R3792" s="6">
        <f>_xlfn.XLOOKUP(CleanedData[[#This Row],[Product]],'02_Lookup_Tables'!$A$2:$A$126,'02_Lookup_Tables'!$B$2:$B$126)</f>
        <v>105.11</v>
      </c>
      <c r="S3792" t="str">
        <f>VLOOKUP(CleanedData[[#This Row],[Product]],'02_Lookup_Tables'!$H$2:$I$126,2,FALSE)</f>
        <v>Beauty &amp; Personal Care</v>
      </c>
      <c r="T3792" t="str">
        <f>VLOOKUP(CleanedData[[#This Row],[Province]],'02_Lookup_Tables'!$D$2:$E$10,2, FALSE)</f>
        <v>Western Region</v>
      </c>
      <c r="U3792" t="str" cm="1">
        <f t="array" ref="U3792">_xlfn.IFS(CleanedData[[#This Row],[Purchase Amount]]&lt;500,"Low",
CleanedData[[#This Row],[Purchase Amount]]&lt;5000,"Medium",
TRUE,"High")</f>
        <v>Low</v>
      </c>
      <c r="V3792" t="str">
        <f>TEXT(CleanedData[[#This Row],[Date]],"mmmm")</f>
        <v>May</v>
      </c>
      <c r="W3792" t="str">
        <f>"Q"&amp;ROUNDUP(MONTH(CleanedData[[#This Row],[Date]])/3,0)</f>
        <v>Q2</v>
      </c>
      <c r="X3792" t="str">
        <f>IF(CleanedData[[#This Row],[Purchase Amount]]&gt;=5000,"Yes","No")</f>
        <v>No</v>
      </c>
      <c r="Y3792">
        <f>IF(CleanedData[[#This Row],[Recommend]]="Yes",1,0)</f>
        <v>1</v>
      </c>
      <c r="Z3792" s="6">
        <f>CleanedData[[#This Row],[Purchase Amount]]*0.15</f>
        <v>15.766499999999999</v>
      </c>
      <c r="AA3792" s="6">
        <f>CleanedData[[#This Row],[Purchase Amount]]*1.15</f>
        <v>120.87649999999999</v>
      </c>
    </row>
    <row r="3793" spans="1:27" x14ac:dyDescent="0.3">
      <c r="A3793">
        <v>4598</v>
      </c>
      <c r="B3793" t="s">
        <v>4018</v>
      </c>
      <c r="C3793" s="1">
        <v>46017</v>
      </c>
      <c r="D3793">
        <v>23</v>
      </c>
      <c r="E3793" t="s">
        <v>60</v>
      </c>
      <c r="F3793" t="s">
        <v>72</v>
      </c>
      <c r="G3793" t="s">
        <v>501</v>
      </c>
      <c r="H3793">
        <v>3</v>
      </c>
      <c r="I3793" t="s">
        <v>45</v>
      </c>
      <c r="J3793" t="s">
        <v>43</v>
      </c>
      <c r="K3793" t="s">
        <v>44</v>
      </c>
      <c r="L3793" t="s">
        <v>45</v>
      </c>
      <c r="M3793" t="s">
        <v>88</v>
      </c>
      <c r="N3793" t="s">
        <v>48</v>
      </c>
      <c r="O3793" t="s">
        <v>89</v>
      </c>
      <c r="P3793" t="s">
        <v>49</v>
      </c>
      <c r="Q3793" t="s">
        <v>66</v>
      </c>
      <c r="R3793" s="6">
        <f>_xlfn.XLOOKUP(CleanedData[[#This Row],[Product]],'02_Lookup_Tables'!$A$2:$A$126,'02_Lookup_Tables'!$B$2:$B$126)</f>
        <v>1482.94</v>
      </c>
      <c r="S3793" t="str">
        <f>VLOOKUP(CleanedData[[#This Row],[Product]],'02_Lookup_Tables'!$H$2:$I$126,2,FALSE)</f>
        <v>Home Devices</v>
      </c>
      <c r="T3793" t="str">
        <f>VLOOKUP(CleanedData[[#This Row],[Province]],'02_Lookup_Tables'!$D$2:$E$10,2, FALSE)</f>
        <v>Central Region</v>
      </c>
      <c r="U3793" t="str" cm="1">
        <f t="array" ref="U3793">_xlfn.IFS(CleanedData[[#This Row],[Purchase Amount]]&lt;500,"Low",
CleanedData[[#This Row],[Purchase Amount]]&lt;5000,"Medium",
TRUE,"High")</f>
        <v>Medium</v>
      </c>
      <c r="V3793" t="str">
        <f>TEXT(CleanedData[[#This Row],[Date]],"mmmm")</f>
        <v>December</v>
      </c>
      <c r="W3793" t="str">
        <f>"Q"&amp;ROUNDUP(MONTH(CleanedData[[#This Row],[Date]])/3,0)</f>
        <v>Q4</v>
      </c>
      <c r="X3793" t="str">
        <f>IF(CleanedData[[#This Row],[Purchase Amount]]&gt;=5000,"Yes","No")</f>
        <v>No</v>
      </c>
      <c r="Y3793">
        <f>IF(CleanedData[[#This Row],[Recommend]]="Yes",1,0)</f>
        <v>1</v>
      </c>
      <c r="Z3793" s="6">
        <f>CleanedData[[#This Row],[Purchase Amount]]*0.15</f>
        <v>222.441</v>
      </c>
      <c r="AA3793" s="6">
        <f>CleanedData[[#This Row],[Purchase Amount]]*1.15</f>
        <v>1705.3809999999999</v>
      </c>
    </row>
    <row r="3794" spans="1:27" x14ac:dyDescent="0.3">
      <c r="A3794">
        <v>4599</v>
      </c>
      <c r="B3794" t="s">
        <v>4019</v>
      </c>
      <c r="C3794" s="1">
        <v>45415</v>
      </c>
      <c r="D3794">
        <v>28</v>
      </c>
      <c r="E3794" t="s">
        <v>52</v>
      </c>
      <c r="F3794" t="s">
        <v>72</v>
      </c>
      <c r="G3794" t="s">
        <v>160</v>
      </c>
      <c r="H3794">
        <v>5</v>
      </c>
      <c r="I3794" t="s">
        <v>42</v>
      </c>
      <c r="J3794" t="s">
        <v>63</v>
      </c>
      <c r="K3794" t="s">
        <v>64</v>
      </c>
      <c r="L3794" t="s">
        <v>45</v>
      </c>
      <c r="M3794" t="s">
        <v>106</v>
      </c>
      <c r="N3794" t="s">
        <v>57</v>
      </c>
      <c r="O3794" t="s">
        <v>148</v>
      </c>
      <c r="P3794" t="s">
        <v>49</v>
      </c>
      <c r="Q3794" t="s">
        <v>58</v>
      </c>
      <c r="R3794" s="6">
        <f>_xlfn.XLOOKUP(CleanedData[[#This Row],[Product]],'02_Lookup_Tables'!$A$2:$A$126,'02_Lookup_Tables'!$B$2:$B$126)</f>
        <v>294.33</v>
      </c>
      <c r="S3794" t="str">
        <f>VLOOKUP(CleanedData[[#This Row],[Product]],'02_Lookup_Tables'!$H$2:$I$126,2,FALSE)</f>
        <v>Toys &amp; Games</v>
      </c>
      <c r="T3794" t="str">
        <f>VLOOKUP(CleanedData[[#This Row],[Province]],'02_Lookup_Tables'!$D$2:$E$10,2, FALSE)</f>
        <v>Central Region</v>
      </c>
      <c r="U3794" t="str" cm="1">
        <f t="array" ref="U3794">_xlfn.IFS(CleanedData[[#This Row],[Purchase Amount]]&lt;500,"Low",
CleanedData[[#This Row],[Purchase Amount]]&lt;5000,"Medium",
TRUE,"High")</f>
        <v>Low</v>
      </c>
      <c r="V3794" t="str">
        <f>TEXT(CleanedData[[#This Row],[Date]],"mmmm")</f>
        <v>May</v>
      </c>
      <c r="W3794" t="str">
        <f>"Q"&amp;ROUNDUP(MONTH(CleanedData[[#This Row],[Date]])/3,0)</f>
        <v>Q2</v>
      </c>
      <c r="X3794" t="str">
        <f>IF(CleanedData[[#This Row],[Purchase Amount]]&gt;=5000,"Yes","No")</f>
        <v>No</v>
      </c>
      <c r="Y3794">
        <f>IF(CleanedData[[#This Row],[Recommend]]="Yes",1,0)</f>
        <v>0</v>
      </c>
      <c r="Z3794" s="6">
        <f>CleanedData[[#This Row],[Purchase Amount]]*0.15</f>
        <v>44.149499999999996</v>
      </c>
      <c r="AA3794" s="6">
        <f>CleanedData[[#This Row],[Purchase Amount]]*1.15</f>
        <v>338.47949999999997</v>
      </c>
    </row>
    <row r="3795" spans="1:27" x14ac:dyDescent="0.3">
      <c r="A3795">
        <v>4600</v>
      </c>
      <c r="B3795" t="s">
        <v>4020</v>
      </c>
      <c r="C3795" s="1">
        <v>45808</v>
      </c>
      <c r="D3795">
        <v>39</v>
      </c>
      <c r="E3795" t="s">
        <v>52</v>
      </c>
      <c r="F3795" t="s">
        <v>40</v>
      </c>
      <c r="G3795" t="s">
        <v>340</v>
      </c>
      <c r="H3795">
        <v>4</v>
      </c>
      <c r="I3795" t="s">
        <v>42</v>
      </c>
      <c r="J3795" t="s">
        <v>54</v>
      </c>
      <c r="K3795" t="s">
        <v>64</v>
      </c>
      <c r="L3795" t="s">
        <v>45</v>
      </c>
      <c r="M3795" t="s">
        <v>151</v>
      </c>
      <c r="N3795" t="s">
        <v>96</v>
      </c>
      <c r="O3795" t="s">
        <v>89</v>
      </c>
      <c r="P3795" t="s">
        <v>70</v>
      </c>
      <c r="Q3795" t="s">
        <v>81</v>
      </c>
      <c r="R3795" s="6">
        <f>_xlfn.XLOOKUP(CleanedData[[#This Row],[Product]],'02_Lookup_Tables'!$A$2:$A$126,'02_Lookup_Tables'!$B$2:$B$126)</f>
        <v>828.82</v>
      </c>
      <c r="S3795" t="str">
        <f>VLOOKUP(CleanedData[[#This Row],[Product]],'02_Lookup_Tables'!$H$2:$I$126,2,FALSE)</f>
        <v>Home Devices</v>
      </c>
      <c r="T3795" t="str">
        <f>VLOOKUP(CleanedData[[#This Row],[Province]],'02_Lookup_Tables'!$D$2:$E$10,2, FALSE)</f>
        <v>Northern Region</v>
      </c>
      <c r="U3795" t="str" cm="1">
        <f t="array" ref="U3795">_xlfn.IFS(CleanedData[[#This Row],[Purchase Amount]]&lt;500,"Low",
CleanedData[[#This Row],[Purchase Amount]]&lt;5000,"Medium",
TRUE,"High")</f>
        <v>Medium</v>
      </c>
      <c r="V3795" t="str">
        <f>TEXT(CleanedData[[#This Row],[Date]],"mmmm")</f>
        <v>May</v>
      </c>
      <c r="W3795" t="str">
        <f>"Q"&amp;ROUNDUP(MONTH(CleanedData[[#This Row],[Date]])/3,0)</f>
        <v>Q2</v>
      </c>
      <c r="X3795" t="str">
        <f>IF(CleanedData[[#This Row],[Purchase Amount]]&gt;=5000,"Yes","No")</f>
        <v>No</v>
      </c>
      <c r="Y3795">
        <f>IF(CleanedData[[#This Row],[Recommend]]="Yes",1,0)</f>
        <v>0</v>
      </c>
      <c r="Z3795" s="6">
        <f>CleanedData[[#This Row],[Purchase Amount]]*0.15</f>
        <v>124.32300000000001</v>
      </c>
      <c r="AA3795" s="6">
        <f>CleanedData[[#This Row],[Purchase Amount]]*1.15</f>
        <v>953.14300000000003</v>
      </c>
    </row>
    <row r="3796" spans="1:27" x14ac:dyDescent="0.3">
      <c r="A3796">
        <v>4601</v>
      </c>
      <c r="B3796" t="s">
        <v>4021</v>
      </c>
      <c r="C3796" s="1">
        <v>45856</v>
      </c>
      <c r="D3796">
        <v>50</v>
      </c>
      <c r="E3796" t="s">
        <v>52</v>
      </c>
      <c r="F3796" t="s">
        <v>61</v>
      </c>
      <c r="G3796" t="s">
        <v>212</v>
      </c>
      <c r="H3796">
        <v>2</v>
      </c>
      <c r="I3796" t="s">
        <v>45</v>
      </c>
      <c r="J3796" t="s">
        <v>74</v>
      </c>
      <c r="K3796" t="s">
        <v>44</v>
      </c>
      <c r="L3796" t="s">
        <v>45</v>
      </c>
      <c r="M3796" t="s">
        <v>190</v>
      </c>
      <c r="N3796" t="s">
        <v>47</v>
      </c>
      <c r="O3796" t="s">
        <v>89</v>
      </c>
      <c r="P3796" t="s">
        <v>49</v>
      </c>
      <c r="Q3796" t="s">
        <v>93</v>
      </c>
      <c r="R3796" s="6">
        <f>_xlfn.XLOOKUP(CleanedData[[#This Row],[Product]],'02_Lookup_Tables'!$A$2:$A$126,'02_Lookup_Tables'!$B$2:$B$126)</f>
        <v>192.77</v>
      </c>
      <c r="S3796" t="str">
        <f>VLOOKUP(CleanedData[[#This Row],[Product]],'02_Lookup_Tables'!$H$2:$I$126,2,FALSE)</f>
        <v>Beauty &amp; Personal Care</v>
      </c>
      <c r="T3796" t="str">
        <f>VLOOKUP(CleanedData[[#This Row],[Province]],'02_Lookup_Tables'!$D$2:$E$10,2, FALSE)</f>
        <v>Southern Region</v>
      </c>
      <c r="U3796" t="str" cm="1">
        <f t="array" ref="U3796">_xlfn.IFS(CleanedData[[#This Row],[Purchase Amount]]&lt;500,"Low",
CleanedData[[#This Row],[Purchase Amount]]&lt;5000,"Medium",
TRUE,"High")</f>
        <v>Low</v>
      </c>
      <c r="V3796" t="str">
        <f>TEXT(CleanedData[[#This Row],[Date]],"mmmm")</f>
        <v>July</v>
      </c>
      <c r="W3796" t="str">
        <f>"Q"&amp;ROUNDUP(MONTH(CleanedData[[#This Row],[Date]])/3,0)</f>
        <v>Q3</v>
      </c>
      <c r="X3796" t="str">
        <f>IF(CleanedData[[#This Row],[Purchase Amount]]&gt;=5000,"Yes","No")</f>
        <v>No</v>
      </c>
      <c r="Y3796">
        <f>IF(CleanedData[[#This Row],[Recommend]]="Yes",1,0)</f>
        <v>1</v>
      </c>
      <c r="Z3796" s="6">
        <f>CleanedData[[#This Row],[Purchase Amount]]*0.15</f>
        <v>28.915500000000002</v>
      </c>
      <c r="AA3796" s="6">
        <f>CleanedData[[#This Row],[Purchase Amount]]*1.15</f>
        <v>221.68549999999999</v>
      </c>
    </row>
    <row r="3797" spans="1:27" x14ac:dyDescent="0.3">
      <c r="A3797">
        <v>4602</v>
      </c>
      <c r="B3797" t="s">
        <v>4022</v>
      </c>
      <c r="C3797" s="1">
        <v>45761</v>
      </c>
      <c r="D3797">
        <v>57</v>
      </c>
      <c r="E3797" t="s">
        <v>52</v>
      </c>
      <c r="F3797" t="s">
        <v>130</v>
      </c>
      <c r="G3797" t="s">
        <v>284</v>
      </c>
      <c r="H3797">
        <v>1</v>
      </c>
      <c r="I3797" t="s">
        <v>45</v>
      </c>
      <c r="J3797" t="s">
        <v>74</v>
      </c>
      <c r="K3797" t="s">
        <v>64</v>
      </c>
      <c r="L3797" t="s">
        <v>45</v>
      </c>
      <c r="M3797" t="s">
        <v>156</v>
      </c>
      <c r="N3797" t="s">
        <v>80</v>
      </c>
      <c r="O3797" t="s">
        <v>148</v>
      </c>
      <c r="P3797" t="s">
        <v>70</v>
      </c>
      <c r="Q3797" t="s">
        <v>50</v>
      </c>
      <c r="R3797" s="6">
        <f>_xlfn.XLOOKUP(CleanedData[[#This Row],[Product]],'02_Lookup_Tables'!$A$2:$A$126,'02_Lookup_Tables'!$B$2:$B$126)</f>
        <v>6698.54</v>
      </c>
      <c r="S3797" t="str">
        <f>VLOOKUP(CleanedData[[#This Row],[Product]],'02_Lookup_Tables'!$H$2:$I$126,2,FALSE)</f>
        <v>Electronics</v>
      </c>
      <c r="T3797" t="str">
        <f>VLOOKUP(CleanedData[[#This Row],[Province]],'02_Lookup_Tables'!$D$2:$E$10,2, FALSE)</f>
        <v>Eastern Region</v>
      </c>
      <c r="U3797" t="str" cm="1">
        <f t="array" ref="U3797">_xlfn.IFS(CleanedData[[#This Row],[Purchase Amount]]&lt;500,"Low",
CleanedData[[#This Row],[Purchase Amount]]&lt;5000,"Medium",
TRUE,"High")</f>
        <v>High</v>
      </c>
      <c r="V3797" t="str">
        <f>TEXT(CleanedData[[#This Row],[Date]],"mmmm")</f>
        <v>April</v>
      </c>
      <c r="W3797" t="str">
        <f>"Q"&amp;ROUNDUP(MONTH(CleanedData[[#This Row],[Date]])/3,0)</f>
        <v>Q2</v>
      </c>
      <c r="X3797" t="str">
        <f>IF(CleanedData[[#This Row],[Purchase Amount]]&gt;=5000,"Yes","No")</f>
        <v>Yes</v>
      </c>
      <c r="Y3797">
        <f>IF(CleanedData[[#This Row],[Recommend]]="Yes",1,0)</f>
        <v>1</v>
      </c>
      <c r="Z3797" s="6">
        <f>CleanedData[[#This Row],[Purchase Amount]]*0.15</f>
        <v>1004.7809999999999</v>
      </c>
      <c r="AA3797" s="6">
        <f>CleanedData[[#This Row],[Purchase Amount]]*1.15</f>
        <v>7703.320999999999</v>
      </c>
    </row>
    <row r="3798" spans="1:27" x14ac:dyDescent="0.3">
      <c r="A3798">
        <v>4603</v>
      </c>
      <c r="B3798" t="s">
        <v>4023</v>
      </c>
      <c r="C3798" s="1">
        <v>45334</v>
      </c>
      <c r="D3798">
        <v>70</v>
      </c>
      <c r="E3798" t="s">
        <v>39</v>
      </c>
      <c r="F3798" t="s">
        <v>108</v>
      </c>
      <c r="G3798" t="s">
        <v>342</v>
      </c>
      <c r="H3798">
        <v>5</v>
      </c>
      <c r="I3798" t="s">
        <v>42</v>
      </c>
      <c r="J3798" t="s">
        <v>54</v>
      </c>
      <c r="K3798" t="s">
        <v>44</v>
      </c>
      <c r="L3798" t="s">
        <v>45</v>
      </c>
      <c r="M3798" t="s">
        <v>184</v>
      </c>
      <c r="N3798" t="s">
        <v>57</v>
      </c>
      <c r="O3798" t="s">
        <v>148</v>
      </c>
      <c r="P3798" t="s">
        <v>49</v>
      </c>
      <c r="Q3798" t="s">
        <v>97</v>
      </c>
      <c r="R3798" s="6">
        <f>_xlfn.XLOOKUP(CleanedData[[#This Row],[Product]],'02_Lookup_Tables'!$A$2:$A$126,'02_Lookup_Tables'!$B$2:$B$126)</f>
        <v>529.15</v>
      </c>
      <c r="S3798" t="str">
        <f>VLOOKUP(CleanedData[[#This Row],[Product]],'02_Lookup_Tables'!$H$2:$I$126,2,FALSE)</f>
        <v>Accessories</v>
      </c>
      <c r="T3798" t="str">
        <f>VLOOKUP(CleanedData[[#This Row],[Province]],'02_Lookup_Tables'!$D$2:$E$10,2, FALSE)</f>
        <v>Gauteng Region</v>
      </c>
      <c r="U3798" t="str" cm="1">
        <f t="array" ref="U3798">_xlfn.IFS(CleanedData[[#This Row],[Purchase Amount]]&lt;500,"Low",
CleanedData[[#This Row],[Purchase Amount]]&lt;5000,"Medium",
TRUE,"High")</f>
        <v>Medium</v>
      </c>
      <c r="V3798" t="str">
        <f>TEXT(CleanedData[[#This Row],[Date]],"mmmm")</f>
        <v>February</v>
      </c>
      <c r="W3798" t="str">
        <f>"Q"&amp;ROUNDUP(MONTH(CleanedData[[#This Row],[Date]])/3,0)</f>
        <v>Q1</v>
      </c>
      <c r="X3798" t="str">
        <f>IF(CleanedData[[#This Row],[Purchase Amount]]&gt;=5000,"Yes","No")</f>
        <v>No</v>
      </c>
      <c r="Y3798">
        <f>IF(CleanedData[[#This Row],[Recommend]]="Yes",1,0)</f>
        <v>0</v>
      </c>
      <c r="Z3798" s="6">
        <f>CleanedData[[#This Row],[Purchase Amount]]*0.15</f>
        <v>79.372499999999988</v>
      </c>
      <c r="AA3798" s="6">
        <f>CleanedData[[#This Row],[Purchase Amount]]*1.15</f>
        <v>608.52249999999992</v>
      </c>
    </row>
    <row r="3799" spans="1:27" x14ac:dyDescent="0.3">
      <c r="A3799">
        <v>4604</v>
      </c>
      <c r="B3799" t="s">
        <v>4024</v>
      </c>
      <c r="C3799" s="1">
        <v>45501</v>
      </c>
      <c r="D3799">
        <v>62</v>
      </c>
      <c r="E3799" t="s">
        <v>39</v>
      </c>
      <c r="F3799" t="s">
        <v>68</v>
      </c>
      <c r="G3799" t="s">
        <v>160</v>
      </c>
      <c r="H3799">
        <v>2</v>
      </c>
      <c r="I3799" t="s">
        <v>45</v>
      </c>
      <c r="J3799" t="s">
        <v>54</v>
      </c>
      <c r="K3799" t="s">
        <v>64</v>
      </c>
      <c r="L3799" t="s">
        <v>45</v>
      </c>
      <c r="M3799" t="s">
        <v>112</v>
      </c>
      <c r="N3799" t="s">
        <v>47</v>
      </c>
      <c r="O3799" t="s">
        <v>48</v>
      </c>
      <c r="P3799" t="s">
        <v>49</v>
      </c>
      <c r="Q3799" t="s">
        <v>50</v>
      </c>
      <c r="R3799" s="6">
        <f>_xlfn.XLOOKUP(CleanedData[[#This Row],[Product]],'02_Lookup_Tables'!$A$2:$A$126,'02_Lookup_Tables'!$B$2:$B$126)</f>
        <v>294.33</v>
      </c>
      <c r="S3799" t="str">
        <f>VLOOKUP(CleanedData[[#This Row],[Product]],'02_Lookup_Tables'!$H$2:$I$126,2,FALSE)</f>
        <v>Toys &amp; Games</v>
      </c>
      <c r="T3799" t="str">
        <f>VLOOKUP(CleanedData[[#This Row],[Province]],'02_Lookup_Tables'!$D$2:$E$10,2, FALSE)</f>
        <v>Northern Region</v>
      </c>
      <c r="U3799" t="str" cm="1">
        <f t="array" ref="U3799">_xlfn.IFS(CleanedData[[#This Row],[Purchase Amount]]&lt;500,"Low",
CleanedData[[#This Row],[Purchase Amount]]&lt;5000,"Medium",
TRUE,"High")</f>
        <v>Low</v>
      </c>
      <c r="V3799" t="str">
        <f>TEXT(CleanedData[[#This Row],[Date]],"mmmm")</f>
        <v>July</v>
      </c>
      <c r="W3799" t="str">
        <f>"Q"&amp;ROUNDUP(MONTH(CleanedData[[#This Row],[Date]])/3,0)</f>
        <v>Q3</v>
      </c>
      <c r="X3799" t="str">
        <f>IF(CleanedData[[#This Row],[Purchase Amount]]&gt;=5000,"Yes","No")</f>
        <v>No</v>
      </c>
      <c r="Y3799">
        <f>IF(CleanedData[[#This Row],[Recommend]]="Yes",1,0)</f>
        <v>1</v>
      </c>
      <c r="Z3799" s="6">
        <f>CleanedData[[#This Row],[Purchase Amount]]*0.15</f>
        <v>44.149499999999996</v>
      </c>
      <c r="AA3799" s="6">
        <f>CleanedData[[#This Row],[Purchase Amount]]*1.15</f>
        <v>338.47949999999997</v>
      </c>
    </row>
    <row r="3800" spans="1:27" x14ac:dyDescent="0.3">
      <c r="A3800">
        <v>4605</v>
      </c>
      <c r="B3800" t="s">
        <v>4025</v>
      </c>
      <c r="C3800" s="1">
        <v>45484</v>
      </c>
      <c r="D3800">
        <v>71</v>
      </c>
      <c r="E3800" t="s">
        <v>60</v>
      </c>
      <c r="F3800" t="s">
        <v>125</v>
      </c>
      <c r="G3800" t="s">
        <v>317</v>
      </c>
      <c r="H3800">
        <v>2</v>
      </c>
      <c r="I3800" t="s">
        <v>42</v>
      </c>
      <c r="J3800" t="s">
        <v>43</v>
      </c>
      <c r="K3800" t="s">
        <v>55</v>
      </c>
      <c r="L3800" t="s">
        <v>45</v>
      </c>
      <c r="M3800" t="s">
        <v>88</v>
      </c>
      <c r="N3800" t="s">
        <v>47</v>
      </c>
      <c r="O3800" t="s">
        <v>89</v>
      </c>
      <c r="P3800" t="s">
        <v>49</v>
      </c>
      <c r="Q3800" t="s">
        <v>97</v>
      </c>
      <c r="R3800" s="6">
        <f>_xlfn.XLOOKUP(CleanedData[[#This Row],[Product]],'02_Lookup_Tables'!$A$2:$A$126,'02_Lookup_Tables'!$B$2:$B$126)</f>
        <v>10347.709999999999</v>
      </c>
      <c r="S3800" t="str">
        <f>VLOOKUP(CleanedData[[#This Row],[Product]],'02_Lookup_Tables'!$H$2:$I$126,2,FALSE)</f>
        <v>Home Devices</v>
      </c>
      <c r="T3800" t="str">
        <f>VLOOKUP(CleanedData[[#This Row],[Province]],'02_Lookup_Tables'!$D$2:$E$10,2, FALSE)</f>
        <v>Western Region</v>
      </c>
      <c r="U3800" t="str" cm="1">
        <f t="array" ref="U3800">_xlfn.IFS(CleanedData[[#This Row],[Purchase Amount]]&lt;500,"Low",
CleanedData[[#This Row],[Purchase Amount]]&lt;5000,"Medium",
TRUE,"High")</f>
        <v>High</v>
      </c>
      <c r="V3800" t="str">
        <f>TEXT(CleanedData[[#This Row],[Date]],"mmmm")</f>
        <v>July</v>
      </c>
      <c r="W3800" t="str">
        <f>"Q"&amp;ROUNDUP(MONTH(CleanedData[[#This Row],[Date]])/3,0)</f>
        <v>Q3</v>
      </c>
      <c r="X3800" t="str">
        <f>IF(CleanedData[[#This Row],[Purchase Amount]]&gt;=5000,"Yes","No")</f>
        <v>Yes</v>
      </c>
      <c r="Y3800">
        <f>IF(CleanedData[[#This Row],[Recommend]]="Yes",1,0)</f>
        <v>0</v>
      </c>
      <c r="Z3800" s="6">
        <f>CleanedData[[#This Row],[Purchase Amount]]*0.15</f>
        <v>1552.1564999999998</v>
      </c>
      <c r="AA3800" s="6">
        <f>CleanedData[[#This Row],[Purchase Amount]]*1.15</f>
        <v>11899.866499999998</v>
      </c>
    </row>
    <row r="3801" spans="1:27" x14ac:dyDescent="0.3">
      <c r="A3801">
        <v>4607</v>
      </c>
      <c r="B3801" t="s">
        <v>4026</v>
      </c>
      <c r="C3801" s="1">
        <v>45997</v>
      </c>
      <c r="D3801">
        <v>30</v>
      </c>
      <c r="E3801" t="s">
        <v>39</v>
      </c>
      <c r="F3801" t="s">
        <v>61</v>
      </c>
      <c r="G3801" t="s">
        <v>478</v>
      </c>
      <c r="H3801">
        <v>5</v>
      </c>
      <c r="I3801" t="s">
        <v>42</v>
      </c>
      <c r="J3801" t="s">
        <v>43</v>
      </c>
      <c r="K3801" t="s">
        <v>44</v>
      </c>
      <c r="L3801" t="s">
        <v>42</v>
      </c>
      <c r="M3801" t="s">
        <v>65</v>
      </c>
      <c r="N3801" t="s">
        <v>57</v>
      </c>
      <c r="O3801" t="s">
        <v>89</v>
      </c>
      <c r="P3801" t="s">
        <v>70</v>
      </c>
      <c r="Q3801" t="s">
        <v>58</v>
      </c>
      <c r="R3801" s="6">
        <f>_xlfn.XLOOKUP(CleanedData[[#This Row],[Product]],'02_Lookup_Tables'!$A$2:$A$126,'02_Lookup_Tables'!$B$2:$B$126)</f>
        <v>4507.63</v>
      </c>
      <c r="S3801" t="str">
        <f>VLOOKUP(CleanedData[[#This Row],[Product]],'02_Lookup_Tables'!$H$2:$I$126,2,FALSE)</f>
        <v>Sports &amp; Outdoors</v>
      </c>
      <c r="T3801" t="str">
        <f>VLOOKUP(CleanedData[[#This Row],[Province]],'02_Lookup_Tables'!$D$2:$E$10,2, FALSE)</f>
        <v>Southern Region</v>
      </c>
      <c r="U3801" t="str" cm="1">
        <f t="array" ref="U3801">_xlfn.IFS(CleanedData[[#This Row],[Purchase Amount]]&lt;500,"Low",
CleanedData[[#This Row],[Purchase Amount]]&lt;5000,"Medium",
TRUE,"High")</f>
        <v>Medium</v>
      </c>
      <c r="V3801" t="str">
        <f>TEXT(CleanedData[[#This Row],[Date]],"mmmm")</f>
        <v>December</v>
      </c>
      <c r="W3801" t="str">
        <f>"Q"&amp;ROUNDUP(MONTH(CleanedData[[#This Row],[Date]])/3,0)</f>
        <v>Q4</v>
      </c>
      <c r="X3801" t="str">
        <f>IF(CleanedData[[#This Row],[Purchase Amount]]&gt;=5000,"Yes","No")</f>
        <v>No</v>
      </c>
      <c r="Y3801">
        <f>IF(CleanedData[[#This Row],[Recommend]]="Yes",1,0)</f>
        <v>0</v>
      </c>
      <c r="Z3801" s="6">
        <f>CleanedData[[#This Row],[Purchase Amount]]*0.15</f>
        <v>676.14449999999999</v>
      </c>
      <c r="AA3801" s="6">
        <f>CleanedData[[#This Row],[Purchase Amount]]*1.15</f>
        <v>5183.7744999999995</v>
      </c>
    </row>
    <row r="3802" spans="1:27" x14ac:dyDescent="0.3">
      <c r="A3802">
        <v>4608</v>
      </c>
      <c r="B3802" t="s">
        <v>4027</v>
      </c>
      <c r="C3802" s="1">
        <v>45873</v>
      </c>
      <c r="D3802">
        <v>29</v>
      </c>
      <c r="E3802" t="s">
        <v>39</v>
      </c>
      <c r="F3802" t="s">
        <v>77</v>
      </c>
      <c r="G3802" t="s">
        <v>313</v>
      </c>
      <c r="H3802">
        <v>4</v>
      </c>
      <c r="I3802" t="s">
        <v>45</v>
      </c>
      <c r="J3802" t="s">
        <v>43</v>
      </c>
      <c r="K3802" t="s">
        <v>64</v>
      </c>
      <c r="L3802" t="s">
        <v>42</v>
      </c>
      <c r="M3802" t="s">
        <v>79</v>
      </c>
      <c r="N3802" t="s">
        <v>96</v>
      </c>
      <c r="O3802" t="s">
        <v>89</v>
      </c>
      <c r="P3802" t="s">
        <v>70</v>
      </c>
      <c r="Q3802" t="s">
        <v>58</v>
      </c>
      <c r="R3802" s="6">
        <f>_xlfn.XLOOKUP(CleanedData[[#This Row],[Product]],'02_Lookup_Tables'!$A$2:$A$126,'02_Lookup_Tables'!$B$2:$B$126)</f>
        <v>283.57</v>
      </c>
      <c r="S3802" t="str">
        <f>VLOOKUP(CleanedData[[#This Row],[Product]],'02_Lookup_Tables'!$H$2:$I$126,2,FALSE)</f>
        <v>Accessories</v>
      </c>
      <c r="T3802" t="str">
        <f>VLOOKUP(CleanedData[[#This Row],[Province]],'02_Lookup_Tables'!$D$2:$E$10,2, FALSE)</f>
        <v>Central Region</v>
      </c>
      <c r="U3802" t="str" cm="1">
        <f t="array" ref="U3802">_xlfn.IFS(CleanedData[[#This Row],[Purchase Amount]]&lt;500,"Low",
CleanedData[[#This Row],[Purchase Amount]]&lt;5000,"Medium",
TRUE,"High")</f>
        <v>Low</v>
      </c>
      <c r="V3802" t="str">
        <f>TEXT(CleanedData[[#This Row],[Date]],"mmmm")</f>
        <v>August</v>
      </c>
      <c r="W3802" t="str">
        <f>"Q"&amp;ROUNDUP(MONTH(CleanedData[[#This Row],[Date]])/3,0)</f>
        <v>Q3</v>
      </c>
      <c r="X3802" t="str">
        <f>IF(CleanedData[[#This Row],[Purchase Amount]]&gt;=5000,"Yes","No")</f>
        <v>No</v>
      </c>
      <c r="Y3802">
        <f>IF(CleanedData[[#This Row],[Recommend]]="Yes",1,0)</f>
        <v>1</v>
      </c>
      <c r="Z3802" s="6">
        <f>CleanedData[[#This Row],[Purchase Amount]]*0.15</f>
        <v>42.535499999999999</v>
      </c>
      <c r="AA3802" s="6">
        <f>CleanedData[[#This Row],[Purchase Amount]]*1.15</f>
        <v>326.10549999999995</v>
      </c>
    </row>
    <row r="3803" spans="1:27" x14ac:dyDescent="0.3">
      <c r="A3803">
        <v>4609</v>
      </c>
      <c r="B3803" t="s">
        <v>4028</v>
      </c>
      <c r="C3803" s="1">
        <v>45488</v>
      </c>
      <c r="D3803">
        <v>24</v>
      </c>
      <c r="E3803" t="s">
        <v>39</v>
      </c>
      <c r="F3803" t="s">
        <v>68</v>
      </c>
      <c r="G3803" t="s">
        <v>203</v>
      </c>
      <c r="H3803">
        <v>3</v>
      </c>
      <c r="I3803" t="s">
        <v>45</v>
      </c>
      <c r="J3803" t="s">
        <v>69</v>
      </c>
      <c r="K3803" t="s">
        <v>64</v>
      </c>
      <c r="L3803" t="s">
        <v>42</v>
      </c>
      <c r="N3803" t="s">
        <v>48</v>
      </c>
      <c r="O3803" t="s">
        <v>134</v>
      </c>
      <c r="P3803" t="s">
        <v>8646</v>
      </c>
      <c r="Q3803" t="s">
        <v>66</v>
      </c>
      <c r="R3803" s="6">
        <f>_xlfn.XLOOKUP(CleanedData[[#This Row],[Product]],'02_Lookup_Tables'!$A$2:$A$126,'02_Lookup_Tables'!$B$2:$B$126)</f>
        <v>2849.09</v>
      </c>
      <c r="S3803" t="str">
        <f>VLOOKUP(CleanedData[[#This Row],[Product]],'02_Lookup_Tables'!$H$2:$I$126,2,FALSE)</f>
        <v>Home &amp; Living</v>
      </c>
      <c r="T3803" t="str">
        <f>VLOOKUP(CleanedData[[#This Row],[Province]],'02_Lookup_Tables'!$D$2:$E$10,2, FALSE)</f>
        <v>Northern Region</v>
      </c>
      <c r="U3803" t="str" cm="1">
        <f t="array" ref="U3803">_xlfn.IFS(CleanedData[[#This Row],[Purchase Amount]]&lt;500,"Low",
CleanedData[[#This Row],[Purchase Amount]]&lt;5000,"Medium",
TRUE,"High")</f>
        <v>Medium</v>
      </c>
      <c r="V3803" t="str">
        <f>TEXT(CleanedData[[#This Row],[Date]],"mmmm")</f>
        <v>July</v>
      </c>
      <c r="W3803" t="str">
        <f>"Q"&amp;ROUNDUP(MONTH(CleanedData[[#This Row],[Date]])/3,0)</f>
        <v>Q3</v>
      </c>
      <c r="X3803" t="str">
        <f>IF(CleanedData[[#This Row],[Purchase Amount]]&gt;=5000,"Yes","No")</f>
        <v>No</v>
      </c>
      <c r="Y3803">
        <f>IF(CleanedData[[#This Row],[Recommend]]="Yes",1,0)</f>
        <v>1</v>
      </c>
      <c r="Z3803" s="6">
        <f>CleanedData[[#This Row],[Purchase Amount]]*0.15</f>
        <v>427.36349999999999</v>
      </c>
      <c r="AA3803" s="6">
        <f>CleanedData[[#This Row],[Purchase Amount]]*1.15</f>
        <v>3276.4535000000001</v>
      </c>
    </row>
    <row r="3804" spans="1:27" x14ac:dyDescent="0.3">
      <c r="A3804">
        <v>4610</v>
      </c>
      <c r="B3804" t="s">
        <v>4029</v>
      </c>
      <c r="C3804" s="1">
        <v>45823</v>
      </c>
      <c r="D3804">
        <v>75</v>
      </c>
      <c r="E3804" t="s">
        <v>60</v>
      </c>
      <c r="F3804" t="s">
        <v>125</v>
      </c>
      <c r="G3804" t="s">
        <v>286</v>
      </c>
      <c r="H3804">
        <v>2</v>
      </c>
      <c r="I3804" t="s">
        <v>42</v>
      </c>
      <c r="J3804" t="s">
        <v>54</v>
      </c>
      <c r="K3804" t="s">
        <v>44</v>
      </c>
      <c r="L3804" t="s">
        <v>45</v>
      </c>
      <c r="M3804" t="s">
        <v>136</v>
      </c>
      <c r="N3804" t="s">
        <v>47</v>
      </c>
      <c r="O3804" t="s">
        <v>89</v>
      </c>
      <c r="P3804" t="s">
        <v>49</v>
      </c>
      <c r="Q3804" t="s">
        <v>97</v>
      </c>
      <c r="R3804" s="6">
        <f>_xlfn.XLOOKUP(CleanedData[[#This Row],[Product]],'02_Lookup_Tables'!$A$2:$A$126,'02_Lookup_Tables'!$B$2:$B$126)</f>
        <v>1907.49</v>
      </c>
      <c r="S3804" t="str">
        <f>VLOOKUP(CleanedData[[#This Row],[Product]],'02_Lookup_Tables'!$H$2:$I$126,2,FALSE)</f>
        <v>Accessories</v>
      </c>
      <c r="T3804" t="str">
        <f>VLOOKUP(CleanedData[[#This Row],[Province]],'02_Lookup_Tables'!$D$2:$E$10,2, FALSE)</f>
        <v>Western Region</v>
      </c>
      <c r="U3804" t="str" cm="1">
        <f t="array" ref="U3804">_xlfn.IFS(CleanedData[[#This Row],[Purchase Amount]]&lt;500,"Low",
CleanedData[[#This Row],[Purchase Amount]]&lt;5000,"Medium",
TRUE,"High")</f>
        <v>Medium</v>
      </c>
      <c r="V3804" t="str">
        <f>TEXT(CleanedData[[#This Row],[Date]],"mmmm")</f>
        <v>June</v>
      </c>
      <c r="W3804" t="str">
        <f>"Q"&amp;ROUNDUP(MONTH(CleanedData[[#This Row],[Date]])/3,0)</f>
        <v>Q2</v>
      </c>
      <c r="X3804" t="str">
        <f>IF(CleanedData[[#This Row],[Purchase Amount]]&gt;=5000,"Yes","No")</f>
        <v>No</v>
      </c>
      <c r="Y3804">
        <f>IF(CleanedData[[#This Row],[Recommend]]="Yes",1,0)</f>
        <v>0</v>
      </c>
      <c r="Z3804" s="6">
        <f>CleanedData[[#This Row],[Purchase Amount]]*0.15</f>
        <v>286.12349999999998</v>
      </c>
      <c r="AA3804" s="6">
        <f>CleanedData[[#This Row],[Purchase Amount]]*1.15</f>
        <v>2193.6134999999999</v>
      </c>
    </row>
    <row r="3805" spans="1:27" x14ac:dyDescent="0.3">
      <c r="A3805">
        <v>4611</v>
      </c>
      <c r="B3805" t="s">
        <v>4030</v>
      </c>
      <c r="C3805" s="1">
        <v>45425</v>
      </c>
      <c r="D3805">
        <v>67</v>
      </c>
      <c r="E3805" t="s">
        <v>52</v>
      </c>
      <c r="F3805" t="s">
        <v>108</v>
      </c>
      <c r="G3805" t="s">
        <v>347</v>
      </c>
      <c r="H3805">
        <v>4</v>
      </c>
      <c r="I3805" t="s">
        <v>45</v>
      </c>
      <c r="J3805" t="s">
        <v>54</v>
      </c>
      <c r="K3805" t="s">
        <v>44</v>
      </c>
      <c r="L3805" t="s">
        <v>42</v>
      </c>
      <c r="M3805" t="s">
        <v>112</v>
      </c>
      <c r="N3805" t="s">
        <v>96</v>
      </c>
      <c r="O3805" t="s">
        <v>48</v>
      </c>
      <c r="P3805" t="s">
        <v>49</v>
      </c>
      <c r="Q3805" t="s">
        <v>97</v>
      </c>
      <c r="R3805" s="6">
        <f>_xlfn.XLOOKUP(CleanedData[[#This Row],[Product]],'02_Lookup_Tables'!$A$2:$A$126,'02_Lookup_Tables'!$B$2:$B$126)</f>
        <v>16523.5</v>
      </c>
      <c r="S3805" t="str">
        <f>VLOOKUP(CleanedData[[#This Row],[Product]],'02_Lookup_Tables'!$H$2:$I$126,2,FALSE)</f>
        <v>Electronics</v>
      </c>
      <c r="T3805" t="str">
        <f>VLOOKUP(CleanedData[[#This Row],[Province]],'02_Lookup_Tables'!$D$2:$E$10,2, FALSE)</f>
        <v>Gauteng Region</v>
      </c>
      <c r="U3805" t="str" cm="1">
        <f t="array" ref="U3805">_xlfn.IFS(CleanedData[[#This Row],[Purchase Amount]]&lt;500,"Low",
CleanedData[[#This Row],[Purchase Amount]]&lt;5000,"Medium",
TRUE,"High")</f>
        <v>High</v>
      </c>
      <c r="V3805" t="str">
        <f>TEXT(CleanedData[[#This Row],[Date]],"mmmm")</f>
        <v>May</v>
      </c>
      <c r="W3805" t="str">
        <f>"Q"&amp;ROUNDUP(MONTH(CleanedData[[#This Row],[Date]])/3,0)</f>
        <v>Q2</v>
      </c>
      <c r="X3805" t="str">
        <f>IF(CleanedData[[#This Row],[Purchase Amount]]&gt;=5000,"Yes","No")</f>
        <v>Yes</v>
      </c>
      <c r="Y3805">
        <f>IF(CleanedData[[#This Row],[Recommend]]="Yes",1,0)</f>
        <v>1</v>
      </c>
      <c r="Z3805" s="6">
        <f>CleanedData[[#This Row],[Purchase Amount]]*0.15</f>
        <v>2478.5250000000001</v>
      </c>
      <c r="AA3805" s="6">
        <f>CleanedData[[#This Row],[Purchase Amount]]*1.15</f>
        <v>19002.024999999998</v>
      </c>
    </row>
    <row r="3806" spans="1:27" x14ac:dyDescent="0.3">
      <c r="A3806">
        <v>4612</v>
      </c>
      <c r="B3806" t="s">
        <v>4031</v>
      </c>
      <c r="C3806" s="1">
        <v>45373</v>
      </c>
      <c r="D3806">
        <v>76</v>
      </c>
      <c r="E3806" t="s">
        <v>60</v>
      </c>
      <c r="F3806" t="s">
        <v>77</v>
      </c>
      <c r="G3806" t="s">
        <v>235</v>
      </c>
      <c r="H3806">
        <v>5</v>
      </c>
      <c r="I3806" t="s">
        <v>45</v>
      </c>
      <c r="J3806" t="s">
        <v>63</v>
      </c>
      <c r="K3806" t="s">
        <v>55</v>
      </c>
      <c r="L3806" t="s">
        <v>42</v>
      </c>
      <c r="M3806" t="s">
        <v>180</v>
      </c>
      <c r="N3806" t="s">
        <v>57</v>
      </c>
      <c r="O3806" t="s">
        <v>89</v>
      </c>
      <c r="P3806" t="s">
        <v>70</v>
      </c>
      <c r="Q3806" t="s">
        <v>97</v>
      </c>
      <c r="R3806" s="6">
        <f>_xlfn.XLOOKUP(CleanedData[[#This Row],[Product]],'02_Lookup_Tables'!$A$2:$A$126,'02_Lookup_Tables'!$B$2:$B$126)</f>
        <v>306.57</v>
      </c>
      <c r="S3806" t="str">
        <f>VLOOKUP(CleanedData[[#This Row],[Product]],'02_Lookup_Tables'!$H$2:$I$126,2,FALSE)</f>
        <v>Toys &amp; Games</v>
      </c>
      <c r="T3806" t="str">
        <f>VLOOKUP(CleanedData[[#This Row],[Province]],'02_Lookup_Tables'!$D$2:$E$10,2, FALSE)</f>
        <v>Central Region</v>
      </c>
      <c r="U3806" t="str" cm="1">
        <f t="array" ref="U3806">_xlfn.IFS(CleanedData[[#This Row],[Purchase Amount]]&lt;500,"Low",
CleanedData[[#This Row],[Purchase Amount]]&lt;5000,"Medium",
TRUE,"High")</f>
        <v>Low</v>
      </c>
      <c r="V3806" t="str">
        <f>TEXT(CleanedData[[#This Row],[Date]],"mmmm")</f>
        <v>March</v>
      </c>
      <c r="W3806" t="str">
        <f>"Q"&amp;ROUNDUP(MONTH(CleanedData[[#This Row],[Date]])/3,0)</f>
        <v>Q1</v>
      </c>
      <c r="X3806" t="str">
        <f>IF(CleanedData[[#This Row],[Purchase Amount]]&gt;=5000,"Yes","No")</f>
        <v>No</v>
      </c>
      <c r="Y3806">
        <f>IF(CleanedData[[#This Row],[Recommend]]="Yes",1,0)</f>
        <v>1</v>
      </c>
      <c r="Z3806" s="6">
        <f>CleanedData[[#This Row],[Purchase Amount]]*0.15</f>
        <v>45.985499999999995</v>
      </c>
      <c r="AA3806" s="6">
        <f>CleanedData[[#This Row],[Purchase Amount]]*1.15</f>
        <v>352.55549999999994</v>
      </c>
    </row>
    <row r="3807" spans="1:27" x14ac:dyDescent="0.3">
      <c r="A3807">
        <v>4614</v>
      </c>
      <c r="B3807" t="s">
        <v>4032</v>
      </c>
      <c r="C3807" s="1">
        <v>46010</v>
      </c>
      <c r="D3807">
        <v>73</v>
      </c>
      <c r="E3807" t="s">
        <v>60</v>
      </c>
      <c r="F3807" t="s">
        <v>130</v>
      </c>
      <c r="G3807" t="s">
        <v>258</v>
      </c>
      <c r="H3807">
        <v>3</v>
      </c>
      <c r="I3807" t="s">
        <v>42</v>
      </c>
      <c r="J3807" t="s">
        <v>63</v>
      </c>
      <c r="K3807" t="s">
        <v>44</v>
      </c>
      <c r="L3807" t="s">
        <v>45</v>
      </c>
      <c r="M3807" t="s">
        <v>236</v>
      </c>
      <c r="N3807" t="s">
        <v>48</v>
      </c>
      <c r="O3807" t="s">
        <v>89</v>
      </c>
      <c r="P3807" t="s">
        <v>49</v>
      </c>
      <c r="Q3807" t="s">
        <v>97</v>
      </c>
      <c r="R3807" s="6">
        <f>_xlfn.XLOOKUP(CleanedData[[#This Row],[Product]],'02_Lookup_Tables'!$A$2:$A$126,'02_Lookup_Tables'!$B$2:$B$126)</f>
        <v>768.34</v>
      </c>
      <c r="S3807" t="str">
        <f>VLOOKUP(CleanedData[[#This Row],[Product]],'02_Lookup_Tables'!$H$2:$I$126,2,FALSE)</f>
        <v>Home &amp; Living</v>
      </c>
      <c r="T3807" t="str">
        <f>VLOOKUP(CleanedData[[#This Row],[Province]],'02_Lookup_Tables'!$D$2:$E$10,2, FALSE)</f>
        <v>Eastern Region</v>
      </c>
      <c r="U3807" t="str" cm="1">
        <f t="array" ref="U3807">_xlfn.IFS(CleanedData[[#This Row],[Purchase Amount]]&lt;500,"Low",
CleanedData[[#This Row],[Purchase Amount]]&lt;5000,"Medium",
TRUE,"High")</f>
        <v>Medium</v>
      </c>
      <c r="V3807" t="str">
        <f>TEXT(CleanedData[[#This Row],[Date]],"mmmm")</f>
        <v>December</v>
      </c>
      <c r="W3807" t="str">
        <f>"Q"&amp;ROUNDUP(MONTH(CleanedData[[#This Row],[Date]])/3,0)</f>
        <v>Q4</v>
      </c>
      <c r="X3807" t="str">
        <f>IF(CleanedData[[#This Row],[Purchase Amount]]&gt;=5000,"Yes","No")</f>
        <v>No</v>
      </c>
      <c r="Y3807">
        <f>IF(CleanedData[[#This Row],[Recommend]]="Yes",1,0)</f>
        <v>0</v>
      </c>
      <c r="Z3807" s="6">
        <f>CleanedData[[#This Row],[Purchase Amount]]*0.15</f>
        <v>115.251</v>
      </c>
      <c r="AA3807" s="6">
        <f>CleanedData[[#This Row],[Purchase Amount]]*1.15</f>
        <v>883.59100000000001</v>
      </c>
    </row>
    <row r="3808" spans="1:27" x14ac:dyDescent="0.3">
      <c r="A3808">
        <v>4615</v>
      </c>
      <c r="B3808" t="s">
        <v>4033</v>
      </c>
      <c r="C3808" s="1">
        <v>45323</v>
      </c>
      <c r="D3808">
        <v>59</v>
      </c>
      <c r="E3808" t="s">
        <v>39</v>
      </c>
      <c r="F3808" t="s">
        <v>68</v>
      </c>
      <c r="G3808" t="s">
        <v>296</v>
      </c>
      <c r="H3808">
        <v>2</v>
      </c>
      <c r="I3808" t="s">
        <v>45</v>
      </c>
      <c r="J3808" t="s">
        <v>69</v>
      </c>
      <c r="K3808" t="s">
        <v>44</v>
      </c>
      <c r="L3808" t="s">
        <v>45</v>
      </c>
      <c r="M3808" t="s">
        <v>56</v>
      </c>
      <c r="N3808" t="s">
        <v>47</v>
      </c>
      <c r="O3808" t="s">
        <v>148</v>
      </c>
      <c r="P3808" t="s">
        <v>70</v>
      </c>
      <c r="Q3808" t="s">
        <v>50</v>
      </c>
      <c r="R3808" s="6">
        <f>_xlfn.XLOOKUP(CleanedData[[#This Row],[Product]],'02_Lookup_Tables'!$A$2:$A$126,'02_Lookup_Tables'!$B$2:$B$126)</f>
        <v>657.5</v>
      </c>
      <c r="S3808" t="str">
        <f>VLOOKUP(CleanedData[[#This Row],[Product]],'02_Lookup_Tables'!$H$2:$I$126,2,FALSE)</f>
        <v>Home Devices</v>
      </c>
      <c r="T3808" t="str">
        <f>VLOOKUP(CleanedData[[#This Row],[Province]],'02_Lookup_Tables'!$D$2:$E$10,2, FALSE)</f>
        <v>Northern Region</v>
      </c>
      <c r="U3808" t="str" cm="1">
        <f t="array" ref="U3808">_xlfn.IFS(CleanedData[[#This Row],[Purchase Amount]]&lt;500,"Low",
CleanedData[[#This Row],[Purchase Amount]]&lt;5000,"Medium",
TRUE,"High")</f>
        <v>Medium</v>
      </c>
      <c r="V3808" t="str">
        <f>TEXT(CleanedData[[#This Row],[Date]],"mmmm")</f>
        <v>February</v>
      </c>
      <c r="W3808" t="str">
        <f>"Q"&amp;ROUNDUP(MONTH(CleanedData[[#This Row],[Date]])/3,0)</f>
        <v>Q1</v>
      </c>
      <c r="X3808" t="str">
        <f>IF(CleanedData[[#This Row],[Purchase Amount]]&gt;=5000,"Yes","No")</f>
        <v>No</v>
      </c>
      <c r="Y3808">
        <f>IF(CleanedData[[#This Row],[Recommend]]="Yes",1,0)</f>
        <v>1</v>
      </c>
      <c r="Z3808" s="6">
        <f>CleanedData[[#This Row],[Purchase Amount]]*0.15</f>
        <v>98.625</v>
      </c>
      <c r="AA3808" s="6">
        <f>CleanedData[[#This Row],[Purchase Amount]]*1.15</f>
        <v>756.12499999999989</v>
      </c>
    </row>
    <row r="3809" spans="1:27" x14ac:dyDescent="0.3">
      <c r="A3809">
        <v>4616</v>
      </c>
      <c r="B3809" t="s">
        <v>4034</v>
      </c>
      <c r="C3809" s="1">
        <v>45558</v>
      </c>
      <c r="D3809">
        <v>51</v>
      </c>
      <c r="E3809" t="s">
        <v>52</v>
      </c>
      <c r="F3809" t="s">
        <v>77</v>
      </c>
      <c r="G3809" t="s">
        <v>116</v>
      </c>
      <c r="H3809">
        <v>1</v>
      </c>
      <c r="I3809" t="s">
        <v>42</v>
      </c>
      <c r="J3809" t="s">
        <v>69</v>
      </c>
      <c r="K3809" t="s">
        <v>44</v>
      </c>
      <c r="L3809" t="s">
        <v>45</v>
      </c>
      <c r="M3809" t="s">
        <v>180</v>
      </c>
      <c r="N3809" t="s">
        <v>80</v>
      </c>
      <c r="O3809" t="s">
        <v>89</v>
      </c>
      <c r="P3809" t="s">
        <v>49</v>
      </c>
      <c r="Q3809" t="s">
        <v>93</v>
      </c>
      <c r="R3809" s="6">
        <f>_xlfn.XLOOKUP(CleanedData[[#This Row],[Product]],'02_Lookup_Tables'!$A$2:$A$126,'02_Lookup_Tables'!$B$2:$B$126)</f>
        <v>869.65</v>
      </c>
      <c r="S3809" t="str">
        <f>VLOOKUP(CleanedData[[#This Row],[Product]],'02_Lookup_Tables'!$H$2:$I$126,2,FALSE)</f>
        <v>Toys &amp; Games</v>
      </c>
      <c r="T3809" t="str">
        <f>VLOOKUP(CleanedData[[#This Row],[Province]],'02_Lookup_Tables'!$D$2:$E$10,2, FALSE)</f>
        <v>Central Region</v>
      </c>
      <c r="U3809" t="str" cm="1">
        <f t="array" ref="U3809">_xlfn.IFS(CleanedData[[#This Row],[Purchase Amount]]&lt;500,"Low",
CleanedData[[#This Row],[Purchase Amount]]&lt;5000,"Medium",
TRUE,"High")</f>
        <v>Medium</v>
      </c>
      <c r="V3809" t="str">
        <f>TEXT(CleanedData[[#This Row],[Date]],"mmmm")</f>
        <v>September</v>
      </c>
      <c r="W3809" t="str">
        <f>"Q"&amp;ROUNDUP(MONTH(CleanedData[[#This Row],[Date]])/3,0)</f>
        <v>Q3</v>
      </c>
      <c r="X3809" t="str">
        <f>IF(CleanedData[[#This Row],[Purchase Amount]]&gt;=5000,"Yes","No")</f>
        <v>No</v>
      </c>
      <c r="Y3809">
        <f>IF(CleanedData[[#This Row],[Recommend]]="Yes",1,0)</f>
        <v>0</v>
      </c>
      <c r="Z3809" s="6">
        <f>CleanedData[[#This Row],[Purchase Amount]]*0.15</f>
        <v>130.44749999999999</v>
      </c>
      <c r="AA3809" s="6">
        <f>CleanedData[[#This Row],[Purchase Amount]]*1.15</f>
        <v>1000.0974999999999</v>
      </c>
    </row>
    <row r="3810" spans="1:27" x14ac:dyDescent="0.3">
      <c r="A3810">
        <v>4617</v>
      </c>
      <c r="B3810" t="s">
        <v>4035</v>
      </c>
      <c r="C3810" s="1">
        <v>45780</v>
      </c>
      <c r="D3810">
        <v>23</v>
      </c>
      <c r="E3810" t="s">
        <v>52</v>
      </c>
      <c r="F3810" t="s">
        <v>130</v>
      </c>
      <c r="G3810" t="s">
        <v>636</v>
      </c>
      <c r="H3810">
        <v>2</v>
      </c>
      <c r="I3810" t="s">
        <v>42</v>
      </c>
      <c r="J3810" t="s">
        <v>63</v>
      </c>
      <c r="K3810" t="s">
        <v>55</v>
      </c>
      <c r="L3810" t="s">
        <v>45</v>
      </c>
      <c r="M3810" t="s">
        <v>190</v>
      </c>
      <c r="N3810" t="s">
        <v>47</v>
      </c>
      <c r="O3810" t="s">
        <v>89</v>
      </c>
      <c r="P3810" t="s">
        <v>49</v>
      </c>
      <c r="Q3810" t="s">
        <v>66</v>
      </c>
      <c r="R3810" s="6">
        <f>_xlfn.XLOOKUP(CleanedData[[#This Row],[Product]],'02_Lookup_Tables'!$A$2:$A$126,'02_Lookup_Tables'!$B$2:$B$126)</f>
        <v>6581.78</v>
      </c>
      <c r="S3810" t="str">
        <f>VLOOKUP(CleanedData[[#This Row],[Product]],'02_Lookup_Tables'!$H$2:$I$126,2,FALSE)</f>
        <v>Electronics</v>
      </c>
      <c r="T3810" t="str">
        <f>VLOOKUP(CleanedData[[#This Row],[Province]],'02_Lookup_Tables'!$D$2:$E$10,2, FALSE)</f>
        <v>Eastern Region</v>
      </c>
      <c r="U3810" t="str" cm="1">
        <f t="array" ref="U3810">_xlfn.IFS(CleanedData[[#This Row],[Purchase Amount]]&lt;500,"Low",
CleanedData[[#This Row],[Purchase Amount]]&lt;5000,"Medium",
TRUE,"High")</f>
        <v>High</v>
      </c>
      <c r="V3810" t="str">
        <f>TEXT(CleanedData[[#This Row],[Date]],"mmmm")</f>
        <v>May</v>
      </c>
      <c r="W3810" t="str">
        <f>"Q"&amp;ROUNDUP(MONTH(CleanedData[[#This Row],[Date]])/3,0)</f>
        <v>Q2</v>
      </c>
      <c r="X3810" t="str">
        <f>IF(CleanedData[[#This Row],[Purchase Amount]]&gt;=5000,"Yes","No")</f>
        <v>Yes</v>
      </c>
      <c r="Y3810">
        <f>IF(CleanedData[[#This Row],[Recommend]]="Yes",1,0)</f>
        <v>0</v>
      </c>
      <c r="Z3810" s="6">
        <f>CleanedData[[#This Row],[Purchase Amount]]*0.15</f>
        <v>987.26699999999994</v>
      </c>
      <c r="AA3810" s="6">
        <f>CleanedData[[#This Row],[Purchase Amount]]*1.15</f>
        <v>7569.0469999999996</v>
      </c>
    </row>
    <row r="3811" spans="1:27" x14ac:dyDescent="0.3">
      <c r="A3811">
        <v>4618</v>
      </c>
      <c r="B3811" t="s">
        <v>4036</v>
      </c>
      <c r="C3811" s="1">
        <v>45482</v>
      </c>
      <c r="D3811">
        <v>43</v>
      </c>
      <c r="E3811" t="s">
        <v>60</v>
      </c>
      <c r="F3811" t="s">
        <v>61</v>
      </c>
      <c r="G3811" t="s">
        <v>323</v>
      </c>
      <c r="H3811">
        <v>4</v>
      </c>
      <c r="I3811" t="s">
        <v>42</v>
      </c>
      <c r="J3811" t="s">
        <v>54</v>
      </c>
      <c r="K3811" t="s">
        <v>64</v>
      </c>
      <c r="L3811" t="s">
        <v>45</v>
      </c>
      <c r="M3811" t="s">
        <v>106</v>
      </c>
      <c r="N3811" t="s">
        <v>96</v>
      </c>
      <c r="O3811" t="s">
        <v>148</v>
      </c>
      <c r="P3811" t="s">
        <v>49</v>
      </c>
      <c r="Q3811" t="s">
        <v>81</v>
      </c>
      <c r="R3811" s="6">
        <f>_xlfn.XLOOKUP(CleanedData[[#This Row],[Product]],'02_Lookup_Tables'!$A$2:$A$126,'02_Lookup_Tables'!$B$2:$B$126)</f>
        <v>463.48</v>
      </c>
      <c r="S3811" t="str">
        <f>VLOOKUP(CleanedData[[#This Row],[Product]],'02_Lookup_Tables'!$H$2:$I$126,2,FALSE)</f>
        <v>Electronics</v>
      </c>
      <c r="T3811" t="str">
        <f>VLOOKUP(CleanedData[[#This Row],[Province]],'02_Lookup_Tables'!$D$2:$E$10,2, FALSE)</f>
        <v>Southern Region</v>
      </c>
      <c r="U3811" t="str" cm="1">
        <f t="array" ref="U3811">_xlfn.IFS(CleanedData[[#This Row],[Purchase Amount]]&lt;500,"Low",
CleanedData[[#This Row],[Purchase Amount]]&lt;5000,"Medium",
TRUE,"High")</f>
        <v>Low</v>
      </c>
      <c r="V3811" t="str">
        <f>TEXT(CleanedData[[#This Row],[Date]],"mmmm")</f>
        <v>July</v>
      </c>
      <c r="W3811" t="str">
        <f>"Q"&amp;ROUNDUP(MONTH(CleanedData[[#This Row],[Date]])/3,0)</f>
        <v>Q3</v>
      </c>
      <c r="X3811" t="str">
        <f>IF(CleanedData[[#This Row],[Purchase Amount]]&gt;=5000,"Yes","No")</f>
        <v>No</v>
      </c>
      <c r="Y3811">
        <f>IF(CleanedData[[#This Row],[Recommend]]="Yes",1,0)</f>
        <v>0</v>
      </c>
      <c r="Z3811" s="6">
        <f>CleanedData[[#This Row],[Purchase Amount]]*0.15</f>
        <v>69.522000000000006</v>
      </c>
      <c r="AA3811" s="6">
        <f>CleanedData[[#This Row],[Purchase Amount]]*1.15</f>
        <v>533.00199999999995</v>
      </c>
    </row>
    <row r="3812" spans="1:27" x14ac:dyDescent="0.3">
      <c r="A3812">
        <v>4619</v>
      </c>
      <c r="B3812" t="s">
        <v>4037</v>
      </c>
      <c r="C3812" s="1">
        <v>45930</v>
      </c>
      <c r="D3812">
        <v>24</v>
      </c>
      <c r="E3812" t="s">
        <v>60</v>
      </c>
      <c r="F3812" t="s">
        <v>130</v>
      </c>
      <c r="G3812" t="s">
        <v>102</v>
      </c>
      <c r="H3812">
        <v>1</v>
      </c>
      <c r="I3812" t="s">
        <v>42</v>
      </c>
      <c r="J3812" t="s">
        <v>69</v>
      </c>
      <c r="K3812" t="s">
        <v>64</v>
      </c>
      <c r="L3812" t="s">
        <v>45</v>
      </c>
      <c r="M3812" t="s">
        <v>136</v>
      </c>
      <c r="N3812" t="s">
        <v>80</v>
      </c>
      <c r="O3812" t="s">
        <v>89</v>
      </c>
      <c r="P3812" t="s">
        <v>49</v>
      </c>
      <c r="Q3812" t="s">
        <v>66</v>
      </c>
      <c r="R3812" s="6">
        <f>_xlfn.XLOOKUP(CleanedData[[#This Row],[Product]],'02_Lookup_Tables'!$A$2:$A$126,'02_Lookup_Tables'!$B$2:$B$126)</f>
        <v>276.82</v>
      </c>
      <c r="S3812" t="str">
        <f>VLOOKUP(CleanedData[[#This Row],[Product]],'02_Lookup_Tables'!$H$2:$I$126,2,FALSE)</f>
        <v>Home &amp; Living</v>
      </c>
      <c r="T3812" t="str">
        <f>VLOOKUP(CleanedData[[#This Row],[Province]],'02_Lookup_Tables'!$D$2:$E$10,2, FALSE)</f>
        <v>Eastern Region</v>
      </c>
      <c r="U3812" t="str" cm="1">
        <f t="array" ref="U3812">_xlfn.IFS(CleanedData[[#This Row],[Purchase Amount]]&lt;500,"Low",
CleanedData[[#This Row],[Purchase Amount]]&lt;5000,"Medium",
TRUE,"High")</f>
        <v>Low</v>
      </c>
      <c r="V3812" t="str">
        <f>TEXT(CleanedData[[#This Row],[Date]],"mmmm")</f>
        <v>September</v>
      </c>
      <c r="W3812" t="str">
        <f>"Q"&amp;ROUNDUP(MONTH(CleanedData[[#This Row],[Date]])/3,0)</f>
        <v>Q3</v>
      </c>
      <c r="X3812" t="str">
        <f>IF(CleanedData[[#This Row],[Purchase Amount]]&gt;=5000,"Yes","No")</f>
        <v>No</v>
      </c>
      <c r="Y3812">
        <f>IF(CleanedData[[#This Row],[Recommend]]="Yes",1,0)</f>
        <v>0</v>
      </c>
      <c r="Z3812" s="6">
        <f>CleanedData[[#This Row],[Purchase Amount]]*0.15</f>
        <v>41.522999999999996</v>
      </c>
      <c r="AA3812" s="6">
        <f>CleanedData[[#This Row],[Purchase Amount]]*1.15</f>
        <v>318.34299999999996</v>
      </c>
    </row>
    <row r="3813" spans="1:27" x14ac:dyDescent="0.3">
      <c r="A3813">
        <v>4620</v>
      </c>
      <c r="B3813" t="s">
        <v>4038</v>
      </c>
      <c r="C3813" s="1">
        <v>45967</v>
      </c>
      <c r="D3813">
        <v>48</v>
      </c>
      <c r="E3813" t="s">
        <v>39</v>
      </c>
      <c r="F3813" t="s">
        <v>130</v>
      </c>
      <c r="G3813" t="s">
        <v>223</v>
      </c>
      <c r="H3813">
        <v>5</v>
      </c>
      <c r="I3813" t="s">
        <v>42</v>
      </c>
      <c r="J3813" t="s">
        <v>54</v>
      </c>
      <c r="K3813" t="s">
        <v>64</v>
      </c>
      <c r="L3813" t="s">
        <v>45</v>
      </c>
      <c r="M3813" t="s">
        <v>136</v>
      </c>
      <c r="N3813" t="s">
        <v>57</v>
      </c>
      <c r="O3813" t="s">
        <v>89</v>
      </c>
      <c r="P3813" t="s">
        <v>70</v>
      </c>
      <c r="Q3813" t="s">
        <v>93</v>
      </c>
      <c r="R3813" s="6">
        <f>_xlfn.XLOOKUP(CleanedData[[#This Row],[Product]],'02_Lookup_Tables'!$A$2:$A$126,'02_Lookup_Tables'!$B$2:$B$126)</f>
        <v>209.53</v>
      </c>
      <c r="S3813" t="str">
        <f>VLOOKUP(CleanedData[[#This Row],[Product]],'02_Lookup_Tables'!$H$2:$I$126,2,FALSE)</f>
        <v>Food</v>
      </c>
      <c r="T3813" t="str">
        <f>VLOOKUP(CleanedData[[#This Row],[Province]],'02_Lookup_Tables'!$D$2:$E$10,2, FALSE)</f>
        <v>Eastern Region</v>
      </c>
      <c r="U3813" t="str" cm="1">
        <f t="array" ref="U3813">_xlfn.IFS(CleanedData[[#This Row],[Purchase Amount]]&lt;500,"Low",
CleanedData[[#This Row],[Purchase Amount]]&lt;5000,"Medium",
TRUE,"High")</f>
        <v>Low</v>
      </c>
      <c r="V3813" t="str">
        <f>TEXT(CleanedData[[#This Row],[Date]],"mmmm")</f>
        <v>November</v>
      </c>
      <c r="W3813" t="str">
        <f>"Q"&amp;ROUNDUP(MONTH(CleanedData[[#This Row],[Date]])/3,0)</f>
        <v>Q4</v>
      </c>
      <c r="X3813" t="str">
        <f>IF(CleanedData[[#This Row],[Purchase Amount]]&gt;=5000,"Yes","No")</f>
        <v>No</v>
      </c>
      <c r="Y3813">
        <f>IF(CleanedData[[#This Row],[Recommend]]="Yes",1,0)</f>
        <v>0</v>
      </c>
      <c r="Z3813" s="6">
        <f>CleanedData[[#This Row],[Purchase Amount]]*0.15</f>
        <v>31.429499999999997</v>
      </c>
      <c r="AA3813" s="6">
        <f>CleanedData[[#This Row],[Purchase Amount]]*1.15</f>
        <v>240.95949999999999</v>
      </c>
    </row>
    <row r="3814" spans="1:27" x14ac:dyDescent="0.3">
      <c r="A3814">
        <v>4621</v>
      </c>
      <c r="B3814" t="s">
        <v>4039</v>
      </c>
      <c r="C3814" s="1">
        <v>45422</v>
      </c>
      <c r="D3814">
        <v>60</v>
      </c>
      <c r="E3814" t="s">
        <v>39</v>
      </c>
      <c r="F3814" t="s">
        <v>125</v>
      </c>
      <c r="G3814" t="s">
        <v>173</v>
      </c>
      <c r="H3814">
        <v>4</v>
      </c>
      <c r="I3814" t="s">
        <v>42</v>
      </c>
      <c r="J3814" t="s">
        <v>63</v>
      </c>
      <c r="K3814" t="s">
        <v>55</v>
      </c>
      <c r="L3814" t="s">
        <v>45</v>
      </c>
      <c r="M3814" t="s">
        <v>151</v>
      </c>
      <c r="N3814" t="s">
        <v>96</v>
      </c>
      <c r="O3814" t="s">
        <v>89</v>
      </c>
      <c r="P3814" t="s">
        <v>70</v>
      </c>
      <c r="Q3814" t="s">
        <v>50</v>
      </c>
      <c r="R3814" s="6">
        <f>_xlfn.XLOOKUP(CleanedData[[#This Row],[Product]],'02_Lookup_Tables'!$A$2:$A$126,'02_Lookup_Tables'!$B$2:$B$126)</f>
        <v>13056.99</v>
      </c>
      <c r="S3814" t="str">
        <f>VLOOKUP(CleanedData[[#This Row],[Product]],'02_Lookup_Tables'!$H$2:$I$126,2,FALSE)</f>
        <v>Electronics</v>
      </c>
      <c r="T3814" t="str">
        <f>VLOOKUP(CleanedData[[#This Row],[Province]],'02_Lookup_Tables'!$D$2:$E$10,2, FALSE)</f>
        <v>Western Region</v>
      </c>
      <c r="U3814" t="str" cm="1">
        <f t="array" ref="U3814">_xlfn.IFS(CleanedData[[#This Row],[Purchase Amount]]&lt;500,"Low",
CleanedData[[#This Row],[Purchase Amount]]&lt;5000,"Medium",
TRUE,"High")</f>
        <v>High</v>
      </c>
      <c r="V3814" t="str">
        <f>TEXT(CleanedData[[#This Row],[Date]],"mmmm")</f>
        <v>May</v>
      </c>
      <c r="W3814" t="str">
        <f>"Q"&amp;ROUNDUP(MONTH(CleanedData[[#This Row],[Date]])/3,0)</f>
        <v>Q2</v>
      </c>
      <c r="X3814" t="str">
        <f>IF(CleanedData[[#This Row],[Purchase Amount]]&gt;=5000,"Yes","No")</f>
        <v>Yes</v>
      </c>
      <c r="Y3814">
        <f>IF(CleanedData[[#This Row],[Recommend]]="Yes",1,0)</f>
        <v>0</v>
      </c>
      <c r="Z3814" s="6">
        <f>CleanedData[[#This Row],[Purchase Amount]]*0.15</f>
        <v>1958.5484999999999</v>
      </c>
      <c r="AA3814" s="6">
        <f>CleanedData[[#This Row],[Purchase Amount]]*1.15</f>
        <v>15015.538499999999</v>
      </c>
    </row>
    <row r="3815" spans="1:27" x14ac:dyDescent="0.3">
      <c r="A3815">
        <v>4622</v>
      </c>
      <c r="B3815" t="s">
        <v>4040</v>
      </c>
      <c r="C3815" s="1">
        <v>45489</v>
      </c>
      <c r="D3815">
        <v>70</v>
      </c>
      <c r="E3815" t="s">
        <v>39</v>
      </c>
      <c r="F3815" t="s">
        <v>125</v>
      </c>
      <c r="G3815" t="s">
        <v>696</v>
      </c>
      <c r="H3815">
        <v>3</v>
      </c>
      <c r="I3815" t="s">
        <v>42</v>
      </c>
      <c r="J3815" t="s">
        <v>74</v>
      </c>
      <c r="K3815" t="s">
        <v>44</v>
      </c>
      <c r="L3815" t="s">
        <v>42</v>
      </c>
      <c r="M3815" t="s">
        <v>136</v>
      </c>
      <c r="N3815" t="s">
        <v>48</v>
      </c>
      <c r="O3815" t="s">
        <v>89</v>
      </c>
      <c r="P3815" t="s">
        <v>49</v>
      </c>
      <c r="Q3815" t="s">
        <v>97</v>
      </c>
      <c r="R3815" s="6">
        <f>_xlfn.XLOOKUP(CleanedData[[#This Row],[Product]],'02_Lookup_Tables'!$A$2:$A$126,'02_Lookup_Tables'!$B$2:$B$126)</f>
        <v>1233.45</v>
      </c>
      <c r="S3815" t="str">
        <f>VLOOKUP(CleanedData[[#This Row],[Product]],'02_Lookup_Tables'!$H$2:$I$126,2,FALSE)</f>
        <v>Beauty &amp; Personal Care</v>
      </c>
      <c r="T3815" t="str">
        <f>VLOOKUP(CleanedData[[#This Row],[Province]],'02_Lookup_Tables'!$D$2:$E$10,2, FALSE)</f>
        <v>Western Region</v>
      </c>
      <c r="U3815" t="str" cm="1">
        <f t="array" ref="U3815">_xlfn.IFS(CleanedData[[#This Row],[Purchase Amount]]&lt;500,"Low",
CleanedData[[#This Row],[Purchase Amount]]&lt;5000,"Medium",
TRUE,"High")</f>
        <v>Medium</v>
      </c>
      <c r="V3815" t="str">
        <f>TEXT(CleanedData[[#This Row],[Date]],"mmmm")</f>
        <v>July</v>
      </c>
      <c r="W3815" t="str">
        <f>"Q"&amp;ROUNDUP(MONTH(CleanedData[[#This Row],[Date]])/3,0)</f>
        <v>Q3</v>
      </c>
      <c r="X3815" t="str">
        <f>IF(CleanedData[[#This Row],[Purchase Amount]]&gt;=5000,"Yes","No")</f>
        <v>No</v>
      </c>
      <c r="Y3815">
        <f>IF(CleanedData[[#This Row],[Recommend]]="Yes",1,0)</f>
        <v>0</v>
      </c>
      <c r="Z3815" s="6">
        <f>CleanedData[[#This Row],[Purchase Amount]]*0.15</f>
        <v>185.01750000000001</v>
      </c>
      <c r="AA3815" s="6">
        <f>CleanedData[[#This Row],[Purchase Amount]]*1.15</f>
        <v>1418.4675</v>
      </c>
    </row>
    <row r="3816" spans="1:27" x14ac:dyDescent="0.3">
      <c r="A3816">
        <v>4623</v>
      </c>
      <c r="B3816" t="s">
        <v>4041</v>
      </c>
      <c r="C3816" s="1">
        <v>45698</v>
      </c>
      <c r="D3816">
        <v>73</v>
      </c>
      <c r="E3816" t="s">
        <v>39</v>
      </c>
      <c r="F3816" t="s">
        <v>61</v>
      </c>
      <c r="G3816" t="s">
        <v>342</v>
      </c>
      <c r="H3816">
        <v>1</v>
      </c>
      <c r="I3816" t="s">
        <v>42</v>
      </c>
      <c r="J3816" t="s">
        <v>63</v>
      </c>
      <c r="K3816" t="s">
        <v>64</v>
      </c>
      <c r="L3816" t="s">
        <v>42</v>
      </c>
      <c r="M3816" t="s">
        <v>180</v>
      </c>
      <c r="N3816" t="s">
        <v>80</v>
      </c>
      <c r="O3816" t="s">
        <v>89</v>
      </c>
      <c r="P3816" t="s">
        <v>49</v>
      </c>
      <c r="Q3816" t="s">
        <v>97</v>
      </c>
      <c r="R3816" s="6">
        <f>_xlfn.XLOOKUP(CleanedData[[#This Row],[Product]],'02_Lookup_Tables'!$A$2:$A$126,'02_Lookup_Tables'!$B$2:$B$126)</f>
        <v>529.15</v>
      </c>
      <c r="S3816" t="str">
        <f>VLOOKUP(CleanedData[[#This Row],[Product]],'02_Lookup_Tables'!$H$2:$I$126,2,FALSE)</f>
        <v>Accessories</v>
      </c>
      <c r="T3816" t="str">
        <f>VLOOKUP(CleanedData[[#This Row],[Province]],'02_Lookup_Tables'!$D$2:$E$10,2, FALSE)</f>
        <v>Southern Region</v>
      </c>
      <c r="U3816" t="str" cm="1">
        <f t="array" ref="U3816">_xlfn.IFS(CleanedData[[#This Row],[Purchase Amount]]&lt;500,"Low",
CleanedData[[#This Row],[Purchase Amount]]&lt;5000,"Medium",
TRUE,"High")</f>
        <v>Medium</v>
      </c>
      <c r="V3816" t="str">
        <f>TEXT(CleanedData[[#This Row],[Date]],"mmmm")</f>
        <v>February</v>
      </c>
      <c r="W3816" t="str">
        <f>"Q"&amp;ROUNDUP(MONTH(CleanedData[[#This Row],[Date]])/3,0)</f>
        <v>Q1</v>
      </c>
      <c r="X3816" t="str">
        <f>IF(CleanedData[[#This Row],[Purchase Amount]]&gt;=5000,"Yes","No")</f>
        <v>No</v>
      </c>
      <c r="Y3816">
        <f>IF(CleanedData[[#This Row],[Recommend]]="Yes",1,0)</f>
        <v>0</v>
      </c>
      <c r="Z3816" s="6">
        <f>CleanedData[[#This Row],[Purchase Amount]]*0.15</f>
        <v>79.372499999999988</v>
      </c>
      <c r="AA3816" s="6">
        <f>CleanedData[[#This Row],[Purchase Amount]]*1.15</f>
        <v>608.52249999999992</v>
      </c>
    </row>
    <row r="3817" spans="1:27" x14ac:dyDescent="0.3">
      <c r="A3817">
        <v>4624</v>
      </c>
      <c r="B3817" t="s">
        <v>4042</v>
      </c>
      <c r="C3817" s="1">
        <v>45867</v>
      </c>
      <c r="D3817">
        <v>68</v>
      </c>
      <c r="E3817" t="s">
        <v>60</v>
      </c>
      <c r="F3817" t="s">
        <v>125</v>
      </c>
      <c r="G3817" t="s">
        <v>139</v>
      </c>
      <c r="H3817">
        <v>3</v>
      </c>
      <c r="I3817" t="s">
        <v>45</v>
      </c>
      <c r="J3817" t="s">
        <v>69</v>
      </c>
      <c r="K3817" t="s">
        <v>64</v>
      </c>
      <c r="L3817" t="s">
        <v>45</v>
      </c>
      <c r="M3817" t="s">
        <v>46</v>
      </c>
      <c r="N3817" t="s">
        <v>48</v>
      </c>
      <c r="O3817" t="s">
        <v>89</v>
      </c>
      <c r="P3817" t="s">
        <v>49</v>
      </c>
      <c r="Q3817" t="s">
        <v>97</v>
      </c>
      <c r="R3817" s="6">
        <f>_xlfn.XLOOKUP(CleanedData[[#This Row],[Product]],'02_Lookup_Tables'!$A$2:$A$126,'02_Lookup_Tables'!$B$2:$B$126)</f>
        <v>2340.5700000000002</v>
      </c>
      <c r="S3817" t="str">
        <f>VLOOKUP(CleanedData[[#This Row],[Product]],'02_Lookup_Tables'!$H$2:$I$126,2,FALSE)</f>
        <v>Apparel</v>
      </c>
      <c r="T3817" t="str">
        <f>VLOOKUP(CleanedData[[#This Row],[Province]],'02_Lookup_Tables'!$D$2:$E$10,2, FALSE)</f>
        <v>Western Region</v>
      </c>
      <c r="U3817" t="str" cm="1">
        <f t="array" ref="U3817">_xlfn.IFS(CleanedData[[#This Row],[Purchase Amount]]&lt;500,"Low",
CleanedData[[#This Row],[Purchase Amount]]&lt;5000,"Medium",
TRUE,"High")</f>
        <v>Medium</v>
      </c>
      <c r="V3817" t="str">
        <f>TEXT(CleanedData[[#This Row],[Date]],"mmmm")</f>
        <v>July</v>
      </c>
      <c r="W3817" t="str">
        <f>"Q"&amp;ROUNDUP(MONTH(CleanedData[[#This Row],[Date]])/3,0)</f>
        <v>Q3</v>
      </c>
      <c r="X3817" t="str">
        <f>IF(CleanedData[[#This Row],[Purchase Amount]]&gt;=5000,"Yes","No")</f>
        <v>No</v>
      </c>
      <c r="Y3817">
        <f>IF(CleanedData[[#This Row],[Recommend]]="Yes",1,0)</f>
        <v>1</v>
      </c>
      <c r="Z3817" s="6">
        <f>CleanedData[[#This Row],[Purchase Amount]]*0.15</f>
        <v>351.08550000000002</v>
      </c>
      <c r="AA3817" s="6">
        <f>CleanedData[[#This Row],[Purchase Amount]]*1.15</f>
        <v>2691.6554999999998</v>
      </c>
    </row>
    <row r="3818" spans="1:27" x14ac:dyDescent="0.3">
      <c r="A3818">
        <v>4625</v>
      </c>
      <c r="B3818" t="s">
        <v>4043</v>
      </c>
      <c r="C3818" s="1">
        <v>45559</v>
      </c>
      <c r="D3818">
        <v>52</v>
      </c>
      <c r="E3818" t="s">
        <v>39</v>
      </c>
      <c r="F3818" t="s">
        <v>40</v>
      </c>
      <c r="G3818" t="s">
        <v>122</v>
      </c>
      <c r="H3818">
        <v>5</v>
      </c>
      <c r="I3818" t="s">
        <v>45</v>
      </c>
      <c r="J3818" t="s">
        <v>43</v>
      </c>
      <c r="K3818" t="s">
        <v>44</v>
      </c>
      <c r="L3818" t="s">
        <v>45</v>
      </c>
      <c r="M3818" t="s">
        <v>180</v>
      </c>
      <c r="N3818" t="s">
        <v>57</v>
      </c>
      <c r="O3818" t="s">
        <v>89</v>
      </c>
      <c r="P3818" t="s">
        <v>70</v>
      </c>
      <c r="Q3818" t="s">
        <v>93</v>
      </c>
      <c r="R3818" s="6">
        <f>_xlfn.XLOOKUP(CleanedData[[#This Row],[Product]],'02_Lookup_Tables'!$A$2:$A$126,'02_Lookup_Tables'!$B$2:$B$126)</f>
        <v>1712.08</v>
      </c>
      <c r="S3818" t="str">
        <f>VLOOKUP(CleanedData[[#This Row],[Product]],'02_Lookup_Tables'!$H$2:$I$126,2,FALSE)</f>
        <v>Home &amp; Living</v>
      </c>
      <c r="T3818" t="str">
        <f>VLOOKUP(CleanedData[[#This Row],[Province]],'02_Lookup_Tables'!$D$2:$E$10,2, FALSE)</f>
        <v>Northern Region</v>
      </c>
      <c r="U3818" t="str" cm="1">
        <f t="array" ref="U3818">_xlfn.IFS(CleanedData[[#This Row],[Purchase Amount]]&lt;500,"Low",
CleanedData[[#This Row],[Purchase Amount]]&lt;5000,"Medium",
TRUE,"High")</f>
        <v>Medium</v>
      </c>
      <c r="V3818" t="str">
        <f>TEXT(CleanedData[[#This Row],[Date]],"mmmm")</f>
        <v>September</v>
      </c>
      <c r="W3818" t="str">
        <f>"Q"&amp;ROUNDUP(MONTH(CleanedData[[#This Row],[Date]])/3,0)</f>
        <v>Q3</v>
      </c>
      <c r="X3818" t="str">
        <f>IF(CleanedData[[#This Row],[Purchase Amount]]&gt;=5000,"Yes","No")</f>
        <v>No</v>
      </c>
      <c r="Y3818">
        <f>IF(CleanedData[[#This Row],[Recommend]]="Yes",1,0)</f>
        <v>1</v>
      </c>
      <c r="Z3818" s="6">
        <f>CleanedData[[#This Row],[Purchase Amount]]*0.15</f>
        <v>256.81199999999995</v>
      </c>
      <c r="AA3818" s="6">
        <f>CleanedData[[#This Row],[Purchase Amount]]*1.15</f>
        <v>1968.8919999999998</v>
      </c>
    </row>
    <row r="3819" spans="1:27" x14ac:dyDescent="0.3">
      <c r="A3819">
        <v>4627</v>
      </c>
      <c r="B3819" t="s">
        <v>4044</v>
      </c>
      <c r="C3819" s="1">
        <v>45916</v>
      </c>
      <c r="D3819">
        <v>27</v>
      </c>
      <c r="E3819" t="s">
        <v>60</v>
      </c>
      <c r="F3819" t="s">
        <v>77</v>
      </c>
      <c r="G3819" t="s">
        <v>288</v>
      </c>
      <c r="H3819">
        <v>3</v>
      </c>
      <c r="I3819" t="s">
        <v>45</v>
      </c>
      <c r="J3819" t="s">
        <v>63</v>
      </c>
      <c r="K3819" t="s">
        <v>55</v>
      </c>
      <c r="L3819" t="s">
        <v>45</v>
      </c>
      <c r="M3819" t="s">
        <v>88</v>
      </c>
      <c r="N3819" t="s">
        <v>48</v>
      </c>
      <c r="O3819" t="s">
        <v>89</v>
      </c>
      <c r="P3819" t="s">
        <v>49</v>
      </c>
      <c r="Q3819" t="s">
        <v>58</v>
      </c>
      <c r="R3819" s="6">
        <f>_xlfn.XLOOKUP(CleanedData[[#This Row],[Product]],'02_Lookup_Tables'!$A$2:$A$126,'02_Lookup_Tables'!$B$2:$B$126)</f>
        <v>605.1</v>
      </c>
      <c r="S3819" t="str">
        <f>VLOOKUP(CleanedData[[#This Row],[Product]],'02_Lookup_Tables'!$H$2:$I$126,2,FALSE)</f>
        <v>Apparel</v>
      </c>
      <c r="T3819" t="str">
        <f>VLOOKUP(CleanedData[[#This Row],[Province]],'02_Lookup_Tables'!$D$2:$E$10,2, FALSE)</f>
        <v>Central Region</v>
      </c>
      <c r="U3819" t="str" cm="1">
        <f t="array" ref="U3819">_xlfn.IFS(CleanedData[[#This Row],[Purchase Amount]]&lt;500,"Low",
CleanedData[[#This Row],[Purchase Amount]]&lt;5000,"Medium",
TRUE,"High")</f>
        <v>Medium</v>
      </c>
      <c r="V3819" t="str">
        <f>TEXT(CleanedData[[#This Row],[Date]],"mmmm")</f>
        <v>September</v>
      </c>
      <c r="W3819" t="str">
        <f>"Q"&amp;ROUNDUP(MONTH(CleanedData[[#This Row],[Date]])/3,0)</f>
        <v>Q3</v>
      </c>
      <c r="X3819" t="str">
        <f>IF(CleanedData[[#This Row],[Purchase Amount]]&gt;=5000,"Yes","No")</f>
        <v>No</v>
      </c>
      <c r="Y3819">
        <f>IF(CleanedData[[#This Row],[Recommend]]="Yes",1,0)</f>
        <v>1</v>
      </c>
      <c r="Z3819" s="6">
        <f>CleanedData[[#This Row],[Purchase Amount]]*0.15</f>
        <v>90.765000000000001</v>
      </c>
      <c r="AA3819" s="6">
        <f>CleanedData[[#This Row],[Purchase Amount]]*1.15</f>
        <v>695.86500000000001</v>
      </c>
    </row>
    <row r="3820" spans="1:27" x14ac:dyDescent="0.3">
      <c r="A3820">
        <v>4628</v>
      </c>
      <c r="B3820" t="s">
        <v>4045</v>
      </c>
      <c r="C3820" s="1">
        <v>45745</v>
      </c>
      <c r="D3820">
        <v>44</v>
      </c>
      <c r="E3820" t="s">
        <v>60</v>
      </c>
      <c r="F3820" t="s">
        <v>83</v>
      </c>
      <c r="G3820" t="s">
        <v>144</v>
      </c>
      <c r="H3820">
        <v>2</v>
      </c>
      <c r="I3820" t="s">
        <v>45</v>
      </c>
      <c r="J3820" t="s">
        <v>54</v>
      </c>
      <c r="K3820" t="s">
        <v>44</v>
      </c>
      <c r="L3820" t="s">
        <v>42</v>
      </c>
      <c r="M3820" t="s">
        <v>208</v>
      </c>
      <c r="N3820" t="s">
        <v>47</v>
      </c>
      <c r="O3820" t="s">
        <v>89</v>
      </c>
      <c r="P3820" t="s">
        <v>49</v>
      </c>
      <c r="Q3820" t="s">
        <v>81</v>
      </c>
      <c r="R3820" s="6">
        <f>_xlfn.XLOOKUP(CleanedData[[#This Row],[Product]],'02_Lookup_Tables'!$A$2:$A$126,'02_Lookup_Tables'!$B$2:$B$126)</f>
        <v>4455.18</v>
      </c>
      <c r="S3820" t="str">
        <f>VLOOKUP(CleanedData[[#This Row],[Product]],'02_Lookup_Tables'!$H$2:$I$126,2,FALSE)</f>
        <v>Sports &amp; Outdoors</v>
      </c>
      <c r="T3820" t="str">
        <f>VLOOKUP(CleanedData[[#This Row],[Province]],'02_Lookup_Tables'!$D$2:$E$10,2, FALSE)</f>
        <v>Western Region</v>
      </c>
      <c r="U3820" t="str" cm="1">
        <f t="array" ref="U3820">_xlfn.IFS(CleanedData[[#This Row],[Purchase Amount]]&lt;500,"Low",
CleanedData[[#This Row],[Purchase Amount]]&lt;5000,"Medium",
TRUE,"High")</f>
        <v>Medium</v>
      </c>
      <c r="V3820" t="str">
        <f>TEXT(CleanedData[[#This Row],[Date]],"mmmm")</f>
        <v>March</v>
      </c>
      <c r="W3820" t="str">
        <f>"Q"&amp;ROUNDUP(MONTH(CleanedData[[#This Row],[Date]])/3,0)</f>
        <v>Q1</v>
      </c>
      <c r="X3820" t="str">
        <f>IF(CleanedData[[#This Row],[Purchase Amount]]&gt;=5000,"Yes","No")</f>
        <v>No</v>
      </c>
      <c r="Y3820">
        <f>IF(CleanedData[[#This Row],[Recommend]]="Yes",1,0)</f>
        <v>1</v>
      </c>
      <c r="Z3820" s="6">
        <f>CleanedData[[#This Row],[Purchase Amount]]*0.15</f>
        <v>668.27700000000004</v>
      </c>
      <c r="AA3820" s="6">
        <f>CleanedData[[#This Row],[Purchase Amount]]*1.15</f>
        <v>5123.4570000000003</v>
      </c>
    </row>
    <row r="3821" spans="1:27" x14ac:dyDescent="0.3">
      <c r="A3821">
        <v>4629</v>
      </c>
      <c r="B3821" t="s">
        <v>4046</v>
      </c>
      <c r="C3821" s="1">
        <v>45760</v>
      </c>
      <c r="D3821">
        <v>28</v>
      </c>
      <c r="E3821" t="s">
        <v>60</v>
      </c>
      <c r="F3821" t="s">
        <v>40</v>
      </c>
      <c r="G3821" t="s">
        <v>668</v>
      </c>
      <c r="H3821">
        <v>1</v>
      </c>
      <c r="I3821" t="s">
        <v>45</v>
      </c>
      <c r="J3821" t="s">
        <v>54</v>
      </c>
      <c r="K3821" t="s">
        <v>44</v>
      </c>
      <c r="L3821" t="s">
        <v>42</v>
      </c>
      <c r="M3821" t="s">
        <v>196</v>
      </c>
      <c r="N3821" t="s">
        <v>80</v>
      </c>
      <c r="O3821" t="s">
        <v>89</v>
      </c>
      <c r="P3821" t="s">
        <v>49</v>
      </c>
      <c r="Q3821" t="s">
        <v>58</v>
      </c>
      <c r="R3821" s="6">
        <f>_xlfn.XLOOKUP(CleanedData[[#This Row],[Product]],'02_Lookup_Tables'!$A$2:$A$126,'02_Lookup_Tables'!$B$2:$B$126)</f>
        <v>301.58</v>
      </c>
      <c r="S3821" t="str">
        <f>VLOOKUP(CleanedData[[#This Row],[Product]],'02_Lookup_Tables'!$H$2:$I$126,2,FALSE)</f>
        <v>Food</v>
      </c>
      <c r="T3821" t="str">
        <f>VLOOKUP(CleanedData[[#This Row],[Province]],'02_Lookup_Tables'!$D$2:$E$10,2, FALSE)</f>
        <v>Northern Region</v>
      </c>
      <c r="U3821" t="str" cm="1">
        <f t="array" ref="U3821">_xlfn.IFS(CleanedData[[#This Row],[Purchase Amount]]&lt;500,"Low",
CleanedData[[#This Row],[Purchase Amount]]&lt;5000,"Medium",
TRUE,"High")</f>
        <v>Low</v>
      </c>
      <c r="V3821" t="str">
        <f>TEXT(CleanedData[[#This Row],[Date]],"mmmm")</f>
        <v>April</v>
      </c>
      <c r="W3821" t="str">
        <f>"Q"&amp;ROUNDUP(MONTH(CleanedData[[#This Row],[Date]])/3,0)</f>
        <v>Q2</v>
      </c>
      <c r="X3821" t="str">
        <f>IF(CleanedData[[#This Row],[Purchase Amount]]&gt;=5000,"Yes","No")</f>
        <v>No</v>
      </c>
      <c r="Y3821">
        <f>IF(CleanedData[[#This Row],[Recommend]]="Yes",1,0)</f>
        <v>1</v>
      </c>
      <c r="Z3821" s="6">
        <f>CleanedData[[#This Row],[Purchase Amount]]*0.15</f>
        <v>45.236999999999995</v>
      </c>
      <c r="AA3821" s="6">
        <f>CleanedData[[#This Row],[Purchase Amount]]*1.15</f>
        <v>346.81699999999995</v>
      </c>
    </row>
    <row r="3822" spans="1:27" x14ac:dyDescent="0.3">
      <c r="A3822">
        <v>4630</v>
      </c>
      <c r="B3822" t="s">
        <v>4047</v>
      </c>
      <c r="C3822" s="1">
        <v>45954</v>
      </c>
      <c r="D3822">
        <v>68</v>
      </c>
      <c r="E3822" t="s">
        <v>39</v>
      </c>
      <c r="F3822" t="s">
        <v>130</v>
      </c>
      <c r="G3822" t="s">
        <v>192</v>
      </c>
      <c r="H3822">
        <v>3</v>
      </c>
      <c r="I3822" t="s">
        <v>45</v>
      </c>
      <c r="J3822" t="s">
        <v>69</v>
      </c>
      <c r="K3822" t="s">
        <v>64</v>
      </c>
      <c r="L3822" t="s">
        <v>45</v>
      </c>
      <c r="M3822" t="s">
        <v>65</v>
      </c>
      <c r="N3822" t="s">
        <v>48</v>
      </c>
      <c r="O3822" t="s">
        <v>89</v>
      </c>
      <c r="P3822" t="s">
        <v>49</v>
      </c>
      <c r="Q3822" t="s">
        <v>97</v>
      </c>
      <c r="R3822" s="6">
        <f>_xlfn.XLOOKUP(CleanedData[[#This Row],[Product]],'02_Lookup_Tables'!$A$2:$A$126,'02_Lookup_Tables'!$B$2:$B$126)</f>
        <v>13261</v>
      </c>
      <c r="S3822" t="str">
        <f>VLOOKUP(CleanedData[[#This Row],[Product]],'02_Lookup_Tables'!$H$2:$I$126,2,FALSE)</f>
        <v>Electronics</v>
      </c>
      <c r="T3822" t="str">
        <f>VLOOKUP(CleanedData[[#This Row],[Province]],'02_Lookup_Tables'!$D$2:$E$10,2, FALSE)</f>
        <v>Eastern Region</v>
      </c>
      <c r="U3822" t="str" cm="1">
        <f t="array" ref="U3822">_xlfn.IFS(CleanedData[[#This Row],[Purchase Amount]]&lt;500,"Low",
CleanedData[[#This Row],[Purchase Amount]]&lt;5000,"Medium",
TRUE,"High")</f>
        <v>High</v>
      </c>
      <c r="V3822" t="str">
        <f>TEXT(CleanedData[[#This Row],[Date]],"mmmm")</f>
        <v>October</v>
      </c>
      <c r="W3822" t="str">
        <f>"Q"&amp;ROUNDUP(MONTH(CleanedData[[#This Row],[Date]])/3,0)</f>
        <v>Q4</v>
      </c>
      <c r="X3822" t="str">
        <f>IF(CleanedData[[#This Row],[Purchase Amount]]&gt;=5000,"Yes","No")</f>
        <v>Yes</v>
      </c>
      <c r="Y3822">
        <f>IF(CleanedData[[#This Row],[Recommend]]="Yes",1,0)</f>
        <v>1</v>
      </c>
      <c r="Z3822" s="6">
        <f>CleanedData[[#This Row],[Purchase Amount]]*0.15</f>
        <v>1989.1499999999999</v>
      </c>
      <c r="AA3822" s="6">
        <f>CleanedData[[#This Row],[Purchase Amount]]*1.15</f>
        <v>15250.15</v>
      </c>
    </row>
    <row r="3823" spans="1:27" x14ac:dyDescent="0.3">
      <c r="A3823">
        <v>4632</v>
      </c>
      <c r="B3823" t="s">
        <v>4048</v>
      </c>
      <c r="C3823" s="1">
        <v>45296</v>
      </c>
      <c r="D3823">
        <v>38</v>
      </c>
      <c r="E3823" t="s">
        <v>52</v>
      </c>
      <c r="F3823" t="s">
        <v>68</v>
      </c>
      <c r="G3823" t="s">
        <v>243</v>
      </c>
      <c r="H3823">
        <v>4</v>
      </c>
      <c r="I3823" t="s">
        <v>45</v>
      </c>
      <c r="J3823" t="s">
        <v>43</v>
      </c>
      <c r="K3823" t="s">
        <v>55</v>
      </c>
      <c r="L3823" t="s">
        <v>45</v>
      </c>
      <c r="M3823" t="s">
        <v>136</v>
      </c>
      <c r="N3823" t="s">
        <v>96</v>
      </c>
      <c r="O3823" t="s">
        <v>89</v>
      </c>
      <c r="P3823" t="s">
        <v>70</v>
      </c>
      <c r="Q3823" t="s">
        <v>81</v>
      </c>
      <c r="R3823" s="6">
        <f>_xlfn.XLOOKUP(CleanedData[[#This Row],[Product]],'02_Lookup_Tables'!$A$2:$A$126,'02_Lookup_Tables'!$B$2:$B$126)</f>
        <v>551.66</v>
      </c>
      <c r="S3823" t="str">
        <f>VLOOKUP(CleanedData[[#This Row],[Product]],'02_Lookup_Tables'!$H$2:$I$126,2,FALSE)</f>
        <v>Accessories</v>
      </c>
      <c r="T3823" t="str">
        <f>VLOOKUP(CleanedData[[#This Row],[Province]],'02_Lookup_Tables'!$D$2:$E$10,2, FALSE)</f>
        <v>Northern Region</v>
      </c>
      <c r="U3823" t="str" cm="1">
        <f t="array" ref="U3823">_xlfn.IFS(CleanedData[[#This Row],[Purchase Amount]]&lt;500,"Low",
CleanedData[[#This Row],[Purchase Amount]]&lt;5000,"Medium",
TRUE,"High")</f>
        <v>Medium</v>
      </c>
      <c r="V3823" t="str">
        <f>TEXT(CleanedData[[#This Row],[Date]],"mmmm")</f>
        <v>January</v>
      </c>
      <c r="W3823" t="str">
        <f>"Q"&amp;ROUNDUP(MONTH(CleanedData[[#This Row],[Date]])/3,0)</f>
        <v>Q1</v>
      </c>
      <c r="X3823" t="str">
        <f>IF(CleanedData[[#This Row],[Purchase Amount]]&gt;=5000,"Yes","No")</f>
        <v>No</v>
      </c>
      <c r="Y3823">
        <f>IF(CleanedData[[#This Row],[Recommend]]="Yes",1,0)</f>
        <v>1</v>
      </c>
      <c r="Z3823" s="6">
        <f>CleanedData[[#This Row],[Purchase Amount]]*0.15</f>
        <v>82.748999999999995</v>
      </c>
      <c r="AA3823" s="6">
        <f>CleanedData[[#This Row],[Purchase Amount]]*1.15</f>
        <v>634.40899999999988</v>
      </c>
    </row>
    <row r="3824" spans="1:27" x14ac:dyDescent="0.3">
      <c r="A3824">
        <v>4633</v>
      </c>
      <c r="B3824" t="s">
        <v>4049</v>
      </c>
      <c r="C3824" s="1">
        <v>45793</v>
      </c>
      <c r="D3824">
        <v>65</v>
      </c>
      <c r="E3824" t="s">
        <v>52</v>
      </c>
      <c r="F3824" t="s">
        <v>68</v>
      </c>
      <c r="G3824" t="s">
        <v>62</v>
      </c>
      <c r="H3824">
        <v>4</v>
      </c>
      <c r="I3824" t="s">
        <v>42</v>
      </c>
      <c r="J3824" t="s">
        <v>74</v>
      </c>
      <c r="K3824" t="s">
        <v>55</v>
      </c>
      <c r="L3824" t="s">
        <v>42</v>
      </c>
      <c r="M3824" t="s">
        <v>147</v>
      </c>
      <c r="N3824" t="s">
        <v>96</v>
      </c>
      <c r="O3824" t="s">
        <v>148</v>
      </c>
      <c r="P3824" t="s">
        <v>49</v>
      </c>
      <c r="Q3824" t="s">
        <v>97</v>
      </c>
      <c r="R3824" s="6">
        <f>_xlfn.XLOOKUP(CleanedData[[#This Row],[Product]],'02_Lookup_Tables'!$A$2:$A$126,'02_Lookup_Tables'!$B$2:$B$126)</f>
        <v>230.14</v>
      </c>
      <c r="S3824" t="str">
        <f>VLOOKUP(CleanedData[[#This Row],[Product]],'02_Lookup_Tables'!$H$2:$I$126,2,FALSE)</f>
        <v>Sports &amp; Outdoors</v>
      </c>
      <c r="T3824" t="str">
        <f>VLOOKUP(CleanedData[[#This Row],[Province]],'02_Lookup_Tables'!$D$2:$E$10,2, FALSE)</f>
        <v>Northern Region</v>
      </c>
      <c r="U3824" t="str" cm="1">
        <f t="array" ref="U3824">_xlfn.IFS(CleanedData[[#This Row],[Purchase Amount]]&lt;500,"Low",
CleanedData[[#This Row],[Purchase Amount]]&lt;5000,"Medium",
TRUE,"High")</f>
        <v>Low</v>
      </c>
      <c r="V3824" t="str">
        <f>TEXT(CleanedData[[#This Row],[Date]],"mmmm")</f>
        <v>May</v>
      </c>
      <c r="W3824" t="str">
        <f>"Q"&amp;ROUNDUP(MONTH(CleanedData[[#This Row],[Date]])/3,0)</f>
        <v>Q2</v>
      </c>
      <c r="X3824" t="str">
        <f>IF(CleanedData[[#This Row],[Purchase Amount]]&gt;=5000,"Yes","No")</f>
        <v>No</v>
      </c>
      <c r="Y3824">
        <f>IF(CleanedData[[#This Row],[Recommend]]="Yes",1,0)</f>
        <v>0</v>
      </c>
      <c r="Z3824" s="6">
        <f>CleanedData[[#This Row],[Purchase Amount]]*0.15</f>
        <v>34.520999999999994</v>
      </c>
      <c r="AA3824" s="6">
        <f>CleanedData[[#This Row],[Purchase Amount]]*1.15</f>
        <v>264.66099999999994</v>
      </c>
    </row>
    <row r="3825" spans="1:27" x14ac:dyDescent="0.3">
      <c r="A3825">
        <v>4634</v>
      </c>
      <c r="B3825" t="s">
        <v>4050</v>
      </c>
      <c r="C3825" s="1">
        <v>45576</v>
      </c>
      <c r="D3825">
        <v>80</v>
      </c>
      <c r="E3825" t="s">
        <v>52</v>
      </c>
      <c r="F3825" t="s">
        <v>61</v>
      </c>
      <c r="G3825" t="s">
        <v>87</v>
      </c>
      <c r="H3825">
        <v>3</v>
      </c>
      <c r="I3825" t="s">
        <v>45</v>
      </c>
      <c r="J3825" t="s">
        <v>54</v>
      </c>
      <c r="K3825" t="s">
        <v>64</v>
      </c>
      <c r="L3825" t="s">
        <v>42</v>
      </c>
      <c r="M3825" t="s">
        <v>140</v>
      </c>
      <c r="N3825" t="s">
        <v>48</v>
      </c>
      <c r="O3825" t="s">
        <v>148</v>
      </c>
      <c r="P3825" t="s">
        <v>49</v>
      </c>
      <c r="Q3825" t="s">
        <v>97</v>
      </c>
      <c r="R3825" s="6">
        <f>_xlfn.XLOOKUP(CleanedData[[#This Row],[Product]],'02_Lookup_Tables'!$A$2:$A$126,'02_Lookup_Tables'!$B$2:$B$126)</f>
        <v>409.06</v>
      </c>
      <c r="S3825" t="str">
        <f>VLOOKUP(CleanedData[[#This Row],[Product]],'02_Lookup_Tables'!$H$2:$I$126,2,FALSE)</f>
        <v>Home Devices</v>
      </c>
      <c r="T3825" t="str">
        <f>VLOOKUP(CleanedData[[#This Row],[Province]],'02_Lookup_Tables'!$D$2:$E$10,2, FALSE)</f>
        <v>Southern Region</v>
      </c>
      <c r="U3825" t="str" cm="1">
        <f t="array" ref="U3825">_xlfn.IFS(CleanedData[[#This Row],[Purchase Amount]]&lt;500,"Low",
CleanedData[[#This Row],[Purchase Amount]]&lt;5000,"Medium",
TRUE,"High")</f>
        <v>Low</v>
      </c>
      <c r="V3825" t="str">
        <f>TEXT(CleanedData[[#This Row],[Date]],"mmmm")</f>
        <v>October</v>
      </c>
      <c r="W3825" t="str">
        <f>"Q"&amp;ROUNDUP(MONTH(CleanedData[[#This Row],[Date]])/3,0)</f>
        <v>Q4</v>
      </c>
      <c r="X3825" t="str">
        <f>IF(CleanedData[[#This Row],[Purchase Amount]]&gt;=5000,"Yes","No")</f>
        <v>No</v>
      </c>
      <c r="Y3825">
        <f>IF(CleanedData[[#This Row],[Recommend]]="Yes",1,0)</f>
        <v>1</v>
      </c>
      <c r="Z3825" s="6">
        <f>CleanedData[[#This Row],[Purchase Amount]]*0.15</f>
        <v>61.358999999999995</v>
      </c>
      <c r="AA3825" s="6">
        <f>CleanedData[[#This Row],[Purchase Amount]]*1.15</f>
        <v>470.41899999999998</v>
      </c>
    </row>
    <row r="3826" spans="1:27" x14ac:dyDescent="0.3">
      <c r="A3826">
        <v>4636</v>
      </c>
      <c r="B3826" t="s">
        <v>4051</v>
      </c>
      <c r="C3826" s="1">
        <v>45650</v>
      </c>
      <c r="D3826">
        <v>40</v>
      </c>
      <c r="E3826" t="s">
        <v>52</v>
      </c>
      <c r="F3826" t="s">
        <v>130</v>
      </c>
      <c r="G3826" t="s">
        <v>105</v>
      </c>
      <c r="H3826">
        <v>2</v>
      </c>
      <c r="I3826" t="s">
        <v>42</v>
      </c>
      <c r="J3826" t="s">
        <v>74</v>
      </c>
      <c r="K3826" t="s">
        <v>44</v>
      </c>
      <c r="L3826" t="s">
        <v>42</v>
      </c>
      <c r="M3826" t="s">
        <v>92</v>
      </c>
      <c r="N3826" t="s">
        <v>47</v>
      </c>
      <c r="O3826" t="s">
        <v>89</v>
      </c>
      <c r="P3826" t="s">
        <v>49</v>
      </c>
      <c r="Q3826" t="s">
        <v>81</v>
      </c>
      <c r="R3826" s="6">
        <f>_xlfn.XLOOKUP(CleanedData[[#This Row],[Product]],'02_Lookup_Tables'!$A$2:$A$126,'02_Lookup_Tables'!$B$2:$B$126)</f>
        <v>231.22</v>
      </c>
      <c r="S3826" t="str">
        <f>VLOOKUP(CleanedData[[#This Row],[Product]],'02_Lookup_Tables'!$H$2:$I$126,2,FALSE)</f>
        <v>Beauty &amp; Personal Care</v>
      </c>
      <c r="T3826" t="str">
        <f>VLOOKUP(CleanedData[[#This Row],[Province]],'02_Lookup_Tables'!$D$2:$E$10,2, FALSE)</f>
        <v>Eastern Region</v>
      </c>
      <c r="U3826" t="str" cm="1">
        <f t="array" ref="U3826">_xlfn.IFS(CleanedData[[#This Row],[Purchase Amount]]&lt;500,"Low",
CleanedData[[#This Row],[Purchase Amount]]&lt;5000,"Medium",
TRUE,"High")</f>
        <v>Low</v>
      </c>
      <c r="V3826" t="str">
        <f>TEXT(CleanedData[[#This Row],[Date]],"mmmm")</f>
        <v>December</v>
      </c>
      <c r="W3826" t="str">
        <f>"Q"&amp;ROUNDUP(MONTH(CleanedData[[#This Row],[Date]])/3,0)</f>
        <v>Q4</v>
      </c>
      <c r="X3826" t="str">
        <f>IF(CleanedData[[#This Row],[Purchase Amount]]&gt;=5000,"Yes","No")</f>
        <v>No</v>
      </c>
      <c r="Y3826">
        <f>IF(CleanedData[[#This Row],[Recommend]]="Yes",1,0)</f>
        <v>0</v>
      </c>
      <c r="Z3826" s="6">
        <f>CleanedData[[#This Row],[Purchase Amount]]*0.15</f>
        <v>34.683</v>
      </c>
      <c r="AA3826" s="6">
        <f>CleanedData[[#This Row],[Purchase Amount]]*1.15</f>
        <v>265.90299999999996</v>
      </c>
    </row>
    <row r="3827" spans="1:27" x14ac:dyDescent="0.3">
      <c r="A3827">
        <v>4637</v>
      </c>
      <c r="B3827" t="s">
        <v>4052</v>
      </c>
      <c r="C3827" s="1">
        <v>45898</v>
      </c>
      <c r="D3827">
        <v>27</v>
      </c>
      <c r="E3827" t="s">
        <v>52</v>
      </c>
      <c r="F3827" t="s">
        <v>108</v>
      </c>
      <c r="G3827" t="s">
        <v>282</v>
      </c>
      <c r="H3827">
        <v>2</v>
      </c>
      <c r="I3827" t="s">
        <v>42</v>
      </c>
      <c r="J3827" t="s">
        <v>74</v>
      </c>
      <c r="K3827" t="s">
        <v>64</v>
      </c>
      <c r="L3827" t="s">
        <v>42</v>
      </c>
      <c r="M3827" t="s">
        <v>151</v>
      </c>
      <c r="N3827" t="s">
        <v>47</v>
      </c>
      <c r="O3827" t="s">
        <v>89</v>
      </c>
      <c r="P3827" t="s">
        <v>49</v>
      </c>
      <c r="Q3827" t="s">
        <v>58</v>
      </c>
      <c r="R3827" s="6">
        <f>_xlfn.XLOOKUP(CleanedData[[#This Row],[Product]],'02_Lookup_Tables'!$A$2:$A$126,'02_Lookup_Tables'!$B$2:$B$126)</f>
        <v>1859.13</v>
      </c>
      <c r="S3827" t="str">
        <f>VLOOKUP(CleanedData[[#This Row],[Product]],'02_Lookup_Tables'!$H$2:$I$126,2,FALSE)</f>
        <v>Home Devices</v>
      </c>
      <c r="T3827" t="str">
        <f>VLOOKUP(CleanedData[[#This Row],[Province]],'02_Lookup_Tables'!$D$2:$E$10,2, FALSE)</f>
        <v>Gauteng Region</v>
      </c>
      <c r="U3827" t="str" cm="1">
        <f t="array" ref="U3827">_xlfn.IFS(CleanedData[[#This Row],[Purchase Amount]]&lt;500,"Low",
CleanedData[[#This Row],[Purchase Amount]]&lt;5000,"Medium",
TRUE,"High")</f>
        <v>Medium</v>
      </c>
      <c r="V3827" t="str">
        <f>TEXT(CleanedData[[#This Row],[Date]],"mmmm")</f>
        <v>August</v>
      </c>
      <c r="W3827" t="str">
        <f>"Q"&amp;ROUNDUP(MONTH(CleanedData[[#This Row],[Date]])/3,0)</f>
        <v>Q3</v>
      </c>
      <c r="X3827" t="str">
        <f>IF(CleanedData[[#This Row],[Purchase Amount]]&gt;=5000,"Yes","No")</f>
        <v>No</v>
      </c>
      <c r="Y3827">
        <f>IF(CleanedData[[#This Row],[Recommend]]="Yes",1,0)</f>
        <v>0</v>
      </c>
      <c r="Z3827" s="6">
        <f>CleanedData[[#This Row],[Purchase Amount]]*0.15</f>
        <v>278.86950000000002</v>
      </c>
      <c r="AA3827" s="6">
        <f>CleanedData[[#This Row],[Purchase Amount]]*1.15</f>
        <v>2137.9994999999999</v>
      </c>
    </row>
    <row r="3828" spans="1:27" x14ac:dyDescent="0.3">
      <c r="A3828">
        <v>4638</v>
      </c>
      <c r="B3828" t="s">
        <v>4053</v>
      </c>
      <c r="C3828" s="1">
        <v>45853</v>
      </c>
      <c r="D3828">
        <v>79</v>
      </c>
      <c r="E3828" t="s">
        <v>60</v>
      </c>
      <c r="F3828" t="s">
        <v>77</v>
      </c>
      <c r="G3828" t="s">
        <v>41</v>
      </c>
      <c r="H3828">
        <v>2</v>
      </c>
      <c r="I3828" t="s">
        <v>42</v>
      </c>
      <c r="J3828" t="s">
        <v>74</v>
      </c>
      <c r="K3828" t="s">
        <v>64</v>
      </c>
      <c r="L3828" t="s">
        <v>42</v>
      </c>
      <c r="M3828" t="s">
        <v>147</v>
      </c>
      <c r="N3828" t="s">
        <v>47</v>
      </c>
      <c r="O3828" t="s">
        <v>148</v>
      </c>
      <c r="P3828" t="s">
        <v>70</v>
      </c>
      <c r="Q3828" t="s">
        <v>97</v>
      </c>
      <c r="R3828" s="6">
        <f>_xlfn.XLOOKUP(CleanedData[[#This Row],[Product]],'02_Lookup_Tables'!$A$2:$A$126,'02_Lookup_Tables'!$B$2:$B$126)</f>
        <v>2479.5700000000002</v>
      </c>
      <c r="S3828" t="str">
        <f>VLOOKUP(CleanedData[[#This Row],[Product]],'02_Lookup_Tables'!$H$2:$I$126,2,FALSE)</f>
        <v>Accessories</v>
      </c>
      <c r="T3828" t="str">
        <f>VLOOKUP(CleanedData[[#This Row],[Province]],'02_Lookup_Tables'!$D$2:$E$10,2, FALSE)</f>
        <v>Central Region</v>
      </c>
      <c r="U3828" t="str" cm="1">
        <f t="array" ref="U3828">_xlfn.IFS(CleanedData[[#This Row],[Purchase Amount]]&lt;500,"Low",
CleanedData[[#This Row],[Purchase Amount]]&lt;5000,"Medium",
TRUE,"High")</f>
        <v>Medium</v>
      </c>
      <c r="V3828" t="str">
        <f>TEXT(CleanedData[[#This Row],[Date]],"mmmm")</f>
        <v>July</v>
      </c>
      <c r="W3828" t="str">
        <f>"Q"&amp;ROUNDUP(MONTH(CleanedData[[#This Row],[Date]])/3,0)</f>
        <v>Q3</v>
      </c>
      <c r="X3828" t="str">
        <f>IF(CleanedData[[#This Row],[Purchase Amount]]&gt;=5000,"Yes","No")</f>
        <v>No</v>
      </c>
      <c r="Y3828">
        <f>IF(CleanedData[[#This Row],[Recommend]]="Yes",1,0)</f>
        <v>0</v>
      </c>
      <c r="Z3828" s="6">
        <f>CleanedData[[#This Row],[Purchase Amount]]*0.15</f>
        <v>371.93549999999999</v>
      </c>
      <c r="AA3828" s="6">
        <f>CleanedData[[#This Row],[Purchase Amount]]*1.15</f>
        <v>2851.5054999999998</v>
      </c>
    </row>
    <row r="3829" spans="1:27" x14ac:dyDescent="0.3">
      <c r="A3829">
        <v>4639</v>
      </c>
      <c r="B3829" t="s">
        <v>4054</v>
      </c>
      <c r="C3829" s="1">
        <v>45535</v>
      </c>
      <c r="D3829">
        <v>76</v>
      </c>
      <c r="E3829" t="s">
        <v>60</v>
      </c>
      <c r="F3829" t="s">
        <v>61</v>
      </c>
      <c r="G3829" t="s">
        <v>286</v>
      </c>
      <c r="H3829">
        <v>4</v>
      </c>
      <c r="I3829" t="s">
        <v>42</v>
      </c>
      <c r="J3829" t="s">
        <v>63</v>
      </c>
      <c r="K3829" t="s">
        <v>64</v>
      </c>
      <c r="L3829" t="s">
        <v>45</v>
      </c>
      <c r="M3829" t="s">
        <v>184</v>
      </c>
      <c r="N3829" t="s">
        <v>96</v>
      </c>
      <c r="O3829" t="s">
        <v>148</v>
      </c>
      <c r="P3829" t="s">
        <v>49</v>
      </c>
      <c r="Q3829" t="s">
        <v>97</v>
      </c>
      <c r="R3829" s="6">
        <f>_xlfn.XLOOKUP(CleanedData[[#This Row],[Product]],'02_Lookup_Tables'!$A$2:$A$126,'02_Lookup_Tables'!$B$2:$B$126)</f>
        <v>1907.49</v>
      </c>
      <c r="S3829" t="str">
        <f>VLOOKUP(CleanedData[[#This Row],[Product]],'02_Lookup_Tables'!$H$2:$I$126,2,FALSE)</f>
        <v>Accessories</v>
      </c>
      <c r="T3829" t="str">
        <f>VLOOKUP(CleanedData[[#This Row],[Province]],'02_Lookup_Tables'!$D$2:$E$10,2, FALSE)</f>
        <v>Southern Region</v>
      </c>
      <c r="U3829" t="str" cm="1">
        <f t="array" ref="U3829">_xlfn.IFS(CleanedData[[#This Row],[Purchase Amount]]&lt;500,"Low",
CleanedData[[#This Row],[Purchase Amount]]&lt;5000,"Medium",
TRUE,"High")</f>
        <v>Medium</v>
      </c>
      <c r="V3829" t="str">
        <f>TEXT(CleanedData[[#This Row],[Date]],"mmmm")</f>
        <v>August</v>
      </c>
      <c r="W3829" t="str">
        <f>"Q"&amp;ROUNDUP(MONTH(CleanedData[[#This Row],[Date]])/3,0)</f>
        <v>Q3</v>
      </c>
      <c r="X3829" t="str">
        <f>IF(CleanedData[[#This Row],[Purchase Amount]]&gt;=5000,"Yes","No")</f>
        <v>No</v>
      </c>
      <c r="Y3829">
        <f>IF(CleanedData[[#This Row],[Recommend]]="Yes",1,0)</f>
        <v>0</v>
      </c>
      <c r="Z3829" s="6">
        <f>CleanedData[[#This Row],[Purchase Amount]]*0.15</f>
        <v>286.12349999999998</v>
      </c>
      <c r="AA3829" s="6">
        <f>CleanedData[[#This Row],[Purchase Amount]]*1.15</f>
        <v>2193.6134999999999</v>
      </c>
    </row>
    <row r="3830" spans="1:27" x14ac:dyDescent="0.3">
      <c r="A3830">
        <v>4640</v>
      </c>
      <c r="B3830" t="s">
        <v>4055</v>
      </c>
      <c r="C3830" s="1">
        <v>45954</v>
      </c>
      <c r="D3830">
        <v>23</v>
      </c>
      <c r="E3830" t="s">
        <v>39</v>
      </c>
      <c r="F3830" t="s">
        <v>77</v>
      </c>
      <c r="G3830" t="s">
        <v>105</v>
      </c>
      <c r="H3830">
        <v>1</v>
      </c>
      <c r="I3830" t="s">
        <v>42</v>
      </c>
      <c r="J3830" t="s">
        <v>74</v>
      </c>
      <c r="K3830" t="s">
        <v>44</v>
      </c>
      <c r="L3830" t="s">
        <v>42</v>
      </c>
      <c r="M3830" t="s">
        <v>140</v>
      </c>
      <c r="N3830" t="s">
        <v>80</v>
      </c>
      <c r="O3830" t="s">
        <v>148</v>
      </c>
      <c r="P3830" t="s">
        <v>70</v>
      </c>
      <c r="Q3830" t="s">
        <v>66</v>
      </c>
      <c r="R3830" s="6">
        <f>_xlfn.XLOOKUP(CleanedData[[#This Row],[Product]],'02_Lookup_Tables'!$A$2:$A$126,'02_Lookup_Tables'!$B$2:$B$126)</f>
        <v>231.22</v>
      </c>
      <c r="S3830" t="str">
        <f>VLOOKUP(CleanedData[[#This Row],[Product]],'02_Lookup_Tables'!$H$2:$I$126,2,FALSE)</f>
        <v>Beauty &amp; Personal Care</v>
      </c>
      <c r="T3830" t="str">
        <f>VLOOKUP(CleanedData[[#This Row],[Province]],'02_Lookup_Tables'!$D$2:$E$10,2, FALSE)</f>
        <v>Central Region</v>
      </c>
      <c r="U3830" t="str" cm="1">
        <f t="array" ref="U3830">_xlfn.IFS(CleanedData[[#This Row],[Purchase Amount]]&lt;500,"Low",
CleanedData[[#This Row],[Purchase Amount]]&lt;5000,"Medium",
TRUE,"High")</f>
        <v>Low</v>
      </c>
      <c r="V3830" t="str">
        <f>TEXT(CleanedData[[#This Row],[Date]],"mmmm")</f>
        <v>October</v>
      </c>
      <c r="W3830" t="str">
        <f>"Q"&amp;ROUNDUP(MONTH(CleanedData[[#This Row],[Date]])/3,0)</f>
        <v>Q4</v>
      </c>
      <c r="X3830" t="str">
        <f>IF(CleanedData[[#This Row],[Purchase Amount]]&gt;=5000,"Yes","No")</f>
        <v>No</v>
      </c>
      <c r="Y3830">
        <f>IF(CleanedData[[#This Row],[Recommend]]="Yes",1,0)</f>
        <v>0</v>
      </c>
      <c r="Z3830" s="6">
        <f>CleanedData[[#This Row],[Purchase Amount]]*0.15</f>
        <v>34.683</v>
      </c>
      <c r="AA3830" s="6">
        <f>CleanedData[[#This Row],[Purchase Amount]]*1.15</f>
        <v>265.90299999999996</v>
      </c>
    </row>
    <row r="3831" spans="1:27" x14ac:dyDescent="0.3">
      <c r="A3831">
        <v>4642</v>
      </c>
      <c r="B3831" t="s">
        <v>4056</v>
      </c>
      <c r="C3831" s="1">
        <v>45544</v>
      </c>
      <c r="D3831">
        <v>64</v>
      </c>
      <c r="E3831" t="s">
        <v>39</v>
      </c>
      <c r="F3831" t="s">
        <v>108</v>
      </c>
      <c r="G3831" t="s">
        <v>463</v>
      </c>
      <c r="H3831">
        <v>4</v>
      </c>
      <c r="I3831" t="s">
        <v>45</v>
      </c>
      <c r="J3831" t="s">
        <v>63</v>
      </c>
      <c r="K3831" t="s">
        <v>55</v>
      </c>
      <c r="L3831" t="s">
        <v>42</v>
      </c>
      <c r="M3831" t="s">
        <v>85</v>
      </c>
      <c r="N3831" t="s">
        <v>96</v>
      </c>
      <c r="O3831" t="s">
        <v>48</v>
      </c>
      <c r="P3831" t="s">
        <v>49</v>
      </c>
      <c r="Q3831" t="s">
        <v>50</v>
      </c>
      <c r="R3831" s="6">
        <f>_xlfn.XLOOKUP(CleanedData[[#This Row],[Product]],'02_Lookup_Tables'!$A$2:$A$126,'02_Lookup_Tables'!$B$2:$B$126)</f>
        <v>470.6</v>
      </c>
      <c r="S3831" t="str">
        <f>VLOOKUP(CleanedData[[#This Row],[Product]],'02_Lookup_Tables'!$H$2:$I$126,2,FALSE)</f>
        <v>Toys &amp; Games</v>
      </c>
      <c r="T3831" t="str">
        <f>VLOOKUP(CleanedData[[#This Row],[Province]],'02_Lookup_Tables'!$D$2:$E$10,2, FALSE)</f>
        <v>Gauteng Region</v>
      </c>
      <c r="U3831" t="str" cm="1">
        <f t="array" ref="U3831">_xlfn.IFS(CleanedData[[#This Row],[Purchase Amount]]&lt;500,"Low",
CleanedData[[#This Row],[Purchase Amount]]&lt;5000,"Medium",
TRUE,"High")</f>
        <v>Low</v>
      </c>
      <c r="V3831" t="str">
        <f>TEXT(CleanedData[[#This Row],[Date]],"mmmm")</f>
        <v>September</v>
      </c>
      <c r="W3831" t="str">
        <f>"Q"&amp;ROUNDUP(MONTH(CleanedData[[#This Row],[Date]])/3,0)</f>
        <v>Q3</v>
      </c>
      <c r="X3831" t="str">
        <f>IF(CleanedData[[#This Row],[Purchase Amount]]&gt;=5000,"Yes","No")</f>
        <v>No</v>
      </c>
      <c r="Y3831">
        <f>IF(CleanedData[[#This Row],[Recommend]]="Yes",1,0)</f>
        <v>1</v>
      </c>
      <c r="Z3831" s="6">
        <f>CleanedData[[#This Row],[Purchase Amount]]*0.15</f>
        <v>70.59</v>
      </c>
      <c r="AA3831" s="6">
        <f>CleanedData[[#This Row],[Purchase Amount]]*1.15</f>
        <v>541.18999999999994</v>
      </c>
    </row>
    <row r="3832" spans="1:27" x14ac:dyDescent="0.3">
      <c r="A3832">
        <v>4643</v>
      </c>
      <c r="B3832" t="s">
        <v>4057</v>
      </c>
      <c r="C3832" s="1">
        <v>45816</v>
      </c>
      <c r="D3832">
        <v>54</v>
      </c>
      <c r="E3832" t="s">
        <v>52</v>
      </c>
      <c r="F3832" t="s">
        <v>40</v>
      </c>
      <c r="G3832" t="s">
        <v>207</v>
      </c>
      <c r="H3832">
        <v>3</v>
      </c>
      <c r="I3832" t="s">
        <v>45</v>
      </c>
      <c r="J3832" t="s">
        <v>54</v>
      </c>
      <c r="K3832" t="s">
        <v>44</v>
      </c>
      <c r="L3832" t="s">
        <v>42</v>
      </c>
      <c r="M3832" t="s">
        <v>184</v>
      </c>
      <c r="N3832" t="s">
        <v>48</v>
      </c>
      <c r="O3832" t="s">
        <v>148</v>
      </c>
      <c r="P3832" t="s">
        <v>49</v>
      </c>
      <c r="Q3832" t="s">
        <v>93</v>
      </c>
      <c r="R3832" s="6">
        <f>_xlfn.XLOOKUP(CleanedData[[#This Row],[Product]],'02_Lookup_Tables'!$A$2:$A$126,'02_Lookup_Tables'!$B$2:$B$126)</f>
        <v>3755.73</v>
      </c>
      <c r="S3832" t="str">
        <f>VLOOKUP(CleanedData[[#This Row],[Product]],'02_Lookup_Tables'!$H$2:$I$126,2,FALSE)</f>
        <v>Sports &amp; Outdoors</v>
      </c>
      <c r="T3832" t="str">
        <f>VLOOKUP(CleanedData[[#This Row],[Province]],'02_Lookup_Tables'!$D$2:$E$10,2, FALSE)</f>
        <v>Northern Region</v>
      </c>
      <c r="U3832" t="str" cm="1">
        <f t="array" ref="U3832">_xlfn.IFS(CleanedData[[#This Row],[Purchase Amount]]&lt;500,"Low",
CleanedData[[#This Row],[Purchase Amount]]&lt;5000,"Medium",
TRUE,"High")</f>
        <v>Medium</v>
      </c>
      <c r="V3832" t="str">
        <f>TEXT(CleanedData[[#This Row],[Date]],"mmmm")</f>
        <v>June</v>
      </c>
      <c r="W3832" t="str">
        <f>"Q"&amp;ROUNDUP(MONTH(CleanedData[[#This Row],[Date]])/3,0)</f>
        <v>Q2</v>
      </c>
      <c r="X3832" t="str">
        <f>IF(CleanedData[[#This Row],[Purchase Amount]]&gt;=5000,"Yes","No")</f>
        <v>No</v>
      </c>
      <c r="Y3832">
        <f>IF(CleanedData[[#This Row],[Recommend]]="Yes",1,0)</f>
        <v>1</v>
      </c>
      <c r="Z3832" s="6">
        <f>CleanedData[[#This Row],[Purchase Amount]]*0.15</f>
        <v>563.35950000000003</v>
      </c>
      <c r="AA3832" s="6">
        <f>CleanedData[[#This Row],[Purchase Amount]]*1.15</f>
        <v>4319.0895</v>
      </c>
    </row>
    <row r="3833" spans="1:27" x14ac:dyDescent="0.3">
      <c r="A3833">
        <v>4644</v>
      </c>
      <c r="B3833" t="s">
        <v>4058</v>
      </c>
      <c r="C3833" s="1">
        <v>45832</v>
      </c>
      <c r="D3833">
        <v>42</v>
      </c>
      <c r="E3833" t="s">
        <v>52</v>
      </c>
      <c r="F3833" t="s">
        <v>125</v>
      </c>
      <c r="G3833" t="s">
        <v>205</v>
      </c>
      <c r="H3833">
        <v>1</v>
      </c>
      <c r="I3833" t="s">
        <v>42</v>
      </c>
      <c r="J3833" t="s">
        <v>63</v>
      </c>
      <c r="K3833" t="s">
        <v>44</v>
      </c>
      <c r="L3833" t="s">
        <v>45</v>
      </c>
      <c r="M3833" t="s">
        <v>175</v>
      </c>
      <c r="N3833" t="s">
        <v>80</v>
      </c>
      <c r="O3833" t="s">
        <v>89</v>
      </c>
      <c r="P3833" t="s">
        <v>49</v>
      </c>
      <c r="Q3833" t="s">
        <v>81</v>
      </c>
      <c r="R3833" s="6">
        <f>_xlfn.XLOOKUP(CleanedData[[#This Row],[Product]],'02_Lookup_Tables'!$A$2:$A$126,'02_Lookup_Tables'!$B$2:$B$126)</f>
        <v>139.72999999999999</v>
      </c>
      <c r="S3833" t="str">
        <f>VLOOKUP(CleanedData[[#This Row],[Product]],'02_Lookup_Tables'!$H$2:$I$126,2,FALSE)</f>
        <v>Beauty &amp; Personal Care</v>
      </c>
      <c r="T3833" t="str">
        <f>VLOOKUP(CleanedData[[#This Row],[Province]],'02_Lookup_Tables'!$D$2:$E$10,2, FALSE)</f>
        <v>Western Region</v>
      </c>
      <c r="U3833" t="str" cm="1">
        <f t="array" ref="U3833">_xlfn.IFS(CleanedData[[#This Row],[Purchase Amount]]&lt;500,"Low",
CleanedData[[#This Row],[Purchase Amount]]&lt;5000,"Medium",
TRUE,"High")</f>
        <v>Low</v>
      </c>
      <c r="V3833" t="str">
        <f>TEXT(CleanedData[[#This Row],[Date]],"mmmm")</f>
        <v>June</v>
      </c>
      <c r="W3833" t="str">
        <f>"Q"&amp;ROUNDUP(MONTH(CleanedData[[#This Row],[Date]])/3,0)</f>
        <v>Q2</v>
      </c>
      <c r="X3833" t="str">
        <f>IF(CleanedData[[#This Row],[Purchase Amount]]&gt;=5000,"Yes","No")</f>
        <v>No</v>
      </c>
      <c r="Y3833">
        <f>IF(CleanedData[[#This Row],[Recommend]]="Yes",1,0)</f>
        <v>0</v>
      </c>
      <c r="Z3833" s="6">
        <f>CleanedData[[#This Row],[Purchase Amount]]*0.15</f>
        <v>20.959499999999998</v>
      </c>
      <c r="AA3833" s="6">
        <f>CleanedData[[#This Row],[Purchase Amount]]*1.15</f>
        <v>160.68949999999998</v>
      </c>
    </row>
    <row r="3834" spans="1:27" x14ac:dyDescent="0.3">
      <c r="A3834">
        <v>4645</v>
      </c>
      <c r="B3834" t="s">
        <v>4059</v>
      </c>
      <c r="C3834" s="1">
        <v>45952</v>
      </c>
      <c r="D3834">
        <v>59</v>
      </c>
      <c r="E3834" t="s">
        <v>39</v>
      </c>
      <c r="F3834" t="s">
        <v>40</v>
      </c>
      <c r="G3834" t="s">
        <v>126</v>
      </c>
      <c r="H3834">
        <v>2</v>
      </c>
      <c r="I3834" t="s">
        <v>42</v>
      </c>
      <c r="J3834" t="s">
        <v>63</v>
      </c>
      <c r="K3834" t="s">
        <v>55</v>
      </c>
      <c r="L3834" t="s">
        <v>45</v>
      </c>
      <c r="M3834" t="s">
        <v>88</v>
      </c>
      <c r="N3834" t="s">
        <v>47</v>
      </c>
      <c r="O3834" t="s">
        <v>89</v>
      </c>
      <c r="P3834" t="s">
        <v>49</v>
      </c>
      <c r="Q3834" t="s">
        <v>50</v>
      </c>
      <c r="R3834" s="6">
        <f>_xlfn.XLOOKUP(CleanedData[[#This Row],[Product]],'02_Lookup_Tables'!$A$2:$A$126,'02_Lookup_Tables'!$B$2:$B$126)</f>
        <v>343.42</v>
      </c>
      <c r="S3834" t="str">
        <f>VLOOKUP(CleanedData[[#This Row],[Product]],'02_Lookup_Tables'!$H$2:$I$126,2,FALSE)</f>
        <v>Food</v>
      </c>
      <c r="T3834" t="str">
        <f>VLOOKUP(CleanedData[[#This Row],[Province]],'02_Lookup_Tables'!$D$2:$E$10,2, FALSE)</f>
        <v>Northern Region</v>
      </c>
      <c r="U3834" t="str" cm="1">
        <f t="array" ref="U3834">_xlfn.IFS(CleanedData[[#This Row],[Purchase Amount]]&lt;500,"Low",
CleanedData[[#This Row],[Purchase Amount]]&lt;5000,"Medium",
TRUE,"High")</f>
        <v>Low</v>
      </c>
      <c r="V3834" t="str">
        <f>TEXT(CleanedData[[#This Row],[Date]],"mmmm")</f>
        <v>October</v>
      </c>
      <c r="W3834" t="str">
        <f>"Q"&amp;ROUNDUP(MONTH(CleanedData[[#This Row],[Date]])/3,0)</f>
        <v>Q4</v>
      </c>
      <c r="X3834" t="str">
        <f>IF(CleanedData[[#This Row],[Purchase Amount]]&gt;=5000,"Yes","No")</f>
        <v>No</v>
      </c>
      <c r="Y3834">
        <f>IF(CleanedData[[#This Row],[Recommend]]="Yes",1,0)</f>
        <v>0</v>
      </c>
      <c r="Z3834" s="6">
        <f>CleanedData[[#This Row],[Purchase Amount]]*0.15</f>
        <v>51.512999999999998</v>
      </c>
      <c r="AA3834" s="6">
        <f>CleanedData[[#This Row],[Purchase Amount]]*1.15</f>
        <v>394.93299999999999</v>
      </c>
    </row>
    <row r="3835" spans="1:27" x14ac:dyDescent="0.3">
      <c r="A3835">
        <v>4646</v>
      </c>
      <c r="B3835" t="s">
        <v>4060</v>
      </c>
      <c r="C3835" s="1">
        <v>45305</v>
      </c>
      <c r="D3835">
        <v>59</v>
      </c>
      <c r="E3835" t="s">
        <v>39</v>
      </c>
      <c r="F3835" t="s">
        <v>40</v>
      </c>
      <c r="G3835" t="s">
        <v>950</v>
      </c>
      <c r="H3835">
        <v>1</v>
      </c>
      <c r="I3835" t="s">
        <v>45</v>
      </c>
      <c r="J3835" t="s">
        <v>43</v>
      </c>
      <c r="K3835" t="s">
        <v>44</v>
      </c>
      <c r="L3835" t="s">
        <v>45</v>
      </c>
      <c r="M3835" t="s">
        <v>147</v>
      </c>
      <c r="N3835" t="s">
        <v>80</v>
      </c>
      <c r="O3835" t="s">
        <v>148</v>
      </c>
      <c r="P3835" t="s">
        <v>70</v>
      </c>
      <c r="Q3835" t="s">
        <v>50</v>
      </c>
      <c r="R3835" s="6">
        <f>_xlfn.XLOOKUP(CleanedData[[#This Row],[Product]],'02_Lookup_Tables'!$A$2:$A$126,'02_Lookup_Tables'!$B$2:$B$126)</f>
        <v>85.25</v>
      </c>
      <c r="S3835" t="str">
        <f>VLOOKUP(CleanedData[[#This Row],[Product]],'02_Lookup_Tables'!$H$2:$I$126,2,FALSE)</f>
        <v>Beauty &amp; Personal Care</v>
      </c>
      <c r="T3835" t="str">
        <f>VLOOKUP(CleanedData[[#This Row],[Province]],'02_Lookup_Tables'!$D$2:$E$10,2, FALSE)</f>
        <v>Northern Region</v>
      </c>
      <c r="U3835" t="str" cm="1">
        <f t="array" ref="U3835">_xlfn.IFS(CleanedData[[#This Row],[Purchase Amount]]&lt;500,"Low",
CleanedData[[#This Row],[Purchase Amount]]&lt;5000,"Medium",
TRUE,"High")</f>
        <v>Low</v>
      </c>
      <c r="V3835" t="str">
        <f>TEXT(CleanedData[[#This Row],[Date]],"mmmm")</f>
        <v>January</v>
      </c>
      <c r="W3835" t="str">
        <f>"Q"&amp;ROUNDUP(MONTH(CleanedData[[#This Row],[Date]])/3,0)</f>
        <v>Q1</v>
      </c>
      <c r="X3835" t="str">
        <f>IF(CleanedData[[#This Row],[Purchase Amount]]&gt;=5000,"Yes","No")</f>
        <v>No</v>
      </c>
      <c r="Y3835">
        <f>IF(CleanedData[[#This Row],[Recommend]]="Yes",1,0)</f>
        <v>1</v>
      </c>
      <c r="Z3835" s="6">
        <f>CleanedData[[#This Row],[Purchase Amount]]*0.15</f>
        <v>12.7875</v>
      </c>
      <c r="AA3835" s="6">
        <f>CleanedData[[#This Row],[Purchase Amount]]*1.15</f>
        <v>98.037499999999994</v>
      </c>
    </row>
    <row r="3836" spans="1:27" x14ac:dyDescent="0.3">
      <c r="A3836">
        <v>4647</v>
      </c>
      <c r="B3836" t="s">
        <v>4061</v>
      </c>
      <c r="C3836" s="1">
        <v>46003</v>
      </c>
      <c r="D3836">
        <v>70</v>
      </c>
      <c r="E3836" t="s">
        <v>39</v>
      </c>
      <c r="F3836" t="s">
        <v>108</v>
      </c>
      <c r="G3836" t="s">
        <v>128</v>
      </c>
      <c r="H3836">
        <v>5</v>
      </c>
      <c r="I3836" t="s">
        <v>45</v>
      </c>
      <c r="J3836" t="s">
        <v>74</v>
      </c>
      <c r="K3836" t="s">
        <v>55</v>
      </c>
      <c r="L3836" t="s">
        <v>45</v>
      </c>
      <c r="M3836" t="s">
        <v>112</v>
      </c>
      <c r="N3836" t="s">
        <v>57</v>
      </c>
      <c r="O3836" t="s">
        <v>48</v>
      </c>
      <c r="P3836" t="s">
        <v>49</v>
      </c>
      <c r="Q3836" t="s">
        <v>97</v>
      </c>
      <c r="R3836" s="6">
        <f>_xlfn.XLOOKUP(CleanedData[[#This Row],[Product]],'02_Lookup_Tables'!$A$2:$A$126,'02_Lookup_Tables'!$B$2:$B$126)</f>
        <v>3747.26</v>
      </c>
      <c r="S3836" t="str">
        <f>VLOOKUP(CleanedData[[#This Row],[Product]],'02_Lookup_Tables'!$H$2:$I$126,2,FALSE)</f>
        <v>Apparel</v>
      </c>
      <c r="T3836" t="str">
        <f>VLOOKUP(CleanedData[[#This Row],[Province]],'02_Lookup_Tables'!$D$2:$E$10,2, FALSE)</f>
        <v>Gauteng Region</v>
      </c>
      <c r="U3836" t="str" cm="1">
        <f t="array" ref="U3836">_xlfn.IFS(CleanedData[[#This Row],[Purchase Amount]]&lt;500,"Low",
CleanedData[[#This Row],[Purchase Amount]]&lt;5000,"Medium",
TRUE,"High")</f>
        <v>Medium</v>
      </c>
      <c r="V3836" t="str">
        <f>TEXT(CleanedData[[#This Row],[Date]],"mmmm")</f>
        <v>December</v>
      </c>
      <c r="W3836" t="str">
        <f>"Q"&amp;ROUNDUP(MONTH(CleanedData[[#This Row],[Date]])/3,0)</f>
        <v>Q4</v>
      </c>
      <c r="X3836" t="str">
        <f>IF(CleanedData[[#This Row],[Purchase Amount]]&gt;=5000,"Yes","No")</f>
        <v>No</v>
      </c>
      <c r="Y3836">
        <f>IF(CleanedData[[#This Row],[Recommend]]="Yes",1,0)</f>
        <v>1</v>
      </c>
      <c r="Z3836" s="6">
        <f>CleanedData[[#This Row],[Purchase Amount]]*0.15</f>
        <v>562.08900000000006</v>
      </c>
      <c r="AA3836" s="6">
        <f>CleanedData[[#This Row],[Purchase Amount]]*1.15</f>
        <v>4309.3490000000002</v>
      </c>
    </row>
    <row r="3837" spans="1:27" x14ac:dyDescent="0.3">
      <c r="A3837">
        <v>4648</v>
      </c>
      <c r="B3837" t="s">
        <v>4062</v>
      </c>
      <c r="C3837" s="1">
        <v>45774</v>
      </c>
      <c r="D3837">
        <v>27</v>
      </c>
      <c r="E3837" t="s">
        <v>39</v>
      </c>
      <c r="F3837" t="s">
        <v>77</v>
      </c>
      <c r="G3837" t="s">
        <v>105</v>
      </c>
      <c r="H3837">
        <v>4</v>
      </c>
      <c r="I3837" t="s">
        <v>45</v>
      </c>
      <c r="J3837" t="s">
        <v>74</v>
      </c>
      <c r="K3837" t="s">
        <v>55</v>
      </c>
      <c r="L3837" t="s">
        <v>42</v>
      </c>
      <c r="M3837" t="s">
        <v>156</v>
      </c>
      <c r="N3837" t="s">
        <v>96</v>
      </c>
      <c r="O3837" t="s">
        <v>148</v>
      </c>
      <c r="P3837" t="s">
        <v>49</v>
      </c>
      <c r="Q3837" t="s">
        <v>58</v>
      </c>
      <c r="R3837" s="6">
        <f>_xlfn.XLOOKUP(CleanedData[[#This Row],[Product]],'02_Lookup_Tables'!$A$2:$A$126,'02_Lookup_Tables'!$B$2:$B$126)</f>
        <v>231.22</v>
      </c>
      <c r="S3837" t="str">
        <f>VLOOKUP(CleanedData[[#This Row],[Product]],'02_Lookup_Tables'!$H$2:$I$126,2,FALSE)</f>
        <v>Beauty &amp; Personal Care</v>
      </c>
      <c r="T3837" t="str">
        <f>VLOOKUP(CleanedData[[#This Row],[Province]],'02_Lookup_Tables'!$D$2:$E$10,2, FALSE)</f>
        <v>Central Region</v>
      </c>
      <c r="U3837" t="str" cm="1">
        <f t="array" ref="U3837">_xlfn.IFS(CleanedData[[#This Row],[Purchase Amount]]&lt;500,"Low",
CleanedData[[#This Row],[Purchase Amount]]&lt;5000,"Medium",
TRUE,"High")</f>
        <v>Low</v>
      </c>
      <c r="V3837" t="str">
        <f>TEXT(CleanedData[[#This Row],[Date]],"mmmm")</f>
        <v>April</v>
      </c>
      <c r="W3837" t="str">
        <f>"Q"&amp;ROUNDUP(MONTH(CleanedData[[#This Row],[Date]])/3,0)</f>
        <v>Q2</v>
      </c>
      <c r="X3837" t="str">
        <f>IF(CleanedData[[#This Row],[Purchase Amount]]&gt;=5000,"Yes","No")</f>
        <v>No</v>
      </c>
      <c r="Y3837">
        <f>IF(CleanedData[[#This Row],[Recommend]]="Yes",1,0)</f>
        <v>1</v>
      </c>
      <c r="Z3837" s="6">
        <f>CleanedData[[#This Row],[Purchase Amount]]*0.15</f>
        <v>34.683</v>
      </c>
      <c r="AA3837" s="6">
        <f>CleanedData[[#This Row],[Purchase Amount]]*1.15</f>
        <v>265.90299999999996</v>
      </c>
    </row>
    <row r="3838" spans="1:27" x14ac:dyDescent="0.3">
      <c r="A3838">
        <v>4649</v>
      </c>
      <c r="B3838" t="s">
        <v>4063</v>
      </c>
      <c r="C3838" s="1">
        <v>45328</v>
      </c>
      <c r="D3838">
        <v>53</v>
      </c>
      <c r="E3838" t="s">
        <v>39</v>
      </c>
      <c r="F3838" t="s">
        <v>61</v>
      </c>
      <c r="G3838" t="s">
        <v>158</v>
      </c>
      <c r="H3838">
        <v>1</v>
      </c>
      <c r="I3838" t="s">
        <v>42</v>
      </c>
      <c r="J3838" t="s">
        <v>54</v>
      </c>
      <c r="K3838" t="s">
        <v>55</v>
      </c>
      <c r="L3838" t="s">
        <v>42</v>
      </c>
      <c r="M3838" t="s">
        <v>151</v>
      </c>
      <c r="N3838" t="s">
        <v>80</v>
      </c>
      <c r="O3838" t="s">
        <v>89</v>
      </c>
      <c r="P3838" t="s">
        <v>49</v>
      </c>
      <c r="Q3838" t="s">
        <v>93</v>
      </c>
      <c r="R3838" s="6">
        <f>_xlfn.XLOOKUP(CleanedData[[#This Row],[Product]],'02_Lookup_Tables'!$A$2:$A$126,'02_Lookup_Tables'!$B$2:$B$126)</f>
        <v>2962.6</v>
      </c>
      <c r="S3838" t="str">
        <f>VLOOKUP(CleanedData[[#This Row],[Product]],'02_Lookup_Tables'!$H$2:$I$126,2,FALSE)</f>
        <v>Sports &amp; Outdoors</v>
      </c>
      <c r="T3838" t="str">
        <f>VLOOKUP(CleanedData[[#This Row],[Province]],'02_Lookup_Tables'!$D$2:$E$10,2, FALSE)</f>
        <v>Southern Region</v>
      </c>
      <c r="U3838" t="str" cm="1">
        <f t="array" ref="U3838">_xlfn.IFS(CleanedData[[#This Row],[Purchase Amount]]&lt;500,"Low",
CleanedData[[#This Row],[Purchase Amount]]&lt;5000,"Medium",
TRUE,"High")</f>
        <v>Medium</v>
      </c>
      <c r="V3838" t="str">
        <f>TEXT(CleanedData[[#This Row],[Date]],"mmmm")</f>
        <v>February</v>
      </c>
      <c r="W3838" t="str">
        <f>"Q"&amp;ROUNDUP(MONTH(CleanedData[[#This Row],[Date]])/3,0)</f>
        <v>Q1</v>
      </c>
      <c r="X3838" t="str">
        <f>IF(CleanedData[[#This Row],[Purchase Amount]]&gt;=5000,"Yes","No")</f>
        <v>No</v>
      </c>
      <c r="Y3838">
        <f>IF(CleanedData[[#This Row],[Recommend]]="Yes",1,0)</f>
        <v>0</v>
      </c>
      <c r="Z3838" s="6">
        <f>CleanedData[[#This Row],[Purchase Amount]]*0.15</f>
        <v>444.39</v>
      </c>
      <c r="AA3838" s="6">
        <f>CleanedData[[#This Row],[Purchase Amount]]*1.15</f>
        <v>3406.99</v>
      </c>
    </row>
    <row r="3839" spans="1:27" x14ac:dyDescent="0.3">
      <c r="A3839">
        <v>4650</v>
      </c>
      <c r="B3839" t="s">
        <v>4064</v>
      </c>
      <c r="C3839" s="1">
        <v>45548</v>
      </c>
      <c r="D3839">
        <v>27</v>
      </c>
      <c r="E3839" t="s">
        <v>39</v>
      </c>
      <c r="F3839" t="s">
        <v>125</v>
      </c>
      <c r="G3839" t="s">
        <v>320</v>
      </c>
      <c r="H3839">
        <v>5</v>
      </c>
      <c r="I3839" t="s">
        <v>45</v>
      </c>
      <c r="J3839" t="s">
        <v>69</v>
      </c>
      <c r="K3839" t="s">
        <v>44</v>
      </c>
      <c r="L3839" t="s">
        <v>42</v>
      </c>
      <c r="M3839" t="s">
        <v>92</v>
      </c>
      <c r="N3839" t="s">
        <v>57</v>
      </c>
      <c r="O3839" t="s">
        <v>89</v>
      </c>
      <c r="P3839" t="s">
        <v>70</v>
      </c>
      <c r="Q3839" t="s">
        <v>58</v>
      </c>
      <c r="R3839" s="6">
        <f>_xlfn.XLOOKUP(CleanedData[[#This Row],[Product]],'02_Lookup_Tables'!$A$2:$A$126,'02_Lookup_Tables'!$B$2:$B$126)</f>
        <v>375.53</v>
      </c>
      <c r="S3839" t="str">
        <f>VLOOKUP(CleanedData[[#This Row],[Product]],'02_Lookup_Tables'!$H$2:$I$126,2,FALSE)</f>
        <v>Toys &amp; Games</v>
      </c>
      <c r="T3839" t="str">
        <f>VLOOKUP(CleanedData[[#This Row],[Province]],'02_Lookup_Tables'!$D$2:$E$10,2, FALSE)</f>
        <v>Western Region</v>
      </c>
      <c r="U3839" t="str" cm="1">
        <f t="array" ref="U3839">_xlfn.IFS(CleanedData[[#This Row],[Purchase Amount]]&lt;500,"Low",
CleanedData[[#This Row],[Purchase Amount]]&lt;5000,"Medium",
TRUE,"High")</f>
        <v>Low</v>
      </c>
      <c r="V3839" t="str">
        <f>TEXT(CleanedData[[#This Row],[Date]],"mmmm")</f>
        <v>September</v>
      </c>
      <c r="W3839" t="str">
        <f>"Q"&amp;ROUNDUP(MONTH(CleanedData[[#This Row],[Date]])/3,0)</f>
        <v>Q3</v>
      </c>
      <c r="X3839" t="str">
        <f>IF(CleanedData[[#This Row],[Purchase Amount]]&gt;=5000,"Yes","No")</f>
        <v>No</v>
      </c>
      <c r="Y3839">
        <f>IF(CleanedData[[#This Row],[Recommend]]="Yes",1,0)</f>
        <v>1</v>
      </c>
      <c r="Z3839" s="6">
        <f>CleanedData[[#This Row],[Purchase Amount]]*0.15</f>
        <v>56.329499999999996</v>
      </c>
      <c r="AA3839" s="6">
        <f>CleanedData[[#This Row],[Purchase Amount]]*1.15</f>
        <v>431.85949999999991</v>
      </c>
    </row>
    <row r="3840" spans="1:27" x14ac:dyDescent="0.3">
      <c r="A3840">
        <v>4651</v>
      </c>
      <c r="B3840" t="s">
        <v>4065</v>
      </c>
      <c r="C3840" s="1">
        <v>45757</v>
      </c>
      <c r="D3840">
        <v>49</v>
      </c>
      <c r="E3840" t="s">
        <v>39</v>
      </c>
      <c r="F3840" t="s">
        <v>83</v>
      </c>
      <c r="G3840" t="s">
        <v>198</v>
      </c>
      <c r="H3840">
        <v>3</v>
      </c>
      <c r="I3840" t="s">
        <v>45</v>
      </c>
      <c r="J3840" t="s">
        <v>43</v>
      </c>
      <c r="K3840" t="s">
        <v>55</v>
      </c>
      <c r="L3840" t="s">
        <v>45</v>
      </c>
      <c r="M3840" t="s">
        <v>46</v>
      </c>
      <c r="N3840" t="s">
        <v>48</v>
      </c>
      <c r="O3840" t="s">
        <v>89</v>
      </c>
      <c r="P3840" t="s">
        <v>49</v>
      </c>
      <c r="Q3840" t="s">
        <v>93</v>
      </c>
      <c r="R3840" s="6">
        <f>_xlfn.XLOOKUP(CleanedData[[#This Row],[Product]],'02_Lookup_Tables'!$A$2:$A$126,'02_Lookup_Tables'!$B$2:$B$126)</f>
        <v>2099.4</v>
      </c>
      <c r="S3840" t="str">
        <f>VLOOKUP(CleanedData[[#This Row],[Product]],'02_Lookup_Tables'!$H$2:$I$126,2,FALSE)</f>
        <v>Sports &amp; Outdoors</v>
      </c>
      <c r="T3840" t="str">
        <f>VLOOKUP(CleanedData[[#This Row],[Province]],'02_Lookup_Tables'!$D$2:$E$10,2, FALSE)</f>
        <v>Western Region</v>
      </c>
      <c r="U3840" t="str" cm="1">
        <f t="array" ref="U3840">_xlfn.IFS(CleanedData[[#This Row],[Purchase Amount]]&lt;500,"Low",
CleanedData[[#This Row],[Purchase Amount]]&lt;5000,"Medium",
TRUE,"High")</f>
        <v>Medium</v>
      </c>
      <c r="V3840" t="str">
        <f>TEXT(CleanedData[[#This Row],[Date]],"mmmm")</f>
        <v>April</v>
      </c>
      <c r="W3840" t="str">
        <f>"Q"&amp;ROUNDUP(MONTH(CleanedData[[#This Row],[Date]])/3,0)</f>
        <v>Q2</v>
      </c>
      <c r="X3840" t="str">
        <f>IF(CleanedData[[#This Row],[Purchase Amount]]&gt;=5000,"Yes","No")</f>
        <v>No</v>
      </c>
      <c r="Y3840">
        <f>IF(CleanedData[[#This Row],[Recommend]]="Yes",1,0)</f>
        <v>1</v>
      </c>
      <c r="Z3840" s="6">
        <f>CleanedData[[#This Row],[Purchase Amount]]*0.15</f>
        <v>314.91000000000003</v>
      </c>
      <c r="AA3840" s="6">
        <f>CleanedData[[#This Row],[Purchase Amount]]*1.15</f>
        <v>2414.31</v>
      </c>
    </row>
    <row r="3841" spans="1:27" x14ac:dyDescent="0.3">
      <c r="A3841">
        <v>4652</v>
      </c>
      <c r="B3841" t="s">
        <v>4066</v>
      </c>
      <c r="C3841" s="1">
        <v>45880</v>
      </c>
      <c r="D3841">
        <v>36</v>
      </c>
      <c r="E3841" t="s">
        <v>39</v>
      </c>
      <c r="F3841" t="s">
        <v>125</v>
      </c>
      <c r="G3841" t="s">
        <v>296</v>
      </c>
      <c r="H3841">
        <v>4</v>
      </c>
      <c r="I3841" t="s">
        <v>42</v>
      </c>
      <c r="J3841" t="s">
        <v>63</v>
      </c>
      <c r="K3841" t="s">
        <v>44</v>
      </c>
      <c r="L3841" t="s">
        <v>42</v>
      </c>
      <c r="M3841" t="s">
        <v>180</v>
      </c>
      <c r="N3841" t="s">
        <v>96</v>
      </c>
      <c r="O3841" t="s">
        <v>89</v>
      </c>
      <c r="P3841" t="s">
        <v>70</v>
      </c>
      <c r="Q3841" t="s">
        <v>81</v>
      </c>
      <c r="R3841" s="6">
        <f>_xlfn.XLOOKUP(CleanedData[[#This Row],[Product]],'02_Lookup_Tables'!$A$2:$A$126,'02_Lookup_Tables'!$B$2:$B$126)</f>
        <v>657.5</v>
      </c>
      <c r="S3841" t="str">
        <f>VLOOKUP(CleanedData[[#This Row],[Product]],'02_Lookup_Tables'!$H$2:$I$126,2,FALSE)</f>
        <v>Home Devices</v>
      </c>
      <c r="T3841" t="str">
        <f>VLOOKUP(CleanedData[[#This Row],[Province]],'02_Lookup_Tables'!$D$2:$E$10,2, FALSE)</f>
        <v>Western Region</v>
      </c>
      <c r="U3841" t="str" cm="1">
        <f t="array" ref="U3841">_xlfn.IFS(CleanedData[[#This Row],[Purchase Amount]]&lt;500,"Low",
CleanedData[[#This Row],[Purchase Amount]]&lt;5000,"Medium",
TRUE,"High")</f>
        <v>Medium</v>
      </c>
      <c r="V3841" t="str">
        <f>TEXT(CleanedData[[#This Row],[Date]],"mmmm")</f>
        <v>August</v>
      </c>
      <c r="W3841" t="str">
        <f>"Q"&amp;ROUNDUP(MONTH(CleanedData[[#This Row],[Date]])/3,0)</f>
        <v>Q3</v>
      </c>
      <c r="X3841" t="str">
        <f>IF(CleanedData[[#This Row],[Purchase Amount]]&gt;=5000,"Yes","No")</f>
        <v>No</v>
      </c>
      <c r="Y3841">
        <f>IF(CleanedData[[#This Row],[Recommend]]="Yes",1,0)</f>
        <v>0</v>
      </c>
      <c r="Z3841" s="6">
        <f>CleanedData[[#This Row],[Purchase Amount]]*0.15</f>
        <v>98.625</v>
      </c>
      <c r="AA3841" s="6">
        <f>CleanedData[[#This Row],[Purchase Amount]]*1.15</f>
        <v>756.12499999999989</v>
      </c>
    </row>
    <row r="3842" spans="1:27" x14ac:dyDescent="0.3">
      <c r="A3842">
        <v>4653</v>
      </c>
      <c r="B3842" t="s">
        <v>4067</v>
      </c>
      <c r="C3842" s="1">
        <v>45531</v>
      </c>
      <c r="D3842">
        <v>72</v>
      </c>
      <c r="E3842" t="s">
        <v>52</v>
      </c>
      <c r="F3842" t="s">
        <v>61</v>
      </c>
      <c r="G3842" t="s">
        <v>128</v>
      </c>
      <c r="H3842">
        <v>2</v>
      </c>
      <c r="I3842" t="s">
        <v>42</v>
      </c>
      <c r="J3842" t="s">
        <v>54</v>
      </c>
      <c r="K3842" t="s">
        <v>64</v>
      </c>
      <c r="L3842" t="s">
        <v>45</v>
      </c>
      <c r="M3842" t="s">
        <v>151</v>
      </c>
      <c r="N3842" t="s">
        <v>47</v>
      </c>
      <c r="O3842" t="s">
        <v>89</v>
      </c>
      <c r="P3842" t="s">
        <v>49</v>
      </c>
      <c r="Q3842" t="s">
        <v>97</v>
      </c>
      <c r="R3842" s="6">
        <f>_xlfn.XLOOKUP(CleanedData[[#This Row],[Product]],'02_Lookup_Tables'!$A$2:$A$126,'02_Lookup_Tables'!$B$2:$B$126)</f>
        <v>3747.26</v>
      </c>
      <c r="S3842" t="str">
        <f>VLOOKUP(CleanedData[[#This Row],[Product]],'02_Lookup_Tables'!$H$2:$I$126,2,FALSE)</f>
        <v>Apparel</v>
      </c>
      <c r="T3842" t="str">
        <f>VLOOKUP(CleanedData[[#This Row],[Province]],'02_Lookup_Tables'!$D$2:$E$10,2, FALSE)</f>
        <v>Southern Region</v>
      </c>
      <c r="U3842" t="str" cm="1">
        <f t="array" ref="U3842">_xlfn.IFS(CleanedData[[#This Row],[Purchase Amount]]&lt;500,"Low",
CleanedData[[#This Row],[Purchase Amount]]&lt;5000,"Medium",
TRUE,"High")</f>
        <v>Medium</v>
      </c>
      <c r="V3842" t="str">
        <f>TEXT(CleanedData[[#This Row],[Date]],"mmmm")</f>
        <v>August</v>
      </c>
      <c r="W3842" t="str">
        <f>"Q"&amp;ROUNDUP(MONTH(CleanedData[[#This Row],[Date]])/3,0)</f>
        <v>Q3</v>
      </c>
      <c r="X3842" t="str">
        <f>IF(CleanedData[[#This Row],[Purchase Amount]]&gt;=5000,"Yes","No")</f>
        <v>No</v>
      </c>
      <c r="Y3842">
        <f>IF(CleanedData[[#This Row],[Recommend]]="Yes",1,0)</f>
        <v>0</v>
      </c>
      <c r="Z3842" s="6">
        <f>CleanedData[[#This Row],[Purchase Amount]]*0.15</f>
        <v>562.08900000000006</v>
      </c>
      <c r="AA3842" s="6">
        <f>CleanedData[[#This Row],[Purchase Amount]]*1.15</f>
        <v>4309.3490000000002</v>
      </c>
    </row>
    <row r="3843" spans="1:27" x14ac:dyDescent="0.3">
      <c r="A3843">
        <v>4654</v>
      </c>
      <c r="B3843" t="s">
        <v>4068</v>
      </c>
      <c r="C3843" s="1">
        <v>45690</v>
      </c>
      <c r="D3843">
        <v>26</v>
      </c>
      <c r="E3843" t="s">
        <v>52</v>
      </c>
      <c r="F3843" t="s">
        <v>83</v>
      </c>
      <c r="G3843" t="s">
        <v>207</v>
      </c>
      <c r="H3843">
        <v>1</v>
      </c>
      <c r="I3843" t="s">
        <v>45</v>
      </c>
      <c r="J3843" t="s">
        <v>54</v>
      </c>
      <c r="K3843" t="s">
        <v>55</v>
      </c>
      <c r="L3843" t="s">
        <v>45</v>
      </c>
      <c r="M3843" t="s">
        <v>196</v>
      </c>
      <c r="N3843" t="s">
        <v>80</v>
      </c>
      <c r="O3843" t="s">
        <v>89</v>
      </c>
      <c r="P3843" t="s">
        <v>49</v>
      </c>
      <c r="Q3843" t="s">
        <v>58</v>
      </c>
      <c r="R3843" s="6">
        <f>_xlfn.XLOOKUP(CleanedData[[#This Row],[Product]],'02_Lookup_Tables'!$A$2:$A$126,'02_Lookup_Tables'!$B$2:$B$126)</f>
        <v>3755.73</v>
      </c>
      <c r="S3843" t="str">
        <f>VLOOKUP(CleanedData[[#This Row],[Product]],'02_Lookup_Tables'!$H$2:$I$126,2,FALSE)</f>
        <v>Sports &amp; Outdoors</v>
      </c>
      <c r="T3843" t="str">
        <f>VLOOKUP(CleanedData[[#This Row],[Province]],'02_Lookup_Tables'!$D$2:$E$10,2, FALSE)</f>
        <v>Western Region</v>
      </c>
      <c r="U3843" t="str" cm="1">
        <f t="array" ref="U3843">_xlfn.IFS(CleanedData[[#This Row],[Purchase Amount]]&lt;500,"Low",
CleanedData[[#This Row],[Purchase Amount]]&lt;5000,"Medium",
TRUE,"High")</f>
        <v>Medium</v>
      </c>
      <c r="V3843" t="str">
        <f>TEXT(CleanedData[[#This Row],[Date]],"mmmm")</f>
        <v>February</v>
      </c>
      <c r="W3843" t="str">
        <f>"Q"&amp;ROUNDUP(MONTH(CleanedData[[#This Row],[Date]])/3,0)</f>
        <v>Q1</v>
      </c>
      <c r="X3843" t="str">
        <f>IF(CleanedData[[#This Row],[Purchase Amount]]&gt;=5000,"Yes","No")</f>
        <v>No</v>
      </c>
      <c r="Y3843">
        <f>IF(CleanedData[[#This Row],[Recommend]]="Yes",1,0)</f>
        <v>1</v>
      </c>
      <c r="Z3843" s="6">
        <f>CleanedData[[#This Row],[Purchase Amount]]*0.15</f>
        <v>563.35950000000003</v>
      </c>
      <c r="AA3843" s="6">
        <f>CleanedData[[#This Row],[Purchase Amount]]*1.15</f>
        <v>4319.0895</v>
      </c>
    </row>
    <row r="3844" spans="1:27" x14ac:dyDescent="0.3">
      <c r="A3844">
        <v>4655</v>
      </c>
      <c r="B3844" t="s">
        <v>4069</v>
      </c>
      <c r="C3844" s="1">
        <v>45407</v>
      </c>
      <c r="D3844">
        <v>69</v>
      </c>
      <c r="E3844" t="s">
        <v>39</v>
      </c>
      <c r="F3844" t="s">
        <v>125</v>
      </c>
      <c r="G3844" t="s">
        <v>378</v>
      </c>
      <c r="H3844">
        <v>3</v>
      </c>
      <c r="I3844" t="s">
        <v>42</v>
      </c>
      <c r="J3844" t="s">
        <v>54</v>
      </c>
      <c r="K3844" t="s">
        <v>44</v>
      </c>
      <c r="L3844" t="s">
        <v>45</v>
      </c>
      <c r="M3844" t="s">
        <v>106</v>
      </c>
      <c r="N3844" t="s">
        <v>48</v>
      </c>
      <c r="O3844" t="s">
        <v>148</v>
      </c>
      <c r="P3844" t="s">
        <v>49</v>
      </c>
      <c r="Q3844" t="s">
        <v>97</v>
      </c>
      <c r="R3844" s="6">
        <f>_xlfn.XLOOKUP(CleanedData[[#This Row],[Product]],'02_Lookup_Tables'!$A$2:$A$126,'02_Lookup_Tables'!$B$2:$B$126)</f>
        <v>40.11</v>
      </c>
      <c r="S3844" t="str">
        <f>VLOOKUP(CleanedData[[#This Row],[Product]],'02_Lookup_Tables'!$H$2:$I$126,2,FALSE)</f>
        <v>Food</v>
      </c>
      <c r="T3844" t="str">
        <f>VLOOKUP(CleanedData[[#This Row],[Province]],'02_Lookup_Tables'!$D$2:$E$10,2, FALSE)</f>
        <v>Western Region</v>
      </c>
      <c r="U3844" t="str" cm="1">
        <f t="array" ref="U3844">_xlfn.IFS(CleanedData[[#This Row],[Purchase Amount]]&lt;500,"Low",
CleanedData[[#This Row],[Purchase Amount]]&lt;5000,"Medium",
TRUE,"High")</f>
        <v>Low</v>
      </c>
      <c r="V3844" t="str">
        <f>TEXT(CleanedData[[#This Row],[Date]],"mmmm")</f>
        <v>April</v>
      </c>
      <c r="W3844" t="str">
        <f>"Q"&amp;ROUNDUP(MONTH(CleanedData[[#This Row],[Date]])/3,0)</f>
        <v>Q2</v>
      </c>
      <c r="X3844" t="str">
        <f>IF(CleanedData[[#This Row],[Purchase Amount]]&gt;=5000,"Yes","No")</f>
        <v>No</v>
      </c>
      <c r="Y3844">
        <f>IF(CleanedData[[#This Row],[Recommend]]="Yes",1,0)</f>
        <v>0</v>
      </c>
      <c r="Z3844" s="6">
        <f>CleanedData[[#This Row],[Purchase Amount]]*0.15</f>
        <v>6.0164999999999997</v>
      </c>
      <c r="AA3844" s="6">
        <f>CleanedData[[#This Row],[Purchase Amount]]*1.15</f>
        <v>46.126499999999993</v>
      </c>
    </row>
    <row r="3845" spans="1:27" x14ac:dyDescent="0.3">
      <c r="A3845">
        <v>4656</v>
      </c>
      <c r="B3845" t="s">
        <v>4070</v>
      </c>
      <c r="C3845" s="1">
        <v>45360</v>
      </c>
      <c r="D3845">
        <v>54</v>
      </c>
      <c r="E3845" t="s">
        <v>39</v>
      </c>
      <c r="F3845" t="s">
        <v>77</v>
      </c>
      <c r="G3845" t="s">
        <v>246</v>
      </c>
      <c r="H3845">
        <v>2</v>
      </c>
      <c r="I3845" t="s">
        <v>42</v>
      </c>
      <c r="J3845" t="s">
        <v>63</v>
      </c>
      <c r="K3845" t="s">
        <v>64</v>
      </c>
      <c r="L3845" t="s">
        <v>42</v>
      </c>
      <c r="M3845" t="s">
        <v>106</v>
      </c>
      <c r="N3845" t="s">
        <v>47</v>
      </c>
      <c r="O3845" t="s">
        <v>148</v>
      </c>
      <c r="P3845" t="s">
        <v>70</v>
      </c>
      <c r="Q3845" t="s">
        <v>93</v>
      </c>
      <c r="R3845" s="6">
        <f>_xlfn.XLOOKUP(CleanedData[[#This Row],[Product]],'02_Lookup_Tables'!$A$2:$A$126,'02_Lookup_Tables'!$B$2:$B$126)</f>
        <v>2603.98</v>
      </c>
      <c r="S3845" t="str">
        <f>VLOOKUP(CleanedData[[#This Row],[Product]],'02_Lookup_Tables'!$H$2:$I$126,2,FALSE)</f>
        <v>Accessories</v>
      </c>
      <c r="T3845" t="str">
        <f>VLOOKUP(CleanedData[[#This Row],[Province]],'02_Lookup_Tables'!$D$2:$E$10,2, FALSE)</f>
        <v>Central Region</v>
      </c>
      <c r="U3845" t="str" cm="1">
        <f t="array" ref="U3845">_xlfn.IFS(CleanedData[[#This Row],[Purchase Amount]]&lt;500,"Low",
CleanedData[[#This Row],[Purchase Amount]]&lt;5000,"Medium",
TRUE,"High")</f>
        <v>Medium</v>
      </c>
      <c r="V3845" t="str">
        <f>TEXT(CleanedData[[#This Row],[Date]],"mmmm")</f>
        <v>March</v>
      </c>
      <c r="W3845" t="str">
        <f>"Q"&amp;ROUNDUP(MONTH(CleanedData[[#This Row],[Date]])/3,0)</f>
        <v>Q1</v>
      </c>
      <c r="X3845" t="str">
        <f>IF(CleanedData[[#This Row],[Purchase Amount]]&gt;=5000,"Yes","No")</f>
        <v>No</v>
      </c>
      <c r="Y3845">
        <f>IF(CleanedData[[#This Row],[Recommend]]="Yes",1,0)</f>
        <v>0</v>
      </c>
      <c r="Z3845" s="6">
        <f>CleanedData[[#This Row],[Purchase Amount]]*0.15</f>
        <v>390.59699999999998</v>
      </c>
      <c r="AA3845" s="6">
        <f>CleanedData[[#This Row],[Purchase Amount]]*1.15</f>
        <v>2994.5769999999998</v>
      </c>
    </row>
    <row r="3846" spans="1:27" x14ac:dyDescent="0.3">
      <c r="A3846">
        <v>4657</v>
      </c>
      <c r="B3846" t="s">
        <v>4071</v>
      </c>
      <c r="C3846" s="1">
        <v>45400</v>
      </c>
      <c r="D3846">
        <v>69</v>
      </c>
      <c r="E3846" t="s">
        <v>39</v>
      </c>
      <c r="F3846" t="s">
        <v>68</v>
      </c>
      <c r="G3846" t="s">
        <v>223</v>
      </c>
      <c r="H3846">
        <v>4</v>
      </c>
      <c r="I3846" t="s">
        <v>42</v>
      </c>
      <c r="J3846" t="s">
        <v>43</v>
      </c>
      <c r="K3846" t="s">
        <v>64</v>
      </c>
      <c r="L3846" t="s">
        <v>42</v>
      </c>
      <c r="M3846" t="s">
        <v>208</v>
      </c>
      <c r="N3846" t="s">
        <v>96</v>
      </c>
      <c r="O3846" t="s">
        <v>89</v>
      </c>
      <c r="P3846" t="s">
        <v>70</v>
      </c>
      <c r="Q3846" t="s">
        <v>97</v>
      </c>
      <c r="R3846" s="6">
        <f>_xlfn.XLOOKUP(CleanedData[[#This Row],[Product]],'02_Lookup_Tables'!$A$2:$A$126,'02_Lookup_Tables'!$B$2:$B$126)</f>
        <v>209.53</v>
      </c>
      <c r="S3846" t="str">
        <f>VLOOKUP(CleanedData[[#This Row],[Product]],'02_Lookup_Tables'!$H$2:$I$126,2,FALSE)</f>
        <v>Food</v>
      </c>
      <c r="T3846" t="str">
        <f>VLOOKUP(CleanedData[[#This Row],[Province]],'02_Lookup_Tables'!$D$2:$E$10,2, FALSE)</f>
        <v>Northern Region</v>
      </c>
      <c r="U3846" t="str" cm="1">
        <f t="array" ref="U3846">_xlfn.IFS(CleanedData[[#This Row],[Purchase Amount]]&lt;500,"Low",
CleanedData[[#This Row],[Purchase Amount]]&lt;5000,"Medium",
TRUE,"High")</f>
        <v>Low</v>
      </c>
      <c r="V3846" t="str">
        <f>TEXT(CleanedData[[#This Row],[Date]],"mmmm")</f>
        <v>April</v>
      </c>
      <c r="W3846" t="str">
        <f>"Q"&amp;ROUNDUP(MONTH(CleanedData[[#This Row],[Date]])/3,0)</f>
        <v>Q2</v>
      </c>
      <c r="X3846" t="str">
        <f>IF(CleanedData[[#This Row],[Purchase Amount]]&gt;=5000,"Yes","No")</f>
        <v>No</v>
      </c>
      <c r="Y3846">
        <f>IF(CleanedData[[#This Row],[Recommend]]="Yes",1,0)</f>
        <v>0</v>
      </c>
      <c r="Z3846" s="6">
        <f>CleanedData[[#This Row],[Purchase Amount]]*0.15</f>
        <v>31.429499999999997</v>
      </c>
      <c r="AA3846" s="6">
        <f>CleanedData[[#This Row],[Purchase Amount]]*1.15</f>
        <v>240.95949999999999</v>
      </c>
    </row>
    <row r="3847" spans="1:27" x14ac:dyDescent="0.3">
      <c r="A3847">
        <v>4659</v>
      </c>
      <c r="B3847" t="s">
        <v>4072</v>
      </c>
      <c r="C3847" s="1">
        <v>45863</v>
      </c>
      <c r="D3847">
        <v>19</v>
      </c>
      <c r="E3847" t="s">
        <v>60</v>
      </c>
      <c r="F3847" t="s">
        <v>130</v>
      </c>
      <c r="G3847" t="s">
        <v>233</v>
      </c>
      <c r="H3847">
        <v>2</v>
      </c>
      <c r="I3847" t="s">
        <v>42</v>
      </c>
      <c r="J3847" t="s">
        <v>43</v>
      </c>
      <c r="K3847" t="s">
        <v>44</v>
      </c>
      <c r="L3847" t="s">
        <v>42</v>
      </c>
      <c r="M3847" t="s">
        <v>151</v>
      </c>
      <c r="N3847" t="s">
        <v>47</v>
      </c>
      <c r="O3847" t="s">
        <v>89</v>
      </c>
      <c r="P3847" t="s">
        <v>49</v>
      </c>
      <c r="Q3847" t="s">
        <v>66</v>
      </c>
      <c r="R3847" s="6">
        <f>_xlfn.XLOOKUP(CleanedData[[#This Row],[Product]],'02_Lookup_Tables'!$A$2:$A$126,'02_Lookup_Tables'!$B$2:$B$126)</f>
        <v>324.35000000000002</v>
      </c>
      <c r="S3847" t="str">
        <f>VLOOKUP(CleanedData[[#This Row],[Product]],'02_Lookup_Tables'!$H$2:$I$126,2,FALSE)</f>
        <v>Apparel</v>
      </c>
      <c r="T3847" t="str">
        <f>VLOOKUP(CleanedData[[#This Row],[Province]],'02_Lookup_Tables'!$D$2:$E$10,2, FALSE)</f>
        <v>Eastern Region</v>
      </c>
      <c r="U3847" t="str" cm="1">
        <f t="array" ref="U3847">_xlfn.IFS(CleanedData[[#This Row],[Purchase Amount]]&lt;500,"Low",
CleanedData[[#This Row],[Purchase Amount]]&lt;5000,"Medium",
TRUE,"High")</f>
        <v>Low</v>
      </c>
      <c r="V3847" t="str">
        <f>TEXT(CleanedData[[#This Row],[Date]],"mmmm")</f>
        <v>July</v>
      </c>
      <c r="W3847" t="str">
        <f>"Q"&amp;ROUNDUP(MONTH(CleanedData[[#This Row],[Date]])/3,0)</f>
        <v>Q3</v>
      </c>
      <c r="X3847" t="str">
        <f>IF(CleanedData[[#This Row],[Purchase Amount]]&gt;=5000,"Yes","No")</f>
        <v>No</v>
      </c>
      <c r="Y3847">
        <f>IF(CleanedData[[#This Row],[Recommend]]="Yes",1,0)</f>
        <v>0</v>
      </c>
      <c r="Z3847" s="6">
        <f>CleanedData[[#This Row],[Purchase Amount]]*0.15</f>
        <v>48.652500000000003</v>
      </c>
      <c r="AA3847" s="6">
        <f>CleanedData[[#This Row],[Purchase Amount]]*1.15</f>
        <v>373.0025</v>
      </c>
    </row>
    <row r="3848" spans="1:27" x14ac:dyDescent="0.3">
      <c r="A3848">
        <v>4660</v>
      </c>
      <c r="B3848" t="s">
        <v>4073</v>
      </c>
      <c r="C3848" s="1">
        <v>45298</v>
      </c>
      <c r="E3848" t="s">
        <v>39</v>
      </c>
      <c r="F3848" t="s">
        <v>125</v>
      </c>
      <c r="G3848" t="s">
        <v>291</v>
      </c>
      <c r="H3848">
        <v>3</v>
      </c>
      <c r="I3848" t="s">
        <v>42</v>
      </c>
      <c r="J3848" t="s">
        <v>54</v>
      </c>
      <c r="K3848" t="s">
        <v>64</v>
      </c>
      <c r="L3848" t="s">
        <v>42</v>
      </c>
      <c r="M3848" t="s">
        <v>123</v>
      </c>
      <c r="N3848" t="s">
        <v>48</v>
      </c>
      <c r="O3848" t="s">
        <v>89</v>
      </c>
      <c r="P3848" t="s">
        <v>49</v>
      </c>
      <c r="Q3848" t="s">
        <v>166</v>
      </c>
      <c r="R3848" s="6">
        <f>_xlfn.XLOOKUP(CleanedData[[#This Row],[Product]],'02_Lookup_Tables'!$A$2:$A$126,'02_Lookup_Tables'!$B$2:$B$126)</f>
        <v>1171.25</v>
      </c>
      <c r="S3848" t="str">
        <f>VLOOKUP(CleanedData[[#This Row],[Product]],'02_Lookup_Tables'!$H$2:$I$126,2,FALSE)</f>
        <v>Toys &amp; Games</v>
      </c>
      <c r="T3848" t="str">
        <f>VLOOKUP(CleanedData[[#This Row],[Province]],'02_Lookup_Tables'!$D$2:$E$10,2, FALSE)</f>
        <v>Western Region</v>
      </c>
      <c r="U3848" t="str" cm="1">
        <f t="array" ref="U3848">_xlfn.IFS(CleanedData[[#This Row],[Purchase Amount]]&lt;500,"Low",
CleanedData[[#This Row],[Purchase Amount]]&lt;5000,"Medium",
TRUE,"High")</f>
        <v>Medium</v>
      </c>
      <c r="V3848" t="str">
        <f>TEXT(CleanedData[[#This Row],[Date]],"mmmm")</f>
        <v>January</v>
      </c>
      <c r="W3848" t="str">
        <f>"Q"&amp;ROUNDUP(MONTH(CleanedData[[#This Row],[Date]])/3,0)</f>
        <v>Q1</v>
      </c>
      <c r="X3848" t="str">
        <f>IF(CleanedData[[#This Row],[Purchase Amount]]&gt;=5000,"Yes","No")</f>
        <v>No</v>
      </c>
      <c r="Y3848">
        <f>IF(CleanedData[[#This Row],[Recommend]]="Yes",1,0)</f>
        <v>0</v>
      </c>
      <c r="Z3848" s="6">
        <f>CleanedData[[#This Row],[Purchase Amount]]*0.15</f>
        <v>175.6875</v>
      </c>
      <c r="AA3848" s="6">
        <f>CleanedData[[#This Row],[Purchase Amount]]*1.15</f>
        <v>1346.9375</v>
      </c>
    </row>
    <row r="3849" spans="1:27" x14ac:dyDescent="0.3">
      <c r="A3849">
        <v>4661</v>
      </c>
      <c r="B3849" t="s">
        <v>4074</v>
      </c>
      <c r="C3849" s="1">
        <v>45429</v>
      </c>
      <c r="D3849">
        <v>77</v>
      </c>
      <c r="E3849" t="s">
        <v>39</v>
      </c>
      <c r="F3849" t="s">
        <v>83</v>
      </c>
      <c r="G3849" t="s">
        <v>223</v>
      </c>
      <c r="H3849">
        <v>3</v>
      </c>
      <c r="I3849" t="s">
        <v>42</v>
      </c>
      <c r="J3849" t="s">
        <v>54</v>
      </c>
      <c r="K3849" t="s">
        <v>64</v>
      </c>
      <c r="L3849" t="s">
        <v>45</v>
      </c>
      <c r="M3849" t="s">
        <v>180</v>
      </c>
      <c r="N3849" t="s">
        <v>48</v>
      </c>
      <c r="O3849" t="s">
        <v>89</v>
      </c>
      <c r="P3849" t="s">
        <v>49</v>
      </c>
      <c r="Q3849" t="s">
        <v>97</v>
      </c>
      <c r="R3849" s="6">
        <f>_xlfn.XLOOKUP(CleanedData[[#This Row],[Product]],'02_Lookup_Tables'!$A$2:$A$126,'02_Lookup_Tables'!$B$2:$B$126)</f>
        <v>209.53</v>
      </c>
      <c r="S3849" t="str">
        <f>VLOOKUP(CleanedData[[#This Row],[Product]],'02_Lookup_Tables'!$H$2:$I$126,2,FALSE)</f>
        <v>Food</v>
      </c>
      <c r="T3849" t="str">
        <f>VLOOKUP(CleanedData[[#This Row],[Province]],'02_Lookup_Tables'!$D$2:$E$10,2, FALSE)</f>
        <v>Western Region</v>
      </c>
      <c r="U3849" t="str" cm="1">
        <f t="array" ref="U3849">_xlfn.IFS(CleanedData[[#This Row],[Purchase Amount]]&lt;500,"Low",
CleanedData[[#This Row],[Purchase Amount]]&lt;5000,"Medium",
TRUE,"High")</f>
        <v>Low</v>
      </c>
      <c r="V3849" t="str">
        <f>TEXT(CleanedData[[#This Row],[Date]],"mmmm")</f>
        <v>May</v>
      </c>
      <c r="W3849" t="str">
        <f>"Q"&amp;ROUNDUP(MONTH(CleanedData[[#This Row],[Date]])/3,0)</f>
        <v>Q2</v>
      </c>
      <c r="X3849" t="str">
        <f>IF(CleanedData[[#This Row],[Purchase Amount]]&gt;=5000,"Yes","No")</f>
        <v>No</v>
      </c>
      <c r="Y3849">
        <f>IF(CleanedData[[#This Row],[Recommend]]="Yes",1,0)</f>
        <v>0</v>
      </c>
      <c r="Z3849" s="6">
        <f>CleanedData[[#This Row],[Purchase Amount]]*0.15</f>
        <v>31.429499999999997</v>
      </c>
      <c r="AA3849" s="6">
        <f>CleanedData[[#This Row],[Purchase Amount]]*1.15</f>
        <v>240.95949999999999</v>
      </c>
    </row>
    <row r="3850" spans="1:27" x14ac:dyDescent="0.3">
      <c r="A3850">
        <v>4662</v>
      </c>
      <c r="B3850" t="s">
        <v>4075</v>
      </c>
      <c r="C3850" s="1">
        <v>45679</v>
      </c>
      <c r="D3850">
        <v>27</v>
      </c>
      <c r="E3850" t="s">
        <v>60</v>
      </c>
      <c r="F3850" t="s">
        <v>83</v>
      </c>
      <c r="G3850" t="s">
        <v>411</v>
      </c>
      <c r="H3850">
        <v>1</v>
      </c>
      <c r="I3850" t="s">
        <v>45</v>
      </c>
      <c r="J3850" t="s">
        <v>43</v>
      </c>
      <c r="K3850" t="s">
        <v>55</v>
      </c>
      <c r="L3850" t="s">
        <v>45</v>
      </c>
      <c r="N3850" t="s">
        <v>80</v>
      </c>
      <c r="O3850" t="s">
        <v>134</v>
      </c>
      <c r="P3850" t="s">
        <v>8646</v>
      </c>
      <c r="Q3850" t="s">
        <v>58</v>
      </c>
      <c r="R3850" s="6">
        <f>_xlfn.XLOOKUP(CleanedData[[#This Row],[Product]],'02_Lookup_Tables'!$A$2:$A$126,'02_Lookup_Tables'!$B$2:$B$126)</f>
        <v>103.4</v>
      </c>
      <c r="S3850" t="str">
        <f>VLOOKUP(CleanedData[[#This Row],[Product]],'02_Lookup_Tables'!$H$2:$I$126,2,FALSE)</f>
        <v>Food</v>
      </c>
      <c r="T3850" t="str">
        <f>VLOOKUP(CleanedData[[#This Row],[Province]],'02_Lookup_Tables'!$D$2:$E$10,2, FALSE)</f>
        <v>Western Region</v>
      </c>
      <c r="U3850" t="str" cm="1">
        <f t="array" ref="U3850">_xlfn.IFS(CleanedData[[#This Row],[Purchase Amount]]&lt;500,"Low",
CleanedData[[#This Row],[Purchase Amount]]&lt;5000,"Medium",
TRUE,"High")</f>
        <v>Low</v>
      </c>
      <c r="V3850" t="str">
        <f>TEXT(CleanedData[[#This Row],[Date]],"mmmm")</f>
        <v>January</v>
      </c>
      <c r="W3850" t="str">
        <f>"Q"&amp;ROUNDUP(MONTH(CleanedData[[#This Row],[Date]])/3,0)</f>
        <v>Q1</v>
      </c>
      <c r="X3850" t="str">
        <f>IF(CleanedData[[#This Row],[Purchase Amount]]&gt;=5000,"Yes","No")</f>
        <v>No</v>
      </c>
      <c r="Y3850">
        <f>IF(CleanedData[[#This Row],[Recommend]]="Yes",1,0)</f>
        <v>1</v>
      </c>
      <c r="Z3850" s="6">
        <f>CleanedData[[#This Row],[Purchase Amount]]*0.15</f>
        <v>15.51</v>
      </c>
      <c r="AA3850" s="6">
        <f>CleanedData[[#This Row],[Purchase Amount]]*1.15</f>
        <v>118.91</v>
      </c>
    </row>
    <row r="3851" spans="1:27" x14ac:dyDescent="0.3">
      <c r="A3851">
        <v>4663</v>
      </c>
      <c r="B3851" t="s">
        <v>4076</v>
      </c>
      <c r="C3851" s="1">
        <v>45555</v>
      </c>
      <c r="D3851">
        <v>46</v>
      </c>
      <c r="E3851" t="s">
        <v>39</v>
      </c>
      <c r="F3851" t="s">
        <v>130</v>
      </c>
      <c r="G3851" t="s">
        <v>338</v>
      </c>
      <c r="H3851">
        <v>2</v>
      </c>
      <c r="I3851" t="s">
        <v>45</v>
      </c>
      <c r="J3851" t="s">
        <v>74</v>
      </c>
      <c r="K3851" t="s">
        <v>44</v>
      </c>
      <c r="L3851" t="s">
        <v>45</v>
      </c>
      <c r="M3851" t="s">
        <v>140</v>
      </c>
      <c r="N3851" t="s">
        <v>47</v>
      </c>
      <c r="O3851" t="s">
        <v>148</v>
      </c>
      <c r="P3851" t="s">
        <v>70</v>
      </c>
      <c r="Q3851" t="s">
        <v>93</v>
      </c>
      <c r="R3851" s="6">
        <f>_xlfn.XLOOKUP(CleanedData[[#This Row],[Product]],'02_Lookup_Tables'!$A$2:$A$126,'02_Lookup_Tables'!$B$2:$B$126)</f>
        <v>5258.73</v>
      </c>
      <c r="S3851" t="str">
        <f>VLOOKUP(CleanedData[[#This Row],[Product]],'02_Lookup_Tables'!$H$2:$I$126,2,FALSE)</f>
        <v>Sports &amp; Outdoors</v>
      </c>
      <c r="T3851" t="str">
        <f>VLOOKUP(CleanedData[[#This Row],[Province]],'02_Lookup_Tables'!$D$2:$E$10,2, FALSE)</f>
        <v>Eastern Region</v>
      </c>
      <c r="U3851" t="str" cm="1">
        <f t="array" ref="U3851">_xlfn.IFS(CleanedData[[#This Row],[Purchase Amount]]&lt;500,"Low",
CleanedData[[#This Row],[Purchase Amount]]&lt;5000,"Medium",
TRUE,"High")</f>
        <v>High</v>
      </c>
      <c r="V3851" t="str">
        <f>TEXT(CleanedData[[#This Row],[Date]],"mmmm")</f>
        <v>September</v>
      </c>
      <c r="W3851" t="str">
        <f>"Q"&amp;ROUNDUP(MONTH(CleanedData[[#This Row],[Date]])/3,0)</f>
        <v>Q3</v>
      </c>
      <c r="X3851" t="str">
        <f>IF(CleanedData[[#This Row],[Purchase Amount]]&gt;=5000,"Yes","No")</f>
        <v>Yes</v>
      </c>
      <c r="Y3851">
        <f>IF(CleanedData[[#This Row],[Recommend]]="Yes",1,0)</f>
        <v>1</v>
      </c>
      <c r="Z3851" s="6">
        <f>CleanedData[[#This Row],[Purchase Amount]]*0.15</f>
        <v>788.80949999999996</v>
      </c>
      <c r="AA3851" s="6">
        <f>CleanedData[[#This Row],[Purchase Amount]]*1.15</f>
        <v>6047.539499999999</v>
      </c>
    </row>
    <row r="3852" spans="1:27" x14ac:dyDescent="0.3">
      <c r="A3852">
        <v>4664</v>
      </c>
      <c r="B3852" t="s">
        <v>4077</v>
      </c>
      <c r="C3852" s="1">
        <v>45378</v>
      </c>
      <c r="D3852">
        <v>36</v>
      </c>
      <c r="E3852" t="s">
        <v>39</v>
      </c>
      <c r="F3852" t="s">
        <v>40</v>
      </c>
      <c r="G3852" t="s">
        <v>173</v>
      </c>
      <c r="H3852">
        <v>2</v>
      </c>
      <c r="I3852" t="s">
        <v>42</v>
      </c>
      <c r="J3852" t="s">
        <v>74</v>
      </c>
      <c r="K3852" t="s">
        <v>55</v>
      </c>
      <c r="L3852" t="s">
        <v>45</v>
      </c>
      <c r="M3852" t="s">
        <v>196</v>
      </c>
      <c r="N3852" t="s">
        <v>47</v>
      </c>
      <c r="O3852" t="s">
        <v>89</v>
      </c>
      <c r="P3852" t="s">
        <v>49</v>
      </c>
      <c r="Q3852" t="s">
        <v>81</v>
      </c>
      <c r="R3852" s="6">
        <f>_xlfn.XLOOKUP(CleanedData[[#This Row],[Product]],'02_Lookup_Tables'!$A$2:$A$126,'02_Lookup_Tables'!$B$2:$B$126)</f>
        <v>13056.99</v>
      </c>
      <c r="S3852" t="str">
        <f>VLOOKUP(CleanedData[[#This Row],[Product]],'02_Lookup_Tables'!$H$2:$I$126,2,FALSE)</f>
        <v>Electronics</v>
      </c>
      <c r="T3852" t="str">
        <f>VLOOKUP(CleanedData[[#This Row],[Province]],'02_Lookup_Tables'!$D$2:$E$10,2, FALSE)</f>
        <v>Northern Region</v>
      </c>
      <c r="U3852" t="str" cm="1">
        <f t="array" ref="U3852">_xlfn.IFS(CleanedData[[#This Row],[Purchase Amount]]&lt;500,"Low",
CleanedData[[#This Row],[Purchase Amount]]&lt;5000,"Medium",
TRUE,"High")</f>
        <v>High</v>
      </c>
      <c r="V3852" t="str">
        <f>TEXT(CleanedData[[#This Row],[Date]],"mmmm")</f>
        <v>March</v>
      </c>
      <c r="W3852" t="str">
        <f>"Q"&amp;ROUNDUP(MONTH(CleanedData[[#This Row],[Date]])/3,0)</f>
        <v>Q1</v>
      </c>
      <c r="X3852" t="str">
        <f>IF(CleanedData[[#This Row],[Purchase Amount]]&gt;=5000,"Yes","No")</f>
        <v>Yes</v>
      </c>
      <c r="Y3852">
        <f>IF(CleanedData[[#This Row],[Recommend]]="Yes",1,0)</f>
        <v>0</v>
      </c>
      <c r="Z3852" s="6">
        <f>CleanedData[[#This Row],[Purchase Amount]]*0.15</f>
        <v>1958.5484999999999</v>
      </c>
      <c r="AA3852" s="6">
        <f>CleanedData[[#This Row],[Purchase Amount]]*1.15</f>
        <v>15015.538499999999</v>
      </c>
    </row>
    <row r="3853" spans="1:27" x14ac:dyDescent="0.3">
      <c r="A3853">
        <v>4665</v>
      </c>
      <c r="B3853" t="s">
        <v>4078</v>
      </c>
      <c r="C3853" s="1">
        <v>45907</v>
      </c>
      <c r="D3853">
        <v>33</v>
      </c>
      <c r="E3853" t="s">
        <v>52</v>
      </c>
      <c r="F3853" t="s">
        <v>61</v>
      </c>
      <c r="G3853" t="s">
        <v>311</v>
      </c>
      <c r="H3853">
        <v>1</v>
      </c>
      <c r="I3853" t="s">
        <v>42</v>
      </c>
      <c r="J3853" t="s">
        <v>54</v>
      </c>
      <c r="K3853" t="s">
        <v>64</v>
      </c>
      <c r="L3853" t="s">
        <v>45</v>
      </c>
      <c r="M3853" t="s">
        <v>151</v>
      </c>
      <c r="N3853" t="s">
        <v>80</v>
      </c>
      <c r="O3853" t="s">
        <v>89</v>
      </c>
      <c r="P3853" t="s">
        <v>49</v>
      </c>
      <c r="Q3853" t="s">
        <v>58</v>
      </c>
      <c r="R3853" s="6">
        <f>_xlfn.XLOOKUP(CleanedData[[#This Row],[Product]],'02_Lookup_Tables'!$A$2:$A$126,'02_Lookup_Tables'!$B$2:$B$126)</f>
        <v>954.6</v>
      </c>
      <c r="S3853" t="str">
        <f>VLOOKUP(CleanedData[[#This Row],[Product]],'02_Lookup_Tables'!$H$2:$I$126,2,FALSE)</f>
        <v>Apparel</v>
      </c>
      <c r="T3853" t="str">
        <f>VLOOKUP(CleanedData[[#This Row],[Province]],'02_Lookup_Tables'!$D$2:$E$10,2, FALSE)</f>
        <v>Southern Region</v>
      </c>
      <c r="U3853" t="str" cm="1">
        <f t="array" ref="U3853">_xlfn.IFS(CleanedData[[#This Row],[Purchase Amount]]&lt;500,"Low",
CleanedData[[#This Row],[Purchase Amount]]&lt;5000,"Medium",
TRUE,"High")</f>
        <v>Medium</v>
      </c>
      <c r="V3853" t="str">
        <f>TEXT(CleanedData[[#This Row],[Date]],"mmmm")</f>
        <v>September</v>
      </c>
      <c r="W3853" t="str">
        <f>"Q"&amp;ROUNDUP(MONTH(CleanedData[[#This Row],[Date]])/3,0)</f>
        <v>Q3</v>
      </c>
      <c r="X3853" t="str">
        <f>IF(CleanedData[[#This Row],[Purchase Amount]]&gt;=5000,"Yes","No")</f>
        <v>No</v>
      </c>
      <c r="Y3853">
        <f>IF(CleanedData[[#This Row],[Recommend]]="Yes",1,0)</f>
        <v>0</v>
      </c>
      <c r="Z3853" s="6">
        <f>CleanedData[[#This Row],[Purchase Amount]]*0.15</f>
        <v>143.19</v>
      </c>
      <c r="AA3853" s="6">
        <f>CleanedData[[#This Row],[Purchase Amount]]*1.15</f>
        <v>1097.79</v>
      </c>
    </row>
    <row r="3854" spans="1:27" x14ac:dyDescent="0.3">
      <c r="A3854">
        <v>4666</v>
      </c>
      <c r="B3854" t="s">
        <v>4079</v>
      </c>
      <c r="C3854" s="1">
        <v>45428</v>
      </c>
      <c r="D3854">
        <v>44</v>
      </c>
      <c r="E3854" t="s">
        <v>39</v>
      </c>
      <c r="F3854" t="s">
        <v>72</v>
      </c>
      <c r="G3854" t="s">
        <v>372</v>
      </c>
      <c r="H3854">
        <v>4</v>
      </c>
      <c r="I3854" t="s">
        <v>45</v>
      </c>
      <c r="J3854" t="s">
        <v>69</v>
      </c>
      <c r="K3854" t="s">
        <v>64</v>
      </c>
      <c r="L3854" t="s">
        <v>42</v>
      </c>
      <c r="M3854" t="s">
        <v>92</v>
      </c>
      <c r="N3854" t="s">
        <v>96</v>
      </c>
      <c r="O3854" t="s">
        <v>89</v>
      </c>
      <c r="P3854" t="s">
        <v>70</v>
      </c>
      <c r="Q3854" t="s">
        <v>81</v>
      </c>
      <c r="R3854" s="6">
        <f>_xlfn.XLOOKUP(CleanedData[[#This Row],[Product]],'02_Lookup_Tables'!$A$2:$A$126,'02_Lookup_Tables'!$B$2:$B$126)</f>
        <v>944.78</v>
      </c>
      <c r="S3854" t="str">
        <f>VLOOKUP(CleanedData[[#This Row],[Product]],'02_Lookup_Tables'!$H$2:$I$126,2,FALSE)</f>
        <v>Electronics</v>
      </c>
      <c r="T3854" t="str">
        <f>VLOOKUP(CleanedData[[#This Row],[Province]],'02_Lookup_Tables'!$D$2:$E$10,2, FALSE)</f>
        <v>Central Region</v>
      </c>
      <c r="U3854" t="str" cm="1">
        <f t="array" ref="U3854">_xlfn.IFS(CleanedData[[#This Row],[Purchase Amount]]&lt;500,"Low",
CleanedData[[#This Row],[Purchase Amount]]&lt;5000,"Medium",
TRUE,"High")</f>
        <v>Medium</v>
      </c>
      <c r="V3854" t="str">
        <f>TEXT(CleanedData[[#This Row],[Date]],"mmmm")</f>
        <v>May</v>
      </c>
      <c r="W3854" t="str">
        <f>"Q"&amp;ROUNDUP(MONTH(CleanedData[[#This Row],[Date]])/3,0)</f>
        <v>Q2</v>
      </c>
      <c r="X3854" t="str">
        <f>IF(CleanedData[[#This Row],[Purchase Amount]]&gt;=5000,"Yes","No")</f>
        <v>No</v>
      </c>
      <c r="Y3854">
        <f>IF(CleanedData[[#This Row],[Recommend]]="Yes",1,0)</f>
        <v>1</v>
      </c>
      <c r="Z3854" s="6">
        <f>CleanedData[[#This Row],[Purchase Amount]]*0.15</f>
        <v>141.71699999999998</v>
      </c>
      <c r="AA3854" s="6">
        <f>CleanedData[[#This Row],[Purchase Amount]]*1.15</f>
        <v>1086.4969999999998</v>
      </c>
    </row>
    <row r="3855" spans="1:27" x14ac:dyDescent="0.3">
      <c r="A3855">
        <v>4667</v>
      </c>
      <c r="B3855" t="s">
        <v>4080</v>
      </c>
      <c r="C3855" s="1">
        <v>45916</v>
      </c>
      <c r="D3855">
        <v>68</v>
      </c>
      <c r="E3855" t="s">
        <v>52</v>
      </c>
      <c r="F3855" t="s">
        <v>40</v>
      </c>
      <c r="G3855" t="s">
        <v>372</v>
      </c>
      <c r="H3855">
        <v>2</v>
      </c>
      <c r="I3855" t="s">
        <v>45</v>
      </c>
      <c r="J3855" t="s">
        <v>43</v>
      </c>
      <c r="K3855" t="s">
        <v>44</v>
      </c>
      <c r="L3855" t="s">
        <v>42</v>
      </c>
      <c r="M3855" t="s">
        <v>180</v>
      </c>
      <c r="N3855" t="s">
        <v>47</v>
      </c>
      <c r="O3855" t="s">
        <v>89</v>
      </c>
      <c r="P3855" t="s">
        <v>49</v>
      </c>
      <c r="Q3855" t="s">
        <v>97</v>
      </c>
      <c r="R3855" s="6">
        <f>_xlfn.XLOOKUP(CleanedData[[#This Row],[Product]],'02_Lookup_Tables'!$A$2:$A$126,'02_Lookup_Tables'!$B$2:$B$126)</f>
        <v>944.78</v>
      </c>
      <c r="S3855" t="str">
        <f>VLOOKUP(CleanedData[[#This Row],[Product]],'02_Lookup_Tables'!$H$2:$I$126,2,FALSE)</f>
        <v>Electronics</v>
      </c>
      <c r="T3855" t="str">
        <f>VLOOKUP(CleanedData[[#This Row],[Province]],'02_Lookup_Tables'!$D$2:$E$10,2, FALSE)</f>
        <v>Northern Region</v>
      </c>
      <c r="U3855" t="str" cm="1">
        <f t="array" ref="U3855">_xlfn.IFS(CleanedData[[#This Row],[Purchase Amount]]&lt;500,"Low",
CleanedData[[#This Row],[Purchase Amount]]&lt;5000,"Medium",
TRUE,"High")</f>
        <v>Medium</v>
      </c>
      <c r="V3855" t="str">
        <f>TEXT(CleanedData[[#This Row],[Date]],"mmmm")</f>
        <v>September</v>
      </c>
      <c r="W3855" t="str">
        <f>"Q"&amp;ROUNDUP(MONTH(CleanedData[[#This Row],[Date]])/3,0)</f>
        <v>Q3</v>
      </c>
      <c r="X3855" t="str">
        <f>IF(CleanedData[[#This Row],[Purchase Amount]]&gt;=5000,"Yes","No")</f>
        <v>No</v>
      </c>
      <c r="Y3855">
        <f>IF(CleanedData[[#This Row],[Recommend]]="Yes",1,0)</f>
        <v>1</v>
      </c>
      <c r="Z3855" s="6">
        <f>CleanedData[[#This Row],[Purchase Amount]]*0.15</f>
        <v>141.71699999999998</v>
      </c>
      <c r="AA3855" s="6">
        <f>CleanedData[[#This Row],[Purchase Amount]]*1.15</f>
        <v>1086.4969999999998</v>
      </c>
    </row>
    <row r="3856" spans="1:27" x14ac:dyDescent="0.3">
      <c r="A3856">
        <v>4668</v>
      </c>
      <c r="B3856" t="s">
        <v>4081</v>
      </c>
      <c r="C3856" s="1">
        <v>45425</v>
      </c>
      <c r="D3856">
        <v>59</v>
      </c>
      <c r="E3856" t="s">
        <v>39</v>
      </c>
      <c r="F3856" t="s">
        <v>77</v>
      </c>
      <c r="G3856" t="s">
        <v>417</v>
      </c>
      <c r="H3856">
        <v>3</v>
      </c>
      <c r="I3856" t="s">
        <v>45</v>
      </c>
      <c r="J3856" t="s">
        <v>43</v>
      </c>
      <c r="K3856" t="s">
        <v>64</v>
      </c>
      <c r="L3856" t="s">
        <v>42</v>
      </c>
      <c r="M3856" t="s">
        <v>85</v>
      </c>
      <c r="N3856" t="s">
        <v>48</v>
      </c>
      <c r="O3856" t="s">
        <v>48</v>
      </c>
      <c r="P3856" t="s">
        <v>70</v>
      </c>
      <c r="Q3856" t="s">
        <v>50</v>
      </c>
      <c r="R3856" s="6">
        <f>_xlfn.XLOOKUP(CleanedData[[#This Row],[Product]],'02_Lookup_Tables'!$A$2:$A$126,'02_Lookup_Tables'!$B$2:$B$126)</f>
        <v>274.49</v>
      </c>
      <c r="S3856" t="str">
        <f>VLOOKUP(CleanedData[[#This Row],[Product]],'02_Lookup_Tables'!$H$2:$I$126,2,FALSE)</f>
        <v>Beauty &amp; Personal Care</v>
      </c>
      <c r="T3856" t="str">
        <f>VLOOKUP(CleanedData[[#This Row],[Province]],'02_Lookup_Tables'!$D$2:$E$10,2, FALSE)</f>
        <v>Central Region</v>
      </c>
      <c r="U3856" t="str" cm="1">
        <f t="array" ref="U3856">_xlfn.IFS(CleanedData[[#This Row],[Purchase Amount]]&lt;500,"Low",
CleanedData[[#This Row],[Purchase Amount]]&lt;5000,"Medium",
TRUE,"High")</f>
        <v>Low</v>
      </c>
      <c r="V3856" t="str">
        <f>TEXT(CleanedData[[#This Row],[Date]],"mmmm")</f>
        <v>May</v>
      </c>
      <c r="W3856" t="str">
        <f>"Q"&amp;ROUNDUP(MONTH(CleanedData[[#This Row],[Date]])/3,0)</f>
        <v>Q2</v>
      </c>
      <c r="X3856" t="str">
        <f>IF(CleanedData[[#This Row],[Purchase Amount]]&gt;=5000,"Yes","No")</f>
        <v>No</v>
      </c>
      <c r="Y3856">
        <f>IF(CleanedData[[#This Row],[Recommend]]="Yes",1,0)</f>
        <v>1</v>
      </c>
      <c r="Z3856" s="6">
        <f>CleanedData[[#This Row],[Purchase Amount]]*0.15</f>
        <v>41.173499999999997</v>
      </c>
      <c r="AA3856" s="6">
        <f>CleanedData[[#This Row],[Purchase Amount]]*1.15</f>
        <v>315.6635</v>
      </c>
    </row>
    <row r="3857" spans="1:27" x14ac:dyDescent="0.3">
      <c r="A3857">
        <v>4669</v>
      </c>
      <c r="B3857" t="s">
        <v>4082</v>
      </c>
      <c r="C3857" s="1">
        <v>45627</v>
      </c>
      <c r="D3857">
        <v>60</v>
      </c>
      <c r="E3857" t="s">
        <v>60</v>
      </c>
      <c r="F3857" t="s">
        <v>68</v>
      </c>
      <c r="G3857" t="s">
        <v>207</v>
      </c>
      <c r="H3857">
        <v>1</v>
      </c>
      <c r="I3857" t="s">
        <v>42</v>
      </c>
      <c r="J3857" t="s">
        <v>43</v>
      </c>
      <c r="K3857" t="s">
        <v>55</v>
      </c>
      <c r="L3857" t="s">
        <v>45</v>
      </c>
      <c r="M3857" t="s">
        <v>156</v>
      </c>
      <c r="N3857" t="s">
        <v>80</v>
      </c>
      <c r="O3857" t="s">
        <v>148</v>
      </c>
      <c r="P3857" t="s">
        <v>70</v>
      </c>
      <c r="Q3857" t="s">
        <v>50</v>
      </c>
      <c r="R3857" s="6">
        <f>_xlfn.XLOOKUP(CleanedData[[#This Row],[Product]],'02_Lookup_Tables'!$A$2:$A$126,'02_Lookup_Tables'!$B$2:$B$126)</f>
        <v>3755.73</v>
      </c>
      <c r="S3857" t="str">
        <f>VLOOKUP(CleanedData[[#This Row],[Product]],'02_Lookup_Tables'!$H$2:$I$126,2,FALSE)</f>
        <v>Sports &amp; Outdoors</v>
      </c>
      <c r="T3857" t="str">
        <f>VLOOKUP(CleanedData[[#This Row],[Province]],'02_Lookup_Tables'!$D$2:$E$10,2, FALSE)</f>
        <v>Northern Region</v>
      </c>
      <c r="U3857" t="str" cm="1">
        <f t="array" ref="U3857">_xlfn.IFS(CleanedData[[#This Row],[Purchase Amount]]&lt;500,"Low",
CleanedData[[#This Row],[Purchase Amount]]&lt;5000,"Medium",
TRUE,"High")</f>
        <v>Medium</v>
      </c>
      <c r="V3857" t="str">
        <f>TEXT(CleanedData[[#This Row],[Date]],"mmmm")</f>
        <v>December</v>
      </c>
      <c r="W3857" t="str">
        <f>"Q"&amp;ROUNDUP(MONTH(CleanedData[[#This Row],[Date]])/3,0)</f>
        <v>Q4</v>
      </c>
      <c r="X3857" t="str">
        <f>IF(CleanedData[[#This Row],[Purchase Amount]]&gt;=5000,"Yes","No")</f>
        <v>No</v>
      </c>
      <c r="Y3857">
        <f>IF(CleanedData[[#This Row],[Recommend]]="Yes",1,0)</f>
        <v>0</v>
      </c>
      <c r="Z3857" s="6">
        <f>CleanedData[[#This Row],[Purchase Amount]]*0.15</f>
        <v>563.35950000000003</v>
      </c>
      <c r="AA3857" s="6">
        <f>CleanedData[[#This Row],[Purchase Amount]]*1.15</f>
        <v>4319.0895</v>
      </c>
    </row>
    <row r="3858" spans="1:27" x14ac:dyDescent="0.3">
      <c r="A3858">
        <v>4670</v>
      </c>
      <c r="B3858" t="s">
        <v>4083</v>
      </c>
      <c r="C3858" s="1">
        <v>45971</v>
      </c>
      <c r="E3858" t="s">
        <v>39</v>
      </c>
      <c r="F3858" t="s">
        <v>68</v>
      </c>
      <c r="G3858" t="s">
        <v>118</v>
      </c>
      <c r="H3858">
        <v>4</v>
      </c>
      <c r="I3858" t="s">
        <v>45</v>
      </c>
      <c r="J3858" t="s">
        <v>54</v>
      </c>
      <c r="K3858" t="s">
        <v>64</v>
      </c>
      <c r="L3858" t="s">
        <v>45</v>
      </c>
      <c r="M3858" t="s">
        <v>65</v>
      </c>
      <c r="N3858" t="s">
        <v>96</v>
      </c>
      <c r="O3858" t="s">
        <v>89</v>
      </c>
      <c r="P3858" t="s">
        <v>70</v>
      </c>
      <c r="Q3858" t="s">
        <v>166</v>
      </c>
      <c r="R3858" s="6">
        <f>_xlfn.XLOOKUP(CleanedData[[#This Row],[Product]],'02_Lookup_Tables'!$A$2:$A$126,'02_Lookup_Tables'!$B$2:$B$126)</f>
        <v>368.99</v>
      </c>
      <c r="S3858" t="str">
        <f>VLOOKUP(CleanedData[[#This Row],[Product]],'02_Lookup_Tables'!$H$2:$I$126,2,FALSE)</f>
        <v>Accessories</v>
      </c>
      <c r="T3858" t="str">
        <f>VLOOKUP(CleanedData[[#This Row],[Province]],'02_Lookup_Tables'!$D$2:$E$10,2, FALSE)</f>
        <v>Northern Region</v>
      </c>
      <c r="U3858" t="str" cm="1">
        <f t="array" ref="U3858">_xlfn.IFS(CleanedData[[#This Row],[Purchase Amount]]&lt;500,"Low",
CleanedData[[#This Row],[Purchase Amount]]&lt;5000,"Medium",
TRUE,"High")</f>
        <v>Low</v>
      </c>
      <c r="V3858" t="str">
        <f>TEXT(CleanedData[[#This Row],[Date]],"mmmm")</f>
        <v>November</v>
      </c>
      <c r="W3858" t="str">
        <f>"Q"&amp;ROUNDUP(MONTH(CleanedData[[#This Row],[Date]])/3,0)</f>
        <v>Q4</v>
      </c>
      <c r="X3858" t="str">
        <f>IF(CleanedData[[#This Row],[Purchase Amount]]&gt;=5000,"Yes","No")</f>
        <v>No</v>
      </c>
      <c r="Y3858">
        <f>IF(CleanedData[[#This Row],[Recommend]]="Yes",1,0)</f>
        <v>1</v>
      </c>
      <c r="Z3858" s="6">
        <f>CleanedData[[#This Row],[Purchase Amount]]*0.15</f>
        <v>55.348500000000001</v>
      </c>
      <c r="AA3858" s="6">
        <f>CleanedData[[#This Row],[Purchase Amount]]*1.15</f>
        <v>424.33849999999995</v>
      </c>
    </row>
    <row r="3859" spans="1:27" x14ac:dyDescent="0.3">
      <c r="A3859">
        <v>4671</v>
      </c>
      <c r="B3859" t="s">
        <v>4084</v>
      </c>
      <c r="C3859" s="1">
        <v>45544</v>
      </c>
      <c r="D3859">
        <v>37</v>
      </c>
      <c r="E3859" t="s">
        <v>39</v>
      </c>
      <c r="F3859" t="s">
        <v>108</v>
      </c>
      <c r="G3859" t="s">
        <v>120</v>
      </c>
      <c r="H3859">
        <v>2</v>
      </c>
      <c r="I3859" t="s">
        <v>42</v>
      </c>
      <c r="J3859" t="s">
        <v>63</v>
      </c>
      <c r="K3859" t="s">
        <v>55</v>
      </c>
      <c r="L3859" t="s">
        <v>42</v>
      </c>
      <c r="M3859" t="s">
        <v>56</v>
      </c>
      <c r="N3859" t="s">
        <v>47</v>
      </c>
      <c r="O3859" t="s">
        <v>148</v>
      </c>
      <c r="P3859" t="s">
        <v>70</v>
      </c>
      <c r="Q3859" t="s">
        <v>81</v>
      </c>
      <c r="R3859" s="6">
        <f>_xlfn.XLOOKUP(CleanedData[[#This Row],[Product]],'02_Lookup_Tables'!$A$2:$A$126,'02_Lookup_Tables'!$B$2:$B$126)</f>
        <v>471.63</v>
      </c>
      <c r="S3859" t="str">
        <f>VLOOKUP(CleanedData[[#This Row],[Product]],'02_Lookup_Tables'!$H$2:$I$126,2,FALSE)</f>
        <v>Beauty &amp; Personal Care</v>
      </c>
      <c r="T3859" t="str">
        <f>VLOOKUP(CleanedData[[#This Row],[Province]],'02_Lookup_Tables'!$D$2:$E$10,2, FALSE)</f>
        <v>Gauteng Region</v>
      </c>
      <c r="U3859" t="str" cm="1">
        <f t="array" ref="U3859">_xlfn.IFS(CleanedData[[#This Row],[Purchase Amount]]&lt;500,"Low",
CleanedData[[#This Row],[Purchase Amount]]&lt;5000,"Medium",
TRUE,"High")</f>
        <v>Low</v>
      </c>
      <c r="V3859" t="str">
        <f>TEXT(CleanedData[[#This Row],[Date]],"mmmm")</f>
        <v>September</v>
      </c>
      <c r="W3859" t="str">
        <f>"Q"&amp;ROUNDUP(MONTH(CleanedData[[#This Row],[Date]])/3,0)</f>
        <v>Q3</v>
      </c>
      <c r="X3859" t="str">
        <f>IF(CleanedData[[#This Row],[Purchase Amount]]&gt;=5000,"Yes","No")</f>
        <v>No</v>
      </c>
      <c r="Y3859">
        <f>IF(CleanedData[[#This Row],[Recommend]]="Yes",1,0)</f>
        <v>0</v>
      </c>
      <c r="Z3859" s="6">
        <f>CleanedData[[#This Row],[Purchase Amount]]*0.15</f>
        <v>70.744500000000002</v>
      </c>
      <c r="AA3859" s="6">
        <f>CleanedData[[#This Row],[Purchase Amount]]*1.15</f>
        <v>542.3744999999999</v>
      </c>
    </row>
    <row r="3860" spans="1:27" x14ac:dyDescent="0.3">
      <c r="A3860">
        <v>4672</v>
      </c>
      <c r="B3860" t="s">
        <v>4085</v>
      </c>
      <c r="C3860" s="1">
        <v>45651</v>
      </c>
      <c r="D3860">
        <v>64</v>
      </c>
      <c r="E3860" t="s">
        <v>52</v>
      </c>
      <c r="F3860" t="s">
        <v>130</v>
      </c>
      <c r="G3860" t="s">
        <v>291</v>
      </c>
      <c r="H3860">
        <v>4</v>
      </c>
      <c r="I3860" t="s">
        <v>42</v>
      </c>
      <c r="J3860" t="s">
        <v>43</v>
      </c>
      <c r="K3860" t="s">
        <v>55</v>
      </c>
      <c r="L3860" t="s">
        <v>45</v>
      </c>
      <c r="M3860" t="s">
        <v>75</v>
      </c>
      <c r="N3860" t="s">
        <v>96</v>
      </c>
      <c r="O3860" t="s">
        <v>89</v>
      </c>
      <c r="P3860" t="s">
        <v>70</v>
      </c>
      <c r="Q3860" t="s">
        <v>50</v>
      </c>
      <c r="R3860" s="6">
        <f>_xlfn.XLOOKUP(CleanedData[[#This Row],[Product]],'02_Lookup_Tables'!$A$2:$A$126,'02_Lookup_Tables'!$B$2:$B$126)</f>
        <v>1171.25</v>
      </c>
      <c r="S3860" t="str">
        <f>VLOOKUP(CleanedData[[#This Row],[Product]],'02_Lookup_Tables'!$H$2:$I$126,2,FALSE)</f>
        <v>Toys &amp; Games</v>
      </c>
      <c r="T3860" t="str">
        <f>VLOOKUP(CleanedData[[#This Row],[Province]],'02_Lookup_Tables'!$D$2:$E$10,2, FALSE)</f>
        <v>Eastern Region</v>
      </c>
      <c r="U3860" t="str" cm="1">
        <f t="array" ref="U3860">_xlfn.IFS(CleanedData[[#This Row],[Purchase Amount]]&lt;500,"Low",
CleanedData[[#This Row],[Purchase Amount]]&lt;5000,"Medium",
TRUE,"High")</f>
        <v>Medium</v>
      </c>
      <c r="V3860" t="str">
        <f>TEXT(CleanedData[[#This Row],[Date]],"mmmm")</f>
        <v>December</v>
      </c>
      <c r="W3860" t="str">
        <f>"Q"&amp;ROUNDUP(MONTH(CleanedData[[#This Row],[Date]])/3,0)</f>
        <v>Q4</v>
      </c>
      <c r="X3860" t="str">
        <f>IF(CleanedData[[#This Row],[Purchase Amount]]&gt;=5000,"Yes","No")</f>
        <v>No</v>
      </c>
      <c r="Y3860">
        <f>IF(CleanedData[[#This Row],[Recommend]]="Yes",1,0)</f>
        <v>0</v>
      </c>
      <c r="Z3860" s="6">
        <f>CleanedData[[#This Row],[Purchase Amount]]*0.15</f>
        <v>175.6875</v>
      </c>
      <c r="AA3860" s="6">
        <f>CleanedData[[#This Row],[Purchase Amount]]*1.15</f>
        <v>1346.9375</v>
      </c>
    </row>
    <row r="3861" spans="1:27" x14ac:dyDescent="0.3">
      <c r="A3861">
        <v>4673</v>
      </c>
      <c r="B3861" t="s">
        <v>4086</v>
      </c>
      <c r="C3861" s="1">
        <v>45564</v>
      </c>
      <c r="D3861">
        <v>43</v>
      </c>
      <c r="E3861" t="s">
        <v>52</v>
      </c>
      <c r="F3861" t="s">
        <v>125</v>
      </c>
      <c r="G3861" t="s">
        <v>192</v>
      </c>
      <c r="H3861">
        <v>3</v>
      </c>
      <c r="I3861" t="s">
        <v>45</v>
      </c>
      <c r="J3861" t="s">
        <v>69</v>
      </c>
      <c r="K3861" t="s">
        <v>64</v>
      </c>
      <c r="L3861" t="s">
        <v>45</v>
      </c>
      <c r="M3861" t="s">
        <v>196</v>
      </c>
      <c r="N3861" t="s">
        <v>48</v>
      </c>
      <c r="O3861" t="s">
        <v>89</v>
      </c>
      <c r="P3861" t="s">
        <v>49</v>
      </c>
      <c r="Q3861" t="s">
        <v>81</v>
      </c>
      <c r="R3861" s="6">
        <f>_xlfn.XLOOKUP(CleanedData[[#This Row],[Product]],'02_Lookup_Tables'!$A$2:$A$126,'02_Lookup_Tables'!$B$2:$B$126)</f>
        <v>13261</v>
      </c>
      <c r="S3861" t="str">
        <f>VLOOKUP(CleanedData[[#This Row],[Product]],'02_Lookup_Tables'!$H$2:$I$126,2,FALSE)</f>
        <v>Electronics</v>
      </c>
      <c r="T3861" t="str">
        <f>VLOOKUP(CleanedData[[#This Row],[Province]],'02_Lookup_Tables'!$D$2:$E$10,2, FALSE)</f>
        <v>Western Region</v>
      </c>
      <c r="U3861" t="str" cm="1">
        <f t="array" ref="U3861">_xlfn.IFS(CleanedData[[#This Row],[Purchase Amount]]&lt;500,"Low",
CleanedData[[#This Row],[Purchase Amount]]&lt;5000,"Medium",
TRUE,"High")</f>
        <v>High</v>
      </c>
      <c r="V3861" t="str">
        <f>TEXT(CleanedData[[#This Row],[Date]],"mmmm")</f>
        <v>September</v>
      </c>
      <c r="W3861" t="str">
        <f>"Q"&amp;ROUNDUP(MONTH(CleanedData[[#This Row],[Date]])/3,0)</f>
        <v>Q3</v>
      </c>
      <c r="X3861" t="str">
        <f>IF(CleanedData[[#This Row],[Purchase Amount]]&gt;=5000,"Yes","No")</f>
        <v>Yes</v>
      </c>
      <c r="Y3861">
        <f>IF(CleanedData[[#This Row],[Recommend]]="Yes",1,0)</f>
        <v>1</v>
      </c>
      <c r="Z3861" s="6">
        <f>CleanedData[[#This Row],[Purchase Amount]]*0.15</f>
        <v>1989.1499999999999</v>
      </c>
      <c r="AA3861" s="6">
        <f>CleanedData[[#This Row],[Purchase Amount]]*1.15</f>
        <v>15250.15</v>
      </c>
    </row>
    <row r="3862" spans="1:27" x14ac:dyDescent="0.3">
      <c r="A3862">
        <v>4674</v>
      </c>
      <c r="B3862" t="s">
        <v>4087</v>
      </c>
      <c r="C3862" s="1">
        <v>45354</v>
      </c>
      <c r="D3862">
        <v>60</v>
      </c>
      <c r="E3862" t="s">
        <v>60</v>
      </c>
      <c r="F3862" t="s">
        <v>68</v>
      </c>
      <c r="G3862" t="s">
        <v>313</v>
      </c>
      <c r="H3862">
        <v>2</v>
      </c>
      <c r="I3862" t="s">
        <v>42</v>
      </c>
      <c r="J3862" t="s">
        <v>63</v>
      </c>
      <c r="K3862" t="s">
        <v>44</v>
      </c>
      <c r="L3862" t="s">
        <v>45</v>
      </c>
      <c r="M3862" t="s">
        <v>156</v>
      </c>
      <c r="N3862" t="s">
        <v>47</v>
      </c>
      <c r="O3862" t="s">
        <v>148</v>
      </c>
      <c r="P3862" t="s">
        <v>70</v>
      </c>
      <c r="Q3862" t="s">
        <v>50</v>
      </c>
      <c r="R3862" s="6">
        <f>_xlfn.XLOOKUP(CleanedData[[#This Row],[Product]],'02_Lookup_Tables'!$A$2:$A$126,'02_Lookup_Tables'!$B$2:$B$126)</f>
        <v>283.57</v>
      </c>
      <c r="S3862" t="str">
        <f>VLOOKUP(CleanedData[[#This Row],[Product]],'02_Lookup_Tables'!$H$2:$I$126,2,FALSE)</f>
        <v>Accessories</v>
      </c>
      <c r="T3862" t="str">
        <f>VLOOKUP(CleanedData[[#This Row],[Province]],'02_Lookup_Tables'!$D$2:$E$10,2, FALSE)</f>
        <v>Northern Region</v>
      </c>
      <c r="U3862" t="str" cm="1">
        <f t="array" ref="U3862">_xlfn.IFS(CleanedData[[#This Row],[Purchase Amount]]&lt;500,"Low",
CleanedData[[#This Row],[Purchase Amount]]&lt;5000,"Medium",
TRUE,"High")</f>
        <v>Low</v>
      </c>
      <c r="V3862" t="str">
        <f>TEXT(CleanedData[[#This Row],[Date]],"mmmm")</f>
        <v>March</v>
      </c>
      <c r="W3862" t="str">
        <f>"Q"&amp;ROUNDUP(MONTH(CleanedData[[#This Row],[Date]])/3,0)</f>
        <v>Q1</v>
      </c>
      <c r="X3862" t="str">
        <f>IF(CleanedData[[#This Row],[Purchase Amount]]&gt;=5000,"Yes","No")</f>
        <v>No</v>
      </c>
      <c r="Y3862">
        <f>IF(CleanedData[[#This Row],[Recommend]]="Yes",1,0)</f>
        <v>0</v>
      </c>
      <c r="Z3862" s="6">
        <f>CleanedData[[#This Row],[Purchase Amount]]*0.15</f>
        <v>42.535499999999999</v>
      </c>
      <c r="AA3862" s="6">
        <f>CleanedData[[#This Row],[Purchase Amount]]*1.15</f>
        <v>326.10549999999995</v>
      </c>
    </row>
    <row r="3863" spans="1:27" x14ac:dyDescent="0.3">
      <c r="A3863">
        <v>4675</v>
      </c>
      <c r="B3863" t="s">
        <v>4088</v>
      </c>
      <c r="C3863" s="1">
        <v>45800</v>
      </c>
      <c r="D3863">
        <v>67</v>
      </c>
      <c r="E3863" t="s">
        <v>52</v>
      </c>
      <c r="F3863" t="s">
        <v>77</v>
      </c>
      <c r="G3863" t="s">
        <v>111</v>
      </c>
      <c r="H3863">
        <v>5</v>
      </c>
      <c r="I3863" t="s">
        <v>45</v>
      </c>
      <c r="J3863" t="s">
        <v>54</v>
      </c>
      <c r="K3863" t="s">
        <v>44</v>
      </c>
      <c r="L3863" t="s">
        <v>42</v>
      </c>
      <c r="M3863" t="s">
        <v>140</v>
      </c>
      <c r="N3863" t="s">
        <v>57</v>
      </c>
      <c r="O3863" t="s">
        <v>148</v>
      </c>
      <c r="P3863" t="s">
        <v>49</v>
      </c>
      <c r="Q3863" t="s">
        <v>97</v>
      </c>
      <c r="R3863" s="6">
        <f>_xlfn.XLOOKUP(CleanedData[[#This Row],[Product]],'02_Lookup_Tables'!$A$2:$A$126,'02_Lookup_Tables'!$B$2:$B$126)</f>
        <v>3576.97</v>
      </c>
      <c r="S3863" t="str">
        <f>VLOOKUP(CleanedData[[#This Row],[Product]],'02_Lookup_Tables'!$H$2:$I$126,2,FALSE)</f>
        <v>Home Devices</v>
      </c>
      <c r="T3863" t="str">
        <f>VLOOKUP(CleanedData[[#This Row],[Province]],'02_Lookup_Tables'!$D$2:$E$10,2, FALSE)</f>
        <v>Central Region</v>
      </c>
      <c r="U3863" t="str" cm="1">
        <f t="array" ref="U3863">_xlfn.IFS(CleanedData[[#This Row],[Purchase Amount]]&lt;500,"Low",
CleanedData[[#This Row],[Purchase Amount]]&lt;5000,"Medium",
TRUE,"High")</f>
        <v>Medium</v>
      </c>
      <c r="V3863" t="str">
        <f>TEXT(CleanedData[[#This Row],[Date]],"mmmm")</f>
        <v>May</v>
      </c>
      <c r="W3863" t="str">
        <f>"Q"&amp;ROUNDUP(MONTH(CleanedData[[#This Row],[Date]])/3,0)</f>
        <v>Q2</v>
      </c>
      <c r="X3863" t="str">
        <f>IF(CleanedData[[#This Row],[Purchase Amount]]&gt;=5000,"Yes","No")</f>
        <v>No</v>
      </c>
      <c r="Y3863">
        <f>IF(CleanedData[[#This Row],[Recommend]]="Yes",1,0)</f>
        <v>1</v>
      </c>
      <c r="Z3863" s="6">
        <f>CleanedData[[#This Row],[Purchase Amount]]*0.15</f>
        <v>536.54549999999995</v>
      </c>
      <c r="AA3863" s="6">
        <f>CleanedData[[#This Row],[Purchase Amount]]*1.15</f>
        <v>4113.5154999999995</v>
      </c>
    </row>
    <row r="3864" spans="1:27" x14ac:dyDescent="0.3">
      <c r="A3864">
        <v>4676</v>
      </c>
      <c r="B3864" t="s">
        <v>4089</v>
      </c>
      <c r="C3864" s="1">
        <v>45730</v>
      </c>
      <c r="D3864">
        <v>41</v>
      </c>
      <c r="E3864" t="s">
        <v>39</v>
      </c>
      <c r="F3864" t="s">
        <v>40</v>
      </c>
      <c r="G3864" t="s">
        <v>171</v>
      </c>
      <c r="H3864">
        <v>4</v>
      </c>
      <c r="I3864" t="s">
        <v>45</v>
      </c>
      <c r="J3864" t="s">
        <v>43</v>
      </c>
      <c r="K3864" t="s">
        <v>55</v>
      </c>
      <c r="L3864" t="s">
        <v>42</v>
      </c>
      <c r="M3864" t="s">
        <v>147</v>
      </c>
      <c r="N3864" t="s">
        <v>96</v>
      </c>
      <c r="O3864" t="s">
        <v>148</v>
      </c>
      <c r="P3864" t="s">
        <v>49</v>
      </c>
      <c r="Q3864" t="s">
        <v>81</v>
      </c>
      <c r="R3864" s="6">
        <f>_xlfn.XLOOKUP(CleanedData[[#This Row],[Product]],'02_Lookup_Tables'!$A$2:$A$126,'02_Lookup_Tables'!$B$2:$B$126)</f>
        <v>6710.27</v>
      </c>
      <c r="S3864" t="str">
        <f>VLOOKUP(CleanedData[[#This Row],[Product]],'02_Lookup_Tables'!$H$2:$I$126,2,FALSE)</f>
        <v>Home Devices</v>
      </c>
      <c r="T3864" t="str">
        <f>VLOOKUP(CleanedData[[#This Row],[Province]],'02_Lookup_Tables'!$D$2:$E$10,2, FALSE)</f>
        <v>Northern Region</v>
      </c>
      <c r="U3864" t="str" cm="1">
        <f t="array" ref="U3864">_xlfn.IFS(CleanedData[[#This Row],[Purchase Amount]]&lt;500,"Low",
CleanedData[[#This Row],[Purchase Amount]]&lt;5000,"Medium",
TRUE,"High")</f>
        <v>High</v>
      </c>
      <c r="V3864" t="str">
        <f>TEXT(CleanedData[[#This Row],[Date]],"mmmm")</f>
        <v>March</v>
      </c>
      <c r="W3864" t="str">
        <f>"Q"&amp;ROUNDUP(MONTH(CleanedData[[#This Row],[Date]])/3,0)</f>
        <v>Q1</v>
      </c>
      <c r="X3864" t="str">
        <f>IF(CleanedData[[#This Row],[Purchase Amount]]&gt;=5000,"Yes","No")</f>
        <v>Yes</v>
      </c>
      <c r="Y3864">
        <f>IF(CleanedData[[#This Row],[Recommend]]="Yes",1,0)</f>
        <v>1</v>
      </c>
      <c r="Z3864" s="6">
        <f>CleanedData[[#This Row],[Purchase Amount]]*0.15</f>
        <v>1006.5405000000001</v>
      </c>
      <c r="AA3864" s="6">
        <f>CleanedData[[#This Row],[Purchase Amount]]*1.15</f>
        <v>7716.8104999999996</v>
      </c>
    </row>
    <row r="3865" spans="1:27" x14ac:dyDescent="0.3">
      <c r="A3865">
        <v>4678</v>
      </c>
      <c r="B3865" t="s">
        <v>4090</v>
      </c>
      <c r="C3865" s="1">
        <v>45946</v>
      </c>
      <c r="D3865">
        <v>27</v>
      </c>
      <c r="E3865" t="s">
        <v>60</v>
      </c>
      <c r="F3865" t="s">
        <v>61</v>
      </c>
      <c r="G3865" t="s">
        <v>345</v>
      </c>
      <c r="H3865">
        <v>1</v>
      </c>
      <c r="I3865" t="s">
        <v>42</v>
      </c>
      <c r="J3865" t="s">
        <v>74</v>
      </c>
      <c r="K3865" t="s">
        <v>44</v>
      </c>
      <c r="L3865" t="s">
        <v>42</v>
      </c>
      <c r="M3865" t="s">
        <v>231</v>
      </c>
      <c r="N3865" t="s">
        <v>80</v>
      </c>
      <c r="O3865" t="s">
        <v>89</v>
      </c>
      <c r="P3865" t="s">
        <v>49</v>
      </c>
      <c r="Q3865" t="s">
        <v>58</v>
      </c>
      <c r="R3865" s="6">
        <f>_xlfn.XLOOKUP(CleanedData[[#This Row],[Product]],'02_Lookup_Tables'!$A$2:$A$126,'02_Lookup_Tables'!$B$2:$B$126)</f>
        <v>574.49</v>
      </c>
      <c r="S3865" t="str">
        <f>VLOOKUP(CleanedData[[#This Row],[Product]],'02_Lookup_Tables'!$H$2:$I$126,2,FALSE)</f>
        <v>Toys &amp; Games</v>
      </c>
      <c r="T3865" t="str">
        <f>VLOOKUP(CleanedData[[#This Row],[Province]],'02_Lookup_Tables'!$D$2:$E$10,2, FALSE)</f>
        <v>Southern Region</v>
      </c>
      <c r="U3865" t="str" cm="1">
        <f t="array" ref="U3865">_xlfn.IFS(CleanedData[[#This Row],[Purchase Amount]]&lt;500,"Low",
CleanedData[[#This Row],[Purchase Amount]]&lt;5000,"Medium",
TRUE,"High")</f>
        <v>Medium</v>
      </c>
      <c r="V3865" t="str">
        <f>TEXT(CleanedData[[#This Row],[Date]],"mmmm")</f>
        <v>October</v>
      </c>
      <c r="W3865" t="str">
        <f>"Q"&amp;ROUNDUP(MONTH(CleanedData[[#This Row],[Date]])/3,0)</f>
        <v>Q4</v>
      </c>
      <c r="X3865" t="str">
        <f>IF(CleanedData[[#This Row],[Purchase Amount]]&gt;=5000,"Yes","No")</f>
        <v>No</v>
      </c>
      <c r="Y3865">
        <f>IF(CleanedData[[#This Row],[Recommend]]="Yes",1,0)</f>
        <v>0</v>
      </c>
      <c r="Z3865" s="6">
        <f>CleanedData[[#This Row],[Purchase Amount]]*0.15</f>
        <v>86.173500000000004</v>
      </c>
      <c r="AA3865" s="6">
        <f>CleanedData[[#This Row],[Purchase Amount]]*1.15</f>
        <v>660.6635</v>
      </c>
    </row>
    <row r="3866" spans="1:27" x14ac:dyDescent="0.3">
      <c r="A3866">
        <v>4679</v>
      </c>
      <c r="B3866" t="s">
        <v>4091</v>
      </c>
      <c r="C3866" s="1">
        <v>45673</v>
      </c>
      <c r="D3866">
        <v>53</v>
      </c>
      <c r="E3866" t="s">
        <v>39</v>
      </c>
      <c r="F3866" t="s">
        <v>61</v>
      </c>
      <c r="G3866" t="s">
        <v>192</v>
      </c>
      <c r="H3866">
        <v>4</v>
      </c>
      <c r="I3866" t="s">
        <v>45</v>
      </c>
      <c r="J3866" t="s">
        <v>69</v>
      </c>
      <c r="K3866" t="s">
        <v>55</v>
      </c>
      <c r="L3866" t="s">
        <v>42</v>
      </c>
      <c r="M3866" t="s">
        <v>88</v>
      </c>
      <c r="N3866" t="s">
        <v>96</v>
      </c>
      <c r="O3866" t="s">
        <v>89</v>
      </c>
      <c r="P3866" t="s">
        <v>70</v>
      </c>
      <c r="Q3866" t="s">
        <v>93</v>
      </c>
      <c r="R3866" s="6">
        <f>_xlfn.XLOOKUP(CleanedData[[#This Row],[Product]],'02_Lookup_Tables'!$A$2:$A$126,'02_Lookup_Tables'!$B$2:$B$126)</f>
        <v>13261</v>
      </c>
      <c r="S3866" t="str">
        <f>VLOOKUP(CleanedData[[#This Row],[Product]],'02_Lookup_Tables'!$H$2:$I$126,2,FALSE)</f>
        <v>Electronics</v>
      </c>
      <c r="T3866" t="str">
        <f>VLOOKUP(CleanedData[[#This Row],[Province]],'02_Lookup_Tables'!$D$2:$E$10,2, FALSE)</f>
        <v>Southern Region</v>
      </c>
      <c r="U3866" t="str" cm="1">
        <f t="array" ref="U3866">_xlfn.IFS(CleanedData[[#This Row],[Purchase Amount]]&lt;500,"Low",
CleanedData[[#This Row],[Purchase Amount]]&lt;5000,"Medium",
TRUE,"High")</f>
        <v>High</v>
      </c>
      <c r="V3866" t="str">
        <f>TEXT(CleanedData[[#This Row],[Date]],"mmmm")</f>
        <v>January</v>
      </c>
      <c r="W3866" t="str">
        <f>"Q"&amp;ROUNDUP(MONTH(CleanedData[[#This Row],[Date]])/3,0)</f>
        <v>Q1</v>
      </c>
      <c r="X3866" t="str">
        <f>IF(CleanedData[[#This Row],[Purchase Amount]]&gt;=5000,"Yes","No")</f>
        <v>Yes</v>
      </c>
      <c r="Y3866">
        <f>IF(CleanedData[[#This Row],[Recommend]]="Yes",1,0)</f>
        <v>1</v>
      </c>
      <c r="Z3866" s="6">
        <f>CleanedData[[#This Row],[Purchase Amount]]*0.15</f>
        <v>1989.1499999999999</v>
      </c>
      <c r="AA3866" s="6">
        <f>CleanedData[[#This Row],[Purchase Amount]]*1.15</f>
        <v>15250.15</v>
      </c>
    </row>
    <row r="3867" spans="1:27" x14ac:dyDescent="0.3">
      <c r="A3867">
        <v>4680</v>
      </c>
      <c r="B3867" t="s">
        <v>4092</v>
      </c>
      <c r="C3867" s="1">
        <v>45991</v>
      </c>
      <c r="D3867">
        <v>58</v>
      </c>
      <c r="E3867" t="s">
        <v>52</v>
      </c>
      <c r="F3867" t="s">
        <v>72</v>
      </c>
      <c r="G3867" t="s">
        <v>203</v>
      </c>
      <c r="H3867">
        <v>3</v>
      </c>
      <c r="I3867" t="s">
        <v>45</v>
      </c>
      <c r="J3867" t="s">
        <v>74</v>
      </c>
      <c r="K3867" t="s">
        <v>44</v>
      </c>
      <c r="L3867" t="s">
        <v>42</v>
      </c>
      <c r="M3867" t="s">
        <v>56</v>
      </c>
      <c r="N3867" t="s">
        <v>48</v>
      </c>
      <c r="O3867" t="s">
        <v>148</v>
      </c>
      <c r="P3867" t="s">
        <v>49</v>
      </c>
      <c r="Q3867" t="s">
        <v>50</v>
      </c>
      <c r="R3867" s="6">
        <f>_xlfn.XLOOKUP(CleanedData[[#This Row],[Product]],'02_Lookup_Tables'!$A$2:$A$126,'02_Lookup_Tables'!$B$2:$B$126)</f>
        <v>2849.09</v>
      </c>
      <c r="S3867" t="str">
        <f>VLOOKUP(CleanedData[[#This Row],[Product]],'02_Lookup_Tables'!$H$2:$I$126,2,FALSE)</f>
        <v>Home &amp; Living</v>
      </c>
      <c r="T3867" t="str">
        <f>VLOOKUP(CleanedData[[#This Row],[Province]],'02_Lookup_Tables'!$D$2:$E$10,2, FALSE)</f>
        <v>Central Region</v>
      </c>
      <c r="U3867" t="str" cm="1">
        <f t="array" ref="U3867">_xlfn.IFS(CleanedData[[#This Row],[Purchase Amount]]&lt;500,"Low",
CleanedData[[#This Row],[Purchase Amount]]&lt;5000,"Medium",
TRUE,"High")</f>
        <v>Medium</v>
      </c>
      <c r="V3867" t="str">
        <f>TEXT(CleanedData[[#This Row],[Date]],"mmmm")</f>
        <v>November</v>
      </c>
      <c r="W3867" t="str">
        <f>"Q"&amp;ROUNDUP(MONTH(CleanedData[[#This Row],[Date]])/3,0)</f>
        <v>Q4</v>
      </c>
      <c r="X3867" t="str">
        <f>IF(CleanedData[[#This Row],[Purchase Amount]]&gt;=5000,"Yes","No")</f>
        <v>No</v>
      </c>
      <c r="Y3867">
        <f>IF(CleanedData[[#This Row],[Recommend]]="Yes",1,0)</f>
        <v>1</v>
      </c>
      <c r="Z3867" s="6">
        <f>CleanedData[[#This Row],[Purchase Amount]]*0.15</f>
        <v>427.36349999999999</v>
      </c>
      <c r="AA3867" s="6">
        <f>CleanedData[[#This Row],[Purchase Amount]]*1.15</f>
        <v>3276.4535000000001</v>
      </c>
    </row>
    <row r="3868" spans="1:27" x14ac:dyDescent="0.3">
      <c r="A3868">
        <v>4681</v>
      </c>
      <c r="B3868" t="s">
        <v>4093</v>
      </c>
      <c r="C3868" s="1">
        <v>45586</v>
      </c>
      <c r="D3868">
        <v>63</v>
      </c>
      <c r="E3868" t="s">
        <v>60</v>
      </c>
      <c r="F3868" t="s">
        <v>108</v>
      </c>
      <c r="G3868" t="s">
        <v>291</v>
      </c>
      <c r="H3868">
        <v>5</v>
      </c>
      <c r="I3868" t="s">
        <v>42</v>
      </c>
      <c r="J3868" t="s">
        <v>69</v>
      </c>
      <c r="K3868" t="s">
        <v>64</v>
      </c>
      <c r="L3868" t="s">
        <v>42</v>
      </c>
      <c r="M3868" t="s">
        <v>123</v>
      </c>
      <c r="N3868" t="s">
        <v>57</v>
      </c>
      <c r="O3868" t="s">
        <v>89</v>
      </c>
      <c r="P3868" t="s">
        <v>70</v>
      </c>
      <c r="Q3868" t="s">
        <v>50</v>
      </c>
      <c r="R3868" s="6">
        <f>_xlfn.XLOOKUP(CleanedData[[#This Row],[Product]],'02_Lookup_Tables'!$A$2:$A$126,'02_Lookup_Tables'!$B$2:$B$126)</f>
        <v>1171.25</v>
      </c>
      <c r="S3868" t="str">
        <f>VLOOKUP(CleanedData[[#This Row],[Product]],'02_Lookup_Tables'!$H$2:$I$126,2,FALSE)</f>
        <v>Toys &amp; Games</v>
      </c>
      <c r="T3868" t="str">
        <f>VLOOKUP(CleanedData[[#This Row],[Province]],'02_Lookup_Tables'!$D$2:$E$10,2, FALSE)</f>
        <v>Gauteng Region</v>
      </c>
      <c r="U3868" t="str" cm="1">
        <f t="array" ref="U3868">_xlfn.IFS(CleanedData[[#This Row],[Purchase Amount]]&lt;500,"Low",
CleanedData[[#This Row],[Purchase Amount]]&lt;5000,"Medium",
TRUE,"High")</f>
        <v>Medium</v>
      </c>
      <c r="V3868" t="str">
        <f>TEXT(CleanedData[[#This Row],[Date]],"mmmm")</f>
        <v>October</v>
      </c>
      <c r="W3868" t="str">
        <f>"Q"&amp;ROUNDUP(MONTH(CleanedData[[#This Row],[Date]])/3,0)</f>
        <v>Q4</v>
      </c>
      <c r="X3868" t="str">
        <f>IF(CleanedData[[#This Row],[Purchase Amount]]&gt;=5000,"Yes","No")</f>
        <v>No</v>
      </c>
      <c r="Y3868">
        <f>IF(CleanedData[[#This Row],[Recommend]]="Yes",1,0)</f>
        <v>0</v>
      </c>
      <c r="Z3868" s="6">
        <f>CleanedData[[#This Row],[Purchase Amount]]*0.15</f>
        <v>175.6875</v>
      </c>
      <c r="AA3868" s="6">
        <f>CleanedData[[#This Row],[Purchase Amount]]*1.15</f>
        <v>1346.9375</v>
      </c>
    </row>
    <row r="3869" spans="1:27" x14ac:dyDescent="0.3">
      <c r="A3869">
        <v>4683</v>
      </c>
      <c r="B3869" t="s">
        <v>4094</v>
      </c>
      <c r="C3869" s="1">
        <v>45829</v>
      </c>
      <c r="D3869">
        <v>73</v>
      </c>
      <c r="E3869" t="s">
        <v>60</v>
      </c>
      <c r="F3869" t="s">
        <v>61</v>
      </c>
      <c r="G3869" t="s">
        <v>505</v>
      </c>
      <c r="H3869">
        <v>5</v>
      </c>
      <c r="I3869" t="s">
        <v>42</v>
      </c>
      <c r="J3869" t="s">
        <v>43</v>
      </c>
      <c r="K3869" t="s">
        <v>44</v>
      </c>
      <c r="L3869" t="s">
        <v>45</v>
      </c>
      <c r="M3869" t="s">
        <v>46</v>
      </c>
      <c r="N3869" t="s">
        <v>57</v>
      </c>
      <c r="O3869" t="s">
        <v>89</v>
      </c>
      <c r="P3869" t="s">
        <v>70</v>
      </c>
      <c r="Q3869" t="s">
        <v>97</v>
      </c>
      <c r="R3869" s="6">
        <f>_xlfn.XLOOKUP(CleanedData[[#This Row],[Product]],'02_Lookup_Tables'!$A$2:$A$126,'02_Lookup_Tables'!$B$2:$B$126)</f>
        <v>2572.02</v>
      </c>
      <c r="S3869" t="str">
        <f>VLOOKUP(CleanedData[[#This Row],[Product]],'02_Lookup_Tables'!$H$2:$I$126,2,FALSE)</f>
        <v>Home &amp; Living</v>
      </c>
      <c r="T3869" t="str">
        <f>VLOOKUP(CleanedData[[#This Row],[Province]],'02_Lookup_Tables'!$D$2:$E$10,2, FALSE)</f>
        <v>Southern Region</v>
      </c>
      <c r="U3869" t="str" cm="1">
        <f t="array" ref="U3869">_xlfn.IFS(CleanedData[[#This Row],[Purchase Amount]]&lt;500,"Low",
CleanedData[[#This Row],[Purchase Amount]]&lt;5000,"Medium",
TRUE,"High")</f>
        <v>Medium</v>
      </c>
      <c r="V3869" t="str">
        <f>TEXT(CleanedData[[#This Row],[Date]],"mmmm")</f>
        <v>June</v>
      </c>
      <c r="W3869" t="str">
        <f>"Q"&amp;ROUNDUP(MONTH(CleanedData[[#This Row],[Date]])/3,0)</f>
        <v>Q2</v>
      </c>
      <c r="X3869" t="str">
        <f>IF(CleanedData[[#This Row],[Purchase Amount]]&gt;=5000,"Yes","No")</f>
        <v>No</v>
      </c>
      <c r="Y3869">
        <f>IF(CleanedData[[#This Row],[Recommend]]="Yes",1,0)</f>
        <v>0</v>
      </c>
      <c r="Z3869" s="6">
        <f>CleanedData[[#This Row],[Purchase Amount]]*0.15</f>
        <v>385.803</v>
      </c>
      <c r="AA3869" s="6">
        <f>CleanedData[[#This Row],[Purchase Amount]]*1.15</f>
        <v>2957.8229999999999</v>
      </c>
    </row>
    <row r="3870" spans="1:27" x14ac:dyDescent="0.3">
      <c r="A3870">
        <v>4684</v>
      </c>
      <c r="B3870" t="s">
        <v>4095</v>
      </c>
      <c r="C3870" s="1">
        <v>45825</v>
      </c>
      <c r="D3870">
        <v>18</v>
      </c>
      <c r="E3870" t="s">
        <v>39</v>
      </c>
      <c r="F3870" t="s">
        <v>61</v>
      </c>
      <c r="G3870" t="s">
        <v>168</v>
      </c>
      <c r="H3870">
        <v>2</v>
      </c>
      <c r="I3870" t="s">
        <v>45</v>
      </c>
      <c r="J3870" t="s">
        <v>54</v>
      </c>
      <c r="K3870" t="s">
        <v>44</v>
      </c>
      <c r="L3870" t="s">
        <v>45</v>
      </c>
      <c r="M3870" t="s">
        <v>140</v>
      </c>
      <c r="N3870" t="s">
        <v>47</v>
      </c>
      <c r="O3870" t="s">
        <v>148</v>
      </c>
      <c r="P3870" t="s">
        <v>70</v>
      </c>
      <c r="Q3870" t="s">
        <v>66</v>
      </c>
      <c r="R3870" s="6">
        <f>_xlfn.XLOOKUP(CleanedData[[#This Row],[Product]],'02_Lookup_Tables'!$A$2:$A$126,'02_Lookup_Tables'!$B$2:$B$126)</f>
        <v>14729.04</v>
      </c>
      <c r="S3870" t="str">
        <f>VLOOKUP(CleanedData[[#This Row],[Product]],'02_Lookup_Tables'!$H$2:$I$126,2,FALSE)</f>
        <v>Electronics</v>
      </c>
      <c r="T3870" t="str">
        <f>VLOOKUP(CleanedData[[#This Row],[Province]],'02_Lookup_Tables'!$D$2:$E$10,2, FALSE)</f>
        <v>Southern Region</v>
      </c>
      <c r="U3870" t="str" cm="1">
        <f t="array" ref="U3870">_xlfn.IFS(CleanedData[[#This Row],[Purchase Amount]]&lt;500,"Low",
CleanedData[[#This Row],[Purchase Amount]]&lt;5000,"Medium",
TRUE,"High")</f>
        <v>High</v>
      </c>
      <c r="V3870" t="str">
        <f>TEXT(CleanedData[[#This Row],[Date]],"mmmm")</f>
        <v>June</v>
      </c>
      <c r="W3870" t="str">
        <f>"Q"&amp;ROUNDUP(MONTH(CleanedData[[#This Row],[Date]])/3,0)</f>
        <v>Q2</v>
      </c>
      <c r="X3870" t="str">
        <f>IF(CleanedData[[#This Row],[Purchase Amount]]&gt;=5000,"Yes","No")</f>
        <v>Yes</v>
      </c>
      <c r="Y3870">
        <f>IF(CleanedData[[#This Row],[Recommend]]="Yes",1,0)</f>
        <v>1</v>
      </c>
      <c r="Z3870" s="6">
        <f>CleanedData[[#This Row],[Purchase Amount]]*0.15</f>
        <v>2209.3560000000002</v>
      </c>
      <c r="AA3870" s="6">
        <f>CleanedData[[#This Row],[Purchase Amount]]*1.15</f>
        <v>16938.396000000001</v>
      </c>
    </row>
    <row r="3871" spans="1:27" x14ac:dyDescent="0.3">
      <c r="A3871">
        <v>4685</v>
      </c>
      <c r="B3871" t="s">
        <v>4096</v>
      </c>
      <c r="C3871" s="1">
        <v>45763</v>
      </c>
      <c r="D3871">
        <v>27</v>
      </c>
      <c r="E3871" t="s">
        <v>39</v>
      </c>
      <c r="F3871" t="s">
        <v>72</v>
      </c>
      <c r="G3871" t="s">
        <v>99</v>
      </c>
      <c r="H3871">
        <v>2</v>
      </c>
      <c r="I3871" t="s">
        <v>45</v>
      </c>
      <c r="J3871" t="s">
        <v>74</v>
      </c>
      <c r="K3871" t="s">
        <v>55</v>
      </c>
      <c r="L3871" t="s">
        <v>45</v>
      </c>
      <c r="M3871" t="s">
        <v>175</v>
      </c>
      <c r="N3871" t="s">
        <v>47</v>
      </c>
      <c r="O3871" t="s">
        <v>89</v>
      </c>
      <c r="P3871" t="s">
        <v>49</v>
      </c>
      <c r="Q3871" t="s">
        <v>58</v>
      </c>
      <c r="R3871" s="6">
        <f>_xlfn.XLOOKUP(CleanedData[[#This Row],[Product]],'02_Lookup_Tables'!$A$2:$A$126,'02_Lookup_Tables'!$B$2:$B$126)</f>
        <v>43.23</v>
      </c>
      <c r="S3871" t="str">
        <f>VLOOKUP(CleanedData[[#This Row],[Product]],'02_Lookup_Tables'!$H$2:$I$126,2,FALSE)</f>
        <v>Food</v>
      </c>
      <c r="T3871" t="str">
        <f>VLOOKUP(CleanedData[[#This Row],[Province]],'02_Lookup_Tables'!$D$2:$E$10,2, FALSE)</f>
        <v>Central Region</v>
      </c>
      <c r="U3871" t="str" cm="1">
        <f t="array" ref="U3871">_xlfn.IFS(CleanedData[[#This Row],[Purchase Amount]]&lt;500,"Low",
CleanedData[[#This Row],[Purchase Amount]]&lt;5000,"Medium",
TRUE,"High")</f>
        <v>Low</v>
      </c>
      <c r="V3871" t="str">
        <f>TEXT(CleanedData[[#This Row],[Date]],"mmmm")</f>
        <v>April</v>
      </c>
      <c r="W3871" t="str">
        <f>"Q"&amp;ROUNDUP(MONTH(CleanedData[[#This Row],[Date]])/3,0)</f>
        <v>Q2</v>
      </c>
      <c r="X3871" t="str">
        <f>IF(CleanedData[[#This Row],[Purchase Amount]]&gt;=5000,"Yes","No")</f>
        <v>No</v>
      </c>
      <c r="Y3871">
        <f>IF(CleanedData[[#This Row],[Recommend]]="Yes",1,0)</f>
        <v>1</v>
      </c>
      <c r="Z3871" s="6">
        <f>CleanedData[[#This Row],[Purchase Amount]]*0.15</f>
        <v>6.4844999999999997</v>
      </c>
      <c r="AA3871" s="6">
        <f>CleanedData[[#This Row],[Purchase Amount]]*1.15</f>
        <v>49.714499999999994</v>
      </c>
    </row>
    <row r="3872" spans="1:27" x14ac:dyDescent="0.3">
      <c r="A3872">
        <v>4688</v>
      </c>
      <c r="B3872" t="s">
        <v>4097</v>
      </c>
      <c r="C3872" s="1">
        <v>45690</v>
      </c>
      <c r="D3872">
        <v>25</v>
      </c>
      <c r="E3872" t="s">
        <v>52</v>
      </c>
      <c r="F3872" t="s">
        <v>68</v>
      </c>
      <c r="G3872" t="s">
        <v>187</v>
      </c>
      <c r="H3872">
        <v>4</v>
      </c>
      <c r="I3872" t="s">
        <v>45</v>
      </c>
      <c r="J3872" t="s">
        <v>74</v>
      </c>
      <c r="K3872" t="s">
        <v>44</v>
      </c>
      <c r="L3872" t="s">
        <v>42</v>
      </c>
      <c r="M3872" t="s">
        <v>65</v>
      </c>
      <c r="N3872" t="s">
        <v>96</v>
      </c>
      <c r="O3872" t="s">
        <v>89</v>
      </c>
      <c r="P3872" t="s">
        <v>70</v>
      </c>
      <c r="Q3872" t="s">
        <v>58</v>
      </c>
      <c r="R3872" s="6">
        <f>_xlfn.XLOOKUP(CleanedData[[#This Row],[Product]],'02_Lookup_Tables'!$A$2:$A$126,'02_Lookup_Tables'!$B$2:$B$126)</f>
        <v>24904.86</v>
      </c>
      <c r="S3872" t="str">
        <f>VLOOKUP(CleanedData[[#This Row],[Product]],'02_Lookup_Tables'!$H$2:$I$126,2,FALSE)</f>
        <v>Electronics</v>
      </c>
      <c r="T3872" t="str">
        <f>VLOOKUP(CleanedData[[#This Row],[Province]],'02_Lookup_Tables'!$D$2:$E$10,2, FALSE)</f>
        <v>Northern Region</v>
      </c>
      <c r="U3872" t="str" cm="1">
        <f t="array" ref="U3872">_xlfn.IFS(CleanedData[[#This Row],[Purchase Amount]]&lt;500,"Low",
CleanedData[[#This Row],[Purchase Amount]]&lt;5000,"Medium",
TRUE,"High")</f>
        <v>High</v>
      </c>
      <c r="V3872" t="str">
        <f>TEXT(CleanedData[[#This Row],[Date]],"mmmm")</f>
        <v>February</v>
      </c>
      <c r="W3872" t="str">
        <f>"Q"&amp;ROUNDUP(MONTH(CleanedData[[#This Row],[Date]])/3,0)</f>
        <v>Q1</v>
      </c>
      <c r="X3872" t="str">
        <f>IF(CleanedData[[#This Row],[Purchase Amount]]&gt;=5000,"Yes","No")</f>
        <v>Yes</v>
      </c>
      <c r="Y3872">
        <f>IF(CleanedData[[#This Row],[Recommend]]="Yes",1,0)</f>
        <v>1</v>
      </c>
      <c r="Z3872" s="6">
        <f>CleanedData[[#This Row],[Purchase Amount]]*0.15</f>
        <v>3735.7289999999998</v>
      </c>
      <c r="AA3872" s="6">
        <f>CleanedData[[#This Row],[Purchase Amount]]*1.15</f>
        <v>28640.589</v>
      </c>
    </row>
    <row r="3873" spans="1:27" x14ac:dyDescent="0.3">
      <c r="A3873">
        <v>4689</v>
      </c>
      <c r="B3873" t="s">
        <v>4098</v>
      </c>
      <c r="C3873" s="1">
        <v>45905</v>
      </c>
      <c r="D3873">
        <v>24</v>
      </c>
      <c r="E3873" t="s">
        <v>60</v>
      </c>
      <c r="F3873" t="s">
        <v>83</v>
      </c>
      <c r="G3873" t="s">
        <v>230</v>
      </c>
      <c r="H3873">
        <v>5</v>
      </c>
      <c r="I3873" t="s">
        <v>42</v>
      </c>
      <c r="J3873" t="s">
        <v>74</v>
      </c>
      <c r="K3873" t="s">
        <v>64</v>
      </c>
      <c r="L3873" t="s">
        <v>45</v>
      </c>
      <c r="M3873" t="s">
        <v>156</v>
      </c>
      <c r="N3873" t="s">
        <v>57</v>
      </c>
      <c r="O3873" t="s">
        <v>148</v>
      </c>
      <c r="P3873" t="s">
        <v>49</v>
      </c>
      <c r="Q3873" t="s">
        <v>66</v>
      </c>
      <c r="R3873" s="6">
        <f>_xlfn.XLOOKUP(CleanedData[[#This Row],[Product]],'02_Lookup_Tables'!$A$2:$A$126,'02_Lookup_Tables'!$B$2:$B$126)</f>
        <v>1940.64</v>
      </c>
      <c r="S3873" t="str">
        <f>VLOOKUP(CleanedData[[#This Row],[Product]],'02_Lookup_Tables'!$H$2:$I$126,2,FALSE)</f>
        <v>Toys &amp; Games</v>
      </c>
      <c r="T3873" t="str">
        <f>VLOOKUP(CleanedData[[#This Row],[Province]],'02_Lookup_Tables'!$D$2:$E$10,2, FALSE)</f>
        <v>Western Region</v>
      </c>
      <c r="U3873" t="str" cm="1">
        <f t="array" ref="U3873">_xlfn.IFS(CleanedData[[#This Row],[Purchase Amount]]&lt;500,"Low",
CleanedData[[#This Row],[Purchase Amount]]&lt;5000,"Medium",
TRUE,"High")</f>
        <v>Medium</v>
      </c>
      <c r="V3873" t="str">
        <f>TEXT(CleanedData[[#This Row],[Date]],"mmmm")</f>
        <v>September</v>
      </c>
      <c r="W3873" t="str">
        <f>"Q"&amp;ROUNDUP(MONTH(CleanedData[[#This Row],[Date]])/3,0)</f>
        <v>Q3</v>
      </c>
      <c r="X3873" t="str">
        <f>IF(CleanedData[[#This Row],[Purchase Amount]]&gt;=5000,"Yes","No")</f>
        <v>No</v>
      </c>
      <c r="Y3873">
        <f>IF(CleanedData[[#This Row],[Recommend]]="Yes",1,0)</f>
        <v>0</v>
      </c>
      <c r="Z3873" s="6">
        <f>CleanedData[[#This Row],[Purchase Amount]]*0.15</f>
        <v>291.096</v>
      </c>
      <c r="AA3873" s="6">
        <f>CleanedData[[#This Row],[Purchase Amount]]*1.15</f>
        <v>2231.7359999999999</v>
      </c>
    </row>
    <row r="3874" spans="1:27" x14ac:dyDescent="0.3">
      <c r="A3874">
        <v>4690</v>
      </c>
      <c r="B3874" t="s">
        <v>4099</v>
      </c>
      <c r="C3874" s="1">
        <v>46002</v>
      </c>
      <c r="D3874">
        <v>57</v>
      </c>
      <c r="E3874" t="s">
        <v>39</v>
      </c>
      <c r="F3874" t="s">
        <v>83</v>
      </c>
      <c r="G3874" t="s">
        <v>313</v>
      </c>
      <c r="H3874">
        <v>2</v>
      </c>
      <c r="I3874" t="s">
        <v>42</v>
      </c>
      <c r="J3874" t="s">
        <v>69</v>
      </c>
      <c r="K3874" t="s">
        <v>44</v>
      </c>
      <c r="L3874" t="s">
        <v>45</v>
      </c>
      <c r="M3874" t="s">
        <v>56</v>
      </c>
      <c r="N3874" t="s">
        <v>47</v>
      </c>
      <c r="O3874" t="s">
        <v>148</v>
      </c>
      <c r="P3874" t="s">
        <v>70</v>
      </c>
      <c r="Q3874" t="s">
        <v>50</v>
      </c>
      <c r="R3874" s="6">
        <f>_xlfn.XLOOKUP(CleanedData[[#This Row],[Product]],'02_Lookup_Tables'!$A$2:$A$126,'02_Lookup_Tables'!$B$2:$B$126)</f>
        <v>283.57</v>
      </c>
      <c r="S3874" t="str">
        <f>VLOOKUP(CleanedData[[#This Row],[Product]],'02_Lookup_Tables'!$H$2:$I$126,2,FALSE)</f>
        <v>Accessories</v>
      </c>
      <c r="T3874" t="str">
        <f>VLOOKUP(CleanedData[[#This Row],[Province]],'02_Lookup_Tables'!$D$2:$E$10,2, FALSE)</f>
        <v>Western Region</v>
      </c>
      <c r="U3874" t="str" cm="1">
        <f t="array" ref="U3874">_xlfn.IFS(CleanedData[[#This Row],[Purchase Amount]]&lt;500,"Low",
CleanedData[[#This Row],[Purchase Amount]]&lt;5000,"Medium",
TRUE,"High")</f>
        <v>Low</v>
      </c>
      <c r="V3874" t="str">
        <f>TEXT(CleanedData[[#This Row],[Date]],"mmmm")</f>
        <v>December</v>
      </c>
      <c r="W3874" t="str">
        <f>"Q"&amp;ROUNDUP(MONTH(CleanedData[[#This Row],[Date]])/3,0)</f>
        <v>Q4</v>
      </c>
      <c r="X3874" t="str">
        <f>IF(CleanedData[[#This Row],[Purchase Amount]]&gt;=5000,"Yes","No")</f>
        <v>No</v>
      </c>
      <c r="Y3874">
        <f>IF(CleanedData[[#This Row],[Recommend]]="Yes",1,0)</f>
        <v>0</v>
      </c>
      <c r="Z3874" s="6">
        <f>CleanedData[[#This Row],[Purchase Amount]]*0.15</f>
        <v>42.535499999999999</v>
      </c>
      <c r="AA3874" s="6">
        <f>CleanedData[[#This Row],[Purchase Amount]]*1.15</f>
        <v>326.10549999999995</v>
      </c>
    </row>
    <row r="3875" spans="1:27" x14ac:dyDescent="0.3">
      <c r="A3875">
        <v>4691</v>
      </c>
      <c r="B3875" t="s">
        <v>4100</v>
      </c>
      <c r="C3875" s="1">
        <v>45710</v>
      </c>
      <c r="D3875">
        <v>41</v>
      </c>
      <c r="E3875" t="s">
        <v>60</v>
      </c>
      <c r="F3875" t="s">
        <v>108</v>
      </c>
      <c r="G3875" t="s">
        <v>546</v>
      </c>
      <c r="H3875">
        <v>3</v>
      </c>
      <c r="I3875" t="s">
        <v>45</v>
      </c>
      <c r="J3875" t="s">
        <v>63</v>
      </c>
      <c r="K3875" t="s">
        <v>44</v>
      </c>
      <c r="L3875" t="s">
        <v>42</v>
      </c>
      <c r="M3875" t="s">
        <v>180</v>
      </c>
      <c r="N3875" t="s">
        <v>48</v>
      </c>
      <c r="O3875" t="s">
        <v>89</v>
      </c>
      <c r="P3875" t="s">
        <v>49</v>
      </c>
      <c r="Q3875" t="s">
        <v>81</v>
      </c>
      <c r="R3875" s="6">
        <f>_xlfn.XLOOKUP(CleanedData[[#This Row],[Product]],'02_Lookup_Tables'!$A$2:$A$126,'02_Lookup_Tables'!$B$2:$B$126)</f>
        <v>1369.39</v>
      </c>
      <c r="S3875" t="str">
        <f>VLOOKUP(CleanedData[[#This Row],[Product]],'02_Lookup_Tables'!$H$2:$I$126,2,FALSE)</f>
        <v>Toys &amp; Games</v>
      </c>
      <c r="T3875" t="str">
        <f>VLOOKUP(CleanedData[[#This Row],[Province]],'02_Lookup_Tables'!$D$2:$E$10,2, FALSE)</f>
        <v>Gauteng Region</v>
      </c>
      <c r="U3875" t="str" cm="1">
        <f t="array" ref="U3875">_xlfn.IFS(CleanedData[[#This Row],[Purchase Amount]]&lt;500,"Low",
CleanedData[[#This Row],[Purchase Amount]]&lt;5000,"Medium",
TRUE,"High")</f>
        <v>Medium</v>
      </c>
      <c r="V3875" t="str">
        <f>TEXT(CleanedData[[#This Row],[Date]],"mmmm")</f>
        <v>February</v>
      </c>
      <c r="W3875" t="str">
        <f>"Q"&amp;ROUNDUP(MONTH(CleanedData[[#This Row],[Date]])/3,0)</f>
        <v>Q1</v>
      </c>
      <c r="X3875" t="str">
        <f>IF(CleanedData[[#This Row],[Purchase Amount]]&gt;=5000,"Yes","No")</f>
        <v>No</v>
      </c>
      <c r="Y3875">
        <f>IF(CleanedData[[#This Row],[Recommend]]="Yes",1,0)</f>
        <v>1</v>
      </c>
      <c r="Z3875" s="6">
        <f>CleanedData[[#This Row],[Purchase Amount]]*0.15</f>
        <v>205.4085</v>
      </c>
      <c r="AA3875" s="6">
        <f>CleanedData[[#This Row],[Purchase Amount]]*1.15</f>
        <v>1574.7985000000001</v>
      </c>
    </row>
    <row r="3876" spans="1:27" x14ac:dyDescent="0.3">
      <c r="A3876">
        <v>4692</v>
      </c>
      <c r="B3876" t="s">
        <v>4101</v>
      </c>
      <c r="C3876" s="1">
        <v>45755</v>
      </c>
      <c r="D3876">
        <v>26</v>
      </c>
      <c r="E3876" t="s">
        <v>60</v>
      </c>
      <c r="F3876" t="s">
        <v>68</v>
      </c>
      <c r="G3876" t="s">
        <v>205</v>
      </c>
      <c r="H3876">
        <v>2</v>
      </c>
      <c r="I3876" t="s">
        <v>45</v>
      </c>
      <c r="J3876" t="s">
        <v>74</v>
      </c>
      <c r="K3876" t="s">
        <v>64</v>
      </c>
      <c r="L3876" t="s">
        <v>42</v>
      </c>
      <c r="M3876" t="s">
        <v>88</v>
      </c>
      <c r="N3876" t="s">
        <v>47</v>
      </c>
      <c r="O3876" t="s">
        <v>89</v>
      </c>
      <c r="P3876" t="s">
        <v>49</v>
      </c>
      <c r="Q3876" t="s">
        <v>58</v>
      </c>
      <c r="R3876" s="6">
        <f>_xlfn.XLOOKUP(CleanedData[[#This Row],[Product]],'02_Lookup_Tables'!$A$2:$A$126,'02_Lookup_Tables'!$B$2:$B$126)</f>
        <v>139.72999999999999</v>
      </c>
      <c r="S3876" t="str">
        <f>VLOOKUP(CleanedData[[#This Row],[Product]],'02_Lookup_Tables'!$H$2:$I$126,2,FALSE)</f>
        <v>Beauty &amp; Personal Care</v>
      </c>
      <c r="T3876" t="str">
        <f>VLOOKUP(CleanedData[[#This Row],[Province]],'02_Lookup_Tables'!$D$2:$E$10,2, FALSE)</f>
        <v>Northern Region</v>
      </c>
      <c r="U3876" t="str" cm="1">
        <f t="array" ref="U3876">_xlfn.IFS(CleanedData[[#This Row],[Purchase Amount]]&lt;500,"Low",
CleanedData[[#This Row],[Purchase Amount]]&lt;5000,"Medium",
TRUE,"High")</f>
        <v>Low</v>
      </c>
      <c r="V3876" t="str">
        <f>TEXT(CleanedData[[#This Row],[Date]],"mmmm")</f>
        <v>April</v>
      </c>
      <c r="W3876" t="str">
        <f>"Q"&amp;ROUNDUP(MONTH(CleanedData[[#This Row],[Date]])/3,0)</f>
        <v>Q2</v>
      </c>
      <c r="X3876" t="str">
        <f>IF(CleanedData[[#This Row],[Purchase Amount]]&gt;=5000,"Yes","No")</f>
        <v>No</v>
      </c>
      <c r="Y3876">
        <f>IF(CleanedData[[#This Row],[Recommend]]="Yes",1,0)</f>
        <v>1</v>
      </c>
      <c r="Z3876" s="6">
        <f>CleanedData[[#This Row],[Purchase Amount]]*0.15</f>
        <v>20.959499999999998</v>
      </c>
      <c r="AA3876" s="6">
        <f>CleanedData[[#This Row],[Purchase Amount]]*1.15</f>
        <v>160.68949999999998</v>
      </c>
    </row>
    <row r="3877" spans="1:27" x14ac:dyDescent="0.3">
      <c r="A3877">
        <v>4693</v>
      </c>
      <c r="B3877" t="s">
        <v>4102</v>
      </c>
      <c r="C3877" s="1">
        <v>45426</v>
      </c>
      <c r="D3877">
        <v>18</v>
      </c>
      <c r="E3877" t="s">
        <v>60</v>
      </c>
      <c r="F3877" t="s">
        <v>125</v>
      </c>
      <c r="G3877" t="s">
        <v>282</v>
      </c>
      <c r="H3877">
        <v>5</v>
      </c>
      <c r="I3877" t="s">
        <v>42</v>
      </c>
      <c r="J3877" t="s">
        <v>69</v>
      </c>
      <c r="K3877" t="s">
        <v>44</v>
      </c>
      <c r="L3877" t="s">
        <v>45</v>
      </c>
      <c r="M3877" t="s">
        <v>236</v>
      </c>
      <c r="N3877" t="s">
        <v>57</v>
      </c>
      <c r="O3877" t="s">
        <v>89</v>
      </c>
      <c r="P3877" t="s">
        <v>70</v>
      </c>
      <c r="Q3877" t="s">
        <v>66</v>
      </c>
      <c r="R3877" s="6">
        <f>_xlfn.XLOOKUP(CleanedData[[#This Row],[Product]],'02_Lookup_Tables'!$A$2:$A$126,'02_Lookup_Tables'!$B$2:$B$126)</f>
        <v>1859.13</v>
      </c>
      <c r="S3877" t="str">
        <f>VLOOKUP(CleanedData[[#This Row],[Product]],'02_Lookup_Tables'!$H$2:$I$126,2,FALSE)</f>
        <v>Home Devices</v>
      </c>
      <c r="T3877" t="str">
        <f>VLOOKUP(CleanedData[[#This Row],[Province]],'02_Lookup_Tables'!$D$2:$E$10,2, FALSE)</f>
        <v>Western Region</v>
      </c>
      <c r="U3877" t="str" cm="1">
        <f t="array" ref="U3877">_xlfn.IFS(CleanedData[[#This Row],[Purchase Amount]]&lt;500,"Low",
CleanedData[[#This Row],[Purchase Amount]]&lt;5000,"Medium",
TRUE,"High")</f>
        <v>Medium</v>
      </c>
      <c r="V3877" t="str">
        <f>TEXT(CleanedData[[#This Row],[Date]],"mmmm")</f>
        <v>May</v>
      </c>
      <c r="W3877" t="str">
        <f>"Q"&amp;ROUNDUP(MONTH(CleanedData[[#This Row],[Date]])/3,0)</f>
        <v>Q2</v>
      </c>
      <c r="X3877" t="str">
        <f>IF(CleanedData[[#This Row],[Purchase Amount]]&gt;=5000,"Yes","No")</f>
        <v>No</v>
      </c>
      <c r="Y3877">
        <f>IF(CleanedData[[#This Row],[Recommend]]="Yes",1,0)</f>
        <v>0</v>
      </c>
      <c r="Z3877" s="6">
        <f>CleanedData[[#This Row],[Purchase Amount]]*0.15</f>
        <v>278.86950000000002</v>
      </c>
      <c r="AA3877" s="6">
        <f>CleanedData[[#This Row],[Purchase Amount]]*1.15</f>
        <v>2137.9994999999999</v>
      </c>
    </row>
    <row r="3878" spans="1:27" x14ac:dyDescent="0.3">
      <c r="A3878">
        <v>4694</v>
      </c>
      <c r="B3878" t="s">
        <v>4103</v>
      </c>
      <c r="C3878" s="1">
        <v>45623</v>
      </c>
      <c r="D3878">
        <v>80</v>
      </c>
      <c r="E3878" t="s">
        <v>52</v>
      </c>
      <c r="F3878" t="s">
        <v>125</v>
      </c>
      <c r="G3878" t="s">
        <v>307</v>
      </c>
      <c r="H3878">
        <v>2</v>
      </c>
      <c r="I3878" t="s">
        <v>42</v>
      </c>
      <c r="J3878" t="s">
        <v>63</v>
      </c>
      <c r="K3878" t="s">
        <v>64</v>
      </c>
      <c r="L3878" t="s">
        <v>42</v>
      </c>
      <c r="M3878" t="s">
        <v>231</v>
      </c>
      <c r="N3878" t="s">
        <v>47</v>
      </c>
      <c r="O3878" t="s">
        <v>89</v>
      </c>
      <c r="P3878" t="s">
        <v>49</v>
      </c>
      <c r="Q3878" t="s">
        <v>97</v>
      </c>
      <c r="R3878" s="6">
        <f>_xlfn.XLOOKUP(CleanedData[[#This Row],[Product]],'02_Lookup_Tables'!$A$2:$A$126,'02_Lookup_Tables'!$B$2:$B$126)</f>
        <v>824.74</v>
      </c>
      <c r="S3878" t="str">
        <f>VLOOKUP(CleanedData[[#This Row],[Product]],'02_Lookup_Tables'!$H$2:$I$126,2,FALSE)</f>
        <v>Apparel</v>
      </c>
      <c r="T3878" t="str">
        <f>VLOOKUP(CleanedData[[#This Row],[Province]],'02_Lookup_Tables'!$D$2:$E$10,2, FALSE)</f>
        <v>Western Region</v>
      </c>
      <c r="U3878" t="str" cm="1">
        <f t="array" ref="U3878">_xlfn.IFS(CleanedData[[#This Row],[Purchase Amount]]&lt;500,"Low",
CleanedData[[#This Row],[Purchase Amount]]&lt;5000,"Medium",
TRUE,"High")</f>
        <v>Medium</v>
      </c>
      <c r="V3878" t="str">
        <f>TEXT(CleanedData[[#This Row],[Date]],"mmmm")</f>
        <v>November</v>
      </c>
      <c r="W3878" t="str">
        <f>"Q"&amp;ROUNDUP(MONTH(CleanedData[[#This Row],[Date]])/3,0)</f>
        <v>Q4</v>
      </c>
      <c r="X3878" t="str">
        <f>IF(CleanedData[[#This Row],[Purchase Amount]]&gt;=5000,"Yes","No")</f>
        <v>No</v>
      </c>
      <c r="Y3878">
        <f>IF(CleanedData[[#This Row],[Recommend]]="Yes",1,0)</f>
        <v>0</v>
      </c>
      <c r="Z3878" s="6">
        <f>CleanedData[[#This Row],[Purchase Amount]]*0.15</f>
        <v>123.711</v>
      </c>
      <c r="AA3878" s="6">
        <f>CleanedData[[#This Row],[Purchase Amount]]*1.15</f>
        <v>948.45099999999991</v>
      </c>
    </row>
    <row r="3879" spans="1:27" x14ac:dyDescent="0.3">
      <c r="A3879">
        <v>4695</v>
      </c>
      <c r="B3879" t="s">
        <v>4104</v>
      </c>
      <c r="C3879" s="1">
        <v>45567</v>
      </c>
      <c r="D3879">
        <v>25</v>
      </c>
      <c r="E3879" t="s">
        <v>60</v>
      </c>
      <c r="F3879" t="s">
        <v>108</v>
      </c>
      <c r="G3879" t="s">
        <v>91</v>
      </c>
      <c r="H3879">
        <v>5</v>
      </c>
      <c r="I3879" t="s">
        <v>45</v>
      </c>
      <c r="J3879" t="s">
        <v>69</v>
      </c>
      <c r="K3879" t="s">
        <v>44</v>
      </c>
      <c r="L3879" t="s">
        <v>45</v>
      </c>
      <c r="M3879" t="s">
        <v>75</v>
      </c>
      <c r="N3879" t="s">
        <v>57</v>
      </c>
      <c r="O3879" t="s">
        <v>89</v>
      </c>
      <c r="P3879" t="s">
        <v>70</v>
      </c>
      <c r="Q3879" t="s">
        <v>58</v>
      </c>
      <c r="R3879" s="6">
        <f>_xlfn.XLOOKUP(CleanedData[[#This Row],[Product]],'02_Lookup_Tables'!$A$2:$A$126,'02_Lookup_Tables'!$B$2:$B$126)</f>
        <v>1370.56</v>
      </c>
      <c r="S3879" t="str">
        <f>VLOOKUP(CleanedData[[#This Row],[Product]],'02_Lookup_Tables'!$H$2:$I$126,2,FALSE)</f>
        <v>Electronics</v>
      </c>
      <c r="T3879" t="str">
        <f>VLOOKUP(CleanedData[[#This Row],[Province]],'02_Lookup_Tables'!$D$2:$E$10,2, FALSE)</f>
        <v>Gauteng Region</v>
      </c>
      <c r="U3879" t="str" cm="1">
        <f t="array" ref="U3879">_xlfn.IFS(CleanedData[[#This Row],[Purchase Amount]]&lt;500,"Low",
CleanedData[[#This Row],[Purchase Amount]]&lt;5000,"Medium",
TRUE,"High")</f>
        <v>Medium</v>
      </c>
      <c r="V3879" t="str">
        <f>TEXT(CleanedData[[#This Row],[Date]],"mmmm")</f>
        <v>October</v>
      </c>
      <c r="W3879" t="str">
        <f>"Q"&amp;ROUNDUP(MONTH(CleanedData[[#This Row],[Date]])/3,0)</f>
        <v>Q4</v>
      </c>
      <c r="X3879" t="str">
        <f>IF(CleanedData[[#This Row],[Purchase Amount]]&gt;=5000,"Yes","No")</f>
        <v>No</v>
      </c>
      <c r="Y3879">
        <f>IF(CleanedData[[#This Row],[Recommend]]="Yes",1,0)</f>
        <v>1</v>
      </c>
      <c r="Z3879" s="6">
        <f>CleanedData[[#This Row],[Purchase Amount]]*0.15</f>
        <v>205.58399999999997</v>
      </c>
      <c r="AA3879" s="6">
        <f>CleanedData[[#This Row],[Purchase Amount]]*1.15</f>
        <v>1576.1439999999998</v>
      </c>
    </row>
    <row r="3880" spans="1:27" x14ac:dyDescent="0.3">
      <c r="A3880">
        <v>4696</v>
      </c>
      <c r="B3880" t="s">
        <v>4105</v>
      </c>
      <c r="C3880" s="1">
        <v>45799</v>
      </c>
      <c r="D3880">
        <v>45</v>
      </c>
      <c r="E3880" t="s">
        <v>39</v>
      </c>
      <c r="F3880" t="s">
        <v>40</v>
      </c>
      <c r="G3880" t="s">
        <v>122</v>
      </c>
      <c r="H3880">
        <v>4</v>
      </c>
      <c r="I3880" t="s">
        <v>45</v>
      </c>
      <c r="J3880" t="s">
        <v>74</v>
      </c>
      <c r="K3880" t="s">
        <v>64</v>
      </c>
      <c r="L3880" t="s">
        <v>42</v>
      </c>
      <c r="M3880" t="s">
        <v>79</v>
      </c>
      <c r="N3880" t="s">
        <v>96</v>
      </c>
      <c r="O3880" t="s">
        <v>89</v>
      </c>
      <c r="P3880" t="s">
        <v>70</v>
      </c>
      <c r="Q3880" t="s">
        <v>93</v>
      </c>
      <c r="R3880" s="6">
        <f>_xlfn.XLOOKUP(CleanedData[[#This Row],[Product]],'02_Lookup_Tables'!$A$2:$A$126,'02_Lookup_Tables'!$B$2:$B$126)</f>
        <v>1712.08</v>
      </c>
      <c r="S3880" t="str">
        <f>VLOOKUP(CleanedData[[#This Row],[Product]],'02_Lookup_Tables'!$H$2:$I$126,2,FALSE)</f>
        <v>Home &amp; Living</v>
      </c>
      <c r="T3880" t="str">
        <f>VLOOKUP(CleanedData[[#This Row],[Province]],'02_Lookup_Tables'!$D$2:$E$10,2, FALSE)</f>
        <v>Northern Region</v>
      </c>
      <c r="U3880" t="str" cm="1">
        <f t="array" ref="U3880">_xlfn.IFS(CleanedData[[#This Row],[Purchase Amount]]&lt;500,"Low",
CleanedData[[#This Row],[Purchase Amount]]&lt;5000,"Medium",
TRUE,"High")</f>
        <v>Medium</v>
      </c>
      <c r="V3880" t="str">
        <f>TEXT(CleanedData[[#This Row],[Date]],"mmmm")</f>
        <v>May</v>
      </c>
      <c r="W3880" t="str">
        <f>"Q"&amp;ROUNDUP(MONTH(CleanedData[[#This Row],[Date]])/3,0)</f>
        <v>Q2</v>
      </c>
      <c r="X3880" t="str">
        <f>IF(CleanedData[[#This Row],[Purchase Amount]]&gt;=5000,"Yes","No")</f>
        <v>No</v>
      </c>
      <c r="Y3880">
        <f>IF(CleanedData[[#This Row],[Recommend]]="Yes",1,0)</f>
        <v>1</v>
      </c>
      <c r="Z3880" s="6">
        <f>CleanedData[[#This Row],[Purchase Amount]]*0.15</f>
        <v>256.81199999999995</v>
      </c>
      <c r="AA3880" s="6">
        <f>CleanedData[[#This Row],[Purchase Amount]]*1.15</f>
        <v>1968.8919999999998</v>
      </c>
    </row>
    <row r="3881" spans="1:27" x14ac:dyDescent="0.3">
      <c r="A3881">
        <v>4697</v>
      </c>
      <c r="B3881" t="s">
        <v>4106</v>
      </c>
      <c r="C3881" s="1">
        <v>45926</v>
      </c>
      <c r="D3881">
        <v>71</v>
      </c>
      <c r="E3881" t="s">
        <v>39</v>
      </c>
      <c r="F3881" t="s">
        <v>125</v>
      </c>
      <c r="G3881" t="s">
        <v>118</v>
      </c>
      <c r="H3881">
        <v>5</v>
      </c>
      <c r="I3881" t="s">
        <v>45</v>
      </c>
      <c r="J3881" t="s">
        <v>43</v>
      </c>
      <c r="K3881" t="s">
        <v>44</v>
      </c>
      <c r="L3881" t="s">
        <v>45</v>
      </c>
      <c r="M3881" t="s">
        <v>236</v>
      </c>
      <c r="N3881" t="s">
        <v>57</v>
      </c>
      <c r="O3881" t="s">
        <v>89</v>
      </c>
      <c r="P3881" t="s">
        <v>70</v>
      </c>
      <c r="Q3881" t="s">
        <v>97</v>
      </c>
      <c r="R3881" s="6">
        <f>_xlfn.XLOOKUP(CleanedData[[#This Row],[Product]],'02_Lookup_Tables'!$A$2:$A$126,'02_Lookup_Tables'!$B$2:$B$126)</f>
        <v>368.99</v>
      </c>
      <c r="S3881" t="str">
        <f>VLOOKUP(CleanedData[[#This Row],[Product]],'02_Lookup_Tables'!$H$2:$I$126,2,FALSE)</f>
        <v>Accessories</v>
      </c>
      <c r="T3881" t="str">
        <f>VLOOKUP(CleanedData[[#This Row],[Province]],'02_Lookup_Tables'!$D$2:$E$10,2, FALSE)</f>
        <v>Western Region</v>
      </c>
      <c r="U3881" t="str" cm="1">
        <f t="array" ref="U3881">_xlfn.IFS(CleanedData[[#This Row],[Purchase Amount]]&lt;500,"Low",
CleanedData[[#This Row],[Purchase Amount]]&lt;5000,"Medium",
TRUE,"High")</f>
        <v>Low</v>
      </c>
      <c r="V3881" t="str">
        <f>TEXT(CleanedData[[#This Row],[Date]],"mmmm")</f>
        <v>September</v>
      </c>
      <c r="W3881" t="str">
        <f>"Q"&amp;ROUNDUP(MONTH(CleanedData[[#This Row],[Date]])/3,0)</f>
        <v>Q3</v>
      </c>
      <c r="X3881" t="str">
        <f>IF(CleanedData[[#This Row],[Purchase Amount]]&gt;=5000,"Yes","No")</f>
        <v>No</v>
      </c>
      <c r="Y3881">
        <f>IF(CleanedData[[#This Row],[Recommend]]="Yes",1,0)</f>
        <v>1</v>
      </c>
      <c r="Z3881" s="6">
        <f>CleanedData[[#This Row],[Purchase Amount]]*0.15</f>
        <v>55.348500000000001</v>
      </c>
      <c r="AA3881" s="6">
        <f>CleanedData[[#This Row],[Purchase Amount]]*1.15</f>
        <v>424.33849999999995</v>
      </c>
    </row>
    <row r="3882" spans="1:27" x14ac:dyDescent="0.3">
      <c r="A3882">
        <v>4698</v>
      </c>
      <c r="B3882" t="s">
        <v>4107</v>
      </c>
      <c r="C3882" s="1">
        <v>45442</v>
      </c>
      <c r="D3882">
        <v>65</v>
      </c>
      <c r="E3882" t="s">
        <v>39</v>
      </c>
      <c r="F3882" t="s">
        <v>61</v>
      </c>
      <c r="G3882" t="s">
        <v>323</v>
      </c>
      <c r="H3882">
        <v>4</v>
      </c>
      <c r="I3882" t="s">
        <v>42</v>
      </c>
      <c r="J3882" t="s">
        <v>54</v>
      </c>
      <c r="K3882" t="s">
        <v>64</v>
      </c>
      <c r="L3882" t="s">
        <v>42</v>
      </c>
      <c r="M3882" t="s">
        <v>85</v>
      </c>
      <c r="N3882" t="s">
        <v>96</v>
      </c>
      <c r="O3882" t="s">
        <v>48</v>
      </c>
      <c r="P3882" t="s">
        <v>49</v>
      </c>
      <c r="Q3882" t="s">
        <v>97</v>
      </c>
      <c r="R3882" s="6">
        <f>_xlfn.XLOOKUP(CleanedData[[#This Row],[Product]],'02_Lookup_Tables'!$A$2:$A$126,'02_Lookup_Tables'!$B$2:$B$126)</f>
        <v>463.48</v>
      </c>
      <c r="S3882" t="str">
        <f>VLOOKUP(CleanedData[[#This Row],[Product]],'02_Lookup_Tables'!$H$2:$I$126,2,FALSE)</f>
        <v>Electronics</v>
      </c>
      <c r="T3882" t="str">
        <f>VLOOKUP(CleanedData[[#This Row],[Province]],'02_Lookup_Tables'!$D$2:$E$10,2, FALSE)</f>
        <v>Southern Region</v>
      </c>
      <c r="U3882" t="str" cm="1">
        <f t="array" ref="U3882">_xlfn.IFS(CleanedData[[#This Row],[Purchase Amount]]&lt;500,"Low",
CleanedData[[#This Row],[Purchase Amount]]&lt;5000,"Medium",
TRUE,"High")</f>
        <v>Low</v>
      </c>
      <c r="V3882" t="str">
        <f>TEXT(CleanedData[[#This Row],[Date]],"mmmm")</f>
        <v>May</v>
      </c>
      <c r="W3882" t="str">
        <f>"Q"&amp;ROUNDUP(MONTH(CleanedData[[#This Row],[Date]])/3,0)</f>
        <v>Q2</v>
      </c>
      <c r="X3882" t="str">
        <f>IF(CleanedData[[#This Row],[Purchase Amount]]&gt;=5000,"Yes","No")</f>
        <v>No</v>
      </c>
      <c r="Y3882">
        <f>IF(CleanedData[[#This Row],[Recommend]]="Yes",1,0)</f>
        <v>0</v>
      </c>
      <c r="Z3882" s="6">
        <f>CleanedData[[#This Row],[Purchase Amount]]*0.15</f>
        <v>69.522000000000006</v>
      </c>
      <c r="AA3882" s="6">
        <f>CleanedData[[#This Row],[Purchase Amount]]*1.15</f>
        <v>533.00199999999995</v>
      </c>
    </row>
    <row r="3883" spans="1:27" x14ac:dyDescent="0.3">
      <c r="A3883">
        <v>4699</v>
      </c>
      <c r="B3883" t="s">
        <v>4108</v>
      </c>
      <c r="C3883" s="1">
        <v>45525</v>
      </c>
      <c r="D3883">
        <v>66</v>
      </c>
      <c r="E3883" t="s">
        <v>39</v>
      </c>
      <c r="F3883" t="s">
        <v>68</v>
      </c>
      <c r="G3883" t="s">
        <v>258</v>
      </c>
      <c r="H3883">
        <v>4</v>
      </c>
      <c r="I3883" t="s">
        <v>45</v>
      </c>
      <c r="J3883" t="s">
        <v>63</v>
      </c>
      <c r="K3883" t="s">
        <v>55</v>
      </c>
      <c r="L3883" t="s">
        <v>42</v>
      </c>
      <c r="M3883" t="s">
        <v>190</v>
      </c>
      <c r="N3883" t="s">
        <v>96</v>
      </c>
      <c r="O3883" t="s">
        <v>89</v>
      </c>
      <c r="P3883" t="s">
        <v>70</v>
      </c>
      <c r="Q3883" t="s">
        <v>97</v>
      </c>
      <c r="R3883" s="6">
        <f>_xlfn.XLOOKUP(CleanedData[[#This Row],[Product]],'02_Lookup_Tables'!$A$2:$A$126,'02_Lookup_Tables'!$B$2:$B$126)</f>
        <v>768.34</v>
      </c>
      <c r="S3883" t="str">
        <f>VLOOKUP(CleanedData[[#This Row],[Product]],'02_Lookup_Tables'!$H$2:$I$126,2,FALSE)</f>
        <v>Home &amp; Living</v>
      </c>
      <c r="T3883" t="str">
        <f>VLOOKUP(CleanedData[[#This Row],[Province]],'02_Lookup_Tables'!$D$2:$E$10,2, FALSE)</f>
        <v>Northern Region</v>
      </c>
      <c r="U3883" t="str" cm="1">
        <f t="array" ref="U3883">_xlfn.IFS(CleanedData[[#This Row],[Purchase Amount]]&lt;500,"Low",
CleanedData[[#This Row],[Purchase Amount]]&lt;5000,"Medium",
TRUE,"High")</f>
        <v>Medium</v>
      </c>
      <c r="V3883" t="str">
        <f>TEXT(CleanedData[[#This Row],[Date]],"mmmm")</f>
        <v>August</v>
      </c>
      <c r="W3883" t="str">
        <f>"Q"&amp;ROUNDUP(MONTH(CleanedData[[#This Row],[Date]])/3,0)</f>
        <v>Q3</v>
      </c>
      <c r="X3883" t="str">
        <f>IF(CleanedData[[#This Row],[Purchase Amount]]&gt;=5000,"Yes","No")</f>
        <v>No</v>
      </c>
      <c r="Y3883">
        <f>IF(CleanedData[[#This Row],[Recommend]]="Yes",1,0)</f>
        <v>1</v>
      </c>
      <c r="Z3883" s="6">
        <f>CleanedData[[#This Row],[Purchase Amount]]*0.15</f>
        <v>115.251</v>
      </c>
      <c r="AA3883" s="6">
        <f>CleanedData[[#This Row],[Purchase Amount]]*1.15</f>
        <v>883.59100000000001</v>
      </c>
    </row>
    <row r="3884" spans="1:27" x14ac:dyDescent="0.3">
      <c r="A3884">
        <v>4700</v>
      </c>
      <c r="B3884" t="s">
        <v>4109</v>
      </c>
      <c r="C3884" s="1">
        <v>45296</v>
      </c>
      <c r="D3884">
        <v>26</v>
      </c>
      <c r="E3884" t="s">
        <v>39</v>
      </c>
      <c r="F3884" t="s">
        <v>77</v>
      </c>
      <c r="G3884" t="s">
        <v>336</v>
      </c>
      <c r="H3884">
        <v>1</v>
      </c>
      <c r="I3884" t="s">
        <v>45</v>
      </c>
      <c r="J3884" t="s">
        <v>54</v>
      </c>
      <c r="K3884" t="s">
        <v>44</v>
      </c>
      <c r="L3884" t="s">
        <v>45</v>
      </c>
      <c r="N3884" t="s">
        <v>80</v>
      </c>
      <c r="O3884" t="s">
        <v>134</v>
      </c>
      <c r="P3884" t="s">
        <v>8646</v>
      </c>
      <c r="Q3884" t="s">
        <v>58</v>
      </c>
      <c r="R3884" s="6">
        <f>_xlfn.XLOOKUP(CleanedData[[#This Row],[Product]],'02_Lookup_Tables'!$A$2:$A$126,'02_Lookup_Tables'!$B$2:$B$126)</f>
        <v>812.2</v>
      </c>
      <c r="S3884" t="str">
        <f>VLOOKUP(CleanedData[[#This Row],[Product]],'02_Lookup_Tables'!$H$2:$I$126,2,FALSE)</f>
        <v>Sports &amp; Outdoors</v>
      </c>
      <c r="T3884" t="str">
        <f>VLOOKUP(CleanedData[[#This Row],[Province]],'02_Lookup_Tables'!$D$2:$E$10,2, FALSE)</f>
        <v>Central Region</v>
      </c>
      <c r="U3884" t="str" cm="1">
        <f t="array" ref="U3884">_xlfn.IFS(CleanedData[[#This Row],[Purchase Amount]]&lt;500,"Low",
CleanedData[[#This Row],[Purchase Amount]]&lt;5000,"Medium",
TRUE,"High")</f>
        <v>Medium</v>
      </c>
      <c r="V3884" t="str">
        <f>TEXT(CleanedData[[#This Row],[Date]],"mmmm")</f>
        <v>January</v>
      </c>
      <c r="W3884" t="str">
        <f>"Q"&amp;ROUNDUP(MONTH(CleanedData[[#This Row],[Date]])/3,0)</f>
        <v>Q1</v>
      </c>
      <c r="X3884" t="str">
        <f>IF(CleanedData[[#This Row],[Purchase Amount]]&gt;=5000,"Yes","No")</f>
        <v>No</v>
      </c>
      <c r="Y3884">
        <f>IF(CleanedData[[#This Row],[Recommend]]="Yes",1,0)</f>
        <v>1</v>
      </c>
      <c r="Z3884" s="6">
        <f>CleanedData[[#This Row],[Purchase Amount]]*0.15</f>
        <v>121.83</v>
      </c>
      <c r="AA3884" s="6">
        <f>CleanedData[[#This Row],[Purchase Amount]]*1.15</f>
        <v>934.03</v>
      </c>
    </row>
    <row r="3885" spans="1:27" x14ac:dyDescent="0.3">
      <c r="A3885">
        <v>4701</v>
      </c>
      <c r="B3885" t="s">
        <v>4110</v>
      </c>
      <c r="C3885" s="1">
        <v>45425</v>
      </c>
      <c r="D3885">
        <v>33</v>
      </c>
      <c r="E3885" t="s">
        <v>60</v>
      </c>
      <c r="F3885" t="s">
        <v>68</v>
      </c>
      <c r="G3885" t="s">
        <v>338</v>
      </c>
      <c r="H3885">
        <v>4</v>
      </c>
      <c r="I3885" t="s">
        <v>42</v>
      </c>
      <c r="J3885" t="s">
        <v>74</v>
      </c>
      <c r="K3885" t="s">
        <v>44</v>
      </c>
      <c r="L3885" t="s">
        <v>42</v>
      </c>
      <c r="M3885" t="s">
        <v>136</v>
      </c>
      <c r="N3885" t="s">
        <v>96</v>
      </c>
      <c r="O3885" t="s">
        <v>89</v>
      </c>
      <c r="P3885" t="s">
        <v>70</v>
      </c>
      <c r="Q3885" t="s">
        <v>58</v>
      </c>
      <c r="R3885" s="6">
        <f>_xlfn.XLOOKUP(CleanedData[[#This Row],[Product]],'02_Lookup_Tables'!$A$2:$A$126,'02_Lookup_Tables'!$B$2:$B$126)</f>
        <v>5258.73</v>
      </c>
      <c r="S3885" t="str">
        <f>VLOOKUP(CleanedData[[#This Row],[Product]],'02_Lookup_Tables'!$H$2:$I$126,2,FALSE)</f>
        <v>Sports &amp; Outdoors</v>
      </c>
      <c r="T3885" t="str">
        <f>VLOOKUP(CleanedData[[#This Row],[Province]],'02_Lookup_Tables'!$D$2:$E$10,2, FALSE)</f>
        <v>Northern Region</v>
      </c>
      <c r="U3885" t="str" cm="1">
        <f t="array" ref="U3885">_xlfn.IFS(CleanedData[[#This Row],[Purchase Amount]]&lt;500,"Low",
CleanedData[[#This Row],[Purchase Amount]]&lt;5000,"Medium",
TRUE,"High")</f>
        <v>High</v>
      </c>
      <c r="V3885" t="str">
        <f>TEXT(CleanedData[[#This Row],[Date]],"mmmm")</f>
        <v>May</v>
      </c>
      <c r="W3885" t="str">
        <f>"Q"&amp;ROUNDUP(MONTH(CleanedData[[#This Row],[Date]])/3,0)</f>
        <v>Q2</v>
      </c>
      <c r="X3885" t="str">
        <f>IF(CleanedData[[#This Row],[Purchase Amount]]&gt;=5000,"Yes","No")</f>
        <v>Yes</v>
      </c>
      <c r="Y3885">
        <f>IF(CleanedData[[#This Row],[Recommend]]="Yes",1,0)</f>
        <v>0</v>
      </c>
      <c r="Z3885" s="6">
        <f>CleanedData[[#This Row],[Purchase Amount]]*0.15</f>
        <v>788.80949999999996</v>
      </c>
      <c r="AA3885" s="6">
        <f>CleanedData[[#This Row],[Purchase Amount]]*1.15</f>
        <v>6047.539499999999</v>
      </c>
    </row>
    <row r="3886" spans="1:27" x14ac:dyDescent="0.3">
      <c r="A3886">
        <v>4702</v>
      </c>
      <c r="B3886" t="s">
        <v>4111</v>
      </c>
      <c r="C3886" s="1">
        <v>45887</v>
      </c>
      <c r="D3886">
        <v>24</v>
      </c>
      <c r="E3886" t="s">
        <v>60</v>
      </c>
      <c r="F3886" t="s">
        <v>77</v>
      </c>
      <c r="G3886" t="s">
        <v>168</v>
      </c>
      <c r="H3886">
        <v>3</v>
      </c>
      <c r="I3886" t="s">
        <v>42</v>
      </c>
      <c r="J3886" t="s">
        <v>69</v>
      </c>
      <c r="K3886" t="s">
        <v>64</v>
      </c>
      <c r="L3886" t="s">
        <v>45</v>
      </c>
      <c r="M3886" t="s">
        <v>190</v>
      </c>
      <c r="N3886" t="s">
        <v>48</v>
      </c>
      <c r="O3886" t="s">
        <v>89</v>
      </c>
      <c r="P3886" t="s">
        <v>49</v>
      </c>
      <c r="Q3886" t="s">
        <v>66</v>
      </c>
      <c r="R3886" s="6">
        <f>_xlfn.XLOOKUP(CleanedData[[#This Row],[Product]],'02_Lookup_Tables'!$A$2:$A$126,'02_Lookup_Tables'!$B$2:$B$126)</f>
        <v>14729.04</v>
      </c>
      <c r="S3886" t="str">
        <f>VLOOKUP(CleanedData[[#This Row],[Product]],'02_Lookup_Tables'!$H$2:$I$126,2,FALSE)</f>
        <v>Electronics</v>
      </c>
      <c r="T3886" t="str">
        <f>VLOOKUP(CleanedData[[#This Row],[Province]],'02_Lookup_Tables'!$D$2:$E$10,2, FALSE)</f>
        <v>Central Region</v>
      </c>
      <c r="U3886" t="str" cm="1">
        <f t="array" ref="U3886">_xlfn.IFS(CleanedData[[#This Row],[Purchase Amount]]&lt;500,"Low",
CleanedData[[#This Row],[Purchase Amount]]&lt;5000,"Medium",
TRUE,"High")</f>
        <v>High</v>
      </c>
      <c r="V3886" t="str">
        <f>TEXT(CleanedData[[#This Row],[Date]],"mmmm")</f>
        <v>August</v>
      </c>
      <c r="W3886" t="str">
        <f>"Q"&amp;ROUNDUP(MONTH(CleanedData[[#This Row],[Date]])/3,0)</f>
        <v>Q3</v>
      </c>
      <c r="X3886" t="str">
        <f>IF(CleanedData[[#This Row],[Purchase Amount]]&gt;=5000,"Yes","No")</f>
        <v>Yes</v>
      </c>
      <c r="Y3886">
        <f>IF(CleanedData[[#This Row],[Recommend]]="Yes",1,0)</f>
        <v>0</v>
      </c>
      <c r="Z3886" s="6">
        <f>CleanedData[[#This Row],[Purchase Amount]]*0.15</f>
        <v>2209.3560000000002</v>
      </c>
      <c r="AA3886" s="6">
        <f>CleanedData[[#This Row],[Purchase Amount]]*1.15</f>
        <v>16938.396000000001</v>
      </c>
    </row>
    <row r="3887" spans="1:27" x14ac:dyDescent="0.3">
      <c r="A3887">
        <v>4703</v>
      </c>
      <c r="B3887" t="s">
        <v>4112</v>
      </c>
      <c r="C3887" s="1">
        <v>45593</v>
      </c>
      <c r="D3887">
        <v>42</v>
      </c>
      <c r="E3887" t="s">
        <v>60</v>
      </c>
      <c r="F3887" t="s">
        <v>125</v>
      </c>
      <c r="G3887" t="s">
        <v>365</v>
      </c>
      <c r="H3887">
        <v>5</v>
      </c>
      <c r="I3887" t="s">
        <v>42</v>
      </c>
      <c r="J3887" t="s">
        <v>54</v>
      </c>
      <c r="K3887" t="s">
        <v>64</v>
      </c>
      <c r="L3887" t="s">
        <v>42</v>
      </c>
      <c r="M3887" t="s">
        <v>180</v>
      </c>
      <c r="N3887" t="s">
        <v>57</v>
      </c>
      <c r="O3887" t="s">
        <v>89</v>
      </c>
      <c r="P3887" t="s">
        <v>70</v>
      </c>
      <c r="Q3887" t="s">
        <v>81</v>
      </c>
      <c r="R3887" s="6">
        <f>_xlfn.XLOOKUP(CleanedData[[#This Row],[Product]],'02_Lookup_Tables'!$A$2:$A$126,'02_Lookup_Tables'!$B$2:$B$126)</f>
        <v>105.11</v>
      </c>
      <c r="S3887" t="str">
        <f>VLOOKUP(CleanedData[[#This Row],[Product]],'02_Lookup_Tables'!$H$2:$I$126,2,FALSE)</f>
        <v>Beauty &amp; Personal Care</v>
      </c>
      <c r="T3887" t="str">
        <f>VLOOKUP(CleanedData[[#This Row],[Province]],'02_Lookup_Tables'!$D$2:$E$10,2, FALSE)</f>
        <v>Western Region</v>
      </c>
      <c r="U3887" t="str" cm="1">
        <f t="array" ref="U3887">_xlfn.IFS(CleanedData[[#This Row],[Purchase Amount]]&lt;500,"Low",
CleanedData[[#This Row],[Purchase Amount]]&lt;5000,"Medium",
TRUE,"High")</f>
        <v>Low</v>
      </c>
      <c r="V3887" t="str">
        <f>TEXT(CleanedData[[#This Row],[Date]],"mmmm")</f>
        <v>October</v>
      </c>
      <c r="W3887" t="str">
        <f>"Q"&amp;ROUNDUP(MONTH(CleanedData[[#This Row],[Date]])/3,0)</f>
        <v>Q4</v>
      </c>
      <c r="X3887" t="str">
        <f>IF(CleanedData[[#This Row],[Purchase Amount]]&gt;=5000,"Yes","No")</f>
        <v>No</v>
      </c>
      <c r="Y3887">
        <f>IF(CleanedData[[#This Row],[Recommend]]="Yes",1,0)</f>
        <v>0</v>
      </c>
      <c r="Z3887" s="6">
        <f>CleanedData[[#This Row],[Purchase Amount]]*0.15</f>
        <v>15.766499999999999</v>
      </c>
      <c r="AA3887" s="6">
        <f>CleanedData[[#This Row],[Purchase Amount]]*1.15</f>
        <v>120.87649999999999</v>
      </c>
    </row>
    <row r="3888" spans="1:27" x14ac:dyDescent="0.3">
      <c r="A3888">
        <v>4704</v>
      </c>
      <c r="B3888" t="s">
        <v>4113</v>
      </c>
      <c r="C3888" s="1">
        <v>45922</v>
      </c>
      <c r="D3888">
        <v>73</v>
      </c>
      <c r="E3888" t="s">
        <v>60</v>
      </c>
      <c r="F3888" t="s">
        <v>77</v>
      </c>
      <c r="G3888" t="s">
        <v>362</v>
      </c>
      <c r="H3888">
        <v>1</v>
      </c>
      <c r="I3888" t="s">
        <v>42</v>
      </c>
      <c r="J3888" t="s">
        <v>74</v>
      </c>
      <c r="K3888" t="s">
        <v>55</v>
      </c>
      <c r="L3888" t="s">
        <v>45</v>
      </c>
      <c r="M3888" t="s">
        <v>92</v>
      </c>
      <c r="N3888" t="s">
        <v>80</v>
      </c>
      <c r="O3888" t="s">
        <v>89</v>
      </c>
      <c r="P3888" t="s">
        <v>49</v>
      </c>
      <c r="Q3888" t="s">
        <v>97</v>
      </c>
      <c r="R3888" s="6">
        <f>_xlfn.XLOOKUP(CleanedData[[#This Row],[Product]],'02_Lookup_Tables'!$A$2:$A$126,'02_Lookup_Tables'!$B$2:$B$126)</f>
        <v>1746.77</v>
      </c>
      <c r="S3888" t="str">
        <f>VLOOKUP(CleanedData[[#This Row],[Product]],'02_Lookup_Tables'!$H$2:$I$126,2,FALSE)</f>
        <v>Home Devices</v>
      </c>
      <c r="T3888" t="str">
        <f>VLOOKUP(CleanedData[[#This Row],[Province]],'02_Lookup_Tables'!$D$2:$E$10,2, FALSE)</f>
        <v>Central Region</v>
      </c>
      <c r="U3888" t="str" cm="1">
        <f t="array" ref="U3888">_xlfn.IFS(CleanedData[[#This Row],[Purchase Amount]]&lt;500,"Low",
CleanedData[[#This Row],[Purchase Amount]]&lt;5000,"Medium",
TRUE,"High")</f>
        <v>Medium</v>
      </c>
      <c r="V3888" t="str">
        <f>TEXT(CleanedData[[#This Row],[Date]],"mmmm")</f>
        <v>September</v>
      </c>
      <c r="W3888" t="str">
        <f>"Q"&amp;ROUNDUP(MONTH(CleanedData[[#This Row],[Date]])/3,0)</f>
        <v>Q3</v>
      </c>
      <c r="X3888" t="str">
        <f>IF(CleanedData[[#This Row],[Purchase Amount]]&gt;=5000,"Yes","No")</f>
        <v>No</v>
      </c>
      <c r="Y3888">
        <f>IF(CleanedData[[#This Row],[Recommend]]="Yes",1,0)</f>
        <v>0</v>
      </c>
      <c r="Z3888" s="6">
        <f>CleanedData[[#This Row],[Purchase Amount]]*0.15</f>
        <v>262.01549999999997</v>
      </c>
      <c r="AA3888" s="6">
        <f>CleanedData[[#This Row],[Purchase Amount]]*1.15</f>
        <v>2008.7854999999997</v>
      </c>
    </row>
    <row r="3889" spans="1:27" x14ac:dyDescent="0.3">
      <c r="A3889">
        <v>4705</v>
      </c>
      <c r="B3889" t="s">
        <v>4114</v>
      </c>
      <c r="C3889" s="1">
        <v>45806</v>
      </c>
      <c r="D3889">
        <v>25</v>
      </c>
      <c r="E3889" t="s">
        <v>39</v>
      </c>
      <c r="F3889" t="s">
        <v>83</v>
      </c>
      <c r="G3889" t="s">
        <v>294</v>
      </c>
      <c r="H3889">
        <v>1</v>
      </c>
      <c r="I3889" t="s">
        <v>45</v>
      </c>
      <c r="J3889" t="s">
        <v>63</v>
      </c>
      <c r="K3889" t="s">
        <v>55</v>
      </c>
      <c r="L3889" t="s">
        <v>42</v>
      </c>
      <c r="M3889" t="s">
        <v>79</v>
      </c>
      <c r="N3889" t="s">
        <v>80</v>
      </c>
      <c r="O3889" t="s">
        <v>89</v>
      </c>
      <c r="P3889" t="s">
        <v>49</v>
      </c>
      <c r="Q3889" t="s">
        <v>58</v>
      </c>
      <c r="R3889" s="6">
        <f>_xlfn.XLOOKUP(CleanedData[[#This Row],[Product]],'02_Lookup_Tables'!$A$2:$A$126,'02_Lookup_Tables'!$B$2:$B$126)</f>
        <v>16291.52</v>
      </c>
      <c r="S3889" t="str">
        <f>VLOOKUP(CleanedData[[#This Row],[Product]],'02_Lookup_Tables'!$H$2:$I$126,2,FALSE)</f>
        <v>Home Devices</v>
      </c>
      <c r="T3889" t="str">
        <f>VLOOKUP(CleanedData[[#This Row],[Province]],'02_Lookup_Tables'!$D$2:$E$10,2, FALSE)</f>
        <v>Western Region</v>
      </c>
      <c r="U3889" t="str" cm="1">
        <f t="array" ref="U3889">_xlfn.IFS(CleanedData[[#This Row],[Purchase Amount]]&lt;500,"Low",
CleanedData[[#This Row],[Purchase Amount]]&lt;5000,"Medium",
TRUE,"High")</f>
        <v>High</v>
      </c>
      <c r="V3889" t="str">
        <f>TEXT(CleanedData[[#This Row],[Date]],"mmmm")</f>
        <v>May</v>
      </c>
      <c r="W3889" t="str">
        <f>"Q"&amp;ROUNDUP(MONTH(CleanedData[[#This Row],[Date]])/3,0)</f>
        <v>Q2</v>
      </c>
      <c r="X3889" t="str">
        <f>IF(CleanedData[[#This Row],[Purchase Amount]]&gt;=5000,"Yes","No")</f>
        <v>Yes</v>
      </c>
      <c r="Y3889">
        <f>IF(CleanedData[[#This Row],[Recommend]]="Yes",1,0)</f>
        <v>1</v>
      </c>
      <c r="Z3889" s="6">
        <f>CleanedData[[#This Row],[Purchase Amount]]*0.15</f>
        <v>2443.7280000000001</v>
      </c>
      <c r="AA3889" s="6">
        <f>CleanedData[[#This Row],[Purchase Amount]]*1.15</f>
        <v>18735.248</v>
      </c>
    </row>
    <row r="3890" spans="1:27" x14ac:dyDescent="0.3">
      <c r="A3890">
        <v>4706</v>
      </c>
      <c r="B3890" t="s">
        <v>4115</v>
      </c>
      <c r="C3890" s="1">
        <v>45691</v>
      </c>
      <c r="D3890">
        <v>76</v>
      </c>
      <c r="E3890" t="s">
        <v>39</v>
      </c>
      <c r="F3890" t="s">
        <v>68</v>
      </c>
      <c r="G3890" t="s">
        <v>139</v>
      </c>
      <c r="H3890">
        <v>3</v>
      </c>
      <c r="I3890" t="s">
        <v>42</v>
      </c>
      <c r="J3890" t="s">
        <v>63</v>
      </c>
      <c r="K3890" t="s">
        <v>64</v>
      </c>
      <c r="L3890" t="s">
        <v>42</v>
      </c>
      <c r="M3890" t="s">
        <v>123</v>
      </c>
      <c r="N3890" t="s">
        <v>48</v>
      </c>
      <c r="O3890" t="s">
        <v>89</v>
      </c>
      <c r="P3890" t="s">
        <v>49</v>
      </c>
      <c r="Q3890" t="s">
        <v>97</v>
      </c>
      <c r="R3890" s="6">
        <f>_xlfn.XLOOKUP(CleanedData[[#This Row],[Product]],'02_Lookup_Tables'!$A$2:$A$126,'02_Lookup_Tables'!$B$2:$B$126)</f>
        <v>2340.5700000000002</v>
      </c>
      <c r="S3890" t="str">
        <f>VLOOKUP(CleanedData[[#This Row],[Product]],'02_Lookup_Tables'!$H$2:$I$126,2,FALSE)</f>
        <v>Apparel</v>
      </c>
      <c r="T3890" t="str">
        <f>VLOOKUP(CleanedData[[#This Row],[Province]],'02_Lookup_Tables'!$D$2:$E$10,2, FALSE)</f>
        <v>Northern Region</v>
      </c>
      <c r="U3890" t="str" cm="1">
        <f t="array" ref="U3890">_xlfn.IFS(CleanedData[[#This Row],[Purchase Amount]]&lt;500,"Low",
CleanedData[[#This Row],[Purchase Amount]]&lt;5000,"Medium",
TRUE,"High")</f>
        <v>Medium</v>
      </c>
      <c r="V3890" t="str">
        <f>TEXT(CleanedData[[#This Row],[Date]],"mmmm")</f>
        <v>February</v>
      </c>
      <c r="W3890" t="str">
        <f>"Q"&amp;ROUNDUP(MONTH(CleanedData[[#This Row],[Date]])/3,0)</f>
        <v>Q1</v>
      </c>
      <c r="X3890" t="str">
        <f>IF(CleanedData[[#This Row],[Purchase Amount]]&gt;=5000,"Yes","No")</f>
        <v>No</v>
      </c>
      <c r="Y3890">
        <f>IF(CleanedData[[#This Row],[Recommend]]="Yes",1,0)</f>
        <v>0</v>
      </c>
      <c r="Z3890" s="6">
        <f>CleanedData[[#This Row],[Purchase Amount]]*0.15</f>
        <v>351.08550000000002</v>
      </c>
      <c r="AA3890" s="6">
        <f>CleanedData[[#This Row],[Purchase Amount]]*1.15</f>
        <v>2691.6554999999998</v>
      </c>
    </row>
    <row r="3891" spans="1:27" x14ac:dyDescent="0.3">
      <c r="A3891">
        <v>4708</v>
      </c>
      <c r="B3891" t="s">
        <v>4116</v>
      </c>
      <c r="C3891" s="1">
        <v>45462</v>
      </c>
      <c r="D3891">
        <v>46</v>
      </c>
      <c r="E3891" t="s">
        <v>52</v>
      </c>
      <c r="F3891" t="s">
        <v>40</v>
      </c>
      <c r="G3891" t="s">
        <v>87</v>
      </c>
      <c r="H3891">
        <v>4</v>
      </c>
      <c r="I3891" t="s">
        <v>45</v>
      </c>
      <c r="J3891" t="s">
        <v>43</v>
      </c>
      <c r="K3891" t="s">
        <v>64</v>
      </c>
      <c r="L3891" t="s">
        <v>45</v>
      </c>
      <c r="M3891" t="s">
        <v>140</v>
      </c>
      <c r="N3891" t="s">
        <v>96</v>
      </c>
      <c r="O3891" t="s">
        <v>148</v>
      </c>
      <c r="P3891" t="s">
        <v>49</v>
      </c>
      <c r="Q3891" t="s">
        <v>93</v>
      </c>
      <c r="R3891" s="6">
        <f>_xlfn.XLOOKUP(CleanedData[[#This Row],[Product]],'02_Lookup_Tables'!$A$2:$A$126,'02_Lookup_Tables'!$B$2:$B$126)</f>
        <v>409.06</v>
      </c>
      <c r="S3891" t="str">
        <f>VLOOKUP(CleanedData[[#This Row],[Product]],'02_Lookup_Tables'!$H$2:$I$126,2,FALSE)</f>
        <v>Home Devices</v>
      </c>
      <c r="T3891" t="str">
        <f>VLOOKUP(CleanedData[[#This Row],[Province]],'02_Lookup_Tables'!$D$2:$E$10,2, FALSE)</f>
        <v>Northern Region</v>
      </c>
      <c r="U3891" t="str" cm="1">
        <f t="array" ref="U3891">_xlfn.IFS(CleanedData[[#This Row],[Purchase Amount]]&lt;500,"Low",
CleanedData[[#This Row],[Purchase Amount]]&lt;5000,"Medium",
TRUE,"High")</f>
        <v>Low</v>
      </c>
      <c r="V3891" t="str">
        <f>TEXT(CleanedData[[#This Row],[Date]],"mmmm")</f>
        <v>June</v>
      </c>
      <c r="W3891" t="str">
        <f>"Q"&amp;ROUNDUP(MONTH(CleanedData[[#This Row],[Date]])/3,0)</f>
        <v>Q2</v>
      </c>
      <c r="X3891" t="str">
        <f>IF(CleanedData[[#This Row],[Purchase Amount]]&gt;=5000,"Yes","No")</f>
        <v>No</v>
      </c>
      <c r="Y3891">
        <f>IF(CleanedData[[#This Row],[Recommend]]="Yes",1,0)</f>
        <v>1</v>
      </c>
      <c r="Z3891" s="6">
        <f>CleanedData[[#This Row],[Purchase Amount]]*0.15</f>
        <v>61.358999999999995</v>
      </c>
      <c r="AA3891" s="6">
        <f>CleanedData[[#This Row],[Purchase Amount]]*1.15</f>
        <v>470.41899999999998</v>
      </c>
    </row>
    <row r="3892" spans="1:27" x14ac:dyDescent="0.3">
      <c r="A3892">
        <v>4709</v>
      </c>
      <c r="B3892" t="s">
        <v>4117</v>
      </c>
      <c r="C3892" s="1">
        <v>45711</v>
      </c>
      <c r="D3892">
        <v>48</v>
      </c>
      <c r="E3892" t="s">
        <v>39</v>
      </c>
      <c r="F3892" t="s">
        <v>68</v>
      </c>
      <c r="G3892" t="s">
        <v>636</v>
      </c>
      <c r="H3892">
        <v>3</v>
      </c>
      <c r="I3892" t="s">
        <v>42</v>
      </c>
      <c r="J3892" t="s">
        <v>43</v>
      </c>
      <c r="K3892" t="s">
        <v>44</v>
      </c>
      <c r="L3892" t="s">
        <v>45</v>
      </c>
      <c r="M3892" t="s">
        <v>184</v>
      </c>
      <c r="N3892" t="s">
        <v>48</v>
      </c>
      <c r="O3892" t="s">
        <v>148</v>
      </c>
      <c r="P3892" t="s">
        <v>49</v>
      </c>
      <c r="Q3892" t="s">
        <v>93</v>
      </c>
      <c r="R3892" s="6">
        <f>_xlfn.XLOOKUP(CleanedData[[#This Row],[Product]],'02_Lookup_Tables'!$A$2:$A$126,'02_Lookup_Tables'!$B$2:$B$126)</f>
        <v>6581.78</v>
      </c>
      <c r="S3892" t="str">
        <f>VLOOKUP(CleanedData[[#This Row],[Product]],'02_Lookup_Tables'!$H$2:$I$126,2,FALSE)</f>
        <v>Electronics</v>
      </c>
      <c r="T3892" t="str">
        <f>VLOOKUP(CleanedData[[#This Row],[Province]],'02_Lookup_Tables'!$D$2:$E$10,2, FALSE)</f>
        <v>Northern Region</v>
      </c>
      <c r="U3892" t="str" cm="1">
        <f t="array" ref="U3892">_xlfn.IFS(CleanedData[[#This Row],[Purchase Amount]]&lt;500,"Low",
CleanedData[[#This Row],[Purchase Amount]]&lt;5000,"Medium",
TRUE,"High")</f>
        <v>High</v>
      </c>
      <c r="V3892" t="str">
        <f>TEXT(CleanedData[[#This Row],[Date]],"mmmm")</f>
        <v>February</v>
      </c>
      <c r="W3892" t="str">
        <f>"Q"&amp;ROUNDUP(MONTH(CleanedData[[#This Row],[Date]])/3,0)</f>
        <v>Q1</v>
      </c>
      <c r="X3892" t="str">
        <f>IF(CleanedData[[#This Row],[Purchase Amount]]&gt;=5000,"Yes","No")</f>
        <v>Yes</v>
      </c>
      <c r="Y3892">
        <f>IF(CleanedData[[#This Row],[Recommend]]="Yes",1,0)</f>
        <v>0</v>
      </c>
      <c r="Z3892" s="6">
        <f>CleanedData[[#This Row],[Purchase Amount]]*0.15</f>
        <v>987.26699999999994</v>
      </c>
      <c r="AA3892" s="6">
        <f>CleanedData[[#This Row],[Purchase Amount]]*1.15</f>
        <v>7569.0469999999996</v>
      </c>
    </row>
    <row r="3893" spans="1:27" x14ac:dyDescent="0.3">
      <c r="A3893">
        <v>4711</v>
      </c>
      <c r="B3893" t="s">
        <v>4118</v>
      </c>
      <c r="C3893" s="1">
        <v>45552</v>
      </c>
      <c r="D3893">
        <v>29</v>
      </c>
      <c r="E3893" t="s">
        <v>52</v>
      </c>
      <c r="F3893" t="s">
        <v>61</v>
      </c>
      <c r="G3893" t="s">
        <v>1139</v>
      </c>
      <c r="H3893">
        <v>3</v>
      </c>
      <c r="I3893" t="s">
        <v>45</v>
      </c>
      <c r="J3893" t="s">
        <v>43</v>
      </c>
      <c r="K3893" t="s">
        <v>44</v>
      </c>
      <c r="L3893" t="s">
        <v>42</v>
      </c>
      <c r="M3893" t="s">
        <v>65</v>
      </c>
      <c r="N3893" t="s">
        <v>48</v>
      </c>
      <c r="O3893" t="s">
        <v>89</v>
      </c>
      <c r="P3893" t="s">
        <v>49</v>
      </c>
      <c r="Q3893" t="s">
        <v>58</v>
      </c>
      <c r="R3893" s="6">
        <f>_xlfn.XLOOKUP(CleanedData[[#This Row],[Product]],'02_Lookup_Tables'!$A$2:$A$126,'02_Lookup_Tables'!$B$2:$B$126)</f>
        <v>2977.47</v>
      </c>
      <c r="S3893" t="str">
        <f>VLOOKUP(CleanedData[[#This Row],[Product]],'02_Lookup_Tables'!$H$2:$I$126,2,FALSE)</f>
        <v>Home &amp; Living</v>
      </c>
      <c r="T3893" t="str">
        <f>VLOOKUP(CleanedData[[#This Row],[Province]],'02_Lookup_Tables'!$D$2:$E$10,2, FALSE)</f>
        <v>Southern Region</v>
      </c>
      <c r="U3893" t="str" cm="1">
        <f t="array" ref="U3893">_xlfn.IFS(CleanedData[[#This Row],[Purchase Amount]]&lt;500,"Low",
CleanedData[[#This Row],[Purchase Amount]]&lt;5000,"Medium",
TRUE,"High")</f>
        <v>Medium</v>
      </c>
      <c r="V3893" t="str">
        <f>TEXT(CleanedData[[#This Row],[Date]],"mmmm")</f>
        <v>September</v>
      </c>
      <c r="W3893" t="str">
        <f>"Q"&amp;ROUNDUP(MONTH(CleanedData[[#This Row],[Date]])/3,0)</f>
        <v>Q3</v>
      </c>
      <c r="X3893" t="str">
        <f>IF(CleanedData[[#This Row],[Purchase Amount]]&gt;=5000,"Yes","No")</f>
        <v>No</v>
      </c>
      <c r="Y3893">
        <f>IF(CleanedData[[#This Row],[Recommend]]="Yes",1,0)</f>
        <v>1</v>
      </c>
      <c r="Z3893" s="6">
        <f>CleanedData[[#This Row],[Purchase Amount]]*0.15</f>
        <v>446.62049999999994</v>
      </c>
      <c r="AA3893" s="6">
        <f>CleanedData[[#This Row],[Purchase Amount]]*1.15</f>
        <v>3424.0904999999993</v>
      </c>
    </row>
    <row r="3894" spans="1:27" x14ac:dyDescent="0.3">
      <c r="A3894">
        <v>4712</v>
      </c>
      <c r="B3894" t="s">
        <v>4119</v>
      </c>
      <c r="C3894" s="1">
        <v>45561</v>
      </c>
      <c r="D3894">
        <v>55</v>
      </c>
      <c r="E3894" t="s">
        <v>39</v>
      </c>
      <c r="F3894" t="s">
        <v>130</v>
      </c>
      <c r="G3894" t="s">
        <v>153</v>
      </c>
      <c r="H3894">
        <v>4</v>
      </c>
      <c r="I3894" t="s">
        <v>42</v>
      </c>
      <c r="J3894" t="s">
        <v>43</v>
      </c>
      <c r="K3894" t="s">
        <v>64</v>
      </c>
      <c r="L3894" t="s">
        <v>42</v>
      </c>
      <c r="M3894" t="s">
        <v>175</v>
      </c>
      <c r="N3894" t="s">
        <v>96</v>
      </c>
      <c r="O3894" t="s">
        <v>89</v>
      </c>
      <c r="P3894" t="s">
        <v>70</v>
      </c>
      <c r="Q3894" t="s">
        <v>50</v>
      </c>
      <c r="R3894" s="6">
        <f>_xlfn.XLOOKUP(CleanedData[[#This Row],[Product]],'02_Lookup_Tables'!$A$2:$A$126,'02_Lookup_Tables'!$B$2:$B$126)</f>
        <v>1011.68</v>
      </c>
      <c r="S3894" t="str">
        <f>VLOOKUP(CleanedData[[#This Row],[Product]],'02_Lookup_Tables'!$H$2:$I$126,2,FALSE)</f>
        <v>Accessories</v>
      </c>
      <c r="T3894" t="str">
        <f>VLOOKUP(CleanedData[[#This Row],[Province]],'02_Lookup_Tables'!$D$2:$E$10,2, FALSE)</f>
        <v>Eastern Region</v>
      </c>
      <c r="U3894" t="str" cm="1">
        <f t="array" ref="U3894">_xlfn.IFS(CleanedData[[#This Row],[Purchase Amount]]&lt;500,"Low",
CleanedData[[#This Row],[Purchase Amount]]&lt;5000,"Medium",
TRUE,"High")</f>
        <v>Medium</v>
      </c>
      <c r="V3894" t="str">
        <f>TEXT(CleanedData[[#This Row],[Date]],"mmmm")</f>
        <v>September</v>
      </c>
      <c r="W3894" t="str">
        <f>"Q"&amp;ROUNDUP(MONTH(CleanedData[[#This Row],[Date]])/3,0)</f>
        <v>Q3</v>
      </c>
      <c r="X3894" t="str">
        <f>IF(CleanedData[[#This Row],[Purchase Amount]]&gt;=5000,"Yes","No")</f>
        <v>No</v>
      </c>
      <c r="Y3894">
        <f>IF(CleanedData[[#This Row],[Recommend]]="Yes",1,0)</f>
        <v>0</v>
      </c>
      <c r="Z3894" s="6">
        <f>CleanedData[[#This Row],[Purchase Amount]]*0.15</f>
        <v>151.75199999999998</v>
      </c>
      <c r="AA3894" s="6">
        <f>CleanedData[[#This Row],[Purchase Amount]]*1.15</f>
        <v>1163.4319999999998</v>
      </c>
    </row>
    <row r="3895" spans="1:27" x14ac:dyDescent="0.3">
      <c r="A3895">
        <v>4714</v>
      </c>
      <c r="B3895" t="s">
        <v>4120</v>
      </c>
      <c r="C3895" s="1">
        <v>45436</v>
      </c>
      <c r="D3895">
        <v>76</v>
      </c>
      <c r="E3895" t="s">
        <v>60</v>
      </c>
      <c r="F3895" t="s">
        <v>72</v>
      </c>
      <c r="G3895" t="s">
        <v>246</v>
      </c>
      <c r="H3895">
        <v>5</v>
      </c>
      <c r="I3895" t="s">
        <v>42</v>
      </c>
      <c r="J3895" t="s">
        <v>63</v>
      </c>
      <c r="K3895" t="s">
        <v>64</v>
      </c>
      <c r="L3895" t="s">
        <v>42</v>
      </c>
      <c r="M3895" t="s">
        <v>79</v>
      </c>
      <c r="N3895" t="s">
        <v>57</v>
      </c>
      <c r="O3895" t="s">
        <v>89</v>
      </c>
      <c r="P3895" t="s">
        <v>70</v>
      </c>
      <c r="Q3895" t="s">
        <v>97</v>
      </c>
      <c r="R3895" s="6">
        <f>_xlfn.XLOOKUP(CleanedData[[#This Row],[Product]],'02_Lookup_Tables'!$A$2:$A$126,'02_Lookup_Tables'!$B$2:$B$126)</f>
        <v>2603.98</v>
      </c>
      <c r="S3895" t="str">
        <f>VLOOKUP(CleanedData[[#This Row],[Product]],'02_Lookup_Tables'!$H$2:$I$126,2,FALSE)</f>
        <v>Accessories</v>
      </c>
      <c r="T3895" t="str">
        <f>VLOOKUP(CleanedData[[#This Row],[Province]],'02_Lookup_Tables'!$D$2:$E$10,2, FALSE)</f>
        <v>Central Region</v>
      </c>
      <c r="U3895" t="str" cm="1">
        <f t="array" ref="U3895">_xlfn.IFS(CleanedData[[#This Row],[Purchase Amount]]&lt;500,"Low",
CleanedData[[#This Row],[Purchase Amount]]&lt;5000,"Medium",
TRUE,"High")</f>
        <v>Medium</v>
      </c>
      <c r="V3895" t="str">
        <f>TEXT(CleanedData[[#This Row],[Date]],"mmmm")</f>
        <v>May</v>
      </c>
      <c r="W3895" t="str">
        <f>"Q"&amp;ROUNDUP(MONTH(CleanedData[[#This Row],[Date]])/3,0)</f>
        <v>Q2</v>
      </c>
      <c r="X3895" t="str">
        <f>IF(CleanedData[[#This Row],[Purchase Amount]]&gt;=5000,"Yes","No")</f>
        <v>No</v>
      </c>
      <c r="Y3895">
        <f>IF(CleanedData[[#This Row],[Recommend]]="Yes",1,0)</f>
        <v>0</v>
      </c>
      <c r="Z3895" s="6">
        <f>CleanedData[[#This Row],[Purchase Amount]]*0.15</f>
        <v>390.59699999999998</v>
      </c>
      <c r="AA3895" s="6">
        <f>CleanedData[[#This Row],[Purchase Amount]]*1.15</f>
        <v>2994.5769999999998</v>
      </c>
    </row>
    <row r="3896" spans="1:27" x14ac:dyDescent="0.3">
      <c r="A3896">
        <v>4715</v>
      </c>
      <c r="B3896" t="s">
        <v>4121</v>
      </c>
      <c r="C3896" s="1">
        <v>45898</v>
      </c>
      <c r="D3896">
        <v>21</v>
      </c>
      <c r="E3896" t="s">
        <v>52</v>
      </c>
      <c r="F3896" t="s">
        <v>68</v>
      </c>
      <c r="G3896" t="s">
        <v>207</v>
      </c>
      <c r="H3896">
        <v>5</v>
      </c>
      <c r="I3896" t="s">
        <v>45</v>
      </c>
      <c r="J3896" t="s">
        <v>43</v>
      </c>
      <c r="K3896" t="s">
        <v>55</v>
      </c>
      <c r="L3896" t="s">
        <v>42</v>
      </c>
      <c r="M3896" t="s">
        <v>100</v>
      </c>
      <c r="N3896" t="s">
        <v>57</v>
      </c>
      <c r="O3896" t="s">
        <v>48</v>
      </c>
      <c r="P3896" t="s">
        <v>49</v>
      </c>
      <c r="Q3896" t="s">
        <v>66</v>
      </c>
      <c r="R3896" s="6">
        <f>_xlfn.XLOOKUP(CleanedData[[#This Row],[Product]],'02_Lookup_Tables'!$A$2:$A$126,'02_Lookup_Tables'!$B$2:$B$126)</f>
        <v>3755.73</v>
      </c>
      <c r="S3896" t="str">
        <f>VLOOKUP(CleanedData[[#This Row],[Product]],'02_Lookup_Tables'!$H$2:$I$126,2,FALSE)</f>
        <v>Sports &amp; Outdoors</v>
      </c>
      <c r="T3896" t="str">
        <f>VLOOKUP(CleanedData[[#This Row],[Province]],'02_Lookup_Tables'!$D$2:$E$10,2, FALSE)</f>
        <v>Northern Region</v>
      </c>
      <c r="U3896" t="str" cm="1">
        <f t="array" ref="U3896">_xlfn.IFS(CleanedData[[#This Row],[Purchase Amount]]&lt;500,"Low",
CleanedData[[#This Row],[Purchase Amount]]&lt;5000,"Medium",
TRUE,"High")</f>
        <v>Medium</v>
      </c>
      <c r="V3896" t="str">
        <f>TEXT(CleanedData[[#This Row],[Date]],"mmmm")</f>
        <v>August</v>
      </c>
      <c r="W3896" t="str">
        <f>"Q"&amp;ROUNDUP(MONTH(CleanedData[[#This Row],[Date]])/3,0)</f>
        <v>Q3</v>
      </c>
      <c r="X3896" t="str">
        <f>IF(CleanedData[[#This Row],[Purchase Amount]]&gt;=5000,"Yes","No")</f>
        <v>No</v>
      </c>
      <c r="Y3896">
        <f>IF(CleanedData[[#This Row],[Recommend]]="Yes",1,0)</f>
        <v>1</v>
      </c>
      <c r="Z3896" s="6">
        <f>CleanedData[[#This Row],[Purchase Amount]]*0.15</f>
        <v>563.35950000000003</v>
      </c>
      <c r="AA3896" s="6">
        <f>CleanedData[[#This Row],[Purchase Amount]]*1.15</f>
        <v>4319.0895</v>
      </c>
    </row>
    <row r="3897" spans="1:27" x14ac:dyDescent="0.3">
      <c r="A3897">
        <v>4716</v>
      </c>
      <c r="B3897" t="s">
        <v>4122</v>
      </c>
      <c r="C3897" s="1">
        <v>46011</v>
      </c>
      <c r="D3897">
        <v>31</v>
      </c>
      <c r="E3897" t="s">
        <v>39</v>
      </c>
      <c r="F3897" t="s">
        <v>83</v>
      </c>
      <c r="G3897" t="s">
        <v>266</v>
      </c>
      <c r="H3897">
        <v>5</v>
      </c>
      <c r="I3897" t="s">
        <v>45</v>
      </c>
      <c r="J3897" t="s">
        <v>74</v>
      </c>
      <c r="K3897" t="s">
        <v>55</v>
      </c>
      <c r="L3897" t="s">
        <v>45</v>
      </c>
      <c r="M3897" t="s">
        <v>147</v>
      </c>
      <c r="N3897" t="s">
        <v>57</v>
      </c>
      <c r="O3897" t="s">
        <v>148</v>
      </c>
      <c r="P3897" t="s">
        <v>49</v>
      </c>
      <c r="Q3897" t="s">
        <v>58</v>
      </c>
      <c r="R3897" s="6">
        <f>_xlfn.XLOOKUP(CleanedData[[#This Row],[Product]],'02_Lookup_Tables'!$A$2:$A$126,'02_Lookup_Tables'!$B$2:$B$126)</f>
        <v>2951.61</v>
      </c>
      <c r="S3897" t="str">
        <f>VLOOKUP(CleanedData[[#This Row],[Product]],'02_Lookup_Tables'!$H$2:$I$126,2,FALSE)</f>
        <v>Beauty &amp; Personal Care</v>
      </c>
      <c r="T3897" t="str">
        <f>VLOOKUP(CleanedData[[#This Row],[Province]],'02_Lookup_Tables'!$D$2:$E$10,2, FALSE)</f>
        <v>Western Region</v>
      </c>
      <c r="U3897" t="str" cm="1">
        <f t="array" ref="U3897">_xlfn.IFS(CleanedData[[#This Row],[Purchase Amount]]&lt;500,"Low",
CleanedData[[#This Row],[Purchase Amount]]&lt;5000,"Medium",
TRUE,"High")</f>
        <v>Medium</v>
      </c>
      <c r="V3897" t="str">
        <f>TEXT(CleanedData[[#This Row],[Date]],"mmmm")</f>
        <v>December</v>
      </c>
      <c r="W3897" t="str">
        <f>"Q"&amp;ROUNDUP(MONTH(CleanedData[[#This Row],[Date]])/3,0)</f>
        <v>Q4</v>
      </c>
      <c r="X3897" t="str">
        <f>IF(CleanedData[[#This Row],[Purchase Amount]]&gt;=5000,"Yes","No")</f>
        <v>No</v>
      </c>
      <c r="Y3897">
        <f>IF(CleanedData[[#This Row],[Recommend]]="Yes",1,0)</f>
        <v>1</v>
      </c>
      <c r="Z3897" s="6">
        <f>CleanedData[[#This Row],[Purchase Amount]]*0.15</f>
        <v>442.74150000000003</v>
      </c>
      <c r="AA3897" s="6">
        <f>CleanedData[[#This Row],[Purchase Amount]]*1.15</f>
        <v>3394.3514999999998</v>
      </c>
    </row>
    <row r="3898" spans="1:27" x14ac:dyDescent="0.3">
      <c r="A3898">
        <v>4717</v>
      </c>
      <c r="B3898" t="s">
        <v>4123</v>
      </c>
      <c r="C3898" s="1">
        <v>45610</v>
      </c>
      <c r="D3898">
        <v>70</v>
      </c>
      <c r="E3898" t="s">
        <v>52</v>
      </c>
      <c r="F3898" t="s">
        <v>68</v>
      </c>
      <c r="G3898" t="s">
        <v>201</v>
      </c>
      <c r="H3898">
        <v>2</v>
      </c>
      <c r="I3898" t="s">
        <v>42</v>
      </c>
      <c r="J3898" t="s">
        <v>43</v>
      </c>
      <c r="K3898" t="s">
        <v>55</v>
      </c>
      <c r="L3898" t="s">
        <v>45</v>
      </c>
      <c r="M3898" t="s">
        <v>190</v>
      </c>
      <c r="N3898" t="s">
        <v>47</v>
      </c>
      <c r="O3898" t="s">
        <v>89</v>
      </c>
      <c r="P3898" t="s">
        <v>49</v>
      </c>
      <c r="Q3898" t="s">
        <v>97</v>
      </c>
      <c r="R3898" s="6">
        <f>_xlfn.XLOOKUP(CleanedData[[#This Row],[Product]],'02_Lookup_Tables'!$A$2:$A$126,'02_Lookup_Tables'!$B$2:$B$126)</f>
        <v>755.66</v>
      </c>
      <c r="S3898" t="str">
        <f>VLOOKUP(CleanedData[[#This Row],[Product]],'02_Lookup_Tables'!$H$2:$I$126,2,FALSE)</f>
        <v>Home &amp; Living</v>
      </c>
      <c r="T3898" t="str">
        <f>VLOOKUP(CleanedData[[#This Row],[Province]],'02_Lookup_Tables'!$D$2:$E$10,2, FALSE)</f>
        <v>Northern Region</v>
      </c>
      <c r="U3898" t="str" cm="1">
        <f t="array" ref="U3898">_xlfn.IFS(CleanedData[[#This Row],[Purchase Amount]]&lt;500,"Low",
CleanedData[[#This Row],[Purchase Amount]]&lt;5000,"Medium",
TRUE,"High")</f>
        <v>Medium</v>
      </c>
      <c r="V3898" t="str">
        <f>TEXT(CleanedData[[#This Row],[Date]],"mmmm")</f>
        <v>November</v>
      </c>
      <c r="W3898" t="str">
        <f>"Q"&amp;ROUNDUP(MONTH(CleanedData[[#This Row],[Date]])/3,0)</f>
        <v>Q4</v>
      </c>
      <c r="X3898" t="str">
        <f>IF(CleanedData[[#This Row],[Purchase Amount]]&gt;=5000,"Yes","No")</f>
        <v>No</v>
      </c>
      <c r="Y3898">
        <f>IF(CleanedData[[#This Row],[Recommend]]="Yes",1,0)</f>
        <v>0</v>
      </c>
      <c r="Z3898" s="6">
        <f>CleanedData[[#This Row],[Purchase Amount]]*0.15</f>
        <v>113.34899999999999</v>
      </c>
      <c r="AA3898" s="6">
        <f>CleanedData[[#This Row],[Purchase Amount]]*1.15</f>
        <v>869.0089999999999</v>
      </c>
    </row>
    <row r="3899" spans="1:27" x14ac:dyDescent="0.3">
      <c r="A3899">
        <v>4718</v>
      </c>
      <c r="B3899" t="s">
        <v>4124</v>
      </c>
      <c r="C3899" s="1">
        <v>45760</v>
      </c>
      <c r="D3899">
        <v>42</v>
      </c>
      <c r="E3899" t="s">
        <v>60</v>
      </c>
      <c r="F3899" t="s">
        <v>40</v>
      </c>
      <c r="G3899" t="s">
        <v>214</v>
      </c>
      <c r="H3899">
        <v>1</v>
      </c>
      <c r="I3899" t="s">
        <v>45</v>
      </c>
      <c r="J3899" t="s">
        <v>43</v>
      </c>
      <c r="K3899" t="s">
        <v>64</v>
      </c>
      <c r="L3899" t="s">
        <v>42</v>
      </c>
      <c r="M3899" t="s">
        <v>88</v>
      </c>
      <c r="N3899" t="s">
        <v>80</v>
      </c>
      <c r="O3899" t="s">
        <v>89</v>
      </c>
      <c r="P3899" t="s">
        <v>49</v>
      </c>
      <c r="Q3899" t="s">
        <v>81</v>
      </c>
      <c r="R3899" s="6">
        <f>_xlfn.XLOOKUP(CleanedData[[#This Row],[Product]],'02_Lookup_Tables'!$A$2:$A$126,'02_Lookup_Tables'!$B$2:$B$126)</f>
        <v>134.01</v>
      </c>
      <c r="S3899" t="str">
        <f>VLOOKUP(CleanedData[[#This Row],[Product]],'02_Lookup_Tables'!$H$2:$I$126,2,FALSE)</f>
        <v>Food</v>
      </c>
      <c r="T3899" t="str">
        <f>VLOOKUP(CleanedData[[#This Row],[Province]],'02_Lookup_Tables'!$D$2:$E$10,2, FALSE)</f>
        <v>Northern Region</v>
      </c>
      <c r="U3899" t="str" cm="1">
        <f t="array" ref="U3899">_xlfn.IFS(CleanedData[[#This Row],[Purchase Amount]]&lt;500,"Low",
CleanedData[[#This Row],[Purchase Amount]]&lt;5000,"Medium",
TRUE,"High")</f>
        <v>Low</v>
      </c>
      <c r="V3899" t="str">
        <f>TEXT(CleanedData[[#This Row],[Date]],"mmmm")</f>
        <v>April</v>
      </c>
      <c r="W3899" t="str">
        <f>"Q"&amp;ROUNDUP(MONTH(CleanedData[[#This Row],[Date]])/3,0)</f>
        <v>Q2</v>
      </c>
      <c r="X3899" t="str">
        <f>IF(CleanedData[[#This Row],[Purchase Amount]]&gt;=5000,"Yes","No")</f>
        <v>No</v>
      </c>
      <c r="Y3899">
        <f>IF(CleanedData[[#This Row],[Recommend]]="Yes",1,0)</f>
        <v>1</v>
      </c>
      <c r="Z3899" s="6">
        <f>CleanedData[[#This Row],[Purchase Amount]]*0.15</f>
        <v>20.101499999999998</v>
      </c>
      <c r="AA3899" s="6">
        <f>CleanedData[[#This Row],[Purchase Amount]]*1.15</f>
        <v>154.11149999999998</v>
      </c>
    </row>
    <row r="3900" spans="1:27" x14ac:dyDescent="0.3">
      <c r="A3900">
        <v>4719</v>
      </c>
      <c r="B3900" t="s">
        <v>4125</v>
      </c>
      <c r="C3900" s="1">
        <v>45845</v>
      </c>
      <c r="D3900">
        <v>39</v>
      </c>
      <c r="E3900" t="s">
        <v>60</v>
      </c>
      <c r="F3900" t="s">
        <v>130</v>
      </c>
      <c r="G3900" t="s">
        <v>207</v>
      </c>
      <c r="H3900">
        <v>1</v>
      </c>
      <c r="I3900" t="s">
        <v>42</v>
      </c>
      <c r="J3900" t="s">
        <v>69</v>
      </c>
      <c r="K3900" t="s">
        <v>55</v>
      </c>
      <c r="L3900" t="s">
        <v>45</v>
      </c>
      <c r="M3900" t="s">
        <v>151</v>
      </c>
      <c r="N3900" t="s">
        <v>80</v>
      </c>
      <c r="O3900" t="s">
        <v>89</v>
      </c>
      <c r="P3900" t="s">
        <v>49</v>
      </c>
      <c r="Q3900" t="s">
        <v>81</v>
      </c>
      <c r="R3900" s="6">
        <f>_xlfn.XLOOKUP(CleanedData[[#This Row],[Product]],'02_Lookup_Tables'!$A$2:$A$126,'02_Lookup_Tables'!$B$2:$B$126)</f>
        <v>3755.73</v>
      </c>
      <c r="S3900" t="str">
        <f>VLOOKUP(CleanedData[[#This Row],[Product]],'02_Lookup_Tables'!$H$2:$I$126,2,FALSE)</f>
        <v>Sports &amp; Outdoors</v>
      </c>
      <c r="T3900" t="str">
        <f>VLOOKUP(CleanedData[[#This Row],[Province]],'02_Lookup_Tables'!$D$2:$E$10,2, FALSE)</f>
        <v>Eastern Region</v>
      </c>
      <c r="U3900" t="str" cm="1">
        <f t="array" ref="U3900">_xlfn.IFS(CleanedData[[#This Row],[Purchase Amount]]&lt;500,"Low",
CleanedData[[#This Row],[Purchase Amount]]&lt;5000,"Medium",
TRUE,"High")</f>
        <v>Medium</v>
      </c>
      <c r="V3900" t="str">
        <f>TEXT(CleanedData[[#This Row],[Date]],"mmmm")</f>
        <v>July</v>
      </c>
      <c r="W3900" t="str">
        <f>"Q"&amp;ROUNDUP(MONTH(CleanedData[[#This Row],[Date]])/3,0)</f>
        <v>Q3</v>
      </c>
      <c r="X3900" t="str">
        <f>IF(CleanedData[[#This Row],[Purchase Amount]]&gt;=5000,"Yes","No")</f>
        <v>No</v>
      </c>
      <c r="Y3900">
        <f>IF(CleanedData[[#This Row],[Recommend]]="Yes",1,0)</f>
        <v>0</v>
      </c>
      <c r="Z3900" s="6">
        <f>CleanedData[[#This Row],[Purchase Amount]]*0.15</f>
        <v>563.35950000000003</v>
      </c>
      <c r="AA3900" s="6">
        <f>CleanedData[[#This Row],[Purchase Amount]]*1.15</f>
        <v>4319.0895</v>
      </c>
    </row>
    <row r="3901" spans="1:27" x14ac:dyDescent="0.3">
      <c r="A3901">
        <v>4720</v>
      </c>
      <c r="B3901" t="s">
        <v>4126</v>
      </c>
      <c r="C3901" s="1">
        <v>45892</v>
      </c>
      <c r="D3901">
        <v>61</v>
      </c>
      <c r="E3901" t="s">
        <v>52</v>
      </c>
      <c r="F3901" t="s">
        <v>108</v>
      </c>
      <c r="G3901" t="s">
        <v>391</v>
      </c>
      <c r="H3901">
        <v>5</v>
      </c>
      <c r="I3901" t="s">
        <v>45</v>
      </c>
      <c r="J3901" t="s">
        <v>69</v>
      </c>
      <c r="K3901" t="s">
        <v>44</v>
      </c>
      <c r="L3901" t="s">
        <v>45</v>
      </c>
      <c r="M3901" t="s">
        <v>100</v>
      </c>
      <c r="N3901" t="s">
        <v>57</v>
      </c>
      <c r="O3901" t="s">
        <v>48</v>
      </c>
      <c r="P3901" t="s">
        <v>49</v>
      </c>
      <c r="Q3901" t="s">
        <v>50</v>
      </c>
      <c r="R3901" s="6">
        <f>_xlfn.XLOOKUP(CleanedData[[#This Row],[Product]],'02_Lookup_Tables'!$A$2:$A$126,'02_Lookup_Tables'!$B$2:$B$126)</f>
        <v>886.51</v>
      </c>
      <c r="S3901" t="str">
        <f>VLOOKUP(CleanedData[[#This Row],[Product]],'02_Lookup_Tables'!$H$2:$I$126,2,FALSE)</f>
        <v>Beauty &amp; Personal Care</v>
      </c>
      <c r="T3901" t="str">
        <f>VLOOKUP(CleanedData[[#This Row],[Province]],'02_Lookup_Tables'!$D$2:$E$10,2, FALSE)</f>
        <v>Gauteng Region</v>
      </c>
      <c r="U3901" t="str" cm="1">
        <f t="array" ref="U3901">_xlfn.IFS(CleanedData[[#This Row],[Purchase Amount]]&lt;500,"Low",
CleanedData[[#This Row],[Purchase Amount]]&lt;5000,"Medium",
TRUE,"High")</f>
        <v>Medium</v>
      </c>
      <c r="V3901" t="str">
        <f>TEXT(CleanedData[[#This Row],[Date]],"mmmm")</f>
        <v>August</v>
      </c>
      <c r="W3901" t="str">
        <f>"Q"&amp;ROUNDUP(MONTH(CleanedData[[#This Row],[Date]])/3,0)</f>
        <v>Q3</v>
      </c>
      <c r="X3901" t="str">
        <f>IF(CleanedData[[#This Row],[Purchase Amount]]&gt;=5000,"Yes","No")</f>
        <v>No</v>
      </c>
      <c r="Y3901">
        <f>IF(CleanedData[[#This Row],[Recommend]]="Yes",1,0)</f>
        <v>1</v>
      </c>
      <c r="Z3901" s="6">
        <f>CleanedData[[#This Row],[Purchase Amount]]*0.15</f>
        <v>132.97649999999999</v>
      </c>
      <c r="AA3901" s="6">
        <f>CleanedData[[#This Row],[Purchase Amount]]*1.15</f>
        <v>1019.4864999999999</v>
      </c>
    </row>
    <row r="3902" spans="1:27" x14ac:dyDescent="0.3">
      <c r="A3902">
        <v>4721</v>
      </c>
      <c r="B3902" t="s">
        <v>4127</v>
      </c>
      <c r="C3902" s="1">
        <v>45902</v>
      </c>
      <c r="D3902">
        <v>28</v>
      </c>
      <c r="E3902" t="s">
        <v>39</v>
      </c>
      <c r="F3902" t="s">
        <v>72</v>
      </c>
      <c r="G3902" t="s">
        <v>406</v>
      </c>
      <c r="H3902">
        <v>5</v>
      </c>
      <c r="I3902" t="s">
        <v>45</v>
      </c>
      <c r="J3902" t="s">
        <v>63</v>
      </c>
      <c r="K3902" t="s">
        <v>55</v>
      </c>
      <c r="L3902" t="s">
        <v>45</v>
      </c>
      <c r="M3902" t="s">
        <v>208</v>
      </c>
      <c r="N3902" t="s">
        <v>57</v>
      </c>
      <c r="O3902" t="s">
        <v>89</v>
      </c>
      <c r="P3902" t="s">
        <v>70</v>
      </c>
      <c r="Q3902" t="s">
        <v>58</v>
      </c>
      <c r="R3902" s="6">
        <f>_xlfn.XLOOKUP(CleanedData[[#This Row],[Product]],'02_Lookup_Tables'!$A$2:$A$126,'02_Lookup_Tables'!$B$2:$B$126)</f>
        <v>996.44</v>
      </c>
      <c r="S3902" t="str">
        <f>VLOOKUP(CleanedData[[#This Row],[Product]],'02_Lookup_Tables'!$H$2:$I$126,2,FALSE)</f>
        <v>Sports &amp; Outdoors</v>
      </c>
      <c r="T3902" t="str">
        <f>VLOOKUP(CleanedData[[#This Row],[Province]],'02_Lookup_Tables'!$D$2:$E$10,2, FALSE)</f>
        <v>Central Region</v>
      </c>
      <c r="U3902" t="str" cm="1">
        <f t="array" ref="U3902">_xlfn.IFS(CleanedData[[#This Row],[Purchase Amount]]&lt;500,"Low",
CleanedData[[#This Row],[Purchase Amount]]&lt;5000,"Medium",
TRUE,"High")</f>
        <v>Medium</v>
      </c>
      <c r="V3902" t="str">
        <f>TEXT(CleanedData[[#This Row],[Date]],"mmmm")</f>
        <v>September</v>
      </c>
      <c r="W3902" t="str">
        <f>"Q"&amp;ROUNDUP(MONTH(CleanedData[[#This Row],[Date]])/3,0)</f>
        <v>Q3</v>
      </c>
      <c r="X3902" t="str">
        <f>IF(CleanedData[[#This Row],[Purchase Amount]]&gt;=5000,"Yes","No")</f>
        <v>No</v>
      </c>
      <c r="Y3902">
        <f>IF(CleanedData[[#This Row],[Recommend]]="Yes",1,0)</f>
        <v>1</v>
      </c>
      <c r="Z3902" s="6">
        <f>CleanedData[[#This Row],[Purchase Amount]]*0.15</f>
        <v>149.46600000000001</v>
      </c>
      <c r="AA3902" s="6">
        <f>CleanedData[[#This Row],[Purchase Amount]]*1.15</f>
        <v>1145.9059999999999</v>
      </c>
    </row>
    <row r="3903" spans="1:27" x14ac:dyDescent="0.3">
      <c r="A3903">
        <v>4722</v>
      </c>
      <c r="B3903" t="s">
        <v>4128</v>
      </c>
      <c r="C3903" s="1">
        <v>45568</v>
      </c>
      <c r="D3903">
        <v>24</v>
      </c>
      <c r="E3903" t="s">
        <v>52</v>
      </c>
      <c r="F3903" t="s">
        <v>83</v>
      </c>
      <c r="G3903" t="s">
        <v>340</v>
      </c>
      <c r="H3903">
        <v>5</v>
      </c>
      <c r="I3903" t="s">
        <v>42</v>
      </c>
      <c r="J3903" t="s">
        <v>63</v>
      </c>
      <c r="K3903" t="s">
        <v>55</v>
      </c>
      <c r="L3903" t="s">
        <v>45</v>
      </c>
      <c r="M3903" t="s">
        <v>92</v>
      </c>
      <c r="N3903" t="s">
        <v>57</v>
      </c>
      <c r="O3903" t="s">
        <v>89</v>
      </c>
      <c r="P3903" t="s">
        <v>70</v>
      </c>
      <c r="Q3903" t="s">
        <v>66</v>
      </c>
      <c r="R3903" s="6">
        <f>_xlfn.XLOOKUP(CleanedData[[#This Row],[Product]],'02_Lookup_Tables'!$A$2:$A$126,'02_Lookup_Tables'!$B$2:$B$126)</f>
        <v>828.82</v>
      </c>
      <c r="S3903" t="str">
        <f>VLOOKUP(CleanedData[[#This Row],[Product]],'02_Lookup_Tables'!$H$2:$I$126,2,FALSE)</f>
        <v>Home Devices</v>
      </c>
      <c r="T3903" t="str">
        <f>VLOOKUP(CleanedData[[#This Row],[Province]],'02_Lookup_Tables'!$D$2:$E$10,2, FALSE)</f>
        <v>Western Region</v>
      </c>
      <c r="U3903" t="str" cm="1">
        <f t="array" ref="U3903">_xlfn.IFS(CleanedData[[#This Row],[Purchase Amount]]&lt;500,"Low",
CleanedData[[#This Row],[Purchase Amount]]&lt;5000,"Medium",
TRUE,"High")</f>
        <v>Medium</v>
      </c>
      <c r="V3903" t="str">
        <f>TEXT(CleanedData[[#This Row],[Date]],"mmmm")</f>
        <v>October</v>
      </c>
      <c r="W3903" t="str">
        <f>"Q"&amp;ROUNDUP(MONTH(CleanedData[[#This Row],[Date]])/3,0)</f>
        <v>Q4</v>
      </c>
      <c r="X3903" t="str">
        <f>IF(CleanedData[[#This Row],[Purchase Amount]]&gt;=5000,"Yes","No")</f>
        <v>No</v>
      </c>
      <c r="Y3903">
        <f>IF(CleanedData[[#This Row],[Recommend]]="Yes",1,0)</f>
        <v>0</v>
      </c>
      <c r="Z3903" s="6">
        <f>CleanedData[[#This Row],[Purchase Amount]]*0.15</f>
        <v>124.32300000000001</v>
      </c>
      <c r="AA3903" s="6">
        <f>CleanedData[[#This Row],[Purchase Amount]]*1.15</f>
        <v>953.14300000000003</v>
      </c>
    </row>
    <row r="3904" spans="1:27" x14ac:dyDescent="0.3">
      <c r="A3904">
        <v>4723</v>
      </c>
      <c r="B3904" t="s">
        <v>4129</v>
      </c>
      <c r="C3904" s="1">
        <v>45511</v>
      </c>
      <c r="D3904">
        <v>33</v>
      </c>
      <c r="E3904" t="s">
        <v>60</v>
      </c>
      <c r="F3904" t="s">
        <v>77</v>
      </c>
      <c r="G3904" t="s">
        <v>109</v>
      </c>
      <c r="H3904">
        <v>2</v>
      </c>
      <c r="I3904" t="s">
        <v>45</v>
      </c>
      <c r="J3904" t="s">
        <v>43</v>
      </c>
      <c r="K3904" t="s">
        <v>44</v>
      </c>
      <c r="L3904" t="s">
        <v>42</v>
      </c>
      <c r="M3904" t="s">
        <v>136</v>
      </c>
      <c r="N3904" t="s">
        <v>47</v>
      </c>
      <c r="O3904" t="s">
        <v>89</v>
      </c>
      <c r="P3904" t="s">
        <v>49</v>
      </c>
      <c r="Q3904" t="s">
        <v>58</v>
      </c>
      <c r="R3904" s="6">
        <f>_xlfn.XLOOKUP(CleanedData[[#This Row],[Product]],'02_Lookup_Tables'!$A$2:$A$126,'02_Lookup_Tables'!$B$2:$B$126)</f>
        <v>228.08</v>
      </c>
      <c r="S3904" t="str">
        <f>VLOOKUP(CleanedData[[#This Row],[Product]],'02_Lookup_Tables'!$H$2:$I$126,2,FALSE)</f>
        <v>Apparel</v>
      </c>
      <c r="T3904" t="str">
        <f>VLOOKUP(CleanedData[[#This Row],[Province]],'02_Lookup_Tables'!$D$2:$E$10,2, FALSE)</f>
        <v>Central Region</v>
      </c>
      <c r="U3904" t="str" cm="1">
        <f t="array" ref="U3904">_xlfn.IFS(CleanedData[[#This Row],[Purchase Amount]]&lt;500,"Low",
CleanedData[[#This Row],[Purchase Amount]]&lt;5000,"Medium",
TRUE,"High")</f>
        <v>Low</v>
      </c>
      <c r="V3904" t="str">
        <f>TEXT(CleanedData[[#This Row],[Date]],"mmmm")</f>
        <v>August</v>
      </c>
      <c r="W3904" t="str">
        <f>"Q"&amp;ROUNDUP(MONTH(CleanedData[[#This Row],[Date]])/3,0)</f>
        <v>Q3</v>
      </c>
      <c r="X3904" t="str">
        <f>IF(CleanedData[[#This Row],[Purchase Amount]]&gt;=5000,"Yes","No")</f>
        <v>No</v>
      </c>
      <c r="Y3904">
        <f>IF(CleanedData[[#This Row],[Recommend]]="Yes",1,0)</f>
        <v>1</v>
      </c>
      <c r="Z3904" s="6">
        <f>CleanedData[[#This Row],[Purchase Amount]]*0.15</f>
        <v>34.212000000000003</v>
      </c>
      <c r="AA3904" s="6">
        <f>CleanedData[[#This Row],[Purchase Amount]]*1.15</f>
        <v>262.29199999999997</v>
      </c>
    </row>
    <row r="3905" spans="1:27" x14ac:dyDescent="0.3">
      <c r="A3905">
        <v>4724</v>
      </c>
      <c r="B3905" t="s">
        <v>4130</v>
      </c>
      <c r="C3905" s="1">
        <v>45698</v>
      </c>
      <c r="D3905">
        <v>49</v>
      </c>
      <c r="E3905" t="s">
        <v>52</v>
      </c>
      <c r="F3905" t="s">
        <v>83</v>
      </c>
      <c r="G3905" t="s">
        <v>696</v>
      </c>
      <c r="H3905">
        <v>4</v>
      </c>
      <c r="I3905" t="s">
        <v>45</v>
      </c>
      <c r="J3905" t="s">
        <v>54</v>
      </c>
      <c r="K3905" t="s">
        <v>64</v>
      </c>
      <c r="L3905" t="s">
        <v>42</v>
      </c>
      <c r="N3905" t="s">
        <v>96</v>
      </c>
      <c r="O3905" t="s">
        <v>134</v>
      </c>
      <c r="P3905" t="s">
        <v>8646</v>
      </c>
      <c r="Q3905" t="s">
        <v>93</v>
      </c>
      <c r="R3905" s="6">
        <f>_xlfn.XLOOKUP(CleanedData[[#This Row],[Product]],'02_Lookup_Tables'!$A$2:$A$126,'02_Lookup_Tables'!$B$2:$B$126)</f>
        <v>1233.45</v>
      </c>
      <c r="S3905" t="str">
        <f>VLOOKUP(CleanedData[[#This Row],[Product]],'02_Lookup_Tables'!$H$2:$I$126,2,FALSE)</f>
        <v>Beauty &amp; Personal Care</v>
      </c>
      <c r="T3905" t="str">
        <f>VLOOKUP(CleanedData[[#This Row],[Province]],'02_Lookup_Tables'!$D$2:$E$10,2, FALSE)</f>
        <v>Western Region</v>
      </c>
      <c r="U3905" t="str" cm="1">
        <f t="array" ref="U3905">_xlfn.IFS(CleanedData[[#This Row],[Purchase Amount]]&lt;500,"Low",
CleanedData[[#This Row],[Purchase Amount]]&lt;5000,"Medium",
TRUE,"High")</f>
        <v>Medium</v>
      </c>
      <c r="V3905" t="str">
        <f>TEXT(CleanedData[[#This Row],[Date]],"mmmm")</f>
        <v>February</v>
      </c>
      <c r="W3905" t="str">
        <f>"Q"&amp;ROUNDUP(MONTH(CleanedData[[#This Row],[Date]])/3,0)</f>
        <v>Q1</v>
      </c>
      <c r="X3905" t="str">
        <f>IF(CleanedData[[#This Row],[Purchase Amount]]&gt;=5000,"Yes","No")</f>
        <v>No</v>
      </c>
      <c r="Y3905">
        <f>IF(CleanedData[[#This Row],[Recommend]]="Yes",1,0)</f>
        <v>1</v>
      </c>
      <c r="Z3905" s="6">
        <f>CleanedData[[#This Row],[Purchase Amount]]*0.15</f>
        <v>185.01750000000001</v>
      </c>
      <c r="AA3905" s="6">
        <f>CleanedData[[#This Row],[Purchase Amount]]*1.15</f>
        <v>1418.4675</v>
      </c>
    </row>
    <row r="3906" spans="1:27" x14ac:dyDescent="0.3">
      <c r="A3906">
        <v>4725</v>
      </c>
      <c r="B3906" t="s">
        <v>4131</v>
      </c>
      <c r="C3906" s="1">
        <v>45910</v>
      </c>
      <c r="E3906" t="s">
        <v>39</v>
      </c>
      <c r="F3906" t="s">
        <v>40</v>
      </c>
      <c r="G3906" t="s">
        <v>301</v>
      </c>
      <c r="H3906">
        <v>1</v>
      </c>
      <c r="I3906" t="s">
        <v>45</v>
      </c>
      <c r="J3906" t="s">
        <v>69</v>
      </c>
      <c r="K3906" t="s">
        <v>64</v>
      </c>
      <c r="L3906" t="s">
        <v>42</v>
      </c>
      <c r="N3906" t="s">
        <v>80</v>
      </c>
      <c r="O3906" t="s">
        <v>134</v>
      </c>
      <c r="P3906" t="s">
        <v>8646</v>
      </c>
      <c r="Q3906" t="s">
        <v>166</v>
      </c>
      <c r="R3906" s="6">
        <f>_xlfn.XLOOKUP(CleanedData[[#This Row],[Product]],'02_Lookup_Tables'!$A$2:$A$126,'02_Lookup_Tables'!$B$2:$B$126)</f>
        <v>1000.7</v>
      </c>
      <c r="S3906" t="str">
        <f>VLOOKUP(CleanedData[[#This Row],[Product]],'02_Lookup_Tables'!$H$2:$I$126,2,FALSE)</f>
        <v>Toys &amp; Games</v>
      </c>
      <c r="T3906" t="str">
        <f>VLOOKUP(CleanedData[[#This Row],[Province]],'02_Lookup_Tables'!$D$2:$E$10,2, FALSE)</f>
        <v>Northern Region</v>
      </c>
      <c r="U3906" t="str" cm="1">
        <f t="array" ref="U3906">_xlfn.IFS(CleanedData[[#This Row],[Purchase Amount]]&lt;500,"Low",
CleanedData[[#This Row],[Purchase Amount]]&lt;5000,"Medium",
TRUE,"High")</f>
        <v>Medium</v>
      </c>
      <c r="V3906" t="str">
        <f>TEXT(CleanedData[[#This Row],[Date]],"mmmm")</f>
        <v>September</v>
      </c>
      <c r="W3906" t="str">
        <f>"Q"&amp;ROUNDUP(MONTH(CleanedData[[#This Row],[Date]])/3,0)</f>
        <v>Q3</v>
      </c>
      <c r="X3906" t="str">
        <f>IF(CleanedData[[#This Row],[Purchase Amount]]&gt;=5000,"Yes","No")</f>
        <v>No</v>
      </c>
      <c r="Y3906">
        <f>IF(CleanedData[[#This Row],[Recommend]]="Yes",1,0)</f>
        <v>1</v>
      </c>
      <c r="Z3906" s="6">
        <f>CleanedData[[#This Row],[Purchase Amount]]*0.15</f>
        <v>150.10499999999999</v>
      </c>
      <c r="AA3906" s="6">
        <f>CleanedData[[#This Row],[Purchase Amount]]*1.15</f>
        <v>1150.8050000000001</v>
      </c>
    </row>
    <row r="3907" spans="1:27" x14ac:dyDescent="0.3">
      <c r="A3907">
        <v>4726</v>
      </c>
      <c r="B3907" t="s">
        <v>4132</v>
      </c>
      <c r="C3907" s="1">
        <v>45987</v>
      </c>
      <c r="D3907">
        <v>30</v>
      </c>
      <c r="E3907" t="s">
        <v>60</v>
      </c>
      <c r="F3907" t="s">
        <v>108</v>
      </c>
      <c r="G3907" t="s">
        <v>454</v>
      </c>
      <c r="H3907">
        <v>4</v>
      </c>
      <c r="I3907" t="s">
        <v>42</v>
      </c>
      <c r="J3907" t="s">
        <v>43</v>
      </c>
      <c r="K3907" t="s">
        <v>44</v>
      </c>
      <c r="L3907" t="s">
        <v>45</v>
      </c>
      <c r="M3907" t="s">
        <v>147</v>
      </c>
      <c r="N3907" t="s">
        <v>96</v>
      </c>
      <c r="O3907" t="s">
        <v>148</v>
      </c>
      <c r="P3907" t="s">
        <v>49</v>
      </c>
      <c r="Q3907" t="s">
        <v>58</v>
      </c>
      <c r="R3907" s="6">
        <f>_xlfn.XLOOKUP(CleanedData[[#This Row],[Product]],'02_Lookup_Tables'!$A$2:$A$126,'02_Lookup_Tables'!$B$2:$B$126)</f>
        <v>2413.3000000000002</v>
      </c>
      <c r="S3907" t="str">
        <f>VLOOKUP(CleanedData[[#This Row],[Product]],'02_Lookup_Tables'!$H$2:$I$126,2,FALSE)</f>
        <v>Electronics</v>
      </c>
      <c r="T3907" t="str">
        <f>VLOOKUP(CleanedData[[#This Row],[Province]],'02_Lookup_Tables'!$D$2:$E$10,2, FALSE)</f>
        <v>Gauteng Region</v>
      </c>
      <c r="U3907" t="str" cm="1">
        <f t="array" ref="U3907">_xlfn.IFS(CleanedData[[#This Row],[Purchase Amount]]&lt;500,"Low",
CleanedData[[#This Row],[Purchase Amount]]&lt;5000,"Medium",
TRUE,"High")</f>
        <v>Medium</v>
      </c>
      <c r="V3907" t="str">
        <f>TEXT(CleanedData[[#This Row],[Date]],"mmmm")</f>
        <v>November</v>
      </c>
      <c r="W3907" t="str">
        <f>"Q"&amp;ROUNDUP(MONTH(CleanedData[[#This Row],[Date]])/3,0)</f>
        <v>Q4</v>
      </c>
      <c r="X3907" t="str">
        <f>IF(CleanedData[[#This Row],[Purchase Amount]]&gt;=5000,"Yes","No")</f>
        <v>No</v>
      </c>
      <c r="Y3907">
        <f>IF(CleanedData[[#This Row],[Recommend]]="Yes",1,0)</f>
        <v>0</v>
      </c>
      <c r="Z3907" s="6">
        <f>CleanedData[[#This Row],[Purchase Amount]]*0.15</f>
        <v>361.995</v>
      </c>
      <c r="AA3907" s="6">
        <f>CleanedData[[#This Row],[Purchase Amount]]*1.15</f>
        <v>2775.2950000000001</v>
      </c>
    </row>
    <row r="3908" spans="1:27" x14ac:dyDescent="0.3">
      <c r="A3908">
        <v>4727</v>
      </c>
      <c r="B3908" t="s">
        <v>4133</v>
      </c>
      <c r="C3908" s="1">
        <v>45855</v>
      </c>
      <c r="D3908">
        <v>23</v>
      </c>
      <c r="E3908" t="s">
        <v>39</v>
      </c>
      <c r="F3908" t="s">
        <v>130</v>
      </c>
      <c r="G3908" t="s">
        <v>519</v>
      </c>
      <c r="H3908">
        <v>2</v>
      </c>
      <c r="I3908" t="s">
        <v>45</v>
      </c>
      <c r="J3908" t="s">
        <v>69</v>
      </c>
      <c r="K3908" t="s">
        <v>55</v>
      </c>
      <c r="L3908" t="s">
        <v>42</v>
      </c>
      <c r="M3908" t="s">
        <v>79</v>
      </c>
      <c r="N3908" t="s">
        <v>47</v>
      </c>
      <c r="O3908" t="s">
        <v>89</v>
      </c>
      <c r="P3908" t="s">
        <v>49</v>
      </c>
      <c r="Q3908" t="s">
        <v>66</v>
      </c>
      <c r="R3908" s="6">
        <f>_xlfn.XLOOKUP(CleanedData[[#This Row],[Product]],'02_Lookup_Tables'!$A$2:$A$126,'02_Lookup_Tables'!$B$2:$B$126)</f>
        <v>338.79</v>
      </c>
      <c r="S3908" t="str">
        <f>VLOOKUP(CleanedData[[#This Row],[Product]],'02_Lookup_Tables'!$H$2:$I$126,2,FALSE)</f>
        <v>Accessories</v>
      </c>
      <c r="T3908" t="str">
        <f>VLOOKUP(CleanedData[[#This Row],[Province]],'02_Lookup_Tables'!$D$2:$E$10,2, FALSE)</f>
        <v>Eastern Region</v>
      </c>
      <c r="U3908" t="str" cm="1">
        <f t="array" ref="U3908">_xlfn.IFS(CleanedData[[#This Row],[Purchase Amount]]&lt;500,"Low",
CleanedData[[#This Row],[Purchase Amount]]&lt;5000,"Medium",
TRUE,"High")</f>
        <v>Low</v>
      </c>
      <c r="V3908" t="str">
        <f>TEXT(CleanedData[[#This Row],[Date]],"mmmm")</f>
        <v>July</v>
      </c>
      <c r="W3908" t="str">
        <f>"Q"&amp;ROUNDUP(MONTH(CleanedData[[#This Row],[Date]])/3,0)</f>
        <v>Q3</v>
      </c>
      <c r="X3908" t="str">
        <f>IF(CleanedData[[#This Row],[Purchase Amount]]&gt;=5000,"Yes","No")</f>
        <v>No</v>
      </c>
      <c r="Y3908">
        <f>IF(CleanedData[[#This Row],[Recommend]]="Yes",1,0)</f>
        <v>1</v>
      </c>
      <c r="Z3908" s="6">
        <f>CleanedData[[#This Row],[Purchase Amount]]*0.15</f>
        <v>50.8185</v>
      </c>
      <c r="AA3908" s="6">
        <f>CleanedData[[#This Row],[Purchase Amount]]*1.15</f>
        <v>389.60849999999999</v>
      </c>
    </row>
    <row r="3909" spans="1:27" x14ac:dyDescent="0.3">
      <c r="A3909">
        <v>4729</v>
      </c>
      <c r="B3909" t="s">
        <v>4134</v>
      </c>
      <c r="C3909" s="1">
        <v>45721</v>
      </c>
      <c r="D3909">
        <v>24</v>
      </c>
      <c r="E3909" t="s">
        <v>52</v>
      </c>
      <c r="F3909" t="s">
        <v>125</v>
      </c>
      <c r="G3909" t="s">
        <v>478</v>
      </c>
      <c r="H3909">
        <v>5</v>
      </c>
      <c r="I3909" t="s">
        <v>45</v>
      </c>
      <c r="J3909" t="s">
        <v>63</v>
      </c>
      <c r="K3909" t="s">
        <v>44</v>
      </c>
      <c r="L3909" t="s">
        <v>42</v>
      </c>
      <c r="M3909" t="s">
        <v>46</v>
      </c>
      <c r="N3909" t="s">
        <v>57</v>
      </c>
      <c r="O3909" t="s">
        <v>89</v>
      </c>
      <c r="P3909" t="s">
        <v>70</v>
      </c>
      <c r="Q3909" t="s">
        <v>66</v>
      </c>
      <c r="R3909" s="6">
        <f>_xlfn.XLOOKUP(CleanedData[[#This Row],[Product]],'02_Lookup_Tables'!$A$2:$A$126,'02_Lookup_Tables'!$B$2:$B$126)</f>
        <v>4507.63</v>
      </c>
      <c r="S3909" t="str">
        <f>VLOOKUP(CleanedData[[#This Row],[Product]],'02_Lookup_Tables'!$H$2:$I$126,2,FALSE)</f>
        <v>Sports &amp; Outdoors</v>
      </c>
      <c r="T3909" t="str">
        <f>VLOOKUP(CleanedData[[#This Row],[Province]],'02_Lookup_Tables'!$D$2:$E$10,2, FALSE)</f>
        <v>Western Region</v>
      </c>
      <c r="U3909" t="str" cm="1">
        <f t="array" ref="U3909">_xlfn.IFS(CleanedData[[#This Row],[Purchase Amount]]&lt;500,"Low",
CleanedData[[#This Row],[Purchase Amount]]&lt;5000,"Medium",
TRUE,"High")</f>
        <v>Medium</v>
      </c>
      <c r="V3909" t="str">
        <f>TEXT(CleanedData[[#This Row],[Date]],"mmmm")</f>
        <v>March</v>
      </c>
      <c r="W3909" t="str">
        <f>"Q"&amp;ROUNDUP(MONTH(CleanedData[[#This Row],[Date]])/3,0)</f>
        <v>Q1</v>
      </c>
      <c r="X3909" t="str">
        <f>IF(CleanedData[[#This Row],[Purchase Amount]]&gt;=5000,"Yes","No")</f>
        <v>No</v>
      </c>
      <c r="Y3909">
        <f>IF(CleanedData[[#This Row],[Recommend]]="Yes",1,0)</f>
        <v>1</v>
      </c>
      <c r="Z3909" s="6">
        <f>CleanedData[[#This Row],[Purchase Amount]]*0.15</f>
        <v>676.14449999999999</v>
      </c>
      <c r="AA3909" s="6">
        <f>CleanedData[[#This Row],[Purchase Amount]]*1.15</f>
        <v>5183.7744999999995</v>
      </c>
    </row>
    <row r="3910" spans="1:27" x14ac:dyDescent="0.3">
      <c r="A3910">
        <v>4730</v>
      </c>
      <c r="B3910" t="s">
        <v>4135</v>
      </c>
      <c r="C3910" s="1">
        <v>45743</v>
      </c>
      <c r="D3910">
        <v>42</v>
      </c>
      <c r="E3910" t="s">
        <v>52</v>
      </c>
      <c r="F3910" t="s">
        <v>72</v>
      </c>
      <c r="G3910" t="s">
        <v>307</v>
      </c>
      <c r="H3910">
        <v>1</v>
      </c>
      <c r="I3910" t="s">
        <v>45</v>
      </c>
      <c r="J3910" t="s">
        <v>43</v>
      </c>
      <c r="K3910" t="s">
        <v>55</v>
      </c>
      <c r="L3910" t="s">
        <v>45</v>
      </c>
      <c r="M3910" t="s">
        <v>88</v>
      </c>
      <c r="N3910" t="s">
        <v>80</v>
      </c>
      <c r="O3910" t="s">
        <v>89</v>
      </c>
      <c r="P3910" t="s">
        <v>49</v>
      </c>
      <c r="Q3910" t="s">
        <v>81</v>
      </c>
      <c r="R3910" s="6">
        <f>_xlfn.XLOOKUP(CleanedData[[#This Row],[Product]],'02_Lookup_Tables'!$A$2:$A$126,'02_Lookup_Tables'!$B$2:$B$126)</f>
        <v>824.74</v>
      </c>
      <c r="S3910" t="str">
        <f>VLOOKUP(CleanedData[[#This Row],[Product]],'02_Lookup_Tables'!$H$2:$I$126,2,FALSE)</f>
        <v>Apparel</v>
      </c>
      <c r="T3910" t="str">
        <f>VLOOKUP(CleanedData[[#This Row],[Province]],'02_Lookup_Tables'!$D$2:$E$10,2, FALSE)</f>
        <v>Central Region</v>
      </c>
      <c r="U3910" t="str" cm="1">
        <f t="array" ref="U3910">_xlfn.IFS(CleanedData[[#This Row],[Purchase Amount]]&lt;500,"Low",
CleanedData[[#This Row],[Purchase Amount]]&lt;5000,"Medium",
TRUE,"High")</f>
        <v>Medium</v>
      </c>
      <c r="V3910" t="str">
        <f>TEXT(CleanedData[[#This Row],[Date]],"mmmm")</f>
        <v>March</v>
      </c>
      <c r="W3910" t="str">
        <f>"Q"&amp;ROUNDUP(MONTH(CleanedData[[#This Row],[Date]])/3,0)</f>
        <v>Q1</v>
      </c>
      <c r="X3910" t="str">
        <f>IF(CleanedData[[#This Row],[Purchase Amount]]&gt;=5000,"Yes","No")</f>
        <v>No</v>
      </c>
      <c r="Y3910">
        <f>IF(CleanedData[[#This Row],[Recommend]]="Yes",1,0)</f>
        <v>1</v>
      </c>
      <c r="Z3910" s="6">
        <f>CleanedData[[#This Row],[Purchase Amount]]*0.15</f>
        <v>123.711</v>
      </c>
      <c r="AA3910" s="6">
        <f>CleanedData[[#This Row],[Purchase Amount]]*1.15</f>
        <v>948.45099999999991</v>
      </c>
    </row>
    <row r="3911" spans="1:27" x14ac:dyDescent="0.3">
      <c r="A3911">
        <v>4731</v>
      </c>
      <c r="B3911" t="s">
        <v>4136</v>
      </c>
      <c r="C3911" s="1">
        <v>45604</v>
      </c>
      <c r="D3911">
        <v>48</v>
      </c>
      <c r="E3911" t="s">
        <v>52</v>
      </c>
      <c r="F3911" t="s">
        <v>40</v>
      </c>
      <c r="G3911" t="s">
        <v>205</v>
      </c>
      <c r="H3911">
        <v>4</v>
      </c>
      <c r="I3911" t="s">
        <v>45</v>
      </c>
      <c r="J3911" t="s">
        <v>74</v>
      </c>
      <c r="K3911" t="s">
        <v>44</v>
      </c>
      <c r="L3911" t="s">
        <v>42</v>
      </c>
      <c r="M3911" t="s">
        <v>175</v>
      </c>
      <c r="N3911" t="s">
        <v>96</v>
      </c>
      <c r="O3911" t="s">
        <v>89</v>
      </c>
      <c r="P3911" t="s">
        <v>70</v>
      </c>
      <c r="Q3911" t="s">
        <v>93</v>
      </c>
      <c r="R3911" s="6">
        <f>_xlfn.XLOOKUP(CleanedData[[#This Row],[Product]],'02_Lookup_Tables'!$A$2:$A$126,'02_Lookup_Tables'!$B$2:$B$126)</f>
        <v>139.72999999999999</v>
      </c>
      <c r="S3911" t="str">
        <f>VLOOKUP(CleanedData[[#This Row],[Product]],'02_Lookup_Tables'!$H$2:$I$126,2,FALSE)</f>
        <v>Beauty &amp; Personal Care</v>
      </c>
      <c r="T3911" t="str">
        <f>VLOOKUP(CleanedData[[#This Row],[Province]],'02_Lookup_Tables'!$D$2:$E$10,2, FALSE)</f>
        <v>Northern Region</v>
      </c>
      <c r="U3911" t="str" cm="1">
        <f t="array" ref="U3911">_xlfn.IFS(CleanedData[[#This Row],[Purchase Amount]]&lt;500,"Low",
CleanedData[[#This Row],[Purchase Amount]]&lt;5000,"Medium",
TRUE,"High")</f>
        <v>Low</v>
      </c>
      <c r="V3911" t="str">
        <f>TEXT(CleanedData[[#This Row],[Date]],"mmmm")</f>
        <v>November</v>
      </c>
      <c r="W3911" t="str">
        <f>"Q"&amp;ROUNDUP(MONTH(CleanedData[[#This Row],[Date]])/3,0)</f>
        <v>Q4</v>
      </c>
      <c r="X3911" t="str">
        <f>IF(CleanedData[[#This Row],[Purchase Amount]]&gt;=5000,"Yes","No")</f>
        <v>No</v>
      </c>
      <c r="Y3911">
        <f>IF(CleanedData[[#This Row],[Recommend]]="Yes",1,0)</f>
        <v>1</v>
      </c>
      <c r="Z3911" s="6">
        <f>CleanedData[[#This Row],[Purchase Amount]]*0.15</f>
        <v>20.959499999999998</v>
      </c>
      <c r="AA3911" s="6">
        <f>CleanedData[[#This Row],[Purchase Amount]]*1.15</f>
        <v>160.68949999999998</v>
      </c>
    </row>
    <row r="3912" spans="1:27" x14ac:dyDescent="0.3">
      <c r="A3912">
        <v>4732</v>
      </c>
      <c r="B3912" t="s">
        <v>4137</v>
      </c>
      <c r="C3912" s="1">
        <v>46003</v>
      </c>
      <c r="D3912">
        <v>43</v>
      </c>
      <c r="E3912" t="s">
        <v>60</v>
      </c>
      <c r="F3912" t="s">
        <v>125</v>
      </c>
      <c r="G3912" t="s">
        <v>171</v>
      </c>
      <c r="H3912">
        <v>3</v>
      </c>
      <c r="I3912" t="s">
        <v>42</v>
      </c>
      <c r="J3912" t="s">
        <v>43</v>
      </c>
      <c r="K3912" t="s">
        <v>44</v>
      </c>
      <c r="L3912" t="s">
        <v>45</v>
      </c>
      <c r="M3912" t="s">
        <v>92</v>
      </c>
      <c r="N3912" t="s">
        <v>48</v>
      </c>
      <c r="O3912" t="s">
        <v>89</v>
      </c>
      <c r="P3912" t="s">
        <v>49</v>
      </c>
      <c r="Q3912" t="s">
        <v>81</v>
      </c>
      <c r="R3912" s="6">
        <f>_xlfn.XLOOKUP(CleanedData[[#This Row],[Product]],'02_Lookup_Tables'!$A$2:$A$126,'02_Lookup_Tables'!$B$2:$B$126)</f>
        <v>6710.27</v>
      </c>
      <c r="S3912" t="str">
        <f>VLOOKUP(CleanedData[[#This Row],[Product]],'02_Lookup_Tables'!$H$2:$I$126,2,FALSE)</f>
        <v>Home Devices</v>
      </c>
      <c r="T3912" t="str">
        <f>VLOOKUP(CleanedData[[#This Row],[Province]],'02_Lookup_Tables'!$D$2:$E$10,2, FALSE)</f>
        <v>Western Region</v>
      </c>
      <c r="U3912" t="str" cm="1">
        <f t="array" ref="U3912">_xlfn.IFS(CleanedData[[#This Row],[Purchase Amount]]&lt;500,"Low",
CleanedData[[#This Row],[Purchase Amount]]&lt;5000,"Medium",
TRUE,"High")</f>
        <v>High</v>
      </c>
      <c r="V3912" t="str">
        <f>TEXT(CleanedData[[#This Row],[Date]],"mmmm")</f>
        <v>December</v>
      </c>
      <c r="W3912" t="str">
        <f>"Q"&amp;ROUNDUP(MONTH(CleanedData[[#This Row],[Date]])/3,0)</f>
        <v>Q4</v>
      </c>
      <c r="X3912" t="str">
        <f>IF(CleanedData[[#This Row],[Purchase Amount]]&gt;=5000,"Yes","No")</f>
        <v>Yes</v>
      </c>
      <c r="Y3912">
        <f>IF(CleanedData[[#This Row],[Recommend]]="Yes",1,0)</f>
        <v>0</v>
      </c>
      <c r="Z3912" s="6">
        <f>CleanedData[[#This Row],[Purchase Amount]]*0.15</f>
        <v>1006.5405000000001</v>
      </c>
      <c r="AA3912" s="6">
        <f>CleanedData[[#This Row],[Purchase Amount]]*1.15</f>
        <v>7716.8104999999996</v>
      </c>
    </row>
    <row r="3913" spans="1:27" x14ac:dyDescent="0.3">
      <c r="A3913">
        <v>4733</v>
      </c>
      <c r="B3913" t="s">
        <v>4138</v>
      </c>
      <c r="C3913" s="1">
        <v>45822</v>
      </c>
      <c r="D3913">
        <v>55</v>
      </c>
      <c r="E3913" t="s">
        <v>39</v>
      </c>
      <c r="F3913" t="s">
        <v>130</v>
      </c>
      <c r="G3913" t="s">
        <v>362</v>
      </c>
      <c r="H3913">
        <v>1</v>
      </c>
      <c r="I3913" t="s">
        <v>42</v>
      </c>
      <c r="J3913" t="s">
        <v>54</v>
      </c>
      <c r="K3913" t="s">
        <v>55</v>
      </c>
      <c r="L3913" t="s">
        <v>45</v>
      </c>
      <c r="M3913" t="s">
        <v>136</v>
      </c>
      <c r="N3913" t="s">
        <v>80</v>
      </c>
      <c r="O3913" t="s">
        <v>89</v>
      </c>
      <c r="P3913" t="s">
        <v>49</v>
      </c>
      <c r="Q3913" t="s">
        <v>50</v>
      </c>
      <c r="R3913" s="6">
        <f>_xlfn.XLOOKUP(CleanedData[[#This Row],[Product]],'02_Lookup_Tables'!$A$2:$A$126,'02_Lookup_Tables'!$B$2:$B$126)</f>
        <v>1746.77</v>
      </c>
      <c r="S3913" t="str">
        <f>VLOOKUP(CleanedData[[#This Row],[Product]],'02_Lookup_Tables'!$H$2:$I$126,2,FALSE)</f>
        <v>Home Devices</v>
      </c>
      <c r="T3913" t="str">
        <f>VLOOKUP(CleanedData[[#This Row],[Province]],'02_Lookup_Tables'!$D$2:$E$10,2, FALSE)</f>
        <v>Eastern Region</v>
      </c>
      <c r="U3913" t="str" cm="1">
        <f t="array" ref="U3913">_xlfn.IFS(CleanedData[[#This Row],[Purchase Amount]]&lt;500,"Low",
CleanedData[[#This Row],[Purchase Amount]]&lt;5000,"Medium",
TRUE,"High")</f>
        <v>Medium</v>
      </c>
      <c r="V3913" t="str">
        <f>TEXT(CleanedData[[#This Row],[Date]],"mmmm")</f>
        <v>June</v>
      </c>
      <c r="W3913" t="str">
        <f>"Q"&amp;ROUNDUP(MONTH(CleanedData[[#This Row],[Date]])/3,0)</f>
        <v>Q2</v>
      </c>
      <c r="X3913" t="str">
        <f>IF(CleanedData[[#This Row],[Purchase Amount]]&gt;=5000,"Yes","No")</f>
        <v>No</v>
      </c>
      <c r="Y3913">
        <f>IF(CleanedData[[#This Row],[Recommend]]="Yes",1,0)</f>
        <v>0</v>
      </c>
      <c r="Z3913" s="6">
        <f>CleanedData[[#This Row],[Purchase Amount]]*0.15</f>
        <v>262.01549999999997</v>
      </c>
      <c r="AA3913" s="6">
        <f>CleanedData[[#This Row],[Purchase Amount]]*1.15</f>
        <v>2008.7854999999997</v>
      </c>
    </row>
    <row r="3914" spans="1:27" x14ac:dyDescent="0.3">
      <c r="A3914">
        <v>4736</v>
      </c>
      <c r="B3914" t="s">
        <v>4139</v>
      </c>
      <c r="C3914" s="1">
        <v>45307</v>
      </c>
      <c r="D3914">
        <v>60</v>
      </c>
      <c r="E3914" t="s">
        <v>39</v>
      </c>
      <c r="F3914" t="s">
        <v>77</v>
      </c>
      <c r="G3914" t="s">
        <v>246</v>
      </c>
      <c r="H3914">
        <v>3</v>
      </c>
      <c r="I3914" t="s">
        <v>42</v>
      </c>
      <c r="J3914" t="s">
        <v>43</v>
      </c>
      <c r="K3914" t="s">
        <v>64</v>
      </c>
      <c r="L3914" t="s">
        <v>42</v>
      </c>
      <c r="M3914" t="s">
        <v>65</v>
      </c>
      <c r="N3914" t="s">
        <v>48</v>
      </c>
      <c r="O3914" t="s">
        <v>89</v>
      </c>
      <c r="P3914" t="s">
        <v>49</v>
      </c>
      <c r="Q3914" t="s">
        <v>50</v>
      </c>
      <c r="R3914" s="6">
        <f>_xlfn.XLOOKUP(CleanedData[[#This Row],[Product]],'02_Lookup_Tables'!$A$2:$A$126,'02_Lookup_Tables'!$B$2:$B$126)</f>
        <v>2603.98</v>
      </c>
      <c r="S3914" t="str">
        <f>VLOOKUP(CleanedData[[#This Row],[Product]],'02_Lookup_Tables'!$H$2:$I$126,2,FALSE)</f>
        <v>Accessories</v>
      </c>
      <c r="T3914" t="str">
        <f>VLOOKUP(CleanedData[[#This Row],[Province]],'02_Lookup_Tables'!$D$2:$E$10,2, FALSE)</f>
        <v>Central Region</v>
      </c>
      <c r="U3914" t="str" cm="1">
        <f t="array" ref="U3914">_xlfn.IFS(CleanedData[[#This Row],[Purchase Amount]]&lt;500,"Low",
CleanedData[[#This Row],[Purchase Amount]]&lt;5000,"Medium",
TRUE,"High")</f>
        <v>Medium</v>
      </c>
      <c r="V3914" t="str">
        <f>TEXT(CleanedData[[#This Row],[Date]],"mmmm")</f>
        <v>January</v>
      </c>
      <c r="W3914" t="str">
        <f>"Q"&amp;ROUNDUP(MONTH(CleanedData[[#This Row],[Date]])/3,0)</f>
        <v>Q1</v>
      </c>
      <c r="X3914" t="str">
        <f>IF(CleanedData[[#This Row],[Purchase Amount]]&gt;=5000,"Yes","No")</f>
        <v>No</v>
      </c>
      <c r="Y3914">
        <f>IF(CleanedData[[#This Row],[Recommend]]="Yes",1,0)</f>
        <v>0</v>
      </c>
      <c r="Z3914" s="6">
        <f>CleanedData[[#This Row],[Purchase Amount]]*0.15</f>
        <v>390.59699999999998</v>
      </c>
      <c r="AA3914" s="6">
        <f>CleanedData[[#This Row],[Purchase Amount]]*1.15</f>
        <v>2994.5769999999998</v>
      </c>
    </row>
    <row r="3915" spans="1:27" x14ac:dyDescent="0.3">
      <c r="A3915">
        <v>4737</v>
      </c>
      <c r="B3915" t="s">
        <v>4140</v>
      </c>
      <c r="C3915" s="1">
        <v>45309</v>
      </c>
      <c r="D3915">
        <v>20</v>
      </c>
      <c r="E3915" t="s">
        <v>52</v>
      </c>
      <c r="F3915" t="s">
        <v>40</v>
      </c>
      <c r="G3915" t="s">
        <v>454</v>
      </c>
      <c r="H3915">
        <v>2</v>
      </c>
      <c r="I3915" t="s">
        <v>45</v>
      </c>
      <c r="J3915" t="s">
        <v>43</v>
      </c>
      <c r="K3915" t="s">
        <v>64</v>
      </c>
      <c r="L3915" t="s">
        <v>45</v>
      </c>
      <c r="M3915" t="s">
        <v>184</v>
      </c>
      <c r="N3915" t="s">
        <v>47</v>
      </c>
      <c r="O3915" t="s">
        <v>148</v>
      </c>
      <c r="P3915" t="s">
        <v>70</v>
      </c>
      <c r="Q3915" t="s">
        <v>66</v>
      </c>
      <c r="R3915" s="6">
        <f>_xlfn.XLOOKUP(CleanedData[[#This Row],[Product]],'02_Lookup_Tables'!$A$2:$A$126,'02_Lookup_Tables'!$B$2:$B$126)</f>
        <v>2413.3000000000002</v>
      </c>
      <c r="S3915" t="str">
        <f>VLOOKUP(CleanedData[[#This Row],[Product]],'02_Lookup_Tables'!$H$2:$I$126,2,FALSE)</f>
        <v>Electronics</v>
      </c>
      <c r="T3915" t="str">
        <f>VLOOKUP(CleanedData[[#This Row],[Province]],'02_Lookup_Tables'!$D$2:$E$10,2, FALSE)</f>
        <v>Northern Region</v>
      </c>
      <c r="U3915" t="str" cm="1">
        <f t="array" ref="U3915">_xlfn.IFS(CleanedData[[#This Row],[Purchase Amount]]&lt;500,"Low",
CleanedData[[#This Row],[Purchase Amount]]&lt;5000,"Medium",
TRUE,"High")</f>
        <v>Medium</v>
      </c>
      <c r="V3915" t="str">
        <f>TEXT(CleanedData[[#This Row],[Date]],"mmmm")</f>
        <v>January</v>
      </c>
      <c r="W3915" t="str">
        <f>"Q"&amp;ROUNDUP(MONTH(CleanedData[[#This Row],[Date]])/3,0)</f>
        <v>Q1</v>
      </c>
      <c r="X3915" t="str">
        <f>IF(CleanedData[[#This Row],[Purchase Amount]]&gt;=5000,"Yes","No")</f>
        <v>No</v>
      </c>
      <c r="Y3915">
        <f>IF(CleanedData[[#This Row],[Recommend]]="Yes",1,0)</f>
        <v>1</v>
      </c>
      <c r="Z3915" s="6">
        <f>CleanedData[[#This Row],[Purchase Amount]]*0.15</f>
        <v>361.995</v>
      </c>
      <c r="AA3915" s="6">
        <f>CleanedData[[#This Row],[Purchase Amount]]*1.15</f>
        <v>2775.2950000000001</v>
      </c>
    </row>
    <row r="3916" spans="1:27" x14ac:dyDescent="0.3">
      <c r="A3916">
        <v>4739</v>
      </c>
      <c r="B3916" t="s">
        <v>4141</v>
      </c>
      <c r="C3916" s="1">
        <v>45998</v>
      </c>
      <c r="D3916">
        <v>42</v>
      </c>
      <c r="E3916" t="s">
        <v>52</v>
      </c>
      <c r="F3916" t="s">
        <v>68</v>
      </c>
      <c r="G3916" t="s">
        <v>328</v>
      </c>
      <c r="H3916">
        <v>4</v>
      </c>
      <c r="I3916" t="s">
        <v>42</v>
      </c>
      <c r="J3916" t="s">
        <v>63</v>
      </c>
      <c r="K3916" t="s">
        <v>44</v>
      </c>
      <c r="L3916" t="s">
        <v>45</v>
      </c>
      <c r="M3916" t="s">
        <v>196</v>
      </c>
      <c r="N3916" t="s">
        <v>96</v>
      </c>
      <c r="O3916" t="s">
        <v>89</v>
      </c>
      <c r="P3916" t="s">
        <v>70</v>
      </c>
      <c r="Q3916" t="s">
        <v>81</v>
      </c>
      <c r="R3916" s="6">
        <f>_xlfn.XLOOKUP(CleanedData[[#This Row],[Product]],'02_Lookup_Tables'!$A$2:$A$126,'02_Lookup_Tables'!$B$2:$B$126)</f>
        <v>3521.64</v>
      </c>
      <c r="S3916" t="str">
        <f>VLOOKUP(CleanedData[[#This Row],[Product]],'02_Lookup_Tables'!$H$2:$I$126,2,FALSE)</f>
        <v>Home Devices</v>
      </c>
      <c r="T3916" t="str">
        <f>VLOOKUP(CleanedData[[#This Row],[Province]],'02_Lookup_Tables'!$D$2:$E$10,2, FALSE)</f>
        <v>Northern Region</v>
      </c>
      <c r="U3916" t="str" cm="1">
        <f t="array" ref="U3916">_xlfn.IFS(CleanedData[[#This Row],[Purchase Amount]]&lt;500,"Low",
CleanedData[[#This Row],[Purchase Amount]]&lt;5000,"Medium",
TRUE,"High")</f>
        <v>Medium</v>
      </c>
      <c r="V3916" t="str">
        <f>TEXT(CleanedData[[#This Row],[Date]],"mmmm")</f>
        <v>December</v>
      </c>
      <c r="W3916" t="str">
        <f>"Q"&amp;ROUNDUP(MONTH(CleanedData[[#This Row],[Date]])/3,0)</f>
        <v>Q4</v>
      </c>
      <c r="X3916" t="str">
        <f>IF(CleanedData[[#This Row],[Purchase Amount]]&gt;=5000,"Yes","No")</f>
        <v>No</v>
      </c>
      <c r="Y3916">
        <f>IF(CleanedData[[#This Row],[Recommend]]="Yes",1,0)</f>
        <v>0</v>
      </c>
      <c r="Z3916" s="6">
        <f>CleanedData[[#This Row],[Purchase Amount]]*0.15</f>
        <v>528.24599999999998</v>
      </c>
      <c r="AA3916" s="6">
        <f>CleanedData[[#This Row],[Purchase Amount]]*1.15</f>
        <v>4049.8859999999995</v>
      </c>
    </row>
    <row r="3917" spans="1:27" x14ac:dyDescent="0.3">
      <c r="A3917">
        <v>4740</v>
      </c>
      <c r="B3917" t="s">
        <v>4142</v>
      </c>
      <c r="C3917" s="1">
        <v>45829</v>
      </c>
      <c r="D3917">
        <v>20</v>
      </c>
      <c r="E3917" t="s">
        <v>39</v>
      </c>
      <c r="F3917" t="s">
        <v>83</v>
      </c>
      <c r="G3917" t="s">
        <v>187</v>
      </c>
      <c r="H3917">
        <v>1</v>
      </c>
      <c r="I3917" t="s">
        <v>42</v>
      </c>
      <c r="J3917" t="s">
        <v>69</v>
      </c>
      <c r="K3917" t="s">
        <v>64</v>
      </c>
      <c r="L3917" t="s">
        <v>45</v>
      </c>
      <c r="M3917" t="s">
        <v>236</v>
      </c>
      <c r="N3917" t="s">
        <v>80</v>
      </c>
      <c r="O3917" t="s">
        <v>89</v>
      </c>
      <c r="P3917" t="s">
        <v>49</v>
      </c>
      <c r="Q3917" t="s">
        <v>66</v>
      </c>
      <c r="R3917" s="6">
        <f>_xlfn.XLOOKUP(CleanedData[[#This Row],[Product]],'02_Lookup_Tables'!$A$2:$A$126,'02_Lookup_Tables'!$B$2:$B$126)</f>
        <v>24904.86</v>
      </c>
      <c r="S3917" t="str">
        <f>VLOOKUP(CleanedData[[#This Row],[Product]],'02_Lookup_Tables'!$H$2:$I$126,2,FALSE)</f>
        <v>Electronics</v>
      </c>
      <c r="T3917" t="str">
        <f>VLOOKUP(CleanedData[[#This Row],[Province]],'02_Lookup_Tables'!$D$2:$E$10,2, FALSE)</f>
        <v>Western Region</v>
      </c>
      <c r="U3917" t="str" cm="1">
        <f t="array" ref="U3917">_xlfn.IFS(CleanedData[[#This Row],[Purchase Amount]]&lt;500,"Low",
CleanedData[[#This Row],[Purchase Amount]]&lt;5000,"Medium",
TRUE,"High")</f>
        <v>High</v>
      </c>
      <c r="V3917" t="str">
        <f>TEXT(CleanedData[[#This Row],[Date]],"mmmm")</f>
        <v>June</v>
      </c>
      <c r="W3917" t="str">
        <f>"Q"&amp;ROUNDUP(MONTH(CleanedData[[#This Row],[Date]])/3,0)</f>
        <v>Q2</v>
      </c>
      <c r="X3917" t="str">
        <f>IF(CleanedData[[#This Row],[Purchase Amount]]&gt;=5000,"Yes","No")</f>
        <v>Yes</v>
      </c>
      <c r="Y3917">
        <f>IF(CleanedData[[#This Row],[Recommend]]="Yes",1,0)</f>
        <v>0</v>
      </c>
      <c r="Z3917" s="6">
        <f>CleanedData[[#This Row],[Purchase Amount]]*0.15</f>
        <v>3735.7289999999998</v>
      </c>
      <c r="AA3917" s="6">
        <f>CleanedData[[#This Row],[Purchase Amount]]*1.15</f>
        <v>28640.589</v>
      </c>
    </row>
    <row r="3918" spans="1:27" x14ac:dyDescent="0.3">
      <c r="A3918">
        <v>4741</v>
      </c>
      <c r="B3918" t="s">
        <v>4143</v>
      </c>
      <c r="C3918" s="1">
        <v>45932</v>
      </c>
      <c r="D3918">
        <v>64</v>
      </c>
      <c r="E3918" t="s">
        <v>60</v>
      </c>
      <c r="F3918" t="s">
        <v>130</v>
      </c>
      <c r="G3918" t="s">
        <v>976</v>
      </c>
      <c r="H3918">
        <v>4</v>
      </c>
      <c r="I3918" t="s">
        <v>42</v>
      </c>
      <c r="J3918" t="s">
        <v>74</v>
      </c>
      <c r="K3918" t="s">
        <v>64</v>
      </c>
      <c r="L3918" t="s">
        <v>45</v>
      </c>
      <c r="M3918" t="s">
        <v>175</v>
      </c>
      <c r="N3918" t="s">
        <v>96</v>
      </c>
      <c r="O3918" t="s">
        <v>89</v>
      </c>
      <c r="P3918" t="s">
        <v>70</v>
      </c>
      <c r="Q3918" t="s">
        <v>50</v>
      </c>
      <c r="R3918" s="6">
        <f>_xlfn.XLOOKUP(CleanedData[[#This Row],[Product]],'02_Lookup_Tables'!$A$2:$A$126,'02_Lookup_Tables'!$B$2:$B$126)</f>
        <v>412.16</v>
      </c>
      <c r="S3918" t="str">
        <f>VLOOKUP(CleanedData[[#This Row],[Product]],'02_Lookup_Tables'!$H$2:$I$126,2,FALSE)</f>
        <v>Apparel</v>
      </c>
      <c r="T3918" t="str">
        <f>VLOOKUP(CleanedData[[#This Row],[Province]],'02_Lookup_Tables'!$D$2:$E$10,2, FALSE)</f>
        <v>Eastern Region</v>
      </c>
      <c r="U3918" t="str" cm="1">
        <f t="array" ref="U3918">_xlfn.IFS(CleanedData[[#This Row],[Purchase Amount]]&lt;500,"Low",
CleanedData[[#This Row],[Purchase Amount]]&lt;5000,"Medium",
TRUE,"High")</f>
        <v>Low</v>
      </c>
      <c r="V3918" t="str">
        <f>TEXT(CleanedData[[#This Row],[Date]],"mmmm")</f>
        <v>October</v>
      </c>
      <c r="W3918" t="str">
        <f>"Q"&amp;ROUNDUP(MONTH(CleanedData[[#This Row],[Date]])/3,0)</f>
        <v>Q4</v>
      </c>
      <c r="X3918" t="str">
        <f>IF(CleanedData[[#This Row],[Purchase Amount]]&gt;=5000,"Yes","No")</f>
        <v>No</v>
      </c>
      <c r="Y3918">
        <f>IF(CleanedData[[#This Row],[Recommend]]="Yes",1,0)</f>
        <v>0</v>
      </c>
      <c r="Z3918" s="6">
        <f>CleanedData[[#This Row],[Purchase Amount]]*0.15</f>
        <v>61.823999999999998</v>
      </c>
      <c r="AA3918" s="6">
        <f>CleanedData[[#This Row],[Purchase Amount]]*1.15</f>
        <v>473.98399999999998</v>
      </c>
    </row>
    <row r="3919" spans="1:27" x14ac:dyDescent="0.3">
      <c r="A3919">
        <v>4742</v>
      </c>
      <c r="B3919" t="s">
        <v>4144</v>
      </c>
      <c r="C3919" s="1">
        <v>46000</v>
      </c>
      <c r="D3919">
        <v>79</v>
      </c>
      <c r="E3919" t="s">
        <v>52</v>
      </c>
      <c r="F3919" t="s">
        <v>125</v>
      </c>
      <c r="G3919" t="s">
        <v>389</v>
      </c>
      <c r="H3919">
        <v>1</v>
      </c>
      <c r="I3919" t="s">
        <v>42</v>
      </c>
      <c r="J3919" t="s">
        <v>69</v>
      </c>
      <c r="K3919" t="s">
        <v>64</v>
      </c>
      <c r="L3919" t="s">
        <v>42</v>
      </c>
      <c r="M3919" t="s">
        <v>236</v>
      </c>
      <c r="N3919" t="s">
        <v>80</v>
      </c>
      <c r="O3919" t="s">
        <v>89</v>
      </c>
      <c r="P3919" t="s">
        <v>49</v>
      </c>
      <c r="Q3919" t="s">
        <v>97</v>
      </c>
      <c r="R3919" s="6">
        <f>_xlfn.XLOOKUP(CleanedData[[#This Row],[Product]],'02_Lookup_Tables'!$A$2:$A$126,'02_Lookup_Tables'!$B$2:$B$126)</f>
        <v>5432.76</v>
      </c>
      <c r="S3919" t="str">
        <f>VLOOKUP(CleanedData[[#This Row],[Product]],'02_Lookup_Tables'!$H$2:$I$126,2,FALSE)</f>
        <v>Home Devices</v>
      </c>
      <c r="T3919" t="str">
        <f>VLOOKUP(CleanedData[[#This Row],[Province]],'02_Lookup_Tables'!$D$2:$E$10,2, FALSE)</f>
        <v>Western Region</v>
      </c>
      <c r="U3919" t="str" cm="1">
        <f t="array" ref="U3919">_xlfn.IFS(CleanedData[[#This Row],[Purchase Amount]]&lt;500,"Low",
CleanedData[[#This Row],[Purchase Amount]]&lt;5000,"Medium",
TRUE,"High")</f>
        <v>High</v>
      </c>
      <c r="V3919" t="str">
        <f>TEXT(CleanedData[[#This Row],[Date]],"mmmm")</f>
        <v>December</v>
      </c>
      <c r="W3919" t="str">
        <f>"Q"&amp;ROUNDUP(MONTH(CleanedData[[#This Row],[Date]])/3,0)</f>
        <v>Q4</v>
      </c>
      <c r="X3919" t="str">
        <f>IF(CleanedData[[#This Row],[Purchase Amount]]&gt;=5000,"Yes","No")</f>
        <v>Yes</v>
      </c>
      <c r="Y3919">
        <f>IF(CleanedData[[#This Row],[Recommend]]="Yes",1,0)</f>
        <v>0</v>
      </c>
      <c r="Z3919" s="6">
        <f>CleanedData[[#This Row],[Purchase Amount]]*0.15</f>
        <v>814.91399999999999</v>
      </c>
      <c r="AA3919" s="6">
        <f>CleanedData[[#This Row],[Purchase Amount]]*1.15</f>
        <v>6247.674</v>
      </c>
    </row>
    <row r="3920" spans="1:27" x14ac:dyDescent="0.3">
      <c r="A3920">
        <v>4743</v>
      </c>
      <c r="B3920" t="s">
        <v>4145</v>
      </c>
      <c r="C3920" s="1">
        <v>45573</v>
      </c>
      <c r="D3920">
        <v>30</v>
      </c>
      <c r="E3920" t="s">
        <v>60</v>
      </c>
      <c r="F3920" t="s">
        <v>130</v>
      </c>
      <c r="G3920" t="s">
        <v>317</v>
      </c>
      <c r="H3920">
        <v>2</v>
      </c>
      <c r="I3920" t="s">
        <v>42</v>
      </c>
      <c r="J3920" t="s">
        <v>63</v>
      </c>
      <c r="K3920" t="s">
        <v>55</v>
      </c>
      <c r="L3920" t="s">
        <v>45</v>
      </c>
      <c r="M3920" t="s">
        <v>147</v>
      </c>
      <c r="N3920" t="s">
        <v>47</v>
      </c>
      <c r="O3920" t="s">
        <v>148</v>
      </c>
      <c r="P3920" t="s">
        <v>70</v>
      </c>
      <c r="Q3920" t="s">
        <v>58</v>
      </c>
      <c r="R3920" s="6">
        <f>_xlfn.XLOOKUP(CleanedData[[#This Row],[Product]],'02_Lookup_Tables'!$A$2:$A$126,'02_Lookup_Tables'!$B$2:$B$126)</f>
        <v>10347.709999999999</v>
      </c>
      <c r="S3920" t="str">
        <f>VLOOKUP(CleanedData[[#This Row],[Product]],'02_Lookup_Tables'!$H$2:$I$126,2,FALSE)</f>
        <v>Home Devices</v>
      </c>
      <c r="T3920" t="str">
        <f>VLOOKUP(CleanedData[[#This Row],[Province]],'02_Lookup_Tables'!$D$2:$E$10,2, FALSE)</f>
        <v>Eastern Region</v>
      </c>
      <c r="U3920" t="str" cm="1">
        <f t="array" ref="U3920">_xlfn.IFS(CleanedData[[#This Row],[Purchase Amount]]&lt;500,"Low",
CleanedData[[#This Row],[Purchase Amount]]&lt;5000,"Medium",
TRUE,"High")</f>
        <v>High</v>
      </c>
      <c r="V3920" t="str">
        <f>TEXT(CleanedData[[#This Row],[Date]],"mmmm")</f>
        <v>October</v>
      </c>
      <c r="W3920" t="str">
        <f>"Q"&amp;ROUNDUP(MONTH(CleanedData[[#This Row],[Date]])/3,0)</f>
        <v>Q4</v>
      </c>
      <c r="X3920" t="str">
        <f>IF(CleanedData[[#This Row],[Purchase Amount]]&gt;=5000,"Yes","No")</f>
        <v>Yes</v>
      </c>
      <c r="Y3920">
        <f>IF(CleanedData[[#This Row],[Recommend]]="Yes",1,0)</f>
        <v>0</v>
      </c>
      <c r="Z3920" s="6">
        <f>CleanedData[[#This Row],[Purchase Amount]]*0.15</f>
        <v>1552.1564999999998</v>
      </c>
      <c r="AA3920" s="6">
        <f>CleanedData[[#This Row],[Purchase Amount]]*1.15</f>
        <v>11899.866499999998</v>
      </c>
    </row>
    <row r="3921" spans="1:27" x14ac:dyDescent="0.3">
      <c r="A3921">
        <v>4744</v>
      </c>
      <c r="B3921" t="s">
        <v>4146</v>
      </c>
      <c r="C3921" s="1">
        <v>45524</v>
      </c>
      <c r="D3921">
        <v>32</v>
      </c>
      <c r="E3921" t="s">
        <v>52</v>
      </c>
      <c r="F3921" t="s">
        <v>68</v>
      </c>
      <c r="G3921" t="s">
        <v>173</v>
      </c>
      <c r="H3921">
        <v>4</v>
      </c>
      <c r="I3921" t="s">
        <v>42</v>
      </c>
      <c r="J3921" t="s">
        <v>63</v>
      </c>
      <c r="K3921" t="s">
        <v>64</v>
      </c>
      <c r="L3921" t="s">
        <v>42</v>
      </c>
      <c r="M3921" t="s">
        <v>190</v>
      </c>
      <c r="N3921" t="s">
        <v>96</v>
      </c>
      <c r="O3921" t="s">
        <v>89</v>
      </c>
      <c r="P3921" t="s">
        <v>70</v>
      </c>
      <c r="Q3921" t="s">
        <v>58</v>
      </c>
      <c r="R3921" s="6">
        <f>_xlfn.XLOOKUP(CleanedData[[#This Row],[Product]],'02_Lookup_Tables'!$A$2:$A$126,'02_Lookup_Tables'!$B$2:$B$126)</f>
        <v>13056.99</v>
      </c>
      <c r="S3921" t="str">
        <f>VLOOKUP(CleanedData[[#This Row],[Product]],'02_Lookup_Tables'!$H$2:$I$126,2,FALSE)</f>
        <v>Electronics</v>
      </c>
      <c r="T3921" t="str">
        <f>VLOOKUP(CleanedData[[#This Row],[Province]],'02_Lookup_Tables'!$D$2:$E$10,2, FALSE)</f>
        <v>Northern Region</v>
      </c>
      <c r="U3921" t="str" cm="1">
        <f t="array" ref="U3921">_xlfn.IFS(CleanedData[[#This Row],[Purchase Amount]]&lt;500,"Low",
CleanedData[[#This Row],[Purchase Amount]]&lt;5000,"Medium",
TRUE,"High")</f>
        <v>High</v>
      </c>
      <c r="V3921" t="str">
        <f>TEXT(CleanedData[[#This Row],[Date]],"mmmm")</f>
        <v>August</v>
      </c>
      <c r="W3921" t="str">
        <f>"Q"&amp;ROUNDUP(MONTH(CleanedData[[#This Row],[Date]])/3,0)</f>
        <v>Q3</v>
      </c>
      <c r="X3921" t="str">
        <f>IF(CleanedData[[#This Row],[Purchase Amount]]&gt;=5000,"Yes","No")</f>
        <v>Yes</v>
      </c>
      <c r="Y3921">
        <f>IF(CleanedData[[#This Row],[Recommend]]="Yes",1,0)</f>
        <v>0</v>
      </c>
      <c r="Z3921" s="6">
        <f>CleanedData[[#This Row],[Purchase Amount]]*0.15</f>
        <v>1958.5484999999999</v>
      </c>
      <c r="AA3921" s="6">
        <f>CleanedData[[#This Row],[Purchase Amount]]*1.15</f>
        <v>15015.538499999999</v>
      </c>
    </row>
    <row r="3922" spans="1:27" x14ac:dyDescent="0.3">
      <c r="A3922">
        <v>4745</v>
      </c>
      <c r="B3922" t="s">
        <v>4147</v>
      </c>
      <c r="C3922" s="1">
        <v>45564</v>
      </c>
      <c r="D3922">
        <v>33</v>
      </c>
      <c r="E3922" t="s">
        <v>52</v>
      </c>
      <c r="F3922" t="s">
        <v>130</v>
      </c>
      <c r="G3922" t="s">
        <v>519</v>
      </c>
      <c r="H3922">
        <v>5</v>
      </c>
      <c r="I3922" t="s">
        <v>42</v>
      </c>
      <c r="J3922" t="s">
        <v>43</v>
      </c>
      <c r="K3922" t="s">
        <v>44</v>
      </c>
      <c r="L3922" t="s">
        <v>45</v>
      </c>
      <c r="M3922" t="s">
        <v>184</v>
      </c>
      <c r="N3922" t="s">
        <v>57</v>
      </c>
      <c r="O3922" t="s">
        <v>148</v>
      </c>
      <c r="P3922" t="s">
        <v>49</v>
      </c>
      <c r="Q3922" t="s">
        <v>58</v>
      </c>
      <c r="R3922" s="6">
        <f>_xlfn.XLOOKUP(CleanedData[[#This Row],[Product]],'02_Lookup_Tables'!$A$2:$A$126,'02_Lookup_Tables'!$B$2:$B$126)</f>
        <v>338.79</v>
      </c>
      <c r="S3922" t="str">
        <f>VLOOKUP(CleanedData[[#This Row],[Product]],'02_Lookup_Tables'!$H$2:$I$126,2,FALSE)</f>
        <v>Accessories</v>
      </c>
      <c r="T3922" t="str">
        <f>VLOOKUP(CleanedData[[#This Row],[Province]],'02_Lookup_Tables'!$D$2:$E$10,2, FALSE)</f>
        <v>Eastern Region</v>
      </c>
      <c r="U3922" t="str" cm="1">
        <f t="array" ref="U3922">_xlfn.IFS(CleanedData[[#This Row],[Purchase Amount]]&lt;500,"Low",
CleanedData[[#This Row],[Purchase Amount]]&lt;5000,"Medium",
TRUE,"High")</f>
        <v>Low</v>
      </c>
      <c r="V3922" t="str">
        <f>TEXT(CleanedData[[#This Row],[Date]],"mmmm")</f>
        <v>September</v>
      </c>
      <c r="W3922" t="str">
        <f>"Q"&amp;ROUNDUP(MONTH(CleanedData[[#This Row],[Date]])/3,0)</f>
        <v>Q3</v>
      </c>
      <c r="X3922" t="str">
        <f>IF(CleanedData[[#This Row],[Purchase Amount]]&gt;=5000,"Yes","No")</f>
        <v>No</v>
      </c>
      <c r="Y3922">
        <f>IF(CleanedData[[#This Row],[Recommend]]="Yes",1,0)</f>
        <v>0</v>
      </c>
      <c r="Z3922" s="6">
        <f>CleanedData[[#This Row],[Purchase Amount]]*0.15</f>
        <v>50.8185</v>
      </c>
      <c r="AA3922" s="6">
        <f>CleanedData[[#This Row],[Purchase Amount]]*1.15</f>
        <v>389.60849999999999</v>
      </c>
    </row>
    <row r="3923" spans="1:27" x14ac:dyDescent="0.3">
      <c r="A3923">
        <v>4747</v>
      </c>
      <c r="B3923" t="s">
        <v>4148</v>
      </c>
      <c r="C3923" s="1">
        <v>45997</v>
      </c>
      <c r="D3923">
        <v>29</v>
      </c>
      <c r="E3923" t="s">
        <v>60</v>
      </c>
      <c r="F3923" t="s">
        <v>83</v>
      </c>
      <c r="G3923" t="s">
        <v>198</v>
      </c>
      <c r="H3923">
        <v>1</v>
      </c>
      <c r="I3923" t="s">
        <v>42</v>
      </c>
      <c r="J3923" t="s">
        <v>69</v>
      </c>
      <c r="K3923" t="s">
        <v>44</v>
      </c>
      <c r="L3923" t="s">
        <v>42</v>
      </c>
      <c r="M3923" t="s">
        <v>65</v>
      </c>
      <c r="N3923" t="s">
        <v>80</v>
      </c>
      <c r="O3923" t="s">
        <v>89</v>
      </c>
      <c r="P3923" t="s">
        <v>49</v>
      </c>
      <c r="Q3923" t="s">
        <v>58</v>
      </c>
      <c r="R3923" s="6">
        <f>_xlfn.XLOOKUP(CleanedData[[#This Row],[Product]],'02_Lookup_Tables'!$A$2:$A$126,'02_Lookup_Tables'!$B$2:$B$126)</f>
        <v>2099.4</v>
      </c>
      <c r="S3923" t="str">
        <f>VLOOKUP(CleanedData[[#This Row],[Product]],'02_Lookup_Tables'!$H$2:$I$126,2,FALSE)</f>
        <v>Sports &amp; Outdoors</v>
      </c>
      <c r="T3923" t="str">
        <f>VLOOKUP(CleanedData[[#This Row],[Province]],'02_Lookup_Tables'!$D$2:$E$10,2, FALSE)</f>
        <v>Western Region</v>
      </c>
      <c r="U3923" t="str" cm="1">
        <f t="array" ref="U3923">_xlfn.IFS(CleanedData[[#This Row],[Purchase Amount]]&lt;500,"Low",
CleanedData[[#This Row],[Purchase Amount]]&lt;5000,"Medium",
TRUE,"High")</f>
        <v>Medium</v>
      </c>
      <c r="V3923" t="str">
        <f>TEXT(CleanedData[[#This Row],[Date]],"mmmm")</f>
        <v>December</v>
      </c>
      <c r="W3923" t="str">
        <f>"Q"&amp;ROUNDUP(MONTH(CleanedData[[#This Row],[Date]])/3,0)</f>
        <v>Q4</v>
      </c>
      <c r="X3923" t="str">
        <f>IF(CleanedData[[#This Row],[Purchase Amount]]&gt;=5000,"Yes","No")</f>
        <v>No</v>
      </c>
      <c r="Y3923">
        <f>IF(CleanedData[[#This Row],[Recommend]]="Yes",1,0)</f>
        <v>0</v>
      </c>
      <c r="Z3923" s="6">
        <f>CleanedData[[#This Row],[Purchase Amount]]*0.15</f>
        <v>314.91000000000003</v>
      </c>
      <c r="AA3923" s="6">
        <f>CleanedData[[#This Row],[Purchase Amount]]*1.15</f>
        <v>2414.31</v>
      </c>
    </row>
    <row r="3924" spans="1:27" x14ac:dyDescent="0.3">
      <c r="A3924">
        <v>4748</v>
      </c>
      <c r="B3924" t="s">
        <v>4149</v>
      </c>
      <c r="C3924" s="1">
        <v>45661</v>
      </c>
      <c r="D3924">
        <v>53</v>
      </c>
      <c r="E3924" t="s">
        <v>60</v>
      </c>
      <c r="F3924" t="s">
        <v>125</v>
      </c>
      <c r="G3924" t="s">
        <v>114</v>
      </c>
      <c r="H3924">
        <v>1</v>
      </c>
      <c r="I3924" t="s">
        <v>45</v>
      </c>
      <c r="J3924" t="s">
        <v>54</v>
      </c>
      <c r="K3924" t="s">
        <v>44</v>
      </c>
      <c r="L3924" t="s">
        <v>42</v>
      </c>
      <c r="M3924" t="s">
        <v>75</v>
      </c>
      <c r="N3924" t="s">
        <v>80</v>
      </c>
      <c r="O3924" t="s">
        <v>89</v>
      </c>
      <c r="P3924" t="s">
        <v>49</v>
      </c>
      <c r="Q3924" t="s">
        <v>93</v>
      </c>
      <c r="R3924" s="6">
        <f>_xlfn.XLOOKUP(CleanedData[[#This Row],[Product]],'02_Lookup_Tables'!$A$2:$A$126,'02_Lookup_Tables'!$B$2:$B$126)</f>
        <v>1440.59</v>
      </c>
      <c r="S3924" t="str">
        <f>VLOOKUP(CleanedData[[#This Row],[Product]],'02_Lookup_Tables'!$H$2:$I$126,2,FALSE)</f>
        <v>Beauty &amp; Personal Care</v>
      </c>
      <c r="T3924" t="str">
        <f>VLOOKUP(CleanedData[[#This Row],[Province]],'02_Lookup_Tables'!$D$2:$E$10,2, FALSE)</f>
        <v>Western Region</v>
      </c>
      <c r="U3924" t="str" cm="1">
        <f t="array" ref="U3924">_xlfn.IFS(CleanedData[[#This Row],[Purchase Amount]]&lt;500,"Low",
CleanedData[[#This Row],[Purchase Amount]]&lt;5000,"Medium",
TRUE,"High")</f>
        <v>Medium</v>
      </c>
      <c r="V3924" t="str">
        <f>TEXT(CleanedData[[#This Row],[Date]],"mmmm")</f>
        <v>January</v>
      </c>
      <c r="W3924" t="str">
        <f>"Q"&amp;ROUNDUP(MONTH(CleanedData[[#This Row],[Date]])/3,0)</f>
        <v>Q1</v>
      </c>
      <c r="X3924" t="str">
        <f>IF(CleanedData[[#This Row],[Purchase Amount]]&gt;=5000,"Yes","No")</f>
        <v>No</v>
      </c>
      <c r="Y3924">
        <f>IF(CleanedData[[#This Row],[Recommend]]="Yes",1,0)</f>
        <v>1</v>
      </c>
      <c r="Z3924" s="6">
        <f>CleanedData[[#This Row],[Purchase Amount]]*0.15</f>
        <v>216.08849999999998</v>
      </c>
      <c r="AA3924" s="6">
        <f>CleanedData[[#This Row],[Purchase Amount]]*1.15</f>
        <v>1656.6784999999998</v>
      </c>
    </row>
    <row r="3925" spans="1:27" x14ac:dyDescent="0.3">
      <c r="A3925">
        <v>4749</v>
      </c>
      <c r="B3925" t="s">
        <v>4150</v>
      </c>
      <c r="C3925" s="1">
        <v>45754</v>
      </c>
      <c r="D3925">
        <v>22</v>
      </c>
      <c r="E3925" t="s">
        <v>52</v>
      </c>
      <c r="F3925" t="s">
        <v>125</v>
      </c>
      <c r="G3925" t="s">
        <v>419</v>
      </c>
      <c r="H3925">
        <v>1</v>
      </c>
      <c r="I3925" t="s">
        <v>45</v>
      </c>
      <c r="J3925" t="s">
        <v>63</v>
      </c>
      <c r="K3925" t="s">
        <v>44</v>
      </c>
      <c r="L3925" t="s">
        <v>42</v>
      </c>
      <c r="M3925" t="s">
        <v>175</v>
      </c>
      <c r="N3925" t="s">
        <v>80</v>
      </c>
      <c r="O3925" t="s">
        <v>89</v>
      </c>
      <c r="P3925" t="s">
        <v>49</v>
      </c>
      <c r="Q3925" t="s">
        <v>66</v>
      </c>
      <c r="R3925" s="6">
        <f>_xlfn.XLOOKUP(CleanedData[[#This Row],[Product]],'02_Lookup_Tables'!$A$2:$A$126,'02_Lookup_Tables'!$B$2:$B$126)</f>
        <v>96.11</v>
      </c>
      <c r="S3925" t="str">
        <f>VLOOKUP(CleanedData[[#This Row],[Product]],'02_Lookup_Tables'!$H$2:$I$126,2,FALSE)</f>
        <v>Apparel</v>
      </c>
      <c r="T3925" t="str">
        <f>VLOOKUP(CleanedData[[#This Row],[Province]],'02_Lookup_Tables'!$D$2:$E$10,2, FALSE)</f>
        <v>Western Region</v>
      </c>
      <c r="U3925" t="str" cm="1">
        <f t="array" ref="U3925">_xlfn.IFS(CleanedData[[#This Row],[Purchase Amount]]&lt;500,"Low",
CleanedData[[#This Row],[Purchase Amount]]&lt;5000,"Medium",
TRUE,"High")</f>
        <v>Low</v>
      </c>
      <c r="V3925" t="str">
        <f>TEXT(CleanedData[[#This Row],[Date]],"mmmm")</f>
        <v>April</v>
      </c>
      <c r="W3925" t="str">
        <f>"Q"&amp;ROUNDUP(MONTH(CleanedData[[#This Row],[Date]])/3,0)</f>
        <v>Q2</v>
      </c>
      <c r="X3925" t="str">
        <f>IF(CleanedData[[#This Row],[Purchase Amount]]&gt;=5000,"Yes","No")</f>
        <v>No</v>
      </c>
      <c r="Y3925">
        <f>IF(CleanedData[[#This Row],[Recommend]]="Yes",1,0)</f>
        <v>1</v>
      </c>
      <c r="Z3925" s="6">
        <f>CleanedData[[#This Row],[Purchase Amount]]*0.15</f>
        <v>14.416499999999999</v>
      </c>
      <c r="AA3925" s="6">
        <f>CleanedData[[#This Row],[Purchase Amount]]*1.15</f>
        <v>110.52649999999998</v>
      </c>
    </row>
    <row r="3926" spans="1:27" x14ac:dyDescent="0.3">
      <c r="A3926">
        <v>4750</v>
      </c>
      <c r="B3926" t="s">
        <v>4151</v>
      </c>
      <c r="C3926" s="1">
        <v>45721</v>
      </c>
      <c r="D3926">
        <v>47</v>
      </c>
      <c r="E3926" t="s">
        <v>60</v>
      </c>
      <c r="F3926" t="s">
        <v>130</v>
      </c>
      <c r="G3926" t="s">
        <v>389</v>
      </c>
      <c r="H3926">
        <v>3</v>
      </c>
      <c r="I3926" t="s">
        <v>42</v>
      </c>
      <c r="J3926" t="s">
        <v>54</v>
      </c>
      <c r="K3926" t="s">
        <v>64</v>
      </c>
      <c r="L3926" t="s">
        <v>45</v>
      </c>
      <c r="M3926" t="s">
        <v>196</v>
      </c>
      <c r="N3926" t="s">
        <v>48</v>
      </c>
      <c r="O3926" t="s">
        <v>89</v>
      </c>
      <c r="P3926" t="s">
        <v>49</v>
      </c>
      <c r="Q3926" t="s">
        <v>93</v>
      </c>
      <c r="R3926" s="6">
        <f>_xlfn.XLOOKUP(CleanedData[[#This Row],[Product]],'02_Lookup_Tables'!$A$2:$A$126,'02_Lookup_Tables'!$B$2:$B$126)</f>
        <v>5432.76</v>
      </c>
      <c r="S3926" t="str">
        <f>VLOOKUP(CleanedData[[#This Row],[Product]],'02_Lookup_Tables'!$H$2:$I$126,2,FALSE)</f>
        <v>Home Devices</v>
      </c>
      <c r="T3926" t="str">
        <f>VLOOKUP(CleanedData[[#This Row],[Province]],'02_Lookup_Tables'!$D$2:$E$10,2, FALSE)</f>
        <v>Eastern Region</v>
      </c>
      <c r="U3926" t="str" cm="1">
        <f t="array" ref="U3926">_xlfn.IFS(CleanedData[[#This Row],[Purchase Amount]]&lt;500,"Low",
CleanedData[[#This Row],[Purchase Amount]]&lt;5000,"Medium",
TRUE,"High")</f>
        <v>High</v>
      </c>
      <c r="V3926" t="str">
        <f>TEXT(CleanedData[[#This Row],[Date]],"mmmm")</f>
        <v>March</v>
      </c>
      <c r="W3926" t="str">
        <f>"Q"&amp;ROUNDUP(MONTH(CleanedData[[#This Row],[Date]])/3,0)</f>
        <v>Q1</v>
      </c>
      <c r="X3926" t="str">
        <f>IF(CleanedData[[#This Row],[Purchase Amount]]&gt;=5000,"Yes","No")</f>
        <v>Yes</v>
      </c>
      <c r="Y3926">
        <f>IF(CleanedData[[#This Row],[Recommend]]="Yes",1,0)</f>
        <v>0</v>
      </c>
      <c r="Z3926" s="6">
        <f>CleanedData[[#This Row],[Purchase Amount]]*0.15</f>
        <v>814.91399999999999</v>
      </c>
      <c r="AA3926" s="6">
        <f>CleanedData[[#This Row],[Purchase Amount]]*1.15</f>
        <v>6247.674</v>
      </c>
    </row>
    <row r="3927" spans="1:27" x14ac:dyDescent="0.3">
      <c r="A3927">
        <v>4751</v>
      </c>
      <c r="B3927" t="s">
        <v>4152</v>
      </c>
      <c r="C3927" s="1">
        <v>45396</v>
      </c>
      <c r="D3927">
        <v>49</v>
      </c>
      <c r="E3927" t="s">
        <v>52</v>
      </c>
      <c r="F3927" t="s">
        <v>72</v>
      </c>
      <c r="G3927" t="s">
        <v>976</v>
      </c>
      <c r="H3927">
        <v>2</v>
      </c>
      <c r="I3927" t="s">
        <v>45</v>
      </c>
      <c r="J3927" t="s">
        <v>63</v>
      </c>
      <c r="K3927" t="s">
        <v>44</v>
      </c>
      <c r="L3927" t="s">
        <v>42</v>
      </c>
      <c r="M3927" t="s">
        <v>100</v>
      </c>
      <c r="N3927" t="s">
        <v>47</v>
      </c>
      <c r="O3927" t="s">
        <v>48</v>
      </c>
      <c r="P3927" t="s">
        <v>49</v>
      </c>
      <c r="Q3927" t="s">
        <v>93</v>
      </c>
      <c r="R3927" s="6">
        <f>_xlfn.XLOOKUP(CleanedData[[#This Row],[Product]],'02_Lookup_Tables'!$A$2:$A$126,'02_Lookup_Tables'!$B$2:$B$126)</f>
        <v>412.16</v>
      </c>
      <c r="S3927" t="str">
        <f>VLOOKUP(CleanedData[[#This Row],[Product]],'02_Lookup_Tables'!$H$2:$I$126,2,FALSE)</f>
        <v>Apparel</v>
      </c>
      <c r="T3927" t="str">
        <f>VLOOKUP(CleanedData[[#This Row],[Province]],'02_Lookup_Tables'!$D$2:$E$10,2, FALSE)</f>
        <v>Central Region</v>
      </c>
      <c r="U3927" t="str" cm="1">
        <f t="array" ref="U3927">_xlfn.IFS(CleanedData[[#This Row],[Purchase Amount]]&lt;500,"Low",
CleanedData[[#This Row],[Purchase Amount]]&lt;5000,"Medium",
TRUE,"High")</f>
        <v>Low</v>
      </c>
      <c r="V3927" t="str">
        <f>TEXT(CleanedData[[#This Row],[Date]],"mmmm")</f>
        <v>April</v>
      </c>
      <c r="W3927" t="str">
        <f>"Q"&amp;ROUNDUP(MONTH(CleanedData[[#This Row],[Date]])/3,0)</f>
        <v>Q2</v>
      </c>
      <c r="X3927" t="str">
        <f>IF(CleanedData[[#This Row],[Purchase Amount]]&gt;=5000,"Yes","No")</f>
        <v>No</v>
      </c>
      <c r="Y3927">
        <f>IF(CleanedData[[#This Row],[Recommend]]="Yes",1,0)</f>
        <v>1</v>
      </c>
      <c r="Z3927" s="6">
        <f>CleanedData[[#This Row],[Purchase Amount]]*0.15</f>
        <v>61.823999999999998</v>
      </c>
      <c r="AA3927" s="6">
        <f>CleanedData[[#This Row],[Purchase Amount]]*1.15</f>
        <v>473.98399999999998</v>
      </c>
    </row>
    <row r="3928" spans="1:27" x14ac:dyDescent="0.3">
      <c r="A3928">
        <v>4752</v>
      </c>
      <c r="B3928" t="s">
        <v>4153</v>
      </c>
      <c r="C3928" s="1">
        <v>45733</v>
      </c>
      <c r="D3928">
        <v>19</v>
      </c>
      <c r="E3928" t="s">
        <v>60</v>
      </c>
      <c r="F3928" t="s">
        <v>108</v>
      </c>
      <c r="G3928" t="s">
        <v>171</v>
      </c>
      <c r="H3928">
        <v>4</v>
      </c>
      <c r="I3928" t="s">
        <v>42</v>
      </c>
      <c r="J3928" t="s">
        <v>69</v>
      </c>
      <c r="K3928" t="s">
        <v>44</v>
      </c>
      <c r="L3928" t="s">
        <v>42</v>
      </c>
      <c r="M3928" t="s">
        <v>190</v>
      </c>
      <c r="N3928" t="s">
        <v>96</v>
      </c>
      <c r="O3928" t="s">
        <v>89</v>
      </c>
      <c r="P3928" t="s">
        <v>70</v>
      </c>
      <c r="Q3928" t="s">
        <v>66</v>
      </c>
      <c r="R3928" s="6">
        <f>_xlfn.XLOOKUP(CleanedData[[#This Row],[Product]],'02_Lookup_Tables'!$A$2:$A$126,'02_Lookup_Tables'!$B$2:$B$126)</f>
        <v>6710.27</v>
      </c>
      <c r="S3928" t="str">
        <f>VLOOKUP(CleanedData[[#This Row],[Product]],'02_Lookup_Tables'!$H$2:$I$126,2,FALSE)</f>
        <v>Home Devices</v>
      </c>
      <c r="T3928" t="str">
        <f>VLOOKUP(CleanedData[[#This Row],[Province]],'02_Lookup_Tables'!$D$2:$E$10,2, FALSE)</f>
        <v>Gauteng Region</v>
      </c>
      <c r="U3928" t="str" cm="1">
        <f t="array" ref="U3928">_xlfn.IFS(CleanedData[[#This Row],[Purchase Amount]]&lt;500,"Low",
CleanedData[[#This Row],[Purchase Amount]]&lt;5000,"Medium",
TRUE,"High")</f>
        <v>High</v>
      </c>
      <c r="V3928" t="str">
        <f>TEXT(CleanedData[[#This Row],[Date]],"mmmm")</f>
        <v>March</v>
      </c>
      <c r="W3928" t="str">
        <f>"Q"&amp;ROUNDUP(MONTH(CleanedData[[#This Row],[Date]])/3,0)</f>
        <v>Q1</v>
      </c>
      <c r="X3928" t="str">
        <f>IF(CleanedData[[#This Row],[Purchase Amount]]&gt;=5000,"Yes","No")</f>
        <v>Yes</v>
      </c>
      <c r="Y3928">
        <f>IF(CleanedData[[#This Row],[Recommend]]="Yes",1,0)</f>
        <v>0</v>
      </c>
      <c r="Z3928" s="6">
        <f>CleanedData[[#This Row],[Purchase Amount]]*0.15</f>
        <v>1006.5405000000001</v>
      </c>
      <c r="AA3928" s="6">
        <f>CleanedData[[#This Row],[Purchase Amount]]*1.15</f>
        <v>7716.8104999999996</v>
      </c>
    </row>
    <row r="3929" spans="1:27" x14ac:dyDescent="0.3">
      <c r="A3929">
        <v>4753</v>
      </c>
      <c r="B3929" t="s">
        <v>4154</v>
      </c>
      <c r="C3929" s="1">
        <v>45848</v>
      </c>
      <c r="D3929">
        <v>65</v>
      </c>
      <c r="E3929" t="s">
        <v>52</v>
      </c>
      <c r="F3929" t="s">
        <v>40</v>
      </c>
      <c r="G3929" t="s">
        <v>233</v>
      </c>
      <c r="H3929">
        <v>2</v>
      </c>
      <c r="I3929" t="s">
        <v>45</v>
      </c>
      <c r="J3929" t="s">
        <v>54</v>
      </c>
      <c r="K3929" t="s">
        <v>44</v>
      </c>
      <c r="L3929" t="s">
        <v>42</v>
      </c>
      <c r="M3929" t="s">
        <v>196</v>
      </c>
      <c r="N3929" t="s">
        <v>47</v>
      </c>
      <c r="O3929" t="s">
        <v>89</v>
      </c>
      <c r="P3929" t="s">
        <v>49</v>
      </c>
      <c r="Q3929" t="s">
        <v>97</v>
      </c>
      <c r="R3929" s="6">
        <f>_xlfn.XLOOKUP(CleanedData[[#This Row],[Product]],'02_Lookup_Tables'!$A$2:$A$126,'02_Lookup_Tables'!$B$2:$B$126)</f>
        <v>324.35000000000002</v>
      </c>
      <c r="S3929" t="str">
        <f>VLOOKUP(CleanedData[[#This Row],[Product]],'02_Lookup_Tables'!$H$2:$I$126,2,FALSE)</f>
        <v>Apparel</v>
      </c>
      <c r="T3929" t="str">
        <f>VLOOKUP(CleanedData[[#This Row],[Province]],'02_Lookup_Tables'!$D$2:$E$10,2, FALSE)</f>
        <v>Northern Region</v>
      </c>
      <c r="U3929" t="str" cm="1">
        <f t="array" ref="U3929">_xlfn.IFS(CleanedData[[#This Row],[Purchase Amount]]&lt;500,"Low",
CleanedData[[#This Row],[Purchase Amount]]&lt;5000,"Medium",
TRUE,"High")</f>
        <v>Low</v>
      </c>
      <c r="V3929" t="str">
        <f>TEXT(CleanedData[[#This Row],[Date]],"mmmm")</f>
        <v>July</v>
      </c>
      <c r="W3929" t="str">
        <f>"Q"&amp;ROUNDUP(MONTH(CleanedData[[#This Row],[Date]])/3,0)</f>
        <v>Q3</v>
      </c>
      <c r="X3929" t="str">
        <f>IF(CleanedData[[#This Row],[Purchase Amount]]&gt;=5000,"Yes","No")</f>
        <v>No</v>
      </c>
      <c r="Y3929">
        <f>IF(CleanedData[[#This Row],[Recommend]]="Yes",1,0)</f>
        <v>1</v>
      </c>
      <c r="Z3929" s="6">
        <f>CleanedData[[#This Row],[Purchase Amount]]*0.15</f>
        <v>48.652500000000003</v>
      </c>
      <c r="AA3929" s="6">
        <f>CleanedData[[#This Row],[Purchase Amount]]*1.15</f>
        <v>373.0025</v>
      </c>
    </row>
    <row r="3930" spans="1:27" x14ac:dyDescent="0.3">
      <c r="A3930">
        <v>4754</v>
      </c>
      <c r="B3930" t="s">
        <v>4155</v>
      </c>
      <c r="C3930" s="1">
        <v>45949</v>
      </c>
      <c r="D3930">
        <v>41</v>
      </c>
      <c r="E3930" t="s">
        <v>39</v>
      </c>
      <c r="F3930" t="s">
        <v>108</v>
      </c>
      <c r="G3930" t="s">
        <v>450</v>
      </c>
      <c r="H3930">
        <v>3</v>
      </c>
      <c r="I3930" t="s">
        <v>45</v>
      </c>
      <c r="J3930" t="s">
        <v>54</v>
      </c>
      <c r="K3930" t="s">
        <v>64</v>
      </c>
      <c r="L3930" t="s">
        <v>42</v>
      </c>
      <c r="M3930" t="s">
        <v>156</v>
      </c>
      <c r="N3930" t="s">
        <v>48</v>
      </c>
      <c r="O3930" t="s">
        <v>148</v>
      </c>
      <c r="P3930" t="s">
        <v>49</v>
      </c>
      <c r="Q3930" t="s">
        <v>81</v>
      </c>
      <c r="R3930" s="6">
        <f>_xlfn.XLOOKUP(CleanedData[[#This Row],[Product]],'02_Lookup_Tables'!$A$2:$A$126,'02_Lookup_Tables'!$B$2:$B$126)</f>
        <v>74.72</v>
      </c>
      <c r="S3930" t="str">
        <f>VLOOKUP(CleanedData[[#This Row],[Product]],'02_Lookup_Tables'!$H$2:$I$126,2,FALSE)</f>
        <v>Food</v>
      </c>
      <c r="T3930" t="str">
        <f>VLOOKUP(CleanedData[[#This Row],[Province]],'02_Lookup_Tables'!$D$2:$E$10,2, FALSE)</f>
        <v>Gauteng Region</v>
      </c>
      <c r="U3930" t="str" cm="1">
        <f t="array" ref="U3930">_xlfn.IFS(CleanedData[[#This Row],[Purchase Amount]]&lt;500,"Low",
CleanedData[[#This Row],[Purchase Amount]]&lt;5000,"Medium",
TRUE,"High")</f>
        <v>Low</v>
      </c>
      <c r="V3930" t="str">
        <f>TEXT(CleanedData[[#This Row],[Date]],"mmmm")</f>
        <v>October</v>
      </c>
      <c r="W3930" t="str">
        <f>"Q"&amp;ROUNDUP(MONTH(CleanedData[[#This Row],[Date]])/3,0)</f>
        <v>Q4</v>
      </c>
      <c r="X3930" t="str">
        <f>IF(CleanedData[[#This Row],[Purchase Amount]]&gt;=5000,"Yes","No")</f>
        <v>No</v>
      </c>
      <c r="Y3930">
        <f>IF(CleanedData[[#This Row],[Recommend]]="Yes",1,0)</f>
        <v>1</v>
      </c>
      <c r="Z3930" s="6">
        <f>CleanedData[[#This Row],[Purchase Amount]]*0.15</f>
        <v>11.208</v>
      </c>
      <c r="AA3930" s="6">
        <f>CleanedData[[#This Row],[Purchase Amount]]*1.15</f>
        <v>85.927999999999997</v>
      </c>
    </row>
    <row r="3931" spans="1:27" x14ac:dyDescent="0.3">
      <c r="A3931">
        <v>4755</v>
      </c>
      <c r="B3931" t="s">
        <v>4156</v>
      </c>
      <c r="C3931" s="1">
        <v>45696</v>
      </c>
      <c r="D3931">
        <v>47</v>
      </c>
      <c r="E3931" t="s">
        <v>60</v>
      </c>
      <c r="F3931" t="s">
        <v>72</v>
      </c>
      <c r="G3931" t="s">
        <v>328</v>
      </c>
      <c r="H3931">
        <v>4</v>
      </c>
      <c r="I3931" t="s">
        <v>42</v>
      </c>
      <c r="J3931" t="s">
        <v>74</v>
      </c>
      <c r="K3931" t="s">
        <v>55</v>
      </c>
      <c r="L3931" t="s">
        <v>45</v>
      </c>
      <c r="M3931" t="s">
        <v>208</v>
      </c>
      <c r="N3931" t="s">
        <v>96</v>
      </c>
      <c r="O3931" t="s">
        <v>89</v>
      </c>
      <c r="P3931" t="s">
        <v>70</v>
      </c>
      <c r="Q3931" t="s">
        <v>93</v>
      </c>
      <c r="R3931" s="6">
        <f>_xlfn.XLOOKUP(CleanedData[[#This Row],[Product]],'02_Lookup_Tables'!$A$2:$A$126,'02_Lookup_Tables'!$B$2:$B$126)</f>
        <v>3521.64</v>
      </c>
      <c r="S3931" t="str">
        <f>VLOOKUP(CleanedData[[#This Row],[Product]],'02_Lookup_Tables'!$H$2:$I$126,2,FALSE)</f>
        <v>Home Devices</v>
      </c>
      <c r="T3931" t="str">
        <f>VLOOKUP(CleanedData[[#This Row],[Province]],'02_Lookup_Tables'!$D$2:$E$10,2, FALSE)</f>
        <v>Central Region</v>
      </c>
      <c r="U3931" t="str" cm="1">
        <f t="array" ref="U3931">_xlfn.IFS(CleanedData[[#This Row],[Purchase Amount]]&lt;500,"Low",
CleanedData[[#This Row],[Purchase Amount]]&lt;5000,"Medium",
TRUE,"High")</f>
        <v>Medium</v>
      </c>
      <c r="V3931" t="str">
        <f>TEXT(CleanedData[[#This Row],[Date]],"mmmm")</f>
        <v>February</v>
      </c>
      <c r="W3931" t="str">
        <f>"Q"&amp;ROUNDUP(MONTH(CleanedData[[#This Row],[Date]])/3,0)</f>
        <v>Q1</v>
      </c>
      <c r="X3931" t="str">
        <f>IF(CleanedData[[#This Row],[Purchase Amount]]&gt;=5000,"Yes","No")</f>
        <v>No</v>
      </c>
      <c r="Y3931">
        <f>IF(CleanedData[[#This Row],[Recommend]]="Yes",1,0)</f>
        <v>0</v>
      </c>
      <c r="Z3931" s="6">
        <f>CleanedData[[#This Row],[Purchase Amount]]*0.15</f>
        <v>528.24599999999998</v>
      </c>
      <c r="AA3931" s="6">
        <f>CleanedData[[#This Row],[Purchase Amount]]*1.15</f>
        <v>4049.8859999999995</v>
      </c>
    </row>
    <row r="3932" spans="1:27" x14ac:dyDescent="0.3">
      <c r="A3932">
        <v>4756</v>
      </c>
      <c r="B3932" t="s">
        <v>4157</v>
      </c>
      <c r="C3932" s="1">
        <v>45756</v>
      </c>
      <c r="E3932" t="s">
        <v>60</v>
      </c>
      <c r="F3932" t="s">
        <v>72</v>
      </c>
      <c r="G3932" t="s">
        <v>205</v>
      </c>
      <c r="H3932">
        <v>3</v>
      </c>
      <c r="I3932" t="s">
        <v>42</v>
      </c>
      <c r="J3932" t="s">
        <v>43</v>
      </c>
      <c r="K3932" t="s">
        <v>44</v>
      </c>
      <c r="L3932" t="s">
        <v>45</v>
      </c>
      <c r="M3932" t="s">
        <v>175</v>
      </c>
      <c r="N3932" t="s">
        <v>48</v>
      </c>
      <c r="O3932" t="s">
        <v>89</v>
      </c>
      <c r="P3932" t="s">
        <v>49</v>
      </c>
      <c r="Q3932" t="s">
        <v>166</v>
      </c>
      <c r="R3932" s="6">
        <f>_xlfn.XLOOKUP(CleanedData[[#This Row],[Product]],'02_Lookup_Tables'!$A$2:$A$126,'02_Lookup_Tables'!$B$2:$B$126)</f>
        <v>139.72999999999999</v>
      </c>
      <c r="S3932" t="str">
        <f>VLOOKUP(CleanedData[[#This Row],[Product]],'02_Lookup_Tables'!$H$2:$I$126,2,FALSE)</f>
        <v>Beauty &amp; Personal Care</v>
      </c>
      <c r="T3932" t="str">
        <f>VLOOKUP(CleanedData[[#This Row],[Province]],'02_Lookup_Tables'!$D$2:$E$10,2, FALSE)</f>
        <v>Central Region</v>
      </c>
      <c r="U3932" t="str" cm="1">
        <f t="array" ref="U3932">_xlfn.IFS(CleanedData[[#This Row],[Purchase Amount]]&lt;500,"Low",
CleanedData[[#This Row],[Purchase Amount]]&lt;5000,"Medium",
TRUE,"High")</f>
        <v>Low</v>
      </c>
      <c r="V3932" t="str">
        <f>TEXT(CleanedData[[#This Row],[Date]],"mmmm")</f>
        <v>April</v>
      </c>
      <c r="W3932" t="str">
        <f>"Q"&amp;ROUNDUP(MONTH(CleanedData[[#This Row],[Date]])/3,0)</f>
        <v>Q2</v>
      </c>
      <c r="X3932" t="str">
        <f>IF(CleanedData[[#This Row],[Purchase Amount]]&gt;=5000,"Yes","No")</f>
        <v>No</v>
      </c>
      <c r="Y3932">
        <f>IF(CleanedData[[#This Row],[Recommend]]="Yes",1,0)</f>
        <v>0</v>
      </c>
      <c r="Z3932" s="6">
        <f>CleanedData[[#This Row],[Purchase Amount]]*0.15</f>
        <v>20.959499999999998</v>
      </c>
      <c r="AA3932" s="6">
        <f>CleanedData[[#This Row],[Purchase Amount]]*1.15</f>
        <v>160.68949999999998</v>
      </c>
    </row>
    <row r="3933" spans="1:27" x14ac:dyDescent="0.3">
      <c r="A3933">
        <v>4757</v>
      </c>
      <c r="B3933" t="s">
        <v>4158</v>
      </c>
      <c r="C3933" s="1">
        <v>45879</v>
      </c>
      <c r="D3933">
        <v>79</v>
      </c>
      <c r="E3933" t="s">
        <v>60</v>
      </c>
      <c r="F3933" t="s">
        <v>130</v>
      </c>
      <c r="G3933" t="s">
        <v>347</v>
      </c>
      <c r="H3933">
        <v>2</v>
      </c>
      <c r="I3933" t="s">
        <v>42</v>
      </c>
      <c r="J3933" t="s">
        <v>43</v>
      </c>
      <c r="K3933" t="s">
        <v>55</v>
      </c>
      <c r="L3933" t="s">
        <v>42</v>
      </c>
      <c r="M3933" t="s">
        <v>123</v>
      </c>
      <c r="N3933" t="s">
        <v>47</v>
      </c>
      <c r="O3933" t="s">
        <v>89</v>
      </c>
      <c r="P3933" t="s">
        <v>49</v>
      </c>
      <c r="Q3933" t="s">
        <v>97</v>
      </c>
      <c r="R3933" s="6">
        <f>_xlfn.XLOOKUP(CleanedData[[#This Row],[Product]],'02_Lookup_Tables'!$A$2:$A$126,'02_Lookup_Tables'!$B$2:$B$126)</f>
        <v>16523.5</v>
      </c>
      <c r="S3933" t="str">
        <f>VLOOKUP(CleanedData[[#This Row],[Product]],'02_Lookup_Tables'!$H$2:$I$126,2,FALSE)</f>
        <v>Electronics</v>
      </c>
      <c r="T3933" t="str">
        <f>VLOOKUP(CleanedData[[#This Row],[Province]],'02_Lookup_Tables'!$D$2:$E$10,2, FALSE)</f>
        <v>Eastern Region</v>
      </c>
      <c r="U3933" t="str" cm="1">
        <f t="array" ref="U3933">_xlfn.IFS(CleanedData[[#This Row],[Purchase Amount]]&lt;500,"Low",
CleanedData[[#This Row],[Purchase Amount]]&lt;5000,"Medium",
TRUE,"High")</f>
        <v>High</v>
      </c>
      <c r="V3933" t="str">
        <f>TEXT(CleanedData[[#This Row],[Date]],"mmmm")</f>
        <v>August</v>
      </c>
      <c r="W3933" t="str">
        <f>"Q"&amp;ROUNDUP(MONTH(CleanedData[[#This Row],[Date]])/3,0)</f>
        <v>Q3</v>
      </c>
      <c r="X3933" t="str">
        <f>IF(CleanedData[[#This Row],[Purchase Amount]]&gt;=5000,"Yes","No")</f>
        <v>Yes</v>
      </c>
      <c r="Y3933">
        <f>IF(CleanedData[[#This Row],[Recommend]]="Yes",1,0)</f>
        <v>0</v>
      </c>
      <c r="Z3933" s="6">
        <f>CleanedData[[#This Row],[Purchase Amount]]*0.15</f>
        <v>2478.5250000000001</v>
      </c>
      <c r="AA3933" s="6">
        <f>CleanedData[[#This Row],[Purchase Amount]]*1.15</f>
        <v>19002.024999999998</v>
      </c>
    </row>
    <row r="3934" spans="1:27" x14ac:dyDescent="0.3">
      <c r="A3934">
        <v>4758</v>
      </c>
      <c r="B3934" t="s">
        <v>4159</v>
      </c>
      <c r="C3934" s="1">
        <v>45295</v>
      </c>
      <c r="D3934">
        <v>67</v>
      </c>
      <c r="E3934" t="s">
        <v>52</v>
      </c>
      <c r="F3934" t="s">
        <v>108</v>
      </c>
      <c r="G3934" t="s">
        <v>189</v>
      </c>
      <c r="H3934">
        <v>3</v>
      </c>
      <c r="I3934" t="s">
        <v>45</v>
      </c>
      <c r="J3934" t="s">
        <v>54</v>
      </c>
      <c r="K3934" t="s">
        <v>44</v>
      </c>
      <c r="L3934" t="s">
        <v>42</v>
      </c>
      <c r="M3934" t="s">
        <v>106</v>
      </c>
      <c r="N3934" t="s">
        <v>48</v>
      </c>
      <c r="O3934" t="s">
        <v>148</v>
      </c>
      <c r="P3934" t="s">
        <v>49</v>
      </c>
      <c r="Q3934" t="s">
        <v>97</v>
      </c>
      <c r="R3934" s="6">
        <f>_xlfn.XLOOKUP(CleanedData[[#This Row],[Product]],'02_Lookup_Tables'!$A$2:$A$126,'02_Lookup_Tables'!$B$2:$B$126)</f>
        <v>1619.07</v>
      </c>
      <c r="S3934" t="str">
        <f>VLOOKUP(CleanedData[[#This Row],[Product]],'02_Lookup_Tables'!$H$2:$I$126,2,FALSE)</f>
        <v>Home &amp; Living</v>
      </c>
      <c r="T3934" t="str">
        <f>VLOOKUP(CleanedData[[#This Row],[Province]],'02_Lookup_Tables'!$D$2:$E$10,2, FALSE)</f>
        <v>Gauteng Region</v>
      </c>
      <c r="U3934" t="str" cm="1">
        <f t="array" ref="U3934">_xlfn.IFS(CleanedData[[#This Row],[Purchase Amount]]&lt;500,"Low",
CleanedData[[#This Row],[Purchase Amount]]&lt;5000,"Medium",
TRUE,"High")</f>
        <v>Medium</v>
      </c>
      <c r="V3934" t="str">
        <f>TEXT(CleanedData[[#This Row],[Date]],"mmmm")</f>
        <v>January</v>
      </c>
      <c r="W3934" t="str">
        <f>"Q"&amp;ROUNDUP(MONTH(CleanedData[[#This Row],[Date]])/3,0)</f>
        <v>Q1</v>
      </c>
      <c r="X3934" t="str">
        <f>IF(CleanedData[[#This Row],[Purchase Amount]]&gt;=5000,"Yes","No")</f>
        <v>No</v>
      </c>
      <c r="Y3934">
        <f>IF(CleanedData[[#This Row],[Recommend]]="Yes",1,0)</f>
        <v>1</v>
      </c>
      <c r="Z3934" s="6">
        <f>CleanedData[[#This Row],[Purchase Amount]]*0.15</f>
        <v>242.86049999999997</v>
      </c>
      <c r="AA3934" s="6">
        <f>CleanedData[[#This Row],[Purchase Amount]]*1.15</f>
        <v>1861.9304999999997</v>
      </c>
    </row>
    <row r="3935" spans="1:27" x14ac:dyDescent="0.3">
      <c r="A3935">
        <v>4760</v>
      </c>
      <c r="B3935" t="s">
        <v>4160</v>
      </c>
      <c r="C3935" s="1">
        <v>45855</v>
      </c>
      <c r="D3935">
        <v>34</v>
      </c>
      <c r="E3935" t="s">
        <v>39</v>
      </c>
      <c r="F3935" t="s">
        <v>77</v>
      </c>
      <c r="G3935" t="s">
        <v>153</v>
      </c>
      <c r="H3935">
        <v>3</v>
      </c>
      <c r="I3935" t="s">
        <v>45</v>
      </c>
      <c r="J3935" t="s">
        <v>63</v>
      </c>
      <c r="K3935" t="s">
        <v>44</v>
      </c>
      <c r="L3935" t="s">
        <v>45</v>
      </c>
      <c r="M3935" t="s">
        <v>85</v>
      </c>
      <c r="N3935" t="s">
        <v>48</v>
      </c>
      <c r="O3935" t="s">
        <v>48</v>
      </c>
      <c r="P3935" t="s">
        <v>70</v>
      </c>
      <c r="Q3935" t="s">
        <v>58</v>
      </c>
      <c r="R3935" s="6">
        <f>_xlfn.XLOOKUP(CleanedData[[#This Row],[Product]],'02_Lookup_Tables'!$A$2:$A$126,'02_Lookup_Tables'!$B$2:$B$126)</f>
        <v>1011.68</v>
      </c>
      <c r="S3935" t="str">
        <f>VLOOKUP(CleanedData[[#This Row],[Product]],'02_Lookup_Tables'!$H$2:$I$126,2,FALSE)</f>
        <v>Accessories</v>
      </c>
      <c r="T3935" t="str">
        <f>VLOOKUP(CleanedData[[#This Row],[Province]],'02_Lookup_Tables'!$D$2:$E$10,2, FALSE)</f>
        <v>Central Region</v>
      </c>
      <c r="U3935" t="str" cm="1">
        <f t="array" ref="U3935">_xlfn.IFS(CleanedData[[#This Row],[Purchase Amount]]&lt;500,"Low",
CleanedData[[#This Row],[Purchase Amount]]&lt;5000,"Medium",
TRUE,"High")</f>
        <v>Medium</v>
      </c>
      <c r="V3935" t="str">
        <f>TEXT(CleanedData[[#This Row],[Date]],"mmmm")</f>
        <v>July</v>
      </c>
      <c r="W3935" t="str">
        <f>"Q"&amp;ROUNDUP(MONTH(CleanedData[[#This Row],[Date]])/3,0)</f>
        <v>Q3</v>
      </c>
      <c r="X3935" t="str">
        <f>IF(CleanedData[[#This Row],[Purchase Amount]]&gt;=5000,"Yes","No")</f>
        <v>No</v>
      </c>
      <c r="Y3935">
        <f>IF(CleanedData[[#This Row],[Recommend]]="Yes",1,0)</f>
        <v>1</v>
      </c>
      <c r="Z3935" s="6">
        <f>CleanedData[[#This Row],[Purchase Amount]]*0.15</f>
        <v>151.75199999999998</v>
      </c>
      <c r="AA3935" s="6">
        <f>CleanedData[[#This Row],[Purchase Amount]]*1.15</f>
        <v>1163.4319999999998</v>
      </c>
    </row>
    <row r="3936" spans="1:27" x14ac:dyDescent="0.3">
      <c r="A3936">
        <v>4761</v>
      </c>
      <c r="B3936" t="s">
        <v>4161</v>
      </c>
      <c r="C3936" s="1">
        <v>45592</v>
      </c>
      <c r="D3936">
        <v>37</v>
      </c>
      <c r="E3936" t="s">
        <v>52</v>
      </c>
      <c r="F3936" t="s">
        <v>40</v>
      </c>
      <c r="G3936" t="s">
        <v>320</v>
      </c>
      <c r="H3936">
        <v>4</v>
      </c>
      <c r="I3936" t="s">
        <v>42</v>
      </c>
      <c r="J3936" t="s">
        <v>69</v>
      </c>
      <c r="K3936" t="s">
        <v>64</v>
      </c>
      <c r="L3936" t="s">
        <v>42</v>
      </c>
      <c r="M3936" t="s">
        <v>196</v>
      </c>
      <c r="N3936" t="s">
        <v>96</v>
      </c>
      <c r="O3936" t="s">
        <v>89</v>
      </c>
      <c r="P3936" t="s">
        <v>70</v>
      </c>
      <c r="Q3936" t="s">
        <v>81</v>
      </c>
      <c r="R3936" s="6">
        <f>_xlfn.XLOOKUP(CleanedData[[#This Row],[Product]],'02_Lookup_Tables'!$A$2:$A$126,'02_Lookup_Tables'!$B$2:$B$126)</f>
        <v>375.53</v>
      </c>
      <c r="S3936" t="str">
        <f>VLOOKUP(CleanedData[[#This Row],[Product]],'02_Lookup_Tables'!$H$2:$I$126,2,FALSE)</f>
        <v>Toys &amp; Games</v>
      </c>
      <c r="T3936" t="str">
        <f>VLOOKUP(CleanedData[[#This Row],[Province]],'02_Lookup_Tables'!$D$2:$E$10,2, FALSE)</f>
        <v>Northern Region</v>
      </c>
      <c r="U3936" t="str" cm="1">
        <f t="array" ref="U3936">_xlfn.IFS(CleanedData[[#This Row],[Purchase Amount]]&lt;500,"Low",
CleanedData[[#This Row],[Purchase Amount]]&lt;5000,"Medium",
TRUE,"High")</f>
        <v>Low</v>
      </c>
      <c r="V3936" t="str">
        <f>TEXT(CleanedData[[#This Row],[Date]],"mmmm")</f>
        <v>October</v>
      </c>
      <c r="W3936" t="str">
        <f>"Q"&amp;ROUNDUP(MONTH(CleanedData[[#This Row],[Date]])/3,0)</f>
        <v>Q4</v>
      </c>
      <c r="X3936" t="str">
        <f>IF(CleanedData[[#This Row],[Purchase Amount]]&gt;=5000,"Yes","No")</f>
        <v>No</v>
      </c>
      <c r="Y3936">
        <f>IF(CleanedData[[#This Row],[Recommend]]="Yes",1,0)</f>
        <v>0</v>
      </c>
      <c r="Z3936" s="6">
        <f>CleanedData[[#This Row],[Purchase Amount]]*0.15</f>
        <v>56.329499999999996</v>
      </c>
      <c r="AA3936" s="6">
        <f>CleanedData[[#This Row],[Purchase Amount]]*1.15</f>
        <v>431.85949999999991</v>
      </c>
    </row>
    <row r="3937" spans="1:27" x14ac:dyDescent="0.3">
      <c r="A3937">
        <v>4762</v>
      </c>
      <c r="B3937" t="s">
        <v>4162</v>
      </c>
      <c r="C3937" s="1">
        <v>45297</v>
      </c>
      <c r="D3937">
        <v>52</v>
      </c>
      <c r="E3937" t="s">
        <v>52</v>
      </c>
      <c r="F3937" t="s">
        <v>61</v>
      </c>
      <c r="G3937" t="s">
        <v>105</v>
      </c>
      <c r="H3937">
        <v>4</v>
      </c>
      <c r="I3937" t="s">
        <v>42</v>
      </c>
      <c r="J3937" t="s">
        <v>74</v>
      </c>
      <c r="K3937" t="s">
        <v>44</v>
      </c>
      <c r="L3937" t="s">
        <v>42</v>
      </c>
      <c r="M3937" t="s">
        <v>46</v>
      </c>
      <c r="N3937" t="s">
        <v>96</v>
      </c>
      <c r="O3937" t="s">
        <v>89</v>
      </c>
      <c r="P3937" t="s">
        <v>70</v>
      </c>
      <c r="Q3937" t="s">
        <v>93</v>
      </c>
      <c r="R3937" s="6">
        <f>_xlfn.XLOOKUP(CleanedData[[#This Row],[Product]],'02_Lookup_Tables'!$A$2:$A$126,'02_Lookup_Tables'!$B$2:$B$126)</f>
        <v>231.22</v>
      </c>
      <c r="S3937" t="str">
        <f>VLOOKUP(CleanedData[[#This Row],[Product]],'02_Lookup_Tables'!$H$2:$I$126,2,FALSE)</f>
        <v>Beauty &amp; Personal Care</v>
      </c>
      <c r="T3937" t="str">
        <f>VLOOKUP(CleanedData[[#This Row],[Province]],'02_Lookup_Tables'!$D$2:$E$10,2, FALSE)</f>
        <v>Southern Region</v>
      </c>
      <c r="U3937" t="str" cm="1">
        <f t="array" ref="U3937">_xlfn.IFS(CleanedData[[#This Row],[Purchase Amount]]&lt;500,"Low",
CleanedData[[#This Row],[Purchase Amount]]&lt;5000,"Medium",
TRUE,"High")</f>
        <v>Low</v>
      </c>
      <c r="V3937" t="str">
        <f>TEXT(CleanedData[[#This Row],[Date]],"mmmm")</f>
        <v>January</v>
      </c>
      <c r="W3937" t="str">
        <f>"Q"&amp;ROUNDUP(MONTH(CleanedData[[#This Row],[Date]])/3,0)</f>
        <v>Q1</v>
      </c>
      <c r="X3937" t="str">
        <f>IF(CleanedData[[#This Row],[Purchase Amount]]&gt;=5000,"Yes","No")</f>
        <v>No</v>
      </c>
      <c r="Y3937">
        <f>IF(CleanedData[[#This Row],[Recommend]]="Yes",1,0)</f>
        <v>0</v>
      </c>
      <c r="Z3937" s="6">
        <f>CleanedData[[#This Row],[Purchase Amount]]*0.15</f>
        <v>34.683</v>
      </c>
      <c r="AA3937" s="6">
        <f>CleanedData[[#This Row],[Purchase Amount]]*1.15</f>
        <v>265.90299999999996</v>
      </c>
    </row>
    <row r="3938" spans="1:27" x14ac:dyDescent="0.3">
      <c r="A3938">
        <v>4763</v>
      </c>
      <c r="B3938" t="s">
        <v>4163</v>
      </c>
      <c r="C3938" s="1">
        <v>45971</v>
      </c>
      <c r="D3938">
        <v>59</v>
      </c>
      <c r="E3938" t="s">
        <v>60</v>
      </c>
      <c r="F3938" t="s">
        <v>61</v>
      </c>
      <c r="G3938" t="s">
        <v>563</v>
      </c>
      <c r="H3938">
        <v>1</v>
      </c>
      <c r="I3938" t="s">
        <v>42</v>
      </c>
      <c r="J3938" t="s">
        <v>63</v>
      </c>
      <c r="K3938" t="s">
        <v>55</v>
      </c>
      <c r="L3938" t="s">
        <v>45</v>
      </c>
      <c r="M3938" t="s">
        <v>56</v>
      </c>
      <c r="N3938" t="s">
        <v>80</v>
      </c>
      <c r="O3938" t="s">
        <v>148</v>
      </c>
      <c r="P3938" t="s">
        <v>70</v>
      </c>
      <c r="Q3938" t="s">
        <v>50</v>
      </c>
      <c r="R3938" s="6">
        <f>_xlfn.XLOOKUP(CleanedData[[#This Row],[Product]],'02_Lookup_Tables'!$A$2:$A$126,'02_Lookup_Tables'!$B$2:$B$126)</f>
        <v>11052.57</v>
      </c>
      <c r="S3938" t="str">
        <f>VLOOKUP(CleanedData[[#This Row],[Product]],'02_Lookup_Tables'!$H$2:$I$126,2,FALSE)</f>
        <v>Electronics</v>
      </c>
      <c r="T3938" t="str">
        <f>VLOOKUP(CleanedData[[#This Row],[Province]],'02_Lookup_Tables'!$D$2:$E$10,2, FALSE)</f>
        <v>Southern Region</v>
      </c>
      <c r="U3938" t="str" cm="1">
        <f t="array" ref="U3938">_xlfn.IFS(CleanedData[[#This Row],[Purchase Amount]]&lt;500,"Low",
CleanedData[[#This Row],[Purchase Amount]]&lt;5000,"Medium",
TRUE,"High")</f>
        <v>High</v>
      </c>
      <c r="V3938" t="str">
        <f>TEXT(CleanedData[[#This Row],[Date]],"mmmm")</f>
        <v>November</v>
      </c>
      <c r="W3938" t="str">
        <f>"Q"&amp;ROUNDUP(MONTH(CleanedData[[#This Row],[Date]])/3,0)</f>
        <v>Q4</v>
      </c>
      <c r="X3938" t="str">
        <f>IF(CleanedData[[#This Row],[Purchase Amount]]&gt;=5000,"Yes","No")</f>
        <v>Yes</v>
      </c>
      <c r="Y3938">
        <f>IF(CleanedData[[#This Row],[Recommend]]="Yes",1,0)</f>
        <v>0</v>
      </c>
      <c r="Z3938" s="6">
        <f>CleanedData[[#This Row],[Purchase Amount]]*0.15</f>
        <v>1657.8854999999999</v>
      </c>
      <c r="AA3938" s="6">
        <f>CleanedData[[#This Row],[Purchase Amount]]*1.15</f>
        <v>12710.455499999998</v>
      </c>
    </row>
    <row r="3939" spans="1:27" x14ac:dyDescent="0.3">
      <c r="A3939">
        <v>4764</v>
      </c>
      <c r="B3939" t="s">
        <v>4164</v>
      </c>
      <c r="C3939" s="1">
        <v>45775</v>
      </c>
      <c r="D3939">
        <v>36</v>
      </c>
      <c r="E3939" t="s">
        <v>60</v>
      </c>
      <c r="F3939" t="s">
        <v>83</v>
      </c>
      <c r="G3939" t="s">
        <v>323</v>
      </c>
      <c r="H3939">
        <v>2</v>
      </c>
      <c r="I3939" t="s">
        <v>42</v>
      </c>
      <c r="J3939" t="s">
        <v>74</v>
      </c>
      <c r="K3939" t="s">
        <v>55</v>
      </c>
      <c r="L3939" t="s">
        <v>42</v>
      </c>
      <c r="M3939" t="s">
        <v>147</v>
      </c>
      <c r="N3939" t="s">
        <v>47</v>
      </c>
      <c r="O3939" t="s">
        <v>148</v>
      </c>
      <c r="P3939" t="s">
        <v>70</v>
      </c>
      <c r="Q3939" t="s">
        <v>81</v>
      </c>
      <c r="R3939" s="6">
        <f>_xlfn.XLOOKUP(CleanedData[[#This Row],[Product]],'02_Lookup_Tables'!$A$2:$A$126,'02_Lookup_Tables'!$B$2:$B$126)</f>
        <v>463.48</v>
      </c>
      <c r="S3939" t="str">
        <f>VLOOKUP(CleanedData[[#This Row],[Product]],'02_Lookup_Tables'!$H$2:$I$126,2,FALSE)</f>
        <v>Electronics</v>
      </c>
      <c r="T3939" t="str">
        <f>VLOOKUP(CleanedData[[#This Row],[Province]],'02_Lookup_Tables'!$D$2:$E$10,2, FALSE)</f>
        <v>Western Region</v>
      </c>
      <c r="U3939" t="str" cm="1">
        <f t="array" ref="U3939">_xlfn.IFS(CleanedData[[#This Row],[Purchase Amount]]&lt;500,"Low",
CleanedData[[#This Row],[Purchase Amount]]&lt;5000,"Medium",
TRUE,"High")</f>
        <v>Low</v>
      </c>
      <c r="V3939" t="str">
        <f>TEXT(CleanedData[[#This Row],[Date]],"mmmm")</f>
        <v>April</v>
      </c>
      <c r="W3939" t="str">
        <f>"Q"&amp;ROUNDUP(MONTH(CleanedData[[#This Row],[Date]])/3,0)</f>
        <v>Q2</v>
      </c>
      <c r="X3939" t="str">
        <f>IF(CleanedData[[#This Row],[Purchase Amount]]&gt;=5000,"Yes","No")</f>
        <v>No</v>
      </c>
      <c r="Y3939">
        <f>IF(CleanedData[[#This Row],[Recommend]]="Yes",1,0)</f>
        <v>0</v>
      </c>
      <c r="Z3939" s="6">
        <f>CleanedData[[#This Row],[Purchase Amount]]*0.15</f>
        <v>69.522000000000006</v>
      </c>
      <c r="AA3939" s="6">
        <f>CleanedData[[#This Row],[Purchase Amount]]*1.15</f>
        <v>533.00199999999995</v>
      </c>
    </row>
    <row r="3940" spans="1:27" x14ac:dyDescent="0.3">
      <c r="A3940">
        <v>4766</v>
      </c>
      <c r="B3940" t="s">
        <v>4165</v>
      </c>
      <c r="C3940" s="1">
        <v>45482</v>
      </c>
      <c r="D3940">
        <v>18</v>
      </c>
      <c r="E3940" t="s">
        <v>52</v>
      </c>
      <c r="F3940" t="s">
        <v>40</v>
      </c>
      <c r="G3940" t="s">
        <v>463</v>
      </c>
      <c r="H3940">
        <v>3</v>
      </c>
      <c r="I3940" t="s">
        <v>42</v>
      </c>
      <c r="J3940" t="s">
        <v>43</v>
      </c>
      <c r="K3940" t="s">
        <v>64</v>
      </c>
      <c r="L3940" t="s">
        <v>42</v>
      </c>
      <c r="M3940" t="s">
        <v>140</v>
      </c>
      <c r="N3940" t="s">
        <v>48</v>
      </c>
      <c r="O3940" t="s">
        <v>148</v>
      </c>
      <c r="P3940" t="s">
        <v>49</v>
      </c>
      <c r="Q3940" t="s">
        <v>66</v>
      </c>
      <c r="R3940" s="6">
        <f>_xlfn.XLOOKUP(CleanedData[[#This Row],[Product]],'02_Lookup_Tables'!$A$2:$A$126,'02_Lookup_Tables'!$B$2:$B$126)</f>
        <v>470.6</v>
      </c>
      <c r="S3940" t="str">
        <f>VLOOKUP(CleanedData[[#This Row],[Product]],'02_Lookup_Tables'!$H$2:$I$126,2,FALSE)</f>
        <v>Toys &amp; Games</v>
      </c>
      <c r="T3940" t="str">
        <f>VLOOKUP(CleanedData[[#This Row],[Province]],'02_Lookup_Tables'!$D$2:$E$10,2, FALSE)</f>
        <v>Northern Region</v>
      </c>
      <c r="U3940" t="str" cm="1">
        <f t="array" ref="U3940">_xlfn.IFS(CleanedData[[#This Row],[Purchase Amount]]&lt;500,"Low",
CleanedData[[#This Row],[Purchase Amount]]&lt;5000,"Medium",
TRUE,"High")</f>
        <v>Low</v>
      </c>
      <c r="V3940" t="str">
        <f>TEXT(CleanedData[[#This Row],[Date]],"mmmm")</f>
        <v>July</v>
      </c>
      <c r="W3940" t="str">
        <f>"Q"&amp;ROUNDUP(MONTH(CleanedData[[#This Row],[Date]])/3,0)</f>
        <v>Q3</v>
      </c>
      <c r="X3940" t="str">
        <f>IF(CleanedData[[#This Row],[Purchase Amount]]&gt;=5000,"Yes","No")</f>
        <v>No</v>
      </c>
      <c r="Y3940">
        <f>IF(CleanedData[[#This Row],[Recommend]]="Yes",1,0)</f>
        <v>0</v>
      </c>
      <c r="Z3940" s="6">
        <f>CleanedData[[#This Row],[Purchase Amount]]*0.15</f>
        <v>70.59</v>
      </c>
      <c r="AA3940" s="6">
        <f>CleanedData[[#This Row],[Purchase Amount]]*1.15</f>
        <v>541.18999999999994</v>
      </c>
    </row>
    <row r="3941" spans="1:27" x14ac:dyDescent="0.3">
      <c r="A3941">
        <v>4767</v>
      </c>
      <c r="B3941" t="s">
        <v>4166</v>
      </c>
      <c r="C3941" s="1">
        <v>45674</v>
      </c>
      <c r="D3941">
        <v>55</v>
      </c>
      <c r="E3941" t="s">
        <v>52</v>
      </c>
      <c r="F3941" t="s">
        <v>40</v>
      </c>
      <c r="G3941" t="s">
        <v>73</v>
      </c>
      <c r="H3941">
        <v>1</v>
      </c>
      <c r="I3941" t="s">
        <v>45</v>
      </c>
      <c r="J3941" t="s">
        <v>69</v>
      </c>
      <c r="K3941" t="s">
        <v>44</v>
      </c>
      <c r="L3941" t="s">
        <v>42</v>
      </c>
      <c r="M3941" t="s">
        <v>236</v>
      </c>
      <c r="N3941" t="s">
        <v>80</v>
      </c>
      <c r="O3941" t="s">
        <v>89</v>
      </c>
      <c r="P3941" t="s">
        <v>49</v>
      </c>
      <c r="Q3941" t="s">
        <v>50</v>
      </c>
      <c r="R3941" s="6">
        <f>_xlfn.XLOOKUP(CleanedData[[#This Row],[Product]],'02_Lookup_Tables'!$A$2:$A$126,'02_Lookup_Tables'!$B$2:$B$126)</f>
        <v>84.23</v>
      </c>
      <c r="S3941" t="str">
        <f>VLOOKUP(CleanedData[[#This Row],[Product]],'02_Lookup_Tables'!$H$2:$I$126,2,FALSE)</f>
        <v>Food</v>
      </c>
      <c r="T3941" t="str">
        <f>VLOOKUP(CleanedData[[#This Row],[Province]],'02_Lookup_Tables'!$D$2:$E$10,2, FALSE)</f>
        <v>Northern Region</v>
      </c>
      <c r="U3941" t="str" cm="1">
        <f t="array" ref="U3941">_xlfn.IFS(CleanedData[[#This Row],[Purchase Amount]]&lt;500,"Low",
CleanedData[[#This Row],[Purchase Amount]]&lt;5000,"Medium",
TRUE,"High")</f>
        <v>Low</v>
      </c>
      <c r="V3941" t="str">
        <f>TEXT(CleanedData[[#This Row],[Date]],"mmmm")</f>
        <v>January</v>
      </c>
      <c r="W3941" t="str">
        <f>"Q"&amp;ROUNDUP(MONTH(CleanedData[[#This Row],[Date]])/3,0)</f>
        <v>Q1</v>
      </c>
      <c r="X3941" t="str">
        <f>IF(CleanedData[[#This Row],[Purchase Amount]]&gt;=5000,"Yes","No")</f>
        <v>No</v>
      </c>
      <c r="Y3941">
        <f>IF(CleanedData[[#This Row],[Recommend]]="Yes",1,0)</f>
        <v>1</v>
      </c>
      <c r="Z3941" s="6">
        <f>CleanedData[[#This Row],[Purchase Amount]]*0.15</f>
        <v>12.634500000000001</v>
      </c>
      <c r="AA3941" s="6">
        <f>CleanedData[[#This Row],[Purchase Amount]]*1.15</f>
        <v>96.864499999999992</v>
      </c>
    </row>
    <row r="3942" spans="1:27" x14ac:dyDescent="0.3">
      <c r="A3942">
        <v>4768</v>
      </c>
      <c r="B3942" t="s">
        <v>4167</v>
      </c>
      <c r="C3942" s="1">
        <v>45831</v>
      </c>
      <c r="D3942">
        <v>63</v>
      </c>
      <c r="E3942" t="s">
        <v>39</v>
      </c>
      <c r="F3942" t="s">
        <v>40</v>
      </c>
      <c r="G3942" t="s">
        <v>301</v>
      </c>
      <c r="H3942">
        <v>3</v>
      </c>
      <c r="I3942" t="s">
        <v>45</v>
      </c>
      <c r="J3942" t="s">
        <v>63</v>
      </c>
      <c r="K3942" t="s">
        <v>44</v>
      </c>
      <c r="L3942" t="s">
        <v>42</v>
      </c>
      <c r="M3942" t="s">
        <v>184</v>
      </c>
      <c r="N3942" t="s">
        <v>48</v>
      </c>
      <c r="O3942" t="s">
        <v>148</v>
      </c>
      <c r="P3942" t="s">
        <v>49</v>
      </c>
      <c r="Q3942" t="s">
        <v>50</v>
      </c>
      <c r="R3942" s="6">
        <f>_xlfn.XLOOKUP(CleanedData[[#This Row],[Product]],'02_Lookup_Tables'!$A$2:$A$126,'02_Lookup_Tables'!$B$2:$B$126)</f>
        <v>1000.7</v>
      </c>
      <c r="S3942" t="str">
        <f>VLOOKUP(CleanedData[[#This Row],[Product]],'02_Lookup_Tables'!$H$2:$I$126,2,FALSE)</f>
        <v>Toys &amp; Games</v>
      </c>
      <c r="T3942" t="str">
        <f>VLOOKUP(CleanedData[[#This Row],[Province]],'02_Lookup_Tables'!$D$2:$E$10,2, FALSE)</f>
        <v>Northern Region</v>
      </c>
      <c r="U3942" t="str" cm="1">
        <f t="array" ref="U3942">_xlfn.IFS(CleanedData[[#This Row],[Purchase Amount]]&lt;500,"Low",
CleanedData[[#This Row],[Purchase Amount]]&lt;5000,"Medium",
TRUE,"High")</f>
        <v>Medium</v>
      </c>
      <c r="V3942" t="str">
        <f>TEXT(CleanedData[[#This Row],[Date]],"mmmm")</f>
        <v>June</v>
      </c>
      <c r="W3942" t="str">
        <f>"Q"&amp;ROUNDUP(MONTH(CleanedData[[#This Row],[Date]])/3,0)</f>
        <v>Q2</v>
      </c>
      <c r="X3942" t="str">
        <f>IF(CleanedData[[#This Row],[Purchase Amount]]&gt;=5000,"Yes","No")</f>
        <v>No</v>
      </c>
      <c r="Y3942">
        <f>IF(CleanedData[[#This Row],[Recommend]]="Yes",1,0)</f>
        <v>1</v>
      </c>
      <c r="Z3942" s="6">
        <f>CleanedData[[#This Row],[Purchase Amount]]*0.15</f>
        <v>150.10499999999999</v>
      </c>
      <c r="AA3942" s="6">
        <f>CleanedData[[#This Row],[Purchase Amount]]*1.15</f>
        <v>1150.8050000000001</v>
      </c>
    </row>
    <row r="3943" spans="1:27" x14ac:dyDescent="0.3">
      <c r="A3943">
        <v>4769</v>
      </c>
      <c r="B3943" t="s">
        <v>4168</v>
      </c>
      <c r="C3943" s="1">
        <v>45508</v>
      </c>
      <c r="D3943">
        <v>56</v>
      </c>
      <c r="E3943" t="s">
        <v>52</v>
      </c>
      <c r="F3943" t="s">
        <v>68</v>
      </c>
      <c r="G3943" t="s">
        <v>278</v>
      </c>
      <c r="H3943">
        <v>5</v>
      </c>
      <c r="I3943" t="s">
        <v>45</v>
      </c>
      <c r="J3943" t="s">
        <v>43</v>
      </c>
      <c r="K3943" t="s">
        <v>55</v>
      </c>
      <c r="L3943" t="s">
        <v>42</v>
      </c>
      <c r="M3943" t="s">
        <v>92</v>
      </c>
      <c r="N3943" t="s">
        <v>57</v>
      </c>
      <c r="O3943" t="s">
        <v>89</v>
      </c>
      <c r="P3943" t="s">
        <v>70</v>
      </c>
      <c r="Q3943" t="s">
        <v>50</v>
      </c>
      <c r="R3943" s="6">
        <f>_xlfn.XLOOKUP(CleanedData[[#This Row],[Product]],'02_Lookup_Tables'!$A$2:$A$126,'02_Lookup_Tables'!$B$2:$B$126)</f>
        <v>45.96</v>
      </c>
      <c r="S3943" t="str">
        <f>VLOOKUP(CleanedData[[#This Row],[Product]],'02_Lookup_Tables'!$H$2:$I$126,2,FALSE)</f>
        <v>Food</v>
      </c>
      <c r="T3943" t="str">
        <f>VLOOKUP(CleanedData[[#This Row],[Province]],'02_Lookup_Tables'!$D$2:$E$10,2, FALSE)</f>
        <v>Northern Region</v>
      </c>
      <c r="U3943" t="str" cm="1">
        <f t="array" ref="U3943">_xlfn.IFS(CleanedData[[#This Row],[Purchase Amount]]&lt;500,"Low",
CleanedData[[#This Row],[Purchase Amount]]&lt;5000,"Medium",
TRUE,"High")</f>
        <v>Low</v>
      </c>
      <c r="V3943" t="str">
        <f>TEXT(CleanedData[[#This Row],[Date]],"mmmm")</f>
        <v>August</v>
      </c>
      <c r="W3943" t="str">
        <f>"Q"&amp;ROUNDUP(MONTH(CleanedData[[#This Row],[Date]])/3,0)</f>
        <v>Q3</v>
      </c>
      <c r="X3943" t="str">
        <f>IF(CleanedData[[#This Row],[Purchase Amount]]&gt;=5000,"Yes","No")</f>
        <v>No</v>
      </c>
      <c r="Y3943">
        <f>IF(CleanedData[[#This Row],[Recommend]]="Yes",1,0)</f>
        <v>1</v>
      </c>
      <c r="Z3943" s="6">
        <f>CleanedData[[#This Row],[Purchase Amount]]*0.15</f>
        <v>6.8940000000000001</v>
      </c>
      <c r="AA3943" s="6">
        <f>CleanedData[[#This Row],[Purchase Amount]]*1.15</f>
        <v>52.853999999999999</v>
      </c>
    </row>
    <row r="3944" spans="1:27" x14ac:dyDescent="0.3">
      <c r="A3944">
        <v>4770</v>
      </c>
      <c r="B3944" t="s">
        <v>4169</v>
      </c>
      <c r="C3944" s="1">
        <v>45892</v>
      </c>
      <c r="D3944">
        <v>60</v>
      </c>
      <c r="E3944" t="s">
        <v>39</v>
      </c>
      <c r="F3944" t="s">
        <v>130</v>
      </c>
      <c r="G3944" t="s">
        <v>636</v>
      </c>
      <c r="H3944">
        <v>2</v>
      </c>
      <c r="I3944" t="s">
        <v>45</v>
      </c>
      <c r="J3944" t="s">
        <v>74</v>
      </c>
      <c r="K3944" t="s">
        <v>55</v>
      </c>
      <c r="L3944" t="s">
        <v>45</v>
      </c>
      <c r="M3944" t="s">
        <v>231</v>
      </c>
      <c r="N3944" t="s">
        <v>47</v>
      </c>
      <c r="O3944" t="s">
        <v>89</v>
      </c>
      <c r="P3944" t="s">
        <v>49</v>
      </c>
      <c r="Q3944" t="s">
        <v>50</v>
      </c>
      <c r="R3944" s="6">
        <f>_xlfn.XLOOKUP(CleanedData[[#This Row],[Product]],'02_Lookup_Tables'!$A$2:$A$126,'02_Lookup_Tables'!$B$2:$B$126)</f>
        <v>6581.78</v>
      </c>
      <c r="S3944" t="str">
        <f>VLOOKUP(CleanedData[[#This Row],[Product]],'02_Lookup_Tables'!$H$2:$I$126,2,FALSE)</f>
        <v>Electronics</v>
      </c>
      <c r="T3944" t="str">
        <f>VLOOKUP(CleanedData[[#This Row],[Province]],'02_Lookup_Tables'!$D$2:$E$10,2, FALSE)</f>
        <v>Eastern Region</v>
      </c>
      <c r="U3944" t="str" cm="1">
        <f t="array" ref="U3944">_xlfn.IFS(CleanedData[[#This Row],[Purchase Amount]]&lt;500,"Low",
CleanedData[[#This Row],[Purchase Amount]]&lt;5000,"Medium",
TRUE,"High")</f>
        <v>High</v>
      </c>
      <c r="V3944" t="str">
        <f>TEXT(CleanedData[[#This Row],[Date]],"mmmm")</f>
        <v>August</v>
      </c>
      <c r="W3944" t="str">
        <f>"Q"&amp;ROUNDUP(MONTH(CleanedData[[#This Row],[Date]])/3,0)</f>
        <v>Q3</v>
      </c>
      <c r="X3944" t="str">
        <f>IF(CleanedData[[#This Row],[Purchase Amount]]&gt;=5000,"Yes","No")</f>
        <v>Yes</v>
      </c>
      <c r="Y3944">
        <f>IF(CleanedData[[#This Row],[Recommend]]="Yes",1,0)</f>
        <v>1</v>
      </c>
      <c r="Z3944" s="6">
        <f>CleanedData[[#This Row],[Purchase Amount]]*0.15</f>
        <v>987.26699999999994</v>
      </c>
      <c r="AA3944" s="6">
        <f>CleanedData[[#This Row],[Purchase Amount]]*1.15</f>
        <v>7569.0469999999996</v>
      </c>
    </row>
    <row r="3945" spans="1:27" x14ac:dyDescent="0.3">
      <c r="A3945">
        <v>4771</v>
      </c>
      <c r="B3945" t="s">
        <v>4170</v>
      </c>
      <c r="C3945" s="1">
        <v>45400</v>
      </c>
      <c r="D3945">
        <v>48</v>
      </c>
      <c r="E3945" t="s">
        <v>52</v>
      </c>
      <c r="F3945" t="s">
        <v>108</v>
      </c>
      <c r="G3945" t="s">
        <v>271</v>
      </c>
      <c r="H3945">
        <v>4</v>
      </c>
      <c r="I3945" t="s">
        <v>45</v>
      </c>
      <c r="J3945" t="s">
        <v>69</v>
      </c>
      <c r="K3945" t="s">
        <v>55</v>
      </c>
      <c r="L3945" t="s">
        <v>45</v>
      </c>
      <c r="M3945" t="s">
        <v>190</v>
      </c>
      <c r="N3945" t="s">
        <v>96</v>
      </c>
      <c r="O3945" t="s">
        <v>89</v>
      </c>
      <c r="P3945" t="s">
        <v>70</v>
      </c>
      <c r="Q3945" t="s">
        <v>93</v>
      </c>
      <c r="R3945" s="6">
        <f>_xlfn.XLOOKUP(CleanedData[[#This Row],[Product]],'02_Lookup_Tables'!$A$2:$A$126,'02_Lookup_Tables'!$B$2:$B$126)</f>
        <v>119.63</v>
      </c>
      <c r="S3945" t="str">
        <f>VLOOKUP(CleanedData[[#This Row],[Product]],'02_Lookup_Tables'!$H$2:$I$126,2,FALSE)</f>
        <v>Food</v>
      </c>
      <c r="T3945" t="str">
        <f>VLOOKUP(CleanedData[[#This Row],[Province]],'02_Lookup_Tables'!$D$2:$E$10,2, FALSE)</f>
        <v>Gauteng Region</v>
      </c>
      <c r="U3945" t="str" cm="1">
        <f t="array" ref="U3945">_xlfn.IFS(CleanedData[[#This Row],[Purchase Amount]]&lt;500,"Low",
CleanedData[[#This Row],[Purchase Amount]]&lt;5000,"Medium",
TRUE,"High")</f>
        <v>Low</v>
      </c>
      <c r="V3945" t="str">
        <f>TEXT(CleanedData[[#This Row],[Date]],"mmmm")</f>
        <v>April</v>
      </c>
      <c r="W3945" t="str">
        <f>"Q"&amp;ROUNDUP(MONTH(CleanedData[[#This Row],[Date]])/3,0)</f>
        <v>Q2</v>
      </c>
      <c r="X3945" t="str">
        <f>IF(CleanedData[[#This Row],[Purchase Amount]]&gt;=5000,"Yes","No")</f>
        <v>No</v>
      </c>
      <c r="Y3945">
        <f>IF(CleanedData[[#This Row],[Recommend]]="Yes",1,0)</f>
        <v>1</v>
      </c>
      <c r="Z3945" s="6">
        <f>CleanedData[[#This Row],[Purchase Amount]]*0.15</f>
        <v>17.944499999999998</v>
      </c>
      <c r="AA3945" s="6">
        <f>CleanedData[[#This Row],[Purchase Amount]]*1.15</f>
        <v>137.57449999999997</v>
      </c>
    </row>
    <row r="3946" spans="1:27" x14ac:dyDescent="0.3">
      <c r="A3946">
        <v>4772</v>
      </c>
      <c r="B3946" t="s">
        <v>4171</v>
      </c>
      <c r="C3946" s="1">
        <v>45562</v>
      </c>
      <c r="E3946" t="s">
        <v>60</v>
      </c>
      <c r="F3946" t="s">
        <v>108</v>
      </c>
      <c r="G3946" t="s">
        <v>114</v>
      </c>
      <c r="H3946">
        <v>5</v>
      </c>
      <c r="I3946" t="s">
        <v>45</v>
      </c>
      <c r="J3946" t="s">
        <v>63</v>
      </c>
      <c r="K3946" t="s">
        <v>55</v>
      </c>
      <c r="L3946" t="s">
        <v>42</v>
      </c>
      <c r="M3946" t="s">
        <v>136</v>
      </c>
      <c r="N3946" t="s">
        <v>57</v>
      </c>
      <c r="O3946" t="s">
        <v>89</v>
      </c>
      <c r="P3946" t="s">
        <v>70</v>
      </c>
      <c r="Q3946" t="s">
        <v>166</v>
      </c>
      <c r="R3946" s="6">
        <f>_xlfn.XLOOKUP(CleanedData[[#This Row],[Product]],'02_Lookup_Tables'!$A$2:$A$126,'02_Lookup_Tables'!$B$2:$B$126)</f>
        <v>1440.59</v>
      </c>
      <c r="S3946" t="str">
        <f>VLOOKUP(CleanedData[[#This Row],[Product]],'02_Lookup_Tables'!$H$2:$I$126,2,FALSE)</f>
        <v>Beauty &amp; Personal Care</v>
      </c>
      <c r="T3946" t="str">
        <f>VLOOKUP(CleanedData[[#This Row],[Province]],'02_Lookup_Tables'!$D$2:$E$10,2, FALSE)</f>
        <v>Gauteng Region</v>
      </c>
      <c r="U3946" t="str" cm="1">
        <f t="array" ref="U3946">_xlfn.IFS(CleanedData[[#This Row],[Purchase Amount]]&lt;500,"Low",
CleanedData[[#This Row],[Purchase Amount]]&lt;5000,"Medium",
TRUE,"High")</f>
        <v>Medium</v>
      </c>
      <c r="V3946" t="str">
        <f>TEXT(CleanedData[[#This Row],[Date]],"mmmm")</f>
        <v>September</v>
      </c>
      <c r="W3946" t="str">
        <f>"Q"&amp;ROUNDUP(MONTH(CleanedData[[#This Row],[Date]])/3,0)</f>
        <v>Q3</v>
      </c>
      <c r="X3946" t="str">
        <f>IF(CleanedData[[#This Row],[Purchase Amount]]&gt;=5000,"Yes","No")</f>
        <v>No</v>
      </c>
      <c r="Y3946">
        <f>IF(CleanedData[[#This Row],[Recommend]]="Yes",1,0)</f>
        <v>1</v>
      </c>
      <c r="Z3946" s="6">
        <f>CleanedData[[#This Row],[Purchase Amount]]*0.15</f>
        <v>216.08849999999998</v>
      </c>
      <c r="AA3946" s="6">
        <f>CleanedData[[#This Row],[Purchase Amount]]*1.15</f>
        <v>1656.6784999999998</v>
      </c>
    </row>
    <row r="3947" spans="1:27" x14ac:dyDescent="0.3">
      <c r="A3947">
        <v>4774</v>
      </c>
      <c r="B3947" t="s">
        <v>4172</v>
      </c>
      <c r="C3947" s="1">
        <v>45944</v>
      </c>
      <c r="D3947">
        <v>22</v>
      </c>
      <c r="E3947" t="s">
        <v>39</v>
      </c>
      <c r="F3947" t="s">
        <v>40</v>
      </c>
      <c r="G3947" t="s">
        <v>173</v>
      </c>
      <c r="H3947">
        <v>3</v>
      </c>
      <c r="I3947" t="s">
        <v>42</v>
      </c>
      <c r="J3947" t="s">
        <v>69</v>
      </c>
      <c r="K3947" t="s">
        <v>55</v>
      </c>
      <c r="L3947" t="s">
        <v>42</v>
      </c>
      <c r="M3947" t="s">
        <v>190</v>
      </c>
      <c r="N3947" t="s">
        <v>48</v>
      </c>
      <c r="O3947" t="s">
        <v>89</v>
      </c>
      <c r="P3947" t="s">
        <v>49</v>
      </c>
      <c r="Q3947" t="s">
        <v>66</v>
      </c>
      <c r="R3947" s="6">
        <f>_xlfn.XLOOKUP(CleanedData[[#This Row],[Product]],'02_Lookup_Tables'!$A$2:$A$126,'02_Lookup_Tables'!$B$2:$B$126)</f>
        <v>13056.99</v>
      </c>
      <c r="S3947" t="str">
        <f>VLOOKUP(CleanedData[[#This Row],[Product]],'02_Lookup_Tables'!$H$2:$I$126,2,FALSE)</f>
        <v>Electronics</v>
      </c>
      <c r="T3947" t="str">
        <f>VLOOKUP(CleanedData[[#This Row],[Province]],'02_Lookup_Tables'!$D$2:$E$10,2, FALSE)</f>
        <v>Northern Region</v>
      </c>
      <c r="U3947" t="str" cm="1">
        <f t="array" ref="U3947">_xlfn.IFS(CleanedData[[#This Row],[Purchase Amount]]&lt;500,"Low",
CleanedData[[#This Row],[Purchase Amount]]&lt;5000,"Medium",
TRUE,"High")</f>
        <v>High</v>
      </c>
      <c r="V3947" t="str">
        <f>TEXT(CleanedData[[#This Row],[Date]],"mmmm")</f>
        <v>October</v>
      </c>
      <c r="W3947" t="str">
        <f>"Q"&amp;ROUNDUP(MONTH(CleanedData[[#This Row],[Date]])/3,0)</f>
        <v>Q4</v>
      </c>
      <c r="X3947" t="str">
        <f>IF(CleanedData[[#This Row],[Purchase Amount]]&gt;=5000,"Yes","No")</f>
        <v>Yes</v>
      </c>
      <c r="Y3947">
        <f>IF(CleanedData[[#This Row],[Recommend]]="Yes",1,0)</f>
        <v>0</v>
      </c>
      <c r="Z3947" s="6">
        <f>CleanedData[[#This Row],[Purchase Amount]]*0.15</f>
        <v>1958.5484999999999</v>
      </c>
      <c r="AA3947" s="6">
        <f>CleanedData[[#This Row],[Purchase Amount]]*1.15</f>
        <v>15015.538499999999</v>
      </c>
    </row>
    <row r="3948" spans="1:27" x14ac:dyDescent="0.3">
      <c r="A3948">
        <v>4775</v>
      </c>
      <c r="B3948" t="s">
        <v>4173</v>
      </c>
      <c r="C3948" s="1">
        <v>45970</v>
      </c>
      <c r="D3948">
        <v>28</v>
      </c>
      <c r="E3948" t="s">
        <v>60</v>
      </c>
      <c r="F3948" t="s">
        <v>125</v>
      </c>
      <c r="G3948" t="s">
        <v>391</v>
      </c>
      <c r="H3948">
        <v>1</v>
      </c>
      <c r="I3948" t="s">
        <v>45</v>
      </c>
      <c r="J3948" t="s">
        <v>74</v>
      </c>
      <c r="K3948" t="s">
        <v>64</v>
      </c>
      <c r="L3948" t="s">
        <v>42</v>
      </c>
      <c r="M3948" t="s">
        <v>85</v>
      </c>
      <c r="N3948" t="s">
        <v>80</v>
      </c>
      <c r="O3948" t="s">
        <v>48</v>
      </c>
      <c r="P3948" t="s">
        <v>49</v>
      </c>
      <c r="Q3948" t="s">
        <v>58</v>
      </c>
      <c r="R3948" s="6">
        <f>_xlfn.XLOOKUP(CleanedData[[#This Row],[Product]],'02_Lookup_Tables'!$A$2:$A$126,'02_Lookup_Tables'!$B$2:$B$126)</f>
        <v>886.51</v>
      </c>
      <c r="S3948" t="str">
        <f>VLOOKUP(CleanedData[[#This Row],[Product]],'02_Lookup_Tables'!$H$2:$I$126,2,FALSE)</f>
        <v>Beauty &amp; Personal Care</v>
      </c>
      <c r="T3948" t="str">
        <f>VLOOKUP(CleanedData[[#This Row],[Province]],'02_Lookup_Tables'!$D$2:$E$10,2, FALSE)</f>
        <v>Western Region</v>
      </c>
      <c r="U3948" t="str" cm="1">
        <f t="array" ref="U3948">_xlfn.IFS(CleanedData[[#This Row],[Purchase Amount]]&lt;500,"Low",
CleanedData[[#This Row],[Purchase Amount]]&lt;5000,"Medium",
TRUE,"High")</f>
        <v>Medium</v>
      </c>
      <c r="V3948" t="str">
        <f>TEXT(CleanedData[[#This Row],[Date]],"mmmm")</f>
        <v>November</v>
      </c>
      <c r="W3948" t="str">
        <f>"Q"&amp;ROUNDUP(MONTH(CleanedData[[#This Row],[Date]])/3,0)</f>
        <v>Q4</v>
      </c>
      <c r="X3948" t="str">
        <f>IF(CleanedData[[#This Row],[Purchase Amount]]&gt;=5000,"Yes","No")</f>
        <v>No</v>
      </c>
      <c r="Y3948">
        <f>IF(CleanedData[[#This Row],[Recommend]]="Yes",1,0)</f>
        <v>1</v>
      </c>
      <c r="Z3948" s="6">
        <f>CleanedData[[#This Row],[Purchase Amount]]*0.15</f>
        <v>132.97649999999999</v>
      </c>
      <c r="AA3948" s="6">
        <f>CleanedData[[#This Row],[Purchase Amount]]*1.15</f>
        <v>1019.4864999999999</v>
      </c>
    </row>
    <row r="3949" spans="1:27" x14ac:dyDescent="0.3">
      <c r="A3949">
        <v>4777</v>
      </c>
      <c r="B3949" t="s">
        <v>4174</v>
      </c>
      <c r="C3949" s="1">
        <v>45984</v>
      </c>
      <c r="D3949">
        <v>62</v>
      </c>
      <c r="E3949" t="s">
        <v>39</v>
      </c>
      <c r="F3949" t="s">
        <v>40</v>
      </c>
      <c r="G3949" t="s">
        <v>693</v>
      </c>
      <c r="H3949">
        <v>4</v>
      </c>
      <c r="I3949" t="s">
        <v>45</v>
      </c>
      <c r="J3949" t="s">
        <v>69</v>
      </c>
      <c r="K3949" t="s">
        <v>64</v>
      </c>
      <c r="L3949" t="s">
        <v>45</v>
      </c>
      <c r="M3949" t="s">
        <v>140</v>
      </c>
      <c r="N3949" t="s">
        <v>96</v>
      </c>
      <c r="O3949" t="s">
        <v>148</v>
      </c>
      <c r="P3949" t="s">
        <v>49</v>
      </c>
      <c r="Q3949" t="s">
        <v>50</v>
      </c>
      <c r="R3949" s="6">
        <f>_xlfn.XLOOKUP(CleanedData[[#This Row],[Product]],'02_Lookup_Tables'!$A$2:$A$126,'02_Lookup_Tables'!$B$2:$B$126)</f>
        <v>618.72</v>
      </c>
      <c r="S3949" t="str">
        <f>VLOOKUP(CleanedData[[#This Row],[Product]],'02_Lookup_Tables'!$H$2:$I$126,2,FALSE)</f>
        <v>Sports &amp; Outdoors</v>
      </c>
      <c r="T3949" t="str">
        <f>VLOOKUP(CleanedData[[#This Row],[Province]],'02_Lookup_Tables'!$D$2:$E$10,2, FALSE)</f>
        <v>Northern Region</v>
      </c>
      <c r="U3949" t="str" cm="1">
        <f t="array" ref="U3949">_xlfn.IFS(CleanedData[[#This Row],[Purchase Amount]]&lt;500,"Low",
CleanedData[[#This Row],[Purchase Amount]]&lt;5000,"Medium",
TRUE,"High")</f>
        <v>Medium</v>
      </c>
      <c r="V3949" t="str">
        <f>TEXT(CleanedData[[#This Row],[Date]],"mmmm")</f>
        <v>November</v>
      </c>
      <c r="W3949" t="str">
        <f>"Q"&amp;ROUNDUP(MONTH(CleanedData[[#This Row],[Date]])/3,0)</f>
        <v>Q4</v>
      </c>
      <c r="X3949" t="str">
        <f>IF(CleanedData[[#This Row],[Purchase Amount]]&gt;=5000,"Yes","No")</f>
        <v>No</v>
      </c>
      <c r="Y3949">
        <f>IF(CleanedData[[#This Row],[Recommend]]="Yes",1,0)</f>
        <v>1</v>
      </c>
      <c r="Z3949" s="6">
        <f>CleanedData[[#This Row],[Purchase Amount]]*0.15</f>
        <v>92.808000000000007</v>
      </c>
      <c r="AA3949" s="6">
        <f>CleanedData[[#This Row],[Purchase Amount]]*1.15</f>
        <v>711.52800000000002</v>
      </c>
    </row>
    <row r="3950" spans="1:27" x14ac:dyDescent="0.3">
      <c r="A3950">
        <v>4778</v>
      </c>
      <c r="B3950" t="s">
        <v>4175</v>
      </c>
      <c r="C3950" s="1">
        <v>45391</v>
      </c>
      <c r="D3950">
        <v>18</v>
      </c>
      <c r="E3950" t="s">
        <v>39</v>
      </c>
      <c r="F3950" t="s">
        <v>40</v>
      </c>
      <c r="G3950" t="s">
        <v>291</v>
      </c>
      <c r="H3950">
        <v>5</v>
      </c>
      <c r="I3950" t="s">
        <v>45</v>
      </c>
      <c r="J3950" t="s">
        <v>69</v>
      </c>
      <c r="K3950" t="s">
        <v>44</v>
      </c>
      <c r="L3950" t="s">
        <v>42</v>
      </c>
      <c r="M3950" t="s">
        <v>65</v>
      </c>
      <c r="N3950" t="s">
        <v>57</v>
      </c>
      <c r="O3950" t="s">
        <v>89</v>
      </c>
      <c r="P3950" t="s">
        <v>70</v>
      </c>
      <c r="Q3950" t="s">
        <v>66</v>
      </c>
      <c r="R3950" s="6">
        <f>_xlfn.XLOOKUP(CleanedData[[#This Row],[Product]],'02_Lookup_Tables'!$A$2:$A$126,'02_Lookup_Tables'!$B$2:$B$126)</f>
        <v>1171.25</v>
      </c>
      <c r="S3950" t="str">
        <f>VLOOKUP(CleanedData[[#This Row],[Product]],'02_Lookup_Tables'!$H$2:$I$126,2,FALSE)</f>
        <v>Toys &amp; Games</v>
      </c>
      <c r="T3950" t="str">
        <f>VLOOKUP(CleanedData[[#This Row],[Province]],'02_Lookup_Tables'!$D$2:$E$10,2, FALSE)</f>
        <v>Northern Region</v>
      </c>
      <c r="U3950" t="str" cm="1">
        <f t="array" ref="U3950">_xlfn.IFS(CleanedData[[#This Row],[Purchase Amount]]&lt;500,"Low",
CleanedData[[#This Row],[Purchase Amount]]&lt;5000,"Medium",
TRUE,"High")</f>
        <v>Medium</v>
      </c>
      <c r="V3950" t="str">
        <f>TEXT(CleanedData[[#This Row],[Date]],"mmmm")</f>
        <v>April</v>
      </c>
      <c r="W3950" t="str">
        <f>"Q"&amp;ROUNDUP(MONTH(CleanedData[[#This Row],[Date]])/3,0)</f>
        <v>Q2</v>
      </c>
      <c r="X3950" t="str">
        <f>IF(CleanedData[[#This Row],[Purchase Amount]]&gt;=5000,"Yes","No")</f>
        <v>No</v>
      </c>
      <c r="Y3950">
        <f>IF(CleanedData[[#This Row],[Recommend]]="Yes",1,0)</f>
        <v>1</v>
      </c>
      <c r="Z3950" s="6">
        <f>CleanedData[[#This Row],[Purchase Amount]]*0.15</f>
        <v>175.6875</v>
      </c>
      <c r="AA3950" s="6">
        <f>CleanedData[[#This Row],[Purchase Amount]]*1.15</f>
        <v>1346.9375</v>
      </c>
    </row>
    <row r="3951" spans="1:27" x14ac:dyDescent="0.3">
      <c r="A3951">
        <v>4779</v>
      </c>
      <c r="B3951" t="s">
        <v>4176</v>
      </c>
      <c r="C3951" s="1">
        <v>45542</v>
      </c>
      <c r="D3951">
        <v>47</v>
      </c>
      <c r="E3951" t="s">
        <v>39</v>
      </c>
      <c r="F3951" t="s">
        <v>83</v>
      </c>
      <c r="G3951" t="s">
        <v>150</v>
      </c>
      <c r="H3951">
        <v>1</v>
      </c>
      <c r="I3951" t="s">
        <v>42</v>
      </c>
      <c r="J3951" t="s">
        <v>69</v>
      </c>
      <c r="K3951" t="s">
        <v>44</v>
      </c>
      <c r="L3951" t="s">
        <v>45</v>
      </c>
      <c r="M3951" t="s">
        <v>231</v>
      </c>
      <c r="N3951" t="s">
        <v>80</v>
      </c>
      <c r="O3951" t="s">
        <v>89</v>
      </c>
      <c r="P3951" t="s">
        <v>49</v>
      </c>
      <c r="Q3951" t="s">
        <v>93</v>
      </c>
      <c r="R3951" s="6">
        <f>_xlfn.XLOOKUP(CleanedData[[#This Row],[Product]],'02_Lookup_Tables'!$A$2:$A$126,'02_Lookup_Tables'!$B$2:$B$126)</f>
        <v>14808.31</v>
      </c>
      <c r="S3951" t="str">
        <f>VLOOKUP(CleanedData[[#This Row],[Product]],'02_Lookup_Tables'!$H$2:$I$126,2,FALSE)</f>
        <v>Electronics</v>
      </c>
      <c r="T3951" t="str">
        <f>VLOOKUP(CleanedData[[#This Row],[Province]],'02_Lookup_Tables'!$D$2:$E$10,2, FALSE)</f>
        <v>Western Region</v>
      </c>
      <c r="U3951" t="str" cm="1">
        <f t="array" ref="U3951">_xlfn.IFS(CleanedData[[#This Row],[Purchase Amount]]&lt;500,"Low",
CleanedData[[#This Row],[Purchase Amount]]&lt;5000,"Medium",
TRUE,"High")</f>
        <v>High</v>
      </c>
      <c r="V3951" t="str">
        <f>TEXT(CleanedData[[#This Row],[Date]],"mmmm")</f>
        <v>September</v>
      </c>
      <c r="W3951" t="str">
        <f>"Q"&amp;ROUNDUP(MONTH(CleanedData[[#This Row],[Date]])/3,0)</f>
        <v>Q3</v>
      </c>
      <c r="X3951" t="str">
        <f>IF(CleanedData[[#This Row],[Purchase Amount]]&gt;=5000,"Yes","No")</f>
        <v>Yes</v>
      </c>
      <c r="Y3951">
        <f>IF(CleanedData[[#This Row],[Recommend]]="Yes",1,0)</f>
        <v>0</v>
      </c>
      <c r="Z3951" s="6">
        <f>CleanedData[[#This Row],[Purchase Amount]]*0.15</f>
        <v>2221.2464999999997</v>
      </c>
      <c r="AA3951" s="6">
        <f>CleanedData[[#This Row],[Purchase Amount]]*1.15</f>
        <v>17029.556499999999</v>
      </c>
    </row>
    <row r="3952" spans="1:27" x14ac:dyDescent="0.3">
      <c r="A3952">
        <v>4780</v>
      </c>
      <c r="B3952" t="s">
        <v>4177</v>
      </c>
      <c r="C3952" s="1">
        <v>45315</v>
      </c>
      <c r="D3952">
        <v>66</v>
      </c>
      <c r="E3952" t="s">
        <v>60</v>
      </c>
      <c r="F3952" t="s">
        <v>125</v>
      </c>
      <c r="G3952" t="s">
        <v>120</v>
      </c>
      <c r="H3952">
        <v>4</v>
      </c>
      <c r="I3952" t="s">
        <v>45</v>
      </c>
      <c r="J3952" t="s">
        <v>54</v>
      </c>
      <c r="K3952" t="s">
        <v>55</v>
      </c>
      <c r="L3952" t="s">
        <v>42</v>
      </c>
      <c r="M3952" t="s">
        <v>236</v>
      </c>
      <c r="N3952" t="s">
        <v>96</v>
      </c>
      <c r="O3952" t="s">
        <v>89</v>
      </c>
      <c r="P3952" t="s">
        <v>70</v>
      </c>
      <c r="Q3952" t="s">
        <v>97</v>
      </c>
      <c r="R3952" s="6">
        <f>_xlfn.XLOOKUP(CleanedData[[#This Row],[Product]],'02_Lookup_Tables'!$A$2:$A$126,'02_Lookup_Tables'!$B$2:$B$126)</f>
        <v>471.63</v>
      </c>
      <c r="S3952" t="str">
        <f>VLOOKUP(CleanedData[[#This Row],[Product]],'02_Lookup_Tables'!$H$2:$I$126,2,FALSE)</f>
        <v>Beauty &amp; Personal Care</v>
      </c>
      <c r="T3952" t="str">
        <f>VLOOKUP(CleanedData[[#This Row],[Province]],'02_Lookup_Tables'!$D$2:$E$10,2, FALSE)</f>
        <v>Western Region</v>
      </c>
      <c r="U3952" t="str" cm="1">
        <f t="array" ref="U3952">_xlfn.IFS(CleanedData[[#This Row],[Purchase Amount]]&lt;500,"Low",
CleanedData[[#This Row],[Purchase Amount]]&lt;5000,"Medium",
TRUE,"High")</f>
        <v>Low</v>
      </c>
      <c r="V3952" t="str">
        <f>TEXT(CleanedData[[#This Row],[Date]],"mmmm")</f>
        <v>January</v>
      </c>
      <c r="W3952" t="str">
        <f>"Q"&amp;ROUNDUP(MONTH(CleanedData[[#This Row],[Date]])/3,0)</f>
        <v>Q1</v>
      </c>
      <c r="X3952" t="str">
        <f>IF(CleanedData[[#This Row],[Purchase Amount]]&gt;=5000,"Yes","No")</f>
        <v>No</v>
      </c>
      <c r="Y3952">
        <f>IF(CleanedData[[#This Row],[Recommend]]="Yes",1,0)</f>
        <v>1</v>
      </c>
      <c r="Z3952" s="6">
        <f>CleanedData[[#This Row],[Purchase Amount]]*0.15</f>
        <v>70.744500000000002</v>
      </c>
      <c r="AA3952" s="6">
        <f>CleanedData[[#This Row],[Purchase Amount]]*1.15</f>
        <v>542.3744999999999</v>
      </c>
    </row>
    <row r="3953" spans="1:27" x14ac:dyDescent="0.3">
      <c r="A3953">
        <v>4781</v>
      </c>
      <c r="B3953" t="s">
        <v>4178</v>
      </c>
      <c r="C3953" s="1">
        <v>45808</v>
      </c>
      <c r="D3953">
        <v>27</v>
      </c>
      <c r="E3953" t="s">
        <v>60</v>
      </c>
      <c r="F3953" t="s">
        <v>72</v>
      </c>
      <c r="G3953" t="s">
        <v>1139</v>
      </c>
      <c r="H3953">
        <v>4</v>
      </c>
      <c r="I3953" t="s">
        <v>45</v>
      </c>
      <c r="J3953" t="s">
        <v>54</v>
      </c>
      <c r="K3953" t="s">
        <v>44</v>
      </c>
      <c r="L3953" t="s">
        <v>45</v>
      </c>
      <c r="M3953" t="s">
        <v>136</v>
      </c>
      <c r="N3953" t="s">
        <v>96</v>
      </c>
      <c r="O3953" t="s">
        <v>89</v>
      </c>
      <c r="P3953" t="s">
        <v>70</v>
      </c>
      <c r="Q3953" t="s">
        <v>58</v>
      </c>
      <c r="R3953" s="6">
        <f>_xlfn.XLOOKUP(CleanedData[[#This Row],[Product]],'02_Lookup_Tables'!$A$2:$A$126,'02_Lookup_Tables'!$B$2:$B$126)</f>
        <v>2977.47</v>
      </c>
      <c r="S3953" t="str">
        <f>VLOOKUP(CleanedData[[#This Row],[Product]],'02_Lookup_Tables'!$H$2:$I$126,2,FALSE)</f>
        <v>Home &amp; Living</v>
      </c>
      <c r="T3953" t="str">
        <f>VLOOKUP(CleanedData[[#This Row],[Province]],'02_Lookup_Tables'!$D$2:$E$10,2, FALSE)</f>
        <v>Central Region</v>
      </c>
      <c r="U3953" t="str" cm="1">
        <f t="array" ref="U3953">_xlfn.IFS(CleanedData[[#This Row],[Purchase Amount]]&lt;500,"Low",
CleanedData[[#This Row],[Purchase Amount]]&lt;5000,"Medium",
TRUE,"High")</f>
        <v>Medium</v>
      </c>
      <c r="V3953" t="str">
        <f>TEXT(CleanedData[[#This Row],[Date]],"mmmm")</f>
        <v>May</v>
      </c>
      <c r="W3953" t="str">
        <f>"Q"&amp;ROUNDUP(MONTH(CleanedData[[#This Row],[Date]])/3,0)</f>
        <v>Q2</v>
      </c>
      <c r="X3953" t="str">
        <f>IF(CleanedData[[#This Row],[Purchase Amount]]&gt;=5000,"Yes","No")</f>
        <v>No</v>
      </c>
      <c r="Y3953">
        <f>IF(CleanedData[[#This Row],[Recommend]]="Yes",1,0)</f>
        <v>1</v>
      </c>
      <c r="Z3953" s="6">
        <f>CleanedData[[#This Row],[Purchase Amount]]*0.15</f>
        <v>446.62049999999994</v>
      </c>
      <c r="AA3953" s="6">
        <f>CleanedData[[#This Row],[Purchase Amount]]*1.15</f>
        <v>3424.0904999999993</v>
      </c>
    </row>
    <row r="3954" spans="1:27" x14ac:dyDescent="0.3">
      <c r="A3954">
        <v>4782</v>
      </c>
      <c r="B3954" t="s">
        <v>4179</v>
      </c>
      <c r="C3954" s="1">
        <v>45419</v>
      </c>
      <c r="D3954">
        <v>70</v>
      </c>
      <c r="E3954" t="s">
        <v>39</v>
      </c>
      <c r="F3954" t="s">
        <v>61</v>
      </c>
      <c r="G3954" t="s">
        <v>168</v>
      </c>
      <c r="H3954">
        <v>3</v>
      </c>
      <c r="I3954" t="s">
        <v>42</v>
      </c>
      <c r="J3954" t="s">
        <v>74</v>
      </c>
      <c r="K3954" t="s">
        <v>44</v>
      </c>
      <c r="L3954" t="s">
        <v>45</v>
      </c>
      <c r="M3954" t="s">
        <v>85</v>
      </c>
      <c r="N3954" t="s">
        <v>48</v>
      </c>
      <c r="O3954" t="s">
        <v>48</v>
      </c>
      <c r="P3954" t="s">
        <v>70</v>
      </c>
      <c r="Q3954" t="s">
        <v>97</v>
      </c>
      <c r="R3954" s="6">
        <f>_xlfn.XLOOKUP(CleanedData[[#This Row],[Product]],'02_Lookup_Tables'!$A$2:$A$126,'02_Lookup_Tables'!$B$2:$B$126)</f>
        <v>14729.04</v>
      </c>
      <c r="S3954" t="str">
        <f>VLOOKUP(CleanedData[[#This Row],[Product]],'02_Lookup_Tables'!$H$2:$I$126,2,FALSE)</f>
        <v>Electronics</v>
      </c>
      <c r="T3954" t="str">
        <f>VLOOKUP(CleanedData[[#This Row],[Province]],'02_Lookup_Tables'!$D$2:$E$10,2, FALSE)</f>
        <v>Southern Region</v>
      </c>
      <c r="U3954" t="str" cm="1">
        <f t="array" ref="U3954">_xlfn.IFS(CleanedData[[#This Row],[Purchase Amount]]&lt;500,"Low",
CleanedData[[#This Row],[Purchase Amount]]&lt;5000,"Medium",
TRUE,"High")</f>
        <v>High</v>
      </c>
      <c r="V3954" t="str">
        <f>TEXT(CleanedData[[#This Row],[Date]],"mmmm")</f>
        <v>May</v>
      </c>
      <c r="W3954" t="str">
        <f>"Q"&amp;ROUNDUP(MONTH(CleanedData[[#This Row],[Date]])/3,0)</f>
        <v>Q2</v>
      </c>
      <c r="X3954" t="str">
        <f>IF(CleanedData[[#This Row],[Purchase Amount]]&gt;=5000,"Yes","No")</f>
        <v>Yes</v>
      </c>
      <c r="Y3954">
        <f>IF(CleanedData[[#This Row],[Recommend]]="Yes",1,0)</f>
        <v>0</v>
      </c>
      <c r="Z3954" s="6">
        <f>CleanedData[[#This Row],[Purchase Amount]]*0.15</f>
        <v>2209.3560000000002</v>
      </c>
      <c r="AA3954" s="6">
        <f>CleanedData[[#This Row],[Purchase Amount]]*1.15</f>
        <v>16938.396000000001</v>
      </c>
    </row>
    <row r="3955" spans="1:27" x14ac:dyDescent="0.3">
      <c r="A3955">
        <v>4783</v>
      </c>
      <c r="B3955" t="s">
        <v>4180</v>
      </c>
      <c r="C3955" s="1">
        <v>45838</v>
      </c>
      <c r="D3955">
        <v>34</v>
      </c>
      <c r="E3955" t="s">
        <v>60</v>
      </c>
      <c r="F3955" t="s">
        <v>40</v>
      </c>
      <c r="G3955" t="s">
        <v>336</v>
      </c>
      <c r="H3955">
        <v>3</v>
      </c>
      <c r="I3955" t="s">
        <v>42</v>
      </c>
      <c r="J3955" t="s">
        <v>69</v>
      </c>
      <c r="K3955" t="s">
        <v>55</v>
      </c>
      <c r="L3955" t="s">
        <v>42</v>
      </c>
      <c r="M3955" t="s">
        <v>65</v>
      </c>
      <c r="N3955" t="s">
        <v>48</v>
      </c>
      <c r="O3955" t="s">
        <v>89</v>
      </c>
      <c r="P3955" t="s">
        <v>49</v>
      </c>
      <c r="Q3955" t="s">
        <v>58</v>
      </c>
      <c r="R3955" s="6">
        <f>_xlfn.XLOOKUP(CleanedData[[#This Row],[Product]],'02_Lookup_Tables'!$A$2:$A$126,'02_Lookup_Tables'!$B$2:$B$126)</f>
        <v>812.2</v>
      </c>
      <c r="S3955" t="str">
        <f>VLOOKUP(CleanedData[[#This Row],[Product]],'02_Lookup_Tables'!$H$2:$I$126,2,FALSE)</f>
        <v>Sports &amp; Outdoors</v>
      </c>
      <c r="T3955" t="str">
        <f>VLOOKUP(CleanedData[[#This Row],[Province]],'02_Lookup_Tables'!$D$2:$E$10,2, FALSE)</f>
        <v>Northern Region</v>
      </c>
      <c r="U3955" t="str" cm="1">
        <f t="array" ref="U3955">_xlfn.IFS(CleanedData[[#This Row],[Purchase Amount]]&lt;500,"Low",
CleanedData[[#This Row],[Purchase Amount]]&lt;5000,"Medium",
TRUE,"High")</f>
        <v>Medium</v>
      </c>
      <c r="V3955" t="str">
        <f>TEXT(CleanedData[[#This Row],[Date]],"mmmm")</f>
        <v>June</v>
      </c>
      <c r="W3955" t="str">
        <f>"Q"&amp;ROUNDUP(MONTH(CleanedData[[#This Row],[Date]])/3,0)</f>
        <v>Q2</v>
      </c>
      <c r="X3955" t="str">
        <f>IF(CleanedData[[#This Row],[Purchase Amount]]&gt;=5000,"Yes","No")</f>
        <v>No</v>
      </c>
      <c r="Y3955">
        <f>IF(CleanedData[[#This Row],[Recommend]]="Yes",1,0)</f>
        <v>0</v>
      </c>
      <c r="Z3955" s="6">
        <f>CleanedData[[#This Row],[Purchase Amount]]*0.15</f>
        <v>121.83</v>
      </c>
      <c r="AA3955" s="6">
        <f>CleanedData[[#This Row],[Purchase Amount]]*1.15</f>
        <v>934.03</v>
      </c>
    </row>
    <row r="3956" spans="1:27" x14ac:dyDescent="0.3">
      <c r="A3956">
        <v>4784</v>
      </c>
      <c r="B3956" t="s">
        <v>4181</v>
      </c>
      <c r="C3956" s="1">
        <v>45379</v>
      </c>
      <c r="D3956">
        <v>76</v>
      </c>
      <c r="E3956" t="s">
        <v>60</v>
      </c>
      <c r="F3956" t="s">
        <v>72</v>
      </c>
      <c r="G3956" t="s">
        <v>280</v>
      </c>
      <c r="H3956">
        <v>5</v>
      </c>
      <c r="I3956" t="s">
        <v>45</v>
      </c>
      <c r="J3956" t="s">
        <v>43</v>
      </c>
      <c r="K3956" t="s">
        <v>55</v>
      </c>
      <c r="L3956" t="s">
        <v>45</v>
      </c>
      <c r="M3956" t="s">
        <v>151</v>
      </c>
      <c r="N3956" t="s">
        <v>57</v>
      </c>
      <c r="O3956" t="s">
        <v>89</v>
      </c>
      <c r="P3956" t="s">
        <v>70</v>
      </c>
      <c r="Q3956" t="s">
        <v>97</v>
      </c>
      <c r="R3956" s="6">
        <f>_xlfn.XLOOKUP(CleanedData[[#This Row],[Product]],'02_Lookup_Tables'!$A$2:$A$126,'02_Lookup_Tables'!$B$2:$B$126)</f>
        <v>759.97</v>
      </c>
      <c r="S3956" t="str">
        <f>VLOOKUP(CleanedData[[#This Row],[Product]],'02_Lookup_Tables'!$H$2:$I$126,2,FALSE)</f>
        <v>Apparel</v>
      </c>
      <c r="T3956" t="str">
        <f>VLOOKUP(CleanedData[[#This Row],[Province]],'02_Lookup_Tables'!$D$2:$E$10,2, FALSE)</f>
        <v>Central Region</v>
      </c>
      <c r="U3956" t="str" cm="1">
        <f t="array" ref="U3956">_xlfn.IFS(CleanedData[[#This Row],[Purchase Amount]]&lt;500,"Low",
CleanedData[[#This Row],[Purchase Amount]]&lt;5000,"Medium",
TRUE,"High")</f>
        <v>Medium</v>
      </c>
      <c r="V3956" t="str">
        <f>TEXT(CleanedData[[#This Row],[Date]],"mmmm")</f>
        <v>March</v>
      </c>
      <c r="W3956" t="str">
        <f>"Q"&amp;ROUNDUP(MONTH(CleanedData[[#This Row],[Date]])/3,0)</f>
        <v>Q1</v>
      </c>
      <c r="X3956" t="str">
        <f>IF(CleanedData[[#This Row],[Purchase Amount]]&gt;=5000,"Yes","No")</f>
        <v>No</v>
      </c>
      <c r="Y3956">
        <f>IF(CleanedData[[#This Row],[Recommend]]="Yes",1,0)</f>
        <v>1</v>
      </c>
      <c r="Z3956" s="6">
        <f>CleanedData[[#This Row],[Purchase Amount]]*0.15</f>
        <v>113.99550000000001</v>
      </c>
      <c r="AA3956" s="6">
        <f>CleanedData[[#This Row],[Purchase Amount]]*1.15</f>
        <v>873.96550000000002</v>
      </c>
    </row>
    <row r="3957" spans="1:27" x14ac:dyDescent="0.3">
      <c r="A3957">
        <v>4785</v>
      </c>
      <c r="B3957" t="s">
        <v>4182</v>
      </c>
      <c r="C3957" s="1">
        <v>45335</v>
      </c>
      <c r="D3957">
        <v>34</v>
      </c>
      <c r="E3957" t="s">
        <v>39</v>
      </c>
      <c r="F3957" t="s">
        <v>108</v>
      </c>
      <c r="G3957" t="s">
        <v>189</v>
      </c>
      <c r="H3957">
        <v>3</v>
      </c>
      <c r="I3957" t="s">
        <v>45</v>
      </c>
      <c r="J3957" t="s">
        <v>43</v>
      </c>
      <c r="K3957" t="s">
        <v>64</v>
      </c>
      <c r="L3957" t="s">
        <v>45</v>
      </c>
      <c r="M3957" t="s">
        <v>151</v>
      </c>
      <c r="N3957" t="s">
        <v>48</v>
      </c>
      <c r="O3957" t="s">
        <v>89</v>
      </c>
      <c r="P3957" t="s">
        <v>49</v>
      </c>
      <c r="Q3957" t="s">
        <v>58</v>
      </c>
      <c r="R3957" s="6">
        <f>_xlfn.XLOOKUP(CleanedData[[#This Row],[Product]],'02_Lookup_Tables'!$A$2:$A$126,'02_Lookup_Tables'!$B$2:$B$126)</f>
        <v>1619.07</v>
      </c>
      <c r="S3957" t="str">
        <f>VLOOKUP(CleanedData[[#This Row],[Product]],'02_Lookup_Tables'!$H$2:$I$126,2,FALSE)</f>
        <v>Home &amp; Living</v>
      </c>
      <c r="T3957" t="str">
        <f>VLOOKUP(CleanedData[[#This Row],[Province]],'02_Lookup_Tables'!$D$2:$E$10,2, FALSE)</f>
        <v>Gauteng Region</v>
      </c>
      <c r="U3957" t="str" cm="1">
        <f t="array" ref="U3957">_xlfn.IFS(CleanedData[[#This Row],[Purchase Amount]]&lt;500,"Low",
CleanedData[[#This Row],[Purchase Amount]]&lt;5000,"Medium",
TRUE,"High")</f>
        <v>Medium</v>
      </c>
      <c r="V3957" t="str">
        <f>TEXT(CleanedData[[#This Row],[Date]],"mmmm")</f>
        <v>February</v>
      </c>
      <c r="W3957" t="str">
        <f>"Q"&amp;ROUNDUP(MONTH(CleanedData[[#This Row],[Date]])/3,0)</f>
        <v>Q1</v>
      </c>
      <c r="X3957" t="str">
        <f>IF(CleanedData[[#This Row],[Purchase Amount]]&gt;=5000,"Yes","No")</f>
        <v>No</v>
      </c>
      <c r="Y3957">
        <f>IF(CleanedData[[#This Row],[Recommend]]="Yes",1,0)</f>
        <v>1</v>
      </c>
      <c r="Z3957" s="6">
        <f>CleanedData[[#This Row],[Purchase Amount]]*0.15</f>
        <v>242.86049999999997</v>
      </c>
      <c r="AA3957" s="6">
        <f>CleanedData[[#This Row],[Purchase Amount]]*1.15</f>
        <v>1861.9304999999997</v>
      </c>
    </row>
    <row r="3958" spans="1:27" x14ac:dyDescent="0.3">
      <c r="A3958">
        <v>4786</v>
      </c>
      <c r="B3958" t="s">
        <v>4183</v>
      </c>
      <c r="C3958" s="1">
        <v>45504</v>
      </c>
      <c r="D3958">
        <v>34</v>
      </c>
      <c r="E3958" t="s">
        <v>52</v>
      </c>
      <c r="F3958" t="s">
        <v>108</v>
      </c>
      <c r="G3958" t="s">
        <v>120</v>
      </c>
      <c r="H3958">
        <v>4</v>
      </c>
      <c r="I3958" t="s">
        <v>45</v>
      </c>
      <c r="J3958" t="s">
        <v>74</v>
      </c>
      <c r="K3958" t="s">
        <v>55</v>
      </c>
      <c r="L3958" t="s">
        <v>45</v>
      </c>
      <c r="M3958" t="s">
        <v>65</v>
      </c>
      <c r="N3958" t="s">
        <v>96</v>
      </c>
      <c r="O3958" t="s">
        <v>89</v>
      </c>
      <c r="P3958" t="s">
        <v>70</v>
      </c>
      <c r="Q3958" t="s">
        <v>58</v>
      </c>
      <c r="R3958" s="6">
        <f>_xlfn.XLOOKUP(CleanedData[[#This Row],[Product]],'02_Lookup_Tables'!$A$2:$A$126,'02_Lookup_Tables'!$B$2:$B$126)</f>
        <v>471.63</v>
      </c>
      <c r="S3958" t="str">
        <f>VLOOKUP(CleanedData[[#This Row],[Product]],'02_Lookup_Tables'!$H$2:$I$126,2,FALSE)</f>
        <v>Beauty &amp; Personal Care</v>
      </c>
      <c r="T3958" t="str">
        <f>VLOOKUP(CleanedData[[#This Row],[Province]],'02_Lookup_Tables'!$D$2:$E$10,2, FALSE)</f>
        <v>Gauteng Region</v>
      </c>
      <c r="U3958" t="str" cm="1">
        <f t="array" ref="U3958">_xlfn.IFS(CleanedData[[#This Row],[Purchase Amount]]&lt;500,"Low",
CleanedData[[#This Row],[Purchase Amount]]&lt;5000,"Medium",
TRUE,"High")</f>
        <v>Low</v>
      </c>
      <c r="V3958" t="str">
        <f>TEXT(CleanedData[[#This Row],[Date]],"mmmm")</f>
        <v>July</v>
      </c>
      <c r="W3958" t="str">
        <f>"Q"&amp;ROUNDUP(MONTH(CleanedData[[#This Row],[Date]])/3,0)</f>
        <v>Q3</v>
      </c>
      <c r="X3958" t="str">
        <f>IF(CleanedData[[#This Row],[Purchase Amount]]&gt;=5000,"Yes","No")</f>
        <v>No</v>
      </c>
      <c r="Y3958">
        <f>IF(CleanedData[[#This Row],[Recommend]]="Yes",1,0)</f>
        <v>1</v>
      </c>
      <c r="Z3958" s="6">
        <f>CleanedData[[#This Row],[Purchase Amount]]*0.15</f>
        <v>70.744500000000002</v>
      </c>
      <c r="AA3958" s="6">
        <f>CleanedData[[#This Row],[Purchase Amount]]*1.15</f>
        <v>542.3744999999999</v>
      </c>
    </row>
    <row r="3959" spans="1:27" x14ac:dyDescent="0.3">
      <c r="A3959">
        <v>4787</v>
      </c>
      <c r="B3959" t="s">
        <v>4184</v>
      </c>
      <c r="C3959" s="1">
        <v>45693</v>
      </c>
      <c r="D3959">
        <v>36</v>
      </c>
      <c r="E3959" t="s">
        <v>39</v>
      </c>
      <c r="F3959" t="s">
        <v>61</v>
      </c>
      <c r="G3959" t="s">
        <v>406</v>
      </c>
      <c r="H3959">
        <v>2</v>
      </c>
      <c r="I3959" t="s">
        <v>42</v>
      </c>
      <c r="J3959" t="s">
        <v>74</v>
      </c>
      <c r="K3959" t="s">
        <v>44</v>
      </c>
      <c r="L3959" t="s">
        <v>45</v>
      </c>
      <c r="M3959" t="s">
        <v>140</v>
      </c>
      <c r="N3959" t="s">
        <v>47</v>
      </c>
      <c r="O3959" t="s">
        <v>148</v>
      </c>
      <c r="P3959" t="s">
        <v>70</v>
      </c>
      <c r="Q3959" t="s">
        <v>81</v>
      </c>
      <c r="R3959" s="6">
        <f>_xlfn.XLOOKUP(CleanedData[[#This Row],[Product]],'02_Lookup_Tables'!$A$2:$A$126,'02_Lookup_Tables'!$B$2:$B$126)</f>
        <v>996.44</v>
      </c>
      <c r="S3959" t="str">
        <f>VLOOKUP(CleanedData[[#This Row],[Product]],'02_Lookup_Tables'!$H$2:$I$126,2,FALSE)</f>
        <v>Sports &amp; Outdoors</v>
      </c>
      <c r="T3959" t="str">
        <f>VLOOKUP(CleanedData[[#This Row],[Province]],'02_Lookup_Tables'!$D$2:$E$10,2, FALSE)</f>
        <v>Southern Region</v>
      </c>
      <c r="U3959" t="str" cm="1">
        <f t="array" ref="U3959">_xlfn.IFS(CleanedData[[#This Row],[Purchase Amount]]&lt;500,"Low",
CleanedData[[#This Row],[Purchase Amount]]&lt;5000,"Medium",
TRUE,"High")</f>
        <v>Medium</v>
      </c>
      <c r="V3959" t="str">
        <f>TEXT(CleanedData[[#This Row],[Date]],"mmmm")</f>
        <v>February</v>
      </c>
      <c r="W3959" t="str">
        <f>"Q"&amp;ROUNDUP(MONTH(CleanedData[[#This Row],[Date]])/3,0)</f>
        <v>Q1</v>
      </c>
      <c r="X3959" t="str">
        <f>IF(CleanedData[[#This Row],[Purchase Amount]]&gt;=5000,"Yes","No")</f>
        <v>No</v>
      </c>
      <c r="Y3959">
        <f>IF(CleanedData[[#This Row],[Recommend]]="Yes",1,0)</f>
        <v>0</v>
      </c>
      <c r="Z3959" s="6">
        <f>CleanedData[[#This Row],[Purchase Amount]]*0.15</f>
        <v>149.46600000000001</v>
      </c>
      <c r="AA3959" s="6">
        <f>CleanedData[[#This Row],[Purchase Amount]]*1.15</f>
        <v>1145.9059999999999</v>
      </c>
    </row>
    <row r="3960" spans="1:27" x14ac:dyDescent="0.3">
      <c r="A3960">
        <v>4789</v>
      </c>
      <c r="B3960" t="s">
        <v>4185</v>
      </c>
      <c r="C3960" s="1">
        <v>45563</v>
      </c>
      <c r="D3960">
        <v>34</v>
      </c>
      <c r="E3960" t="s">
        <v>39</v>
      </c>
      <c r="F3960" t="s">
        <v>125</v>
      </c>
      <c r="G3960" t="s">
        <v>118</v>
      </c>
      <c r="H3960">
        <v>1</v>
      </c>
      <c r="I3960" t="s">
        <v>45</v>
      </c>
      <c r="J3960" t="s">
        <v>43</v>
      </c>
      <c r="K3960" t="s">
        <v>64</v>
      </c>
      <c r="L3960" t="s">
        <v>45</v>
      </c>
      <c r="M3960" t="s">
        <v>175</v>
      </c>
      <c r="N3960" t="s">
        <v>80</v>
      </c>
      <c r="O3960" t="s">
        <v>89</v>
      </c>
      <c r="P3960" t="s">
        <v>49</v>
      </c>
      <c r="Q3960" t="s">
        <v>58</v>
      </c>
      <c r="R3960" s="6">
        <f>_xlfn.XLOOKUP(CleanedData[[#This Row],[Product]],'02_Lookup_Tables'!$A$2:$A$126,'02_Lookup_Tables'!$B$2:$B$126)</f>
        <v>368.99</v>
      </c>
      <c r="S3960" t="str">
        <f>VLOOKUP(CleanedData[[#This Row],[Product]],'02_Lookup_Tables'!$H$2:$I$126,2,FALSE)</f>
        <v>Accessories</v>
      </c>
      <c r="T3960" t="str">
        <f>VLOOKUP(CleanedData[[#This Row],[Province]],'02_Lookup_Tables'!$D$2:$E$10,2, FALSE)</f>
        <v>Western Region</v>
      </c>
      <c r="U3960" t="str" cm="1">
        <f t="array" ref="U3960">_xlfn.IFS(CleanedData[[#This Row],[Purchase Amount]]&lt;500,"Low",
CleanedData[[#This Row],[Purchase Amount]]&lt;5000,"Medium",
TRUE,"High")</f>
        <v>Low</v>
      </c>
      <c r="V3960" t="str">
        <f>TEXT(CleanedData[[#This Row],[Date]],"mmmm")</f>
        <v>September</v>
      </c>
      <c r="W3960" t="str">
        <f>"Q"&amp;ROUNDUP(MONTH(CleanedData[[#This Row],[Date]])/3,0)</f>
        <v>Q3</v>
      </c>
      <c r="X3960" t="str">
        <f>IF(CleanedData[[#This Row],[Purchase Amount]]&gt;=5000,"Yes","No")</f>
        <v>No</v>
      </c>
      <c r="Y3960">
        <f>IF(CleanedData[[#This Row],[Recommend]]="Yes",1,0)</f>
        <v>1</v>
      </c>
      <c r="Z3960" s="6">
        <f>CleanedData[[#This Row],[Purchase Amount]]*0.15</f>
        <v>55.348500000000001</v>
      </c>
      <c r="AA3960" s="6">
        <f>CleanedData[[#This Row],[Purchase Amount]]*1.15</f>
        <v>424.33849999999995</v>
      </c>
    </row>
    <row r="3961" spans="1:27" x14ac:dyDescent="0.3">
      <c r="A3961">
        <v>4790</v>
      </c>
      <c r="B3961" t="s">
        <v>4186</v>
      </c>
      <c r="C3961" s="1">
        <v>45323</v>
      </c>
      <c r="D3961">
        <v>69</v>
      </c>
      <c r="E3961" t="s">
        <v>60</v>
      </c>
      <c r="F3961" t="s">
        <v>40</v>
      </c>
      <c r="G3961" t="s">
        <v>546</v>
      </c>
      <c r="H3961">
        <v>5</v>
      </c>
      <c r="I3961" t="s">
        <v>42</v>
      </c>
      <c r="J3961" t="s">
        <v>54</v>
      </c>
      <c r="K3961" t="s">
        <v>64</v>
      </c>
      <c r="L3961" t="s">
        <v>45</v>
      </c>
      <c r="M3961" t="s">
        <v>236</v>
      </c>
      <c r="N3961" t="s">
        <v>57</v>
      </c>
      <c r="O3961" t="s">
        <v>89</v>
      </c>
      <c r="P3961" t="s">
        <v>70</v>
      </c>
      <c r="Q3961" t="s">
        <v>97</v>
      </c>
      <c r="R3961" s="6">
        <f>_xlfn.XLOOKUP(CleanedData[[#This Row],[Product]],'02_Lookup_Tables'!$A$2:$A$126,'02_Lookup_Tables'!$B$2:$B$126)</f>
        <v>1369.39</v>
      </c>
      <c r="S3961" t="str">
        <f>VLOOKUP(CleanedData[[#This Row],[Product]],'02_Lookup_Tables'!$H$2:$I$126,2,FALSE)</f>
        <v>Toys &amp; Games</v>
      </c>
      <c r="T3961" t="str">
        <f>VLOOKUP(CleanedData[[#This Row],[Province]],'02_Lookup_Tables'!$D$2:$E$10,2, FALSE)</f>
        <v>Northern Region</v>
      </c>
      <c r="U3961" t="str" cm="1">
        <f t="array" ref="U3961">_xlfn.IFS(CleanedData[[#This Row],[Purchase Amount]]&lt;500,"Low",
CleanedData[[#This Row],[Purchase Amount]]&lt;5000,"Medium",
TRUE,"High")</f>
        <v>Medium</v>
      </c>
      <c r="V3961" t="str">
        <f>TEXT(CleanedData[[#This Row],[Date]],"mmmm")</f>
        <v>February</v>
      </c>
      <c r="W3961" t="str">
        <f>"Q"&amp;ROUNDUP(MONTH(CleanedData[[#This Row],[Date]])/3,0)</f>
        <v>Q1</v>
      </c>
      <c r="X3961" t="str">
        <f>IF(CleanedData[[#This Row],[Purchase Amount]]&gt;=5000,"Yes","No")</f>
        <v>No</v>
      </c>
      <c r="Y3961">
        <f>IF(CleanedData[[#This Row],[Recommend]]="Yes",1,0)</f>
        <v>0</v>
      </c>
      <c r="Z3961" s="6">
        <f>CleanedData[[#This Row],[Purchase Amount]]*0.15</f>
        <v>205.4085</v>
      </c>
      <c r="AA3961" s="6">
        <f>CleanedData[[#This Row],[Purchase Amount]]*1.15</f>
        <v>1574.7985000000001</v>
      </c>
    </row>
    <row r="3962" spans="1:27" x14ac:dyDescent="0.3">
      <c r="A3962">
        <v>4791</v>
      </c>
      <c r="B3962" t="s">
        <v>4187</v>
      </c>
      <c r="C3962" s="1">
        <v>45520</v>
      </c>
      <c r="D3962">
        <v>70</v>
      </c>
      <c r="E3962" t="s">
        <v>52</v>
      </c>
      <c r="F3962" t="s">
        <v>72</v>
      </c>
      <c r="G3962" t="s">
        <v>78</v>
      </c>
      <c r="H3962">
        <v>1</v>
      </c>
      <c r="I3962" t="s">
        <v>45</v>
      </c>
      <c r="J3962" t="s">
        <v>74</v>
      </c>
      <c r="K3962" t="s">
        <v>64</v>
      </c>
      <c r="L3962" t="s">
        <v>45</v>
      </c>
      <c r="M3962" t="s">
        <v>208</v>
      </c>
      <c r="N3962" t="s">
        <v>80</v>
      </c>
      <c r="O3962" t="s">
        <v>89</v>
      </c>
      <c r="P3962" t="s">
        <v>49</v>
      </c>
      <c r="Q3962" t="s">
        <v>97</v>
      </c>
      <c r="R3962" s="6">
        <f>_xlfn.XLOOKUP(CleanedData[[#This Row],[Product]],'02_Lookup_Tables'!$A$2:$A$126,'02_Lookup_Tables'!$B$2:$B$126)</f>
        <v>1951.09</v>
      </c>
      <c r="S3962" t="str">
        <f>VLOOKUP(CleanedData[[#This Row],[Product]],'02_Lookup_Tables'!$H$2:$I$126,2,FALSE)</f>
        <v>Accessories</v>
      </c>
      <c r="T3962" t="str">
        <f>VLOOKUP(CleanedData[[#This Row],[Province]],'02_Lookup_Tables'!$D$2:$E$10,2, FALSE)</f>
        <v>Central Region</v>
      </c>
      <c r="U3962" t="str" cm="1">
        <f t="array" ref="U3962">_xlfn.IFS(CleanedData[[#This Row],[Purchase Amount]]&lt;500,"Low",
CleanedData[[#This Row],[Purchase Amount]]&lt;5000,"Medium",
TRUE,"High")</f>
        <v>Medium</v>
      </c>
      <c r="V3962" t="str">
        <f>TEXT(CleanedData[[#This Row],[Date]],"mmmm")</f>
        <v>August</v>
      </c>
      <c r="W3962" t="str">
        <f>"Q"&amp;ROUNDUP(MONTH(CleanedData[[#This Row],[Date]])/3,0)</f>
        <v>Q3</v>
      </c>
      <c r="X3962" t="str">
        <f>IF(CleanedData[[#This Row],[Purchase Amount]]&gt;=5000,"Yes","No")</f>
        <v>No</v>
      </c>
      <c r="Y3962">
        <f>IF(CleanedData[[#This Row],[Recommend]]="Yes",1,0)</f>
        <v>1</v>
      </c>
      <c r="Z3962" s="6">
        <f>CleanedData[[#This Row],[Purchase Amount]]*0.15</f>
        <v>292.6635</v>
      </c>
      <c r="AA3962" s="6">
        <f>CleanedData[[#This Row],[Purchase Amount]]*1.15</f>
        <v>2243.7534999999998</v>
      </c>
    </row>
    <row r="3963" spans="1:27" x14ac:dyDescent="0.3">
      <c r="A3963">
        <v>4792</v>
      </c>
      <c r="B3963" t="s">
        <v>4188</v>
      </c>
      <c r="C3963" s="1">
        <v>45402</v>
      </c>
      <c r="D3963">
        <v>36</v>
      </c>
      <c r="E3963" t="s">
        <v>60</v>
      </c>
      <c r="F3963" t="s">
        <v>130</v>
      </c>
      <c r="G3963" t="s">
        <v>336</v>
      </c>
      <c r="H3963">
        <v>1</v>
      </c>
      <c r="I3963" t="s">
        <v>42</v>
      </c>
      <c r="J3963" t="s">
        <v>54</v>
      </c>
      <c r="K3963" t="s">
        <v>55</v>
      </c>
      <c r="L3963" t="s">
        <v>42</v>
      </c>
      <c r="N3963" t="s">
        <v>80</v>
      </c>
      <c r="O3963" t="s">
        <v>134</v>
      </c>
      <c r="P3963" t="s">
        <v>8646</v>
      </c>
      <c r="Q3963" t="s">
        <v>81</v>
      </c>
      <c r="R3963" s="6">
        <f>_xlfn.XLOOKUP(CleanedData[[#This Row],[Product]],'02_Lookup_Tables'!$A$2:$A$126,'02_Lookup_Tables'!$B$2:$B$126)</f>
        <v>812.2</v>
      </c>
      <c r="S3963" t="str">
        <f>VLOOKUP(CleanedData[[#This Row],[Product]],'02_Lookup_Tables'!$H$2:$I$126,2,FALSE)</f>
        <v>Sports &amp; Outdoors</v>
      </c>
      <c r="T3963" t="str">
        <f>VLOOKUP(CleanedData[[#This Row],[Province]],'02_Lookup_Tables'!$D$2:$E$10,2, FALSE)</f>
        <v>Eastern Region</v>
      </c>
      <c r="U3963" t="str" cm="1">
        <f t="array" ref="U3963">_xlfn.IFS(CleanedData[[#This Row],[Purchase Amount]]&lt;500,"Low",
CleanedData[[#This Row],[Purchase Amount]]&lt;5000,"Medium",
TRUE,"High")</f>
        <v>Medium</v>
      </c>
      <c r="V3963" t="str">
        <f>TEXT(CleanedData[[#This Row],[Date]],"mmmm")</f>
        <v>April</v>
      </c>
      <c r="W3963" t="str">
        <f>"Q"&amp;ROUNDUP(MONTH(CleanedData[[#This Row],[Date]])/3,0)</f>
        <v>Q2</v>
      </c>
      <c r="X3963" t="str">
        <f>IF(CleanedData[[#This Row],[Purchase Amount]]&gt;=5000,"Yes","No")</f>
        <v>No</v>
      </c>
      <c r="Y3963">
        <f>IF(CleanedData[[#This Row],[Recommend]]="Yes",1,0)</f>
        <v>0</v>
      </c>
      <c r="Z3963" s="6">
        <f>CleanedData[[#This Row],[Purchase Amount]]*0.15</f>
        <v>121.83</v>
      </c>
      <c r="AA3963" s="6">
        <f>CleanedData[[#This Row],[Purchase Amount]]*1.15</f>
        <v>934.03</v>
      </c>
    </row>
    <row r="3964" spans="1:27" x14ac:dyDescent="0.3">
      <c r="A3964">
        <v>4793</v>
      </c>
      <c r="B3964" t="s">
        <v>4189</v>
      </c>
      <c r="C3964" s="1">
        <v>45373</v>
      </c>
      <c r="D3964">
        <v>47</v>
      </c>
      <c r="E3964" t="s">
        <v>52</v>
      </c>
      <c r="F3964" t="s">
        <v>108</v>
      </c>
      <c r="G3964" t="s">
        <v>62</v>
      </c>
      <c r="H3964">
        <v>2</v>
      </c>
      <c r="I3964" t="s">
        <v>45</v>
      </c>
      <c r="J3964" t="s">
        <v>74</v>
      </c>
      <c r="K3964" t="s">
        <v>55</v>
      </c>
      <c r="L3964" t="s">
        <v>42</v>
      </c>
      <c r="M3964" t="s">
        <v>46</v>
      </c>
      <c r="N3964" t="s">
        <v>47</v>
      </c>
      <c r="O3964" t="s">
        <v>89</v>
      </c>
      <c r="P3964" t="s">
        <v>49</v>
      </c>
      <c r="Q3964" t="s">
        <v>93</v>
      </c>
      <c r="R3964" s="6">
        <f>_xlfn.XLOOKUP(CleanedData[[#This Row],[Product]],'02_Lookup_Tables'!$A$2:$A$126,'02_Lookup_Tables'!$B$2:$B$126)</f>
        <v>230.14</v>
      </c>
      <c r="S3964" t="str">
        <f>VLOOKUP(CleanedData[[#This Row],[Product]],'02_Lookup_Tables'!$H$2:$I$126,2,FALSE)</f>
        <v>Sports &amp; Outdoors</v>
      </c>
      <c r="T3964" t="str">
        <f>VLOOKUP(CleanedData[[#This Row],[Province]],'02_Lookup_Tables'!$D$2:$E$10,2, FALSE)</f>
        <v>Gauteng Region</v>
      </c>
      <c r="U3964" t="str" cm="1">
        <f t="array" ref="U3964">_xlfn.IFS(CleanedData[[#This Row],[Purchase Amount]]&lt;500,"Low",
CleanedData[[#This Row],[Purchase Amount]]&lt;5000,"Medium",
TRUE,"High")</f>
        <v>Low</v>
      </c>
      <c r="V3964" t="str">
        <f>TEXT(CleanedData[[#This Row],[Date]],"mmmm")</f>
        <v>March</v>
      </c>
      <c r="W3964" t="str">
        <f>"Q"&amp;ROUNDUP(MONTH(CleanedData[[#This Row],[Date]])/3,0)</f>
        <v>Q1</v>
      </c>
      <c r="X3964" t="str">
        <f>IF(CleanedData[[#This Row],[Purchase Amount]]&gt;=5000,"Yes","No")</f>
        <v>No</v>
      </c>
      <c r="Y3964">
        <f>IF(CleanedData[[#This Row],[Recommend]]="Yes",1,0)</f>
        <v>1</v>
      </c>
      <c r="Z3964" s="6">
        <f>CleanedData[[#This Row],[Purchase Amount]]*0.15</f>
        <v>34.520999999999994</v>
      </c>
      <c r="AA3964" s="6">
        <f>CleanedData[[#This Row],[Purchase Amount]]*1.15</f>
        <v>264.66099999999994</v>
      </c>
    </row>
    <row r="3965" spans="1:27" x14ac:dyDescent="0.3">
      <c r="A3965">
        <v>4794</v>
      </c>
      <c r="B3965" t="s">
        <v>4190</v>
      </c>
      <c r="C3965" s="1">
        <v>45532</v>
      </c>
      <c r="D3965">
        <v>19</v>
      </c>
      <c r="E3965" t="s">
        <v>52</v>
      </c>
      <c r="F3965" t="s">
        <v>68</v>
      </c>
      <c r="G3965" t="s">
        <v>266</v>
      </c>
      <c r="H3965">
        <v>2</v>
      </c>
      <c r="I3965" t="s">
        <v>45</v>
      </c>
      <c r="J3965" t="s">
        <v>63</v>
      </c>
      <c r="K3965" t="s">
        <v>44</v>
      </c>
      <c r="L3965" t="s">
        <v>45</v>
      </c>
      <c r="M3965" t="s">
        <v>231</v>
      </c>
      <c r="N3965" t="s">
        <v>47</v>
      </c>
      <c r="O3965" t="s">
        <v>89</v>
      </c>
      <c r="P3965" t="s">
        <v>49</v>
      </c>
      <c r="Q3965" t="s">
        <v>66</v>
      </c>
      <c r="R3965" s="6">
        <f>_xlfn.XLOOKUP(CleanedData[[#This Row],[Product]],'02_Lookup_Tables'!$A$2:$A$126,'02_Lookup_Tables'!$B$2:$B$126)</f>
        <v>2951.61</v>
      </c>
      <c r="S3965" t="str">
        <f>VLOOKUP(CleanedData[[#This Row],[Product]],'02_Lookup_Tables'!$H$2:$I$126,2,FALSE)</f>
        <v>Beauty &amp; Personal Care</v>
      </c>
      <c r="T3965" t="str">
        <f>VLOOKUP(CleanedData[[#This Row],[Province]],'02_Lookup_Tables'!$D$2:$E$10,2, FALSE)</f>
        <v>Northern Region</v>
      </c>
      <c r="U3965" t="str" cm="1">
        <f t="array" ref="U3965">_xlfn.IFS(CleanedData[[#This Row],[Purchase Amount]]&lt;500,"Low",
CleanedData[[#This Row],[Purchase Amount]]&lt;5000,"Medium",
TRUE,"High")</f>
        <v>Medium</v>
      </c>
      <c r="V3965" t="str">
        <f>TEXT(CleanedData[[#This Row],[Date]],"mmmm")</f>
        <v>August</v>
      </c>
      <c r="W3965" t="str">
        <f>"Q"&amp;ROUNDUP(MONTH(CleanedData[[#This Row],[Date]])/3,0)</f>
        <v>Q3</v>
      </c>
      <c r="X3965" t="str">
        <f>IF(CleanedData[[#This Row],[Purchase Amount]]&gt;=5000,"Yes","No")</f>
        <v>No</v>
      </c>
      <c r="Y3965">
        <f>IF(CleanedData[[#This Row],[Recommend]]="Yes",1,0)</f>
        <v>1</v>
      </c>
      <c r="Z3965" s="6">
        <f>CleanedData[[#This Row],[Purchase Amount]]*0.15</f>
        <v>442.74150000000003</v>
      </c>
      <c r="AA3965" s="6">
        <f>CleanedData[[#This Row],[Purchase Amount]]*1.15</f>
        <v>3394.3514999999998</v>
      </c>
    </row>
    <row r="3966" spans="1:27" x14ac:dyDescent="0.3">
      <c r="A3966">
        <v>4795</v>
      </c>
      <c r="B3966" t="s">
        <v>4191</v>
      </c>
      <c r="C3966" s="1">
        <v>45886</v>
      </c>
      <c r="D3966">
        <v>37</v>
      </c>
      <c r="E3966" t="s">
        <v>60</v>
      </c>
      <c r="F3966" t="s">
        <v>125</v>
      </c>
      <c r="G3966" t="s">
        <v>189</v>
      </c>
      <c r="H3966">
        <v>4</v>
      </c>
      <c r="I3966" t="s">
        <v>45</v>
      </c>
      <c r="J3966" t="s">
        <v>54</v>
      </c>
      <c r="K3966" t="s">
        <v>55</v>
      </c>
      <c r="L3966" t="s">
        <v>42</v>
      </c>
      <c r="M3966" t="s">
        <v>190</v>
      </c>
      <c r="N3966" t="s">
        <v>96</v>
      </c>
      <c r="O3966" t="s">
        <v>89</v>
      </c>
      <c r="P3966" t="s">
        <v>70</v>
      </c>
      <c r="Q3966" t="s">
        <v>81</v>
      </c>
      <c r="R3966" s="6">
        <f>_xlfn.XLOOKUP(CleanedData[[#This Row],[Product]],'02_Lookup_Tables'!$A$2:$A$126,'02_Lookup_Tables'!$B$2:$B$126)</f>
        <v>1619.07</v>
      </c>
      <c r="S3966" t="str">
        <f>VLOOKUP(CleanedData[[#This Row],[Product]],'02_Lookup_Tables'!$H$2:$I$126,2,FALSE)</f>
        <v>Home &amp; Living</v>
      </c>
      <c r="T3966" t="str">
        <f>VLOOKUP(CleanedData[[#This Row],[Province]],'02_Lookup_Tables'!$D$2:$E$10,2, FALSE)</f>
        <v>Western Region</v>
      </c>
      <c r="U3966" t="str" cm="1">
        <f t="array" ref="U3966">_xlfn.IFS(CleanedData[[#This Row],[Purchase Amount]]&lt;500,"Low",
CleanedData[[#This Row],[Purchase Amount]]&lt;5000,"Medium",
TRUE,"High")</f>
        <v>Medium</v>
      </c>
      <c r="V3966" t="str">
        <f>TEXT(CleanedData[[#This Row],[Date]],"mmmm")</f>
        <v>August</v>
      </c>
      <c r="W3966" t="str">
        <f>"Q"&amp;ROUNDUP(MONTH(CleanedData[[#This Row],[Date]])/3,0)</f>
        <v>Q3</v>
      </c>
      <c r="X3966" t="str">
        <f>IF(CleanedData[[#This Row],[Purchase Amount]]&gt;=5000,"Yes","No")</f>
        <v>No</v>
      </c>
      <c r="Y3966">
        <f>IF(CleanedData[[#This Row],[Recommend]]="Yes",1,0)</f>
        <v>1</v>
      </c>
      <c r="Z3966" s="6">
        <f>CleanedData[[#This Row],[Purchase Amount]]*0.15</f>
        <v>242.86049999999997</v>
      </c>
      <c r="AA3966" s="6">
        <f>CleanedData[[#This Row],[Purchase Amount]]*1.15</f>
        <v>1861.9304999999997</v>
      </c>
    </row>
    <row r="3967" spans="1:27" x14ac:dyDescent="0.3">
      <c r="A3967">
        <v>4797</v>
      </c>
      <c r="B3967" t="s">
        <v>4192</v>
      </c>
      <c r="C3967" s="1">
        <v>45506</v>
      </c>
      <c r="D3967">
        <v>38</v>
      </c>
      <c r="E3967" t="s">
        <v>39</v>
      </c>
      <c r="F3967" t="s">
        <v>83</v>
      </c>
      <c r="G3967" t="s">
        <v>198</v>
      </c>
      <c r="H3967">
        <v>4</v>
      </c>
      <c r="I3967" t="s">
        <v>42</v>
      </c>
      <c r="J3967" t="s">
        <v>63</v>
      </c>
      <c r="K3967" t="s">
        <v>44</v>
      </c>
      <c r="L3967" t="s">
        <v>45</v>
      </c>
      <c r="M3967" t="s">
        <v>231</v>
      </c>
      <c r="N3967" t="s">
        <v>96</v>
      </c>
      <c r="O3967" t="s">
        <v>89</v>
      </c>
      <c r="P3967" t="s">
        <v>70</v>
      </c>
      <c r="Q3967" t="s">
        <v>81</v>
      </c>
      <c r="R3967" s="6">
        <f>_xlfn.XLOOKUP(CleanedData[[#This Row],[Product]],'02_Lookup_Tables'!$A$2:$A$126,'02_Lookup_Tables'!$B$2:$B$126)</f>
        <v>2099.4</v>
      </c>
      <c r="S3967" t="str">
        <f>VLOOKUP(CleanedData[[#This Row],[Product]],'02_Lookup_Tables'!$H$2:$I$126,2,FALSE)</f>
        <v>Sports &amp; Outdoors</v>
      </c>
      <c r="T3967" t="str">
        <f>VLOOKUP(CleanedData[[#This Row],[Province]],'02_Lookup_Tables'!$D$2:$E$10,2, FALSE)</f>
        <v>Western Region</v>
      </c>
      <c r="U3967" t="str" cm="1">
        <f t="array" ref="U3967">_xlfn.IFS(CleanedData[[#This Row],[Purchase Amount]]&lt;500,"Low",
CleanedData[[#This Row],[Purchase Amount]]&lt;5000,"Medium",
TRUE,"High")</f>
        <v>Medium</v>
      </c>
      <c r="V3967" t="str">
        <f>TEXT(CleanedData[[#This Row],[Date]],"mmmm")</f>
        <v>August</v>
      </c>
      <c r="W3967" t="str">
        <f>"Q"&amp;ROUNDUP(MONTH(CleanedData[[#This Row],[Date]])/3,0)</f>
        <v>Q3</v>
      </c>
      <c r="X3967" t="str">
        <f>IF(CleanedData[[#This Row],[Purchase Amount]]&gt;=5000,"Yes","No")</f>
        <v>No</v>
      </c>
      <c r="Y3967">
        <f>IF(CleanedData[[#This Row],[Recommend]]="Yes",1,0)</f>
        <v>0</v>
      </c>
      <c r="Z3967" s="6">
        <f>CleanedData[[#This Row],[Purchase Amount]]*0.15</f>
        <v>314.91000000000003</v>
      </c>
      <c r="AA3967" s="6">
        <f>CleanedData[[#This Row],[Purchase Amount]]*1.15</f>
        <v>2414.31</v>
      </c>
    </row>
    <row r="3968" spans="1:27" x14ac:dyDescent="0.3">
      <c r="A3968">
        <v>4798</v>
      </c>
      <c r="B3968" t="s">
        <v>4193</v>
      </c>
      <c r="C3968" s="1">
        <v>45323</v>
      </c>
      <c r="D3968">
        <v>51</v>
      </c>
      <c r="E3968" t="s">
        <v>60</v>
      </c>
      <c r="F3968" t="s">
        <v>61</v>
      </c>
      <c r="G3968" t="s">
        <v>164</v>
      </c>
      <c r="H3968">
        <v>4</v>
      </c>
      <c r="I3968" t="s">
        <v>45</v>
      </c>
      <c r="J3968" t="s">
        <v>43</v>
      </c>
      <c r="K3968" t="s">
        <v>44</v>
      </c>
      <c r="L3968" t="s">
        <v>42</v>
      </c>
      <c r="M3968" t="s">
        <v>156</v>
      </c>
      <c r="N3968" t="s">
        <v>96</v>
      </c>
      <c r="O3968" t="s">
        <v>148</v>
      </c>
      <c r="P3968" t="s">
        <v>49</v>
      </c>
      <c r="Q3968" t="s">
        <v>93</v>
      </c>
      <c r="R3968" s="6">
        <f>_xlfn.XLOOKUP(CleanedData[[#This Row],[Product]],'02_Lookup_Tables'!$A$2:$A$126,'02_Lookup_Tables'!$B$2:$B$126)</f>
        <v>440.87</v>
      </c>
      <c r="S3968" t="str">
        <f>VLOOKUP(CleanedData[[#This Row],[Product]],'02_Lookup_Tables'!$H$2:$I$126,2,FALSE)</f>
        <v>Home &amp; Living</v>
      </c>
      <c r="T3968" t="str">
        <f>VLOOKUP(CleanedData[[#This Row],[Province]],'02_Lookup_Tables'!$D$2:$E$10,2, FALSE)</f>
        <v>Southern Region</v>
      </c>
      <c r="U3968" t="str" cm="1">
        <f t="array" ref="U3968">_xlfn.IFS(CleanedData[[#This Row],[Purchase Amount]]&lt;500,"Low",
CleanedData[[#This Row],[Purchase Amount]]&lt;5000,"Medium",
TRUE,"High")</f>
        <v>Low</v>
      </c>
      <c r="V3968" t="str">
        <f>TEXT(CleanedData[[#This Row],[Date]],"mmmm")</f>
        <v>February</v>
      </c>
      <c r="W3968" t="str">
        <f>"Q"&amp;ROUNDUP(MONTH(CleanedData[[#This Row],[Date]])/3,0)</f>
        <v>Q1</v>
      </c>
      <c r="X3968" t="str">
        <f>IF(CleanedData[[#This Row],[Purchase Amount]]&gt;=5000,"Yes","No")</f>
        <v>No</v>
      </c>
      <c r="Y3968">
        <f>IF(CleanedData[[#This Row],[Recommend]]="Yes",1,0)</f>
        <v>1</v>
      </c>
      <c r="Z3968" s="6">
        <f>CleanedData[[#This Row],[Purchase Amount]]*0.15</f>
        <v>66.130499999999998</v>
      </c>
      <c r="AA3968" s="6">
        <f>CleanedData[[#This Row],[Purchase Amount]]*1.15</f>
        <v>507.00049999999999</v>
      </c>
    </row>
    <row r="3969" spans="1:27" x14ac:dyDescent="0.3">
      <c r="A3969">
        <v>4801</v>
      </c>
      <c r="B3969" t="s">
        <v>4194</v>
      </c>
      <c r="C3969" s="1">
        <v>45898</v>
      </c>
      <c r="D3969">
        <v>40</v>
      </c>
      <c r="E3969" t="s">
        <v>60</v>
      </c>
      <c r="F3969" t="s">
        <v>68</v>
      </c>
      <c r="G3969" t="s">
        <v>454</v>
      </c>
      <c r="H3969">
        <v>3</v>
      </c>
      <c r="I3969" t="s">
        <v>45</v>
      </c>
      <c r="J3969" t="s">
        <v>74</v>
      </c>
      <c r="K3969" t="s">
        <v>55</v>
      </c>
      <c r="L3969" t="s">
        <v>42</v>
      </c>
      <c r="M3969" t="s">
        <v>208</v>
      </c>
      <c r="N3969" t="s">
        <v>48</v>
      </c>
      <c r="O3969" t="s">
        <v>89</v>
      </c>
      <c r="P3969" t="s">
        <v>49</v>
      </c>
      <c r="Q3969" t="s">
        <v>81</v>
      </c>
      <c r="R3969" s="6">
        <f>_xlfn.XLOOKUP(CleanedData[[#This Row],[Product]],'02_Lookup_Tables'!$A$2:$A$126,'02_Lookup_Tables'!$B$2:$B$126)</f>
        <v>2413.3000000000002</v>
      </c>
      <c r="S3969" t="str">
        <f>VLOOKUP(CleanedData[[#This Row],[Product]],'02_Lookup_Tables'!$H$2:$I$126,2,FALSE)</f>
        <v>Electronics</v>
      </c>
      <c r="T3969" t="str">
        <f>VLOOKUP(CleanedData[[#This Row],[Province]],'02_Lookup_Tables'!$D$2:$E$10,2, FALSE)</f>
        <v>Northern Region</v>
      </c>
      <c r="U3969" t="str" cm="1">
        <f t="array" ref="U3969">_xlfn.IFS(CleanedData[[#This Row],[Purchase Amount]]&lt;500,"Low",
CleanedData[[#This Row],[Purchase Amount]]&lt;5000,"Medium",
TRUE,"High")</f>
        <v>Medium</v>
      </c>
      <c r="V3969" t="str">
        <f>TEXT(CleanedData[[#This Row],[Date]],"mmmm")</f>
        <v>August</v>
      </c>
      <c r="W3969" t="str">
        <f>"Q"&amp;ROUNDUP(MONTH(CleanedData[[#This Row],[Date]])/3,0)</f>
        <v>Q3</v>
      </c>
      <c r="X3969" t="str">
        <f>IF(CleanedData[[#This Row],[Purchase Amount]]&gt;=5000,"Yes","No")</f>
        <v>No</v>
      </c>
      <c r="Y3969">
        <f>IF(CleanedData[[#This Row],[Recommend]]="Yes",1,0)</f>
        <v>1</v>
      </c>
      <c r="Z3969" s="6">
        <f>CleanedData[[#This Row],[Purchase Amount]]*0.15</f>
        <v>361.995</v>
      </c>
      <c r="AA3969" s="6">
        <f>CleanedData[[#This Row],[Purchase Amount]]*1.15</f>
        <v>2775.2950000000001</v>
      </c>
    </row>
    <row r="3970" spans="1:27" x14ac:dyDescent="0.3">
      <c r="A3970">
        <v>4802</v>
      </c>
      <c r="B3970" t="s">
        <v>4195</v>
      </c>
      <c r="C3970" s="1">
        <v>45816</v>
      </c>
      <c r="D3970">
        <v>64</v>
      </c>
      <c r="E3970" t="s">
        <v>39</v>
      </c>
      <c r="F3970" t="s">
        <v>61</v>
      </c>
      <c r="G3970" t="s">
        <v>62</v>
      </c>
      <c r="H3970">
        <v>3</v>
      </c>
      <c r="I3970" t="s">
        <v>45</v>
      </c>
      <c r="J3970" t="s">
        <v>74</v>
      </c>
      <c r="K3970" t="s">
        <v>44</v>
      </c>
      <c r="L3970" t="s">
        <v>42</v>
      </c>
      <c r="M3970" t="s">
        <v>136</v>
      </c>
      <c r="N3970" t="s">
        <v>48</v>
      </c>
      <c r="O3970" t="s">
        <v>89</v>
      </c>
      <c r="P3970" t="s">
        <v>49</v>
      </c>
      <c r="Q3970" t="s">
        <v>50</v>
      </c>
      <c r="R3970" s="6">
        <f>_xlfn.XLOOKUP(CleanedData[[#This Row],[Product]],'02_Lookup_Tables'!$A$2:$A$126,'02_Lookup_Tables'!$B$2:$B$126)</f>
        <v>230.14</v>
      </c>
      <c r="S3970" t="str">
        <f>VLOOKUP(CleanedData[[#This Row],[Product]],'02_Lookup_Tables'!$H$2:$I$126,2,FALSE)</f>
        <v>Sports &amp; Outdoors</v>
      </c>
      <c r="T3970" t="str">
        <f>VLOOKUP(CleanedData[[#This Row],[Province]],'02_Lookup_Tables'!$D$2:$E$10,2, FALSE)</f>
        <v>Southern Region</v>
      </c>
      <c r="U3970" t="str" cm="1">
        <f t="array" ref="U3970">_xlfn.IFS(CleanedData[[#This Row],[Purchase Amount]]&lt;500,"Low",
CleanedData[[#This Row],[Purchase Amount]]&lt;5000,"Medium",
TRUE,"High")</f>
        <v>Low</v>
      </c>
      <c r="V3970" t="str">
        <f>TEXT(CleanedData[[#This Row],[Date]],"mmmm")</f>
        <v>June</v>
      </c>
      <c r="W3970" t="str">
        <f>"Q"&amp;ROUNDUP(MONTH(CleanedData[[#This Row],[Date]])/3,0)</f>
        <v>Q2</v>
      </c>
      <c r="X3970" t="str">
        <f>IF(CleanedData[[#This Row],[Purchase Amount]]&gt;=5000,"Yes","No")</f>
        <v>No</v>
      </c>
      <c r="Y3970">
        <f>IF(CleanedData[[#This Row],[Recommend]]="Yes",1,0)</f>
        <v>1</v>
      </c>
      <c r="Z3970" s="6">
        <f>CleanedData[[#This Row],[Purchase Amount]]*0.15</f>
        <v>34.520999999999994</v>
      </c>
      <c r="AA3970" s="6">
        <f>CleanedData[[#This Row],[Purchase Amount]]*1.15</f>
        <v>264.66099999999994</v>
      </c>
    </row>
    <row r="3971" spans="1:27" x14ac:dyDescent="0.3">
      <c r="A3971">
        <v>4803</v>
      </c>
      <c r="B3971" t="s">
        <v>4196</v>
      </c>
      <c r="C3971" s="1">
        <v>45835</v>
      </c>
      <c r="D3971">
        <v>51</v>
      </c>
      <c r="E3971" t="s">
        <v>39</v>
      </c>
      <c r="F3971" t="s">
        <v>83</v>
      </c>
      <c r="G3971" t="s">
        <v>198</v>
      </c>
      <c r="H3971">
        <v>4</v>
      </c>
      <c r="I3971" t="s">
        <v>42</v>
      </c>
      <c r="J3971" t="s">
        <v>74</v>
      </c>
      <c r="K3971" t="s">
        <v>55</v>
      </c>
      <c r="L3971" t="s">
        <v>42</v>
      </c>
      <c r="M3971" t="s">
        <v>180</v>
      </c>
      <c r="N3971" t="s">
        <v>96</v>
      </c>
      <c r="O3971" t="s">
        <v>89</v>
      </c>
      <c r="P3971" t="s">
        <v>70</v>
      </c>
      <c r="Q3971" t="s">
        <v>93</v>
      </c>
      <c r="R3971" s="6">
        <f>_xlfn.XLOOKUP(CleanedData[[#This Row],[Product]],'02_Lookup_Tables'!$A$2:$A$126,'02_Lookup_Tables'!$B$2:$B$126)</f>
        <v>2099.4</v>
      </c>
      <c r="S3971" t="str">
        <f>VLOOKUP(CleanedData[[#This Row],[Product]],'02_Lookup_Tables'!$H$2:$I$126,2,FALSE)</f>
        <v>Sports &amp; Outdoors</v>
      </c>
      <c r="T3971" t="str">
        <f>VLOOKUP(CleanedData[[#This Row],[Province]],'02_Lookup_Tables'!$D$2:$E$10,2, FALSE)</f>
        <v>Western Region</v>
      </c>
      <c r="U3971" t="str" cm="1">
        <f t="array" ref="U3971">_xlfn.IFS(CleanedData[[#This Row],[Purchase Amount]]&lt;500,"Low",
CleanedData[[#This Row],[Purchase Amount]]&lt;5000,"Medium",
TRUE,"High")</f>
        <v>Medium</v>
      </c>
      <c r="V3971" t="str">
        <f>TEXT(CleanedData[[#This Row],[Date]],"mmmm")</f>
        <v>June</v>
      </c>
      <c r="W3971" t="str">
        <f>"Q"&amp;ROUNDUP(MONTH(CleanedData[[#This Row],[Date]])/3,0)</f>
        <v>Q2</v>
      </c>
      <c r="X3971" t="str">
        <f>IF(CleanedData[[#This Row],[Purchase Amount]]&gt;=5000,"Yes","No")</f>
        <v>No</v>
      </c>
      <c r="Y3971">
        <f>IF(CleanedData[[#This Row],[Recommend]]="Yes",1,0)</f>
        <v>0</v>
      </c>
      <c r="Z3971" s="6">
        <f>CleanedData[[#This Row],[Purchase Amount]]*0.15</f>
        <v>314.91000000000003</v>
      </c>
      <c r="AA3971" s="6">
        <f>CleanedData[[#This Row],[Purchase Amount]]*1.15</f>
        <v>2414.31</v>
      </c>
    </row>
    <row r="3972" spans="1:27" x14ac:dyDescent="0.3">
      <c r="A3972">
        <v>4804</v>
      </c>
      <c r="B3972" t="s">
        <v>4197</v>
      </c>
      <c r="C3972" s="1">
        <v>45920</v>
      </c>
      <c r="D3972">
        <v>53</v>
      </c>
      <c r="E3972" t="s">
        <v>52</v>
      </c>
      <c r="F3972" t="s">
        <v>72</v>
      </c>
      <c r="G3972" t="s">
        <v>111</v>
      </c>
      <c r="H3972">
        <v>5</v>
      </c>
      <c r="I3972" t="s">
        <v>42</v>
      </c>
      <c r="J3972" t="s">
        <v>54</v>
      </c>
      <c r="K3972" t="s">
        <v>64</v>
      </c>
      <c r="L3972" t="s">
        <v>45</v>
      </c>
      <c r="M3972" t="s">
        <v>106</v>
      </c>
      <c r="N3972" t="s">
        <v>57</v>
      </c>
      <c r="O3972" t="s">
        <v>148</v>
      </c>
      <c r="P3972" t="s">
        <v>49</v>
      </c>
      <c r="Q3972" t="s">
        <v>93</v>
      </c>
      <c r="R3972" s="6">
        <f>_xlfn.XLOOKUP(CleanedData[[#This Row],[Product]],'02_Lookup_Tables'!$A$2:$A$126,'02_Lookup_Tables'!$B$2:$B$126)</f>
        <v>3576.97</v>
      </c>
      <c r="S3972" t="str">
        <f>VLOOKUP(CleanedData[[#This Row],[Product]],'02_Lookup_Tables'!$H$2:$I$126,2,FALSE)</f>
        <v>Home Devices</v>
      </c>
      <c r="T3972" t="str">
        <f>VLOOKUP(CleanedData[[#This Row],[Province]],'02_Lookup_Tables'!$D$2:$E$10,2, FALSE)</f>
        <v>Central Region</v>
      </c>
      <c r="U3972" t="str" cm="1">
        <f t="array" ref="U3972">_xlfn.IFS(CleanedData[[#This Row],[Purchase Amount]]&lt;500,"Low",
CleanedData[[#This Row],[Purchase Amount]]&lt;5000,"Medium",
TRUE,"High")</f>
        <v>Medium</v>
      </c>
      <c r="V3972" t="str">
        <f>TEXT(CleanedData[[#This Row],[Date]],"mmmm")</f>
        <v>September</v>
      </c>
      <c r="W3972" t="str">
        <f>"Q"&amp;ROUNDUP(MONTH(CleanedData[[#This Row],[Date]])/3,0)</f>
        <v>Q3</v>
      </c>
      <c r="X3972" t="str">
        <f>IF(CleanedData[[#This Row],[Purchase Amount]]&gt;=5000,"Yes","No")</f>
        <v>No</v>
      </c>
      <c r="Y3972">
        <f>IF(CleanedData[[#This Row],[Recommend]]="Yes",1,0)</f>
        <v>0</v>
      </c>
      <c r="Z3972" s="6">
        <f>CleanedData[[#This Row],[Purchase Amount]]*0.15</f>
        <v>536.54549999999995</v>
      </c>
      <c r="AA3972" s="6">
        <f>CleanedData[[#This Row],[Purchase Amount]]*1.15</f>
        <v>4113.5154999999995</v>
      </c>
    </row>
    <row r="3973" spans="1:27" x14ac:dyDescent="0.3">
      <c r="A3973">
        <v>4806</v>
      </c>
      <c r="B3973" t="s">
        <v>4198</v>
      </c>
      <c r="C3973" s="1">
        <v>45561</v>
      </c>
      <c r="D3973">
        <v>45</v>
      </c>
      <c r="E3973" t="s">
        <v>39</v>
      </c>
      <c r="F3973" t="s">
        <v>130</v>
      </c>
      <c r="G3973" t="s">
        <v>284</v>
      </c>
      <c r="H3973">
        <v>2</v>
      </c>
      <c r="I3973" t="s">
        <v>42</v>
      </c>
      <c r="J3973" t="s">
        <v>69</v>
      </c>
      <c r="K3973" t="s">
        <v>44</v>
      </c>
      <c r="L3973" t="s">
        <v>45</v>
      </c>
      <c r="M3973" t="s">
        <v>196</v>
      </c>
      <c r="N3973" t="s">
        <v>47</v>
      </c>
      <c r="O3973" t="s">
        <v>89</v>
      </c>
      <c r="P3973" t="s">
        <v>49</v>
      </c>
      <c r="Q3973" t="s">
        <v>93</v>
      </c>
      <c r="R3973" s="6">
        <f>_xlfn.XLOOKUP(CleanedData[[#This Row],[Product]],'02_Lookup_Tables'!$A$2:$A$126,'02_Lookup_Tables'!$B$2:$B$126)</f>
        <v>6698.54</v>
      </c>
      <c r="S3973" t="str">
        <f>VLOOKUP(CleanedData[[#This Row],[Product]],'02_Lookup_Tables'!$H$2:$I$126,2,FALSE)</f>
        <v>Electronics</v>
      </c>
      <c r="T3973" t="str">
        <f>VLOOKUP(CleanedData[[#This Row],[Province]],'02_Lookup_Tables'!$D$2:$E$10,2, FALSE)</f>
        <v>Eastern Region</v>
      </c>
      <c r="U3973" t="str" cm="1">
        <f t="array" ref="U3973">_xlfn.IFS(CleanedData[[#This Row],[Purchase Amount]]&lt;500,"Low",
CleanedData[[#This Row],[Purchase Amount]]&lt;5000,"Medium",
TRUE,"High")</f>
        <v>High</v>
      </c>
      <c r="V3973" t="str">
        <f>TEXT(CleanedData[[#This Row],[Date]],"mmmm")</f>
        <v>September</v>
      </c>
      <c r="W3973" t="str">
        <f>"Q"&amp;ROUNDUP(MONTH(CleanedData[[#This Row],[Date]])/3,0)</f>
        <v>Q3</v>
      </c>
      <c r="X3973" t="str">
        <f>IF(CleanedData[[#This Row],[Purchase Amount]]&gt;=5000,"Yes","No")</f>
        <v>Yes</v>
      </c>
      <c r="Y3973">
        <f>IF(CleanedData[[#This Row],[Recommend]]="Yes",1,0)</f>
        <v>0</v>
      </c>
      <c r="Z3973" s="6">
        <f>CleanedData[[#This Row],[Purchase Amount]]*0.15</f>
        <v>1004.7809999999999</v>
      </c>
      <c r="AA3973" s="6">
        <f>CleanedData[[#This Row],[Purchase Amount]]*1.15</f>
        <v>7703.320999999999</v>
      </c>
    </row>
    <row r="3974" spans="1:27" x14ac:dyDescent="0.3">
      <c r="A3974">
        <v>4807</v>
      </c>
      <c r="B3974" t="s">
        <v>4199</v>
      </c>
      <c r="C3974" s="1">
        <v>45841</v>
      </c>
      <c r="D3974">
        <v>77</v>
      </c>
      <c r="E3974" t="s">
        <v>39</v>
      </c>
      <c r="F3974" t="s">
        <v>40</v>
      </c>
      <c r="G3974" t="s">
        <v>173</v>
      </c>
      <c r="H3974">
        <v>1</v>
      </c>
      <c r="I3974" t="s">
        <v>45</v>
      </c>
      <c r="J3974" t="s">
        <v>63</v>
      </c>
      <c r="K3974" t="s">
        <v>64</v>
      </c>
      <c r="L3974" t="s">
        <v>45</v>
      </c>
      <c r="N3974" t="s">
        <v>80</v>
      </c>
      <c r="O3974" t="s">
        <v>134</v>
      </c>
      <c r="P3974" t="s">
        <v>8646</v>
      </c>
      <c r="Q3974" t="s">
        <v>97</v>
      </c>
      <c r="R3974" s="6">
        <f>_xlfn.XLOOKUP(CleanedData[[#This Row],[Product]],'02_Lookup_Tables'!$A$2:$A$126,'02_Lookup_Tables'!$B$2:$B$126)</f>
        <v>13056.99</v>
      </c>
      <c r="S3974" t="str">
        <f>VLOOKUP(CleanedData[[#This Row],[Product]],'02_Lookup_Tables'!$H$2:$I$126,2,FALSE)</f>
        <v>Electronics</v>
      </c>
      <c r="T3974" t="str">
        <f>VLOOKUP(CleanedData[[#This Row],[Province]],'02_Lookup_Tables'!$D$2:$E$10,2, FALSE)</f>
        <v>Northern Region</v>
      </c>
      <c r="U3974" t="str" cm="1">
        <f t="array" ref="U3974">_xlfn.IFS(CleanedData[[#This Row],[Purchase Amount]]&lt;500,"Low",
CleanedData[[#This Row],[Purchase Amount]]&lt;5000,"Medium",
TRUE,"High")</f>
        <v>High</v>
      </c>
      <c r="V3974" t="str">
        <f>TEXT(CleanedData[[#This Row],[Date]],"mmmm")</f>
        <v>July</v>
      </c>
      <c r="W3974" t="str">
        <f>"Q"&amp;ROUNDUP(MONTH(CleanedData[[#This Row],[Date]])/3,0)</f>
        <v>Q3</v>
      </c>
      <c r="X3974" t="str">
        <f>IF(CleanedData[[#This Row],[Purchase Amount]]&gt;=5000,"Yes","No")</f>
        <v>Yes</v>
      </c>
      <c r="Y3974">
        <f>IF(CleanedData[[#This Row],[Recommend]]="Yes",1,0)</f>
        <v>1</v>
      </c>
      <c r="Z3974" s="6">
        <f>CleanedData[[#This Row],[Purchase Amount]]*0.15</f>
        <v>1958.5484999999999</v>
      </c>
      <c r="AA3974" s="6">
        <f>CleanedData[[#This Row],[Purchase Amount]]*1.15</f>
        <v>15015.538499999999</v>
      </c>
    </row>
    <row r="3975" spans="1:27" x14ac:dyDescent="0.3">
      <c r="A3975">
        <v>4809</v>
      </c>
      <c r="B3975" t="s">
        <v>4200</v>
      </c>
      <c r="C3975" s="1">
        <v>45737</v>
      </c>
      <c r="D3975">
        <v>73</v>
      </c>
      <c r="E3975" t="s">
        <v>39</v>
      </c>
      <c r="F3975" t="s">
        <v>77</v>
      </c>
      <c r="G3975" t="s">
        <v>62</v>
      </c>
      <c r="H3975">
        <v>1</v>
      </c>
      <c r="I3975" t="s">
        <v>42</v>
      </c>
      <c r="J3975" t="s">
        <v>69</v>
      </c>
      <c r="K3975" t="s">
        <v>44</v>
      </c>
      <c r="L3975" t="s">
        <v>45</v>
      </c>
      <c r="M3975" t="s">
        <v>88</v>
      </c>
      <c r="N3975" t="s">
        <v>80</v>
      </c>
      <c r="O3975" t="s">
        <v>89</v>
      </c>
      <c r="P3975" t="s">
        <v>49</v>
      </c>
      <c r="Q3975" t="s">
        <v>97</v>
      </c>
      <c r="R3975" s="6">
        <f>_xlfn.XLOOKUP(CleanedData[[#This Row],[Product]],'02_Lookup_Tables'!$A$2:$A$126,'02_Lookup_Tables'!$B$2:$B$126)</f>
        <v>230.14</v>
      </c>
      <c r="S3975" t="str">
        <f>VLOOKUP(CleanedData[[#This Row],[Product]],'02_Lookup_Tables'!$H$2:$I$126,2,FALSE)</f>
        <v>Sports &amp; Outdoors</v>
      </c>
      <c r="T3975" t="str">
        <f>VLOOKUP(CleanedData[[#This Row],[Province]],'02_Lookup_Tables'!$D$2:$E$10,2, FALSE)</f>
        <v>Central Region</v>
      </c>
      <c r="U3975" t="str" cm="1">
        <f t="array" ref="U3975">_xlfn.IFS(CleanedData[[#This Row],[Purchase Amount]]&lt;500,"Low",
CleanedData[[#This Row],[Purchase Amount]]&lt;5000,"Medium",
TRUE,"High")</f>
        <v>Low</v>
      </c>
      <c r="V3975" t="str">
        <f>TEXT(CleanedData[[#This Row],[Date]],"mmmm")</f>
        <v>March</v>
      </c>
      <c r="W3975" t="str">
        <f>"Q"&amp;ROUNDUP(MONTH(CleanedData[[#This Row],[Date]])/3,0)</f>
        <v>Q1</v>
      </c>
      <c r="X3975" t="str">
        <f>IF(CleanedData[[#This Row],[Purchase Amount]]&gt;=5000,"Yes","No")</f>
        <v>No</v>
      </c>
      <c r="Y3975">
        <f>IF(CleanedData[[#This Row],[Recommend]]="Yes",1,0)</f>
        <v>0</v>
      </c>
      <c r="Z3975" s="6">
        <f>CleanedData[[#This Row],[Purchase Amount]]*0.15</f>
        <v>34.520999999999994</v>
      </c>
      <c r="AA3975" s="6">
        <f>CleanedData[[#This Row],[Purchase Amount]]*1.15</f>
        <v>264.66099999999994</v>
      </c>
    </row>
    <row r="3976" spans="1:27" x14ac:dyDescent="0.3">
      <c r="A3976">
        <v>4810</v>
      </c>
      <c r="B3976" t="s">
        <v>4201</v>
      </c>
      <c r="C3976" s="1">
        <v>45916</v>
      </c>
      <c r="D3976">
        <v>25</v>
      </c>
      <c r="E3976" t="s">
        <v>60</v>
      </c>
      <c r="F3976" t="s">
        <v>83</v>
      </c>
      <c r="G3976" t="s">
        <v>286</v>
      </c>
      <c r="H3976">
        <v>1</v>
      </c>
      <c r="I3976" t="s">
        <v>42</v>
      </c>
      <c r="J3976" t="s">
        <v>74</v>
      </c>
      <c r="K3976" t="s">
        <v>55</v>
      </c>
      <c r="L3976" t="s">
        <v>45</v>
      </c>
      <c r="M3976" t="s">
        <v>140</v>
      </c>
      <c r="N3976" t="s">
        <v>80</v>
      </c>
      <c r="O3976" t="s">
        <v>148</v>
      </c>
      <c r="P3976" t="s">
        <v>70</v>
      </c>
      <c r="Q3976" t="s">
        <v>58</v>
      </c>
      <c r="R3976" s="6">
        <f>_xlfn.XLOOKUP(CleanedData[[#This Row],[Product]],'02_Lookup_Tables'!$A$2:$A$126,'02_Lookup_Tables'!$B$2:$B$126)</f>
        <v>1907.49</v>
      </c>
      <c r="S3976" t="str">
        <f>VLOOKUP(CleanedData[[#This Row],[Product]],'02_Lookup_Tables'!$H$2:$I$126,2,FALSE)</f>
        <v>Accessories</v>
      </c>
      <c r="T3976" t="str">
        <f>VLOOKUP(CleanedData[[#This Row],[Province]],'02_Lookup_Tables'!$D$2:$E$10,2, FALSE)</f>
        <v>Western Region</v>
      </c>
      <c r="U3976" t="str" cm="1">
        <f t="array" ref="U3976">_xlfn.IFS(CleanedData[[#This Row],[Purchase Amount]]&lt;500,"Low",
CleanedData[[#This Row],[Purchase Amount]]&lt;5000,"Medium",
TRUE,"High")</f>
        <v>Medium</v>
      </c>
      <c r="V3976" t="str">
        <f>TEXT(CleanedData[[#This Row],[Date]],"mmmm")</f>
        <v>September</v>
      </c>
      <c r="W3976" t="str">
        <f>"Q"&amp;ROUNDUP(MONTH(CleanedData[[#This Row],[Date]])/3,0)</f>
        <v>Q3</v>
      </c>
      <c r="X3976" t="str">
        <f>IF(CleanedData[[#This Row],[Purchase Amount]]&gt;=5000,"Yes","No")</f>
        <v>No</v>
      </c>
      <c r="Y3976">
        <f>IF(CleanedData[[#This Row],[Recommend]]="Yes",1,0)</f>
        <v>0</v>
      </c>
      <c r="Z3976" s="6">
        <f>CleanedData[[#This Row],[Purchase Amount]]*0.15</f>
        <v>286.12349999999998</v>
      </c>
      <c r="AA3976" s="6">
        <f>CleanedData[[#This Row],[Purchase Amount]]*1.15</f>
        <v>2193.6134999999999</v>
      </c>
    </row>
    <row r="3977" spans="1:27" x14ac:dyDescent="0.3">
      <c r="A3977">
        <v>4811</v>
      </c>
      <c r="B3977" t="s">
        <v>4202</v>
      </c>
      <c r="C3977" s="1">
        <v>45665</v>
      </c>
      <c r="D3977">
        <v>47</v>
      </c>
      <c r="E3977" t="s">
        <v>52</v>
      </c>
      <c r="F3977" t="s">
        <v>77</v>
      </c>
      <c r="G3977" t="s">
        <v>102</v>
      </c>
      <c r="H3977">
        <v>5</v>
      </c>
      <c r="I3977" t="s">
        <v>45</v>
      </c>
      <c r="J3977" t="s">
        <v>63</v>
      </c>
      <c r="K3977" t="s">
        <v>44</v>
      </c>
      <c r="L3977" t="s">
        <v>42</v>
      </c>
      <c r="M3977" t="s">
        <v>147</v>
      </c>
      <c r="N3977" t="s">
        <v>57</v>
      </c>
      <c r="O3977" t="s">
        <v>148</v>
      </c>
      <c r="P3977" t="s">
        <v>49</v>
      </c>
      <c r="Q3977" t="s">
        <v>93</v>
      </c>
      <c r="R3977" s="6">
        <f>_xlfn.XLOOKUP(CleanedData[[#This Row],[Product]],'02_Lookup_Tables'!$A$2:$A$126,'02_Lookup_Tables'!$B$2:$B$126)</f>
        <v>276.82</v>
      </c>
      <c r="S3977" t="str">
        <f>VLOOKUP(CleanedData[[#This Row],[Product]],'02_Lookup_Tables'!$H$2:$I$126,2,FALSE)</f>
        <v>Home &amp; Living</v>
      </c>
      <c r="T3977" t="str">
        <f>VLOOKUP(CleanedData[[#This Row],[Province]],'02_Lookup_Tables'!$D$2:$E$10,2, FALSE)</f>
        <v>Central Region</v>
      </c>
      <c r="U3977" t="str" cm="1">
        <f t="array" ref="U3977">_xlfn.IFS(CleanedData[[#This Row],[Purchase Amount]]&lt;500,"Low",
CleanedData[[#This Row],[Purchase Amount]]&lt;5000,"Medium",
TRUE,"High")</f>
        <v>Low</v>
      </c>
      <c r="V3977" t="str">
        <f>TEXT(CleanedData[[#This Row],[Date]],"mmmm")</f>
        <v>January</v>
      </c>
      <c r="W3977" t="str">
        <f>"Q"&amp;ROUNDUP(MONTH(CleanedData[[#This Row],[Date]])/3,0)</f>
        <v>Q1</v>
      </c>
      <c r="X3977" t="str">
        <f>IF(CleanedData[[#This Row],[Purchase Amount]]&gt;=5000,"Yes","No")</f>
        <v>No</v>
      </c>
      <c r="Y3977">
        <f>IF(CleanedData[[#This Row],[Recommend]]="Yes",1,0)</f>
        <v>1</v>
      </c>
      <c r="Z3977" s="6">
        <f>CleanedData[[#This Row],[Purchase Amount]]*0.15</f>
        <v>41.522999999999996</v>
      </c>
      <c r="AA3977" s="6">
        <f>CleanedData[[#This Row],[Purchase Amount]]*1.15</f>
        <v>318.34299999999996</v>
      </c>
    </row>
    <row r="3978" spans="1:27" x14ac:dyDescent="0.3">
      <c r="A3978">
        <v>4812</v>
      </c>
      <c r="B3978" t="s">
        <v>4203</v>
      </c>
      <c r="C3978" s="1">
        <v>45649</v>
      </c>
      <c r="D3978">
        <v>76</v>
      </c>
      <c r="E3978" t="s">
        <v>52</v>
      </c>
      <c r="F3978" t="s">
        <v>40</v>
      </c>
      <c r="G3978" t="s">
        <v>251</v>
      </c>
      <c r="H3978">
        <v>3</v>
      </c>
      <c r="I3978" t="s">
        <v>42</v>
      </c>
      <c r="J3978" t="s">
        <v>69</v>
      </c>
      <c r="K3978" t="s">
        <v>64</v>
      </c>
      <c r="L3978" t="s">
        <v>45</v>
      </c>
      <c r="M3978" t="s">
        <v>184</v>
      </c>
      <c r="N3978" t="s">
        <v>48</v>
      </c>
      <c r="O3978" t="s">
        <v>148</v>
      </c>
      <c r="P3978" t="s">
        <v>49</v>
      </c>
      <c r="Q3978" t="s">
        <v>97</v>
      </c>
      <c r="R3978" s="6">
        <f>_xlfn.XLOOKUP(CleanedData[[#This Row],[Product]],'02_Lookup_Tables'!$A$2:$A$126,'02_Lookup_Tables'!$B$2:$B$126)</f>
        <v>5064</v>
      </c>
      <c r="S3978" t="str">
        <f>VLOOKUP(CleanedData[[#This Row],[Product]],'02_Lookup_Tables'!$H$2:$I$126,2,FALSE)</f>
        <v>Sports &amp; Outdoors</v>
      </c>
      <c r="T3978" t="str">
        <f>VLOOKUP(CleanedData[[#This Row],[Province]],'02_Lookup_Tables'!$D$2:$E$10,2, FALSE)</f>
        <v>Northern Region</v>
      </c>
      <c r="U3978" t="str" cm="1">
        <f t="array" ref="U3978">_xlfn.IFS(CleanedData[[#This Row],[Purchase Amount]]&lt;500,"Low",
CleanedData[[#This Row],[Purchase Amount]]&lt;5000,"Medium",
TRUE,"High")</f>
        <v>High</v>
      </c>
      <c r="V3978" t="str">
        <f>TEXT(CleanedData[[#This Row],[Date]],"mmmm")</f>
        <v>December</v>
      </c>
      <c r="W3978" t="str">
        <f>"Q"&amp;ROUNDUP(MONTH(CleanedData[[#This Row],[Date]])/3,0)</f>
        <v>Q4</v>
      </c>
      <c r="X3978" t="str">
        <f>IF(CleanedData[[#This Row],[Purchase Amount]]&gt;=5000,"Yes","No")</f>
        <v>Yes</v>
      </c>
      <c r="Y3978">
        <f>IF(CleanedData[[#This Row],[Recommend]]="Yes",1,0)</f>
        <v>0</v>
      </c>
      <c r="Z3978" s="6">
        <f>CleanedData[[#This Row],[Purchase Amount]]*0.15</f>
        <v>759.6</v>
      </c>
      <c r="AA3978" s="6">
        <f>CleanedData[[#This Row],[Purchase Amount]]*1.15</f>
        <v>5823.5999999999995</v>
      </c>
    </row>
    <row r="3979" spans="1:27" x14ac:dyDescent="0.3">
      <c r="A3979">
        <v>4814</v>
      </c>
      <c r="B3979" t="s">
        <v>4204</v>
      </c>
      <c r="C3979" s="1">
        <v>45657</v>
      </c>
      <c r="D3979">
        <v>22</v>
      </c>
      <c r="E3979" t="s">
        <v>39</v>
      </c>
      <c r="F3979" t="s">
        <v>40</v>
      </c>
      <c r="G3979" t="s">
        <v>168</v>
      </c>
      <c r="H3979">
        <v>3</v>
      </c>
      <c r="I3979" t="s">
        <v>45</v>
      </c>
      <c r="J3979" t="s">
        <v>54</v>
      </c>
      <c r="K3979" t="s">
        <v>55</v>
      </c>
      <c r="L3979" t="s">
        <v>45</v>
      </c>
      <c r="M3979" t="s">
        <v>106</v>
      </c>
      <c r="N3979" t="s">
        <v>48</v>
      </c>
      <c r="O3979" t="s">
        <v>148</v>
      </c>
      <c r="P3979" t="s">
        <v>49</v>
      </c>
      <c r="Q3979" t="s">
        <v>66</v>
      </c>
      <c r="R3979" s="6">
        <f>_xlfn.XLOOKUP(CleanedData[[#This Row],[Product]],'02_Lookup_Tables'!$A$2:$A$126,'02_Lookup_Tables'!$B$2:$B$126)</f>
        <v>14729.04</v>
      </c>
      <c r="S3979" t="str">
        <f>VLOOKUP(CleanedData[[#This Row],[Product]],'02_Lookup_Tables'!$H$2:$I$126,2,FALSE)</f>
        <v>Electronics</v>
      </c>
      <c r="T3979" t="str">
        <f>VLOOKUP(CleanedData[[#This Row],[Province]],'02_Lookup_Tables'!$D$2:$E$10,2, FALSE)</f>
        <v>Northern Region</v>
      </c>
      <c r="U3979" t="str" cm="1">
        <f t="array" ref="U3979">_xlfn.IFS(CleanedData[[#This Row],[Purchase Amount]]&lt;500,"Low",
CleanedData[[#This Row],[Purchase Amount]]&lt;5000,"Medium",
TRUE,"High")</f>
        <v>High</v>
      </c>
      <c r="V3979" t="str">
        <f>TEXT(CleanedData[[#This Row],[Date]],"mmmm")</f>
        <v>December</v>
      </c>
      <c r="W3979" t="str">
        <f>"Q"&amp;ROUNDUP(MONTH(CleanedData[[#This Row],[Date]])/3,0)</f>
        <v>Q4</v>
      </c>
      <c r="X3979" t="str">
        <f>IF(CleanedData[[#This Row],[Purchase Amount]]&gt;=5000,"Yes","No")</f>
        <v>Yes</v>
      </c>
      <c r="Y3979">
        <f>IF(CleanedData[[#This Row],[Recommend]]="Yes",1,0)</f>
        <v>1</v>
      </c>
      <c r="Z3979" s="6">
        <f>CleanedData[[#This Row],[Purchase Amount]]*0.15</f>
        <v>2209.3560000000002</v>
      </c>
      <c r="AA3979" s="6">
        <f>CleanedData[[#This Row],[Purchase Amount]]*1.15</f>
        <v>16938.396000000001</v>
      </c>
    </row>
    <row r="3980" spans="1:27" x14ac:dyDescent="0.3">
      <c r="A3980">
        <v>4815</v>
      </c>
      <c r="B3980" t="s">
        <v>4205</v>
      </c>
      <c r="C3980" s="1">
        <v>45681</v>
      </c>
      <c r="D3980">
        <v>48</v>
      </c>
      <c r="E3980" t="s">
        <v>39</v>
      </c>
      <c r="F3980" t="s">
        <v>108</v>
      </c>
      <c r="G3980" t="s">
        <v>546</v>
      </c>
      <c r="H3980">
        <v>2</v>
      </c>
      <c r="I3980" t="s">
        <v>42</v>
      </c>
      <c r="J3980" t="s">
        <v>63</v>
      </c>
      <c r="K3980" t="s">
        <v>44</v>
      </c>
      <c r="L3980" t="s">
        <v>42</v>
      </c>
      <c r="M3980" t="s">
        <v>75</v>
      </c>
      <c r="N3980" t="s">
        <v>47</v>
      </c>
      <c r="O3980" t="s">
        <v>89</v>
      </c>
      <c r="P3980" t="s">
        <v>49</v>
      </c>
      <c r="Q3980" t="s">
        <v>93</v>
      </c>
      <c r="R3980" s="6">
        <f>_xlfn.XLOOKUP(CleanedData[[#This Row],[Product]],'02_Lookup_Tables'!$A$2:$A$126,'02_Lookup_Tables'!$B$2:$B$126)</f>
        <v>1369.39</v>
      </c>
      <c r="S3980" t="str">
        <f>VLOOKUP(CleanedData[[#This Row],[Product]],'02_Lookup_Tables'!$H$2:$I$126,2,FALSE)</f>
        <v>Toys &amp; Games</v>
      </c>
      <c r="T3980" t="str">
        <f>VLOOKUP(CleanedData[[#This Row],[Province]],'02_Lookup_Tables'!$D$2:$E$10,2, FALSE)</f>
        <v>Gauteng Region</v>
      </c>
      <c r="U3980" t="str" cm="1">
        <f t="array" ref="U3980">_xlfn.IFS(CleanedData[[#This Row],[Purchase Amount]]&lt;500,"Low",
CleanedData[[#This Row],[Purchase Amount]]&lt;5000,"Medium",
TRUE,"High")</f>
        <v>Medium</v>
      </c>
      <c r="V3980" t="str">
        <f>TEXT(CleanedData[[#This Row],[Date]],"mmmm")</f>
        <v>January</v>
      </c>
      <c r="W3980" t="str">
        <f>"Q"&amp;ROUNDUP(MONTH(CleanedData[[#This Row],[Date]])/3,0)</f>
        <v>Q1</v>
      </c>
      <c r="X3980" t="str">
        <f>IF(CleanedData[[#This Row],[Purchase Amount]]&gt;=5000,"Yes","No")</f>
        <v>No</v>
      </c>
      <c r="Y3980">
        <f>IF(CleanedData[[#This Row],[Recommend]]="Yes",1,0)</f>
        <v>0</v>
      </c>
      <c r="Z3980" s="6">
        <f>CleanedData[[#This Row],[Purchase Amount]]*0.15</f>
        <v>205.4085</v>
      </c>
      <c r="AA3980" s="6">
        <f>CleanedData[[#This Row],[Purchase Amount]]*1.15</f>
        <v>1574.7985000000001</v>
      </c>
    </row>
    <row r="3981" spans="1:27" x14ac:dyDescent="0.3">
      <c r="A3981">
        <v>4816</v>
      </c>
      <c r="B3981" t="s">
        <v>4206</v>
      </c>
      <c r="C3981" s="1">
        <v>45727</v>
      </c>
      <c r="D3981">
        <v>59</v>
      </c>
      <c r="E3981" t="s">
        <v>60</v>
      </c>
      <c r="F3981" t="s">
        <v>77</v>
      </c>
      <c r="G3981" t="s">
        <v>546</v>
      </c>
      <c r="H3981">
        <v>3</v>
      </c>
      <c r="I3981" t="s">
        <v>42</v>
      </c>
      <c r="J3981" t="s">
        <v>54</v>
      </c>
      <c r="K3981" t="s">
        <v>55</v>
      </c>
      <c r="L3981" t="s">
        <v>42</v>
      </c>
      <c r="M3981" t="s">
        <v>156</v>
      </c>
      <c r="N3981" t="s">
        <v>48</v>
      </c>
      <c r="O3981" t="s">
        <v>148</v>
      </c>
      <c r="P3981" t="s">
        <v>49</v>
      </c>
      <c r="Q3981" t="s">
        <v>50</v>
      </c>
      <c r="R3981" s="6">
        <f>_xlfn.XLOOKUP(CleanedData[[#This Row],[Product]],'02_Lookup_Tables'!$A$2:$A$126,'02_Lookup_Tables'!$B$2:$B$126)</f>
        <v>1369.39</v>
      </c>
      <c r="S3981" t="str">
        <f>VLOOKUP(CleanedData[[#This Row],[Product]],'02_Lookup_Tables'!$H$2:$I$126,2,FALSE)</f>
        <v>Toys &amp; Games</v>
      </c>
      <c r="T3981" t="str">
        <f>VLOOKUP(CleanedData[[#This Row],[Province]],'02_Lookup_Tables'!$D$2:$E$10,2, FALSE)</f>
        <v>Central Region</v>
      </c>
      <c r="U3981" t="str" cm="1">
        <f t="array" ref="U3981">_xlfn.IFS(CleanedData[[#This Row],[Purchase Amount]]&lt;500,"Low",
CleanedData[[#This Row],[Purchase Amount]]&lt;5000,"Medium",
TRUE,"High")</f>
        <v>Medium</v>
      </c>
      <c r="V3981" t="str">
        <f>TEXT(CleanedData[[#This Row],[Date]],"mmmm")</f>
        <v>March</v>
      </c>
      <c r="W3981" t="str">
        <f>"Q"&amp;ROUNDUP(MONTH(CleanedData[[#This Row],[Date]])/3,0)</f>
        <v>Q1</v>
      </c>
      <c r="X3981" t="str">
        <f>IF(CleanedData[[#This Row],[Purchase Amount]]&gt;=5000,"Yes","No")</f>
        <v>No</v>
      </c>
      <c r="Y3981">
        <f>IF(CleanedData[[#This Row],[Recommend]]="Yes",1,0)</f>
        <v>0</v>
      </c>
      <c r="Z3981" s="6">
        <f>CleanedData[[#This Row],[Purchase Amount]]*0.15</f>
        <v>205.4085</v>
      </c>
      <c r="AA3981" s="6">
        <f>CleanedData[[#This Row],[Purchase Amount]]*1.15</f>
        <v>1574.7985000000001</v>
      </c>
    </row>
    <row r="3982" spans="1:27" x14ac:dyDescent="0.3">
      <c r="A3982">
        <v>4817</v>
      </c>
      <c r="B3982" t="s">
        <v>4207</v>
      </c>
      <c r="C3982" s="1">
        <v>45352</v>
      </c>
      <c r="D3982">
        <v>25</v>
      </c>
      <c r="E3982" t="s">
        <v>39</v>
      </c>
      <c r="F3982" t="s">
        <v>108</v>
      </c>
      <c r="G3982" t="s">
        <v>460</v>
      </c>
      <c r="H3982">
        <v>3</v>
      </c>
      <c r="I3982" t="s">
        <v>42</v>
      </c>
      <c r="J3982" t="s">
        <v>43</v>
      </c>
      <c r="K3982" t="s">
        <v>55</v>
      </c>
      <c r="L3982" t="s">
        <v>42</v>
      </c>
      <c r="N3982" t="s">
        <v>48</v>
      </c>
      <c r="O3982" t="s">
        <v>134</v>
      </c>
      <c r="P3982" t="s">
        <v>8646</v>
      </c>
      <c r="Q3982" t="s">
        <v>58</v>
      </c>
      <c r="R3982" s="6">
        <f>_xlfn.XLOOKUP(CleanedData[[#This Row],[Product]],'02_Lookup_Tables'!$A$2:$A$126,'02_Lookup_Tables'!$B$2:$B$126)</f>
        <v>880.49</v>
      </c>
      <c r="S3982" t="str">
        <f>VLOOKUP(CleanedData[[#This Row],[Product]],'02_Lookup_Tables'!$H$2:$I$126,2,FALSE)</f>
        <v>Home Devices</v>
      </c>
      <c r="T3982" t="str">
        <f>VLOOKUP(CleanedData[[#This Row],[Province]],'02_Lookup_Tables'!$D$2:$E$10,2, FALSE)</f>
        <v>Gauteng Region</v>
      </c>
      <c r="U3982" t="str" cm="1">
        <f t="array" ref="U3982">_xlfn.IFS(CleanedData[[#This Row],[Purchase Amount]]&lt;500,"Low",
CleanedData[[#This Row],[Purchase Amount]]&lt;5000,"Medium",
TRUE,"High")</f>
        <v>Medium</v>
      </c>
      <c r="V3982" t="str">
        <f>TEXT(CleanedData[[#This Row],[Date]],"mmmm")</f>
        <v>March</v>
      </c>
      <c r="W3982" t="str">
        <f>"Q"&amp;ROUNDUP(MONTH(CleanedData[[#This Row],[Date]])/3,0)</f>
        <v>Q1</v>
      </c>
      <c r="X3982" t="str">
        <f>IF(CleanedData[[#This Row],[Purchase Amount]]&gt;=5000,"Yes","No")</f>
        <v>No</v>
      </c>
      <c r="Y3982">
        <f>IF(CleanedData[[#This Row],[Recommend]]="Yes",1,0)</f>
        <v>0</v>
      </c>
      <c r="Z3982" s="6">
        <f>CleanedData[[#This Row],[Purchase Amount]]*0.15</f>
        <v>132.0735</v>
      </c>
      <c r="AA3982" s="6">
        <f>CleanedData[[#This Row],[Purchase Amount]]*1.15</f>
        <v>1012.5635</v>
      </c>
    </row>
    <row r="3983" spans="1:27" x14ac:dyDescent="0.3">
      <c r="A3983">
        <v>4820</v>
      </c>
      <c r="B3983" t="s">
        <v>4208</v>
      </c>
      <c r="C3983" s="1">
        <v>45350</v>
      </c>
      <c r="D3983">
        <v>62</v>
      </c>
      <c r="E3983" t="s">
        <v>52</v>
      </c>
      <c r="F3983" t="s">
        <v>83</v>
      </c>
      <c r="G3983" t="s">
        <v>374</v>
      </c>
      <c r="H3983">
        <v>4</v>
      </c>
      <c r="I3983" t="s">
        <v>42</v>
      </c>
      <c r="J3983" t="s">
        <v>43</v>
      </c>
      <c r="K3983" t="s">
        <v>44</v>
      </c>
      <c r="L3983" t="s">
        <v>42</v>
      </c>
      <c r="M3983" t="s">
        <v>106</v>
      </c>
      <c r="N3983" t="s">
        <v>96</v>
      </c>
      <c r="O3983" t="s">
        <v>148</v>
      </c>
      <c r="P3983" t="s">
        <v>49</v>
      </c>
      <c r="Q3983" t="s">
        <v>50</v>
      </c>
      <c r="R3983" s="6">
        <f>_xlfn.XLOOKUP(CleanedData[[#This Row],[Product]],'02_Lookup_Tables'!$A$2:$A$126,'02_Lookup_Tables'!$B$2:$B$126)</f>
        <v>2906.97</v>
      </c>
      <c r="S3983" t="str">
        <f>VLOOKUP(CleanedData[[#This Row],[Product]],'02_Lookup_Tables'!$H$2:$I$126,2,FALSE)</f>
        <v>Home &amp; Living</v>
      </c>
      <c r="T3983" t="str">
        <f>VLOOKUP(CleanedData[[#This Row],[Province]],'02_Lookup_Tables'!$D$2:$E$10,2, FALSE)</f>
        <v>Western Region</v>
      </c>
      <c r="U3983" t="str" cm="1">
        <f t="array" ref="U3983">_xlfn.IFS(CleanedData[[#This Row],[Purchase Amount]]&lt;500,"Low",
CleanedData[[#This Row],[Purchase Amount]]&lt;5000,"Medium",
TRUE,"High")</f>
        <v>Medium</v>
      </c>
      <c r="V3983" t="str">
        <f>TEXT(CleanedData[[#This Row],[Date]],"mmmm")</f>
        <v>February</v>
      </c>
      <c r="W3983" t="str">
        <f>"Q"&amp;ROUNDUP(MONTH(CleanedData[[#This Row],[Date]])/3,0)</f>
        <v>Q1</v>
      </c>
      <c r="X3983" t="str">
        <f>IF(CleanedData[[#This Row],[Purchase Amount]]&gt;=5000,"Yes","No")</f>
        <v>No</v>
      </c>
      <c r="Y3983">
        <f>IF(CleanedData[[#This Row],[Recommend]]="Yes",1,0)</f>
        <v>0</v>
      </c>
      <c r="Z3983" s="6">
        <f>CleanedData[[#This Row],[Purchase Amount]]*0.15</f>
        <v>436.04549999999995</v>
      </c>
      <c r="AA3983" s="6">
        <f>CleanedData[[#This Row],[Purchase Amount]]*1.15</f>
        <v>3343.0154999999995</v>
      </c>
    </row>
    <row r="3984" spans="1:27" x14ac:dyDescent="0.3">
      <c r="A3984">
        <v>4821</v>
      </c>
      <c r="B3984" t="s">
        <v>4209</v>
      </c>
      <c r="C3984" s="1">
        <v>46022</v>
      </c>
      <c r="D3984">
        <v>69</v>
      </c>
      <c r="E3984" t="s">
        <v>39</v>
      </c>
      <c r="F3984" t="s">
        <v>125</v>
      </c>
      <c r="G3984" t="s">
        <v>296</v>
      </c>
      <c r="H3984">
        <v>4</v>
      </c>
      <c r="I3984" t="s">
        <v>42</v>
      </c>
      <c r="J3984" t="s">
        <v>54</v>
      </c>
      <c r="K3984" t="s">
        <v>44</v>
      </c>
      <c r="L3984" t="s">
        <v>42</v>
      </c>
      <c r="N3984" t="s">
        <v>96</v>
      </c>
      <c r="O3984" t="s">
        <v>134</v>
      </c>
      <c r="P3984" t="s">
        <v>8646</v>
      </c>
      <c r="Q3984" t="s">
        <v>97</v>
      </c>
      <c r="R3984" s="6">
        <f>_xlfn.XLOOKUP(CleanedData[[#This Row],[Product]],'02_Lookup_Tables'!$A$2:$A$126,'02_Lookup_Tables'!$B$2:$B$126)</f>
        <v>657.5</v>
      </c>
      <c r="S3984" t="str">
        <f>VLOOKUP(CleanedData[[#This Row],[Product]],'02_Lookup_Tables'!$H$2:$I$126,2,FALSE)</f>
        <v>Home Devices</v>
      </c>
      <c r="T3984" t="str">
        <f>VLOOKUP(CleanedData[[#This Row],[Province]],'02_Lookup_Tables'!$D$2:$E$10,2, FALSE)</f>
        <v>Western Region</v>
      </c>
      <c r="U3984" t="str" cm="1">
        <f t="array" ref="U3984">_xlfn.IFS(CleanedData[[#This Row],[Purchase Amount]]&lt;500,"Low",
CleanedData[[#This Row],[Purchase Amount]]&lt;5000,"Medium",
TRUE,"High")</f>
        <v>Medium</v>
      </c>
      <c r="V3984" t="str">
        <f>TEXT(CleanedData[[#This Row],[Date]],"mmmm")</f>
        <v>December</v>
      </c>
      <c r="W3984" t="str">
        <f>"Q"&amp;ROUNDUP(MONTH(CleanedData[[#This Row],[Date]])/3,0)</f>
        <v>Q4</v>
      </c>
      <c r="X3984" t="str">
        <f>IF(CleanedData[[#This Row],[Purchase Amount]]&gt;=5000,"Yes","No")</f>
        <v>No</v>
      </c>
      <c r="Y3984">
        <f>IF(CleanedData[[#This Row],[Recommend]]="Yes",1,0)</f>
        <v>0</v>
      </c>
      <c r="Z3984" s="6">
        <f>CleanedData[[#This Row],[Purchase Amount]]*0.15</f>
        <v>98.625</v>
      </c>
      <c r="AA3984" s="6">
        <f>CleanedData[[#This Row],[Purchase Amount]]*1.15</f>
        <v>756.12499999999989</v>
      </c>
    </row>
    <row r="3985" spans="1:27" x14ac:dyDescent="0.3">
      <c r="A3985">
        <v>4822</v>
      </c>
      <c r="B3985" t="s">
        <v>4210</v>
      </c>
      <c r="C3985" s="1">
        <v>45470</v>
      </c>
      <c r="D3985">
        <v>26</v>
      </c>
      <c r="E3985" t="s">
        <v>39</v>
      </c>
      <c r="F3985" t="s">
        <v>61</v>
      </c>
      <c r="G3985" t="s">
        <v>345</v>
      </c>
      <c r="H3985">
        <v>3</v>
      </c>
      <c r="I3985" t="s">
        <v>45</v>
      </c>
      <c r="J3985" t="s">
        <v>69</v>
      </c>
      <c r="K3985" t="s">
        <v>55</v>
      </c>
      <c r="L3985" t="s">
        <v>45</v>
      </c>
      <c r="M3985" t="s">
        <v>106</v>
      </c>
      <c r="N3985" t="s">
        <v>48</v>
      </c>
      <c r="O3985" t="s">
        <v>148</v>
      </c>
      <c r="P3985" t="s">
        <v>49</v>
      </c>
      <c r="Q3985" t="s">
        <v>58</v>
      </c>
      <c r="R3985" s="6">
        <f>_xlfn.XLOOKUP(CleanedData[[#This Row],[Product]],'02_Lookup_Tables'!$A$2:$A$126,'02_Lookup_Tables'!$B$2:$B$126)</f>
        <v>574.49</v>
      </c>
      <c r="S3985" t="str">
        <f>VLOOKUP(CleanedData[[#This Row],[Product]],'02_Lookup_Tables'!$H$2:$I$126,2,FALSE)</f>
        <v>Toys &amp; Games</v>
      </c>
      <c r="T3985" t="str">
        <f>VLOOKUP(CleanedData[[#This Row],[Province]],'02_Lookup_Tables'!$D$2:$E$10,2, FALSE)</f>
        <v>Southern Region</v>
      </c>
      <c r="U3985" t="str" cm="1">
        <f t="array" ref="U3985">_xlfn.IFS(CleanedData[[#This Row],[Purchase Amount]]&lt;500,"Low",
CleanedData[[#This Row],[Purchase Amount]]&lt;5000,"Medium",
TRUE,"High")</f>
        <v>Medium</v>
      </c>
      <c r="V3985" t="str">
        <f>TEXT(CleanedData[[#This Row],[Date]],"mmmm")</f>
        <v>June</v>
      </c>
      <c r="W3985" t="str">
        <f>"Q"&amp;ROUNDUP(MONTH(CleanedData[[#This Row],[Date]])/3,0)</f>
        <v>Q2</v>
      </c>
      <c r="X3985" t="str">
        <f>IF(CleanedData[[#This Row],[Purchase Amount]]&gt;=5000,"Yes","No")</f>
        <v>No</v>
      </c>
      <c r="Y3985">
        <f>IF(CleanedData[[#This Row],[Recommend]]="Yes",1,0)</f>
        <v>1</v>
      </c>
      <c r="Z3985" s="6">
        <f>CleanedData[[#This Row],[Purchase Amount]]*0.15</f>
        <v>86.173500000000004</v>
      </c>
      <c r="AA3985" s="6">
        <f>CleanedData[[#This Row],[Purchase Amount]]*1.15</f>
        <v>660.6635</v>
      </c>
    </row>
    <row r="3986" spans="1:27" x14ac:dyDescent="0.3">
      <c r="A3986">
        <v>4823</v>
      </c>
      <c r="B3986" t="s">
        <v>4211</v>
      </c>
      <c r="C3986" s="1">
        <v>45298</v>
      </c>
      <c r="D3986">
        <v>55</v>
      </c>
      <c r="E3986" t="s">
        <v>39</v>
      </c>
      <c r="F3986" t="s">
        <v>72</v>
      </c>
      <c r="G3986" t="s">
        <v>546</v>
      </c>
      <c r="H3986">
        <v>4</v>
      </c>
      <c r="I3986" t="s">
        <v>45</v>
      </c>
      <c r="J3986" t="s">
        <v>74</v>
      </c>
      <c r="K3986" t="s">
        <v>44</v>
      </c>
      <c r="L3986" t="s">
        <v>45</v>
      </c>
      <c r="M3986" t="s">
        <v>92</v>
      </c>
      <c r="N3986" t="s">
        <v>96</v>
      </c>
      <c r="O3986" t="s">
        <v>89</v>
      </c>
      <c r="P3986" t="s">
        <v>70</v>
      </c>
      <c r="Q3986" t="s">
        <v>50</v>
      </c>
      <c r="R3986" s="6">
        <f>_xlfn.XLOOKUP(CleanedData[[#This Row],[Product]],'02_Lookup_Tables'!$A$2:$A$126,'02_Lookup_Tables'!$B$2:$B$126)</f>
        <v>1369.39</v>
      </c>
      <c r="S3986" t="str">
        <f>VLOOKUP(CleanedData[[#This Row],[Product]],'02_Lookup_Tables'!$H$2:$I$126,2,FALSE)</f>
        <v>Toys &amp; Games</v>
      </c>
      <c r="T3986" t="str">
        <f>VLOOKUP(CleanedData[[#This Row],[Province]],'02_Lookup_Tables'!$D$2:$E$10,2, FALSE)</f>
        <v>Central Region</v>
      </c>
      <c r="U3986" t="str" cm="1">
        <f t="array" ref="U3986">_xlfn.IFS(CleanedData[[#This Row],[Purchase Amount]]&lt;500,"Low",
CleanedData[[#This Row],[Purchase Amount]]&lt;5000,"Medium",
TRUE,"High")</f>
        <v>Medium</v>
      </c>
      <c r="V3986" t="str">
        <f>TEXT(CleanedData[[#This Row],[Date]],"mmmm")</f>
        <v>January</v>
      </c>
      <c r="W3986" t="str">
        <f>"Q"&amp;ROUNDUP(MONTH(CleanedData[[#This Row],[Date]])/3,0)</f>
        <v>Q1</v>
      </c>
      <c r="X3986" t="str">
        <f>IF(CleanedData[[#This Row],[Purchase Amount]]&gt;=5000,"Yes","No")</f>
        <v>No</v>
      </c>
      <c r="Y3986">
        <f>IF(CleanedData[[#This Row],[Recommend]]="Yes",1,0)</f>
        <v>1</v>
      </c>
      <c r="Z3986" s="6">
        <f>CleanedData[[#This Row],[Purchase Amount]]*0.15</f>
        <v>205.4085</v>
      </c>
      <c r="AA3986" s="6">
        <f>CleanedData[[#This Row],[Purchase Amount]]*1.15</f>
        <v>1574.7985000000001</v>
      </c>
    </row>
    <row r="3987" spans="1:27" x14ac:dyDescent="0.3">
      <c r="A3987">
        <v>4825</v>
      </c>
      <c r="B3987" t="s">
        <v>4212</v>
      </c>
      <c r="C3987" s="1">
        <v>45564</v>
      </c>
      <c r="D3987">
        <v>69</v>
      </c>
      <c r="E3987" t="s">
        <v>52</v>
      </c>
      <c r="F3987" t="s">
        <v>40</v>
      </c>
      <c r="G3987" t="s">
        <v>317</v>
      </c>
      <c r="H3987">
        <v>3</v>
      </c>
      <c r="I3987" t="s">
        <v>42</v>
      </c>
      <c r="J3987" t="s">
        <v>74</v>
      </c>
      <c r="K3987" t="s">
        <v>44</v>
      </c>
      <c r="L3987" t="s">
        <v>42</v>
      </c>
      <c r="M3987" t="s">
        <v>236</v>
      </c>
      <c r="N3987" t="s">
        <v>48</v>
      </c>
      <c r="O3987" t="s">
        <v>89</v>
      </c>
      <c r="P3987" t="s">
        <v>49</v>
      </c>
      <c r="Q3987" t="s">
        <v>97</v>
      </c>
      <c r="R3987" s="6">
        <f>_xlfn.XLOOKUP(CleanedData[[#This Row],[Product]],'02_Lookup_Tables'!$A$2:$A$126,'02_Lookup_Tables'!$B$2:$B$126)</f>
        <v>10347.709999999999</v>
      </c>
      <c r="S3987" t="str">
        <f>VLOOKUP(CleanedData[[#This Row],[Product]],'02_Lookup_Tables'!$H$2:$I$126,2,FALSE)</f>
        <v>Home Devices</v>
      </c>
      <c r="T3987" t="str">
        <f>VLOOKUP(CleanedData[[#This Row],[Province]],'02_Lookup_Tables'!$D$2:$E$10,2, FALSE)</f>
        <v>Northern Region</v>
      </c>
      <c r="U3987" t="str" cm="1">
        <f t="array" ref="U3987">_xlfn.IFS(CleanedData[[#This Row],[Purchase Amount]]&lt;500,"Low",
CleanedData[[#This Row],[Purchase Amount]]&lt;5000,"Medium",
TRUE,"High")</f>
        <v>High</v>
      </c>
      <c r="V3987" t="str">
        <f>TEXT(CleanedData[[#This Row],[Date]],"mmmm")</f>
        <v>September</v>
      </c>
      <c r="W3987" t="str">
        <f>"Q"&amp;ROUNDUP(MONTH(CleanedData[[#This Row],[Date]])/3,0)</f>
        <v>Q3</v>
      </c>
      <c r="X3987" t="str">
        <f>IF(CleanedData[[#This Row],[Purchase Amount]]&gt;=5000,"Yes","No")</f>
        <v>Yes</v>
      </c>
      <c r="Y3987">
        <f>IF(CleanedData[[#This Row],[Recommend]]="Yes",1,0)</f>
        <v>0</v>
      </c>
      <c r="Z3987" s="6">
        <f>CleanedData[[#This Row],[Purchase Amount]]*0.15</f>
        <v>1552.1564999999998</v>
      </c>
      <c r="AA3987" s="6">
        <f>CleanedData[[#This Row],[Purchase Amount]]*1.15</f>
        <v>11899.866499999998</v>
      </c>
    </row>
    <row r="3988" spans="1:27" x14ac:dyDescent="0.3">
      <c r="A3988">
        <v>4826</v>
      </c>
      <c r="B3988" t="s">
        <v>4213</v>
      </c>
      <c r="C3988" s="1">
        <v>45371</v>
      </c>
      <c r="D3988">
        <v>39</v>
      </c>
      <c r="E3988" t="s">
        <v>60</v>
      </c>
      <c r="F3988" t="s">
        <v>68</v>
      </c>
      <c r="G3988" t="s">
        <v>212</v>
      </c>
      <c r="H3988">
        <v>5</v>
      </c>
      <c r="I3988" t="s">
        <v>45</v>
      </c>
      <c r="J3988" t="s">
        <v>69</v>
      </c>
      <c r="K3988" t="s">
        <v>55</v>
      </c>
      <c r="L3988" t="s">
        <v>42</v>
      </c>
      <c r="M3988" t="s">
        <v>151</v>
      </c>
      <c r="N3988" t="s">
        <v>57</v>
      </c>
      <c r="O3988" t="s">
        <v>89</v>
      </c>
      <c r="P3988" t="s">
        <v>70</v>
      </c>
      <c r="Q3988" t="s">
        <v>81</v>
      </c>
      <c r="R3988" s="6">
        <f>_xlfn.XLOOKUP(CleanedData[[#This Row],[Product]],'02_Lookup_Tables'!$A$2:$A$126,'02_Lookup_Tables'!$B$2:$B$126)</f>
        <v>192.77</v>
      </c>
      <c r="S3988" t="str">
        <f>VLOOKUP(CleanedData[[#This Row],[Product]],'02_Lookup_Tables'!$H$2:$I$126,2,FALSE)</f>
        <v>Beauty &amp; Personal Care</v>
      </c>
      <c r="T3988" t="str">
        <f>VLOOKUP(CleanedData[[#This Row],[Province]],'02_Lookup_Tables'!$D$2:$E$10,2, FALSE)</f>
        <v>Northern Region</v>
      </c>
      <c r="U3988" t="str" cm="1">
        <f t="array" ref="U3988">_xlfn.IFS(CleanedData[[#This Row],[Purchase Amount]]&lt;500,"Low",
CleanedData[[#This Row],[Purchase Amount]]&lt;5000,"Medium",
TRUE,"High")</f>
        <v>Low</v>
      </c>
      <c r="V3988" t="str">
        <f>TEXT(CleanedData[[#This Row],[Date]],"mmmm")</f>
        <v>March</v>
      </c>
      <c r="W3988" t="str">
        <f>"Q"&amp;ROUNDUP(MONTH(CleanedData[[#This Row],[Date]])/3,0)</f>
        <v>Q1</v>
      </c>
      <c r="X3988" t="str">
        <f>IF(CleanedData[[#This Row],[Purchase Amount]]&gt;=5000,"Yes","No")</f>
        <v>No</v>
      </c>
      <c r="Y3988">
        <f>IF(CleanedData[[#This Row],[Recommend]]="Yes",1,0)</f>
        <v>1</v>
      </c>
      <c r="Z3988" s="6">
        <f>CleanedData[[#This Row],[Purchase Amount]]*0.15</f>
        <v>28.915500000000002</v>
      </c>
      <c r="AA3988" s="6">
        <f>CleanedData[[#This Row],[Purchase Amount]]*1.15</f>
        <v>221.68549999999999</v>
      </c>
    </row>
    <row r="3989" spans="1:27" x14ac:dyDescent="0.3">
      <c r="A3989">
        <v>4827</v>
      </c>
      <c r="B3989" t="s">
        <v>4214</v>
      </c>
      <c r="C3989" s="1">
        <v>45889</v>
      </c>
      <c r="D3989">
        <v>74</v>
      </c>
      <c r="E3989" t="s">
        <v>39</v>
      </c>
      <c r="F3989" t="s">
        <v>130</v>
      </c>
      <c r="G3989" t="s">
        <v>126</v>
      </c>
      <c r="H3989">
        <v>4</v>
      </c>
      <c r="I3989" t="s">
        <v>42</v>
      </c>
      <c r="J3989" t="s">
        <v>63</v>
      </c>
      <c r="K3989" t="s">
        <v>44</v>
      </c>
      <c r="L3989" t="s">
        <v>45</v>
      </c>
      <c r="M3989" t="s">
        <v>140</v>
      </c>
      <c r="N3989" t="s">
        <v>96</v>
      </c>
      <c r="O3989" t="s">
        <v>148</v>
      </c>
      <c r="P3989" t="s">
        <v>49</v>
      </c>
      <c r="Q3989" t="s">
        <v>97</v>
      </c>
      <c r="R3989" s="6">
        <f>_xlfn.XLOOKUP(CleanedData[[#This Row],[Product]],'02_Lookup_Tables'!$A$2:$A$126,'02_Lookup_Tables'!$B$2:$B$126)</f>
        <v>343.42</v>
      </c>
      <c r="S3989" t="str">
        <f>VLOOKUP(CleanedData[[#This Row],[Product]],'02_Lookup_Tables'!$H$2:$I$126,2,FALSE)</f>
        <v>Food</v>
      </c>
      <c r="T3989" t="str">
        <f>VLOOKUP(CleanedData[[#This Row],[Province]],'02_Lookup_Tables'!$D$2:$E$10,2, FALSE)</f>
        <v>Eastern Region</v>
      </c>
      <c r="U3989" t="str" cm="1">
        <f t="array" ref="U3989">_xlfn.IFS(CleanedData[[#This Row],[Purchase Amount]]&lt;500,"Low",
CleanedData[[#This Row],[Purchase Amount]]&lt;5000,"Medium",
TRUE,"High")</f>
        <v>Low</v>
      </c>
      <c r="V3989" t="str">
        <f>TEXT(CleanedData[[#This Row],[Date]],"mmmm")</f>
        <v>August</v>
      </c>
      <c r="W3989" t="str">
        <f>"Q"&amp;ROUNDUP(MONTH(CleanedData[[#This Row],[Date]])/3,0)</f>
        <v>Q3</v>
      </c>
      <c r="X3989" t="str">
        <f>IF(CleanedData[[#This Row],[Purchase Amount]]&gt;=5000,"Yes","No")</f>
        <v>No</v>
      </c>
      <c r="Y3989">
        <f>IF(CleanedData[[#This Row],[Recommend]]="Yes",1,0)</f>
        <v>0</v>
      </c>
      <c r="Z3989" s="6">
        <f>CleanedData[[#This Row],[Purchase Amount]]*0.15</f>
        <v>51.512999999999998</v>
      </c>
      <c r="AA3989" s="6">
        <f>CleanedData[[#This Row],[Purchase Amount]]*1.15</f>
        <v>394.93299999999999</v>
      </c>
    </row>
    <row r="3990" spans="1:27" x14ac:dyDescent="0.3">
      <c r="A3990">
        <v>4828</v>
      </c>
      <c r="B3990" t="s">
        <v>4215</v>
      </c>
      <c r="C3990" s="1">
        <v>45934</v>
      </c>
      <c r="D3990">
        <v>32</v>
      </c>
      <c r="E3990" t="s">
        <v>52</v>
      </c>
      <c r="F3990" t="s">
        <v>77</v>
      </c>
      <c r="G3990" t="s">
        <v>251</v>
      </c>
      <c r="H3990">
        <v>4</v>
      </c>
      <c r="I3990" t="s">
        <v>45</v>
      </c>
      <c r="J3990" t="s">
        <v>43</v>
      </c>
      <c r="K3990" t="s">
        <v>44</v>
      </c>
      <c r="L3990" t="s">
        <v>42</v>
      </c>
      <c r="M3990" t="s">
        <v>75</v>
      </c>
      <c r="N3990" t="s">
        <v>96</v>
      </c>
      <c r="O3990" t="s">
        <v>89</v>
      </c>
      <c r="P3990" t="s">
        <v>70</v>
      </c>
      <c r="Q3990" t="s">
        <v>58</v>
      </c>
      <c r="R3990" s="6">
        <f>_xlfn.XLOOKUP(CleanedData[[#This Row],[Product]],'02_Lookup_Tables'!$A$2:$A$126,'02_Lookup_Tables'!$B$2:$B$126)</f>
        <v>5064</v>
      </c>
      <c r="S3990" t="str">
        <f>VLOOKUP(CleanedData[[#This Row],[Product]],'02_Lookup_Tables'!$H$2:$I$126,2,FALSE)</f>
        <v>Sports &amp; Outdoors</v>
      </c>
      <c r="T3990" t="str">
        <f>VLOOKUP(CleanedData[[#This Row],[Province]],'02_Lookup_Tables'!$D$2:$E$10,2, FALSE)</f>
        <v>Central Region</v>
      </c>
      <c r="U3990" t="str" cm="1">
        <f t="array" ref="U3990">_xlfn.IFS(CleanedData[[#This Row],[Purchase Amount]]&lt;500,"Low",
CleanedData[[#This Row],[Purchase Amount]]&lt;5000,"Medium",
TRUE,"High")</f>
        <v>High</v>
      </c>
      <c r="V3990" t="str">
        <f>TEXT(CleanedData[[#This Row],[Date]],"mmmm")</f>
        <v>October</v>
      </c>
      <c r="W3990" t="str">
        <f>"Q"&amp;ROUNDUP(MONTH(CleanedData[[#This Row],[Date]])/3,0)</f>
        <v>Q4</v>
      </c>
      <c r="X3990" t="str">
        <f>IF(CleanedData[[#This Row],[Purchase Amount]]&gt;=5000,"Yes","No")</f>
        <v>Yes</v>
      </c>
      <c r="Y3990">
        <f>IF(CleanedData[[#This Row],[Recommend]]="Yes",1,0)</f>
        <v>1</v>
      </c>
      <c r="Z3990" s="6">
        <f>CleanedData[[#This Row],[Purchase Amount]]*0.15</f>
        <v>759.6</v>
      </c>
      <c r="AA3990" s="6">
        <f>CleanedData[[#This Row],[Purchase Amount]]*1.15</f>
        <v>5823.5999999999995</v>
      </c>
    </row>
    <row r="3991" spans="1:27" x14ac:dyDescent="0.3">
      <c r="A3991">
        <v>4829</v>
      </c>
      <c r="B3991" t="s">
        <v>4216</v>
      </c>
      <c r="C3991" s="1">
        <v>45707</v>
      </c>
      <c r="D3991">
        <v>74</v>
      </c>
      <c r="E3991" t="s">
        <v>39</v>
      </c>
      <c r="F3991" t="s">
        <v>40</v>
      </c>
      <c r="G3991" t="s">
        <v>173</v>
      </c>
      <c r="H3991">
        <v>5</v>
      </c>
      <c r="I3991" t="s">
        <v>45</v>
      </c>
      <c r="J3991" t="s">
        <v>69</v>
      </c>
      <c r="K3991" t="s">
        <v>55</v>
      </c>
      <c r="L3991" t="s">
        <v>42</v>
      </c>
      <c r="M3991" t="s">
        <v>165</v>
      </c>
      <c r="N3991" t="s">
        <v>57</v>
      </c>
      <c r="O3991" t="s">
        <v>89</v>
      </c>
      <c r="P3991" t="s">
        <v>70</v>
      </c>
      <c r="Q3991" t="s">
        <v>97</v>
      </c>
      <c r="R3991" s="6">
        <f>_xlfn.XLOOKUP(CleanedData[[#This Row],[Product]],'02_Lookup_Tables'!$A$2:$A$126,'02_Lookup_Tables'!$B$2:$B$126)</f>
        <v>13056.99</v>
      </c>
      <c r="S3991" t="str">
        <f>VLOOKUP(CleanedData[[#This Row],[Product]],'02_Lookup_Tables'!$H$2:$I$126,2,FALSE)</f>
        <v>Electronics</v>
      </c>
      <c r="T3991" t="str">
        <f>VLOOKUP(CleanedData[[#This Row],[Province]],'02_Lookup_Tables'!$D$2:$E$10,2, FALSE)</f>
        <v>Northern Region</v>
      </c>
      <c r="U3991" t="str" cm="1">
        <f t="array" ref="U3991">_xlfn.IFS(CleanedData[[#This Row],[Purchase Amount]]&lt;500,"Low",
CleanedData[[#This Row],[Purchase Amount]]&lt;5000,"Medium",
TRUE,"High")</f>
        <v>High</v>
      </c>
      <c r="V3991" t="str">
        <f>TEXT(CleanedData[[#This Row],[Date]],"mmmm")</f>
        <v>February</v>
      </c>
      <c r="W3991" t="str">
        <f>"Q"&amp;ROUNDUP(MONTH(CleanedData[[#This Row],[Date]])/3,0)</f>
        <v>Q1</v>
      </c>
      <c r="X3991" t="str">
        <f>IF(CleanedData[[#This Row],[Purchase Amount]]&gt;=5000,"Yes","No")</f>
        <v>Yes</v>
      </c>
      <c r="Y3991">
        <f>IF(CleanedData[[#This Row],[Recommend]]="Yes",1,0)</f>
        <v>1</v>
      </c>
      <c r="Z3991" s="6">
        <f>CleanedData[[#This Row],[Purchase Amount]]*0.15</f>
        <v>1958.5484999999999</v>
      </c>
      <c r="AA3991" s="6">
        <f>CleanedData[[#This Row],[Purchase Amount]]*1.15</f>
        <v>15015.538499999999</v>
      </c>
    </row>
    <row r="3992" spans="1:27" x14ac:dyDescent="0.3">
      <c r="A3992">
        <v>4830</v>
      </c>
      <c r="B3992" t="s">
        <v>4217</v>
      </c>
      <c r="C3992" s="1">
        <v>45977</v>
      </c>
      <c r="D3992">
        <v>70</v>
      </c>
      <c r="E3992" t="s">
        <v>39</v>
      </c>
      <c r="F3992" t="s">
        <v>125</v>
      </c>
      <c r="G3992" t="s">
        <v>1139</v>
      </c>
      <c r="H3992">
        <v>3</v>
      </c>
      <c r="I3992" t="s">
        <v>45</v>
      </c>
      <c r="J3992" t="s">
        <v>43</v>
      </c>
      <c r="K3992" t="s">
        <v>55</v>
      </c>
      <c r="L3992" t="s">
        <v>42</v>
      </c>
      <c r="M3992" t="s">
        <v>56</v>
      </c>
      <c r="N3992" t="s">
        <v>48</v>
      </c>
      <c r="O3992" t="s">
        <v>148</v>
      </c>
      <c r="P3992" t="s">
        <v>49</v>
      </c>
      <c r="Q3992" t="s">
        <v>97</v>
      </c>
      <c r="R3992" s="6">
        <f>_xlfn.XLOOKUP(CleanedData[[#This Row],[Product]],'02_Lookup_Tables'!$A$2:$A$126,'02_Lookup_Tables'!$B$2:$B$126)</f>
        <v>2977.47</v>
      </c>
      <c r="S3992" t="str">
        <f>VLOOKUP(CleanedData[[#This Row],[Product]],'02_Lookup_Tables'!$H$2:$I$126,2,FALSE)</f>
        <v>Home &amp; Living</v>
      </c>
      <c r="T3992" t="str">
        <f>VLOOKUP(CleanedData[[#This Row],[Province]],'02_Lookup_Tables'!$D$2:$E$10,2, FALSE)</f>
        <v>Western Region</v>
      </c>
      <c r="U3992" t="str" cm="1">
        <f t="array" ref="U3992">_xlfn.IFS(CleanedData[[#This Row],[Purchase Amount]]&lt;500,"Low",
CleanedData[[#This Row],[Purchase Amount]]&lt;5000,"Medium",
TRUE,"High")</f>
        <v>Medium</v>
      </c>
      <c r="V3992" t="str">
        <f>TEXT(CleanedData[[#This Row],[Date]],"mmmm")</f>
        <v>November</v>
      </c>
      <c r="W3992" t="str">
        <f>"Q"&amp;ROUNDUP(MONTH(CleanedData[[#This Row],[Date]])/3,0)</f>
        <v>Q4</v>
      </c>
      <c r="X3992" t="str">
        <f>IF(CleanedData[[#This Row],[Purchase Amount]]&gt;=5000,"Yes","No")</f>
        <v>No</v>
      </c>
      <c r="Y3992">
        <f>IF(CleanedData[[#This Row],[Recommend]]="Yes",1,0)</f>
        <v>1</v>
      </c>
      <c r="Z3992" s="6">
        <f>CleanedData[[#This Row],[Purchase Amount]]*0.15</f>
        <v>446.62049999999994</v>
      </c>
      <c r="AA3992" s="6">
        <f>CleanedData[[#This Row],[Purchase Amount]]*1.15</f>
        <v>3424.0904999999993</v>
      </c>
    </row>
    <row r="3993" spans="1:27" x14ac:dyDescent="0.3">
      <c r="A3993">
        <v>4831</v>
      </c>
      <c r="B3993" t="s">
        <v>4218</v>
      </c>
      <c r="C3993" s="1">
        <v>45703</v>
      </c>
      <c r="D3993">
        <v>45</v>
      </c>
      <c r="E3993" t="s">
        <v>52</v>
      </c>
      <c r="F3993" t="s">
        <v>108</v>
      </c>
      <c r="G3993" t="s">
        <v>62</v>
      </c>
      <c r="H3993">
        <v>5</v>
      </c>
      <c r="I3993" t="s">
        <v>45</v>
      </c>
      <c r="J3993" t="s">
        <v>74</v>
      </c>
      <c r="K3993" t="s">
        <v>44</v>
      </c>
      <c r="L3993" t="s">
        <v>45</v>
      </c>
      <c r="M3993" t="s">
        <v>196</v>
      </c>
      <c r="N3993" t="s">
        <v>57</v>
      </c>
      <c r="O3993" t="s">
        <v>89</v>
      </c>
      <c r="P3993" t="s">
        <v>70</v>
      </c>
      <c r="Q3993" t="s">
        <v>93</v>
      </c>
      <c r="R3993" s="6">
        <f>_xlfn.XLOOKUP(CleanedData[[#This Row],[Product]],'02_Lookup_Tables'!$A$2:$A$126,'02_Lookup_Tables'!$B$2:$B$126)</f>
        <v>230.14</v>
      </c>
      <c r="S3993" t="str">
        <f>VLOOKUP(CleanedData[[#This Row],[Product]],'02_Lookup_Tables'!$H$2:$I$126,2,FALSE)</f>
        <v>Sports &amp; Outdoors</v>
      </c>
      <c r="T3993" t="str">
        <f>VLOOKUP(CleanedData[[#This Row],[Province]],'02_Lookup_Tables'!$D$2:$E$10,2, FALSE)</f>
        <v>Gauteng Region</v>
      </c>
      <c r="U3993" t="str" cm="1">
        <f t="array" ref="U3993">_xlfn.IFS(CleanedData[[#This Row],[Purchase Amount]]&lt;500,"Low",
CleanedData[[#This Row],[Purchase Amount]]&lt;5000,"Medium",
TRUE,"High")</f>
        <v>Low</v>
      </c>
      <c r="V3993" t="str">
        <f>TEXT(CleanedData[[#This Row],[Date]],"mmmm")</f>
        <v>February</v>
      </c>
      <c r="W3993" t="str">
        <f>"Q"&amp;ROUNDUP(MONTH(CleanedData[[#This Row],[Date]])/3,0)</f>
        <v>Q1</v>
      </c>
      <c r="X3993" t="str">
        <f>IF(CleanedData[[#This Row],[Purchase Amount]]&gt;=5000,"Yes","No")</f>
        <v>No</v>
      </c>
      <c r="Y3993">
        <f>IF(CleanedData[[#This Row],[Recommend]]="Yes",1,0)</f>
        <v>1</v>
      </c>
      <c r="Z3993" s="6">
        <f>CleanedData[[#This Row],[Purchase Amount]]*0.15</f>
        <v>34.520999999999994</v>
      </c>
      <c r="AA3993" s="6">
        <f>CleanedData[[#This Row],[Purchase Amount]]*1.15</f>
        <v>264.66099999999994</v>
      </c>
    </row>
    <row r="3994" spans="1:27" x14ac:dyDescent="0.3">
      <c r="A3994">
        <v>4832</v>
      </c>
      <c r="B3994" t="s">
        <v>4219</v>
      </c>
      <c r="C3994" s="1">
        <v>45436</v>
      </c>
      <c r="D3994">
        <v>54</v>
      </c>
      <c r="E3994" t="s">
        <v>60</v>
      </c>
      <c r="F3994" t="s">
        <v>130</v>
      </c>
      <c r="G3994" t="s">
        <v>182</v>
      </c>
      <c r="H3994">
        <v>2</v>
      </c>
      <c r="I3994" t="s">
        <v>42</v>
      </c>
      <c r="J3994" t="s">
        <v>74</v>
      </c>
      <c r="K3994" t="s">
        <v>64</v>
      </c>
      <c r="L3994" t="s">
        <v>42</v>
      </c>
      <c r="M3994" t="s">
        <v>180</v>
      </c>
      <c r="N3994" t="s">
        <v>47</v>
      </c>
      <c r="O3994" t="s">
        <v>89</v>
      </c>
      <c r="P3994" t="s">
        <v>49</v>
      </c>
      <c r="Q3994" t="s">
        <v>93</v>
      </c>
      <c r="R3994" s="6">
        <f>_xlfn.XLOOKUP(CleanedData[[#This Row],[Product]],'02_Lookup_Tables'!$A$2:$A$126,'02_Lookup_Tables'!$B$2:$B$126)</f>
        <v>3715.65</v>
      </c>
      <c r="S3994" t="str">
        <f>VLOOKUP(CleanedData[[#This Row],[Product]],'02_Lookup_Tables'!$H$2:$I$126,2,FALSE)</f>
        <v>Home Devices</v>
      </c>
      <c r="T3994" t="str">
        <f>VLOOKUP(CleanedData[[#This Row],[Province]],'02_Lookup_Tables'!$D$2:$E$10,2, FALSE)</f>
        <v>Eastern Region</v>
      </c>
      <c r="U3994" t="str" cm="1">
        <f t="array" ref="U3994">_xlfn.IFS(CleanedData[[#This Row],[Purchase Amount]]&lt;500,"Low",
CleanedData[[#This Row],[Purchase Amount]]&lt;5000,"Medium",
TRUE,"High")</f>
        <v>Medium</v>
      </c>
      <c r="V3994" t="str">
        <f>TEXT(CleanedData[[#This Row],[Date]],"mmmm")</f>
        <v>May</v>
      </c>
      <c r="W3994" t="str">
        <f>"Q"&amp;ROUNDUP(MONTH(CleanedData[[#This Row],[Date]])/3,0)</f>
        <v>Q2</v>
      </c>
      <c r="X3994" t="str">
        <f>IF(CleanedData[[#This Row],[Purchase Amount]]&gt;=5000,"Yes","No")</f>
        <v>No</v>
      </c>
      <c r="Y3994">
        <f>IF(CleanedData[[#This Row],[Recommend]]="Yes",1,0)</f>
        <v>0</v>
      </c>
      <c r="Z3994" s="6">
        <f>CleanedData[[#This Row],[Purchase Amount]]*0.15</f>
        <v>557.34749999999997</v>
      </c>
      <c r="AA3994" s="6">
        <f>CleanedData[[#This Row],[Purchase Amount]]*1.15</f>
        <v>4272.9974999999995</v>
      </c>
    </row>
    <row r="3995" spans="1:27" x14ac:dyDescent="0.3">
      <c r="A3995">
        <v>4833</v>
      </c>
      <c r="B3995" t="s">
        <v>4220</v>
      </c>
      <c r="C3995" s="1">
        <v>45710</v>
      </c>
      <c r="D3995">
        <v>58</v>
      </c>
      <c r="E3995" t="s">
        <v>60</v>
      </c>
      <c r="F3995" t="s">
        <v>108</v>
      </c>
      <c r="G3995" t="s">
        <v>636</v>
      </c>
      <c r="H3995">
        <v>3</v>
      </c>
      <c r="I3995" t="s">
        <v>42</v>
      </c>
      <c r="J3995" t="s">
        <v>63</v>
      </c>
      <c r="K3995" t="s">
        <v>64</v>
      </c>
      <c r="L3995" t="s">
        <v>42</v>
      </c>
      <c r="M3995" t="s">
        <v>56</v>
      </c>
      <c r="N3995" t="s">
        <v>48</v>
      </c>
      <c r="O3995" t="s">
        <v>148</v>
      </c>
      <c r="P3995" t="s">
        <v>49</v>
      </c>
      <c r="Q3995" t="s">
        <v>50</v>
      </c>
      <c r="R3995" s="6">
        <f>_xlfn.XLOOKUP(CleanedData[[#This Row],[Product]],'02_Lookup_Tables'!$A$2:$A$126,'02_Lookup_Tables'!$B$2:$B$126)</f>
        <v>6581.78</v>
      </c>
      <c r="S3995" t="str">
        <f>VLOOKUP(CleanedData[[#This Row],[Product]],'02_Lookup_Tables'!$H$2:$I$126,2,FALSE)</f>
        <v>Electronics</v>
      </c>
      <c r="T3995" t="str">
        <f>VLOOKUP(CleanedData[[#This Row],[Province]],'02_Lookup_Tables'!$D$2:$E$10,2, FALSE)</f>
        <v>Gauteng Region</v>
      </c>
      <c r="U3995" t="str" cm="1">
        <f t="array" ref="U3995">_xlfn.IFS(CleanedData[[#This Row],[Purchase Amount]]&lt;500,"Low",
CleanedData[[#This Row],[Purchase Amount]]&lt;5000,"Medium",
TRUE,"High")</f>
        <v>High</v>
      </c>
      <c r="V3995" t="str">
        <f>TEXT(CleanedData[[#This Row],[Date]],"mmmm")</f>
        <v>February</v>
      </c>
      <c r="W3995" t="str">
        <f>"Q"&amp;ROUNDUP(MONTH(CleanedData[[#This Row],[Date]])/3,0)</f>
        <v>Q1</v>
      </c>
      <c r="X3995" t="str">
        <f>IF(CleanedData[[#This Row],[Purchase Amount]]&gt;=5000,"Yes","No")</f>
        <v>Yes</v>
      </c>
      <c r="Y3995">
        <f>IF(CleanedData[[#This Row],[Recommend]]="Yes",1,0)</f>
        <v>0</v>
      </c>
      <c r="Z3995" s="6">
        <f>CleanedData[[#This Row],[Purchase Amount]]*0.15</f>
        <v>987.26699999999994</v>
      </c>
      <c r="AA3995" s="6">
        <f>CleanedData[[#This Row],[Purchase Amount]]*1.15</f>
        <v>7569.0469999999996</v>
      </c>
    </row>
    <row r="3996" spans="1:27" x14ac:dyDescent="0.3">
      <c r="A3996">
        <v>4835</v>
      </c>
      <c r="B3996" t="s">
        <v>4221</v>
      </c>
      <c r="C3996" s="1">
        <v>45442</v>
      </c>
      <c r="D3996">
        <v>55</v>
      </c>
      <c r="E3996" t="s">
        <v>39</v>
      </c>
      <c r="F3996" t="s">
        <v>130</v>
      </c>
      <c r="G3996" t="s">
        <v>131</v>
      </c>
      <c r="H3996">
        <v>5</v>
      </c>
      <c r="I3996" t="s">
        <v>45</v>
      </c>
      <c r="J3996" t="s">
        <v>54</v>
      </c>
      <c r="K3996" t="s">
        <v>64</v>
      </c>
      <c r="L3996" t="s">
        <v>42</v>
      </c>
      <c r="M3996" t="s">
        <v>65</v>
      </c>
      <c r="N3996" t="s">
        <v>57</v>
      </c>
      <c r="O3996" t="s">
        <v>89</v>
      </c>
      <c r="P3996" t="s">
        <v>70</v>
      </c>
      <c r="Q3996" t="s">
        <v>50</v>
      </c>
      <c r="R3996" s="6">
        <f>_xlfn.XLOOKUP(CleanedData[[#This Row],[Product]],'02_Lookup_Tables'!$A$2:$A$126,'02_Lookup_Tables'!$B$2:$B$126)</f>
        <v>369.57</v>
      </c>
      <c r="S3996" t="str">
        <f>VLOOKUP(CleanedData[[#This Row],[Product]],'02_Lookup_Tables'!$H$2:$I$126,2,FALSE)</f>
        <v>Accessories</v>
      </c>
      <c r="T3996" t="str">
        <f>VLOOKUP(CleanedData[[#This Row],[Province]],'02_Lookup_Tables'!$D$2:$E$10,2, FALSE)</f>
        <v>Eastern Region</v>
      </c>
      <c r="U3996" t="str" cm="1">
        <f t="array" ref="U3996">_xlfn.IFS(CleanedData[[#This Row],[Purchase Amount]]&lt;500,"Low",
CleanedData[[#This Row],[Purchase Amount]]&lt;5000,"Medium",
TRUE,"High")</f>
        <v>Low</v>
      </c>
      <c r="V3996" t="str">
        <f>TEXT(CleanedData[[#This Row],[Date]],"mmmm")</f>
        <v>May</v>
      </c>
      <c r="W3996" t="str">
        <f>"Q"&amp;ROUNDUP(MONTH(CleanedData[[#This Row],[Date]])/3,0)</f>
        <v>Q2</v>
      </c>
      <c r="X3996" t="str">
        <f>IF(CleanedData[[#This Row],[Purchase Amount]]&gt;=5000,"Yes","No")</f>
        <v>No</v>
      </c>
      <c r="Y3996">
        <f>IF(CleanedData[[#This Row],[Recommend]]="Yes",1,0)</f>
        <v>1</v>
      </c>
      <c r="Z3996" s="6">
        <f>CleanedData[[#This Row],[Purchase Amount]]*0.15</f>
        <v>55.435499999999998</v>
      </c>
      <c r="AA3996" s="6">
        <f>CleanedData[[#This Row],[Purchase Amount]]*1.15</f>
        <v>425.00549999999998</v>
      </c>
    </row>
    <row r="3997" spans="1:27" x14ac:dyDescent="0.3">
      <c r="A3997">
        <v>4836</v>
      </c>
      <c r="B3997" t="s">
        <v>4222</v>
      </c>
      <c r="C3997" s="1">
        <v>45943</v>
      </c>
      <c r="D3997">
        <v>19</v>
      </c>
      <c r="E3997" t="s">
        <v>52</v>
      </c>
      <c r="F3997" t="s">
        <v>130</v>
      </c>
      <c r="G3997" t="s">
        <v>336</v>
      </c>
      <c r="H3997">
        <v>2</v>
      </c>
      <c r="I3997" t="s">
        <v>45</v>
      </c>
      <c r="J3997" t="s">
        <v>54</v>
      </c>
      <c r="K3997" t="s">
        <v>55</v>
      </c>
      <c r="L3997" t="s">
        <v>42</v>
      </c>
      <c r="M3997" t="s">
        <v>208</v>
      </c>
      <c r="N3997" t="s">
        <v>47</v>
      </c>
      <c r="O3997" t="s">
        <v>89</v>
      </c>
      <c r="P3997" t="s">
        <v>49</v>
      </c>
      <c r="Q3997" t="s">
        <v>66</v>
      </c>
      <c r="R3997" s="6">
        <f>_xlfn.XLOOKUP(CleanedData[[#This Row],[Product]],'02_Lookup_Tables'!$A$2:$A$126,'02_Lookup_Tables'!$B$2:$B$126)</f>
        <v>812.2</v>
      </c>
      <c r="S3997" t="str">
        <f>VLOOKUP(CleanedData[[#This Row],[Product]],'02_Lookup_Tables'!$H$2:$I$126,2,FALSE)</f>
        <v>Sports &amp; Outdoors</v>
      </c>
      <c r="T3997" t="str">
        <f>VLOOKUP(CleanedData[[#This Row],[Province]],'02_Lookup_Tables'!$D$2:$E$10,2, FALSE)</f>
        <v>Eastern Region</v>
      </c>
      <c r="U3997" t="str" cm="1">
        <f t="array" ref="U3997">_xlfn.IFS(CleanedData[[#This Row],[Purchase Amount]]&lt;500,"Low",
CleanedData[[#This Row],[Purchase Amount]]&lt;5000,"Medium",
TRUE,"High")</f>
        <v>Medium</v>
      </c>
      <c r="V3997" t="str">
        <f>TEXT(CleanedData[[#This Row],[Date]],"mmmm")</f>
        <v>October</v>
      </c>
      <c r="W3997" t="str">
        <f>"Q"&amp;ROUNDUP(MONTH(CleanedData[[#This Row],[Date]])/3,0)</f>
        <v>Q4</v>
      </c>
      <c r="X3997" t="str">
        <f>IF(CleanedData[[#This Row],[Purchase Amount]]&gt;=5000,"Yes","No")</f>
        <v>No</v>
      </c>
      <c r="Y3997">
        <f>IF(CleanedData[[#This Row],[Recommend]]="Yes",1,0)</f>
        <v>1</v>
      </c>
      <c r="Z3997" s="6">
        <f>CleanedData[[#This Row],[Purchase Amount]]*0.15</f>
        <v>121.83</v>
      </c>
      <c r="AA3997" s="6">
        <f>CleanedData[[#This Row],[Purchase Amount]]*1.15</f>
        <v>934.03</v>
      </c>
    </row>
    <row r="3998" spans="1:27" x14ac:dyDescent="0.3">
      <c r="A3998">
        <v>4837</v>
      </c>
      <c r="B3998" t="s">
        <v>4223</v>
      </c>
      <c r="C3998" s="1">
        <v>45709</v>
      </c>
      <c r="D3998">
        <v>19</v>
      </c>
      <c r="E3998" t="s">
        <v>60</v>
      </c>
      <c r="F3998" t="s">
        <v>130</v>
      </c>
      <c r="G3998" t="s">
        <v>693</v>
      </c>
      <c r="H3998">
        <v>3</v>
      </c>
      <c r="I3998" t="s">
        <v>42</v>
      </c>
      <c r="J3998" t="s">
        <v>63</v>
      </c>
      <c r="K3998" t="s">
        <v>44</v>
      </c>
      <c r="L3998" t="s">
        <v>42</v>
      </c>
      <c r="M3998" t="s">
        <v>75</v>
      </c>
      <c r="N3998" t="s">
        <v>48</v>
      </c>
      <c r="O3998" t="s">
        <v>89</v>
      </c>
      <c r="P3998" t="s">
        <v>49</v>
      </c>
      <c r="Q3998" t="s">
        <v>66</v>
      </c>
      <c r="R3998" s="6">
        <f>_xlfn.XLOOKUP(CleanedData[[#This Row],[Product]],'02_Lookup_Tables'!$A$2:$A$126,'02_Lookup_Tables'!$B$2:$B$126)</f>
        <v>618.72</v>
      </c>
      <c r="S3998" t="str">
        <f>VLOOKUP(CleanedData[[#This Row],[Product]],'02_Lookup_Tables'!$H$2:$I$126,2,FALSE)</f>
        <v>Sports &amp; Outdoors</v>
      </c>
      <c r="T3998" t="str">
        <f>VLOOKUP(CleanedData[[#This Row],[Province]],'02_Lookup_Tables'!$D$2:$E$10,2, FALSE)</f>
        <v>Eastern Region</v>
      </c>
      <c r="U3998" t="str" cm="1">
        <f t="array" ref="U3998">_xlfn.IFS(CleanedData[[#This Row],[Purchase Amount]]&lt;500,"Low",
CleanedData[[#This Row],[Purchase Amount]]&lt;5000,"Medium",
TRUE,"High")</f>
        <v>Medium</v>
      </c>
      <c r="V3998" t="str">
        <f>TEXT(CleanedData[[#This Row],[Date]],"mmmm")</f>
        <v>February</v>
      </c>
      <c r="W3998" t="str">
        <f>"Q"&amp;ROUNDUP(MONTH(CleanedData[[#This Row],[Date]])/3,0)</f>
        <v>Q1</v>
      </c>
      <c r="X3998" t="str">
        <f>IF(CleanedData[[#This Row],[Purchase Amount]]&gt;=5000,"Yes","No")</f>
        <v>No</v>
      </c>
      <c r="Y3998">
        <f>IF(CleanedData[[#This Row],[Recommend]]="Yes",1,0)</f>
        <v>0</v>
      </c>
      <c r="Z3998" s="6">
        <f>CleanedData[[#This Row],[Purchase Amount]]*0.15</f>
        <v>92.808000000000007</v>
      </c>
      <c r="AA3998" s="6">
        <f>CleanedData[[#This Row],[Purchase Amount]]*1.15</f>
        <v>711.52800000000002</v>
      </c>
    </row>
    <row r="3999" spans="1:27" x14ac:dyDescent="0.3">
      <c r="A3999">
        <v>4839</v>
      </c>
      <c r="B3999" t="s">
        <v>4224</v>
      </c>
      <c r="C3999" s="1">
        <v>45919</v>
      </c>
      <c r="D3999">
        <v>58</v>
      </c>
      <c r="E3999" t="s">
        <v>39</v>
      </c>
      <c r="F3999" t="s">
        <v>72</v>
      </c>
      <c r="G3999" t="s">
        <v>266</v>
      </c>
      <c r="H3999">
        <v>3</v>
      </c>
      <c r="I3999" t="s">
        <v>42</v>
      </c>
      <c r="J3999" t="s">
        <v>69</v>
      </c>
      <c r="K3999" t="s">
        <v>44</v>
      </c>
      <c r="L3999" t="s">
        <v>45</v>
      </c>
      <c r="M3999" t="s">
        <v>165</v>
      </c>
      <c r="N3999" t="s">
        <v>48</v>
      </c>
      <c r="O3999" t="s">
        <v>89</v>
      </c>
      <c r="P3999" t="s">
        <v>49</v>
      </c>
      <c r="Q3999" t="s">
        <v>50</v>
      </c>
      <c r="R3999" s="6">
        <f>_xlfn.XLOOKUP(CleanedData[[#This Row],[Product]],'02_Lookup_Tables'!$A$2:$A$126,'02_Lookup_Tables'!$B$2:$B$126)</f>
        <v>2951.61</v>
      </c>
      <c r="S3999" t="str">
        <f>VLOOKUP(CleanedData[[#This Row],[Product]],'02_Lookup_Tables'!$H$2:$I$126,2,FALSE)</f>
        <v>Beauty &amp; Personal Care</v>
      </c>
      <c r="T3999" t="str">
        <f>VLOOKUP(CleanedData[[#This Row],[Province]],'02_Lookup_Tables'!$D$2:$E$10,2, FALSE)</f>
        <v>Central Region</v>
      </c>
      <c r="U3999" t="str" cm="1">
        <f t="array" ref="U3999">_xlfn.IFS(CleanedData[[#This Row],[Purchase Amount]]&lt;500,"Low",
CleanedData[[#This Row],[Purchase Amount]]&lt;5000,"Medium",
TRUE,"High")</f>
        <v>Medium</v>
      </c>
      <c r="V3999" t="str">
        <f>TEXT(CleanedData[[#This Row],[Date]],"mmmm")</f>
        <v>September</v>
      </c>
      <c r="W3999" t="str">
        <f>"Q"&amp;ROUNDUP(MONTH(CleanedData[[#This Row],[Date]])/3,0)</f>
        <v>Q3</v>
      </c>
      <c r="X3999" t="str">
        <f>IF(CleanedData[[#This Row],[Purchase Amount]]&gt;=5000,"Yes","No")</f>
        <v>No</v>
      </c>
      <c r="Y3999">
        <f>IF(CleanedData[[#This Row],[Recommend]]="Yes",1,0)</f>
        <v>0</v>
      </c>
      <c r="Z3999" s="6">
        <f>CleanedData[[#This Row],[Purchase Amount]]*0.15</f>
        <v>442.74150000000003</v>
      </c>
      <c r="AA3999" s="6">
        <f>CleanedData[[#This Row],[Purchase Amount]]*1.15</f>
        <v>3394.3514999999998</v>
      </c>
    </row>
    <row r="4000" spans="1:27" x14ac:dyDescent="0.3">
      <c r="A4000">
        <v>4840</v>
      </c>
      <c r="B4000" t="s">
        <v>4225</v>
      </c>
      <c r="C4000" s="1">
        <v>45578</v>
      </c>
      <c r="D4000">
        <v>22</v>
      </c>
      <c r="E4000" t="s">
        <v>52</v>
      </c>
      <c r="F4000" t="s">
        <v>61</v>
      </c>
      <c r="G4000" t="s">
        <v>696</v>
      </c>
      <c r="H4000">
        <v>4</v>
      </c>
      <c r="I4000" t="s">
        <v>42</v>
      </c>
      <c r="J4000" t="s">
        <v>74</v>
      </c>
      <c r="K4000" t="s">
        <v>55</v>
      </c>
      <c r="L4000" t="s">
        <v>42</v>
      </c>
      <c r="M4000" t="s">
        <v>184</v>
      </c>
      <c r="N4000" t="s">
        <v>96</v>
      </c>
      <c r="O4000" t="s">
        <v>148</v>
      </c>
      <c r="P4000" t="s">
        <v>49</v>
      </c>
      <c r="Q4000" t="s">
        <v>66</v>
      </c>
      <c r="R4000" s="6">
        <f>_xlfn.XLOOKUP(CleanedData[[#This Row],[Product]],'02_Lookup_Tables'!$A$2:$A$126,'02_Lookup_Tables'!$B$2:$B$126)</f>
        <v>1233.45</v>
      </c>
      <c r="S4000" t="str">
        <f>VLOOKUP(CleanedData[[#This Row],[Product]],'02_Lookup_Tables'!$H$2:$I$126,2,FALSE)</f>
        <v>Beauty &amp; Personal Care</v>
      </c>
      <c r="T4000" t="str">
        <f>VLOOKUP(CleanedData[[#This Row],[Province]],'02_Lookup_Tables'!$D$2:$E$10,2, FALSE)</f>
        <v>Southern Region</v>
      </c>
      <c r="U4000" t="str" cm="1">
        <f t="array" ref="U4000">_xlfn.IFS(CleanedData[[#This Row],[Purchase Amount]]&lt;500,"Low",
CleanedData[[#This Row],[Purchase Amount]]&lt;5000,"Medium",
TRUE,"High")</f>
        <v>Medium</v>
      </c>
      <c r="V4000" t="str">
        <f>TEXT(CleanedData[[#This Row],[Date]],"mmmm")</f>
        <v>October</v>
      </c>
      <c r="W4000" t="str">
        <f>"Q"&amp;ROUNDUP(MONTH(CleanedData[[#This Row],[Date]])/3,0)</f>
        <v>Q4</v>
      </c>
      <c r="X4000" t="str">
        <f>IF(CleanedData[[#This Row],[Purchase Amount]]&gt;=5000,"Yes","No")</f>
        <v>No</v>
      </c>
      <c r="Y4000">
        <f>IF(CleanedData[[#This Row],[Recommend]]="Yes",1,0)</f>
        <v>0</v>
      </c>
      <c r="Z4000" s="6">
        <f>CleanedData[[#This Row],[Purchase Amount]]*0.15</f>
        <v>185.01750000000001</v>
      </c>
      <c r="AA4000" s="6">
        <f>CleanedData[[#This Row],[Purchase Amount]]*1.15</f>
        <v>1418.4675</v>
      </c>
    </row>
    <row r="4001" spans="1:27" x14ac:dyDescent="0.3">
      <c r="A4001">
        <v>4841</v>
      </c>
      <c r="B4001" t="s">
        <v>4226</v>
      </c>
      <c r="C4001" s="1">
        <v>45350</v>
      </c>
      <c r="D4001">
        <v>42</v>
      </c>
      <c r="E4001" t="s">
        <v>39</v>
      </c>
      <c r="F4001" t="s">
        <v>108</v>
      </c>
      <c r="G4001" t="s">
        <v>463</v>
      </c>
      <c r="H4001">
        <v>4</v>
      </c>
      <c r="I4001" t="s">
        <v>42</v>
      </c>
      <c r="J4001" t="s">
        <v>54</v>
      </c>
      <c r="K4001" t="s">
        <v>55</v>
      </c>
      <c r="L4001" t="s">
        <v>42</v>
      </c>
      <c r="M4001" t="s">
        <v>136</v>
      </c>
      <c r="N4001" t="s">
        <v>96</v>
      </c>
      <c r="O4001" t="s">
        <v>89</v>
      </c>
      <c r="P4001" t="s">
        <v>70</v>
      </c>
      <c r="Q4001" t="s">
        <v>81</v>
      </c>
      <c r="R4001" s="6">
        <f>_xlfn.XLOOKUP(CleanedData[[#This Row],[Product]],'02_Lookup_Tables'!$A$2:$A$126,'02_Lookup_Tables'!$B$2:$B$126)</f>
        <v>470.6</v>
      </c>
      <c r="S4001" t="str">
        <f>VLOOKUP(CleanedData[[#This Row],[Product]],'02_Lookup_Tables'!$H$2:$I$126,2,FALSE)</f>
        <v>Toys &amp; Games</v>
      </c>
      <c r="T4001" t="str">
        <f>VLOOKUP(CleanedData[[#This Row],[Province]],'02_Lookup_Tables'!$D$2:$E$10,2, FALSE)</f>
        <v>Gauteng Region</v>
      </c>
      <c r="U4001" t="str" cm="1">
        <f t="array" ref="U4001">_xlfn.IFS(CleanedData[[#This Row],[Purchase Amount]]&lt;500,"Low",
CleanedData[[#This Row],[Purchase Amount]]&lt;5000,"Medium",
TRUE,"High")</f>
        <v>Low</v>
      </c>
      <c r="V4001" t="str">
        <f>TEXT(CleanedData[[#This Row],[Date]],"mmmm")</f>
        <v>February</v>
      </c>
      <c r="W4001" t="str">
        <f>"Q"&amp;ROUNDUP(MONTH(CleanedData[[#This Row],[Date]])/3,0)</f>
        <v>Q1</v>
      </c>
      <c r="X4001" t="str">
        <f>IF(CleanedData[[#This Row],[Purchase Amount]]&gt;=5000,"Yes","No")</f>
        <v>No</v>
      </c>
      <c r="Y4001">
        <f>IF(CleanedData[[#This Row],[Recommend]]="Yes",1,0)</f>
        <v>0</v>
      </c>
      <c r="Z4001" s="6">
        <f>CleanedData[[#This Row],[Purchase Amount]]*0.15</f>
        <v>70.59</v>
      </c>
      <c r="AA4001" s="6">
        <f>CleanedData[[#This Row],[Purchase Amount]]*1.15</f>
        <v>541.18999999999994</v>
      </c>
    </row>
    <row r="4002" spans="1:27" x14ac:dyDescent="0.3">
      <c r="A4002">
        <v>4842</v>
      </c>
      <c r="B4002" t="s">
        <v>4227</v>
      </c>
      <c r="C4002" s="1">
        <v>45590</v>
      </c>
      <c r="D4002">
        <v>61</v>
      </c>
      <c r="E4002" t="s">
        <v>60</v>
      </c>
      <c r="F4002" t="s">
        <v>68</v>
      </c>
      <c r="G4002" t="s">
        <v>294</v>
      </c>
      <c r="H4002">
        <v>1</v>
      </c>
      <c r="I4002" t="s">
        <v>42</v>
      </c>
      <c r="J4002" t="s">
        <v>69</v>
      </c>
      <c r="K4002" t="s">
        <v>55</v>
      </c>
      <c r="L4002" t="s">
        <v>45</v>
      </c>
      <c r="N4002" t="s">
        <v>80</v>
      </c>
      <c r="O4002" t="s">
        <v>134</v>
      </c>
      <c r="P4002" t="s">
        <v>8646</v>
      </c>
      <c r="Q4002" t="s">
        <v>50</v>
      </c>
      <c r="R4002" s="6">
        <f>_xlfn.XLOOKUP(CleanedData[[#This Row],[Product]],'02_Lookup_Tables'!$A$2:$A$126,'02_Lookup_Tables'!$B$2:$B$126)</f>
        <v>16291.52</v>
      </c>
      <c r="S4002" t="str">
        <f>VLOOKUP(CleanedData[[#This Row],[Product]],'02_Lookup_Tables'!$H$2:$I$126,2,FALSE)</f>
        <v>Home Devices</v>
      </c>
      <c r="T4002" t="str">
        <f>VLOOKUP(CleanedData[[#This Row],[Province]],'02_Lookup_Tables'!$D$2:$E$10,2, FALSE)</f>
        <v>Northern Region</v>
      </c>
      <c r="U4002" t="str" cm="1">
        <f t="array" ref="U4002">_xlfn.IFS(CleanedData[[#This Row],[Purchase Amount]]&lt;500,"Low",
CleanedData[[#This Row],[Purchase Amount]]&lt;5000,"Medium",
TRUE,"High")</f>
        <v>High</v>
      </c>
      <c r="V4002" t="str">
        <f>TEXT(CleanedData[[#This Row],[Date]],"mmmm")</f>
        <v>October</v>
      </c>
      <c r="W4002" t="str">
        <f>"Q"&amp;ROUNDUP(MONTH(CleanedData[[#This Row],[Date]])/3,0)</f>
        <v>Q4</v>
      </c>
      <c r="X4002" t="str">
        <f>IF(CleanedData[[#This Row],[Purchase Amount]]&gt;=5000,"Yes","No")</f>
        <v>Yes</v>
      </c>
      <c r="Y4002">
        <f>IF(CleanedData[[#This Row],[Recommend]]="Yes",1,0)</f>
        <v>0</v>
      </c>
      <c r="Z4002" s="6">
        <f>CleanedData[[#This Row],[Purchase Amount]]*0.15</f>
        <v>2443.7280000000001</v>
      </c>
      <c r="AA4002" s="6">
        <f>CleanedData[[#This Row],[Purchase Amount]]*1.15</f>
        <v>18735.248</v>
      </c>
    </row>
    <row r="4003" spans="1:27" x14ac:dyDescent="0.3">
      <c r="A4003">
        <v>4843</v>
      </c>
      <c r="B4003" t="s">
        <v>4228</v>
      </c>
      <c r="C4003" s="1">
        <v>45497</v>
      </c>
      <c r="D4003">
        <v>67</v>
      </c>
      <c r="E4003" t="s">
        <v>52</v>
      </c>
      <c r="F4003" t="s">
        <v>77</v>
      </c>
      <c r="G4003" t="s">
        <v>378</v>
      </c>
      <c r="H4003">
        <v>4</v>
      </c>
      <c r="I4003" t="s">
        <v>42</v>
      </c>
      <c r="J4003" t="s">
        <v>54</v>
      </c>
      <c r="K4003" t="s">
        <v>44</v>
      </c>
      <c r="L4003" t="s">
        <v>42</v>
      </c>
      <c r="M4003" t="s">
        <v>175</v>
      </c>
      <c r="N4003" t="s">
        <v>96</v>
      </c>
      <c r="O4003" t="s">
        <v>89</v>
      </c>
      <c r="P4003" t="s">
        <v>70</v>
      </c>
      <c r="Q4003" t="s">
        <v>97</v>
      </c>
      <c r="R4003" s="6">
        <f>_xlfn.XLOOKUP(CleanedData[[#This Row],[Product]],'02_Lookup_Tables'!$A$2:$A$126,'02_Lookup_Tables'!$B$2:$B$126)</f>
        <v>40.11</v>
      </c>
      <c r="S4003" t="str">
        <f>VLOOKUP(CleanedData[[#This Row],[Product]],'02_Lookup_Tables'!$H$2:$I$126,2,FALSE)</f>
        <v>Food</v>
      </c>
      <c r="T4003" t="str">
        <f>VLOOKUP(CleanedData[[#This Row],[Province]],'02_Lookup_Tables'!$D$2:$E$10,2, FALSE)</f>
        <v>Central Region</v>
      </c>
      <c r="U4003" t="str" cm="1">
        <f t="array" ref="U4003">_xlfn.IFS(CleanedData[[#This Row],[Purchase Amount]]&lt;500,"Low",
CleanedData[[#This Row],[Purchase Amount]]&lt;5000,"Medium",
TRUE,"High")</f>
        <v>Low</v>
      </c>
      <c r="V4003" t="str">
        <f>TEXT(CleanedData[[#This Row],[Date]],"mmmm")</f>
        <v>July</v>
      </c>
      <c r="W4003" t="str">
        <f>"Q"&amp;ROUNDUP(MONTH(CleanedData[[#This Row],[Date]])/3,0)</f>
        <v>Q3</v>
      </c>
      <c r="X4003" t="str">
        <f>IF(CleanedData[[#This Row],[Purchase Amount]]&gt;=5000,"Yes","No")</f>
        <v>No</v>
      </c>
      <c r="Y4003">
        <f>IF(CleanedData[[#This Row],[Recommend]]="Yes",1,0)</f>
        <v>0</v>
      </c>
      <c r="Z4003" s="6">
        <f>CleanedData[[#This Row],[Purchase Amount]]*0.15</f>
        <v>6.0164999999999997</v>
      </c>
      <c r="AA4003" s="6">
        <f>CleanedData[[#This Row],[Purchase Amount]]*1.15</f>
        <v>46.126499999999993</v>
      </c>
    </row>
    <row r="4004" spans="1:27" x14ac:dyDescent="0.3">
      <c r="A4004">
        <v>4845</v>
      </c>
      <c r="B4004" t="s">
        <v>4229</v>
      </c>
      <c r="C4004" s="1">
        <v>45998</v>
      </c>
      <c r="D4004">
        <v>77</v>
      </c>
      <c r="E4004" t="s">
        <v>60</v>
      </c>
      <c r="F4004" t="s">
        <v>83</v>
      </c>
      <c r="G4004" t="s">
        <v>203</v>
      </c>
      <c r="H4004">
        <v>4</v>
      </c>
      <c r="I4004" t="s">
        <v>45</v>
      </c>
      <c r="J4004" t="s">
        <v>43</v>
      </c>
      <c r="K4004" t="s">
        <v>44</v>
      </c>
      <c r="L4004" t="s">
        <v>42</v>
      </c>
      <c r="M4004" t="s">
        <v>123</v>
      </c>
      <c r="N4004" t="s">
        <v>96</v>
      </c>
      <c r="O4004" t="s">
        <v>89</v>
      </c>
      <c r="P4004" t="s">
        <v>70</v>
      </c>
      <c r="Q4004" t="s">
        <v>97</v>
      </c>
      <c r="R4004" s="6">
        <f>_xlfn.XLOOKUP(CleanedData[[#This Row],[Product]],'02_Lookup_Tables'!$A$2:$A$126,'02_Lookup_Tables'!$B$2:$B$126)</f>
        <v>2849.09</v>
      </c>
      <c r="S4004" t="str">
        <f>VLOOKUP(CleanedData[[#This Row],[Product]],'02_Lookup_Tables'!$H$2:$I$126,2,FALSE)</f>
        <v>Home &amp; Living</v>
      </c>
      <c r="T4004" t="str">
        <f>VLOOKUP(CleanedData[[#This Row],[Province]],'02_Lookup_Tables'!$D$2:$E$10,2, FALSE)</f>
        <v>Western Region</v>
      </c>
      <c r="U4004" t="str" cm="1">
        <f t="array" ref="U4004">_xlfn.IFS(CleanedData[[#This Row],[Purchase Amount]]&lt;500,"Low",
CleanedData[[#This Row],[Purchase Amount]]&lt;5000,"Medium",
TRUE,"High")</f>
        <v>Medium</v>
      </c>
      <c r="V4004" t="str">
        <f>TEXT(CleanedData[[#This Row],[Date]],"mmmm")</f>
        <v>December</v>
      </c>
      <c r="W4004" t="str">
        <f>"Q"&amp;ROUNDUP(MONTH(CleanedData[[#This Row],[Date]])/3,0)</f>
        <v>Q4</v>
      </c>
      <c r="X4004" t="str">
        <f>IF(CleanedData[[#This Row],[Purchase Amount]]&gt;=5000,"Yes","No")</f>
        <v>No</v>
      </c>
      <c r="Y4004">
        <f>IF(CleanedData[[#This Row],[Recommend]]="Yes",1,0)</f>
        <v>1</v>
      </c>
      <c r="Z4004" s="6">
        <f>CleanedData[[#This Row],[Purchase Amount]]*0.15</f>
        <v>427.36349999999999</v>
      </c>
      <c r="AA4004" s="6">
        <f>CleanedData[[#This Row],[Purchase Amount]]*1.15</f>
        <v>3276.4535000000001</v>
      </c>
    </row>
    <row r="4005" spans="1:27" x14ac:dyDescent="0.3">
      <c r="A4005">
        <v>4846</v>
      </c>
      <c r="B4005" t="s">
        <v>4230</v>
      </c>
      <c r="C4005" s="1">
        <v>45966</v>
      </c>
      <c r="D4005">
        <v>36</v>
      </c>
      <c r="E4005" t="s">
        <v>60</v>
      </c>
      <c r="F4005" t="s">
        <v>68</v>
      </c>
      <c r="G4005" t="s">
        <v>109</v>
      </c>
      <c r="H4005">
        <v>3</v>
      </c>
      <c r="I4005" t="s">
        <v>42</v>
      </c>
      <c r="J4005" t="s">
        <v>54</v>
      </c>
      <c r="K4005" t="s">
        <v>55</v>
      </c>
      <c r="L4005" t="s">
        <v>45</v>
      </c>
      <c r="M4005" t="s">
        <v>46</v>
      </c>
      <c r="N4005" t="s">
        <v>48</v>
      </c>
      <c r="O4005" t="s">
        <v>89</v>
      </c>
      <c r="P4005" t="s">
        <v>49</v>
      </c>
      <c r="Q4005" t="s">
        <v>81</v>
      </c>
      <c r="R4005" s="6">
        <f>_xlfn.XLOOKUP(CleanedData[[#This Row],[Product]],'02_Lookup_Tables'!$A$2:$A$126,'02_Lookup_Tables'!$B$2:$B$126)</f>
        <v>228.08</v>
      </c>
      <c r="S4005" t="str">
        <f>VLOOKUP(CleanedData[[#This Row],[Product]],'02_Lookup_Tables'!$H$2:$I$126,2,FALSE)</f>
        <v>Apparel</v>
      </c>
      <c r="T4005" t="str">
        <f>VLOOKUP(CleanedData[[#This Row],[Province]],'02_Lookup_Tables'!$D$2:$E$10,2, FALSE)</f>
        <v>Northern Region</v>
      </c>
      <c r="U4005" t="str" cm="1">
        <f t="array" ref="U4005">_xlfn.IFS(CleanedData[[#This Row],[Purchase Amount]]&lt;500,"Low",
CleanedData[[#This Row],[Purchase Amount]]&lt;5000,"Medium",
TRUE,"High")</f>
        <v>Low</v>
      </c>
      <c r="V4005" t="str">
        <f>TEXT(CleanedData[[#This Row],[Date]],"mmmm")</f>
        <v>November</v>
      </c>
      <c r="W4005" t="str">
        <f>"Q"&amp;ROUNDUP(MONTH(CleanedData[[#This Row],[Date]])/3,0)</f>
        <v>Q4</v>
      </c>
      <c r="X4005" t="str">
        <f>IF(CleanedData[[#This Row],[Purchase Amount]]&gt;=5000,"Yes","No")</f>
        <v>No</v>
      </c>
      <c r="Y4005">
        <f>IF(CleanedData[[#This Row],[Recommend]]="Yes",1,0)</f>
        <v>0</v>
      </c>
      <c r="Z4005" s="6">
        <f>CleanedData[[#This Row],[Purchase Amount]]*0.15</f>
        <v>34.212000000000003</v>
      </c>
      <c r="AA4005" s="6">
        <f>CleanedData[[#This Row],[Purchase Amount]]*1.15</f>
        <v>262.29199999999997</v>
      </c>
    </row>
    <row r="4006" spans="1:27" x14ac:dyDescent="0.3">
      <c r="A4006">
        <v>4849</v>
      </c>
      <c r="B4006" t="s">
        <v>4231</v>
      </c>
      <c r="C4006" s="1">
        <v>45774</v>
      </c>
      <c r="E4006" t="s">
        <v>39</v>
      </c>
      <c r="F4006" t="s">
        <v>72</v>
      </c>
      <c r="G4006" t="s">
        <v>391</v>
      </c>
      <c r="H4006">
        <v>2</v>
      </c>
      <c r="I4006" t="s">
        <v>42</v>
      </c>
      <c r="J4006" t="s">
        <v>43</v>
      </c>
      <c r="K4006" t="s">
        <v>64</v>
      </c>
      <c r="L4006" t="s">
        <v>42</v>
      </c>
      <c r="M4006" t="s">
        <v>100</v>
      </c>
      <c r="N4006" t="s">
        <v>47</v>
      </c>
      <c r="O4006" t="s">
        <v>48</v>
      </c>
      <c r="P4006" t="s">
        <v>49</v>
      </c>
      <c r="Q4006" t="s">
        <v>166</v>
      </c>
      <c r="R4006" s="6">
        <f>_xlfn.XLOOKUP(CleanedData[[#This Row],[Product]],'02_Lookup_Tables'!$A$2:$A$126,'02_Lookup_Tables'!$B$2:$B$126)</f>
        <v>886.51</v>
      </c>
      <c r="S4006" t="str">
        <f>VLOOKUP(CleanedData[[#This Row],[Product]],'02_Lookup_Tables'!$H$2:$I$126,2,FALSE)</f>
        <v>Beauty &amp; Personal Care</v>
      </c>
      <c r="T4006" t="str">
        <f>VLOOKUP(CleanedData[[#This Row],[Province]],'02_Lookup_Tables'!$D$2:$E$10,2, FALSE)</f>
        <v>Central Region</v>
      </c>
      <c r="U4006" t="str" cm="1">
        <f t="array" ref="U4006">_xlfn.IFS(CleanedData[[#This Row],[Purchase Amount]]&lt;500,"Low",
CleanedData[[#This Row],[Purchase Amount]]&lt;5000,"Medium",
TRUE,"High")</f>
        <v>Medium</v>
      </c>
      <c r="V4006" t="str">
        <f>TEXT(CleanedData[[#This Row],[Date]],"mmmm")</f>
        <v>April</v>
      </c>
      <c r="W4006" t="str">
        <f>"Q"&amp;ROUNDUP(MONTH(CleanedData[[#This Row],[Date]])/3,0)</f>
        <v>Q2</v>
      </c>
      <c r="X4006" t="str">
        <f>IF(CleanedData[[#This Row],[Purchase Amount]]&gt;=5000,"Yes","No")</f>
        <v>No</v>
      </c>
      <c r="Y4006">
        <f>IF(CleanedData[[#This Row],[Recommend]]="Yes",1,0)</f>
        <v>0</v>
      </c>
      <c r="Z4006" s="6">
        <f>CleanedData[[#This Row],[Purchase Amount]]*0.15</f>
        <v>132.97649999999999</v>
      </c>
      <c r="AA4006" s="6">
        <f>CleanedData[[#This Row],[Purchase Amount]]*1.15</f>
        <v>1019.4864999999999</v>
      </c>
    </row>
    <row r="4007" spans="1:27" x14ac:dyDescent="0.3">
      <c r="A4007">
        <v>4850</v>
      </c>
      <c r="B4007" t="s">
        <v>4232</v>
      </c>
      <c r="C4007" s="1">
        <v>45305</v>
      </c>
      <c r="D4007">
        <v>72</v>
      </c>
      <c r="E4007" t="s">
        <v>60</v>
      </c>
      <c r="F4007" t="s">
        <v>40</v>
      </c>
      <c r="G4007" t="s">
        <v>365</v>
      </c>
      <c r="H4007">
        <v>2</v>
      </c>
      <c r="I4007" t="s">
        <v>45</v>
      </c>
      <c r="J4007" t="s">
        <v>54</v>
      </c>
      <c r="K4007" t="s">
        <v>64</v>
      </c>
      <c r="L4007" t="s">
        <v>42</v>
      </c>
      <c r="N4007" t="s">
        <v>47</v>
      </c>
      <c r="O4007" t="s">
        <v>134</v>
      </c>
      <c r="P4007" t="s">
        <v>8646</v>
      </c>
      <c r="Q4007" t="s">
        <v>97</v>
      </c>
      <c r="R4007" s="6">
        <f>_xlfn.XLOOKUP(CleanedData[[#This Row],[Product]],'02_Lookup_Tables'!$A$2:$A$126,'02_Lookup_Tables'!$B$2:$B$126)</f>
        <v>105.11</v>
      </c>
      <c r="S4007" t="str">
        <f>VLOOKUP(CleanedData[[#This Row],[Product]],'02_Lookup_Tables'!$H$2:$I$126,2,FALSE)</f>
        <v>Beauty &amp; Personal Care</v>
      </c>
      <c r="T4007" t="str">
        <f>VLOOKUP(CleanedData[[#This Row],[Province]],'02_Lookup_Tables'!$D$2:$E$10,2, FALSE)</f>
        <v>Northern Region</v>
      </c>
      <c r="U4007" t="str" cm="1">
        <f t="array" ref="U4007">_xlfn.IFS(CleanedData[[#This Row],[Purchase Amount]]&lt;500,"Low",
CleanedData[[#This Row],[Purchase Amount]]&lt;5000,"Medium",
TRUE,"High")</f>
        <v>Low</v>
      </c>
      <c r="V4007" t="str">
        <f>TEXT(CleanedData[[#This Row],[Date]],"mmmm")</f>
        <v>January</v>
      </c>
      <c r="W4007" t="str">
        <f>"Q"&amp;ROUNDUP(MONTH(CleanedData[[#This Row],[Date]])/3,0)</f>
        <v>Q1</v>
      </c>
      <c r="X4007" t="str">
        <f>IF(CleanedData[[#This Row],[Purchase Amount]]&gt;=5000,"Yes","No")</f>
        <v>No</v>
      </c>
      <c r="Y4007">
        <f>IF(CleanedData[[#This Row],[Recommend]]="Yes",1,0)</f>
        <v>1</v>
      </c>
      <c r="Z4007" s="6">
        <f>CleanedData[[#This Row],[Purchase Amount]]*0.15</f>
        <v>15.766499999999999</v>
      </c>
      <c r="AA4007" s="6">
        <f>CleanedData[[#This Row],[Purchase Amount]]*1.15</f>
        <v>120.87649999999999</v>
      </c>
    </row>
    <row r="4008" spans="1:27" x14ac:dyDescent="0.3">
      <c r="A4008">
        <v>4851</v>
      </c>
      <c r="B4008" t="s">
        <v>4233</v>
      </c>
      <c r="C4008" s="1">
        <v>45842</v>
      </c>
      <c r="D4008">
        <v>73</v>
      </c>
      <c r="E4008" t="s">
        <v>60</v>
      </c>
      <c r="F4008" t="s">
        <v>77</v>
      </c>
      <c r="G4008" t="s">
        <v>216</v>
      </c>
      <c r="H4008">
        <v>3</v>
      </c>
      <c r="I4008" t="s">
        <v>45</v>
      </c>
      <c r="J4008" t="s">
        <v>43</v>
      </c>
      <c r="K4008" t="s">
        <v>55</v>
      </c>
      <c r="L4008" t="s">
        <v>45</v>
      </c>
      <c r="M4008" t="s">
        <v>85</v>
      </c>
      <c r="N4008" t="s">
        <v>48</v>
      </c>
      <c r="O4008" t="s">
        <v>48</v>
      </c>
      <c r="P4008" t="s">
        <v>70</v>
      </c>
      <c r="Q4008" t="s">
        <v>97</v>
      </c>
      <c r="R4008" s="6">
        <f>_xlfn.XLOOKUP(CleanedData[[#This Row],[Product]],'02_Lookup_Tables'!$A$2:$A$126,'02_Lookup_Tables'!$B$2:$B$126)</f>
        <v>929.55</v>
      </c>
      <c r="S4008" t="str">
        <f>VLOOKUP(CleanedData[[#This Row],[Product]],'02_Lookup_Tables'!$H$2:$I$126,2,FALSE)</f>
        <v>Accessories</v>
      </c>
      <c r="T4008" t="str">
        <f>VLOOKUP(CleanedData[[#This Row],[Province]],'02_Lookup_Tables'!$D$2:$E$10,2, FALSE)</f>
        <v>Central Region</v>
      </c>
      <c r="U4008" t="str" cm="1">
        <f t="array" ref="U4008">_xlfn.IFS(CleanedData[[#This Row],[Purchase Amount]]&lt;500,"Low",
CleanedData[[#This Row],[Purchase Amount]]&lt;5000,"Medium",
TRUE,"High")</f>
        <v>Medium</v>
      </c>
      <c r="V4008" t="str">
        <f>TEXT(CleanedData[[#This Row],[Date]],"mmmm")</f>
        <v>July</v>
      </c>
      <c r="W4008" t="str">
        <f>"Q"&amp;ROUNDUP(MONTH(CleanedData[[#This Row],[Date]])/3,0)</f>
        <v>Q3</v>
      </c>
      <c r="X4008" t="str">
        <f>IF(CleanedData[[#This Row],[Purchase Amount]]&gt;=5000,"Yes","No")</f>
        <v>No</v>
      </c>
      <c r="Y4008">
        <f>IF(CleanedData[[#This Row],[Recommend]]="Yes",1,0)</f>
        <v>1</v>
      </c>
      <c r="Z4008" s="6">
        <f>CleanedData[[#This Row],[Purchase Amount]]*0.15</f>
        <v>139.43249999999998</v>
      </c>
      <c r="AA4008" s="6">
        <f>CleanedData[[#This Row],[Purchase Amount]]*1.15</f>
        <v>1068.9824999999998</v>
      </c>
    </row>
    <row r="4009" spans="1:27" x14ac:dyDescent="0.3">
      <c r="A4009">
        <v>4852</v>
      </c>
      <c r="B4009" t="s">
        <v>4234</v>
      </c>
      <c r="C4009" s="1">
        <v>46006</v>
      </c>
      <c r="D4009">
        <v>66</v>
      </c>
      <c r="E4009" t="s">
        <v>60</v>
      </c>
      <c r="F4009" t="s">
        <v>72</v>
      </c>
      <c r="G4009" t="s">
        <v>225</v>
      </c>
      <c r="H4009">
        <v>1</v>
      </c>
      <c r="I4009" t="s">
        <v>42</v>
      </c>
      <c r="J4009" t="s">
        <v>54</v>
      </c>
      <c r="K4009" t="s">
        <v>64</v>
      </c>
      <c r="L4009" t="s">
        <v>45</v>
      </c>
      <c r="M4009" t="s">
        <v>88</v>
      </c>
      <c r="N4009" t="s">
        <v>80</v>
      </c>
      <c r="O4009" t="s">
        <v>89</v>
      </c>
      <c r="P4009" t="s">
        <v>49</v>
      </c>
      <c r="Q4009" t="s">
        <v>97</v>
      </c>
      <c r="R4009" s="6">
        <f>_xlfn.XLOOKUP(CleanedData[[#This Row],[Product]],'02_Lookup_Tables'!$A$2:$A$126,'02_Lookup_Tables'!$B$2:$B$126)</f>
        <v>1094.3699999999999</v>
      </c>
      <c r="S4009" t="str">
        <f>VLOOKUP(CleanedData[[#This Row],[Product]],'02_Lookup_Tables'!$H$2:$I$126,2,FALSE)</f>
        <v>Apparel</v>
      </c>
      <c r="T4009" t="str">
        <f>VLOOKUP(CleanedData[[#This Row],[Province]],'02_Lookup_Tables'!$D$2:$E$10,2, FALSE)</f>
        <v>Central Region</v>
      </c>
      <c r="U4009" t="str" cm="1">
        <f t="array" ref="U4009">_xlfn.IFS(CleanedData[[#This Row],[Purchase Amount]]&lt;500,"Low",
CleanedData[[#This Row],[Purchase Amount]]&lt;5000,"Medium",
TRUE,"High")</f>
        <v>Medium</v>
      </c>
      <c r="V4009" t="str">
        <f>TEXT(CleanedData[[#This Row],[Date]],"mmmm")</f>
        <v>December</v>
      </c>
      <c r="W4009" t="str">
        <f>"Q"&amp;ROUNDUP(MONTH(CleanedData[[#This Row],[Date]])/3,0)</f>
        <v>Q4</v>
      </c>
      <c r="X4009" t="str">
        <f>IF(CleanedData[[#This Row],[Purchase Amount]]&gt;=5000,"Yes","No")</f>
        <v>No</v>
      </c>
      <c r="Y4009">
        <f>IF(CleanedData[[#This Row],[Recommend]]="Yes",1,0)</f>
        <v>0</v>
      </c>
      <c r="Z4009" s="6">
        <f>CleanedData[[#This Row],[Purchase Amount]]*0.15</f>
        <v>164.15549999999999</v>
      </c>
      <c r="AA4009" s="6">
        <f>CleanedData[[#This Row],[Purchase Amount]]*1.15</f>
        <v>1258.5254999999997</v>
      </c>
    </row>
    <row r="4010" spans="1:27" x14ac:dyDescent="0.3">
      <c r="A4010">
        <v>4853</v>
      </c>
      <c r="B4010" t="s">
        <v>4235</v>
      </c>
      <c r="C4010" s="1">
        <v>45763</v>
      </c>
      <c r="D4010">
        <v>22</v>
      </c>
      <c r="E4010" t="s">
        <v>60</v>
      </c>
      <c r="F4010" t="s">
        <v>40</v>
      </c>
      <c r="G4010" t="s">
        <v>291</v>
      </c>
      <c r="H4010">
        <v>4</v>
      </c>
      <c r="I4010" t="s">
        <v>45</v>
      </c>
      <c r="J4010" t="s">
        <v>54</v>
      </c>
      <c r="K4010" t="s">
        <v>64</v>
      </c>
      <c r="L4010" t="s">
        <v>42</v>
      </c>
      <c r="M4010" t="s">
        <v>151</v>
      </c>
      <c r="N4010" t="s">
        <v>96</v>
      </c>
      <c r="O4010" t="s">
        <v>89</v>
      </c>
      <c r="P4010" t="s">
        <v>70</v>
      </c>
      <c r="Q4010" t="s">
        <v>66</v>
      </c>
      <c r="R4010" s="6">
        <f>_xlfn.XLOOKUP(CleanedData[[#This Row],[Product]],'02_Lookup_Tables'!$A$2:$A$126,'02_Lookup_Tables'!$B$2:$B$126)</f>
        <v>1171.25</v>
      </c>
      <c r="S4010" t="str">
        <f>VLOOKUP(CleanedData[[#This Row],[Product]],'02_Lookup_Tables'!$H$2:$I$126,2,FALSE)</f>
        <v>Toys &amp; Games</v>
      </c>
      <c r="T4010" t="str">
        <f>VLOOKUP(CleanedData[[#This Row],[Province]],'02_Lookup_Tables'!$D$2:$E$10,2, FALSE)</f>
        <v>Northern Region</v>
      </c>
      <c r="U4010" t="str" cm="1">
        <f t="array" ref="U4010">_xlfn.IFS(CleanedData[[#This Row],[Purchase Amount]]&lt;500,"Low",
CleanedData[[#This Row],[Purchase Amount]]&lt;5000,"Medium",
TRUE,"High")</f>
        <v>Medium</v>
      </c>
      <c r="V4010" t="str">
        <f>TEXT(CleanedData[[#This Row],[Date]],"mmmm")</f>
        <v>April</v>
      </c>
      <c r="W4010" t="str">
        <f>"Q"&amp;ROUNDUP(MONTH(CleanedData[[#This Row],[Date]])/3,0)</f>
        <v>Q2</v>
      </c>
      <c r="X4010" t="str">
        <f>IF(CleanedData[[#This Row],[Purchase Amount]]&gt;=5000,"Yes","No")</f>
        <v>No</v>
      </c>
      <c r="Y4010">
        <f>IF(CleanedData[[#This Row],[Recommend]]="Yes",1,0)</f>
        <v>1</v>
      </c>
      <c r="Z4010" s="6">
        <f>CleanedData[[#This Row],[Purchase Amount]]*0.15</f>
        <v>175.6875</v>
      </c>
      <c r="AA4010" s="6">
        <f>CleanedData[[#This Row],[Purchase Amount]]*1.15</f>
        <v>1346.9375</v>
      </c>
    </row>
    <row r="4011" spans="1:27" x14ac:dyDescent="0.3">
      <c r="A4011">
        <v>4854</v>
      </c>
      <c r="B4011" t="s">
        <v>4236</v>
      </c>
      <c r="C4011" s="1">
        <v>45789</v>
      </c>
      <c r="D4011">
        <v>25</v>
      </c>
      <c r="E4011" t="s">
        <v>52</v>
      </c>
      <c r="F4011" t="s">
        <v>108</v>
      </c>
      <c r="G4011" t="s">
        <v>62</v>
      </c>
      <c r="H4011">
        <v>4</v>
      </c>
      <c r="I4011" t="s">
        <v>45</v>
      </c>
      <c r="J4011" t="s">
        <v>54</v>
      </c>
      <c r="K4011" t="s">
        <v>55</v>
      </c>
      <c r="L4011" t="s">
        <v>45</v>
      </c>
      <c r="M4011" t="s">
        <v>79</v>
      </c>
      <c r="N4011" t="s">
        <v>96</v>
      </c>
      <c r="O4011" t="s">
        <v>89</v>
      </c>
      <c r="P4011" t="s">
        <v>70</v>
      </c>
      <c r="Q4011" t="s">
        <v>58</v>
      </c>
      <c r="R4011" s="6">
        <f>_xlfn.XLOOKUP(CleanedData[[#This Row],[Product]],'02_Lookup_Tables'!$A$2:$A$126,'02_Lookup_Tables'!$B$2:$B$126)</f>
        <v>230.14</v>
      </c>
      <c r="S4011" t="str">
        <f>VLOOKUP(CleanedData[[#This Row],[Product]],'02_Lookup_Tables'!$H$2:$I$126,2,FALSE)</f>
        <v>Sports &amp; Outdoors</v>
      </c>
      <c r="T4011" t="str">
        <f>VLOOKUP(CleanedData[[#This Row],[Province]],'02_Lookup_Tables'!$D$2:$E$10,2, FALSE)</f>
        <v>Gauteng Region</v>
      </c>
      <c r="U4011" t="str" cm="1">
        <f t="array" ref="U4011">_xlfn.IFS(CleanedData[[#This Row],[Purchase Amount]]&lt;500,"Low",
CleanedData[[#This Row],[Purchase Amount]]&lt;5000,"Medium",
TRUE,"High")</f>
        <v>Low</v>
      </c>
      <c r="V4011" t="str">
        <f>TEXT(CleanedData[[#This Row],[Date]],"mmmm")</f>
        <v>May</v>
      </c>
      <c r="W4011" t="str">
        <f>"Q"&amp;ROUNDUP(MONTH(CleanedData[[#This Row],[Date]])/3,0)</f>
        <v>Q2</v>
      </c>
      <c r="X4011" t="str">
        <f>IF(CleanedData[[#This Row],[Purchase Amount]]&gt;=5000,"Yes","No")</f>
        <v>No</v>
      </c>
      <c r="Y4011">
        <f>IF(CleanedData[[#This Row],[Recommend]]="Yes",1,0)</f>
        <v>1</v>
      </c>
      <c r="Z4011" s="6">
        <f>CleanedData[[#This Row],[Purchase Amount]]*0.15</f>
        <v>34.520999999999994</v>
      </c>
      <c r="AA4011" s="6">
        <f>CleanedData[[#This Row],[Purchase Amount]]*1.15</f>
        <v>264.66099999999994</v>
      </c>
    </row>
    <row r="4012" spans="1:27" x14ac:dyDescent="0.3">
      <c r="A4012">
        <v>4855</v>
      </c>
      <c r="B4012" t="s">
        <v>4237</v>
      </c>
      <c r="C4012" s="1">
        <v>45688</v>
      </c>
      <c r="D4012">
        <v>19</v>
      </c>
      <c r="E4012" t="s">
        <v>60</v>
      </c>
      <c r="F4012" t="s">
        <v>77</v>
      </c>
      <c r="G4012" t="s">
        <v>95</v>
      </c>
      <c r="H4012">
        <v>5</v>
      </c>
      <c r="I4012" t="s">
        <v>42</v>
      </c>
      <c r="J4012" t="s">
        <v>74</v>
      </c>
      <c r="K4012" t="s">
        <v>44</v>
      </c>
      <c r="L4012" t="s">
        <v>45</v>
      </c>
      <c r="M4012" t="s">
        <v>140</v>
      </c>
      <c r="N4012" t="s">
        <v>57</v>
      </c>
      <c r="O4012" t="s">
        <v>148</v>
      </c>
      <c r="P4012" t="s">
        <v>49</v>
      </c>
      <c r="Q4012" t="s">
        <v>66</v>
      </c>
      <c r="R4012" s="6">
        <f>_xlfn.XLOOKUP(CleanedData[[#This Row],[Product]],'02_Lookup_Tables'!$A$2:$A$126,'02_Lookup_Tables'!$B$2:$B$126)</f>
        <v>5390.8</v>
      </c>
      <c r="S4012" t="str">
        <f>VLOOKUP(CleanedData[[#This Row],[Product]],'02_Lookup_Tables'!$H$2:$I$126,2,FALSE)</f>
        <v>Electronics</v>
      </c>
      <c r="T4012" t="str">
        <f>VLOOKUP(CleanedData[[#This Row],[Province]],'02_Lookup_Tables'!$D$2:$E$10,2, FALSE)</f>
        <v>Central Region</v>
      </c>
      <c r="U4012" t="str" cm="1">
        <f t="array" ref="U4012">_xlfn.IFS(CleanedData[[#This Row],[Purchase Amount]]&lt;500,"Low",
CleanedData[[#This Row],[Purchase Amount]]&lt;5000,"Medium",
TRUE,"High")</f>
        <v>High</v>
      </c>
      <c r="V4012" t="str">
        <f>TEXT(CleanedData[[#This Row],[Date]],"mmmm")</f>
        <v>January</v>
      </c>
      <c r="W4012" t="str">
        <f>"Q"&amp;ROUNDUP(MONTH(CleanedData[[#This Row],[Date]])/3,0)</f>
        <v>Q1</v>
      </c>
      <c r="X4012" t="str">
        <f>IF(CleanedData[[#This Row],[Purchase Amount]]&gt;=5000,"Yes","No")</f>
        <v>Yes</v>
      </c>
      <c r="Y4012">
        <f>IF(CleanedData[[#This Row],[Recommend]]="Yes",1,0)</f>
        <v>0</v>
      </c>
      <c r="Z4012" s="6">
        <f>CleanedData[[#This Row],[Purchase Amount]]*0.15</f>
        <v>808.62</v>
      </c>
      <c r="AA4012" s="6">
        <f>CleanedData[[#This Row],[Purchase Amount]]*1.15</f>
        <v>6199.42</v>
      </c>
    </row>
    <row r="4013" spans="1:27" x14ac:dyDescent="0.3">
      <c r="A4013">
        <v>4856</v>
      </c>
      <c r="B4013" t="s">
        <v>4238</v>
      </c>
      <c r="C4013" s="1">
        <v>45352</v>
      </c>
      <c r="D4013">
        <v>48</v>
      </c>
      <c r="E4013" t="s">
        <v>52</v>
      </c>
      <c r="F4013" t="s">
        <v>108</v>
      </c>
      <c r="G4013" t="s">
        <v>102</v>
      </c>
      <c r="H4013">
        <v>1</v>
      </c>
      <c r="I4013" t="s">
        <v>42</v>
      </c>
      <c r="J4013" t="s">
        <v>54</v>
      </c>
      <c r="K4013" t="s">
        <v>44</v>
      </c>
      <c r="L4013" t="s">
        <v>45</v>
      </c>
      <c r="M4013" t="s">
        <v>231</v>
      </c>
      <c r="N4013" t="s">
        <v>80</v>
      </c>
      <c r="O4013" t="s">
        <v>89</v>
      </c>
      <c r="P4013" t="s">
        <v>49</v>
      </c>
      <c r="Q4013" t="s">
        <v>93</v>
      </c>
      <c r="R4013" s="6">
        <f>_xlfn.XLOOKUP(CleanedData[[#This Row],[Product]],'02_Lookup_Tables'!$A$2:$A$126,'02_Lookup_Tables'!$B$2:$B$126)</f>
        <v>276.82</v>
      </c>
      <c r="S4013" t="str">
        <f>VLOOKUP(CleanedData[[#This Row],[Product]],'02_Lookup_Tables'!$H$2:$I$126,2,FALSE)</f>
        <v>Home &amp; Living</v>
      </c>
      <c r="T4013" t="str">
        <f>VLOOKUP(CleanedData[[#This Row],[Province]],'02_Lookup_Tables'!$D$2:$E$10,2, FALSE)</f>
        <v>Gauteng Region</v>
      </c>
      <c r="U4013" t="str" cm="1">
        <f t="array" ref="U4013">_xlfn.IFS(CleanedData[[#This Row],[Purchase Amount]]&lt;500,"Low",
CleanedData[[#This Row],[Purchase Amount]]&lt;5000,"Medium",
TRUE,"High")</f>
        <v>Low</v>
      </c>
      <c r="V4013" t="str">
        <f>TEXT(CleanedData[[#This Row],[Date]],"mmmm")</f>
        <v>March</v>
      </c>
      <c r="W4013" t="str">
        <f>"Q"&amp;ROUNDUP(MONTH(CleanedData[[#This Row],[Date]])/3,0)</f>
        <v>Q1</v>
      </c>
      <c r="X4013" t="str">
        <f>IF(CleanedData[[#This Row],[Purchase Amount]]&gt;=5000,"Yes","No")</f>
        <v>No</v>
      </c>
      <c r="Y4013">
        <f>IF(CleanedData[[#This Row],[Recommend]]="Yes",1,0)</f>
        <v>0</v>
      </c>
      <c r="Z4013" s="6">
        <f>CleanedData[[#This Row],[Purchase Amount]]*0.15</f>
        <v>41.522999999999996</v>
      </c>
      <c r="AA4013" s="6">
        <f>CleanedData[[#This Row],[Purchase Amount]]*1.15</f>
        <v>318.34299999999996</v>
      </c>
    </row>
    <row r="4014" spans="1:27" x14ac:dyDescent="0.3">
      <c r="A4014">
        <v>4858</v>
      </c>
      <c r="B4014" t="s">
        <v>4239</v>
      </c>
      <c r="C4014" s="1">
        <v>45704</v>
      </c>
      <c r="D4014">
        <v>18</v>
      </c>
      <c r="E4014" t="s">
        <v>39</v>
      </c>
      <c r="F4014" t="s">
        <v>40</v>
      </c>
      <c r="G4014" t="s">
        <v>73</v>
      </c>
      <c r="H4014">
        <v>1</v>
      </c>
      <c r="I4014" t="s">
        <v>42</v>
      </c>
      <c r="J4014" t="s">
        <v>74</v>
      </c>
      <c r="K4014" t="s">
        <v>55</v>
      </c>
      <c r="L4014" t="s">
        <v>45</v>
      </c>
      <c r="M4014" t="s">
        <v>79</v>
      </c>
      <c r="N4014" t="s">
        <v>80</v>
      </c>
      <c r="O4014" t="s">
        <v>89</v>
      </c>
      <c r="P4014" t="s">
        <v>49</v>
      </c>
      <c r="Q4014" t="s">
        <v>66</v>
      </c>
      <c r="R4014" s="6">
        <f>_xlfn.XLOOKUP(CleanedData[[#This Row],[Product]],'02_Lookup_Tables'!$A$2:$A$126,'02_Lookup_Tables'!$B$2:$B$126)</f>
        <v>84.23</v>
      </c>
      <c r="S4014" t="str">
        <f>VLOOKUP(CleanedData[[#This Row],[Product]],'02_Lookup_Tables'!$H$2:$I$126,2,FALSE)</f>
        <v>Food</v>
      </c>
      <c r="T4014" t="str">
        <f>VLOOKUP(CleanedData[[#This Row],[Province]],'02_Lookup_Tables'!$D$2:$E$10,2, FALSE)</f>
        <v>Northern Region</v>
      </c>
      <c r="U4014" t="str" cm="1">
        <f t="array" ref="U4014">_xlfn.IFS(CleanedData[[#This Row],[Purchase Amount]]&lt;500,"Low",
CleanedData[[#This Row],[Purchase Amount]]&lt;5000,"Medium",
TRUE,"High")</f>
        <v>Low</v>
      </c>
      <c r="V4014" t="str">
        <f>TEXT(CleanedData[[#This Row],[Date]],"mmmm")</f>
        <v>February</v>
      </c>
      <c r="W4014" t="str">
        <f>"Q"&amp;ROUNDUP(MONTH(CleanedData[[#This Row],[Date]])/3,0)</f>
        <v>Q1</v>
      </c>
      <c r="X4014" t="str">
        <f>IF(CleanedData[[#This Row],[Purchase Amount]]&gt;=5000,"Yes","No")</f>
        <v>No</v>
      </c>
      <c r="Y4014">
        <f>IF(CleanedData[[#This Row],[Recommend]]="Yes",1,0)</f>
        <v>0</v>
      </c>
      <c r="Z4014" s="6">
        <f>CleanedData[[#This Row],[Purchase Amount]]*0.15</f>
        <v>12.634500000000001</v>
      </c>
      <c r="AA4014" s="6">
        <f>CleanedData[[#This Row],[Purchase Amount]]*1.15</f>
        <v>96.864499999999992</v>
      </c>
    </row>
    <row r="4015" spans="1:27" x14ac:dyDescent="0.3">
      <c r="A4015">
        <v>4859</v>
      </c>
      <c r="B4015" t="s">
        <v>4240</v>
      </c>
      <c r="C4015" s="1">
        <v>45428</v>
      </c>
      <c r="D4015">
        <v>34</v>
      </c>
      <c r="E4015" t="s">
        <v>52</v>
      </c>
      <c r="F4015" t="s">
        <v>40</v>
      </c>
      <c r="G4015" t="s">
        <v>338</v>
      </c>
      <c r="H4015">
        <v>3</v>
      </c>
      <c r="I4015" t="s">
        <v>45</v>
      </c>
      <c r="J4015" t="s">
        <v>63</v>
      </c>
      <c r="K4015" t="s">
        <v>55</v>
      </c>
      <c r="L4015" t="s">
        <v>42</v>
      </c>
      <c r="M4015" t="s">
        <v>175</v>
      </c>
      <c r="N4015" t="s">
        <v>48</v>
      </c>
      <c r="O4015" t="s">
        <v>89</v>
      </c>
      <c r="P4015" t="s">
        <v>49</v>
      </c>
      <c r="Q4015" t="s">
        <v>58</v>
      </c>
      <c r="R4015" s="6">
        <f>_xlfn.XLOOKUP(CleanedData[[#This Row],[Product]],'02_Lookup_Tables'!$A$2:$A$126,'02_Lookup_Tables'!$B$2:$B$126)</f>
        <v>5258.73</v>
      </c>
      <c r="S4015" t="str">
        <f>VLOOKUP(CleanedData[[#This Row],[Product]],'02_Lookup_Tables'!$H$2:$I$126,2,FALSE)</f>
        <v>Sports &amp; Outdoors</v>
      </c>
      <c r="T4015" t="str">
        <f>VLOOKUP(CleanedData[[#This Row],[Province]],'02_Lookup_Tables'!$D$2:$E$10,2, FALSE)</f>
        <v>Northern Region</v>
      </c>
      <c r="U4015" t="str" cm="1">
        <f t="array" ref="U4015">_xlfn.IFS(CleanedData[[#This Row],[Purchase Amount]]&lt;500,"Low",
CleanedData[[#This Row],[Purchase Amount]]&lt;5000,"Medium",
TRUE,"High")</f>
        <v>High</v>
      </c>
      <c r="V4015" t="str">
        <f>TEXT(CleanedData[[#This Row],[Date]],"mmmm")</f>
        <v>May</v>
      </c>
      <c r="W4015" t="str">
        <f>"Q"&amp;ROUNDUP(MONTH(CleanedData[[#This Row],[Date]])/3,0)</f>
        <v>Q2</v>
      </c>
      <c r="X4015" t="str">
        <f>IF(CleanedData[[#This Row],[Purchase Amount]]&gt;=5000,"Yes","No")</f>
        <v>Yes</v>
      </c>
      <c r="Y4015">
        <f>IF(CleanedData[[#This Row],[Recommend]]="Yes",1,0)</f>
        <v>1</v>
      </c>
      <c r="Z4015" s="6">
        <f>CleanedData[[#This Row],[Purchase Amount]]*0.15</f>
        <v>788.80949999999996</v>
      </c>
      <c r="AA4015" s="6">
        <f>CleanedData[[#This Row],[Purchase Amount]]*1.15</f>
        <v>6047.539499999999</v>
      </c>
    </row>
    <row r="4016" spans="1:27" x14ac:dyDescent="0.3">
      <c r="A4016">
        <v>4860</v>
      </c>
      <c r="B4016" t="s">
        <v>4241</v>
      </c>
      <c r="C4016" s="1">
        <v>45522</v>
      </c>
      <c r="D4016">
        <v>40</v>
      </c>
      <c r="E4016" t="s">
        <v>39</v>
      </c>
      <c r="F4016" t="s">
        <v>68</v>
      </c>
      <c r="G4016" t="s">
        <v>668</v>
      </c>
      <c r="H4016">
        <v>2</v>
      </c>
      <c r="I4016" t="s">
        <v>42</v>
      </c>
      <c r="J4016" t="s">
        <v>63</v>
      </c>
      <c r="K4016" t="s">
        <v>44</v>
      </c>
      <c r="L4016" t="s">
        <v>42</v>
      </c>
      <c r="M4016" t="s">
        <v>156</v>
      </c>
      <c r="N4016" t="s">
        <v>47</v>
      </c>
      <c r="O4016" t="s">
        <v>148</v>
      </c>
      <c r="P4016" t="s">
        <v>70</v>
      </c>
      <c r="Q4016" t="s">
        <v>81</v>
      </c>
      <c r="R4016" s="6">
        <f>_xlfn.XLOOKUP(CleanedData[[#This Row],[Product]],'02_Lookup_Tables'!$A$2:$A$126,'02_Lookup_Tables'!$B$2:$B$126)</f>
        <v>301.58</v>
      </c>
      <c r="S4016" t="str">
        <f>VLOOKUP(CleanedData[[#This Row],[Product]],'02_Lookup_Tables'!$H$2:$I$126,2,FALSE)</f>
        <v>Food</v>
      </c>
      <c r="T4016" t="str">
        <f>VLOOKUP(CleanedData[[#This Row],[Province]],'02_Lookup_Tables'!$D$2:$E$10,2, FALSE)</f>
        <v>Northern Region</v>
      </c>
      <c r="U4016" t="str" cm="1">
        <f t="array" ref="U4016">_xlfn.IFS(CleanedData[[#This Row],[Purchase Amount]]&lt;500,"Low",
CleanedData[[#This Row],[Purchase Amount]]&lt;5000,"Medium",
TRUE,"High")</f>
        <v>Low</v>
      </c>
      <c r="V4016" t="str">
        <f>TEXT(CleanedData[[#This Row],[Date]],"mmmm")</f>
        <v>August</v>
      </c>
      <c r="W4016" t="str">
        <f>"Q"&amp;ROUNDUP(MONTH(CleanedData[[#This Row],[Date]])/3,0)</f>
        <v>Q3</v>
      </c>
      <c r="X4016" t="str">
        <f>IF(CleanedData[[#This Row],[Purchase Amount]]&gt;=5000,"Yes","No")</f>
        <v>No</v>
      </c>
      <c r="Y4016">
        <f>IF(CleanedData[[#This Row],[Recommend]]="Yes",1,0)</f>
        <v>0</v>
      </c>
      <c r="Z4016" s="6">
        <f>CleanedData[[#This Row],[Purchase Amount]]*0.15</f>
        <v>45.236999999999995</v>
      </c>
      <c r="AA4016" s="6">
        <f>CleanedData[[#This Row],[Purchase Amount]]*1.15</f>
        <v>346.81699999999995</v>
      </c>
    </row>
    <row r="4017" spans="1:27" x14ac:dyDescent="0.3">
      <c r="A4017">
        <v>4861</v>
      </c>
      <c r="B4017" t="s">
        <v>4242</v>
      </c>
      <c r="C4017" s="1">
        <v>45793</v>
      </c>
      <c r="E4017" t="s">
        <v>60</v>
      </c>
      <c r="F4017" t="s">
        <v>61</v>
      </c>
      <c r="G4017" t="s">
        <v>105</v>
      </c>
      <c r="H4017">
        <v>3</v>
      </c>
      <c r="I4017" t="s">
        <v>42</v>
      </c>
      <c r="J4017" t="s">
        <v>54</v>
      </c>
      <c r="K4017" t="s">
        <v>44</v>
      </c>
      <c r="L4017" t="s">
        <v>42</v>
      </c>
      <c r="M4017" t="s">
        <v>46</v>
      </c>
      <c r="N4017" t="s">
        <v>48</v>
      </c>
      <c r="O4017" t="s">
        <v>89</v>
      </c>
      <c r="P4017" t="s">
        <v>49</v>
      </c>
      <c r="Q4017" t="s">
        <v>166</v>
      </c>
      <c r="R4017" s="6">
        <f>_xlfn.XLOOKUP(CleanedData[[#This Row],[Product]],'02_Lookup_Tables'!$A$2:$A$126,'02_Lookup_Tables'!$B$2:$B$126)</f>
        <v>231.22</v>
      </c>
      <c r="S4017" t="str">
        <f>VLOOKUP(CleanedData[[#This Row],[Product]],'02_Lookup_Tables'!$H$2:$I$126,2,FALSE)</f>
        <v>Beauty &amp; Personal Care</v>
      </c>
      <c r="T4017" t="str">
        <f>VLOOKUP(CleanedData[[#This Row],[Province]],'02_Lookup_Tables'!$D$2:$E$10,2, FALSE)</f>
        <v>Southern Region</v>
      </c>
      <c r="U4017" t="str" cm="1">
        <f t="array" ref="U4017">_xlfn.IFS(CleanedData[[#This Row],[Purchase Amount]]&lt;500,"Low",
CleanedData[[#This Row],[Purchase Amount]]&lt;5000,"Medium",
TRUE,"High")</f>
        <v>Low</v>
      </c>
      <c r="V4017" t="str">
        <f>TEXT(CleanedData[[#This Row],[Date]],"mmmm")</f>
        <v>May</v>
      </c>
      <c r="W4017" t="str">
        <f>"Q"&amp;ROUNDUP(MONTH(CleanedData[[#This Row],[Date]])/3,0)</f>
        <v>Q2</v>
      </c>
      <c r="X4017" t="str">
        <f>IF(CleanedData[[#This Row],[Purchase Amount]]&gt;=5000,"Yes","No")</f>
        <v>No</v>
      </c>
      <c r="Y4017">
        <f>IF(CleanedData[[#This Row],[Recommend]]="Yes",1,0)</f>
        <v>0</v>
      </c>
      <c r="Z4017" s="6">
        <f>CleanedData[[#This Row],[Purchase Amount]]*0.15</f>
        <v>34.683</v>
      </c>
      <c r="AA4017" s="6">
        <f>CleanedData[[#This Row],[Purchase Amount]]*1.15</f>
        <v>265.90299999999996</v>
      </c>
    </row>
    <row r="4018" spans="1:27" x14ac:dyDescent="0.3">
      <c r="A4018">
        <v>4862</v>
      </c>
      <c r="B4018" t="s">
        <v>4243</v>
      </c>
      <c r="C4018" s="1">
        <v>45523</v>
      </c>
      <c r="D4018">
        <v>38</v>
      </c>
      <c r="E4018" t="s">
        <v>52</v>
      </c>
      <c r="F4018" t="s">
        <v>130</v>
      </c>
      <c r="G4018" t="s">
        <v>288</v>
      </c>
      <c r="H4018">
        <v>3</v>
      </c>
      <c r="I4018" t="s">
        <v>45</v>
      </c>
      <c r="J4018" t="s">
        <v>69</v>
      </c>
      <c r="K4018" t="s">
        <v>64</v>
      </c>
      <c r="L4018" t="s">
        <v>42</v>
      </c>
      <c r="M4018" t="s">
        <v>156</v>
      </c>
      <c r="N4018" t="s">
        <v>48</v>
      </c>
      <c r="O4018" t="s">
        <v>148</v>
      </c>
      <c r="P4018" t="s">
        <v>49</v>
      </c>
      <c r="Q4018" t="s">
        <v>81</v>
      </c>
      <c r="R4018" s="6">
        <f>_xlfn.XLOOKUP(CleanedData[[#This Row],[Product]],'02_Lookup_Tables'!$A$2:$A$126,'02_Lookup_Tables'!$B$2:$B$126)</f>
        <v>605.1</v>
      </c>
      <c r="S4018" t="str">
        <f>VLOOKUP(CleanedData[[#This Row],[Product]],'02_Lookup_Tables'!$H$2:$I$126,2,FALSE)</f>
        <v>Apparel</v>
      </c>
      <c r="T4018" t="str">
        <f>VLOOKUP(CleanedData[[#This Row],[Province]],'02_Lookup_Tables'!$D$2:$E$10,2, FALSE)</f>
        <v>Eastern Region</v>
      </c>
      <c r="U4018" t="str" cm="1">
        <f t="array" ref="U4018">_xlfn.IFS(CleanedData[[#This Row],[Purchase Amount]]&lt;500,"Low",
CleanedData[[#This Row],[Purchase Amount]]&lt;5000,"Medium",
TRUE,"High")</f>
        <v>Medium</v>
      </c>
      <c r="V4018" t="str">
        <f>TEXT(CleanedData[[#This Row],[Date]],"mmmm")</f>
        <v>August</v>
      </c>
      <c r="W4018" t="str">
        <f>"Q"&amp;ROUNDUP(MONTH(CleanedData[[#This Row],[Date]])/3,0)</f>
        <v>Q3</v>
      </c>
      <c r="X4018" t="str">
        <f>IF(CleanedData[[#This Row],[Purchase Amount]]&gt;=5000,"Yes","No")</f>
        <v>No</v>
      </c>
      <c r="Y4018">
        <f>IF(CleanedData[[#This Row],[Recommend]]="Yes",1,0)</f>
        <v>1</v>
      </c>
      <c r="Z4018" s="6">
        <f>CleanedData[[#This Row],[Purchase Amount]]*0.15</f>
        <v>90.765000000000001</v>
      </c>
      <c r="AA4018" s="6">
        <f>CleanedData[[#This Row],[Purchase Amount]]*1.15</f>
        <v>695.86500000000001</v>
      </c>
    </row>
    <row r="4019" spans="1:27" x14ac:dyDescent="0.3">
      <c r="A4019">
        <v>4864</v>
      </c>
      <c r="B4019" t="s">
        <v>4244</v>
      </c>
      <c r="C4019" s="1">
        <v>45910</v>
      </c>
      <c r="D4019">
        <v>21</v>
      </c>
      <c r="E4019" t="s">
        <v>39</v>
      </c>
      <c r="F4019" t="s">
        <v>83</v>
      </c>
      <c r="G4019" t="s">
        <v>269</v>
      </c>
      <c r="H4019">
        <v>4</v>
      </c>
      <c r="I4019" t="s">
        <v>42</v>
      </c>
      <c r="J4019" t="s">
        <v>43</v>
      </c>
      <c r="K4019" t="s">
        <v>64</v>
      </c>
      <c r="L4019" t="s">
        <v>42</v>
      </c>
      <c r="M4019" t="s">
        <v>175</v>
      </c>
      <c r="N4019" t="s">
        <v>96</v>
      </c>
      <c r="O4019" t="s">
        <v>89</v>
      </c>
      <c r="P4019" t="s">
        <v>70</v>
      </c>
      <c r="Q4019" t="s">
        <v>66</v>
      </c>
      <c r="R4019" s="6">
        <f>_xlfn.XLOOKUP(CleanedData[[#This Row],[Product]],'02_Lookup_Tables'!$A$2:$A$126,'02_Lookup_Tables'!$B$2:$B$126)</f>
        <v>1604.87</v>
      </c>
      <c r="S4019" t="str">
        <f>VLOOKUP(CleanedData[[#This Row],[Product]],'02_Lookup_Tables'!$H$2:$I$126,2,FALSE)</f>
        <v>Accessories</v>
      </c>
      <c r="T4019" t="str">
        <f>VLOOKUP(CleanedData[[#This Row],[Province]],'02_Lookup_Tables'!$D$2:$E$10,2, FALSE)</f>
        <v>Western Region</v>
      </c>
      <c r="U4019" t="str" cm="1">
        <f t="array" ref="U4019">_xlfn.IFS(CleanedData[[#This Row],[Purchase Amount]]&lt;500,"Low",
CleanedData[[#This Row],[Purchase Amount]]&lt;5000,"Medium",
TRUE,"High")</f>
        <v>Medium</v>
      </c>
      <c r="V4019" t="str">
        <f>TEXT(CleanedData[[#This Row],[Date]],"mmmm")</f>
        <v>September</v>
      </c>
      <c r="W4019" t="str">
        <f>"Q"&amp;ROUNDUP(MONTH(CleanedData[[#This Row],[Date]])/3,0)</f>
        <v>Q3</v>
      </c>
      <c r="X4019" t="str">
        <f>IF(CleanedData[[#This Row],[Purchase Amount]]&gt;=5000,"Yes","No")</f>
        <v>No</v>
      </c>
      <c r="Y4019">
        <f>IF(CleanedData[[#This Row],[Recommend]]="Yes",1,0)</f>
        <v>0</v>
      </c>
      <c r="Z4019" s="6">
        <f>CleanedData[[#This Row],[Purchase Amount]]*0.15</f>
        <v>240.73049999999998</v>
      </c>
      <c r="AA4019" s="6">
        <f>CleanedData[[#This Row],[Purchase Amount]]*1.15</f>
        <v>1845.6004999999998</v>
      </c>
    </row>
    <row r="4020" spans="1:27" x14ac:dyDescent="0.3">
      <c r="A4020">
        <v>4865</v>
      </c>
      <c r="B4020" t="s">
        <v>4245</v>
      </c>
      <c r="C4020" s="1">
        <v>45730</v>
      </c>
      <c r="D4020">
        <v>31</v>
      </c>
      <c r="E4020" t="s">
        <v>60</v>
      </c>
      <c r="F4020" t="s">
        <v>72</v>
      </c>
      <c r="G4020" t="s">
        <v>122</v>
      </c>
      <c r="H4020">
        <v>5</v>
      </c>
      <c r="I4020" t="s">
        <v>45</v>
      </c>
      <c r="J4020" t="s">
        <v>63</v>
      </c>
      <c r="K4020" t="s">
        <v>44</v>
      </c>
      <c r="L4020" t="s">
        <v>42</v>
      </c>
      <c r="M4020" t="s">
        <v>100</v>
      </c>
      <c r="N4020" t="s">
        <v>57</v>
      </c>
      <c r="O4020" t="s">
        <v>48</v>
      </c>
      <c r="P4020" t="s">
        <v>49</v>
      </c>
      <c r="Q4020" t="s">
        <v>58</v>
      </c>
      <c r="R4020" s="6">
        <f>_xlfn.XLOOKUP(CleanedData[[#This Row],[Product]],'02_Lookup_Tables'!$A$2:$A$126,'02_Lookup_Tables'!$B$2:$B$126)</f>
        <v>1712.08</v>
      </c>
      <c r="S4020" t="str">
        <f>VLOOKUP(CleanedData[[#This Row],[Product]],'02_Lookup_Tables'!$H$2:$I$126,2,FALSE)</f>
        <v>Home &amp; Living</v>
      </c>
      <c r="T4020" t="str">
        <f>VLOOKUP(CleanedData[[#This Row],[Province]],'02_Lookup_Tables'!$D$2:$E$10,2, FALSE)</f>
        <v>Central Region</v>
      </c>
      <c r="U4020" t="str" cm="1">
        <f t="array" ref="U4020">_xlfn.IFS(CleanedData[[#This Row],[Purchase Amount]]&lt;500,"Low",
CleanedData[[#This Row],[Purchase Amount]]&lt;5000,"Medium",
TRUE,"High")</f>
        <v>Medium</v>
      </c>
      <c r="V4020" t="str">
        <f>TEXT(CleanedData[[#This Row],[Date]],"mmmm")</f>
        <v>March</v>
      </c>
      <c r="W4020" t="str">
        <f>"Q"&amp;ROUNDUP(MONTH(CleanedData[[#This Row],[Date]])/3,0)</f>
        <v>Q1</v>
      </c>
      <c r="X4020" t="str">
        <f>IF(CleanedData[[#This Row],[Purchase Amount]]&gt;=5000,"Yes","No")</f>
        <v>No</v>
      </c>
      <c r="Y4020">
        <f>IF(CleanedData[[#This Row],[Recommend]]="Yes",1,0)</f>
        <v>1</v>
      </c>
      <c r="Z4020" s="6">
        <f>CleanedData[[#This Row],[Purchase Amount]]*0.15</f>
        <v>256.81199999999995</v>
      </c>
      <c r="AA4020" s="6">
        <f>CleanedData[[#This Row],[Purchase Amount]]*1.15</f>
        <v>1968.8919999999998</v>
      </c>
    </row>
    <row r="4021" spans="1:27" x14ac:dyDescent="0.3">
      <c r="A4021">
        <v>4867</v>
      </c>
      <c r="B4021" t="s">
        <v>4246</v>
      </c>
      <c r="C4021" s="1">
        <v>45686</v>
      </c>
      <c r="D4021">
        <v>30</v>
      </c>
      <c r="E4021" t="s">
        <v>60</v>
      </c>
      <c r="F4021" t="s">
        <v>125</v>
      </c>
      <c r="G4021" t="s">
        <v>294</v>
      </c>
      <c r="H4021">
        <v>2</v>
      </c>
      <c r="I4021" t="s">
        <v>45</v>
      </c>
      <c r="J4021" t="s">
        <v>43</v>
      </c>
      <c r="K4021" t="s">
        <v>55</v>
      </c>
      <c r="L4021" t="s">
        <v>45</v>
      </c>
      <c r="M4021" t="s">
        <v>75</v>
      </c>
      <c r="N4021" t="s">
        <v>47</v>
      </c>
      <c r="O4021" t="s">
        <v>89</v>
      </c>
      <c r="P4021" t="s">
        <v>49</v>
      </c>
      <c r="Q4021" t="s">
        <v>58</v>
      </c>
      <c r="R4021" s="6">
        <f>_xlfn.XLOOKUP(CleanedData[[#This Row],[Product]],'02_Lookup_Tables'!$A$2:$A$126,'02_Lookup_Tables'!$B$2:$B$126)</f>
        <v>16291.52</v>
      </c>
      <c r="S4021" t="str">
        <f>VLOOKUP(CleanedData[[#This Row],[Product]],'02_Lookup_Tables'!$H$2:$I$126,2,FALSE)</f>
        <v>Home Devices</v>
      </c>
      <c r="T4021" t="str">
        <f>VLOOKUP(CleanedData[[#This Row],[Province]],'02_Lookup_Tables'!$D$2:$E$10,2, FALSE)</f>
        <v>Western Region</v>
      </c>
      <c r="U4021" t="str" cm="1">
        <f t="array" ref="U4021">_xlfn.IFS(CleanedData[[#This Row],[Purchase Amount]]&lt;500,"Low",
CleanedData[[#This Row],[Purchase Amount]]&lt;5000,"Medium",
TRUE,"High")</f>
        <v>High</v>
      </c>
      <c r="V4021" t="str">
        <f>TEXT(CleanedData[[#This Row],[Date]],"mmmm")</f>
        <v>January</v>
      </c>
      <c r="W4021" t="str">
        <f>"Q"&amp;ROUNDUP(MONTH(CleanedData[[#This Row],[Date]])/3,0)</f>
        <v>Q1</v>
      </c>
      <c r="X4021" t="str">
        <f>IF(CleanedData[[#This Row],[Purchase Amount]]&gt;=5000,"Yes","No")</f>
        <v>Yes</v>
      </c>
      <c r="Y4021">
        <f>IF(CleanedData[[#This Row],[Recommend]]="Yes",1,0)</f>
        <v>1</v>
      </c>
      <c r="Z4021" s="6">
        <f>CleanedData[[#This Row],[Purchase Amount]]*0.15</f>
        <v>2443.7280000000001</v>
      </c>
      <c r="AA4021" s="6">
        <f>CleanedData[[#This Row],[Purchase Amount]]*1.15</f>
        <v>18735.248</v>
      </c>
    </row>
    <row r="4022" spans="1:27" x14ac:dyDescent="0.3">
      <c r="A4022">
        <v>4868</v>
      </c>
      <c r="B4022" t="s">
        <v>4247</v>
      </c>
      <c r="C4022" s="1">
        <v>45312</v>
      </c>
      <c r="D4022">
        <v>46</v>
      </c>
      <c r="E4022" t="s">
        <v>39</v>
      </c>
      <c r="F4022" t="s">
        <v>130</v>
      </c>
      <c r="G4022" t="s">
        <v>365</v>
      </c>
      <c r="H4022">
        <v>3</v>
      </c>
      <c r="I4022" t="s">
        <v>45</v>
      </c>
      <c r="J4022" t="s">
        <v>69</v>
      </c>
      <c r="K4022" t="s">
        <v>44</v>
      </c>
      <c r="L4022" t="s">
        <v>45</v>
      </c>
      <c r="M4022" t="s">
        <v>46</v>
      </c>
      <c r="N4022" t="s">
        <v>48</v>
      </c>
      <c r="O4022" t="s">
        <v>89</v>
      </c>
      <c r="P4022" t="s">
        <v>49</v>
      </c>
      <c r="Q4022" t="s">
        <v>93</v>
      </c>
      <c r="R4022" s="6">
        <f>_xlfn.XLOOKUP(CleanedData[[#This Row],[Product]],'02_Lookup_Tables'!$A$2:$A$126,'02_Lookup_Tables'!$B$2:$B$126)</f>
        <v>105.11</v>
      </c>
      <c r="S4022" t="str">
        <f>VLOOKUP(CleanedData[[#This Row],[Product]],'02_Lookup_Tables'!$H$2:$I$126,2,FALSE)</f>
        <v>Beauty &amp; Personal Care</v>
      </c>
      <c r="T4022" t="str">
        <f>VLOOKUP(CleanedData[[#This Row],[Province]],'02_Lookup_Tables'!$D$2:$E$10,2, FALSE)</f>
        <v>Eastern Region</v>
      </c>
      <c r="U4022" t="str" cm="1">
        <f t="array" ref="U4022">_xlfn.IFS(CleanedData[[#This Row],[Purchase Amount]]&lt;500,"Low",
CleanedData[[#This Row],[Purchase Amount]]&lt;5000,"Medium",
TRUE,"High")</f>
        <v>Low</v>
      </c>
      <c r="V4022" t="str">
        <f>TEXT(CleanedData[[#This Row],[Date]],"mmmm")</f>
        <v>January</v>
      </c>
      <c r="W4022" t="str">
        <f>"Q"&amp;ROUNDUP(MONTH(CleanedData[[#This Row],[Date]])/3,0)</f>
        <v>Q1</v>
      </c>
      <c r="X4022" t="str">
        <f>IF(CleanedData[[#This Row],[Purchase Amount]]&gt;=5000,"Yes","No")</f>
        <v>No</v>
      </c>
      <c r="Y4022">
        <f>IF(CleanedData[[#This Row],[Recommend]]="Yes",1,0)</f>
        <v>1</v>
      </c>
      <c r="Z4022" s="6">
        <f>CleanedData[[#This Row],[Purchase Amount]]*0.15</f>
        <v>15.766499999999999</v>
      </c>
      <c r="AA4022" s="6">
        <f>CleanedData[[#This Row],[Purchase Amount]]*1.15</f>
        <v>120.87649999999999</v>
      </c>
    </row>
    <row r="4023" spans="1:27" x14ac:dyDescent="0.3">
      <c r="A4023">
        <v>4869</v>
      </c>
      <c r="B4023" t="s">
        <v>4248</v>
      </c>
      <c r="C4023" s="1">
        <v>45620</v>
      </c>
      <c r="D4023">
        <v>47</v>
      </c>
      <c r="E4023" t="s">
        <v>52</v>
      </c>
      <c r="F4023" t="s">
        <v>77</v>
      </c>
      <c r="G4023" t="s">
        <v>340</v>
      </c>
      <c r="H4023">
        <v>3</v>
      </c>
      <c r="I4023" t="s">
        <v>45</v>
      </c>
      <c r="J4023" t="s">
        <v>63</v>
      </c>
      <c r="K4023" t="s">
        <v>44</v>
      </c>
      <c r="L4023" t="s">
        <v>45</v>
      </c>
      <c r="M4023" t="s">
        <v>56</v>
      </c>
      <c r="N4023" t="s">
        <v>48</v>
      </c>
      <c r="O4023" t="s">
        <v>148</v>
      </c>
      <c r="P4023" t="s">
        <v>49</v>
      </c>
      <c r="Q4023" t="s">
        <v>93</v>
      </c>
      <c r="R4023" s="6">
        <f>_xlfn.XLOOKUP(CleanedData[[#This Row],[Product]],'02_Lookup_Tables'!$A$2:$A$126,'02_Lookup_Tables'!$B$2:$B$126)</f>
        <v>828.82</v>
      </c>
      <c r="S4023" t="str">
        <f>VLOOKUP(CleanedData[[#This Row],[Product]],'02_Lookup_Tables'!$H$2:$I$126,2,FALSE)</f>
        <v>Home Devices</v>
      </c>
      <c r="T4023" t="str">
        <f>VLOOKUP(CleanedData[[#This Row],[Province]],'02_Lookup_Tables'!$D$2:$E$10,2, FALSE)</f>
        <v>Central Region</v>
      </c>
      <c r="U4023" t="str" cm="1">
        <f t="array" ref="U4023">_xlfn.IFS(CleanedData[[#This Row],[Purchase Amount]]&lt;500,"Low",
CleanedData[[#This Row],[Purchase Amount]]&lt;5000,"Medium",
TRUE,"High")</f>
        <v>Medium</v>
      </c>
      <c r="V4023" t="str">
        <f>TEXT(CleanedData[[#This Row],[Date]],"mmmm")</f>
        <v>November</v>
      </c>
      <c r="W4023" t="str">
        <f>"Q"&amp;ROUNDUP(MONTH(CleanedData[[#This Row],[Date]])/3,0)</f>
        <v>Q4</v>
      </c>
      <c r="X4023" t="str">
        <f>IF(CleanedData[[#This Row],[Purchase Amount]]&gt;=5000,"Yes","No")</f>
        <v>No</v>
      </c>
      <c r="Y4023">
        <f>IF(CleanedData[[#This Row],[Recommend]]="Yes",1,0)</f>
        <v>1</v>
      </c>
      <c r="Z4023" s="6">
        <f>CleanedData[[#This Row],[Purchase Amount]]*0.15</f>
        <v>124.32300000000001</v>
      </c>
      <c r="AA4023" s="6">
        <f>CleanedData[[#This Row],[Purchase Amount]]*1.15</f>
        <v>953.14300000000003</v>
      </c>
    </row>
    <row r="4024" spans="1:27" x14ac:dyDescent="0.3">
      <c r="A4024">
        <v>4871</v>
      </c>
      <c r="B4024" t="s">
        <v>4249</v>
      </c>
      <c r="C4024" s="1">
        <v>45737</v>
      </c>
      <c r="D4024">
        <v>24</v>
      </c>
      <c r="E4024" t="s">
        <v>52</v>
      </c>
      <c r="F4024" t="s">
        <v>40</v>
      </c>
      <c r="G4024" t="s">
        <v>201</v>
      </c>
      <c r="H4024">
        <v>3</v>
      </c>
      <c r="I4024" t="s">
        <v>45</v>
      </c>
      <c r="J4024" t="s">
        <v>43</v>
      </c>
      <c r="K4024" t="s">
        <v>55</v>
      </c>
      <c r="L4024" t="s">
        <v>45</v>
      </c>
      <c r="M4024" t="s">
        <v>123</v>
      </c>
      <c r="N4024" t="s">
        <v>48</v>
      </c>
      <c r="O4024" t="s">
        <v>89</v>
      </c>
      <c r="P4024" t="s">
        <v>49</v>
      </c>
      <c r="Q4024" t="s">
        <v>66</v>
      </c>
      <c r="R4024" s="6">
        <f>_xlfn.XLOOKUP(CleanedData[[#This Row],[Product]],'02_Lookup_Tables'!$A$2:$A$126,'02_Lookup_Tables'!$B$2:$B$126)</f>
        <v>755.66</v>
      </c>
      <c r="S4024" t="str">
        <f>VLOOKUP(CleanedData[[#This Row],[Product]],'02_Lookup_Tables'!$H$2:$I$126,2,FALSE)</f>
        <v>Home &amp; Living</v>
      </c>
      <c r="T4024" t="str">
        <f>VLOOKUP(CleanedData[[#This Row],[Province]],'02_Lookup_Tables'!$D$2:$E$10,2, FALSE)</f>
        <v>Northern Region</v>
      </c>
      <c r="U4024" t="str" cm="1">
        <f t="array" ref="U4024">_xlfn.IFS(CleanedData[[#This Row],[Purchase Amount]]&lt;500,"Low",
CleanedData[[#This Row],[Purchase Amount]]&lt;5000,"Medium",
TRUE,"High")</f>
        <v>Medium</v>
      </c>
      <c r="V4024" t="str">
        <f>TEXT(CleanedData[[#This Row],[Date]],"mmmm")</f>
        <v>March</v>
      </c>
      <c r="W4024" t="str">
        <f>"Q"&amp;ROUNDUP(MONTH(CleanedData[[#This Row],[Date]])/3,0)</f>
        <v>Q1</v>
      </c>
      <c r="X4024" t="str">
        <f>IF(CleanedData[[#This Row],[Purchase Amount]]&gt;=5000,"Yes","No")</f>
        <v>No</v>
      </c>
      <c r="Y4024">
        <f>IF(CleanedData[[#This Row],[Recommend]]="Yes",1,0)</f>
        <v>1</v>
      </c>
      <c r="Z4024" s="6">
        <f>CleanedData[[#This Row],[Purchase Amount]]*0.15</f>
        <v>113.34899999999999</v>
      </c>
      <c r="AA4024" s="6">
        <f>CleanedData[[#This Row],[Purchase Amount]]*1.15</f>
        <v>869.0089999999999</v>
      </c>
    </row>
    <row r="4025" spans="1:27" x14ac:dyDescent="0.3">
      <c r="A4025">
        <v>4872</v>
      </c>
      <c r="B4025" t="s">
        <v>4250</v>
      </c>
      <c r="C4025" s="1">
        <v>45993</v>
      </c>
      <c r="D4025">
        <v>49</v>
      </c>
      <c r="E4025" t="s">
        <v>60</v>
      </c>
      <c r="F4025" t="s">
        <v>77</v>
      </c>
      <c r="G4025" t="s">
        <v>307</v>
      </c>
      <c r="H4025">
        <v>2</v>
      </c>
      <c r="I4025" t="s">
        <v>45</v>
      </c>
      <c r="J4025" t="s">
        <v>74</v>
      </c>
      <c r="K4025" t="s">
        <v>44</v>
      </c>
      <c r="L4025" t="s">
        <v>45</v>
      </c>
      <c r="M4025" t="s">
        <v>112</v>
      </c>
      <c r="N4025" t="s">
        <v>47</v>
      </c>
      <c r="O4025" t="s">
        <v>48</v>
      </c>
      <c r="P4025" t="s">
        <v>49</v>
      </c>
      <c r="Q4025" t="s">
        <v>93</v>
      </c>
      <c r="R4025" s="6">
        <f>_xlfn.XLOOKUP(CleanedData[[#This Row],[Product]],'02_Lookup_Tables'!$A$2:$A$126,'02_Lookup_Tables'!$B$2:$B$126)</f>
        <v>824.74</v>
      </c>
      <c r="S4025" t="str">
        <f>VLOOKUP(CleanedData[[#This Row],[Product]],'02_Lookup_Tables'!$H$2:$I$126,2,FALSE)</f>
        <v>Apparel</v>
      </c>
      <c r="T4025" t="str">
        <f>VLOOKUP(CleanedData[[#This Row],[Province]],'02_Lookup_Tables'!$D$2:$E$10,2, FALSE)</f>
        <v>Central Region</v>
      </c>
      <c r="U4025" t="str" cm="1">
        <f t="array" ref="U4025">_xlfn.IFS(CleanedData[[#This Row],[Purchase Amount]]&lt;500,"Low",
CleanedData[[#This Row],[Purchase Amount]]&lt;5000,"Medium",
TRUE,"High")</f>
        <v>Medium</v>
      </c>
      <c r="V4025" t="str">
        <f>TEXT(CleanedData[[#This Row],[Date]],"mmmm")</f>
        <v>December</v>
      </c>
      <c r="W4025" t="str">
        <f>"Q"&amp;ROUNDUP(MONTH(CleanedData[[#This Row],[Date]])/3,0)</f>
        <v>Q4</v>
      </c>
      <c r="X4025" t="str">
        <f>IF(CleanedData[[#This Row],[Purchase Amount]]&gt;=5000,"Yes","No")</f>
        <v>No</v>
      </c>
      <c r="Y4025">
        <f>IF(CleanedData[[#This Row],[Recommend]]="Yes",1,0)</f>
        <v>1</v>
      </c>
      <c r="Z4025" s="6">
        <f>CleanedData[[#This Row],[Purchase Amount]]*0.15</f>
        <v>123.711</v>
      </c>
      <c r="AA4025" s="6">
        <f>CleanedData[[#This Row],[Purchase Amount]]*1.15</f>
        <v>948.45099999999991</v>
      </c>
    </row>
    <row r="4026" spans="1:27" x14ac:dyDescent="0.3">
      <c r="A4026">
        <v>4873</v>
      </c>
      <c r="B4026" t="s">
        <v>4251</v>
      </c>
      <c r="C4026" s="1">
        <v>45463</v>
      </c>
      <c r="D4026">
        <v>30</v>
      </c>
      <c r="E4026" t="s">
        <v>52</v>
      </c>
      <c r="F4026" t="s">
        <v>125</v>
      </c>
      <c r="G4026" t="s">
        <v>352</v>
      </c>
      <c r="H4026">
        <v>5</v>
      </c>
      <c r="I4026" t="s">
        <v>45</v>
      </c>
      <c r="J4026" t="s">
        <v>43</v>
      </c>
      <c r="K4026" t="s">
        <v>64</v>
      </c>
      <c r="L4026" t="s">
        <v>42</v>
      </c>
      <c r="M4026" t="s">
        <v>92</v>
      </c>
      <c r="N4026" t="s">
        <v>57</v>
      </c>
      <c r="O4026" t="s">
        <v>89</v>
      </c>
      <c r="P4026" t="s">
        <v>70</v>
      </c>
      <c r="Q4026" t="s">
        <v>58</v>
      </c>
      <c r="R4026" s="6">
        <f>_xlfn.XLOOKUP(CleanedData[[#This Row],[Product]],'02_Lookup_Tables'!$A$2:$A$126,'02_Lookup_Tables'!$B$2:$B$126)</f>
        <v>2217.0300000000002</v>
      </c>
      <c r="S4026" t="str">
        <f>VLOOKUP(CleanedData[[#This Row],[Product]],'02_Lookup_Tables'!$H$2:$I$126,2,FALSE)</f>
        <v>Apparel</v>
      </c>
      <c r="T4026" t="str">
        <f>VLOOKUP(CleanedData[[#This Row],[Province]],'02_Lookup_Tables'!$D$2:$E$10,2, FALSE)</f>
        <v>Western Region</v>
      </c>
      <c r="U4026" t="str" cm="1">
        <f t="array" ref="U4026">_xlfn.IFS(CleanedData[[#This Row],[Purchase Amount]]&lt;500,"Low",
CleanedData[[#This Row],[Purchase Amount]]&lt;5000,"Medium",
TRUE,"High")</f>
        <v>Medium</v>
      </c>
      <c r="V4026" t="str">
        <f>TEXT(CleanedData[[#This Row],[Date]],"mmmm")</f>
        <v>June</v>
      </c>
      <c r="W4026" t="str">
        <f>"Q"&amp;ROUNDUP(MONTH(CleanedData[[#This Row],[Date]])/3,0)</f>
        <v>Q2</v>
      </c>
      <c r="X4026" t="str">
        <f>IF(CleanedData[[#This Row],[Purchase Amount]]&gt;=5000,"Yes","No")</f>
        <v>No</v>
      </c>
      <c r="Y4026">
        <f>IF(CleanedData[[#This Row],[Recommend]]="Yes",1,0)</f>
        <v>1</v>
      </c>
      <c r="Z4026" s="6">
        <f>CleanedData[[#This Row],[Purchase Amount]]*0.15</f>
        <v>332.55450000000002</v>
      </c>
      <c r="AA4026" s="6">
        <f>CleanedData[[#This Row],[Purchase Amount]]*1.15</f>
        <v>2549.5844999999999</v>
      </c>
    </row>
    <row r="4027" spans="1:27" x14ac:dyDescent="0.3">
      <c r="A4027">
        <v>4874</v>
      </c>
      <c r="B4027" t="s">
        <v>4252</v>
      </c>
      <c r="C4027" s="1">
        <v>45686</v>
      </c>
      <c r="D4027">
        <v>47</v>
      </c>
      <c r="E4027" t="s">
        <v>60</v>
      </c>
      <c r="F4027" t="s">
        <v>125</v>
      </c>
      <c r="G4027" t="s">
        <v>192</v>
      </c>
      <c r="H4027">
        <v>1</v>
      </c>
      <c r="I4027" t="s">
        <v>42</v>
      </c>
      <c r="J4027" t="s">
        <v>74</v>
      </c>
      <c r="K4027" t="s">
        <v>44</v>
      </c>
      <c r="L4027" t="s">
        <v>45</v>
      </c>
      <c r="M4027" t="s">
        <v>140</v>
      </c>
      <c r="N4027" t="s">
        <v>80</v>
      </c>
      <c r="O4027" t="s">
        <v>148</v>
      </c>
      <c r="P4027" t="s">
        <v>70</v>
      </c>
      <c r="Q4027" t="s">
        <v>93</v>
      </c>
      <c r="R4027" s="6">
        <f>_xlfn.XLOOKUP(CleanedData[[#This Row],[Product]],'02_Lookup_Tables'!$A$2:$A$126,'02_Lookup_Tables'!$B$2:$B$126)</f>
        <v>13261</v>
      </c>
      <c r="S4027" t="str">
        <f>VLOOKUP(CleanedData[[#This Row],[Product]],'02_Lookup_Tables'!$H$2:$I$126,2,FALSE)</f>
        <v>Electronics</v>
      </c>
      <c r="T4027" t="str">
        <f>VLOOKUP(CleanedData[[#This Row],[Province]],'02_Lookup_Tables'!$D$2:$E$10,2, FALSE)</f>
        <v>Western Region</v>
      </c>
      <c r="U4027" t="str" cm="1">
        <f t="array" ref="U4027">_xlfn.IFS(CleanedData[[#This Row],[Purchase Amount]]&lt;500,"Low",
CleanedData[[#This Row],[Purchase Amount]]&lt;5000,"Medium",
TRUE,"High")</f>
        <v>High</v>
      </c>
      <c r="V4027" t="str">
        <f>TEXT(CleanedData[[#This Row],[Date]],"mmmm")</f>
        <v>January</v>
      </c>
      <c r="W4027" t="str">
        <f>"Q"&amp;ROUNDUP(MONTH(CleanedData[[#This Row],[Date]])/3,0)</f>
        <v>Q1</v>
      </c>
      <c r="X4027" t="str">
        <f>IF(CleanedData[[#This Row],[Purchase Amount]]&gt;=5000,"Yes","No")</f>
        <v>Yes</v>
      </c>
      <c r="Y4027">
        <f>IF(CleanedData[[#This Row],[Recommend]]="Yes",1,0)</f>
        <v>0</v>
      </c>
      <c r="Z4027" s="6">
        <f>CleanedData[[#This Row],[Purchase Amount]]*0.15</f>
        <v>1989.1499999999999</v>
      </c>
      <c r="AA4027" s="6">
        <f>CleanedData[[#This Row],[Purchase Amount]]*1.15</f>
        <v>15250.15</v>
      </c>
    </row>
    <row r="4028" spans="1:27" x14ac:dyDescent="0.3">
      <c r="A4028">
        <v>4875</v>
      </c>
      <c r="B4028" t="s">
        <v>4253</v>
      </c>
      <c r="C4028" s="1">
        <v>45719</v>
      </c>
      <c r="D4028">
        <v>58</v>
      </c>
      <c r="E4028" t="s">
        <v>60</v>
      </c>
      <c r="F4028" t="s">
        <v>77</v>
      </c>
      <c r="G4028" t="s">
        <v>179</v>
      </c>
      <c r="H4028">
        <v>2</v>
      </c>
      <c r="I4028" t="s">
        <v>42</v>
      </c>
      <c r="J4028" t="s">
        <v>63</v>
      </c>
      <c r="K4028" t="s">
        <v>64</v>
      </c>
      <c r="L4028" t="s">
        <v>42</v>
      </c>
      <c r="M4028" t="s">
        <v>75</v>
      </c>
      <c r="N4028" t="s">
        <v>47</v>
      </c>
      <c r="O4028" t="s">
        <v>89</v>
      </c>
      <c r="P4028" t="s">
        <v>49</v>
      </c>
      <c r="Q4028" t="s">
        <v>50</v>
      </c>
      <c r="R4028" s="6">
        <f>_xlfn.XLOOKUP(CleanedData[[#This Row],[Product]],'02_Lookup_Tables'!$A$2:$A$126,'02_Lookup_Tables'!$B$2:$B$126)</f>
        <v>54.82</v>
      </c>
      <c r="S4028" t="str">
        <f>VLOOKUP(CleanedData[[#This Row],[Product]],'02_Lookup_Tables'!$H$2:$I$126,2,FALSE)</f>
        <v>Food</v>
      </c>
      <c r="T4028" t="str">
        <f>VLOOKUP(CleanedData[[#This Row],[Province]],'02_Lookup_Tables'!$D$2:$E$10,2, FALSE)</f>
        <v>Central Region</v>
      </c>
      <c r="U4028" t="str" cm="1">
        <f t="array" ref="U4028">_xlfn.IFS(CleanedData[[#This Row],[Purchase Amount]]&lt;500,"Low",
CleanedData[[#This Row],[Purchase Amount]]&lt;5000,"Medium",
TRUE,"High")</f>
        <v>Low</v>
      </c>
      <c r="V4028" t="str">
        <f>TEXT(CleanedData[[#This Row],[Date]],"mmmm")</f>
        <v>March</v>
      </c>
      <c r="W4028" t="str">
        <f>"Q"&amp;ROUNDUP(MONTH(CleanedData[[#This Row],[Date]])/3,0)</f>
        <v>Q1</v>
      </c>
      <c r="X4028" t="str">
        <f>IF(CleanedData[[#This Row],[Purchase Amount]]&gt;=5000,"Yes","No")</f>
        <v>No</v>
      </c>
      <c r="Y4028">
        <f>IF(CleanedData[[#This Row],[Recommend]]="Yes",1,0)</f>
        <v>0</v>
      </c>
      <c r="Z4028" s="6">
        <f>CleanedData[[#This Row],[Purchase Amount]]*0.15</f>
        <v>8.222999999999999</v>
      </c>
      <c r="AA4028" s="6">
        <f>CleanedData[[#This Row],[Purchase Amount]]*1.15</f>
        <v>63.042999999999992</v>
      </c>
    </row>
    <row r="4029" spans="1:27" x14ac:dyDescent="0.3">
      <c r="A4029">
        <v>4877</v>
      </c>
      <c r="B4029" t="s">
        <v>4254</v>
      </c>
      <c r="C4029" s="1">
        <v>45370</v>
      </c>
      <c r="D4029">
        <v>20</v>
      </c>
      <c r="E4029" t="s">
        <v>52</v>
      </c>
      <c r="F4029" t="s">
        <v>61</v>
      </c>
      <c r="G4029" t="s">
        <v>668</v>
      </c>
      <c r="H4029">
        <v>2</v>
      </c>
      <c r="I4029" t="s">
        <v>45</v>
      </c>
      <c r="J4029" t="s">
        <v>74</v>
      </c>
      <c r="K4029" t="s">
        <v>64</v>
      </c>
      <c r="L4029" t="s">
        <v>42</v>
      </c>
      <c r="M4029" t="s">
        <v>184</v>
      </c>
      <c r="N4029" t="s">
        <v>47</v>
      </c>
      <c r="O4029" t="s">
        <v>148</v>
      </c>
      <c r="P4029" t="s">
        <v>70</v>
      </c>
      <c r="Q4029" t="s">
        <v>66</v>
      </c>
      <c r="R4029" s="6">
        <f>_xlfn.XLOOKUP(CleanedData[[#This Row],[Product]],'02_Lookup_Tables'!$A$2:$A$126,'02_Lookup_Tables'!$B$2:$B$126)</f>
        <v>301.58</v>
      </c>
      <c r="S4029" t="str">
        <f>VLOOKUP(CleanedData[[#This Row],[Product]],'02_Lookup_Tables'!$H$2:$I$126,2,FALSE)</f>
        <v>Food</v>
      </c>
      <c r="T4029" t="str">
        <f>VLOOKUP(CleanedData[[#This Row],[Province]],'02_Lookup_Tables'!$D$2:$E$10,2, FALSE)</f>
        <v>Southern Region</v>
      </c>
      <c r="U4029" t="str" cm="1">
        <f t="array" ref="U4029">_xlfn.IFS(CleanedData[[#This Row],[Purchase Amount]]&lt;500,"Low",
CleanedData[[#This Row],[Purchase Amount]]&lt;5000,"Medium",
TRUE,"High")</f>
        <v>Low</v>
      </c>
      <c r="V4029" t="str">
        <f>TEXT(CleanedData[[#This Row],[Date]],"mmmm")</f>
        <v>March</v>
      </c>
      <c r="W4029" t="str">
        <f>"Q"&amp;ROUNDUP(MONTH(CleanedData[[#This Row],[Date]])/3,0)</f>
        <v>Q1</v>
      </c>
      <c r="X4029" t="str">
        <f>IF(CleanedData[[#This Row],[Purchase Amount]]&gt;=5000,"Yes","No")</f>
        <v>No</v>
      </c>
      <c r="Y4029">
        <f>IF(CleanedData[[#This Row],[Recommend]]="Yes",1,0)</f>
        <v>1</v>
      </c>
      <c r="Z4029" s="6">
        <f>CleanedData[[#This Row],[Purchase Amount]]*0.15</f>
        <v>45.236999999999995</v>
      </c>
      <c r="AA4029" s="6">
        <f>CleanedData[[#This Row],[Purchase Amount]]*1.15</f>
        <v>346.81699999999995</v>
      </c>
    </row>
    <row r="4030" spans="1:27" x14ac:dyDescent="0.3">
      <c r="A4030">
        <v>4878</v>
      </c>
      <c r="B4030" t="s">
        <v>4255</v>
      </c>
      <c r="C4030" s="1">
        <v>45352</v>
      </c>
      <c r="D4030">
        <v>67</v>
      </c>
      <c r="E4030" t="s">
        <v>52</v>
      </c>
      <c r="F4030" t="s">
        <v>61</v>
      </c>
      <c r="G4030" t="s">
        <v>280</v>
      </c>
      <c r="H4030">
        <v>5</v>
      </c>
      <c r="I4030" t="s">
        <v>42</v>
      </c>
      <c r="J4030" t="s">
        <v>63</v>
      </c>
      <c r="K4030" t="s">
        <v>55</v>
      </c>
      <c r="L4030" t="s">
        <v>42</v>
      </c>
      <c r="M4030" t="s">
        <v>100</v>
      </c>
      <c r="N4030" t="s">
        <v>57</v>
      </c>
      <c r="O4030" t="s">
        <v>48</v>
      </c>
      <c r="P4030" t="s">
        <v>49</v>
      </c>
      <c r="Q4030" t="s">
        <v>97</v>
      </c>
      <c r="R4030" s="6">
        <f>_xlfn.XLOOKUP(CleanedData[[#This Row],[Product]],'02_Lookup_Tables'!$A$2:$A$126,'02_Lookup_Tables'!$B$2:$B$126)</f>
        <v>759.97</v>
      </c>
      <c r="S4030" t="str">
        <f>VLOOKUP(CleanedData[[#This Row],[Product]],'02_Lookup_Tables'!$H$2:$I$126,2,FALSE)</f>
        <v>Apparel</v>
      </c>
      <c r="T4030" t="str">
        <f>VLOOKUP(CleanedData[[#This Row],[Province]],'02_Lookup_Tables'!$D$2:$E$10,2, FALSE)</f>
        <v>Southern Region</v>
      </c>
      <c r="U4030" t="str" cm="1">
        <f t="array" ref="U4030">_xlfn.IFS(CleanedData[[#This Row],[Purchase Amount]]&lt;500,"Low",
CleanedData[[#This Row],[Purchase Amount]]&lt;5000,"Medium",
TRUE,"High")</f>
        <v>Medium</v>
      </c>
      <c r="V4030" t="str">
        <f>TEXT(CleanedData[[#This Row],[Date]],"mmmm")</f>
        <v>March</v>
      </c>
      <c r="W4030" t="str">
        <f>"Q"&amp;ROUNDUP(MONTH(CleanedData[[#This Row],[Date]])/3,0)</f>
        <v>Q1</v>
      </c>
      <c r="X4030" t="str">
        <f>IF(CleanedData[[#This Row],[Purchase Amount]]&gt;=5000,"Yes","No")</f>
        <v>No</v>
      </c>
      <c r="Y4030">
        <f>IF(CleanedData[[#This Row],[Recommend]]="Yes",1,0)</f>
        <v>0</v>
      </c>
      <c r="Z4030" s="6">
        <f>CleanedData[[#This Row],[Purchase Amount]]*0.15</f>
        <v>113.99550000000001</v>
      </c>
      <c r="AA4030" s="6">
        <f>CleanedData[[#This Row],[Purchase Amount]]*1.15</f>
        <v>873.96550000000002</v>
      </c>
    </row>
    <row r="4031" spans="1:27" x14ac:dyDescent="0.3">
      <c r="A4031">
        <v>4879</v>
      </c>
      <c r="B4031" t="s">
        <v>4256</v>
      </c>
      <c r="C4031" s="1">
        <v>45848</v>
      </c>
      <c r="D4031">
        <v>45</v>
      </c>
      <c r="E4031" t="s">
        <v>39</v>
      </c>
      <c r="F4031" t="s">
        <v>130</v>
      </c>
      <c r="G4031" t="s">
        <v>463</v>
      </c>
      <c r="H4031">
        <v>5</v>
      </c>
      <c r="I4031" t="s">
        <v>42</v>
      </c>
      <c r="J4031" t="s">
        <v>43</v>
      </c>
      <c r="K4031" t="s">
        <v>44</v>
      </c>
      <c r="L4031" t="s">
        <v>45</v>
      </c>
      <c r="M4031" t="s">
        <v>46</v>
      </c>
      <c r="N4031" t="s">
        <v>57</v>
      </c>
      <c r="O4031" t="s">
        <v>89</v>
      </c>
      <c r="P4031" t="s">
        <v>70</v>
      </c>
      <c r="Q4031" t="s">
        <v>93</v>
      </c>
      <c r="R4031" s="6">
        <f>_xlfn.XLOOKUP(CleanedData[[#This Row],[Product]],'02_Lookup_Tables'!$A$2:$A$126,'02_Lookup_Tables'!$B$2:$B$126)</f>
        <v>470.6</v>
      </c>
      <c r="S4031" t="str">
        <f>VLOOKUP(CleanedData[[#This Row],[Product]],'02_Lookup_Tables'!$H$2:$I$126,2,FALSE)</f>
        <v>Toys &amp; Games</v>
      </c>
      <c r="T4031" t="str">
        <f>VLOOKUP(CleanedData[[#This Row],[Province]],'02_Lookup_Tables'!$D$2:$E$10,2, FALSE)</f>
        <v>Eastern Region</v>
      </c>
      <c r="U4031" t="str" cm="1">
        <f t="array" ref="U4031">_xlfn.IFS(CleanedData[[#This Row],[Purchase Amount]]&lt;500,"Low",
CleanedData[[#This Row],[Purchase Amount]]&lt;5000,"Medium",
TRUE,"High")</f>
        <v>Low</v>
      </c>
      <c r="V4031" t="str">
        <f>TEXT(CleanedData[[#This Row],[Date]],"mmmm")</f>
        <v>July</v>
      </c>
      <c r="W4031" t="str">
        <f>"Q"&amp;ROUNDUP(MONTH(CleanedData[[#This Row],[Date]])/3,0)</f>
        <v>Q3</v>
      </c>
      <c r="X4031" t="str">
        <f>IF(CleanedData[[#This Row],[Purchase Amount]]&gt;=5000,"Yes","No")</f>
        <v>No</v>
      </c>
      <c r="Y4031">
        <f>IF(CleanedData[[#This Row],[Recommend]]="Yes",1,0)</f>
        <v>0</v>
      </c>
      <c r="Z4031" s="6">
        <f>CleanedData[[#This Row],[Purchase Amount]]*0.15</f>
        <v>70.59</v>
      </c>
      <c r="AA4031" s="6">
        <f>CleanedData[[#This Row],[Purchase Amount]]*1.15</f>
        <v>541.18999999999994</v>
      </c>
    </row>
    <row r="4032" spans="1:27" x14ac:dyDescent="0.3">
      <c r="A4032">
        <v>4880</v>
      </c>
      <c r="B4032" t="s">
        <v>4257</v>
      </c>
      <c r="C4032" s="1">
        <v>45691</v>
      </c>
      <c r="D4032">
        <v>45</v>
      </c>
      <c r="E4032" t="s">
        <v>60</v>
      </c>
      <c r="F4032" t="s">
        <v>125</v>
      </c>
      <c r="G4032" t="s">
        <v>168</v>
      </c>
      <c r="H4032">
        <v>3</v>
      </c>
      <c r="I4032" t="s">
        <v>45</v>
      </c>
      <c r="J4032" t="s">
        <v>69</v>
      </c>
      <c r="K4032" t="s">
        <v>44</v>
      </c>
      <c r="L4032" t="s">
        <v>45</v>
      </c>
      <c r="M4032" t="s">
        <v>75</v>
      </c>
      <c r="N4032" t="s">
        <v>48</v>
      </c>
      <c r="O4032" t="s">
        <v>89</v>
      </c>
      <c r="P4032" t="s">
        <v>49</v>
      </c>
      <c r="Q4032" t="s">
        <v>93</v>
      </c>
      <c r="R4032" s="6">
        <f>_xlfn.XLOOKUP(CleanedData[[#This Row],[Product]],'02_Lookup_Tables'!$A$2:$A$126,'02_Lookup_Tables'!$B$2:$B$126)</f>
        <v>14729.04</v>
      </c>
      <c r="S4032" t="str">
        <f>VLOOKUP(CleanedData[[#This Row],[Product]],'02_Lookup_Tables'!$H$2:$I$126,2,FALSE)</f>
        <v>Electronics</v>
      </c>
      <c r="T4032" t="str">
        <f>VLOOKUP(CleanedData[[#This Row],[Province]],'02_Lookup_Tables'!$D$2:$E$10,2, FALSE)</f>
        <v>Western Region</v>
      </c>
      <c r="U4032" t="str" cm="1">
        <f t="array" ref="U4032">_xlfn.IFS(CleanedData[[#This Row],[Purchase Amount]]&lt;500,"Low",
CleanedData[[#This Row],[Purchase Amount]]&lt;5000,"Medium",
TRUE,"High")</f>
        <v>High</v>
      </c>
      <c r="V4032" t="str">
        <f>TEXT(CleanedData[[#This Row],[Date]],"mmmm")</f>
        <v>February</v>
      </c>
      <c r="W4032" t="str">
        <f>"Q"&amp;ROUNDUP(MONTH(CleanedData[[#This Row],[Date]])/3,0)</f>
        <v>Q1</v>
      </c>
      <c r="X4032" t="str">
        <f>IF(CleanedData[[#This Row],[Purchase Amount]]&gt;=5000,"Yes","No")</f>
        <v>Yes</v>
      </c>
      <c r="Y4032">
        <f>IF(CleanedData[[#This Row],[Recommend]]="Yes",1,0)</f>
        <v>1</v>
      </c>
      <c r="Z4032" s="6">
        <f>CleanedData[[#This Row],[Purchase Amount]]*0.15</f>
        <v>2209.3560000000002</v>
      </c>
      <c r="AA4032" s="6">
        <f>CleanedData[[#This Row],[Purchase Amount]]*1.15</f>
        <v>16938.396000000001</v>
      </c>
    </row>
    <row r="4033" spans="1:27" x14ac:dyDescent="0.3">
      <c r="A4033">
        <v>4881</v>
      </c>
      <c r="B4033" t="s">
        <v>4258</v>
      </c>
      <c r="C4033" s="1">
        <v>45440</v>
      </c>
      <c r="D4033">
        <v>56</v>
      </c>
      <c r="E4033" t="s">
        <v>52</v>
      </c>
      <c r="F4033" t="s">
        <v>77</v>
      </c>
      <c r="G4033" t="s">
        <v>950</v>
      </c>
      <c r="H4033">
        <v>4</v>
      </c>
      <c r="I4033" t="s">
        <v>42</v>
      </c>
      <c r="J4033" t="s">
        <v>69</v>
      </c>
      <c r="K4033" t="s">
        <v>64</v>
      </c>
      <c r="L4033" t="s">
        <v>45</v>
      </c>
      <c r="M4033" t="s">
        <v>123</v>
      </c>
      <c r="N4033" t="s">
        <v>96</v>
      </c>
      <c r="O4033" t="s">
        <v>89</v>
      </c>
      <c r="P4033" t="s">
        <v>70</v>
      </c>
      <c r="Q4033" t="s">
        <v>50</v>
      </c>
      <c r="R4033" s="6">
        <f>_xlfn.XLOOKUP(CleanedData[[#This Row],[Product]],'02_Lookup_Tables'!$A$2:$A$126,'02_Lookup_Tables'!$B$2:$B$126)</f>
        <v>85.25</v>
      </c>
      <c r="S4033" t="str">
        <f>VLOOKUP(CleanedData[[#This Row],[Product]],'02_Lookup_Tables'!$H$2:$I$126,2,FALSE)</f>
        <v>Beauty &amp; Personal Care</v>
      </c>
      <c r="T4033" t="str">
        <f>VLOOKUP(CleanedData[[#This Row],[Province]],'02_Lookup_Tables'!$D$2:$E$10,2, FALSE)</f>
        <v>Central Region</v>
      </c>
      <c r="U4033" t="str" cm="1">
        <f t="array" ref="U4033">_xlfn.IFS(CleanedData[[#This Row],[Purchase Amount]]&lt;500,"Low",
CleanedData[[#This Row],[Purchase Amount]]&lt;5000,"Medium",
TRUE,"High")</f>
        <v>Low</v>
      </c>
      <c r="V4033" t="str">
        <f>TEXT(CleanedData[[#This Row],[Date]],"mmmm")</f>
        <v>May</v>
      </c>
      <c r="W4033" t="str">
        <f>"Q"&amp;ROUNDUP(MONTH(CleanedData[[#This Row],[Date]])/3,0)</f>
        <v>Q2</v>
      </c>
      <c r="X4033" t="str">
        <f>IF(CleanedData[[#This Row],[Purchase Amount]]&gt;=5000,"Yes","No")</f>
        <v>No</v>
      </c>
      <c r="Y4033">
        <f>IF(CleanedData[[#This Row],[Recommend]]="Yes",1,0)</f>
        <v>0</v>
      </c>
      <c r="Z4033" s="6">
        <f>CleanedData[[#This Row],[Purchase Amount]]*0.15</f>
        <v>12.7875</v>
      </c>
      <c r="AA4033" s="6">
        <f>CleanedData[[#This Row],[Purchase Amount]]*1.15</f>
        <v>98.037499999999994</v>
      </c>
    </row>
    <row r="4034" spans="1:27" x14ac:dyDescent="0.3">
      <c r="A4034">
        <v>4882</v>
      </c>
      <c r="B4034" t="s">
        <v>4259</v>
      </c>
      <c r="C4034" s="1">
        <v>45962</v>
      </c>
      <c r="D4034">
        <v>59</v>
      </c>
      <c r="E4034" t="s">
        <v>60</v>
      </c>
      <c r="F4034" t="s">
        <v>68</v>
      </c>
      <c r="G4034" t="s">
        <v>212</v>
      </c>
      <c r="H4034">
        <v>3</v>
      </c>
      <c r="I4034" t="s">
        <v>42</v>
      </c>
      <c r="J4034" t="s">
        <v>74</v>
      </c>
      <c r="K4034" t="s">
        <v>64</v>
      </c>
      <c r="L4034" t="s">
        <v>45</v>
      </c>
      <c r="M4034" t="s">
        <v>184</v>
      </c>
      <c r="N4034" t="s">
        <v>48</v>
      </c>
      <c r="O4034" t="s">
        <v>148</v>
      </c>
      <c r="P4034" t="s">
        <v>49</v>
      </c>
      <c r="Q4034" t="s">
        <v>50</v>
      </c>
      <c r="R4034" s="6">
        <f>_xlfn.XLOOKUP(CleanedData[[#This Row],[Product]],'02_Lookup_Tables'!$A$2:$A$126,'02_Lookup_Tables'!$B$2:$B$126)</f>
        <v>192.77</v>
      </c>
      <c r="S4034" t="str">
        <f>VLOOKUP(CleanedData[[#This Row],[Product]],'02_Lookup_Tables'!$H$2:$I$126,2,FALSE)</f>
        <v>Beauty &amp; Personal Care</v>
      </c>
      <c r="T4034" t="str">
        <f>VLOOKUP(CleanedData[[#This Row],[Province]],'02_Lookup_Tables'!$D$2:$E$10,2, FALSE)</f>
        <v>Northern Region</v>
      </c>
      <c r="U4034" t="str" cm="1">
        <f t="array" ref="U4034">_xlfn.IFS(CleanedData[[#This Row],[Purchase Amount]]&lt;500,"Low",
CleanedData[[#This Row],[Purchase Amount]]&lt;5000,"Medium",
TRUE,"High")</f>
        <v>Low</v>
      </c>
      <c r="V4034" t="str">
        <f>TEXT(CleanedData[[#This Row],[Date]],"mmmm")</f>
        <v>November</v>
      </c>
      <c r="W4034" t="str">
        <f>"Q"&amp;ROUNDUP(MONTH(CleanedData[[#This Row],[Date]])/3,0)</f>
        <v>Q4</v>
      </c>
      <c r="X4034" t="str">
        <f>IF(CleanedData[[#This Row],[Purchase Amount]]&gt;=5000,"Yes","No")</f>
        <v>No</v>
      </c>
      <c r="Y4034">
        <f>IF(CleanedData[[#This Row],[Recommend]]="Yes",1,0)</f>
        <v>0</v>
      </c>
      <c r="Z4034" s="6">
        <f>CleanedData[[#This Row],[Purchase Amount]]*0.15</f>
        <v>28.915500000000002</v>
      </c>
      <c r="AA4034" s="6">
        <f>CleanedData[[#This Row],[Purchase Amount]]*1.15</f>
        <v>221.68549999999999</v>
      </c>
    </row>
    <row r="4035" spans="1:27" x14ac:dyDescent="0.3">
      <c r="A4035">
        <v>4883</v>
      </c>
      <c r="B4035" t="s">
        <v>4260</v>
      </c>
      <c r="C4035" s="1">
        <v>45793</v>
      </c>
      <c r="D4035">
        <v>77</v>
      </c>
      <c r="E4035" t="s">
        <v>60</v>
      </c>
      <c r="F4035" t="s">
        <v>40</v>
      </c>
      <c r="G4035" t="s">
        <v>976</v>
      </c>
      <c r="H4035">
        <v>3</v>
      </c>
      <c r="I4035" t="s">
        <v>45</v>
      </c>
      <c r="J4035" t="s">
        <v>63</v>
      </c>
      <c r="K4035" t="s">
        <v>55</v>
      </c>
      <c r="L4035" t="s">
        <v>42</v>
      </c>
      <c r="M4035" t="s">
        <v>106</v>
      </c>
      <c r="N4035" t="s">
        <v>48</v>
      </c>
      <c r="O4035" t="s">
        <v>148</v>
      </c>
      <c r="P4035" t="s">
        <v>49</v>
      </c>
      <c r="Q4035" t="s">
        <v>97</v>
      </c>
      <c r="R4035" s="6">
        <f>_xlfn.XLOOKUP(CleanedData[[#This Row],[Product]],'02_Lookup_Tables'!$A$2:$A$126,'02_Lookup_Tables'!$B$2:$B$126)</f>
        <v>412.16</v>
      </c>
      <c r="S4035" t="str">
        <f>VLOOKUP(CleanedData[[#This Row],[Product]],'02_Lookup_Tables'!$H$2:$I$126,2,FALSE)</f>
        <v>Apparel</v>
      </c>
      <c r="T4035" t="str">
        <f>VLOOKUP(CleanedData[[#This Row],[Province]],'02_Lookup_Tables'!$D$2:$E$10,2, FALSE)</f>
        <v>Northern Region</v>
      </c>
      <c r="U4035" t="str" cm="1">
        <f t="array" ref="U4035">_xlfn.IFS(CleanedData[[#This Row],[Purchase Amount]]&lt;500,"Low",
CleanedData[[#This Row],[Purchase Amount]]&lt;5000,"Medium",
TRUE,"High")</f>
        <v>Low</v>
      </c>
      <c r="V4035" t="str">
        <f>TEXT(CleanedData[[#This Row],[Date]],"mmmm")</f>
        <v>May</v>
      </c>
      <c r="W4035" t="str">
        <f>"Q"&amp;ROUNDUP(MONTH(CleanedData[[#This Row],[Date]])/3,0)</f>
        <v>Q2</v>
      </c>
      <c r="X4035" t="str">
        <f>IF(CleanedData[[#This Row],[Purchase Amount]]&gt;=5000,"Yes","No")</f>
        <v>No</v>
      </c>
      <c r="Y4035">
        <f>IF(CleanedData[[#This Row],[Recommend]]="Yes",1,0)</f>
        <v>1</v>
      </c>
      <c r="Z4035" s="6">
        <f>CleanedData[[#This Row],[Purchase Amount]]*0.15</f>
        <v>61.823999999999998</v>
      </c>
      <c r="AA4035" s="6">
        <f>CleanedData[[#This Row],[Purchase Amount]]*1.15</f>
        <v>473.98399999999998</v>
      </c>
    </row>
    <row r="4036" spans="1:27" x14ac:dyDescent="0.3">
      <c r="A4036">
        <v>4884</v>
      </c>
      <c r="B4036" t="s">
        <v>4261</v>
      </c>
      <c r="C4036" s="1">
        <v>45608</v>
      </c>
      <c r="D4036">
        <v>60</v>
      </c>
      <c r="E4036" t="s">
        <v>52</v>
      </c>
      <c r="F4036" t="s">
        <v>61</v>
      </c>
      <c r="G4036" t="s">
        <v>636</v>
      </c>
      <c r="H4036">
        <v>5</v>
      </c>
      <c r="I4036" t="s">
        <v>42</v>
      </c>
      <c r="J4036" t="s">
        <v>69</v>
      </c>
      <c r="K4036" t="s">
        <v>44</v>
      </c>
      <c r="L4036" t="s">
        <v>42</v>
      </c>
      <c r="M4036" t="s">
        <v>236</v>
      </c>
      <c r="N4036" t="s">
        <v>57</v>
      </c>
      <c r="O4036" t="s">
        <v>89</v>
      </c>
      <c r="P4036" t="s">
        <v>70</v>
      </c>
      <c r="Q4036" t="s">
        <v>50</v>
      </c>
      <c r="R4036" s="6">
        <f>_xlfn.XLOOKUP(CleanedData[[#This Row],[Product]],'02_Lookup_Tables'!$A$2:$A$126,'02_Lookup_Tables'!$B$2:$B$126)</f>
        <v>6581.78</v>
      </c>
      <c r="S4036" t="str">
        <f>VLOOKUP(CleanedData[[#This Row],[Product]],'02_Lookup_Tables'!$H$2:$I$126,2,FALSE)</f>
        <v>Electronics</v>
      </c>
      <c r="T4036" t="str">
        <f>VLOOKUP(CleanedData[[#This Row],[Province]],'02_Lookup_Tables'!$D$2:$E$10,2, FALSE)</f>
        <v>Southern Region</v>
      </c>
      <c r="U4036" t="str" cm="1">
        <f t="array" ref="U4036">_xlfn.IFS(CleanedData[[#This Row],[Purchase Amount]]&lt;500,"Low",
CleanedData[[#This Row],[Purchase Amount]]&lt;5000,"Medium",
TRUE,"High")</f>
        <v>High</v>
      </c>
      <c r="V4036" t="str">
        <f>TEXT(CleanedData[[#This Row],[Date]],"mmmm")</f>
        <v>November</v>
      </c>
      <c r="W4036" t="str">
        <f>"Q"&amp;ROUNDUP(MONTH(CleanedData[[#This Row],[Date]])/3,0)</f>
        <v>Q4</v>
      </c>
      <c r="X4036" t="str">
        <f>IF(CleanedData[[#This Row],[Purchase Amount]]&gt;=5000,"Yes","No")</f>
        <v>Yes</v>
      </c>
      <c r="Y4036">
        <f>IF(CleanedData[[#This Row],[Recommend]]="Yes",1,0)</f>
        <v>0</v>
      </c>
      <c r="Z4036" s="6">
        <f>CleanedData[[#This Row],[Purchase Amount]]*0.15</f>
        <v>987.26699999999994</v>
      </c>
      <c r="AA4036" s="6">
        <f>CleanedData[[#This Row],[Purchase Amount]]*1.15</f>
        <v>7569.0469999999996</v>
      </c>
    </row>
    <row r="4037" spans="1:27" x14ac:dyDescent="0.3">
      <c r="A4037">
        <v>4885</v>
      </c>
      <c r="B4037" t="s">
        <v>4262</v>
      </c>
      <c r="C4037" s="1">
        <v>45350</v>
      </c>
      <c r="D4037">
        <v>21</v>
      </c>
      <c r="E4037" t="s">
        <v>52</v>
      </c>
      <c r="F4037" t="s">
        <v>61</v>
      </c>
      <c r="G4037" t="s">
        <v>282</v>
      </c>
      <c r="H4037">
        <v>4</v>
      </c>
      <c r="I4037" t="s">
        <v>45</v>
      </c>
      <c r="J4037" t="s">
        <v>74</v>
      </c>
      <c r="K4037" t="s">
        <v>64</v>
      </c>
      <c r="L4037" t="s">
        <v>42</v>
      </c>
      <c r="M4037" t="s">
        <v>231</v>
      </c>
      <c r="N4037" t="s">
        <v>96</v>
      </c>
      <c r="O4037" t="s">
        <v>89</v>
      </c>
      <c r="P4037" t="s">
        <v>70</v>
      </c>
      <c r="Q4037" t="s">
        <v>66</v>
      </c>
      <c r="R4037" s="6">
        <f>_xlfn.XLOOKUP(CleanedData[[#This Row],[Product]],'02_Lookup_Tables'!$A$2:$A$126,'02_Lookup_Tables'!$B$2:$B$126)</f>
        <v>1859.13</v>
      </c>
      <c r="S4037" t="str">
        <f>VLOOKUP(CleanedData[[#This Row],[Product]],'02_Lookup_Tables'!$H$2:$I$126,2,FALSE)</f>
        <v>Home Devices</v>
      </c>
      <c r="T4037" t="str">
        <f>VLOOKUP(CleanedData[[#This Row],[Province]],'02_Lookup_Tables'!$D$2:$E$10,2, FALSE)</f>
        <v>Southern Region</v>
      </c>
      <c r="U4037" t="str" cm="1">
        <f t="array" ref="U4037">_xlfn.IFS(CleanedData[[#This Row],[Purchase Amount]]&lt;500,"Low",
CleanedData[[#This Row],[Purchase Amount]]&lt;5000,"Medium",
TRUE,"High")</f>
        <v>Medium</v>
      </c>
      <c r="V4037" t="str">
        <f>TEXT(CleanedData[[#This Row],[Date]],"mmmm")</f>
        <v>February</v>
      </c>
      <c r="W4037" t="str">
        <f>"Q"&amp;ROUNDUP(MONTH(CleanedData[[#This Row],[Date]])/3,0)</f>
        <v>Q1</v>
      </c>
      <c r="X4037" t="str">
        <f>IF(CleanedData[[#This Row],[Purchase Amount]]&gt;=5000,"Yes","No")</f>
        <v>No</v>
      </c>
      <c r="Y4037">
        <f>IF(CleanedData[[#This Row],[Recommend]]="Yes",1,0)</f>
        <v>1</v>
      </c>
      <c r="Z4037" s="6">
        <f>CleanedData[[#This Row],[Purchase Amount]]*0.15</f>
        <v>278.86950000000002</v>
      </c>
      <c r="AA4037" s="6">
        <f>CleanedData[[#This Row],[Purchase Amount]]*1.15</f>
        <v>2137.9994999999999</v>
      </c>
    </row>
    <row r="4038" spans="1:27" x14ac:dyDescent="0.3">
      <c r="A4038">
        <v>4886</v>
      </c>
      <c r="B4038" t="s">
        <v>4263</v>
      </c>
      <c r="C4038" s="1">
        <v>45670</v>
      </c>
      <c r="D4038">
        <v>76</v>
      </c>
      <c r="E4038" t="s">
        <v>52</v>
      </c>
      <c r="F4038" t="s">
        <v>40</v>
      </c>
      <c r="G4038" t="s">
        <v>203</v>
      </c>
      <c r="H4038">
        <v>3</v>
      </c>
      <c r="I4038" t="s">
        <v>42</v>
      </c>
      <c r="J4038" t="s">
        <v>69</v>
      </c>
      <c r="K4038" t="s">
        <v>44</v>
      </c>
      <c r="L4038" t="s">
        <v>45</v>
      </c>
      <c r="M4038" t="s">
        <v>156</v>
      </c>
      <c r="N4038" t="s">
        <v>48</v>
      </c>
      <c r="O4038" t="s">
        <v>148</v>
      </c>
      <c r="P4038" t="s">
        <v>49</v>
      </c>
      <c r="Q4038" t="s">
        <v>97</v>
      </c>
      <c r="R4038" s="6">
        <f>_xlfn.XLOOKUP(CleanedData[[#This Row],[Product]],'02_Lookup_Tables'!$A$2:$A$126,'02_Lookup_Tables'!$B$2:$B$126)</f>
        <v>2849.09</v>
      </c>
      <c r="S4038" t="str">
        <f>VLOOKUP(CleanedData[[#This Row],[Product]],'02_Lookup_Tables'!$H$2:$I$126,2,FALSE)</f>
        <v>Home &amp; Living</v>
      </c>
      <c r="T4038" t="str">
        <f>VLOOKUP(CleanedData[[#This Row],[Province]],'02_Lookup_Tables'!$D$2:$E$10,2, FALSE)</f>
        <v>Northern Region</v>
      </c>
      <c r="U4038" t="str" cm="1">
        <f t="array" ref="U4038">_xlfn.IFS(CleanedData[[#This Row],[Purchase Amount]]&lt;500,"Low",
CleanedData[[#This Row],[Purchase Amount]]&lt;5000,"Medium",
TRUE,"High")</f>
        <v>Medium</v>
      </c>
      <c r="V4038" t="str">
        <f>TEXT(CleanedData[[#This Row],[Date]],"mmmm")</f>
        <v>January</v>
      </c>
      <c r="W4038" t="str">
        <f>"Q"&amp;ROUNDUP(MONTH(CleanedData[[#This Row],[Date]])/3,0)</f>
        <v>Q1</v>
      </c>
      <c r="X4038" t="str">
        <f>IF(CleanedData[[#This Row],[Purchase Amount]]&gt;=5000,"Yes","No")</f>
        <v>No</v>
      </c>
      <c r="Y4038">
        <f>IF(CleanedData[[#This Row],[Recommend]]="Yes",1,0)</f>
        <v>0</v>
      </c>
      <c r="Z4038" s="6">
        <f>CleanedData[[#This Row],[Purchase Amount]]*0.15</f>
        <v>427.36349999999999</v>
      </c>
      <c r="AA4038" s="6">
        <f>CleanedData[[#This Row],[Purchase Amount]]*1.15</f>
        <v>3276.4535000000001</v>
      </c>
    </row>
    <row r="4039" spans="1:27" x14ac:dyDescent="0.3">
      <c r="A4039">
        <v>4887</v>
      </c>
      <c r="B4039" t="s">
        <v>4264</v>
      </c>
      <c r="C4039" s="1">
        <v>45762</v>
      </c>
      <c r="D4039">
        <v>25</v>
      </c>
      <c r="E4039" t="s">
        <v>60</v>
      </c>
      <c r="F4039" t="s">
        <v>72</v>
      </c>
      <c r="G4039" t="s">
        <v>349</v>
      </c>
      <c r="H4039">
        <v>2</v>
      </c>
      <c r="I4039" t="s">
        <v>45</v>
      </c>
      <c r="J4039" t="s">
        <v>69</v>
      </c>
      <c r="K4039" t="s">
        <v>55</v>
      </c>
      <c r="L4039" t="s">
        <v>45</v>
      </c>
      <c r="M4039" t="s">
        <v>156</v>
      </c>
      <c r="N4039" t="s">
        <v>47</v>
      </c>
      <c r="O4039" t="s">
        <v>148</v>
      </c>
      <c r="P4039" t="s">
        <v>70</v>
      </c>
      <c r="Q4039" t="s">
        <v>58</v>
      </c>
      <c r="R4039" s="6">
        <f>_xlfn.XLOOKUP(CleanedData[[#This Row],[Product]],'02_Lookup_Tables'!$A$2:$A$126,'02_Lookup_Tables'!$B$2:$B$126)</f>
        <v>53.85</v>
      </c>
      <c r="S4039" t="str">
        <f>VLOOKUP(CleanedData[[#This Row],[Product]],'02_Lookup_Tables'!$H$2:$I$126,2,FALSE)</f>
        <v>Food</v>
      </c>
      <c r="T4039" t="str">
        <f>VLOOKUP(CleanedData[[#This Row],[Province]],'02_Lookup_Tables'!$D$2:$E$10,2, FALSE)</f>
        <v>Central Region</v>
      </c>
      <c r="U4039" t="str" cm="1">
        <f t="array" ref="U4039">_xlfn.IFS(CleanedData[[#This Row],[Purchase Amount]]&lt;500,"Low",
CleanedData[[#This Row],[Purchase Amount]]&lt;5000,"Medium",
TRUE,"High")</f>
        <v>Low</v>
      </c>
      <c r="V4039" t="str">
        <f>TEXT(CleanedData[[#This Row],[Date]],"mmmm")</f>
        <v>April</v>
      </c>
      <c r="W4039" t="str">
        <f>"Q"&amp;ROUNDUP(MONTH(CleanedData[[#This Row],[Date]])/3,0)</f>
        <v>Q2</v>
      </c>
      <c r="X4039" t="str">
        <f>IF(CleanedData[[#This Row],[Purchase Amount]]&gt;=5000,"Yes","No")</f>
        <v>No</v>
      </c>
      <c r="Y4039">
        <f>IF(CleanedData[[#This Row],[Recommend]]="Yes",1,0)</f>
        <v>1</v>
      </c>
      <c r="Z4039" s="6">
        <f>CleanedData[[#This Row],[Purchase Amount]]*0.15</f>
        <v>8.0775000000000006</v>
      </c>
      <c r="AA4039" s="6">
        <f>CleanedData[[#This Row],[Purchase Amount]]*1.15</f>
        <v>61.927499999999995</v>
      </c>
    </row>
    <row r="4040" spans="1:27" x14ac:dyDescent="0.3">
      <c r="A4040">
        <v>4888</v>
      </c>
      <c r="B4040" t="s">
        <v>4265</v>
      </c>
      <c r="C4040" s="1">
        <v>45521</v>
      </c>
      <c r="D4040">
        <v>60</v>
      </c>
      <c r="E4040" t="s">
        <v>39</v>
      </c>
      <c r="F4040" t="s">
        <v>130</v>
      </c>
      <c r="G4040" t="s">
        <v>120</v>
      </c>
      <c r="H4040">
        <v>5</v>
      </c>
      <c r="I4040" t="s">
        <v>42</v>
      </c>
      <c r="J4040" t="s">
        <v>43</v>
      </c>
      <c r="K4040" t="s">
        <v>55</v>
      </c>
      <c r="L4040" t="s">
        <v>45</v>
      </c>
      <c r="M4040" t="s">
        <v>85</v>
      </c>
      <c r="N4040" t="s">
        <v>57</v>
      </c>
      <c r="O4040" t="s">
        <v>48</v>
      </c>
      <c r="P4040" t="s">
        <v>49</v>
      </c>
      <c r="Q4040" t="s">
        <v>50</v>
      </c>
      <c r="R4040" s="6">
        <f>_xlfn.XLOOKUP(CleanedData[[#This Row],[Product]],'02_Lookup_Tables'!$A$2:$A$126,'02_Lookup_Tables'!$B$2:$B$126)</f>
        <v>471.63</v>
      </c>
      <c r="S4040" t="str">
        <f>VLOOKUP(CleanedData[[#This Row],[Product]],'02_Lookup_Tables'!$H$2:$I$126,2,FALSE)</f>
        <v>Beauty &amp; Personal Care</v>
      </c>
      <c r="T4040" t="str">
        <f>VLOOKUP(CleanedData[[#This Row],[Province]],'02_Lookup_Tables'!$D$2:$E$10,2, FALSE)</f>
        <v>Eastern Region</v>
      </c>
      <c r="U4040" t="str" cm="1">
        <f t="array" ref="U4040">_xlfn.IFS(CleanedData[[#This Row],[Purchase Amount]]&lt;500,"Low",
CleanedData[[#This Row],[Purchase Amount]]&lt;5000,"Medium",
TRUE,"High")</f>
        <v>Low</v>
      </c>
      <c r="V4040" t="str">
        <f>TEXT(CleanedData[[#This Row],[Date]],"mmmm")</f>
        <v>August</v>
      </c>
      <c r="W4040" t="str">
        <f>"Q"&amp;ROUNDUP(MONTH(CleanedData[[#This Row],[Date]])/3,0)</f>
        <v>Q3</v>
      </c>
      <c r="X4040" t="str">
        <f>IF(CleanedData[[#This Row],[Purchase Amount]]&gt;=5000,"Yes","No")</f>
        <v>No</v>
      </c>
      <c r="Y4040">
        <f>IF(CleanedData[[#This Row],[Recommend]]="Yes",1,0)</f>
        <v>0</v>
      </c>
      <c r="Z4040" s="6">
        <f>CleanedData[[#This Row],[Purchase Amount]]*0.15</f>
        <v>70.744500000000002</v>
      </c>
      <c r="AA4040" s="6">
        <f>CleanedData[[#This Row],[Purchase Amount]]*1.15</f>
        <v>542.3744999999999</v>
      </c>
    </row>
    <row r="4041" spans="1:27" x14ac:dyDescent="0.3">
      <c r="A4041">
        <v>4889</v>
      </c>
      <c r="B4041" t="s">
        <v>4266</v>
      </c>
      <c r="C4041" s="1">
        <v>45588</v>
      </c>
      <c r="D4041">
        <v>53</v>
      </c>
      <c r="E4041" t="s">
        <v>39</v>
      </c>
      <c r="F4041" t="s">
        <v>61</v>
      </c>
      <c r="G4041" t="s">
        <v>347</v>
      </c>
      <c r="H4041">
        <v>5</v>
      </c>
      <c r="I4041" t="s">
        <v>45</v>
      </c>
      <c r="J4041" t="s">
        <v>63</v>
      </c>
      <c r="K4041" t="s">
        <v>44</v>
      </c>
      <c r="L4041" t="s">
        <v>45</v>
      </c>
      <c r="M4041" t="s">
        <v>75</v>
      </c>
      <c r="N4041" t="s">
        <v>57</v>
      </c>
      <c r="O4041" t="s">
        <v>89</v>
      </c>
      <c r="P4041" t="s">
        <v>70</v>
      </c>
      <c r="Q4041" t="s">
        <v>93</v>
      </c>
      <c r="R4041" s="6">
        <f>_xlfn.XLOOKUP(CleanedData[[#This Row],[Product]],'02_Lookup_Tables'!$A$2:$A$126,'02_Lookup_Tables'!$B$2:$B$126)</f>
        <v>16523.5</v>
      </c>
      <c r="S4041" t="str">
        <f>VLOOKUP(CleanedData[[#This Row],[Product]],'02_Lookup_Tables'!$H$2:$I$126,2,FALSE)</f>
        <v>Electronics</v>
      </c>
      <c r="T4041" t="str">
        <f>VLOOKUP(CleanedData[[#This Row],[Province]],'02_Lookup_Tables'!$D$2:$E$10,2, FALSE)</f>
        <v>Southern Region</v>
      </c>
      <c r="U4041" t="str" cm="1">
        <f t="array" ref="U4041">_xlfn.IFS(CleanedData[[#This Row],[Purchase Amount]]&lt;500,"Low",
CleanedData[[#This Row],[Purchase Amount]]&lt;5000,"Medium",
TRUE,"High")</f>
        <v>High</v>
      </c>
      <c r="V4041" t="str">
        <f>TEXT(CleanedData[[#This Row],[Date]],"mmmm")</f>
        <v>October</v>
      </c>
      <c r="W4041" t="str">
        <f>"Q"&amp;ROUNDUP(MONTH(CleanedData[[#This Row],[Date]])/3,0)</f>
        <v>Q4</v>
      </c>
      <c r="X4041" t="str">
        <f>IF(CleanedData[[#This Row],[Purchase Amount]]&gt;=5000,"Yes","No")</f>
        <v>Yes</v>
      </c>
      <c r="Y4041">
        <f>IF(CleanedData[[#This Row],[Recommend]]="Yes",1,0)</f>
        <v>1</v>
      </c>
      <c r="Z4041" s="6">
        <f>CleanedData[[#This Row],[Purchase Amount]]*0.15</f>
        <v>2478.5250000000001</v>
      </c>
      <c r="AA4041" s="6">
        <f>CleanedData[[#This Row],[Purchase Amount]]*1.15</f>
        <v>19002.024999999998</v>
      </c>
    </row>
    <row r="4042" spans="1:27" x14ac:dyDescent="0.3">
      <c r="A4042">
        <v>4890</v>
      </c>
      <c r="B4042" t="s">
        <v>4267</v>
      </c>
      <c r="C4042" s="1">
        <v>45305</v>
      </c>
      <c r="D4042">
        <v>66</v>
      </c>
      <c r="E4042" t="s">
        <v>52</v>
      </c>
      <c r="F4042" t="s">
        <v>72</v>
      </c>
      <c r="G4042" t="s">
        <v>173</v>
      </c>
      <c r="H4042">
        <v>5</v>
      </c>
      <c r="I4042" t="s">
        <v>45</v>
      </c>
      <c r="J4042" t="s">
        <v>43</v>
      </c>
      <c r="K4042" t="s">
        <v>55</v>
      </c>
      <c r="L4042" t="s">
        <v>45</v>
      </c>
      <c r="M4042" t="s">
        <v>92</v>
      </c>
      <c r="N4042" t="s">
        <v>57</v>
      </c>
      <c r="O4042" t="s">
        <v>89</v>
      </c>
      <c r="P4042" t="s">
        <v>70</v>
      </c>
      <c r="Q4042" t="s">
        <v>97</v>
      </c>
      <c r="R4042" s="6">
        <f>_xlfn.XLOOKUP(CleanedData[[#This Row],[Product]],'02_Lookup_Tables'!$A$2:$A$126,'02_Lookup_Tables'!$B$2:$B$126)</f>
        <v>13056.99</v>
      </c>
      <c r="S4042" t="str">
        <f>VLOOKUP(CleanedData[[#This Row],[Product]],'02_Lookup_Tables'!$H$2:$I$126,2,FALSE)</f>
        <v>Electronics</v>
      </c>
      <c r="T4042" t="str">
        <f>VLOOKUP(CleanedData[[#This Row],[Province]],'02_Lookup_Tables'!$D$2:$E$10,2, FALSE)</f>
        <v>Central Region</v>
      </c>
      <c r="U4042" t="str" cm="1">
        <f t="array" ref="U4042">_xlfn.IFS(CleanedData[[#This Row],[Purchase Amount]]&lt;500,"Low",
CleanedData[[#This Row],[Purchase Amount]]&lt;5000,"Medium",
TRUE,"High")</f>
        <v>High</v>
      </c>
      <c r="V4042" t="str">
        <f>TEXT(CleanedData[[#This Row],[Date]],"mmmm")</f>
        <v>January</v>
      </c>
      <c r="W4042" t="str">
        <f>"Q"&amp;ROUNDUP(MONTH(CleanedData[[#This Row],[Date]])/3,0)</f>
        <v>Q1</v>
      </c>
      <c r="X4042" t="str">
        <f>IF(CleanedData[[#This Row],[Purchase Amount]]&gt;=5000,"Yes","No")</f>
        <v>Yes</v>
      </c>
      <c r="Y4042">
        <f>IF(CleanedData[[#This Row],[Recommend]]="Yes",1,0)</f>
        <v>1</v>
      </c>
      <c r="Z4042" s="6">
        <f>CleanedData[[#This Row],[Purchase Amount]]*0.15</f>
        <v>1958.5484999999999</v>
      </c>
      <c r="AA4042" s="6">
        <f>CleanedData[[#This Row],[Purchase Amount]]*1.15</f>
        <v>15015.538499999999</v>
      </c>
    </row>
    <row r="4043" spans="1:27" x14ac:dyDescent="0.3">
      <c r="A4043">
        <v>4891</v>
      </c>
      <c r="B4043" t="s">
        <v>4268</v>
      </c>
      <c r="C4043" s="1">
        <v>45577</v>
      </c>
      <c r="D4043">
        <v>27</v>
      </c>
      <c r="E4043" t="s">
        <v>60</v>
      </c>
      <c r="F4043" t="s">
        <v>83</v>
      </c>
      <c r="G4043" t="s">
        <v>168</v>
      </c>
      <c r="H4043">
        <v>3</v>
      </c>
      <c r="I4043" t="s">
        <v>42</v>
      </c>
      <c r="J4043" t="s">
        <v>74</v>
      </c>
      <c r="K4043" t="s">
        <v>55</v>
      </c>
      <c r="L4043" t="s">
        <v>45</v>
      </c>
      <c r="M4043" t="s">
        <v>147</v>
      </c>
      <c r="N4043" t="s">
        <v>48</v>
      </c>
      <c r="O4043" t="s">
        <v>148</v>
      </c>
      <c r="P4043" t="s">
        <v>49</v>
      </c>
      <c r="Q4043" t="s">
        <v>58</v>
      </c>
      <c r="R4043" s="6">
        <f>_xlfn.XLOOKUP(CleanedData[[#This Row],[Product]],'02_Lookup_Tables'!$A$2:$A$126,'02_Lookup_Tables'!$B$2:$B$126)</f>
        <v>14729.04</v>
      </c>
      <c r="S4043" t="str">
        <f>VLOOKUP(CleanedData[[#This Row],[Product]],'02_Lookup_Tables'!$H$2:$I$126,2,FALSE)</f>
        <v>Electronics</v>
      </c>
      <c r="T4043" t="str">
        <f>VLOOKUP(CleanedData[[#This Row],[Province]],'02_Lookup_Tables'!$D$2:$E$10,2, FALSE)</f>
        <v>Western Region</v>
      </c>
      <c r="U4043" t="str" cm="1">
        <f t="array" ref="U4043">_xlfn.IFS(CleanedData[[#This Row],[Purchase Amount]]&lt;500,"Low",
CleanedData[[#This Row],[Purchase Amount]]&lt;5000,"Medium",
TRUE,"High")</f>
        <v>High</v>
      </c>
      <c r="V4043" t="str">
        <f>TEXT(CleanedData[[#This Row],[Date]],"mmmm")</f>
        <v>October</v>
      </c>
      <c r="W4043" t="str">
        <f>"Q"&amp;ROUNDUP(MONTH(CleanedData[[#This Row],[Date]])/3,0)</f>
        <v>Q4</v>
      </c>
      <c r="X4043" t="str">
        <f>IF(CleanedData[[#This Row],[Purchase Amount]]&gt;=5000,"Yes","No")</f>
        <v>Yes</v>
      </c>
      <c r="Y4043">
        <f>IF(CleanedData[[#This Row],[Recommend]]="Yes",1,0)</f>
        <v>0</v>
      </c>
      <c r="Z4043" s="6">
        <f>CleanedData[[#This Row],[Purchase Amount]]*0.15</f>
        <v>2209.3560000000002</v>
      </c>
      <c r="AA4043" s="6">
        <f>CleanedData[[#This Row],[Purchase Amount]]*1.15</f>
        <v>16938.396000000001</v>
      </c>
    </row>
    <row r="4044" spans="1:27" x14ac:dyDescent="0.3">
      <c r="A4044">
        <v>4892</v>
      </c>
      <c r="B4044" t="s">
        <v>4269</v>
      </c>
      <c r="C4044" s="1">
        <v>45314</v>
      </c>
      <c r="D4044">
        <v>74</v>
      </c>
      <c r="E4044" t="s">
        <v>39</v>
      </c>
      <c r="F4044" t="s">
        <v>77</v>
      </c>
      <c r="G4044" t="s">
        <v>381</v>
      </c>
      <c r="H4044">
        <v>5</v>
      </c>
      <c r="I4044" t="s">
        <v>42</v>
      </c>
      <c r="J4044" t="s">
        <v>74</v>
      </c>
      <c r="K4044" t="s">
        <v>44</v>
      </c>
      <c r="L4044" t="s">
        <v>45</v>
      </c>
      <c r="M4044" t="s">
        <v>85</v>
      </c>
      <c r="N4044" t="s">
        <v>57</v>
      </c>
      <c r="O4044" t="s">
        <v>48</v>
      </c>
      <c r="P4044" t="s">
        <v>49</v>
      </c>
      <c r="Q4044" t="s">
        <v>97</v>
      </c>
      <c r="R4044" s="6">
        <f>_xlfn.XLOOKUP(CleanedData[[#This Row],[Product]],'02_Lookup_Tables'!$A$2:$A$126,'02_Lookup_Tables'!$B$2:$B$126)</f>
        <v>786.78</v>
      </c>
      <c r="S4044" t="str">
        <f>VLOOKUP(CleanedData[[#This Row],[Product]],'02_Lookup_Tables'!$H$2:$I$126,2,FALSE)</f>
        <v>Apparel</v>
      </c>
      <c r="T4044" t="str">
        <f>VLOOKUP(CleanedData[[#This Row],[Province]],'02_Lookup_Tables'!$D$2:$E$10,2, FALSE)</f>
        <v>Central Region</v>
      </c>
      <c r="U4044" t="str" cm="1">
        <f t="array" ref="U4044">_xlfn.IFS(CleanedData[[#This Row],[Purchase Amount]]&lt;500,"Low",
CleanedData[[#This Row],[Purchase Amount]]&lt;5000,"Medium",
TRUE,"High")</f>
        <v>Medium</v>
      </c>
      <c r="V4044" t="str">
        <f>TEXT(CleanedData[[#This Row],[Date]],"mmmm")</f>
        <v>January</v>
      </c>
      <c r="W4044" t="str">
        <f>"Q"&amp;ROUNDUP(MONTH(CleanedData[[#This Row],[Date]])/3,0)</f>
        <v>Q1</v>
      </c>
      <c r="X4044" t="str">
        <f>IF(CleanedData[[#This Row],[Purchase Amount]]&gt;=5000,"Yes","No")</f>
        <v>No</v>
      </c>
      <c r="Y4044">
        <f>IF(CleanedData[[#This Row],[Recommend]]="Yes",1,0)</f>
        <v>0</v>
      </c>
      <c r="Z4044" s="6">
        <f>CleanedData[[#This Row],[Purchase Amount]]*0.15</f>
        <v>118.017</v>
      </c>
      <c r="AA4044" s="6">
        <f>CleanedData[[#This Row],[Purchase Amount]]*1.15</f>
        <v>904.79699999999991</v>
      </c>
    </row>
    <row r="4045" spans="1:27" x14ac:dyDescent="0.3">
      <c r="A4045">
        <v>4893</v>
      </c>
      <c r="B4045" t="s">
        <v>4270</v>
      </c>
      <c r="C4045" s="1">
        <v>45315</v>
      </c>
      <c r="D4045">
        <v>65</v>
      </c>
      <c r="E4045" t="s">
        <v>39</v>
      </c>
      <c r="F4045" t="s">
        <v>72</v>
      </c>
      <c r="G4045" t="s">
        <v>976</v>
      </c>
      <c r="H4045">
        <v>5</v>
      </c>
      <c r="I4045" t="s">
        <v>45</v>
      </c>
      <c r="J4045" t="s">
        <v>74</v>
      </c>
      <c r="K4045" t="s">
        <v>44</v>
      </c>
      <c r="L4045" t="s">
        <v>42</v>
      </c>
      <c r="M4045" t="s">
        <v>147</v>
      </c>
      <c r="N4045" t="s">
        <v>57</v>
      </c>
      <c r="O4045" t="s">
        <v>148</v>
      </c>
      <c r="P4045" t="s">
        <v>49</v>
      </c>
      <c r="Q4045" t="s">
        <v>97</v>
      </c>
      <c r="R4045" s="6">
        <f>_xlfn.XLOOKUP(CleanedData[[#This Row],[Product]],'02_Lookup_Tables'!$A$2:$A$126,'02_Lookup_Tables'!$B$2:$B$126)</f>
        <v>412.16</v>
      </c>
      <c r="S4045" t="str">
        <f>VLOOKUP(CleanedData[[#This Row],[Product]],'02_Lookup_Tables'!$H$2:$I$126,2,FALSE)</f>
        <v>Apparel</v>
      </c>
      <c r="T4045" t="str">
        <f>VLOOKUP(CleanedData[[#This Row],[Province]],'02_Lookup_Tables'!$D$2:$E$10,2, FALSE)</f>
        <v>Central Region</v>
      </c>
      <c r="U4045" t="str" cm="1">
        <f t="array" ref="U4045">_xlfn.IFS(CleanedData[[#This Row],[Purchase Amount]]&lt;500,"Low",
CleanedData[[#This Row],[Purchase Amount]]&lt;5000,"Medium",
TRUE,"High")</f>
        <v>Low</v>
      </c>
      <c r="V4045" t="str">
        <f>TEXT(CleanedData[[#This Row],[Date]],"mmmm")</f>
        <v>January</v>
      </c>
      <c r="W4045" t="str">
        <f>"Q"&amp;ROUNDUP(MONTH(CleanedData[[#This Row],[Date]])/3,0)</f>
        <v>Q1</v>
      </c>
      <c r="X4045" t="str">
        <f>IF(CleanedData[[#This Row],[Purchase Amount]]&gt;=5000,"Yes","No")</f>
        <v>No</v>
      </c>
      <c r="Y4045">
        <f>IF(CleanedData[[#This Row],[Recommend]]="Yes",1,0)</f>
        <v>1</v>
      </c>
      <c r="Z4045" s="6">
        <f>CleanedData[[#This Row],[Purchase Amount]]*0.15</f>
        <v>61.823999999999998</v>
      </c>
      <c r="AA4045" s="6">
        <f>CleanedData[[#This Row],[Purchase Amount]]*1.15</f>
        <v>473.98399999999998</v>
      </c>
    </row>
    <row r="4046" spans="1:27" x14ac:dyDescent="0.3">
      <c r="A4046">
        <v>4894</v>
      </c>
      <c r="B4046" t="s">
        <v>4271</v>
      </c>
      <c r="C4046" s="1">
        <v>45598</v>
      </c>
      <c r="D4046">
        <v>66</v>
      </c>
      <c r="E4046" t="s">
        <v>39</v>
      </c>
      <c r="F4046" t="s">
        <v>40</v>
      </c>
      <c r="G4046" t="s">
        <v>243</v>
      </c>
      <c r="H4046">
        <v>2</v>
      </c>
      <c r="I4046" t="s">
        <v>45</v>
      </c>
      <c r="J4046" t="s">
        <v>69</v>
      </c>
      <c r="K4046" t="s">
        <v>55</v>
      </c>
      <c r="L4046" t="s">
        <v>42</v>
      </c>
      <c r="M4046" t="s">
        <v>236</v>
      </c>
      <c r="N4046" t="s">
        <v>47</v>
      </c>
      <c r="O4046" t="s">
        <v>89</v>
      </c>
      <c r="P4046" t="s">
        <v>49</v>
      </c>
      <c r="Q4046" t="s">
        <v>97</v>
      </c>
      <c r="R4046" s="6">
        <f>_xlfn.XLOOKUP(CleanedData[[#This Row],[Product]],'02_Lookup_Tables'!$A$2:$A$126,'02_Lookup_Tables'!$B$2:$B$126)</f>
        <v>551.66</v>
      </c>
      <c r="S4046" t="str">
        <f>VLOOKUP(CleanedData[[#This Row],[Product]],'02_Lookup_Tables'!$H$2:$I$126,2,FALSE)</f>
        <v>Accessories</v>
      </c>
      <c r="T4046" t="str">
        <f>VLOOKUP(CleanedData[[#This Row],[Province]],'02_Lookup_Tables'!$D$2:$E$10,2, FALSE)</f>
        <v>Northern Region</v>
      </c>
      <c r="U4046" t="str" cm="1">
        <f t="array" ref="U4046">_xlfn.IFS(CleanedData[[#This Row],[Purchase Amount]]&lt;500,"Low",
CleanedData[[#This Row],[Purchase Amount]]&lt;5000,"Medium",
TRUE,"High")</f>
        <v>Medium</v>
      </c>
      <c r="V4046" t="str">
        <f>TEXT(CleanedData[[#This Row],[Date]],"mmmm")</f>
        <v>November</v>
      </c>
      <c r="W4046" t="str">
        <f>"Q"&amp;ROUNDUP(MONTH(CleanedData[[#This Row],[Date]])/3,0)</f>
        <v>Q4</v>
      </c>
      <c r="X4046" t="str">
        <f>IF(CleanedData[[#This Row],[Purchase Amount]]&gt;=5000,"Yes","No")</f>
        <v>No</v>
      </c>
      <c r="Y4046">
        <f>IF(CleanedData[[#This Row],[Recommend]]="Yes",1,0)</f>
        <v>1</v>
      </c>
      <c r="Z4046" s="6">
        <f>CleanedData[[#This Row],[Purchase Amount]]*0.15</f>
        <v>82.748999999999995</v>
      </c>
      <c r="AA4046" s="6">
        <f>CleanedData[[#This Row],[Purchase Amount]]*1.15</f>
        <v>634.40899999999988</v>
      </c>
    </row>
    <row r="4047" spans="1:27" x14ac:dyDescent="0.3">
      <c r="A4047">
        <v>4895</v>
      </c>
      <c r="B4047" t="s">
        <v>4272</v>
      </c>
      <c r="C4047" s="1">
        <v>45395</v>
      </c>
      <c r="D4047">
        <v>45</v>
      </c>
      <c r="E4047" t="s">
        <v>52</v>
      </c>
      <c r="F4047" t="s">
        <v>68</v>
      </c>
      <c r="G4047" t="s">
        <v>417</v>
      </c>
      <c r="H4047">
        <v>3</v>
      </c>
      <c r="I4047" t="s">
        <v>45</v>
      </c>
      <c r="J4047" t="s">
        <v>54</v>
      </c>
      <c r="K4047" t="s">
        <v>44</v>
      </c>
      <c r="L4047" t="s">
        <v>45</v>
      </c>
      <c r="M4047" t="s">
        <v>65</v>
      </c>
      <c r="N4047" t="s">
        <v>48</v>
      </c>
      <c r="O4047" t="s">
        <v>89</v>
      </c>
      <c r="P4047" t="s">
        <v>49</v>
      </c>
      <c r="Q4047" t="s">
        <v>93</v>
      </c>
      <c r="R4047" s="6">
        <f>_xlfn.XLOOKUP(CleanedData[[#This Row],[Product]],'02_Lookup_Tables'!$A$2:$A$126,'02_Lookup_Tables'!$B$2:$B$126)</f>
        <v>274.49</v>
      </c>
      <c r="S4047" t="str">
        <f>VLOOKUP(CleanedData[[#This Row],[Product]],'02_Lookup_Tables'!$H$2:$I$126,2,FALSE)</f>
        <v>Beauty &amp; Personal Care</v>
      </c>
      <c r="T4047" t="str">
        <f>VLOOKUP(CleanedData[[#This Row],[Province]],'02_Lookup_Tables'!$D$2:$E$10,2, FALSE)</f>
        <v>Northern Region</v>
      </c>
      <c r="U4047" t="str" cm="1">
        <f t="array" ref="U4047">_xlfn.IFS(CleanedData[[#This Row],[Purchase Amount]]&lt;500,"Low",
CleanedData[[#This Row],[Purchase Amount]]&lt;5000,"Medium",
TRUE,"High")</f>
        <v>Low</v>
      </c>
      <c r="V4047" t="str">
        <f>TEXT(CleanedData[[#This Row],[Date]],"mmmm")</f>
        <v>April</v>
      </c>
      <c r="W4047" t="str">
        <f>"Q"&amp;ROUNDUP(MONTH(CleanedData[[#This Row],[Date]])/3,0)</f>
        <v>Q2</v>
      </c>
      <c r="X4047" t="str">
        <f>IF(CleanedData[[#This Row],[Purchase Amount]]&gt;=5000,"Yes","No")</f>
        <v>No</v>
      </c>
      <c r="Y4047">
        <f>IF(CleanedData[[#This Row],[Recommend]]="Yes",1,0)</f>
        <v>1</v>
      </c>
      <c r="Z4047" s="6">
        <f>CleanedData[[#This Row],[Purchase Amount]]*0.15</f>
        <v>41.173499999999997</v>
      </c>
      <c r="AA4047" s="6">
        <f>CleanedData[[#This Row],[Purchase Amount]]*1.15</f>
        <v>315.6635</v>
      </c>
    </row>
    <row r="4048" spans="1:27" x14ac:dyDescent="0.3">
      <c r="A4048">
        <v>4898</v>
      </c>
      <c r="B4048" t="s">
        <v>4273</v>
      </c>
      <c r="C4048" s="1">
        <v>45725</v>
      </c>
      <c r="D4048">
        <v>26</v>
      </c>
      <c r="E4048" t="s">
        <v>52</v>
      </c>
      <c r="F4048" t="s">
        <v>130</v>
      </c>
      <c r="G4048" t="s">
        <v>501</v>
      </c>
      <c r="H4048">
        <v>3</v>
      </c>
      <c r="I4048" t="s">
        <v>45</v>
      </c>
      <c r="J4048" t="s">
        <v>54</v>
      </c>
      <c r="K4048" t="s">
        <v>64</v>
      </c>
      <c r="L4048" t="s">
        <v>45</v>
      </c>
      <c r="M4048" t="s">
        <v>85</v>
      </c>
      <c r="N4048" t="s">
        <v>48</v>
      </c>
      <c r="O4048" t="s">
        <v>48</v>
      </c>
      <c r="P4048" t="s">
        <v>70</v>
      </c>
      <c r="Q4048" t="s">
        <v>58</v>
      </c>
      <c r="R4048" s="6">
        <f>_xlfn.XLOOKUP(CleanedData[[#This Row],[Product]],'02_Lookup_Tables'!$A$2:$A$126,'02_Lookup_Tables'!$B$2:$B$126)</f>
        <v>1482.94</v>
      </c>
      <c r="S4048" t="str">
        <f>VLOOKUP(CleanedData[[#This Row],[Product]],'02_Lookup_Tables'!$H$2:$I$126,2,FALSE)</f>
        <v>Home Devices</v>
      </c>
      <c r="T4048" t="str">
        <f>VLOOKUP(CleanedData[[#This Row],[Province]],'02_Lookup_Tables'!$D$2:$E$10,2, FALSE)</f>
        <v>Eastern Region</v>
      </c>
      <c r="U4048" t="str" cm="1">
        <f t="array" ref="U4048">_xlfn.IFS(CleanedData[[#This Row],[Purchase Amount]]&lt;500,"Low",
CleanedData[[#This Row],[Purchase Amount]]&lt;5000,"Medium",
TRUE,"High")</f>
        <v>Medium</v>
      </c>
      <c r="V4048" t="str">
        <f>TEXT(CleanedData[[#This Row],[Date]],"mmmm")</f>
        <v>March</v>
      </c>
      <c r="W4048" t="str">
        <f>"Q"&amp;ROUNDUP(MONTH(CleanedData[[#This Row],[Date]])/3,0)</f>
        <v>Q1</v>
      </c>
      <c r="X4048" t="str">
        <f>IF(CleanedData[[#This Row],[Purchase Amount]]&gt;=5000,"Yes","No")</f>
        <v>No</v>
      </c>
      <c r="Y4048">
        <f>IF(CleanedData[[#This Row],[Recommend]]="Yes",1,0)</f>
        <v>1</v>
      </c>
      <c r="Z4048" s="6">
        <f>CleanedData[[#This Row],[Purchase Amount]]*0.15</f>
        <v>222.441</v>
      </c>
      <c r="AA4048" s="6">
        <f>CleanedData[[#This Row],[Purchase Amount]]*1.15</f>
        <v>1705.3809999999999</v>
      </c>
    </row>
    <row r="4049" spans="1:27" x14ac:dyDescent="0.3">
      <c r="A4049">
        <v>4899</v>
      </c>
      <c r="B4049" t="s">
        <v>4274</v>
      </c>
      <c r="C4049" s="1">
        <v>45357</v>
      </c>
      <c r="D4049">
        <v>64</v>
      </c>
      <c r="E4049" t="s">
        <v>39</v>
      </c>
      <c r="F4049" t="s">
        <v>108</v>
      </c>
      <c r="G4049" t="s">
        <v>478</v>
      </c>
      <c r="H4049">
        <v>3</v>
      </c>
      <c r="I4049" t="s">
        <v>42</v>
      </c>
      <c r="J4049" t="s">
        <v>63</v>
      </c>
      <c r="K4049" t="s">
        <v>64</v>
      </c>
      <c r="L4049" t="s">
        <v>42</v>
      </c>
      <c r="M4049" t="s">
        <v>208</v>
      </c>
      <c r="N4049" t="s">
        <v>48</v>
      </c>
      <c r="O4049" t="s">
        <v>89</v>
      </c>
      <c r="P4049" t="s">
        <v>49</v>
      </c>
      <c r="Q4049" t="s">
        <v>50</v>
      </c>
      <c r="R4049" s="6">
        <f>_xlfn.XLOOKUP(CleanedData[[#This Row],[Product]],'02_Lookup_Tables'!$A$2:$A$126,'02_Lookup_Tables'!$B$2:$B$126)</f>
        <v>4507.63</v>
      </c>
      <c r="S4049" t="str">
        <f>VLOOKUP(CleanedData[[#This Row],[Product]],'02_Lookup_Tables'!$H$2:$I$126,2,FALSE)</f>
        <v>Sports &amp; Outdoors</v>
      </c>
      <c r="T4049" t="str">
        <f>VLOOKUP(CleanedData[[#This Row],[Province]],'02_Lookup_Tables'!$D$2:$E$10,2, FALSE)</f>
        <v>Gauteng Region</v>
      </c>
      <c r="U4049" t="str" cm="1">
        <f t="array" ref="U4049">_xlfn.IFS(CleanedData[[#This Row],[Purchase Amount]]&lt;500,"Low",
CleanedData[[#This Row],[Purchase Amount]]&lt;5000,"Medium",
TRUE,"High")</f>
        <v>Medium</v>
      </c>
      <c r="V4049" t="str">
        <f>TEXT(CleanedData[[#This Row],[Date]],"mmmm")</f>
        <v>March</v>
      </c>
      <c r="W4049" t="str">
        <f>"Q"&amp;ROUNDUP(MONTH(CleanedData[[#This Row],[Date]])/3,0)</f>
        <v>Q1</v>
      </c>
      <c r="X4049" t="str">
        <f>IF(CleanedData[[#This Row],[Purchase Amount]]&gt;=5000,"Yes","No")</f>
        <v>No</v>
      </c>
      <c r="Y4049">
        <f>IF(CleanedData[[#This Row],[Recommend]]="Yes",1,0)</f>
        <v>0</v>
      </c>
      <c r="Z4049" s="6">
        <f>CleanedData[[#This Row],[Purchase Amount]]*0.15</f>
        <v>676.14449999999999</v>
      </c>
      <c r="AA4049" s="6">
        <f>CleanedData[[#This Row],[Purchase Amount]]*1.15</f>
        <v>5183.7744999999995</v>
      </c>
    </row>
    <row r="4050" spans="1:27" x14ac:dyDescent="0.3">
      <c r="A4050">
        <v>4900</v>
      </c>
      <c r="B4050" t="s">
        <v>4275</v>
      </c>
      <c r="C4050" s="1">
        <v>45734</v>
      </c>
      <c r="D4050">
        <v>65</v>
      </c>
      <c r="E4050" t="s">
        <v>39</v>
      </c>
      <c r="F4050" t="s">
        <v>130</v>
      </c>
      <c r="G4050" t="s">
        <v>349</v>
      </c>
      <c r="H4050">
        <v>3</v>
      </c>
      <c r="I4050" t="s">
        <v>42</v>
      </c>
      <c r="J4050" t="s">
        <v>54</v>
      </c>
      <c r="K4050" t="s">
        <v>55</v>
      </c>
      <c r="L4050" t="s">
        <v>42</v>
      </c>
      <c r="M4050" t="s">
        <v>88</v>
      </c>
      <c r="N4050" t="s">
        <v>48</v>
      </c>
      <c r="O4050" t="s">
        <v>89</v>
      </c>
      <c r="P4050" t="s">
        <v>49</v>
      </c>
      <c r="Q4050" t="s">
        <v>97</v>
      </c>
      <c r="R4050" s="6">
        <f>_xlfn.XLOOKUP(CleanedData[[#This Row],[Product]],'02_Lookup_Tables'!$A$2:$A$126,'02_Lookup_Tables'!$B$2:$B$126)</f>
        <v>53.85</v>
      </c>
      <c r="S4050" t="str">
        <f>VLOOKUP(CleanedData[[#This Row],[Product]],'02_Lookup_Tables'!$H$2:$I$126,2,FALSE)</f>
        <v>Food</v>
      </c>
      <c r="T4050" t="str">
        <f>VLOOKUP(CleanedData[[#This Row],[Province]],'02_Lookup_Tables'!$D$2:$E$10,2, FALSE)</f>
        <v>Eastern Region</v>
      </c>
      <c r="U4050" t="str" cm="1">
        <f t="array" ref="U4050">_xlfn.IFS(CleanedData[[#This Row],[Purchase Amount]]&lt;500,"Low",
CleanedData[[#This Row],[Purchase Amount]]&lt;5000,"Medium",
TRUE,"High")</f>
        <v>Low</v>
      </c>
      <c r="V4050" t="str">
        <f>TEXT(CleanedData[[#This Row],[Date]],"mmmm")</f>
        <v>March</v>
      </c>
      <c r="W4050" t="str">
        <f>"Q"&amp;ROUNDUP(MONTH(CleanedData[[#This Row],[Date]])/3,0)</f>
        <v>Q1</v>
      </c>
      <c r="X4050" t="str">
        <f>IF(CleanedData[[#This Row],[Purchase Amount]]&gt;=5000,"Yes","No")</f>
        <v>No</v>
      </c>
      <c r="Y4050">
        <f>IF(CleanedData[[#This Row],[Recommend]]="Yes",1,0)</f>
        <v>0</v>
      </c>
      <c r="Z4050" s="6">
        <f>CleanedData[[#This Row],[Purchase Amount]]*0.15</f>
        <v>8.0775000000000006</v>
      </c>
      <c r="AA4050" s="6">
        <f>CleanedData[[#This Row],[Purchase Amount]]*1.15</f>
        <v>61.927499999999995</v>
      </c>
    </row>
    <row r="4051" spans="1:27" x14ac:dyDescent="0.3">
      <c r="A4051">
        <v>4901</v>
      </c>
      <c r="B4051" t="s">
        <v>4276</v>
      </c>
      <c r="C4051" s="1">
        <v>45804</v>
      </c>
      <c r="E4051" t="s">
        <v>52</v>
      </c>
      <c r="F4051" t="s">
        <v>130</v>
      </c>
      <c r="G4051" t="s">
        <v>417</v>
      </c>
      <c r="H4051">
        <v>1</v>
      </c>
      <c r="I4051" t="s">
        <v>42</v>
      </c>
      <c r="J4051" t="s">
        <v>63</v>
      </c>
      <c r="K4051" t="s">
        <v>44</v>
      </c>
      <c r="L4051" t="s">
        <v>42</v>
      </c>
      <c r="M4051" t="s">
        <v>100</v>
      </c>
      <c r="N4051" t="s">
        <v>80</v>
      </c>
      <c r="O4051" t="s">
        <v>48</v>
      </c>
      <c r="P4051" t="s">
        <v>49</v>
      </c>
      <c r="Q4051" t="s">
        <v>166</v>
      </c>
      <c r="R4051" s="6">
        <f>_xlfn.XLOOKUP(CleanedData[[#This Row],[Product]],'02_Lookup_Tables'!$A$2:$A$126,'02_Lookup_Tables'!$B$2:$B$126)</f>
        <v>274.49</v>
      </c>
      <c r="S4051" t="str">
        <f>VLOOKUP(CleanedData[[#This Row],[Product]],'02_Lookup_Tables'!$H$2:$I$126,2,FALSE)</f>
        <v>Beauty &amp; Personal Care</v>
      </c>
      <c r="T4051" t="str">
        <f>VLOOKUP(CleanedData[[#This Row],[Province]],'02_Lookup_Tables'!$D$2:$E$10,2, FALSE)</f>
        <v>Eastern Region</v>
      </c>
      <c r="U4051" t="str" cm="1">
        <f t="array" ref="U4051">_xlfn.IFS(CleanedData[[#This Row],[Purchase Amount]]&lt;500,"Low",
CleanedData[[#This Row],[Purchase Amount]]&lt;5000,"Medium",
TRUE,"High")</f>
        <v>Low</v>
      </c>
      <c r="V4051" t="str">
        <f>TEXT(CleanedData[[#This Row],[Date]],"mmmm")</f>
        <v>May</v>
      </c>
      <c r="W4051" t="str">
        <f>"Q"&amp;ROUNDUP(MONTH(CleanedData[[#This Row],[Date]])/3,0)</f>
        <v>Q2</v>
      </c>
      <c r="X4051" t="str">
        <f>IF(CleanedData[[#This Row],[Purchase Amount]]&gt;=5000,"Yes","No")</f>
        <v>No</v>
      </c>
      <c r="Y4051">
        <f>IF(CleanedData[[#This Row],[Recommend]]="Yes",1,0)</f>
        <v>0</v>
      </c>
      <c r="Z4051" s="6">
        <f>CleanedData[[#This Row],[Purchase Amount]]*0.15</f>
        <v>41.173499999999997</v>
      </c>
      <c r="AA4051" s="6">
        <f>CleanedData[[#This Row],[Purchase Amount]]*1.15</f>
        <v>315.6635</v>
      </c>
    </row>
    <row r="4052" spans="1:27" x14ac:dyDescent="0.3">
      <c r="A4052">
        <v>4902</v>
      </c>
      <c r="B4052" t="s">
        <v>4277</v>
      </c>
      <c r="C4052" s="1">
        <v>45419</v>
      </c>
      <c r="D4052">
        <v>44</v>
      </c>
      <c r="E4052" t="s">
        <v>60</v>
      </c>
      <c r="F4052" t="s">
        <v>61</v>
      </c>
      <c r="G4052" t="s">
        <v>389</v>
      </c>
      <c r="H4052">
        <v>3</v>
      </c>
      <c r="I4052" t="s">
        <v>42</v>
      </c>
      <c r="J4052" t="s">
        <v>74</v>
      </c>
      <c r="K4052" t="s">
        <v>64</v>
      </c>
      <c r="L4052" t="s">
        <v>45</v>
      </c>
      <c r="M4052" t="s">
        <v>112</v>
      </c>
      <c r="N4052" t="s">
        <v>48</v>
      </c>
      <c r="O4052" t="s">
        <v>48</v>
      </c>
      <c r="P4052" t="s">
        <v>70</v>
      </c>
      <c r="Q4052" t="s">
        <v>81</v>
      </c>
      <c r="R4052" s="6">
        <f>_xlfn.XLOOKUP(CleanedData[[#This Row],[Product]],'02_Lookup_Tables'!$A$2:$A$126,'02_Lookup_Tables'!$B$2:$B$126)</f>
        <v>5432.76</v>
      </c>
      <c r="S4052" t="str">
        <f>VLOOKUP(CleanedData[[#This Row],[Product]],'02_Lookup_Tables'!$H$2:$I$126,2,FALSE)</f>
        <v>Home Devices</v>
      </c>
      <c r="T4052" t="str">
        <f>VLOOKUP(CleanedData[[#This Row],[Province]],'02_Lookup_Tables'!$D$2:$E$10,2, FALSE)</f>
        <v>Southern Region</v>
      </c>
      <c r="U4052" t="str" cm="1">
        <f t="array" ref="U4052">_xlfn.IFS(CleanedData[[#This Row],[Purchase Amount]]&lt;500,"Low",
CleanedData[[#This Row],[Purchase Amount]]&lt;5000,"Medium",
TRUE,"High")</f>
        <v>High</v>
      </c>
      <c r="V4052" t="str">
        <f>TEXT(CleanedData[[#This Row],[Date]],"mmmm")</f>
        <v>May</v>
      </c>
      <c r="W4052" t="str">
        <f>"Q"&amp;ROUNDUP(MONTH(CleanedData[[#This Row],[Date]])/3,0)</f>
        <v>Q2</v>
      </c>
      <c r="X4052" t="str">
        <f>IF(CleanedData[[#This Row],[Purchase Amount]]&gt;=5000,"Yes","No")</f>
        <v>Yes</v>
      </c>
      <c r="Y4052">
        <f>IF(CleanedData[[#This Row],[Recommend]]="Yes",1,0)</f>
        <v>0</v>
      </c>
      <c r="Z4052" s="6">
        <f>CleanedData[[#This Row],[Purchase Amount]]*0.15</f>
        <v>814.91399999999999</v>
      </c>
      <c r="AA4052" s="6">
        <f>CleanedData[[#This Row],[Purchase Amount]]*1.15</f>
        <v>6247.674</v>
      </c>
    </row>
    <row r="4053" spans="1:27" x14ac:dyDescent="0.3">
      <c r="A4053">
        <v>4904</v>
      </c>
      <c r="B4053" t="s">
        <v>4278</v>
      </c>
      <c r="C4053" s="1">
        <v>45603</v>
      </c>
      <c r="D4053">
        <v>47</v>
      </c>
      <c r="E4053" t="s">
        <v>39</v>
      </c>
      <c r="F4053" t="s">
        <v>130</v>
      </c>
      <c r="G4053" t="s">
        <v>233</v>
      </c>
      <c r="H4053">
        <v>2</v>
      </c>
      <c r="I4053" t="s">
        <v>42</v>
      </c>
      <c r="J4053" t="s">
        <v>63</v>
      </c>
      <c r="K4053" t="s">
        <v>55</v>
      </c>
      <c r="L4053" t="s">
        <v>45</v>
      </c>
      <c r="N4053" t="s">
        <v>47</v>
      </c>
      <c r="O4053" t="s">
        <v>134</v>
      </c>
      <c r="P4053" t="s">
        <v>8646</v>
      </c>
      <c r="Q4053" t="s">
        <v>93</v>
      </c>
      <c r="R4053" s="6">
        <f>_xlfn.XLOOKUP(CleanedData[[#This Row],[Product]],'02_Lookup_Tables'!$A$2:$A$126,'02_Lookup_Tables'!$B$2:$B$126)</f>
        <v>324.35000000000002</v>
      </c>
      <c r="S4053" t="str">
        <f>VLOOKUP(CleanedData[[#This Row],[Product]],'02_Lookup_Tables'!$H$2:$I$126,2,FALSE)</f>
        <v>Apparel</v>
      </c>
      <c r="T4053" t="str">
        <f>VLOOKUP(CleanedData[[#This Row],[Province]],'02_Lookup_Tables'!$D$2:$E$10,2, FALSE)</f>
        <v>Eastern Region</v>
      </c>
      <c r="U4053" t="str" cm="1">
        <f t="array" ref="U4053">_xlfn.IFS(CleanedData[[#This Row],[Purchase Amount]]&lt;500,"Low",
CleanedData[[#This Row],[Purchase Amount]]&lt;5000,"Medium",
TRUE,"High")</f>
        <v>Low</v>
      </c>
      <c r="V4053" t="str">
        <f>TEXT(CleanedData[[#This Row],[Date]],"mmmm")</f>
        <v>November</v>
      </c>
      <c r="W4053" t="str">
        <f>"Q"&amp;ROUNDUP(MONTH(CleanedData[[#This Row],[Date]])/3,0)</f>
        <v>Q4</v>
      </c>
      <c r="X4053" t="str">
        <f>IF(CleanedData[[#This Row],[Purchase Amount]]&gt;=5000,"Yes","No")</f>
        <v>No</v>
      </c>
      <c r="Y4053">
        <f>IF(CleanedData[[#This Row],[Recommend]]="Yes",1,0)</f>
        <v>0</v>
      </c>
      <c r="Z4053" s="6">
        <f>CleanedData[[#This Row],[Purchase Amount]]*0.15</f>
        <v>48.652500000000003</v>
      </c>
      <c r="AA4053" s="6">
        <f>CleanedData[[#This Row],[Purchase Amount]]*1.15</f>
        <v>373.0025</v>
      </c>
    </row>
    <row r="4054" spans="1:27" x14ac:dyDescent="0.3">
      <c r="A4054">
        <v>4905</v>
      </c>
      <c r="B4054" t="s">
        <v>4279</v>
      </c>
      <c r="C4054" s="1">
        <v>45986</v>
      </c>
      <c r="D4054">
        <v>36</v>
      </c>
      <c r="E4054" t="s">
        <v>39</v>
      </c>
      <c r="F4054" t="s">
        <v>130</v>
      </c>
      <c r="G4054" t="s">
        <v>311</v>
      </c>
      <c r="H4054">
        <v>5</v>
      </c>
      <c r="I4054" t="s">
        <v>42</v>
      </c>
      <c r="J4054" t="s">
        <v>74</v>
      </c>
      <c r="K4054" t="s">
        <v>55</v>
      </c>
      <c r="L4054" t="s">
        <v>45</v>
      </c>
      <c r="M4054" t="s">
        <v>106</v>
      </c>
      <c r="N4054" t="s">
        <v>57</v>
      </c>
      <c r="O4054" t="s">
        <v>148</v>
      </c>
      <c r="P4054" t="s">
        <v>49</v>
      </c>
      <c r="Q4054" t="s">
        <v>81</v>
      </c>
      <c r="R4054" s="6">
        <f>_xlfn.XLOOKUP(CleanedData[[#This Row],[Product]],'02_Lookup_Tables'!$A$2:$A$126,'02_Lookup_Tables'!$B$2:$B$126)</f>
        <v>954.6</v>
      </c>
      <c r="S4054" t="str">
        <f>VLOOKUP(CleanedData[[#This Row],[Product]],'02_Lookup_Tables'!$H$2:$I$126,2,FALSE)</f>
        <v>Apparel</v>
      </c>
      <c r="T4054" t="str">
        <f>VLOOKUP(CleanedData[[#This Row],[Province]],'02_Lookup_Tables'!$D$2:$E$10,2, FALSE)</f>
        <v>Eastern Region</v>
      </c>
      <c r="U4054" t="str" cm="1">
        <f t="array" ref="U4054">_xlfn.IFS(CleanedData[[#This Row],[Purchase Amount]]&lt;500,"Low",
CleanedData[[#This Row],[Purchase Amount]]&lt;5000,"Medium",
TRUE,"High")</f>
        <v>Medium</v>
      </c>
      <c r="V4054" t="str">
        <f>TEXT(CleanedData[[#This Row],[Date]],"mmmm")</f>
        <v>November</v>
      </c>
      <c r="W4054" t="str">
        <f>"Q"&amp;ROUNDUP(MONTH(CleanedData[[#This Row],[Date]])/3,0)</f>
        <v>Q4</v>
      </c>
      <c r="X4054" t="str">
        <f>IF(CleanedData[[#This Row],[Purchase Amount]]&gt;=5000,"Yes","No")</f>
        <v>No</v>
      </c>
      <c r="Y4054">
        <f>IF(CleanedData[[#This Row],[Recommend]]="Yes",1,0)</f>
        <v>0</v>
      </c>
      <c r="Z4054" s="6">
        <f>CleanedData[[#This Row],[Purchase Amount]]*0.15</f>
        <v>143.19</v>
      </c>
      <c r="AA4054" s="6">
        <f>CleanedData[[#This Row],[Purchase Amount]]*1.15</f>
        <v>1097.79</v>
      </c>
    </row>
    <row r="4055" spans="1:27" x14ac:dyDescent="0.3">
      <c r="A4055">
        <v>4906</v>
      </c>
      <c r="B4055" t="s">
        <v>4280</v>
      </c>
      <c r="C4055" s="1">
        <v>45479</v>
      </c>
      <c r="D4055">
        <v>66</v>
      </c>
      <c r="E4055" t="s">
        <v>52</v>
      </c>
      <c r="F4055" t="s">
        <v>108</v>
      </c>
      <c r="G4055" t="s">
        <v>463</v>
      </c>
      <c r="H4055">
        <v>3</v>
      </c>
      <c r="I4055" t="s">
        <v>42</v>
      </c>
      <c r="J4055" t="s">
        <v>54</v>
      </c>
      <c r="K4055" t="s">
        <v>55</v>
      </c>
      <c r="L4055" t="s">
        <v>42</v>
      </c>
      <c r="M4055" t="s">
        <v>190</v>
      </c>
      <c r="N4055" t="s">
        <v>48</v>
      </c>
      <c r="O4055" t="s">
        <v>89</v>
      </c>
      <c r="P4055" t="s">
        <v>49</v>
      </c>
      <c r="Q4055" t="s">
        <v>97</v>
      </c>
      <c r="R4055" s="6">
        <f>_xlfn.XLOOKUP(CleanedData[[#This Row],[Product]],'02_Lookup_Tables'!$A$2:$A$126,'02_Lookup_Tables'!$B$2:$B$126)</f>
        <v>470.6</v>
      </c>
      <c r="S4055" t="str">
        <f>VLOOKUP(CleanedData[[#This Row],[Product]],'02_Lookup_Tables'!$H$2:$I$126,2,FALSE)</f>
        <v>Toys &amp; Games</v>
      </c>
      <c r="T4055" t="str">
        <f>VLOOKUP(CleanedData[[#This Row],[Province]],'02_Lookup_Tables'!$D$2:$E$10,2, FALSE)</f>
        <v>Gauteng Region</v>
      </c>
      <c r="U4055" t="str" cm="1">
        <f t="array" ref="U4055">_xlfn.IFS(CleanedData[[#This Row],[Purchase Amount]]&lt;500,"Low",
CleanedData[[#This Row],[Purchase Amount]]&lt;5000,"Medium",
TRUE,"High")</f>
        <v>Low</v>
      </c>
      <c r="V4055" t="str">
        <f>TEXT(CleanedData[[#This Row],[Date]],"mmmm")</f>
        <v>July</v>
      </c>
      <c r="W4055" t="str">
        <f>"Q"&amp;ROUNDUP(MONTH(CleanedData[[#This Row],[Date]])/3,0)</f>
        <v>Q3</v>
      </c>
      <c r="X4055" t="str">
        <f>IF(CleanedData[[#This Row],[Purchase Amount]]&gt;=5000,"Yes","No")</f>
        <v>No</v>
      </c>
      <c r="Y4055">
        <f>IF(CleanedData[[#This Row],[Recommend]]="Yes",1,0)</f>
        <v>0</v>
      </c>
      <c r="Z4055" s="6">
        <f>CleanedData[[#This Row],[Purchase Amount]]*0.15</f>
        <v>70.59</v>
      </c>
      <c r="AA4055" s="6">
        <f>CleanedData[[#This Row],[Purchase Amount]]*1.15</f>
        <v>541.18999999999994</v>
      </c>
    </row>
    <row r="4056" spans="1:27" x14ac:dyDescent="0.3">
      <c r="A4056">
        <v>4907</v>
      </c>
      <c r="B4056" t="s">
        <v>4281</v>
      </c>
      <c r="C4056" s="1">
        <v>45884</v>
      </c>
      <c r="D4056">
        <v>54</v>
      </c>
      <c r="E4056" t="s">
        <v>52</v>
      </c>
      <c r="F4056" t="s">
        <v>130</v>
      </c>
      <c r="G4056" t="s">
        <v>207</v>
      </c>
      <c r="H4056">
        <v>5</v>
      </c>
      <c r="I4056" t="s">
        <v>42</v>
      </c>
      <c r="J4056" t="s">
        <v>54</v>
      </c>
      <c r="K4056" t="s">
        <v>64</v>
      </c>
      <c r="L4056" t="s">
        <v>45</v>
      </c>
      <c r="M4056" t="s">
        <v>46</v>
      </c>
      <c r="N4056" t="s">
        <v>57</v>
      </c>
      <c r="O4056" t="s">
        <v>89</v>
      </c>
      <c r="P4056" t="s">
        <v>70</v>
      </c>
      <c r="Q4056" t="s">
        <v>93</v>
      </c>
      <c r="R4056" s="6">
        <f>_xlfn.XLOOKUP(CleanedData[[#This Row],[Product]],'02_Lookup_Tables'!$A$2:$A$126,'02_Lookup_Tables'!$B$2:$B$126)</f>
        <v>3755.73</v>
      </c>
      <c r="S4056" t="str">
        <f>VLOOKUP(CleanedData[[#This Row],[Product]],'02_Lookup_Tables'!$H$2:$I$126,2,FALSE)</f>
        <v>Sports &amp; Outdoors</v>
      </c>
      <c r="T4056" t="str">
        <f>VLOOKUP(CleanedData[[#This Row],[Province]],'02_Lookup_Tables'!$D$2:$E$10,2, FALSE)</f>
        <v>Eastern Region</v>
      </c>
      <c r="U4056" t="str" cm="1">
        <f t="array" ref="U4056">_xlfn.IFS(CleanedData[[#This Row],[Purchase Amount]]&lt;500,"Low",
CleanedData[[#This Row],[Purchase Amount]]&lt;5000,"Medium",
TRUE,"High")</f>
        <v>Medium</v>
      </c>
      <c r="V4056" t="str">
        <f>TEXT(CleanedData[[#This Row],[Date]],"mmmm")</f>
        <v>August</v>
      </c>
      <c r="W4056" t="str">
        <f>"Q"&amp;ROUNDUP(MONTH(CleanedData[[#This Row],[Date]])/3,0)</f>
        <v>Q3</v>
      </c>
      <c r="X4056" t="str">
        <f>IF(CleanedData[[#This Row],[Purchase Amount]]&gt;=5000,"Yes","No")</f>
        <v>No</v>
      </c>
      <c r="Y4056">
        <f>IF(CleanedData[[#This Row],[Recommend]]="Yes",1,0)</f>
        <v>0</v>
      </c>
      <c r="Z4056" s="6">
        <f>CleanedData[[#This Row],[Purchase Amount]]*0.15</f>
        <v>563.35950000000003</v>
      </c>
      <c r="AA4056" s="6">
        <f>CleanedData[[#This Row],[Purchase Amount]]*1.15</f>
        <v>4319.0895</v>
      </c>
    </row>
    <row r="4057" spans="1:27" x14ac:dyDescent="0.3">
      <c r="A4057">
        <v>4908</v>
      </c>
      <c r="B4057" t="s">
        <v>4282</v>
      </c>
      <c r="C4057" s="1">
        <v>45707</v>
      </c>
      <c r="D4057">
        <v>22</v>
      </c>
      <c r="E4057" t="s">
        <v>52</v>
      </c>
      <c r="F4057" t="s">
        <v>68</v>
      </c>
      <c r="G4057" t="s">
        <v>347</v>
      </c>
      <c r="H4057">
        <v>4</v>
      </c>
      <c r="I4057" t="s">
        <v>42</v>
      </c>
      <c r="J4057" t="s">
        <v>74</v>
      </c>
      <c r="K4057" t="s">
        <v>44</v>
      </c>
      <c r="L4057" t="s">
        <v>42</v>
      </c>
      <c r="M4057" t="s">
        <v>88</v>
      </c>
      <c r="N4057" t="s">
        <v>96</v>
      </c>
      <c r="O4057" t="s">
        <v>89</v>
      </c>
      <c r="P4057" t="s">
        <v>70</v>
      </c>
      <c r="Q4057" t="s">
        <v>66</v>
      </c>
      <c r="R4057" s="6">
        <f>_xlfn.XLOOKUP(CleanedData[[#This Row],[Product]],'02_Lookup_Tables'!$A$2:$A$126,'02_Lookup_Tables'!$B$2:$B$126)</f>
        <v>16523.5</v>
      </c>
      <c r="S4057" t="str">
        <f>VLOOKUP(CleanedData[[#This Row],[Product]],'02_Lookup_Tables'!$H$2:$I$126,2,FALSE)</f>
        <v>Electronics</v>
      </c>
      <c r="T4057" t="str">
        <f>VLOOKUP(CleanedData[[#This Row],[Province]],'02_Lookup_Tables'!$D$2:$E$10,2, FALSE)</f>
        <v>Northern Region</v>
      </c>
      <c r="U4057" t="str" cm="1">
        <f t="array" ref="U4057">_xlfn.IFS(CleanedData[[#This Row],[Purchase Amount]]&lt;500,"Low",
CleanedData[[#This Row],[Purchase Amount]]&lt;5000,"Medium",
TRUE,"High")</f>
        <v>High</v>
      </c>
      <c r="V4057" t="str">
        <f>TEXT(CleanedData[[#This Row],[Date]],"mmmm")</f>
        <v>February</v>
      </c>
      <c r="W4057" t="str">
        <f>"Q"&amp;ROUNDUP(MONTH(CleanedData[[#This Row],[Date]])/3,0)</f>
        <v>Q1</v>
      </c>
      <c r="X4057" t="str">
        <f>IF(CleanedData[[#This Row],[Purchase Amount]]&gt;=5000,"Yes","No")</f>
        <v>Yes</v>
      </c>
      <c r="Y4057">
        <f>IF(CleanedData[[#This Row],[Recommend]]="Yes",1,0)</f>
        <v>0</v>
      </c>
      <c r="Z4057" s="6">
        <f>CleanedData[[#This Row],[Purchase Amount]]*0.15</f>
        <v>2478.5250000000001</v>
      </c>
      <c r="AA4057" s="6">
        <f>CleanedData[[#This Row],[Purchase Amount]]*1.15</f>
        <v>19002.024999999998</v>
      </c>
    </row>
    <row r="4058" spans="1:27" x14ac:dyDescent="0.3">
      <c r="A4058">
        <v>4909</v>
      </c>
      <c r="B4058" t="s">
        <v>4283</v>
      </c>
      <c r="C4058" s="1">
        <v>45979</v>
      </c>
      <c r="D4058">
        <v>72</v>
      </c>
      <c r="E4058" t="s">
        <v>39</v>
      </c>
      <c r="F4058" t="s">
        <v>68</v>
      </c>
      <c r="G4058" t="s">
        <v>105</v>
      </c>
      <c r="H4058">
        <v>3</v>
      </c>
      <c r="I4058" t="s">
        <v>42</v>
      </c>
      <c r="J4058" t="s">
        <v>69</v>
      </c>
      <c r="K4058" t="s">
        <v>44</v>
      </c>
      <c r="L4058" t="s">
        <v>45</v>
      </c>
      <c r="M4058" t="s">
        <v>147</v>
      </c>
      <c r="N4058" t="s">
        <v>48</v>
      </c>
      <c r="O4058" t="s">
        <v>148</v>
      </c>
      <c r="P4058" t="s">
        <v>49</v>
      </c>
      <c r="Q4058" t="s">
        <v>97</v>
      </c>
      <c r="R4058" s="6">
        <f>_xlfn.XLOOKUP(CleanedData[[#This Row],[Product]],'02_Lookup_Tables'!$A$2:$A$126,'02_Lookup_Tables'!$B$2:$B$126)</f>
        <v>231.22</v>
      </c>
      <c r="S4058" t="str">
        <f>VLOOKUP(CleanedData[[#This Row],[Product]],'02_Lookup_Tables'!$H$2:$I$126,2,FALSE)</f>
        <v>Beauty &amp; Personal Care</v>
      </c>
      <c r="T4058" t="str">
        <f>VLOOKUP(CleanedData[[#This Row],[Province]],'02_Lookup_Tables'!$D$2:$E$10,2, FALSE)</f>
        <v>Northern Region</v>
      </c>
      <c r="U4058" t="str" cm="1">
        <f t="array" ref="U4058">_xlfn.IFS(CleanedData[[#This Row],[Purchase Amount]]&lt;500,"Low",
CleanedData[[#This Row],[Purchase Amount]]&lt;5000,"Medium",
TRUE,"High")</f>
        <v>Low</v>
      </c>
      <c r="V4058" t="str">
        <f>TEXT(CleanedData[[#This Row],[Date]],"mmmm")</f>
        <v>November</v>
      </c>
      <c r="W4058" t="str">
        <f>"Q"&amp;ROUNDUP(MONTH(CleanedData[[#This Row],[Date]])/3,0)</f>
        <v>Q4</v>
      </c>
      <c r="X4058" t="str">
        <f>IF(CleanedData[[#This Row],[Purchase Amount]]&gt;=5000,"Yes","No")</f>
        <v>No</v>
      </c>
      <c r="Y4058">
        <f>IF(CleanedData[[#This Row],[Recommend]]="Yes",1,0)</f>
        <v>0</v>
      </c>
      <c r="Z4058" s="6">
        <f>CleanedData[[#This Row],[Purchase Amount]]*0.15</f>
        <v>34.683</v>
      </c>
      <c r="AA4058" s="6">
        <f>CleanedData[[#This Row],[Purchase Amount]]*1.15</f>
        <v>265.90299999999996</v>
      </c>
    </row>
    <row r="4059" spans="1:27" x14ac:dyDescent="0.3">
      <c r="A4059">
        <v>4910</v>
      </c>
      <c r="B4059" t="s">
        <v>4284</v>
      </c>
      <c r="C4059" s="1">
        <v>45798</v>
      </c>
      <c r="D4059">
        <v>47</v>
      </c>
      <c r="E4059" t="s">
        <v>60</v>
      </c>
      <c r="F4059" t="s">
        <v>61</v>
      </c>
      <c r="G4059" t="s">
        <v>419</v>
      </c>
      <c r="H4059">
        <v>4</v>
      </c>
      <c r="I4059" t="s">
        <v>45</v>
      </c>
      <c r="J4059" t="s">
        <v>74</v>
      </c>
      <c r="K4059" t="s">
        <v>44</v>
      </c>
      <c r="L4059" t="s">
        <v>42</v>
      </c>
      <c r="M4059" t="s">
        <v>136</v>
      </c>
      <c r="N4059" t="s">
        <v>96</v>
      </c>
      <c r="O4059" t="s">
        <v>89</v>
      </c>
      <c r="P4059" t="s">
        <v>70</v>
      </c>
      <c r="Q4059" t="s">
        <v>93</v>
      </c>
      <c r="R4059" s="6">
        <f>_xlfn.XLOOKUP(CleanedData[[#This Row],[Product]],'02_Lookup_Tables'!$A$2:$A$126,'02_Lookup_Tables'!$B$2:$B$126)</f>
        <v>96.11</v>
      </c>
      <c r="S4059" t="str">
        <f>VLOOKUP(CleanedData[[#This Row],[Product]],'02_Lookup_Tables'!$H$2:$I$126,2,FALSE)</f>
        <v>Apparel</v>
      </c>
      <c r="T4059" t="str">
        <f>VLOOKUP(CleanedData[[#This Row],[Province]],'02_Lookup_Tables'!$D$2:$E$10,2, FALSE)</f>
        <v>Southern Region</v>
      </c>
      <c r="U4059" t="str" cm="1">
        <f t="array" ref="U4059">_xlfn.IFS(CleanedData[[#This Row],[Purchase Amount]]&lt;500,"Low",
CleanedData[[#This Row],[Purchase Amount]]&lt;5000,"Medium",
TRUE,"High")</f>
        <v>Low</v>
      </c>
      <c r="V4059" t="str">
        <f>TEXT(CleanedData[[#This Row],[Date]],"mmmm")</f>
        <v>May</v>
      </c>
      <c r="W4059" t="str">
        <f>"Q"&amp;ROUNDUP(MONTH(CleanedData[[#This Row],[Date]])/3,0)</f>
        <v>Q2</v>
      </c>
      <c r="X4059" t="str">
        <f>IF(CleanedData[[#This Row],[Purchase Amount]]&gt;=5000,"Yes","No")</f>
        <v>No</v>
      </c>
      <c r="Y4059">
        <f>IF(CleanedData[[#This Row],[Recommend]]="Yes",1,0)</f>
        <v>1</v>
      </c>
      <c r="Z4059" s="6">
        <f>CleanedData[[#This Row],[Purchase Amount]]*0.15</f>
        <v>14.416499999999999</v>
      </c>
      <c r="AA4059" s="6">
        <f>CleanedData[[#This Row],[Purchase Amount]]*1.15</f>
        <v>110.52649999999998</v>
      </c>
    </row>
    <row r="4060" spans="1:27" x14ac:dyDescent="0.3">
      <c r="A4060">
        <v>4911</v>
      </c>
      <c r="B4060" t="s">
        <v>4285</v>
      </c>
      <c r="C4060" s="1">
        <v>45585</v>
      </c>
      <c r="D4060">
        <v>47</v>
      </c>
      <c r="E4060" t="s">
        <v>60</v>
      </c>
      <c r="F4060" t="s">
        <v>83</v>
      </c>
      <c r="G4060" t="s">
        <v>294</v>
      </c>
      <c r="H4060">
        <v>2</v>
      </c>
      <c r="I4060" t="s">
        <v>42</v>
      </c>
      <c r="J4060" t="s">
        <v>74</v>
      </c>
      <c r="K4060" t="s">
        <v>44</v>
      </c>
      <c r="L4060" t="s">
        <v>45</v>
      </c>
      <c r="N4060" t="s">
        <v>47</v>
      </c>
      <c r="O4060" t="s">
        <v>134</v>
      </c>
      <c r="P4060" t="s">
        <v>8646</v>
      </c>
      <c r="Q4060" t="s">
        <v>93</v>
      </c>
      <c r="R4060" s="6">
        <f>_xlfn.XLOOKUP(CleanedData[[#This Row],[Product]],'02_Lookup_Tables'!$A$2:$A$126,'02_Lookup_Tables'!$B$2:$B$126)</f>
        <v>16291.52</v>
      </c>
      <c r="S4060" t="str">
        <f>VLOOKUP(CleanedData[[#This Row],[Product]],'02_Lookup_Tables'!$H$2:$I$126,2,FALSE)</f>
        <v>Home Devices</v>
      </c>
      <c r="T4060" t="str">
        <f>VLOOKUP(CleanedData[[#This Row],[Province]],'02_Lookup_Tables'!$D$2:$E$10,2, FALSE)</f>
        <v>Western Region</v>
      </c>
      <c r="U4060" t="str" cm="1">
        <f t="array" ref="U4060">_xlfn.IFS(CleanedData[[#This Row],[Purchase Amount]]&lt;500,"Low",
CleanedData[[#This Row],[Purchase Amount]]&lt;5000,"Medium",
TRUE,"High")</f>
        <v>High</v>
      </c>
      <c r="V4060" t="str">
        <f>TEXT(CleanedData[[#This Row],[Date]],"mmmm")</f>
        <v>October</v>
      </c>
      <c r="W4060" t="str">
        <f>"Q"&amp;ROUNDUP(MONTH(CleanedData[[#This Row],[Date]])/3,0)</f>
        <v>Q4</v>
      </c>
      <c r="X4060" t="str">
        <f>IF(CleanedData[[#This Row],[Purchase Amount]]&gt;=5000,"Yes","No")</f>
        <v>Yes</v>
      </c>
      <c r="Y4060">
        <f>IF(CleanedData[[#This Row],[Recommend]]="Yes",1,0)</f>
        <v>0</v>
      </c>
      <c r="Z4060" s="6">
        <f>CleanedData[[#This Row],[Purchase Amount]]*0.15</f>
        <v>2443.7280000000001</v>
      </c>
      <c r="AA4060" s="6">
        <f>CleanedData[[#This Row],[Purchase Amount]]*1.15</f>
        <v>18735.248</v>
      </c>
    </row>
    <row r="4061" spans="1:27" x14ac:dyDescent="0.3">
      <c r="A4061">
        <v>4912</v>
      </c>
      <c r="B4061" t="s">
        <v>4286</v>
      </c>
      <c r="C4061" s="1">
        <v>45831</v>
      </c>
      <c r="D4061">
        <v>78</v>
      </c>
      <c r="E4061" t="s">
        <v>39</v>
      </c>
      <c r="F4061" t="s">
        <v>130</v>
      </c>
      <c r="G4061" t="s">
        <v>419</v>
      </c>
      <c r="H4061">
        <v>2</v>
      </c>
      <c r="I4061" t="s">
        <v>42</v>
      </c>
      <c r="J4061" t="s">
        <v>63</v>
      </c>
      <c r="K4061" t="s">
        <v>55</v>
      </c>
      <c r="L4061" t="s">
        <v>42</v>
      </c>
      <c r="M4061" t="s">
        <v>180</v>
      </c>
      <c r="N4061" t="s">
        <v>47</v>
      </c>
      <c r="O4061" t="s">
        <v>89</v>
      </c>
      <c r="P4061" t="s">
        <v>49</v>
      </c>
      <c r="Q4061" t="s">
        <v>97</v>
      </c>
      <c r="R4061" s="6">
        <f>_xlfn.XLOOKUP(CleanedData[[#This Row],[Product]],'02_Lookup_Tables'!$A$2:$A$126,'02_Lookup_Tables'!$B$2:$B$126)</f>
        <v>96.11</v>
      </c>
      <c r="S4061" t="str">
        <f>VLOOKUP(CleanedData[[#This Row],[Product]],'02_Lookup_Tables'!$H$2:$I$126,2,FALSE)</f>
        <v>Apparel</v>
      </c>
      <c r="T4061" t="str">
        <f>VLOOKUP(CleanedData[[#This Row],[Province]],'02_Lookup_Tables'!$D$2:$E$10,2, FALSE)</f>
        <v>Eastern Region</v>
      </c>
      <c r="U4061" t="str" cm="1">
        <f t="array" ref="U4061">_xlfn.IFS(CleanedData[[#This Row],[Purchase Amount]]&lt;500,"Low",
CleanedData[[#This Row],[Purchase Amount]]&lt;5000,"Medium",
TRUE,"High")</f>
        <v>Low</v>
      </c>
      <c r="V4061" t="str">
        <f>TEXT(CleanedData[[#This Row],[Date]],"mmmm")</f>
        <v>June</v>
      </c>
      <c r="W4061" t="str">
        <f>"Q"&amp;ROUNDUP(MONTH(CleanedData[[#This Row],[Date]])/3,0)</f>
        <v>Q2</v>
      </c>
      <c r="X4061" t="str">
        <f>IF(CleanedData[[#This Row],[Purchase Amount]]&gt;=5000,"Yes","No")</f>
        <v>No</v>
      </c>
      <c r="Y4061">
        <f>IF(CleanedData[[#This Row],[Recommend]]="Yes",1,0)</f>
        <v>0</v>
      </c>
      <c r="Z4061" s="6">
        <f>CleanedData[[#This Row],[Purchase Amount]]*0.15</f>
        <v>14.416499999999999</v>
      </c>
      <c r="AA4061" s="6">
        <f>CleanedData[[#This Row],[Purchase Amount]]*1.15</f>
        <v>110.52649999999998</v>
      </c>
    </row>
    <row r="4062" spans="1:27" x14ac:dyDescent="0.3">
      <c r="A4062">
        <v>4913</v>
      </c>
      <c r="B4062" t="s">
        <v>4287</v>
      </c>
      <c r="C4062" s="1">
        <v>45878</v>
      </c>
      <c r="D4062">
        <v>58</v>
      </c>
      <c r="E4062" t="s">
        <v>52</v>
      </c>
      <c r="F4062" t="s">
        <v>72</v>
      </c>
      <c r="G4062" t="s">
        <v>246</v>
      </c>
      <c r="H4062">
        <v>4</v>
      </c>
      <c r="I4062" t="s">
        <v>42</v>
      </c>
      <c r="J4062" t="s">
        <v>74</v>
      </c>
      <c r="K4062" t="s">
        <v>55</v>
      </c>
      <c r="L4062" t="s">
        <v>45</v>
      </c>
      <c r="M4062" t="s">
        <v>92</v>
      </c>
      <c r="N4062" t="s">
        <v>96</v>
      </c>
      <c r="O4062" t="s">
        <v>89</v>
      </c>
      <c r="P4062" t="s">
        <v>70</v>
      </c>
      <c r="Q4062" t="s">
        <v>50</v>
      </c>
      <c r="R4062" s="6">
        <f>_xlfn.XLOOKUP(CleanedData[[#This Row],[Product]],'02_Lookup_Tables'!$A$2:$A$126,'02_Lookup_Tables'!$B$2:$B$126)</f>
        <v>2603.98</v>
      </c>
      <c r="S4062" t="str">
        <f>VLOOKUP(CleanedData[[#This Row],[Product]],'02_Lookup_Tables'!$H$2:$I$126,2,FALSE)</f>
        <v>Accessories</v>
      </c>
      <c r="T4062" t="str">
        <f>VLOOKUP(CleanedData[[#This Row],[Province]],'02_Lookup_Tables'!$D$2:$E$10,2, FALSE)</f>
        <v>Central Region</v>
      </c>
      <c r="U4062" t="str" cm="1">
        <f t="array" ref="U4062">_xlfn.IFS(CleanedData[[#This Row],[Purchase Amount]]&lt;500,"Low",
CleanedData[[#This Row],[Purchase Amount]]&lt;5000,"Medium",
TRUE,"High")</f>
        <v>Medium</v>
      </c>
      <c r="V4062" t="str">
        <f>TEXT(CleanedData[[#This Row],[Date]],"mmmm")</f>
        <v>August</v>
      </c>
      <c r="W4062" t="str">
        <f>"Q"&amp;ROUNDUP(MONTH(CleanedData[[#This Row],[Date]])/3,0)</f>
        <v>Q3</v>
      </c>
      <c r="X4062" t="str">
        <f>IF(CleanedData[[#This Row],[Purchase Amount]]&gt;=5000,"Yes","No")</f>
        <v>No</v>
      </c>
      <c r="Y4062">
        <f>IF(CleanedData[[#This Row],[Recommend]]="Yes",1,0)</f>
        <v>0</v>
      </c>
      <c r="Z4062" s="6">
        <f>CleanedData[[#This Row],[Purchase Amount]]*0.15</f>
        <v>390.59699999999998</v>
      </c>
      <c r="AA4062" s="6">
        <f>CleanedData[[#This Row],[Purchase Amount]]*1.15</f>
        <v>2994.5769999999998</v>
      </c>
    </row>
    <row r="4063" spans="1:27" x14ac:dyDescent="0.3">
      <c r="A4063">
        <v>4914</v>
      </c>
      <c r="B4063" t="s">
        <v>4288</v>
      </c>
      <c r="C4063" s="1">
        <v>45344</v>
      </c>
      <c r="D4063">
        <v>73</v>
      </c>
      <c r="E4063" t="s">
        <v>39</v>
      </c>
      <c r="F4063" t="s">
        <v>61</v>
      </c>
      <c r="G4063" t="s">
        <v>128</v>
      </c>
      <c r="H4063">
        <v>2</v>
      </c>
      <c r="I4063" t="s">
        <v>45</v>
      </c>
      <c r="J4063" t="s">
        <v>54</v>
      </c>
      <c r="K4063" t="s">
        <v>55</v>
      </c>
      <c r="L4063" t="s">
        <v>45</v>
      </c>
      <c r="M4063" t="s">
        <v>85</v>
      </c>
      <c r="N4063" t="s">
        <v>47</v>
      </c>
      <c r="O4063" t="s">
        <v>48</v>
      </c>
      <c r="P4063" t="s">
        <v>49</v>
      </c>
      <c r="Q4063" t="s">
        <v>97</v>
      </c>
      <c r="R4063" s="6">
        <f>_xlfn.XLOOKUP(CleanedData[[#This Row],[Product]],'02_Lookup_Tables'!$A$2:$A$126,'02_Lookup_Tables'!$B$2:$B$126)</f>
        <v>3747.26</v>
      </c>
      <c r="S4063" t="str">
        <f>VLOOKUP(CleanedData[[#This Row],[Product]],'02_Lookup_Tables'!$H$2:$I$126,2,FALSE)</f>
        <v>Apparel</v>
      </c>
      <c r="T4063" t="str">
        <f>VLOOKUP(CleanedData[[#This Row],[Province]],'02_Lookup_Tables'!$D$2:$E$10,2, FALSE)</f>
        <v>Southern Region</v>
      </c>
      <c r="U4063" t="str" cm="1">
        <f t="array" ref="U4063">_xlfn.IFS(CleanedData[[#This Row],[Purchase Amount]]&lt;500,"Low",
CleanedData[[#This Row],[Purchase Amount]]&lt;5000,"Medium",
TRUE,"High")</f>
        <v>Medium</v>
      </c>
      <c r="V4063" t="str">
        <f>TEXT(CleanedData[[#This Row],[Date]],"mmmm")</f>
        <v>February</v>
      </c>
      <c r="W4063" t="str">
        <f>"Q"&amp;ROUNDUP(MONTH(CleanedData[[#This Row],[Date]])/3,0)</f>
        <v>Q1</v>
      </c>
      <c r="X4063" t="str">
        <f>IF(CleanedData[[#This Row],[Purchase Amount]]&gt;=5000,"Yes","No")</f>
        <v>No</v>
      </c>
      <c r="Y4063">
        <f>IF(CleanedData[[#This Row],[Recommend]]="Yes",1,0)</f>
        <v>1</v>
      </c>
      <c r="Z4063" s="6">
        <f>CleanedData[[#This Row],[Purchase Amount]]*0.15</f>
        <v>562.08900000000006</v>
      </c>
      <c r="AA4063" s="6">
        <f>CleanedData[[#This Row],[Purchase Amount]]*1.15</f>
        <v>4309.3490000000002</v>
      </c>
    </row>
    <row r="4064" spans="1:27" x14ac:dyDescent="0.3">
      <c r="A4064">
        <v>4915</v>
      </c>
      <c r="B4064" t="s">
        <v>4289</v>
      </c>
      <c r="C4064" s="1">
        <v>45619</v>
      </c>
      <c r="D4064">
        <v>67</v>
      </c>
      <c r="E4064" t="s">
        <v>60</v>
      </c>
      <c r="F4064" t="s">
        <v>130</v>
      </c>
      <c r="G4064" t="s">
        <v>311</v>
      </c>
      <c r="H4064">
        <v>5</v>
      </c>
      <c r="I4064" t="s">
        <v>45</v>
      </c>
      <c r="J4064" t="s">
        <v>43</v>
      </c>
      <c r="K4064" t="s">
        <v>64</v>
      </c>
      <c r="L4064" t="s">
        <v>42</v>
      </c>
      <c r="M4064" t="s">
        <v>151</v>
      </c>
      <c r="N4064" t="s">
        <v>57</v>
      </c>
      <c r="O4064" t="s">
        <v>89</v>
      </c>
      <c r="P4064" t="s">
        <v>70</v>
      </c>
      <c r="Q4064" t="s">
        <v>97</v>
      </c>
      <c r="R4064" s="6">
        <f>_xlfn.XLOOKUP(CleanedData[[#This Row],[Product]],'02_Lookup_Tables'!$A$2:$A$126,'02_Lookup_Tables'!$B$2:$B$126)</f>
        <v>954.6</v>
      </c>
      <c r="S4064" t="str">
        <f>VLOOKUP(CleanedData[[#This Row],[Product]],'02_Lookup_Tables'!$H$2:$I$126,2,FALSE)</f>
        <v>Apparel</v>
      </c>
      <c r="T4064" t="str">
        <f>VLOOKUP(CleanedData[[#This Row],[Province]],'02_Lookup_Tables'!$D$2:$E$10,2, FALSE)</f>
        <v>Eastern Region</v>
      </c>
      <c r="U4064" t="str" cm="1">
        <f t="array" ref="U4064">_xlfn.IFS(CleanedData[[#This Row],[Purchase Amount]]&lt;500,"Low",
CleanedData[[#This Row],[Purchase Amount]]&lt;5000,"Medium",
TRUE,"High")</f>
        <v>Medium</v>
      </c>
      <c r="V4064" t="str">
        <f>TEXT(CleanedData[[#This Row],[Date]],"mmmm")</f>
        <v>November</v>
      </c>
      <c r="W4064" t="str">
        <f>"Q"&amp;ROUNDUP(MONTH(CleanedData[[#This Row],[Date]])/3,0)</f>
        <v>Q4</v>
      </c>
      <c r="X4064" t="str">
        <f>IF(CleanedData[[#This Row],[Purchase Amount]]&gt;=5000,"Yes","No")</f>
        <v>No</v>
      </c>
      <c r="Y4064">
        <f>IF(CleanedData[[#This Row],[Recommend]]="Yes",1,0)</f>
        <v>1</v>
      </c>
      <c r="Z4064" s="6">
        <f>CleanedData[[#This Row],[Purchase Amount]]*0.15</f>
        <v>143.19</v>
      </c>
      <c r="AA4064" s="6">
        <f>CleanedData[[#This Row],[Purchase Amount]]*1.15</f>
        <v>1097.79</v>
      </c>
    </row>
    <row r="4065" spans="1:27" x14ac:dyDescent="0.3">
      <c r="A4065">
        <v>4916</v>
      </c>
      <c r="B4065" t="s">
        <v>4290</v>
      </c>
      <c r="C4065" s="1">
        <v>45543</v>
      </c>
      <c r="D4065">
        <v>42</v>
      </c>
      <c r="E4065" t="s">
        <v>52</v>
      </c>
      <c r="F4065" t="s">
        <v>72</v>
      </c>
      <c r="G4065" t="s">
        <v>505</v>
      </c>
      <c r="H4065">
        <v>1</v>
      </c>
      <c r="I4065" t="s">
        <v>45</v>
      </c>
      <c r="J4065" t="s">
        <v>43</v>
      </c>
      <c r="K4065" t="s">
        <v>55</v>
      </c>
      <c r="L4065" t="s">
        <v>45</v>
      </c>
      <c r="M4065" t="s">
        <v>123</v>
      </c>
      <c r="N4065" t="s">
        <v>80</v>
      </c>
      <c r="O4065" t="s">
        <v>89</v>
      </c>
      <c r="P4065" t="s">
        <v>49</v>
      </c>
      <c r="Q4065" t="s">
        <v>81</v>
      </c>
      <c r="R4065" s="6">
        <f>_xlfn.XLOOKUP(CleanedData[[#This Row],[Product]],'02_Lookup_Tables'!$A$2:$A$126,'02_Lookup_Tables'!$B$2:$B$126)</f>
        <v>2572.02</v>
      </c>
      <c r="S4065" t="str">
        <f>VLOOKUP(CleanedData[[#This Row],[Product]],'02_Lookup_Tables'!$H$2:$I$126,2,FALSE)</f>
        <v>Home &amp; Living</v>
      </c>
      <c r="T4065" t="str">
        <f>VLOOKUP(CleanedData[[#This Row],[Province]],'02_Lookup_Tables'!$D$2:$E$10,2, FALSE)</f>
        <v>Central Region</v>
      </c>
      <c r="U4065" t="str" cm="1">
        <f t="array" ref="U4065">_xlfn.IFS(CleanedData[[#This Row],[Purchase Amount]]&lt;500,"Low",
CleanedData[[#This Row],[Purchase Amount]]&lt;5000,"Medium",
TRUE,"High")</f>
        <v>Medium</v>
      </c>
      <c r="V4065" t="str">
        <f>TEXT(CleanedData[[#This Row],[Date]],"mmmm")</f>
        <v>September</v>
      </c>
      <c r="W4065" t="str">
        <f>"Q"&amp;ROUNDUP(MONTH(CleanedData[[#This Row],[Date]])/3,0)</f>
        <v>Q3</v>
      </c>
      <c r="X4065" t="str">
        <f>IF(CleanedData[[#This Row],[Purchase Amount]]&gt;=5000,"Yes","No")</f>
        <v>No</v>
      </c>
      <c r="Y4065">
        <f>IF(CleanedData[[#This Row],[Recommend]]="Yes",1,0)</f>
        <v>1</v>
      </c>
      <c r="Z4065" s="6">
        <f>CleanedData[[#This Row],[Purchase Amount]]*0.15</f>
        <v>385.803</v>
      </c>
      <c r="AA4065" s="6">
        <f>CleanedData[[#This Row],[Purchase Amount]]*1.15</f>
        <v>2957.8229999999999</v>
      </c>
    </row>
    <row r="4066" spans="1:27" x14ac:dyDescent="0.3">
      <c r="A4066">
        <v>4917</v>
      </c>
      <c r="B4066" t="s">
        <v>4291</v>
      </c>
      <c r="C4066" s="1">
        <v>45876</v>
      </c>
      <c r="D4066">
        <v>59</v>
      </c>
      <c r="E4066" t="s">
        <v>60</v>
      </c>
      <c r="F4066" t="s">
        <v>130</v>
      </c>
      <c r="G4066" t="s">
        <v>182</v>
      </c>
      <c r="H4066">
        <v>2</v>
      </c>
      <c r="I4066" t="s">
        <v>42</v>
      </c>
      <c r="J4066" t="s">
        <v>63</v>
      </c>
      <c r="K4066" t="s">
        <v>64</v>
      </c>
      <c r="L4066" t="s">
        <v>45</v>
      </c>
      <c r="M4066" t="s">
        <v>79</v>
      </c>
      <c r="N4066" t="s">
        <v>47</v>
      </c>
      <c r="O4066" t="s">
        <v>89</v>
      </c>
      <c r="P4066" t="s">
        <v>49</v>
      </c>
      <c r="Q4066" t="s">
        <v>50</v>
      </c>
      <c r="R4066" s="6">
        <f>_xlfn.XLOOKUP(CleanedData[[#This Row],[Product]],'02_Lookup_Tables'!$A$2:$A$126,'02_Lookup_Tables'!$B$2:$B$126)</f>
        <v>3715.65</v>
      </c>
      <c r="S4066" t="str">
        <f>VLOOKUP(CleanedData[[#This Row],[Product]],'02_Lookup_Tables'!$H$2:$I$126,2,FALSE)</f>
        <v>Home Devices</v>
      </c>
      <c r="T4066" t="str">
        <f>VLOOKUP(CleanedData[[#This Row],[Province]],'02_Lookup_Tables'!$D$2:$E$10,2, FALSE)</f>
        <v>Eastern Region</v>
      </c>
      <c r="U4066" t="str" cm="1">
        <f t="array" ref="U4066">_xlfn.IFS(CleanedData[[#This Row],[Purchase Amount]]&lt;500,"Low",
CleanedData[[#This Row],[Purchase Amount]]&lt;5000,"Medium",
TRUE,"High")</f>
        <v>Medium</v>
      </c>
      <c r="V4066" t="str">
        <f>TEXT(CleanedData[[#This Row],[Date]],"mmmm")</f>
        <v>August</v>
      </c>
      <c r="W4066" t="str">
        <f>"Q"&amp;ROUNDUP(MONTH(CleanedData[[#This Row],[Date]])/3,0)</f>
        <v>Q3</v>
      </c>
      <c r="X4066" t="str">
        <f>IF(CleanedData[[#This Row],[Purchase Amount]]&gt;=5000,"Yes","No")</f>
        <v>No</v>
      </c>
      <c r="Y4066">
        <f>IF(CleanedData[[#This Row],[Recommend]]="Yes",1,0)</f>
        <v>0</v>
      </c>
      <c r="Z4066" s="6">
        <f>CleanedData[[#This Row],[Purchase Amount]]*0.15</f>
        <v>557.34749999999997</v>
      </c>
      <c r="AA4066" s="6">
        <f>CleanedData[[#This Row],[Purchase Amount]]*1.15</f>
        <v>4272.9974999999995</v>
      </c>
    </row>
    <row r="4067" spans="1:27" x14ac:dyDescent="0.3">
      <c r="A4067">
        <v>4918</v>
      </c>
      <c r="B4067" t="s">
        <v>4292</v>
      </c>
      <c r="C4067" s="1">
        <v>45355</v>
      </c>
      <c r="D4067">
        <v>43</v>
      </c>
      <c r="E4067" t="s">
        <v>52</v>
      </c>
      <c r="F4067" t="s">
        <v>40</v>
      </c>
      <c r="G4067" t="s">
        <v>118</v>
      </c>
      <c r="H4067">
        <v>5</v>
      </c>
      <c r="I4067" t="s">
        <v>45</v>
      </c>
      <c r="J4067" t="s">
        <v>43</v>
      </c>
      <c r="K4067" t="s">
        <v>64</v>
      </c>
      <c r="L4067" t="s">
        <v>45</v>
      </c>
      <c r="M4067" t="s">
        <v>92</v>
      </c>
      <c r="N4067" t="s">
        <v>57</v>
      </c>
      <c r="O4067" t="s">
        <v>89</v>
      </c>
      <c r="P4067" t="s">
        <v>70</v>
      </c>
      <c r="Q4067" t="s">
        <v>81</v>
      </c>
      <c r="R4067" s="6">
        <f>_xlfn.XLOOKUP(CleanedData[[#This Row],[Product]],'02_Lookup_Tables'!$A$2:$A$126,'02_Lookup_Tables'!$B$2:$B$126)</f>
        <v>368.99</v>
      </c>
      <c r="S4067" t="str">
        <f>VLOOKUP(CleanedData[[#This Row],[Product]],'02_Lookup_Tables'!$H$2:$I$126,2,FALSE)</f>
        <v>Accessories</v>
      </c>
      <c r="T4067" t="str">
        <f>VLOOKUP(CleanedData[[#This Row],[Province]],'02_Lookup_Tables'!$D$2:$E$10,2, FALSE)</f>
        <v>Northern Region</v>
      </c>
      <c r="U4067" t="str" cm="1">
        <f t="array" ref="U4067">_xlfn.IFS(CleanedData[[#This Row],[Purchase Amount]]&lt;500,"Low",
CleanedData[[#This Row],[Purchase Amount]]&lt;5000,"Medium",
TRUE,"High")</f>
        <v>Low</v>
      </c>
      <c r="V4067" t="str">
        <f>TEXT(CleanedData[[#This Row],[Date]],"mmmm")</f>
        <v>March</v>
      </c>
      <c r="W4067" t="str">
        <f>"Q"&amp;ROUNDUP(MONTH(CleanedData[[#This Row],[Date]])/3,0)</f>
        <v>Q1</v>
      </c>
      <c r="X4067" t="str">
        <f>IF(CleanedData[[#This Row],[Purchase Amount]]&gt;=5000,"Yes","No")</f>
        <v>No</v>
      </c>
      <c r="Y4067">
        <f>IF(CleanedData[[#This Row],[Recommend]]="Yes",1,0)</f>
        <v>1</v>
      </c>
      <c r="Z4067" s="6">
        <f>CleanedData[[#This Row],[Purchase Amount]]*0.15</f>
        <v>55.348500000000001</v>
      </c>
      <c r="AA4067" s="6">
        <f>CleanedData[[#This Row],[Purchase Amount]]*1.15</f>
        <v>424.33849999999995</v>
      </c>
    </row>
    <row r="4068" spans="1:27" x14ac:dyDescent="0.3">
      <c r="A4068">
        <v>4919</v>
      </c>
      <c r="B4068" t="s">
        <v>4293</v>
      </c>
      <c r="C4068" s="1">
        <v>45360</v>
      </c>
      <c r="D4068">
        <v>68</v>
      </c>
      <c r="E4068" t="s">
        <v>60</v>
      </c>
      <c r="F4068" t="s">
        <v>108</v>
      </c>
      <c r="G4068" t="s">
        <v>173</v>
      </c>
      <c r="H4068">
        <v>1</v>
      </c>
      <c r="I4068" t="s">
        <v>45</v>
      </c>
      <c r="J4068" t="s">
        <v>69</v>
      </c>
      <c r="K4068" t="s">
        <v>55</v>
      </c>
      <c r="L4068" t="s">
        <v>45</v>
      </c>
      <c r="M4068" t="s">
        <v>79</v>
      </c>
      <c r="N4068" t="s">
        <v>80</v>
      </c>
      <c r="O4068" t="s">
        <v>89</v>
      </c>
      <c r="P4068" t="s">
        <v>49</v>
      </c>
      <c r="Q4068" t="s">
        <v>97</v>
      </c>
      <c r="R4068" s="6">
        <f>_xlfn.XLOOKUP(CleanedData[[#This Row],[Product]],'02_Lookup_Tables'!$A$2:$A$126,'02_Lookup_Tables'!$B$2:$B$126)</f>
        <v>13056.99</v>
      </c>
      <c r="S4068" t="str">
        <f>VLOOKUP(CleanedData[[#This Row],[Product]],'02_Lookup_Tables'!$H$2:$I$126,2,FALSE)</f>
        <v>Electronics</v>
      </c>
      <c r="T4068" t="str">
        <f>VLOOKUP(CleanedData[[#This Row],[Province]],'02_Lookup_Tables'!$D$2:$E$10,2, FALSE)</f>
        <v>Gauteng Region</v>
      </c>
      <c r="U4068" t="str" cm="1">
        <f t="array" ref="U4068">_xlfn.IFS(CleanedData[[#This Row],[Purchase Amount]]&lt;500,"Low",
CleanedData[[#This Row],[Purchase Amount]]&lt;5000,"Medium",
TRUE,"High")</f>
        <v>High</v>
      </c>
      <c r="V4068" t="str">
        <f>TEXT(CleanedData[[#This Row],[Date]],"mmmm")</f>
        <v>March</v>
      </c>
      <c r="W4068" t="str">
        <f>"Q"&amp;ROUNDUP(MONTH(CleanedData[[#This Row],[Date]])/3,0)</f>
        <v>Q1</v>
      </c>
      <c r="X4068" t="str">
        <f>IF(CleanedData[[#This Row],[Purchase Amount]]&gt;=5000,"Yes","No")</f>
        <v>Yes</v>
      </c>
      <c r="Y4068">
        <f>IF(CleanedData[[#This Row],[Recommend]]="Yes",1,0)</f>
        <v>1</v>
      </c>
      <c r="Z4068" s="6">
        <f>CleanedData[[#This Row],[Purchase Amount]]*0.15</f>
        <v>1958.5484999999999</v>
      </c>
      <c r="AA4068" s="6">
        <f>CleanedData[[#This Row],[Purchase Amount]]*1.15</f>
        <v>15015.538499999999</v>
      </c>
    </row>
    <row r="4069" spans="1:27" x14ac:dyDescent="0.3">
      <c r="A4069">
        <v>4920</v>
      </c>
      <c r="B4069" t="s">
        <v>4294</v>
      </c>
      <c r="C4069" s="1">
        <v>45620</v>
      </c>
      <c r="D4069">
        <v>42</v>
      </c>
      <c r="E4069" t="s">
        <v>52</v>
      </c>
      <c r="F4069" t="s">
        <v>125</v>
      </c>
      <c r="G4069" t="s">
        <v>230</v>
      </c>
      <c r="H4069">
        <v>2</v>
      </c>
      <c r="I4069" t="s">
        <v>45</v>
      </c>
      <c r="J4069" t="s">
        <v>74</v>
      </c>
      <c r="K4069" t="s">
        <v>64</v>
      </c>
      <c r="L4069" t="s">
        <v>42</v>
      </c>
      <c r="N4069" t="s">
        <v>47</v>
      </c>
      <c r="O4069" t="s">
        <v>134</v>
      </c>
      <c r="P4069" t="s">
        <v>8646</v>
      </c>
      <c r="Q4069" t="s">
        <v>81</v>
      </c>
      <c r="R4069" s="6">
        <f>_xlfn.XLOOKUP(CleanedData[[#This Row],[Product]],'02_Lookup_Tables'!$A$2:$A$126,'02_Lookup_Tables'!$B$2:$B$126)</f>
        <v>1940.64</v>
      </c>
      <c r="S4069" t="str">
        <f>VLOOKUP(CleanedData[[#This Row],[Product]],'02_Lookup_Tables'!$H$2:$I$126,2,FALSE)</f>
        <v>Toys &amp; Games</v>
      </c>
      <c r="T4069" t="str">
        <f>VLOOKUP(CleanedData[[#This Row],[Province]],'02_Lookup_Tables'!$D$2:$E$10,2, FALSE)</f>
        <v>Western Region</v>
      </c>
      <c r="U4069" t="str" cm="1">
        <f t="array" ref="U4069">_xlfn.IFS(CleanedData[[#This Row],[Purchase Amount]]&lt;500,"Low",
CleanedData[[#This Row],[Purchase Amount]]&lt;5000,"Medium",
TRUE,"High")</f>
        <v>Medium</v>
      </c>
      <c r="V4069" t="str">
        <f>TEXT(CleanedData[[#This Row],[Date]],"mmmm")</f>
        <v>November</v>
      </c>
      <c r="W4069" t="str">
        <f>"Q"&amp;ROUNDUP(MONTH(CleanedData[[#This Row],[Date]])/3,0)</f>
        <v>Q4</v>
      </c>
      <c r="X4069" t="str">
        <f>IF(CleanedData[[#This Row],[Purchase Amount]]&gt;=5000,"Yes","No")</f>
        <v>No</v>
      </c>
      <c r="Y4069">
        <f>IF(CleanedData[[#This Row],[Recommend]]="Yes",1,0)</f>
        <v>1</v>
      </c>
      <c r="Z4069" s="6">
        <f>CleanedData[[#This Row],[Purchase Amount]]*0.15</f>
        <v>291.096</v>
      </c>
      <c r="AA4069" s="6">
        <f>CleanedData[[#This Row],[Purchase Amount]]*1.15</f>
        <v>2231.7359999999999</v>
      </c>
    </row>
    <row r="4070" spans="1:27" x14ac:dyDescent="0.3">
      <c r="A4070">
        <v>4921</v>
      </c>
      <c r="B4070" t="s">
        <v>4295</v>
      </c>
      <c r="C4070" s="1">
        <v>45827</v>
      </c>
      <c r="D4070">
        <v>42</v>
      </c>
      <c r="E4070" t="s">
        <v>39</v>
      </c>
      <c r="F4070" t="s">
        <v>83</v>
      </c>
      <c r="G4070" t="s">
        <v>258</v>
      </c>
      <c r="H4070">
        <v>5</v>
      </c>
      <c r="I4070" t="s">
        <v>42</v>
      </c>
      <c r="J4070" t="s">
        <v>69</v>
      </c>
      <c r="K4070" t="s">
        <v>44</v>
      </c>
      <c r="L4070" t="s">
        <v>42</v>
      </c>
      <c r="M4070" t="s">
        <v>123</v>
      </c>
      <c r="N4070" t="s">
        <v>57</v>
      </c>
      <c r="O4070" t="s">
        <v>89</v>
      </c>
      <c r="P4070" t="s">
        <v>70</v>
      </c>
      <c r="Q4070" t="s">
        <v>81</v>
      </c>
      <c r="R4070" s="6">
        <f>_xlfn.XLOOKUP(CleanedData[[#This Row],[Product]],'02_Lookup_Tables'!$A$2:$A$126,'02_Lookup_Tables'!$B$2:$B$126)</f>
        <v>768.34</v>
      </c>
      <c r="S4070" t="str">
        <f>VLOOKUP(CleanedData[[#This Row],[Product]],'02_Lookup_Tables'!$H$2:$I$126,2,FALSE)</f>
        <v>Home &amp; Living</v>
      </c>
      <c r="T4070" t="str">
        <f>VLOOKUP(CleanedData[[#This Row],[Province]],'02_Lookup_Tables'!$D$2:$E$10,2, FALSE)</f>
        <v>Western Region</v>
      </c>
      <c r="U4070" t="str" cm="1">
        <f t="array" ref="U4070">_xlfn.IFS(CleanedData[[#This Row],[Purchase Amount]]&lt;500,"Low",
CleanedData[[#This Row],[Purchase Amount]]&lt;5000,"Medium",
TRUE,"High")</f>
        <v>Medium</v>
      </c>
      <c r="V4070" t="str">
        <f>TEXT(CleanedData[[#This Row],[Date]],"mmmm")</f>
        <v>June</v>
      </c>
      <c r="W4070" t="str">
        <f>"Q"&amp;ROUNDUP(MONTH(CleanedData[[#This Row],[Date]])/3,0)</f>
        <v>Q2</v>
      </c>
      <c r="X4070" t="str">
        <f>IF(CleanedData[[#This Row],[Purchase Amount]]&gt;=5000,"Yes","No")</f>
        <v>No</v>
      </c>
      <c r="Y4070">
        <f>IF(CleanedData[[#This Row],[Recommend]]="Yes",1,0)</f>
        <v>0</v>
      </c>
      <c r="Z4070" s="6">
        <f>CleanedData[[#This Row],[Purchase Amount]]*0.15</f>
        <v>115.251</v>
      </c>
      <c r="AA4070" s="6">
        <f>CleanedData[[#This Row],[Purchase Amount]]*1.15</f>
        <v>883.59100000000001</v>
      </c>
    </row>
    <row r="4071" spans="1:27" x14ac:dyDescent="0.3">
      <c r="A4071">
        <v>4922</v>
      </c>
      <c r="B4071" t="s">
        <v>4296</v>
      </c>
      <c r="C4071" s="1">
        <v>45596</v>
      </c>
      <c r="D4071">
        <v>43</v>
      </c>
      <c r="E4071" t="s">
        <v>52</v>
      </c>
      <c r="F4071" t="s">
        <v>130</v>
      </c>
      <c r="G4071" t="s">
        <v>120</v>
      </c>
      <c r="H4071">
        <v>3</v>
      </c>
      <c r="I4071" t="s">
        <v>42</v>
      </c>
      <c r="J4071" t="s">
        <v>69</v>
      </c>
      <c r="K4071" t="s">
        <v>64</v>
      </c>
      <c r="L4071" t="s">
        <v>45</v>
      </c>
      <c r="M4071" t="s">
        <v>231</v>
      </c>
      <c r="N4071" t="s">
        <v>48</v>
      </c>
      <c r="O4071" t="s">
        <v>89</v>
      </c>
      <c r="P4071" t="s">
        <v>49</v>
      </c>
      <c r="Q4071" t="s">
        <v>81</v>
      </c>
      <c r="R4071" s="6">
        <f>_xlfn.XLOOKUP(CleanedData[[#This Row],[Product]],'02_Lookup_Tables'!$A$2:$A$126,'02_Lookup_Tables'!$B$2:$B$126)</f>
        <v>471.63</v>
      </c>
      <c r="S4071" t="str">
        <f>VLOOKUP(CleanedData[[#This Row],[Product]],'02_Lookup_Tables'!$H$2:$I$126,2,FALSE)</f>
        <v>Beauty &amp; Personal Care</v>
      </c>
      <c r="T4071" t="str">
        <f>VLOOKUP(CleanedData[[#This Row],[Province]],'02_Lookup_Tables'!$D$2:$E$10,2, FALSE)</f>
        <v>Eastern Region</v>
      </c>
      <c r="U4071" t="str" cm="1">
        <f t="array" ref="U4071">_xlfn.IFS(CleanedData[[#This Row],[Purchase Amount]]&lt;500,"Low",
CleanedData[[#This Row],[Purchase Amount]]&lt;5000,"Medium",
TRUE,"High")</f>
        <v>Low</v>
      </c>
      <c r="V4071" t="str">
        <f>TEXT(CleanedData[[#This Row],[Date]],"mmmm")</f>
        <v>October</v>
      </c>
      <c r="W4071" t="str">
        <f>"Q"&amp;ROUNDUP(MONTH(CleanedData[[#This Row],[Date]])/3,0)</f>
        <v>Q4</v>
      </c>
      <c r="X4071" t="str">
        <f>IF(CleanedData[[#This Row],[Purchase Amount]]&gt;=5000,"Yes","No")</f>
        <v>No</v>
      </c>
      <c r="Y4071">
        <f>IF(CleanedData[[#This Row],[Recommend]]="Yes",1,0)</f>
        <v>0</v>
      </c>
      <c r="Z4071" s="6">
        <f>CleanedData[[#This Row],[Purchase Amount]]*0.15</f>
        <v>70.744500000000002</v>
      </c>
      <c r="AA4071" s="6">
        <f>CleanedData[[#This Row],[Purchase Amount]]*1.15</f>
        <v>542.3744999999999</v>
      </c>
    </row>
    <row r="4072" spans="1:27" x14ac:dyDescent="0.3">
      <c r="A4072">
        <v>4923</v>
      </c>
      <c r="B4072" t="s">
        <v>4297</v>
      </c>
      <c r="C4072" s="1">
        <v>45335</v>
      </c>
      <c r="D4072">
        <v>28</v>
      </c>
      <c r="E4072" t="s">
        <v>52</v>
      </c>
      <c r="F4072" t="s">
        <v>40</v>
      </c>
      <c r="G4072" t="s">
        <v>501</v>
      </c>
      <c r="H4072">
        <v>2</v>
      </c>
      <c r="I4072" t="s">
        <v>45</v>
      </c>
      <c r="J4072" t="s">
        <v>69</v>
      </c>
      <c r="K4072" t="s">
        <v>44</v>
      </c>
      <c r="L4072" t="s">
        <v>42</v>
      </c>
      <c r="M4072" t="s">
        <v>151</v>
      </c>
      <c r="N4072" t="s">
        <v>47</v>
      </c>
      <c r="O4072" t="s">
        <v>89</v>
      </c>
      <c r="P4072" t="s">
        <v>49</v>
      </c>
      <c r="Q4072" t="s">
        <v>58</v>
      </c>
      <c r="R4072" s="6">
        <f>_xlfn.XLOOKUP(CleanedData[[#This Row],[Product]],'02_Lookup_Tables'!$A$2:$A$126,'02_Lookup_Tables'!$B$2:$B$126)</f>
        <v>1482.94</v>
      </c>
      <c r="S4072" t="str">
        <f>VLOOKUP(CleanedData[[#This Row],[Product]],'02_Lookup_Tables'!$H$2:$I$126,2,FALSE)</f>
        <v>Home Devices</v>
      </c>
      <c r="T4072" t="str">
        <f>VLOOKUP(CleanedData[[#This Row],[Province]],'02_Lookup_Tables'!$D$2:$E$10,2, FALSE)</f>
        <v>Northern Region</v>
      </c>
      <c r="U4072" t="str" cm="1">
        <f t="array" ref="U4072">_xlfn.IFS(CleanedData[[#This Row],[Purchase Amount]]&lt;500,"Low",
CleanedData[[#This Row],[Purchase Amount]]&lt;5000,"Medium",
TRUE,"High")</f>
        <v>Medium</v>
      </c>
      <c r="V4072" t="str">
        <f>TEXT(CleanedData[[#This Row],[Date]],"mmmm")</f>
        <v>February</v>
      </c>
      <c r="W4072" t="str">
        <f>"Q"&amp;ROUNDUP(MONTH(CleanedData[[#This Row],[Date]])/3,0)</f>
        <v>Q1</v>
      </c>
      <c r="X4072" t="str">
        <f>IF(CleanedData[[#This Row],[Purchase Amount]]&gt;=5000,"Yes","No")</f>
        <v>No</v>
      </c>
      <c r="Y4072">
        <f>IF(CleanedData[[#This Row],[Recommend]]="Yes",1,0)</f>
        <v>1</v>
      </c>
      <c r="Z4072" s="6">
        <f>CleanedData[[#This Row],[Purchase Amount]]*0.15</f>
        <v>222.441</v>
      </c>
      <c r="AA4072" s="6">
        <f>CleanedData[[#This Row],[Purchase Amount]]*1.15</f>
        <v>1705.3809999999999</v>
      </c>
    </row>
    <row r="4073" spans="1:27" x14ac:dyDescent="0.3">
      <c r="A4073">
        <v>4924</v>
      </c>
      <c r="B4073" t="s">
        <v>4298</v>
      </c>
      <c r="C4073" s="1">
        <v>45346</v>
      </c>
      <c r="D4073">
        <v>75</v>
      </c>
      <c r="E4073" t="s">
        <v>60</v>
      </c>
      <c r="F4073" t="s">
        <v>125</v>
      </c>
      <c r="G4073" t="s">
        <v>365</v>
      </c>
      <c r="H4073">
        <v>1</v>
      </c>
      <c r="I4073" t="s">
        <v>42</v>
      </c>
      <c r="J4073" t="s">
        <v>69</v>
      </c>
      <c r="K4073" t="s">
        <v>64</v>
      </c>
      <c r="L4073" t="s">
        <v>42</v>
      </c>
      <c r="M4073" t="s">
        <v>106</v>
      </c>
      <c r="N4073" t="s">
        <v>80</v>
      </c>
      <c r="O4073" t="s">
        <v>148</v>
      </c>
      <c r="P4073" t="s">
        <v>70</v>
      </c>
      <c r="Q4073" t="s">
        <v>97</v>
      </c>
      <c r="R4073" s="6">
        <f>_xlfn.XLOOKUP(CleanedData[[#This Row],[Product]],'02_Lookup_Tables'!$A$2:$A$126,'02_Lookup_Tables'!$B$2:$B$126)</f>
        <v>105.11</v>
      </c>
      <c r="S4073" t="str">
        <f>VLOOKUP(CleanedData[[#This Row],[Product]],'02_Lookup_Tables'!$H$2:$I$126,2,FALSE)</f>
        <v>Beauty &amp; Personal Care</v>
      </c>
      <c r="T4073" t="str">
        <f>VLOOKUP(CleanedData[[#This Row],[Province]],'02_Lookup_Tables'!$D$2:$E$10,2, FALSE)</f>
        <v>Western Region</v>
      </c>
      <c r="U4073" t="str" cm="1">
        <f t="array" ref="U4073">_xlfn.IFS(CleanedData[[#This Row],[Purchase Amount]]&lt;500,"Low",
CleanedData[[#This Row],[Purchase Amount]]&lt;5000,"Medium",
TRUE,"High")</f>
        <v>Low</v>
      </c>
      <c r="V4073" t="str">
        <f>TEXT(CleanedData[[#This Row],[Date]],"mmmm")</f>
        <v>February</v>
      </c>
      <c r="W4073" t="str">
        <f>"Q"&amp;ROUNDUP(MONTH(CleanedData[[#This Row],[Date]])/3,0)</f>
        <v>Q1</v>
      </c>
      <c r="X4073" t="str">
        <f>IF(CleanedData[[#This Row],[Purchase Amount]]&gt;=5000,"Yes","No")</f>
        <v>No</v>
      </c>
      <c r="Y4073">
        <f>IF(CleanedData[[#This Row],[Recommend]]="Yes",1,0)</f>
        <v>0</v>
      </c>
      <c r="Z4073" s="6">
        <f>CleanedData[[#This Row],[Purchase Amount]]*0.15</f>
        <v>15.766499999999999</v>
      </c>
      <c r="AA4073" s="6">
        <f>CleanedData[[#This Row],[Purchase Amount]]*1.15</f>
        <v>120.87649999999999</v>
      </c>
    </row>
    <row r="4074" spans="1:27" x14ac:dyDescent="0.3">
      <c r="A4074">
        <v>4925</v>
      </c>
      <c r="B4074" t="s">
        <v>4299</v>
      </c>
      <c r="C4074" s="1">
        <v>45553</v>
      </c>
      <c r="D4074">
        <v>65</v>
      </c>
      <c r="E4074" t="s">
        <v>60</v>
      </c>
      <c r="F4074" t="s">
        <v>61</v>
      </c>
      <c r="G4074" t="s">
        <v>320</v>
      </c>
      <c r="H4074">
        <v>5</v>
      </c>
      <c r="I4074" t="s">
        <v>45</v>
      </c>
      <c r="J4074" t="s">
        <v>69</v>
      </c>
      <c r="K4074" t="s">
        <v>55</v>
      </c>
      <c r="L4074" t="s">
        <v>42</v>
      </c>
      <c r="N4074" t="s">
        <v>57</v>
      </c>
      <c r="O4074" t="s">
        <v>134</v>
      </c>
      <c r="P4074" t="s">
        <v>8646</v>
      </c>
      <c r="Q4074" t="s">
        <v>97</v>
      </c>
      <c r="R4074" s="6">
        <f>_xlfn.XLOOKUP(CleanedData[[#This Row],[Product]],'02_Lookup_Tables'!$A$2:$A$126,'02_Lookup_Tables'!$B$2:$B$126)</f>
        <v>375.53</v>
      </c>
      <c r="S4074" t="str">
        <f>VLOOKUP(CleanedData[[#This Row],[Product]],'02_Lookup_Tables'!$H$2:$I$126,2,FALSE)</f>
        <v>Toys &amp; Games</v>
      </c>
      <c r="T4074" t="str">
        <f>VLOOKUP(CleanedData[[#This Row],[Province]],'02_Lookup_Tables'!$D$2:$E$10,2, FALSE)</f>
        <v>Southern Region</v>
      </c>
      <c r="U4074" t="str" cm="1">
        <f t="array" ref="U4074">_xlfn.IFS(CleanedData[[#This Row],[Purchase Amount]]&lt;500,"Low",
CleanedData[[#This Row],[Purchase Amount]]&lt;5000,"Medium",
TRUE,"High")</f>
        <v>Low</v>
      </c>
      <c r="V4074" t="str">
        <f>TEXT(CleanedData[[#This Row],[Date]],"mmmm")</f>
        <v>September</v>
      </c>
      <c r="W4074" t="str">
        <f>"Q"&amp;ROUNDUP(MONTH(CleanedData[[#This Row],[Date]])/3,0)</f>
        <v>Q3</v>
      </c>
      <c r="X4074" t="str">
        <f>IF(CleanedData[[#This Row],[Purchase Amount]]&gt;=5000,"Yes","No")</f>
        <v>No</v>
      </c>
      <c r="Y4074">
        <f>IF(CleanedData[[#This Row],[Recommend]]="Yes",1,0)</f>
        <v>1</v>
      </c>
      <c r="Z4074" s="6">
        <f>CleanedData[[#This Row],[Purchase Amount]]*0.15</f>
        <v>56.329499999999996</v>
      </c>
      <c r="AA4074" s="6">
        <f>CleanedData[[#This Row],[Purchase Amount]]*1.15</f>
        <v>431.85949999999991</v>
      </c>
    </row>
    <row r="4075" spans="1:27" x14ac:dyDescent="0.3">
      <c r="A4075">
        <v>4926</v>
      </c>
      <c r="B4075" t="s">
        <v>4300</v>
      </c>
      <c r="C4075" s="1">
        <v>45666</v>
      </c>
      <c r="E4075" t="s">
        <v>60</v>
      </c>
      <c r="F4075" t="s">
        <v>77</v>
      </c>
      <c r="G4075" t="s">
        <v>205</v>
      </c>
      <c r="H4075">
        <v>3</v>
      </c>
      <c r="I4075" t="s">
        <v>45</v>
      </c>
      <c r="J4075" t="s">
        <v>74</v>
      </c>
      <c r="K4075" t="s">
        <v>44</v>
      </c>
      <c r="L4075" t="s">
        <v>42</v>
      </c>
      <c r="M4075" t="s">
        <v>180</v>
      </c>
      <c r="N4075" t="s">
        <v>48</v>
      </c>
      <c r="O4075" t="s">
        <v>89</v>
      </c>
      <c r="P4075" t="s">
        <v>49</v>
      </c>
      <c r="Q4075" t="s">
        <v>166</v>
      </c>
      <c r="R4075" s="6">
        <f>_xlfn.XLOOKUP(CleanedData[[#This Row],[Product]],'02_Lookup_Tables'!$A$2:$A$126,'02_Lookup_Tables'!$B$2:$B$126)</f>
        <v>139.72999999999999</v>
      </c>
      <c r="S4075" t="str">
        <f>VLOOKUP(CleanedData[[#This Row],[Product]],'02_Lookup_Tables'!$H$2:$I$126,2,FALSE)</f>
        <v>Beauty &amp; Personal Care</v>
      </c>
      <c r="T4075" t="str">
        <f>VLOOKUP(CleanedData[[#This Row],[Province]],'02_Lookup_Tables'!$D$2:$E$10,2, FALSE)</f>
        <v>Central Region</v>
      </c>
      <c r="U4075" t="str" cm="1">
        <f t="array" ref="U4075">_xlfn.IFS(CleanedData[[#This Row],[Purchase Amount]]&lt;500,"Low",
CleanedData[[#This Row],[Purchase Amount]]&lt;5000,"Medium",
TRUE,"High")</f>
        <v>Low</v>
      </c>
      <c r="V4075" t="str">
        <f>TEXT(CleanedData[[#This Row],[Date]],"mmmm")</f>
        <v>January</v>
      </c>
      <c r="W4075" t="str">
        <f>"Q"&amp;ROUNDUP(MONTH(CleanedData[[#This Row],[Date]])/3,0)</f>
        <v>Q1</v>
      </c>
      <c r="X4075" t="str">
        <f>IF(CleanedData[[#This Row],[Purchase Amount]]&gt;=5000,"Yes","No")</f>
        <v>No</v>
      </c>
      <c r="Y4075">
        <f>IF(CleanedData[[#This Row],[Recommend]]="Yes",1,0)</f>
        <v>1</v>
      </c>
      <c r="Z4075" s="6">
        <f>CleanedData[[#This Row],[Purchase Amount]]*0.15</f>
        <v>20.959499999999998</v>
      </c>
      <c r="AA4075" s="6">
        <f>CleanedData[[#This Row],[Purchase Amount]]*1.15</f>
        <v>160.68949999999998</v>
      </c>
    </row>
    <row r="4076" spans="1:27" x14ac:dyDescent="0.3">
      <c r="A4076">
        <v>4927</v>
      </c>
      <c r="B4076" t="s">
        <v>4301</v>
      </c>
      <c r="C4076" s="1">
        <v>45614</v>
      </c>
      <c r="D4076">
        <v>46</v>
      </c>
      <c r="E4076" t="s">
        <v>60</v>
      </c>
      <c r="F4076" t="s">
        <v>72</v>
      </c>
      <c r="G4076" t="s">
        <v>280</v>
      </c>
      <c r="H4076">
        <v>4</v>
      </c>
      <c r="I4076" t="s">
        <v>42</v>
      </c>
      <c r="J4076" t="s">
        <v>69</v>
      </c>
      <c r="K4076" t="s">
        <v>55</v>
      </c>
      <c r="L4076" t="s">
        <v>42</v>
      </c>
      <c r="M4076" t="s">
        <v>184</v>
      </c>
      <c r="N4076" t="s">
        <v>96</v>
      </c>
      <c r="O4076" t="s">
        <v>148</v>
      </c>
      <c r="P4076" t="s">
        <v>49</v>
      </c>
      <c r="Q4076" t="s">
        <v>93</v>
      </c>
      <c r="R4076" s="6">
        <f>_xlfn.XLOOKUP(CleanedData[[#This Row],[Product]],'02_Lookup_Tables'!$A$2:$A$126,'02_Lookup_Tables'!$B$2:$B$126)</f>
        <v>759.97</v>
      </c>
      <c r="S4076" t="str">
        <f>VLOOKUP(CleanedData[[#This Row],[Product]],'02_Lookup_Tables'!$H$2:$I$126,2,FALSE)</f>
        <v>Apparel</v>
      </c>
      <c r="T4076" t="str">
        <f>VLOOKUP(CleanedData[[#This Row],[Province]],'02_Lookup_Tables'!$D$2:$E$10,2, FALSE)</f>
        <v>Central Region</v>
      </c>
      <c r="U4076" t="str" cm="1">
        <f t="array" ref="U4076">_xlfn.IFS(CleanedData[[#This Row],[Purchase Amount]]&lt;500,"Low",
CleanedData[[#This Row],[Purchase Amount]]&lt;5000,"Medium",
TRUE,"High")</f>
        <v>Medium</v>
      </c>
      <c r="V4076" t="str">
        <f>TEXT(CleanedData[[#This Row],[Date]],"mmmm")</f>
        <v>November</v>
      </c>
      <c r="W4076" t="str">
        <f>"Q"&amp;ROUNDUP(MONTH(CleanedData[[#This Row],[Date]])/3,0)</f>
        <v>Q4</v>
      </c>
      <c r="X4076" t="str">
        <f>IF(CleanedData[[#This Row],[Purchase Amount]]&gt;=5000,"Yes","No")</f>
        <v>No</v>
      </c>
      <c r="Y4076">
        <f>IF(CleanedData[[#This Row],[Recommend]]="Yes",1,0)</f>
        <v>0</v>
      </c>
      <c r="Z4076" s="6">
        <f>CleanedData[[#This Row],[Purchase Amount]]*0.15</f>
        <v>113.99550000000001</v>
      </c>
      <c r="AA4076" s="6">
        <f>CleanedData[[#This Row],[Purchase Amount]]*1.15</f>
        <v>873.96550000000002</v>
      </c>
    </row>
    <row r="4077" spans="1:27" x14ac:dyDescent="0.3">
      <c r="A4077">
        <v>4928</v>
      </c>
      <c r="B4077" t="s">
        <v>4302</v>
      </c>
      <c r="C4077" s="1">
        <v>45657</v>
      </c>
      <c r="D4077">
        <v>36</v>
      </c>
      <c r="E4077" t="s">
        <v>52</v>
      </c>
      <c r="F4077" t="s">
        <v>72</v>
      </c>
      <c r="G4077" t="s">
        <v>282</v>
      </c>
      <c r="H4077">
        <v>4</v>
      </c>
      <c r="I4077" t="s">
        <v>45</v>
      </c>
      <c r="J4077" t="s">
        <v>43</v>
      </c>
      <c r="K4077" t="s">
        <v>44</v>
      </c>
      <c r="L4077" t="s">
        <v>45</v>
      </c>
      <c r="M4077" t="s">
        <v>88</v>
      </c>
      <c r="N4077" t="s">
        <v>96</v>
      </c>
      <c r="O4077" t="s">
        <v>89</v>
      </c>
      <c r="P4077" t="s">
        <v>70</v>
      </c>
      <c r="Q4077" t="s">
        <v>81</v>
      </c>
      <c r="R4077" s="6">
        <f>_xlfn.XLOOKUP(CleanedData[[#This Row],[Product]],'02_Lookup_Tables'!$A$2:$A$126,'02_Lookup_Tables'!$B$2:$B$126)</f>
        <v>1859.13</v>
      </c>
      <c r="S4077" t="str">
        <f>VLOOKUP(CleanedData[[#This Row],[Product]],'02_Lookup_Tables'!$H$2:$I$126,2,FALSE)</f>
        <v>Home Devices</v>
      </c>
      <c r="T4077" t="str">
        <f>VLOOKUP(CleanedData[[#This Row],[Province]],'02_Lookup_Tables'!$D$2:$E$10,2, FALSE)</f>
        <v>Central Region</v>
      </c>
      <c r="U4077" t="str" cm="1">
        <f t="array" ref="U4077">_xlfn.IFS(CleanedData[[#This Row],[Purchase Amount]]&lt;500,"Low",
CleanedData[[#This Row],[Purchase Amount]]&lt;5000,"Medium",
TRUE,"High")</f>
        <v>Medium</v>
      </c>
      <c r="V4077" t="str">
        <f>TEXT(CleanedData[[#This Row],[Date]],"mmmm")</f>
        <v>December</v>
      </c>
      <c r="W4077" t="str">
        <f>"Q"&amp;ROUNDUP(MONTH(CleanedData[[#This Row],[Date]])/3,0)</f>
        <v>Q4</v>
      </c>
      <c r="X4077" t="str">
        <f>IF(CleanedData[[#This Row],[Purchase Amount]]&gt;=5000,"Yes","No")</f>
        <v>No</v>
      </c>
      <c r="Y4077">
        <f>IF(CleanedData[[#This Row],[Recommend]]="Yes",1,0)</f>
        <v>1</v>
      </c>
      <c r="Z4077" s="6">
        <f>CleanedData[[#This Row],[Purchase Amount]]*0.15</f>
        <v>278.86950000000002</v>
      </c>
      <c r="AA4077" s="6">
        <f>CleanedData[[#This Row],[Purchase Amount]]*1.15</f>
        <v>2137.9994999999999</v>
      </c>
    </row>
    <row r="4078" spans="1:27" x14ac:dyDescent="0.3">
      <c r="A4078">
        <v>4929</v>
      </c>
      <c r="B4078" t="s">
        <v>4303</v>
      </c>
      <c r="C4078" s="1">
        <v>45861</v>
      </c>
      <c r="D4078">
        <v>65</v>
      </c>
      <c r="E4078" t="s">
        <v>39</v>
      </c>
      <c r="F4078" t="s">
        <v>108</v>
      </c>
      <c r="G4078" t="s">
        <v>323</v>
      </c>
      <c r="H4078">
        <v>4</v>
      </c>
      <c r="I4078" t="s">
        <v>45</v>
      </c>
      <c r="J4078" t="s">
        <v>74</v>
      </c>
      <c r="K4078" t="s">
        <v>55</v>
      </c>
      <c r="L4078" t="s">
        <v>45</v>
      </c>
      <c r="M4078" t="s">
        <v>196</v>
      </c>
      <c r="N4078" t="s">
        <v>96</v>
      </c>
      <c r="O4078" t="s">
        <v>89</v>
      </c>
      <c r="P4078" t="s">
        <v>70</v>
      </c>
      <c r="Q4078" t="s">
        <v>97</v>
      </c>
      <c r="R4078" s="6">
        <f>_xlfn.XLOOKUP(CleanedData[[#This Row],[Product]],'02_Lookup_Tables'!$A$2:$A$126,'02_Lookup_Tables'!$B$2:$B$126)</f>
        <v>463.48</v>
      </c>
      <c r="S4078" t="str">
        <f>VLOOKUP(CleanedData[[#This Row],[Product]],'02_Lookup_Tables'!$H$2:$I$126,2,FALSE)</f>
        <v>Electronics</v>
      </c>
      <c r="T4078" t="str">
        <f>VLOOKUP(CleanedData[[#This Row],[Province]],'02_Lookup_Tables'!$D$2:$E$10,2, FALSE)</f>
        <v>Gauteng Region</v>
      </c>
      <c r="U4078" t="str" cm="1">
        <f t="array" ref="U4078">_xlfn.IFS(CleanedData[[#This Row],[Purchase Amount]]&lt;500,"Low",
CleanedData[[#This Row],[Purchase Amount]]&lt;5000,"Medium",
TRUE,"High")</f>
        <v>Low</v>
      </c>
      <c r="V4078" t="str">
        <f>TEXT(CleanedData[[#This Row],[Date]],"mmmm")</f>
        <v>July</v>
      </c>
      <c r="W4078" t="str">
        <f>"Q"&amp;ROUNDUP(MONTH(CleanedData[[#This Row],[Date]])/3,0)</f>
        <v>Q3</v>
      </c>
      <c r="X4078" t="str">
        <f>IF(CleanedData[[#This Row],[Purchase Amount]]&gt;=5000,"Yes","No")</f>
        <v>No</v>
      </c>
      <c r="Y4078">
        <f>IF(CleanedData[[#This Row],[Recommend]]="Yes",1,0)</f>
        <v>1</v>
      </c>
      <c r="Z4078" s="6">
        <f>CleanedData[[#This Row],[Purchase Amount]]*0.15</f>
        <v>69.522000000000006</v>
      </c>
      <c r="AA4078" s="6">
        <f>CleanedData[[#This Row],[Purchase Amount]]*1.15</f>
        <v>533.00199999999995</v>
      </c>
    </row>
    <row r="4079" spans="1:27" x14ac:dyDescent="0.3">
      <c r="A4079">
        <v>4930</v>
      </c>
      <c r="B4079" t="s">
        <v>4304</v>
      </c>
      <c r="C4079" s="1">
        <v>45296</v>
      </c>
      <c r="D4079">
        <v>39</v>
      </c>
      <c r="E4079" t="s">
        <v>39</v>
      </c>
      <c r="F4079" t="s">
        <v>125</v>
      </c>
      <c r="G4079" t="s">
        <v>303</v>
      </c>
      <c r="H4079">
        <v>5</v>
      </c>
      <c r="I4079" t="s">
        <v>45</v>
      </c>
      <c r="J4079" t="s">
        <v>43</v>
      </c>
      <c r="K4079" t="s">
        <v>55</v>
      </c>
      <c r="L4079" t="s">
        <v>42</v>
      </c>
      <c r="N4079" t="s">
        <v>57</v>
      </c>
      <c r="O4079" t="s">
        <v>134</v>
      </c>
      <c r="P4079" t="s">
        <v>8646</v>
      </c>
      <c r="Q4079" t="s">
        <v>81</v>
      </c>
      <c r="R4079" s="6">
        <f>_xlfn.XLOOKUP(CleanedData[[#This Row],[Product]],'02_Lookup_Tables'!$A$2:$A$126,'02_Lookup_Tables'!$B$2:$B$126)</f>
        <v>4841.7700000000004</v>
      </c>
      <c r="S4079" t="str">
        <f>VLOOKUP(CleanedData[[#This Row],[Product]],'02_Lookup_Tables'!$H$2:$I$126,2,FALSE)</f>
        <v>Home &amp; Living</v>
      </c>
      <c r="T4079" t="str">
        <f>VLOOKUP(CleanedData[[#This Row],[Province]],'02_Lookup_Tables'!$D$2:$E$10,2, FALSE)</f>
        <v>Western Region</v>
      </c>
      <c r="U4079" t="str" cm="1">
        <f t="array" ref="U4079">_xlfn.IFS(CleanedData[[#This Row],[Purchase Amount]]&lt;500,"Low",
CleanedData[[#This Row],[Purchase Amount]]&lt;5000,"Medium",
TRUE,"High")</f>
        <v>Medium</v>
      </c>
      <c r="V4079" t="str">
        <f>TEXT(CleanedData[[#This Row],[Date]],"mmmm")</f>
        <v>January</v>
      </c>
      <c r="W4079" t="str">
        <f>"Q"&amp;ROUNDUP(MONTH(CleanedData[[#This Row],[Date]])/3,0)</f>
        <v>Q1</v>
      </c>
      <c r="X4079" t="str">
        <f>IF(CleanedData[[#This Row],[Purchase Amount]]&gt;=5000,"Yes","No")</f>
        <v>No</v>
      </c>
      <c r="Y4079">
        <f>IF(CleanedData[[#This Row],[Recommend]]="Yes",1,0)</f>
        <v>1</v>
      </c>
      <c r="Z4079" s="6">
        <f>CleanedData[[#This Row],[Purchase Amount]]*0.15</f>
        <v>726.26550000000009</v>
      </c>
      <c r="AA4079" s="6">
        <f>CleanedData[[#This Row],[Purchase Amount]]*1.15</f>
        <v>5568.0355</v>
      </c>
    </row>
    <row r="4080" spans="1:27" x14ac:dyDescent="0.3">
      <c r="A4080">
        <v>4931</v>
      </c>
      <c r="B4080" t="s">
        <v>4305</v>
      </c>
      <c r="C4080" s="1">
        <v>45539</v>
      </c>
      <c r="D4080">
        <v>79</v>
      </c>
      <c r="E4080" t="s">
        <v>52</v>
      </c>
      <c r="F4080" t="s">
        <v>125</v>
      </c>
      <c r="G4080" t="s">
        <v>91</v>
      </c>
      <c r="H4080">
        <v>5</v>
      </c>
      <c r="I4080" t="s">
        <v>42</v>
      </c>
      <c r="J4080" t="s">
        <v>43</v>
      </c>
      <c r="K4080" t="s">
        <v>44</v>
      </c>
      <c r="L4080" t="s">
        <v>42</v>
      </c>
      <c r="M4080" t="s">
        <v>56</v>
      </c>
      <c r="N4080" t="s">
        <v>57</v>
      </c>
      <c r="O4080" t="s">
        <v>148</v>
      </c>
      <c r="P4080" t="s">
        <v>49</v>
      </c>
      <c r="Q4080" t="s">
        <v>97</v>
      </c>
      <c r="R4080" s="6">
        <f>_xlfn.XLOOKUP(CleanedData[[#This Row],[Product]],'02_Lookup_Tables'!$A$2:$A$126,'02_Lookup_Tables'!$B$2:$B$126)</f>
        <v>1370.56</v>
      </c>
      <c r="S4080" t="str">
        <f>VLOOKUP(CleanedData[[#This Row],[Product]],'02_Lookup_Tables'!$H$2:$I$126,2,FALSE)</f>
        <v>Electronics</v>
      </c>
      <c r="T4080" t="str">
        <f>VLOOKUP(CleanedData[[#This Row],[Province]],'02_Lookup_Tables'!$D$2:$E$10,2, FALSE)</f>
        <v>Western Region</v>
      </c>
      <c r="U4080" t="str" cm="1">
        <f t="array" ref="U4080">_xlfn.IFS(CleanedData[[#This Row],[Purchase Amount]]&lt;500,"Low",
CleanedData[[#This Row],[Purchase Amount]]&lt;5000,"Medium",
TRUE,"High")</f>
        <v>Medium</v>
      </c>
      <c r="V4080" t="str">
        <f>TEXT(CleanedData[[#This Row],[Date]],"mmmm")</f>
        <v>September</v>
      </c>
      <c r="W4080" t="str">
        <f>"Q"&amp;ROUNDUP(MONTH(CleanedData[[#This Row],[Date]])/3,0)</f>
        <v>Q3</v>
      </c>
      <c r="X4080" t="str">
        <f>IF(CleanedData[[#This Row],[Purchase Amount]]&gt;=5000,"Yes","No")</f>
        <v>No</v>
      </c>
      <c r="Y4080">
        <f>IF(CleanedData[[#This Row],[Recommend]]="Yes",1,0)</f>
        <v>0</v>
      </c>
      <c r="Z4080" s="6">
        <f>CleanedData[[#This Row],[Purchase Amount]]*0.15</f>
        <v>205.58399999999997</v>
      </c>
      <c r="AA4080" s="6">
        <f>CleanedData[[#This Row],[Purchase Amount]]*1.15</f>
        <v>1576.1439999999998</v>
      </c>
    </row>
    <row r="4081" spans="1:27" x14ac:dyDescent="0.3">
      <c r="A4081">
        <v>4932</v>
      </c>
      <c r="B4081" t="s">
        <v>4306</v>
      </c>
      <c r="C4081" s="1">
        <v>45647</v>
      </c>
      <c r="D4081">
        <v>60</v>
      </c>
      <c r="E4081" t="s">
        <v>52</v>
      </c>
      <c r="F4081" t="s">
        <v>68</v>
      </c>
      <c r="G4081" t="s">
        <v>233</v>
      </c>
      <c r="H4081">
        <v>3</v>
      </c>
      <c r="I4081" t="s">
        <v>45</v>
      </c>
      <c r="J4081" t="s">
        <v>69</v>
      </c>
      <c r="K4081" t="s">
        <v>44</v>
      </c>
      <c r="L4081" t="s">
        <v>42</v>
      </c>
      <c r="M4081" t="s">
        <v>208</v>
      </c>
      <c r="N4081" t="s">
        <v>48</v>
      </c>
      <c r="O4081" t="s">
        <v>89</v>
      </c>
      <c r="P4081" t="s">
        <v>49</v>
      </c>
      <c r="Q4081" t="s">
        <v>50</v>
      </c>
      <c r="R4081" s="6">
        <f>_xlfn.XLOOKUP(CleanedData[[#This Row],[Product]],'02_Lookup_Tables'!$A$2:$A$126,'02_Lookup_Tables'!$B$2:$B$126)</f>
        <v>324.35000000000002</v>
      </c>
      <c r="S4081" t="str">
        <f>VLOOKUP(CleanedData[[#This Row],[Product]],'02_Lookup_Tables'!$H$2:$I$126,2,FALSE)</f>
        <v>Apparel</v>
      </c>
      <c r="T4081" t="str">
        <f>VLOOKUP(CleanedData[[#This Row],[Province]],'02_Lookup_Tables'!$D$2:$E$10,2, FALSE)</f>
        <v>Northern Region</v>
      </c>
      <c r="U4081" t="str" cm="1">
        <f t="array" ref="U4081">_xlfn.IFS(CleanedData[[#This Row],[Purchase Amount]]&lt;500,"Low",
CleanedData[[#This Row],[Purchase Amount]]&lt;5000,"Medium",
TRUE,"High")</f>
        <v>Low</v>
      </c>
      <c r="V4081" t="str">
        <f>TEXT(CleanedData[[#This Row],[Date]],"mmmm")</f>
        <v>December</v>
      </c>
      <c r="W4081" t="str">
        <f>"Q"&amp;ROUNDUP(MONTH(CleanedData[[#This Row],[Date]])/3,0)</f>
        <v>Q4</v>
      </c>
      <c r="X4081" t="str">
        <f>IF(CleanedData[[#This Row],[Purchase Amount]]&gt;=5000,"Yes","No")</f>
        <v>No</v>
      </c>
      <c r="Y4081">
        <f>IF(CleanedData[[#This Row],[Recommend]]="Yes",1,0)</f>
        <v>1</v>
      </c>
      <c r="Z4081" s="6">
        <f>CleanedData[[#This Row],[Purchase Amount]]*0.15</f>
        <v>48.652500000000003</v>
      </c>
      <c r="AA4081" s="6">
        <f>CleanedData[[#This Row],[Purchase Amount]]*1.15</f>
        <v>373.0025</v>
      </c>
    </row>
    <row r="4082" spans="1:27" x14ac:dyDescent="0.3">
      <c r="A4082">
        <v>4933</v>
      </c>
      <c r="B4082" t="s">
        <v>4307</v>
      </c>
      <c r="C4082" s="1">
        <v>45541</v>
      </c>
      <c r="D4082">
        <v>58</v>
      </c>
      <c r="E4082" t="s">
        <v>52</v>
      </c>
      <c r="F4082" t="s">
        <v>68</v>
      </c>
      <c r="G4082" t="s">
        <v>95</v>
      </c>
      <c r="H4082">
        <v>3</v>
      </c>
      <c r="I4082" t="s">
        <v>42</v>
      </c>
      <c r="J4082" t="s">
        <v>43</v>
      </c>
      <c r="K4082" t="s">
        <v>55</v>
      </c>
      <c r="L4082" t="s">
        <v>45</v>
      </c>
      <c r="M4082" t="s">
        <v>156</v>
      </c>
      <c r="N4082" t="s">
        <v>48</v>
      </c>
      <c r="O4082" t="s">
        <v>148</v>
      </c>
      <c r="P4082" t="s">
        <v>49</v>
      </c>
      <c r="Q4082" t="s">
        <v>50</v>
      </c>
      <c r="R4082" s="6">
        <f>_xlfn.XLOOKUP(CleanedData[[#This Row],[Product]],'02_Lookup_Tables'!$A$2:$A$126,'02_Lookup_Tables'!$B$2:$B$126)</f>
        <v>5390.8</v>
      </c>
      <c r="S4082" t="str">
        <f>VLOOKUP(CleanedData[[#This Row],[Product]],'02_Lookup_Tables'!$H$2:$I$126,2,FALSE)</f>
        <v>Electronics</v>
      </c>
      <c r="T4082" t="str">
        <f>VLOOKUP(CleanedData[[#This Row],[Province]],'02_Lookup_Tables'!$D$2:$E$10,2, FALSE)</f>
        <v>Northern Region</v>
      </c>
      <c r="U4082" t="str" cm="1">
        <f t="array" ref="U4082">_xlfn.IFS(CleanedData[[#This Row],[Purchase Amount]]&lt;500,"Low",
CleanedData[[#This Row],[Purchase Amount]]&lt;5000,"Medium",
TRUE,"High")</f>
        <v>High</v>
      </c>
      <c r="V4082" t="str">
        <f>TEXT(CleanedData[[#This Row],[Date]],"mmmm")</f>
        <v>September</v>
      </c>
      <c r="W4082" t="str">
        <f>"Q"&amp;ROUNDUP(MONTH(CleanedData[[#This Row],[Date]])/3,0)</f>
        <v>Q3</v>
      </c>
      <c r="X4082" t="str">
        <f>IF(CleanedData[[#This Row],[Purchase Amount]]&gt;=5000,"Yes","No")</f>
        <v>Yes</v>
      </c>
      <c r="Y4082">
        <f>IF(CleanedData[[#This Row],[Recommend]]="Yes",1,0)</f>
        <v>0</v>
      </c>
      <c r="Z4082" s="6">
        <f>CleanedData[[#This Row],[Purchase Amount]]*0.15</f>
        <v>808.62</v>
      </c>
      <c r="AA4082" s="6">
        <f>CleanedData[[#This Row],[Purchase Amount]]*1.15</f>
        <v>6199.42</v>
      </c>
    </row>
    <row r="4083" spans="1:27" x14ac:dyDescent="0.3">
      <c r="A4083">
        <v>4934</v>
      </c>
      <c r="B4083" t="s">
        <v>4308</v>
      </c>
      <c r="C4083" s="1">
        <v>46005</v>
      </c>
      <c r="D4083">
        <v>68</v>
      </c>
      <c r="E4083" t="s">
        <v>60</v>
      </c>
      <c r="F4083" t="s">
        <v>68</v>
      </c>
      <c r="G4083" t="s">
        <v>463</v>
      </c>
      <c r="H4083">
        <v>2</v>
      </c>
      <c r="I4083" t="s">
        <v>42</v>
      </c>
      <c r="J4083" t="s">
        <v>63</v>
      </c>
      <c r="K4083" t="s">
        <v>64</v>
      </c>
      <c r="L4083" t="s">
        <v>45</v>
      </c>
      <c r="M4083" t="s">
        <v>180</v>
      </c>
      <c r="N4083" t="s">
        <v>47</v>
      </c>
      <c r="O4083" t="s">
        <v>89</v>
      </c>
      <c r="P4083" t="s">
        <v>49</v>
      </c>
      <c r="Q4083" t="s">
        <v>97</v>
      </c>
      <c r="R4083" s="6">
        <f>_xlfn.XLOOKUP(CleanedData[[#This Row],[Product]],'02_Lookup_Tables'!$A$2:$A$126,'02_Lookup_Tables'!$B$2:$B$126)</f>
        <v>470.6</v>
      </c>
      <c r="S4083" t="str">
        <f>VLOOKUP(CleanedData[[#This Row],[Product]],'02_Lookup_Tables'!$H$2:$I$126,2,FALSE)</f>
        <v>Toys &amp; Games</v>
      </c>
      <c r="T4083" t="str">
        <f>VLOOKUP(CleanedData[[#This Row],[Province]],'02_Lookup_Tables'!$D$2:$E$10,2, FALSE)</f>
        <v>Northern Region</v>
      </c>
      <c r="U4083" t="str" cm="1">
        <f t="array" ref="U4083">_xlfn.IFS(CleanedData[[#This Row],[Purchase Amount]]&lt;500,"Low",
CleanedData[[#This Row],[Purchase Amount]]&lt;5000,"Medium",
TRUE,"High")</f>
        <v>Low</v>
      </c>
      <c r="V4083" t="str">
        <f>TEXT(CleanedData[[#This Row],[Date]],"mmmm")</f>
        <v>December</v>
      </c>
      <c r="W4083" t="str">
        <f>"Q"&amp;ROUNDUP(MONTH(CleanedData[[#This Row],[Date]])/3,0)</f>
        <v>Q4</v>
      </c>
      <c r="X4083" t="str">
        <f>IF(CleanedData[[#This Row],[Purchase Amount]]&gt;=5000,"Yes","No")</f>
        <v>No</v>
      </c>
      <c r="Y4083">
        <f>IF(CleanedData[[#This Row],[Recommend]]="Yes",1,0)</f>
        <v>0</v>
      </c>
      <c r="Z4083" s="6">
        <f>CleanedData[[#This Row],[Purchase Amount]]*0.15</f>
        <v>70.59</v>
      </c>
      <c r="AA4083" s="6">
        <f>CleanedData[[#This Row],[Purchase Amount]]*1.15</f>
        <v>541.18999999999994</v>
      </c>
    </row>
    <row r="4084" spans="1:27" x14ac:dyDescent="0.3">
      <c r="A4084">
        <v>4935</v>
      </c>
      <c r="B4084" t="s">
        <v>4309</v>
      </c>
      <c r="C4084" s="1">
        <v>45556</v>
      </c>
      <c r="D4084">
        <v>34</v>
      </c>
      <c r="E4084" t="s">
        <v>39</v>
      </c>
      <c r="F4084" t="s">
        <v>77</v>
      </c>
      <c r="G4084" t="s">
        <v>976</v>
      </c>
      <c r="H4084">
        <v>5</v>
      </c>
      <c r="I4084" t="s">
        <v>45</v>
      </c>
      <c r="J4084" t="s">
        <v>63</v>
      </c>
      <c r="K4084" t="s">
        <v>64</v>
      </c>
      <c r="L4084" t="s">
        <v>45</v>
      </c>
      <c r="M4084" t="s">
        <v>123</v>
      </c>
      <c r="N4084" t="s">
        <v>57</v>
      </c>
      <c r="O4084" t="s">
        <v>89</v>
      </c>
      <c r="P4084" t="s">
        <v>70</v>
      </c>
      <c r="Q4084" t="s">
        <v>58</v>
      </c>
      <c r="R4084" s="6">
        <f>_xlfn.XLOOKUP(CleanedData[[#This Row],[Product]],'02_Lookup_Tables'!$A$2:$A$126,'02_Lookup_Tables'!$B$2:$B$126)</f>
        <v>412.16</v>
      </c>
      <c r="S4084" t="str">
        <f>VLOOKUP(CleanedData[[#This Row],[Product]],'02_Lookup_Tables'!$H$2:$I$126,2,FALSE)</f>
        <v>Apparel</v>
      </c>
      <c r="T4084" t="str">
        <f>VLOOKUP(CleanedData[[#This Row],[Province]],'02_Lookup_Tables'!$D$2:$E$10,2, FALSE)</f>
        <v>Central Region</v>
      </c>
      <c r="U4084" t="str" cm="1">
        <f t="array" ref="U4084">_xlfn.IFS(CleanedData[[#This Row],[Purchase Amount]]&lt;500,"Low",
CleanedData[[#This Row],[Purchase Amount]]&lt;5000,"Medium",
TRUE,"High")</f>
        <v>Low</v>
      </c>
      <c r="V4084" t="str">
        <f>TEXT(CleanedData[[#This Row],[Date]],"mmmm")</f>
        <v>September</v>
      </c>
      <c r="W4084" t="str">
        <f>"Q"&amp;ROUNDUP(MONTH(CleanedData[[#This Row],[Date]])/3,0)</f>
        <v>Q3</v>
      </c>
      <c r="X4084" t="str">
        <f>IF(CleanedData[[#This Row],[Purchase Amount]]&gt;=5000,"Yes","No")</f>
        <v>No</v>
      </c>
      <c r="Y4084">
        <f>IF(CleanedData[[#This Row],[Recommend]]="Yes",1,0)</f>
        <v>1</v>
      </c>
      <c r="Z4084" s="6">
        <f>CleanedData[[#This Row],[Purchase Amount]]*0.15</f>
        <v>61.823999999999998</v>
      </c>
      <c r="AA4084" s="6">
        <f>CleanedData[[#This Row],[Purchase Amount]]*1.15</f>
        <v>473.98399999999998</v>
      </c>
    </row>
    <row r="4085" spans="1:27" x14ac:dyDescent="0.3">
      <c r="A4085">
        <v>4936</v>
      </c>
      <c r="B4085" t="s">
        <v>4310</v>
      </c>
      <c r="C4085" s="1">
        <v>45440</v>
      </c>
      <c r="D4085">
        <v>59</v>
      </c>
      <c r="E4085" t="s">
        <v>39</v>
      </c>
      <c r="F4085" t="s">
        <v>72</v>
      </c>
      <c r="G4085" t="s">
        <v>235</v>
      </c>
      <c r="H4085">
        <v>5</v>
      </c>
      <c r="I4085" t="s">
        <v>42</v>
      </c>
      <c r="J4085" t="s">
        <v>63</v>
      </c>
      <c r="K4085" t="s">
        <v>64</v>
      </c>
      <c r="L4085" t="s">
        <v>42</v>
      </c>
      <c r="M4085" t="s">
        <v>180</v>
      </c>
      <c r="N4085" t="s">
        <v>57</v>
      </c>
      <c r="O4085" t="s">
        <v>89</v>
      </c>
      <c r="P4085" t="s">
        <v>70</v>
      </c>
      <c r="Q4085" t="s">
        <v>50</v>
      </c>
      <c r="R4085" s="6">
        <f>_xlfn.XLOOKUP(CleanedData[[#This Row],[Product]],'02_Lookup_Tables'!$A$2:$A$126,'02_Lookup_Tables'!$B$2:$B$126)</f>
        <v>306.57</v>
      </c>
      <c r="S4085" t="str">
        <f>VLOOKUP(CleanedData[[#This Row],[Product]],'02_Lookup_Tables'!$H$2:$I$126,2,FALSE)</f>
        <v>Toys &amp; Games</v>
      </c>
      <c r="T4085" t="str">
        <f>VLOOKUP(CleanedData[[#This Row],[Province]],'02_Lookup_Tables'!$D$2:$E$10,2, FALSE)</f>
        <v>Central Region</v>
      </c>
      <c r="U4085" t="str" cm="1">
        <f t="array" ref="U4085">_xlfn.IFS(CleanedData[[#This Row],[Purchase Amount]]&lt;500,"Low",
CleanedData[[#This Row],[Purchase Amount]]&lt;5000,"Medium",
TRUE,"High")</f>
        <v>Low</v>
      </c>
      <c r="V4085" t="str">
        <f>TEXT(CleanedData[[#This Row],[Date]],"mmmm")</f>
        <v>May</v>
      </c>
      <c r="W4085" t="str">
        <f>"Q"&amp;ROUNDUP(MONTH(CleanedData[[#This Row],[Date]])/3,0)</f>
        <v>Q2</v>
      </c>
      <c r="X4085" t="str">
        <f>IF(CleanedData[[#This Row],[Purchase Amount]]&gt;=5000,"Yes","No")</f>
        <v>No</v>
      </c>
      <c r="Y4085">
        <f>IF(CleanedData[[#This Row],[Recommend]]="Yes",1,0)</f>
        <v>0</v>
      </c>
      <c r="Z4085" s="6">
        <f>CleanedData[[#This Row],[Purchase Amount]]*0.15</f>
        <v>45.985499999999995</v>
      </c>
      <c r="AA4085" s="6">
        <f>CleanedData[[#This Row],[Purchase Amount]]*1.15</f>
        <v>352.55549999999994</v>
      </c>
    </row>
    <row r="4086" spans="1:27" x14ac:dyDescent="0.3">
      <c r="A4086">
        <v>4937</v>
      </c>
      <c r="B4086" t="s">
        <v>4311</v>
      </c>
      <c r="C4086" s="1">
        <v>45716</v>
      </c>
      <c r="D4086">
        <v>20</v>
      </c>
      <c r="E4086" t="s">
        <v>52</v>
      </c>
      <c r="F4086" t="s">
        <v>61</v>
      </c>
      <c r="G4086" t="s">
        <v>73</v>
      </c>
      <c r="H4086">
        <v>3</v>
      </c>
      <c r="I4086" t="s">
        <v>42</v>
      </c>
      <c r="J4086" t="s">
        <v>54</v>
      </c>
      <c r="K4086" t="s">
        <v>44</v>
      </c>
      <c r="L4086" t="s">
        <v>45</v>
      </c>
      <c r="M4086" t="s">
        <v>190</v>
      </c>
      <c r="N4086" t="s">
        <v>48</v>
      </c>
      <c r="O4086" t="s">
        <v>89</v>
      </c>
      <c r="P4086" t="s">
        <v>49</v>
      </c>
      <c r="Q4086" t="s">
        <v>66</v>
      </c>
      <c r="R4086" s="6">
        <f>_xlfn.XLOOKUP(CleanedData[[#This Row],[Product]],'02_Lookup_Tables'!$A$2:$A$126,'02_Lookup_Tables'!$B$2:$B$126)</f>
        <v>84.23</v>
      </c>
      <c r="S4086" t="str">
        <f>VLOOKUP(CleanedData[[#This Row],[Product]],'02_Lookup_Tables'!$H$2:$I$126,2,FALSE)</f>
        <v>Food</v>
      </c>
      <c r="T4086" t="str">
        <f>VLOOKUP(CleanedData[[#This Row],[Province]],'02_Lookup_Tables'!$D$2:$E$10,2, FALSE)</f>
        <v>Southern Region</v>
      </c>
      <c r="U4086" t="str" cm="1">
        <f t="array" ref="U4086">_xlfn.IFS(CleanedData[[#This Row],[Purchase Amount]]&lt;500,"Low",
CleanedData[[#This Row],[Purchase Amount]]&lt;5000,"Medium",
TRUE,"High")</f>
        <v>Low</v>
      </c>
      <c r="V4086" t="str">
        <f>TEXT(CleanedData[[#This Row],[Date]],"mmmm")</f>
        <v>February</v>
      </c>
      <c r="W4086" t="str">
        <f>"Q"&amp;ROUNDUP(MONTH(CleanedData[[#This Row],[Date]])/3,0)</f>
        <v>Q1</v>
      </c>
      <c r="X4086" t="str">
        <f>IF(CleanedData[[#This Row],[Purchase Amount]]&gt;=5000,"Yes","No")</f>
        <v>No</v>
      </c>
      <c r="Y4086">
        <f>IF(CleanedData[[#This Row],[Recommend]]="Yes",1,0)</f>
        <v>0</v>
      </c>
      <c r="Z4086" s="6">
        <f>CleanedData[[#This Row],[Purchase Amount]]*0.15</f>
        <v>12.634500000000001</v>
      </c>
      <c r="AA4086" s="6">
        <f>CleanedData[[#This Row],[Purchase Amount]]*1.15</f>
        <v>96.864499999999992</v>
      </c>
    </row>
    <row r="4087" spans="1:27" x14ac:dyDescent="0.3">
      <c r="A4087">
        <v>4938</v>
      </c>
      <c r="B4087" t="s">
        <v>4312</v>
      </c>
      <c r="C4087" s="1">
        <v>45498</v>
      </c>
      <c r="D4087">
        <v>42</v>
      </c>
      <c r="E4087" t="s">
        <v>52</v>
      </c>
      <c r="F4087" t="s">
        <v>68</v>
      </c>
      <c r="G4087" t="s">
        <v>345</v>
      </c>
      <c r="H4087">
        <v>2</v>
      </c>
      <c r="I4087" t="s">
        <v>42</v>
      </c>
      <c r="J4087" t="s">
        <v>69</v>
      </c>
      <c r="K4087" t="s">
        <v>44</v>
      </c>
      <c r="L4087" t="s">
        <v>42</v>
      </c>
      <c r="M4087" t="s">
        <v>208</v>
      </c>
      <c r="N4087" t="s">
        <v>47</v>
      </c>
      <c r="O4087" t="s">
        <v>89</v>
      </c>
      <c r="P4087" t="s">
        <v>49</v>
      </c>
      <c r="Q4087" t="s">
        <v>81</v>
      </c>
      <c r="R4087" s="6">
        <f>_xlfn.XLOOKUP(CleanedData[[#This Row],[Product]],'02_Lookup_Tables'!$A$2:$A$126,'02_Lookup_Tables'!$B$2:$B$126)</f>
        <v>574.49</v>
      </c>
      <c r="S4087" t="str">
        <f>VLOOKUP(CleanedData[[#This Row],[Product]],'02_Lookup_Tables'!$H$2:$I$126,2,FALSE)</f>
        <v>Toys &amp; Games</v>
      </c>
      <c r="T4087" t="str">
        <f>VLOOKUP(CleanedData[[#This Row],[Province]],'02_Lookup_Tables'!$D$2:$E$10,2, FALSE)</f>
        <v>Northern Region</v>
      </c>
      <c r="U4087" t="str" cm="1">
        <f t="array" ref="U4087">_xlfn.IFS(CleanedData[[#This Row],[Purchase Amount]]&lt;500,"Low",
CleanedData[[#This Row],[Purchase Amount]]&lt;5000,"Medium",
TRUE,"High")</f>
        <v>Medium</v>
      </c>
      <c r="V4087" t="str">
        <f>TEXT(CleanedData[[#This Row],[Date]],"mmmm")</f>
        <v>July</v>
      </c>
      <c r="W4087" t="str">
        <f>"Q"&amp;ROUNDUP(MONTH(CleanedData[[#This Row],[Date]])/3,0)</f>
        <v>Q3</v>
      </c>
      <c r="X4087" t="str">
        <f>IF(CleanedData[[#This Row],[Purchase Amount]]&gt;=5000,"Yes","No")</f>
        <v>No</v>
      </c>
      <c r="Y4087">
        <f>IF(CleanedData[[#This Row],[Recommend]]="Yes",1,0)</f>
        <v>0</v>
      </c>
      <c r="Z4087" s="6">
        <f>CleanedData[[#This Row],[Purchase Amount]]*0.15</f>
        <v>86.173500000000004</v>
      </c>
      <c r="AA4087" s="6">
        <f>CleanedData[[#This Row],[Purchase Amount]]*1.15</f>
        <v>660.6635</v>
      </c>
    </row>
    <row r="4088" spans="1:27" x14ac:dyDescent="0.3">
      <c r="A4088">
        <v>4939</v>
      </c>
      <c r="B4088" t="s">
        <v>4313</v>
      </c>
      <c r="C4088" s="1">
        <v>45496</v>
      </c>
      <c r="D4088">
        <v>54</v>
      </c>
      <c r="E4088" t="s">
        <v>60</v>
      </c>
      <c r="F4088" t="s">
        <v>83</v>
      </c>
      <c r="G4088" t="s">
        <v>248</v>
      </c>
      <c r="H4088">
        <v>3</v>
      </c>
      <c r="I4088" t="s">
        <v>42</v>
      </c>
      <c r="J4088" t="s">
        <v>63</v>
      </c>
      <c r="K4088" t="s">
        <v>55</v>
      </c>
      <c r="L4088" t="s">
        <v>42</v>
      </c>
      <c r="M4088" t="s">
        <v>123</v>
      </c>
      <c r="N4088" t="s">
        <v>48</v>
      </c>
      <c r="O4088" t="s">
        <v>89</v>
      </c>
      <c r="P4088" t="s">
        <v>49</v>
      </c>
      <c r="Q4088" t="s">
        <v>93</v>
      </c>
      <c r="R4088" s="6">
        <f>_xlfn.XLOOKUP(CleanedData[[#This Row],[Product]],'02_Lookup_Tables'!$A$2:$A$126,'02_Lookup_Tables'!$B$2:$B$126)</f>
        <v>8798.49</v>
      </c>
      <c r="S4088" t="str">
        <f>VLOOKUP(CleanedData[[#This Row],[Product]],'02_Lookup_Tables'!$H$2:$I$126,2,FALSE)</f>
        <v>Toys &amp; Games</v>
      </c>
      <c r="T4088" t="str">
        <f>VLOOKUP(CleanedData[[#This Row],[Province]],'02_Lookup_Tables'!$D$2:$E$10,2, FALSE)</f>
        <v>Western Region</v>
      </c>
      <c r="U4088" t="str" cm="1">
        <f t="array" ref="U4088">_xlfn.IFS(CleanedData[[#This Row],[Purchase Amount]]&lt;500,"Low",
CleanedData[[#This Row],[Purchase Amount]]&lt;5000,"Medium",
TRUE,"High")</f>
        <v>High</v>
      </c>
      <c r="V4088" t="str">
        <f>TEXT(CleanedData[[#This Row],[Date]],"mmmm")</f>
        <v>July</v>
      </c>
      <c r="W4088" t="str">
        <f>"Q"&amp;ROUNDUP(MONTH(CleanedData[[#This Row],[Date]])/3,0)</f>
        <v>Q3</v>
      </c>
      <c r="X4088" t="str">
        <f>IF(CleanedData[[#This Row],[Purchase Amount]]&gt;=5000,"Yes","No")</f>
        <v>Yes</v>
      </c>
      <c r="Y4088">
        <f>IF(CleanedData[[#This Row],[Recommend]]="Yes",1,0)</f>
        <v>0</v>
      </c>
      <c r="Z4088" s="6">
        <f>CleanedData[[#This Row],[Purchase Amount]]*0.15</f>
        <v>1319.7735</v>
      </c>
      <c r="AA4088" s="6">
        <f>CleanedData[[#This Row],[Purchase Amount]]*1.15</f>
        <v>10118.263499999999</v>
      </c>
    </row>
    <row r="4089" spans="1:27" x14ac:dyDescent="0.3">
      <c r="A4089">
        <v>4940</v>
      </c>
      <c r="B4089" t="s">
        <v>4314</v>
      </c>
      <c r="C4089" s="1">
        <v>45990</v>
      </c>
      <c r="D4089">
        <v>42</v>
      </c>
      <c r="E4089" t="s">
        <v>52</v>
      </c>
      <c r="F4089" t="s">
        <v>83</v>
      </c>
      <c r="G4089" t="s">
        <v>122</v>
      </c>
      <c r="H4089">
        <v>5</v>
      </c>
      <c r="I4089" t="s">
        <v>45</v>
      </c>
      <c r="J4089" t="s">
        <v>69</v>
      </c>
      <c r="K4089" t="s">
        <v>55</v>
      </c>
      <c r="L4089" t="s">
        <v>42</v>
      </c>
      <c r="M4089" t="s">
        <v>106</v>
      </c>
      <c r="N4089" t="s">
        <v>57</v>
      </c>
      <c r="O4089" t="s">
        <v>148</v>
      </c>
      <c r="P4089" t="s">
        <v>49</v>
      </c>
      <c r="Q4089" t="s">
        <v>81</v>
      </c>
      <c r="R4089" s="6">
        <f>_xlfn.XLOOKUP(CleanedData[[#This Row],[Product]],'02_Lookup_Tables'!$A$2:$A$126,'02_Lookup_Tables'!$B$2:$B$126)</f>
        <v>1712.08</v>
      </c>
      <c r="S4089" t="str">
        <f>VLOOKUP(CleanedData[[#This Row],[Product]],'02_Lookup_Tables'!$H$2:$I$126,2,FALSE)</f>
        <v>Home &amp; Living</v>
      </c>
      <c r="T4089" t="str">
        <f>VLOOKUP(CleanedData[[#This Row],[Province]],'02_Lookup_Tables'!$D$2:$E$10,2, FALSE)</f>
        <v>Western Region</v>
      </c>
      <c r="U4089" t="str" cm="1">
        <f t="array" ref="U4089">_xlfn.IFS(CleanedData[[#This Row],[Purchase Amount]]&lt;500,"Low",
CleanedData[[#This Row],[Purchase Amount]]&lt;5000,"Medium",
TRUE,"High")</f>
        <v>Medium</v>
      </c>
      <c r="V4089" t="str">
        <f>TEXT(CleanedData[[#This Row],[Date]],"mmmm")</f>
        <v>November</v>
      </c>
      <c r="W4089" t="str">
        <f>"Q"&amp;ROUNDUP(MONTH(CleanedData[[#This Row],[Date]])/3,0)</f>
        <v>Q4</v>
      </c>
      <c r="X4089" t="str">
        <f>IF(CleanedData[[#This Row],[Purchase Amount]]&gt;=5000,"Yes","No")</f>
        <v>No</v>
      </c>
      <c r="Y4089">
        <f>IF(CleanedData[[#This Row],[Recommend]]="Yes",1,0)</f>
        <v>1</v>
      </c>
      <c r="Z4089" s="6">
        <f>CleanedData[[#This Row],[Purchase Amount]]*0.15</f>
        <v>256.81199999999995</v>
      </c>
      <c r="AA4089" s="6">
        <f>CleanedData[[#This Row],[Purchase Amount]]*1.15</f>
        <v>1968.8919999999998</v>
      </c>
    </row>
    <row r="4090" spans="1:27" x14ac:dyDescent="0.3">
      <c r="A4090">
        <v>4941</v>
      </c>
      <c r="B4090" t="s">
        <v>4315</v>
      </c>
      <c r="C4090" s="1">
        <v>45786</v>
      </c>
      <c r="D4090">
        <v>42</v>
      </c>
      <c r="E4090" t="s">
        <v>39</v>
      </c>
      <c r="F4090" t="s">
        <v>68</v>
      </c>
      <c r="G4090" t="s">
        <v>164</v>
      </c>
      <c r="H4090">
        <v>1</v>
      </c>
      <c r="I4090" t="s">
        <v>45</v>
      </c>
      <c r="J4090" t="s">
        <v>54</v>
      </c>
      <c r="K4090" t="s">
        <v>55</v>
      </c>
      <c r="L4090" t="s">
        <v>42</v>
      </c>
      <c r="M4090" t="s">
        <v>46</v>
      </c>
      <c r="N4090" t="s">
        <v>80</v>
      </c>
      <c r="O4090" t="s">
        <v>89</v>
      </c>
      <c r="P4090" t="s">
        <v>49</v>
      </c>
      <c r="Q4090" t="s">
        <v>81</v>
      </c>
      <c r="R4090" s="6">
        <f>_xlfn.XLOOKUP(CleanedData[[#This Row],[Product]],'02_Lookup_Tables'!$A$2:$A$126,'02_Lookup_Tables'!$B$2:$B$126)</f>
        <v>440.87</v>
      </c>
      <c r="S4090" t="str">
        <f>VLOOKUP(CleanedData[[#This Row],[Product]],'02_Lookup_Tables'!$H$2:$I$126,2,FALSE)</f>
        <v>Home &amp; Living</v>
      </c>
      <c r="T4090" t="str">
        <f>VLOOKUP(CleanedData[[#This Row],[Province]],'02_Lookup_Tables'!$D$2:$E$10,2, FALSE)</f>
        <v>Northern Region</v>
      </c>
      <c r="U4090" t="str" cm="1">
        <f t="array" ref="U4090">_xlfn.IFS(CleanedData[[#This Row],[Purchase Amount]]&lt;500,"Low",
CleanedData[[#This Row],[Purchase Amount]]&lt;5000,"Medium",
TRUE,"High")</f>
        <v>Low</v>
      </c>
      <c r="V4090" t="str">
        <f>TEXT(CleanedData[[#This Row],[Date]],"mmmm")</f>
        <v>May</v>
      </c>
      <c r="W4090" t="str">
        <f>"Q"&amp;ROUNDUP(MONTH(CleanedData[[#This Row],[Date]])/3,0)</f>
        <v>Q2</v>
      </c>
      <c r="X4090" t="str">
        <f>IF(CleanedData[[#This Row],[Purchase Amount]]&gt;=5000,"Yes","No")</f>
        <v>No</v>
      </c>
      <c r="Y4090">
        <f>IF(CleanedData[[#This Row],[Recommend]]="Yes",1,0)</f>
        <v>1</v>
      </c>
      <c r="Z4090" s="6">
        <f>CleanedData[[#This Row],[Purchase Amount]]*0.15</f>
        <v>66.130499999999998</v>
      </c>
      <c r="AA4090" s="6">
        <f>CleanedData[[#This Row],[Purchase Amount]]*1.15</f>
        <v>507.00049999999999</v>
      </c>
    </row>
    <row r="4091" spans="1:27" x14ac:dyDescent="0.3">
      <c r="A4091">
        <v>4943</v>
      </c>
      <c r="B4091" t="s">
        <v>4316</v>
      </c>
      <c r="C4091" s="1">
        <v>45436</v>
      </c>
      <c r="D4091">
        <v>27</v>
      </c>
      <c r="E4091" t="s">
        <v>52</v>
      </c>
      <c r="F4091" t="s">
        <v>125</v>
      </c>
      <c r="G4091" t="s">
        <v>87</v>
      </c>
      <c r="H4091">
        <v>3</v>
      </c>
      <c r="I4091" t="s">
        <v>42</v>
      </c>
      <c r="J4091" t="s">
        <v>69</v>
      </c>
      <c r="K4091" t="s">
        <v>44</v>
      </c>
      <c r="L4091" t="s">
        <v>42</v>
      </c>
      <c r="M4091" t="s">
        <v>156</v>
      </c>
      <c r="N4091" t="s">
        <v>48</v>
      </c>
      <c r="O4091" t="s">
        <v>148</v>
      </c>
      <c r="P4091" t="s">
        <v>49</v>
      </c>
      <c r="Q4091" t="s">
        <v>58</v>
      </c>
      <c r="R4091" s="6">
        <f>_xlfn.XLOOKUP(CleanedData[[#This Row],[Product]],'02_Lookup_Tables'!$A$2:$A$126,'02_Lookup_Tables'!$B$2:$B$126)</f>
        <v>409.06</v>
      </c>
      <c r="S4091" t="str">
        <f>VLOOKUP(CleanedData[[#This Row],[Product]],'02_Lookup_Tables'!$H$2:$I$126,2,FALSE)</f>
        <v>Home Devices</v>
      </c>
      <c r="T4091" t="str">
        <f>VLOOKUP(CleanedData[[#This Row],[Province]],'02_Lookup_Tables'!$D$2:$E$10,2, FALSE)</f>
        <v>Western Region</v>
      </c>
      <c r="U4091" t="str" cm="1">
        <f t="array" ref="U4091">_xlfn.IFS(CleanedData[[#This Row],[Purchase Amount]]&lt;500,"Low",
CleanedData[[#This Row],[Purchase Amount]]&lt;5000,"Medium",
TRUE,"High")</f>
        <v>Low</v>
      </c>
      <c r="V4091" t="str">
        <f>TEXT(CleanedData[[#This Row],[Date]],"mmmm")</f>
        <v>May</v>
      </c>
      <c r="W4091" t="str">
        <f>"Q"&amp;ROUNDUP(MONTH(CleanedData[[#This Row],[Date]])/3,0)</f>
        <v>Q2</v>
      </c>
      <c r="X4091" t="str">
        <f>IF(CleanedData[[#This Row],[Purchase Amount]]&gt;=5000,"Yes","No")</f>
        <v>No</v>
      </c>
      <c r="Y4091">
        <f>IF(CleanedData[[#This Row],[Recommend]]="Yes",1,0)</f>
        <v>0</v>
      </c>
      <c r="Z4091" s="6">
        <f>CleanedData[[#This Row],[Purchase Amount]]*0.15</f>
        <v>61.358999999999995</v>
      </c>
      <c r="AA4091" s="6">
        <f>CleanedData[[#This Row],[Purchase Amount]]*1.15</f>
        <v>470.41899999999998</v>
      </c>
    </row>
    <row r="4092" spans="1:27" x14ac:dyDescent="0.3">
      <c r="A4092">
        <v>4944</v>
      </c>
      <c r="B4092" t="s">
        <v>4317</v>
      </c>
      <c r="C4092" s="1">
        <v>46016</v>
      </c>
      <c r="D4092">
        <v>69</v>
      </c>
      <c r="E4092" t="s">
        <v>39</v>
      </c>
      <c r="F4092" t="s">
        <v>68</v>
      </c>
      <c r="G4092" t="s">
        <v>144</v>
      </c>
      <c r="H4092">
        <v>3</v>
      </c>
      <c r="I4092" t="s">
        <v>42</v>
      </c>
      <c r="J4092" t="s">
        <v>74</v>
      </c>
      <c r="K4092" t="s">
        <v>55</v>
      </c>
      <c r="L4092" t="s">
        <v>42</v>
      </c>
      <c r="M4092" t="s">
        <v>231</v>
      </c>
      <c r="N4092" t="s">
        <v>48</v>
      </c>
      <c r="O4092" t="s">
        <v>89</v>
      </c>
      <c r="P4092" t="s">
        <v>49</v>
      </c>
      <c r="Q4092" t="s">
        <v>97</v>
      </c>
      <c r="R4092" s="6">
        <f>_xlfn.XLOOKUP(CleanedData[[#This Row],[Product]],'02_Lookup_Tables'!$A$2:$A$126,'02_Lookup_Tables'!$B$2:$B$126)</f>
        <v>4455.18</v>
      </c>
      <c r="S4092" t="str">
        <f>VLOOKUP(CleanedData[[#This Row],[Product]],'02_Lookup_Tables'!$H$2:$I$126,2,FALSE)</f>
        <v>Sports &amp; Outdoors</v>
      </c>
      <c r="T4092" t="str">
        <f>VLOOKUP(CleanedData[[#This Row],[Province]],'02_Lookup_Tables'!$D$2:$E$10,2, FALSE)</f>
        <v>Northern Region</v>
      </c>
      <c r="U4092" t="str" cm="1">
        <f t="array" ref="U4092">_xlfn.IFS(CleanedData[[#This Row],[Purchase Amount]]&lt;500,"Low",
CleanedData[[#This Row],[Purchase Amount]]&lt;5000,"Medium",
TRUE,"High")</f>
        <v>Medium</v>
      </c>
      <c r="V4092" t="str">
        <f>TEXT(CleanedData[[#This Row],[Date]],"mmmm")</f>
        <v>December</v>
      </c>
      <c r="W4092" t="str">
        <f>"Q"&amp;ROUNDUP(MONTH(CleanedData[[#This Row],[Date]])/3,0)</f>
        <v>Q4</v>
      </c>
      <c r="X4092" t="str">
        <f>IF(CleanedData[[#This Row],[Purchase Amount]]&gt;=5000,"Yes","No")</f>
        <v>No</v>
      </c>
      <c r="Y4092">
        <f>IF(CleanedData[[#This Row],[Recommend]]="Yes",1,0)</f>
        <v>0</v>
      </c>
      <c r="Z4092" s="6">
        <f>CleanedData[[#This Row],[Purchase Amount]]*0.15</f>
        <v>668.27700000000004</v>
      </c>
      <c r="AA4092" s="6">
        <f>CleanedData[[#This Row],[Purchase Amount]]*1.15</f>
        <v>5123.4570000000003</v>
      </c>
    </row>
    <row r="4093" spans="1:27" x14ac:dyDescent="0.3">
      <c r="A4093">
        <v>4945</v>
      </c>
      <c r="B4093" t="s">
        <v>4318</v>
      </c>
      <c r="C4093" s="1">
        <v>45847</v>
      </c>
      <c r="D4093">
        <v>80</v>
      </c>
      <c r="E4093" t="s">
        <v>39</v>
      </c>
      <c r="F4093" t="s">
        <v>68</v>
      </c>
      <c r="G4093" t="s">
        <v>284</v>
      </c>
      <c r="H4093">
        <v>4</v>
      </c>
      <c r="I4093" t="s">
        <v>45</v>
      </c>
      <c r="J4093" t="s">
        <v>43</v>
      </c>
      <c r="K4093" t="s">
        <v>55</v>
      </c>
      <c r="L4093" t="s">
        <v>45</v>
      </c>
      <c r="M4093" t="s">
        <v>65</v>
      </c>
      <c r="N4093" t="s">
        <v>96</v>
      </c>
      <c r="O4093" t="s">
        <v>89</v>
      </c>
      <c r="P4093" t="s">
        <v>70</v>
      </c>
      <c r="Q4093" t="s">
        <v>97</v>
      </c>
      <c r="R4093" s="6">
        <f>_xlfn.XLOOKUP(CleanedData[[#This Row],[Product]],'02_Lookup_Tables'!$A$2:$A$126,'02_Lookup_Tables'!$B$2:$B$126)</f>
        <v>6698.54</v>
      </c>
      <c r="S4093" t="str">
        <f>VLOOKUP(CleanedData[[#This Row],[Product]],'02_Lookup_Tables'!$H$2:$I$126,2,FALSE)</f>
        <v>Electronics</v>
      </c>
      <c r="T4093" t="str">
        <f>VLOOKUP(CleanedData[[#This Row],[Province]],'02_Lookup_Tables'!$D$2:$E$10,2, FALSE)</f>
        <v>Northern Region</v>
      </c>
      <c r="U4093" t="str" cm="1">
        <f t="array" ref="U4093">_xlfn.IFS(CleanedData[[#This Row],[Purchase Amount]]&lt;500,"Low",
CleanedData[[#This Row],[Purchase Amount]]&lt;5000,"Medium",
TRUE,"High")</f>
        <v>High</v>
      </c>
      <c r="V4093" t="str">
        <f>TEXT(CleanedData[[#This Row],[Date]],"mmmm")</f>
        <v>July</v>
      </c>
      <c r="W4093" t="str">
        <f>"Q"&amp;ROUNDUP(MONTH(CleanedData[[#This Row],[Date]])/3,0)</f>
        <v>Q3</v>
      </c>
      <c r="X4093" t="str">
        <f>IF(CleanedData[[#This Row],[Purchase Amount]]&gt;=5000,"Yes","No")</f>
        <v>Yes</v>
      </c>
      <c r="Y4093">
        <f>IF(CleanedData[[#This Row],[Recommend]]="Yes",1,0)</f>
        <v>1</v>
      </c>
      <c r="Z4093" s="6">
        <f>CleanedData[[#This Row],[Purchase Amount]]*0.15</f>
        <v>1004.7809999999999</v>
      </c>
      <c r="AA4093" s="6">
        <f>CleanedData[[#This Row],[Purchase Amount]]*1.15</f>
        <v>7703.320999999999</v>
      </c>
    </row>
    <row r="4094" spans="1:27" x14ac:dyDescent="0.3">
      <c r="A4094">
        <v>4946</v>
      </c>
      <c r="B4094" t="s">
        <v>4319</v>
      </c>
      <c r="C4094" s="1">
        <v>45902</v>
      </c>
      <c r="D4094">
        <v>74</v>
      </c>
      <c r="E4094" t="s">
        <v>52</v>
      </c>
      <c r="F4094" t="s">
        <v>83</v>
      </c>
      <c r="G4094" t="s">
        <v>389</v>
      </c>
      <c r="H4094">
        <v>1</v>
      </c>
      <c r="I4094" t="s">
        <v>42</v>
      </c>
      <c r="J4094" t="s">
        <v>63</v>
      </c>
      <c r="K4094" t="s">
        <v>44</v>
      </c>
      <c r="L4094" t="s">
        <v>42</v>
      </c>
      <c r="M4094" t="s">
        <v>92</v>
      </c>
      <c r="N4094" t="s">
        <v>80</v>
      </c>
      <c r="O4094" t="s">
        <v>89</v>
      </c>
      <c r="P4094" t="s">
        <v>49</v>
      </c>
      <c r="Q4094" t="s">
        <v>97</v>
      </c>
      <c r="R4094" s="6">
        <f>_xlfn.XLOOKUP(CleanedData[[#This Row],[Product]],'02_Lookup_Tables'!$A$2:$A$126,'02_Lookup_Tables'!$B$2:$B$126)</f>
        <v>5432.76</v>
      </c>
      <c r="S4094" t="str">
        <f>VLOOKUP(CleanedData[[#This Row],[Product]],'02_Lookup_Tables'!$H$2:$I$126,2,FALSE)</f>
        <v>Home Devices</v>
      </c>
      <c r="T4094" t="str">
        <f>VLOOKUP(CleanedData[[#This Row],[Province]],'02_Lookup_Tables'!$D$2:$E$10,2, FALSE)</f>
        <v>Western Region</v>
      </c>
      <c r="U4094" t="str" cm="1">
        <f t="array" ref="U4094">_xlfn.IFS(CleanedData[[#This Row],[Purchase Amount]]&lt;500,"Low",
CleanedData[[#This Row],[Purchase Amount]]&lt;5000,"Medium",
TRUE,"High")</f>
        <v>High</v>
      </c>
      <c r="V4094" t="str">
        <f>TEXT(CleanedData[[#This Row],[Date]],"mmmm")</f>
        <v>September</v>
      </c>
      <c r="W4094" t="str">
        <f>"Q"&amp;ROUNDUP(MONTH(CleanedData[[#This Row],[Date]])/3,0)</f>
        <v>Q3</v>
      </c>
      <c r="X4094" t="str">
        <f>IF(CleanedData[[#This Row],[Purchase Amount]]&gt;=5000,"Yes","No")</f>
        <v>Yes</v>
      </c>
      <c r="Y4094">
        <f>IF(CleanedData[[#This Row],[Recommend]]="Yes",1,0)</f>
        <v>0</v>
      </c>
      <c r="Z4094" s="6">
        <f>CleanedData[[#This Row],[Purchase Amount]]*0.15</f>
        <v>814.91399999999999</v>
      </c>
      <c r="AA4094" s="6">
        <f>CleanedData[[#This Row],[Purchase Amount]]*1.15</f>
        <v>6247.674</v>
      </c>
    </row>
    <row r="4095" spans="1:27" x14ac:dyDescent="0.3">
      <c r="A4095">
        <v>4947</v>
      </c>
      <c r="B4095" t="s">
        <v>4320</v>
      </c>
      <c r="C4095" s="1">
        <v>45894</v>
      </c>
      <c r="D4095">
        <v>47</v>
      </c>
      <c r="E4095" t="s">
        <v>52</v>
      </c>
      <c r="F4095" t="s">
        <v>125</v>
      </c>
      <c r="G4095" t="s">
        <v>311</v>
      </c>
      <c r="H4095">
        <v>4</v>
      </c>
      <c r="I4095" t="s">
        <v>45</v>
      </c>
      <c r="J4095" t="s">
        <v>69</v>
      </c>
      <c r="K4095" t="s">
        <v>55</v>
      </c>
      <c r="L4095" t="s">
        <v>45</v>
      </c>
      <c r="M4095" t="s">
        <v>147</v>
      </c>
      <c r="N4095" t="s">
        <v>96</v>
      </c>
      <c r="O4095" t="s">
        <v>148</v>
      </c>
      <c r="P4095" t="s">
        <v>49</v>
      </c>
      <c r="Q4095" t="s">
        <v>93</v>
      </c>
      <c r="R4095" s="6">
        <f>_xlfn.XLOOKUP(CleanedData[[#This Row],[Product]],'02_Lookup_Tables'!$A$2:$A$126,'02_Lookup_Tables'!$B$2:$B$126)</f>
        <v>954.6</v>
      </c>
      <c r="S4095" t="str">
        <f>VLOOKUP(CleanedData[[#This Row],[Product]],'02_Lookup_Tables'!$H$2:$I$126,2,FALSE)</f>
        <v>Apparel</v>
      </c>
      <c r="T4095" t="str">
        <f>VLOOKUP(CleanedData[[#This Row],[Province]],'02_Lookup_Tables'!$D$2:$E$10,2, FALSE)</f>
        <v>Western Region</v>
      </c>
      <c r="U4095" t="str" cm="1">
        <f t="array" ref="U4095">_xlfn.IFS(CleanedData[[#This Row],[Purchase Amount]]&lt;500,"Low",
CleanedData[[#This Row],[Purchase Amount]]&lt;5000,"Medium",
TRUE,"High")</f>
        <v>Medium</v>
      </c>
      <c r="V4095" t="str">
        <f>TEXT(CleanedData[[#This Row],[Date]],"mmmm")</f>
        <v>August</v>
      </c>
      <c r="W4095" t="str">
        <f>"Q"&amp;ROUNDUP(MONTH(CleanedData[[#This Row],[Date]])/3,0)</f>
        <v>Q3</v>
      </c>
      <c r="X4095" t="str">
        <f>IF(CleanedData[[#This Row],[Purchase Amount]]&gt;=5000,"Yes","No")</f>
        <v>No</v>
      </c>
      <c r="Y4095">
        <f>IF(CleanedData[[#This Row],[Recommend]]="Yes",1,0)</f>
        <v>1</v>
      </c>
      <c r="Z4095" s="6">
        <f>CleanedData[[#This Row],[Purchase Amount]]*0.15</f>
        <v>143.19</v>
      </c>
      <c r="AA4095" s="6">
        <f>CleanedData[[#This Row],[Purchase Amount]]*1.15</f>
        <v>1097.79</v>
      </c>
    </row>
    <row r="4096" spans="1:27" x14ac:dyDescent="0.3">
      <c r="A4096">
        <v>4948</v>
      </c>
      <c r="B4096" t="s">
        <v>4321</v>
      </c>
      <c r="C4096" s="1">
        <v>45503</v>
      </c>
      <c r="D4096">
        <v>31</v>
      </c>
      <c r="E4096" t="s">
        <v>39</v>
      </c>
      <c r="F4096" t="s">
        <v>40</v>
      </c>
      <c r="G4096" t="s">
        <v>563</v>
      </c>
      <c r="H4096">
        <v>4</v>
      </c>
      <c r="I4096" t="s">
        <v>42</v>
      </c>
      <c r="J4096" t="s">
        <v>69</v>
      </c>
      <c r="K4096" t="s">
        <v>44</v>
      </c>
      <c r="L4096" t="s">
        <v>45</v>
      </c>
      <c r="M4096" t="s">
        <v>231</v>
      </c>
      <c r="N4096" t="s">
        <v>96</v>
      </c>
      <c r="O4096" t="s">
        <v>89</v>
      </c>
      <c r="P4096" t="s">
        <v>70</v>
      </c>
      <c r="Q4096" t="s">
        <v>58</v>
      </c>
      <c r="R4096" s="6">
        <f>_xlfn.XLOOKUP(CleanedData[[#This Row],[Product]],'02_Lookup_Tables'!$A$2:$A$126,'02_Lookup_Tables'!$B$2:$B$126)</f>
        <v>11052.57</v>
      </c>
      <c r="S4096" t="str">
        <f>VLOOKUP(CleanedData[[#This Row],[Product]],'02_Lookup_Tables'!$H$2:$I$126,2,FALSE)</f>
        <v>Electronics</v>
      </c>
      <c r="T4096" t="str">
        <f>VLOOKUP(CleanedData[[#This Row],[Province]],'02_Lookup_Tables'!$D$2:$E$10,2, FALSE)</f>
        <v>Northern Region</v>
      </c>
      <c r="U4096" t="str" cm="1">
        <f t="array" ref="U4096">_xlfn.IFS(CleanedData[[#This Row],[Purchase Amount]]&lt;500,"Low",
CleanedData[[#This Row],[Purchase Amount]]&lt;5000,"Medium",
TRUE,"High")</f>
        <v>High</v>
      </c>
      <c r="V4096" t="str">
        <f>TEXT(CleanedData[[#This Row],[Date]],"mmmm")</f>
        <v>July</v>
      </c>
      <c r="W4096" t="str">
        <f>"Q"&amp;ROUNDUP(MONTH(CleanedData[[#This Row],[Date]])/3,0)</f>
        <v>Q3</v>
      </c>
      <c r="X4096" t="str">
        <f>IF(CleanedData[[#This Row],[Purchase Amount]]&gt;=5000,"Yes","No")</f>
        <v>Yes</v>
      </c>
      <c r="Y4096">
        <f>IF(CleanedData[[#This Row],[Recommend]]="Yes",1,0)</f>
        <v>0</v>
      </c>
      <c r="Z4096" s="6">
        <f>CleanedData[[#This Row],[Purchase Amount]]*0.15</f>
        <v>1657.8854999999999</v>
      </c>
      <c r="AA4096" s="6">
        <f>CleanedData[[#This Row],[Purchase Amount]]*1.15</f>
        <v>12710.455499999998</v>
      </c>
    </row>
    <row r="4097" spans="1:27" x14ac:dyDescent="0.3">
      <c r="A4097">
        <v>4949</v>
      </c>
      <c r="B4097" t="s">
        <v>4322</v>
      </c>
      <c r="C4097" s="1">
        <v>45335</v>
      </c>
      <c r="E4097" t="s">
        <v>60</v>
      </c>
      <c r="F4097" t="s">
        <v>130</v>
      </c>
      <c r="G4097" t="s">
        <v>378</v>
      </c>
      <c r="H4097">
        <v>2</v>
      </c>
      <c r="I4097" t="s">
        <v>42</v>
      </c>
      <c r="J4097" t="s">
        <v>74</v>
      </c>
      <c r="K4097" t="s">
        <v>55</v>
      </c>
      <c r="L4097" t="s">
        <v>45</v>
      </c>
      <c r="M4097" t="s">
        <v>112</v>
      </c>
      <c r="N4097" t="s">
        <v>47</v>
      </c>
      <c r="O4097" t="s">
        <v>48</v>
      </c>
      <c r="P4097" t="s">
        <v>49</v>
      </c>
      <c r="Q4097" t="s">
        <v>166</v>
      </c>
      <c r="R4097" s="6">
        <f>_xlfn.XLOOKUP(CleanedData[[#This Row],[Product]],'02_Lookup_Tables'!$A$2:$A$126,'02_Lookup_Tables'!$B$2:$B$126)</f>
        <v>40.11</v>
      </c>
      <c r="S4097" t="str">
        <f>VLOOKUP(CleanedData[[#This Row],[Product]],'02_Lookup_Tables'!$H$2:$I$126,2,FALSE)</f>
        <v>Food</v>
      </c>
      <c r="T4097" t="str">
        <f>VLOOKUP(CleanedData[[#This Row],[Province]],'02_Lookup_Tables'!$D$2:$E$10,2, FALSE)</f>
        <v>Eastern Region</v>
      </c>
      <c r="U4097" t="str" cm="1">
        <f t="array" ref="U4097">_xlfn.IFS(CleanedData[[#This Row],[Purchase Amount]]&lt;500,"Low",
CleanedData[[#This Row],[Purchase Amount]]&lt;5000,"Medium",
TRUE,"High")</f>
        <v>Low</v>
      </c>
      <c r="V4097" t="str">
        <f>TEXT(CleanedData[[#This Row],[Date]],"mmmm")</f>
        <v>February</v>
      </c>
      <c r="W4097" t="str">
        <f>"Q"&amp;ROUNDUP(MONTH(CleanedData[[#This Row],[Date]])/3,0)</f>
        <v>Q1</v>
      </c>
      <c r="X4097" t="str">
        <f>IF(CleanedData[[#This Row],[Purchase Amount]]&gt;=5000,"Yes","No")</f>
        <v>No</v>
      </c>
      <c r="Y4097">
        <f>IF(CleanedData[[#This Row],[Recommend]]="Yes",1,0)</f>
        <v>0</v>
      </c>
      <c r="Z4097" s="6">
        <f>CleanedData[[#This Row],[Purchase Amount]]*0.15</f>
        <v>6.0164999999999997</v>
      </c>
      <c r="AA4097" s="6">
        <f>CleanedData[[#This Row],[Purchase Amount]]*1.15</f>
        <v>46.126499999999993</v>
      </c>
    </row>
    <row r="4098" spans="1:27" x14ac:dyDescent="0.3">
      <c r="A4098">
        <v>4950</v>
      </c>
      <c r="B4098" t="s">
        <v>4323</v>
      </c>
      <c r="C4098" s="1">
        <v>45806</v>
      </c>
      <c r="D4098">
        <v>79</v>
      </c>
      <c r="E4098" t="s">
        <v>39</v>
      </c>
      <c r="F4098" t="s">
        <v>40</v>
      </c>
      <c r="G4098" t="s">
        <v>251</v>
      </c>
      <c r="H4098">
        <v>1</v>
      </c>
      <c r="I4098" t="s">
        <v>42</v>
      </c>
      <c r="J4098" t="s">
        <v>69</v>
      </c>
      <c r="K4098" t="s">
        <v>55</v>
      </c>
      <c r="L4098" t="s">
        <v>45</v>
      </c>
      <c r="M4098" t="s">
        <v>106</v>
      </c>
      <c r="N4098" t="s">
        <v>80</v>
      </c>
      <c r="O4098" t="s">
        <v>148</v>
      </c>
      <c r="P4098" t="s">
        <v>70</v>
      </c>
      <c r="Q4098" t="s">
        <v>97</v>
      </c>
      <c r="R4098" s="6">
        <f>_xlfn.XLOOKUP(CleanedData[[#This Row],[Product]],'02_Lookup_Tables'!$A$2:$A$126,'02_Lookup_Tables'!$B$2:$B$126)</f>
        <v>5064</v>
      </c>
      <c r="S4098" t="str">
        <f>VLOOKUP(CleanedData[[#This Row],[Product]],'02_Lookup_Tables'!$H$2:$I$126,2,FALSE)</f>
        <v>Sports &amp; Outdoors</v>
      </c>
      <c r="T4098" t="str">
        <f>VLOOKUP(CleanedData[[#This Row],[Province]],'02_Lookup_Tables'!$D$2:$E$10,2, FALSE)</f>
        <v>Northern Region</v>
      </c>
      <c r="U4098" t="str" cm="1">
        <f t="array" ref="U4098">_xlfn.IFS(CleanedData[[#This Row],[Purchase Amount]]&lt;500,"Low",
CleanedData[[#This Row],[Purchase Amount]]&lt;5000,"Medium",
TRUE,"High")</f>
        <v>High</v>
      </c>
      <c r="V4098" t="str">
        <f>TEXT(CleanedData[[#This Row],[Date]],"mmmm")</f>
        <v>May</v>
      </c>
      <c r="W4098" t="str">
        <f>"Q"&amp;ROUNDUP(MONTH(CleanedData[[#This Row],[Date]])/3,0)</f>
        <v>Q2</v>
      </c>
      <c r="X4098" t="str">
        <f>IF(CleanedData[[#This Row],[Purchase Amount]]&gt;=5000,"Yes","No")</f>
        <v>Yes</v>
      </c>
      <c r="Y4098">
        <f>IF(CleanedData[[#This Row],[Recommend]]="Yes",1,0)</f>
        <v>0</v>
      </c>
      <c r="Z4098" s="6">
        <f>CleanedData[[#This Row],[Purchase Amount]]*0.15</f>
        <v>759.6</v>
      </c>
      <c r="AA4098" s="6">
        <f>CleanedData[[#This Row],[Purchase Amount]]*1.15</f>
        <v>5823.5999999999995</v>
      </c>
    </row>
    <row r="4099" spans="1:27" x14ac:dyDescent="0.3">
      <c r="A4099">
        <v>4951</v>
      </c>
      <c r="B4099" t="s">
        <v>4324</v>
      </c>
      <c r="C4099" s="1">
        <v>45333</v>
      </c>
      <c r="D4099">
        <v>37</v>
      </c>
      <c r="E4099" t="s">
        <v>52</v>
      </c>
      <c r="F4099" t="s">
        <v>108</v>
      </c>
      <c r="G4099" t="s">
        <v>225</v>
      </c>
      <c r="H4099">
        <v>4</v>
      </c>
      <c r="I4099" t="s">
        <v>42</v>
      </c>
      <c r="J4099" t="s">
        <v>43</v>
      </c>
      <c r="K4099" t="s">
        <v>64</v>
      </c>
      <c r="L4099" t="s">
        <v>45</v>
      </c>
      <c r="M4099" t="s">
        <v>88</v>
      </c>
      <c r="N4099" t="s">
        <v>96</v>
      </c>
      <c r="O4099" t="s">
        <v>89</v>
      </c>
      <c r="P4099" t="s">
        <v>70</v>
      </c>
      <c r="Q4099" t="s">
        <v>81</v>
      </c>
      <c r="R4099" s="6">
        <f>_xlfn.XLOOKUP(CleanedData[[#This Row],[Product]],'02_Lookup_Tables'!$A$2:$A$126,'02_Lookup_Tables'!$B$2:$B$126)</f>
        <v>1094.3699999999999</v>
      </c>
      <c r="S4099" t="str">
        <f>VLOOKUP(CleanedData[[#This Row],[Product]],'02_Lookup_Tables'!$H$2:$I$126,2,FALSE)</f>
        <v>Apparel</v>
      </c>
      <c r="T4099" t="str">
        <f>VLOOKUP(CleanedData[[#This Row],[Province]],'02_Lookup_Tables'!$D$2:$E$10,2, FALSE)</f>
        <v>Gauteng Region</v>
      </c>
      <c r="U4099" t="str" cm="1">
        <f t="array" ref="U4099">_xlfn.IFS(CleanedData[[#This Row],[Purchase Amount]]&lt;500,"Low",
CleanedData[[#This Row],[Purchase Amount]]&lt;5000,"Medium",
TRUE,"High")</f>
        <v>Medium</v>
      </c>
      <c r="V4099" t="str">
        <f>TEXT(CleanedData[[#This Row],[Date]],"mmmm")</f>
        <v>February</v>
      </c>
      <c r="W4099" t="str">
        <f>"Q"&amp;ROUNDUP(MONTH(CleanedData[[#This Row],[Date]])/3,0)</f>
        <v>Q1</v>
      </c>
      <c r="X4099" t="str">
        <f>IF(CleanedData[[#This Row],[Purchase Amount]]&gt;=5000,"Yes","No")</f>
        <v>No</v>
      </c>
      <c r="Y4099">
        <f>IF(CleanedData[[#This Row],[Recommend]]="Yes",1,0)</f>
        <v>0</v>
      </c>
      <c r="Z4099" s="6">
        <f>CleanedData[[#This Row],[Purchase Amount]]*0.15</f>
        <v>164.15549999999999</v>
      </c>
      <c r="AA4099" s="6">
        <f>CleanedData[[#This Row],[Purchase Amount]]*1.15</f>
        <v>1258.5254999999997</v>
      </c>
    </row>
    <row r="4100" spans="1:27" x14ac:dyDescent="0.3">
      <c r="A4100">
        <v>4952</v>
      </c>
      <c r="B4100" t="s">
        <v>4325</v>
      </c>
      <c r="C4100" s="1">
        <v>45716</v>
      </c>
      <c r="D4100">
        <v>69</v>
      </c>
      <c r="E4100" t="s">
        <v>52</v>
      </c>
      <c r="F4100" t="s">
        <v>130</v>
      </c>
      <c r="G4100" t="s">
        <v>472</v>
      </c>
      <c r="H4100">
        <v>1</v>
      </c>
      <c r="I4100" t="s">
        <v>42</v>
      </c>
      <c r="J4100" t="s">
        <v>63</v>
      </c>
      <c r="K4100" t="s">
        <v>44</v>
      </c>
      <c r="L4100" t="s">
        <v>42</v>
      </c>
      <c r="M4100" t="s">
        <v>106</v>
      </c>
      <c r="N4100" t="s">
        <v>80</v>
      </c>
      <c r="O4100" t="s">
        <v>148</v>
      </c>
      <c r="P4100" t="s">
        <v>70</v>
      </c>
      <c r="Q4100" t="s">
        <v>97</v>
      </c>
      <c r="R4100" s="6">
        <f>_xlfn.XLOOKUP(CleanedData[[#This Row],[Product]],'02_Lookup_Tables'!$A$2:$A$126,'02_Lookup_Tables'!$B$2:$B$126)</f>
        <v>2216.12</v>
      </c>
      <c r="S4100" t="str">
        <f>VLOOKUP(CleanedData[[#This Row],[Product]],'02_Lookup_Tables'!$H$2:$I$126,2,FALSE)</f>
        <v>Beauty &amp; Personal Care</v>
      </c>
      <c r="T4100" t="str">
        <f>VLOOKUP(CleanedData[[#This Row],[Province]],'02_Lookup_Tables'!$D$2:$E$10,2, FALSE)</f>
        <v>Eastern Region</v>
      </c>
      <c r="U4100" t="str" cm="1">
        <f t="array" ref="U4100">_xlfn.IFS(CleanedData[[#This Row],[Purchase Amount]]&lt;500,"Low",
CleanedData[[#This Row],[Purchase Amount]]&lt;5000,"Medium",
TRUE,"High")</f>
        <v>Medium</v>
      </c>
      <c r="V4100" t="str">
        <f>TEXT(CleanedData[[#This Row],[Date]],"mmmm")</f>
        <v>February</v>
      </c>
      <c r="W4100" t="str">
        <f>"Q"&amp;ROUNDUP(MONTH(CleanedData[[#This Row],[Date]])/3,0)</f>
        <v>Q1</v>
      </c>
      <c r="X4100" t="str">
        <f>IF(CleanedData[[#This Row],[Purchase Amount]]&gt;=5000,"Yes","No")</f>
        <v>No</v>
      </c>
      <c r="Y4100">
        <f>IF(CleanedData[[#This Row],[Recommend]]="Yes",1,0)</f>
        <v>0</v>
      </c>
      <c r="Z4100" s="6">
        <f>CleanedData[[#This Row],[Purchase Amount]]*0.15</f>
        <v>332.41799999999995</v>
      </c>
      <c r="AA4100" s="6">
        <f>CleanedData[[#This Row],[Purchase Amount]]*1.15</f>
        <v>2548.5379999999996</v>
      </c>
    </row>
    <row r="4101" spans="1:27" x14ac:dyDescent="0.3">
      <c r="A4101">
        <v>4953</v>
      </c>
      <c r="B4101" t="s">
        <v>4326</v>
      </c>
      <c r="C4101" s="1">
        <v>45843</v>
      </c>
      <c r="D4101">
        <v>50</v>
      </c>
      <c r="E4101" t="s">
        <v>60</v>
      </c>
      <c r="F4101" t="s">
        <v>68</v>
      </c>
      <c r="G4101" t="s">
        <v>419</v>
      </c>
      <c r="H4101">
        <v>4</v>
      </c>
      <c r="I4101" t="s">
        <v>42</v>
      </c>
      <c r="J4101" t="s">
        <v>43</v>
      </c>
      <c r="K4101" t="s">
        <v>44</v>
      </c>
      <c r="L4101" t="s">
        <v>45</v>
      </c>
      <c r="M4101" t="s">
        <v>123</v>
      </c>
      <c r="N4101" t="s">
        <v>96</v>
      </c>
      <c r="O4101" t="s">
        <v>89</v>
      </c>
      <c r="P4101" t="s">
        <v>70</v>
      </c>
      <c r="Q4101" t="s">
        <v>93</v>
      </c>
      <c r="R4101" s="6">
        <f>_xlfn.XLOOKUP(CleanedData[[#This Row],[Product]],'02_Lookup_Tables'!$A$2:$A$126,'02_Lookup_Tables'!$B$2:$B$126)</f>
        <v>96.11</v>
      </c>
      <c r="S4101" t="str">
        <f>VLOOKUP(CleanedData[[#This Row],[Product]],'02_Lookup_Tables'!$H$2:$I$126,2,FALSE)</f>
        <v>Apparel</v>
      </c>
      <c r="T4101" t="str">
        <f>VLOOKUP(CleanedData[[#This Row],[Province]],'02_Lookup_Tables'!$D$2:$E$10,2, FALSE)</f>
        <v>Northern Region</v>
      </c>
      <c r="U4101" t="str" cm="1">
        <f t="array" ref="U4101">_xlfn.IFS(CleanedData[[#This Row],[Purchase Amount]]&lt;500,"Low",
CleanedData[[#This Row],[Purchase Amount]]&lt;5000,"Medium",
TRUE,"High")</f>
        <v>Low</v>
      </c>
      <c r="V4101" t="str">
        <f>TEXT(CleanedData[[#This Row],[Date]],"mmmm")</f>
        <v>July</v>
      </c>
      <c r="W4101" t="str">
        <f>"Q"&amp;ROUNDUP(MONTH(CleanedData[[#This Row],[Date]])/3,0)</f>
        <v>Q3</v>
      </c>
      <c r="X4101" t="str">
        <f>IF(CleanedData[[#This Row],[Purchase Amount]]&gt;=5000,"Yes","No")</f>
        <v>No</v>
      </c>
      <c r="Y4101">
        <f>IF(CleanedData[[#This Row],[Recommend]]="Yes",1,0)</f>
        <v>0</v>
      </c>
      <c r="Z4101" s="6">
        <f>CleanedData[[#This Row],[Purchase Amount]]*0.15</f>
        <v>14.416499999999999</v>
      </c>
      <c r="AA4101" s="6">
        <f>CleanedData[[#This Row],[Purchase Amount]]*1.15</f>
        <v>110.52649999999998</v>
      </c>
    </row>
    <row r="4102" spans="1:27" x14ac:dyDescent="0.3">
      <c r="A4102">
        <v>4954</v>
      </c>
      <c r="B4102" t="s">
        <v>4327</v>
      </c>
      <c r="C4102" s="1">
        <v>45764</v>
      </c>
      <c r="D4102">
        <v>41</v>
      </c>
      <c r="E4102" t="s">
        <v>52</v>
      </c>
      <c r="F4102" t="s">
        <v>125</v>
      </c>
      <c r="G4102" t="s">
        <v>118</v>
      </c>
      <c r="H4102">
        <v>5</v>
      </c>
      <c r="I4102" t="s">
        <v>42</v>
      </c>
      <c r="J4102" t="s">
        <v>63</v>
      </c>
      <c r="K4102" t="s">
        <v>44</v>
      </c>
      <c r="L4102" t="s">
        <v>42</v>
      </c>
      <c r="M4102" t="s">
        <v>196</v>
      </c>
      <c r="N4102" t="s">
        <v>57</v>
      </c>
      <c r="O4102" t="s">
        <v>89</v>
      </c>
      <c r="P4102" t="s">
        <v>70</v>
      </c>
      <c r="Q4102" t="s">
        <v>81</v>
      </c>
      <c r="R4102" s="6">
        <f>_xlfn.XLOOKUP(CleanedData[[#This Row],[Product]],'02_Lookup_Tables'!$A$2:$A$126,'02_Lookup_Tables'!$B$2:$B$126)</f>
        <v>368.99</v>
      </c>
      <c r="S4102" t="str">
        <f>VLOOKUP(CleanedData[[#This Row],[Product]],'02_Lookup_Tables'!$H$2:$I$126,2,FALSE)</f>
        <v>Accessories</v>
      </c>
      <c r="T4102" t="str">
        <f>VLOOKUP(CleanedData[[#This Row],[Province]],'02_Lookup_Tables'!$D$2:$E$10,2, FALSE)</f>
        <v>Western Region</v>
      </c>
      <c r="U4102" t="str" cm="1">
        <f t="array" ref="U4102">_xlfn.IFS(CleanedData[[#This Row],[Purchase Amount]]&lt;500,"Low",
CleanedData[[#This Row],[Purchase Amount]]&lt;5000,"Medium",
TRUE,"High")</f>
        <v>Low</v>
      </c>
      <c r="V4102" t="str">
        <f>TEXT(CleanedData[[#This Row],[Date]],"mmmm")</f>
        <v>April</v>
      </c>
      <c r="W4102" t="str">
        <f>"Q"&amp;ROUNDUP(MONTH(CleanedData[[#This Row],[Date]])/3,0)</f>
        <v>Q2</v>
      </c>
      <c r="X4102" t="str">
        <f>IF(CleanedData[[#This Row],[Purchase Amount]]&gt;=5000,"Yes","No")</f>
        <v>No</v>
      </c>
      <c r="Y4102">
        <f>IF(CleanedData[[#This Row],[Recommend]]="Yes",1,0)</f>
        <v>0</v>
      </c>
      <c r="Z4102" s="6">
        <f>CleanedData[[#This Row],[Purchase Amount]]*0.15</f>
        <v>55.348500000000001</v>
      </c>
      <c r="AA4102" s="6">
        <f>CleanedData[[#This Row],[Purchase Amount]]*1.15</f>
        <v>424.33849999999995</v>
      </c>
    </row>
    <row r="4103" spans="1:27" x14ac:dyDescent="0.3">
      <c r="A4103">
        <v>4955</v>
      </c>
      <c r="B4103" t="s">
        <v>4328</v>
      </c>
      <c r="C4103" s="1">
        <v>45325</v>
      </c>
      <c r="D4103">
        <v>50</v>
      </c>
      <c r="E4103" t="s">
        <v>39</v>
      </c>
      <c r="F4103" t="s">
        <v>61</v>
      </c>
      <c r="G4103" t="s">
        <v>73</v>
      </c>
      <c r="H4103">
        <v>1</v>
      </c>
      <c r="I4103" t="s">
        <v>45</v>
      </c>
      <c r="J4103" t="s">
        <v>43</v>
      </c>
      <c r="K4103" t="s">
        <v>44</v>
      </c>
      <c r="L4103" t="s">
        <v>45</v>
      </c>
      <c r="M4103" t="s">
        <v>56</v>
      </c>
      <c r="N4103" t="s">
        <v>80</v>
      </c>
      <c r="O4103" t="s">
        <v>148</v>
      </c>
      <c r="P4103" t="s">
        <v>70</v>
      </c>
      <c r="Q4103" t="s">
        <v>93</v>
      </c>
      <c r="R4103" s="6">
        <f>_xlfn.XLOOKUP(CleanedData[[#This Row],[Product]],'02_Lookup_Tables'!$A$2:$A$126,'02_Lookup_Tables'!$B$2:$B$126)</f>
        <v>84.23</v>
      </c>
      <c r="S4103" t="str">
        <f>VLOOKUP(CleanedData[[#This Row],[Product]],'02_Lookup_Tables'!$H$2:$I$126,2,FALSE)</f>
        <v>Food</v>
      </c>
      <c r="T4103" t="str">
        <f>VLOOKUP(CleanedData[[#This Row],[Province]],'02_Lookup_Tables'!$D$2:$E$10,2, FALSE)</f>
        <v>Southern Region</v>
      </c>
      <c r="U4103" t="str" cm="1">
        <f t="array" ref="U4103">_xlfn.IFS(CleanedData[[#This Row],[Purchase Amount]]&lt;500,"Low",
CleanedData[[#This Row],[Purchase Amount]]&lt;5000,"Medium",
TRUE,"High")</f>
        <v>Low</v>
      </c>
      <c r="V4103" t="str">
        <f>TEXT(CleanedData[[#This Row],[Date]],"mmmm")</f>
        <v>February</v>
      </c>
      <c r="W4103" t="str">
        <f>"Q"&amp;ROUNDUP(MONTH(CleanedData[[#This Row],[Date]])/3,0)</f>
        <v>Q1</v>
      </c>
      <c r="X4103" t="str">
        <f>IF(CleanedData[[#This Row],[Purchase Amount]]&gt;=5000,"Yes","No")</f>
        <v>No</v>
      </c>
      <c r="Y4103">
        <f>IF(CleanedData[[#This Row],[Recommend]]="Yes",1,0)</f>
        <v>1</v>
      </c>
      <c r="Z4103" s="6">
        <f>CleanedData[[#This Row],[Purchase Amount]]*0.15</f>
        <v>12.634500000000001</v>
      </c>
      <c r="AA4103" s="6">
        <f>CleanedData[[#This Row],[Purchase Amount]]*1.15</f>
        <v>96.864499999999992</v>
      </c>
    </row>
    <row r="4104" spans="1:27" x14ac:dyDescent="0.3">
      <c r="A4104">
        <v>4956</v>
      </c>
      <c r="B4104" t="s">
        <v>4329</v>
      </c>
      <c r="C4104" s="1">
        <v>45537</v>
      </c>
      <c r="D4104">
        <v>55</v>
      </c>
      <c r="E4104" t="s">
        <v>52</v>
      </c>
      <c r="F4104" t="s">
        <v>61</v>
      </c>
      <c r="G4104" t="s">
        <v>150</v>
      </c>
      <c r="H4104">
        <v>5</v>
      </c>
      <c r="I4104" t="s">
        <v>45</v>
      </c>
      <c r="J4104" t="s">
        <v>43</v>
      </c>
      <c r="K4104" t="s">
        <v>44</v>
      </c>
      <c r="L4104" t="s">
        <v>45</v>
      </c>
      <c r="M4104" t="s">
        <v>88</v>
      </c>
      <c r="N4104" t="s">
        <v>57</v>
      </c>
      <c r="O4104" t="s">
        <v>89</v>
      </c>
      <c r="P4104" t="s">
        <v>70</v>
      </c>
      <c r="Q4104" t="s">
        <v>50</v>
      </c>
      <c r="R4104" s="6">
        <f>_xlfn.XLOOKUP(CleanedData[[#This Row],[Product]],'02_Lookup_Tables'!$A$2:$A$126,'02_Lookup_Tables'!$B$2:$B$126)</f>
        <v>14808.31</v>
      </c>
      <c r="S4104" t="str">
        <f>VLOOKUP(CleanedData[[#This Row],[Product]],'02_Lookup_Tables'!$H$2:$I$126,2,FALSE)</f>
        <v>Electronics</v>
      </c>
      <c r="T4104" t="str">
        <f>VLOOKUP(CleanedData[[#This Row],[Province]],'02_Lookup_Tables'!$D$2:$E$10,2, FALSE)</f>
        <v>Southern Region</v>
      </c>
      <c r="U4104" t="str" cm="1">
        <f t="array" ref="U4104">_xlfn.IFS(CleanedData[[#This Row],[Purchase Amount]]&lt;500,"Low",
CleanedData[[#This Row],[Purchase Amount]]&lt;5000,"Medium",
TRUE,"High")</f>
        <v>High</v>
      </c>
      <c r="V4104" t="str">
        <f>TEXT(CleanedData[[#This Row],[Date]],"mmmm")</f>
        <v>September</v>
      </c>
      <c r="W4104" t="str">
        <f>"Q"&amp;ROUNDUP(MONTH(CleanedData[[#This Row],[Date]])/3,0)</f>
        <v>Q3</v>
      </c>
      <c r="X4104" t="str">
        <f>IF(CleanedData[[#This Row],[Purchase Amount]]&gt;=5000,"Yes","No")</f>
        <v>Yes</v>
      </c>
      <c r="Y4104">
        <f>IF(CleanedData[[#This Row],[Recommend]]="Yes",1,0)</f>
        <v>1</v>
      </c>
      <c r="Z4104" s="6">
        <f>CleanedData[[#This Row],[Purchase Amount]]*0.15</f>
        <v>2221.2464999999997</v>
      </c>
      <c r="AA4104" s="6">
        <f>CleanedData[[#This Row],[Purchase Amount]]*1.15</f>
        <v>17029.556499999999</v>
      </c>
    </row>
    <row r="4105" spans="1:27" x14ac:dyDescent="0.3">
      <c r="A4105">
        <v>4958</v>
      </c>
      <c r="B4105" t="s">
        <v>4330</v>
      </c>
      <c r="C4105" s="1">
        <v>45407</v>
      </c>
      <c r="D4105">
        <v>76</v>
      </c>
      <c r="E4105" t="s">
        <v>52</v>
      </c>
      <c r="F4105" t="s">
        <v>72</v>
      </c>
      <c r="G4105" t="s">
        <v>478</v>
      </c>
      <c r="H4105">
        <v>5</v>
      </c>
      <c r="I4105" t="s">
        <v>45</v>
      </c>
      <c r="J4105" t="s">
        <v>43</v>
      </c>
      <c r="K4105" t="s">
        <v>55</v>
      </c>
      <c r="L4105" t="s">
        <v>42</v>
      </c>
      <c r="M4105" t="s">
        <v>180</v>
      </c>
      <c r="N4105" t="s">
        <v>57</v>
      </c>
      <c r="O4105" t="s">
        <v>89</v>
      </c>
      <c r="P4105" t="s">
        <v>70</v>
      </c>
      <c r="Q4105" t="s">
        <v>97</v>
      </c>
      <c r="R4105" s="6">
        <f>_xlfn.XLOOKUP(CleanedData[[#This Row],[Product]],'02_Lookup_Tables'!$A$2:$A$126,'02_Lookup_Tables'!$B$2:$B$126)</f>
        <v>4507.63</v>
      </c>
      <c r="S4105" t="str">
        <f>VLOOKUP(CleanedData[[#This Row],[Product]],'02_Lookup_Tables'!$H$2:$I$126,2,FALSE)</f>
        <v>Sports &amp; Outdoors</v>
      </c>
      <c r="T4105" t="str">
        <f>VLOOKUP(CleanedData[[#This Row],[Province]],'02_Lookup_Tables'!$D$2:$E$10,2, FALSE)</f>
        <v>Central Region</v>
      </c>
      <c r="U4105" t="str" cm="1">
        <f t="array" ref="U4105">_xlfn.IFS(CleanedData[[#This Row],[Purchase Amount]]&lt;500,"Low",
CleanedData[[#This Row],[Purchase Amount]]&lt;5000,"Medium",
TRUE,"High")</f>
        <v>Medium</v>
      </c>
      <c r="V4105" t="str">
        <f>TEXT(CleanedData[[#This Row],[Date]],"mmmm")</f>
        <v>April</v>
      </c>
      <c r="W4105" t="str">
        <f>"Q"&amp;ROUNDUP(MONTH(CleanedData[[#This Row],[Date]])/3,0)</f>
        <v>Q2</v>
      </c>
      <c r="X4105" t="str">
        <f>IF(CleanedData[[#This Row],[Purchase Amount]]&gt;=5000,"Yes","No")</f>
        <v>No</v>
      </c>
      <c r="Y4105">
        <f>IF(CleanedData[[#This Row],[Recommend]]="Yes",1,0)</f>
        <v>1</v>
      </c>
      <c r="Z4105" s="6">
        <f>CleanedData[[#This Row],[Purchase Amount]]*0.15</f>
        <v>676.14449999999999</v>
      </c>
      <c r="AA4105" s="6">
        <f>CleanedData[[#This Row],[Purchase Amount]]*1.15</f>
        <v>5183.7744999999995</v>
      </c>
    </row>
    <row r="4106" spans="1:27" x14ac:dyDescent="0.3">
      <c r="A4106">
        <v>4959</v>
      </c>
      <c r="B4106" t="s">
        <v>4331</v>
      </c>
      <c r="C4106" s="1">
        <v>45820</v>
      </c>
      <c r="D4106">
        <v>64</v>
      </c>
      <c r="E4106" t="s">
        <v>39</v>
      </c>
      <c r="F4106" t="s">
        <v>125</v>
      </c>
      <c r="G4106" t="s">
        <v>230</v>
      </c>
      <c r="H4106">
        <v>3</v>
      </c>
      <c r="I4106" t="s">
        <v>42</v>
      </c>
      <c r="J4106" t="s">
        <v>63</v>
      </c>
      <c r="K4106" t="s">
        <v>44</v>
      </c>
      <c r="L4106" t="s">
        <v>42</v>
      </c>
      <c r="M4106" t="s">
        <v>236</v>
      </c>
      <c r="N4106" t="s">
        <v>48</v>
      </c>
      <c r="O4106" t="s">
        <v>89</v>
      </c>
      <c r="P4106" t="s">
        <v>49</v>
      </c>
      <c r="Q4106" t="s">
        <v>50</v>
      </c>
      <c r="R4106" s="6">
        <f>_xlfn.XLOOKUP(CleanedData[[#This Row],[Product]],'02_Lookup_Tables'!$A$2:$A$126,'02_Lookup_Tables'!$B$2:$B$126)</f>
        <v>1940.64</v>
      </c>
      <c r="S4106" t="str">
        <f>VLOOKUP(CleanedData[[#This Row],[Product]],'02_Lookup_Tables'!$H$2:$I$126,2,FALSE)</f>
        <v>Toys &amp; Games</v>
      </c>
      <c r="T4106" t="str">
        <f>VLOOKUP(CleanedData[[#This Row],[Province]],'02_Lookup_Tables'!$D$2:$E$10,2, FALSE)</f>
        <v>Western Region</v>
      </c>
      <c r="U4106" t="str" cm="1">
        <f t="array" ref="U4106">_xlfn.IFS(CleanedData[[#This Row],[Purchase Amount]]&lt;500,"Low",
CleanedData[[#This Row],[Purchase Amount]]&lt;5000,"Medium",
TRUE,"High")</f>
        <v>Medium</v>
      </c>
      <c r="V4106" t="str">
        <f>TEXT(CleanedData[[#This Row],[Date]],"mmmm")</f>
        <v>June</v>
      </c>
      <c r="W4106" t="str">
        <f>"Q"&amp;ROUNDUP(MONTH(CleanedData[[#This Row],[Date]])/3,0)</f>
        <v>Q2</v>
      </c>
      <c r="X4106" t="str">
        <f>IF(CleanedData[[#This Row],[Purchase Amount]]&gt;=5000,"Yes","No")</f>
        <v>No</v>
      </c>
      <c r="Y4106">
        <f>IF(CleanedData[[#This Row],[Recommend]]="Yes",1,0)</f>
        <v>0</v>
      </c>
      <c r="Z4106" s="6">
        <f>CleanedData[[#This Row],[Purchase Amount]]*0.15</f>
        <v>291.096</v>
      </c>
      <c r="AA4106" s="6">
        <f>CleanedData[[#This Row],[Purchase Amount]]*1.15</f>
        <v>2231.7359999999999</v>
      </c>
    </row>
    <row r="4107" spans="1:27" x14ac:dyDescent="0.3">
      <c r="A4107">
        <v>4960</v>
      </c>
      <c r="B4107" t="s">
        <v>4332</v>
      </c>
      <c r="C4107" s="1">
        <v>45521</v>
      </c>
      <c r="D4107">
        <v>35</v>
      </c>
      <c r="E4107" t="s">
        <v>52</v>
      </c>
      <c r="F4107" t="s">
        <v>40</v>
      </c>
      <c r="G4107" t="s">
        <v>288</v>
      </c>
      <c r="H4107">
        <v>4</v>
      </c>
      <c r="I4107" t="s">
        <v>45</v>
      </c>
      <c r="J4107" t="s">
        <v>69</v>
      </c>
      <c r="K4107" t="s">
        <v>64</v>
      </c>
      <c r="L4107" t="s">
        <v>45</v>
      </c>
      <c r="M4107" t="s">
        <v>79</v>
      </c>
      <c r="N4107" t="s">
        <v>96</v>
      </c>
      <c r="O4107" t="s">
        <v>89</v>
      </c>
      <c r="P4107" t="s">
        <v>70</v>
      </c>
      <c r="Q4107" t="s">
        <v>81</v>
      </c>
      <c r="R4107" s="6">
        <f>_xlfn.XLOOKUP(CleanedData[[#This Row],[Product]],'02_Lookup_Tables'!$A$2:$A$126,'02_Lookup_Tables'!$B$2:$B$126)</f>
        <v>605.1</v>
      </c>
      <c r="S4107" t="str">
        <f>VLOOKUP(CleanedData[[#This Row],[Product]],'02_Lookup_Tables'!$H$2:$I$126,2,FALSE)</f>
        <v>Apparel</v>
      </c>
      <c r="T4107" t="str">
        <f>VLOOKUP(CleanedData[[#This Row],[Province]],'02_Lookup_Tables'!$D$2:$E$10,2, FALSE)</f>
        <v>Northern Region</v>
      </c>
      <c r="U4107" t="str" cm="1">
        <f t="array" ref="U4107">_xlfn.IFS(CleanedData[[#This Row],[Purchase Amount]]&lt;500,"Low",
CleanedData[[#This Row],[Purchase Amount]]&lt;5000,"Medium",
TRUE,"High")</f>
        <v>Medium</v>
      </c>
      <c r="V4107" t="str">
        <f>TEXT(CleanedData[[#This Row],[Date]],"mmmm")</f>
        <v>August</v>
      </c>
      <c r="W4107" t="str">
        <f>"Q"&amp;ROUNDUP(MONTH(CleanedData[[#This Row],[Date]])/3,0)</f>
        <v>Q3</v>
      </c>
      <c r="X4107" t="str">
        <f>IF(CleanedData[[#This Row],[Purchase Amount]]&gt;=5000,"Yes","No")</f>
        <v>No</v>
      </c>
      <c r="Y4107">
        <f>IF(CleanedData[[#This Row],[Recommend]]="Yes",1,0)</f>
        <v>1</v>
      </c>
      <c r="Z4107" s="6">
        <f>CleanedData[[#This Row],[Purchase Amount]]*0.15</f>
        <v>90.765000000000001</v>
      </c>
      <c r="AA4107" s="6">
        <f>CleanedData[[#This Row],[Purchase Amount]]*1.15</f>
        <v>695.86500000000001</v>
      </c>
    </row>
    <row r="4108" spans="1:27" x14ac:dyDescent="0.3">
      <c r="A4108">
        <v>4961</v>
      </c>
      <c r="B4108" t="s">
        <v>4333</v>
      </c>
      <c r="C4108" s="1">
        <v>45475</v>
      </c>
      <c r="D4108">
        <v>24</v>
      </c>
      <c r="E4108" t="s">
        <v>39</v>
      </c>
      <c r="F4108" t="s">
        <v>130</v>
      </c>
      <c r="G4108" t="s">
        <v>301</v>
      </c>
      <c r="H4108">
        <v>3</v>
      </c>
      <c r="I4108" t="s">
        <v>42</v>
      </c>
      <c r="J4108" t="s">
        <v>74</v>
      </c>
      <c r="K4108" t="s">
        <v>55</v>
      </c>
      <c r="L4108" t="s">
        <v>45</v>
      </c>
      <c r="M4108" t="s">
        <v>85</v>
      </c>
      <c r="N4108" t="s">
        <v>48</v>
      </c>
      <c r="O4108" t="s">
        <v>48</v>
      </c>
      <c r="P4108" t="s">
        <v>70</v>
      </c>
      <c r="Q4108" t="s">
        <v>66</v>
      </c>
      <c r="R4108" s="6">
        <f>_xlfn.XLOOKUP(CleanedData[[#This Row],[Product]],'02_Lookup_Tables'!$A$2:$A$126,'02_Lookup_Tables'!$B$2:$B$126)</f>
        <v>1000.7</v>
      </c>
      <c r="S4108" t="str">
        <f>VLOOKUP(CleanedData[[#This Row],[Product]],'02_Lookup_Tables'!$H$2:$I$126,2,FALSE)</f>
        <v>Toys &amp; Games</v>
      </c>
      <c r="T4108" t="str">
        <f>VLOOKUP(CleanedData[[#This Row],[Province]],'02_Lookup_Tables'!$D$2:$E$10,2, FALSE)</f>
        <v>Eastern Region</v>
      </c>
      <c r="U4108" t="str" cm="1">
        <f t="array" ref="U4108">_xlfn.IFS(CleanedData[[#This Row],[Purchase Amount]]&lt;500,"Low",
CleanedData[[#This Row],[Purchase Amount]]&lt;5000,"Medium",
TRUE,"High")</f>
        <v>Medium</v>
      </c>
      <c r="V4108" t="str">
        <f>TEXT(CleanedData[[#This Row],[Date]],"mmmm")</f>
        <v>July</v>
      </c>
      <c r="W4108" t="str">
        <f>"Q"&amp;ROUNDUP(MONTH(CleanedData[[#This Row],[Date]])/3,0)</f>
        <v>Q3</v>
      </c>
      <c r="X4108" t="str">
        <f>IF(CleanedData[[#This Row],[Purchase Amount]]&gt;=5000,"Yes","No")</f>
        <v>No</v>
      </c>
      <c r="Y4108">
        <f>IF(CleanedData[[#This Row],[Recommend]]="Yes",1,0)</f>
        <v>0</v>
      </c>
      <c r="Z4108" s="6">
        <f>CleanedData[[#This Row],[Purchase Amount]]*0.15</f>
        <v>150.10499999999999</v>
      </c>
      <c r="AA4108" s="6">
        <f>CleanedData[[#This Row],[Purchase Amount]]*1.15</f>
        <v>1150.8050000000001</v>
      </c>
    </row>
    <row r="4109" spans="1:27" x14ac:dyDescent="0.3">
      <c r="A4109">
        <v>4963</v>
      </c>
      <c r="B4109" t="s">
        <v>4334</v>
      </c>
      <c r="C4109" s="1">
        <v>45431</v>
      </c>
      <c r="D4109">
        <v>49</v>
      </c>
      <c r="E4109" t="s">
        <v>60</v>
      </c>
      <c r="F4109" t="s">
        <v>108</v>
      </c>
      <c r="G4109" t="s">
        <v>450</v>
      </c>
      <c r="H4109">
        <v>3</v>
      </c>
      <c r="I4109" t="s">
        <v>45</v>
      </c>
      <c r="J4109" t="s">
        <v>63</v>
      </c>
      <c r="K4109" t="s">
        <v>64</v>
      </c>
      <c r="L4109" t="s">
        <v>42</v>
      </c>
      <c r="M4109" t="s">
        <v>85</v>
      </c>
      <c r="N4109" t="s">
        <v>48</v>
      </c>
      <c r="O4109" t="s">
        <v>48</v>
      </c>
      <c r="P4109" t="s">
        <v>70</v>
      </c>
      <c r="Q4109" t="s">
        <v>93</v>
      </c>
      <c r="R4109" s="6">
        <f>_xlfn.XLOOKUP(CleanedData[[#This Row],[Product]],'02_Lookup_Tables'!$A$2:$A$126,'02_Lookup_Tables'!$B$2:$B$126)</f>
        <v>74.72</v>
      </c>
      <c r="S4109" t="str">
        <f>VLOOKUP(CleanedData[[#This Row],[Product]],'02_Lookup_Tables'!$H$2:$I$126,2,FALSE)</f>
        <v>Food</v>
      </c>
      <c r="T4109" t="str">
        <f>VLOOKUP(CleanedData[[#This Row],[Province]],'02_Lookup_Tables'!$D$2:$E$10,2, FALSE)</f>
        <v>Gauteng Region</v>
      </c>
      <c r="U4109" t="str" cm="1">
        <f t="array" ref="U4109">_xlfn.IFS(CleanedData[[#This Row],[Purchase Amount]]&lt;500,"Low",
CleanedData[[#This Row],[Purchase Amount]]&lt;5000,"Medium",
TRUE,"High")</f>
        <v>Low</v>
      </c>
      <c r="V4109" t="str">
        <f>TEXT(CleanedData[[#This Row],[Date]],"mmmm")</f>
        <v>May</v>
      </c>
      <c r="W4109" t="str">
        <f>"Q"&amp;ROUNDUP(MONTH(CleanedData[[#This Row],[Date]])/3,0)</f>
        <v>Q2</v>
      </c>
      <c r="X4109" t="str">
        <f>IF(CleanedData[[#This Row],[Purchase Amount]]&gt;=5000,"Yes","No")</f>
        <v>No</v>
      </c>
      <c r="Y4109">
        <f>IF(CleanedData[[#This Row],[Recommend]]="Yes",1,0)</f>
        <v>1</v>
      </c>
      <c r="Z4109" s="6">
        <f>CleanedData[[#This Row],[Purchase Amount]]*0.15</f>
        <v>11.208</v>
      </c>
      <c r="AA4109" s="6">
        <f>CleanedData[[#This Row],[Purchase Amount]]*1.15</f>
        <v>85.927999999999997</v>
      </c>
    </row>
    <row r="4110" spans="1:27" x14ac:dyDescent="0.3">
      <c r="A4110">
        <v>4964</v>
      </c>
      <c r="B4110" t="s">
        <v>4335</v>
      </c>
      <c r="C4110" s="1">
        <v>45919</v>
      </c>
      <c r="D4110">
        <v>36</v>
      </c>
      <c r="E4110" t="s">
        <v>39</v>
      </c>
      <c r="F4110" t="s">
        <v>61</v>
      </c>
      <c r="G4110" t="s">
        <v>248</v>
      </c>
      <c r="H4110">
        <v>3</v>
      </c>
      <c r="I4110" t="s">
        <v>45</v>
      </c>
      <c r="J4110" t="s">
        <v>74</v>
      </c>
      <c r="K4110" t="s">
        <v>55</v>
      </c>
      <c r="L4110" t="s">
        <v>42</v>
      </c>
      <c r="M4110" t="s">
        <v>165</v>
      </c>
      <c r="N4110" t="s">
        <v>48</v>
      </c>
      <c r="O4110" t="s">
        <v>89</v>
      </c>
      <c r="P4110" t="s">
        <v>49</v>
      </c>
      <c r="Q4110" t="s">
        <v>81</v>
      </c>
      <c r="R4110" s="6">
        <f>_xlfn.XLOOKUP(CleanedData[[#This Row],[Product]],'02_Lookup_Tables'!$A$2:$A$126,'02_Lookup_Tables'!$B$2:$B$126)</f>
        <v>8798.49</v>
      </c>
      <c r="S4110" t="str">
        <f>VLOOKUP(CleanedData[[#This Row],[Product]],'02_Lookup_Tables'!$H$2:$I$126,2,FALSE)</f>
        <v>Toys &amp; Games</v>
      </c>
      <c r="T4110" t="str">
        <f>VLOOKUP(CleanedData[[#This Row],[Province]],'02_Lookup_Tables'!$D$2:$E$10,2, FALSE)</f>
        <v>Southern Region</v>
      </c>
      <c r="U4110" t="str" cm="1">
        <f t="array" ref="U4110">_xlfn.IFS(CleanedData[[#This Row],[Purchase Amount]]&lt;500,"Low",
CleanedData[[#This Row],[Purchase Amount]]&lt;5000,"Medium",
TRUE,"High")</f>
        <v>High</v>
      </c>
      <c r="V4110" t="str">
        <f>TEXT(CleanedData[[#This Row],[Date]],"mmmm")</f>
        <v>September</v>
      </c>
      <c r="W4110" t="str">
        <f>"Q"&amp;ROUNDUP(MONTH(CleanedData[[#This Row],[Date]])/3,0)</f>
        <v>Q3</v>
      </c>
      <c r="X4110" t="str">
        <f>IF(CleanedData[[#This Row],[Purchase Amount]]&gt;=5000,"Yes","No")</f>
        <v>Yes</v>
      </c>
      <c r="Y4110">
        <f>IF(CleanedData[[#This Row],[Recommend]]="Yes",1,0)</f>
        <v>1</v>
      </c>
      <c r="Z4110" s="6">
        <f>CleanedData[[#This Row],[Purchase Amount]]*0.15</f>
        <v>1319.7735</v>
      </c>
      <c r="AA4110" s="6">
        <f>CleanedData[[#This Row],[Purchase Amount]]*1.15</f>
        <v>10118.263499999999</v>
      </c>
    </row>
    <row r="4111" spans="1:27" x14ac:dyDescent="0.3">
      <c r="A4111">
        <v>4965</v>
      </c>
      <c r="B4111" t="s">
        <v>4336</v>
      </c>
      <c r="C4111" s="1">
        <v>45551</v>
      </c>
      <c r="D4111">
        <v>52</v>
      </c>
      <c r="E4111" t="s">
        <v>39</v>
      </c>
      <c r="F4111" t="s">
        <v>72</v>
      </c>
      <c r="G4111" t="s">
        <v>280</v>
      </c>
      <c r="H4111">
        <v>3</v>
      </c>
      <c r="I4111" t="s">
        <v>42</v>
      </c>
      <c r="J4111" t="s">
        <v>43</v>
      </c>
      <c r="K4111" t="s">
        <v>55</v>
      </c>
      <c r="L4111" t="s">
        <v>45</v>
      </c>
      <c r="N4111" t="s">
        <v>48</v>
      </c>
      <c r="O4111" t="s">
        <v>134</v>
      </c>
      <c r="P4111" t="s">
        <v>8646</v>
      </c>
      <c r="Q4111" t="s">
        <v>93</v>
      </c>
      <c r="R4111" s="6">
        <f>_xlfn.XLOOKUP(CleanedData[[#This Row],[Product]],'02_Lookup_Tables'!$A$2:$A$126,'02_Lookup_Tables'!$B$2:$B$126)</f>
        <v>759.97</v>
      </c>
      <c r="S4111" t="str">
        <f>VLOOKUP(CleanedData[[#This Row],[Product]],'02_Lookup_Tables'!$H$2:$I$126,2,FALSE)</f>
        <v>Apparel</v>
      </c>
      <c r="T4111" t="str">
        <f>VLOOKUP(CleanedData[[#This Row],[Province]],'02_Lookup_Tables'!$D$2:$E$10,2, FALSE)</f>
        <v>Central Region</v>
      </c>
      <c r="U4111" t="str" cm="1">
        <f t="array" ref="U4111">_xlfn.IFS(CleanedData[[#This Row],[Purchase Amount]]&lt;500,"Low",
CleanedData[[#This Row],[Purchase Amount]]&lt;5000,"Medium",
TRUE,"High")</f>
        <v>Medium</v>
      </c>
      <c r="V4111" t="str">
        <f>TEXT(CleanedData[[#This Row],[Date]],"mmmm")</f>
        <v>September</v>
      </c>
      <c r="W4111" t="str">
        <f>"Q"&amp;ROUNDUP(MONTH(CleanedData[[#This Row],[Date]])/3,0)</f>
        <v>Q3</v>
      </c>
      <c r="X4111" t="str">
        <f>IF(CleanedData[[#This Row],[Purchase Amount]]&gt;=5000,"Yes","No")</f>
        <v>No</v>
      </c>
      <c r="Y4111">
        <f>IF(CleanedData[[#This Row],[Recommend]]="Yes",1,0)</f>
        <v>0</v>
      </c>
      <c r="Z4111" s="6">
        <f>CleanedData[[#This Row],[Purchase Amount]]*0.15</f>
        <v>113.99550000000001</v>
      </c>
      <c r="AA4111" s="6">
        <f>CleanedData[[#This Row],[Purchase Amount]]*1.15</f>
        <v>873.96550000000002</v>
      </c>
    </row>
    <row r="4112" spans="1:27" x14ac:dyDescent="0.3">
      <c r="A4112">
        <v>4966</v>
      </c>
      <c r="B4112" t="s">
        <v>4337</v>
      </c>
      <c r="C4112" s="1">
        <v>45592</v>
      </c>
      <c r="D4112">
        <v>63</v>
      </c>
      <c r="E4112" t="s">
        <v>60</v>
      </c>
      <c r="F4112" t="s">
        <v>77</v>
      </c>
      <c r="G4112" t="s">
        <v>168</v>
      </c>
      <c r="H4112">
        <v>3</v>
      </c>
      <c r="I4112" t="s">
        <v>42</v>
      </c>
      <c r="J4112" t="s">
        <v>74</v>
      </c>
      <c r="K4112" t="s">
        <v>44</v>
      </c>
      <c r="L4112" t="s">
        <v>45</v>
      </c>
      <c r="M4112" t="s">
        <v>151</v>
      </c>
      <c r="N4112" t="s">
        <v>48</v>
      </c>
      <c r="O4112" t="s">
        <v>89</v>
      </c>
      <c r="P4112" t="s">
        <v>49</v>
      </c>
      <c r="Q4112" t="s">
        <v>50</v>
      </c>
      <c r="R4112" s="6">
        <f>_xlfn.XLOOKUP(CleanedData[[#This Row],[Product]],'02_Lookup_Tables'!$A$2:$A$126,'02_Lookup_Tables'!$B$2:$B$126)</f>
        <v>14729.04</v>
      </c>
      <c r="S4112" t="str">
        <f>VLOOKUP(CleanedData[[#This Row],[Product]],'02_Lookup_Tables'!$H$2:$I$126,2,FALSE)</f>
        <v>Electronics</v>
      </c>
      <c r="T4112" t="str">
        <f>VLOOKUP(CleanedData[[#This Row],[Province]],'02_Lookup_Tables'!$D$2:$E$10,2, FALSE)</f>
        <v>Central Region</v>
      </c>
      <c r="U4112" t="str" cm="1">
        <f t="array" ref="U4112">_xlfn.IFS(CleanedData[[#This Row],[Purchase Amount]]&lt;500,"Low",
CleanedData[[#This Row],[Purchase Amount]]&lt;5000,"Medium",
TRUE,"High")</f>
        <v>High</v>
      </c>
      <c r="V4112" t="str">
        <f>TEXT(CleanedData[[#This Row],[Date]],"mmmm")</f>
        <v>October</v>
      </c>
      <c r="W4112" t="str">
        <f>"Q"&amp;ROUNDUP(MONTH(CleanedData[[#This Row],[Date]])/3,0)</f>
        <v>Q4</v>
      </c>
      <c r="X4112" t="str">
        <f>IF(CleanedData[[#This Row],[Purchase Amount]]&gt;=5000,"Yes","No")</f>
        <v>Yes</v>
      </c>
      <c r="Y4112">
        <f>IF(CleanedData[[#This Row],[Recommend]]="Yes",1,0)</f>
        <v>0</v>
      </c>
      <c r="Z4112" s="6">
        <f>CleanedData[[#This Row],[Purchase Amount]]*0.15</f>
        <v>2209.3560000000002</v>
      </c>
      <c r="AA4112" s="6">
        <f>CleanedData[[#This Row],[Purchase Amount]]*1.15</f>
        <v>16938.396000000001</v>
      </c>
    </row>
    <row r="4113" spans="1:27" x14ac:dyDescent="0.3">
      <c r="A4113">
        <v>4967</v>
      </c>
      <c r="B4113" t="s">
        <v>4338</v>
      </c>
      <c r="C4113" s="1">
        <v>45947</v>
      </c>
      <c r="D4113">
        <v>59</v>
      </c>
      <c r="E4113" t="s">
        <v>39</v>
      </c>
      <c r="F4113" t="s">
        <v>68</v>
      </c>
      <c r="G4113" t="s">
        <v>336</v>
      </c>
      <c r="H4113">
        <v>5</v>
      </c>
      <c r="I4113" t="s">
        <v>45</v>
      </c>
      <c r="J4113" t="s">
        <v>63</v>
      </c>
      <c r="K4113" t="s">
        <v>64</v>
      </c>
      <c r="L4113" t="s">
        <v>45</v>
      </c>
      <c r="M4113" t="s">
        <v>46</v>
      </c>
      <c r="N4113" t="s">
        <v>57</v>
      </c>
      <c r="O4113" t="s">
        <v>89</v>
      </c>
      <c r="P4113" t="s">
        <v>70</v>
      </c>
      <c r="Q4113" t="s">
        <v>50</v>
      </c>
      <c r="R4113" s="6">
        <f>_xlfn.XLOOKUP(CleanedData[[#This Row],[Product]],'02_Lookup_Tables'!$A$2:$A$126,'02_Lookup_Tables'!$B$2:$B$126)</f>
        <v>812.2</v>
      </c>
      <c r="S4113" t="str">
        <f>VLOOKUP(CleanedData[[#This Row],[Product]],'02_Lookup_Tables'!$H$2:$I$126,2,FALSE)</f>
        <v>Sports &amp; Outdoors</v>
      </c>
      <c r="T4113" t="str">
        <f>VLOOKUP(CleanedData[[#This Row],[Province]],'02_Lookup_Tables'!$D$2:$E$10,2, FALSE)</f>
        <v>Northern Region</v>
      </c>
      <c r="U4113" t="str" cm="1">
        <f t="array" ref="U4113">_xlfn.IFS(CleanedData[[#This Row],[Purchase Amount]]&lt;500,"Low",
CleanedData[[#This Row],[Purchase Amount]]&lt;5000,"Medium",
TRUE,"High")</f>
        <v>Medium</v>
      </c>
      <c r="V4113" t="str">
        <f>TEXT(CleanedData[[#This Row],[Date]],"mmmm")</f>
        <v>October</v>
      </c>
      <c r="W4113" t="str">
        <f>"Q"&amp;ROUNDUP(MONTH(CleanedData[[#This Row],[Date]])/3,0)</f>
        <v>Q4</v>
      </c>
      <c r="X4113" t="str">
        <f>IF(CleanedData[[#This Row],[Purchase Amount]]&gt;=5000,"Yes","No")</f>
        <v>No</v>
      </c>
      <c r="Y4113">
        <f>IF(CleanedData[[#This Row],[Recommend]]="Yes",1,0)</f>
        <v>1</v>
      </c>
      <c r="Z4113" s="6">
        <f>CleanedData[[#This Row],[Purchase Amount]]*0.15</f>
        <v>121.83</v>
      </c>
      <c r="AA4113" s="6">
        <f>CleanedData[[#This Row],[Purchase Amount]]*1.15</f>
        <v>934.03</v>
      </c>
    </row>
    <row r="4114" spans="1:27" x14ac:dyDescent="0.3">
      <c r="A4114">
        <v>4971</v>
      </c>
      <c r="B4114" t="s">
        <v>4339</v>
      </c>
      <c r="C4114" s="1">
        <v>45793</v>
      </c>
      <c r="D4114">
        <v>20</v>
      </c>
      <c r="E4114" t="s">
        <v>39</v>
      </c>
      <c r="F4114" t="s">
        <v>130</v>
      </c>
      <c r="G4114" t="s">
        <v>269</v>
      </c>
      <c r="H4114">
        <v>4</v>
      </c>
      <c r="I4114" t="s">
        <v>42</v>
      </c>
      <c r="J4114" t="s">
        <v>63</v>
      </c>
      <c r="K4114" t="s">
        <v>55</v>
      </c>
      <c r="L4114" t="s">
        <v>42</v>
      </c>
      <c r="M4114" t="s">
        <v>112</v>
      </c>
      <c r="N4114" t="s">
        <v>96</v>
      </c>
      <c r="O4114" t="s">
        <v>48</v>
      </c>
      <c r="P4114" t="s">
        <v>49</v>
      </c>
      <c r="Q4114" t="s">
        <v>66</v>
      </c>
      <c r="R4114" s="6">
        <f>_xlfn.XLOOKUP(CleanedData[[#This Row],[Product]],'02_Lookup_Tables'!$A$2:$A$126,'02_Lookup_Tables'!$B$2:$B$126)</f>
        <v>1604.87</v>
      </c>
      <c r="S4114" t="str">
        <f>VLOOKUP(CleanedData[[#This Row],[Product]],'02_Lookup_Tables'!$H$2:$I$126,2,FALSE)</f>
        <v>Accessories</v>
      </c>
      <c r="T4114" t="str">
        <f>VLOOKUP(CleanedData[[#This Row],[Province]],'02_Lookup_Tables'!$D$2:$E$10,2, FALSE)</f>
        <v>Eastern Region</v>
      </c>
      <c r="U4114" t="str" cm="1">
        <f t="array" ref="U4114">_xlfn.IFS(CleanedData[[#This Row],[Purchase Amount]]&lt;500,"Low",
CleanedData[[#This Row],[Purchase Amount]]&lt;5000,"Medium",
TRUE,"High")</f>
        <v>Medium</v>
      </c>
      <c r="V4114" t="str">
        <f>TEXT(CleanedData[[#This Row],[Date]],"mmmm")</f>
        <v>May</v>
      </c>
      <c r="W4114" t="str">
        <f>"Q"&amp;ROUNDUP(MONTH(CleanedData[[#This Row],[Date]])/3,0)</f>
        <v>Q2</v>
      </c>
      <c r="X4114" t="str">
        <f>IF(CleanedData[[#This Row],[Purchase Amount]]&gt;=5000,"Yes","No")</f>
        <v>No</v>
      </c>
      <c r="Y4114">
        <f>IF(CleanedData[[#This Row],[Recommend]]="Yes",1,0)</f>
        <v>0</v>
      </c>
      <c r="Z4114" s="6">
        <f>CleanedData[[#This Row],[Purchase Amount]]*0.15</f>
        <v>240.73049999999998</v>
      </c>
      <c r="AA4114" s="6">
        <f>CleanedData[[#This Row],[Purchase Amount]]*1.15</f>
        <v>1845.6004999999998</v>
      </c>
    </row>
    <row r="4115" spans="1:27" x14ac:dyDescent="0.3">
      <c r="A4115">
        <v>4972</v>
      </c>
      <c r="B4115" t="s">
        <v>4340</v>
      </c>
      <c r="C4115" s="1">
        <v>45333</v>
      </c>
      <c r="D4115">
        <v>79</v>
      </c>
      <c r="E4115" t="s">
        <v>60</v>
      </c>
      <c r="F4115" t="s">
        <v>125</v>
      </c>
      <c r="G4115" t="s">
        <v>164</v>
      </c>
      <c r="H4115">
        <v>2</v>
      </c>
      <c r="I4115" t="s">
        <v>45</v>
      </c>
      <c r="J4115" t="s">
        <v>63</v>
      </c>
      <c r="K4115" t="s">
        <v>64</v>
      </c>
      <c r="L4115" t="s">
        <v>42</v>
      </c>
      <c r="M4115" t="s">
        <v>184</v>
      </c>
      <c r="N4115" t="s">
        <v>47</v>
      </c>
      <c r="O4115" t="s">
        <v>148</v>
      </c>
      <c r="P4115" t="s">
        <v>70</v>
      </c>
      <c r="Q4115" t="s">
        <v>97</v>
      </c>
      <c r="R4115" s="6">
        <f>_xlfn.XLOOKUP(CleanedData[[#This Row],[Product]],'02_Lookup_Tables'!$A$2:$A$126,'02_Lookup_Tables'!$B$2:$B$126)</f>
        <v>440.87</v>
      </c>
      <c r="S4115" t="str">
        <f>VLOOKUP(CleanedData[[#This Row],[Product]],'02_Lookup_Tables'!$H$2:$I$126,2,FALSE)</f>
        <v>Home &amp; Living</v>
      </c>
      <c r="T4115" t="str">
        <f>VLOOKUP(CleanedData[[#This Row],[Province]],'02_Lookup_Tables'!$D$2:$E$10,2, FALSE)</f>
        <v>Western Region</v>
      </c>
      <c r="U4115" t="str" cm="1">
        <f t="array" ref="U4115">_xlfn.IFS(CleanedData[[#This Row],[Purchase Amount]]&lt;500,"Low",
CleanedData[[#This Row],[Purchase Amount]]&lt;5000,"Medium",
TRUE,"High")</f>
        <v>Low</v>
      </c>
      <c r="V4115" t="str">
        <f>TEXT(CleanedData[[#This Row],[Date]],"mmmm")</f>
        <v>February</v>
      </c>
      <c r="W4115" t="str">
        <f>"Q"&amp;ROUNDUP(MONTH(CleanedData[[#This Row],[Date]])/3,0)</f>
        <v>Q1</v>
      </c>
      <c r="X4115" t="str">
        <f>IF(CleanedData[[#This Row],[Purchase Amount]]&gt;=5000,"Yes","No")</f>
        <v>No</v>
      </c>
      <c r="Y4115">
        <f>IF(CleanedData[[#This Row],[Recommend]]="Yes",1,0)</f>
        <v>1</v>
      </c>
      <c r="Z4115" s="6">
        <f>CleanedData[[#This Row],[Purchase Amount]]*0.15</f>
        <v>66.130499999999998</v>
      </c>
      <c r="AA4115" s="6">
        <f>CleanedData[[#This Row],[Purchase Amount]]*1.15</f>
        <v>507.00049999999999</v>
      </c>
    </row>
    <row r="4116" spans="1:27" x14ac:dyDescent="0.3">
      <c r="A4116">
        <v>4973</v>
      </c>
      <c r="B4116" t="s">
        <v>4341</v>
      </c>
      <c r="C4116" s="1">
        <v>45494</v>
      </c>
      <c r="D4116">
        <v>78</v>
      </c>
      <c r="E4116" t="s">
        <v>39</v>
      </c>
      <c r="F4116" t="s">
        <v>61</v>
      </c>
      <c r="G4116" t="s">
        <v>450</v>
      </c>
      <c r="H4116">
        <v>4</v>
      </c>
      <c r="I4116" t="s">
        <v>42</v>
      </c>
      <c r="J4116" t="s">
        <v>69</v>
      </c>
      <c r="K4116" t="s">
        <v>44</v>
      </c>
      <c r="L4116" t="s">
        <v>42</v>
      </c>
      <c r="M4116" t="s">
        <v>175</v>
      </c>
      <c r="N4116" t="s">
        <v>96</v>
      </c>
      <c r="O4116" t="s">
        <v>89</v>
      </c>
      <c r="P4116" t="s">
        <v>70</v>
      </c>
      <c r="Q4116" t="s">
        <v>97</v>
      </c>
      <c r="R4116" s="6">
        <f>_xlfn.XLOOKUP(CleanedData[[#This Row],[Product]],'02_Lookup_Tables'!$A$2:$A$126,'02_Lookup_Tables'!$B$2:$B$126)</f>
        <v>74.72</v>
      </c>
      <c r="S4116" t="str">
        <f>VLOOKUP(CleanedData[[#This Row],[Product]],'02_Lookup_Tables'!$H$2:$I$126,2,FALSE)</f>
        <v>Food</v>
      </c>
      <c r="T4116" t="str">
        <f>VLOOKUP(CleanedData[[#This Row],[Province]],'02_Lookup_Tables'!$D$2:$E$10,2, FALSE)</f>
        <v>Southern Region</v>
      </c>
      <c r="U4116" t="str" cm="1">
        <f t="array" ref="U4116">_xlfn.IFS(CleanedData[[#This Row],[Purchase Amount]]&lt;500,"Low",
CleanedData[[#This Row],[Purchase Amount]]&lt;5000,"Medium",
TRUE,"High")</f>
        <v>Low</v>
      </c>
      <c r="V4116" t="str">
        <f>TEXT(CleanedData[[#This Row],[Date]],"mmmm")</f>
        <v>July</v>
      </c>
      <c r="W4116" t="str">
        <f>"Q"&amp;ROUNDUP(MONTH(CleanedData[[#This Row],[Date]])/3,0)</f>
        <v>Q3</v>
      </c>
      <c r="X4116" t="str">
        <f>IF(CleanedData[[#This Row],[Purchase Amount]]&gt;=5000,"Yes","No")</f>
        <v>No</v>
      </c>
      <c r="Y4116">
        <f>IF(CleanedData[[#This Row],[Recommend]]="Yes",1,0)</f>
        <v>0</v>
      </c>
      <c r="Z4116" s="6">
        <f>CleanedData[[#This Row],[Purchase Amount]]*0.15</f>
        <v>11.208</v>
      </c>
      <c r="AA4116" s="6">
        <f>CleanedData[[#This Row],[Purchase Amount]]*1.15</f>
        <v>85.927999999999997</v>
      </c>
    </row>
    <row r="4117" spans="1:27" x14ac:dyDescent="0.3">
      <c r="A4117">
        <v>4974</v>
      </c>
      <c r="B4117" t="s">
        <v>4342</v>
      </c>
      <c r="C4117" s="1">
        <v>45937</v>
      </c>
      <c r="D4117">
        <v>65</v>
      </c>
      <c r="E4117" t="s">
        <v>39</v>
      </c>
      <c r="F4117" t="s">
        <v>61</v>
      </c>
      <c r="G4117" t="s">
        <v>472</v>
      </c>
      <c r="H4117">
        <v>2</v>
      </c>
      <c r="I4117" t="s">
        <v>42</v>
      </c>
      <c r="J4117" t="s">
        <v>43</v>
      </c>
      <c r="K4117" t="s">
        <v>64</v>
      </c>
      <c r="L4117" t="s">
        <v>42</v>
      </c>
      <c r="M4117" t="s">
        <v>75</v>
      </c>
      <c r="N4117" t="s">
        <v>47</v>
      </c>
      <c r="O4117" t="s">
        <v>89</v>
      </c>
      <c r="P4117" t="s">
        <v>49</v>
      </c>
      <c r="Q4117" t="s">
        <v>97</v>
      </c>
      <c r="R4117" s="6">
        <f>_xlfn.XLOOKUP(CleanedData[[#This Row],[Product]],'02_Lookup_Tables'!$A$2:$A$126,'02_Lookup_Tables'!$B$2:$B$126)</f>
        <v>2216.12</v>
      </c>
      <c r="S4117" t="str">
        <f>VLOOKUP(CleanedData[[#This Row],[Product]],'02_Lookup_Tables'!$H$2:$I$126,2,FALSE)</f>
        <v>Beauty &amp; Personal Care</v>
      </c>
      <c r="T4117" t="str">
        <f>VLOOKUP(CleanedData[[#This Row],[Province]],'02_Lookup_Tables'!$D$2:$E$10,2, FALSE)</f>
        <v>Southern Region</v>
      </c>
      <c r="U4117" t="str" cm="1">
        <f t="array" ref="U4117">_xlfn.IFS(CleanedData[[#This Row],[Purchase Amount]]&lt;500,"Low",
CleanedData[[#This Row],[Purchase Amount]]&lt;5000,"Medium",
TRUE,"High")</f>
        <v>Medium</v>
      </c>
      <c r="V4117" t="str">
        <f>TEXT(CleanedData[[#This Row],[Date]],"mmmm")</f>
        <v>October</v>
      </c>
      <c r="W4117" t="str">
        <f>"Q"&amp;ROUNDUP(MONTH(CleanedData[[#This Row],[Date]])/3,0)</f>
        <v>Q4</v>
      </c>
      <c r="X4117" t="str">
        <f>IF(CleanedData[[#This Row],[Purchase Amount]]&gt;=5000,"Yes","No")</f>
        <v>No</v>
      </c>
      <c r="Y4117">
        <f>IF(CleanedData[[#This Row],[Recommend]]="Yes",1,0)</f>
        <v>0</v>
      </c>
      <c r="Z4117" s="6">
        <f>CleanedData[[#This Row],[Purchase Amount]]*0.15</f>
        <v>332.41799999999995</v>
      </c>
      <c r="AA4117" s="6">
        <f>CleanedData[[#This Row],[Purchase Amount]]*1.15</f>
        <v>2548.5379999999996</v>
      </c>
    </row>
    <row r="4118" spans="1:27" x14ac:dyDescent="0.3">
      <c r="A4118">
        <v>4975</v>
      </c>
      <c r="B4118" t="s">
        <v>4343</v>
      </c>
      <c r="C4118" s="1">
        <v>45408</v>
      </c>
      <c r="D4118">
        <v>58</v>
      </c>
      <c r="E4118" t="s">
        <v>39</v>
      </c>
      <c r="F4118" t="s">
        <v>130</v>
      </c>
      <c r="G4118" t="s">
        <v>950</v>
      </c>
      <c r="H4118">
        <v>5</v>
      </c>
      <c r="I4118" t="s">
        <v>42</v>
      </c>
      <c r="J4118" t="s">
        <v>63</v>
      </c>
      <c r="K4118" t="s">
        <v>55</v>
      </c>
      <c r="L4118" t="s">
        <v>42</v>
      </c>
      <c r="M4118" t="s">
        <v>231</v>
      </c>
      <c r="N4118" t="s">
        <v>57</v>
      </c>
      <c r="O4118" t="s">
        <v>89</v>
      </c>
      <c r="P4118" t="s">
        <v>70</v>
      </c>
      <c r="Q4118" t="s">
        <v>50</v>
      </c>
      <c r="R4118" s="6">
        <f>_xlfn.XLOOKUP(CleanedData[[#This Row],[Product]],'02_Lookup_Tables'!$A$2:$A$126,'02_Lookup_Tables'!$B$2:$B$126)</f>
        <v>85.25</v>
      </c>
      <c r="S4118" t="str">
        <f>VLOOKUP(CleanedData[[#This Row],[Product]],'02_Lookup_Tables'!$H$2:$I$126,2,FALSE)</f>
        <v>Beauty &amp; Personal Care</v>
      </c>
      <c r="T4118" t="str">
        <f>VLOOKUP(CleanedData[[#This Row],[Province]],'02_Lookup_Tables'!$D$2:$E$10,2, FALSE)</f>
        <v>Eastern Region</v>
      </c>
      <c r="U4118" t="str" cm="1">
        <f t="array" ref="U4118">_xlfn.IFS(CleanedData[[#This Row],[Purchase Amount]]&lt;500,"Low",
CleanedData[[#This Row],[Purchase Amount]]&lt;5000,"Medium",
TRUE,"High")</f>
        <v>Low</v>
      </c>
      <c r="V4118" t="str">
        <f>TEXT(CleanedData[[#This Row],[Date]],"mmmm")</f>
        <v>April</v>
      </c>
      <c r="W4118" t="str">
        <f>"Q"&amp;ROUNDUP(MONTH(CleanedData[[#This Row],[Date]])/3,0)</f>
        <v>Q2</v>
      </c>
      <c r="X4118" t="str">
        <f>IF(CleanedData[[#This Row],[Purchase Amount]]&gt;=5000,"Yes","No")</f>
        <v>No</v>
      </c>
      <c r="Y4118">
        <f>IF(CleanedData[[#This Row],[Recommend]]="Yes",1,0)</f>
        <v>0</v>
      </c>
      <c r="Z4118" s="6">
        <f>CleanedData[[#This Row],[Purchase Amount]]*0.15</f>
        <v>12.7875</v>
      </c>
      <c r="AA4118" s="6">
        <f>CleanedData[[#This Row],[Purchase Amount]]*1.15</f>
        <v>98.037499999999994</v>
      </c>
    </row>
    <row r="4119" spans="1:27" x14ac:dyDescent="0.3">
      <c r="A4119">
        <v>4977</v>
      </c>
      <c r="B4119" t="s">
        <v>4344</v>
      </c>
      <c r="C4119" s="1">
        <v>45414</v>
      </c>
      <c r="D4119">
        <v>18</v>
      </c>
      <c r="E4119" t="s">
        <v>60</v>
      </c>
      <c r="F4119" t="s">
        <v>72</v>
      </c>
      <c r="G4119" t="s">
        <v>309</v>
      </c>
      <c r="H4119">
        <v>2</v>
      </c>
      <c r="I4119" t="s">
        <v>42</v>
      </c>
      <c r="J4119" t="s">
        <v>74</v>
      </c>
      <c r="K4119" t="s">
        <v>64</v>
      </c>
      <c r="L4119" t="s">
        <v>42</v>
      </c>
      <c r="M4119" t="s">
        <v>92</v>
      </c>
      <c r="N4119" t="s">
        <v>47</v>
      </c>
      <c r="O4119" t="s">
        <v>89</v>
      </c>
      <c r="P4119" t="s">
        <v>49</v>
      </c>
      <c r="Q4119" t="s">
        <v>66</v>
      </c>
      <c r="R4119" s="6">
        <f>_xlfn.XLOOKUP(CleanedData[[#This Row],[Product]],'02_Lookup_Tables'!$A$2:$A$126,'02_Lookup_Tables'!$B$2:$B$126)</f>
        <v>353.21</v>
      </c>
      <c r="S4119" t="str">
        <f>VLOOKUP(CleanedData[[#This Row],[Product]],'02_Lookup_Tables'!$H$2:$I$126,2,FALSE)</f>
        <v>Food</v>
      </c>
      <c r="T4119" t="str">
        <f>VLOOKUP(CleanedData[[#This Row],[Province]],'02_Lookup_Tables'!$D$2:$E$10,2, FALSE)</f>
        <v>Central Region</v>
      </c>
      <c r="U4119" t="str" cm="1">
        <f t="array" ref="U4119">_xlfn.IFS(CleanedData[[#This Row],[Purchase Amount]]&lt;500,"Low",
CleanedData[[#This Row],[Purchase Amount]]&lt;5000,"Medium",
TRUE,"High")</f>
        <v>Low</v>
      </c>
      <c r="V4119" t="str">
        <f>TEXT(CleanedData[[#This Row],[Date]],"mmmm")</f>
        <v>May</v>
      </c>
      <c r="W4119" t="str">
        <f>"Q"&amp;ROUNDUP(MONTH(CleanedData[[#This Row],[Date]])/3,0)</f>
        <v>Q2</v>
      </c>
      <c r="X4119" t="str">
        <f>IF(CleanedData[[#This Row],[Purchase Amount]]&gt;=5000,"Yes","No")</f>
        <v>No</v>
      </c>
      <c r="Y4119">
        <f>IF(CleanedData[[#This Row],[Recommend]]="Yes",1,0)</f>
        <v>0</v>
      </c>
      <c r="Z4119" s="6">
        <f>CleanedData[[#This Row],[Purchase Amount]]*0.15</f>
        <v>52.981499999999997</v>
      </c>
      <c r="AA4119" s="6">
        <f>CleanedData[[#This Row],[Purchase Amount]]*1.15</f>
        <v>406.19149999999996</v>
      </c>
    </row>
    <row r="4120" spans="1:27" x14ac:dyDescent="0.3">
      <c r="A4120">
        <v>4978</v>
      </c>
      <c r="B4120" t="s">
        <v>4345</v>
      </c>
      <c r="C4120" s="1">
        <v>45861</v>
      </c>
      <c r="D4120">
        <v>39</v>
      </c>
      <c r="E4120" t="s">
        <v>60</v>
      </c>
      <c r="F4120" t="s">
        <v>108</v>
      </c>
      <c r="G4120" t="s">
        <v>235</v>
      </c>
      <c r="H4120">
        <v>3</v>
      </c>
      <c r="I4120" t="s">
        <v>45</v>
      </c>
      <c r="J4120" t="s">
        <v>63</v>
      </c>
      <c r="K4120" t="s">
        <v>44</v>
      </c>
      <c r="L4120" t="s">
        <v>42</v>
      </c>
      <c r="N4120" t="s">
        <v>48</v>
      </c>
      <c r="O4120" t="s">
        <v>134</v>
      </c>
      <c r="P4120" t="s">
        <v>8646</v>
      </c>
      <c r="Q4120" t="s">
        <v>81</v>
      </c>
      <c r="R4120" s="6">
        <f>_xlfn.XLOOKUP(CleanedData[[#This Row],[Product]],'02_Lookup_Tables'!$A$2:$A$126,'02_Lookup_Tables'!$B$2:$B$126)</f>
        <v>306.57</v>
      </c>
      <c r="S4120" t="str">
        <f>VLOOKUP(CleanedData[[#This Row],[Product]],'02_Lookup_Tables'!$H$2:$I$126,2,FALSE)</f>
        <v>Toys &amp; Games</v>
      </c>
      <c r="T4120" t="str">
        <f>VLOOKUP(CleanedData[[#This Row],[Province]],'02_Lookup_Tables'!$D$2:$E$10,2, FALSE)</f>
        <v>Gauteng Region</v>
      </c>
      <c r="U4120" t="str" cm="1">
        <f t="array" ref="U4120">_xlfn.IFS(CleanedData[[#This Row],[Purchase Amount]]&lt;500,"Low",
CleanedData[[#This Row],[Purchase Amount]]&lt;5000,"Medium",
TRUE,"High")</f>
        <v>Low</v>
      </c>
      <c r="V4120" t="str">
        <f>TEXT(CleanedData[[#This Row],[Date]],"mmmm")</f>
        <v>July</v>
      </c>
      <c r="W4120" t="str">
        <f>"Q"&amp;ROUNDUP(MONTH(CleanedData[[#This Row],[Date]])/3,0)</f>
        <v>Q3</v>
      </c>
      <c r="X4120" t="str">
        <f>IF(CleanedData[[#This Row],[Purchase Amount]]&gt;=5000,"Yes","No")</f>
        <v>No</v>
      </c>
      <c r="Y4120">
        <f>IF(CleanedData[[#This Row],[Recommend]]="Yes",1,0)</f>
        <v>1</v>
      </c>
      <c r="Z4120" s="6">
        <f>CleanedData[[#This Row],[Purchase Amount]]*0.15</f>
        <v>45.985499999999995</v>
      </c>
      <c r="AA4120" s="6">
        <f>CleanedData[[#This Row],[Purchase Amount]]*1.15</f>
        <v>352.55549999999994</v>
      </c>
    </row>
    <row r="4121" spans="1:27" x14ac:dyDescent="0.3">
      <c r="A4121">
        <v>4979</v>
      </c>
      <c r="B4121" t="s">
        <v>4346</v>
      </c>
      <c r="C4121" s="1">
        <v>45602</v>
      </c>
      <c r="D4121">
        <v>33</v>
      </c>
      <c r="E4121" t="s">
        <v>39</v>
      </c>
      <c r="F4121" t="s">
        <v>125</v>
      </c>
      <c r="G4121" t="s">
        <v>126</v>
      </c>
      <c r="H4121">
        <v>2</v>
      </c>
      <c r="I4121" t="s">
        <v>45</v>
      </c>
      <c r="J4121" t="s">
        <v>63</v>
      </c>
      <c r="K4121" t="s">
        <v>64</v>
      </c>
      <c r="L4121" t="s">
        <v>45</v>
      </c>
      <c r="M4121" t="s">
        <v>231</v>
      </c>
      <c r="N4121" t="s">
        <v>47</v>
      </c>
      <c r="O4121" t="s">
        <v>89</v>
      </c>
      <c r="P4121" t="s">
        <v>49</v>
      </c>
      <c r="Q4121" t="s">
        <v>58</v>
      </c>
      <c r="R4121" s="6">
        <f>_xlfn.XLOOKUP(CleanedData[[#This Row],[Product]],'02_Lookup_Tables'!$A$2:$A$126,'02_Lookup_Tables'!$B$2:$B$126)</f>
        <v>343.42</v>
      </c>
      <c r="S4121" t="str">
        <f>VLOOKUP(CleanedData[[#This Row],[Product]],'02_Lookup_Tables'!$H$2:$I$126,2,FALSE)</f>
        <v>Food</v>
      </c>
      <c r="T4121" t="str">
        <f>VLOOKUP(CleanedData[[#This Row],[Province]],'02_Lookup_Tables'!$D$2:$E$10,2, FALSE)</f>
        <v>Western Region</v>
      </c>
      <c r="U4121" t="str" cm="1">
        <f t="array" ref="U4121">_xlfn.IFS(CleanedData[[#This Row],[Purchase Amount]]&lt;500,"Low",
CleanedData[[#This Row],[Purchase Amount]]&lt;5000,"Medium",
TRUE,"High")</f>
        <v>Low</v>
      </c>
      <c r="V4121" t="str">
        <f>TEXT(CleanedData[[#This Row],[Date]],"mmmm")</f>
        <v>November</v>
      </c>
      <c r="W4121" t="str">
        <f>"Q"&amp;ROUNDUP(MONTH(CleanedData[[#This Row],[Date]])/3,0)</f>
        <v>Q4</v>
      </c>
      <c r="X4121" t="str">
        <f>IF(CleanedData[[#This Row],[Purchase Amount]]&gt;=5000,"Yes","No")</f>
        <v>No</v>
      </c>
      <c r="Y4121">
        <f>IF(CleanedData[[#This Row],[Recommend]]="Yes",1,0)</f>
        <v>1</v>
      </c>
      <c r="Z4121" s="6">
        <f>CleanedData[[#This Row],[Purchase Amount]]*0.15</f>
        <v>51.512999999999998</v>
      </c>
      <c r="AA4121" s="6">
        <f>CleanedData[[#This Row],[Purchase Amount]]*1.15</f>
        <v>394.93299999999999</v>
      </c>
    </row>
    <row r="4122" spans="1:27" x14ac:dyDescent="0.3">
      <c r="A4122">
        <v>4980</v>
      </c>
      <c r="B4122" t="s">
        <v>4347</v>
      </c>
      <c r="C4122" s="1">
        <v>45881</v>
      </c>
      <c r="D4122">
        <v>22</v>
      </c>
      <c r="E4122" t="s">
        <v>60</v>
      </c>
      <c r="F4122" t="s">
        <v>77</v>
      </c>
      <c r="G4122" t="s">
        <v>53</v>
      </c>
      <c r="H4122">
        <v>2</v>
      </c>
      <c r="I4122" t="s">
        <v>42</v>
      </c>
      <c r="J4122" t="s">
        <v>43</v>
      </c>
      <c r="K4122" t="s">
        <v>44</v>
      </c>
      <c r="L4122" t="s">
        <v>45</v>
      </c>
      <c r="M4122" t="s">
        <v>65</v>
      </c>
      <c r="N4122" t="s">
        <v>47</v>
      </c>
      <c r="O4122" t="s">
        <v>89</v>
      </c>
      <c r="P4122" t="s">
        <v>49</v>
      </c>
      <c r="Q4122" t="s">
        <v>66</v>
      </c>
      <c r="R4122" s="6">
        <f>_xlfn.XLOOKUP(CleanedData[[#This Row],[Product]],'02_Lookup_Tables'!$A$2:$A$126,'02_Lookup_Tables'!$B$2:$B$126)</f>
        <v>444.38</v>
      </c>
      <c r="S4122" t="str">
        <f>VLOOKUP(CleanedData[[#This Row],[Product]],'02_Lookup_Tables'!$H$2:$I$126,2,FALSE)</f>
        <v>Beauty &amp; Personal Care</v>
      </c>
      <c r="T4122" t="str">
        <f>VLOOKUP(CleanedData[[#This Row],[Province]],'02_Lookup_Tables'!$D$2:$E$10,2, FALSE)</f>
        <v>Central Region</v>
      </c>
      <c r="U4122" t="str" cm="1">
        <f t="array" ref="U4122">_xlfn.IFS(CleanedData[[#This Row],[Purchase Amount]]&lt;500,"Low",
CleanedData[[#This Row],[Purchase Amount]]&lt;5000,"Medium",
TRUE,"High")</f>
        <v>Low</v>
      </c>
      <c r="V4122" t="str">
        <f>TEXT(CleanedData[[#This Row],[Date]],"mmmm")</f>
        <v>August</v>
      </c>
      <c r="W4122" t="str">
        <f>"Q"&amp;ROUNDUP(MONTH(CleanedData[[#This Row],[Date]])/3,0)</f>
        <v>Q3</v>
      </c>
      <c r="X4122" t="str">
        <f>IF(CleanedData[[#This Row],[Purchase Amount]]&gt;=5000,"Yes","No")</f>
        <v>No</v>
      </c>
      <c r="Y4122">
        <f>IF(CleanedData[[#This Row],[Recommend]]="Yes",1,0)</f>
        <v>0</v>
      </c>
      <c r="Z4122" s="6">
        <f>CleanedData[[#This Row],[Purchase Amount]]*0.15</f>
        <v>66.656999999999996</v>
      </c>
      <c r="AA4122" s="6">
        <f>CleanedData[[#This Row],[Purchase Amount]]*1.15</f>
        <v>511.03699999999998</v>
      </c>
    </row>
    <row r="4123" spans="1:27" x14ac:dyDescent="0.3">
      <c r="A4123">
        <v>4981</v>
      </c>
      <c r="B4123" t="s">
        <v>4348</v>
      </c>
      <c r="C4123" s="1">
        <v>45292</v>
      </c>
      <c r="D4123">
        <v>44</v>
      </c>
      <c r="E4123" t="s">
        <v>52</v>
      </c>
      <c r="F4123" t="s">
        <v>108</v>
      </c>
      <c r="G4123" t="s">
        <v>352</v>
      </c>
      <c r="H4123">
        <v>4</v>
      </c>
      <c r="I4123" t="s">
        <v>42</v>
      </c>
      <c r="J4123" t="s">
        <v>54</v>
      </c>
      <c r="K4123" t="s">
        <v>44</v>
      </c>
      <c r="L4123" t="s">
        <v>42</v>
      </c>
      <c r="M4123" t="s">
        <v>196</v>
      </c>
      <c r="N4123" t="s">
        <v>96</v>
      </c>
      <c r="O4123" t="s">
        <v>89</v>
      </c>
      <c r="P4123" t="s">
        <v>70</v>
      </c>
      <c r="Q4123" t="s">
        <v>81</v>
      </c>
      <c r="R4123" s="6">
        <f>_xlfn.XLOOKUP(CleanedData[[#This Row],[Product]],'02_Lookup_Tables'!$A$2:$A$126,'02_Lookup_Tables'!$B$2:$B$126)</f>
        <v>2217.0300000000002</v>
      </c>
      <c r="S4123" t="str">
        <f>VLOOKUP(CleanedData[[#This Row],[Product]],'02_Lookup_Tables'!$H$2:$I$126,2,FALSE)</f>
        <v>Apparel</v>
      </c>
      <c r="T4123" t="str">
        <f>VLOOKUP(CleanedData[[#This Row],[Province]],'02_Lookup_Tables'!$D$2:$E$10,2, FALSE)</f>
        <v>Gauteng Region</v>
      </c>
      <c r="U4123" t="str" cm="1">
        <f t="array" ref="U4123">_xlfn.IFS(CleanedData[[#This Row],[Purchase Amount]]&lt;500,"Low",
CleanedData[[#This Row],[Purchase Amount]]&lt;5000,"Medium",
TRUE,"High")</f>
        <v>Medium</v>
      </c>
      <c r="V4123" t="str">
        <f>TEXT(CleanedData[[#This Row],[Date]],"mmmm")</f>
        <v>January</v>
      </c>
      <c r="W4123" t="str">
        <f>"Q"&amp;ROUNDUP(MONTH(CleanedData[[#This Row],[Date]])/3,0)</f>
        <v>Q1</v>
      </c>
      <c r="X4123" t="str">
        <f>IF(CleanedData[[#This Row],[Purchase Amount]]&gt;=5000,"Yes","No")</f>
        <v>No</v>
      </c>
      <c r="Y4123">
        <f>IF(CleanedData[[#This Row],[Recommend]]="Yes",1,0)</f>
        <v>0</v>
      </c>
      <c r="Z4123" s="6">
        <f>CleanedData[[#This Row],[Purchase Amount]]*0.15</f>
        <v>332.55450000000002</v>
      </c>
      <c r="AA4123" s="6">
        <f>CleanedData[[#This Row],[Purchase Amount]]*1.15</f>
        <v>2549.5844999999999</v>
      </c>
    </row>
    <row r="4124" spans="1:27" x14ac:dyDescent="0.3">
      <c r="A4124">
        <v>4982</v>
      </c>
      <c r="B4124" t="s">
        <v>4349</v>
      </c>
      <c r="C4124" s="1">
        <v>46008</v>
      </c>
      <c r="D4124">
        <v>50</v>
      </c>
      <c r="E4124" t="s">
        <v>39</v>
      </c>
      <c r="F4124" t="s">
        <v>77</v>
      </c>
      <c r="G4124" t="s">
        <v>105</v>
      </c>
      <c r="H4124">
        <v>2</v>
      </c>
      <c r="I4124" t="s">
        <v>45</v>
      </c>
      <c r="J4124" t="s">
        <v>54</v>
      </c>
      <c r="K4124" t="s">
        <v>64</v>
      </c>
      <c r="L4124" t="s">
        <v>42</v>
      </c>
      <c r="M4124" t="s">
        <v>140</v>
      </c>
      <c r="N4124" t="s">
        <v>47</v>
      </c>
      <c r="O4124" t="s">
        <v>148</v>
      </c>
      <c r="P4124" t="s">
        <v>70</v>
      </c>
      <c r="Q4124" t="s">
        <v>93</v>
      </c>
      <c r="R4124" s="6">
        <f>_xlfn.XLOOKUP(CleanedData[[#This Row],[Product]],'02_Lookup_Tables'!$A$2:$A$126,'02_Lookup_Tables'!$B$2:$B$126)</f>
        <v>231.22</v>
      </c>
      <c r="S4124" t="str">
        <f>VLOOKUP(CleanedData[[#This Row],[Product]],'02_Lookup_Tables'!$H$2:$I$126,2,FALSE)</f>
        <v>Beauty &amp; Personal Care</v>
      </c>
      <c r="T4124" t="str">
        <f>VLOOKUP(CleanedData[[#This Row],[Province]],'02_Lookup_Tables'!$D$2:$E$10,2, FALSE)</f>
        <v>Central Region</v>
      </c>
      <c r="U4124" t="str" cm="1">
        <f t="array" ref="U4124">_xlfn.IFS(CleanedData[[#This Row],[Purchase Amount]]&lt;500,"Low",
CleanedData[[#This Row],[Purchase Amount]]&lt;5000,"Medium",
TRUE,"High")</f>
        <v>Low</v>
      </c>
      <c r="V4124" t="str">
        <f>TEXT(CleanedData[[#This Row],[Date]],"mmmm")</f>
        <v>December</v>
      </c>
      <c r="W4124" t="str">
        <f>"Q"&amp;ROUNDUP(MONTH(CleanedData[[#This Row],[Date]])/3,0)</f>
        <v>Q4</v>
      </c>
      <c r="X4124" t="str">
        <f>IF(CleanedData[[#This Row],[Purchase Amount]]&gt;=5000,"Yes","No")</f>
        <v>No</v>
      </c>
      <c r="Y4124">
        <f>IF(CleanedData[[#This Row],[Recommend]]="Yes",1,0)</f>
        <v>1</v>
      </c>
      <c r="Z4124" s="6">
        <f>CleanedData[[#This Row],[Purchase Amount]]*0.15</f>
        <v>34.683</v>
      </c>
      <c r="AA4124" s="6">
        <f>CleanedData[[#This Row],[Purchase Amount]]*1.15</f>
        <v>265.90299999999996</v>
      </c>
    </row>
    <row r="4125" spans="1:27" x14ac:dyDescent="0.3">
      <c r="A4125">
        <v>4984</v>
      </c>
      <c r="B4125" t="s">
        <v>4350</v>
      </c>
      <c r="C4125" s="1">
        <v>45545</v>
      </c>
      <c r="D4125">
        <v>70</v>
      </c>
      <c r="E4125" t="s">
        <v>52</v>
      </c>
      <c r="F4125" t="s">
        <v>68</v>
      </c>
      <c r="G4125" t="s">
        <v>374</v>
      </c>
      <c r="H4125">
        <v>2</v>
      </c>
      <c r="I4125" t="s">
        <v>42</v>
      </c>
      <c r="J4125" t="s">
        <v>43</v>
      </c>
      <c r="K4125" t="s">
        <v>55</v>
      </c>
      <c r="L4125" t="s">
        <v>42</v>
      </c>
      <c r="M4125" t="s">
        <v>165</v>
      </c>
      <c r="N4125" t="s">
        <v>47</v>
      </c>
      <c r="O4125" t="s">
        <v>89</v>
      </c>
      <c r="P4125" t="s">
        <v>49</v>
      </c>
      <c r="Q4125" t="s">
        <v>97</v>
      </c>
      <c r="R4125" s="6">
        <f>_xlfn.XLOOKUP(CleanedData[[#This Row],[Product]],'02_Lookup_Tables'!$A$2:$A$126,'02_Lookup_Tables'!$B$2:$B$126)</f>
        <v>2906.97</v>
      </c>
      <c r="S4125" t="str">
        <f>VLOOKUP(CleanedData[[#This Row],[Product]],'02_Lookup_Tables'!$H$2:$I$126,2,FALSE)</f>
        <v>Home &amp; Living</v>
      </c>
      <c r="T4125" t="str">
        <f>VLOOKUP(CleanedData[[#This Row],[Province]],'02_Lookup_Tables'!$D$2:$E$10,2, FALSE)</f>
        <v>Northern Region</v>
      </c>
      <c r="U4125" t="str" cm="1">
        <f t="array" ref="U4125">_xlfn.IFS(CleanedData[[#This Row],[Purchase Amount]]&lt;500,"Low",
CleanedData[[#This Row],[Purchase Amount]]&lt;5000,"Medium",
TRUE,"High")</f>
        <v>Medium</v>
      </c>
      <c r="V4125" t="str">
        <f>TEXT(CleanedData[[#This Row],[Date]],"mmmm")</f>
        <v>September</v>
      </c>
      <c r="W4125" t="str">
        <f>"Q"&amp;ROUNDUP(MONTH(CleanedData[[#This Row],[Date]])/3,0)</f>
        <v>Q3</v>
      </c>
      <c r="X4125" t="str">
        <f>IF(CleanedData[[#This Row],[Purchase Amount]]&gt;=5000,"Yes","No")</f>
        <v>No</v>
      </c>
      <c r="Y4125">
        <f>IF(CleanedData[[#This Row],[Recommend]]="Yes",1,0)</f>
        <v>0</v>
      </c>
      <c r="Z4125" s="6">
        <f>CleanedData[[#This Row],[Purchase Amount]]*0.15</f>
        <v>436.04549999999995</v>
      </c>
      <c r="AA4125" s="6">
        <f>CleanedData[[#This Row],[Purchase Amount]]*1.15</f>
        <v>3343.0154999999995</v>
      </c>
    </row>
    <row r="4126" spans="1:27" x14ac:dyDescent="0.3">
      <c r="A4126">
        <v>4986</v>
      </c>
      <c r="B4126" t="s">
        <v>4351</v>
      </c>
      <c r="C4126" s="1">
        <v>45539</v>
      </c>
      <c r="D4126">
        <v>59</v>
      </c>
      <c r="E4126" t="s">
        <v>52</v>
      </c>
      <c r="F4126" t="s">
        <v>108</v>
      </c>
      <c r="G4126" t="s">
        <v>372</v>
      </c>
      <c r="H4126">
        <v>1</v>
      </c>
      <c r="I4126" t="s">
        <v>45</v>
      </c>
      <c r="J4126" t="s">
        <v>69</v>
      </c>
      <c r="K4126" t="s">
        <v>64</v>
      </c>
      <c r="L4126" t="s">
        <v>42</v>
      </c>
      <c r="M4126" t="s">
        <v>100</v>
      </c>
      <c r="N4126" t="s">
        <v>80</v>
      </c>
      <c r="O4126" t="s">
        <v>48</v>
      </c>
      <c r="P4126" t="s">
        <v>49</v>
      </c>
      <c r="Q4126" t="s">
        <v>50</v>
      </c>
      <c r="R4126" s="6">
        <f>_xlfn.XLOOKUP(CleanedData[[#This Row],[Product]],'02_Lookup_Tables'!$A$2:$A$126,'02_Lookup_Tables'!$B$2:$B$126)</f>
        <v>944.78</v>
      </c>
      <c r="S4126" t="str">
        <f>VLOOKUP(CleanedData[[#This Row],[Product]],'02_Lookup_Tables'!$H$2:$I$126,2,FALSE)</f>
        <v>Electronics</v>
      </c>
      <c r="T4126" t="str">
        <f>VLOOKUP(CleanedData[[#This Row],[Province]],'02_Lookup_Tables'!$D$2:$E$10,2, FALSE)</f>
        <v>Gauteng Region</v>
      </c>
      <c r="U4126" t="str" cm="1">
        <f t="array" ref="U4126">_xlfn.IFS(CleanedData[[#This Row],[Purchase Amount]]&lt;500,"Low",
CleanedData[[#This Row],[Purchase Amount]]&lt;5000,"Medium",
TRUE,"High")</f>
        <v>Medium</v>
      </c>
      <c r="V4126" t="str">
        <f>TEXT(CleanedData[[#This Row],[Date]],"mmmm")</f>
        <v>September</v>
      </c>
      <c r="W4126" t="str">
        <f>"Q"&amp;ROUNDUP(MONTH(CleanedData[[#This Row],[Date]])/3,0)</f>
        <v>Q3</v>
      </c>
      <c r="X4126" t="str">
        <f>IF(CleanedData[[#This Row],[Purchase Amount]]&gt;=5000,"Yes","No")</f>
        <v>No</v>
      </c>
      <c r="Y4126">
        <f>IF(CleanedData[[#This Row],[Recommend]]="Yes",1,0)</f>
        <v>1</v>
      </c>
      <c r="Z4126" s="6">
        <f>CleanedData[[#This Row],[Purchase Amount]]*0.15</f>
        <v>141.71699999999998</v>
      </c>
      <c r="AA4126" s="6">
        <f>CleanedData[[#This Row],[Purchase Amount]]*1.15</f>
        <v>1086.4969999999998</v>
      </c>
    </row>
    <row r="4127" spans="1:27" x14ac:dyDescent="0.3">
      <c r="A4127">
        <v>4987</v>
      </c>
      <c r="B4127" t="s">
        <v>4352</v>
      </c>
      <c r="C4127" s="1">
        <v>45617</v>
      </c>
      <c r="D4127">
        <v>55</v>
      </c>
      <c r="E4127" t="s">
        <v>39</v>
      </c>
      <c r="F4127" t="s">
        <v>61</v>
      </c>
      <c r="G4127" t="s">
        <v>114</v>
      </c>
      <c r="H4127">
        <v>2</v>
      </c>
      <c r="I4127" t="s">
        <v>45</v>
      </c>
      <c r="J4127" t="s">
        <v>63</v>
      </c>
      <c r="K4127" t="s">
        <v>44</v>
      </c>
      <c r="L4127" t="s">
        <v>45</v>
      </c>
      <c r="M4127" t="s">
        <v>147</v>
      </c>
      <c r="N4127" t="s">
        <v>47</v>
      </c>
      <c r="O4127" t="s">
        <v>148</v>
      </c>
      <c r="P4127" t="s">
        <v>70</v>
      </c>
      <c r="Q4127" t="s">
        <v>50</v>
      </c>
      <c r="R4127" s="6">
        <f>_xlfn.XLOOKUP(CleanedData[[#This Row],[Product]],'02_Lookup_Tables'!$A$2:$A$126,'02_Lookup_Tables'!$B$2:$B$126)</f>
        <v>1440.59</v>
      </c>
      <c r="S4127" t="str">
        <f>VLOOKUP(CleanedData[[#This Row],[Product]],'02_Lookup_Tables'!$H$2:$I$126,2,FALSE)</f>
        <v>Beauty &amp; Personal Care</v>
      </c>
      <c r="T4127" t="str">
        <f>VLOOKUP(CleanedData[[#This Row],[Province]],'02_Lookup_Tables'!$D$2:$E$10,2, FALSE)</f>
        <v>Southern Region</v>
      </c>
      <c r="U4127" t="str" cm="1">
        <f t="array" ref="U4127">_xlfn.IFS(CleanedData[[#This Row],[Purchase Amount]]&lt;500,"Low",
CleanedData[[#This Row],[Purchase Amount]]&lt;5000,"Medium",
TRUE,"High")</f>
        <v>Medium</v>
      </c>
      <c r="V4127" t="str">
        <f>TEXT(CleanedData[[#This Row],[Date]],"mmmm")</f>
        <v>November</v>
      </c>
      <c r="W4127" t="str">
        <f>"Q"&amp;ROUNDUP(MONTH(CleanedData[[#This Row],[Date]])/3,0)</f>
        <v>Q4</v>
      </c>
      <c r="X4127" t="str">
        <f>IF(CleanedData[[#This Row],[Purchase Amount]]&gt;=5000,"Yes","No")</f>
        <v>No</v>
      </c>
      <c r="Y4127">
        <f>IF(CleanedData[[#This Row],[Recommend]]="Yes",1,0)</f>
        <v>1</v>
      </c>
      <c r="Z4127" s="6">
        <f>CleanedData[[#This Row],[Purchase Amount]]*0.15</f>
        <v>216.08849999999998</v>
      </c>
      <c r="AA4127" s="6">
        <f>CleanedData[[#This Row],[Purchase Amount]]*1.15</f>
        <v>1656.6784999999998</v>
      </c>
    </row>
    <row r="4128" spans="1:27" x14ac:dyDescent="0.3">
      <c r="A4128">
        <v>4988</v>
      </c>
      <c r="B4128" t="s">
        <v>4353</v>
      </c>
      <c r="C4128" s="1">
        <v>45917</v>
      </c>
      <c r="D4128">
        <v>49</v>
      </c>
      <c r="E4128" t="s">
        <v>60</v>
      </c>
      <c r="F4128" t="s">
        <v>61</v>
      </c>
      <c r="G4128" t="s">
        <v>233</v>
      </c>
      <c r="H4128">
        <v>1</v>
      </c>
      <c r="I4128" t="s">
        <v>45</v>
      </c>
      <c r="J4128" t="s">
        <v>54</v>
      </c>
      <c r="K4128" t="s">
        <v>55</v>
      </c>
      <c r="L4128" t="s">
        <v>42</v>
      </c>
      <c r="M4128" t="s">
        <v>190</v>
      </c>
      <c r="N4128" t="s">
        <v>80</v>
      </c>
      <c r="O4128" t="s">
        <v>89</v>
      </c>
      <c r="P4128" t="s">
        <v>49</v>
      </c>
      <c r="Q4128" t="s">
        <v>93</v>
      </c>
      <c r="R4128" s="6">
        <f>_xlfn.XLOOKUP(CleanedData[[#This Row],[Product]],'02_Lookup_Tables'!$A$2:$A$126,'02_Lookup_Tables'!$B$2:$B$126)</f>
        <v>324.35000000000002</v>
      </c>
      <c r="S4128" t="str">
        <f>VLOOKUP(CleanedData[[#This Row],[Product]],'02_Lookup_Tables'!$H$2:$I$126,2,FALSE)</f>
        <v>Apparel</v>
      </c>
      <c r="T4128" t="str">
        <f>VLOOKUP(CleanedData[[#This Row],[Province]],'02_Lookup_Tables'!$D$2:$E$10,2, FALSE)</f>
        <v>Southern Region</v>
      </c>
      <c r="U4128" t="str" cm="1">
        <f t="array" ref="U4128">_xlfn.IFS(CleanedData[[#This Row],[Purchase Amount]]&lt;500,"Low",
CleanedData[[#This Row],[Purchase Amount]]&lt;5000,"Medium",
TRUE,"High")</f>
        <v>Low</v>
      </c>
      <c r="V4128" t="str">
        <f>TEXT(CleanedData[[#This Row],[Date]],"mmmm")</f>
        <v>September</v>
      </c>
      <c r="W4128" t="str">
        <f>"Q"&amp;ROUNDUP(MONTH(CleanedData[[#This Row],[Date]])/3,0)</f>
        <v>Q3</v>
      </c>
      <c r="X4128" t="str">
        <f>IF(CleanedData[[#This Row],[Purchase Amount]]&gt;=5000,"Yes","No")</f>
        <v>No</v>
      </c>
      <c r="Y4128">
        <f>IF(CleanedData[[#This Row],[Recommend]]="Yes",1,0)</f>
        <v>1</v>
      </c>
      <c r="Z4128" s="6">
        <f>CleanedData[[#This Row],[Purchase Amount]]*0.15</f>
        <v>48.652500000000003</v>
      </c>
      <c r="AA4128" s="6">
        <f>CleanedData[[#This Row],[Purchase Amount]]*1.15</f>
        <v>373.0025</v>
      </c>
    </row>
    <row r="4129" spans="1:27" x14ac:dyDescent="0.3">
      <c r="A4129">
        <v>4989</v>
      </c>
      <c r="B4129" t="s">
        <v>4354</v>
      </c>
      <c r="C4129" s="1">
        <v>45550</v>
      </c>
      <c r="D4129">
        <v>74</v>
      </c>
      <c r="E4129" t="s">
        <v>52</v>
      </c>
      <c r="F4129" t="s">
        <v>61</v>
      </c>
      <c r="G4129" t="s">
        <v>62</v>
      </c>
      <c r="H4129">
        <v>3</v>
      </c>
      <c r="I4129" t="s">
        <v>45</v>
      </c>
      <c r="J4129" t="s">
        <v>74</v>
      </c>
      <c r="K4129" t="s">
        <v>55</v>
      </c>
      <c r="L4129" t="s">
        <v>45</v>
      </c>
      <c r="N4129" t="s">
        <v>48</v>
      </c>
      <c r="O4129" t="s">
        <v>134</v>
      </c>
      <c r="P4129" t="s">
        <v>8646</v>
      </c>
      <c r="Q4129" t="s">
        <v>97</v>
      </c>
      <c r="R4129" s="6">
        <f>_xlfn.XLOOKUP(CleanedData[[#This Row],[Product]],'02_Lookup_Tables'!$A$2:$A$126,'02_Lookup_Tables'!$B$2:$B$126)</f>
        <v>230.14</v>
      </c>
      <c r="S4129" t="str">
        <f>VLOOKUP(CleanedData[[#This Row],[Product]],'02_Lookup_Tables'!$H$2:$I$126,2,FALSE)</f>
        <v>Sports &amp; Outdoors</v>
      </c>
      <c r="T4129" t="str">
        <f>VLOOKUP(CleanedData[[#This Row],[Province]],'02_Lookup_Tables'!$D$2:$E$10,2, FALSE)</f>
        <v>Southern Region</v>
      </c>
      <c r="U4129" t="str" cm="1">
        <f t="array" ref="U4129">_xlfn.IFS(CleanedData[[#This Row],[Purchase Amount]]&lt;500,"Low",
CleanedData[[#This Row],[Purchase Amount]]&lt;5000,"Medium",
TRUE,"High")</f>
        <v>Low</v>
      </c>
      <c r="V4129" t="str">
        <f>TEXT(CleanedData[[#This Row],[Date]],"mmmm")</f>
        <v>September</v>
      </c>
      <c r="W4129" t="str">
        <f>"Q"&amp;ROUNDUP(MONTH(CleanedData[[#This Row],[Date]])/3,0)</f>
        <v>Q3</v>
      </c>
      <c r="X4129" t="str">
        <f>IF(CleanedData[[#This Row],[Purchase Amount]]&gt;=5000,"Yes","No")</f>
        <v>No</v>
      </c>
      <c r="Y4129">
        <f>IF(CleanedData[[#This Row],[Recommend]]="Yes",1,0)</f>
        <v>1</v>
      </c>
      <c r="Z4129" s="6">
        <f>CleanedData[[#This Row],[Purchase Amount]]*0.15</f>
        <v>34.520999999999994</v>
      </c>
      <c r="AA4129" s="6">
        <f>CleanedData[[#This Row],[Purchase Amount]]*1.15</f>
        <v>264.66099999999994</v>
      </c>
    </row>
    <row r="4130" spans="1:27" x14ac:dyDescent="0.3">
      <c r="A4130">
        <v>4991</v>
      </c>
      <c r="B4130" t="s">
        <v>4355</v>
      </c>
      <c r="C4130" s="1">
        <v>45351</v>
      </c>
      <c r="D4130">
        <v>46</v>
      </c>
      <c r="E4130" t="s">
        <v>39</v>
      </c>
      <c r="F4130" t="s">
        <v>72</v>
      </c>
      <c r="G4130" t="s">
        <v>291</v>
      </c>
      <c r="H4130">
        <v>3</v>
      </c>
      <c r="I4130" t="s">
        <v>42</v>
      </c>
      <c r="J4130" t="s">
        <v>43</v>
      </c>
      <c r="K4130" t="s">
        <v>44</v>
      </c>
      <c r="L4130" t="s">
        <v>42</v>
      </c>
      <c r="M4130" t="s">
        <v>151</v>
      </c>
      <c r="N4130" t="s">
        <v>48</v>
      </c>
      <c r="O4130" t="s">
        <v>89</v>
      </c>
      <c r="P4130" t="s">
        <v>49</v>
      </c>
      <c r="Q4130" t="s">
        <v>93</v>
      </c>
      <c r="R4130" s="6">
        <f>_xlfn.XLOOKUP(CleanedData[[#This Row],[Product]],'02_Lookup_Tables'!$A$2:$A$126,'02_Lookup_Tables'!$B$2:$B$126)</f>
        <v>1171.25</v>
      </c>
      <c r="S4130" t="str">
        <f>VLOOKUP(CleanedData[[#This Row],[Product]],'02_Lookup_Tables'!$H$2:$I$126,2,FALSE)</f>
        <v>Toys &amp; Games</v>
      </c>
      <c r="T4130" t="str">
        <f>VLOOKUP(CleanedData[[#This Row],[Province]],'02_Lookup_Tables'!$D$2:$E$10,2, FALSE)</f>
        <v>Central Region</v>
      </c>
      <c r="U4130" t="str" cm="1">
        <f t="array" ref="U4130">_xlfn.IFS(CleanedData[[#This Row],[Purchase Amount]]&lt;500,"Low",
CleanedData[[#This Row],[Purchase Amount]]&lt;5000,"Medium",
TRUE,"High")</f>
        <v>Medium</v>
      </c>
      <c r="V4130" t="str">
        <f>TEXT(CleanedData[[#This Row],[Date]],"mmmm")</f>
        <v>February</v>
      </c>
      <c r="W4130" t="str">
        <f>"Q"&amp;ROUNDUP(MONTH(CleanedData[[#This Row],[Date]])/3,0)</f>
        <v>Q1</v>
      </c>
      <c r="X4130" t="str">
        <f>IF(CleanedData[[#This Row],[Purchase Amount]]&gt;=5000,"Yes","No")</f>
        <v>No</v>
      </c>
      <c r="Y4130">
        <f>IF(CleanedData[[#This Row],[Recommend]]="Yes",1,0)</f>
        <v>0</v>
      </c>
      <c r="Z4130" s="6">
        <f>CleanedData[[#This Row],[Purchase Amount]]*0.15</f>
        <v>175.6875</v>
      </c>
      <c r="AA4130" s="6">
        <f>CleanedData[[#This Row],[Purchase Amount]]*1.15</f>
        <v>1346.9375</v>
      </c>
    </row>
    <row r="4131" spans="1:27" x14ac:dyDescent="0.3">
      <c r="A4131">
        <v>4993</v>
      </c>
      <c r="B4131" t="s">
        <v>4356</v>
      </c>
      <c r="C4131" s="1">
        <v>45816</v>
      </c>
      <c r="D4131">
        <v>60</v>
      </c>
      <c r="E4131" t="s">
        <v>60</v>
      </c>
      <c r="F4131" t="s">
        <v>130</v>
      </c>
      <c r="G4131" t="s">
        <v>78</v>
      </c>
      <c r="H4131">
        <v>5</v>
      </c>
      <c r="I4131" t="s">
        <v>42</v>
      </c>
      <c r="J4131" t="s">
        <v>69</v>
      </c>
      <c r="K4131" t="s">
        <v>55</v>
      </c>
      <c r="L4131" t="s">
        <v>42</v>
      </c>
      <c r="M4131" t="s">
        <v>56</v>
      </c>
      <c r="N4131" t="s">
        <v>57</v>
      </c>
      <c r="O4131" t="s">
        <v>148</v>
      </c>
      <c r="P4131" t="s">
        <v>49</v>
      </c>
      <c r="Q4131" t="s">
        <v>50</v>
      </c>
      <c r="R4131" s="6">
        <f>_xlfn.XLOOKUP(CleanedData[[#This Row],[Product]],'02_Lookup_Tables'!$A$2:$A$126,'02_Lookup_Tables'!$B$2:$B$126)</f>
        <v>1951.09</v>
      </c>
      <c r="S4131" t="str">
        <f>VLOOKUP(CleanedData[[#This Row],[Product]],'02_Lookup_Tables'!$H$2:$I$126,2,FALSE)</f>
        <v>Accessories</v>
      </c>
      <c r="T4131" t="str">
        <f>VLOOKUP(CleanedData[[#This Row],[Province]],'02_Lookup_Tables'!$D$2:$E$10,2, FALSE)</f>
        <v>Eastern Region</v>
      </c>
      <c r="U4131" t="str" cm="1">
        <f t="array" ref="U4131">_xlfn.IFS(CleanedData[[#This Row],[Purchase Amount]]&lt;500,"Low",
CleanedData[[#This Row],[Purchase Amount]]&lt;5000,"Medium",
TRUE,"High")</f>
        <v>Medium</v>
      </c>
      <c r="V4131" t="str">
        <f>TEXT(CleanedData[[#This Row],[Date]],"mmmm")</f>
        <v>June</v>
      </c>
      <c r="W4131" t="str">
        <f>"Q"&amp;ROUNDUP(MONTH(CleanedData[[#This Row],[Date]])/3,0)</f>
        <v>Q2</v>
      </c>
      <c r="X4131" t="str">
        <f>IF(CleanedData[[#This Row],[Purchase Amount]]&gt;=5000,"Yes","No")</f>
        <v>No</v>
      </c>
      <c r="Y4131">
        <f>IF(CleanedData[[#This Row],[Recommend]]="Yes",1,0)</f>
        <v>0</v>
      </c>
      <c r="Z4131" s="6">
        <f>CleanedData[[#This Row],[Purchase Amount]]*0.15</f>
        <v>292.6635</v>
      </c>
      <c r="AA4131" s="6">
        <f>CleanedData[[#This Row],[Purchase Amount]]*1.15</f>
        <v>2243.7534999999998</v>
      </c>
    </row>
    <row r="4132" spans="1:27" x14ac:dyDescent="0.3">
      <c r="A4132">
        <v>4994</v>
      </c>
      <c r="B4132" t="s">
        <v>4357</v>
      </c>
      <c r="C4132" s="1">
        <v>45563</v>
      </c>
      <c r="D4132">
        <v>72</v>
      </c>
      <c r="E4132" t="s">
        <v>52</v>
      </c>
      <c r="F4132" t="s">
        <v>68</v>
      </c>
      <c r="G4132" t="s">
        <v>116</v>
      </c>
      <c r="H4132">
        <v>4</v>
      </c>
      <c r="I4132" t="s">
        <v>42</v>
      </c>
      <c r="J4132" t="s">
        <v>69</v>
      </c>
      <c r="K4132" t="s">
        <v>55</v>
      </c>
      <c r="L4132" t="s">
        <v>42</v>
      </c>
      <c r="M4132" t="s">
        <v>140</v>
      </c>
      <c r="N4132" t="s">
        <v>96</v>
      </c>
      <c r="O4132" t="s">
        <v>148</v>
      </c>
      <c r="P4132" t="s">
        <v>49</v>
      </c>
      <c r="Q4132" t="s">
        <v>97</v>
      </c>
      <c r="R4132" s="6">
        <f>_xlfn.XLOOKUP(CleanedData[[#This Row],[Product]],'02_Lookup_Tables'!$A$2:$A$126,'02_Lookup_Tables'!$B$2:$B$126)</f>
        <v>869.65</v>
      </c>
      <c r="S4132" t="str">
        <f>VLOOKUP(CleanedData[[#This Row],[Product]],'02_Lookup_Tables'!$H$2:$I$126,2,FALSE)</f>
        <v>Toys &amp; Games</v>
      </c>
      <c r="T4132" t="str">
        <f>VLOOKUP(CleanedData[[#This Row],[Province]],'02_Lookup_Tables'!$D$2:$E$10,2, FALSE)</f>
        <v>Northern Region</v>
      </c>
      <c r="U4132" t="str" cm="1">
        <f t="array" ref="U4132">_xlfn.IFS(CleanedData[[#This Row],[Purchase Amount]]&lt;500,"Low",
CleanedData[[#This Row],[Purchase Amount]]&lt;5000,"Medium",
TRUE,"High")</f>
        <v>Medium</v>
      </c>
      <c r="V4132" t="str">
        <f>TEXT(CleanedData[[#This Row],[Date]],"mmmm")</f>
        <v>September</v>
      </c>
      <c r="W4132" t="str">
        <f>"Q"&amp;ROUNDUP(MONTH(CleanedData[[#This Row],[Date]])/3,0)</f>
        <v>Q3</v>
      </c>
      <c r="X4132" t="str">
        <f>IF(CleanedData[[#This Row],[Purchase Amount]]&gt;=5000,"Yes","No")</f>
        <v>No</v>
      </c>
      <c r="Y4132">
        <f>IF(CleanedData[[#This Row],[Recommend]]="Yes",1,0)</f>
        <v>0</v>
      </c>
      <c r="Z4132" s="6">
        <f>CleanedData[[#This Row],[Purchase Amount]]*0.15</f>
        <v>130.44749999999999</v>
      </c>
      <c r="AA4132" s="6">
        <f>CleanedData[[#This Row],[Purchase Amount]]*1.15</f>
        <v>1000.0974999999999</v>
      </c>
    </row>
    <row r="4133" spans="1:27" x14ac:dyDescent="0.3">
      <c r="A4133">
        <v>4995</v>
      </c>
      <c r="B4133" t="s">
        <v>4358</v>
      </c>
      <c r="C4133" s="1">
        <v>45393</v>
      </c>
      <c r="D4133">
        <v>75</v>
      </c>
      <c r="E4133" t="s">
        <v>52</v>
      </c>
      <c r="F4133" t="s">
        <v>130</v>
      </c>
      <c r="G4133" t="s">
        <v>362</v>
      </c>
      <c r="H4133">
        <v>4</v>
      </c>
      <c r="I4133" t="s">
        <v>45</v>
      </c>
      <c r="J4133" t="s">
        <v>54</v>
      </c>
      <c r="K4133" t="s">
        <v>64</v>
      </c>
      <c r="L4133" t="s">
        <v>42</v>
      </c>
      <c r="M4133" t="s">
        <v>208</v>
      </c>
      <c r="N4133" t="s">
        <v>96</v>
      </c>
      <c r="O4133" t="s">
        <v>89</v>
      </c>
      <c r="P4133" t="s">
        <v>70</v>
      </c>
      <c r="Q4133" t="s">
        <v>97</v>
      </c>
      <c r="R4133" s="6">
        <f>_xlfn.XLOOKUP(CleanedData[[#This Row],[Product]],'02_Lookup_Tables'!$A$2:$A$126,'02_Lookup_Tables'!$B$2:$B$126)</f>
        <v>1746.77</v>
      </c>
      <c r="S4133" t="str">
        <f>VLOOKUP(CleanedData[[#This Row],[Product]],'02_Lookup_Tables'!$H$2:$I$126,2,FALSE)</f>
        <v>Home Devices</v>
      </c>
      <c r="T4133" t="str">
        <f>VLOOKUP(CleanedData[[#This Row],[Province]],'02_Lookup_Tables'!$D$2:$E$10,2, FALSE)</f>
        <v>Eastern Region</v>
      </c>
      <c r="U4133" t="str" cm="1">
        <f t="array" ref="U4133">_xlfn.IFS(CleanedData[[#This Row],[Purchase Amount]]&lt;500,"Low",
CleanedData[[#This Row],[Purchase Amount]]&lt;5000,"Medium",
TRUE,"High")</f>
        <v>Medium</v>
      </c>
      <c r="V4133" t="str">
        <f>TEXT(CleanedData[[#This Row],[Date]],"mmmm")</f>
        <v>April</v>
      </c>
      <c r="W4133" t="str">
        <f>"Q"&amp;ROUNDUP(MONTH(CleanedData[[#This Row],[Date]])/3,0)</f>
        <v>Q2</v>
      </c>
      <c r="X4133" t="str">
        <f>IF(CleanedData[[#This Row],[Purchase Amount]]&gt;=5000,"Yes","No")</f>
        <v>No</v>
      </c>
      <c r="Y4133">
        <f>IF(CleanedData[[#This Row],[Recommend]]="Yes",1,0)</f>
        <v>1</v>
      </c>
      <c r="Z4133" s="6">
        <f>CleanedData[[#This Row],[Purchase Amount]]*0.15</f>
        <v>262.01549999999997</v>
      </c>
      <c r="AA4133" s="6">
        <f>CleanedData[[#This Row],[Purchase Amount]]*1.15</f>
        <v>2008.7854999999997</v>
      </c>
    </row>
    <row r="4134" spans="1:27" x14ac:dyDescent="0.3">
      <c r="A4134">
        <v>4997</v>
      </c>
      <c r="B4134" t="s">
        <v>4359</v>
      </c>
      <c r="C4134" s="1">
        <v>45615</v>
      </c>
      <c r="D4134">
        <v>49</v>
      </c>
      <c r="E4134" t="s">
        <v>52</v>
      </c>
      <c r="F4134" t="s">
        <v>130</v>
      </c>
      <c r="G4134" t="s">
        <v>460</v>
      </c>
      <c r="H4134">
        <v>3</v>
      </c>
      <c r="I4134" t="s">
        <v>42</v>
      </c>
      <c r="J4134" t="s">
        <v>54</v>
      </c>
      <c r="K4134" t="s">
        <v>44</v>
      </c>
      <c r="L4134" t="s">
        <v>42</v>
      </c>
      <c r="M4134" t="s">
        <v>180</v>
      </c>
      <c r="N4134" t="s">
        <v>48</v>
      </c>
      <c r="O4134" t="s">
        <v>89</v>
      </c>
      <c r="P4134" t="s">
        <v>49</v>
      </c>
      <c r="Q4134" t="s">
        <v>93</v>
      </c>
      <c r="R4134" s="6">
        <f>_xlfn.XLOOKUP(CleanedData[[#This Row],[Product]],'02_Lookup_Tables'!$A$2:$A$126,'02_Lookup_Tables'!$B$2:$B$126)</f>
        <v>880.49</v>
      </c>
      <c r="S4134" t="str">
        <f>VLOOKUP(CleanedData[[#This Row],[Product]],'02_Lookup_Tables'!$H$2:$I$126,2,FALSE)</f>
        <v>Home Devices</v>
      </c>
      <c r="T4134" t="str">
        <f>VLOOKUP(CleanedData[[#This Row],[Province]],'02_Lookup_Tables'!$D$2:$E$10,2, FALSE)</f>
        <v>Eastern Region</v>
      </c>
      <c r="U4134" t="str" cm="1">
        <f t="array" ref="U4134">_xlfn.IFS(CleanedData[[#This Row],[Purchase Amount]]&lt;500,"Low",
CleanedData[[#This Row],[Purchase Amount]]&lt;5000,"Medium",
TRUE,"High")</f>
        <v>Medium</v>
      </c>
      <c r="V4134" t="str">
        <f>TEXT(CleanedData[[#This Row],[Date]],"mmmm")</f>
        <v>November</v>
      </c>
      <c r="W4134" t="str">
        <f>"Q"&amp;ROUNDUP(MONTH(CleanedData[[#This Row],[Date]])/3,0)</f>
        <v>Q4</v>
      </c>
      <c r="X4134" t="str">
        <f>IF(CleanedData[[#This Row],[Purchase Amount]]&gt;=5000,"Yes","No")</f>
        <v>No</v>
      </c>
      <c r="Y4134">
        <f>IF(CleanedData[[#This Row],[Recommend]]="Yes",1,0)</f>
        <v>0</v>
      </c>
      <c r="Z4134" s="6">
        <f>CleanedData[[#This Row],[Purchase Amount]]*0.15</f>
        <v>132.0735</v>
      </c>
      <c r="AA4134" s="6">
        <f>CleanedData[[#This Row],[Purchase Amount]]*1.15</f>
        <v>1012.5635</v>
      </c>
    </row>
    <row r="4135" spans="1:27" x14ac:dyDescent="0.3">
      <c r="A4135">
        <v>4998</v>
      </c>
      <c r="B4135" t="s">
        <v>4360</v>
      </c>
      <c r="C4135" s="1">
        <v>46020</v>
      </c>
      <c r="D4135">
        <v>50</v>
      </c>
      <c r="E4135" t="s">
        <v>60</v>
      </c>
      <c r="F4135" t="s">
        <v>68</v>
      </c>
      <c r="G4135" t="s">
        <v>95</v>
      </c>
      <c r="H4135">
        <v>2</v>
      </c>
      <c r="I4135" t="s">
        <v>45</v>
      </c>
      <c r="J4135" t="s">
        <v>54</v>
      </c>
      <c r="K4135" t="s">
        <v>64</v>
      </c>
      <c r="L4135" t="s">
        <v>42</v>
      </c>
      <c r="M4135" t="s">
        <v>56</v>
      </c>
      <c r="N4135" t="s">
        <v>47</v>
      </c>
      <c r="O4135" t="s">
        <v>148</v>
      </c>
      <c r="P4135" t="s">
        <v>70</v>
      </c>
      <c r="Q4135" t="s">
        <v>93</v>
      </c>
      <c r="R4135" s="6">
        <f>_xlfn.XLOOKUP(CleanedData[[#This Row],[Product]],'02_Lookup_Tables'!$A$2:$A$126,'02_Lookup_Tables'!$B$2:$B$126)</f>
        <v>5390.8</v>
      </c>
      <c r="S4135" t="str">
        <f>VLOOKUP(CleanedData[[#This Row],[Product]],'02_Lookup_Tables'!$H$2:$I$126,2,FALSE)</f>
        <v>Electronics</v>
      </c>
      <c r="T4135" t="str">
        <f>VLOOKUP(CleanedData[[#This Row],[Province]],'02_Lookup_Tables'!$D$2:$E$10,2, FALSE)</f>
        <v>Northern Region</v>
      </c>
      <c r="U4135" t="str" cm="1">
        <f t="array" ref="U4135">_xlfn.IFS(CleanedData[[#This Row],[Purchase Amount]]&lt;500,"Low",
CleanedData[[#This Row],[Purchase Amount]]&lt;5000,"Medium",
TRUE,"High")</f>
        <v>High</v>
      </c>
      <c r="V4135" t="str">
        <f>TEXT(CleanedData[[#This Row],[Date]],"mmmm")</f>
        <v>December</v>
      </c>
      <c r="W4135" t="str">
        <f>"Q"&amp;ROUNDUP(MONTH(CleanedData[[#This Row],[Date]])/3,0)</f>
        <v>Q4</v>
      </c>
      <c r="X4135" t="str">
        <f>IF(CleanedData[[#This Row],[Purchase Amount]]&gt;=5000,"Yes","No")</f>
        <v>Yes</v>
      </c>
      <c r="Y4135">
        <f>IF(CleanedData[[#This Row],[Recommend]]="Yes",1,0)</f>
        <v>1</v>
      </c>
      <c r="Z4135" s="6">
        <f>CleanedData[[#This Row],[Purchase Amount]]*0.15</f>
        <v>808.62</v>
      </c>
      <c r="AA4135" s="6">
        <f>CleanedData[[#This Row],[Purchase Amount]]*1.15</f>
        <v>6199.42</v>
      </c>
    </row>
    <row r="4136" spans="1:27" x14ac:dyDescent="0.3">
      <c r="A4136">
        <v>4999</v>
      </c>
      <c r="B4136" t="s">
        <v>4361</v>
      </c>
      <c r="C4136" s="1">
        <v>45788</v>
      </c>
      <c r="D4136">
        <v>34</v>
      </c>
      <c r="E4136" t="s">
        <v>60</v>
      </c>
      <c r="F4136" t="s">
        <v>125</v>
      </c>
      <c r="G4136" t="s">
        <v>155</v>
      </c>
      <c r="H4136">
        <v>5</v>
      </c>
      <c r="I4136" t="s">
        <v>45</v>
      </c>
      <c r="J4136" t="s">
        <v>54</v>
      </c>
      <c r="K4136" t="s">
        <v>64</v>
      </c>
      <c r="L4136" t="s">
        <v>45</v>
      </c>
      <c r="M4136" t="s">
        <v>100</v>
      </c>
      <c r="N4136" t="s">
        <v>57</v>
      </c>
      <c r="O4136" t="s">
        <v>48</v>
      </c>
      <c r="P4136" t="s">
        <v>49</v>
      </c>
      <c r="Q4136" t="s">
        <v>58</v>
      </c>
      <c r="R4136" s="6">
        <f>_xlfn.XLOOKUP(CleanedData[[#This Row],[Product]],'02_Lookup_Tables'!$A$2:$A$126,'02_Lookup_Tables'!$B$2:$B$126)</f>
        <v>1355.08</v>
      </c>
      <c r="S4136" t="str">
        <f>VLOOKUP(CleanedData[[#This Row],[Product]],'02_Lookup_Tables'!$H$2:$I$126,2,FALSE)</f>
        <v>Sports &amp; Outdoors</v>
      </c>
      <c r="T4136" t="str">
        <f>VLOOKUP(CleanedData[[#This Row],[Province]],'02_Lookup_Tables'!$D$2:$E$10,2, FALSE)</f>
        <v>Western Region</v>
      </c>
      <c r="U4136" t="str" cm="1">
        <f t="array" ref="U4136">_xlfn.IFS(CleanedData[[#This Row],[Purchase Amount]]&lt;500,"Low",
CleanedData[[#This Row],[Purchase Amount]]&lt;5000,"Medium",
TRUE,"High")</f>
        <v>Medium</v>
      </c>
      <c r="V4136" t="str">
        <f>TEXT(CleanedData[[#This Row],[Date]],"mmmm")</f>
        <v>May</v>
      </c>
      <c r="W4136" t="str">
        <f>"Q"&amp;ROUNDUP(MONTH(CleanedData[[#This Row],[Date]])/3,0)</f>
        <v>Q2</v>
      </c>
      <c r="X4136" t="str">
        <f>IF(CleanedData[[#This Row],[Purchase Amount]]&gt;=5000,"Yes","No")</f>
        <v>No</v>
      </c>
      <c r="Y4136">
        <f>IF(CleanedData[[#This Row],[Recommend]]="Yes",1,0)</f>
        <v>1</v>
      </c>
      <c r="Z4136" s="6">
        <f>CleanedData[[#This Row],[Purchase Amount]]*0.15</f>
        <v>203.26199999999997</v>
      </c>
      <c r="AA4136" s="6">
        <f>CleanedData[[#This Row],[Purchase Amount]]*1.15</f>
        <v>1558.3419999999999</v>
      </c>
    </row>
    <row r="4137" spans="1:27" x14ac:dyDescent="0.3">
      <c r="A4137">
        <v>5001</v>
      </c>
      <c r="B4137" t="s">
        <v>4362</v>
      </c>
      <c r="C4137" s="1">
        <v>45740</v>
      </c>
      <c r="D4137">
        <v>77</v>
      </c>
      <c r="E4137" t="s">
        <v>39</v>
      </c>
      <c r="F4137" t="s">
        <v>77</v>
      </c>
      <c r="G4137" t="s">
        <v>291</v>
      </c>
      <c r="H4137">
        <v>5</v>
      </c>
      <c r="I4137" t="s">
        <v>42</v>
      </c>
      <c r="J4137" t="s">
        <v>74</v>
      </c>
      <c r="K4137" t="s">
        <v>44</v>
      </c>
      <c r="L4137" t="s">
        <v>42</v>
      </c>
      <c r="M4137" t="s">
        <v>56</v>
      </c>
      <c r="N4137" t="s">
        <v>57</v>
      </c>
      <c r="O4137" t="s">
        <v>148</v>
      </c>
      <c r="P4137" t="s">
        <v>49</v>
      </c>
      <c r="Q4137" t="s">
        <v>97</v>
      </c>
      <c r="R4137" s="6">
        <f>_xlfn.XLOOKUP(CleanedData[[#This Row],[Product]],'02_Lookup_Tables'!$A$2:$A$126,'02_Lookup_Tables'!$B$2:$B$126)</f>
        <v>1171.25</v>
      </c>
      <c r="S4137" t="str">
        <f>VLOOKUP(CleanedData[[#This Row],[Product]],'02_Lookup_Tables'!$H$2:$I$126,2,FALSE)</f>
        <v>Toys &amp; Games</v>
      </c>
      <c r="T4137" t="str">
        <f>VLOOKUP(CleanedData[[#This Row],[Province]],'02_Lookup_Tables'!$D$2:$E$10,2, FALSE)</f>
        <v>Central Region</v>
      </c>
      <c r="U4137" t="str" cm="1">
        <f t="array" ref="U4137">_xlfn.IFS(CleanedData[[#This Row],[Purchase Amount]]&lt;500,"Low",
CleanedData[[#This Row],[Purchase Amount]]&lt;5000,"Medium",
TRUE,"High")</f>
        <v>Medium</v>
      </c>
      <c r="V4137" t="str">
        <f>TEXT(CleanedData[[#This Row],[Date]],"mmmm")</f>
        <v>March</v>
      </c>
      <c r="W4137" t="str">
        <f>"Q"&amp;ROUNDUP(MONTH(CleanedData[[#This Row],[Date]])/3,0)</f>
        <v>Q1</v>
      </c>
      <c r="X4137" t="str">
        <f>IF(CleanedData[[#This Row],[Purchase Amount]]&gt;=5000,"Yes","No")</f>
        <v>No</v>
      </c>
      <c r="Y4137">
        <f>IF(CleanedData[[#This Row],[Recommend]]="Yes",1,0)</f>
        <v>0</v>
      </c>
      <c r="Z4137" s="6">
        <f>CleanedData[[#This Row],[Purchase Amount]]*0.15</f>
        <v>175.6875</v>
      </c>
      <c r="AA4137" s="6">
        <f>CleanedData[[#This Row],[Purchase Amount]]*1.15</f>
        <v>1346.9375</v>
      </c>
    </row>
    <row r="4138" spans="1:27" x14ac:dyDescent="0.3">
      <c r="A4138">
        <v>5003</v>
      </c>
      <c r="B4138" t="s">
        <v>4363</v>
      </c>
      <c r="C4138" s="1">
        <v>45560</v>
      </c>
      <c r="D4138">
        <v>64</v>
      </c>
      <c r="E4138" t="s">
        <v>60</v>
      </c>
      <c r="F4138" t="s">
        <v>77</v>
      </c>
      <c r="G4138" t="s">
        <v>182</v>
      </c>
      <c r="H4138">
        <v>4</v>
      </c>
      <c r="I4138" t="s">
        <v>42</v>
      </c>
      <c r="J4138" t="s">
        <v>69</v>
      </c>
      <c r="K4138" t="s">
        <v>44</v>
      </c>
      <c r="L4138" t="s">
        <v>45</v>
      </c>
      <c r="M4138" t="s">
        <v>79</v>
      </c>
      <c r="N4138" t="s">
        <v>96</v>
      </c>
      <c r="O4138" t="s">
        <v>89</v>
      </c>
      <c r="P4138" t="s">
        <v>70</v>
      </c>
      <c r="Q4138" t="s">
        <v>50</v>
      </c>
      <c r="R4138" s="6">
        <f>_xlfn.XLOOKUP(CleanedData[[#This Row],[Product]],'02_Lookup_Tables'!$A$2:$A$126,'02_Lookup_Tables'!$B$2:$B$126)</f>
        <v>3715.65</v>
      </c>
      <c r="S4138" t="str">
        <f>VLOOKUP(CleanedData[[#This Row],[Product]],'02_Lookup_Tables'!$H$2:$I$126,2,FALSE)</f>
        <v>Home Devices</v>
      </c>
      <c r="T4138" t="str">
        <f>VLOOKUP(CleanedData[[#This Row],[Province]],'02_Lookup_Tables'!$D$2:$E$10,2, FALSE)</f>
        <v>Central Region</v>
      </c>
      <c r="U4138" t="str" cm="1">
        <f t="array" ref="U4138">_xlfn.IFS(CleanedData[[#This Row],[Purchase Amount]]&lt;500,"Low",
CleanedData[[#This Row],[Purchase Amount]]&lt;5000,"Medium",
TRUE,"High")</f>
        <v>Medium</v>
      </c>
      <c r="V4138" t="str">
        <f>TEXT(CleanedData[[#This Row],[Date]],"mmmm")</f>
        <v>September</v>
      </c>
      <c r="W4138" t="str">
        <f>"Q"&amp;ROUNDUP(MONTH(CleanedData[[#This Row],[Date]])/3,0)</f>
        <v>Q3</v>
      </c>
      <c r="X4138" t="str">
        <f>IF(CleanedData[[#This Row],[Purchase Amount]]&gt;=5000,"Yes","No")</f>
        <v>No</v>
      </c>
      <c r="Y4138">
        <f>IF(CleanedData[[#This Row],[Recommend]]="Yes",1,0)</f>
        <v>0</v>
      </c>
      <c r="Z4138" s="6">
        <f>CleanedData[[#This Row],[Purchase Amount]]*0.15</f>
        <v>557.34749999999997</v>
      </c>
      <c r="AA4138" s="6">
        <f>CleanedData[[#This Row],[Purchase Amount]]*1.15</f>
        <v>4272.9974999999995</v>
      </c>
    </row>
    <row r="4139" spans="1:27" x14ac:dyDescent="0.3">
      <c r="A4139">
        <v>5004</v>
      </c>
      <c r="B4139" t="s">
        <v>4364</v>
      </c>
      <c r="C4139" s="1">
        <v>45931</v>
      </c>
      <c r="D4139">
        <v>67</v>
      </c>
      <c r="E4139" t="s">
        <v>52</v>
      </c>
      <c r="F4139" t="s">
        <v>83</v>
      </c>
      <c r="G4139" t="s">
        <v>120</v>
      </c>
      <c r="H4139">
        <v>3</v>
      </c>
      <c r="I4139" t="s">
        <v>45</v>
      </c>
      <c r="J4139" t="s">
        <v>43</v>
      </c>
      <c r="K4139" t="s">
        <v>55</v>
      </c>
      <c r="L4139" t="s">
        <v>42</v>
      </c>
      <c r="M4139" t="s">
        <v>175</v>
      </c>
      <c r="N4139" t="s">
        <v>48</v>
      </c>
      <c r="O4139" t="s">
        <v>89</v>
      </c>
      <c r="P4139" t="s">
        <v>49</v>
      </c>
      <c r="Q4139" t="s">
        <v>97</v>
      </c>
      <c r="R4139" s="6">
        <f>_xlfn.XLOOKUP(CleanedData[[#This Row],[Product]],'02_Lookup_Tables'!$A$2:$A$126,'02_Lookup_Tables'!$B$2:$B$126)</f>
        <v>471.63</v>
      </c>
      <c r="S4139" t="str">
        <f>VLOOKUP(CleanedData[[#This Row],[Product]],'02_Lookup_Tables'!$H$2:$I$126,2,FALSE)</f>
        <v>Beauty &amp; Personal Care</v>
      </c>
      <c r="T4139" t="str">
        <f>VLOOKUP(CleanedData[[#This Row],[Province]],'02_Lookup_Tables'!$D$2:$E$10,2, FALSE)</f>
        <v>Western Region</v>
      </c>
      <c r="U4139" t="str" cm="1">
        <f t="array" ref="U4139">_xlfn.IFS(CleanedData[[#This Row],[Purchase Amount]]&lt;500,"Low",
CleanedData[[#This Row],[Purchase Amount]]&lt;5000,"Medium",
TRUE,"High")</f>
        <v>Low</v>
      </c>
      <c r="V4139" t="str">
        <f>TEXT(CleanedData[[#This Row],[Date]],"mmmm")</f>
        <v>October</v>
      </c>
      <c r="W4139" t="str">
        <f>"Q"&amp;ROUNDUP(MONTH(CleanedData[[#This Row],[Date]])/3,0)</f>
        <v>Q4</v>
      </c>
      <c r="X4139" t="str">
        <f>IF(CleanedData[[#This Row],[Purchase Amount]]&gt;=5000,"Yes","No")</f>
        <v>No</v>
      </c>
      <c r="Y4139">
        <f>IF(CleanedData[[#This Row],[Recommend]]="Yes",1,0)</f>
        <v>1</v>
      </c>
      <c r="Z4139" s="6">
        <f>CleanedData[[#This Row],[Purchase Amount]]*0.15</f>
        <v>70.744500000000002</v>
      </c>
      <c r="AA4139" s="6">
        <f>CleanedData[[#This Row],[Purchase Amount]]*1.15</f>
        <v>542.3744999999999</v>
      </c>
    </row>
    <row r="4140" spans="1:27" x14ac:dyDescent="0.3">
      <c r="A4140">
        <v>5005</v>
      </c>
      <c r="B4140" t="s">
        <v>4365</v>
      </c>
      <c r="C4140" s="1">
        <v>45903</v>
      </c>
      <c r="D4140">
        <v>74</v>
      </c>
      <c r="E4140" t="s">
        <v>39</v>
      </c>
      <c r="F4140" t="s">
        <v>77</v>
      </c>
      <c r="G4140" t="s">
        <v>171</v>
      </c>
      <c r="H4140">
        <v>5</v>
      </c>
      <c r="I4140" t="s">
        <v>45</v>
      </c>
      <c r="J4140" t="s">
        <v>69</v>
      </c>
      <c r="K4140" t="s">
        <v>55</v>
      </c>
      <c r="L4140" t="s">
        <v>42</v>
      </c>
      <c r="M4140" t="s">
        <v>147</v>
      </c>
      <c r="N4140" t="s">
        <v>57</v>
      </c>
      <c r="O4140" t="s">
        <v>148</v>
      </c>
      <c r="P4140" t="s">
        <v>49</v>
      </c>
      <c r="Q4140" t="s">
        <v>97</v>
      </c>
      <c r="R4140" s="6">
        <f>_xlfn.XLOOKUP(CleanedData[[#This Row],[Product]],'02_Lookup_Tables'!$A$2:$A$126,'02_Lookup_Tables'!$B$2:$B$126)</f>
        <v>6710.27</v>
      </c>
      <c r="S4140" t="str">
        <f>VLOOKUP(CleanedData[[#This Row],[Product]],'02_Lookup_Tables'!$H$2:$I$126,2,FALSE)</f>
        <v>Home Devices</v>
      </c>
      <c r="T4140" t="str">
        <f>VLOOKUP(CleanedData[[#This Row],[Province]],'02_Lookup_Tables'!$D$2:$E$10,2, FALSE)</f>
        <v>Central Region</v>
      </c>
      <c r="U4140" t="str" cm="1">
        <f t="array" ref="U4140">_xlfn.IFS(CleanedData[[#This Row],[Purchase Amount]]&lt;500,"Low",
CleanedData[[#This Row],[Purchase Amount]]&lt;5000,"Medium",
TRUE,"High")</f>
        <v>High</v>
      </c>
      <c r="V4140" t="str">
        <f>TEXT(CleanedData[[#This Row],[Date]],"mmmm")</f>
        <v>September</v>
      </c>
      <c r="W4140" t="str">
        <f>"Q"&amp;ROUNDUP(MONTH(CleanedData[[#This Row],[Date]])/3,0)</f>
        <v>Q3</v>
      </c>
      <c r="X4140" t="str">
        <f>IF(CleanedData[[#This Row],[Purchase Amount]]&gt;=5000,"Yes","No")</f>
        <v>Yes</v>
      </c>
      <c r="Y4140">
        <f>IF(CleanedData[[#This Row],[Recommend]]="Yes",1,0)</f>
        <v>1</v>
      </c>
      <c r="Z4140" s="6">
        <f>CleanedData[[#This Row],[Purchase Amount]]*0.15</f>
        <v>1006.5405000000001</v>
      </c>
      <c r="AA4140" s="6">
        <f>CleanedData[[#This Row],[Purchase Amount]]*1.15</f>
        <v>7716.8104999999996</v>
      </c>
    </row>
    <row r="4141" spans="1:27" x14ac:dyDescent="0.3">
      <c r="A4141">
        <v>5007</v>
      </c>
      <c r="B4141" t="s">
        <v>4366</v>
      </c>
      <c r="C4141" s="1">
        <v>45694</v>
      </c>
      <c r="D4141">
        <v>51</v>
      </c>
      <c r="E4141" t="s">
        <v>60</v>
      </c>
      <c r="F4141" t="s">
        <v>40</v>
      </c>
      <c r="G4141" t="s">
        <v>976</v>
      </c>
      <c r="H4141">
        <v>4</v>
      </c>
      <c r="I4141" t="s">
        <v>45</v>
      </c>
      <c r="J4141" t="s">
        <v>74</v>
      </c>
      <c r="K4141" t="s">
        <v>44</v>
      </c>
      <c r="L4141" t="s">
        <v>42</v>
      </c>
      <c r="M4141" t="s">
        <v>75</v>
      </c>
      <c r="N4141" t="s">
        <v>96</v>
      </c>
      <c r="O4141" t="s">
        <v>89</v>
      </c>
      <c r="P4141" t="s">
        <v>70</v>
      </c>
      <c r="Q4141" t="s">
        <v>93</v>
      </c>
      <c r="R4141" s="6">
        <f>_xlfn.XLOOKUP(CleanedData[[#This Row],[Product]],'02_Lookup_Tables'!$A$2:$A$126,'02_Lookup_Tables'!$B$2:$B$126)</f>
        <v>412.16</v>
      </c>
      <c r="S4141" t="str">
        <f>VLOOKUP(CleanedData[[#This Row],[Product]],'02_Lookup_Tables'!$H$2:$I$126,2,FALSE)</f>
        <v>Apparel</v>
      </c>
      <c r="T4141" t="str">
        <f>VLOOKUP(CleanedData[[#This Row],[Province]],'02_Lookup_Tables'!$D$2:$E$10,2, FALSE)</f>
        <v>Northern Region</v>
      </c>
      <c r="U4141" t="str" cm="1">
        <f t="array" ref="U4141">_xlfn.IFS(CleanedData[[#This Row],[Purchase Amount]]&lt;500,"Low",
CleanedData[[#This Row],[Purchase Amount]]&lt;5000,"Medium",
TRUE,"High")</f>
        <v>Low</v>
      </c>
      <c r="V4141" t="str">
        <f>TEXT(CleanedData[[#This Row],[Date]],"mmmm")</f>
        <v>February</v>
      </c>
      <c r="W4141" t="str">
        <f>"Q"&amp;ROUNDUP(MONTH(CleanedData[[#This Row],[Date]])/3,0)</f>
        <v>Q1</v>
      </c>
      <c r="X4141" t="str">
        <f>IF(CleanedData[[#This Row],[Purchase Amount]]&gt;=5000,"Yes","No")</f>
        <v>No</v>
      </c>
      <c r="Y4141">
        <f>IF(CleanedData[[#This Row],[Recommend]]="Yes",1,0)</f>
        <v>1</v>
      </c>
      <c r="Z4141" s="6">
        <f>CleanedData[[#This Row],[Purchase Amount]]*0.15</f>
        <v>61.823999999999998</v>
      </c>
      <c r="AA4141" s="6">
        <f>CleanedData[[#This Row],[Purchase Amount]]*1.15</f>
        <v>473.98399999999998</v>
      </c>
    </row>
    <row r="4142" spans="1:27" x14ac:dyDescent="0.3">
      <c r="A4142">
        <v>5008</v>
      </c>
      <c r="B4142" t="s">
        <v>4367</v>
      </c>
      <c r="C4142" s="1">
        <v>45437</v>
      </c>
      <c r="D4142">
        <v>28</v>
      </c>
      <c r="E4142" t="s">
        <v>52</v>
      </c>
      <c r="F4142" t="s">
        <v>72</v>
      </c>
      <c r="G4142" t="s">
        <v>212</v>
      </c>
      <c r="H4142">
        <v>3</v>
      </c>
      <c r="I4142" t="s">
        <v>42</v>
      </c>
      <c r="J4142" t="s">
        <v>74</v>
      </c>
      <c r="K4142" t="s">
        <v>64</v>
      </c>
      <c r="L4142" t="s">
        <v>42</v>
      </c>
      <c r="M4142" t="s">
        <v>147</v>
      </c>
      <c r="N4142" t="s">
        <v>48</v>
      </c>
      <c r="O4142" t="s">
        <v>148</v>
      </c>
      <c r="P4142" t="s">
        <v>49</v>
      </c>
      <c r="Q4142" t="s">
        <v>58</v>
      </c>
      <c r="R4142" s="6">
        <f>_xlfn.XLOOKUP(CleanedData[[#This Row],[Product]],'02_Lookup_Tables'!$A$2:$A$126,'02_Lookup_Tables'!$B$2:$B$126)</f>
        <v>192.77</v>
      </c>
      <c r="S4142" t="str">
        <f>VLOOKUP(CleanedData[[#This Row],[Product]],'02_Lookup_Tables'!$H$2:$I$126,2,FALSE)</f>
        <v>Beauty &amp; Personal Care</v>
      </c>
      <c r="T4142" t="str">
        <f>VLOOKUP(CleanedData[[#This Row],[Province]],'02_Lookup_Tables'!$D$2:$E$10,2, FALSE)</f>
        <v>Central Region</v>
      </c>
      <c r="U4142" t="str" cm="1">
        <f t="array" ref="U4142">_xlfn.IFS(CleanedData[[#This Row],[Purchase Amount]]&lt;500,"Low",
CleanedData[[#This Row],[Purchase Amount]]&lt;5000,"Medium",
TRUE,"High")</f>
        <v>Low</v>
      </c>
      <c r="V4142" t="str">
        <f>TEXT(CleanedData[[#This Row],[Date]],"mmmm")</f>
        <v>May</v>
      </c>
      <c r="W4142" t="str">
        <f>"Q"&amp;ROUNDUP(MONTH(CleanedData[[#This Row],[Date]])/3,0)</f>
        <v>Q2</v>
      </c>
      <c r="X4142" t="str">
        <f>IF(CleanedData[[#This Row],[Purchase Amount]]&gt;=5000,"Yes","No")</f>
        <v>No</v>
      </c>
      <c r="Y4142">
        <f>IF(CleanedData[[#This Row],[Recommend]]="Yes",1,0)</f>
        <v>0</v>
      </c>
      <c r="Z4142" s="6">
        <f>CleanedData[[#This Row],[Purchase Amount]]*0.15</f>
        <v>28.915500000000002</v>
      </c>
      <c r="AA4142" s="6">
        <f>CleanedData[[#This Row],[Purchase Amount]]*1.15</f>
        <v>221.68549999999999</v>
      </c>
    </row>
    <row r="4143" spans="1:27" x14ac:dyDescent="0.3">
      <c r="A4143">
        <v>5009</v>
      </c>
      <c r="B4143" t="s">
        <v>4368</v>
      </c>
      <c r="C4143" s="1">
        <v>45536</v>
      </c>
      <c r="D4143">
        <v>33</v>
      </c>
      <c r="E4143" t="s">
        <v>39</v>
      </c>
      <c r="F4143" t="s">
        <v>40</v>
      </c>
      <c r="G4143" t="s">
        <v>505</v>
      </c>
      <c r="H4143">
        <v>2</v>
      </c>
      <c r="I4143" t="s">
        <v>42</v>
      </c>
      <c r="J4143" t="s">
        <v>69</v>
      </c>
      <c r="K4143" t="s">
        <v>64</v>
      </c>
      <c r="L4143" t="s">
        <v>45</v>
      </c>
      <c r="M4143" t="s">
        <v>56</v>
      </c>
      <c r="N4143" t="s">
        <v>47</v>
      </c>
      <c r="O4143" t="s">
        <v>148</v>
      </c>
      <c r="P4143" t="s">
        <v>70</v>
      </c>
      <c r="Q4143" t="s">
        <v>58</v>
      </c>
      <c r="R4143" s="6">
        <f>_xlfn.XLOOKUP(CleanedData[[#This Row],[Product]],'02_Lookup_Tables'!$A$2:$A$126,'02_Lookup_Tables'!$B$2:$B$126)</f>
        <v>2572.02</v>
      </c>
      <c r="S4143" t="str">
        <f>VLOOKUP(CleanedData[[#This Row],[Product]],'02_Lookup_Tables'!$H$2:$I$126,2,FALSE)</f>
        <v>Home &amp; Living</v>
      </c>
      <c r="T4143" t="str">
        <f>VLOOKUP(CleanedData[[#This Row],[Province]],'02_Lookup_Tables'!$D$2:$E$10,2, FALSE)</f>
        <v>Northern Region</v>
      </c>
      <c r="U4143" t="str" cm="1">
        <f t="array" ref="U4143">_xlfn.IFS(CleanedData[[#This Row],[Purchase Amount]]&lt;500,"Low",
CleanedData[[#This Row],[Purchase Amount]]&lt;5000,"Medium",
TRUE,"High")</f>
        <v>Medium</v>
      </c>
      <c r="V4143" t="str">
        <f>TEXT(CleanedData[[#This Row],[Date]],"mmmm")</f>
        <v>September</v>
      </c>
      <c r="W4143" t="str">
        <f>"Q"&amp;ROUNDUP(MONTH(CleanedData[[#This Row],[Date]])/3,0)</f>
        <v>Q3</v>
      </c>
      <c r="X4143" t="str">
        <f>IF(CleanedData[[#This Row],[Purchase Amount]]&gt;=5000,"Yes","No")</f>
        <v>No</v>
      </c>
      <c r="Y4143">
        <f>IF(CleanedData[[#This Row],[Recommend]]="Yes",1,0)</f>
        <v>0</v>
      </c>
      <c r="Z4143" s="6">
        <f>CleanedData[[#This Row],[Purchase Amount]]*0.15</f>
        <v>385.803</v>
      </c>
      <c r="AA4143" s="6">
        <f>CleanedData[[#This Row],[Purchase Amount]]*1.15</f>
        <v>2957.8229999999999</v>
      </c>
    </row>
    <row r="4144" spans="1:27" x14ac:dyDescent="0.3">
      <c r="A4144">
        <v>5010</v>
      </c>
      <c r="B4144" t="s">
        <v>4369</v>
      </c>
      <c r="C4144" s="1">
        <v>45893</v>
      </c>
      <c r="D4144">
        <v>34</v>
      </c>
      <c r="E4144" t="s">
        <v>39</v>
      </c>
      <c r="F4144" t="s">
        <v>68</v>
      </c>
      <c r="G4144" t="s">
        <v>118</v>
      </c>
      <c r="H4144">
        <v>1</v>
      </c>
      <c r="I4144" t="s">
        <v>42</v>
      </c>
      <c r="J4144" t="s">
        <v>69</v>
      </c>
      <c r="K4144" t="s">
        <v>64</v>
      </c>
      <c r="L4144" t="s">
        <v>42</v>
      </c>
      <c r="M4144" t="s">
        <v>75</v>
      </c>
      <c r="N4144" t="s">
        <v>80</v>
      </c>
      <c r="O4144" t="s">
        <v>89</v>
      </c>
      <c r="P4144" t="s">
        <v>49</v>
      </c>
      <c r="Q4144" t="s">
        <v>58</v>
      </c>
      <c r="R4144" s="6">
        <f>_xlfn.XLOOKUP(CleanedData[[#This Row],[Product]],'02_Lookup_Tables'!$A$2:$A$126,'02_Lookup_Tables'!$B$2:$B$126)</f>
        <v>368.99</v>
      </c>
      <c r="S4144" t="str">
        <f>VLOOKUP(CleanedData[[#This Row],[Product]],'02_Lookup_Tables'!$H$2:$I$126,2,FALSE)</f>
        <v>Accessories</v>
      </c>
      <c r="T4144" t="str">
        <f>VLOOKUP(CleanedData[[#This Row],[Province]],'02_Lookup_Tables'!$D$2:$E$10,2, FALSE)</f>
        <v>Northern Region</v>
      </c>
      <c r="U4144" t="str" cm="1">
        <f t="array" ref="U4144">_xlfn.IFS(CleanedData[[#This Row],[Purchase Amount]]&lt;500,"Low",
CleanedData[[#This Row],[Purchase Amount]]&lt;5000,"Medium",
TRUE,"High")</f>
        <v>Low</v>
      </c>
      <c r="V4144" t="str">
        <f>TEXT(CleanedData[[#This Row],[Date]],"mmmm")</f>
        <v>August</v>
      </c>
      <c r="W4144" t="str">
        <f>"Q"&amp;ROUNDUP(MONTH(CleanedData[[#This Row],[Date]])/3,0)</f>
        <v>Q3</v>
      </c>
      <c r="X4144" t="str">
        <f>IF(CleanedData[[#This Row],[Purchase Amount]]&gt;=5000,"Yes","No")</f>
        <v>No</v>
      </c>
      <c r="Y4144">
        <f>IF(CleanedData[[#This Row],[Recommend]]="Yes",1,0)</f>
        <v>0</v>
      </c>
      <c r="Z4144" s="6">
        <f>CleanedData[[#This Row],[Purchase Amount]]*0.15</f>
        <v>55.348500000000001</v>
      </c>
      <c r="AA4144" s="6">
        <f>CleanedData[[#This Row],[Purchase Amount]]*1.15</f>
        <v>424.33849999999995</v>
      </c>
    </row>
    <row r="4145" spans="1:27" x14ac:dyDescent="0.3">
      <c r="A4145">
        <v>5011</v>
      </c>
      <c r="B4145" t="s">
        <v>4370</v>
      </c>
      <c r="C4145" s="1">
        <v>45319</v>
      </c>
      <c r="D4145">
        <v>72</v>
      </c>
      <c r="E4145" t="s">
        <v>52</v>
      </c>
      <c r="F4145" t="s">
        <v>108</v>
      </c>
      <c r="G4145" t="s">
        <v>391</v>
      </c>
      <c r="H4145">
        <v>3</v>
      </c>
      <c r="I4145" t="s">
        <v>45</v>
      </c>
      <c r="J4145" t="s">
        <v>54</v>
      </c>
      <c r="K4145" t="s">
        <v>55</v>
      </c>
      <c r="L4145" t="s">
        <v>42</v>
      </c>
      <c r="M4145" t="s">
        <v>56</v>
      </c>
      <c r="N4145" t="s">
        <v>48</v>
      </c>
      <c r="O4145" t="s">
        <v>148</v>
      </c>
      <c r="P4145" t="s">
        <v>49</v>
      </c>
      <c r="Q4145" t="s">
        <v>97</v>
      </c>
      <c r="R4145" s="6">
        <f>_xlfn.XLOOKUP(CleanedData[[#This Row],[Product]],'02_Lookup_Tables'!$A$2:$A$126,'02_Lookup_Tables'!$B$2:$B$126)</f>
        <v>886.51</v>
      </c>
      <c r="S4145" t="str">
        <f>VLOOKUP(CleanedData[[#This Row],[Product]],'02_Lookup_Tables'!$H$2:$I$126,2,FALSE)</f>
        <v>Beauty &amp; Personal Care</v>
      </c>
      <c r="T4145" t="str">
        <f>VLOOKUP(CleanedData[[#This Row],[Province]],'02_Lookup_Tables'!$D$2:$E$10,2, FALSE)</f>
        <v>Gauteng Region</v>
      </c>
      <c r="U4145" t="str" cm="1">
        <f t="array" ref="U4145">_xlfn.IFS(CleanedData[[#This Row],[Purchase Amount]]&lt;500,"Low",
CleanedData[[#This Row],[Purchase Amount]]&lt;5000,"Medium",
TRUE,"High")</f>
        <v>Medium</v>
      </c>
      <c r="V4145" t="str">
        <f>TEXT(CleanedData[[#This Row],[Date]],"mmmm")</f>
        <v>January</v>
      </c>
      <c r="W4145" t="str">
        <f>"Q"&amp;ROUNDUP(MONTH(CleanedData[[#This Row],[Date]])/3,0)</f>
        <v>Q1</v>
      </c>
      <c r="X4145" t="str">
        <f>IF(CleanedData[[#This Row],[Purchase Amount]]&gt;=5000,"Yes","No")</f>
        <v>No</v>
      </c>
      <c r="Y4145">
        <f>IF(CleanedData[[#This Row],[Recommend]]="Yes",1,0)</f>
        <v>1</v>
      </c>
      <c r="Z4145" s="6">
        <f>CleanedData[[#This Row],[Purchase Amount]]*0.15</f>
        <v>132.97649999999999</v>
      </c>
      <c r="AA4145" s="6">
        <f>CleanedData[[#This Row],[Purchase Amount]]*1.15</f>
        <v>1019.4864999999999</v>
      </c>
    </row>
    <row r="4146" spans="1:27" x14ac:dyDescent="0.3">
      <c r="A4146">
        <v>5012</v>
      </c>
      <c r="B4146" t="s">
        <v>4371</v>
      </c>
      <c r="C4146" s="1">
        <v>46002</v>
      </c>
      <c r="D4146">
        <v>41</v>
      </c>
      <c r="E4146" t="s">
        <v>39</v>
      </c>
      <c r="F4146" t="s">
        <v>130</v>
      </c>
      <c r="G4146" t="s">
        <v>454</v>
      </c>
      <c r="H4146">
        <v>4</v>
      </c>
      <c r="I4146" t="s">
        <v>45</v>
      </c>
      <c r="J4146" t="s">
        <v>74</v>
      </c>
      <c r="K4146" t="s">
        <v>44</v>
      </c>
      <c r="L4146" t="s">
        <v>42</v>
      </c>
      <c r="N4146" t="s">
        <v>96</v>
      </c>
      <c r="O4146" t="s">
        <v>134</v>
      </c>
      <c r="P4146" t="s">
        <v>8646</v>
      </c>
      <c r="Q4146" t="s">
        <v>81</v>
      </c>
      <c r="R4146" s="6">
        <f>_xlfn.XLOOKUP(CleanedData[[#This Row],[Product]],'02_Lookup_Tables'!$A$2:$A$126,'02_Lookup_Tables'!$B$2:$B$126)</f>
        <v>2413.3000000000002</v>
      </c>
      <c r="S4146" t="str">
        <f>VLOOKUP(CleanedData[[#This Row],[Product]],'02_Lookup_Tables'!$H$2:$I$126,2,FALSE)</f>
        <v>Electronics</v>
      </c>
      <c r="T4146" t="str">
        <f>VLOOKUP(CleanedData[[#This Row],[Province]],'02_Lookup_Tables'!$D$2:$E$10,2, FALSE)</f>
        <v>Eastern Region</v>
      </c>
      <c r="U4146" t="str" cm="1">
        <f t="array" ref="U4146">_xlfn.IFS(CleanedData[[#This Row],[Purchase Amount]]&lt;500,"Low",
CleanedData[[#This Row],[Purchase Amount]]&lt;5000,"Medium",
TRUE,"High")</f>
        <v>Medium</v>
      </c>
      <c r="V4146" t="str">
        <f>TEXT(CleanedData[[#This Row],[Date]],"mmmm")</f>
        <v>December</v>
      </c>
      <c r="W4146" t="str">
        <f>"Q"&amp;ROUNDUP(MONTH(CleanedData[[#This Row],[Date]])/3,0)</f>
        <v>Q4</v>
      </c>
      <c r="X4146" t="str">
        <f>IF(CleanedData[[#This Row],[Purchase Amount]]&gt;=5000,"Yes","No")</f>
        <v>No</v>
      </c>
      <c r="Y4146">
        <f>IF(CleanedData[[#This Row],[Recommend]]="Yes",1,0)</f>
        <v>1</v>
      </c>
      <c r="Z4146" s="6">
        <f>CleanedData[[#This Row],[Purchase Amount]]*0.15</f>
        <v>361.995</v>
      </c>
      <c r="AA4146" s="6">
        <f>CleanedData[[#This Row],[Purchase Amount]]*1.15</f>
        <v>2775.2950000000001</v>
      </c>
    </row>
    <row r="4147" spans="1:27" x14ac:dyDescent="0.3">
      <c r="A4147">
        <v>5013</v>
      </c>
      <c r="B4147" t="s">
        <v>4372</v>
      </c>
      <c r="C4147" s="1">
        <v>45855</v>
      </c>
      <c r="D4147">
        <v>65</v>
      </c>
      <c r="E4147" t="s">
        <v>52</v>
      </c>
      <c r="F4147" t="s">
        <v>83</v>
      </c>
      <c r="G4147" t="s">
        <v>320</v>
      </c>
      <c r="H4147">
        <v>4</v>
      </c>
      <c r="I4147" t="s">
        <v>45</v>
      </c>
      <c r="J4147" t="s">
        <v>69</v>
      </c>
      <c r="K4147" t="s">
        <v>55</v>
      </c>
      <c r="L4147" t="s">
        <v>42</v>
      </c>
      <c r="N4147" t="s">
        <v>96</v>
      </c>
      <c r="O4147" t="s">
        <v>134</v>
      </c>
      <c r="P4147" t="s">
        <v>8646</v>
      </c>
      <c r="Q4147" t="s">
        <v>97</v>
      </c>
      <c r="R4147" s="6">
        <f>_xlfn.XLOOKUP(CleanedData[[#This Row],[Product]],'02_Lookup_Tables'!$A$2:$A$126,'02_Lookup_Tables'!$B$2:$B$126)</f>
        <v>375.53</v>
      </c>
      <c r="S4147" t="str">
        <f>VLOOKUP(CleanedData[[#This Row],[Product]],'02_Lookup_Tables'!$H$2:$I$126,2,FALSE)</f>
        <v>Toys &amp; Games</v>
      </c>
      <c r="T4147" t="str">
        <f>VLOOKUP(CleanedData[[#This Row],[Province]],'02_Lookup_Tables'!$D$2:$E$10,2, FALSE)</f>
        <v>Western Region</v>
      </c>
      <c r="U4147" t="str" cm="1">
        <f t="array" ref="U4147">_xlfn.IFS(CleanedData[[#This Row],[Purchase Amount]]&lt;500,"Low",
CleanedData[[#This Row],[Purchase Amount]]&lt;5000,"Medium",
TRUE,"High")</f>
        <v>Low</v>
      </c>
      <c r="V4147" t="str">
        <f>TEXT(CleanedData[[#This Row],[Date]],"mmmm")</f>
        <v>July</v>
      </c>
      <c r="W4147" t="str">
        <f>"Q"&amp;ROUNDUP(MONTH(CleanedData[[#This Row],[Date]])/3,0)</f>
        <v>Q3</v>
      </c>
      <c r="X4147" t="str">
        <f>IF(CleanedData[[#This Row],[Purchase Amount]]&gt;=5000,"Yes","No")</f>
        <v>No</v>
      </c>
      <c r="Y4147">
        <f>IF(CleanedData[[#This Row],[Recommend]]="Yes",1,0)</f>
        <v>1</v>
      </c>
      <c r="Z4147" s="6">
        <f>CleanedData[[#This Row],[Purchase Amount]]*0.15</f>
        <v>56.329499999999996</v>
      </c>
      <c r="AA4147" s="6">
        <f>CleanedData[[#This Row],[Purchase Amount]]*1.15</f>
        <v>431.85949999999991</v>
      </c>
    </row>
    <row r="4148" spans="1:27" x14ac:dyDescent="0.3">
      <c r="A4148">
        <v>5014</v>
      </c>
      <c r="B4148" t="s">
        <v>4373</v>
      </c>
      <c r="C4148" s="1">
        <v>45490</v>
      </c>
      <c r="D4148">
        <v>80</v>
      </c>
      <c r="E4148" t="s">
        <v>52</v>
      </c>
      <c r="F4148" t="s">
        <v>72</v>
      </c>
      <c r="G4148" t="s">
        <v>381</v>
      </c>
      <c r="H4148">
        <v>2</v>
      </c>
      <c r="I4148" t="s">
        <v>42</v>
      </c>
      <c r="J4148" t="s">
        <v>43</v>
      </c>
      <c r="K4148" t="s">
        <v>64</v>
      </c>
      <c r="L4148" t="s">
        <v>42</v>
      </c>
      <c r="M4148" t="s">
        <v>88</v>
      </c>
      <c r="N4148" t="s">
        <v>47</v>
      </c>
      <c r="O4148" t="s">
        <v>89</v>
      </c>
      <c r="P4148" t="s">
        <v>49</v>
      </c>
      <c r="Q4148" t="s">
        <v>97</v>
      </c>
      <c r="R4148" s="6">
        <f>_xlfn.XLOOKUP(CleanedData[[#This Row],[Product]],'02_Lookup_Tables'!$A$2:$A$126,'02_Lookup_Tables'!$B$2:$B$126)</f>
        <v>786.78</v>
      </c>
      <c r="S4148" t="str">
        <f>VLOOKUP(CleanedData[[#This Row],[Product]],'02_Lookup_Tables'!$H$2:$I$126,2,FALSE)</f>
        <v>Apparel</v>
      </c>
      <c r="T4148" t="str">
        <f>VLOOKUP(CleanedData[[#This Row],[Province]],'02_Lookup_Tables'!$D$2:$E$10,2, FALSE)</f>
        <v>Central Region</v>
      </c>
      <c r="U4148" t="str" cm="1">
        <f t="array" ref="U4148">_xlfn.IFS(CleanedData[[#This Row],[Purchase Amount]]&lt;500,"Low",
CleanedData[[#This Row],[Purchase Amount]]&lt;5000,"Medium",
TRUE,"High")</f>
        <v>Medium</v>
      </c>
      <c r="V4148" t="str">
        <f>TEXT(CleanedData[[#This Row],[Date]],"mmmm")</f>
        <v>July</v>
      </c>
      <c r="W4148" t="str">
        <f>"Q"&amp;ROUNDUP(MONTH(CleanedData[[#This Row],[Date]])/3,0)</f>
        <v>Q3</v>
      </c>
      <c r="X4148" t="str">
        <f>IF(CleanedData[[#This Row],[Purchase Amount]]&gt;=5000,"Yes","No")</f>
        <v>No</v>
      </c>
      <c r="Y4148">
        <f>IF(CleanedData[[#This Row],[Recommend]]="Yes",1,0)</f>
        <v>0</v>
      </c>
      <c r="Z4148" s="6">
        <f>CleanedData[[#This Row],[Purchase Amount]]*0.15</f>
        <v>118.017</v>
      </c>
      <c r="AA4148" s="6">
        <f>CleanedData[[#This Row],[Purchase Amount]]*1.15</f>
        <v>904.79699999999991</v>
      </c>
    </row>
    <row r="4149" spans="1:27" x14ac:dyDescent="0.3">
      <c r="A4149">
        <v>5015</v>
      </c>
      <c r="B4149" t="s">
        <v>4374</v>
      </c>
      <c r="C4149" s="1">
        <v>45796</v>
      </c>
      <c r="D4149">
        <v>56</v>
      </c>
      <c r="E4149" t="s">
        <v>39</v>
      </c>
      <c r="F4149" t="s">
        <v>77</v>
      </c>
      <c r="G4149" t="s">
        <v>347</v>
      </c>
      <c r="H4149">
        <v>3</v>
      </c>
      <c r="I4149" t="s">
        <v>42</v>
      </c>
      <c r="J4149" t="s">
        <v>69</v>
      </c>
      <c r="K4149" t="s">
        <v>55</v>
      </c>
      <c r="L4149" t="s">
        <v>45</v>
      </c>
      <c r="M4149" t="s">
        <v>88</v>
      </c>
      <c r="N4149" t="s">
        <v>48</v>
      </c>
      <c r="O4149" t="s">
        <v>89</v>
      </c>
      <c r="P4149" t="s">
        <v>49</v>
      </c>
      <c r="Q4149" t="s">
        <v>50</v>
      </c>
      <c r="R4149" s="6">
        <f>_xlfn.XLOOKUP(CleanedData[[#This Row],[Product]],'02_Lookup_Tables'!$A$2:$A$126,'02_Lookup_Tables'!$B$2:$B$126)</f>
        <v>16523.5</v>
      </c>
      <c r="S4149" t="str">
        <f>VLOOKUP(CleanedData[[#This Row],[Product]],'02_Lookup_Tables'!$H$2:$I$126,2,FALSE)</f>
        <v>Electronics</v>
      </c>
      <c r="T4149" t="str">
        <f>VLOOKUP(CleanedData[[#This Row],[Province]],'02_Lookup_Tables'!$D$2:$E$10,2, FALSE)</f>
        <v>Central Region</v>
      </c>
      <c r="U4149" t="str" cm="1">
        <f t="array" ref="U4149">_xlfn.IFS(CleanedData[[#This Row],[Purchase Amount]]&lt;500,"Low",
CleanedData[[#This Row],[Purchase Amount]]&lt;5000,"Medium",
TRUE,"High")</f>
        <v>High</v>
      </c>
      <c r="V4149" t="str">
        <f>TEXT(CleanedData[[#This Row],[Date]],"mmmm")</f>
        <v>May</v>
      </c>
      <c r="W4149" t="str">
        <f>"Q"&amp;ROUNDUP(MONTH(CleanedData[[#This Row],[Date]])/3,0)</f>
        <v>Q2</v>
      </c>
      <c r="X4149" t="str">
        <f>IF(CleanedData[[#This Row],[Purchase Amount]]&gt;=5000,"Yes","No")</f>
        <v>Yes</v>
      </c>
      <c r="Y4149">
        <f>IF(CleanedData[[#This Row],[Recommend]]="Yes",1,0)</f>
        <v>0</v>
      </c>
      <c r="Z4149" s="6">
        <f>CleanedData[[#This Row],[Purchase Amount]]*0.15</f>
        <v>2478.5250000000001</v>
      </c>
      <c r="AA4149" s="6">
        <f>CleanedData[[#This Row],[Purchase Amount]]*1.15</f>
        <v>19002.024999999998</v>
      </c>
    </row>
    <row r="4150" spans="1:27" x14ac:dyDescent="0.3">
      <c r="A4150">
        <v>5017</v>
      </c>
      <c r="B4150" t="s">
        <v>4375</v>
      </c>
      <c r="C4150" s="1">
        <v>45788</v>
      </c>
      <c r="D4150">
        <v>61</v>
      </c>
      <c r="E4150" t="s">
        <v>60</v>
      </c>
      <c r="F4150" t="s">
        <v>108</v>
      </c>
      <c r="G4150" t="s">
        <v>411</v>
      </c>
      <c r="H4150">
        <v>3</v>
      </c>
      <c r="I4150" t="s">
        <v>45</v>
      </c>
      <c r="J4150" t="s">
        <v>43</v>
      </c>
      <c r="K4150" t="s">
        <v>64</v>
      </c>
      <c r="L4150" t="s">
        <v>42</v>
      </c>
      <c r="M4150" t="s">
        <v>46</v>
      </c>
      <c r="N4150" t="s">
        <v>48</v>
      </c>
      <c r="O4150" t="s">
        <v>89</v>
      </c>
      <c r="P4150" t="s">
        <v>49</v>
      </c>
      <c r="Q4150" t="s">
        <v>50</v>
      </c>
      <c r="R4150" s="6">
        <f>_xlfn.XLOOKUP(CleanedData[[#This Row],[Product]],'02_Lookup_Tables'!$A$2:$A$126,'02_Lookup_Tables'!$B$2:$B$126)</f>
        <v>103.4</v>
      </c>
      <c r="S4150" t="str">
        <f>VLOOKUP(CleanedData[[#This Row],[Product]],'02_Lookup_Tables'!$H$2:$I$126,2,FALSE)</f>
        <v>Food</v>
      </c>
      <c r="T4150" t="str">
        <f>VLOOKUP(CleanedData[[#This Row],[Province]],'02_Lookup_Tables'!$D$2:$E$10,2, FALSE)</f>
        <v>Gauteng Region</v>
      </c>
      <c r="U4150" t="str" cm="1">
        <f t="array" ref="U4150">_xlfn.IFS(CleanedData[[#This Row],[Purchase Amount]]&lt;500,"Low",
CleanedData[[#This Row],[Purchase Amount]]&lt;5000,"Medium",
TRUE,"High")</f>
        <v>Low</v>
      </c>
      <c r="V4150" t="str">
        <f>TEXT(CleanedData[[#This Row],[Date]],"mmmm")</f>
        <v>May</v>
      </c>
      <c r="W4150" t="str">
        <f>"Q"&amp;ROUNDUP(MONTH(CleanedData[[#This Row],[Date]])/3,0)</f>
        <v>Q2</v>
      </c>
      <c r="X4150" t="str">
        <f>IF(CleanedData[[#This Row],[Purchase Amount]]&gt;=5000,"Yes","No")</f>
        <v>No</v>
      </c>
      <c r="Y4150">
        <f>IF(CleanedData[[#This Row],[Recommend]]="Yes",1,0)</f>
        <v>1</v>
      </c>
      <c r="Z4150" s="6">
        <f>CleanedData[[#This Row],[Purchase Amount]]*0.15</f>
        <v>15.51</v>
      </c>
      <c r="AA4150" s="6">
        <f>CleanedData[[#This Row],[Purchase Amount]]*1.15</f>
        <v>118.91</v>
      </c>
    </row>
    <row r="4151" spans="1:27" x14ac:dyDescent="0.3">
      <c r="A4151">
        <v>5018</v>
      </c>
      <c r="B4151" t="s">
        <v>4376</v>
      </c>
      <c r="C4151" s="1">
        <v>45698</v>
      </c>
      <c r="D4151">
        <v>68</v>
      </c>
      <c r="E4151" t="s">
        <v>39</v>
      </c>
      <c r="F4151" t="s">
        <v>77</v>
      </c>
      <c r="G4151" t="s">
        <v>146</v>
      </c>
      <c r="H4151">
        <v>1</v>
      </c>
      <c r="I4151" t="s">
        <v>45</v>
      </c>
      <c r="J4151" t="s">
        <v>54</v>
      </c>
      <c r="K4151" t="s">
        <v>55</v>
      </c>
      <c r="L4151" t="s">
        <v>42</v>
      </c>
      <c r="M4151" t="s">
        <v>136</v>
      </c>
      <c r="N4151" t="s">
        <v>80</v>
      </c>
      <c r="O4151" t="s">
        <v>89</v>
      </c>
      <c r="P4151" t="s">
        <v>49</v>
      </c>
      <c r="Q4151" t="s">
        <v>97</v>
      </c>
      <c r="R4151" s="6">
        <f>_xlfn.XLOOKUP(CleanedData[[#This Row],[Product]],'02_Lookup_Tables'!$A$2:$A$126,'02_Lookup_Tables'!$B$2:$B$126)</f>
        <v>27815.439999999999</v>
      </c>
      <c r="S4151" t="str">
        <f>VLOOKUP(CleanedData[[#This Row],[Product]],'02_Lookup_Tables'!$H$2:$I$126,2,FALSE)</f>
        <v>Electronics</v>
      </c>
      <c r="T4151" t="str">
        <f>VLOOKUP(CleanedData[[#This Row],[Province]],'02_Lookup_Tables'!$D$2:$E$10,2, FALSE)</f>
        <v>Central Region</v>
      </c>
      <c r="U4151" t="str" cm="1">
        <f t="array" ref="U4151">_xlfn.IFS(CleanedData[[#This Row],[Purchase Amount]]&lt;500,"Low",
CleanedData[[#This Row],[Purchase Amount]]&lt;5000,"Medium",
TRUE,"High")</f>
        <v>High</v>
      </c>
      <c r="V4151" t="str">
        <f>TEXT(CleanedData[[#This Row],[Date]],"mmmm")</f>
        <v>February</v>
      </c>
      <c r="W4151" t="str">
        <f>"Q"&amp;ROUNDUP(MONTH(CleanedData[[#This Row],[Date]])/3,0)</f>
        <v>Q1</v>
      </c>
      <c r="X4151" t="str">
        <f>IF(CleanedData[[#This Row],[Purchase Amount]]&gt;=5000,"Yes","No")</f>
        <v>Yes</v>
      </c>
      <c r="Y4151">
        <f>IF(CleanedData[[#This Row],[Recommend]]="Yes",1,0)</f>
        <v>1</v>
      </c>
      <c r="Z4151" s="6">
        <f>CleanedData[[#This Row],[Purchase Amount]]*0.15</f>
        <v>4172.3159999999998</v>
      </c>
      <c r="AA4151" s="6">
        <f>CleanedData[[#This Row],[Purchase Amount]]*1.15</f>
        <v>31987.755999999998</v>
      </c>
    </row>
    <row r="4152" spans="1:27" x14ac:dyDescent="0.3">
      <c r="A4152">
        <v>5019</v>
      </c>
      <c r="B4152" t="s">
        <v>4377</v>
      </c>
      <c r="C4152" s="1">
        <v>45812</v>
      </c>
      <c r="D4152">
        <v>47</v>
      </c>
      <c r="E4152" t="s">
        <v>60</v>
      </c>
      <c r="F4152" t="s">
        <v>72</v>
      </c>
      <c r="G4152" t="s">
        <v>362</v>
      </c>
      <c r="H4152">
        <v>4</v>
      </c>
      <c r="I4152" t="s">
        <v>45</v>
      </c>
      <c r="J4152" t="s">
        <v>54</v>
      </c>
      <c r="K4152" t="s">
        <v>55</v>
      </c>
      <c r="L4152" t="s">
        <v>45</v>
      </c>
      <c r="M4152" t="s">
        <v>231</v>
      </c>
      <c r="N4152" t="s">
        <v>96</v>
      </c>
      <c r="O4152" t="s">
        <v>89</v>
      </c>
      <c r="P4152" t="s">
        <v>70</v>
      </c>
      <c r="Q4152" t="s">
        <v>93</v>
      </c>
      <c r="R4152" s="6">
        <f>_xlfn.XLOOKUP(CleanedData[[#This Row],[Product]],'02_Lookup_Tables'!$A$2:$A$126,'02_Lookup_Tables'!$B$2:$B$126)</f>
        <v>1746.77</v>
      </c>
      <c r="S4152" t="str">
        <f>VLOOKUP(CleanedData[[#This Row],[Product]],'02_Lookup_Tables'!$H$2:$I$126,2,FALSE)</f>
        <v>Home Devices</v>
      </c>
      <c r="T4152" t="str">
        <f>VLOOKUP(CleanedData[[#This Row],[Province]],'02_Lookup_Tables'!$D$2:$E$10,2, FALSE)</f>
        <v>Central Region</v>
      </c>
      <c r="U4152" t="str" cm="1">
        <f t="array" ref="U4152">_xlfn.IFS(CleanedData[[#This Row],[Purchase Amount]]&lt;500,"Low",
CleanedData[[#This Row],[Purchase Amount]]&lt;5000,"Medium",
TRUE,"High")</f>
        <v>Medium</v>
      </c>
      <c r="V4152" t="str">
        <f>TEXT(CleanedData[[#This Row],[Date]],"mmmm")</f>
        <v>June</v>
      </c>
      <c r="W4152" t="str">
        <f>"Q"&amp;ROUNDUP(MONTH(CleanedData[[#This Row],[Date]])/3,0)</f>
        <v>Q2</v>
      </c>
      <c r="X4152" t="str">
        <f>IF(CleanedData[[#This Row],[Purchase Amount]]&gt;=5000,"Yes","No")</f>
        <v>No</v>
      </c>
      <c r="Y4152">
        <f>IF(CleanedData[[#This Row],[Recommend]]="Yes",1,0)</f>
        <v>1</v>
      </c>
      <c r="Z4152" s="6">
        <f>CleanedData[[#This Row],[Purchase Amount]]*0.15</f>
        <v>262.01549999999997</v>
      </c>
      <c r="AA4152" s="6">
        <f>CleanedData[[#This Row],[Purchase Amount]]*1.15</f>
        <v>2008.7854999999997</v>
      </c>
    </row>
    <row r="4153" spans="1:27" x14ac:dyDescent="0.3">
      <c r="A4153">
        <v>5020</v>
      </c>
      <c r="B4153" t="s">
        <v>4378</v>
      </c>
      <c r="C4153" s="1">
        <v>45558</v>
      </c>
      <c r="D4153">
        <v>33</v>
      </c>
      <c r="E4153" t="s">
        <v>52</v>
      </c>
      <c r="F4153" t="s">
        <v>125</v>
      </c>
      <c r="G4153" t="s">
        <v>563</v>
      </c>
      <c r="H4153">
        <v>1</v>
      </c>
      <c r="I4153" t="s">
        <v>42</v>
      </c>
      <c r="J4153" t="s">
        <v>54</v>
      </c>
      <c r="K4153" t="s">
        <v>44</v>
      </c>
      <c r="L4153" t="s">
        <v>42</v>
      </c>
      <c r="M4153" t="s">
        <v>92</v>
      </c>
      <c r="N4153" t="s">
        <v>80</v>
      </c>
      <c r="O4153" t="s">
        <v>89</v>
      </c>
      <c r="P4153" t="s">
        <v>49</v>
      </c>
      <c r="Q4153" t="s">
        <v>58</v>
      </c>
      <c r="R4153" s="6">
        <f>_xlfn.XLOOKUP(CleanedData[[#This Row],[Product]],'02_Lookup_Tables'!$A$2:$A$126,'02_Lookup_Tables'!$B$2:$B$126)</f>
        <v>11052.57</v>
      </c>
      <c r="S4153" t="str">
        <f>VLOOKUP(CleanedData[[#This Row],[Product]],'02_Lookup_Tables'!$H$2:$I$126,2,FALSE)</f>
        <v>Electronics</v>
      </c>
      <c r="T4153" t="str">
        <f>VLOOKUP(CleanedData[[#This Row],[Province]],'02_Lookup_Tables'!$D$2:$E$10,2, FALSE)</f>
        <v>Western Region</v>
      </c>
      <c r="U4153" t="str" cm="1">
        <f t="array" ref="U4153">_xlfn.IFS(CleanedData[[#This Row],[Purchase Amount]]&lt;500,"Low",
CleanedData[[#This Row],[Purchase Amount]]&lt;5000,"Medium",
TRUE,"High")</f>
        <v>High</v>
      </c>
      <c r="V4153" t="str">
        <f>TEXT(CleanedData[[#This Row],[Date]],"mmmm")</f>
        <v>September</v>
      </c>
      <c r="W4153" t="str">
        <f>"Q"&amp;ROUNDUP(MONTH(CleanedData[[#This Row],[Date]])/3,0)</f>
        <v>Q3</v>
      </c>
      <c r="X4153" t="str">
        <f>IF(CleanedData[[#This Row],[Purchase Amount]]&gt;=5000,"Yes","No")</f>
        <v>Yes</v>
      </c>
      <c r="Y4153">
        <f>IF(CleanedData[[#This Row],[Recommend]]="Yes",1,0)</f>
        <v>0</v>
      </c>
      <c r="Z4153" s="6">
        <f>CleanedData[[#This Row],[Purchase Amount]]*0.15</f>
        <v>1657.8854999999999</v>
      </c>
      <c r="AA4153" s="6">
        <f>CleanedData[[#This Row],[Purchase Amount]]*1.15</f>
        <v>12710.455499999998</v>
      </c>
    </row>
    <row r="4154" spans="1:27" x14ac:dyDescent="0.3">
      <c r="A4154">
        <v>5023</v>
      </c>
      <c r="B4154" t="s">
        <v>4379</v>
      </c>
      <c r="C4154" s="1">
        <v>45471</v>
      </c>
      <c r="D4154">
        <v>65</v>
      </c>
      <c r="E4154" t="s">
        <v>60</v>
      </c>
      <c r="F4154" t="s">
        <v>125</v>
      </c>
      <c r="G4154" t="s">
        <v>99</v>
      </c>
      <c r="H4154">
        <v>4</v>
      </c>
      <c r="I4154" t="s">
        <v>42</v>
      </c>
      <c r="J4154" t="s">
        <v>74</v>
      </c>
      <c r="K4154" t="s">
        <v>44</v>
      </c>
      <c r="L4154" t="s">
        <v>42</v>
      </c>
      <c r="M4154" t="s">
        <v>92</v>
      </c>
      <c r="N4154" t="s">
        <v>96</v>
      </c>
      <c r="O4154" t="s">
        <v>89</v>
      </c>
      <c r="P4154" t="s">
        <v>70</v>
      </c>
      <c r="Q4154" t="s">
        <v>97</v>
      </c>
      <c r="R4154" s="6">
        <f>_xlfn.XLOOKUP(CleanedData[[#This Row],[Product]],'02_Lookup_Tables'!$A$2:$A$126,'02_Lookup_Tables'!$B$2:$B$126)</f>
        <v>43.23</v>
      </c>
      <c r="S4154" t="str">
        <f>VLOOKUP(CleanedData[[#This Row],[Product]],'02_Lookup_Tables'!$H$2:$I$126,2,FALSE)</f>
        <v>Food</v>
      </c>
      <c r="T4154" t="str">
        <f>VLOOKUP(CleanedData[[#This Row],[Province]],'02_Lookup_Tables'!$D$2:$E$10,2, FALSE)</f>
        <v>Western Region</v>
      </c>
      <c r="U4154" t="str" cm="1">
        <f t="array" ref="U4154">_xlfn.IFS(CleanedData[[#This Row],[Purchase Amount]]&lt;500,"Low",
CleanedData[[#This Row],[Purchase Amount]]&lt;5000,"Medium",
TRUE,"High")</f>
        <v>Low</v>
      </c>
      <c r="V4154" t="str">
        <f>TEXT(CleanedData[[#This Row],[Date]],"mmmm")</f>
        <v>June</v>
      </c>
      <c r="W4154" t="str">
        <f>"Q"&amp;ROUNDUP(MONTH(CleanedData[[#This Row],[Date]])/3,0)</f>
        <v>Q2</v>
      </c>
      <c r="X4154" t="str">
        <f>IF(CleanedData[[#This Row],[Purchase Amount]]&gt;=5000,"Yes","No")</f>
        <v>No</v>
      </c>
      <c r="Y4154">
        <f>IF(CleanedData[[#This Row],[Recommend]]="Yes",1,0)</f>
        <v>0</v>
      </c>
      <c r="Z4154" s="6">
        <f>CleanedData[[#This Row],[Purchase Amount]]*0.15</f>
        <v>6.4844999999999997</v>
      </c>
      <c r="AA4154" s="6">
        <f>CleanedData[[#This Row],[Purchase Amount]]*1.15</f>
        <v>49.714499999999994</v>
      </c>
    </row>
    <row r="4155" spans="1:27" x14ac:dyDescent="0.3">
      <c r="A4155">
        <v>5024</v>
      </c>
      <c r="B4155" t="s">
        <v>4380</v>
      </c>
      <c r="C4155" s="1">
        <v>45834</v>
      </c>
      <c r="D4155">
        <v>50</v>
      </c>
      <c r="E4155" t="s">
        <v>39</v>
      </c>
      <c r="F4155" t="s">
        <v>108</v>
      </c>
      <c r="G4155" t="s">
        <v>309</v>
      </c>
      <c r="H4155">
        <v>5</v>
      </c>
      <c r="I4155" t="s">
        <v>42</v>
      </c>
      <c r="J4155" t="s">
        <v>43</v>
      </c>
      <c r="K4155" t="s">
        <v>55</v>
      </c>
      <c r="L4155" t="s">
        <v>42</v>
      </c>
      <c r="M4155" t="s">
        <v>156</v>
      </c>
      <c r="N4155" t="s">
        <v>57</v>
      </c>
      <c r="O4155" t="s">
        <v>148</v>
      </c>
      <c r="P4155" t="s">
        <v>49</v>
      </c>
      <c r="Q4155" t="s">
        <v>93</v>
      </c>
      <c r="R4155" s="6">
        <f>_xlfn.XLOOKUP(CleanedData[[#This Row],[Product]],'02_Lookup_Tables'!$A$2:$A$126,'02_Lookup_Tables'!$B$2:$B$126)</f>
        <v>353.21</v>
      </c>
      <c r="S4155" t="str">
        <f>VLOOKUP(CleanedData[[#This Row],[Product]],'02_Lookup_Tables'!$H$2:$I$126,2,FALSE)</f>
        <v>Food</v>
      </c>
      <c r="T4155" t="str">
        <f>VLOOKUP(CleanedData[[#This Row],[Province]],'02_Lookup_Tables'!$D$2:$E$10,2, FALSE)</f>
        <v>Gauteng Region</v>
      </c>
      <c r="U4155" t="str" cm="1">
        <f t="array" ref="U4155">_xlfn.IFS(CleanedData[[#This Row],[Purchase Amount]]&lt;500,"Low",
CleanedData[[#This Row],[Purchase Amount]]&lt;5000,"Medium",
TRUE,"High")</f>
        <v>Low</v>
      </c>
      <c r="V4155" t="str">
        <f>TEXT(CleanedData[[#This Row],[Date]],"mmmm")</f>
        <v>June</v>
      </c>
      <c r="W4155" t="str">
        <f>"Q"&amp;ROUNDUP(MONTH(CleanedData[[#This Row],[Date]])/3,0)</f>
        <v>Q2</v>
      </c>
      <c r="X4155" t="str">
        <f>IF(CleanedData[[#This Row],[Purchase Amount]]&gt;=5000,"Yes","No")</f>
        <v>No</v>
      </c>
      <c r="Y4155">
        <f>IF(CleanedData[[#This Row],[Recommend]]="Yes",1,0)</f>
        <v>0</v>
      </c>
      <c r="Z4155" s="6">
        <f>CleanedData[[#This Row],[Purchase Amount]]*0.15</f>
        <v>52.981499999999997</v>
      </c>
      <c r="AA4155" s="6">
        <f>CleanedData[[#This Row],[Purchase Amount]]*1.15</f>
        <v>406.19149999999996</v>
      </c>
    </row>
    <row r="4156" spans="1:27" x14ac:dyDescent="0.3">
      <c r="A4156">
        <v>5025</v>
      </c>
      <c r="B4156" t="s">
        <v>4381</v>
      </c>
      <c r="C4156" s="1">
        <v>45582</v>
      </c>
      <c r="D4156">
        <v>50</v>
      </c>
      <c r="E4156" t="s">
        <v>52</v>
      </c>
      <c r="F4156" t="s">
        <v>40</v>
      </c>
      <c r="G4156" t="s">
        <v>1139</v>
      </c>
      <c r="H4156">
        <v>4</v>
      </c>
      <c r="I4156" t="s">
        <v>45</v>
      </c>
      <c r="J4156" t="s">
        <v>43</v>
      </c>
      <c r="K4156" t="s">
        <v>64</v>
      </c>
      <c r="L4156" t="s">
        <v>45</v>
      </c>
      <c r="M4156" t="s">
        <v>88</v>
      </c>
      <c r="N4156" t="s">
        <v>96</v>
      </c>
      <c r="O4156" t="s">
        <v>89</v>
      </c>
      <c r="P4156" t="s">
        <v>70</v>
      </c>
      <c r="Q4156" t="s">
        <v>93</v>
      </c>
      <c r="R4156" s="6">
        <f>_xlfn.XLOOKUP(CleanedData[[#This Row],[Product]],'02_Lookup_Tables'!$A$2:$A$126,'02_Lookup_Tables'!$B$2:$B$126)</f>
        <v>2977.47</v>
      </c>
      <c r="S4156" t="str">
        <f>VLOOKUP(CleanedData[[#This Row],[Product]],'02_Lookup_Tables'!$H$2:$I$126,2,FALSE)</f>
        <v>Home &amp; Living</v>
      </c>
      <c r="T4156" t="str">
        <f>VLOOKUP(CleanedData[[#This Row],[Province]],'02_Lookup_Tables'!$D$2:$E$10,2, FALSE)</f>
        <v>Northern Region</v>
      </c>
      <c r="U4156" t="str" cm="1">
        <f t="array" ref="U4156">_xlfn.IFS(CleanedData[[#This Row],[Purchase Amount]]&lt;500,"Low",
CleanedData[[#This Row],[Purchase Amount]]&lt;5000,"Medium",
TRUE,"High")</f>
        <v>Medium</v>
      </c>
      <c r="V4156" t="str">
        <f>TEXT(CleanedData[[#This Row],[Date]],"mmmm")</f>
        <v>October</v>
      </c>
      <c r="W4156" t="str">
        <f>"Q"&amp;ROUNDUP(MONTH(CleanedData[[#This Row],[Date]])/3,0)</f>
        <v>Q4</v>
      </c>
      <c r="X4156" t="str">
        <f>IF(CleanedData[[#This Row],[Purchase Amount]]&gt;=5000,"Yes","No")</f>
        <v>No</v>
      </c>
      <c r="Y4156">
        <f>IF(CleanedData[[#This Row],[Recommend]]="Yes",1,0)</f>
        <v>1</v>
      </c>
      <c r="Z4156" s="6">
        <f>CleanedData[[#This Row],[Purchase Amount]]*0.15</f>
        <v>446.62049999999994</v>
      </c>
      <c r="AA4156" s="6">
        <f>CleanedData[[#This Row],[Purchase Amount]]*1.15</f>
        <v>3424.0904999999993</v>
      </c>
    </row>
    <row r="4157" spans="1:27" x14ac:dyDescent="0.3">
      <c r="A4157">
        <v>5026</v>
      </c>
      <c r="B4157" t="s">
        <v>4382</v>
      </c>
      <c r="C4157" s="1">
        <v>45609</v>
      </c>
      <c r="E4157" t="s">
        <v>39</v>
      </c>
      <c r="F4157" t="s">
        <v>130</v>
      </c>
      <c r="G4157" t="s">
        <v>336</v>
      </c>
      <c r="H4157">
        <v>5</v>
      </c>
      <c r="I4157" t="s">
        <v>45</v>
      </c>
      <c r="J4157" t="s">
        <v>43</v>
      </c>
      <c r="K4157" t="s">
        <v>55</v>
      </c>
      <c r="L4157" t="s">
        <v>42</v>
      </c>
      <c r="M4157" t="s">
        <v>180</v>
      </c>
      <c r="N4157" t="s">
        <v>57</v>
      </c>
      <c r="O4157" t="s">
        <v>89</v>
      </c>
      <c r="P4157" t="s">
        <v>70</v>
      </c>
      <c r="Q4157" t="s">
        <v>166</v>
      </c>
      <c r="R4157" s="6">
        <f>_xlfn.XLOOKUP(CleanedData[[#This Row],[Product]],'02_Lookup_Tables'!$A$2:$A$126,'02_Lookup_Tables'!$B$2:$B$126)</f>
        <v>812.2</v>
      </c>
      <c r="S4157" t="str">
        <f>VLOOKUP(CleanedData[[#This Row],[Product]],'02_Lookup_Tables'!$H$2:$I$126,2,FALSE)</f>
        <v>Sports &amp; Outdoors</v>
      </c>
      <c r="T4157" t="str">
        <f>VLOOKUP(CleanedData[[#This Row],[Province]],'02_Lookup_Tables'!$D$2:$E$10,2, FALSE)</f>
        <v>Eastern Region</v>
      </c>
      <c r="U4157" t="str" cm="1">
        <f t="array" ref="U4157">_xlfn.IFS(CleanedData[[#This Row],[Purchase Amount]]&lt;500,"Low",
CleanedData[[#This Row],[Purchase Amount]]&lt;5000,"Medium",
TRUE,"High")</f>
        <v>Medium</v>
      </c>
      <c r="V4157" t="str">
        <f>TEXT(CleanedData[[#This Row],[Date]],"mmmm")</f>
        <v>November</v>
      </c>
      <c r="W4157" t="str">
        <f>"Q"&amp;ROUNDUP(MONTH(CleanedData[[#This Row],[Date]])/3,0)</f>
        <v>Q4</v>
      </c>
      <c r="X4157" t="str">
        <f>IF(CleanedData[[#This Row],[Purchase Amount]]&gt;=5000,"Yes","No")</f>
        <v>No</v>
      </c>
      <c r="Y4157">
        <f>IF(CleanedData[[#This Row],[Recommend]]="Yes",1,0)</f>
        <v>1</v>
      </c>
      <c r="Z4157" s="6">
        <f>CleanedData[[#This Row],[Purchase Amount]]*0.15</f>
        <v>121.83</v>
      </c>
      <c r="AA4157" s="6">
        <f>CleanedData[[#This Row],[Purchase Amount]]*1.15</f>
        <v>934.03</v>
      </c>
    </row>
    <row r="4158" spans="1:27" x14ac:dyDescent="0.3">
      <c r="A4158">
        <v>5028</v>
      </c>
      <c r="B4158" t="s">
        <v>4383</v>
      </c>
      <c r="C4158" s="1">
        <v>45797</v>
      </c>
      <c r="D4158">
        <v>70</v>
      </c>
      <c r="E4158" t="s">
        <v>39</v>
      </c>
      <c r="F4158" t="s">
        <v>130</v>
      </c>
      <c r="G4158" t="s">
        <v>362</v>
      </c>
      <c r="H4158">
        <v>3</v>
      </c>
      <c r="I4158" t="s">
        <v>42</v>
      </c>
      <c r="J4158" t="s">
        <v>74</v>
      </c>
      <c r="K4158" t="s">
        <v>64</v>
      </c>
      <c r="L4158" t="s">
        <v>42</v>
      </c>
      <c r="M4158" t="s">
        <v>123</v>
      </c>
      <c r="N4158" t="s">
        <v>48</v>
      </c>
      <c r="O4158" t="s">
        <v>89</v>
      </c>
      <c r="P4158" t="s">
        <v>49</v>
      </c>
      <c r="Q4158" t="s">
        <v>97</v>
      </c>
      <c r="R4158" s="6">
        <f>_xlfn.XLOOKUP(CleanedData[[#This Row],[Product]],'02_Lookup_Tables'!$A$2:$A$126,'02_Lookup_Tables'!$B$2:$B$126)</f>
        <v>1746.77</v>
      </c>
      <c r="S4158" t="str">
        <f>VLOOKUP(CleanedData[[#This Row],[Product]],'02_Lookup_Tables'!$H$2:$I$126,2,FALSE)</f>
        <v>Home Devices</v>
      </c>
      <c r="T4158" t="str">
        <f>VLOOKUP(CleanedData[[#This Row],[Province]],'02_Lookup_Tables'!$D$2:$E$10,2, FALSE)</f>
        <v>Eastern Region</v>
      </c>
      <c r="U4158" t="str" cm="1">
        <f t="array" ref="U4158">_xlfn.IFS(CleanedData[[#This Row],[Purchase Amount]]&lt;500,"Low",
CleanedData[[#This Row],[Purchase Amount]]&lt;5000,"Medium",
TRUE,"High")</f>
        <v>Medium</v>
      </c>
      <c r="V4158" t="str">
        <f>TEXT(CleanedData[[#This Row],[Date]],"mmmm")</f>
        <v>May</v>
      </c>
      <c r="W4158" t="str">
        <f>"Q"&amp;ROUNDUP(MONTH(CleanedData[[#This Row],[Date]])/3,0)</f>
        <v>Q2</v>
      </c>
      <c r="X4158" t="str">
        <f>IF(CleanedData[[#This Row],[Purchase Amount]]&gt;=5000,"Yes","No")</f>
        <v>No</v>
      </c>
      <c r="Y4158">
        <f>IF(CleanedData[[#This Row],[Recommend]]="Yes",1,0)</f>
        <v>0</v>
      </c>
      <c r="Z4158" s="6">
        <f>CleanedData[[#This Row],[Purchase Amount]]*0.15</f>
        <v>262.01549999999997</v>
      </c>
      <c r="AA4158" s="6">
        <f>CleanedData[[#This Row],[Purchase Amount]]*1.15</f>
        <v>2008.7854999999997</v>
      </c>
    </row>
    <row r="4159" spans="1:27" x14ac:dyDescent="0.3">
      <c r="A4159">
        <v>5030</v>
      </c>
      <c r="B4159" t="s">
        <v>4384</v>
      </c>
      <c r="C4159" s="1">
        <v>45561</v>
      </c>
      <c r="D4159">
        <v>21</v>
      </c>
      <c r="E4159" t="s">
        <v>39</v>
      </c>
      <c r="F4159" t="s">
        <v>61</v>
      </c>
      <c r="G4159" t="s">
        <v>505</v>
      </c>
      <c r="H4159">
        <v>4</v>
      </c>
      <c r="I4159" t="s">
        <v>45</v>
      </c>
      <c r="J4159" t="s">
        <v>74</v>
      </c>
      <c r="K4159" t="s">
        <v>44</v>
      </c>
      <c r="L4159" t="s">
        <v>42</v>
      </c>
      <c r="M4159" t="s">
        <v>65</v>
      </c>
      <c r="N4159" t="s">
        <v>96</v>
      </c>
      <c r="O4159" t="s">
        <v>89</v>
      </c>
      <c r="P4159" t="s">
        <v>70</v>
      </c>
      <c r="Q4159" t="s">
        <v>66</v>
      </c>
      <c r="R4159" s="6">
        <f>_xlfn.XLOOKUP(CleanedData[[#This Row],[Product]],'02_Lookup_Tables'!$A$2:$A$126,'02_Lookup_Tables'!$B$2:$B$126)</f>
        <v>2572.02</v>
      </c>
      <c r="S4159" t="str">
        <f>VLOOKUP(CleanedData[[#This Row],[Product]],'02_Lookup_Tables'!$H$2:$I$126,2,FALSE)</f>
        <v>Home &amp; Living</v>
      </c>
      <c r="T4159" t="str">
        <f>VLOOKUP(CleanedData[[#This Row],[Province]],'02_Lookup_Tables'!$D$2:$E$10,2, FALSE)</f>
        <v>Southern Region</v>
      </c>
      <c r="U4159" t="str" cm="1">
        <f t="array" ref="U4159">_xlfn.IFS(CleanedData[[#This Row],[Purchase Amount]]&lt;500,"Low",
CleanedData[[#This Row],[Purchase Amount]]&lt;5000,"Medium",
TRUE,"High")</f>
        <v>Medium</v>
      </c>
      <c r="V4159" t="str">
        <f>TEXT(CleanedData[[#This Row],[Date]],"mmmm")</f>
        <v>September</v>
      </c>
      <c r="W4159" t="str">
        <f>"Q"&amp;ROUNDUP(MONTH(CleanedData[[#This Row],[Date]])/3,0)</f>
        <v>Q3</v>
      </c>
      <c r="X4159" t="str">
        <f>IF(CleanedData[[#This Row],[Purchase Amount]]&gt;=5000,"Yes","No")</f>
        <v>No</v>
      </c>
      <c r="Y4159">
        <f>IF(CleanedData[[#This Row],[Recommend]]="Yes",1,0)</f>
        <v>1</v>
      </c>
      <c r="Z4159" s="6">
        <f>CleanedData[[#This Row],[Purchase Amount]]*0.15</f>
        <v>385.803</v>
      </c>
      <c r="AA4159" s="6">
        <f>CleanedData[[#This Row],[Purchase Amount]]*1.15</f>
        <v>2957.8229999999999</v>
      </c>
    </row>
    <row r="4160" spans="1:27" x14ac:dyDescent="0.3">
      <c r="A4160">
        <v>5032</v>
      </c>
      <c r="B4160" t="s">
        <v>4385</v>
      </c>
      <c r="C4160" s="1">
        <v>45765</v>
      </c>
      <c r="D4160">
        <v>74</v>
      </c>
      <c r="E4160" t="s">
        <v>60</v>
      </c>
      <c r="F4160" t="s">
        <v>130</v>
      </c>
      <c r="G4160" t="s">
        <v>210</v>
      </c>
      <c r="H4160">
        <v>3</v>
      </c>
      <c r="I4160" t="s">
        <v>42</v>
      </c>
      <c r="J4160" t="s">
        <v>43</v>
      </c>
      <c r="K4160" t="s">
        <v>44</v>
      </c>
      <c r="L4160" t="s">
        <v>45</v>
      </c>
      <c r="M4160" t="s">
        <v>136</v>
      </c>
      <c r="N4160" t="s">
        <v>48</v>
      </c>
      <c r="O4160" t="s">
        <v>89</v>
      </c>
      <c r="P4160" t="s">
        <v>49</v>
      </c>
      <c r="Q4160" t="s">
        <v>97</v>
      </c>
      <c r="R4160" s="6">
        <f>_xlfn.XLOOKUP(CleanedData[[#This Row],[Product]],'02_Lookup_Tables'!$A$2:$A$126,'02_Lookup_Tables'!$B$2:$B$126)</f>
        <v>13123.97</v>
      </c>
      <c r="S4160" t="str">
        <f>VLOOKUP(CleanedData[[#This Row],[Product]],'02_Lookup_Tables'!$H$2:$I$126,2,FALSE)</f>
        <v>Electronics</v>
      </c>
      <c r="T4160" t="str">
        <f>VLOOKUP(CleanedData[[#This Row],[Province]],'02_Lookup_Tables'!$D$2:$E$10,2, FALSE)</f>
        <v>Eastern Region</v>
      </c>
      <c r="U4160" t="str" cm="1">
        <f t="array" ref="U4160">_xlfn.IFS(CleanedData[[#This Row],[Purchase Amount]]&lt;500,"Low",
CleanedData[[#This Row],[Purchase Amount]]&lt;5000,"Medium",
TRUE,"High")</f>
        <v>High</v>
      </c>
      <c r="V4160" t="str">
        <f>TEXT(CleanedData[[#This Row],[Date]],"mmmm")</f>
        <v>April</v>
      </c>
      <c r="W4160" t="str">
        <f>"Q"&amp;ROUNDUP(MONTH(CleanedData[[#This Row],[Date]])/3,0)</f>
        <v>Q2</v>
      </c>
      <c r="X4160" t="str">
        <f>IF(CleanedData[[#This Row],[Purchase Amount]]&gt;=5000,"Yes","No")</f>
        <v>Yes</v>
      </c>
      <c r="Y4160">
        <f>IF(CleanedData[[#This Row],[Recommend]]="Yes",1,0)</f>
        <v>0</v>
      </c>
      <c r="Z4160" s="6">
        <f>CleanedData[[#This Row],[Purchase Amount]]*0.15</f>
        <v>1968.5954999999999</v>
      </c>
      <c r="AA4160" s="6">
        <f>CleanedData[[#This Row],[Purchase Amount]]*1.15</f>
        <v>15092.565499999999</v>
      </c>
    </row>
    <row r="4161" spans="1:27" x14ac:dyDescent="0.3">
      <c r="A4161">
        <v>5033</v>
      </c>
      <c r="B4161" t="s">
        <v>4386</v>
      </c>
      <c r="C4161" s="1">
        <v>45879</v>
      </c>
      <c r="D4161">
        <v>31</v>
      </c>
      <c r="E4161" t="s">
        <v>52</v>
      </c>
      <c r="F4161" t="s">
        <v>68</v>
      </c>
      <c r="G4161" t="s">
        <v>155</v>
      </c>
      <c r="H4161">
        <v>1</v>
      </c>
      <c r="I4161" t="s">
        <v>45</v>
      </c>
      <c r="J4161" t="s">
        <v>63</v>
      </c>
      <c r="K4161" t="s">
        <v>64</v>
      </c>
      <c r="L4161" t="s">
        <v>45</v>
      </c>
      <c r="M4161" t="s">
        <v>180</v>
      </c>
      <c r="N4161" t="s">
        <v>80</v>
      </c>
      <c r="O4161" t="s">
        <v>89</v>
      </c>
      <c r="P4161" t="s">
        <v>49</v>
      </c>
      <c r="Q4161" t="s">
        <v>58</v>
      </c>
      <c r="R4161" s="6">
        <f>_xlfn.XLOOKUP(CleanedData[[#This Row],[Product]],'02_Lookup_Tables'!$A$2:$A$126,'02_Lookup_Tables'!$B$2:$B$126)</f>
        <v>1355.08</v>
      </c>
      <c r="S4161" t="str">
        <f>VLOOKUP(CleanedData[[#This Row],[Product]],'02_Lookup_Tables'!$H$2:$I$126,2,FALSE)</f>
        <v>Sports &amp; Outdoors</v>
      </c>
      <c r="T4161" t="str">
        <f>VLOOKUP(CleanedData[[#This Row],[Province]],'02_Lookup_Tables'!$D$2:$E$10,2, FALSE)</f>
        <v>Northern Region</v>
      </c>
      <c r="U4161" t="str" cm="1">
        <f t="array" ref="U4161">_xlfn.IFS(CleanedData[[#This Row],[Purchase Amount]]&lt;500,"Low",
CleanedData[[#This Row],[Purchase Amount]]&lt;5000,"Medium",
TRUE,"High")</f>
        <v>Medium</v>
      </c>
      <c r="V4161" t="str">
        <f>TEXT(CleanedData[[#This Row],[Date]],"mmmm")</f>
        <v>August</v>
      </c>
      <c r="W4161" t="str">
        <f>"Q"&amp;ROUNDUP(MONTH(CleanedData[[#This Row],[Date]])/3,0)</f>
        <v>Q3</v>
      </c>
      <c r="X4161" t="str">
        <f>IF(CleanedData[[#This Row],[Purchase Amount]]&gt;=5000,"Yes","No")</f>
        <v>No</v>
      </c>
      <c r="Y4161">
        <f>IF(CleanedData[[#This Row],[Recommend]]="Yes",1,0)</f>
        <v>1</v>
      </c>
      <c r="Z4161" s="6">
        <f>CleanedData[[#This Row],[Purchase Amount]]*0.15</f>
        <v>203.26199999999997</v>
      </c>
      <c r="AA4161" s="6">
        <f>CleanedData[[#This Row],[Purchase Amount]]*1.15</f>
        <v>1558.3419999999999</v>
      </c>
    </row>
    <row r="4162" spans="1:27" x14ac:dyDescent="0.3">
      <c r="A4162">
        <v>5035</v>
      </c>
      <c r="B4162" t="s">
        <v>4387</v>
      </c>
      <c r="C4162" s="1">
        <v>45730</v>
      </c>
      <c r="D4162">
        <v>26</v>
      </c>
      <c r="E4162" t="s">
        <v>52</v>
      </c>
      <c r="F4162" t="s">
        <v>108</v>
      </c>
      <c r="G4162" t="s">
        <v>144</v>
      </c>
      <c r="H4162">
        <v>5</v>
      </c>
      <c r="I4162" t="s">
        <v>45</v>
      </c>
      <c r="J4162" t="s">
        <v>54</v>
      </c>
      <c r="K4162" t="s">
        <v>44</v>
      </c>
      <c r="L4162" t="s">
        <v>42</v>
      </c>
      <c r="M4162" t="s">
        <v>147</v>
      </c>
      <c r="N4162" t="s">
        <v>57</v>
      </c>
      <c r="O4162" t="s">
        <v>148</v>
      </c>
      <c r="P4162" t="s">
        <v>49</v>
      </c>
      <c r="Q4162" t="s">
        <v>58</v>
      </c>
      <c r="R4162" s="6">
        <f>_xlfn.XLOOKUP(CleanedData[[#This Row],[Product]],'02_Lookup_Tables'!$A$2:$A$126,'02_Lookup_Tables'!$B$2:$B$126)</f>
        <v>4455.18</v>
      </c>
      <c r="S4162" t="str">
        <f>VLOOKUP(CleanedData[[#This Row],[Product]],'02_Lookup_Tables'!$H$2:$I$126,2,FALSE)</f>
        <v>Sports &amp; Outdoors</v>
      </c>
      <c r="T4162" t="str">
        <f>VLOOKUP(CleanedData[[#This Row],[Province]],'02_Lookup_Tables'!$D$2:$E$10,2, FALSE)</f>
        <v>Gauteng Region</v>
      </c>
      <c r="U4162" t="str" cm="1">
        <f t="array" ref="U4162">_xlfn.IFS(CleanedData[[#This Row],[Purchase Amount]]&lt;500,"Low",
CleanedData[[#This Row],[Purchase Amount]]&lt;5000,"Medium",
TRUE,"High")</f>
        <v>Medium</v>
      </c>
      <c r="V4162" t="str">
        <f>TEXT(CleanedData[[#This Row],[Date]],"mmmm")</f>
        <v>March</v>
      </c>
      <c r="W4162" t="str">
        <f>"Q"&amp;ROUNDUP(MONTH(CleanedData[[#This Row],[Date]])/3,0)</f>
        <v>Q1</v>
      </c>
      <c r="X4162" t="str">
        <f>IF(CleanedData[[#This Row],[Purchase Amount]]&gt;=5000,"Yes","No")</f>
        <v>No</v>
      </c>
      <c r="Y4162">
        <f>IF(CleanedData[[#This Row],[Recommend]]="Yes",1,0)</f>
        <v>1</v>
      </c>
      <c r="Z4162" s="6">
        <f>CleanedData[[#This Row],[Purchase Amount]]*0.15</f>
        <v>668.27700000000004</v>
      </c>
      <c r="AA4162" s="6">
        <f>CleanedData[[#This Row],[Purchase Amount]]*1.15</f>
        <v>5123.4570000000003</v>
      </c>
    </row>
    <row r="4163" spans="1:27" x14ac:dyDescent="0.3">
      <c r="A4163">
        <v>5036</v>
      </c>
      <c r="B4163" t="s">
        <v>4388</v>
      </c>
      <c r="C4163" s="1">
        <v>45328</v>
      </c>
      <c r="D4163">
        <v>47</v>
      </c>
      <c r="E4163" t="s">
        <v>60</v>
      </c>
      <c r="F4163" t="s">
        <v>108</v>
      </c>
      <c r="G4163" t="s">
        <v>352</v>
      </c>
      <c r="H4163">
        <v>3</v>
      </c>
      <c r="I4163" t="s">
        <v>42</v>
      </c>
      <c r="J4163" t="s">
        <v>54</v>
      </c>
      <c r="K4163" t="s">
        <v>55</v>
      </c>
      <c r="L4163" t="s">
        <v>45</v>
      </c>
      <c r="M4163" t="s">
        <v>56</v>
      </c>
      <c r="N4163" t="s">
        <v>48</v>
      </c>
      <c r="O4163" t="s">
        <v>148</v>
      </c>
      <c r="P4163" t="s">
        <v>49</v>
      </c>
      <c r="Q4163" t="s">
        <v>93</v>
      </c>
      <c r="R4163" s="6">
        <f>_xlfn.XLOOKUP(CleanedData[[#This Row],[Product]],'02_Lookup_Tables'!$A$2:$A$126,'02_Lookup_Tables'!$B$2:$B$126)</f>
        <v>2217.0300000000002</v>
      </c>
      <c r="S4163" t="str">
        <f>VLOOKUP(CleanedData[[#This Row],[Product]],'02_Lookup_Tables'!$H$2:$I$126,2,FALSE)</f>
        <v>Apparel</v>
      </c>
      <c r="T4163" t="str">
        <f>VLOOKUP(CleanedData[[#This Row],[Province]],'02_Lookup_Tables'!$D$2:$E$10,2, FALSE)</f>
        <v>Gauteng Region</v>
      </c>
      <c r="U4163" t="str" cm="1">
        <f t="array" ref="U4163">_xlfn.IFS(CleanedData[[#This Row],[Purchase Amount]]&lt;500,"Low",
CleanedData[[#This Row],[Purchase Amount]]&lt;5000,"Medium",
TRUE,"High")</f>
        <v>Medium</v>
      </c>
      <c r="V4163" t="str">
        <f>TEXT(CleanedData[[#This Row],[Date]],"mmmm")</f>
        <v>February</v>
      </c>
      <c r="W4163" t="str">
        <f>"Q"&amp;ROUNDUP(MONTH(CleanedData[[#This Row],[Date]])/3,0)</f>
        <v>Q1</v>
      </c>
      <c r="X4163" t="str">
        <f>IF(CleanedData[[#This Row],[Purchase Amount]]&gt;=5000,"Yes","No")</f>
        <v>No</v>
      </c>
      <c r="Y4163">
        <f>IF(CleanedData[[#This Row],[Recommend]]="Yes",1,0)</f>
        <v>0</v>
      </c>
      <c r="Z4163" s="6">
        <f>CleanedData[[#This Row],[Purchase Amount]]*0.15</f>
        <v>332.55450000000002</v>
      </c>
      <c r="AA4163" s="6">
        <f>CleanedData[[#This Row],[Purchase Amount]]*1.15</f>
        <v>2549.5844999999999</v>
      </c>
    </row>
    <row r="4164" spans="1:27" x14ac:dyDescent="0.3">
      <c r="A4164">
        <v>5037</v>
      </c>
      <c r="B4164" t="s">
        <v>4389</v>
      </c>
      <c r="C4164" s="1">
        <v>45690</v>
      </c>
      <c r="D4164">
        <v>29</v>
      </c>
      <c r="E4164" t="s">
        <v>60</v>
      </c>
      <c r="F4164" t="s">
        <v>130</v>
      </c>
      <c r="G4164" t="s">
        <v>122</v>
      </c>
      <c r="H4164">
        <v>5</v>
      </c>
      <c r="I4164" t="s">
        <v>42</v>
      </c>
      <c r="J4164" t="s">
        <v>54</v>
      </c>
      <c r="K4164" t="s">
        <v>44</v>
      </c>
      <c r="L4164" t="s">
        <v>42</v>
      </c>
      <c r="M4164" t="s">
        <v>85</v>
      </c>
      <c r="N4164" t="s">
        <v>57</v>
      </c>
      <c r="O4164" t="s">
        <v>48</v>
      </c>
      <c r="P4164" t="s">
        <v>49</v>
      </c>
      <c r="Q4164" t="s">
        <v>58</v>
      </c>
      <c r="R4164" s="6">
        <f>_xlfn.XLOOKUP(CleanedData[[#This Row],[Product]],'02_Lookup_Tables'!$A$2:$A$126,'02_Lookup_Tables'!$B$2:$B$126)</f>
        <v>1712.08</v>
      </c>
      <c r="S4164" t="str">
        <f>VLOOKUP(CleanedData[[#This Row],[Product]],'02_Lookup_Tables'!$H$2:$I$126,2,FALSE)</f>
        <v>Home &amp; Living</v>
      </c>
      <c r="T4164" t="str">
        <f>VLOOKUP(CleanedData[[#This Row],[Province]],'02_Lookup_Tables'!$D$2:$E$10,2, FALSE)</f>
        <v>Eastern Region</v>
      </c>
      <c r="U4164" t="str" cm="1">
        <f t="array" ref="U4164">_xlfn.IFS(CleanedData[[#This Row],[Purchase Amount]]&lt;500,"Low",
CleanedData[[#This Row],[Purchase Amount]]&lt;5000,"Medium",
TRUE,"High")</f>
        <v>Medium</v>
      </c>
      <c r="V4164" t="str">
        <f>TEXT(CleanedData[[#This Row],[Date]],"mmmm")</f>
        <v>February</v>
      </c>
      <c r="W4164" t="str">
        <f>"Q"&amp;ROUNDUP(MONTH(CleanedData[[#This Row],[Date]])/3,0)</f>
        <v>Q1</v>
      </c>
      <c r="X4164" t="str">
        <f>IF(CleanedData[[#This Row],[Purchase Amount]]&gt;=5000,"Yes","No")</f>
        <v>No</v>
      </c>
      <c r="Y4164">
        <f>IF(CleanedData[[#This Row],[Recommend]]="Yes",1,0)</f>
        <v>0</v>
      </c>
      <c r="Z4164" s="6">
        <f>CleanedData[[#This Row],[Purchase Amount]]*0.15</f>
        <v>256.81199999999995</v>
      </c>
      <c r="AA4164" s="6">
        <f>CleanedData[[#This Row],[Purchase Amount]]*1.15</f>
        <v>1968.8919999999998</v>
      </c>
    </row>
    <row r="4165" spans="1:27" x14ac:dyDescent="0.3">
      <c r="A4165">
        <v>5038</v>
      </c>
      <c r="B4165" t="s">
        <v>4390</v>
      </c>
      <c r="C4165" s="1">
        <v>45894</v>
      </c>
      <c r="D4165">
        <v>62</v>
      </c>
      <c r="E4165" t="s">
        <v>60</v>
      </c>
      <c r="F4165" t="s">
        <v>72</v>
      </c>
      <c r="G4165" t="s">
        <v>349</v>
      </c>
      <c r="H4165">
        <v>5</v>
      </c>
      <c r="I4165" t="s">
        <v>45</v>
      </c>
      <c r="J4165" t="s">
        <v>74</v>
      </c>
      <c r="K4165" t="s">
        <v>55</v>
      </c>
      <c r="L4165" t="s">
        <v>42</v>
      </c>
      <c r="M4165" t="s">
        <v>190</v>
      </c>
      <c r="N4165" t="s">
        <v>57</v>
      </c>
      <c r="O4165" t="s">
        <v>89</v>
      </c>
      <c r="P4165" t="s">
        <v>70</v>
      </c>
      <c r="Q4165" t="s">
        <v>50</v>
      </c>
      <c r="R4165" s="6">
        <f>_xlfn.XLOOKUP(CleanedData[[#This Row],[Product]],'02_Lookup_Tables'!$A$2:$A$126,'02_Lookup_Tables'!$B$2:$B$126)</f>
        <v>53.85</v>
      </c>
      <c r="S4165" t="str">
        <f>VLOOKUP(CleanedData[[#This Row],[Product]],'02_Lookup_Tables'!$H$2:$I$126,2,FALSE)</f>
        <v>Food</v>
      </c>
      <c r="T4165" t="str">
        <f>VLOOKUP(CleanedData[[#This Row],[Province]],'02_Lookup_Tables'!$D$2:$E$10,2, FALSE)</f>
        <v>Central Region</v>
      </c>
      <c r="U4165" t="str" cm="1">
        <f t="array" ref="U4165">_xlfn.IFS(CleanedData[[#This Row],[Purchase Amount]]&lt;500,"Low",
CleanedData[[#This Row],[Purchase Amount]]&lt;5000,"Medium",
TRUE,"High")</f>
        <v>Low</v>
      </c>
      <c r="V4165" t="str">
        <f>TEXT(CleanedData[[#This Row],[Date]],"mmmm")</f>
        <v>August</v>
      </c>
      <c r="W4165" t="str">
        <f>"Q"&amp;ROUNDUP(MONTH(CleanedData[[#This Row],[Date]])/3,0)</f>
        <v>Q3</v>
      </c>
      <c r="X4165" t="str">
        <f>IF(CleanedData[[#This Row],[Purchase Amount]]&gt;=5000,"Yes","No")</f>
        <v>No</v>
      </c>
      <c r="Y4165">
        <f>IF(CleanedData[[#This Row],[Recommend]]="Yes",1,0)</f>
        <v>1</v>
      </c>
      <c r="Z4165" s="6">
        <f>CleanedData[[#This Row],[Purchase Amount]]*0.15</f>
        <v>8.0775000000000006</v>
      </c>
      <c r="AA4165" s="6">
        <f>CleanedData[[#This Row],[Purchase Amount]]*1.15</f>
        <v>61.927499999999995</v>
      </c>
    </row>
    <row r="4166" spans="1:27" x14ac:dyDescent="0.3">
      <c r="A4166">
        <v>5039</v>
      </c>
      <c r="B4166" t="s">
        <v>4391</v>
      </c>
      <c r="C4166" s="1">
        <v>45547</v>
      </c>
      <c r="D4166">
        <v>43</v>
      </c>
      <c r="E4166" t="s">
        <v>52</v>
      </c>
      <c r="F4166" t="s">
        <v>130</v>
      </c>
      <c r="G4166" t="s">
        <v>345</v>
      </c>
      <c r="H4166">
        <v>1</v>
      </c>
      <c r="I4166" t="s">
        <v>45</v>
      </c>
      <c r="J4166" t="s">
        <v>69</v>
      </c>
      <c r="K4166" t="s">
        <v>55</v>
      </c>
      <c r="L4166" t="s">
        <v>45</v>
      </c>
      <c r="M4166" t="s">
        <v>100</v>
      </c>
      <c r="N4166" t="s">
        <v>80</v>
      </c>
      <c r="O4166" t="s">
        <v>48</v>
      </c>
      <c r="P4166" t="s">
        <v>49</v>
      </c>
      <c r="Q4166" t="s">
        <v>81</v>
      </c>
      <c r="R4166" s="6">
        <f>_xlfn.XLOOKUP(CleanedData[[#This Row],[Product]],'02_Lookup_Tables'!$A$2:$A$126,'02_Lookup_Tables'!$B$2:$B$126)</f>
        <v>574.49</v>
      </c>
      <c r="S4166" t="str">
        <f>VLOOKUP(CleanedData[[#This Row],[Product]],'02_Lookup_Tables'!$H$2:$I$126,2,FALSE)</f>
        <v>Toys &amp; Games</v>
      </c>
      <c r="T4166" t="str">
        <f>VLOOKUP(CleanedData[[#This Row],[Province]],'02_Lookup_Tables'!$D$2:$E$10,2, FALSE)</f>
        <v>Eastern Region</v>
      </c>
      <c r="U4166" t="str" cm="1">
        <f t="array" ref="U4166">_xlfn.IFS(CleanedData[[#This Row],[Purchase Amount]]&lt;500,"Low",
CleanedData[[#This Row],[Purchase Amount]]&lt;5000,"Medium",
TRUE,"High")</f>
        <v>Medium</v>
      </c>
      <c r="V4166" t="str">
        <f>TEXT(CleanedData[[#This Row],[Date]],"mmmm")</f>
        <v>September</v>
      </c>
      <c r="W4166" t="str">
        <f>"Q"&amp;ROUNDUP(MONTH(CleanedData[[#This Row],[Date]])/3,0)</f>
        <v>Q3</v>
      </c>
      <c r="X4166" t="str">
        <f>IF(CleanedData[[#This Row],[Purchase Amount]]&gt;=5000,"Yes","No")</f>
        <v>No</v>
      </c>
      <c r="Y4166">
        <f>IF(CleanedData[[#This Row],[Recommend]]="Yes",1,0)</f>
        <v>1</v>
      </c>
      <c r="Z4166" s="6">
        <f>CleanedData[[#This Row],[Purchase Amount]]*0.15</f>
        <v>86.173500000000004</v>
      </c>
      <c r="AA4166" s="6">
        <f>CleanedData[[#This Row],[Purchase Amount]]*1.15</f>
        <v>660.6635</v>
      </c>
    </row>
    <row r="4167" spans="1:27" x14ac:dyDescent="0.3">
      <c r="A4167">
        <v>5040</v>
      </c>
      <c r="B4167" t="s">
        <v>4392</v>
      </c>
      <c r="C4167" s="1">
        <v>45672</v>
      </c>
      <c r="D4167">
        <v>19</v>
      </c>
      <c r="E4167" t="s">
        <v>39</v>
      </c>
      <c r="F4167" t="s">
        <v>61</v>
      </c>
      <c r="G4167" t="s">
        <v>282</v>
      </c>
      <c r="H4167">
        <v>2</v>
      </c>
      <c r="I4167" t="s">
        <v>42</v>
      </c>
      <c r="J4167" t="s">
        <v>74</v>
      </c>
      <c r="K4167" t="s">
        <v>64</v>
      </c>
      <c r="L4167" t="s">
        <v>45</v>
      </c>
      <c r="M4167" t="s">
        <v>151</v>
      </c>
      <c r="N4167" t="s">
        <v>47</v>
      </c>
      <c r="O4167" t="s">
        <v>89</v>
      </c>
      <c r="P4167" t="s">
        <v>49</v>
      </c>
      <c r="Q4167" t="s">
        <v>66</v>
      </c>
      <c r="R4167" s="6">
        <f>_xlfn.XLOOKUP(CleanedData[[#This Row],[Product]],'02_Lookup_Tables'!$A$2:$A$126,'02_Lookup_Tables'!$B$2:$B$126)</f>
        <v>1859.13</v>
      </c>
      <c r="S4167" t="str">
        <f>VLOOKUP(CleanedData[[#This Row],[Product]],'02_Lookup_Tables'!$H$2:$I$126,2,FALSE)</f>
        <v>Home Devices</v>
      </c>
      <c r="T4167" t="str">
        <f>VLOOKUP(CleanedData[[#This Row],[Province]],'02_Lookup_Tables'!$D$2:$E$10,2, FALSE)</f>
        <v>Southern Region</v>
      </c>
      <c r="U4167" t="str" cm="1">
        <f t="array" ref="U4167">_xlfn.IFS(CleanedData[[#This Row],[Purchase Amount]]&lt;500,"Low",
CleanedData[[#This Row],[Purchase Amount]]&lt;5000,"Medium",
TRUE,"High")</f>
        <v>Medium</v>
      </c>
      <c r="V4167" t="str">
        <f>TEXT(CleanedData[[#This Row],[Date]],"mmmm")</f>
        <v>January</v>
      </c>
      <c r="W4167" t="str">
        <f>"Q"&amp;ROUNDUP(MONTH(CleanedData[[#This Row],[Date]])/3,0)</f>
        <v>Q1</v>
      </c>
      <c r="X4167" t="str">
        <f>IF(CleanedData[[#This Row],[Purchase Amount]]&gt;=5000,"Yes","No")</f>
        <v>No</v>
      </c>
      <c r="Y4167">
        <f>IF(CleanedData[[#This Row],[Recommend]]="Yes",1,0)</f>
        <v>0</v>
      </c>
      <c r="Z4167" s="6">
        <f>CleanedData[[#This Row],[Purchase Amount]]*0.15</f>
        <v>278.86950000000002</v>
      </c>
      <c r="AA4167" s="6">
        <f>CleanedData[[#This Row],[Purchase Amount]]*1.15</f>
        <v>2137.9994999999999</v>
      </c>
    </row>
    <row r="4168" spans="1:27" x14ac:dyDescent="0.3">
      <c r="A4168">
        <v>5041</v>
      </c>
      <c r="B4168" t="s">
        <v>4393</v>
      </c>
      <c r="C4168" s="1">
        <v>45757</v>
      </c>
      <c r="D4168">
        <v>26</v>
      </c>
      <c r="E4168" t="s">
        <v>60</v>
      </c>
      <c r="F4168" t="s">
        <v>77</v>
      </c>
      <c r="G4168" t="s">
        <v>362</v>
      </c>
      <c r="H4168">
        <v>2</v>
      </c>
      <c r="I4168" t="s">
        <v>42</v>
      </c>
      <c r="J4168" t="s">
        <v>74</v>
      </c>
      <c r="K4168" t="s">
        <v>64</v>
      </c>
      <c r="L4168" t="s">
        <v>45</v>
      </c>
      <c r="M4168" t="s">
        <v>136</v>
      </c>
      <c r="N4168" t="s">
        <v>47</v>
      </c>
      <c r="O4168" t="s">
        <v>89</v>
      </c>
      <c r="P4168" t="s">
        <v>49</v>
      </c>
      <c r="Q4168" t="s">
        <v>58</v>
      </c>
      <c r="R4168" s="6">
        <f>_xlfn.XLOOKUP(CleanedData[[#This Row],[Product]],'02_Lookup_Tables'!$A$2:$A$126,'02_Lookup_Tables'!$B$2:$B$126)</f>
        <v>1746.77</v>
      </c>
      <c r="S4168" t="str">
        <f>VLOOKUP(CleanedData[[#This Row],[Product]],'02_Lookup_Tables'!$H$2:$I$126,2,FALSE)</f>
        <v>Home Devices</v>
      </c>
      <c r="T4168" t="str">
        <f>VLOOKUP(CleanedData[[#This Row],[Province]],'02_Lookup_Tables'!$D$2:$E$10,2, FALSE)</f>
        <v>Central Region</v>
      </c>
      <c r="U4168" t="str" cm="1">
        <f t="array" ref="U4168">_xlfn.IFS(CleanedData[[#This Row],[Purchase Amount]]&lt;500,"Low",
CleanedData[[#This Row],[Purchase Amount]]&lt;5000,"Medium",
TRUE,"High")</f>
        <v>Medium</v>
      </c>
      <c r="V4168" t="str">
        <f>TEXT(CleanedData[[#This Row],[Date]],"mmmm")</f>
        <v>April</v>
      </c>
      <c r="W4168" t="str">
        <f>"Q"&amp;ROUNDUP(MONTH(CleanedData[[#This Row],[Date]])/3,0)</f>
        <v>Q2</v>
      </c>
      <c r="X4168" t="str">
        <f>IF(CleanedData[[#This Row],[Purchase Amount]]&gt;=5000,"Yes","No")</f>
        <v>No</v>
      </c>
      <c r="Y4168">
        <f>IF(CleanedData[[#This Row],[Recommend]]="Yes",1,0)</f>
        <v>0</v>
      </c>
      <c r="Z4168" s="6">
        <f>CleanedData[[#This Row],[Purchase Amount]]*0.15</f>
        <v>262.01549999999997</v>
      </c>
      <c r="AA4168" s="6">
        <f>CleanedData[[#This Row],[Purchase Amount]]*1.15</f>
        <v>2008.7854999999997</v>
      </c>
    </row>
    <row r="4169" spans="1:27" x14ac:dyDescent="0.3">
      <c r="A4169">
        <v>5042</v>
      </c>
      <c r="B4169" t="s">
        <v>4394</v>
      </c>
      <c r="C4169" s="1">
        <v>45517</v>
      </c>
      <c r="D4169">
        <v>26</v>
      </c>
      <c r="E4169" t="s">
        <v>60</v>
      </c>
      <c r="F4169" t="s">
        <v>125</v>
      </c>
      <c r="G4169" t="s">
        <v>105</v>
      </c>
      <c r="H4169">
        <v>5</v>
      </c>
      <c r="I4169" t="s">
        <v>45</v>
      </c>
      <c r="J4169" t="s">
        <v>69</v>
      </c>
      <c r="K4169" t="s">
        <v>55</v>
      </c>
      <c r="L4169" t="s">
        <v>45</v>
      </c>
      <c r="M4169" t="s">
        <v>100</v>
      </c>
      <c r="N4169" t="s">
        <v>57</v>
      </c>
      <c r="O4169" t="s">
        <v>48</v>
      </c>
      <c r="P4169" t="s">
        <v>49</v>
      </c>
      <c r="Q4169" t="s">
        <v>58</v>
      </c>
      <c r="R4169" s="6">
        <f>_xlfn.XLOOKUP(CleanedData[[#This Row],[Product]],'02_Lookup_Tables'!$A$2:$A$126,'02_Lookup_Tables'!$B$2:$B$126)</f>
        <v>231.22</v>
      </c>
      <c r="S4169" t="str">
        <f>VLOOKUP(CleanedData[[#This Row],[Product]],'02_Lookup_Tables'!$H$2:$I$126,2,FALSE)</f>
        <v>Beauty &amp; Personal Care</v>
      </c>
      <c r="T4169" t="str">
        <f>VLOOKUP(CleanedData[[#This Row],[Province]],'02_Lookup_Tables'!$D$2:$E$10,2, FALSE)</f>
        <v>Western Region</v>
      </c>
      <c r="U4169" t="str" cm="1">
        <f t="array" ref="U4169">_xlfn.IFS(CleanedData[[#This Row],[Purchase Amount]]&lt;500,"Low",
CleanedData[[#This Row],[Purchase Amount]]&lt;5000,"Medium",
TRUE,"High")</f>
        <v>Low</v>
      </c>
      <c r="V4169" t="str">
        <f>TEXT(CleanedData[[#This Row],[Date]],"mmmm")</f>
        <v>August</v>
      </c>
      <c r="W4169" t="str">
        <f>"Q"&amp;ROUNDUP(MONTH(CleanedData[[#This Row],[Date]])/3,0)</f>
        <v>Q3</v>
      </c>
      <c r="X4169" t="str">
        <f>IF(CleanedData[[#This Row],[Purchase Amount]]&gt;=5000,"Yes","No")</f>
        <v>No</v>
      </c>
      <c r="Y4169">
        <f>IF(CleanedData[[#This Row],[Recommend]]="Yes",1,0)</f>
        <v>1</v>
      </c>
      <c r="Z4169" s="6">
        <f>CleanedData[[#This Row],[Purchase Amount]]*0.15</f>
        <v>34.683</v>
      </c>
      <c r="AA4169" s="6">
        <f>CleanedData[[#This Row],[Purchase Amount]]*1.15</f>
        <v>265.90299999999996</v>
      </c>
    </row>
    <row r="4170" spans="1:27" x14ac:dyDescent="0.3">
      <c r="A4170">
        <v>5043</v>
      </c>
      <c r="B4170" t="s">
        <v>4395</v>
      </c>
      <c r="C4170" s="1">
        <v>45402</v>
      </c>
      <c r="D4170">
        <v>23</v>
      </c>
      <c r="E4170" t="s">
        <v>39</v>
      </c>
      <c r="F4170" t="s">
        <v>77</v>
      </c>
      <c r="G4170" t="s">
        <v>109</v>
      </c>
      <c r="H4170">
        <v>5</v>
      </c>
      <c r="I4170" t="s">
        <v>42</v>
      </c>
      <c r="J4170" t="s">
        <v>43</v>
      </c>
      <c r="K4170" t="s">
        <v>44</v>
      </c>
      <c r="L4170" t="s">
        <v>42</v>
      </c>
      <c r="M4170" t="s">
        <v>190</v>
      </c>
      <c r="N4170" t="s">
        <v>57</v>
      </c>
      <c r="O4170" t="s">
        <v>89</v>
      </c>
      <c r="P4170" t="s">
        <v>70</v>
      </c>
      <c r="Q4170" t="s">
        <v>66</v>
      </c>
      <c r="R4170" s="6">
        <f>_xlfn.XLOOKUP(CleanedData[[#This Row],[Product]],'02_Lookup_Tables'!$A$2:$A$126,'02_Lookup_Tables'!$B$2:$B$126)</f>
        <v>228.08</v>
      </c>
      <c r="S4170" t="str">
        <f>VLOOKUP(CleanedData[[#This Row],[Product]],'02_Lookup_Tables'!$H$2:$I$126,2,FALSE)</f>
        <v>Apparel</v>
      </c>
      <c r="T4170" t="str">
        <f>VLOOKUP(CleanedData[[#This Row],[Province]],'02_Lookup_Tables'!$D$2:$E$10,2, FALSE)</f>
        <v>Central Region</v>
      </c>
      <c r="U4170" t="str" cm="1">
        <f t="array" ref="U4170">_xlfn.IFS(CleanedData[[#This Row],[Purchase Amount]]&lt;500,"Low",
CleanedData[[#This Row],[Purchase Amount]]&lt;5000,"Medium",
TRUE,"High")</f>
        <v>Low</v>
      </c>
      <c r="V4170" t="str">
        <f>TEXT(CleanedData[[#This Row],[Date]],"mmmm")</f>
        <v>April</v>
      </c>
      <c r="W4170" t="str">
        <f>"Q"&amp;ROUNDUP(MONTH(CleanedData[[#This Row],[Date]])/3,0)</f>
        <v>Q2</v>
      </c>
      <c r="X4170" t="str">
        <f>IF(CleanedData[[#This Row],[Purchase Amount]]&gt;=5000,"Yes","No")</f>
        <v>No</v>
      </c>
      <c r="Y4170">
        <f>IF(CleanedData[[#This Row],[Recommend]]="Yes",1,0)</f>
        <v>0</v>
      </c>
      <c r="Z4170" s="6">
        <f>CleanedData[[#This Row],[Purchase Amount]]*0.15</f>
        <v>34.212000000000003</v>
      </c>
      <c r="AA4170" s="6">
        <f>CleanedData[[#This Row],[Purchase Amount]]*1.15</f>
        <v>262.29199999999997</v>
      </c>
    </row>
    <row r="4171" spans="1:27" x14ac:dyDescent="0.3">
      <c r="A4171">
        <v>5045</v>
      </c>
      <c r="B4171" t="s">
        <v>4396</v>
      </c>
      <c r="C4171" s="1">
        <v>45621</v>
      </c>
      <c r="D4171">
        <v>38</v>
      </c>
      <c r="E4171" t="s">
        <v>60</v>
      </c>
      <c r="F4171" t="s">
        <v>72</v>
      </c>
      <c r="G4171" t="s">
        <v>278</v>
      </c>
      <c r="H4171">
        <v>3</v>
      </c>
      <c r="I4171" t="s">
        <v>45</v>
      </c>
      <c r="J4171" t="s">
        <v>43</v>
      </c>
      <c r="K4171" t="s">
        <v>64</v>
      </c>
      <c r="L4171" t="s">
        <v>42</v>
      </c>
      <c r="M4171" t="s">
        <v>156</v>
      </c>
      <c r="N4171" t="s">
        <v>48</v>
      </c>
      <c r="O4171" t="s">
        <v>148</v>
      </c>
      <c r="P4171" t="s">
        <v>49</v>
      </c>
      <c r="Q4171" t="s">
        <v>81</v>
      </c>
      <c r="R4171" s="6">
        <f>_xlfn.XLOOKUP(CleanedData[[#This Row],[Product]],'02_Lookup_Tables'!$A$2:$A$126,'02_Lookup_Tables'!$B$2:$B$126)</f>
        <v>45.96</v>
      </c>
      <c r="S4171" t="str">
        <f>VLOOKUP(CleanedData[[#This Row],[Product]],'02_Lookup_Tables'!$H$2:$I$126,2,FALSE)</f>
        <v>Food</v>
      </c>
      <c r="T4171" t="str">
        <f>VLOOKUP(CleanedData[[#This Row],[Province]],'02_Lookup_Tables'!$D$2:$E$10,2, FALSE)</f>
        <v>Central Region</v>
      </c>
      <c r="U4171" t="str" cm="1">
        <f t="array" ref="U4171">_xlfn.IFS(CleanedData[[#This Row],[Purchase Amount]]&lt;500,"Low",
CleanedData[[#This Row],[Purchase Amount]]&lt;5000,"Medium",
TRUE,"High")</f>
        <v>Low</v>
      </c>
      <c r="V4171" t="str">
        <f>TEXT(CleanedData[[#This Row],[Date]],"mmmm")</f>
        <v>November</v>
      </c>
      <c r="W4171" t="str">
        <f>"Q"&amp;ROUNDUP(MONTH(CleanedData[[#This Row],[Date]])/3,0)</f>
        <v>Q4</v>
      </c>
      <c r="X4171" t="str">
        <f>IF(CleanedData[[#This Row],[Purchase Amount]]&gt;=5000,"Yes","No")</f>
        <v>No</v>
      </c>
      <c r="Y4171">
        <f>IF(CleanedData[[#This Row],[Recommend]]="Yes",1,0)</f>
        <v>1</v>
      </c>
      <c r="Z4171" s="6">
        <f>CleanedData[[#This Row],[Purchase Amount]]*0.15</f>
        <v>6.8940000000000001</v>
      </c>
      <c r="AA4171" s="6">
        <f>CleanedData[[#This Row],[Purchase Amount]]*1.15</f>
        <v>52.853999999999999</v>
      </c>
    </row>
    <row r="4172" spans="1:27" x14ac:dyDescent="0.3">
      <c r="A4172">
        <v>5046</v>
      </c>
      <c r="B4172" t="s">
        <v>4397</v>
      </c>
      <c r="C4172" s="1">
        <v>45968</v>
      </c>
      <c r="D4172">
        <v>26</v>
      </c>
      <c r="E4172" t="s">
        <v>60</v>
      </c>
      <c r="F4172" t="s">
        <v>83</v>
      </c>
      <c r="G4172" t="s">
        <v>210</v>
      </c>
      <c r="H4172">
        <v>5</v>
      </c>
      <c r="I4172" t="s">
        <v>45</v>
      </c>
      <c r="J4172" t="s">
        <v>43</v>
      </c>
      <c r="K4172" t="s">
        <v>55</v>
      </c>
      <c r="L4172" t="s">
        <v>45</v>
      </c>
      <c r="M4172" t="s">
        <v>147</v>
      </c>
      <c r="N4172" t="s">
        <v>57</v>
      </c>
      <c r="O4172" t="s">
        <v>148</v>
      </c>
      <c r="P4172" t="s">
        <v>49</v>
      </c>
      <c r="Q4172" t="s">
        <v>58</v>
      </c>
      <c r="R4172" s="6">
        <f>_xlfn.XLOOKUP(CleanedData[[#This Row],[Product]],'02_Lookup_Tables'!$A$2:$A$126,'02_Lookup_Tables'!$B$2:$B$126)</f>
        <v>13123.97</v>
      </c>
      <c r="S4172" t="str">
        <f>VLOOKUP(CleanedData[[#This Row],[Product]],'02_Lookup_Tables'!$H$2:$I$126,2,FALSE)</f>
        <v>Electronics</v>
      </c>
      <c r="T4172" t="str">
        <f>VLOOKUP(CleanedData[[#This Row],[Province]],'02_Lookup_Tables'!$D$2:$E$10,2, FALSE)</f>
        <v>Western Region</v>
      </c>
      <c r="U4172" t="str" cm="1">
        <f t="array" ref="U4172">_xlfn.IFS(CleanedData[[#This Row],[Purchase Amount]]&lt;500,"Low",
CleanedData[[#This Row],[Purchase Amount]]&lt;5000,"Medium",
TRUE,"High")</f>
        <v>High</v>
      </c>
      <c r="V4172" t="str">
        <f>TEXT(CleanedData[[#This Row],[Date]],"mmmm")</f>
        <v>November</v>
      </c>
      <c r="W4172" t="str">
        <f>"Q"&amp;ROUNDUP(MONTH(CleanedData[[#This Row],[Date]])/3,0)</f>
        <v>Q4</v>
      </c>
      <c r="X4172" t="str">
        <f>IF(CleanedData[[#This Row],[Purchase Amount]]&gt;=5000,"Yes","No")</f>
        <v>Yes</v>
      </c>
      <c r="Y4172">
        <f>IF(CleanedData[[#This Row],[Recommend]]="Yes",1,0)</f>
        <v>1</v>
      </c>
      <c r="Z4172" s="6">
        <f>CleanedData[[#This Row],[Purchase Amount]]*0.15</f>
        <v>1968.5954999999999</v>
      </c>
      <c r="AA4172" s="6">
        <f>CleanedData[[#This Row],[Purchase Amount]]*1.15</f>
        <v>15092.565499999999</v>
      </c>
    </row>
    <row r="4173" spans="1:27" x14ac:dyDescent="0.3">
      <c r="A4173">
        <v>5047</v>
      </c>
      <c r="B4173" t="s">
        <v>4398</v>
      </c>
      <c r="C4173" s="1">
        <v>45353</v>
      </c>
      <c r="D4173">
        <v>26</v>
      </c>
      <c r="E4173" t="s">
        <v>60</v>
      </c>
      <c r="F4173" t="s">
        <v>77</v>
      </c>
      <c r="G4173" t="s">
        <v>372</v>
      </c>
      <c r="H4173">
        <v>3</v>
      </c>
      <c r="I4173" t="s">
        <v>45</v>
      </c>
      <c r="J4173" t="s">
        <v>63</v>
      </c>
      <c r="K4173" t="s">
        <v>44</v>
      </c>
      <c r="L4173" t="s">
        <v>42</v>
      </c>
      <c r="M4173" t="s">
        <v>231</v>
      </c>
      <c r="N4173" t="s">
        <v>48</v>
      </c>
      <c r="O4173" t="s">
        <v>89</v>
      </c>
      <c r="P4173" t="s">
        <v>49</v>
      </c>
      <c r="Q4173" t="s">
        <v>58</v>
      </c>
      <c r="R4173" s="6">
        <f>_xlfn.XLOOKUP(CleanedData[[#This Row],[Product]],'02_Lookup_Tables'!$A$2:$A$126,'02_Lookup_Tables'!$B$2:$B$126)</f>
        <v>944.78</v>
      </c>
      <c r="S4173" t="str">
        <f>VLOOKUP(CleanedData[[#This Row],[Product]],'02_Lookup_Tables'!$H$2:$I$126,2,FALSE)</f>
        <v>Electronics</v>
      </c>
      <c r="T4173" t="str">
        <f>VLOOKUP(CleanedData[[#This Row],[Province]],'02_Lookup_Tables'!$D$2:$E$10,2, FALSE)</f>
        <v>Central Region</v>
      </c>
      <c r="U4173" t="str" cm="1">
        <f t="array" ref="U4173">_xlfn.IFS(CleanedData[[#This Row],[Purchase Amount]]&lt;500,"Low",
CleanedData[[#This Row],[Purchase Amount]]&lt;5000,"Medium",
TRUE,"High")</f>
        <v>Medium</v>
      </c>
      <c r="V4173" t="str">
        <f>TEXT(CleanedData[[#This Row],[Date]],"mmmm")</f>
        <v>March</v>
      </c>
      <c r="W4173" t="str">
        <f>"Q"&amp;ROUNDUP(MONTH(CleanedData[[#This Row],[Date]])/3,0)</f>
        <v>Q1</v>
      </c>
      <c r="X4173" t="str">
        <f>IF(CleanedData[[#This Row],[Purchase Amount]]&gt;=5000,"Yes","No")</f>
        <v>No</v>
      </c>
      <c r="Y4173">
        <f>IF(CleanedData[[#This Row],[Recommend]]="Yes",1,0)</f>
        <v>1</v>
      </c>
      <c r="Z4173" s="6">
        <f>CleanedData[[#This Row],[Purchase Amount]]*0.15</f>
        <v>141.71699999999998</v>
      </c>
      <c r="AA4173" s="6">
        <f>CleanedData[[#This Row],[Purchase Amount]]*1.15</f>
        <v>1086.4969999999998</v>
      </c>
    </row>
    <row r="4174" spans="1:27" x14ac:dyDescent="0.3">
      <c r="A4174">
        <v>5048</v>
      </c>
      <c r="B4174" t="s">
        <v>4399</v>
      </c>
      <c r="C4174" s="1">
        <v>45526</v>
      </c>
      <c r="D4174">
        <v>44</v>
      </c>
      <c r="E4174" t="s">
        <v>60</v>
      </c>
      <c r="F4174" t="s">
        <v>83</v>
      </c>
      <c r="G4174" t="s">
        <v>338</v>
      </c>
      <c r="H4174">
        <v>5</v>
      </c>
      <c r="I4174" t="s">
        <v>42</v>
      </c>
      <c r="J4174" t="s">
        <v>43</v>
      </c>
      <c r="K4174" t="s">
        <v>64</v>
      </c>
      <c r="L4174" t="s">
        <v>42</v>
      </c>
      <c r="M4174" t="s">
        <v>180</v>
      </c>
      <c r="N4174" t="s">
        <v>57</v>
      </c>
      <c r="O4174" t="s">
        <v>89</v>
      </c>
      <c r="P4174" t="s">
        <v>70</v>
      </c>
      <c r="Q4174" t="s">
        <v>81</v>
      </c>
      <c r="R4174" s="6">
        <f>_xlfn.XLOOKUP(CleanedData[[#This Row],[Product]],'02_Lookup_Tables'!$A$2:$A$126,'02_Lookup_Tables'!$B$2:$B$126)</f>
        <v>5258.73</v>
      </c>
      <c r="S4174" t="str">
        <f>VLOOKUP(CleanedData[[#This Row],[Product]],'02_Lookup_Tables'!$H$2:$I$126,2,FALSE)</f>
        <v>Sports &amp; Outdoors</v>
      </c>
      <c r="T4174" t="str">
        <f>VLOOKUP(CleanedData[[#This Row],[Province]],'02_Lookup_Tables'!$D$2:$E$10,2, FALSE)</f>
        <v>Western Region</v>
      </c>
      <c r="U4174" t="str" cm="1">
        <f t="array" ref="U4174">_xlfn.IFS(CleanedData[[#This Row],[Purchase Amount]]&lt;500,"Low",
CleanedData[[#This Row],[Purchase Amount]]&lt;5000,"Medium",
TRUE,"High")</f>
        <v>High</v>
      </c>
      <c r="V4174" t="str">
        <f>TEXT(CleanedData[[#This Row],[Date]],"mmmm")</f>
        <v>August</v>
      </c>
      <c r="W4174" t="str">
        <f>"Q"&amp;ROUNDUP(MONTH(CleanedData[[#This Row],[Date]])/3,0)</f>
        <v>Q3</v>
      </c>
      <c r="X4174" t="str">
        <f>IF(CleanedData[[#This Row],[Purchase Amount]]&gt;=5000,"Yes","No")</f>
        <v>Yes</v>
      </c>
      <c r="Y4174">
        <f>IF(CleanedData[[#This Row],[Recommend]]="Yes",1,0)</f>
        <v>0</v>
      </c>
      <c r="Z4174" s="6">
        <f>CleanedData[[#This Row],[Purchase Amount]]*0.15</f>
        <v>788.80949999999996</v>
      </c>
      <c r="AA4174" s="6">
        <f>CleanedData[[#This Row],[Purchase Amount]]*1.15</f>
        <v>6047.539499999999</v>
      </c>
    </row>
    <row r="4175" spans="1:27" x14ac:dyDescent="0.3">
      <c r="A4175">
        <v>5049</v>
      </c>
      <c r="B4175" t="s">
        <v>4400</v>
      </c>
      <c r="C4175" s="1">
        <v>45934</v>
      </c>
      <c r="D4175">
        <v>52</v>
      </c>
      <c r="E4175" t="s">
        <v>39</v>
      </c>
      <c r="F4175" t="s">
        <v>72</v>
      </c>
      <c r="G4175" t="s">
        <v>950</v>
      </c>
      <c r="H4175">
        <v>1</v>
      </c>
      <c r="I4175" t="s">
        <v>45</v>
      </c>
      <c r="J4175" t="s">
        <v>43</v>
      </c>
      <c r="K4175" t="s">
        <v>55</v>
      </c>
      <c r="L4175" t="s">
        <v>42</v>
      </c>
      <c r="M4175" t="s">
        <v>88</v>
      </c>
      <c r="N4175" t="s">
        <v>80</v>
      </c>
      <c r="O4175" t="s">
        <v>89</v>
      </c>
      <c r="P4175" t="s">
        <v>49</v>
      </c>
      <c r="Q4175" t="s">
        <v>93</v>
      </c>
      <c r="R4175" s="6">
        <f>_xlfn.XLOOKUP(CleanedData[[#This Row],[Product]],'02_Lookup_Tables'!$A$2:$A$126,'02_Lookup_Tables'!$B$2:$B$126)</f>
        <v>85.25</v>
      </c>
      <c r="S4175" t="str">
        <f>VLOOKUP(CleanedData[[#This Row],[Product]],'02_Lookup_Tables'!$H$2:$I$126,2,FALSE)</f>
        <v>Beauty &amp; Personal Care</v>
      </c>
      <c r="T4175" t="str">
        <f>VLOOKUP(CleanedData[[#This Row],[Province]],'02_Lookup_Tables'!$D$2:$E$10,2, FALSE)</f>
        <v>Central Region</v>
      </c>
      <c r="U4175" t="str" cm="1">
        <f t="array" ref="U4175">_xlfn.IFS(CleanedData[[#This Row],[Purchase Amount]]&lt;500,"Low",
CleanedData[[#This Row],[Purchase Amount]]&lt;5000,"Medium",
TRUE,"High")</f>
        <v>Low</v>
      </c>
      <c r="V4175" t="str">
        <f>TEXT(CleanedData[[#This Row],[Date]],"mmmm")</f>
        <v>October</v>
      </c>
      <c r="W4175" t="str">
        <f>"Q"&amp;ROUNDUP(MONTH(CleanedData[[#This Row],[Date]])/3,0)</f>
        <v>Q4</v>
      </c>
      <c r="X4175" t="str">
        <f>IF(CleanedData[[#This Row],[Purchase Amount]]&gt;=5000,"Yes","No")</f>
        <v>No</v>
      </c>
      <c r="Y4175">
        <f>IF(CleanedData[[#This Row],[Recommend]]="Yes",1,0)</f>
        <v>1</v>
      </c>
      <c r="Z4175" s="6">
        <f>CleanedData[[#This Row],[Purchase Amount]]*0.15</f>
        <v>12.7875</v>
      </c>
      <c r="AA4175" s="6">
        <f>CleanedData[[#This Row],[Purchase Amount]]*1.15</f>
        <v>98.037499999999994</v>
      </c>
    </row>
    <row r="4176" spans="1:27" x14ac:dyDescent="0.3">
      <c r="A4176">
        <v>5050</v>
      </c>
      <c r="B4176" t="s">
        <v>4401</v>
      </c>
      <c r="C4176" s="1">
        <v>45816</v>
      </c>
      <c r="D4176">
        <v>48</v>
      </c>
      <c r="E4176" t="s">
        <v>39</v>
      </c>
      <c r="F4176" t="s">
        <v>72</v>
      </c>
      <c r="G4176" t="s">
        <v>546</v>
      </c>
      <c r="H4176">
        <v>4</v>
      </c>
      <c r="I4176" t="s">
        <v>45</v>
      </c>
      <c r="J4176" t="s">
        <v>54</v>
      </c>
      <c r="K4176" t="s">
        <v>64</v>
      </c>
      <c r="L4176" t="s">
        <v>42</v>
      </c>
      <c r="M4176" t="s">
        <v>175</v>
      </c>
      <c r="N4176" t="s">
        <v>96</v>
      </c>
      <c r="O4176" t="s">
        <v>89</v>
      </c>
      <c r="P4176" t="s">
        <v>70</v>
      </c>
      <c r="Q4176" t="s">
        <v>93</v>
      </c>
      <c r="R4176" s="6">
        <f>_xlfn.XLOOKUP(CleanedData[[#This Row],[Product]],'02_Lookup_Tables'!$A$2:$A$126,'02_Lookup_Tables'!$B$2:$B$126)</f>
        <v>1369.39</v>
      </c>
      <c r="S4176" t="str">
        <f>VLOOKUP(CleanedData[[#This Row],[Product]],'02_Lookup_Tables'!$H$2:$I$126,2,FALSE)</f>
        <v>Toys &amp; Games</v>
      </c>
      <c r="T4176" t="str">
        <f>VLOOKUP(CleanedData[[#This Row],[Province]],'02_Lookup_Tables'!$D$2:$E$10,2, FALSE)</f>
        <v>Central Region</v>
      </c>
      <c r="U4176" t="str" cm="1">
        <f t="array" ref="U4176">_xlfn.IFS(CleanedData[[#This Row],[Purchase Amount]]&lt;500,"Low",
CleanedData[[#This Row],[Purchase Amount]]&lt;5000,"Medium",
TRUE,"High")</f>
        <v>Medium</v>
      </c>
      <c r="V4176" t="str">
        <f>TEXT(CleanedData[[#This Row],[Date]],"mmmm")</f>
        <v>June</v>
      </c>
      <c r="W4176" t="str">
        <f>"Q"&amp;ROUNDUP(MONTH(CleanedData[[#This Row],[Date]])/3,0)</f>
        <v>Q2</v>
      </c>
      <c r="X4176" t="str">
        <f>IF(CleanedData[[#This Row],[Purchase Amount]]&gt;=5000,"Yes","No")</f>
        <v>No</v>
      </c>
      <c r="Y4176">
        <f>IF(CleanedData[[#This Row],[Recommend]]="Yes",1,0)</f>
        <v>1</v>
      </c>
      <c r="Z4176" s="6">
        <f>CleanedData[[#This Row],[Purchase Amount]]*0.15</f>
        <v>205.4085</v>
      </c>
      <c r="AA4176" s="6">
        <f>CleanedData[[#This Row],[Purchase Amount]]*1.15</f>
        <v>1574.7985000000001</v>
      </c>
    </row>
    <row r="4177" spans="1:27" x14ac:dyDescent="0.3">
      <c r="A4177">
        <v>5051</v>
      </c>
      <c r="B4177" t="s">
        <v>4402</v>
      </c>
      <c r="C4177" s="1">
        <v>45549</v>
      </c>
      <c r="D4177">
        <v>21</v>
      </c>
      <c r="E4177" t="s">
        <v>39</v>
      </c>
      <c r="F4177" t="s">
        <v>72</v>
      </c>
      <c r="G4177" t="s">
        <v>389</v>
      </c>
      <c r="H4177">
        <v>4</v>
      </c>
      <c r="I4177" t="s">
        <v>45</v>
      </c>
      <c r="J4177" t="s">
        <v>74</v>
      </c>
      <c r="K4177" t="s">
        <v>64</v>
      </c>
      <c r="L4177" t="s">
        <v>45</v>
      </c>
      <c r="M4177" t="s">
        <v>180</v>
      </c>
      <c r="N4177" t="s">
        <v>96</v>
      </c>
      <c r="O4177" t="s">
        <v>89</v>
      </c>
      <c r="P4177" t="s">
        <v>70</v>
      </c>
      <c r="Q4177" t="s">
        <v>66</v>
      </c>
      <c r="R4177" s="6">
        <f>_xlfn.XLOOKUP(CleanedData[[#This Row],[Product]],'02_Lookup_Tables'!$A$2:$A$126,'02_Lookup_Tables'!$B$2:$B$126)</f>
        <v>5432.76</v>
      </c>
      <c r="S4177" t="str">
        <f>VLOOKUP(CleanedData[[#This Row],[Product]],'02_Lookup_Tables'!$H$2:$I$126,2,FALSE)</f>
        <v>Home Devices</v>
      </c>
      <c r="T4177" t="str">
        <f>VLOOKUP(CleanedData[[#This Row],[Province]],'02_Lookup_Tables'!$D$2:$E$10,2, FALSE)</f>
        <v>Central Region</v>
      </c>
      <c r="U4177" t="str" cm="1">
        <f t="array" ref="U4177">_xlfn.IFS(CleanedData[[#This Row],[Purchase Amount]]&lt;500,"Low",
CleanedData[[#This Row],[Purchase Amount]]&lt;5000,"Medium",
TRUE,"High")</f>
        <v>High</v>
      </c>
      <c r="V4177" t="str">
        <f>TEXT(CleanedData[[#This Row],[Date]],"mmmm")</f>
        <v>September</v>
      </c>
      <c r="W4177" t="str">
        <f>"Q"&amp;ROUNDUP(MONTH(CleanedData[[#This Row],[Date]])/3,0)</f>
        <v>Q3</v>
      </c>
      <c r="X4177" t="str">
        <f>IF(CleanedData[[#This Row],[Purchase Amount]]&gt;=5000,"Yes","No")</f>
        <v>Yes</v>
      </c>
      <c r="Y4177">
        <f>IF(CleanedData[[#This Row],[Recommend]]="Yes",1,0)</f>
        <v>1</v>
      </c>
      <c r="Z4177" s="6">
        <f>CleanedData[[#This Row],[Purchase Amount]]*0.15</f>
        <v>814.91399999999999</v>
      </c>
      <c r="AA4177" s="6">
        <f>CleanedData[[#This Row],[Purchase Amount]]*1.15</f>
        <v>6247.674</v>
      </c>
    </row>
    <row r="4178" spans="1:27" x14ac:dyDescent="0.3">
      <c r="A4178">
        <v>5052</v>
      </c>
      <c r="B4178" t="s">
        <v>4403</v>
      </c>
      <c r="C4178" s="1">
        <v>45625</v>
      </c>
      <c r="D4178">
        <v>76</v>
      </c>
      <c r="E4178" t="s">
        <v>52</v>
      </c>
      <c r="F4178" t="s">
        <v>108</v>
      </c>
      <c r="G4178" t="s">
        <v>223</v>
      </c>
      <c r="H4178">
        <v>3</v>
      </c>
      <c r="I4178" t="s">
        <v>45</v>
      </c>
      <c r="J4178" t="s">
        <v>43</v>
      </c>
      <c r="K4178" t="s">
        <v>55</v>
      </c>
      <c r="L4178" t="s">
        <v>45</v>
      </c>
      <c r="M4178" t="s">
        <v>85</v>
      </c>
      <c r="N4178" t="s">
        <v>48</v>
      </c>
      <c r="O4178" t="s">
        <v>48</v>
      </c>
      <c r="P4178" t="s">
        <v>70</v>
      </c>
      <c r="Q4178" t="s">
        <v>97</v>
      </c>
      <c r="R4178" s="6">
        <f>_xlfn.XLOOKUP(CleanedData[[#This Row],[Product]],'02_Lookup_Tables'!$A$2:$A$126,'02_Lookup_Tables'!$B$2:$B$126)</f>
        <v>209.53</v>
      </c>
      <c r="S4178" t="str">
        <f>VLOOKUP(CleanedData[[#This Row],[Product]],'02_Lookup_Tables'!$H$2:$I$126,2,FALSE)</f>
        <v>Food</v>
      </c>
      <c r="T4178" t="str">
        <f>VLOOKUP(CleanedData[[#This Row],[Province]],'02_Lookup_Tables'!$D$2:$E$10,2, FALSE)</f>
        <v>Gauteng Region</v>
      </c>
      <c r="U4178" t="str" cm="1">
        <f t="array" ref="U4178">_xlfn.IFS(CleanedData[[#This Row],[Purchase Amount]]&lt;500,"Low",
CleanedData[[#This Row],[Purchase Amount]]&lt;5000,"Medium",
TRUE,"High")</f>
        <v>Low</v>
      </c>
      <c r="V4178" t="str">
        <f>TEXT(CleanedData[[#This Row],[Date]],"mmmm")</f>
        <v>November</v>
      </c>
      <c r="W4178" t="str">
        <f>"Q"&amp;ROUNDUP(MONTH(CleanedData[[#This Row],[Date]])/3,0)</f>
        <v>Q4</v>
      </c>
      <c r="X4178" t="str">
        <f>IF(CleanedData[[#This Row],[Purchase Amount]]&gt;=5000,"Yes","No")</f>
        <v>No</v>
      </c>
      <c r="Y4178">
        <f>IF(CleanedData[[#This Row],[Recommend]]="Yes",1,0)</f>
        <v>1</v>
      </c>
      <c r="Z4178" s="6">
        <f>CleanedData[[#This Row],[Purchase Amount]]*0.15</f>
        <v>31.429499999999997</v>
      </c>
      <c r="AA4178" s="6">
        <f>CleanedData[[#This Row],[Purchase Amount]]*1.15</f>
        <v>240.95949999999999</v>
      </c>
    </row>
    <row r="4179" spans="1:27" x14ac:dyDescent="0.3">
      <c r="A4179">
        <v>5053</v>
      </c>
      <c r="B4179" t="s">
        <v>4404</v>
      </c>
      <c r="C4179" s="1">
        <v>45659</v>
      </c>
      <c r="D4179">
        <v>73</v>
      </c>
      <c r="E4179" t="s">
        <v>60</v>
      </c>
      <c r="F4179" t="s">
        <v>130</v>
      </c>
      <c r="G4179" t="s">
        <v>320</v>
      </c>
      <c r="H4179">
        <v>3</v>
      </c>
      <c r="I4179" t="s">
        <v>42</v>
      </c>
      <c r="J4179" t="s">
        <v>43</v>
      </c>
      <c r="K4179" t="s">
        <v>44</v>
      </c>
      <c r="L4179" t="s">
        <v>45</v>
      </c>
      <c r="M4179" t="s">
        <v>75</v>
      </c>
      <c r="N4179" t="s">
        <v>48</v>
      </c>
      <c r="O4179" t="s">
        <v>89</v>
      </c>
      <c r="P4179" t="s">
        <v>49</v>
      </c>
      <c r="Q4179" t="s">
        <v>97</v>
      </c>
      <c r="R4179" s="6">
        <f>_xlfn.XLOOKUP(CleanedData[[#This Row],[Product]],'02_Lookup_Tables'!$A$2:$A$126,'02_Lookup_Tables'!$B$2:$B$126)</f>
        <v>375.53</v>
      </c>
      <c r="S4179" t="str">
        <f>VLOOKUP(CleanedData[[#This Row],[Product]],'02_Lookup_Tables'!$H$2:$I$126,2,FALSE)</f>
        <v>Toys &amp; Games</v>
      </c>
      <c r="T4179" t="str">
        <f>VLOOKUP(CleanedData[[#This Row],[Province]],'02_Lookup_Tables'!$D$2:$E$10,2, FALSE)</f>
        <v>Eastern Region</v>
      </c>
      <c r="U4179" t="str" cm="1">
        <f t="array" ref="U4179">_xlfn.IFS(CleanedData[[#This Row],[Purchase Amount]]&lt;500,"Low",
CleanedData[[#This Row],[Purchase Amount]]&lt;5000,"Medium",
TRUE,"High")</f>
        <v>Low</v>
      </c>
      <c r="V4179" t="str">
        <f>TEXT(CleanedData[[#This Row],[Date]],"mmmm")</f>
        <v>January</v>
      </c>
      <c r="W4179" t="str">
        <f>"Q"&amp;ROUNDUP(MONTH(CleanedData[[#This Row],[Date]])/3,0)</f>
        <v>Q1</v>
      </c>
      <c r="X4179" t="str">
        <f>IF(CleanedData[[#This Row],[Purchase Amount]]&gt;=5000,"Yes","No")</f>
        <v>No</v>
      </c>
      <c r="Y4179">
        <f>IF(CleanedData[[#This Row],[Recommend]]="Yes",1,0)</f>
        <v>0</v>
      </c>
      <c r="Z4179" s="6">
        <f>CleanedData[[#This Row],[Purchase Amount]]*0.15</f>
        <v>56.329499999999996</v>
      </c>
      <c r="AA4179" s="6">
        <f>CleanedData[[#This Row],[Purchase Amount]]*1.15</f>
        <v>431.85949999999991</v>
      </c>
    </row>
    <row r="4180" spans="1:27" x14ac:dyDescent="0.3">
      <c r="A4180">
        <v>5056</v>
      </c>
      <c r="B4180" t="s">
        <v>4405</v>
      </c>
      <c r="C4180" s="1">
        <v>45834</v>
      </c>
      <c r="D4180">
        <v>72</v>
      </c>
      <c r="E4180" t="s">
        <v>52</v>
      </c>
      <c r="F4180" t="s">
        <v>108</v>
      </c>
      <c r="G4180" t="s">
        <v>311</v>
      </c>
      <c r="H4180">
        <v>1</v>
      </c>
      <c r="I4180" t="s">
        <v>45</v>
      </c>
      <c r="J4180" t="s">
        <v>63</v>
      </c>
      <c r="K4180" t="s">
        <v>55</v>
      </c>
      <c r="L4180" t="s">
        <v>45</v>
      </c>
      <c r="M4180" t="s">
        <v>123</v>
      </c>
      <c r="N4180" t="s">
        <v>80</v>
      </c>
      <c r="O4180" t="s">
        <v>89</v>
      </c>
      <c r="P4180" t="s">
        <v>49</v>
      </c>
      <c r="Q4180" t="s">
        <v>97</v>
      </c>
      <c r="R4180" s="6">
        <f>_xlfn.XLOOKUP(CleanedData[[#This Row],[Product]],'02_Lookup_Tables'!$A$2:$A$126,'02_Lookup_Tables'!$B$2:$B$126)</f>
        <v>954.6</v>
      </c>
      <c r="S4180" t="str">
        <f>VLOOKUP(CleanedData[[#This Row],[Product]],'02_Lookup_Tables'!$H$2:$I$126,2,FALSE)</f>
        <v>Apparel</v>
      </c>
      <c r="T4180" t="str">
        <f>VLOOKUP(CleanedData[[#This Row],[Province]],'02_Lookup_Tables'!$D$2:$E$10,2, FALSE)</f>
        <v>Gauteng Region</v>
      </c>
      <c r="U4180" t="str" cm="1">
        <f t="array" ref="U4180">_xlfn.IFS(CleanedData[[#This Row],[Purchase Amount]]&lt;500,"Low",
CleanedData[[#This Row],[Purchase Amount]]&lt;5000,"Medium",
TRUE,"High")</f>
        <v>Medium</v>
      </c>
      <c r="V4180" t="str">
        <f>TEXT(CleanedData[[#This Row],[Date]],"mmmm")</f>
        <v>June</v>
      </c>
      <c r="W4180" t="str">
        <f>"Q"&amp;ROUNDUP(MONTH(CleanedData[[#This Row],[Date]])/3,0)</f>
        <v>Q2</v>
      </c>
      <c r="X4180" t="str">
        <f>IF(CleanedData[[#This Row],[Purchase Amount]]&gt;=5000,"Yes","No")</f>
        <v>No</v>
      </c>
      <c r="Y4180">
        <f>IF(CleanedData[[#This Row],[Recommend]]="Yes",1,0)</f>
        <v>1</v>
      </c>
      <c r="Z4180" s="6">
        <f>CleanedData[[#This Row],[Purchase Amount]]*0.15</f>
        <v>143.19</v>
      </c>
      <c r="AA4180" s="6">
        <f>CleanedData[[#This Row],[Purchase Amount]]*1.15</f>
        <v>1097.79</v>
      </c>
    </row>
    <row r="4181" spans="1:27" x14ac:dyDescent="0.3">
      <c r="A4181">
        <v>5057</v>
      </c>
      <c r="B4181" t="s">
        <v>4406</v>
      </c>
      <c r="C4181" s="1">
        <v>45997</v>
      </c>
      <c r="D4181">
        <v>36</v>
      </c>
      <c r="E4181" t="s">
        <v>52</v>
      </c>
      <c r="F4181" t="s">
        <v>61</v>
      </c>
      <c r="G4181" t="s">
        <v>417</v>
      </c>
      <c r="H4181">
        <v>2</v>
      </c>
      <c r="I4181" t="s">
        <v>42</v>
      </c>
      <c r="J4181" t="s">
        <v>69</v>
      </c>
      <c r="K4181" t="s">
        <v>44</v>
      </c>
      <c r="L4181" t="s">
        <v>45</v>
      </c>
      <c r="M4181" t="s">
        <v>46</v>
      </c>
      <c r="N4181" t="s">
        <v>47</v>
      </c>
      <c r="O4181" t="s">
        <v>89</v>
      </c>
      <c r="P4181" t="s">
        <v>49</v>
      </c>
      <c r="Q4181" t="s">
        <v>81</v>
      </c>
      <c r="R4181" s="6">
        <f>_xlfn.XLOOKUP(CleanedData[[#This Row],[Product]],'02_Lookup_Tables'!$A$2:$A$126,'02_Lookup_Tables'!$B$2:$B$126)</f>
        <v>274.49</v>
      </c>
      <c r="S4181" t="str">
        <f>VLOOKUP(CleanedData[[#This Row],[Product]],'02_Lookup_Tables'!$H$2:$I$126,2,FALSE)</f>
        <v>Beauty &amp; Personal Care</v>
      </c>
      <c r="T4181" t="str">
        <f>VLOOKUP(CleanedData[[#This Row],[Province]],'02_Lookup_Tables'!$D$2:$E$10,2, FALSE)</f>
        <v>Southern Region</v>
      </c>
      <c r="U4181" t="str" cm="1">
        <f t="array" ref="U4181">_xlfn.IFS(CleanedData[[#This Row],[Purchase Amount]]&lt;500,"Low",
CleanedData[[#This Row],[Purchase Amount]]&lt;5000,"Medium",
TRUE,"High")</f>
        <v>Low</v>
      </c>
      <c r="V4181" t="str">
        <f>TEXT(CleanedData[[#This Row],[Date]],"mmmm")</f>
        <v>December</v>
      </c>
      <c r="W4181" t="str">
        <f>"Q"&amp;ROUNDUP(MONTH(CleanedData[[#This Row],[Date]])/3,0)</f>
        <v>Q4</v>
      </c>
      <c r="X4181" t="str">
        <f>IF(CleanedData[[#This Row],[Purchase Amount]]&gt;=5000,"Yes","No")</f>
        <v>No</v>
      </c>
      <c r="Y4181">
        <f>IF(CleanedData[[#This Row],[Recommend]]="Yes",1,0)</f>
        <v>0</v>
      </c>
      <c r="Z4181" s="6">
        <f>CleanedData[[#This Row],[Purchase Amount]]*0.15</f>
        <v>41.173499999999997</v>
      </c>
      <c r="AA4181" s="6">
        <f>CleanedData[[#This Row],[Purchase Amount]]*1.15</f>
        <v>315.6635</v>
      </c>
    </row>
    <row r="4182" spans="1:27" x14ac:dyDescent="0.3">
      <c r="A4182">
        <v>5058</v>
      </c>
      <c r="B4182" t="s">
        <v>4407</v>
      </c>
      <c r="C4182" s="1">
        <v>45714</v>
      </c>
      <c r="D4182">
        <v>46</v>
      </c>
      <c r="E4182" t="s">
        <v>52</v>
      </c>
      <c r="F4182" t="s">
        <v>40</v>
      </c>
      <c r="G4182" t="s">
        <v>243</v>
      </c>
      <c r="H4182">
        <v>4</v>
      </c>
      <c r="I4182" t="s">
        <v>45</v>
      </c>
      <c r="J4182" t="s">
        <v>63</v>
      </c>
      <c r="K4182" t="s">
        <v>55</v>
      </c>
      <c r="L4182" t="s">
        <v>42</v>
      </c>
      <c r="M4182" t="s">
        <v>196</v>
      </c>
      <c r="N4182" t="s">
        <v>96</v>
      </c>
      <c r="O4182" t="s">
        <v>89</v>
      </c>
      <c r="P4182" t="s">
        <v>70</v>
      </c>
      <c r="Q4182" t="s">
        <v>93</v>
      </c>
      <c r="R4182" s="6">
        <f>_xlfn.XLOOKUP(CleanedData[[#This Row],[Product]],'02_Lookup_Tables'!$A$2:$A$126,'02_Lookup_Tables'!$B$2:$B$126)</f>
        <v>551.66</v>
      </c>
      <c r="S4182" t="str">
        <f>VLOOKUP(CleanedData[[#This Row],[Product]],'02_Lookup_Tables'!$H$2:$I$126,2,FALSE)</f>
        <v>Accessories</v>
      </c>
      <c r="T4182" t="str">
        <f>VLOOKUP(CleanedData[[#This Row],[Province]],'02_Lookup_Tables'!$D$2:$E$10,2, FALSE)</f>
        <v>Northern Region</v>
      </c>
      <c r="U4182" t="str" cm="1">
        <f t="array" ref="U4182">_xlfn.IFS(CleanedData[[#This Row],[Purchase Amount]]&lt;500,"Low",
CleanedData[[#This Row],[Purchase Amount]]&lt;5000,"Medium",
TRUE,"High")</f>
        <v>Medium</v>
      </c>
      <c r="V4182" t="str">
        <f>TEXT(CleanedData[[#This Row],[Date]],"mmmm")</f>
        <v>February</v>
      </c>
      <c r="W4182" t="str">
        <f>"Q"&amp;ROUNDUP(MONTH(CleanedData[[#This Row],[Date]])/3,0)</f>
        <v>Q1</v>
      </c>
      <c r="X4182" t="str">
        <f>IF(CleanedData[[#This Row],[Purchase Amount]]&gt;=5000,"Yes","No")</f>
        <v>No</v>
      </c>
      <c r="Y4182">
        <f>IF(CleanedData[[#This Row],[Recommend]]="Yes",1,0)</f>
        <v>1</v>
      </c>
      <c r="Z4182" s="6">
        <f>CleanedData[[#This Row],[Purchase Amount]]*0.15</f>
        <v>82.748999999999995</v>
      </c>
      <c r="AA4182" s="6">
        <f>CleanedData[[#This Row],[Purchase Amount]]*1.15</f>
        <v>634.40899999999988</v>
      </c>
    </row>
    <row r="4183" spans="1:27" x14ac:dyDescent="0.3">
      <c r="A4183">
        <v>5060</v>
      </c>
      <c r="B4183" t="s">
        <v>4408</v>
      </c>
      <c r="C4183" s="1">
        <v>45804</v>
      </c>
      <c r="D4183">
        <v>68</v>
      </c>
      <c r="E4183" t="s">
        <v>52</v>
      </c>
      <c r="F4183" t="s">
        <v>125</v>
      </c>
      <c r="G4183" t="s">
        <v>216</v>
      </c>
      <c r="H4183">
        <v>3</v>
      </c>
      <c r="I4183" t="s">
        <v>45</v>
      </c>
      <c r="J4183" t="s">
        <v>63</v>
      </c>
      <c r="K4183" t="s">
        <v>64</v>
      </c>
      <c r="L4183" t="s">
        <v>42</v>
      </c>
      <c r="M4183" t="s">
        <v>123</v>
      </c>
      <c r="N4183" t="s">
        <v>48</v>
      </c>
      <c r="O4183" t="s">
        <v>89</v>
      </c>
      <c r="P4183" t="s">
        <v>49</v>
      </c>
      <c r="Q4183" t="s">
        <v>97</v>
      </c>
      <c r="R4183" s="6">
        <f>_xlfn.XLOOKUP(CleanedData[[#This Row],[Product]],'02_Lookup_Tables'!$A$2:$A$126,'02_Lookup_Tables'!$B$2:$B$126)</f>
        <v>929.55</v>
      </c>
      <c r="S4183" t="str">
        <f>VLOOKUP(CleanedData[[#This Row],[Product]],'02_Lookup_Tables'!$H$2:$I$126,2,FALSE)</f>
        <v>Accessories</v>
      </c>
      <c r="T4183" t="str">
        <f>VLOOKUP(CleanedData[[#This Row],[Province]],'02_Lookup_Tables'!$D$2:$E$10,2, FALSE)</f>
        <v>Western Region</v>
      </c>
      <c r="U4183" t="str" cm="1">
        <f t="array" ref="U4183">_xlfn.IFS(CleanedData[[#This Row],[Purchase Amount]]&lt;500,"Low",
CleanedData[[#This Row],[Purchase Amount]]&lt;5000,"Medium",
TRUE,"High")</f>
        <v>Medium</v>
      </c>
      <c r="V4183" t="str">
        <f>TEXT(CleanedData[[#This Row],[Date]],"mmmm")</f>
        <v>May</v>
      </c>
      <c r="W4183" t="str">
        <f>"Q"&amp;ROUNDUP(MONTH(CleanedData[[#This Row],[Date]])/3,0)</f>
        <v>Q2</v>
      </c>
      <c r="X4183" t="str">
        <f>IF(CleanedData[[#This Row],[Purchase Amount]]&gt;=5000,"Yes","No")</f>
        <v>No</v>
      </c>
      <c r="Y4183">
        <f>IF(CleanedData[[#This Row],[Recommend]]="Yes",1,0)</f>
        <v>1</v>
      </c>
      <c r="Z4183" s="6">
        <f>CleanedData[[#This Row],[Purchase Amount]]*0.15</f>
        <v>139.43249999999998</v>
      </c>
      <c r="AA4183" s="6">
        <f>CleanedData[[#This Row],[Purchase Amount]]*1.15</f>
        <v>1068.9824999999998</v>
      </c>
    </row>
    <row r="4184" spans="1:27" x14ac:dyDescent="0.3">
      <c r="A4184">
        <v>5061</v>
      </c>
      <c r="B4184" t="s">
        <v>4409</v>
      </c>
      <c r="C4184" s="1">
        <v>45817</v>
      </c>
      <c r="D4184">
        <v>79</v>
      </c>
      <c r="E4184" t="s">
        <v>60</v>
      </c>
      <c r="F4184" t="s">
        <v>72</v>
      </c>
      <c r="G4184" t="s">
        <v>235</v>
      </c>
      <c r="H4184">
        <v>5</v>
      </c>
      <c r="I4184" t="s">
        <v>45</v>
      </c>
      <c r="J4184" t="s">
        <v>63</v>
      </c>
      <c r="K4184" t="s">
        <v>55</v>
      </c>
      <c r="L4184" t="s">
        <v>42</v>
      </c>
      <c r="M4184" t="s">
        <v>151</v>
      </c>
      <c r="N4184" t="s">
        <v>57</v>
      </c>
      <c r="O4184" t="s">
        <v>89</v>
      </c>
      <c r="P4184" t="s">
        <v>70</v>
      </c>
      <c r="Q4184" t="s">
        <v>97</v>
      </c>
      <c r="R4184" s="6">
        <f>_xlfn.XLOOKUP(CleanedData[[#This Row],[Product]],'02_Lookup_Tables'!$A$2:$A$126,'02_Lookup_Tables'!$B$2:$B$126)</f>
        <v>306.57</v>
      </c>
      <c r="S4184" t="str">
        <f>VLOOKUP(CleanedData[[#This Row],[Product]],'02_Lookup_Tables'!$H$2:$I$126,2,FALSE)</f>
        <v>Toys &amp; Games</v>
      </c>
      <c r="T4184" t="str">
        <f>VLOOKUP(CleanedData[[#This Row],[Province]],'02_Lookup_Tables'!$D$2:$E$10,2, FALSE)</f>
        <v>Central Region</v>
      </c>
      <c r="U4184" t="str" cm="1">
        <f t="array" ref="U4184">_xlfn.IFS(CleanedData[[#This Row],[Purchase Amount]]&lt;500,"Low",
CleanedData[[#This Row],[Purchase Amount]]&lt;5000,"Medium",
TRUE,"High")</f>
        <v>Low</v>
      </c>
      <c r="V4184" t="str">
        <f>TEXT(CleanedData[[#This Row],[Date]],"mmmm")</f>
        <v>June</v>
      </c>
      <c r="W4184" t="str">
        <f>"Q"&amp;ROUNDUP(MONTH(CleanedData[[#This Row],[Date]])/3,0)</f>
        <v>Q2</v>
      </c>
      <c r="X4184" t="str">
        <f>IF(CleanedData[[#This Row],[Purchase Amount]]&gt;=5000,"Yes","No")</f>
        <v>No</v>
      </c>
      <c r="Y4184">
        <f>IF(CleanedData[[#This Row],[Recommend]]="Yes",1,0)</f>
        <v>1</v>
      </c>
      <c r="Z4184" s="6">
        <f>CleanedData[[#This Row],[Purchase Amount]]*0.15</f>
        <v>45.985499999999995</v>
      </c>
      <c r="AA4184" s="6">
        <f>CleanedData[[#This Row],[Purchase Amount]]*1.15</f>
        <v>352.55549999999994</v>
      </c>
    </row>
    <row r="4185" spans="1:27" x14ac:dyDescent="0.3">
      <c r="A4185">
        <v>5062</v>
      </c>
      <c r="B4185" t="s">
        <v>4410</v>
      </c>
      <c r="C4185" s="1">
        <v>45766</v>
      </c>
      <c r="D4185">
        <v>36</v>
      </c>
      <c r="E4185" t="s">
        <v>39</v>
      </c>
      <c r="F4185" t="s">
        <v>40</v>
      </c>
      <c r="G4185" t="s">
        <v>278</v>
      </c>
      <c r="H4185">
        <v>3</v>
      </c>
      <c r="I4185" t="s">
        <v>45</v>
      </c>
      <c r="J4185" t="s">
        <v>69</v>
      </c>
      <c r="K4185" t="s">
        <v>64</v>
      </c>
      <c r="L4185" t="s">
        <v>42</v>
      </c>
      <c r="M4185" t="s">
        <v>180</v>
      </c>
      <c r="N4185" t="s">
        <v>48</v>
      </c>
      <c r="O4185" t="s">
        <v>89</v>
      </c>
      <c r="P4185" t="s">
        <v>49</v>
      </c>
      <c r="Q4185" t="s">
        <v>81</v>
      </c>
      <c r="R4185" s="6">
        <f>_xlfn.XLOOKUP(CleanedData[[#This Row],[Product]],'02_Lookup_Tables'!$A$2:$A$126,'02_Lookup_Tables'!$B$2:$B$126)</f>
        <v>45.96</v>
      </c>
      <c r="S4185" t="str">
        <f>VLOOKUP(CleanedData[[#This Row],[Product]],'02_Lookup_Tables'!$H$2:$I$126,2,FALSE)</f>
        <v>Food</v>
      </c>
      <c r="T4185" t="str">
        <f>VLOOKUP(CleanedData[[#This Row],[Province]],'02_Lookup_Tables'!$D$2:$E$10,2, FALSE)</f>
        <v>Northern Region</v>
      </c>
      <c r="U4185" t="str" cm="1">
        <f t="array" ref="U4185">_xlfn.IFS(CleanedData[[#This Row],[Purchase Amount]]&lt;500,"Low",
CleanedData[[#This Row],[Purchase Amount]]&lt;5000,"Medium",
TRUE,"High")</f>
        <v>Low</v>
      </c>
      <c r="V4185" t="str">
        <f>TEXT(CleanedData[[#This Row],[Date]],"mmmm")</f>
        <v>April</v>
      </c>
      <c r="W4185" t="str">
        <f>"Q"&amp;ROUNDUP(MONTH(CleanedData[[#This Row],[Date]])/3,0)</f>
        <v>Q2</v>
      </c>
      <c r="X4185" t="str">
        <f>IF(CleanedData[[#This Row],[Purchase Amount]]&gt;=5000,"Yes","No")</f>
        <v>No</v>
      </c>
      <c r="Y4185">
        <f>IF(CleanedData[[#This Row],[Recommend]]="Yes",1,0)</f>
        <v>1</v>
      </c>
      <c r="Z4185" s="6">
        <f>CleanedData[[#This Row],[Purchase Amount]]*0.15</f>
        <v>6.8940000000000001</v>
      </c>
      <c r="AA4185" s="6">
        <f>CleanedData[[#This Row],[Purchase Amount]]*1.15</f>
        <v>52.853999999999999</v>
      </c>
    </row>
    <row r="4186" spans="1:27" x14ac:dyDescent="0.3">
      <c r="A4186">
        <v>5063</v>
      </c>
      <c r="B4186" t="s">
        <v>4411</v>
      </c>
      <c r="C4186" s="1">
        <v>45741</v>
      </c>
      <c r="D4186">
        <v>45</v>
      </c>
      <c r="E4186" t="s">
        <v>60</v>
      </c>
      <c r="F4186" t="s">
        <v>40</v>
      </c>
      <c r="G4186" t="s">
        <v>171</v>
      </c>
      <c r="H4186">
        <v>1</v>
      </c>
      <c r="I4186" t="s">
        <v>42</v>
      </c>
      <c r="J4186" t="s">
        <v>74</v>
      </c>
      <c r="K4186" t="s">
        <v>44</v>
      </c>
      <c r="L4186" t="s">
        <v>45</v>
      </c>
      <c r="M4186" t="s">
        <v>100</v>
      </c>
      <c r="N4186" t="s">
        <v>80</v>
      </c>
      <c r="O4186" t="s">
        <v>48</v>
      </c>
      <c r="P4186" t="s">
        <v>49</v>
      </c>
      <c r="Q4186" t="s">
        <v>93</v>
      </c>
      <c r="R4186" s="6">
        <f>_xlfn.XLOOKUP(CleanedData[[#This Row],[Product]],'02_Lookup_Tables'!$A$2:$A$126,'02_Lookup_Tables'!$B$2:$B$126)</f>
        <v>6710.27</v>
      </c>
      <c r="S4186" t="str">
        <f>VLOOKUP(CleanedData[[#This Row],[Product]],'02_Lookup_Tables'!$H$2:$I$126,2,FALSE)</f>
        <v>Home Devices</v>
      </c>
      <c r="T4186" t="str">
        <f>VLOOKUP(CleanedData[[#This Row],[Province]],'02_Lookup_Tables'!$D$2:$E$10,2, FALSE)</f>
        <v>Northern Region</v>
      </c>
      <c r="U4186" t="str" cm="1">
        <f t="array" ref="U4186">_xlfn.IFS(CleanedData[[#This Row],[Purchase Amount]]&lt;500,"Low",
CleanedData[[#This Row],[Purchase Amount]]&lt;5000,"Medium",
TRUE,"High")</f>
        <v>High</v>
      </c>
      <c r="V4186" t="str">
        <f>TEXT(CleanedData[[#This Row],[Date]],"mmmm")</f>
        <v>March</v>
      </c>
      <c r="W4186" t="str">
        <f>"Q"&amp;ROUNDUP(MONTH(CleanedData[[#This Row],[Date]])/3,0)</f>
        <v>Q1</v>
      </c>
      <c r="X4186" t="str">
        <f>IF(CleanedData[[#This Row],[Purchase Amount]]&gt;=5000,"Yes","No")</f>
        <v>Yes</v>
      </c>
      <c r="Y4186">
        <f>IF(CleanedData[[#This Row],[Recommend]]="Yes",1,0)</f>
        <v>0</v>
      </c>
      <c r="Z4186" s="6">
        <f>CleanedData[[#This Row],[Purchase Amount]]*0.15</f>
        <v>1006.5405000000001</v>
      </c>
      <c r="AA4186" s="6">
        <f>CleanedData[[#This Row],[Purchase Amount]]*1.15</f>
        <v>7716.8104999999996</v>
      </c>
    </row>
    <row r="4187" spans="1:27" x14ac:dyDescent="0.3">
      <c r="A4187">
        <v>5064</v>
      </c>
      <c r="B4187" t="s">
        <v>4412</v>
      </c>
      <c r="C4187" s="1">
        <v>45727</v>
      </c>
      <c r="D4187">
        <v>24</v>
      </c>
      <c r="E4187" t="s">
        <v>60</v>
      </c>
      <c r="F4187" t="s">
        <v>40</v>
      </c>
      <c r="G4187" t="s">
        <v>133</v>
      </c>
      <c r="H4187">
        <v>5</v>
      </c>
      <c r="I4187" t="s">
        <v>45</v>
      </c>
      <c r="J4187" t="s">
        <v>43</v>
      </c>
      <c r="K4187" t="s">
        <v>55</v>
      </c>
      <c r="L4187" t="s">
        <v>42</v>
      </c>
      <c r="M4187" t="s">
        <v>180</v>
      </c>
      <c r="N4187" t="s">
        <v>57</v>
      </c>
      <c r="O4187" t="s">
        <v>89</v>
      </c>
      <c r="P4187" t="s">
        <v>70</v>
      </c>
      <c r="Q4187" t="s">
        <v>66</v>
      </c>
      <c r="R4187" s="6">
        <f>_xlfn.XLOOKUP(CleanedData[[#This Row],[Product]],'02_Lookup_Tables'!$A$2:$A$126,'02_Lookup_Tables'!$B$2:$B$126)</f>
        <v>1734</v>
      </c>
      <c r="S4187" t="str">
        <f>VLOOKUP(CleanedData[[#This Row],[Product]],'02_Lookup_Tables'!$H$2:$I$126,2,FALSE)</f>
        <v>Home &amp; Living</v>
      </c>
      <c r="T4187" t="str">
        <f>VLOOKUP(CleanedData[[#This Row],[Province]],'02_Lookup_Tables'!$D$2:$E$10,2, FALSE)</f>
        <v>Northern Region</v>
      </c>
      <c r="U4187" t="str" cm="1">
        <f t="array" ref="U4187">_xlfn.IFS(CleanedData[[#This Row],[Purchase Amount]]&lt;500,"Low",
CleanedData[[#This Row],[Purchase Amount]]&lt;5000,"Medium",
TRUE,"High")</f>
        <v>Medium</v>
      </c>
      <c r="V4187" t="str">
        <f>TEXT(CleanedData[[#This Row],[Date]],"mmmm")</f>
        <v>March</v>
      </c>
      <c r="W4187" t="str">
        <f>"Q"&amp;ROUNDUP(MONTH(CleanedData[[#This Row],[Date]])/3,0)</f>
        <v>Q1</v>
      </c>
      <c r="X4187" t="str">
        <f>IF(CleanedData[[#This Row],[Purchase Amount]]&gt;=5000,"Yes","No")</f>
        <v>No</v>
      </c>
      <c r="Y4187">
        <f>IF(CleanedData[[#This Row],[Recommend]]="Yes",1,0)</f>
        <v>1</v>
      </c>
      <c r="Z4187" s="6">
        <f>CleanedData[[#This Row],[Purchase Amount]]*0.15</f>
        <v>260.09999999999997</v>
      </c>
      <c r="AA4187" s="6">
        <f>CleanedData[[#This Row],[Purchase Amount]]*1.15</f>
        <v>1994.1</v>
      </c>
    </row>
    <row r="4188" spans="1:27" x14ac:dyDescent="0.3">
      <c r="A4188">
        <v>5065</v>
      </c>
      <c r="B4188" t="s">
        <v>4413</v>
      </c>
      <c r="C4188" s="1">
        <v>45771</v>
      </c>
      <c r="D4188">
        <v>45</v>
      </c>
      <c r="E4188" t="s">
        <v>52</v>
      </c>
      <c r="F4188" t="s">
        <v>77</v>
      </c>
      <c r="G4188" t="s">
        <v>111</v>
      </c>
      <c r="H4188">
        <v>2</v>
      </c>
      <c r="I4188" t="s">
        <v>45</v>
      </c>
      <c r="J4188" t="s">
        <v>63</v>
      </c>
      <c r="K4188" t="s">
        <v>55</v>
      </c>
      <c r="L4188" t="s">
        <v>42</v>
      </c>
      <c r="M4188" t="s">
        <v>165</v>
      </c>
      <c r="N4188" t="s">
        <v>47</v>
      </c>
      <c r="O4188" t="s">
        <v>89</v>
      </c>
      <c r="P4188" t="s">
        <v>49</v>
      </c>
      <c r="Q4188" t="s">
        <v>93</v>
      </c>
      <c r="R4188" s="6">
        <f>_xlfn.XLOOKUP(CleanedData[[#This Row],[Product]],'02_Lookup_Tables'!$A$2:$A$126,'02_Lookup_Tables'!$B$2:$B$126)</f>
        <v>3576.97</v>
      </c>
      <c r="S4188" t="str">
        <f>VLOOKUP(CleanedData[[#This Row],[Product]],'02_Lookup_Tables'!$H$2:$I$126,2,FALSE)</f>
        <v>Home Devices</v>
      </c>
      <c r="T4188" t="str">
        <f>VLOOKUP(CleanedData[[#This Row],[Province]],'02_Lookup_Tables'!$D$2:$E$10,2, FALSE)</f>
        <v>Central Region</v>
      </c>
      <c r="U4188" t="str" cm="1">
        <f t="array" ref="U4188">_xlfn.IFS(CleanedData[[#This Row],[Purchase Amount]]&lt;500,"Low",
CleanedData[[#This Row],[Purchase Amount]]&lt;5000,"Medium",
TRUE,"High")</f>
        <v>Medium</v>
      </c>
      <c r="V4188" t="str">
        <f>TEXT(CleanedData[[#This Row],[Date]],"mmmm")</f>
        <v>April</v>
      </c>
      <c r="W4188" t="str">
        <f>"Q"&amp;ROUNDUP(MONTH(CleanedData[[#This Row],[Date]])/3,0)</f>
        <v>Q2</v>
      </c>
      <c r="X4188" t="str">
        <f>IF(CleanedData[[#This Row],[Purchase Amount]]&gt;=5000,"Yes","No")</f>
        <v>No</v>
      </c>
      <c r="Y4188">
        <f>IF(CleanedData[[#This Row],[Recommend]]="Yes",1,0)</f>
        <v>1</v>
      </c>
      <c r="Z4188" s="6">
        <f>CleanedData[[#This Row],[Purchase Amount]]*0.15</f>
        <v>536.54549999999995</v>
      </c>
      <c r="AA4188" s="6">
        <f>CleanedData[[#This Row],[Purchase Amount]]*1.15</f>
        <v>4113.5154999999995</v>
      </c>
    </row>
    <row r="4189" spans="1:27" x14ac:dyDescent="0.3">
      <c r="A4189">
        <v>5066</v>
      </c>
      <c r="B4189" t="s">
        <v>4414</v>
      </c>
      <c r="C4189" s="1">
        <v>45945</v>
      </c>
      <c r="D4189">
        <v>23</v>
      </c>
      <c r="E4189" t="s">
        <v>39</v>
      </c>
      <c r="F4189" t="s">
        <v>108</v>
      </c>
      <c r="G4189" t="s">
        <v>153</v>
      </c>
      <c r="H4189">
        <v>1</v>
      </c>
      <c r="I4189" t="s">
        <v>42</v>
      </c>
      <c r="J4189" t="s">
        <v>63</v>
      </c>
      <c r="K4189" t="s">
        <v>64</v>
      </c>
      <c r="L4189" t="s">
        <v>42</v>
      </c>
      <c r="M4189" t="s">
        <v>106</v>
      </c>
      <c r="N4189" t="s">
        <v>80</v>
      </c>
      <c r="O4189" t="s">
        <v>148</v>
      </c>
      <c r="P4189" t="s">
        <v>70</v>
      </c>
      <c r="Q4189" t="s">
        <v>66</v>
      </c>
      <c r="R4189" s="6">
        <f>_xlfn.XLOOKUP(CleanedData[[#This Row],[Product]],'02_Lookup_Tables'!$A$2:$A$126,'02_Lookup_Tables'!$B$2:$B$126)</f>
        <v>1011.68</v>
      </c>
      <c r="S4189" t="str">
        <f>VLOOKUP(CleanedData[[#This Row],[Product]],'02_Lookup_Tables'!$H$2:$I$126,2,FALSE)</f>
        <v>Accessories</v>
      </c>
      <c r="T4189" t="str">
        <f>VLOOKUP(CleanedData[[#This Row],[Province]],'02_Lookup_Tables'!$D$2:$E$10,2, FALSE)</f>
        <v>Gauteng Region</v>
      </c>
      <c r="U4189" t="str" cm="1">
        <f t="array" ref="U4189">_xlfn.IFS(CleanedData[[#This Row],[Purchase Amount]]&lt;500,"Low",
CleanedData[[#This Row],[Purchase Amount]]&lt;5000,"Medium",
TRUE,"High")</f>
        <v>Medium</v>
      </c>
      <c r="V4189" t="str">
        <f>TEXT(CleanedData[[#This Row],[Date]],"mmmm")</f>
        <v>October</v>
      </c>
      <c r="W4189" t="str">
        <f>"Q"&amp;ROUNDUP(MONTH(CleanedData[[#This Row],[Date]])/3,0)</f>
        <v>Q4</v>
      </c>
      <c r="X4189" t="str">
        <f>IF(CleanedData[[#This Row],[Purchase Amount]]&gt;=5000,"Yes","No")</f>
        <v>No</v>
      </c>
      <c r="Y4189">
        <f>IF(CleanedData[[#This Row],[Recommend]]="Yes",1,0)</f>
        <v>0</v>
      </c>
      <c r="Z4189" s="6">
        <f>CleanedData[[#This Row],[Purchase Amount]]*0.15</f>
        <v>151.75199999999998</v>
      </c>
      <c r="AA4189" s="6">
        <f>CleanedData[[#This Row],[Purchase Amount]]*1.15</f>
        <v>1163.4319999999998</v>
      </c>
    </row>
    <row r="4190" spans="1:27" x14ac:dyDescent="0.3">
      <c r="A4190">
        <v>5068</v>
      </c>
      <c r="B4190" t="s">
        <v>4415</v>
      </c>
      <c r="C4190" s="1">
        <v>45308</v>
      </c>
      <c r="D4190">
        <v>80</v>
      </c>
      <c r="E4190" t="s">
        <v>60</v>
      </c>
      <c r="F4190" t="s">
        <v>77</v>
      </c>
      <c r="G4190" t="s">
        <v>216</v>
      </c>
      <c r="H4190">
        <v>3</v>
      </c>
      <c r="I4190" t="s">
        <v>45</v>
      </c>
      <c r="J4190" t="s">
        <v>69</v>
      </c>
      <c r="K4190" t="s">
        <v>55</v>
      </c>
      <c r="L4190" t="s">
        <v>45</v>
      </c>
      <c r="M4190" t="s">
        <v>140</v>
      </c>
      <c r="N4190" t="s">
        <v>48</v>
      </c>
      <c r="O4190" t="s">
        <v>148</v>
      </c>
      <c r="P4190" t="s">
        <v>49</v>
      </c>
      <c r="Q4190" t="s">
        <v>97</v>
      </c>
      <c r="R4190" s="6">
        <f>_xlfn.XLOOKUP(CleanedData[[#This Row],[Product]],'02_Lookup_Tables'!$A$2:$A$126,'02_Lookup_Tables'!$B$2:$B$126)</f>
        <v>929.55</v>
      </c>
      <c r="S4190" t="str">
        <f>VLOOKUP(CleanedData[[#This Row],[Product]],'02_Lookup_Tables'!$H$2:$I$126,2,FALSE)</f>
        <v>Accessories</v>
      </c>
      <c r="T4190" t="str">
        <f>VLOOKUP(CleanedData[[#This Row],[Province]],'02_Lookup_Tables'!$D$2:$E$10,2, FALSE)</f>
        <v>Central Region</v>
      </c>
      <c r="U4190" t="str" cm="1">
        <f t="array" ref="U4190">_xlfn.IFS(CleanedData[[#This Row],[Purchase Amount]]&lt;500,"Low",
CleanedData[[#This Row],[Purchase Amount]]&lt;5000,"Medium",
TRUE,"High")</f>
        <v>Medium</v>
      </c>
      <c r="V4190" t="str">
        <f>TEXT(CleanedData[[#This Row],[Date]],"mmmm")</f>
        <v>January</v>
      </c>
      <c r="W4190" t="str">
        <f>"Q"&amp;ROUNDUP(MONTH(CleanedData[[#This Row],[Date]])/3,0)</f>
        <v>Q1</v>
      </c>
      <c r="X4190" t="str">
        <f>IF(CleanedData[[#This Row],[Purchase Amount]]&gt;=5000,"Yes","No")</f>
        <v>No</v>
      </c>
      <c r="Y4190">
        <f>IF(CleanedData[[#This Row],[Recommend]]="Yes",1,0)</f>
        <v>1</v>
      </c>
      <c r="Z4190" s="6">
        <f>CleanedData[[#This Row],[Purchase Amount]]*0.15</f>
        <v>139.43249999999998</v>
      </c>
      <c r="AA4190" s="6">
        <f>CleanedData[[#This Row],[Purchase Amount]]*1.15</f>
        <v>1068.9824999999998</v>
      </c>
    </row>
    <row r="4191" spans="1:27" x14ac:dyDescent="0.3">
      <c r="A4191">
        <v>5069</v>
      </c>
      <c r="B4191" t="s">
        <v>4416</v>
      </c>
      <c r="C4191" s="1">
        <v>45923</v>
      </c>
      <c r="D4191">
        <v>43</v>
      </c>
      <c r="E4191" t="s">
        <v>60</v>
      </c>
      <c r="F4191" t="s">
        <v>40</v>
      </c>
      <c r="G4191" t="s">
        <v>131</v>
      </c>
      <c r="H4191">
        <v>1</v>
      </c>
      <c r="I4191" t="s">
        <v>45</v>
      </c>
      <c r="J4191" t="s">
        <v>69</v>
      </c>
      <c r="K4191" t="s">
        <v>55</v>
      </c>
      <c r="L4191" t="s">
        <v>45</v>
      </c>
      <c r="M4191" t="s">
        <v>156</v>
      </c>
      <c r="N4191" t="s">
        <v>80</v>
      </c>
      <c r="O4191" t="s">
        <v>148</v>
      </c>
      <c r="P4191" t="s">
        <v>70</v>
      </c>
      <c r="Q4191" t="s">
        <v>81</v>
      </c>
      <c r="R4191" s="6">
        <f>_xlfn.XLOOKUP(CleanedData[[#This Row],[Product]],'02_Lookup_Tables'!$A$2:$A$126,'02_Lookup_Tables'!$B$2:$B$126)</f>
        <v>369.57</v>
      </c>
      <c r="S4191" t="str">
        <f>VLOOKUP(CleanedData[[#This Row],[Product]],'02_Lookup_Tables'!$H$2:$I$126,2,FALSE)</f>
        <v>Accessories</v>
      </c>
      <c r="T4191" t="str">
        <f>VLOOKUP(CleanedData[[#This Row],[Province]],'02_Lookup_Tables'!$D$2:$E$10,2, FALSE)</f>
        <v>Northern Region</v>
      </c>
      <c r="U4191" t="str" cm="1">
        <f t="array" ref="U4191">_xlfn.IFS(CleanedData[[#This Row],[Purchase Amount]]&lt;500,"Low",
CleanedData[[#This Row],[Purchase Amount]]&lt;5000,"Medium",
TRUE,"High")</f>
        <v>Low</v>
      </c>
      <c r="V4191" t="str">
        <f>TEXT(CleanedData[[#This Row],[Date]],"mmmm")</f>
        <v>September</v>
      </c>
      <c r="W4191" t="str">
        <f>"Q"&amp;ROUNDUP(MONTH(CleanedData[[#This Row],[Date]])/3,0)</f>
        <v>Q3</v>
      </c>
      <c r="X4191" t="str">
        <f>IF(CleanedData[[#This Row],[Purchase Amount]]&gt;=5000,"Yes","No")</f>
        <v>No</v>
      </c>
      <c r="Y4191">
        <f>IF(CleanedData[[#This Row],[Recommend]]="Yes",1,0)</f>
        <v>1</v>
      </c>
      <c r="Z4191" s="6">
        <f>CleanedData[[#This Row],[Purchase Amount]]*0.15</f>
        <v>55.435499999999998</v>
      </c>
      <c r="AA4191" s="6">
        <f>CleanedData[[#This Row],[Purchase Amount]]*1.15</f>
        <v>425.00549999999998</v>
      </c>
    </row>
    <row r="4192" spans="1:27" x14ac:dyDescent="0.3">
      <c r="A4192">
        <v>5070</v>
      </c>
      <c r="B4192" t="s">
        <v>4417</v>
      </c>
      <c r="C4192" s="1">
        <v>46013</v>
      </c>
      <c r="D4192">
        <v>34</v>
      </c>
      <c r="E4192" t="s">
        <v>52</v>
      </c>
      <c r="F4192" t="s">
        <v>77</v>
      </c>
      <c r="G4192" t="s">
        <v>563</v>
      </c>
      <c r="H4192">
        <v>5</v>
      </c>
      <c r="I4192" t="s">
        <v>45</v>
      </c>
      <c r="J4192" t="s">
        <v>69</v>
      </c>
      <c r="K4192" t="s">
        <v>44</v>
      </c>
      <c r="L4192" t="s">
        <v>42</v>
      </c>
      <c r="M4192" t="s">
        <v>147</v>
      </c>
      <c r="N4192" t="s">
        <v>57</v>
      </c>
      <c r="O4192" t="s">
        <v>148</v>
      </c>
      <c r="P4192" t="s">
        <v>49</v>
      </c>
      <c r="Q4192" t="s">
        <v>58</v>
      </c>
      <c r="R4192" s="6">
        <f>_xlfn.XLOOKUP(CleanedData[[#This Row],[Product]],'02_Lookup_Tables'!$A$2:$A$126,'02_Lookup_Tables'!$B$2:$B$126)</f>
        <v>11052.57</v>
      </c>
      <c r="S4192" t="str">
        <f>VLOOKUP(CleanedData[[#This Row],[Product]],'02_Lookup_Tables'!$H$2:$I$126,2,FALSE)</f>
        <v>Electronics</v>
      </c>
      <c r="T4192" t="str">
        <f>VLOOKUP(CleanedData[[#This Row],[Province]],'02_Lookup_Tables'!$D$2:$E$10,2, FALSE)</f>
        <v>Central Region</v>
      </c>
      <c r="U4192" t="str" cm="1">
        <f t="array" ref="U4192">_xlfn.IFS(CleanedData[[#This Row],[Purchase Amount]]&lt;500,"Low",
CleanedData[[#This Row],[Purchase Amount]]&lt;5000,"Medium",
TRUE,"High")</f>
        <v>High</v>
      </c>
      <c r="V4192" t="str">
        <f>TEXT(CleanedData[[#This Row],[Date]],"mmmm")</f>
        <v>December</v>
      </c>
      <c r="W4192" t="str">
        <f>"Q"&amp;ROUNDUP(MONTH(CleanedData[[#This Row],[Date]])/3,0)</f>
        <v>Q4</v>
      </c>
      <c r="X4192" t="str">
        <f>IF(CleanedData[[#This Row],[Purchase Amount]]&gt;=5000,"Yes","No")</f>
        <v>Yes</v>
      </c>
      <c r="Y4192">
        <f>IF(CleanedData[[#This Row],[Recommend]]="Yes",1,0)</f>
        <v>1</v>
      </c>
      <c r="Z4192" s="6">
        <f>CleanedData[[#This Row],[Purchase Amount]]*0.15</f>
        <v>1657.8854999999999</v>
      </c>
      <c r="AA4192" s="6">
        <f>CleanedData[[#This Row],[Purchase Amount]]*1.15</f>
        <v>12710.455499999998</v>
      </c>
    </row>
    <row r="4193" spans="1:27" x14ac:dyDescent="0.3">
      <c r="A4193">
        <v>5071</v>
      </c>
      <c r="B4193" t="s">
        <v>4418</v>
      </c>
      <c r="C4193" s="1">
        <v>45352</v>
      </c>
      <c r="D4193">
        <v>75</v>
      </c>
      <c r="E4193" t="s">
        <v>52</v>
      </c>
      <c r="F4193" t="s">
        <v>72</v>
      </c>
      <c r="G4193" t="s">
        <v>309</v>
      </c>
      <c r="H4193">
        <v>3</v>
      </c>
      <c r="I4193" t="s">
        <v>42</v>
      </c>
      <c r="J4193" t="s">
        <v>63</v>
      </c>
      <c r="K4193" t="s">
        <v>44</v>
      </c>
      <c r="L4193" t="s">
        <v>42</v>
      </c>
      <c r="M4193" t="s">
        <v>156</v>
      </c>
      <c r="N4193" t="s">
        <v>48</v>
      </c>
      <c r="O4193" t="s">
        <v>148</v>
      </c>
      <c r="P4193" t="s">
        <v>49</v>
      </c>
      <c r="Q4193" t="s">
        <v>97</v>
      </c>
      <c r="R4193" s="6">
        <f>_xlfn.XLOOKUP(CleanedData[[#This Row],[Product]],'02_Lookup_Tables'!$A$2:$A$126,'02_Lookup_Tables'!$B$2:$B$126)</f>
        <v>353.21</v>
      </c>
      <c r="S4193" t="str">
        <f>VLOOKUP(CleanedData[[#This Row],[Product]],'02_Lookup_Tables'!$H$2:$I$126,2,FALSE)</f>
        <v>Food</v>
      </c>
      <c r="T4193" t="str">
        <f>VLOOKUP(CleanedData[[#This Row],[Province]],'02_Lookup_Tables'!$D$2:$E$10,2, FALSE)</f>
        <v>Central Region</v>
      </c>
      <c r="U4193" t="str" cm="1">
        <f t="array" ref="U4193">_xlfn.IFS(CleanedData[[#This Row],[Purchase Amount]]&lt;500,"Low",
CleanedData[[#This Row],[Purchase Amount]]&lt;5000,"Medium",
TRUE,"High")</f>
        <v>Low</v>
      </c>
      <c r="V4193" t="str">
        <f>TEXT(CleanedData[[#This Row],[Date]],"mmmm")</f>
        <v>March</v>
      </c>
      <c r="W4193" t="str">
        <f>"Q"&amp;ROUNDUP(MONTH(CleanedData[[#This Row],[Date]])/3,0)</f>
        <v>Q1</v>
      </c>
      <c r="X4193" t="str">
        <f>IF(CleanedData[[#This Row],[Purchase Amount]]&gt;=5000,"Yes","No")</f>
        <v>No</v>
      </c>
      <c r="Y4193">
        <f>IF(CleanedData[[#This Row],[Recommend]]="Yes",1,0)</f>
        <v>0</v>
      </c>
      <c r="Z4193" s="6">
        <f>CleanedData[[#This Row],[Purchase Amount]]*0.15</f>
        <v>52.981499999999997</v>
      </c>
      <c r="AA4193" s="6">
        <f>CleanedData[[#This Row],[Purchase Amount]]*1.15</f>
        <v>406.19149999999996</v>
      </c>
    </row>
    <row r="4194" spans="1:27" x14ac:dyDescent="0.3">
      <c r="A4194">
        <v>5072</v>
      </c>
      <c r="B4194" t="s">
        <v>4419</v>
      </c>
      <c r="C4194" s="1">
        <v>45399</v>
      </c>
      <c r="D4194">
        <v>26</v>
      </c>
      <c r="E4194" t="s">
        <v>39</v>
      </c>
      <c r="F4194" t="s">
        <v>83</v>
      </c>
      <c r="G4194" t="s">
        <v>411</v>
      </c>
      <c r="H4194">
        <v>5</v>
      </c>
      <c r="I4194" t="s">
        <v>45</v>
      </c>
      <c r="J4194" t="s">
        <v>74</v>
      </c>
      <c r="K4194" t="s">
        <v>64</v>
      </c>
      <c r="L4194" t="s">
        <v>42</v>
      </c>
      <c r="N4194" t="s">
        <v>57</v>
      </c>
      <c r="O4194" t="s">
        <v>134</v>
      </c>
      <c r="P4194" t="s">
        <v>8646</v>
      </c>
      <c r="Q4194" t="s">
        <v>58</v>
      </c>
      <c r="R4194" s="6">
        <f>_xlfn.XLOOKUP(CleanedData[[#This Row],[Product]],'02_Lookup_Tables'!$A$2:$A$126,'02_Lookup_Tables'!$B$2:$B$126)</f>
        <v>103.4</v>
      </c>
      <c r="S4194" t="str">
        <f>VLOOKUP(CleanedData[[#This Row],[Product]],'02_Lookup_Tables'!$H$2:$I$126,2,FALSE)</f>
        <v>Food</v>
      </c>
      <c r="T4194" t="str">
        <f>VLOOKUP(CleanedData[[#This Row],[Province]],'02_Lookup_Tables'!$D$2:$E$10,2, FALSE)</f>
        <v>Western Region</v>
      </c>
      <c r="U4194" t="str" cm="1">
        <f t="array" ref="U4194">_xlfn.IFS(CleanedData[[#This Row],[Purchase Amount]]&lt;500,"Low",
CleanedData[[#This Row],[Purchase Amount]]&lt;5000,"Medium",
TRUE,"High")</f>
        <v>Low</v>
      </c>
      <c r="V4194" t="str">
        <f>TEXT(CleanedData[[#This Row],[Date]],"mmmm")</f>
        <v>April</v>
      </c>
      <c r="W4194" t="str">
        <f>"Q"&amp;ROUNDUP(MONTH(CleanedData[[#This Row],[Date]])/3,0)</f>
        <v>Q2</v>
      </c>
      <c r="X4194" t="str">
        <f>IF(CleanedData[[#This Row],[Purchase Amount]]&gt;=5000,"Yes","No")</f>
        <v>No</v>
      </c>
      <c r="Y4194">
        <f>IF(CleanedData[[#This Row],[Recommend]]="Yes",1,0)</f>
        <v>1</v>
      </c>
      <c r="Z4194" s="6">
        <f>CleanedData[[#This Row],[Purchase Amount]]*0.15</f>
        <v>15.51</v>
      </c>
      <c r="AA4194" s="6">
        <f>CleanedData[[#This Row],[Purchase Amount]]*1.15</f>
        <v>118.91</v>
      </c>
    </row>
    <row r="4195" spans="1:27" x14ac:dyDescent="0.3">
      <c r="A4195">
        <v>5073</v>
      </c>
      <c r="B4195" t="s">
        <v>4420</v>
      </c>
      <c r="C4195" s="1">
        <v>45587</v>
      </c>
      <c r="D4195">
        <v>55</v>
      </c>
      <c r="E4195" t="s">
        <v>52</v>
      </c>
      <c r="F4195" t="s">
        <v>108</v>
      </c>
      <c r="G4195" t="s">
        <v>450</v>
      </c>
      <c r="H4195">
        <v>1</v>
      </c>
      <c r="I4195" t="s">
        <v>45</v>
      </c>
      <c r="J4195" t="s">
        <v>74</v>
      </c>
      <c r="K4195" t="s">
        <v>64</v>
      </c>
      <c r="L4195" t="s">
        <v>42</v>
      </c>
      <c r="M4195" t="s">
        <v>112</v>
      </c>
      <c r="N4195" t="s">
        <v>80</v>
      </c>
      <c r="O4195" t="s">
        <v>48</v>
      </c>
      <c r="P4195" t="s">
        <v>49</v>
      </c>
      <c r="Q4195" t="s">
        <v>50</v>
      </c>
      <c r="R4195" s="6">
        <f>_xlfn.XLOOKUP(CleanedData[[#This Row],[Product]],'02_Lookup_Tables'!$A$2:$A$126,'02_Lookup_Tables'!$B$2:$B$126)</f>
        <v>74.72</v>
      </c>
      <c r="S4195" t="str">
        <f>VLOOKUP(CleanedData[[#This Row],[Product]],'02_Lookup_Tables'!$H$2:$I$126,2,FALSE)</f>
        <v>Food</v>
      </c>
      <c r="T4195" t="str">
        <f>VLOOKUP(CleanedData[[#This Row],[Province]],'02_Lookup_Tables'!$D$2:$E$10,2, FALSE)</f>
        <v>Gauteng Region</v>
      </c>
      <c r="U4195" t="str" cm="1">
        <f t="array" ref="U4195">_xlfn.IFS(CleanedData[[#This Row],[Purchase Amount]]&lt;500,"Low",
CleanedData[[#This Row],[Purchase Amount]]&lt;5000,"Medium",
TRUE,"High")</f>
        <v>Low</v>
      </c>
      <c r="V4195" t="str">
        <f>TEXT(CleanedData[[#This Row],[Date]],"mmmm")</f>
        <v>October</v>
      </c>
      <c r="W4195" t="str">
        <f>"Q"&amp;ROUNDUP(MONTH(CleanedData[[#This Row],[Date]])/3,0)</f>
        <v>Q4</v>
      </c>
      <c r="X4195" t="str">
        <f>IF(CleanedData[[#This Row],[Purchase Amount]]&gt;=5000,"Yes","No")</f>
        <v>No</v>
      </c>
      <c r="Y4195">
        <f>IF(CleanedData[[#This Row],[Recommend]]="Yes",1,0)</f>
        <v>1</v>
      </c>
      <c r="Z4195" s="6">
        <f>CleanedData[[#This Row],[Purchase Amount]]*0.15</f>
        <v>11.208</v>
      </c>
      <c r="AA4195" s="6">
        <f>CleanedData[[#This Row],[Purchase Amount]]*1.15</f>
        <v>85.927999999999997</v>
      </c>
    </row>
    <row r="4196" spans="1:27" x14ac:dyDescent="0.3">
      <c r="A4196">
        <v>5074</v>
      </c>
      <c r="B4196" t="s">
        <v>4421</v>
      </c>
      <c r="C4196" s="1">
        <v>45544</v>
      </c>
      <c r="D4196">
        <v>41</v>
      </c>
      <c r="E4196" t="s">
        <v>52</v>
      </c>
      <c r="F4196" t="s">
        <v>108</v>
      </c>
      <c r="G4196" t="s">
        <v>248</v>
      </c>
      <c r="H4196">
        <v>4</v>
      </c>
      <c r="I4196" t="s">
        <v>45</v>
      </c>
      <c r="J4196" t="s">
        <v>43</v>
      </c>
      <c r="K4196" t="s">
        <v>44</v>
      </c>
      <c r="L4196" t="s">
        <v>45</v>
      </c>
      <c r="M4196" t="s">
        <v>208</v>
      </c>
      <c r="N4196" t="s">
        <v>96</v>
      </c>
      <c r="O4196" t="s">
        <v>89</v>
      </c>
      <c r="P4196" t="s">
        <v>70</v>
      </c>
      <c r="Q4196" t="s">
        <v>81</v>
      </c>
      <c r="R4196" s="6">
        <f>_xlfn.XLOOKUP(CleanedData[[#This Row],[Product]],'02_Lookup_Tables'!$A$2:$A$126,'02_Lookup_Tables'!$B$2:$B$126)</f>
        <v>8798.49</v>
      </c>
      <c r="S4196" t="str">
        <f>VLOOKUP(CleanedData[[#This Row],[Product]],'02_Lookup_Tables'!$H$2:$I$126,2,FALSE)</f>
        <v>Toys &amp; Games</v>
      </c>
      <c r="T4196" t="str">
        <f>VLOOKUP(CleanedData[[#This Row],[Province]],'02_Lookup_Tables'!$D$2:$E$10,2, FALSE)</f>
        <v>Gauteng Region</v>
      </c>
      <c r="U4196" t="str" cm="1">
        <f t="array" ref="U4196">_xlfn.IFS(CleanedData[[#This Row],[Purchase Amount]]&lt;500,"Low",
CleanedData[[#This Row],[Purchase Amount]]&lt;5000,"Medium",
TRUE,"High")</f>
        <v>High</v>
      </c>
      <c r="V4196" t="str">
        <f>TEXT(CleanedData[[#This Row],[Date]],"mmmm")</f>
        <v>September</v>
      </c>
      <c r="W4196" t="str">
        <f>"Q"&amp;ROUNDUP(MONTH(CleanedData[[#This Row],[Date]])/3,0)</f>
        <v>Q3</v>
      </c>
      <c r="X4196" t="str">
        <f>IF(CleanedData[[#This Row],[Purchase Amount]]&gt;=5000,"Yes","No")</f>
        <v>Yes</v>
      </c>
      <c r="Y4196">
        <f>IF(CleanedData[[#This Row],[Recommend]]="Yes",1,0)</f>
        <v>1</v>
      </c>
      <c r="Z4196" s="6">
        <f>CleanedData[[#This Row],[Purchase Amount]]*0.15</f>
        <v>1319.7735</v>
      </c>
      <c r="AA4196" s="6">
        <f>CleanedData[[#This Row],[Purchase Amount]]*1.15</f>
        <v>10118.263499999999</v>
      </c>
    </row>
    <row r="4197" spans="1:27" x14ac:dyDescent="0.3">
      <c r="A4197">
        <v>5075</v>
      </c>
      <c r="B4197" t="s">
        <v>4422</v>
      </c>
      <c r="C4197" s="1">
        <v>45469</v>
      </c>
      <c r="D4197">
        <v>41</v>
      </c>
      <c r="E4197" t="s">
        <v>39</v>
      </c>
      <c r="F4197" t="s">
        <v>108</v>
      </c>
      <c r="G4197" t="s">
        <v>336</v>
      </c>
      <c r="H4197">
        <v>4</v>
      </c>
      <c r="I4197" t="s">
        <v>42</v>
      </c>
      <c r="J4197" t="s">
        <v>54</v>
      </c>
      <c r="K4197" t="s">
        <v>55</v>
      </c>
      <c r="L4197" t="s">
        <v>45</v>
      </c>
      <c r="M4197" t="s">
        <v>231</v>
      </c>
      <c r="N4197" t="s">
        <v>96</v>
      </c>
      <c r="O4197" t="s">
        <v>89</v>
      </c>
      <c r="P4197" t="s">
        <v>70</v>
      </c>
      <c r="Q4197" t="s">
        <v>81</v>
      </c>
      <c r="R4197" s="6">
        <f>_xlfn.XLOOKUP(CleanedData[[#This Row],[Product]],'02_Lookup_Tables'!$A$2:$A$126,'02_Lookup_Tables'!$B$2:$B$126)</f>
        <v>812.2</v>
      </c>
      <c r="S4197" t="str">
        <f>VLOOKUP(CleanedData[[#This Row],[Product]],'02_Lookup_Tables'!$H$2:$I$126,2,FALSE)</f>
        <v>Sports &amp; Outdoors</v>
      </c>
      <c r="T4197" t="str">
        <f>VLOOKUP(CleanedData[[#This Row],[Province]],'02_Lookup_Tables'!$D$2:$E$10,2, FALSE)</f>
        <v>Gauteng Region</v>
      </c>
      <c r="U4197" t="str" cm="1">
        <f t="array" ref="U4197">_xlfn.IFS(CleanedData[[#This Row],[Purchase Amount]]&lt;500,"Low",
CleanedData[[#This Row],[Purchase Amount]]&lt;5000,"Medium",
TRUE,"High")</f>
        <v>Medium</v>
      </c>
      <c r="V4197" t="str">
        <f>TEXT(CleanedData[[#This Row],[Date]],"mmmm")</f>
        <v>June</v>
      </c>
      <c r="W4197" t="str">
        <f>"Q"&amp;ROUNDUP(MONTH(CleanedData[[#This Row],[Date]])/3,0)</f>
        <v>Q2</v>
      </c>
      <c r="X4197" t="str">
        <f>IF(CleanedData[[#This Row],[Purchase Amount]]&gt;=5000,"Yes","No")</f>
        <v>No</v>
      </c>
      <c r="Y4197">
        <f>IF(CleanedData[[#This Row],[Recommend]]="Yes",1,0)</f>
        <v>0</v>
      </c>
      <c r="Z4197" s="6">
        <f>CleanedData[[#This Row],[Purchase Amount]]*0.15</f>
        <v>121.83</v>
      </c>
      <c r="AA4197" s="6">
        <f>CleanedData[[#This Row],[Purchase Amount]]*1.15</f>
        <v>934.03</v>
      </c>
    </row>
    <row r="4198" spans="1:27" x14ac:dyDescent="0.3">
      <c r="A4198">
        <v>5078</v>
      </c>
      <c r="B4198" t="s">
        <v>4423</v>
      </c>
      <c r="C4198" s="1">
        <v>45604</v>
      </c>
      <c r="E4198" t="s">
        <v>39</v>
      </c>
      <c r="F4198" t="s">
        <v>68</v>
      </c>
      <c r="G4198" t="s">
        <v>203</v>
      </c>
      <c r="H4198">
        <v>2</v>
      </c>
      <c r="I4198" t="s">
        <v>42</v>
      </c>
      <c r="J4198" t="s">
        <v>69</v>
      </c>
      <c r="K4198" t="s">
        <v>64</v>
      </c>
      <c r="L4198" t="s">
        <v>45</v>
      </c>
      <c r="M4198" t="s">
        <v>106</v>
      </c>
      <c r="N4198" t="s">
        <v>47</v>
      </c>
      <c r="O4198" t="s">
        <v>148</v>
      </c>
      <c r="P4198" t="s">
        <v>70</v>
      </c>
      <c r="Q4198" t="s">
        <v>166</v>
      </c>
      <c r="R4198" s="6">
        <f>_xlfn.XLOOKUP(CleanedData[[#This Row],[Product]],'02_Lookup_Tables'!$A$2:$A$126,'02_Lookup_Tables'!$B$2:$B$126)</f>
        <v>2849.09</v>
      </c>
      <c r="S4198" t="str">
        <f>VLOOKUP(CleanedData[[#This Row],[Product]],'02_Lookup_Tables'!$H$2:$I$126,2,FALSE)</f>
        <v>Home &amp; Living</v>
      </c>
      <c r="T4198" t="str">
        <f>VLOOKUP(CleanedData[[#This Row],[Province]],'02_Lookup_Tables'!$D$2:$E$10,2, FALSE)</f>
        <v>Northern Region</v>
      </c>
      <c r="U4198" t="str" cm="1">
        <f t="array" ref="U4198">_xlfn.IFS(CleanedData[[#This Row],[Purchase Amount]]&lt;500,"Low",
CleanedData[[#This Row],[Purchase Amount]]&lt;5000,"Medium",
TRUE,"High")</f>
        <v>Medium</v>
      </c>
      <c r="V4198" t="str">
        <f>TEXT(CleanedData[[#This Row],[Date]],"mmmm")</f>
        <v>November</v>
      </c>
      <c r="W4198" t="str">
        <f>"Q"&amp;ROUNDUP(MONTH(CleanedData[[#This Row],[Date]])/3,0)</f>
        <v>Q4</v>
      </c>
      <c r="X4198" t="str">
        <f>IF(CleanedData[[#This Row],[Purchase Amount]]&gt;=5000,"Yes","No")</f>
        <v>No</v>
      </c>
      <c r="Y4198">
        <f>IF(CleanedData[[#This Row],[Recommend]]="Yes",1,0)</f>
        <v>0</v>
      </c>
      <c r="Z4198" s="6">
        <f>CleanedData[[#This Row],[Purchase Amount]]*0.15</f>
        <v>427.36349999999999</v>
      </c>
      <c r="AA4198" s="6">
        <f>CleanedData[[#This Row],[Purchase Amount]]*1.15</f>
        <v>3276.4535000000001</v>
      </c>
    </row>
    <row r="4199" spans="1:27" x14ac:dyDescent="0.3">
      <c r="A4199">
        <v>5079</v>
      </c>
      <c r="B4199" t="s">
        <v>4424</v>
      </c>
      <c r="C4199" s="1">
        <v>45457</v>
      </c>
      <c r="D4199">
        <v>80</v>
      </c>
      <c r="E4199" t="s">
        <v>39</v>
      </c>
      <c r="F4199" t="s">
        <v>72</v>
      </c>
      <c r="G4199" t="s">
        <v>160</v>
      </c>
      <c r="H4199">
        <v>2</v>
      </c>
      <c r="I4199" t="s">
        <v>42</v>
      </c>
      <c r="J4199" t="s">
        <v>74</v>
      </c>
      <c r="K4199" t="s">
        <v>55</v>
      </c>
      <c r="L4199" t="s">
        <v>42</v>
      </c>
      <c r="M4199" t="s">
        <v>165</v>
      </c>
      <c r="N4199" t="s">
        <v>47</v>
      </c>
      <c r="O4199" t="s">
        <v>89</v>
      </c>
      <c r="P4199" t="s">
        <v>49</v>
      </c>
      <c r="Q4199" t="s">
        <v>97</v>
      </c>
      <c r="R4199" s="6">
        <f>_xlfn.XLOOKUP(CleanedData[[#This Row],[Product]],'02_Lookup_Tables'!$A$2:$A$126,'02_Lookup_Tables'!$B$2:$B$126)</f>
        <v>294.33</v>
      </c>
      <c r="S4199" t="str">
        <f>VLOOKUP(CleanedData[[#This Row],[Product]],'02_Lookup_Tables'!$H$2:$I$126,2,FALSE)</f>
        <v>Toys &amp; Games</v>
      </c>
      <c r="T4199" t="str">
        <f>VLOOKUP(CleanedData[[#This Row],[Province]],'02_Lookup_Tables'!$D$2:$E$10,2, FALSE)</f>
        <v>Central Region</v>
      </c>
      <c r="U4199" t="str" cm="1">
        <f t="array" ref="U4199">_xlfn.IFS(CleanedData[[#This Row],[Purchase Amount]]&lt;500,"Low",
CleanedData[[#This Row],[Purchase Amount]]&lt;5000,"Medium",
TRUE,"High")</f>
        <v>Low</v>
      </c>
      <c r="V4199" t="str">
        <f>TEXT(CleanedData[[#This Row],[Date]],"mmmm")</f>
        <v>June</v>
      </c>
      <c r="W4199" t="str">
        <f>"Q"&amp;ROUNDUP(MONTH(CleanedData[[#This Row],[Date]])/3,0)</f>
        <v>Q2</v>
      </c>
      <c r="X4199" t="str">
        <f>IF(CleanedData[[#This Row],[Purchase Amount]]&gt;=5000,"Yes","No")</f>
        <v>No</v>
      </c>
      <c r="Y4199">
        <f>IF(CleanedData[[#This Row],[Recommend]]="Yes",1,0)</f>
        <v>0</v>
      </c>
      <c r="Z4199" s="6">
        <f>CleanedData[[#This Row],[Purchase Amount]]*0.15</f>
        <v>44.149499999999996</v>
      </c>
      <c r="AA4199" s="6">
        <f>CleanedData[[#This Row],[Purchase Amount]]*1.15</f>
        <v>338.47949999999997</v>
      </c>
    </row>
    <row r="4200" spans="1:27" x14ac:dyDescent="0.3">
      <c r="A4200">
        <v>5080</v>
      </c>
      <c r="B4200" t="s">
        <v>4425</v>
      </c>
      <c r="C4200" s="1">
        <v>45860</v>
      </c>
      <c r="D4200">
        <v>68</v>
      </c>
      <c r="E4200" t="s">
        <v>60</v>
      </c>
      <c r="F4200" t="s">
        <v>77</v>
      </c>
      <c r="G4200" t="s">
        <v>454</v>
      </c>
      <c r="H4200">
        <v>4</v>
      </c>
      <c r="I4200" t="s">
        <v>42</v>
      </c>
      <c r="J4200" t="s">
        <v>74</v>
      </c>
      <c r="K4200" t="s">
        <v>64</v>
      </c>
      <c r="L4200" t="s">
        <v>45</v>
      </c>
      <c r="M4200" t="s">
        <v>123</v>
      </c>
      <c r="N4200" t="s">
        <v>96</v>
      </c>
      <c r="O4200" t="s">
        <v>89</v>
      </c>
      <c r="P4200" t="s">
        <v>70</v>
      </c>
      <c r="Q4200" t="s">
        <v>97</v>
      </c>
      <c r="R4200" s="6">
        <f>_xlfn.XLOOKUP(CleanedData[[#This Row],[Product]],'02_Lookup_Tables'!$A$2:$A$126,'02_Lookup_Tables'!$B$2:$B$126)</f>
        <v>2413.3000000000002</v>
      </c>
      <c r="S4200" t="str">
        <f>VLOOKUP(CleanedData[[#This Row],[Product]],'02_Lookup_Tables'!$H$2:$I$126,2,FALSE)</f>
        <v>Electronics</v>
      </c>
      <c r="T4200" t="str">
        <f>VLOOKUP(CleanedData[[#This Row],[Province]],'02_Lookup_Tables'!$D$2:$E$10,2, FALSE)</f>
        <v>Central Region</v>
      </c>
      <c r="U4200" t="str" cm="1">
        <f t="array" ref="U4200">_xlfn.IFS(CleanedData[[#This Row],[Purchase Amount]]&lt;500,"Low",
CleanedData[[#This Row],[Purchase Amount]]&lt;5000,"Medium",
TRUE,"High")</f>
        <v>Medium</v>
      </c>
      <c r="V4200" t="str">
        <f>TEXT(CleanedData[[#This Row],[Date]],"mmmm")</f>
        <v>July</v>
      </c>
      <c r="W4200" t="str">
        <f>"Q"&amp;ROUNDUP(MONTH(CleanedData[[#This Row],[Date]])/3,0)</f>
        <v>Q3</v>
      </c>
      <c r="X4200" t="str">
        <f>IF(CleanedData[[#This Row],[Purchase Amount]]&gt;=5000,"Yes","No")</f>
        <v>No</v>
      </c>
      <c r="Y4200">
        <f>IF(CleanedData[[#This Row],[Recommend]]="Yes",1,0)</f>
        <v>0</v>
      </c>
      <c r="Z4200" s="6">
        <f>CleanedData[[#This Row],[Purchase Amount]]*0.15</f>
        <v>361.995</v>
      </c>
      <c r="AA4200" s="6">
        <f>CleanedData[[#This Row],[Purchase Amount]]*1.15</f>
        <v>2775.2950000000001</v>
      </c>
    </row>
    <row r="4201" spans="1:27" x14ac:dyDescent="0.3">
      <c r="A4201">
        <v>5081</v>
      </c>
      <c r="B4201" t="s">
        <v>4426</v>
      </c>
      <c r="C4201" s="1">
        <v>45597</v>
      </c>
      <c r="D4201">
        <v>25</v>
      </c>
      <c r="E4201" t="s">
        <v>39</v>
      </c>
      <c r="F4201" t="s">
        <v>72</v>
      </c>
      <c r="G4201" t="s">
        <v>153</v>
      </c>
      <c r="H4201">
        <v>4</v>
      </c>
      <c r="I4201" t="s">
        <v>42</v>
      </c>
      <c r="J4201" t="s">
        <v>63</v>
      </c>
      <c r="K4201" t="s">
        <v>44</v>
      </c>
      <c r="L4201" t="s">
        <v>45</v>
      </c>
      <c r="M4201" t="s">
        <v>75</v>
      </c>
      <c r="N4201" t="s">
        <v>96</v>
      </c>
      <c r="O4201" t="s">
        <v>89</v>
      </c>
      <c r="P4201" t="s">
        <v>70</v>
      </c>
      <c r="Q4201" t="s">
        <v>58</v>
      </c>
      <c r="R4201" s="6">
        <f>_xlfn.XLOOKUP(CleanedData[[#This Row],[Product]],'02_Lookup_Tables'!$A$2:$A$126,'02_Lookup_Tables'!$B$2:$B$126)</f>
        <v>1011.68</v>
      </c>
      <c r="S4201" t="str">
        <f>VLOOKUP(CleanedData[[#This Row],[Product]],'02_Lookup_Tables'!$H$2:$I$126,2,FALSE)</f>
        <v>Accessories</v>
      </c>
      <c r="T4201" t="str">
        <f>VLOOKUP(CleanedData[[#This Row],[Province]],'02_Lookup_Tables'!$D$2:$E$10,2, FALSE)</f>
        <v>Central Region</v>
      </c>
      <c r="U4201" t="str" cm="1">
        <f t="array" ref="U4201">_xlfn.IFS(CleanedData[[#This Row],[Purchase Amount]]&lt;500,"Low",
CleanedData[[#This Row],[Purchase Amount]]&lt;5000,"Medium",
TRUE,"High")</f>
        <v>Medium</v>
      </c>
      <c r="V4201" t="str">
        <f>TEXT(CleanedData[[#This Row],[Date]],"mmmm")</f>
        <v>November</v>
      </c>
      <c r="W4201" t="str">
        <f>"Q"&amp;ROUNDUP(MONTH(CleanedData[[#This Row],[Date]])/3,0)</f>
        <v>Q4</v>
      </c>
      <c r="X4201" t="str">
        <f>IF(CleanedData[[#This Row],[Purchase Amount]]&gt;=5000,"Yes","No")</f>
        <v>No</v>
      </c>
      <c r="Y4201">
        <f>IF(CleanedData[[#This Row],[Recommend]]="Yes",1,0)</f>
        <v>0</v>
      </c>
      <c r="Z4201" s="6">
        <f>CleanedData[[#This Row],[Purchase Amount]]*0.15</f>
        <v>151.75199999999998</v>
      </c>
      <c r="AA4201" s="6">
        <f>CleanedData[[#This Row],[Purchase Amount]]*1.15</f>
        <v>1163.4319999999998</v>
      </c>
    </row>
    <row r="4202" spans="1:27" x14ac:dyDescent="0.3">
      <c r="A4202">
        <v>5082</v>
      </c>
      <c r="B4202" t="s">
        <v>4427</v>
      </c>
      <c r="C4202" s="1">
        <v>45727</v>
      </c>
      <c r="E4202" t="s">
        <v>52</v>
      </c>
      <c r="F4202" t="s">
        <v>68</v>
      </c>
      <c r="G4202" t="s">
        <v>378</v>
      </c>
      <c r="H4202">
        <v>3</v>
      </c>
      <c r="I4202" t="s">
        <v>42</v>
      </c>
      <c r="J4202" t="s">
        <v>69</v>
      </c>
      <c r="K4202" t="s">
        <v>55</v>
      </c>
      <c r="L4202" t="s">
        <v>45</v>
      </c>
      <c r="N4202" t="s">
        <v>48</v>
      </c>
      <c r="O4202" t="s">
        <v>134</v>
      </c>
      <c r="P4202" t="s">
        <v>8646</v>
      </c>
      <c r="Q4202" t="s">
        <v>166</v>
      </c>
      <c r="R4202" s="6">
        <f>_xlfn.XLOOKUP(CleanedData[[#This Row],[Product]],'02_Lookup_Tables'!$A$2:$A$126,'02_Lookup_Tables'!$B$2:$B$126)</f>
        <v>40.11</v>
      </c>
      <c r="S4202" t="str">
        <f>VLOOKUP(CleanedData[[#This Row],[Product]],'02_Lookup_Tables'!$H$2:$I$126,2,FALSE)</f>
        <v>Food</v>
      </c>
      <c r="T4202" t="str">
        <f>VLOOKUP(CleanedData[[#This Row],[Province]],'02_Lookup_Tables'!$D$2:$E$10,2, FALSE)</f>
        <v>Northern Region</v>
      </c>
      <c r="U4202" t="str" cm="1">
        <f t="array" ref="U4202">_xlfn.IFS(CleanedData[[#This Row],[Purchase Amount]]&lt;500,"Low",
CleanedData[[#This Row],[Purchase Amount]]&lt;5000,"Medium",
TRUE,"High")</f>
        <v>Low</v>
      </c>
      <c r="V4202" t="str">
        <f>TEXT(CleanedData[[#This Row],[Date]],"mmmm")</f>
        <v>March</v>
      </c>
      <c r="W4202" t="str">
        <f>"Q"&amp;ROUNDUP(MONTH(CleanedData[[#This Row],[Date]])/3,0)</f>
        <v>Q1</v>
      </c>
      <c r="X4202" t="str">
        <f>IF(CleanedData[[#This Row],[Purchase Amount]]&gt;=5000,"Yes","No")</f>
        <v>No</v>
      </c>
      <c r="Y4202">
        <f>IF(CleanedData[[#This Row],[Recommend]]="Yes",1,0)</f>
        <v>0</v>
      </c>
      <c r="Z4202" s="6">
        <f>CleanedData[[#This Row],[Purchase Amount]]*0.15</f>
        <v>6.0164999999999997</v>
      </c>
      <c r="AA4202" s="6">
        <f>CleanedData[[#This Row],[Purchase Amount]]*1.15</f>
        <v>46.126499999999993</v>
      </c>
    </row>
    <row r="4203" spans="1:27" x14ac:dyDescent="0.3">
      <c r="A4203">
        <v>5083</v>
      </c>
      <c r="B4203" t="s">
        <v>4428</v>
      </c>
      <c r="C4203" s="1">
        <v>45757</v>
      </c>
      <c r="D4203">
        <v>31</v>
      </c>
      <c r="E4203" t="s">
        <v>52</v>
      </c>
      <c r="F4203" t="s">
        <v>61</v>
      </c>
      <c r="G4203" t="s">
        <v>53</v>
      </c>
      <c r="H4203">
        <v>4</v>
      </c>
      <c r="I4203" t="s">
        <v>45</v>
      </c>
      <c r="J4203" t="s">
        <v>74</v>
      </c>
      <c r="K4203" t="s">
        <v>64</v>
      </c>
      <c r="L4203" t="s">
        <v>42</v>
      </c>
      <c r="M4203" t="s">
        <v>236</v>
      </c>
      <c r="N4203" t="s">
        <v>96</v>
      </c>
      <c r="O4203" t="s">
        <v>89</v>
      </c>
      <c r="P4203" t="s">
        <v>70</v>
      </c>
      <c r="Q4203" t="s">
        <v>58</v>
      </c>
      <c r="R4203" s="6">
        <f>_xlfn.XLOOKUP(CleanedData[[#This Row],[Product]],'02_Lookup_Tables'!$A$2:$A$126,'02_Lookup_Tables'!$B$2:$B$126)</f>
        <v>444.38</v>
      </c>
      <c r="S4203" t="str">
        <f>VLOOKUP(CleanedData[[#This Row],[Product]],'02_Lookup_Tables'!$H$2:$I$126,2,FALSE)</f>
        <v>Beauty &amp; Personal Care</v>
      </c>
      <c r="T4203" t="str">
        <f>VLOOKUP(CleanedData[[#This Row],[Province]],'02_Lookup_Tables'!$D$2:$E$10,2, FALSE)</f>
        <v>Southern Region</v>
      </c>
      <c r="U4203" t="str" cm="1">
        <f t="array" ref="U4203">_xlfn.IFS(CleanedData[[#This Row],[Purchase Amount]]&lt;500,"Low",
CleanedData[[#This Row],[Purchase Amount]]&lt;5000,"Medium",
TRUE,"High")</f>
        <v>Low</v>
      </c>
      <c r="V4203" t="str">
        <f>TEXT(CleanedData[[#This Row],[Date]],"mmmm")</f>
        <v>April</v>
      </c>
      <c r="W4203" t="str">
        <f>"Q"&amp;ROUNDUP(MONTH(CleanedData[[#This Row],[Date]])/3,0)</f>
        <v>Q2</v>
      </c>
      <c r="X4203" t="str">
        <f>IF(CleanedData[[#This Row],[Purchase Amount]]&gt;=5000,"Yes","No")</f>
        <v>No</v>
      </c>
      <c r="Y4203">
        <f>IF(CleanedData[[#This Row],[Recommend]]="Yes",1,0)</f>
        <v>1</v>
      </c>
      <c r="Z4203" s="6">
        <f>CleanedData[[#This Row],[Purchase Amount]]*0.15</f>
        <v>66.656999999999996</v>
      </c>
      <c r="AA4203" s="6">
        <f>CleanedData[[#This Row],[Purchase Amount]]*1.15</f>
        <v>511.03699999999998</v>
      </c>
    </row>
    <row r="4204" spans="1:27" x14ac:dyDescent="0.3">
      <c r="A4204">
        <v>5085</v>
      </c>
      <c r="B4204" t="s">
        <v>4429</v>
      </c>
      <c r="C4204" s="1">
        <v>46018</v>
      </c>
      <c r="D4204">
        <v>20</v>
      </c>
      <c r="E4204" t="s">
        <v>52</v>
      </c>
      <c r="F4204" t="s">
        <v>130</v>
      </c>
      <c r="G4204" t="s">
        <v>216</v>
      </c>
      <c r="H4204">
        <v>2</v>
      </c>
      <c r="I4204" t="s">
        <v>45</v>
      </c>
      <c r="J4204" t="s">
        <v>74</v>
      </c>
      <c r="K4204" t="s">
        <v>44</v>
      </c>
      <c r="L4204" t="s">
        <v>45</v>
      </c>
      <c r="M4204" t="s">
        <v>136</v>
      </c>
      <c r="N4204" t="s">
        <v>47</v>
      </c>
      <c r="O4204" t="s">
        <v>89</v>
      </c>
      <c r="P4204" t="s">
        <v>49</v>
      </c>
      <c r="Q4204" t="s">
        <v>66</v>
      </c>
      <c r="R4204" s="6">
        <f>_xlfn.XLOOKUP(CleanedData[[#This Row],[Product]],'02_Lookup_Tables'!$A$2:$A$126,'02_Lookup_Tables'!$B$2:$B$126)</f>
        <v>929.55</v>
      </c>
      <c r="S4204" t="str">
        <f>VLOOKUP(CleanedData[[#This Row],[Product]],'02_Lookup_Tables'!$H$2:$I$126,2,FALSE)</f>
        <v>Accessories</v>
      </c>
      <c r="T4204" t="str">
        <f>VLOOKUP(CleanedData[[#This Row],[Province]],'02_Lookup_Tables'!$D$2:$E$10,2, FALSE)</f>
        <v>Eastern Region</v>
      </c>
      <c r="U4204" t="str" cm="1">
        <f t="array" ref="U4204">_xlfn.IFS(CleanedData[[#This Row],[Purchase Amount]]&lt;500,"Low",
CleanedData[[#This Row],[Purchase Amount]]&lt;5000,"Medium",
TRUE,"High")</f>
        <v>Medium</v>
      </c>
      <c r="V4204" t="str">
        <f>TEXT(CleanedData[[#This Row],[Date]],"mmmm")</f>
        <v>December</v>
      </c>
      <c r="W4204" t="str">
        <f>"Q"&amp;ROUNDUP(MONTH(CleanedData[[#This Row],[Date]])/3,0)</f>
        <v>Q4</v>
      </c>
      <c r="X4204" t="str">
        <f>IF(CleanedData[[#This Row],[Purchase Amount]]&gt;=5000,"Yes","No")</f>
        <v>No</v>
      </c>
      <c r="Y4204">
        <f>IF(CleanedData[[#This Row],[Recommend]]="Yes",1,0)</f>
        <v>1</v>
      </c>
      <c r="Z4204" s="6">
        <f>CleanedData[[#This Row],[Purchase Amount]]*0.15</f>
        <v>139.43249999999998</v>
      </c>
      <c r="AA4204" s="6">
        <f>CleanedData[[#This Row],[Purchase Amount]]*1.15</f>
        <v>1068.9824999999998</v>
      </c>
    </row>
    <row r="4205" spans="1:27" x14ac:dyDescent="0.3">
      <c r="A4205">
        <v>5087</v>
      </c>
      <c r="B4205" t="s">
        <v>4430</v>
      </c>
      <c r="C4205" s="1">
        <v>45759</v>
      </c>
      <c r="D4205">
        <v>79</v>
      </c>
      <c r="E4205" t="s">
        <v>52</v>
      </c>
      <c r="F4205" t="s">
        <v>72</v>
      </c>
      <c r="G4205" t="s">
        <v>372</v>
      </c>
      <c r="H4205">
        <v>5</v>
      </c>
      <c r="I4205" t="s">
        <v>42</v>
      </c>
      <c r="J4205" t="s">
        <v>63</v>
      </c>
      <c r="K4205" t="s">
        <v>55</v>
      </c>
      <c r="L4205" t="s">
        <v>42</v>
      </c>
      <c r="M4205" t="s">
        <v>46</v>
      </c>
      <c r="N4205" t="s">
        <v>57</v>
      </c>
      <c r="O4205" t="s">
        <v>89</v>
      </c>
      <c r="P4205" t="s">
        <v>70</v>
      </c>
      <c r="Q4205" t="s">
        <v>97</v>
      </c>
      <c r="R4205" s="6">
        <f>_xlfn.XLOOKUP(CleanedData[[#This Row],[Product]],'02_Lookup_Tables'!$A$2:$A$126,'02_Lookup_Tables'!$B$2:$B$126)</f>
        <v>944.78</v>
      </c>
      <c r="S4205" t="str">
        <f>VLOOKUP(CleanedData[[#This Row],[Product]],'02_Lookup_Tables'!$H$2:$I$126,2,FALSE)</f>
        <v>Electronics</v>
      </c>
      <c r="T4205" t="str">
        <f>VLOOKUP(CleanedData[[#This Row],[Province]],'02_Lookup_Tables'!$D$2:$E$10,2, FALSE)</f>
        <v>Central Region</v>
      </c>
      <c r="U4205" t="str" cm="1">
        <f t="array" ref="U4205">_xlfn.IFS(CleanedData[[#This Row],[Purchase Amount]]&lt;500,"Low",
CleanedData[[#This Row],[Purchase Amount]]&lt;5000,"Medium",
TRUE,"High")</f>
        <v>Medium</v>
      </c>
      <c r="V4205" t="str">
        <f>TEXT(CleanedData[[#This Row],[Date]],"mmmm")</f>
        <v>April</v>
      </c>
      <c r="W4205" t="str">
        <f>"Q"&amp;ROUNDUP(MONTH(CleanedData[[#This Row],[Date]])/3,0)</f>
        <v>Q2</v>
      </c>
      <c r="X4205" t="str">
        <f>IF(CleanedData[[#This Row],[Purchase Amount]]&gt;=5000,"Yes","No")</f>
        <v>No</v>
      </c>
      <c r="Y4205">
        <f>IF(CleanedData[[#This Row],[Recommend]]="Yes",1,0)</f>
        <v>0</v>
      </c>
      <c r="Z4205" s="6">
        <f>CleanedData[[#This Row],[Purchase Amount]]*0.15</f>
        <v>141.71699999999998</v>
      </c>
      <c r="AA4205" s="6">
        <f>CleanedData[[#This Row],[Purchase Amount]]*1.15</f>
        <v>1086.4969999999998</v>
      </c>
    </row>
    <row r="4206" spans="1:27" x14ac:dyDescent="0.3">
      <c r="A4206">
        <v>5089</v>
      </c>
      <c r="B4206" t="s">
        <v>4431</v>
      </c>
      <c r="C4206" s="1">
        <v>45873</v>
      </c>
      <c r="D4206">
        <v>19</v>
      </c>
      <c r="E4206" t="s">
        <v>52</v>
      </c>
      <c r="F4206" t="s">
        <v>130</v>
      </c>
      <c r="G4206" t="s">
        <v>62</v>
      </c>
      <c r="H4206">
        <v>5</v>
      </c>
      <c r="I4206" t="s">
        <v>45</v>
      </c>
      <c r="J4206" t="s">
        <v>43</v>
      </c>
      <c r="K4206" t="s">
        <v>55</v>
      </c>
      <c r="L4206" t="s">
        <v>45</v>
      </c>
      <c r="M4206" t="s">
        <v>147</v>
      </c>
      <c r="N4206" t="s">
        <v>57</v>
      </c>
      <c r="O4206" t="s">
        <v>148</v>
      </c>
      <c r="P4206" t="s">
        <v>49</v>
      </c>
      <c r="Q4206" t="s">
        <v>66</v>
      </c>
      <c r="R4206" s="6">
        <f>_xlfn.XLOOKUP(CleanedData[[#This Row],[Product]],'02_Lookup_Tables'!$A$2:$A$126,'02_Lookup_Tables'!$B$2:$B$126)</f>
        <v>230.14</v>
      </c>
      <c r="S4206" t="str">
        <f>VLOOKUP(CleanedData[[#This Row],[Product]],'02_Lookup_Tables'!$H$2:$I$126,2,FALSE)</f>
        <v>Sports &amp; Outdoors</v>
      </c>
      <c r="T4206" t="str">
        <f>VLOOKUP(CleanedData[[#This Row],[Province]],'02_Lookup_Tables'!$D$2:$E$10,2, FALSE)</f>
        <v>Eastern Region</v>
      </c>
      <c r="U4206" t="str" cm="1">
        <f t="array" ref="U4206">_xlfn.IFS(CleanedData[[#This Row],[Purchase Amount]]&lt;500,"Low",
CleanedData[[#This Row],[Purchase Amount]]&lt;5000,"Medium",
TRUE,"High")</f>
        <v>Low</v>
      </c>
      <c r="V4206" t="str">
        <f>TEXT(CleanedData[[#This Row],[Date]],"mmmm")</f>
        <v>August</v>
      </c>
      <c r="W4206" t="str">
        <f>"Q"&amp;ROUNDUP(MONTH(CleanedData[[#This Row],[Date]])/3,0)</f>
        <v>Q3</v>
      </c>
      <c r="X4206" t="str">
        <f>IF(CleanedData[[#This Row],[Purchase Amount]]&gt;=5000,"Yes","No")</f>
        <v>No</v>
      </c>
      <c r="Y4206">
        <f>IF(CleanedData[[#This Row],[Recommend]]="Yes",1,0)</f>
        <v>1</v>
      </c>
      <c r="Z4206" s="6">
        <f>CleanedData[[#This Row],[Purchase Amount]]*0.15</f>
        <v>34.520999999999994</v>
      </c>
      <c r="AA4206" s="6">
        <f>CleanedData[[#This Row],[Purchase Amount]]*1.15</f>
        <v>264.66099999999994</v>
      </c>
    </row>
    <row r="4207" spans="1:27" x14ac:dyDescent="0.3">
      <c r="A4207">
        <v>5090</v>
      </c>
      <c r="B4207" t="s">
        <v>4432</v>
      </c>
      <c r="C4207" s="1">
        <v>45603</v>
      </c>
      <c r="D4207">
        <v>29</v>
      </c>
      <c r="E4207" t="s">
        <v>52</v>
      </c>
      <c r="F4207" t="s">
        <v>40</v>
      </c>
      <c r="G4207" t="s">
        <v>258</v>
      </c>
      <c r="H4207">
        <v>2</v>
      </c>
      <c r="I4207" t="s">
        <v>42</v>
      </c>
      <c r="J4207" t="s">
        <v>43</v>
      </c>
      <c r="K4207" t="s">
        <v>44</v>
      </c>
      <c r="L4207" t="s">
        <v>45</v>
      </c>
      <c r="M4207" t="s">
        <v>184</v>
      </c>
      <c r="N4207" t="s">
        <v>47</v>
      </c>
      <c r="O4207" t="s">
        <v>148</v>
      </c>
      <c r="P4207" t="s">
        <v>70</v>
      </c>
      <c r="Q4207" t="s">
        <v>58</v>
      </c>
      <c r="R4207" s="6">
        <f>_xlfn.XLOOKUP(CleanedData[[#This Row],[Product]],'02_Lookup_Tables'!$A$2:$A$126,'02_Lookup_Tables'!$B$2:$B$126)</f>
        <v>768.34</v>
      </c>
      <c r="S4207" t="str">
        <f>VLOOKUP(CleanedData[[#This Row],[Product]],'02_Lookup_Tables'!$H$2:$I$126,2,FALSE)</f>
        <v>Home &amp; Living</v>
      </c>
      <c r="T4207" t="str">
        <f>VLOOKUP(CleanedData[[#This Row],[Province]],'02_Lookup_Tables'!$D$2:$E$10,2, FALSE)</f>
        <v>Northern Region</v>
      </c>
      <c r="U4207" t="str" cm="1">
        <f t="array" ref="U4207">_xlfn.IFS(CleanedData[[#This Row],[Purchase Amount]]&lt;500,"Low",
CleanedData[[#This Row],[Purchase Amount]]&lt;5000,"Medium",
TRUE,"High")</f>
        <v>Medium</v>
      </c>
      <c r="V4207" t="str">
        <f>TEXT(CleanedData[[#This Row],[Date]],"mmmm")</f>
        <v>November</v>
      </c>
      <c r="W4207" t="str">
        <f>"Q"&amp;ROUNDUP(MONTH(CleanedData[[#This Row],[Date]])/3,0)</f>
        <v>Q4</v>
      </c>
      <c r="X4207" t="str">
        <f>IF(CleanedData[[#This Row],[Purchase Amount]]&gt;=5000,"Yes","No")</f>
        <v>No</v>
      </c>
      <c r="Y4207">
        <f>IF(CleanedData[[#This Row],[Recommend]]="Yes",1,0)</f>
        <v>0</v>
      </c>
      <c r="Z4207" s="6">
        <f>CleanedData[[#This Row],[Purchase Amount]]*0.15</f>
        <v>115.251</v>
      </c>
      <c r="AA4207" s="6">
        <f>CleanedData[[#This Row],[Purchase Amount]]*1.15</f>
        <v>883.59100000000001</v>
      </c>
    </row>
    <row r="4208" spans="1:27" x14ac:dyDescent="0.3">
      <c r="A4208">
        <v>5091</v>
      </c>
      <c r="B4208" t="s">
        <v>4433</v>
      </c>
      <c r="C4208" s="1">
        <v>45937</v>
      </c>
      <c r="D4208">
        <v>80</v>
      </c>
      <c r="E4208" t="s">
        <v>60</v>
      </c>
      <c r="F4208" t="s">
        <v>72</v>
      </c>
      <c r="G4208" t="s">
        <v>291</v>
      </c>
      <c r="H4208">
        <v>2</v>
      </c>
      <c r="I4208" t="s">
        <v>45</v>
      </c>
      <c r="J4208" t="s">
        <v>43</v>
      </c>
      <c r="K4208" t="s">
        <v>44</v>
      </c>
      <c r="L4208" t="s">
        <v>42</v>
      </c>
      <c r="M4208" t="s">
        <v>112</v>
      </c>
      <c r="N4208" t="s">
        <v>47</v>
      </c>
      <c r="O4208" t="s">
        <v>48</v>
      </c>
      <c r="P4208" t="s">
        <v>49</v>
      </c>
      <c r="Q4208" t="s">
        <v>97</v>
      </c>
      <c r="R4208" s="6">
        <f>_xlfn.XLOOKUP(CleanedData[[#This Row],[Product]],'02_Lookup_Tables'!$A$2:$A$126,'02_Lookup_Tables'!$B$2:$B$126)</f>
        <v>1171.25</v>
      </c>
      <c r="S4208" t="str">
        <f>VLOOKUP(CleanedData[[#This Row],[Product]],'02_Lookup_Tables'!$H$2:$I$126,2,FALSE)</f>
        <v>Toys &amp; Games</v>
      </c>
      <c r="T4208" t="str">
        <f>VLOOKUP(CleanedData[[#This Row],[Province]],'02_Lookup_Tables'!$D$2:$E$10,2, FALSE)</f>
        <v>Central Region</v>
      </c>
      <c r="U4208" t="str" cm="1">
        <f t="array" ref="U4208">_xlfn.IFS(CleanedData[[#This Row],[Purchase Amount]]&lt;500,"Low",
CleanedData[[#This Row],[Purchase Amount]]&lt;5000,"Medium",
TRUE,"High")</f>
        <v>Medium</v>
      </c>
      <c r="V4208" t="str">
        <f>TEXT(CleanedData[[#This Row],[Date]],"mmmm")</f>
        <v>October</v>
      </c>
      <c r="W4208" t="str">
        <f>"Q"&amp;ROUNDUP(MONTH(CleanedData[[#This Row],[Date]])/3,0)</f>
        <v>Q4</v>
      </c>
      <c r="X4208" t="str">
        <f>IF(CleanedData[[#This Row],[Purchase Amount]]&gt;=5000,"Yes","No")</f>
        <v>No</v>
      </c>
      <c r="Y4208">
        <f>IF(CleanedData[[#This Row],[Recommend]]="Yes",1,0)</f>
        <v>1</v>
      </c>
      <c r="Z4208" s="6">
        <f>CleanedData[[#This Row],[Purchase Amount]]*0.15</f>
        <v>175.6875</v>
      </c>
      <c r="AA4208" s="6">
        <f>CleanedData[[#This Row],[Purchase Amount]]*1.15</f>
        <v>1346.9375</v>
      </c>
    </row>
    <row r="4209" spans="1:27" x14ac:dyDescent="0.3">
      <c r="A4209">
        <v>5092</v>
      </c>
      <c r="B4209" t="s">
        <v>4434</v>
      </c>
      <c r="C4209" s="1">
        <v>45396</v>
      </c>
      <c r="D4209">
        <v>57</v>
      </c>
      <c r="E4209" t="s">
        <v>39</v>
      </c>
      <c r="F4209" t="s">
        <v>77</v>
      </c>
      <c r="G4209" t="s">
        <v>291</v>
      </c>
      <c r="H4209">
        <v>1</v>
      </c>
      <c r="I4209" t="s">
        <v>42</v>
      </c>
      <c r="J4209" t="s">
        <v>54</v>
      </c>
      <c r="K4209" t="s">
        <v>55</v>
      </c>
      <c r="L4209" t="s">
        <v>45</v>
      </c>
      <c r="M4209" t="s">
        <v>65</v>
      </c>
      <c r="N4209" t="s">
        <v>80</v>
      </c>
      <c r="O4209" t="s">
        <v>89</v>
      </c>
      <c r="P4209" t="s">
        <v>49</v>
      </c>
      <c r="Q4209" t="s">
        <v>50</v>
      </c>
      <c r="R4209" s="6">
        <f>_xlfn.XLOOKUP(CleanedData[[#This Row],[Product]],'02_Lookup_Tables'!$A$2:$A$126,'02_Lookup_Tables'!$B$2:$B$126)</f>
        <v>1171.25</v>
      </c>
      <c r="S4209" t="str">
        <f>VLOOKUP(CleanedData[[#This Row],[Product]],'02_Lookup_Tables'!$H$2:$I$126,2,FALSE)</f>
        <v>Toys &amp; Games</v>
      </c>
      <c r="T4209" t="str">
        <f>VLOOKUP(CleanedData[[#This Row],[Province]],'02_Lookup_Tables'!$D$2:$E$10,2, FALSE)</f>
        <v>Central Region</v>
      </c>
      <c r="U4209" t="str" cm="1">
        <f t="array" ref="U4209">_xlfn.IFS(CleanedData[[#This Row],[Purchase Amount]]&lt;500,"Low",
CleanedData[[#This Row],[Purchase Amount]]&lt;5000,"Medium",
TRUE,"High")</f>
        <v>Medium</v>
      </c>
      <c r="V4209" t="str">
        <f>TEXT(CleanedData[[#This Row],[Date]],"mmmm")</f>
        <v>April</v>
      </c>
      <c r="W4209" t="str">
        <f>"Q"&amp;ROUNDUP(MONTH(CleanedData[[#This Row],[Date]])/3,0)</f>
        <v>Q2</v>
      </c>
      <c r="X4209" t="str">
        <f>IF(CleanedData[[#This Row],[Purchase Amount]]&gt;=5000,"Yes","No")</f>
        <v>No</v>
      </c>
      <c r="Y4209">
        <f>IF(CleanedData[[#This Row],[Recommend]]="Yes",1,0)</f>
        <v>0</v>
      </c>
      <c r="Z4209" s="6">
        <f>CleanedData[[#This Row],[Purchase Amount]]*0.15</f>
        <v>175.6875</v>
      </c>
      <c r="AA4209" s="6">
        <f>CleanedData[[#This Row],[Purchase Amount]]*1.15</f>
        <v>1346.9375</v>
      </c>
    </row>
    <row r="4210" spans="1:27" x14ac:dyDescent="0.3">
      <c r="A4210">
        <v>5093</v>
      </c>
      <c r="B4210" t="s">
        <v>4435</v>
      </c>
      <c r="C4210" s="1">
        <v>45914</v>
      </c>
      <c r="D4210">
        <v>20</v>
      </c>
      <c r="E4210" t="s">
        <v>52</v>
      </c>
      <c r="F4210" t="s">
        <v>108</v>
      </c>
      <c r="G4210" t="s">
        <v>116</v>
      </c>
      <c r="H4210">
        <v>5</v>
      </c>
      <c r="I4210" t="s">
        <v>42</v>
      </c>
      <c r="J4210" t="s">
        <v>74</v>
      </c>
      <c r="K4210" t="s">
        <v>64</v>
      </c>
      <c r="L4210" t="s">
        <v>42</v>
      </c>
      <c r="M4210" t="s">
        <v>151</v>
      </c>
      <c r="N4210" t="s">
        <v>57</v>
      </c>
      <c r="O4210" t="s">
        <v>89</v>
      </c>
      <c r="P4210" t="s">
        <v>70</v>
      </c>
      <c r="Q4210" t="s">
        <v>66</v>
      </c>
      <c r="R4210" s="6">
        <f>_xlfn.XLOOKUP(CleanedData[[#This Row],[Product]],'02_Lookup_Tables'!$A$2:$A$126,'02_Lookup_Tables'!$B$2:$B$126)</f>
        <v>869.65</v>
      </c>
      <c r="S4210" t="str">
        <f>VLOOKUP(CleanedData[[#This Row],[Product]],'02_Lookup_Tables'!$H$2:$I$126,2,FALSE)</f>
        <v>Toys &amp; Games</v>
      </c>
      <c r="T4210" t="str">
        <f>VLOOKUP(CleanedData[[#This Row],[Province]],'02_Lookup_Tables'!$D$2:$E$10,2, FALSE)</f>
        <v>Gauteng Region</v>
      </c>
      <c r="U4210" t="str" cm="1">
        <f t="array" ref="U4210">_xlfn.IFS(CleanedData[[#This Row],[Purchase Amount]]&lt;500,"Low",
CleanedData[[#This Row],[Purchase Amount]]&lt;5000,"Medium",
TRUE,"High")</f>
        <v>Medium</v>
      </c>
      <c r="V4210" t="str">
        <f>TEXT(CleanedData[[#This Row],[Date]],"mmmm")</f>
        <v>September</v>
      </c>
      <c r="W4210" t="str">
        <f>"Q"&amp;ROUNDUP(MONTH(CleanedData[[#This Row],[Date]])/3,0)</f>
        <v>Q3</v>
      </c>
      <c r="X4210" t="str">
        <f>IF(CleanedData[[#This Row],[Purchase Amount]]&gt;=5000,"Yes","No")</f>
        <v>No</v>
      </c>
      <c r="Y4210">
        <f>IF(CleanedData[[#This Row],[Recommend]]="Yes",1,0)</f>
        <v>0</v>
      </c>
      <c r="Z4210" s="6">
        <f>CleanedData[[#This Row],[Purchase Amount]]*0.15</f>
        <v>130.44749999999999</v>
      </c>
      <c r="AA4210" s="6">
        <f>CleanedData[[#This Row],[Purchase Amount]]*1.15</f>
        <v>1000.0974999999999</v>
      </c>
    </row>
    <row r="4211" spans="1:27" x14ac:dyDescent="0.3">
      <c r="A4211">
        <v>5094</v>
      </c>
      <c r="B4211" t="s">
        <v>4436</v>
      </c>
      <c r="C4211" s="1">
        <v>45845</v>
      </c>
      <c r="D4211">
        <v>41</v>
      </c>
      <c r="E4211" t="s">
        <v>52</v>
      </c>
      <c r="F4211" t="s">
        <v>72</v>
      </c>
      <c r="G4211" t="s">
        <v>391</v>
      </c>
      <c r="H4211">
        <v>4</v>
      </c>
      <c r="I4211" t="s">
        <v>42</v>
      </c>
      <c r="J4211" t="s">
        <v>54</v>
      </c>
      <c r="K4211" t="s">
        <v>44</v>
      </c>
      <c r="L4211" t="s">
        <v>45</v>
      </c>
      <c r="M4211" t="s">
        <v>65</v>
      </c>
      <c r="N4211" t="s">
        <v>96</v>
      </c>
      <c r="O4211" t="s">
        <v>89</v>
      </c>
      <c r="P4211" t="s">
        <v>70</v>
      </c>
      <c r="Q4211" t="s">
        <v>81</v>
      </c>
      <c r="R4211" s="6">
        <f>_xlfn.XLOOKUP(CleanedData[[#This Row],[Product]],'02_Lookup_Tables'!$A$2:$A$126,'02_Lookup_Tables'!$B$2:$B$126)</f>
        <v>886.51</v>
      </c>
      <c r="S4211" t="str">
        <f>VLOOKUP(CleanedData[[#This Row],[Product]],'02_Lookup_Tables'!$H$2:$I$126,2,FALSE)</f>
        <v>Beauty &amp; Personal Care</v>
      </c>
      <c r="T4211" t="str">
        <f>VLOOKUP(CleanedData[[#This Row],[Province]],'02_Lookup_Tables'!$D$2:$E$10,2, FALSE)</f>
        <v>Central Region</v>
      </c>
      <c r="U4211" t="str" cm="1">
        <f t="array" ref="U4211">_xlfn.IFS(CleanedData[[#This Row],[Purchase Amount]]&lt;500,"Low",
CleanedData[[#This Row],[Purchase Amount]]&lt;5000,"Medium",
TRUE,"High")</f>
        <v>Medium</v>
      </c>
      <c r="V4211" t="str">
        <f>TEXT(CleanedData[[#This Row],[Date]],"mmmm")</f>
        <v>July</v>
      </c>
      <c r="W4211" t="str">
        <f>"Q"&amp;ROUNDUP(MONTH(CleanedData[[#This Row],[Date]])/3,0)</f>
        <v>Q3</v>
      </c>
      <c r="X4211" t="str">
        <f>IF(CleanedData[[#This Row],[Purchase Amount]]&gt;=5000,"Yes","No")</f>
        <v>No</v>
      </c>
      <c r="Y4211">
        <f>IF(CleanedData[[#This Row],[Recommend]]="Yes",1,0)</f>
        <v>0</v>
      </c>
      <c r="Z4211" s="6">
        <f>CleanedData[[#This Row],[Purchase Amount]]*0.15</f>
        <v>132.97649999999999</v>
      </c>
      <c r="AA4211" s="6">
        <f>CleanedData[[#This Row],[Purchase Amount]]*1.15</f>
        <v>1019.4864999999999</v>
      </c>
    </row>
    <row r="4212" spans="1:27" x14ac:dyDescent="0.3">
      <c r="A4212">
        <v>5095</v>
      </c>
      <c r="B4212" t="s">
        <v>4437</v>
      </c>
      <c r="C4212" s="1">
        <v>45406</v>
      </c>
      <c r="D4212">
        <v>64</v>
      </c>
      <c r="E4212" t="s">
        <v>60</v>
      </c>
      <c r="F4212" t="s">
        <v>130</v>
      </c>
      <c r="G4212" t="s">
        <v>216</v>
      </c>
      <c r="H4212">
        <v>4</v>
      </c>
      <c r="I4212" t="s">
        <v>42</v>
      </c>
      <c r="J4212" t="s">
        <v>63</v>
      </c>
      <c r="K4212" t="s">
        <v>44</v>
      </c>
      <c r="L4212" t="s">
        <v>45</v>
      </c>
      <c r="M4212" t="s">
        <v>208</v>
      </c>
      <c r="N4212" t="s">
        <v>96</v>
      </c>
      <c r="O4212" t="s">
        <v>89</v>
      </c>
      <c r="P4212" t="s">
        <v>70</v>
      </c>
      <c r="Q4212" t="s">
        <v>50</v>
      </c>
      <c r="R4212" s="6">
        <f>_xlfn.XLOOKUP(CleanedData[[#This Row],[Product]],'02_Lookup_Tables'!$A$2:$A$126,'02_Lookup_Tables'!$B$2:$B$126)</f>
        <v>929.55</v>
      </c>
      <c r="S4212" t="str">
        <f>VLOOKUP(CleanedData[[#This Row],[Product]],'02_Lookup_Tables'!$H$2:$I$126,2,FALSE)</f>
        <v>Accessories</v>
      </c>
      <c r="T4212" t="str">
        <f>VLOOKUP(CleanedData[[#This Row],[Province]],'02_Lookup_Tables'!$D$2:$E$10,2, FALSE)</f>
        <v>Eastern Region</v>
      </c>
      <c r="U4212" t="str" cm="1">
        <f t="array" ref="U4212">_xlfn.IFS(CleanedData[[#This Row],[Purchase Amount]]&lt;500,"Low",
CleanedData[[#This Row],[Purchase Amount]]&lt;5000,"Medium",
TRUE,"High")</f>
        <v>Medium</v>
      </c>
      <c r="V4212" t="str">
        <f>TEXT(CleanedData[[#This Row],[Date]],"mmmm")</f>
        <v>April</v>
      </c>
      <c r="W4212" t="str">
        <f>"Q"&amp;ROUNDUP(MONTH(CleanedData[[#This Row],[Date]])/3,0)</f>
        <v>Q2</v>
      </c>
      <c r="X4212" t="str">
        <f>IF(CleanedData[[#This Row],[Purchase Amount]]&gt;=5000,"Yes","No")</f>
        <v>No</v>
      </c>
      <c r="Y4212">
        <f>IF(CleanedData[[#This Row],[Recommend]]="Yes",1,0)</f>
        <v>0</v>
      </c>
      <c r="Z4212" s="6">
        <f>CleanedData[[#This Row],[Purchase Amount]]*0.15</f>
        <v>139.43249999999998</v>
      </c>
      <c r="AA4212" s="6">
        <f>CleanedData[[#This Row],[Purchase Amount]]*1.15</f>
        <v>1068.9824999999998</v>
      </c>
    </row>
    <row r="4213" spans="1:27" x14ac:dyDescent="0.3">
      <c r="A4213">
        <v>5096</v>
      </c>
      <c r="B4213" t="s">
        <v>4438</v>
      </c>
      <c r="C4213" s="1">
        <v>45582</v>
      </c>
      <c r="D4213">
        <v>67</v>
      </c>
      <c r="E4213" t="s">
        <v>60</v>
      </c>
      <c r="F4213" t="s">
        <v>77</v>
      </c>
      <c r="G4213" t="s">
        <v>345</v>
      </c>
      <c r="H4213">
        <v>2</v>
      </c>
      <c r="I4213" t="s">
        <v>42</v>
      </c>
      <c r="J4213" t="s">
        <v>69</v>
      </c>
      <c r="K4213" t="s">
        <v>64</v>
      </c>
      <c r="L4213" t="s">
        <v>45</v>
      </c>
      <c r="M4213" t="s">
        <v>165</v>
      </c>
      <c r="N4213" t="s">
        <v>47</v>
      </c>
      <c r="O4213" t="s">
        <v>89</v>
      </c>
      <c r="P4213" t="s">
        <v>49</v>
      </c>
      <c r="Q4213" t="s">
        <v>97</v>
      </c>
      <c r="R4213" s="6">
        <f>_xlfn.XLOOKUP(CleanedData[[#This Row],[Product]],'02_Lookup_Tables'!$A$2:$A$126,'02_Lookup_Tables'!$B$2:$B$126)</f>
        <v>574.49</v>
      </c>
      <c r="S4213" t="str">
        <f>VLOOKUP(CleanedData[[#This Row],[Product]],'02_Lookup_Tables'!$H$2:$I$126,2,FALSE)</f>
        <v>Toys &amp; Games</v>
      </c>
      <c r="T4213" t="str">
        <f>VLOOKUP(CleanedData[[#This Row],[Province]],'02_Lookup_Tables'!$D$2:$E$10,2, FALSE)</f>
        <v>Central Region</v>
      </c>
      <c r="U4213" t="str" cm="1">
        <f t="array" ref="U4213">_xlfn.IFS(CleanedData[[#This Row],[Purchase Amount]]&lt;500,"Low",
CleanedData[[#This Row],[Purchase Amount]]&lt;5000,"Medium",
TRUE,"High")</f>
        <v>Medium</v>
      </c>
      <c r="V4213" t="str">
        <f>TEXT(CleanedData[[#This Row],[Date]],"mmmm")</f>
        <v>October</v>
      </c>
      <c r="W4213" t="str">
        <f>"Q"&amp;ROUNDUP(MONTH(CleanedData[[#This Row],[Date]])/3,0)</f>
        <v>Q4</v>
      </c>
      <c r="X4213" t="str">
        <f>IF(CleanedData[[#This Row],[Purchase Amount]]&gt;=5000,"Yes","No")</f>
        <v>No</v>
      </c>
      <c r="Y4213">
        <f>IF(CleanedData[[#This Row],[Recommend]]="Yes",1,0)</f>
        <v>0</v>
      </c>
      <c r="Z4213" s="6">
        <f>CleanedData[[#This Row],[Purchase Amount]]*0.15</f>
        <v>86.173500000000004</v>
      </c>
      <c r="AA4213" s="6">
        <f>CleanedData[[#This Row],[Purchase Amount]]*1.15</f>
        <v>660.6635</v>
      </c>
    </row>
    <row r="4214" spans="1:27" x14ac:dyDescent="0.3">
      <c r="A4214">
        <v>5098</v>
      </c>
      <c r="B4214" t="s">
        <v>4439</v>
      </c>
      <c r="C4214" s="1">
        <v>45720</v>
      </c>
      <c r="D4214">
        <v>64</v>
      </c>
      <c r="E4214" t="s">
        <v>60</v>
      </c>
      <c r="F4214" t="s">
        <v>72</v>
      </c>
      <c r="G4214" t="s">
        <v>198</v>
      </c>
      <c r="H4214">
        <v>4</v>
      </c>
      <c r="I4214" t="s">
        <v>42</v>
      </c>
      <c r="J4214" t="s">
        <v>74</v>
      </c>
      <c r="K4214" t="s">
        <v>44</v>
      </c>
      <c r="L4214" t="s">
        <v>45</v>
      </c>
      <c r="M4214" t="s">
        <v>231</v>
      </c>
      <c r="N4214" t="s">
        <v>96</v>
      </c>
      <c r="O4214" t="s">
        <v>89</v>
      </c>
      <c r="P4214" t="s">
        <v>70</v>
      </c>
      <c r="Q4214" t="s">
        <v>50</v>
      </c>
      <c r="R4214" s="6">
        <f>_xlfn.XLOOKUP(CleanedData[[#This Row],[Product]],'02_Lookup_Tables'!$A$2:$A$126,'02_Lookup_Tables'!$B$2:$B$126)</f>
        <v>2099.4</v>
      </c>
      <c r="S4214" t="str">
        <f>VLOOKUP(CleanedData[[#This Row],[Product]],'02_Lookup_Tables'!$H$2:$I$126,2,FALSE)</f>
        <v>Sports &amp; Outdoors</v>
      </c>
      <c r="T4214" t="str">
        <f>VLOOKUP(CleanedData[[#This Row],[Province]],'02_Lookup_Tables'!$D$2:$E$10,2, FALSE)</f>
        <v>Central Region</v>
      </c>
      <c r="U4214" t="str" cm="1">
        <f t="array" ref="U4214">_xlfn.IFS(CleanedData[[#This Row],[Purchase Amount]]&lt;500,"Low",
CleanedData[[#This Row],[Purchase Amount]]&lt;5000,"Medium",
TRUE,"High")</f>
        <v>Medium</v>
      </c>
      <c r="V4214" t="str">
        <f>TEXT(CleanedData[[#This Row],[Date]],"mmmm")</f>
        <v>March</v>
      </c>
      <c r="W4214" t="str">
        <f>"Q"&amp;ROUNDUP(MONTH(CleanedData[[#This Row],[Date]])/3,0)</f>
        <v>Q1</v>
      </c>
      <c r="X4214" t="str">
        <f>IF(CleanedData[[#This Row],[Purchase Amount]]&gt;=5000,"Yes","No")</f>
        <v>No</v>
      </c>
      <c r="Y4214">
        <f>IF(CleanedData[[#This Row],[Recommend]]="Yes",1,0)</f>
        <v>0</v>
      </c>
      <c r="Z4214" s="6">
        <f>CleanedData[[#This Row],[Purchase Amount]]*0.15</f>
        <v>314.91000000000003</v>
      </c>
      <c r="AA4214" s="6">
        <f>CleanedData[[#This Row],[Purchase Amount]]*1.15</f>
        <v>2414.31</v>
      </c>
    </row>
    <row r="4215" spans="1:27" x14ac:dyDescent="0.3">
      <c r="A4215">
        <v>5099</v>
      </c>
      <c r="B4215" t="s">
        <v>4440</v>
      </c>
      <c r="C4215" s="1">
        <v>45890</v>
      </c>
      <c r="D4215">
        <v>29</v>
      </c>
      <c r="E4215" t="s">
        <v>60</v>
      </c>
      <c r="F4215" t="s">
        <v>125</v>
      </c>
      <c r="G4215" t="s">
        <v>164</v>
      </c>
      <c r="H4215">
        <v>3</v>
      </c>
      <c r="I4215" t="s">
        <v>42</v>
      </c>
      <c r="J4215" t="s">
        <v>74</v>
      </c>
      <c r="K4215" t="s">
        <v>44</v>
      </c>
      <c r="L4215" t="s">
        <v>42</v>
      </c>
      <c r="M4215" t="s">
        <v>85</v>
      </c>
      <c r="N4215" t="s">
        <v>48</v>
      </c>
      <c r="O4215" t="s">
        <v>48</v>
      </c>
      <c r="P4215" t="s">
        <v>70</v>
      </c>
      <c r="Q4215" t="s">
        <v>58</v>
      </c>
      <c r="R4215" s="6">
        <f>_xlfn.XLOOKUP(CleanedData[[#This Row],[Product]],'02_Lookup_Tables'!$A$2:$A$126,'02_Lookup_Tables'!$B$2:$B$126)</f>
        <v>440.87</v>
      </c>
      <c r="S4215" t="str">
        <f>VLOOKUP(CleanedData[[#This Row],[Product]],'02_Lookup_Tables'!$H$2:$I$126,2,FALSE)</f>
        <v>Home &amp; Living</v>
      </c>
      <c r="T4215" t="str">
        <f>VLOOKUP(CleanedData[[#This Row],[Province]],'02_Lookup_Tables'!$D$2:$E$10,2, FALSE)</f>
        <v>Western Region</v>
      </c>
      <c r="U4215" t="str" cm="1">
        <f t="array" ref="U4215">_xlfn.IFS(CleanedData[[#This Row],[Purchase Amount]]&lt;500,"Low",
CleanedData[[#This Row],[Purchase Amount]]&lt;5000,"Medium",
TRUE,"High")</f>
        <v>Low</v>
      </c>
      <c r="V4215" t="str">
        <f>TEXT(CleanedData[[#This Row],[Date]],"mmmm")</f>
        <v>August</v>
      </c>
      <c r="W4215" t="str">
        <f>"Q"&amp;ROUNDUP(MONTH(CleanedData[[#This Row],[Date]])/3,0)</f>
        <v>Q3</v>
      </c>
      <c r="X4215" t="str">
        <f>IF(CleanedData[[#This Row],[Purchase Amount]]&gt;=5000,"Yes","No")</f>
        <v>No</v>
      </c>
      <c r="Y4215">
        <f>IF(CleanedData[[#This Row],[Recommend]]="Yes",1,0)</f>
        <v>0</v>
      </c>
      <c r="Z4215" s="6">
        <f>CleanedData[[#This Row],[Purchase Amount]]*0.15</f>
        <v>66.130499999999998</v>
      </c>
      <c r="AA4215" s="6">
        <f>CleanedData[[#This Row],[Purchase Amount]]*1.15</f>
        <v>507.00049999999999</v>
      </c>
    </row>
    <row r="4216" spans="1:27" x14ac:dyDescent="0.3">
      <c r="A4216">
        <v>5100</v>
      </c>
      <c r="B4216" t="s">
        <v>4441</v>
      </c>
      <c r="C4216" s="1">
        <v>45374</v>
      </c>
      <c r="D4216">
        <v>37</v>
      </c>
      <c r="E4216" t="s">
        <v>52</v>
      </c>
      <c r="F4216" t="s">
        <v>61</v>
      </c>
      <c r="G4216" t="s">
        <v>323</v>
      </c>
      <c r="H4216">
        <v>2</v>
      </c>
      <c r="I4216" t="s">
        <v>42</v>
      </c>
      <c r="J4216" t="s">
        <v>54</v>
      </c>
      <c r="K4216" t="s">
        <v>44</v>
      </c>
      <c r="L4216" t="s">
        <v>45</v>
      </c>
      <c r="M4216" t="s">
        <v>190</v>
      </c>
      <c r="N4216" t="s">
        <v>47</v>
      </c>
      <c r="O4216" t="s">
        <v>89</v>
      </c>
      <c r="P4216" t="s">
        <v>49</v>
      </c>
      <c r="Q4216" t="s">
        <v>81</v>
      </c>
      <c r="R4216" s="6">
        <f>_xlfn.XLOOKUP(CleanedData[[#This Row],[Product]],'02_Lookup_Tables'!$A$2:$A$126,'02_Lookup_Tables'!$B$2:$B$126)</f>
        <v>463.48</v>
      </c>
      <c r="S4216" t="str">
        <f>VLOOKUP(CleanedData[[#This Row],[Product]],'02_Lookup_Tables'!$H$2:$I$126,2,FALSE)</f>
        <v>Electronics</v>
      </c>
      <c r="T4216" t="str">
        <f>VLOOKUP(CleanedData[[#This Row],[Province]],'02_Lookup_Tables'!$D$2:$E$10,2, FALSE)</f>
        <v>Southern Region</v>
      </c>
      <c r="U4216" t="str" cm="1">
        <f t="array" ref="U4216">_xlfn.IFS(CleanedData[[#This Row],[Purchase Amount]]&lt;500,"Low",
CleanedData[[#This Row],[Purchase Amount]]&lt;5000,"Medium",
TRUE,"High")</f>
        <v>Low</v>
      </c>
      <c r="V4216" t="str">
        <f>TEXT(CleanedData[[#This Row],[Date]],"mmmm")</f>
        <v>March</v>
      </c>
      <c r="W4216" t="str">
        <f>"Q"&amp;ROUNDUP(MONTH(CleanedData[[#This Row],[Date]])/3,0)</f>
        <v>Q1</v>
      </c>
      <c r="X4216" t="str">
        <f>IF(CleanedData[[#This Row],[Purchase Amount]]&gt;=5000,"Yes","No")</f>
        <v>No</v>
      </c>
      <c r="Y4216">
        <f>IF(CleanedData[[#This Row],[Recommend]]="Yes",1,0)</f>
        <v>0</v>
      </c>
      <c r="Z4216" s="6">
        <f>CleanedData[[#This Row],[Purchase Amount]]*0.15</f>
        <v>69.522000000000006</v>
      </c>
      <c r="AA4216" s="6">
        <f>CleanedData[[#This Row],[Purchase Amount]]*1.15</f>
        <v>533.00199999999995</v>
      </c>
    </row>
    <row r="4217" spans="1:27" x14ac:dyDescent="0.3">
      <c r="A4217">
        <v>5102</v>
      </c>
      <c r="B4217" t="s">
        <v>4442</v>
      </c>
      <c r="C4217" s="1">
        <v>45318</v>
      </c>
      <c r="D4217">
        <v>24</v>
      </c>
      <c r="E4217" t="s">
        <v>39</v>
      </c>
      <c r="F4217" t="s">
        <v>108</v>
      </c>
      <c r="G4217" t="s">
        <v>144</v>
      </c>
      <c r="H4217">
        <v>3</v>
      </c>
      <c r="I4217" t="s">
        <v>42</v>
      </c>
      <c r="J4217" t="s">
        <v>69</v>
      </c>
      <c r="K4217" t="s">
        <v>64</v>
      </c>
      <c r="L4217" t="s">
        <v>45</v>
      </c>
      <c r="M4217" t="s">
        <v>65</v>
      </c>
      <c r="N4217" t="s">
        <v>48</v>
      </c>
      <c r="O4217" t="s">
        <v>89</v>
      </c>
      <c r="P4217" t="s">
        <v>49</v>
      </c>
      <c r="Q4217" t="s">
        <v>66</v>
      </c>
      <c r="R4217" s="6">
        <f>_xlfn.XLOOKUP(CleanedData[[#This Row],[Product]],'02_Lookup_Tables'!$A$2:$A$126,'02_Lookup_Tables'!$B$2:$B$126)</f>
        <v>4455.18</v>
      </c>
      <c r="S4217" t="str">
        <f>VLOOKUP(CleanedData[[#This Row],[Product]],'02_Lookup_Tables'!$H$2:$I$126,2,FALSE)</f>
        <v>Sports &amp; Outdoors</v>
      </c>
      <c r="T4217" t="str">
        <f>VLOOKUP(CleanedData[[#This Row],[Province]],'02_Lookup_Tables'!$D$2:$E$10,2, FALSE)</f>
        <v>Gauteng Region</v>
      </c>
      <c r="U4217" t="str" cm="1">
        <f t="array" ref="U4217">_xlfn.IFS(CleanedData[[#This Row],[Purchase Amount]]&lt;500,"Low",
CleanedData[[#This Row],[Purchase Amount]]&lt;5000,"Medium",
TRUE,"High")</f>
        <v>Medium</v>
      </c>
      <c r="V4217" t="str">
        <f>TEXT(CleanedData[[#This Row],[Date]],"mmmm")</f>
        <v>January</v>
      </c>
      <c r="W4217" t="str">
        <f>"Q"&amp;ROUNDUP(MONTH(CleanedData[[#This Row],[Date]])/3,0)</f>
        <v>Q1</v>
      </c>
      <c r="X4217" t="str">
        <f>IF(CleanedData[[#This Row],[Purchase Amount]]&gt;=5000,"Yes","No")</f>
        <v>No</v>
      </c>
      <c r="Y4217">
        <f>IF(CleanedData[[#This Row],[Recommend]]="Yes",1,0)</f>
        <v>0</v>
      </c>
      <c r="Z4217" s="6">
        <f>CleanedData[[#This Row],[Purchase Amount]]*0.15</f>
        <v>668.27700000000004</v>
      </c>
      <c r="AA4217" s="6">
        <f>CleanedData[[#This Row],[Purchase Amount]]*1.15</f>
        <v>5123.4570000000003</v>
      </c>
    </row>
    <row r="4218" spans="1:27" x14ac:dyDescent="0.3">
      <c r="A4218">
        <v>5103</v>
      </c>
      <c r="B4218" t="s">
        <v>4443</v>
      </c>
      <c r="C4218" s="1">
        <v>45307</v>
      </c>
      <c r="D4218">
        <v>22</v>
      </c>
      <c r="E4218" t="s">
        <v>39</v>
      </c>
      <c r="F4218" t="s">
        <v>68</v>
      </c>
      <c r="G4218" t="s">
        <v>349</v>
      </c>
      <c r="H4218">
        <v>4</v>
      </c>
      <c r="I4218" t="s">
        <v>45</v>
      </c>
      <c r="J4218" t="s">
        <v>69</v>
      </c>
      <c r="K4218" t="s">
        <v>55</v>
      </c>
      <c r="L4218" t="s">
        <v>42</v>
      </c>
      <c r="N4218" t="s">
        <v>96</v>
      </c>
      <c r="O4218" t="s">
        <v>134</v>
      </c>
      <c r="P4218" t="s">
        <v>8646</v>
      </c>
      <c r="Q4218" t="s">
        <v>66</v>
      </c>
      <c r="R4218" s="6">
        <f>_xlfn.XLOOKUP(CleanedData[[#This Row],[Product]],'02_Lookup_Tables'!$A$2:$A$126,'02_Lookup_Tables'!$B$2:$B$126)</f>
        <v>53.85</v>
      </c>
      <c r="S4218" t="str">
        <f>VLOOKUP(CleanedData[[#This Row],[Product]],'02_Lookup_Tables'!$H$2:$I$126,2,FALSE)</f>
        <v>Food</v>
      </c>
      <c r="T4218" t="str">
        <f>VLOOKUP(CleanedData[[#This Row],[Province]],'02_Lookup_Tables'!$D$2:$E$10,2, FALSE)</f>
        <v>Northern Region</v>
      </c>
      <c r="U4218" t="str" cm="1">
        <f t="array" ref="U4218">_xlfn.IFS(CleanedData[[#This Row],[Purchase Amount]]&lt;500,"Low",
CleanedData[[#This Row],[Purchase Amount]]&lt;5000,"Medium",
TRUE,"High")</f>
        <v>Low</v>
      </c>
      <c r="V4218" t="str">
        <f>TEXT(CleanedData[[#This Row],[Date]],"mmmm")</f>
        <v>January</v>
      </c>
      <c r="W4218" t="str">
        <f>"Q"&amp;ROUNDUP(MONTH(CleanedData[[#This Row],[Date]])/3,0)</f>
        <v>Q1</v>
      </c>
      <c r="X4218" t="str">
        <f>IF(CleanedData[[#This Row],[Purchase Amount]]&gt;=5000,"Yes","No")</f>
        <v>No</v>
      </c>
      <c r="Y4218">
        <f>IF(CleanedData[[#This Row],[Recommend]]="Yes",1,0)</f>
        <v>1</v>
      </c>
      <c r="Z4218" s="6">
        <f>CleanedData[[#This Row],[Purchase Amount]]*0.15</f>
        <v>8.0775000000000006</v>
      </c>
      <c r="AA4218" s="6">
        <f>CleanedData[[#This Row],[Purchase Amount]]*1.15</f>
        <v>61.927499999999995</v>
      </c>
    </row>
    <row r="4219" spans="1:27" x14ac:dyDescent="0.3">
      <c r="A4219">
        <v>5104</v>
      </c>
      <c r="B4219" t="s">
        <v>4444</v>
      </c>
      <c r="C4219" s="1">
        <v>45401</v>
      </c>
      <c r="D4219">
        <v>49</v>
      </c>
      <c r="E4219" t="s">
        <v>52</v>
      </c>
      <c r="F4219" t="s">
        <v>83</v>
      </c>
      <c r="G4219" t="s">
        <v>187</v>
      </c>
      <c r="H4219">
        <v>5</v>
      </c>
      <c r="I4219" t="s">
        <v>42</v>
      </c>
      <c r="J4219" t="s">
        <v>54</v>
      </c>
      <c r="K4219" t="s">
        <v>64</v>
      </c>
      <c r="L4219" t="s">
        <v>42</v>
      </c>
      <c r="M4219" t="s">
        <v>196</v>
      </c>
      <c r="N4219" t="s">
        <v>57</v>
      </c>
      <c r="O4219" t="s">
        <v>89</v>
      </c>
      <c r="P4219" t="s">
        <v>70</v>
      </c>
      <c r="Q4219" t="s">
        <v>93</v>
      </c>
      <c r="R4219" s="6">
        <f>_xlfn.XLOOKUP(CleanedData[[#This Row],[Product]],'02_Lookup_Tables'!$A$2:$A$126,'02_Lookup_Tables'!$B$2:$B$126)</f>
        <v>24904.86</v>
      </c>
      <c r="S4219" t="str">
        <f>VLOOKUP(CleanedData[[#This Row],[Product]],'02_Lookup_Tables'!$H$2:$I$126,2,FALSE)</f>
        <v>Electronics</v>
      </c>
      <c r="T4219" t="str">
        <f>VLOOKUP(CleanedData[[#This Row],[Province]],'02_Lookup_Tables'!$D$2:$E$10,2, FALSE)</f>
        <v>Western Region</v>
      </c>
      <c r="U4219" t="str" cm="1">
        <f t="array" ref="U4219">_xlfn.IFS(CleanedData[[#This Row],[Purchase Amount]]&lt;500,"Low",
CleanedData[[#This Row],[Purchase Amount]]&lt;5000,"Medium",
TRUE,"High")</f>
        <v>High</v>
      </c>
      <c r="V4219" t="str">
        <f>TEXT(CleanedData[[#This Row],[Date]],"mmmm")</f>
        <v>April</v>
      </c>
      <c r="W4219" t="str">
        <f>"Q"&amp;ROUNDUP(MONTH(CleanedData[[#This Row],[Date]])/3,0)</f>
        <v>Q2</v>
      </c>
      <c r="X4219" t="str">
        <f>IF(CleanedData[[#This Row],[Purchase Amount]]&gt;=5000,"Yes","No")</f>
        <v>Yes</v>
      </c>
      <c r="Y4219">
        <f>IF(CleanedData[[#This Row],[Recommend]]="Yes",1,0)</f>
        <v>0</v>
      </c>
      <c r="Z4219" s="6">
        <f>CleanedData[[#This Row],[Purchase Amount]]*0.15</f>
        <v>3735.7289999999998</v>
      </c>
      <c r="AA4219" s="6">
        <f>CleanedData[[#This Row],[Purchase Amount]]*1.15</f>
        <v>28640.589</v>
      </c>
    </row>
    <row r="4220" spans="1:27" x14ac:dyDescent="0.3">
      <c r="A4220">
        <v>5105</v>
      </c>
      <c r="B4220" t="s">
        <v>4445</v>
      </c>
      <c r="C4220" s="1">
        <v>45294</v>
      </c>
      <c r="D4220">
        <v>40</v>
      </c>
      <c r="E4220" t="s">
        <v>52</v>
      </c>
      <c r="F4220" t="s">
        <v>125</v>
      </c>
      <c r="G4220" t="s">
        <v>294</v>
      </c>
      <c r="H4220">
        <v>1</v>
      </c>
      <c r="I4220" t="s">
        <v>45</v>
      </c>
      <c r="J4220" t="s">
        <v>63</v>
      </c>
      <c r="K4220" t="s">
        <v>44</v>
      </c>
      <c r="L4220" t="s">
        <v>42</v>
      </c>
      <c r="M4220" t="s">
        <v>136</v>
      </c>
      <c r="N4220" t="s">
        <v>80</v>
      </c>
      <c r="O4220" t="s">
        <v>89</v>
      </c>
      <c r="P4220" t="s">
        <v>49</v>
      </c>
      <c r="Q4220" t="s">
        <v>81</v>
      </c>
      <c r="R4220" s="6">
        <f>_xlfn.XLOOKUP(CleanedData[[#This Row],[Product]],'02_Lookup_Tables'!$A$2:$A$126,'02_Lookup_Tables'!$B$2:$B$126)</f>
        <v>16291.52</v>
      </c>
      <c r="S4220" t="str">
        <f>VLOOKUP(CleanedData[[#This Row],[Product]],'02_Lookup_Tables'!$H$2:$I$126,2,FALSE)</f>
        <v>Home Devices</v>
      </c>
      <c r="T4220" t="str">
        <f>VLOOKUP(CleanedData[[#This Row],[Province]],'02_Lookup_Tables'!$D$2:$E$10,2, FALSE)</f>
        <v>Western Region</v>
      </c>
      <c r="U4220" t="str" cm="1">
        <f t="array" ref="U4220">_xlfn.IFS(CleanedData[[#This Row],[Purchase Amount]]&lt;500,"Low",
CleanedData[[#This Row],[Purchase Amount]]&lt;5000,"Medium",
TRUE,"High")</f>
        <v>High</v>
      </c>
      <c r="V4220" t="str">
        <f>TEXT(CleanedData[[#This Row],[Date]],"mmmm")</f>
        <v>January</v>
      </c>
      <c r="W4220" t="str">
        <f>"Q"&amp;ROUNDUP(MONTH(CleanedData[[#This Row],[Date]])/3,0)</f>
        <v>Q1</v>
      </c>
      <c r="X4220" t="str">
        <f>IF(CleanedData[[#This Row],[Purchase Amount]]&gt;=5000,"Yes","No")</f>
        <v>Yes</v>
      </c>
      <c r="Y4220">
        <f>IF(CleanedData[[#This Row],[Recommend]]="Yes",1,0)</f>
        <v>1</v>
      </c>
      <c r="Z4220" s="6">
        <f>CleanedData[[#This Row],[Purchase Amount]]*0.15</f>
        <v>2443.7280000000001</v>
      </c>
      <c r="AA4220" s="6">
        <f>CleanedData[[#This Row],[Purchase Amount]]*1.15</f>
        <v>18735.248</v>
      </c>
    </row>
    <row r="4221" spans="1:27" x14ac:dyDescent="0.3">
      <c r="A4221">
        <v>5106</v>
      </c>
      <c r="B4221" t="s">
        <v>4446</v>
      </c>
      <c r="C4221" s="1">
        <v>45884</v>
      </c>
      <c r="D4221">
        <v>78</v>
      </c>
      <c r="E4221" t="s">
        <v>39</v>
      </c>
      <c r="F4221" t="s">
        <v>130</v>
      </c>
      <c r="G4221" t="s">
        <v>95</v>
      </c>
      <c r="H4221">
        <v>1</v>
      </c>
      <c r="I4221" t="s">
        <v>45</v>
      </c>
      <c r="J4221" t="s">
        <v>69</v>
      </c>
      <c r="K4221" t="s">
        <v>44</v>
      </c>
      <c r="L4221" t="s">
        <v>45</v>
      </c>
      <c r="M4221" t="s">
        <v>140</v>
      </c>
      <c r="N4221" t="s">
        <v>80</v>
      </c>
      <c r="O4221" t="s">
        <v>148</v>
      </c>
      <c r="P4221" t="s">
        <v>70</v>
      </c>
      <c r="Q4221" t="s">
        <v>97</v>
      </c>
      <c r="R4221" s="6">
        <f>_xlfn.XLOOKUP(CleanedData[[#This Row],[Product]],'02_Lookup_Tables'!$A$2:$A$126,'02_Lookup_Tables'!$B$2:$B$126)</f>
        <v>5390.8</v>
      </c>
      <c r="S4221" t="str">
        <f>VLOOKUP(CleanedData[[#This Row],[Product]],'02_Lookup_Tables'!$H$2:$I$126,2,FALSE)</f>
        <v>Electronics</v>
      </c>
      <c r="T4221" t="str">
        <f>VLOOKUP(CleanedData[[#This Row],[Province]],'02_Lookup_Tables'!$D$2:$E$10,2, FALSE)</f>
        <v>Eastern Region</v>
      </c>
      <c r="U4221" t="str" cm="1">
        <f t="array" ref="U4221">_xlfn.IFS(CleanedData[[#This Row],[Purchase Amount]]&lt;500,"Low",
CleanedData[[#This Row],[Purchase Amount]]&lt;5000,"Medium",
TRUE,"High")</f>
        <v>High</v>
      </c>
      <c r="V4221" t="str">
        <f>TEXT(CleanedData[[#This Row],[Date]],"mmmm")</f>
        <v>August</v>
      </c>
      <c r="W4221" t="str">
        <f>"Q"&amp;ROUNDUP(MONTH(CleanedData[[#This Row],[Date]])/3,0)</f>
        <v>Q3</v>
      </c>
      <c r="X4221" t="str">
        <f>IF(CleanedData[[#This Row],[Purchase Amount]]&gt;=5000,"Yes","No")</f>
        <v>Yes</v>
      </c>
      <c r="Y4221">
        <f>IF(CleanedData[[#This Row],[Recommend]]="Yes",1,0)</f>
        <v>1</v>
      </c>
      <c r="Z4221" s="6">
        <f>CleanedData[[#This Row],[Purchase Amount]]*0.15</f>
        <v>808.62</v>
      </c>
      <c r="AA4221" s="6">
        <f>CleanedData[[#This Row],[Purchase Amount]]*1.15</f>
        <v>6199.42</v>
      </c>
    </row>
    <row r="4222" spans="1:27" x14ac:dyDescent="0.3">
      <c r="A4222">
        <v>5107</v>
      </c>
      <c r="B4222" t="s">
        <v>4447</v>
      </c>
      <c r="C4222" s="1">
        <v>45482</v>
      </c>
      <c r="D4222">
        <v>80</v>
      </c>
      <c r="E4222" t="s">
        <v>39</v>
      </c>
      <c r="F4222" t="s">
        <v>61</v>
      </c>
      <c r="G4222" t="s">
        <v>519</v>
      </c>
      <c r="H4222">
        <v>3</v>
      </c>
      <c r="I4222" t="s">
        <v>42</v>
      </c>
      <c r="J4222" t="s">
        <v>63</v>
      </c>
      <c r="K4222" t="s">
        <v>55</v>
      </c>
      <c r="L4222" t="s">
        <v>42</v>
      </c>
      <c r="M4222" t="s">
        <v>236</v>
      </c>
      <c r="N4222" t="s">
        <v>48</v>
      </c>
      <c r="O4222" t="s">
        <v>89</v>
      </c>
      <c r="P4222" t="s">
        <v>49</v>
      </c>
      <c r="Q4222" t="s">
        <v>97</v>
      </c>
      <c r="R4222" s="6">
        <f>_xlfn.XLOOKUP(CleanedData[[#This Row],[Product]],'02_Lookup_Tables'!$A$2:$A$126,'02_Lookup_Tables'!$B$2:$B$126)</f>
        <v>338.79</v>
      </c>
      <c r="S4222" t="str">
        <f>VLOOKUP(CleanedData[[#This Row],[Product]],'02_Lookup_Tables'!$H$2:$I$126,2,FALSE)</f>
        <v>Accessories</v>
      </c>
      <c r="T4222" t="str">
        <f>VLOOKUP(CleanedData[[#This Row],[Province]],'02_Lookup_Tables'!$D$2:$E$10,2, FALSE)</f>
        <v>Southern Region</v>
      </c>
      <c r="U4222" t="str" cm="1">
        <f t="array" ref="U4222">_xlfn.IFS(CleanedData[[#This Row],[Purchase Amount]]&lt;500,"Low",
CleanedData[[#This Row],[Purchase Amount]]&lt;5000,"Medium",
TRUE,"High")</f>
        <v>Low</v>
      </c>
      <c r="V4222" t="str">
        <f>TEXT(CleanedData[[#This Row],[Date]],"mmmm")</f>
        <v>July</v>
      </c>
      <c r="W4222" t="str">
        <f>"Q"&amp;ROUNDUP(MONTH(CleanedData[[#This Row],[Date]])/3,0)</f>
        <v>Q3</v>
      </c>
      <c r="X4222" t="str">
        <f>IF(CleanedData[[#This Row],[Purchase Amount]]&gt;=5000,"Yes","No")</f>
        <v>No</v>
      </c>
      <c r="Y4222">
        <f>IF(CleanedData[[#This Row],[Recommend]]="Yes",1,0)</f>
        <v>0</v>
      </c>
      <c r="Z4222" s="6">
        <f>CleanedData[[#This Row],[Purchase Amount]]*0.15</f>
        <v>50.8185</v>
      </c>
      <c r="AA4222" s="6">
        <f>CleanedData[[#This Row],[Purchase Amount]]*1.15</f>
        <v>389.60849999999999</v>
      </c>
    </row>
    <row r="4223" spans="1:27" x14ac:dyDescent="0.3">
      <c r="A4223">
        <v>5108</v>
      </c>
      <c r="B4223" t="s">
        <v>4448</v>
      </c>
      <c r="C4223" s="1">
        <v>45910</v>
      </c>
      <c r="D4223">
        <v>33</v>
      </c>
      <c r="E4223" t="s">
        <v>52</v>
      </c>
      <c r="F4223" t="s">
        <v>68</v>
      </c>
      <c r="G4223" t="s">
        <v>168</v>
      </c>
      <c r="H4223">
        <v>5</v>
      </c>
      <c r="I4223" t="s">
        <v>45</v>
      </c>
      <c r="J4223" t="s">
        <v>69</v>
      </c>
      <c r="K4223" t="s">
        <v>55</v>
      </c>
      <c r="L4223" t="s">
        <v>42</v>
      </c>
      <c r="M4223" t="s">
        <v>100</v>
      </c>
      <c r="N4223" t="s">
        <v>57</v>
      </c>
      <c r="O4223" t="s">
        <v>48</v>
      </c>
      <c r="P4223" t="s">
        <v>49</v>
      </c>
      <c r="Q4223" t="s">
        <v>58</v>
      </c>
      <c r="R4223" s="6">
        <f>_xlfn.XLOOKUP(CleanedData[[#This Row],[Product]],'02_Lookup_Tables'!$A$2:$A$126,'02_Lookup_Tables'!$B$2:$B$126)</f>
        <v>14729.04</v>
      </c>
      <c r="S4223" t="str">
        <f>VLOOKUP(CleanedData[[#This Row],[Product]],'02_Lookup_Tables'!$H$2:$I$126,2,FALSE)</f>
        <v>Electronics</v>
      </c>
      <c r="T4223" t="str">
        <f>VLOOKUP(CleanedData[[#This Row],[Province]],'02_Lookup_Tables'!$D$2:$E$10,2, FALSE)</f>
        <v>Northern Region</v>
      </c>
      <c r="U4223" t="str" cm="1">
        <f t="array" ref="U4223">_xlfn.IFS(CleanedData[[#This Row],[Purchase Amount]]&lt;500,"Low",
CleanedData[[#This Row],[Purchase Amount]]&lt;5000,"Medium",
TRUE,"High")</f>
        <v>High</v>
      </c>
      <c r="V4223" t="str">
        <f>TEXT(CleanedData[[#This Row],[Date]],"mmmm")</f>
        <v>September</v>
      </c>
      <c r="W4223" t="str">
        <f>"Q"&amp;ROUNDUP(MONTH(CleanedData[[#This Row],[Date]])/3,0)</f>
        <v>Q3</v>
      </c>
      <c r="X4223" t="str">
        <f>IF(CleanedData[[#This Row],[Purchase Amount]]&gt;=5000,"Yes","No")</f>
        <v>Yes</v>
      </c>
      <c r="Y4223">
        <f>IF(CleanedData[[#This Row],[Recommend]]="Yes",1,0)</f>
        <v>1</v>
      </c>
      <c r="Z4223" s="6">
        <f>CleanedData[[#This Row],[Purchase Amount]]*0.15</f>
        <v>2209.3560000000002</v>
      </c>
      <c r="AA4223" s="6">
        <f>CleanedData[[#This Row],[Purchase Amount]]*1.15</f>
        <v>16938.396000000001</v>
      </c>
    </row>
    <row r="4224" spans="1:27" x14ac:dyDescent="0.3">
      <c r="A4224">
        <v>5109</v>
      </c>
      <c r="B4224" t="s">
        <v>4449</v>
      </c>
      <c r="C4224" s="1">
        <v>45347</v>
      </c>
      <c r="D4224">
        <v>32</v>
      </c>
      <c r="E4224" t="s">
        <v>52</v>
      </c>
      <c r="F4224" t="s">
        <v>61</v>
      </c>
      <c r="G4224" t="s">
        <v>216</v>
      </c>
      <c r="H4224">
        <v>3</v>
      </c>
      <c r="I4224" t="s">
        <v>45</v>
      </c>
      <c r="J4224" t="s">
        <v>69</v>
      </c>
      <c r="K4224" t="s">
        <v>55</v>
      </c>
      <c r="L4224" t="s">
        <v>42</v>
      </c>
      <c r="M4224" t="s">
        <v>196</v>
      </c>
      <c r="N4224" t="s">
        <v>48</v>
      </c>
      <c r="O4224" t="s">
        <v>89</v>
      </c>
      <c r="P4224" t="s">
        <v>49</v>
      </c>
      <c r="Q4224" t="s">
        <v>58</v>
      </c>
      <c r="R4224" s="6">
        <f>_xlfn.XLOOKUP(CleanedData[[#This Row],[Product]],'02_Lookup_Tables'!$A$2:$A$126,'02_Lookup_Tables'!$B$2:$B$126)</f>
        <v>929.55</v>
      </c>
      <c r="S4224" t="str">
        <f>VLOOKUP(CleanedData[[#This Row],[Product]],'02_Lookup_Tables'!$H$2:$I$126,2,FALSE)</f>
        <v>Accessories</v>
      </c>
      <c r="T4224" t="str">
        <f>VLOOKUP(CleanedData[[#This Row],[Province]],'02_Lookup_Tables'!$D$2:$E$10,2, FALSE)</f>
        <v>Southern Region</v>
      </c>
      <c r="U4224" t="str" cm="1">
        <f t="array" ref="U4224">_xlfn.IFS(CleanedData[[#This Row],[Purchase Amount]]&lt;500,"Low",
CleanedData[[#This Row],[Purchase Amount]]&lt;5000,"Medium",
TRUE,"High")</f>
        <v>Medium</v>
      </c>
      <c r="V4224" t="str">
        <f>TEXT(CleanedData[[#This Row],[Date]],"mmmm")</f>
        <v>February</v>
      </c>
      <c r="W4224" t="str">
        <f>"Q"&amp;ROUNDUP(MONTH(CleanedData[[#This Row],[Date]])/3,0)</f>
        <v>Q1</v>
      </c>
      <c r="X4224" t="str">
        <f>IF(CleanedData[[#This Row],[Purchase Amount]]&gt;=5000,"Yes","No")</f>
        <v>No</v>
      </c>
      <c r="Y4224">
        <f>IF(CleanedData[[#This Row],[Recommend]]="Yes",1,0)</f>
        <v>1</v>
      </c>
      <c r="Z4224" s="6">
        <f>CleanedData[[#This Row],[Purchase Amount]]*0.15</f>
        <v>139.43249999999998</v>
      </c>
      <c r="AA4224" s="6">
        <f>CleanedData[[#This Row],[Purchase Amount]]*1.15</f>
        <v>1068.9824999999998</v>
      </c>
    </row>
    <row r="4225" spans="1:27" x14ac:dyDescent="0.3">
      <c r="A4225">
        <v>5110</v>
      </c>
      <c r="B4225" t="s">
        <v>4450</v>
      </c>
      <c r="C4225" s="1">
        <v>45742</v>
      </c>
      <c r="D4225">
        <v>46</v>
      </c>
      <c r="E4225" t="s">
        <v>60</v>
      </c>
      <c r="F4225" t="s">
        <v>40</v>
      </c>
      <c r="G4225" t="s">
        <v>153</v>
      </c>
      <c r="H4225">
        <v>3</v>
      </c>
      <c r="I4225" t="s">
        <v>45</v>
      </c>
      <c r="J4225" t="s">
        <v>63</v>
      </c>
      <c r="K4225" t="s">
        <v>44</v>
      </c>
      <c r="L4225" t="s">
        <v>42</v>
      </c>
      <c r="M4225" t="s">
        <v>147</v>
      </c>
      <c r="N4225" t="s">
        <v>48</v>
      </c>
      <c r="O4225" t="s">
        <v>148</v>
      </c>
      <c r="P4225" t="s">
        <v>49</v>
      </c>
      <c r="Q4225" t="s">
        <v>93</v>
      </c>
      <c r="R4225" s="6">
        <f>_xlfn.XLOOKUP(CleanedData[[#This Row],[Product]],'02_Lookup_Tables'!$A$2:$A$126,'02_Lookup_Tables'!$B$2:$B$126)</f>
        <v>1011.68</v>
      </c>
      <c r="S4225" t="str">
        <f>VLOOKUP(CleanedData[[#This Row],[Product]],'02_Lookup_Tables'!$H$2:$I$126,2,FALSE)</f>
        <v>Accessories</v>
      </c>
      <c r="T4225" t="str">
        <f>VLOOKUP(CleanedData[[#This Row],[Province]],'02_Lookup_Tables'!$D$2:$E$10,2, FALSE)</f>
        <v>Northern Region</v>
      </c>
      <c r="U4225" t="str" cm="1">
        <f t="array" ref="U4225">_xlfn.IFS(CleanedData[[#This Row],[Purchase Amount]]&lt;500,"Low",
CleanedData[[#This Row],[Purchase Amount]]&lt;5000,"Medium",
TRUE,"High")</f>
        <v>Medium</v>
      </c>
      <c r="V4225" t="str">
        <f>TEXT(CleanedData[[#This Row],[Date]],"mmmm")</f>
        <v>March</v>
      </c>
      <c r="W4225" t="str">
        <f>"Q"&amp;ROUNDUP(MONTH(CleanedData[[#This Row],[Date]])/3,0)</f>
        <v>Q1</v>
      </c>
      <c r="X4225" t="str">
        <f>IF(CleanedData[[#This Row],[Purchase Amount]]&gt;=5000,"Yes","No")</f>
        <v>No</v>
      </c>
      <c r="Y4225">
        <f>IF(CleanedData[[#This Row],[Recommend]]="Yes",1,0)</f>
        <v>1</v>
      </c>
      <c r="Z4225" s="6">
        <f>CleanedData[[#This Row],[Purchase Amount]]*0.15</f>
        <v>151.75199999999998</v>
      </c>
      <c r="AA4225" s="6">
        <f>CleanedData[[#This Row],[Purchase Amount]]*1.15</f>
        <v>1163.4319999999998</v>
      </c>
    </row>
    <row r="4226" spans="1:27" x14ac:dyDescent="0.3">
      <c r="A4226">
        <v>5111</v>
      </c>
      <c r="B4226" t="s">
        <v>4451</v>
      </c>
      <c r="C4226" s="1">
        <v>45499</v>
      </c>
      <c r="D4226">
        <v>27</v>
      </c>
      <c r="E4226" t="s">
        <v>60</v>
      </c>
      <c r="F4226" t="s">
        <v>61</v>
      </c>
      <c r="G4226" t="s">
        <v>693</v>
      </c>
      <c r="H4226">
        <v>2</v>
      </c>
      <c r="I4226" t="s">
        <v>45</v>
      </c>
      <c r="J4226" t="s">
        <v>43</v>
      </c>
      <c r="K4226" t="s">
        <v>64</v>
      </c>
      <c r="L4226" t="s">
        <v>45</v>
      </c>
      <c r="M4226" t="s">
        <v>196</v>
      </c>
      <c r="N4226" t="s">
        <v>47</v>
      </c>
      <c r="O4226" t="s">
        <v>89</v>
      </c>
      <c r="P4226" t="s">
        <v>49</v>
      </c>
      <c r="Q4226" t="s">
        <v>58</v>
      </c>
      <c r="R4226" s="6">
        <f>_xlfn.XLOOKUP(CleanedData[[#This Row],[Product]],'02_Lookup_Tables'!$A$2:$A$126,'02_Lookup_Tables'!$B$2:$B$126)</f>
        <v>618.72</v>
      </c>
      <c r="S4226" t="str">
        <f>VLOOKUP(CleanedData[[#This Row],[Product]],'02_Lookup_Tables'!$H$2:$I$126,2,FALSE)</f>
        <v>Sports &amp; Outdoors</v>
      </c>
      <c r="T4226" t="str">
        <f>VLOOKUP(CleanedData[[#This Row],[Province]],'02_Lookup_Tables'!$D$2:$E$10,2, FALSE)</f>
        <v>Southern Region</v>
      </c>
      <c r="U4226" t="str" cm="1">
        <f t="array" ref="U4226">_xlfn.IFS(CleanedData[[#This Row],[Purchase Amount]]&lt;500,"Low",
CleanedData[[#This Row],[Purchase Amount]]&lt;5000,"Medium",
TRUE,"High")</f>
        <v>Medium</v>
      </c>
      <c r="V4226" t="str">
        <f>TEXT(CleanedData[[#This Row],[Date]],"mmmm")</f>
        <v>July</v>
      </c>
      <c r="W4226" t="str">
        <f>"Q"&amp;ROUNDUP(MONTH(CleanedData[[#This Row],[Date]])/3,0)</f>
        <v>Q3</v>
      </c>
      <c r="X4226" t="str">
        <f>IF(CleanedData[[#This Row],[Purchase Amount]]&gt;=5000,"Yes","No")</f>
        <v>No</v>
      </c>
      <c r="Y4226">
        <f>IF(CleanedData[[#This Row],[Recommend]]="Yes",1,0)</f>
        <v>1</v>
      </c>
      <c r="Z4226" s="6">
        <f>CleanedData[[#This Row],[Purchase Amount]]*0.15</f>
        <v>92.808000000000007</v>
      </c>
      <c r="AA4226" s="6">
        <f>CleanedData[[#This Row],[Purchase Amount]]*1.15</f>
        <v>711.52800000000002</v>
      </c>
    </row>
    <row r="4227" spans="1:27" x14ac:dyDescent="0.3">
      <c r="A4227">
        <v>5112</v>
      </c>
      <c r="B4227" t="s">
        <v>4452</v>
      </c>
      <c r="C4227" s="1">
        <v>45579</v>
      </c>
      <c r="D4227">
        <v>32</v>
      </c>
      <c r="E4227" t="s">
        <v>39</v>
      </c>
      <c r="F4227" t="s">
        <v>68</v>
      </c>
      <c r="G4227" t="s">
        <v>374</v>
      </c>
      <c r="H4227">
        <v>4</v>
      </c>
      <c r="I4227" t="s">
        <v>45</v>
      </c>
      <c r="J4227" t="s">
        <v>54</v>
      </c>
      <c r="K4227" t="s">
        <v>64</v>
      </c>
      <c r="L4227" t="s">
        <v>42</v>
      </c>
      <c r="M4227" t="s">
        <v>92</v>
      </c>
      <c r="N4227" t="s">
        <v>96</v>
      </c>
      <c r="O4227" t="s">
        <v>89</v>
      </c>
      <c r="P4227" t="s">
        <v>70</v>
      </c>
      <c r="Q4227" t="s">
        <v>58</v>
      </c>
      <c r="R4227" s="6">
        <f>_xlfn.XLOOKUP(CleanedData[[#This Row],[Product]],'02_Lookup_Tables'!$A$2:$A$126,'02_Lookup_Tables'!$B$2:$B$126)</f>
        <v>2906.97</v>
      </c>
      <c r="S4227" t="str">
        <f>VLOOKUP(CleanedData[[#This Row],[Product]],'02_Lookup_Tables'!$H$2:$I$126,2,FALSE)</f>
        <v>Home &amp; Living</v>
      </c>
      <c r="T4227" t="str">
        <f>VLOOKUP(CleanedData[[#This Row],[Province]],'02_Lookup_Tables'!$D$2:$E$10,2, FALSE)</f>
        <v>Northern Region</v>
      </c>
      <c r="U4227" t="str" cm="1">
        <f t="array" ref="U4227">_xlfn.IFS(CleanedData[[#This Row],[Purchase Amount]]&lt;500,"Low",
CleanedData[[#This Row],[Purchase Amount]]&lt;5000,"Medium",
TRUE,"High")</f>
        <v>Medium</v>
      </c>
      <c r="V4227" t="str">
        <f>TEXT(CleanedData[[#This Row],[Date]],"mmmm")</f>
        <v>October</v>
      </c>
      <c r="W4227" t="str">
        <f>"Q"&amp;ROUNDUP(MONTH(CleanedData[[#This Row],[Date]])/3,0)</f>
        <v>Q4</v>
      </c>
      <c r="X4227" t="str">
        <f>IF(CleanedData[[#This Row],[Purchase Amount]]&gt;=5000,"Yes","No")</f>
        <v>No</v>
      </c>
      <c r="Y4227">
        <f>IF(CleanedData[[#This Row],[Recommend]]="Yes",1,0)</f>
        <v>1</v>
      </c>
      <c r="Z4227" s="6">
        <f>CleanedData[[#This Row],[Purchase Amount]]*0.15</f>
        <v>436.04549999999995</v>
      </c>
      <c r="AA4227" s="6">
        <f>CleanedData[[#This Row],[Purchase Amount]]*1.15</f>
        <v>3343.0154999999995</v>
      </c>
    </row>
    <row r="4228" spans="1:27" x14ac:dyDescent="0.3">
      <c r="A4228">
        <v>5113</v>
      </c>
      <c r="B4228" t="s">
        <v>4453</v>
      </c>
      <c r="C4228" s="1">
        <v>45892</v>
      </c>
      <c r="D4228">
        <v>61</v>
      </c>
      <c r="E4228" t="s">
        <v>52</v>
      </c>
      <c r="F4228" t="s">
        <v>83</v>
      </c>
      <c r="G4228" t="s">
        <v>62</v>
      </c>
      <c r="H4228">
        <v>3</v>
      </c>
      <c r="I4228" t="s">
        <v>42</v>
      </c>
      <c r="J4228" t="s">
        <v>43</v>
      </c>
      <c r="K4228" t="s">
        <v>55</v>
      </c>
      <c r="L4228" t="s">
        <v>42</v>
      </c>
      <c r="M4228" t="s">
        <v>180</v>
      </c>
      <c r="N4228" t="s">
        <v>48</v>
      </c>
      <c r="O4228" t="s">
        <v>89</v>
      </c>
      <c r="P4228" t="s">
        <v>49</v>
      </c>
      <c r="Q4228" t="s">
        <v>50</v>
      </c>
      <c r="R4228" s="6">
        <f>_xlfn.XLOOKUP(CleanedData[[#This Row],[Product]],'02_Lookup_Tables'!$A$2:$A$126,'02_Lookup_Tables'!$B$2:$B$126)</f>
        <v>230.14</v>
      </c>
      <c r="S4228" t="str">
        <f>VLOOKUP(CleanedData[[#This Row],[Product]],'02_Lookup_Tables'!$H$2:$I$126,2,FALSE)</f>
        <v>Sports &amp; Outdoors</v>
      </c>
      <c r="T4228" t="str">
        <f>VLOOKUP(CleanedData[[#This Row],[Province]],'02_Lookup_Tables'!$D$2:$E$10,2, FALSE)</f>
        <v>Western Region</v>
      </c>
      <c r="U4228" t="str" cm="1">
        <f t="array" ref="U4228">_xlfn.IFS(CleanedData[[#This Row],[Purchase Amount]]&lt;500,"Low",
CleanedData[[#This Row],[Purchase Amount]]&lt;5000,"Medium",
TRUE,"High")</f>
        <v>Low</v>
      </c>
      <c r="V4228" t="str">
        <f>TEXT(CleanedData[[#This Row],[Date]],"mmmm")</f>
        <v>August</v>
      </c>
      <c r="W4228" t="str">
        <f>"Q"&amp;ROUNDUP(MONTH(CleanedData[[#This Row],[Date]])/3,0)</f>
        <v>Q3</v>
      </c>
      <c r="X4228" t="str">
        <f>IF(CleanedData[[#This Row],[Purchase Amount]]&gt;=5000,"Yes","No")</f>
        <v>No</v>
      </c>
      <c r="Y4228">
        <f>IF(CleanedData[[#This Row],[Recommend]]="Yes",1,0)</f>
        <v>0</v>
      </c>
      <c r="Z4228" s="6">
        <f>CleanedData[[#This Row],[Purchase Amount]]*0.15</f>
        <v>34.520999999999994</v>
      </c>
      <c r="AA4228" s="6">
        <f>CleanedData[[#This Row],[Purchase Amount]]*1.15</f>
        <v>264.66099999999994</v>
      </c>
    </row>
    <row r="4229" spans="1:27" x14ac:dyDescent="0.3">
      <c r="A4229">
        <v>5114</v>
      </c>
      <c r="B4229" t="s">
        <v>4454</v>
      </c>
      <c r="C4229" s="1">
        <v>46022</v>
      </c>
      <c r="D4229">
        <v>62</v>
      </c>
      <c r="E4229" t="s">
        <v>60</v>
      </c>
      <c r="F4229" t="s">
        <v>83</v>
      </c>
      <c r="G4229" t="s">
        <v>126</v>
      </c>
      <c r="H4229">
        <v>3</v>
      </c>
      <c r="I4229" t="s">
        <v>42</v>
      </c>
      <c r="J4229" t="s">
        <v>69</v>
      </c>
      <c r="K4229" t="s">
        <v>64</v>
      </c>
      <c r="L4229" t="s">
        <v>42</v>
      </c>
      <c r="M4229" t="s">
        <v>231</v>
      </c>
      <c r="N4229" t="s">
        <v>48</v>
      </c>
      <c r="O4229" t="s">
        <v>89</v>
      </c>
      <c r="P4229" t="s">
        <v>49</v>
      </c>
      <c r="Q4229" t="s">
        <v>50</v>
      </c>
      <c r="R4229" s="6">
        <f>_xlfn.XLOOKUP(CleanedData[[#This Row],[Product]],'02_Lookup_Tables'!$A$2:$A$126,'02_Lookup_Tables'!$B$2:$B$126)</f>
        <v>343.42</v>
      </c>
      <c r="S4229" t="str">
        <f>VLOOKUP(CleanedData[[#This Row],[Product]],'02_Lookup_Tables'!$H$2:$I$126,2,FALSE)</f>
        <v>Food</v>
      </c>
      <c r="T4229" t="str">
        <f>VLOOKUP(CleanedData[[#This Row],[Province]],'02_Lookup_Tables'!$D$2:$E$10,2, FALSE)</f>
        <v>Western Region</v>
      </c>
      <c r="U4229" t="str" cm="1">
        <f t="array" ref="U4229">_xlfn.IFS(CleanedData[[#This Row],[Purchase Amount]]&lt;500,"Low",
CleanedData[[#This Row],[Purchase Amount]]&lt;5000,"Medium",
TRUE,"High")</f>
        <v>Low</v>
      </c>
      <c r="V4229" t="str">
        <f>TEXT(CleanedData[[#This Row],[Date]],"mmmm")</f>
        <v>December</v>
      </c>
      <c r="W4229" t="str">
        <f>"Q"&amp;ROUNDUP(MONTH(CleanedData[[#This Row],[Date]])/3,0)</f>
        <v>Q4</v>
      </c>
      <c r="X4229" t="str">
        <f>IF(CleanedData[[#This Row],[Purchase Amount]]&gt;=5000,"Yes","No")</f>
        <v>No</v>
      </c>
      <c r="Y4229">
        <f>IF(CleanedData[[#This Row],[Recommend]]="Yes",1,0)</f>
        <v>0</v>
      </c>
      <c r="Z4229" s="6">
        <f>CleanedData[[#This Row],[Purchase Amount]]*0.15</f>
        <v>51.512999999999998</v>
      </c>
      <c r="AA4229" s="6">
        <f>CleanedData[[#This Row],[Purchase Amount]]*1.15</f>
        <v>394.93299999999999</v>
      </c>
    </row>
    <row r="4230" spans="1:27" x14ac:dyDescent="0.3">
      <c r="A4230">
        <v>5115</v>
      </c>
      <c r="B4230" t="s">
        <v>4455</v>
      </c>
      <c r="C4230" s="1">
        <v>45995</v>
      </c>
      <c r="D4230">
        <v>45</v>
      </c>
      <c r="E4230" t="s">
        <v>52</v>
      </c>
      <c r="F4230" t="s">
        <v>68</v>
      </c>
      <c r="G4230" t="s">
        <v>391</v>
      </c>
      <c r="H4230">
        <v>2</v>
      </c>
      <c r="I4230" t="s">
        <v>42</v>
      </c>
      <c r="J4230" t="s">
        <v>54</v>
      </c>
      <c r="K4230" t="s">
        <v>55</v>
      </c>
      <c r="L4230" t="s">
        <v>42</v>
      </c>
      <c r="M4230" t="s">
        <v>147</v>
      </c>
      <c r="N4230" t="s">
        <v>47</v>
      </c>
      <c r="O4230" t="s">
        <v>148</v>
      </c>
      <c r="P4230" t="s">
        <v>70</v>
      </c>
      <c r="Q4230" t="s">
        <v>93</v>
      </c>
      <c r="R4230" s="6">
        <f>_xlfn.XLOOKUP(CleanedData[[#This Row],[Product]],'02_Lookup_Tables'!$A$2:$A$126,'02_Lookup_Tables'!$B$2:$B$126)</f>
        <v>886.51</v>
      </c>
      <c r="S4230" t="str">
        <f>VLOOKUP(CleanedData[[#This Row],[Product]],'02_Lookup_Tables'!$H$2:$I$126,2,FALSE)</f>
        <v>Beauty &amp; Personal Care</v>
      </c>
      <c r="T4230" t="str">
        <f>VLOOKUP(CleanedData[[#This Row],[Province]],'02_Lookup_Tables'!$D$2:$E$10,2, FALSE)</f>
        <v>Northern Region</v>
      </c>
      <c r="U4230" t="str" cm="1">
        <f t="array" ref="U4230">_xlfn.IFS(CleanedData[[#This Row],[Purchase Amount]]&lt;500,"Low",
CleanedData[[#This Row],[Purchase Amount]]&lt;5000,"Medium",
TRUE,"High")</f>
        <v>Medium</v>
      </c>
      <c r="V4230" t="str">
        <f>TEXT(CleanedData[[#This Row],[Date]],"mmmm")</f>
        <v>December</v>
      </c>
      <c r="W4230" t="str">
        <f>"Q"&amp;ROUNDUP(MONTH(CleanedData[[#This Row],[Date]])/3,0)</f>
        <v>Q4</v>
      </c>
      <c r="X4230" t="str">
        <f>IF(CleanedData[[#This Row],[Purchase Amount]]&gt;=5000,"Yes","No")</f>
        <v>No</v>
      </c>
      <c r="Y4230">
        <f>IF(CleanedData[[#This Row],[Recommend]]="Yes",1,0)</f>
        <v>0</v>
      </c>
      <c r="Z4230" s="6">
        <f>CleanedData[[#This Row],[Purchase Amount]]*0.15</f>
        <v>132.97649999999999</v>
      </c>
      <c r="AA4230" s="6">
        <f>CleanedData[[#This Row],[Purchase Amount]]*1.15</f>
        <v>1019.4864999999999</v>
      </c>
    </row>
    <row r="4231" spans="1:27" x14ac:dyDescent="0.3">
      <c r="A4231">
        <v>5116</v>
      </c>
      <c r="B4231" t="s">
        <v>4456</v>
      </c>
      <c r="C4231" s="1">
        <v>45701</v>
      </c>
      <c r="D4231">
        <v>44</v>
      </c>
      <c r="E4231" t="s">
        <v>39</v>
      </c>
      <c r="F4231" t="s">
        <v>40</v>
      </c>
      <c r="G4231" t="s">
        <v>111</v>
      </c>
      <c r="H4231">
        <v>1</v>
      </c>
      <c r="I4231" t="s">
        <v>45</v>
      </c>
      <c r="J4231" t="s">
        <v>69</v>
      </c>
      <c r="K4231" t="s">
        <v>64</v>
      </c>
      <c r="L4231" t="s">
        <v>45</v>
      </c>
      <c r="M4231" t="s">
        <v>75</v>
      </c>
      <c r="N4231" t="s">
        <v>80</v>
      </c>
      <c r="O4231" t="s">
        <v>89</v>
      </c>
      <c r="P4231" t="s">
        <v>49</v>
      </c>
      <c r="Q4231" t="s">
        <v>81</v>
      </c>
      <c r="R4231" s="6">
        <f>_xlfn.XLOOKUP(CleanedData[[#This Row],[Product]],'02_Lookup_Tables'!$A$2:$A$126,'02_Lookup_Tables'!$B$2:$B$126)</f>
        <v>3576.97</v>
      </c>
      <c r="S4231" t="str">
        <f>VLOOKUP(CleanedData[[#This Row],[Product]],'02_Lookup_Tables'!$H$2:$I$126,2,FALSE)</f>
        <v>Home Devices</v>
      </c>
      <c r="T4231" t="str">
        <f>VLOOKUP(CleanedData[[#This Row],[Province]],'02_Lookup_Tables'!$D$2:$E$10,2, FALSE)</f>
        <v>Northern Region</v>
      </c>
      <c r="U4231" t="str" cm="1">
        <f t="array" ref="U4231">_xlfn.IFS(CleanedData[[#This Row],[Purchase Amount]]&lt;500,"Low",
CleanedData[[#This Row],[Purchase Amount]]&lt;5000,"Medium",
TRUE,"High")</f>
        <v>Medium</v>
      </c>
      <c r="V4231" t="str">
        <f>TEXT(CleanedData[[#This Row],[Date]],"mmmm")</f>
        <v>February</v>
      </c>
      <c r="W4231" t="str">
        <f>"Q"&amp;ROUNDUP(MONTH(CleanedData[[#This Row],[Date]])/3,0)</f>
        <v>Q1</v>
      </c>
      <c r="X4231" t="str">
        <f>IF(CleanedData[[#This Row],[Purchase Amount]]&gt;=5000,"Yes","No")</f>
        <v>No</v>
      </c>
      <c r="Y4231">
        <f>IF(CleanedData[[#This Row],[Recommend]]="Yes",1,0)</f>
        <v>1</v>
      </c>
      <c r="Z4231" s="6">
        <f>CleanedData[[#This Row],[Purchase Amount]]*0.15</f>
        <v>536.54549999999995</v>
      </c>
      <c r="AA4231" s="6">
        <f>CleanedData[[#This Row],[Purchase Amount]]*1.15</f>
        <v>4113.5154999999995</v>
      </c>
    </row>
    <row r="4232" spans="1:27" x14ac:dyDescent="0.3">
      <c r="A4232">
        <v>5118</v>
      </c>
      <c r="B4232" t="s">
        <v>4457</v>
      </c>
      <c r="C4232" s="1">
        <v>45325</v>
      </c>
      <c r="D4232">
        <v>37</v>
      </c>
      <c r="E4232" t="s">
        <v>60</v>
      </c>
      <c r="F4232" t="s">
        <v>68</v>
      </c>
      <c r="G4232" t="s">
        <v>118</v>
      </c>
      <c r="H4232">
        <v>2</v>
      </c>
      <c r="I4232" t="s">
        <v>45</v>
      </c>
      <c r="J4232" t="s">
        <v>43</v>
      </c>
      <c r="K4232" t="s">
        <v>44</v>
      </c>
      <c r="L4232" t="s">
        <v>42</v>
      </c>
      <c r="M4232" t="s">
        <v>147</v>
      </c>
      <c r="N4232" t="s">
        <v>47</v>
      </c>
      <c r="O4232" t="s">
        <v>148</v>
      </c>
      <c r="P4232" t="s">
        <v>70</v>
      </c>
      <c r="Q4232" t="s">
        <v>81</v>
      </c>
      <c r="R4232" s="6">
        <f>_xlfn.XLOOKUP(CleanedData[[#This Row],[Product]],'02_Lookup_Tables'!$A$2:$A$126,'02_Lookup_Tables'!$B$2:$B$126)</f>
        <v>368.99</v>
      </c>
      <c r="S4232" t="str">
        <f>VLOOKUP(CleanedData[[#This Row],[Product]],'02_Lookup_Tables'!$H$2:$I$126,2,FALSE)</f>
        <v>Accessories</v>
      </c>
      <c r="T4232" t="str">
        <f>VLOOKUP(CleanedData[[#This Row],[Province]],'02_Lookup_Tables'!$D$2:$E$10,2, FALSE)</f>
        <v>Northern Region</v>
      </c>
      <c r="U4232" t="str" cm="1">
        <f t="array" ref="U4232">_xlfn.IFS(CleanedData[[#This Row],[Purchase Amount]]&lt;500,"Low",
CleanedData[[#This Row],[Purchase Amount]]&lt;5000,"Medium",
TRUE,"High")</f>
        <v>Low</v>
      </c>
      <c r="V4232" t="str">
        <f>TEXT(CleanedData[[#This Row],[Date]],"mmmm")</f>
        <v>February</v>
      </c>
      <c r="W4232" t="str">
        <f>"Q"&amp;ROUNDUP(MONTH(CleanedData[[#This Row],[Date]])/3,0)</f>
        <v>Q1</v>
      </c>
      <c r="X4232" t="str">
        <f>IF(CleanedData[[#This Row],[Purchase Amount]]&gt;=5000,"Yes","No")</f>
        <v>No</v>
      </c>
      <c r="Y4232">
        <f>IF(CleanedData[[#This Row],[Recommend]]="Yes",1,0)</f>
        <v>1</v>
      </c>
      <c r="Z4232" s="6">
        <f>CleanedData[[#This Row],[Purchase Amount]]*0.15</f>
        <v>55.348500000000001</v>
      </c>
      <c r="AA4232" s="6">
        <f>CleanedData[[#This Row],[Purchase Amount]]*1.15</f>
        <v>424.33849999999995</v>
      </c>
    </row>
    <row r="4233" spans="1:27" x14ac:dyDescent="0.3">
      <c r="A4233">
        <v>5120</v>
      </c>
      <c r="B4233" t="s">
        <v>4458</v>
      </c>
      <c r="C4233" s="1">
        <v>45369</v>
      </c>
      <c r="D4233">
        <v>32</v>
      </c>
      <c r="E4233" t="s">
        <v>52</v>
      </c>
      <c r="F4233" t="s">
        <v>130</v>
      </c>
      <c r="G4233" t="s">
        <v>155</v>
      </c>
      <c r="H4233">
        <v>2</v>
      </c>
      <c r="I4233" t="s">
        <v>42</v>
      </c>
      <c r="J4233" t="s">
        <v>43</v>
      </c>
      <c r="K4233" t="s">
        <v>64</v>
      </c>
      <c r="L4233" t="s">
        <v>45</v>
      </c>
      <c r="M4233" t="s">
        <v>79</v>
      </c>
      <c r="N4233" t="s">
        <v>47</v>
      </c>
      <c r="O4233" t="s">
        <v>89</v>
      </c>
      <c r="P4233" t="s">
        <v>49</v>
      </c>
      <c r="Q4233" t="s">
        <v>58</v>
      </c>
      <c r="R4233" s="6">
        <f>_xlfn.XLOOKUP(CleanedData[[#This Row],[Product]],'02_Lookup_Tables'!$A$2:$A$126,'02_Lookup_Tables'!$B$2:$B$126)</f>
        <v>1355.08</v>
      </c>
      <c r="S4233" t="str">
        <f>VLOOKUP(CleanedData[[#This Row],[Product]],'02_Lookup_Tables'!$H$2:$I$126,2,FALSE)</f>
        <v>Sports &amp; Outdoors</v>
      </c>
      <c r="T4233" t="str">
        <f>VLOOKUP(CleanedData[[#This Row],[Province]],'02_Lookup_Tables'!$D$2:$E$10,2, FALSE)</f>
        <v>Eastern Region</v>
      </c>
      <c r="U4233" t="str" cm="1">
        <f t="array" ref="U4233">_xlfn.IFS(CleanedData[[#This Row],[Purchase Amount]]&lt;500,"Low",
CleanedData[[#This Row],[Purchase Amount]]&lt;5000,"Medium",
TRUE,"High")</f>
        <v>Medium</v>
      </c>
      <c r="V4233" t="str">
        <f>TEXT(CleanedData[[#This Row],[Date]],"mmmm")</f>
        <v>March</v>
      </c>
      <c r="W4233" t="str">
        <f>"Q"&amp;ROUNDUP(MONTH(CleanedData[[#This Row],[Date]])/3,0)</f>
        <v>Q1</v>
      </c>
      <c r="X4233" t="str">
        <f>IF(CleanedData[[#This Row],[Purchase Amount]]&gt;=5000,"Yes","No")</f>
        <v>No</v>
      </c>
      <c r="Y4233">
        <f>IF(CleanedData[[#This Row],[Recommend]]="Yes",1,0)</f>
        <v>0</v>
      </c>
      <c r="Z4233" s="6">
        <f>CleanedData[[#This Row],[Purchase Amount]]*0.15</f>
        <v>203.26199999999997</v>
      </c>
      <c r="AA4233" s="6">
        <f>CleanedData[[#This Row],[Purchase Amount]]*1.15</f>
        <v>1558.3419999999999</v>
      </c>
    </row>
    <row r="4234" spans="1:27" x14ac:dyDescent="0.3">
      <c r="A4234">
        <v>5121</v>
      </c>
      <c r="B4234" t="s">
        <v>4459</v>
      </c>
      <c r="C4234" s="1">
        <v>45573</v>
      </c>
      <c r="D4234">
        <v>35</v>
      </c>
      <c r="E4234" t="s">
        <v>60</v>
      </c>
      <c r="F4234" t="s">
        <v>130</v>
      </c>
      <c r="G4234" t="s">
        <v>187</v>
      </c>
      <c r="H4234">
        <v>5</v>
      </c>
      <c r="I4234" t="s">
        <v>45</v>
      </c>
      <c r="J4234" t="s">
        <v>69</v>
      </c>
      <c r="K4234" t="s">
        <v>44</v>
      </c>
      <c r="L4234" t="s">
        <v>42</v>
      </c>
      <c r="M4234" t="s">
        <v>196</v>
      </c>
      <c r="N4234" t="s">
        <v>57</v>
      </c>
      <c r="O4234" t="s">
        <v>89</v>
      </c>
      <c r="P4234" t="s">
        <v>70</v>
      </c>
      <c r="Q4234" t="s">
        <v>81</v>
      </c>
      <c r="R4234" s="6">
        <f>_xlfn.XLOOKUP(CleanedData[[#This Row],[Product]],'02_Lookup_Tables'!$A$2:$A$126,'02_Lookup_Tables'!$B$2:$B$126)</f>
        <v>24904.86</v>
      </c>
      <c r="S4234" t="str">
        <f>VLOOKUP(CleanedData[[#This Row],[Product]],'02_Lookup_Tables'!$H$2:$I$126,2,FALSE)</f>
        <v>Electronics</v>
      </c>
      <c r="T4234" t="str">
        <f>VLOOKUP(CleanedData[[#This Row],[Province]],'02_Lookup_Tables'!$D$2:$E$10,2, FALSE)</f>
        <v>Eastern Region</v>
      </c>
      <c r="U4234" t="str" cm="1">
        <f t="array" ref="U4234">_xlfn.IFS(CleanedData[[#This Row],[Purchase Amount]]&lt;500,"Low",
CleanedData[[#This Row],[Purchase Amount]]&lt;5000,"Medium",
TRUE,"High")</f>
        <v>High</v>
      </c>
      <c r="V4234" t="str">
        <f>TEXT(CleanedData[[#This Row],[Date]],"mmmm")</f>
        <v>October</v>
      </c>
      <c r="W4234" t="str">
        <f>"Q"&amp;ROUNDUP(MONTH(CleanedData[[#This Row],[Date]])/3,0)</f>
        <v>Q4</v>
      </c>
      <c r="X4234" t="str">
        <f>IF(CleanedData[[#This Row],[Purchase Amount]]&gt;=5000,"Yes","No")</f>
        <v>Yes</v>
      </c>
      <c r="Y4234">
        <f>IF(CleanedData[[#This Row],[Recommend]]="Yes",1,0)</f>
        <v>1</v>
      </c>
      <c r="Z4234" s="6">
        <f>CleanedData[[#This Row],[Purchase Amount]]*0.15</f>
        <v>3735.7289999999998</v>
      </c>
      <c r="AA4234" s="6">
        <f>CleanedData[[#This Row],[Purchase Amount]]*1.15</f>
        <v>28640.589</v>
      </c>
    </row>
    <row r="4235" spans="1:27" x14ac:dyDescent="0.3">
      <c r="A4235">
        <v>5122</v>
      </c>
      <c r="B4235" t="s">
        <v>4460</v>
      </c>
      <c r="C4235" s="1">
        <v>45662</v>
      </c>
      <c r="D4235">
        <v>69</v>
      </c>
      <c r="E4235" t="s">
        <v>60</v>
      </c>
      <c r="F4235" t="s">
        <v>61</v>
      </c>
      <c r="G4235" t="s">
        <v>187</v>
      </c>
      <c r="H4235">
        <v>4</v>
      </c>
      <c r="I4235" t="s">
        <v>42</v>
      </c>
      <c r="J4235" t="s">
        <v>63</v>
      </c>
      <c r="K4235" t="s">
        <v>44</v>
      </c>
      <c r="L4235" t="s">
        <v>42</v>
      </c>
      <c r="M4235" t="s">
        <v>151</v>
      </c>
      <c r="N4235" t="s">
        <v>96</v>
      </c>
      <c r="O4235" t="s">
        <v>89</v>
      </c>
      <c r="P4235" t="s">
        <v>70</v>
      </c>
      <c r="Q4235" t="s">
        <v>97</v>
      </c>
      <c r="R4235" s="6">
        <f>_xlfn.XLOOKUP(CleanedData[[#This Row],[Product]],'02_Lookup_Tables'!$A$2:$A$126,'02_Lookup_Tables'!$B$2:$B$126)</f>
        <v>24904.86</v>
      </c>
      <c r="S4235" t="str">
        <f>VLOOKUP(CleanedData[[#This Row],[Product]],'02_Lookup_Tables'!$H$2:$I$126,2,FALSE)</f>
        <v>Electronics</v>
      </c>
      <c r="T4235" t="str">
        <f>VLOOKUP(CleanedData[[#This Row],[Province]],'02_Lookup_Tables'!$D$2:$E$10,2, FALSE)</f>
        <v>Southern Region</v>
      </c>
      <c r="U4235" t="str" cm="1">
        <f t="array" ref="U4235">_xlfn.IFS(CleanedData[[#This Row],[Purchase Amount]]&lt;500,"Low",
CleanedData[[#This Row],[Purchase Amount]]&lt;5000,"Medium",
TRUE,"High")</f>
        <v>High</v>
      </c>
      <c r="V4235" t="str">
        <f>TEXT(CleanedData[[#This Row],[Date]],"mmmm")</f>
        <v>January</v>
      </c>
      <c r="W4235" t="str">
        <f>"Q"&amp;ROUNDUP(MONTH(CleanedData[[#This Row],[Date]])/3,0)</f>
        <v>Q1</v>
      </c>
      <c r="X4235" t="str">
        <f>IF(CleanedData[[#This Row],[Purchase Amount]]&gt;=5000,"Yes","No")</f>
        <v>Yes</v>
      </c>
      <c r="Y4235">
        <f>IF(CleanedData[[#This Row],[Recommend]]="Yes",1,0)</f>
        <v>0</v>
      </c>
      <c r="Z4235" s="6">
        <f>CleanedData[[#This Row],[Purchase Amount]]*0.15</f>
        <v>3735.7289999999998</v>
      </c>
      <c r="AA4235" s="6">
        <f>CleanedData[[#This Row],[Purchase Amount]]*1.15</f>
        <v>28640.589</v>
      </c>
    </row>
    <row r="4236" spans="1:27" x14ac:dyDescent="0.3">
      <c r="A4236">
        <v>5124</v>
      </c>
      <c r="B4236" t="s">
        <v>4461</v>
      </c>
      <c r="C4236" s="1">
        <v>45962</v>
      </c>
      <c r="D4236">
        <v>67</v>
      </c>
      <c r="E4236" t="s">
        <v>52</v>
      </c>
      <c r="F4236" t="s">
        <v>77</v>
      </c>
      <c r="G4236" t="s">
        <v>120</v>
      </c>
      <c r="H4236">
        <v>1</v>
      </c>
      <c r="I4236" t="s">
        <v>45</v>
      </c>
      <c r="J4236" t="s">
        <v>63</v>
      </c>
      <c r="K4236" t="s">
        <v>55</v>
      </c>
      <c r="L4236" t="s">
        <v>42</v>
      </c>
      <c r="M4236" t="s">
        <v>180</v>
      </c>
      <c r="N4236" t="s">
        <v>80</v>
      </c>
      <c r="O4236" t="s">
        <v>89</v>
      </c>
      <c r="P4236" t="s">
        <v>49</v>
      </c>
      <c r="Q4236" t="s">
        <v>97</v>
      </c>
      <c r="R4236" s="6">
        <f>_xlfn.XLOOKUP(CleanedData[[#This Row],[Product]],'02_Lookup_Tables'!$A$2:$A$126,'02_Lookup_Tables'!$B$2:$B$126)</f>
        <v>471.63</v>
      </c>
      <c r="S4236" t="str">
        <f>VLOOKUP(CleanedData[[#This Row],[Product]],'02_Lookup_Tables'!$H$2:$I$126,2,FALSE)</f>
        <v>Beauty &amp; Personal Care</v>
      </c>
      <c r="T4236" t="str">
        <f>VLOOKUP(CleanedData[[#This Row],[Province]],'02_Lookup_Tables'!$D$2:$E$10,2, FALSE)</f>
        <v>Central Region</v>
      </c>
      <c r="U4236" t="str" cm="1">
        <f t="array" ref="U4236">_xlfn.IFS(CleanedData[[#This Row],[Purchase Amount]]&lt;500,"Low",
CleanedData[[#This Row],[Purchase Amount]]&lt;5000,"Medium",
TRUE,"High")</f>
        <v>Low</v>
      </c>
      <c r="V4236" t="str">
        <f>TEXT(CleanedData[[#This Row],[Date]],"mmmm")</f>
        <v>November</v>
      </c>
      <c r="W4236" t="str">
        <f>"Q"&amp;ROUNDUP(MONTH(CleanedData[[#This Row],[Date]])/3,0)</f>
        <v>Q4</v>
      </c>
      <c r="X4236" t="str">
        <f>IF(CleanedData[[#This Row],[Purchase Amount]]&gt;=5000,"Yes","No")</f>
        <v>No</v>
      </c>
      <c r="Y4236">
        <f>IF(CleanedData[[#This Row],[Recommend]]="Yes",1,0)</f>
        <v>1</v>
      </c>
      <c r="Z4236" s="6">
        <f>CleanedData[[#This Row],[Purchase Amount]]*0.15</f>
        <v>70.744500000000002</v>
      </c>
      <c r="AA4236" s="6">
        <f>CleanedData[[#This Row],[Purchase Amount]]*1.15</f>
        <v>542.3744999999999</v>
      </c>
    </row>
    <row r="4237" spans="1:27" x14ac:dyDescent="0.3">
      <c r="A4237">
        <v>5126</v>
      </c>
      <c r="B4237" t="s">
        <v>4462</v>
      </c>
      <c r="C4237" s="1">
        <v>45577</v>
      </c>
      <c r="D4237">
        <v>50</v>
      </c>
      <c r="E4237" t="s">
        <v>39</v>
      </c>
      <c r="F4237" t="s">
        <v>68</v>
      </c>
      <c r="G4237" t="s">
        <v>120</v>
      </c>
      <c r="H4237">
        <v>4</v>
      </c>
      <c r="I4237" t="s">
        <v>42</v>
      </c>
      <c r="J4237" t="s">
        <v>74</v>
      </c>
      <c r="K4237" t="s">
        <v>55</v>
      </c>
      <c r="L4237" t="s">
        <v>45</v>
      </c>
      <c r="M4237" t="s">
        <v>236</v>
      </c>
      <c r="N4237" t="s">
        <v>96</v>
      </c>
      <c r="O4237" t="s">
        <v>89</v>
      </c>
      <c r="P4237" t="s">
        <v>70</v>
      </c>
      <c r="Q4237" t="s">
        <v>93</v>
      </c>
      <c r="R4237" s="6">
        <f>_xlfn.XLOOKUP(CleanedData[[#This Row],[Product]],'02_Lookup_Tables'!$A$2:$A$126,'02_Lookup_Tables'!$B$2:$B$126)</f>
        <v>471.63</v>
      </c>
      <c r="S4237" t="str">
        <f>VLOOKUP(CleanedData[[#This Row],[Product]],'02_Lookup_Tables'!$H$2:$I$126,2,FALSE)</f>
        <v>Beauty &amp; Personal Care</v>
      </c>
      <c r="T4237" t="str">
        <f>VLOOKUP(CleanedData[[#This Row],[Province]],'02_Lookup_Tables'!$D$2:$E$10,2, FALSE)</f>
        <v>Northern Region</v>
      </c>
      <c r="U4237" t="str" cm="1">
        <f t="array" ref="U4237">_xlfn.IFS(CleanedData[[#This Row],[Purchase Amount]]&lt;500,"Low",
CleanedData[[#This Row],[Purchase Amount]]&lt;5000,"Medium",
TRUE,"High")</f>
        <v>Low</v>
      </c>
      <c r="V4237" t="str">
        <f>TEXT(CleanedData[[#This Row],[Date]],"mmmm")</f>
        <v>October</v>
      </c>
      <c r="W4237" t="str">
        <f>"Q"&amp;ROUNDUP(MONTH(CleanedData[[#This Row],[Date]])/3,0)</f>
        <v>Q4</v>
      </c>
      <c r="X4237" t="str">
        <f>IF(CleanedData[[#This Row],[Purchase Amount]]&gt;=5000,"Yes","No")</f>
        <v>No</v>
      </c>
      <c r="Y4237">
        <f>IF(CleanedData[[#This Row],[Recommend]]="Yes",1,0)</f>
        <v>0</v>
      </c>
      <c r="Z4237" s="6">
        <f>CleanedData[[#This Row],[Purchase Amount]]*0.15</f>
        <v>70.744500000000002</v>
      </c>
      <c r="AA4237" s="6">
        <f>CleanedData[[#This Row],[Purchase Amount]]*1.15</f>
        <v>542.3744999999999</v>
      </c>
    </row>
    <row r="4238" spans="1:27" x14ac:dyDescent="0.3">
      <c r="A4238">
        <v>5127</v>
      </c>
      <c r="B4238" t="s">
        <v>4463</v>
      </c>
      <c r="C4238" s="1">
        <v>46006</v>
      </c>
      <c r="D4238">
        <v>50</v>
      </c>
      <c r="E4238" t="s">
        <v>39</v>
      </c>
      <c r="F4238" t="s">
        <v>72</v>
      </c>
      <c r="G4238" t="s">
        <v>258</v>
      </c>
      <c r="H4238">
        <v>1</v>
      </c>
      <c r="I4238" t="s">
        <v>42</v>
      </c>
      <c r="J4238" t="s">
        <v>43</v>
      </c>
      <c r="K4238" t="s">
        <v>44</v>
      </c>
      <c r="L4238" t="s">
        <v>45</v>
      </c>
      <c r="M4238" t="s">
        <v>236</v>
      </c>
      <c r="N4238" t="s">
        <v>80</v>
      </c>
      <c r="O4238" t="s">
        <v>89</v>
      </c>
      <c r="P4238" t="s">
        <v>49</v>
      </c>
      <c r="Q4238" t="s">
        <v>93</v>
      </c>
      <c r="R4238" s="6">
        <f>_xlfn.XLOOKUP(CleanedData[[#This Row],[Product]],'02_Lookup_Tables'!$A$2:$A$126,'02_Lookup_Tables'!$B$2:$B$126)</f>
        <v>768.34</v>
      </c>
      <c r="S4238" t="str">
        <f>VLOOKUP(CleanedData[[#This Row],[Product]],'02_Lookup_Tables'!$H$2:$I$126,2,FALSE)</f>
        <v>Home &amp; Living</v>
      </c>
      <c r="T4238" t="str">
        <f>VLOOKUP(CleanedData[[#This Row],[Province]],'02_Lookup_Tables'!$D$2:$E$10,2, FALSE)</f>
        <v>Central Region</v>
      </c>
      <c r="U4238" t="str" cm="1">
        <f t="array" ref="U4238">_xlfn.IFS(CleanedData[[#This Row],[Purchase Amount]]&lt;500,"Low",
CleanedData[[#This Row],[Purchase Amount]]&lt;5000,"Medium",
TRUE,"High")</f>
        <v>Medium</v>
      </c>
      <c r="V4238" t="str">
        <f>TEXT(CleanedData[[#This Row],[Date]],"mmmm")</f>
        <v>December</v>
      </c>
      <c r="W4238" t="str">
        <f>"Q"&amp;ROUNDUP(MONTH(CleanedData[[#This Row],[Date]])/3,0)</f>
        <v>Q4</v>
      </c>
      <c r="X4238" t="str">
        <f>IF(CleanedData[[#This Row],[Purchase Amount]]&gt;=5000,"Yes","No")</f>
        <v>No</v>
      </c>
      <c r="Y4238">
        <f>IF(CleanedData[[#This Row],[Recommend]]="Yes",1,0)</f>
        <v>0</v>
      </c>
      <c r="Z4238" s="6">
        <f>CleanedData[[#This Row],[Purchase Amount]]*0.15</f>
        <v>115.251</v>
      </c>
      <c r="AA4238" s="6">
        <f>CleanedData[[#This Row],[Purchase Amount]]*1.15</f>
        <v>883.59100000000001</v>
      </c>
    </row>
    <row r="4239" spans="1:27" x14ac:dyDescent="0.3">
      <c r="A4239">
        <v>5129</v>
      </c>
      <c r="B4239" t="s">
        <v>4464</v>
      </c>
      <c r="C4239" s="1">
        <v>45809</v>
      </c>
      <c r="D4239">
        <v>73</v>
      </c>
      <c r="E4239" t="s">
        <v>60</v>
      </c>
      <c r="F4239" t="s">
        <v>130</v>
      </c>
      <c r="G4239" t="s">
        <v>144</v>
      </c>
      <c r="H4239">
        <v>1</v>
      </c>
      <c r="I4239" t="s">
        <v>42</v>
      </c>
      <c r="J4239" t="s">
        <v>54</v>
      </c>
      <c r="K4239" t="s">
        <v>64</v>
      </c>
      <c r="L4239" t="s">
        <v>45</v>
      </c>
      <c r="M4239" t="s">
        <v>184</v>
      </c>
      <c r="N4239" t="s">
        <v>80</v>
      </c>
      <c r="O4239" t="s">
        <v>148</v>
      </c>
      <c r="P4239" t="s">
        <v>70</v>
      </c>
      <c r="Q4239" t="s">
        <v>97</v>
      </c>
      <c r="R4239" s="6">
        <f>_xlfn.XLOOKUP(CleanedData[[#This Row],[Product]],'02_Lookup_Tables'!$A$2:$A$126,'02_Lookup_Tables'!$B$2:$B$126)</f>
        <v>4455.18</v>
      </c>
      <c r="S4239" t="str">
        <f>VLOOKUP(CleanedData[[#This Row],[Product]],'02_Lookup_Tables'!$H$2:$I$126,2,FALSE)</f>
        <v>Sports &amp; Outdoors</v>
      </c>
      <c r="T4239" t="str">
        <f>VLOOKUP(CleanedData[[#This Row],[Province]],'02_Lookup_Tables'!$D$2:$E$10,2, FALSE)</f>
        <v>Eastern Region</v>
      </c>
      <c r="U4239" t="str" cm="1">
        <f t="array" ref="U4239">_xlfn.IFS(CleanedData[[#This Row],[Purchase Amount]]&lt;500,"Low",
CleanedData[[#This Row],[Purchase Amount]]&lt;5000,"Medium",
TRUE,"High")</f>
        <v>Medium</v>
      </c>
      <c r="V4239" t="str">
        <f>TEXT(CleanedData[[#This Row],[Date]],"mmmm")</f>
        <v>June</v>
      </c>
      <c r="W4239" t="str">
        <f>"Q"&amp;ROUNDUP(MONTH(CleanedData[[#This Row],[Date]])/3,0)</f>
        <v>Q2</v>
      </c>
      <c r="X4239" t="str">
        <f>IF(CleanedData[[#This Row],[Purchase Amount]]&gt;=5000,"Yes","No")</f>
        <v>No</v>
      </c>
      <c r="Y4239">
        <f>IF(CleanedData[[#This Row],[Recommend]]="Yes",1,0)</f>
        <v>0</v>
      </c>
      <c r="Z4239" s="6">
        <f>CleanedData[[#This Row],[Purchase Amount]]*0.15</f>
        <v>668.27700000000004</v>
      </c>
      <c r="AA4239" s="6">
        <f>CleanedData[[#This Row],[Purchase Amount]]*1.15</f>
        <v>5123.4570000000003</v>
      </c>
    </row>
    <row r="4240" spans="1:27" x14ac:dyDescent="0.3">
      <c r="A4240">
        <v>5130</v>
      </c>
      <c r="B4240" t="s">
        <v>4465</v>
      </c>
      <c r="C4240" s="1">
        <v>45311</v>
      </c>
      <c r="D4240">
        <v>63</v>
      </c>
      <c r="E4240" t="s">
        <v>39</v>
      </c>
      <c r="F4240" t="s">
        <v>108</v>
      </c>
      <c r="G4240" t="s">
        <v>463</v>
      </c>
      <c r="H4240">
        <v>2</v>
      </c>
      <c r="I4240" t="s">
        <v>45</v>
      </c>
      <c r="J4240" t="s">
        <v>69</v>
      </c>
      <c r="K4240" t="s">
        <v>64</v>
      </c>
      <c r="L4240" t="s">
        <v>42</v>
      </c>
      <c r="M4240" t="s">
        <v>147</v>
      </c>
      <c r="N4240" t="s">
        <v>47</v>
      </c>
      <c r="O4240" t="s">
        <v>148</v>
      </c>
      <c r="P4240" t="s">
        <v>70</v>
      </c>
      <c r="Q4240" t="s">
        <v>50</v>
      </c>
      <c r="R4240" s="6">
        <f>_xlfn.XLOOKUP(CleanedData[[#This Row],[Product]],'02_Lookup_Tables'!$A$2:$A$126,'02_Lookup_Tables'!$B$2:$B$126)</f>
        <v>470.6</v>
      </c>
      <c r="S4240" t="str">
        <f>VLOOKUP(CleanedData[[#This Row],[Product]],'02_Lookup_Tables'!$H$2:$I$126,2,FALSE)</f>
        <v>Toys &amp; Games</v>
      </c>
      <c r="T4240" t="str">
        <f>VLOOKUP(CleanedData[[#This Row],[Province]],'02_Lookup_Tables'!$D$2:$E$10,2, FALSE)</f>
        <v>Gauteng Region</v>
      </c>
      <c r="U4240" t="str" cm="1">
        <f t="array" ref="U4240">_xlfn.IFS(CleanedData[[#This Row],[Purchase Amount]]&lt;500,"Low",
CleanedData[[#This Row],[Purchase Amount]]&lt;5000,"Medium",
TRUE,"High")</f>
        <v>Low</v>
      </c>
      <c r="V4240" t="str">
        <f>TEXT(CleanedData[[#This Row],[Date]],"mmmm")</f>
        <v>January</v>
      </c>
      <c r="W4240" t="str">
        <f>"Q"&amp;ROUNDUP(MONTH(CleanedData[[#This Row],[Date]])/3,0)</f>
        <v>Q1</v>
      </c>
      <c r="X4240" t="str">
        <f>IF(CleanedData[[#This Row],[Purchase Amount]]&gt;=5000,"Yes","No")</f>
        <v>No</v>
      </c>
      <c r="Y4240">
        <f>IF(CleanedData[[#This Row],[Recommend]]="Yes",1,0)</f>
        <v>1</v>
      </c>
      <c r="Z4240" s="6">
        <f>CleanedData[[#This Row],[Purchase Amount]]*0.15</f>
        <v>70.59</v>
      </c>
      <c r="AA4240" s="6">
        <f>CleanedData[[#This Row],[Purchase Amount]]*1.15</f>
        <v>541.18999999999994</v>
      </c>
    </row>
    <row r="4241" spans="1:27" x14ac:dyDescent="0.3">
      <c r="A4241">
        <v>5131</v>
      </c>
      <c r="B4241" t="s">
        <v>4466</v>
      </c>
      <c r="C4241" s="1">
        <v>45323</v>
      </c>
      <c r="D4241">
        <v>43</v>
      </c>
      <c r="E4241" t="s">
        <v>39</v>
      </c>
      <c r="F4241" t="s">
        <v>40</v>
      </c>
      <c r="G4241" t="s">
        <v>463</v>
      </c>
      <c r="H4241">
        <v>2</v>
      </c>
      <c r="I4241" t="s">
        <v>42</v>
      </c>
      <c r="J4241" t="s">
        <v>63</v>
      </c>
      <c r="K4241" t="s">
        <v>64</v>
      </c>
      <c r="L4241" t="s">
        <v>45</v>
      </c>
      <c r="M4241" t="s">
        <v>196</v>
      </c>
      <c r="N4241" t="s">
        <v>47</v>
      </c>
      <c r="O4241" t="s">
        <v>89</v>
      </c>
      <c r="P4241" t="s">
        <v>49</v>
      </c>
      <c r="Q4241" t="s">
        <v>81</v>
      </c>
      <c r="R4241" s="6">
        <f>_xlfn.XLOOKUP(CleanedData[[#This Row],[Product]],'02_Lookup_Tables'!$A$2:$A$126,'02_Lookup_Tables'!$B$2:$B$126)</f>
        <v>470.6</v>
      </c>
      <c r="S4241" t="str">
        <f>VLOOKUP(CleanedData[[#This Row],[Product]],'02_Lookup_Tables'!$H$2:$I$126,2,FALSE)</f>
        <v>Toys &amp; Games</v>
      </c>
      <c r="T4241" t="str">
        <f>VLOOKUP(CleanedData[[#This Row],[Province]],'02_Lookup_Tables'!$D$2:$E$10,2, FALSE)</f>
        <v>Northern Region</v>
      </c>
      <c r="U4241" t="str" cm="1">
        <f t="array" ref="U4241">_xlfn.IFS(CleanedData[[#This Row],[Purchase Amount]]&lt;500,"Low",
CleanedData[[#This Row],[Purchase Amount]]&lt;5000,"Medium",
TRUE,"High")</f>
        <v>Low</v>
      </c>
      <c r="V4241" t="str">
        <f>TEXT(CleanedData[[#This Row],[Date]],"mmmm")</f>
        <v>February</v>
      </c>
      <c r="W4241" t="str">
        <f>"Q"&amp;ROUNDUP(MONTH(CleanedData[[#This Row],[Date]])/3,0)</f>
        <v>Q1</v>
      </c>
      <c r="X4241" t="str">
        <f>IF(CleanedData[[#This Row],[Purchase Amount]]&gt;=5000,"Yes","No")</f>
        <v>No</v>
      </c>
      <c r="Y4241">
        <f>IF(CleanedData[[#This Row],[Recommend]]="Yes",1,0)</f>
        <v>0</v>
      </c>
      <c r="Z4241" s="6">
        <f>CleanedData[[#This Row],[Purchase Amount]]*0.15</f>
        <v>70.59</v>
      </c>
      <c r="AA4241" s="6">
        <f>CleanedData[[#This Row],[Purchase Amount]]*1.15</f>
        <v>541.18999999999994</v>
      </c>
    </row>
    <row r="4242" spans="1:27" x14ac:dyDescent="0.3">
      <c r="A4242">
        <v>5132</v>
      </c>
      <c r="B4242" t="s">
        <v>4467</v>
      </c>
      <c r="C4242" s="1">
        <v>45781</v>
      </c>
      <c r="D4242">
        <v>57</v>
      </c>
      <c r="E4242" t="s">
        <v>39</v>
      </c>
      <c r="F4242" t="s">
        <v>40</v>
      </c>
      <c r="G4242" t="s">
        <v>950</v>
      </c>
      <c r="H4242">
        <v>3</v>
      </c>
      <c r="I4242" t="s">
        <v>45</v>
      </c>
      <c r="J4242" t="s">
        <v>43</v>
      </c>
      <c r="K4242" t="s">
        <v>55</v>
      </c>
      <c r="L4242" t="s">
        <v>42</v>
      </c>
      <c r="M4242" t="s">
        <v>100</v>
      </c>
      <c r="N4242" t="s">
        <v>48</v>
      </c>
      <c r="O4242" t="s">
        <v>48</v>
      </c>
      <c r="P4242" t="s">
        <v>70</v>
      </c>
      <c r="Q4242" t="s">
        <v>50</v>
      </c>
      <c r="R4242" s="6">
        <f>_xlfn.XLOOKUP(CleanedData[[#This Row],[Product]],'02_Lookup_Tables'!$A$2:$A$126,'02_Lookup_Tables'!$B$2:$B$126)</f>
        <v>85.25</v>
      </c>
      <c r="S4242" t="str">
        <f>VLOOKUP(CleanedData[[#This Row],[Product]],'02_Lookup_Tables'!$H$2:$I$126,2,FALSE)</f>
        <v>Beauty &amp; Personal Care</v>
      </c>
      <c r="T4242" t="str">
        <f>VLOOKUP(CleanedData[[#This Row],[Province]],'02_Lookup_Tables'!$D$2:$E$10,2, FALSE)</f>
        <v>Northern Region</v>
      </c>
      <c r="U4242" t="str" cm="1">
        <f t="array" ref="U4242">_xlfn.IFS(CleanedData[[#This Row],[Purchase Amount]]&lt;500,"Low",
CleanedData[[#This Row],[Purchase Amount]]&lt;5000,"Medium",
TRUE,"High")</f>
        <v>Low</v>
      </c>
      <c r="V4242" t="str">
        <f>TEXT(CleanedData[[#This Row],[Date]],"mmmm")</f>
        <v>May</v>
      </c>
      <c r="W4242" t="str">
        <f>"Q"&amp;ROUNDUP(MONTH(CleanedData[[#This Row],[Date]])/3,0)</f>
        <v>Q2</v>
      </c>
      <c r="X4242" t="str">
        <f>IF(CleanedData[[#This Row],[Purchase Amount]]&gt;=5000,"Yes","No")</f>
        <v>No</v>
      </c>
      <c r="Y4242">
        <f>IF(CleanedData[[#This Row],[Recommend]]="Yes",1,0)</f>
        <v>1</v>
      </c>
      <c r="Z4242" s="6">
        <f>CleanedData[[#This Row],[Purchase Amount]]*0.15</f>
        <v>12.7875</v>
      </c>
      <c r="AA4242" s="6">
        <f>CleanedData[[#This Row],[Purchase Amount]]*1.15</f>
        <v>98.037499999999994</v>
      </c>
    </row>
    <row r="4243" spans="1:27" x14ac:dyDescent="0.3">
      <c r="A4243">
        <v>5133</v>
      </c>
      <c r="B4243" t="s">
        <v>4468</v>
      </c>
      <c r="C4243" s="1">
        <v>45561</v>
      </c>
      <c r="D4243">
        <v>32</v>
      </c>
      <c r="E4243" t="s">
        <v>60</v>
      </c>
      <c r="F4243" t="s">
        <v>61</v>
      </c>
      <c r="G4243" t="s">
        <v>73</v>
      </c>
      <c r="H4243">
        <v>1</v>
      </c>
      <c r="I4243" t="s">
        <v>45</v>
      </c>
      <c r="J4243" t="s">
        <v>54</v>
      </c>
      <c r="K4243" t="s">
        <v>44</v>
      </c>
      <c r="L4243" t="s">
        <v>45</v>
      </c>
      <c r="N4243" t="s">
        <v>80</v>
      </c>
      <c r="O4243" t="s">
        <v>134</v>
      </c>
      <c r="P4243" t="s">
        <v>8646</v>
      </c>
      <c r="Q4243" t="s">
        <v>58</v>
      </c>
      <c r="R4243" s="6">
        <f>_xlfn.XLOOKUP(CleanedData[[#This Row],[Product]],'02_Lookup_Tables'!$A$2:$A$126,'02_Lookup_Tables'!$B$2:$B$126)</f>
        <v>84.23</v>
      </c>
      <c r="S4243" t="str">
        <f>VLOOKUP(CleanedData[[#This Row],[Product]],'02_Lookup_Tables'!$H$2:$I$126,2,FALSE)</f>
        <v>Food</v>
      </c>
      <c r="T4243" t="str">
        <f>VLOOKUP(CleanedData[[#This Row],[Province]],'02_Lookup_Tables'!$D$2:$E$10,2, FALSE)</f>
        <v>Southern Region</v>
      </c>
      <c r="U4243" t="str" cm="1">
        <f t="array" ref="U4243">_xlfn.IFS(CleanedData[[#This Row],[Purchase Amount]]&lt;500,"Low",
CleanedData[[#This Row],[Purchase Amount]]&lt;5000,"Medium",
TRUE,"High")</f>
        <v>Low</v>
      </c>
      <c r="V4243" t="str">
        <f>TEXT(CleanedData[[#This Row],[Date]],"mmmm")</f>
        <v>September</v>
      </c>
      <c r="W4243" t="str">
        <f>"Q"&amp;ROUNDUP(MONTH(CleanedData[[#This Row],[Date]])/3,0)</f>
        <v>Q3</v>
      </c>
      <c r="X4243" t="str">
        <f>IF(CleanedData[[#This Row],[Purchase Amount]]&gt;=5000,"Yes","No")</f>
        <v>No</v>
      </c>
      <c r="Y4243">
        <f>IF(CleanedData[[#This Row],[Recommend]]="Yes",1,0)</f>
        <v>1</v>
      </c>
      <c r="Z4243" s="6">
        <f>CleanedData[[#This Row],[Purchase Amount]]*0.15</f>
        <v>12.634500000000001</v>
      </c>
      <c r="AA4243" s="6">
        <f>CleanedData[[#This Row],[Purchase Amount]]*1.15</f>
        <v>96.864499999999992</v>
      </c>
    </row>
    <row r="4244" spans="1:27" x14ac:dyDescent="0.3">
      <c r="A4244">
        <v>5134</v>
      </c>
      <c r="B4244" t="s">
        <v>4469</v>
      </c>
      <c r="C4244" s="1">
        <v>45840</v>
      </c>
      <c r="D4244">
        <v>27</v>
      </c>
      <c r="E4244" t="s">
        <v>60</v>
      </c>
      <c r="F4244" t="s">
        <v>125</v>
      </c>
      <c r="G4244" t="s">
        <v>116</v>
      </c>
      <c r="H4244">
        <v>2</v>
      </c>
      <c r="I4244" t="s">
        <v>45</v>
      </c>
      <c r="J4244" t="s">
        <v>69</v>
      </c>
      <c r="K4244" t="s">
        <v>44</v>
      </c>
      <c r="L4244" t="s">
        <v>42</v>
      </c>
      <c r="M4244" t="s">
        <v>85</v>
      </c>
      <c r="N4244" t="s">
        <v>47</v>
      </c>
      <c r="O4244" t="s">
        <v>48</v>
      </c>
      <c r="P4244" t="s">
        <v>49</v>
      </c>
      <c r="Q4244" t="s">
        <v>58</v>
      </c>
      <c r="R4244" s="6">
        <f>_xlfn.XLOOKUP(CleanedData[[#This Row],[Product]],'02_Lookup_Tables'!$A$2:$A$126,'02_Lookup_Tables'!$B$2:$B$126)</f>
        <v>869.65</v>
      </c>
      <c r="S4244" t="str">
        <f>VLOOKUP(CleanedData[[#This Row],[Product]],'02_Lookup_Tables'!$H$2:$I$126,2,FALSE)</f>
        <v>Toys &amp; Games</v>
      </c>
      <c r="T4244" t="str">
        <f>VLOOKUP(CleanedData[[#This Row],[Province]],'02_Lookup_Tables'!$D$2:$E$10,2, FALSE)</f>
        <v>Western Region</v>
      </c>
      <c r="U4244" t="str" cm="1">
        <f t="array" ref="U4244">_xlfn.IFS(CleanedData[[#This Row],[Purchase Amount]]&lt;500,"Low",
CleanedData[[#This Row],[Purchase Amount]]&lt;5000,"Medium",
TRUE,"High")</f>
        <v>Medium</v>
      </c>
      <c r="V4244" t="str">
        <f>TEXT(CleanedData[[#This Row],[Date]],"mmmm")</f>
        <v>July</v>
      </c>
      <c r="W4244" t="str">
        <f>"Q"&amp;ROUNDUP(MONTH(CleanedData[[#This Row],[Date]])/3,0)</f>
        <v>Q3</v>
      </c>
      <c r="X4244" t="str">
        <f>IF(CleanedData[[#This Row],[Purchase Amount]]&gt;=5000,"Yes","No")</f>
        <v>No</v>
      </c>
      <c r="Y4244">
        <f>IF(CleanedData[[#This Row],[Recommend]]="Yes",1,0)</f>
        <v>1</v>
      </c>
      <c r="Z4244" s="6">
        <f>CleanedData[[#This Row],[Purchase Amount]]*0.15</f>
        <v>130.44749999999999</v>
      </c>
      <c r="AA4244" s="6">
        <f>CleanedData[[#This Row],[Purchase Amount]]*1.15</f>
        <v>1000.0974999999999</v>
      </c>
    </row>
    <row r="4245" spans="1:27" x14ac:dyDescent="0.3">
      <c r="A4245">
        <v>5135</v>
      </c>
      <c r="B4245" t="s">
        <v>4470</v>
      </c>
      <c r="C4245" s="1">
        <v>45993</v>
      </c>
      <c r="D4245">
        <v>65</v>
      </c>
      <c r="E4245" t="s">
        <v>52</v>
      </c>
      <c r="F4245" t="s">
        <v>68</v>
      </c>
      <c r="G4245" t="s">
        <v>258</v>
      </c>
      <c r="H4245">
        <v>3</v>
      </c>
      <c r="I4245" t="s">
        <v>42</v>
      </c>
      <c r="J4245" t="s">
        <v>43</v>
      </c>
      <c r="K4245" t="s">
        <v>44</v>
      </c>
      <c r="L4245" t="s">
        <v>42</v>
      </c>
      <c r="M4245" t="s">
        <v>75</v>
      </c>
      <c r="N4245" t="s">
        <v>48</v>
      </c>
      <c r="O4245" t="s">
        <v>89</v>
      </c>
      <c r="P4245" t="s">
        <v>49</v>
      </c>
      <c r="Q4245" t="s">
        <v>97</v>
      </c>
      <c r="R4245" s="6">
        <f>_xlfn.XLOOKUP(CleanedData[[#This Row],[Product]],'02_Lookup_Tables'!$A$2:$A$126,'02_Lookup_Tables'!$B$2:$B$126)</f>
        <v>768.34</v>
      </c>
      <c r="S4245" t="str">
        <f>VLOOKUP(CleanedData[[#This Row],[Product]],'02_Lookup_Tables'!$H$2:$I$126,2,FALSE)</f>
        <v>Home &amp; Living</v>
      </c>
      <c r="T4245" t="str">
        <f>VLOOKUP(CleanedData[[#This Row],[Province]],'02_Lookup_Tables'!$D$2:$E$10,2, FALSE)</f>
        <v>Northern Region</v>
      </c>
      <c r="U4245" t="str" cm="1">
        <f t="array" ref="U4245">_xlfn.IFS(CleanedData[[#This Row],[Purchase Amount]]&lt;500,"Low",
CleanedData[[#This Row],[Purchase Amount]]&lt;5000,"Medium",
TRUE,"High")</f>
        <v>Medium</v>
      </c>
      <c r="V4245" t="str">
        <f>TEXT(CleanedData[[#This Row],[Date]],"mmmm")</f>
        <v>December</v>
      </c>
      <c r="W4245" t="str">
        <f>"Q"&amp;ROUNDUP(MONTH(CleanedData[[#This Row],[Date]])/3,0)</f>
        <v>Q4</v>
      </c>
      <c r="X4245" t="str">
        <f>IF(CleanedData[[#This Row],[Purchase Amount]]&gt;=5000,"Yes","No")</f>
        <v>No</v>
      </c>
      <c r="Y4245">
        <f>IF(CleanedData[[#This Row],[Recommend]]="Yes",1,0)</f>
        <v>0</v>
      </c>
      <c r="Z4245" s="6">
        <f>CleanedData[[#This Row],[Purchase Amount]]*0.15</f>
        <v>115.251</v>
      </c>
      <c r="AA4245" s="6">
        <f>CleanedData[[#This Row],[Purchase Amount]]*1.15</f>
        <v>883.59100000000001</v>
      </c>
    </row>
    <row r="4246" spans="1:27" x14ac:dyDescent="0.3">
      <c r="A4246">
        <v>5136</v>
      </c>
      <c r="B4246" t="s">
        <v>4471</v>
      </c>
      <c r="C4246" s="1">
        <v>45437</v>
      </c>
      <c r="D4246">
        <v>54</v>
      </c>
      <c r="E4246" t="s">
        <v>39</v>
      </c>
      <c r="F4246" t="s">
        <v>68</v>
      </c>
      <c r="G4246" t="s">
        <v>133</v>
      </c>
      <c r="H4246">
        <v>4</v>
      </c>
      <c r="I4246" t="s">
        <v>42</v>
      </c>
      <c r="J4246" t="s">
        <v>43</v>
      </c>
      <c r="K4246" t="s">
        <v>44</v>
      </c>
      <c r="L4246" t="s">
        <v>42</v>
      </c>
      <c r="M4246" t="s">
        <v>136</v>
      </c>
      <c r="N4246" t="s">
        <v>96</v>
      </c>
      <c r="O4246" t="s">
        <v>89</v>
      </c>
      <c r="P4246" t="s">
        <v>70</v>
      </c>
      <c r="Q4246" t="s">
        <v>93</v>
      </c>
      <c r="R4246" s="6">
        <f>_xlfn.XLOOKUP(CleanedData[[#This Row],[Product]],'02_Lookup_Tables'!$A$2:$A$126,'02_Lookup_Tables'!$B$2:$B$126)</f>
        <v>1734</v>
      </c>
      <c r="S4246" t="str">
        <f>VLOOKUP(CleanedData[[#This Row],[Product]],'02_Lookup_Tables'!$H$2:$I$126,2,FALSE)</f>
        <v>Home &amp; Living</v>
      </c>
      <c r="T4246" t="str">
        <f>VLOOKUP(CleanedData[[#This Row],[Province]],'02_Lookup_Tables'!$D$2:$E$10,2, FALSE)</f>
        <v>Northern Region</v>
      </c>
      <c r="U4246" t="str" cm="1">
        <f t="array" ref="U4246">_xlfn.IFS(CleanedData[[#This Row],[Purchase Amount]]&lt;500,"Low",
CleanedData[[#This Row],[Purchase Amount]]&lt;5000,"Medium",
TRUE,"High")</f>
        <v>Medium</v>
      </c>
      <c r="V4246" t="str">
        <f>TEXT(CleanedData[[#This Row],[Date]],"mmmm")</f>
        <v>May</v>
      </c>
      <c r="W4246" t="str">
        <f>"Q"&amp;ROUNDUP(MONTH(CleanedData[[#This Row],[Date]])/3,0)</f>
        <v>Q2</v>
      </c>
      <c r="X4246" t="str">
        <f>IF(CleanedData[[#This Row],[Purchase Amount]]&gt;=5000,"Yes","No")</f>
        <v>No</v>
      </c>
      <c r="Y4246">
        <f>IF(CleanedData[[#This Row],[Recommend]]="Yes",1,0)</f>
        <v>0</v>
      </c>
      <c r="Z4246" s="6">
        <f>CleanedData[[#This Row],[Purchase Amount]]*0.15</f>
        <v>260.09999999999997</v>
      </c>
      <c r="AA4246" s="6">
        <f>CleanedData[[#This Row],[Purchase Amount]]*1.15</f>
        <v>1994.1</v>
      </c>
    </row>
    <row r="4247" spans="1:27" x14ac:dyDescent="0.3">
      <c r="A4247">
        <v>5137</v>
      </c>
      <c r="B4247" t="s">
        <v>4472</v>
      </c>
      <c r="C4247" s="1">
        <v>45789</v>
      </c>
      <c r="D4247">
        <v>18</v>
      </c>
      <c r="E4247" t="s">
        <v>52</v>
      </c>
      <c r="F4247" t="s">
        <v>108</v>
      </c>
      <c r="G4247" t="s">
        <v>378</v>
      </c>
      <c r="H4247">
        <v>2</v>
      </c>
      <c r="I4247" t="s">
        <v>42</v>
      </c>
      <c r="J4247" t="s">
        <v>43</v>
      </c>
      <c r="K4247" t="s">
        <v>64</v>
      </c>
      <c r="L4247" t="s">
        <v>42</v>
      </c>
      <c r="M4247" t="s">
        <v>175</v>
      </c>
      <c r="N4247" t="s">
        <v>47</v>
      </c>
      <c r="O4247" t="s">
        <v>89</v>
      </c>
      <c r="P4247" t="s">
        <v>49</v>
      </c>
      <c r="Q4247" t="s">
        <v>66</v>
      </c>
      <c r="R4247" s="6">
        <f>_xlfn.XLOOKUP(CleanedData[[#This Row],[Product]],'02_Lookup_Tables'!$A$2:$A$126,'02_Lookup_Tables'!$B$2:$B$126)</f>
        <v>40.11</v>
      </c>
      <c r="S4247" t="str">
        <f>VLOOKUP(CleanedData[[#This Row],[Product]],'02_Lookup_Tables'!$H$2:$I$126,2,FALSE)</f>
        <v>Food</v>
      </c>
      <c r="T4247" t="str">
        <f>VLOOKUP(CleanedData[[#This Row],[Province]],'02_Lookup_Tables'!$D$2:$E$10,2, FALSE)</f>
        <v>Gauteng Region</v>
      </c>
      <c r="U4247" t="str" cm="1">
        <f t="array" ref="U4247">_xlfn.IFS(CleanedData[[#This Row],[Purchase Amount]]&lt;500,"Low",
CleanedData[[#This Row],[Purchase Amount]]&lt;5000,"Medium",
TRUE,"High")</f>
        <v>Low</v>
      </c>
      <c r="V4247" t="str">
        <f>TEXT(CleanedData[[#This Row],[Date]],"mmmm")</f>
        <v>May</v>
      </c>
      <c r="W4247" t="str">
        <f>"Q"&amp;ROUNDUP(MONTH(CleanedData[[#This Row],[Date]])/3,0)</f>
        <v>Q2</v>
      </c>
      <c r="X4247" t="str">
        <f>IF(CleanedData[[#This Row],[Purchase Amount]]&gt;=5000,"Yes","No")</f>
        <v>No</v>
      </c>
      <c r="Y4247">
        <f>IF(CleanedData[[#This Row],[Recommend]]="Yes",1,0)</f>
        <v>0</v>
      </c>
      <c r="Z4247" s="6">
        <f>CleanedData[[#This Row],[Purchase Amount]]*0.15</f>
        <v>6.0164999999999997</v>
      </c>
      <c r="AA4247" s="6">
        <f>CleanedData[[#This Row],[Purchase Amount]]*1.15</f>
        <v>46.126499999999993</v>
      </c>
    </row>
    <row r="4248" spans="1:27" x14ac:dyDescent="0.3">
      <c r="A4248">
        <v>5138</v>
      </c>
      <c r="B4248" t="s">
        <v>4473</v>
      </c>
      <c r="C4248" s="1">
        <v>45820</v>
      </c>
      <c r="D4248">
        <v>59</v>
      </c>
      <c r="E4248" t="s">
        <v>60</v>
      </c>
      <c r="F4248" t="s">
        <v>130</v>
      </c>
      <c r="G4248" t="s">
        <v>266</v>
      </c>
      <c r="H4248">
        <v>2</v>
      </c>
      <c r="I4248" t="s">
        <v>42</v>
      </c>
      <c r="J4248" t="s">
        <v>74</v>
      </c>
      <c r="K4248" t="s">
        <v>64</v>
      </c>
      <c r="L4248" t="s">
        <v>42</v>
      </c>
      <c r="M4248" t="s">
        <v>92</v>
      </c>
      <c r="N4248" t="s">
        <v>47</v>
      </c>
      <c r="O4248" t="s">
        <v>89</v>
      </c>
      <c r="P4248" t="s">
        <v>49</v>
      </c>
      <c r="Q4248" t="s">
        <v>50</v>
      </c>
      <c r="R4248" s="6">
        <f>_xlfn.XLOOKUP(CleanedData[[#This Row],[Product]],'02_Lookup_Tables'!$A$2:$A$126,'02_Lookup_Tables'!$B$2:$B$126)</f>
        <v>2951.61</v>
      </c>
      <c r="S4248" t="str">
        <f>VLOOKUP(CleanedData[[#This Row],[Product]],'02_Lookup_Tables'!$H$2:$I$126,2,FALSE)</f>
        <v>Beauty &amp; Personal Care</v>
      </c>
      <c r="T4248" t="str">
        <f>VLOOKUP(CleanedData[[#This Row],[Province]],'02_Lookup_Tables'!$D$2:$E$10,2, FALSE)</f>
        <v>Eastern Region</v>
      </c>
      <c r="U4248" t="str" cm="1">
        <f t="array" ref="U4248">_xlfn.IFS(CleanedData[[#This Row],[Purchase Amount]]&lt;500,"Low",
CleanedData[[#This Row],[Purchase Amount]]&lt;5000,"Medium",
TRUE,"High")</f>
        <v>Medium</v>
      </c>
      <c r="V4248" t="str">
        <f>TEXT(CleanedData[[#This Row],[Date]],"mmmm")</f>
        <v>June</v>
      </c>
      <c r="W4248" t="str">
        <f>"Q"&amp;ROUNDUP(MONTH(CleanedData[[#This Row],[Date]])/3,0)</f>
        <v>Q2</v>
      </c>
      <c r="X4248" t="str">
        <f>IF(CleanedData[[#This Row],[Purchase Amount]]&gt;=5000,"Yes","No")</f>
        <v>No</v>
      </c>
      <c r="Y4248">
        <f>IF(CleanedData[[#This Row],[Recommend]]="Yes",1,0)</f>
        <v>0</v>
      </c>
      <c r="Z4248" s="6">
        <f>CleanedData[[#This Row],[Purchase Amount]]*0.15</f>
        <v>442.74150000000003</v>
      </c>
      <c r="AA4248" s="6">
        <f>CleanedData[[#This Row],[Purchase Amount]]*1.15</f>
        <v>3394.3514999999998</v>
      </c>
    </row>
    <row r="4249" spans="1:27" x14ac:dyDescent="0.3">
      <c r="A4249">
        <v>5139</v>
      </c>
      <c r="B4249" t="s">
        <v>4474</v>
      </c>
      <c r="C4249" s="1">
        <v>45896</v>
      </c>
      <c r="D4249">
        <v>59</v>
      </c>
      <c r="E4249" t="s">
        <v>52</v>
      </c>
      <c r="F4249" t="s">
        <v>83</v>
      </c>
      <c r="G4249" t="s">
        <v>122</v>
      </c>
      <c r="H4249">
        <v>1</v>
      </c>
      <c r="I4249" t="s">
        <v>45</v>
      </c>
      <c r="J4249" t="s">
        <v>43</v>
      </c>
      <c r="K4249" t="s">
        <v>64</v>
      </c>
      <c r="L4249" t="s">
        <v>42</v>
      </c>
      <c r="M4249" t="s">
        <v>184</v>
      </c>
      <c r="N4249" t="s">
        <v>80</v>
      </c>
      <c r="O4249" t="s">
        <v>148</v>
      </c>
      <c r="P4249" t="s">
        <v>70</v>
      </c>
      <c r="Q4249" t="s">
        <v>50</v>
      </c>
      <c r="R4249" s="6">
        <f>_xlfn.XLOOKUP(CleanedData[[#This Row],[Product]],'02_Lookup_Tables'!$A$2:$A$126,'02_Lookup_Tables'!$B$2:$B$126)</f>
        <v>1712.08</v>
      </c>
      <c r="S4249" t="str">
        <f>VLOOKUP(CleanedData[[#This Row],[Product]],'02_Lookup_Tables'!$H$2:$I$126,2,FALSE)</f>
        <v>Home &amp; Living</v>
      </c>
      <c r="T4249" t="str">
        <f>VLOOKUP(CleanedData[[#This Row],[Province]],'02_Lookup_Tables'!$D$2:$E$10,2, FALSE)</f>
        <v>Western Region</v>
      </c>
      <c r="U4249" t="str" cm="1">
        <f t="array" ref="U4249">_xlfn.IFS(CleanedData[[#This Row],[Purchase Amount]]&lt;500,"Low",
CleanedData[[#This Row],[Purchase Amount]]&lt;5000,"Medium",
TRUE,"High")</f>
        <v>Medium</v>
      </c>
      <c r="V4249" t="str">
        <f>TEXT(CleanedData[[#This Row],[Date]],"mmmm")</f>
        <v>August</v>
      </c>
      <c r="W4249" t="str">
        <f>"Q"&amp;ROUNDUP(MONTH(CleanedData[[#This Row],[Date]])/3,0)</f>
        <v>Q3</v>
      </c>
      <c r="X4249" t="str">
        <f>IF(CleanedData[[#This Row],[Purchase Amount]]&gt;=5000,"Yes","No")</f>
        <v>No</v>
      </c>
      <c r="Y4249">
        <f>IF(CleanedData[[#This Row],[Recommend]]="Yes",1,0)</f>
        <v>1</v>
      </c>
      <c r="Z4249" s="6">
        <f>CleanedData[[#This Row],[Purchase Amount]]*0.15</f>
        <v>256.81199999999995</v>
      </c>
      <c r="AA4249" s="6">
        <f>CleanedData[[#This Row],[Purchase Amount]]*1.15</f>
        <v>1968.8919999999998</v>
      </c>
    </row>
    <row r="4250" spans="1:27" x14ac:dyDescent="0.3">
      <c r="A4250">
        <v>5140</v>
      </c>
      <c r="B4250" t="s">
        <v>4475</v>
      </c>
      <c r="C4250" s="1">
        <v>45876</v>
      </c>
      <c r="D4250">
        <v>55</v>
      </c>
      <c r="E4250" t="s">
        <v>39</v>
      </c>
      <c r="F4250" t="s">
        <v>68</v>
      </c>
      <c r="G4250" t="s">
        <v>225</v>
      </c>
      <c r="H4250">
        <v>1</v>
      </c>
      <c r="I4250" t="s">
        <v>42</v>
      </c>
      <c r="J4250" t="s">
        <v>43</v>
      </c>
      <c r="K4250" t="s">
        <v>55</v>
      </c>
      <c r="L4250" t="s">
        <v>45</v>
      </c>
      <c r="N4250" t="s">
        <v>80</v>
      </c>
      <c r="O4250" t="s">
        <v>134</v>
      </c>
      <c r="P4250" t="s">
        <v>8646</v>
      </c>
      <c r="Q4250" t="s">
        <v>50</v>
      </c>
      <c r="R4250" s="6">
        <f>_xlfn.XLOOKUP(CleanedData[[#This Row],[Product]],'02_Lookup_Tables'!$A$2:$A$126,'02_Lookup_Tables'!$B$2:$B$126)</f>
        <v>1094.3699999999999</v>
      </c>
      <c r="S4250" t="str">
        <f>VLOOKUP(CleanedData[[#This Row],[Product]],'02_Lookup_Tables'!$H$2:$I$126,2,FALSE)</f>
        <v>Apparel</v>
      </c>
      <c r="T4250" t="str">
        <f>VLOOKUP(CleanedData[[#This Row],[Province]],'02_Lookup_Tables'!$D$2:$E$10,2, FALSE)</f>
        <v>Northern Region</v>
      </c>
      <c r="U4250" t="str" cm="1">
        <f t="array" ref="U4250">_xlfn.IFS(CleanedData[[#This Row],[Purchase Amount]]&lt;500,"Low",
CleanedData[[#This Row],[Purchase Amount]]&lt;5000,"Medium",
TRUE,"High")</f>
        <v>Medium</v>
      </c>
      <c r="V4250" t="str">
        <f>TEXT(CleanedData[[#This Row],[Date]],"mmmm")</f>
        <v>August</v>
      </c>
      <c r="W4250" t="str">
        <f>"Q"&amp;ROUNDUP(MONTH(CleanedData[[#This Row],[Date]])/3,0)</f>
        <v>Q3</v>
      </c>
      <c r="X4250" t="str">
        <f>IF(CleanedData[[#This Row],[Purchase Amount]]&gt;=5000,"Yes","No")</f>
        <v>No</v>
      </c>
      <c r="Y4250">
        <f>IF(CleanedData[[#This Row],[Recommend]]="Yes",1,0)</f>
        <v>0</v>
      </c>
      <c r="Z4250" s="6">
        <f>CleanedData[[#This Row],[Purchase Amount]]*0.15</f>
        <v>164.15549999999999</v>
      </c>
      <c r="AA4250" s="6">
        <f>CleanedData[[#This Row],[Purchase Amount]]*1.15</f>
        <v>1258.5254999999997</v>
      </c>
    </row>
    <row r="4251" spans="1:27" x14ac:dyDescent="0.3">
      <c r="A4251">
        <v>5141</v>
      </c>
      <c r="B4251" t="s">
        <v>4476</v>
      </c>
      <c r="C4251" s="1">
        <v>45398</v>
      </c>
      <c r="D4251">
        <v>57</v>
      </c>
      <c r="E4251" t="s">
        <v>60</v>
      </c>
      <c r="F4251" t="s">
        <v>83</v>
      </c>
      <c r="G4251" t="s">
        <v>374</v>
      </c>
      <c r="H4251">
        <v>1</v>
      </c>
      <c r="I4251" t="s">
        <v>45</v>
      </c>
      <c r="J4251" t="s">
        <v>74</v>
      </c>
      <c r="K4251" t="s">
        <v>55</v>
      </c>
      <c r="L4251" t="s">
        <v>42</v>
      </c>
      <c r="M4251" t="s">
        <v>75</v>
      </c>
      <c r="N4251" t="s">
        <v>80</v>
      </c>
      <c r="O4251" t="s">
        <v>89</v>
      </c>
      <c r="P4251" t="s">
        <v>49</v>
      </c>
      <c r="Q4251" t="s">
        <v>50</v>
      </c>
      <c r="R4251" s="6">
        <f>_xlfn.XLOOKUP(CleanedData[[#This Row],[Product]],'02_Lookup_Tables'!$A$2:$A$126,'02_Lookup_Tables'!$B$2:$B$126)</f>
        <v>2906.97</v>
      </c>
      <c r="S4251" t="str">
        <f>VLOOKUP(CleanedData[[#This Row],[Product]],'02_Lookup_Tables'!$H$2:$I$126,2,FALSE)</f>
        <v>Home &amp; Living</v>
      </c>
      <c r="T4251" t="str">
        <f>VLOOKUP(CleanedData[[#This Row],[Province]],'02_Lookup_Tables'!$D$2:$E$10,2, FALSE)</f>
        <v>Western Region</v>
      </c>
      <c r="U4251" t="str" cm="1">
        <f t="array" ref="U4251">_xlfn.IFS(CleanedData[[#This Row],[Purchase Amount]]&lt;500,"Low",
CleanedData[[#This Row],[Purchase Amount]]&lt;5000,"Medium",
TRUE,"High")</f>
        <v>Medium</v>
      </c>
      <c r="V4251" t="str">
        <f>TEXT(CleanedData[[#This Row],[Date]],"mmmm")</f>
        <v>April</v>
      </c>
      <c r="W4251" t="str">
        <f>"Q"&amp;ROUNDUP(MONTH(CleanedData[[#This Row],[Date]])/3,0)</f>
        <v>Q2</v>
      </c>
      <c r="X4251" t="str">
        <f>IF(CleanedData[[#This Row],[Purchase Amount]]&gt;=5000,"Yes","No")</f>
        <v>No</v>
      </c>
      <c r="Y4251">
        <f>IF(CleanedData[[#This Row],[Recommend]]="Yes",1,0)</f>
        <v>1</v>
      </c>
      <c r="Z4251" s="6">
        <f>CleanedData[[#This Row],[Purchase Amount]]*0.15</f>
        <v>436.04549999999995</v>
      </c>
      <c r="AA4251" s="6">
        <f>CleanedData[[#This Row],[Purchase Amount]]*1.15</f>
        <v>3343.0154999999995</v>
      </c>
    </row>
    <row r="4252" spans="1:27" x14ac:dyDescent="0.3">
      <c r="A4252">
        <v>5142</v>
      </c>
      <c r="B4252" t="s">
        <v>4477</v>
      </c>
      <c r="C4252" s="1">
        <v>45737</v>
      </c>
      <c r="D4252">
        <v>20</v>
      </c>
      <c r="E4252" t="s">
        <v>52</v>
      </c>
      <c r="F4252" t="s">
        <v>72</v>
      </c>
      <c r="G4252" t="s">
        <v>636</v>
      </c>
      <c r="H4252">
        <v>5</v>
      </c>
      <c r="I4252" t="s">
        <v>45</v>
      </c>
      <c r="J4252" t="s">
        <v>63</v>
      </c>
      <c r="K4252" t="s">
        <v>44</v>
      </c>
      <c r="L4252" t="s">
        <v>45</v>
      </c>
      <c r="M4252" t="s">
        <v>156</v>
      </c>
      <c r="N4252" t="s">
        <v>57</v>
      </c>
      <c r="O4252" t="s">
        <v>148</v>
      </c>
      <c r="P4252" t="s">
        <v>49</v>
      </c>
      <c r="Q4252" t="s">
        <v>66</v>
      </c>
      <c r="R4252" s="6">
        <f>_xlfn.XLOOKUP(CleanedData[[#This Row],[Product]],'02_Lookup_Tables'!$A$2:$A$126,'02_Lookup_Tables'!$B$2:$B$126)</f>
        <v>6581.78</v>
      </c>
      <c r="S4252" t="str">
        <f>VLOOKUP(CleanedData[[#This Row],[Product]],'02_Lookup_Tables'!$H$2:$I$126,2,FALSE)</f>
        <v>Electronics</v>
      </c>
      <c r="T4252" t="str">
        <f>VLOOKUP(CleanedData[[#This Row],[Province]],'02_Lookup_Tables'!$D$2:$E$10,2, FALSE)</f>
        <v>Central Region</v>
      </c>
      <c r="U4252" t="str" cm="1">
        <f t="array" ref="U4252">_xlfn.IFS(CleanedData[[#This Row],[Purchase Amount]]&lt;500,"Low",
CleanedData[[#This Row],[Purchase Amount]]&lt;5000,"Medium",
TRUE,"High")</f>
        <v>High</v>
      </c>
      <c r="V4252" t="str">
        <f>TEXT(CleanedData[[#This Row],[Date]],"mmmm")</f>
        <v>March</v>
      </c>
      <c r="W4252" t="str">
        <f>"Q"&amp;ROUNDUP(MONTH(CleanedData[[#This Row],[Date]])/3,0)</f>
        <v>Q1</v>
      </c>
      <c r="X4252" t="str">
        <f>IF(CleanedData[[#This Row],[Purchase Amount]]&gt;=5000,"Yes","No")</f>
        <v>Yes</v>
      </c>
      <c r="Y4252">
        <f>IF(CleanedData[[#This Row],[Recommend]]="Yes",1,0)</f>
        <v>1</v>
      </c>
      <c r="Z4252" s="6">
        <f>CleanedData[[#This Row],[Purchase Amount]]*0.15</f>
        <v>987.26699999999994</v>
      </c>
      <c r="AA4252" s="6">
        <f>CleanedData[[#This Row],[Purchase Amount]]*1.15</f>
        <v>7569.0469999999996</v>
      </c>
    </row>
    <row r="4253" spans="1:27" x14ac:dyDescent="0.3">
      <c r="A4253">
        <v>5143</v>
      </c>
      <c r="B4253" t="s">
        <v>4478</v>
      </c>
      <c r="C4253" s="1">
        <v>45766</v>
      </c>
      <c r="D4253">
        <v>47</v>
      </c>
      <c r="E4253" t="s">
        <v>52</v>
      </c>
      <c r="F4253" t="s">
        <v>61</v>
      </c>
      <c r="G4253" t="s">
        <v>203</v>
      </c>
      <c r="H4253">
        <v>1</v>
      </c>
      <c r="I4253" t="s">
        <v>45</v>
      </c>
      <c r="J4253" t="s">
        <v>63</v>
      </c>
      <c r="K4253" t="s">
        <v>64</v>
      </c>
      <c r="L4253" t="s">
        <v>42</v>
      </c>
      <c r="M4253" t="s">
        <v>156</v>
      </c>
      <c r="N4253" t="s">
        <v>80</v>
      </c>
      <c r="O4253" t="s">
        <v>148</v>
      </c>
      <c r="P4253" t="s">
        <v>70</v>
      </c>
      <c r="Q4253" t="s">
        <v>93</v>
      </c>
      <c r="R4253" s="6">
        <f>_xlfn.XLOOKUP(CleanedData[[#This Row],[Product]],'02_Lookup_Tables'!$A$2:$A$126,'02_Lookup_Tables'!$B$2:$B$126)</f>
        <v>2849.09</v>
      </c>
      <c r="S4253" t="str">
        <f>VLOOKUP(CleanedData[[#This Row],[Product]],'02_Lookup_Tables'!$H$2:$I$126,2,FALSE)</f>
        <v>Home &amp; Living</v>
      </c>
      <c r="T4253" t="str">
        <f>VLOOKUP(CleanedData[[#This Row],[Province]],'02_Lookup_Tables'!$D$2:$E$10,2, FALSE)</f>
        <v>Southern Region</v>
      </c>
      <c r="U4253" t="str" cm="1">
        <f t="array" ref="U4253">_xlfn.IFS(CleanedData[[#This Row],[Purchase Amount]]&lt;500,"Low",
CleanedData[[#This Row],[Purchase Amount]]&lt;5000,"Medium",
TRUE,"High")</f>
        <v>Medium</v>
      </c>
      <c r="V4253" t="str">
        <f>TEXT(CleanedData[[#This Row],[Date]],"mmmm")</f>
        <v>April</v>
      </c>
      <c r="W4253" t="str">
        <f>"Q"&amp;ROUNDUP(MONTH(CleanedData[[#This Row],[Date]])/3,0)</f>
        <v>Q2</v>
      </c>
      <c r="X4253" t="str">
        <f>IF(CleanedData[[#This Row],[Purchase Amount]]&gt;=5000,"Yes","No")</f>
        <v>No</v>
      </c>
      <c r="Y4253">
        <f>IF(CleanedData[[#This Row],[Recommend]]="Yes",1,0)</f>
        <v>1</v>
      </c>
      <c r="Z4253" s="6">
        <f>CleanedData[[#This Row],[Purchase Amount]]*0.15</f>
        <v>427.36349999999999</v>
      </c>
      <c r="AA4253" s="6">
        <f>CleanedData[[#This Row],[Purchase Amount]]*1.15</f>
        <v>3276.4535000000001</v>
      </c>
    </row>
    <row r="4254" spans="1:27" x14ac:dyDescent="0.3">
      <c r="A4254">
        <v>5144</v>
      </c>
      <c r="B4254" t="s">
        <v>4479</v>
      </c>
      <c r="C4254" s="1">
        <v>45945</v>
      </c>
      <c r="D4254">
        <v>20</v>
      </c>
      <c r="E4254" t="s">
        <v>52</v>
      </c>
      <c r="F4254" t="s">
        <v>108</v>
      </c>
      <c r="G4254" t="s">
        <v>171</v>
      </c>
      <c r="H4254">
        <v>5</v>
      </c>
      <c r="I4254" t="s">
        <v>45</v>
      </c>
      <c r="J4254" t="s">
        <v>54</v>
      </c>
      <c r="K4254" t="s">
        <v>64</v>
      </c>
      <c r="L4254" t="s">
        <v>42</v>
      </c>
      <c r="M4254" t="s">
        <v>92</v>
      </c>
      <c r="N4254" t="s">
        <v>57</v>
      </c>
      <c r="O4254" t="s">
        <v>89</v>
      </c>
      <c r="P4254" t="s">
        <v>70</v>
      </c>
      <c r="Q4254" t="s">
        <v>66</v>
      </c>
      <c r="R4254" s="6">
        <f>_xlfn.XLOOKUP(CleanedData[[#This Row],[Product]],'02_Lookup_Tables'!$A$2:$A$126,'02_Lookup_Tables'!$B$2:$B$126)</f>
        <v>6710.27</v>
      </c>
      <c r="S4254" t="str">
        <f>VLOOKUP(CleanedData[[#This Row],[Product]],'02_Lookup_Tables'!$H$2:$I$126,2,FALSE)</f>
        <v>Home Devices</v>
      </c>
      <c r="T4254" t="str">
        <f>VLOOKUP(CleanedData[[#This Row],[Province]],'02_Lookup_Tables'!$D$2:$E$10,2, FALSE)</f>
        <v>Gauteng Region</v>
      </c>
      <c r="U4254" t="str" cm="1">
        <f t="array" ref="U4254">_xlfn.IFS(CleanedData[[#This Row],[Purchase Amount]]&lt;500,"Low",
CleanedData[[#This Row],[Purchase Amount]]&lt;5000,"Medium",
TRUE,"High")</f>
        <v>High</v>
      </c>
      <c r="V4254" t="str">
        <f>TEXT(CleanedData[[#This Row],[Date]],"mmmm")</f>
        <v>October</v>
      </c>
      <c r="W4254" t="str">
        <f>"Q"&amp;ROUNDUP(MONTH(CleanedData[[#This Row],[Date]])/3,0)</f>
        <v>Q4</v>
      </c>
      <c r="X4254" t="str">
        <f>IF(CleanedData[[#This Row],[Purchase Amount]]&gt;=5000,"Yes","No")</f>
        <v>Yes</v>
      </c>
      <c r="Y4254">
        <f>IF(CleanedData[[#This Row],[Recommend]]="Yes",1,0)</f>
        <v>1</v>
      </c>
      <c r="Z4254" s="6">
        <f>CleanedData[[#This Row],[Purchase Amount]]*0.15</f>
        <v>1006.5405000000001</v>
      </c>
      <c r="AA4254" s="6">
        <f>CleanedData[[#This Row],[Purchase Amount]]*1.15</f>
        <v>7716.8104999999996</v>
      </c>
    </row>
    <row r="4255" spans="1:27" x14ac:dyDescent="0.3">
      <c r="A4255">
        <v>5145</v>
      </c>
      <c r="B4255" t="s">
        <v>4480</v>
      </c>
      <c r="C4255" s="1">
        <v>45370</v>
      </c>
      <c r="D4255">
        <v>26</v>
      </c>
      <c r="E4255" t="s">
        <v>52</v>
      </c>
      <c r="F4255" t="s">
        <v>72</v>
      </c>
      <c r="G4255" t="s">
        <v>336</v>
      </c>
      <c r="H4255">
        <v>4</v>
      </c>
      <c r="I4255" t="s">
        <v>42</v>
      </c>
      <c r="J4255" t="s">
        <v>43</v>
      </c>
      <c r="K4255" t="s">
        <v>55</v>
      </c>
      <c r="L4255" t="s">
        <v>45</v>
      </c>
      <c r="M4255" t="s">
        <v>92</v>
      </c>
      <c r="N4255" t="s">
        <v>96</v>
      </c>
      <c r="O4255" t="s">
        <v>89</v>
      </c>
      <c r="P4255" t="s">
        <v>70</v>
      </c>
      <c r="Q4255" t="s">
        <v>58</v>
      </c>
      <c r="R4255" s="6">
        <f>_xlfn.XLOOKUP(CleanedData[[#This Row],[Product]],'02_Lookup_Tables'!$A$2:$A$126,'02_Lookup_Tables'!$B$2:$B$126)</f>
        <v>812.2</v>
      </c>
      <c r="S4255" t="str">
        <f>VLOOKUP(CleanedData[[#This Row],[Product]],'02_Lookup_Tables'!$H$2:$I$126,2,FALSE)</f>
        <v>Sports &amp; Outdoors</v>
      </c>
      <c r="T4255" t="str">
        <f>VLOOKUP(CleanedData[[#This Row],[Province]],'02_Lookup_Tables'!$D$2:$E$10,2, FALSE)</f>
        <v>Central Region</v>
      </c>
      <c r="U4255" t="str" cm="1">
        <f t="array" ref="U4255">_xlfn.IFS(CleanedData[[#This Row],[Purchase Amount]]&lt;500,"Low",
CleanedData[[#This Row],[Purchase Amount]]&lt;5000,"Medium",
TRUE,"High")</f>
        <v>Medium</v>
      </c>
      <c r="V4255" t="str">
        <f>TEXT(CleanedData[[#This Row],[Date]],"mmmm")</f>
        <v>March</v>
      </c>
      <c r="W4255" t="str">
        <f>"Q"&amp;ROUNDUP(MONTH(CleanedData[[#This Row],[Date]])/3,0)</f>
        <v>Q1</v>
      </c>
      <c r="X4255" t="str">
        <f>IF(CleanedData[[#This Row],[Purchase Amount]]&gt;=5000,"Yes","No")</f>
        <v>No</v>
      </c>
      <c r="Y4255">
        <f>IF(CleanedData[[#This Row],[Recommend]]="Yes",1,0)</f>
        <v>0</v>
      </c>
      <c r="Z4255" s="6">
        <f>CleanedData[[#This Row],[Purchase Amount]]*0.15</f>
        <v>121.83</v>
      </c>
      <c r="AA4255" s="6">
        <f>CleanedData[[#This Row],[Purchase Amount]]*1.15</f>
        <v>934.03</v>
      </c>
    </row>
    <row r="4256" spans="1:27" x14ac:dyDescent="0.3">
      <c r="A4256">
        <v>5146</v>
      </c>
      <c r="B4256" t="s">
        <v>4481</v>
      </c>
      <c r="C4256" s="1">
        <v>45569</v>
      </c>
      <c r="D4256">
        <v>61</v>
      </c>
      <c r="E4256" t="s">
        <v>52</v>
      </c>
      <c r="F4256" t="s">
        <v>40</v>
      </c>
      <c r="G4256" t="s">
        <v>133</v>
      </c>
      <c r="H4256">
        <v>2</v>
      </c>
      <c r="I4256" t="s">
        <v>42</v>
      </c>
      <c r="J4256" t="s">
        <v>63</v>
      </c>
      <c r="K4256" t="s">
        <v>55</v>
      </c>
      <c r="L4256" t="s">
        <v>42</v>
      </c>
      <c r="M4256" t="s">
        <v>236</v>
      </c>
      <c r="N4256" t="s">
        <v>47</v>
      </c>
      <c r="O4256" t="s">
        <v>89</v>
      </c>
      <c r="P4256" t="s">
        <v>49</v>
      </c>
      <c r="Q4256" t="s">
        <v>50</v>
      </c>
      <c r="R4256" s="6">
        <f>_xlfn.XLOOKUP(CleanedData[[#This Row],[Product]],'02_Lookup_Tables'!$A$2:$A$126,'02_Lookup_Tables'!$B$2:$B$126)</f>
        <v>1734</v>
      </c>
      <c r="S4256" t="str">
        <f>VLOOKUP(CleanedData[[#This Row],[Product]],'02_Lookup_Tables'!$H$2:$I$126,2,FALSE)</f>
        <v>Home &amp; Living</v>
      </c>
      <c r="T4256" t="str">
        <f>VLOOKUP(CleanedData[[#This Row],[Province]],'02_Lookup_Tables'!$D$2:$E$10,2, FALSE)</f>
        <v>Northern Region</v>
      </c>
      <c r="U4256" t="str" cm="1">
        <f t="array" ref="U4256">_xlfn.IFS(CleanedData[[#This Row],[Purchase Amount]]&lt;500,"Low",
CleanedData[[#This Row],[Purchase Amount]]&lt;5000,"Medium",
TRUE,"High")</f>
        <v>Medium</v>
      </c>
      <c r="V4256" t="str">
        <f>TEXT(CleanedData[[#This Row],[Date]],"mmmm")</f>
        <v>October</v>
      </c>
      <c r="W4256" t="str">
        <f>"Q"&amp;ROUNDUP(MONTH(CleanedData[[#This Row],[Date]])/3,0)</f>
        <v>Q4</v>
      </c>
      <c r="X4256" t="str">
        <f>IF(CleanedData[[#This Row],[Purchase Amount]]&gt;=5000,"Yes","No")</f>
        <v>No</v>
      </c>
      <c r="Y4256">
        <f>IF(CleanedData[[#This Row],[Recommend]]="Yes",1,0)</f>
        <v>0</v>
      </c>
      <c r="Z4256" s="6">
        <f>CleanedData[[#This Row],[Purchase Amount]]*0.15</f>
        <v>260.09999999999997</v>
      </c>
      <c r="AA4256" s="6">
        <f>CleanedData[[#This Row],[Purchase Amount]]*1.15</f>
        <v>1994.1</v>
      </c>
    </row>
    <row r="4257" spans="1:27" x14ac:dyDescent="0.3">
      <c r="A4257">
        <v>5147</v>
      </c>
      <c r="B4257" t="s">
        <v>4482</v>
      </c>
      <c r="C4257" s="1">
        <v>45376</v>
      </c>
      <c r="D4257">
        <v>57</v>
      </c>
      <c r="E4257" t="s">
        <v>52</v>
      </c>
      <c r="F4257" t="s">
        <v>77</v>
      </c>
      <c r="G4257" t="s">
        <v>171</v>
      </c>
      <c r="H4257">
        <v>2</v>
      </c>
      <c r="I4257" t="s">
        <v>45</v>
      </c>
      <c r="J4257" t="s">
        <v>69</v>
      </c>
      <c r="K4257" t="s">
        <v>44</v>
      </c>
      <c r="L4257" t="s">
        <v>42</v>
      </c>
      <c r="M4257" t="s">
        <v>175</v>
      </c>
      <c r="N4257" t="s">
        <v>47</v>
      </c>
      <c r="O4257" t="s">
        <v>89</v>
      </c>
      <c r="P4257" t="s">
        <v>49</v>
      </c>
      <c r="Q4257" t="s">
        <v>50</v>
      </c>
      <c r="R4257" s="6">
        <f>_xlfn.XLOOKUP(CleanedData[[#This Row],[Product]],'02_Lookup_Tables'!$A$2:$A$126,'02_Lookup_Tables'!$B$2:$B$126)</f>
        <v>6710.27</v>
      </c>
      <c r="S4257" t="str">
        <f>VLOOKUP(CleanedData[[#This Row],[Product]],'02_Lookup_Tables'!$H$2:$I$126,2,FALSE)</f>
        <v>Home Devices</v>
      </c>
      <c r="T4257" t="str">
        <f>VLOOKUP(CleanedData[[#This Row],[Province]],'02_Lookup_Tables'!$D$2:$E$10,2, FALSE)</f>
        <v>Central Region</v>
      </c>
      <c r="U4257" t="str" cm="1">
        <f t="array" ref="U4257">_xlfn.IFS(CleanedData[[#This Row],[Purchase Amount]]&lt;500,"Low",
CleanedData[[#This Row],[Purchase Amount]]&lt;5000,"Medium",
TRUE,"High")</f>
        <v>High</v>
      </c>
      <c r="V4257" t="str">
        <f>TEXT(CleanedData[[#This Row],[Date]],"mmmm")</f>
        <v>March</v>
      </c>
      <c r="W4257" t="str">
        <f>"Q"&amp;ROUNDUP(MONTH(CleanedData[[#This Row],[Date]])/3,0)</f>
        <v>Q1</v>
      </c>
      <c r="X4257" t="str">
        <f>IF(CleanedData[[#This Row],[Purchase Amount]]&gt;=5000,"Yes","No")</f>
        <v>Yes</v>
      </c>
      <c r="Y4257">
        <f>IF(CleanedData[[#This Row],[Recommend]]="Yes",1,0)</f>
        <v>1</v>
      </c>
      <c r="Z4257" s="6">
        <f>CleanedData[[#This Row],[Purchase Amount]]*0.15</f>
        <v>1006.5405000000001</v>
      </c>
      <c r="AA4257" s="6">
        <f>CleanedData[[#This Row],[Purchase Amount]]*1.15</f>
        <v>7716.8104999999996</v>
      </c>
    </row>
    <row r="4258" spans="1:27" x14ac:dyDescent="0.3">
      <c r="A4258">
        <v>5148</v>
      </c>
      <c r="B4258" t="s">
        <v>4483</v>
      </c>
      <c r="C4258" s="1">
        <v>45460</v>
      </c>
      <c r="D4258">
        <v>46</v>
      </c>
      <c r="E4258" t="s">
        <v>60</v>
      </c>
      <c r="F4258" t="s">
        <v>40</v>
      </c>
      <c r="G4258" t="s">
        <v>78</v>
      </c>
      <c r="H4258">
        <v>1</v>
      </c>
      <c r="I4258" t="s">
        <v>42</v>
      </c>
      <c r="J4258" t="s">
        <v>74</v>
      </c>
      <c r="K4258" t="s">
        <v>44</v>
      </c>
      <c r="L4258" t="s">
        <v>42</v>
      </c>
      <c r="M4258" t="s">
        <v>156</v>
      </c>
      <c r="N4258" t="s">
        <v>80</v>
      </c>
      <c r="O4258" t="s">
        <v>148</v>
      </c>
      <c r="P4258" t="s">
        <v>70</v>
      </c>
      <c r="Q4258" t="s">
        <v>93</v>
      </c>
      <c r="R4258" s="6">
        <f>_xlfn.XLOOKUP(CleanedData[[#This Row],[Product]],'02_Lookup_Tables'!$A$2:$A$126,'02_Lookup_Tables'!$B$2:$B$126)</f>
        <v>1951.09</v>
      </c>
      <c r="S4258" t="str">
        <f>VLOOKUP(CleanedData[[#This Row],[Product]],'02_Lookup_Tables'!$H$2:$I$126,2,FALSE)</f>
        <v>Accessories</v>
      </c>
      <c r="T4258" t="str">
        <f>VLOOKUP(CleanedData[[#This Row],[Province]],'02_Lookup_Tables'!$D$2:$E$10,2, FALSE)</f>
        <v>Northern Region</v>
      </c>
      <c r="U4258" t="str" cm="1">
        <f t="array" ref="U4258">_xlfn.IFS(CleanedData[[#This Row],[Purchase Amount]]&lt;500,"Low",
CleanedData[[#This Row],[Purchase Amount]]&lt;5000,"Medium",
TRUE,"High")</f>
        <v>Medium</v>
      </c>
      <c r="V4258" t="str">
        <f>TEXT(CleanedData[[#This Row],[Date]],"mmmm")</f>
        <v>June</v>
      </c>
      <c r="W4258" t="str">
        <f>"Q"&amp;ROUNDUP(MONTH(CleanedData[[#This Row],[Date]])/3,0)</f>
        <v>Q2</v>
      </c>
      <c r="X4258" t="str">
        <f>IF(CleanedData[[#This Row],[Purchase Amount]]&gt;=5000,"Yes","No")</f>
        <v>No</v>
      </c>
      <c r="Y4258">
        <f>IF(CleanedData[[#This Row],[Recommend]]="Yes",1,0)</f>
        <v>0</v>
      </c>
      <c r="Z4258" s="6">
        <f>CleanedData[[#This Row],[Purchase Amount]]*0.15</f>
        <v>292.6635</v>
      </c>
      <c r="AA4258" s="6">
        <f>CleanedData[[#This Row],[Purchase Amount]]*1.15</f>
        <v>2243.7534999999998</v>
      </c>
    </row>
    <row r="4259" spans="1:27" x14ac:dyDescent="0.3">
      <c r="A4259">
        <v>5149</v>
      </c>
      <c r="B4259" t="s">
        <v>4484</v>
      </c>
      <c r="C4259" s="1">
        <v>45296</v>
      </c>
      <c r="D4259">
        <v>21</v>
      </c>
      <c r="E4259" t="s">
        <v>39</v>
      </c>
      <c r="F4259" t="s">
        <v>68</v>
      </c>
      <c r="G4259" t="s">
        <v>187</v>
      </c>
      <c r="H4259">
        <v>4</v>
      </c>
      <c r="I4259" t="s">
        <v>42</v>
      </c>
      <c r="J4259" t="s">
        <v>74</v>
      </c>
      <c r="K4259" t="s">
        <v>55</v>
      </c>
      <c r="L4259" t="s">
        <v>45</v>
      </c>
      <c r="M4259" t="s">
        <v>196</v>
      </c>
      <c r="N4259" t="s">
        <v>96</v>
      </c>
      <c r="O4259" t="s">
        <v>89</v>
      </c>
      <c r="P4259" t="s">
        <v>70</v>
      </c>
      <c r="Q4259" t="s">
        <v>66</v>
      </c>
      <c r="R4259" s="6">
        <f>_xlfn.XLOOKUP(CleanedData[[#This Row],[Product]],'02_Lookup_Tables'!$A$2:$A$126,'02_Lookup_Tables'!$B$2:$B$126)</f>
        <v>24904.86</v>
      </c>
      <c r="S4259" t="str">
        <f>VLOOKUP(CleanedData[[#This Row],[Product]],'02_Lookup_Tables'!$H$2:$I$126,2,FALSE)</f>
        <v>Electronics</v>
      </c>
      <c r="T4259" t="str">
        <f>VLOOKUP(CleanedData[[#This Row],[Province]],'02_Lookup_Tables'!$D$2:$E$10,2, FALSE)</f>
        <v>Northern Region</v>
      </c>
      <c r="U4259" t="str" cm="1">
        <f t="array" ref="U4259">_xlfn.IFS(CleanedData[[#This Row],[Purchase Amount]]&lt;500,"Low",
CleanedData[[#This Row],[Purchase Amount]]&lt;5000,"Medium",
TRUE,"High")</f>
        <v>High</v>
      </c>
      <c r="V4259" t="str">
        <f>TEXT(CleanedData[[#This Row],[Date]],"mmmm")</f>
        <v>January</v>
      </c>
      <c r="W4259" t="str">
        <f>"Q"&amp;ROUNDUP(MONTH(CleanedData[[#This Row],[Date]])/3,0)</f>
        <v>Q1</v>
      </c>
      <c r="X4259" t="str">
        <f>IF(CleanedData[[#This Row],[Purchase Amount]]&gt;=5000,"Yes","No")</f>
        <v>Yes</v>
      </c>
      <c r="Y4259">
        <f>IF(CleanedData[[#This Row],[Recommend]]="Yes",1,0)</f>
        <v>0</v>
      </c>
      <c r="Z4259" s="6">
        <f>CleanedData[[#This Row],[Purchase Amount]]*0.15</f>
        <v>3735.7289999999998</v>
      </c>
      <c r="AA4259" s="6">
        <f>CleanedData[[#This Row],[Purchase Amount]]*1.15</f>
        <v>28640.589</v>
      </c>
    </row>
    <row r="4260" spans="1:27" x14ac:dyDescent="0.3">
      <c r="A4260">
        <v>5150</v>
      </c>
      <c r="B4260" t="s">
        <v>4485</v>
      </c>
      <c r="C4260" s="1">
        <v>45828</v>
      </c>
      <c r="D4260">
        <v>74</v>
      </c>
      <c r="E4260" t="s">
        <v>39</v>
      </c>
      <c r="F4260" t="s">
        <v>61</v>
      </c>
      <c r="G4260" t="s">
        <v>309</v>
      </c>
      <c r="H4260">
        <v>2</v>
      </c>
      <c r="I4260" t="s">
        <v>45</v>
      </c>
      <c r="J4260" t="s">
        <v>74</v>
      </c>
      <c r="K4260" t="s">
        <v>55</v>
      </c>
      <c r="L4260" t="s">
        <v>42</v>
      </c>
      <c r="M4260" t="s">
        <v>196</v>
      </c>
      <c r="N4260" t="s">
        <v>47</v>
      </c>
      <c r="O4260" t="s">
        <v>89</v>
      </c>
      <c r="P4260" t="s">
        <v>49</v>
      </c>
      <c r="Q4260" t="s">
        <v>97</v>
      </c>
      <c r="R4260" s="6">
        <f>_xlfn.XLOOKUP(CleanedData[[#This Row],[Product]],'02_Lookup_Tables'!$A$2:$A$126,'02_Lookup_Tables'!$B$2:$B$126)</f>
        <v>353.21</v>
      </c>
      <c r="S4260" t="str">
        <f>VLOOKUP(CleanedData[[#This Row],[Product]],'02_Lookup_Tables'!$H$2:$I$126,2,FALSE)</f>
        <v>Food</v>
      </c>
      <c r="T4260" t="str">
        <f>VLOOKUP(CleanedData[[#This Row],[Province]],'02_Lookup_Tables'!$D$2:$E$10,2, FALSE)</f>
        <v>Southern Region</v>
      </c>
      <c r="U4260" t="str" cm="1">
        <f t="array" ref="U4260">_xlfn.IFS(CleanedData[[#This Row],[Purchase Amount]]&lt;500,"Low",
CleanedData[[#This Row],[Purchase Amount]]&lt;5000,"Medium",
TRUE,"High")</f>
        <v>Low</v>
      </c>
      <c r="V4260" t="str">
        <f>TEXT(CleanedData[[#This Row],[Date]],"mmmm")</f>
        <v>June</v>
      </c>
      <c r="W4260" t="str">
        <f>"Q"&amp;ROUNDUP(MONTH(CleanedData[[#This Row],[Date]])/3,0)</f>
        <v>Q2</v>
      </c>
      <c r="X4260" t="str">
        <f>IF(CleanedData[[#This Row],[Purchase Amount]]&gt;=5000,"Yes","No")</f>
        <v>No</v>
      </c>
      <c r="Y4260">
        <f>IF(CleanedData[[#This Row],[Recommend]]="Yes",1,0)</f>
        <v>1</v>
      </c>
      <c r="Z4260" s="6">
        <f>CleanedData[[#This Row],[Purchase Amount]]*0.15</f>
        <v>52.981499999999997</v>
      </c>
      <c r="AA4260" s="6">
        <f>CleanedData[[#This Row],[Purchase Amount]]*1.15</f>
        <v>406.19149999999996</v>
      </c>
    </row>
    <row r="4261" spans="1:27" x14ac:dyDescent="0.3">
      <c r="A4261">
        <v>5151</v>
      </c>
      <c r="B4261" t="s">
        <v>4486</v>
      </c>
      <c r="C4261" s="1">
        <v>45848</v>
      </c>
      <c r="D4261">
        <v>76</v>
      </c>
      <c r="E4261" t="s">
        <v>60</v>
      </c>
      <c r="F4261" t="s">
        <v>61</v>
      </c>
      <c r="G4261" t="s">
        <v>114</v>
      </c>
      <c r="H4261">
        <v>3</v>
      </c>
      <c r="I4261" t="s">
        <v>42</v>
      </c>
      <c r="J4261" t="s">
        <v>69</v>
      </c>
      <c r="K4261" t="s">
        <v>44</v>
      </c>
      <c r="L4261" t="s">
        <v>45</v>
      </c>
      <c r="N4261" t="s">
        <v>48</v>
      </c>
      <c r="O4261" t="s">
        <v>134</v>
      </c>
      <c r="P4261" t="s">
        <v>8646</v>
      </c>
      <c r="Q4261" t="s">
        <v>97</v>
      </c>
      <c r="R4261" s="6">
        <f>_xlfn.XLOOKUP(CleanedData[[#This Row],[Product]],'02_Lookup_Tables'!$A$2:$A$126,'02_Lookup_Tables'!$B$2:$B$126)</f>
        <v>1440.59</v>
      </c>
      <c r="S4261" t="str">
        <f>VLOOKUP(CleanedData[[#This Row],[Product]],'02_Lookup_Tables'!$H$2:$I$126,2,FALSE)</f>
        <v>Beauty &amp; Personal Care</v>
      </c>
      <c r="T4261" t="str">
        <f>VLOOKUP(CleanedData[[#This Row],[Province]],'02_Lookup_Tables'!$D$2:$E$10,2, FALSE)</f>
        <v>Southern Region</v>
      </c>
      <c r="U4261" t="str" cm="1">
        <f t="array" ref="U4261">_xlfn.IFS(CleanedData[[#This Row],[Purchase Amount]]&lt;500,"Low",
CleanedData[[#This Row],[Purchase Amount]]&lt;5000,"Medium",
TRUE,"High")</f>
        <v>Medium</v>
      </c>
      <c r="V4261" t="str">
        <f>TEXT(CleanedData[[#This Row],[Date]],"mmmm")</f>
        <v>July</v>
      </c>
      <c r="W4261" t="str">
        <f>"Q"&amp;ROUNDUP(MONTH(CleanedData[[#This Row],[Date]])/3,0)</f>
        <v>Q3</v>
      </c>
      <c r="X4261" t="str">
        <f>IF(CleanedData[[#This Row],[Purchase Amount]]&gt;=5000,"Yes","No")</f>
        <v>No</v>
      </c>
      <c r="Y4261">
        <f>IF(CleanedData[[#This Row],[Recommend]]="Yes",1,0)</f>
        <v>0</v>
      </c>
      <c r="Z4261" s="6">
        <f>CleanedData[[#This Row],[Purchase Amount]]*0.15</f>
        <v>216.08849999999998</v>
      </c>
      <c r="AA4261" s="6">
        <f>CleanedData[[#This Row],[Purchase Amount]]*1.15</f>
        <v>1656.6784999999998</v>
      </c>
    </row>
    <row r="4262" spans="1:27" x14ac:dyDescent="0.3">
      <c r="A4262">
        <v>5152</v>
      </c>
      <c r="B4262" t="s">
        <v>4487</v>
      </c>
      <c r="C4262" s="1">
        <v>45802</v>
      </c>
      <c r="D4262">
        <v>76</v>
      </c>
      <c r="E4262" t="s">
        <v>39</v>
      </c>
      <c r="F4262" t="s">
        <v>108</v>
      </c>
      <c r="G4262" t="s">
        <v>142</v>
      </c>
      <c r="H4262">
        <v>2</v>
      </c>
      <c r="I4262" t="s">
        <v>45</v>
      </c>
      <c r="J4262" t="s">
        <v>74</v>
      </c>
      <c r="K4262" t="s">
        <v>64</v>
      </c>
      <c r="L4262" t="s">
        <v>45</v>
      </c>
      <c r="M4262" t="s">
        <v>175</v>
      </c>
      <c r="N4262" t="s">
        <v>47</v>
      </c>
      <c r="O4262" t="s">
        <v>89</v>
      </c>
      <c r="P4262" t="s">
        <v>49</v>
      </c>
      <c r="Q4262" t="s">
        <v>97</v>
      </c>
      <c r="R4262" s="6">
        <f>_xlfn.XLOOKUP(CleanedData[[#This Row],[Product]],'02_Lookup_Tables'!$A$2:$A$126,'02_Lookup_Tables'!$B$2:$B$126)</f>
        <v>44114.21</v>
      </c>
      <c r="S4262" t="str">
        <f>VLOOKUP(CleanedData[[#This Row],[Product]],'02_Lookup_Tables'!$H$2:$I$126,2,FALSE)</f>
        <v>Electronics</v>
      </c>
      <c r="T4262" t="str">
        <f>VLOOKUP(CleanedData[[#This Row],[Province]],'02_Lookup_Tables'!$D$2:$E$10,2, FALSE)</f>
        <v>Gauteng Region</v>
      </c>
      <c r="U4262" t="str" cm="1">
        <f t="array" ref="U4262">_xlfn.IFS(CleanedData[[#This Row],[Purchase Amount]]&lt;500,"Low",
CleanedData[[#This Row],[Purchase Amount]]&lt;5000,"Medium",
TRUE,"High")</f>
        <v>High</v>
      </c>
      <c r="V4262" t="str">
        <f>TEXT(CleanedData[[#This Row],[Date]],"mmmm")</f>
        <v>May</v>
      </c>
      <c r="W4262" t="str">
        <f>"Q"&amp;ROUNDUP(MONTH(CleanedData[[#This Row],[Date]])/3,0)</f>
        <v>Q2</v>
      </c>
      <c r="X4262" t="str">
        <f>IF(CleanedData[[#This Row],[Purchase Amount]]&gt;=5000,"Yes","No")</f>
        <v>Yes</v>
      </c>
      <c r="Y4262">
        <f>IF(CleanedData[[#This Row],[Recommend]]="Yes",1,0)</f>
        <v>1</v>
      </c>
      <c r="Z4262" s="6">
        <f>CleanedData[[#This Row],[Purchase Amount]]*0.15</f>
        <v>6617.1314999999995</v>
      </c>
      <c r="AA4262" s="6">
        <f>CleanedData[[#This Row],[Purchase Amount]]*1.15</f>
        <v>50731.341499999995</v>
      </c>
    </row>
    <row r="4263" spans="1:27" x14ac:dyDescent="0.3">
      <c r="A4263">
        <v>5153</v>
      </c>
      <c r="B4263" t="s">
        <v>4488</v>
      </c>
      <c r="C4263" s="1">
        <v>45850</v>
      </c>
      <c r="D4263">
        <v>73</v>
      </c>
      <c r="E4263" t="s">
        <v>39</v>
      </c>
      <c r="F4263" t="s">
        <v>125</v>
      </c>
      <c r="G4263" t="s">
        <v>546</v>
      </c>
      <c r="H4263">
        <v>5</v>
      </c>
      <c r="I4263" t="s">
        <v>42</v>
      </c>
      <c r="J4263" t="s">
        <v>74</v>
      </c>
      <c r="K4263" t="s">
        <v>55</v>
      </c>
      <c r="L4263" t="s">
        <v>45</v>
      </c>
      <c r="M4263" t="s">
        <v>165</v>
      </c>
      <c r="N4263" t="s">
        <v>57</v>
      </c>
      <c r="O4263" t="s">
        <v>89</v>
      </c>
      <c r="P4263" t="s">
        <v>70</v>
      </c>
      <c r="Q4263" t="s">
        <v>97</v>
      </c>
      <c r="R4263" s="6">
        <f>_xlfn.XLOOKUP(CleanedData[[#This Row],[Product]],'02_Lookup_Tables'!$A$2:$A$126,'02_Lookup_Tables'!$B$2:$B$126)</f>
        <v>1369.39</v>
      </c>
      <c r="S4263" t="str">
        <f>VLOOKUP(CleanedData[[#This Row],[Product]],'02_Lookup_Tables'!$H$2:$I$126,2,FALSE)</f>
        <v>Toys &amp; Games</v>
      </c>
      <c r="T4263" t="str">
        <f>VLOOKUP(CleanedData[[#This Row],[Province]],'02_Lookup_Tables'!$D$2:$E$10,2, FALSE)</f>
        <v>Western Region</v>
      </c>
      <c r="U4263" t="str" cm="1">
        <f t="array" ref="U4263">_xlfn.IFS(CleanedData[[#This Row],[Purchase Amount]]&lt;500,"Low",
CleanedData[[#This Row],[Purchase Amount]]&lt;5000,"Medium",
TRUE,"High")</f>
        <v>Medium</v>
      </c>
      <c r="V4263" t="str">
        <f>TEXT(CleanedData[[#This Row],[Date]],"mmmm")</f>
        <v>July</v>
      </c>
      <c r="W4263" t="str">
        <f>"Q"&amp;ROUNDUP(MONTH(CleanedData[[#This Row],[Date]])/3,0)</f>
        <v>Q3</v>
      </c>
      <c r="X4263" t="str">
        <f>IF(CleanedData[[#This Row],[Purchase Amount]]&gt;=5000,"Yes","No")</f>
        <v>No</v>
      </c>
      <c r="Y4263">
        <f>IF(CleanedData[[#This Row],[Recommend]]="Yes",1,0)</f>
        <v>0</v>
      </c>
      <c r="Z4263" s="6">
        <f>CleanedData[[#This Row],[Purchase Amount]]*0.15</f>
        <v>205.4085</v>
      </c>
      <c r="AA4263" s="6">
        <f>CleanedData[[#This Row],[Purchase Amount]]*1.15</f>
        <v>1574.7985000000001</v>
      </c>
    </row>
    <row r="4264" spans="1:27" x14ac:dyDescent="0.3">
      <c r="A4264">
        <v>5155</v>
      </c>
      <c r="B4264" t="s">
        <v>4489</v>
      </c>
      <c r="C4264" s="1">
        <v>45428</v>
      </c>
      <c r="D4264">
        <v>48</v>
      </c>
      <c r="E4264" t="s">
        <v>52</v>
      </c>
      <c r="F4264" t="s">
        <v>125</v>
      </c>
      <c r="G4264" t="s">
        <v>84</v>
      </c>
      <c r="H4264">
        <v>2</v>
      </c>
      <c r="I4264" t="s">
        <v>45</v>
      </c>
      <c r="J4264" t="s">
        <v>43</v>
      </c>
      <c r="K4264" t="s">
        <v>55</v>
      </c>
      <c r="L4264" t="s">
        <v>45</v>
      </c>
      <c r="M4264" t="s">
        <v>65</v>
      </c>
      <c r="N4264" t="s">
        <v>47</v>
      </c>
      <c r="O4264" t="s">
        <v>89</v>
      </c>
      <c r="P4264" t="s">
        <v>49</v>
      </c>
      <c r="Q4264" t="s">
        <v>93</v>
      </c>
      <c r="R4264" s="6">
        <f>_xlfn.XLOOKUP(CleanedData[[#This Row],[Product]],'02_Lookup_Tables'!$A$2:$A$126,'02_Lookup_Tables'!$B$2:$B$126)</f>
        <v>1158.56</v>
      </c>
      <c r="S4264" t="str">
        <f>VLOOKUP(CleanedData[[#This Row],[Product]],'02_Lookup_Tables'!$H$2:$I$126,2,FALSE)</f>
        <v>Toys &amp; Games</v>
      </c>
      <c r="T4264" t="str">
        <f>VLOOKUP(CleanedData[[#This Row],[Province]],'02_Lookup_Tables'!$D$2:$E$10,2, FALSE)</f>
        <v>Western Region</v>
      </c>
      <c r="U4264" t="str" cm="1">
        <f t="array" ref="U4264">_xlfn.IFS(CleanedData[[#This Row],[Purchase Amount]]&lt;500,"Low",
CleanedData[[#This Row],[Purchase Amount]]&lt;5000,"Medium",
TRUE,"High")</f>
        <v>Medium</v>
      </c>
      <c r="V4264" t="str">
        <f>TEXT(CleanedData[[#This Row],[Date]],"mmmm")</f>
        <v>May</v>
      </c>
      <c r="W4264" t="str">
        <f>"Q"&amp;ROUNDUP(MONTH(CleanedData[[#This Row],[Date]])/3,0)</f>
        <v>Q2</v>
      </c>
      <c r="X4264" t="str">
        <f>IF(CleanedData[[#This Row],[Purchase Amount]]&gt;=5000,"Yes","No")</f>
        <v>No</v>
      </c>
      <c r="Y4264">
        <f>IF(CleanedData[[#This Row],[Recommend]]="Yes",1,0)</f>
        <v>1</v>
      </c>
      <c r="Z4264" s="6">
        <f>CleanedData[[#This Row],[Purchase Amount]]*0.15</f>
        <v>173.78399999999999</v>
      </c>
      <c r="AA4264" s="6">
        <f>CleanedData[[#This Row],[Purchase Amount]]*1.15</f>
        <v>1332.3439999999998</v>
      </c>
    </row>
    <row r="4265" spans="1:27" x14ac:dyDescent="0.3">
      <c r="A4265">
        <v>5157</v>
      </c>
      <c r="B4265" t="s">
        <v>4490</v>
      </c>
      <c r="C4265" s="1">
        <v>45615</v>
      </c>
      <c r="D4265">
        <v>80</v>
      </c>
      <c r="E4265" t="s">
        <v>60</v>
      </c>
      <c r="F4265" t="s">
        <v>125</v>
      </c>
      <c r="G4265" t="s">
        <v>307</v>
      </c>
      <c r="H4265">
        <v>2</v>
      </c>
      <c r="I4265" t="s">
        <v>42</v>
      </c>
      <c r="J4265" t="s">
        <v>63</v>
      </c>
      <c r="K4265" t="s">
        <v>44</v>
      </c>
      <c r="L4265" t="s">
        <v>42</v>
      </c>
      <c r="N4265" t="s">
        <v>47</v>
      </c>
      <c r="O4265" t="s">
        <v>134</v>
      </c>
      <c r="P4265" t="s">
        <v>8646</v>
      </c>
      <c r="Q4265" t="s">
        <v>97</v>
      </c>
      <c r="R4265" s="6">
        <f>_xlfn.XLOOKUP(CleanedData[[#This Row],[Product]],'02_Lookup_Tables'!$A$2:$A$126,'02_Lookup_Tables'!$B$2:$B$126)</f>
        <v>824.74</v>
      </c>
      <c r="S4265" t="str">
        <f>VLOOKUP(CleanedData[[#This Row],[Product]],'02_Lookup_Tables'!$H$2:$I$126,2,FALSE)</f>
        <v>Apparel</v>
      </c>
      <c r="T4265" t="str">
        <f>VLOOKUP(CleanedData[[#This Row],[Province]],'02_Lookup_Tables'!$D$2:$E$10,2, FALSE)</f>
        <v>Western Region</v>
      </c>
      <c r="U4265" t="str" cm="1">
        <f t="array" ref="U4265">_xlfn.IFS(CleanedData[[#This Row],[Purchase Amount]]&lt;500,"Low",
CleanedData[[#This Row],[Purchase Amount]]&lt;5000,"Medium",
TRUE,"High")</f>
        <v>Medium</v>
      </c>
      <c r="V4265" t="str">
        <f>TEXT(CleanedData[[#This Row],[Date]],"mmmm")</f>
        <v>November</v>
      </c>
      <c r="W4265" t="str">
        <f>"Q"&amp;ROUNDUP(MONTH(CleanedData[[#This Row],[Date]])/3,0)</f>
        <v>Q4</v>
      </c>
      <c r="X4265" t="str">
        <f>IF(CleanedData[[#This Row],[Purchase Amount]]&gt;=5000,"Yes","No")</f>
        <v>No</v>
      </c>
      <c r="Y4265">
        <f>IF(CleanedData[[#This Row],[Recommend]]="Yes",1,0)</f>
        <v>0</v>
      </c>
      <c r="Z4265" s="6">
        <f>CleanedData[[#This Row],[Purchase Amount]]*0.15</f>
        <v>123.711</v>
      </c>
      <c r="AA4265" s="6">
        <f>CleanedData[[#This Row],[Purchase Amount]]*1.15</f>
        <v>948.45099999999991</v>
      </c>
    </row>
    <row r="4266" spans="1:27" x14ac:dyDescent="0.3">
      <c r="A4266">
        <v>5159</v>
      </c>
      <c r="B4266" t="s">
        <v>4491</v>
      </c>
      <c r="C4266" s="1">
        <v>45936</v>
      </c>
      <c r="D4266">
        <v>61</v>
      </c>
      <c r="E4266" t="s">
        <v>52</v>
      </c>
      <c r="F4266" t="s">
        <v>130</v>
      </c>
      <c r="G4266" t="s">
        <v>73</v>
      </c>
      <c r="H4266">
        <v>5</v>
      </c>
      <c r="I4266" t="s">
        <v>42</v>
      </c>
      <c r="J4266" t="s">
        <v>74</v>
      </c>
      <c r="K4266" t="s">
        <v>55</v>
      </c>
      <c r="L4266" t="s">
        <v>42</v>
      </c>
      <c r="M4266" t="s">
        <v>236</v>
      </c>
      <c r="N4266" t="s">
        <v>57</v>
      </c>
      <c r="O4266" t="s">
        <v>89</v>
      </c>
      <c r="P4266" t="s">
        <v>70</v>
      </c>
      <c r="Q4266" t="s">
        <v>50</v>
      </c>
      <c r="R4266" s="6">
        <f>_xlfn.XLOOKUP(CleanedData[[#This Row],[Product]],'02_Lookup_Tables'!$A$2:$A$126,'02_Lookup_Tables'!$B$2:$B$126)</f>
        <v>84.23</v>
      </c>
      <c r="S4266" t="str">
        <f>VLOOKUP(CleanedData[[#This Row],[Product]],'02_Lookup_Tables'!$H$2:$I$126,2,FALSE)</f>
        <v>Food</v>
      </c>
      <c r="T4266" t="str">
        <f>VLOOKUP(CleanedData[[#This Row],[Province]],'02_Lookup_Tables'!$D$2:$E$10,2, FALSE)</f>
        <v>Eastern Region</v>
      </c>
      <c r="U4266" t="str" cm="1">
        <f t="array" ref="U4266">_xlfn.IFS(CleanedData[[#This Row],[Purchase Amount]]&lt;500,"Low",
CleanedData[[#This Row],[Purchase Amount]]&lt;5000,"Medium",
TRUE,"High")</f>
        <v>Low</v>
      </c>
      <c r="V4266" t="str">
        <f>TEXT(CleanedData[[#This Row],[Date]],"mmmm")</f>
        <v>October</v>
      </c>
      <c r="W4266" t="str">
        <f>"Q"&amp;ROUNDUP(MONTH(CleanedData[[#This Row],[Date]])/3,0)</f>
        <v>Q4</v>
      </c>
      <c r="X4266" t="str">
        <f>IF(CleanedData[[#This Row],[Purchase Amount]]&gt;=5000,"Yes","No")</f>
        <v>No</v>
      </c>
      <c r="Y4266">
        <f>IF(CleanedData[[#This Row],[Recommend]]="Yes",1,0)</f>
        <v>0</v>
      </c>
      <c r="Z4266" s="6">
        <f>CleanedData[[#This Row],[Purchase Amount]]*0.15</f>
        <v>12.634500000000001</v>
      </c>
      <c r="AA4266" s="6">
        <f>CleanedData[[#This Row],[Purchase Amount]]*1.15</f>
        <v>96.864499999999992</v>
      </c>
    </row>
    <row r="4267" spans="1:27" x14ac:dyDescent="0.3">
      <c r="A4267">
        <v>5160</v>
      </c>
      <c r="B4267" t="s">
        <v>4492</v>
      </c>
      <c r="C4267" s="1">
        <v>45731</v>
      </c>
      <c r="D4267">
        <v>55</v>
      </c>
      <c r="E4267" t="s">
        <v>52</v>
      </c>
      <c r="F4267" t="s">
        <v>77</v>
      </c>
      <c r="G4267" t="s">
        <v>636</v>
      </c>
      <c r="H4267">
        <v>4</v>
      </c>
      <c r="I4267" t="s">
        <v>42</v>
      </c>
      <c r="J4267" t="s">
        <v>69</v>
      </c>
      <c r="K4267" t="s">
        <v>44</v>
      </c>
      <c r="L4267" t="s">
        <v>42</v>
      </c>
      <c r="M4267" t="s">
        <v>88</v>
      </c>
      <c r="N4267" t="s">
        <v>96</v>
      </c>
      <c r="O4267" t="s">
        <v>89</v>
      </c>
      <c r="P4267" t="s">
        <v>70</v>
      </c>
      <c r="Q4267" t="s">
        <v>50</v>
      </c>
      <c r="R4267" s="6">
        <f>_xlfn.XLOOKUP(CleanedData[[#This Row],[Product]],'02_Lookup_Tables'!$A$2:$A$126,'02_Lookup_Tables'!$B$2:$B$126)</f>
        <v>6581.78</v>
      </c>
      <c r="S4267" t="str">
        <f>VLOOKUP(CleanedData[[#This Row],[Product]],'02_Lookup_Tables'!$H$2:$I$126,2,FALSE)</f>
        <v>Electronics</v>
      </c>
      <c r="T4267" t="str">
        <f>VLOOKUP(CleanedData[[#This Row],[Province]],'02_Lookup_Tables'!$D$2:$E$10,2, FALSE)</f>
        <v>Central Region</v>
      </c>
      <c r="U4267" t="str" cm="1">
        <f t="array" ref="U4267">_xlfn.IFS(CleanedData[[#This Row],[Purchase Amount]]&lt;500,"Low",
CleanedData[[#This Row],[Purchase Amount]]&lt;5000,"Medium",
TRUE,"High")</f>
        <v>High</v>
      </c>
      <c r="V4267" t="str">
        <f>TEXT(CleanedData[[#This Row],[Date]],"mmmm")</f>
        <v>March</v>
      </c>
      <c r="W4267" t="str">
        <f>"Q"&amp;ROUNDUP(MONTH(CleanedData[[#This Row],[Date]])/3,0)</f>
        <v>Q1</v>
      </c>
      <c r="X4267" t="str">
        <f>IF(CleanedData[[#This Row],[Purchase Amount]]&gt;=5000,"Yes","No")</f>
        <v>Yes</v>
      </c>
      <c r="Y4267">
        <f>IF(CleanedData[[#This Row],[Recommend]]="Yes",1,0)</f>
        <v>0</v>
      </c>
      <c r="Z4267" s="6">
        <f>CleanedData[[#This Row],[Purchase Amount]]*0.15</f>
        <v>987.26699999999994</v>
      </c>
      <c r="AA4267" s="6">
        <f>CleanedData[[#This Row],[Purchase Amount]]*1.15</f>
        <v>7569.0469999999996</v>
      </c>
    </row>
    <row r="4268" spans="1:27" x14ac:dyDescent="0.3">
      <c r="A4268">
        <v>5161</v>
      </c>
      <c r="B4268" t="s">
        <v>4493</v>
      </c>
      <c r="C4268" s="1">
        <v>45918</v>
      </c>
      <c r="D4268">
        <v>33</v>
      </c>
      <c r="E4268" t="s">
        <v>60</v>
      </c>
      <c r="F4268" t="s">
        <v>77</v>
      </c>
      <c r="G4268" t="s">
        <v>296</v>
      </c>
      <c r="H4268">
        <v>3</v>
      </c>
      <c r="I4268" t="s">
        <v>45</v>
      </c>
      <c r="J4268" t="s">
        <v>63</v>
      </c>
      <c r="K4268" t="s">
        <v>44</v>
      </c>
      <c r="L4268" t="s">
        <v>42</v>
      </c>
      <c r="M4268" t="s">
        <v>65</v>
      </c>
      <c r="N4268" t="s">
        <v>48</v>
      </c>
      <c r="O4268" t="s">
        <v>89</v>
      </c>
      <c r="P4268" t="s">
        <v>49</v>
      </c>
      <c r="Q4268" t="s">
        <v>58</v>
      </c>
      <c r="R4268" s="6">
        <f>_xlfn.XLOOKUP(CleanedData[[#This Row],[Product]],'02_Lookup_Tables'!$A$2:$A$126,'02_Lookup_Tables'!$B$2:$B$126)</f>
        <v>657.5</v>
      </c>
      <c r="S4268" t="str">
        <f>VLOOKUP(CleanedData[[#This Row],[Product]],'02_Lookup_Tables'!$H$2:$I$126,2,FALSE)</f>
        <v>Home Devices</v>
      </c>
      <c r="T4268" t="str">
        <f>VLOOKUP(CleanedData[[#This Row],[Province]],'02_Lookup_Tables'!$D$2:$E$10,2, FALSE)</f>
        <v>Central Region</v>
      </c>
      <c r="U4268" t="str" cm="1">
        <f t="array" ref="U4268">_xlfn.IFS(CleanedData[[#This Row],[Purchase Amount]]&lt;500,"Low",
CleanedData[[#This Row],[Purchase Amount]]&lt;5000,"Medium",
TRUE,"High")</f>
        <v>Medium</v>
      </c>
      <c r="V4268" t="str">
        <f>TEXT(CleanedData[[#This Row],[Date]],"mmmm")</f>
        <v>September</v>
      </c>
      <c r="W4268" t="str">
        <f>"Q"&amp;ROUNDUP(MONTH(CleanedData[[#This Row],[Date]])/3,0)</f>
        <v>Q3</v>
      </c>
      <c r="X4268" t="str">
        <f>IF(CleanedData[[#This Row],[Purchase Amount]]&gt;=5000,"Yes","No")</f>
        <v>No</v>
      </c>
      <c r="Y4268">
        <f>IF(CleanedData[[#This Row],[Recommend]]="Yes",1,0)</f>
        <v>1</v>
      </c>
      <c r="Z4268" s="6">
        <f>CleanedData[[#This Row],[Purchase Amount]]*0.15</f>
        <v>98.625</v>
      </c>
      <c r="AA4268" s="6">
        <f>CleanedData[[#This Row],[Purchase Amount]]*1.15</f>
        <v>756.12499999999989</v>
      </c>
    </row>
    <row r="4269" spans="1:27" x14ac:dyDescent="0.3">
      <c r="A4269">
        <v>5162</v>
      </c>
      <c r="B4269" t="s">
        <v>4494</v>
      </c>
      <c r="C4269" s="1">
        <v>45802</v>
      </c>
      <c r="D4269">
        <v>49</v>
      </c>
      <c r="E4269" t="s">
        <v>39</v>
      </c>
      <c r="F4269" t="s">
        <v>40</v>
      </c>
      <c r="G4269" t="s">
        <v>668</v>
      </c>
      <c r="H4269">
        <v>4</v>
      </c>
      <c r="I4269" t="s">
        <v>45</v>
      </c>
      <c r="J4269" t="s">
        <v>74</v>
      </c>
      <c r="K4269" t="s">
        <v>44</v>
      </c>
      <c r="L4269" t="s">
        <v>45</v>
      </c>
      <c r="M4269" t="s">
        <v>231</v>
      </c>
      <c r="N4269" t="s">
        <v>96</v>
      </c>
      <c r="O4269" t="s">
        <v>89</v>
      </c>
      <c r="P4269" t="s">
        <v>70</v>
      </c>
      <c r="Q4269" t="s">
        <v>93</v>
      </c>
      <c r="R4269" s="6">
        <f>_xlfn.XLOOKUP(CleanedData[[#This Row],[Product]],'02_Lookup_Tables'!$A$2:$A$126,'02_Lookup_Tables'!$B$2:$B$126)</f>
        <v>301.58</v>
      </c>
      <c r="S4269" t="str">
        <f>VLOOKUP(CleanedData[[#This Row],[Product]],'02_Lookup_Tables'!$H$2:$I$126,2,FALSE)</f>
        <v>Food</v>
      </c>
      <c r="T4269" t="str">
        <f>VLOOKUP(CleanedData[[#This Row],[Province]],'02_Lookup_Tables'!$D$2:$E$10,2, FALSE)</f>
        <v>Northern Region</v>
      </c>
      <c r="U4269" t="str" cm="1">
        <f t="array" ref="U4269">_xlfn.IFS(CleanedData[[#This Row],[Purchase Amount]]&lt;500,"Low",
CleanedData[[#This Row],[Purchase Amount]]&lt;5000,"Medium",
TRUE,"High")</f>
        <v>Low</v>
      </c>
      <c r="V4269" t="str">
        <f>TEXT(CleanedData[[#This Row],[Date]],"mmmm")</f>
        <v>May</v>
      </c>
      <c r="W4269" t="str">
        <f>"Q"&amp;ROUNDUP(MONTH(CleanedData[[#This Row],[Date]])/3,0)</f>
        <v>Q2</v>
      </c>
      <c r="X4269" t="str">
        <f>IF(CleanedData[[#This Row],[Purchase Amount]]&gt;=5000,"Yes","No")</f>
        <v>No</v>
      </c>
      <c r="Y4269">
        <f>IF(CleanedData[[#This Row],[Recommend]]="Yes",1,0)</f>
        <v>1</v>
      </c>
      <c r="Z4269" s="6">
        <f>CleanedData[[#This Row],[Purchase Amount]]*0.15</f>
        <v>45.236999999999995</v>
      </c>
      <c r="AA4269" s="6">
        <f>CleanedData[[#This Row],[Purchase Amount]]*1.15</f>
        <v>346.81699999999995</v>
      </c>
    </row>
    <row r="4270" spans="1:27" x14ac:dyDescent="0.3">
      <c r="A4270">
        <v>5163</v>
      </c>
      <c r="B4270" t="s">
        <v>4495</v>
      </c>
      <c r="C4270" s="1">
        <v>45576</v>
      </c>
      <c r="D4270">
        <v>41</v>
      </c>
      <c r="E4270" t="s">
        <v>60</v>
      </c>
      <c r="F4270" t="s">
        <v>72</v>
      </c>
      <c r="G4270" t="s">
        <v>374</v>
      </c>
      <c r="H4270">
        <v>4</v>
      </c>
      <c r="I4270" t="s">
        <v>42</v>
      </c>
      <c r="J4270" t="s">
        <v>43</v>
      </c>
      <c r="K4270" t="s">
        <v>64</v>
      </c>
      <c r="L4270" t="s">
        <v>42</v>
      </c>
      <c r="M4270" t="s">
        <v>46</v>
      </c>
      <c r="N4270" t="s">
        <v>96</v>
      </c>
      <c r="O4270" t="s">
        <v>89</v>
      </c>
      <c r="P4270" t="s">
        <v>70</v>
      </c>
      <c r="Q4270" t="s">
        <v>81</v>
      </c>
      <c r="R4270" s="6">
        <f>_xlfn.XLOOKUP(CleanedData[[#This Row],[Product]],'02_Lookup_Tables'!$A$2:$A$126,'02_Lookup_Tables'!$B$2:$B$126)</f>
        <v>2906.97</v>
      </c>
      <c r="S4270" t="str">
        <f>VLOOKUP(CleanedData[[#This Row],[Product]],'02_Lookup_Tables'!$H$2:$I$126,2,FALSE)</f>
        <v>Home &amp; Living</v>
      </c>
      <c r="T4270" t="str">
        <f>VLOOKUP(CleanedData[[#This Row],[Province]],'02_Lookup_Tables'!$D$2:$E$10,2, FALSE)</f>
        <v>Central Region</v>
      </c>
      <c r="U4270" t="str" cm="1">
        <f t="array" ref="U4270">_xlfn.IFS(CleanedData[[#This Row],[Purchase Amount]]&lt;500,"Low",
CleanedData[[#This Row],[Purchase Amount]]&lt;5000,"Medium",
TRUE,"High")</f>
        <v>Medium</v>
      </c>
      <c r="V4270" t="str">
        <f>TEXT(CleanedData[[#This Row],[Date]],"mmmm")</f>
        <v>October</v>
      </c>
      <c r="W4270" t="str">
        <f>"Q"&amp;ROUNDUP(MONTH(CleanedData[[#This Row],[Date]])/3,0)</f>
        <v>Q4</v>
      </c>
      <c r="X4270" t="str">
        <f>IF(CleanedData[[#This Row],[Purchase Amount]]&gt;=5000,"Yes","No")</f>
        <v>No</v>
      </c>
      <c r="Y4270">
        <f>IF(CleanedData[[#This Row],[Recommend]]="Yes",1,0)</f>
        <v>0</v>
      </c>
      <c r="Z4270" s="6">
        <f>CleanedData[[#This Row],[Purchase Amount]]*0.15</f>
        <v>436.04549999999995</v>
      </c>
      <c r="AA4270" s="6">
        <f>CleanedData[[#This Row],[Purchase Amount]]*1.15</f>
        <v>3343.0154999999995</v>
      </c>
    </row>
    <row r="4271" spans="1:27" x14ac:dyDescent="0.3">
      <c r="A4271">
        <v>5164</v>
      </c>
      <c r="B4271" t="s">
        <v>4496</v>
      </c>
      <c r="C4271" s="1">
        <v>46011</v>
      </c>
      <c r="D4271">
        <v>55</v>
      </c>
      <c r="E4271" t="s">
        <v>39</v>
      </c>
      <c r="F4271" t="s">
        <v>72</v>
      </c>
      <c r="G4271" t="s">
        <v>269</v>
      </c>
      <c r="H4271">
        <v>1</v>
      </c>
      <c r="I4271" t="s">
        <v>42</v>
      </c>
      <c r="J4271" t="s">
        <v>43</v>
      </c>
      <c r="K4271" t="s">
        <v>44</v>
      </c>
      <c r="L4271" t="s">
        <v>42</v>
      </c>
      <c r="M4271" t="s">
        <v>79</v>
      </c>
      <c r="N4271" t="s">
        <v>80</v>
      </c>
      <c r="O4271" t="s">
        <v>89</v>
      </c>
      <c r="P4271" t="s">
        <v>49</v>
      </c>
      <c r="Q4271" t="s">
        <v>50</v>
      </c>
      <c r="R4271" s="6">
        <f>_xlfn.XLOOKUP(CleanedData[[#This Row],[Product]],'02_Lookup_Tables'!$A$2:$A$126,'02_Lookup_Tables'!$B$2:$B$126)</f>
        <v>1604.87</v>
      </c>
      <c r="S4271" t="str">
        <f>VLOOKUP(CleanedData[[#This Row],[Product]],'02_Lookup_Tables'!$H$2:$I$126,2,FALSE)</f>
        <v>Accessories</v>
      </c>
      <c r="T4271" t="str">
        <f>VLOOKUP(CleanedData[[#This Row],[Province]],'02_Lookup_Tables'!$D$2:$E$10,2, FALSE)</f>
        <v>Central Region</v>
      </c>
      <c r="U4271" t="str" cm="1">
        <f t="array" ref="U4271">_xlfn.IFS(CleanedData[[#This Row],[Purchase Amount]]&lt;500,"Low",
CleanedData[[#This Row],[Purchase Amount]]&lt;5000,"Medium",
TRUE,"High")</f>
        <v>Medium</v>
      </c>
      <c r="V4271" t="str">
        <f>TEXT(CleanedData[[#This Row],[Date]],"mmmm")</f>
        <v>December</v>
      </c>
      <c r="W4271" t="str">
        <f>"Q"&amp;ROUNDUP(MONTH(CleanedData[[#This Row],[Date]])/3,0)</f>
        <v>Q4</v>
      </c>
      <c r="X4271" t="str">
        <f>IF(CleanedData[[#This Row],[Purchase Amount]]&gt;=5000,"Yes","No")</f>
        <v>No</v>
      </c>
      <c r="Y4271">
        <f>IF(CleanedData[[#This Row],[Recommend]]="Yes",1,0)</f>
        <v>0</v>
      </c>
      <c r="Z4271" s="6">
        <f>CleanedData[[#This Row],[Purchase Amount]]*0.15</f>
        <v>240.73049999999998</v>
      </c>
      <c r="AA4271" s="6">
        <f>CleanedData[[#This Row],[Purchase Amount]]*1.15</f>
        <v>1845.6004999999998</v>
      </c>
    </row>
    <row r="4272" spans="1:27" x14ac:dyDescent="0.3">
      <c r="A4272">
        <v>5167</v>
      </c>
      <c r="B4272" t="s">
        <v>4497</v>
      </c>
      <c r="C4272" s="1">
        <v>45733</v>
      </c>
      <c r="D4272">
        <v>18</v>
      </c>
      <c r="E4272" t="s">
        <v>39</v>
      </c>
      <c r="F4272" t="s">
        <v>61</v>
      </c>
      <c r="G4272" t="s">
        <v>99</v>
      </c>
      <c r="H4272">
        <v>3</v>
      </c>
      <c r="I4272" t="s">
        <v>45</v>
      </c>
      <c r="J4272" t="s">
        <v>54</v>
      </c>
      <c r="K4272" t="s">
        <v>55</v>
      </c>
      <c r="L4272" t="s">
        <v>45</v>
      </c>
      <c r="M4272" t="s">
        <v>123</v>
      </c>
      <c r="N4272" t="s">
        <v>48</v>
      </c>
      <c r="O4272" t="s">
        <v>89</v>
      </c>
      <c r="P4272" t="s">
        <v>49</v>
      </c>
      <c r="Q4272" t="s">
        <v>66</v>
      </c>
      <c r="R4272" s="6">
        <f>_xlfn.XLOOKUP(CleanedData[[#This Row],[Product]],'02_Lookup_Tables'!$A$2:$A$126,'02_Lookup_Tables'!$B$2:$B$126)</f>
        <v>43.23</v>
      </c>
      <c r="S4272" t="str">
        <f>VLOOKUP(CleanedData[[#This Row],[Product]],'02_Lookup_Tables'!$H$2:$I$126,2,FALSE)</f>
        <v>Food</v>
      </c>
      <c r="T4272" t="str">
        <f>VLOOKUP(CleanedData[[#This Row],[Province]],'02_Lookup_Tables'!$D$2:$E$10,2, FALSE)</f>
        <v>Southern Region</v>
      </c>
      <c r="U4272" t="str" cm="1">
        <f t="array" ref="U4272">_xlfn.IFS(CleanedData[[#This Row],[Purchase Amount]]&lt;500,"Low",
CleanedData[[#This Row],[Purchase Amount]]&lt;5000,"Medium",
TRUE,"High")</f>
        <v>Low</v>
      </c>
      <c r="V4272" t="str">
        <f>TEXT(CleanedData[[#This Row],[Date]],"mmmm")</f>
        <v>March</v>
      </c>
      <c r="W4272" t="str">
        <f>"Q"&amp;ROUNDUP(MONTH(CleanedData[[#This Row],[Date]])/3,0)</f>
        <v>Q1</v>
      </c>
      <c r="X4272" t="str">
        <f>IF(CleanedData[[#This Row],[Purchase Amount]]&gt;=5000,"Yes","No")</f>
        <v>No</v>
      </c>
      <c r="Y4272">
        <f>IF(CleanedData[[#This Row],[Recommend]]="Yes",1,0)</f>
        <v>1</v>
      </c>
      <c r="Z4272" s="6">
        <f>CleanedData[[#This Row],[Purchase Amount]]*0.15</f>
        <v>6.4844999999999997</v>
      </c>
      <c r="AA4272" s="6">
        <f>CleanedData[[#This Row],[Purchase Amount]]*1.15</f>
        <v>49.714499999999994</v>
      </c>
    </row>
    <row r="4273" spans="1:27" x14ac:dyDescent="0.3">
      <c r="A4273">
        <v>5168</v>
      </c>
      <c r="B4273" t="s">
        <v>4498</v>
      </c>
      <c r="C4273" s="1">
        <v>45524</v>
      </c>
      <c r="D4273">
        <v>61</v>
      </c>
      <c r="E4273" t="s">
        <v>39</v>
      </c>
      <c r="F4273" t="s">
        <v>40</v>
      </c>
      <c r="G4273" t="s">
        <v>307</v>
      </c>
      <c r="H4273">
        <v>1</v>
      </c>
      <c r="I4273" t="s">
        <v>42</v>
      </c>
      <c r="J4273" t="s">
        <v>63</v>
      </c>
      <c r="K4273" t="s">
        <v>64</v>
      </c>
      <c r="L4273" t="s">
        <v>42</v>
      </c>
      <c r="M4273" t="s">
        <v>140</v>
      </c>
      <c r="N4273" t="s">
        <v>80</v>
      </c>
      <c r="O4273" t="s">
        <v>148</v>
      </c>
      <c r="P4273" t="s">
        <v>70</v>
      </c>
      <c r="Q4273" t="s">
        <v>50</v>
      </c>
      <c r="R4273" s="6">
        <f>_xlfn.XLOOKUP(CleanedData[[#This Row],[Product]],'02_Lookup_Tables'!$A$2:$A$126,'02_Lookup_Tables'!$B$2:$B$126)</f>
        <v>824.74</v>
      </c>
      <c r="S4273" t="str">
        <f>VLOOKUP(CleanedData[[#This Row],[Product]],'02_Lookup_Tables'!$H$2:$I$126,2,FALSE)</f>
        <v>Apparel</v>
      </c>
      <c r="T4273" t="str">
        <f>VLOOKUP(CleanedData[[#This Row],[Province]],'02_Lookup_Tables'!$D$2:$E$10,2, FALSE)</f>
        <v>Northern Region</v>
      </c>
      <c r="U4273" t="str" cm="1">
        <f t="array" ref="U4273">_xlfn.IFS(CleanedData[[#This Row],[Purchase Amount]]&lt;500,"Low",
CleanedData[[#This Row],[Purchase Amount]]&lt;5000,"Medium",
TRUE,"High")</f>
        <v>Medium</v>
      </c>
      <c r="V4273" t="str">
        <f>TEXT(CleanedData[[#This Row],[Date]],"mmmm")</f>
        <v>August</v>
      </c>
      <c r="W4273" t="str">
        <f>"Q"&amp;ROUNDUP(MONTH(CleanedData[[#This Row],[Date]])/3,0)</f>
        <v>Q3</v>
      </c>
      <c r="X4273" t="str">
        <f>IF(CleanedData[[#This Row],[Purchase Amount]]&gt;=5000,"Yes","No")</f>
        <v>No</v>
      </c>
      <c r="Y4273">
        <f>IF(CleanedData[[#This Row],[Recommend]]="Yes",1,0)</f>
        <v>0</v>
      </c>
      <c r="Z4273" s="6">
        <f>CleanedData[[#This Row],[Purchase Amount]]*0.15</f>
        <v>123.711</v>
      </c>
      <c r="AA4273" s="6">
        <f>CleanedData[[#This Row],[Purchase Amount]]*1.15</f>
        <v>948.45099999999991</v>
      </c>
    </row>
    <row r="4274" spans="1:27" x14ac:dyDescent="0.3">
      <c r="A4274">
        <v>5169</v>
      </c>
      <c r="B4274" t="s">
        <v>4499</v>
      </c>
      <c r="C4274" s="1">
        <v>45926</v>
      </c>
      <c r="D4274">
        <v>21</v>
      </c>
      <c r="E4274" t="s">
        <v>52</v>
      </c>
      <c r="F4274" t="s">
        <v>61</v>
      </c>
      <c r="G4274" t="s">
        <v>546</v>
      </c>
      <c r="H4274">
        <v>2</v>
      </c>
      <c r="I4274" t="s">
        <v>45</v>
      </c>
      <c r="J4274" t="s">
        <v>54</v>
      </c>
      <c r="K4274" t="s">
        <v>64</v>
      </c>
      <c r="L4274" t="s">
        <v>42</v>
      </c>
      <c r="M4274" t="s">
        <v>65</v>
      </c>
      <c r="N4274" t="s">
        <v>47</v>
      </c>
      <c r="O4274" t="s">
        <v>89</v>
      </c>
      <c r="P4274" t="s">
        <v>49</v>
      </c>
      <c r="Q4274" t="s">
        <v>66</v>
      </c>
      <c r="R4274" s="6">
        <f>_xlfn.XLOOKUP(CleanedData[[#This Row],[Product]],'02_Lookup_Tables'!$A$2:$A$126,'02_Lookup_Tables'!$B$2:$B$126)</f>
        <v>1369.39</v>
      </c>
      <c r="S4274" t="str">
        <f>VLOOKUP(CleanedData[[#This Row],[Product]],'02_Lookup_Tables'!$H$2:$I$126,2,FALSE)</f>
        <v>Toys &amp; Games</v>
      </c>
      <c r="T4274" t="str">
        <f>VLOOKUP(CleanedData[[#This Row],[Province]],'02_Lookup_Tables'!$D$2:$E$10,2, FALSE)</f>
        <v>Southern Region</v>
      </c>
      <c r="U4274" t="str" cm="1">
        <f t="array" ref="U4274">_xlfn.IFS(CleanedData[[#This Row],[Purchase Amount]]&lt;500,"Low",
CleanedData[[#This Row],[Purchase Amount]]&lt;5000,"Medium",
TRUE,"High")</f>
        <v>Medium</v>
      </c>
      <c r="V4274" t="str">
        <f>TEXT(CleanedData[[#This Row],[Date]],"mmmm")</f>
        <v>September</v>
      </c>
      <c r="W4274" t="str">
        <f>"Q"&amp;ROUNDUP(MONTH(CleanedData[[#This Row],[Date]])/3,0)</f>
        <v>Q3</v>
      </c>
      <c r="X4274" t="str">
        <f>IF(CleanedData[[#This Row],[Purchase Amount]]&gt;=5000,"Yes","No")</f>
        <v>No</v>
      </c>
      <c r="Y4274">
        <f>IF(CleanedData[[#This Row],[Recommend]]="Yes",1,0)</f>
        <v>1</v>
      </c>
      <c r="Z4274" s="6">
        <f>CleanedData[[#This Row],[Purchase Amount]]*0.15</f>
        <v>205.4085</v>
      </c>
      <c r="AA4274" s="6">
        <f>CleanedData[[#This Row],[Purchase Amount]]*1.15</f>
        <v>1574.7985000000001</v>
      </c>
    </row>
    <row r="4275" spans="1:27" x14ac:dyDescent="0.3">
      <c r="A4275">
        <v>5170</v>
      </c>
      <c r="B4275" t="s">
        <v>4500</v>
      </c>
      <c r="C4275" s="1">
        <v>45863</v>
      </c>
      <c r="D4275">
        <v>38</v>
      </c>
      <c r="E4275" t="s">
        <v>60</v>
      </c>
      <c r="F4275" t="s">
        <v>72</v>
      </c>
      <c r="G4275" t="s">
        <v>179</v>
      </c>
      <c r="H4275">
        <v>1</v>
      </c>
      <c r="I4275" t="s">
        <v>42</v>
      </c>
      <c r="J4275" t="s">
        <v>63</v>
      </c>
      <c r="K4275" t="s">
        <v>64</v>
      </c>
      <c r="L4275" t="s">
        <v>42</v>
      </c>
      <c r="M4275" t="s">
        <v>196</v>
      </c>
      <c r="N4275" t="s">
        <v>80</v>
      </c>
      <c r="O4275" t="s">
        <v>89</v>
      </c>
      <c r="P4275" t="s">
        <v>49</v>
      </c>
      <c r="Q4275" t="s">
        <v>81</v>
      </c>
      <c r="R4275" s="6">
        <f>_xlfn.XLOOKUP(CleanedData[[#This Row],[Product]],'02_Lookup_Tables'!$A$2:$A$126,'02_Lookup_Tables'!$B$2:$B$126)</f>
        <v>54.82</v>
      </c>
      <c r="S4275" t="str">
        <f>VLOOKUP(CleanedData[[#This Row],[Product]],'02_Lookup_Tables'!$H$2:$I$126,2,FALSE)</f>
        <v>Food</v>
      </c>
      <c r="T4275" t="str">
        <f>VLOOKUP(CleanedData[[#This Row],[Province]],'02_Lookup_Tables'!$D$2:$E$10,2, FALSE)</f>
        <v>Central Region</v>
      </c>
      <c r="U4275" t="str" cm="1">
        <f t="array" ref="U4275">_xlfn.IFS(CleanedData[[#This Row],[Purchase Amount]]&lt;500,"Low",
CleanedData[[#This Row],[Purchase Amount]]&lt;5000,"Medium",
TRUE,"High")</f>
        <v>Low</v>
      </c>
      <c r="V4275" t="str">
        <f>TEXT(CleanedData[[#This Row],[Date]],"mmmm")</f>
        <v>July</v>
      </c>
      <c r="W4275" t="str">
        <f>"Q"&amp;ROUNDUP(MONTH(CleanedData[[#This Row],[Date]])/3,0)</f>
        <v>Q3</v>
      </c>
      <c r="X4275" t="str">
        <f>IF(CleanedData[[#This Row],[Purchase Amount]]&gt;=5000,"Yes","No")</f>
        <v>No</v>
      </c>
      <c r="Y4275">
        <f>IF(CleanedData[[#This Row],[Recommend]]="Yes",1,0)</f>
        <v>0</v>
      </c>
      <c r="Z4275" s="6">
        <f>CleanedData[[#This Row],[Purchase Amount]]*0.15</f>
        <v>8.222999999999999</v>
      </c>
      <c r="AA4275" s="6">
        <f>CleanedData[[#This Row],[Purchase Amount]]*1.15</f>
        <v>63.042999999999992</v>
      </c>
    </row>
    <row r="4276" spans="1:27" x14ac:dyDescent="0.3">
      <c r="A4276">
        <v>5171</v>
      </c>
      <c r="B4276" t="s">
        <v>4501</v>
      </c>
      <c r="C4276" s="1">
        <v>45752</v>
      </c>
      <c r="D4276">
        <v>52</v>
      </c>
      <c r="E4276" t="s">
        <v>60</v>
      </c>
      <c r="F4276" t="s">
        <v>68</v>
      </c>
      <c r="G4276" t="s">
        <v>111</v>
      </c>
      <c r="H4276">
        <v>2</v>
      </c>
      <c r="I4276" t="s">
        <v>45</v>
      </c>
      <c r="J4276" t="s">
        <v>63</v>
      </c>
      <c r="K4276" t="s">
        <v>64</v>
      </c>
      <c r="L4276" t="s">
        <v>42</v>
      </c>
      <c r="M4276" t="s">
        <v>147</v>
      </c>
      <c r="N4276" t="s">
        <v>47</v>
      </c>
      <c r="O4276" t="s">
        <v>148</v>
      </c>
      <c r="P4276" t="s">
        <v>70</v>
      </c>
      <c r="Q4276" t="s">
        <v>93</v>
      </c>
      <c r="R4276" s="6">
        <f>_xlfn.XLOOKUP(CleanedData[[#This Row],[Product]],'02_Lookup_Tables'!$A$2:$A$126,'02_Lookup_Tables'!$B$2:$B$126)</f>
        <v>3576.97</v>
      </c>
      <c r="S4276" t="str">
        <f>VLOOKUP(CleanedData[[#This Row],[Product]],'02_Lookup_Tables'!$H$2:$I$126,2,FALSE)</f>
        <v>Home Devices</v>
      </c>
      <c r="T4276" t="str">
        <f>VLOOKUP(CleanedData[[#This Row],[Province]],'02_Lookup_Tables'!$D$2:$E$10,2, FALSE)</f>
        <v>Northern Region</v>
      </c>
      <c r="U4276" t="str" cm="1">
        <f t="array" ref="U4276">_xlfn.IFS(CleanedData[[#This Row],[Purchase Amount]]&lt;500,"Low",
CleanedData[[#This Row],[Purchase Amount]]&lt;5000,"Medium",
TRUE,"High")</f>
        <v>Medium</v>
      </c>
      <c r="V4276" t="str">
        <f>TEXT(CleanedData[[#This Row],[Date]],"mmmm")</f>
        <v>April</v>
      </c>
      <c r="W4276" t="str">
        <f>"Q"&amp;ROUNDUP(MONTH(CleanedData[[#This Row],[Date]])/3,0)</f>
        <v>Q2</v>
      </c>
      <c r="X4276" t="str">
        <f>IF(CleanedData[[#This Row],[Purchase Amount]]&gt;=5000,"Yes","No")</f>
        <v>No</v>
      </c>
      <c r="Y4276">
        <f>IF(CleanedData[[#This Row],[Recommend]]="Yes",1,0)</f>
        <v>1</v>
      </c>
      <c r="Z4276" s="6">
        <f>CleanedData[[#This Row],[Purchase Amount]]*0.15</f>
        <v>536.54549999999995</v>
      </c>
      <c r="AA4276" s="6">
        <f>CleanedData[[#This Row],[Purchase Amount]]*1.15</f>
        <v>4113.5154999999995</v>
      </c>
    </row>
    <row r="4277" spans="1:27" x14ac:dyDescent="0.3">
      <c r="A4277">
        <v>5172</v>
      </c>
      <c r="B4277" t="s">
        <v>4502</v>
      </c>
      <c r="C4277" s="1">
        <v>45924</v>
      </c>
      <c r="D4277">
        <v>26</v>
      </c>
      <c r="E4277" t="s">
        <v>60</v>
      </c>
      <c r="F4277" t="s">
        <v>83</v>
      </c>
      <c r="G4277" t="s">
        <v>233</v>
      </c>
      <c r="H4277">
        <v>2</v>
      </c>
      <c r="I4277" t="s">
        <v>45</v>
      </c>
      <c r="J4277" t="s">
        <v>54</v>
      </c>
      <c r="K4277" t="s">
        <v>55</v>
      </c>
      <c r="L4277" t="s">
        <v>42</v>
      </c>
      <c r="M4277" t="s">
        <v>56</v>
      </c>
      <c r="N4277" t="s">
        <v>47</v>
      </c>
      <c r="O4277" t="s">
        <v>148</v>
      </c>
      <c r="P4277" t="s">
        <v>70</v>
      </c>
      <c r="Q4277" t="s">
        <v>58</v>
      </c>
      <c r="R4277" s="6">
        <f>_xlfn.XLOOKUP(CleanedData[[#This Row],[Product]],'02_Lookup_Tables'!$A$2:$A$126,'02_Lookup_Tables'!$B$2:$B$126)</f>
        <v>324.35000000000002</v>
      </c>
      <c r="S4277" t="str">
        <f>VLOOKUP(CleanedData[[#This Row],[Product]],'02_Lookup_Tables'!$H$2:$I$126,2,FALSE)</f>
        <v>Apparel</v>
      </c>
      <c r="T4277" t="str">
        <f>VLOOKUP(CleanedData[[#This Row],[Province]],'02_Lookup_Tables'!$D$2:$E$10,2, FALSE)</f>
        <v>Western Region</v>
      </c>
      <c r="U4277" t="str" cm="1">
        <f t="array" ref="U4277">_xlfn.IFS(CleanedData[[#This Row],[Purchase Amount]]&lt;500,"Low",
CleanedData[[#This Row],[Purchase Amount]]&lt;5000,"Medium",
TRUE,"High")</f>
        <v>Low</v>
      </c>
      <c r="V4277" t="str">
        <f>TEXT(CleanedData[[#This Row],[Date]],"mmmm")</f>
        <v>September</v>
      </c>
      <c r="W4277" t="str">
        <f>"Q"&amp;ROUNDUP(MONTH(CleanedData[[#This Row],[Date]])/3,0)</f>
        <v>Q3</v>
      </c>
      <c r="X4277" t="str">
        <f>IF(CleanedData[[#This Row],[Purchase Amount]]&gt;=5000,"Yes","No")</f>
        <v>No</v>
      </c>
      <c r="Y4277">
        <f>IF(CleanedData[[#This Row],[Recommend]]="Yes",1,0)</f>
        <v>1</v>
      </c>
      <c r="Z4277" s="6">
        <f>CleanedData[[#This Row],[Purchase Amount]]*0.15</f>
        <v>48.652500000000003</v>
      </c>
      <c r="AA4277" s="6">
        <f>CleanedData[[#This Row],[Purchase Amount]]*1.15</f>
        <v>373.0025</v>
      </c>
    </row>
    <row r="4278" spans="1:27" x14ac:dyDescent="0.3">
      <c r="A4278">
        <v>5175</v>
      </c>
      <c r="B4278" t="s">
        <v>4503</v>
      </c>
      <c r="C4278" s="1">
        <v>45543</v>
      </c>
      <c r="D4278">
        <v>49</v>
      </c>
      <c r="E4278" t="s">
        <v>39</v>
      </c>
      <c r="F4278" t="s">
        <v>61</v>
      </c>
      <c r="G4278" t="s">
        <v>352</v>
      </c>
      <c r="H4278">
        <v>5</v>
      </c>
      <c r="I4278" t="s">
        <v>42</v>
      </c>
      <c r="J4278" t="s">
        <v>69</v>
      </c>
      <c r="K4278" t="s">
        <v>64</v>
      </c>
      <c r="L4278" t="s">
        <v>45</v>
      </c>
      <c r="M4278" t="s">
        <v>85</v>
      </c>
      <c r="N4278" t="s">
        <v>57</v>
      </c>
      <c r="O4278" t="s">
        <v>48</v>
      </c>
      <c r="P4278" t="s">
        <v>49</v>
      </c>
      <c r="Q4278" t="s">
        <v>93</v>
      </c>
      <c r="R4278" s="6">
        <f>_xlfn.XLOOKUP(CleanedData[[#This Row],[Product]],'02_Lookup_Tables'!$A$2:$A$126,'02_Lookup_Tables'!$B$2:$B$126)</f>
        <v>2217.0300000000002</v>
      </c>
      <c r="S4278" t="str">
        <f>VLOOKUP(CleanedData[[#This Row],[Product]],'02_Lookup_Tables'!$H$2:$I$126,2,FALSE)</f>
        <v>Apparel</v>
      </c>
      <c r="T4278" t="str">
        <f>VLOOKUP(CleanedData[[#This Row],[Province]],'02_Lookup_Tables'!$D$2:$E$10,2, FALSE)</f>
        <v>Southern Region</v>
      </c>
      <c r="U4278" t="str" cm="1">
        <f t="array" ref="U4278">_xlfn.IFS(CleanedData[[#This Row],[Purchase Amount]]&lt;500,"Low",
CleanedData[[#This Row],[Purchase Amount]]&lt;5000,"Medium",
TRUE,"High")</f>
        <v>Medium</v>
      </c>
      <c r="V4278" t="str">
        <f>TEXT(CleanedData[[#This Row],[Date]],"mmmm")</f>
        <v>September</v>
      </c>
      <c r="W4278" t="str">
        <f>"Q"&amp;ROUNDUP(MONTH(CleanedData[[#This Row],[Date]])/3,0)</f>
        <v>Q3</v>
      </c>
      <c r="X4278" t="str">
        <f>IF(CleanedData[[#This Row],[Purchase Amount]]&gt;=5000,"Yes","No")</f>
        <v>No</v>
      </c>
      <c r="Y4278">
        <f>IF(CleanedData[[#This Row],[Recommend]]="Yes",1,0)</f>
        <v>0</v>
      </c>
      <c r="Z4278" s="6">
        <f>CleanedData[[#This Row],[Purchase Amount]]*0.15</f>
        <v>332.55450000000002</v>
      </c>
      <c r="AA4278" s="6">
        <f>CleanedData[[#This Row],[Purchase Amount]]*1.15</f>
        <v>2549.5844999999999</v>
      </c>
    </row>
    <row r="4279" spans="1:27" x14ac:dyDescent="0.3">
      <c r="A4279">
        <v>5176</v>
      </c>
      <c r="B4279" t="s">
        <v>4504</v>
      </c>
      <c r="C4279" s="1">
        <v>45514</v>
      </c>
      <c r="D4279">
        <v>42</v>
      </c>
      <c r="E4279" t="s">
        <v>52</v>
      </c>
      <c r="F4279" t="s">
        <v>125</v>
      </c>
      <c r="G4279" t="s">
        <v>636</v>
      </c>
      <c r="H4279">
        <v>3</v>
      </c>
      <c r="I4279" t="s">
        <v>42</v>
      </c>
      <c r="J4279" t="s">
        <v>74</v>
      </c>
      <c r="K4279" t="s">
        <v>44</v>
      </c>
      <c r="L4279" t="s">
        <v>45</v>
      </c>
      <c r="M4279" t="s">
        <v>75</v>
      </c>
      <c r="N4279" t="s">
        <v>48</v>
      </c>
      <c r="O4279" t="s">
        <v>89</v>
      </c>
      <c r="P4279" t="s">
        <v>49</v>
      </c>
      <c r="Q4279" t="s">
        <v>81</v>
      </c>
      <c r="R4279" s="6">
        <f>_xlfn.XLOOKUP(CleanedData[[#This Row],[Product]],'02_Lookup_Tables'!$A$2:$A$126,'02_Lookup_Tables'!$B$2:$B$126)</f>
        <v>6581.78</v>
      </c>
      <c r="S4279" t="str">
        <f>VLOOKUP(CleanedData[[#This Row],[Product]],'02_Lookup_Tables'!$H$2:$I$126,2,FALSE)</f>
        <v>Electronics</v>
      </c>
      <c r="T4279" t="str">
        <f>VLOOKUP(CleanedData[[#This Row],[Province]],'02_Lookup_Tables'!$D$2:$E$10,2, FALSE)</f>
        <v>Western Region</v>
      </c>
      <c r="U4279" t="str" cm="1">
        <f t="array" ref="U4279">_xlfn.IFS(CleanedData[[#This Row],[Purchase Amount]]&lt;500,"Low",
CleanedData[[#This Row],[Purchase Amount]]&lt;5000,"Medium",
TRUE,"High")</f>
        <v>High</v>
      </c>
      <c r="V4279" t="str">
        <f>TEXT(CleanedData[[#This Row],[Date]],"mmmm")</f>
        <v>August</v>
      </c>
      <c r="W4279" t="str">
        <f>"Q"&amp;ROUNDUP(MONTH(CleanedData[[#This Row],[Date]])/3,0)</f>
        <v>Q3</v>
      </c>
      <c r="X4279" t="str">
        <f>IF(CleanedData[[#This Row],[Purchase Amount]]&gt;=5000,"Yes","No")</f>
        <v>Yes</v>
      </c>
      <c r="Y4279">
        <f>IF(CleanedData[[#This Row],[Recommend]]="Yes",1,0)</f>
        <v>0</v>
      </c>
      <c r="Z4279" s="6">
        <f>CleanedData[[#This Row],[Purchase Amount]]*0.15</f>
        <v>987.26699999999994</v>
      </c>
      <c r="AA4279" s="6">
        <f>CleanedData[[#This Row],[Purchase Amount]]*1.15</f>
        <v>7569.0469999999996</v>
      </c>
    </row>
    <row r="4280" spans="1:27" x14ac:dyDescent="0.3">
      <c r="A4280">
        <v>5177</v>
      </c>
      <c r="B4280" t="s">
        <v>4505</v>
      </c>
      <c r="C4280" s="1">
        <v>45348</v>
      </c>
      <c r="D4280">
        <v>51</v>
      </c>
      <c r="E4280" t="s">
        <v>52</v>
      </c>
      <c r="F4280" t="s">
        <v>40</v>
      </c>
      <c r="G4280" t="s">
        <v>131</v>
      </c>
      <c r="H4280">
        <v>4</v>
      </c>
      <c r="I4280" t="s">
        <v>45</v>
      </c>
      <c r="J4280" t="s">
        <v>43</v>
      </c>
      <c r="K4280" t="s">
        <v>44</v>
      </c>
      <c r="L4280" t="s">
        <v>45</v>
      </c>
      <c r="M4280" t="s">
        <v>65</v>
      </c>
      <c r="N4280" t="s">
        <v>96</v>
      </c>
      <c r="O4280" t="s">
        <v>89</v>
      </c>
      <c r="P4280" t="s">
        <v>70</v>
      </c>
      <c r="Q4280" t="s">
        <v>93</v>
      </c>
      <c r="R4280" s="6">
        <f>_xlfn.XLOOKUP(CleanedData[[#This Row],[Product]],'02_Lookup_Tables'!$A$2:$A$126,'02_Lookup_Tables'!$B$2:$B$126)</f>
        <v>369.57</v>
      </c>
      <c r="S4280" t="str">
        <f>VLOOKUP(CleanedData[[#This Row],[Product]],'02_Lookup_Tables'!$H$2:$I$126,2,FALSE)</f>
        <v>Accessories</v>
      </c>
      <c r="T4280" t="str">
        <f>VLOOKUP(CleanedData[[#This Row],[Province]],'02_Lookup_Tables'!$D$2:$E$10,2, FALSE)</f>
        <v>Northern Region</v>
      </c>
      <c r="U4280" t="str" cm="1">
        <f t="array" ref="U4280">_xlfn.IFS(CleanedData[[#This Row],[Purchase Amount]]&lt;500,"Low",
CleanedData[[#This Row],[Purchase Amount]]&lt;5000,"Medium",
TRUE,"High")</f>
        <v>Low</v>
      </c>
      <c r="V4280" t="str">
        <f>TEXT(CleanedData[[#This Row],[Date]],"mmmm")</f>
        <v>February</v>
      </c>
      <c r="W4280" t="str">
        <f>"Q"&amp;ROUNDUP(MONTH(CleanedData[[#This Row],[Date]])/3,0)</f>
        <v>Q1</v>
      </c>
      <c r="X4280" t="str">
        <f>IF(CleanedData[[#This Row],[Purchase Amount]]&gt;=5000,"Yes","No")</f>
        <v>No</v>
      </c>
      <c r="Y4280">
        <f>IF(CleanedData[[#This Row],[Recommend]]="Yes",1,0)</f>
        <v>1</v>
      </c>
      <c r="Z4280" s="6">
        <f>CleanedData[[#This Row],[Purchase Amount]]*0.15</f>
        <v>55.435499999999998</v>
      </c>
      <c r="AA4280" s="6">
        <f>CleanedData[[#This Row],[Purchase Amount]]*1.15</f>
        <v>425.00549999999998</v>
      </c>
    </row>
    <row r="4281" spans="1:27" x14ac:dyDescent="0.3">
      <c r="A4281">
        <v>5178</v>
      </c>
      <c r="B4281" t="s">
        <v>4506</v>
      </c>
      <c r="C4281" s="1">
        <v>45514</v>
      </c>
      <c r="D4281">
        <v>22</v>
      </c>
      <c r="E4281" t="s">
        <v>52</v>
      </c>
      <c r="F4281" t="s">
        <v>40</v>
      </c>
      <c r="G4281" t="s">
        <v>120</v>
      </c>
      <c r="H4281">
        <v>5</v>
      </c>
      <c r="I4281" t="s">
        <v>45</v>
      </c>
      <c r="J4281" t="s">
        <v>54</v>
      </c>
      <c r="K4281" t="s">
        <v>44</v>
      </c>
      <c r="L4281" t="s">
        <v>45</v>
      </c>
      <c r="M4281" t="s">
        <v>112</v>
      </c>
      <c r="N4281" t="s">
        <v>57</v>
      </c>
      <c r="O4281" t="s">
        <v>48</v>
      </c>
      <c r="P4281" t="s">
        <v>49</v>
      </c>
      <c r="Q4281" t="s">
        <v>66</v>
      </c>
      <c r="R4281" s="6">
        <f>_xlfn.XLOOKUP(CleanedData[[#This Row],[Product]],'02_Lookup_Tables'!$A$2:$A$126,'02_Lookup_Tables'!$B$2:$B$126)</f>
        <v>471.63</v>
      </c>
      <c r="S4281" t="str">
        <f>VLOOKUP(CleanedData[[#This Row],[Product]],'02_Lookup_Tables'!$H$2:$I$126,2,FALSE)</f>
        <v>Beauty &amp; Personal Care</v>
      </c>
      <c r="T4281" t="str">
        <f>VLOOKUP(CleanedData[[#This Row],[Province]],'02_Lookup_Tables'!$D$2:$E$10,2, FALSE)</f>
        <v>Northern Region</v>
      </c>
      <c r="U4281" t="str" cm="1">
        <f t="array" ref="U4281">_xlfn.IFS(CleanedData[[#This Row],[Purchase Amount]]&lt;500,"Low",
CleanedData[[#This Row],[Purchase Amount]]&lt;5000,"Medium",
TRUE,"High")</f>
        <v>Low</v>
      </c>
      <c r="V4281" t="str">
        <f>TEXT(CleanedData[[#This Row],[Date]],"mmmm")</f>
        <v>August</v>
      </c>
      <c r="W4281" t="str">
        <f>"Q"&amp;ROUNDUP(MONTH(CleanedData[[#This Row],[Date]])/3,0)</f>
        <v>Q3</v>
      </c>
      <c r="X4281" t="str">
        <f>IF(CleanedData[[#This Row],[Purchase Amount]]&gt;=5000,"Yes","No")</f>
        <v>No</v>
      </c>
      <c r="Y4281">
        <f>IF(CleanedData[[#This Row],[Recommend]]="Yes",1,0)</f>
        <v>1</v>
      </c>
      <c r="Z4281" s="6">
        <f>CleanedData[[#This Row],[Purchase Amount]]*0.15</f>
        <v>70.744500000000002</v>
      </c>
      <c r="AA4281" s="6">
        <f>CleanedData[[#This Row],[Purchase Amount]]*1.15</f>
        <v>542.3744999999999</v>
      </c>
    </row>
    <row r="4282" spans="1:27" x14ac:dyDescent="0.3">
      <c r="A4282">
        <v>5179</v>
      </c>
      <c r="B4282" t="s">
        <v>4507</v>
      </c>
      <c r="C4282" s="1">
        <v>45780</v>
      </c>
      <c r="D4282">
        <v>28</v>
      </c>
      <c r="E4282" t="s">
        <v>52</v>
      </c>
      <c r="F4282" t="s">
        <v>61</v>
      </c>
      <c r="G4282" t="s">
        <v>309</v>
      </c>
      <c r="H4282">
        <v>5</v>
      </c>
      <c r="I4282" t="s">
        <v>45</v>
      </c>
      <c r="J4282" t="s">
        <v>54</v>
      </c>
      <c r="K4282" t="s">
        <v>55</v>
      </c>
      <c r="L4282" t="s">
        <v>45</v>
      </c>
      <c r="N4282" t="s">
        <v>57</v>
      </c>
      <c r="O4282" t="s">
        <v>134</v>
      </c>
      <c r="P4282" t="s">
        <v>8646</v>
      </c>
      <c r="Q4282" t="s">
        <v>58</v>
      </c>
      <c r="R4282" s="6">
        <f>_xlfn.XLOOKUP(CleanedData[[#This Row],[Product]],'02_Lookup_Tables'!$A$2:$A$126,'02_Lookup_Tables'!$B$2:$B$126)</f>
        <v>353.21</v>
      </c>
      <c r="S4282" t="str">
        <f>VLOOKUP(CleanedData[[#This Row],[Product]],'02_Lookup_Tables'!$H$2:$I$126,2,FALSE)</f>
        <v>Food</v>
      </c>
      <c r="T4282" t="str">
        <f>VLOOKUP(CleanedData[[#This Row],[Province]],'02_Lookup_Tables'!$D$2:$E$10,2, FALSE)</f>
        <v>Southern Region</v>
      </c>
      <c r="U4282" t="str" cm="1">
        <f t="array" ref="U4282">_xlfn.IFS(CleanedData[[#This Row],[Purchase Amount]]&lt;500,"Low",
CleanedData[[#This Row],[Purchase Amount]]&lt;5000,"Medium",
TRUE,"High")</f>
        <v>Low</v>
      </c>
      <c r="V4282" t="str">
        <f>TEXT(CleanedData[[#This Row],[Date]],"mmmm")</f>
        <v>May</v>
      </c>
      <c r="W4282" t="str">
        <f>"Q"&amp;ROUNDUP(MONTH(CleanedData[[#This Row],[Date]])/3,0)</f>
        <v>Q2</v>
      </c>
      <c r="X4282" t="str">
        <f>IF(CleanedData[[#This Row],[Purchase Amount]]&gt;=5000,"Yes","No")</f>
        <v>No</v>
      </c>
      <c r="Y4282">
        <f>IF(CleanedData[[#This Row],[Recommend]]="Yes",1,0)</f>
        <v>1</v>
      </c>
      <c r="Z4282" s="6">
        <f>CleanedData[[#This Row],[Purchase Amount]]*0.15</f>
        <v>52.981499999999997</v>
      </c>
      <c r="AA4282" s="6">
        <f>CleanedData[[#This Row],[Purchase Amount]]*1.15</f>
        <v>406.19149999999996</v>
      </c>
    </row>
    <row r="4283" spans="1:27" x14ac:dyDescent="0.3">
      <c r="A4283">
        <v>5180</v>
      </c>
      <c r="B4283" t="s">
        <v>4508</v>
      </c>
      <c r="C4283" s="1">
        <v>45833</v>
      </c>
      <c r="D4283">
        <v>34</v>
      </c>
      <c r="E4283" t="s">
        <v>60</v>
      </c>
      <c r="F4283" t="s">
        <v>77</v>
      </c>
      <c r="G4283" t="s">
        <v>303</v>
      </c>
      <c r="H4283">
        <v>1</v>
      </c>
      <c r="I4283" t="s">
        <v>42</v>
      </c>
      <c r="J4283" t="s">
        <v>74</v>
      </c>
      <c r="K4283" t="s">
        <v>44</v>
      </c>
      <c r="L4283" t="s">
        <v>45</v>
      </c>
      <c r="M4283" t="s">
        <v>100</v>
      </c>
      <c r="N4283" t="s">
        <v>80</v>
      </c>
      <c r="O4283" t="s">
        <v>48</v>
      </c>
      <c r="P4283" t="s">
        <v>49</v>
      </c>
      <c r="Q4283" t="s">
        <v>58</v>
      </c>
      <c r="R4283" s="6">
        <f>_xlfn.XLOOKUP(CleanedData[[#This Row],[Product]],'02_Lookup_Tables'!$A$2:$A$126,'02_Lookup_Tables'!$B$2:$B$126)</f>
        <v>4841.7700000000004</v>
      </c>
      <c r="S4283" t="str">
        <f>VLOOKUP(CleanedData[[#This Row],[Product]],'02_Lookup_Tables'!$H$2:$I$126,2,FALSE)</f>
        <v>Home &amp; Living</v>
      </c>
      <c r="T4283" t="str">
        <f>VLOOKUP(CleanedData[[#This Row],[Province]],'02_Lookup_Tables'!$D$2:$E$10,2, FALSE)</f>
        <v>Central Region</v>
      </c>
      <c r="U4283" t="str" cm="1">
        <f t="array" ref="U4283">_xlfn.IFS(CleanedData[[#This Row],[Purchase Amount]]&lt;500,"Low",
CleanedData[[#This Row],[Purchase Amount]]&lt;5000,"Medium",
TRUE,"High")</f>
        <v>Medium</v>
      </c>
      <c r="V4283" t="str">
        <f>TEXT(CleanedData[[#This Row],[Date]],"mmmm")</f>
        <v>June</v>
      </c>
      <c r="W4283" t="str">
        <f>"Q"&amp;ROUNDUP(MONTH(CleanedData[[#This Row],[Date]])/3,0)</f>
        <v>Q2</v>
      </c>
      <c r="X4283" t="str">
        <f>IF(CleanedData[[#This Row],[Purchase Amount]]&gt;=5000,"Yes","No")</f>
        <v>No</v>
      </c>
      <c r="Y4283">
        <f>IF(CleanedData[[#This Row],[Recommend]]="Yes",1,0)</f>
        <v>0</v>
      </c>
      <c r="Z4283" s="6">
        <f>CleanedData[[#This Row],[Purchase Amount]]*0.15</f>
        <v>726.26550000000009</v>
      </c>
      <c r="AA4283" s="6">
        <f>CleanedData[[#This Row],[Purchase Amount]]*1.15</f>
        <v>5568.0355</v>
      </c>
    </row>
    <row r="4284" spans="1:27" x14ac:dyDescent="0.3">
      <c r="A4284">
        <v>5181</v>
      </c>
      <c r="B4284" t="s">
        <v>4509</v>
      </c>
      <c r="C4284" s="1">
        <v>45949</v>
      </c>
      <c r="D4284">
        <v>18</v>
      </c>
      <c r="E4284" t="s">
        <v>60</v>
      </c>
      <c r="F4284" t="s">
        <v>68</v>
      </c>
      <c r="G4284" t="s">
        <v>278</v>
      </c>
      <c r="H4284">
        <v>2</v>
      </c>
      <c r="I4284" t="s">
        <v>42</v>
      </c>
      <c r="J4284" t="s">
        <v>63</v>
      </c>
      <c r="K4284" t="s">
        <v>55</v>
      </c>
      <c r="L4284" t="s">
        <v>45</v>
      </c>
      <c r="M4284" t="s">
        <v>165</v>
      </c>
      <c r="N4284" t="s">
        <v>47</v>
      </c>
      <c r="O4284" t="s">
        <v>89</v>
      </c>
      <c r="P4284" t="s">
        <v>49</v>
      </c>
      <c r="Q4284" t="s">
        <v>66</v>
      </c>
      <c r="R4284" s="6">
        <f>_xlfn.XLOOKUP(CleanedData[[#This Row],[Product]],'02_Lookup_Tables'!$A$2:$A$126,'02_Lookup_Tables'!$B$2:$B$126)</f>
        <v>45.96</v>
      </c>
      <c r="S4284" t="str">
        <f>VLOOKUP(CleanedData[[#This Row],[Product]],'02_Lookup_Tables'!$H$2:$I$126,2,FALSE)</f>
        <v>Food</v>
      </c>
      <c r="T4284" t="str">
        <f>VLOOKUP(CleanedData[[#This Row],[Province]],'02_Lookup_Tables'!$D$2:$E$10,2, FALSE)</f>
        <v>Northern Region</v>
      </c>
      <c r="U4284" t="str" cm="1">
        <f t="array" ref="U4284">_xlfn.IFS(CleanedData[[#This Row],[Purchase Amount]]&lt;500,"Low",
CleanedData[[#This Row],[Purchase Amount]]&lt;5000,"Medium",
TRUE,"High")</f>
        <v>Low</v>
      </c>
      <c r="V4284" t="str">
        <f>TEXT(CleanedData[[#This Row],[Date]],"mmmm")</f>
        <v>October</v>
      </c>
      <c r="W4284" t="str">
        <f>"Q"&amp;ROUNDUP(MONTH(CleanedData[[#This Row],[Date]])/3,0)</f>
        <v>Q4</v>
      </c>
      <c r="X4284" t="str">
        <f>IF(CleanedData[[#This Row],[Purchase Amount]]&gt;=5000,"Yes","No")</f>
        <v>No</v>
      </c>
      <c r="Y4284">
        <f>IF(CleanedData[[#This Row],[Recommend]]="Yes",1,0)</f>
        <v>0</v>
      </c>
      <c r="Z4284" s="6">
        <f>CleanedData[[#This Row],[Purchase Amount]]*0.15</f>
        <v>6.8940000000000001</v>
      </c>
      <c r="AA4284" s="6">
        <f>CleanedData[[#This Row],[Purchase Amount]]*1.15</f>
        <v>52.853999999999999</v>
      </c>
    </row>
    <row r="4285" spans="1:27" x14ac:dyDescent="0.3">
      <c r="A4285">
        <v>5182</v>
      </c>
      <c r="B4285" t="s">
        <v>4510</v>
      </c>
      <c r="C4285" s="1">
        <v>45614</v>
      </c>
      <c r="D4285">
        <v>63</v>
      </c>
      <c r="E4285" t="s">
        <v>39</v>
      </c>
      <c r="F4285" t="s">
        <v>83</v>
      </c>
      <c r="G4285" t="s">
        <v>187</v>
      </c>
      <c r="H4285">
        <v>3</v>
      </c>
      <c r="I4285" t="s">
        <v>45</v>
      </c>
      <c r="J4285" t="s">
        <v>43</v>
      </c>
      <c r="K4285" t="s">
        <v>55</v>
      </c>
      <c r="L4285" t="s">
        <v>42</v>
      </c>
      <c r="M4285" t="s">
        <v>147</v>
      </c>
      <c r="N4285" t="s">
        <v>48</v>
      </c>
      <c r="O4285" t="s">
        <v>148</v>
      </c>
      <c r="P4285" t="s">
        <v>49</v>
      </c>
      <c r="Q4285" t="s">
        <v>50</v>
      </c>
      <c r="R4285" s="6">
        <f>_xlfn.XLOOKUP(CleanedData[[#This Row],[Product]],'02_Lookup_Tables'!$A$2:$A$126,'02_Lookup_Tables'!$B$2:$B$126)</f>
        <v>24904.86</v>
      </c>
      <c r="S4285" t="str">
        <f>VLOOKUP(CleanedData[[#This Row],[Product]],'02_Lookup_Tables'!$H$2:$I$126,2,FALSE)</f>
        <v>Electronics</v>
      </c>
      <c r="T4285" t="str">
        <f>VLOOKUP(CleanedData[[#This Row],[Province]],'02_Lookup_Tables'!$D$2:$E$10,2, FALSE)</f>
        <v>Western Region</v>
      </c>
      <c r="U4285" t="str" cm="1">
        <f t="array" ref="U4285">_xlfn.IFS(CleanedData[[#This Row],[Purchase Amount]]&lt;500,"Low",
CleanedData[[#This Row],[Purchase Amount]]&lt;5000,"Medium",
TRUE,"High")</f>
        <v>High</v>
      </c>
      <c r="V4285" t="str">
        <f>TEXT(CleanedData[[#This Row],[Date]],"mmmm")</f>
        <v>November</v>
      </c>
      <c r="W4285" t="str">
        <f>"Q"&amp;ROUNDUP(MONTH(CleanedData[[#This Row],[Date]])/3,0)</f>
        <v>Q4</v>
      </c>
      <c r="X4285" t="str">
        <f>IF(CleanedData[[#This Row],[Purchase Amount]]&gt;=5000,"Yes","No")</f>
        <v>Yes</v>
      </c>
      <c r="Y4285">
        <f>IF(CleanedData[[#This Row],[Recommend]]="Yes",1,0)</f>
        <v>1</v>
      </c>
      <c r="Z4285" s="6">
        <f>CleanedData[[#This Row],[Purchase Amount]]*0.15</f>
        <v>3735.7289999999998</v>
      </c>
      <c r="AA4285" s="6">
        <f>CleanedData[[#This Row],[Purchase Amount]]*1.15</f>
        <v>28640.589</v>
      </c>
    </row>
    <row r="4286" spans="1:27" x14ac:dyDescent="0.3">
      <c r="A4286">
        <v>5183</v>
      </c>
      <c r="B4286" t="s">
        <v>4511</v>
      </c>
      <c r="C4286" s="1">
        <v>45664</v>
      </c>
      <c r="D4286">
        <v>30</v>
      </c>
      <c r="E4286" t="s">
        <v>52</v>
      </c>
      <c r="F4286" t="s">
        <v>83</v>
      </c>
      <c r="G4286" t="s">
        <v>160</v>
      </c>
      <c r="H4286">
        <v>3</v>
      </c>
      <c r="I4286" t="s">
        <v>42</v>
      </c>
      <c r="J4286" t="s">
        <v>74</v>
      </c>
      <c r="K4286" t="s">
        <v>44</v>
      </c>
      <c r="L4286" t="s">
        <v>42</v>
      </c>
      <c r="M4286" t="s">
        <v>56</v>
      </c>
      <c r="N4286" t="s">
        <v>48</v>
      </c>
      <c r="O4286" t="s">
        <v>148</v>
      </c>
      <c r="P4286" t="s">
        <v>49</v>
      </c>
      <c r="Q4286" t="s">
        <v>58</v>
      </c>
      <c r="R4286" s="6">
        <f>_xlfn.XLOOKUP(CleanedData[[#This Row],[Product]],'02_Lookup_Tables'!$A$2:$A$126,'02_Lookup_Tables'!$B$2:$B$126)</f>
        <v>294.33</v>
      </c>
      <c r="S4286" t="str">
        <f>VLOOKUP(CleanedData[[#This Row],[Product]],'02_Lookup_Tables'!$H$2:$I$126,2,FALSE)</f>
        <v>Toys &amp; Games</v>
      </c>
      <c r="T4286" t="str">
        <f>VLOOKUP(CleanedData[[#This Row],[Province]],'02_Lookup_Tables'!$D$2:$E$10,2, FALSE)</f>
        <v>Western Region</v>
      </c>
      <c r="U4286" t="str" cm="1">
        <f t="array" ref="U4286">_xlfn.IFS(CleanedData[[#This Row],[Purchase Amount]]&lt;500,"Low",
CleanedData[[#This Row],[Purchase Amount]]&lt;5000,"Medium",
TRUE,"High")</f>
        <v>Low</v>
      </c>
      <c r="V4286" t="str">
        <f>TEXT(CleanedData[[#This Row],[Date]],"mmmm")</f>
        <v>January</v>
      </c>
      <c r="W4286" t="str">
        <f>"Q"&amp;ROUNDUP(MONTH(CleanedData[[#This Row],[Date]])/3,0)</f>
        <v>Q1</v>
      </c>
      <c r="X4286" t="str">
        <f>IF(CleanedData[[#This Row],[Purchase Amount]]&gt;=5000,"Yes","No")</f>
        <v>No</v>
      </c>
      <c r="Y4286">
        <f>IF(CleanedData[[#This Row],[Recommend]]="Yes",1,0)</f>
        <v>0</v>
      </c>
      <c r="Z4286" s="6">
        <f>CleanedData[[#This Row],[Purchase Amount]]*0.15</f>
        <v>44.149499999999996</v>
      </c>
      <c r="AA4286" s="6">
        <f>CleanedData[[#This Row],[Purchase Amount]]*1.15</f>
        <v>338.47949999999997</v>
      </c>
    </row>
    <row r="4287" spans="1:27" x14ac:dyDescent="0.3">
      <c r="A4287">
        <v>5184</v>
      </c>
      <c r="B4287" t="s">
        <v>4512</v>
      </c>
      <c r="C4287" s="1">
        <v>45496</v>
      </c>
      <c r="D4287">
        <v>23</v>
      </c>
      <c r="E4287" t="s">
        <v>52</v>
      </c>
      <c r="F4287" t="s">
        <v>72</v>
      </c>
      <c r="G4287" t="s">
        <v>227</v>
      </c>
      <c r="H4287">
        <v>1</v>
      </c>
      <c r="I4287" t="s">
        <v>42</v>
      </c>
      <c r="J4287" t="s">
        <v>43</v>
      </c>
      <c r="K4287" t="s">
        <v>55</v>
      </c>
      <c r="L4287" t="s">
        <v>45</v>
      </c>
      <c r="M4287" t="s">
        <v>231</v>
      </c>
      <c r="N4287" t="s">
        <v>80</v>
      </c>
      <c r="O4287" t="s">
        <v>89</v>
      </c>
      <c r="P4287" t="s">
        <v>49</v>
      </c>
      <c r="Q4287" t="s">
        <v>66</v>
      </c>
      <c r="R4287" s="6">
        <f>_xlfn.XLOOKUP(CleanedData[[#This Row],[Product]],'02_Lookup_Tables'!$A$2:$A$126,'02_Lookup_Tables'!$B$2:$B$126)</f>
        <v>22574.95</v>
      </c>
      <c r="S4287" t="str">
        <f>VLOOKUP(CleanedData[[#This Row],[Product]],'02_Lookup_Tables'!$H$2:$I$126,2,FALSE)</f>
        <v>Electronics</v>
      </c>
      <c r="T4287" t="str">
        <f>VLOOKUP(CleanedData[[#This Row],[Province]],'02_Lookup_Tables'!$D$2:$E$10,2, FALSE)</f>
        <v>Central Region</v>
      </c>
      <c r="U4287" t="str" cm="1">
        <f t="array" ref="U4287">_xlfn.IFS(CleanedData[[#This Row],[Purchase Amount]]&lt;500,"Low",
CleanedData[[#This Row],[Purchase Amount]]&lt;5000,"Medium",
TRUE,"High")</f>
        <v>High</v>
      </c>
      <c r="V4287" t="str">
        <f>TEXT(CleanedData[[#This Row],[Date]],"mmmm")</f>
        <v>July</v>
      </c>
      <c r="W4287" t="str">
        <f>"Q"&amp;ROUNDUP(MONTH(CleanedData[[#This Row],[Date]])/3,0)</f>
        <v>Q3</v>
      </c>
      <c r="X4287" t="str">
        <f>IF(CleanedData[[#This Row],[Purchase Amount]]&gt;=5000,"Yes","No")</f>
        <v>Yes</v>
      </c>
      <c r="Y4287">
        <f>IF(CleanedData[[#This Row],[Recommend]]="Yes",1,0)</f>
        <v>0</v>
      </c>
      <c r="Z4287" s="6">
        <f>CleanedData[[#This Row],[Purchase Amount]]*0.15</f>
        <v>3386.2424999999998</v>
      </c>
      <c r="AA4287" s="6">
        <f>CleanedData[[#This Row],[Purchase Amount]]*1.15</f>
        <v>25961.192499999997</v>
      </c>
    </row>
    <row r="4288" spans="1:27" x14ac:dyDescent="0.3">
      <c r="A4288">
        <v>5185</v>
      </c>
      <c r="B4288" t="s">
        <v>4513</v>
      </c>
      <c r="C4288" s="1">
        <v>45932</v>
      </c>
      <c r="D4288">
        <v>78</v>
      </c>
      <c r="E4288" t="s">
        <v>39</v>
      </c>
      <c r="F4288" t="s">
        <v>61</v>
      </c>
      <c r="G4288" t="s">
        <v>142</v>
      </c>
      <c r="H4288">
        <v>1</v>
      </c>
      <c r="I4288" t="s">
        <v>42</v>
      </c>
      <c r="J4288" t="s">
        <v>74</v>
      </c>
      <c r="K4288" t="s">
        <v>64</v>
      </c>
      <c r="L4288" t="s">
        <v>45</v>
      </c>
      <c r="M4288" t="s">
        <v>147</v>
      </c>
      <c r="N4288" t="s">
        <v>80</v>
      </c>
      <c r="O4288" t="s">
        <v>148</v>
      </c>
      <c r="P4288" t="s">
        <v>70</v>
      </c>
      <c r="Q4288" t="s">
        <v>97</v>
      </c>
      <c r="R4288" s="6">
        <f>_xlfn.XLOOKUP(CleanedData[[#This Row],[Product]],'02_Lookup_Tables'!$A$2:$A$126,'02_Lookup_Tables'!$B$2:$B$126)</f>
        <v>44114.21</v>
      </c>
      <c r="S4288" t="str">
        <f>VLOOKUP(CleanedData[[#This Row],[Product]],'02_Lookup_Tables'!$H$2:$I$126,2,FALSE)</f>
        <v>Electronics</v>
      </c>
      <c r="T4288" t="str">
        <f>VLOOKUP(CleanedData[[#This Row],[Province]],'02_Lookup_Tables'!$D$2:$E$10,2, FALSE)</f>
        <v>Southern Region</v>
      </c>
      <c r="U4288" t="str" cm="1">
        <f t="array" ref="U4288">_xlfn.IFS(CleanedData[[#This Row],[Purchase Amount]]&lt;500,"Low",
CleanedData[[#This Row],[Purchase Amount]]&lt;5000,"Medium",
TRUE,"High")</f>
        <v>High</v>
      </c>
      <c r="V4288" t="str">
        <f>TEXT(CleanedData[[#This Row],[Date]],"mmmm")</f>
        <v>October</v>
      </c>
      <c r="W4288" t="str">
        <f>"Q"&amp;ROUNDUP(MONTH(CleanedData[[#This Row],[Date]])/3,0)</f>
        <v>Q4</v>
      </c>
      <c r="X4288" t="str">
        <f>IF(CleanedData[[#This Row],[Purchase Amount]]&gt;=5000,"Yes","No")</f>
        <v>Yes</v>
      </c>
      <c r="Y4288">
        <f>IF(CleanedData[[#This Row],[Recommend]]="Yes",1,0)</f>
        <v>0</v>
      </c>
      <c r="Z4288" s="6">
        <f>CleanedData[[#This Row],[Purchase Amount]]*0.15</f>
        <v>6617.1314999999995</v>
      </c>
      <c r="AA4288" s="6">
        <f>CleanedData[[#This Row],[Purchase Amount]]*1.15</f>
        <v>50731.341499999995</v>
      </c>
    </row>
    <row r="4289" spans="1:27" x14ac:dyDescent="0.3">
      <c r="A4289">
        <v>5187</v>
      </c>
      <c r="B4289" t="s">
        <v>4514</v>
      </c>
      <c r="C4289" s="1">
        <v>45425</v>
      </c>
      <c r="D4289">
        <v>56</v>
      </c>
      <c r="E4289" t="s">
        <v>52</v>
      </c>
      <c r="F4289" t="s">
        <v>125</v>
      </c>
      <c r="G4289" t="s">
        <v>53</v>
      </c>
      <c r="H4289">
        <v>5</v>
      </c>
      <c r="I4289" t="s">
        <v>45</v>
      </c>
      <c r="J4289" t="s">
        <v>74</v>
      </c>
      <c r="K4289" t="s">
        <v>55</v>
      </c>
      <c r="L4289" t="s">
        <v>42</v>
      </c>
      <c r="M4289" t="s">
        <v>100</v>
      </c>
      <c r="N4289" t="s">
        <v>57</v>
      </c>
      <c r="O4289" t="s">
        <v>48</v>
      </c>
      <c r="P4289" t="s">
        <v>49</v>
      </c>
      <c r="Q4289" t="s">
        <v>50</v>
      </c>
      <c r="R4289" s="6">
        <f>_xlfn.XLOOKUP(CleanedData[[#This Row],[Product]],'02_Lookup_Tables'!$A$2:$A$126,'02_Lookup_Tables'!$B$2:$B$126)</f>
        <v>444.38</v>
      </c>
      <c r="S4289" t="str">
        <f>VLOOKUP(CleanedData[[#This Row],[Product]],'02_Lookup_Tables'!$H$2:$I$126,2,FALSE)</f>
        <v>Beauty &amp; Personal Care</v>
      </c>
      <c r="T4289" t="str">
        <f>VLOOKUP(CleanedData[[#This Row],[Province]],'02_Lookup_Tables'!$D$2:$E$10,2, FALSE)</f>
        <v>Western Region</v>
      </c>
      <c r="U4289" t="str" cm="1">
        <f t="array" ref="U4289">_xlfn.IFS(CleanedData[[#This Row],[Purchase Amount]]&lt;500,"Low",
CleanedData[[#This Row],[Purchase Amount]]&lt;5000,"Medium",
TRUE,"High")</f>
        <v>Low</v>
      </c>
      <c r="V4289" t="str">
        <f>TEXT(CleanedData[[#This Row],[Date]],"mmmm")</f>
        <v>May</v>
      </c>
      <c r="W4289" t="str">
        <f>"Q"&amp;ROUNDUP(MONTH(CleanedData[[#This Row],[Date]])/3,0)</f>
        <v>Q2</v>
      </c>
      <c r="X4289" t="str">
        <f>IF(CleanedData[[#This Row],[Purchase Amount]]&gt;=5000,"Yes","No")</f>
        <v>No</v>
      </c>
      <c r="Y4289">
        <f>IF(CleanedData[[#This Row],[Recommend]]="Yes",1,0)</f>
        <v>1</v>
      </c>
      <c r="Z4289" s="6">
        <f>CleanedData[[#This Row],[Purchase Amount]]*0.15</f>
        <v>66.656999999999996</v>
      </c>
      <c r="AA4289" s="6">
        <f>CleanedData[[#This Row],[Purchase Amount]]*1.15</f>
        <v>511.03699999999998</v>
      </c>
    </row>
    <row r="4290" spans="1:27" x14ac:dyDescent="0.3">
      <c r="A4290">
        <v>5188</v>
      </c>
      <c r="B4290" t="s">
        <v>4515</v>
      </c>
      <c r="C4290" s="1">
        <v>45834</v>
      </c>
      <c r="D4290">
        <v>69</v>
      </c>
      <c r="E4290" t="s">
        <v>52</v>
      </c>
      <c r="F4290" t="s">
        <v>40</v>
      </c>
      <c r="G4290" t="s">
        <v>99</v>
      </c>
      <c r="H4290">
        <v>4</v>
      </c>
      <c r="I4290" t="s">
        <v>42</v>
      </c>
      <c r="J4290" t="s">
        <v>63</v>
      </c>
      <c r="K4290" t="s">
        <v>55</v>
      </c>
      <c r="L4290" t="s">
        <v>42</v>
      </c>
      <c r="M4290" t="s">
        <v>151</v>
      </c>
      <c r="N4290" t="s">
        <v>96</v>
      </c>
      <c r="O4290" t="s">
        <v>89</v>
      </c>
      <c r="P4290" t="s">
        <v>70</v>
      </c>
      <c r="Q4290" t="s">
        <v>97</v>
      </c>
      <c r="R4290" s="6">
        <f>_xlfn.XLOOKUP(CleanedData[[#This Row],[Product]],'02_Lookup_Tables'!$A$2:$A$126,'02_Lookup_Tables'!$B$2:$B$126)</f>
        <v>43.23</v>
      </c>
      <c r="S4290" t="str">
        <f>VLOOKUP(CleanedData[[#This Row],[Product]],'02_Lookup_Tables'!$H$2:$I$126,2,FALSE)</f>
        <v>Food</v>
      </c>
      <c r="T4290" t="str">
        <f>VLOOKUP(CleanedData[[#This Row],[Province]],'02_Lookup_Tables'!$D$2:$E$10,2, FALSE)</f>
        <v>Northern Region</v>
      </c>
      <c r="U4290" t="str" cm="1">
        <f t="array" ref="U4290">_xlfn.IFS(CleanedData[[#This Row],[Purchase Amount]]&lt;500,"Low",
CleanedData[[#This Row],[Purchase Amount]]&lt;5000,"Medium",
TRUE,"High")</f>
        <v>Low</v>
      </c>
      <c r="V4290" t="str">
        <f>TEXT(CleanedData[[#This Row],[Date]],"mmmm")</f>
        <v>June</v>
      </c>
      <c r="W4290" t="str">
        <f>"Q"&amp;ROUNDUP(MONTH(CleanedData[[#This Row],[Date]])/3,0)</f>
        <v>Q2</v>
      </c>
      <c r="X4290" t="str">
        <f>IF(CleanedData[[#This Row],[Purchase Amount]]&gt;=5000,"Yes","No")</f>
        <v>No</v>
      </c>
      <c r="Y4290">
        <f>IF(CleanedData[[#This Row],[Recommend]]="Yes",1,0)</f>
        <v>0</v>
      </c>
      <c r="Z4290" s="6">
        <f>CleanedData[[#This Row],[Purchase Amount]]*0.15</f>
        <v>6.4844999999999997</v>
      </c>
      <c r="AA4290" s="6">
        <f>CleanedData[[#This Row],[Purchase Amount]]*1.15</f>
        <v>49.714499999999994</v>
      </c>
    </row>
    <row r="4291" spans="1:27" x14ac:dyDescent="0.3">
      <c r="A4291">
        <v>5189</v>
      </c>
      <c r="B4291" t="s">
        <v>4516</v>
      </c>
      <c r="C4291" s="1">
        <v>45639</v>
      </c>
      <c r="D4291">
        <v>53</v>
      </c>
      <c r="E4291" t="s">
        <v>60</v>
      </c>
      <c r="F4291" t="s">
        <v>130</v>
      </c>
      <c r="G4291" t="s">
        <v>214</v>
      </c>
      <c r="H4291">
        <v>5</v>
      </c>
      <c r="I4291" t="s">
        <v>42</v>
      </c>
      <c r="J4291" t="s">
        <v>43</v>
      </c>
      <c r="K4291" t="s">
        <v>55</v>
      </c>
      <c r="L4291" t="s">
        <v>45</v>
      </c>
      <c r="M4291" t="s">
        <v>136</v>
      </c>
      <c r="N4291" t="s">
        <v>57</v>
      </c>
      <c r="O4291" t="s">
        <v>89</v>
      </c>
      <c r="P4291" t="s">
        <v>70</v>
      </c>
      <c r="Q4291" t="s">
        <v>93</v>
      </c>
      <c r="R4291" s="6">
        <f>_xlfn.XLOOKUP(CleanedData[[#This Row],[Product]],'02_Lookup_Tables'!$A$2:$A$126,'02_Lookup_Tables'!$B$2:$B$126)</f>
        <v>134.01</v>
      </c>
      <c r="S4291" t="str">
        <f>VLOOKUP(CleanedData[[#This Row],[Product]],'02_Lookup_Tables'!$H$2:$I$126,2,FALSE)</f>
        <v>Food</v>
      </c>
      <c r="T4291" t="str">
        <f>VLOOKUP(CleanedData[[#This Row],[Province]],'02_Lookup_Tables'!$D$2:$E$10,2, FALSE)</f>
        <v>Eastern Region</v>
      </c>
      <c r="U4291" t="str" cm="1">
        <f t="array" ref="U4291">_xlfn.IFS(CleanedData[[#This Row],[Purchase Amount]]&lt;500,"Low",
CleanedData[[#This Row],[Purchase Amount]]&lt;5000,"Medium",
TRUE,"High")</f>
        <v>Low</v>
      </c>
      <c r="V4291" t="str">
        <f>TEXT(CleanedData[[#This Row],[Date]],"mmmm")</f>
        <v>December</v>
      </c>
      <c r="W4291" t="str">
        <f>"Q"&amp;ROUNDUP(MONTH(CleanedData[[#This Row],[Date]])/3,0)</f>
        <v>Q4</v>
      </c>
      <c r="X4291" t="str">
        <f>IF(CleanedData[[#This Row],[Purchase Amount]]&gt;=5000,"Yes","No")</f>
        <v>No</v>
      </c>
      <c r="Y4291">
        <f>IF(CleanedData[[#This Row],[Recommend]]="Yes",1,0)</f>
        <v>0</v>
      </c>
      <c r="Z4291" s="6">
        <f>CleanedData[[#This Row],[Purchase Amount]]*0.15</f>
        <v>20.101499999999998</v>
      </c>
      <c r="AA4291" s="6">
        <f>CleanedData[[#This Row],[Purchase Amount]]*1.15</f>
        <v>154.11149999999998</v>
      </c>
    </row>
    <row r="4292" spans="1:27" x14ac:dyDescent="0.3">
      <c r="A4292">
        <v>5190</v>
      </c>
      <c r="B4292" t="s">
        <v>4517</v>
      </c>
      <c r="C4292" s="1">
        <v>45717</v>
      </c>
      <c r="D4292">
        <v>61</v>
      </c>
      <c r="E4292" t="s">
        <v>60</v>
      </c>
      <c r="F4292" t="s">
        <v>83</v>
      </c>
      <c r="G4292" t="s">
        <v>155</v>
      </c>
      <c r="H4292">
        <v>4</v>
      </c>
      <c r="I4292" t="s">
        <v>42</v>
      </c>
      <c r="J4292" t="s">
        <v>54</v>
      </c>
      <c r="K4292" t="s">
        <v>44</v>
      </c>
      <c r="L4292" t="s">
        <v>45</v>
      </c>
      <c r="M4292" t="s">
        <v>180</v>
      </c>
      <c r="N4292" t="s">
        <v>96</v>
      </c>
      <c r="O4292" t="s">
        <v>89</v>
      </c>
      <c r="P4292" t="s">
        <v>70</v>
      </c>
      <c r="Q4292" t="s">
        <v>50</v>
      </c>
      <c r="R4292" s="6">
        <f>_xlfn.XLOOKUP(CleanedData[[#This Row],[Product]],'02_Lookup_Tables'!$A$2:$A$126,'02_Lookup_Tables'!$B$2:$B$126)</f>
        <v>1355.08</v>
      </c>
      <c r="S4292" t="str">
        <f>VLOOKUP(CleanedData[[#This Row],[Product]],'02_Lookup_Tables'!$H$2:$I$126,2,FALSE)</f>
        <v>Sports &amp; Outdoors</v>
      </c>
      <c r="T4292" t="str">
        <f>VLOOKUP(CleanedData[[#This Row],[Province]],'02_Lookup_Tables'!$D$2:$E$10,2, FALSE)</f>
        <v>Western Region</v>
      </c>
      <c r="U4292" t="str" cm="1">
        <f t="array" ref="U4292">_xlfn.IFS(CleanedData[[#This Row],[Purchase Amount]]&lt;500,"Low",
CleanedData[[#This Row],[Purchase Amount]]&lt;5000,"Medium",
TRUE,"High")</f>
        <v>Medium</v>
      </c>
      <c r="V4292" t="str">
        <f>TEXT(CleanedData[[#This Row],[Date]],"mmmm")</f>
        <v>March</v>
      </c>
      <c r="W4292" t="str">
        <f>"Q"&amp;ROUNDUP(MONTH(CleanedData[[#This Row],[Date]])/3,0)</f>
        <v>Q1</v>
      </c>
      <c r="X4292" t="str">
        <f>IF(CleanedData[[#This Row],[Purchase Amount]]&gt;=5000,"Yes","No")</f>
        <v>No</v>
      </c>
      <c r="Y4292">
        <f>IF(CleanedData[[#This Row],[Recommend]]="Yes",1,0)</f>
        <v>0</v>
      </c>
      <c r="Z4292" s="6">
        <f>CleanedData[[#This Row],[Purchase Amount]]*0.15</f>
        <v>203.26199999999997</v>
      </c>
      <c r="AA4292" s="6">
        <f>CleanedData[[#This Row],[Purchase Amount]]*1.15</f>
        <v>1558.3419999999999</v>
      </c>
    </row>
    <row r="4293" spans="1:27" x14ac:dyDescent="0.3">
      <c r="A4293">
        <v>5191</v>
      </c>
      <c r="B4293" t="s">
        <v>4518</v>
      </c>
      <c r="C4293" s="1">
        <v>45908</v>
      </c>
      <c r="D4293">
        <v>29</v>
      </c>
      <c r="E4293" t="s">
        <v>52</v>
      </c>
      <c r="F4293" t="s">
        <v>83</v>
      </c>
      <c r="G4293" t="s">
        <v>419</v>
      </c>
      <c r="H4293">
        <v>5</v>
      </c>
      <c r="I4293" t="s">
        <v>45</v>
      </c>
      <c r="J4293" t="s">
        <v>54</v>
      </c>
      <c r="K4293" t="s">
        <v>64</v>
      </c>
      <c r="L4293" t="s">
        <v>42</v>
      </c>
      <c r="M4293" t="s">
        <v>56</v>
      </c>
      <c r="N4293" t="s">
        <v>57</v>
      </c>
      <c r="O4293" t="s">
        <v>148</v>
      </c>
      <c r="P4293" t="s">
        <v>49</v>
      </c>
      <c r="Q4293" t="s">
        <v>58</v>
      </c>
      <c r="R4293" s="6">
        <f>_xlfn.XLOOKUP(CleanedData[[#This Row],[Product]],'02_Lookup_Tables'!$A$2:$A$126,'02_Lookup_Tables'!$B$2:$B$126)</f>
        <v>96.11</v>
      </c>
      <c r="S4293" t="str">
        <f>VLOOKUP(CleanedData[[#This Row],[Product]],'02_Lookup_Tables'!$H$2:$I$126,2,FALSE)</f>
        <v>Apparel</v>
      </c>
      <c r="T4293" t="str">
        <f>VLOOKUP(CleanedData[[#This Row],[Province]],'02_Lookup_Tables'!$D$2:$E$10,2, FALSE)</f>
        <v>Western Region</v>
      </c>
      <c r="U4293" t="str" cm="1">
        <f t="array" ref="U4293">_xlfn.IFS(CleanedData[[#This Row],[Purchase Amount]]&lt;500,"Low",
CleanedData[[#This Row],[Purchase Amount]]&lt;5000,"Medium",
TRUE,"High")</f>
        <v>Low</v>
      </c>
      <c r="V4293" t="str">
        <f>TEXT(CleanedData[[#This Row],[Date]],"mmmm")</f>
        <v>September</v>
      </c>
      <c r="W4293" t="str">
        <f>"Q"&amp;ROUNDUP(MONTH(CleanedData[[#This Row],[Date]])/3,0)</f>
        <v>Q3</v>
      </c>
      <c r="X4293" t="str">
        <f>IF(CleanedData[[#This Row],[Purchase Amount]]&gt;=5000,"Yes","No")</f>
        <v>No</v>
      </c>
      <c r="Y4293">
        <f>IF(CleanedData[[#This Row],[Recommend]]="Yes",1,0)</f>
        <v>1</v>
      </c>
      <c r="Z4293" s="6">
        <f>CleanedData[[#This Row],[Purchase Amount]]*0.15</f>
        <v>14.416499999999999</v>
      </c>
      <c r="AA4293" s="6">
        <f>CleanedData[[#This Row],[Purchase Amount]]*1.15</f>
        <v>110.52649999999998</v>
      </c>
    </row>
    <row r="4294" spans="1:27" x14ac:dyDescent="0.3">
      <c r="A4294">
        <v>5193</v>
      </c>
      <c r="B4294" t="s">
        <v>4519</v>
      </c>
      <c r="C4294" s="1">
        <v>45337</v>
      </c>
      <c r="E4294" t="s">
        <v>60</v>
      </c>
      <c r="F4294" t="s">
        <v>77</v>
      </c>
      <c r="G4294" t="s">
        <v>189</v>
      </c>
      <c r="H4294">
        <v>3</v>
      </c>
      <c r="I4294" t="s">
        <v>42</v>
      </c>
      <c r="J4294" t="s">
        <v>69</v>
      </c>
      <c r="K4294" t="s">
        <v>44</v>
      </c>
      <c r="L4294" t="s">
        <v>42</v>
      </c>
      <c r="M4294" t="s">
        <v>100</v>
      </c>
      <c r="N4294" t="s">
        <v>48</v>
      </c>
      <c r="O4294" t="s">
        <v>48</v>
      </c>
      <c r="P4294" t="s">
        <v>70</v>
      </c>
      <c r="Q4294" t="s">
        <v>166</v>
      </c>
      <c r="R4294" s="6">
        <f>_xlfn.XLOOKUP(CleanedData[[#This Row],[Product]],'02_Lookup_Tables'!$A$2:$A$126,'02_Lookup_Tables'!$B$2:$B$126)</f>
        <v>1619.07</v>
      </c>
      <c r="S4294" t="str">
        <f>VLOOKUP(CleanedData[[#This Row],[Product]],'02_Lookup_Tables'!$H$2:$I$126,2,FALSE)</f>
        <v>Home &amp; Living</v>
      </c>
      <c r="T4294" t="str">
        <f>VLOOKUP(CleanedData[[#This Row],[Province]],'02_Lookup_Tables'!$D$2:$E$10,2, FALSE)</f>
        <v>Central Region</v>
      </c>
      <c r="U4294" t="str" cm="1">
        <f t="array" ref="U4294">_xlfn.IFS(CleanedData[[#This Row],[Purchase Amount]]&lt;500,"Low",
CleanedData[[#This Row],[Purchase Amount]]&lt;5000,"Medium",
TRUE,"High")</f>
        <v>Medium</v>
      </c>
      <c r="V4294" t="str">
        <f>TEXT(CleanedData[[#This Row],[Date]],"mmmm")</f>
        <v>February</v>
      </c>
      <c r="W4294" t="str">
        <f>"Q"&amp;ROUNDUP(MONTH(CleanedData[[#This Row],[Date]])/3,0)</f>
        <v>Q1</v>
      </c>
      <c r="X4294" t="str">
        <f>IF(CleanedData[[#This Row],[Purchase Amount]]&gt;=5000,"Yes","No")</f>
        <v>No</v>
      </c>
      <c r="Y4294">
        <f>IF(CleanedData[[#This Row],[Recommend]]="Yes",1,0)</f>
        <v>0</v>
      </c>
      <c r="Z4294" s="6">
        <f>CleanedData[[#This Row],[Purchase Amount]]*0.15</f>
        <v>242.86049999999997</v>
      </c>
      <c r="AA4294" s="6">
        <f>CleanedData[[#This Row],[Purchase Amount]]*1.15</f>
        <v>1861.9304999999997</v>
      </c>
    </row>
    <row r="4295" spans="1:27" x14ac:dyDescent="0.3">
      <c r="A4295">
        <v>5194</v>
      </c>
      <c r="B4295" t="s">
        <v>4520</v>
      </c>
      <c r="C4295" s="1">
        <v>45859</v>
      </c>
      <c r="D4295">
        <v>39</v>
      </c>
      <c r="E4295" t="s">
        <v>52</v>
      </c>
      <c r="F4295" t="s">
        <v>83</v>
      </c>
      <c r="G4295" t="s">
        <v>203</v>
      </c>
      <c r="H4295">
        <v>4</v>
      </c>
      <c r="I4295" t="s">
        <v>45</v>
      </c>
      <c r="J4295" t="s">
        <v>43</v>
      </c>
      <c r="K4295" t="s">
        <v>55</v>
      </c>
      <c r="L4295" t="s">
        <v>42</v>
      </c>
      <c r="M4295" t="s">
        <v>231</v>
      </c>
      <c r="N4295" t="s">
        <v>96</v>
      </c>
      <c r="O4295" t="s">
        <v>89</v>
      </c>
      <c r="P4295" t="s">
        <v>70</v>
      </c>
      <c r="Q4295" t="s">
        <v>81</v>
      </c>
      <c r="R4295" s="6">
        <f>_xlfn.XLOOKUP(CleanedData[[#This Row],[Product]],'02_Lookup_Tables'!$A$2:$A$126,'02_Lookup_Tables'!$B$2:$B$126)</f>
        <v>2849.09</v>
      </c>
      <c r="S4295" t="str">
        <f>VLOOKUP(CleanedData[[#This Row],[Product]],'02_Lookup_Tables'!$H$2:$I$126,2,FALSE)</f>
        <v>Home &amp; Living</v>
      </c>
      <c r="T4295" t="str">
        <f>VLOOKUP(CleanedData[[#This Row],[Province]],'02_Lookup_Tables'!$D$2:$E$10,2, FALSE)</f>
        <v>Western Region</v>
      </c>
      <c r="U4295" t="str" cm="1">
        <f t="array" ref="U4295">_xlfn.IFS(CleanedData[[#This Row],[Purchase Amount]]&lt;500,"Low",
CleanedData[[#This Row],[Purchase Amount]]&lt;5000,"Medium",
TRUE,"High")</f>
        <v>Medium</v>
      </c>
      <c r="V4295" t="str">
        <f>TEXT(CleanedData[[#This Row],[Date]],"mmmm")</f>
        <v>July</v>
      </c>
      <c r="W4295" t="str">
        <f>"Q"&amp;ROUNDUP(MONTH(CleanedData[[#This Row],[Date]])/3,0)</f>
        <v>Q3</v>
      </c>
      <c r="X4295" t="str">
        <f>IF(CleanedData[[#This Row],[Purchase Amount]]&gt;=5000,"Yes","No")</f>
        <v>No</v>
      </c>
      <c r="Y4295">
        <f>IF(CleanedData[[#This Row],[Recommend]]="Yes",1,0)</f>
        <v>1</v>
      </c>
      <c r="Z4295" s="6">
        <f>CleanedData[[#This Row],[Purchase Amount]]*0.15</f>
        <v>427.36349999999999</v>
      </c>
      <c r="AA4295" s="6">
        <f>CleanedData[[#This Row],[Purchase Amount]]*1.15</f>
        <v>3276.4535000000001</v>
      </c>
    </row>
    <row r="4296" spans="1:27" x14ac:dyDescent="0.3">
      <c r="A4296">
        <v>5195</v>
      </c>
      <c r="B4296" t="s">
        <v>4521</v>
      </c>
      <c r="C4296" s="1">
        <v>45542</v>
      </c>
      <c r="D4296">
        <v>61</v>
      </c>
      <c r="E4296" t="s">
        <v>39</v>
      </c>
      <c r="F4296" t="s">
        <v>77</v>
      </c>
      <c r="G4296" t="s">
        <v>179</v>
      </c>
      <c r="H4296">
        <v>2</v>
      </c>
      <c r="I4296" t="s">
        <v>42</v>
      </c>
      <c r="J4296" t="s">
        <v>43</v>
      </c>
      <c r="K4296" t="s">
        <v>64</v>
      </c>
      <c r="L4296" t="s">
        <v>42</v>
      </c>
      <c r="M4296" t="s">
        <v>85</v>
      </c>
      <c r="N4296" t="s">
        <v>47</v>
      </c>
      <c r="O4296" t="s">
        <v>48</v>
      </c>
      <c r="P4296" t="s">
        <v>49</v>
      </c>
      <c r="Q4296" t="s">
        <v>50</v>
      </c>
      <c r="R4296" s="6">
        <f>_xlfn.XLOOKUP(CleanedData[[#This Row],[Product]],'02_Lookup_Tables'!$A$2:$A$126,'02_Lookup_Tables'!$B$2:$B$126)</f>
        <v>54.82</v>
      </c>
      <c r="S4296" t="str">
        <f>VLOOKUP(CleanedData[[#This Row],[Product]],'02_Lookup_Tables'!$H$2:$I$126,2,FALSE)</f>
        <v>Food</v>
      </c>
      <c r="T4296" t="str">
        <f>VLOOKUP(CleanedData[[#This Row],[Province]],'02_Lookup_Tables'!$D$2:$E$10,2, FALSE)</f>
        <v>Central Region</v>
      </c>
      <c r="U4296" t="str" cm="1">
        <f t="array" ref="U4296">_xlfn.IFS(CleanedData[[#This Row],[Purchase Amount]]&lt;500,"Low",
CleanedData[[#This Row],[Purchase Amount]]&lt;5000,"Medium",
TRUE,"High")</f>
        <v>Low</v>
      </c>
      <c r="V4296" t="str">
        <f>TEXT(CleanedData[[#This Row],[Date]],"mmmm")</f>
        <v>September</v>
      </c>
      <c r="W4296" t="str">
        <f>"Q"&amp;ROUNDUP(MONTH(CleanedData[[#This Row],[Date]])/3,0)</f>
        <v>Q3</v>
      </c>
      <c r="X4296" t="str">
        <f>IF(CleanedData[[#This Row],[Purchase Amount]]&gt;=5000,"Yes","No")</f>
        <v>No</v>
      </c>
      <c r="Y4296">
        <f>IF(CleanedData[[#This Row],[Recommend]]="Yes",1,0)</f>
        <v>0</v>
      </c>
      <c r="Z4296" s="6">
        <f>CleanedData[[#This Row],[Purchase Amount]]*0.15</f>
        <v>8.222999999999999</v>
      </c>
      <c r="AA4296" s="6">
        <f>CleanedData[[#This Row],[Purchase Amount]]*1.15</f>
        <v>63.042999999999992</v>
      </c>
    </row>
    <row r="4297" spans="1:27" x14ac:dyDescent="0.3">
      <c r="A4297">
        <v>5196</v>
      </c>
      <c r="B4297" t="s">
        <v>4522</v>
      </c>
      <c r="C4297" s="1">
        <v>45483</v>
      </c>
      <c r="D4297">
        <v>19</v>
      </c>
      <c r="E4297" t="s">
        <v>39</v>
      </c>
      <c r="F4297" t="s">
        <v>83</v>
      </c>
      <c r="G4297" t="s">
        <v>111</v>
      </c>
      <c r="H4297">
        <v>2</v>
      </c>
      <c r="I4297" t="s">
        <v>45</v>
      </c>
      <c r="J4297" t="s">
        <v>74</v>
      </c>
      <c r="K4297" t="s">
        <v>64</v>
      </c>
      <c r="L4297" t="s">
        <v>42</v>
      </c>
      <c r="N4297" t="s">
        <v>47</v>
      </c>
      <c r="O4297" t="s">
        <v>134</v>
      </c>
      <c r="P4297" t="s">
        <v>8646</v>
      </c>
      <c r="Q4297" t="s">
        <v>66</v>
      </c>
      <c r="R4297" s="6">
        <f>_xlfn.XLOOKUP(CleanedData[[#This Row],[Product]],'02_Lookup_Tables'!$A$2:$A$126,'02_Lookup_Tables'!$B$2:$B$126)</f>
        <v>3576.97</v>
      </c>
      <c r="S4297" t="str">
        <f>VLOOKUP(CleanedData[[#This Row],[Product]],'02_Lookup_Tables'!$H$2:$I$126,2,FALSE)</f>
        <v>Home Devices</v>
      </c>
      <c r="T4297" t="str">
        <f>VLOOKUP(CleanedData[[#This Row],[Province]],'02_Lookup_Tables'!$D$2:$E$10,2, FALSE)</f>
        <v>Western Region</v>
      </c>
      <c r="U4297" t="str" cm="1">
        <f t="array" ref="U4297">_xlfn.IFS(CleanedData[[#This Row],[Purchase Amount]]&lt;500,"Low",
CleanedData[[#This Row],[Purchase Amount]]&lt;5000,"Medium",
TRUE,"High")</f>
        <v>Medium</v>
      </c>
      <c r="V4297" t="str">
        <f>TEXT(CleanedData[[#This Row],[Date]],"mmmm")</f>
        <v>July</v>
      </c>
      <c r="W4297" t="str">
        <f>"Q"&amp;ROUNDUP(MONTH(CleanedData[[#This Row],[Date]])/3,0)</f>
        <v>Q3</v>
      </c>
      <c r="X4297" t="str">
        <f>IF(CleanedData[[#This Row],[Purchase Amount]]&gt;=5000,"Yes","No")</f>
        <v>No</v>
      </c>
      <c r="Y4297">
        <f>IF(CleanedData[[#This Row],[Recommend]]="Yes",1,0)</f>
        <v>1</v>
      </c>
      <c r="Z4297" s="6">
        <f>CleanedData[[#This Row],[Purchase Amount]]*0.15</f>
        <v>536.54549999999995</v>
      </c>
      <c r="AA4297" s="6">
        <f>CleanedData[[#This Row],[Purchase Amount]]*1.15</f>
        <v>4113.5154999999995</v>
      </c>
    </row>
    <row r="4298" spans="1:27" x14ac:dyDescent="0.3">
      <c r="A4298">
        <v>5197</v>
      </c>
      <c r="B4298" t="s">
        <v>4523</v>
      </c>
      <c r="C4298" s="1">
        <v>45588</v>
      </c>
      <c r="D4298">
        <v>77</v>
      </c>
      <c r="E4298" t="s">
        <v>52</v>
      </c>
      <c r="F4298" t="s">
        <v>61</v>
      </c>
      <c r="G4298" t="s">
        <v>378</v>
      </c>
      <c r="H4298">
        <v>1</v>
      </c>
      <c r="I4298" t="s">
        <v>45</v>
      </c>
      <c r="J4298" t="s">
        <v>43</v>
      </c>
      <c r="K4298" t="s">
        <v>55</v>
      </c>
      <c r="L4298" t="s">
        <v>42</v>
      </c>
      <c r="M4298" t="s">
        <v>46</v>
      </c>
      <c r="N4298" t="s">
        <v>80</v>
      </c>
      <c r="O4298" t="s">
        <v>89</v>
      </c>
      <c r="P4298" t="s">
        <v>49</v>
      </c>
      <c r="Q4298" t="s">
        <v>97</v>
      </c>
      <c r="R4298" s="6">
        <f>_xlfn.XLOOKUP(CleanedData[[#This Row],[Product]],'02_Lookup_Tables'!$A$2:$A$126,'02_Lookup_Tables'!$B$2:$B$126)</f>
        <v>40.11</v>
      </c>
      <c r="S4298" t="str">
        <f>VLOOKUP(CleanedData[[#This Row],[Product]],'02_Lookup_Tables'!$H$2:$I$126,2,FALSE)</f>
        <v>Food</v>
      </c>
      <c r="T4298" t="str">
        <f>VLOOKUP(CleanedData[[#This Row],[Province]],'02_Lookup_Tables'!$D$2:$E$10,2, FALSE)</f>
        <v>Southern Region</v>
      </c>
      <c r="U4298" t="str" cm="1">
        <f t="array" ref="U4298">_xlfn.IFS(CleanedData[[#This Row],[Purchase Amount]]&lt;500,"Low",
CleanedData[[#This Row],[Purchase Amount]]&lt;5000,"Medium",
TRUE,"High")</f>
        <v>Low</v>
      </c>
      <c r="V4298" t="str">
        <f>TEXT(CleanedData[[#This Row],[Date]],"mmmm")</f>
        <v>October</v>
      </c>
      <c r="W4298" t="str">
        <f>"Q"&amp;ROUNDUP(MONTH(CleanedData[[#This Row],[Date]])/3,0)</f>
        <v>Q4</v>
      </c>
      <c r="X4298" t="str">
        <f>IF(CleanedData[[#This Row],[Purchase Amount]]&gt;=5000,"Yes","No")</f>
        <v>No</v>
      </c>
      <c r="Y4298">
        <f>IF(CleanedData[[#This Row],[Recommend]]="Yes",1,0)</f>
        <v>1</v>
      </c>
      <c r="Z4298" s="6">
        <f>CleanedData[[#This Row],[Purchase Amount]]*0.15</f>
        <v>6.0164999999999997</v>
      </c>
      <c r="AA4298" s="6">
        <f>CleanedData[[#This Row],[Purchase Amount]]*1.15</f>
        <v>46.126499999999993</v>
      </c>
    </row>
    <row r="4299" spans="1:27" x14ac:dyDescent="0.3">
      <c r="A4299">
        <v>5198</v>
      </c>
      <c r="B4299" t="s">
        <v>4524</v>
      </c>
      <c r="C4299" s="1">
        <v>45690</v>
      </c>
      <c r="D4299">
        <v>79</v>
      </c>
      <c r="E4299" t="s">
        <v>39</v>
      </c>
      <c r="F4299" t="s">
        <v>61</v>
      </c>
      <c r="G4299" t="s">
        <v>338</v>
      </c>
      <c r="H4299">
        <v>1</v>
      </c>
      <c r="I4299" t="s">
        <v>45</v>
      </c>
      <c r="J4299" t="s">
        <v>54</v>
      </c>
      <c r="K4299" t="s">
        <v>44</v>
      </c>
      <c r="L4299" t="s">
        <v>45</v>
      </c>
      <c r="M4299" t="s">
        <v>92</v>
      </c>
      <c r="N4299" t="s">
        <v>80</v>
      </c>
      <c r="O4299" t="s">
        <v>89</v>
      </c>
      <c r="P4299" t="s">
        <v>49</v>
      </c>
      <c r="Q4299" t="s">
        <v>97</v>
      </c>
      <c r="R4299" s="6">
        <f>_xlfn.XLOOKUP(CleanedData[[#This Row],[Product]],'02_Lookup_Tables'!$A$2:$A$126,'02_Lookup_Tables'!$B$2:$B$126)</f>
        <v>5258.73</v>
      </c>
      <c r="S4299" t="str">
        <f>VLOOKUP(CleanedData[[#This Row],[Product]],'02_Lookup_Tables'!$H$2:$I$126,2,FALSE)</f>
        <v>Sports &amp; Outdoors</v>
      </c>
      <c r="T4299" t="str">
        <f>VLOOKUP(CleanedData[[#This Row],[Province]],'02_Lookup_Tables'!$D$2:$E$10,2, FALSE)</f>
        <v>Southern Region</v>
      </c>
      <c r="U4299" t="str" cm="1">
        <f t="array" ref="U4299">_xlfn.IFS(CleanedData[[#This Row],[Purchase Amount]]&lt;500,"Low",
CleanedData[[#This Row],[Purchase Amount]]&lt;5000,"Medium",
TRUE,"High")</f>
        <v>High</v>
      </c>
      <c r="V4299" t="str">
        <f>TEXT(CleanedData[[#This Row],[Date]],"mmmm")</f>
        <v>February</v>
      </c>
      <c r="W4299" t="str">
        <f>"Q"&amp;ROUNDUP(MONTH(CleanedData[[#This Row],[Date]])/3,0)</f>
        <v>Q1</v>
      </c>
      <c r="X4299" t="str">
        <f>IF(CleanedData[[#This Row],[Purchase Amount]]&gt;=5000,"Yes","No")</f>
        <v>Yes</v>
      </c>
      <c r="Y4299">
        <f>IF(CleanedData[[#This Row],[Recommend]]="Yes",1,0)</f>
        <v>1</v>
      </c>
      <c r="Z4299" s="6">
        <f>CleanedData[[#This Row],[Purchase Amount]]*0.15</f>
        <v>788.80949999999996</v>
      </c>
      <c r="AA4299" s="6">
        <f>CleanedData[[#This Row],[Purchase Amount]]*1.15</f>
        <v>6047.539499999999</v>
      </c>
    </row>
    <row r="4300" spans="1:27" x14ac:dyDescent="0.3">
      <c r="A4300">
        <v>5200</v>
      </c>
      <c r="B4300" t="s">
        <v>4525</v>
      </c>
      <c r="C4300" s="1">
        <v>45826</v>
      </c>
      <c r="D4300">
        <v>54</v>
      </c>
      <c r="E4300" t="s">
        <v>39</v>
      </c>
      <c r="F4300" t="s">
        <v>68</v>
      </c>
      <c r="G4300" t="s">
        <v>284</v>
      </c>
      <c r="H4300">
        <v>1</v>
      </c>
      <c r="I4300" t="s">
        <v>42</v>
      </c>
      <c r="J4300" t="s">
        <v>63</v>
      </c>
      <c r="K4300" t="s">
        <v>64</v>
      </c>
      <c r="L4300" t="s">
        <v>42</v>
      </c>
      <c r="M4300" t="s">
        <v>140</v>
      </c>
      <c r="N4300" t="s">
        <v>80</v>
      </c>
      <c r="O4300" t="s">
        <v>148</v>
      </c>
      <c r="P4300" t="s">
        <v>70</v>
      </c>
      <c r="Q4300" t="s">
        <v>93</v>
      </c>
      <c r="R4300" s="6">
        <f>_xlfn.XLOOKUP(CleanedData[[#This Row],[Product]],'02_Lookup_Tables'!$A$2:$A$126,'02_Lookup_Tables'!$B$2:$B$126)</f>
        <v>6698.54</v>
      </c>
      <c r="S4300" t="str">
        <f>VLOOKUP(CleanedData[[#This Row],[Product]],'02_Lookup_Tables'!$H$2:$I$126,2,FALSE)</f>
        <v>Electronics</v>
      </c>
      <c r="T4300" t="str">
        <f>VLOOKUP(CleanedData[[#This Row],[Province]],'02_Lookup_Tables'!$D$2:$E$10,2, FALSE)</f>
        <v>Northern Region</v>
      </c>
      <c r="U4300" t="str" cm="1">
        <f t="array" ref="U4300">_xlfn.IFS(CleanedData[[#This Row],[Purchase Amount]]&lt;500,"Low",
CleanedData[[#This Row],[Purchase Amount]]&lt;5000,"Medium",
TRUE,"High")</f>
        <v>High</v>
      </c>
      <c r="V4300" t="str">
        <f>TEXT(CleanedData[[#This Row],[Date]],"mmmm")</f>
        <v>June</v>
      </c>
      <c r="W4300" t="str">
        <f>"Q"&amp;ROUNDUP(MONTH(CleanedData[[#This Row],[Date]])/3,0)</f>
        <v>Q2</v>
      </c>
      <c r="X4300" t="str">
        <f>IF(CleanedData[[#This Row],[Purchase Amount]]&gt;=5000,"Yes","No")</f>
        <v>Yes</v>
      </c>
      <c r="Y4300">
        <f>IF(CleanedData[[#This Row],[Recommend]]="Yes",1,0)</f>
        <v>0</v>
      </c>
      <c r="Z4300" s="6">
        <f>CleanedData[[#This Row],[Purchase Amount]]*0.15</f>
        <v>1004.7809999999999</v>
      </c>
      <c r="AA4300" s="6">
        <f>CleanedData[[#This Row],[Purchase Amount]]*1.15</f>
        <v>7703.320999999999</v>
      </c>
    </row>
    <row r="4301" spans="1:27" x14ac:dyDescent="0.3">
      <c r="A4301">
        <v>5202</v>
      </c>
      <c r="B4301" t="s">
        <v>4526</v>
      </c>
      <c r="C4301" s="1">
        <v>45510</v>
      </c>
      <c r="D4301">
        <v>66</v>
      </c>
      <c r="E4301" t="s">
        <v>60</v>
      </c>
      <c r="F4301" t="s">
        <v>61</v>
      </c>
      <c r="G4301" t="s">
        <v>53</v>
      </c>
      <c r="H4301">
        <v>5</v>
      </c>
      <c r="I4301" t="s">
        <v>45</v>
      </c>
      <c r="J4301" t="s">
        <v>43</v>
      </c>
      <c r="K4301" t="s">
        <v>64</v>
      </c>
      <c r="L4301" t="s">
        <v>42</v>
      </c>
      <c r="N4301" t="s">
        <v>57</v>
      </c>
      <c r="O4301" t="s">
        <v>134</v>
      </c>
      <c r="P4301" t="s">
        <v>8646</v>
      </c>
      <c r="Q4301" t="s">
        <v>97</v>
      </c>
      <c r="R4301" s="6">
        <f>_xlfn.XLOOKUP(CleanedData[[#This Row],[Product]],'02_Lookup_Tables'!$A$2:$A$126,'02_Lookup_Tables'!$B$2:$B$126)</f>
        <v>444.38</v>
      </c>
      <c r="S4301" t="str">
        <f>VLOOKUP(CleanedData[[#This Row],[Product]],'02_Lookup_Tables'!$H$2:$I$126,2,FALSE)</f>
        <v>Beauty &amp; Personal Care</v>
      </c>
      <c r="T4301" t="str">
        <f>VLOOKUP(CleanedData[[#This Row],[Province]],'02_Lookup_Tables'!$D$2:$E$10,2, FALSE)</f>
        <v>Southern Region</v>
      </c>
      <c r="U4301" t="str" cm="1">
        <f t="array" ref="U4301">_xlfn.IFS(CleanedData[[#This Row],[Purchase Amount]]&lt;500,"Low",
CleanedData[[#This Row],[Purchase Amount]]&lt;5000,"Medium",
TRUE,"High")</f>
        <v>Low</v>
      </c>
      <c r="V4301" t="str">
        <f>TEXT(CleanedData[[#This Row],[Date]],"mmmm")</f>
        <v>August</v>
      </c>
      <c r="W4301" t="str">
        <f>"Q"&amp;ROUNDUP(MONTH(CleanedData[[#This Row],[Date]])/3,0)</f>
        <v>Q3</v>
      </c>
      <c r="X4301" t="str">
        <f>IF(CleanedData[[#This Row],[Purchase Amount]]&gt;=5000,"Yes","No")</f>
        <v>No</v>
      </c>
      <c r="Y4301">
        <f>IF(CleanedData[[#This Row],[Recommend]]="Yes",1,0)</f>
        <v>1</v>
      </c>
      <c r="Z4301" s="6">
        <f>CleanedData[[#This Row],[Purchase Amount]]*0.15</f>
        <v>66.656999999999996</v>
      </c>
      <c r="AA4301" s="6">
        <f>CleanedData[[#This Row],[Purchase Amount]]*1.15</f>
        <v>511.03699999999998</v>
      </c>
    </row>
    <row r="4302" spans="1:27" x14ac:dyDescent="0.3">
      <c r="A4302">
        <v>5203</v>
      </c>
      <c r="B4302" t="s">
        <v>4527</v>
      </c>
      <c r="C4302" s="1">
        <v>45829</v>
      </c>
      <c r="D4302">
        <v>38</v>
      </c>
      <c r="E4302" t="s">
        <v>60</v>
      </c>
      <c r="F4302" t="s">
        <v>68</v>
      </c>
      <c r="G4302" t="s">
        <v>284</v>
      </c>
      <c r="H4302">
        <v>3</v>
      </c>
      <c r="I4302" t="s">
        <v>42</v>
      </c>
      <c r="J4302" t="s">
        <v>69</v>
      </c>
      <c r="K4302" t="s">
        <v>64</v>
      </c>
      <c r="L4302" t="s">
        <v>45</v>
      </c>
      <c r="M4302" t="s">
        <v>56</v>
      </c>
      <c r="N4302" t="s">
        <v>48</v>
      </c>
      <c r="O4302" t="s">
        <v>148</v>
      </c>
      <c r="P4302" t="s">
        <v>49</v>
      </c>
      <c r="Q4302" t="s">
        <v>81</v>
      </c>
      <c r="R4302" s="6">
        <f>_xlfn.XLOOKUP(CleanedData[[#This Row],[Product]],'02_Lookup_Tables'!$A$2:$A$126,'02_Lookup_Tables'!$B$2:$B$126)</f>
        <v>6698.54</v>
      </c>
      <c r="S4302" t="str">
        <f>VLOOKUP(CleanedData[[#This Row],[Product]],'02_Lookup_Tables'!$H$2:$I$126,2,FALSE)</f>
        <v>Electronics</v>
      </c>
      <c r="T4302" t="str">
        <f>VLOOKUP(CleanedData[[#This Row],[Province]],'02_Lookup_Tables'!$D$2:$E$10,2, FALSE)</f>
        <v>Northern Region</v>
      </c>
      <c r="U4302" t="str" cm="1">
        <f t="array" ref="U4302">_xlfn.IFS(CleanedData[[#This Row],[Purchase Amount]]&lt;500,"Low",
CleanedData[[#This Row],[Purchase Amount]]&lt;5000,"Medium",
TRUE,"High")</f>
        <v>High</v>
      </c>
      <c r="V4302" t="str">
        <f>TEXT(CleanedData[[#This Row],[Date]],"mmmm")</f>
        <v>June</v>
      </c>
      <c r="W4302" t="str">
        <f>"Q"&amp;ROUNDUP(MONTH(CleanedData[[#This Row],[Date]])/3,0)</f>
        <v>Q2</v>
      </c>
      <c r="X4302" t="str">
        <f>IF(CleanedData[[#This Row],[Purchase Amount]]&gt;=5000,"Yes","No")</f>
        <v>Yes</v>
      </c>
      <c r="Y4302">
        <f>IF(CleanedData[[#This Row],[Recommend]]="Yes",1,0)</f>
        <v>0</v>
      </c>
      <c r="Z4302" s="6">
        <f>CleanedData[[#This Row],[Purchase Amount]]*0.15</f>
        <v>1004.7809999999999</v>
      </c>
      <c r="AA4302" s="6">
        <f>CleanedData[[#This Row],[Purchase Amount]]*1.15</f>
        <v>7703.320999999999</v>
      </c>
    </row>
    <row r="4303" spans="1:27" x14ac:dyDescent="0.3">
      <c r="A4303">
        <v>5204</v>
      </c>
      <c r="B4303" t="s">
        <v>4528</v>
      </c>
      <c r="C4303" s="1">
        <v>45636</v>
      </c>
      <c r="E4303" t="s">
        <v>52</v>
      </c>
      <c r="F4303" t="s">
        <v>68</v>
      </c>
      <c r="G4303" t="s">
        <v>294</v>
      </c>
      <c r="H4303">
        <v>2</v>
      </c>
      <c r="I4303" t="s">
        <v>45</v>
      </c>
      <c r="J4303" t="s">
        <v>69</v>
      </c>
      <c r="K4303" t="s">
        <v>64</v>
      </c>
      <c r="L4303" t="s">
        <v>42</v>
      </c>
      <c r="M4303" t="s">
        <v>180</v>
      </c>
      <c r="N4303" t="s">
        <v>47</v>
      </c>
      <c r="O4303" t="s">
        <v>89</v>
      </c>
      <c r="P4303" t="s">
        <v>49</v>
      </c>
      <c r="Q4303" t="s">
        <v>166</v>
      </c>
      <c r="R4303" s="6">
        <f>_xlfn.XLOOKUP(CleanedData[[#This Row],[Product]],'02_Lookup_Tables'!$A$2:$A$126,'02_Lookup_Tables'!$B$2:$B$126)</f>
        <v>16291.52</v>
      </c>
      <c r="S4303" t="str">
        <f>VLOOKUP(CleanedData[[#This Row],[Product]],'02_Lookup_Tables'!$H$2:$I$126,2,FALSE)</f>
        <v>Home Devices</v>
      </c>
      <c r="T4303" t="str">
        <f>VLOOKUP(CleanedData[[#This Row],[Province]],'02_Lookup_Tables'!$D$2:$E$10,2, FALSE)</f>
        <v>Northern Region</v>
      </c>
      <c r="U4303" t="str" cm="1">
        <f t="array" ref="U4303">_xlfn.IFS(CleanedData[[#This Row],[Purchase Amount]]&lt;500,"Low",
CleanedData[[#This Row],[Purchase Amount]]&lt;5000,"Medium",
TRUE,"High")</f>
        <v>High</v>
      </c>
      <c r="V4303" t="str">
        <f>TEXT(CleanedData[[#This Row],[Date]],"mmmm")</f>
        <v>December</v>
      </c>
      <c r="W4303" t="str">
        <f>"Q"&amp;ROUNDUP(MONTH(CleanedData[[#This Row],[Date]])/3,0)</f>
        <v>Q4</v>
      </c>
      <c r="X4303" t="str">
        <f>IF(CleanedData[[#This Row],[Purchase Amount]]&gt;=5000,"Yes","No")</f>
        <v>Yes</v>
      </c>
      <c r="Y4303">
        <f>IF(CleanedData[[#This Row],[Recommend]]="Yes",1,0)</f>
        <v>1</v>
      </c>
      <c r="Z4303" s="6">
        <f>CleanedData[[#This Row],[Purchase Amount]]*0.15</f>
        <v>2443.7280000000001</v>
      </c>
      <c r="AA4303" s="6">
        <f>CleanedData[[#This Row],[Purchase Amount]]*1.15</f>
        <v>18735.248</v>
      </c>
    </row>
    <row r="4304" spans="1:27" x14ac:dyDescent="0.3">
      <c r="A4304">
        <v>5205</v>
      </c>
      <c r="B4304" t="s">
        <v>4529</v>
      </c>
      <c r="C4304" s="1">
        <v>45854</v>
      </c>
      <c r="D4304">
        <v>41</v>
      </c>
      <c r="E4304" t="s">
        <v>39</v>
      </c>
      <c r="F4304" t="s">
        <v>130</v>
      </c>
      <c r="G4304" t="s">
        <v>282</v>
      </c>
      <c r="H4304">
        <v>5</v>
      </c>
      <c r="I4304" t="s">
        <v>45</v>
      </c>
      <c r="J4304" t="s">
        <v>74</v>
      </c>
      <c r="K4304" t="s">
        <v>44</v>
      </c>
      <c r="L4304" t="s">
        <v>45</v>
      </c>
      <c r="M4304" t="s">
        <v>151</v>
      </c>
      <c r="N4304" t="s">
        <v>57</v>
      </c>
      <c r="O4304" t="s">
        <v>89</v>
      </c>
      <c r="P4304" t="s">
        <v>70</v>
      </c>
      <c r="Q4304" t="s">
        <v>81</v>
      </c>
      <c r="R4304" s="6">
        <f>_xlfn.XLOOKUP(CleanedData[[#This Row],[Product]],'02_Lookup_Tables'!$A$2:$A$126,'02_Lookup_Tables'!$B$2:$B$126)</f>
        <v>1859.13</v>
      </c>
      <c r="S4304" t="str">
        <f>VLOOKUP(CleanedData[[#This Row],[Product]],'02_Lookup_Tables'!$H$2:$I$126,2,FALSE)</f>
        <v>Home Devices</v>
      </c>
      <c r="T4304" t="str">
        <f>VLOOKUP(CleanedData[[#This Row],[Province]],'02_Lookup_Tables'!$D$2:$E$10,2, FALSE)</f>
        <v>Eastern Region</v>
      </c>
      <c r="U4304" t="str" cm="1">
        <f t="array" ref="U4304">_xlfn.IFS(CleanedData[[#This Row],[Purchase Amount]]&lt;500,"Low",
CleanedData[[#This Row],[Purchase Amount]]&lt;5000,"Medium",
TRUE,"High")</f>
        <v>Medium</v>
      </c>
      <c r="V4304" t="str">
        <f>TEXT(CleanedData[[#This Row],[Date]],"mmmm")</f>
        <v>July</v>
      </c>
      <c r="W4304" t="str">
        <f>"Q"&amp;ROUNDUP(MONTH(CleanedData[[#This Row],[Date]])/3,0)</f>
        <v>Q3</v>
      </c>
      <c r="X4304" t="str">
        <f>IF(CleanedData[[#This Row],[Purchase Amount]]&gt;=5000,"Yes","No")</f>
        <v>No</v>
      </c>
      <c r="Y4304">
        <f>IF(CleanedData[[#This Row],[Recommend]]="Yes",1,0)</f>
        <v>1</v>
      </c>
      <c r="Z4304" s="6">
        <f>CleanedData[[#This Row],[Purchase Amount]]*0.15</f>
        <v>278.86950000000002</v>
      </c>
      <c r="AA4304" s="6">
        <f>CleanedData[[#This Row],[Purchase Amount]]*1.15</f>
        <v>2137.9994999999999</v>
      </c>
    </row>
    <row r="4305" spans="1:27" x14ac:dyDescent="0.3">
      <c r="A4305">
        <v>5206</v>
      </c>
      <c r="B4305" t="s">
        <v>4530</v>
      </c>
      <c r="C4305" s="1">
        <v>45506</v>
      </c>
      <c r="D4305">
        <v>58</v>
      </c>
      <c r="E4305" t="s">
        <v>60</v>
      </c>
      <c r="F4305" t="s">
        <v>108</v>
      </c>
      <c r="G4305" t="s">
        <v>563</v>
      </c>
      <c r="H4305">
        <v>2</v>
      </c>
      <c r="I4305" t="s">
        <v>45</v>
      </c>
      <c r="J4305" t="s">
        <v>63</v>
      </c>
      <c r="K4305" t="s">
        <v>64</v>
      </c>
      <c r="L4305" t="s">
        <v>42</v>
      </c>
      <c r="M4305" t="s">
        <v>156</v>
      </c>
      <c r="N4305" t="s">
        <v>47</v>
      </c>
      <c r="O4305" t="s">
        <v>148</v>
      </c>
      <c r="P4305" t="s">
        <v>70</v>
      </c>
      <c r="Q4305" t="s">
        <v>50</v>
      </c>
      <c r="R4305" s="6">
        <f>_xlfn.XLOOKUP(CleanedData[[#This Row],[Product]],'02_Lookup_Tables'!$A$2:$A$126,'02_Lookup_Tables'!$B$2:$B$126)</f>
        <v>11052.57</v>
      </c>
      <c r="S4305" t="str">
        <f>VLOOKUP(CleanedData[[#This Row],[Product]],'02_Lookup_Tables'!$H$2:$I$126,2,FALSE)</f>
        <v>Electronics</v>
      </c>
      <c r="T4305" t="str">
        <f>VLOOKUP(CleanedData[[#This Row],[Province]],'02_Lookup_Tables'!$D$2:$E$10,2, FALSE)</f>
        <v>Gauteng Region</v>
      </c>
      <c r="U4305" t="str" cm="1">
        <f t="array" ref="U4305">_xlfn.IFS(CleanedData[[#This Row],[Purchase Amount]]&lt;500,"Low",
CleanedData[[#This Row],[Purchase Amount]]&lt;5000,"Medium",
TRUE,"High")</f>
        <v>High</v>
      </c>
      <c r="V4305" t="str">
        <f>TEXT(CleanedData[[#This Row],[Date]],"mmmm")</f>
        <v>August</v>
      </c>
      <c r="W4305" t="str">
        <f>"Q"&amp;ROUNDUP(MONTH(CleanedData[[#This Row],[Date]])/3,0)</f>
        <v>Q3</v>
      </c>
      <c r="X4305" t="str">
        <f>IF(CleanedData[[#This Row],[Purchase Amount]]&gt;=5000,"Yes","No")</f>
        <v>Yes</v>
      </c>
      <c r="Y4305">
        <f>IF(CleanedData[[#This Row],[Recommend]]="Yes",1,0)</f>
        <v>1</v>
      </c>
      <c r="Z4305" s="6">
        <f>CleanedData[[#This Row],[Purchase Amount]]*0.15</f>
        <v>1657.8854999999999</v>
      </c>
      <c r="AA4305" s="6">
        <f>CleanedData[[#This Row],[Purchase Amount]]*1.15</f>
        <v>12710.455499999998</v>
      </c>
    </row>
    <row r="4306" spans="1:27" x14ac:dyDescent="0.3">
      <c r="A4306">
        <v>5207</v>
      </c>
      <c r="B4306" t="s">
        <v>4531</v>
      </c>
      <c r="C4306" s="1">
        <v>45351</v>
      </c>
      <c r="D4306">
        <v>45</v>
      </c>
      <c r="E4306" t="s">
        <v>52</v>
      </c>
      <c r="F4306" t="s">
        <v>68</v>
      </c>
      <c r="G4306" t="s">
        <v>352</v>
      </c>
      <c r="H4306">
        <v>2</v>
      </c>
      <c r="I4306" t="s">
        <v>42</v>
      </c>
      <c r="J4306" t="s">
        <v>74</v>
      </c>
      <c r="K4306" t="s">
        <v>55</v>
      </c>
      <c r="L4306" t="s">
        <v>45</v>
      </c>
      <c r="M4306" t="s">
        <v>92</v>
      </c>
      <c r="N4306" t="s">
        <v>47</v>
      </c>
      <c r="O4306" t="s">
        <v>89</v>
      </c>
      <c r="P4306" t="s">
        <v>49</v>
      </c>
      <c r="Q4306" t="s">
        <v>93</v>
      </c>
      <c r="R4306" s="6">
        <f>_xlfn.XLOOKUP(CleanedData[[#This Row],[Product]],'02_Lookup_Tables'!$A$2:$A$126,'02_Lookup_Tables'!$B$2:$B$126)</f>
        <v>2217.0300000000002</v>
      </c>
      <c r="S4306" t="str">
        <f>VLOOKUP(CleanedData[[#This Row],[Product]],'02_Lookup_Tables'!$H$2:$I$126,2,FALSE)</f>
        <v>Apparel</v>
      </c>
      <c r="T4306" t="str">
        <f>VLOOKUP(CleanedData[[#This Row],[Province]],'02_Lookup_Tables'!$D$2:$E$10,2, FALSE)</f>
        <v>Northern Region</v>
      </c>
      <c r="U4306" t="str" cm="1">
        <f t="array" ref="U4306">_xlfn.IFS(CleanedData[[#This Row],[Purchase Amount]]&lt;500,"Low",
CleanedData[[#This Row],[Purchase Amount]]&lt;5000,"Medium",
TRUE,"High")</f>
        <v>Medium</v>
      </c>
      <c r="V4306" t="str">
        <f>TEXT(CleanedData[[#This Row],[Date]],"mmmm")</f>
        <v>February</v>
      </c>
      <c r="W4306" t="str">
        <f>"Q"&amp;ROUNDUP(MONTH(CleanedData[[#This Row],[Date]])/3,0)</f>
        <v>Q1</v>
      </c>
      <c r="X4306" t="str">
        <f>IF(CleanedData[[#This Row],[Purchase Amount]]&gt;=5000,"Yes","No")</f>
        <v>No</v>
      </c>
      <c r="Y4306">
        <f>IF(CleanedData[[#This Row],[Recommend]]="Yes",1,0)</f>
        <v>0</v>
      </c>
      <c r="Z4306" s="6">
        <f>CleanedData[[#This Row],[Purchase Amount]]*0.15</f>
        <v>332.55450000000002</v>
      </c>
      <c r="AA4306" s="6">
        <f>CleanedData[[#This Row],[Purchase Amount]]*1.15</f>
        <v>2549.5844999999999</v>
      </c>
    </row>
    <row r="4307" spans="1:27" x14ac:dyDescent="0.3">
      <c r="A4307">
        <v>5208</v>
      </c>
      <c r="B4307" t="s">
        <v>4532</v>
      </c>
      <c r="C4307" s="1">
        <v>45326</v>
      </c>
      <c r="D4307">
        <v>71</v>
      </c>
      <c r="E4307" t="s">
        <v>52</v>
      </c>
      <c r="F4307" t="s">
        <v>130</v>
      </c>
      <c r="G4307" t="s">
        <v>313</v>
      </c>
      <c r="H4307">
        <v>3</v>
      </c>
      <c r="I4307" t="s">
        <v>45</v>
      </c>
      <c r="J4307" t="s">
        <v>69</v>
      </c>
      <c r="K4307" t="s">
        <v>44</v>
      </c>
      <c r="L4307" t="s">
        <v>45</v>
      </c>
      <c r="M4307" t="s">
        <v>100</v>
      </c>
      <c r="N4307" t="s">
        <v>48</v>
      </c>
      <c r="O4307" t="s">
        <v>48</v>
      </c>
      <c r="P4307" t="s">
        <v>70</v>
      </c>
      <c r="Q4307" t="s">
        <v>97</v>
      </c>
      <c r="R4307" s="6">
        <f>_xlfn.XLOOKUP(CleanedData[[#This Row],[Product]],'02_Lookup_Tables'!$A$2:$A$126,'02_Lookup_Tables'!$B$2:$B$126)</f>
        <v>283.57</v>
      </c>
      <c r="S4307" t="str">
        <f>VLOOKUP(CleanedData[[#This Row],[Product]],'02_Lookup_Tables'!$H$2:$I$126,2,FALSE)</f>
        <v>Accessories</v>
      </c>
      <c r="T4307" t="str">
        <f>VLOOKUP(CleanedData[[#This Row],[Province]],'02_Lookup_Tables'!$D$2:$E$10,2, FALSE)</f>
        <v>Eastern Region</v>
      </c>
      <c r="U4307" t="str" cm="1">
        <f t="array" ref="U4307">_xlfn.IFS(CleanedData[[#This Row],[Purchase Amount]]&lt;500,"Low",
CleanedData[[#This Row],[Purchase Amount]]&lt;5000,"Medium",
TRUE,"High")</f>
        <v>Low</v>
      </c>
      <c r="V4307" t="str">
        <f>TEXT(CleanedData[[#This Row],[Date]],"mmmm")</f>
        <v>February</v>
      </c>
      <c r="W4307" t="str">
        <f>"Q"&amp;ROUNDUP(MONTH(CleanedData[[#This Row],[Date]])/3,0)</f>
        <v>Q1</v>
      </c>
      <c r="X4307" t="str">
        <f>IF(CleanedData[[#This Row],[Purchase Amount]]&gt;=5000,"Yes","No")</f>
        <v>No</v>
      </c>
      <c r="Y4307">
        <f>IF(CleanedData[[#This Row],[Recommend]]="Yes",1,0)</f>
        <v>1</v>
      </c>
      <c r="Z4307" s="6">
        <f>CleanedData[[#This Row],[Purchase Amount]]*0.15</f>
        <v>42.535499999999999</v>
      </c>
      <c r="AA4307" s="6">
        <f>CleanedData[[#This Row],[Purchase Amount]]*1.15</f>
        <v>326.10549999999995</v>
      </c>
    </row>
    <row r="4308" spans="1:27" x14ac:dyDescent="0.3">
      <c r="A4308">
        <v>5210</v>
      </c>
      <c r="B4308" t="s">
        <v>4533</v>
      </c>
      <c r="C4308" s="1">
        <v>45920</v>
      </c>
      <c r="D4308">
        <v>75</v>
      </c>
      <c r="E4308" t="s">
        <v>60</v>
      </c>
      <c r="F4308" t="s">
        <v>108</v>
      </c>
      <c r="G4308" t="s">
        <v>114</v>
      </c>
      <c r="H4308">
        <v>2</v>
      </c>
      <c r="I4308" t="s">
        <v>45</v>
      </c>
      <c r="J4308" t="s">
        <v>74</v>
      </c>
      <c r="K4308" t="s">
        <v>44</v>
      </c>
      <c r="L4308" t="s">
        <v>45</v>
      </c>
      <c r="M4308" t="s">
        <v>156</v>
      </c>
      <c r="N4308" t="s">
        <v>47</v>
      </c>
      <c r="O4308" t="s">
        <v>148</v>
      </c>
      <c r="P4308" t="s">
        <v>70</v>
      </c>
      <c r="Q4308" t="s">
        <v>97</v>
      </c>
      <c r="R4308" s="6">
        <f>_xlfn.XLOOKUP(CleanedData[[#This Row],[Product]],'02_Lookup_Tables'!$A$2:$A$126,'02_Lookup_Tables'!$B$2:$B$126)</f>
        <v>1440.59</v>
      </c>
      <c r="S4308" t="str">
        <f>VLOOKUP(CleanedData[[#This Row],[Product]],'02_Lookup_Tables'!$H$2:$I$126,2,FALSE)</f>
        <v>Beauty &amp; Personal Care</v>
      </c>
      <c r="T4308" t="str">
        <f>VLOOKUP(CleanedData[[#This Row],[Province]],'02_Lookup_Tables'!$D$2:$E$10,2, FALSE)</f>
        <v>Gauteng Region</v>
      </c>
      <c r="U4308" t="str" cm="1">
        <f t="array" ref="U4308">_xlfn.IFS(CleanedData[[#This Row],[Purchase Amount]]&lt;500,"Low",
CleanedData[[#This Row],[Purchase Amount]]&lt;5000,"Medium",
TRUE,"High")</f>
        <v>Medium</v>
      </c>
      <c r="V4308" t="str">
        <f>TEXT(CleanedData[[#This Row],[Date]],"mmmm")</f>
        <v>September</v>
      </c>
      <c r="W4308" t="str">
        <f>"Q"&amp;ROUNDUP(MONTH(CleanedData[[#This Row],[Date]])/3,0)</f>
        <v>Q3</v>
      </c>
      <c r="X4308" t="str">
        <f>IF(CleanedData[[#This Row],[Purchase Amount]]&gt;=5000,"Yes","No")</f>
        <v>No</v>
      </c>
      <c r="Y4308">
        <f>IF(CleanedData[[#This Row],[Recommend]]="Yes",1,0)</f>
        <v>1</v>
      </c>
      <c r="Z4308" s="6">
        <f>CleanedData[[#This Row],[Purchase Amount]]*0.15</f>
        <v>216.08849999999998</v>
      </c>
      <c r="AA4308" s="6">
        <f>CleanedData[[#This Row],[Purchase Amount]]*1.15</f>
        <v>1656.6784999999998</v>
      </c>
    </row>
    <row r="4309" spans="1:27" x14ac:dyDescent="0.3">
      <c r="A4309">
        <v>5211</v>
      </c>
      <c r="B4309" t="s">
        <v>4534</v>
      </c>
      <c r="C4309" s="1">
        <v>45500</v>
      </c>
      <c r="D4309">
        <v>72</v>
      </c>
      <c r="E4309" t="s">
        <v>39</v>
      </c>
      <c r="F4309" t="s">
        <v>108</v>
      </c>
      <c r="G4309" t="s">
        <v>282</v>
      </c>
      <c r="H4309">
        <v>1</v>
      </c>
      <c r="I4309" t="s">
        <v>45</v>
      </c>
      <c r="J4309" t="s">
        <v>74</v>
      </c>
      <c r="K4309" t="s">
        <v>55</v>
      </c>
      <c r="L4309" t="s">
        <v>45</v>
      </c>
      <c r="M4309" t="s">
        <v>156</v>
      </c>
      <c r="N4309" t="s">
        <v>80</v>
      </c>
      <c r="O4309" t="s">
        <v>148</v>
      </c>
      <c r="P4309" t="s">
        <v>70</v>
      </c>
      <c r="Q4309" t="s">
        <v>97</v>
      </c>
      <c r="R4309" s="6">
        <f>_xlfn.XLOOKUP(CleanedData[[#This Row],[Product]],'02_Lookup_Tables'!$A$2:$A$126,'02_Lookup_Tables'!$B$2:$B$126)</f>
        <v>1859.13</v>
      </c>
      <c r="S4309" t="str">
        <f>VLOOKUP(CleanedData[[#This Row],[Product]],'02_Lookup_Tables'!$H$2:$I$126,2,FALSE)</f>
        <v>Home Devices</v>
      </c>
      <c r="T4309" t="str">
        <f>VLOOKUP(CleanedData[[#This Row],[Province]],'02_Lookup_Tables'!$D$2:$E$10,2, FALSE)</f>
        <v>Gauteng Region</v>
      </c>
      <c r="U4309" t="str" cm="1">
        <f t="array" ref="U4309">_xlfn.IFS(CleanedData[[#This Row],[Purchase Amount]]&lt;500,"Low",
CleanedData[[#This Row],[Purchase Amount]]&lt;5000,"Medium",
TRUE,"High")</f>
        <v>Medium</v>
      </c>
      <c r="V4309" t="str">
        <f>TEXT(CleanedData[[#This Row],[Date]],"mmmm")</f>
        <v>July</v>
      </c>
      <c r="W4309" t="str">
        <f>"Q"&amp;ROUNDUP(MONTH(CleanedData[[#This Row],[Date]])/3,0)</f>
        <v>Q3</v>
      </c>
      <c r="X4309" t="str">
        <f>IF(CleanedData[[#This Row],[Purchase Amount]]&gt;=5000,"Yes","No")</f>
        <v>No</v>
      </c>
      <c r="Y4309">
        <f>IF(CleanedData[[#This Row],[Recommend]]="Yes",1,0)</f>
        <v>1</v>
      </c>
      <c r="Z4309" s="6">
        <f>CleanedData[[#This Row],[Purchase Amount]]*0.15</f>
        <v>278.86950000000002</v>
      </c>
      <c r="AA4309" s="6">
        <f>CleanedData[[#This Row],[Purchase Amount]]*1.15</f>
        <v>2137.9994999999999</v>
      </c>
    </row>
    <row r="4310" spans="1:27" x14ac:dyDescent="0.3">
      <c r="A4310">
        <v>5212</v>
      </c>
      <c r="B4310" t="s">
        <v>4535</v>
      </c>
      <c r="C4310" s="1">
        <v>45399</v>
      </c>
      <c r="D4310">
        <v>54</v>
      </c>
      <c r="E4310" t="s">
        <v>60</v>
      </c>
      <c r="F4310" t="s">
        <v>72</v>
      </c>
      <c r="G4310" t="s">
        <v>164</v>
      </c>
      <c r="H4310">
        <v>5</v>
      </c>
      <c r="I4310" t="s">
        <v>42</v>
      </c>
      <c r="J4310" t="s">
        <v>43</v>
      </c>
      <c r="K4310" t="s">
        <v>44</v>
      </c>
      <c r="L4310" t="s">
        <v>42</v>
      </c>
      <c r="M4310" t="s">
        <v>123</v>
      </c>
      <c r="N4310" t="s">
        <v>57</v>
      </c>
      <c r="O4310" t="s">
        <v>89</v>
      </c>
      <c r="P4310" t="s">
        <v>70</v>
      </c>
      <c r="Q4310" t="s">
        <v>93</v>
      </c>
      <c r="R4310" s="6">
        <f>_xlfn.XLOOKUP(CleanedData[[#This Row],[Product]],'02_Lookup_Tables'!$A$2:$A$126,'02_Lookup_Tables'!$B$2:$B$126)</f>
        <v>440.87</v>
      </c>
      <c r="S4310" t="str">
        <f>VLOOKUP(CleanedData[[#This Row],[Product]],'02_Lookup_Tables'!$H$2:$I$126,2,FALSE)</f>
        <v>Home &amp; Living</v>
      </c>
      <c r="T4310" t="str">
        <f>VLOOKUP(CleanedData[[#This Row],[Province]],'02_Lookup_Tables'!$D$2:$E$10,2, FALSE)</f>
        <v>Central Region</v>
      </c>
      <c r="U4310" t="str" cm="1">
        <f t="array" ref="U4310">_xlfn.IFS(CleanedData[[#This Row],[Purchase Amount]]&lt;500,"Low",
CleanedData[[#This Row],[Purchase Amount]]&lt;5000,"Medium",
TRUE,"High")</f>
        <v>Low</v>
      </c>
      <c r="V4310" t="str">
        <f>TEXT(CleanedData[[#This Row],[Date]],"mmmm")</f>
        <v>April</v>
      </c>
      <c r="W4310" t="str">
        <f>"Q"&amp;ROUNDUP(MONTH(CleanedData[[#This Row],[Date]])/3,0)</f>
        <v>Q2</v>
      </c>
      <c r="X4310" t="str">
        <f>IF(CleanedData[[#This Row],[Purchase Amount]]&gt;=5000,"Yes","No")</f>
        <v>No</v>
      </c>
      <c r="Y4310">
        <f>IF(CleanedData[[#This Row],[Recommend]]="Yes",1,0)</f>
        <v>0</v>
      </c>
      <c r="Z4310" s="6">
        <f>CleanedData[[#This Row],[Purchase Amount]]*0.15</f>
        <v>66.130499999999998</v>
      </c>
      <c r="AA4310" s="6">
        <f>CleanedData[[#This Row],[Purchase Amount]]*1.15</f>
        <v>507.00049999999999</v>
      </c>
    </row>
    <row r="4311" spans="1:27" x14ac:dyDescent="0.3">
      <c r="A4311">
        <v>5213</v>
      </c>
      <c r="B4311" t="s">
        <v>4536</v>
      </c>
      <c r="C4311" s="1">
        <v>45705</v>
      </c>
      <c r="D4311">
        <v>32</v>
      </c>
      <c r="E4311" t="s">
        <v>39</v>
      </c>
      <c r="F4311" t="s">
        <v>125</v>
      </c>
      <c r="G4311" t="s">
        <v>359</v>
      </c>
      <c r="H4311">
        <v>3</v>
      </c>
      <c r="I4311" t="s">
        <v>42</v>
      </c>
      <c r="J4311" t="s">
        <v>74</v>
      </c>
      <c r="K4311" t="s">
        <v>64</v>
      </c>
      <c r="L4311" t="s">
        <v>45</v>
      </c>
      <c r="M4311" t="s">
        <v>92</v>
      </c>
      <c r="N4311" t="s">
        <v>48</v>
      </c>
      <c r="O4311" t="s">
        <v>89</v>
      </c>
      <c r="P4311" t="s">
        <v>49</v>
      </c>
      <c r="Q4311" t="s">
        <v>58</v>
      </c>
      <c r="R4311" s="6">
        <f>_xlfn.XLOOKUP(CleanedData[[#This Row],[Product]],'02_Lookup_Tables'!$A$2:$A$126,'02_Lookup_Tables'!$B$2:$B$126)</f>
        <v>34.200000000000003</v>
      </c>
      <c r="S4311" t="str">
        <f>VLOOKUP(CleanedData[[#This Row],[Product]],'02_Lookup_Tables'!$H$2:$I$126,2,FALSE)</f>
        <v>Food</v>
      </c>
      <c r="T4311" t="str">
        <f>VLOOKUP(CleanedData[[#This Row],[Province]],'02_Lookup_Tables'!$D$2:$E$10,2, FALSE)</f>
        <v>Western Region</v>
      </c>
      <c r="U4311" t="str" cm="1">
        <f t="array" ref="U4311">_xlfn.IFS(CleanedData[[#This Row],[Purchase Amount]]&lt;500,"Low",
CleanedData[[#This Row],[Purchase Amount]]&lt;5000,"Medium",
TRUE,"High")</f>
        <v>Low</v>
      </c>
      <c r="V4311" t="str">
        <f>TEXT(CleanedData[[#This Row],[Date]],"mmmm")</f>
        <v>February</v>
      </c>
      <c r="W4311" t="str">
        <f>"Q"&amp;ROUNDUP(MONTH(CleanedData[[#This Row],[Date]])/3,0)</f>
        <v>Q1</v>
      </c>
      <c r="X4311" t="str">
        <f>IF(CleanedData[[#This Row],[Purchase Amount]]&gt;=5000,"Yes","No")</f>
        <v>No</v>
      </c>
      <c r="Y4311">
        <f>IF(CleanedData[[#This Row],[Recommend]]="Yes",1,0)</f>
        <v>0</v>
      </c>
      <c r="Z4311" s="6">
        <f>CleanedData[[#This Row],[Purchase Amount]]*0.15</f>
        <v>5.13</v>
      </c>
      <c r="AA4311" s="6">
        <f>CleanedData[[#This Row],[Purchase Amount]]*1.15</f>
        <v>39.33</v>
      </c>
    </row>
    <row r="4312" spans="1:27" x14ac:dyDescent="0.3">
      <c r="A4312">
        <v>5216</v>
      </c>
      <c r="B4312" t="s">
        <v>4537</v>
      </c>
      <c r="C4312" s="1">
        <v>45394</v>
      </c>
      <c r="D4312">
        <v>28</v>
      </c>
      <c r="E4312" t="s">
        <v>39</v>
      </c>
      <c r="F4312" t="s">
        <v>68</v>
      </c>
      <c r="G4312" t="s">
        <v>696</v>
      </c>
      <c r="H4312">
        <v>1</v>
      </c>
      <c r="I4312" t="s">
        <v>45</v>
      </c>
      <c r="J4312" t="s">
        <v>69</v>
      </c>
      <c r="K4312" t="s">
        <v>55</v>
      </c>
      <c r="L4312" t="s">
        <v>42</v>
      </c>
      <c r="M4312" t="s">
        <v>175</v>
      </c>
      <c r="N4312" t="s">
        <v>80</v>
      </c>
      <c r="O4312" t="s">
        <v>89</v>
      </c>
      <c r="P4312" t="s">
        <v>49</v>
      </c>
      <c r="Q4312" t="s">
        <v>58</v>
      </c>
      <c r="R4312" s="6">
        <f>_xlfn.XLOOKUP(CleanedData[[#This Row],[Product]],'02_Lookup_Tables'!$A$2:$A$126,'02_Lookup_Tables'!$B$2:$B$126)</f>
        <v>1233.45</v>
      </c>
      <c r="S4312" t="str">
        <f>VLOOKUP(CleanedData[[#This Row],[Product]],'02_Lookup_Tables'!$H$2:$I$126,2,FALSE)</f>
        <v>Beauty &amp; Personal Care</v>
      </c>
      <c r="T4312" t="str">
        <f>VLOOKUP(CleanedData[[#This Row],[Province]],'02_Lookup_Tables'!$D$2:$E$10,2, FALSE)</f>
        <v>Northern Region</v>
      </c>
      <c r="U4312" t="str" cm="1">
        <f t="array" ref="U4312">_xlfn.IFS(CleanedData[[#This Row],[Purchase Amount]]&lt;500,"Low",
CleanedData[[#This Row],[Purchase Amount]]&lt;5000,"Medium",
TRUE,"High")</f>
        <v>Medium</v>
      </c>
      <c r="V4312" t="str">
        <f>TEXT(CleanedData[[#This Row],[Date]],"mmmm")</f>
        <v>April</v>
      </c>
      <c r="W4312" t="str">
        <f>"Q"&amp;ROUNDUP(MONTH(CleanedData[[#This Row],[Date]])/3,0)</f>
        <v>Q2</v>
      </c>
      <c r="X4312" t="str">
        <f>IF(CleanedData[[#This Row],[Purchase Amount]]&gt;=5000,"Yes","No")</f>
        <v>No</v>
      </c>
      <c r="Y4312">
        <f>IF(CleanedData[[#This Row],[Recommend]]="Yes",1,0)</f>
        <v>1</v>
      </c>
      <c r="Z4312" s="6">
        <f>CleanedData[[#This Row],[Purchase Amount]]*0.15</f>
        <v>185.01750000000001</v>
      </c>
      <c r="AA4312" s="6">
        <f>CleanedData[[#This Row],[Purchase Amount]]*1.15</f>
        <v>1418.4675</v>
      </c>
    </row>
    <row r="4313" spans="1:27" x14ac:dyDescent="0.3">
      <c r="A4313">
        <v>5217</v>
      </c>
      <c r="B4313" t="s">
        <v>4538</v>
      </c>
      <c r="C4313" s="1">
        <v>45826</v>
      </c>
      <c r="E4313" t="s">
        <v>60</v>
      </c>
      <c r="F4313" t="s">
        <v>125</v>
      </c>
      <c r="G4313" t="s">
        <v>301</v>
      </c>
      <c r="H4313">
        <v>1</v>
      </c>
      <c r="I4313" t="s">
        <v>45</v>
      </c>
      <c r="J4313" t="s">
        <v>54</v>
      </c>
      <c r="K4313" t="s">
        <v>55</v>
      </c>
      <c r="L4313" t="s">
        <v>45</v>
      </c>
      <c r="M4313" t="s">
        <v>112</v>
      </c>
      <c r="N4313" t="s">
        <v>80</v>
      </c>
      <c r="O4313" t="s">
        <v>48</v>
      </c>
      <c r="P4313" t="s">
        <v>49</v>
      </c>
      <c r="Q4313" t="s">
        <v>166</v>
      </c>
      <c r="R4313" s="6">
        <f>_xlfn.XLOOKUP(CleanedData[[#This Row],[Product]],'02_Lookup_Tables'!$A$2:$A$126,'02_Lookup_Tables'!$B$2:$B$126)</f>
        <v>1000.7</v>
      </c>
      <c r="S4313" t="str">
        <f>VLOOKUP(CleanedData[[#This Row],[Product]],'02_Lookup_Tables'!$H$2:$I$126,2,FALSE)</f>
        <v>Toys &amp; Games</v>
      </c>
      <c r="T4313" t="str">
        <f>VLOOKUP(CleanedData[[#This Row],[Province]],'02_Lookup_Tables'!$D$2:$E$10,2, FALSE)</f>
        <v>Western Region</v>
      </c>
      <c r="U4313" t="str" cm="1">
        <f t="array" ref="U4313">_xlfn.IFS(CleanedData[[#This Row],[Purchase Amount]]&lt;500,"Low",
CleanedData[[#This Row],[Purchase Amount]]&lt;5000,"Medium",
TRUE,"High")</f>
        <v>Medium</v>
      </c>
      <c r="V4313" t="str">
        <f>TEXT(CleanedData[[#This Row],[Date]],"mmmm")</f>
        <v>June</v>
      </c>
      <c r="W4313" t="str">
        <f>"Q"&amp;ROUNDUP(MONTH(CleanedData[[#This Row],[Date]])/3,0)</f>
        <v>Q2</v>
      </c>
      <c r="X4313" t="str">
        <f>IF(CleanedData[[#This Row],[Purchase Amount]]&gt;=5000,"Yes","No")</f>
        <v>No</v>
      </c>
      <c r="Y4313">
        <f>IF(CleanedData[[#This Row],[Recommend]]="Yes",1,0)</f>
        <v>1</v>
      </c>
      <c r="Z4313" s="6">
        <f>CleanedData[[#This Row],[Purchase Amount]]*0.15</f>
        <v>150.10499999999999</v>
      </c>
      <c r="AA4313" s="6">
        <f>CleanedData[[#This Row],[Purchase Amount]]*1.15</f>
        <v>1150.8050000000001</v>
      </c>
    </row>
    <row r="4314" spans="1:27" x14ac:dyDescent="0.3">
      <c r="A4314">
        <v>5218</v>
      </c>
      <c r="B4314" t="s">
        <v>4539</v>
      </c>
      <c r="C4314" s="1">
        <v>45896</v>
      </c>
      <c r="D4314">
        <v>39</v>
      </c>
      <c r="E4314" t="s">
        <v>60</v>
      </c>
      <c r="F4314" t="s">
        <v>68</v>
      </c>
      <c r="G4314" t="s">
        <v>668</v>
      </c>
      <c r="H4314">
        <v>4</v>
      </c>
      <c r="I4314" t="s">
        <v>45</v>
      </c>
      <c r="J4314" t="s">
        <v>63</v>
      </c>
      <c r="K4314" t="s">
        <v>64</v>
      </c>
      <c r="L4314" t="s">
        <v>42</v>
      </c>
      <c r="M4314" t="s">
        <v>46</v>
      </c>
      <c r="N4314" t="s">
        <v>96</v>
      </c>
      <c r="O4314" t="s">
        <v>89</v>
      </c>
      <c r="P4314" t="s">
        <v>70</v>
      </c>
      <c r="Q4314" t="s">
        <v>81</v>
      </c>
      <c r="R4314" s="6">
        <f>_xlfn.XLOOKUP(CleanedData[[#This Row],[Product]],'02_Lookup_Tables'!$A$2:$A$126,'02_Lookup_Tables'!$B$2:$B$126)</f>
        <v>301.58</v>
      </c>
      <c r="S4314" t="str">
        <f>VLOOKUP(CleanedData[[#This Row],[Product]],'02_Lookup_Tables'!$H$2:$I$126,2,FALSE)</f>
        <v>Food</v>
      </c>
      <c r="T4314" t="str">
        <f>VLOOKUP(CleanedData[[#This Row],[Province]],'02_Lookup_Tables'!$D$2:$E$10,2, FALSE)</f>
        <v>Northern Region</v>
      </c>
      <c r="U4314" t="str" cm="1">
        <f t="array" ref="U4314">_xlfn.IFS(CleanedData[[#This Row],[Purchase Amount]]&lt;500,"Low",
CleanedData[[#This Row],[Purchase Amount]]&lt;5000,"Medium",
TRUE,"High")</f>
        <v>Low</v>
      </c>
      <c r="V4314" t="str">
        <f>TEXT(CleanedData[[#This Row],[Date]],"mmmm")</f>
        <v>August</v>
      </c>
      <c r="W4314" t="str">
        <f>"Q"&amp;ROUNDUP(MONTH(CleanedData[[#This Row],[Date]])/3,0)</f>
        <v>Q3</v>
      </c>
      <c r="X4314" t="str">
        <f>IF(CleanedData[[#This Row],[Purchase Amount]]&gt;=5000,"Yes","No")</f>
        <v>No</v>
      </c>
      <c r="Y4314">
        <f>IF(CleanedData[[#This Row],[Recommend]]="Yes",1,0)</f>
        <v>1</v>
      </c>
      <c r="Z4314" s="6">
        <f>CleanedData[[#This Row],[Purchase Amount]]*0.15</f>
        <v>45.236999999999995</v>
      </c>
      <c r="AA4314" s="6">
        <f>CleanedData[[#This Row],[Purchase Amount]]*1.15</f>
        <v>346.81699999999995</v>
      </c>
    </row>
    <row r="4315" spans="1:27" x14ac:dyDescent="0.3">
      <c r="A4315">
        <v>5219</v>
      </c>
      <c r="B4315" t="s">
        <v>4540</v>
      </c>
      <c r="C4315" s="1">
        <v>45411</v>
      </c>
      <c r="D4315">
        <v>33</v>
      </c>
      <c r="E4315" t="s">
        <v>52</v>
      </c>
      <c r="F4315" t="s">
        <v>77</v>
      </c>
      <c r="G4315" t="s">
        <v>120</v>
      </c>
      <c r="H4315">
        <v>1</v>
      </c>
      <c r="I4315" t="s">
        <v>42</v>
      </c>
      <c r="J4315" t="s">
        <v>54</v>
      </c>
      <c r="K4315" t="s">
        <v>44</v>
      </c>
      <c r="L4315" t="s">
        <v>45</v>
      </c>
      <c r="M4315" t="s">
        <v>75</v>
      </c>
      <c r="N4315" t="s">
        <v>80</v>
      </c>
      <c r="O4315" t="s">
        <v>89</v>
      </c>
      <c r="P4315" t="s">
        <v>49</v>
      </c>
      <c r="Q4315" t="s">
        <v>58</v>
      </c>
      <c r="R4315" s="6">
        <f>_xlfn.XLOOKUP(CleanedData[[#This Row],[Product]],'02_Lookup_Tables'!$A$2:$A$126,'02_Lookup_Tables'!$B$2:$B$126)</f>
        <v>471.63</v>
      </c>
      <c r="S4315" t="str">
        <f>VLOOKUP(CleanedData[[#This Row],[Product]],'02_Lookup_Tables'!$H$2:$I$126,2,FALSE)</f>
        <v>Beauty &amp; Personal Care</v>
      </c>
      <c r="T4315" t="str">
        <f>VLOOKUP(CleanedData[[#This Row],[Province]],'02_Lookup_Tables'!$D$2:$E$10,2, FALSE)</f>
        <v>Central Region</v>
      </c>
      <c r="U4315" t="str" cm="1">
        <f t="array" ref="U4315">_xlfn.IFS(CleanedData[[#This Row],[Purchase Amount]]&lt;500,"Low",
CleanedData[[#This Row],[Purchase Amount]]&lt;5000,"Medium",
TRUE,"High")</f>
        <v>Low</v>
      </c>
      <c r="V4315" t="str">
        <f>TEXT(CleanedData[[#This Row],[Date]],"mmmm")</f>
        <v>April</v>
      </c>
      <c r="W4315" t="str">
        <f>"Q"&amp;ROUNDUP(MONTH(CleanedData[[#This Row],[Date]])/3,0)</f>
        <v>Q2</v>
      </c>
      <c r="X4315" t="str">
        <f>IF(CleanedData[[#This Row],[Purchase Amount]]&gt;=5000,"Yes","No")</f>
        <v>No</v>
      </c>
      <c r="Y4315">
        <f>IF(CleanedData[[#This Row],[Recommend]]="Yes",1,0)</f>
        <v>0</v>
      </c>
      <c r="Z4315" s="6">
        <f>CleanedData[[#This Row],[Purchase Amount]]*0.15</f>
        <v>70.744500000000002</v>
      </c>
      <c r="AA4315" s="6">
        <f>CleanedData[[#This Row],[Purchase Amount]]*1.15</f>
        <v>542.3744999999999</v>
      </c>
    </row>
    <row r="4316" spans="1:27" x14ac:dyDescent="0.3">
      <c r="A4316">
        <v>5221</v>
      </c>
      <c r="B4316" t="s">
        <v>4541</v>
      </c>
      <c r="C4316" s="1">
        <v>45647</v>
      </c>
      <c r="D4316">
        <v>78</v>
      </c>
      <c r="E4316" t="s">
        <v>39</v>
      </c>
      <c r="F4316" t="s">
        <v>77</v>
      </c>
      <c r="G4316" t="s">
        <v>164</v>
      </c>
      <c r="H4316">
        <v>2</v>
      </c>
      <c r="I4316" t="s">
        <v>42</v>
      </c>
      <c r="J4316" t="s">
        <v>74</v>
      </c>
      <c r="K4316" t="s">
        <v>64</v>
      </c>
      <c r="L4316" t="s">
        <v>42</v>
      </c>
      <c r="M4316" t="s">
        <v>156</v>
      </c>
      <c r="N4316" t="s">
        <v>47</v>
      </c>
      <c r="O4316" t="s">
        <v>148</v>
      </c>
      <c r="P4316" t="s">
        <v>70</v>
      </c>
      <c r="Q4316" t="s">
        <v>97</v>
      </c>
      <c r="R4316" s="6">
        <f>_xlfn.XLOOKUP(CleanedData[[#This Row],[Product]],'02_Lookup_Tables'!$A$2:$A$126,'02_Lookup_Tables'!$B$2:$B$126)</f>
        <v>440.87</v>
      </c>
      <c r="S4316" t="str">
        <f>VLOOKUP(CleanedData[[#This Row],[Product]],'02_Lookup_Tables'!$H$2:$I$126,2,FALSE)</f>
        <v>Home &amp; Living</v>
      </c>
      <c r="T4316" t="str">
        <f>VLOOKUP(CleanedData[[#This Row],[Province]],'02_Lookup_Tables'!$D$2:$E$10,2, FALSE)</f>
        <v>Central Region</v>
      </c>
      <c r="U4316" t="str" cm="1">
        <f t="array" ref="U4316">_xlfn.IFS(CleanedData[[#This Row],[Purchase Amount]]&lt;500,"Low",
CleanedData[[#This Row],[Purchase Amount]]&lt;5000,"Medium",
TRUE,"High")</f>
        <v>Low</v>
      </c>
      <c r="V4316" t="str">
        <f>TEXT(CleanedData[[#This Row],[Date]],"mmmm")</f>
        <v>December</v>
      </c>
      <c r="W4316" t="str">
        <f>"Q"&amp;ROUNDUP(MONTH(CleanedData[[#This Row],[Date]])/3,0)</f>
        <v>Q4</v>
      </c>
      <c r="X4316" t="str">
        <f>IF(CleanedData[[#This Row],[Purchase Amount]]&gt;=5000,"Yes","No")</f>
        <v>No</v>
      </c>
      <c r="Y4316">
        <f>IF(CleanedData[[#This Row],[Recommend]]="Yes",1,0)</f>
        <v>0</v>
      </c>
      <c r="Z4316" s="6">
        <f>CleanedData[[#This Row],[Purchase Amount]]*0.15</f>
        <v>66.130499999999998</v>
      </c>
      <c r="AA4316" s="6">
        <f>CleanedData[[#This Row],[Purchase Amount]]*1.15</f>
        <v>507.00049999999999</v>
      </c>
    </row>
    <row r="4317" spans="1:27" x14ac:dyDescent="0.3">
      <c r="A4317">
        <v>5222</v>
      </c>
      <c r="B4317" t="s">
        <v>4542</v>
      </c>
      <c r="C4317" s="1">
        <v>45456</v>
      </c>
      <c r="D4317">
        <v>76</v>
      </c>
      <c r="E4317" t="s">
        <v>60</v>
      </c>
      <c r="F4317" t="s">
        <v>68</v>
      </c>
      <c r="G4317" t="s">
        <v>171</v>
      </c>
      <c r="H4317">
        <v>1</v>
      </c>
      <c r="I4317" t="s">
        <v>45</v>
      </c>
      <c r="J4317" t="s">
        <v>74</v>
      </c>
      <c r="K4317" t="s">
        <v>64</v>
      </c>
      <c r="L4317" t="s">
        <v>42</v>
      </c>
      <c r="M4317" t="s">
        <v>136</v>
      </c>
      <c r="N4317" t="s">
        <v>80</v>
      </c>
      <c r="O4317" t="s">
        <v>89</v>
      </c>
      <c r="P4317" t="s">
        <v>49</v>
      </c>
      <c r="Q4317" t="s">
        <v>97</v>
      </c>
      <c r="R4317" s="6">
        <f>_xlfn.XLOOKUP(CleanedData[[#This Row],[Product]],'02_Lookup_Tables'!$A$2:$A$126,'02_Lookup_Tables'!$B$2:$B$126)</f>
        <v>6710.27</v>
      </c>
      <c r="S4317" t="str">
        <f>VLOOKUP(CleanedData[[#This Row],[Product]],'02_Lookup_Tables'!$H$2:$I$126,2,FALSE)</f>
        <v>Home Devices</v>
      </c>
      <c r="T4317" t="str">
        <f>VLOOKUP(CleanedData[[#This Row],[Province]],'02_Lookup_Tables'!$D$2:$E$10,2, FALSE)</f>
        <v>Northern Region</v>
      </c>
      <c r="U4317" t="str" cm="1">
        <f t="array" ref="U4317">_xlfn.IFS(CleanedData[[#This Row],[Purchase Amount]]&lt;500,"Low",
CleanedData[[#This Row],[Purchase Amount]]&lt;5000,"Medium",
TRUE,"High")</f>
        <v>High</v>
      </c>
      <c r="V4317" t="str">
        <f>TEXT(CleanedData[[#This Row],[Date]],"mmmm")</f>
        <v>June</v>
      </c>
      <c r="W4317" t="str">
        <f>"Q"&amp;ROUNDUP(MONTH(CleanedData[[#This Row],[Date]])/3,0)</f>
        <v>Q2</v>
      </c>
      <c r="X4317" t="str">
        <f>IF(CleanedData[[#This Row],[Purchase Amount]]&gt;=5000,"Yes","No")</f>
        <v>Yes</v>
      </c>
      <c r="Y4317">
        <f>IF(CleanedData[[#This Row],[Recommend]]="Yes",1,0)</f>
        <v>1</v>
      </c>
      <c r="Z4317" s="6">
        <f>CleanedData[[#This Row],[Purchase Amount]]*0.15</f>
        <v>1006.5405000000001</v>
      </c>
      <c r="AA4317" s="6">
        <f>CleanedData[[#This Row],[Purchase Amount]]*1.15</f>
        <v>7716.8104999999996</v>
      </c>
    </row>
    <row r="4318" spans="1:27" x14ac:dyDescent="0.3">
      <c r="A4318">
        <v>5223</v>
      </c>
      <c r="B4318" t="s">
        <v>4543</v>
      </c>
      <c r="C4318" s="1">
        <v>45478</v>
      </c>
      <c r="D4318">
        <v>19</v>
      </c>
      <c r="E4318" t="s">
        <v>39</v>
      </c>
      <c r="F4318" t="s">
        <v>61</v>
      </c>
      <c r="G4318" t="s">
        <v>284</v>
      </c>
      <c r="H4318">
        <v>5</v>
      </c>
      <c r="I4318" t="s">
        <v>42</v>
      </c>
      <c r="J4318" t="s">
        <v>74</v>
      </c>
      <c r="K4318" t="s">
        <v>64</v>
      </c>
      <c r="L4318" t="s">
        <v>42</v>
      </c>
      <c r="M4318" t="s">
        <v>147</v>
      </c>
      <c r="N4318" t="s">
        <v>57</v>
      </c>
      <c r="O4318" t="s">
        <v>148</v>
      </c>
      <c r="P4318" t="s">
        <v>49</v>
      </c>
      <c r="Q4318" t="s">
        <v>66</v>
      </c>
      <c r="R4318" s="6">
        <f>_xlfn.XLOOKUP(CleanedData[[#This Row],[Product]],'02_Lookup_Tables'!$A$2:$A$126,'02_Lookup_Tables'!$B$2:$B$126)</f>
        <v>6698.54</v>
      </c>
      <c r="S4318" t="str">
        <f>VLOOKUP(CleanedData[[#This Row],[Product]],'02_Lookup_Tables'!$H$2:$I$126,2,FALSE)</f>
        <v>Electronics</v>
      </c>
      <c r="T4318" t="str">
        <f>VLOOKUP(CleanedData[[#This Row],[Province]],'02_Lookup_Tables'!$D$2:$E$10,2, FALSE)</f>
        <v>Southern Region</v>
      </c>
      <c r="U4318" t="str" cm="1">
        <f t="array" ref="U4318">_xlfn.IFS(CleanedData[[#This Row],[Purchase Amount]]&lt;500,"Low",
CleanedData[[#This Row],[Purchase Amount]]&lt;5000,"Medium",
TRUE,"High")</f>
        <v>High</v>
      </c>
      <c r="V4318" t="str">
        <f>TEXT(CleanedData[[#This Row],[Date]],"mmmm")</f>
        <v>July</v>
      </c>
      <c r="W4318" t="str">
        <f>"Q"&amp;ROUNDUP(MONTH(CleanedData[[#This Row],[Date]])/3,0)</f>
        <v>Q3</v>
      </c>
      <c r="X4318" t="str">
        <f>IF(CleanedData[[#This Row],[Purchase Amount]]&gt;=5000,"Yes","No")</f>
        <v>Yes</v>
      </c>
      <c r="Y4318">
        <f>IF(CleanedData[[#This Row],[Recommend]]="Yes",1,0)</f>
        <v>0</v>
      </c>
      <c r="Z4318" s="6">
        <f>CleanedData[[#This Row],[Purchase Amount]]*0.15</f>
        <v>1004.7809999999999</v>
      </c>
      <c r="AA4318" s="6">
        <f>CleanedData[[#This Row],[Purchase Amount]]*1.15</f>
        <v>7703.320999999999</v>
      </c>
    </row>
    <row r="4319" spans="1:27" x14ac:dyDescent="0.3">
      <c r="A4319">
        <v>5224</v>
      </c>
      <c r="B4319" t="s">
        <v>4544</v>
      </c>
      <c r="C4319" s="1">
        <v>45939</v>
      </c>
      <c r="D4319">
        <v>57</v>
      </c>
      <c r="E4319" t="s">
        <v>52</v>
      </c>
      <c r="F4319" t="s">
        <v>108</v>
      </c>
      <c r="G4319" t="s">
        <v>131</v>
      </c>
      <c r="H4319">
        <v>4</v>
      </c>
      <c r="I4319" t="s">
        <v>45</v>
      </c>
      <c r="J4319" t="s">
        <v>54</v>
      </c>
      <c r="K4319" t="s">
        <v>44</v>
      </c>
      <c r="L4319" t="s">
        <v>42</v>
      </c>
      <c r="M4319" t="s">
        <v>112</v>
      </c>
      <c r="N4319" t="s">
        <v>96</v>
      </c>
      <c r="O4319" t="s">
        <v>48</v>
      </c>
      <c r="P4319" t="s">
        <v>49</v>
      </c>
      <c r="Q4319" t="s">
        <v>50</v>
      </c>
      <c r="R4319" s="6">
        <f>_xlfn.XLOOKUP(CleanedData[[#This Row],[Product]],'02_Lookup_Tables'!$A$2:$A$126,'02_Lookup_Tables'!$B$2:$B$126)</f>
        <v>369.57</v>
      </c>
      <c r="S4319" t="str">
        <f>VLOOKUP(CleanedData[[#This Row],[Product]],'02_Lookup_Tables'!$H$2:$I$126,2,FALSE)</f>
        <v>Accessories</v>
      </c>
      <c r="T4319" t="str">
        <f>VLOOKUP(CleanedData[[#This Row],[Province]],'02_Lookup_Tables'!$D$2:$E$10,2, FALSE)</f>
        <v>Gauteng Region</v>
      </c>
      <c r="U4319" t="str" cm="1">
        <f t="array" ref="U4319">_xlfn.IFS(CleanedData[[#This Row],[Purchase Amount]]&lt;500,"Low",
CleanedData[[#This Row],[Purchase Amount]]&lt;5000,"Medium",
TRUE,"High")</f>
        <v>Low</v>
      </c>
      <c r="V4319" t="str">
        <f>TEXT(CleanedData[[#This Row],[Date]],"mmmm")</f>
        <v>October</v>
      </c>
      <c r="W4319" t="str">
        <f>"Q"&amp;ROUNDUP(MONTH(CleanedData[[#This Row],[Date]])/3,0)</f>
        <v>Q4</v>
      </c>
      <c r="X4319" t="str">
        <f>IF(CleanedData[[#This Row],[Purchase Amount]]&gt;=5000,"Yes","No")</f>
        <v>No</v>
      </c>
      <c r="Y4319">
        <f>IF(CleanedData[[#This Row],[Recommend]]="Yes",1,0)</f>
        <v>1</v>
      </c>
      <c r="Z4319" s="6">
        <f>CleanedData[[#This Row],[Purchase Amount]]*0.15</f>
        <v>55.435499999999998</v>
      </c>
      <c r="AA4319" s="6">
        <f>CleanedData[[#This Row],[Purchase Amount]]*1.15</f>
        <v>425.00549999999998</v>
      </c>
    </row>
    <row r="4320" spans="1:27" x14ac:dyDescent="0.3">
      <c r="A4320">
        <v>5225</v>
      </c>
      <c r="B4320" t="s">
        <v>4545</v>
      </c>
      <c r="C4320" s="1">
        <v>45610</v>
      </c>
      <c r="D4320">
        <v>62</v>
      </c>
      <c r="E4320" t="s">
        <v>39</v>
      </c>
      <c r="F4320" t="s">
        <v>130</v>
      </c>
      <c r="G4320" t="s">
        <v>286</v>
      </c>
      <c r="H4320">
        <v>2</v>
      </c>
      <c r="I4320" t="s">
        <v>42</v>
      </c>
      <c r="J4320" t="s">
        <v>43</v>
      </c>
      <c r="K4320" t="s">
        <v>44</v>
      </c>
      <c r="L4320" t="s">
        <v>42</v>
      </c>
      <c r="M4320" t="s">
        <v>46</v>
      </c>
      <c r="N4320" t="s">
        <v>47</v>
      </c>
      <c r="O4320" t="s">
        <v>89</v>
      </c>
      <c r="P4320" t="s">
        <v>49</v>
      </c>
      <c r="Q4320" t="s">
        <v>50</v>
      </c>
      <c r="R4320" s="6">
        <f>_xlfn.XLOOKUP(CleanedData[[#This Row],[Product]],'02_Lookup_Tables'!$A$2:$A$126,'02_Lookup_Tables'!$B$2:$B$126)</f>
        <v>1907.49</v>
      </c>
      <c r="S4320" t="str">
        <f>VLOOKUP(CleanedData[[#This Row],[Product]],'02_Lookup_Tables'!$H$2:$I$126,2,FALSE)</f>
        <v>Accessories</v>
      </c>
      <c r="T4320" t="str">
        <f>VLOOKUP(CleanedData[[#This Row],[Province]],'02_Lookup_Tables'!$D$2:$E$10,2, FALSE)</f>
        <v>Eastern Region</v>
      </c>
      <c r="U4320" t="str" cm="1">
        <f t="array" ref="U4320">_xlfn.IFS(CleanedData[[#This Row],[Purchase Amount]]&lt;500,"Low",
CleanedData[[#This Row],[Purchase Amount]]&lt;5000,"Medium",
TRUE,"High")</f>
        <v>Medium</v>
      </c>
      <c r="V4320" t="str">
        <f>TEXT(CleanedData[[#This Row],[Date]],"mmmm")</f>
        <v>November</v>
      </c>
      <c r="W4320" t="str">
        <f>"Q"&amp;ROUNDUP(MONTH(CleanedData[[#This Row],[Date]])/3,0)</f>
        <v>Q4</v>
      </c>
      <c r="X4320" t="str">
        <f>IF(CleanedData[[#This Row],[Purchase Amount]]&gt;=5000,"Yes","No")</f>
        <v>No</v>
      </c>
      <c r="Y4320">
        <f>IF(CleanedData[[#This Row],[Recommend]]="Yes",1,0)</f>
        <v>0</v>
      </c>
      <c r="Z4320" s="6">
        <f>CleanedData[[#This Row],[Purchase Amount]]*0.15</f>
        <v>286.12349999999998</v>
      </c>
      <c r="AA4320" s="6">
        <f>CleanedData[[#This Row],[Purchase Amount]]*1.15</f>
        <v>2193.6134999999999</v>
      </c>
    </row>
    <row r="4321" spans="1:27" x14ac:dyDescent="0.3">
      <c r="A4321">
        <v>5226</v>
      </c>
      <c r="B4321" t="s">
        <v>4546</v>
      </c>
      <c r="C4321" s="1">
        <v>46001</v>
      </c>
      <c r="D4321">
        <v>68</v>
      </c>
      <c r="E4321" t="s">
        <v>60</v>
      </c>
      <c r="F4321" t="s">
        <v>61</v>
      </c>
      <c r="G4321" t="s">
        <v>179</v>
      </c>
      <c r="H4321">
        <v>3</v>
      </c>
      <c r="I4321" t="s">
        <v>42</v>
      </c>
      <c r="J4321" t="s">
        <v>74</v>
      </c>
      <c r="K4321" t="s">
        <v>64</v>
      </c>
      <c r="L4321" t="s">
        <v>42</v>
      </c>
      <c r="N4321" t="s">
        <v>48</v>
      </c>
      <c r="O4321" t="s">
        <v>134</v>
      </c>
      <c r="P4321" t="s">
        <v>8646</v>
      </c>
      <c r="Q4321" t="s">
        <v>97</v>
      </c>
      <c r="R4321" s="6">
        <f>_xlfn.XLOOKUP(CleanedData[[#This Row],[Product]],'02_Lookup_Tables'!$A$2:$A$126,'02_Lookup_Tables'!$B$2:$B$126)</f>
        <v>54.82</v>
      </c>
      <c r="S4321" t="str">
        <f>VLOOKUP(CleanedData[[#This Row],[Product]],'02_Lookup_Tables'!$H$2:$I$126,2,FALSE)</f>
        <v>Food</v>
      </c>
      <c r="T4321" t="str">
        <f>VLOOKUP(CleanedData[[#This Row],[Province]],'02_Lookup_Tables'!$D$2:$E$10,2, FALSE)</f>
        <v>Southern Region</v>
      </c>
      <c r="U4321" t="str" cm="1">
        <f t="array" ref="U4321">_xlfn.IFS(CleanedData[[#This Row],[Purchase Amount]]&lt;500,"Low",
CleanedData[[#This Row],[Purchase Amount]]&lt;5000,"Medium",
TRUE,"High")</f>
        <v>Low</v>
      </c>
      <c r="V4321" t="str">
        <f>TEXT(CleanedData[[#This Row],[Date]],"mmmm")</f>
        <v>December</v>
      </c>
      <c r="W4321" t="str">
        <f>"Q"&amp;ROUNDUP(MONTH(CleanedData[[#This Row],[Date]])/3,0)</f>
        <v>Q4</v>
      </c>
      <c r="X4321" t="str">
        <f>IF(CleanedData[[#This Row],[Purchase Amount]]&gt;=5000,"Yes","No")</f>
        <v>No</v>
      </c>
      <c r="Y4321">
        <f>IF(CleanedData[[#This Row],[Recommend]]="Yes",1,0)</f>
        <v>0</v>
      </c>
      <c r="Z4321" s="6">
        <f>CleanedData[[#This Row],[Purchase Amount]]*0.15</f>
        <v>8.222999999999999</v>
      </c>
      <c r="AA4321" s="6">
        <f>CleanedData[[#This Row],[Purchase Amount]]*1.15</f>
        <v>63.042999999999992</v>
      </c>
    </row>
    <row r="4322" spans="1:27" x14ac:dyDescent="0.3">
      <c r="A4322">
        <v>5227</v>
      </c>
      <c r="B4322" t="s">
        <v>4547</v>
      </c>
      <c r="C4322" s="1">
        <v>45569</v>
      </c>
      <c r="D4322">
        <v>32</v>
      </c>
      <c r="E4322" t="s">
        <v>39</v>
      </c>
      <c r="F4322" t="s">
        <v>72</v>
      </c>
      <c r="G4322" t="s">
        <v>347</v>
      </c>
      <c r="H4322">
        <v>3</v>
      </c>
      <c r="I4322" t="s">
        <v>45</v>
      </c>
      <c r="J4322" t="s">
        <v>74</v>
      </c>
      <c r="K4322" t="s">
        <v>64</v>
      </c>
      <c r="L4322" t="s">
        <v>45</v>
      </c>
      <c r="M4322" t="s">
        <v>156</v>
      </c>
      <c r="N4322" t="s">
        <v>48</v>
      </c>
      <c r="O4322" t="s">
        <v>148</v>
      </c>
      <c r="P4322" t="s">
        <v>49</v>
      </c>
      <c r="Q4322" t="s">
        <v>58</v>
      </c>
      <c r="R4322" s="6">
        <f>_xlfn.XLOOKUP(CleanedData[[#This Row],[Product]],'02_Lookup_Tables'!$A$2:$A$126,'02_Lookup_Tables'!$B$2:$B$126)</f>
        <v>16523.5</v>
      </c>
      <c r="S4322" t="str">
        <f>VLOOKUP(CleanedData[[#This Row],[Product]],'02_Lookup_Tables'!$H$2:$I$126,2,FALSE)</f>
        <v>Electronics</v>
      </c>
      <c r="T4322" t="str">
        <f>VLOOKUP(CleanedData[[#This Row],[Province]],'02_Lookup_Tables'!$D$2:$E$10,2, FALSE)</f>
        <v>Central Region</v>
      </c>
      <c r="U4322" t="str" cm="1">
        <f t="array" ref="U4322">_xlfn.IFS(CleanedData[[#This Row],[Purchase Amount]]&lt;500,"Low",
CleanedData[[#This Row],[Purchase Amount]]&lt;5000,"Medium",
TRUE,"High")</f>
        <v>High</v>
      </c>
      <c r="V4322" t="str">
        <f>TEXT(CleanedData[[#This Row],[Date]],"mmmm")</f>
        <v>October</v>
      </c>
      <c r="W4322" t="str">
        <f>"Q"&amp;ROUNDUP(MONTH(CleanedData[[#This Row],[Date]])/3,0)</f>
        <v>Q4</v>
      </c>
      <c r="X4322" t="str">
        <f>IF(CleanedData[[#This Row],[Purchase Amount]]&gt;=5000,"Yes","No")</f>
        <v>Yes</v>
      </c>
      <c r="Y4322">
        <f>IF(CleanedData[[#This Row],[Recommend]]="Yes",1,0)</f>
        <v>1</v>
      </c>
      <c r="Z4322" s="6">
        <f>CleanedData[[#This Row],[Purchase Amount]]*0.15</f>
        <v>2478.5250000000001</v>
      </c>
      <c r="AA4322" s="6">
        <f>CleanedData[[#This Row],[Purchase Amount]]*1.15</f>
        <v>19002.024999999998</v>
      </c>
    </row>
    <row r="4323" spans="1:27" x14ac:dyDescent="0.3">
      <c r="A4323">
        <v>5228</v>
      </c>
      <c r="B4323" t="s">
        <v>4548</v>
      </c>
      <c r="C4323" s="1">
        <v>45442</v>
      </c>
      <c r="D4323">
        <v>39</v>
      </c>
      <c r="E4323" t="s">
        <v>52</v>
      </c>
      <c r="F4323" t="s">
        <v>130</v>
      </c>
      <c r="G4323" t="s">
        <v>87</v>
      </c>
      <c r="H4323">
        <v>1</v>
      </c>
      <c r="I4323" t="s">
        <v>45</v>
      </c>
      <c r="J4323" t="s">
        <v>54</v>
      </c>
      <c r="K4323" t="s">
        <v>55</v>
      </c>
      <c r="L4323" t="s">
        <v>45</v>
      </c>
      <c r="M4323" t="s">
        <v>75</v>
      </c>
      <c r="N4323" t="s">
        <v>80</v>
      </c>
      <c r="O4323" t="s">
        <v>89</v>
      </c>
      <c r="P4323" t="s">
        <v>49</v>
      </c>
      <c r="Q4323" t="s">
        <v>81</v>
      </c>
      <c r="R4323" s="6">
        <f>_xlfn.XLOOKUP(CleanedData[[#This Row],[Product]],'02_Lookup_Tables'!$A$2:$A$126,'02_Lookup_Tables'!$B$2:$B$126)</f>
        <v>409.06</v>
      </c>
      <c r="S4323" t="str">
        <f>VLOOKUP(CleanedData[[#This Row],[Product]],'02_Lookup_Tables'!$H$2:$I$126,2,FALSE)</f>
        <v>Home Devices</v>
      </c>
      <c r="T4323" t="str">
        <f>VLOOKUP(CleanedData[[#This Row],[Province]],'02_Lookup_Tables'!$D$2:$E$10,2, FALSE)</f>
        <v>Eastern Region</v>
      </c>
      <c r="U4323" t="str" cm="1">
        <f t="array" ref="U4323">_xlfn.IFS(CleanedData[[#This Row],[Purchase Amount]]&lt;500,"Low",
CleanedData[[#This Row],[Purchase Amount]]&lt;5000,"Medium",
TRUE,"High")</f>
        <v>Low</v>
      </c>
      <c r="V4323" t="str">
        <f>TEXT(CleanedData[[#This Row],[Date]],"mmmm")</f>
        <v>May</v>
      </c>
      <c r="W4323" t="str">
        <f>"Q"&amp;ROUNDUP(MONTH(CleanedData[[#This Row],[Date]])/3,0)</f>
        <v>Q2</v>
      </c>
      <c r="X4323" t="str">
        <f>IF(CleanedData[[#This Row],[Purchase Amount]]&gt;=5000,"Yes","No")</f>
        <v>No</v>
      </c>
      <c r="Y4323">
        <f>IF(CleanedData[[#This Row],[Recommend]]="Yes",1,0)</f>
        <v>1</v>
      </c>
      <c r="Z4323" s="6">
        <f>CleanedData[[#This Row],[Purchase Amount]]*0.15</f>
        <v>61.358999999999995</v>
      </c>
      <c r="AA4323" s="6">
        <f>CleanedData[[#This Row],[Purchase Amount]]*1.15</f>
        <v>470.41899999999998</v>
      </c>
    </row>
    <row r="4324" spans="1:27" x14ac:dyDescent="0.3">
      <c r="A4324">
        <v>5229</v>
      </c>
      <c r="B4324" t="s">
        <v>4549</v>
      </c>
      <c r="C4324" s="1">
        <v>45938</v>
      </c>
      <c r="D4324">
        <v>58</v>
      </c>
      <c r="E4324" t="s">
        <v>52</v>
      </c>
      <c r="F4324" t="s">
        <v>130</v>
      </c>
      <c r="G4324" t="s">
        <v>288</v>
      </c>
      <c r="H4324">
        <v>3</v>
      </c>
      <c r="I4324" t="s">
        <v>42</v>
      </c>
      <c r="J4324" t="s">
        <v>54</v>
      </c>
      <c r="K4324" t="s">
        <v>64</v>
      </c>
      <c r="L4324" t="s">
        <v>45</v>
      </c>
      <c r="M4324" t="s">
        <v>56</v>
      </c>
      <c r="N4324" t="s">
        <v>48</v>
      </c>
      <c r="O4324" t="s">
        <v>148</v>
      </c>
      <c r="P4324" t="s">
        <v>49</v>
      </c>
      <c r="Q4324" t="s">
        <v>50</v>
      </c>
      <c r="R4324" s="6">
        <f>_xlfn.XLOOKUP(CleanedData[[#This Row],[Product]],'02_Lookup_Tables'!$A$2:$A$126,'02_Lookup_Tables'!$B$2:$B$126)</f>
        <v>605.1</v>
      </c>
      <c r="S4324" t="str">
        <f>VLOOKUP(CleanedData[[#This Row],[Product]],'02_Lookup_Tables'!$H$2:$I$126,2,FALSE)</f>
        <v>Apparel</v>
      </c>
      <c r="T4324" t="str">
        <f>VLOOKUP(CleanedData[[#This Row],[Province]],'02_Lookup_Tables'!$D$2:$E$10,2, FALSE)</f>
        <v>Eastern Region</v>
      </c>
      <c r="U4324" t="str" cm="1">
        <f t="array" ref="U4324">_xlfn.IFS(CleanedData[[#This Row],[Purchase Amount]]&lt;500,"Low",
CleanedData[[#This Row],[Purchase Amount]]&lt;5000,"Medium",
TRUE,"High")</f>
        <v>Medium</v>
      </c>
      <c r="V4324" t="str">
        <f>TEXT(CleanedData[[#This Row],[Date]],"mmmm")</f>
        <v>October</v>
      </c>
      <c r="W4324" t="str">
        <f>"Q"&amp;ROUNDUP(MONTH(CleanedData[[#This Row],[Date]])/3,0)</f>
        <v>Q4</v>
      </c>
      <c r="X4324" t="str">
        <f>IF(CleanedData[[#This Row],[Purchase Amount]]&gt;=5000,"Yes","No")</f>
        <v>No</v>
      </c>
      <c r="Y4324">
        <f>IF(CleanedData[[#This Row],[Recommend]]="Yes",1,0)</f>
        <v>0</v>
      </c>
      <c r="Z4324" s="6">
        <f>CleanedData[[#This Row],[Purchase Amount]]*0.15</f>
        <v>90.765000000000001</v>
      </c>
      <c r="AA4324" s="6">
        <f>CleanedData[[#This Row],[Purchase Amount]]*1.15</f>
        <v>695.86500000000001</v>
      </c>
    </row>
    <row r="4325" spans="1:27" x14ac:dyDescent="0.3">
      <c r="A4325">
        <v>5230</v>
      </c>
      <c r="B4325" t="s">
        <v>4550</v>
      </c>
      <c r="C4325" s="1">
        <v>45909</v>
      </c>
      <c r="D4325">
        <v>69</v>
      </c>
      <c r="E4325" t="s">
        <v>39</v>
      </c>
      <c r="F4325" t="s">
        <v>61</v>
      </c>
      <c r="G4325" t="s">
        <v>317</v>
      </c>
      <c r="H4325">
        <v>4</v>
      </c>
      <c r="I4325" t="s">
        <v>42</v>
      </c>
      <c r="J4325" t="s">
        <v>63</v>
      </c>
      <c r="K4325" t="s">
        <v>55</v>
      </c>
      <c r="L4325" t="s">
        <v>42</v>
      </c>
      <c r="M4325" t="s">
        <v>65</v>
      </c>
      <c r="N4325" t="s">
        <v>96</v>
      </c>
      <c r="O4325" t="s">
        <v>89</v>
      </c>
      <c r="P4325" t="s">
        <v>70</v>
      </c>
      <c r="Q4325" t="s">
        <v>97</v>
      </c>
      <c r="R4325" s="6">
        <f>_xlfn.XLOOKUP(CleanedData[[#This Row],[Product]],'02_Lookup_Tables'!$A$2:$A$126,'02_Lookup_Tables'!$B$2:$B$126)</f>
        <v>10347.709999999999</v>
      </c>
      <c r="S4325" t="str">
        <f>VLOOKUP(CleanedData[[#This Row],[Product]],'02_Lookup_Tables'!$H$2:$I$126,2,FALSE)</f>
        <v>Home Devices</v>
      </c>
      <c r="T4325" t="str">
        <f>VLOOKUP(CleanedData[[#This Row],[Province]],'02_Lookup_Tables'!$D$2:$E$10,2, FALSE)</f>
        <v>Southern Region</v>
      </c>
      <c r="U4325" t="str" cm="1">
        <f t="array" ref="U4325">_xlfn.IFS(CleanedData[[#This Row],[Purchase Amount]]&lt;500,"Low",
CleanedData[[#This Row],[Purchase Amount]]&lt;5000,"Medium",
TRUE,"High")</f>
        <v>High</v>
      </c>
      <c r="V4325" t="str">
        <f>TEXT(CleanedData[[#This Row],[Date]],"mmmm")</f>
        <v>September</v>
      </c>
      <c r="W4325" t="str">
        <f>"Q"&amp;ROUNDUP(MONTH(CleanedData[[#This Row],[Date]])/3,0)</f>
        <v>Q3</v>
      </c>
      <c r="X4325" t="str">
        <f>IF(CleanedData[[#This Row],[Purchase Amount]]&gt;=5000,"Yes","No")</f>
        <v>Yes</v>
      </c>
      <c r="Y4325">
        <f>IF(CleanedData[[#This Row],[Recommend]]="Yes",1,0)</f>
        <v>0</v>
      </c>
      <c r="Z4325" s="6">
        <f>CleanedData[[#This Row],[Purchase Amount]]*0.15</f>
        <v>1552.1564999999998</v>
      </c>
      <c r="AA4325" s="6">
        <f>CleanedData[[#This Row],[Purchase Amount]]*1.15</f>
        <v>11899.866499999998</v>
      </c>
    </row>
    <row r="4326" spans="1:27" x14ac:dyDescent="0.3">
      <c r="A4326">
        <v>5231</v>
      </c>
      <c r="B4326" t="s">
        <v>4551</v>
      </c>
      <c r="C4326" s="1">
        <v>45970</v>
      </c>
      <c r="D4326">
        <v>44</v>
      </c>
      <c r="E4326" t="s">
        <v>60</v>
      </c>
      <c r="F4326" t="s">
        <v>77</v>
      </c>
      <c r="G4326" t="s">
        <v>192</v>
      </c>
      <c r="H4326">
        <v>1</v>
      </c>
      <c r="I4326" t="s">
        <v>42</v>
      </c>
      <c r="J4326" t="s">
        <v>74</v>
      </c>
      <c r="K4326" t="s">
        <v>44</v>
      </c>
      <c r="L4326" t="s">
        <v>45</v>
      </c>
      <c r="M4326" t="s">
        <v>156</v>
      </c>
      <c r="N4326" t="s">
        <v>80</v>
      </c>
      <c r="O4326" t="s">
        <v>148</v>
      </c>
      <c r="P4326" t="s">
        <v>70</v>
      </c>
      <c r="Q4326" t="s">
        <v>81</v>
      </c>
      <c r="R4326" s="6">
        <f>_xlfn.XLOOKUP(CleanedData[[#This Row],[Product]],'02_Lookup_Tables'!$A$2:$A$126,'02_Lookup_Tables'!$B$2:$B$126)</f>
        <v>13261</v>
      </c>
      <c r="S4326" t="str">
        <f>VLOOKUP(CleanedData[[#This Row],[Product]],'02_Lookup_Tables'!$H$2:$I$126,2,FALSE)</f>
        <v>Electronics</v>
      </c>
      <c r="T4326" t="str">
        <f>VLOOKUP(CleanedData[[#This Row],[Province]],'02_Lookup_Tables'!$D$2:$E$10,2, FALSE)</f>
        <v>Central Region</v>
      </c>
      <c r="U4326" t="str" cm="1">
        <f t="array" ref="U4326">_xlfn.IFS(CleanedData[[#This Row],[Purchase Amount]]&lt;500,"Low",
CleanedData[[#This Row],[Purchase Amount]]&lt;5000,"Medium",
TRUE,"High")</f>
        <v>High</v>
      </c>
      <c r="V4326" t="str">
        <f>TEXT(CleanedData[[#This Row],[Date]],"mmmm")</f>
        <v>November</v>
      </c>
      <c r="W4326" t="str">
        <f>"Q"&amp;ROUNDUP(MONTH(CleanedData[[#This Row],[Date]])/3,0)</f>
        <v>Q4</v>
      </c>
      <c r="X4326" t="str">
        <f>IF(CleanedData[[#This Row],[Purchase Amount]]&gt;=5000,"Yes","No")</f>
        <v>Yes</v>
      </c>
      <c r="Y4326">
        <f>IF(CleanedData[[#This Row],[Recommend]]="Yes",1,0)</f>
        <v>0</v>
      </c>
      <c r="Z4326" s="6">
        <f>CleanedData[[#This Row],[Purchase Amount]]*0.15</f>
        <v>1989.1499999999999</v>
      </c>
      <c r="AA4326" s="6">
        <f>CleanedData[[#This Row],[Purchase Amount]]*1.15</f>
        <v>15250.15</v>
      </c>
    </row>
    <row r="4327" spans="1:27" x14ac:dyDescent="0.3">
      <c r="A4327">
        <v>5232</v>
      </c>
      <c r="B4327" t="s">
        <v>4552</v>
      </c>
      <c r="C4327" s="1">
        <v>45955</v>
      </c>
      <c r="D4327">
        <v>67</v>
      </c>
      <c r="E4327" t="s">
        <v>39</v>
      </c>
      <c r="F4327" t="s">
        <v>68</v>
      </c>
      <c r="G4327" t="s">
        <v>258</v>
      </c>
      <c r="H4327">
        <v>2</v>
      </c>
      <c r="I4327" t="s">
        <v>45</v>
      </c>
      <c r="J4327" t="s">
        <v>54</v>
      </c>
      <c r="K4327" t="s">
        <v>44</v>
      </c>
      <c r="L4327" t="s">
        <v>42</v>
      </c>
      <c r="M4327" t="s">
        <v>156</v>
      </c>
      <c r="N4327" t="s">
        <v>47</v>
      </c>
      <c r="O4327" t="s">
        <v>148</v>
      </c>
      <c r="P4327" t="s">
        <v>70</v>
      </c>
      <c r="Q4327" t="s">
        <v>97</v>
      </c>
      <c r="R4327" s="6">
        <f>_xlfn.XLOOKUP(CleanedData[[#This Row],[Product]],'02_Lookup_Tables'!$A$2:$A$126,'02_Lookup_Tables'!$B$2:$B$126)</f>
        <v>768.34</v>
      </c>
      <c r="S4327" t="str">
        <f>VLOOKUP(CleanedData[[#This Row],[Product]],'02_Lookup_Tables'!$H$2:$I$126,2,FALSE)</f>
        <v>Home &amp; Living</v>
      </c>
      <c r="T4327" t="str">
        <f>VLOOKUP(CleanedData[[#This Row],[Province]],'02_Lookup_Tables'!$D$2:$E$10,2, FALSE)</f>
        <v>Northern Region</v>
      </c>
      <c r="U4327" t="str" cm="1">
        <f t="array" ref="U4327">_xlfn.IFS(CleanedData[[#This Row],[Purchase Amount]]&lt;500,"Low",
CleanedData[[#This Row],[Purchase Amount]]&lt;5000,"Medium",
TRUE,"High")</f>
        <v>Medium</v>
      </c>
      <c r="V4327" t="str">
        <f>TEXT(CleanedData[[#This Row],[Date]],"mmmm")</f>
        <v>October</v>
      </c>
      <c r="W4327" t="str">
        <f>"Q"&amp;ROUNDUP(MONTH(CleanedData[[#This Row],[Date]])/3,0)</f>
        <v>Q4</v>
      </c>
      <c r="X4327" t="str">
        <f>IF(CleanedData[[#This Row],[Purchase Amount]]&gt;=5000,"Yes","No")</f>
        <v>No</v>
      </c>
      <c r="Y4327">
        <f>IF(CleanedData[[#This Row],[Recommend]]="Yes",1,0)</f>
        <v>1</v>
      </c>
      <c r="Z4327" s="6">
        <f>CleanedData[[#This Row],[Purchase Amount]]*0.15</f>
        <v>115.251</v>
      </c>
      <c r="AA4327" s="6">
        <f>CleanedData[[#This Row],[Purchase Amount]]*1.15</f>
        <v>883.59100000000001</v>
      </c>
    </row>
    <row r="4328" spans="1:27" x14ac:dyDescent="0.3">
      <c r="A4328">
        <v>5233</v>
      </c>
      <c r="B4328" t="s">
        <v>4553</v>
      </c>
      <c r="C4328" s="1">
        <v>45655</v>
      </c>
      <c r="D4328">
        <v>71</v>
      </c>
      <c r="E4328" t="s">
        <v>60</v>
      </c>
      <c r="F4328" t="s">
        <v>108</v>
      </c>
      <c r="G4328" t="s">
        <v>91</v>
      </c>
      <c r="H4328">
        <v>5</v>
      </c>
      <c r="I4328" t="s">
        <v>45</v>
      </c>
      <c r="J4328" t="s">
        <v>54</v>
      </c>
      <c r="K4328" t="s">
        <v>55</v>
      </c>
      <c r="L4328" t="s">
        <v>45</v>
      </c>
      <c r="M4328" t="s">
        <v>92</v>
      </c>
      <c r="N4328" t="s">
        <v>57</v>
      </c>
      <c r="O4328" t="s">
        <v>89</v>
      </c>
      <c r="P4328" t="s">
        <v>70</v>
      </c>
      <c r="Q4328" t="s">
        <v>97</v>
      </c>
      <c r="R4328" s="6">
        <f>_xlfn.XLOOKUP(CleanedData[[#This Row],[Product]],'02_Lookup_Tables'!$A$2:$A$126,'02_Lookup_Tables'!$B$2:$B$126)</f>
        <v>1370.56</v>
      </c>
      <c r="S4328" t="str">
        <f>VLOOKUP(CleanedData[[#This Row],[Product]],'02_Lookup_Tables'!$H$2:$I$126,2,FALSE)</f>
        <v>Electronics</v>
      </c>
      <c r="T4328" t="str">
        <f>VLOOKUP(CleanedData[[#This Row],[Province]],'02_Lookup_Tables'!$D$2:$E$10,2, FALSE)</f>
        <v>Gauteng Region</v>
      </c>
      <c r="U4328" t="str" cm="1">
        <f t="array" ref="U4328">_xlfn.IFS(CleanedData[[#This Row],[Purchase Amount]]&lt;500,"Low",
CleanedData[[#This Row],[Purchase Amount]]&lt;5000,"Medium",
TRUE,"High")</f>
        <v>Medium</v>
      </c>
      <c r="V4328" t="str">
        <f>TEXT(CleanedData[[#This Row],[Date]],"mmmm")</f>
        <v>December</v>
      </c>
      <c r="W4328" t="str">
        <f>"Q"&amp;ROUNDUP(MONTH(CleanedData[[#This Row],[Date]])/3,0)</f>
        <v>Q4</v>
      </c>
      <c r="X4328" t="str">
        <f>IF(CleanedData[[#This Row],[Purchase Amount]]&gt;=5000,"Yes","No")</f>
        <v>No</v>
      </c>
      <c r="Y4328">
        <f>IF(CleanedData[[#This Row],[Recommend]]="Yes",1,0)</f>
        <v>1</v>
      </c>
      <c r="Z4328" s="6">
        <f>CleanedData[[#This Row],[Purchase Amount]]*0.15</f>
        <v>205.58399999999997</v>
      </c>
      <c r="AA4328" s="6">
        <f>CleanedData[[#This Row],[Purchase Amount]]*1.15</f>
        <v>1576.1439999999998</v>
      </c>
    </row>
    <row r="4329" spans="1:27" x14ac:dyDescent="0.3">
      <c r="A4329">
        <v>5234</v>
      </c>
      <c r="B4329" t="s">
        <v>4554</v>
      </c>
      <c r="C4329" s="1">
        <v>45884</v>
      </c>
      <c r="D4329">
        <v>48</v>
      </c>
      <c r="E4329" t="s">
        <v>39</v>
      </c>
      <c r="F4329" t="s">
        <v>83</v>
      </c>
      <c r="G4329" t="s">
        <v>347</v>
      </c>
      <c r="H4329">
        <v>2</v>
      </c>
      <c r="I4329" t="s">
        <v>45</v>
      </c>
      <c r="J4329" t="s">
        <v>74</v>
      </c>
      <c r="K4329" t="s">
        <v>44</v>
      </c>
      <c r="L4329" t="s">
        <v>45</v>
      </c>
      <c r="M4329" t="s">
        <v>175</v>
      </c>
      <c r="N4329" t="s">
        <v>47</v>
      </c>
      <c r="O4329" t="s">
        <v>89</v>
      </c>
      <c r="P4329" t="s">
        <v>49</v>
      </c>
      <c r="Q4329" t="s">
        <v>93</v>
      </c>
      <c r="R4329" s="6">
        <f>_xlfn.XLOOKUP(CleanedData[[#This Row],[Product]],'02_Lookup_Tables'!$A$2:$A$126,'02_Lookup_Tables'!$B$2:$B$126)</f>
        <v>16523.5</v>
      </c>
      <c r="S4329" t="str">
        <f>VLOOKUP(CleanedData[[#This Row],[Product]],'02_Lookup_Tables'!$H$2:$I$126,2,FALSE)</f>
        <v>Electronics</v>
      </c>
      <c r="T4329" t="str">
        <f>VLOOKUP(CleanedData[[#This Row],[Province]],'02_Lookup_Tables'!$D$2:$E$10,2, FALSE)</f>
        <v>Western Region</v>
      </c>
      <c r="U4329" t="str" cm="1">
        <f t="array" ref="U4329">_xlfn.IFS(CleanedData[[#This Row],[Purchase Amount]]&lt;500,"Low",
CleanedData[[#This Row],[Purchase Amount]]&lt;5000,"Medium",
TRUE,"High")</f>
        <v>High</v>
      </c>
      <c r="V4329" t="str">
        <f>TEXT(CleanedData[[#This Row],[Date]],"mmmm")</f>
        <v>August</v>
      </c>
      <c r="W4329" t="str">
        <f>"Q"&amp;ROUNDUP(MONTH(CleanedData[[#This Row],[Date]])/3,0)</f>
        <v>Q3</v>
      </c>
      <c r="X4329" t="str">
        <f>IF(CleanedData[[#This Row],[Purchase Amount]]&gt;=5000,"Yes","No")</f>
        <v>Yes</v>
      </c>
      <c r="Y4329">
        <f>IF(CleanedData[[#This Row],[Recommend]]="Yes",1,0)</f>
        <v>1</v>
      </c>
      <c r="Z4329" s="6">
        <f>CleanedData[[#This Row],[Purchase Amount]]*0.15</f>
        <v>2478.5250000000001</v>
      </c>
      <c r="AA4329" s="6">
        <f>CleanedData[[#This Row],[Purchase Amount]]*1.15</f>
        <v>19002.024999999998</v>
      </c>
    </row>
    <row r="4330" spans="1:27" x14ac:dyDescent="0.3">
      <c r="A4330">
        <v>5236</v>
      </c>
      <c r="B4330" t="s">
        <v>4555</v>
      </c>
      <c r="C4330" s="1">
        <v>45626</v>
      </c>
      <c r="D4330">
        <v>29</v>
      </c>
      <c r="E4330" t="s">
        <v>52</v>
      </c>
      <c r="F4330" t="s">
        <v>72</v>
      </c>
      <c r="G4330" t="s">
        <v>349</v>
      </c>
      <c r="H4330">
        <v>2</v>
      </c>
      <c r="I4330" t="s">
        <v>42</v>
      </c>
      <c r="J4330" t="s">
        <v>54</v>
      </c>
      <c r="K4330" t="s">
        <v>55</v>
      </c>
      <c r="L4330" t="s">
        <v>45</v>
      </c>
      <c r="M4330" t="s">
        <v>175</v>
      </c>
      <c r="N4330" t="s">
        <v>47</v>
      </c>
      <c r="O4330" t="s">
        <v>89</v>
      </c>
      <c r="P4330" t="s">
        <v>49</v>
      </c>
      <c r="Q4330" t="s">
        <v>58</v>
      </c>
      <c r="R4330" s="6">
        <f>_xlfn.XLOOKUP(CleanedData[[#This Row],[Product]],'02_Lookup_Tables'!$A$2:$A$126,'02_Lookup_Tables'!$B$2:$B$126)</f>
        <v>53.85</v>
      </c>
      <c r="S4330" t="str">
        <f>VLOOKUP(CleanedData[[#This Row],[Product]],'02_Lookup_Tables'!$H$2:$I$126,2,FALSE)</f>
        <v>Food</v>
      </c>
      <c r="T4330" t="str">
        <f>VLOOKUP(CleanedData[[#This Row],[Province]],'02_Lookup_Tables'!$D$2:$E$10,2, FALSE)</f>
        <v>Central Region</v>
      </c>
      <c r="U4330" t="str" cm="1">
        <f t="array" ref="U4330">_xlfn.IFS(CleanedData[[#This Row],[Purchase Amount]]&lt;500,"Low",
CleanedData[[#This Row],[Purchase Amount]]&lt;5000,"Medium",
TRUE,"High")</f>
        <v>Low</v>
      </c>
      <c r="V4330" t="str">
        <f>TEXT(CleanedData[[#This Row],[Date]],"mmmm")</f>
        <v>November</v>
      </c>
      <c r="W4330" t="str">
        <f>"Q"&amp;ROUNDUP(MONTH(CleanedData[[#This Row],[Date]])/3,0)</f>
        <v>Q4</v>
      </c>
      <c r="X4330" t="str">
        <f>IF(CleanedData[[#This Row],[Purchase Amount]]&gt;=5000,"Yes","No")</f>
        <v>No</v>
      </c>
      <c r="Y4330">
        <f>IF(CleanedData[[#This Row],[Recommend]]="Yes",1,0)</f>
        <v>0</v>
      </c>
      <c r="Z4330" s="6">
        <f>CleanedData[[#This Row],[Purchase Amount]]*0.15</f>
        <v>8.0775000000000006</v>
      </c>
      <c r="AA4330" s="6">
        <f>CleanedData[[#This Row],[Purchase Amount]]*1.15</f>
        <v>61.927499999999995</v>
      </c>
    </row>
    <row r="4331" spans="1:27" x14ac:dyDescent="0.3">
      <c r="A4331">
        <v>5238</v>
      </c>
      <c r="B4331" t="s">
        <v>4556</v>
      </c>
      <c r="C4331" s="1">
        <v>45640</v>
      </c>
      <c r="D4331">
        <v>31</v>
      </c>
      <c r="E4331" t="s">
        <v>39</v>
      </c>
      <c r="F4331" t="s">
        <v>61</v>
      </c>
      <c r="G4331" t="s">
        <v>235</v>
      </c>
      <c r="H4331">
        <v>5</v>
      </c>
      <c r="I4331" t="s">
        <v>45</v>
      </c>
      <c r="J4331" t="s">
        <v>63</v>
      </c>
      <c r="K4331" t="s">
        <v>64</v>
      </c>
      <c r="L4331" t="s">
        <v>42</v>
      </c>
      <c r="M4331" t="s">
        <v>180</v>
      </c>
      <c r="N4331" t="s">
        <v>57</v>
      </c>
      <c r="O4331" t="s">
        <v>89</v>
      </c>
      <c r="P4331" t="s">
        <v>70</v>
      </c>
      <c r="Q4331" t="s">
        <v>58</v>
      </c>
      <c r="R4331" s="6">
        <f>_xlfn.XLOOKUP(CleanedData[[#This Row],[Product]],'02_Lookup_Tables'!$A$2:$A$126,'02_Lookup_Tables'!$B$2:$B$126)</f>
        <v>306.57</v>
      </c>
      <c r="S4331" t="str">
        <f>VLOOKUP(CleanedData[[#This Row],[Product]],'02_Lookup_Tables'!$H$2:$I$126,2,FALSE)</f>
        <v>Toys &amp; Games</v>
      </c>
      <c r="T4331" t="str">
        <f>VLOOKUP(CleanedData[[#This Row],[Province]],'02_Lookup_Tables'!$D$2:$E$10,2, FALSE)</f>
        <v>Southern Region</v>
      </c>
      <c r="U4331" t="str" cm="1">
        <f t="array" ref="U4331">_xlfn.IFS(CleanedData[[#This Row],[Purchase Amount]]&lt;500,"Low",
CleanedData[[#This Row],[Purchase Amount]]&lt;5000,"Medium",
TRUE,"High")</f>
        <v>Low</v>
      </c>
      <c r="V4331" t="str">
        <f>TEXT(CleanedData[[#This Row],[Date]],"mmmm")</f>
        <v>December</v>
      </c>
      <c r="W4331" t="str">
        <f>"Q"&amp;ROUNDUP(MONTH(CleanedData[[#This Row],[Date]])/3,0)</f>
        <v>Q4</v>
      </c>
      <c r="X4331" t="str">
        <f>IF(CleanedData[[#This Row],[Purchase Amount]]&gt;=5000,"Yes","No")</f>
        <v>No</v>
      </c>
      <c r="Y4331">
        <f>IF(CleanedData[[#This Row],[Recommend]]="Yes",1,0)</f>
        <v>1</v>
      </c>
      <c r="Z4331" s="6">
        <f>CleanedData[[#This Row],[Purchase Amount]]*0.15</f>
        <v>45.985499999999995</v>
      </c>
      <c r="AA4331" s="6">
        <f>CleanedData[[#This Row],[Purchase Amount]]*1.15</f>
        <v>352.55549999999994</v>
      </c>
    </row>
    <row r="4332" spans="1:27" x14ac:dyDescent="0.3">
      <c r="A4332">
        <v>5240</v>
      </c>
      <c r="B4332" t="s">
        <v>4557</v>
      </c>
      <c r="C4332" s="1">
        <v>45343</v>
      </c>
      <c r="D4332">
        <v>66</v>
      </c>
      <c r="E4332" t="s">
        <v>60</v>
      </c>
      <c r="F4332" t="s">
        <v>108</v>
      </c>
      <c r="G4332" t="s">
        <v>109</v>
      </c>
      <c r="H4332">
        <v>5</v>
      </c>
      <c r="I4332" t="s">
        <v>45</v>
      </c>
      <c r="J4332" t="s">
        <v>69</v>
      </c>
      <c r="K4332" t="s">
        <v>64</v>
      </c>
      <c r="L4332" t="s">
        <v>45</v>
      </c>
      <c r="M4332" t="s">
        <v>140</v>
      </c>
      <c r="N4332" t="s">
        <v>57</v>
      </c>
      <c r="O4332" t="s">
        <v>148</v>
      </c>
      <c r="P4332" t="s">
        <v>49</v>
      </c>
      <c r="Q4332" t="s">
        <v>97</v>
      </c>
      <c r="R4332" s="6">
        <f>_xlfn.XLOOKUP(CleanedData[[#This Row],[Product]],'02_Lookup_Tables'!$A$2:$A$126,'02_Lookup_Tables'!$B$2:$B$126)</f>
        <v>228.08</v>
      </c>
      <c r="S4332" t="str">
        <f>VLOOKUP(CleanedData[[#This Row],[Product]],'02_Lookup_Tables'!$H$2:$I$126,2,FALSE)</f>
        <v>Apparel</v>
      </c>
      <c r="T4332" t="str">
        <f>VLOOKUP(CleanedData[[#This Row],[Province]],'02_Lookup_Tables'!$D$2:$E$10,2, FALSE)</f>
        <v>Gauteng Region</v>
      </c>
      <c r="U4332" t="str" cm="1">
        <f t="array" ref="U4332">_xlfn.IFS(CleanedData[[#This Row],[Purchase Amount]]&lt;500,"Low",
CleanedData[[#This Row],[Purchase Amount]]&lt;5000,"Medium",
TRUE,"High")</f>
        <v>Low</v>
      </c>
      <c r="V4332" t="str">
        <f>TEXT(CleanedData[[#This Row],[Date]],"mmmm")</f>
        <v>February</v>
      </c>
      <c r="W4332" t="str">
        <f>"Q"&amp;ROUNDUP(MONTH(CleanedData[[#This Row],[Date]])/3,0)</f>
        <v>Q1</v>
      </c>
      <c r="X4332" t="str">
        <f>IF(CleanedData[[#This Row],[Purchase Amount]]&gt;=5000,"Yes","No")</f>
        <v>No</v>
      </c>
      <c r="Y4332">
        <f>IF(CleanedData[[#This Row],[Recommend]]="Yes",1,0)</f>
        <v>1</v>
      </c>
      <c r="Z4332" s="6">
        <f>CleanedData[[#This Row],[Purchase Amount]]*0.15</f>
        <v>34.212000000000003</v>
      </c>
      <c r="AA4332" s="6">
        <f>CleanedData[[#This Row],[Purchase Amount]]*1.15</f>
        <v>262.29199999999997</v>
      </c>
    </row>
    <row r="4333" spans="1:27" x14ac:dyDescent="0.3">
      <c r="A4333">
        <v>5242</v>
      </c>
      <c r="B4333" t="s">
        <v>4558</v>
      </c>
      <c r="C4333" s="1">
        <v>45538</v>
      </c>
      <c r="E4333" t="s">
        <v>60</v>
      </c>
      <c r="F4333" t="s">
        <v>108</v>
      </c>
      <c r="G4333" t="s">
        <v>173</v>
      </c>
      <c r="H4333">
        <v>5</v>
      </c>
      <c r="I4333" t="s">
        <v>45</v>
      </c>
      <c r="J4333" t="s">
        <v>69</v>
      </c>
      <c r="K4333" t="s">
        <v>44</v>
      </c>
      <c r="L4333" t="s">
        <v>45</v>
      </c>
      <c r="M4333" t="s">
        <v>65</v>
      </c>
      <c r="N4333" t="s">
        <v>57</v>
      </c>
      <c r="O4333" t="s">
        <v>89</v>
      </c>
      <c r="P4333" t="s">
        <v>70</v>
      </c>
      <c r="Q4333" t="s">
        <v>166</v>
      </c>
      <c r="R4333" s="6">
        <f>_xlfn.XLOOKUP(CleanedData[[#This Row],[Product]],'02_Lookup_Tables'!$A$2:$A$126,'02_Lookup_Tables'!$B$2:$B$126)</f>
        <v>13056.99</v>
      </c>
      <c r="S4333" t="str">
        <f>VLOOKUP(CleanedData[[#This Row],[Product]],'02_Lookup_Tables'!$H$2:$I$126,2,FALSE)</f>
        <v>Electronics</v>
      </c>
      <c r="T4333" t="str">
        <f>VLOOKUP(CleanedData[[#This Row],[Province]],'02_Lookup_Tables'!$D$2:$E$10,2, FALSE)</f>
        <v>Gauteng Region</v>
      </c>
      <c r="U4333" t="str" cm="1">
        <f t="array" ref="U4333">_xlfn.IFS(CleanedData[[#This Row],[Purchase Amount]]&lt;500,"Low",
CleanedData[[#This Row],[Purchase Amount]]&lt;5000,"Medium",
TRUE,"High")</f>
        <v>High</v>
      </c>
      <c r="V4333" t="str">
        <f>TEXT(CleanedData[[#This Row],[Date]],"mmmm")</f>
        <v>September</v>
      </c>
      <c r="W4333" t="str">
        <f>"Q"&amp;ROUNDUP(MONTH(CleanedData[[#This Row],[Date]])/3,0)</f>
        <v>Q3</v>
      </c>
      <c r="X4333" t="str">
        <f>IF(CleanedData[[#This Row],[Purchase Amount]]&gt;=5000,"Yes","No")</f>
        <v>Yes</v>
      </c>
      <c r="Y4333">
        <f>IF(CleanedData[[#This Row],[Recommend]]="Yes",1,0)</f>
        <v>1</v>
      </c>
      <c r="Z4333" s="6">
        <f>CleanedData[[#This Row],[Purchase Amount]]*0.15</f>
        <v>1958.5484999999999</v>
      </c>
      <c r="AA4333" s="6">
        <f>CleanedData[[#This Row],[Purchase Amount]]*1.15</f>
        <v>15015.538499999999</v>
      </c>
    </row>
    <row r="4334" spans="1:27" x14ac:dyDescent="0.3">
      <c r="A4334">
        <v>5243</v>
      </c>
      <c r="B4334" t="s">
        <v>4559</v>
      </c>
      <c r="C4334" s="1">
        <v>45667</v>
      </c>
      <c r="D4334">
        <v>44</v>
      </c>
      <c r="E4334" t="s">
        <v>60</v>
      </c>
      <c r="F4334" t="s">
        <v>61</v>
      </c>
      <c r="G4334" t="s">
        <v>164</v>
      </c>
      <c r="H4334">
        <v>2</v>
      </c>
      <c r="I4334" t="s">
        <v>42</v>
      </c>
      <c r="J4334" t="s">
        <v>74</v>
      </c>
      <c r="K4334" t="s">
        <v>44</v>
      </c>
      <c r="L4334" t="s">
        <v>45</v>
      </c>
      <c r="M4334" t="s">
        <v>196</v>
      </c>
      <c r="N4334" t="s">
        <v>47</v>
      </c>
      <c r="O4334" t="s">
        <v>89</v>
      </c>
      <c r="P4334" t="s">
        <v>49</v>
      </c>
      <c r="Q4334" t="s">
        <v>81</v>
      </c>
      <c r="R4334" s="6">
        <f>_xlfn.XLOOKUP(CleanedData[[#This Row],[Product]],'02_Lookup_Tables'!$A$2:$A$126,'02_Lookup_Tables'!$B$2:$B$126)</f>
        <v>440.87</v>
      </c>
      <c r="S4334" t="str">
        <f>VLOOKUP(CleanedData[[#This Row],[Product]],'02_Lookup_Tables'!$H$2:$I$126,2,FALSE)</f>
        <v>Home &amp; Living</v>
      </c>
      <c r="T4334" t="str">
        <f>VLOOKUP(CleanedData[[#This Row],[Province]],'02_Lookup_Tables'!$D$2:$E$10,2, FALSE)</f>
        <v>Southern Region</v>
      </c>
      <c r="U4334" t="str" cm="1">
        <f t="array" ref="U4334">_xlfn.IFS(CleanedData[[#This Row],[Purchase Amount]]&lt;500,"Low",
CleanedData[[#This Row],[Purchase Amount]]&lt;5000,"Medium",
TRUE,"High")</f>
        <v>Low</v>
      </c>
      <c r="V4334" t="str">
        <f>TEXT(CleanedData[[#This Row],[Date]],"mmmm")</f>
        <v>January</v>
      </c>
      <c r="W4334" t="str">
        <f>"Q"&amp;ROUNDUP(MONTH(CleanedData[[#This Row],[Date]])/3,0)</f>
        <v>Q1</v>
      </c>
      <c r="X4334" t="str">
        <f>IF(CleanedData[[#This Row],[Purchase Amount]]&gt;=5000,"Yes","No")</f>
        <v>No</v>
      </c>
      <c r="Y4334">
        <f>IF(CleanedData[[#This Row],[Recommend]]="Yes",1,0)</f>
        <v>0</v>
      </c>
      <c r="Z4334" s="6">
        <f>CleanedData[[#This Row],[Purchase Amount]]*0.15</f>
        <v>66.130499999999998</v>
      </c>
      <c r="AA4334" s="6">
        <f>CleanedData[[#This Row],[Purchase Amount]]*1.15</f>
        <v>507.00049999999999</v>
      </c>
    </row>
    <row r="4335" spans="1:27" x14ac:dyDescent="0.3">
      <c r="A4335">
        <v>5244</v>
      </c>
      <c r="B4335" t="s">
        <v>4560</v>
      </c>
      <c r="C4335" s="1">
        <v>45727</v>
      </c>
      <c r="D4335">
        <v>68</v>
      </c>
      <c r="E4335" t="s">
        <v>39</v>
      </c>
      <c r="F4335" t="s">
        <v>72</v>
      </c>
      <c r="G4335" t="s">
        <v>118</v>
      </c>
      <c r="H4335">
        <v>3</v>
      </c>
      <c r="I4335" t="s">
        <v>45</v>
      </c>
      <c r="J4335" t="s">
        <v>54</v>
      </c>
      <c r="K4335" t="s">
        <v>64</v>
      </c>
      <c r="L4335" t="s">
        <v>42</v>
      </c>
      <c r="M4335" t="s">
        <v>180</v>
      </c>
      <c r="N4335" t="s">
        <v>48</v>
      </c>
      <c r="O4335" t="s">
        <v>89</v>
      </c>
      <c r="P4335" t="s">
        <v>49</v>
      </c>
      <c r="Q4335" t="s">
        <v>97</v>
      </c>
      <c r="R4335" s="6">
        <f>_xlfn.XLOOKUP(CleanedData[[#This Row],[Product]],'02_Lookup_Tables'!$A$2:$A$126,'02_Lookup_Tables'!$B$2:$B$126)</f>
        <v>368.99</v>
      </c>
      <c r="S4335" t="str">
        <f>VLOOKUP(CleanedData[[#This Row],[Product]],'02_Lookup_Tables'!$H$2:$I$126,2,FALSE)</f>
        <v>Accessories</v>
      </c>
      <c r="T4335" t="str">
        <f>VLOOKUP(CleanedData[[#This Row],[Province]],'02_Lookup_Tables'!$D$2:$E$10,2, FALSE)</f>
        <v>Central Region</v>
      </c>
      <c r="U4335" t="str" cm="1">
        <f t="array" ref="U4335">_xlfn.IFS(CleanedData[[#This Row],[Purchase Amount]]&lt;500,"Low",
CleanedData[[#This Row],[Purchase Amount]]&lt;5000,"Medium",
TRUE,"High")</f>
        <v>Low</v>
      </c>
      <c r="V4335" t="str">
        <f>TEXT(CleanedData[[#This Row],[Date]],"mmmm")</f>
        <v>March</v>
      </c>
      <c r="W4335" t="str">
        <f>"Q"&amp;ROUNDUP(MONTH(CleanedData[[#This Row],[Date]])/3,0)</f>
        <v>Q1</v>
      </c>
      <c r="X4335" t="str">
        <f>IF(CleanedData[[#This Row],[Purchase Amount]]&gt;=5000,"Yes","No")</f>
        <v>No</v>
      </c>
      <c r="Y4335">
        <f>IF(CleanedData[[#This Row],[Recommend]]="Yes",1,0)</f>
        <v>1</v>
      </c>
      <c r="Z4335" s="6">
        <f>CleanedData[[#This Row],[Purchase Amount]]*0.15</f>
        <v>55.348500000000001</v>
      </c>
      <c r="AA4335" s="6">
        <f>CleanedData[[#This Row],[Purchase Amount]]*1.15</f>
        <v>424.33849999999995</v>
      </c>
    </row>
    <row r="4336" spans="1:27" x14ac:dyDescent="0.3">
      <c r="A4336">
        <v>5245</v>
      </c>
      <c r="B4336" t="s">
        <v>4561</v>
      </c>
      <c r="C4336" s="1">
        <v>45910</v>
      </c>
      <c r="D4336">
        <v>39</v>
      </c>
      <c r="E4336" t="s">
        <v>52</v>
      </c>
      <c r="F4336" t="s">
        <v>83</v>
      </c>
      <c r="G4336" t="s">
        <v>362</v>
      </c>
      <c r="H4336">
        <v>2</v>
      </c>
      <c r="I4336" t="s">
        <v>45</v>
      </c>
      <c r="J4336" t="s">
        <v>69</v>
      </c>
      <c r="K4336" t="s">
        <v>44</v>
      </c>
      <c r="L4336" t="s">
        <v>42</v>
      </c>
      <c r="M4336" t="s">
        <v>46</v>
      </c>
      <c r="N4336" t="s">
        <v>47</v>
      </c>
      <c r="O4336" t="s">
        <v>89</v>
      </c>
      <c r="P4336" t="s">
        <v>49</v>
      </c>
      <c r="Q4336" t="s">
        <v>81</v>
      </c>
      <c r="R4336" s="6">
        <f>_xlfn.XLOOKUP(CleanedData[[#This Row],[Product]],'02_Lookup_Tables'!$A$2:$A$126,'02_Lookup_Tables'!$B$2:$B$126)</f>
        <v>1746.77</v>
      </c>
      <c r="S4336" t="str">
        <f>VLOOKUP(CleanedData[[#This Row],[Product]],'02_Lookup_Tables'!$H$2:$I$126,2,FALSE)</f>
        <v>Home Devices</v>
      </c>
      <c r="T4336" t="str">
        <f>VLOOKUP(CleanedData[[#This Row],[Province]],'02_Lookup_Tables'!$D$2:$E$10,2, FALSE)</f>
        <v>Western Region</v>
      </c>
      <c r="U4336" t="str" cm="1">
        <f t="array" ref="U4336">_xlfn.IFS(CleanedData[[#This Row],[Purchase Amount]]&lt;500,"Low",
CleanedData[[#This Row],[Purchase Amount]]&lt;5000,"Medium",
TRUE,"High")</f>
        <v>Medium</v>
      </c>
      <c r="V4336" t="str">
        <f>TEXT(CleanedData[[#This Row],[Date]],"mmmm")</f>
        <v>September</v>
      </c>
      <c r="W4336" t="str">
        <f>"Q"&amp;ROUNDUP(MONTH(CleanedData[[#This Row],[Date]])/3,0)</f>
        <v>Q3</v>
      </c>
      <c r="X4336" t="str">
        <f>IF(CleanedData[[#This Row],[Purchase Amount]]&gt;=5000,"Yes","No")</f>
        <v>No</v>
      </c>
      <c r="Y4336">
        <f>IF(CleanedData[[#This Row],[Recommend]]="Yes",1,0)</f>
        <v>1</v>
      </c>
      <c r="Z4336" s="6">
        <f>CleanedData[[#This Row],[Purchase Amount]]*0.15</f>
        <v>262.01549999999997</v>
      </c>
      <c r="AA4336" s="6">
        <f>CleanedData[[#This Row],[Purchase Amount]]*1.15</f>
        <v>2008.7854999999997</v>
      </c>
    </row>
    <row r="4337" spans="1:27" x14ac:dyDescent="0.3">
      <c r="A4337">
        <v>5246</v>
      </c>
      <c r="B4337" t="s">
        <v>4562</v>
      </c>
      <c r="C4337" s="1">
        <v>45398</v>
      </c>
      <c r="D4337">
        <v>58</v>
      </c>
      <c r="E4337" t="s">
        <v>52</v>
      </c>
      <c r="F4337" t="s">
        <v>125</v>
      </c>
      <c r="G4337" t="s">
        <v>317</v>
      </c>
      <c r="H4337">
        <v>5</v>
      </c>
      <c r="I4337" t="s">
        <v>42</v>
      </c>
      <c r="J4337" t="s">
        <v>69</v>
      </c>
      <c r="K4337" t="s">
        <v>64</v>
      </c>
      <c r="L4337" t="s">
        <v>42</v>
      </c>
      <c r="M4337" t="s">
        <v>147</v>
      </c>
      <c r="N4337" t="s">
        <v>57</v>
      </c>
      <c r="O4337" t="s">
        <v>148</v>
      </c>
      <c r="P4337" t="s">
        <v>49</v>
      </c>
      <c r="Q4337" t="s">
        <v>50</v>
      </c>
      <c r="R4337" s="6">
        <f>_xlfn.XLOOKUP(CleanedData[[#This Row],[Product]],'02_Lookup_Tables'!$A$2:$A$126,'02_Lookup_Tables'!$B$2:$B$126)</f>
        <v>10347.709999999999</v>
      </c>
      <c r="S4337" t="str">
        <f>VLOOKUP(CleanedData[[#This Row],[Product]],'02_Lookup_Tables'!$H$2:$I$126,2,FALSE)</f>
        <v>Home Devices</v>
      </c>
      <c r="T4337" t="str">
        <f>VLOOKUP(CleanedData[[#This Row],[Province]],'02_Lookup_Tables'!$D$2:$E$10,2, FALSE)</f>
        <v>Western Region</v>
      </c>
      <c r="U4337" t="str" cm="1">
        <f t="array" ref="U4337">_xlfn.IFS(CleanedData[[#This Row],[Purchase Amount]]&lt;500,"Low",
CleanedData[[#This Row],[Purchase Amount]]&lt;5000,"Medium",
TRUE,"High")</f>
        <v>High</v>
      </c>
      <c r="V4337" t="str">
        <f>TEXT(CleanedData[[#This Row],[Date]],"mmmm")</f>
        <v>April</v>
      </c>
      <c r="W4337" t="str">
        <f>"Q"&amp;ROUNDUP(MONTH(CleanedData[[#This Row],[Date]])/3,0)</f>
        <v>Q2</v>
      </c>
      <c r="X4337" t="str">
        <f>IF(CleanedData[[#This Row],[Purchase Amount]]&gt;=5000,"Yes","No")</f>
        <v>Yes</v>
      </c>
      <c r="Y4337">
        <f>IF(CleanedData[[#This Row],[Recommend]]="Yes",1,0)</f>
        <v>0</v>
      </c>
      <c r="Z4337" s="6">
        <f>CleanedData[[#This Row],[Purchase Amount]]*0.15</f>
        <v>1552.1564999999998</v>
      </c>
      <c r="AA4337" s="6">
        <f>CleanedData[[#This Row],[Purchase Amount]]*1.15</f>
        <v>11899.866499999998</v>
      </c>
    </row>
    <row r="4338" spans="1:27" x14ac:dyDescent="0.3">
      <c r="A4338">
        <v>5249</v>
      </c>
      <c r="B4338" t="s">
        <v>4563</v>
      </c>
      <c r="C4338" s="1">
        <v>45417</v>
      </c>
      <c r="D4338">
        <v>51</v>
      </c>
      <c r="E4338" t="s">
        <v>39</v>
      </c>
      <c r="F4338" t="s">
        <v>108</v>
      </c>
      <c r="G4338" t="s">
        <v>233</v>
      </c>
      <c r="H4338">
        <v>4</v>
      </c>
      <c r="I4338" t="s">
        <v>42</v>
      </c>
      <c r="J4338" t="s">
        <v>63</v>
      </c>
      <c r="K4338" t="s">
        <v>64</v>
      </c>
      <c r="L4338" t="s">
        <v>42</v>
      </c>
      <c r="M4338" t="s">
        <v>79</v>
      </c>
      <c r="N4338" t="s">
        <v>96</v>
      </c>
      <c r="O4338" t="s">
        <v>89</v>
      </c>
      <c r="P4338" t="s">
        <v>70</v>
      </c>
      <c r="Q4338" t="s">
        <v>93</v>
      </c>
      <c r="R4338" s="6">
        <f>_xlfn.XLOOKUP(CleanedData[[#This Row],[Product]],'02_Lookup_Tables'!$A$2:$A$126,'02_Lookup_Tables'!$B$2:$B$126)</f>
        <v>324.35000000000002</v>
      </c>
      <c r="S4338" t="str">
        <f>VLOOKUP(CleanedData[[#This Row],[Product]],'02_Lookup_Tables'!$H$2:$I$126,2,FALSE)</f>
        <v>Apparel</v>
      </c>
      <c r="T4338" t="str">
        <f>VLOOKUP(CleanedData[[#This Row],[Province]],'02_Lookup_Tables'!$D$2:$E$10,2, FALSE)</f>
        <v>Gauteng Region</v>
      </c>
      <c r="U4338" t="str" cm="1">
        <f t="array" ref="U4338">_xlfn.IFS(CleanedData[[#This Row],[Purchase Amount]]&lt;500,"Low",
CleanedData[[#This Row],[Purchase Amount]]&lt;5000,"Medium",
TRUE,"High")</f>
        <v>Low</v>
      </c>
      <c r="V4338" t="str">
        <f>TEXT(CleanedData[[#This Row],[Date]],"mmmm")</f>
        <v>May</v>
      </c>
      <c r="W4338" t="str">
        <f>"Q"&amp;ROUNDUP(MONTH(CleanedData[[#This Row],[Date]])/3,0)</f>
        <v>Q2</v>
      </c>
      <c r="X4338" t="str">
        <f>IF(CleanedData[[#This Row],[Purchase Amount]]&gt;=5000,"Yes","No")</f>
        <v>No</v>
      </c>
      <c r="Y4338">
        <f>IF(CleanedData[[#This Row],[Recommend]]="Yes",1,0)</f>
        <v>0</v>
      </c>
      <c r="Z4338" s="6">
        <f>CleanedData[[#This Row],[Purchase Amount]]*0.15</f>
        <v>48.652500000000003</v>
      </c>
      <c r="AA4338" s="6">
        <f>CleanedData[[#This Row],[Purchase Amount]]*1.15</f>
        <v>373.0025</v>
      </c>
    </row>
    <row r="4339" spans="1:27" x14ac:dyDescent="0.3">
      <c r="A4339">
        <v>5251</v>
      </c>
      <c r="B4339" t="s">
        <v>4564</v>
      </c>
      <c r="C4339" s="1">
        <v>45412</v>
      </c>
      <c r="D4339">
        <v>73</v>
      </c>
      <c r="E4339" t="s">
        <v>60</v>
      </c>
      <c r="F4339" t="s">
        <v>130</v>
      </c>
      <c r="G4339" t="s">
        <v>214</v>
      </c>
      <c r="H4339">
        <v>3</v>
      </c>
      <c r="I4339" t="s">
        <v>42</v>
      </c>
      <c r="J4339" t="s">
        <v>69</v>
      </c>
      <c r="K4339" t="s">
        <v>64</v>
      </c>
      <c r="L4339" t="s">
        <v>45</v>
      </c>
      <c r="M4339" t="s">
        <v>180</v>
      </c>
      <c r="N4339" t="s">
        <v>48</v>
      </c>
      <c r="O4339" t="s">
        <v>89</v>
      </c>
      <c r="P4339" t="s">
        <v>49</v>
      </c>
      <c r="Q4339" t="s">
        <v>97</v>
      </c>
      <c r="R4339" s="6">
        <f>_xlfn.XLOOKUP(CleanedData[[#This Row],[Product]],'02_Lookup_Tables'!$A$2:$A$126,'02_Lookup_Tables'!$B$2:$B$126)</f>
        <v>134.01</v>
      </c>
      <c r="S4339" t="str">
        <f>VLOOKUP(CleanedData[[#This Row],[Product]],'02_Lookup_Tables'!$H$2:$I$126,2,FALSE)</f>
        <v>Food</v>
      </c>
      <c r="T4339" t="str">
        <f>VLOOKUP(CleanedData[[#This Row],[Province]],'02_Lookup_Tables'!$D$2:$E$10,2, FALSE)</f>
        <v>Eastern Region</v>
      </c>
      <c r="U4339" t="str" cm="1">
        <f t="array" ref="U4339">_xlfn.IFS(CleanedData[[#This Row],[Purchase Amount]]&lt;500,"Low",
CleanedData[[#This Row],[Purchase Amount]]&lt;5000,"Medium",
TRUE,"High")</f>
        <v>Low</v>
      </c>
      <c r="V4339" t="str">
        <f>TEXT(CleanedData[[#This Row],[Date]],"mmmm")</f>
        <v>April</v>
      </c>
      <c r="W4339" t="str">
        <f>"Q"&amp;ROUNDUP(MONTH(CleanedData[[#This Row],[Date]])/3,0)</f>
        <v>Q2</v>
      </c>
      <c r="X4339" t="str">
        <f>IF(CleanedData[[#This Row],[Purchase Amount]]&gt;=5000,"Yes","No")</f>
        <v>No</v>
      </c>
      <c r="Y4339">
        <f>IF(CleanedData[[#This Row],[Recommend]]="Yes",1,0)</f>
        <v>0</v>
      </c>
      <c r="Z4339" s="6">
        <f>CleanedData[[#This Row],[Purchase Amount]]*0.15</f>
        <v>20.101499999999998</v>
      </c>
      <c r="AA4339" s="6">
        <f>CleanedData[[#This Row],[Purchase Amount]]*1.15</f>
        <v>154.11149999999998</v>
      </c>
    </row>
    <row r="4340" spans="1:27" x14ac:dyDescent="0.3">
      <c r="A4340">
        <v>5252</v>
      </c>
      <c r="B4340" t="s">
        <v>4565</v>
      </c>
      <c r="C4340" s="1">
        <v>46010</v>
      </c>
      <c r="D4340">
        <v>32</v>
      </c>
      <c r="E4340" t="s">
        <v>60</v>
      </c>
      <c r="F4340" t="s">
        <v>77</v>
      </c>
      <c r="G4340" t="s">
        <v>99</v>
      </c>
      <c r="H4340">
        <v>4</v>
      </c>
      <c r="I4340" t="s">
        <v>42</v>
      </c>
      <c r="J4340" t="s">
        <v>69</v>
      </c>
      <c r="K4340" t="s">
        <v>64</v>
      </c>
      <c r="L4340" t="s">
        <v>42</v>
      </c>
      <c r="M4340" t="s">
        <v>56</v>
      </c>
      <c r="N4340" t="s">
        <v>96</v>
      </c>
      <c r="O4340" t="s">
        <v>148</v>
      </c>
      <c r="P4340" t="s">
        <v>49</v>
      </c>
      <c r="Q4340" t="s">
        <v>58</v>
      </c>
      <c r="R4340" s="6">
        <f>_xlfn.XLOOKUP(CleanedData[[#This Row],[Product]],'02_Lookup_Tables'!$A$2:$A$126,'02_Lookup_Tables'!$B$2:$B$126)</f>
        <v>43.23</v>
      </c>
      <c r="S4340" t="str">
        <f>VLOOKUP(CleanedData[[#This Row],[Product]],'02_Lookup_Tables'!$H$2:$I$126,2,FALSE)</f>
        <v>Food</v>
      </c>
      <c r="T4340" t="str">
        <f>VLOOKUP(CleanedData[[#This Row],[Province]],'02_Lookup_Tables'!$D$2:$E$10,2, FALSE)</f>
        <v>Central Region</v>
      </c>
      <c r="U4340" t="str" cm="1">
        <f t="array" ref="U4340">_xlfn.IFS(CleanedData[[#This Row],[Purchase Amount]]&lt;500,"Low",
CleanedData[[#This Row],[Purchase Amount]]&lt;5000,"Medium",
TRUE,"High")</f>
        <v>Low</v>
      </c>
      <c r="V4340" t="str">
        <f>TEXT(CleanedData[[#This Row],[Date]],"mmmm")</f>
        <v>December</v>
      </c>
      <c r="W4340" t="str">
        <f>"Q"&amp;ROUNDUP(MONTH(CleanedData[[#This Row],[Date]])/3,0)</f>
        <v>Q4</v>
      </c>
      <c r="X4340" t="str">
        <f>IF(CleanedData[[#This Row],[Purchase Amount]]&gt;=5000,"Yes","No")</f>
        <v>No</v>
      </c>
      <c r="Y4340">
        <f>IF(CleanedData[[#This Row],[Recommend]]="Yes",1,0)</f>
        <v>0</v>
      </c>
      <c r="Z4340" s="6">
        <f>CleanedData[[#This Row],[Purchase Amount]]*0.15</f>
        <v>6.4844999999999997</v>
      </c>
      <c r="AA4340" s="6">
        <f>CleanedData[[#This Row],[Purchase Amount]]*1.15</f>
        <v>49.714499999999994</v>
      </c>
    </row>
    <row r="4341" spans="1:27" x14ac:dyDescent="0.3">
      <c r="A4341">
        <v>5253</v>
      </c>
      <c r="B4341" t="s">
        <v>4566</v>
      </c>
      <c r="C4341" s="1">
        <v>45830</v>
      </c>
      <c r="D4341">
        <v>21</v>
      </c>
      <c r="E4341" t="s">
        <v>39</v>
      </c>
      <c r="F4341" t="s">
        <v>61</v>
      </c>
      <c r="G4341" t="s">
        <v>225</v>
      </c>
      <c r="H4341">
        <v>4</v>
      </c>
      <c r="I4341" t="s">
        <v>42</v>
      </c>
      <c r="J4341" t="s">
        <v>63</v>
      </c>
      <c r="K4341" t="s">
        <v>44</v>
      </c>
      <c r="L4341" t="s">
        <v>42</v>
      </c>
      <c r="M4341" t="s">
        <v>46</v>
      </c>
      <c r="N4341" t="s">
        <v>96</v>
      </c>
      <c r="O4341" t="s">
        <v>89</v>
      </c>
      <c r="P4341" t="s">
        <v>70</v>
      </c>
      <c r="Q4341" t="s">
        <v>66</v>
      </c>
      <c r="R4341" s="6">
        <f>_xlfn.XLOOKUP(CleanedData[[#This Row],[Product]],'02_Lookup_Tables'!$A$2:$A$126,'02_Lookup_Tables'!$B$2:$B$126)</f>
        <v>1094.3699999999999</v>
      </c>
      <c r="S4341" t="str">
        <f>VLOOKUP(CleanedData[[#This Row],[Product]],'02_Lookup_Tables'!$H$2:$I$126,2,FALSE)</f>
        <v>Apparel</v>
      </c>
      <c r="T4341" t="str">
        <f>VLOOKUP(CleanedData[[#This Row],[Province]],'02_Lookup_Tables'!$D$2:$E$10,2, FALSE)</f>
        <v>Southern Region</v>
      </c>
      <c r="U4341" t="str" cm="1">
        <f t="array" ref="U4341">_xlfn.IFS(CleanedData[[#This Row],[Purchase Amount]]&lt;500,"Low",
CleanedData[[#This Row],[Purchase Amount]]&lt;5000,"Medium",
TRUE,"High")</f>
        <v>Medium</v>
      </c>
      <c r="V4341" t="str">
        <f>TEXT(CleanedData[[#This Row],[Date]],"mmmm")</f>
        <v>June</v>
      </c>
      <c r="W4341" t="str">
        <f>"Q"&amp;ROUNDUP(MONTH(CleanedData[[#This Row],[Date]])/3,0)</f>
        <v>Q2</v>
      </c>
      <c r="X4341" t="str">
        <f>IF(CleanedData[[#This Row],[Purchase Amount]]&gt;=5000,"Yes","No")</f>
        <v>No</v>
      </c>
      <c r="Y4341">
        <f>IF(CleanedData[[#This Row],[Recommend]]="Yes",1,0)</f>
        <v>0</v>
      </c>
      <c r="Z4341" s="6">
        <f>CleanedData[[#This Row],[Purchase Amount]]*0.15</f>
        <v>164.15549999999999</v>
      </c>
      <c r="AA4341" s="6">
        <f>CleanedData[[#This Row],[Purchase Amount]]*1.15</f>
        <v>1258.5254999999997</v>
      </c>
    </row>
    <row r="4342" spans="1:27" x14ac:dyDescent="0.3">
      <c r="A4342">
        <v>5254</v>
      </c>
      <c r="B4342" t="s">
        <v>4567</v>
      </c>
      <c r="C4342" s="1">
        <v>45811</v>
      </c>
      <c r="D4342">
        <v>23</v>
      </c>
      <c r="E4342" t="s">
        <v>60</v>
      </c>
      <c r="F4342" t="s">
        <v>77</v>
      </c>
      <c r="G4342" t="s">
        <v>317</v>
      </c>
      <c r="H4342">
        <v>2</v>
      </c>
      <c r="I4342" t="s">
        <v>45</v>
      </c>
      <c r="J4342" t="s">
        <v>74</v>
      </c>
      <c r="K4342" t="s">
        <v>64</v>
      </c>
      <c r="L4342" t="s">
        <v>45</v>
      </c>
      <c r="M4342" t="s">
        <v>165</v>
      </c>
      <c r="N4342" t="s">
        <v>47</v>
      </c>
      <c r="O4342" t="s">
        <v>89</v>
      </c>
      <c r="P4342" t="s">
        <v>49</v>
      </c>
      <c r="Q4342" t="s">
        <v>66</v>
      </c>
      <c r="R4342" s="6">
        <f>_xlfn.XLOOKUP(CleanedData[[#This Row],[Product]],'02_Lookup_Tables'!$A$2:$A$126,'02_Lookup_Tables'!$B$2:$B$126)</f>
        <v>10347.709999999999</v>
      </c>
      <c r="S4342" t="str">
        <f>VLOOKUP(CleanedData[[#This Row],[Product]],'02_Lookup_Tables'!$H$2:$I$126,2,FALSE)</f>
        <v>Home Devices</v>
      </c>
      <c r="T4342" t="str">
        <f>VLOOKUP(CleanedData[[#This Row],[Province]],'02_Lookup_Tables'!$D$2:$E$10,2, FALSE)</f>
        <v>Central Region</v>
      </c>
      <c r="U4342" t="str" cm="1">
        <f t="array" ref="U4342">_xlfn.IFS(CleanedData[[#This Row],[Purchase Amount]]&lt;500,"Low",
CleanedData[[#This Row],[Purchase Amount]]&lt;5000,"Medium",
TRUE,"High")</f>
        <v>High</v>
      </c>
      <c r="V4342" t="str">
        <f>TEXT(CleanedData[[#This Row],[Date]],"mmmm")</f>
        <v>June</v>
      </c>
      <c r="W4342" t="str">
        <f>"Q"&amp;ROUNDUP(MONTH(CleanedData[[#This Row],[Date]])/3,0)</f>
        <v>Q2</v>
      </c>
      <c r="X4342" t="str">
        <f>IF(CleanedData[[#This Row],[Purchase Amount]]&gt;=5000,"Yes","No")</f>
        <v>Yes</v>
      </c>
      <c r="Y4342">
        <f>IF(CleanedData[[#This Row],[Recommend]]="Yes",1,0)</f>
        <v>1</v>
      </c>
      <c r="Z4342" s="6">
        <f>CleanedData[[#This Row],[Purchase Amount]]*0.15</f>
        <v>1552.1564999999998</v>
      </c>
      <c r="AA4342" s="6">
        <f>CleanedData[[#This Row],[Purchase Amount]]*1.15</f>
        <v>11899.866499999998</v>
      </c>
    </row>
    <row r="4343" spans="1:27" x14ac:dyDescent="0.3">
      <c r="A4343">
        <v>5255</v>
      </c>
      <c r="B4343" t="s">
        <v>4568</v>
      </c>
      <c r="C4343" s="1">
        <v>45600</v>
      </c>
      <c r="D4343">
        <v>67</v>
      </c>
      <c r="E4343" t="s">
        <v>60</v>
      </c>
      <c r="F4343" t="s">
        <v>108</v>
      </c>
      <c r="G4343" t="s">
        <v>311</v>
      </c>
      <c r="H4343">
        <v>4</v>
      </c>
      <c r="I4343" t="s">
        <v>42</v>
      </c>
      <c r="J4343" t="s">
        <v>74</v>
      </c>
      <c r="K4343" t="s">
        <v>64</v>
      </c>
      <c r="L4343" t="s">
        <v>42</v>
      </c>
      <c r="M4343" t="s">
        <v>106</v>
      </c>
      <c r="N4343" t="s">
        <v>96</v>
      </c>
      <c r="O4343" t="s">
        <v>148</v>
      </c>
      <c r="P4343" t="s">
        <v>49</v>
      </c>
      <c r="Q4343" t="s">
        <v>97</v>
      </c>
      <c r="R4343" s="6">
        <f>_xlfn.XLOOKUP(CleanedData[[#This Row],[Product]],'02_Lookup_Tables'!$A$2:$A$126,'02_Lookup_Tables'!$B$2:$B$126)</f>
        <v>954.6</v>
      </c>
      <c r="S4343" t="str">
        <f>VLOOKUP(CleanedData[[#This Row],[Product]],'02_Lookup_Tables'!$H$2:$I$126,2,FALSE)</f>
        <v>Apparel</v>
      </c>
      <c r="T4343" t="str">
        <f>VLOOKUP(CleanedData[[#This Row],[Province]],'02_Lookup_Tables'!$D$2:$E$10,2, FALSE)</f>
        <v>Gauteng Region</v>
      </c>
      <c r="U4343" t="str" cm="1">
        <f t="array" ref="U4343">_xlfn.IFS(CleanedData[[#This Row],[Purchase Amount]]&lt;500,"Low",
CleanedData[[#This Row],[Purchase Amount]]&lt;5000,"Medium",
TRUE,"High")</f>
        <v>Medium</v>
      </c>
      <c r="V4343" t="str">
        <f>TEXT(CleanedData[[#This Row],[Date]],"mmmm")</f>
        <v>November</v>
      </c>
      <c r="W4343" t="str">
        <f>"Q"&amp;ROUNDUP(MONTH(CleanedData[[#This Row],[Date]])/3,0)</f>
        <v>Q4</v>
      </c>
      <c r="X4343" t="str">
        <f>IF(CleanedData[[#This Row],[Purchase Amount]]&gt;=5000,"Yes","No")</f>
        <v>No</v>
      </c>
      <c r="Y4343">
        <f>IF(CleanedData[[#This Row],[Recommend]]="Yes",1,0)</f>
        <v>0</v>
      </c>
      <c r="Z4343" s="6">
        <f>CleanedData[[#This Row],[Purchase Amount]]*0.15</f>
        <v>143.19</v>
      </c>
      <c r="AA4343" s="6">
        <f>CleanedData[[#This Row],[Purchase Amount]]*1.15</f>
        <v>1097.79</v>
      </c>
    </row>
    <row r="4344" spans="1:27" x14ac:dyDescent="0.3">
      <c r="A4344">
        <v>5256</v>
      </c>
      <c r="B4344" t="s">
        <v>4569</v>
      </c>
      <c r="C4344" s="1">
        <v>46022</v>
      </c>
      <c r="D4344">
        <v>76</v>
      </c>
      <c r="E4344" t="s">
        <v>39</v>
      </c>
      <c r="F4344" t="s">
        <v>130</v>
      </c>
      <c r="G4344" t="s">
        <v>269</v>
      </c>
      <c r="H4344">
        <v>1</v>
      </c>
      <c r="I4344" t="s">
        <v>42</v>
      </c>
      <c r="J4344" t="s">
        <v>54</v>
      </c>
      <c r="K4344" t="s">
        <v>64</v>
      </c>
      <c r="L4344" t="s">
        <v>42</v>
      </c>
      <c r="M4344" t="s">
        <v>92</v>
      </c>
      <c r="N4344" t="s">
        <v>80</v>
      </c>
      <c r="O4344" t="s">
        <v>89</v>
      </c>
      <c r="P4344" t="s">
        <v>49</v>
      </c>
      <c r="Q4344" t="s">
        <v>97</v>
      </c>
      <c r="R4344" s="6">
        <f>_xlfn.XLOOKUP(CleanedData[[#This Row],[Product]],'02_Lookup_Tables'!$A$2:$A$126,'02_Lookup_Tables'!$B$2:$B$126)</f>
        <v>1604.87</v>
      </c>
      <c r="S4344" t="str">
        <f>VLOOKUP(CleanedData[[#This Row],[Product]],'02_Lookup_Tables'!$H$2:$I$126,2,FALSE)</f>
        <v>Accessories</v>
      </c>
      <c r="T4344" t="str">
        <f>VLOOKUP(CleanedData[[#This Row],[Province]],'02_Lookup_Tables'!$D$2:$E$10,2, FALSE)</f>
        <v>Eastern Region</v>
      </c>
      <c r="U4344" t="str" cm="1">
        <f t="array" ref="U4344">_xlfn.IFS(CleanedData[[#This Row],[Purchase Amount]]&lt;500,"Low",
CleanedData[[#This Row],[Purchase Amount]]&lt;5000,"Medium",
TRUE,"High")</f>
        <v>Medium</v>
      </c>
      <c r="V4344" t="str">
        <f>TEXT(CleanedData[[#This Row],[Date]],"mmmm")</f>
        <v>December</v>
      </c>
      <c r="W4344" t="str">
        <f>"Q"&amp;ROUNDUP(MONTH(CleanedData[[#This Row],[Date]])/3,0)</f>
        <v>Q4</v>
      </c>
      <c r="X4344" t="str">
        <f>IF(CleanedData[[#This Row],[Purchase Amount]]&gt;=5000,"Yes","No")</f>
        <v>No</v>
      </c>
      <c r="Y4344">
        <f>IF(CleanedData[[#This Row],[Recommend]]="Yes",1,0)</f>
        <v>0</v>
      </c>
      <c r="Z4344" s="6">
        <f>CleanedData[[#This Row],[Purchase Amount]]*0.15</f>
        <v>240.73049999999998</v>
      </c>
      <c r="AA4344" s="6">
        <f>CleanedData[[#This Row],[Purchase Amount]]*1.15</f>
        <v>1845.6004999999998</v>
      </c>
    </row>
    <row r="4345" spans="1:27" x14ac:dyDescent="0.3">
      <c r="A4345">
        <v>5257</v>
      </c>
      <c r="B4345" t="s">
        <v>4570</v>
      </c>
      <c r="C4345" s="1">
        <v>45311</v>
      </c>
      <c r="D4345">
        <v>46</v>
      </c>
      <c r="E4345" t="s">
        <v>60</v>
      </c>
      <c r="F4345" t="s">
        <v>72</v>
      </c>
      <c r="G4345" t="s">
        <v>73</v>
      </c>
      <c r="H4345">
        <v>4</v>
      </c>
      <c r="I4345" t="s">
        <v>45</v>
      </c>
      <c r="J4345" t="s">
        <v>54</v>
      </c>
      <c r="K4345" t="s">
        <v>44</v>
      </c>
      <c r="L4345" t="s">
        <v>45</v>
      </c>
      <c r="M4345" t="s">
        <v>136</v>
      </c>
      <c r="N4345" t="s">
        <v>96</v>
      </c>
      <c r="O4345" t="s">
        <v>89</v>
      </c>
      <c r="P4345" t="s">
        <v>70</v>
      </c>
      <c r="Q4345" t="s">
        <v>93</v>
      </c>
      <c r="R4345" s="6">
        <f>_xlfn.XLOOKUP(CleanedData[[#This Row],[Product]],'02_Lookup_Tables'!$A$2:$A$126,'02_Lookup_Tables'!$B$2:$B$126)</f>
        <v>84.23</v>
      </c>
      <c r="S4345" t="str">
        <f>VLOOKUP(CleanedData[[#This Row],[Product]],'02_Lookup_Tables'!$H$2:$I$126,2,FALSE)</f>
        <v>Food</v>
      </c>
      <c r="T4345" t="str">
        <f>VLOOKUP(CleanedData[[#This Row],[Province]],'02_Lookup_Tables'!$D$2:$E$10,2, FALSE)</f>
        <v>Central Region</v>
      </c>
      <c r="U4345" t="str" cm="1">
        <f t="array" ref="U4345">_xlfn.IFS(CleanedData[[#This Row],[Purchase Amount]]&lt;500,"Low",
CleanedData[[#This Row],[Purchase Amount]]&lt;5000,"Medium",
TRUE,"High")</f>
        <v>Low</v>
      </c>
      <c r="V4345" t="str">
        <f>TEXT(CleanedData[[#This Row],[Date]],"mmmm")</f>
        <v>January</v>
      </c>
      <c r="W4345" t="str">
        <f>"Q"&amp;ROUNDUP(MONTH(CleanedData[[#This Row],[Date]])/3,0)</f>
        <v>Q1</v>
      </c>
      <c r="X4345" t="str">
        <f>IF(CleanedData[[#This Row],[Purchase Amount]]&gt;=5000,"Yes","No")</f>
        <v>No</v>
      </c>
      <c r="Y4345">
        <f>IF(CleanedData[[#This Row],[Recommend]]="Yes",1,0)</f>
        <v>1</v>
      </c>
      <c r="Z4345" s="6">
        <f>CleanedData[[#This Row],[Purchase Amount]]*0.15</f>
        <v>12.634500000000001</v>
      </c>
      <c r="AA4345" s="6">
        <f>CleanedData[[#This Row],[Purchase Amount]]*1.15</f>
        <v>96.864499999999992</v>
      </c>
    </row>
    <row r="4346" spans="1:27" x14ac:dyDescent="0.3">
      <c r="A4346">
        <v>5259</v>
      </c>
      <c r="B4346" t="s">
        <v>4571</v>
      </c>
      <c r="C4346" s="1">
        <v>45469</v>
      </c>
      <c r="D4346">
        <v>41</v>
      </c>
      <c r="E4346" t="s">
        <v>52</v>
      </c>
      <c r="F4346" t="s">
        <v>40</v>
      </c>
      <c r="G4346" t="s">
        <v>501</v>
      </c>
      <c r="H4346">
        <v>2</v>
      </c>
      <c r="I4346" t="s">
        <v>45</v>
      </c>
      <c r="J4346" t="s">
        <v>43</v>
      </c>
      <c r="K4346" t="s">
        <v>44</v>
      </c>
      <c r="L4346" t="s">
        <v>42</v>
      </c>
      <c r="M4346" t="s">
        <v>85</v>
      </c>
      <c r="N4346" t="s">
        <v>47</v>
      </c>
      <c r="O4346" t="s">
        <v>48</v>
      </c>
      <c r="P4346" t="s">
        <v>49</v>
      </c>
      <c r="Q4346" t="s">
        <v>81</v>
      </c>
      <c r="R4346" s="6">
        <f>_xlfn.XLOOKUP(CleanedData[[#This Row],[Product]],'02_Lookup_Tables'!$A$2:$A$126,'02_Lookup_Tables'!$B$2:$B$126)</f>
        <v>1482.94</v>
      </c>
      <c r="S4346" t="str">
        <f>VLOOKUP(CleanedData[[#This Row],[Product]],'02_Lookup_Tables'!$H$2:$I$126,2,FALSE)</f>
        <v>Home Devices</v>
      </c>
      <c r="T4346" t="str">
        <f>VLOOKUP(CleanedData[[#This Row],[Province]],'02_Lookup_Tables'!$D$2:$E$10,2, FALSE)</f>
        <v>Northern Region</v>
      </c>
      <c r="U4346" t="str" cm="1">
        <f t="array" ref="U4346">_xlfn.IFS(CleanedData[[#This Row],[Purchase Amount]]&lt;500,"Low",
CleanedData[[#This Row],[Purchase Amount]]&lt;5000,"Medium",
TRUE,"High")</f>
        <v>Medium</v>
      </c>
      <c r="V4346" t="str">
        <f>TEXT(CleanedData[[#This Row],[Date]],"mmmm")</f>
        <v>June</v>
      </c>
      <c r="W4346" t="str">
        <f>"Q"&amp;ROUNDUP(MONTH(CleanedData[[#This Row],[Date]])/3,0)</f>
        <v>Q2</v>
      </c>
      <c r="X4346" t="str">
        <f>IF(CleanedData[[#This Row],[Purchase Amount]]&gt;=5000,"Yes","No")</f>
        <v>No</v>
      </c>
      <c r="Y4346">
        <f>IF(CleanedData[[#This Row],[Recommend]]="Yes",1,0)</f>
        <v>1</v>
      </c>
      <c r="Z4346" s="6">
        <f>CleanedData[[#This Row],[Purchase Amount]]*0.15</f>
        <v>222.441</v>
      </c>
      <c r="AA4346" s="6">
        <f>CleanedData[[#This Row],[Purchase Amount]]*1.15</f>
        <v>1705.3809999999999</v>
      </c>
    </row>
    <row r="4347" spans="1:27" x14ac:dyDescent="0.3">
      <c r="A4347">
        <v>5260</v>
      </c>
      <c r="B4347" t="s">
        <v>4572</v>
      </c>
      <c r="C4347" s="1">
        <v>45410</v>
      </c>
      <c r="D4347">
        <v>56</v>
      </c>
      <c r="E4347" t="s">
        <v>52</v>
      </c>
      <c r="F4347" t="s">
        <v>72</v>
      </c>
      <c r="G4347" t="s">
        <v>87</v>
      </c>
      <c r="H4347">
        <v>3</v>
      </c>
      <c r="I4347" t="s">
        <v>45</v>
      </c>
      <c r="J4347" t="s">
        <v>54</v>
      </c>
      <c r="K4347" t="s">
        <v>64</v>
      </c>
      <c r="L4347" t="s">
        <v>42</v>
      </c>
      <c r="M4347" t="s">
        <v>85</v>
      </c>
      <c r="N4347" t="s">
        <v>48</v>
      </c>
      <c r="O4347" t="s">
        <v>48</v>
      </c>
      <c r="P4347" t="s">
        <v>70</v>
      </c>
      <c r="Q4347" t="s">
        <v>50</v>
      </c>
      <c r="R4347" s="6">
        <f>_xlfn.XLOOKUP(CleanedData[[#This Row],[Product]],'02_Lookup_Tables'!$A$2:$A$126,'02_Lookup_Tables'!$B$2:$B$126)</f>
        <v>409.06</v>
      </c>
      <c r="S4347" t="str">
        <f>VLOOKUP(CleanedData[[#This Row],[Product]],'02_Lookup_Tables'!$H$2:$I$126,2,FALSE)</f>
        <v>Home Devices</v>
      </c>
      <c r="T4347" t="str">
        <f>VLOOKUP(CleanedData[[#This Row],[Province]],'02_Lookup_Tables'!$D$2:$E$10,2, FALSE)</f>
        <v>Central Region</v>
      </c>
      <c r="U4347" t="str" cm="1">
        <f t="array" ref="U4347">_xlfn.IFS(CleanedData[[#This Row],[Purchase Amount]]&lt;500,"Low",
CleanedData[[#This Row],[Purchase Amount]]&lt;5000,"Medium",
TRUE,"High")</f>
        <v>Low</v>
      </c>
      <c r="V4347" t="str">
        <f>TEXT(CleanedData[[#This Row],[Date]],"mmmm")</f>
        <v>April</v>
      </c>
      <c r="W4347" t="str">
        <f>"Q"&amp;ROUNDUP(MONTH(CleanedData[[#This Row],[Date]])/3,0)</f>
        <v>Q2</v>
      </c>
      <c r="X4347" t="str">
        <f>IF(CleanedData[[#This Row],[Purchase Amount]]&gt;=5000,"Yes","No")</f>
        <v>No</v>
      </c>
      <c r="Y4347">
        <f>IF(CleanedData[[#This Row],[Recommend]]="Yes",1,0)</f>
        <v>1</v>
      </c>
      <c r="Z4347" s="6">
        <f>CleanedData[[#This Row],[Purchase Amount]]*0.15</f>
        <v>61.358999999999995</v>
      </c>
      <c r="AA4347" s="6">
        <f>CleanedData[[#This Row],[Purchase Amount]]*1.15</f>
        <v>470.41899999999998</v>
      </c>
    </row>
    <row r="4348" spans="1:27" x14ac:dyDescent="0.3">
      <c r="A4348">
        <v>5261</v>
      </c>
      <c r="B4348" t="s">
        <v>4573</v>
      </c>
      <c r="C4348" s="1">
        <v>45630</v>
      </c>
      <c r="D4348">
        <v>61</v>
      </c>
      <c r="E4348" t="s">
        <v>39</v>
      </c>
      <c r="F4348" t="s">
        <v>61</v>
      </c>
      <c r="G4348" t="s">
        <v>374</v>
      </c>
      <c r="H4348">
        <v>3</v>
      </c>
      <c r="I4348" t="s">
        <v>42</v>
      </c>
      <c r="J4348" t="s">
        <v>63</v>
      </c>
      <c r="K4348" t="s">
        <v>44</v>
      </c>
      <c r="L4348" t="s">
        <v>45</v>
      </c>
      <c r="M4348" t="s">
        <v>56</v>
      </c>
      <c r="N4348" t="s">
        <v>48</v>
      </c>
      <c r="O4348" t="s">
        <v>148</v>
      </c>
      <c r="P4348" t="s">
        <v>49</v>
      </c>
      <c r="Q4348" t="s">
        <v>50</v>
      </c>
      <c r="R4348" s="6">
        <f>_xlfn.XLOOKUP(CleanedData[[#This Row],[Product]],'02_Lookup_Tables'!$A$2:$A$126,'02_Lookup_Tables'!$B$2:$B$126)</f>
        <v>2906.97</v>
      </c>
      <c r="S4348" t="str">
        <f>VLOOKUP(CleanedData[[#This Row],[Product]],'02_Lookup_Tables'!$H$2:$I$126,2,FALSE)</f>
        <v>Home &amp; Living</v>
      </c>
      <c r="T4348" t="str">
        <f>VLOOKUP(CleanedData[[#This Row],[Province]],'02_Lookup_Tables'!$D$2:$E$10,2, FALSE)</f>
        <v>Southern Region</v>
      </c>
      <c r="U4348" t="str" cm="1">
        <f t="array" ref="U4348">_xlfn.IFS(CleanedData[[#This Row],[Purchase Amount]]&lt;500,"Low",
CleanedData[[#This Row],[Purchase Amount]]&lt;5000,"Medium",
TRUE,"High")</f>
        <v>Medium</v>
      </c>
      <c r="V4348" t="str">
        <f>TEXT(CleanedData[[#This Row],[Date]],"mmmm")</f>
        <v>December</v>
      </c>
      <c r="W4348" t="str">
        <f>"Q"&amp;ROUNDUP(MONTH(CleanedData[[#This Row],[Date]])/3,0)</f>
        <v>Q4</v>
      </c>
      <c r="X4348" t="str">
        <f>IF(CleanedData[[#This Row],[Purchase Amount]]&gt;=5000,"Yes","No")</f>
        <v>No</v>
      </c>
      <c r="Y4348">
        <f>IF(CleanedData[[#This Row],[Recommend]]="Yes",1,0)</f>
        <v>0</v>
      </c>
      <c r="Z4348" s="6">
        <f>CleanedData[[#This Row],[Purchase Amount]]*0.15</f>
        <v>436.04549999999995</v>
      </c>
      <c r="AA4348" s="6">
        <f>CleanedData[[#This Row],[Purchase Amount]]*1.15</f>
        <v>3343.0154999999995</v>
      </c>
    </row>
    <row r="4349" spans="1:27" x14ac:dyDescent="0.3">
      <c r="A4349">
        <v>5262</v>
      </c>
      <c r="B4349" t="s">
        <v>4574</v>
      </c>
      <c r="C4349" s="1">
        <v>45424</v>
      </c>
      <c r="D4349">
        <v>34</v>
      </c>
      <c r="E4349" t="s">
        <v>39</v>
      </c>
      <c r="F4349" t="s">
        <v>72</v>
      </c>
      <c r="G4349" t="s">
        <v>472</v>
      </c>
      <c r="H4349">
        <v>3</v>
      </c>
      <c r="I4349" t="s">
        <v>42</v>
      </c>
      <c r="J4349" t="s">
        <v>54</v>
      </c>
      <c r="K4349" t="s">
        <v>55</v>
      </c>
      <c r="L4349" t="s">
        <v>42</v>
      </c>
      <c r="M4349" t="s">
        <v>46</v>
      </c>
      <c r="N4349" t="s">
        <v>48</v>
      </c>
      <c r="O4349" t="s">
        <v>89</v>
      </c>
      <c r="P4349" t="s">
        <v>49</v>
      </c>
      <c r="Q4349" t="s">
        <v>58</v>
      </c>
      <c r="R4349" s="6">
        <f>_xlfn.XLOOKUP(CleanedData[[#This Row],[Product]],'02_Lookup_Tables'!$A$2:$A$126,'02_Lookup_Tables'!$B$2:$B$126)</f>
        <v>2216.12</v>
      </c>
      <c r="S4349" t="str">
        <f>VLOOKUP(CleanedData[[#This Row],[Product]],'02_Lookup_Tables'!$H$2:$I$126,2,FALSE)</f>
        <v>Beauty &amp; Personal Care</v>
      </c>
      <c r="T4349" t="str">
        <f>VLOOKUP(CleanedData[[#This Row],[Province]],'02_Lookup_Tables'!$D$2:$E$10,2, FALSE)</f>
        <v>Central Region</v>
      </c>
      <c r="U4349" t="str" cm="1">
        <f t="array" ref="U4349">_xlfn.IFS(CleanedData[[#This Row],[Purchase Amount]]&lt;500,"Low",
CleanedData[[#This Row],[Purchase Amount]]&lt;5000,"Medium",
TRUE,"High")</f>
        <v>Medium</v>
      </c>
      <c r="V4349" t="str">
        <f>TEXT(CleanedData[[#This Row],[Date]],"mmmm")</f>
        <v>May</v>
      </c>
      <c r="W4349" t="str">
        <f>"Q"&amp;ROUNDUP(MONTH(CleanedData[[#This Row],[Date]])/3,0)</f>
        <v>Q2</v>
      </c>
      <c r="X4349" t="str">
        <f>IF(CleanedData[[#This Row],[Purchase Amount]]&gt;=5000,"Yes","No")</f>
        <v>No</v>
      </c>
      <c r="Y4349">
        <f>IF(CleanedData[[#This Row],[Recommend]]="Yes",1,0)</f>
        <v>0</v>
      </c>
      <c r="Z4349" s="6">
        <f>CleanedData[[#This Row],[Purchase Amount]]*0.15</f>
        <v>332.41799999999995</v>
      </c>
      <c r="AA4349" s="6">
        <f>CleanedData[[#This Row],[Purchase Amount]]*1.15</f>
        <v>2548.5379999999996</v>
      </c>
    </row>
    <row r="4350" spans="1:27" x14ac:dyDescent="0.3">
      <c r="A4350">
        <v>5263</v>
      </c>
      <c r="B4350" t="s">
        <v>4575</v>
      </c>
      <c r="C4350" s="1">
        <v>45664</v>
      </c>
      <c r="D4350">
        <v>29</v>
      </c>
      <c r="E4350" t="s">
        <v>39</v>
      </c>
      <c r="F4350" t="s">
        <v>108</v>
      </c>
      <c r="G4350" t="s">
        <v>102</v>
      </c>
      <c r="H4350">
        <v>2</v>
      </c>
      <c r="I4350" t="s">
        <v>42</v>
      </c>
      <c r="J4350" t="s">
        <v>74</v>
      </c>
      <c r="K4350" t="s">
        <v>55</v>
      </c>
      <c r="L4350" t="s">
        <v>45</v>
      </c>
      <c r="M4350" t="s">
        <v>85</v>
      </c>
      <c r="N4350" t="s">
        <v>47</v>
      </c>
      <c r="O4350" t="s">
        <v>48</v>
      </c>
      <c r="P4350" t="s">
        <v>49</v>
      </c>
      <c r="Q4350" t="s">
        <v>58</v>
      </c>
      <c r="R4350" s="6">
        <f>_xlfn.XLOOKUP(CleanedData[[#This Row],[Product]],'02_Lookup_Tables'!$A$2:$A$126,'02_Lookup_Tables'!$B$2:$B$126)</f>
        <v>276.82</v>
      </c>
      <c r="S4350" t="str">
        <f>VLOOKUP(CleanedData[[#This Row],[Product]],'02_Lookup_Tables'!$H$2:$I$126,2,FALSE)</f>
        <v>Home &amp; Living</v>
      </c>
      <c r="T4350" t="str">
        <f>VLOOKUP(CleanedData[[#This Row],[Province]],'02_Lookup_Tables'!$D$2:$E$10,2, FALSE)</f>
        <v>Gauteng Region</v>
      </c>
      <c r="U4350" t="str" cm="1">
        <f t="array" ref="U4350">_xlfn.IFS(CleanedData[[#This Row],[Purchase Amount]]&lt;500,"Low",
CleanedData[[#This Row],[Purchase Amount]]&lt;5000,"Medium",
TRUE,"High")</f>
        <v>Low</v>
      </c>
      <c r="V4350" t="str">
        <f>TEXT(CleanedData[[#This Row],[Date]],"mmmm")</f>
        <v>January</v>
      </c>
      <c r="W4350" t="str">
        <f>"Q"&amp;ROUNDUP(MONTH(CleanedData[[#This Row],[Date]])/3,0)</f>
        <v>Q1</v>
      </c>
      <c r="X4350" t="str">
        <f>IF(CleanedData[[#This Row],[Purchase Amount]]&gt;=5000,"Yes","No")</f>
        <v>No</v>
      </c>
      <c r="Y4350">
        <f>IF(CleanedData[[#This Row],[Recommend]]="Yes",1,0)</f>
        <v>0</v>
      </c>
      <c r="Z4350" s="6">
        <f>CleanedData[[#This Row],[Purchase Amount]]*0.15</f>
        <v>41.522999999999996</v>
      </c>
      <c r="AA4350" s="6">
        <f>CleanedData[[#This Row],[Purchase Amount]]*1.15</f>
        <v>318.34299999999996</v>
      </c>
    </row>
    <row r="4351" spans="1:27" x14ac:dyDescent="0.3">
      <c r="A4351">
        <v>5264</v>
      </c>
      <c r="B4351" t="s">
        <v>4576</v>
      </c>
      <c r="C4351" s="1">
        <v>45587</v>
      </c>
      <c r="D4351">
        <v>61</v>
      </c>
      <c r="E4351" t="s">
        <v>60</v>
      </c>
      <c r="F4351" t="s">
        <v>40</v>
      </c>
      <c r="G4351" t="s">
        <v>122</v>
      </c>
      <c r="H4351">
        <v>2</v>
      </c>
      <c r="I4351" t="s">
        <v>42</v>
      </c>
      <c r="J4351" t="s">
        <v>43</v>
      </c>
      <c r="K4351" t="s">
        <v>55</v>
      </c>
      <c r="L4351" t="s">
        <v>45</v>
      </c>
      <c r="N4351" t="s">
        <v>47</v>
      </c>
      <c r="O4351" t="s">
        <v>134</v>
      </c>
      <c r="P4351" t="s">
        <v>8646</v>
      </c>
      <c r="Q4351" t="s">
        <v>50</v>
      </c>
      <c r="R4351" s="6">
        <f>_xlfn.XLOOKUP(CleanedData[[#This Row],[Product]],'02_Lookup_Tables'!$A$2:$A$126,'02_Lookup_Tables'!$B$2:$B$126)</f>
        <v>1712.08</v>
      </c>
      <c r="S4351" t="str">
        <f>VLOOKUP(CleanedData[[#This Row],[Product]],'02_Lookup_Tables'!$H$2:$I$126,2,FALSE)</f>
        <v>Home &amp; Living</v>
      </c>
      <c r="T4351" t="str">
        <f>VLOOKUP(CleanedData[[#This Row],[Province]],'02_Lookup_Tables'!$D$2:$E$10,2, FALSE)</f>
        <v>Northern Region</v>
      </c>
      <c r="U4351" t="str" cm="1">
        <f t="array" ref="U4351">_xlfn.IFS(CleanedData[[#This Row],[Purchase Amount]]&lt;500,"Low",
CleanedData[[#This Row],[Purchase Amount]]&lt;5000,"Medium",
TRUE,"High")</f>
        <v>Medium</v>
      </c>
      <c r="V4351" t="str">
        <f>TEXT(CleanedData[[#This Row],[Date]],"mmmm")</f>
        <v>October</v>
      </c>
      <c r="W4351" t="str">
        <f>"Q"&amp;ROUNDUP(MONTH(CleanedData[[#This Row],[Date]])/3,0)</f>
        <v>Q4</v>
      </c>
      <c r="X4351" t="str">
        <f>IF(CleanedData[[#This Row],[Purchase Amount]]&gt;=5000,"Yes","No")</f>
        <v>No</v>
      </c>
      <c r="Y4351">
        <f>IF(CleanedData[[#This Row],[Recommend]]="Yes",1,0)</f>
        <v>0</v>
      </c>
      <c r="Z4351" s="6">
        <f>CleanedData[[#This Row],[Purchase Amount]]*0.15</f>
        <v>256.81199999999995</v>
      </c>
      <c r="AA4351" s="6">
        <f>CleanedData[[#This Row],[Purchase Amount]]*1.15</f>
        <v>1968.8919999999998</v>
      </c>
    </row>
    <row r="4352" spans="1:27" x14ac:dyDescent="0.3">
      <c r="A4352">
        <v>5265</v>
      </c>
      <c r="B4352" t="s">
        <v>4577</v>
      </c>
      <c r="C4352" s="1">
        <v>45756</v>
      </c>
      <c r="D4352">
        <v>45</v>
      </c>
      <c r="E4352" t="s">
        <v>60</v>
      </c>
      <c r="F4352" t="s">
        <v>83</v>
      </c>
      <c r="G4352" t="s">
        <v>307</v>
      </c>
      <c r="H4352">
        <v>2</v>
      </c>
      <c r="I4352" t="s">
        <v>42</v>
      </c>
      <c r="J4352" t="s">
        <v>63</v>
      </c>
      <c r="K4352" t="s">
        <v>55</v>
      </c>
      <c r="L4352" t="s">
        <v>45</v>
      </c>
      <c r="M4352" t="s">
        <v>180</v>
      </c>
      <c r="N4352" t="s">
        <v>47</v>
      </c>
      <c r="O4352" t="s">
        <v>89</v>
      </c>
      <c r="P4352" t="s">
        <v>49</v>
      </c>
      <c r="Q4352" t="s">
        <v>93</v>
      </c>
      <c r="R4352" s="6">
        <f>_xlfn.XLOOKUP(CleanedData[[#This Row],[Product]],'02_Lookup_Tables'!$A$2:$A$126,'02_Lookup_Tables'!$B$2:$B$126)</f>
        <v>824.74</v>
      </c>
      <c r="S4352" t="str">
        <f>VLOOKUP(CleanedData[[#This Row],[Product]],'02_Lookup_Tables'!$H$2:$I$126,2,FALSE)</f>
        <v>Apparel</v>
      </c>
      <c r="T4352" t="str">
        <f>VLOOKUP(CleanedData[[#This Row],[Province]],'02_Lookup_Tables'!$D$2:$E$10,2, FALSE)</f>
        <v>Western Region</v>
      </c>
      <c r="U4352" t="str" cm="1">
        <f t="array" ref="U4352">_xlfn.IFS(CleanedData[[#This Row],[Purchase Amount]]&lt;500,"Low",
CleanedData[[#This Row],[Purchase Amount]]&lt;5000,"Medium",
TRUE,"High")</f>
        <v>Medium</v>
      </c>
      <c r="V4352" t="str">
        <f>TEXT(CleanedData[[#This Row],[Date]],"mmmm")</f>
        <v>April</v>
      </c>
      <c r="W4352" t="str">
        <f>"Q"&amp;ROUNDUP(MONTH(CleanedData[[#This Row],[Date]])/3,0)</f>
        <v>Q2</v>
      </c>
      <c r="X4352" t="str">
        <f>IF(CleanedData[[#This Row],[Purchase Amount]]&gt;=5000,"Yes","No")</f>
        <v>No</v>
      </c>
      <c r="Y4352">
        <f>IF(CleanedData[[#This Row],[Recommend]]="Yes",1,0)</f>
        <v>0</v>
      </c>
      <c r="Z4352" s="6">
        <f>CleanedData[[#This Row],[Purchase Amount]]*0.15</f>
        <v>123.711</v>
      </c>
      <c r="AA4352" s="6">
        <f>CleanedData[[#This Row],[Purchase Amount]]*1.15</f>
        <v>948.45099999999991</v>
      </c>
    </row>
    <row r="4353" spans="1:27" x14ac:dyDescent="0.3">
      <c r="A4353">
        <v>5266</v>
      </c>
      <c r="B4353" t="s">
        <v>4578</v>
      </c>
      <c r="C4353" s="1">
        <v>45660</v>
      </c>
      <c r="D4353">
        <v>24</v>
      </c>
      <c r="E4353" t="s">
        <v>52</v>
      </c>
      <c r="F4353" t="s">
        <v>77</v>
      </c>
      <c r="G4353" t="s">
        <v>105</v>
      </c>
      <c r="H4353">
        <v>1</v>
      </c>
      <c r="I4353" t="s">
        <v>42</v>
      </c>
      <c r="J4353" t="s">
        <v>74</v>
      </c>
      <c r="K4353" t="s">
        <v>44</v>
      </c>
      <c r="L4353" t="s">
        <v>45</v>
      </c>
      <c r="M4353" t="s">
        <v>100</v>
      </c>
      <c r="N4353" t="s">
        <v>80</v>
      </c>
      <c r="O4353" t="s">
        <v>48</v>
      </c>
      <c r="P4353" t="s">
        <v>49</v>
      </c>
      <c r="Q4353" t="s">
        <v>66</v>
      </c>
      <c r="R4353" s="6">
        <f>_xlfn.XLOOKUP(CleanedData[[#This Row],[Product]],'02_Lookup_Tables'!$A$2:$A$126,'02_Lookup_Tables'!$B$2:$B$126)</f>
        <v>231.22</v>
      </c>
      <c r="S4353" t="str">
        <f>VLOOKUP(CleanedData[[#This Row],[Product]],'02_Lookup_Tables'!$H$2:$I$126,2,FALSE)</f>
        <v>Beauty &amp; Personal Care</v>
      </c>
      <c r="T4353" t="str">
        <f>VLOOKUP(CleanedData[[#This Row],[Province]],'02_Lookup_Tables'!$D$2:$E$10,2, FALSE)</f>
        <v>Central Region</v>
      </c>
      <c r="U4353" t="str" cm="1">
        <f t="array" ref="U4353">_xlfn.IFS(CleanedData[[#This Row],[Purchase Amount]]&lt;500,"Low",
CleanedData[[#This Row],[Purchase Amount]]&lt;5000,"Medium",
TRUE,"High")</f>
        <v>Low</v>
      </c>
      <c r="V4353" t="str">
        <f>TEXT(CleanedData[[#This Row],[Date]],"mmmm")</f>
        <v>January</v>
      </c>
      <c r="W4353" t="str">
        <f>"Q"&amp;ROUNDUP(MONTH(CleanedData[[#This Row],[Date]])/3,0)</f>
        <v>Q1</v>
      </c>
      <c r="X4353" t="str">
        <f>IF(CleanedData[[#This Row],[Purchase Amount]]&gt;=5000,"Yes","No")</f>
        <v>No</v>
      </c>
      <c r="Y4353">
        <f>IF(CleanedData[[#This Row],[Recommend]]="Yes",1,0)</f>
        <v>0</v>
      </c>
      <c r="Z4353" s="6">
        <f>CleanedData[[#This Row],[Purchase Amount]]*0.15</f>
        <v>34.683</v>
      </c>
      <c r="AA4353" s="6">
        <f>CleanedData[[#This Row],[Purchase Amount]]*1.15</f>
        <v>265.90299999999996</v>
      </c>
    </row>
    <row r="4354" spans="1:27" x14ac:dyDescent="0.3">
      <c r="A4354">
        <v>5267</v>
      </c>
      <c r="B4354" t="s">
        <v>4579</v>
      </c>
      <c r="C4354" s="1">
        <v>45725</v>
      </c>
      <c r="D4354">
        <v>33</v>
      </c>
      <c r="E4354" t="s">
        <v>60</v>
      </c>
      <c r="F4354" t="s">
        <v>125</v>
      </c>
      <c r="G4354" t="s">
        <v>636</v>
      </c>
      <c r="H4354">
        <v>5</v>
      </c>
      <c r="I4354" t="s">
        <v>45</v>
      </c>
      <c r="J4354" t="s">
        <v>69</v>
      </c>
      <c r="K4354" t="s">
        <v>64</v>
      </c>
      <c r="L4354" t="s">
        <v>45</v>
      </c>
      <c r="M4354" t="s">
        <v>106</v>
      </c>
      <c r="N4354" t="s">
        <v>57</v>
      </c>
      <c r="O4354" t="s">
        <v>148</v>
      </c>
      <c r="P4354" t="s">
        <v>49</v>
      </c>
      <c r="Q4354" t="s">
        <v>58</v>
      </c>
      <c r="R4354" s="6">
        <f>_xlfn.XLOOKUP(CleanedData[[#This Row],[Product]],'02_Lookup_Tables'!$A$2:$A$126,'02_Lookup_Tables'!$B$2:$B$126)</f>
        <v>6581.78</v>
      </c>
      <c r="S4354" t="str">
        <f>VLOOKUP(CleanedData[[#This Row],[Product]],'02_Lookup_Tables'!$H$2:$I$126,2,FALSE)</f>
        <v>Electronics</v>
      </c>
      <c r="T4354" t="str">
        <f>VLOOKUP(CleanedData[[#This Row],[Province]],'02_Lookup_Tables'!$D$2:$E$10,2, FALSE)</f>
        <v>Western Region</v>
      </c>
      <c r="U4354" t="str" cm="1">
        <f t="array" ref="U4354">_xlfn.IFS(CleanedData[[#This Row],[Purchase Amount]]&lt;500,"Low",
CleanedData[[#This Row],[Purchase Amount]]&lt;5000,"Medium",
TRUE,"High")</f>
        <v>High</v>
      </c>
      <c r="V4354" t="str">
        <f>TEXT(CleanedData[[#This Row],[Date]],"mmmm")</f>
        <v>March</v>
      </c>
      <c r="W4354" t="str">
        <f>"Q"&amp;ROUNDUP(MONTH(CleanedData[[#This Row],[Date]])/3,0)</f>
        <v>Q1</v>
      </c>
      <c r="X4354" t="str">
        <f>IF(CleanedData[[#This Row],[Purchase Amount]]&gt;=5000,"Yes","No")</f>
        <v>Yes</v>
      </c>
      <c r="Y4354">
        <f>IF(CleanedData[[#This Row],[Recommend]]="Yes",1,0)</f>
        <v>1</v>
      </c>
      <c r="Z4354" s="6">
        <f>CleanedData[[#This Row],[Purchase Amount]]*0.15</f>
        <v>987.26699999999994</v>
      </c>
      <c r="AA4354" s="6">
        <f>CleanedData[[#This Row],[Purchase Amount]]*1.15</f>
        <v>7569.0469999999996</v>
      </c>
    </row>
    <row r="4355" spans="1:27" x14ac:dyDescent="0.3">
      <c r="A4355">
        <v>5270</v>
      </c>
      <c r="B4355" t="s">
        <v>4580</v>
      </c>
      <c r="C4355" s="1">
        <v>45392</v>
      </c>
      <c r="D4355">
        <v>69</v>
      </c>
      <c r="E4355" t="s">
        <v>39</v>
      </c>
      <c r="F4355" t="s">
        <v>108</v>
      </c>
      <c r="G4355" t="s">
        <v>381</v>
      </c>
      <c r="H4355">
        <v>4</v>
      </c>
      <c r="I4355" t="s">
        <v>45</v>
      </c>
      <c r="J4355" t="s">
        <v>69</v>
      </c>
      <c r="K4355" t="s">
        <v>64</v>
      </c>
      <c r="L4355" t="s">
        <v>42</v>
      </c>
      <c r="M4355" t="s">
        <v>65</v>
      </c>
      <c r="N4355" t="s">
        <v>96</v>
      </c>
      <c r="O4355" t="s">
        <v>89</v>
      </c>
      <c r="P4355" t="s">
        <v>70</v>
      </c>
      <c r="Q4355" t="s">
        <v>97</v>
      </c>
      <c r="R4355" s="6">
        <f>_xlfn.XLOOKUP(CleanedData[[#This Row],[Product]],'02_Lookup_Tables'!$A$2:$A$126,'02_Lookup_Tables'!$B$2:$B$126)</f>
        <v>786.78</v>
      </c>
      <c r="S4355" t="str">
        <f>VLOOKUP(CleanedData[[#This Row],[Product]],'02_Lookup_Tables'!$H$2:$I$126,2,FALSE)</f>
        <v>Apparel</v>
      </c>
      <c r="T4355" t="str">
        <f>VLOOKUP(CleanedData[[#This Row],[Province]],'02_Lookup_Tables'!$D$2:$E$10,2, FALSE)</f>
        <v>Gauteng Region</v>
      </c>
      <c r="U4355" t="str" cm="1">
        <f t="array" ref="U4355">_xlfn.IFS(CleanedData[[#This Row],[Purchase Amount]]&lt;500,"Low",
CleanedData[[#This Row],[Purchase Amount]]&lt;5000,"Medium",
TRUE,"High")</f>
        <v>Medium</v>
      </c>
      <c r="V4355" t="str">
        <f>TEXT(CleanedData[[#This Row],[Date]],"mmmm")</f>
        <v>April</v>
      </c>
      <c r="W4355" t="str">
        <f>"Q"&amp;ROUNDUP(MONTH(CleanedData[[#This Row],[Date]])/3,0)</f>
        <v>Q2</v>
      </c>
      <c r="X4355" t="str">
        <f>IF(CleanedData[[#This Row],[Purchase Amount]]&gt;=5000,"Yes","No")</f>
        <v>No</v>
      </c>
      <c r="Y4355">
        <f>IF(CleanedData[[#This Row],[Recommend]]="Yes",1,0)</f>
        <v>1</v>
      </c>
      <c r="Z4355" s="6">
        <f>CleanedData[[#This Row],[Purchase Amount]]*0.15</f>
        <v>118.017</v>
      </c>
      <c r="AA4355" s="6">
        <f>CleanedData[[#This Row],[Purchase Amount]]*1.15</f>
        <v>904.79699999999991</v>
      </c>
    </row>
    <row r="4356" spans="1:27" x14ac:dyDescent="0.3">
      <c r="A4356">
        <v>5271</v>
      </c>
      <c r="B4356" t="s">
        <v>4581</v>
      </c>
      <c r="C4356" s="1">
        <v>45439</v>
      </c>
      <c r="D4356">
        <v>30</v>
      </c>
      <c r="E4356" t="s">
        <v>60</v>
      </c>
      <c r="F4356" t="s">
        <v>77</v>
      </c>
      <c r="G4356" t="s">
        <v>359</v>
      </c>
      <c r="H4356">
        <v>4</v>
      </c>
      <c r="I4356" t="s">
        <v>42</v>
      </c>
      <c r="J4356" t="s">
        <v>43</v>
      </c>
      <c r="K4356" t="s">
        <v>64</v>
      </c>
      <c r="L4356" t="s">
        <v>42</v>
      </c>
      <c r="M4356" t="s">
        <v>147</v>
      </c>
      <c r="N4356" t="s">
        <v>96</v>
      </c>
      <c r="O4356" t="s">
        <v>148</v>
      </c>
      <c r="P4356" t="s">
        <v>49</v>
      </c>
      <c r="Q4356" t="s">
        <v>58</v>
      </c>
      <c r="R4356" s="6">
        <f>_xlfn.XLOOKUP(CleanedData[[#This Row],[Product]],'02_Lookup_Tables'!$A$2:$A$126,'02_Lookup_Tables'!$B$2:$B$126)</f>
        <v>34.200000000000003</v>
      </c>
      <c r="S4356" t="str">
        <f>VLOOKUP(CleanedData[[#This Row],[Product]],'02_Lookup_Tables'!$H$2:$I$126,2,FALSE)</f>
        <v>Food</v>
      </c>
      <c r="T4356" t="str">
        <f>VLOOKUP(CleanedData[[#This Row],[Province]],'02_Lookup_Tables'!$D$2:$E$10,2, FALSE)</f>
        <v>Central Region</v>
      </c>
      <c r="U4356" t="str" cm="1">
        <f t="array" ref="U4356">_xlfn.IFS(CleanedData[[#This Row],[Purchase Amount]]&lt;500,"Low",
CleanedData[[#This Row],[Purchase Amount]]&lt;5000,"Medium",
TRUE,"High")</f>
        <v>Low</v>
      </c>
      <c r="V4356" t="str">
        <f>TEXT(CleanedData[[#This Row],[Date]],"mmmm")</f>
        <v>May</v>
      </c>
      <c r="W4356" t="str">
        <f>"Q"&amp;ROUNDUP(MONTH(CleanedData[[#This Row],[Date]])/3,0)</f>
        <v>Q2</v>
      </c>
      <c r="X4356" t="str">
        <f>IF(CleanedData[[#This Row],[Purchase Amount]]&gt;=5000,"Yes","No")</f>
        <v>No</v>
      </c>
      <c r="Y4356">
        <f>IF(CleanedData[[#This Row],[Recommend]]="Yes",1,0)</f>
        <v>0</v>
      </c>
      <c r="Z4356" s="6">
        <f>CleanedData[[#This Row],[Purchase Amount]]*0.15</f>
        <v>5.13</v>
      </c>
      <c r="AA4356" s="6">
        <f>CleanedData[[#This Row],[Purchase Amount]]*1.15</f>
        <v>39.33</v>
      </c>
    </row>
    <row r="4357" spans="1:27" x14ac:dyDescent="0.3">
      <c r="A4357">
        <v>5272</v>
      </c>
      <c r="B4357" t="s">
        <v>4582</v>
      </c>
      <c r="C4357" s="1">
        <v>45689</v>
      </c>
      <c r="D4357">
        <v>51</v>
      </c>
      <c r="E4357" t="s">
        <v>60</v>
      </c>
      <c r="F4357" t="s">
        <v>61</v>
      </c>
      <c r="G4357" t="s">
        <v>87</v>
      </c>
      <c r="H4357">
        <v>1</v>
      </c>
      <c r="I4357" t="s">
        <v>42</v>
      </c>
      <c r="J4357" t="s">
        <v>69</v>
      </c>
      <c r="K4357" t="s">
        <v>44</v>
      </c>
      <c r="L4357" t="s">
        <v>45</v>
      </c>
      <c r="M4357" t="s">
        <v>106</v>
      </c>
      <c r="N4357" t="s">
        <v>80</v>
      </c>
      <c r="O4357" t="s">
        <v>148</v>
      </c>
      <c r="P4357" t="s">
        <v>70</v>
      </c>
      <c r="Q4357" t="s">
        <v>93</v>
      </c>
      <c r="R4357" s="6">
        <f>_xlfn.XLOOKUP(CleanedData[[#This Row],[Product]],'02_Lookup_Tables'!$A$2:$A$126,'02_Lookup_Tables'!$B$2:$B$126)</f>
        <v>409.06</v>
      </c>
      <c r="S4357" t="str">
        <f>VLOOKUP(CleanedData[[#This Row],[Product]],'02_Lookup_Tables'!$H$2:$I$126,2,FALSE)</f>
        <v>Home Devices</v>
      </c>
      <c r="T4357" t="str">
        <f>VLOOKUP(CleanedData[[#This Row],[Province]],'02_Lookup_Tables'!$D$2:$E$10,2, FALSE)</f>
        <v>Southern Region</v>
      </c>
      <c r="U4357" t="str" cm="1">
        <f t="array" ref="U4357">_xlfn.IFS(CleanedData[[#This Row],[Purchase Amount]]&lt;500,"Low",
CleanedData[[#This Row],[Purchase Amount]]&lt;5000,"Medium",
TRUE,"High")</f>
        <v>Low</v>
      </c>
      <c r="V4357" t="str">
        <f>TEXT(CleanedData[[#This Row],[Date]],"mmmm")</f>
        <v>February</v>
      </c>
      <c r="W4357" t="str">
        <f>"Q"&amp;ROUNDUP(MONTH(CleanedData[[#This Row],[Date]])/3,0)</f>
        <v>Q1</v>
      </c>
      <c r="X4357" t="str">
        <f>IF(CleanedData[[#This Row],[Purchase Amount]]&gt;=5000,"Yes","No")</f>
        <v>No</v>
      </c>
      <c r="Y4357">
        <f>IF(CleanedData[[#This Row],[Recommend]]="Yes",1,0)</f>
        <v>0</v>
      </c>
      <c r="Z4357" s="6">
        <f>CleanedData[[#This Row],[Purchase Amount]]*0.15</f>
        <v>61.358999999999995</v>
      </c>
      <c r="AA4357" s="6">
        <f>CleanedData[[#This Row],[Purchase Amount]]*1.15</f>
        <v>470.41899999999998</v>
      </c>
    </row>
    <row r="4358" spans="1:27" x14ac:dyDescent="0.3">
      <c r="A4358">
        <v>5273</v>
      </c>
      <c r="B4358" t="s">
        <v>4583</v>
      </c>
      <c r="C4358" s="1">
        <v>45673</v>
      </c>
      <c r="D4358">
        <v>34</v>
      </c>
      <c r="E4358" t="s">
        <v>39</v>
      </c>
      <c r="F4358" t="s">
        <v>125</v>
      </c>
      <c r="G4358" t="s">
        <v>182</v>
      </c>
      <c r="H4358">
        <v>1</v>
      </c>
      <c r="I4358" t="s">
        <v>45</v>
      </c>
      <c r="J4358" t="s">
        <v>43</v>
      </c>
      <c r="K4358" t="s">
        <v>44</v>
      </c>
      <c r="L4358" t="s">
        <v>42</v>
      </c>
      <c r="M4358" t="s">
        <v>180</v>
      </c>
      <c r="N4358" t="s">
        <v>80</v>
      </c>
      <c r="O4358" t="s">
        <v>89</v>
      </c>
      <c r="P4358" t="s">
        <v>49</v>
      </c>
      <c r="Q4358" t="s">
        <v>58</v>
      </c>
      <c r="R4358" s="6">
        <f>_xlfn.XLOOKUP(CleanedData[[#This Row],[Product]],'02_Lookup_Tables'!$A$2:$A$126,'02_Lookup_Tables'!$B$2:$B$126)</f>
        <v>3715.65</v>
      </c>
      <c r="S4358" t="str">
        <f>VLOOKUP(CleanedData[[#This Row],[Product]],'02_Lookup_Tables'!$H$2:$I$126,2,FALSE)</f>
        <v>Home Devices</v>
      </c>
      <c r="T4358" t="str">
        <f>VLOOKUP(CleanedData[[#This Row],[Province]],'02_Lookup_Tables'!$D$2:$E$10,2, FALSE)</f>
        <v>Western Region</v>
      </c>
      <c r="U4358" t="str" cm="1">
        <f t="array" ref="U4358">_xlfn.IFS(CleanedData[[#This Row],[Purchase Amount]]&lt;500,"Low",
CleanedData[[#This Row],[Purchase Amount]]&lt;5000,"Medium",
TRUE,"High")</f>
        <v>Medium</v>
      </c>
      <c r="V4358" t="str">
        <f>TEXT(CleanedData[[#This Row],[Date]],"mmmm")</f>
        <v>January</v>
      </c>
      <c r="W4358" t="str">
        <f>"Q"&amp;ROUNDUP(MONTH(CleanedData[[#This Row],[Date]])/3,0)</f>
        <v>Q1</v>
      </c>
      <c r="X4358" t="str">
        <f>IF(CleanedData[[#This Row],[Purchase Amount]]&gt;=5000,"Yes","No")</f>
        <v>No</v>
      </c>
      <c r="Y4358">
        <f>IF(CleanedData[[#This Row],[Recommend]]="Yes",1,0)</f>
        <v>1</v>
      </c>
      <c r="Z4358" s="6">
        <f>CleanedData[[#This Row],[Purchase Amount]]*0.15</f>
        <v>557.34749999999997</v>
      </c>
      <c r="AA4358" s="6">
        <f>CleanedData[[#This Row],[Purchase Amount]]*1.15</f>
        <v>4272.9974999999995</v>
      </c>
    </row>
    <row r="4359" spans="1:27" x14ac:dyDescent="0.3">
      <c r="A4359">
        <v>5274</v>
      </c>
      <c r="B4359" t="s">
        <v>4584</v>
      </c>
      <c r="C4359" s="1">
        <v>45359</v>
      </c>
      <c r="D4359">
        <v>35</v>
      </c>
      <c r="E4359" t="s">
        <v>60</v>
      </c>
      <c r="F4359" t="s">
        <v>72</v>
      </c>
      <c r="G4359" t="s">
        <v>301</v>
      </c>
      <c r="H4359">
        <v>5</v>
      </c>
      <c r="I4359" t="s">
        <v>42</v>
      </c>
      <c r="J4359" t="s">
        <v>54</v>
      </c>
      <c r="K4359" t="s">
        <v>55</v>
      </c>
      <c r="L4359" t="s">
        <v>42</v>
      </c>
      <c r="M4359" t="s">
        <v>140</v>
      </c>
      <c r="N4359" t="s">
        <v>57</v>
      </c>
      <c r="O4359" t="s">
        <v>148</v>
      </c>
      <c r="P4359" t="s">
        <v>49</v>
      </c>
      <c r="Q4359" t="s">
        <v>81</v>
      </c>
      <c r="R4359" s="6">
        <f>_xlfn.XLOOKUP(CleanedData[[#This Row],[Product]],'02_Lookup_Tables'!$A$2:$A$126,'02_Lookup_Tables'!$B$2:$B$126)</f>
        <v>1000.7</v>
      </c>
      <c r="S4359" t="str">
        <f>VLOOKUP(CleanedData[[#This Row],[Product]],'02_Lookup_Tables'!$H$2:$I$126,2,FALSE)</f>
        <v>Toys &amp; Games</v>
      </c>
      <c r="T4359" t="str">
        <f>VLOOKUP(CleanedData[[#This Row],[Province]],'02_Lookup_Tables'!$D$2:$E$10,2, FALSE)</f>
        <v>Central Region</v>
      </c>
      <c r="U4359" t="str" cm="1">
        <f t="array" ref="U4359">_xlfn.IFS(CleanedData[[#This Row],[Purchase Amount]]&lt;500,"Low",
CleanedData[[#This Row],[Purchase Amount]]&lt;5000,"Medium",
TRUE,"High")</f>
        <v>Medium</v>
      </c>
      <c r="V4359" t="str">
        <f>TEXT(CleanedData[[#This Row],[Date]],"mmmm")</f>
        <v>March</v>
      </c>
      <c r="W4359" t="str">
        <f>"Q"&amp;ROUNDUP(MONTH(CleanedData[[#This Row],[Date]])/3,0)</f>
        <v>Q1</v>
      </c>
      <c r="X4359" t="str">
        <f>IF(CleanedData[[#This Row],[Purchase Amount]]&gt;=5000,"Yes","No")</f>
        <v>No</v>
      </c>
      <c r="Y4359">
        <f>IF(CleanedData[[#This Row],[Recommend]]="Yes",1,0)</f>
        <v>0</v>
      </c>
      <c r="Z4359" s="6">
        <f>CleanedData[[#This Row],[Purchase Amount]]*0.15</f>
        <v>150.10499999999999</v>
      </c>
      <c r="AA4359" s="6">
        <f>CleanedData[[#This Row],[Purchase Amount]]*1.15</f>
        <v>1150.8050000000001</v>
      </c>
    </row>
    <row r="4360" spans="1:27" x14ac:dyDescent="0.3">
      <c r="A4360">
        <v>5276</v>
      </c>
      <c r="B4360" t="s">
        <v>4585</v>
      </c>
      <c r="C4360" s="1">
        <v>45492</v>
      </c>
      <c r="D4360">
        <v>52</v>
      </c>
      <c r="E4360" t="s">
        <v>39</v>
      </c>
      <c r="F4360" t="s">
        <v>72</v>
      </c>
      <c r="G4360" t="s">
        <v>53</v>
      </c>
      <c r="H4360">
        <v>1</v>
      </c>
      <c r="I4360" t="s">
        <v>42</v>
      </c>
      <c r="J4360" t="s">
        <v>69</v>
      </c>
      <c r="K4360" t="s">
        <v>64</v>
      </c>
      <c r="L4360" t="s">
        <v>45</v>
      </c>
      <c r="M4360" t="s">
        <v>106</v>
      </c>
      <c r="N4360" t="s">
        <v>80</v>
      </c>
      <c r="O4360" t="s">
        <v>148</v>
      </c>
      <c r="P4360" t="s">
        <v>70</v>
      </c>
      <c r="Q4360" t="s">
        <v>93</v>
      </c>
      <c r="R4360" s="6">
        <f>_xlfn.XLOOKUP(CleanedData[[#This Row],[Product]],'02_Lookup_Tables'!$A$2:$A$126,'02_Lookup_Tables'!$B$2:$B$126)</f>
        <v>444.38</v>
      </c>
      <c r="S4360" t="str">
        <f>VLOOKUP(CleanedData[[#This Row],[Product]],'02_Lookup_Tables'!$H$2:$I$126,2,FALSE)</f>
        <v>Beauty &amp; Personal Care</v>
      </c>
      <c r="T4360" t="str">
        <f>VLOOKUP(CleanedData[[#This Row],[Province]],'02_Lookup_Tables'!$D$2:$E$10,2, FALSE)</f>
        <v>Central Region</v>
      </c>
      <c r="U4360" t="str" cm="1">
        <f t="array" ref="U4360">_xlfn.IFS(CleanedData[[#This Row],[Purchase Amount]]&lt;500,"Low",
CleanedData[[#This Row],[Purchase Amount]]&lt;5000,"Medium",
TRUE,"High")</f>
        <v>Low</v>
      </c>
      <c r="V4360" t="str">
        <f>TEXT(CleanedData[[#This Row],[Date]],"mmmm")</f>
        <v>July</v>
      </c>
      <c r="W4360" t="str">
        <f>"Q"&amp;ROUNDUP(MONTH(CleanedData[[#This Row],[Date]])/3,0)</f>
        <v>Q3</v>
      </c>
      <c r="X4360" t="str">
        <f>IF(CleanedData[[#This Row],[Purchase Amount]]&gt;=5000,"Yes","No")</f>
        <v>No</v>
      </c>
      <c r="Y4360">
        <f>IF(CleanedData[[#This Row],[Recommend]]="Yes",1,0)</f>
        <v>0</v>
      </c>
      <c r="Z4360" s="6">
        <f>CleanedData[[#This Row],[Purchase Amount]]*0.15</f>
        <v>66.656999999999996</v>
      </c>
      <c r="AA4360" s="6">
        <f>CleanedData[[#This Row],[Purchase Amount]]*1.15</f>
        <v>511.03699999999998</v>
      </c>
    </row>
    <row r="4361" spans="1:27" x14ac:dyDescent="0.3">
      <c r="A4361">
        <v>5277</v>
      </c>
      <c r="B4361" t="s">
        <v>4586</v>
      </c>
      <c r="C4361" s="1">
        <v>45776</v>
      </c>
      <c r="D4361">
        <v>35</v>
      </c>
      <c r="E4361" t="s">
        <v>39</v>
      </c>
      <c r="F4361" t="s">
        <v>72</v>
      </c>
      <c r="G4361" t="s">
        <v>411</v>
      </c>
      <c r="H4361">
        <v>4</v>
      </c>
      <c r="I4361" t="s">
        <v>42</v>
      </c>
      <c r="J4361" t="s">
        <v>43</v>
      </c>
      <c r="K4361" t="s">
        <v>55</v>
      </c>
      <c r="L4361" t="s">
        <v>45</v>
      </c>
      <c r="N4361" t="s">
        <v>96</v>
      </c>
      <c r="O4361" t="s">
        <v>134</v>
      </c>
      <c r="P4361" t="s">
        <v>8646</v>
      </c>
      <c r="Q4361" t="s">
        <v>81</v>
      </c>
      <c r="R4361" s="6">
        <f>_xlfn.XLOOKUP(CleanedData[[#This Row],[Product]],'02_Lookup_Tables'!$A$2:$A$126,'02_Lookup_Tables'!$B$2:$B$126)</f>
        <v>103.4</v>
      </c>
      <c r="S4361" t="str">
        <f>VLOOKUP(CleanedData[[#This Row],[Product]],'02_Lookup_Tables'!$H$2:$I$126,2,FALSE)</f>
        <v>Food</v>
      </c>
      <c r="T4361" t="str">
        <f>VLOOKUP(CleanedData[[#This Row],[Province]],'02_Lookup_Tables'!$D$2:$E$10,2, FALSE)</f>
        <v>Central Region</v>
      </c>
      <c r="U4361" t="str" cm="1">
        <f t="array" ref="U4361">_xlfn.IFS(CleanedData[[#This Row],[Purchase Amount]]&lt;500,"Low",
CleanedData[[#This Row],[Purchase Amount]]&lt;5000,"Medium",
TRUE,"High")</f>
        <v>Low</v>
      </c>
      <c r="V4361" t="str">
        <f>TEXT(CleanedData[[#This Row],[Date]],"mmmm")</f>
        <v>April</v>
      </c>
      <c r="W4361" t="str">
        <f>"Q"&amp;ROUNDUP(MONTH(CleanedData[[#This Row],[Date]])/3,0)</f>
        <v>Q2</v>
      </c>
      <c r="X4361" t="str">
        <f>IF(CleanedData[[#This Row],[Purchase Amount]]&gt;=5000,"Yes","No")</f>
        <v>No</v>
      </c>
      <c r="Y4361">
        <f>IF(CleanedData[[#This Row],[Recommend]]="Yes",1,0)</f>
        <v>0</v>
      </c>
      <c r="Z4361" s="6">
        <f>CleanedData[[#This Row],[Purchase Amount]]*0.15</f>
        <v>15.51</v>
      </c>
      <c r="AA4361" s="6">
        <f>CleanedData[[#This Row],[Purchase Amount]]*1.15</f>
        <v>118.91</v>
      </c>
    </row>
    <row r="4362" spans="1:27" x14ac:dyDescent="0.3">
      <c r="A4362">
        <v>5278</v>
      </c>
      <c r="B4362" t="s">
        <v>4587</v>
      </c>
      <c r="C4362" s="1">
        <v>45433</v>
      </c>
      <c r="D4362">
        <v>44</v>
      </c>
      <c r="E4362" t="s">
        <v>52</v>
      </c>
      <c r="F4362" t="s">
        <v>125</v>
      </c>
      <c r="G4362" t="s">
        <v>122</v>
      </c>
      <c r="H4362">
        <v>1</v>
      </c>
      <c r="I4362" t="s">
        <v>42</v>
      </c>
      <c r="J4362" t="s">
        <v>69</v>
      </c>
      <c r="K4362" t="s">
        <v>64</v>
      </c>
      <c r="L4362" t="s">
        <v>45</v>
      </c>
      <c r="M4362" t="s">
        <v>165</v>
      </c>
      <c r="N4362" t="s">
        <v>80</v>
      </c>
      <c r="O4362" t="s">
        <v>89</v>
      </c>
      <c r="P4362" t="s">
        <v>49</v>
      </c>
      <c r="Q4362" t="s">
        <v>81</v>
      </c>
      <c r="R4362" s="6">
        <f>_xlfn.XLOOKUP(CleanedData[[#This Row],[Product]],'02_Lookup_Tables'!$A$2:$A$126,'02_Lookup_Tables'!$B$2:$B$126)</f>
        <v>1712.08</v>
      </c>
      <c r="S4362" t="str">
        <f>VLOOKUP(CleanedData[[#This Row],[Product]],'02_Lookup_Tables'!$H$2:$I$126,2,FALSE)</f>
        <v>Home &amp; Living</v>
      </c>
      <c r="T4362" t="str">
        <f>VLOOKUP(CleanedData[[#This Row],[Province]],'02_Lookup_Tables'!$D$2:$E$10,2, FALSE)</f>
        <v>Western Region</v>
      </c>
      <c r="U4362" t="str" cm="1">
        <f t="array" ref="U4362">_xlfn.IFS(CleanedData[[#This Row],[Purchase Amount]]&lt;500,"Low",
CleanedData[[#This Row],[Purchase Amount]]&lt;5000,"Medium",
TRUE,"High")</f>
        <v>Medium</v>
      </c>
      <c r="V4362" t="str">
        <f>TEXT(CleanedData[[#This Row],[Date]],"mmmm")</f>
        <v>May</v>
      </c>
      <c r="W4362" t="str">
        <f>"Q"&amp;ROUNDUP(MONTH(CleanedData[[#This Row],[Date]])/3,0)</f>
        <v>Q2</v>
      </c>
      <c r="X4362" t="str">
        <f>IF(CleanedData[[#This Row],[Purchase Amount]]&gt;=5000,"Yes","No")</f>
        <v>No</v>
      </c>
      <c r="Y4362">
        <f>IF(CleanedData[[#This Row],[Recommend]]="Yes",1,0)</f>
        <v>0</v>
      </c>
      <c r="Z4362" s="6">
        <f>CleanedData[[#This Row],[Purchase Amount]]*0.15</f>
        <v>256.81199999999995</v>
      </c>
      <c r="AA4362" s="6">
        <f>CleanedData[[#This Row],[Purchase Amount]]*1.15</f>
        <v>1968.8919999999998</v>
      </c>
    </row>
    <row r="4363" spans="1:27" x14ac:dyDescent="0.3">
      <c r="A4363">
        <v>5279</v>
      </c>
      <c r="B4363" t="s">
        <v>4588</v>
      </c>
      <c r="C4363" s="1">
        <v>45829</v>
      </c>
      <c r="D4363">
        <v>37</v>
      </c>
      <c r="E4363" t="s">
        <v>39</v>
      </c>
      <c r="F4363" t="s">
        <v>68</v>
      </c>
      <c r="G4363" t="s">
        <v>131</v>
      </c>
      <c r="H4363">
        <v>3</v>
      </c>
      <c r="I4363" t="s">
        <v>42</v>
      </c>
      <c r="J4363" t="s">
        <v>43</v>
      </c>
      <c r="K4363" t="s">
        <v>55</v>
      </c>
      <c r="L4363" t="s">
        <v>42</v>
      </c>
      <c r="M4363" t="s">
        <v>136</v>
      </c>
      <c r="N4363" t="s">
        <v>48</v>
      </c>
      <c r="O4363" t="s">
        <v>89</v>
      </c>
      <c r="P4363" t="s">
        <v>49</v>
      </c>
      <c r="Q4363" t="s">
        <v>81</v>
      </c>
      <c r="R4363" s="6">
        <f>_xlfn.XLOOKUP(CleanedData[[#This Row],[Product]],'02_Lookup_Tables'!$A$2:$A$126,'02_Lookup_Tables'!$B$2:$B$126)</f>
        <v>369.57</v>
      </c>
      <c r="S4363" t="str">
        <f>VLOOKUP(CleanedData[[#This Row],[Product]],'02_Lookup_Tables'!$H$2:$I$126,2,FALSE)</f>
        <v>Accessories</v>
      </c>
      <c r="T4363" t="str">
        <f>VLOOKUP(CleanedData[[#This Row],[Province]],'02_Lookup_Tables'!$D$2:$E$10,2, FALSE)</f>
        <v>Northern Region</v>
      </c>
      <c r="U4363" t="str" cm="1">
        <f t="array" ref="U4363">_xlfn.IFS(CleanedData[[#This Row],[Purchase Amount]]&lt;500,"Low",
CleanedData[[#This Row],[Purchase Amount]]&lt;5000,"Medium",
TRUE,"High")</f>
        <v>Low</v>
      </c>
      <c r="V4363" t="str">
        <f>TEXT(CleanedData[[#This Row],[Date]],"mmmm")</f>
        <v>June</v>
      </c>
      <c r="W4363" t="str">
        <f>"Q"&amp;ROUNDUP(MONTH(CleanedData[[#This Row],[Date]])/3,0)</f>
        <v>Q2</v>
      </c>
      <c r="X4363" t="str">
        <f>IF(CleanedData[[#This Row],[Purchase Amount]]&gt;=5000,"Yes","No")</f>
        <v>No</v>
      </c>
      <c r="Y4363">
        <f>IF(CleanedData[[#This Row],[Recommend]]="Yes",1,0)</f>
        <v>0</v>
      </c>
      <c r="Z4363" s="6">
        <f>CleanedData[[#This Row],[Purchase Amount]]*0.15</f>
        <v>55.435499999999998</v>
      </c>
      <c r="AA4363" s="6">
        <f>CleanedData[[#This Row],[Purchase Amount]]*1.15</f>
        <v>425.00549999999998</v>
      </c>
    </row>
    <row r="4364" spans="1:27" x14ac:dyDescent="0.3">
      <c r="A4364">
        <v>5280</v>
      </c>
      <c r="B4364" t="s">
        <v>4589</v>
      </c>
      <c r="C4364" s="1">
        <v>45845</v>
      </c>
      <c r="D4364">
        <v>61</v>
      </c>
      <c r="E4364" t="s">
        <v>52</v>
      </c>
      <c r="F4364" t="s">
        <v>83</v>
      </c>
      <c r="G4364" t="s">
        <v>340</v>
      </c>
      <c r="H4364">
        <v>2</v>
      </c>
      <c r="I4364" t="s">
        <v>45</v>
      </c>
      <c r="J4364" t="s">
        <v>74</v>
      </c>
      <c r="K4364" t="s">
        <v>44</v>
      </c>
      <c r="L4364" t="s">
        <v>42</v>
      </c>
      <c r="M4364" t="s">
        <v>156</v>
      </c>
      <c r="N4364" t="s">
        <v>47</v>
      </c>
      <c r="O4364" t="s">
        <v>148</v>
      </c>
      <c r="P4364" t="s">
        <v>70</v>
      </c>
      <c r="Q4364" t="s">
        <v>50</v>
      </c>
      <c r="R4364" s="6">
        <f>_xlfn.XLOOKUP(CleanedData[[#This Row],[Product]],'02_Lookup_Tables'!$A$2:$A$126,'02_Lookup_Tables'!$B$2:$B$126)</f>
        <v>828.82</v>
      </c>
      <c r="S4364" t="str">
        <f>VLOOKUP(CleanedData[[#This Row],[Product]],'02_Lookup_Tables'!$H$2:$I$126,2,FALSE)</f>
        <v>Home Devices</v>
      </c>
      <c r="T4364" t="str">
        <f>VLOOKUP(CleanedData[[#This Row],[Province]],'02_Lookup_Tables'!$D$2:$E$10,2, FALSE)</f>
        <v>Western Region</v>
      </c>
      <c r="U4364" t="str" cm="1">
        <f t="array" ref="U4364">_xlfn.IFS(CleanedData[[#This Row],[Purchase Amount]]&lt;500,"Low",
CleanedData[[#This Row],[Purchase Amount]]&lt;5000,"Medium",
TRUE,"High")</f>
        <v>Medium</v>
      </c>
      <c r="V4364" t="str">
        <f>TEXT(CleanedData[[#This Row],[Date]],"mmmm")</f>
        <v>July</v>
      </c>
      <c r="W4364" t="str">
        <f>"Q"&amp;ROUNDUP(MONTH(CleanedData[[#This Row],[Date]])/3,0)</f>
        <v>Q3</v>
      </c>
      <c r="X4364" t="str">
        <f>IF(CleanedData[[#This Row],[Purchase Amount]]&gt;=5000,"Yes","No")</f>
        <v>No</v>
      </c>
      <c r="Y4364">
        <f>IF(CleanedData[[#This Row],[Recommend]]="Yes",1,0)</f>
        <v>1</v>
      </c>
      <c r="Z4364" s="6">
        <f>CleanedData[[#This Row],[Purchase Amount]]*0.15</f>
        <v>124.32300000000001</v>
      </c>
      <c r="AA4364" s="6">
        <f>CleanedData[[#This Row],[Purchase Amount]]*1.15</f>
        <v>953.14300000000003</v>
      </c>
    </row>
    <row r="4365" spans="1:27" x14ac:dyDescent="0.3">
      <c r="A4365">
        <v>5282</v>
      </c>
      <c r="B4365" t="s">
        <v>4590</v>
      </c>
      <c r="C4365" s="1">
        <v>45726</v>
      </c>
      <c r="D4365">
        <v>25</v>
      </c>
      <c r="E4365" t="s">
        <v>52</v>
      </c>
      <c r="F4365" t="s">
        <v>61</v>
      </c>
      <c r="G4365" t="s">
        <v>349</v>
      </c>
      <c r="H4365">
        <v>2</v>
      </c>
      <c r="I4365" t="s">
        <v>42</v>
      </c>
      <c r="J4365" t="s">
        <v>74</v>
      </c>
      <c r="K4365" t="s">
        <v>55</v>
      </c>
      <c r="L4365" t="s">
        <v>42</v>
      </c>
      <c r="M4365" t="s">
        <v>184</v>
      </c>
      <c r="N4365" t="s">
        <v>47</v>
      </c>
      <c r="O4365" t="s">
        <v>148</v>
      </c>
      <c r="P4365" t="s">
        <v>70</v>
      </c>
      <c r="Q4365" t="s">
        <v>58</v>
      </c>
      <c r="R4365" s="6">
        <f>_xlfn.XLOOKUP(CleanedData[[#This Row],[Product]],'02_Lookup_Tables'!$A$2:$A$126,'02_Lookup_Tables'!$B$2:$B$126)</f>
        <v>53.85</v>
      </c>
      <c r="S4365" t="str">
        <f>VLOOKUP(CleanedData[[#This Row],[Product]],'02_Lookup_Tables'!$H$2:$I$126,2,FALSE)</f>
        <v>Food</v>
      </c>
      <c r="T4365" t="str">
        <f>VLOOKUP(CleanedData[[#This Row],[Province]],'02_Lookup_Tables'!$D$2:$E$10,2, FALSE)</f>
        <v>Southern Region</v>
      </c>
      <c r="U4365" t="str" cm="1">
        <f t="array" ref="U4365">_xlfn.IFS(CleanedData[[#This Row],[Purchase Amount]]&lt;500,"Low",
CleanedData[[#This Row],[Purchase Amount]]&lt;5000,"Medium",
TRUE,"High")</f>
        <v>Low</v>
      </c>
      <c r="V4365" t="str">
        <f>TEXT(CleanedData[[#This Row],[Date]],"mmmm")</f>
        <v>March</v>
      </c>
      <c r="W4365" t="str">
        <f>"Q"&amp;ROUNDUP(MONTH(CleanedData[[#This Row],[Date]])/3,0)</f>
        <v>Q1</v>
      </c>
      <c r="X4365" t="str">
        <f>IF(CleanedData[[#This Row],[Purchase Amount]]&gt;=5000,"Yes","No")</f>
        <v>No</v>
      </c>
      <c r="Y4365">
        <f>IF(CleanedData[[#This Row],[Recommend]]="Yes",1,0)</f>
        <v>0</v>
      </c>
      <c r="Z4365" s="6">
        <f>CleanedData[[#This Row],[Purchase Amount]]*0.15</f>
        <v>8.0775000000000006</v>
      </c>
      <c r="AA4365" s="6">
        <f>CleanedData[[#This Row],[Purchase Amount]]*1.15</f>
        <v>61.927499999999995</v>
      </c>
    </row>
    <row r="4366" spans="1:27" x14ac:dyDescent="0.3">
      <c r="A4366">
        <v>5283</v>
      </c>
      <c r="B4366" t="s">
        <v>4591</v>
      </c>
      <c r="C4366" s="1">
        <v>45567</v>
      </c>
      <c r="D4366">
        <v>63</v>
      </c>
      <c r="E4366" t="s">
        <v>39</v>
      </c>
      <c r="F4366" t="s">
        <v>61</v>
      </c>
      <c r="G4366" t="s">
        <v>546</v>
      </c>
      <c r="H4366">
        <v>2</v>
      </c>
      <c r="I4366" t="s">
        <v>42</v>
      </c>
      <c r="J4366" t="s">
        <v>63</v>
      </c>
      <c r="K4366" t="s">
        <v>64</v>
      </c>
      <c r="L4366" t="s">
        <v>42</v>
      </c>
      <c r="M4366" t="s">
        <v>123</v>
      </c>
      <c r="N4366" t="s">
        <v>47</v>
      </c>
      <c r="O4366" t="s">
        <v>89</v>
      </c>
      <c r="P4366" t="s">
        <v>49</v>
      </c>
      <c r="Q4366" t="s">
        <v>50</v>
      </c>
      <c r="R4366" s="6">
        <f>_xlfn.XLOOKUP(CleanedData[[#This Row],[Product]],'02_Lookup_Tables'!$A$2:$A$126,'02_Lookup_Tables'!$B$2:$B$126)</f>
        <v>1369.39</v>
      </c>
      <c r="S4366" t="str">
        <f>VLOOKUP(CleanedData[[#This Row],[Product]],'02_Lookup_Tables'!$H$2:$I$126,2,FALSE)</f>
        <v>Toys &amp; Games</v>
      </c>
      <c r="T4366" t="str">
        <f>VLOOKUP(CleanedData[[#This Row],[Province]],'02_Lookup_Tables'!$D$2:$E$10,2, FALSE)</f>
        <v>Southern Region</v>
      </c>
      <c r="U4366" t="str" cm="1">
        <f t="array" ref="U4366">_xlfn.IFS(CleanedData[[#This Row],[Purchase Amount]]&lt;500,"Low",
CleanedData[[#This Row],[Purchase Amount]]&lt;5000,"Medium",
TRUE,"High")</f>
        <v>Medium</v>
      </c>
      <c r="V4366" t="str">
        <f>TEXT(CleanedData[[#This Row],[Date]],"mmmm")</f>
        <v>October</v>
      </c>
      <c r="W4366" t="str">
        <f>"Q"&amp;ROUNDUP(MONTH(CleanedData[[#This Row],[Date]])/3,0)</f>
        <v>Q4</v>
      </c>
      <c r="X4366" t="str">
        <f>IF(CleanedData[[#This Row],[Purchase Amount]]&gt;=5000,"Yes","No")</f>
        <v>No</v>
      </c>
      <c r="Y4366">
        <f>IF(CleanedData[[#This Row],[Recommend]]="Yes",1,0)</f>
        <v>0</v>
      </c>
      <c r="Z4366" s="6">
        <f>CleanedData[[#This Row],[Purchase Amount]]*0.15</f>
        <v>205.4085</v>
      </c>
      <c r="AA4366" s="6">
        <f>CleanedData[[#This Row],[Purchase Amount]]*1.15</f>
        <v>1574.7985000000001</v>
      </c>
    </row>
    <row r="4367" spans="1:27" x14ac:dyDescent="0.3">
      <c r="A4367">
        <v>5284</v>
      </c>
      <c r="B4367" t="s">
        <v>4592</v>
      </c>
      <c r="C4367" s="1">
        <v>45801</v>
      </c>
      <c r="D4367">
        <v>68</v>
      </c>
      <c r="E4367" t="s">
        <v>52</v>
      </c>
      <c r="F4367" t="s">
        <v>68</v>
      </c>
      <c r="G4367" t="s">
        <v>478</v>
      </c>
      <c r="H4367">
        <v>5</v>
      </c>
      <c r="I4367" t="s">
        <v>42</v>
      </c>
      <c r="J4367" t="s">
        <v>69</v>
      </c>
      <c r="K4367" t="s">
        <v>55</v>
      </c>
      <c r="L4367" t="s">
        <v>42</v>
      </c>
      <c r="N4367" t="s">
        <v>57</v>
      </c>
      <c r="O4367" t="s">
        <v>134</v>
      </c>
      <c r="P4367" t="s">
        <v>8646</v>
      </c>
      <c r="Q4367" t="s">
        <v>97</v>
      </c>
      <c r="R4367" s="6">
        <f>_xlfn.XLOOKUP(CleanedData[[#This Row],[Product]],'02_Lookup_Tables'!$A$2:$A$126,'02_Lookup_Tables'!$B$2:$B$126)</f>
        <v>4507.63</v>
      </c>
      <c r="S4367" t="str">
        <f>VLOOKUP(CleanedData[[#This Row],[Product]],'02_Lookup_Tables'!$H$2:$I$126,2,FALSE)</f>
        <v>Sports &amp; Outdoors</v>
      </c>
      <c r="T4367" t="str">
        <f>VLOOKUP(CleanedData[[#This Row],[Province]],'02_Lookup_Tables'!$D$2:$E$10,2, FALSE)</f>
        <v>Northern Region</v>
      </c>
      <c r="U4367" t="str" cm="1">
        <f t="array" ref="U4367">_xlfn.IFS(CleanedData[[#This Row],[Purchase Amount]]&lt;500,"Low",
CleanedData[[#This Row],[Purchase Amount]]&lt;5000,"Medium",
TRUE,"High")</f>
        <v>Medium</v>
      </c>
      <c r="V4367" t="str">
        <f>TEXT(CleanedData[[#This Row],[Date]],"mmmm")</f>
        <v>May</v>
      </c>
      <c r="W4367" t="str">
        <f>"Q"&amp;ROUNDUP(MONTH(CleanedData[[#This Row],[Date]])/3,0)</f>
        <v>Q2</v>
      </c>
      <c r="X4367" t="str">
        <f>IF(CleanedData[[#This Row],[Purchase Amount]]&gt;=5000,"Yes","No")</f>
        <v>No</v>
      </c>
      <c r="Y4367">
        <f>IF(CleanedData[[#This Row],[Recommend]]="Yes",1,0)</f>
        <v>0</v>
      </c>
      <c r="Z4367" s="6">
        <f>CleanedData[[#This Row],[Purchase Amount]]*0.15</f>
        <v>676.14449999999999</v>
      </c>
      <c r="AA4367" s="6">
        <f>CleanedData[[#This Row],[Purchase Amount]]*1.15</f>
        <v>5183.7744999999995</v>
      </c>
    </row>
    <row r="4368" spans="1:27" x14ac:dyDescent="0.3">
      <c r="A4368">
        <v>5285</v>
      </c>
      <c r="B4368" t="s">
        <v>4593</v>
      </c>
      <c r="C4368" s="1">
        <v>45468</v>
      </c>
      <c r="D4368">
        <v>22</v>
      </c>
      <c r="E4368" t="s">
        <v>52</v>
      </c>
      <c r="F4368" t="s">
        <v>40</v>
      </c>
      <c r="G4368" t="s">
        <v>323</v>
      </c>
      <c r="H4368">
        <v>2</v>
      </c>
      <c r="I4368" t="s">
        <v>45</v>
      </c>
      <c r="J4368" t="s">
        <v>43</v>
      </c>
      <c r="K4368" t="s">
        <v>55</v>
      </c>
      <c r="L4368" t="s">
        <v>42</v>
      </c>
      <c r="M4368" t="s">
        <v>85</v>
      </c>
      <c r="N4368" t="s">
        <v>47</v>
      </c>
      <c r="O4368" t="s">
        <v>48</v>
      </c>
      <c r="P4368" t="s">
        <v>49</v>
      </c>
      <c r="Q4368" t="s">
        <v>66</v>
      </c>
      <c r="R4368" s="6">
        <f>_xlfn.XLOOKUP(CleanedData[[#This Row],[Product]],'02_Lookup_Tables'!$A$2:$A$126,'02_Lookup_Tables'!$B$2:$B$126)</f>
        <v>463.48</v>
      </c>
      <c r="S4368" t="str">
        <f>VLOOKUP(CleanedData[[#This Row],[Product]],'02_Lookup_Tables'!$H$2:$I$126,2,FALSE)</f>
        <v>Electronics</v>
      </c>
      <c r="T4368" t="str">
        <f>VLOOKUP(CleanedData[[#This Row],[Province]],'02_Lookup_Tables'!$D$2:$E$10,2, FALSE)</f>
        <v>Northern Region</v>
      </c>
      <c r="U4368" t="str" cm="1">
        <f t="array" ref="U4368">_xlfn.IFS(CleanedData[[#This Row],[Purchase Amount]]&lt;500,"Low",
CleanedData[[#This Row],[Purchase Amount]]&lt;5000,"Medium",
TRUE,"High")</f>
        <v>Low</v>
      </c>
      <c r="V4368" t="str">
        <f>TEXT(CleanedData[[#This Row],[Date]],"mmmm")</f>
        <v>June</v>
      </c>
      <c r="W4368" t="str">
        <f>"Q"&amp;ROUNDUP(MONTH(CleanedData[[#This Row],[Date]])/3,0)</f>
        <v>Q2</v>
      </c>
      <c r="X4368" t="str">
        <f>IF(CleanedData[[#This Row],[Purchase Amount]]&gt;=5000,"Yes","No")</f>
        <v>No</v>
      </c>
      <c r="Y4368">
        <f>IF(CleanedData[[#This Row],[Recommend]]="Yes",1,0)</f>
        <v>1</v>
      </c>
      <c r="Z4368" s="6">
        <f>CleanedData[[#This Row],[Purchase Amount]]*0.15</f>
        <v>69.522000000000006</v>
      </c>
      <c r="AA4368" s="6">
        <f>CleanedData[[#This Row],[Purchase Amount]]*1.15</f>
        <v>533.00199999999995</v>
      </c>
    </row>
    <row r="4369" spans="1:27" x14ac:dyDescent="0.3">
      <c r="A4369">
        <v>5286</v>
      </c>
      <c r="B4369" t="s">
        <v>4594</v>
      </c>
      <c r="C4369" s="1">
        <v>45959</v>
      </c>
      <c r="D4369">
        <v>59</v>
      </c>
      <c r="E4369" t="s">
        <v>60</v>
      </c>
      <c r="F4369" t="s">
        <v>68</v>
      </c>
      <c r="G4369" t="s">
        <v>349</v>
      </c>
      <c r="H4369">
        <v>2</v>
      </c>
      <c r="I4369" t="s">
        <v>42</v>
      </c>
      <c r="J4369" t="s">
        <v>74</v>
      </c>
      <c r="K4369" t="s">
        <v>55</v>
      </c>
      <c r="L4369" t="s">
        <v>42</v>
      </c>
      <c r="M4369" t="s">
        <v>79</v>
      </c>
      <c r="N4369" t="s">
        <v>47</v>
      </c>
      <c r="O4369" t="s">
        <v>89</v>
      </c>
      <c r="P4369" t="s">
        <v>49</v>
      </c>
      <c r="Q4369" t="s">
        <v>50</v>
      </c>
      <c r="R4369" s="6">
        <f>_xlfn.XLOOKUP(CleanedData[[#This Row],[Product]],'02_Lookup_Tables'!$A$2:$A$126,'02_Lookup_Tables'!$B$2:$B$126)</f>
        <v>53.85</v>
      </c>
      <c r="S4369" t="str">
        <f>VLOOKUP(CleanedData[[#This Row],[Product]],'02_Lookup_Tables'!$H$2:$I$126,2,FALSE)</f>
        <v>Food</v>
      </c>
      <c r="T4369" t="str">
        <f>VLOOKUP(CleanedData[[#This Row],[Province]],'02_Lookup_Tables'!$D$2:$E$10,2, FALSE)</f>
        <v>Northern Region</v>
      </c>
      <c r="U4369" t="str" cm="1">
        <f t="array" ref="U4369">_xlfn.IFS(CleanedData[[#This Row],[Purchase Amount]]&lt;500,"Low",
CleanedData[[#This Row],[Purchase Amount]]&lt;5000,"Medium",
TRUE,"High")</f>
        <v>Low</v>
      </c>
      <c r="V4369" t="str">
        <f>TEXT(CleanedData[[#This Row],[Date]],"mmmm")</f>
        <v>October</v>
      </c>
      <c r="W4369" t="str">
        <f>"Q"&amp;ROUNDUP(MONTH(CleanedData[[#This Row],[Date]])/3,0)</f>
        <v>Q4</v>
      </c>
      <c r="X4369" t="str">
        <f>IF(CleanedData[[#This Row],[Purchase Amount]]&gt;=5000,"Yes","No")</f>
        <v>No</v>
      </c>
      <c r="Y4369">
        <f>IF(CleanedData[[#This Row],[Recommend]]="Yes",1,0)</f>
        <v>0</v>
      </c>
      <c r="Z4369" s="6">
        <f>CleanedData[[#This Row],[Purchase Amount]]*0.15</f>
        <v>8.0775000000000006</v>
      </c>
      <c r="AA4369" s="6">
        <f>CleanedData[[#This Row],[Purchase Amount]]*1.15</f>
        <v>61.927499999999995</v>
      </c>
    </row>
    <row r="4370" spans="1:27" x14ac:dyDescent="0.3">
      <c r="A4370">
        <v>5288</v>
      </c>
      <c r="B4370" t="s">
        <v>4595</v>
      </c>
      <c r="C4370" s="1">
        <v>45674</v>
      </c>
      <c r="D4370">
        <v>32</v>
      </c>
      <c r="E4370" t="s">
        <v>52</v>
      </c>
      <c r="F4370" t="s">
        <v>72</v>
      </c>
      <c r="G4370" t="s">
        <v>328</v>
      </c>
      <c r="H4370">
        <v>1</v>
      </c>
      <c r="I4370" t="s">
        <v>45</v>
      </c>
      <c r="J4370" t="s">
        <v>69</v>
      </c>
      <c r="K4370" t="s">
        <v>55</v>
      </c>
      <c r="L4370" t="s">
        <v>45</v>
      </c>
      <c r="M4370" t="s">
        <v>196</v>
      </c>
      <c r="N4370" t="s">
        <v>80</v>
      </c>
      <c r="O4370" t="s">
        <v>89</v>
      </c>
      <c r="P4370" t="s">
        <v>49</v>
      </c>
      <c r="Q4370" t="s">
        <v>58</v>
      </c>
      <c r="R4370" s="6">
        <f>_xlfn.XLOOKUP(CleanedData[[#This Row],[Product]],'02_Lookup_Tables'!$A$2:$A$126,'02_Lookup_Tables'!$B$2:$B$126)</f>
        <v>3521.64</v>
      </c>
      <c r="S4370" t="str">
        <f>VLOOKUP(CleanedData[[#This Row],[Product]],'02_Lookup_Tables'!$H$2:$I$126,2,FALSE)</f>
        <v>Home Devices</v>
      </c>
      <c r="T4370" t="str">
        <f>VLOOKUP(CleanedData[[#This Row],[Province]],'02_Lookup_Tables'!$D$2:$E$10,2, FALSE)</f>
        <v>Central Region</v>
      </c>
      <c r="U4370" t="str" cm="1">
        <f t="array" ref="U4370">_xlfn.IFS(CleanedData[[#This Row],[Purchase Amount]]&lt;500,"Low",
CleanedData[[#This Row],[Purchase Amount]]&lt;5000,"Medium",
TRUE,"High")</f>
        <v>Medium</v>
      </c>
      <c r="V4370" t="str">
        <f>TEXT(CleanedData[[#This Row],[Date]],"mmmm")</f>
        <v>January</v>
      </c>
      <c r="W4370" t="str">
        <f>"Q"&amp;ROUNDUP(MONTH(CleanedData[[#This Row],[Date]])/3,0)</f>
        <v>Q1</v>
      </c>
      <c r="X4370" t="str">
        <f>IF(CleanedData[[#This Row],[Purchase Amount]]&gt;=5000,"Yes","No")</f>
        <v>No</v>
      </c>
      <c r="Y4370">
        <f>IF(CleanedData[[#This Row],[Recommend]]="Yes",1,0)</f>
        <v>1</v>
      </c>
      <c r="Z4370" s="6">
        <f>CleanedData[[#This Row],[Purchase Amount]]*0.15</f>
        <v>528.24599999999998</v>
      </c>
      <c r="AA4370" s="6">
        <f>CleanedData[[#This Row],[Purchase Amount]]*1.15</f>
        <v>4049.8859999999995</v>
      </c>
    </row>
    <row r="4371" spans="1:27" x14ac:dyDescent="0.3">
      <c r="A4371">
        <v>5289</v>
      </c>
      <c r="B4371" t="s">
        <v>4596</v>
      </c>
      <c r="C4371" s="1">
        <v>45524</v>
      </c>
      <c r="D4371">
        <v>71</v>
      </c>
      <c r="E4371" t="s">
        <v>52</v>
      </c>
      <c r="F4371" t="s">
        <v>40</v>
      </c>
      <c r="G4371" t="s">
        <v>296</v>
      </c>
      <c r="H4371">
        <v>1</v>
      </c>
      <c r="I4371" t="s">
        <v>42</v>
      </c>
      <c r="J4371" t="s">
        <v>63</v>
      </c>
      <c r="K4371" t="s">
        <v>55</v>
      </c>
      <c r="L4371" t="s">
        <v>42</v>
      </c>
      <c r="M4371" t="s">
        <v>140</v>
      </c>
      <c r="N4371" t="s">
        <v>80</v>
      </c>
      <c r="O4371" t="s">
        <v>148</v>
      </c>
      <c r="P4371" t="s">
        <v>70</v>
      </c>
      <c r="Q4371" t="s">
        <v>97</v>
      </c>
      <c r="R4371" s="6">
        <f>_xlfn.XLOOKUP(CleanedData[[#This Row],[Product]],'02_Lookup_Tables'!$A$2:$A$126,'02_Lookup_Tables'!$B$2:$B$126)</f>
        <v>657.5</v>
      </c>
      <c r="S4371" t="str">
        <f>VLOOKUP(CleanedData[[#This Row],[Product]],'02_Lookup_Tables'!$H$2:$I$126,2,FALSE)</f>
        <v>Home Devices</v>
      </c>
      <c r="T4371" t="str">
        <f>VLOOKUP(CleanedData[[#This Row],[Province]],'02_Lookup_Tables'!$D$2:$E$10,2, FALSE)</f>
        <v>Northern Region</v>
      </c>
      <c r="U4371" t="str" cm="1">
        <f t="array" ref="U4371">_xlfn.IFS(CleanedData[[#This Row],[Purchase Amount]]&lt;500,"Low",
CleanedData[[#This Row],[Purchase Amount]]&lt;5000,"Medium",
TRUE,"High")</f>
        <v>Medium</v>
      </c>
      <c r="V4371" t="str">
        <f>TEXT(CleanedData[[#This Row],[Date]],"mmmm")</f>
        <v>August</v>
      </c>
      <c r="W4371" t="str">
        <f>"Q"&amp;ROUNDUP(MONTH(CleanedData[[#This Row],[Date]])/3,0)</f>
        <v>Q3</v>
      </c>
      <c r="X4371" t="str">
        <f>IF(CleanedData[[#This Row],[Purchase Amount]]&gt;=5000,"Yes","No")</f>
        <v>No</v>
      </c>
      <c r="Y4371">
        <f>IF(CleanedData[[#This Row],[Recommend]]="Yes",1,0)</f>
        <v>0</v>
      </c>
      <c r="Z4371" s="6">
        <f>CleanedData[[#This Row],[Purchase Amount]]*0.15</f>
        <v>98.625</v>
      </c>
      <c r="AA4371" s="6">
        <f>CleanedData[[#This Row],[Purchase Amount]]*1.15</f>
        <v>756.12499999999989</v>
      </c>
    </row>
    <row r="4372" spans="1:27" x14ac:dyDescent="0.3">
      <c r="A4372">
        <v>5290</v>
      </c>
      <c r="B4372" t="s">
        <v>4597</v>
      </c>
      <c r="C4372" s="1">
        <v>45965</v>
      </c>
      <c r="E4372" t="s">
        <v>39</v>
      </c>
      <c r="F4372" t="s">
        <v>108</v>
      </c>
      <c r="G4372" t="s">
        <v>347</v>
      </c>
      <c r="H4372">
        <v>1</v>
      </c>
      <c r="I4372" t="s">
        <v>45</v>
      </c>
      <c r="J4372" t="s">
        <v>43</v>
      </c>
      <c r="K4372" t="s">
        <v>44</v>
      </c>
      <c r="L4372" t="s">
        <v>42</v>
      </c>
      <c r="M4372" t="s">
        <v>140</v>
      </c>
      <c r="N4372" t="s">
        <v>80</v>
      </c>
      <c r="O4372" t="s">
        <v>148</v>
      </c>
      <c r="P4372" t="s">
        <v>70</v>
      </c>
      <c r="Q4372" t="s">
        <v>166</v>
      </c>
      <c r="R4372" s="6">
        <f>_xlfn.XLOOKUP(CleanedData[[#This Row],[Product]],'02_Lookup_Tables'!$A$2:$A$126,'02_Lookup_Tables'!$B$2:$B$126)</f>
        <v>16523.5</v>
      </c>
      <c r="S4372" t="str">
        <f>VLOOKUP(CleanedData[[#This Row],[Product]],'02_Lookup_Tables'!$H$2:$I$126,2,FALSE)</f>
        <v>Electronics</v>
      </c>
      <c r="T4372" t="str">
        <f>VLOOKUP(CleanedData[[#This Row],[Province]],'02_Lookup_Tables'!$D$2:$E$10,2, FALSE)</f>
        <v>Gauteng Region</v>
      </c>
      <c r="U4372" t="str" cm="1">
        <f t="array" ref="U4372">_xlfn.IFS(CleanedData[[#This Row],[Purchase Amount]]&lt;500,"Low",
CleanedData[[#This Row],[Purchase Amount]]&lt;5000,"Medium",
TRUE,"High")</f>
        <v>High</v>
      </c>
      <c r="V4372" t="str">
        <f>TEXT(CleanedData[[#This Row],[Date]],"mmmm")</f>
        <v>November</v>
      </c>
      <c r="W4372" t="str">
        <f>"Q"&amp;ROUNDUP(MONTH(CleanedData[[#This Row],[Date]])/3,0)</f>
        <v>Q4</v>
      </c>
      <c r="X4372" t="str">
        <f>IF(CleanedData[[#This Row],[Purchase Amount]]&gt;=5000,"Yes","No")</f>
        <v>Yes</v>
      </c>
      <c r="Y4372">
        <f>IF(CleanedData[[#This Row],[Recommend]]="Yes",1,0)</f>
        <v>1</v>
      </c>
      <c r="Z4372" s="6">
        <f>CleanedData[[#This Row],[Purchase Amount]]*0.15</f>
        <v>2478.5250000000001</v>
      </c>
      <c r="AA4372" s="6">
        <f>CleanedData[[#This Row],[Purchase Amount]]*1.15</f>
        <v>19002.024999999998</v>
      </c>
    </row>
    <row r="4373" spans="1:27" x14ac:dyDescent="0.3">
      <c r="A4373">
        <v>5291</v>
      </c>
      <c r="B4373" t="s">
        <v>4598</v>
      </c>
      <c r="C4373" s="1">
        <v>45957</v>
      </c>
      <c r="D4373">
        <v>53</v>
      </c>
      <c r="E4373" t="s">
        <v>39</v>
      </c>
      <c r="F4373" t="s">
        <v>72</v>
      </c>
      <c r="G4373" t="s">
        <v>205</v>
      </c>
      <c r="H4373">
        <v>2</v>
      </c>
      <c r="I4373" t="s">
        <v>42</v>
      </c>
      <c r="J4373" t="s">
        <v>54</v>
      </c>
      <c r="K4373" t="s">
        <v>64</v>
      </c>
      <c r="L4373" t="s">
        <v>45</v>
      </c>
      <c r="M4373" t="s">
        <v>123</v>
      </c>
      <c r="N4373" t="s">
        <v>47</v>
      </c>
      <c r="O4373" t="s">
        <v>89</v>
      </c>
      <c r="P4373" t="s">
        <v>49</v>
      </c>
      <c r="Q4373" t="s">
        <v>93</v>
      </c>
      <c r="R4373" s="6">
        <f>_xlfn.XLOOKUP(CleanedData[[#This Row],[Product]],'02_Lookup_Tables'!$A$2:$A$126,'02_Lookup_Tables'!$B$2:$B$126)</f>
        <v>139.72999999999999</v>
      </c>
      <c r="S4373" t="str">
        <f>VLOOKUP(CleanedData[[#This Row],[Product]],'02_Lookup_Tables'!$H$2:$I$126,2,FALSE)</f>
        <v>Beauty &amp; Personal Care</v>
      </c>
      <c r="T4373" t="str">
        <f>VLOOKUP(CleanedData[[#This Row],[Province]],'02_Lookup_Tables'!$D$2:$E$10,2, FALSE)</f>
        <v>Central Region</v>
      </c>
      <c r="U4373" t="str" cm="1">
        <f t="array" ref="U4373">_xlfn.IFS(CleanedData[[#This Row],[Purchase Amount]]&lt;500,"Low",
CleanedData[[#This Row],[Purchase Amount]]&lt;5000,"Medium",
TRUE,"High")</f>
        <v>Low</v>
      </c>
      <c r="V4373" t="str">
        <f>TEXT(CleanedData[[#This Row],[Date]],"mmmm")</f>
        <v>October</v>
      </c>
      <c r="W4373" t="str">
        <f>"Q"&amp;ROUNDUP(MONTH(CleanedData[[#This Row],[Date]])/3,0)</f>
        <v>Q4</v>
      </c>
      <c r="X4373" t="str">
        <f>IF(CleanedData[[#This Row],[Purchase Amount]]&gt;=5000,"Yes","No")</f>
        <v>No</v>
      </c>
      <c r="Y4373">
        <f>IF(CleanedData[[#This Row],[Recommend]]="Yes",1,0)</f>
        <v>0</v>
      </c>
      <c r="Z4373" s="6">
        <f>CleanedData[[#This Row],[Purchase Amount]]*0.15</f>
        <v>20.959499999999998</v>
      </c>
      <c r="AA4373" s="6">
        <f>CleanedData[[#This Row],[Purchase Amount]]*1.15</f>
        <v>160.68949999999998</v>
      </c>
    </row>
    <row r="4374" spans="1:27" x14ac:dyDescent="0.3">
      <c r="A4374">
        <v>5292</v>
      </c>
      <c r="B4374" t="s">
        <v>4599</v>
      </c>
      <c r="C4374" s="1">
        <v>45655</v>
      </c>
      <c r="D4374">
        <v>38</v>
      </c>
      <c r="E4374" t="s">
        <v>39</v>
      </c>
      <c r="F4374" t="s">
        <v>77</v>
      </c>
      <c r="G4374" t="s">
        <v>131</v>
      </c>
      <c r="H4374">
        <v>5</v>
      </c>
      <c r="I4374" t="s">
        <v>42</v>
      </c>
      <c r="J4374" t="s">
        <v>43</v>
      </c>
      <c r="K4374" t="s">
        <v>64</v>
      </c>
      <c r="L4374" t="s">
        <v>42</v>
      </c>
      <c r="M4374" t="s">
        <v>140</v>
      </c>
      <c r="N4374" t="s">
        <v>57</v>
      </c>
      <c r="O4374" t="s">
        <v>148</v>
      </c>
      <c r="P4374" t="s">
        <v>49</v>
      </c>
      <c r="Q4374" t="s">
        <v>81</v>
      </c>
      <c r="R4374" s="6">
        <f>_xlfn.XLOOKUP(CleanedData[[#This Row],[Product]],'02_Lookup_Tables'!$A$2:$A$126,'02_Lookup_Tables'!$B$2:$B$126)</f>
        <v>369.57</v>
      </c>
      <c r="S4374" t="str">
        <f>VLOOKUP(CleanedData[[#This Row],[Product]],'02_Lookup_Tables'!$H$2:$I$126,2,FALSE)</f>
        <v>Accessories</v>
      </c>
      <c r="T4374" t="str">
        <f>VLOOKUP(CleanedData[[#This Row],[Province]],'02_Lookup_Tables'!$D$2:$E$10,2, FALSE)</f>
        <v>Central Region</v>
      </c>
      <c r="U4374" t="str" cm="1">
        <f t="array" ref="U4374">_xlfn.IFS(CleanedData[[#This Row],[Purchase Amount]]&lt;500,"Low",
CleanedData[[#This Row],[Purchase Amount]]&lt;5000,"Medium",
TRUE,"High")</f>
        <v>Low</v>
      </c>
      <c r="V4374" t="str">
        <f>TEXT(CleanedData[[#This Row],[Date]],"mmmm")</f>
        <v>December</v>
      </c>
      <c r="W4374" t="str">
        <f>"Q"&amp;ROUNDUP(MONTH(CleanedData[[#This Row],[Date]])/3,0)</f>
        <v>Q4</v>
      </c>
      <c r="X4374" t="str">
        <f>IF(CleanedData[[#This Row],[Purchase Amount]]&gt;=5000,"Yes","No")</f>
        <v>No</v>
      </c>
      <c r="Y4374">
        <f>IF(CleanedData[[#This Row],[Recommend]]="Yes",1,0)</f>
        <v>0</v>
      </c>
      <c r="Z4374" s="6">
        <f>CleanedData[[#This Row],[Purchase Amount]]*0.15</f>
        <v>55.435499999999998</v>
      </c>
      <c r="AA4374" s="6">
        <f>CleanedData[[#This Row],[Purchase Amount]]*1.15</f>
        <v>425.00549999999998</v>
      </c>
    </row>
    <row r="4375" spans="1:27" x14ac:dyDescent="0.3">
      <c r="A4375">
        <v>5293</v>
      </c>
      <c r="B4375" t="s">
        <v>4600</v>
      </c>
      <c r="C4375" s="1">
        <v>45703</v>
      </c>
      <c r="D4375">
        <v>18</v>
      </c>
      <c r="E4375" t="s">
        <v>39</v>
      </c>
      <c r="F4375" t="s">
        <v>77</v>
      </c>
      <c r="G4375" t="s">
        <v>317</v>
      </c>
      <c r="H4375">
        <v>5</v>
      </c>
      <c r="I4375" t="s">
        <v>42</v>
      </c>
      <c r="J4375" t="s">
        <v>54</v>
      </c>
      <c r="K4375" t="s">
        <v>44</v>
      </c>
      <c r="L4375" t="s">
        <v>42</v>
      </c>
      <c r="M4375" t="s">
        <v>156</v>
      </c>
      <c r="N4375" t="s">
        <v>57</v>
      </c>
      <c r="O4375" t="s">
        <v>148</v>
      </c>
      <c r="P4375" t="s">
        <v>49</v>
      </c>
      <c r="Q4375" t="s">
        <v>66</v>
      </c>
      <c r="R4375" s="6">
        <f>_xlfn.XLOOKUP(CleanedData[[#This Row],[Product]],'02_Lookup_Tables'!$A$2:$A$126,'02_Lookup_Tables'!$B$2:$B$126)</f>
        <v>10347.709999999999</v>
      </c>
      <c r="S4375" t="str">
        <f>VLOOKUP(CleanedData[[#This Row],[Product]],'02_Lookup_Tables'!$H$2:$I$126,2,FALSE)</f>
        <v>Home Devices</v>
      </c>
      <c r="T4375" t="str">
        <f>VLOOKUP(CleanedData[[#This Row],[Province]],'02_Lookup_Tables'!$D$2:$E$10,2, FALSE)</f>
        <v>Central Region</v>
      </c>
      <c r="U4375" t="str" cm="1">
        <f t="array" ref="U4375">_xlfn.IFS(CleanedData[[#This Row],[Purchase Amount]]&lt;500,"Low",
CleanedData[[#This Row],[Purchase Amount]]&lt;5000,"Medium",
TRUE,"High")</f>
        <v>High</v>
      </c>
      <c r="V4375" t="str">
        <f>TEXT(CleanedData[[#This Row],[Date]],"mmmm")</f>
        <v>February</v>
      </c>
      <c r="W4375" t="str">
        <f>"Q"&amp;ROUNDUP(MONTH(CleanedData[[#This Row],[Date]])/3,0)</f>
        <v>Q1</v>
      </c>
      <c r="X4375" t="str">
        <f>IF(CleanedData[[#This Row],[Purchase Amount]]&gt;=5000,"Yes","No")</f>
        <v>Yes</v>
      </c>
      <c r="Y4375">
        <f>IF(CleanedData[[#This Row],[Recommend]]="Yes",1,0)</f>
        <v>0</v>
      </c>
      <c r="Z4375" s="6">
        <f>CleanedData[[#This Row],[Purchase Amount]]*0.15</f>
        <v>1552.1564999999998</v>
      </c>
      <c r="AA4375" s="6">
        <f>CleanedData[[#This Row],[Purchase Amount]]*1.15</f>
        <v>11899.866499999998</v>
      </c>
    </row>
    <row r="4376" spans="1:27" x14ac:dyDescent="0.3">
      <c r="A4376">
        <v>5294</v>
      </c>
      <c r="B4376" t="s">
        <v>4601</v>
      </c>
      <c r="C4376" s="1">
        <v>45567</v>
      </c>
      <c r="D4376">
        <v>58</v>
      </c>
      <c r="E4376" t="s">
        <v>52</v>
      </c>
      <c r="F4376" t="s">
        <v>40</v>
      </c>
      <c r="G4376" t="s">
        <v>116</v>
      </c>
      <c r="H4376">
        <v>5</v>
      </c>
      <c r="I4376" t="s">
        <v>45</v>
      </c>
      <c r="J4376" t="s">
        <v>63</v>
      </c>
      <c r="K4376" t="s">
        <v>55</v>
      </c>
      <c r="L4376" t="s">
        <v>45</v>
      </c>
      <c r="M4376" t="s">
        <v>140</v>
      </c>
      <c r="N4376" t="s">
        <v>57</v>
      </c>
      <c r="O4376" t="s">
        <v>148</v>
      </c>
      <c r="P4376" t="s">
        <v>49</v>
      </c>
      <c r="Q4376" t="s">
        <v>50</v>
      </c>
      <c r="R4376" s="6">
        <f>_xlfn.XLOOKUP(CleanedData[[#This Row],[Product]],'02_Lookup_Tables'!$A$2:$A$126,'02_Lookup_Tables'!$B$2:$B$126)</f>
        <v>869.65</v>
      </c>
      <c r="S4376" t="str">
        <f>VLOOKUP(CleanedData[[#This Row],[Product]],'02_Lookup_Tables'!$H$2:$I$126,2,FALSE)</f>
        <v>Toys &amp; Games</v>
      </c>
      <c r="T4376" t="str">
        <f>VLOOKUP(CleanedData[[#This Row],[Province]],'02_Lookup_Tables'!$D$2:$E$10,2, FALSE)</f>
        <v>Northern Region</v>
      </c>
      <c r="U4376" t="str" cm="1">
        <f t="array" ref="U4376">_xlfn.IFS(CleanedData[[#This Row],[Purchase Amount]]&lt;500,"Low",
CleanedData[[#This Row],[Purchase Amount]]&lt;5000,"Medium",
TRUE,"High")</f>
        <v>Medium</v>
      </c>
      <c r="V4376" t="str">
        <f>TEXT(CleanedData[[#This Row],[Date]],"mmmm")</f>
        <v>October</v>
      </c>
      <c r="W4376" t="str">
        <f>"Q"&amp;ROUNDUP(MONTH(CleanedData[[#This Row],[Date]])/3,0)</f>
        <v>Q4</v>
      </c>
      <c r="X4376" t="str">
        <f>IF(CleanedData[[#This Row],[Purchase Amount]]&gt;=5000,"Yes","No")</f>
        <v>No</v>
      </c>
      <c r="Y4376">
        <f>IF(CleanedData[[#This Row],[Recommend]]="Yes",1,0)</f>
        <v>1</v>
      </c>
      <c r="Z4376" s="6">
        <f>CleanedData[[#This Row],[Purchase Amount]]*0.15</f>
        <v>130.44749999999999</v>
      </c>
      <c r="AA4376" s="6">
        <f>CleanedData[[#This Row],[Purchase Amount]]*1.15</f>
        <v>1000.0974999999999</v>
      </c>
    </row>
    <row r="4377" spans="1:27" x14ac:dyDescent="0.3">
      <c r="A4377">
        <v>5295</v>
      </c>
      <c r="B4377" t="s">
        <v>4602</v>
      </c>
      <c r="C4377" s="1">
        <v>45709</v>
      </c>
      <c r="D4377">
        <v>39</v>
      </c>
      <c r="E4377" t="s">
        <v>60</v>
      </c>
      <c r="F4377" t="s">
        <v>77</v>
      </c>
      <c r="G4377" t="s">
        <v>303</v>
      </c>
      <c r="H4377">
        <v>5</v>
      </c>
      <c r="I4377" t="s">
        <v>45</v>
      </c>
      <c r="J4377" t="s">
        <v>54</v>
      </c>
      <c r="K4377" t="s">
        <v>55</v>
      </c>
      <c r="L4377" t="s">
        <v>42</v>
      </c>
      <c r="M4377" t="s">
        <v>112</v>
      </c>
      <c r="N4377" t="s">
        <v>57</v>
      </c>
      <c r="O4377" t="s">
        <v>48</v>
      </c>
      <c r="P4377" t="s">
        <v>49</v>
      </c>
      <c r="Q4377" t="s">
        <v>81</v>
      </c>
      <c r="R4377" s="6">
        <f>_xlfn.XLOOKUP(CleanedData[[#This Row],[Product]],'02_Lookup_Tables'!$A$2:$A$126,'02_Lookup_Tables'!$B$2:$B$126)</f>
        <v>4841.7700000000004</v>
      </c>
      <c r="S4377" t="str">
        <f>VLOOKUP(CleanedData[[#This Row],[Product]],'02_Lookup_Tables'!$H$2:$I$126,2,FALSE)</f>
        <v>Home &amp; Living</v>
      </c>
      <c r="T4377" t="str">
        <f>VLOOKUP(CleanedData[[#This Row],[Province]],'02_Lookup_Tables'!$D$2:$E$10,2, FALSE)</f>
        <v>Central Region</v>
      </c>
      <c r="U4377" t="str" cm="1">
        <f t="array" ref="U4377">_xlfn.IFS(CleanedData[[#This Row],[Purchase Amount]]&lt;500,"Low",
CleanedData[[#This Row],[Purchase Amount]]&lt;5000,"Medium",
TRUE,"High")</f>
        <v>Medium</v>
      </c>
      <c r="V4377" t="str">
        <f>TEXT(CleanedData[[#This Row],[Date]],"mmmm")</f>
        <v>February</v>
      </c>
      <c r="W4377" t="str">
        <f>"Q"&amp;ROUNDUP(MONTH(CleanedData[[#This Row],[Date]])/3,0)</f>
        <v>Q1</v>
      </c>
      <c r="X4377" t="str">
        <f>IF(CleanedData[[#This Row],[Purchase Amount]]&gt;=5000,"Yes","No")</f>
        <v>No</v>
      </c>
      <c r="Y4377">
        <f>IF(CleanedData[[#This Row],[Recommend]]="Yes",1,0)</f>
        <v>1</v>
      </c>
      <c r="Z4377" s="6">
        <f>CleanedData[[#This Row],[Purchase Amount]]*0.15</f>
        <v>726.26550000000009</v>
      </c>
      <c r="AA4377" s="6">
        <f>CleanedData[[#This Row],[Purchase Amount]]*1.15</f>
        <v>5568.0355</v>
      </c>
    </row>
    <row r="4378" spans="1:27" x14ac:dyDescent="0.3">
      <c r="A4378">
        <v>5296</v>
      </c>
      <c r="B4378" t="s">
        <v>4603</v>
      </c>
      <c r="C4378" s="1">
        <v>45882</v>
      </c>
      <c r="D4378">
        <v>80</v>
      </c>
      <c r="E4378" t="s">
        <v>60</v>
      </c>
      <c r="F4378" t="s">
        <v>40</v>
      </c>
      <c r="G4378" t="s">
        <v>668</v>
      </c>
      <c r="H4378">
        <v>5</v>
      </c>
      <c r="I4378" t="s">
        <v>45</v>
      </c>
      <c r="J4378" t="s">
        <v>43</v>
      </c>
      <c r="K4378" t="s">
        <v>64</v>
      </c>
      <c r="L4378" t="s">
        <v>45</v>
      </c>
      <c r="M4378" t="s">
        <v>123</v>
      </c>
      <c r="N4378" t="s">
        <v>57</v>
      </c>
      <c r="O4378" t="s">
        <v>89</v>
      </c>
      <c r="P4378" t="s">
        <v>70</v>
      </c>
      <c r="Q4378" t="s">
        <v>97</v>
      </c>
      <c r="R4378" s="6">
        <f>_xlfn.XLOOKUP(CleanedData[[#This Row],[Product]],'02_Lookup_Tables'!$A$2:$A$126,'02_Lookup_Tables'!$B$2:$B$126)</f>
        <v>301.58</v>
      </c>
      <c r="S4378" t="str">
        <f>VLOOKUP(CleanedData[[#This Row],[Product]],'02_Lookup_Tables'!$H$2:$I$126,2,FALSE)</f>
        <v>Food</v>
      </c>
      <c r="T4378" t="str">
        <f>VLOOKUP(CleanedData[[#This Row],[Province]],'02_Lookup_Tables'!$D$2:$E$10,2, FALSE)</f>
        <v>Northern Region</v>
      </c>
      <c r="U4378" t="str" cm="1">
        <f t="array" ref="U4378">_xlfn.IFS(CleanedData[[#This Row],[Purchase Amount]]&lt;500,"Low",
CleanedData[[#This Row],[Purchase Amount]]&lt;5000,"Medium",
TRUE,"High")</f>
        <v>Low</v>
      </c>
      <c r="V4378" t="str">
        <f>TEXT(CleanedData[[#This Row],[Date]],"mmmm")</f>
        <v>August</v>
      </c>
      <c r="W4378" t="str">
        <f>"Q"&amp;ROUNDUP(MONTH(CleanedData[[#This Row],[Date]])/3,0)</f>
        <v>Q3</v>
      </c>
      <c r="X4378" t="str">
        <f>IF(CleanedData[[#This Row],[Purchase Amount]]&gt;=5000,"Yes","No")</f>
        <v>No</v>
      </c>
      <c r="Y4378">
        <f>IF(CleanedData[[#This Row],[Recommend]]="Yes",1,0)</f>
        <v>1</v>
      </c>
      <c r="Z4378" s="6">
        <f>CleanedData[[#This Row],[Purchase Amount]]*0.15</f>
        <v>45.236999999999995</v>
      </c>
      <c r="AA4378" s="6">
        <f>CleanedData[[#This Row],[Purchase Amount]]*1.15</f>
        <v>346.81699999999995</v>
      </c>
    </row>
    <row r="4379" spans="1:27" x14ac:dyDescent="0.3">
      <c r="A4379">
        <v>5297</v>
      </c>
      <c r="B4379" t="s">
        <v>4604</v>
      </c>
      <c r="C4379" s="1">
        <v>45873</v>
      </c>
      <c r="D4379">
        <v>62</v>
      </c>
      <c r="E4379" t="s">
        <v>52</v>
      </c>
      <c r="F4379" t="s">
        <v>40</v>
      </c>
      <c r="G4379" t="s">
        <v>374</v>
      </c>
      <c r="H4379">
        <v>3</v>
      </c>
      <c r="I4379" t="s">
        <v>42</v>
      </c>
      <c r="J4379" t="s">
        <v>63</v>
      </c>
      <c r="K4379" t="s">
        <v>64</v>
      </c>
      <c r="L4379" t="s">
        <v>45</v>
      </c>
      <c r="M4379" t="s">
        <v>151</v>
      </c>
      <c r="N4379" t="s">
        <v>48</v>
      </c>
      <c r="O4379" t="s">
        <v>89</v>
      </c>
      <c r="P4379" t="s">
        <v>49</v>
      </c>
      <c r="Q4379" t="s">
        <v>50</v>
      </c>
      <c r="R4379" s="6">
        <f>_xlfn.XLOOKUP(CleanedData[[#This Row],[Product]],'02_Lookup_Tables'!$A$2:$A$126,'02_Lookup_Tables'!$B$2:$B$126)</f>
        <v>2906.97</v>
      </c>
      <c r="S4379" t="str">
        <f>VLOOKUP(CleanedData[[#This Row],[Product]],'02_Lookup_Tables'!$H$2:$I$126,2,FALSE)</f>
        <v>Home &amp; Living</v>
      </c>
      <c r="T4379" t="str">
        <f>VLOOKUP(CleanedData[[#This Row],[Province]],'02_Lookup_Tables'!$D$2:$E$10,2, FALSE)</f>
        <v>Northern Region</v>
      </c>
      <c r="U4379" t="str" cm="1">
        <f t="array" ref="U4379">_xlfn.IFS(CleanedData[[#This Row],[Purchase Amount]]&lt;500,"Low",
CleanedData[[#This Row],[Purchase Amount]]&lt;5000,"Medium",
TRUE,"High")</f>
        <v>Medium</v>
      </c>
      <c r="V4379" t="str">
        <f>TEXT(CleanedData[[#This Row],[Date]],"mmmm")</f>
        <v>August</v>
      </c>
      <c r="W4379" t="str">
        <f>"Q"&amp;ROUNDUP(MONTH(CleanedData[[#This Row],[Date]])/3,0)</f>
        <v>Q3</v>
      </c>
      <c r="X4379" t="str">
        <f>IF(CleanedData[[#This Row],[Purchase Amount]]&gt;=5000,"Yes","No")</f>
        <v>No</v>
      </c>
      <c r="Y4379">
        <f>IF(CleanedData[[#This Row],[Recommend]]="Yes",1,0)</f>
        <v>0</v>
      </c>
      <c r="Z4379" s="6">
        <f>CleanedData[[#This Row],[Purchase Amount]]*0.15</f>
        <v>436.04549999999995</v>
      </c>
      <c r="AA4379" s="6">
        <f>CleanedData[[#This Row],[Purchase Amount]]*1.15</f>
        <v>3343.0154999999995</v>
      </c>
    </row>
    <row r="4380" spans="1:27" x14ac:dyDescent="0.3">
      <c r="A4380">
        <v>5298</v>
      </c>
      <c r="B4380" t="s">
        <v>4605</v>
      </c>
      <c r="C4380" s="1">
        <v>45674</v>
      </c>
      <c r="D4380">
        <v>19</v>
      </c>
      <c r="E4380" t="s">
        <v>60</v>
      </c>
      <c r="F4380" t="s">
        <v>72</v>
      </c>
      <c r="G4380" t="s">
        <v>207</v>
      </c>
      <c r="H4380">
        <v>4</v>
      </c>
      <c r="I4380" t="s">
        <v>42</v>
      </c>
      <c r="J4380" t="s">
        <v>74</v>
      </c>
      <c r="K4380" t="s">
        <v>55</v>
      </c>
      <c r="L4380" t="s">
        <v>42</v>
      </c>
      <c r="M4380" t="s">
        <v>112</v>
      </c>
      <c r="N4380" t="s">
        <v>96</v>
      </c>
      <c r="O4380" t="s">
        <v>48</v>
      </c>
      <c r="P4380" t="s">
        <v>49</v>
      </c>
      <c r="Q4380" t="s">
        <v>66</v>
      </c>
      <c r="R4380" s="6">
        <f>_xlfn.XLOOKUP(CleanedData[[#This Row],[Product]],'02_Lookup_Tables'!$A$2:$A$126,'02_Lookup_Tables'!$B$2:$B$126)</f>
        <v>3755.73</v>
      </c>
      <c r="S4380" t="str">
        <f>VLOOKUP(CleanedData[[#This Row],[Product]],'02_Lookup_Tables'!$H$2:$I$126,2,FALSE)</f>
        <v>Sports &amp; Outdoors</v>
      </c>
      <c r="T4380" t="str">
        <f>VLOOKUP(CleanedData[[#This Row],[Province]],'02_Lookup_Tables'!$D$2:$E$10,2, FALSE)</f>
        <v>Central Region</v>
      </c>
      <c r="U4380" t="str" cm="1">
        <f t="array" ref="U4380">_xlfn.IFS(CleanedData[[#This Row],[Purchase Amount]]&lt;500,"Low",
CleanedData[[#This Row],[Purchase Amount]]&lt;5000,"Medium",
TRUE,"High")</f>
        <v>Medium</v>
      </c>
      <c r="V4380" t="str">
        <f>TEXT(CleanedData[[#This Row],[Date]],"mmmm")</f>
        <v>January</v>
      </c>
      <c r="W4380" t="str">
        <f>"Q"&amp;ROUNDUP(MONTH(CleanedData[[#This Row],[Date]])/3,0)</f>
        <v>Q1</v>
      </c>
      <c r="X4380" t="str">
        <f>IF(CleanedData[[#This Row],[Purchase Amount]]&gt;=5000,"Yes","No")</f>
        <v>No</v>
      </c>
      <c r="Y4380">
        <f>IF(CleanedData[[#This Row],[Recommend]]="Yes",1,0)</f>
        <v>0</v>
      </c>
      <c r="Z4380" s="6">
        <f>CleanedData[[#This Row],[Purchase Amount]]*0.15</f>
        <v>563.35950000000003</v>
      </c>
      <c r="AA4380" s="6">
        <f>CleanedData[[#This Row],[Purchase Amount]]*1.15</f>
        <v>4319.0895</v>
      </c>
    </row>
    <row r="4381" spans="1:27" x14ac:dyDescent="0.3">
      <c r="A4381">
        <v>5299</v>
      </c>
      <c r="B4381" t="s">
        <v>4606</v>
      </c>
      <c r="C4381" s="1">
        <v>45610</v>
      </c>
      <c r="D4381">
        <v>23</v>
      </c>
      <c r="E4381" t="s">
        <v>39</v>
      </c>
      <c r="F4381" t="s">
        <v>72</v>
      </c>
      <c r="G4381" t="s">
        <v>291</v>
      </c>
      <c r="H4381">
        <v>4</v>
      </c>
      <c r="I4381" t="s">
        <v>45</v>
      </c>
      <c r="J4381" t="s">
        <v>63</v>
      </c>
      <c r="K4381" t="s">
        <v>64</v>
      </c>
      <c r="L4381" t="s">
        <v>42</v>
      </c>
      <c r="M4381" t="s">
        <v>65</v>
      </c>
      <c r="N4381" t="s">
        <v>96</v>
      </c>
      <c r="O4381" t="s">
        <v>89</v>
      </c>
      <c r="P4381" t="s">
        <v>70</v>
      </c>
      <c r="Q4381" t="s">
        <v>66</v>
      </c>
      <c r="R4381" s="6">
        <f>_xlfn.XLOOKUP(CleanedData[[#This Row],[Product]],'02_Lookup_Tables'!$A$2:$A$126,'02_Lookup_Tables'!$B$2:$B$126)</f>
        <v>1171.25</v>
      </c>
      <c r="S4381" t="str">
        <f>VLOOKUP(CleanedData[[#This Row],[Product]],'02_Lookup_Tables'!$H$2:$I$126,2,FALSE)</f>
        <v>Toys &amp; Games</v>
      </c>
      <c r="T4381" t="str">
        <f>VLOOKUP(CleanedData[[#This Row],[Province]],'02_Lookup_Tables'!$D$2:$E$10,2, FALSE)</f>
        <v>Central Region</v>
      </c>
      <c r="U4381" t="str" cm="1">
        <f t="array" ref="U4381">_xlfn.IFS(CleanedData[[#This Row],[Purchase Amount]]&lt;500,"Low",
CleanedData[[#This Row],[Purchase Amount]]&lt;5000,"Medium",
TRUE,"High")</f>
        <v>Medium</v>
      </c>
      <c r="V4381" t="str">
        <f>TEXT(CleanedData[[#This Row],[Date]],"mmmm")</f>
        <v>November</v>
      </c>
      <c r="W4381" t="str">
        <f>"Q"&amp;ROUNDUP(MONTH(CleanedData[[#This Row],[Date]])/3,0)</f>
        <v>Q4</v>
      </c>
      <c r="X4381" t="str">
        <f>IF(CleanedData[[#This Row],[Purchase Amount]]&gt;=5000,"Yes","No")</f>
        <v>No</v>
      </c>
      <c r="Y4381">
        <f>IF(CleanedData[[#This Row],[Recommend]]="Yes",1,0)</f>
        <v>1</v>
      </c>
      <c r="Z4381" s="6">
        <f>CleanedData[[#This Row],[Purchase Amount]]*0.15</f>
        <v>175.6875</v>
      </c>
      <c r="AA4381" s="6">
        <f>CleanedData[[#This Row],[Purchase Amount]]*1.15</f>
        <v>1346.9375</v>
      </c>
    </row>
    <row r="4382" spans="1:27" x14ac:dyDescent="0.3">
      <c r="A4382">
        <v>5301</v>
      </c>
      <c r="B4382" t="s">
        <v>4607</v>
      </c>
      <c r="C4382" s="1">
        <v>45345</v>
      </c>
      <c r="D4382">
        <v>37</v>
      </c>
      <c r="E4382" t="s">
        <v>52</v>
      </c>
      <c r="F4382" t="s">
        <v>125</v>
      </c>
      <c r="G4382" t="s">
        <v>144</v>
      </c>
      <c r="H4382">
        <v>5</v>
      </c>
      <c r="I4382" t="s">
        <v>45</v>
      </c>
      <c r="J4382" t="s">
        <v>54</v>
      </c>
      <c r="K4382" t="s">
        <v>55</v>
      </c>
      <c r="L4382" t="s">
        <v>45</v>
      </c>
      <c r="M4382" t="s">
        <v>65</v>
      </c>
      <c r="N4382" t="s">
        <v>57</v>
      </c>
      <c r="O4382" t="s">
        <v>89</v>
      </c>
      <c r="P4382" t="s">
        <v>70</v>
      </c>
      <c r="Q4382" t="s">
        <v>81</v>
      </c>
      <c r="R4382" s="6">
        <f>_xlfn.XLOOKUP(CleanedData[[#This Row],[Product]],'02_Lookup_Tables'!$A$2:$A$126,'02_Lookup_Tables'!$B$2:$B$126)</f>
        <v>4455.18</v>
      </c>
      <c r="S4382" t="str">
        <f>VLOOKUP(CleanedData[[#This Row],[Product]],'02_Lookup_Tables'!$H$2:$I$126,2,FALSE)</f>
        <v>Sports &amp; Outdoors</v>
      </c>
      <c r="T4382" t="str">
        <f>VLOOKUP(CleanedData[[#This Row],[Province]],'02_Lookup_Tables'!$D$2:$E$10,2, FALSE)</f>
        <v>Western Region</v>
      </c>
      <c r="U4382" t="str" cm="1">
        <f t="array" ref="U4382">_xlfn.IFS(CleanedData[[#This Row],[Purchase Amount]]&lt;500,"Low",
CleanedData[[#This Row],[Purchase Amount]]&lt;5000,"Medium",
TRUE,"High")</f>
        <v>Medium</v>
      </c>
      <c r="V4382" t="str">
        <f>TEXT(CleanedData[[#This Row],[Date]],"mmmm")</f>
        <v>February</v>
      </c>
      <c r="W4382" t="str">
        <f>"Q"&amp;ROUNDUP(MONTH(CleanedData[[#This Row],[Date]])/3,0)</f>
        <v>Q1</v>
      </c>
      <c r="X4382" t="str">
        <f>IF(CleanedData[[#This Row],[Purchase Amount]]&gt;=5000,"Yes","No")</f>
        <v>No</v>
      </c>
      <c r="Y4382">
        <f>IF(CleanedData[[#This Row],[Recommend]]="Yes",1,0)</f>
        <v>1</v>
      </c>
      <c r="Z4382" s="6">
        <f>CleanedData[[#This Row],[Purchase Amount]]*0.15</f>
        <v>668.27700000000004</v>
      </c>
      <c r="AA4382" s="6">
        <f>CleanedData[[#This Row],[Purchase Amount]]*1.15</f>
        <v>5123.4570000000003</v>
      </c>
    </row>
    <row r="4383" spans="1:27" x14ac:dyDescent="0.3">
      <c r="A4383">
        <v>5302</v>
      </c>
      <c r="B4383" t="s">
        <v>4608</v>
      </c>
      <c r="C4383" s="1">
        <v>45857</v>
      </c>
      <c r="D4383">
        <v>46</v>
      </c>
      <c r="E4383" t="s">
        <v>60</v>
      </c>
      <c r="F4383" t="s">
        <v>77</v>
      </c>
      <c r="G4383" t="s">
        <v>84</v>
      </c>
      <c r="H4383">
        <v>4</v>
      </c>
      <c r="I4383" t="s">
        <v>45</v>
      </c>
      <c r="J4383" t="s">
        <v>63</v>
      </c>
      <c r="K4383" t="s">
        <v>64</v>
      </c>
      <c r="L4383" t="s">
        <v>42</v>
      </c>
      <c r="M4383" t="s">
        <v>85</v>
      </c>
      <c r="N4383" t="s">
        <v>96</v>
      </c>
      <c r="O4383" t="s">
        <v>48</v>
      </c>
      <c r="P4383" t="s">
        <v>49</v>
      </c>
      <c r="Q4383" t="s">
        <v>93</v>
      </c>
      <c r="R4383" s="6">
        <f>_xlfn.XLOOKUP(CleanedData[[#This Row],[Product]],'02_Lookup_Tables'!$A$2:$A$126,'02_Lookup_Tables'!$B$2:$B$126)</f>
        <v>1158.56</v>
      </c>
      <c r="S4383" t="str">
        <f>VLOOKUP(CleanedData[[#This Row],[Product]],'02_Lookup_Tables'!$H$2:$I$126,2,FALSE)</f>
        <v>Toys &amp; Games</v>
      </c>
      <c r="T4383" t="str">
        <f>VLOOKUP(CleanedData[[#This Row],[Province]],'02_Lookup_Tables'!$D$2:$E$10,2, FALSE)</f>
        <v>Central Region</v>
      </c>
      <c r="U4383" t="str" cm="1">
        <f t="array" ref="U4383">_xlfn.IFS(CleanedData[[#This Row],[Purchase Amount]]&lt;500,"Low",
CleanedData[[#This Row],[Purchase Amount]]&lt;5000,"Medium",
TRUE,"High")</f>
        <v>Medium</v>
      </c>
      <c r="V4383" t="str">
        <f>TEXT(CleanedData[[#This Row],[Date]],"mmmm")</f>
        <v>July</v>
      </c>
      <c r="W4383" t="str">
        <f>"Q"&amp;ROUNDUP(MONTH(CleanedData[[#This Row],[Date]])/3,0)</f>
        <v>Q3</v>
      </c>
      <c r="X4383" t="str">
        <f>IF(CleanedData[[#This Row],[Purchase Amount]]&gt;=5000,"Yes","No")</f>
        <v>No</v>
      </c>
      <c r="Y4383">
        <f>IF(CleanedData[[#This Row],[Recommend]]="Yes",1,0)</f>
        <v>1</v>
      </c>
      <c r="Z4383" s="6">
        <f>CleanedData[[#This Row],[Purchase Amount]]*0.15</f>
        <v>173.78399999999999</v>
      </c>
      <c r="AA4383" s="6">
        <f>CleanedData[[#This Row],[Purchase Amount]]*1.15</f>
        <v>1332.3439999999998</v>
      </c>
    </row>
    <row r="4384" spans="1:27" x14ac:dyDescent="0.3">
      <c r="A4384">
        <v>5304</v>
      </c>
      <c r="B4384" t="s">
        <v>4609</v>
      </c>
      <c r="C4384" s="1">
        <v>45736</v>
      </c>
      <c r="D4384">
        <v>55</v>
      </c>
      <c r="E4384" t="s">
        <v>60</v>
      </c>
      <c r="F4384" t="s">
        <v>61</v>
      </c>
      <c r="G4384" t="s">
        <v>109</v>
      </c>
      <c r="H4384">
        <v>1</v>
      </c>
      <c r="I4384" t="s">
        <v>42</v>
      </c>
      <c r="J4384" t="s">
        <v>69</v>
      </c>
      <c r="K4384" t="s">
        <v>64</v>
      </c>
      <c r="L4384" t="s">
        <v>42</v>
      </c>
      <c r="M4384" t="s">
        <v>136</v>
      </c>
      <c r="N4384" t="s">
        <v>80</v>
      </c>
      <c r="O4384" t="s">
        <v>89</v>
      </c>
      <c r="P4384" t="s">
        <v>49</v>
      </c>
      <c r="Q4384" t="s">
        <v>50</v>
      </c>
      <c r="R4384" s="6">
        <f>_xlfn.XLOOKUP(CleanedData[[#This Row],[Product]],'02_Lookup_Tables'!$A$2:$A$126,'02_Lookup_Tables'!$B$2:$B$126)</f>
        <v>228.08</v>
      </c>
      <c r="S4384" t="str">
        <f>VLOOKUP(CleanedData[[#This Row],[Product]],'02_Lookup_Tables'!$H$2:$I$126,2,FALSE)</f>
        <v>Apparel</v>
      </c>
      <c r="T4384" t="str">
        <f>VLOOKUP(CleanedData[[#This Row],[Province]],'02_Lookup_Tables'!$D$2:$E$10,2, FALSE)</f>
        <v>Southern Region</v>
      </c>
      <c r="U4384" t="str" cm="1">
        <f t="array" ref="U4384">_xlfn.IFS(CleanedData[[#This Row],[Purchase Amount]]&lt;500,"Low",
CleanedData[[#This Row],[Purchase Amount]]&lt;5000,"Medium",
TRUE,"High")</f>
        <v>Low</v>
      </c>
      <c r="V4384" t="str">
        <f>TEXT(CleanedData[[#This Row],[Date]],"mmmm")</f>
        <v>March</v>
      </c>
      <c r="W4384" t="str">
        <f>"Q"&amp;ROUNDUP(MONTH(CleanedData[[#This Row],[Date]])/3,0)</f>
        <v>Q1</v>
      </c>
      <c r="X4384" t="str">
        <f>IF(CleanedData[[#This Row],[Purchase Amount]]&gt;=5000,"Yes","No")</f>
        <v>No</v>
      </c>
      <c r="Y4384">
        <f>IF(CleanedData[[#This Row],[Recommend]]="Yes",1,0)</f>
        <v>0</v>
      </c>
      <c r="Z4384" s="6">
        <f>CleanedData[[#This Row],[Purchase Amount]]*0.15</f>
        <v>34.212000000000003</v>
      </c>
      <c r="AA4384" s="6">
        <f>CleanedData[[#This Row],[Purchase Amount]]*1.15</f>
        <v>262.29199999999997</v>
      </c>
    </row>
    <row r="4385" spans="1:27" x14ac:dyDescent="0.3">
      <c r="A4385">
        <v>5305</v>
      </c>
      <c r="B4385" t="s">
        <v>4610</v>
      </c>
      <c r="C4385" s="1">
        <v>45497</v>
      </c>
      <c r="D4385">
        <v>45</v>
      </c>
      <c r="E4385" t="s">
        <v>60</v>
      </c>
      <c r="F4385" t="s">
        <v>130</v>
      </c>
      <c r="G4385" t="s">
        <v>198</v>
      </c>
      <c r="H4385">
        <v>3</v>
      </c>
      <c r="I4385" t="s">
        <v>42</v>
      </c>
      <c r="J4385" t="s">
        <v>74</v>
      </c>
      <c r="K4385" t="s">
        <v>55</v>
      </c>
      <c r="L4385" t="s">
        <v>42</v>
      </c>
      <c r="M4385" t="s">
        <v>151</v>
      </c>
      <c r="N4385" t="s">
        <v>48</v>
      </c>
      <c r="O4385" t="s">
        <v>89</v>
      </c>
      <c r="P4385" t="s">
        <v>49</v>
      </c>
      <c r="Q4385" t="s">
        <v>93</v>
      </c>
      <c r="R4385" s="6">
        <f>_xlfn.XLOOKUP(CleanedData[[#This Row],[Product]],'02_Lookup_Tables'!$A$2:$A$126,'02_Lookup_Tables'!$B$2:$B$126)</f>
        <v>2099.4</v>
      </c>
      <c r="S4385" t="str">
        <f>VLOOKUP(CleanedData[[#This Row],[Product]],'02_Lookup_Tables'!$H$2:$I$126,2,FALSE)</f>
        <v>Sports &amp; Outdoors</v>
      </c>
      <c r="T4385" t="str">
        <f>VLOOKUP(CleanedData[[#This Row],[Province]],'02_Lookup_Tables'!$D$2:$E$10,2, FALSE)</f>
        <v>Eastern Region</v>
      </c>
      <c r="U4385" t="str" cm="1">
        <f t="array" ref="U4385">_xlfn.IFS(CleanedData[[#This Row],[Purchase Amount]]&lt;500,"Low",
CleanedData[[#This Row],[Purchase Amount]]&lt;5000,"Medium",
TRUE,"High")</f>
        <v>Medium</v>
      </c>
      <c r="V4385" t="str">
        <f>TEXT(CleanedData[[#This Row],[Date]],"mmmm")</f>
        <v>July</v>
      </c>
      <c r="W4385" t="str">
        <f>"Q"&amp;ROUNDUP(MONTH(CleanedData[[#This Row],[Date]])/3,0)</f>
        <v>Q3</v>
      </c>
      <c r="X4385" t="str">
        <f>IF(CleanedData[[#This Row],[Purchase Amount]]&gt;=5000,"Yes","No")</f>
        <v>No</v>
      </c>
      <c r="Y4385">
        <f>IF(CleanedData[[#This Row],[Recommend]]="Yes",1,0)</f>
        <v>0</v>
      </c>
      <c r="Z4385" s="6">
        <f>CleanedData[[#This Row],[Purchase Amount]]*0.15</f>
        <v>314.91000000000003</v>
      </c>
      <c r="AA4385" s="6">
        <f>CleanedData[[#This Row],[Purchase Amount]]*1.15</f>
        <v>2414.31</v>
      </c>
    </row>
    <row r="4386" spans="1:27" x14ac:dyDescent="0.3">
      <c r="A4386">
        <v>5306</v>
      </c>
      <c r="B4386" t="s">
        <v>4611</v>
      </c>
      <c r="C4386" s="1">
        <v>45912</v>
      </c>
      <c r="D4386">
        <v>38</v>
      </c>
      <c r="E4386" t="s">
        <v>39</v>
      </c>
      <c r="F4386" t="s">
        <v>125</v>
      </c>
      <c r="G4386" t="s">
        <v>251</v>
      </c>
      <c r="H4386">
        <v>4</v>
      </c>
      <c r="I4386" t="s">
        <v>42</v>
      </c>
      <c r="J4386" t="s">
        <v>69</v>
      </c>
      <c r="K4386" t="s">
        <v>55</v>
      </c>
      <c r="L4386" t="s">
        <v>45</v>
      </c>
      <c r="M4386" t="s">
        <v>100</v>
      </c>
      <c r="N4386" t="s">
        <v>96</v>
      </c>
      <c r="O4386" t="s">
        <v>48</v>
      </c>
      <c r="P4386" t="s">
        <v>49</v>
      </c>
      <c r="Q4386" t="s">
        <v>81</v>
      </c>
      <c r="R4386" s="6">
        <f>_xlfn.XLOOKUP(CleanedData[[#This Row],[Product]],'02_Lookup_Tables'!$A$2:$A$126,'02_Lookup_Tables'!$B$2:$B$126)</f>
        <v>5064</v>
      </c>
      <c r="S4386" t="str">
        <f>VLOOKUP(CleanedData[[#This Row],[Product]],'02_Lookup_Tables'!$H$2:$I$126,2,FALSE)</f>
        <v>Sports &amp; Outdoors</v>
      </c>
      <c r="T4386" t="str">
        <f>VLOOKUP(CleanedData[[#This Row],[Province]],'02_Lookup_Tables'!$D$2:$E$10,2, FALSE)</f>
        <v>Western Region</v>
      </c>
      <c r="U4386" t="str" cm="1">
        <f t="array" ref="U4386">_xlfn.IFS(CleanedData[[#This Row],[Purchase Amount]]&lt;500,"Low",
CleanedData[[#This Row],[Purchase Amount]]&lt;5000,"Medium",
TRUE,"High")</f>
        <v>High</v>
      </c>
      <c r="V4386" t="str">
        <f>TEXT(CleanedData[[#This Row],[Date]],"mmmm")</f>
        <v>September</v>
      </c>
      <c r="W4386" t="str">
        <f>"Q"&amp;ROUNDUP(MONTH(CleanedData[[#This Row],[Date]])/3,0)</f>
        <v>Q3</v>
      </c>
      <c r="X4386" t="str">
        <f>IF(CleanedData[[#This Row],[Purchase Amount]]&gt;=5000,"Yes","No")</f>
        <v>Yes</v>
      </c>
      <c r="Y4386">
        <f>IF(CleanedData[[#This Row],[Recommend]]="Yes",1,0)</f>
        <v>0</v>
      </c>
      <c r="Z4386" s="6">
        <f>CleanedData[[#This Row],[Purchase Amount]]*0.15</f>
        <v>759.6</v>
      </c>
      <c r="AA4386" s="6">
        <f>CleanedData[[#This Row],[Purchase Amount]]*1.15</f>
        <v>5823.5999999999995</v>
      </c>
    </row>
    <row r="4387" spans="1:27" x14ac:dyDescent="0.3">
      <c r="A4387">
        <v>5307</v>
      </c>
      <c r="B4387" t="s">
        <v>4612</v>
      </c>
      <c r="C4387" s="1">
        <v>45897</v>
      </c>
      <c r="D4387">
        <v>37</v>
      </c>
      <c r="E4387" t="s">
        <v>52</v>
      </c>
      <c r="F4387" t="s">
        <v>61</v>
      </c>
      <c r="G4387" t="s">
        <v>328</v>
      </c>
      <c r="H4387">
        <v>4</v>
      </c>
      <c r="I4387" t="s">
        <v>42</v>
      </c>
      <c r="J4387" t="s">
        <v>43</v>
      </c>
      <c r="K4387" t="s">
        <v>55</v>
      </c>
      <c r="L4387" t="s">
        <v>45</v>
      </c>
      <c r="M4387" t="s">
        <v>85</v>
      </c>
      <c r="N4387" t="s">
        <v>96</v>
      </c>
      <c r="O4387" t="s">
        <v>48</v>
      </c>
      <c r="P4387" t="s">
        <v>49</v>
      </c>
      <c r="Q4387" t="s">
        <v>81</v>
      </c>
      <c r="R4387" s="6">
        <f>_xlfn.XLOOKUP(CleanedData[[#This Row],[Product]],'02_Lookup_Tables'!$A$2:$A$126,'02_Lookup_Tables'!$B$2:$B$126)</f>
        <v>3521.64</v>
      </c>
      <c r="S4387" t="str">
        <f>VLOOKUP(CleanedData[[#This Row],[Product]],'02_Lookup_Tables'!$H$2:$I$126,2,FALSE)</f>
        <v>Home Devices</v>
      </c>
      <c r="T4387" t="str">
        <f>VLOOKUP(CleanedData[[#This Row],[Province]],'02_Lookup_Tables'!$D$2:$E$10,2, FALSE)</f>
        <v>Southern Region</v>
      </c>
      <c r="U4387" t="str" cm="1">
        <f t="array" ref="U4387">_xlfn.IFS(CleanedData[[#This Row],[Purchase Amount]]&lt;500,"Low",
CleanedData[[#This Row],[Purchase Amount]]&lt;5000,"Medium",
TRUE,"High")</f>
        <v>Medium</v>
      </c>
      <c r="V4387" t="str">
        <f>TEXT(CleanedData[[#This Row],[Date]],"mmmm")</f>
        <v>August</v>
      </c>
      <c r="W4387" t="str">
        <f>"Q"&amp;ROUNDUP(MONTH(CleanedData[[#This Row],[Date]])/3,0)</f>
        <v>Q3</v>
      </c>
      <c r="X4387" t="str">
        <f>IF(CleanedData[[#This Row],[Purchase Amount]]&gt;=5000,"Yes","No")</f>
        <v>No</v>
      </c>
      <c r="Y4387">
        <f>IF(CleanedData[[#This Row],[Recommend]]="Yes",1,0)</f>
        <v>0</v>
      </c>
      <c r="Z4387" s="6">
        <f>CleanedData[[#This Row],[Purchase Amount]]*0.15</f>
        <v>528.24599999999998</v>
      </c>
      <c r="AA4387" s="6">
        <f>CleanedData[[#This Row],[Purchase Amount]]*1.15</f>
        <v>4049.8859999999995</v>
      </c>
    </row>
    <row r="4388" spans="1:27" x14ac:dyDescent="0.3">
      <c r="A4388">
        <v>5308</v>
      </c>
      <c r="B4388" t="s">
        <v>4613</v>
      </c>
      <c r="C4388" s="1">
        <v>45811</v>
      </c>
      <c r="D4388">
        <v>63</v>
      </c>
      <c r="E4388" t="s">
        <v>52</v>
      </c>
      <c r="F4388" t="s">
        <v>125</v>
      </c>
      <c r="G4388" t="s">
        <v>389</v>
      </c>
      <c r="H4388">
        <v>1</v>
      </c>
      <c r="I4388" t="s">
        <v>42</v>
      </c>
      <c r="J4388" t="s">
        <v>74</v>
      </c>
      <c r="K4388" t="s">
        <v>44</v>
      </c>
      <c r="L4388" t="s">
        <v>42</v>
      </c>
      <c r="M4388" t="s">
        <v>88</v>
      </c>
      <c r="N4388" t="s">
        <v>80</v>
      </c>
      <c r="O4388" t="s">
        <v>89</v>
      </c>
      <c r="P4388" t="s">
        <v>49</v>
      </c>
      <c r="Q4388" t="s">
        <v>50</v>
      </c>
      <c r="R4388" s="6">
        <f>_xlfn.XLOOKUP(CleanedData[[#This Row],[Product]],'02_Lookup_Tables'!$A$2:$A$126,'02_Lookup_Tables'!$B$2:$B$126)</f>
        <v>5432.76</v>
      </c>
      <c r="S4388" t="str">
        <f>VLOOKUP(CleanedData[[#This Row],[Product]],'02_Lookup_Tables'!$H$2:$I$126,2,FALSE)</f>
        <v>Home Devices</v>
      </c>
      <c r="T4388" t="str">
        <f>VLOOKUP(CleanedData[[#This Row],[Province]],'02_Lookup_Tables'!$D$2:$E$10,2, FALSE)</f>
        <v>Western Region</v>
      </c>
      <c r="U4388" t="str" cm="1">
        <f t="array" ref="U4388">_xlfn.IFS(CleanedData[[#This Row],[Purchase Amount]]&lt;500,"Low",
CleanedData[[#This Row],[Purchase Amount]]&lt;5000,"Medium",
TRUE,"High")</f>
        <v>High</v>
      </c>
      <c r="V4388" t="str">
        <f>TEXT(CleanedData[[#This Row],[Date]],"mmmm")</f>
        <v>June</v>
      </c>
      <c r="W4388" t="str">
        <f>"Q"&amp;ROUNDUP(MONTH(CleanedData[[#This Row],[Date]])/3,0)</f>
        <v>Q2</v>
      </c>
      <c r="X4388" t="str">
        <f>IF(CleanedData[[#This Row],[Purchase Amount]]&gt;=5000,"Yes","No")</f>
        <v>Yes</v>
      </c>
      <c r="Y4388">
        <f>IF(CleanedData[[#This Row],[Recommend]]="Yes",1,0)</f>
        <v>0</v>
      </c>
      <c r="Z4388" s="6">
        <f>CleanedData[[#This Row],[Purchase Amount]]*0.15</f>
        <v>814.91399999999999</v>
      </c>
      <c r="AA4388" s="6">
        <f>CleanedData[[#This Row],[Purchase Amount]]*1.15</f>
        <v>6247.674</v>
      </c>
    </row>
    <row r="4389" spans="1:27" x14ac:dyDescent="0.3">
      <c r="A4389">
        <v>5309</v>
      </c>
      <c r="B4389" t="s">
        <v>4614</v>
      </c>
      <c r="C4389" s="1">
        <v>45528</v>
      </c>
      <c r="D4389">
        <v>21</v>
      </c>
      <c r="E4389" t="s">
        <v>52</v>
      </c>
      <c r="F4389" t="s">
        <v>83</v>
      </c>
      <c r="G4389" t="s">
        <v>340</v>
      </c>
      <c r="H4389">
        <v>1</v>
      </c>
      <c r="I4389" t="s">
        <v>42</v>
      </c>
      <c r="J4389" t="s">
        <v>63</v>
      </c>
      <c r="K4389" t="s">
        <v>64</v>
      </c>
      <c r="L4389" t="s">
        <v>42</v>
      </c>
      <c r="M4389" t="s">
        <v>85</v>
      </c>
      <c r="N4389" t="s">
        <v>80</v>
      </c>
      <c r="O4389" t="s">
        <v>48</v>
      </c>
      <c r="P4389" t="s">
        <v>49</v>
      </c>
      <c r="Q4389" t="s">
        <v>66</v>
      </c>
      <c r="R4389" s="6">
        <f>_xlfn.XLOOKUP(CleanedData[[#This Row],[Product]],'02_Lookup_Tables'!$A$2:$A$126,'02_Lookup_Tables'!$B$2:$B$126)</f>
        <v>828.82</v>
      </c>
      <c r="S4389" t="str">
        <f>VLOOKUP(CleanedData[[#This Row],[Product]],'02_Lookup_Tables'!$H$2:$I$126,2,FALSE)</f>
        <v>Home Devices</v>
      </c>
      <c r="T4389" t="str">
        <f>VLOOKUP(CleanedData[[#This Row],[Province]],'02_Lookup_Tables'!$D$2:$E$10,2, FALSE)</f>
        <v>Western Region</v>
      </c>
      <c r="U4389" t="str" cm="1">
        <f t="array" ref="U4389">_xlfn.IFS(CleanedData[[#This Row],[Purchase Amount]]&lt;500,"Low",
CleanedData[[#This Row],[Purchase Amount]]&lt;5000,"Medium",
TRUE,"High")</f>
        <v>Medium</v>
      </c>
      <c r="V4389" t="str">
        <f>TEXT(CleanedData[[#This Row],[Date]],"mmmm")</f>
        <v>August</v>
      </c>
      <c r="W4389" t="str">
        <f>"Q"&amp;ROUNDUP(MONTH(CleanedData[[#This Row],[Date]])/3,0)</f>
        <v>Q3</v>
      </c>
      <c r="X4389" t="str">
        <f>IF(CleanedData[[#This Row],[Purchase Amount]]&gt;=5000,"Yes","No")</f>
        <v>No</v>
      </c>
      <c r="Y4389">
        <f>IF(CleanedData[[#This Row],[Recommend]]="Yes",1,0)</f>
        <v>0</v>
      </c>
      <c r="Z4389" s="6">
        <f>CleanedData[[#This Row],[Purchase Amount]]*0.15</f>
        <v>124.32300000000001</v>
      </c>
      <c r="AA4389" s="6">
        <f>CleanedData[[#This Row],[Purchase Amount]]*1.15</f>
        <v>953.14300000000003</v>
      </c>
    </row>
    <row r="4390" spans="1:27" x14ac:dyDescent="0.3">
      <c r="A4390">
        <v>5310</v>
      </c>
      <c r="B4390" t="s">
        <v>4615</v>
      </c>
      <c r="C4390" s="1">
        <v>45523</v>
      </c>
      <c r="D4390">
        <v>62</v>
      </c>
      <c r="E4390" t="s">
        <v>39</v>
      </c>
      <c r="F4390" t="s">
        <v>83</v>
      </c>
      <c r="G4390" t="s">
        <v>173</v>
      </c>
      <c r="H4390">
        <v>3</v>
      </c>
      <c r="I4390" t="s">
        <v>45</v>
      </c>
      <c r="J4390" t="s">
        <v>43</v>
      </c>
      <c r="K4390" t="s">
        <v>44</v>
      </c>
      <c r="L4390" t="s">
        <v>42</v>
      </c>
      <c r="M4390" t="s">
        <v>79</v>
      </c>
      <c r="N4390" t="s">
        <v>48</v>
      </c>
      <c r="O4390" t="s">
        <v>89</v>
      </c>
      <c r="P4390" t="s">
        <v>49</v>
      </c>
      <c r="Q4390" t="s">
        <v>50</v>
      </c>
      <c r="R4390" s="6">
        <f>_xlfn.XLOOKUP(CleanedData[[#This Row],[Product]],'02_Lookup_Tables'!$A$2:$A$126,'02_Lookup_Tables'!$B$2:$B$126)</f>
        <v>13056.99</v>
      </c>
      <c r="S4390" t="str">
        <f>VLOOKUP(CleanedData[[#This Row],[Product]],'02_Lookup_Tables'!$H$2:$I$126,2,FALSE)</f>
        <v>Electronics</v>
      </c>
      <c r="T4390" t="str">
        <f>VLOOKUP(CleanedData[[#This Row],[Province]],'02_Lookup_Tables'!$D$2:$E$10,2, FALSE)</f>
        <v>Western Region</v>
      </c>
      <c r="U4390" t="str" cm="1">
        <f t="array" ref="U4390">_xlfn.IFS(CleanedData[[#This Row],[Purchase Amount]]&lt;500,"Low",
CleanedData[[#This Row],[Purchase Amount]]&lt;5000,"Medium",
TRUE,"High")</f>
        <v>High</v>
      </c>
      <c r="V4390" t="str">
        <f>TEXT(CleanedData[[#This Row],[Date]],"mmmm")</f>
        <v>August</v>
      </c>
      <c r="W4390" t="str">
        <f>"Q"&amp;ROUNDUP(MONTH(CleanedData[[#This Row],[Date]])/3,0)</f>
        <v>Q3</v>
      </c>
      <c r="X4390" t="str">
        <f>IF(CleanedData[[#This Row],[Purchase Amount]]&gt;=5000,"Yes","No")</f>
        <v>Yes</v>
      </c>
      <c r="Y4390">
        <f>IF(CleanedData[[#This Row],[Recommend]]="Yes",1,0)</f>
        <v>1</v>
      </c>
      <c r="Z4390" s="6">
        <f>CleanedData[[#This Row],[Purchase Amount]]*0.15</f>
        <v>1958.5484999999999</v>
      </c>
      <c r="AA4390" s="6">
        <f>CleanedData[[#This Row],[Purchase Amount]]*1.15</f>
        <v>15015.538499999999</v>
      </c>
    </row>
    <row r="4391" spans="1:27" x14ac:dyDescent="0.3">
      <c r="A4391">
        <v>5311</v>
      </c>
      <c r="B4391" t="s">
        <v>4616</v>
      </c>
      <c r="C4391" s="1">
        <v>45657</v>
      </c>
      <c r="D4391">
        <v>37</v>
      </c>
      <c r="E4391" t="s">
        <v>60</v>
      </c>
      <c r="F4391" t="s">
        <v>130</v>
      </c>
      <c r="G4391" t="s">
        <v>323</v>
      </c>
      <c r="H4391">
        <v>3</v>
      </c>
      <c r="I4391" t="s">
        <v>42</v>
      </c>
      <c r="J4391" t="s">
        <v>54</v>
      </c>
      <c r="K4391" t="s">
        <v>55</v>
      </c>
      <c r="L4391" t="s">
        <v>42</v>
      </c>
      <c r="M4391" t="s">
        <v>236</v>
      </c>
      <c r="N4391" t="s">
        <v>48</v>
      </c>
      <c r="O4391" t="s">
        <v>89</v>
      </c>
      <c r="P4391" t="s">
        <v>49</v>
      </c>
      <c r="Q4391" t="s">
        <v>81</v>
      </c>
      <c r="R4391" s="6">
        <f>_xlfn.XLOOKUP(CleanedData[[#This Row],[Product]],'02_Lookup_Tables'!$A$2:$A$126,'02_Lookup_Tables'!$B$2:$B$126)</f>
        <v>463.48</v>
      </c>
      <c r="S4391" t="str">
        <f>VLOOKUP(CleanedData[[#This Row],[Product]],'02_Lookup_Tables'!$H$2:$I$126,2,FALSE)</f>
        <v>Electronics</v>
      </c>
      <c r="T4391" t="str">
        <f>VLOOKUP(CleanedData[[#This Row],[Province]],'02_Lookup_Tables'!$D$2:$E$10,2, FALSE)</f>
        <v>Eastern Region</v>
      </c>
      <c r="U4391" t="str" cm="1">
        <f t="array" ref="U4391">_xlfn.IFS(CleanedData[[#This Row],[Purchase Amount]]&lt;500,"Low",
CleanedData[[#This Row],[Purchase Amount]]&lt;5000,"Medium",
TRUE,"High")</f>
        <v>Low</v>
      </c>
      <c r="V4391" t="str">
        <f>TEXT(CleanedData[[#This Row],[Date]],"mmmm")</f>
        <v>December</v>
      </c>
      <c r="W4391" t="str">
        <f>"Q"&amp;ROUNDUP(MONTH(CleanedData[[#This Row],[Date]])/3,0)</f>
        <v>Q4</v>
      </c>
      <c r="X4391" t="str">
        <f>IF(CleanedData[[#This Row],[Purchase Amount]]&gt;=5000,"Yes","No")</f>
        <v>No</v>
      </c>
      <c r="Y4391">
        <f>IF(CleanedData[[#This Row],[Recommend]]="Yes",1,0)</f>
        <v>0</v>
      </c>
      <c r="Z4391" s="6">
        <f>CleanedData[[#This Row],[Purchase Amount]]*0.15</f>
        <v>69.522000000000006</v>
      </c>
      <c r="AA4391" s="6">
        <f>CleanedData[[#This Row],[Purchase Amount]]*1.15</f>
        <v>533.00199999999995</v>
      </c>
    </row>
    <row r="4392" spans="1:27" x14ac:dyDescent="0.3">
      <c r="A4392">
        <v>5313</v>
      </c>
      <c r="B4392" t="s">
        <v>4617</v>
      </c>
      <c r="C4392" s="1">
        <v>45765</v>
      </c>
      <c r="D4392">
        <v>69</v>
      </c>
      <c r="E4392" t="s">
        <v>39</v>
      </c>
      <c r="F4392" t="s">
        <v>130</v>
      </c>
      <c r="G4392" t="s">
        <v>284</v>
      </c>
      <c r="H4392">
        <v>2</v>
      </c>
      <c r="I4392" t="s">
        <v>45</v>
      </c>
      <c r="J4392" t="s">
        <v>54</v>
      </c>
      <c r="K4392" t="s">
        <v>44</v>
      </c>
      <c r="L4392" t="s">
        <v>45</v>
      </c>
      <c r="M4392" t="s">
        <v>190</v>
      </c>
      <c r="N4392" t="s">
        <v>47</v>
      </c>
      <c r="O4392" t="s">
        <v>89</v>
      </c>
      <c r="P4392" t="s">
        <v>49</v>
      </c>
      <c r="Q4392" t="s">
        <v>97</v>
      </c>
      <c r="R4392" s="6">
        <f>_xlfn.XLOOKUP(CleanedData[[#This Row],[Product]],'02_Lookup_Tables'!$A$2:$A$126,'02_Lookup_Tables'!$B$2:$B$126)</f>
        <v>6698.54</v>
      </c>
      <c r="S4392" t="str">
        <f>VLOOKUP(CleanedData[[#This Row],[Product]],'02_Lookup_Tables'!$H$2:$I$126,2,FALSE)</f>
        <v>Electronics</v>
      </c>
      <c r="T4392" t="str">
        <f>VLOOKUP(CleanedData[[#This Row],[Province]],'02_Lookup_Tables'!$D$2:$E$10,2, FALSE)</f>
        <v>Eastern Region</v>
      </c>
      <c r="U4392" t="str" cm="1">
        <f t="array" ref="U4392">_xlfn.IFS(CleanedData[[#This Row],[Purchase Amount]]&lt;500,"Low",
CleanedData[[#This Row],[Purchase Amount]]&lt;5000,"Medium",
TRUE,"High")</f>
        <v>High</v>
      </c>
      <c r="V4392" t="str">
        <f>TEXT(CleanedData[[#This Row],[Date]],"mmmm")</f>
        <v>April</v>
      </c>
      <c r="W4392" t="str">
        <f>"Q"&amp;ROUNDUP(MONTH(CleanedData[[#This Row],[Date]])/3,0)</f>
        <v>Q2</v>
      </c>
      <c r="X4392" t="str">
        <f>IF(CleanedData[[#This Row],[Purchase Amount]]&gt;=5000,"Yes","No")</f>
        <v>Yes</v>
      </c>
      <c r="Y4392">
        <f>IF(CleanedData[[#This Row],[Recommend]]="Yes",1,0)</f>
        <v>1</v>
      </c>
      <c r="Z4392" s="6">
        <f>CleanedData[[#This Row],[Purchase Amount]]*0.15</f>
        <v>1004.7809999999999</v>
      </c>
      <c r="AA4392" s="6">
        <f>CleanedData[[#This Row],[Purchase Amount]]*1.15</f>
        <v>7703.320999999999</v>
      </c>
    </row>
    <row r="4393" spans="1:27" x14ac:dyDescent="0.3">
      <c r="A4393">
        <v>5314</v>
      </c>
      <c r="B4393" t="s">
        <v>4618</v>
      </c>
      <c r="C4393" s="1">
        <v>45387</v>
      </c>
      <c r="D4393">
        <v>46</v>
      </c>
      <c r="E4393" t="s">
        <v>52</v>
      </c>
      <c r="F4393" t="s">
        <v>68</v>
      </c>
      <c r="G4393" t="s">
        <v>168</v>
      </c>
      <c r="H4393">
        <v>1</v>
      </c>
      <c r="I4393" t="s">
        <v>45</v>
      </c>
      <c r="J4393" t="s">
        <v>74</v>
      </c>
      <c r="K4393" t="s">
        <v>64</v>
      </c>
      <c r="L4393" t="s">
        <v>45</v>
      </c>
      <c r="M4393" t="s">
        <v>184</v>
      </c>
      <c r="N4393" t="s">
        <v>80</v>
      </c>
      <c r="O4393" t="s">
        <v>148</v>
      </c>
      <c r="P4393" t="s">
        <v>70</v>
      </c>
      <c r="Q4393" t="s">
        <v>93</v>
      </c>
      <c r="R4393" s="6">
        <f>_xlfn.XLOOKUP(CleanedData[[#This Row],[Product]],'02_Lookup_Tables'!$A$2:$A$126,'02_Lookup_Tables'!$B$2:$B$126)</f>
        <v>14729.04</v>
      </c>
      <c r="S4393" t="str">
        <f>VLOOKUP(CleanedData[[#This Row],[Product]],'02_Lookup_Tables'!$H$2:$I$126,2,FALSE)</f>
        <v>Electronics</v>
      </c>
      <c r="T4393" t="str">
        <f>VLOOKUP(CleanedData[[#This Row],[Province]],'02_Lookup_Tables'!$D$2:$E$10,2, FALSE)</f>
        <v>Northern Region</v>
      </c>
      <c r="U4393" t="str" cm="1">
        <f t="array" ref="U4393">_xlfn.IFS(CleanedData[[#This Row],[Purchase Amount]]&lt;500,"Low",
CleanedData[[#This Row],[Purchase Amount]]&lt;5000,"Medium",
TRUE,"High")</f>
        <v>High</v>
      </c>
      <c r="V4393" t="str">
        <f>TEXT(CleanedData[[#This Row],[Date]],"mmmm")</f>
        <v>April</v>
      </c>
      <c r="W4393" t="str">
        <f>"Q"&amp;ROUNDUP(MONTH(CleanedData[[#This Row],[Date]])/3,0)</f>
        <v>Q2</v>
      </c>
      <c r="X4393" t="str">
        <f>IF(CleanedData[[#This Row],[Purchase Amount]]&gt;=5000,"Yes","No")</f>
        <v>Yes</v>
      </c>
      <c r="Y4393">
        <f>IF(CleanedData[[#This Row],[Recommend]]="Yes",1,0)</f>
        <v>1</v>
      </c>
      <c r="Z4393" s="6">
        <f>CleanedData[[#This Row],[Purchase Amount]]*0.15</f>
        <v>2209.3560000000002</v>
      </c>
      <c r="AA4393" s="6">
        <f>CleanedData[[#This Row],[Purchase Amount]]*1.15</f>
        <v>16938.396000000001</v>
      </c>
    </row>
    <row r="4394" spans="1:27" x14ac:dyDescent="0.3">
      <c r="A4394">
        <v>5315</v>
      </c>
      <c r="B4394" t="s">
        <v>4619</v>
      </c>
      <c r="C4394" s="1">
        <v>45380</v>
      </c>
      <c r="D4394">
        <v>65</v>
      </c>
      <c r="E4394" t="s">
        <v>52</v>
      </c>
      <c r="F4394" t="s">
        <v>40</v>
      </c>
      <c r="G4394" t="s">
        <v>179</v>
      </c>
      <c r="H4394">
        <v>5</v>
      </c>
      <c r="I4394" t="s">
        <v>45</v>
      </c>
      <c r="J4394" t="s">
        <v>69</v>
      </c>
      <c r="K4394" t="s">
        <v>44</v>
      </c>
      <c r="L4394" t="s">
        <v>42</v>
      </c>
      <c r="M4394" t="s">
        <v>165</v>
      </c>
      <c r="N4394" t="s">
        <v>57</v>
      </c>
      <c r="O4394" t="s">
        <v>89</v>
      </c>
      <c r="P4394" t="s">
        <v>70</v>
      </c>
      <c r="Q4394" t="s">
        <v>97</v>
      </c>
      <c r="R4394" s="6">
        <f>_xlfn.XLOOKUP(CleanedData[[#This Row],[Product]],'02_Lookup_Tables'!$A$2:$A$126,'02_Lookup_Tables'!$B$2:$B$126)</f>
        <v>54.82</v>
      </c>
      <c r="S4394" t="str">
        <f>VLOOKUP(CleanedData[[#This Row],[Product]],'02_Lookup_Tables'!$H$2:$I$126,2,FALSE)</f>
        <v>Food</v>
      </c>
      <c r="T4394" t="str">
        <f>VLOOKUP(CleanedData[[#This Row],[Province]],'02_Lookup_Tables'!$D$2:$E$10,2, FALSE)</f>
        <v>Northern Region</v>
      </c>
      <c r="U4394" t="str" cm="1">
        <f t="array" ref="U4394">_xlfn.IFS(CleanedData[[#This Row],[Purchase Amount]]&lt;500,"Low",
CleanedData[[#This Row],[Purchase Amount]]&lt;5000,"Medium",
TRUE,"High")</f>
        <v>Low</v>
      </c>
      <c r="V4394" t="str">
        <f>TEXT(CleanedData[[#This Row],[Date]],"mmmm")</f>
        <v>March</v>
      </c>
      <c r="W4394" t="str">
        <f>"Q"&amp;ROUNDUP(MONTH(CleanedData[[#This Row],[Date]])/3,0)</f>
        <v>Q1</v>
      </c>
      <c r="X4394" t="str">
        <f>IF(CleanedData[[#This Row],[Purchase Amount]]&gt;=5000,"Yes","No")</f>
        <v>No</v>
      </c>
      <c r="Y4394">
        <f>IF(CleanedData[[#This Row],[Recommend]]="Yes",1,0)</f>
        <v>1</v>
      </c>
      <c r="Z4394" s="6">
        <f>CleanedData[[#This Row],[Purchase Amount]]*0.15</f>
        <v>8.222999999999999</v>
      </c>
      <c r="AA4394" s="6">
        <f>CleanedData[[#This Row],[Purchase Amount]]*1.15</f>
        <v>63.042999999999992</v>
      </c>
    </row>
    <row r="4395" spans="1:27" x14ac:dyDescent="0.3">
      <c r="A4395">
        <v>5316</v>
      </c>
      <c r="B4395" t="s">
        <v>4620</v>
      </c>
      <c r="C4395" s="1">
        <v>45658</v>
      </c>
      <c r="D4395">
        <v>67</v>
      </c>
      <c r="E4395" t="s">
        <v>39</v>
      </c>
      <c r="F4395" t="s">
        <v>72</v>
      </c>
      <c r="G4395" t="s">
        <v>317</v>
      </c>
      <c r="H4395">
        <v>1</v>
      </c>
      <c r="I4395" t="s">
        <v>42</v>
      </c>
      <c r="J4395" t="s">
        <v>54</v>
      </c>
      <c r="K4395" t="s">
        <v>44</v>
      </c>
      <c r="L4395" t="s">
        <v>45</v>
      </c>
      <c r="M4395" t="s">
        <v>147</v>
      </c>
      <c r="N4395" t="s">
        <v>80</v>
      </c>
      <c r="O4395" t="s">
        <v>148</v>
      </c>
      <c r="P4395" t="s">
        <v>70</v>
      </c>
      <c r="Q4395" t="s">
        <v>97</v>
      </c>
      <c r="R4395" s="6">
        <f>_xlfn.XLOOKUP(CleanedData[[#This Row],[Product]],'02_Lookup_Tables'!$A$2:$A$126,'02_Lookup_Tables'!$B$2:$B$126)</f>
        <v>10347.709999999999</v>
      </c>
      <c r="S4395" t="str">
        <f>VLOOKUP(CleanedData[[#This Row],[Product]],'02_Lookup_Tables'!$H$2:$I$126,2,FALSE)</f>
        <v>Home Devices</v>
      </c>
      <c r="T4395" t="str">
        <f>VLOOKUP(CleanedData[[#This Row],[Province]],'02_Lookup_Tables'!$D$2:$E$10,2, FALSE)</f>
        <v>Central Region</v>
      </c>
      <c r="U4395" t="str" cm="1">
        <f t="array" ref="U4395">_xlfn.IFS(CleanedData[[#This Row],[Purchase Amount]]&lt;500,"Low",
CleanedData[[#This Row],[Purchase Amount]]&lt;5000,"Medium",
TRUE,"High")</f>
        <v>High</v>
      </c>
      <c r="V4395" t="str">
        <f>TEXT(CleanedData[[#This Row],[Date]],"mmmm")</f>
        <v>January</v>
      </c>
      <c r="W4395" t="str">
        <f>"Q"&amp;ROUNDUP(MONTH(CleanedData[[#This Row],[Date]])/3,0)</f>
        <v>Q1</v>
      </c>
      <c r="X4395" t="str">
        <f>IF(CleanedData[[#This Row],[Purchase Amount]]&gt;=5000,"Yes","No")</f>
        <v>Yes</v>
      </c>
      <c r="Y4395">
        <f>IF(CleanedData[[#This Row],[Recommend]]="Yes",1,0)</f>
        <v>0</v>
      </c>
      <c r="Z4395" s="6">
        <f>CleanedData[[#This Row],[Purchase Amount]]*0.15</f>
        <v>1552.1564999999998</v>
      </c>
      <c r="AA4395" s="6">
        <f>CleanedData[[#This Row],[Purchase Amount]]*1.15</f>
        <v>11899.866499999998</v>
      </c>
    </row>
    <row r="4396" spans="1:27" x14ac:dyDescent="0.3">
      <c r="A4396">
        <v>5317</v>
      </c>
      <c r="B4396" t="s">
        <v>4621</v>
      </c>
      <c r="C4396" s="1">
        <v>45905</v>
      </c>
      <c r="D4396">
        <v>35</v>
      </c>
      <c r="E4396" t="s">
        <v>39</v>
      </c>
      <c r="F4396" t="s">
        <v>130</v>
      </c>
      <c r="G4396" t="s">
        <v>296</v>
      </c>
      <c r="H4396">
        <v>1</v>
      </c>
      <c r="I4396" t="s">
        <v>45</v>
      </c>
      <c r="J4396" t="s">
        <v>74</v>
      </c>
      <c r="K4396" t="s">
        <v>64</v>
      </c>
      <c r="L4396" t="s">
        <v>42</v>
      </c>
      <c r="N4396" t="s">
        <v>80</v>
      </c>
      <c r="O4396" t="s">
        <v>134</v>
      </c>
      <c r="P4396" t="s">
        <v>8646</v>
      </c>
      <c r="Q4396" t="s">
        <v>81</v>
      </c>
      <c r="R4396" s="6">
        <f>_xlfn.XLOOKUP(CleanedData[[#This Row],[Product]],'02_Lookup_Tables'!$A$2:$A$126,'02_Lookup_Tables'!$B$2:$B$126)</f>
        <v>657.5</v>
      </c>
      <c r="S4396" t="str">
        <f>VLOOKUP(CleanedData[[#This Row],[Product]],'02_Lookup_Tables'!$H$2:$I$126,2,FALSE)</f>
        <v>Home Devices</v>
      </c>
      <c r="T4396" t="str">
        <f>VLOOKUP(CleanedData[[#This Row],[Province]],'02_Lookup_Tables'!$D$2:$E$10,2, FALSE)</f>
        <v>Eastern Region</v>
      </c>
      <c r="U4396" t="str" cm="1">
        <f t="array" ref="U4396">_xlfn.IFS(CleanedData[[#This Row],[Purchase Amount]]&lt;500,"Low",
CleanedData[[#This Row],[Purchase Amount]]&lt;5000,"Medium",
TRUE,"High")</f>
        <v>Medium</v>
      </c>
      <c r="V4396" t="str">
        <f>TEXT(CleanedData[[#This Row],[Date]],"mmmm")</f>
        <v>September</v>
      </c>
      <c r="W4396" t="str">
        <f>"Q"&amp;ROUNDUP(MONTH(CleanedData[[#This Row],[Date]])/3,0)</f>
        <v>Q3</v>
      </c>
      <c r="X4396" t="str">
        <f>IF(CleanedData[[#This Row],[Purchase Amount]]&gt;=5000,"Yes","No")</f>
        <v>No</v>
      </c>
      <c r="Y4396">
        <f>IF(CleanedData[[#This Row],[Recommend]]="Yes",1,0)</f>
        <v>1</v>
      </c>
      <c r="Z4396" s="6">
        <f>CleanedData[[#This Row],[Purchase Amount]]*0.15</f>
        <v>98.625</v>
      </c>
      <c r="AA4396" s="6">
        <f>CleanedData[[#This Row],[Purchase Amount]]*1.15</f>
        <v>756.12499999999989</v>
      </c>
    </row>
    <row r="4397" spans="1:27" x14ac:dyDescent="0.3">
      <c r="A4397">
        <v>5318</v>
      </c>
      <c r="B4397" t="s">
        <v>4622</v>
      </c>
      <c r="C4397" s="1">
        <v>45509</v>
      </c>
      <c r="D4397">
        <v>18</v>
      </c>
      <c r="E4397" t="s">
        <v>60</v>
      </c>
      <c r="F4397" t="s">
        <v>83</v>
      </c>
      <c r="G4397" t="s">
        <v>91</v>
      </c>
      <c r="H4397">
        <v>1</v>
      </c>
      <c r="I4397" t="s">
        <v>45</v>
      </c>
      <c r="J4397" t="s">
        <v>74</v>
      </c>
      <c r="K4397" t="s">
        <v>64</v>
      </c>
      <c r="L4397" t="s">
        <v>42</v>
      </c>
      <c r="M4397" t="s">
        <v>151</v>
      </c>
      <c r="N4397" t="s">
        <v>80</v>
      </c>
      <c r="O4397" t="s">
        <v>89</v>
      </c>
      <c r="P4397" t="s">
        <v>49</v>
      </c>
      <c r="Q4397" t="s">
        <v>66</v>
      </c>
      <c r="R4397" s="6">
        <f>_xlfn.XLOOKUP(CleanedData[[#This Row],[Product]],'02_Lookup_Tables'!$A$2:$A$126,'02_Lookup_Tables'!$B$2:$B$126)</f>
        <v>1370.56</v>
      </c>
      <c r="S4397" t="str">
        <f>VLOOKUP(CleanedData[[#This Row],[Product]],'02_Lookup_Tables'!$H$2:$I$126,2,FALSE)</f>
        <v>Electronics</v>
      </c>
      <c r="T4397" t="str">
        <f>VLOOKUP(CleanedData[[#This Row],[Province]],'02_Lookup_Tables'!$D$2:$E$10,2, FALSE)</f>
        <v>Western Region</v>
      </c>
      <c r="U4397" t="str" cm="1">
        <f t="array" ref="U4397">_xlfn.IFS(CleanedData[[#This Row],[Purchase Amount]]&lt;500,"Low",
CleanedData[[#This Row],[Purchase Amount]]&lt;5000,"Medium",
TRUE,"High")</f>
        <v>Medium</v>
      </c>
      <c r="V4397" t="str">
        <f>TEXT(CleanedData[[#This Row],[Date]],"mmmm")</f>
        <v>August</v>
      </c>
      <c r="W4397" t="str">
        <f>"Q"&amp;ROUNDUP(MONTH(CleanedData[[#This Row],[Date]])/3,0)</f>
        <v>Q3</v>
      </c>
      <c r="X4397" t="str">
        <f>IF(CleanedData[[#This Row],[Purchase Amount]]&gt;=5000,"Yes","No")</f>
        <v>No</v>
      </c>
      <c r="Y4397">
        <f>IF(CleanedData[[#This Row],[Recommend]]="Yes",1,0)</f>
        <v>1</v>
      </c>
      <c r="Z4397" s="6">
        <f>CleanedData[[#This Row],[Purchase Amount]]*0.15</f>
        <v>205.58399999999997</v>
      </c>
      <c r="AA4397" s="6">
        <f>CleanedData[[#This Row],[Purchase Amount]]*1.15</f>
        <v>1576.1439999999998</v>
      </c>
    </row>
    <row r="4398" spans="1:27" x14ac:dyDescent="0.3">
      <c r="A4398">
        <v>5319</v>
      </c>
      <c r="B4398" t="s">
        <v>4623</v>
      </c>
      <c r="C4398" s="1">
        <v>45487</v>
      </c>
      <c r="D4398">
        <v>72</v>
      </c>
      <c r="E4398" t="s">
        <v>52</v>
      </c>
      <c r="F4398" t="s">
        <v>77</v>
      </c>
      <c r="G4398" t="s">
        <v>122</v>
      </c>
      <c r="H4398">
        <v>5</v>
      </c>
      <c r="I4398" t="s">
        <v>45</v>
      </c>
      <c r="J4398" t="s">
        <v>54</v>
      </c>
      <c r="K4398" t="s">
        <v>64</v>
      </c>
      <c r="L4398" t="s">
        <v>42</v>
      </c>
      <c r="N4398" t="s">
        <v>57</v>
      </c>
      <c r="O4398" t="s">
        <v>134</v>
      </c>
      <c r="P4398" t="s">
        <v>8646</v>
      </c>
      <c r="Q4398" t="s">
        <v>97</v>
      </c>
      <c r="R4398" s="6">
        <f>_xlfn.XLOOKUP(CleanedData[[#This Row],[Product]],'02_Lookup_Tables'!$A$2:$A$126,'02_Lookup_Tables'!$B$2:$B$126)</f>
        <v>1712.08</v>
      </c>
      <c r="S4398" t="str">
        <f>VLOOKUP(CleanedData[[#This Row],[Product]],'02_Lookup_Tables'!$H$2:$I$126,2,FALSE)</f>
        <v>Home &amp; Living</v>
      </c>
      <c r="T4398" t="str">
        <f>VLOOKUP(CleanedData[[#This Row],[Province]],'02_Lookup_Tables'!$D$2:$E$10,2, FALSE)</f>
        <v>Central Region</v>
      </c>
      <c r="U4398" t="str" cm="1">
        <f t="array" ref="U4398">_xlfn.IFS(CleanedData[[#This Row],[Purchase Amount]]&lt;500,"Low",
CleanedData[[#This Row],[Purchase Amount]]&lt;5000,"Medium",
TRUE,"High")</f>
        <v>Medium</v>
      </c>
      <c r="V4398" t="str">
        <f>TEXT(CleanedData[[#This Row],[Date]],"mmmm")</f>
        <v>July</v>
      </c>
      <c r="W4398" t="str">
        <f>"Q"&amp;ROUNDUP(MONTH(CleanedData[[#This Row],[Date]])/3,0)</f>
        <v>Q3</v>
      </c>
      <c r="X4398" t="str">
        <f>IF(CleanedData[[#This Row],[Purchase Amount]]&gt;=5000,"Yes","No")</f>
        <v>No</v>
      </c>
      <c r="Y4398">
        <f>IF(CleanedData[[#This Row],[Recommend]]="Yes",1,0)</f>
        <v>1</v>
      </c>
      <c r="Z4398" s="6">
        <f>CleanedData[[#This Row],[Purchase Amount]]*0.15</f>
        <v>256.81199999999995</v>
      </c>
      <c r="AA4398" s="6">
        <f>CleanedData[[#This Row],[Purchase Amount]]*1.15</f>
        <v>1968.8919999999998</v>
      </c>
    </row>
    <row r="4399" spans="1:27" x14ac:dyDescent="0.3">
      <c r="A4399">
        <v>5320</v>
      </c>
      <c r="B4399" t="s">
        <v>4624</v>
      </c>
      <c r="C4399" s="1">
        <v>45567</v>
      </c>
      <c r="D4399">
        <v>80</v>
      </c>
      <c r="E4399" t="s">
        <v>60</v>
      </c>
      <c r="F4399" t="s">
        <v>77</v>
      </c>
      <c r="G4399" t="s">
        <v>501</v>
      </c>
      <c r="H4399">
        <v>3</v>
      </c>
      <c r="I4399" t="s">
        <v>45</v>
      </c>
      <c r="J4399" t="s">
        <v>43</v>
      </c>
      <c r="K4399" t="s">
        <v>44</v>
      </c>
      <c r="L4399" t="s">
        <v>42</v>
      </c>
      <c r="M4399" t="s">
        <v>231</v>
      </c>
      <c r="N4399" t="s">
        <v>48</v>
      </c>
      <c r="O4399" t="s">
        <v>89</v>
      </c>
      <c r="P4399" t="s">
        <v>49</v>
      </c>
      <c r="Q4399" t="s">
        <v>97</v>
      </c>
      <c r="R4399" s="6">
        <f>_xlfn.XLOOKUP(CleanedData[[#This Row],[Product]],'02_Lookup_Tables'!$A$2:$A$126,'02_Lookup_Tables'!$B$2:$B$126)</f>
        <v>1482.94</v>
      </c>
      <c r="S4399" t="str">
        <f>VLOOKUP(CleanedData[[#This Row],[Product]],'02_Lookup_Tables'!$H$2:$I$126,2,FALSE)</f>
        <v>Home Devices</v>
      </c>
      <c r="T4399" t="str">
        <f>VLOOKUP(CleanedData[[#This Row],[Province]],'02_Lookup_Tables'!$D$2:$E$10,2, FALSE)</f>
        <v>Central Region</v>
      </c>
      <c r="U4399" t="str" cm="1">
        <f t="array" ref="U4399">_xlfn.IFS(CleanedData[[#This Row],[Purchase Amount]]&lt;500,"Low",
CleanedData[[#This Row],[Purchase Amount]]&lt;5000,"Medium",
TRUE,"High")</f>
        <v>Medium</v>
      </c>
      <c r="V4399" t="str">
        <f>TEXT(CleanedData[[#This Row],[Date]],"mmmm")</f>
        <v>October</v>
      </c>
      <c r="W4399" t="str">
        <f>"Q"&amp;ROUNDUP(MONTH(CleanedData[[#This Row],[Date]])/3,0)</f>
        <v>Q4</v>
      </c>
      <c r="X4399" t="str">
        <f>IF(CleanedData[[#This Row],[Purchase Amount]]&gt;=5000,"Yes","No")</f>
        <v>No</v>
      </c>
      <c r="Y4399">
        <f>IF(CleanedData[[#This Row],[Recommend]]="Yes",1,0)</f>
        <v>1</v>
      </c>
      <c r="Z4399" s="6">
        <f>CleanedData[[#This Row],[Purchase Amount]]*0.15</f>
        <v>222.441</v>
      </c>
      <c r="AA4399" s="6">
        <f>CleanedData[[#This Row],[Purchase Amount]]*1.15</f>
        <v>1705.3809999999999</v>
      </c>
    </row>
    <row r="4400" spans="1:27" x14ac:dyDescent="0.3">
      <c r="A4400">
        <v>5321</v>
      </c>
      <c r="B4400" t="s">
        <v>4625</v>
      </c>
      <c r="C4400" s="1">
        <v>45451</v>
      </c>
      <c r="D4400">
        <v>30</v>
      </c>
      <c r="E4400" t="s">
        <v>52</v>
      </c>
      <c r="F4400" t="s">
        <v>61</v>
      </c>
      <c r="G4400" t="s">
        <v>192</v>
      </c>
      <c r="H4400">
        <v>4</v>
      </c>
      <c r="I4400" t="s">
        <v>45</v>
      </c>
      <c r="J4400" t="s">
        <v>43</v>
      </c>
      <c r="K4400" t="s">
        <v>64</v>
      </c>
      <c r="L4400" t="s">
        <v>42</v>
      </c>
      <c r="M4400" t="s">
        <v>151</v>
      </c>
      <c r="N4400" t="s">
        <v>96</v>
      </c>
      <c r="O4400" t="s">
        <v>89</v>
      </c>
      <c r="P4400" t="s">
        <v>70</v>
      </c>
      <c r="Q4400" t="s">
        <v>58</v>
      </c>
      <c r="R4400" s="6">
        <f>_xlfn.XLOOKUP(CleanedData[[#This Row],[Product]],'02_Lookup_Tables'!$A$2:$A$126,'02_Lookup_Tables'!$B$2:$B$126)</f>
        <v>13261</v>
      </c>
      <c r="S4400" t="str">
        <f>VLOOKUP(CleanedData[[#This Row],[Product]],'02_Lookup_Tables'!$H$2:$I$126,2,FALSE)</f>
        <v>Electronics</v>
      </c>
      <c r="T4400" t="str">
        <f>VLOOKUP(CleanedData[[#This Row],[Province]],'02_Lookup_Tables'!$D$2:$E$10,2, FALSE)</f>
        <v>Southern Region</v>
      </c>
      <c r="U4400" t="str" cm="1">
        <f t="array" ref="U4400">_xlfn.IFS(CleanedData[[#This Row],[Purchase Amount]]&lt;500,"Low",
CleanedData[[#This Row],[Purchase Amount]]&lt;5000,"Medium",
TRUE,"High")</f>
        <v>High</v>
      </c>
      <c r="V4400" t="str">
        <f>TEXT(CleanedData[[#This Row],[Date]],"mmmm")</f>
        <v>June</v>
      </c>
      <c r="W4400" t="str">
        <f>"Q"&amp;ROUNDUP(MONTH(CleanedData[[#This Row],[Date]])/3,0)</f>
        <v>Q2</v>
      </c>
      <c r="X4400" t="str">
        <f>IF(CleanedData[[#This Row],[Purchase Amount]]&gt;=5000,"Yes","No")</f>
        <v>Yes</v>
      </c>
      <c r="Y4400">
        <f>IF(CleanedData[[#This Row],[Recommend]]="Yes",1,0)</f>
        <v>1</v>
      </c>
      <c r="Z4400" s="6">
        <f>CleanedData[[#This Row],[Purchase Amount]]*0.15</f>
        <v>1989.1499999999999</v>
      </c>
      <c r="AA4400" s="6">
        <f>CleanedData[[#This Row],[Purchase Amount]]*1.15</f>
        <v>15250.15</v>
      </c>
    </row>
    <row r="4401" spans="1:27" x14ac:dyDescent="0.3">
      <c r="A4401">
        <v>5322</v>
      </c>
      <c r="B4401" t="s">
        <v>4626</v>
      </c>
      <c r="C4401" s="1">
        <v>45794</v>
      </c>
      <c r="D4401">
        <v>42</v>
      </c>
      <c r="E4401" t="s">
        <v>52</v>
      </c>
      <c r="F4401" t="s">
        <v>83</v>
      </c>
      <c r="G4401" t="s">
        <v>345</v>
      </c>
      <c r="H4401">
        <v>2</v>
      </c>
      <c r="I4401" t="s">
        <v>42</v>
      </c>
      <c r="J4401" t="s">
        <v>63</v>
      </c>
      <c r="K4401" t="s">
        <v>44</v>
      </c>
      <c r="L4401" t="s">
        <v>45</v>
      </c>
      <c r="M4401" t="s">
        <v>112</v>
      </c>
      <c r="N4401" t="s">
        <v>47</v>
      </c>
      <c r="O4401" t="s">
        <v>48</v>
      </c>
      <c r="P4401" t="s">
        <v>49</v>
      </c>
      <c r="Q4401" t="s">
        <v>81</v>
      </c>
      <c r="R4401" s="6">
        <f>_xlfn.XLOOKUP(CleanedData[[#This Row],[Product]],'02_Lookup_Tables'!$A$2:$A$126,'02_Lookup_Tables'!$B$2:$B$126)</f>
        <v>574.49</v>
      </c>
      <c r="S4401" t="str">
        <f>VLOOKUP(CleanedData[[#This Row],[Product]],'02_Lookup_Tables'!$H$2:$I$126,2,FALSE)</f>
        <v>Toys &amp; Games</v>
      </c>
      <c r="T4401" t="str">
        <f>VLOOKUP(CleanedData[[#This Row],[Province]],'02_Lookup_Tables'!$D$2:$E$10,2, FALSE)</f>
        <v>Western Region</v>
      </c>
      <c r="U4401" t="str" cm="1">
        <f t="array" ref="U4401">_xlfn.IFS(CleanedData[[#This Row],[Purchase Amount]]&lt;500,"Low",
CleanedData[[#This Row],[Purchase Amount]]&lt;5000,"Medium",
TRUE,"High")</f>
        <v>Medium</v>
      </c>
      <c r="V4401" t="str">
        <f>TEXT(CleanedData[[#This Row],[Date]],"mmmm")</f>
        <v>May</v>
      </c>
      <c r="W4401" t="str">
        <f>"Q"&amp;ROUNDUP(MONTH(CleanedData[[#This Row],[Date]])/3,0)</f>
        <v>Q2</v>
      </c>
      <c r="X4401" t="str">
        <f>IF(CleanedData[[#This Row],[Purchase Amount]]&gt;=5000,"Yes","No")</f>
        <v>No</v>
      </c>
      <c r="Y4401">
        <f>IF(CleanedData[[#This Row],[Recommend]]="Yes",1,0)</f>
        <v>0</v>
      </c>
      <c r="Z4401" s="6">
        <f>CleanedData[[#This Row],[Purchase Amount]]*0.15</f>
        <v>86.173500000000004</v>
      </c>
      <c r="AA4401" s="6">
        <f>CleanedData[[#This Row],[Purchase Amount]]*1.15</f>
        <v>660.6635</v>
      </c>
    </row>
    <row r="4402" spans="1:27" x14ac:dyDescent="0.3">
      <c r="A4402">
        <v>5323</v>
      </c>
      <c r="B4402" t="s">
        <v>4627</v>
      </c>
      <c r="C4402" s="1">
        <v>45447</v>
      </c>
      <c r="D4402">
        <v>21</v>
      </c>
      <c r="E4402" t="s">
        <v>52</v>
      </c>
      <c r="F4402" t="s">
        <v>68</v>
      </c>
      <c r="G4402" t="s">
        <v>41</v>
      </c>
      <c r="H4402">
        <v>2</v>
      </c>
      <c r="I4402" t="s">
        <v>45</v>
      </c>
      <c r="J4402" t="s">
        <v>74</v>
      </c>
      <c r="K4402" t="s">
        <v>55</v>
      </c>
      <c r="L4402" t="s">
        <v>45</v>
      </c>
      <c r="M4402" t="s">
        <v>85</v>
      </c>
      <c r="N4402" t="s">
        <v>47</v>
      </c>
      <c r="O4402" t="s">
        <v>48</v>
      </c>
      <c r="P4402" t="s">
        <v>49</v>
      </c>
      <c r="Q4402" t="s">
        <v>66</v>
      </c>
      <c r="R4402" s="6">
        <f>_xlfn.XLOOKUP(CleanedData[[#This Row],[Product]],'02_Lookup_Tables'!$A$2:$A$126,'02_Lookup_Tables'!$B$2:$B$126)</f>
        <v>2479.5700000000002</v>
      </c>
      <c r="S4402" t="str">
        <f>VLOOKUP(CleanedData[[#This Row],[Product]],'02_Lookup_Tables'!$H$2:$I$126,2,FALSE)</f>
        <v>Accessories</v>
      </c>
      <c r="T4402" t="str">
        <f>VLOOKUP(CleanedData[[#This Row],[Province]],'02_Lookup_Tables'!$D$2:$E$10,2, FALSE)</f>
        <v>Northern Region</v>
      </c>
      <c r="U4402" t="str" cm="1">
        <f t="array" ref="U4402">_xlfn.IFS(CleanedData[[#This Row],[Purchase Amount]]&lt;500,"Low",
CleanedData[[#This Row],[Purchase Amount]]&lt;5000,"Medium",
TRUE,"High")</f>
        <v>Medium</v>
      </c>
      <c r="V4402" t="str">
        <f>TEXT(CleanedData[[#This Row],[Date]],"mmmm")</f>
        <v>June</v>
      </c>
      <c r="W4402" t="str">
        <f>"Q"&amp;ROUNDUP(MONTH(CleanedData[[#This Row],[Date]])/3,0)</f>
        <v>Q2</v>
      </c>
      <c r="X4402" t="str">
        <f>IF(CleanedData[[#This Row],[Purchase Amount]]&gt;=5000,"Yes","No")</f>
        <v>No</v>
      </c>
      <c r="Y4402">
        <f>IF(CleanedData[[#This Row],[Recommend]]="Yes",1,0)</f>
        <v>1</v>
      </c>
      <c r="Z4402" s="6">
        <f>CleanedData[[#This Row],[Purchase Amount]]*0.15</f>
        <v>371.93549999999999</v>
      </c>
      <c r="AA4402" s="6">
        <f>CleanedData[[#This Row],[Purchase Amount]]*1.15</f>
        <v>2851.5054999999998</v>
      </c>
    </row>
    <row r="4403" spans="1:27" x14ac:dyDescent="0.3">
      <c r="A4403">
        <v>5324</v>
      </c>
      <c r="B4403" t="s">
        <v>4628</v>
      </c>
      <c r="C4403" s="1">
        <v>45656</v>
      </c>
      <c r="D4403">
        <v>39</v>
      </c>
      <c r="E4403" t="s">
        <v>52</v>
      </c>
      <c r="F4403" t="s">
        <v>83</v>
      </c>
      <c r="G4403" t="s">
        <v>374</v>
      </c>
      <c r="H4403">
        <v>5</v>
      </c>
      <c r="I4403" t="s">
        <v>45</v>
      </c>
      <c r="J4403" t="s">
        <v>54</v>
      </c>
      <c r="K4403" t="s">
        <v>44</v>
      </c>
      <c r="L4403" t="s">
        <v>42</v>
      </c>
      <c r="M4403" t="s">
        <v>92</v>
      </c>
      <c r="N4403" t="s">
        <v>57</v>
      </c>
      <c r="O4403" t="s">
        <v>89</v>
      </c>
      <c r="P4403" t="s">
        <v>70</v>
      </c>
      <c r="Q4403" t="s">
        <v>81</v>
      </c>
      <c r="R4403" s="6">
        <f>_xlfn.XLOOKUP(CleanedData[[#This Row],[Product]],'02_Lookup_Tables'!$A$2:$A$126,'02_Lookup_Tables'!$B$2:$B$126)</f>
        <v>2906.97</v>
      </c>
      <c r="S4403" t="str">
        <f>VLOOKUP(CleanedData[[#This Row],[Product]],'02_Lookup_Tables'!$H$2:$I$126,2,FALSE)</f>
        <v>Home &amp; Living</v>
      </c>
      <c r="T4403" t="str">
        <f>VLOOKUP(CleanedData[[#This Row],[Province]],'02_Lookup_Tables'!$D$2:$E$10,2, FALSE)</f>
        <v>Western Region</v>
      </c>
      <c r="U4403" t="str" cm="1">
        <f t="array" ref="U4403">_xlfn.IFS(CleanedData[[#This Row],[Purchase Amount]]&lt;500,"Low",
CleanedData[[#This Row],[Purchase Amount]]&lt;5000,"Medium",
TRUE,"High")</f>
        <v>Medium</v>
      </c>
      <c r="V4403" t="str">
        <f>TEXT(CleanedData[[#This Row],[Date]],"mmmm")</f>
        <v>December</v>
      </c>
      <c r="W4403" t="str">
        <f>"Q"&amp;ROUNDUP(MONTH(CleanedData[[#This Row],[Date]])/3,0)</f>
        <v>Q4</v>
      </c>
      <c r="X4403" t="str">
        <f>IF(CleanedData[[#This Row],[Purchase Amount]]&gt;=5000,"Yes","No")</f>
        <v>No</v>
      </c>
      <c r="Y4403">
        <f>IF(CleanedData[[#This Row],[Recommend]]="Yes",1,0)</f>
        <v>1</v>
      </c>
      <c r="Z4403" s="6">
        <f>CleanedData[[#This Row],[Purchase Amount]]*0.15</f>
        <v>436.04549999999995</v>
      </c>
      <c r="AA4403" s="6">
        <f>CleanedData[[#This Row],[Purchase Amount]]*1.15</f>
        <v>3343.0154999999995</v>
      </c>
    </row>
    <row r="4404" spans="1:27" x14ac:dyDescent="0.3">
      <c r="A4404">
        <v>5325</v>
      </c>
      <c r="B4404" t="s">
        <v>4629</v>
      </c>
      <c r="C4404" s="1">
        <v>45540</v>
      </c>
      <c r="D4404">
        <v>18</v>
      </c>
      <c r="E4404" t="s">
        <v>60</v>
      </c>
      <c r="F4404" t="s">
        <v>72</v>
      </c>
      <c r="G4404" t="s">
        <v>311</v>
      </c>
      <c r="H4404">
        <v>3</v>
      </c>
      <c r="I4404" t="s">
        <v>45</v>
      </c>
      <c r="J4404" t="s">
        <v>69</v>
      </c>
      <c r="K4404" t="s">
        <v>64</v>
      </c>
      <c r="L4404" t="s">
        <v>42</v>
      </c>
      <c r="M4404" t="s">
        <v>184</v>
      </c>
      <c r="N4404" t="s">
        <v>48</v>
      </c>
      <c r="O4404" t="s">
        <v>148</v>
      </c>
      <c r="P4404" t="s">
        <v>49</v>
      </c>
      <c r="Q4404" t="s">
        <v>66</v>
      </c>
      <c r="R4404" s="6">
        <f>_xlfn.XLOOKUP(CleanedData[[#This Row],[Product]],'02_Lookup_Tables'!$A$2:$A$126,'02_Lookup_Tables'!$B$2:$B$126)</f>
        <v>954.6</v>
      </c>
      <c r="S4404" t="str">
        <f>VLOOKUP(CleanedData[[#This Row],[Product]],'02_Lookup_Tables'!$H$2:$I$126,2,FALSE)</f>
        <v>Apparel</v>
      </c>
      <c r="T4404" t="str">
        <f>VLOOKUP(CleanedData[[#This Row],[Province]],'02_Lookup_Tables'!$D$2:$E$10,2, FALSE)</f>
        <v>Central Region</v>
      </c>
      <c r="U4404" t="str" cm="1">
        <f t="array" ref="U4404">_xlfn.IFS(CleanedData[[#This Row],[Purchase Amount]]&lt;500,"Low",
CleanedData[[#This Row],[Purchase Amount]]&lt;5000,"Medium",
TRUE,"High")</f>
        <v>Medium</v>
      </c>
      <c r="V4404" t="str">
        <f>TEXT(CleanedData[[#This Row],[Date]],"mmmm")</f>
        <v>September</v>
      </c>
      <c r="W4404" t="str">
        <f>"Q"&amp;ROUNDUP(MONTH(CleanedData[[#This Row],[Date]])/3,0)</f>
        <v>Q3</v>
      </c>
      <c r="X4404" t="str">
        <f>IF(CleanedData[[#This Row],[Purchase Amount]]&gt;=5000,"Yes","No")</f>
        <v>No</v>
      </c>
      <c r="Y4404">
        <f>IF(CleanedData[[#This Row],[Recommend]]="Yes",1,0)</f>
        <v>1</v>
      </c>
      <c r="Z4404" s="6">
        <f>CleanedData[[#This Row],[Purchase Amount]]*0.15</f>
        <v>143.19</v>
      </c>
      <c r="AA4404" s="6">
        <f>CleanedData[[#This Row],[Purchase Amount]]*1.15</f>
        <v>1097.79</v>
      </c>
    </row>
    <row r="4405" spans="1:27" x14ac:dyDescent="0.3">
      <c r="A4405">
        <v>5326</v>
      </c>
      <c r="B4405" t="s">
        <v>4630</v>
      </c>
      <c r="C4405" s="1">
        <v>45731</v>
      </c>
      <c r="D4405">
        <v>71</v>
      </c>
      <c r="E4405" t="s">
        <v>39</v>
      </c>
      <c r="F4405" t="s">
        <v>40</v>
      </c>
      <c r="G4405" t="s">
        <v>372</v>
      </c>
      <c r="H4405">
        <v>3</v>
      </c>
      <c r="I4405" t="s">
        <v>45</v>
      </c>
      <c r="J4405" t="s">
        <v>54</v>
      </c>
      <c r="K4405" t="s">
        <v>44</v>
      </c>
      <c r="L4405" t="s">
        <v>42</v>
      </c>
      <c r="M4405" t="s">
        <v>151</v>
      </c>
      <c r="N4405" t="s">
        <v>48</v>
      </c>
      <c r="O4405" t="s">
        <v>89</v>
      </c>
      <c r="P4405" t="s">
        <v>49</v>
      </c>
      <c r="Q4405" t="s">
        <v>97</v>
      </c>
      <c r="R4405" s="6">
        <f>_xlfn.XLOOKUP(CleanedData[[#This Row],[Product]],'02_Lookup_Tables'!$A$2:$A$126,'02_Lookup_Tables'!$B$2:$B$126)</f>
        <v>944.78</v>
      </c>
      <c r="S4405" t="str">
        <f>VLOOKUP(CleanedData[[#This Row],[Product]],'02_Lookup_Tables'!$H$2:$I$126,2,FALSE)</f>
        <v>Electronics</v>
      </c>
      <c r="T4405" t="str">
        <f>VLOOKUP(CleanedData[[#This Row],[Province]],'02_Lookup_Tables'!$D$2:$E$10,2, FALSE)</f>
        <v>Northern Region</v>
      </c>
      <c r="U4405" t="str" cm="1">
        <f t="array" ref="U4405">_xlfn.IFS(CleanedData[[#This Row],[Purchase Amount]]&lt;500,"Low",
CleanedData[[#This Row],[Purchase Amount]]&lt;5000,"Medium",
TRUE,"High")</f>
        <v>Medium</v>
      </c>
      <c r="V4405" t="str">
        <f>TEXT(CleanedData[[#This Row],[Date]],"mmmm")</f>
        <v>March</v>
      </c>
      <c r="W4405" t="str">
        <f>"Q"&amp;ROUNDUP(MONTH(CleanedData[[#This Row],[Date]])/3,0)</f>
        <v>Q1</v>
      </c>
      <c r="X4405" t="str">
        <f>IF(CleanedData[[#This Row],[Purchase Amount]]&gt;=5000,"Yes","No")</f>
        <v>No</v>
      </c>
      <c r="Y4405">
        <f>IF(CleanedData[[#This Row],[Recommend]]="Yes",1,0)</f>
        <v>1</v>
      </c>
      <c r="Z4405" s="6">
        <f>CleanedData[[#This Row],[Purchase Amount]]*0.15</f>
        <v>141.71699999999998</v>
      </c>
      <c r="AA4405" s="6">
        <f>CleanedData[[#This Row],[Purchase Amount]]*1.15</f>
        <v>1086.4969999999998</v>
      </c>
    </row>
    <row r="4406" spans="1:27" x14ac:dyDescent="0.3">
      <c r="A4406">
        <v>5327</v>
      </c>
      <c r="B4406" t="s">
        <v>4631</v>
      </c>
      <c r="C4406" s="1">
        <v>45671</v>
      </c>
      <c r="D4406">
        <v>55</v>
      </c>
      <c r="E4406" t="s">
        <v>39</v>
      </c>
      <c r="F4406" t="s">
        <v>68</v>
      </c>
      <c r="G4406" t="s">
        <v>563</v>
      </c>
      <c r="H4406">
        <v>4</v>
      </c>
      <c r="I4406" t="s">
        <v>45</v>
      </c>
      <c r="J4406" t="s">
        <v>69</v>
      </c>
      <c r="K4406" t="s">
        <v>44</v>
      </c>
      <c r="L4406" t="s">
        <v>45</v>
      </c>
      <c r="M4406" t="s">
        <v>165</v>
      </c>
      <c r="N4406" t="s">
        <v>96</v>
      </c>
      <c r="O4406" t="s">
        <v>89</v>
      </c>
      <c r="P4406" t="s">
        <v>70</v>
      </c>
      <c r="Q4406" t="s">
        <v>50</v>
      </c>
      <c r="R4406" s="6">
        <f>_xlfn.XLOOKUP(CleanedData[[#This Row],[Product]],'02_Lookup_Tables'!$A$2:$A$126,'02_Lookup_Tables'!$B$2:$B$126)</f>
        <v>11052.57</v>
      </c>
      <c r="S4406" t="str">
        <f>VLOOKUP(CleanedData[[#This Row],[Product]],'02_Lookup_Tables'!$H$2:$I$126,2,FALSE)</f>
        <v>Electronics</v>
      </c>
      <c r="T4406" t="str">
        <f>VLOOKUP(CleanedData[[#This Row],[Province]],'02_Lookup_Tables'!$D$2:$E$10,2, FALSE)</f>
        <v>Northern Region</v>
      </c>
      <c r="U4406" t="str" cm="1">
        <f t="array" ref="U4406">_xlfn.IFS(CleanedData[[#This Row],[Purchase Amount]]&lt;500,"Low",
CleanedData[[#This Row],[Purchase Amount]]&lt;5000,"Medium",
TRUE,"High")</f>
        <v>High</v>
      </c>
      <c r="V4406" t="str">
        <f>TEXT(CleanedData[[#This Row],[Date]],"mmmm")</f>
        <v>January</v>
      </c>
      <c r="W4406" t="str">
        <f>"Q"&amp;ROUNDUP(MONTH(CleanedData[[#This Row],[Date]])/3,0)</f>
        <v>Q1</v>
      </c>
      <c r="X4406" t="str">
        <f>IF(CleanedData[[#This Row],[Purchase Amount]]&gt;=5000,"Yes","No")</f>
        <v>Yes</v>
      </c>
      <c r="Y4406">
        <f>IF(CleanedData[[#This Row],[Recommend]]="Yes",1,0)</f>
        <v>1</v>
      </c>
      <c r="Z4406" s="6">
        <f>CleanedData[[#This Row],[Purchase Amount]]*0.15</f>
        <v>1657.8854999999999</v>
      </c>
      <c r="AA4406" s="6">
        <f>CleanedData[[#This Row],[Purchase Amount]]*1.15</f>
        <v>12710.455499999998</v>
      </c>
    </row>
    <row r="4407" spans="1:27" x14ac:dyDescent="0.3">
      <c r="A4407">
        <v>5328</v>
      </c>
      <c r="B4407" t="s">
        <v>4632</v>
      </c>
      <c r="C4407" s="1">
        <v>45605</v>
      </c>
      <c r="D4407">
        <v>24</v>
      </c>
      <c r="E4407" t="s">
        <v>39</v>
      </c>
      <c r="F4407" t="s">
        <v>83</v>
      </c>
      <c r="G4407" t="s">
        <v>102</v>
      </c>
      <c r="H4407">
        <v>4</v>
      </c>
      <c r="I4407" t="s">
        <v>42</v>
      </c>
      <c r="J4407" t="s">
        <v>74</v>
      </c>
      <c r="K4407" t="s">
        <v>44</v>
      </c>
      <c r="L4407" t="s">
        <v>45</v>
      </c>
      <c r="M4407" t="s">
        <v>112</v>
      </c>
      <c r="N4407" t="s">
        <v>96</v>
      </c>
      <c r="O4407" t="s">
        <v>48</v>
      </c>
      <c r="P4407" t="s">
        <v>49</v>
      </c>
      <c r="Q4407" t="s">
        <v>66</v>
      </c>
      <c r="R4407" s="6">
        <f>_xlfn.XLOOKUP(CleanedData[[#This Row],[Product]],'02_Lookup_Tables'!$A$2:$A$126,'02_Lookup_Tables'!$B$2:$B$126)</f>
        <v>276.82</v>
      </c>
      <c r="S4407" t="str">
        <f>VLOOKUP(CleanedData[[#This Row],[Product]],'02_Lookup_Tables'!$H$2:$I$126,2,FALSE)</f>
        <v>Home &amp; Living</v>
      </c>
      <c r="T4407" t="str">
        <f>VLOOKUP(CleanedData[[#This Row],[Province]],'02_Lookup_Tables'!$D$2:$E$10,2, FALSE)</f>
        <v>Western Region</v>
      </c>
      <c r="U4407" t="str" cm="1">
        <f t="array" ref="U4407">_xlfn.IFS(CleanedData[[#This Row],[Purchase Amount]]&lt;500,"Low",
CleanedData[[#This Row],[Purchase Amount]]&lt;5000,"Medium",
TRUE,"High")</f>
        <v>Low</v>
      </c>
      <c r="V4407" t="str">
        <f>TEXT(CleanedData[[#This Row],[Date]],"mmmm")</f>
        <v>November</v>
      </c>
      <c r="W4407" t="str">
        <f>"Q"&amp;ROUNDUP(MONTH(CleanedData[[#This Row],[Date]])/3,0)</f>
        <v>Q4</v>
      </c>
      <c r="X4407" t="str">
        <f>IF(CleanedData[[#This Row],[Purchase Amount]]&gt;=5000,"Yes","No")</f>
        <v>No</v>
      </c>
      <c r="Y4407">
        <f>IF(CleanedData[[#This Row],[Recommend]]="Yes",1,0)</f>
        <v>0</v>
      </c>
      <c r="Z4407" s="6">
        <f>CleanedData[[#This Row],[Purchase Amount]]*0.15</f>
        <v>41.522999999999996</v>
      </c>
      <c r="AA4407" s="6">
        <f>CleanedData[[#This Row],[Purchase Amount]]*1.15</f>
        <v>318.34299999999996</v>
      </c>
    </row>
    <row r="4408" spans="1:27" x14ac:dyDescent="0.3">
      <c r="A4408">
        <v>5329</v>
      </c>
      <c r="B4408" t="s">
        <v>4633</v>
      </c>
      <c r="C4408" s="1">
        <v>45766</v>
      </c>
      <c r="D4408">
        <v>36</v>
      </c>
      <c r="E4408" t="s">
        <v>52</v>
      </c>
      <c r="F4408" t="s">
        <v>40</v>
      </c>
      <c r="G4408" t="s">
        <v>419</v>
      </c>
      <c r="H4408">
        <v>5</v>
      </c>
      <c r="I4408" t="s">
        <v>45</v>
      </c>
      <c r="J4408" t="s">
        <v>54</v>
      </c>
      <c r="K4408" t="s">
        <v>64</v>
      </c>
      <c r="L4408" t="s">
        <v>42</v>
      </c>
      <c r="M4408" t="s">
        <v>236</v>
      </c>
      <c r="N4408" t="s">
        <v>57</v>
      </c>
      <c r="O4408" t="s">
        <v>89</v>
      </c>
      <c r="P4408" t="s">
        <v>70</v>
      </c>
      <c r="Q4408" t="s">
        <v>81</v>
      </c>
      <c r="R4408" s="6">
        <f>_xlfn.XLOOKUP(CleanedData[[#This Row],[Product]],'02_Lookup_Tables'!$A$2:$A$126,'02_Lookup_Tables'!$B$2:$B$126)</f>
        <v>96.11</v>
      </c>
      <c r="S4408" t="str">
        <f>VLOOKUP(CleanedData[[#This Row],[Product]],'02_Lookup_Tables'!$H$2:$I$126,2,FALSE)</f>
        <v>Apparel</v>
      </c>
      <c r="T4408" t="str">
        <f>VLOOKUP(CleanedData[[#This Row],[Province]],'02_Lookup_Tables'!$D$2:$E$10,2, FALSE)</f>
        <v>Northern Region</v>
      </c>
      <c r="U4408" t="str" cm="1">
        <f t="array" ref="U4408">_xlfn.IFS(CleanedData[[#This Row],[Purchase Amount]]&lt;500,"Low",
CleanedData[[#This Row],[Purchase Amount]]&lt;5000,"Medium",
TRUE,"High")</f>
        <v>Low</v>
      </c>
      <c r="V4408" t="str">
        <f>TEXT(CleanedData[[#This Row],[Date]],"mmmm")</f>
        <v>April</v>
      </c>
      <c r="W4408" t="str">
        <f>"Q"&amp;ROUNDUP(MONTH(CleanedData[[#This Row],[Date]])/3,0)</f>
        <v>Q2</v>
      </c>
      <c r="X4408" t="str">
        <f>IF(CleanedData[[#This Row],[Purchase Amount]]&gt;=5000,"Yes","No")</f>
        <v>No</v>
      </c>
      <c r="Y4408">
        <f>IF(CleanedData[[#This Row],[Recommend]]="Yes",1,0)</f>
        <v>1</v>
      </c>
      <c r="Z4408" s="6">
        <f>CleanedData[[#This Row],[Purchase Amount]]*0.15</f>
        <v>14.416499999999999</v>
      </c>
      <c r="AA4408" s="6">
        <f>CleanedData[[#This Row],[Purchase Amount]]*1.15</f>
        <v>110.52649999999998</v>
      </c>
    </row>
    <row r="4409" spans="1:27" x14ac:dyDescent="0.3">
      <c r="A4409">
        <v>5331</v>
      </c>
      <c r="B4409" t="s">
        <v>4634</v>
      </c>
      <c r="C4409" s="1">
        <v>45639</v>
      </c>
      <c r="D4409">
        <v>45</v>
      </c>
      <c r="E4409" t="s">
        <v>39</v>
      </c>
      <c r="F4409" t="s">
        <v>68</v>
      </c>
      <c r="G4409" t="s">
        <v>317</v>
      </c>
      <c r="H4409">
        <v>2</v>
      </c>
      <c r="I4409" t="s">
        <v>42</v>
      </c>
      <c r="J4409" t="s">
        <v>69</v>
      </c>
      <c r="K4409" t="s">
        <v>55</v>
      </c>
      <c r="L4409" t="s">
        <v>42</v>
      </c>
      <c r="M4409" t="s">
        <v>92</v>
      </c>
      <c r="N4409" t="s">
        <v>47</v>
      </c>
      <c r="O4409" t="s">
        <v>89</v>
      </c>
      <c r="P4409" t="s">
        <v>49</v>
      </c>
      <c r="Q4409" t="s">
        <v>93</v>
      </c>
      <c r="R4409" s="6">
        <f>_xlfn.XLOOKUP(CleanedData[[#This Row],[Product]],'02_Lookup_Tables'!$A$2:$A$126,'02_Lookup_Tables'!$B$2:$B$126)</f>
        <v>10347.709999999999</v>
      </c>
      <c r="S4409" t="str">
        <f>VLOOKUP(CleanedData[[#This Row],[Product]],'02_Lookup_Tables'!$H$2:$I$126,2,FALSE)</f>
        <v>Home Devices</v>
      </c>
      <c r="T4409" t="str">
        <f>VLOOKUP(CleanedData[[#This Row],[Province]],'02_Lookup_Tables'!$D$2:$E$10,2, FALSE)</f>
        <v>Northern Region</v>
      </c>
      <c r="U4409" t="str" cm="1">
        <f t="array" ref="U4409">_xlfn.IFS(CleanedData[[#This Row],[Purchase Amount]]&lt;500,"Low",
CleanedData[[#This Row],[Purchase Amount]]&lt;5000,"Medium",
TRUE,"High")</f>
        <v>High</v>
      </c>
      <c r="V4409" t="str">
        <f>TEXT(CleanedData[[#This Row],[Date]],"mmmm")</f>
        <v>December</v>
      </c>
      <c r="W4409" t="str">
        <f>"Q"&amp;ROUNDUP(MONTH(CleanedData[[#This Row],[Date]])/3,0)</f>
        <v>Q4</v>
      </c>
      <c r="X4409" t="str">
        <f>IF(CleanedData[[#This Row],[Purchase Amount]]&gt;=5000,"Yes","No")</f>
        <v>Yes</v>
      </c>
      <c r="Y4409">
        <f>IF(CleanedData[[#This Row],[Recommend]]="Yes",1,0)</f>
        <v>0</v>
      </c>
      <c r="Z4409" s="6">
        <f>CleanedData[[#This Row],[Purchase Amount]]*0.15</f>
        <v>1552.1564999999998</v>
      </c>
      <c r="AA4409" s="6">
        <f>CleanedData[[#This Row],[Purchase Amount]]*1.15</f>
        <v>11899.866499999998</v>
      </c>
    </row>
    <row r="4410" spans="1:27" x14ac:dyDescent="0.3">
      <c r="A4410">
        <v>5332</v>
      </c>
      <c r="B4410" t="s">
        <v>4635</v>
      </c>
      <c r="C4410" s="1">
        <v>45705</v>
      </c>
      <c r="D4410">
        <v>35</v>
      </c>
      <c r="E4410" t="s">
        <v>60</v>
      </c>
      <c r="F4410" t="s">
        <v>125</v>
      </c>
      <c r="G4410" t="s">
        <v>91</v>
      </c>
      <c r="H4410">
        <v>3</v>
      </c>
      <c r="I4410" t="s">
        <v>42</v>
      </c>
      <c r="J4410" t="s">
        <v>69</v>
      </c>
      <c r="K4410" t="s">
        <v>44</v>
      </c>
      <c r="L4410" t="s">
        <v>42</v>
      </c>
      <c r="M4410" t="s">
        <v>79</v>
      </c>
      <c r="N4410" t="s">
        <v>48</v>
      </c>
      <c r="O4410" t="s">
        <v>89</v>
      </c>
      <c r="P4410" t="s">
        <v>49</v>
      </c>
      <c r="Q4410" t="s">
        <v>81</v>
      </c>
      <c r="R4410" s="6">
        <f>_xlfn.XLOOKUP(CleanedData[[#This Row],[Product]],'02_Lookup_Tables'!$A$2:$A$126,'02_Lookup_Tables'!$B$2:$B$126)</f>
        <v>1370.56</v>
      </c>
      <c r="S4410" t="str">
        <f>VLOOKUP(CleanedData[[#This Row],[Product]],'02_Lookup_Tables'!$H$2:$I$126,2,FALSE)</f>
        <v>Electronics</v>
      </c>
      <c r="T4410" t="str">
        <f>VLOOKUP(CleanedData[[#This Row],[Province]],'02_Lookup_Tables'!$D$2:$E$10,2, FALSE)</f>
        <v>Western Region</v>
      </c>
      <c r="U4410" t="str" cm="1">
        <f t="array" ref="U4410">_xlfn.IFS(CleanedData[[#This Row],[Purchase Amount]]&lt;500,"Low",
CleanedData[[#This Row],[Purchase Amount]]&lt;5000,"Medium",
TRUE,"High")</f>
        <v>Medium</v>
      </c>
      <c r="V4410" t="str">
        <f>TEXT(CleanedData[[#This Row],[Date]],"mmmm")</f>
        <v>February</v>
      </c>
      <c r="W4410" t="str">
        <f>"Q"&amp;ROUNDUP(MONTH(CleanedData[[#This Row],[Date]])/3,0)</f>
        <v>Q1</v>
      </c>
      <c r="X4410" t="str">
        <f>IF(CleanedData[[#This Row],[Purchase Amount]]&gt;=5000,"Yes","No")</f>
        <v>No</v>
      </c>
      <c r="Y4410">
        <f>IF(CleanedData[[#This Row],[Recommend]]="Yes",1,0)</f>
        <v>0</v>
      </c>
      <c r="Z4410" s="6">
        <f>CleanedData[[#This Row],[Purchase Amount]]*0.15</f>
        <v>205.58399999999997</v>
      </c>
      <c r="AA4410" s="6">
        <f>CleanedData[[#This Row],[Purchase Amount]]*1.15</f>
        <v>1576.1439999999998</v>
      </c>
    </row>
    <row r="4411" spans="1:27" x14ac:dyDescent="0.3">
      <c r="A4411">
        <v>5333</v>
      </c>
      <c r="B4411" t="s">
        <v>4636</v>
      </c>
      <c r="C4411" s="1">
        <v>45616</v>
      </c>
      <c r="D4411">
        <v>18</v>
      </c>
      <c r="E4411" t="s">
        <v>60</v>
      </c>
      <c r="F4411" t="s">
        <v>61</v>
      </c>
      <c r="G4411" t="s">
        <v>205</v>
      </c>
      <c r="H4411">
        <v>5</v>
      </c>
      <c r="I4411" t="s">
        <v>42</v>
      </c>
      <c r="J4411" t="s">
        <v>69</v>
      </c>
      <c r="K4411" t="s">
        <v>55</v>
      </c>
      <c r="L4411" t="s">
        <v>45</v>
      </c>
      <c r="M4411" t="s">
        <v>65</v>
      </c>
      <c r="N4411" t="s">
        <v>57</v>
      </c>
      <c r="O4411" t="s">
        <v>89</v>
      </c>
      <c r="P4411" t="s">
        <v>70</v>
      </c>
      <c r="Q4411" t="s">
        <v>66</v>
      </c>
      <c r="R4411" s="6">
        <f>_xlfn.XLOOKUP(CleanedData[[#This Row],[Product]],'02_Lookup_Tables'!$A$2:$A$126,'02_Lookup_Tables'!$B$2:$B$126)</f>
        <v>139.72999999999999</v>
      </c>
      <c r="S4411" t="str">
        <f>VLOOKUP(CleanedData[[#This Row],[Product]],'02_Lookup_Tables'!$H$2:$I$126,2,FALSE)</f>
        <v>Beauty &amp; Personal Care</v>
      </c>
      <c r="T4411" t="str">
        <f>VLOOKUP(CleanedData[[#This Row],[Province]],'02_Lookup_Tables'!$D$2:$E$10,2, FALSE)</f>
        <v>Southern Region</v>
      </c>
      <c r="U4411" t="str" cm="1">
        <f t="array" ref="U4411">_xlfn.IFS(CleanedData[[#This Row],[Purchase Amount]]&lt;500,"Low",
CleanedData[[#This Row],[Purchase Amount]]&lt;5000,"Medium",
TRUE,"High")</f>
        <v>Low</v>
      </c>
      <c r="V4411" t="str">
        <f>TEXT(CleanedData[[#This Row],[Date]],"mmmm")</f>
        <v>November</v>
      </c>
      <c r="W4411" t="str">
        <f>"Q"&amp;ROUNDUP(MONTH(CleanedData[[#This Row],[Date]])/3,0)</f>
        <v>Q4</v>
      </c>
      <c r="X4411" t="str">
        <f>IF(CleanedData[[#This Row],[Purchase Amount]]&gt;=5000,"Yes","No")</f>
        <v>No</v>
      </c>
      <c r="Y4411">
        <f>IF(CleanedData[[#This Row],[Recommend]]="Yes",1,0)</f>
        <v>0</v>
      </c>
      <c r="Z4411" s="6">
        <f>CleanedData[[#This Row],[Purchase Amount]]*0.15</f>
        <v>20.959499999999998</v>
      </c>
      <c r="AA4411" s="6">
        <f>CleanedData[[#This Row],[Purchase Amount]]*1.15</f>
        <v>160.68949999999998</v>
      </c>
    </row>
    <row r="4412" spans="1:27" x14ac:dyDescent="0.3">
      <c r="A4412">
        <v>5334</v>
      </c>
      <c r="B4412" t="s">
        <v>4637</v>
      </c>
      <c r="C4412" s="1">
        <v>45712</v>
      </c>
      <c r="D4412">
        <v>49</v>
      </c>
      <c r="E4412" t="s">
        <v>52</v>
      </c>
      <c r="F4412" t="s">
        <v>130</v>
      </c>
      <c r="G4412" t="s">
        <v>282</v>
      </c>
      <c r="H4412">
        <v>1</v>
      </c>
      <c r="I4412" t="s">
        <v>45</v>
      </c>
      <c r="J4412" t="s">
        <v>63</v>
      </c>
      <c r="K4412" t="s">
        <v>64</v>
      </c>
      <c r="L4412" t="s">
        <v>45</v>
      </c>
      <c r="M4412" t="s">
        <v>136</v>
      </c>
      <c r="N4412" t="s">
        <v>80</v>
      </c>
      <c r="O4412" t="s">
        <v>89</v>
      </c>
      <c r="P4412" t="s">
        <v>49</v>
      </c>
      <c r="Q4412" t="s">
        <v>93</v>
      </c>
      <c r="R4412" s="6">
        <f>_xlfn.XLOOKUP(CleanedData[[#This Row],[Product]],'02_Lookup_Tables'!$A$2:$A$126,'02_Lookup_Tables'!$B$2:$B$126)</f>
        <v>1859.13</v>
      </c>
      <c r="S4412" t="str">
        <f>VLOOKUP(CleanedData[[#This Row],[Product]],'02_Lookup_Tables'!$H$2:$I$126,2,FALSE)</f>
        <v>Home Devices</v>
      </c>
      <c r="T4412" t="str">
        <f>VLOOKUP(CleanedData[[#This Row],[Province]],'02_Lookup_Tables'!$D$2:$E$10,2, FALSE)</f>
        <v>Eastern Region</v>
      </c>
      <c r="U4412" t="str" cm="1">
        <f t="array" ref="U4412">_xlfn.IFS(CleanedData[[#This Row],[Purchase Amount]]&lt;500,"Low",
CleanedData[[#This Row],[Purchase Amount]]&lt;5000,"Medium",
TRUE,"High")</f>
        <v>Medium</v>
      </c>
      <c r="V4412" t="str">
        <f>TEXT(CleanedData[[#This Row],[Date]],"mmmm")</f>
        <v>February</v>
      </c>
      <c r="W4412" t="str">
        <f>"Q"&amp;ROUNDUP(MONTH(CleanedData[[#This Row],[Date]])/3,0)</f>
        <v>Q1</v>
      </c>
      <c r="X4412" t="str">
        <f>IF(CleanedData[[#This Row],[Purchase Amount]]&gt;=5000,"Yes","No")</f>
        <v>No</v>
      </c>
      <c r="Y4412">
        <f>IF(CleanedData[[#This Row],[Recommend]]="Yes",1,0)</f>
        <v>1</v>
      </c>
      <c r="Z4412" s="6">
        <f>CleanedData[[#This Row],[Purchase Amount]]*0.15</f>
        <v>278.86950000000002</v>
      </c>
      <c r="AA4412" s="6">
        <f>CleanedData[[#This Row],[Purchase Amount]]*1.15</f>
        <v>2137.9994999999999</v>
      </c>
    </row>
    <row r="4413" spans="1:27" x14ac:dyDescent="0.3">
      <c r="A4413">
        <v>5335</v>
      </c>
      <c r="B4413" t="s">
        <v>4638</v>
      </c>
      <c r="C4413" s="1">
        <v>45855</v>
      </c>
      <c r="D4413">
        <v>55</v>
      </c>
      <c r="E4413" t="s">
        <v>60</v>
      </c>
      <c r="F4413" t="s">
        <v>40</v>
      </c>
      <c r="G4413" t="s">
        <v>454</v>
      </c>
      <c r="H4413">
        <v>1</v>
      </c>
      <c r="I4413" t="s">
        <v>42</v>
      </c>
      <c r="J4413" t="s">
        <v>63</v>
      </c>
      <c r="K4413" t="s">
        <v>64</v>
      </c>
      <c r="L4413" t="s">
        <v>42</v>
      </c>
      <c r="M4413" t="s">
        <v>147</v>
      </c>
      <c r="N4413" t="s">
        <v>80</v>
      </c>
      <c r="O4413" t="s">
        <v>148</v>
      </c>
      <c r="P4413" t="s">
        <v>70</v>
      </c>
      <c r="Q4413" t="s">
        <v>50</v>
      </c>
      <c r="R4413" s="6">
        <f>_xlfn.XLOOKUP(CleanedData[[#This Row],[Product]],'02_Lookup_Tables'!$A$2:$A$126,'02_Lookup_Tables'!$B$2:$B$126)</f>
        <v>2413.3000000000002</v>
      </c>
      <c r="S4413" t="str">
        <f>VLOOKUP(CleanedData[[#This Row],[Product]],'02_Lookup_Tables'!$H$2:$I$126,2,FALSE)</f>
        <v>Electronics</v>
      </c>
      <c r="T4413" t="str">
        <f>VLOOKUP(CleanedData[[#This Row],[Province]],'02_Lookup_Tables'!$D$2:$E$10,2, FALSE)</f>
        <v>Northern Region</v>
      </c>
      <c r="U4413" t="str" cm="1">
        <f t="array" ref="U4413">_xlfn.IFS(CleanedData[[#This Row],[Purchase Amount]]&lt;500,"Low",
CleanedData[[#This Row],[Purchase Amount]]&lt;5000,"Medium",
TRUE,"High")</f>
        <v>Medium</v>
      </c>
      <c r="V4413" t="str">
        <f>TEXT(CleanedData[[#This Row],[Date]],"mmmm")</f>
        <v>July</v>
      </c>
      <c r="W4413" t="str">
        <f>"Q"&amp;ROUNDUP(MONTH(CleanedData[[#This Row],[Date]])/3,0)</f>
        <v>Q3</v>
      </c>
      <c r="X4413" t="str">
        <f>IF(CleanedData[[#This Row],[Purchase Amount]]&gt;=5000,"Yes","No")</f>
        <v>No</v>
      </c>
      <c r="Y4413">
        <f>IF(CleanedData[[#This Row],[Recommend]]="Yes",1,0)</f>
        <v>0</v>
      </c>
      <c r="Z4413" s="6">
        <f>CleanedData[[#This Row],[Purchase Amount]]*0.15</f>
        <v>361.995</v>
      </c>
      <c r="AA4413" s="6">
        <f>CleanedData[[#This Row],[Purchase Amount]]*1.15</f>
        <v>2775.2950000000001</v>
      </c>
    </row>
    <row r="4414" spans="1:27" x14ac:dyDescent="0.3">
      <c r="A4414">
        <v>5336</v>
      </c>
      <c r="B4414" t="s">
        <v>4639</v>
      </c>
      <c r="C4414" s="1">
        <v>45411</v>
      </c>
      <c r="D4414">
        <v>46</v>
      </c>
      <c r="E4414" t="s">
        <v>39</v>
      </c>
      <c r="F4414" t="s">
        <v>83</v>
      </c>
      <c r="G4414" t="s">
        <v>374</v>
      </c>
      <c r="H4414">
        <v>3</v>
      </c>
      <c r="I4414" t="s">
        <v>42</v>
      </c>
      <c r="J4414" t="s">
        <v>54</v>
      </c>
      <c r="K4414" t="s">
        <v>55</v>
      </c>
      <c r="L4414" t="s">
        <v>42</v>
      </c>
      <c r="M4414" t="s">
        <v>85</v>
      </c>
      <c r="N4414" t="s">
        <v>48</v>
      </c>
      <c r="O4414" t="s">
        <v>48</v>
      </c>
      <c r="P4414" t="s">
        <v>70</v>
      </c>
      <c r="Q4414" t="s">
        <v>93</v>
      </c>
      <c r="R4414" s="6">
        <f>_xlfn.XLOOKUP(CleanedData[[#This Row],[Product]],'02_Lookup_Tables'!$A$2:$A$126,'02_Lookup_Tables'!$B$2:$B$126)</f>
        <v>2906.97</v>
      </c>
      <c r="S4414" t="str">
        <f>VLOOKUP(CleanedData[[#This Row],[Product]],'02_Lookup_Tables'!$H$2:$I$126,2,FALSE)</f>
        <v>Home &amp; Living</v>
      </c>
      <c r="T4414" t="str">
        <f>VLOOKUP(CleanedData[[#This Row],[Province]],'02_Lookup_Tables'!$D$2:$E$10,2, FALSE)</f>
        <v>Western Region</v>
      </c>
      <c r="U4414" t="str" cm="1">
        <f t="array" ref="U4414">_xlfn.IFS(CleanedData[[#This Row],[Purchase Amount]]&lt;500,"Low",
CleanedData[[#This Row],[Purchase Amount]]&lt;5000,"Medium",
TRUE,"High")</f>
        <v>Medium</v>
      </c>
      <c r="V4414" t="str">
        <f>TEXT(CleanedData[[#This Row],[Date]],"mmmm")</f>
        <v>April</v>
      </c>
      <c r="W4414" t="str">
        <f>"Q"&amp;ROUNDUP(MONTH(CleanedData[[#This Row],[Date]])/3,0)</f>
        <v>Q2</v>
      </c>
      <c r="X4414" t="str">
        <f>IF(CleanedData[[#This Row],[Purchase Amount]]&gt;=5000,"Yes","No")</f>
        <v>No</v>
      </c>
      <c r="Y4414">
        <f>IF(CleanedData[[#This Row],[Recommend]]="Yes",1,0)</f>
        <v>0</v>
      </c>
      <c r="Z4414" s="6">
        <f>CleanedData[[#This Row],[Purchase Amount]]*0.15</f>
        <v>436.04549999999995</v>
      </c>
      <c r="AA4414" s="6">
        <f>CleanedData[[#This Row],[Purchase Amount]]*1.15</f>
        <v>3343.0154999999995</v>
      </c>
    </row>
    <row r="4415" spans="1:27" x14ac:dyDescent="0.3">
      <c r="A4415">
        <v>5337</v>
      </c>
      <c r="B4415" t="s">
        <v>4640</v>
      </c>
      <c r="C4415" s="1">
        <v>45790</v>
      </c>
      <c r="D4415">
        <v>71</v>
      </c>
      <c r="E4415" t="s">
        <v>39</v>
      </c>
      <c r="F4415" t="s">
        <v>77</v>
      </c>
      <c r="G4415" t="s">
        <v>251</v>
      </c>
      <c r="H4415">
        <v>1</v>
      </c>
      <c r="I4415" t="s">
        <v>45</v>
      </c>
      <c r="J4415" t="s">
        <v>74</v>
      </c>
      <c r="K4415" t="s">
        <v>55</v>
      </c>
      <c r="L4415" t="s">
        <v>45</v>
      </c>
      <c r="M4415" t="s">
        <v>56</v>
      </c>
      <c r="N4415" t="s">
        <v>80</v>
      </c>
      <c r="O4415" t="s">
        <v>148</v>
      </c>
      <c r="P4415" t="s">
        <v>70</v>
      </c>
      <c r="Q4415" t="s">
        <v>97</v>
      </c>
      <c r="R4415" s="6">
        <f>_xlfn.XLOOKUP(CleanedData[[#This Row],[Product]],'02_Lookup_Tables'!$A$2:$A$126,'02_Lookup_Tables'!$B$2:$B$126)</f>
        <v>5064</v>
      </c>
      <c r="S4415" t="str">
        <f>VLOOKUP(CleanedData[[#This Row],[Product]],'02_Lookup_Tables'!$H$2:$I$126,2,FALSE)</f>
        <v>Sports &amp; Outdoors</v>
      </c>
      <c r="T4415" t="str">
        <f>VLOOKUP(CleanedData[[#This Row],[Province]],'02_Lookup_Tables'!$D$2:$E$10,2, FALSE)</f>
        <v>Central Region</v>
      </c>
      <c r="U4415" t="str" cm="1">
        <f t="array" ref="U4415">_xlfn.IFS(CleanedData[[#This Row],[Purchase Amount]]&lt;500,"Low",
CleanedData[[#This Row],[Purchase Amount]]&lt;5000,"Medium",
TRUE,"High")</f>
        <v>High</v>
      </c>
      <c r="V4415" t="str">
        <f>TEXT(CleanedData[[#This Row],[Date]],"mmmm")</f>
        <v>May</v>
      </c>
      <c r="W4415" t="str">
        <f>"Q"&amp;ROUNDUP(MONTH(CleanedData[[#This Row],[Date]])/3,0)</f>
        <v>Q2</v>
      </c>
      <c r="X4415" t="str">
        <f>IF(CleanedData[[#This Row],[Purchase Amount]]&gt;=5000,"Yes","No")</f>
        <v>Yes</v>
      </c>
      <c r="Y4415">
        <f>IF(CleanedData[[#This Row],[Recommend]]="Yes",1,0)</f>
        <v>1</v>
      </c>
      <c r="Z4415" s="6">
        <f>CleanedData[[#This Row],[Purchase Amount]]*0.15</f>
        <v>759.6</v>
      </c>
      <c r="AA4415" s="6">
        <f>CleanedData[[#This Row],[Purchase Amount]]*1.15</f>
        <v>5823.5999999999995</v>
      </c>
    </row>
    <row r="4416" spans="1:27" x14ac:dyDescent="0.3">
      <c r="A4416">
        <v>5338</v>
      </c>
      <c r="B4416" t="s">
        <v>4641</v>
      </c>
      <c r="C4416" s="1">
        <v>45771</v>
      </c>
      <c r="D4416">
        <v>27</v>
      </c>
      <c r="E4416" t="s">
        <v>60</v>
      </c>
      <c r="F4416" t="s">
        <v>108</v>
      </c>
      <c r="G4416" t="s">
        <v>347</v>
      </c>
      <c r="H4416">
        <v>4</v>
      </c>
      <c r="I4416" t="s">
        <v>42</v>
      </c>
      <c r="J4416" t="s">
        <v>54</v>
      </c>
      <c r="K4416" t="s">
        <v>64</v>
      </c>
      <c r="L4416" t="s">
        <v>45</v>
      </c>
      <c r="M4416" t="s">
        <v>65</v>
      </c>
      <c r="N4416" t="s">
        <v>96</v>
      </c>
      <c r="O4416" t="s">
        <v>89</v>
      </c>
      <c r="P4416" t="s">
        <v>70</v>
      </c>
      <c r="Q4416" t="s">
        <v>58</v>
      </c>
      <c r="R4416" s="6">
        <f>_xlfn.XLOOKUP(CleanedData[[#This Row],[Product]],'02_Lookup_Tables'!$A$2:$A$126,'02_Lookup_Tables'!$B$2:$B$126)</f>
        <v>16523.5</v>
      </c>
      <c r="S4416" t="str">
        <f>VLOOKUP(CleanedData[[#This Row],[Product]],'02_Lookup_Tables'!$H$2:$I$126,2,FALSE)</f>
        <v>Electronics</v>
      </c>
      <c r="T4416" t="str">
        <f>VLOOKUP(CleanedData[[#This Row],[Province]],'02_Lookup_Tables'!$D$2:$E$10,2, FALSE)</f>
        <v>Gauteng Region</v>
      </c>
      <c r="U4416" t="str" cm="1">
        <f t="array" ref="U4416">_xlfn.IFS(CleanedData[[#This Row],[Purchase Amount]]&lt;500,"Low",
CleanedData[[#This Row],[Purchase Amount]]&lt;5000,"Medium",
TRUE,"High")</f>
        <v>High</v>
      </c>
      <c r="V4416" t="str">
        <f>TEXT(CleanedData[[#This Row],[Date]],"mmmm")</f>
        <v>April</v>
      </c>
      <c r="W4416" t="str">
        <f>"Q"&amp;ROUNDUP(MONTH(CleanedData[[#This Row],[Date]])/3,0)</f>
        <v>Q2</v>
      </c>
      <c r="X4416" t="str">
        <f>IF(CleanedData[[#This Row],[Purchase Amount]]&gt;=5000,"Yes","No")</f>
        <v>Yes</v>
      </c>
      <c r="Y4416">
        <f>IF(CleanedData[[#This Row],[Recommend]]="Yes",1,0)</f>
        <v>0</v>
      </c>
      <c r="Z4416" s="6">
        <f>CleanedData[[#This Row],[Purchase Amount]]*0.15</f>
        <v>2478.5250000000001</v>
      </c>
      <c r="AA4416" s="6">
        <f>CleanedData[[#This Row],[Purchase Amount]]*1.15</f>
        <v>19002.024999999998</v>
      </c>
    </row>
    <row r="4417" spans="1:27" x14ac:dyDescent="0.3">
      <c r="A4417">
        <v>5339</v>
      </c>
      <c r="B4417" t="s">
        <v>4642</v>
      </c>
      <c r="C4417" s="1">
        <v>45368</v>
      </c>
      <c r="E4417" t="s">
        <v>52</v>
      </c>
      <c r="F4417" t="s">
        <v>77</v>
      </c>
      <c r="G4417" t="s">
        <v>280</v>
      </c>
      <c r="H4417">
        <v>1</v>
      </c>
      <c r="I4417" t="s">
        <v>42</v>
      </c>
      <c r="J4417" t="s">
        <v>54</v>
      </c>
      <c r="K4417" t="s">
        <v>55</v>
      </c>
      <c r="L4417" t="s">
        <v>45</v>
      </c>
      <c r="M4417" t="s">
        <v>190</v>
      </c>
      <c r="N4417" t="s">
        <v>80</v>
      </c>
      <c r="O4417" t="s">
        <v>89</v>
      </c>
      <c r="P4417" t="s">
        <v>49</v>
      </c>
      <c r="Q4417" t="s">
        <v>166</v>
      </c>
      <c r="R4417" s="6">
        <f>_xlfn.XLOOKUP(CleanedData[[#This Row],[Product]],'02_Lookup_Tables'!$A$2:$A$126,'02_Lookup_Tables'!$B$2:$B$126)</f>
        <v>759.97</v>
      </c>
      <c r="S4417" t="str">
        <f>VLOOKUP(CleanedData[[#This Row],[Product]],'02_Lookup_Tables'!$H$2:$I$126,2,FALSE)</f>
        <v>Apparel</v>
      </c>
      <c r="T4417" t="str">
        <f>VLOOKUP(CleanedData[[#This Row],[Province]],'02_Lookup_Tables'!$D$2:$E$10,2, FALSE)</f>
        <v>Central Region</v>
      </c>
      <c r="U4417" t="str" cm="1">
        <f t="array" ref="U4417">_xlfn.IFS(CleanedData[[#This Row],[Purchase Amount]]&lt;500,"Low",
CleanedData[[#This Row],[Purchase Amount]]&lt;5000,"Medium",
TRUE,"High")</f>
        <v>Medium</v>
      </c>
      <c r="V4417" t="str">
        <f>TEXT(CleanedData[[#This Row],[Date]],"mmmm")</f>
        <v>March</v>
      </c>
      <c r="W4417" t="str">
        <f>"Q"&amp;ROUNDUP(MONTH(CleanedData[[#This Row],[Date]])/3,0)</f>
        <v>Q1</v>
      </c>
      <c r="X4417" t="str">
        <f>IF(CleanedData[[#This Row],[Purchase Amount]]&gt;=5000,"Yes","No")</f>
        <v>No</v>
      </c>
      <c r="Y4417">
        <f>IF(CleanedData[[#This Row],[Recommend]]="Yes",1,0)</f>
        <v>0</v>
      </c>
      <c r="Z4417" s="6">
        <f>CleanedData[[#This Row],[Purchase Amount]]*0.15</f>
        <v>113.99550000000001</v>
      </c>
      <c r="AA4417" s="6">
        <f>CleanedData[[#This Row],[Purchase Amount]]*1.15</f>
        <v>873.96550000000002</v>
      </c>
    </row>
    <row r="4418" spans="1:27" x14ac:dyDescent="0.3">
      <c r="A4418">
        <v>5340</v>
      </c>
      <c r="B4418" t="s">
        <v>4643</v>
      </c>
      <c r="C4418" s="1">
        <v>46012</v>
      </c>
      <c r="D4418">
        <v>61</v>
      </c>
      <c r="E4418" t="s">
        <v>52</v>
      </c>
      <c r="F4418" t="s">
        <v>83</v>
      </c>
      <c r="G4418" t="s">
        <v>269</v>
      </c>
      <c r="H4418">
        <v>1</v>
      </c>
      <c r="I4418" t="s">
        <v>42</v>
      </c>
      <c r="J4418" t="s">
        <v>69</v>
      </c>
      <c r="K4418" t="s">
        <v>64</v>
      </c>
      <c r="L4418" t="s">
        <v>45</v>
      </c>
      <c r="M4418" t="s">
        <v>190</v>
      </c>
      <c r="N4418" t="s">
        <v>80</v>
      </c>
      <c r="O4418" t="s">
        <v>89</v>
      </c>
      <c r="P4418" t="s">
        <v>49</v>
      </c>
      <c r="Q4418" t="s">
        <v>50</v>
      </c>
      <c r="R4418" s="6">
        <f>_xlfn.XLOOKUP(CleanedData[[#This Row],[Product]],'02_Lookup_Tables'!$A$2:$A$126,'02_Lookup_Tables'!$B$2:$B$126)</f>
        <v>1604.87</v>
      </c>
      <c r="S4418" t="str">
        <f>VLOOKUP(CleanedData[[#This Row],[Product]],'02_Lookup_Tables'!$H$2:$I$126,2,FALSE)</f>
        <v>Accessories</v>
      </c>
      <c r="T4418" t="str">
        <f>VLOOKUP(CleanedData[[#This Row],[Province]],'02_Lookup_Tables'!$D$2:$E$10,2, FALSE)</f>
        <v>Western Region</v>
      </c>
      <c r="U4418" t="str" cm="1">
        <f t="array" ref="U4418">_xlfn.IFS(CleanedData[[#This Row],[Purchase Amount]]&lt;500,"Low",
CleanedData[[#This Row],[Purchase Amount]]&lt;5000,"Medium",
TRUE,"High")</f>
        <v>Medium</v>
      </c>
      <c r="V4418" t="str">
        <f>TEXT(CleanedData[[#This Row],[Date]],"mmmm")</f>
        <v>December</v>
      </c>
      <c r="W4418" t="str">
        <f>"Q"&amp;ROUNDUP(MONTH(CleanedData[[#This Row],[Date]])/3,0)</f>
        <v>Q4</v>
      </c>
      <c r="X4418" t="str">
        <f>IF(CleanedData[[#This Row],[Purchase Amount]]&gt;=5000,"Yes","No")</f>
        <v>No</v>
      </c>
      <c r="Y4418">
        <f>IF(CleanedData[[#This Row],[Recommend]]="Yes",1,0)</f>
        <v>0</v>
      </c>
      <c r="Z4418" s="6">
        <f>CleanedData[[#This Row],[Purchase Amount]]*0.15</f>
        <v>240.73049999999998</v>
      </c>
      <c r="AA4418" s="6">
        <f>CleanedData[[#This Row],[Purchase Amount]]*1.15</f>
        <v>1845.6004999999998</v>
      </c>
    </row>
    <row r="4419" spans="1:27" x14ac:dyDescent="0.3">
      <c r="A4419">
        <v>5341</v>
      </c>
      <c r="B4419" t="s">
        <v>4644</v>
      </c>
      <c r="C4419" s="1">
        <v>45714</v>
      </c>
      <c r="D4419">
        <v>47</v>
      </c>
      <c r="E4419" t="s">
        <v>60</v>
      </c>
      <c r="F4419" t="s">
        <v>61</v>
      </c>
      <c r="G4419" t="s">
        <v>133</v>
      </c>
      <c r="H4419">
        <v>4</v>
      </c>
      <c r="I4419" t="s">
        <v>42</v>
      </c>
      <c r="J4419" t="s">
        <v>69</v>
      </c>
      <c r="K4419" t="s">
        <v>64</v>
      </c>
      <c r="L4419" t="s">
        <v>45</v>
      </c>
      <c r="M4419" t="s">
        <v>106</v>
      </c>
      <c r="N4419" t="s">
        <v>96</v>
      </c>
      <c r="O4419" t="s">
        <v>148</v>
      </c>
      <c r="P4419" t="s">
        <v>49</v>
      </c>
      <c r="Q4419" t="s">
        <v>93</v>
      </c>
      <c r="R4419" s="6">
        <f>_xlfn.XLOOKUP(CleanedData[[#This Row],[Product]],'02_Lookup_Tables'!$A$2:$A$126,'02_Lookup_Tables'!$B$2:$B$126)</f>
        <v>1734</v>
      </c>
      <c r="S4419" t="str">
        <f>VLOOKUP(CleanedData[[#This Row],[Product]],'02_Lookup_Tables'!$H$2:$I$126,2,FALSE)</f>
        <v>Home &amp; Living</v>
      </c>
      <c r="T4419" t="str">
        <f>VLOOKUP(CleanedData[[#This Row],[Province]],'02_Lookup_Tables'!$D$2:$E$10,2, FALSE)</f>
        <v>Southern Region</v>
      </c>
      <c r="U4419" t="str" cm="1">
        <f t="array" ref="U4419">_xlfn.IFS(CleanedData[[#This Row],[Purchase Amount]]&lt;500,"Low",
CleanedData[[#This Row],[Purchase Amount]]&lt;5000,"Medium",
TRUE,"High")</f>
        <v>Medium</v>
      </c>
      <c r="V4419" t="str">
        <f>TEXT(CleanedData[[#This Row],[Date]],"mmmm")</f>
        <v>February</v>
      </c>
      <c r="W4419" t="str">
        <f>"Q"&amp;ROUNDUP(MONTH(CleanedData[[#This Row],[Date]])/3,0)</f>
        <v>Q1</v>
      </c>
      <c r="X4419" t="str">
        <f>IF(CleanedData[[#This Row],[Purchase Amount]]&gt;=5000,"Yes","No")</f>
        <v>No</v>
      </c>
      <c r="Y4419">
        <f>IF(CleanedData[[#This Row],[Recommend]]="Yes",1,0)</f>
        <v>0</v>
      </c>
      <c r="Z4419" s="6">
        <f>CleanedData[[#This Row],[Purchase Amount]]*0.15</f>
        <v>260.09999999999997</v>
      </c>
      <c r="AA4419" s="6">
        <f>CleanedData[[#This Row],[Purchase Amount]]*1.15</f>
        <v>1994.1</v>
      </c>
    </row>
    <row r="4420" spans="1:27" x14ac:dyDescent="0.3">
      <c r="A4420">
        <v>5342</v>
      </c>
      <c r="B4420" t="s">
        <v>4645</v>
      </c>
      <c r="C4420" s="1">
        <v>45669</v>
      </c>
      <c r="D4420">
        <v>37</v>
      </c>
      <c r="E4420" t="s">
        <v>60</v>
      </c>
      <c r="F4420" t="s">
        <v>77</v>
      </c>
      <c r="G4420" t="s">
        <v>340</v>
      </c>
      <c r="H4420">
        <v>1</v>
      </c>
      <c r="I4420" t="s">
        <v>45</v>
      </c>
      <c r="J4420" t="s">
        <v>63</v>
      </c>
      <c r="K4420" t="s">
        <v>44</v>
      </c>
      <c r="L4420" t="s">
        <v>45</v>
      </c>
      <c r="M4420" t="s">
        <v>208</v>
      </c>
      <c r="N4420" t="s">
        <v>80</v>
      </c>
      <c r="O4420" t="s">
        <v>89</v>
      </c>
      <c r="P4420" t="s">
        <v>49</v>
      </c>
      <c r="Q4420" t="s">
        <v>81</v>
      </c>
      <c r="R4420" s="6">
        <f>_xlfn.XLOOKUP(CleanedData[[#This Row],[Product]],'02_Lookup_Tables'!$A$2:$A$126,'02_Lookup_Tables'!$B$2:$B$126)</f>
        <v>828.82</v>
      </c>
      <c r="S4420" t="str">
        <f>VLOOKUP(CleanedData[[#This Row],[Product]],'02_Lookup_Tables'!$H$2:$I$126,2,FALSE)</f>
        <v>Home Devices</v>
      </c>
      <c r="T4420" t="str">
        <f>VLOOKUP(CleanedData[[#This Row],[Province]],'02_Lookup_Tables'!$D$2:$E$10,2, FALSE)</f>
        <v>Central Region</v>
      </c>
      <c r="U4420" t="str" cm="1">
        <f t="array" ref="U4420">_xlfn.IFS(CleanedData[[#This Row],[Purchase Amount]]&lt;500,"Low",
CleanedData[[#This Row],[Purchase Amount]]&lt;5000,"Medium",
TRUE,"High")</f>
        <v>Medium</v>
      </c>
      <c r="V4420" t="str">
        <f>TEXT(CleanedData[[#This Row],[Date]],"mmmm")</f>
        <v>January</v>
      </c>
      <c r="W4420" t="str">
        <f>"Q"&amp;ROUNDUP(MONTH(CleanedData[[#This Row],[Date]])/3,0)</f>
        <v>Q1</v>
      </c>
      <c r="X4420" t="str">
        <f>IF(CleanedData[[#This Row],[Purchase Amount]]&gt;=5000,"Yes","No")</f>
        <v>No</v>
      </c>
      <c r="Y4420">
        <f>IF(CleanedData[[#This Row],[Recommend]]="Yes",1,0)</f>
        <v>1</v>
      </c>
      <c r="Z4420" s="6">
        <f>CleanedData[[#This Row],[Purchase Amount]]*0.15</f>
        <v>124.32300000000001</v>
      </c>
      <c r="AA4420" s="6">
        <f>CleanedData[[#This Row],[Purchase Amount]]*1.15</f>
        <v>953.14300000000003</v>
      </c>
    </row>
    <row r="4421" spans="1:27" x14ac:dyDescent="0.3">
      <c r="A4421">
        <v>5343</v>
      </c>
      <c r="B4421" t="s">
        <v>4646</v>
      </c>
      <c r="C4421" s="1">
        <v>45942</v>
      </c>
      <c r="D4421">
        <v>51</v>
      </c>
      <c r="E4421" t="s">
        <v>60</v>
      </c>
      <c r="F4421" t="s">
        <v>125</v>
      </c>
      <c r="G4421" t="s">
        <v>203</v>
      </c>
      <c r="H4421">
        <v>5</v>
      </c>
      <c r="I4421" t="s">
        <v>42</v>
      </c>
      <c r="J4421" t="s">
        <v>69</v>
      </c>
      <c r="K4421" t="s">
        <v>44</v>
      </c>
      <c r="L4421" t="s">
        <v>42</v>
      </c>
      <c r="M4421" t="s">
        <v>208</v>
      </c>
      <c r="N4421" t="s">
        <v>57</v>
      </c>
      <c r="O4421" t="s">
        <v>89</v>
      </c>
      <c r="P4421" t="s">
        <v>70</v>
      </c>
      <c r="Q4421" t="s">
        <v>93</v>
      </c>
      <c r="R4421" s="6">
        <f>_xlfn.XLOOKUP(CleanedData[[#This Row],[Product]],'02_Lookup_Tables'!$A$2:$A$126,'02_Lookup_Tables'!$B$2:$B$126)</f>
        <v>2849.09</v>
      </c>
      <c r="S4421" t="str">
        <f>VLOOKUP(CleanedData[[#This Row],[Product]],'02_Lookup_Tables'!$H$2:$I$126,2,FALSE)</f>
        <v>Home &amp; Living</v>
      </c>
      <c r="T4421" t="str">
        <f>VLOOKUP(CleanedData[[#This Row],[Province]],'02_Lookup_Tables'!$D$2:$E$10,2, FALSE)</f>
        <v>Western Region</v>
      </c>
      <c r="U4421" t="str" cm="1">
        <f t="array" ref="U4421">_xlfn.IFS(CleanedData[[#This Row],[Purchase Amount]]&lt;500,"Low",
CleanedData[[#This Row],[Purchase Amount]]&lt;5000,"Medium",
TRUE,"High")</f>
        <v>Medium</v>
      </c>
      <c r="V4421" t="str">
        <f>TEXT(CleanedData[[#This Row],[Date]],"mmmm")</f>
        <v>October</v>
      </c>
      <c r="W4421" t="str">
        <f>"Q"&amp;ROUNDUP(MONTH(CleanedData[[#This Row],[Date]])/3,0)</f>
        <v>Q4</v>
      </c>
      <c r="X4421" t="str">
        <f>IF(CleanedData[[#This Row],[Purchase Amount]]&gt;=5000,"Yes","No")</f>
        <v>No</v>
      </c>
      <c r="Y4421">
        <f>IF(CleanedData[[#This Row],[Recommend]]="Yes",1,0)</f>
        <v>0</v>
      </c>
      <c r="Z4421" s="6">
        <f>CleanedData[[#This Row],[Purchase Amount]]*0.15</f>
        <v>427.36349999999999</v>
      </c>
      <c r="AA4421" s="6">
        <f>CleanedData[[#This Row],[Purchase Amount]]*1.15</f>
        <v>3276.4535000000001</v>
      </c>
    </row>
    <row r="4422" spans="1:27" x14ac:dyDescent="0.3">
      <c r="A4422">
        <v>5344</v>
      </c>
      <c r="B4422" t="s">
        <v>4647</v>
      </c>
      <c r="C4422" s="1">
        <v>45354</v>
      </c>
      <c r="D4422">
        <v>67</v>
      </c>
      <c r="E4422" t="s">
        <v>60</v>
      </c>
      <c r="F4422" t="s">
        <v>130</v>
      </c>
      <c r="G4422" t="s">
        <v>109</v>
      </c>
      <c r="H4422">
        <v>2</v>
      </c>
      <c r="I4422" t="s">
        <v>45</v>
      </c>
      <c r="J4422" t="s">
        <v>54</v>
      </c>
      <c r="K4422" t="s">
        <v>44</v>
      </c>
      <c r="L4422" t="s">
        <v>42</v>
      </c>
      <c r="M4422" t="s">
        <v>184</v>
      </c>
      <c r="N4422" t="s">
        <v>47</v>
      </c>
      <c r="O4422" t="s">
        <v>148</v>
      </c>
      <c r="P4422" t="s">
        <v>70</v>
      </c>
      <c r="Q4422" t="s">
        <v>97</v>
      </c>
      <c r="R4422" s="6">
        <f>_xlfn.XLOOKUP(CleanedData[[#This Row],[Product]],'02_Lookup_Tables'!$A$2:$A$126,'02_Lookup_Tables'!$B$2:$B$126)</f>
        <v>228.08</v>
      </c>
      <c r="S4422" t="str">
        <f>VLOOKUP(CleanedData[[#This Row],[Product]],'02_Lookup_Tables'!$H$2:$I$126,2,FALSE)</f>
        <v>Apparel</v>
      </c>
      <c r="T4422" t="str">
        <f>VLOOKUP(CleanedData[[#This Row],[Province]],'02_Lookup_Tables'!$D$2:$E$10,2, FALSE)</f>
        <v>Eastern Region</v>
      </c>
      <c r="U4422" t="str" cm="1">
        <f t="array" ref="U4422">_xlfn.IFS(CleanedData[[#This Row],[Purchase Amount]]&lt;500,"Low",
CleanedData[[#This Row],[Purchase Amount]]&lt;5000,"Medium",
TRUE,"High")</f>
        <v>Low</v>
      </c>
      <c r="V4422" t="str">
        <f>TEXT(CleanedData[[#This Row],[Date]],"mmmm")</f>
        <v>March</v>
      </c>
      <c r="W4422" t="str">
        <f>"Q"&amp;ROUNDUP(MONTH(CleanedData[[#This Row],[Date]])/3,0)</f>
        <v>Q1</v>
      </c>
      <c r="X4422" t="str">
        <f>IF(CleanedData[[#This Row],[Purchase Amount]]&gt;=5000,"Yes","No")</f>
        <v>No</v>
      </c>
      <c r="Y4422">
        <f>IF(CleanedData[[#This Row],[Recommend]]="Yes",1,0)</f>
        <v>1</v>
      </c>
      <c r="Z4422" s="6">
        <f>CleanedData[[#This Row],[Purchase Amount]]*0.15</f>
        <v>34.212000000000003</v>
      </c>
      <c r="AA4422" s="6">
        <f>CleanedData[[#This Row],[Purchase Amount]]*1.15</f>
        <v>262.29199999999997</v>
      </c>
    </row>
    <row r="4423" spans="1:27" x14ac:dyDescent="0.3">
      <c r="A4423">
        <v>5346</v>
      </c>
      <c r="B4423" t="s">
        <v>4648</v>
      </c>
      <c r="C4423" s="1">
        <v>45725</v>
      </c>
      <c r="D4423">
        <v>52</v>
      </c>
      <c r="E4423" t="s">
        <v>39</v>
      </c>
      <c r="F4423" t="s">
        <v>77</v>
      </c>
      <c r="G4423" t="s">
        <v>563</v>
      </c>
      <c r="H4423">
        <v>1</v>
      </c>
      <c r="I4423" t="s">
        <v>42</v>
      </c>
      <c r="J4423" t="s">
        <v>63</v>
      </c>
      <c r="K4423" t="s">
        <v>64</v>
      </c>
      <c r="L4423" t="s">
        <v>45</v>
      </c>
      <c r="M4423" t="s">
        <v>190</v>
      </c>
      <c r="N4423" t="s">
        <v>80</v>
      </c>
      <c r="O4423" t="s">
        <v>89</v>
      </c>
      <c r="P4423" t="s">
        <v>49</v>
      </c>
      <c r="Q4423" t="s">
        <v>93</v>
      </c>
      <c r="R4423" s="6">
        <f>_xlfn.XLOOKUP(CleanedData[[#This Row],[Product]],'02_Lookup_Tables'!$A$2:$A$126,'02_Lookup_Tables'!$B$2:$B$126)</f>
        <v>11052.57</v>
      </c>
      <c r="S4423" t="str">
        <f>VLOOKUP(CleanedData[[#This Row],[Product]],'02_Lookup_Tables'!$H$2:$I$126,2,FALSE)</f>
        <v>Electronics</v>
      </c>
      <c r="T4423" t="str">
        <f>VLOOKUP(CleanedData[[#This Row],[Province]],'02_Lookup_Tables'!$D$2:$E$10,2, FALSE)</f>
        <v>Central Region</v>
      </c>
      <c r="U4423" t="str" cm="1">
        <f t="array" ref="U4423">_xlfn.IFS(CleanedData[[#This Row],[Purchase Amount]]&lt;500,"Low",
CleanedData[[#This Row],[Purchase Amount]]&lt;5000,"Medium",
TRUE,"High")</f>
        <v>High</v>
      </c>
      <c r="V4423" t="str">
        <f>TEXT(CleanedData[[#This Row],[Date]],"mmmm")</f>
        <v>March</v>
      </c>
      <c r="W4423" t="str">
        <f>"Q"&amp;ROUNDUP(MONTH(CleanedData[[#This Row],[Date]])/3,0)</f>
        <v>Q1</v>
      </c>
      <c r="X4423" t="str">
        <f>IF(CleanedData[[#This Row],[Purchase Amount]]&gt;=5000,"Yes","No")</f>
        <v>Yes</v>
      </c>
      <c r="Y4423">
        <f>IF(CleanedData[[#This Row],[Recommend]]="Yes",1,0)</f>
        <v>0</v>
      </c>
      <c r="Z4423" s="6">
        <f>CleanedData[[#This Row],[Purchase Amount]]*0.15</f>
        <v>1657.8854999999999</v>
      </c>
      <c r="AA4423" s="6">
        <f>CleanedData[[#This Row],[Purchase Amount]]*1.15</f>
        <v>12710.455499999998</v>
      </c>
    </row>
    <row r="4424" spans="1:27" x14ac:dyDescent="0.3">
      <c r="A4424">
        <v>5347</v>
      </c>
      <c r="B4424" t="s">
        <v>4649</v>
      </c>
      <c r="C4424" s="1">
        <v>45553</v>
      </c>
      <c r="D4424">
        <v>47</v>
      </c>
      <c r="E4424" t="s">
        <v>60</v>
      </c>
      <c r="F4424" t="s">
        <v>61</v>
      </c>
      <c r="G4424" t="s">
        <v>205</v>
      </c>
      <c r="H4424">
        <v>5</v>
      </c>
      <c r="I4424" t="s">
        <v>45</v>
      </c>
      <c r="J4424" t="s">
        <v>69</v>
      </c>
      <c r="K4424" t="s">
        <v>55</v>
      </c>
      <c r="L4424" t="s">
        <v>45</v>
      </c>
      <c r="M4424" t="s">
        <v>231</v>
      </c>
      <c r="N4424" t="s">
        <v>57</v>
      </c>
      <c r="O4424" t="s">
        <v>89</v>
      </c>
      <c r="P4424" t="s">
        <v>70</v>
      </c>
      <c r="Q4424" t="s">
        <v>93</v>
      </c>
      <c r="R4424" s="6">
        <f>_xlfn.XLOOKUP(CleanedData[[#This Row],[Product]],'02_Lookup_Tables'!$A$2:$A$126,'02_Lookup_Tables'!$B$2:$B$126)</f>
        <v>139.72999999999999</v>
      </c>
      <c r="S4424" t="str">
        <f>VLOOKUP(CleanedData[[#This Row],[Product]],'02_Lookup_Tables'!$H$2:$I$126,2,FALSE)</f>
        <v>Beauty &amp; Personal Care</v>
      </c>
      <c r="T4424" t="str">
        <f>VLOOKUP(CleanedData[[#This Row],[Province]],'02_Lookup_Tables'!$D$2:$E$10,2, FALSE)</f>
        <v>Southern Region</v>
      </c>
      <c r="U4424" t="str" cm="1">
        <f t="array" ref="U4424">_xlfn.IFS(CleanedData[[#This Row],[Purchase Amount]]&lt;500,"Low",
CleanedData[[#This Row],[Purchase Amount]]&lt;5000,"Medium",
TRUE,"High")</f>
        <v>Low</v>
      </c>
      <c r="V4424" t="str">
        <f>TEXT(CleanedData[[#This Row],[Date]],"mmmm")</f>
        <v>September</v>
      </c>
      <c r="W4424" t="str">
        <f>"Q"&amp;ROUNDUP(MONTH(CleanedData[[#This Row],[Date]])/3,0)</f>
        <v>Q3</v>
      </c>
      <c r="X4424" t="str">
        <f>IF(CleanedData[[#This Row],[Purchase Amount]]&gt;=5000,"Yes","No")</f>
        <v>No</v>
      </c>
      <c r="Y4424">
        <f>IF(CleanedData[[#This Row],[Recommend]]="Yes",1,0)</f>
        <v>1</v>
      </c>
      <c r="Z4424" s="6">
        <f>CleanedData[[#This Row],[Purchase Amount]]*0.15</f>
        <v>20.959499999999998</v>
      </c>
      <c r="AA4424" s="6">
        <f>CleanedData[[#This Row],[Purchase Amount]]*1.15</f>
        <v>160.68949999999998</v>
      </c>
    </row>
    <row r="4425" spans="1:27" x14ac:dyDescent="0.3">
      <c r="A4425">
        <v>5348</v>
      </c>
      <c r="B4425" t="s">
        <v>4650</v>
      </c>
      <c r="C4425" s="1">
        <v>45539</v>
      </c>
      <c r="D4425">
        <v>74</v>
      </c>
      <c r="E4425" t="s">
        <v>60</v>
      </c>
      <c r="F4425" t="s">
        <v>40</v>
      </c>
      <c r="G4425" t="s">
        <v>501</v>
      </c>
      <c r="H4425">
        <v>1</v>
      </c>
      <c r="I4425" t="s">
        <v>45</v>
      </c>
      <c r="J4425" t="s">
        <v>63</v>
      </c>
      <c r="K4425" t="s">
        <v>64</v>
      </c>
      <c r="L4425" t="s">
        <v>42</v>
      </c>
      <c r="M4425" t="s">
        <v>100</v>
      </c>
      <c r="N4425" t="s">
        <v>80</v>
      </c>
      <c r="O4425" t="s">
        <v>48</v>
      </c>
      <c r="P4425" t="s">
        <v>49</v>
      </c>
      <c r="Q4425" t="s">
        <v>97</v>
      </c>
      <c r="R4425" s="6">
        <f>_xlfn.XLOOKUP(CleanedData[[#This Row],[Product]],'02_Lookup_Tables'!$A$2:$A$126,'02_Lookup_Tables'!$B$2:$B$126)</f>
        <v>1482.94</v>
      </c>
      <c r="S4425" t="str">
        <f>VLOOKUP(CleanedData[[#This Row],[Product]],'02_Lookup_Tables'!$H$2:$I$126,2,FALSE)</f>
        <v>Home Devices</v>
      </c>
      <c r="T4425" t="str">
        <f>VLOOKUP(CleanedData[[#This Row],[Province]],'02_Lookup_Tables'!$D$2:$E$10,2, FALSE)</f>
        <v>Northern Region</v>
      </c>
      <c r="U4425" t="str" cm="1">
        <f t="array" ref="U4425">_xlfn.IFS(CleanedData[[#This Row],[Purchase Amount]]&lt;500,"Low",
CleanedData[[#This Row],[Purchase Amount]]&lt;5000,"Medium",
TRUE,"High")</f>
        <v>Medium</v>
      </c>
      <c r="V4425" t="str">
        <f>TEXT(CleanedData[[#This Row],[Date]],"mmmm")</f>
        <v>September</v>
      </c>
      <c r="W4425" t="str">
        <f>"Q"&amp;ROUNDUP(MONTH(CleanedData[[#This Row],[Date]])/3,0)</f>
        <v>Q3</v>
      </c>
      <c r="X4425" t="str">
        <f>IF(CleanedData[[#This Row],[Purchase Amount]]&gt;=5000,"Yes","No")</f>
        <v>No</v>
      </c>
      <c r="Y4425">
        <f>IF(CleanedData[[#This Row],[Recommend]]="Yes",1,0)</f>
        <v>1</v>
      </c>
      <c r="Z4425" s="6">
        <f>CleanedData[[#This Row],[Purchase Amount]]*0.15</f>
        <v>222.441</v>
      </c>
      <c r="AA4425" s="6">
        <f>CleanedData[[#This Row],[Purchase Amount]]*1.15</f>
        <v>1705.3809999999999</v>
      </c>
    </row>
    <row r="4426" spans="1:27" x14ac:dyDescent="0.3">
      <c r="A4426">
        <v>5349</v>
      </c>
      <c r="B4426" t="s">
        <v>4651</v>
      </c>
      <c r="C4426" s="1">
        <v>45295</v>
      </c>
      <c r="D4426">
        <v>54</v>
      </c>
      <c r="E4426" t="s">
        <v>39</v>
      </c>
      <c r="F4426" t="s">
        <v>83</v>
      </c>
      <c r="G4426" t="s">
        <v>205</v>
      </c>
      <c r="H4426">
        <v>5</v>
      </c>
      <c r="I4426" t="s">
        <v>42</v>
      </c>
      <c r="J4426" t="s">
        <v>69</v>
      </c>
      <c r="K4426" t="s">
        <v>55</v>
      </c>
      <c r="L4426" t="s">
        <v>42</v>
      </c>
      <c r="M4426" t="s">
        <v>88</v>
      </c>
      <c r="N4426" t="s">
        <v>57</v>
      </c>
      <c r="O4426" t="s">
        <v>89</v>
      </c>
      <c r="P4426" t="s">
        <v>70</v>
      </c>
      <c r="Q4426" t="s">
        <v>93</v>
      </c>
      <c r="R4426" s="6">
        <f>_xlfn.XLOOKUP(CleanedData[[#This Row],[Product]],'02_Lookup_Tables'!$A$2:$A$126,'02_Lookup_Tables'!$B$2:$B$126)</f>
        <v>139.72999999999999</v>
      </c>
      <c r="S4426" t="str">
        <f>VLOOKUP(CleanedData[[#This Row],[Product]],'02_Lookup_Tables'!$H$2:$I$126,2,FALSE)</f>
        <v>Beauty &amp; Personal Care</v>
      </c>
      <c r="T4426" t="str">
        <f>VLOOKUP(CleanedData[[#This Row],[Province]],'02_Lookup_Tables'!$D$2:$E$10,2, FALSE)</f>
        <v>Western Region</v>
      </c>
      <c r="U4426" t="str" cm="1">
        <f t="array" ref="U4426">_xlfn.IFS(CleanedData[[#This Row],[Purchase Amount]]&lt;500,"Low",
CleanedData[[#This Row],[Purchase Amount]]&lt;5000,"Medium",
TRUE,"High")</f>
        <v>Low</v>
      </c>
      <c r="V4426" t="str">
        <f>TEXT(CleanedData[[#This Row],[Date]],"mmmm")</f>
        <v>January</v>
      </c>
      <c r="W4426" t="str">
        <f>"Q"&amp;ROUNDUP(MONTH(CleanedData[[#This Row],[Date]])/3,0)</f>
        <v>Q1</v>
      </c>
      <c r="X4426" t="str">
        <f>IF(CleanedData[[#This Row],[Purchase Amount]]&gt;=5000,"Yes","No")</f>
        <v>No</v>
      </c>
      <c r="Y4426">
        <f>IF(CleanedData[[#This Row],[Recommend]]="Yes",1,0)</f>
        <v>0</v>
      </c>
      <c r="Z4426" s="6">
        <f>CleanedData[[#This Row],[Purchase Amount]]*0.15</f>
        <v>20.959499999999998</v>
      </c>
      <c r="AA4426" s="6">
        <f>CleanedData[[#This Row],[Purchase Amount]]*1.15</f>
        <v>160.68949999999998</v>
      </c>
    </row>
    <row r="4427" spans="1:27" x14ac:dyDescent="0.3">
      <c r="A4427">
        <v>5350</v>
      </c>
      <c r="B4427" t="s">
        <v>4652</v>
      </c>
      <c r="C4427" s="1">
        <v>45587</v>
      </c>
      <c r="D4427">
        <v>23</v>
      </c>
      <c r="E4427" t="s">
        <v>39</v>
      </c>
      <c r="F4427" t="s">
        <v>72</v>
      </c>
      <c r="G4427" t="s">
        <v>501</v>
      </c>
      <c r="H4427">
        <v>5</v>
      </c>
      <c r="I4427" t="s">
        <v>42</v>
      </c>
      <c r="J4427" t="s">
        <v>43</v>
      </c>
      <c r="K4427" t="s">
        <v>44</v>
      </c>
      <c r="L4427" t="s">
        <v>45</v>
      </c>
      <c r="M4427" t="s">
        <v>236</v>
      </c>
      <c r="N4427" t="s">
        <v>57</v>
      </c>
      <c r="O4427" t="s">
        <v>89</v>
      </c>
      <c r="P4427" t="s">
        <v>70</v>
      </c>
      <c r="Q4427" t="s">
        <v>66</v>
      </c>
      <c r="R4427" s="6">
        <f>_xlfn.XLOOKUP(CleanedData[[#This Row],[Product]],'02_Lookup_Tables'!$A$2:$A$126,'02_Lookup_Tables'!$B$2:$B$126)</f>
        <v>1482.94</v>
      </c>
      <c r="S4427" t="str">
        <f>VLOOKUP(CleanedData[[#This Row],[Product]],'02_Lookup_Tables'!$H$2:$I$126,2,FALSE)</f>
        <v>Home Devices</v>
      </c>
      <c r="T4427" t="str">
        <f>VLOOKUP(CleanedData[[#This Row],[Province]],'02_Lookup_Tables'!$D$2:$E$10,2, FALSE)</f>
        <v>Central Region</v>
      </c>
      <c r="U4427" t="str" cm="1">
        <f t="array" ref="U4427">_xlfn.IFS(CleanedData[[#This Row],[Purchase Amount]]&lt;500,"Low",
CleanedData[[#This Row],[Purchase Amount]]&lt;5000,"Medium",
TRUE,"High")</f>
        <v>Medium</v>
      </c>
      <c r="V4427" t="str">
        <f>TEXT(CleanedData[[#This Row],[Date]],"mmmm")</f>
        <v>October</v>
      </c>
      <c r="W4427" t="str">
        <f>"Q"&amp;ROUNDUP(MONTH(CleanedData[[#This Row],[Date]])/3,0)</f>
        <v>Q4</v>
      </c>
      <c r="X4427" t="str">
        <f>IF(CleanedData[[#This Row],[Purchase Amount]]&gt;=5000,"Yes","No")</f>
        <v>No</v>
      </c>
      <c r="Y4427">
        <f>IF(CleanedData[[#This Row],[Recommend]]="Yes",1,0)</f>
        <v>0</v>
      </c>
      <c r="Z4427" s="6">
        <f>CleanedData[[#This Row],[Purchase Amount]]*0.15</f>
        <v>222.441</v>
      </c>
      <c r="AA4427" s="6">
        <f>CleanedData[[#This Row],[Purchase Amount]]*1.15</f>
        <v>1705.3809999999999</v>
      </c>
    </row>
    <row r="4428" spans="1:27" x14ac:dyDescent="0.3">
      <c r="A4428">
        <v>5351</v>
      </c>
      <c r="B4428" t="s">
        <v>4653</v>
      </c>
      <c r="C4428" s="1">
        <v>45526</v>
      </c>
      <c r="D4428">
        <v>48</v>
      </c>
      <c r="E4428" t="s">
        <v>52</v>
      </c>
      <c r="F4428" t="s">
        <v>72</v>
      </c>
      <c r="G4428" t="s">
        <v>563</v>
      </c>
      <c r="H4428">
        <v>2</v>
      </c>
      <c r="I4428" t="s">
        <v>42</v>
      </c>
      <c r="J4428" t="s">
        <v>54</v>
      </c>
      <c r="K4428" t="s">
        <v>64</v>
      </c>
      <c r="L4428" t="s">
        <v>42</v>
      </c>
      <c r="M4428" t="s">
        <v>79</v>
      </c>
      <c r="N4428" t="s">
        <v>47</v>
      </c>
      <c r="O4428" t="s">
        <v>89</v>
      </c>
      <c r="P4428" t="s">
        <v>49</v>
      </c>
      <c r="Q4428" t="s">
        <v>93</v>
      </c>
      <c r="R4428" s="6">
        <f>_xlfn.XLOOKUP(CleanedData[[#This Row],[Product]],'02_Lookup_Tables'!$A$2:$A$126,'02_Lookup_Tables'!$B$2:$B$126)</f>
        <v>11052.57</v>
      </c>
      <c r="S4428" t="str">
        <f>VLOOKUP(CleanedData[[#This Row],[Product]],'02_Lookup_Tables'!$H$2:$I$126,2,FALSE)</f>
        <v>Electronics</v>
      </c>
      <c r="T4428" t="str">
        <f>VLOOKUP(CleanedData[[#This Row],[Province]],'02_Lookup_Tables'!$D$2:$E$10,2, FALSE)</f>
        <v>Central Region</v>
      </c>
      <c r="U4428" t="str" cm="1">
        <f t="array" ref="U4428">_xlfn.IFS(CleanedData[[#This Row],[Purchase Amount]]&lt;500,"Low",
CleanedData[[#This Row],[Purchase Amount]]&lt;5000,"Medium",
TRUE,"High")</f>
        <v>High</v>
      </c>
      <c r="V4428" t="str">
        <f>TEXT(CleanedData[[#This Row],[Date]],"mmmm")</f>
        <v>August</v>
      </c>
      <c r="W4428" t="str">
        <f>"Q"&amp;ROUNDUP(MONTH(CleanedData[[#This Row],[Date]])/3,0)</f>
        <v>Q3</v>
      </c>
      <c r="X4428" t="str">
        <f>IF(CleanedData[[#This Row],[Purchase Amount]]&gt;=5000,"Yes","No")</f>
        <v>Yes</v>
      </c>
      <c r="Y4428">
        <f>IF(CleanedData[[#This Row],[Recommend]]="Yes",1,0)</f>
        <v>0</v>
      </c>
      <c r="Z4428" s="6">
        <f>CleanedData[[#This Row],[Purchase Amount]]*0.15</f>
        <v>1657.8854999999999</v>
      </c>
      <c r="AA4428" s="6">
        <f>CleanedData[[#This Row],[Purchase Amount]]*1.15</f>
        <v>12710.455499999998</v>
      </c>
    </row>
    <row r="4429" spans="1:27" x14ac:dyDescent="0.3">
      <c r="A4429">
        <v>5352</v>
      </c>
      <c r="B4429" t="s">
        <v>4654</v>
      </c>
      <c r="C4429" s="1">
        <v>45518</v>
      </c>
      <c r="E4429" t="s">
        <v>39</v>
      </c>
      <c r="F4429" t="s">
        <v>108</v>
      </c>
      <c r="G4429" t="s">
        <v>210</v>
      </c>
      <c r="H4429">
        <v>5</v>
      </c>
      <c r="I4429" t="s">
        <v>45</v>
      </c>
      <c r="J4429" t="s">
        <v>63</v>
      </c>
      <c r="K4429" t="s">
        <v>64</v>
      </c>
      <c r="L4429" t="s">
        <v>45</v>
      </c>
      <c r="M4429" t="s">
        <v>46</v>
      </c>
      <c r="N4429" t="s">
        <v>57</v>
      </c>
      <c r="O4429" t="s">
        <v>89</v>
      </c>
      <c r="P4429" t="s">
        <v>70</v>
      </c>
      <c r="Q4429" t="s">
        <v>166</v>
      </c>
      <c r="R4429" s="6">
        <f>_xlfn.XLOOKUP(CleanedData[[#This Row],[Product]],'02_Lookup_Tables'!$A$2:$A$126,'02_Lookup_Tables'!$B$2:$B$126)</f>
        <v>13123.97</v>
      </c>
      <c r="S4429" t="str">
        <f>VLOOKUP(CleanedData[[#This Row],[Product]],'02_Lookup_Tables'!$H$2:$I$126,2,FALSE)</f>
        <v>Electronics</v>
      </c>
      <c r="T4429" t="str">
        <f>VLOOKUP(CleanedData[[#This Row],[Province]],'02_Lookup_Tables'!$D$2:$E$10,2, FALSE)</f>
        <v>Gauteng Region</v>
      </c>
      <c r="U4429" t="str" cm="1">
        <f t="array" ref="U4429">_xlfn.IFS(CleanedData[[#This Row],[Purchase Amount]]&lt;500,"Low",
CleanedData[[#This Row],[Purchase Amount]]&lt;5000,"Medium",
TRUE,"High")</f>
        <v>High</v>
      </c>
      <c r="V4429" t="str">
        <f>TEXT(CleanedData[[#This Row],[Date]],"mmmm")</f>
        <v>August</v>
      </c>
      <c r="W4429" t="str">
        <f>"Q"&amp;ROUNDUP(MONTH(CleanedData[[#This Row],[Date]])/3,0)</f>
        <v>Q3</v>
      </c>
      <c r="X4429" t="str">
        <f>IF(CleanedData[[#This Row],[Purchase Amount]]&gt;=5000,"Yes","No")</f>
        <v>Yes</v>
      </c>
      <c r="Y4429">
        <f>IF(CleanedData[[#This Row],[Recommend]]="Yes",1,0)</f>
        <v>1</v>
      </c>
      <c r="Z4429" s="6">
        <f>CleanedData[[#This Row],[Purchase Amount]]*0.15</f>
        <v>1968.5954999999999</v>
      </c>
      <c r="AA4429" s="6">
        <f>CleanedData[[#This Row],[Purchase Amount]]*1.15</f>
        <v>15092.565499999999</v>
      </c>
    </row>
    <row r="4430" spans="1:27" x14ac:dyDescent="0.3">
      <c r="A4430">
        <v>5353</v>
      </c>
      <c r="B4430" t="s">
        <v>4655</v>
      </c>
      <c r="C4430" s="1">
        <v>45454</v>
      </c>
      <c r="D4430">
        <v>80</v>
      </c>
      <c r="E4430" t="s">
        <v>60</v>
      </c>
      <c r="F4430" t="s">
        <v>72</v>
      </c>
      <c r="G4430" t="s">
        <v>192</v>
      </c>
      <c r="H4430">
        <v>3</v>
      </c>
      <c r="I4430" t="s">
        <v>45</v>
      </c>
      <c r="J4430" t="s">
        <v>54</v>
      </c>
      <c r="K4430" t="s">
        <v>44</v>
      </c>
      <c r="L4430" t="s">
        <v>42</v>
      </c>
      <c r="M4430" t="s">
        <v>180</v>
      </c>
      <c r="N4430" t="s">
        <v>48</v>
      </c>
      <c r="O4430" t="s">
        <v>89</v>
      </c>
      <c r="P4430" t="s">
        <v>49</v>
      </c>
      <c r="Q4430" t="s">
        <v>97</v>
      </c>
      <c r="R4430" s="6">
        <f>_xlfn.XLOOKUP(CleanedData[[#This Row],[Product]],'02_Lookup_Tables'!$A$2:$A$126,'02_Lookup_Tables'!$B$2:$B$126)</f>
        <v>13261</v>
      </c>
      <c r="S4430" t="str">
        <f>VLOOKUP(CleanedData[[#This Row],[Product]],'02_Lookup_Tables'!$H$2:$I$126,2,FALSE)</f>
        <v>Electronics</v>
      </c>
      <c r="T4430" t="str">
        <f>VLOOKUP(CleanedData[[#This Row],[Province]],'02_Lookup_Tables'!$D$2:$E$10,2, FALSE)</f>
        <v>Central Region</v>
      </c>
      <c r="U4430" t="str" cm="1">
        <f t="array" ref="U4430">_xlfn.IFS(CleanedData[[#This Row],[Purchase Amount]]&lt;500,"Low",
CleanedData[[#This Row],[Purchase Amount]]&lt;5000,"Medium",
TRUE,"High")</f>
        <v>High</v>
      </c>
      <c r="V4430" t="str">
        <f>TEXT(CleanedData[[#This Row],[Date]],"mmmm")</f>
        <v>June</v>
      </c>
      <c r="W4430" t="str">
        <f>"Q"&amp;ROUNDUP(MONTH(CleanedData[[#This Row],[Date]])/3,0)</f>
        <v>Q2</v>
      </c>
      <c r="X4430" t="str">
        <f>IF(CleanedData[[#This Row],[Purchase Amount]]&gt;=5000,"Yes","No")</f>
        <v>Yes</v>
      </c>
      <c r="Y4430">
        <f>IF(CleanedData[[#This Row],[Recommend]]="Yes",1,0)</f>
        <v>1</v>
      </c>
      <c r="Z4430" s="6">
        <f>CleanedData[[#This Row],[Purchase Amount]]*0.15</f>
        <v>1989.1499999999999</v>
      </c>
      <c r="AA4430" s="6">
        <f>CleanedData[[#This Row],[Purchase Amount]]*1.15</f>
        <v>15250.15</v>
      </c>
    </row>
    <row r="4431" spans="1:27" x14ac:dyDescent="0.3">
      <c r="A4431">
        <v>5354</v>
      </c>
      <c r="B4431" t="s">
        <v>4656</v>
      </c>
      <c r="C4431" s="1">
        <v>45707</v>
      </c>
      <c r="D4431">
        <v>37</v>
      </c>
      <c r="E4431" t="s">
        <v>52</v>
      </c>
      <c r="F4431" t="s">
        <v>125</v>
      </c>
      <c r="G4431" t="s">
        <v>102</v>
      </c>
      <c r="H4431">
        <v>1</v>
      </c>
      <c r="I4431" t="s">
        <v>45</v>
      </c>
      <c r="J4431" t="s">
        <v>43</v>
      </c>
      <c r="K4431" t="s">
        <v>44</v>
      </c>
      <c r="L4431" t="s">
        <v>45</v>
      </c>
      <c r="M4431" t="s">
        <v>123</v>
      </c>
      <c r="N4431" t="s">
        <v>80</v>
      </c>
      <c r="O4431" t="s">
        <v>89</v>
      </c>
      <c r="P4431" t="s">
        <v>49</v>
      </c>
      <c r="Q4431" t="s">
        <v>81</v>
      </c>
      <c r="R4431" s="6">
        <f>_xlfn.XLOOKUP(CleanedData[[#This Row],[Product]],'02_Lookup_Tables'!$A$2:$A$126,'02_Lookup_Tables'!$B$2:$B$126)</f>
        <v>276.82</v>
      </c>
      <c r="S4431" t="str">
        <f>VLOOKUP(CleanedData[[#This Row],[Product]],'02_Lookup_Tables'!$H$2:$I$126,2,FALSE)</f>
        <v>Home &amp; Living</v>
      </c>
      <c r="T4431" t="str">
        <f>VLOOKUP(CleanedData[[#This Row],[Province]],'02_Lookup_Tables'!$D$2:$E$10,2, FALSE)</f>
        <v>Western Region</v>
      </c>
      <c r="U4431" t="str" cm="1">
        <f t="array" ref="U4431">_xlfn.IFS(CleanedData[[#This Row],[Purchase Amount]]&lt;500,"Low",
CleanedData[[#This Row],[Purchase Amount]]&lt;5000,"Medium",
TRUE,"High")</f>
        <v>Low</v>
      </c>
      <c r="V4431" t="str">
        <f>TEXT(CleanedData[[#This Row],[Date]],"mmmm")</f>
        <v>February</v>
      </c>
      <c r="W4431" t="str">
        <f>"Q"&amp;ROUNDUP(MONTH(CleanedData[[#This Row],[Date]])/3,0)</f>
        <v>Q1</v>
      </c>
      <c r="X4431" t="str">
        <f>IF(CleanedData[[#This Row],[Purchase Amount]]&gt;=5000,"Yes","No")</f>
        <v>No</v>
      </c>
      <c r="Y4431">
        <f>IF(CleanedData[[#This Row],[Recommend]]="Yes",1,0)</f>
        <v>1</v>
      </c>
      <c r="Z4431" s="6">
        <f>CleanedData[[#This Row],[Purchase Amount]]*0.15</f>
        <v>41.522999999999996</v>
      </c>
      <c r="AA4431" s="6">
        <f>CleanedData[[#This Row],[Purchase Amount]]*1.15</f>
        <v>318.34299999999996</v>
      </c>
    </row>
    <row r="4432" spans="1:27" x14ac:dyDescent="0.3">
      <c r="A4432">
        <v>5355</v>
      </c>
      <c r="B4432" t="s">
        <v>4657</v>
      </c>
      <c r="C4432" s="1">
        <v>45578</v>
      </c>
      <c r="D4432">
        <v>40</v>
      </c>
      <c r="E4432" t="s">
        <v>60</v>
      </c>
      <c r="F4432" t="s">
        <v>61</v>
      </c>
      <c r="G4432" t="s">
        <v>365</v>
      </c>
      <c r="H4432">
        <v>3</v>
      </c>
      <c r="I4432" t="s">
        <v>45</v>
      </c>
      <c r="J4432" t="s">
        <v>43</v>
      </c>
      <c r="K4432" t="s">
        <v>64</v>
      </c>
      <c r="L4432" t="s">
        <v>45</v>
      </c>
      <c r="M4432" t="s">
        <v>190</v>
      </c>
      <c r="N4432" t="s">
        <v>48</v>
      </c>
      <c r="O4432" t="s">
        <v>89</v>
      </c>
      <c r="P4432" t="s">
        <v>49</v>
      </c>
      <c r="Q4432" t="s">
        <v>81</v>
      </c>
      <c r="R4432" s="6">
        <f>_xlfn.XLOOKUP(CleanedData[[#This Row],[Product]],'02_Lookup_Tables'!$A$2:$A$126,'02_Lookup_Tables'!$B$2:$B$126)</f>
        <v>105.11</v>
      </c>
      <c r="S4432" t="str">
        <f>VLOOKUP(CleanedData[[#This Row],[Product]],'02_Lookup_Tables'!$H$2:$I$126,2,FALSE)</f>
        <v>Beauty &amp; Personal Care</v>
      </c>
      <c r="T4432" t="str">
        <f>VLOOKUP(CleanedData[[#This Row],[Province]],'02_Lookup_Tables'!$D$2:$E$10,2, FALSE)</f>
        <v>Southern Region</v>
      </c>
      <c r="U4432" t="str" cm="1">
        <f t="array" ref="U4432">_xlfn.IFS(CleanedData[[#This Row],[Purchase Amount]]&lt;500,"Low",
CleanedData[[#This Row],[Purchase Amount]]&lt;5000,"Medium",
TRUE,"High")</f>
        <v>Low</v>
      </c>
      <c r="V4432" t="str">
        <f>TEXT(CleanedData[[#This Row],[Date]],"mmmm")</f>
        <v>October</v>
      </c>
      <c r="W4432" t="str">
        <f>"Q"&amp;ROUNDUP(MONTH(CleanedData[[#This Row],[Date]])/3,0)</f>
        <v>Q4</v>
      </c>
      <c r="X4432" t="str">
        <f>IF(CleanedData[[#This Row],[Purchase Amount]]&gt;=5000,"Yes","No")</f>
        <v>No</v>
      </c>
      <c r="Y4432">
        <f>IF(CleanedData[[#This Row],[Recommend]]="Yes",1,0)</f>
        <v>1</v>
      </c>
      <c r="Z4432" s="6">
        <f>CleanedData[[#This Row],[Purchase Amount]]*0.15</f>
        <v>15.766499999999999</v>
      </c>
      <c r="AA4432" s="6">
        <f>CleanedData[[#This Row],[Purchase Amount]]*1.15</f>
        <v>120.87649999999999</v>
      </c>
    </row>
    <row r="4433" spans="1:27" x14ac:dyDescent="0.3">
      <c r="A4433">
        <v>5356</v>
      </c>
      <c r="B4433" t="s">
        <v>4658</v>
      </c>
      <c r="C4433" s="1">
        <v>45651</v>
      </c>
      <c r="D4433">
        <v>74</v>
      </c>
      <c r="E4433" t="s">
        <v>60</v>
      </c>
      <c r="F4433" t="s">
        <v>125</v>
      </c>
      <c r="G4433" t="s">
        <v>365</v>
      </c>
      <c r="H4433">
        <v>4</v>
      </c>
      <c r="I4433" t="s">
        <v>45</v>
      </c>
      <c r="J4433" t="s">
        <v>74</v>
      </c>
      <c r="K4433" t="s">
        <v>64</v>
      </c>
      <c r="L4433" t="s">
        <v>45</v>
      </c>
      <c r="M4433" t="s">
        <v>88</v>
      </c>
      <c r="N4433" t="s">
        <v>96</v>
      </c>
      <c r="O4433" t="s">
        <v>89</v>
      </c>
      <c r="P4433" t="s">
        <v>70</v>
      </c>
      <c r="Q4433" t="s">
        <v>97</v>
      </c>
      <c r="R4433" s="6">
        <f>_xlfn.XLOOKUP(CleanedData[[#This Row],[Product]],'02_Lookup_Tables'!$A$2:$A$126,'02_Lookup_Tables'!$B$2:$B$126)</f>
        <v>105.11</v>
      </c>
      <c r="S4433" t="str">
        <f>VLOOKUP(CleanedData[[#This Row],[Product]],'02_Lookup_Tables'!$H$2:$I$126,2,FALSE)</f>
        <v>Beauty &amp; Personal Care</v>
      </c>
      <c r="T4433" t="str">
        <f>VLOOKUP(CleanedData[[#This Row],[Province]],'02_Lookup_Tables'!$D$2:$E$10,2, FALSE)</f>
        <v>Western Region</v>
      </c>
      <c r="U4433" t="str" cm="1">
        <f t="array" ref="U4433">_xlfn.IFS(CleanedData[[#This Row],[Purchase Amount]]&lt;500,"Low",
CleanedData[[#This Row],[Purchase Amount]]&lt;5000,"Medium",
TRUE,"High")</f>
        <v>Low</v>
      </c>
      <c r="V4433" t="str">
        <f>TEXT(CleanedData[[#This Row],[Date]],"mmmm")</f>
        <v>December</v>
      </c>
      <c r="W4433" t="str">
        <f>"Q"&amp;ROUNDUP(MONTH(CleanedData[[#This Row],[Date]])/3,0)</f>
        <v>Q4</v>
      </c>
      <c r="X4433" t="str">
        <f>IF(CleanedData[[#This Row],[Purchase Amount]]&gt;=5000,"Yes","No")</f>
        <v>No</v>
      </c>
      <c r="Y4433">
        <f>IF(CleanedData[[#This Row],[Recommend]]="Yes",1,0)</f>
        <v>1</v>
      </c>
      <c r="Z4433" s="6">
        <f>CleanedData[[#This Row],[Purchase Amount]]*0.15</f>
        <v>15.766499999999999</v>
      </c>
      <c r="AA4433" s="6">
        <f>CleanedData[[#This Row],[Purchase Amount]]*1.15</f>
        <v>120.87649999999999</v>
      </c>
    </row>
    <row r="4434" spans="1:27" x14ac:dyDescent="0.3">
      <c r="A4434">
        <v>5359</v>
      </c>
      <c r="B4434" t="s">
        <v>4659</v>
      </c>
      <c r="C4434" s="1">
        <v>45494</v>
      </c>
      <c r="D4434">
        <v>26</v>
      </c>
      <c r="E4434" t="s">
        <v>39</v>
      </c>
      <c r="F4434" t="s">
        <v>125</v>
      </c>
      <c r="G4434" t="s">
        <v>331</v>
      </c>
      <c r="H4434">
        <v>5</v>
      </c>
      <c r="I4434" t="s">
        <v>45</v>
      </c>
      <c r="J4434" t="s">
        <v>63</v>
      </c>
      <c r="K4434" t="s">
        <v>64</v>
      </c>
      <c r="L4434" t="s">
        <v>45</v>
      </c>
      <c r="M4434" t="s">
        <v>184</v>
      </c>
      <c r="N4434" t="s">
        <v>57</v>
      </c>
      <c r="O4434" t="s">
        <v>148</v>
      </c>
      <c r="P4434" t="s">
        <v>49</v>
      </c>
      <c r="Q4434" t="s">
        <v>58</v>
      </c>
      <c r="R4434" s="6">
        <f>_xlfn.XLOOKUP(CleanedData[[#This Row],[Product]],'02_Lookup_Tables'!$A$2:$A$126,'02_Lookup_Tables'!$B$2:$B$126)</f>
        <v>27.35</v>
      </c>
      <c r="S4434" t="str">
        <f>VLOOKUP(CleanedData[[#This Row],[Product]],'02_Lookup_Tables'!$H$2:$I$126,2,FALSE)</f>
        <v>Food</v>
      </c>
      <c r="T4434" t="str">
        <f>VLOOKUP(CleanedData[[#This Row],[Province]],'02_Lookup_Tables'!$D$2:$E$10,2, FALSE)</f>
        <v>Western Region</v>
      </c>
      <c r="U4434" t="str" cm="1">
        <f t="array" ref="U4434">_xlfn.IFS(CleanedData[[#This Row],[Purchase Amount]]&lt;500,"Low",
CleanedData[[#This Row],[Purchase Amount]]&lt;5000,"Medium",
TRUE,"High")</f>
        <v>Low</v>
      </c>
      <c r="V4434" t="str">
        <f>TEXT(CleanedData[[#This Row],[Date]],"mmmm")</f>
        <v>July</v>
      </c>
      <c r="W4434" t="str">
        <f>"Q"&amp;ROUNDUP(MONTH(CleanedData[[#This Row],[Date]])/3,0)</f>
        <v>Q3</v>
      </c>
      <c r="X4434" t="str">
        <f>IF(CleanedData[[#This Row],[Purchase Amount]]&gt;=5000,"Yes","No")</f>
        <v>No</v>
      </c>
      <c r="Y4434">
        <f>IF(CleanedData[[#This Row],[Recommend]]="Yes",1,0)</f>
        <v>1</v>
      </c>
      <c r="Z4434" s="6">
        <f>CleanedData[[#This Row],[Purchase Amount]]*0.15</f>
        <v>4.1025</v>
      </c>
      <c r="AA4434" s="6">
        <f>CleanedData[[#This Row],[Purchase Amount]]*1.15</f>
        <v>31.452500000000001</v>
      </c>
    </row>
    <row r="4435" spans="1:27" x14ac:dyDescent="0.3">
      <c r="A4435">
        <v>5360</v>
      </c>
      <c r="B4435" t="s">
        <v>4660</v>
      </c>
      <c r="C4435" s="1">
        <v>45631</v>
      </c>
      <c r="D4435">
        <v>18</v>
      </c>
      <c r="E4435" t="s">
        <v>60</v>
      </c>
      <c r="F4435" t="s">
        <v>72</v>
      </c>
      <c r="G4435" t="s">
        <v>342</v>
      </c>
      <c r="H4435">
        <v>5</v>
      </c>
      <c r="I4435" t="s">
        <v>42</v>
      </c>
      <c r="J4435" t="s">
        <v>43</v>
      </c>
      <c r="K4435" t="s">
        <v>44</v>
      </c>
      <c r="L4435" t="s">
        <v>42</v>
      </c>
      <c r="N4435" t="s">
        <v>57</v>
      </c>
      <c r="O4435" t="s">
        <v>134</v>
      </c>
      <c r="P4435" t="s">
        <v>8646</v>
      </c>
      <c r="Q4435" t="s">
        <v>66</v>
      </c>
      <c r="R4435" s="6">
        <f>_xlfn.XLOOKUP(CleanedData[[#This Row],[Product]],'02_Lookup_Tables'!$A$2:$A$126,'02_Lookup_Tables'!$B$2:$B$126)</f>
        <v>529.15</v>
      </c>
      <c r="S4435" t="str">
        <f>VLOOKUP(CleanedData[[#This Row],[Product]],'02_Lookup_Tables'!$H$2:$I$126,2,FALSE)</f>
        <v>Accessories</v>
      </c>
      <c r="T4435" t="str">
        <f>VLOOKUP(CleanedData[[#This Row],[Province]],'02_Lookup_Tables'!$D$2:$E$10,2, FALSE)</f>
        <v>Central Region</v>
      </c>
      <c r="U4435" t="str" cm="1">
        <f t="array" ref="U4435">_xlfn.IFS(CleanedData[[#This Row],[Purchase Amount]]&lt;500,"Low",
CleanedData[[#This Row],[Purchase Amount]]&lt;5000,"Medium",
TRUE,"High")</f>
        <v>Medium</v>
      </c>
      <c r="V4435" t="str">
        <f>TEXT(CleanedData[[#This Row],[Date]],"mmmm")</f>
        <v>December</v>
      </c>
      <c r="W4435" t="str">
        <f>"Q"&amp;ROUNDUP(MONTH(CleanedData[[#This Row],[Date]])/3,0)</f>
        <v>Q4</v>
      </c>
      <c r="X4435" t="str">
        <f>IF(CleanedData[[#This Row],[Purchase Amount]]&gt;=5000,"Yes","No")</f>
        <v>No</v>
      </c>
      <c r="Y4435">
        <f>IF(CleanedData[[#This Row],[Recommend]]="Yes",1,0)</f>
        <v>0</v>
      </c>
      <c r="Z4435" s="6">
        <f>CleanedData[[#This Row],[Purchase Amount]]*0.15</f>
        <v>79.372499999999988</v>
      </c>
      <c r="AA4435" s="6">
        <f>CleanedData[[#This Row],[Purchase Amount]]*1.15</f>
        <v>608.52249999999992</v>
      </c>
    </row>
    <row r="4436" spans="1:27" x14ac:dyDescent="0.3">
      <c r="A4436">
        <v>5363</v>
      </c>
      <c r="B4436" t="s">
        <v>4661</v>
      </c>
      <c r="C4436" s="1">
        <v>45843</v>
      </c>
      <c r="D4436">
        <v>23</v>
      </c>
      <c r="E4436" t="s">
        <v>52</v>
      </c>
      <c r="F4436" t="s">
        <v>83</v>
      </c>
      <c r="G4436" t="s">
        <v>320</v>
      </c>
      <c r="H4436">
        <v>5</v>
      </c>
      <c r="I4436" t="s">
        <v>45</v>
      </c>
      <c r="J4436" t="s">
        <v>54</v>
      </c>
      <c r="K4436" t="s">
        <v>64</v>
      </c>
      <c r="L4436" t="s">
        <v>45</v>
      </c>
      <c r="M4436" t="s">
        <v>136</v>
      </c>
      <c r="N4436" t="s">
        <v>57</v>
      </c>
      <c r="O4436" t="s">
        <v>89</v>
      </c>
      <c r="P4436" t="s">
        <v>70</v>
      </c>
      <c r="Q4436" t="s">
        <v>66</v>
      </c>
      <c r="R4436" s="6">
        <f>_xlfn.XLOOKUP(CleanedData[[#This Row],[Product]],'02_Lookup_Tables'!$A$2:$A$126,'02_Lookup_Tables'!$B$2:$B$126)</f>
        <v>375.53</v>
      </c>
      <c r="S4436" t="str">
        <f>VLOOKUP(CleanedData[[#This Row],[Product]],'02_Lookup_Tables'!$H$2:$I$126,2,FALSE)</f>
        <v>Toys &amp; Games</v>
      </c>
      <c r="T4436" t="str">
        <f>VLOOKUP(CleanedData[[#This Row],[Province]],'02_Lookup_Tables'!$D$2:$E$10,2, FALSE)</f>
        <v>Western Region</v>
      </c>
      <c r="U4436" t="str" cm="1">
        <f t="array" ref="U4436">_xlfn.IFS(CleanedData[[#This Row],[Purchase Amount]]&lt;500,"Low",
CleanedData[[#This Row],[Purchase Amount]]&lt;5000,"Medium",
TRUE,"High")</f>
        <v>Low</v>
      </c>
      <c r="V4436" t="str">
        <f>TEXT(CleanedData[[#This Row],[Date]],"mmmm")</f>
        <v>July</v>
      </c>
      <c r="W4436" t="str">
        <f>"Q"&amp;ROUNDUP(MONTH(CleanedData[[#This Row],[Date]])/3,0)</f>
        <v>Q3</v>
      </c>
      <c r="X4436" t="str">
        <f>IF(CleanedData[[#This Row],[Purchase Amount]]&gt;=5000,"Yes","No")</f>
        <v>No</v>
      </c>
      <c r="Y4436">
        <f>IF(CleanedData[[#This Row],[Recommend]]="Yes",1,0)</f>
        <v>1</v>
      </c>
      <c r="Z4436" s="6">
        <f>CleanedData[[#This Row],[Purchase Amount]]*0.15</f>
        <v>56.329499999999996</v>
      </c>
      <c r="AA4436" s="6">
        <f>CleanedData[[#This Row],[Purchase Amount]]*1.15</f>
        <v>431.85949999999991</v>
      </c>
    </row>
    <row r="4437" spans="1:27" x14ac:dyDescent="0.3">
      <c r="A4437">
        <v>5364</v>
      </c>
      <c r="B4437" t="s">
        <v>4662</v>
      </c>
      <c r="C4437" s="1">
        <v>45880</v>
      </c>
      <c r="D4437">
        <v>75</v>
      </c>
      <c r="E4437" t="s">
        <v>52</v>
      </c>
      <c r="F4437" t="s">
        <v>68</v>
      </c>
      <c r="G4437" t="s">
        <v>303</v>
      </c>
      <c r="H4437">
        <v>2</v>
      </c>
      <c r="I4437" t="s">
        <v>45</v>
      </c>
      <c r="J4437" t="s">
        <v>74</v>
      </c>
      <c r="K4437" t="s">
        <v>55</v>
      </c>
      <c r="L4437" t="s">
        <v>45</v>
      </c>
      <c r="M4437" t="s">
        <v>208</v>
      </c>
      <c r="N4437" t="s">
        <v>47</v>
      </c>
      <c r="O4437" t="s">
        <v>89</v>
      </c>
      <c r="P4437" t="s">
        <v>49</v>
      </c>
      <c r="Q4437" t="s">
        <v>97</v>
      </c>
      <c r="R4437" s="6">
        <f>_xlfn.XLOOKUP(CleanedData[[#This Row],[Product]],'02_Lookup_Tables'!$A$2:$A$126,'02_Lookup_Tables'!$B$2:$B$126)</f>
        <v>4841.7700000000004</v>
      </c>
      <c r="S4437" t="str">
        <f>VLOOKUP(CleanedData[[#This Row],[Product]],'02_Lookup_Tables'!$H$2:$I$126,2,FALSE)</f>
        <v>Home &amp; Living</v>
      </c>
      <c r="T4437" t="str">
        <f>VLOOKUP(CleanedData[[#This Row],[Province]],'02_Lookup_Tables'!$D$2:$E$10,2, FALSE)</f>
        <v>Northern Region</v>
      </c>
      <c r="U4437" t="str" cm="1">
        <f t="array" ref="U4437">_xlfn.IFS(CleanedData[[#This Row],[Purchase Amount]]&lt;500,"Low",
CleanedData[[#This Row],[Purchase Amount]]&lt;5000,"Medium",
TRUE,"High")</f>
        <v>Medium</v>
      </c>
      <c r="V4437" t="str">
        <f>TEXT(CleanedData[[#This Row],[Date]],"mmmm")</f>
        <v>August</v>
      </c>
      <c r="W4437" t="str">
        <f>"Q"&amp;ROUNDUP(MONTH(CleanedData[[#This Row],[Date]])/3,0)</f>
        <v>Q3</v>
      </c>
      <c r="X4437" t="str">
        <f>IF(CleanedData[[#This Row],[Purchase Amount]]&gt;=5000,"Yes","No")</f>
        <v>No</v>
      </c>
      <c r="Y4437">
        <f>IF(CleanedData[[#This Row],[Recommend]]="Yes",1,0)</f>
        <v>1</v>
      </c>
      <c r="Z4437" s="6">
        <f>CleanedData[[#This Row],[Purchase Amount]]*0.15</f>
        <v>726.26550000000009</v>
      </c>
      <c r="AA4437" s="6">
        <f>CleanedData[[#This Row],[Purchase Amount]]*1.15</f>
        <v>5568.0355</v>
      </c>
    </row>
    <row r="4438" spans="1:27" x14ac:dyDescent="0.3">
      <c r="A4438">
        <v>5365</v>
      </c>
      <c r="B4438" t="s">
        <v>4663</v>
      </c>
      <c r="C4438" s="1">
        <v>45488</v>
      </c>
      <c r="D4438">
        <v>21</v>
      </c>
      <c r="E4438" t="s">
        <v>52</v>
      </c>
      <c r="F4438" t="s">
        <v>125</v>
      </c>
      <c r="G4438" t="s">
        <v>246</v>
      </c>
      <c r="H4438">
        <v>3</v>
      </c>
      <c r="I4438" t="s">
        <v>45</v>
      </c>
      <c r="J4438" t="s">
        <v>43</v>
      </c>
      <c r="K4438" t="s">
        <v>44</v>
      </c>
      <c r="L4438" t="s">
        <v>42</v>
      </c>
      <c r="M4438" t="s">
        <v>136</v>
      </c>
      <c r="N4438" t="s">
        <v>48</v>
      </c>
      <c r="O4438" t="s">
        <v>89</v>
      </c>
      <c r="P4438" t="s">
        <v>49</v>
      </c>
      <c r="Q4438" t="s">
        <v>66</v>
      </c>
      <c r="R4438" s="6">
        <f>_xlfn.XLOOKUP(CleanedData[[#This Row],[Product]],'02_Lookup_Tables'!$A$2:$A$126,'02_Lookup_Tables'!$B$2:$B$126)</f>
        <v>2603.98</v>
      </c>
      <c r="S4438" t="str">
        <f>VLOOKUP(CleanedData[[#This Row],[Product]],'02_Lookup_Tables'!$H$2:$I$126,2,FALSE)</f>
        <v>Accessories</v>
      </c>
      <c r="T4438" t="str">
        <f>VLOOKUP(CleanedData[[#This Row],[Province]],'02_Lookup_Tables'!$D$2:$E$10,2, FALSE)</f>
        <v>Western Region</v>
      </c>
      <c r="U4438" t="str" cm="1">
        <f t="array" ref="U4438">_xlfn.IFS(CleanedData[[#This Row],[Purchase Amount]]&lt;500,"Low",
CleanedData[[#This Row],[Purchase Amount]]&lt;5000,"Medium",
TRUE,"High")</f>
        <v>Medium</v>
      </c>
      <c r="V4438" t="str">
        <f>TEXT(CleanedData[[#This Row],[Date]],"mmmm")</f>
        <v>July</v>
      </c>
      <c r="W4438" t="str">
        <f>"Q"&amp;ROUNDUP(MONTH(CleanedData[[#This Row],[Date]])/3,0)</f>
        <v>Q3</v>
      </c>
      <c r="X4438" t="str">
        <f>IF(CleanedData[[#This Row],[Purchase Amount]]&gt;=5000,"Yes","No")</f>
        <v>No</v>
      </c>
      <c r="Y4438">
        <f>IF(CleanedData[[#This Row],[Recommend]]="Yes",1,0)</f>
        <v>1</v>
      </c>
      <c r="Z4438" s="6">
        <f>CleanedData[[#This Row],[Purchase Amount]]*0.15</f>
        <v>390.59699999999998</v>
      </c>
      <c r="AA4438" s="6">
        <f>CleanedData[[#This Row],[Purchase Amount]]*1.15</f>
        <v>2994.5769999999998</v>
      </c>
    </row>
    <row r="4439" spans="1:27" x14ac:dyDescent="0.3">
      <c r="A4439">
        <v>5366</v>
      </c>
      <c r="B4439" t="s">
        <v>4664</v>
      </c>
      <c r="C4439" s="1">
        <v>45315</v>
      </c>
      <c r="D4439">
        <v>70</v>
      </c>
      <c r="E4439" t="s">
        <v>60</v>
      </c>
      <c r="F4439" t="s">
        <v>125</v>
      </c>
      <c r="G4439" t="s">
        <v>62</v>
      </c>
      <c r="H4439">
        <v>3</v>
      </c>
      <c r="I4439" t="s">
        <v>42</v>
      </c>
      <c r="J4439" t="s">
        <v>54</v>
      </c>
      <c r="K4439" t="s">
        <v>44</v>
      </c>
      <c r="L4439" t="s">
        <v>42</v>
      </c>
      <c r="M4439" t="s">
        <v>190</v>
      </c>
      <c r="N4439" t="s">
        <v>48</v>
      </c>
      <c r="O4439" t="s">
        <v>89</v>
      </c>
      <c r="P4439" t="s">
        <v>49</v>
      </c>
      <c r="Q4439" t="s">
        <v>97</v>
      </c>
      <c r="R4439" s="6">
        <f>_xlfn.XLOOKUP(CleanedData[[#This Row],[Product]],'02_Lookup_Tables'!$A$2:$A$126,'02_Lookup_Tables'!$B$2:$B$126)</f>
        <v>230.14</v>
      </c>
      <c r="S4439" t="str">
        <f>VLOOKUP(CleanedData[[#This Row],[Product]],'02_Lookup_Tables'!$H$2:$I$126,2,FALSE)</f>
        <v>Sports &amp; Outdoors</v>
      </c>
      <c r="T4439" t="str">
        <f>VLOOKUP(CleanedData[[#This Row],[Province]],'02_Lookup_Tables'!$D$2:$E$10,2, FALSE)</f>
        <v>Western Region</v>
      </c>
      <c r="U4439" t="str" cm="1">
        <f t="array" ref="U4439">_xlfn.IFS(CleanedData[[#This Row],[Purchase Amount]]&lt;500,"Low",
CleanedData[[#This Row],[Purchase Amount]]&lt;5000,"Medium",
TRUE,"High")</f>
        <v>Low</v>
      </c>
      <c r="V4439" t="str">
        <f>TEXT(CleanedData[[#This Row],[Date]],"mmmm")</f>
        <v>January</v>
      </c>
      <c r="W4439" t="str">
        <f>"Q"&amp;ROUNDUP(MONTH(CleanedData[[#This Row],[Date]])/3,0)</f>
        <v>Q1</v>
      </c>
      <c r="X4439" t="str">
        <f>IF(CleanedData[[#This Row],[Purchase Amount]]&gt;=5000,"Yes","No")</f>
        <v>No</v>
      </c>
      <c r="Y4439">
        <f>IF(CleanedData[[#This Row],[Recommend]]="Yes",1,0)</f>
        <v>0</v>
      </c>
      <c r="Z4439" s="6">
        <f>CleanedData[[#This Row],[Purchase Amount]]*0.15</f>
        <v>34.520999999999994</v>
      </c>
      <c r="AA4439" s="6">
        <f>CleanedData[[#This Row],[Purchase Amount]]*1.15</f>
        <v>264.66099999999994</v>
      </c>
    </row>
    <row r="4440" spans="1:27" x14ac:dyDescent="0.3">
      <c r="A4440">
        <v>5367</v>
      </c>
      <c r="B4440" t="s">
        <v>4665</v>
      </c>
      <c r="C4440" s="1">
        <v>45452</v>
      </c>
      <c r="D4440">
        <v>21</v>
      </c>
      <c r="E4440" t="s">
        <v>60</v>
      </c>
      <c r="F4440" t="s">
        <v>130</v>
      </c>
      <c r="G4440" t="s">
        <v>478</v>
      </c>
      <c r="H4440">
        <v>1</v>
      </c>
      <c r="I4440" t="s">
        <v>42</v>
      </c>
      <c r="J4440" t="s">
        <v>63</v>
      </c>
      <c r="K4440" t="s">
        <v>44</v>
      </c>
      <c r="L4440" t="s">
        <v>45</v>
      </c>
      <c r="M4440" t="s">
        <v>112</v>
      </c>
      <c r="N4440" t="s">
        <v>80</v>
      </c>
      <c r="O4440" t="s">
        <v>48</v>
      </c>
      <c r="P4440" t="s">
        <v>49</v>
      </c>
      <c r="Q4440" t="s">
        <v>66</v>
      </c>
      <c r="R4440" s="6">
        <f>_xlfn.XLOOKUP(CleanedData[[#This Row],[Product]],'02_Lookup_Tables'!$A$2:$A$126,'02_Lookup_Tables'!$B$2:$B$126)</f>
        <v>4507.63</v>
      </c>
      <c r="S4440" t="str">
        <f>VLOOKUP(CleanedData[[#This Row],[Product]],'02_Lookup_Tables'!$H$2:$I$126,2,FALSE)</f>
        <v>Sports &amp; Outdoors</v>
      </c>
      <c r="T4440" t="str">
        <f>VLOOKUP(CleanedData[[#This Row],[Province]],'02_Lookup_Tables'!$D$2:$E$10,2, FALSE)</f>
        <v>Eastern Region</v>
      </c>
      <c r="U4440" t="str" cm="1">
        <f t="array" ref="U4440">_xlfn.IFS(CleanedData[[#This Row],[Purchase Amount]]&lt;500,"Low",
CleanedData[[#This Row],[Purchase Amount]]&lt;5000,"Medium",
TRUE,"High")</f>
        <v>Medium</v>
      </c>
      <c r="V4440" t="str">
        <f>TEXT(CleanedData[[#This Row],[Date]],"mmmm")</f>
        <v>June</v>
      </c>
      <c r="W4440" t="str">
        <f>"Q"&amp;ROUNDUP(MONTH(CleanedData[[#This Row],[Date]])/3,0)</f>
        <v>Q2</v>
      </c>
      <c r="X4440" t="str">
        <f>IF(CleanedData[[#This Row],[Purchase Amount]]&gt;=5000,"Yes","No")</f>
        <v>No</v>
      </c>
      <c r="Y4440">
        <f>IF(CleanedData[[#This Row],[Recommend]]="Yes",1,0)</f>
        <v>0</v>
      </c>
      <c r="Z4440" s="6">
        <f>CleanedData[[#This Row],[Purchase Amount]]*0.15</f>
        <v>676.14449999999999</v>
      </c>
      <c r="AA4440" s="6">
        <f>CleanedData[[#This Row],[Purchase Amount]]*1.15</f>
        <v>5183.7744999999995</v>
      </c>
    </row>
    <row r="4441" spans="1:27" x14ac:dyDescent="0.3">
      <c r="A4441">
        <v>5368</v>
      </c>
      <c r="B4441" t="s">
        <v>4666</v>
      </c>
      <c r="C4441" s="1">
        <v>45356</v>
      </c>
      <c r="E4441" t="s">
        <v>39</v>
      </c>
      <c r="F4441" t="s">
        <v>68</v>
      </c>
      <c r="G4441" t="s">
        <v>311</v>
      </c>
      <c r="H4441">
        <v>1</v>
      </c>
      <c r="I4441" t="s">
        <v>45</v>
      </c>
      <c r="J4441" t="s">
        <v>43</v>
      </c>
      <c r="K4441" t="s">
        <v>64</v>
      </c>
      <c r="L4441" t="s">
        <v>45</v>
      </c>
      <c r="M4441" t="s">
        <v>156</v>
      </c>
      <c r="N4441" t="s">
        <v>80</v>
      </c>
      <c r="O4441" t="s">
        <v>148</v>
      </c>
      <c r="P4441" t="s">
        <v>70</v>
      </c>
      <c r="Q4441" t="s">
        <v>166</v>
      </c>
      <c r="R4441" s="6">
        <f>_xlfn.XLOOKUP(CleanedData[[#This Row],[Product]],'02_Lookup_Tables'!$A$2:$A$126,'02_Lookup_Tables'!$B$2:$B$126)</f>
        <v>954.6</v>
      </c>
      <c r="S4441" t="str">
        <f>VLOOKUP(CleanedData[[#This Row],[Product]],'02_Lookup_Tables'!$H$2:$I$126,2,FALSE)</f>
        <v>Apparel</v>
      </c>
      <c r="T4441" t="str">
        <f>VLOOKUP(CleanedData[[#This Row],[Province]],'02_Lookup_Tables'!$D$2:$E$10,2, FALSE)</f>
        <v>Northern Region</v>
      </c>
      <c r="U4441" t="str" cm="1">
        <f t="array" ref="U4441">_xlfn.IFS(CleanedData[[#This Row],[Purchase Amount]]&lt;500,"Low",
CleanedData[[#This Row],[Purchase Amount]]&lt;5000,"Medium",
TRUE,"High")</f>
        <v>Medium</v>
      </c>
      <c r="V4441" t="str">
        <f>TEXT(CleanedData[[#This Row],[Date]],"mmmm")</f>
        <v>March</v>
      </c>
      <c r="W4441" t="str">
        <f>"Q"&amp;ROUNDUP(MONTH(CleanedData[[#This Row],[Date]])/3,0)</f>
        <v>Q1</v>
      </c>
      <c r="X4441" t="str">
        <f>IF(CleanedData[[#This Row],[Purchase Amount]]&gt;=5000,"Yes","No")</f>
        <v>No</v>
      </c>
      <c r="Y4441">
        <f>IF(CleanedData[[#This Row],[Recommend]]="Yes",1,0)</f>
        <v>1</v>
      </c>
      <c r="Z4441" s="6">
        <f>CleanedData[[#This Row],[Purchase Amount]]*0.15</f>
        <v>143.19</v>
      </c>
      <c r="AA4441" s="6">
        <f>CleanedData[[#This Row],[Purchase Amount]]*1.15</f>
        <v>1097.79</v>
      </c>
    </row>
    <row r="4442" spans="1:27" x14ac:dyDescent="0.3">
      <c r="A4442">
        <v>5369</v>
      </c>
      <c r="B4442" t="s">
        <v>4667</v>
      </c>
      <c r="C4442" s="1">
        <v>45656</v>
      </c>
      <c r="D4442">
        <v>44</v>
      </c>
      <c r="E4442" t="s">
        <v>60</v>
      </c>
      <c r="F4442" t="s">
        <v>83</v>
      </c>
      <c r="G4442" t="s">
        <v>201</v>
      </c>
      <c r="H4442">
        <v>4</v>
      </c>
      <c r="I4442" t="s">
        <v>42</v>
      </c>
      <c r="J4442" t="s">
        <v>69</v>
      </c>
      <c r="K4442" t="s">
        <v>44</v>
      </c>
      <c r="L4442" t="s">
        <v>45</v>
      </c>
      <c r="M4442" t="s">
        <v>136</v>
      </c>
      <c r="N4442" t="s">
        <v>96</v>
      </c>
      <c r="O4442" t="s">
        <v>89</v>
      </c>
      <c r="P4442" t="s">
        <v>70</v>
      </c>
      <c r="Q4442" t="s">
        <v>81</v>
      </c>
      <c r="R4442" s="6">
        <f>_xlfn.XLOOKUP(CleanedData[[#This Row],[Product]],'02_Lookup_Tables'!$A$2:$A$126,'02_Lookup_Tables'!$B$2:$B$126)</f>
        <v>755.66</v>
      </c>
      <c r="S4442" t="str">
        <f>VLOOKUP(CleanedData[[#This Row],[Product]],'02_Lookup_Tables'!$H$2:$I$126,2,FALSE)</f>
        <v>Home &amp; Living</v>
      </c>
      <c r="T4442" t="str">
        <f>VLOOKUP(CleanedData[[#This Row],[Province]],'02_Lookup_Tables'!$D$2:$E$10,2, FALSE)</f>
        <v>Western Region</v>
      </c>
      <c r="U4442" t="str" cm="1">
        <f t="array" ref="U4442">_xlfn.IFS(CleanedData[[#This Row],[Purchase Amount]]&lt;500,"Low",
CleanedData[[#This Row],[Purchase Amount]]&lt;5000,"Medium",
TRUE,"High")</f>
        <v>Medium</v>
      </c>
      <c r="V4442" t="str">
        <f>TEXT(CleanedData[[#This Row],[Date]],"mmmm")</f>
        <v>December</v>
      </c>
      <c r="W4442" t="str">
        <f>"Q"&amp;ROUNDUP(MONTH(CleanedData[[#This Row],[Date]])/3,0)</f>
        <v>Q4</v>
      </c>
      <c r="X4442" t="str">
        <f>IF(CleanedData[[#This Row],[Purchase Amount]]&gt;=5000,"Yes","No")</f>
        <v>No</v>
      </c>
      <c r="Y4442">
        <f>IF(CleanedData[[#This Row],[Recommend]]="Yes",1,0)</f>
        <v>0</v>
      </c>
      <c r="Z4442" s="6">
        <f>CleanedData[[#This Row],[Purchase Amount]]*0.15</f>
        <v>113.34899999999999</v>
      </c>
      <c r="AA4442" s="6">
        <f>CleanedData[[#This Row],[Purchase Amount]]*1.15</f>
        <v>869.0089999999999</v>
      </c>
    </row>
    <row r="4443" spans="1:27" x14ac:dyDescent="0.3">
      <c r="A4443">
        <v>5370</v>
      </c>
      <c r="B4443" t="s">
        <v>4668</v>
      </c>
      <c r="C4443" s="1">
        <v>45883</v>
      </c>
      <c r="D4443">
        <v>61</v>
      </c>
      <c r="E4443" t="s">
        <v>60</v>
      </c>
      <c r="F4443" t="s">
        <v>61</v>
      </c>
      <c r="G4443" t="s">
        <v>114</v>
      </c>
      <c r="H4443">
        <v>2</v>
      </c>
      <c r="I4443" t="s">
        <v>42</v>
      </c>
      <c r="J4443" t="s">
        <v>63</v>
      </c>
      <c r="K4443" t="s">
        <v>55</v>
      </c>
      <c r="L4443" t="s">
        <v>42</v>
      </c>
      <c r="M4443" t="s">
        <v>106</v>
      </c>
      <c r="N4443" t="s">
        <v>47</v>
      </c>
      <c r="O4443" t="s">
        <v>148</v>
      </c>
      <c r="P4443" t="s">
        <v>70</v>
      </c>
      <c r="Q4443" t="s">
        <v>50</v>
      </c>
      <c r="R4443" s="6">
        <f>_xlfn.XLOOKUP(CleanedData[[#This Row],[Product]],'02_Lookup_Tables'!$A$2:$A$126,'02_Lookup_Tables'!$B$2:$B$126)</f>
        <v>1440.59</v>
      </c>
      <c r="S4443" t="str">
        <f>VLOOKUP(CleanedData[[#This Row],[Product]],'02_Lookup_Tables'!$H$2:$I$126,2,FALSE)</f>
        <v>Beauty &amp; Personal Care</v>
      </c>
      <c r="T4443" t="str">
        <f>VLOOKUP(CleanedData[[#This Row],[Province]],'02_Lookup_Tables'!$D$2:$E$10,2, FALSE)</f>
        <v>Southern Region</v>
      </c>
      <c r="U4443" t="str" cm="1">
        <f t="array" ref="U4443">_xlfn.IFS(CleanedData[[#This Row],[Purchase Amount]]&lt;500,"Low",
CleanedData[[#This Row],[Purchase Amount]]&lt;5000,"Medium",
TRUE,"High")</f>
        <v>Medium</v>
      </c>
      <c r="V4443" t="str">
        <f>TEXT(CleanedData[[#This Row],[Date]],"mmmm")</f>
        <v>August</v>
      </c>
      <c r="W4443" t="str">
        <f>"Q"&amp;ROUNDUP(MONTH(CleanedData[[#This Row],[Date]])/3,0)</f>
        <v>Q3</v>
      </c>
      <c r="X4443" t="str">
        <f>IF(CleanedData[[#This Row],[Purchase Amount]]&gt;=5000,"Yes","No")</f>
        <v>No</v>
      </c>
      <c r="Y4443">
        <f>IF(CleanedData[[#This Row],[Recommend]]="Yes",1,0)</f>
        <v>0</v>
      </c>
      <c r="Z4443" s="6">
        <f>CleanedData[[#This Row],[Purchase Amount]]*0.15</f>
        <v>216.08849999999998</v>
      </c>
      <c r="AA4443" s="6">
        <f>CleanedData[[#This Row],[Purchase Amount]]*1.15</f>
        <v>1656.6784999999998</v>
      </c>
    </row>
    <row r="4444" spans="1:27" x14ac:dyDescent="0.3">
      <c r="A4444">
        <v>5371</v>
      </c>
      <c r="B4444" t="s">
        <v>4669</v>
      </c>
      <c r="C4444" s="1">
        <v>45388</v>
      </c>
      <c r="D4444">
        <v>51</v>
      </c>
      <c r="E4444" t="s">
        <v>60</v>
      </c>
      <c r="F4444" t="s">
        <v>61</v>
      </c>
      <c r="G4444" t="s">
        <v>320</v>
      </c>
      <c r="H4444">
        <v>5</v>
      </c>
      <c r="I4444" t="s">
        <v>45</v>
      </c>
      <c r="J4444" t="s">
        <v>43</v>
      </c>
      <c r="K4444" t="s">
        <v>64</v>
      </c>
      <c r="L4444" t="s">
        <v>42</v>
      </c>
      <c r="M4444" t="s">
        <v>46</v>
      </c>
      <c r="N4444" t="s">
        <v>57</v>
      </c>
      <c r="O4444" t="s">
        <v>89</v>
      </c>
      <c r="P4444" t="s">
        <v>70</v>
      </c>
      <c r="Q4444" t="s">
        <v>93</v>
      </c>
      <c r="R4444" s="6">
        <f>_xlfn.XLOOKUP(CleanedData[[#This Row],[Product]],'02_Lookup_Tables'!$A$2:$A$126,'02_Lookup_Tables'!$B$2:$B$126)</f>
        <v>375.53</v>
      </c>
      <c r="S4444" t="str">
        <f>VLOOKUP(CleanedData[[#This Row],[Product]],'02_Lookup_Tables'!$H$2:$I$126,2,FALSE)</f>
        <v>Toys &amp; Games</v>
      </c>
      <c r="T4444" t="str">
        <f>VLOOKUP(CleanedData[[#This Row],[Province]],'02_Lookup_Tables'!$D$2:$E$10,2, FALSE)</f>
        <v>Southern Region</v>
      </c>
      <c r="U4444" t="str" cm="1">
        <f t="array" ref="U4444">_xlfn.IFS(CleanedData[[#This Row],[Purchase Amount]]&lt;500,"Low",
CleanedData[[#This Row],[Purchase Amount]]&lt;5000,"Medium",
TRUE,"High")</f>
        <v>Low</v>
      </c>
      <c r="V4444" t="str">
        <f>TEXT(CleanedData[[#This Row],[Date]],"mmmm")</f>
        <v>April</v>
      </c>
      <c r="W4444" t="str">
        <f>"Q"&amp;ROUNDUP(MONTH(CleanedData[[#This Row],[Date]])/3,0)</f>
        <v>Q2</v>
      </c>
      <c r="X4444" t="str">
        <f>IF(CleanedData[[#This Row],[Purchase Amount]]&gt;=5000,"Yes","No")</f>
        <v>No</v>
      </c>
      <c r="Y4444">
        <f>IF(CleanedData[[#This Row],[Recommend]]="Yes",1,0)</f>
        <v>1</v>
      </c>
      <c r="Z4444" s="6">
        <f>CleanedData[[#This Row],[Purchase Amount]]*0.15</f>
        <v>56.329499999999996</v>
      </c>
      <c r="AA4444" s="6">
        <f>CleanedData[[#This Row],[Purchase Amount]]*1.15</f>
        <v>431.85949999999991</v>
      </c>
    </row>
    <row r="4445" spans="1:27" x14ac:dyDescent="0.3">
      <c r="A4445">
        <v>5373</v>
      </c>
      <c r="B4445" t="s">
        <v>4670</v>
      </c>
      <c r="C4445" s="1">
        <v>45342</v>
      </c>
      <c r="D4445">
        <v>76</v>
      </c>
      <c r="E4445" t="s">
        <v>39</v>
      </c>
      <c r="F4445" t="s">
        <v>61</v>
      </c>
      <c r="G4445" t="s">
        <v>114</v>
      </c>
      <c r="H4445">
        <v>4</v>
      </c>
      <c r="I4445" t="s">
        <v>42</v>
      </c>
      <c r="J4445" t="s">
        <v>74</v>
      </c>
      <c r="K4445" t="s">
        <v>64</v>
      </c>
      <c r="L4445" t="s">
        <v>45</v>
      </c>
      <c r="M4445" t="s">
        <v>65</v>
      </c>
      <c r="N4445" t="s">
        <v>96</v>
      </c>
      <c r="O4445" t="s">
        <v>89</v>
      </c>
      <c r="P4445" t="s">
        <v>70</v>
      </c>
      <c r="Q4445" t="s">
        <v>97</v>
      </c>
      <c r="R4445" s="6">
        <f>_xlfn.XLOOKUP(CleanedData[[#This Row],[Product]],'02_Lookup_Tables'!$A$2:$A$126,'02_Lookup_Tables'!$B$2:$B$126)</f>
        <v>1440.59</v>
      </c>
      <c r="S4445" t="str">
        <f>VLOOKUP(CleanedData[[#This Row],[Product]],'02_Lookup_Tables'!$H$2:$I$126,2,FALSE)</f>
        <v>Beauty &amp; Personal Care</v>
      </c>
      <c r="T4445" t="str">
        <f>VLOOKUP(CleanedData[[#This Row],[Province]],'02_Lookup_Tables'!$D$2:$E$10,2, FALSE)</f>
        <v>Southern Region</v>
      </c>
      <c r="U4445" t="str" cm="1">
        <f t="array" ref="U4445">_xlfn.IFS(CleanedData[[#This Row],[Purchase Amount]]&lt;500,"Low",
CleanedData[[#This Row],[Purchase Amount]]&lt;5000,"Medium",
TRUE,"High")</f>
        <v>Medium</v>
      </c>
      <c r="V4445" t="str">
        <f>TEXT(CleanedData[[#This Row],[Date]],"mmmm")</f>
        <v>February</v>
      </c>
      <c r="W4445" t="str">
        <f>"Q"&amp;ROUNDUP(MONTH(CleanedData[[#This Row],[Date]])/3,0)</f>
        <v>Q1</v>
      </c>
      <c r="X4445" t="str">
        <f>IF(CleanedData[[#This Row],[Purchase Amount]]&gt;=5000,"Yes","No")</f>
        <v>No</v>
      </c>
      <c r="Y4445">
        <f>IF(CleanedData[[#This Row],[Recommend]]="Yes",1,0)</f>
        <v>0</v>
      </c>
      <c r="Z4445" s="6">
        <f>CleanedData[[#This Row],[Purchase Amount]]*0.15</f>
        <v>216.08849999999998</v>
      </c>
      <c r="AA4445" s="6">
        <f>CleanedData[[#This Row],[Purchase Amount]]*1.15</f>
        <v>1656.6784999999998</v>
      </c>
    </row>
    <row r="4446" spans="1:27" x14ac:dyDescent="0.3">
      <c r="A4446">
        <v>5374</v>
      </c>
      <c r="B4446" t="s">
        <v>4671</v>
      </c>
      <c r="C4446" s="1">
        <v>45564</v>
      </c>
      <c r="D4446">
        <v>30</v>
      </c>
      <c r="E4446" t="s">
        <v>60</v>
      </c>
      <c r="F4446" t="s">
        <v>72</v>
      </c>
      <c r="G4446" t="s">
        <v>338</v>
      </c>
      <c r="H4446">
        <v>3</v>
      </c>
      <c r="I4446" t="s">
        <v>42</v>
      </c>
      <c r="J4446" t="s">
        <v>54</v>
      </c>
      <c r="K4446" t="s">
        <v>44</v>
      </c>
      <c r="L4446" t="s">
        <v>42</v>
      </c>
      <c r="M4446" t="s">
        <v>175</v>
      </c>
      <c r="N4446" t="s">
        <v>48</v>
      </c>
      <c r="O4446" t="s">
        <v>89</v>
      </c>
      <c r="P4446" t="s">
        <v>49</v>
      </c>
      <c r="Q4446" t="s">
        <v>58</v>
      </c>
      <c r="R4446" s="6">
        <f>_xlfn.XLOOKUP(CleanedData[[#This Row],[Product]],'02_Lookup_Tables'!$A$2:$A$126,'02_Lookup_Tables'!$B$2:$B$126)</f>
        <v>5258.73</v>
      </c>
      <c r="S4446" t="str">
        <f>VLOOKUP(CleanedData[[#This Row],[Product]],'02_Lookup_Tables'!$H$2:$I$126,2,FALSE)</f>
        <v>Sports &amp; Outdoors</v>
      </c>
      <c r="T4446" t="str">
        <f>VLOOKUP(CleanedData[[#This Row],[Province]],'02_Lookup_Tables'!$D$2:$E$10,2, FALSE)</f>
        <v>Central Region</v>
      </c>
      <c r="U4446" t="str" cm="1">
        <f t="array" ref="U4446">_xlfn.IFS(CleanedData[[#This Row],[Purchase Amount]]&lt;500,"Low",
CleanedData[[#This Row],[Purchase Amount]]&lt;5000,"Medium",
TRUE,"High")</f>
        <v>High</v>
      </c>
      <c r="V4446" t="str">
        <f>TEXT(CleanedData[[#This Row],[Date]],"mmmm")</f>
        <v>September</v>
      </c>
      <c r="W4446" t="str">
        <f>"Q"&amp;ROUNDUP(MONTH(CleanedData[[#This Row],[Date]])/3,0)</f>
        <v>Q3</v>
      </c>
      <c r="X4446" t="str">
        <f>IF(CleanedData[[#This Row],[Purchase Amount]]&gt;=5000,"Yes","No")</f>
        <v>Yes</v>
      </c>
      <c r="Y4446">
        <f>IF(CleanedData[[#This Row],[Recommend]]="Yes",1,0)</f>
        <v>0</v>
      </c>
      <c r="Z4446" s="6">
        <f>CleanedData[[#This Row],[Purchase Amount]]*0.15</f>
        <v>788.80949999999996</v>
      </c>
      <c r="AA4446" s="6">
        <f>CleanedData[[#This Row],[Purchase Amount]]*1.15</f>
        <v>6047.539499999999</v>
      </c>
    </row>
    <row r="4447" spans="1:27" x14ac:dyDescent="0.3">
      <c r="A4447">
        <v>5375</v>
      </c>
      <c r="B4447" t="s">
        <v>4672</v>
      </c>
      <c r="C4447" s="1">
        <v>45304</v>
      </c>
      <c r="D4447">
        <v>36</v>
      </c>
      <c r="E4447" t="s">
        <v>60</v>
      </c>
      <c r="F4447" t="s">
        <v>40</v>
      </c>
      <c r="G4447" t="s">
        <v>317</v>
      </c>
      <c r="H4447">
        <v>4</v>
      </c>
      <c r="I4447" t="s">
        <v>45</v>
      </c>
      <c r="J4447" t="s">
        <v>69</v>
      </c>
      <c r="K4447" t="s">
        <v>64</v>
      </c>
      <c r="L4447" t="s">
        <v>42</v>
      </c>
      <c r="M4447" t="s">
        <v>231</v>
      </c>
      <c r="N4447" t="s">
        <v>96</v>
      </c>
      <c r="O4447" t="s">
        <v>89</v>
      </c>
      <c r="P4447" t="s">
        <v>70</v>
      </c>
      <c r="Q4447" t="s">
        <v>81</v>
      </c>
      <c r="R4447" s="6">
        <f>_xlfn.XLOOKUP(CleanedData[[#This Row],[Product]],'02_Lookup_Tables'!$A$2:$A$126,'02_Lookup_Tables'!$B$2:$B$126)</f>
        <v>10347.709999999999</v>
      </c>
      <c r="S4447" t="str">
        <f>VLOOKUP(CleanedData[[#This Row],[Product]],'02_Lookup_Tables'!$H$2:$I$126,2,FALSE)</f>
        <v>Home Devices</v>
      </c>
      <c r="T4447" t="str">
        <f>VLOOKUP(CleanedData[[#This Row],[Province]],'02_Lookup_Tables'!$D$2:$E$10,2, FALSE)</f>
        <v>Northern Region</v>
      </c>
      <c r="U4447" t="str" cm="1">
        <f t="array" ref="U4447">_xlfn.IFS(CleanedData[[#This Row],[Purchase Amount]]&lt;500,"Low",
CleanedData[[#This Row],[Purchase Amount]]&lt;5000,"Medium",
TRUE,"High")</f>
        <v>High</v>
      </c>
      <c r="V4447" t="str">
        <f>TEXT(CleanedData[[#This Row],[Date]],"mmmm")</f>
        <v>January</v>
      </c>
      <c r="W4447" t="str">
        <f>"Q"&amp;ROUNDUP(MONTH(CleanedData[[#This Row],[Date]])/3,0)</f>
        <v>Q1</v>
      </c>
      <c r="X4447" t="str">
        <f>IF(CleanedData[[#This Row],[Purchase Amount]]&gt;=5000,"Yes","No")</f>
        <v>Yes</v>
      </c>
      <c r="Y4447">
        <f>IF(CleanedData[[#This Row],[Recommend]]="Yes",1,0)</f>
        <v>1</v>
      </c>
      <c r="Z4447" s="6">
        <f>CleanedData[[#This Row],[Purchase Amount]]*0.15</f>
        <v>1552.1564999999998</v>
      </c>
      <c r="AA4447" s="6">
        <f>CleanedData[[#This Row],[Purchase Amount]]*1.15</f>
        <v>11899.866499999998</v>
      </c>
    </row>
    <row r="4448" spans="1:27" x14ac:dyDescent="0.3">
      <c r="A4448">
        <v>5376</v>
      </c>
      <c r="B4448" t="s">
        <v>4673</v>
      </c>
      <c r="C4448" s="1">
        <v>45323</v>
      </c>
      <c r="D4448">
        <v>64</v>
      </c>
      <c r="E4448" t="s">
        <v>52</v>
      </c>
      <c r="F4448" t="s">
        <v>68</v>
      </c>
      <c r="G4448" t="s">
        <v>95</v>
      </c>
      <c r="H4448">
        <v>5</v>
      </c>
      <c r="I4448" t="s">
        <v>45</v>
      </c>
      <c r="J4448" t="s">
        <v>63</v>
      </c>
      <c r="K4448" t="s">
        <v>44</v>
      </c>
      <c r="L4448" t="s">
        <v>45</v>
      </c>
      <c r="M4448" t="s">
        <v>208</v>
      </c>
      <c r="N4448" t="s">
        <v>57</v>
      </c>
      <c r="O4448" t="s">
        <v>89</v>
      </c>
      <c r="P4448" t="s">
        <v>70</v>
      </c>
      <c r="Q4448" t="s">
        <v>50</v>
      </c>
      <c r="R4448" s="6">
        <f>_xlfn.XLOOKUP(CleanedData[[#This Row],[Product]],'02_Lookup_Tables'!$A$2:$A$126,'02_Lookup_Tables'!$B$2:$B$126)</f>
        <v>5390.8</v>
      </c>
      <c r="S4448" t="str">
        <f>VLOOKUP(CleanedData[[#This Row],[Product]],'02_Lookup_Tables'!$H$2:$I$126,2,FALSE)</f>
        <v>Electronics</v>
      </c>
      <c r="T4448" t="str">
        <f>VLOOKUP(CleanedData[[#This Row],[Province]],'02_Lookup_Tables'!$D$2:$E$10,2, FALSE)</f>
        <v>Northern Region</v>
      </c>
      <c r="U4448" t="str" cm="1">
        <f t="array" ref="U4448">_xlfn.IFS(CleanedData[[#This Row],[Purchase Amount]]&lt;500,"Low",
CleanedData[[#This Row],[Purchase Amount]]&lt;5000,"Medium",
TRUE,"High")</f>
        <v>High</v>
      </c>
      <c r="V4448" t="str">
        <f>TEXT(CleanedData[[#This Row],[Date]],"mmmm")</f>
        <v>February</v>
      </c>
      <c r="W4448" t="str">
        <f>"Q"&amp;ROUNDUP(MONTH(CleanedData[[#This Row],[Date]])/3,0)</f>
        <v>Q1</v>
      </c>
      <c r="X4448" t="str">
        <f>IF(CleanedData[[#This Row],[Purchase Amount]]&gt;=5000,"Yes","No")</f>
        <v>Yes</v>
      </c>
      <c r="Y4448">
        <f>IF(CleanedData[[#This Row],[Recommend]]="Yes",1,0)</f>
        <v>1</v>
      </c>
      <c r="Z4448" s="6">
        <f>CleanedData[[#This Row],[Purchase Amount]]*0.15</f>
        <v>808.62</v>
      </c>
      <c r="AA4448" s="6">
        <f>CleanedData[[#This Row],[Purchase Amount]]*1.15</f>
        <v>6199.42</v>
      </c>
    </row>
    <row r="4449" spans="1:27" x14ac:dyDescent="0.3">
      <c r="A4449">
        <v>5377</v>
      </c>
      <c r="B4449" t="s">
        <v>4674</v>
      </c>
      <c r="C4449" s="1">
        <v>45978</v>
      </c>
      <c r="D4449">
        <v>58</v>
      </c>
      <c r="E4449" t="s">
        <v>60</v>
      </c>
      <c r="F4449" t="s">
        <v>130</v>
      </c>
      <c r="G4449" t="s">
        <v>454</v>
      </c>
      <c r="H4449">
        <v>1</v>
      </c>
      <c r="I4449" t="s">
        <v>42</v>
      </c>
      <c r="J4449" t="s">
        <v>54</v>
      </c>
      <c r="K4449" t="s">
        <v>44</v>
      </c>
      <c r="L4449" t="s">
        <v>45</v>
      </c>
      <c r="M4449" t="s">
        <v>190</v>
      </c>
      <c r="N4449" t="s">
        <v>80</v>
      </c>
      <c r="O4449" t="s">
        <v>89</v>
      </c>
      <c r="P4449" t="s">
        <v>49</v>
      </c>
      <c r="Q4449" t="s">
        <v>50</v>
      </c>
      <c r="R4449" s="6">
        <f>_xlfn.XLOOKUP(CleanedData[[#This Row],[Product]],'02_Lookup_Tables'!$A$2:$A$126,'02_Lookup_Tables'!$B$2:$B$126)</f>
        <v>2413.3000000000002</v>
      </c>
      <c r="S4449" t="str">
        <f>VLOOKUP(CleanedData[[#This Row],[Product]],'02_Lookup_Tables'!$H$2:$I$126,2,FALSE)</f>
        <v>Electronics</v>
      </c>
      <c r="T4449" t="str">
        <f>VLOOKUP(CleanedData[[#This Row],[Province]],'02_Lookup_Tables'!$D$2:$E$10,2, FALSE)</f>
        <v>Eastern Region</v>
      </c>
      <c r="U4449" t="str" cm="1">
        <f t="array" ref="U4449">_xlfn.IFS(CleanedData[[#This Row],[Purchase Amount]]&lt;500,"Low",
CleanedData[[#This Row],[Purchase Amount]]&lt;5000,"Medium",
TRUE,"High")</f>
        <v>Medium</v>
      </c>
      <c r="V4449" t="str">
        <f>TEXT(CleanedData[[#This Row],[Date]],"mmmm")</f>
        <v>November</v>
      </c>
      <c r="W4449" t="str">
        <f>"Q"&amp;ROUNDUP(MONTH(CleanedData[[#This Row],[Date]])/3,0)</f>
        <v>Q4</v>
      </c>
      <c r="X4449" t="str">
        <f>IF(CleanedData[[#This Row],[Purchase Amount]]&gt;=5000,"Yes","No")</f>
        <v>No</v>
      </c>
      <c r="Y4449">
        <f>IF(CleanedData[[#This Row],[Recommend]]="Yes",1,0)</f>
        <v>0</v>
      </c>
      <c r="Z4449" s="6">
        <f>CleanedData[[#This Row],[Purchase Amount]]*0.15</f>
        <v>361.995</v>
      </c>
      <c r="AA4449" s="6">
        <f>CleanedData[[#This Row],[Purchase Amount]]*1.15</f>
        <v>2775.2950000000001</v>
      </c>
    </row>
    <row r="4450" spans="1:27" x14ac:dyDescent="0.3">
      <c r="A4450">
        <v>5378</v>
      </c>
      <c r="B4450" t="s">
        <v>4675</v>
      </c>
      <c r="C4450" s="1">
        <v>45762</v>
      </c>
      <c r="D4450">
        <v>35</v>
      </c>
      <c r="E4450" t="s">
        <v>52</v>
      </c>
      <c r="F4450" t="s">
        <v>61</v>
      </c>
      <c r="G4450" t="s">
        <v>301</v>
      </c>
      <c r="H4450">
        <v>4</v>
      </c>
      <c r="I4450" t="s">
        <v>45</v>
      </c>
      <c r="J4450" t="s">
        <v>69</v>
      </c>
      <c r="K4450" t="s">
        <v>64</v>
      </c>
      <c r="L4450" t="s">
        <v>45</v>
      </c>
      <c r="M4450" t="s">
        <v>165</v>
      </c>
      <c r="N4450" t="s">
        <v>96</v>
      </c>
      <c r="O4450" t="s">
        <v>89</v>
      </c>
      <c r="P4450" t="s">
        <v>70</v>
      </c>
      <c r="Q4450" t="s">
        <v>81</v>
      </c>
      <c r="R4450" s="6">
        <f>_xlfn.XLOOKUP(CleanedData[[#This Row],[Product]],'02_Lookup_Tables'!$A$2:$A$126,'02_Lookup_Tables'!$B$2:$B$126)</f>
        <v>1000.7</v>
      </c>
      <c r="S4450" t="str">
        <f>VLOOKUP(CleanedData[[#This Row],[Product]],'02_Lookup_Tables'!$H$2:$I$126,2,FALSE)</f>
        <v>Toys &amp; Games</v>
      </c>
      <c r="T4450" t="str">
        <f>VLOOKUP(CleanedData[[#This Row],[Province]],'02_Lookup_Tables'!$D$2:$E$10,2, FALSE)</f>
        <v>Southern Region</v>
      </c>
      <c r="U4450" t="str" cm="1">
        <f t="array" ref="U4450">_xlfn.IFS(CleanedData[[#This Row],[Purchase Amount]]&lt;500,"Low",
CleanedData[[#This Row],[Purchase Amount]]&lt;5000,"Medium",
TRUE,"High")</f>
        <v>Medium</v>
      </c>
      <c r="V4450" t="str">
        <f>TEXT(CleanedData[[#This Row],[Date]],"mmmm")</f>
        <v>April</v>
      </c>
      <c r="W4450" t="str">
        <f>"Q"&amp;ROUNDUP(MONTH(CleanedData[[#This Row],[Date]])/3,0)</f>
        <v>Q2</v>
      </c>
      <c r="X4450" t="str">
        <f>IF(CleanedData[[#This Row],[Purchase Amount]]&gt;=5000,"Yes","No")</f>
        <v>No</v>
      </c>
      <c r="Y4450">
        <f>IF(CleanedData[[#This Row],[Recommend]]="Yes",1,0)</f>
        <v>1</v>
      </c>
      <c r="Z4450" s="6">
        <f>CleanedData[[#This Row],[Purchase Amount]]*0.15</f>
        <v>150.10499999999999</v>
      </c>
      <c r="AA4450" s="6">
        <f>CleanedData[[#This Row],[Purchase Amount]]*1.15</f>
        <v>1150.8050000000001</v>
      </c>
    </row>
    <row r="4451" spans="1:27" x14ac:dyDescent="0.3">
      <c r="A4451">
        <v>5379</v>
      </c>
      <c r="B4451" t="s">
        <v>4676</v>
      </c>
      <c r="C4451" s="1">
        <v>45317</v>
      </c>
      <c r="D4451">
        <v>40</v>
      </c>
      <c r="E4451" t="s">
        <v>52</v>
      </c>
      <c r="F4451" t="s">
        <v>68</v>
      </c>
      <c r="G4451" t="s">
        <v>417</v>
      </c>
      <c r="H4451">
        <v>3</v>
      </c>
      <c r="I4451" t="s">
        <v>45</v>
      </c>
      <c r="J4451" t="s">
        <v>43</v>
      </c>
      <c r="K4451" t="s">
        <v>44</v>
      </c>
      <c r="L4451" t="s">
        <v>42</v>
      </c>
      <c r="N4451" t="s">
        <v>48</v>
      </c>
      <c r="O4451" t="s">
        <v>134</v>
      </c>
      <c r="P4451" t="s">
        <v>8646</v>
      </c>
      <c r="Q4451" t="s">
        <v>81</v>
      </c>
      <c r="R4451" s="6">
        <f>_xlfn.XLOOKUP(CleanedData[[#This Row],[Product]],'02_Lookup_Tables'!$A$2:$A$126,'02_Lookup_Tables'!$B$2:$B$126)</f>
        <v>274.49</v>
      </c>
      <c r="S4451" t="str">
        <f>VLOOKUP(CleanedData[[#This Row],[Product]],'02_Lookup_Tables'!$H$2:$I$126,2,FALSE)</f>
        <v>Beauty &amp; Personal Care</v>
      </c>
      <c r="T4451" t="str">
        <f>VLOOKUP(CleanedData[[#This Row],[Province]],'02_Lookup_Tables'!$D$2:$E$10,2, FALSE)</f>
        <v>Northern Region</v>
      </c>
      <c r="U4451" t="str" cm="1">
        <f t="array" ref="U4451">_xlfn.IFS(CleanedData[[#This Row],[Purchase Amount]]&lt;500,"Low",
CleanedData[[#This Row],[Purchase Amount]]&lt;5000,"Medium",
TRUE,"High")</f>
        <v>Low</v>
      </c>
      <c r="V4451" t="str">
        <f>TEXT(CleanedData[[#This Row],[Date]],"mmmm")</f>
        <v>January</v>
      </c>
      <c r="W4451" t="str">
        <f>"Q"&amp;ROUNDUP(MONTH(CleanedData[[#This Row],[Date]])/3,0)</f>
        <v>Q1</v>
      </c>
      <c r="X4451" t="str">
        <f>IF(CleanedData[[#This Row],[Purchase Amount]]&gt;=5000,"Yes","No")</f>
        <v>No</v>
      </c>
      <c r="Y4451">
        <f>IF(CleanedData[[#This Row],[Recommend]]="Yes",1,0)</f>
        <v>1</v>
      </c>
      <c r="Z4451" s="6">
        <f>CleanedData[[#This Row],[Purchase Amount]]*0.15</f>
        <v>41.173499999999997</v>
      </c>
      <c r="AA4451" s="6">
        <f>CleanedData[[#This Row],[Purchase Amount]]*1.15</f>
        <v>315.6635</v>
      </c>
    </row>
    <row r="4452" spans="1:27" x14ac:dyDescent="0.3">
      <c r="A4452">
        <v>5380</v>
      </c>
      <c r="B4452" t="s">
        <v>4677</v>
      </c>
      <c r="C4452" s="1">
        <v>45573</v>
      </c>
      <c r="D4452">
        <v>41</v>
      </c>
      <c r="E4452" t="s">
        <v>52</v>
      </c>
      <c r="F4452" t="s">
        <v>68</v>
      </c>
      <c r="G4452" t="s">
        <v>362</v>
      </c>
      <c r="H4452">
        <v>3</v>
      </c>
      <c r="I4452" t="s">
        <v>42</v>
      </c>
      <c r="J4452" t="s">
        <v>43</v>
      </c>
      <c r="K4452" t="s">
        <v>64</v>
      </c>
      <c r="L4452" t="s">
        <v>42</v>
      </c>
      <c r="N4452" t="s">
        <v>48</v>
      </c>
      <c r="O4452" t="s">
        <v>134</v>
      </c>
      <c r="P4452" t="s">
        <v>8646</v>
      </c>
      <c r="Q4452" t="s">
        <v>81</v>
      </c>
      <c r="R4452" s="6">
        <f>_xlfn.XLOOKUP(CleanedData[[#This Row],[Product]],'02_Lookup_Tables'!$A$2:$A$126,'02_Lookup_Tables'!$B$2:$B$126)</f>
        <v>1746.77</v>
      </c>
      <c r="S4452" t="str">
        <f>VLOOKUP(CleanedData[[#This Row],[Product]],'02_Lookup_Tables'!$H$2:$I$126,2,FALSE)</f>
        <v>Home Devices</v>
      </c>
      <c r="T4452" t="str">
        <f>VLOOKUP(CleanedData[[#This Row],[Province]],'02_Lookup_Tables'!$D$2:$E$10,2, FALSE)</f>
        <v>Northern Region</v>
      </c>
      <c r="U4452" t="str" cm="1">
        <f t="array" ref="U4452">_xlfn.IFS(CleanedData[[#This Row],[Purchase Amount]]&lt;500,"Low",
CleanedData[[#This Row],[Purchase Amount]]&lt;5000,"Medium",
TRUE,"High")</f>
        <v>Medium</v>
      </c>
      <c r="V4452" t="str">
        <f>TEXT(CleanedData[[#This Row],[Date]],"mmmm")</f>
        <v>October</v>
      </c>
      <c r="W4452" t="str">
        <f>"Q"&amp;ROUNDUP(MONTH(CleanedData[[#This Row],[Date]])/3,0)</f>
        <v>Q4</v>
      </c>
      <c r="X4452" t="str">
        <f>IF(CleanedData[[#This Row],[Purchase Amount]]&gt;=5000,"Yes","No")</f>
        <v>No</v>
      </c>
      <c r="Y4452">
        <f>IF(CleanedData[[#This Row],[Recommend]]="Yes",1,0)</f>
        <v>0</v>
      </c>
      <c r="Z4452" s="6">
        <f>CleanedData[[#This Row],[Purchase Amount]]*0.15</f>
        <v>262.01549999999997</v>
      </c>
      <c r="AA4452" s="6">
        <f>CleanedData[[#This Row],[Purchase Amount]]*1.15</f>
        <v>2008.7854999999997</v>
      </c>
    </row>
    <row r="4453" spans="1:27" x14ac:dyDescent="0.3">
      <c r="A4453">
        <v>5381</v>
      </c>
      <c r="B4453" t="s">
        <v>4678</v>
      </c>
      <c r="C4453" s="1">
        <v>45799</v>
      </c>
      <c r="D4453">
        <v>34</v>
      </c>
      <c r="E4453" t="s">
        <v>60</v>
      </c>
      <c r="F4453" t="s">
        <v>40</v>
      </c>
      <c r="G4453" t="s">
        <v>258</v>
      </c>
      <c r="H4453">
        <v>3</v>
      </c>
      <c r="I4453" t="s">
        <v>42</v>
      </c>
      <c r="J4453" t="s">
        <v>63</v>
      </c>
      <c r="K4453" t="s">
        <v>64</v>
      </c>
      <c r="L4453" t="s">
        <v>42</v>
      </c>
      <c r="M4453" t="s">
        <v>56</v>
      </c>
      <c r="N4453" t="s">
        <v>48</v>
      </c>
      <c r="O4453" t="s">
        <v>148</v>
      </c>
      <c r="P4453" t="s">
        <v>49</v>
      </c>
      <c r="Q4453" t="s">
        <v>58</v>
      </c>
      <c r="R4453" s="6">
        <f>_xlfn.XLOOKUP(CleanedData[[#This Row],[Product]],'02_Lookup_Tables'!$A$2:$A$126,'02_Lookup_Tables'!$B$2:$B$126)</f>
        <v>768.34</v>
      </c>
      <c r="S4453" t="str">
        <f>VLOOKUP(CleanedData[[#This Row],[Product]],'02_Lookup_Tables'!$H$2:$I$126,2,FALSE)</f>
        <v>Home &amp; Living</v>
      </c>
      <c r="T4453" t="str">
        <f>VLOOKUP(CleanedData[[#This Row],[Province]],'02_Lookup_Tables'!$D$2:$E$10,2, FALSE)</f>
        <v>Northern Region</v>
      </c>
      <c r="U4453" t="str" cm="1">
        <f t="array" ref="U4453">_xlfn.IFS(CleanedData[[#This Row],[Purchase Amount]]&lt;500,"Low",
CleanedData[[#This Row],[Purchase Amount]]&lt;5000,"Medium",
TRUE,"High")</f>
        <v>Medium</v>
      </c>
      <c r="V4453" t="str">
        <f>TEXT(CleanedData[[#This Row],[Date]],"mmmm")</f>
        <v>May</v>
      </c>
      <c r="W4453" t="str">
        <f>"Q"&amp;ROUNDUP(MONTH(CleanedData[[#This Row],[Date]])/3,0)</f>
        <v>Q2</v>
      </c>
      <c r="X4453" t="str">
        <f>IF(CleanedData[[#This Row],[Purchase Amount]]&gt;=5000,"Yes","No")</f>
        <v>No</v>
      </c>
      <c r="Y4453">
        <f>IF(CleanedData[[#This Row],[Recommend]]="Yes",1,0)</f>
        <v>0</v>
      </c>
      <c r="Z4453" s="6">
        <f>CleanedData[[#This Row],[Purchase Amount]]*0.15</f>
        <v>115.251</v>
      </c>
      <c r="AA4453" s="6">
        <f>CleanedData[[#This Row],[Purchase Amount]]*1.15</f>
        <v>883.59100000000001</v>
      </c>
    </row>
    <row r="4454" spans="1:27" x14ac:dyDescent="0.3">
      <c r="A4454">
        <v>5385</v>
      </c>
      <c r="B4454" t="s">
        <v>4679</v>
      </c>
      <c r="C4454" s="1">
        <v>45644</v>
      </c>
      <c r="D4454">
        <v>41</v>
      </c>
      <c r="E4454" t="s">
        <v>60</v>
      </c>
      <c r="F4454" t="s">
        <v>72</v>
      </c>
      <c r="G4454" t="s">
        <v>342</v>
      </c>
      <c r="H4454">
        <v>2</v>
      </c>
      <c r="I4454" t="s">
        <v>42</v>
      </c>
      <c r="J4454" t="s">
        <v>43</v>
      </c>
      <c r="K4454" t="s">
        <v>64</v>
      </c>
      <c r="L4454" t="s">
        <v>45</v>
      </c>
      <c r="N4454" t="s">
        <v>47</v>
      </c>
      <c r="O4454" t="s">
        <v>134</v>
      </c>
      <c r="P4454" t="s">
        <v>8646</v>
      </c>
      <c r="Q4454" t="s">
        <v>81</v>
      </c>
      <c r="R4454" s="6">
        <f>_xlfn.XLOOKUP(CleanedData[[#This Row],[Product]],'02_Lookup_Tables'!$A$2:$A$126,'02_Lookup_Tables'!$B$2:$B$126)</f>
        <v>529.15</v>
      </c>
      <c r="S4454" t="str">
        <f>VLOOKUP(CleanedData[[#This Row],[Product]],'02_Lookup_Tables'!$H$2:$I$126,2,FALSE)</f>
        <v>Accessories</v>
      </c>
      <c r="T4454" t="str">
        <f>VLOOKUP(CleanedData[[#This Row],[Province]],'02_Lookup_Tables'!$D$2:$E$10,2, FALSE)</f>
        <v>Central Region</v>
      </c>
      <c r="U4454" t="str" cm="1">
        <f t="array" ref="U4454">_xlfn.IFS(CleanedData[[#This Row],[Purchase Amount]]&lt;500,"Low",
CleanedData[[#This Row],[Purchase Amount]]&lt;5000,"Medium",
TRUE,"High")</f>
        <v>Medium</v>
      </c>
      <c r="V4454" t="str">
        <f>TEXT(CleanedData[[#This Row],[Date]],"mmmm")</f>
        <v>December</v>
      </c>
      <c r="W4454" t="str">
        <f>"Q"&amp;ROUNDUP(MONTH(CleanedData[[#This Row],[Date]])/3,0)</f>
        <v>Q4</v>
      </c>
      <c r="X4454" t="str">
        <f>IF(CleanedData[[#This Row],[Purchase Amount]]&gt;=5000,"Yes","No")</f>
        <v>No</v>
      </c>
      <c r="Y4454">
        <f>IF(CleanedData[[#This Row],[Recommend]]="Yes",1,0)</f>
        <v>0</v>
      </c>
      <c r="Z4454" s="6">
        <f>CleanedData[[#This Row],[Purchase Amount]]*0.15</f>
        <v>79.372499999999988</v>
      </c>
      <c r="AA4454" s="6">
        <f>CleanedData[[#This Row],[Purchase Amount]]*1.15</f>
        <v>608.52249999999992</v>
      </c>
    </row>
    <row r="4455" spans="1:27" x14ac:dyDescent="0.3">
      <c r="A4455">
        <v>5386</v>
      </c>
      <c r="B4455" t="s">
        <v>4680</v>
      </c>
      <c r="C4455" s="1">
        <v>46019</v>
      </c>
      <c r="D4455">
        <v>50</v>
      </c>
      <c r="E4455" t="s">
        <v>60</v>
      </c>
      <c r="F4455" t="s">
        <v>72</v>
      </c>
      <c r="G4455" t="s">
        <v>693</v>
      </c>
      <c r="H4455">
        <v>3</v>
      </c>
      <c r="I4455" t="s">
        <v>45</v>
      </c>
      <c r="J4455" t="s">
        <v>43</v>
      </c>
      <c r="K4455" t="s">
        <v>55</v>
      </c>
      <c r="L4455" t="s">
        <v>45</v>
      </c>
      <c r="M4455" t="s">
        <v>208</v>
      </c>
      <c r="N4455" t="s">
        <v>48</v>
      </c>
      <c r="O4455" t="s">
        <v>89</v>
      </c>
      <c r="P4455" t="s">
        <v>49</v>
      </c>
      <c r="Q4455" t="s">
        <v>93</v>
      </c>
      <c r="R4455" s="6">
        <f>_xlfn.XLOOKUP(CleanedData[[#This Row],[Product]],'02_Lookup_Tables'!$A$2:$A$126,'02_Lookup_Tables'!$B$2:$B$126)</f>
        <v>618.72</v>
      </c>
      <c r="S4455" t="str">
        <f>VLOOKUP(CleanedData[[#This Row],[Product]],'02_Lookup_Tables'!$H$2:$I$126,2,FALSE)</f>
        <v>Sports &amp; Outdoors</v>
      </c>
      <c r="T4455" t="str">
        <f>VLOOKUP(CleanedData[[#This Row],[Province]],'02_Lookup_Tables'!$D$2:$E$10,2, FALSE)</f>
        <v>Central Region</v>
      </c>
      <c r="U4455" t="str" cm="1">
        <f t="array" ref="U4455">_xlfn.IFS(CleanedData[[#This Row],[Purchase Amount]]&lt;500,"Low",
CleanedData[[#This Row],[Purchase Amount]]&lt;5000,"Medium",
TRUE,"High")</f>
        <v>Medium</v>
      </c>
      <c r="V4455" t="str">
        <f>TEXT(CleanedData[[#This Row],[Date]],"mmmm")</f>
        <v>December</v>
      </c>
      <c r="W4455" t="str">
        <f>"Q"&amp;ROUNDUP(MONTH(CleanedData[[#This Row],[Date]])/3,0)</f>
        <v>Q4</v>
      </c>
      <c r="X4455" t="str">
        <f>IF(CleanedData[[#This Row],[Purchase Amount]]&gt;=5000,"Yes","No")</f>
        <v>No</v>
      </c>
      <c r="Y4455">
        <f>IF(CleanedData[[#This Row],[Recommend]]="Yes",1,0)</f>
        <v>1</v>
      </c>
      <c r="Z4455" s="6">
        <f>CleanedData[[#This Row],[Purchase Amount]]*0.15</f>
        <v>92.808000000000007</v>
      </c>
      <c r="AA4455" s="6">
        <f>CleanedData[[#This Row],[Purchase Amount]]*1.15</f>
        <v>711.52800000000002</v>
      </c>
    </row>
    <row r="4456" spans="1:27" x14ac:dyDescent="0.3">
      <c r="A4456">
        <v>5389</v>
      </c>
      <c r="B4456" t="s">
        <v>4681</v>
      </c>
      <c r="C4456" s="1">
        <v>45753</v>
      </c>
      <c r="D4456">
        <v>70</v>
      </c>
      <c r="E4456" t="s">
        <v>39</v>
      </c>
      <c r="F4456" t="s">
        <v>72</v>
      </c>
      <c r="G4456" t="s">
        <v>246</v>
      </c>
      <c r="H4456">
        <v>1</v>
      </c>
      <c r="I4456" t="s">
        <v>42</v>
      </c>
      <c r="J4456" t="s">
        <v>69</v>
      </c>
      <c r="K4456" t="s">
        <v>44</v>
      </c>
      <c r="L4456" t="s">
        <v>42</v>
      </c>
      <c r="M4456" t="s">
        <v>100</v>
      </c>
      <c r="N4456" t="s">
        <v>80</v>
      </c>
      <c r="O4456" t="s">
        <v>48</v>
      </c>
      <c r="P4456" t="s">
        <v>49</v>
      </c>
      <c r="Q4456" t="s">
        <v>97</v>
      </c>
      <c r="R4456" s="6">
        <f>_xlfn.XLOOKUP(CleanedData[[#This Row],[Product]],'02_Lookup_Tables'!$A$2:$A$126,'02_Lookup_Tables'!$B$2:$B$126)</f>
        <v>2603.98</v>
      </c>
      <c r="S4456" t="str">
        <f>VLOOKUP(CleanedData[[#This Row],[Product]],'02_Lookup_Tables'!$H$2:$I$126,2,FALSE)</f>
        <v>Accessories</v>
      </c>
      <c r="T4456" t="str">
        <f>VLOOKUP(CleanedData[[#This Row],[Province]],'02_Lookup_Tables'!$D$2:$E$10,2, FALSE)</f>
        <v>Central Region</v>
      </c>
      <c r="U4456" t="str" cm="1">
        <f t="array" ref="U4456">_xlfn.IFS(CleanedData[[#This Row],[Purchase Amount]]&lt;500,"Low",
CleanedData[[#This Row],[Purchase Amount]]&lt;5000,"Medium",
TRUE,"High")</f>
        <v>Medium</v>
      </c>
      <c r="V4456" t="str">
        <f>TEXT(CleanedData[[#This Row],[Date]],"mmmm")</f>
        <v>April</v>
      </c>
      <c r="W4456" t="str">
        <f>"Q"&amp;ROUNDUP(MONTH(CleanedData[[#This Row],[Date]])/3,0)</f>
        <v>Q2</v>
      </c>
      <c r="X4456" t="str">
        <f>IF(CleanedData[[#This Row],[Purchase Amount]]&gt;=5000,"Yes","No")</f>
        <v>No</v>
      </c>
      <c r="Y4456">
        <f>IF(CleanedData[[#This Row],[Recommend]]="Yes",1,0)</f>
        <v>0</v>
      </c>
      <c r="Z4456" s="6">
        <f>CleanedData[[#This Row],[Purchase Amount]]*0.15</f>
        <v>390.59699999999998</v>
      </c>
      <c r="AA4456" s="6">
        <f>CleanedData[[#This Row],[Purchase Amount]]*1.15</f>
        <v>2994.5769999999998</v>
      </c>
    </row>
    <row r="4457" spans="1:27" x14ac:dyDescent="0.3">
      <c r="A4457">
        <v>5390</v>
      </c>
      <c r="B4457" t="s">
        <v>4682</v>
      </c>
      <c r="C4457" s="1">
        <v>46008</v>
      </c>
      <c r="D4457">
        <v>79</v>
      </c>
      <c r="E4457" t="s">
        <v>39</v>
      </c>
      <c r="F4457" t="s">
        <v>77</v>
      </c>
      <c r="G4457" t="s">
        <v>182</v>
      </c>
      <c r="H4457">
        <v>2</v>
      </c>
      <c r="I4457" t="s">
        <v>42</v>
      </c>
      <c r="J4457" t="s">
        <v>63</v>
      </c>
      <c r="K4457" t="s">
        <v>44</v>
      </c>
      <c r="L4457" t="s">
        <v>45</v>
      </c>
      <c r="N4457" t="s">
        <v>47</v>
      </c>
      <c r="O4457" t="s">
        <v>134</v>
      </c>
      <c r="P4457" t="s">
        <v>8646</v>
      </c>
      <c r="Q4457" t="s">
        <v>97</v>
      </c>
      <c r="R4457" s="6">
        <f>_xlfn.XLOOKUP(CleanedData[[#This Row],[Product]],'02_Lookup_Tables'!$A$2:$A$126,'02_Lookup_Tables'!$B$2:$B$126)</f>
        <v>3715.65</v>
      </c>
      <c r="S4457" t="str">
        <f>VLOOKUP(CleanedData[[#This Row],[Product]],'02_Lookup_Tables'!$H$2:$I$126,2,FALSE)</f>
        <v>Home Devices</v>
      </c>
      <c r="T4457" t="str">
        <f>VLOOKUP(CleanedData[[#This Row],[Province]],'02_Lookup_Tables'!$D$2:$E$10,2, FALSE)</f>
        <v>Central Region</v>
      </c>
      <c r="U4457" t="str" cm="1">
        <f t="array" ref="U4457">_xlfn.IFS(CleanedData[[#This Row],[Purchase Amount]]&lt;500,"Low",
CleanedData[[#This Row],[Purchase Amount]]&lt;5000,"Medium",
TRUE,"High")</f>
        <v>Medium</v>
      </c>
      <c r="V4457" t="str">
        <f>TEXT(CleanedData[[#This Row],[Date]],"mmmm")</f>
        <v>December</v>
      </c>
      <c r="W4457" t="str">
        <f>"Q"&amp;ROUNDUP(MONTH(CleanedData[[#This Row],[Date]])/3,0)</f>
        <v>Q4</v>
      </c>
      <c r="X4457" t="str">
        <f>IF(CleanedData[[#This Row],[Purchase Amount]]&gt;=5000,"Yes","No")</f>
        <v>No</v>
      </c>
      <c r="Y4457">
        <f>IF(CleanedData[[#This Row],[Recommend]]="Yes",1,0)</f>
        <v>0</v>
      </c>
      <c r="Z4457" s="6">
        <f>CleanedData[[#This Row],[Purchase Amount]]*0.15</f>
        <v>557.34749999999997</v>
      </c>
      <c r="AA4457" s="6">
        <f>CleanedData[[#This Row],[Purchase Amount]]*1.15</f>
        <v>4272.9974999999995</v>
      </c>
    </row>
    <row r="4458" spans="1:27" x14ac:dyDescent="0.3">
      <c r="A4458">
        <v>5391</v>
      </c>
      <c r="B4458" t="s">
        <v>4683</v>
      </c>
      <c r="C4458" s="1">
        <v>45619</v>
      </c>
      <c r="E4458" t="s">
        <v>39</v>
      </c>
      <c r="F4458" t="s">
        <v>72</v>
      </c>
      <c r="G4458" t="s">
        <v>179</v>
      </c>
      <c r="H4458">
        <v>2</v>
      </c>
      <c r="I4458" t="s">
        <v>45</v>
      </c>
      <c r="J4458" t="s">
        <v>69</v>
      </c>
      <c r="K4458" t="s">
        <v>55</v>
      </c>
      <c r="L4458" t="s">
        <v>45</v>
      </c>
      <c r="M4458" t="s">
        <v>75</v>
      </c>
      <c r="N4458" t="s">
        <v>47</v>
      </c>
      <c r="O4458" t="s">
        <v>89</v>
      </c>
      <c r="P4458" t="s">
        <v>49</v>
      </c>
      <c r="Q4458" t="s">
        <v>166</v>
      </c>
      <c r="R4458" s="6">
        <f>_xlfn.XLOOKUP(CleanedData[[#This Row],[Product]],'02_Lookup_Tables'!$A$2:$A$126,'02_Lookup_Tables'!$B$2:$B$126)</f>
        <v>54.82</v>
      </c>
      <c r="S4458" t="str">
        <f>VLOOKUP(CleanedData[[#This Row],[Product]],'02_Lookup_Tables'!$H$2:$I$126,2,FALSE)</f>
        <v>Food</v>
      </c>
      <c r="T4458" t="str">
        <f>VLOOKUP(CleanedData[[#This Row],[Province]],'02_Lookup_Tables'!$D$2:$E$10,2, FALSE)</f>
        <v>Central Region</v>
      </c>
      <c r="U4458" t="str" cm="1">
        <f t="array" ref="U4458">_xlfn.IFS(CleanedData[[#This Row],[Purchase Amount]]&lt;500,"Low",
CleanedData[[#This Row],[Purchase Amount]]&lt;5000,"Medium",
TRUE,"High")</f>
        <v>Low</v>
      </c>
      <c r="V4458" t="str">
        <f>TEXT(CleanedData[[#This Row],[Date]],"mmmm")</f>
        <v>November</v>
      </c>
      <c r="W4458" t="str">
        <f>"Q"&amp;ROUNDUP(MONTH(CleanedData[[#This Row],[Date]])/3,0)</f>
        <v>Q4</v>
      </c>
      <c r="X4458" t="str">
        <f>IF(CleanedData[[#This Row],[Purchase Amount]]&gt;=5000,"Yes","No")</f>
        <v>No</v>
      </c>
      <c r="Y4458">
        <f>IF(CleanedData[[#This Row],[Recommend]]="Yes",1,0)</f>
        <v>1</v>
      </c>
      <c r="Z4458" s="6">
        <f>CleanedData[[#This Row],[Purchase Amount]]*0.15</f>
        <v>8.222999999999999</v>
      </c>
      <c r="AA4458" s="6">
        <f>CleanedData[[#This Row],[Purchase Amount]]*1.15</f>
        <v>63.042999999999992</v>
      </c>
    </row>
    <row r="4459" spans="1:27" x14ac:dyDescent="0.3">
      <c r="A4459">
        <v>5392</v>
      </c>
      <c r="B4459" t="s">
        <v>4684</v>
      </c>
      <c r="C4459" s="1">
        <v>45787</v>
      </c>
      <c r="D4459">
        <v>70</v>
      </c>
      <c r="E4459" t="s">
        <v>39</v>
      </c>
      <c r="F4459" t="s">
        <v>77</v>
      </c>
      <c r="G4459" t="s">
        <v>258</v>
      </c>
      <c r="H4459">
        <v>4</v>
      </c>
      <c r="I4459" t="s">
        <v>42</v>
      </c>
      <c r="J4459" t="s">
        <v>69</v>
      </c>
      <c r="K4459" t="s">
        <v>44</v>
      </c>
      <c r="L4459" t="s">
        <v>45</v>
      </c>
      <c r="M4459" t="s">
        <v>236</v>
      </c>
      <c r="N4459" t="s">
        <v>96</v>
      </c>
      <c r="O4459" t="s">
        <v>89</v>
      </c>
      <c r="P4459" t="s">
        <v>70</v>
      </c>
      <c r="Q4459" t="s">
        <v>97</v>
      </c>
      <c r="R4459" s="6">
        <f>_xlfn.XLOOKUP(CleanedData[[#This Row],[Product]],'02_Lookup_Tables'!$A$2:$A$126,'02_Lookup_Tables'!$B$2:$B$126)</f>
        <v>768.34</v>
      </c>
      <c r="S4459" t="str">
        <f>VLOOKUP(CleanedData[[#This Row],[Product]],'02_Lookup_Tables'!$H$2:$I$126,2,FALSE)</f>
        <v>Home &amp; Living</v>
      </c>
      <c r="T4459" t="str">
        <f>VLOOKUP(CleanedData[[#This Row],[Province]],'02_Lookup_Tables'!$D$2:$E$10,2, FALSE)</f>
        <v>Central Region</v>
      </c>
      <c r="U4459" t="str" cm="1">
        <f t="array" ref="U4459">_xlfn.IFS(CleanedData[[#This Row],[Purchase Amount]]&lt;500,"Low",
CleanedData[[#This Row],[Purchase Amount]]&lt;5000,"Medium",
TRUE,"High")</f>
        <v>Medium</v>
      </c>
      <c r="V4459" t="str">
        <f>TEXT(CleanedData[[#This Row],[Date]],"mmmm")</f>
        <v>May</v>
      </c>
      <c r="W4459" t="str">
        <f>"Q"&amp;ROUNDUP(MONTH(CleanedData[[#This Row],[Date]])/3,0)</f>
        <v>Q2</v>
      </c>
      <c r="X4459" t="str">
        <f>IF(CleanedData[[#This Row],[Purchase Amount]]&gt;=5000,"Yes","No")</f>
        <v>No</v>
      </c>
      <c r="Y4459">
        <f>IF(CleanedData[[#This Row],[Recommend]]="Yes",1,0)</f>
        <v>0</v>
      </c>
      <c r="Z4459" s="6">
        <f>CleanedData[[#This Row],[Purchase Amount]]*0.15</f>
        <v>115.251</v>
      </c>
      <c r="AA4459" s="6">
        <f>CleanedData[[#This Row],[Purchase Amount]]*1.15</f>
        <v>883.59100000000001</v>
      </c>
    </row>
    <row r="4460" spans="1:27" x14ac:dyDescent="0.3">
      <c r="A4460">
        <v>5393</v>
      </c>
      <c r="B4460" t="s">
        <v>4685</v>
      </c>
      <c r="C4460" s="1">
        <v>45697</v>
      </c>
      <c r="D4460">
        <v>68</v>
      </c>
      <c r="E4460" t="s">
        <v>52</v>
      </c>
      <c r="F4460" t="s">
        <v>130</v>
      </c>
      <c r="G4460" t="s">
        <v>258</v>
      </c>
      <c r="H4460">
        <v>2</v>
      </c>
      <c r="I4460" t="s">
        <v>42</v>
      </c>
      <c r="J4460" t="s">
        <v>69</v>
      </c>
      <c r="K4460" t="s">
        <v>64</v>
      </c>
      <c r="L4460" t="s">
        <v>42</v>
      </c>
      <c r="M4460" t="s">
        <v>75</v>
      </c>
      <c r="N4460" t="s">
        <v>47</v>
      </c>
      <c r="O4460" t="s">
        <v>89</v>
      </c>
      <c r="P4460" t="s">
        <v>49</v>
      </c>
      <c r="Q4460" t="s">
        <v>97</v>
      </c>
      <c r="R4460" s="6">
        <f>_xlfn.XLOOKUP(CleanedData[[#This Row],[Product]],'02_Lookup_Tables'!$A$2:$A$126,'02_Lookup_Tables'!$B$2:$B$126)</f>
        <v>768.34</v>
      </c>
      <c r="S4460" t="str">
        <f>VLOOKUP(CleanedData[[#This Row],[Product]],'02_Lookup_Tables'!$H$2:$I$126,2,FALSE)</f>
        <v>Home &amp; Living</v>
      </c>
      <c r="T4460" t="str">
        <f>VLOOKUP(CleanedData[[#This Row],[Province]],'02_Lookup_Tables'!$D$2:$E$10,2, FALSE)</f>
        <v>Eastern Region</v>
      </c>
      <c r="U4460" t="str" cm="1">
        <f t="array" ref="U4460">_xlfn.IFS(CleanedData[[#This Row],[Purchase Amount]]&lt;500,"Low",
CleanedData[[#This Row],[Purchase Amount]]&lt;5000,"Medium",
TRUE,"High")</f>
        <v>Medium</v>
      </c>
      <c r="V4460" t="str">
        <f>TEXT(CleanedData[[#This Row],[Date]],"mmmm")</f>
        <v>February</v>
      </c>
      <c r="W4460" t="str">
        <f>"Q"&amp;ROUNDUP(MONTH(CleanedData[[#This Row],[Date]])/3,0)</f>
        <v>Q1</v>
      </c>
      <c r="X4460" t="str">
        <f>IF(CleanedData[[#This Row],[Purchase Amount]]&gt;=5000,"Yes","No")</f>
        <v>No</v>
      </c>
      <c r="Y4460">
        <f>IF(CleanedData[[#This Row],[Recommend]]="Yes",1,0)</f>
        <v>0</v>
      </c>
      <c r="Z4460" s="6">
        <f>CleanedData[[#This Row],[Purchase Amount]]*0.15</f>
        <v>115.251</v>
      </c>
      <c r="AA4460" s="6">
        <f>CleanedData[[#This Row],[Purchase Amount]]*1.15</f>
        <v>883.59100000000001</v>
      </c>
    </row>
    <row r="4461" spans="1:27" x14ac:dyDescent="0.3">
      <c r="A4461">
        <v>5394</v>
      </c>
      <c r="B4461" t="s">
        <v>4686</v>
      </c>
      <c r="C4461" s="1">
        <v>45860</v>
      </c>
      <c r="D4461">
        <v>25</v>
      </c>
      <c r="E4461" t="s">
        <v>60</v>
      </c>
      <c r="F4461" t="s">
        <v>72</v>
      </c>
      <c r="G4461" t="s">
        <v>109</v>
      </c>
      <c r="H4461">
        <v>1</v>
      </c>
      <c r="I4461" t="s">
        <v>45</v>
      </c>
      <c r="J4461" t="s">
        <v>69</v>
      </c>
      <c r="K4461" t="s">
        <v>55</v>
      </c>
      <c r="L4461" t="s">
        <v>45</v>
      </c>
      <c r="M4461" t="s">
        <v>136</v>
      </c>
      <c r="N4461" t="s">
        <v>80</v>
      </c>
      <c r="O4461" t="s">
        <v>89</v>
      </c>
      <c r="P4461" t="s">
        <v>49</v>
      </c>
      <c r="Q4461" t="s">
        <v>58</v>
      </c>
      <c r="R4461" s="6">
        <f>_xlfn.XLOOKUP(CleanedData[[#This Row],[Product]],'02_Lookup_Tables'!$A$2:$A$126,'02_Lookup_Tables'!$B$2:$B$126)</f>
        <v>228.08</v>
      </c>
      <c r="S4461" t="str">
        <f>VLOOKUP(CleanedData[[#This Row],[Product]],'02_Lookup_Tables'!$H$2:$I$126,2,FALSE)</f>
        <v>Apparel</v>
      </c>
      <c r="T4461" t="str">
        <f>VLOOKUP(CleanedData[[#This Row],[Province]],'02_Lookup_Tables'!$D$2:$E$10,2, FALSE)</f>
        <v>Central Region</v>
      </c>
      <c r="U4461" t="str" cm="1">
        <f t="array" ref="U4461">_xlfn.IFS(CleanedData[[#This Row],[Purchase Amount]]&lt;500,"Low",
CleanedData[[#This Row],[Purchase Amount]]&lt;5000,"Medium",
TRUE,"High")</f>
        <v>Low</v>
      </c>
      <c r="V4461" t="str">
        <f>TEXT(CleanedData[[#This Row],[Date]],"mmmm")</f>
        <v>July</v>
      </c>
      <c r="W4461" t="str">
        <f>"Q"&amp;ROUNDUP(MONTH(CleanedData[[#This Row],[Date]])/3,0)</f>
        <v>Q3</v>
      </c>
      <c r="X4461" t="str">
        <f>IF(CleanedData[[#This Row],[Purchase Amount]]&gt;=5000,"Yes","No")</f>
        <v>No</v>
      </c>
      <c r="Y4461">
        <f>IF(CleanedData[[#This Row],[Recommend]]="Yes",1,0)</f>
        <v>1</v>
      </c>
      <c r="Z4461" s="6">
        <f>CleanedData[[#This Row],[Purchase Amount]]*0.15</f>
        <v>34.212000000000003</v>
      </c>
      <c r="AA4461" s="6">
        <f>CleanedData[[#This Row],[Purchase Amount]]*1.15</f>
        <v>262.29199999999997</v>
      </c>
    </row>
    <row r="4462" spans="1:27" x14ac:dyDescent="0.3">
      <c r="A4462">
        <v>5395</v>
      </c>
      <c r="B4462" t="s">
        <v>4687</v>
      </c>
      <c r="C4462" s="1">
        <v>45379</v>
      </c>
      <c r="D4462">
        <v>29</v>
      </c>
      <c r="E4462" t="s">
        <v>39</v>
      </c>
      <c r="F4462" t="s">
        <v>83</v>
      </c>
      <c r="G4462" t="s">
        <v>291</v>
      </c>
      <c r="H4462">
        <v>4</v>
      </c>
      <c r="I4462" t="s">
        <v>42</v>
      </c>
      <c r="J4462" t="s">
        <v>63</v>
      </c>
      <c r="K4462" t="s">
        <v>55</v>
      </c>
      <c r="L4462" t="s">
        <v>42</v>
      </c>
      <c r="M4462" t="s">
        <v>151</v>
      </c>
      <c r="N4462" t="s">
        <v>96</v>
      </c>
      <c r="O4462" t="s">
        <v>89</v>
      </c>
      <c r="P4462" t="s">
        <v>70</v>
      </c>
      <c r="Q4462" t="s">
        <v>58</v>
      </c>
      <c r="R4462" s="6">
        <f>_xlfn.XLOOKUP(CleanedData[[#This Row],[Product]],'02_Lookup_Tables'!$A$2:$A$126,'02_Lookup_Tables'!$B$2:$B$126)</f>
        <v>1171.25</v>
      </c>
      <c r="S4462" t="str">
        <f>VLOOKUP(CleanedData[[#This Row],[Product]],'02_Lookup_Tables'!$H$2:$I$126,2,FALSE)</f>
        <v>Toys &amp; Games</v>
      </c>
      <c r="T4462" t="str">
        <f>VLOOKUP(CleanedData[[#This Row],[Province]],'02_Lookup_Tables'!$D$2:$E$10,2, FALSE)</f>
        <v>Western Region</v>
      </c>
      <c r="U4462" t="str" cm="1">
        <f t="array" ref="U4462">_xlfn.IFS(CleanedData[[#This Row],[Purchase Amount]]&lt;500,"Low",
CleanedData[[#This Row],[Purchase Amount]]&lt;5000,"Medium",
TRUE,"High")</f>
        <v>Medium</v>
      </c>
      <c r="V4462" t="str">
        <f>TEXT(CleanedData[[#This Row],[Date]],"mmmm")</f>
        <v>March</v>
      </c>
      <c r="W4462" t="str">
        <f>"Q"&amp;ROUNDUP(MONTH(CleanedData[[#This Row],[Date]])/3,0)</f>
        <v>Q1</v>
      </c>
      <c r="X4462" t="str">
        <f>IF(CleanedData[[#This Row],[Purchase Amount]]&gt;=5000,"Yes","No")</f>
        <v>No</v>
      </c>
      <c r="Y4462">
        <f>IF(CleanedData[[#This Row],[Recommend]]="Yes",1,0)</f>
        <v>0</v>
      </c>
      <c r="Z4462" s="6">
        <f>CleanedData[[#This Row],[Purchase Amount]]*0.15</f>
        <v>175.6875</v>
      </c>
      <c r="AA4462" s="6">
        <f>CleanedData[[#This Row],[Purchase Amount]]*1.15</f>
        <v>1346.9375</v>
      </c>
    </row>
    <row r="4463" spans="1:27" x14ac:dyDescent="0.3">
      <c r="A4463">
        <v>5396</v>
      </c>
      <c r="B4463" t="s">
        <v>4688</v>
      </c>
      <c r="C4463" s="1">
        <v>45323</v>
      </c>
      <c r="D4463">
        <v>34</v>
      </c>
      <c r="E4463" t="s">
        <v>52</v>
      </c>
      <c r="F4463" t="s">
        <v>77</v>
      </c>
      <c r="G4463" t="s">
        <v>179</v>
      </c>
      <c r="H4463">
        <v>4</v>
      </c>
      <c r="I4463" t="s">
        <v>45</v>
      </c>
      <c r="J4463" t="s">
        <v>63</v>
      </c>
      <c r="K4463" t="s">
        <v>55</v>
      </c>
      <c r="L4463" t="s">
        <v>42</v>
      </c>
      <c r="M4463" t="s">
        <v>136</v>
      </c>
      <c r="N4463" t="s">
        <v>96</v>
      </c>
      <c r="O4463" t="s">
        <v>89</v>
      </c>
      <c r="P4463" t="s">
        <v>70</v>
      </c>
      <c r="Q4463" t="s">
        <v>58</v>
      </c>
      <c r="R4463" s="6">
        <f>_xlfn.XLOOKUP(CleanedData[[#This Row],[Product]],'02_Lookup_Tables'!$A$2:$A$126,'02_Lookup_Tables'!$B$2:$B$126)</f>
        <v>54.82</v>
      </c>
      <c r="S4463" t="str">
        <f>VLOOKUP(CleanedData[[#This Row],[Product]],'02_Lookup_Tables'!$H$2:$I$126,2,FALSE)</f>
        <v>Food</v>
      </c>
      <c r="T4463" t="str">
        <f>VLOOKUP(CleanedData[[#This Row],[Province]],'02_Lookup_Tables'!$D$2:$E$10,2, FALSE)</f>
        <v>Central Region</v>
      </c>
      <c r="U4463" t="str" cm="1">
        <f t="array" ref="U4463">_xlfn.IFS(CleanedData[[#This Row],[Purchase Amount]]&lt;500,"Low",
CleanedData[[#This Row],[Purchase Amount]]&lt;5000,"Medium",
TRUE,"High")</f>
        <v>Low</v>
      </c>
      <c r="V4463" t="str">
        <f>TEXT(CleanedData[[#This Row],[Date]],"mmmm")</f>
        <v>February</v>
      </c>
      <c r="W4463" t="str">
        <f>"Q"&amp;ROUNDUP(MONTH(CleanedData[[#This Row],[Date]])/3,0)</f>
        <v>Q1</v>
      </c>
      <c r="X4463" t="str">
        <f>IF(CleanedData[[#This Row],[Purchase Amount]]&gt;=5000,"Yes","No")</f>
        <v>No</v>
      </c>
      <c r="Y4463">
        <f>IF(CleanedData[[#This Row],[Recommend]]="Yes",1,0)</f>
        <v>1</v>
      </c>
      <c r="Z4463" s="6">
        <f>CleanedData[[#This Row],[Purchase Amount]]*0.15</f>
        <v>8.222999999999999</v>
      </c>
      <c r="AA4463" s="6">
        <f>CleanedData[[#This Row],[Purchase Amount]]*1.15</f>
        <v>63.042999999999992</v>
      </c>
    </row>
    <row r="4464" spans="1:27" x14ac:dyDescent="0.3">
      <c r="A4464">
        <v>5399</v>
      </c>
      <c r="B4464" t="s">
        <v>4689</v>
      </c>
      <c r="C4464" s="1">
        <v>45658</v>
      </c>
      <c r="D4464">
        <v>32</v>
      </c>
      <c r="E4464" t="s">
        <v>39</v>
      </c>
      <c r="F4464" t="s">
        <v>61</v>
      </c>
      <c r="G4464" t="s">
        <v>128</v>
      </c>
      <c r="H4464">
        <v>3</v>
      </c>
      <c r="I4464" t="s">
        <v>45</v>
      </c>
      <c r="J4464" t="s">
        <v>69</v>
      </c>
      <c r="K4464" t="s">
        <v>64</v>
      </c>
      <c r="L4464" t="s">
        <v>45</v>
      </c>
      <c r="M4464" t="s">
        <v>100</v>
      </c>
      <c r="N4464" t="s">
        <v>48</v>
      </c>
      <c r="O4464" t="s">
        <v>48</v>
      </c>
      <c r="P4464" t="s">
        <v>70</v>
      </c>
      <c r="Q4464" t="s">
        <v>58</v>
      </c>
      <c r="R4464" s="6">
        <f>_xlfn.XLOOKUP(CleanedData[[#This Row],[Product]],'02_Lookup_Tables'!$A$2:$A$126,'02_Lookup_Tables'!$B$2:$B$126)</f>
        <v>3747.26</v>
      </c>
      <c r="S4464" t="str">
        <f>VLOOKUP(CleanedData[[#This Row],[Product]],'02_Lookup_Tables'!$H$2:$I$126,2,FALSE)</f>
        <v>Apparel</v>
      </c>
      <c r="T4464" t="str">
        <f>VLOOKUP(CleanedData[[#This Row],[Province]],'02_Lookup_Tables'!$D$2:$E$10,2, FALSE)</f>
        <v>Southern Region</v>
      </c>
      <c r="U4464" t="str" cm="1">
        <f t="array" ref="U4464">_xlfn.IFS(CleanedData[[#This Row],[Purchase Amount]]&lt;500,"Low",
CleanedData[[#This Row],[Purchase Amount]]&lt;5000,"Medium",
TRUE,"High")</f>
        <v>Medium</v>
      </c>
      <c r="V4464" t="str">
        <f>TEXT(CleanedData[[#This Row],[Date]],"mmmm")</f>
        <v>January</v>
      </c>
      <c r="W4464" t="str">
        <f>"Q"&amp;ROUNDUP(MONTH(CleanedData[[#This Row],[Date]])/3,0)</f>
        <v>Q1</v>
      </c>
      <c r="X4464" t="str">
        <f>IF(CleanedData[[#This Row],[Purchase Amount]]&gt;=5000,"Yes","No")</f>
        <v>No</v>
      </c>
      <c r="Y4464">
        <f>IF(CleanedData[[#This Row],[Recommend]]="Yes",1,0)</f>
        <v>1</v>
      </c>
      <c r="Z4464" s="6">
        <f>CleanedData[[#This Row],[Purchase Amount]]*0.15</f>
        <v>562.08900000000006</v>
      </c>
      <c r="AA4464" s="6">
        <f>CleanedData[[#This Row],[Purchase Amount]]*1.15</f>
        <v>4309.3490000000002</v>
      </c>
    </row>
    <row r="4465" spans="1:27" x14ac:dyDescent="0.3">
      <c r="A4465">
        <v>5400</v>
      </c>
      <c r="B4465" t="s">
        <v>4690</v>
      </c>
      <c r="C4465" s="1">
        <v>45428</v>
      </c>
      <c r="D4465">
        <v>64</v>
      </c>
      <c r="E4465" t="s">
        <v>60</v>
      </c>
      <c r="F4465" t="s">
        <v>125</v>
      </c>
      <c r="G4465" t="s">
        <v>340</v>
      </c>
      <c r="H4465">
        <v>2</v>
      </c>
      <c r="I4465" t="s">
        <v>45</v>
      </c>
      <c r="J4465" t="s">
        <v>63</v>
      </c>
      <c r="K4465" t="s">
        <v>64</v>
      </c>
      <c r="L4465" t="s">
        <v>42</v>
      </c>
      <c r="M4465" t="s">
        <v>196</v>
      </c>
      <c r="N4465" t="s">
        <v>47</v>
      </c>
      <c r="O4465" t="s">
        <v>89</v>
      </c>
      <c r="P4465" t="s">
        <v>49</v>
      </c>
      <c r="Q4465" t="s">
        <v>50</v>
      </c>
      <c r="R4465" s="6">
        <f>_xlfn.XLOOKUP(CleanedData[[#This Row],[Product]],'02_Lookup_Tables'!$A$2:$A$126,'02_Lookup_Tables'!$B$2:$B$126)</f>
        <v>828.82</v>
      </c>
      <c r="S4465" t="str">
        <f>VLOOKUP(CleanedData[[#This Row],[Product]],'02_Lookup_Tables'!$H$2:$I$126,2,FALSE)</f>
        <v>Home Devices</v>
      </c>
      <c r="T4465" t="str">
        <f>VLOOKUP(CleanedData[[#This Row],[Province]],'02_Lookup_Tables'!$D$2:$E$10,2, FALSE)</f>
        <v>Western Region</v>
      </c>
      <c r="U4465" t="str" cm="1">
        <f t="array" ref="U4465">_xlfn.IFS(CleanedData[[#This Row],[Purchase Amount]]&lt;500,"Low",
CleanedData[[#This Row],[Purchase Amount]]&lt;5000,"Medium",
TRUE,"High")</f>
        <v>Medium</v>
      </c>
      <c r="V4465" t="str">
        <f>TEXT(CleanedData[[#This Row],[Date]],"mmmm")</f>
        <v>May</v>
      </c>
      <c r="W4465" t="str">
        <f>"Q"&amp;ROUNDUP(MONTH(CleanedData[[#This Row],[Date]])/3,0)</f>
        <v>Q2</v>
      </c>
      <c r="X4465" t="str">
        <f>IF(CleanedData[[#This Row],[Purchase Amount]]&gt;=5000,"Yes","No")</f>
        <v>No</v>
      </c>
      <c r="Y4465">
        <f>IF(CleanedData[[#This Row],[Recommend]]="Yes",1,0)</f>
        <v>1</v>
      </c>
      <c r="Z4465" s="6">
        <f>CleanedData[[#This Row],[Purchase Amount]]*0.15</f>
        <v>124.32300000000001</v>
      </c>
      <c r="AA4465" s="6">
        <f>CleanedData[[#This Row],[Purchase Amount]]*1.15</f>
        <v>953.14300000000003</v>
      </c>
    </row>
    <row r="4466" spans="1:27" x14ac:dyDescent="0.3">
      <c r="A4466">
        <v>5401</v>
      </c>
      <c r="B4466" t="s">
        <v>4691</v>
      </c>
      <c r="C4466" s="1">
        <v>45438</v>
      </c>
      <c r="D4466">
        <v>72</v>
      </c>
      <c r="E4466" t="s">
        <v>39</v>
      </c>
      <c r="F4466" t="s">
        <v>77</v>
      </c>
      <c r="G4466" t="s">
        <v>187</v>
      </c>
      <c r="H4466">
        <v>2</v>
      </c>
      <c r="I4466" t="s">
        <v>45</v>
      </c>
      <c r="J4466" t="s">
        <v>63</v>
      </c>
      <c r="K4466" t="s">
        <v>44</v>
      </c>
      <c r="L4466" t="s">
        <v>42</v>
      </c>
      <c r="M4466" t="s">
        <v>180</v>
      </c>
      <c r="N4466" t="s">
        <v>47</v>
      </c>
      <c r="O4466" t="s">
        <v>89</v>
      </c>
      <c r="P4466" t="s">
        <v>49</v>
      </c>
      <c r="Q4466" t="s">
        <v>97</v>
      </c>
      <c r="R4466" s="6">
        <f>_xlfn.XLOOKUP(CleanedData[[#This Row],[Product]],'02_Lookup_Tables'!$A$2:$A$126,'02_Lookup_Tables'!$B$2:$B$126)</f>
        <v>24904.86</v>
      </c>
      <c r="S4466" t="str">
        <f>VLOOKUP(CleanedData[[#This Row],[Product]],'02_Lookup_Tables'!$H$2:$I$126,2,FALSE)</f>
        <v>Electronics</v>
      </c>
      <c r="T4466" t="str">
        <f>VLOOKUP(CleanedData[[#This Row],[Province]],'02_Lookup_Tables'!$D$2:$E$10,2, FALSE)</f>
        <v>Central Region</v>
      </c>
      <c r="U4466" t="str" cm="1">
        <f t="array" ref="U4466">_xlfn.IFS(CleanedData[[#This Row],[Purchase Amount]]&lt;500,"Low",
CleanedData[[#This Row],[Purchase Amount]]&lt;5000,"Medium",
TRUE,"High")</f>
        <v>High</v>
      </c>
      <c r="V4466" t="str">
        <f>TEXT(CleanedData[[#This Row],[Date]],"mmmm")</f>
        <v>May</v>
      </c>
      <c r="W4466" t="str">
        <f>"Q"&amp;ROUNDUP(MONTH(CleanedData[[#This Row],[Date]])/3,0)</f>
        <v>Q2</v>
      </c>
      <c r="X4466" t="str">
        <f>IF(CleanedData[[#This Row],[Purchase Amount]]&gt;=5000,"Yes","No")</f>
        <v>Yes</v>
      </c>
      <c r="Y4466">
        <f>IF(CleanedData[[#This Row],[Recommend]]="Yes",1,0)</f>
        <v>1</v>
      </c>
      <c r="Z4466" s="6">
        <f>CleanedData[[#This Row],[Purchase Amount]]*0.15</f>
        <v>3735.7289999999998</v>
      </c>
      <c r="AA4466" s="6">
        <f>CleanedData[[#This Row],[Purchase Amount]]*1.15</f>
        <v>28640.589</v>
      </c>
    </row>
    <row r="4467" spans="1:27" x14ac:dyDescent="0.3">
      <c r="A4467">
        <v>5402</v>
      </c>
      <c r="B4467" t="s">
        <v>4692</v>
      </c>
      <c r="C4467" s="1">
        <v>45395</v>
      </c>
      <c r="D4467">
        <v>32</v>
      </c>
      <c r="E4467" t="s">
        <v>39</v>
      </c>
      <c r="F4467" t="s">
        <v>83</v>
      </c>
      <c r="G4467" t="s">
        <v>291</v>
      </c>
      <c r="H4467">
        <v>5</v>
      </c>
      <c r="I4467" t="s">
        <v>45</v>
      </c>
      <c r="J4467" t="s">
        <v>43</v>
      </c>
      <c r="K4467" t="s">
        <v>44</v>
      </c>
      <c r="L4467" t="s">
        <v>42</v>
      </c>
      <c r="N4467" t="s">
        <v>57</v>
      </c>
      <c r="O4467" t="s">
        <v>134</v>
      </c>
      <c r="P4467" t="s">
        <v>8646</v>
      </c>
      <c r="Q4467" t="s">
        <v>58</v>
      </c>
      <c r="R4467" s="6">
        <f>_xlfn.XLOOKUP(CleanedData[[#This Row],[Product]],'02_Lookup_Tables'!$A$2:$A$126,'02_Lookup_Tables'!$B$2:$B$126)</f>
        <v>1171.25</v>
      </c>
      <c r="S4467" t="str">
        <f>VLOOKUP(CleanedData[[#This Row],[Product]],'02_Lookup_Tables'!$H$2:$I$126,2,FALSE)</f>
        <v>Toys &amp; Games</v>
      </c>
      <c r="T4467" t="str">
        <f>VLOOKUP(CleanedData[[#This Row],[Province]],'02_Lookup_Tables'!$D$2:$E$10,2, FALSE)</f>
        <v>Western Region</v>
      </c>
      <c r="U4467" t="str" cm="1">
        <f t="array" ref="U4467">_xlfn.IFS(CleanedData[[#This Row],[Purchase Amount]]&lt;500,"Low",
CleanedData[[#This Row],[Purchase Amount]]&lt;5000,"Medium",
TRUE,"High")</f>
        <v>Medium</v>
      </c>
      <c r="V4467" t="str">
        <f>TEXT(CleanedData[[#This Row],[Date]],"mmmm")</f>
        <v>April</v>
      </c>
      <c r="W4467" t="str">
        <f>"Q"&amp;ROUNDUP(MONTH(CleanedData[[#This Row],[Date]])/3,0)</f>
        <v>Q2</v>
      </c>
      <c r="X4467" t="str">
        <f>IF(CleanedData[[#This Row],[Purchase Amount]]&gt;=5000,"Yes","No")</f>
        <v>No</v>
      </c>
      <c r="Y4467">
        <f>IF(CleanedData[[#This Row],[Recommend]]="Yes",1,0)</f>
        <v>1</v>
      </c>
      <c r="Z4467" s="6">
        <f>CleanedData[[#This Row],[Purchase Amount]]*0.15</f>
        <v>175.6875</v>
      </c>
      <c r="AA4467" s="6">
        <f>CleanedData[[#This Row],[Purchase Amount]]*1.15</f>
        <v>1346.9375</v>
      </c>
    </row>
    <row r="4468" spans="1:27" x14ac:dyDescent="0.3">
      <c r="A4468">
        <v>5404</v>
      </c>
      <c r="B4468" t="s">
        <v>4693</v>
      </c>
      <c r="C4468" s="1">
        <v>45721</v>
      </c>
      <c r="D4468">
        <v>65</v>
      </c>
      <c r="E4468" t="s">
        <v>60</v>
      </c>
      <c r="F4468" t="s">
        <v>83</v>
      </c>
      <c r="G4468" t="s">
        <v>296</v>
      </c>
      <c r="H4468">
        <v>4</v>
      </c>
      <c r="I4468" t="s">
        <v>45</v>
      </c>
      <c r="J4468" t="s">
        <v>54</v>
      </c>
      <c r="K4468" t="s">
        <v>44</v>
      </c>
      <c r="L4468" t="s">
        <v>42</v>
      </c>
      <c r="M4468" t="s">
        <v>190</v>
      </c>
      <c r="N4468" t="s">
        <v>96</v>
      </c>
      <c r="O4468" t="s">
        <v>89</v>
      </c>
      <c r="P4468" t="s">
        <v>70</v>
      </c>
      <c r="Q4468" t="s">
        <v>97</v>
      </c>
      <c r="R4468" s="6">
        <f>_xlfn.XLOOKUP(CleanedData[[#This Row],[Product]],'02_Lookup_Tables'!$A$2:$A$126,'02_Lookup_Tables'!$B$2:$B$126)</f>
        <v>657.5</v>
      </c>
      <c r="S4468" t="str">
        <f>VLOOKUP(CleanedData[[#This Row],[Product]],'02_Lookup_Tables'!$H$2:$I$126,2,FALSE)</f>
        <v>Home Devices</v>
      </c>
      <c r="T4468" t="str">
        <f>VLOOKUP(CleanedData[[#This Row],[Province]],'02_Lookup_Tables'!$D$2:$E$10,2, FALSE)</f>
        <v>Western Region</v>
      </c>
      <c r="U4468" t="str" cm="1">
        <f t="array" ref="U4468">_xlfn.IFS(CleanedData[[#This Row],[Purchase Amount]]&lt;500,"Low",
CleanedData[[#This Row],[Purchase Amount]]&lt;5000,"Medium",
TRUE,"High")</f>
        <v>Medium</v>
      </c>
      <c r="V4468" t="str">
        <f>TEXT(CleanedData[[#This Row],[Date]],"mmmm")</f>
        <v>March</v>
      </c>
      <c r="W4468" t="str">
        <f>"Q"&amp;ROUNDUP(MONTH(CleanedData[[#This Row],[Date]])/3,0)</f>
        <v>Q1</v>
      </c>
      <c r="X4468" t="str">
        <f>IF(CleanedData[[#This Row],[Purchase Amount]]&gt;=5000,"Yes","No")</f>
        <v>No</v>
      </c>
      <c r="Y4468">
        <f>IF(CleanedData[[#This Row],[Recommend]]="Yes",1,0)</f>
        <v>1</v>
      </c>
      <c r="Z4468" s="6">
        <f>CleanedData[[#This Row],[Purchase Amount]]*0.15</f>
        <v>98.625</v>
      </c>
      <c r="AA4468" s="6">
        <f>CleanedData[[#This Row],[Purchase Amount]]*1.15</f>
        <v>756.12499999999989</v>
      </c>
    </row>
    <row r="4469" spans="1:27" x14ac:dyDescent="0.3">
      <c r="A4469">
        <v>5405</v>
      </c>
      <c r="B4469" t="s">
        <v>4694</v>
      </c>
      <c r="C4469" s="1">
        <v>45956</v>
      </c>
      <c r="D4469">
        <v>40</v>
      </c>
      <c r="E4469" t="s">
        <v>39</v>
      </c>
      <c r="F4469" t="s">
        <v>40</v>
      </c>
      <c r="G4469" t="s">
        <v>501</v>
      </c>
      <c r="H4469">
        <v>1</v>
      </c>
      <c r="I4469" t="s">
        <v>42</v>
      </c>
      <c r="J4469" t="s">
        <v>69</v>
      </c>
      <c r="K4469" t="s">
        <v>64</v>
      </c>
      <c r="L4469" t="s">
        <v>42</v>
      </c>
      <c r="M4469" t="s">
        <v>151</v>
      </c>
      <c r="N4469" t="s">
        <v>80</v>
      </c>
      <c r="O4469" t="s">
        <v>89</v>
      </c>
      <c r="P4469" t="s">
        <v>49</v>
      </c>
      <c r="Q4469" t="s">
        <v>81</v>
      </c>
      <c r="R4469" s="6">
        <f>_xlfn.XLOOKUP(CleanedData[[#This Row],[Product]],'02_Lookup_Tables'!$A$2:$A$126,'02_Lookup_Tables'!$B$2:$B$126)</f>
        <v>1482.94</v>
      </c>
      <c r="S4469" t="str">
        <f>VLOOKUP(CleanedData[[#This Row],[Product]],'02_Lookup_Tables'!$H$2:$I$126,2,FALSE)</f>
        <v>Home Devices</v>
      </c>
      <c r="T4469" t="str">
        <f>VLOOKUP(CleanedData[[#This Row],[Province]],'02_Lookup_Tables'!$D$2:$E$10,2, FALSE)</f>
        <v>Northern Region</v>
      </c>
      <c r="U4469" t="str" cm="1">
        <f t="array" ref="U4469">_xlfn.IFS(CleanedData[[#This Row],[Purchase Amount]]&lt;500,"Low",
CleanedData[[#This Row],[Purchase Amount]]&lt;5000,"Medium",
TRUE,"High")</f>
        <v>Medium</v>
      </c>
      <c r="V4469" t="str">
        <f>TEXT(CleanedData[[#This Row],[Date]],"mmmm")</f>
        <v>October</v>
      </c>
      <c r="W4469" t="str">
        <f>"Q"&amp;ROUNDUP(MONTH(CleanedData[[#This Row],[Date]])/3,0)</f>
        <v>Q4</v>
      </c>
      <c r="X4469" t="str">
        <f>IF(CleanedData[[#This Row],[Purchase Amount]]&gt;=5000,"Yes","No")</f>
        <v>No</v>
      </c>
      <c r="Y4469">
        <f>IF(CleanedData[[#This Row],[Recommend]]="Yes",1,0)</f>
        <v>0</v>
      </c>
      <c r="Z4469" s="6">
        <f>CleanedData[[#This Row],[Purchase Amount]]*0.15</f>
        <v>222.441</v>
      </c>
      <c r="AA4469" s="6">
        <f>CleanedData[[#This Row],[Purchase Amount]]*1.15</f>
        <v>1705.3809999999999</v>
      </c>
    </row>
    <row r="4470" spans="1:27" x14ac:dyDescent="0.3">
      <c r="A4470">
        <v>5406</v>
      </c>
      <c r="B4470" t="s">
        <v>4695</v>
      </c>
      <c r="C4470" s="1">
        <v>45766</v>
      </c>
      <c r="D4470">
        <v>72</v>
      </c>
      <c r="E4470" t="s">
        <v>52</v>
      </c>
      <c r="F4470" t="s">
        <v>61</v>
      </c>
      <c r="G4470" t="s">
        <v>227</v>
      </c>
      <c r="H4470">
        <v>2</v>
      </c>
      <c r="I4470" t="s">
        <v>42</v>
      </c>
      <c r="J4470" t="s">
        <v>69</v>
      </c>
      <c r="K4470" t="s">
        <v>44</v>
      </c>
      <c r="L4470" t="s">
        <v>42</v>
      </c>
      <c r="M4470" t="s">
        <v>112</v>
      </c>
      <c r="N4470" t="s">
        <v>47</v>
      </c>
      <c r="O4470" t="s">
        <v>48</v>
      </c>
      <c r="P4470" t="s">
        <v>49</v>
      </c>
      <c r="Q4470" t="s">
        <v>97</v>
      </c>
      <c r="R4470" s="6">
        <f>_xlfn.XLOOKUP(CleanedData[[#This Row],[Product]],'02_Lookup_Tables'!$A$2:$A$126,'02_Lookup_Tables'!$B$2:$B$126)</f>
        <v>22574.95</v>
      </c>
      <c r="S4470" t="str">
        <f>VLOOKUP(CleanedData[[#This Row],[Product]],'02_Lookup_Tables'!$H$2:$I$126,2,FALSE)</f>
        <v>Electronics</v>
      </c>
      <c r="T4470" t="str">
        <f>VLOOKUP(CleanedData[[#This Row],[Province]],'02_Lookup_Tables'!$D$2:$E$10,2, FALSE)</f>
        <v>Southern Region</v>
      </c>
      <c r="U4470" t="str" cm="1">
        <f t="array" ref="U4470">_xlfn.IFS(CleanedData[[#This Row],[Purchase Amount]]&lt;500,"Low",
CleanedData[[#This Row],[Purchase Amount]]&lt;5000,"Medium",
TRUE,"High")</f>
        <v>High</v>
      </c>
      <c r="V4470" t="str">
        <f>TEXT(CleanedData[[#This Row],[Date]],"mmmm")</f>
        <v>April</v>
      </c>
      <c r="W4470" t="str">
        <f>"Q"&amp;ROUNDUP(MONTH(CleanedData[[#This Row],[Date]])/3,0)</f>
        <v>Q2</v>
      </c>
      <c r="X4470" t="str">
        <f>IF(CleanedData[[#This Row],[Purchase Amount]]&gt;=5000,"Yes","No")</f>
        <v>Yes</v>
      </c>
      <c r="Y4470">
        <f>IF(CleanedData[[#This Row],[Recommend]]="Yes",1,0)</f>
        <v>0</v>
      </c>
      <c r="Z4470" s="6">
        <f>CleanedData[[#This Row],[Purchase Amount]]*0.15</f>
        <v>3386.2424999999998</v>
      </c>
      <c r="AA4470" s="6">
        <f>CleanedData[[#This Row],[Purchase Amount]]*1.15</f>
        <v>25961.192499999997</v>
      </c>
    </row>
    <row r="4471" spans="1:27" x14ac:dyDescent="0.3">
      <c r="A4471">
        <v>5407</v>
      </c>
      <c r="B4471" t="s">
        <v>4696</v>
      </c>
      <c r="C4471" s="1">
        <v>45676</v>
      </c>
      <c r="D4471">
        <v>54</v>
      </c>
      <c r="E4471" t="s">
        <v>39</v>
      </c>
      <c r="F4471" t="s">
        <v>68</v>
      </c>
      <c r="G4471" t="s">
        <v>128</v>
      </c>
      <c r="H4471">
        <v>2</v>
      </c>
      <c r="I4471" t="s">
        <v>42</v>
      </c>
      <c r="J4471" t="s">
        <v>43</v>
      </c>
      <c r="K4471" t="s">
        <v>55</v>
      </c>
      <c r="L4471" t="s">
        <v>42</v>
      </c>
      <c r="M4471" t="s">
        <v>231</v>
      </c>
      <c r="N4471" t="s">
        <v>47</v>
      </c>
      <c r="O4471" t="s">
        <v>89</v>
      </c>
      <c r="P4471" t="s">
        <v>49</v>
      </c>
      <c r="Q4471" t="s">
        <v>93</v>
      </c>
      <c r="R4471" s="6">
        <f>_xlfn.XLOOKUP(CleanedData[[#This Row],[Product]],'02_Lookup_Tables'!$A$2:$A$126,'02_Lookup_Tables'!$B$2:$B$126)</f>
        <v>3747.26</v>
      </c>
      <c r="S4471" t="str">
        <f>VLOOKUP(CleanedData[[#This Row],[Product]],'02_Lookup_Tables'!$H$2:$I$126,2,FALSE)</f>
        <v>Apparel</v>
      </c>
      <c r="T4471" t="str">
        <f>VLOOKUP(CleanedData[[#This Row],[Province]],'02_Lookup_Tables'!$D$2:$E$10,2, FALSE)</f>
        <v>Northern Region</v>
      </c>
      <c r="U4471" t="str" cm="1">
        <f t="array" ref="U4471">_xlfn.IFS(CleanedData[[#This Row],[Purchase Amount]]&lt;500,"Low",
CleanedData[[#This Row],[Purchase Amount]]&lt;5000,"Medium",
TRUE,"High")</f>
        <v>Medium</v>
      </c>
      <c r="V4471" t="str">
        <f>TEXT(CleanedData[[#This Row],[Date]],"mmmm")</f>
        <v>January</v>
      </c>
      <c r="W4471" t="str">
        <f>"Q"&amp;ROUNDUP(MONTH(CleanedData[[#This Row],[Date]])/3,0)</f>
        <v>Q1</v>
      </c>
      <c r="X4471" t="str">
        <f>IF(CleanedData[[#This Row],[Purchase Amount]]&gt;=5000,"Yes","No")</f>
        <v>No</v>
      </c>
      <c r="Y4471">
        <f>IF(CleanedData[[#This Row],[Recommend]]="Yes",1,0)</f>
        <v>0</v>
      </c>
      <c r="Z4471" s="6">
        <f>CleanedData[[#This Row],[Purchase Amount]]*0.15</f>
        <v>562.08900000000006</v>
      </c>
      <c r="AA4471" s="6">
        <f>CleanedData[[#This Row],[Purchase Amount]]*1.15</f>
        <v>4309.3490000000002</v>
      </c>
    </row>
    <row r="4472" spans="1:27" x14ac:dyDescent="0.3">
      <c r="A4472">
        <v>5408</v>
      </c>
      <c r="B4472" t="s">
        <v>4697</v>
      </c>
      <c r="C4472" s="1">
        <v>45535</v>
      </c>
      <c r="D4472">
        <v>70</v>
      </c>
      <c r="E4472" t="s">
        <v>39</v>
      </c>
      <c r="F4472" t="s">
        <v>61</v>
      </c>
      <c r="G4472" t="s">
        <v>227</v>
      </c>
      <c r="H4472">
        <v>3</v>
      </c>
      <c r="I4472" t="s">
        <v>45</v>
      </c>
      <c r="J4472" t="s">
        <v>74</v>
      </c>
      <c r="K4472" t="s">
        <v>44</v>
      </c>
      <c r="L4472" t="s">
        <v>45</v>
      </c>
      <c r="M4472" t="s">
        <v>147</v>
      </c>
      <c r="N4472" t="s">
        <v>48</v>
      </c>
      <c r="O4472" t="s">
        <v>148</v>
      </c>
      <c r="P4472" t="s">
        <v>49</v>
      </c>
      <c r="Q4472" t="s">
        <v>97</v>
      </c>
      <c r="R4472" s="6">
        <f>_xlfn.XLOOKUP(CleanedData[[#This Row],[Product]],'02_Lookup_Tables'!$A$2:$A$126,'02_Lookup_Tables'!$B$2:$B$126)</f>
        <v>22574.95</v>
      </c>
      <c r="S4472" t="str">
        <f>VLOOKUP(CleanedData[[#This Row],[Product]],'02_Lookup_Tables'!$H$2:$I$126,2,FALSE)</f>
        <v>Electronics</v>
      </c>
      <c r="T4472" t="str">
        <f>VLOOKUP(CleanedData[[#This Row],[Province]],'02_Lookup_Tables'!$D$2:$E$10,2, FALSE)</f>
        <v>Southern Region</v>
      </c>
      <c r="U4472" t="str" cm="1">
        <f t="array" ref="U4472">_xlfn.IFS(CleanedData[[#This Row],[Purchase Amount]]&lt;500,"Low",
CleanedData[[#This Row],[Purchase Amount]]&lt;5000,"Medium",
TRUE,"High")</f>
        <v>High</v>
      </c>
      <c r="V4472" t="str">
        <f>TEXT(CleanedData[[#This Row],[Date]],"mmmm")</f>
        <v>August</v>
      </c>
      <c r="W4472" t="str">
        <f>"Q"&amp;ROUNDUP(MONTH(CleanedData[[#This Row],[Date]])/3,0)</f>
        <v>Q3</v>
      </c>
      <c r="X4472" t="str">
        <f>IF(CleanedData[[#This Row],[Purchase Amount]]&gt;=5000,"Yes","No")</f>
        <v>Yes</v>
      </c>
      <c r="Y4472">
        <f>IF(CleanedData[[#This Row],[Recommend]]="Yes",1,0)</f>
        <v>1</v>
      </c>
      <c r="Z4472" s="6">
        <f>CleanedData[[#This Row],[Purchase Amount]]*0.15</f>
        <v>3386.2424999999998</v>
      </c>
      <c r="AA4472" s="6">
        <f>CleanedData[[#This Row],[Purchase Amount]]*1.15</f>
        <v>25961.192499999997</v>
      </c>
    </row>
    <row r="4473" spans="1:27" x14ac:dyDescent="0.3">
      <c r="A4473">
        <v>5409</v>
      </c>
      <c r="B4473" t="s">
        <v>4698</v>
      </c>
      <c r="C4473" s="1">
        <v>45944</v>
      </c>
      <c r="D4473">
        <v>21</v>
      </c>
      <c r="E4473" t="s">
        <v>39</v>
      </c>
      <c r="F4473" t="s">
        <v>68</v>
      </c>
      <c r="G4473" t="s">
        <v>182</v>
      </c>
      <c r="H4473">
        <v>2</v>
      </c>
      <c r="I4473" t="s">
        <v>42</v>
      </c>
      <c r="J4473" t="s">
        <v>43</v>
      </c>
      <c r="K4473" t="s">
        <v>64</v>
      </c>
      <c r="L4473" t="s">
        <v>45</v>
      </c>
      <c r="M4473" t="s">
        <v>175</v>
      </c>
      <c r="N4473" t="s">
        <v>47</v>
      </c>
      <c r="O4473" t="s">
        <v>89</v>
      </c>
      <c r="P4473" t="s">
        <v>49</v>
      </c>
      <c r="Q4473" t="s">
        <v>66</v>
      </c>
      <c r="R4473" s="6">
        <f>_xlfn.XLOOKUP(CleanedData[[#This Row],[Product]],'02_Lookup_Tables'!$A$2:$A$126,'02_Lookup_Tables'!$B$2:$B$126)</f>
        <v>3715.65</v>
      </c>
      <c r="S4473" t="str">
        <f>VLOOKUP(CleanedData[[#This Row],[Product]],'02_Lookup_Tables'!$H$2:$I$126,2,FALSE)</f>
        <v>Home Devices</v>
      </c>
      <c r="T4473" t="str">
        <f>VLOOKUP(CleanedData[[#This Row],[Province]],'02_Lookup_Tables'!$D$2:$E$10,2, FALSE)</f>
        <v>Northern Region</v>
      </c>
      <c r="U4473" t="str" cm="1">
        <f t="array" ref="U4473">_xlfn.IFS(CleanedData[[#This Row],[Purchase Amount]]&lt;500,"Low",
CleanedData[[#This Row],[Purchase Amount]]&lt;5000,"Medium",
TRUE,"High")</f>
        <v>Medium</v>
      </c>
      <c r="V4473" t="str">
        <f>TEXT(CleanedData[[#This Row],[Date]],"mmmm")</f>
        <v>October</v>
      </c>
      <c r="W4473" t="str">
        <f>"Q"&amp;ROUNDUP(MONTH(CleanedData[[#This Row],[Date]])/3,0)</f>
        <v>Q4</v>
      </c>
      <c r="X4473" t="str">
        <f>IF(CleanedData[[#This Row],[Purchase Amount]]&gt;=5000,"Yes","No")</f>
        <v>No</v>
      </c>
      <c r="Y4473">
        <f>IF(CleanedData[[#This Row],[Recommend]]="Yes",1,0)</f>
        <v>0</v>
      </c>
      <c r="Z4473" s="6">
        <f>CleanedData[[#This Row],[Purchase Amount]]*0.15</f>
        <v>557.34749999999997</v>
      </c>
      <c r="AA4473" s="6">
        <f>CleanedData[[#This Row],[Purchase Amount]]*1.15</f>
        <v>4272.9974999999995</v>
      </c>
    </row>
    <row r="4474" spans="1:27" x14ac:dyDescent="0.3">
      <c r="A4474">
        <v>5410</v>
      </c>
      <c r="B4474" t="s">
        <v>4699</v>
      </c>
      <c r="C4474" s="1">
        <v>45948</v>
      </c>
      <c r="D4474">
        <v>42</v>
      </c>
      <c r="E4474" t="s">
        <v>52</v>
      </c>
      <c r="F4474" t="s">
        <v>40</v>
      </c>
      <c r="G4474" t="s">
        <v>142</v>
      </c>
      <c r="H4474">
        <v>5</v>
      </c>
      <c r="I4474" t="s">
        <v>42</v>
      </c>
      <c r="J4474" t="s">
        <v>43</v>
      </c>
      <c r="K4474" t="s">
        <v>44</v>
      </c>
      <c r="L4474" t="s">
        <v>45</v>
      </c>
      <c r="N4474" t="s">
        <v>57</v>
      </c>
      <c r="O4474" t="s">
        <v>134</v>
      </c>
      <c r="P4474" t="s">
        <v>8646</v>
      </c>
      <c r="Q4474" t="s">
        <v>81</v>
      </c>
      <c r="R4474" s="6">
        <f>_xlfn.XLOOKUP(CleanedData[[#This Row],[Product]],'02_Lookup_Tables'!$A$2:$A$126,'02_Lookup_Tables'!$B$2:$B$126)</f>
        <v>44114.21</v>
      </c>
      <c r="S4474" t="str">
        <f>VLOOKUP(CleanedData[[#This Row],[Product]],'02_Lookup_Tables'!$H$2:$I$126,2,FALSE)</f>
        <v>Electronics</v>
      </c>
      <c r="T4474" t="str">
        <f>VLOOKUP(CleanedData[[#This Row],[Province]],'02_Lookup_Tables'!$D$2:$E$10,2, FALSE)</f>
        <v>Northern Region</v>
      </c>
      <c r="U4474" t="str" cm="1">
        <f t="array" ref="U4474">_xlfn.IFS(CleanedData[[#This Row],[Purchase Amount]]&lt;500,"Low",
CleanedData[[#This Row],[Purchase Amount]]&lt;5000,"Medium",
TRUE,"High")</f>
        <v>High</v>
      </c>
      <c r="V4474" t="str">
        <f>TEXT(CleanedData[[#This Row],[Date]],"mmmm")</f>
        <v>October</v>
      </c>
      <c r="W4474" t="str">
        <f>"Q"&amp;ROUNDUP(MONTH(CleanedData[[#This Row],[Date]])/3,0)</f>
        <v>Q4</v>
      </c>
      <c r="X4474" t="str">
        <f>IF(CleanedData[[#This Row],[Purchase Amount]]&gt;=5000,"Yes","No")</f>
        <v>Yes</v>
      </c>
      <c r="Y4474">
        <f>IF(CleanedData[[#This Row],[Recommend]]="Yes",1,0)</f>
        <v>0</v>
      </c>
      <c r="Z4474" s="6">
        <f>CleanedData[[#This Row],[Purchase Amount]]*0.15</f>
        <v>6617.1314999999995</v>
      </c>
      <c r="AA4474" s="6">
        <f>CleanedData[[#This Row],[Purchase Amount]]*1.15</f>
        <v>50731.341499999995</v>
      </c>
    </row>
    <row r="4475" spans="1:27" x14ac:dyDescent="0.3">
      <c r="A4475">
        <v>5412</v>
      </c>
      <c r="B4475" t="s">
        <v>4700</v>
      </c>
      <c r="C4475" s="1">
        <v>45981</v>
      </c>
      <c r="D4475">
        <v>58</v>
      </c>
      <c r="E4475" t="s">
        <v>60</v>
      </c>
      <c r="F4475" t="s">
        <v>125</v>
      </c>
      <c r="G4475" t="s">
        <v>286</v>
      </c>
      <c r="H4475">
        <v>1</v>
      </c>
      <c r="I4475" t="s">
        <v>42</v>
      </c>
      <c r="J4475" t="s">
        <v>69</v>
      </c>
      <c r="K4475" t="s">
        <v>64</v>
      </c>
      <c r="L4475" t="s">
        <v>45</v>
      </c>
      <c r="M4475" t="s">
        <v>180</v>
      </c>
      <c r="N4475" t="s">
        <v>80</v>
      </c>
      <c r="O4475" t="s">
        <v>89</v>
      </c>
      <c r="P4475" t="s">
        <v>49</v>
      </c>
      <c r="Q4475" t="s">
        <v>50</v>
      </c>
      <c r="R4475" s="6">
        <f>_xlfn.XLOOKUP(CleanedData[[#This Row],[Product]],'02_Lookup_Tables'!$A$2:$A$126,'02_Lookup_Tables'!$B$2:$B$126)</f>
        <v>1907.49</v>
      </c>
      <c r="S4475" t="str">
        <f>VLOOKUP(CleanedData[[#This Row],[Product]],'02_Lookup_Tables'!$H$2:$I$126,2,FALSE)</f>
        <v>Accessories</v>
      </c>
      <c r="T4475" t="str">
        <f>VLOOKUP(CleanedData[[#This Row],[Province]],'02_Lookup_Tables'!$D$2:$E$10,2, FALSE)</f>
        <v>Western Region</v>
      </c>
      <c r="U4475" t="str" cm="1">
        <f t="array" ref="U4475">_xlfn.IFS(CleanedData[[#This Row],[Purchase Amount]]&lt;500,"Low",
CleanedData[[#This Row],[Purchase Amount]]&lt;5000,"Medium",
TRUE,"High")</f>
        <v>Medium</v>
      </c>
      <c r="V4475" t="str">
        <f>TEXT(CleanedData[[#This Row],[Date]],"mmmm")</f>
        <v>November</v>
      </c>
      <c r="W4475" t="str">
        <f>"Q"&amp;ROUNDUP(MONTH(CleanedData[[#This Row],[Date]])/3,0)</f>
        <v>Q4</v>
      </c>
      <c r="X4475" t="str">
        <f>IF(CleanedData[[#This Row],[Purchase Amount]]&gt;=5000,"Yes","No")</f>
        <v>No</v>
      </c>
      <c r="Y4475">
        <f>IF(CleanedData[[#This Row],[Recommend]]="Yes",1,0)</f>
        <v>0</v>
      </c>
      <c r="Z4475" s="6">
        <f>CleanedData[[#This Row],[Purchase Amount]]*0.15</f>
        <v>286.12349999999998</v>
      </c>
      <c r="AA4475" s="6">
        <f>CleanedData[[#This Row],[Purchase Amount]]*1.15</f>
        <v>2193.6134999999999</v>
      </c>
    </row>
    <row r="4476" spans="1:27" x14ac:dyDescent="0.3">
      <c r="A4476">
        <v>5413</v>
      </c>
      <c r="B4476" t="s">
        <v>4701</v>
      </c>
      <c r="C4476" s="1">
        <v>45565</v>
      </c>
      <c r="D4476">
        <v>37</v>
      </c>
      <c r="E4476" t="s">
        <v>52</v>
      </c>
      <c r="F4476" t="s">
        <v>72</v>
      </c>
      <c r="G4476" t="s">
        <v>280</v>
      </c>
      <c r="H4476">
        <v>3</v>
      </c>
      <c r="I4476" t="s">
        <v>45</v>
      </c>
      <c r="J4476" t="s">
        <v>43</v>
      </c>
      <c r="K4476" t="s">
        <v>44</v>
      </c>
      <c r="L4476" t="s">
        <v>45</v>
      </c>
      <c r="M4476" t="s">
        <v>156</v>
      </c>
      <c r="N4476" t="s">
        <v>48</v>
      </c>
      <c r="O4476" t="s">
        <v>148</v>
      </c>
      <c r="P4476" t="s">
        <v>49</v>
      </c>
      <c r="Q4476" t="s">
        <v>81</v>
      </c>
      <c r="R4476" s="6">
        <f>_xlfn.XLOOKUP(CleanedData[[#This Row],[Product]],'02_Lookup_Tables'!$A$2:$A$126,'02_Lookup_Tables'!$B$2:$B$126)</f>
        <v>759.97</v>
      </c>
      <c r="S4476" t="str">
        <f>VLOOKUP(CleanedData[[#This Row],[Product]],'02_Lookup_Tables'!$H$2:$I$126,2,FALSE)</f>
        <v>Apparel</v>
      </c>
      <c r="T4476" t="str">
        <f>VLOOKUP(CleanedData[[#This Row],[Province]],'02_Lookup_Tables'!$D$2:$E$10,2, FALSE)</f>
        <v>Central Region</v>
      </c>
      <c r="U4476" t="str" cm="1">
        <f t="array" ref="U4476">_xlfn.IFS(CleanedData[[#This Row],[Purchase Amount]]&lt;500,"Low",
CleanedData[[#This Row],[Purchase Amount]]&lt;5000,"Medium",
TRUE,"High")</f>
        <v>Medium</v>
      </c>
      <c r="V4476" t="str">
        <f>TEXT(CleanedData[[#This Row],[Date]],"mmmm")</f>
        <v>September</v>
      </c>
      <c r="W4476" t="str">
        <f>"Q"&amp;ROUNDUP(MONTH(CleanedData[[#This Row],[Date]])/3,0)</f>
        <v>Q3</v>
      </c>
      <c r="X4476" t="str">
        <f>IF(CleanedData[[#This Row],[Purchase Amount]]&gt;=5000,"Yes","No")</f>
        <v>No</v>
      </c>
      <c r="Y4476">
        <f>IF(CleanedData[[#This Row],[Recommend]]="Yes",1,0)</f>
        <v>1</v>
      </c>
      <c r="Z4476" s="6">
        <f>CleanedData[[#This Row],[Purchase Amount]]*0.15</f>
        <v>113.99550000000001</v>
      </c>
      <c r="AA4476" s="6">
        <f>CleanedData[[#This Row],[Purchase Amount]]*1.15</f>
        <v>873.96550000000002</v>
      </c>
    </row>
    <row r="4477" spans="1:27" x14ac:dyDescent="0.3">
      <c r="A4477">
        <v>5414</v>
      </c>
      <c r="B4477" t="s">
        <v>4702</v>
      </c>
      <c r="C4477" s="1">
        <v>45862</v>
      </c>
      <c r="D4477">
        <v>33</v>
      </c>
      <c r="E4477" t="s">
        <v>60</v>
      </c>
      <c r="F4477" t="s">
        <v>61</v>
      </c>
      <c r="G4477" t="s">
        <v>155</v>
      </c>
      <c r="H4477">
        <v>2</v>
      </c>
      <c r="I4477" t="s">
        <v>45</v>
      </c>
      <c r="J4477" t="s">
        <v>43</v>
      </c>
      <c r="K4477" t="s">
        <v>44</v>
      </c>
      <c r="L4477" t="s">
        <v>42</v>
      </c>
      <c r="N4477" t="s">
        <v>47</v>
      </c>
      <c r="O4477" t="s">
        <v>134</v>
      </c>
      <c r="P4477" t="s">
        <v>8646</v>
      </c>
      <c r="Q4477" t="s">
        <v>58</v>
      </c>
      <c r="R4477" s="6">
        <f>_xlfn.XLOOKUP(CleanedData[[#This Row],[Product]],'02_Lookup_Tables'!$A$2:$A$126,'02_Lookup_Tables'!$B$2:$B$126)</f>
        <v>1355.08</v>
      </c>
      <c r="S4477" t="str">
        <f>VLOOKUP(CleanedData[[#This Row],[Product]],'02_Lookup_Tables'!$H$2:$I$126,2,FALSE)</f>
        <v>Sports &amp; Outdoors</v>
      </c>
      <c r="T4477" t="str">
        <f>VLOOKUP(CleanedData[[#This Row],[Province]],'02_Lookup_Tables'!$D$2:$E$10,2, FALSE)</f>
        <v>Southern Region</v>
      </c>
      <c r="U4477" t="str" cm="1">
        <f t="array" ref="U4477">_xlfn.IFS(CleanedData[[#This Row],[Purchase Amount]]&lt;500,"Low",
CleanedData[[#This Row],[Purchase Amount]]&lt;5000,"Medium",
TRUE,"High")</f>
        <v>Medium</v>
      </c>
      <c r="V4477" t="str">
        <f>TEXT(CleanedData[[#This Row],[Date]],"mmmm")</f>
        <v>July</v>
      </c>
      <c r="W4477" t="str">
        <f>"Q"&amp;ROUNDUP(MONTH(CleanedData[[#This Row],[Date]])/3,0)</f>
        <v>Q3</v>
      </c>
      <c r="X4477" t="str">
        <f>IF(CleanedData[[#This Row],[Purchase Amount]]&gt;=5000,"Yes","No")</f>
        <v>No</v>
      </c>
      <c r="Y4477">
        <f>IF(CleanedData[[#This Row],[Recommend]]="Yes",1,0)</f>
        <v>1</v>
      </c>
      <c r="Z4477" s="6">
        <f>CleanedData[[#This Row],[Purchase Amount]]*0.15</f>
        <v>203.26199999999997</v>
      </c>
      <c r="AA4477" s="6">
        <f>CleanedData[[#This Row],[Purchase Amount]]*1.15</f>
        <v>1558.3419999999999</v>
      </c>
    </row>
    <row r="4478" spans="1:27" x14ac:dyDescent="0.3">
      <c r="A4478">
        <v>5415</v>
      </c>
      <c r="B4478" t="s">
        <v>4703</v>
      </c>
      <c r="C4478" s="1">
        <v>45313</v>
      </c>
      <c r="D4478">
        <v>35</v>
      </c>
      <c r="E4478" t="s">
        <v>60</v>
      </c>
      <c r="F4478" t="s">
        <v>83</v>
      </c>
      <c r="G4478" t="s">
        <v>546</v>
      </c>
      <c r="H4478">
        <v>4</v>
      </c>
      <c r="I4478" t="s">
        <v>45</v>
      </c>
      <c r="J4478" t="s">
        <v>54</v>
      </c>
      <c r="K4478" t="s">
        <v>64</v>
      </c>
      <c r="L4478" t="s">
        <v>42</v>
      </c>
      <c r="M4478" t="s">
        <v>123</v>
      </c>
      <c r="N4478" t="s">
        <v>96</v>
      </c>
      <c r="O4478" t="s">
        <v>89</v>
      </c>
      <c r="P4478" t="s">
        <v>70</v>
      </c>
      <c r="Q4478" t="s">
        <v>81</v>
      </c>
      <c r="R4478" s="6">
        <f>_xlfn.XLOOKUP(CleanedData[[#This Row],[Product]],'02_Lookup_Tables'!$A$2:$A$126,'02_Lookup_Tables'!$B$2:$B$126)</f>
        <v>1369.39</v>
      </c>
      <c r="S4478" t="str">
        <f>VLOOKUP(CleanedData[[#This Row],[Product]],'02_Lookup_Tables'!$H$2:$I$126,2,FALSE)</f>
        <v>Toys &amp; Games</v>
      </c>
      <c r="T4478" t="str">
        <f>VLOOKUP(CleanedData[[#This Row],[Province]],'02_Lookup_Tables'!$D$2:$E$10,2, FALSE)</f>
        <v>Western Region</v>
      </c>
      <c r="U4478" t="str" cm="1">
        <f t="array" ref="U4478">_xlfn.IFS(CleanedData[[#This Row],[Purchase Amount]]&lt;500,"Low",
CleanedData[[#This Row],[Purchase Amount]]&lt;5000,"Medium",
TRUE,"High")</f>
        <v>Medium</v>
      </c>
      <c r="V4478" t="str">
        <f>TEXT(CleanedData[[#This Row],[Date]],"mmmm")</f>
        <v>January</v>
      </c>
      <c r="W4478" t="str">
        <f>"Q"&amp;ROUNDUP(MONTH(CleanedData[[#This Row],[Date]])/3,0)</f>
        <v>Q1</v>
      </c>
      <c r="X4478" t="str">
        <f>IF(CleanedData[[#This Row],[Purchase Amount]]&gt;=5000,"Yes","No")</f>
        <v>No</v>
      </c>
      <c r="Y4478">
        <f>IF(CleanedData[[#This Row],[Recommend]]="Yes",1,0)</f>
        <v>1</v>
      </c>
      <c r="Z4478" s="6">
        <f>CleanedData[[#This Row],[Purchase Amount]]*0.15</f>
        <v>205.4085</v>
      </c>
      <c r="AA4478" s="6">
        <f>CleanedData[[#This Row],[Purchase Amount]]*1.15</f>
        <v>1574.7985000000001</v>
      </c>
    </row>
    <row r="4479" spans="1:27" x14ac:dyDescent="0.3">
      <c r="A4479">
        <v>5416</v>
      </c>
      <c r="B4479" t="s">
        <v>4704</v>
      </c>
      <c r="C4479" s="1">
        <v>45710</v>
      </c>
      <c r="D4479">
        <v>71</v>
      </c>
      <c r="E4479" t="s">
        <v>60</v>
      </c>
      <c r="F4479" t="s">
        <v>72</v>
      </c>
      <c r="G4479" t="s">
        <v>223</v>
      </c>
      <c r="H4479">
        <v>4</v>
      </c>
      <c r="I4479" t="s">
        <v>42</v>
      </c>
      <c r="J4479" t="s">
        <v>63</v>
      </c>
      <c r="K4479" t="s">
        <v>55</v>
      </c>
      <c r="L4479" t="s">
        <v>42</v>
      </c>
      <c r="M4479" t="s">
        <v>184</v>
      </c>
      <c r="N4479" t="s">
        <v>96</v>
      </c>
      <c r="O4479" t="s">
        <v>148</v>
      </c>
      <c r="P4479" t="s">
        <v>49</v>
      </c>
      <c r="Q4479" t="s">
        <v>97</v>
      </c>
      <c r="R4479" s="6">
        <f>_xlfn.XLOOKUP(CleanedData[[#This Row],[Product]],'02_Lookup_Tables'!$A$2:$A$126,'02_Lookup_Tables'!$B$2:$B$126)</f>
        <v>209.53</v>
      </c>
      <c r="S4479" t="str">
        <f>VLOOKUP(CleanedData[[#This Row],[Product]],'02_Lookup_Tables'!$H$2:$I$126,2,FALSE)</f>
        <v>Food</v>
      </c>
      <c r="T4479" t="str">
        <f>VLOOKUP(CleanedData[[#This Row],[Province]],'02_Lookup_Tables'!$D$2:$E$10,2, FALSE)</f>
        <v>Central Region</v>
      </c>
      <c r="U4479" t="str" cm="1">
        <f t="array" ref="U4479">_xlfn.IFS(CleanedData[[#This Row],[Purchase Amount]]&lt;500,"Low",
CleanedData[[#This Row],[Purchase Amount]]&lt;5000,"Medium",
TRUE,"High")</f>
        <v>Low</v>
      </c>
      <c r="V4479" t="str">
        <f>TEXT(CleanedData[[#This Row],[Date]],"mmmm")</f>
        <v>February</v>
      </c>
      <c r="W4479" t="str">
        <f>"Q"&amp;ROUNDUP(MONTH(CleanedData[[#This Row],[Date]])/3,0)</f>
        <v>Q1</v>
      </c>
      <c r="X4479" t="str">
        <f>IF(CleanedData[[#This Row],[Purchase Amount]]&gt;=5000,"Yes","No")</f>
        <v>No</v>
      </c>
      <c r="Y4479">
        <f>IF(CleanedData[[#This Row],[Recommend]]="Yes",1,0)</f>
        <v>0</v>
      </c>
      <c r="Z4479" s="6">
        <f>CleanedData[[#This Row],[Purchase Amount]]*0.15</f>
        <v>31.429499999999997</v>
      </c>
      <c r="AA4479" s="6">
        <f>CleanedData[[#This Row],[Purchase Amount]]*1.15</f>
        <v>240.95949999999999</v>
      </c>
    </row>
    <row r="4480" spans="1:27" x14ac:dyDescent="0.3">
      <c r="A4480">
        <v>5417</v>
      </c>
      <c r="B4480" t="s">
        <v>4705</v>
      </c>
      <c r="C4480" s="1">
        <v>45506</v>
      </c>
      <c r="D4480">
        <v>21</v>
      </c>
      <c r="E4480" t="s">
        <v>39</v>
      </c>
      <c r="F4480" t="s">
        <v>61</v>
      </c>
      <c r="G4480" t="s">
        <v>144</v>
      </c>
      <c r="H4480">
        <v>3</v>
      </c>
      <c r="I4480" t="s">
        <v>45</v>
      </c>
      <c r="J4480" t="s">
        <v>69</v>
      </c>
      <c r="K4480" t="s">
        <v>55</v>
      </c>
      <c r="L4480" t="s">
        <v>42</v>
      </c>
      <c r="M4480" t="s">
        <v>208</v>
      </c>
      <c r="N4480" t="s">
        <v>48</v>
      </c>
      <c r="O4480" t="s">
        <v>89</v>
      </c>
      <c r="P4480" t="s">
        <v>49</v>
      </c>
      <c r="Q4480" t="s">
        <v>66</v>
      </c>
      <c r="R4480" s="6">
        <f>_xlfn.XLOOKUP(CleanedData[[#This Row],[Product]],'02_Lookup_Tables'!$A$2:$A$126,'02_Lookup_Tables'!$B$2:$B$126)</f>
        <v>4455.18</v>
      </c>
      <c r="S4480" t="str">
        <f>VLOOKUP(CleanedData[[#This Row],[Product]],'02_Lookup_Tables'!$H$2:$I$126,2,FALSE)</f>
        <v>Sports &amp; Outdoors</v>
      </c>
      <c r="T4480" t="str">
        <f>VLOOKUP(CleanedData[[#This Row],[Province]],'02_Lookup_Tables'!$D$2:$E$10,2, FALSE)</f>
        <v>Southern Region</v>
      </c>
      <c r="U4480" t="str" cm="1">
        <f t="array" ref="U4480">_xlfn.IFS(CleanedData[[#This Row],[Purchase Amount]]&lt;500,"Low",
CleanedData[[#This Row],[Purchase Amount]]&lt;5000,"Medium",
TRUE,"High")</f>
        <v>Medium</v>
      </c>
      <c r="V4480" t="str">
        <f>TEXT(CleanedData[[#This Row],[Date]],"mmmm")</f>
        <v>August</v>
      </c>
      <c r="W4480" t="str">
        <f>"Q"&amp;ROUNDUP(MONTH(CleanedData[[#This Row],[Date]])/3,0)</f>
        <v>Q3</v>
      </c>
      <c r="X4480" t="str">
        <f>IF(CleanedData[[#This Row],[Purchase Amount]]&gt;=5000,"Yes","No")</f>
        <v>No</v>
      </c>
      <c r="Y4480">
        <f>IF(CleanedData[[#This Row],[Recommend]]="Yes",1,0)</f>
        <v>1</v>
      </c>
      <c r="Z4480" s="6">
        <f>CleanedData[[#This Row],[Purchase Amount]]*0.15</f>
        <v>668.27700000000004</v>
      </c>
      <c r="AA4480" s="6">
        <f>CleanedData[[#This Row],[Purchase Amount]]*1.15</f>
        <v>5123.4570000000003</v>
      </c>
    </row>
    <row r="4481" spans="1:27" x14ac:dyDescent="0.3">
      <c r="A4481">
        <v>5419</v>
      </c>
      <c r="B4481" t="s">
        <v>4706</v>
      </c>
      <c r="C4481" s="1">
        <v>45532</v>
      </c>
      <c r="D4481">
        <v>40</v>
      </c>
      <c r="E4481" t="s">
        <v>52</v>
      </c>
      <c r="F4481" t="s">
        <v>83</v>
      </c>
      <c r="G4481" t="s">
        <v>225</v>
      </c>
      <c r="H4481">
        <v>4</v>
      </c>
      <c r="I4481" t="s">
        <v>45</v>
      </c>
      <c r="J4481" t="s">
        <v>74</v>
      </c>
      <c r="K4481" t="s">
        <v>55</v>
      </c>
      <c r="L4481" t="s">
        <v>42</v>
      </c>
      <c r="M4481" t="s">
        <v>180</v>
      </c>
      <c r="N4481" t="s">
        <v>96</v>
      </c>
      <c r="O4481" t="s">
        <v>89</v>
      </c>
      <c r="P4481" t="s">
        <v>70</v>
      </c>
      <c r="Q4481" t="s">
        <v>81</v>
      </c>
      <c r="R4481" s="6">
        <f>_xlfn.XLOOKUP(CleanedData[[#This Row],[Product]],'02_Lookup_Tables'!$A$2:$A$126,'02_Lookup_Tables'!$B$2:$B$126)</f>
        <v>1094.3699999999999</v>
      </c>
      <c r="S4481" t="str">
        <f>VLOOKUP(CleanedData[[#This Row],[Product]],'02_Lookup_Tables'!$H$2:$I$126,2,FALSE)</f>
        <v>Apparel</v>
      </c>
      <c r="T4481" t="str">
        <f>VLOOKUP(CleanedData[[#This Row],[Province]],'02_Lookup_Tables'!$D$2:$E$10,2, FALSE)</f>
        <v>Western Region</v>
      </c>
      <c r="U4481" t="str" cm="1">
        <f t="array" ref="U4481">_xlfn.IFS(CleanedData[[#This Row],[Purchase Amount]]&lt;500,"Low",
CleanedData[[#This Row],[Purchase Amount]]&lt;5000,"Medium",
TRUE,"High")</f>
        <v>Medium</v>
      </c>
      <c r="V4481" t="str">
        <f>TEXT(CleanedData[[#This Row],[Date]],"mmmm")</f>
        <v>August</v>
      </c>
      <c r="W4481" t="str">
        <f>"Q"&amp;ROUNDUP(MONTH(CleanedData[[#This Row],[Date]])/3,0)</f>
        <v>Q3</v>
      </c>
      <c r="X4481" t="str">
        <f>IF(CleanedData[[#This Row],[Purchase Amount]]&gt;=5000,"Yes","No")</f>
        <v>No</v>
      </c>
      <c r="Y4481">
        <f>IF(CleanedData[[#This Row],[Recommend]]="Yes",1,0)</f>
        <v>1</v>
      </c>
      <c r="Z4481" s="6">
        <f>CleanedData[[#This Row],[Purchase Amount]]*0.15</f>
        <v>164.15549999999999</v>
      </c>
      <c r="AA4481" s="6">
        <f>CleanedData[[#This Row],[Purchase Amount]]*1.15</f>
        <v>1258.5254999999997</v>
      </c>
    </row>
    <row r="4482" spans="1:27" x14ac:dyDescent="0.3">
      <c r="A4482">
        <v>5420</v>
      </c>
      <c r="B4482" t="s">
        <v>4707</v>
      </c>
      <c r="C4482" s="1">
        <v>45397</v>
      </c>
      <c r="D4482">
        <v>53</v>
      </c>
      <c r="E4482" t="s">
        <v>52</v>
      </c>
      <c r="F4482" t="s">
        <v>77</v>
      </c>
      <c r="G4482" t="s">
        <v>155</v>
      </c>
      <c r="H4482">
        <v>2</v>
      </c>
      <c r="I4482" t="s">
        <v>42</v>
      </c>
      <c r="J4482" t="s">
        <v>74</v>
      </c>
      <c r="K4482" t="s">
        <v>55</v>
      </c>
      <c r="L4482" t="s">
        <v>45</v>
      </c>
      <c r="M4482" t="s">
        <v>136</v>
      </c>
      <c r="N4482" t="s">
        <v>47</v>
      </c>
      <c r="O4482" t="s">
        <v>89</v>
      </c>
      <c r="P4482" t="s">
        <v>49</v>
      </c>
      <c r="Q4482" t="s">
        <v>93</v>
      </c>
      <c r="R4482" s="6">
        <f>_xlfn.XLOOKUP(CleanedData[[#This Row],[Product]],'02_Lookup_Tables'!$A$2:$A$126,'02_Lookup_Tables'!$B$2:$B$126)</f>
        <v>1355.08</v>
      </c>
      <c r="S4482" t="str">
        <f>VLOOKUP(CleanedData[[#This Row],[Product]],'02_Lookup_Tables'!$H$2:$I$126,2,FALSE)</f>
        <v>Sports &amp; Outdoors</v>
      </c>
      <c r="T4482" t="str">
        <f>VLOOKUP(CleanedData[[#This Row],[Province]],'02_Lookup_Tables'!$D$2:$E$10,2, FALSE)</f>
        <v>Central Region</v>
      </c>
      <c r="U4482" t="str" cm="1">
        <f t="array" ref="U4482">_xlfn.IFS(CleanedData[[#This Row],[Purchase Amount]]&lt;500,"Low",
CleanedData[[#This Row],[Purchase Amount]]&lt;5000,"Medium",
TRUE,"High")</f>
        <v>Medium</v>
      </c>
      <c r="V4482" t="str">
        <f>TEXT(CleanedData[[#This Row],[Date]],"mmmm")</f>
        <v>April</v>
      </c>
      <c r="W4482" t="str">
        <f>"Q"&amp;ROUNDUP(MONTH(CleanedData[[#This Row],[Date]])/3,0)</f>
        <v>Q2</v>
      </c>
      <c r="X4482" t="str">
        <f>IF(CleanedData[[#This Row],[Purchase Amount]]&gt;=5000,"Yes","No")</f>
        <v>No</v>
      </c>
      <c r="Y4482">
        <f>IF(CleanedData[[#This Row],[Recommend]]="Yes",1,0)</f>
        <v>0</v>
      </c>
      <c r="Z4482" s="6">
        <f>CleanedData[[#This Row],[Purchase Amount]]*0.15</f>
        <v>203.26199999999997</v>
      </c>
      <c r="AA4482" s="6">
        <f>CleanedData[[#This Row],[Purchase Amount]]*1.15</f>
        <v>1558.3419999999999</v>
      </c>
    </row>
    <row r="4483" spans="1:27" x14ac:dyDescent="0.3">
      <c r="A4483">
        <v>5421</v>
      </c>
      <c r="B4483" t="s">
        <v>4708</v>
      </c>
      <c r="C4483" s="1">
        <v>45963</v>
      </c>
      <c r="D4483">
        <v>44</v>
      </c>
      <c r="E4483" t="s">
        <v>52</v>
      </c>
      <c r="F4483" t="s">
        <v>40</v>
      </c>
      <c r="G4483" t="s">
        <v>99</v>
      </c>
      <c r="H4483">
        <v>4</v>
      </c>
      <c r="I4483" t="s">
        <v>42</v>
      </c>
      <c r="J4483" t="s">
        <v>43</v>
      </c>
      <c r="K4483" t="s">
        <v>64</v>
      </c>
      <c r="L4483" t="s">
        <v>42</v>
      </c>
      <c r="M4483" t="s">
        <v>46</v>
      </c>
      <c r="N4483" t="s">
        <v>96</v>
      </c>
      <c r="O4483" t="s">
        <v>89</v>
      </c>
      <c r="P4483" t="s">
        <v>70</v>
      </c>
      <c r="Q4483" t="s">
        <v>81</v>
      </c>
      <c r="R4483" s="6">
        <f>_xlfn.XLOOKUP(CleanedData[[#This Row],[Product]],'02_Lookup_Tables'!$A$2:$A$126,'02_Lookup_Tables'!$B$2:$B$126)</f>
        <v>43.23</v>
      </c>
      <c r="S4483" t="str">
        <f>VLOOKUP(CleanedData[[#This Row],[Product]],'02_Lookup_Tables'!$H$2:$I$126,2,FALSE)</f>
        <v>Food</v>
      </c>
      <c r="T4483" t="str">
        <f>VLOOKUP(CleanedData[[#This Row],[Province]],'02_Lookup_Tables'!$D$2:$E$10,2, FALSE)</f>
        <v>Northern Region</v>
      </c>
      <c r="U4483" t="str" cm="1">
        <f t="array" ref="U4483">_xlfn.IFS(CleanedData[[#This Row],[Purchase Amount]]&lt;500,"Low",
CleanedData[[#This Row],[Purchase Amount]]&lt;5000,"Medium",
TRUE,"High")</f>
        <v>Low</v>
      </c>
      <c r="V4483" t="str">
        <f>TEXT(CleanedData[[#This Row],[Date]],"mmmm")</f>
        <v>November</v>
      </c>
      <c r="W4483" t="str">
        <f>"Q"&amp;ROUNDUP(MONTH(CleanedData[[#This Row],[Date]])/3,0)</f>
        <v>Q4</v>
      </c>
      <c r="X4483" t="str">
        <f>IF(CleanedData[[#This Row],[Purchase Amount]]&gt;=5000,"Yes","No")</f>
        <v>No</v>
      </c>
      <c r="Y4483">
        <f>IF(CleanedData[[#This Row],[Recommend]]="Yes",1,0)</f>
        <v>0</v>
      </c>
      <c r="Z4483" s="6">
        <f>CleanedData[[#This Row],[Purchase Amount]]*0.15</f>
        <v>6.4844999999999997</v>
      </c>
      <c r="AA4483" s="6">
        <f>CleanedData[[#This Row],[Purchase Amount]]*1.15</f>
        <v>49.714499999999994</v>
      </c>
    </row>
    <row r="4484" spans="1:27" x14ac:dyDescent="0.3">
      <c r="A4484">
        <v>5422</v>
      </c>
      <c r="B4484" t="s">
        <v>4709</v>
      </c>
      <c r="C4484" s="1">
        <v>45657</v>
      </c>
      <c r="D4484">
        <v>77</v>
      </c>
      <c r="E4484" t="s">
        <v>52</v>
      </c>
      <c r="F4484" t="s">
        <v>108</v>
      </c>
      <c r="G4484" t="s">
        <v>301</v>
      </c>
      <c r="H4484">
        <v>5</v>
      </c>
      <c r="I4484" t="s">
        <v>42</v>
      </c>
      <c r="J4484" t="s">
        <v>69</v>
      </c>
      <c r="K4484" t="s">
        <v>55</v>
      </c>
      <c r="L4484" t="s">
        <v>45</v>
      </c>
      <c r="M4484" t="s">
        <v>88</v>
      </c>
      <c r="N4484" t="s">
        <v>57</v>
      </c>
      <c r="O4484" t="s">
        <v>89</v>
      </c>
      <c r="P4484" t="s">
        <v>70</v>
      </c>
      <c r="Q4484" t="s">
        <v>97</v>
      </c>
      <c r="R4484" s="6">
        <f>_xlfn.XLOOKUP(CleanedData[[#This Row],[Product]],'02_Lookup_Tables'!$A$2:$A$126,'02_Lookup_Tables'!$B$2:$B$126)</f>
        <v>1000.7</v>
      </c>
      <c r="S4484" t="str">
        <f>VLOOKUP(CleanedData[[#This Row],[Product]],'02_Lookup_Tables'!$H$2:$I$126,2,FALSE)</f>
        <v>Toys &amp; Games</v>
      </c>
      <c r="T4484" t="str">
        <f>VLOOKUP(CleanedData[[#This Row],[Province]],'02_Lookup_Tables'!$D$2:$E$10,2, FALSE)</f>
        <v>Gauteng Region</v>
      </c>
      <c r="U4484" t="str" cm="1">
        <f t="array" ref="U4484">_xlfn.IFS(CleanedData[[#This Row],[Purchase Amount]]&lt;500,"Low",
CleanedData[[#This Row],[Purchase Amount]]&lt;5000,"Medium",
TRUE,"High")</f>
        <v>Medium</v>
      </c>
      <c r="V4484" t="str">
        <f>TEXT(CleanedData[[#This Row],[Date]],"mmmm")</f>
        <v>December</v>
      </c>
      <c r="W4484" t="str">
        <f>"Q"&amp;ROUNDUP(MONTH(CleanedData[[#This Row],[Date]])/3,0)</f>
        <v>Q4</v>
      </c>
      <c r="X4484" t="str">
        <f>IF(CleanedData[[#This Row],[Purchase Amount]]&gt;=5000,"Yes","No")</f>
        <v>No</v>
      </c>
      <c r="Y4484">
        <f>IF(CleanedData[[#This Row],[Recommend]]="Yes",1,0)</f>
        <v>0</v>
      </c>
      <c r="Z4484" s="6">
        <f>CleanedData[[#This Row],[Purchase Amount]]*0.15</f>
        <v>150.10499999999999</v>
      </c>
      <c r="AA4484" s="6">
        <f>CleanedData[[#This Row],[Purchase Amount]]*1.15</f>
        <v>1150.8050000000001</v>
      </c>
    </row>
    <row r="4485" spans="1:27" x14ac:dyDescent="0.3">
      <c r="A4485">
        <v>5423</v>
      </c>
      <c r="B4485" t="s">
        <v>4710</v>
      </c>
      <c r="C4485" s="1">
        <v>45705</v>
      </c>
      <c r="D4485">
        <v>73</v>
      </c>
      <c r="E4485" t="s">
        <v>39</v>
      </c>
      <c r="F4485" t="s">
        <v>77</v>
      </c>
      <c r="G4485" t="s">
        <v>87</v>
      </c>
      <c r="H4485">
        <v>4</v>
      </c>
      <c r="I4485" t="s">
        <v>42</v>
      </c>
      <c r="J4485" t="s">
        <v>43</v>
      </c>
      <c r="K4485" t="s">
        <v>64</v>
      </c>
      <c r="L4485" t="s">
        <v>45</v>
      </c>
      <c r="M4485" t="s">
        <v>85</v>
      </c>
      <c r="N4485" t="s">
        <v>96</v>
      </c>
      <c r="O4485" t="s">
        <v>48</v>
      </c>
      <c r="P4485" t="s">
        <v>49</v>
      </c>
      <c r="Q4485" t="s">
        <v>97</v>
      </c>
      <c r="R4485" s="6">
        <f>_xlfn.XLOOKUP(CleanedData[[#This Row],[Product]],'02_Lookup_Tables'!$A$2:$A$126,'02_Lookup_Tables'!$B$2:$B$126)</f>
        <v>409.06</v>
      </c>
      <c r="S4485" t="str">
        <f>VLOOKUP(CleanedData[[#This Row],[Product]],'02_Lookup_Tables'!$H$2:$I$126,2,FALSE)</f>
        <v>Home Devices</v>
      </c>
      <c r="T4485" t="str">
        <f>VLOOKUP(CleanedData[[#This Row],[Province]],'02_Lookup_Tables'!$D$2:$E$10,2, FALSE)</f>
        <v>Central Region</v>
      </c>
      <c r="U4485" t="str" cm="1">
        <f t="array" ref="U4485">_xlfn.IFS(CleanedData[[#This Row],[Purchase Amount]]&lt;500,"Low",
CleanedData[[#This Row],[Purchase Amount]]&lt;5000,"Medium",
TRUE,"High")</f>
        <v>Low</v>
      </c>
      <c r="V4485" t="str">
        <f>TEXT(CleanedData[[#This Row],[Date]],"mmmm")</f>
        <v>February</v>
      </c>
      <c r="W4485" t="str">
        <f>"Q"&amp;ROUNDUP(MONTH(CleanedData[[#This Row],[Date]])/3,0)</f>
        <v>Q1</v>
      </c>
      <c r="X4485" t="str">
        <f>IF(CleanedData[[#This Row],[Purchase Amount]]&gt;=5000,"Yes","No")</f>
        <v>No</v>
      </c>
      <c r="Y4485">
        <f>IF(CleanedData[[#This Row],[Recommend]]="Yes",1,0)</f>
        <v>0</v>
      </c>
      <c r="Z4485" s="6">
        <f>CleanedData[[#This Row],[Purchase Amount]]*0.15</f>
        <v>61.358999999999995</v>
      </c>
      <c r="AA4485" s="6">
        <f>CleanedData[[#This Row],[Purchase Amount]]*1.15</f>
        <v>470.41899999999998</v>
      </c>
    </row>
    <row r="4486" spans="1:27" x14ac:dyDescent="0.3">
      <c r="A4486">
        <v>5424</v>
      </c>
      <c r="B4486" t="s">
        <v>4711</v>
      </c>
      <c r="C4486" s="1">
        <v>45710</v>
      </c>
      <c r="D4486">
        <v>41</v>
      </c>
      <c r="E4486" t="s">
        <v>60</v>
      </c>
      <c r="F4486" t="s">
        <v>40</v>
      </c>
      <c r="G4486" t="s">
        <v>472</v>
      </c>
      <c r="H4486">
        <v>5</v>
      </c>
      <c r="I4486" t="s">
        <v>45</v>
      </c>
      <c r="J4486" t="s">
        <v>63</v>
      </c>
      <c r="K4486" t="s">
        <v>64</v>
      </c>
      <c r="L4486" t="s">
        <v>42</v>
      </c>
      <c r="M4486" t="s">
        <v>151</v>
      </c>
      <c r="N4486" t="s">
        <v>57</v>
      </c>
      <c r="O4486" t="s">
        <v>89</v>
      </c>
      <c r="P4486" t="s">
        <v>70</v>
      </c>
      <c r="Q4486" t="s">
        <v>81</v>
      </c>
      <c r="R4486" s="6">
        <f>_xlfn.XLOOKUP(CleanedData[[#This Row],[Product]],'02_Lookup_Tables'!$A$2:$A$126,'02_Lookup_Tables'!$B$2:$B$126)</f>
        <v>2216.12</v>
      </c>
      <c r="S4486" t="str">
        <f>VLOOKUP(CleanedData[[#This Row],[Product]],'02_Lookup_Tables'!$H$2:$I$126,2,FALSE)</f>
        <v>Beauty &amp; Personal Care</v>
      </c>
      <c r="T4486" t="str">
        <f>VLOOKUP(CleanedData[[#This Row],[Province]],'02_Lookup_Tables'!$D$2:$E$10,2, FALSE)</f>
        <v>Northern Region</v>
      </c>
      <c r="U4486" t="str" cm="1">
        <f t="array" ref="U4486">_xlfn.IFS(CleanedData[[#This Row],[Purchase Amount]]&lt;500,"Low",
CleanedData[[#This Row],[Purchase Amount]]&lt;5000,"Medium",
TRUE,"High")</f>
        <v>Medium</v>
      </c>
      <c r="V4486" t="str">
        <f>TEXT(CleanedData[[#This Row],[Date]],"mmmm")</f>
        <v>February</v>
      </c>
      <c r="W4486" t="str">
        <f>"Q"&amp;ROUNDUP(MONTH(CleanedData[[#This Row],[Date]])/3,0)</f>
        <v>Q1</v>
      </c>
      <c r="X4486" t="str">
        <f>IF(CleanedData[[#This Row],[Purchase Amount]]&gt;=5000,"Yes","No")</f>
        <v>No</v>
      </c>
      <c r="Y4486">
        <f>IF(CleanedData[[#This Row],[Recommend]]="Yes",1,0)</f>
        <v>1</v>
      </c>
      <c r="Z4486" s="6">
        <f>CleanedData[[#This Row],[Purchase Amount]]*0.15</f>
        <v>332.41799999999995</v>
      </c>
      <c r="AA4486" s="6">
        <f>CleanedData[[#This Row],[Purchase Amount]]*1.15</f>
        <v>2548.5379999999996</v>
      </c>
    </row>
    <row r="4487" spans="1:27" x14ac:dyDescent="0.3">
      <c r="A4487">
        <v>5425</v>
      </c>
      <c r="B4487" t="s">
        <v>4712</v>
      </c>
      <c r="C4487" s="1">
        <v>45364</v>
      </c>
      <c r="D4487">
        <v>21</v>
      </c>
      <c r="E4487" t="s">
        <v>60</v>
      </c>
      <c r="F4487" t="s">
        <v>130</v>
      </c>
      <c r="G4487" t="s">
        <v>225</v>
      </c>
      <c r="H4487">
        <v>5</v>
      </c>
      <c r="I4487" t="s">
        <v>42</v>
      </c>
      <c r="J4487" t="s">
        <v>54</v>
      </c>
      <c r="K4487" t="s">
        <v>44</v>
      </c>
      <c r="L4487" t="s">
        <v>45</v>
      </c>
      <c r="M4487" t="s">
        <v>92</v>
      </c>
      <c r="N4487" t="s">
        <v>57</v>
      </c>
      <c r="O4487" t="s">
        <v>89</v>
      </c>
      <c r="P4487" t="s">
        <v>70</v>
      </c>
      <c r="Q4487" t="s">
        <v>66</v>
      </c>
      <c r="R4487" s="6">
        <f>_xlfn.XLOOKUP(CleanedData[[#This Row],[Product]],'02_Lookup_Tables'!$A$2:$A$126,'02_Lookup_Tables'!$B$2:$B$126)</f>
        <v>1094.3699999999999</v>
      </c>
      <c r="S4487" t="str">
        <f>VLOOKUP(CleanedData[[#This Row],[Product]],'02_Lookup_Tables'!$H$2:$I$126,2,FALSE)</f>
        <v>Apparel</v>
      </c>
      <c r="T4487" t="str">
        <f>VLOOKUP(CleanedData[[#This Row],[Province]],'02_Lookup_Tables'!$D$2:$E$10,2, FALSE)</f>
        <v>Eastern Region</v>
      </c>
      <c r="U4487" t="str" cm="1">
        <f t="array" ref="U4487">_xlfn.IFS(CleanedData[[#This Row],[Purchase Amount]]&lt;500,"Low",
CleanedData[[#This Row],[Purchase Amount]]&lt;5000,"Medium",
TRUE,"High")</f>
        <v>Medium</v>
      </c>
      <c r="V4487" t="str">
        <f>TEXT(CleanedData[[#This Row],[Date]],"mmmm")</f>
        <v>March</v>
      </c>
      <c r="W4487" t="str">
        <f>"Q"&amp;ROUNDUP(MONTH(CleanedData[[#This Row],[Date]])/3,0)</f>
        <v>Q1</v>
      </c>
      <c r="X4487" t="str">
        <f>IF(CleanedData[[#This Row],[Purchase Amount]]&gt;=5000,"Yes","No")</f>
        <v>No</v>
      </c>
      <c r="Y4487">
        <f>IF(CleanedData[[#This Row],[Recommend]]="Yes",1,0)</f>
        <v>0</v>
      </c>
      <c r="Z4487" s="6">
        <f>CleanedData[[#This Row],[Purchase Amount]]*0.15</f>
        <v>164.15549999999999</v>
      </c>
      <c r="AA4487" s="6">
        <f>CleanedData[[#This Row],[Purchase Amount]]*1.15</f>
        <v>1258.5254999999997</v>
      </c>
    </row>
    <row r="4488" spans="1:27" x14ac:dyDescent="0.3">
      <c r="A4488">
        <v>5426</v>
      </c>
      <c r="B4488" t="s">
        <v>4713</v>
      </c>
      <c r="C4488" s="1">
        <v>45591</v>
      </c>
      <c r="D4488">
        <v>38</v>
      </c>
      <c r="E4488" t="s">
        <v>60</v>
      </c>
      <c r="F4488" t="s">
        <v>125</v>
      </c>
      <c r="G4488" t="s">
        <v>171</v>
      </c>
      <c r="H4488">
        <v>3</v>
      </c>
      <c r="I4488" t="s">
        <v>45</v>
      </c>
      <c r="J4488" t="s">
        <v>74</v>
      </c>
      <c r="K4488" t="s">
        <v>55</v>
      </c>
      <c r="L4488" t="s">
        <v>45</v>
      </c>
      <c r="N4488" t="s">
        <v>48</v>
      </c>
      <c r="O4488" t="s">
        <v>134</v>
      </c>
      <c r="P4488" t="s">
        <v>8646</v>
      </c>
      <c r="Q4488" t="s">
        <v>81</v>
      </c>
      <c r="R4488" s="6">
        <f>_xlfn.XLOOKUP(CleanedData[[#This Row],[Product]],'02_Lookup_Tables'!$A$2:$A$126,'02_Lookup_Tables'!$B$2:$B$126)</f>
        <v>6710.27</v>
      </c>
      <c r="S4488" t="str">
        <f>VLOOKUP(CleanedData[[#This Row],[Product]],'02_Lookup_Tables'!$H$2:$I$126,2,FALSE)</f>
        <v>Home Devices</v>
      </c>
      <c r="T4488" t="str">
        <f>VLOOKUP(CleanedData[[#This Row],[Province]],'02_Lookup_Tables'!$D$2:$E$10,2, FALSE)</f>
        <v>Western Region</v>
      </c>
      <c r="U4488" t="str" cm="1">
        <f t="array" ref="U4488">_xlfn.IFS(CleanedData[[#This Row],[Purchase Amount]]&lt;500,"Low",
CleanedData[[#This Row],[Purchase Amount]]&lt;5000,"Medium",
TRUE,"High")</f>
        <v>High</v>
      </c>
      <c r="V4488" t="str">
        <f>TEXT(CleanedData[[#This Row],[Date]],"mmmm")</f>
        <v>October</v>
      </c>
      <c r="W4488" t="str">
        <f>"Q"&amp;ROUNDUP(MONTH(CleanedData[[#This Row],[Date]])/3,0)</f>
        <v>Q4</v>
      </c>
      <c r="X4488" t="str">
        <f>IF(CleanedData[[#This Row],[Purchase Amount]]&gt;=5000,"Yes","No")</f>
        <v>Yes</v>
      </c>
      <c r="Y4488">
        <f>IF(CleanedData[[#This Row],[Recommend]]="Yes",1,0)</f>
        <v>1</v>
      </c>
      <c r="Z4488" s="6">
        <f>CleanedData[[#This Row],[Purchase Amount]]*0.15</f>
        <v>1006.5405000000001</v>
      </c>
      <c r="AA4488" s="6">
        <f>CleanedData[[#This Row],[Purchase Amount]]*1.15</f>
        <v>7716.8104999999996</v>
      </c>
    </row>
    <row r="4489" spans="1:27" x14ac:dyDescent="0.3">
      <c r="A4489">
        <v>5427</v>
      </c>
      <c r="B4489" t="s">
        <v>4714</v>
      </c>
      <c r="C4489" s="1">
        <v>45377</v>
      </c>
      <c r="D4489">
        <v>35</v>
      </c>
      <c r="E4489" t="s">
        <v>60</v>
      </c>
      <c r="F4489" t="s">
        <v>61</v>
      </c>
      <c r="G4489" t="s">
        <v>203</v>
      </c>
      <c r="H4489">
        <v>2</v>
      </c>
      <c r="I4489" t="s">
        <v>45</v>
      </c>
      <c r="J4489" t="s">
        <v>74</v>
      </c>
      <c r="K4489" t="s">
        <v>55</v>
      </c>
      <c r="L4489" t="s">
        <v>42</v>
      </c>
      <c r="M4489" t="s">
        <v>85</v>
      </c>
      <c r="N4489" t="s">
        <v>47</v>
      </c>
      <c r="O4489" t="s">
        <v>48</v>
      </c>
      <c r="P4489" t="s">
        <v>49</v>
      </c>
      <c r="Q4489" t="s">
        <v>81</v>
      </c>
      <c r="R4489" s="6">
        <f>_xlfn.XLOOKUP(CleanedData[[#This Row],[Product]],'02_Lookup_Tables'!$A$2:$A$126,'02_Lookup_Tables'!$B$2:$B$126)</f>
        <v>2849.09</v>
      </c>
      <c r="S4489" t="str">
        <f>VLOOKUP(CleanedData[[#This Row],[Product]],'02_Lookup_Tables'!$H$2:$I$126,2,FALSE)</f>
        <v>Home &amp; Living</v>
      </c>
      <c r="T4489" t="str">
        <f>VLOOKUP(CleanedData[[#This Row],[Province]],'02_Lookup_Tables'!$D$2:$E$10,2, FALSE)</f>
        <v>Southern Region</v>
      </c>
      <c r="U4489" t="str" cm="1">
        <f t="array" ref="U4489">_xlfn.IFS(CleanedData[[#This Row],[Purchase Amount]]&lt;500,"Low",
CleanedData[[#This Row],[Purchase Amount]]&lt;5000,"Medium",
TRUE,"High")</f>
        <v>Medium</v>
      </c>
      <c r="V4489" t="str">
        <f>TEXT(CleanedData[[#This Row],[Date]],"mmmm")</f>
        <v>March</v>
      </c>
      <c r="W4489" t="str">
        <f>"Q"&amp;ROUNDUP(MONTH(CleanedData[[#This Row],[Date]])/3,0)</f>
        <v>Q1</v>
      </c>
      <c r="X4489" t="str">
        <f>IF(CleanedData[[#This Row],[Purchase Amount]]&gt;=5000,"Yes","No")</f>
        <v>No</v>
      </c>
      <c r="Y4489">
        <f>IF(CleanedData[[#This Row],[Recommend]]="Yes",1,0)</f>
        <v>1</v>
      </c>
      <c r="Z4489" s="6">
        <f>CleanedData[[#This Row],[Purchase Amount]]*0.15</f>
        <v>427.36349999999999</v>
      </c>
      <c r="AA4489" s="6">
        <f>CleanedData[[#This Row],[Purchase Amount]]*1.15</f>
        <v>3276.4535000000001</v>
      </c>
    </row>
    <row r="4490" spans="1:27" x14ac:dyDescent="0.3">
      <c r="A4490">
        <v>5428</v>
      </c>
      <c r="B4490" t="s">
        <v>4715</v>
      </c>
      <c r="C4490" s="1">
        <v>45538</v>
      </c>
      <c r="D4490">
        <v>58</v>
      </c>
      <c r="E4490" t="s">
        <v>39</v>
      </c>
      <c r="F4490" t="s">
        <v>125</v>
      </c>
      <c r="G4490" t="s">
        <v>246</v>
      </c>
      <c r="H4490">
        <v>5</v>
      </c>
      <c r="I4490" t="s">
        <v>42</v>
      </c>
      <c r="J4490" t="s">
        <v>54</v>
      </c>
      <c r="K4490" t="s">
        <v>44</v>
      </c>
      <c r="L4490" t="s">
        <v>45</v>
      </c>
      <c r="M4490" t="s">
        <v>56</v>
      </c>
      <c r="N4490" t="s">
        <v>57</v>
      </c>
      <c r="O4490" t="s">
        <v>148</v>
      </c>
      <c r="P4490" t="s">
        <v>49</v>
      </c>
      <c r="Q4490" t="s">
        <v>50</v>
      </c>
      <c r="R4490" s="6">
        <f>_xlfn.XLOOKUP(CleanedData[[#This Row],[Product]],'02_Lookup_Tables'!$A$2:$A$126,'02_Lookup_Tables'!$B$2:$B$126)</f>
        <v>2603.98</v>
      </c>
      <c r="S4490" t="str">
        <f>VLOOKUP(CleanedData[[#This Row],[Product]],'02_Lookup_Tables'!$H$2:$I$126,2,FALSE)</f>
        <v>Accessories</v>
      </c>
      <c r="T4490" t="str">
        <f>VLOOKUP(CleanedData[[#This Row],[Province]],'02_Lookup_Tables'!$D$2:$E$10,2, FALSE)</f>
        <v>Western Region</v>
      </c>
      <c r="U4490" t="str" cm="1">
        <f t="array" ref="U4490">_xlfn.IFS(CleanedData[[#This Row],[Purchase Amount]]&lt;500,"Low",
CleanedData[[#This Row],[Purchase Amount]]&lt;5000,"Medium",
TRUE,"High")</f>
        <v>Medium</v>
      </c>
      <c r="V4490" t="str">
        <f>TEXT(CleanedData[[#This Row],[Date]],"mmmm")</f>
        <v>September</v>
      </c>
      <c r="W4490" t="str">
        <f>"Q"&amp;ROUNDUP(MONTH(CleanedData[[#This Row],[Date]])/3,0)</f>
        <v>Q3</v>
      </c>
      <c r="X4490" t="str">
        <f>IF(CleanedData[[#This Row],[Purchase Amount]]&gt;=5000,"Yes","No")</f>
        <v>No</v>
      </c>
      <c r="Y4490">
        <f>IF(CleanedData[[#This Row],[Recommend]]="Yes",1,0)</f>
        <v>0</v>
      </c>
      <c r="Z4490" s="6">
        <f>CleanedData[[#This Row],[Purchase Amount]]*0.15</f>
        <v>390.59699999999998</v>
      </c>
      <c r="AA4490" s="6">
        <f>CleanedData[[#This Row],[Purchase Amount]]*1.15</f>
        <v>2994.5769999999998</v>
      </c>
    </row>
    <row r="4491" spans="1:27" x14ac:dyDescent="0.3">
      <c r="A4491">
        <v>5429</v>
      </c>
      <c r="B4491" t="s">
        <v>4716</v>
      </c>
      <c r="C4491" s="1">
        <v>45619</v>
      </c>
      <c r="D4491">
        <v>80</v>
      </c>
      <c r="E4491" t="s">
        <v>52</v>
      </c>
      <c r="F4491" t="s">
        <v>68</v>
      </c>
      <c r="G4491" t="s">
        <v>139</v>
      </c>
      <c r="H4491">
        <v>4</v>
      </c>
      <c r="I4491" t="s">
        <v>42</v>
      </c>
      <c r="J4491" t="s">
        <v>69</v>
      </c>
      <c r="K4491" t="s">
        <v>55</v>
      </c>
      <c r="L4491" t="s">
        <v>45</v>
      </c>
      <c r="M4491" t="s">
        <v>140</v>
      </c>
      <c r="N4491" t="s">
        <v>96</v>
      </c>
      <c r="O4491" t="s">
        <v>148</v>
      </c>
      <c r="P4491" t="s">
        <v>49</v>
      </c>
      <c r="Q4491" t="s">
        <v>97</v>
      </c>
      <c r="R4491" s="6">
        <f>_xlfn.XLOOKUP(CleanedData[[#This Row],[Product]],'02_Lookup_Tables'!$A$2:$A$126,'02_Lookup_Tables'!$B$2:$B$126)</f>
        <v>2340.5700000000002</v>
      </c>
      <c r="S4491" t="str">
        <f>VLOOKUP(CleanedData[[#This Row],[Product]],'02_Lookup_Tables'!$H$2:$I$126,2,FALSE)</f>
        <v>Apparel</v>
      </c>
      <c r="T4491" t="str">
        <f>VLOOKUP(CleanedData[[#This Row],[Province]],'02_Lookup_Tables'!$D$2:$E$10,2, FALSE)</f>
        <v>Northern Region</v>
      </c>
      <c r="U4491" t="str" cm="1">
        <f t="array" ref="U4491">_xlfn.IFS(CleanedData[[#This Row],[Purchase Amount]]&lt;500,"Low",
CleanedData[[#This Row],[Purchase Amount]]&lt;5000,"Medium",
TRUE,"High")</f>
        <v>Medium</v>
      </c>
      <c r="V4491" t="str">
        <f>TEXT(CleanedData[[#This Row],[Date]],"mmmm")</f>
        <v>November</v>
      </c>
      <c r="W4491" t="str">
        <f>"Q"&amp;ROUNDUP(MONTH(CleanedData[[#This Row],[Date]])/3,0)</f>
        <v>Q4</v>
      </c>
      <c r="X4491" t="str">
        <f>IF(CleanedData[[#This Row],[Purchase Amount]]&gt;=5000,"Yes","No")</f>
        <v>No</v>
      </c>
      <c r="Y4491">
        <f>IF(CleanedData[[#This Row],[Recommend]]="Yes",1,0)</f>
        <v>0</v>
      </c>
      <c r="Z4491" s="6">
        <f>CleanedData[[#This Row],[Purchase Amount]]*0.15</f>
        <v>351.08550000000002</v>
      </c>
      <c r="AA4491" s="6">
        <f>CleanedData[[#This Row],[Purchase Amount]]*1.15</f>
        <v>2691.6554999999998</v>
      </c>
    </row>
    <row r="4492" spans="1:27" x14ac:dyDescent="0.3">
      <c r="A4492">
        <v>5431</v>
      </c>
      <c r="B4492" t="s">
        <v>4717</v>
      </c>
      <c r="C4492" s="1">
        <v>45615</v>
      </c>
      <c r="D4492">
        <v>68</v>
      </c>
      <c r="E4492" t="s">
        <v>52</v>
      </c>
      <c r="F4492" t="s">
        <v>61</v>
      </c>
      <c r="G4492" t="s">
        <v>417</v>
      </c>
      <c r="H4492">
        <v>4</v>
      </c>
      <c r="I4492" t="s">
        <v>42</v>
      </c>
      <c r="J4492" t="s">
        <v>43</v>
      </c>
      <c r="K4492" t="s">
        <v>44</v>
      </c>
      <c r="L4492" t="s">
        <v>45</v>
      </c>
      <c r="M4492" t="s">
        <v>180</v>
      </c>
      <c r="N4492" t="s">
        <v>96</v>
      </c>
      <c r="O4492" t="s">
        <v>89</v>
      </c>
      <c r="P4492" t="s">
        <v>70</v>
      </c>
      <c r="Q4492" t="s">
        <v>97</v>
      </c>
      <c r="R4492" s="6">
        <f>_xlfn.XLOOKUP(CleanedData[[#This Row],[Product]],'02_Lookup_Tables'!$A$2:$A$126,'02_Lookup_Tables'!$B$2:$B$126)</f>
        <v>274.49</v>
      </c>
      <c r="S4492" t="str">
        <f>VLOOKUP(CleanedData[[#This Row],[Product]],'02_Lookup_Tables'!$H$2:$I$126,2,FALSE)</f>
        <v>Beauty &amp; Personal Care</v>
      </c>
      <c r="T4492" t="str">
        <f>VLOOKUP(CleanedData[[#This Row],[Province]],'02_Lookup_Tables'!$D$2:$E$10,2, FALSE)</f>
        <v>Southern Region</v>
      </c>
      <c r="U4492" t="str" cm="1">
        <f t="array" ref="U4492">_xlfn.IFS(CleanedData[[#This Row],[Purchase Amount]]&lt;500,"Low",
CleanedData[[#This Row],[Purchase Amount]]&lt;5000,"Medium",
TRUE,"High")</f>
        <v>Low</v>
      </c>
      <c r="V4492" t="str">
        <f>TEXT(CleanedData[[#This Row],[Date]],"mmmm")</f>
        <v>November</v>
      </c>
      <c r="W4492" t="str">
        <f>"Q"&amp;ROUNDUP(MONTH(CleanedData[[#This Row],[Date]])/3,0)</f>
        <v>Q4</v>
      </c>
      <c r="X4492" t="str">
        <f>IF(CleanedData[[#This Row],[Purchase Amount]]&gt;=5000,"Yes","No")</f>
        <v>No</v>
      </c>
      <c r="Y4492">
        <f>IF(CleanedData[[#This Row],[Recommend]]="Yes",1,0)</f>
        <v>0</v>
      </c>
      <c r="Z4492" s="6">
        <f>CleanedData[[#This Row],[Purchase Amount]]*0.15</f>
        <v>41.173499999999997</v>
      </c>
      <c r="AA4492" s="6">
        <f>CleanedData[[#This Row],[Purchase Amount]]*1.15</f>
        <v>315.6635</v>
      </c>
    </row>
    <row r="4493" spans="1:27" x14ac:dyDescent="0.3">
      <c r="A4493">
        <v>5432</v>
      </c>
      <c r="B4493" t="s">
        <v>4718</v>
      </c>
      <c r="C4493" s="1">
        <v>45907</v>
      </c>
      <c r="D4493">
        <v>28</v>
      </c>
      <c r="E4493" t="s">
        <v>52</v>
      </c>
      <c r="F4493" t="s">
        <v>108</v>
      </c>
      <c r="G4493" t="s">
        <v>173</v>
      </c>
      <c r="H4493">
        <v>3</v>
      </c>
      <c r="I4493" t="s">
        <v>45</v>
      </c>
      <c r="J4493" t="s">
        <v>43</v>
      </c>
      <c r="K4493" t="s">
        <v>44</v>
      </c>
      <c r="L4493" t="s">
        <v>45</v>
      </c>
      <c r="M4493" t="s">
        <v>151</v>
      </c>
      <c r="N4493" t="s">
        <v>48</v>
      </c>
      <c r="O4493" t="s">
        <v>89</v>
      </c>
      <c r="P4493" t="s">
        <v>49</v>
      </c>
      <c r="Q4493" t="s">
        <v>58</v>
      </c>
      <c r="R4493" s="6">
        <f>_xlfn.XLOOKUP(CleanedData[[#This Row],[Product]],'02_Lookup_Tables'!$A$2:$A$126,'02_Lookup_Tables'!$B$2:$B$126)</f>
        <v>13056.99</v>
      </c>
      <c r="S4493" t="str">
        <f>VLOOKUP(CleanedData[[#This Row],[Product]],'02_Lookup_Tables'!$H$2:$I$126,2,FALSE)</f>
        <v>Electronics</v>
      </c>
      <c r="T4493" t="str">
        <f>VLOOKUP(CleanedData[[#This Row],[Province]],'02_Lookup_Tables'!$D$2:$E$10,2, FALSE)</f>
        <v>Gauteng Region</v>
      </c>
      <c r="U4493" t="str" cm="1">
        <f t="array" ref="U4493">_xlfn.IFS(CleanedData[[#This Row],[Purchase Amount]]&lt;500,"Low",
CleanedData[[#This Row],[Purchase Amount]]&lt;5000,"Medium",
TRUE,"High")</f>
        <v>High</v>
      </c>
      <c r="V4493" t="str">
        <f>TEXT(CleanedData[[#This Row],[Date]],"mmmm")</f>
        <v>September</v>
      </c>
      <c r="W4493" t="str">
        <f>"Q"&amp;ROUNDUP(MONTH(CleanedData[[#This Row],[Date]])/3,0)</f>
        <v>Q3</v>
      </c>
      <c r="X4493" t="str">
        <f>IF(CleanedData[[#This Row],[Purchase Amount]]&gt;=5000,"Yes","No")</f>
        <v>Yes</v>
      </c>
      <c r="Y4493">
        <f>IF(CleanedData[[#This Row],[Recommend]]="Yes",1,0)</f>
        <v>1</v>
      </c>
      <c r="Z4493" s="6">
        <f>CleanedData[[#This Row],[Purchase Amount]]*0.15</f>
        <v>1958.5484999999999</v>
      </c>
      <c r="AA4493" s="6">
        <f>CleanedData[[#This Row],[Purchase Amount]]*1.15</f>
        <v>15015.538499999999</v>
      </c>
    </row>
    <row r="4494" spans="1:27" x14ac:dyDescent="0.3">
      <c r="A4494">
        <v>5433</v>
      </c>
      <c r="B4494" t="s">
        <v>4719</v>
      </c>
      <c r="C4494" s="1">
        <v>45729</v>
      </c>
      <c r="D4494">
        <v>72</v>
      </c>
      <c r="E4494" t="s">
        <v>39</v>
      </c>
      <c r="F4494" t="s">
        <v>77</v>
      </c>
      <c r="G4494" t="s">
        <v>307</v>
      </c>
      <c r="H4494">
        <v>5</v>
      </c>
      <c r="I4494" t="s">
        <v>45</v>
      </c>
      <c r="J4494" t="s">
        <v>74</v>
      </c>
      <c r="K4494" t="s">
        <v>44</v>
      </c>
      <c r="L4494" t="s">
        <v>45</v>
      </c>
      <c r="M4494" t="s">
        <v>165</v>
      </c>
      <c r="N4494" t="s">
        <v>57</v>
      </c>
      <c r="O4494" t="s">
        <v>89</v>
      </c>
      <c r="P4494" t="s">
        <v>70</v>
      </c>
      <c r="Q4494" t="s">
        <v>97</v>
      </c>
      <c r="R4494" s="6">
        <f>_xlfn.XLOOKUP(CleanedData[[#This Row],[Product]],'02_Lookup_Tables'!$A$2:$A$126,'02_Lookup_Tables'!$B$2:$B$126)</f>
        <v>824.74</v>
      </c>
      <c r="S4494" t="str">
        <f>VLOOKUP(CleanedData[[#This Row],[Product]],'02_Lookup_Tables'!$H$2:$I$126,2,FALSE)</f>
        <v>Apparel</v>
      </c>
      <c r="T4494" t="str">
        <f>VLOOKUP(CleanedData[[#This Row],[Province]],'02_Lookup_Tables'!$D$2:$E$10,2, FALSE)</f>
        <v>Central Region</v>
      </c>
      <c r="U4494" t="str" cm="1">
        <f t="array" ref="U4494">_xlfn.IFS(CleanedData[[#This Row],[Purchase Amount]]&lt;500,"Low",
CleanedData[[#This Row],[Purchase Amount]]&lt;5000,"Medium",
TRUE,"High")</f>
        <v>Medium</v>
      </c>
      <c r="V4494" t="str">
        <f>TEXT(CleanedData[[#This Row],[Date]],"mmmm")</f>
        <v>March</v>
      </c>
      <c r="W4494" t="str">
        <f>"Q"&amp;ROUNDUP(MONTH(CleanedData[[#This Row],[Date]])/3,0)</f>
        <v>Q1</v>
      </c>
      <c r="X4494" t="str">
        <f>IF(CleanedData[[#This Row],[Purchase Amount]]&gt;=5000,"Yes","No")</f>
        <v>No</v>
      </c>
      <c r="Y4494">
        <f>IF(CleanedData[[#This Row],[Recommend]]="Yes",1,0)</f>
        <v>1</v>
      </c>
      <c r="Z4494" s="6">
        <f>CleanedData[[#This Row],[Purchase Amount]]*0.15</f>
        <v>123.711</v>
      </c>
      <c r="AA4494" s="6">
        <f>CleanedData[[#This Row],[Purchase Amount]]*1.15</f>
        <v>948.45099999999991</v>
      </c>
    </row>
    <row r="4495" spans="1:27" x14ac:dyDescent="0.3">
      <c r="A4495">
        <v>5435</v>
      </c>
      <c r="B4495" t="s">
        <v>4720</v>
      </c>
      <c r="C4495" s="1">
        <v>45554</v>
      </c>
      <c r="D4495">
        <v>37</v>
      </c>
      <c r="E4495" t="s">
        <v>52</v>
      </c>
      <c r="F4495" t="s">
        <v>72</v>
      </c>
      <c r="G4495" t="s">
        <v>210</v>
      </c>
      <c r="H4495">
        <v>2</v>
      </c>
      <c r="I4495" t="s">
        <v>45</v>
      </c>
      <c r="J4495" t="s">
        <v>63</v>
      </c>
      <c r="K4495" t="s">
        <v>55</v>
      </c>
      <c r="L4495" t="s">
        <v>45</v>
      </c>
      <c r="M4495" t="s">
        <v>184</v>
      </c>
      <c r="N4495" t="s">
        <v>47</v>
      </c>
      <c r="O4495" t="s">
        <v>148</v>
      </c>
      <c r="P4495" t="s">
        <v>70</v>
      </c>
      <c r="Q4495" t="s">
        <v>81</v>
      </c>
      <c r="R4495" s="6">
        <f>_xlfn.XLOOKUP(CleanedData[[#This Row],[Product]],'02_Lookup_Tables'!$A$2:$A$126,'02_Lookup_Tables'!$B$2:$B$126)</f>
        <v>13123.97</v>
      </c>
      <c r="S4495" t="str">
        <f>VLOOKUP(CleanedData[[#This Row],[Product]],'02_Lookup_Tables'!$H$2:$I$126,2,FALSE)</f>
        <v>Electronics</v>
      </c>
      <c r="T4495" t="str">
        <f>VLOOKUP(CleanedData[[#This Row],[Province]],'02_Lookup_Tables'!$D$2:$E$10,2, FALSE)</f>
        <v>Central Region</v>
      </c>
      <c r="U4495" t="str" cm="1">
        <f t="array" ref="U4495">_xlfn.IFS(CleanedData[[#This Row],[Purchase Amount]]&lt;500,"Low",
CleanedData[[#This Row],[Purchase Amount]]&lt;5000,"Medium",
TRUE,"High")</f>
        <v>High</v>
      </c>
      <c r="V4495" t="str">
        <f>TEXT(CleanedData[[#This Row],[Date]],"mmmm")</f>
        <v>September</v>
      </c>
      <c r="W4495" t="str">
        <f>"Q"&amp;ROUNDUP(MONTH(CleanedData[[#This Row],[Date]])/3,0)</f>
        <v>Q3</v>
      </c>
      <c r="X4495" t="str">
        <f>IF(CleanedData[[#This Row],[Purchase Amount]]&gt;=5000,"Yes","No")</f>
        <v>Yes</v>
      </c>
      <c r="Y4495">
        <f>IF(CleanedData[[#This Row],[Recommend]]="Yes",1,0)</f>
        <v>1</v>
      </c>
      <c r="Z4495" s="6">
        <f>CleanedData[[#This Row],[Purchase Amount]]*0.15</f>
        <v>1968.5954999999999</v>
      </c>
      <c r="AA4495" s="6">
        <f>CleanedData[[#This Row],[Purchase Amount]]*1.15</f>
        <v>15092.565499999999</v>
      </c>
    </row>
    <row r="4496" spans="1:27" x14ac:dyDescent="0.3">
      <c r="A4496">
        <v>5436</v>
      </c>
      <c r="B4496" t="s">
        <v>4721</v>
      </c>
      <c r="C4496" s="1">
        <v>45619</v>
      </c>
      <c r="D4496">
        <v>30</v>
      </c>
      <c r="E4496" t="s">
        <v>60</v>
      </c>
      <c r="F4496" t="s">
        <v>83</v>
      </c>
      <c r="G4496" t="s">
        <v>460</v>
      </c>
      <c r="H4496">
        <v>1</v>
      </c>
      <c r="I4496" t="s">
        <v>42</v>
      </c>
      <c r="J4496" t="s">
        <v>54</v>
      </c>
      <c r="K4496" t="s">
        <v>44</v>
      </c>
      <c r="L4496" t="s">
        <v>42</v>
      </c>
      <c r="M4496" t="s">
        <v>190</v>
      </c>
      <c r="N4496" t="s">
        <v>80</v>
      </c>
      <c r="O4496" t="s">
        <v>89</v>
      </c>
      <c r="P4496" t="s">
        <v>49</v>
      </c>
      <c r="Q4496" t="s">
        <v>58</v>
      </c>
      <c r="R4496" s="6">
        <f>_xlfn.XLOOKUP(CleanedData[[#This Row],[Product]],'02_Lookup_Tables'!$A$2:$A$126,'02_Lookup_Tables'!$B$2:$B$126)</f>
        <v>880.49</v>
      </c>
      <c r="S4496" t="str">
        <f>VLOOKUP(CleanedData[[#This Row],[Product]],'02_Lookup_Tables'!$H$2:$I$126,2,FALSE)</f>
        <v>Home Devices</v>
      </c>
      <c r="T4496" t="str">
        <f>VLOOKUP(CleanedData[[#This Row],[Province]],'02_Lookup_Tables'!$D$2:$E$10,2, FALSE)</f>
        <v>Western Region</v>
      </c>
      <c r="U4496" t="str" cm="1">
        <f t="array" ref="U4496">_xlfn.IFS(CleanedData[[#This Row],[Purchase Amount]]&lt;500,"Low",
CleanedData[[#This Row],[Purchase Amount]]&lt;5000,"Medium",
TRUE,"High")</f>
        <v>Medium</v>
      </c>
      <c r="V4496" t="str">
        <f>TEXT(CleanedData[[#This Row],[Date]],"mmmm")</f>
        <v>November</v>
      </c>
      <c r="W4496" t="str">
        <f>"Q"&amp;ROUNDUP(MONTH(CleanedData[[#This Row],[Date]])/3,0)</f>
        <v>Q4</v>
      </c>
      <c r="X4496" t="str">
        <f>IF(CleanedData[[#This Row],[Purchase Amount]]&gt;=5000,"Yes","No")</f>
        <v>No</v>
      </c>
      <c r="Y4496">
        <f>IF(CleanedData[[#This Row],[Recommend]]="Yes",1,0)</f>
        <v>0</v>
      </c>
      <c r="Z4496" s="6">
        <f>CleanedData[[#This Row],[Purchase Amount]]*0.15</f>
        <v>132.0735</v>
      </c>
      <c r="AA4496" s="6">
        <f>CleanedData[[#This Row],[Purchase Amount]]*1.15</f>
        <v>1012.5635</v>
      </c>
    </row>
    <row r="4497" spans="1:27" x14ac:dyDescent="0.3">
      <c r="A4497">
        <v>5438</v>
      </c>
      <c r="B4497" t="s">
        <v>4722</v>
      </c>
      <c r="C4497" s="1">
        <v>45784</v>
      </c>
      <c r="D4497">
        <v>45</v>
      </c>
      <c r="E4497" t="s">
        <v>39</v>
      </c>
      <c r="F4497" t="s">
        <v>68</v>
      </c>
      <c r="G4497" t="s">
        <v>248</v>
      </c>
      <c r="H4497">
        <v>5</v>
      </c>
      <c r="I4497" t="s">
        <v>42</v>
      </c>
      <c r="J4497" t="s">
        <v>74</v>
      </c>
      <c r="K4497" t="s">
        <v>55</v>
      </c>
      <c r="L4497" t="s">
        <v>42</v>
      </c>
      <c r="M4497" t="s">
        <v>123</v>
      </c>
      <c r="N4497" t="s">
        <v>57</v>
      </c>
      <c r="O4497" t="s">
        <v>89</v>
      </c>
      <c r="P4497" t="s">
        <v>70</v>
      </c>
      <c r="Q4497" t="s">
        <v>93</v>
      </c>
      <c r="R4497" s="6">
        <f>_xlfn.XLOOKUP(CleanedData[[#This Row],[Product]],'02_Lookup_Tables'!$A$2:$A$126,'02_Lookup_Tables'!$B$2:$B$126)</f>
        <v>8798.49</v>
      </c>
      <c r="S4497" t="str">
        <f>VLOOKUP(CleanedData[[#This Row],[Product]],'02_Lookup_Tables'!$H$2:$I$126,2,FALSE)</f>
        <v>Toys &amp; Games</v>
      </c>
      <c r="T4497" t="str">
        <f>VLOOKUP(CleanedData[[#This Row],[Province]],'02_Lookup_Tables'!$D$2:$E$10,2, FALSE)</f>
        <v>Northern Region</v>
      </c>
      <c r="U4497" t="str" cm="1">
        <f t="array" ref="U4497">_xlfn.IFS(CleanedData[[#This Row],[Purchase Amount]]&lt;500,"Low",
CleanedData[[#This Row],[Purchase Amount]]&lt;5000,"Medium",
TRUE,"High")</f>
        <v>High</v>
      </c>
      <c r="V4497" t="str">
        <f>TEXT(CleanedData[[#This Row],[Date]],"mmmm")</f>
        <v>May</v>
      </c>
      <c r="W4497" t="str">
        <f>"Q"&amp;ROUNDUP(MONTH(CleanedData[[#This Row],[Date]])/3,0)</f>
        <v>Q2</v>
      </c>
      <c r="X4497" t="str">
        <f>IF(CleanedData[[#This Row],[Purchase Amount]]&gt;=5000,"Yes","No")</f>
        <v>Yes</v>
      </c>
      <c r="Y4497">
        <f>IF(CleanedData[[#This Row],[Recommend]]="Yes",1,0)</f>
        <v>0</v>
      </c>
      <c r="Z4497" s="6">
        <f>CleanedData[[#This Row],[Purchase Amount]]*0.15</f>
        <v>1319.7735</v>
      </c>
      <c r="AA4497" s="6">
        <f>CleanedData[[#This Row],[Purchase Amount]]*1.15</f>
        <v>10118.263499999999</v>
      </c>
    </row>
    <row r="4498" spans="1:27" x14ac:dyDescent="0.3">
      <c r="A4498">
        <v>5440</v>
      </c>
      <c r="B4498" t="s">
        <v>4723</v>
      </c>
      <c r="C4498" s="1">
        <v>45560</v>
      </c>
      <c r="D4498">
        <v>63</v>
      </c>
      <c r="E4498" t="s">
        <v>60</v>
      </c>
      <c r="F4498" t="s">
        <v>108</v>
      </c>
      <c r="G4498" t="s">
        <v>173</v>
      </c>
      <c r="H4498">
        <v>2</v>
      </c>
      <c r="I4498" t="s">
        <v>42</v>
      </c>
      <c r="J4498" t="s">
        <v>54</v>
      </c>
      <c r="K4498" t="s">
        <v>44</v>
      </c>
      <c r="L4498" t="s">
        <v>45</v>
      </c>
      <c r="M4498" t="s">
        <v>208</v>
      </c>
      <c r="N4498" t="s">
        <v>47</v>
      </c>
      <c r="O4498" t="s">
        <v>89</v>
      </c>
      <c r="P4498" t="s">
        <v>49</v>
      </c>
      <c r="Q4498" t="s">
        <v>50</v>
      </c>
      <c r="R4498" s="6">
        <f>_xlfn.XLOOKUP(CleanedData[[#This Row],[Product]],'02_Lookup_Tables'!$A$2:$A$126,'02_Lookup_Tables'!$B$2:$B$126)</f>
        <v>13056.99</v>
      </c>
      <c r="S4498" t="str">
        <f>VLOOKUP(CleanedData[[#This Row],[Product]],'02_Lookup_Tables'!$H$2:$I$126,2,FALSE)</f>
        <v>Electronics</v>
      </c>
      <c r="T4498" t="str">
        <f>VLOOKUP(CleanedData[[#This Row],[Province]],'02_Lookup_Tables'!$D$2:$E$10,2, FALSE)</f>
        <v>Gauteng Region</v>
      </c>
      <c r="U4498" t="str" cm="1">
        <f t="array" ref="U4498">_xlfn.IFS(CleanedData[[#This Row],[Purchase Amount]]&lt;500,"Low",
CleanedData[[#This Row],[Purchase Amount]]&lt;5000,"Medium",
TRUE,"High")</f>
        <v>High</v>
      </c>
      <c r="V4498" t="str">
        <f>TEXT(CleanedData[[#This Row],[Date]],"mmmm")</f>
        <v>September</v>
      </c>
      <c r="W4498" t="str">
        <f>"Q"&amp;ROUNDUP(MONTH(CleanedData[[#This Row],[Date]])/3,0)</f>
        <v>Q3</v>
      </c>
      <c r="X4498" t="str">
        <f>IF(CleanedData[[#This Row],[Purchase Amount]]&gt;=5000,"Yes","No")</f>
        <v>Yes</v>
      </c>
      <c r="Y4498">
        <f>IF(CleanedData[[#This Row],[Recommend]]="Yes",1,0)</f>
        <v>0</v>
      </c>
      <c r="Z4498" s="6">
        <f>CleanedData[[#This Row],[Purchase Amount]]*0.15</f>
        <v>1958.5484999999999</v>
      </c>
      <c r="AA4498" s="6">
        <f>CleanedData[[#This Row],[Purchase Amount]]*1.15</f>
        <v>15015.538499999999</v>
      </c>
    </row>
    <row r="4499" spans="1:27" x14ac:dyDescent="0.3">
      <c r="A4499">
        <v>5445</v>
      </c>
      <c r="B4499" t="s">
        <v>4724</v>
      </c>
      <c r="C4499" s="1">
        <v>45686</v>
      </c>
      <c r="D4499">
        <v>80</v>
      </c>
      <c r="E4499" t="s">
        <v>60</v>
      </c>
      <c r="F4499" t="s">
        <v>61</v>
      </c>
      <c r="G4499" t="s">
        <v>342</v>
      </c>
      <c r="H4499">
        <v>2</v>
      </c>
      <c r="I4499" t="s">
        <v>45</v>
      </c>
      <c r="J4499" t="s">
        <v>69</v>
      </c>
      <c r="K4499" t="s">
        <v>64</v>
      </c>
      <c r="L4499" t="s">
        <v>45</v>
      </c>
      <c r="M4499" t="s">
        <v>75</v>
      </c>
      <c r="N4499" t="s">
        <v>47</v>
      </c>
      <c r="O4499" t="s">
        <v>89</v>
      </c>
      <c r="P4499" t="s">
        <v>49</v>
      </c>
      <c r="Q4499" t="s">
        <v>97</v>
      </c>
      <c r="R4499" s="6">
        <f>_xlfn.XLOOKUP(CleanedData[[#This Row],[Product]],'02_Lookup_Tables'!$A$2:$A$126,'02_Lookup_Tables'!$B$2:$B$126)</f>
        <v>529.15</v>
      </c>
      <c r="S4499" t="str">
        <f>VLOOKUP(CleanedData[[#This Row],[Product]],'02_Lookup_Tables'!$H$2:$I$126,2,FALSE)</f>
        <v>Accessories</v>
      </c>
      <c r="T4499" t="str">
        <f>VLOOKUP(CleanedData[[#This Row],[Province]],'02_Lookup_Tables'!$D$2:$E$10,2, FALSE)</f>
        <v>Southern Region</v>
      </c>
      <c r="U4499" t="str" cm="1">
        <f t="array" ref="U4499">_xlfn.IFS(CleanedData[[#This Row],[Purchase Amount]]&lt;500,"Low",
CleanedData[[#This Row],[Purchase Amount]]&lt;5000,"Medium",
TRUE,"High")</f>
        <v>Medium</v>
      </c>
      <c r="V4499" t="str">
        <f>TEXT(CleanedData[[#This Row],[Date]],"mmmm")</f>
        <v>January</v>
      </c>
      <c r="W4499" t="str">
        <f>"Q"&amp;ROUNDUP(MONTH(CleanedData[[#This Row],[Date]])/3,0)</f>
        <v>Q1</v>
      </c>
      <c r="X4499" t="str">
        <f>IF(CleanedData[[#This Row],[Purchase Amount]]&gt;=5000,"Yes","No")</f>
        <v>No</v>
      </c>
      <c r="Y4499">
        <f>IF(CleanedData[[#This Row],[Recommend]]="Yes",1,0)</f>
        <v>1</v>
      </c>
      <c r="Z4499" s="6">
        <f>CleanedData[[#This Row],[Purchase Amount]]*0.15</f>
        <v>79.372499999999988</v>
      </c>
      <c r="AA4499" s="6">
        <f>CleanedData[[#This Row],[Purchase Amount]]*1.15</f>
        <v>608.52249999999992</v>
      </c>
    </row>
    <row r="4500" spans="1:27" x14ac:dyDescent="0.3">
      <c r="A4500">
        <v>5446</v>
      </c>
      <c r="B4500" t="s">
        <v>4725</v>
      </c>
      <c r="C4500" s="1">
        <v>45328</v>
      </c>
      <c r="D4500">
        <v>49</v>
      </c>
      <c r="E4500" t="s">
        <v>39</v>
      </c>
      <c r="F4500" t="s">
        <v>108</v>
      </c>
      <c r="G4500" t="s">
        <v>201</v>
      </c>
      <c r="H4500">
        <v>3</v>
      </c>
      <c r="I4500" t="s">
        <v>42</v>
      </c>
      <c r="J4500" t="s">
        <v>74</v>
      </c>
      <c r="K4500" t="s">
        <v>55</v>
      </c>
      <c r="L4500" t="s">
        <v>45</v>
      </c>
      <c r="M4500" t="s">
        <v>88</v>
      </c>
      <c r="N4500" t="s">
        <v>48</v>
      </c>
      <c r="O4500" t="s">
        <v>89</v>
      </c>
      <c r="P4500" t="s">
        <v>49</v>
      </c>
      <c r="Q4500" t="s">
        <v>93</v>
      </c>
      <c r="R4500" s="6">
        <f>_xlfn.XLOOKUP(CleanedData[[#This Row],[Product]],'02_Lookup_Tables'!$A$2:$A$126,'02_Lookup_Tables'!$B$2:$B$126)</f>
        <v>755.66</v>
      </c>
      <c r="S4500" t="str">
        <f>VLOOKUP(CleanedData[[#This Row],[Product]],'02_Lookup_Tables'!$H$2:$I$126,2,FALSE)</f>
        <v>Home &amp; Living</v>
      </c>
      <c r="T4500" t="str">
        <f>VLOOKUP(CleanedData[[#This Row],[Province]],'02_Lookup_Tables'!$D$2:$E$10,2, FALSE)</f>
        <v>Gauteng Region</v>
      </c>
      <c r="U4500" t="str" cm="1">
        <f t="array" ref="U4500">_xlfn.IFS(CleanedData[[#This Row],[Purchase Amount]]&lt;500,"Low",
CleanedData[[#This Row],[Purchase Amount]]&lt;5000,"Medium",
TRUE,"High")</f>
        <v>Medium</v>
      </c>
      <c r="V4500" t="str">
        <f>TEXT(CleanedData[[#This Row],[Date]],"mmmm")</f>
        <v>February</v>
      </c>
      <c r="W4500" t="str">
        <f>"Q"&amp;ROUNDUP(MONTH(CleanedData[[#This Row],[Date]])/3,0)</f>
        <v>Q1</v>
      </c>
      <c r="X4500" t="str">
        <f>IF(CleanedData[[#This Row],[Purchase Amount]]&gt;=5000,"Yes","No")</f>
        <v>No</v>
      </c>
      <c r="Y4500">
        <f>IF(CleanedData[[#This Row],[Recommend]]="Yes",1,0)</f>
        <v>0</v>
      </c>
      <c r="Z4500" s="6">
        <f>CleanedData[[#This Row],[Purchase Amount]]*0.15</f>
        <v>113.34899999999999</v>
      </c>
      <c r="AA4500" s="6">
        <f>CleanedData[[#This Row],[Purchase Amount]]*1.15</f>
        <v>869.0089999999999</v>
      </c>
    </row>
    <row r="4501" spans="1:27" x14ac:dyDescent="0.3">
      <c r="A4501">
        <v>5447</v>
      </c>
      <c r="B4501" t="s">
        <v>4726</v>
      </c>
      <c r="C4501" s="1">
        <v>45949</v>
      </c>
      <c r="D4501">
        <v>20</v>
      </c>
      <c r="E4501" t="s">
        <v>52</v>
      </c>
      <c r="F4501" t="s">
        <v>108</v>
      </c>
      <c r="G4501" t="s">
        <v>109</v>
      </c>
      <c r="H4501">
        <v>5</v>
      </c>
      <c r="I4501" t="s">
        <v>45</v>
      </c>
      <c r="J4501" t="s">
        <v>63</v>
      </c>
      <c r="K4501" t="s">
        <v>55</v>
      </c>
      <c r="L4501" t="s">
        <v>42</v>
      </c>
      <c r="M4501" t="s">
        <v>190</v>
      </c>
      <c r="N4501" t="s">
        <v>57</v>
      </c>
      <c r="O4501" t="s">
        <v>89</v>
      </c>
      <c r="P4501" t="s">
        <v>70</v>
      </c>
      <c r="Q4501" t="s">
        <v>66</v>
      </c>
      <c r="R4501" s="6">
        <f>_xlfn.XLOOKUP(CleanedData[[#This Row],[Product]],'02_Lookup_Tables'!$A$2:$A$126,'02_Lookup_Tables'!$B$2:$B$126)</f>
        <v>228.08</v>
      </c>
      <c r="S4501" t="str">
        <f>VLOOKUP(CleanedData[[#This Row],[Product]],'02_Lookup_Tables'!$H$2:$I$126,2,FALSE)</f>
        <v>Apparel</v>
      </c>
      <c r="T4501" t="str">
        <f>VLOOKUP(CleanedData[[#This Row],[Province]],'02_Lookup_Tables'!$D$2:$E$10,2, FALSE)</f>
        <v>Gauteng Region</v>
      </c>
      <c r="U4501" t="str" cm="1">
        <f t="array" ref="U4501">_xlfn.IFS(CleanedData[[#This Row],[Purchase Amount]]&lt;500,"Low",
CleanedData[[#This Row],[Purchase Amount]]&lt;5000,"Medium",
TRUE,"High")</f>
        <v>Low</v>
      </c>
      <c r="V4501" t="str">
        <f>TEXT(CleanedData[[#This Row],[Date]],"mmmm")</f>
        <v>October</v>
      </c>
      <c r="W4501" t="str">
        <f>"Q"&amp;ROUNDUP(MONTH(CleanedData[[#This Row],[Date]])/3,0)</f>
        <v>Q4</v>
      </c>
      <c r="X4501" t="str">
        <f>IF(CleanedData[[#This Row],[Purchase Amount]]&gt;=5000,"Yes","No")</f>
        <v>No</v>
      </c>
      <c r="Y4501">
        <f>IF(CleanedData[[#This Row],[Recommend]]="Yes",1,0)</f>
        <v>1</v>
      </c>
      <c r="Z4501" s="6">
        <f>CleanedData[[#This Row],[Purchase Amount]]*0.15</f>
        <v>34.212000000000003</v>
      </c>
      <c r="AA4501" s="6">
        <f>CleanedData[[#This Row],[Purchase Amount]]*1.15</f>
        <v>262.29199999999997</v>
      </c>
    </row>
    <row r="4502" spans="1:27" x14ac:dyDescent="0.3">
      <c r="A4502">
        <v>5448</v>
      </c>
      <c r="B4502" t="s">
        <v>4727</v>
      </c>
      <c r="C4502" s="1">
        <v>46008</v>
      </c>
      <c r="D4502">
        <v>54</v>
      </c>
      <c r="E4502" t="s">
        <v>39</v>
      </c>
      <c r="F4502" t="s">
        <v>130</v>
      </c>
      <c r="G4502" t="s">
        <v>950</v>
      </c>
      <c r="H4502">
        <v>1</v>
      </c>
      <c r="I4502" t="s">
        <v>42</v>
      </c>
      <c r="J4502" t="s">
        <v>63</v>
      </c>
      <c r="K4502" t="s">
        <v>44</v>
      </c>
      <c r="L4502" t="s">
        <v>45</v>
      </c>
      <c r="M4502" t="s">
        <v>85</v>
      </c>
      <c r="N4502" t="s">
        <v>80</v>
      </c>
      <c r="O4502" t="s">
        <v>48</v>
      </c>
      <c r="P4502" t="s">
        <v>49</v>
      </c>
      <c r="Q4502" t="s">
        <v>93</v>
      </c>
      <c r="R4502" s="6">
        <f>_xlfn.XLOOKUP(CleanedData[[#This Row],[Product]],'02_Lookup_Tables'!$A$2:$A$126,'02_Lookup_Tables'!$B$2:$B$126)</f>
        <v>85.25</v>
      </c>
      <c r="S4502" t="str">
        <f>VLOOKUP(CleanedData[[#This Row],[Product]],'02_Lookup_Tables'!$H$2:$I$126,2,FALSE)</f>
        <v>Beauty &amp; Personal Care</v>
      </c>
      <c r="T4502" t="str">
        <f>VLOOKUP(CleanedData[[#This Row],[Province]],'02_Lookup_Tables'!$D$2:$E$10,2, FALSE)</f>
        <v>Eastern Region</v>
      </c>
      <c r="U4502" t="str" cm="1">
        <f t="array" ref="U4502">_xlfn.IFS(CleanedData[[#This Row],[Purchase Amount]]&lt;500,"Low",
CleanedData[[#This Row],[Purchase Amount]]&lt;5000,"Medium",
TRUE,"High")</f>
        <v>Low</v>
      </c>
      <c r="V4502" t="str">
        <f>TEXT(CleanedData[[#This Row],[Date]],"mmmm")</f>
        <v>December</v>
      </c>
      <c r="W4502" t="str">
        <f>"Q"&amp;ROUNDUP(MONTH(CleanedData[[#This Row],[Date]])/3,0)</f>
        <v>Q4</v>
      </c>
      <c r="X4502" t="str">
        <f>IF(CleanedData[[#This Row],[Purchase Amount]]&gt;=5000,"Yes","No")</f>
        <v>No</v>
      </c>
      <c r="Y4502">
        <f>IF(CleanedData[[#This Row],[Recommend]]="Yes",1,0)</f>
        <v>0</v>
      </c>
      <c r="Z4502" s="6">
        <f>CleanedData[[#This Row],[Purchase Amount]]*0.15</f>
        <v>12.7875</v>
      </c>
      <c r="AA4502" s="6">
        <f>CleanedData[[#This Row],[Purchase Amount]]*1.15</f>
        <v>98.037499999999994</v>
      </c>
    </row>
    <row r="4503" spans="1:27" x14ac:dyDescent="0.3">
      <c r="A4503">
        <v>5450</v>
      </c>
      <c r="B4503" t="s">
        <v>4728</v>
      </c>
      <c r="C4503" s="1">
        <v>45428</v>
      </c>
      <c r="D4503">
        <v>66</v>
      </c>
      <c r="E4503" t="s">
        <v>52</v>
      </c>
      <c r="F4503" t="s">
        <v>108</v>
      </c>
      <c r="G4503" t="s">
        <v>311</v>
      </c>
      <c r="H4503">
        <v>1</v>
      </c>
      <c r="I4503" t="s">
        <v>42</v>
      </c>
      <c r="J4503" t="s">
        <v>74</v>
      </c>
      <c r="K4503" t="s">
        <v>55</v>
      </c>
      <c r="L4503" t="s">
        <v>45</v>
      </c>
      <c r="M4503" t="s">
        <v>112</v>
      </c>
      <c r="N4503" t="s">
        <v>80</v>
      </c>
      <c r="O4503" t="s">
        <v>48</v>
      </c>
      <c r="P4503" t="s">
        <v>49</v>
      </c>
      <c r="Q4503" t="s">
        <v>97</v>
      </c>
      <c r="R4503" s="6">
        <f>_xlfn.XLOOKUP(CleanedData[[#This Row],[Product]],'02_Lookup_Tables'!$A$2:$A$126,'02_Lookup_Tables'!$B$2:$B$126)</f>
        <v>954.6</v>
      </c>
      <c r="S4503" t="str">
        <f>VLOOKUP(CleanedData[[#This Row],[Product]],'02_Lookup_Tables'!$H$2:$I$126,2,FALSE)</f>
        <v>Apparel</v>
      </c>
      <c r="T4503" t="str">
        <f>VLOOKUP(CleanedData[[#This Row],[Province]],'02_Lookup_Tables'!$D$2:$E$10,2, FALSE)</f>
        <v>Gauteng Region</v>
      </c>
      <c r="U4503" t="str" cm="1">
        <f t="array" ref="U4503">_xlfn.IFS(CleanedData[[#This Row],[Purchase Amount]]&lt;500,"Low",
CleanedData[[#This Row],[Purchase Amount]]&lt;5000,"Medium",
TRUE,"High")</f>
        <v>Medium</v>
      </c>
      <c r="V4503" t="str">
        <f>TEXT(CleanedData[[#This Row],[Date]],"mmmm")</f>
        <v>May</v>
      </c>
      <c r="W4503" t="str">
        <f>"Q"&amp;ROUNDUP(MONTH(CleanedData[[#This Row],[Date]])/3,0)</f>
        <v>Q2</v>
      </c>
      <c r="X4503" t="str">
        <f>IF(CleanedData[[#This Row],[Purchase Amount]]&gt;=5000,"Yes","No")</f>
        <v>No</v>
      </c>
      <c r="Y4503">
        <f>IF(CleanedData[[#This Row],[Recommend]]="Yes",1,0)</f>
        <v>0</v>
      </c>
      <c r="Z4503" s="6">
        <f>CleanedData[[#This Row],[Purchase Amount]]*0.15</f>
        <v>143.19</v>
      </c>
      <c r="AA4503" s="6">
        <f>CleanedData[[#This Row],[Purchase Amount]]*1.15</f>
        <v>1097.79</v>
      </c>
    </row>
    <row r="4504" spans="1:27" x14ac:dyDescent="0.3">
      <c r="A4504">
        <v>5451</v>
      </c>
      <c r="B4504" t="s">
        <v>4729</v>
      </c>
      <c r="C4504" s="1">
        <v>45819</v>
      </c>
      <c r="D4504">
        <v>43</v>
      </c>
      <c r="E4504" t="s">
        <v>39</v>
      </c>
      <c r="F4504" t="s">
        <v>77</v>
      </c>
      <c r="G4504" t="s">
        <v>378</v>
      </c>
      <c r="H4504">
        <v>1</v>
      </c>
      <c r="I4504" t="s">
        <v>45</v>
      </c>
      <c r="J4504" t="s">
        <v>43</v>
      </c>
      <c r="K4504" t="s">
        <v>64</v>
      </c>
      <c r="L4504" t="s">
        <v>42</v>
      </c>
      <c r="M4504" t="s">
        <v>112</v>
      </c>
      <c r="N4504" t="s">
        <v>80</v>
      </c>
      <c r="O4504" t="s">
        <v>48</v>
      </c>
      <c r="P4504" t="s">
        <v>49</v>
      </c>
      <c r="Q4504" t="s">
        <v>81</v>
      </c>
      <c r="R4504" s="6">
        <f>_xlfn.XLOOKUP(CleanedData[[#This Row],[Product]],'02_Lookup_Tables'!$A$2:$A$126,'02_Lookup_Tables'!$B$2:$B$126)</f>
        <v>40.11</v>
      </c>
      <c r="S4504" t="str">
        <f>VLOOKUP(CleanedData[[#This Row],[Product]],'02_Lookup_Tables'!$H$2:$I$126,2,FALSE)</f>
        <v>Food</v>
      </c>
      <c r="T4504" t="str">
        <f>VLOOKUP(CleanedData[[#This Row],[Province]],'02_Lookup_Tables'!$D$2:$E$10,2, FALSE)</f>
        <v>Central Region</v>
      </c>
      <c r="U4504" t="str" cm="1">
        <f t="array" ref="U4504">_xlfn.IFS(CleanedData[[#This Row],[Purchase Amount]]&lt;500,"Low",
CleanedData[[#This Row],[Purchase Amount]]&lt;5000,"Medium",
TRUE,"High")</f>
        <v>Low</v>
      </c>
      <c r="V4504" t="str">
        <f>TEXT(CleanedData[[#This Row],[Date]],"mmmm")</f>
        <v>June</v>
      </c>
      <c r="W4504" t="str">
        <f>"Q"&amp;ROUNDUP(MONTH(CleanedData[[#This Row],[Date]])/3,0)</f>
        <v>Q2</v>
      </c>
      <c r="X4504" t="str">
        <f>IF(CleanedData[[#This Row],[Purchase Amount]]&gt;=5000,"Yes","No")</f>
        <v>No</v>
      </c>
      <c r="Y4504">
        <f>IF(CleanedData[[#This Row],[Recommend]]="Yes",1,0)</f>
        <v>1</v>
      </c>
      <c r="Z4504" s="6">
        <f>CleanedData[[#This Row],[Purchase Amount]]*0.15</f>
        <v>6.0164999999999997</v>
      </c>
      <c r="AA4504" s="6">
        <f>CleanedData[[#This Row],[Purchase Amount]]*1.15</f>
        <v>46.126499999999993</v>
      </c>
    </row>
    <row r="4505" spans="1:27" x14ac:dyDescent="0.3">
      <c r="A4505">
        <v>5452</v>
      </c>
      <c r="B4505" t="s">
        <v>4730</v>
      </c>
      <c r="C4505" s="1">
        <v>45594</v>
      </c>
      <c r="D4505">
        <v>54</v>
      </c>
      <c r="E4505" t="s">
        <v>39</v>
      </c>
      <c r="F4505" t="s">
        <v>108</v>
      </c>
      <c r="G4505" t="s">
        <v>309</v>
      </c>
      <c r="H4505">
        <v>5</v>
      </c>
      <c r="I4505" t="s">
        <v>42</v>
      </c>
      <c r="J4505" t="s">
        <v>54</v>
      </c>
      <c r="K4505" t="s">
        <v>44</v>
      </c>
      <c r="L4505" t="s">
        <v>45</v>
      </c>
      <c r="M4505" t="s">
        <v>175</v>
      </c>
      <c r="N4505" t="s">
        <v>57</v>
      </c>
      <c r="O4505" t="s">
        <v>89</v>
      </c>
      <c r="P4505" t="s">
        <v>70</v>
      </c>
      <c r="Q4505" t="s">
        <v>93</v>
      </c>
      <c r="R4505" s="6">
        <f>_xlfn.XLOOKUP(CleanedData[[#This Row],[Product]],'02_Lookup_Tables'!$A$2:$A$126,'02_Lookup_Tables'!$B$2:$B$126)</f>
        <v>353.21</v>
      </c>
      <c r="S4505" t="str">
        <f>VLOOKUP(CleanedData[[#This Row],[Product]],'02_Lookup_Tables'!$H$2:$I$126,2,FALSE)</f>
        <v>Food</v>
      </c>
      <c r="T4505" t="str">
        <f>VLOOKUP(CleanedData[[#This Row],[Province]],'02_Lookup_Tables'!$D$2:$E$10,2, FALSE)</f>
        <v>Gauteng Region</v>
      </c>
      <c r="U4505" t="str" cm="1">
        <f t="array" ref="U4505">_xlfn.IFS(CleanedData[[#This Row],[Purchase Amount]]&lt;500,"Low",
CleanedData[[#This Row],[Purchase Amount]]&lt;5000,"Medium",
TRUE,"High")</f>
        <v>Low</v>
      </c>
      <c r="V4505" t="str">
        <f>TEXT(CleanedData[[#This Row],[Date]],"mmmm")</f>
        <v>October</v>
      </c>
      <c r="W4505" t="str">
        <f>"Q"&amp;ROUNDUP(MONTH(CleanedData[[#This Row],[Date]])/3,0)</f>
        <v>Q4</v>
      </c>
      <c r="X4505" t="str">
        <f>IF(CleanedData[[#This Row],[Purchase Amount]]&gt;=5000,"Yes","No")</f>
        <v>No</v>
      </c>
      <c r="Y4505">
        <f>IF(CleanedData[[#This Row],[Recommend]]="Yes",1,0)</f>
        <v>0</v>
      </c>
      <c r="Z4505" s="6">
        <f>CleanedData[[#This Row],[Purchase Amount]]*0.15</f>
        <v>52.981499999999997</v>
      </c>
      <c r="AA4505" s="6">
        <f>CleanedData[[#This Row],[Purchase Amount]]*1.15</f>
        <v>406.19149999999996</v>
      </c>
    </row>
    <row r="4506" spans="1:27" x14ac:dyDescent="0.3">
      <c r="A4506">
        <v>5453</v>
      </c>
      <c r="B4506" t="s">
        <v>4731</v>
      </c>
      <c r="C4506" s="1">
        <v>45406</v>
      </c>
      <c r="D4506">
        <v>53</v>
      </c>
      <c r="E4506" t="s">
        <v>39</v>
      </c>
      <c r="F4506" t="s">
        <v>68</v>
      </c>
      <c r="G4506" t="s">
        <v>120</v>
      </c>
      <c r="H4506">
        <v>2</v>
      </c>
      <c r="I4506" t="s">
        <v>42</v>
      </c>
      <c r="J4506" t="s">
        <v>54</v>
      </c>
      <c r="K4506" t="s">
        <v>44</v>
      </c>
      <c r="L4506" t="s">
        <v>45</v>
      </c>
      <c r="M4506" t="s">
        <v>88</v>
      </c>
      <c r="N4506" t="s">
        <v>47</v>
      </c>
      <c r="O4506" t="s">
        <v>89</v>
      </c>
      <c r="P4506" t="s">
        <v>49</v>
      </c>
      <c r="Q4506" t="s">
        <v>93</v>
      </c>
      <c r="R4506" s="6">
        <f>_xlfn.XLOOKUP(CleanedData[[#This Row],[Product]],'02_Lookup_Tables'!$A$2:$A$126,'02_Lookup_Tables'!$B$2:$B$126)</f>
        <v>471.63</v>
      </c>
      <c r="S4506" t="str">
        <f>VLOOKUP(CleanedData[[#This Row],[Product]],'02_Lookup_Tables'!$H$2:$I$126,2,FALSE)</f>
        <v>Beauty &amp; Personal Care</v>
      </c>
      <c r="T4506" t="str">
        <f>VLOOKUP(CleanedData[[#This Row],[Province]],'02_Lookup_Tables'!$D$2:$E$10,2, FALSE)</f>
        <v>Northern Region</v>
      </c>
      <c r="U4506" t="str" cm="1">
        <f t="array" ref="U4506">_xlfn.IFS(CleanedData[[#This Row],[Purchase Amount]]&lt;500,"Low",
CleanedData[[#This Row],[Purchase Amount]]&lt;5000,"Medium",
TRUE,"High")</f>
        <v>Low</v>
      </c>
      <c r="V4506" t="str">
        <f>TEXT(CleanedData[[#This Row],[Date]],"mmmm")</f>
        <v>April</v>
      </c>
      <c r="W4506" t="str">
        <f>"Q"&amp;ROUNDUP(MONTH(CleanedData[[#This Row],[Date]])/3,0)</f>
        <v>Q2</v>
      </c>
      <c r="X4506" t="str">
        <f>IF(CleanedData[[#This Row],[Purchase Amount]]&gt;=5000,"Yes","No")</f>
        <v>No</v>
      </c>
      <c r="Y4506">
        <f>IF(CleanedData[[#This Row],[Recommend]]="Yes",1,0)</f>
        <v>0</v>
      </c>
      <c r="Z4506" s="6">
        <f>CleanedData[[#This Row],[Purchase Amount]]*0.15</f>
        <v>70.744500000000002</v>
      </c>
      <c r="AA4506" s="6">
        <f>CleanedData[[#This Row],[Purchase Amount]]*1.15</f>
        <v>542.3744999999999</v>
      </c>
    </row>
    <row r="4507" spans="1:27" x14ac:dyDescent="0.3">
      <c r="A4507">
        <v>5454</v>
      </c>
      <c r="B4507" t="s">
        <v>4732</v>
      </c>
      <c r="C4507" s="1">
        <v>45921</v>
      </c>
      <c r="D4507">
        <v>59</v>
      </c>
      <c r="E4507" t="s">
        <v>60</v>
      </c>
      <c r="F4507" t="s">
        <v>72</v>
      </c>
      <c r="G4507" t="s">
        <v>347</v>
      </c>
      <c r="H4507">
        <v>3</v>
      </c>
      <c r="I4507" t="s">
        <v>42</v>
      </c>
      <c r="J4507" t="s">
        <v>74</v>
      </c>
      <c r="K4507" t="s">
        <v>44</v>
      </c>
      <c r="L4507" t="s">
        <v>42</v>
      </c>
      <c r="M4507" t="s">
        <v>184</v>
      </c>
      <c r="N4507" t="s">
        <v>48</v>
      </c>
      <c r="O4507" t="s">
        <v>148</v>
      </c>
      <c r="P4507" t="s">
        <v>49</v>
      </c>
      <c r="Q4507" t="s">
        <v>50</v>
      </c>
      <c r="R4507" s="6">
        <f>_xlfn.XLOOKUP(CleanedData[[#This Row],[Product]],'02_Lookup_Tables'!$A$2:$A$126,'02_Lookup_Tables'!$B$2:$B$126)</f>
        <v>16523.5</v>
      </c>
      <c r="S4507" t="str">
        <f>VLOOKUP(CleanedData[[#This Row],[Product]],'02_Lookup_Tables'!$H$2:$I$126,2,FALSE)</f>
        <v>Electronics</v>
      </c>
      <c r="T4507" t="str">
        <f>VLOOKUP(CleanedData[[#This Row],[Province]],'02_Lookup_Tables'!$D$2:$E$10,2, FALSE)</f>
        <v>Central Region</v>
      </c>
      <c r="U4507" t="str" cm="1">
        <f t="array" ref="U4507">_xlfn.IFS(CleanedData[[#This Row],[Purchase Amount]]&lt;500,"Low",
CleanedData[[#This Row],[Purchase Amount]]&lt;5000,"Medium",
TRUE,"High")</f>
        <v>High</v>
      </c>
      <c r="V4507" t="str">
        <f>TEXT(CleanedData[[#This Row],[Date]],"mmmm")</f>
        <v>September</v>
      </c>
      <c r="W4507" t="str">
        <f>"Q"&amp;ROUNDUP(MONTH(CleanedData[[#This Row],[Date]])/3,0)</f>
        <v>Q3</v>
      </c>
      <c r="X4507" t="str">
        <f>IF(CleanedData[[#This Row],[Purchase Amount]]&gt;=5000,"Yes","No")</f>
        <v>Yes</v>
      </c>
      <c r="Y4507">
        <f>IF(CleanedData[[#This Row],[Recommend]]="Yes",1,0)</f>
        <v>0</v>
      </c>
      <c r="Z4507" s="6">
        <f>CleanedData[[#This Row],[Purchase Amount]]*0.15</f>
        <v>2478.5250000000001</v>
      </c>
      <c r="AA4507" s="6">
        <f>CleanedData[[#This Row],[Purchase Amount]]*1.15</f>
        <v>19002.024999999998</v>
      </c>
    </row>
    <row r="4508" spans="1:27" x14ac:dyDescent="0.3">
      <c r="A4508">
        <v>5455</v>
      </c>
      <c r="B4508" t="s">
        <v>4733</v>
      </c>
      <c r="C4508" s="1">
        <v>46012</v>
      </c>
      <c r="D4508">
        <v>50</v>
      </c>
      <c r="E4508" t="s">
        <v>39</v>
      </c>
      <c r="F4508" t="s">
        <v>68</v>
      </c>
      <c r="G4508" t="s">
        <v>251</v>
      </c>
      <c r="H4508">
        <v>5</v>
      </c>
      <c r="I4508" t="s">
        <v>42</v>
      </c>
      <c r="J4508" t="s">
        <v>69</v>
      </c>
      <c r="K4508" t="s">
        <v>44</v>
      </c>
      <c r="L4508" t="s">
        <v>45</v>
      </c>
      <c r="M4508" t="s">
        <v>236</v>
      </c>
      <c r="N4508" t="s">
        <v>57</v>
      </c>
      <c r="O4508" t="s">
        <v>89</v>
      </c>
      <c r="P4508" t="s">
        <v>70</v>
      </c>
      <c r="Q4508" t="s">
        <v>93</v>
      </c>
      <c r="R4508" s="6">
        <f>_xlfn.XLOOKUP(CleanedData[[#This Row],[Product]],'02_Lookup_Tables'!$A$2:$A$126,'02_Lookup_Tables'!$B$2:$B$126)</f>
        <v>5064</v>
      </c>
      <c r="S4508" t="str">
        <f>VLOOKUP(CleanedData[[#This Row],[Product]],'02_Lookup_Tables'!$H$2:$I$126,2,FALSE)</f>
        <v>Sports &amp; Outdoors</v>
      </c>
      <c r="T4508" t="str">
        <f>VLOOKUP(CleanedData[[#This Row],[Province]],'02_Lookup_Tables'!$D$2:$E$10,2, FALSE)</f>
        <v>Northern Region</v>
      </c>
      <c r="U4508" t="str" cm="1">
        <f t="array" ref="U4508">_xlfn.IFS(CleanedData[[#This Row],[Purchase Amount]]&lt;500,"Low",
CleanedData[[#This Row],[Purchase Amount]]&lt;5000,"Medium",
TRUE,"High")</f>
        <v>High</v>
      </c>
      <c r="V4508" t="str">
        <f>TEXT(CleanedData[[#This Row],[Date]],"mmmm")</f>
        <v>December</v>
      </c>
      <c r="W4508" t="str">
        <f>"Q"&amp;ROUNDUP(MONTH(CleanedData[[#This Row],[Date]])/3,0)</f>
        <v>Q4</v>
      </c>
      <c r="X4508" t="str">
        <f>IF(CleanedData[[#This Row],[Purchase Amount]]&gt;=5000,"Yes","No")</f>
        <v>Yes</v>
      </c>
      <c r="Y4508">
        <f>IF(CleanedData[[#This Row],[Recommend]]="Yes",1,0)</f>
        <v>0</v>
      </c>
      <c r="Z4508" s="6">
        <f>CleanedData[[#This Row],[Purchase Amount]]*0.15</f>
        <v>759.6</v>
      </c>
      <c r="AA4508" s="6">
        <f>CleanedData[[#This Row],[Purchase Amount]]*1.15</f>
        <v>5823.5999999999995</v>
      </c>
    </row>
    <row r="4509" spans="1:27" x14ac:dyDescent="0.3">
      <c r="A4509">
        <v>5456</v>
      </c>
      <c r="B4509" t="s">
        <v>4734</v>
      </c>
      <c r="C4509" s="1">
        <v>45976</v>
      </c>
      <c r="E4509" t="s">
        <v>60</v>
      </c>
      <c r="F4509" t="s">
        <v>77</v>
      </c>
      <c r="G4509" t="s">
        <v>73</v>
      </c>
      <c r="H4509">
        <v>2</v>
      </c>
      <c r="I4509" t="s">
        <v>42</v>
      </c>
      <c r="J4509" t="s">
        <v>69</v>
      </c>
      <c r="K4509" t="s">
        <v>44</v>
      </c>
      <c r="L4509" t="s">
        <v>45</v>
      </c>
      <c r="M4509" t="s">
        <v>156</v>
      </c>
      <c r="N4509" t="s">
        <v>47</v>
      </c>
      <c r="O4509" t="s">
        <v>148</v>
      </c>
      <c r="P4509" t="s">
        <v>70</v>
      </c>
      <c r="Q4509" t="s">
        <v>166</v>
      </c>
      <c r="R4509" s="6">
        <f>_xlfn.XLOOKUP(CleanedData[[#This Row],[Product]],'02_Lookup_Tables'!$A$2:$A$126,'02_Lookup_Tables'!$B$2:$B$126)</f>
        <v>84.23</v>
      </c>
      <c r="S4509" t="str">
        <f>VLOOKUP(CleanedData[[#This Row],[Product]],'02_Lookup_Tables'!$H$2:$I$126,2,FALSE)</f>
        <v>Food</v>
      </c>
      <c r="T4509" t="str">
        <f>VLOOKUP(CleanedData[[#This Row],[Province]],'02_Lookup_Tables'!$D$2:$E$10,2, FALSE)</f>
        <v>Central Region</v>
      </c>
      <c r="U4509" t="str" cm="1">
        <f t="array" ref="U4509">_xlfn.IFS(CleanedData[[#This Row],[Purchase Amount]]&lt;500,"Low",
CleanedData[[#This Row],[Purchase Amount]]&lt;5000,"Medium",
TRUE,"High")</f>
        <v>Low</v>
      </c>
      <c r="V4509" t="str">
        <f>TEXT(CleanedData[[#This Row],[Date]],"mmmm")</f>
        <v>November</v>
      </c>
      <c r="W4509" t="str">
        <f>"Q"&amp;ROUNDUP(MONTH(CleanedData[[#This Row],[Date]])/3,0)</f>
        <v>Q4</v>
      </c>
      <c r="X4509" t="str">
        <f>IF(CleanedData[[#This Row],[Purchase Amount]]&gt;=5000,"Yes","No")</f>
        <v>No</v>
      </c>
      <c r="Y4509">
        <f>IF(CleanedData[[#This Row],[Recommend]]="Yes",1,0)</f>
        <v>0</v>
      </c>
      <c r="Z4509" s="6">
        <f>CleanedData[[#This Row],[Purchase Amount]]*0.15</f>
        <v>12.634500000000001</v>
      </c>
      <c r="AA4509" s="6">
        <f>CleanedData[[#This Row],[Purchase Amount]]*1.15</f>
        <v>96.864499999999992</v>
      </c>
    </row>
    <row r="4510" spans="1:27" x14ac:dyDescent="0.3">
      <c r="A4510">
        <v>5457</v>
      </c>
      <c r="B4510" t="s">
        <v>4735</v>
      </c>
      <c r="C4510" s="1">
        <v>45807</v>
      </c>
      <c r="D4510">
        <v>55</v>
      </c>
      <c r="E4510" t="s">
        <v>52</v>
      </c>
      <c r="F4510" t="s">
        <v>83</v>
      </c>
      <c r="G4510" t="s">
        <v>111</v>
      </c>
      <c r="H4510">
        <v>5</v>
      </c>
      <c r="I4510" t="s">
        <v>45</v>
      </c>
      <c r="J4510" t="s">
        <v>54</v>
      </c>
      <c r="K4510" t="s">
        <v>55</v>
      </c>
      <c r="L4510" t="s">
        <v>45</v>
      </c>
      <c r="M4510" t="s">
        <v>88</v>
      </c>
      <c r="N4510" t="s">
        <v>57</v>
      </c>
      <c r="O4510" t="s">
        <v>89</v>
      </c>
      <c r="P4510" t="s">
        <v>70</v>
      </c>
      <c r="Q4510" t="s">
        <v>50</v>
      </c>
      <c r="R4510" s="6">
        <f>_xlfn.XLOOKUP(CleanedData[[#This Row],[Product]],'02_Lookup_Tables'!$A$2:$A$126,'02_Lookup_Tables'!$B$2:$B$126)</f>
        <v>3576.97</v>
      </c>
      <c r="S4510" t="str">
        <f>VLOOKUP(CleanedData[[#This Row],[Product]],'02_Lookup_Tables'!$H$2:$I$126,2,FALSE)</f>
        <v>Home Devices</v>
      </c>
      <c r="T4510" t="str">
        <f>VLOOKUP(CleanedData[[#This Row],[Province]],'02_Lookup_Tables'!$D$2:$E$10,2, FALSE)</f>
        <v>Western Region</v>
      </c>
      <c r="U4510" t="str" cm="1">
        <f t="array" ref="U4510">_xlfn.IFS(CleanedData[[#This Row],[Purchase Amount]]&lt;500,"Low",
CleanedData[[#This Row],[Purchase Amount]]&lt;5000,"Medium",
TRUE,"High")</f>
        <v>Medium</v>
      </c>
      <c r="V4510" t="str">
        <f>TEXT(CleanedData[[#This Row],[Date]],"mmmm")</f>
        <v>May</v>
      </c>
      <c r="W4510" t="str">
        <f>"Q"&amp;ROUNDUP(MONTH(CleanedData[[#This Row],[Date]])/3,0)</f>
        <v>Q2</v>
      </c>
      <c r="X4510" t="str">
        <f>IF(CleanedData[[#This Row],[Purchase Amount]]&gt;=5000,"Yes","No")</f>
        <v>No</v>
      </c>
      <c r="Y4510">
        <f>IF(CleanedData[[#This Row],[Recommend]]="Yes",1,0)</f>
        <v>1</v>
      </c>
      <c r="Z4510" s="6">
        <f>CleanedData[[#This Row],[Purchase Amount]]*0.15</f>
        <v>536.54549999999995</v>
      </c>
      <c r="AA4510" s="6">
        <f>CleanedData[[#This Row],[Purchase Amount]]*1.15</f>
        <v>4113.5154999999995</v>
      </c>
    </row>
    <row r="4511" spans="1:27" x14ac:dyDescent="0.3">
      <c r="A4511">
        <v>5458</v>
      </c>
      <c r="B4511" t="s">
        <v>4736</v>
      </c>
      <c r="C4511" s="1">
        <v>45409</v>
      </c>
      <c r="D4511">
        <v>34</v>
      </c>
      <c r="E4511" t="s">
        <v>39</v>
      </c>
      <c r="F4511" t="s">
        <v>77</v>
      </c>
      <c r="G4511" t="s">
        <v>352</v>
      </c>
      <c r="H4511">
        <v>5</v>
      </c>
      <c r="I4511" t="s">
        <v>42</v>
      </c>
      <c r="J4511" t="s">
        <v>63</v>
      </c>
      <c r="K4511" t="s">
        <v>55</v>
      </c>
      <c r="L4511" t="s">
        <v>45</v>
      </c>
      <c r="M4511" t="s">
        <v>56</v>
      </c>
      <c r="N4511" t="s">
        <v>57</v>
      </c>
      <c r="O4511" t="s">
        <v>148</v>
      </c>
      <c r="P4511" t="s">
        <v>49</v>
      </c>
      <c r="Q4511" t="s">
        <v>58</v>
      </c>
      <c r="R4511" s="6">
        <f>_xlfn.XLOOKUP(CleanedData[[#This Row],[Product]],'02_Lookup_Tables'!$A$2:$A$126,'02_Lookup_Tables'!$B$2:$B$126)</f>
        <v>2217.0300000000002</v>
      </c>
      <c r="S4511" t="str">
        <f>VLOOKUP(CleanedData[[#This Row],[Product]],'02_Lookup_Tables'!$H$2:$I$126,2,FALSE)</f>
        <v>Apparel</v>
      </c>
      <c r="T4511" t="str">
        <f>VLOOKUP(CleanedData[[#This Row],[Province]],'02_Lookup_Tables'!$D$2:$E$10,2, FALSE)</f>
        <v>Central Region</v>
      </c>
      <c r="U4511" t="str" cm="1">
        <f t="array" ref="U4511">_xlfn.IFS(CleanedData[[#This Row],[Purchase Amount]]&lt;500,"Low",
CleanedData[[#This Row],[Purchase Amount]]&lt;5000,"Medium",
TRUE,"High")</f>
        <v>Medium</v>
      </c>
      <c r="V4511" t="str">
        <f>TEXT(CleanedData[[#This Row],[Date]],"mmmm")</f>
        <v>April</v>
      </c>
      <c r="W4511" t="str">
        <f>"Q"&amp;ROUNDUP(MONTH(CleanedData[[#This Row],[Date]])/3,0)</f>
        <v>Q2</v>
      </c>
      <c r="X4511" t="str">
        <f>IF(CleanedData[[#This Row],[Purchase Amount]]&gt;=5000,"Yes","No")</f>
        <v>No</v>
      </c>
      <c r="Y4511">
        <f>IF(CleanedData[[#This Row],[Recommend]]="Yes",1,0)</f>
        <v>0</v>
      </c>
      <c r="Z4511" s="6">
        <f>CleanedData[[#This Row],[Purchase Amount]]*0.15</f>
        <v>332.55450000000002</v>
      </c>
      <c r="AA4511" s="6">
        <f>CleanedData[[#This Row],[Purchase Amount]]*1.15</f>
        <v>2549.5844999999999</v>
      </c>
    </row>
    <row r="4512" spans="1:27" x14ac:dyDescent="0.3">
      <c r="A4512">
        <v>5459</v>
      </c>
      <c r="B4512" t="s">
        <v>4737</v>
      </c>
      <c r="C4512" s="1">
        <v>45886</v>
      </c>
      <c r="D4512">
        <v>59</v>
      </c>
      <c r="E4512" t="s">
        <v>60</v>
      </c>
      <c r="F4512" t="s">
        <v>72</v>
      </c>
      <c r="G4512" t="s">
        <v>78</v>
      </c>
      <c r="H4512">
        <v>2</v>
      </c>
      <c r="I4512" t="s">
        <v>45</v>
      </c>
      <c r="J4512" t="s">
        <v>74</v>
      </c>
      <c r="K4512" t="s">
        <v>64</v>
      </c>
      <c r="L4512" t="s">
        <v>45</v>
      </c>
      <c r="M4512" t="s">
        <v>236</v>
      </c>
      <c r="N4512" t="s">
        <v>47</v>
      </c>
      <c r="O4512" t="s">
        <v>89</v>
      </c>
      <c r="P4512" t="s">
        <v>49</v>
      </c>
      <c r="Q4512" t="s">
        <v>50</v>
      </c>
      <c r="R4512" s="6">
        <f>_xlfn.XLOOKUP(CleanedData[[#This Row],[Product]],'02_Lookup_Tables'!$A$2:$A$126,'02_Lookup_Tables'!$B$2:$B$126)</f>
        <v>1951.09</v>
      </c>
      <c r="S4512" t="str">
        <f>VLOOKUP(CleanedData[[#This Row],[Product]],'02_Lookup_Tables'!$H$2:$I$126,2,FALSE)</f>
        <v>Accessories</v>
      </c>
      <c r="T4512" t="str">
        <f>VLOOKUP(CleanedData[[#This Row],[Province]],'02_Lookup_Tables'!$D$2:$E$10,2, FALSE)</f>
        <v>Central Region</v>
      </c>
      <c r="U4512" t="str" cm="1">
        <f t="array" ref="U4512">_xlfn.IFS(CleanedData[[#This Row],[Purchase Amount]]&lt;500,"Low",
CleanedData[[#This Row],[Purchase Amount]]&lt;5000,"Medium",
TRUE,"High")</f>
        <v>Medium</v>
      </c>
      <c r="V4512" t="str">
        <f>TEXT(CleanedData[[#This Row],[Date]],"mmmm")</f>
        <v>August</v>
      </c>
      <c r="W4512" t="str">
        <f>"Q"&amp;ROUNDUP(MONTH(CleanedData[[#This Row],[Date]])/3,0)</f>
        <v>Q3</v>
      </c>
      <c r="X4512" t="str">
        <f>IF(CleanedData[[#This Row],[Purchase Amount]]&gt;=5000,"Yes","No")</f>
        <v>No</v>
      </c>
      <c r="Y4512">
        <f>IF(CleanedData[[#This Row],[Recommend]]="Yes",1,0)</f>
        <v>1</v>
      </c>
      <c r="Z4512" s="6">
        <f>CleanedData[[#This Row],[Purchase Amount]]*0.15</f>
        <v>292.6635</v>
      </c>
      <c r="AA4512" s="6">
        <f>CleanedData[[#This Row],[Purchase Amount]]*1.15</f>
        <v>2243.7534999999998</v>
      </c>
    </row>
    <row r="4513" spans="1:27" x14ac:dyDescent="0.3">
      <c r="A4513">
        <v>5460</v>
      </c>
      <c r="B4513" t="s">
        <v>4738</v>
      </c>
      <c r="C4513" s="1">
        <v>45492</v>
      </c>
      <c r="D4513">
        <v>24</v>
      </c>
      <c r="E4513" t="s">
        <v>52</v>
      </c>
      <c r="F4513" t="s">
        <v>77</v>
      </c>
      <c r="G4513" t="s">
        <v>389</v>
      </c>
      <c r="H4513">
        <v>5</v>
      </c>
      <c r="I4513" t="s">
        <v>42</v>
      </c>
      <c r="J4513" t="s">
        <v>69</v>
      </c>
      <c r="K4513" t="s">
        <v>44</v>
      </c>
      <c r="L4513" t="s">
        <v>42</v>
      </c>
      <c r="M4513" t="s">
        <v>156</v>
      </c>
      <c r="N4513" t="s">
        <v>57</v>
      </c>
      <c r="O4513" t="s">
        <v>148</v>
      </c>
      <c r="P4513" t="s">
        <v>49</v>
      </c>
      <c r="Q4513" t="s">
        <v>66</v>
      </c>
      <c r="R4513" s="6">
        <f>_xlfn.XLOOKUP(CleanedData[[#This Row],[Product]],'02_Lookup_Tables'!$A$2:$A$126,'02_Lookup_Tables'!$B$2:$B$126)</f>
        <v>5432.76</v>
      </c>
      <c r="S4513" t="str">
        <f>VLOOKUP(CleanedData[[#This Row],[Product]],'02_Lookup_Tables'!$H$2:$I$126,2,FALSE)</f>
        <v>Home Devices</v>
      </c>
      <c r="T4513" t="str">
        <f>VLOOKUP(CleanedData[[#This Row],[Province]],'02_Lookup_Tables'!$D$2:$E$10,2, FALSE)</f>
        <v>Central Region</v>
      </c>
      <c r="U4513" t="str" cm="1">
        <f t="array" ref="U4513">_xlfn.IFS(CleanedData[[#This Row],[Purchase Amount]]&lt;500,"Low",
CleanedData[[#This Row],[Purchase Amount]]&lt;5000,"Medium",
TRUE,"High")</f>
        <v>High</v>
      </c>
      <c r="V4513" t="str">
        <f>TEXT(CleanedData[[#This Row],[Date]],"mmmm")</f>
        <v>July</v>
      </c>
      <c r="W4513" t="str">
        <f>"Q"&amp;ROUNDUP(MONTH(CleanedData[[#This Row],[Date]])/3,0)</f>
        <v>Q3</v>
      </c>
      <c r="X4513" t="str">
        <f>IF(CleanedData[[#This Row],[Purchase Amount]]&gt;=5000,"Yes","No")</f>
        <v>Yes</v>
      </c>
      <c r="Y4513">
        <f>IF(CleanedData[[#This Row],[Recommend]]="Yes",1,0)</f>
        <v>0</v>
      </c>
      <c r="Z4513" s="6">
        <f>CleanedData[[#This Row],[Purchase Amount]]*0.15</f>
        <v>814.91399999999999</v>
      </c>
      <c r="AA4513" s="6">
        <f>CleanedData[[#This Row],[Purchase Amount]]*1.15</f>
        <v>6247.674</v>
      </c>
    </row>
    <row r="4514" spans="1:27" x14ac:dyDescent="0.3">
      <c r="A4514">
        <v>5461</v>
      </c>
      <c r="B4514" t="s">
        <v>4739</v>
      </c>
      <c r="C4514" s="1">
        <v>45718</v>
      </c>
      <c r="D4514">
        <v>60</v>
      </c>
      <c r="E4514" t="s">
        <v>39</v>
      </c>
      <c r="F4514" t="s">
        <v>83</v>
      </c>
      <c r="G4514" t="s">
        <v>153</v>
      </c>
      <c r="H4514">
        <v>4</v>
      </c>
      <c r="I4514" t="s">
        <v>42</v>
      </c>
      <c r="J4514" t="s">
        <v>74</v>
      </c>
      <c r="K4514" t="s">
        <v>44</v>
      </c>
      <c r="L4514" t="s">
        <v>45</v>
      </c>
      <c r="M4514" t="s">
        <v>208</v>
      </c>
      <c r="N4514" t="s">
        <v>96</v>
      </c>
      <c r="O4514" t="s">
        <v>89</v>
      </c>
      <c r="P4514" t="s">
        <v>70</v>
      </c>
      <c r="Q4514" t="s">
        <v>50</v>
      </c>
      <c r="R4514" s="6">
        <f>_xlfn.XLOOKUP(CleanedData[[#This Row],[Product]],'02_Lookup_Tables'!$A$2:$A$126,'02_Lookup_Tables'!$B$2:$B$126)</f>
        <v>1011.68</v>
      </c>
      <c r="S4514" t="str">
        <f>VLOOKUP(CleanedData[[#This Row],[Product]],'02_Lookup_Tables'!$H$2:$I$126,2,FALSE)</f>
        <v>Accessories</v>
      </c>
      <c r="T4514" t="str">
        <f>VLOOKUP(CleanedData[[#This Row],[Province]],'02_Lookup_Tables'!$D$2:$E$10,2, FALSE)</f>
        <v>Western Region</v>
      </c>
      <c r="U4514" t="str" cm="1">
        <f t="array" ref="U4514">_xlfn.IFS(CleanedData[[#This Row],[Purchase Amount]]&lt;500,"Low",
CleanedData[[#This Row],[Purchase Amount]]&lt;5000,"Medium",
TRUE,"High")</f>
        <v>Medium</v>
      </c>
      <c r="V4514" t="str">
        <f>TEXT(CleanedData[[#This Row],[Date]],"mmmm")</f>
        <v>March</v>
      </c>
      <c r="W4514" t="str">
        <f>"Q"&amp;ROUNDUP(MONTH(CleanedData[[#This Row],[Date]])/3,0)</f>
        <v>Q1</v>
      </c>
      <c r="X4514" t="str">
        <f>IF(CleanedData[[#This Row],[Purchase Amount]]&gt;=5000,"Yes","No")</f>
        <v>No</v>
      </c>
      <c r="Y4514">
        <f>IF(CleanedData[[#This Row],[Recommend]]="Yes",1,0)</f>
        <v>0</v>
      </c>
      <c r="Z4514" s="6">
        <f>CleanedData[[#This Row],[Purchase Amount]]*0.15</f>
        <v>151.75199999999998</v>
      </c>
      <c r="AA4514" s="6">
        <f>CleanedData[[#This Row],[Purchase Amount]]*1.15</f>
        <v>1163.4319999999998</v>
      </c>
    </row>
    <row r="4515" spans="1:27" x14ac:dyDescent="0.3">
      <c r="A4515">
        <v>5462</v>
      </c>
      <c r="B4515" t="s">
        <v>4740</v>
      </c>
      <c r="C4515" s="1">
        <v>45967</v>
      </c>
      <c r="D4515">
        <v>40</v>
      </c>
      <c r="E4515" t="s">
        <v>39</v>
      </c>
      <c r="F4515" t="s">
        <v>72</v>
      </c>
      <c r="G4515" t="s">
        <v>91</v>
      </c>
      <c r="H4515">
        <v>5</v>
      </c>
      <c r="I4515" t="s">
        <v>42</v>
      </c>
      <c r="J4515" t="s">
        <v>74</v>
      </c>
      <c r="K4515" t="s">
        <v>44</v>
      </c>
      <c r="L4515" t="s">
        <v>42</v>
      </c>
      <c r="M4515" t="s">
        <v>92</v>
      </c>
      <c r="N4515" t="s">
        <v>57</v>
      </c>
      <c r="O4515" t="s">
        <v>89</v>
      </c>
      <c r="P4515" t="s">
        <v>70</v>
      </c>
      <c r="Q4515" t="s">
        <v>81</v>
      </c>
      <c r="R4515" s="6">
        <f>_xlfn.XLOOKUP(CleanedData[[#This Row],[Product]],'02_Lookup_Tables'!$A$2:$A$126,'02_Lookup_Tables'!$B$2:$B$126)</f>
        <v>1370.56</v>
      </c>
      <c r="S4515" t="str">
        <f>VLOOKUP(CleanedData[[#This Row],[Product]],'02_Lookup_Tables'!$H$2:$I$126,2,FALSE)</f>
        <v>Electronics</v>
      </c>
      <c r="T4515" t="str">
        <f>VLOOKUP(CleanedData[[#This Row],[Province]],'02_Lookup_Tables'!$D$2:$E$10,2, FALSE)</f>
        <v>Central Region</v>
      </c>
      <c r="U4515" t="str" cm="1">
        <f t="array" ref="U4515">_xlfn.IFS(CleanedData[[#This Row],[Purchase Amount]]&lt;500,"Low",
CleanedData[[#This Row],[Purchase Amount]]&lt;5000,"Medium",
TRUE,"High")</f>
        <v>Medium</v>
      </c>
      <c r="V4515" t="str">
        <f>TEXT(CleanedData[[#This Row],[Date]],"mmmm")</f>
        <v>November</v>
      </c>
      <c r="W4515" t="str">
        <f>"Q"&amp;ROUNDUP(MONTH(CleanedData[[#This Row],[Date]])/3,0)</f>
        <v>Q4</v>
      </c>
      <c r="X4515" t="str">
        <f>IF(CleanedData[[#This Row],[Purchase Amount]]&gt;=5000,"Yes","No")</f>
        <v>No</v>
      </c>
      <c r="Y4515">
        <f>IF(CleanedData[[#This Row],[Recommend]]="Yes",1,0)</f>
        <v>0</v>
      </c>
      <c r="Z4515" s="6">
        <f>CleanedData[[#This Row],[Purchase Amount]]*0.15</f>
        <v>205.58399999999997</v>
      </c>
      <c r="AA4515" s="6">
        <f>CleanedData[[#This Row],[Purchase Amount]]*1.15</f>
        <v>1576.1439999999998</v>
      </c>
    </row>
    <row r="4516" spans="1:27" x14ac:dyDescent="0.3">
      <c r="A4516">
        <v>5463</v>
      </c>
      <c r="B4516" t="s">
        <v>4741</v>
      </c>
      <c r="C4516" s="1">
        <v>45634</v>
      </c>
      <c r="D4516">
        <v>26</v>
      </c>
      <c r="E4516" t="s">
        <v>60</v>
      </c>
      <c r="F4516" t="s">
        <v>68</v>
      </c>
      <c r="G4516" t="s">
        <v>266</v>
      </c>
      <c r="H4516">
        <v>2</v>
      </c>
      <c r="I4516" t="s">
        <v>42</v>
      </c>
      <c r="J4516" t="s">
        <v>74</v>
      </c>
      <c r="K4516" t="s">
        <v>64</v>
      </c>
      <c r="L4516" t="s">
        <v>42</v>
      </c>
      <c r="M4516" t="s">
        <v>196</v>
      </c>
      <c r="N4516" t="s">
        <v>47</v>
      </c>
      <c r="O4516" t="s">
        <v>89</v>
      </c>
      <c r="P4516" t="s">
        <v>49</v>
      </c>
      <c r="Q4516" t="s">
        <v>58</v>
      </c>
      <c r="R4516" s="6">
        <f>_xlfn.XLOOKUP(CleanedData[[#This Row],[Product]],'02_Lookup_Tables'!$A$2:$A$126,'02_Lookup_Tables'!$B$2:$B$126)</f>
        <v>2951.61</v>
      </c>
      <c r="S4516" t="str">
        <f>VLOOKUP(CleanedData[[#This Row],[Product]],'02_Lookup_Tables'!$H$2:$I$126,2,FALSE)</f>
        <v>Beauty &amp; Personal Care</v>
      </c>
      <c r="T4516" t="str">
        <f>VLOOKUP(CleanedData[[#This Row],[Province]],'02_Lookup_Tables'!$D$2:$E$10,2, FALSE)</f>
        <v>Northern Region</v>
      </c>
      <c r="U4516" t="str" cm="1">
        <f t="array" ref="U4516">_xlfn.IFS(CleanedData[[#This Row],[Purchase Amount]]&lt;500,"Low",
CleanedData[[#This Row],[Purchase Amount]]&lt;5000,"Medium",
TRUE,"High")</f>
        <v>Medium</v>
      </c>
      <c r="V4516" t="str">
        <f>TEXT(CleanedData[[#This Row],[Date]],"mmmm")</f>
        <v>December</v>
      </c>
      <c r="W4516" t="str">
        <f>"Q"&amp;ROUNDUP(MONTH(CleanedData[[#This Row],[Date]])/3,0)</f>
        <v>Q4</v>
      </c>
      <c r="X4516" t="str">
        <f>IF(CleanedData[[#This Row],[Purchase Amount]]&gt;=5000,"Yes","No")</f>
        <v>No</v>
      </c>
      <c r="Y4516">
        <f>IF(CleanedData[[#This Row],[Recommend]]="Yes",1,0)</f>
        <v>0</v>
      </c>
      <c r="Z4516" s="6">
        <f>CleanedData[[#This Row],[Purchase Amount]]*0.15</f>
        <v>442.74150000000003</v>
      </c>
      <c r="AA4516" s="6">
        <f>CleanedData[[#This Row],[Purchase Amount]]*1.15</f>
        <v>3394.3514999999998</v>
      </c>
    </row>
    <row r="4517" spans="1:27" x14ac:dyDescent="0.3">
      <c r="A4517">
        <v>5464</v>
      </c>
      <c r="B4517" t="s">
        <v>4742</v>
      </c>
      <c r="C4517" s="1">
        <v>45383</v>
      </c>
      <c r="D4517">
        <v>25</v>
      </c>
      <c r="E4517" t="s">
        <v>52</v>
      </c>
      <c r="F4517" t="s">
        <v>125</v>
      </c>
      <c r="G4517" t="s">
        <v>210</v>
      </c>
      <c r="H4517">
        <v>1</v>
      </c>
      <c r="I4517" t="s">
        <v>45</v>
      </c>
      <c r="J4517" t="s">
        <v>74</v>
      </c>
      <c r="K4517" t="s">
        <v>55</v>
      </c>
      <c r="L4517" t="s">
        <v>45</v>
      </c>
      <c r="M4517" t="s">
        <v>123</v>
      </c>
      <c r="N4517" t="s">
        <v>80</v>
      </c>
      <c r="O4517" t="s">
        <v>89</v>
      </c>
      <c r="P4517" t="s">
        <v>49</v>
      </c>
      <c r="Q4517" t="s">
        <v>58</v>
      </c>
      <c r="R4517" s="6">
        <f>_xlfn.XLOOKUP(CleanedData[[#This Row],[Product]],'02_Lookup_Tables'!$A$2:$A$126,'02_Lookup_Tables'!$B$2:$B$126)</f>
        <v>13123.97</v>
      </c>
      <c r="S4517" t="str">
        <f>VLOOKUP(CleanedData[[#This Row],[Product]],'02_Lookup_Tables'!$H$2:$I$126,2,FALSE)</f>
        <v>Electronics</v>
      </c>
      <c r="T4517" t="str">
        <f>VLOOKUP(CleanedData[[#This Row],[Province]],'02_Lookup_Tables'!$D$2:$E$10,2, FALSE)</f>
        <v>Western Region</v>
      </c>
      <c r="U4517" t="str" cm="1">
        <f t="array" ref="U4517">_xlfn.IFS(CleanedData[[#This Row],[Purchase Amount]]&lt;500,"Low",
CleanedData[[#This Row],[Purchase Amount]]&lt;5000,"Medium",
TRUE,"High")</f>
        <v>High</v>
      </c>
      <c r="V4517" t="str">
        <f>TEXT(CleanedData[[#This Row],[Date]],"mmmm")</f>
        <v>April</v>
      </c>
      <c r="W4517" t="str">
        <f>"Q"&amp;ROUNDUP(MONTH(CleanedData[[#This Row],[Date]])/3,0)</f>
        <v>Q2</v>
      </c>
      <c r="X4517" t="str">
        <f>IF(CleanedData[[#This Row],[Purchase Amount]]&gt;=5000,"Yes","No")</f>
        <v>Yes</v>
      </c>
      <c r="Y4517">
        <f>IF(CleanedData[[#This Row],[Recommend]]="Yes",1,0)</f>
        <v>1</v>
      </c>
      <c r="Z4517" s="6">
        <f>CleanedData[[#This Row],[Purchase Amount]]*0.15</f>
        <v>1968.5954999999999</v>
      </c>
      <c r="AA4517" s="6">
        <f>CleanedData[[#This Row],[Purchase Amount]]*1.15</f>
        <v>15092.565499999999</v>
      </c>
    </row>
    <row r="4518" spans="1:27" x14ac:dyDescent="0.3">
      <c r="A4518">
        <v>5465</v>
      </c>
      <c r="B4518" t="s">
        <v>4743</v>
      </c>
      <c r="C4518" s="1">
        <v>45648</v>
      </c>
      <c r="D4518">
        <v>64</v>
      </c>
      <c r="E4518" t="s">
        <v>60</v>
      </c>
      <c r="F4518" t="s">
        <v>77</v>
      </c>
      <c r="G4518" t="s">
        <v>122</v>
      </c>
      <c r="H4518">
        <v>2</v>
      </c>
      <c r="I4518" t="s">
        <v>42</v>
      </c>
      <c r="J4518" t="s">
        <v>63</v>
      </c>
      <c r="K4518" t="s">
        <v>55</v>
      </c>
      <c r="L4518" t="s">
        <v>45</v>
      </c>
      <c r="M4518" t="s">
        <v>180</v>
      </c>
      <c r="N4518" t="s">
        <v>47</v>
      </c>
      <c r="O4518" t="s">
        <v>89</v>
      </c>
      <c r="P4518" t="s">
        <v>49</v>
      </c>
      <c r="Q4518" t="s">
        <v>50</v>
      </c>
      <c r="R4518" s="6">
        <f>_xlfn.XLOOKUP(CleanedData[[#This Row],[Product]],'02_Lookup_Tables'!$A$2:$A$126,'02_Lookup_Tables'!$B$2:$B$126)</f>
        <v>1712.08</v>
      </c>
      <c r="S4518" t="str">
        <f>VLOOKUP(CleanedData[[#This Row],[Product]],'02_Lookup_Tables'!$H$2:$I$126,2,FALSE)</f>
        <v>Home &amp; Living</v>
      </c>
      <c r="T4518" t="str">
        <f>VLOOKUP(CleanedData[[#This Row],[Province]],'02_Lookup_Tables'!$D$2:$E$10,2, FALSE)</f>
        <v>Central Region</v>
      </c>
      <c r="U4518" t="str" cm="1">
        <f t="array" ref="U4518">_xlfn.IFS(CleanedData[[#This Row],[Purchase Amount]]&lt;500,"Low",
CleanedData[[#This Row],[Purchase Amount]]&lt;5000,"Medium",
TRUE,"High")</f>
        <v>Medium</v>
      </c>
      <c r="V4518" t="str">
        <f>TEXT(CleanedData[[#This Row],[Date]],"mmmm")</f>
        <v>December</v>
      </c>
      <c r="W4518" t="str">
        <f>"Q"&amp;ROUNDUP(MONTH(CleanedData[[#This Row],[Date]])/3,0)</f>
        <v>Q4</v>
      </c>
      <c r="X4518" t="str">
        <f>IF(CleanedData[[#This Row],[Purchase Amount]]&gt;=5000,"Yes","No")</f>
        <v>No</v>
      </c>
      <c r="Y4518">
        <f>IF(CleanedData[[#This Row],[Recommend]]="Yes",1,0)</f>
        <v>0</v>
      </c>
      <c r="Z4518" s="6">
        <f>CleanedData[[#This Row],[Purchase Amount]]*0.15</f>
        <v>256.81199999999995</v>
      </c>
      <c r="AA4518" s="6">
        <f>CleanedData[[#This Row],[Purchase Amount]]*1.15</f>
        <v>1968.8919999999998</v>
      </c>
    </row>
    <row r="4519" spans="1:27" x14ac:dyDescent="0.3">
      <c r="A4519">
        <v>5466</v>
      </c>
      <c r="B4519" t="s">
        <v>4744</v>
      </c>
      <c r="C4519" s="1">
        <v>45549</v>
      </c>
      <c r="D4519">
        <v>25</v>
      </c>
      <c r="E4519" t="s">
        <v>60</v>
      </c>
      <c r="F4519" t="s">
        <v>83</v>
      </c>
      <c r="G4519" t="s">
        <v>501</v>
      </c>
      <c r="H4519">
        <v>1</v>
      </c>
      <c r="I4519" t="s">
        <v>45</v>
      </c>
      <c r="J4519" t="s">
        <v>69</v>
      </c>
      <c r="K4519" t="s">
        <v>55</v>
      </c>
      <c r="L4519" t="s">
        <v>45</v>
      </c>
      <c r="M4519" t="s">
        <v>136</v>
      </c>
      <c r="N4519" t="s">
        <v>80</v>
      </c>
      <c r="O4519" t="s">
        <v>89</v>
      </c>
      <c r="P4519" t="s">
        <v>49</v>
      </c>
      <c r="Q4519" t="s">
        <v>58</v>
      </c>
      <c r="R4519" s="6">
        <f>_xlfn.XLOOKUP(CleanedData[[#This Row],[Product]],'02_Lookup_Tables'!$A$2:$A$126,'02_Lookup_Tables'!$B$2:$B$126)</f>
        <v>1482.94</v>
      </c>
      <c r="S4519" t="str">
        <f>VLOOKUP(CleanedData[[#This Row],[Product]],'02_Lookup_Tables'!$H$2:$I$126,2,FALSE)</f>
        <v>Home Devices</v>
      </c>
      <c r="T4519" t="str">
        <f>VLOOKUP(CleanedData[[#This Row],[Province]],'02_Lookup_Tables'!$D$2:$E$10,2, FALSE)</f>
        <v>Western Region</v>
      </c>
      <c r="U4519" t="str" cm="1">
        <f t="array" ref="U4519">_xlfn.IFS(CleanedData[[#This Row],[Purchase Amount]]&lt;500,"Low",
CleanedData[[#This Row],[Purchase Amount]]&lt;5000,"Medium",
TRUE,"High")</f>
        <v>Medium</v>
      </c>
      <c r="V4519" t="str">
        <f>TEXT(CleanedData[[#This Row],[Date]],"mmmm")</f>
        <v>September</v>
      </c>
      <c r="W4519" t="str">
        <f>"Q"&amp;ROUNDUP(MONTH(CleanedData[[#This Row],[Date]])/3,0)</f>
        <v>Q3</v>
      </c>
      <c r="X4519" t="str">
        <f>IF(CleanedData[[#This Row],[Purchase Amount]]&gt;=5000,"Yes","No")</f>
        <v>No</v>
      </c>
      <c r="Y4519">
        <f>IF(CleanedData[[#This Row],[Recommend]]="Yes",1,0)</f>
        <v>1</v>
      </c>
      <c r="Z4519" s="6">
        <f>CleanedData[[#This Row],[Purchase Amount]]*0.15</f>
        <v>222.441</v>
      </c>
      <c r="AA4519" s="6">
        <f>CleanedData[[#This Row],[Purchase Amount]]*1.15</f>
        <v>1705.3809999999999</v>
      </c>
    </row>
    <row r="4520" spans="1:27" x14ac:dyDescent="0.3">
      <c r="A4520">
        <v>5467</v>
      </c>
      <c r="B4520" t="s">
        <v>4745</v>
      </c>
      <c r="C4520" s="1">
        <v>45765</v>
      </c>
      <c r="D4520">
        <v>46</v>
      </c>
      <c r="E4520" t="s">
        <v>60</v>
      </c>
      <c r="F4520" t="s">
        <v>77</v>
      </c>
      <c r="G4520" t="s">
        <v>284</v>
      </c>
      <c r="H4520">
        <v>4</v>
      </c>
      <c r="I4520" t="s">
        <v>42</v>
      </c>
      <c r="J4520" t="s">
        <v>54</v>
      </c>
      <c r="K4520" t="s">
        <v>64</v>
      </c>
      <c r="L4520" t="s">
        <v>42</v>
      </c>
      <c r="M4520" t="s">
        <v>106</v>
      </c>
      <c r="N4520" t="s">
        <v>96</v>
      </c>
      <c r="O4520" t="s">
        <v>148</v>
      </c>
      <c r="P4520" t="s">
        <v>49</v>
      </c>
      <c r="Q4520" t="s">
        <v>93</v>
      </c>
      <c r="R4520" s="6">
        <f>_xlfn.XLOOKUP(CleanedData[[#This Row],[Product]],'02_Lookup_Tables'!$A$2:$A$126,'02_Lookup_Tables'!$B$2:$B$126)</f>
        <v>6698.54</v>
      </c>
      <c r="S4520" t="str">
        <f>VLOOKUP(CleanedData[[#This Row],[Product]],'02_Lookup_Tables'!$H$2:$I$126,2,FALSE)</f>
        <v>Electronics</v>
      </c>
      <c r="T4520" t="str">
        <f>VLOOKUP(CleanedData[[#This Row],[Province]],'02_Lookup_Tables'!$D$2:$E$10,2, FALSE)</f>
        <v>Central Region</v>
      </c>
      <c r="U4520" t="str" cm="1">
        <f t="array" ref="U4520">_xlfn.IFS(CleanedData[[#This Row],[Purchase Amount]]&lt;500,"Low",
CleanedData[[#This Row],[Purchase Amount]]&lt;5000,"Medium",
TRUE,"High")</f>
        <v>High</v>
      </c>
      <c r="V4520" t="str">
        <f>TEXT(CleanedData[[#This Row],[Date]],"mmmm")</f>
        <v>April</v>
      </c>
      <c r="W4520" t="str">
        <f>"Q"&amp;ROUNDUP(MONTH(CleanedData[[#This Row],[Date]])/3,0)</f>
        <v>Q2</v>
      </c>
      <c r="X4520" t="str">
        <f>IF(CleanedData[[#This Row],[Purchase Amount]]&gt;=5000,"Yes","No")</f>
        <v>Yes</v>
      </c>
      <c r="Y4520">
        <f>IF(CleanedData[[#This Row],[Recommend]]="Yes",1,0)</f>
        <v>0</v>
      </c>
      <c r="Z4520" s="6">
        <f>CleanedData[[#This Row],[Purchase Amount]]*0.15</f>
        <v>1004.7809999999999</v>
      </c>
      <c r="AA4520" s="6">
        <f>CleanedData[[#This Row],[Purchase Amount]]*1.15</f>
        <v>7703.320999999999</v>
      </c>
    </row>
    <row r="4521" spans="1:27" x14ac:dyDescent="0.3">
      <c r="A4521">
        <v>5468</v>
      </c>
      <c r="B4521" t="s">
        <v>4746</v>
      </c>
      <c r="C4521" s="1">
        <v>45620</v>
      </c>
      <c r="D4521">
        <v>63</v>
      </c>
      <c r="E4521" t="s">
        <v>39</v>
      </c>
      <c r="F4521" t="s">
        <v>125</v>
      </c>
      <c r="G4521" t="s">
        <v>118</v>
      </c>
      <c r="H4521">
        <v>1</v>
      </c>
      <c r="I4521" t="s">
        <v>45</v>
      </c>
      <c r="J4521" t="s">
        <v>69</v>
      </c>
      <c r="K4521" t="s">
        <v>44</v>
      </c>
      <c r="L4521" t="s">
        <v>45</v>
      </c>
      <c r="M4521" t="s">
        <v>92</v>
      </c>
      <c r="N4521" t="s">
        <v>80</v>
      </c>
      <c r="O4521" t="s">
        <v>89</v>
      </c>
      <c r="P4521" t="s">
        <v>49</v>
      </c>
      <c r="Q4521" t="s">
        <v>50</v>
      </c>
      <c r="R4521" s="6">
        <f>_xlfn.XLOOKUP(CleanedData[[#This Row],[Product]],'02_Lookup_Tables'!$A$2:$A$126,'02_Lookup_Tables'!$B$2:$B$126)</f>
        <v>368.99</v>
      </c>
      <c r="S4521" t="str">
        <f>VLOOKUP(CleanedData[[#This Row],[Product]],'02_Lookup_Tables'!$H$2:$I$126,2,FALSE)</f>
        <v>Accessories</v>
      </c>
      <c r="T4521" t="str">
        <f>VLOOKUP(CleanedData[[#This Row],[Province]],'02_Lookup_Tables'!$D$2:$E$10,2, FALSE)</f>
        <v>Western Region</v>
      </c>
      <c r="U4521" t="str" cm="1">
        <f t="array" ref="U4521">_xlfn.IFS(CleanedData[[#This Row],[Purchase Amount]]&lt;500,"Low",
CleanedData[[#This Row],[Purchase Amount]]&lt;5000,"Medium",
TRUE,"High")</f>
        <v>Low</v>
      </c>
      <c r="V4521" t="str">
        <f>TEXT(CleanedData[[#This Row],[Date]],"mmmm")</f>
        <v>November</v>
      </c>
      <c r="W4521" t="str">
        <f>"Q"&amp;ROUNDUP(MONTH(CleanedData[[#This Row],[Date]])/3,0)</f>
        <v>Q4</v>
      </c>
      <c r="X4521" t="str">
        <f>IF(CleanedData[[#This Row],[Purchase Amount]]&gt;=5000,"Yes","No")</f>
        <v>No</v>
      </c>
      <c r="Y4521">
        <f>IF(CleanedData[[#This Row],[Recommend]]="Yes",1,0)</f>
        <v>1</v>
      </c>
      <c r="Z4521" s="6">
        <f>CleanedData[[#This Row],[Purchase Amount]]*0.15</f>
        <v>55.348500000000001</v>
      </c>
      <c r="AA4521" s="6">
        <f>CleanedData[[#This Row],[Purchase Amount]]*1.15</f>
        <v>424.33849999999995</v>
      </c>
    </row>
    <row r="4522" spans="1:27" x14ac:dyDescent="0.3">
      <c r="A4522">
        <v>5469</v>
      </c>
      <c r="B4522" t="s">
        <v>4747</v>
      </c>
      <c r="C4522" s="1">
        <v>45588</v>
      </c>
      <c r="D4522">
        <v>42</v>
      </c>
      <c r="E4522" t="s">
        <v>52</v>
      </c>
      <c r="F4522" t="s">
        <v>61</v>
      </c>
      <c r="G4522" t="s">
        <v>87</v>
      </c>
      <c r="H4522">
        <v>5</v>
      </c>
      <c r="I4522" t="s">
        <v>42</v>
      </c>
      <c r="J4522" t="s">
        <v>63</v>
      </c>
      <c r="K4522" t="s">
        <v>44</v>
      </c>
      <c r="L4522" t="s">
        <v>42</v>
      </c>
      <c r="M4522" t="s">
        <v>46</v>
      </c>
      <c r="N4522" t="s">
        <v>57</v>
      </c>
      <c r="O4522" t="s">
        <v>89</v>
      </c>
      <c r="P4522" t="s">
        <v>70</v>
      </c>
      <c r="Q4522" t="s">
        <v>81</v>
      </c>
      <c r="R4522" s="6">
        <f>_xlfn.XLOOKUP(CleanedData[[#This Row],[Product]],'02_Lookup_Tables'!$A$2:$A$126,'02_Lookup_Tables'!$B$2:$B$126)</f>
        <v>409.06</v>
      </c>
      <c r="S4522" t="str">
        <f>VLOOKUP(CleanedData[[#This Row],[Product]],'02_Lookup_Tables'!$H$2:$I$126,2,FALSE)</f>
        <v>Home Devices</v>
      </c>
      <c r="T4522" t="str">
        <f>VLOOKUP(CleanedData[[#This Row],[Province]],'02_Lookup_Tables'!$D$2:$E$10,2, FALSE)</f>
        <v>Southern Region</v>
      </c>
      <c r="U4522" t="str" cm="1">
        <f t="array" ref="U4522">_xlfn.IFS(CleanedData[[#This Row],[Purchase Amount]]&lt;500,"Low",
CleanedData[[#This Row],[Purchase Amount]]&lt;5000,"Medium",
TRUE,"High")</f>
        <v>Low</v>
      </c>
      <c r="V4522" t="str">
        <f>TEXT(CleanedData[[#This Row],[Date]],"mmmm")</f>
        <v>October</v>
      </c>
      <c r="W4522" t="str">
        <f>"Q"&amp;ROUNDUP(MONTH(CleanedData[[#This Row],[Date]])/3,0)</f>
        <v>Q4</v>
      </c>
      <c r="X4522" t="str">
        <f>IF(CleanedData[[#This Row],[Purchase Amount]]&gt;=5000,"Yes","No")</f>
        <v>No</v>
      </c>
      <c r="Y4522">
        <f>IF(CleanedData[[#This Row],[Recommend]]="Yes",1,0)</f>
        <v>0</v>
      </c>
      <c r="Z4522" s="6">
        <f>CleanedData[[#This Row],[Purchase Amount]]*0.15</f>
        <v>61.358999999999995</v>
      </c>
      <c r="AA4522" s="6">
        <f>CleanedData[[#This Row],[Purchase Amount]]*1.15</f>
        <v>470.41899999999998</v>
      </c>
    </row>
    <row r="4523" spans="1:27" x14ac:dyDescent="0.3">
      <c r="A4523">
        <v>5471</v>
      </c>
      <c r="B4523" t="s">
        <v>4748</v>
      </c>
      <c r="C4523" s="1">
        <v>45499</v>
      </c>
      <c r="D4523">
        <v>44</v>
      </c>
      <c r="E4523" t="s">
        <v>39</v>
      </c>
      <c r="F4523" t="s">
        <v>61</v>
      </c>
      <c r="G4523" t="s">
        <v>182</v>
      </c>
      <c r="H4523">
        <v>2</v>
      </c>
      <c r="I4523" t="s">
        <v>42</v>
      </c>
      <c r="J4523" t="s">
        <v>43</v>
      </c>
      <c r="K4523" t="s">
        <v>64</v>
      </c>
      <c r="L4523" t="s">
        <v>45</v>
      </c>
      <c r="M4523" t="s">
        <v>123</v>
      </c>
      <c r="N4523" t="s">
        <v>47</v>
      </c>
      <c r="O4523" t="s">
        <v>89</v>
      </c>
      <c r="P4523" t="s">
        <v>49</v>
      </c>
      <c r="Q4523" t="s">
        <v>81</v>
      </c>
      <c r="R4523" s="6">
        <f>_xlfn.XLOOKUP(CleanedData[[#This Row],[Product]],'02_Lookup_Tables'!$A$2:$A$126,'02_Lookup_Tables'!$B$2:$B$126)</f>
        <v>3715.65</v>
      </c>
      <c r="S4523" t="str">
        <f>VLOOKUP(CleanedData[[#This Row],[Product]],'02_Lookup_Tables'!$H$2:$I$126,2,FALSE)</f>
        <v>Home Devices</v>
      </c>
      <c r="T4523" t="str">
        <f>VLOOKUP(CleanedData[[#This Row],[Province]],'02_Lookup_Tables'!$D$2:$E$10,2, FALSE)</f>
        <v>Southern Region</v>
      </c>
      <c r="U4523" t="str" cm="1">
        <f t="array" ref="U4523">_xlfn.IFS(CleanedData[[#This Row],[Purchase Amount]]&lt;500,"Low",
CleanedData[[#This Row],[Purchase Amount]]&lt;5000,"Medium",
TRUE,"High")</f>
        <v>Medium</v>
      </c>
      <c r="V4523" t="str">
        <f>TEXT(CleanedData[[#This Row],[Date]],"mmmm")</f>
        <v>July</v>
      </c>
      <c r="W4523" t="str">
        <f>"Q"&amp;ROUNDUP(MONTH(CleanedData[[#This Row],[Date]])/3,0)</f>
        <v>Q3</v>
      </c>
      <c r="X4523" t="str">
        <f>IF(CleanedData[[#This Row],[Purchase Amount]]&gt;=5000,"Yes","No")</f>
        <v>No</v>
      </c>
      <c r="Y4523">
        <f>IF(CleanedData[[#This Row],[Recommend]]="Yes",1,0)</f>
        <v>0</v>
      </c>
      <c r="Z4523" s="6">
        <f>CleanedData[[#This Row],[Purchase Amount]]*0.15</f>
        <v>557.34749999999997</v>
      </c>
      <c r="AA4523" s="6">
        <f>CleanedData[[#This Row],[Purchase Amount]]*1.15</f>
        <v>4272.9974999999995</v>
      </c>
    </row>
    <row r="4524" spans="1:27" x14ac:dyDescent="0.3">
      <c r="A4524">
        <v>5472</v>
      </c>
      <c r="B4524" t="s">
        <v>4749</v>
      </c>
      <c r="C4524" s="1">
        <v>45806</v>
      </c>
      <c r="D4524">
        <v>26</v>
      </c>
      <c r="E4524" t="s">
        <v>60</v>
      </c>
      <c r="F4524" t="s">
        <v>40</v>
      </c>
      <c r="G4524" t="s">
        <v>225</v>
      </c>
      <c r="H4524">
        <v>3</v>
      </c>
      <c r="I4524" t="s">
        <v>42</v>
      </c>
      <c r="J4524" t="s">
        <v>43</v>
      </c>
      <c r="K4524" t="s">
        <v>55</v>
      </c>
      <c r="L4524" t="s">
        <v>42</v>
      </c>
      <c r="M4524" t="s">
        <v>140</v>
      </c>
      <c r="N4524" t="s">
        <v>48</v>
      </c>
      <c r="O4524" t="s">
        <v>148</v>
      </c>
      <c r="P4524" t="s">
        <v>49</v>
      </c>
      <c r="Q4524" t="s">
        <v>58</v>
      </c>
      <c r="R4524" s="6">
        <f>_xlfn.XLOOKUP(CleanedData[[#This Row],[Product]],'02_Lookup_Tables'!$A$2:$A$126,'02_Lookup_Tables'!$B$2:$B$126)</f>
        <v>1094.3699999999999</v>
      </c>
      <c r="S4524" t="str">
        <f>VLOOKUP(CleanedData[[#This Row],[Product]],'02_Lookup_Tables'!$H$2:$I$126,2,FALSE)</f>
        <v>Apparel</v>
      </c>
      <c r="T4524" t="str">
        <f>VLOOKUP(CleanedData[[#This Row],[Province]],'02_Lookup_Tables'!$D$2:$E$10,2, FALSE)</f>
        <v>Northern Region</v>
      </c>
      <c r="U4524" t="str" cm="1">
        <f t="array" ref="U4524">_xlfn.IFS(CleanedData[[#This Row],[Purchase Amount]]&lt;500,"Low",
CleanedData[[#This Row],[Purchase Amount]]&lt;5000,"Medium",
TRUE,"High")</f>
        <v>Medium</v>
      </c>
      <c r="V4524" t="str">
        <f>TEXT(CleanedData[[#This Row],[Date]],"mmmm")</f>
        <v>May</v>
      </c>
      <c r="W4524" t="str">
        <f>"Q"&amp;ROUNDUP(MONTH(CleanedData[[#This Row],[Date]])/3,0)</f>
        <v>Q2</v>
      </c>
      <c r="X4524" t="str">
        <f>IF(CleanedData[[#This Row],[Purchase Amount]]&gt;=5000,"Yes","No")</f>
        <v>No</v>
      </c>
      <c r="Y4524">
        <f>IF(CleanedData[[#This Row],[Recommend]]="Yes",1,0)</f>
        <v>0</v>
      </c>
      <c r="Z4524" s="6">
        <f>CleanedData[[#This Row],[Purchase Amount]]*0.15</f>
        <v>164.15549999999999</v>
      </c>
      <c r="AA4524" s="6">
        <f>CleanedData[[#This Row],[Purchase Amount]]*1.15</f>
        <v>1258.5254999999997</v>
      </c>
    </row>
    <row r="4525" spans="1:27" x14ac:dyDescent="0.3">
      <c r="A4525">
        <v>5473</v>
      </c>
      <c r="B4525" t="s">
        <v>4750</v>
      </c>
      <c r="C4525" s="1">
        <v>45444</v>
      </c>
      <c r="D4525">
        <v>39</v>
      </c>
      <c r="E4525" t="s">
        <v>52</v>
      </c>
      <c r="F4525" t="s">
        <v>130</v>
      </c>
      <c r="G4525" t="s">
        <v>338</v>
      </c>
      <c r="H4525">
        <v>3</v>
      </c>
      <c r="I4525" t="s">
        <v>42</v>
      </c>
      <c r="J4525" t="s">
        <v>43</v>
      </c>
      <c r="K4525" t="s">
        <v>44</v>
      </c>
      <c r="L4525" t="s">
        <v>45</v>
      </c>
      <c r="M4525" t="s">
        <v>85</v>
      </c>
      <c r="N4525" t="s">
        <v>48</v>
      </c>
      <c r="O4525" t="s">
        <v>48</v>
      </c>
      <c r="P4525" t="s">
        <v>70</v>
      </c>
      <c r="Q4525" t="s">
        <v>81</v>
      </c>
      <c r="R4525" s="6">
        <f>_xlfn.XLOOKUP(CleanedData[[#This Row],[Product]],'02_Lookup_Tables'!$A$2:$A$126,'02_Lookup_Tables'!$B$2:$B$126)</f>
        <v>5258.73</v>
      </c>
      <c r="S4525" t="str">
        <f>VLOOKUP(CleanedData[[#This Row],[Product]],'02_Lookup_Tables'!$H$2:$I$126,2,FALSE)</f>
        <v>Sports &amp; Outdoors</v>
      </c>
      <c r="T4525" t="str">
        <f>VLOOKUP(CleanedData[[#This Row],[Province]],'02_Lookup_Tables'!$D$2:$E$10,2, FALSE)</f>
        <v>Eastern Region</v>
      </c>
      <c r="U4525" t="str" cm="1">
        <f t="array" ref="U4525">_xlfn.IFS(CleanedData[[#This Row],[Purchase Amount]]&lt;500,"Low",
CleanedData[[#This Row],[Purchase Amount]]&lt;5000,"Medium",
TRUE,"High")</f>
        <v>High</v>
      </c>
      <c r="V4525" t="str">
        <f>TEXT(CleanedData[[#This Row],[Date]],"mmmm")</f>
        <v>June</v>
      </c>
      <c r="W4525" t="str">
        <f>"Q"&amp;ROUNDUP(MONTH(CleanedData[[#This Row],[Date]])/3,0)</f>
        <v>Q2</v>
      </c>
      <c r="X4525" t="str">
        <f>IF(CleanedData[[#This Row],[Purchase Amount]]&gt;=5000,"Yes","No")</f>
        <v>Yes</v>
      </c>
      <c r="Y4525">
        <f>IF(CleanedData[[#This Row],[Recommend]]="Yes",1,0)</f>
        <v>0</v>
      </c>
      <c r="Z4525" s="6">
        <f>CleanedData[[#This Row],[Purchase Amount]]*0.15</f>
        <v>788.80949999999996</v>
      </c>
      <c r="AA4525" s="6">
        <f>CleanedData[[#This Row],[Purchase Amount]]*1.15</f>
        <v>6047.539499999999</v>
      </c>
    </row>
    <row r="4526" spans="1:27" x14ac:dyDescent="0.3">
      <c r="A4526">
        <v>5474</v>
      </c>
      <c r="B4526" t="s">
        <v>4751</v>
      </c>
      <c r="C4526" s="1">
        <v>45907</v>
      </c>
      <c r="D4526">
        <v>36</v>
      </c>
      <c r="E4526" t="s">
        <v>52</v>
      </c>
      <c r="F4526" t="s">
        <v>61</v>
      </c>
      <c r="G4526" t="s">
        <v>99</v>
      </c>
      <c r="H4526">
        <v>2</v>
      </c>
      <c r="I4526" t="s">
        <v>42</v>
      </c>
      <c r="J4526" t="s">
        <v>74</v>
      </c>
      <c r="K4526" t="s">
        <v>44</v>
      </c>
      <c r="L4526" t="s">
        <v>42</v>
      </c>
      <c r="M4526" t="s">
        <v>236</v>
      </c>
      <c r="N4526" t="s">
        <v>47</v>
      </c>
      <c r="O4526" t="s">
        <v>89</v>
      </c>
      <c r="P4526" t="s">
        <v>49</v>
      </c>
      <c r="Q4526" t="s">
        <v>81</v>
      </c>
      <c r="R4526" s="6">
        <f>_xlfn.XLOOKUP(CleanedData[[#This Row],[Product]],'02_Lookup_Tables'!$A$2:$A$126,'02_Lookup_Tables'!$B$2:$B$126)</f>
        <v>43.23</v>
      </c>
      <c r="S4526" t="str">
        <f>VLOOKUP(CleanedData[[#This Row],[Product]],'02_Lookup_Tables'!$H$2:$I$126,2,FALSE)</f>
        <v>Food</v>
      </c>
      <c r="T4526" t="str">
        <f>VLOOKUP(CleanedData[[#This Row],[Province]],'02_Lookup_Tables'!$D$2:$E$10,2, FALSE)</f>
        <v>Southern Region</v>
      </c>
      <c r="U4526" t="str" cm="1">
        <f t="array" ref="U4526">_xlfn.IFS(CleanedData[[#This Row],[Purchase Amount]]&lt;500,"Low",
CleanedData[[#This Row],[Purchase Amount]]&lt;5000,"Medium",
TRUE,"High")</f>
        <v>Low</v>
      </c>
      <c r="V4526" t="str">
        <f>TEXT(CleanedData[[#This Row],[Date]],"mmmm")</f>
        <v>September</v>
      </c>
      <c r="W4526" t="str">
        <f>"Q"&amp;ROUNDUP(MONTH(CleanedData[[#This Row],[Date]])/3,0)</f>
        <v>Q3</v>
      </c>
      <c r="X4526" t="str">
        <f>IF(CleanedData[[#This Row],[Purchase Amount]]&gt;=5000,"Yes","No")</f>
        <v>No</v>
      </c>
      <c r="Y4526">
        <f>IF(CleanedData[[#This Row],[Recommend]]="Yes",1,0)</f>
        <v>0</v>
      </c>
      <c r="Z4526" s="6">
        <f>CleanedData[[#This Row],[Purchase Amount]]*0.15</f>
        <v>6.4844999999999997</v>
      </c>
      <c r="AA4526" s="6">
        <f>CleanedData[[#This Row],[Purchase Amount]]*1.15</f>
        <v>49.714499999999994</v>
      </c>
    </row>
    <row r="4527" spans="1:27" x14ac:dyDescent="0.3">
      <c r="A4527">
        <v>5475</v>
      </c>
      <c r="B4527" t="s">
        <v>4752</v>
      </c>
      <c r="C4527" s="1">
        <v>45981</v>
      </c>
      <c r="D4527">
        <v>69</v>
      </c>
      <c r="E4527" t="s">
        <v>39</v>
      </c>
      <c r="F4527" t="s">
        <v>61</v>
      </c>
      <c r="G4527" t="s">
        <v>950</v>
      </c>
      <c r="H4527">
        <v>1</v>
      </c>
      <c r="I4527" t="s">
        <v>45</v>
      </c>
      <c r="J4527" t="s">
        <v>54</v>
      </c>
      <c r="K4527" t="s">
        <v>44</v>
      </c>
      <c r="L4527" t="s">
        <v>42</v>
      </c>
      <c r="M4527" t="s">
        <v>140</v>
      </c>
      <c r="N4527" t="s">
        <v>80</v>
      </c>
      <c r="O4527" t="s">
        <v>148</v>
      </c>
      <c r="P4527" t="s">
        <v>70</v>
      </c>
      <c r="Q4527" t="s">
        <v>97</v>
      </c>
      <c r="R4527" s="6">
        <f>_xlfn.XLOOKUP(CleanedData[[#This Row],[Product]],'02_Lookup_Tables'!$A$2:$A$126,'02_Lookup_Tables'!$B$2:$B$126)</f>
        <v>85.25</v>
      </c>
      <c r="S4527" t="str">
        <f>VLOOKUP(CleanedData[[#This Row],[Product]],'02_Lookup_Tables'!$H$2:$I$126,2,FALSE)</f>
        <v>Beauty &amp; Personal Care</v>
      </c>
      <c r="T4527" t="str">
        <f>VLOOKUP(CleanedData[[#This Row],[Province]],'02_Lookup_Tables'!$D$2:$E$10,2, FALSE)</f>
        <v>Southern Region</v>
      </c>
      <c r="U4527" t="str" cm="1">
        <f t="array" ref="U4527">_xlfn.IFS(CleanedData[[#This Row],[Purchase Amount]]&lt;500,"Low",
CleanedData[[#This Row],[Purchase Amount]]&lt;5000,"Medium",
TRUE,"High")</f>
        <v>Low</v>
      </c>
      <c r="V4527" t="str">
        <f>TEXT(CleanedData[[#This Row],[Date]],"mmmm")</f>
        <v>November</v>
      </c>
      <c r="W4527" t="str">
        <f>"Q"&amp;ROUNDUP(MONTH(CleanedData[[#This Row],[Date]])/3,0)</f>
        <v>Q4</v>
      </c>
      <c r="X4527" t="str">
        <f>IF(CleanedData[[#This Row],[Purchase Amount]]&gt;=5000,"Yes","No")</f>
        <v>No</v>
      </c>
      <c r="Y4527">
        <f>IF(CleanedData[[#This Row],[Recommend]]="Yes",1,0)</f>
        <v>1</v>
      </c>
      <c r="Z4527" s="6">
        <f>CleanedData[[#This Row],[Purchase Amount]]*0.15</f>
        <v>12.7875</v>
      </c>
      <c r="AA4527" s="6">
        <f>CleanedData[[#This Row],[Purchase Amount]]*1.15</f>
        <v>98.037499999999994</v>
      </c>
    </row>
    <row r="4528" spans="1:27" x14ac:dyDescent="0.3">
      <c r="A4528">
        <v>5477</v>
      </c>
      <c r="B4528" t="s">
        <v>4753</v>
      </c>
      <c r="C4528" s="1">
        <v>45376</v>
      </c>
      <c r="D4528">
        <v>46</v>
      </c>
      <c r="E4528" t="s">
        <v>52</v>
      </c>
      <c r="F4528" t="s">
        <v>40</v>
      </c>
      <c r="G4528" t="s">
        <v>417</v>
      </c>
      <c r="H4528">
        <v>1</v>
      </c>
      <c r="I4528" t="s">
        <v>45</v>
      </c>
      <c r="J4528" t="s">
        <v>69</v>
      </c>
      <c r="K4528" t="s">
        <v>55</v>
      </c>
      <c r="L4528" t="s">
        <v>42</v>
      </c>
      <c r="M4528" t="s">
        <v>180</v>
      </c>
      <c r="N4528" t="s">
        <v>80</v>
      </c>
      <c r="O4528" t="s">
        <v>89</v>
      </c>
      <c r="P4528" t="s">
        <v>49</v>
      </c>
      <c r="Q4528" t="s">
        <v>93</v>
      </c>
      <c r="R4528" s="6">
        <f>_xlfn.XLOOKUP(CleanedData[[#This Row],[Product]],'02_Lookup_Tables'!$A$2:$A$126,'02_Lookup_Tables'!$B$2:$B$126)</f>
        <v>274.49</v>
      </c>
      <c r="S4528" t="str">
        <f>VLOOKUP(CleanedData[[#This Row],[Product]],'02_Lookup_Tables'!$H$2:$I$126,2,FALSE)</f>
        <v>Beauty &amp; Personal Care</v>
      </c>
      <c r="T4528" t="str">
        <f>VLOOKUP(CleanedData[[#This Row],[Province]],'02_Lookup_Tables'!$D$2:$E$10,2, FALSE)</f>
        <v>Northern Region</v>
      </c>
      <c r="U4528" t="str" cm="1">
        <f t="array" ref="U4528">_xlfn.IFS(CleanedData[[#This Row],[Purchase Amount]]&lt;500,"Low",
CleanedData[[#This Row],[Purchase Amount]]&lt;5000,"Medium",
TRUE,"High")</f>
        <v>Low</v>
      </c>
      <c r="V4528" t="str">
        <f>TEXT(CleanedData[[#This Row],[Date]],"mmmm")</f>
        <v>March</v>
      </c>
      <c r="W4528" t="str">
        <f>"Q"&amp;ROUNDUP(MONTH(CleanedData[[#This Row],[Date]])/3,0)</f>
        <v>Q1</v>
      </c>
      <c r="X4528" t="str">
        <f>IF(CleanedData[[#This Row],[Purchase Amount]]&gt;=5000,"Yes","No")</f>
        <v>No</v>
      </c>
      <c r="Y4528">
        <f>IF(CleanedData[[#This Row],[Recommend]]="Yes",1,0)</f>
        <v>1</v>
      </c>
      <c r="Z4528" s="6">
        <f>CleanedData[[#This Row],[Purchase Amount]]*0.15</f>
        <v>41.173499999999997</v>
      </c>
      <c r="AA4528" s="6">
        <f>CleanedData[[#This Row],[Purchase Amount]]*1.15</f>
        <v>315.6635</v>
      </c>
    </row>
    <row r="4529" spans="1:27" x14ac:dyDescent="0.3">
      <c r="A4529">
        <v>5478</v>
      </c>
      <c r="B4529" t="s">
        <v>4754</v>
      </c>
      <c r="C4529" s="1">
        <v>45703</v>
      </c>
      <c r="D4529">
        <v>37</v>
      </c>
      <c r="E4529" t="s">
        <v>52</v>
      </c>
      <c r="F4529" t="s">
        <v>108</v>
      </c>
      <c r="G4529" t="s">
        <v>269</v>
      </c>
      <c r="H4529">
        <v>2</v>
      </c>
      <c r="I4529" t="s">
        <v>42</v>
      </c>
      <c r="J4529" t="s">
        <v>54</v>
      </c>
      <c r="K4529" t="s">
        <v>64</v>
      </c>
      <c r="L4529" t="s">
        <v>42</v>
      </c>
      <c r="M4529" t="s">
        <v>136</v>
      </c>
      <c r="N4529" t="s">
        <v>47</v>
      </c>
      <c r="O4529" t="s">
        <v>89</v>
      </c>
      <c r="P4529" t="s">
        <v>49</v>
      </c>
      <c r="Q4529" t="s">
        <v>81</v>
      </c>
      <c r="R4529" s="6">
        <f>_xlfn.XLOOKUP(CleanedData[[#This Row],[Product]],'02_Lookup_Tables'!$A$2:$A$126,'02_Lookup_Tables'!$B$2:$B$126)</f>
        <v>1604.87</v>
      </c>
      <c r="S4529" t="str">
        <f>VLOOKUP(CleanedData[[#This Row],[Product]],'02_Lookup_Tables'!$H$2:$I$126,2,FALSE)</f>
        <v>Accessories</v>
      </c>
      <c r="T4529" t="str">
        <f>VLOOKUP(CleanedData[[#This Row],[Province]],'02_Lookup_Tables'!$D$2:$E$10,2, FALSE)</f>
        <v>Gauteng Region</v>
      </c>
      <c r="U4529" t="str" cm="1">
        <f t="array" ref="U4529">_xlfn.IFS(CleanedData[[#This Row],[Purchase Amount]]&lt;500,"Low",
CleanedData[[#This Row],[Purchase Amount]]&lt;5000,"Medium",
TRUE,"High")</f>
        <v>Medium</v>
      </c>
      <c r="V4529" t="str">
        <f>TEXT(CleanedData[[#This Row],[Date]],"mmmm")</f>
        <v>February</v>
      </c>
      <c r="W4529" t="str">
        <f>"Q"&amp;ROUNDUP(MONTH(CleanedData[[#This Row],[Date]])/3,0)</f>
        <v>Q1</v>
      </c>
      <c r="X4529" t="str">
        <f>IF(CleanedData[[#This Row],[Purchase Amount]]&gt;=5000,"Yes","No")</f>
        <v>No</v>
      </c>
      <c r="Y4529">
        <f>IF(CleanedData[[#This Row],[Recommend]]="Yes",1,0)</f>
        <v>0</v>
      </c>
      <c r="Z4529" s="6">
        <f>CleanedData[[#This Row],[Purchase Amount]]*0.15</f>
        <v>240.73049999999998</v>
      </c>
      <c r="AA4529" s="6">
        <f>CleanedData[[#This Row],[Purchase Amount]]*1.15</f>
        <v>1845.6004999999998</v>
      </c>
    </row>
    <row r="4530" spans="1:27" x14ac:dyDescent="0.3">
      <c r="A4530">
        <v>5479</v>
      </c>
      <c r="B4530" t="s">
        <v>4755</v>
      </c>
      <c r="C4530" s="1">
        <v>45949</v>
      </c>
      <c r="D4530">
        <v>20</v>
      </c>
      <c r="E4530" t="s">
        <v>52</v>
      </c>
      <c r="F4530" t="s">
        <v>77</v>
      </c>
      <c r="G4530" t="s">
        <v>105</v>
      </c>
      <c r="H4530">
        <v>3</v>
      </c>
      <c r="I4530" t="s">
        <v>45</v>
      </c>
      <c r="J4530" t="s">
        <v>43</v>
      </c>
      <c r="K4530" t="s">
        <v>64</v>
      </c>
      <c r="L4530" t="s">
        <v>42</v>
      </c>
      <c r="M4530" t="s">
        <v>100</v>
      </c>
      <c r="N4530" t="s">
        <v>48</v>
      </c>
      <c r="O4530" t="s">
        <v>48</v>
      </c>
      <c r="P4530" t="s">
        <v>70</v>
      </c>
      <c r="Q4530" t="s">
        <v>66</v>
      </c>
      <c r="R4530" s="6">
        <f>_xlfn.XLOOKUP(CleanedData[[#This Row],[Product]],'02_Lookup_Tables'!$A$2:$A$126,'02_Lookup_Tables'!$B$2:$B$126)</f>
        <v>231.22</v>
      </c>
      <c r="S4530" t="str">
        <f>VLOOKUP(CleanedData[[#This Row],[Product]],'02_Lookup_Tables'!$H$2:$I$126,2,FALSE)</f>
        <v>Beauty &amp; Personal Care</v>
      </c>
      <c r="T4530" t="str">
        <f>VLOOKUP(CleanedData[[#This Row],[Province]],'02_Lookup_Tables'!$D$2:$E$10,2, FALSE)</f>
        <v>Central Region</v>
      </c>
      <c r="U4530" t="str" cm="1">
        <f t="array" ref="U4530">_xlfn.IFS(CleanedData[[#This Row],[Purchase Amount]]&lt;500,"Low",
CleanedData[[#This Row],[Purchase Amount]]&lt;5000,"Medium",
TRUE,"High")</f>
        <v>Low</v>
      </c>
      <c r="V4530" t="str">
        <f>TEXT(CleanedData[[#This Row],[Date]],"mmmm")</f>
        <v>October</v>
      </c>
      <c r="W4530" t="str">
        <f>"Q"&amp;ROUNDUP(MONTH(CleanedData[[#This Row],[Date]])/3,0)</f>
        <v>Q4</v>
      </c>
      <c r="X4530" t="str">
        <f>IF(CleanedData[[#This Row],[Purchase Amount]]&gt;=5000,"Yes","No")</f>
        <v>No</v>
      </c>
      <c r="Y4530">
        <f>IF(CleanedData[[#This Row],[Recommend]]="Yes",1,0)</f>
        <v>1</v>
      </c>
      <c r="Z4530" s="6">
        <f>CleanedData[[#This Row],[Purchase Amount]]*0.15</f>
        <v>34.683</v>
      </c>
      <c r="AA4530" s="6">
        <f>CleanedData[[#This Row],[Purchase Amount]]*1.15</f>
        <v>265.90299999999996</v>
      </c>
    </row>
    <row r="4531" spans="1:27" x14ac:dyDescent="0.3">
      <c r="A4531">
        <v>5480</v>
      </c>
      <c r="B4531" t="s">
        <v>4756</v>
      </c>
      <c r="C4531" s="1">
        <v>45998</v>
      </c>
      <c r="D4531">
        <v>46</v>
      </c>
      <c r="E4531" t="s">
        <v>60</v>
      </c>
      <c r="F4531" t="s">
        <v>83</v>
      </c>
      <c r="G4531" t="s">
        <v>246</v>
      </c>
      <c r="H4531">
        <v>5</v>
      </c>
      <c r="I4531" t="s">
        <v>42</v>
      </c>
      <c r="J4531" t="s">
        <v>63</v>
      </c>
      <c r="K4531" t="s">
        <v>64</v>
      </c>
      <c r="L4531" t="s">
        <v>42</v>
      </c>
      <c r="M4531" t="s">
        <v>46</v>
      </c>
      <c r="N4531" t="s">
        <v>57</v>
      </c>
      <c r="O4531" t="s">
        <v>89</v>
      </c>
      <c r="P4531" t="s">
        <v>70</v>
      </c>
      <c r="Q4531" t="s">
        <v>93</v>
      </c>
      <c r="R4531" s="6">
        <f>_xlfn.XLOOKUP(CleanedData[[#This Row],[Product]],'02_Lookup_Tables'!$A$2:$A$126,'02_Lookup_Tables'!$B$2:$B$126)</f>
        <v>2603.98</v>
      </c>
      <c r="S4531" t="str">
        <f>VLOOKUP(CleanedData[[#This Row],[Product]],'02_Lookup_Tables'!$H$2:$I$126,2,FALSE)</f>
        <v>Accessories</v>
      </c>
      <c r="T4531" t="str">
        <f>VLOOKUP(CleanedData[[#This Row],[Province]],'02_Lookup_Tables'!$D$2:$E$10,2, FALSE)</f>
        <v>Western Region</v>
      </c>
      <c r="U4531" t="str" cm="1">
        <f t="array" ref="U4531">_xlfn.IFS(CleanedData[[#This Row],[Purchase Amount]]&lt;500,"Low",
CleanedData[[#This Row],[Purchase Amount]]&lt;5000,"Medium",
TRUE,"High")</f>
        <v>Medium</v>
      </c>
      <c r="V4531" t="str">
        <f>TEXT(CleanedData[[#This Row],[Date]],"mmmm")</f>
        <v>December</v>
      </c>
      <c r="W4531" t="str">
        <f>"Q"&amp;ROUNDUP(MONTH(CleanedData[[#This Row],[Date]])/3,0)</f>
        <v>Q4</v>
      </c>
      <c r="X4531" t="str">
        <f>IF(CleanedData[[#This Row],[Purchase Amount]]&gt;=5000,"Yes","No")</f>
        <v>No</v>
      </c>
      <c r="Y4531">
        <f>IF(CleanedData[[#This Row],[Recommend]]="Yes",1,0)</f>
        <v>0</v>
      </c>
      <c r="Z4531" s="6">
        <f>CleanedData[[#This Row],[Purchase Amount]]*0.15</f>
        <v>390.59699999999998</v>
      </c>
      <c r="AA4531" s="6">
        <f>CleanedData[[#This Row],[Purchase Amount]]*1.15</f>
        <v>2994.5769999999998</v>
      </c>
    </row>
    <row r="4532" spans="1:27" x14ac:dyDescent="0.3">
      <c r="A4532">
        <v>5481</v>
      </c>
      <c r="B4532" t="s">
        <v>4757</v>
      </c>
      <c r="C4532" s="1">
        <v>45962</v>
      </c>
      <c r="D4532">
        <v>72</v>
      </c>
      <c r="E4532" t="s">
        <v>60</v>
      </c>
      <c r="F4532" t="s">
        <v>77</v>
      </c>
      <c r="G4532" t="s">
        <v>116</v>
      </c>
      <c r="H4532">
        <v>5</v>
      </c>
      <c r="I4532" t="s">
        <v>42</v>
      </c>
      <c r="J4532" t="s">
        <v>54</v>
      </c>
      <c r="K4532" t="s">
        <v>55</v>
      </c>
      <c r="L4532" t="s">
        <v>42</v>
      </c>
      <c r="N4532" t="s">
        <v>57</v>
      </c>
      <c r="O4532" t="s">
        <v>134</v>
      </c>
      <c r="P4532" t="s">
        <v>8646</v>
      </c>
      <c r="Q4532" t="s">
        <v>97</v>
      </c>
      <c r="R4532" s="6">
        <f>_xlfn.XLOOKUP(CleanedData[[#This Row],[Product]],'02_Lookup_Tables'!$A$2:$A$126,'02_Lookup_Tables'!$B$2:$B$126)</f>
        <v>869.65</v>
      </c>
      <c r="S4532" t="str">
        <f>VLOOKUP(CleanedData[[#This Row],[Product]],'02_Lookup_Tables'!$H$2:$I$126,2,FALSE)</f>
        <v>Toys &amp; Games</v>
      </c>
      <c r="T4532" t="str">
        <f>VLOOKUP(CleanedData[[#This Row],[Province]],'02_Lookup_Tables'!$D$2:$E$10,2, FALSE)</f>
        <v>Central Region</v>
      </c>
      <c r="U4532" t="str" cm="1">
        <f t="array" ref="U4532">_xlfn.IFS(CleanedData[[#This Row],[Purchase Amount]]&lt;500,"Low",
CleanedData[[#This Row],[Purchase Amount]]&lt;5000,"Medium",
TRUE,"High")</f>
        <v>Medium</v>
      </c>
      <c r="V4532" t="str">
        <f>TEXT(CleanedData[[#This Row],[Date]],"mmmm")</f>
        <v>November</v>
      </c>
      <c r="W4532" t="str">
        <f>"Q"&amp;ROUNDUP(MONTH(CleanedData[[#This Row],[Date]])/3,0)</f>
        <v>Q4</v>
      </c>
      <c r="X4532" t="str">
        <f>IF(CleanedData[[#This Row],[Purchase Amount]]&gt;=5000,"Yes","No")</f>
        <v>No</v>
      </c>
      <c r="Y4532">
        <f>IF(CleanedData[[#This Row],[Recommend]]="Yes",1,0)</f>
        <v>0</v>
      </c>
      <c r="Z4532" s="6">
        <f>CleanedData[[#This Row],[Purchase Amount]]*0.15</f>
        <v>130.44749999999999</v>
      </c>
      <c r="AA4532" s="6">
        <f>CleanedData[[#This Row],[Purchase Amount]]*1.15</f>
        <v>1000.0974999999999</v>
      </c>
    </row>
    <row r="4533" spans="1:27" x14ac:dyDescent="0.3">
      <c r="A4533">
        <v>5482</v>
      </c>
      <c r="B4533" t="s">
        <v>4758</v>
      </c>
      <c r="C4533" s="1">
        <v>45765</v>
      </c>
      <c r="D4533">
        <v>68</v>
      </c>
      <c r="E4533" t="s">
        <v>39</v>
      </c>
      <c r="F4533" t="s">
        <v>83</v>
      </c>
      <c r="G4533" t="s">
        <v>269</v>
      </c>
      <c r="H4533">
        <v>5</v>
      </c>
      <c r="I4533" t="s">
        <v>45</v>
      </c>
      <c r="J4533" t="s">
        <v>43</v>
      </c>
      <c r="K4533" t="s">
        <v>44</v>
      </c>
      <c r="L4533" t="s">
        <v>45</v>
      </c>
      <c r="M4533" t="s">
        <v>46</v>
      </c>
      <c r="N4533" t="s">
        <v>57</v>
      </c>
      <c r="O4533" t="s">
        <v>89</v>
      </c>
      <c r="P4533" t="s">
        <v>70</v>
      </c>
      <c r="Q4533" t="s">
        <v>97</v>
      </c>
      <c r="R4533" s="6">
        <f>_xlfn.XLOOKUP(CleanedData[[#This Row],[Product]],'02_Lookup_Tables'!$A$2:$A$126,'02_Lookup_Tables'!$B$2:$B$126)</f>
        <v>1604.87</v>
      </c>
      <c r="S4533" t="str">
        <f>VLOOKUP(CleanedData[[#This Row],[Product]],'02_Lookup_Tables'!$H$2:$I$126,2,FALSE)</f>
        <v>Accessories</v>
      </c>
      <c r="T4533" t="str">
        <f>VLOOKUP(CleanedData[[#This Row],[Province]],'02_Lookup_Tables'!$D$2:$E$10,2, FALSE)</f>
        <v>Western Region</v>
      </c>
      <c r="U4533" t="str" cm="1">
        <f t="array" ref="U4533">_xlfn.IFS(CleanedData[[#This Row],[Purchase Amount]]&lt;500,"Low",
CleanedData[[#This Row],[Purchase Amount]]&lt;5000,"Medium",
TRUE,"High")</f>
        <v>Medium</v>
      </c>
      <c r="V4533" t="str">
        <f>TEXT(CleanedData[[#This Row],[Date]],"mmmm")</f>
        <v>April</v>
      </c>
      <c r="W4533" t="str">
        <f>"Q"&amp;ROUNDUP(MONTH(CleanedData[[#This Row],[Date]])/3,0)</f>
        <v>Q2</v>
      </c>
      <c r="X4533" t="str">
        <f>IF(CleanedData[[#This Row],[Purchase Amount]]&gt;=5000,"Yes","No")</f>
        <v>No</v>
      </c>
      <c r="Y4533">
        <f>IF(CleanedData[[#This Row],[Recommend]]="Yes",1,0)</f>
        <v>1</v>
      </c>
      <c r="Z4533" s="6">
        <f>CleanedData[[#This Row],[Purchase Amount]]*0.15</f>
        <v>240.73049999999998</v>
      </c>
      <c r="AA4533" s="6">
        <f>CleanedData[[#This Row],[Purchase Amount]]*1.15</f>
        <v>1845.6004999999998</v>
      </c>
    </row>
    <row r="4534" spans="1:27" x14ac:dyDescent="0.3">
      <c r="A4534">
        <v>5483</v>
      </c>
      <c r="B4534" t="s">
        <v>4759</v>
      </c>
      <c r="C4534" s="1">
        <v>45360</v>
      </c>
      <c r="D4534">
        <v>26</v>
      </c>
      <c r="E4534" t="s">
        <v>39</v>
      </c>
      <c r="F4534" t="s">
        <v>72</v>
      </c>
      <c r="G4534" t="s">
        <v>87</v>
      </c>
      <c r="H4534">
        <v>2</v>
      </c>
      <c r="I4534" t="s">
        <v>42</v>
      </c>
      <c r="J4534" t="s">
        <v>54</v>
      </c>
      <c r="K4534" t="s">
        <v>44</v>
      </c>
      <c r="L4534" t="s">
        <v>45</v>
      </c>
      <c r="M4534" t="s">
        <v>140</v>
      </c>
      <c r="N4534" t="s">
        <v>47</v>
      </c>
      <c r="O4534" t="s">
        <v>148</v>
      </c>
      <c r="P4534" t="s">
        <v>70</v>
      </c>
      <c r="Q4534" t="s">
        <v>58</v>
      </c>
      <c r="R4534" s="6">
        <f>_xlfn.XLOOKUP(CleanedData[[#This Row],[Product]],'02_Lookup_Tables'!$A$2:$A$126,'02_Lookup_Tables'!$B$2:$B$126)</f>
        <v>409.06</v>
      </c>
      <c r="S4534" t="str">
        <f>VLOOKUP(CleanedData[[#This Row],[Product]],'02_Lookup_Tables'!$H$2:$I$126,2,FALSE)</f>
        <v>Home Devices</v>
      </c>
      <c r="T4534" t="str">
        <f>VLOOKUP(CleanedData[[#This Row],[Province]],'02_Lookup_Tables'!$D$2:$E$10,2, FALSE)</f>
        <v>Central Region</v>
      </c>
      <c r="U4534" t="str" cm="1">
        <f t="array" ref="U4534">_xlfn.IFS(CleanedData[[#This Row],[Purchase Amount]]&lt;500,"Low",
CleanedData[[#This Row],[Purchase Amount]]&lt;5000,"Medium",
TRUE,"High")</f>
        <v>Low</v>
      </c>
      <c r="V4534" t="str">
        <f>TEXT(CleanedData[[#This Row],[Date]],"mmmm")</f>
        <v>March</v>
      </c>
      <c r="W4534" t="str">
        <f>"Q"&amp;ROUNDUP(MONTH(CleanedData[[#This Row],[Date]])/3,0)</f>
        <v>Q1</v>
      </c>
      <c r="X4534" t="str">
        <f>IF(CleanedData[[#This Row],[Purchase Amount]]&gt;=5000,"Yes","No")</f>
        <v>No</v>
      </c>
      <c r="Y4534">
        <f>IF(CleanedData[[#This Row],[Recommend]]="Yes",1,0)</f>
        <v>0</v>
      </c>
      <c r="Z4534" s="6">
        <f>CleanedData[[#This Row],[Purchase Amount]]*0.15</f>
        <v>61.358999999999995</v>
      </c>
      <c r="AA4534" s="6">
        <f>CleanedData[[#This Row],[Purchase Amount]]*1.15</f>
        <v>470.41899999999998</v>
      </c>
    </row>
    <row r="4535" spans="1:27" x14ac:dyDescent="0.3">
      <c r="A4535">
        <v>5484</v>
      </c>
      <c r="B4535" t="s">
        <v>4760</v>
      </c>
      <c r="C4535" s="1">
        <v>45447</v>
      </c>
      <c r="D4535">
        <v>21</v>
      </c>
      <c r="E4535" t="s">
        <v>52</v>
      </c>
      <c r="F4535" t="s">
        <v>40</v>
      </c>
      <c r="G4535" t="s">
        <v>189</v>
      </c>
      <c r="H4535">
        <v>2</v>
      </c>
      <c r="I4535" t="s">
        <v>42</v>
      </c>
      <c r="J4535" t="s">
        <v>43</v>
      </c>
      <c r="K4535" t="s">
        <v>64</v>
      </c>
      <c r="L4535" t="s">
        <v>45</v>
      </c>
      <c r="M4535" t="s">
        <v>190</v>
      </c>
      <c r="N4535" t="s">
        <v>47</v>
      </c>
      <c r="O4535" t="s">
        <v>89</v>
      </c>
      <c r="P4535" t="s">
        <v>49</v>
      </c>
      <c r="Q4535" t="s">
        <v>66</v>
      </c>
      <c r="R4535" s="6">
        <f>_xlfn.XLOOKUP(CleanedData[[#This Row],[Product]],'02_Lookup_Tables'!$A$2:$A$126,'02_Lookup_Tables'!$B$2:$B$126)</f>
        <v>1619.07</v>
      </c>
      <c r="S4535" t="str">
        <f>VLOOKUP(CleanedData[[#This Row],[Product]],'02_Lookup_Tables'!$H$2:$I$126,2,FALSE)</f>
        <v>Home &amp; Living</v>
      </c>
      <c r="T4535" t="str">
        <f>VLOOKUP(CleanedData[[#This Row],[Province]],'02_Lookup_Tables'!$D$2:$E$10,2, FALSE)</f>
        <v>Northern Region</v>
      </c>
      <c r="U4535" t="str" cm="1">
        <f t="array" ref="U4535">_xlfn.IFS(CleanedData[[#This Row],[Purchase Amount]]&lt;500,"Low",
CleanedData[[#This Row],[Purchase Amount]]&lt;5000,"Medium",
TRUE,"High")</f>
        <v>Medium</v>
      </c>
      <c r="V4535" t="str">
        <f>TEXT(CleanedData[[#This Row],[Date]],"mmmm")</f>
        <v>June</v>
      </c>
      <c r="W4535" t="str">
        <f>"Q"&amp;ROUNDUP(MONTH(CleanedData[[#This Row],[Date]])/3,0)</f>
        <v>Q2</v>
      </c>
      <c r="X4535" t="str">
        <f>IF(CleanedData[[#This Row],[Purchase Amount]]&gt;=5000,"Yes","No")</f>
        <v>No</v>
      </c>
      <c r="Y4535">
        <f>IF(CleanedData[[#This Row],[Recommend]]="Yes",1,0)</f>
        <v>0</v>
      </c>
      <c r="Z4535" s="6">
        <f>CleanedData[[#This Row],[Purchase Amount]]*0.15</f>
        <v>242.86049999999997</v>
      </c>
      <c r="AA4535" s="6">
        <f>CleanedData[[#This Row],[Purchase Amount]]*1.15</f>
        <v>1861.9304999999997</v>
      </c>
    </row>
    <row r="4536" spans="1:27" x14ac:dyDescent="0.3">
      <c r="A4536">
        <v>5486</v>
      </c>
      <c r="B4536" t="s">
        <v>4761</v>
      </c>
      <c r="C4536" s="1">
        <v>45503</v>
      </c>
      <c r="D4536">
        <v>21</v>
      </c>
      <c r="E4536" t="s">
        <v>52</v>
      </c>
      <c r="F4536" t="s">
        <v>83</v>
      </c>
      <c r="G4536" t="s">
        <v>286</v>
      </c>
      <c r="H4536">
        <v>1</v>
      </c>
      <c r="I4536" t="s">
        <v>42</v>
      </c>
      <c r="J4536" t="s">
        <v>63</v>
      </c>
      <c r="K4536" t="s">
        <v>44</v>
      </c>
      <c r="L4536" t="s">
        <v>42</v>
      </c>
      <c r="M4536" t="s">
        <v>123</v>
      </c>
      <c r="N4536" t="s">
        <v>80</v>
      </c>
      <c r="O4536" t="s">
        <v>89</v>
      </c>
      <c r="P4536" t="s">
        <v>49</v>
      </c>
      <c r="Q4536" t="s">
        <v>66</v>
      </c>
      <c r="R4536" s="6">
        <f>_xlfn.XLOOKUP(CleanedData[[#This Row],[Product]],'02_Lookup_Tables'!$A$2:$A$126,'02_Lookup_Tables'!$B$2:$B$126)</f>
        <v>1907.49</v>
      </c>
      <c r="S4536" t="str">
        <f>VLOOKUP(CleanedData[[#This Row],[Product]],'02_Lookup_Tables'!$H$2:$I$126,2,FALSE)</f>
        <v>Accessories</v>
      </c>
      <c r="T4536" t="str">
        <f>VLOOKUP(CleanedData[[#This Row],[Province]],'02_Lookup_Tables'!$D$2:$E$10,2, FALSE)</f>
        <v>Western Region</v>
      </c>
      <c r="U4536" t="str" cm="1">
        <f t="array" ref="U4536">_xlfn.IFS(CleanedData[[#This Row],[Purchase Amount]]&lt;500,"Low",
CleanedData[[#This Row],[Purchase Amount]]&lt;5000,"Medium",
TRUE,"High")</f>
        <v>Medium</v>
      </c>
      <c r="V4536" t="str">
        <f>TEXT(CleanedData[[#This Row],[Date]],"mmmm")</f>
        <v>July</v>
      </c>
      <c r="W4536" t="str">
        <f>"Q"&amp;ROUNDUP(MONTH(CleanedData[[#This Row],[Date]])/3,0)</f>
        <v>Q3</v>
      </c>
      <c r="X4536" t="str">
        <f>IF(CleanedData[[#This Row],[Purchase Amount]]&gt;=5000,"Yes","No")</f>
        <v>No</v>
      </c>
      <c r="Y4536">
        <f>IF(CleanedData[[#This Row],[Recommend]]="Yes",1,0)</f>
        <v>0</v>
      </c>
      <c r="Z4536" s="6">
        <f>CleanedData[[#This Row],[Purchase Amount]]*0.15</f>
        <v>286.12349999999998</v>
      </c>
      <c r="AA4536" s="6">
        <f>CleanedData[[#This Row],[Purchase Amount]]*1.15</f>
        <v>2193.6134999999999</v>
      </c>
    </row>
    <row r="4537" spans="1:27" x14ac:dyDescent="0.3">
      <c r="A4537">
        <v>5487</v>
      </c>
      <c r="B4537" t="s">
        <v>4762</v>
      </c>
      <c r="C4537" s="1">
        <v>45457</v>
      </c>
      <c r="D4537">
        <v>58</v>
      </c>
      <c r="E4537" t="s">
        <v>60</v>
      </c>
      <c r="F4537" t="s">
        <v>125</v>
      </c>
      <c r="G4537" t="s">
        <v>91</v>
      </c>
      <c r="H4537">
        <v>5</v>
      </c>
      <c r="I4537" t="s">
        <v>45</v>
      </c>
      <c r="J4537" t="s">
        <v>74</v>
      </c>
      <c r="K4537" t="s">
        <v>64</v>
      </c>
      <c r="L4537" t="s">
        <v>45</v>
      </c>
      <c r="M4537" t="s">
        <v>184</v>
      </c>
      <c r="N4537" t="s">
        <v>57</v>
      </c>
      <c r="O4537" t="s">
        <v>148</v>
      </c>
      <c r="P4537" t="s">
        <v>49</v>
      </c>
      <c r="Q4537" t="s">
        <v>50</v>
      </c>
      <c r="R4537" s="6">
        <f>_xlfn.XLOOKUP(CleanedData[[#This Row],[Product]],'02_Lookup_Tables'!$A$2:$A$126,'02_Lookup_Tables'!$B$2:$B$126)</f>
        <v>1370.56</v>
      </c>
      <c r="S4537" t="str">
        <f>VLOOKUP(CleanedData[[#This Row],[Product]],'02_Lookup_Tables'!$H$2:$I$126,2,FALSE)</f>
        <v>Electronics</v>
      </c>
      <c r="T4537" t="str">
        <f>VLOOKUP(CleanedData[[#This Row],[Province]],'02_Lookup_Tables'!$D$2:$E$10,2, FALSE)</f>
        <v>Western Region</v>
      </c>
      <c r="U4537" t="str" cm="1">
        <f t="array" ref="U4537">_xlfn.IFS(CleanedData[[#This Row],[Purchase Amount]]&lt;500,"Low",
CleanedData[[#This Row],[Purchase Amount]]&lt;5000,"Medium",
TRUE,"High")</f>
        <v>Medium</v>
      </c>
      <c r="V4537" t="str">
        <f>TEXT(CleanedData[[#This Row],[Date]],"mmmm")</f>
        <v>June</v>
      </c>
      <c r="W4537" t="str">
        <f>"Q"&amp;ROUNDUP(MONTH(CleanedData[[#This Row],[Date]])/3,0)</f>
        <v>Q2</v>
      </c>
      <c r="X4537" t="str">
        <f>IF(CleanedData[[#This Row],[Purchase Amount]]&gt;=5000,"Yes","No")</f>
        <v>No</v>
      </c>
      <c r="Y4537">
        <f>IF(CleanedData[[#This Row],[Recommend]]="Yes",1,0)</f>
        <v>1</v>
      </c>
      <c r="Z4537" s="6">
        <f>CleanedData[[#This Row],[Purchase Amount]]*0.15</f>
        <v>205.58399999999997</v>
      </c>
      <c r="AA4537" s="6">
        <f>CleanedData[[#This Row],[Purchase Amount]]*1.15</f>
        <v>1576.1439999999998</v>
      </c>
    </row>
    <row r="4538" spans="1:27" x14ac:dyDescent="0.3">
      <c r="A4538">
        <v>5488</v>
      </c>
      <c r="B4538" t="s">
        <v>4763</v>
      </c>
      <c r="C4538" s="1">
        <v>45433</v>
      </c>
      <c r="D4538">
        <v>31</v>
      </c>
      <c r="E4538" t="s">
        <v>60</v>
      </c>
      <c r="F4538" t="s">
        <v>77</v>
      </c>
      <c r="G4538" t="s">
        <v>203</v>
      </c>
      <c r="H4538">
        <v>1</v>
      </c>
      <c r="I4538" t="s">
        <v>45</v>
      </c>
      <c r="J4538" t="s">
        <v>43</v>
      </c>
      <c r="K4538" t="s">
        <v>64</v>
      </c>
      <c r="L4538" t="s">
        <v>42</v>
      </c>
      <c r="M4538" t="s">
        <v>151</v>
      </c>
      <c r="N4538" t="s">
        <v>80</v>
      </c>
      <c r="O4538" t="s">
        <v>89</v>
      </c>
      <c r="P4538" t="s">
        <v>49</v>
      </c>
      <c r="Q4538" t="s">
        <v>58</v>
      </c>
      <c r="R4538" s="6">
        <f>_xlfn.XLOOKUP(CleanedData[[#This Row],[Product]],'02_Lookup_Tables'!$A$2:$A$126,'02_Lookup_Tables'!$B$2:$B$126)</f>
        <v>2849.09</v>
      </c>
      <c r="S4538" t="str">
        <f>VLOOKUP(CleanedData[[#This Row],[Product]],'02_Lookup_Tables'!$H$2:$I$126,2,FALSE)</f>
        <v>Home &amp; Living</v>
      </c>
      <c r="T4538" t="str">
        <f>VLOOKUP(CleanedData[[#This Row],[Province]],'02_Lookup_Tables'!$D$2:$E$10,2, FALSE)</f>
        <v>Central Region</v>
      </c>
      <c r="U4538" t="str" cm="1">
        <f t="array" ref="U4538">_xlfn.IFS(CleanedData[[#This Row],[Purchase Amount]]&lt;500,"Low",
CleanedData[[#This Row],[Purchase Amount]]&lt;5000,"Medium",
TRUE,"High")</f>
        <v>Medium</v>
      </c>
      <c r="V4538" t="str">
        <f>TEXT(CleanedData[[#This Row],[Date]],"mmmm")</f>
        <v>May</v>
      </c>
      <c r="W4538" t="str">
        <f>"Q"&amp;ROUNDUP(MONTH(CleanedData[[#This Row],[Date]])/3,0)</f>
        <v>Q2</v>
      </c>
      <c r="X4538" t="str">
        <f>IF(CleanedData[[#This Row],[Purchase Amount]]&gt;=5000,"Yes","No")</f>
        <v>No</v>
      </c>
      <c r="Y4538">
        <f>IF(CleanedData[[#This Row],[Recommend]]="Yes",1,0)</f>
        <v>1</v>
      </c>
      <c r="Z4538" s="6">
        <f>CleanedData[[#This Row],[Purchase Amount]]*0.15</f>
        <v>427.36349999999999</v>
      </c>
      <c r="AA4538" s="6">
        <f>CleanedData[[#This Row],[Purchase Amount]]*1.15</f>
        <v>3276.4535000000001</v>
      </c>
    </row>
    <row r="4539" spans="1:27" x14ac:dyDescent="0.3">
      <c r="A4539">
        <v>5489</v>
      </c>
      <c r="B4539" t="s">
        <v>4764</v>
      </c>
      <c r="C4539" s="1">
        <v>45794</v>
      </c>
      <c r="D4539">
        <v>38</v>
      </c>
      <c r="E4539" t="s">
        <v>39</v>
      </c>
      <c r="F4539" t="s">
        <v>125</v>
      </c>
      <c r="G4539" t="s">
        <v>463</v>
      </c>
      <c r="H4539">
        <v>1</v>
      </c>
      <c r="I4539" t="s">
        <v>42</v>
      </c>
      <c r="J4539" t="s">
        <v>69</v>
      </c>
      <c r="K4539" t="s">
        <v>44</v>
      </c>
      <c r="L4539" t="s">
        <v>42</v>
      </c>
      <c r="M4539" t="s">
        <v>184</v>
      </c>
      <c r="N4539" t="s">
        <v>80</v>
      </c>
      <c r="O4539" t="s">
        <v>148</v>
      </c>
      <c r="P4539" t="s">
        <v>70</v>
      </c>
      <c r="Q4539" t="s">
        <v>81</v>
      </c>
      <c r="R4539" s="6">
        <f>_xlfn.XLOOKUP(CleanedData[[#This Row],[Product]],'02_Lookup_Tables'!$A$2:$A$126,'02_Lookup_Tables'!$B$2:$B$126)</f>
        <v>470.6</v>
      </c>
      <c r="S4539" t="str">
        <f>VLOOKUP(CleanedData[[#This Row],[Product]],'02_Lookup_Tables'!$H$2:$I$126,2,FALSE)</f>
        <v>Toys &amp; Games</v>
      </c>
      <c r="T4539" t="str">
        <f>VLOOKUP(CleanedData[[#This Row],[Province]],'02_Lookup_Tables'!$D$2:$E$10,2, FALSE)</f>
        <v>Western Region</v>
      </c>
      <c r="U4539" t="str" cm="1">
        <f t="array" ref="U4539">_xlfn.IFS(CleanedData[[#This Row],[Purchase Amount]]&lt;500,"Low",
CleanedData[[#This Row],[Purchase Amount]]&lt;5000,"Medium",
TRUE,"High")</f>
        <v>Low</v>
      </c>
      <c r="V4539" t="str">
        <f>TEXT(CleanedData[[#This Row],[Date]],"mmmm")</f>
        <v>May</v>
      </c>
      <c r="W4539" t="str">
        <f>"Q"&amp;ROUNDUP(MONTH(CleanedData[[#This Row],[Date]])/3,0)</f>
        <v>Q2</v>
      </c>
      <c r="X4539" t="str">
        <f>IF(CleanedData[[#This Row],[Purchase Amount]]&gt;=5000,"Yes","No")</f>
        <v>No</v>
      </c>
      <c r="Y4539">
        <f>IF(CleanedData[[#This Row],[Recommend]]="Yes",1,0)</f>
        <v>0</v>
      </c>
      <c r="Z4539" s="6">
        <f>CleanedData[[#This Row],[Purchase Amount]]*0.15</f>
        <v>70.59</v>
      </c>
      <c r="AA4539" s="6">
        <f>CleanedData[[#This Row],[Purchase Amount]]*1.15</f>
        <v>541.18999999999994</v>
      </c>
    </row>
    <row r="4540" spans="1:27" x14ac:dyDescent="0.3">
      <c r="A4540">
        <v>5491</v>
      </c>
      <c r="B4540" t="s">
        <v>4765</v>
      </c>
      <c r="C4540" s="1">
        <v>45439</v>
      </c>
      <c r="D4540">
        <v>54</v>
      </c>
      <c r="E4540" t="s">
        <v>60</v>
      </c>
      <c r="F4540" t="s">
        <v>77</v>
      </c>
      <c r="G4540" t="s">
        <v>381</v>
      </c>
      <c r="H4540">
        <v>5</v>
      </c>
      <c r="I4540" t="s">
        <v>45</v>
      </c>
      <c r="J4540" t="s">
        <v>74</v>
      </c>
      <c r="K4540" t="s">
        <v>55</v>
      </c>
      <c r="L4540" t="s">
        <v>42</v>
      </c>
      <c r="M4540" t="s">
        <v>140</v>
      </c>
      <c r="N4540" t="s">
        <v>57</v>
      </c>
      <c r="O4540" t="s">
        <v>148</v>
      </c>
      <c r="P4540" t="s">
        <v>49</v>
      </c>
      <c r="Q4540" t="s">
        <v>93</v>
      </c>
      <c r="R4540" s="6">
        <f>_xlfn.XLOOKUP(CleanedData[[#This Row],[Product]],'02_Lookup_Tables'!$A$2:$A$126,'02_Lookup_Tables'!$B$2:$B$126)</f>
        <v>786.78</v>
      </c>
      <c r="S4540" t="str">
        <f>VLOOKUP(CleanedData[[#This Row],[Product]],'02_Lookup_Tables'!$H$2:$I$126,2,FALSE)</f>
        <v>Apparel</v>
      </c>
      <c r="T4540" t="str">
        <f>VLOOKUP(CleanedData[[#This Row],[Province]],'02_Lookup_Tables'!$D$2:$E$10,2, FALSE)</f>
        <v>Central Region</v>
      </c>
      <c r="U4540" t="str" cm="1">
        <f t="array" ref="U4540">_xlfn.IFS(CleanedData[[#This Row],[Purchase Amount]]&lt;500,"Low",
CleanedData[[#This Row],[Purchase Amount]]&lt;5000,"Medium",
TRUE,"High")</f>
        <v>Medium</v>
      </c>
      <c r="V4540" t="str">
        <f>TEXT(CleanedData[[#This Row],[Date]],"mmmm")</f>
        <v>May</v>
      </c>
      <c r="W4540" t="str">
        <f>"Q"&amp;ROUNDUP(MONTH(CleanedData[[#This Row],[Date]])/3,0)</f>
        <v>Q2</v>
      </c>
      <c r="X4540" t="str">
        <f>IF(CleanedData[[#This Row],[Purchase Amount]]&gt;=5000,"Yes","No")</f>
        <v>No</v>
      </c>
      <c r="Y4540">
        <f>IF(CleanedData[[#This Row],[Recommend]]="Yes",1,0)</f>
        <v>1</v>
      </c>
      <c r="Z4540" s="6">
        <f>CleanedData[[#This Row],[Purchase Amount]]*0.15</f>
        <v>118.017</v>
      </c>
      <c r="AA4540" s="6">
        <f>CleanedData[[#This Row],[Purchase Amount]]*1.15</f>
        <v>904.79699999999991</v>
      </c>
    </row>
    <row r="4541" spans="1:27" x14ac:dyDescent="0.3">
      <c r="A4541">
        <v>5492</v>
      </c>
      <c r="B4541" t="s">
        <v>4766</v>
      </c>
      <c r="C4541" s="1">
        <v>45820</v>
      </c>
      <c r="D4541">
        <v>65</v>
      </c>
      <c r="E4541" t="s">
        <v>39</v>
      </c>
      <c r="F4541" t="s">
        <v>72</v>
      </c>
      <c r="G4541" t="s">
        <v>164</v>
      </c>
      <c r="H4541">
        <v>2</v>
      </c>
      <c r="I4541" t="s">
        <v>45</v>
      </c>
      <c r="J4541" t="s">
        <v>54</v>
      </c>
      <c r="K4541" t="s">
        <v>44</v>
      </c>
      <c r="L4541" t="s">
        <v>45</v>
      </c>
      <c r="N4541" t="s">
        <v>47</v>
      </c>
      <c r="O4541" t="s">
        <v>134</v>
      </c>
      <c r="P4541" t="s">
        <v>8646</v>
      </c>
      <c r="Q4541" t="s">
        <v>97</v>
      </c>
      <c r="R4541" s="6">
        <f>_xlfn.XLOOKUP(CleanedData[[#This Row],[Product]],'02_Lookup_Tables'!$A$2:$A$126,'02_Lookup_Tables'!$B$2:$B$126)</f>
        <v>440.87</v>
      </c>
      <c r="S4541" t="str">
        <f>VLOOKUP(CleanedData[[#This Row],[Product]],'02_Lookup_Tables'!$H$2:$I$126,2,FALSE)</f>
        <v>Home &amp; Living</v>
      </c>
      <c r="T4541" t="str">
        <f>VLOOKUP(CleanedData[[#This Row],[Province]],'02_Lookup_Tables'!$D$2:$E$10,2, FALSE)</f>
        <v>Central Region</v>
      </c>
      <c r="U4541" t="str" cm="1">
        <f t="array" ref="U4541">_xlfn.IFS(CleanedData[[#This Row],[Purchase Amount]]&lt;500,"Low",
CleanedData[[#This Row],[Purchase Amount]]&lt;5000,"Medium",
TRUE,"High")</f>
        <v>Low</v>
      </c>
      <c r="V4541" t="str">
        <f>TEXT(CleanedData[[#This Row],[Date]],"mmmm")</f>
        <v>June</v>
      </c>
      <c r="W4541" t="str">
        <f>"Q"&amp;ROUNDUP(MONTH(CleanedData[[#This Row],[Date]])/3,0)</f>
        <v>Q2</v>
      </c>
      <c r="X4541" t="str">
        <f>IF(CleanedData[[#This Row],[Purchase Amount]]&gt;=5000,"Yes","No")</f>
        <v>No</v>
      </c>
      <c r="Y4541">
        <f>IF(CleanedData[[#This Row],[Recommend]]="Yes",1,0)</f>
        <v>1</v>
      </c>
      <c r="Z4541" s="6">
        <f>CleanedData[[#This Row],[Purchase Amount]]*0.15</f>
        <v>66.130499999999998</v>
      </c>
      <c r="AA4541" s="6">
        <f>CleanedData[[#This Row],[Purchase Amount]]*1.15</f>
        <v>507.00049999999999</v>
      </c>
    </row>
    <row r="4542" spans="1:27" x14ac:dyDescent="0.3">
      <c r="A4542">
        <v>5494</v>
      </c>
      <c r="B4542" t="s">
        <v>4767</v>
      </c>
      <c r="C4542" s="1">
        <v>45532</v>
      </c>
      <c r="D4542">
        <v>41</v>
      </c>
      <c r="E4542" t="s">
        <v>60</v>
      </c>
      <c r="F4542" t="s">
        <v>61</v>
      </c>
      <c r="G4542" t="s">
        <v>365</v>
      </c>
      <c r="H4542">
        <v>3</v>
      </c>
      <c r="I4542" t="s">
        <v>42</v>
      </c>
      <c r="J4542" t="s">
        <v>43</v>
      </c>
      <c r="K4542" t="s">
        <v>64</v>
      </c>
      <c r="L4542" t="s">
        <v>45</v>
      </c>
      <c r="M4542" t="s">
        <v>106</v>
      </c>
      <c r="N4542" t="s">
        <v>48</v>
      </c>
      <c r="O4542" t="s">
        <v>148</v>
      </c>
      <c r="P4542" t="s">
        <v>49</v>
      </c>
      <c r="Q4542" t="s">
        <v>81</v>
      </c>
      <c r="R4542" s="6">
        <f>_xlfn.XLOOKUP(CleanedData[[#This Row],[Product]],'02_Lookup_Tables'!$A$2:$A$126,'02_Lookup_Tables'!$B$2:$B$126)</f>
        <v>105.11</v>
      </c>
      <c r="S4542" t="str">
        <f>VLOOKUP(CleanedData[[#This Row],[Product]],'02_Lookup_Tables'!$H$2:$I$126,2,FALSE)</f>
        <v>Beauty &amp; Personal Care</v>
      </c>
      <c r="T4542" t="str">
        <f>VLOOKUP(CleanedData[[#This Row],[Province]],'02_Lookup_Tables'!$D$2:$E$10,2, FALSE)</f>
        <v>Southern Region</v>
      </c>
      <c r="U4542" t="str" cm="1">
        <f t="array" ref="U4542">_xlfn.IFS(CleanedData[[#This Row],[Purchase Amount]]&lt;500,"Low",
CleanedData[[#This Row],[Purchase Amount]]&lt;5000,"Medium",
TRUE,"High")</f>
        <v>Low</v>
      </c>
      <c r="V4542" t="str">
        <f>TEXT(CleanedData[[#This Row],[Date]],"mmmm")</f>
        <v>August</v>
      </c>
      <c r="W4542" t="str">
        <f>"Q"&amp;ROUNDUP(MONTH(CleanedData[[#This Row],[Date]])/3,0)</f>
        <v>Q3</v>
      </c>
      <c r="X4542" t="str">
        <f>IF(CleanedData[[#This Row],[Purchase Amount]]&gt;=5000,"Yes","No")</f>
        <v>No</v>
      </c>
      <c r="Y4542">
        <f>IF(CleanedData[[#This Row],[Recommend]]="Yes",1,0)</f>
        <v>0</v>
      </c>
      <c r="Z4542" s="6">
        <f>CleanedData[[#This Row],[Purchase Amount]]*0.15</f>
        <v>15.766499999999999</v>
      </c>
      <c r="AA4542" s="6">
        <f>CleanedData[[#This Row],[Purchase Amount]]*1.15</f>
        <v>120.87649999999999</v>
      </c>
    </row>
    <row r="4543" spans="1:27" x14ac:dyDescent="0.3">
      <c r="A4543">
        <v>5495</v>
      </c>
      <c r="B4543" t="s">
        <v>4768</v>
      </c>
      <c r="C4543" s="1">
        <v>45299</v>
      </c>
      <c r="D4543">
        <v>29</v>
      </c>
      <c r="E4543" t="s">
        <v>52</v>
      </c>
      <c r="F4543" t="s">
        <v>68</v>
      </c>
      <c r="G4543" t="s">
        <v>41</v>
      </c>
      <c r="H4543">
        <v>4</v>
      </c>
      <c r="I4543" t="s">
        <v>45</v>
      </c>
      <c r="J4543" t="s">
        <v>63</v>
      </c>
      <c r="K4543" t="s">
        <v>64</v>
      </c>
      <c r="L4543" t="s">
        <v>42</v>
      </c>
      <c r="M4543" t="s">
        <v>106</v>
      </c>
      <c r="N4543" t="s">
        <v>96</v>
      </c>
      <c r="O4543" t="s">
        <v>148</v>
      </c>
      <c r="P4543" t="s">
        <v>49</v>
      </c>
      <c r="Q4543" t="s">
        <v>58</v>
      </c>
      <c r="R4543" s="6">
        <f>_xlfn.XLOOKUP(CleanedData[[#This Row],[Product]],'02_Lookup_Tables'!$A$2:$A$126,'02_Lookup_Tables'!$B$2:$B$126)</f>
        <v>2479.5700000000002</v>
      </c>
      <c r="S4543" t="str">
        <f>VLOOKUP(CleanedData[[#This Row],[Product]],'02_Lookup_Tables'!$H$2:$I$126,2,FALSE)</f>
        <v>Accessories</v>
      </c>
      <c r="T4543" t="str">
        <f>VLOOKUP(CleanedData[[#This Row],[Province]],'02_Lookup_Tables'!$D$2:$E$10,2, FALSE)</f>
        <v>Northern Region</v>
      </c>
      <c r="U4543" t="str" cm="1">
        <f t="array" ref="U4543">_xlfn.IFS(CleanedData[[#This Row],[Purchase Amount]]&lt;500,"Low",
CleanedData[[#This Row],[Purchase Amount]]&lt;5000,"Medium",
TRUE,"High")</f>
        <v>Medium</v>
      </c>
      <c r="V4543" t="str">
        <f>TEXT(CleanedData[[#This Row],[Date]],"mmmm")</f>
        <v>January</v>
      </c>
      <c r="W4543" t="str">
        <f>"Q"&amp;ROUNDUP(MONTH(CleanedData[[#This Row],[Date]])/3,0)</f>
        <v>Q1</v>
      </c>
      <c r="X4543" t="str">
        <f>IF(CleanedData[[#This Row],[Purchase Amount]]&gt;=5000,"Yes","No")</f>
        <v>No</v>
      </c>
      <c r="Y4543">
        <f>IF(CleanedData[[#This Row],[Recommend]]="Yes",1,0)</f>
        <v>1</v>
      </c>
      <c r="Z4543" s="6">
        <f>CleanedData[[#This Row],[Purchase Amount]]*0.15</f>
        <v>371.93549999999999</v>
      </c>
      <c r="AA4543" s="6">
        <f>CleanedData[[#This Row],[Purchase Amount]]*1.15</f>
        <v>2851.5054999999998</v>
      </c>
    </row>
    <row r="4544" spans="1:27" x14ac:dyDescent="0.3">
      <c r="A4544">
        <v>5496</v>
      </c>
      <c r="B4544" t="s">
        <v>4769</v>
      </c>
      <c r="C4544" s="1">
        <v>45934</v>
      </c>
      <c r="D4544">
        <v>65</v>
      </c>
      <c r="E4544" t="s">
        <v>39</v>
      </c>
      <c r="F4544" t="s">
        <v>130</v>
      </c>
      <c r="G4544" t="s">
        <v>173</v>
      </c>
      <c r="H4544">
        <v>4</v>
      </c>
      <c r="I4544" t="s">
        <v>45</v>
      </c>
      <c r="J4544" t="s">
        <v>54</v>
      </c>
      <c r="K4544" t="s">
        <v>55</v>
      </c>
      <c r="L4544" t="s">
        <v>42</v>
      </c>
      <c r="M4544" t="s">
        <v>184</v>
      </c>
      <c r="N4544" t="s">
        <v>96</v>
      </c>
      <c r="O4544" t="s">
        <v>148</v>
      </c>
      <c r="P4544" t="s">
        <v>49</v>
      </c>
      <c r="Q4544" t="s">
        <v>97</v>
      </c>
      <c r="R4544" s="6">
        <f>_xlfn.XLOOKUP(CleanedData[[#This Row],[Product]],'02_Lookup_Tables'!$A$2:$A$126,'02_Lookup_Tables'!$B$2:$B$126)</f>
        <v>13056.99</v>
      </c>
      <c r="S4544" t="str">
        <f>VLOOKUP(CleanedData[[#This Row],[Product]],'02_Lookup_Tables'!$H$2:$I$126,2,FALSE)</f>
        <v>Electronics</v>
      </c>
      <c r="T4544" t="str">
        <f>VLOOKUP(CleanedData[[#This Row],[Province]],'02_Lookup_Tables'!$D$2:$E$10,2, FALSE)</f>
        <v>Eastern Region</v>
      </c>
      <c r="U4544" t="str" cm="1">
        <f t="array" ref="U4544">_xlfn.IFS(CleanedData[[#This Row],[Purchase Amount]]&lt;500,"Low",
CleanedData[[#This Row],[Purchase Amount]]&lt;5000,"Medium",
TRUE,"High")</f>
        <v>High</v>
      </c>
      <c r="V4544" t="str">
        <f>TEXT(CleanedData[[#This Row],[Date]],"mmmm")</f>
        <v>October</v>
      </c>
      <c r="W4544" t="str">
        <f>"Q"&amp;ROUNDUP(MONTH(CleanedData[[#This Row],[Date]])/3,0)</f>
        <v>Q4</v>
      </c>
      <c r="X4544" t="str">
        <f>IF(CleanedData[[#This Row],[Purchase Amount]]&gt;=5000,"Yes","No")</f>
        <v>Yes</v>
      </c>
      <c r="Y4544">
        <f>IF(CleanedData[[#This Row],[Recommend]]="Yes",1,0)</f>
        <v>1</v>
      </c>
      <c r="Z4544" s="6">
        <f>CleanedData[[#This Row],[Purchase Amount]]*0.15</f>
        <v>1958.5484999999999</v>
      </c>
      <c r="AA4544" s="6">
        <f>CleanedData[[#This Row],[Purchase Amount]]*1.15</f>
        <v>15015.538499999999</v>
      </c>
    </row>
    <row r="4545" spans="1:27" x14ac:dyDescent="0.3">
      <c r="A4545">
        <v>5497</v>
      </c>
      <c r="B4545" t="s">
        <v>4770</v>
      </c>
      <c r="C4545" s="1">
        <v>45986</v>
      </c>
      <c r="D4545">
        <v>55</v>
      </c>
      <c r="E4545" t="s">
        <v>39</v>
      </c>
      <c r="F4545" t="s">
        <v>77</v>
      </c>
      <c r="G4545" t="s">
        <v>91</v>
      </c>
      <c r="H4545">
        <v>4</v>
      </c>
      <c r="I4545" t="s">
        <v>42</v>
      </c>
      <c r="J4545" t="s">
        <v>69</v>
      </c>
      <c r="K4545" t="s">
        <v>44</v>
      </c>
      <c r="L4545" t="s">
        <v>42</v>
      </c>
      <c r="M4545" t="s">
        <v>175</v>
      </c>
      <c r="N4545" t="s">
        <v>96</v>
      </c>
      <c r="O4545" t="s">
        <v>89</v>
      </c>
      <c r="P4545" t="s">
        <v>70</v>
      </c>
      <c r="Q4545" t="s">
        <v>50</v>
      </c>
      <c r="R4545" s="6">
        <f>_xlfn.XLOOKUP(CleanedData[[#This Row],[Product]],'02_Lookup_Tables'!$A$2:$A$126,'02_Lookup_Tables'!$B$2:$B$126)</f>
        <v>1370.56</v>
      </c>
      <c r="S4545" t="str">
        <f>VLOOKUP(CleanedData[[#This Row],[Product]],'02_Lookup_Tables'!$H$2:$I$126,2,FALSE)</f>
        <v>Electronics</v>
      </c>
      <c r="T4545" t="str">
        <f>VLOOKUP(CleanedData[[#This Row],[Province]],'02_Lookup_Tables'!$D$2:$E$10,2, FALSE)</f>
        <v>Central Region</v>
      </c>
      <c r="U4545" t="str" cm="1">
        <f t="array" ref="U4545">_xlfn.IFS(CleanedData[[#This Row],[Purchase Amount]]&lt;500,"Low",
CleanedData[[#This Row],[Purchase Amount]]&lt;5000,"Medium",
TRUE,"High")</f>
        <v>Medium</v>
      </c>
      <c r="V4545" t="str">
        <f>TEXT(CleanedData[[#This Row],[Date]],"mmmm")</f>
        <v>November</v>
      </c>
      <c r="W4545" t="str">
        <f>"Q"&amp;ROUNDUP(MONTH(CleanedData[[#This Row],[Date]])/3,0)</f>
        <v>Q4</v>
      </c>
      <c r="X4545" t="str">
        <f>IF(CleanedData[[#This Row],[Purchase Amount]]&gt;=5000,"Yes","No")</f>
        <v>No</v>
      </c>
      <c r="Y4545">
        <f>IF(CleanedData[[#This Row],[Recommend]]="Yes",1,0)</f>
        <v>0</v>
      </c>
      <c r="Z4545" s="6">
        <f>CleanedData[[#This Row],[Purchase Amount]]*0.15</f>
        <v>205.58399999999997</v>
      </c>
      <c r="AA4545" s="6">
        <f>CleanedData[[#This Row],[Purchase Amount]]*1.15</f>
        <v>1576.1439999999998</v>
      </c>
    </row>
    <row r="4546" spans="1:27" x14ac:dyDescent="0.3">
      <c r="A4546">
        <v>5498</v>
      </c>
      <c r="B4546" t="s">
        <v>4771</v>
      </c>
      <c r="C4546" s="1">
        <v>45690</v>
      </c>
      <c r="D4546">
        <v>39</v>
      </c>
      <c r="E4546" t="s">
        <v>39</v>
      </c>
      <c r="F4546" t="s">
        <v>72</v>
      </c>
      <c r="G4546" t="s">
        <v>472</v>
      </c>
      <c r="H4546">
        <v>2</v>
      </c>
      <c r="I4546" t="s">
        <v>42</v>
      </c>
      <c r="J4546" t="s">
        <v>54</v>
      </c>
      <c r="K4546" t="s">
        <v>64</v>
      </c>
      <c r="L4546" t="s">
        <v>45</v>
      </c>
      <c r="M4546" t="s">
        <v>175</v>
      </c>
      <c r="N4546" t="s">
        <v>47</v>
      </c>
      <c r="O4546" t="s">
        <v>89</v>
      </c>
      <c r="P4546" t="s">
        <v>49</v>
      </c>
      <c r="Q4546" t="s">
        <v>81</v>
      </c>
      <c r="R4546" s="6">
        <f>_xlfn.XLOOKUP(CleanedData[[#This Row],[Product]],'02_Lookup_Tables'!$A$2:$A$126,'02_Lookup_Tables'!$B$2:$B$126)</f>
        <v>2216.12</v>
      </c>
      <c r="S4546" t="str">
        <f>VLOOKUP(CleanedData[[#This Row],[Product]],'02_Lookup_Tables'!$H$2:$I$126,2,FALSE)</f>
        <v>Beauty &amp; Personal Care</v>
      </c>
      <c r="T4546" t="str">
        <f>VLOOKUP(CleanedData[[#This Row],[Province]],'02_Lookup_Tables'!$D$2:$E$10,2, FALSE)</f>
        <v>Central Region</v>
      </c>
      <c r="U4546" t="str" cm="1">
        <f t="array" ref="U4546">_xlfn.IFS(CleanedData[[#This Row],[Purchase Amount]]&lt;500,"Low",
CleanedData[[#This Row],[Purchase Amount]]&lt;5000,"Medium",
TRUE,"High")</f>
        <v>Medium</v>
      </c>
      <c r="V4546" t="str">
        <f>TEXT(CleanedData[[#This Row],[Date]],"mmmm")</f>
        <v>February</v>
      </c>
      <c r="W4546" t="str">
        <f>"Q"&amp;ROUNDUP(MONTH(CleanedData[[#This Row],[Date]])/3,0)</f>
        <v>Q1</v>
      </c>
      <c r="X4546" t="str">
        <f>IF(CleanedData[[#This Row],[Purchase Amount]]&gt;=5000,"Yes","No")</f>
        <v>No</v>
      </c>
      <c r="Y4546">
        <f>IF(CleanedData[[#This Row],[Recommend]]="Yes",1,0)</f>
        <v>0</v>
      </c>
      <c r="Z4546" s="6">
        <f>CleanedData[[#This Row],[Purchase Amount]]*0.15</f>
        <v>332.41799999999995</v>
      </c>
      <c r="AA4546" s="6">
        <f>CleanedData[[#This Row],[Purchase Amount]]*1.15</f>
        <v>2548.5379999999996</v>
      </c>
    </row>
    <row r="4547" spans="1:27" x14ac:dyDescent="0.3">
      <c r="A4547">
        <v>5499</v>
      </c>
      <c r="B4547" t="s">
        <v>4772</v>
      </c>
      <c r="C4547" s="1">
        <v>45436</v>
      </c>
      <c r="D4547">
        <v>44</v>
      </c>
      <c r="E4547" t="s">
        <v>60</v>
      </c>
      <c r="F4547" t="s">
        <v>125</v>
      </c>
      <c r="G4547" t="s">
        <v>359</v>
      </c>
      <c r="H4547">
        <v>5</v>
      </c>
      <c r="I4547" t="s">
        <v>42</v>
      </c>
      <c r="J4547" t="s">
        <v>69</v>
      </c>
      <c r="K4547" t="s">
        <v>55</v>
      </c>
      <c r="L4547" t="s">
        <v>45</v>
      </c>
      <c r="M4547" t="s">
        <v>165</v>
      </c>
      <c r="N4547" t="s">
        <v>57</v>
      </c>
      <c r="O4547" t="s">
        <v>89</v>
      </c>
      <c r="P4547" t="s">
        <v>70</v>
      </c>
      <c r="Q4547" t="s">
        <v>81</v>
      </c>
      <c r="R4547" s="6">
        <f>_xlfn.XLOOKUP(CleanedData[[#This Row],[Product]],'02_Lookup_Tables'!$A$2:$A$126,'02_Lookup_Tables'!$B$2:$B$126)</f>
        <v>34.200000000000003</v>
      </c>
      <c r="S4547" t="str">
        <f>VLOOKUP(CleanedData[[#This Row],[Product]],'02_Lookup_Tables'!$H$2:$I$126,2,FALSE)</f>
        <v>Food</v>
      </c>
      <c r="T4547" t="str">
        <f>VLOOKUP(CleanedData[[#This Row],[Province]],'02_Lookup_Tables'!$D$2:$E$10,2, FALSE)</f>
        <v>Western Region</v>
      </c>
      <c r="U4547" t="str" cm="1">
        <f t="array" ref="U4547">_xlfn.IFS(CleanedData[[#This Row],[Purchase Amount]]&lt;500,"Low",
CleanedData[[#This Row],[Purchase Amount]]&lt;5000,"Medium",
TRUE,"High")</f>
        <v>Low</v>
      </c>
      <c r="V4547" t="str">
        <f>TEXT(CleanedData[[#This Row],[Date]],"mmmm")</f>
        <v>May</v>
      </c>
      <c r="W4547" t="str">
        <f>"Q"&amp;ROUNDUP(MONTH(CleanedData[[#This Row],[Date]])/3,0)</f>
        <v>Q2</v>
      </c>
      <c r="X4547" t="str">
        <f>IF(CleanedData[[#This Row],[Purchase Amount]]&gt;=5000,"Yes","No")</f>
        <v>No</v>
      </c>
      <c r="Y4547">
        <f>IF(CleanedData[[#This Row],[Recommend]]="Yes",1,0)</f>
        <v>0</v>
      </c>
      <c r="Z4547" s="6">
        <f>CleanedData[[#This Row],[Purchase Amount]]*0.15</f>
        <v>5.13</v>
      </c>
      <c r="AA4547" s="6">
        <f>CleanedData[[#This Row],[Purchase Amount]]*1.15</f>
        <v>39.33</v>
      </c>
    </row>
    <row r="4548" spans="1:27" x14ac:dyDescent="0.3">
      <c r="A4548">
        <v>5500</v>
      </c>
      <c r="B4548" t="s">
        <v>4773</v>
      </c>
      <c r="C4548" s="1">
        <v>45478</v>
      </c>
      <c r="E4548" t="s">
        <v>39</v>
      </c>
      <c r="F4548" t="s">
        <v>72</v>
      </c>
      <c r="G4548" t="s">
        <v>505</v>
      </c>
      <c r="H4548">
        <v>4</v>
      </c>
      <c r="I4548" t="s">
        <v>45</v>
      </c>
      <c r="J4548" t="s">
        <v>54</v>
      </c>
      <c r="K4548" t="s">
        <v>44</v>
      </c>
      <c r="L4548" t="s">
        <v>45</v>
      </c>
      <c r="N4548" t="s">
        <v>96</v>
      </c>
      <c r="O4548" t="s">
        <v>134</v>
      </c>
      <c r="P4548" t="s">
        <v>8646</v>
      </c>
      <c r="Q4548" t="s">
        <v>166</v>
      </c>
      <c r="R4548" s="6">
        <f>_xlfn.XLOOKUP(CleanedData[[#This Row],[Product]],'02_Lookup_Tables'!$A$2:$A$126,'02_Lookup_Tables'!$B$2:$B$126)</f>
        <v>2572.02</v>
      </c>
      <c r="S4548" t="str">
        <f>VLOOKUP(CleanedData[[#This Row],[Product]],'02_Lookup_Tables'!$H$2:$I$126,2,FALSE)</f>
        <v>Home &amp; Living</v>
      </c>
      <c r="T4548" t="str">
        <f>VLOOKUP(CleanedData[[#This Row],[Province]],'02_Lookup_Tables'!$D$2:$E$10,2, FALSE)</f>
        <v>Central Region</v>
      </c>
      <c r="U4548" t="str" cm="1">
        <f t="array" ref="U4548">_xlfn.IFS(CleanedData[[#This Row],[Purchase Amount]]&lt;500,"Low",
CleanedData[[#This Row],[Purchase Amount]]&lt;5000,"Medium",
TRUE,"High")</f>
        <v>Medium</v>
      </c>
      <c r="V4548" t="str">
        <f>TEXT(CleanedData[[#This Row],[Date]],"mmmm")</f>
        <v>July</v>
      </c>
      <c r="W4548" t="str">
        <f>"Q"&amp;ROUNDUP(MONTH(CleanedData[[#This Row],[Date]])/3,0)</f>
        <v>Q3</v>
      </c>
      <c r="X4548" t="str">
        <f>IF(CleanedData[[#This Row],[Purchase Amount]]&gt;=5000,"Yes","No")</f>
        <v>No</v>
      </c>
      <c r="Y4548">
        <f>IF(CleanedData[[#This Row],[Recommend]]="Yes",1,0)</f>
        <v>1</v>
      </c>
      <c r="Z4548" s="6">
        <f>CleanedData[[#This Row],[Purchase Amount]]*0.15</f>
        <v>385.803</v>
      </c>
      <c r="AA4548" s="6">
        <f>CleanedData[[#This Row],[Purchase Amount]]*1.15</f>
        <v>2957.8229999999999</v>
      </c>
    </row>
    <row r="4549" spans="1:27" x14ac:dyDescent="0.3">
      <c r="A4549">
        <v>5501</v>
      </c>
      <c r="B4549" t="s">
        <v>4774</v>
      </c>
      <c r="C4549" s="1">
        <v>45560</v>
      </c>
      <c r="D4549">
        <v>49</v>
      </c>
      <c r="E4549" t="s">
        <v>52</v>
      </c>
      <c r="F4549" t="s">
        <v>108</v>
      </c>
      <c r="G4549" t="s">
        <v>266</v>
      </c>
      <c r="H4549">
        <v>5</v>
      </c>
      <c r="I4549" t="s">
        <v>42</v>
      </c>
      <c r="J4549" t="s">
        <v>54</v>
      </c>
      <c r="K4549" t="s">
        <v>55</v>
      </c>
      <c r="L4549" t="s">
        <v>42</v>
      </c>
      <c r="M4549" t="s">
        <v>175</v>
      </c>
      <c r="N4549" t="s">
        <v>57</v>
      </c>
      <c r="O4549" t="s">
        <v>89</v>
      </c>
      <c r="P4549" t="s">
        <v>70</v>
      </c>
      <c r="Q4549" t="s">
        <v>93</v>
      </c>
      <c r="R4549" s="6">
        <f>_xlfn.XLOOKUP(CleanedData[[#This Row],[Product]],'02_Lookup_Tables'!$A$2:$A$126,'02_Lookup_Tables'!$B$2:$B$126)</f>
        <v>2951.61</v>
      </c>
      <c r="S4549" t="str">
        <f>VLOOKUP(CleanedData[[#This Row],[Product]],'02_Lookup_Tables'!$H$2:$I$126,2,FALSE)</f>
        <v>Beauty &amp; Personal Care</v>
      </c>
      <c r="T4549" t="str">
        <f>VLOOKUP(CleanedData[[#This Row],[Province]],'02_Lookup_Tables'!$D$2:$E$10,2, FALSE)</f>
        <v>Gauteng Region</v>
      </c>
      <c r="U4549" t="str" cm="1">
        <f t="array" ref="U4549">_xlfn.IFS(CleanedData[[#This Row],[Purchase Amount]]&lt;500,"Low",
CleanedData[[#This Row],[Purchase Amount]]&lt;5000,"Medium",
TRUE,"High")</f>
        <v>Medium</v>
      </c>
      <c r="V4549" t="str">
        <f>TEXT(CleanedData[[#This Row],[Date]],"mmmm")</f>
        <v>September</v>
      </c>
      <c r="W4549" t="str">
        <f>"Q"&amp;ROUNDUP(MONTH(CleanedData[[#This Row],[Date]])/3,0)</f>
        <v>Q3</v>
      </c>
      <c r="X4549" t="str">
        <f>IF(CleanedData[[#This Row],[Purchase Amount]]&gt;=5000,"Yes","No")</f>
        <v>No</v>
      </c>
      <c r="Y4549">
        <f>IF(CleanedData[[#This Row],[Recommend]]="Yes",1,0)</f>
        <v>0</v>
      </c>
      <c r="Z4549" s="6">
        <f>CleanedData[[#This Row],[Purchase Amount]]*0.15</f>
        <v>442.74150000000003</v>
      </c>
      <c r="AA4549" s="6">
        <f>CleanedData[[#This Row],[Purchase Amount]]*1.15</f>
        <v>3394.3514999999998</v>
      </c>
    </row>
    <row r="4550" spans="1:27" x14ac:dyDescent="0.3">
      <c r="A4550">
        <v>5502</v>
      </c>
      <c r="B4550" t="s">
        <v>4775</v>
      </c>
      <c r="C4550" s="1">
        <v>45867</v>
      </c>
      <c r="D4550">
        <v>72</v>
      </c>
      <c r="E4550" t="s">
        <v>52</v>
      </c>
      <c r="F4550" t="s">
        <v>125</v>
      </c>
      <c r="G4550" t="s">
        <v>198</v>
      </c>
      <c r="H4550">
        <v>3</v>
      </c>
      <c r="I4550" t="s">
        <v>45</v>
      </c>
      <c r="J4550" t="s">
        <v>74</v>
      </c>
      <c r="K4550" t="s">
        <v>64</v>
      </c>
      <c r="L4550" t="s">
        <v>42</v>
      </c>
      <c r="N4550" t="s">
        <v>48</v>
      </c>
      <c r="O4550" t="s">
        <v>134</v>
      </c>
      <c r="P4550" t="s">
        <v>8646</v>
      </c>
      <c r="Q4550" t="s">
        <v>97</v>
      </c>
      <c r="R4550" s="6">
        <f>_xlfn.XLOOKUP(CleanedData[[#This Row],[Product]],'02_Lookup_Tables'!$A$2:$A$126,'02_Lookup_Tables'!$B$2:$B$126)</f>
        <v>2099.4</v>
      </c>
      <c r="S4550" t="str">
        <f>VLOOKUP(CleanedData[[#This Row],[Product]],'02_Lookup_Tables'!$H$2:$I$126,2,FALSE)</f>
        <v>Sports &amp; Outdoors</v>
      </c>
      <c r="T4550" t="str">
        <f>VLOOKUP(CleanedData[[#This Row],[Province]],'02_Lookup_Tables'!$D$2:$E$10,2, FALSE)</f>
        <v>Western Region</v>
      </c>
      <c r="U4550" t="str" cm="1">
        <f t="array" ref="U4550">_xlfn.IFS(CleanedData[[#This Row],[Purchase Amount]]&lt;500,"Low",
CleanedData[[#This Row],[Purchase Amount]]&lt;5000,"Medium",
TRUE,"High")</f>
        <v>Medium</v>
      </c>
      <c r="V4550" t="str">
        <f>TEXT(CleanedData[[#This Row],[Date]],"mmmm")</f>
        <v>July</v>
      </c>
      <c r="W4550" t="str">
        <f>"Q"&amp;ROUNDUP(MONTH(CleanedData[[#This Row],[Date]])/3,0)</f>
        <v>Q3</v>
      </c>
      <c r="X4550" t="str">
        <f>IF(CleanedData[[#This Row],[Purchase Amount]]&gt;=5000,"Yes","No")</f>
        <v>No</v>
      </c>
      <c r="Y4550">
        <f>IF(CleanedData[[#This Row],[Recommend]]="Yes",1,0)</f>
        <v>1</v>
      </c>
      <c r="Z4550" s="6">
        <f>CleanedData[[#This Row],[Purchase Amount]]*0.15</f>
        <v>314.91000000000003</v>
      </c>
      <c r="AA4550" s="6">
        <f>CleanedData[[#This Row],[Purchase Amount]]*1.15</f>
        <v>2414.31</v>
      </c>
    </row>
    <row r="4551" spans="1:27" x14ac:dyDescent="0.3">
      <c r="A4551">
        <v>5503</v>
      </c>
      <c r="B4551" t="s">
        <v>4776</v>
      </c>
      <c r="C4551" s="1">
        <v>45936</v>
      </c>
      <c r="E4551" t="s">
        <v>60</v>
      </c>
      <c r="F4551" t="s">
        <v>130</v>
      </c>
      <c r="G4551" t="s">
        <v>693</v>
      </c>
      <c r="H4551">
        <v>4</v>
      </c>
      <c r="I4551" t="s">
        <v>42</v>
      </c>
      <c r="J4551" t="s">
        <v>43</v>
      </c>
      <c r="K4551" t="s">
        <v>55</v>
      </c>
      <c r="L4551" t="s">
        <v>45</v>
      </c>
      <c r="M4551" t="s">
        <v>231</v>
      </c>
      <c r="N4551" t="s">
        <v>96</v>
      </c>
      <c r="O4551" t="s">
        <v>89</v>
      </c>
      <c r="P4551" t="s">
        <v>70</v>
      </c>
      <c r="Q4551" t="s">
        <v>166</v>
      </c>
      <c r="R4551" s="6">
        <f>_xlfn.XLOOKUP(CleanedData[[#This Row],[Product]],'02_Lookup_Tables'!$A$2:$A$126,'02_Lookup_Tables'!$B$2:$B$126)</f>
        <v>618.72</v>
      </c>
      <c r="S4551" t="str">
        <f>VLOOKUP(CleanedData[[#This Row],[Product]],'02_Lookup_Tables'!$H$2:$I$126,2,FALSE)</f>
        <v>Sports &amp; Outdoors</v>
      </c>
      <c r="T4551" t="str">
        <f>VLOOKUP(CleanedData[[#This Row],[Province]],'02_Lookup_Tables'!$D$2:$E$10,2, FALSE)</f>
        <v>Eastern Region</v>
      </c>
      <c r="U4551" t="str" cm="1">
        <f t="array" ref="U4551">_xlfn.IFS(CleanedData[[#This Row],[Purchase Amount]]&lt;500,"Low",
CleanedData[[#This Row],[Purchase Amount]]&lt;5000,"Medium",
TRUE,"High")</f>
        <v>Medium</v>
      </c>
      <c r="V4551" t="str">
        <f>TEXT(CleanedData[[#This Row],[Date]],"mmmm")</f>
        <v>October</v>
      </c>
      <c r="W4551" t="str">
        <f>"Q"&amp;ROUNDUP(MONTH(CleanedData[[#This Row],[Date]])/3,0)</f>
        <v>Q4</v>
      </c>
      <c r="X4551" t="str">
        <f>IF(CleanedData[[#This Row],[Purchase Amount]]&gt;=5000,"Yes","No")</f>
        <v>No</v>
      </c>
      <c r="Y4551">
        <f>IF(CleanedData[[#This Row],[Recommend]]="Yes",1,0)</f>
        <v>0</v>
      </c>
      <c r="Z4551" s="6">
        <f>CleanedData[[#This Row],[Purchase Amount]]*0.15</f>
        <v>92.808000000000007</v>
      </c>
      <c r="AA4551" s="6">
        <f>CleanedData[[#This Row],[Purchase Amount]]*1.15</f>
        <v>711.52800000000002</v>
      </c>
    </row>
    <row r="4552" spans="1:27" x14ac:dyDescent="0.3">
      <c r="A4552">
        <v>5504</v>
      </c>
      <c r="B4552" t="s">
        <v>4777</v>
      </c>
      <c r="C4552" s="1">
        <v>45667</v>
      </c>
      <c r="D4552">
        <v>76</v>
      </c>
      <c r="E4552" t="s">
        <v>60</v>
      </c>
      <c r="F4552" t="s">
        <v>77</v>
      </c>
      <c r="G4552" t="s">
        <v>668</v>
      </c>
      <c r="H4552">
        <v>2</v>
      </c>
      <c r="I4552" t="s">
        <v>45</v>
      </c>
      <c r="J4552" t="s">
        <v>54</v>
      </c>
      <c r="K4552" t="s">
        <v>64</v>
      </c>
      <c r="L4552" t="s">
        <v>45</v>
      </c>
      <c r="M4552" t="s">
        <v>196</v>
      </c>
      <c r="N4552" t="s">
        <v>47</v>
      </c>
      <c r="O4552" t="s">
        <v>89</v>
      </c>
      <c r="P4552" t="s">
        <v>49</v>
      </c>
      <c r="Q4552" t="s">
        <v>97</v>
      </c>
      <c r="R4552" s="6">
        <f>_xlfn.XLOOKUP(CleanedData[[#This Row],[Product]],'02_Lookup_Tables'!$A$2:$A$126,'02_Lookup_Tables'!$B$2:$B$126)</f>
        <v>301.58</v>
      </c>
      <c r="S4552" t="str">
        <f>VLOOKUP(CleanedData[[#This Row],[Product]],'02_Lookup_Tables'!$H$2:$I$126,2,FALSE)</f>
        <v>Food</v>
      </c>
      <c r="T4552" t="str">
        <f>VLOOKUP(CleanedData[[#This Row],[Province]],'02_Lookup_Tables'!$D$2:$E$10,2, FALSE)</f>
        <v>Central Region</v>
      </c>
      <c r="U4552" t="str" cm="1">
        <f t="array" ref="U4552">_xlfn.IFS(CleanedData[[#This Row],[Purchase Amount]]&lt;500,"Low",
CleanedData[[#This Row],[Purchase Amount]]&lt;5000,"Medium",
TRUE,"High")</f>
        <v>Low</v>
      </c>
      <c r="V4552" t="str">
        <f>TEXT(CleanedData[[#This Row],[Date]],"mmmm")</f>
        <v>January</v>
      </c>
      <c r="W4552" t="str">
        <f>"Q"&amp;ROUNDUP(MONTH(CleanedData[[#This Row],[Date]])/3,0)</f>
        <v>Q1</v>
      </c>
      <c r="X4552" t="str">
        <f>IF(CleanedData[[#This Row],[Purchase Amount]]&gt;=5000,"Yes","No")</f>
        <v>No</v>
      </c>
      <c r="Y4552">
        <f>IF(CleanedData[[#This Row],[Recommend]]="Yes",1,0)</f>
        <v>1</v>
      </c>
      <c r="Z4552" s="6">
        <f>CleanedData[[#This Row],[Purchase Amount]]*0.15</f>
        <v>45.236999999999995</v>
      </c>
      <c r="AA4552" s="6">
        <f>CleanedData[[#This Row],[Purchase Amount]]*1.15</f>
        <v>346.81699999999995</v>
      </c>
    </row>
    <row r="4553" spans="1:27" x14ac:dyDescent="0.3">
      <c r="A4553">
        <v>5506</v>
      </c>
      <c r="B4553" t="s">
        <v>4778</v>
      </c>
      <c r="C4553" s="1">
        <v>45758</v>
      </c>
      <c r="D4553">
        <v>53</v>
      </c>
      <c r="E4553" t="s">
        <v>52</v>
      </c>
      <c r="F4553" t="s">
        <v>83</v>
      </c>
      <c r="G4553" t="s">
        <v>116</v>
      </c>
      <c r="H4553">
        <v>2</v>
      </c>
      <c r="I4553" t="s">
        <v>45</v>
      </c>
      <c r="J4553" t="s">
        <v>63</v>
      </c>
      <c r="K4553" t="s">
        <v>64</v>
      </c>
      <c r="L4553" t="s">
        <v>45</v>
      </c>
      <c r="M4553" t="s">
        <v>112</v>
      </c>
      <c r="N4553" t="s">
        <v>47</v>
      </c>
      <c r="O4553" t="s">
        <v>48</v>
      </c>
      <c r="P4553" t="s">
        <v>49</v>
      </c>
      <c r="Q4553" t="s">
        <v>93</v>
      </c>
      <c r="R4553" s="6">
        <f>_xlfn.XLOOKUP(CleanedData[[#This Row],[Product]],'02_Lookup_Tables'!$A$2:$A$126,'02_Lookup_Tables'!$B$2:$B$126)</f>
        <v>869.65</v>
      </c>
      <c r="S4553" t="str">
        <f>VLOOKUP(CleanedData[[#This Row],[Product]],'02_Lookup_Tables'!$H$2:$I$126,2,FALSE)</f>
        <v>Toys &amp; Games</v>
      </c>
      <c r="T4553" t="str">
        <f>VLOOKUP(CleanedData[[#This Row],[Province]],'02_Lookup_Tables'!$D$2:$E$10,2, FALSE)</f>
        <v>Western Region</v>
      </c>
      <c r="U4553" t="str" cm="1">
        <f t="array" ref="U4553">_xlfn.IFS(CleanedData[[#This Row],[Purchase Amount]]&lt;500,"Low",
CleanedData[[#This Row],[Purchase Amount]]&lt;5000,"Medium",
TRUE,"High")</f>
        <v>Medium</v>
      </c>
      <c r="V4553" t="str">
        <f>TEXT(CleanedData[[#This Row],[Date]],"mmmm")</f>
        <v>April</v>
      </c>
      <c r="W4553" t="str">
        <f>"Q"&amp;ROUNDUP(MONTH(CleanedData[[#This Row],[Date]])/3,0)</f>
        <v>Q2</v>
      </c>
      <c r="X4553" t="str">
        <f>IF(CleanedData[[#This Row],[Purchase Amount]]&gt;=5000,"Yes","No")</f>
        <v>No</v>
      </c>
      <c r="Y4553">
        <f>IF(CleanedData[[#This Row],[Recommend]]="Yes",1,0)</f>
        <v>1</v>
      </c>
      <c r="Z4553" s="6">
        <f>CleanedData[[#This Row],[Purchase Amount]]*0.15</f>
        <v>130.44749999999999</v>
      </c>
      <c r="AA4553" s="6">
        <f>CleanedData[[#This Row],[Purchase Amount]]*1.15</f>
        <v>1000.0974999999999</v>
      </c>
    </row>
    <row r="4554" spans="1:27" x14ac:dyDescent="0.3">
      <c r="A4554">
        <v>5507</v>
      </c>
      <c r="B4554" t="s">
        <v>4779</v>
      </c>
      <c r="C4554" s="1">
        <v>45349</v>
      </c>
      <c r="D4554">
        <v>53</v>
      </c>
      <c r="E4554" t="s">
        <v>52</v>
      </c>
      <c r="F4554" t="s">
        <v>68</v>
      </c>
      <c r="G4554" t="s">
        <v>62</v>
      </c>
      <c r="H4554">
        <v>4</v>
      </c>
      <c r="I4554" t="s">
        <v>42</v>
      </c>
      <c r="J4554" t="s">
        <v>69</v>
      </c>
      <c r="K4554" t="s">
        <v>55</v>
      </c>
      <c r="L4554" t="s">
        <v>45</v>
      </c>
      <c r="M4554" t="s">
        <v>156</v>
      </c>
      <c r="N4554" t="s">
        <v>96</v>
      </c>
      <c r="O4554" t="s">
        <v>148</v>
      </c>
      <c r="P4554" t="s">
        <v>49</v>
      </c>
      <c r="Q4554" t="s">
        <v>93</v>
      </c>
      <c r="R4554" s="6">
        <f>_xlfn.XLOOKUP(CleanedData[[#This Row],[Product]],'02_Lookup_Tables'!$A$2:$A$126,'02_Lookup_Tables'!$B$2:$B$126)</f>
        <v>230.14</v>
      </c>
      <c r="S4554" t="str">
        <f>VLOOKUP(CleanedData[[#This Row],[Product]],'02_Lookup_Tables'!$H$2:$I$126,2,FALSE)</f>
        <v>Sports &amp; Outdoors</v>
      </c>
      <c r="T4554" t="str">
        <f>VLOOKUP(CleanedData[[#This Row],[Province]],'02_Lookup_Tables'!$D$2:$E$10,2, FALSE)</f>
        <v>Northern Region</v>
      </c>
      <c r="U4554" t="str" cm="1">
        <f t="array" ref="U4554">_xlfn.IFS(CleanedData[[#This Row],[Purchase Amount]]&lt;500,"Low",
CleanedData[[#This Row],[Purchase Amount]]&lt;5000,"Medium",
TRUE,"High")</f>
        <v>Low</v>
      </c>
      <c r="V4554" t="str">
        <f>TEXT(CleanedData[[#This Row],[Date]],"mmmm")</f>
        <v>February</v>
      </c>
      <c r="W4554" t="str">
        <f>"Q"&amp;ROUNDUP(MONTH(CleanedData[[#This Row],[Date]])/3,0)</f>
        <v>Q1</v>
      </c>
      <c r="X4554" t="str">
        <f>IF(CleanedData[[#This Row],[Purchase Amount]]&gt;=5000,"Yes","No")</f>
        <v>No</v>
      </c>
      <c r="Y4554">
        <f>IF(CleanedData[[#This Row],[Recommend]]="Yes",1,0)</f>
        <v>0</v>
      </c>
      <c r="Z4554" s="6">
        <f>CleanedData[[#This Row],[Purchase Amount]]*0.15</f>
        <v>34.520999999999994</v>
      </c>
      <c r="AA4554" s="6">
        <f>CleanedData[[#This Row],[Purchase Amount]]*1.15</f>
        <v>264.66099999999994</v>
      </c>
    </row>
    <row r="4555" spans="1:27" x14ac:dyDescent="0.3">
      <c r="A4555">
        <v>5508</v>
      </c>
      <c r="B4555" t="s">
        <v>4780</v>
      </c>
      <c r="C4555" s="1">
        <v>45395</v>
      </c>
      <c r="D4555">
        <v>19</v>
      </c>
      <c r="E4555" t="s">
        <v>60</v>
      </c>
      <c r="F4555" t="s">
        <v>40</v>
      </c>
      <c r="G4555" t="s">
        <v>411</v>
      </c>
      <c r="H4555">
        <v>3</v>
      </c>
      <c r="I4555" t="s">
        <v>45</v>
      </c>
      <c r="J4555" t="s">
        <v>63</v>
      </c>
      <c r="K4555" t="s">
        <v>64</v>
      </c>
      <c r="L4555" t="s">
        <v>42</v>
      </c>
      <c r="M4555" t="s">
        <v>147</v>
      </c>
      <c r="N4555" t="s">
        <v>48</v>
      </c>
      <c r="O4555" t="s">
        <v>148</v>
      </c>
      <c r="P4555" t="s">
        <v>49</v>
      </c>
      <c r="Q4555" t="s">
        <v>66</v>
      </c>
      <c r="R4555" s="6">
        <f>_xlfn.XLOOKUP(CleanedData[[#This Row],[Product]],'02_Lookup_Tables'!$A$2:$A$126,'02_Lookup_Tables'!$B$2:$B$126)</f>
        <v>103.4</v>
      </c>
      <c r="S4555" t="str">
        <f>VLOOKUP(CleanedData[[#This Row],[Product]],'02_Lookup_Tables'!$H$2:$I$126,2,FALSE)</f>
        <v>Food</v>
      </c>
      <c r="T4555" t="str">
        <f>VLOOKUP(CleanedData[[#This Row],[Province]],'02_Lookup_Tables'!$D$2:$E$10,2, FALSE)</f>
        <v>Northern Region</v>
      </c>
      <c r="U4555" t="str" cm="1">
        <f t="array" ref="U4555">_xlfn.IFS(CleanedData[[#This Row],[Purchase Amount]]&lt;500,"Low",
CleanedData[[#This Row],[Purchase Amount]]&lt;5000,"Medium",
TRUE,"High")</f>
        <v>Low</v>
      </c>
      <c r="V4555" t="str">
        <f>TEXT(CleanedData[[#This Row],[Date]],"mmmm")</f>
        <v>April</v>
      </c>
      <c r="W4555" t="str">
        <f>"Q"&amp;ROUNDUP(MONTH(CleanedData[[#This Row],[Date]])/3,0)</f>
        <v>Q2</v>
      </c>
      <c r="X4555" t="str">
        <f>IF(CleanedData[[#This Row],[Purchase Amount]]&gt;=5000,"Yes","No")</f>
        <v>No</v>
      </c>
      <c r="Y4555">
        <f>IF(CleanedData[[#This Row],[Recommend]]="Yes",1,0)</f>
        <v>1</v>
      </c>
      <c r="Z4555" s="6">
        <f>CleanedData[[#This Row],[Purchase Amount]]*0.15</f>
        <v>15.51</v>
      </c>
      <c r="AA4555" s="6">
        <f>CleanedData[[#This Row],[Purchase Amount]]*1.15</f>
        <v>118.91</v>
      </c>
    </row>
    <row r="4556" spans="1:27" x14ac:dyDescent="0.3">
      <c r="A4556">
        <v>5509</v>
      </c>
      <c r="B4556" t="s">
        <v>4781</v>
      </c>
      <c r="C4556" s="1">
        <v>45541</v>
      </c>
      <c r="D4556">
        <v>51</v>
      </c>
      <c r="E4556" t="s">
        <v>52</v>
      </c>
      <c r="F4556" t="s">
        <v>77</v>
      </c>
      <c r="G4556" t="s">
        <v>359</v>
      </c>
      <c r="H4556">
        <v>2</v>
      </c>
      <c r="I4556" t="s">
        <v>45</v>
      </c>
      <c r="J4556" t="s">
        <v>69</v>
      </c>
      <c r="K4556" t="s">
        <v>64</v>
      </c>
      <c r="L4556" t="s">
        <v>42</v>
      </c>
      <c r="M4556" t="s">
        <v>156</v>
      </c>
      <c r="N4556" t="s">
        <v>47</v>
      </c>
      <c r="O4556" t="s">
        <v>148</v>
      </c>
      <c r="P4556" t="s">
        <v>70</v>
      </c>
      <c r="Q4556" t="s">
        <v>93</v>
      </c>
      <c r="R4556" s="6">
        <f>_xlfn.XLOOKUP(CleanedData[[#This Row],[Product]],'02_Lookup_Tables'!$A$2:$A$126,'02_Lookup_Tables'!$B$2:$B$126)</f>
        <v>34.200000000000003</v>
      </c>
      <c r="S4556" t="str">
        <f>VLOOKUP(CleanedData[[#This Row],[Product]],'02_Lookup_Tables'!$H$2:$I$126,2,FALSE)</f>
        <v>Food</v>
      </c>
      <c r="T4556" t="str">
        <f>VLOOKUP(CleanedData[[#This Row],[Province]],'02_Lookup_Tables'!$D$2:$E$10,2, FALSE)</f>
        <v>Central Region</v>
      </c>
      <c r="U4556" t="str" cm="1">
        <f t="array" ref="U4556">_xlfn.IFS(CleanedData[[#This Row],[Purchase Amount]]&lt;500,"Low",
CleanedData[[#This Row],[Purchase Amount]]&lt;5000,"Medium",
TRUE,"High")</f>
        <v>Low</v>
      </c>
      <c r="V4556" t="str">
        <f>TEXT(CleanedData[[#This Row],[Date]],"mmmm")</f>
        <v>September</v>
      </c>
      <c r="W4556" t="str">
        <f>"Q"&amp;ROUNDUP(MONTH(CleanedData[[#This Row],[Date]])/3,0)</f>
        <v>Q3</v>
      </c>
      <c r="X4556" t="str">
        <f>IF(CleanedData[[#This Row],[Purchase Amount]]&gt;=5000,"Yes","No")</f>
        <v>No</v>
      </c>
      <c r="Y4556">
        <f>IF(CleanedData[[#This Row],[Recommend]]="Yes",1,0)</f>
        <v>1</v>
      </c>
      <c r="Z4556" s="6">
        <f>CleanedData[[#This Row],[Purchase Amount]]*0.15</f>
        <v>5.13</v>
      </c>
      <c r="AA4556" s="6">
        <f>CleanedData[[#This Row],[Purchase Amount]]*1.15</f>
        <v>39.33</v>
      </c>
    </row>
    <row r="4557" spans="1:27" x14ac:dyDescent="0.3">
      <c r="A4557">
        <v>5511</v>
      </c>
      <c r="B4557" t="s">
        <v>4782</v>
      </c>
      <c r="C4557" s="1">
        <v>45875</v>
      </c>
      <c r="D4557">
        <v>43</v>
      </c>
      <c r="E4557" t="s">
        <v>52</v>
      </c>
      <c r="F4557" t="s">
        <v>108</v>
      </c>
      <c r="G4557" t="s">
        <v>131</v>
      </c>
      <c r="H4557">
        <v>4</v>
      </c>
      <c r="I4557" t="s">
        <v>45</v>
      </c>
      <c r="J4557" t="s">
        <v>69</v>
      </c>
      <c r="K4557" t="s">
        <v>64</v>
      </c>
      <c r="L4557" t="s">
        <v>42</v>
      </c>
      <c r="N4557" t="s">
        <v>96</v>
      </c>
      <c r="O4557" t="s">
        <v>134</v>
      </c>
      <c r="P4557" t="s">
        <v>8646</v>
      </c>
      <c r="Q4557" t="s">
        <v>81</v>
      </c>
      <c r="R4557" s="6">
        <f>_xlfn.XLOOKUP(CleanedData[[#This Row],[Product]],'02_Lookup_Tables'!$A$2:$A$126,'02_Lookup_Tables'!$B$2:$B$126)</f>
        <v>369.57</v>
      </c>
      <c r="S4557" t="str">
        <f>VLOOKUP(CleanedData[[#This Row],[Product]],'02_Lookup_Tables'!$H$2:$I$126,2,FALSE)</f>
        <v>Accessories</v>
      </c>
      <c r="T4557" t="str">
        <f>VLOOKUP(CleanedData[[#This Row],[Province]],'02_Lookup_Tables'!$D$2:$E$10,2, FALSE)</f>
        <v>Gauteng Region</v>
      </c>
      <c r="U4557" t="str" cm="1">
        <f t="array" ref="U4557">_xlfn.IFS(CleanedData[[#This Row],[Purchase Amount]]&lt;500,"Low",
CleanedData[[#This Row],[Purchase Amount]]&lt;5000,"Medium",
TRUE,"High")</f>
        <v>Low</v>
      </c>
      <c r="V4557" t="str">
        <f>TEXT(CleanedData[[#This Row],[Date]],"mmmm")</f>
        <v>August</v>
      </c>
      <c r="W4557" t="str">
        <f>"Q"&amp;ROUNDUP(MONTH(CleanedData[[#This Row],[Date]])/3,0)</f>
        <v>Q3</v>
      </c>
      <c r="X4557" t="str">
        <f>IF(CleanedData[[#This Row],[Purchase Amount]]&gt;=5000,"Yes","No")</f>
        <v>No</v>
      </c>
      <c r="Y4557">
        <f>IF(CleanedData[[#This Row],[Recommend]]="Yes",1,0)</f>
        <v>1</v>
      </c>
      <c r="Z4557" s="6">
        <f>CleanedData[[#This Row],[Purchase Amount]]*0.15</f>
        <v>55.435499999999998</v>
      </c>
      <c r="AA4557" s="6">
        <f>CleanedData[[#This Row],[Purchase Amount]]*1.15</f>
        <v>425.00549999999998</v>
      </c>
    </row>
    <row r="4558" spans="1:27" x14ac:dyDescent="0.3">
      <c r="A4558">
        <v>5513</v>
      </c>
      <c r="B4558" t="s">
        <v>4783</v>
      </c>
      <c r="C4558" s="1">
        <v>45661</v>
      </c>
      <c r="D4558">
        <v>65</v>
      </c>
      <c r="E4558" t="s">
        <v>39</v>
      </c>
      <c r="F4558" t="s">
        <v>77</v>
      </c>
      <c r="G4558" t="s">
        <v>365</v>
      </c>
      <c r="H4558">
        <v>5</v>
      </c>
      <c r="I4558" t="s">
        <v>45</v>
      </c>
      <c r="J4558" t="s">
        <v>69</v>
      </c>
      <c r="K4558" t="s">
        <v>64</v>
      </c>
      <c r="L4558" t="s">
        <v>42</v>
      </c>
      <c r="M4558" t="s">
        <v>65</v>
      </c>
      <c r="N4558" t="s">
        <v>57</v>
      </c>
      <c r="O4558" t="s">
        <v>89</v>
      </c>
      <c r="P4558" t="s">
        <v>70</v>
      </c>
      <c r="Q4558" t="s">
        <v>97</v>
      </c>
      <c r="R4558" s="6">
        <f>_xlfn.XLOOKUP(CleanedData[[#This Row],[Product]],'02_Lookup_Tables'!$A$2:$A$126,'02_Lookup_Tables'!$B$2:$B$126)</f>
        <v>105.11</v>
      </c>
      <c r="S4558" t="str">
        <f>VLOOKUP(CleanedData[[#This Row],[Product]],'02_Lookup_Tables'!$H$2:$I$126,2,FALSE)</f>
        <v>Beauty &amp; Personal Care</v>
      </c>
      <c r="T4558" t="str">
        <f>VLOOKUP(CleanedData[[#This Row],[Province]],'02_Lookup_Tables'!$D$2:$E$10,2, FALSE)</f>
        <v>Central Region</v>
      </c>
      <c r="U4558" t="str" cm="1">
        <f t="array" ref="U4558">_xlfn.IFS(CleanedData[[#This Row],[Purchase Amount]]&lt;500,"Low",
CleanedData[[#This Row],[Purchase Amount]]&lt;5000,"Medium",
TRUE,"High")</f>
        <v>Low</v>
      </c>
      <c r="V4558" t="str">
        <f>TEXT(CleanedData[[#This Row],[Date]],"mmmm")</f>
        <v>January</v>
      </c>
      <c r="W4558" t="str">
        <f>"Q"&amp;ROUNDUP(MONTH(CleanedData[[#This Row],[Date]])/3,0)</f>
        <v>Q1</v>
      </c>
      <c r="X4558" t="str">
        <f>IF(CleanedData[[#This Row],[Purchase Amount]]&gt;=5000,"Yes","No")</f>
        <v>No</v>
      </c>
      <c r="Y4558">
        <f>IF(CleanedData[[#This Row],[Recommend]]="Yes",1,0)</f>
        <v>1</v>
      </c>
      <c r="Z4558" s="6">
        <f>CleanedData[[#This Row],[Purchase Amount]]*0.15</f>
        <v>15.766499999999999</v>
      </c>
      <c r="AA4558" s="6">
        <f>CleanedData[[#This Row],[Purchase Amount]]*1.15</f>
        <v>120.87649999999999</v>
      </c>
    </row>
    <row r="4559" spans="1:27" x14ac:dyDescent="0.3">
      <c r="A4559">
        <v>5514</v>
      </c>
      <c r="B4559" t="s">
        <v>4784</v>
      </c>
      <c r="C4559" s="1">
        <v>45864</v>
      </c>
      <c r="D4559">
        <v>69</v>
      </c>
      <c r="E4559" t="s">
        <v>60</v>
      </c>
      <c r="F4559" t="s">
        <v>108</v>
      </c>
      <c r="G4559" t="s">
        <v>205</v>
      </c>
      <c r="H4559">
        <v>2</v>
      </c>
      <c r="I4559" t="s">
        <v>45</v>
      </c>
      <c r="J4559" t="s">
        <v>43</v>
      </c>
      <c r="K4559" t="s">
        <v>44</v>
      </c>
      <c r="L4559" t="s">
        <v>42</v>
      </c>
      <c r="M4559" t="s">
        <v>140</v>
      </c>
      <c r="N4559" t="s">
        <v>47</v>
      </c>
      <c r="O4559" t="s">
        <v>148</v>
      </c>
      <c r="P4559" t="s">
        <v>70</v>
      </c>
      <c r="Q4559" t="s">
        <v>97</v>
      </c>
      <c r="R4559" s="6">
        <f>_xlfn.XLOOKUP(CleanedData[[#This Row],[Product]],'02_Lookup_Tables'!$A$2:$A$126,'02_Lookup_Tables'!$B$2:$B$126)</f>
        <v>139.72999999999999</v>
      </c>
      <c r="S4559" t="str">
        <f>VLOOKUP(CleanedData[[#This Row],[Product]],'02_Lookup_Tables'!$H$2:$I$126,2,FALSE)</f>
        <v>Beauty &amp; Personal Care</v>
      </c>
      <c r="T4559" t="str">
        <f>VLOOKUP(CleanedData[[#This Row],[Province]],'02_Lookup_Tables'!$D$2:$E$10,2, FALSE)</f>
        <v>Gauteng Region</v>
      </c>
      <c r="U4559" t="str" cm="1">
        <f t="array" ref="U4559">_xlfn.IFS(CleanedData[[#This Row],[Purchase Amount]]&lt;500,"Low",
CleanedData[[#This Row],[Purchase Amount]]&lt;5000,"Medium",
TRUE,"High")</f>
        <v>Low</v>
      </c>
      <c r="V4559" t="str">
        <f>TEXT(CleanedData[[#This Row],[Date]],"mmmm")</f>
        <v>July</v>
      </c>
      <c r="W4559" t="str">
        <f>"Q"&amp;ROUNDUP(MONTH(CleanedData[[#This Row],[Date]])/3,0)</f>
        <v>Q3</v>
      </c>
      <c r="X4559" t="str">
        <f>IF(CleanedData[[#This Row],[Purchase Amount]]&gt;=5000,"Yes","No")</f>
        <v>No</v>
      </c>
      <c r="Y4559">
        <f>IF(CleanedData[[#This Row],[Recommend]]="Yes",1,0)</f>
        <v>1</v>
      </c>
      <c r="Z4559" s="6">
        <f>CleanedData[[#This Row],[Purchase Amount]]*0.15</f>
        <v>20.959499999999998</v>
      </c>
      <c r="AA4559" s="6">
        <f>CleanedData[[#This Row],[Purchase Amount]]*1.15</f>
        <v>160.68949999999998</v>
      </c>
    </row>
    <row r="4560" spans="1:27" x14ac:dyDescent="0.3">
      <c r="A4560">
        <v>5516</v>
      </c>
      <c r="B4560" t="s">
        <v>4785</v>
      </c>
      <c r="C4560" s="1">
        <v>45455</v>
      </c>
      <c r="D4560">
        <v>76</v>
      </c>
      <c r="E4560" t="s">
        <v>52</v>
      </c>
      <c r="F4560" t="s">
        <v>83</v>
      </c>
      <c r="G4560" t="s">
        <v>192</v>
      </c>
      <c r="H4560">
        <v>3</v>
      </c>
      <c r="I4560" t="s">
        <v>45</v>
      </c>
      <c r="J4560" t="s">
        <v>54</v>
      </c>
      <c r="K4560" t="s">
        <v>55</v>
      </c>
      <c r="L4560" t="s">
        <v>42</v>
      </c>
      <c r="M4560" t="s">
        <v>75</v>
      </c>
      <c r="N4560" t="s">
        <v>48</v>
      </c>
      <c r="O4560" t="s">
        <v>89</v>
      </c>
      <c r="P4560" t="s">
        <v>49</v>
      </c>
      <c r="Q4560" t="s">
        <v>97</v>
      </c>
      <c r="R4560" s="6">
        <f>_xlfn.XLOOKUP(CleanedData[[#This Row],[Product]],'02_Lookup_Tables'!$A$2:$A$126,'02_Lookup_Tables'!$B$2:$B$126)</f>
        <v>13261</v>
      </c>
      <c r="S4560" t="str">
        <f>VLOOKUP(CleanedData[[#This Row],[Product]],'02_Lookup_Tables'!$H$2:$I$126,2,FALSE)</f>
        <v>Electronics</v>
      </c>
      <c r="T4560" t="str">
        <f>VLOOKUP(CleanedData[[#This Row],[Province]],'02_Lookup_Tables'!$D$2:$E$10,2, FALSE)</f>
        <v>Western Region</v>
      </c>
      <c r="U4560" t="str" cm="1">
        <f t="array" ref="U4560">_xlfn.IFS(CleanedData[[#This Row],[Purchase Amount]]&lt;500,"Low",
CleanedData[[#This Row],[Purchase Amount]]&lt;5000,"Medium",
TRUE,"High")</f>
        <v>High</v>
      </c>
      <c r="V4560" t="str">
        <f>TEXT(CleanedData[[#This Row],[Date]],"mmmm")</f>
        <v>June</v>
      </c>
      <c r="W4560" t="str">
        <f>"Q"&amp;ROUNDUP(MONTH(CleanedData[[#This Row],[Date]])/3,0)</f>
        <v>Q2</v>
      </c>
      <c r="X4560" t="str">
        <f>IF(CleanedData[[#This Row],[Purchase Amount]]&gt;=5000,"Yes","No")</f>
        <v>Yes</v>
      </c>
      <c r="Y4560">
        <f>IF(CleanedData[[#This Row],[Recommend]]="Yes",1,0)</f>
        <v>1</v>
      </c>
      <c r="Z4560" s="6">
        <f>CleanedData[[#This Row],[Purchase Amount]]*0.15</f>
        <v>1989.1499999999999</v>
      </c>
      <c r="AA4560" s="6">
        <f>CleanedData[[#This Row],[Purchase Amount]]*1.15</f>
        <v>15250.15</v>
      </c>
    </row>
    <row r="4561" spans="1:27" x14ac:dyDescent="0.3">
      <c r="A4561">
        <v>5518</v>
      </c>
      <c r="B4561" t="s">
        <v>4786</v>
      </c>
      <c r="C4561" s="1">
        <v>45599</v>
      </c>
      <c r="D4561">
        <v>35</v>
      </c>
      <c r="E4561" t="s">
        <v>52</v>
      </c>
      <c r="F4561" t="s">
        <v>125</v>
      </c>
      <c r="G4561" t="s">
        <v>345</v>
      </c>
      <c r="H4561">
        <v>5</v>
      </c>
      <c r="I4561" t="s">
        <v>45</v>
      </c>
      <c r="J4561" t="s">
        <v>69</v>
      </c>
      <c r="K4561" t="s">
        <v>64</v>
      </c>
      <c r="L4561" t="s">
        <v>42</v>
      </c>
      <c r="N4561" t="s">
        <v>57</v>
      </c>
      <c r="O4561" t="s">
        <v>134</v>
      </c>
      <c r="P4561" t="s">
        <v>8646</v>
      </c>
      <c r="Q4561" t="s">
        <v>81</v>
      </c>
      <c r="R4561" s="6">
        <f>_xlfn.XLOOKUP(CleanedData[[#This Row],[Product]],'02_Lookup_Tables'!$A$2:$A$126,'02_Lookup_Tables'!$B$2:$B$126)</f>
        <v>574.49</v>
      </c>
      <c r="S4561" t="str">
        <f>VLOOKUP(CleanedData[[#This Row],[Product]],'02_Lookup_Tables'!$H$2:$I$126,2,FALSE)</f>
        <v>Toys &amp; Games</v>
      </c>
      <c r="T4561" t="str">
        <f>VLOOKUP(CleanedData[[#This Row],[Province]],'02_Lookup_Tables'!$D$2:$E$10,2, FALSE)</f>
        <v>Western Region</v>
      </c>
      <c r="U4561" t="str" cm="1">
        <f t="array" ref="U4561">_xlfn.IFS(CleanedData[[#This Row],[Purchase Amount]]&lt;500,"Low",
CleanedData[[#This Row],[Purchase Amount]]&lt;5000,"Medium",
TRUE,"High")</f>
        <v>Medium</v>
      </c>
      <c r="V4561" t="str">
        <f>TEXT(CleanedData[[#This Row],[Date]],"mmmm")</f>
        <v>November</v>
      </c>
      <c r="W4561" t="str">
        <f>"Q"&amp;ROUNDUP(MONTH(CleanedData[[#This Row],[Date]])/3,0)</f>
        <v>Q4</v>
      </c>
      <c r="X4561" t="str">
        <f>IF(CleanedData[[#This Row],[Purchase Amount]]&gt;=5000,"Yes","No")</f>
        <v>No</v>
      </c>
      <c r="Y4561">
        <f>IF(CleanedData[[#This Row],[Recommend]]="Yes",1,0)</f>
        <v>1</v>
      </c>
      <c r="Z4561" s="6">
        <f>CleanedData[[#This Row],[Purchase Amount]]*0.15</f>
        <v>86.173500000000004</v>
      </c>
      <c r="AA4561" s="6">
        <f>CleanedData[[#This Row],[Purchase Amount]]*1.15</f>
        <v>660.6635</v>
      </c>
    </row>
    <row r="4562" spans="1:27" x14ac:dyDescent="0.3">
      <c r="A4562">
        <v>5519</v>
      </c>
      <c r="B4562" t="s">
        <v>4787</v>
      </c>
      <c r="C4562" s="1">
        <v>45775</v>
      </c>
      <c r="D4562">
        <v>52</v>
      </c>
      <c r="E4562" t="s">
        <v>52</v>
      </c>
      <c r="F4562" t="s">
        <v>72</v>
      </c>
      <c r="G4562" t="s">
        <v>102</v>
      </c>
      <c r="H4562">
        <v>4</v>
      </c>
      <c r="I4562" t="s">
        <v>45</v>
      </c>
      <c r="J4562" t="s">
        <v>69</v>
      </c>
      <c r="K4562" t="s">
        <v>44</v>
      </c>
      <c r="L4562" t="s">
        <v>42</v>
      </c>
      <c r="M4562" t="s">
        <v>123</v>
      </c>
      <c r="N4562" t="s">
        <v>96</v>
      </c>
      <c r="O4562" t="s">
        <v>89</v>
      </c>
      <c r="P4562" t="s">
        <v>70</v>
      </c>
      <c r="Q4562" t="s">
        <v>93</v>
      </c>
      <c r="R4562" s="6">
        <f>_xlfn.XLOOKUP(CleanedData[[#This Row],[Product]],'02_Lookup_Tables'!$A$2:$A$126,'02_Lookup_Tables'!$B$2:$B$126)</f>
        <v>276.82</v>
      </c>
      <c r="S4562" t="str">
        <f>VLOOKUP(CleanedData[[#This Row],[Product]],'02_Lookup_Tables'!$H$2:$I$126,2,FALSE)</f>
        <v>Home &amp; Living</v>
      </c>
      <c r="T4562" t="str">
        <f>VLOOKUP(CleanedData[[#This Row],[Province]],'02_Lookup_Tables'!$D$2:$E$10,2, FALSE)</f>
        <v>Central Region</v>
      </c>
      <c r="U4562" t="str" cm="1">
        <f t="array" ref="U4562">_xlfn.IFS(CleanedData[[#This Row],[Purchase Amount]]&lt;500,"Low",
CleanedData[[#This Row],[Purchase Amount]]&lt;5000,"Medium",
TRUE,"High")</f>
        <v>Low</v>
      </c>
      <c r="V4562" t="str">
        <f>TEXT(CleanedData[[#This Row],[Date]],"mmmm")</f>
        <v>April</v>
      </c>
      <c r="W4562" t="str">
        <f>"Q"&amp;ROUNDUP(MONTH(CleanedData[[#This Row],[Date]])/3,0)</f>
        <v>Q2</v>
      </c>
      <c r="X4562" t="str">
        <f>IF(CleanedData[[#This Row],[Purchase Amount]]&gt;=5000,"Yes","No")</f>
        <v>No</v>
      </c>
      <c r="Y4562">
        <f>IF(CleanedData[[#This Row],[Recommend]]="Yes",1,0)</f>
        <v>1</v>
      </c>
      <c r="Z4562" s="6">
        <f>CleanedData[[#This Row],[Purchase Amount]]*0.15</f>
        <v>41.522999999999996</v>
      </c>
      <c r="AA4562" s="6">
        <f>CleanedData[[#This Row],[Purchase Amount]]*1.15</f>
        <v>318.34299999999996</v>
      </c>
    </row>
    <row r="4563" spans="1:27" x14ac:dyDescent="0.3">
      <c r="A4563">
        <v>5520</v>
      </c>
      <c r="B4563" t="s">
        <v>4788</v>
      </c>
      <c r="C4563" s="1">
        <v>45307</v>
      </c>
      <c r="D4563">
        <v>40</v>
      </c>
      <c r="E4563" t="s">
        <v>52</v>
      </c>
      <c r="F4563" t="s">
        <v>83</v>
      </c>
      <c r="G4563" t="s">
        <v>41</v>
      </c>
      <c r="H4563">
        <v>1</v>
      </c>
      <c r="I4563" t="s">
        <v>45</v>
      </c>
      <c r="J4563" t="s">
        <v>69</v>
      </c>
      <c r="K4563" t="s">
        <v>44</v>
      </c>
      <c r="L4563" t="s">
        <v>42</v>
      </c>
      <c r="M4563" t="s">
        <v>56</v>
      </c>
      <c r="N4563" t="s">
        <v>80</v>
      </c>
      <c r="O4563" t="s">
        <v>148</v>
      </c>
      <c r="P4563" t="s">
        <v>70</v>
      </c>
      <c r="Q4563" t="s">
        <v>81</v>
      </c>
      <c r="R4563" s="6">
        <f>_xlfn.XLOOKUP(CleanedData[[#This Row],[Product]],'02_Lookup_Tables'!$A$2:$A$126,'02_Lookup_Tables'!$B$2:$B$126)</f>
        <v>2479.5700000000002</v>
      </c>
      <c r="S4563" t="str">
        <f>VLOOKUP(CleanedData[[#This Row],[Product]],'02_Lookup_Tables'!$H$2:$I$126,2,FALSE)</f>
        <v>Accessories</v>
      </c>
      <c r="T4563" t="str">
        <f>VLOOKUP(CleanedData[[#This Row],[Province]],'02_Lookup_Tables'!$D$2:$E$10,2, FALSE)</f>
        <v>Western Region</v>
      </c>
      <c r="U4563" t="str" cm="1">
        <f t="array" ref="U4563">_xlfn.IFS(CleanedData[[#This Row],[Purchase Amount]]&lt;500,"Low",
CleanedData[[#This Row],[Purchase Amount]]&lt;5000,"Medium",
TRUE,"High")</f>
        <v>Medium</v>
      </c>
      <c r="V4563" t="str">
        <f>TEXT(CleanedData[[#This Row],[Date]],"mmmm")</f>
        <v>January</v>
      </c>
      <c r="W4563" t="str">
        <f>"Q"&amp;ROUNDUP(MONTH(CleanedData[[#This Row],[Date]])/3,0)</f>
        <v>Q1</v>
      </c>
      <c r="X4563" t="str">
        <f>IF(CleanedData[[#This Row],[Purchase Amount]]&gt;=5000,"Yes","No")</f>
        <v>No</v>
      </c>
      <c r="Y4563">
        <f>IF(CleanedData[[#This Row],[Recommend]]="Yes",1,0)</f>
        <v>1</v>
      </c>
      <c r="Z4563" s="6">
        <f>CleanedData[[#This Row],[Purchase Amount]]*0.15</f>
        <v>371.93549999999999</v>
      </c>
      <c r="AA4563" s="6">
        <f>CleanedData[[#This Row],[Purchase Amount]]*1.15</f>
        <v>2851.5054999999998</v>
      </c>
    </row>
    <row r="4564" spans="1:27" x14ac:dyDescent="0.3">
      <c r="A4564">
        <v>5523</v>
      </c>
      <c r="B4564" t="s">
        <v>4789</v>
      </c>
      <c r="C4564" s="1">
        <v>45495</v>
      </c>
      <c r="D4564">
        <v>68</v>
      </c>
      <c r="E4564" t="s">
        <v>60</v>
      </c>
      <c r="F4564" t="s">
        <v>125</v>
      </c>
      <c r="G4564" t="s">
        <v>105</v>
      </c>
      <c r="H4564">
        <v>2</v>
      </c>
      <c r="I4564" t="s">
        <v>42</v>
      </c>
      <c r="J4564" t="s">
        <v>69</v>
      </c>
      <c r="K4564" t="s">
        <v>64</v>
      </c>
      <c r="L4564" t="s">
        <v>45</v>
      </c>
      <c r="M4564" t="s">
        <v>106</v>
      </c>
      <c r="N4564" t="s">
        <v>47</v>
      </c>
      <c r="O4564" t="s">
        <v>148</v>
      </c>
      <c r="P4564" t="s">
        <v>70</v>
      </c>
      <c r="Q4564" t="s">
        <v>97</v>
      </c>
      <c r="R4564" s="6">
        <f>_xlfn.XLOOKUP(CleanedData[[#This Row],[Product]],'02_Lookup_Tables'!$A$2:$A$126,'02_Lookup_Tables'!$B$2:$B$126)</f>
        <v>231.22</v>
      </c>
      <c r="S4564" t="str">
        <f>VLOOKUP(CleanedData[[#This Row],[Product]],'02_Lookup_Tables'!$H$2:$I$126,2,FALSE)</f>
        <v>Beauty &amp; Personal Care</v>
      </c>
      <c r="T4564" t="str">
        <f>VLOOKUP(CleanedData[[#This Row],[Province]],'02_Lookup_Tables'!$D$2:$E$10,2, FALSE)</f>
        <v>Western Region</v>
      </c>
      <c r="U4564" t="str" cm="1">
        <f t="array" ref="U4564">_xlfn.IFS(CleanedData[[#This Row],[Purchase Amount]]&lt;500,"Low",
CleanedData[[#This Row],[Purchase Amount]]&lt;5000,"Medium",
TRUE,"High")</f>
        <v>Low</v>
      </c>
      <c r="V4564" t="str">
        <f>TEXT(CleanedData[[#This Row],[Date]],"mmmm")</f>
        <v>July</v>
      </c>
      <c r="W4564" t="str">
        <f>"Q"&amp;ROUNDUP(MONTH(CleanedData[[#This Row],[Date]])/3,0)</f>
        <v>Q3</v>
      </c>
      <c r="X4564" t="str">
        <f>IF(CleanedData[[#This Row],[Purchase Amount]]&gt;=5000,"Yes","No")</f>
        <v>No</v>
      </c>
      <c r="Y4564">
        <f>IF(CleanedData[[#This Row],[Recommend]]="Yes",1,0)</f>
        <v>0</v>
      </c>
      <c r="Z4564" s="6">
        <f>CleanedData[[#This Row],[Purchase Amount]]*0.15</f>
        <v>34.683</v>
      </c>
      <c r="AA4564" s="6">
        <f>CleanedData[[#This Row],[Purchase Amount]]*1.15</f>
        <v>265.90299999999996</v>
      </c>
    </row>
    <row r="4565" spans="1:27" x14ac:dyDescent="0.3">
      <c r="A4565">
        <v>5524</v>
      </c>
      <c r="B4565" t="s">
        <v>4790</v>
      </c>
      <c r="C4565" s="1">
        <v>45867</v>
      </c>
      <c r="D4565">
        <v>40</v>
      </c>
      <c r="E4565" t="s">
        <v>52</v>
      </c>
      <c r="F4565" t="s">
        <v>61</v>
      </c>
      <c r="G4565" t="s">
        <v>225</v>
      </c>
      <c r="H4565">
        <v>3</v>
      </c>
      <c r="I4565" t="s">
        <v>45</v>
      </c>
      <c r="J4565" t="s">
        <v>63</v>
      </c>
      <c r="K4565" t="s">
        <v>44</v>
      </c>
      <c r="L4565" t="s">
        <v>42</v>
      </c>
      <c r="M4565" t="s">
        <v>85</v>
      </c>
      <c r="N4565" t="s">
        <v>48</v>
      </c>
      <c r="O4565" t="s">
        <v>48</v>
      </c>
      <c r="P4565" t="s">
        <v>70</v>
      </c>
      <c r="Q4565" t="s">
        <v>81</v>
      </c>
      <c r="R4565" s="6">
        <f>_xlfn.XLOOKUP(CleanedData[[#This Row],[Product]],'02_Lookup_Tables'!$A$2:$A$126,'02_Lookup_Tables'!$B$2:$B$126)</f>
        <v>1094.3699999999999</v>
      </c>
      <c r="S4565" t="str">
        <f>VLOOKUP(CleanedData[[#This Row],[Product]],'02_Lookup_Tables'!$H$2:$I$126,2,FALSE)</f>
        <v>Apparel</v>
      </c>
      <c r="T4565" t="str">
        <f>VLOOKUP(CleanedData[[#This Row],[Province]],'02_Lookup_Tables'!$D$2:$E$10,2, FALSE)</f>
        <v>Southern Region</v>
      </c>
      <c r="U4565" t="str" cm="1">
        <f t="array" ref="U4565">_xlfn.IFS(CleanedData[[#This Row],[Purchase Amount]]&lt;500,"Low",
CleanedData[[#This Row],[Purchase Amount]]&lt;5000,"Medium",
TRUE,"High")</f>
        <v>Medium</v>
      </c>
      <c r="V4565" t="str">
        <f>TEXT(CleanedData[[#This Row],[Date]],"mmmm")</f>
        <v>July</v>
      </c>
      <c r="W4565" t="str">
        <f>"Q"&amp;ROUNDUP(MONTH(CleanedData[[#This Row],[Date]])/3,0)</f>
        <v>Q3</v>
      </c>
      <c r="X4565" t="str">
        <f>IF(CleanedData[[#This Row],[Purchase Amount]]&gt;=5000,"Yes","No")</f>
        <v>No</v>
      </c>
      <c r="Y4565">
        <f>IF(CleanedData[[#This Row],[Recommend]]="Yes",1,0)</f>
        <v>1</v>
      </c>
      <c r="Z4565" s="6">
        <f>CleanedData[[#This Row],[Purchase Amount]]*0.15</f>
        <v>164.15549999999999</v>
      </c>
      <c r="AA4565" s="6">
        <f>CleanedData[[#This Row],[Purchase Amount]]*1.15</f>
        <v>1258.5254999999997</v>
      </c>
    </row>
    <row r="4566" spans="1:27" x14ac:dyDescent="0.3">
      <c r="A4566">
        <v>5525</v>
      </c>
      <c r="B4566" t="s">
        <v>4791</v>
      </c>
      <c r="C4566" s="1">
        <v>45732</v>
      </c>
      <c r="D4566">
        <v>68</v>
      </c>
      <c r="E4566" t="s">
        <v>39</v>
      </c>
      <c r="F4566" t="s">
        <v>40</v>
      </c>
      <c r="G4566" t="s">
        <v>519</v>
      </c>
      <c r="H4566">
        <v>4</v>
      </c>
      <c r="I4566" t="s">
        <v>42</v>
      </c>
      <c r="J4566" t="s">
        <v>54</v>
      </c>
      <c r="K4566" t="s">
        <v>44</v>
      </c>
      <c r="L4566" t="s">
        <v>45</v>
      </c>
      <c r="M4566" t="s">
        <v>65</v>
      </c>
      <c r="N4566" t="s">
        <v>96</v>
      </c>
      <c r="O4566" t="s">
        <v>89</v>
      </c>
      <c r="P4566" t="s">
        <v>70</v>
      </c>
      <c r="Q4566" t="s">
        <v>97</v>
      </c>
      <c r="R4566" s="6">
        <f>_xlfn.XLOOKUP(CleanedData[[#This Row],[Product]],'02_Lookup_Tables'!$A$2:$A$126,'02_Lookup_Tables'!$B$2:$B$126)</f>
        <v>338.79</v>
      </c>
      <c r="S4566" t="str">
        <f>VLOOKUP(CleanedData[[#This Row],[Product]],'02_Lookup_Tables'!$H$2:$I$126,2,FALSE)</f>
        <v>Accessories</v>
      </c>
      <c r="T4566" t="str">
        <f>VLOOKUP(CleanedData[[#This Row],[Province]],'02_Lookup_Tables'!$D$2:$E$10,2, FALSE)</f>
        <v>Northern Region</v>
      </c>
      <c r="U4566" t="str" cm="1">
        <f t="array" ref="U4566">_xlfn.IFS(CleanedData[[#This Row],[Purchase Amount]]&lt;500,"Low",
CleanedData[[#This Row],[Purchase Amount]]&lt;5000,"Medium",
TRUE,"High")</f>
        <v>Low</v>
      </c>
      <c r="V4566" t="str">
        <f>TEXT(CleanedData[[#This Row],[Date]],"mmmm")</f>
        <v>March</v>
      </c>
      <c r="W4566" t="str">
        <f>"Q"&amp;ROUNDUP(MONTH(CleanedData[[#This Row],[Date]])/3,0)</f>
        <v>Q1</v>
      </c>
      <c r="X4566" t="str">
        <f>IF(CleanedData[[#This Row],[Purchase Amount]]&gt;=5000,"Yes","No")</f>
        <v>No</v>
      </c>
      <c r="Y4566">
        <f>IF(CleanedData[[#This Row],[Recommend]]="Yes",1,0)</f>
        <v>0</v>
      </c>
      <c r="Z4566" s="6">
        <f>CleanedData[[#This Row],[Purchase Amount]]*0.15</f>
        <v>50.8185</v>
      </c>
      <c r="AA4566" s="6">
        <f>CleanedData[[#This Row],[Purchase Amount]]*1.15</f>
        <v>389.60849999999999</v>
      </c>
    </row>
    <row r="4567" spans="1:27" x14ac:dyDescent="0.3">
      <c r="A4567">
        <v>5526</v>
      </c>
      <c r="B4567" t="s">
        <v>4792</v>
      </c>
      <c r="C4567" s="1">
        <v>45489</v>
      </c>
      <c r="D4567">
        <v>69</v>
      </c>
      <c r="E4567" t="s">
        <v>39</v>
      </c>
      <c r="F4567" t="s">
        <v>125</v>
      </c>
      <c r="G4567" t="s">
        <v>389</v>
      </c>
      <c r="H4567">
        <v>1</v>
      </c>
      <c r="I4567" t="s">
        <v>42</v>
      </c>
      <c r="J4567" t="s">
        <v>54</v>
      </c>
      <c r="K4567" t="s">
        <v>44</v>
      </c>
      <c r="L4567" t="s">
        <v>45</v>
      </c>
      <c r="M4567" t="s">
        <v>236</v>
      </c>
      <c r="N4567" t="s">
        <v>80</v>
      </c>
      <c r="O4567" t="s">
        <v>89</v>
      </c>
      <c r="P4567" t="s">
        <v>49</v>
      </c>
      <c r="Q4567" t="s">
        <v>97</v>
      </c>
      <c r="R4567" s="6">
        <f>_xlfn.XLOOKUP(CleanedData[[#This Row],[Product]],'02_Lookup_Tables'!$A$2:$A$126,'02_Lookup_Tables'!$B$2:$B$126)</f>
        <v>5432.76</v>
      </c>
      <c r="S4567" t="str">
        <f>VLOOKUP(CleanedData[[#This Row],[Product]],'02_Lookup_Tables'!$H$2:$I$126,2,FALSE)</f>
        <v>Home Devices</v>
      </c>
      <c r="T4567" t="str">
        <f>VLOOKUP(CleanedData[[#This Row],[Province]],'02_Lookup_Tables'!$D$2:$E$10,2, FALSE)</f>
        <v>Western Region</v>
      </c>
      <c r="U4567" t="str" cm="1">
        <f t="array" ref="U4567">_xlfn.IFS(CleanedData[[#This Row],[Purchase Amount]]&lt;500,"Low",
CleanedData[[#This Row],[Purchase Amount]]&lt;5000,"Medium",
TRUE,"High")</f>
        <v>High</v>
      </c>
      <c r="V4567" t="str">
        <f>TEXT(CleanedData[[#This Row],[Date]],"mmmm")</f>
        <v>July</v>
      </c>
      <c r="W4567" t="str">
        <f>"Q"&amp;ROUNDUP(MONTH(CleanedData[[#This Row],[Date]])/3,0)</f>
        <v>Q3</v>
      </c>
      <c r="X4567" t="str">
        <f>IF(CleanedData[[#This Row],[Purchase Amount]]&gt;=5000,"Yes","No")</f>
        <v>Yes</v>
      </c>
      <c r="Y4567">
        <f>IF(CleanedData[[#This Row],[Recommend]]="Yes",1,0)</f>
        <v>0</v>
      </c>
      <c r="Z4567" s="6">
        <f>CleanedData[[#This Row],[Purchase Amount]]*0.15</f>
        <v>814.91399999999999</v>
      </c>
      <c r="AA4567" s="6">
        <f>CleanedData[[#This Row],[Purchase Amount]]*1.15</f>
        <v>6247.674</v>
      </c>
    </row>
    <row r="4568" spans="1:27" x14ac:dyDescent="0.3">
      <c r="A4568">
        <v>5527</v>
      </c>
      <c r="B4568" t="s">
        <v>4793</v>
      </c>
      <c r="C4568" s="1">
        <v>45866</v>
      </c>
      <c r="D4568">
        <v>29</v>
      </c>
      <c r="E4568" t="s">
        <v>60</v>
      </c>
      <c r="F4568" t="s">
        <v>130</v>
      </c>
      <c r="G4568" t="s">
        <v>99</v>
      </c>
      <c r="H4568">
        <v>5</v>
      </c>
      <c r="I4568" t="s">
        <v>42</v>
      </c>
      <c r="J4568" t="s">
        <v>69</v>
      </c>
      <c r="K4568" t="s">
        <v>64</v>
      </c>
      <c r="L4568" t="s">
        <v>42</v>
      </c>
      <c r="M4568" t="s">
        <v>151</v>
      </c>
      <c r="N4568" t="s">
        <v>57</v>
      </c>
      <c r="O4568" t="s">
        <v>89</v>
      </c>
      <c r="P4568" t="s">
        <v>70</v>
      </c>
      <c r="Q4568" t="s">
        <v>58</v>
      </c>
      <c r="R4568" s="6">
        <f>_xlfn.XLOOKUP(CleanedData[[#This Row],[Product]],'02_Lookup_Tables'!$A$2:$A$126,'02_Lookup_Tables'!$B$2:$B$126)</f>
        <v>43.23</v>
      </c>
      <c r="S4568" t="str">
        <f>VLOOKUP(CleanedData[[#This Row],[Product]],'02_Lookup_Tables'!$H$2:$I$126,2,FALSE)</f>
        <v>Food</v>
      </c>
      <c r="T4568" t="str">
        <f>VLOOKUP(CleanedData[[#This Row],[Province]],'02_Lookup_Tables'!$D$2:$E$10,2, FALSE)</f>
        <v>Eastern Region</v>
      </c>
      <c r="U4568" t="str" cm="1">
        <f t="array" ref="U4568">_xlfn.IFS(CleanedData[[#This Row],[Purchase Amount]]&lt;500,"Low",
CleanedData[[#This Row],[Purchase Amount]]&lt;5000,"Medium",
TRUE,"High")</f>
        <v>Low</v>
      </c>
      <c r="V4568" t="str">
        <f>TEXT(CleanedData[[#This Row],[Date]],"mmmm")</f>
        <v>July</v>
      </c>
      <c r="W4568" t="str">
        <f>"Q"&amp;ROUNDUP(MONTH(CleanedData[[#This Row],[Date]])/3,0)</f>
        <v>Q3</v>
      </c>
      <c r="X4568" t="str">
        <f>IF(CleanedData[[#This Row],[Purchase Amount]]&gt;=5000,"Yes","No")</f>
        <v>No</v>
      </c>
      <c r="Y4568">
        <f>IF(CleanedData[[#This Row],[Recommend]]="Yes",1,0)</f>
        <v>0</v>
      </c>
      <c r="Z4568" s="6">
        <f>CleanedData[[#This Row],[Purchase Amount]]*0.15</f>
        <v>6.4844999999999997</v>
      </c>
      <c r="AA4568" s="6">
        <f>CleanedData[[#This Row],[Purchase Amount]]*1.15</f>
        <v>49.714499999999994</v>
      </c>
    </row>
    <row r="4569" spans="1:27" x14ac:dyDescent="0.3">
      <c r="A4569">
        <v>5528</v>
      </c>
      <c r="B4569" t="s">
        <v>4794</v>
      </c>
      <c r="C4569" s="1">
        <v>45747</v>
      </c>
      <c r="D4569">
        <v>37</v>
      </c>
      <c r="E4569" t="s">
        <v>39</v>
      </c>
      <c r="F4569" t="s">
        <v>72</v>
      </c>
      <c r="G4569" t="s">
        <v>411</v>
      </c>
      <c r="H4569">
        <v>3</v>
      </c>
      <c r="I4569" t="s">
        <v>45</v>
      </c>
      <c r="J4569" t="s">
        <v>74</v>
      </c>
      <c r="K4569" t="s">
        <v>44</v>
      </c>
      <c r="L4569" t="s">
        <v>42</v>
      </c>
      <c r="M4569" t="s">
        <v>92</v>
      </c>
      <c r="N4569" t="s">
        <v>48</v>
      </c>
      <c r="O4569" t="s">
        <v>89</v>
      </c>
      <c r="P4569" t="s">
        <v>49</v>
      </c>
      <c r="Q4569" t="s">
        <v>81</v>
      </c>
      <c r="R4569" s="6">
        <f>_xlfn.XLOOKUP(CleanedData[[#This Row],[Product]],'02_Lookup_Tables'!$A$2:$A$126,'02_Lookup_Tables'!$B$2:$B$126)</f>
        <v>103.4</v>
      </c>
      <c r="S4569" t="str">
        <f>VLOOKUP(CleanedData[[#This Row],[Product]],'02_Lookup_Tables'!$H$2:$I$126,2,FALSE)</f>
        <v>Food</v>
      </c>
      <c r="T4569" t="str">
        <f>VLOOKUP(CleanedData[[#This Row],[Province]],'02_Lookup_Tables'!$D$2:$E$10,2, FALSE)</f>
        <v>Central Region</v>
      </c>
      <c r="U4569" t="str" cm="1">
        <f t="array" ref="U4569">_xlfn.IFS(CleanedData[[#This Row],[Purchase Amount]]&lt;500,"Low",
CleanedData[[#This Row],[Purchase Amount]]&lt;5000,"Medium",
TRUE,"High")</f>
        <v>Low</v>
      </c>
      <c r="V4569" t="str">
        <f>TEXT(CleanedData[[#This Row],[Date]],"mmmm")</f>
        <v>March</v>
      </c>
      <c r="W4569" t="str">
        <f>"Q"&amp;ROUNDUP(MONTH(CleanedData[[#This Row],[Date]])/3,0)</f>
        <v>Q1</v>
      </c>
      <c r="X4569" t="str">
        <f>IF(CleanedData[[#This Row],[Purchase Amount]]&gt;=5000,"Yes","No")</f>
        <v>No</v>
      </c>
      <c r="Y4569">
        <f>IF(CleanedData[[#This Row],[Recommend]]="Yes",1,0)</f>
        <v>1</v>
      </c>
      <c r="Z4569" s="6">
        <f>CleanedData[[#This Row],[Purchase Amount]]*0.15</f>
        <v>15.51</v>
      </c>
      <c r="AA4569" s="6">
        <f>CleanedData[[#This Row],[Purchase Amount]]*1.15</f>
        <v>118.91</v>
      </c>
    </row>
    <row r="4570" spans="1:27" x14ac:dyDescent="0.3">
      <c r="A4570">
        <v>5529</v>
      </c>
      <c r="B4570" t="s">
        <v>4795</v>
      </c>
      <c r="C4570" s="1">
        <v>45743</v>
      </c>
      <c r="D4570">
        <v>66</v>
      </c>
      <c r="E4570" t="s">
        <v>52</v>
      </c>
      <c r="F4570" t="s">
        <v>83</v>
      </c>
      <c r="G4570" t="s">
        <v>378</v>
      </c>
      <c r="H4570">
        <v>2</v>
      </c>
      <c r="I4570" t="s">
        <v>42</v>
      </c>
      <c r="J4570" t="s">
        <v>54</v>
      </c>
      <c r="K4570" t="s">
        <v>44</v>
      </c>
      <c r="L4570" t="s">
        <v>42</v>
      </c>
      <c r="M4570" t="s">
        <v>231</v>
      </c>
      <c r="N4570" t="s">
        <v>47</v>
      </c>
      <c r="O4570" t="s">
        <v>89</v>
      </c>
      <c r="P4570" t="s">
        <v>49</v>
      </c>
      <c r="Q4570" t="s">
        <v>97</v>
      </c>
      <c r="R4570" s="6">
        <f>_xlfn.XLOOKUP(CleanedData[[#This Row],[Product]],'02_Lookup_Tables'!$A$2:$A$126,'02_Lookup_Tables'!$B$2:$B$126)</f>
        <v>40.11</v>
      </c>
      <c r="S4570" t="str">
        <f>VLOOKUP(CleanedData[[#This Row],[Product]],'02_Lookup_Tables'!$H$2:$I$126,2,FALSE)</f>
        <v>Food</v>
      </c>
      <c r="T4570" t="str">
        <f>VLOOKUP(CleanedData[[#This Row],[Province]],'02_Lookup_Tables'!$D$2:$E$10,2, FALSE)</f>
        <v>Western Region</v>
      </c>
      <c r="U4570" t="str" cm="1">
        <f t="array" ref="U4570">_xlfn.IFS(CleanedData[[#This Row],[Purchase Amount]]&lt;500,"Low",
CleanedData[[#This Row],[Purchase Amount]]&lt;5000,"Medium",
TRUE,"High")</f>
        <v>Low</v>
      </c>
      <c r="V4570" t="str">
        <f>TEXT(CleanedData[[#This Row],[Date]],"mmmm")</f>
        <v>March</v>
      </c>
      <c r="W4570" t="str">
        <f>"Q"&amp;ROUNDUP(MONTH(CleanedData[[#This Row],[Date]])/3,0)</f>
        <v>Q1</v>
      </c>
      <c r="X4570" t="str">
        <f>IF(CleanedData[[#This Row],[Purchase Amount]]&gt;=5000,"Yes","No")</f>
        <v>No</v>
      </c>
      <c r="Y4570">
        <f>IF(CleanedData[[#This Row],[Recommend]]="Yes",1,0)</f>
        <v>0</v>
      </c>
      <c r="Z4570" s="6">
        <f>CleanedData[[#This Row],[Purchase Amount]]*0.15</f>
        <v>6.0164999999999997</v>
      </c>
      <c r="AA4570" s="6">
        <f>CleanedData[[#This Row],[Purchase Amount]]*1.15</f>
        <v>46.126499999999993</v>
      </c>
    </row>
    <row r="4571" spans="1:27" x14ac:dyDescent="0.3">
      <c r="A4571">
        <v>5531</v>
      </c>
      <c r="B4571" t="s">
        <v>4796</v>
      </c>
      <c r="C4571" s="1">
        <v>45549</v>
      </c>
      <c r="D4571">
        <v>51</v>
      </c>
      <c r="E4571" t="s">
        <v>60</v>
      </c>
      <c r="F4571" t="s">
        <v>130</v>
      </c>
      <c r="G4571" t="s">
        <v>225</v>
      </c>
      <c r="H4571">
        <v>4</v>
      </c>
      <c r="I4571" t="s">
        <v>45</v>
      </c>
      <c r="J4571" t="s">
        <v>74</v>
      </c>
      <c r="K4571" t="s">
        <v>55</v>
      </c>
      <c r="L4571" t="s">
        <v>42</v>
      </c>
      <c r="N4571" t="s">
        <v>96</v>
      </c>
      <c r="O4571" t="s">
        <v>134</v>
      </c>
      <c r="P4571" t="s">
        <v>8646</v>
      </c>
      <c r="Q4571" t="s">
        <v>93</v>
      </c>
      <c r="R4571" s="6">
        <f>_xlfn.XLOOKUP(CleanedData[[#This Row],[Product]],'02_Lookup_Tables'!$A$2:$A$126,'02_Lookup_Tables'!$B$2:$B$126)</f>
        <v>1094.3699999999999</v>
      </c>
      <c r="S4571" t="str">
        <f>VLOOKUP(CleanedData[[#This Row],[Product]],'02_Lookup_Tables'!$H$2:$I$126,2,FALSE)</f>
        <v>Apparel</v>
      </c>
      <c r="T4571" t="str">
        <f>VLOOKUP(CleanedData[[#This Row],[Province]],'02_Lookup_Tables'!$D$2:$E$10,2, FALSE)</f>
        <v>Eastern Region</v>
      </c>
      <c r="U4571" t="str" cm="1">
        <f t="array" ref="U4571">_xlfn.IFS(CleanedData[[#This Row],[Purchase Amount]]&lt;500,"Low",
CleanedData[[#This Row],[Purchase Amount]]&lt;5000,"Medium",
TRUE,"High")</f>
        <v>Medium</v>
      </c>
      <c r="V4571" t="str">
        <f>TEXT(CleanedData[[#This Row],[Date]],"mmmm")</f>
        <v>September</v>
      </c>
      <c r="W4571" t="str">
        <f>"Q"&amp;ROUNDUP(MONTH(CleanedData[[#This Row],[Date]])/3,0)</f>
        <v>Q3</v>
      </c>
      <c r="X4571" t="str">
        <f>IF(CleanedData[[#This Row],[Purchase Amount]]&gt;=5000,"Yes","No")</f>
        <v>No</v>
      </c>
      <c r="Y4571">
        <f>IF(CleanedData[[#This Row],[Recommend]]="Yes",1,0)</f>
        <v>1</v>
      </c>
      <c r="Z4571" s="6">
        <f>CleanedData[[#This Row],[Purchase Amount]]*0.15</f>
        <v>164.15549999999999</v>
      </c>
      <c r="AA4571" s="6">
        <f>CleanedData[[#This Row],[Purchase Amount]]*1.15</f>
        <v>1258.5254999999997</v>
      </c>
    </row>
    <row r="4572" spans="1:27" x14ac:dyDescent="0.3">
      <c r="A4572">
        <v>5532</v>
      </c>
      <c r="B4572" t="s">
        <v>4797</v>
      </c>
      <c r="C4572" s="1">
        <v>45531</v>
      </c>
      <c r="D4572">
        <v>32</v>
      </c>
      <c r="E4572" t="s">
        <v>52</v>
      </c>
      <c r="F4572" t="s">
        <v>40</v>
      </c>
      <c r="G4572" t="s">
        <v>331</v>
      </c>
      <c r="H4572">
        <v>5</v>
      </c>
      <c r="I4572" t="s">
        <v>45</v>
      </c>
      <c r="J4572" t="s">
        <v>54</v>
      </c>
      <c r="K4572" t="s">
        <v>55</v>
      </c>
      <c r="L4572" t="s">
        <v>45</v>
      </c>
      <c r="M4572" t="s">
        <v>79</v>
      </c>
      <c r="N4572" t="s">
        <v>57</v>
      </c>
      <c r="O4572" t="s">
        <v>89</v>
      </c>
      <c r="P4572" t="s">
        <v>70</v>
      </c>
      <c r="Q4572" t="s">
        <v>58</v>
      </c>
      <c r="R4572" s="6">
        <f>_xlfn.XLOOKUP(CleanedData[[#This Row],[Product]],'02_Lookup_Tables'!$A$2:$A$126,'02_Lookup_Tables'!$B$2:$B$126)</f>
        <v>27.35</v>
      </c>
      <c r="S4572" t="str">
        <f>VLOOKUP(CleanedData[[#This Row],[Product]],'02_Lookup_Tables'!$H$2:$I$126,2,FALSE)</f>
        <v>Food</v>
      </c>
      <c r="T4572" t="str">
        <f>VLOOKUP(CleanedData[[#This Row],[Province]],'02_Lookup_Tables'!$D$2:$E$10,2, FALSE)</f>
        <v>Northern Region</v>
      </c>
      <c r="U4572" t="str" cm="1">
        <f t="array" ref="U4572">_xlfn.IFS(CleanedData[[#This Row],[Purchase Amount]]&lt;500,"Low",
CleanedData[[#This Row],[Purchase Amount]]&lt;5000,"Medium",
TRUE,"High")</f>
        <v>Low</v>
      </c>
      <c r="V4572" t="str">
        <f>TEXT(CleanedData[[#This Row],[Date]],"mmmm")</f>
        <v>August</v>
      </c>
      <c r="W4572" t="str">
        <f>"Q"&amp;ROUNDUP(MONTH(CleanedData[[#This Row],[Date]])/3,0)</f>
        <v>Q3</v>
      </c>
      <c r="X4572" t="str">
        <f>IF(CleanedData[[#This Row],[Purchase Amount]]&gt;=5000,"Yes","No")</f>
        <v>No</v>
      </c>
      <c r="Y4572">
        <f>IF(CleanedData[[#This Row],[Recommend]]="Yes",1,0)</f>
        <v>1</v>
      </c>
      <c r="Z4572" s="6">
        <f>CleanedData[[#This Row],[Purchase Amount]]*0.15</f>
        <v>4.1025</v>
      </c>
      <c r="AA4572" s="6">
        <f>CleanedData[[#This Row],[Purchase Amount]]*1.15</f>
        <v>31.452500000000001</v>
      </c>
    </row>
    <row r="4573" spans="1:27" x14ac:dyDescent="0.3">
      <c r="A4573">
        <v>5533</v>
      </c>
      <c r="B4573" t="s">
        <v>4798</v>
      </c>
      <c r="C4573" s="1">
        <v>45987</v>
      </c>
      <c r="D4573">
        <v>20</v>
      </c>
      <c r="E4573" t="s">
        <v>52</v>
      </c>
      <c r="F4573" t="s">
        <v>40</v>
      </c>
      <c r="G4573" t="s">
        <v>291</v>
      </c>
      <c r="H4573">
        <v>5</v>
      </c>
      <c r="I4573" t="s">
        <v>42</v>
      </c>
      <c r="J4573" t="s">
        <v>63</v>
      </c>
      <c r="K4573" t="s">
        <v>64</v>
      </c>
      <c r="L4573" t="s">
        <v>42</v>
      </c>
      <c r="M4573" t="s">
        <v>184</v>
      </c>
      <c r="N4573" t="s">
        <v>57</v>
      </c>
      <c r="O4573" t="s">
        <v>148</v>
      </c>
      <c r="P4573" t="s">
        <v>49</v>
      </c>
      <c r="Q4573" t="s">
        <v>66</v>
      </c>
      <c r="R4573" s="6">
        <f>_xlfn.XLOOKUP(CleanedData[[#This Row],[Product]],'02_Lookup_Tables'!$A$2:$A$126,'02_Lookup_Tables'!$B$2:$B$126)</f>
        <v>1171.25</v>
      </c>
      <c r="S4573" t="str">
        <f>VLOOKUP(CleanedData[[#This Row],[Product]],'02_Lookup_Tables'!$H$2:$I$126,2,FALSE)</f>
        <v>Toys &amp; Games</v>
      </c>
      <c r="T4573" t="str">
        <f>VLOOKUP(CleanedData[[#This Row],[Province]],'02_Lookup_Tables'!$D$2:$E$10,2, FALSE)</f>
        <v>Northern Region</v>
      </c>
      <c r="U4573" t="str" cm="1">
        <f t="array" ref="U4573">_xlfn.IFS(CleanedData[[#This Row],[Purchase Amount]]&lt;500,"Low",
CleanedData[[#This Row],[Purchase Amount]]&lt;5000,"Medium",
TRUE,"High")</f>
        <v>Medium</v>
      </c>
      <c r="V4573" t="str">
        <f>TEXT(CleanedData[[#This Row],[Date]],"mmmm")</f>
        <v>November</v>
      </c>
      <c r="W4573" t="str">
        <f>"Q"&amp;ROUNDUP(MONTH(CleanedData[[#This Row],[Date]])/3,0)</f>
        <v>Q4</v>
      </c>
      <c r="X4573" t="str">
        <f>IF(CleanedData[[#This Row],[Purchase Amount]]&gt;=5000,"Yes","No")</f>
        <v>No</v>
      </c>
      <c r="Y4573">
        <f>IF(CleanedData[[#This Row],[Recommend]]="Yes",1,0)</f>
        <v>0</v>
      </c>
      <c r="Z4573" s="6">
        <f>CleanedData[[#This Row],[Purchase Amount]]*0.15</f>
        <v>175.6875</v>
      </c>
      <c r="AA4573" s="6">
        <f>CleanedData[[#This Row],[Purchase Amount]]*1.15</f>
        <v>1346.9375</v>
      </c>
    </row>
    <row r="4574" spans="1:27" x14ac:dyDescent="0.3">
      <c r="A4574">
        <v>5534</v>
      </c>
      <c r="B4574" t="s">
        <v>4799</v>
      </c>
      <c r="C4574" s="1">
        <v>45577</v>
      </c>
      <c r="D4574">
        <v>72</v>
      </c>
      <c r="E4574" t="s">
        <v>39</v>
      </c>
      <c r="F4574" t="s">
        <v>61</v>
      </c>
      <c r="G4574" t="s">
        <v>336</v>
      </c>
      <c r="H4574">
        <v>5</v>
      </c>
      <c r="I4574" t="s">
        <v>45</v>
      </c>
      <c r="J4574" t="s">
        <v>43</v>
      </c>
      <c r="K4574" t="s">
        <v>55</v>
      </c>
      <c r="L4574" t="s">
        <v>45</v>
      </c>
      <c r="M4574" t="s">
        <v>56</v>
      </c>
      <c r="N4574" t="s">
        <v>57</v>
      </c>
      <c r="O4574" t="s">
        <v>148</v>
      </c>
      <c r="P4574" t="s">
        <v>49</v>
      </c>
      <c r="Q4574" t="s">
        <v>97</v>
      </c>
      <c r="R4574" s="6">
        <f>_xlfn.XLOOKUP(CleanedData[[#This Row],[Product]],'02_Lookup_Tables'!$A$2:$A$126,'02_Lookup_Tables'!$B$2:$B$126)</f>
        <v>812.2</v>
      </c>
      <c r="S4574" t="str">
        <f>VLOOKUP(CleanedData[[#This Row],[Product]],'02_Lookup_Tables'!$H$2:$I$126,2,FALSE)</f>
        <v>Sports &amp; Outdoors</v>
      </c>
      <c r="T4574" t="str">
        <f>VLOOKUP(CleanedData[[#This Row],[Province]],'02_Lookup_Tables'!$D$2:$E$10,2, FALSE)</f>
        <v>Southern Region</v>
      </c>
      <c r="U4574" t="str" cm="1">
        <f t="array" ref="U4574">_xlfn.IFS(CleanedData[[#This Row],[Purchase Amount]]&lt;500,"Low",
CleanedData[[#This Row],[Purchase Amount]]&lt;5000,"Medium",
TRUE,"High")</f>
        <v>Medium</v>
      </c>
      <c r="V4574" t="str">
        <f>TEXT(CleanedData[[#This Row],[Date]],"mmmm")</f>
        <v>October</v>
      </c>
      <c r="W4574" t="str">
        <f>"Q"&amp;ROUNDUP(MONTH(CleanedData[[#This Row],[Date]])/3,0)</f>
        <v>Q4</v>
      </c>
      <c r="X4574" t="str">
        <f>IF(CleanedData[[#This Row],[Purchase Amount]]&gt;=5000,"Yes","No")</f>
        <v>No</v>
      </c>
      <c r="Y4574">
        <f>IF(CleanedData[[#This Row],[Recommend]]="Yes",1,0)</f>
        <v>1</v>
      </c>
      <c r="Z4574" s="6">
        <f>CleanedData[[#This Row],[Purchase Amount]]*0.15</f>
        <v>121.83</v>
      </c>
      <c r="AA4574" s="6">
        <f>CleanedData[[#This Row],[Purchase Amount]]*1.15</f>
        <v>934.03</v>
      </c>
    </row>
    <row r="4575" spans="1:27" x14ac:dyDescent="0.3">
      <c r="A4575">
        <v>5535</v>
      </c>
      <c r="B4575" t="s">
        <v>4800</v>
      </c>
      <c r="C4575" s="1">
        <v>45719</v>
      </c>
      <c r="D4575">
        <v>71</v>
      </c>
      <c r="E4575" t="s">
        <v>60</v>
      </c>
      <c r="F4575" t="s">
        <v>77</v>
      </c>
      <c r="G4575" t="s">
        <v>248</v>
      </c>
      <c r="H4575">
        <v>1</v>
      </c>
      <c r="I4575" t="s">
        <v>42</v>
      </c>
      <c r="J4575" t="s">
        <v>69</v>
      </c>
      <c r="K4575" t="s">
        <v>55</v>
      </c>
      <c r="L4575" t="s">
        <v>45</v>
      </c>
      <c r="M4575" t="s">
        <v>180</v>
      </c>
      <c r="N4575" t="s">
        <v>80</v>
      </c>
      <c r="O4575" t="s">
        <v>89</v>
      </c>
      <c r="P4575" t="s">
        <v>49</v>
      </c>
      <c r="Q4575" t="s">
        <v>97</v>
      </c>
      <c r="R4575" s="6">
        <f>_xlfn.XLOOKUP(CleanedData[[#This Row],[Product]],'02_Lookup_Tables'!$A$2:$A$126,'02_Lookup_Tables'!$B$2:$B$126)</f>
        <v>8798.49</v>
      </c>
      <c r="S4575" t="str">
        <f>VLOOKUP(CleanedData[[#This Row],[Product]],'02_Lookup_Tables'!$H$2:$I$126,2,FALSE)</f>
        <v>Toys &amp; Games</v>
      </c>
      <c r="T4575" t="str">
        <f>VLOOKUP(CleanedData[[#This Row],[Province]],'02_Lookup_Tables'!$D$2:$E$10,2, FALSE)</f>
        <v>Central Region</v>
      </c>
      <c r="U4575" t="str" cm="1">
        <f t="array" ref="U4575">_xlfn.IFS(CleanedData[[#This Row],[Purchase Amount]]&lt;500,"Low",
CleanedData[[#This Row],[Purchase Amount]]&lt;5000,"Medium",
TRUE,"High")</f>
        <v>High</v>
      </c>
      <c r="V4575" t="str">
        <f>TEXT(CleanedData[[#This Row],[Date]],"mmmm")</f>
        <v>March</v>
      </c>
      <c r="W4575" t="str">
        <f>"Q"&amp;ROUNDUP(MONTH(CleanedData[[#This Row],[Date]])/3,0)</f>
        <v>Q1</v>
      </c>
      <c r="X4575" t="str">
        <f>IF(CleanedData[[#This Row],[Purchase Amount]]&gt;=5000,"Yes","No")</f>
        <v>Yes</v>
      </c>
      <c r="Y4575">
        <f>IF(CleanedData[[#This Row],[Recommend]]="Yes",1,0)</f>
        <v>0</v>
      </c>
      <c r="Z4575" s="6">
        <f>CleanedData[[#This Row],[Purchase Amount]]*0.15</f>
        <v>1319.7735</v>
      </c>
      <c r="AA4575" s="6">
        <f>CleanedData[[#This Row],[Purchase Amount]]*1.15</f>
        <v>10118.263499999999</v>
      </c>
    </row>
    <row r="4576" spans="1:27" x14ac:dyDescent="0.3">
      <c r="A4576">
        <v>5536</v>
      </c>
      <c r="B4576" t="s">
        <v>4801</v>
      </c>
      <c r="C4576" s="1">
        <v>45884</v>
      </c>
      <c r="D4576">
        <v>47</v>
      </c>
      <c r="E4576" t="s">
        <v>39</v>
      </c>
      <c r="F4576" t="s">
        <v>77</v>
      </c>
      <c r="G4576" t="s">
        <v>210</v>
      </c>
      <c r="H4576">
        <v>5</v>
      </c>
      <c r="I4576" t="s">
        <v>42</v>
      </c>
      <c r="J4576" t="s">
        <v>74</v>
      </c>
      <c r="K4576" t="s">
        <v>55</v>
      </c>
      <c r="L4576" t="s">
        <v>42</v>
      </c>
      <c r="M4576" t="s">
        <v>180</v>
      </c>
      <c r="N4576" t="s">
        <v>57</v>
      </c>
      <c r="O4576" t="s">
        <v>89</v>
      </c>
      <c r="P4576" t="s">
        <v>70</v>
      </c>
      <c r="Q4576" t="s">
        <v>93</v>
      </c>
      <c r="R4576" s="6">
        <f>_xlfn.XLOOKUP(CleanedData[[#This Row],[Product]],'02_Lookup_Tables'!$A$2:$A$126,'02_Lookup_Tables'!$B$2:$B$126)</f>
        <v>13123.97</v>
      </c>
      <c r="S4576" t="str">
        <f>VLOOKUP(CleanedData[[#This Row],[Product]],'02_Lookup_Tables'!$H$2:$I$126,2,FALSE)</f>
        <v>Electronics</v>
      </c>
      <c r="T4576" t="str">
        <f>VLOOKUP(CleanedData[[#This Row],[Province]],'02_Lookup_Tables'!$D$2:$E$10,2, FALSE)</f>
        <v>Central Region</v>
      </c>
      <c r="U4576" t="str" cm="1">
        <f t="array" ref="U4576">_xlfn.IFS(CleanedData[[#This Row],[Purchase Amount]]&lt;500,"Low",
CleanedData[[#This Row],[Purchase Amount]]&lt;5000,"Medium",
TRUE,"High")</f>
        <v>High</v>
      </c>
      <c r="V4576" t="str">
        <f>TEXT(CleanedData[[#This Row],[Date]],"mmmm")</f>
        <v>August</v>
      </c>
      <c r="W4576" t="str">
        <f>"Q"&amp;ROUNDUP(MONTH(CleanedData[[#This Row],[Date]])/3,0)</f>
        <v>Q3</v>
      </c>
      <c r="X4576" t="str">
        <f>IF(CleanedData[[#This Row],[Purchase Amount]]&gt;=5000,"Yes","No")</f>
        <v>Yes</v>
      </c>
      <c r="Y4576">
        <f>IF(CleanedData[[#This Row],[Recommend]]="Yes",1,0)</f>
        <v>0</v>
      </c>
      <c r="Z4576" s="6">
        <f>CleanedData[[#This Row],[Purchase Amount]]*0.15</f>
        <v>1968.5954999999999</v>
      </c>
      <c r="AA4576" s="6">
        <f>CleanedData[[#This Row],[Purchase Amount]]*1.15</f>
        <v>15092.565499999999</v>
      </c>
    </row>
    <row r="4577" spans="1:27" x14ac:dyDescent="0.3">
      <c r="A4577">
        <v>5537</v>
      </c>
      <c r="B4577" t="s">
        <v>4802</v>
      </c>
      <c r="C4577" s="1">
        <v>45983</v>
      </c>
      <c r="D4577">
        <v>23</v>
      </c>
      <c r="E4577" t="s">
        <v>60</v>
      </c>
      <c r="F4577" t="s">
        <v>108</v>
      </c>
      <c r="G4577" t="s">
        <v>179</v>
      </c>
      <c r="H4577">
        <v>1</v>
      </c>
      <c r="I4577" t="s">
        <v>45</v>
      </c>
      <c r="J4577" t="s">
        <v>43</v>
      </c>
      <c r="K4577" t="s">
        <v>55</v>
      </c>
      <c r="L4577" t="s">
        <v>42</v>
      </c>
      <c r="M4577" t="s">
        <v>75</v>
      </c>
      <c r="N4577" t="s">
        <v>80</v>
      </c>
      <c r="O4577" t="s">
        <v>89</v>
      </c>
      <c r="P4577" t="s">
        <v>49</v>
      </c>
      <c r="Q4577" t="s">
        <v>66</v>
      </c>
      <c r="R4577" s="6">
        <f>_xlfn.XLOOKUP(CleanedData[[#This Row],[Product]],'02_Lookup_Tables'!$A$2:$A$126,'02_Lookup_Tables'!$B$2:$B$126)</f>
        <v>54.82</v>
      </c>
      <c r="S4577" t="str">
        <f>VLOOKUP(CleanedData[[#This Row],[Product]],'02_Lookup_Tables'!$H$2:$I$126,2,FALSE)</f>
        <v>Food</v>
      </c>
      <c r="T4577" t="str">
        <f>VLOOKUP(CleanedData[[#This Row],[Province]],'02_Lookup_Tables'!$D$2:$E$10,2, FALSE)</f>
        <v>Gauteng Region</v>
      </c>
      <c r="U4577" t="str" cm="1">
        <f t="array" ref="U4577">_xlfn.IFS(CleanedData[[#This Row],[Purchase Amount]]&lt;500,"Low",
CleanedData[[#This Row],[Purchase Amount]]&lt;5000,"Medium",
TRUE,"High")</f>
        <v>Low</v>
      </c>
      <c r="V4577" t="str">
        <f>TEXT(CleanedData[[#This Row],[Date]],"mmmm")</f>
        <v>November</v>
      </c>
      <c r="W4577" t="str">
        <f>"Q"&amp;ROUNDUP(MONTH(CleanedData[[#This Row],[Date]])/3,0)</f>
        <v>Q4</v>
      </c>
      <c r="X4577" t="str">
        <f>IF(CleanedData[[#This Row],[Purchase Amount]]&gt;=5000,"Yes","No")</f>
        <v>No</v>
      </c>
      <c r="Y4577">
        <f>IF(CleanedData[[#This Row],[Recommend]]="Yes",1,0)</f>
        <v>1</v>
      </c>
      <c r="Z4577" s="6">
        <f>CleanedData[[#This Row],[Purchase Amount]]*0.15</f>
        <v>8.222999999999999</v>
      </c>
      <c r="AA4577" s="6">
        <f>CleanedData[[#This Row],[Purchase Amount]]*1.15</f>
        <v>63.042999999999992</v>
      </c>
    </row>
    <row r="4578" spans="1:27" x14ac:dyDescent="0.3">
      <c r="A4578">
        <v>5538</v>
      </c>
      <c r="B4578" t="s">
        <v>4803</v>
      </c>
      <c r="C4578" s="1">
        <v>45521</v>
      </c>
      <c r="D4578">
        <v>21</v>
      </c>
      <c r="E4578" t="s">
        <v>39</v>
      </c>
      <c r="F4578" t="s">
        <v>40</v>
      </c>
      <c r="G4578" t="s">
        <v>225</v>
      </c>
      <c r="H4578">
        <v>4</v>
      </c>
      <c r="I4578" t="s">
        <v>45</v>
      </c>
      <c r="J4578" t="s">
        <v>69</v>
      </c>
      <c r="K4578" t="s">
        <v>64</v>
      </c>
      <c r="L4578" t="s">
        <v>45</v>
      </c>
      <c r="M4578" t="s">
        <v>180</v>
      </c>
      <c r="N4578" t="s">
        <v>96</v>
      </c>
      <c r="O4578" t="s">
        <v>89</v>
      </c>
      <c r="P4578" t="s">
        <v>70</v>
      </c>
      <c r="Q4578" t="s">
        <v>66</v>
      </c>
      <c r="R4578" s="6">
        <f>_xlfn.XLOOKUP(CleanedData[[#This Row],[Product]],'02_Lookup_Tables'!$A$2:$A$126,'02_Lookup_Tables'!$B$2:$B$126)</f>
        <v>1094.3699999999999</v>
      </c>
      <c r="S4578" t="str">
        <f>VLOOKUP(CleanedData[[#This Row],[Product]],'02_Lookup_Tables'!$H$2:$I$126,2,FALSE)</f>
        <v>Apparel</v>
      </c>
      <c r="T4578" t="str">
        <f>VLOOKUP(CleanedData[[#This Row],[Province]],'02_Lookup_Tables'!$D$2:$E$10,2, FALSE)</f>
        <v>Northern Region</v>
      </c>
      <c r="U4578" t="str" cm="1">
        <f t="array" ref="U4578">_xlfn.IFS(CleanedData[[#This Row],[Purchase Amount]]&lt;500,"Low",
CleanedData[[#This Row],[Purchase Amount]]&lt;5000,"Medium",
TRUE,"High")</f>
        <v>Medium</v>
      </c>
      <c r="V4578" t="str">
        <f>TEXT(CleanedData[[#This Row],[Date]],"mmmm")</f>
        <v>August</v>
      </c>
      <c r="W4578" t="str">
        <f>"Q"&amp;ROUNDUP(MONTH(CleanedData[[#This Row],[Date]])/3,0)</f>
        <v>Q3</v>
      </c>
      <c r="X4578" t="str">
        <f>IF(CleanedData[[#This Row],[Purchase Amount]]&gt;=5000,"Yes","No")</f>
        <v>No</v>
      </c>
      <c r="Y4578">
        <f>IF(CleanedData[[#This Row],[Recommend]]="Yes",1,0)</f>
        <v>1</v>
      </c>
      <c r="Z4578" s="6">
        <f>CleanedData[[#This Row],[Purchase Amount]]*0.15</f>
        <v>164.15549999999999</v>
      </c>
      <c r="AA4578" s="6">
        <f>CleanedData[[#This Row],[Purchase Amount]]*1.15</f>
        <v>1258.5254999999997</v>
      </c>
    </row>
    <row r="4579" spans="1:27" x14ac:dyDescent="0.3">
      <c r="A4579">
        <v>5539</v>
      </c>
      <c r="B4579" t="s">
        <v>4804</v>
      </c>
      <c r="C4579" s="1">
        <v>45432</v>
      </c>
      <c r="D4579">
        <v>21</v>
      </c>
      <c r="E4579" t="s">
        <v>39</v>
      </c>
      <c r="F4579" t="s">
        <v>77</v>
      </c>
      <c r="G4579" t="s">
        <v>155</v>
      </c>
      <c r="H4579">
        <v>3</v>
      </c>
      <c r="I4579" t="s">
        <v>45</v>
      </c>
      <c r="J4579" t="s">
        <v>69</v>
      </c>
      <c r="K4579" t="s">
        <v>64</v>
      </c>
      <c r="L4579" t="s">
        <v>45</v>
      </c>
      <c r="M4579" t="s">
        <v>65</v>
      </c>
      <c r="N4579" t="s">
        <v>48</v>
      </c>
      <c r="O4579" t="s">
        <v>89</v>
      </c>
      <c r="P4579" t="s">
        <v>49</v>
      </c>
      <c r="Q4579" t="s">
        <v>66</v>
      </c>
      <c r="R4579" s="6">
        <f>_xlfn.XLOOKUP(CleanedData[[#This Row],[Product]],'02_Lookup_Tables'!$A$2:$A$126,'02_Lookup_Tables'!$B$2:$B$126)</f>
        <v>1355.08</v>
      </c>
      <c r="S4579" t="str">
        <f>VLOOKUP(CleanedData[[#This Row],[Product]],'02_Lookup_Tables'!$H$2:$I$126,2,FALSE)</f>
        <v>Sports &amp; Outdoors</v>
      </c>
      <c r="T4579" t="str">
        <f>VLOOKUP(CleanedData[[#This Row],[Province]],'02_Lookup_Tables'!$D$2:$E$10,2, FALSE)</f>
        <v>Central Region</v>
      </c>
      <c r="U4579" t="str" cm="1">
        <f t="array" ref="U4579">_xlfn.IFS(CleanedData[[#This Row],[Purchase Amount]]&lt;500,"Low",
CleanedData[[#This Row],[Purchase Amount]]&lt;5000,"Medium",
TRUE,"High")</f>
        <v>Medium</v>
      </c>
      <c r="V4579" t="str">
        <f>TEXT(CleanedData[[#This Row],[Date]],"mmmm")</f>
        <v>May</v>
      </c>
      <c r="W4579" t="str">
        <f>"Q"&amp;ROUNDUP(MONTH(CleanedData[[#This Row],[Date]])/3,0)</f>
        <v>Q2</v>
      </c>
      <c r="X4579" t="str">
        <f>IF(CleanedData[[#This Row],[Purchase Amount]]&gt;=5000,"Yes","No")</f>
        <v>No</v>
      </c>
      <c r="Y4579">
        <f>IF(CleanedData[[#This Row],[Recommend]]="Yes",1,0)</f>
        <v>1</v>
      </c>
      <c r="Z4579" s="6">
        <f>CleanedData[[#This Row],[Purchase Amount]]*0.15</f>
        <v>203.26199999999997</v>
      </c>
      <c r="AA4579" s="6">
        <f>CleanedData[[#This Row],[Purchase Amount]]*1.15</f>
        <v>1558.3419999999999</v>
      </c>
    </row>
    <row r="4580" spans="1:27" x14ac:dyDescent="0.3">
      <c r="A4580">
        <v>5540</v>
      </c>
      <c r="B4580" t="s">
        <v>4805</v>
      </c>
      <c r="C4580" s="1">
        <v>45356</v>
      </c>
      <c r="D4580">
        <v>36</v>
      </c>
      <c r="E4580" t="s">
        <v>52</v>
      </c>
      <c r="F4580" t="s">
        <v>108</v>
      </c>
      <c r="G4580" t="s">
        <v>235</v>
      </c>
      <c r="H4580">
        <v>1</v>
      </c>
      <c r="I4580" t="s">
        <v>45</v>
      </c>
      <c r="J4580" t="s">
        <v>69</v>
      </c>
      <c r="K4580" t="s">
        <v>64</v>
      </c>
      <c r="L4580" t="s">
        <v>45</v>
      </c>
      <c r="M4580" t="s">
        <v>106</v>
      </c>
      <c r="N4580" t="s">
        <v>80</v>
      </c>
      <c r="O4580" t="s">
        <v>148</v>
      </c>
      <c r="P4580" t="s">
        <v>70</v>
      </c>
      <c r="Q4580" t="s">
        <v>81</v>
      </c>
      <c r="R4580" s="6">
        <f>_xlfn.XLOOKUP(CleanedData[[#This Row],[Product]],'02_Lookup_Tables'!$A$2:$A$126,'02_Lookup_Tables'!$B$2:$B$126)</f>
        <v>306.57</v>
      </c>
      <c r="S4580" t="str">
        <f>VLOOKUP(CleanedData[[#This Row],[Product]],'02_Lookup_Tables'!$H$2:$I$126,2,FALSE)</f>
        <v>Toys &amp; Games</v>
      </c>
      <c r="T4580" t="str">
        <f>VLOOKUP(CleanedData[[#This Row],[Province]],'02_Lookup_Tables'!$D$2:$E$10,2, FALSE)</f>
        <v>Gauteng Region</v>
      </c>
      <c r="U4580" t="str" cm="1">
        <f t="array" ref="U4580">_xlfn.IFS(CleanedData[[#This Row],[Purchase Amount]]&lt;500,"Low",
CleanedData[[#This Row],[Purchase Amount]]&lt;5000,"Medium",
TRUE,"High")</f>
        <v>Low</v>
      </c>
      <c r="V4580" t="str">
        <f>TEXT(CleanedData[[#This Row],[Date]],"mmmm")</f>
        <v>March</v>
      </c>
      <c r="W4580" t="str">
        <f>"Q"&amp;ROUNDUP(MONTH(CleanedData[[#This Row],[Date]])/3,0)</f>
        <v>Q1</v>
      </c>
      <c r="X4580" t="str">
        <f>IF(CleanedData[[#This Row],[Purchase Amount]]&gt;=5000,"Yes","No")</f>
        <v>No</v>
      </c>
      <c r="Y4580">
        <f>IF(CleanedData[[#This Row],[Recommend]]="Yes",1,0)</f>
        <v>1</v>
      </c>
      <c r="Z4580" s="6">
        <f>CleanedData[[#This Row],[Purchase Amount]]*0.15</f>
        <v>45.985499999999995</v>
      </c>
      <c r="AA4580" s="6">
        <f>CleanedData[[#This Row],[Purchase Amount]]*1.15</f>
        <v>352.55549999999994</v>
      </c>
    </row>
    <row r="4581" spans="1:27" x14ac:dyDescent="0.3">
      <c r="A4581">
        <v>5541</v>
      </c>
      <c r="B4581" t="s">
        <v>4806</v>
      </c>
      <c r="C4581" s="1">
        <v>45736</v>
      </c>
      <c r="D4581">
        <v>56</v>
      </c>
      <c r="E4581" t="s">
        <v>39</v>
      </c>
      <c r="F4581" t="s">
        <v>61</v>
      </c>
      <c r="G4581" t="s">
        <v>102</v>
      </c>
      <c r="H4581">
        <v>1</v>
      </c>
      <c r="I4581" t="s">
        <v>42</v>
      </c>
      <c r="J4581" t="s">
        <v>74</v>
      </c>
      <c r="K4581" t="s">
        <v>64</v>
      </c>
      <c r="L4581" t="s">
        <v>45</v>
      </c>
      <c r="M4581" t="s">
        <v>79</v>
      </c>
      <c r="N4581" t="s">
        <v>80</v>
      </c>
      <c r="O4581" t="s">
        <v>89</v>
      </c>
      <c r="P4581" t="s">
        <v>49</v>
      </c>
      <c r="Q4581" t="s">
        <v>50</v>
      </c>
      <c r="R4581" s="6">
        <f>_xlfn.XLOOKUP(CleanedData[[#This Row],[Product]],'02_Lookup_Tables'!$A$2:$A$126,'02_Lookup_Tables'!$B$2:$B$126)</f>
        <v>276.82</v>
      </c>
      <c r="S4581" t="str">
        <f>VLOOKUP(CleanedData[[#This Row],[Product]],'02_Lookup_Tables'!$H$2:$I$126,2,FALSE)</f>
        <v>Home &amp; Living</v>
      </c>
      <c r="T4581" t="str">
        <f>VLOOKUP(CleanedData[[#This Row],[Province]],'02_Lookup_Tables'!$D$2:$E$10,2, FALSE)</f>
        <v>Southern Region</v>
      </c>
      <c r="U4581" t="str" cm="1">
        <f t="array" ref="U4581">_xlfn.IFS(CleanedData[[#This Row],[Purchase Amount]]&lt;500,"Low",
CleanedData[[#This Row],[Purchase Amount]]&lt;5000,"Medium",
TRUE,"High")</f>
        <v>Low</v>
      </c>
      <c r="V4581" t="str">
        <f>TEXT(CleanedData[[#This Row],[Date]],"mmmm")</f>
        <v>March</v>
      </c>
      <c r="W4581" t="str">
        <f>"Q"&amp;ROUNDUP(MONTH(CleanedData[[#This Row],[Date]])/3,0)</f>
        <v>Q1</v>
      </c>
      <c r="X4581" t="str">
        <f>IF(CleanedData[[#This Row],[Purchase Amount]]&gt;=5000,"Yes","No")</f>
        <v>No</v>
      </c>
      <c r="Y4581">
        <f>IF(CleanedData[[#This Row],[Recommend]]="Yes",1,0)</f>
        <v>0</v>
      </c>
      <c r="Z4581" s="6">
        <f>CleanedData[[#This Row],[Purchase Amount]]*0.15</f>
        <v>41.522999999999996</v>
      </c>
      <c r="AA4581" s="6">
        <f>CleanedData[[#This Row],[Purchase Amount]]*1.15</f>
        <v>318.34299999999996</v>
      </c>
    </row>
    <row r="4582" spans="1:27" x14ac:dyDescent="0.3">
      <c r="A4582">
        <v>5542</v>
      </c>
      <c r="B4582" t="s">
        <v>4807</v>
      </c>
      <c r="C4582" s="1">
        <v>45308</v>
      </c>
      <c r="D4582">
        <v>31</v>
      </c>
      <c r="E4582" t="s">
        <v>60</v>
      </c>
      <c r="F4582" t="s">
        <v>130</v>
      </c>
      <c r="G4582" t="s">
        <v>118</v>
      </c>
      <c r="H4582">
        <v>5</v>
      </c>
      <c r="I4582" t="s">
        <v>45</v>
      </c>
      <c r="J4582" t="s">
        <v>63</v>
      </c>
      <c r="K4582" t="s">
        <v>44</v>
      </c>
      <c r="L4582" t="s">
        <v>45</v>
      </c>
      <c r="M4582" t="s">
        <v>56</v>
      </c>
      <c r="N4582" t="s">
        <v>57</v>
      </c>
      <c r="O4582" t="s">
        <v>148</v>
      </c>
      <c r="P4582" t="s">
        <v>49</v>
      </c>
      <c r="Q4582" t="s">
        <v>58</v>
      </c>
      <c r="R4582" s="6">
        <f>_xlfn.XLOOKUP(CleanedData[[#This Row],[Product]],'02_Lookup_Tables'!$A$2:$A$126,'02_Lookup_Tables'!$B$2:$B$126)</f>
        <v>368.99</v>
      </c>
      <c r="S4582" t="str">
        <f>VLOOKUP(CleanedData[[#This Row],[Product]],'02_Lookup_Tables'!$H$2:$I$126,2,FALSE)</f>
        <v>Accessories</v>
      </c>
      <c r="T4582" t="str">
        <f>VLOOKUP(CleanedData[[#This Row],[Province]],'02_Lookup_Tables'!$D$2:$E$10,2, FALSE)</f>
        <v>Eastern Region</v>
      </c>
      <c r="U4582" t="str" cm="1">
        <f t="array" ref="U4582">_xlfn.IFS(CleanedData[[#This Row],[Purchase Amount]]&lt;500,"Low",
CleanedData[[#This Row],[Purchase Amount]]&lt;5000,"Medium",
TRUE,"High")</f>
        <v>Low</v>
      </c>
      <c r="V4582" t="str">
        <f>TEXT(CleanedData[[#This Row],[Date]],"mmmm")</f>
        <v>January</v>
      </c>
      <c r="W4582" t="str">
        <f>"Q"&amp;ROUNDUP(MONTH(CleanedData[[#This Row],[Date]])/3,0)</f>
        <v>Q1</v>
      </c>
      <c r="X4582" t="str">
        <f>IF(CleanedData[[#This Row],[Purchase Amount]]&gt;=5000,"Yes","No")</f>
        <v>No</v>
      </c>
      <c r="Y4582">
        <f>IF(CleanedData[[#This Row],[Recommend]]="Yes",1,0)</f>
        <v>1</v>
      </c>
      <c r="Z4582" s="6">
        <f>CleanedData[[#This Row],[Purchase Amount]]*0.15</f>
        <v>55.348500000000001</v>
      </c>
      <c r="AA4582" s="6">
        <f>CleanedData[[#This Row],[Purchase Amount]]*1.15</f>
        <v>424.33849999999995</v>
      </c>
    </row>
    <row r="4583" spans="1:27" x14ac:dyDescent="0.3">
      <c r="A4583">
        <v>5543</v>
      </c>
      <c r="B4583" t="s">
        <v>4808</v>
      </c>
      <c r="C4583" s="1">
        <v>46006</v>
      </c>
      <c r="D4583">
        <v>55</v>
      </c>
      <c r="E4583" t="s">
        <v>52</v>
      </c>
      <c r="F4583" t="s">
        <v>77</v>
      </c>
      <c r="G4583" t="s">
        <v>505</v>
      </c>
      <c r="H4583">
        <v>1</v>
      </c>
      <c r="I4583" t="s">
        <v>45</v>
      </c>
      <c r="J4583" t="s">
        <v>69</v>
      </c>
      <c r="K4583" t="s">
        <v>44</v>
      </c>
      <c r="L4583" t="s">
        <v>45</v>
      </c>
      <c r="M4583" t="s">
        <v>140</v>
      </c>
      <c r="N4583" t="s">
        <v>80</v>
      </c>
      <c r="O4583" t="s">
        <v>148</v>
      </c>
      <c r="P4583" t="s">
        <v>70</v>
      </c>
      <c r="Q4583" t="s">
        <v>50</v>
      </c>
      <c r="R4583" s="6">
        <f>_xlfn.XLOOKUP(CleanedData[[#This Row],[Product]],'02_Lookup_Tables'!$A$2:$A$126,'02_Lookup_Tables'!$B$2:$B$126)</f>
        <v>2572.02</v>
      </c>
      <c r="S4583" t="str">
        <f>VLOOKUP(CleanedData[[#This Row],[Product]],'02_Lookup_Tables'!$H$2:$I$126,2,FALSE)</f>
        <v>Home &amp; Living</v>
      </c>
      <c r="T4583" t="str">
        <f>VLOOKUP(CleanedData[[#This Row],[Province]],'02_Lookup_Tables'!$D$2:$E$10,2, FALSE)</f>
        <v>Central Region</v>
      </c>
      <c r="U4583" t="str" cm="1">
        <f t="array" ref="U4583">_xlfn.IFS(CleanedData[[#This Row],[Purchase Amount]]&lt;500,"Low",
CleanedData[[#This Row],[Purchase Amount]]&lt;5000,"Medium",
TRUE,"High")</f>
        <v>Medium</v>
      </c>
      <c r="V4583" t="str">
        <f>TEXT(CleanedData[[#This Row],[Date]],"mmmm")</f>
        <v>December</v>
      </c>
      <c r="W4583" t="str">
        <f>"Q"&amp;ROUNDUP(MONTH(CleanedData[[#This Row],[Date]])/3,0)</f>
        <v>Q4</v>
      </c>
      <c r="X4583" t="str">
        <f>IF(CleanedData[[#This Row],[Purchase Amount]]&gt;=5000,"Yes","No")</f>
        <v>No</v>
      </c>
      <c r="Y4583">
        <f>IF(CleanedData[[#This Row],[Recommend]]="Yes",1,0)</f>
        <v>1</v>
      </c>
      <c r="Z4583" s="6">
        <f>CleanedData[[#This Row],[Purchase Amount]]*0.15</f>
        <v>385.803</v>
      </c>
      <c r="AA4583" s="6">
        <f>CleanedData[[#This Row],[Purchase Amount]]*1.15</f>
        <v>2957.8229999999999</v>
      </c>
    </row>
    <row r="4584" spans="1:27" x14ac:dyDescent="0.3">
      <c r="A4584">
        <v>5544</v>
      </c>
      <c r="B4584" t="s">
        <v>4809</v>
      </c>
      <c r="C4584" s="1">
        <v>45507</v>
      </c>
      <c r="D4584">
        <v>58</v>
      </c>
      <c r="E4584" t="s">
        <v>60</v>
      </c>
      <c r="F4584" t="s">
        <v>83</v>
      </c>
      <c r="G4584" t="s">
        <v>271</v>
      </c>
      <c r="H4584">
        <v>4</v>
      </c>
      <c r="I4584" t="s">
        <v>45</v>
      </c>
      <c r="J4584" t="s">
        <v>74</v>
      </c>
      <c r="K4584" t="s">
        <v>44</v>
      </c>
      <c r="L4584" t="s">
        <v>42</v>
      </c>
      <c r="M4584" t="s">
        <v>208</v>
      </c>
      <c r="N4584" t="s">
        <v>96</v>
      </c>
      <c r="O4584" t="s">
        <v>89</v>
      </c>
      <c r="P4584" t="s">
        <v>70</v>
      </c>
      <c r="Q4584" t="s">
        <v>50</v>
      </c>
      <c r="R4584" s="6">
        <f>_xlfn.XLOOKUP(CleanedData[[#This Row],[Product]],'02_Lookup_Tables'!$A$2:$A$126,'02_Lookup_Tables'!$B$2:$B$126)</f>
        <v>119.63</v>
      </c>
      <c r="S4584" t="str">
        <f>VLOOKUP(CleanedData[[#This Row],[Product]],'02_Lookup_Tables'!$H$2:$I$126,2,FALSE)</f>
        <v>Food</v>
      </c>
      <c r="T4584" t="str">
        <f>VLOOKUP(CleanedData[[#This Row],[Province]],'02_Lookup_Tables'!$D$2:$E$10,2, FALSE)</f>
        <v>Western Region</v>
      </c>
      <c r="U4584" t="str" cm="1">
        <f t="array" ref="U4584">_xlfn.IFS(CleanedData[[#This Row],[Purchase Amount]]&lt;500,"Low",
CleanedData[[#This Row],[Purchase Amount]]&lt;5000,"Medium",
TRUE,"High")</f>
        <v>Low</v>
      </c>
      <c r="V4584" t="str">
        <f>TEXT(CleanedData[[#This Row],[Date]],"mmmm")</f>
        <v>August</v>
      </c>
      <c r="W4584" t="str">
        <f>"Q"&amp;ROUNDUP(MONTH(CleanedData[[#This Row],[Date]])/3,0)</f>
        <v>Q3</v>
      </c>
      <c r="X4584" t="str">
        <f>IF(CleanedData[[#This Row],[Purchase Amount]]&gt;=5000,"Yes","No")</f>
        <v>No</v>
      </c>
      <c r="Y4584">
        <f>IF(CleanedData[[#This Row],[Recommend]]="Yes",1,0)</f>
        <v>1</v>
      </c>
      <c r="Z4584" s="6">
        <f>CleanedData[[#This Row],[Purchase Amount]]*0.15</f>
        <v>17.944499999999998</v>
      </c>
      <c r="AA4584" s="6">
        <f>CleanedData[[#This Row],[Purchase Amount]]*1.15</f>
        <v>137.57449999999997</v>
      </c>
    </row>
    <row r="4585" spans="1:27" x14ac:dyDescent="0.3">
      <c r="A4585">
        <v>5545</v>
      </c>
      <c r="B4585" t="s">
        <v>4810</v>
      </c>
      <c r="C4585" s="1">
        <v>45387</v>
      </c>
      <c r="D4585">
        <v>39</v>
      </c>
      <c r="E4585" t="s">
        <v>39</v>
      </c>
      <c r="F4585" t="s">
        <v>130</v>
      </c>
      <c r="G4585" t="s">
        <v>128</v>
      </c>
      <c r="H4585">
        <v>3</v>
      </c>
      <c r="I4585" t="s">
        <v>42</v>
      </c>
      <c r="J4585" t="s">
        <v>54</v>
      </c>
      <c r="K4585" t="s">
        <v>44</v>
      </c>
      <c r="L4585" t="s">
        <v>42</v>
      </c>
      <c r="M4585" t="s">
        <v>147</v>
      </c>
      <c r="N4585" t="s">
        <v>48</v>
      </c>
      <c r="O4585" t="s">
        <v>148</v>
      </c>
      <c r="P4585" t="s">
        <v>49</v>
      </c>
      <c r="Q4585" t="s">
        <v>81</v>
      </c>
      <c r="R4585" s="6">
        <f>_xlfn.XLOOKUP(CleanedData[[#This Row],[Product]],'02_Lookup_Tables'!$A$2:$A$126,'02_Lookup_Tables'!$B$2:$B$126)</f>
        <v>3747.26</v>
      </c>
      <c r="S4585" t="str">
        <f>VLOOKUP(CleanedData[[#This Row],[Product]],'02_Lookup_Tables'!$H$2:$I$126,2,FALSE)</f>
        <v>Apparel</v>
      </c>
      <c r="T4585" t="str">
        <f>VLOOKUP(CleanedData[[#This Row],[Province]],'02_Lookup_Tables'!$D$2:$E$10,2, FALSE)</f>
        <v>Eastern Region</v>
      </c>
      <c r="U4585" t="str" cm="1">
        <f t="array" ref="U4585">_xlfn.IFS(CleanedData[[#This Row],[Purchase Amount]]&lt;500,"Low",
CleanedData[[#This Row],[Purchase Amount]]&lt;5000,"Medium",
TRUE,"High")</f>
        <v>Medium</v>
      </c>
      <c r="V4585" t="str">
        <f>TEXT(CleanedData[[#This Row],[Date]],"mmmm")</f>
        <v>April</v>
      </c>
      <c r="W4585" t="str">
        <f>"Q"&amp;ROUNDUP(MONTH(CleanedData[[#This Row],[Date]])/3,0)</f>
        <v>Q2</v>
      </c>
      <c r="X4585" t="str">
        <f>IF(CleanedData[[#This Row],[Purchase Amount]]&gt;=5000,"Yes","No")</f>
        <v>No</v>
      </c>
      <c r="Y4585">
        <f>IF(CleanedData[[#This Row],[Recommend]]="Yes",1,0)</f>
        <v>0</v>
      </c>
      <c r="Z4585" s="6">
        <f>CleanedData[[#This Row],[Purchase Amount]]*0.15</f>
        <v>562.08900000000006</v>
      </c>
      <c r="AA4585" s="6">
        <f>CleanedData[[#This Row],[Purchase Amount]]*1.15</f>
        <v>4309.3490000000002</v>
      </c>
    </row>
    <row r="4586" spans="1:27" x14ac:dyDescent="0.3">
      <c r="A4586">
        <v>5546</v>
      </c>
      <c r="B4586" t="s">
        <v>4811</v>
      </c>
      <c r="C4586" s="1">
        <v>45492</v>
      </c>
      <c r="D4586">
        <v>65</v>
      </c>
      <c r="E4586" t="s">
        <v>39</v>
      </c>
      <c r="F4586" t="s">
        <v>61</v>
      </c>
      <c r="G4586" t="s">
        <v>340</v>
      </c>
      <c r="H4586">
        <v>5</v>
      </c>
      <c r="I4586" t="s">
        <v>45</v>
      </c>
      <c r="J4586" t="s">
        <v>74</v>
      </c>
      <c r="K4586" t="s">
        <v>44</v>
      </c>
      <c r="L4586" t="s">
        <v>42</v>
      </c>
      <c r="M4586" t="s">
        <v>65</v>
      </c>
      <c r="N4586" t="s">
        <v>57</v>
      </c>
      <c r="O4586" t="s">
        <v>89</v>
      </c>
      <c r="P4586" t="s">
        <v>70</v>
      </c>
      <c r="Q4586" t="s">
        <v>97</v>
      </c>
      <c r="R4586" s="6">
        <f>_xlfn.XLOOKUP(CleanedData[[#This Row],[Product]],'02_Lookup_Tables'!$A$2:$A$126,'02_Lookup_Tables'!$B$2:$B$126)</f>
        <v>828.82</v>
      </c>
      <c r="S4586" t="str">
        <f>VLOOKUP(CleanedData[[#This Row],[Product]],'02_Lookup_Tables'!$H$2:$I$126,2,FALSE)</f>
        <v>Home Devices</v>
      </c>
      <c r="T4586" t="str">
        <f>VLOOKUP(CleanedData[[#This Row],[Province]],'02_Lookup_Tables'!$D$2:$E$10,2, FALSE)</f>
        <v>Southern Region</v>
      </c>
      <c r="U4586" t="str" cm="1">
        <f t="array" ref="U4586">_xlfn.IFS(CleanedData[[#This Row],[Purchase Amount]]&lt;500,"Low",
CleanedData[[#This Row],[Purchase Amount]]&lt;5000,"Medium",
TRUE,"High")</f>
        <v>Medium</v>
      </c>
      <c r="V4586" t="str">
        <f>TEXT(CleanedData[[#This Row],[Date]],"mmmm")</f>
        <v>July</v>
      </c>
      <c r="W4586" t="str">
        <f>"Q"&amp;ROUNDUP(MONTH(CleanedData[[#This Row],[Date]])/3,0)</f>
        <v>Q3</v>
      </c>
      <c r="X4586" t="str">
        <f>IF(CleanedData[[#This Row],[Purchase Amount]]&gt;=5000,"Yes","No")</f>
        <v>No</v>
      </c>
      <c r="Y4586">
        <f>IF(CleanedData[[#This Row],[Recommend]]="Yes",1,0)</f>
        <v>1</v>
      </c>
      <c r="Z4586" s="6">
        <f>CleanedData[[#This Row],[Purchase Amount]]*0.15</f>
        <v>124.32300000000001</v>
      </c>
      <c r="AA4586" s="6">
        <f>CleanedData[[#This Row],[Purchase Amount]]*1.15</f>
        <v>953.14300000000003</v>
      </c>
    </row>
    <row r="4587" spans="1:27" x14ac:dyDescent="0.3">
      <c r="A4587">
        <v>5547</v>
      </c>
      <c r="B4587" t="s">
        <v>4812</v>
      </c>
      <c r="C4587" s="1">
        <v>45638</v>
      </c>
      <c r="D4587">
        <v>18</v>
      </c>
      <c r="E4587" t="s">
        <v>52</v>
      </c>
      <c r="F4587" t="s">
        <v>77</v>
      </c>
      <c r="G4587" t="s">
        <v>210</v>
      </c>
      <c r="H4587">
        <v>4</v>
      </c>
      <c r="I4587" t="s">
        <v>42</v>
      </c>
      <c r="J4587" t="s">
        <v>63</v>
      </c>
      <c r="K4587" t="s">
        <v>55</v>
      </c>
      <c r="L4587" t="s">
        <v>42</v>
      </c>
      <c r="M4587" t="s">
        <v>65</v>
      </c>
      <c r="N4587" t="s">
        <v>96</v>
      </c>
      <c r="O4587" t="s">
        <v>89</v>
      </c>
      <c r="P4587" t="s">
        <v>70</v>
      </c>
      <c r="Q4587" t="s">
        <v>66</v>
      </c>
      <c r="R4587" s="6">
        <f>_xlfn.XLOOKUP(CleanedData[[#This Row],[Product]],'02_Lookup_Tables'!$A$2:$A$126,'02_Lookup_Tables'!$B$2:$B$126)</f>
        <v>13123.97</v>
      </c>
      <c r="S4587" t="str">
        <f>VLOOKUP(CleanedData[[#This Row],[Product]],'02_Lookup_Tables'!$H$2:$I$126,2,FALSE)</f>
        <v>Electronics</v>
      </c>
      <c r="T4587" t="str">
        <f>VLOOKUP(CleanedData[[#This Row],[Province]],'02_Lookup_Tables'!$D$2:$E$10,2, FALSE)</f>
        <v>Central Region</v>
      </c>
      <c r="U4587" t="str" cm="1">
        <f t="array" ref="U4587">_xlfn.IFS(CleanedData[[#This Row],[Purchase Amount]]&lt;500,"Low",
CleanedData[[#This Row],[Purchase Amount]]&lt;5000,"Medium",
TRUE,"High")</f>
        <v>High</v>
      </c>
      <c r="V4587" t="str">
        <f>TEXT(CleanedData[[#This Row],[Date]],"mmmm")</f>
        <v>December</v>
      </c>
      <c r="W4587" t="str">
        <f>"Q"&amp;ROUNDUP(MONTH(CleanedData[[#This Row],[Date]])/3,0)</f>
        <v>Q4</v>
      </c>
      <c r="X4587" t="str">
        <f>IF(CleanedData[[#This Row],[Purchase Amount]]&gt;=5000,"Yes","No")</f>
        <v>Yes</v>
      </c>
      <c r="Y4587">
        <f>IF(CleanedData[[#This Row],[Recommend]]="Yes",1,0)</f>
        <v>0</v>
      </c>
      <c r="Z4587" s="6">
        <f>CleanedData[[#This Row],[Purchase Amount]]*0.15</f>
        <v>1968.5954999999999</v>
      </c>
      <c r="AA4587" s="6">
        <f>CleanedData[[#This Row],[Purchase Amount]]*1.15</f>
        <v>15092.565499999999</v>
      </c>
    </row>
    <row r="4588" spans="1:27" x14ac:dyDescent="0.3">
      <c r="A4588">
        <v>5549</v>
      </c>
      <c r="B4588" t="s">
        <v>4813</v>
      </c>
      <c r="C4588" s="1">
        <v>45966</v>
      </c>
      <c r="D4588">
        <v>49</v>
      </c>
      <c r="E4588" t="s">
        <v>39</v>
      </c>
      <c r="F4588" t="s">
        <v>125</v>
      </c>
      <c r="G4588" t="s">
        <v>168</v>
      </c>
      <c r="H4588">
        <v>2</v>
      </c>
      <c r="I4588" t="s">
        <v>45</v>
      </c>
      <c r="J4588" t="s">
        <v>69</v>
      </c>
      <c r="K4588" t="s">
        <v>44</v>
      </c>
      <c r="L4588" t="s">
        <v>42</v>
      </c>
      <c r="M4588" t="s">
        <v>112</v>
      </c>
      <c r="N4588" t="s">
        <v>47</v>
      </c>
      <c r="O4588" t="s">
        <v>48</v>
      </c>
      <c r="P4588" t="s">
        <v>49</v>
      </c>
      <c r="Q4588" t="s">
        <v>93</v>
      </c>
      <c r="R4588" s="6">
        <f>_xlfn.XLOOKUP(CleanedData[[#This Row],[Product]],'02_Lookup_Tables'!$A$2:$A$126,'02_Lookup_Tables'!$B$2:$B$126)</f>
        <v>14729.04</v>
      </c>
      <c r="S4588" t="str">
        <f>VLOOKUP(CleanedData[[#This Row],[Product]],'02_Lookup_Tables'!$H$2:$I$126,2,FALSE)</f>
        <v>Electronics</v>
      </c>
      <c r="T4588" t="str">
        <f>VLOOKUP(CleanedData[[#This Row],[Province]],'02_Lookup_Tables'!$D$2:$E$10,2, FALSE)</f>
        <v>Western Region</v>
      </c>
      <c r="U4588" t="str" cm="1">
        <f t="array" ref="U4588">_xlfn.IFS(CleanedData[[#This Row],[Purchase Amount]]&lt;500,"Low",
CleanedData[[#This Row],[Purchase Amount]]&lt;5000,"Medium",
TRUE,"High")</f>
        <v>High</v>
      </c>
      <c r="V4588" t="str">
        <f>TEXT(CleanedData[[#This Row],[Date]],"mmmm")</f>
        <v>November</v>
      </c>
      <c r="W4588" t="str">
        <f>"Q"&amp;ROUNDUP(MONTH(CleanedData[[#This Row],[Date]])/3,0)</f>
        <v>Q4</v>
      </c>
      <c r="X4588" t="str">
        <f>IF(CleanedData[[#This Row],[Purchase Amount]]&gt;=5000,"Yes","No")</f>
        <v>Yes</v>
      </c>
      <c r="Y4588">
        <f>IF(CleanedData[[#This Row],[Recommend]]="Yes",1,0)</f>
        <v>1</v>
      </c>
      <c r="Z4588" s="6">
        <f>CleanedData[[#This Row],[Purchase Amount]]*0.15</f>
        <v>2209.3560000000002</v>
      </c>
      <c r="AA4588" s="6">
        <f>CleanedData[[#This Row],[Purchase Amount]]*1.15</f>
        <v>16938.396000000001</v>
      </c>
    </row>
    <row r="4589" spans="1:27" x14ac:dyDescent="0.3">
      <c r="A4589">
        <v>5550</v>
      </c>
      <c r="B4589" t="s">
        <v>4814</v>
      </c>
      <c r="C4589" s="1">
        <v>45702</v>
      </c>
      <c r="D4589">
        <v>49</v>
      </c>
      <c r="E4589" t="s">
        <v>52</v>
      </c>
      <c r="F4589" t="s">
        <v>68</v>
      </c>
      <c r="G4589" t="s">
        <v>105</v>
      </c>
      <c r="H4589">
        <v>5</v>
      </c>
      <c r="I4589" t="s">
        <v>42</v>
      </c>
      <c r="J4589" t="s">
        <v>43</v>
      </c>
      <c r="K4589" t="s">
        <v>64</v>
      </c>
      <c r="L4589" t="s">
        <v>42</v>
      </c>
      <c r="M4589" t="s">
        <v>88</v>
      </c>
      <c r="N4589" t="s">
        <v>57</v>
      </c>
      <c r="O4589" t="s">
        <v>89</v>
      </c>
      <c r="P4589" t="s">
        <v>70</v>
      </c>
      <c r="Q4589" t="s">
        <v>93</v>
      </c>
      <c r="R4589" s="6">
        <f>_xlfn.XLOOKUP(CleanedData[[#This Row],[Product]],'02_Lookup_Tables'!$A$2:$A$126,'02_Lookup_Tables'!$B$2:$B$126)</f>
        <v>231.22</v>
      </c>
      <c r="S4589" t="str">
        <f>VLOOKUP(CleanedData[[#This Row],[Product]],'02_Lookup_Tables'!$H$2:$I$126,2,FALSE)</f>
        <v>Beauty &amp; Personal Care</v>
      </c>
      <c r="T4589" t="str">
        <f>VLOOKUP(CleanedData[[#This Row],[Province]],'02_Lookup_Tables'!$D$2:$E$10,2, FALSE)</f>
        <v>Northern Region</v>
      </c>
      <c r="U4589" t="str" cm="1">
        <f t="array" ref="U4589">_xlfn.IFS(CleanedData[[#This Row],[Purchase Amount]]&lt;500,"Low",
CleanedData[[#This Row],[Purchase Amount]]&lt;5000,"Medium",
TRUE,"High")</f>
        <v>Low</v>
      </c>
      <c r="V4589" t="str">
        <f>TEXT(CleanedData[[#This Row],[Date]],"mmmm")</f>
        <v>February</v>
      </c>
      <c r="W4589" t="str">
        <f>"Q"&amp;ROUNDUP(MONTH(CleanedData[[#This Row],[Date]])/3,0)</f>
        <v>Q1</v>
      </c>
      <c r="X4589" t="str">
        <f>IF(CleanedData[[#This Row],[Purchase Amount]]&gt;=5000,"Yes","No")</f>
        <v>No</v>
      </c>
      <c r="Y4589">
        <f>IF(CleanedData[[#This Row],[Recommend]]="Yes",1,0)</f>
        <v>0</v>
      </c>
      <c r="Z4589" s="6">
        <f>CleanedData[[#This Row],[Purchase Amount]]*0.15</f>
        <v>34.683</v>
      </c>
      <c r="AA4589" s="6">
        <f>CleanedData[[#This Row],[Purchase Amount]]*1.15</f>
        <v>265.90299999999996</v>
      </c>
    </row>
    <row r="4590" spans="1:27" x14ac:dyDescent="0.3">
      <c r="A4590">
        <v>5551</v>
      </c>
      <c r="B4590" t="s">
        <v>4815</v>
      </c>
      <c r="C4590" s="1">
        <v>45314</v>
      </c>
      <c r="D4590">
        <v>28</v>
      </c>
      <c r="E4590" t="s">
        <v>39</v>
      </c>
      <c r="F4590" t="s">
        <v>83</v>
      </c>
      <c r="G4590" t="s">
        <v>111</v>
      </c>
      <c r="H4590">
        <v>5</v>
      </c>
      <c r="I4590" t="s">
        <v>45</v>
      </c>
      <c r="J4590" t="s">
        <v>54</v>
      </c>
      <c r="K4590" t="s">
        <v>55</v>
      </c>
      <c r="L4590" t="s">
        <v>42</v>
      </c>
      <c r="M4590" t="s">
        <v>140</v>
      </c>
      <c r="N4590" t="s">
        <v>57</v>
      </c>
      <c r="O4590" t="s">
        <v>148</v>
      </c>
      <c r="P4590" t="s">
        <v>49</v>
      </c>
      <c r="Q4590" t="s">
        <v>58</v>
      </c>
      <c r="R4590" s="6">
        <f>_xlfn.XLOOKUP(CleanedData[[#This Row],[Product]],'02_Lookup_Tables'!$A$2:$A$126,'02_Lookup_Tables'!$B$2:$B$126)</f>
        <v>3576.97</v>
      </c>
      <c r="S4590" t="str">
        <f>VLOOKUP(CleanedData[[#This Row],[Product]],'02_Lookup_Tables'!$H$2:$I$126,2,FALSE)</f>
        <v>Home Devices</v>
      </c>
      <c r="T4590" t="str">
        <f>VLOOKUP(CleanedData[[#This Row],[Province]],'02_Lookup_Tables'!$D$2:$E$10,2, FALSE)</f>
        <v>Western Region</v>
      </c>
      <c r="U4590" t="str" cm="1">
        <f t="array" ref="U4590">_xlfn.IFS(CleanedData[[#This Row],[Purchase Amount]]&lt;500,"Low",
CleanedData[[#This Row],[Purchase Amount]]&lt;5000,"Medium",
TRUE,"High")</f>
        <v>Medium</v>
      </c>
      <c r="V4590" t="str">
        <f>TEXT(CleanedData[[#This Row],[Date]],"mmmm")</f>
        <v>January</v>
      </c>
      <c r="W4590" t="str">
        <f>"Q"&amp;ROUNDUP(MONTH(CleanedData[[#This Row],[Date]])/3,0)</f>
        <v>Q1</v>
      </c>
      <c r="X4590" t="str">
        <f>IF(CleanedData[[#This Row],[Purchase Amount]]&gt;=5000,"Yes","No")</f>
        <v>No</v>
      </c>
      <c r="Y4590">
        <f>IF(CleanedData[[#This Row],[Recommend]]="Yes",1,0)</f>
        <v>1</v>
      </c>
      <c r="Z4590" s="6">
        <f>CleanedData[[#This Row],[Purchase Amount]]*0.15</f>
        <v>536.54549999999995</v>
      </c>
      <c r="AA4590" s="6">
        <f>CleanedData[[#This Row],[Purchase Amount]]*1.15</f>
        <v>4113.5154999999995</v>
      </c>
    </row>
    <row r="4591" spans="1:27" x14ac:dyDescent="0.3">
      <c r="A4591">
        <v>5553</v>
      </c>
      <c r="B4591" t="s">
        <v>4816</v>
      </c>
      <c r="C4591" s="1">
        <v>45682</v>
      </c>
      <c r="D4591">
        <v>60</v>
      </c>
      <c r="E4591" t="s">
        <v>60</v>
      </c>
      <c r="F4591" t="s">
        <v>130</v>
      </c>
      <c r="G4591" t="s">
        <v>179</v>
      </c>
      <c r="H4591">
        <v>3</v>
      </c>
      <c r="I4591" t="s">
        <v>45</v>
      </c>
      <c r="J4591" t="s">
        <v>43</v>
      </c>
      <c r="K4591" t="s">
        <v>55</v>
      </c>
      <c r="L4591" t="s">
        <v>45</v>
      </c>
      <c r="M4591" t="s">
        <v>100</v>
      </c>
      <c r="N4591" t="s">
        <v>48</v>
      </c>
      <c r="O4591" t="s">
        <v>48</v>
      </c>
      <c r="P4591" t="s">
        <v>70</v>
      </c>
      <c r="Q4591" t="s">
        <v>50</v>
      </c>
      <c r="R4591" s="6">
        <f>_xlfn.XLOOKUP(CleanedData[[#This Row],[Product]],'02_Lookup_Tables'!$A$2:$A$126,'02_Lookup_Tables'!$B$2:$B$126)</f>
        <v>54.82</v>
      </c>
      <c r="S4591" t="str">
        <f>VLOOKUP(CleanedData[[#This Row],[Product]],'02_Lookup_Tables'!$H$2:$I$126,2,FALSE)</f>
        <v>Food</v>
      </c>
      <c r="T4591" t="str">
        <f>VLOOKUP(CleanedData[[#This Row],[Province]],'02_Lookup_Tables'!$D$2:$E$10,2, FALSE)</f>
        <v>Eastern Region</v>
      </c>
      <c r="U4591" t="str" cm="1">
        <f t="array" ref="U4591">_xlfn.IFS(CleanedData[[#This Row],[Purchase Amount]]&lt;500,"Low",
CleanedData[[#This Row],[Purchase Amount]]&lt;5000,"Medium",
TRUE,"High")</f>
        <v>Low</v>
      </c>
      <c r="V4591" t="str">
        <f>TEXT(CleanedData[[#This Row],[Date]],"mmmm")</f>
        <v>January</v>
      </c>
      <c r="W4591" t="str">
        <f>"Q"&amp;ROUNDUP(MONTH(CleanedData[[#This Row],[Date]])/3,0)</f>
        <v>Q1</v>
      </c>
      <c r="X4591" t="str">
        <f>IF(CleanedData[[#This Row],[Purchase Amount]]&gt;=5000,"Yes","No")</f>
        <v>No</v>
      </c>
      <c r="Y4591">
        <f>IF(CleanedData[[#This Row],[Recommend]]="Yes",1,0)</f>
        <v>1</v>
      </c>
      <c r="Z4591" s="6">
        <f>CleanedData[[#This Row],[Purchase Amount]]*0.15</f>
        <v>8.222999999999999</v>
      </c>
      <c r="AA4591" s="6">
        <f>CleanedData[[#This Row],[Purchase Amount]]*1.15</f>
        <v>63.042999999999992</v>
      </c>
    </row>
    <row r="4592" spans="1:27" x14ac:dyDescent="0.3">
      <c r="A4592">
        <v>5555</v>
      </c>
      <c r="B4592" t="s">
        <v>4817</v>
      </c>
      <c r="C4592" s="1">
        <v>45895</v>
      </c>
      <c r="D4592">
        <v>35</v>
      </c>
      <c r="E4592" t="s">
        <v>52</v>
      </c>
      <c r="F4592" t="s">
        <v>130</v>
      </c>
      <c r="G4592" t="s">
        <v>212</v>
      </c>
      <c r="H4592">
        <v>4</v>
      </c>
      <c r="I4592" t="s">
        <v>42</v>
      </c>
      <c r="J4592" t="s">
        <v>74</v>
      </c>
      <c r="K4592" t="s">
        <v>44</v>
      </c>
      <c r="L4592" t="s">
        <v>45</v>
      </c>
      <c r="M4592" t="s">
        <v>92</v>
      </c>
      <c r="N4592" t="s">
        <v>96</v>
      </c>
      <c r="O4592" t="s">
        <v>89</v>
      </c>
      <c r="P4592" t="s">
        <v>70</v>
      </c>
      <c r="Q4592" t="s">
        <v>81</v>
      </c>
      <c r="R4592" s="6">
        <f>_xlfn.XLOOKUP(CleanedData[[#This Row],[Product]],'02_Lookup_Tables'!$A$2:$A$126,'02_Lookup_Tables'!$B$2:$B$126)</f>
        <v>192.77</v>
      </c>
      <c r="S4592" t="str">
        <f>VLOOKUP(CleanedData[[#This Row],[Product]],'02_Lookup_Tables'!$H$2:$I$126,2,FALSE)</f>
        <v>Beauty &amp; Personal Care</v>
      </c>
      <c r="T4592" t="str">
        <f>VLOOKUP(CleanedData[[#This Row],[Province]],'02_Lookup_Tables'!$D$2:$E$10,2, FALSE)</f>
        <v>Eastern Region</v>
      </c>
      <c r="U4592" t="str" cm="1">
        <f t="array" ref="U4592">_xlfn.IFS(CleanedData[[#This Row],[Purchase Amount]]&lt;500,"Low",
CleanedData[[#This Row],[Purchase Amount]]&lt;5000,"Medium",
TRUE,"High")</f>
        <v>Low</v>
      </c>
      <c r="V4592" t="str">
        <f>TEXT(CleanedData[[#This Row],[Date]],"mmmm")</f>
        <v>August</v>
      </c>
      <c r="W4592" t="str">
        <f>"Q"&amp;ROUNDUP(MONTH(CleanedData[[#This Row],[Date]])/3,0)</f>
        <v>Q3</v>
      </c>
      <c r="X4592" t="str">
        <f>IF(CleanedData[[#This Row],[Purchase Amount]]&gt;=5000,"Yes","No")</f>
        <v>No</v>
      </c>
      <c r="Y4592">
        <f>IF(CleanedData[[#This Row],[Recommend]]="Yes",1,0)</f>
        <v>0</v>
      </c>
      <c r="Z4592" s="6">
        <f>CleanedData[[#This Row],[Purchase Amount]]*0.15</f>
        <v>28.915500000000002</v>
      </c>
      <c r="AA4592" s="6">
        <f>CleanedData[[#This Row],[Purchase Amount]]*1.15</f>
        <v>221.68549999999999</v>
      </c>
    </row>
    <row r="4593" spans="1:27" x14ac:dyDescent="0.3">
      <c r="A4593">
        <v>5556</v>
      </c>
      <c r="B4593" t="s">
        <v>4818</v>
      </c>
      <c r="C4593" s="1">
        <v>45752</v>
      </c>
      <c r="D4593">
        <v>61</v>
      </c>
      <c r="E4593" t="s">
        <v>39</v>
      </c>
      <c r="F4593" t="s">
        <v>72</v>
      </c>
      <c r="G4593" t="s">
        <v>345</v>
      </c>
      <c r="H4593">
        <v>3</v>
      </c>
      <c r="I4593" t="s">
        <v>42</v>
      </c>
      <c r="J4593" t="s">
        <v>54</v>
      </c>
      <c r="K4593" t="s">
        <v>44</v>
      </c>
      <c r="L4593" t="s">
        <v>42</v>
      </c>
      <c r="M4593" t="s">
        <v>151</v>
      </c>
      <c r="N4593" t="s">
        <v>48</v>
      </c>
      <c r="O4593" t="s">
        <v>89</v>
      </c>
      <c r="P4593" t="s">
        <v>49</v>
      </c>
      <c r="Q4593" t="s">
        <v>50</v>
      </c>
      <c r="R4593" s="6">
        <f>_xlfn.XLOOKUP(CleanedData[[#This Row],[Product]],'02_Lookup_Tables'!$A$2:$A$126,'02_Lookup_Tables'!$B$2:$B$126)</f>
        <v>574.49</v>
      </c>
      <c r="S4593" t="str">
        <f>VLOOKUP(CleanedData[[#This Row],[Product]],'02_Lookup_Tables'!$H$2:$I$126,2,FALSE)</f>
        <v>Toys &amp; Games</v>
      </c>
      <c r="T4593" t="str">
        <f>VLOOKUP(CleanedData[[#This Row],[Province]],'02_Lookup_Tables'!$D$2:$E$10,2, FALSE)</f>
        <v>Central Region</v>
      </c>
      <c r="U4593" t="str" cm="1">
        <f t="array" ref="U4593">_xlfn.IFS(CleanedData[[#This Row],[Purchase Amount]]&lt;500,"Low",
CleanedData[[#This Row],[Purchase Amount]]&lt;5000,"Medium",
TRUE,"High")</f>
        <v>Medium</v>
      </c>
      <c r="V4593" t="str">
        <f>TEXT(CleanedData[[#This Row],[Date]],"mmmm")</f>
        <v>April</v>
      </c>
      <c r="W4593" t="str">
        <f>"Q"&amp;ROUNDUP(MONTH(CleanedData[[#This Row],[Date]])/3,0)</f>
        <v>Q2</v>
      </c>
      <c r="X4593" t="str">
        <f>IF(CleanedData[[#This Row],[Purchase Amount]]&gt;=5000,"Yes","No")</f>
        <v>No</v>
      </c>
      <c r="Y4593">
        <f>IF(CleanedData[[#This Row],[Recommend]]="Yes",1,0)</f>
        <v>0</v>
      </c>
      <c r="Z4593" s="6">
        <f>CleanedData[[#This Row],[Purchase Amount]]*0.15</f>
        <v>86.173500000000004</v>
      </c>
      <c r="AA4593" s="6">
        <f>CleanedData[[#This Row],[Purchase Amount]]*1.15</f>
        <v>660.6635</v>
      </c>
    </row>
    <row r="4594" spans="1:27" x14ac:dyDescent="0.3">
      <c r="A4594">
        <v>5557</v>
      </c>
      <c r="B4594" t="s">
        <v>4819</v>
      </c>
      <c r="C4594" s="1">
        <v>46008</v>
      </c>
      <c r="D4594">
        <v>66</v>
      </c>
      <c r="E4594" t="s">
        <v>39</v>
      </c>
      <c r="F4594" t="s">
        <v>83</v>
      </c>
      <c r="G4594" t="s">
        <v>372</v>
      </c>
      <c r="H4594">
        <v>4</v>
      </c>
      <c r="I4594" t="s">
        <v>45</v>
      </c>
      <c r="J4594" t="s">
        <v>63</v>
      </c>
      <c r="K4594" t="s">
        <v>44</v>
      </c>
      <c r="L4594" t="s">
        <v>42</v>
      </c>
      <c r="M4594" t="s">
        <v>175</v>
      </c>
      <c r="N4594" t="s">
        <v>96</v>
      </c>
      <c r="O4594" t="s">
        <v>89</v>
      </c>
      <c r="P4594" t="s">
        <v>70</v>
      </c>
      <c r="Q4594" t="s">
        <v>97</v>
      </c>
      <c r="R4594" s="6">
        <f>_xlfn.XLOOKUP(CleanedData[[#This Row],[Product]],'02_Lookup_Tables'!$A$2:$A$126,'02_Lookup_Tables'!$B$2:$B$126)</f>
        <v>944.78</v>
      </c>
      <c r="S4594" t="str">
        <f>VLOOKUP(CleanedData[[#This Row],[Product]],'02_Lookup_Tables'!$H$2:$I$126,2,FALSE)</f>
        <v>Electronics</v>
      </c>
      <c r="T4594" t="str">
        <f>VLOOKUP(CleanedData[[#This Row],[Province]],'02_Lookup_Tables'!$D$2:$E$10,2, FALSE)</f>
        <v>Western Region</v>
      </c>
      <c r="U4594" t="str" cm="1">
        <f t="array" ref="U4594">_xlfn.IFS(CleanedData[[#This Row],[Purchase Amount]]&lt;500,"Low",
CleanedData[[#This Row],[Purchase Amount]]&lt;5000,"Medium",
TRUE,"High")</f>
        <v>Medium</v>
      </c>
      <c r="V4594" t="str">
        <f>TEXT(CleanedData[[#This Row],[Date]],"mmmm")</f>
        <v>December</v>
      </c>
      <c r="W4594" t="str">
        <f>"Q"&amp;ROUNDUP(MONTH(CleanedData[[#This Row],[Date]])/3,0)</f>
        <v>Q4</v>
      </c>
      <c r="X4594" t="str">
        <f>IF(CleanedData[[#This Row],[Purchase Amount]]&gt;=5000,"Yes","No")</f>
        <v>No</v>
      </c>
      <c r="Y4594">
        <f>IF(CleanedData[[#This Row],[Recommend]]="Yes",1,0)</f>
        <v>1</v>
      </c>
      <c r="Z4594" s="6">
        <f>CleanedData[[#This Row],[Purchase Amount]]*0.15</f>
        <v>141.71699999999998</v>
      </c>
      <c r="AA4594" s="6">
        <f>CleanedData[[#This Row],[Purchase Amount]]*1.15</f>
        <v>1086.4969999999998</v>
      </c>
    </row>
    <row r="4595" spans="1:27" x14ac:dyDescent="0.3">
      <c r="A4595">
        <v>5558</v>
      </c>
      <c r="B4595" t="s">
        <v>4820</v>
      </c>
      <c r="C4595" s="1">
        <v>45358</v>
      </c>
      <c r="D4595">
        <v>46</v>
      </c>
      <c r="E4595" t="s">
        <v>52</v>
      </c>
      <c r="F4595" t="s">
        <v>130</v>
      </c>
      <c r="G4595" t="s">
        <v>381</v>
      </c>
      <c r="H4595">
        <v>3</v>
      </c>
      <c r="I4595" t="s">
        <v>45</v>
      </c>
      <c r="J4595" t="s">
        <v>74</v>
      </c>
      <c r="K4595" t="s">
        <v>44</v>
      </c>
      <c r="L4595" t="s">
        <v>45</v>
      </c>
      <c r="N4595" t="s">
        <v>48</v>
      </c>
      <c r="O4595" t="s">
        <v>134</v>
      </c>
      <c r="P4595" t="s">
        <v>8646</v>
      </c>
      <c r="Q4595" t="s">
        <v>93</v>
      </c>
      <c r="R4595" s="6">
        <f>_xlfn.XLOOKUP(CleanedData[[#This Row],[Product]],'02_Lookup_Tables'!$A$2:$A$126,'02_Lookup_Tables'!$B$2:$B$126)</f>
        <v>786.78</v>
      </c>
      <c r="S4595" t="str">
        <f>VLOOKUP(CleanedData[[#This Row],[Product]],'02_Lookup_Tables'!$H$2:$I$126,2,FALSE)</f>
        <v>Apparel</v>
      </c>
      <c r="T4595" t="str">
        <f>VLOOKUP(CleanedData[[#This Row],[Province]],'02_Lookup_Tables'!$D$2:$E$10,2, FALSE)</f>
        <v>Eastern Region</v>
      </c>
      <c r="U4595" t="str" cm="1">
        <f t="array" ref="U4595">_xlfn.IFS(CleanedData[[#This Row],[Purchase Amount]]&lt;500,"Low",
CleanedData[[#This Row],[Purchase Amount]]&lt;5000,"Medium",
TRUE,"High")</f>
        <v>Medium</v>
      </c>
      <c r="V4595" t="str">
        <f>TEXT(CleanedData[[#This Row],[Date]],"mmmm")</f>
        <v>March</v>
      </c>
      <c r="W4595" t="str">
        <f>"Q"&amp;ROUNDUP(MONTH(CleanedData[[#This Row],[Date]])/3,0)</f>
        <v>Q1</v>
      </c>
      <c r="X4595" t="str">
        <f>IF(CleanedData[[#This Row],[Purchase Amount]]&gt;=5000,"Yes","No")</f>
        <v>No</v>
      </c>
      <c r="Y4595">
        <f>IF(CleanedData[[#This Row],[Recommend]]="Yes",1,0)</f>
        <v>1</v>
      </c>
      <c r="Z4595" s="6">
        <f>CleanedData[[#This Row],[Purchase Amount]]*0.15</f>
        <v>118.017</v>
      </c>
      <c r="AA4595" s="6">
        <f>CleanedData[[#This Row],[Purchase Amount]]*1.15</f>
        <v>904.79699999999991</v>
      </c>
    </row>
    <row r="4596" spans="1:27" x14ac:dyDescent="0.3">
      <c r="A4596">
        <v>5559</v>
      </c>
      <c r="B4596" t="s">
        <v>4821</v>
      </c>
      <c r="C4596" s="1">
        <v>45435</v>
      </c>
      <c r="D4596">
        <v>25</v>
      </c>
      <c r="E4596" t="s">
        <v>39</v>
      </c>
      <c r="F4596" t="s">
        <v>72</v>
      </c>
      <c r="G4596" t="s">
        <v>192</v>
      </c>
      <c r="H4596">
        <v>5</v>
      </c>
      <c r="I4596" t="s">
        <v>42</v>
      </c>
      <c r="J4596" t="s">
        <v>43</v>
      </c>
      <c r="K4596" t="s">
        <v>55</v>
      </c>
      <c r="L4596" t="s">
        <v>45</v>
      </c>
      <c r="M4596" t="s">
        <v>88</v>
      </c>
      <c r="N4596" t="s">
        <v>57</v>
      </c>
      <c r="O4596" t="s">
        <v>89</v>
      </c>
      <c r="P4596" t="s">
        <v>70</v>
      </c>
      <c r="Q4596" t="s">
        <v>58</v>
      </c>
      <c r="R4596" s="6">
        <f>_xlfn.XLOOKUP(CleanedData[[#This Row],[Product]],'02_Lookup_Tables'!$A$2:$A$126,'02_Lookup_Tables'!$B$2:$B$126)</f>
        <v>13261</v>
      </c>
      <c r="S4596" t="str">
        <f>VLOOKUP(CleanedData[[#This Row],[Product]],'02_Lookup_Tables'!$H$2:$I$126,2,FALSE)</f>
        <v>Electronics</v>
      </c>
      <c r="T4596" t="str">
        <f>VLOOKUP(CleanedData[[#This Row],[Province]],'02_Lookup_Tables'!$D$2:$E$10,2, FALSE)</f>
        <v>Central Region</v>
      </c>
      <c r="U4596" t="str" cm="1">
        <f t="array" ref="U4596">_xlfn.IFS(CleanedData[[#This Row],[Purchase Amount]]&lt;500,"Low",
CleanedData[[#This Row],[Purchase Amount]]&lt;5000,"Medium",
TRUE,"High")</f>
        <v>High</v>
      </c>
      <c r="V4596" t="str">
        <f>TEXT(CleanedData[[#This Row],[Date]],"mmmm")</f>
        <v>May</v>
      </c>
      <c r="W4596" t="str">
        <f>"Q"&amp;ROUNDUP(MONTH(CleanedData[[#This Row],[Date]])/3,0)</f>
        <v>Q2</v>
      </c>
      <c r="X4596" t="str">
        <f>IF(CleanedData[[#This Row],[Purchase Amount]]&gt;=5000,"Yes","No")</f>
        <v>Yes</v>
      </c>
      <c r="Y4596">
        <f>IF(CleanedData[[#This Row],[Recommend]]="Yes",1,0)</f>
        <v>0</v>
      </c>
      <c r="Z4596" s="6">
        <f>CleanedData[[#This Row],[Purchase Amount]]*0.15</f>
        <v>1989.1499999999999</v>
      </c>
      <c r="AA4596" s="6">
        <f>CleanedData[[#This Row],[Purchase Amount]]*1.15</f>
        <v>15250.15</v>
      </c>
    </row>
    <row r="4597" spans="1:27" x14ac:dyDescent="0.3">
      <c r="A4597">
        <v>5560</v>
      </c>
      <c r="B4597" t="s">
        <v>4822</v>
      </c>
      <c r="C4597" s="1">
        <v>45698</v>
      </c>
      <c r="D4597">
        <v>54</v>
      </c>
      <c r="E4597" t="s">
        <v>52</v>
      </c>
      <c r="F4597" t="s">
        <v>68</v>
      </c>
      <c r="G4597" t="s">
        <v>78</v>
      </c>
      <c r="H4597">
        <v>2</v>
      </c>
      <c r="I4597" t="s">
        <v>42</v>
      </c>
      <c r="J4597" t="s">
        <v>43</v>
      </c>
      <c r="K4597" t="s">
        <v>44</v>
      </c>
      <c r="L4597" t="s">
        <v>42</v>
      </c>
      <c r="M4597" t="s">
        <v>147</v>
      </c>
      <c r="N4597" t="s">
        <v>47</v>
      </c>
      <c r="O4597" t="s">
        <v>148</v>
      </c>
      <c r="P4597" t="s">
        <v>70</v>
      </c>
      <c r="Q4597" t="s">
        <v>93</v>
      </c>
      <c r="R4597" s="6">
        <f>_xlfn.XLOOKUP(CleanedData[[#This Row],[Product]],'02_Lookup_Tables'!$A$2:$A$126,'02_Lookup_Tables'!$B$2:$B$126)</f>
        <v>1951.09</v>
      </c>
      <c r="S4597" t="str">
        <f>VLOOKUP(CleanedData[[#This Row],[Product]],'02_Lookup_Tables'!$H$2:$I$126,2,FALSE)</f>
        <v>Accessories</v>
      </c>
      <c r="T4597" t="str">
        <f>VLOOKUP(CleanedData[[#This Row],[Province]],'02_Lookup_Tables'!$D$2:$E$10,2, FALSE)</f>
        <v>Northern Region</v>
      </c>
      <c r="U4597" t="str" cm="1">
        <f t="array" ref="U4597">_xlfn.IFS(CleanedData[[#This Row],[Purchase Amount]]&lt;500,"Low",
CleanedData[[#This Row],[Purchase Amount]]&lt;5000,"Medium",
TRUE,"High")</f>
        <v>Medium</v>
      </c>
      <c r="V4597" t="str">
        <f>TEXT(CleanedData[[#This Row],[Date]],"mmmm")</f>
        <v>February</v>
      </c>
      <c r="W4597" t="str">
        <f>"Q"&amp;ROUNDUP(MONTH(CleanedData[[#This Row],[Date]])/3,0)</f>
        <v>Q1</v>
      </c>
      <c r="X4597" t="str">
        <f>IF(CleanedData[[#This Row],[Purchase Amount]]&gt;=5000,"Yes","No")</f>
        <v>No</v>
      </c>
      <c r="Y4597">
        <f>IF(CleanedData[[#This Row],[Recommend]]="Yes",1,0)</f>
        <v>0</v>
      </c>
      <c r="Z4597" s="6">
        <f>CleanedData[[#This Row],[Purchase Amount]]*0.15</f>
        <v>292.6635</v>
      </c>
      <c r="AA4597" s="6">
        <f>CleanedData[[#This Row],[Purchase Amount]]*1.15</f>
        <v>2243.7534999999998</v>
      </c>
    </row>
    <row r="4598" spans="1:27" x14ac:dyDescent="0.3">
      <c r="A4598">
        <v>5561</v>
      </c>
      <c r="B4598" t="s">
        <v>4823</v>
      </c>
      <c r="C4598" s="1">
        <v>45979</v>
      </c>
      <c r="D4598">
        <v>30</v>
      </c>
      <c r="E4598" t="s">
        <v>52</v>
      </c>
      <c r="F4598" t="s">
        <v>83</v>
      </c>
      <c r="G4598" t="s">
        <v>309</v>
      </c>
      <c r="H4598">
        <v>4</v>
      </c>
      <c r="I4598" t="s">
        <v>42</v>
      </c>
      <c r="J4598" t="s">
        <v>69</v>
      </c>
      <c r="K4598" t="s">
        <v>55</v>
      </c>
      <c r="L4598" t="s">
        <v>42</v>
      </c>
      <c r="M4598" t="s">
        <v>175</v>
      </c>
      <c r="N4598" t="s">
        <v>96</v>
      </c>
      <c r="O4598" t="s">
        <v>89</v>
      </c>
      <c r="P4598" t="s">
        <v>70</v>
      </c>
      <c r="Q4598" t="s">
        <v>58</v>
      </c>
      <c r="R4598" s="6">
        <f>_xlfn.XLOOKUP(CleanedData[[#This Row],[Product]],'02_Lookup_Tables'!$A$2:$A$126,'02_Lookup_Tables'!$B$2:$B$126)</f>
        <v>353.21</v>
      </c>
      <c r="S4598" t="str">
        <f>VLOOKUP(CleanedData[[#This Row],[Product]],'02_Lookup_Tables'!$H$2:$I$126,2,FALSE)</f>
        <v>Food</v>
      </c>
      <c r="T4598" t="str">
        <f>VLOOKUP(CleanedData[[#This Row],[Province]],'02_Lookup_Tables'!$D$2:$E$10,2, FALSE)</f>
        <v>Western Region</v>
      </c>
      <c r="U4598" t="str" cm="1">
        <f t="array" ref="U4598">_xlfn.IFS(CleanedData[[#This Row],[Purchase Amount]]&lt;500,"Low",
CleanedData[[#This Row],[Purchase Amount]]&lt;5000,"Medium",
TRUE,"High")</f>
        <v>Low</v>
      </c>
      <c r="V4598" t="str">
        <f>TEXT(CleanedData[[#This Row],[Date]],"mmmm")</f>
        <v>November</v>
      </c>
      <c r="W4598" t="str">
        <f>"Q"&amp;ROUNDUP(MONTH(CleanedData[[#This Row],[Date]])/3,0)</f>
        <v>Q4</v>
      </c>
      <c r="X4598" t="str">
        <f>IF(CleanedData[[#This Row],[Purchase Amount]]&gt;=5000,"Yes","No")</f>
        <v>No</v>
      </c>
      <c r="Y4598">
        <f>IF(CleanedData[[#This Row],[Recommend]]="Yes",1,0)</f>
        <v>0</v>
      </c>
      <c r="Z4598" s="6">
        <f>CleanedData[[#This Row],[Purchase Amount]]*0.15</f>
        <v>52.981499999999997</v>
      </c>
      <c r="AA4598" s="6">
        <f>CleanedData[[#This Row],[Purchase Amount]]*1.15</f>
        <v>406.19149999999996</v>
      </c>
    </row>
    <row r="4599" spans="1:27" x14ac:dyDescent="0.3">
      <c r="A4599">
        <v>5562</v>
      </c>
      <c r="B4599" t="s">
        <v>4824</v>
      </c>
      <c r="C4599" s="1">
        <v>46011</v>
      </c>
      <c r="D4599">
        <v>76</v>
      </c>
      <c r="E4599" t="s">
        <v>39</v>
      </c>
      <c r="F4599" t="s">
        <v>61</v>
      </c>
      <c r="G4599" t="s">
        <v>296</v>
      </c>
      <c r="H4599">
        <v>5</v>
      </c>
      <c r="I4599" t="s">
        <v>45</v>
      </c>
      <c r="J4599" t="s">
        <v>74</v>
      </c>
      <c r="K4599" t="s">
        <v>44</v>
      </c>
      <c r="L4599" t="s">
        <v>45</v>
      </c>
      <c r="M4599" t="s">
        <v>123</v>
      </c>
      <c r="N4599" t="s">
        <v>57</v>
      </c>
      <c r="O4599" t="s">
        <v>89</v>
      </c>
      <c r="P4599" t="s">
        <v>70</v>
      </c>
      <c r="Q4599" t="s">
        <v>97</v>
      </c>
      <c r="R4599" s="6">
        <f>_xlfn.XLOOKUP(CleanedData[[#This Row],[Product]],'02_Lookup_Tables'!$A$2:$A$126,'02_Lookup_Tables'!$B$2:$B$126)</f>
        <v>657.5</v>
      </c>
      <c r="S4599" t="str">
        <f>VLOOKUP(CleanedData[[#This Row],[Product]],'02_Lookup_Tables'!$H$2:$I$126,2,FALSE)</f>
        <v>Home Devices</v>
      </c>
      <c r="T4599" t="str">
        <f>VLOOKUP(CleanedData[[#This Row],[Province]],'02_Lookup_Tables'!$D$2:$E$10,2, FALSE)</f>
        <v>Southern Region</v>
      </c>
      <c r="U4599" t="str" cm="1">
        <f t="array" ref="U4599">_xlfn.IFS(CleanedData[[#This Row],[Purchase Amount]]&lt;500,"Low",
CleanedData[[#This Row],[Purchase Amount]]&lt;5000,"Medium",
TRUE,"High")</f>
        <v>Medium</v>
      </c>
      <c r="V4599" t="str">
        <f>TEXT(CleanedData[[#This Row],[Date]],"mmmm")</f>
        <v>December</v>
      </c>
      <c r="W4599" t="str">
        <f>"Q"&amp;ROUNDUP(MONTH(CleanedData[[#This Row],[Date]])/3,0)</f>
        <v>Q4</v>
      </c>
      <c r="X4599" t="str">
        <f>IF(CleanedData[[#This Row],[Purchase Amount]]&gt;=5000,"Yes","No")</f>
        <v>No</v>
      </c>
      <c r="Y4599">
        <f>IF(CleanedData[[#This Row],[Recommend]]="Yes",1,0)</f>
        <v>1</v>
      </c>
      <c r="Z4599" s="6">
        <f>CleanedData[[#This Row],[Purchase Amount]]*0.15</f>
        <v>98.625</v>
      </c>
      <c r="AA4599" s="6">
        <f>CleanedData[[#This Row],[Purchase Amount]]*1.15</f>
        <v>756.12499999999989</v>
      </c>
    </row>
    <row r="4600" spans="1:27" x14ac:dyDescent="0.3">
      <c r="A4600">
        <v>5563</v>
      </c>
      <c r="B4600" t="s">
        <v>4825</v>
      </c>
      <c r="C4600" s="1">
        <v>45742</v>
      </c>
      <c r="D4600">
        <v>49</v>
      </c>
      <c r="E4600" t="s">
        <v>52</v>
      </c>
      <c r="F4600" t="s">
        <v>83</v>
      </c>
      <c r="G4600" t="s">
        <v>207</v>
      </c>
      <c r="H4600">
        <v>5</v>
      </c>
      <c r="I4600" t="s">
        <v>42</v>
      </c>
      <c r="J4600" t="s">
        <v>74</v>
      </c>
      <c r="K4600" t="s">
        <v>44</v>
      </c>
      <c r="L4600" t="s">
        <v>42</v>
      </c>
      <c r="M4600" t="s">
        <v>190</v>
      </c>
      <c r="N4600" t="s">
        <v>57</v>
      </c>
      <c r="O4600" t="s">
        <v>89</v>
      </c>
      <c r="P4600" t="s">
        <v>70</v>
      </c>
      <c r="Q4600" t="s">
        <v>93</v>
      </c>
      <c r="R4600" s="6">
        <f>_xlfn.XLOOKUP(CleanedData[[#This Row],[Product]],'02_Lookup_Tables'!$A$2:$A$126,'02_Lookup_Tables'!$B$2:$B$126)</f>
        <v>3755.73</v>
      </c>
      <c r="S4600" t="str">
        <f>VLOOKUP(CleanedData[[#This Row],[Product]],'02_Lookup_Tables'!$H$2:$I$126,2,FALSE)</f>
        <v>Sports &amp; Outdoors</v>
      </c>
      <c r="T4600" t="str">
        <f>VLOOKUP(CleanedData[[#This Row],[Province]],'02_Lookup_Tables'!$D$2:$E$10,2, FALSE)</f>
        <v>Western Region</v>
      </c>
      <c r="U4600" t="str" cm="1">
        <f t="array" ref="U4600">_xlfn.IFS(CleanedData[[#This Row],[Purchase Amount]]&lt;500,"Low",
CleanedData[[#This Row],[Purchase Amount]]&lt;5000,"Medium",
TRUE,"High")</f>
        <v>Medium</v>
      </c>
      <c r="V4600" t="str">
        <f>TEXT(CleanedData[[#This Row],[Date]],"mmmm")</f>
        <v>March</v>
      </c>
      <c r="W4600" t="str">
        <f>"Q"&amp;ROUNDUP(MONTH(CleanedData[[#This Row],[Date]])/3,0)</f>
        <v>Q1</v>
      </c>
      <c r="X4600" t="str">
        <f>IF(CleanedData[[#This Row],[Purchase Amount]]&gt;=5000,"Yes","No")</f>
        <v>No</v>
      </c>
      <c r="Y4600">
        <f>IF(CleanedData[[#This Row],[Recommend]]="Yes",1,0)</f>
        <v>0</v>
      </c>
      <c r="Z4600" s="6">
        <f>CleanedData[[#This Row],[Purchase Amount]]*0.15</f>
        <v>563.35950000000003</v>
      </c>
      <c r="AA4600" s="6">
        <f>CleanedData[[#This Row],[Purchase Amount]]*1.15</f>
        <v>4319.0895</v>
      </c>
    </row>
    <row r="4601" spans="1:27" x14ac:dyDescent="0.3">
      <c r="A4601">
        <v>5565</v>
      </c>
      <c r="B4601" t="s">
        <v>4826</v>
      </c>
      <c r="C4601" s="1">
        <v>45421</v>
      </c>
      <c r="D4601">
        <v>68</v>
      </c>
      <c r="E4601" t="s">
        <v>60</v>
      </c>
      <c r="F4601" t="s">
        <v>77</v>
      </c>
      <c r="G4601" t="s">
        <v>419</v>
      </c>
      <c r="H4601">
        <v>4</v>
      </c>
      <c r="I4601" t="s">
        <v>45</v>
      </c>
      <c r="J4601" t="s">
        <v>54</v>
      </c>
      <c r="K4601" t="s">
        <v>64</v>
      </c>
      <c r="L4601" t="s">
        <v>42</v>
      </c>
      <c r="M4601" t="s">
        <v>85</v>
      </c>
      <c r="N4601" t="s">
        <v>96</v>
      </c>
      <c r="O4601" t="s">
        <v>48</v>
      </c>
      <c r="P4601" t="s">
        <v>49</v>
      </c>
      <c r="Q4601" t="s">
        <v>97</v>
      </c>
      <c r="R4601" s="6">
        <f>_xlfn.XLOOKUP(CleanedData[[#This Row],[Product]],'02_Lookup_Tables'!$A$2:$A$126,'02_Lookup_Tables'!$B$2:$B$126)</f>
        <v>96.11</v>
      </c>
      <c r="S4601" t="str">
        <f>VLOOKUP(CleanedData[[#This Row],[Product]],'02_Lookup_Tables'!$H$2:$I$126,2,FALSE)</f>
        <v>Apparel</v>
      </c>
      <c r="T4601" t="str">
        <f>VLOOKUP(CleanedData[[#This Row],[Province]],'02_Lookup_Tables'!$D$2:$E$10,2, FALSE)</f>
        <v>Central Region</v>
      </c>
      <c r="U4601" t="str" cm="1">
        <f t="array" ref="U4601">_xlfn.IFS(CleanedData[[#This Row],[Purchase Amount]]&lt;500,"Low",
CleanedData[[#This Row],[Purchase Amount]]&lt;5000,"Medium",
TRUE,"High")</f>
        <v>Low</v>
      </c>
      <c r="V4601" t="str">
        <f>TEXT(CleanedData[[#This Row],[Date]],"mmmm")</f>
        <v>May</v>
      </c>
      <c r="W4601" t="str">
        <f>"Q"&amp;ROUNDUP(MONTH(CleanedData[[#This Row],[Date]])/3,0)</f>
        <v>Q2</v>
      </c>
      <c r="X4601" t="str">
        <f>IF(CleanedData[[#This Row],[Purchase Amount]]&gt;=5000,"Yes","No")</f>
        <v>No</v>
      </c>
      <c r="Y4601">
        <f>IF(CleanedData[[#This Row],[Recommend]]="Yes",1,0)</f>
        <v>1</v>
      </c>
      <c r="Z4601" s="6">
        <f>CleanedData[[#This Row],[Purchase Amount]]*0.15</f>
        <v>14.416499999999999</v>
      </c>
      <c r="AA4601" s="6">
        <f>CleanedData[[#This Row],[Purchase Amount]]*1.15</f>
        <v>110.52649999999998</v>
      </c>
    </row>
    <row r="4602" spans="1:27" x14ac:dyDescent="0.3">
      <c r="A4602">
        <v>5566</v>
      </c>
      <c r="B4602" t="s">
        <v>4827</v>
      </c>
      <c r="C4602" s="1">
        <v>45540</v>
      </c>
      <c r="D4602">
        <v>78</v>
      </c>
      <c r="E4602" t="s">
        <v>39</v>
      </c>
      <c r="F4602" t="s">
        <v>77</v>
      </c>
      <c r="G4602" t="s">
        <v>472</v>
      </c>
      <c r="H4602">
        <v>2</v>
      </c>
      <c r="I4602" t="s">
        <v>45</v>
      </c>
      <c r="J4602" t="s">
        <v>74</v>
      </c>
      <c r="K4602" t="s">
        <v>55</v>
      </c>
      <c r="L4602" t="s">
        <v>45</v>
      </c>
      <c r="M4602" t="s">
        <v>184</v>
      </c>
      <c r="N4602" t="s">
        <v>47</v>
      </c>
      <c r="O4602" t="s">
        <v>148</v>
      </c>
      <c r="P4602" t="s">
        <v>70</v>
      </c>
      <c r="Q4602" t="s">
        <v>97</v>
      </c>
      <c r="R4602" s="6">
        <f>_xlfn.XLOOKUP(CleanedData[[#This Row],[Product]],'02_Lookup_Tables'!$A$2:$A$126,'02_Lookup_Tables'!$B$2:$B$126)</f>
        <v>2216.12</v>
      </c>
      <c r="S4602" t="str">
        <f>VLOOKUP(CleanedData[[#This Row],[Product]],'02_Lookup_Tables'!$H$2:$I$126,2,FALSE)</f>
        <v>Beauty &amp; Personal Care</v>
      </c>
      <c r="T4602" t="str">
        <f>VLOOKUP(CleanedData[[#This Row],[Province]],'02_Lookup_Tables'!$D$2:$E$10,2, FALSE)</f>
        <v>Central Region</v>
      </c>
      <c r="U4602" t="str" cm="1">
        <f t="array" ref="U4602">_xlfn.IFS(CleanedData[[#This Row],[Purchase Amount]]&lt;500,"Low",
CleanedData[[#This Row],[Purchase Amount]]&lt;5000,"Medium",
TRUE,"High")</f>
        <v>Medium</v>
      </c>
      <c r="V4602" t="str">
        <f>TEXT(CleanedData[[#This Row],[Date]],"mmmm")</f>
        <v>September</v>
      </c>
      <c r="W4602" t="str">
        <f>"Q"&amp;ROUNDUP(MONTH(CleanedData[[#This Row],[Date]])/3,0)</f>
        <v>Q3</v>
      </c>
      <c r="X4602" t="str">
        <f>IF(CleanedData[[#This Row],[Purchase Amount]]&gt;=5000,"Yes","No")</f>
        <v>No</v>
      </c>
      <c r="Y4602">
        <f>IF(CleanedData[[#This Row],[Recommend]]="Yes",1,0)</f>
        <v>1</v>
      </c>
      <c r="Z4602" s="6">
        <f>CleanedData[[#This Row],[Purchase Amount]]*0.15</f>
        <v>332.41799999999995</v>
      </c>
      <c r="AA4602" s="6">
        <f>CleanedData[[#This Row],[Purchase Amount]]*1.15</f>
        <v>2548.5379999999996</v>
      </c>
    </row>
    <row r="4603" spans="1:27" x14ac:dyDescent="0.3">
      <c r="A4603">
        <v>5567</v>
      </c>
      <c r="B4603" t="s">
        <v>4828</v>
      </c>
      <c r="C4603" s="1">
        <v>45333</v>
      </c>
      <c r="D4603">
        <v>50</v>
      </c>
      <c r="E4603" t="s">
        <v>60</v>
      </c>
      <c r="F4603" t="s">
        <v>77</v>
      </c>
      <c r="G4603" t="s">
        <v>505</v>
      </c>
      <c r="H4603">
        <v>2</v>
      </c>
      <c r="I4603" t="s">
        <v>45</v>
      </c>
      <c r="J4603" t="s">
        <v>54</v>
      </c>
      <c r="K4603" t="s">
        <v>64</v>
      </c>
      <c r="L4603" t="s">
        <v>45</v>
      </c>
      <c r="M4603" t="s">
        <v>165</v>
      </c>
      <c r="N4603" t="s">
        <v>47</v>
      </c>
      <c r="O4603" t="s">
        <v>89</v>
      </c>
      <c r="P4603" t="s">
        <v>49</v>
      </c>
      <c r="Q4603" t="s">
        <v>93</v>
      </c>
      <c r="R4603" s="6">
        <f>_xlfn.XLOOKUP(CleanedData[[#This Row],[Product]],'02_Lookup_Tables'!$A$2:$A$126,'02_Lookup_Tables'!$B$2:$B$126)</f>
        <v>2572.02</v>
      </c>
      <c r="S4603" t="str">
        <f>VLOOKUP(CleanedData[[#This Row],[Product]],'02_Lookup_Tables'!$H$2:$I$126,2,FALSE)</f>
        <v>Home &amp; Living</v>
      </c>
      <c r="T4603" t="str">
        <f>VLOOKUP(CleanedData[[#This Row],[Province]],'02_Lookup_Tables'!$D$2:$E$10,2, FALSE)</f>
        <v>Central Region</v>
      </c>
      <c r="U4603" t="str" cm="1">
        <f t="array" ref="U4603">_xlfn.IFS(CleanedData[[#This Row],[Purchase Amount]]&lt;500,"Low",
CleanedData[[#This Row],[Purchase Amount]]&lt;5000,"Medium",
TRUE,"High")</f>
        <v>Medium</v>
      </c>
      <c r="V4603" t="str">
        <f>TEXT(CleanedData[[#This Row],[Date]],"mmmm")</f>
        <v>February</v>
      </c>
      <c r="W4603" t="str">
        <f>"Q"&amp;ROUNDUP(MONTH(CleanedData[[#This Row],[Date]])/3,0)</f>
        <v>Q1</v>
      </c>
      <c r="X4603" t="str">
        <f>IF(CleanedData[[#This Row],[Purchase Amount]]&gt;=5000,"Yes","No")</f>
        <v>No</v>
      </c>
      <c r="Y4603">
        <f>IF(CleanedData[[#This Row],[Recommend]]="Yes",1,0)</f>
        <v>1</v>
      </c>
      <c r="Z4603" s="6">
        <f>CleanedData[[#This Row],[Purchase Amount]]*0.15</f>
        <v>385.803</v>
      </c>
      <c r="AA4603" s="6">
        <f>CleanedData[[#This Row],[Purchase Amount]]*1.15</f>
        <v>2957.8229999999999</v>
      </c>
    </row>
    <row r="4604" spans="1:27" x14ac:dyDescent="0.3">
      <c r="A4604">
        <v>5568</v>
      </c>
      <c r="B4604" t="s">
        <v>4829</v>
      </c>
      <c r="C4604" s="1">
        <v>45376</v>
      </c>
      <c r="D4604">
        <v>58</v>
      </c>
      <c r="E4604" t="s">
        <v>39</v>
      </c>
      <c r="F4604" t="s">
        <v>83</v>
      </c>
      <c r="G4604" t="s">
        <v>233</v>
      </c>
      <c r="H4604">
        <v>5</v>
      </c>
      <c r="I4604" t="s">
        <v>42</v>
      </c>
      <c r="J4604" t="s">
        <v>43</v>
      </c>
      <c r="K4604" t="s">
        <v>44</v>
      </c>
      <c r="L4604" t="s">
        <v>42</v>
      </c>
      <c r="M4604" t="s">
        <v>184</v>
      </c>
      <c r="N4604" t="s">
        <v>57</v>
      </c>
      <c r="O4604" t="s">
        <v>148</v>
      </c>
      <c r="P4604" t="s">
        <v>49</v>
      </c>
      <c r="Q4604" t="s">
        <v>50</v>
      </c>
      <c r="R4604" s="6">
        <f>_xlfn.XLOOKUP(CleanedData[[#This Row],[Product]],'02_Lookup_Tables'!$A$2:$A$126,'02_Lookup_Tables'!$B$2:$B$126)</f>
        <v>324.35000000000002</v>
      </c>
      <c r="S4604" t="str">
        <f>VLOOKUP(CleanedData[[#This Row],[Product]],'02_Lookup_Tables'!$H$2:$I$126,2,FALSE)</f>
        <v>Apparel</v>
      </c>
      <c r="T4604" t="str">
        <f>VLOOKUP(CleanedData[[#This Row],[Province]],'02_Lookup_Tables'!$D$2:$E$10,2, FALSE)</f>
        <v>Western Region</v>
      </c>
      <c r="U4604" t="str" cm="1">
        <f t="array" ref="U4604">_xlfn.IFS(CleanedData[[#This Row],[Purchase Amount]]&lt;500,"Low",
CleanedData[[#This Row],[Purchase Amount]]&lt;5000,"Medium",
TRUE,"High")</f>
        <v>Low</v>
      </c>
      <c r="V4604" t="str">
        <f>TEXT(CleanedData[[#This Row],[Date]],"mmmm")</f>
        <v>March</v>
      </c>
      <c r="W4604" t="str">
        <f>"Q"&amp;ROUNDUP(MONTH(CleanedData[[#This Row],[Date]])/3,0)</f>
        <v>Q1</v>
      </c>
      <c r="X4604" t="str">
        <f>IF(CleanedData[[#This Row],[Purchase Amount]]&gt;=5000,"Yes","No")</f>
        <v>No</v>
      </c>
      <c r="Y4604">
        <f>IF(CleanedData[[#This Row],[Recommend]]="Yes",1,0)</f>
        <v>0</v>
      </c>
      <c r="Z4604" s="6">
        <f>CleanedData[[#This Row],[Purchase Amount]]*0.15</f>
        <v>48.652500000000003</v>
      </c>
      <c r="AA4604" s="6">
        <f>CleanedData[[#This Row],[Purchase Amount]]*1.15</f>
        <v>373.0025</v>
      </c>
    </row>
    <row r="4605" spans="1:27" x14ac:dyDescent="0.3">
      <c r="A4605">
        <v>5569</v>
      </c>
      <c r="B4605" t="s">
        <v>4830</v>
      </c>
      <c r="C4605" s="1">
        <v>45599</v>
      </c>
      <c r="D4605">
        <v>72</v>
      </c>
      <c r="E4605" t="s">
        <v>39</v>
      </c>
      <c r="F4605" t="s">
        <v>72</v>
      </c>
      <c r="G4605" t="s">
        <v>1139</v>
      </c>
      <c r="H4605">
        <v>2</v>
      </c>
      <c r="I4605" t="s">
        <v>42</v>
      </c>
      <c r="J4605" t="s">
        <v>43</v>
      </c>
      <c r="K4605" t="s">
        <v>64</v>
      </c>
      <c r="L4605" t="s">
        <v>45</v>
      </c>
      <c r="M4605" t="s">
        <v>123</v>
      </c>
      <c r="N4605" t="s">
        <v>47</v>
      </c>
      <c r="O4605" t="s">
        <v>89</v>
      </c>
      <c r="P4605" t="s">
        <v>49</v>
      </c>
      <c r="Q4605" t="s">
        <v>97</v>
      </c>
      <c r="R4605" s="6">
        <f>_xlfn.XLOOKUP(CleanedData[[#This Row],[Product]],'02_Lookup_Tables'!$A$2:$A$126,'02_Lookup_Tables'!$B$2:$B$126)</f>
        <v>2977.47</v>
      </c>
      <c r="S4605" t="str">
        <f>VLOOKUP(CleanedData[[#This Row],[Product]],'02_Lookup_Tables'!$H$2:$I$126,2,FALSE)</f>
        <v>Home &amp; Living</v>
      </c>
      <c r="T4605" t="str">
        <f>VLOOKUP(CleanedData[[#This Row],[Province]],'02_Lookup_Tables'!$D$2:$E$10,2, FALSE)</f>
        <v>Central Region</v>
      </c>
      <c r="U4605" t="str" cm="1">
        <f t="array" ref="U4605">_xlfn.IFS(CleanedData[[#This Row],[Purchase Amount]]&lt;500,"Low",
CleanedData[[#This Row],[Purchase Amount]]&lt;5000,"Medium",
TRUE,"High")</f>
        <v>Medium</v>
      </c>
      <c r="V4605" t="str">
        <f>TEXT(CleanedData[[#This Row],[Date]],"mmmm")</f>
        <v>November</v>
      </c>
      <c r="W4605" t="str">
        <f>"Q"&amp;ROUNDUP(MONTH(CleanedData[[#This Row],[Date]])/3,0)</f>
        <v>Q4</v>
      </c>
      <c r="X4605" t="str">
        <f>IF(CleanedData[[#This Row],[Purchase Amount]]&gt;=5000,"Yes","No")</f>
        <v>No</v>
      </c>
      <c r="Y4605">
        <f>IF(CleanedData[[#This Row],[Recommend]]="Yes",1,0)</f>
        <v>0</v>
      </c>
      <c r="Z4605" s="6">
        <f>CleanedData[[#This Row],[Purchase Amount]]*0.15</f>
        <v>446.62049999999994</v>
      </c>
      <c r="AA4605" s="6">
        <f>CleanedData[[#This Row],[Purchase Amount]]*1.15</f>
        <v>3424.0904999999993</v>
      </c>
    </row>
    <row r="4606" spans="1:27" x14ac:dyDescent="0.3">
      <c r="A4606">
        <v>5570</v>
      </c>
      <c r="B4606" t="s">
        <v>4831</v>
      </c>
      <c r="C4606" s="1">
        <v>45843</v>
      </c>
      <c r="D4606">
        <v>44</v>
      </c>
      <c r="E4606" t="s">
        <v>52</v>
      </c>
      <c r="F4606" t="s">
        <v>68</v>
      </c>
      <c r="G4606" t="s">
        <v>362</v>
      </c>
      <c r="H4606">
        <v>1</v>
      </c>
      <c r="I4606" t="s">
        <v>42</v>
      </c>
      <c r="J4606" t="s">
        <v>54</v>
      </c>
      <c r="K4606" t="s">
        <v>55</v>
      </c>
      <c r="L4606" t="s">
        <v>45</v>
      </c>
      <c r="M4606" t="s">
        <v>231</v>
      </c>
      <c r="N4606" t="s">
        <v>80</v>
      </c>
      <c r="O4606" t="s">
        <v>89</v>
      </c>
      <c r="P4606" t="s">
        <v>49</v>
      </c>
      <c r="Q4606" t="s">
        <v>81</v>
      </c>
      <c r="R4606" s="6">
        <f>_xlfn.XLOOKUP(CleanedData[[#This Row],[Product]],'02_Lookup_Tables'!$A$2:$A$126,'02_Lookup_Tables'!$B$2:$B$126)</f>
        <v>1746.77</v>
      </c>
      <c r="S4606" t="str">
        <f>VLOOKUP(CleanedData[[#This Row],[Product]],'02_Lookup_Tables'!$H$2:$I$126,2,FALSE)</f>
        <v>Home Devices</v>
      </c>
      <c r="T4606" t="str">
        <f>VLOOKUP(CleanedData[[#This Row],[Province]],'02_Lookup_Tables'!$D$2:$E$10,2, FALSE)</f>
        <v>Northern Region</v>
      </c>
      <c r="U4606" t="str" cm="1">
        <f t="array" ref="U4606">_xlfn.IFS(CleanedData[[#This Row],[Purchase Amount]]&lt;500,"Low",
CleanedData[[#This Row],[Purchase Amount]]&lt;5000,"Medium",
TRUE,"High")</f>
        <v>Medium</v>
      </c>
      <c r="V4606" t="str">
        <f>TEXT(CleanedData[[#This Row],[Date]],"mmmm")</f>
        <v>July</v>
      </c>
      <c r="W4606" t="str">
        <f>"Q"&amp;ROUNDUP(MONTH(CleanedData[[#This Row],[Date]])/3,0)</f>
        <v>Q3</v>
      </c>
      <c r="X4606" t="str">
        <f>IF(CleanedData[[#This Row],[Purchase Amount]]&gt;=5000,"Yes","No")</f>
        <v>No</v>
      </c>
      <c r="Y4606">
        <f>IF(CleanedData[[#This Row],[Recommend]]="Yes",1,0)</f>
        <v>0</v>
      </c>
      <c r="Z4606" s="6">
        <f>CleanedData[[#This Row],[Purchase Amount]]*0.15</f>
        <v>262.01549999999997</v>
      </c>
      <c r="AA4606" s="6">
        <f>CleanedData[[#This Row],[Purchase Amount]]*1.15</f>
        <v>2008.7854999999997</v>
      </c>
    </row>
    <row r="4607" spans="1:27" x14ac:dyDescent="0.3">
      <c r="A4607">
        <v>5571</v>
      </c>
      <c r="B4607" t="s">
        <v>4832</v>
      </c>
      <c r="C4607" s="1">
        <v>45650</v>
      </c>
      <c r="D4607">
        <v>27</v>
      </c>
      <c r="E4607" t="s">
        <v>60</v>
      </c>
      <c r="F4607" t="s">
        <v>68</v>
      </c>
      <c r="G4607" t="s">
        <v>187</v>
      </c>
      <c r="H4607">
        <v>1</v>
      </c>
      <c r="I4607" t="s">
        <v>45</v>
      </c>
      <c r="J4607" t="s">
        <v>43</v>
      </c>
      <c r="K4607" t="s">
        <v>64</v>
      </c>
      <c r="L4607" t="s">
        <v>45</v>
      </c>
      <c r="M4607" t="s">
        <v>112</v>
      </c>
      <c r="N4607" t="s">
        <v>80</v>
      </c>
      <c r="O4607" t="s">
        <v>48</v>
      </c>
      <c r="P4607" t="s">
        <v>49</v>
      </c>
      <c r="Q4607" t="s">
        <v>58</v>
      </c>
      <c r="R4607" s="6">
        <f>_xlfn.XLOOKUP(CleanedData[[#This Row],[Product]],'02_Lookup_Tables'!$A$2:$A$126,'02_Lookup_Tables'!$B$2:$B$126)</f>
        <v>24904.86</v>
      </c>
      <c r="S4607" t="str">
        <f>VLOOKUP(CleanedData[[#This Row],[Product]],'02_Lookup_Tables'!$H$2:$I$126,2,FALSE)</f>
        <v>Electronics</v>
      </c>
      <c r="T4607" t="str">
        <f>VLOOKUP(CleanedData[[#This Row],[Province]],'02_Lookup_Tables'!$D$2:$E$10,2, FALSE)</f>
        <v>Northern Region</v>
      </c>
      <c r="U4607" t="str" cm="1">
        <f t="array" ref="U4607">_xlfn.IFS(CleanedData[[#This Row],[Purchase Amount]]&lt;500,"Low",
CleanedData[[#This Row],[Purchase Amount]]&lt;5000,"Medium",
TRUE,"High")</f>
        <v>High</v>
      </c>
      <c r="V4607" t="str">
        <f>TEXT(CleanedData[[#This Row],[Date]],"mmmm")</f>
        <v>December</v>
      </c>
      <c r="W4607" t="str">
        <f>"Q"&amp;ROUNDUP(MONTH(CleanedData[[#This Row],[Date]])/3,0)</f>
        <v>Q4</v>
      </c>
      <c r="X4607" t="str">
        <f>IF(CleanedData[[#This Row],[Purchase Amount]]&gt;=5000,"Yes","No")</f>
        <v>Yes</v>
      </c>
      <c r="Y4607">
        <f>IF(CleanedData[[#This Row],[Recommend]]="Yes",1,0)</f>
        <v>1</v>
      </c>
      <c r="Z4607" s="6">
        <f>CleanedData[[#This Row],[Purchase Amount]]*0.15</f>
        <v>3735.7289999999998</v>
      </c>
      <c r="AA4607" s="6">
        <f>CleanedData[[#This Row],[Purchase Amount]]*1.15</f>
        <v>28640.589</v>
      </c>
    </row>
    <row r="4608" spans="1:27" x14ac:dyDescent="0.3">
      <c r="A4608">
        <v>5573</v>
      </c>
      <c r="B4608" t="s">
        <v>4833</v>
      </c>
      <c r="C4608" s="1">
        <v>45380</v>
      </c>
      <c r="D4608">
        <v>59</v>
      </c>
      <c r="E4608" t="s">
        <v>39</v>
      </c>
      <c r="F4608" t="s">
        <v>77</v>
      </c>
      <c r="G4608" t="s">
        <v>111</v>
      </c>
      <c r="H4608">
        <v>1</v>
      </c>
      <c r="I4608" t="s">
        <v>42</v>
      </c>
      <c r="J4608" t="s">
        <v>54</v>
      </c>
      <c r="K4608" t="s">
        <v>44</v>
      </c>
      <c r="L4608" t="s">
        <v>45</v>
      </c>
      <c r="M4608" t="s">
        <v>208</v>
      </c>
      <c r="N4608" t="s">
        <v>80</v>
      </c>
      <c r="O4608" t="s">
        <v>89</v>
      </c>
      <c r="P4608" t="s">
        <v>49</v>
      </c>
      <c r="Q4608" t="s">
        <v>50</v>
      </c>
      <c r="R4608" s="6">
        <f>_xlfn.XLOOKUP(CleanedData[[#This Row],[Product]],'02_Lookup_Tables'!$A$2:$A$126,'02_Lookup_Tables'!$B$2:$B$126)</f>
        <v>3576.97</v>
      </c>
      <c r="S4608" t="str">
        <f>VLOOKUP(CleanedData[[#This Row],[Product]],'02_Lookup_Tables'!$H$2:$I$126,2,FALSE)</f>
        <v>Home Devices</v>
      </c>
      <c r="T4608" t="str">
        <f>VLOOKUP(CleanedData[[#This Row],[Province]],'02_Lookup_Tables'!$D$2:$E$10,2, FALSE)</f>
        <v>Central Region</v>
      </c>
      <c r="U4608" t="str" cm="1">
        <f t="array" ref="U4608">_xlfn.IFS(CleanedData[[#This Row],[Purchase Amount]]&lt;500,"Low",
CleanedData[[#This Row],[Purchase Amount]]&lt;5000,"Medium",
TRUE,"High")</f>
        <v>Medium</v>
      </c>
      <c r="V4608" t="str">
        <f>TEXT(CleanedData[[#This Row],[Date]],"mmmm")</f>
        <v>March</v>
      </c>
      <c r="W4608" t="str">
        <f>"Q"&amp;ROUNDUP(MONTH(CleanedData[[#This Row],[Date]])/3,0)</f>
        <v>Q1</v>
      </c>
      <c r="X4608" t="str">
        <f>IF(CleanedData[[#This Row],[Purchase Amount]]&gt;=5000,"Yes","No")</f>
        <v>No</v>
      </c>
      <c r="Y4608">
        <f>IF(CleanedData[[#This Row],[Recommend]]="Yes",1,0)</f>
        <v>0</v>
      </c>
      <c r="Z4608" s="6">
        <f>CleanedData[[#This Row],[Purchase Amount]]*0.15</f>
        <v>536.54549999999995</v>
      </c>
      <c r="AA4608" s="6">
        <f>CleanedData[[#This Row],[Purchase Amount]]*1.15</f>
        <v>4113.5154999999995</v>
      </c>
    </row>
    <row r="4609" spans="1:27" x14ac:dyDescent="0.3">
      <c r="A4609">
        <v>5575</v>
      </c>
      <c r="B4609" t="s">
        <v>4834</v>
      </c>
      <c r="C4609" s="1">
        <v>45978</v>
      </c>
      <c r="D4609">
        <v>57</v>
      </c>
      <c r="E4609" t="s">
        <v>39</v>
      </c>
      <c r="F4609" t="s">
        <v>61</v>
      </c>
      <c r="G4609" t="s">
        <v>179</v>
      </c>
      <c r="H4609">
        <v>1</v>
      </c>
      <c r="I4609" t="s">
        <v>45</v>
      </c>
      <c r="J4609" t="s">
        <v>69</v>
      </c>
      <c r="K4609" t="s">
        <v>55</v>
      </c>
      <c r="L4609" t="s">
        <v>45</v>
      </c>
      <c r="M4609" t="s">
        <v>236</v>
      </c>
      <c r="N4609" t="s">
        <v>80</v>
      </c>
      <c r="O4609" t="s">
        <v>89</v>
      </c>
      <c r="P4609" t="s">
        <v>49</v>
      </c>
      <c r="Q4609" t="s">
        <v>50</v>
      </c>
      <c r="R4609" s="6">
        <f>_xlfn.XLOOKUP(CleanedData[[#This Row],[Product]],'02_Lookup_Tables'!$A$2:$A$126,'02_Lookup_Tables'!$B$2:$B$126)</f>
        <v>54.82</v>
      </c>
      <c r="S4609" t="str">
        <f>VLOOKUP(CleanedData[[#This Row],[Product]],'02_Lookup_Tables'!$H$2:$I$126,2,FALSE)</f>
        <v>Food</v>
      </c>
      <c r="T4609" t="str">
        <f>VLOOKUP(CleanedData[[#This Row],[Province]],'02_Lookup_Tables'!$D$2:$E$10,2, FALSE)</f>
        <v>Southern Region</v>
      </c>
      <c r="U4609" t="str" cm="1">
        <f t="array" ref="U4609">_xlfn.IFS(CleanedData[[#This Row],[Purchase Amount]]&lt;500,"Low",
CleanedData[[#This Row],[Purchase Amount]]&lt;5000,"Medium",
TRUE,"High")</f>
        <v>Low</v>
      </c>
      <c r="V4609" t="str">
        <f>TEXT(CleanedData[[#This Row],[Date]],"mmmm")</f>
        <v>November</v>
      </c>
      <c r="W4609" t="str">
        <f>"Q"&amp;ROUNDUP(MONTH(CleanedData[[#This Row],[Date]])/3,0)</f>
        <v>Q4</v>
      </c>
      <c r="X4609" t="str">
        <f>IF(CleanedData[[#This Row],[Purchase Amount]]&gt;=5000,"Yes","No")</f>
        <v>No</v>
      </c>
      <c r="Y4609">
        <f>IF(CleanedData[[#This Row],[Recommend]]="Yes",1,0)</f>
        <v>1</v>
      </c>
      <c r="Z4609" s="6">
        <f>CleanedData[[#This Row],[Purchase Amount]]*0.15</f>
        <v>8.222999999999999</v>
      </c>
      <c r="AA4609" s="6">
        <f>CleanedData[[#This Row],[Purchase Amount]]*1.15</f>
        <v>63.042999999999992</v>
      </c>
    </row>
    <row r="4610" spans="1:27" x14ac:dyDescent="0.3">
      <c r="A4610">
        <v>5576</v>
      </c>
      <c r="B4610" t="s">
        <v>4835</v>
      </c>
      <c r="C4610" s="1">
        <v>45526</v>
      </c>
      <c r="D4610">
        <v>27</v>
      </c>
      <c r="E4610" t="s">
        <v>52</v>
      </c>
      <c r="F4610" t="s">
        <v>125</v>
      </c>
      <c r="G4610" t="s">
        <v>146</v>
      </c>
      <c r="H4610">
        <v>4</v>
      </c>
      <c r="I4610" t="s">
        <v>42</v>
      </c>
      <c r="J4610" t="s">
        <v>63</v>
      </c>
      <c r="K4610" t="s">
        <v>64</v>
      </c>
      <c r="L4610" t="s">
        <v>45</v>
      </c>
      <c r="M4610" t="s">
        <v>184</v>
      </c>
      <c r="N4610" t="s">
        <v>96</v>
      </c>
      <c r="O4610" t="s">
        <v>148</v>
      </c>
      <c r="P4610" t="s">
        <v>49</v>
      </c>
      <c r="Q4610" t="s">
        <v>58</v>
      </c>
      <c r="R4610" s="6">
        <f>_xlfn.XLOOKUP(CleanedData[[#This Row],[Product]],'02_Lookup_Tables'!$A$2:$A$126,'02_Lookup_Tables'!$B$2:$B$126)</f>
        <v>27815.439999999999</v>
      </c>
      <c r="S4610" t="str">
        <f>VLOOKUP(CleanedData[[#This Row],[Product]],'02_Lookup_Tables'!$H$2:$I$126,2,FALSE)</f>
        <v>Electronics</v>
      </c>
      <c r="T4610" t="str">
        <f>VLOOKUP(CleanedData[[#This Row],[Province]],'02_Lookup_Tables'!$D$2:$E$10,2, FALSE)</f>
        <v>Western Region</v>
      </c>
      <c r="U4610" t="str" cm="1">
        <f t="array" ref="U4610">_xlfn.IFS(CleanedData[[#This Row],[Purchase Amount]]&lt;500,"Low",
CleanedData[[#This Row],[Purchase Amount]]&lt;5000,"Medium",
TRUE,"High")</f>
        <v>High</v>
      </c>
      <c r="V4610" t="str">
        <f>TEXT(CleanedData[[#This Row],[Date]],"mmmm")</f>
        <v>August</v>
      </c>
      <c r="W4610" t="str">
        <f>"Q"&amp;ROUNDUP(MONTH(CleanedData[[#This Row],[Date]])/3,0)</f>
        <v>Q3</v>
      </c>
      <c r="X4610" t="str">
        <f>IF(CleanedData[[#This Row],[Purchase Amount]]&gt;=5000,"Yes","No")</f>
        <v>Yes</v>
      </c>
      <c r="Y4610">
        <f>IF(CleanedData[[#This Row],[Recommend]]="Yes",1,0)</f>
        <v>0</v>
      </c>
      <c r="Z4610" s="6">
        <f>CleanedData[[#This Row],[Purchase Amount]]*0.15</f>
        <v>4172.3159999999998</v>
      </c>
      <c r="AA4610" s="6">
        <f>CleanedData[[#This Row],[Purchase Amount]]*1.15</f>
        <v>31987.755999999998</v>
      </c>
    </row>
    <row r="4611" spans="1:27" x14ac:dyDescent="0.3">
      <c r="A4611">
        <v>5577</v>
      </c>
      <c r="B4611" t="s">
        <v>4836</v>
      </c>
      <c r="C4611" s="1">
        <v>45745</v>
      </c>
      <c r="D4611">
        <v>37</v>
      </c>
      <c r="E4611" t="s">
        <v>52</v>
      </c>
      <c r="F4611" t="s">
        <v>68</v>
      </c>
      <c r="G4611" t="s">
        <v>505</v>
      </c>
      <c r="H4611">
        <v>1</v>
      </c>
      <c r="I4611" t="s">
        <v>42</v>
      </c>
      <c r="J4611" t="s">
        <v>69</v>
      </c>
      <c r="K4611" t="s">
        <v>55</v>
      </c>
      <c r="L4611" t="s">
        <v>42</v>
      </c>
      <c r="M4611" t="s">
        <v>100</v>
      </c>
      <c r="N4611" t="s">
        <v>80</v>
      </c>
      <c r="O4611" t="s">
        <v>48</v>
      </c>
      <c r="P4611" t="s">
        <v>49</v>
      </c>
      <c r="Q4611" t="s">
        <v>81</v>
      </c>
      <c r="R4611" s="6">
        <f>_xlfn.XLOOKUP(CleanedData[[#This Row],[Product]],'02_Lookup_Tables'!$A$2:$A$126,'02_Lookup_Tables'!$B$2:$B$126)</f>
        <v>2572.02</v>
      </c>
      <c r="S4611" t="str">
        <f>VLOOKUP(CleanedData[[#This Row],[Product]],'02_Lookup_Tables'!$H$2:$I$126,2,FALSE)</f>
        <v>Home &amp; Living</v>
      </c>
      <c r="T4611" t="str">
        <f>VLOOKUP(CleanedData[[#This Row],[Province]],'02_Lookup_Tables'!$D$2:$E$10,2, FALSE)</f>
        <v>Northern Region</v>
      </c>
      <c r="U4611" t="str" cm="1">
        <f t="array" ref="U4611">_xlfn.IFS(CleanedData[[#This Row],[Purchase Amount]]&lt;500,"Low",
CleanedData[[#This Row],[Purchase Amount]]&lt;5000,"Medium",
TRUE,"High")</f>
        <v>Medium</v>
      </c>
      <c r="V4611" t="str">
        <f>TEXT(CleanedData[[#This Row],[Date]],"mmmm")</f>
        <v>March</v>
      </c>
      <c r="W4611" t="str">
        <f>"Q"&amp;ROUNDUP(MONTH(CleanedData[[#This Row],[Date]])/3,0)</f>
        <v>Q1</v>
      </c>
      <c r="X4611" t="str">
        <f>IF(CleanedData[[#This Row],[Purchase Amount]]&gt;=5000,"Yes","No")</f>
        <v>No</v>
      </c>
      <c r="Y4611">
        <f>IF(CleanedData[[#This Row],[Recommend]]="Yes",1,0)</f>
        <v>0</v>
      </c>
      <c r="Z4611" s="6">
        <f>CleanedData[[#This Row],[Purchase Amount]]*0.15</f>
        <v>385.803</v>
      </c>
      <c r="AA4611" s="6">
        <f>CleanedData[[#This Row],[Purchase Amount]]*1.15</f>
        <v>2957.8229999999999</v>
      </c>
    </row>
    <row r="4612" spans="1:27" x14ac:dyDescent="0.3">
      <c r="A4612">
        <v>5578</v>
      </c>
      <c r="B4612" t="s">
        <v>4837</v>
      </c>
      <c r="C4612" s="1">
        <v>45888</v>
      </c>
      <c r="D4612">
        <v>40</v>
      </c>
      <c r="E4612" t="s">
        <v>60</v>
      </c>
      <c r="F4612" t="s">
        <v>68</v>
      </c>
      <c r="G4612" t="s">
        <v>345</v>
      </c>
      <c r="H4612">
        <v>2</v>
      </c>
      <c r="I4612" t="s">
        <v>45</v>
      </c>
      <c r="J4612" t="s">
        <v>63</v>
      </c>
      <c r="K4612" t="s">
        <v>55</v>
      </c>
      <c r="L4612" t="s">
        <v>45</v>
      </c>
      <c r="M4612" t="s">
        <v>184</v>
      </c>
      <c r="N4612" t="s">
        <v>47</v>
      </c>
      <c r="O4612" t="s">
        <v>148</v>
      </c>
      <c r="P4612" t="s">
        <v>70</v>
      </c>
      <c r="Q4612" t="s">
        <v>81</v>
      </c>
      <c r="R4612" s="6">
        <f>_xlfn.XLOOKUP(CleanedData[[#This Row],[Product]],'02_Lookup_Tables'!$A$2:$A$126,'02_Lookup_Tables'!$B$2:$B$126)</f>
        <v>574.49</v>
      </c>
      <c r="S4612" t="str">
        <f>VLOOKUP(CleanedData[[#This Row],[Product]],'02_Lookup_Tables'!$H$2:$I$126,2,FALSE)</f>
        <v>Toys &amp; Games</v>
      </c>
      <c r="T4612" t="str">
        <f>VLOOKUP(CleanedData[[#This Row],[Province]],'02_Lookup_Tables'!$D$2:$E$10,2, FALSE)</f>
        <v>Northern Region</v>
      </c>
      <c r="U4612" t="str" cm="1">
        <f t="array" ref="U4612">_xlfn.IFS(CleanedData[[#This Row],[Purchase Amount]]&lt;500,"Low",
CleanedData[[#This Row],[Purchase Amount]]&lt;5000,"Medium",
TRUE,"High")</f>
        <v>Medium</v>
      </c>
      <c r="V4612" t="str">
        <f>TEXT(CleanedData[[#This Row],[Date]],"mmmm")</f>
        <v>August</v>
      </c>
      <c r="W4612" t="str">
        <f>"Q"&amp;ROUNDUP(MONTH(CleanedData[[#This Row],[Date]])/3,0)</f>
        <v>Q3</v>
      </c>
      <c r="X4612" t="str">
        <f>IF(CleanedData[[#This Row],[Purchase Amount]]&gt;=5000,"Yes","No")</f>
        <v>No</v>
      </c>
      <c r="Y4612">
        <f>IF(CleanedData[[#This Row],[Recommend]]="Yes",1,0)</f>
        <v>1</v>
      </c>
      <c r="Z4612" s="6">
        <f>CleanedData[[#This Row],[Purchase Amount]]*0.15</f>
        <v>86.173500000000004</v>
      </c>
      <c r="AA4612" s="6">
        <f>CleanedData[[#This Row],[Purchase Amount]]*1.15</f>
        <v>660.6635</v>
      </c>
    </row>
    <row r="4613" spans="1:27" x14ac:dyDescent="0.3">
      <c r="A4613">
        <v>5579</v>
      </c>
      <c r="B4613" t="s">
        <v>4838</v>
      </c>
      <c r="C4613" s="1">
        <v>45321</v>
      </c>
      <c r="D4613">
        <v>25</v>
      </c>
      <c r="E4613" t="s">
        <v>52</v>
      </c>
      <c r="F4613" t="s">
        <v>125</v>
      </c>
      <c r="G4613" t="s">
        <v>478</v>
      </c>
      <c r="H4613">
        <v>5</v>
      </c>
      <c r="I4613" t="s">
        <v>42</v>
      </c>
      <c r="J4613" t="s">
        <v>54</v>
      </c>
      <c r="K4613" t="s">
        <v>44</v>
      </c>
      <c r="L4613" t="s">
        <v>45</v>
      </c>
      <c r="M4613" t="s">
        <v>79</v>
      </c>
      <c r="N4613" t="s">
        <v>57</v>
      </c>
      <c r="O4613" t="s">
        <v>89</v>
      </c>
      <c r="P4613" t="s">
        <v>70</v>
      </c>
      <c r="Q4613" t="s">
        <v>58</v>
      </c>
      <c r="R4613" s="6">
        <f>_xlfn.XLOOKUP(CleanedData[[#This Row],[Product]],'02_Lookup_Tables'!$A$2:$A$126,'02_Lookup_Tables'!$B$2:$B$126)</f>
        <v>4507.63</v>
      </c>
      <c r="S4613" t="str">
        <f>VLOOKUP(CleanedData[[#This Row],[Product]],'02_Lookup_Tables'!$H$2:$I$126,2,FALSE)</f>
        <v>Sports &amp; Outdoors</v>
      </c>
      <c r="T4613" t="str">
        <f>VLOOKUP(CleanedData[[#This Row],[Province]],'02_Lookup_Tables'!$D$2:$E$10,2, FALSE)</f>
        <v>Western Region</v>
      </c>
      <c r="U4613" t="str" cm="1">
        <f t="array" ref="U4613">_xlfn.IFS(CleanedData[[#This Row],[Purchase Amount]]&lt;500,"Low",
CleanedData[[#This Row],[Purchase Amount]]&lt;5000,"Medium",
TRUE,"High")</f>
        <v>Medium</v>
      </c>
      <c r="V4613" t="str">
        <f>TEXT(CleanedData[[#This Row],[Date]],"mmmm")</f>
        <v>January</v>
      </c>
      <c r="W4613" t="str">
        <f>"Q"&amp;ROUNDUP(MONTH(CleanedData[[#This Row],[Date]])/3,0)</f>
        <v>Q1</v>
      </c>
      <c r="X4613" t="str">
        <f>IF(CleanedData[[#This Row],[Purchase Amount]]&gt;=5000,"Yes","No")</f>
        <v>No</v>
      </c>
      <c r="Y4613">
        <f>IF(CleanedData[[#This Row],[Recommend]]="Yes",1,0)</f>
        <v>0</v>
      </c>
      <c r="Z4613" s="6">
        <f>CleanedData[[#This Row],[Purchase Amount]]*0.15</f>
        <v>676.14449999999999</v>
      </c>
      <c r="AA4613" s="6">
        <f>CleanedData[[#This Row],[Purchase Amount]]*1.15</f>
        <v>5183.7744999999995</v>
      </c>
    </row>
    <row r="4614" spans="1:27" x14ac:dyDescent="0.3">
      <c r="A4614">
        <v>5580</v>
      </c>
      <c r="B4614" t="s">
        <v>4839</v>
      </c>
      <c r="C4614" s="1">
        <v>45813</v>
      </c>
      <c r="D4614">
        <v>48</v>
      </c>
      <c r="E4614" t="s">
        <v>60</v>
      </c>
      <c r="F4614" t="s">
        <v>130</v>
      </c>
      <c r="G4614" t="s">
        <v>309</v>
      </c>
      <c r="H4614">
        <v>1</v>
      </c>
      <c r="I4614" t="s">
        <v>42</v>
      </c>
      <c r="J4614" t="s">
        <v>43</v>
      </c>
      <c r="K4614" t="s">
        <v>44</v>
      </c>
      <c r="L4614" t="s">
        <v>42</v>
      </c>
      <c r="M4614" t="s">
        <v>100</v>
      </c>
      <c r="N4614" t="s">
        <v>80</v>
      </c>
      <c r="O4614" t="s">
        <v>48</v>
      </c>
      <c r="P4614" t="s">
        <v>49</v>
      </c>
      <c r="Q4614" t="s">
        <v>93</v>
      </c>
      <c r="R4614" s="6">
        <f>_xlfn.XLOOKUP(CleanedData[[#This Row],[Product]],'02_Lookup_Tables'!$A$2:$A$126,'02_Lookup_Tables'!$B$2:$B$126)</f>
        <v>353.21</v>
      </c>
      <c r="S4614" t="str">
        <f>VLOOKUP(CleanedData[[#This Row],[Product]],'02_Lookup_Tables'!$H$2:$I$126,2,FALSE)</f>
        <v>Food</v>
      </c>
      <c r="T4614" t="str">
        <f>VLOOKUP(CleanedData[[#This Row],[Province]],'02_Lookup_Tables'!$D$2:$E$10,2, FALSE)</f>
        <v>Eastern Region</v>
      </c>
      <c r="U4614" t="str" cm="1">
        <f t="array" ref="U4614">_xlfn.IFS(CleanedData[[#This Row],[Purchase Amount]]&lt;500,"Low",
CleanedData[[#This Row],[Purchase Amount]]&lt;5000,"Medium",
TRUE,"High")</f>
        <v>Low</v>
      </c>
      <c r="V4614" t="str">
        <f>TEXT(CleanedData[[#This Row],[Date]],"mmmm")</f>
        <v>June</v>
      </c>
      <c r="W4614" t="str">
        <f>"Q"&amp;ROUNDUP(MONTH(CleanedData[[#This Row],[Date]])/3,0)</f>
        <v>Q2</v>
      </c>
      <c r="X4614" t="str">
        <f>IF(CleanedData[[#This Row],[Purchase Amount]]&gt;=5000,"Yes","No")</f>
        <v>No</v>
      </c>
      <c r="Y4614">
        <f>IF(CleanedData[[#This Row],[Recommend]]="Yes",1,0)</f>
        <v>0</v>
      </c>
      <c r="Z4614" s="6">
        <f>CleanedData[[#This Row],[Purchase Amount]]*0.15</f>
        <v>52.981499999999997</v>
      </c>
      <c r="AA4614" s="6">
        <f>CleanedData[[#This Row],[Purchase Amount]]*1.15</f>
        <v>406.19149999999996</v>
      </c>
    </row>
    <row r="4615" spans="1:27" x14ac:dyDescent="0.3">
      <c r="A4615">
        <v>5581</v>
      </c>
      <c r="B4615" t="s">
        <v>4840</v>
      </c>
      <c r="C4615" s="1">
        <v>45439</v>
      </c>
      <c r="D4615">
        <v>23</v>
      </c>
      <c r="E4615" t="s">
        <v>39</v>
      </c>
      <c r="F4615" t="s">
        <v>72</v>
      </c>
      <c r="G4615" t="s">
        <v>95</v>
      </c>
      <c r="H4615">
        <v>2</v>
      </c>
      <c r="I4615" t="s">
        <v>42</v>
      </c>
      <c r="J4615" t="s">
        <v>54</v>
      </c>
      <c r="K4615" t="s">
        <v>44</v>
      </c>
      <c r="L4615" t="s">
        <v>45</v>
      </c>
      <c r="M4615" t="s">
        <v>56</v>
      </c>
      <c r="N4615" t="s">
        <v>47</v>
      </c>
      <c r="O4615" t="s">
        <v>148</v>
      </c>
      <c r="P4615" t="s">
        <v>70</v>
      </c>
      <c r="Q4615" t="s">
        <v>66</v>
      </c>
      <c r="R4615" s="6">
        <f>_xlfn.XLOOKUP(CleanedData[[#This Row],[Product]],'02_Lookup_Tables'!$A$2:$A$126,'02_Lookup_Tables'!$B$2:$B$126)</f>
        <v>5390.8</v>
      </c>
      <c r="S4615" t="str">
        <f>VLOOKUP(CleanedData[[#This Row],[Product]],'02_Lookup_Tables'!$H$2:$I$126,2,FALSE)</f>
        <v>Electronics</v>
      </c>
      <c r="T4615" t="str">
        <f>VLOOKUP(CleanedData[[#This Row],[Province]],'02_Lookup_Tables'!$D$2:$E$10,2, FALSE)</f>
        <v>Central Region</v>
      </c>
      <c r="U4615" t="str" cm="1">
        <f t="array" ref="U4615">_xlfn.IFS(CleanedData[[#This Row],[Purchase Amount]]&lt;500,"Low",
CleanedData[[#This Row],[Purchase Amount]]&lt;5000,"Medium",
TRUE,"High")</f>
        <v>High</v>
      </c>
      <c r="V4615" t="str">
        <f>TEXT(CleanedData[[#This Row],[Date]],"mmmm")</f>
        <v>May</v>
      </c>
      <c r="W4615" t="str">
        <f>"Q"&amp;ROUNDUP(MONTH(CleanedData[[#This Row],[Date]])/3,0)</f>
        <v>Q2</v>
      </c>
      <c r="X4615" t="str">
        <f>IF(CleanedData[[#This Row],[Purchase Amount]]&gt;=5000,"Yes","No")</f>
        <v>Yes</v>
      </c>
      <c r="Y4615">
        <f>IF(CleanedData[[#This Row],[Recommend]]="Yes",1,0)</f>
        <v>0</v>
      </c>
      <c r="Z4615" s="6">
        <f>CleanedData[[#This Row],[Purchase Amount]]*0.15</f>
        <v>808.62</v>
      </c>
      <c r="AA4615" s="6">
        <f>CleanedData[[#This Row],[Purchase Amount]]*1.15</f>
        <v>6199.42</v>
      </c>
    </row>
    <row r="4616" spans="1:27" x14ac:dyDescent="0.3">
      <c r="A4616">
        <v>5582</v>
      </c>
      <c r="B4616" t="s">
        <v>4841</v>
      </c>
      <c r="C4616" s="1">
        <v>45558</v>
      </c>
      <c r="D4616">
        <v>37</v>
      </c>
      <c r="E4616" t="s">
        <v>39</v>
      </c>
      <c r="F4616" t="s">
        <v>77</v>
      </c>
      <c r="G4616" t="s">
        <v>109</v>
      </c>
      <c r="H4616">
        <v>5</v>
      </c>
      <c r="I4616" t="s">
        <v>42</v>
      </c>
      <c r="J4616" t="s">
        <v>74</v>
      </c>
      <c r="K4616" t="s">
        <v>44</v>
      </c>
      <c r="L4616" t="s">
        <v>42</v>
      </c>
      <c r="M4616" t="s">
        <v>106</v>
      </c>
      <c r="N4616" t="s">
        <v>57</v>
      </c>
      <c r="O4616" t="s">
        <v>148</v>
      </c>
      <c r="P4616" t="s">
        <v>49</v>
      </c>
      <c r="Q4616" t="s">
        <v>81</v>
      </c>
      <c r="R4616" s="6">
        <f>_xlfn.XLOOKUP(CleanedData[[#This Row],[Product]],'02_Lookup_Tables'!$A$2:$A$126,'02_Lookup_Tables'!$B$2:$B$126)</f>
        <v>228.08</v>
      </c>
      <c r="S4616" t="str">
        <f>VLOOKUP(CleanedData[[#This Row],[Product]],'02_Lookup_Tables'!$H$2:$I$126,2,FALSE)</f>
        <v>Apparel</v>
      </c>
      <c r="T4616" t="str">
        <f>VLOOKUP(CleanedData[[#This Row],[Province]],'02_Lookup_Tables'!$D$2:$E$10,2, FALSE)</f>
        <v>Central Region</v>
      </c>
      <c r="U4616" t="str" cm="1">
        <f t="array" ref="U4616">_xlfn.IFS(CleanedData[[#This Row],[Purchase Amount]]&lt;500,"Low",
CleanedData[[#This Row],[Purchase Amount]]&lt;5000,"Medium",
TRUE,"High")</f>
        <v>Low</v>
      </c>
      <c r="V4616" t="str">
        <f>TEXT(CleanedData[[#This Row],[Date]],"mmmm")</f>
        <v>September</v>
      </c>
      <c r="W4616" t="str">
        <f>"Q"&amp;ROUNDUP(MONTH(CleanedData[[#This Row],[Date]])/3,0)</f>
        <v>Q3</v>
      </c>
      <c r="X4616" t="str">
        <f>IF(CleanedData[[#This Row],[Purchase Amount]]&gt;=5000,"Yes","No")</f>
        <v>No</v>
      </c>
      <c r="Y4616">
        <f>IF(CleanedData[[#This Row],[Recommend]]="Yes",1,0)</f>
        <v>0</v>
      </c>
      <c r="Z4616" s="6">
        <f>CleanedData[[#This Row],[Purchase Amount]]*0.15</f>
        <v>34.212000000000003</v>
      </c>
      <c r="AA4616" s="6">
        <f>CleanedData[[#This Row],[Purchase Amount]]*1.15</f>
        <v>262.29199999999997</v>
      </c>
    </row>
    <row r="4617" spans="1:27" x14ac:dyDescent="0.3">
      <c r="A4617">
        <v>5583</v>
      </c>
      <c r="B4617" t="s">
        <v>4842</v>
      </c>
      <c r="C4617" s="1">
        <v>45548</v>
      </c>
      <c r="D4617">
        <v>80</v>
      </c>
      <c r="E4617" t="s">
        <v>52</v>
      </c>
      <c r="F4617" t="s">
        <v>108</v>
      </c>
      <c r="G4617" t="s">
        <v>372</v>
      </c>
      <c r="H4617">
        <v>1</v>
      </c>
      <c r="I4617" t="s">
        <v>42</v>
      </c>
      <c r="J4617" t="s">
        <v>43</v>
      </c>
      <c r="K4617" t="s">
        <v>64</v>
      </c>
      <c r="L4617" t="s">
        <v>45</v>
      </c>
      <c r="M4617" t="s">
        <v>236</v>
      </c>
      <c r="N4617" t="s">
        <v>80</v>
      </c>
      <c r="O4617" t="s">
        <v>89</v>
      </c>
      <c r="P4617" t="s">
        <v>49</v>
      </c>
      <c r="Q4617" t="s">
        <v>97</v>
      </c>
      <c r="R4617" s="6">
        <f>_xlfn.XLOOKUP(CleanedData[[#This Row],[Product]],'02_Lookup_Tables'!$A$2:$A$126,'02_Lookup_Tables'!$B$2:$B$126)</f>
        <v>944.78</v>
      </c>
      <c r="S4617" t="str">
        <f>VLOOKUP(CleanedData[[#This Row],[Product]],'02_Lookup_Tables'!$H$2:$I$126,2,FALSE)</f>
        <v>Electronics</v>
      </c>
      <c r="T4617" t="str">
        <f>VLOOKUP(CleanedData[[#This Row],[Province]],'02_Lookup_Tables'!$D$2:$E$10,2, FALSE)</f>
        <v>Gauteng Region</v>
      </c>
      <c r="U4617" t="str" cm="1">
        <f t="array" ref="U4617">_xlfn.IFS(CleanedData[[#This Row],[Purchase Amount]]&lt;500,"Low",
CleanedData[[#This Row],[Purchase Amount]]&lt;5000,"Medium",
TRUE,"High")</f>
        <v>Medium</v>
      </c>
      <c r="V4617" t="str">
        <f>TEXT(CleanedData[[#This Row],[Date]],"mmmm")</f>
        <v>September</v>
      </c>
      <c r="W4617" t="str">
        <f>"Q"&amp;ROUNDUP(MONTH(CleanedData[[#This Row],[Date]])/3,0)</f>
        <v>Q3</v>
      </c>
      <c r="X4617" t="str">
        <f>IF(CleanedData[[#This Row],[Purchase Amount]]&gt;=5000,"Yes","No")</f>
        <v>No</v>
      </c>
      <c r="Y4617">
        <f>IF(CleanedData[[#This Row],[Recommend]]="Yes",1,0)</f>
        <v>0</v>
      </c>
      <c r="Z4617" s="6">
        <f>CleanedData[[#This Row],[Purchase Amount]]*0.15</f>
        <v>141.71699999999998</v>
      </c>
      <c r="AA4617" s="6">
        <f>CleanedData[[#This Row],[Purchase Amount]]*1.15</f>
        <v>1086.4969999999998</v>
      </c>
    </row>
    <row r="4618" spans="1:27" x14ac:dyDescent="0.3">
      <c r="A4618">
        <v>5584</v>
      </c>
      <c r="B4618" t="s">
        <v>4843</v>
      </c>
      <c r="C4618" s="1">
        <v>45969</v>
      </c>
      <c r="D4618">
        <v>46</v>
      </c>
      <c r="E4618" t="s">
        <v>52</v>
      </c>
      <c r="F4618" t="s">
        <v>77</v>
      </c>
      <c r="G4618" t="s">
        <v>201</v>
      </c>
      <c r="H4618">
        <v>3</v>
      </c>
      <c r="I4618" t="s">
        <v>45</v>
      </c>
      <c r="J4618" t="s">
        <v>54</v>
      </c>
      <c r="K4618" t="s">
        <v>64</v>
      </c>
      <c r="L4618" t="s">
        <v>45</v>
      </c>
      <c r="M4618" t="s">
        <v>165</v>
      </c>
      <c r="N4618" t="s">
        <v>48</v>
      </c>
      <c r="O4618" t="s">
        <v>89</v>
      </c>
      <c r="P4618" t="s">
        <v>49</v>
      </c>
      <c r="Q4618" t="s">
        <v>93</v>
      </c>
      <c r="R4618" s="6">
        <f>_xlfn.XLOOKUP(CleanedData[[#This Row],[Product]],'02_Lookup_Tables'!$A$2:$A$126,'02_Lookup_Tables'!$B$2:$B$126)</f>
        <v>755.66</v>
      </c>
      <c r="S4618" t="str">
        <f>VLOOKUP(CleanedData[[#This Row],[Product]],'02_Lookup_Tables'!$H$2:$I$126,2,FALSE)</f>
        <v>Home &amp; Living</v>
      </c>
      <c r="T4618" t="str">
        <f>VLOOKUP(CleanedData[[#This Row],[Province]],'02_Lookup_Tables'!$D$2:$E$10,2, FALSE)</f>
        <v>Central Region</v>
      </c>
      <c r="U4618" t="str" cm="1">
        <f t="array" ref="U4618">_xlfn.IFS(CleanedData[[#This Row],[Purchase Amount]]&lt;500,"Low",
CleanedData[[#This Row],[Purchase Amount]]&lt;5000,"Medium",
TRUE,"High")</f>
        <v>Medium</v>
      </c>
      <c r="V4618" t="str">
        <f>TEXT(CleanedData[[#This Row],[Date]],"mmmm")</f>
        <v>November</v>
      </c>
      <c r="W4618" t="str">
        <f>"Q"&amp;ROUNDUP(MONTH(CleanedData[[#This Row],[Date]])/3,0)</f>
        <v>Q4</v>
      </c>
      <c r="X4618" t="str">
        <f>IF(CleanedData[[#This Row],[Purchase Amount]]&gt;=5000,"Yes","No")</f>
        <v>No</v>
      </c>
      <c r="Y4618">
        <f>IF(CleanedData[[#This Row],[Recommend]]="Yes",1,0)</f>
        <v>1</v>
      </c>
      <c r="Z4618" s="6">
        <f>CleanedData[[#This Row],[Purchase Amount]]*0.15</f>
        <v>113.34899999999999</v>
      </c>
      <c r="AA4618" s="6">
        <f>CleanedData[[#This Row],[Purchase Amount]]*1.15</f>
        <v>869.0089999999999</v>
      </c>
    </row>
    <row r="4619" spans="1:27" x14ac:dyDescent="0.3">
      <c r="A4619">
        <v>5585</v>
      </c>
      <c r="B4619" t="s">
        <v>4844</v>
      </c>
      <c r="C4619" s="1">
        <v>45308</v>
      </c>
      <c r="E4619" t="s">
        <v>52</v>
      </c>
      <c r="F4619" t="s">
        <v>72</v>
      </c>
      <c r="G4619" t="s">
        <v>338</v>
      </c>
      <c r="H4619">
        <v>5</v>
      </c>
      <c r="I4619" t="s">
        <v>42</v>
      </c>
      <c r="J4619" t="s">
        <v>74</v>
      </c>
      <c r="K4619" t="s">
        <v>64</v>
      </c>
      <c r="L4619" t="s">
        <v>42</v>
      </c>
      <c r="M4619" t="s">
        <v>156</v>
      </c>
      <c r="N4619" t="s">
        <v>57</v>
      </c>
      <c r="O4619" t="s">
        <v>148</v>
      </c>
      <c r="P4619" t="s">
        <v>49</v>
      </c>
      <c r="Q4619" t="s">
        <v>166</v>
      </c>
      <c r="R4619" s="6">
        <f>_xlfn.XLOOKUP(CleanedData[[#This Row],[Product]],'02_Lookup_Tables'!$A$2:$A$126,'02_Lookup_Tables'!$B$2:$B$126)</f>
        <v>5258.73</v>
      </c>
      <c r="S4619" t="str">
        <f>VLOOKUP(CleanedData[[#This Row],[Product]],'02_Lookup_Tables'!$H$2:$I$126,2,FALSE)</f>
        <v>Sports &amp; Outdoors</v>
      </c>
      <c r="T4619" t="str">
        <f>VLOOKUP(CleanedData[[#This Row],[Province]],'02_Lookup_Tables'!$D$2:$E$10,2, FALSE)</f>
        <v>Central Region</v>
      </c>
      <c r="U4619" t="str" cm="1">
        <f t="array" ref="U4619">_xlfn.IFS(CleanedData[[#This Row],[Purchase Amount]]&lt;500,"Low",
CleanedData[[#This Row],[Purchase Amount]]&lt;5000,"Medium",
TRUE,"High")</f>
        <v>High</v>
      </c>
      <c r="V4619" t="str">
        <f>TEXT(CleanedData[[#This Row],[Date]],"mmmm")</f>
        <v>January</v>
      </c>
      <c r="W4619" t="str">
        <f>"Q"&amp;ROUNDUP(MONTH(CleanedData[[#This Row],[Date]])/3,0)</f>
        <v>Q1</v>
      </c>
      <c r="X4619" t="str">
        <f>IF(CleanedData[[#This Row],[Purchase Amount]]&gt;=5000,"Yes","No")</f>
        <v>Yes</v>
      </c>
      <c r="Y4619">
        <f>IF(CleanedData[[#This Row],[Recommend]]="Yes",1,0)</f>
        <v>0</v>
      </c>
      <c r="Z4619" s="6">
        <f>CleanedData[[#This Row],[Purchase Amount]]*0.15</f>
        <v>788.80949999999996</v>
      </c>
      <c r="AA4619" s="6">
        <f>CleanedData[[#This Row],[Purchase Amount]]*1.15</f>
        <v>6047.539499999999</v>
      </c>
    </row>
    <row r="4620" spans="1:27" x14ac:dyDescent="0.3">
      <c r="A4620">
        <v>5587</v>
      </c>
      <c r="B4620" t="s">
        <v>4845</v>
      </c>
      <c r="C4620" s="1">
        <v>45958</v>
      </c>
      <c r="D4620">
        <v>22</v>
      </c>
      <c r="E4620" t="s">
        <v>52</v>
      </c>
      <c r="F4620" t="s">
        <v>68</v>
      </c>
      <c r="G4620" t="s">
        <v>105</v>
      </c>
      <c r="H4620">
        <v>5</v>
      </c>
      <c r="I4620" t="s">
        <v>42</v>
      </c>
      <c r="J4620" t="s">
        <v>43</v>
      </c>
      <c r="K4620" t="s">
        <v>64</v>
      </c>
      <c r="L4620" t="s">
        <v>45</v>
      </c>
      <c r="M4620" t="s">
        <v>46</v>
      </c>
      <c r="N4620" t="s">
        <v>57</v>
      </c>
      <c r="O4620" t="s">
        <v>89</v>
      </c>
      <c r="P4620" t="s">
        <v>70</v>
      </c>
      <c r="Q4620" t="s">
        <v>66</v>
      </c>
      <c r="R4620" s="6">
        <f>_xlfn.XLOOKUP(CleanedData[[#This Row],[Product]],'02_Lookup_Tables'!$A$2:$A$126,'02_Lookup_Tables'!$B$2:$B$126)</f>
        <v>231.22</v>
      </c>
      <c r="S4620" t="str">
        <f>VLOOKUP(CleanedData[[#This Row],[Product]],'02_Lookup_Tables'!$H$2:$I$126,2,FALSE)</f>
        <v>Beauty &amp; Personal Care</v>
      </c>
      <c r="T4620" t="str">
        <f>VLOOKUP(CleanedData[[#This Row],[Province]],'02_Lookup_Tables'!$D$2:$E$10,2, FALSE)</f>
        <v>Northern Region</v>
      </c>
      <c r="U4620" t="str" cm="1">
        <f t="array" ref="U4620">_xlfn.IFS(CleanedData[[#This Row],[Purchase Amount]]&lt;500,"Low",
CleanedData[[#This Row],[Purchase Amount]]&lt;5000,"Medium",
TRUE,"High")</f>
        <v>Low</v>
      </c>
      <c r="V4620" t="str">
        <f>TEXT(CleanedData[[#This Row],[Date]],"mmmm")</f>
        <v>October</v>
      </c>
      <c r="W4620" t="str">
        <f>"Q"&amp;ROUNDUP(MONTH(CleanedData[[#This Row],[Date]])/3,0)</f>
        <v>Q4</v>
      </c>
      <c r="X4620" t="str">
        <f>IF(CleanedData[[#This Row],[Purchase Amount]]&gt;=5000,"Yes","No")</f>
        <v>No</v>
      </c>
      <c r="Y4620">
        <f>IF(CleanedData[[#This Row],[Recommend]]="Yes",1,0)</f>
        <v>0</v>
      </c>
      <c r="Z4620" s="6">
        <f>CleanedData[[#This Row],[Purchase Amount]]*0.15</f>
        <v>34.683</v>
      </c>
      <c r="AA4620" s="6">
        <f>CleanedData[[#This Row],[Purchase Amount]]*1.15</f>
        <v>265.90299999999996</v>
      </c>
    </row>
    <row r="4621" spans="1:27" x14ac:dyDescent="0.3">
      <c r="A4621">
        <v>5588</v>
      </c>
      <c r="B4621" t="s">
        <v>4846</v>
      </c>
      <c r="C4621" s="1">
        <v>45897</v>
      </c>
      <c r="D4621">
        <v>27</v>
      </c>
      <c r="E4621" t="s">
        <v>60</v>
      </c>
      <c r="F4621" t="s">
        <v>130</v>
      </c>
      <c r="G4621" t="s">
        <v>342</v>
      </c>
      <c r="H4621">
        <v>3</v>
      </c>
      <c r="I4621" t="s">
        <v>42</v>
      </c>
      <c r="J4621" t="s">
        <v>69</v>
      </c>
      <c r="K4621" t="s">
        <v>44</v>
      </c>
      <c r="L4621" t="s">
        <v>42</v>
      </c>
      <c r="M4621" t="s">
        <v>106</v>
      </c>
      <c r="N4621" t="s">
        <v>48</v>
      </c>
      <c r="O4621" t="s">
        <v>148</v>
      </c>
      <c r="P4621" t="s">
        <v>49</v>
      </c>
      <c r="Q4621" t="s">
        <v>58</v>
      </c>
      <c r="R4621" s="6">
        <f>_xlfn.XLOOKUP(CleanedData[[#This Row],[Product]],'02_Lookup_Tables'!$A$2:$A$126,'02_Lookup_Tables'!$B$2:$B$126)</f>
        <v>529.15</v>
      </c>
      <c r="S4621" t="str">
        <f>VLOOKUP(CleanedData[[#This Row],[Product]],'02_Lookup_Tables'!$H$2:$I$126,2,FALSE)</f>
        <v>Accessories</v>
      </c>
      <c r="T4621" t="str">
        <f>VLOOKUP(CleanedData[[#This Row],[Province]],'02_Lookup_Tables'!$D$2:$E$10,2, FALSE)</f>
        <v>Eastern Region</v>
      </c>
      <c r="U4621" t="str" cm="1">
        <f t="array" ref="U4621">_xlfn.IFS(CleanedData[[#This Row],[Purchase Amount]]&lt;500,"Low",
CleanedData[[#This Row],[Purchase Amount]]&lt;5000,"Medium",
TRUE,"High")</f>
        <v>Medium</v>
      </c>
      <c r="V4621" t="str">
        <f>TEXT(CleanedData[[#This Row],[Date]],"mmmm")</f>
        <v>August</v>
      </c>
      <c r="W4621" t="str">
        <f>"Q"&amp;ROUNDUP(MONTH(CleanedData[[#This Row],[Date]])/3,0)</f>
        <v>Q3</v>
      </c>
      <c r="X4621" t="str">
        <f>IF(CleanedData[[#This Row],[Purchase Amount]]&gt;=5000,"Yes","No")</f>
        <v>No</v>
      </c>
      <c r="Y4621">
        <f>IF(CleanedData[[#This Row],[Recommend]]="Yes",1,0)</f>
        <v>0</v>
      </c>
      <c r="Z4621" s="6">
        <f>CleanedData[[#This Row],[Purchase Amount]]*0.15</f>
        <v>79.372499999999988</v>
      </c>
      <c r="AA4621" s="6">
        <f>CleanedData[[#This Row],[Purchase Amount]]*1.15</f>
        <v>608.52249999999992</v>
      </c>
    </row>
    <row r="4622" spans="1:27" x14ac:dyDescent="0.3">
      <c r="A4622">
        <v>5589</v>
      </c>
      <c r="B4622" t="s">
        <v>4847</v>
      </c>
      <c r="C4622" s="1">
        <v>45448</v>
      </c>
      <c r="D4622">
        <v>71</v>
      </c>
      <c r="E4622" t="s">
        <v>39</v>
      </c>
      <c r="F4622" t="s">
        <v>130</v>
      </c>
      <c r="G4622" t="s">
        <v>146</v>
      </c>
      <c r="H4622">
        <v>2</v>
      </c>
      <c r="I4622" t="s">
        <v>42</v>
      </c>
      <c r="J4622" t="s">
        <v>43</v>
      </c>
      <c r="K4622" t="s">
        <v>55</v>
      </c>
      <c r="L4622" t="s">
        <v>45</v>
      </c>
      <c r="M4622" t="s">
        <v>112</v>
      </c>
      <c r="N4622" t="s">
        <v>47</v>
      </c>
      <c r="O4622" t="s">
        <v>48</v>
      </c>
      <c r="P4622" t="s">
        <v>49</v>
      </c>
      <c r="Q4622" t="s">
        <v>97</v>
      </c>
      <c r="R4622" s="6">
        <f>_xlfn.XLOOKUP(CleanedData[[#This Row],[Product]],'02_Lookup_Tables'!$A$2:$A$126,'02_Lookup_Tables'!$B$2:$B$126)</f>
        <v>27815.439999999999</v>
      </c>
      <c r="S4622" t="str">
        <f>VLOOKUP(CleanedData[[#This Row],[Product]],'02_Lookup_Tables'!$H$2:$I$126,2,FALSE)</f>
        <v>Electronics</v>
      </c>
      <c r="T4622" t="str">
        <f>VLOOKUP(CleanedData[[#This Row],[Province]],'02_Lookup_Tables'!$D$2:$E$10,2, FALSE)</f>
        <v>Eastern Region</v>
      </c>
      <c r="U4622" t="str" cm="1">
        <f t="array" ref="U4622">_xlfn.IFS(CleanedData[[#This Row],[Purchase Amount]]&lt;500,"Low",
CleanedData[[#This Row],[Purchase Amount]]&lt;5000,"Medium",
TRUE,"High")</f>
        <v>High</v>
      </c>
      <c r="V4622" t="str">
        <f>TEXT(CleanedData[[#This Row],[Date]],"mmmm")</f>
        <v>June</v>
      </c>
      <c r="W4622" t="str">
        <f>"Q"&amp;ROUNDUP(MONTH(CleanedData[[#This Row],[Date]])/3,0)</f>
        <v>Q2</v>
      </c>
      <c r="X4622" t="str">
        <f>IF(CleanedData[[#This Row],[Purchase Amount]]&gt;=5000,"Yes","No")</f>
        <v>Yes</v>
      </c>
      <c r="Y4622">
        <f>IF(CleanedData[[#This Row],[Recommend]]="Yes",1,0)</f>
        <v>0</v>
      </c>
      <c r="Z4622" s="6">
        <f>CleanedData[[#This Row],[Purchase Amount]]*0.15</f>
        <v>4172.3159999999998</v>
      </c>
      <c r="AA4622" s="6">
        <f>CleanedData[[#This Row],[Purchase Amount]]*1.15</f>
        <v>31987.755999999998</v>
      </c>
    </row>
    <row r="4623" spans="1:27" x14ac:dyDescent="0.3">
      <c r="A4623">
        <v>5591</v>
      </c>
      <c r="B4623" t="s">
        <v>4848</v>
      </c>
      <c r="C4623" s="1">
        <v>45581</v>
      </c>
      <c r="D4623">
        <v>41</v>
      </c>
      <c r="E4623" t="s">
        <v>52</v>
      </c>
      <c r="F4623" t="s">
        <v>125</v>
      </c>
      <c r="G4623" t="s">
        <v>150</v>
      </c>
      <c r="H4623">
        <v>4</v>
      </c>
      <c r="I4623" t="s">
        <v>45</v>
      </c>
      <c r="J4623" t="s">
        <v>63</v>
      </c>
      <c r="K4623" t="s">
        <v>55</v>
      </c>
      <c r="L4623" t="s">
        <v>45</v>
      </c>
      <c r="M4623" t="s">
        <v>123</v>
      </c>
      <c r="N4623" t="s">
        <v>96</v>
      </c>
      <c r="O4623" t="s">
        <v>89</v>
      </c>
      <c r="P4623" t="s">
        <v>70</v>
      </c>
      <c r="Q4623" t="s">
        <v>81</v>
      </c>
      <c r="R4623" s="6">
        <f>_xlfn.XLOOKUP(CleanedData[[#This Row],[Product]],'02_Lookup_Tables'!$A$2:$A$126,'02_Lookup_Tables'!$B$2:$B$126)</f>
        <v>14808.31</v>
      </c>
      <c r="S4623" t="str">
        <f>VLOOKUP(CleanedData[[#This Row],[Product]],'02_Lookup_Tables'!$H$2:$I$126,2,FALSE)</f>
        <v>Electronics</v>
      </c>
      <c r="T4623" t="str">
        <f>VLOOKUP(CleanedData[[#This Row],[Province]],'02_Lookup_Tables'!$D$2:$E$10,2, FALSE)</f>
        <v>Western Region</v>
      </c>
      <c r="U4623" t="str" cm="1">
        <f t="array" ref="U4623">_xlfn.IFS(CleanedData[[#This Row],[Purchase Amount]]&lt;500,"Low",
CleanedData[[#This Row],[Purchase Amount]]&lt;5000,"Medium",
TRUE,"High")</f>
        <v>High</v>
      </c>
      <c r="V4623" t="str">
        <f>TEXT(CleanedData[[#This Row],[Date]],"mmmm")</f>
        <v>October</v>
      </c>
      <c r="W4623" t="str">
        <f>"Q"&amp;ROUNDUP(MONTH(CleanedData[[#This Row],[Date]])/3,0)</f>
        <v>Q4</v>
      </c>
      <c r="X4623" t="str">
        <f>IF(CleanedData[[#This Row],[Purchase Amount]]&gt;=5000,"Yes","No")</f>
        <v>Yes</v>
      </c>
      <c r="Y4623">
        <f>IF(CleanedData[[#This Row],[Recommend]]="Yes",1,0)</f>
        <v>1</v>
      </c>
      <c r="Z4623" s="6">
        <f>CleanedData[[#This Row],[Purchase Amount]]*0.15</f>
        <v>2221.2464999999997</v>
      </c>
      <c r="AA4623" s="6">
        <f>CleanedData[[#This Row],[Purchase Amount]]*1.15</f>
        <v>17029.556499999999</v>
      </c>
    </row>
    <row r="4624" spans="1:27" x14ac:dyDescent="0.3">
      <c r="A4624">
        <v>5593</v>
      </c>
      <c r="B4624" t="s">
        <v>4849</v>
      </c>
      <c r="C4624" s="1">
        <v>45294</v>
      </c>
      <c r="D4624">
        <v>70</v>
      </c>
      <c r="E4624" t="s">
        <v>52</v>
      </c>
      <c r="F4624" t="s">
        <v>40</v>
      </c>
      <c r="G4624" t="s">
        <v>78</v>
      </c>
      <c r="H4624">
        <v>2</v>
      </c>
      <c r="I4624" t="s">
        <v>42</v>
      </c>
      <c r="J4624" t="s">
        <v>74</v>
      </c>
      <c r="K4624" t="s">
        <v>64</v>
      </c>
      <c r="L4624" t="s">
        <v>45</v>
      </c>
      <c r="M4624" t="s">
        <v>190</v>
      </c>
      <c r="N4624" t="s">
        <v>47</v>
      </c>
      <c r="O4624" t="s">
        <v>89</v>
      </c>
      <c r="P4624" t="s">
        <v>49</v>
      </c>
      <c r="Q4624" t="s">
        <v>97</v>
      </c>
      <c r="R4624" s="6">
        <f>_xlfn.XLOOKUP(CleanedData[[#This Row],[Product]],'02_Lookup_Tables'!$A$2:$A$126,'02_Lookup_Tables'!$B$2:$B$126)</f>
        <v>1951.09</v>
      </c>
      <c r="S4624" t="str">
        <f>VLOOKUP(CleanedData[[#This Row],[Product]],'02_Lookup_Tables'!$H$2:$I$126,2,FALSE)</f>
        <v>Accessories</v>
      </c>
      <c r="T4624" t="str">
        <f>VLOOKUP(CleanedData[[#This Row],[Province]],'02_Lookup_Tables'!$D$2:$E$10,2, FALSE)</f>
        <v>Northern Region</v>
      </c>
      <c r="U4624" t="str" cm="1">
        <f t="array" ref="U4624">_xlfn.IFS(CleanedData[[#This Row],[Purchase Amount]]&lt;500,"Low",
CleanedData[[#This Row],[Purchase Amount]]&lt;5000,"Medium",
TRUE,"High")</f>
        <v>Medium</v>
      </c>
      <c r="V4624" t="str">
        <f>TEXT(CleanedData[[#This Row],[Date]],"mmmm")</f>
        <v>January</v>
      </c>
      <c r="W4624" t="str">
        <f>"Q"&amp;ROUNDUP(MONTH(CleanedData[[#This Row],[Date]])/3,0)</f>
        <v>Q1</v>
      </c>
      <c r="X4624" t="str">
        <f>IF(CleanedData[[#This Row],[Purchase Amount]]&gt;=5000,"Yes","No")</f>
        <v>No</v>
      </c>
      <c r="Y4624">
        <f>IF(CleanedData[[#This Row],[Recommend]]="Yes",1,0)</f>
        <v>0</v>
      </c>
      <c r="Z4624" s="6">
        <f>CleanedData[[#This Row],[Purchase Amount]]*0.15</f>
        <v>292.6635</v>
      </c>
      <c r="AA4624" s="6">
        <f>CleanedData[[#This Row],[Purchase Amount]]*1.15</f>
        <v>2243.7534999999998</v>
      </c>
    </row>
    <row r="4625" spans="1:27" x14ac:dyDescent="0.3">
      <c r="A4625">
        <v>5594</v>
      </c>
      <c r="B4625" t="s">
        <v>4850</v>
      </c>
      <c r="C4625" s="1">
        <v>45985</v>
      </c>
      <c r="D4625">
        <v>60</v>
      </c>
      <c r="E4625" t="s">
        <v>60</v>
      </c>
      <c r="F4625" t="s">
        <v>72</v>
      </c>
      <c r="G4625" t="s">
        <v>296</v>
      </c>
      <c r="H4625">
        <v>2</v>
      </c>
      <c r="I4625" t="s">
        <v>42</v>
      </c>
      <c r="J4625" t="s">
        <v>69</v>
      </c>
      <c r="K4625" t="s">
        <v>55</v>
      </c>
      <c r="L4625" t="s">
        <v>45</v>
      </c>
      <c r="M4625" t="s">
        <v>236</v>
      </c>
      <c r="N4625" t="s">
        <v>47</v>
      </c>
      <c r="O4625" t="s">
        <v>89</v>
      </c>
      <c r="P4625" t="s">
        <v>49</v>
      </c>
      <c r="Q4625" t="s">
        <v>50</v>
      </c>
      <c r="R4625" s="6">
        <f>_xlfn.XLOOKUP(CleanedData[[#This Row],[Product]],'02_Lookup_Tables'!$A$2:$A$126,'02_Lookup_Tables'!$B$2:$B$126)</f>
        <v>657.5</v>
      </c>
      <c r="S4625" t="str">
        <f>VLOOKUP(CleanedData[[#This Row],[Product]],'02_Lookup_Tables'!$H$2:$I$126,2,FALSE)</f>
        <v>Home Devices</v>
      </c>
      <c r="T4625" t="str">
        <f>VLOOKUP(CleanedData[[#This Row],[Province]],'02_Lookup_Tables'!$D$2:$E$10,2, FALSE)</f>
        <v>Central Region</v>
      </c>
      <c r="U4625" t="str" cm="1">
        <f t="array" ref="U4625">_xlfn.IFS(CleanedData[[#This Row],[Purchase Amount]]&lt;500,"Low",
CleanedData[[#This Row],[Purchase Amount]]&lt;5000,"Medium",
TRUE,"High")</f>
        <v>Medium</v>
      </c>
      <c r="V4625" t="str">
        <f>TEXT(CleanedData[[#This Row],[Date]],"mmmm")</f>
        <v>November</v>
      </c>
      <c r="W4625" t="str">
        <f>"Q"&amp;ROUNDUP(MONTH(CleanedData[[#This Row],[Date]])/3,0)</f>
        <v>Q4</v>
      </c>
      <c r="X4625" t="str">
        <f>IF(CleanedData[[#This Row],[Purchase Amount]]&gt;=5000,"Yes","No")</f>
        <v>No</v>
      </c>
      <c r="Y4625">
        <f>IF(CleanedData[[#This Row],[Recommend]]="Yes",1,0)</f>
        <v>0</v>
      </c>
      <c r="Z4625" s="6">
        <f>CleanedData[[#This Row],[Purchase Amount]]*0.15</f>
        <v>98.625</v>
      </c>
      <c r="AA4625" s="6">
        <f>CleanedData[[#This Row],[Purchase Amount]]*1.15</f>
        <v>756.12499999999989</v>
      </c>
    </row>
    <row r="4626" spans="1:27" x14ac:dyDescent="0.3">
      <c r="A4626">
        <v>5595</v>
      </c>
      <c r="B4626" t="s">
        <v>4851</v>
      </c>
      <c r="C4626" s="1">
        <v>45558</v>
      </c>
      <c r="D4626">
        <v>43</v>
      </c>
      <c r="E4626" t="s">
        <v>60</v>
      </c>
      <c r="F4626" t="s">
        <v>108</v>
      </c>
      <c r="G4626" t="s">
        <v>122</v>
      </c>
      <c r="H4626">
        <v>2</v>
      </c>
      <c r="I4626" t="s">
        <v>45</v>
      </c>
      <c r="J4626" t="s">
        <v>54</v>
      </c>
      <c r="K4626" t="s">
        <v>55</v>
      </c>
      <c r="L4626" t="s">
        <v>42</v>
      </c>
      <c r="M4626" t="s">
        <v>112</v>
      </c>
      <c r="N4626" t="s">
        <v>47</v>
      </c>
      <c r="O4626" t="s">
        <v>48</v>
      </c>
      <c r="P4626" t="s">
        <v>49</v>
      </c>
      <c r="Q4626" t="s">
        <v>81</v>
      </c>
      <c r="R4626" s="6">
        <f>_xlfn.XLOOKUP(CleanedData[[#This Row],[Product]],'02_Lookup_Tables'!$A$2:$A$126,'02_Lookup_Tables'!$B$2:$B$126)</f>
        <v>1712.08</v>
      </c>
      <c r="S4626" t="str">
        <f>VLOOKUP(CleanedData[[#This Row],[Product]],'02_Lookup_Tables'!$H$2:$I$126,2,FALSE)</f>
        <v>Home &amp; Living</v>
      </c>
      <c r="T4626" t="str">
        <f>VLOOKUP(CleanedData[[#This Row],[Province]],'02_Lookup_Tables'!$D$2:$E$10,2, FALSE)</f>
        <v>Gauteng Region</v>
      </c>
      <c r="U4626" t="str" cm="1">
        <f t="array" ref="U4626">_xlfn.IFS(CleanedData[[#This Row],[Purchase Amount]]&lt;500,"Low",
CleanedData[[#This Row],[Purchase Amount]]&lt;5000,"Medium",
TRUE,"High")</f>
        <v>Medium</v>
      </c>
      <c r="V4626" t="str">
        <f>TEXT(CleanedData[[#This Row],[Date]],"mmmm")</f>
        <v>September</v>
      </c>
      <c r="W4626" t="str">
        <f>"Q"&amp;ROUNDUP(MONTH(CleanedData[[#This Row],[Date]])/3,0)</f>
        <v>Q3</v>
      </c>
      <c r="X4626" t="str">
        <f>IF(CleanedData[[#This Row],[Purchase Amount]]&gt;=5000,"Yes","No")</f>
        <v>No</v>
      </c>
      <c r="Y4626">
        <f>IF(CleanedData[[#This Row],[Recommend]]="Yes",1,0)</f>
        <v>1</v>
      </c>
      <c r="Z4626" s="6">
        <f>CleanedData[[#This Row],[Purchase Amount]]*0.15</f>
        <v>256.81199999999995</v>
      </c>
      <c r="AA4626" s="6">
        <f>CleanedData[[#This Row],[Purchase Amount]]*1.15</f>
        <v>1968.8919999999998</v>
      </c>
    </row>
    <row r="4627" spans="1:27" x14ac:dyDescent="0.3">
      <c r="A4627">
        <v>5596</v>
      </c>
      <c r="B4627" t="s">
        <v>4852</v>
      </c>
      <c r="C4627" s="1">
        <v>45413</v>
      </c>
      <c r="E4627" t="s">
        <v>60</v>
      </c>
      <c r="F4627" t="s">
        <v>61</v>
      </c>
      <c r="G4627" t="s">
        <v>301</v>
      </c>
      <c r="H4627">
        <v>2</v>
      </c>
      <c r="I4627" t="s">
        <v>45</v>
      </c>
      <c r="J4627" t="s">
        <v>74</v>
      </c>
      <c r="K4627" t="s">
        <v>55</v>
      </c>
      <c r="L4627" t="s">
        <v>42</v>
      </c>
      <c r="M4627" t="s">
        <v>180</v>
      </c>
      <c r="N4627" t="s">
        <v>47</v>
      </c>
      <c r="O4627" t="s">
        <v>89</v>
      </c>
      <c r="P4627" t="s">
        <v>49</v>
      </c>
      <c r="Q4627" t="s">
        <v>166</v>
      </c>
      <c r="R4627" s="6">
        <f>_xlfn.XLOOKUP(CleanedData[[#This Row],[Product]],'02_Lookup_Tables'!$A$2:$A$126,'02_Lookup_Tables'!$B$2:$B$126)</f>
        <v>1000.7</v>
      </c>
      <c r="S4627" t="str">
        <f>VLOOKUP(CleanedData[[#This Row],[Product]],'02_Lookup_Tables'!$H$2:$I$126,2,FALSE)</f>
        <v>Toys &amp; Games</v>
      </c>
      <c r="T4627" t="str">
        <f>VLOOKUP(CleanedData[[#This Row],[Province]],'02_Lookup_Tables'!$D$2:$E$10,2, FALSE)</f>
        <v>Southern Region</v>
      </c>
      <c r="U4627" t="str" cm="1">
        <f t="array" ref="U4627">_xlfn.IFS(CleanedData[[#This Row],[Purchase Amount]]&lt;500,"Low",
CleanedData[[#This Row],[Purchase Amount]]&lt;5000,"Medium",
TRUE,"High")</f>
        <v>Medium</v>
      </c>
      <c r="V4627" t="str">
        <f>TEXT(CleanedData[[#This Row],[Date]],"mmmm")</f>
        <v>May</v>
      </c>
      <c r="W4627" t="str">
        <f>"Q"&amp;ROUNDUP(MONTH(CleanedData[[#This Row],[Date]])/3,0)</f>
        <v>Q2</v>
      </c>
      <c r="X4627" t="str">
        <f>IF(CleanedData[[#This Row],[Purchase Amount]]&gt;=5000,"Yes","No")</f>
        <v>No</v>
      </c>
      <c r="Y4627">
        <f>IF(CleanedData[[#This Row],[Recommend]]="Yes",1,0)</f>
        <v>1</v>
      </c>
      <c r="Z4627" s="6">
        <f>CleanedData[[#This Row],[Purchase Amount]]*0.15</f>
        <v>150.10499999999999</v>
      </c>
      <c r="AA4627" s="6">
        <f>CleanedData[[#This Row],[Purchase Amount]]*1.15</f>
        <v>1150.8050000000001</v>
      </c>
    </row>
    <row r="4628" spans="1:27" x14ac:dyDescent="0.3">
      <c r="A4628">
        <v>5597</v>
      </c>
      <c r="B4628" t="s">
        <v>4853</v>
      </c>
      <c r="C4628" s="1">
        <v>45961</v>
      </c>
      <c r="D4628">
        <v>55</v>
      </c>
      <c r="E4628" t="s">
        <v>39</v>
      </c>
      <c r="F4628" t="s">
        <v>125</v>
      </c>
      <c r="G4628" t="s">
        <v>317</v>
      </c>
      <c r="H4628">
        <v>4</v>
      </c>
      <c r="I4628" t="s">
        <v>42</v>
      </c>
      <c r="J4628" t="s">
        <v>43</v>
      </c>
      <c r="K4628" t="s">
        <v>64</v>
      </c>
      <c r="L4628" t="s">
        <v>42</v>
      </c>
      <c r="M4628" t="s">
        <v>151</v>
      </c>
      <c r="N4628" t="s">
        <v>96</v>
      </c>
      <c r="O4628" t="s">
        <v>89</v>
      </c>
      <c r="P4628" t="s">
        <v>70</v>
      </c>
      <c r="Q4628" t="s">
        <v>50</v>
      </c>
      <c r="R4628" s="6">
        <f>_xlfn.XLOOKUP(CleanedData[[#This Row],[Product]],'02_Lookup_Tables'!$A$2:$A$126,'02_Lookup_Tables'!$B$2:$B$126)</f>
        <v>10347.709999999999</v>
      </c>
      <c r="S4628" t="str">
        <f>VLOOKUP(CleanedData[[#This Row],[Product]],'02_Lookup_Tables'!$H$2:$I$126,2,FALSE)</f>
        <v>Home Devices</v>
      </c>
      <c r="T4628" t="str">
        <f>VLOOKUP(CleanedData[[#This Row],[Province]],'02_Lookup_Tables'!$D$2:$E$10,2, FALSE)</f>
        <v>Western Region</v>
      </c>
      <c r="U4628" t="str" cm="1">
        <f t="array" ref="U4628">_xlfn.IFS(CleanedData[[#This Row],[Purchase Amount]]&lt;500,"Low",
CleanedData[[#This Row],[Purchase Amount]]&lt;5000,"Medium",
TRUE,"High")</f>
        <v>High</v>
      </c>
      <c r="V4628" t="str">
        <f>TEXT(CleanedData[[#This Row],[Date]],"mmmm")</f>
        <v>October</v>
      </c>
      <c r="W4628" t="str">
        <f>"Q"&amp;ROUNDUP(MONTH(CleanedData[[#This Row],[Date]])/3,0)</f>
        <v>Q4</v>
      </c>
      <c r="X4628" t="str">
        <f>IF(CleanedData[[#This Row],[Purchase Amount]]&gt;=5000,"Yes","No")</f>
        <v>Yes</v>
      </c>
      <c r="Y4628">
        <f>IF(CleanedData[[#This Row],[Recommend]]="Yes",1,0)</f>
        <v>0</v>
      </c>
      <c r="Z4628" s="6">
        <f>CleanedData[[#This Row],[Purchase Amount]]*0.15</f>
        <v>1552.1564999999998</v>
      </c>
      <c r="AA4628" s="6">
        <f>CleanedData[[#This Row],[Purchase Amount]]*1.15</f>
        <v>11899.866499999998</v>
      </c>
    </row>
    <row r="4629" spans="1:27" x14ac:dyDescent="0.3">
      <c r="A4629">
        <v>5598</v>
      </c>
      <c r="B4629" t="s">
        <v>4854</v>
      </c>
      <c r="C4629" s="1">
        <v>45639</v>
      </c>
      <c r="D4629">
        <v>50</v>
      </c>
      <c r="E4629" t="s">
        <v>39</v>
      </c>
      <c r="F4629" t="s">
        <v>108</v>
      </c>
      <c r="G4629" t="s">
        <v>336</v>
      </c>
      <c r="H4629">
        <v>3</v>
      </c>
      <c r="I4629" t="s">
        <v>42</v>
      </c>
      <c r="J4629" t="s">
        <v>63</v>
      </c>
      <c r="K4629" t="s">
        <v>55</v>
      </c>
      <c r="L4629" t="s">
        <v>45</v>
      </c>
      <c r="M4629" t="s">
        <v>147</v>
      </c>
      <c r="N4629" t="s">
        <v>48</v>
      </c>
      <c r="O4629" t="s">
        <v>148</v>
      </c>
      <c r="P4629" t="s">
        <v>49</v>
      </c>
      <c r="Q4629" t="s">
        <v>93</v>
      </c>
      <c r="R4629" s="6">
        <f>_xlfn.XLOOKUP(CleanedData[[#This Row],[Product]],'02_Lookup_Tables'!$A$2:$A$126,'02_Lookup_Tables'!$B$2:$B$126)</f>
        <v>812.2</v>
      </c>
      <c r="S4629" t="str">
        <f>VLOOKUP(CleanedData[[#This Row],[Product]],'02_Lookup_Tables'!$H$2:$I$126,2,FALSE)</f>
        <v>Sports &amp; Outdoors</v>
      </c>
      <c r="T4629" t="str">
        <f>VLOOKUP(CleanedData[[#This Row],[Province]],'02_Lookup_Tables'!$D$2:$E$10,2, FALSE)</f>
        <v>Gauteng Region</v>
      </c>
      <c r="U4629" t="str" cm="1">
        <f t="array" ref="U4629">_xlfn.IFS(CleanedData[[#This Row],[Purchase Amount]]&lt;500,"Low",
CleanedData[[#This Row],[Purchase Amount]]&lt;5000,"Medium",
TRUE,"High")</f>
        <v>Medium</v>
      </c>
      <c r="V4629" t="str">
        <f>TEXT(CleanedData[[#This Row],[Date]],"mmmm")</f>
        <v>December</v>
      </c>
      <c r="W4629" t="str">
        <f>"Q"&amp;ROUNDUP(MONTH(CleanedData[[#This Row],[Date]])/3,0)</f>
        <v>Q4</v>
      </c>
      <c r="X4629" t="str">
        <f>IF(CleanedData[[#This Row],[Purchase Amount]]&gt;=5000,"Yes","No")</f>
        <v>No</v>
      </c>
      <c r="Y4629">
        <f>IF(CleanedData[[#This Row],[Recommend]]="Yes",1,0)</f>
        <v>0</v>
      </c>
      <c r="Z4629" s="6">
        <f>CleanedData[[#This Row],[Purchase Amount]]*0.15</f>
        <v>121.83</v>
      </c>
      <c r="AA4629" s="6">
        <f>CleanedData[[#This Row],[Purchase Amount]]*1.15</f>
        <v>934.03</v>
      </c>
    </row>
    <row r="4630" spans="1:27" x14ac:dyDescent="0.3">
      <c r="A4630">
        <v>5599</v>
      </c>
      <c r="B4630" t="s">
        <v>4855</v>
      </c>
      <c r="C4630" s="1">
        <v>45795</v>
      </c>
      <c r="D4630">
        <v>32</v>
      </c>
      <c r="E4630" t="s">
        <v>39</v>
      </c>
      <c r="F4630" t="s">
        <v>40</v>
      </c>
      <c r="G4630" t="s">
        <v>359</v>
      </c>
      <c r="H4630">
        <v>4</v>
      </c>
      <c r="I4630" t="s">
        <v>42</v>
      </c>
      <c r="J4630" t="s">
        <v>43</v>
      </c>
      <c r="K4630" t="s">
        <v>55</v>
      </c>
      <c r="L4630" t="s">
        <v>45</v>
      </c>
      <c r="M4630" t="s">
        <v>88</v>
      </c>
      <c r="N4630" t="s">
        <v>96</v>
      </c>
      <c r="O4630" t="s">
        <v>89</v>
      </c>
      <c r="P4630" t="s">
        <v>70</v>
      </c>
      <c r="Q4630" t="s">
        <v>58</v>
      </c>
      <c r="R4630" s="6">
        <f>_xlfn.XLOOKUP(CleanedData[[#This Row],[Product]],'02_Lookup_Tables'!$A$2:$A$126,'02_Lookup_Tables'!$B$2:$B$126)</f>
        <v>34.200000000000003</v>
      </c>
      <c r="S4630" t="str">
        <f>VLOOKUP(CleanedData[[#This Row],[Product]],'02_Lookup_Tables'!$H$2:$I$126,2,FALSE)</f>
        <v>Food</v>
      </c>
      <c r="T4630" t="str">
        <f>VLOOKUP(CleanedData[[#This Row],[Province]],'02_Lookup_Tables'!$D$2:$E$10,2, FALSE)</f>
        <v>Northern Region</v>
      </c>
      <c r="U4630" t="str" cm="1">
        <f t="array" ref="U4630">_xlfn.IFS(CleanedData[[#This Row],[Purchase Amount]]&lt;500,"Low",
CleanedData[[#This Row],[Purchase Amount]]&lt;5000,"Medium",
TRUE,"High")</f>
        <v>Low</v>
      </c>
      <c r="V4630" t="str">
        <f>TEXT(CleanedData[[#This Row],[Date]],"mmmm")</f>
        <v>May</v>
      </c>
      <c r="W4630" t="str">
        <f>"Q"&amp;ROUNDUP(MONTH(CleanedData[[#This Row],[Date]])/3,0)</f>
        <v>Q2</v>
      </c>
      <c r="X4630" t="str">
        <f>IF(CleanedData[[#This Row],[Purchase Amount]]&gt;=5000,"Yes","No")</f>
        <v>No</v>
      </c>
      <c r="Y4630">
        <f>IF(CleanedData[[#This Row],[Recommend]]="Yes",1,0)</f>
        <v>0</v>
      </c>
      <c r="Z4630" s="6">
        <f>CleanedData[[#This Row],[Purchase Amount]]*0.15</f>
        <v>5.13</v>
      </c>
      <c r="AA4630" s="6">
        <f>CleanedData[[#This Row],[Purchase Amount]]*1.15</f>
        <v>39.33</v>
      </c>
    </row>
    <row r="4631" spans="1:27" x14ac:dyDescent="0.3">
      <c r="A4631">
        <v>5601</v>
      </c>
      <c r="B4631" t="s">
        <v>4856</v>
      </c>
      <c r="C4631" s="1">
        <v>45995</v>
      </c>
      <c r="D4631">
        <v>75</v>
      </c>
      <c r="E4631" t="s">
        <v>52</v>
      </c>
      <c r="F4631" t="s">
        <v>61</v>
      </c>
      <c r="G4631" t="s">
        <v>120</v>
      </c>
      <c r="H4631">
        <v>2</v>
      </c>
      <c r="I4631" t="s">
        <v>45</v>
      </c>
      <c r="J4631" t="s">
        <v>54</v>
      </c>
      <c r="K4631" t="s">
        <v>44</v>
      </c>
      <c r="L4631" t="s">
        <v>42</v>
      </c>
      <c r="M4631" t="s">
        <v>151</v>
      </c>
      <c r="N4631" t="s">
        <v>47</v>
      </c>
      <c r="O4631" t="s">
        <v>89</v>
      </c>
      <c r="P4631" t="s">
        <v>49</v>
      </c>
      <c r="Q4631" t="s">
        <v>97</v>
      </c>
      <c r="R4631" s="6">
        <f>_xlfn.XLOOKUP(CleanedData[[#This Row],[Product]],'02_Lookup_Tables'!$A$2:$A$126,'02_Lookup_Tables'!$B$2:$B$126)</f>
        <v>471.63</v>
      </c>
      <c r="S4631" t="str">
        <f>VLOOKUP(CleanedData[[#This Row],[Product]],'02_Lookup_Tables'!$H$2:$I$126,2,FALSE)</f>
        <v>Beauty &amp; Personal Care</v>
      </c>
      <c r="T4631" t="str">
        <f>VLOOKUP(CleanedData[[#This Row],[Province]],'02_Lookup_Tables'!$D$2:$E$10,2, FALSE)</f>
        <v>Southern Region</v>
      </c>
      <c r="U4631" t="str" cm="1">
        <f t="array" ref="U4631">_xlfn.IFS(CleanedData[[#This Row],[Purchase Amount]]&lt;500,"Low",
CleanedData[[#This Row],[Purchase Amount]]&lt;5000,"Medium",
TRUE,"High")</f>
        <v>Low</v>
      </c>
      <c r="V4631" t="str">
        <f>TEXT(CleanedData[[#This Row],[Date]],"mmmm")</f>
        <v>December</v>
      </c>
      <c r="W4631" t="str">
        <f>"Q"&amp;ROUNDUP(MONTH(CleanedData[[#This Row],[Date]])/3,0)</f>
        <v>Q4</v>
      </c>
      <c r="X4631" t="str">
        <f>IF(CleanedData[[#This Row],[Purchase Amount]]&gt;=5000,"Yes","No")</f>
        <v>No</v>
      </c>
      <c r="Y4631">
        <f>IF(CleanedData[[#This Row],[Recommend]]="Yes",1,0)</f>
        <v>1</v>
      </c>
      <c r="Z4631" s="6">
        <f>CleanedData[[#This Row],[Purchase Amount]]*0.15</f>
        <v>70.744500000000002</v>
      </c>
      <c r="AA4631" s="6">
        <f>CleanedData[[#This Row],[Purchase Amount]]*1.15</f>
        <v>542.3744999999999</v>
      </c>
    </row>
    <row r="4632" spans="1:27" x14ac:dyDescent="0.3">
      <c r="A4632">
        <v>5603</v>
      </c>
      <c r="B4632" t="s">
        <v>4857</v>
      </c>
      <c r="C4632" s="1">
        <v>45342</v>
      </c>
      <c r="E4632" t="s">
        <v>52</v>
      </c>
      <c r="F4632" t="s">
        <v>72</v>
      </c>
      <c r="G4632" t="s">
        <v>139</v>
      </c>
      <c r="H4632">
        <v>4</v>
      </c>
      <c r="I4632" t="s">
        <v>45</v>
      </c>
      <c r="J4632" t="s">
        <v>63</v>
      </c>
      <c r="K4632" t="s">
        <v>64</v>
      </c>
      <c r="L4632" t="s">
        <v>42</v>
      </c>
      <c r="M4632" t="s">
        <v>180</v>
      </c>
      <c r="N4632" t="s">
        <v>96</v>
      </c>
      <c r="O4632" t="s">
        <v>89</v>
      </c>
      <c r="P4632" t="s">
        <v>70</v>
      </c>
      <c r="Q4632" t="s">
        <v>166</v>
      </c>
      <c r="R4632" s="6">
        <f>_xlfn.XLOOKUP(CleanedData[[#This Row],[Product]],'02_Lookup_Tables'!$A$2:$A$126,'02_Lookup_Tables'!$B$2:$B$126)</f>
        <v>2340.5700000000002</v>
      </c>
      <c r="S4632" t="str">
        <f>VLOOKUP(CleanedData[[#This Row],[Product]],'02_Lookup_Tables'!$H$2:$I$126,2,FALSE)</f>
        <v>Apparel</v>
      </c>
      <c r="T4632" t="str">
        <f>VLOOKUP(CleanedData[[#This Row],[Province]],'02_Lookup_Tables'!$D$2:$E$10,2, FALSE)</f>
        <v>Central Region</v>
      </c>
      <c r="U4632" t="str" cm="1">
        <f t="array" ref="U4632">_xlfn.IFS(CleanedData[[#This Row],[Purchase Amount]]&lt;500,"Low",
CleanedData[[#This Row],[Purchase Amount]]&lt;5000,"Medium",
TRUE,"High")</f>
        <v>Medium</v>
      </c>
      <c r="V4632" t="str">
        <f>TEXT(CleanedData[[#This Row],[Date]],"mmmm")</f>
        <v>February</v>
      </c>
      <c r="W4632" t="str">
        <f>"Q"&amp;ROUNDUP(MONTH(CleanedData[[#This Row],[Date]])/3,0)</f>
        <v>Q1</v>
      </c>
      <c r="X4632" t="str">
        <f>IF(CleanedData[[#This Row],[Purchase Amount]]&gt;=5000,"Yes","No")</f>
        <v>No</v>
      </c>
      <c r="Y4632">
        <f>IF(CleanedData[[#This Row],[Recommend]]="Yes",1,0)</f>
        <v>1</v>
      </c>
      <c r="Z4632" s="6">
        <f>CleanedData[[#This Row],[Purchase Amount]]*0.15</f>
        <v>351.08550000000002</v>
      </c>
      <c r="AA4632" s="6">
        <f>CleanedData[[#This Row],[Purchase Amount]]*1.15</f>
        <v>2691.6554999999998</v>
      </c>
    </row>
    <row r="4633" spans="1:27" x14ac:dyDescent="0.3">
      <c r="A4633">
        <v>5604</v>
      </c>
      <c r="B4633" t="s">
        <v>4858</v>
      </c>
      <c r="C4633" s="1">
        <v>45484</v>
      </c>
      <c r="D4633">
        <v>79</v>
      </c>
      <c r="E4633" t="s">
        <v>52</v>
      </c>
      <c r="F4633" t="s">
        <v>61</v>
      </c>
      <c r="G4633" t="s">
        <v>328</v>
      </c>
      <c r="H4633">
        <v>1</v>
      </c>
      <c r="I4633" t="s">
        <v>42</v>
      </c>
      <c r="J4633" t="s">
        <v>54</v>
      </c>
      <c r="K4633" t="s">
        <v>64</v>
      </c>
      <c r="L4633" t="s">
        <v>42</v>
      </c>
      <c r="M4633" t="s">
        <v>147</v>
      </c>
      <c r="N4633" t="s">
        <v>80</v>
      </c>
      <c r="O4633" t="s">
        <v>148</v>
      </c>
      <c r="P4633" t="s">
        <v>70</v>
      </c>
      <c r="Q4633" t="s">
        <v>97</v>
      </c>
      <c r="R4633" s="6">
        <f>_xlfn.XLOOKUP(CleanedData[[#This Row],[Product]],'02_Lookup_Tables'!$A$2:$A$126,'02_Lookup_Tables'!$B$2:$B$126)</f>
        <v>3521.64</v>
      </c>
      <c r="S4633" t="str">
        <f>VLOOKUP(CleanedData[[#This Row],[Product]],'02_Lookup_Tables'!$H$2:$I$126,2,FALSE)</f>
        <v>Home Devices</v>
      </c>
      <c r="T4633" t="str">
        <f>VLOOKUP(CleanedData[[#This Row],[Province]],'02_Lookup_Tables'!$D$2:$E$10,2, FALSE)</f>
        <v>Southern Region</v>
      </c>
      <c r="U4633" t="str" cm="1">
        <f t="array" ref="U4633">_xlfn.IFS(CleanedData[[#This Row],[Purchase Amount]]&lt;500,"Low",
CleanedData[[#This Row],[Purchase Amount]]&lt;5000,"Medium",
TRUE,"High")</f>
        <v>Medium</v>
      </c>
      <c r="V4633" t="str">
        <f>TEXT(CleanedData[[#This Row],[Date]],"mmmm")</f>
        <v>July</v>
      </c>
      <c r="W4633" t="str">
        <f>"Q"&amp;ROUNDUP(MONTH(CleanedData[[#This Row],[Date]])/3,0)</f>
        <v>Q3</v>
      </c>
      <c r="X4633" t="str">
        <f>IF(CleanedData[[#This Row],[Purchase Amount]]&gt;=5000,"Yes","No")</f>
        <v>No</v>
      </c>
      <c r="Y4633">
        <f>IF(CleanedData[[#This Row],[Recommend]]="Yes",1,0)</f>
        <v>0</v>
      </c>
      <c r="Z4633" s="6">
        <f>CleanedData[[#This Row],[Purchase Amount]]*0.15</f>
        <v>528.24599999999998</v>
      </c>
      <c r="AA4633" s="6">
        <f>CleanedData[[#This Row],[Purchase Amount]]*1.15</f>
        <v>4049.8859999999995</v>
      </c>
    </row>
    <row r="4634" spans="1:27" x14ac:dyDescent="0.3">
      <c r="A4634">
        <v>5605</v>
      </c>
      <c r="B4634" t="s">
        <v>4859</v>
      </c>
      <c r="C4634" s="1">
        <v>45739</v>
      </c>
      <c r="D4634">
        <v>76</v>
      </c>
      <c r="E4634" t="s">
        <v>52</v>
      </c>
      <c r="F4634" t="s">
        <v>108</v>
      </c>
      <c r="G4634" t="s">
        <v>359</v>
      </c>
      <c r="H4634">
        <v>1</v>
      </c>
      <c r="I4634" t="s">
        <v>45</v>
      </c>
      <c r="J4634" t="s">
        <v>54</v>
      </c>
      <c r="K4634" t="s">
        <v>64</v>
      </c>
      <c r="L4634" t="s">
        <v>45</v>
      </c>
      <c r="M4634" t="s">
        <v>231</v>
      </c>
      <c r="N4634" t="s">
        <v>80</v>
      </c>
      <c r="O4634" t="s">
        <v>89</v>
      </c>
      <c r="P4634" t="s">
        <v>49</v>
      </c>
      <c r="Q4634" t="s">
        <v>97</v>
      </c>
      <c r="R4634" s="6">
        <f>_xlfn.XLOOKUP(CleanedData[[#This Row],[Product]],'02_Lookup_Tables'!$A$2:$A$126,'02_Lookup_Tables'!$B$2:$B$126)</f>
        <v>34.200000000000003</v>
      </c>
      <c r="S4634" t="str">
        <f>VLOOKUP(CleanedData[[#This Row],[Product]],'02_Lookup_Tables'!$H$2:$I$126,2,FALSE)</f>
        <v>Food</v>
      </c>
      <c r="T4634" t="str">
        <f>VLOOKUP(CleanedData[[#This Row],[Province]],'02_Lookup_Tables'!$D$2:$E$10,2, FALSE)</f>
        <v>Gauteng Region</v>
      </c>
      <c r="U4634" t="str" cm="1">
        <f t="array" ref="U4634">_xlfn.IFS(CleanedData[[#This Row],[Purchase Amount]]&lt;500,"Low",
CleanedData[[#This Row],[Purchase Amount]]&lt;5000,"Medium",
TRUE,"High")</f>
        <v>Low</v>
      </c>
      <c r="V4634" t="str">
        <f>TEXT(CleanedData[[#This Row],[Date]],"mmmm")</f>
        <v>March</v>
      </c>
      <c r="W4634" t="str">
        <f>"Q"&amp;ROUNDUP(MONTH(CleanedData[[#This Row],[Date]])/3,0)</f>
        <v>Q1</v>
      </c>
      <c r="X4634" t="str">
        <f>IF(CleanedData[[#This Row],[Purchase Amount]]&gt;=5000,"Yes","No")</f>
        <v>No</v>
      </c>
      <c r="Y4634">
        <f>IF(CleanedData[[#This Row],[Recommend]]="Yes",1,0)</f>
        <v>1</v>
      </c>
      <c r="Z4634" s="6">
        <f>CleanedData[[#This Row],[Purchase Amount]]*0.15</f>
        <v>5.13</v>
      </c>
      <c r="AA4634" s="6">
        <f>CleanedData[[#This Row],[Purchase Amount]]*1.15</f>
        <v>39.33</v>
      </c>
    </row>
    <row r="4635" spans="1:27" x14ac:dyDescent="0.3">
      <c r="A4635">
        <v>5606</v>
      </c>
      <c r="B4635" t="s">
        <v>4860</v>
      </c>
      <c r="C4635" s="1">
        <v>45683</v>
      </c>
      <c r="D4635">
        <v>38</v>
      </c>
      <c r="E4635" t="s">
        <v>52</v>
      </c>
      <c r="F4635" t="s">
        <v>40</v>
      </c>
      <c r="G4635" t="s">
        <v>419</v>
      </c>
      <c r="H4635">
        <v>1</v>
      </c>
      <c r="I4635" t="s">
        <v>42</v>
      </c>
      <c r="J4635" t="s">
        <v>69</v>
      </c>
      <c r="K4635" t="s">
        <v>44</v>
      </c>
      <c r="L4635" t="s">
        <v>42</v>
      </c>
      <c r="M4635" t="s">
        <v>196</v>
      </c>
      <c r="N4635" t="s">
        <v>80</v>
      </c>
      <c r="O4635" t="s">
        <v>89</v>
      </c>
      <c r="P4635" t="s">
        <v>49</v>
      </c>
      <c r="Q4635" t="s">
        <v>81</v>
      </c>
      <c r="R4635" s="6">
        <f>_xlfn.XLOOKUP(CleanedData[[#This Row],[Product]],'02_Lookup_Tables'!$A$2:$A$126,'02_Lookup_Tables'!$B$2:$B$126)</f>
        <v>96.11</v>
      </c>
      <c r="S4635" t="str">
        <f>VLOOKUP(CleanedData[[#This Row],[Product]],'02_Lookup_Tables'!$H$2:$I$126,2,FALSE)</f>
        <v>Apparel</v>
      </c>
      <c r="T4635" t="str">
        <f>VLOOKUP(CleanedData[[#This Row],[Province]],'02_Lookup_Tables'!$D$2:$E$10,2, FALSE)</f>
        <v>Northern Region</v>
      </c>
      <c r="U4635" t="str" cm="1">
        <f t="array" ref="U4635">_xlfn.IFS(CleanedData[[#This Row],[Purchase Amount]]&lt;500,"Low",
CleanedData[[#This Row],[Purchase Amount]]&lt;5000,"Medium",
TRUE,"High")</f>
        <v>Low</v>
      </c>
      <c r="V4635" t="str">
        <f>TEXT(CleanedData[[#This Row],[Date]],"mmmm")</f>
        <v>January</v>
      </c>
      <c r="W4635" t="str">
        <f>"Q"&amp;ROUNDUP(MONTH(CleanedData[[#This Row],[Date]])/3,0)</f>
        <v>Q1</v>
      </c>
      <c r="X4635" t="str">
        <f>IF(CleanedData[[#This Row],[Purchase Amount]]&gt;=5000,"Yes","No")</f>
        <v>No</v>
      </c>
      <c r="Y4635">
        <f>IF(CleanedData[[#This Row],[Recommend]]="Yes",1,0)</f>
        <v>0</v>
      </c>
      <c r="Z4635" s="6">
        <f>CleanedData[[#This Row],[Purchase Amount]]*0.15</f>
        <v>14.416499999999999</v>
      </c>
      <c r="AA4635" s="6">
        <f>CleanedData[[#This Row],[Purchase Amount]]*1.15</f>
        <v>110.52649999999998</v>
      </c>
    </row>
    <row r="4636" spans="1:27" x14ac:dyDescent="0.3">
      <c r="A4636">
        <v>5607</v>
      </c>
      <c r="B4636" t="s">
        <v>4861</v>
      </c>
      <c r="C4636" s="1">
        <v>45913</v>
      </c>
      <c r="D4636">
        <v>27</v>
      </c>
      <c r="E4636" t="s">
        <v>52</v>
      </c>
      <c r="F4636" t="s">
        <v>83</v>
      </c>
      <c r="G4636" t="s">
        <v>233</v>
      </c>
      <c r="H4636">
        <v>1</v>
      </c>
      <c r="I4636" t="s">
        <v>45</v>
      </c>
      <c r="J4636" t="s">
        <v>69</v>
      </c>
      <c r="K4636" t="s">
        <v>44</v>
      </c>
      <c r="L4636" t="s">
        <v>42</v>
      </c>
      <c r="M4636" t="s">
        <v>184</v>
      </c>
      <c r="N4636" t="s">
        <v>80</v>
      </c>
      <c r="O4636" t="s">
        <v>148</v>
      </c>
      <c r="P4636" t="s">
        <v>70</v>
      </c>
      <c r="Q4636" t="s">
        <v>58</v>
      </c>
      <c r="R4636" s="6">
        <f>_xlfn.XLOOKUP(CleanedData[[#This Row],[Product]],'02_Lookup_Tables'!$A$2:$A$126,'02_Lookup_Tables'!$B$2:$B$126)</f>
        <v>324.35000000000002</v>
      </c>
      <c r="S4636" t="str">
        <f>VLOOKUP(CleanedData[[#This Row],[Product]],'02_Lookup_Tables'!$H$2:$I$126,2,FALSE)</f>
        <v>Apparel</v>
      </c>
      <c r="T4636" t="str">
        <f>VLOOKUP(CleanedData[[#This Row],[Province]],'02_Lookup_Tables'!$D$2:$E$10,2, FALSE)</f>
        <v>Western Region</v>
      </c>
      <c r="U4636" t="str" cm="1">
        <f t="array" ref="U4636">_xlfn.IFS(CleanedData[[#This Row],[Purchase Amount]]&lt;500,"Low",
CleanedData[[#This Row],[Purchase Amount]]&lt;5000,"Medium",
TRUE,"High")</f>
        <v>Low</v>
      </c>
      <c r="V4636" t="str">
        <f>TEXT(CleanedData[[#This Row],[Date]],"mmmm")</f>
        <v>September</v>
      </c>
      <c r="W4636" t="str">
        <f>"Q"&amp;ROUNDUP(MONTH(CleanedData[[#This Row],[Date]])/3,0)</f>
        <v>Q3</v>
      </c>
      <c r="X4636" t="str">
        <f>IF(CleanedData[[#This Row],[Purchase Amount]]&gt;=5000,"Yes","No")</f>
        <v>No</v>
      </c>
      <c r="Y4636">
        <f>IF(CleanedData[[#This Row],[Recommend]]="Yes",1,0)</f>
        <v>1</v>
      </c>
      <c r="Z4636" s="6">
        <f>CleanedData[[#This Row],[Purchase Amount]]*0.15</f>
        <v>48.652500000000003</v>
      </c>
      <c r="AA4636" s="6">
        <f>CleanedData[[#This Row],[Purchase Amount]]*1.15</f>
        <v>373.0025</v>
      </c>
    </row>
    <row r="4637" spans="1:27" x14ac:dyDescent="0.3">
      <c r="A4637">
        <v>5608</v>
      </c>
      <c r="B4637" t="s">
        <v>4862</v>
      </c>
      <c r="C4637" s="1">
        <v>45976</v>
      </c>
      <c r="D4637">
        <v>42</v>
      </c>
      <c r="E4637" t="s">
        <v>39</v>
      </c>
      <c r="F4637" t="s">
        <v>40</v>
      </c>
      <c r="G4637" t="s">
        <v>142</v>
      </c>
      <c r="H4637">
        <v>2</v>
      </c>
      <c r="I4637" t="s">
        <v>45</v>
      </c>
      <c r="J4637" t="s">
        <v>63</v>
      </c>
      <c r="K4637" t="s">
        <v>55</v>
      </c>
      <c r="L4637" t="s">
        <v>42</v>
      </c>
      <c r="M4637" t="s">
        <v>156</v>
      </c>
      <c r="N4637" t="s">
        <v>47</v>
      </c>
      <c r="O4637" t="s">
        <v>148</v>
      </c>
      <c r="P4637" t="s">
        <v>70</v>
      </c>
      <c r="Q4637" t="s">
        <v>81</v>
      </c>
      <c r="R4637" s="6">
        <f>_xlfn.XLOOKUP(CleanedData[[#This Row],[Product]],'02_Lookup_Tables'!$A$2:$A$126,'02_Lookup_Tables'!$B$2:$B$126)</f>
        <v>44114.21</v>
      </c>
      <c r="S4637" t="str">
        <f>VLOOKUP(CleanedData[[#This Row],[Product]],'02_Lookup_Tables'!$H$2:$I$126,2,FALSE)</f>
        <v>Electronics</v>
      </c>
      <c r="T4637" t="str">
        <f>VLOOKUP(CleanedData[[#This Row],[Province]],'02_Lookup_Tables'!$D$2:$E$10,2, FALSE)</f>
        <v>Northern Region</v>
      </c>
      <c r="U4637" t="str" cm="1">
        <f t="array" ref="U4637">_xlfn.IFS(CleanedData[[#This Row],[Purchase Amount]]&lt;500,"Low",
CleanedData[[#This Row],[Purchase Amount]]&lt;5000,"Medium",
TRUE,"High")</f>
        <v>High</v>
      </c>
      <c r="V4637" t="str">
        <f>TEXT(CleanedData[[#This Row],[Date]],"mmmm")</f>
        <v>November</v>
      </c>
      <c r="W4637" t="str">
        <f>"Q"&amp;ROUNDUP(MONTH(CleanedData[[#This Row],[Date]])/3,0)</f>
        <v>Q4</v>
      </c>
      <c r="X4637" t="str">
        <f>IF(CleanedData[[#This Row],[Purchase Amount]]&gt;=5000,"Yes","No")</f>
        <v>Yes</v>
      </c>
      <c r="Y4637">
        <f>IF(CleanedData[[#This Row],[Recommend]]="Yes",1,0)</f>
        <v>1</v>
      </c>
      <c r="Z4637" s="6">
        <f>CleanedData[[#This Row],[Purchase Amount]]*0.15</f>
        <v>6617.1314999999995</v>
      </c>
      <c r="AA4637" s="6">
        <f>CleanedData[[#This Row],[Purchase Amount]]*1.15</f>
        <v>50731.341499999995</v>
      </c>
    </row>
    <row r="4638" spans="1:27" x14ac:dyDescent="0.3">
      <c r="A4638">
        <v>5609</v>
      </c>
      <c r="B4638" t="s">
        <v>4863</v>
      </c>
      <c r="C4638" s="1">
        <v>45462</v>
      </c>
      <c r="D4638">
        <v>67</v>
      </c>
      <c r="E4638" t="s">
        <v>52</v>
      </c>
      <c r="F4638" t="s">
        <v>83</v>
      </c>
      <c r="G4638" t="s">
        <v>282</v>
      </c>
      <c r="H4638">
        <v>5</v>
      </c>
      <c r="I4638" t="s">
        <v>42</v>
      </c>
      <c r="J4638" t="s">
        <v>54</v>
      </c>
      <c r="K4638" t="s">
        <v>64</v>
      </c>
      <c r="L4638" t="s">
        <v>45</v>
      </c>
      <c r="M4638" t="s">
        <v>190</v>
      </c>
      <c r="N4638" t="s">
        <v>57</v>
      </c>
      <c r="O4638" t="s">
        <v>89</v>
      </c>
      <c r="P4638" t="s">
        <v>70</v>
      </c>
      <c r="Q4638" t="s">
        <v>97</v>
      </c>
      <c r="R4638" s="6">
        <f>_xlfn.XLOOKUP(CleanedData[[#This Row],[Product]],'02_Lookup_Tables'!$A$2:$A$126,'02_Lookup_Tables'!$B$2:$B$126)</f>
        <v>1859.13</v>
      </c>
      <c r="S4638" t="str">
        <f>VLOOKUP(CleanedData[[#This Row],[Product]],'02_Lookup_Tables'!$H$2:$I$126,2,FALSE)</f>
        <v>Home Devices</v>
      </c>
      <c r="T4638" t="str">
        <f>VLOOKUP(CleanedData[[#This Row],[Province]],'02_Lookup_Tables'!$D$2:$E$10,2, FALSE)</f>
        <v>Western Region</v>
      </c>
      <c r="U4638" t="str" cm="1">
        <f t="array" ref="U4638">_xlfn.IFS(CleanedData[[#This Row],[Purchase Amount]]&lt;500,"Low",
CleanedData[[#This Row],[Purchase Amount]]&lt;5000,"Medium",
TRUE,"High")</f>
        <v>Medium</v>
      </c>
      <c r="V4638" t="str">
        <f>TEXT(CleanedData[[#This Row],[Date]],"mmmm")</f>
        <v>June</v>
      </c>
      <c r="W4638" t="str">
        <f>"Q"&amp;ROUNDUP(MONTH(CleanedData[[#This Row],[Date]])/3,0)</f>
        <v>Q2</v>
      </c>
      <c r="X4638" t="str">
        <f>IF(CleanedData[[#This Row],[Purchase Amount]]&gt;=5000,"Yes","No")</f>
        <v>No</v>
      </c>
      <c r="Y4638">
        <f>IF(CleanedData[[#This Row],[Recommend]]="Yes",1,0)</f>
        <v>0</v>
      </c>
      <c r="Z4638" s="6">
        <f>CleanedData[[#This Row],[Purchase Amount]]*0.15</f>
        <v>278.86950000000002</v>
      </c>
      <c r="AA4638" s="6">
        <f>CleanedData[[#This Row],[Purchase Amount]]*1.15</f>
        <v>2137.9994999999999</v>
      </c>
    </row>
    <row r="4639" spans="1:27" x14ac:dyDescent="0.3">
      <c r="A4639">
        <v>5610</v>
      </c>
      <c r="B4639" t="s">
        <v>4864</v>
      </c>
      <c r="C4639" s="1">
        <v>45730</v>
      </c>
      <c r="D4639">
        <v>34</v>
      </c>
      <c r="E4639" t="s">
        <v>60</v>
      </c>
      <c r="F4639" t="s">
        <v>61</v>
      </c>
      <c r="G4639" t="s">
        <v>122</v>
      </c>
      <c r="H4639">
        <v>2</v>
      </c>
      <c r="I4639" t="s">
        <v>45</v>
      </c>
      <c r="J4639" t="s">
        <v>63</v>
      </c>
      <c r="K4639" t="s">
        <v>44</v>
      </c>
      <c r="L4639" t="s">
        <v>42</v>
      </c>
      <c r="M4639" t="s">
        <v>106</v>
      </c>
      <c r="N4639" t="s">
        <v>47</v>
      </c>
      <c r="O4639" t="s">
        <v>148</v>
      </c>
      <c r="P4639" t="s">
        <v>70</v>
      </c>
      <c r="Q4639" t="s">
        <v>58</v>
      </c>
      <c r="R4639" s="6">
        <f>_xlfn.XLOOKUP(CleanedData[[#This Row],[Product]],'02_Lookup_Tables'!$A$2:$A$126,'02_Lookup_Tables'!$B$2:$B$126)</f>
        <v>1712.08</v>
      </c>
      <c r="S4639" t="str">
        <f>VLOOKUP(CleanedData[[#This Row],[Product]],'02_Lookup_Tables'!$H$2:$I$126,2,FALSE)</f>
        <v>Home &amp; Living</v>
      </c>
      <c r="T4639" t="str">
        <f>VLOOKUP(CleanedData[[#This Row],[Province]],'02_Lookup_Tables'!$D$2:$E$10,2, FALSE)</f>
        <v>Southern Region</v>
      </c>
      <c r="U4639" t="str" cm="1">
        <f t="array" ref="U4639">_xlfn.IFS(CleanedData[[#This Row],[Purchase Amount]]&lt;500,"Low",
CleanedData[[#This Row],[Purchase Amount]]&lt;5000,"Medium",
TRUE,"High")</f>
        <v>Medium</v>
      </c>
      <c r="V4639" t="str">
        <f>TEXT(CleanedData[[#This Row],[Date]],"mmmm")</f>
        <v>March</v>
      </c>
      <c r="W4639" t="str">
        <f>"Q"&amp;ROUNDUP(MONTH(CleanedData[[#This Row],[Date]])/3,0)</f>
        <v>Q1</v>
      </c>
      <c r="X4639" t="str">
        <f>IF(CleanedData[[#This Row],[Purchase Amount]]&gt;=5000,"Yes","No")</f>
        <v>No</v>
      </c>
      <c r="Y4639">
        <f>IF(CleanedData[[#This Row],[Recommend]]="Yes",1,0)</f>
        <v>1</v>
      </c>
      <c r="Z4639" s="6">
        <f>CleanedData[[#This Row],[Purchase Amount]]*0.15</f>
        <v>256.81199999999995</v>
      </c>
      <c r="AA4639" s="6">
        <f>CleanedData[[#This Row],[Purchase Amount]]*1.15</f>
        <v>1968.8919999999998</v>
      </c>
    </row>
    <row r="4640" spans="1:27" x14ac:dyDescent="0.3">
      <c r="A4640">
        <v>5611</v>
      </c>
      <c r="B4640" t="s">
        <v>4865</v>
      </c>
      <c r="C4640" s="1">
        <v>45842</v>
      </c>
      <c r="D4640">
        <v>75</v>
      </c>
      <c r="E4640" t="s">
        <v>52</v>
      </c>
      <c r="F4640" t="s">
        <v>77</v>
      </c>
      <c r="G4640" t="s">
        <v>406</v>
      </c>
      <c r="H4640">
        <v>3</v>
      </c>
      <c r="I4640" t="s">
        <v>42</v>
      </c>
      <c r="J4640" t="s">
        <v>74</v>
      </c>
      <c r="K4640" t="s">
        <v>64</v>
      </c>
      <c r="L4640" t="s">
        <v>45</v>
      </c>
      <c r="M4640" t="s">
        <v>106</v>
      </c>
      <c r="N4640" t="s">
        <v>48</v>
      </c>
      <c r="O4640" t="s">
        <v>148</v>
      </c>
      <c r="P4640" t="s">
        <v>49</v>
      </c>
      <c r="Q4640" t="s">
        <v>97</v>
      </c>
      <c r="R4640" s="6">
        <f>_xlfn.XLOOKUP(CleanedData[[#This Row],[Product]],'02_Lookup_Tables'!$A$2:$A$126,'02_Lookup_Tables'!$B$2:$B$126)</f>
        <v>996.44</v>
      </c>
      <c r="S4640" t="str">
        <f>VLOOKUP(CleanedData[[#This Row],[Product]],'02_Lookup_Tables'!$H$2:$I$126,2,FALSE)</f>
        <v>Sports &amp; Outdoors</v>
      </c>
      <c r="T4640" t="str">
        <f>VLOOKUP(CleanedData[[#This Row],[Province]],'02_Lookup_Tables'!$D$2:$E$10,2, FALSE)</f>
        <v>Central Region</v>
      </c>
      <c r="U4640" t="str" cm="1">
        <f t="array" ref="U4640">_xlfn.IFS(CleanedData[[#This Row],[Purchase Amount]]&lt;500,"Low",
CleanedData[[#This Row],[Purchase Amount]]&lt;5000,"Medium",
TRUE,"High")</f>
        <v>Medium</v>
      </c>
      <c r="V4640" t="str">
        <f>TEXT(CleanedData[[#This Row],[Date]],"mmmm")</f>
        <v>July</v>
      </c>
      <c r="W4640" t="str">
        <f>"Q"&amp;ROUNDUP(MONTH(CleanedData[[#This Row],[Date]])/3,0)</f>
        <v>Q3</v>
      </c>
      <c r="X4640" t="str">
        <f>IF(CleanedData[[#This Row],[Purchase Amount]]&gt;=5000,"Yes","No")</f>
        <v>No</v>
      </c>
      <c r="Y4640">
        <f>IF(CleanedData[[#This Row],[Recommend]]="Yes",1,0)</f>
        <v>0</v>
      </c>
      <c r="Z4640" s="6">
        <f>CleanedData[[#This Row],[Purchase Amount]]*0.15</f>
        <v>149.46600000000001</v>
      </c>
      <c r="AA4640" s="6">
        <f>CleanedData[[#This Row],[Purchase Amount]]*1.15</f>
        <v>1145.9059999999999</v>
      </c>
    </row>
    <row r="4641" spans="1:27" x14ac:dyDescent="0.3">
      <c r="A4641">
        <v>5612</v>
      </c>
      <c r="B4641" t="s">
        <v>4866</v>
      </c>
      <c r="C4641" s="1">
        <v>45909</v>
      </c>
      <c r="D4641">
        <v>78</v>
      </c>
      <c r="E4641" t="s">
        <v>39</v>
      </c>
      <c r="F4641" t="s">
        <v>108</v>
      </c>
      <c r="G4641" t="s">
        <v>109</v>
      </c>
      <c r="H4641">
        <v>3</v>
      </c>
      <c r="I4641" t="s">
        <v>45</v>
      </c>
      <c r="J4641" t="s">
        <v>63</v>
      </c>
      <c r="K4641" t="s">
        <v>44</v>
      </c>
      <c r="L4641" t="s">
        <v>42</v>
      </c>
      <c r="M4641" t="s">
        <v>180</v>
      </c>
      <c r="N4641" t="s">
        <v>48</v>
      </c>
      <c r="O4641" t="s">
        <v>89</v>
      </c>
      <c r="P4641" t="s">
        <v>49</v>
      </c>
      <c r="Q4641" t="s">
        <v>97</v>
      </c>
      <c r="R4641" s="6">
        <f>_xlfn.XLOOKUP(CleanedData[[#This Row],[Product]],'02_Lookup_Tables'!$A$2:$A$126,'02_Lookup_Tables'!$B$2:$B$126)</f>
        <v>228.08</v>
      </c>
      <c r="S4641" t="str">
        <f>VLOOKUP(CleanedData[[#This Row],[Product]],'02_Lookup_Tables'!$H$2:$I$126,2,FALSE)</f>
        <v>Apparel</v>
      </c>
      <c r="T4641" t="str">
        <f>VLOOKUP(CleanedData[[#This Row],[Province]],'02_Lookup_Tables'!$D$2:$E$10,2, FALSE)</f>
        <v>Gauteng Region</v>
      </c>
      <c r="U4641" t="str" cm="1">
        <f t="array" ref="U4641">_xlfn.IFS(CleanedData[[#This Row],[Purchase Amount]]&lt;500,"Low",
CleanedData[[#This Row],[Purchase Amount]]&lt;5000,"Medium",
TRUE,"High")</f>
        <v>Low</v>
      </c>
      <c r="V4641" t="str">
        <f>TEXT(CleanedData[[#This Row],[Date]],"mmmm")</f>
        <v>September</v>
      </c>
      <c r="W4641" t="str">
        <f>"Q"&amp;ROUNDUP(MONTH(CleanedData[[#This Row],[Date]])/3,0)</f>
        <v>Q3</v>
      </c>
      <c r="X4641" t="str">
        <f>IF(CleanedData[[#This Row],[Purchase Amount]]&gt;=5000,"Yes","No")</f>
        <v>No</v>
      </c>
      <c r="Y4641">
        <f>IF(CleanedData[[#This Row],[Recommend]]="Yes",1,0)</f>
        <v>1</v>
      </c>
      <c r="Z4641" s="6">
        <f>CleanedData[[#This Row],[Purchase Amount]]*0.15</f>
        <v>34.212000000000003</v>
      </c>
      <c r="AA4641" s="6">
        <f>CleanedData[[#This Row],[Purchase Amount]]*1.15</f>
        <v>262.29199999999997</v>
      </c>
    </row>
    <row r="4642" spans="1:27" x14ac:dyDescent="0.3">
      <c r="A4642">
        <v>5613</v>
      </c>
      <c r="B4642" t="s">
        <v>4867</v>
      </c>
      <c r="C4642" s="1">
        <v>45651</v>
      </c>
      <c r="D4642">
        <v>56</v>
      </c>
      <c r="E4642" t="s">
        <v>39</v>
      </c>
      <c r="F4642" t="s">
        <v>68</v>
      </c>
      <c r="G4642" t="s">
        <v>102</v>
      </c>
      <c r="H4642">
        <v>1</v>
      </c>
      <c r="I4642" t="s">
        <v>42</v>
      </c>
      <c r="J4642" t="s">
        <v>74</v>
      </c>
      <c r="K4642" t="s">
        <v>55</v>
      </c>
      <c r="L4642" t="s">
        <v>45</v>
      </c>
      <c r="M4642" t="s">
        <v>100</v>
      </c>
      <c r="N4642" t="s">
        <v>80</v>
      </c>
      <c r="O4642" t="s">
        <v>48</v>
      </c>
      <c r="P4642" t="s">
        <v>49</v>
      </c>
      <c r="Q4642" t="s">
        <v>50</v>
      </c>
      <c r="R4642" s="6">
        <f>_xlfn.XLOOKUP(CleanedData[[#This Row],[Product]],'02_Lookup_Tables'!$A$2:$A$126,'02_Lookup_Tables'!$B$2:$B$126)</f>
        <v>276.82</v>
      </c>
      <c r="S4642" t="str">
        <f>VLOOKUP(CleanedData[[#This Row],[Product]],'02_Lookup_Tables'!$H$2:$I$126,2,FALSE)</f>
        <v>Home &amp; Living</v>
      </c>
      <c r="T4642" t="str">
        <f>VLOOKUP(CleanedData[[#This Row],[Province]],'02_Lookup_Tables'!$D$2:$E$10,2, FALSE)</f>
        <v>Northern Region</v>
      </c>
      <c r="U4642" t="str" cm="1">
        <f t="array" ref="U4642">_xlfn.IFS(CleanedData[[#This Row],[Purchase Amount]]&lt;500,"Low",
CleanedData[[#This Row],[Purchase Amount]]&lt;5000,"Medium",
TRUE,"High")</f>
        <v>Low</v>
      </c>
      <c r="V4642" t="str">
        <f>TEXT(CleanedData[[#This Row],[Date]],"mmmm")</f>
        <v>December</v>
      </c>
      <c r="W4642" t="str">
        <f>"Q"&amp;ROUNDUP(MONTH(CleanedData[[#This Row],[Date]])/3,0)</f>
        <v>Q4</v>
      </c>
      <c r="X4642" t="str">
        <f>IF(CleanedData[[#This Row],[Purchase Amount]]&gt;=5000,"Yes","No")</f>
        <v>No</v>
      </c>
      <c r="Y4642">
        <f>IF(CleanedData[[#This Row],[Recommend]]="Yes",1,0)</f>
        <v>0</v>
      </c>
      <c r="Z4642" s="6">
        <f>CleanedData[[#This Row],[Purchase Amount]]*0.15</f>
        <v>41.522999999999996</v>
      </c>
      <c r="AA4642" s="6">
        <f>CleanedData[[#This Row],[Purchase Amount]]*1.15</f>
        <v>318.34299999999996</v>
      </c>
    </row>
    <row r="4643" spans="1:27" x14ac:dyDescent="0.3">
      <c r="A4643">
        <v>5614</v>
      </c>
      <c r="B4643" t="s">
        <v>4868</v>
      </c>
      <c r="C4643" s="1">
        <v>45534</v>
      </c>
      <c r="D4643">
        <v>80</v>
      </c>
      <c r="E4643" t="s">
        <v>52</v>
      </c>
      <c r="F4643" t="s">
        <v>108</v>
      </c>
      <c r="G4643" t="s">
        <v>189</v>
      </c>
      <c r="H4643">
        <v>5</v>
      </c>
      <c r="I4643" t="s">
        <v>42</v>
      </c>
      <c r="J4643" t="s">
        <v>74</v>
      </c>
      <c r="K4643" t="s">
        <v>64</v>
      </c>
      <c r="L4643" t="s">
        <v>45</v>
      </c>
      <c r="M4643" t="s">
        <v>136</v>
      </c>
      <c r="N4643" t="s">
        <v>57</v>
      </c>
      <c r="O4643" t="s">
        <v>89</v>
      </c>
      <c r="P4643" t="s">
        <v>70</v>
      </c>
      <c r="Q4643" t="s">
        <v>97</v>
      </c>
      <c r="R4643" s="6">
        <f>_xlfn.XLOOKUP(CleanedData[[#This Row],[Product]],'02_Lookup_Tables'!$A$2:$A$126,'02_Lookup_Tables'!$B$2:$B$126)</f>
        <v>1619.07</v>
      </c>
      <c r="S4643" t="str">
        <f>VLOOKUP(CleanedData[[#This Row],[Product]],'02_Lookup_Tables'!$H$2:$I$126,2,FALSE)</f>
        <v>Home &amp; Living</v>
      </c>
      <c r="T4643" t="str">
        <f>VLOOKUP(CleanedData[[#This Row],[Province]],'02_Lookup_Tables'!$D$2:$E$10,2, FALSE)</f>
        <v>Gauteng Region</v>
      </c>
      <c r="U4643" t="str" cm="1">
        <f t="array" ref="U4643">_xlfn.IFS(CleanedData[[#This Row],[Purchase Amount]]&lt;500,"Low",
CleanedData[[#This Row],[Purchase Amount]]&lt;5000,"Medium",
TRUE,"High")</f>
        <v>Medium</v>
      </c>
      <c r="V4643" t="str">
        <f>TEXT(CleanedData[[#This Row],[Date]],"mmmm")</f>
        <v>August</v>
      </c>
      <c r="W4643" t="str">
        <f>"Q"&amp;ROUNDUP(MONTH(CleanedData[[#This Row],[Date]])/3,0)</f>
        <v>Q3</v>
      </c>
      <c r="X4643" t="str">
        <f>IF(CleanedData[[#This Row],[Purchase Amount]]&gt;=5000,"Yes","No")</f>
        <v>No</v>
      </c>
      <c r="Y4643">
        <f>IF(CleanedData[[#This Row],[Recommend]]="Yes",1,0)</f>
        <v>0</v>
      </c>
      <c r="Z4643" s="6">
        <f>CleanedData[[#This Row],[Purchase Amount]]*0.15</f>
        <v>242.86049999999997</v>
      </c>
      <c r="AA4643" s="6">
        <f>CleanedData[[#This Row],[Purchase Amount]]*1.15</f>
        <v>1861.9304999999997</v>
      </c>
    </row>
    <row r="4644" spans="1:27" x14ac:dyDescent="0.3">
      <c r="A4644">
        <v>5616</v>
      </c>
      <c r="B4644" t="s">
        <v>4869</v>
      </c>
      <c r="C4644" s="1">
        <v>45433</v>
      </c>
      <c r="D4644">
        <v>51</v>
      </c>
      <c r="E4644" t="s">
        <v>52</v>
      </c>
      <c r="F4644" t="s">
        <v>125</v>
      </c>
      <c r="G4644" t="s">
        <v>501</v>
      </c>
      <c r="H4644">
        <v>4</v>
      </c>
      <c r="I4644" t="s">
        <v>42</v>
      </c>
      <c r="J4644" t="s">
        <v>74</v>
      </c>
      <c r="K4644" t="s">
        <v>44</v>
      </c>
      <c r="L4644" t="s">
        <v>42</v>
      </c>
      <c r="M4644" t="s">
        <v>190</v>
      </c>
      <c r="N4644" t="s">
        <v>96</v>
      </c>
      <c r="O4644" t="s">
        <v>89</v>
      </c>
      <c r="P4644" t="s">
        <v>70</v>
      </c>
      <c r="Q4644" t="s">
        <v>93</v>
      </c>
      <c r="R4644" s="6">
        <f>_xlfn.XLOOKUP(CleanedData[[#This Row],[Product]],'02_Lookup_Tables'!$A$2:$A$126,'02_Lookup_Tables'!$B$2:$B$126)</f>
        <v>1482.94</v>
      </c>
      <c r="S4644" t="str">
        <f>VLOOKUP(CleanedData[[#This Row],[Product]],'02_Lookup_Tables'!$H$2:$I$126,2,FALSE)</f>
        <v>Home Devices</v>
      </c>
      <c r="T4644" t="str">
        <f>VLOOKUP(CleanedData[[#This Row],[Province]],'02_Lookup_Tables'!$D$2:$E$10,2, FALSE)</f>
        <v>Western Region</v>
      </c>
      <c r="U4644" t="str" cm="1">
        <f t="array" ref="U4644">_xlfn.IFS(CleanedData[[#This Row],[Purchase Amount]]&lt;500,"Low",
CleanedData[[#This Row],[Purchase Amount]]&lt;5000,"Medium",
TRUE,"High")</f>
        <v>Medium</v>
      </c>
      <c r="V4644" t="str">
        <f>TEXT(CleanedData[[#This Row],[Date]],"mmmm")</f>
        <v>May</v>
      </c>
      <c r="W4644" t="str">
        <f>"Q"&amp;ROUNDUP(MONTH(CleanedData[[#This Row],[Date]])/3,0)</f>
        <v>Q2</v>
      </c>
      <c r="X4644" t="str">
        <f>IF(CleanedData[[#This Row],[Purchase Amount]]&gt;=5000,"Yes","No")</f>
        <v>No</v>
      </c>
      <c r="Y4644">
        <f>IF(CleanedData[[#This Row],[Recommend]]="Yes",1,0)</f>
        <v>0</v>
      </c>
      <c r="Z4644" s="6">
        <f>CleanedData[[#This Row],[Purchase Amount]]*0.15</f>
        <v>222.441</v>
      </c>
      <c r="AA4644" s="6">
        <f>CleanedData[[#This Row],[Purchase Amount]]*1.15</f>
        <v>1705.3809999999999</v>
      </c>
    </row>
    <row r="4645" spans="1:27" x14ac:dyDescent="0.3">
      <c r="A4645">
        <v>5617</v>
      </c>
      <c r="B4645" t="s">
        <v>4870</v>
      </c>
      <c r="C4645" s="1">
        <v>45798</v>
      </c>
      <c r="D4645">
        <v>48</v>
      </c>
      <c r="E4645" t="s">
        <v>60</v>
      </c>
      <c r="F4645" t="s">
        <v>72</v>
      </c>
      <c r="G4645" t="s">
        <v>102</v>
      </c>
      <c r="H4645">
        <v>5</v>
      </c>
      <c r="I4645" t="s">
        <v>45</v>
      </c>
      <c r="J4645" t="s">
        <v>74</v>
      </c>
      <c r="K4645" t="s">
        <v>44</v>
      </c>
      <c r="L4645" t="s">
        <v>45</v>
      </c>
      <c r="M4645" t="s">
        <v>175</v>
      </c>
      <c r="N4645" t="s">
        <v>57</v>
      </c>
      <c r="O4645" t="s">
        <v>89</v>
      </c>
      <c r="P4645" t="s">
        <v>70</v>
      </c>
      <c r="Q4645" t="s">
        <v>93</v>
      </c>
      <c r="R4645" s="6">
        <f>_xlfn.XLOOKUP(CleanedData[[#This Row],[Product]],'02_Lookup_Tables'!$A$2:$A$126,'02_Lookup_Tables'!$B$2:$B$126)</f>
        <v>276.82</v>
      </c>
      <c r="S4645" t="str">
        <f>VLOOKUP(CleanedData[[#This Row],[Product]],'02_Lookup_Tables'!$H$2:$I$126,2,FALSE)</f>
        <v>Home &amp; Living</v>
      </c>
      <c r="T4645" t="str">
        <f>VLOOKUP(CleanedData[[#This Row],[Province]],'02_Lookup_Tables'!$D$2:$E$10,2, FALSE)</f>
        <v>Central Region</v>
      </c>
      <c r="U4645" t="str" cm="1">
        <f t="array" ref="U4645">_xlfn.IFS(CleanedData[[#This Row],[Purchase Amount]]&lt;500,"Low",
CleanedData[[#This Row],[Purchase Amount]]&lt;5000,"Medium",
TRUE,"High")</f>
        <v>Low</v>
      </c>
      <c r="V4645" t="str">
        <f>TEXT(CleanedData[[#This Row],[Date]],"mmmm")</f>
        <v>May</v>
      </c>
      <c r="W4645" t="str">
        <f>"Q"&amp;ROUNDUP(MONTH(CleanedData[[#This Row],[Date]])/3,0)</f>
        <v>Q2</v>
      </c>
      <c r="X4645" t="str">
        <f>IF(CleanedData[[#This Row],[Purchase Amount]]&gt;=5000,"Yes","No")</f>
        <v>No</v>
      </c>
      <c r="Y4645">
        <f>IF(CleanedData[[#This Row],[Recommend]]="Yes",1,0)</f>
        <v>1</v>
      </c>
      <c r="Z4645" s="6">
        <f>CleanedData[[#This Row],[Purchase Amount]]*0.15</f>
        <v>41.522999999999996</v>
      </c>
      <c r="AA4645" s="6">
        <f>CleanedData[[#This Row],[Purchase Amount]]*1.15</f>
        <v>318.34299999999996</v>
      </c>
    </row>
    <row r="4646" spans="1:27" x14ac:dyDescent="0.3">
      <c r="A4646">
        <v>5619</v>
      </c>
      <c r="B4646" t="s">
        <v>4871</v>
      </c>
      <c r="C4646" s="1">
        <v>45464</v>
      </c>
      <c r="D4646">
        <v>42</v>
      </c>
      <c r="E4646" t="s">
        <v>52</v>
      </c>
      <c r="F4646" t="s">
        <v>68</v>
      </c>
      <c r="G4646" t="s">
        <v>284</v>
      </c>
      <c r="H4646">
        <v>2</v>
      </c>
      <c r="I4646" t="s">
        <v>42</v>
      </c>
      <c r="J4646" t="s">
        <v>63</v>
      </c>
      <c r="K4646" t="s">
        <v>44</v>
      </c>
      <c r="L4646" t="s">
        <v>45</v>
      </c>
      <c r="M4646" t="s">
        <v>85</v>
      </c>
      <c r="N4646" t="s">
        <v>47</v>
      </c>
      <c r="O4646" t="s">
        <v>48</v>
      </c>
      <c r="P4646" t="s">
        <v>49</v>
      </c>
      <c r="Q4646" t="s">
        <v>81</v>
      </c>
      <c r="R4646" s="6">
        <f>_xlfn.XLOOKUP(CleanedData[[#This Row],[Product]],'02_Lookup_Tables'!$A$2:$A$126,'02_Lookup_Tables'!$B$2:$B$126)</f>
        <v>6698.54</v>
      </c>
      <c r="S4646" t="str">
        <f>VLOOKUP(CleanedData[[#This Row],[Product]],'02_Lookup_Tables'!$H$2:$I$126,2,FALSE)</f>
        <v>Electronics</v>
      </c>
      <c r="T4646" t="str">
        <f>VLOOKUP(CleanedData[[#This Row],[Province]],'02_Lookup_Tables'!$D$2:$E$10,2, FALSE)</f>
        <v>Northern Region</v>
      </c>
      <c r="U4646" t="str" cm="1">
        <f t="array" ref="U4646">_xlfn.IFS(CleanedData[[#This Row],[Purchase Amount]]&lt;500,"Low",
CleanedData[[#This Row],[Purchase Amount]]&lt;5000,"Medium",
TRUE,"High")</f>
        <v>High</v>
      </c>
      <c r="V4646" t="str">
        <f>TEXT(CleanedData[[#This Row],[Date]],"mmmm")</f>
        <v>June</v>
      </c>
      <c r="W4646" t="str">
        <f>"Q"&amp;ROUNDUP(MONTH(CleanedData[[#This Row],[Date]])/3,0)</f>
        <v>Q2</v>
      </c>
      <c r="X4646" t="str">
        <f>IF(CleanedData[[#This Row],[Purchase Amount]]&gt;=5000,"Yes","No")</f>
        <v>Yes</v>
      </c>
      <c r="Y4646">
        <f>IF(CleanedData[[#This Row],[Recommend]]="Yes",1,0)</f>
        <v>0</v>
      </c>
      <c r="Z4646" s="6">
        <f>CleanedData[[#This Row],[Purchase Amount]]*0.15</f>
        <v>1004.7809999999999</v>
      </c>
      <c r="AA4646" s="6">
        <f>CleanedData[[#This Row],[Purchase Amount]]*1.15</f>
        <v>7703.320999999999</v>
      </c>
    </row>
    <row r="4647" spans="1:27" x14ac:dyDescent="0.3">
      <c r="A4647">
        <v>5620</v>
      </c>
      <c r="B4647" t="s">
        <v>4872</v>
      </c>
      <c r="C4647" s="1">
        <v>45653</v>
      </c>
      <c r="D4647">
        <v>28</v>
      </c>
      <c r="E4647" t="s">
        <v>39</v>
      </c>
      <c r="F4647" t="s">
        <v>40</v>
      </c>
      <c r="G4647" t="s">
        <v>155</v>
      </c>
      <c r="H4647">
        <v>1</v>
      </c>
      <c r="I4647" t="s">
        <v>45</v>
      </c>
      <c r="J4647" t="s">
        <v>43</v>
      </c>
      <c r="K4647" t="s">
        <v>44</v>
      </c>
      <c r="L4647" t="s">
        <v>42</v>
      </c>
      <c r="M4647" t="s">
        <v>236</v>
      </c>
      <c r="N4647" t="s">
        <v>80</v>
      </c>
      <c r="O4647" t="s">
        <v>89</v>
      </c>
      <c r="P4647" t="s">
        <v>49</v>
      </c>
      <c r="Q4647" t="s">
        <v>58</v>
      </c>
      <c r="R4647" s="6">
        <f>_xlfn.XLOOKUP(CleanedData[[#This Row],[Product]],'02_Lookup_Tables'!$A$2:$A$126,'02_Lookup_Tables'!$B$2:$B$126)</f>
        <v>1355.08</v>
      </c>
      <c r="S4647" t="str">
        <f>VLOOKUP(CleanedData[[#This Row],[Product]],'02_Lookup_Tables'!$H$2:$I$126,2,FALSE)</f>
        <v>Sports &amp; Outdoors</v>
      </c>
      <c r="T4647" t="str">
        <f>VLOOKUP(CleanedData[[#This Row],[Province]],'02_Lookup_Tables'!$D$2:$E$10,2, FALSE)</f>
        <v>Northern Region</v>
      </c>
      <c r="U4647" t="str" cm="1">
        <f t="array" ref="U4647">_xlfn.IFS(CleanedData[[#This Row],[Purchase Amount]]&lt;500,"Low",
CleanedData[[#This Row],[Purchase Amount]]&lt;5000,"Medium",
TRUE,"High")</f>
        <v>Medium</v>
      </c>
      <c r="V4647" t="str">
        <f>TEXT(CleanedData[[#This Row],[Date]],"mmmm")</f>
        <v>December</v>
      </c>
      <c r="W4647" t="str">
        <f>"Q"&amp;ROUNDUP(MONTH(CleanedData[[#This Row],[Date]])/3,0)</f>
        <v>Q4</v>
      </c>
      <c r="X4647" t="str">
        <f>IF(CleanedData[[#This Row],[Purchase Amount]]&gt;=5000,"Yes","No")</f>
        <v>No</v>
      </c>
      <c r="Y4647">
        <f>IF(CleanedData[[#This Row],[Recommend]]="Yes",1,0)</f>
        <v>1</v>
      </c>
      <c r="Z4647" s="6">
        <f>CleanedData[[#This Row],[Purchase Amount]]*0.15</f>
        <v>203.26199999999997</v>
      </c>
      <c r="AA4647" s="6">
        <f>CleanedData[[#This Row],[Purchase Amount]]*1.15</f>
        <v>1558.3419999999999</v>
      </c>
    </row>
    <row r="4648" spans="1:27" x14ac:dyDescent="0.3">
      <c r="A4648">
        <v>5621</v>
      </c>
      <c r="B4648" t="s">
        <v>4873</v>
      </c>
      <c r="C4648" s="1">
        <v>45462</v>
      </c>
      <c r="D4648">
        <v>51</v>
      </c>
      <c r="E4648" t="s">
        <v>39</v>
      </c>
      <c r="F4648" t="s">
        <v>40</v>
      </c>
      <c r="G4648" t="s">
        <v>693</v>
      </c>
      <c r="H4648">
        <v>5</v>
      </c>
      <c r="I4648" t="s">
        <v>45</v>
      </c>
      <c r="J4648" t="s">
        <v>43</v>
      </c>
      <c r="K4648" t="s">
        <v>64</v>
      </c>
      <c r="L4648" t="s">
        <v>45</v>
      </c>
      <c r="M4648" t="s">
        <v>196</v>
      </c>
      <c r="N4648" t="s">
        <v>57</v>
      </c>
      <c r="O4648" t="s">
        <v>89</v>
      </c>
      <c r="P4648" t="s">
        <v>70</v>
      </c>
      <c r="Q4648" t="s">
        <v>93</v>
      </c>
      <c r="R4648" s="6">
        <f>_xlfn.XLOOKUP(CleanedData[[#This Row],[Product]],'02_Lookup_Tables'!$A$2:$A$126,'02_Lookup_Tables'!$B$2:$B$126)</f>
        <v>618.72</v>
      </c>
      <c r="S4648" t="str">
        <f>VLOOKUP(CleanedData[[#This Row],[Product]],'02_Lookup_Tables'!$H$2:$I$126,2,FALSE)</f>
        <v>Sports &amp; Outdoors</v>
      </c>
      <c r="T4648" t="str">
        <f>VLOOKUP(CleanedData[[#This Row],[Province]],'02_Lookup_Tables'!$D$2:$E$10,2, FALSE)</f>
        <v>Northern Region</v>
      </c>
      <c r="U4648" t="str" cm="1">
        <f t="array" ref="U4648">_xlfn.IFS(CleanedData[[#This Row],[Purchase Amount]]&lt;500,"Low",
CleanedData[[#This Row],[Purchase Amount]]&lt;5000,"Medium",
TRUE,"High")</f>
        <v>Medium</v>
      </c>
      <c r="V4648" t="str">
        <f>TEXT(CleanedData[[#This Row],[Date]],"mmmm")</f>
        <v>June</v>
      </c>
      <c r="W4648" t="str">
        <f>"Q"&amp;ROUNDUP(MONTH(CleanedData[[#This Row],[Date]])/3,0)</f>
        <v>Q2</v>
      </c>
      <c r="X4648" t="str">
        <f>IF(CleanedData[[#This Row],[Purchase Amount]]&gt;=5000,"Yes","No")</f>
        <v>No</v>
      </c>
      <c r="Y4648">
        <f>IF(CleanedData[[#This Row],[Recommend]]="Yes",1,0)</f>
        <v>1</v>
      </c>
      <c r="Z4648" s="6">
        <f>CleanedData[[#This Row],[Purchase Amount]]*0.15</f>
        <v>92.808000000000007</v>
      </c>
      <c r="AA4648" s="6">
        <f>CleanedData[[#This Row],[Purchase Amount]]*1.15</f>
        <v>711.52800000000002</v>
      </c>
    </row>
    <row r="4649" spans="1:27" x14ac:dyDescent="0.3">
      <c r="A4649">
        <v>5623</v>
      </c>
      <c r="B4649" t="s">
        <v>4874</v>
      </c>
      <c r="C4649" s="1">
        <v>45299</v>
      </c>
      <c r="D4649">
        <v>65</v>
      </c>
      <c r="E4649" t="s">
        <v>60</v>
      </c>
      <c r="F4649" t="s">
        <v>108</v>
      </c>
      <c r="G4649" t="s">
        <v>342</v>
      </c>
      <c r="H4649">
        <v>1</v>
      </c>
      <c r="I4649" t="s">
        <v>42</v>
      </c>
      <c r="J4649" t="s">
        <v>54</v>
      </c>
      <c r="K4649" t="s">
        <v>55</v>
      </c>
      <c r="L4649" t="s">
        <v>42</v>
      </c>
      <c r="M4649" t="s">
        <v>112</v>
      </c>
      <c r="N4649" t="s">
        <v>80</v>
      </c>
      <c r="O4649" t="s">
        <v>48</v>
      </c>
      <c r="P4649" t="s">
        <v>49</v>
      </c>
      <c r="Q4649" t="s">
        <v>97</v>
      </c>
      <c r="R4649" s="6">
        <f>_xlfn.XLOOKUP(CleanedData[[#This Row],[Product]],'02_Lookup_Tables'!$A$2:$A$126,'02_Lookup_Tables'!$B$2:$B$126)</f>
        <v>529.15</v>
      </c>
      <c r="S4649" t="str">
        <f>VLOOKUP(CleanedData[[#This Row],[Product]],'02_Lookup_Tables'!$H$2:$I$126,2,FALSE)</f>
        <v>Accessories</v>
      </c>
      <c r="T4649" t="str">
        <f>VLOOKUP(CleanedData[[#This Row],[Province]],'02_Lookup_Tables'!$D$2:$E$10,2, FALSE)</f>
        <v>Gauteng Region</v>
      </c>
      <c r="U4649" t="str" cm="1">
        <f t="array" ref="U4649">_xlfn.IFS(CleanedData[[#This Row],[Purchase Amount]]&lt;500,"Low",
CleanedData[[#This Row],[Purchase Amount]]&lt;5000,"Medium",
TRUE,"High")</f>
        <v>Medium</v>
      </c>
      <c r="V4649" t="str">
        <f>TEXT(CleanedData[[#This Row],[Date]],"mmmm")</f>
        <v>January</v>
      </c>
      <c r="W4649" t="str">
        <f>"Q"&amp;ROUNDUP(MONTH(CleanedData[[#This Row],[Date]])/3,0)</f>
        <v>Q1</v>
      </c>
      <c r="X4649" t="str">
        <f>IF(CleanedData[[#This Row],[Purchase Amount]]&gt;=5000,"Yes","No")</f>
        <v>No</v>
      </c>
      <c r="Y4649">
        <f>IF(CleanedData[[#This Row],[Recommend]]="Yes",1,0)</f>
        <v>0</v>
      </c>
      <c r="Z4649" s="6">
        <f>CleanedData[[#This Row],[Purchase Amount]]*0.15</f>
        <v>79.372499999999988</v>
      </c>
      <c r="AA4649" s="6">
        <f>CleanedData[[#This Row],[Purchase Amount]]*1.15</f>
        <v>608.52249999999992</v>
      </c>
    </row>
    <row r="4650" spans="1:27" x14ac:dyDescent="0.3">
      <c r="A4650">
        <v>5624</v>
      </c>
      <c r="B4650" t="s">
        <v>4875</v>
      </c>
      <c r="C4650" s="1">
        <v>45336</v>
      </c>
      <c r="D4650">
        <v>45</v>
      </c>
      <c r="E4650" t="s">
        <v>39</v>
      </c>
      <c r="F4650" t="s">
        <v>61</v>
      </c>
      <c r="G4650" t="s">
        <v>278</v>
      </c>
      <c r="H4650">
        <v>1</v>
      </c>
      <c r="I4650" t="s">
        <v>45</v>
      </c>
      <c r="J4650" t="s">
        <v>69</v>
      </c>
      <c r="K4650" t="s">
        <v>64</v>
      </c>
      <c r="L4650" t="s">
        <v>45</v>
      </c>
      <c r="M4650" t="s">
        <v>92</v>
      </c>
      <c r="N4650" t="s">
        <v>80</v>
      </c>
      <c r="O4650" t="s">
        <v>89</v>
      </c>
      <c r="P4650" t="s">
        <v>49</v>
      </c>
      <c r="Q4650" t="s">
        <v>93</v>
      </c>
      <c r="R4650" s="6">
        <f>_xlfn.XLOOKUP(CleanedData[[#This Row],[Product]],'02_Lookup_Tables'!$A$2:$A$126,'02_Lookup_Tables'!$B$2:$B$126)</f>
        <v>45.96</v>
      </c>
      <c r="S4650" t="str">
        <f>VLOOKUP(CleanedData[[#This Row],[Product]],'02_Lookup_Tables'!$H$2:$I$126,2,FALSE)</f>
        <v>Food</v>
      </c>
      <c r="T4650" t="str">
        <f>VLOOKUP(CleanedData[[#This Row],[Province]],'02_Lookup_Tables'!$D$2:$E$10,2, FALSE)</f>
        <v>Southern Region</v>
      </c>
      <c r="U4650" t="str" cm="1">
        <f t="array" ref="U4650">_xlfn.IFS(CleanedData[[#This Row],[Purchase Amount]]&lt;500,"Low",
CleanedData[[#This Row],[Purchase Amount]]&lt;5000,"Medium",
TRUE,"High")</f>
        <v>Low</v>
      </c>
      <c r="V4650" t="str">
        <f>TEXT(CleanedData[[#This Row],[Date]],"mmmm")</f>
        <v>February</v>
      </c>
      <c r="W4650" t="str">
        <f>"Q"&amp;ROUNDUP(MONTH(CleanedData[[#This Row],[Date]])/3,0)</f>
        <v>Q1</v>
      </c>
      <c r="X4650" t="str">
        <f>IF(CleanedData[[#This Row],[Purchase Amount]]&gt;=5000,"Yes","No")</f>
        <v>No</v>
      </c>
      <c r="Y4650">
        <f>IF(CleanedData[[#This Row],[Recommend]]="Yes",1,0)</f>
        <v>1</v>
      </c>
      <c r="Z4650" s="6">
        <f>CleanedData[[#This Row],[Purchase Amount]]*0.15</f>
        <v>6.8940000000000001</v>
      </c>
      <c r="AA4650" s="6">
        <f>CleanedData[[#This Row],[Purchase Amount]]*1.15</f>
        <v>52.853999999999999</v>
      </c>
    </row>
    <row r="4651" spans="1:27" x14ac:dyDescent="0.3">
      <c r="A4651">
        <v>5625</v>
      </c>
      <c r="B4651" t="s">
        <v>4876</v>
      </c>
      <c r="C4651" s="1">
        <v>45517</v>
      </c>
      <c r="E4651" t="s">
        <v>39</v>
      </c>
      <c r="F4651" t="s">
        <v>108</v>
      </c>
      <c r="G4651" t="s">
        <v>307</v>
      </c>
      <c r="H4651">
        <v>2</v>
      </c>
      <c r="I4651" t="s">
        <v>45</v>
      </c>
      <c r="J4651" t="s">
        <v>63</v>
      </c>
      <c r="K4651" t="s">
        <v>64</v>
      </c>
      <c r="L4651" t="s">
        <v>45</v>
      </c>
      <c r="M4651" t="s">
        <v>79</v>
      </c>
      <c r="N4651" t="s">
        <v>47</v>
      </c>
      <c r="O4651" t="s">
        <v>89</v>
      </c>
      <c r="P4651" t="s">
        <v>49</v>
      </c>
      <c r="Q4651" t="s">
        <v>166</v>
      </c>
      <c r="R4651" s="6">
        <f>_xlfn.XLOOKUP(CleanedData[[#This Row],[Product]],'02_Lookup_Tables'!$A$2:$A$126,'02_Lookup_Tables'!$B$2:$B$126)</f>
        <v>824.74</v>
      </c>
      <c r="S4651" t="str">
        <f>VLOOKUP(CleanedData[[#This Row],[Product]],'02_Lookup_Tables'!$H$2:$I$126,2,FALSE)</f>
        <v>Apparel</v>
      </c>
      <c r="T4651" t="str">
        <f>VLOOKUP(CleanedData[[#This Row],[Province]],'02_Lookup_Tables'!$D$2:$E$10,2, FALSE)</f>
        <v>Gauteng Region</v>
      </c>
      <c r="U4651" t="str" cm="1">
        <f t="array" ref="U4651">_xlfn.IFS(CleanedData[[#This Row],[Purchase Amount]]&lt;500,"Low",
CleanedData[[#This Row],[Purchase Amount]]&lt;5000,"Medium",
TRUE,"High")</f>
        <v>Medium</v>
      </c>
      <c r="V4651" t="str">
        <f>TEXT(CleanedData[[#This Row],[Date]],"mmmm")</f>
        <v>August</v>
      </c>
      <c r="W4651" t="str">
        <f>"Q"&amp;ROUNDUP(MONTH(CleanedData[[#This Row],[Date]])/3,0)</f>
        <v>Q3</v>
      </c>
      <c r="X4651" t="str">
        <f>IF(CleanedData[[#This Row],[Purchase Amount]]&gt;=5000,"Yes","No")</f>
        <v>No</v>
      </c>
      <c r="Y4651">
        <f>IF(CleanedData[[#This Row],[Recommend]]="Yes",1,0)</f>
        <v>1</v>
      </c>
      <c r="Z4651" s="6">
        <f>CleanedData[[#This Row],[Purchase Amount]]*0.15</f>
        <v>123.711</v>
      </c>
      <c r="AA4651" s="6">
        <f>CleanedData[[#This Row],[Purchase Amount]]*1.15</f>
        <v>948.45099999999991</v>
      </c>
    </row>
    <row r="4652" spans="1:27" x14ac:dyDescent="0.3">
      <c r="A4652">
        <v>5626</v>
      </c>
      <c r="B4652" t="s">
        <v>4877</v>
      </c>
      <c r="C4652" s="1">
        <v>45817</v>
      </c>
      <c r="D4652">
        <v>23</v>
      </c>
      <c r="E4652" t="s">
        <v>39</v>
      </c>
      <c r="F4652" t="s">
        <v>61</v>
      </c>
      <c r="G4652" t="s">
        <v>291</v>
      </c>
      <c r="H4652">
        <v>2</v>
      </c>
      <c r="I4652" t="s">
        <v>42</v>
      </c>
      <c r="J4652" t="s">
        <v>43</v>
      </c>
      <c r="K4652" t="s">
        <v>44</v>
      </c>
      <c r="L4652" t="s">
        <v>42</v>
      </c>
      <c r="M4652" t="s">
        <v>46</v>
      </c>
      <c r="N4652" t="s">
        <v>47</v>
      </c>
      <c r="O4652" t="s">
        <v>89</v>
      </c>
      <c r="P4652" t="s">
        <v>49</v>
      </c>
      <c r="Q4652" t="s">
        <v>66</v>
      </c>
      <c r="R4652" s="6">
        <f>_xlfn.XLOOKUP(CleanedData[[#This Row],[Product]],'02_Lookup_Tables'!$A$2:$A$126,'02_Lookup_Tables'!$B$2:$B$126)</f>
        <v>1171.25</v>
      </c>
      <c r="S4652" t="str">
        <f>VLOOKUP(CleanedData[[#This Row],[Product]],'02_Lookup_Tables'!$H$2:$I$126,2,FALSE)</f>
        <v>Toys &amp; Games</v>
      </c>
      <c r="T4652" t="str">
        <f>VLOOKUP(CleanedData[[#This Row],[Province]],'02_Lookup_Tables'!$D$2:$E$10,2, FALSE)</f>
        <v>Southern Region</v>
      </c>
      <c r="U4652" t="str" cm="1">
        <f t="array" ref="U4652">_xlfn.IFS(CleanedData[[#This Row],[Purchase Amount]]&lt;500,"Low",
CleanedData[[#This Row],[Purchase Amount]]&lt;5000,"Medium",
TRUE,"High")</f>
        <v>Medium</v>
      </c>
      <c r="V4652" t="str">
        <f>TEXT(CleanedData[[#This Row],[Date]],"mmmm")</f>
        <v>June</v>
      </c>
      <c r="W4652" t="str">
        <f>"Q"&amp;ROUNDUP(MONTH(CleanedData[[#This Row],[Date]])/3,0)</f>
        <v>Q2</v>
      </c>
      <c r="X4652" t="str">
        <f>IF(CleanedData[[#This Row],[Purchase Amount]]&gt;=5000,"Yes","No")</f>
        <v>No</v>
      </c>
      <c r="Y4652">
        <f>IF(CleanedData[[#This Row],[Recommend]]="Yes",1,0)</f>
        <v>0</v>
      </c>
      <c r="Z4652" s="6">
        <f>CleanedData[[#This Row],[Purchase Amount]]*0.15</f>
        <v>175.6875</v>
      </c>
      <c r="AA4652" s="6">
        <f>CleanedData[[#This Row],[Purchase Amount]]*1.15</f>
        <v>1346.9375</v>
      </c>
    </row>
    <row r="4653" spans="1:27" x14ac:dyDescent="0.3">
      <c r="A4653">
        <v>5629</v>
      </c>
      <c r="B4653" t="s">
        <v>4878</v>
      </c>
      <c r="C4653" s="1">
        <v>45695</v>
      </c>
      <c r="D4653">
        <v>73</v>
      </c>
      <c r="E4653" t="s">
        <v>60</v>
      </c>
      <c r="F4653" t="s">
        <v>130</v>
      </c>
      <c r="G4653" t="s">
        <v>205</v>
      </c>
      <c r="H4653">
        <v>1</v>
      </c>
      <c r="I4653" t="s">
        <v>42</v>
      </c>
      <c r="J4653" t="s">
        <v>63</v>
      </c>
      <c r="K4653" t="s">
        <v>44</v>
      </c>
      <c r="L4653" t="s">
        <v>45</v>
      </c>
      <c r="M4653" t="s">
        <v>75</v>
      </c>
      <c r="N4653" t="s">
        <v>80</v>
      </c>
      <c r="O4653" t="s">
        <v>89</v>
      </c>
      <c r="P4653" t="s">
        <v>49</v>
      </c>
      <c r="Q4653" t="s">
        <v>97</v>
      </c>
      <c r="R4653" s="6">
        <f>_xlfn.XLOOKUP(CleanedData[[#This Row],[Product]],'02_Lookup_Tables'!$A$2:$A$126,'02_Lookup_Tables'!$B$2:$B$126)</f>
        <v>139.72999999999999</v>
      </c>
      <c r="S4653" t="str">
        <f>VLOOKUP(CleanedData[[#This Row],[Product]],'02_Lookup_Tables'!$H$2:$I$126,2,FALSE)</f>
        <v>Beauty &amp; Personal Care</v>
      </c>
      <c r="T4653" t="str">
        <f>VLOOKUP(CleanedData[[#This Row],[Province]],'02_Lookup_Tables'!$D$2:$E$10,2, FALSE)</f>
        <v>Eastern Region</v>
      </c>
      <c r="U4653" t="str" cm="1">
        <f t="array" ref="U4653">_xlfn.IFS(CleanedData[[#This Row],[Purchase Amount]]&lt;500,"Low",
CleanedData[[#This Row],[Purchase Amount]]&lt;5000,"Medium",
TRUE,"High")</f>
        <v>Low</v>
      </c>
      <c r="V4653" t="str">
        <f>TEXT(CleanedData[[#This Row],[Date]],"mmmm")</f>
        <v>February</v>
      </c>
      <c r="W4653" t="str">
        <f>"Q"&amp;ROUNDUP(MONTH(CleanedData[[#This Row],[Date]])/3,0)</f>
        <v>Q1</v>
      </c>
      <c r="X4653" t="str">
        <f>IF(CleanedData[[#This Row],[Purchase Amount]]&gt;=5000,"Yes","No")</f>
        <v>No</v>
      </c>
      <c r="Y4653">
        <f>IF(CleanedData[[#This Row],[Recommend]]="Yes",1,0)</f>
        <v>0</v>
      </c>
      <c r="Z4653" s="6">
        <f>CleanedData[[#This Row],[Purchase Amount]]*0.15</f>
        <v>20.959499999999998</v>
      </c>
      <c r="AA4653" s="6">
        <f>CleanedData[[#This Row],[Purchase Amount]]*1.15</f>
        <v>160.68949999999998</v>
      </c>
    </row>
    <row r="4654" spans="1:27" x14ac:dyDescent="0.3">
      <c r="A4654">
        <v>5630</v>
      </c>
      <c r="B4654" t="s">
        <v>4879</v>
      </c>
      <c r="C4654" s="1">
        <v>45466</v>
      </c>
      <c r="D4654">
        <v>37</v>
      </c>
      <c r="E4654" t="s">
        <v>60</v>
      </c>
      <c r="F4654" t="s">
        <v>130</v>
      </c>
      <c r="G4654" t="s">
        <v>463</v>
      </c>
      <c r="H4654">
        <v>1</v>
      </c>
      <c r="I4654" t="s">
        <v>45</v>
      </c>
      <c r="J4654" t="s">
        <v>69</v>
      </c>
      <c r="K4654" t="s">
        <v>44</v>
      </c>
      <c r="L4654" t="s">
        <v>42</v>
      </c>
      <c r="M4654" t="s">
        <v>75</v>
      </c>
      <c r="N4654" t="s">
        <v>80</v>
      </c>
      <c r="O4654" t="s">
        <v>89</v>
      </c>
      <c r="P4654" t="s">
        <v>49</v>
      </c>
      <c r="Q4654" t="s">
        <v>81</v>
      </c>
      <c r="R4654" s="6">
        <f>_xlfn.XLOOKUP(CleanedData[[#This Row],[Product]],'02_Lookup_Tables'!$A$2:$A$126,'02_Lookup_Tables'!$B$2:$B$126)</f>
        <v>470.6</v>
      </c>
      <c r="S4654" t="str">
        <f>VLOOKUP(CleanedData[[#This Row],[Product]],'02_Lookup_Tables'!$H$2:$I$126,2,FALSE)</f>
        <v>Toys &amp; Games</v>
      </c>
      <c r="T4654" t="str">
        <f>VLOOKUP(CleanedData[[#This Row],[Province]],'02_Lookup_Tables'!$D$2:$E$10,2, FALSE)</f>
        <v>Eastern Region</v>
      </c>
      <c r="U4654" t="str" cm="1">
        <f t="array" ref="U4654">_xlfn.IFS(CleanedData[[#This Row],[Purchase Amount]]&lt;500,"Low",
CleanedData[[#This Row],[Purchase Amount]]&lt;5000,"Medium",
TRUE,"High")</f>
        <v>Low</v>
      </c>
      <c r="V4654" t="str">
        <f>TEXT(CleanedData[[#This Row],[Date]],"mmmm")</f>
        <v>June</v>
      </c>
      <c r="W4654" t="str">
        <f>"Q"&amp;ROUNDUP(MONTH(CleanedData[[#This Row],[Date]])/3,0)</f>
        <v>Q2</v>
      </c>
      <c r="X4654" t="str">
        <f>IF(CleanedData[[#This Row],[Purchase Amount]]&gt;=5000,"Yes","No")</f>
        <v>No</v>
      </c>
      <c r="Y4654">
        <f>IF(CleanedData[[#This Row],[Recommend]]="Yes",1,0)</f>
        <v>1</v>
      </c>
      <c r="Z4654" s="6">
        <f>CleanedData[[#This Row],[Purchase Amount]]*0.15</f>
        <v>70.59</v>
      </c>
      <c r="AA4654" s="6">
        <f>CleanedData[[#This Row],[Purchase Amount]]*1.15</f>
        <v>541.18999999999994</v>
      </c>
    </row>
    <row r="4655" spans="1:27" x14ac:dyDescent="0.3">
      <c r="A4655">
        <v>5631</v>
      </c>
      <c r="B4655" t="s">
        <v>4880</v>
      </c>
      <c r="C4655" s="1">
        <v>45970</v>
      </c>
      <c r="D4655">
        <v>36</v>
      </c>
      <c r="E4655" t="s">
        <v>52</v>
      </c>
      <c r="F4655" t="s">
        <v>125</v>
      </c>
      <c r="G4655" t="s">
        <v>214</v>
      </c>
      <c r="H4655">
        <v>2</v>
      </c>
      <c r="I4655" t="s">
        <v>42</v>
      </c>
      <c r="J4655" t="s">
        <v>69</v>
      </c>
      <c r="K4655" t="s">
        <v>64</v>
      </c>
      <c r="L4655" t="s">
        <v>45</v>
      </c>
      <c r="M4655" t="s">
        <v>184</v>
      </c>
      <c r="N4655" t="s">
        <v>47</v>
      </c>
      <c r="O4655" t="s">
        <v>148</v>
      </c>
      <c r="P4655" t="s">
        <v>70</v>
      </c>
      <c r="Q4655" t="s">
        <v>81</v>
      </c>
      <c r="R4655" s="6">
        <f>_xlfn.XLOOKUP(CleanedData[[#This Row],[Product]],'02_Lookup_Tables'!$A$2:$A$126,'02_Lookup_Tables'!$B$2:$B$126)</f>
        <v>134.01</v>
      </c>
      <c r="S4655" t="str">
        <f>VLOOKUP(CleanedData[[#This Row],[Product]],'02_Lookup_Tables'!$H$2:$I$126,2,FALSE)</f>
        <v>Food</v>
      </c>
      <c r="T4655" t="str">
        <f>VLOOKUP(CleanedData[[#This Row],[Province]],'02_Lookup_Tables'!$D$2:$E$10,2, FALSE)</f>
        <v>Western Region</v>
      </c>
      <c r="U4655" t="str" cm="1">
        <f t="array" ref="U4655">_xlfn.IFS(CleanedData[[#This Row],[Purchase Amount]]&lt;500,"Low",
CleanedData[[#This Row],[Purchase Amount]]&lt;5000,"Medium",
TRUE,"High")</f>
        <v>Low</v>
      </c>
      <c r="V4655" t="str">
        <f>TEXT(CleanedData[[#This Row],[Date]],"mmmm")</f>
        <v>November</v>
      </c>
      <c r="W4655" t="str">
        <f>"Q"&amp;ROUNDUP(MONTH(CleanedData[[#This Row],[Date]])/3,0)</f>
        <v>Q4</v>
      </c>
      <c r="X4655" t="str">
        <f>IF(CleanedData[[#This Row],[Purchase Amount]]&gt;=5000,"Yes","No")</f>
        <v>No</v>
      </c>
      <c r="Y4655">
        <f>IF(CleanedData[[#This Row],[Recommend]]="Yes",1,0)</f>
        <v>0</v>
      </c>
      <c r="Z4655" s="6">
        <f>CleanedData[[#This Row],[Purchase Amount]]*0.15</f>
        <v>20.101499999999998</v>
      </c>
      <c r="AA4655" s="6">
        <f>CleanedData[[#This Row],[Purchase Amount]]*1.15</f>
        <v>154.11149999999998</v>
      </c>
    </row>
    <row r="4656" spans="1:27" x14ac:dyDescent="0.3">
      <c r="A4656">
        <v>5632</v>
      </c>
      <c r="B4656" t="s">
        <v>4881</v>
      </c>
      <c r="C4656" s="1">
        <v>45773</v>
      </c>
      <c r="E4656" t="s">
        <v>52</v>
      </c>
      <c r="F4656" t="s">
        <v>72</v>
      </c>
      <c r="G4656" t="s">
        <v>139</v>
      </c>
      <c r="H4656">
        <v>2</v>
      </c>
      <c r="I4656" t="s">
        <v>45</v>
      </c>
      <c r="J4656" t="s">
        <v>54</v>
      </c>
      <c r="K4656" t="s">
        <v>44</v>
      </c>
      <c r="L4656" t="s">
        <v>42</v>
      </c>
      <c r="M4656" t="s">
        <v>46</v>
      </c>
      <c r="N4656" t="s">
        <v>47</v>
      </c>
      <c r="O4656" t="s">
        <v>89</v>
      </c>
      <c r="P4656" t="s">
        <v>49</v>
      </c>
      <c r="Q4656" t="s">
        <v>166</v>
      </c>
      <c r="R4656" s="6">
        <f>_xlfn.XLOOKUP(CleanedData[[#This Row],[Product]],'02_Lookup_Tables'!$A$2:$A$126,'02_Lookup_Tables'!$B$2:$B$126)</f>
        <v>2340.5700000000002</v>
      </c>
      <c r="S4656" t="str">
        <f>VLOOKUP(CleanedData[[#This Row],[Product]],'02_Lookup_Tables'!$H$2:$I$126,2,FALSE)</f>
        <v>Apparel</v>
      </c>
      <c r="T4656" t="str">
        <f>VLOOKUP(CleanedData[[#This Row],[Province]],'02_Lookup_Tables'!$D$2:$E$10,2, FALSE)</f>
        <v>Central Region</v>
      </c>
      <c r="U4656" t="str" cm="1">
        <f t="array" ref="U4656">_xlfn.IFS(CleanedData[[#This Row],[Purchase Amount]]&lt;500,"Low",
CleanedData[[#This Row],[Purchase Amount]]&lt;5000,"Medium",
TRUE,"High")</f>
        <v>Medium</v>
      </c>
      <c r="V4656" t="str">
        <f>TEXT(CleanedData[[#This Row],[Date]],"mmmm")</f>
        <v>April</v>
      </c>
      <c r="W4656" t="str">
        <f>"Q"&amp;ROUNDUP(MONTH(CleanedData[[#This Row],[Date]])/3,0)</f>
        <v>Q2</v>
      </c>
      <c r="X4656" t="str">
        <f>IF(CleanedData[[#This Row],[Purchase Amount]]&gt;=5000,"Yes","No")</f>
        <v>No</v>
      </c>
      <c r="Y4656">
        <f>IF(CleanedData[[#This Row],[Recommend]]="Yes",1,0)</f>
        <v>1</v>
      </c>
      <c r="Z4656" s="6">
        <f>CleanedData[[#This Row],[Purchase Amount]]*0.15</f>
        <v>351.08550000000002</v>
      </c>
      <c r="AA4656" s="6">
        <f>CleanedData[[#This Row],[Purchase Amount]]*1.15</f>
        <v>2691.6554999999998</v>
      </c>
    </row>
    <row r="4657" spans="1:27" x14ac:dyDescent="0.3">
      <c r="A4657">
        <v>5633</v>
      </c>
      <c r="B4657" t="s">
        <v>4882</v>
      </c>
      <c r="C4657" s="1">
        <v>45713</v>
      </c>
      <c r="D4657">
        <v>61</v>
      </c>
      <c r="E4657" t="s">
        <v>39</v>
      </c>
      <c r="F4657" t="s">
        <v>83</v>
      </c>
      <c r="G4657" t="s">
        <v>131</v>
      </c>
      <c r="H4657">
        <v>5</v>
      </c>
      <c r="I4657" t="s">
        <v>45</v>
      </c>
      <c r="J4657" t="s">
        <v>69</v>
      </c>
      <c r="K4657" t="s">
        <v>44</v>
      </c>
      <c r="L4657" t="s">
        <v>45</v>
      </c>
      <c r="M4657" t="s">
        <v>65</v>
      </c>
      <c r="N4657" t="s">
        <v>57</v>
      </c>
      <c r="O4657" t="s">
        <v>89</v>
      </c>
      <c r="P4657" t="s">
        <v>70</v>
      </c>
      <c r="Q4657" t="s">
        <v>50</v>
      </c>
      <c r="R4657" s="6">
        <f>_xlfn.XLOOKUP(CleanedData[[#This Row],[Product]],'02_Lookup_Tables'!$A$2:$A$126,'02_Lookup_Tables'!$B$2:$B$126)</f>
        <v>369.57</v>
      </c>
      <c r="S4657" t="str">
        <f>VLOOKUP(CleanedData[[#This Row],[Product]],'02_Lookup_Tables'!$H$2:$I$126,2,FALSE)</f>
        <v>Accessories</v>
      </c>
      <c r="T4657" t="str">
        <f>VLOOKUP(CleanedData[[#This Row],[Province]],'02_Lookup_Tables'!$D$2:$E$10,2, FALSE)</f>
        <v>Western Region</v>
      </c>
      <c r="U4657" t="str" cm="1">
        <f t="array" ref="U4657">_xlfn.IFS(CleanedData[[#This Row],[Purchase Amount]]&lt;500,"Low",
CleanedData[[#This Row],[Purchase Amount]]&lt;5000,"Medium",
TRUE,"High")</f>
        <v>Low</v>
      </c>
      <c r="V4657" t="str">
        <f>TEXT(CleanedData[[#This Row],[Date]],"mmmm")</f>
        <v>February</v>
      </c>
      <c r="W4657" t="str">
        <f>"Q"&amp;ROUNDUP(MONTH(CleanedData[[#This Row],[Date]])/3,0)</f>
        <v>Q1</v>
      </c>
      <c r="X4657" t="str">
        <f>IF(CleanedData[[#This Row],[Purchase Amount]]&gt;=5000,"Yes","No")</f>
        <v>No</v>
      </c>
      <c r="Y4657">
        <f>IF(CleanedData[[#This Row],[Recommend]]="Yes",1,0)</f>
        <v>1</v>
      </c>
      <c r="Z4657" s="6">
        <f>CleanedData[[#This Row],[Purchase Amount]]*0.15</f>
        <v>55.435499999999998</v>
      </c>
      <c r="AA4657" s="6">
        <f>CleanedData[[#This Row],[Purchase Amount]]*1.15</f>
        <v>425.00549999999998</v>
      </c>
    </row>
    <row r="4658" spans="1:27" x14ac:dyDescent="0.3">
      <c r="A4658">
        <v>5634</v>
      </c>
      <c r="B4658" t="s">
        <v>4883</v>
      </c>
      <c r="C4658" s="1">
        <v>45387</v>
      </c>
      <c r="D4658">
        <v>52</v>
      </c>
      <c r="E4658" t="s">
        <v>39</v>
      </c>
      <c r="F4658" t="s">
        <v>77</v>
      </c>
      <c r="G4658" t="s">
        <v>372</v>
      </c>
      <c r="H4658">
        <v>1</v>
      </c>
      <c r="I4658" t="s">
        <v>42</v>
      </c>
      <c r="J4658" t="s">
        <v>43</v>
      </c>
      <c r="K4658" t="s">
        <v>55</v>
      </c>
      <c r="L4658" t="s">
        <v>42</v>
      </c>
      <c r="M4658" t="s">
        <v>75</v>
      </c>
      <c r="N4658" t="s">
        <v>80</v>
      </c>
      <c r="O4658" t="s">
        <v>89</v>
      </c>
      <c r="P4658" t="s">
        <v>49</v>
      </c>
      <c r="Q4658" t="s">
        <v>93</v>
      </c>
      <c r="R4658" s="6">
        <f>_xlfn.XLOOKUP(CleanedData[[#This Row],[Product]],'02_Lookup_Tables'!$A$2:$A$126,'02_Lookup_Tables'!$B$2:$B$126)</f>
        <v>944.78</v>
      </c>
      <c r="S4658" t="str">
        <f>VLOOKUP(CleanedData[[#This Row],[Product]],'02_Lookup_Tables'!$H$2:$I$126,2,FALSE)</f>
        <v>Electronics</v>
      </c>
      <c r="T4658" t="str">
        <f>VLOOKUP(CleanedData[[#This Row],[Province]],'02_Lookup_Tables'!$D$2:$E$10,2, FALSE)</f>
        <v>Central Region</v>
      </c>
      <c r="U4658" t="str" cm="1">
        <f t="array" ref="U4658">_xlfn.IFS(CleanedData[[#This Row],[Purchase Amount]]&lt;500,"Low",
CleanedData[[#This Row],[Purchase Amount]]&lt;5000,"Medium",
TRUE,"High")</f>
        <v>Medium</v>
      </c>
      <c r="V4658" t="str">
        <f>TEXT(CleanedData[[#This Row],[Date]],"mmmm")</f>
        <v>April</v>
      </c>
      <c r="W4658" t="str">
        <f>"Q"&amp;ROUNDUP(MONTH(CleanedData[[#This Row],[Date]])/3,0)</f>
        <v>Q2</v>
      </c>
      <c r="X4658" t="str">
        <f>IF(CleanedData[[#This Row],[Purchase Amount]]&gt;=5000,"Yes","No")</f>
        <v>No</v>
      </c>
      <c r="Y4658">
        <f>IF(CleanedData[[#This Row],[Recommend]]="Yes",1,0)</f>
        <v>0</v>
      </c>
      <c r="Z4658" s="6">
        <f>CleanedData[[#This Row],[Purchase Amount]]*0.15</f>
        <v>141.71699999999998</v>
      </c>
      <c r="AA4658" s="6">
        <f>CleanedData[[#This Row],[Purchase Amount]]*1.15</f>
        <v>1086.4969999999998</v>
      </c>
    </row>
    <row r="4659" spans="1:27" x14ac:dyDescent="0.3">
      <c r="A4659">
        <v>5635</v>
      </c>
      <c r="B4659" t="s">
        <v>4884</v>
      </c>
      <c r="C4659" s="1">
        <v>45407</v>
      </c>
      <c r="D4659">
        <v>64</v>
      </c>
      <c r="E4659" t="s">
        <v>52</v>
      </c>
      <c r="F4659" t="s">
        <v>61</v>
      </c>
      <c r="G4659" t="s">
        <v>168</v>
      </c>
      <c r="H4659">
        <v>4</v>
      </c>
      <c r="I4659" t="s">
        <v>42</v>
      </c>
      <c r="J4659" t="s">
        <v>74</v>
      </c>
      <c r="K4659" t="s">
        <v>44</v>
      </c>
      <c r="L4659" t="s">
        <v>45</v>
      </c>
      <c r="M4659" t="s">
        <v>65</v>
      </c>
      <c r="N4659" t="s">
        <v>96</v>
      </c>
      <c r="O4659" t="s">
        <v>89</v>
      </c>
      <c r="P4659" t="s">
        <v>70</v>
      </c>
      <c r="Q4659" t="s">
        <v>50</v>
      </c>
      <c r="R4659" s="6">
        <f>_xlfn.XLOOKUP(CleanedData[[#This Row],[Product]],'02_Lookup_Tables'!$A$2:$A$126,'02_Lookup_Tables'!$B$2:$B$126)</f>
        <v>14729.04</v>
      </c>
      <c r="S4659" t="str">
        <f>VLOOKUP(CleanedData[[#This Row],[Product]],'02_Lookup_Tables'!$H$2:$I$126,2,FALSE)</f>
        <v>Electronics</v>
      </c>
      <c r="T4659" t="str">
        <f>VLOOKUP(CleanedData[[#This Row],[Province]],'02_Lookup_Tables'!$D$2:$E$10,2, FALSE)</f>
        <v>Southern Region</v>
      </c>
      <c r="U4659" t="str" cm="1">
        <f t="array" ref="U4659">_xlfn.IFS(CleanedData[[#This Row],[Purchase Amount]]&lt;500,"Low",
CleanedData[[#This Row],[Purchase Amount]]&lt;5000,"Medium",
TRUE,"High")</f>
        <v>High</v>
      </c>
      <c r="V4659" t="str">
        <f>TEXT(CleanedData[[#This Row],[Date]],"mmmm")</f>
        <v>April</v>
      </c>
      <c r="W4659" t="str">
        <f>"Q"&amp;ROUNDUP(MONTH(CleanedData[[#This Row],[Date]])/3,0)</f>
        <v>Q2</v>
      </c>
      <c r="X4659" t="str">
        <f>IF(CleanedData[[#This Row],[Purchase Amount]]&gt;=5000,"Yes","No")</f>
        <v>Yes</v>
      </c>
      <c r="Y4659">
        <f>IF(CleanedData[[#This Row],[Recommend]]="Yes",1,0)</f>
        <v>0</v>
      </c>
      <c r="Z4659" s="6">
        <f>CleanedData[[#This Row],[Purchase Amount]]*0.15</f>
        <v>2209.3560000000002</v>
      </c>
      <c r="AA4659" s="6">
        <f>CleanedData[[#This Row],[Purchase Amount]]*1.15</f>
        <v>16938.396000000001</v>
      </c>
    </row>
    <row r="4660" spans="1:27" x14ac:dyDescent="0.3">
      <c r="A4660">
        <v>5636</v>
      </c>
      <c r="B4660" t="s">
        <v>4885</v>
      </c>
      <c r="C4660" s="1">
        <v>45368</v>
      </c>
      <c r="D4660">
        <v>61</v>
      </c>
      <c r="E4660" t="s">
        <v>60</v>
      </c>
      <c r="F4660" t="s">
        <v>125</v>
      </c>
      <c r="G4660" t="s">
        <v>280</v>
      </c>
      <c r="H4660">
        <v>1</v>
      </c>
      <c r="I4660" t="s">
        <v>45</v>
      </c>
      <c r="J4660" t="s">
        <v>63</v>
      </c>
      <c r="K4660" t="s">
        <v>55</v>
      </c>
      <c r="L4660" t="s">
        <v>45</v>
      </c>
      <c r="M4660" t="s">
        <v>180</v>
      </c>
      <c r="N4660" t="s">
        <v>80</v>
      </c>
      <c r="O4660" t="s">
        <v>89</v>
      </c>
      <c r="P4660" t="s">
        <v>49</v>
      </c>
      <c r="Q4660" t="s">
        <v>50</v>
      </c>
      <c r="R4660" s="6">
        <f>_xlfn.XLOOKUP(CleanedData[[#This Row],[Product]],'02_Lookup_Tables'!$A$2:$A$126,'02_Lookup_Tables'!$B$2:$B$126)</f>
        <v>759.97</v>
      </c>
      <c r="S4660" t="str">
        <f>VLOOKUP(CleanedData[[#This Row],[Product]],'02_Lookup_Tables'!$H$2:$I$126,2,FALSE)</f>
        <v>Apparel</v>
      </c>
      <c r="T4660" t="str">
        <f>VLOOKUP(CleanedData[[#This Row],[Province]],'02_Lookup_Tables'!$D$2:$E$10,2, FALSE)</f>
        <v>Western Region</v>
      </c>
      <c r="U4660" t="str" cm="1">
        <f t="array" ref="U4660">_xlfn.IFS(CleanedData[[#This Row],[Purchase Amount]]&lt;500,"Low",
CleanedData[[#This Row],[Purchase Amount]]&lt;5000,"Medium",
TRUE,"High")</f>
        <v>Medium</v>
      </c>
      <c r="V4660" t="str">
        <f>TEXT(CleanedData[[#This Row],[Date]],"mmmm")</f>
        <v>March</v>
      </c>
      <c r="W4660" t="str">
        <f>"Q"&amp;ROUNDUP(MONTH(CleanedData[[#This Row],[Date]])/3,0)</f>
        <v>Q1</v>
      </c>
      <c r="X4660" t="str">
        <f>IF(CleanedData[[#This Row],[Purchase Amount]]&gt;=5000,"Yes","No")</f>
        <v>No</v>
      </c>
      <c r="Y4660">
        <f>IF(CleanedData[[#This Row],[Recommend]]="Yes",1,0)</f>
        <v>1</v>
      </c>
      <c r="Z4660" s="6">
        <f>CleanedData[[#This Row],[Purchase Amount]]*0.15</f>
        <v>113.99550000000001</v>
      </c>
      <c r="AA4660" s="6">
        <f>CleanedData[[#This Row],[Purchase Amount]]*1.15</f>
        <v>873.96550000000002</v>
      </c>
    </row>
    <row r="4661" spans="1:27" x14ac:dyDescent="0.3">
      <c r="A4661">
        <v>5637</v>
      </c>
      <c r="B4661" t="s">
        <v>4886</v>
      </c>
      <c r="C4661" s="1">
        <v>45776</v>
      </c>
      <c r="D4661">
        <v>26</v>
      </c>
      <c r="E4661" t="s">
        <v>60</v>
      </c>
      <c r="F4661" t="s">
        <v>61</v>
      </c>
      <c r="G4661" t="s">
        <v>162</v>
      </c>
      <c r="H4661">
        <v>4</v>
      </c>
      <c r="I4661" t="s">
        <v>42</v>
      </c>
      <c r="J4661" t="s">
        <v>43</v>
      </c>
      <c r="K4661" t="s">
        <v>44</v>
      </c>
      <c r="L4661" t="s">
        <v>42</v>
      </c>
      <c r="M4661" t="s">
        <v>180</v>
      </c>
      <c r="N4661" t="s">
        <v>96</v>
      </c>
      <c r="O4661" t="s">
        <v>89</v>
      </c>
      <c r="P4661" t="s">
        <v>70</v>
      </c>
      <c r="Q4661" t="s">
        <v>58</v>
      </c>
      <c r="R4661" s="6">
        <f>_xlfn.XLOOKUP(CleanedData[[#This Row],[Product]],'02_Lookup_Tables'!$A$2:$A$126,'02_Lookup_Tables'!$B$2:$B$126)</f>
        <v>3086.4</v>
      </c>
      <c r="S4661" t="str">
        <f>VLOOKUP(CleanedData[[#This Row],[Product]],'02_Lookup_Tables'!$H$2:$I$126,2,FALSE)</f>
        <v>Home &amp; Living</v>
      </c>
      <c r="T4661" t="str">
        <f>VLOOKUP(CleanedData[[#This Row],[Province]],'02_Lookup_Tables'!$D$2:$E$10,2, FALSE)</f>
        <v>Southern Region</v>
      </c>
      <c r="U4661" t="str" cm="1">
        <f t="array" ref="U4661">_xlfn.IFS(CleanedData[[#This Row],[Purchase Amount]]&lt;500,"Low",
CleanedData[[#This Row],[Purchase Amount]]&lt;5000,"Medium",
TRUE,"High")</f>
        <v>Medium</v>
      </c>
      <c r="V4661" t="str">
        <f>TEXT(CleanedData[[#This Row],[Date]],"mmmm")</f>
        <v>April</v>
      </c>
      <c r="W4661" t="str">
        <f>"Q"&amp;ROUNDUP(MONTH(CleanedData[[#This Row],[Date]])/3,0)</f>
        <v>Q2</v>
      </c>
      <c r="X4661" t="str">
        <f>IF(CleanedData[[#This Row],[Purchase Amount]]&gt;=5000,"Yes","No")</f>
        <v>No</v>
      </c>
      <c r="Y4661">
        <f>IF(CleanedData[[#This Row],[Recommend]]="Yes",1,0)</f>
        <v>0</v>
      </c>
      <c r="Z4661" s="6">
        <f>CleanedData[[#This Row],[Purchase Amount]]*0.15</f>
        <v>462.96</v>
      </c>
      <c r="AA4661" s="6">
        <f>CleanedData[[#This Row],[Purchase Amount]]*1.15</f>
        <v>3549.3599999999997</v>
      </c>
    </row>
    <row r="4662" spans="1:27" x14ac:dyDescent="0.3">
      <c r="A4662">
        <v>5638</v>
      </c>
      <c r="B4662" t="s">
        <v>4887</v>
      </c>
      <c r="C4662" s="1">
        <v>45407</v>
      </c>
      <c r="D4662">
        <v>55</v>
      </c>
      <c r="E4662" t="s">
        <v>52</v>
      </c>
      <c r="F4662" t="s">
        <v>83</v>
      </c>
      <c r="G4662" t="s">
        <v>146</v>
      </c>
      <c r="H4662">
        <v>4</v>
      </c>
      <c r="I4662" t="s">
        <v>45</v>
      </c>
      <c r="J4662" t="s">
        <v>54</v>
      </c>
      <c r="K4662" t="s">
        <v>55</v>
      </c>
      <c r="L4662" t="s">
        <v>45</v>
      </c>
      <c r="M4662" t="s">
        <v>151</v>
      </c>
      <c r="N4662" t="s">
        <v>96</v>
      </c>
      <c r="O4662" t="s">
        <v>89</v>
      </c>
      <c r="P4662" t="s">
        <v>70</v>
      </c>
      <c r="Q4662" t="s">
        <v>50</v>
      </c>
      <c r="R4662" s="6">
        <f>_xlfn.XLOOKUP(CleanedData[[#This Row],[Product]],'02_Lookup_Tables'!$A$2:$A$126,'02_Lookup_Tables'!$B$2:$B$126)</f>
        <v>27815.439999999999</v>
      </c>
      <c r="S4662" t="str">
        <f>VLOOKUP(CleanedData[[#This Row],[Product]],'02_Lookup_Tables'!$H$2:$I$126,2,FALSE)</f>
        <v>Electronics</v>
      </c>
      <c r="T4662" t="str">
        <f>VLOOKUP(CleanedData[[#This Row],[Province]],'02_Lookup_Tables'!$D$2:$E$10,2, FALSE)</f>
        <v>Western Region</v>
      </c>
      <c r="U4662" t="str" cm="1">
        <f t="array" ref="U4662">_xlfn.IFS(CleanedData[[#This Row],[Purchase Amount]]&lt;500,"Low",
CleanedData[[#This Row],[Purchase Amount]]&lt;5000,"Medium",
TRUE,"High")</f>
        <v>High</v>
      </c>
      <c r="V4662" t="str">
        <f>TEXT(CleanedData[[#This Row],[Date]],"mmmm")</f>
        <v>April</v>
      </c>
      <c r="W4662" t="str">
        <f>"Q"&amp;ROUNDUP(MONTH(CleanedData[[#This Row],[Date]])/3,0)</f>
        <v>Q2</v>
      </c>
      <c r="X4662" t="str">
        <f>IF(CleanedData[[#This Row],[Purchase Amount]]&gt;=5000,"Yes","No")</f>
        <v>Yes</v>
      </c>
      <c r="Y4662">
        <f>IF(CleanedData[[#This Row],[Recommend]]="Yes",1,0)</f>
        <v>1</v>
      </c>
      <c r="Z4662" s="6">
        <f>CleanedData[[#This Row],[Purchase Amount]]*0.15</f>
        <v>4172.3159999999998</v>
      </c>
      <c r="AA4662" s="6">
        <f>CleanedData[[#This Row],[Purchase Amount]]*1.15</f>
        <v>31987.755999999998</v>
      </c>
    </row>
    <row r="4663" spans="1:27" x14ac:dyDescent="0.3">
      <c r="A4663">
        <v>5639</v>
      </c>
      <c r="B4663" t="s">
        <v>4888</v>
      </c>
      <c r="C4663" s="1">
        <v>45988</v>
      </c>
      <c r="D4663">
        <v>19</v>
      </c>
      <c r="E4663" t="s">
        <v>52</v>
      </c>
      <c r="F4663" t="s">
        <v>108</v>
      </c>
      <c r="G4663" t="s">
        <v>340</v>
      </c>
      <c r="H4663">
        <v>2</v>
      </c>
      <c r="I4663" t="s">
        <v>45</v>
      </c>
      <c r="J4663" t="s">
        <v>43</v>
      </c>
      <c r="K4663" t="s">
        <v>44</v>
      </c>
      <c r="L4663" t="s">
        <v>45</v>
      </c>
      <c r="M4663" t="s">
        <v>175</v>
      </c>
      <c r="N4663" t="s">
        <v>47</v>
      </c>
      <c r="O4663" t="s">
        <v>89</v>
      </c>
      <c r="P4663" t="s">
        <v>49</v>
      </c>
      <c r="Q4663" t="s">
        <v>66</v>
      </c>
      <c r="R4663" s="6">
        <f>_xlfn.XLOOKUP(CleanedData[[#This Row],[Product]],'02_Lookup_Tables'!$A$2:$A$126,'02_Lookup_Tables'!$B$2:$B$126)</f>
        <v>828.82</v>
      </c>
      <c r="S4663" t="str">
        <f>VLOOKUP(CleanedData[[#This Row],[Product]],'02_Lookup_Tables'!$H$2:$I$126,2,FALSE)</f>
        <v>Home Devices</v>
      </c>
      <c r="T4663" t="str">
        <f>VLOOKUP(CleanedData[[#This Row],[Province]],'02_Lookup_Tables'!$D$2:$E$10,2, FALSE)</f>
        <v>Gauteng Region</v>
      </c>
      <c r="U4663" t="str" cm="1">
        <f t="array" ref="U4663">_xlfn.IFS(CleanedData[[#This Row],[Purchase Amount]]&lt;500,"Low",
CleanedData[[#This Row],[Purchase Amount]]&lt;5000,"Medium",
TRUE,"High")</f>
        <v>Medium</v>
      </c>
      <c r="V4663" t="str">
        <f>TEXT(CleanedData[[#This Row],[Date]],"mmmm")</f>
        <v>November</v>
      </c>
      <c r="W4663" t="str">
        <f>"Q"&amp;ROUNDUP(MONTH(CleanedData[[#This Row],[Date]])/3,0)</f>
        <v>Q4</v>
      </c>
      <c r="X4663" t="str">
        <f>IF(CleanedData[[#This Row],[Purchase Amount]]&gt;=5000,"Yes","No")</f>
        <v>No</v>
      </c>
      <c r="Y4663">
        <f>IF(CleanedData[[#This Row],[Recommend]]="Yes",1,0)</f>
        <v>1</v>
      </c>
      <c r="Z4663" s="6">
        <f>CleanedData[[#This Row],[Purchase Amount]]*0.15</f>
        <v>124.32300000000001</v>
      </c>
      <c r="AA4663" s="6">
        <f>CleanedData[[#This Row],[Purchase Amount]]*1.15</f>
        <v>953.14300000000003</v>
      </c>
    </row>
    <row r="4664" spans="1:27" x14ac:dyDescent="0.3">
      <c r="A4664">
        <v>5642</v>
      </c>
      <c r="B4664" t="s">
        <v>4889</v>
      </c>
      <c r="C4664" s="1">
        <v>46011</v>
      </c>
      <c r="E4664" t="s">
        <v>39</v>
      </c>
      <c r="F4664" t="s">
        <v>77</v>
      </c>
      <c r="G4664" t="s">
        <v>168</v>
      </c>
      <c r="H4664">
        <v>4</v>
      </c>
      <c r="I4664" t="s">
        <v>42</v>
      </c>
      <c r="J4664" t="s">
        <v>43</v>
      </c>
      <c r="K4664" t="s">
        <v>44</v>
      </c>
      <c r="L4664" t="s">
        <v>42</v>
      </c>
      <c r="M4664" t="s">
        <v>165</v>
      </c>
      <c r="N4664" t="s">
        <v>96</v>
      </c>
      <c r="O4664" t="s">
        <v>89</v>
      </c>
      <c r="P4664" t="s">
        <v>70</v>
      </c>
      <c r="Q4664" t="s">
        <v>166</v>
      </c>
      <c r="R4664" s="6">
        <f>_xlfn.XLOOKUP(CleanedData[[#This Row],[Product]],'02_Lookup_Tables'!$A$2:$A$126,'02_Lookup_Tables'!$B$2:$B$126)</f>
        <v>14729.04</v>
      </c>
      <c r="S4664" t="str">
        <f>VLOOKUP(CleanedData[[#This Row],[Product]],'02_Lookup_Tables'!$H$2:$I$126,2,FALSE)</f>
        <v>Electronics</v>
      </c>
      <c r="T4664" t="str">
        <f>VLOOKUP(CleanedData[[#This Row],[Province]],'02_Lookup_Tables'!$D$2:$E$10,2, FALSE)</f>
        <v>Central Region</v>
      </c>
      <c r="U4664" t="str" cm="1">
        <f t="array" ref="U4664">_xlfn.IFS(CleanedData[[#This Row],[Purchase Amount]]&lt;500,"Low",
CleanedData[[#This Row],[Purchase Amount]]&lt;5000,"Medium",
TRUE,"High")</f>
        <v>High</v>
      </c>
      <c r="V4664" t="str">
        <f>TEXT(CleanedData[[#This Row],[Date]],"mmmm")</f>
        <v>December</v>
      </c>
      <c r="W4664" t="str">
        <f>"Q"&amp;ROUNDUP(MONTH(CleanedData[[#This Row],[Date]])/3,0)</f>
        <v>Q4</v>
      </c>
      <c r="X4664" t="str">
        <f>IF(CleanedData[[#This Row],[Purchase Amount]]&gt;=5000,"Yes","No")</f>
        <v>Yes</v>
      </c>
      <c r="Y4664">
        <f>IF(CleanedData[[#This Row],[Recommend]]="Yes",1,0)</f>
        <v>0</v>
      </c>
      <c r="Z4664" s="6">
        <f>CleanedData[[#This Row],[Purchase Amount]]*0.15</f>
        <v>2209.3560000000002</v>
      </c>
      <c r="AA4664" s="6">
        <f>CleanedData[[#This Row],[Purchase Amount]]*1.15</f>
        <v>16938.396000000001</v>
      </c>
    </row>
    <row r="4665" spans="1:27" x14ac:dyDescent="0.3">
      <c r="A4665">
        <v>5643</v>
      </c>
      <c r="B4665" t="s">
        <v>4890</v>
      </c>
      <c r="C4665" s="1">
        <v>45340</v>
      </c>
      <c r="D4665">
        <v>52</v>
      </c>
      <c r="E4665" t="s">
        <v>39</v>
      </c>
      <c r="F4665" t="s">
        <v>72</v>
      </c>
      <c r="G4665" t="s">
        <v>203</v>
      </c>
      <c r="H4665">
        <v>5</v>
      </c>
      <c r="I4665" t="s">
        <v>42</v>
      </c>
      <c r="J4665" t="s">
        <v>43</v>
      </c>
      <c r="K4665" t="s">
        <v>64</v>
      </c>
      <c r="L4665" t="s">
        <v>42</v>
      </c>
      <c r="M4665" t="s">
        <v>106</v>
      </c>
      <c r="N4665" t="s">
        <v>57</v>
      </c>
      <c r="O4665" t="s">
        <v>148</v>
      </c>
      <c r="P4665" t="s">
        <v>49</v>
      </c>
      <c r="Q4665" t="s">
        <v>93</v>
      </c>
      <c r="R4665" s="6">
        <f>_xlfn.XLOOKUP(CleanedData[[#This Row],[Product]],'02_Lookup_Tables'!$A$2:$A$126,'02_Lookup_Tables'!$B$2:$B$126)</f>
        <v>2849.09</v>
      </c>
      <c r="S4665" t="str">
        <f>VLOOKUP(CleanedData[[#This Row],[Product]],'02_Lookup_Tables'!$H$2:$I$126,2,FALSE)</f>
        <v>Home &amp; Living</v>
      </c>
      <c r="T4665" t="str">
        <f>VLOOKUP(CleanedData[[#This Row],[Province]],'02_Lookup_Tables'!$D$2:$E$10,2, FALSE)</f>
        <v>Central Region</v>
      </c>
      <c r="U4665" t="str" cm="1">
        <f t="array" ref="U4665">_xlfn.IFS(CleanedData[[#This Row],[Purchase Amount]]&lt;500,"Low",
CleanedData[[#This Row],[Purchase Amount]]&lt;5000,"Medium",
TRUE,"High")</f>
        <v>Medium</v>
      </c>
      <c r="V4665" t="str">
        <f>TEXT(CleanedData[[#This Row],[Date]],"mmmm")</f>
        <v>February</v>
      </c>
      <c r="W4665" t="str">
        <f>"Q"&amp;ROUNDUP(MONTH(CleanedData[[#This Row],[Date]])/3,0)</f>
        <v>Q1</v>
      </c>
      <c r="X4665" t="str">
        <f>IF(CleanedData[[#This Row],[Purchase Amount]]&gt;=5000,"Yes","No")</f>
        <v>No</v>
      </c>
      <c r="Y4665">
        <f>IF(CleanedData[[#This Row],[Recommend]]="Yes",1,0)</f>
        <v>0</v>
      </c>
      <c r="Z4665" s="6">
        <f>CleanedData[[#This Row],[Purchase Amount]]*0.15</f>
        <v>427.36349999999999</v>
      </c>
      <c r="AA4665" s="6">
        <f>CleanedData[[#This Row],[Purchase Amount]]*1.15</f>
        <v>3276.4535000000001</v>
      </c>
    </row>
    <row r="4666" spans="1:27" x14ac:dyDescent="0.3">
      <c r="A4666">
        <v>5644</v>
      </c>
      <c r="B4666" t="s">
        <v>4891</v>
      </c>
      <c r="C4666" s="1">
        <v>45993</v>
      </c>
      <c r="D4666">
        <v>52</v>
      </c>
      <c r="E4666" t="s">
        <v>39</v>
      </c>
      <c r="F4666" t="s">
        <v>83</v>
      </c>
      <c r="G4666" t="s">
        <v>349</v>
      </c>
      <c r="H4666">
        <v>4</v>
      </c>
      <c r="I4666" t="s">
        <v>42</v>
      </c>
      <c r="J4666" t="s">
        <v>69</v>
      </c>
      <c r="K4666" t="s">
        <v>44</v>
      </c>
      <c r="L4666" t="s">
        <v>42</v>
      </c>
      <c r="M4666" t="s">
        <v>123</v>
      </c>
      <c r="N4666" t="s">
        <v>96</v>
      </c>
      <c r="O4666" t="s">
        <v>89</v>
      </c>
      <c r="P4666" t="s">
        <v>70</v>
      </c>
      <c r="Q4666" t="s">
        <v>93</v>
      </c>
      <c r="R4666" s="6">
        <f>_xlfn.XLOOKUP(CleanedData[[#This Row],[Product]],'02_Lookup_Tables'!$A$2:$A$126,'02_Lookup_Tables'!$B$2:$B$126)</f>
        <v>53.85</v>
      </c>
      <c r="S4666" t="str">
        <f>VLOOKUP(CleanedData[[#This Row],[Product]],'02_Lookup_Tables'!$H$2:$I$126,2,FALSE)</f>
        <v>Food</v>
      </c>
      <c r="T4666" t="str">
        <f>VLOOKUP(CleanedData[[#This Row],[Province]],'02_Lookup_Tables'!$D$2:$E$10,2, FALSE)</f>
        <v>Western Region</v>
      </c>
      <c r="U4666" t="str" cm="1">
        <f t="array" ref="U4666">_xlfn.IFS(CleanedData[[#This Row],[Purchase Amount]]&lt;500,"Low",
CleanedData[[#This Row],[Purchase Amount]]&lt;5000,"Medium",
TRUE,"High")</f>
        <v>Low</v>
      </c>
      <c r="V4666" t="str">
        <f>TEXT(CleanedData[[#This Row],[Date]],"mmmm")</f>
        <v>December</v>
      </c>
      <c r="W4666" t="str">
        <f>"Q"&amp;ROUNDUP(MONTH(CleanedData[[#This Row],[Date]])/3,0)</f>
        <v>Q4</v>
      </c>
      <c r="X4666" t="str">
        <f>IF(CleanedData[[#This Row],[Purchase Amount]]&gt;=5000,"Yes","No")</f>
        <v>No</v>
      </c>
      <c r="Y4666">
        <f>IF(CleanedData[[#This Row],[Recommend]]="Yes",1,0)</f>
        <v>0</v>
      </c>
      <c r="Z4666" s="6">
        <f>CleanedData[[#This Row],[Purchase Amount]]*0.15</f>
        <v>8.0775000000000006</v>
      </c>
      <c r="AA4666" s="6">
        <f>CleanedData[[#This Row],[Purchase Amount]]*1.15</f>
        <v>61.927499999999995</v>
      </c>
    </row>
    <row r="4667" spans="1:27" x14ac:dyDescent="0.3">
      <c r="A4667">
        <v>5645</v>
      </c>
      <c r="B4667" t="s">
        <v>4892</v>
      </c>
      <c r="C4667" s="1">
        <v>45395</v>
      </c>
      <c r="D4667">
        <v>30</v>
      </c>
      <c r="E4667" t="s">
        <v>52</v>
      </c>
      <c r="F4667" t="s">
        <v>108</v>
      </c>
      <c r="G4667" t="s">
        <v>320</v>
      </c>
      <c r="H4667">
        <v>5</v>
      </c>
      <c r="I4667" t="s">
        <v>42</v>
      </c>
      <c r="J4667" t="s">
        <v>69</v>
      </c>
      <c r="K4667" t="s">
        <v>44</v>
      </c>
      <c r="L4667" t="s">
        <v>45</v>
      </c>
      <c r="N4667" t="s">
        <v>57</v>
      </c>
      <c r="O4667" t="s">
        <v>134</v>
      </c>
      <c r="P4667" t="s">
        <v>8646</v>
      </c>
      <c r="Q4667" t="s">
        <v>58</v>
      </c>
      <c r="R4667" s="6">
        <f>_xlfn.XLOOKUP(CleanedData[[#This Row],[Product]],'02_Lookup_Tables'!$A$2:$A$126,'02_Lookup_Tables'!$B$2:$B$126)</f>
        <v>375.53</v>
      </c>
      <c r="S4667" t="str">
        <f>VLOOKUP(CleanedData[[#This Row],[Product]],'02_Lookup_Tables'!$H$2:$I$126,2,FALSE)</f>
        <v>Toys &amp; Games</v>
      </c>
      <c r="T4667" t="str">
        <f>VLOOKUP(CleanedData[[#This Row],[Province]],'02_Lookup_Tables'!$D$2:$E$10,2, FALSE)</f>
        <v>Gauteng Region</v>
      </c>
      <c r="U4667" t="str" cm="1">
        <f t="array" ref="U4667">_xlfn.IFS(CleanedData[[#This Row],[Purchase Amount]]&lt;500,"Low",
CleanedData[[#This Row],[Purchase Amount]]&lt;5000,"Medium",
TRUE,"High")</f>
        <v>Low</v>
      </c>
      <c r="V4667" t="str">
        <f>TEXT(CleanedData[[#This Row],[Date]],"mmmm")</f>
        <v>April</v>
      </c>
      <c r="W4667" t="str">
        <f>"Q"&amp;ROUNDUP(MONTH(CleanedData[[#This Row],[Date]])/3,0)</f>
        <v>Q2</v>
      </c>
      <c r="X4667" t="str">
        <f>IF(CleanedData[[#This Row],[Purchase Amount]]&gt;=5000,"Yes","No")</f>
        <v>No</v>
      </c>
      <c r="Y4667">
        <f>IF(CleanedData[[#This Row],[Recommend]]="Yes",1,0)</f>
        <v>0</v>
      </c>
      <c r="Z4667" s="6">
        <f>CleanedData[[#This Row],[Purchase Amount]]*0.15</f>
        <v>56.329499999999996</v>
      </c>
      <c r="AA4667" s="6">
        <f>CleanedData[[#This Row],[Purchase Amount]]*1.15</f>
        <v>431.85949999999991</v>
      </c>
    </row>
    <row r="4668" spans="1:27" x14ac:dyDescent="0.3">
      <c r="A4668">
        <v>5646</v>
      </c>
      <c r="B4668" t="s">
        <v>4893</v>
      </c>
      <c r="C4668" s="1">
        <v>45932</v>
      </c>
      <c r="D4668">
        <v>30</v>
      </c>
      <c r="E4668" t="s">
        <v>39</v>
      </c>
      <c r="F4668" t="s">
        <v>40</v>
      </c>
      <c r="G4668" t="s">
        <v>280</v>
      </c>
      <c r="H4668">
        <v>2</v>
      </c>
      <c r="I4668" t="s">
        <v>45</v>
      </c>
      <c r="J4668" t="s">
        <v>63</v>
      </c>
      <c r="K4668" t="s">
        <v>44</v>
      </c>
      <c r="L4668" t="s">
        <v>45</v>
      </c>
      <c r="M4668" t="s">
        <v>151</v>
      </c>
      <c r="N4668" t="s">
        <v>47</v>
      </c>
      <c r="O4668" t="s">
        <v>89</v>
      </c>
      <c r="P4668" t="s">
        <v>49</v>
      </c>
      <c r="Q4668" t="s">
        <v>58</v>
      </c>
      <c r="R4668" s="6">
        <f>_xlfn.XLOOKUP(CleanedData[[#This Row],[Product]],'02_Lookup_Tables'!$A$2:$A$126,'02_Lookup_Tables'!$B$2:$B$126)</f>
        <v>759.97</v>
      </c>
      <c r="S4668" t="str">
        <f>VLOOKUP(CleanedData[[#This Row],[Product]],'02_Lookup_Tables'!$H$2:$I$126,2,FALSE)</f>
        <v>Apparel</v>
      </c>
      <c r="T4668" t="str">
        <f>VLOOKUP(CleanedData[[#This Row],[Province]],'02_Lookup_Tables'!$D$2:$E$10,2, FALSE)</f>
        <v>Northern Region</v>
      </c>
      <c r="U4668" t="str" cm="1">
        <f t="array" ref="U4668">_xlfn.IFS(CleanedData[[#This Row],[Purchase Amount]]&lt;500,"Low",
CleanedData[[#This Row],[Purchase Amount]]&lt;5000,"Medium",
TRUE,"High")</f>
        <v>Medium</v>
      </c>
      <c r="V4668" t="str">
        <f>TEXT(CleanedData[[#This Row],[Date]],"mmmm")</f>
        <v>October</v>
      </c>
      <c r="W4668" t="str">
        <f>"Q"&amp;ROUNDUP(MONTH(CleanedData[[#This Row],[Date]])/3,0)</f>
        <v>Q4</v>
      </c>
      <c r="X4668" t="str">
        <f>IF(CleanedData[[#This Row],[Purchase Amount]]&gt;=5000,"Yes","No")</f>
        <v>No</v>
      </c>
      <c r="Y4668">
        <f>IF(CleanedData[[#This Row],[Recommend]]="Yes",1,0)</f>
        <v>1</v>
      </c>
      <c r="Z4668" s="6">
        <f>CleanedData[[#This Row],[Purchase Amount]]*0.15</f>
        <v>113.99550000000001</v>
      </c>
      <c r="AA4668" s="6">
        <f>CleanedData[[#This Row],[Purchase Amount]]*1.15</f>
        <v>873.96550000000002</v>
      </c>
    </row>
    <row r="4669" spans="1:27" x14ac:dyDescent="0.3">
      <c r="A4669">
        <v>5647</v>
      </c>
      <c r="B4669" t="s">
        <v>4894</v>
      </c>
      <c r="C4669" s="1">
        <v>45362</v>
      </c>
      <c r="D4669">
        <v>24</v>
      </c>
      <c r="E4669" t="s">
        <v>60</v>
      </c>
      <c r="F4669" t="s">
        <v>61</v>
      </c>
      <c r="G4669" t="s">
        <v>168</v>
      </c>
      <c r="H4669">
        <v>3</v>
      </c>
      <c r="I4669" t="s">
        <v>42</v>
      </c>
      <c r="J4669" t="s">
        <v>74</v>
      </c>
      <c r="K4669" t="s">
        <v>64</v>
      </c>
      <c r="L4669" t="s">
        <v>42</v>
      </c>
      <c r="M4669" t="s">
        <v>85</v>
      </c>
      <c r="N4669" t="s">
        <v>48</v>
      </c>
      <c r="O4669" t="s">
        <v>48</v>
      </c>
      <c r="P4669" t="s">
        <v>70</v>
      </c>
      <c r="Q4669" t="s">
        <v>66</v>
      </c>
      <c r="R4669" s="6">
        <f>_xlfn.XLOOKUP(CleanedData[[#This Row],[Product]],'02_Lookup_Tables'!$A$2:$A$126,'02_Lookup_Tables'!$B$2:$B$126)</f>
        <v>14729.04</v>
      </c>
      <c r="S4669" t="str">
        <f>VLOOKUP(CleanedData[[#This Row],[Product]],'02_Lookup_Tables'!$H$2:$I$126,2,FALSE)</f>
        <v>Electronics</v>
      </c>
      <c r="T4669" t="str">
        <f>VLOOKUP(CleanedData[[#This Row],[Province]],'02_Lookup_Tables'!$D$2:$E$10,2, FALSE)</f>
        <v>Southern Region</v>
      </c>
      <c r="U4669" t="str" cm="1">
        <f t="array" ref="U4669">_xlfn.IFS(CleanedData[[#This Row],[Purchase Amount]]&lt;500,"Low",
CleanedData[[#This Row],[Purchase Amount]]&lt;5000,"Medium",
TRUE,"High")</f>
        <v>High</v>
      </c>
      <c r="V4669" t="str">
        <f>TEXT(CleanedData[[#This Row],[Date]],"mmmm")</f>
        <v>March</v>
      </c>
      <c r="W4669" t="str">
        <f>"Q"&amp;ROUNDUP(MONTH(CleanedData[[#This Row],[Date]])/3,0)</f>
        <v>Q1</v>
      </c>
      <c r="X4669" t="str">
        <f>IF(CleanedData[[#This Row],[Purchase Amount]]&gt;=5000,"Yes","No")</f>
        <v>Yes</v>
      </c>
      <c r="Y4669">
        <f>IF(CleanedData[[#This Row],[Recommend]]="Yes",1,0)</f>
        <v>0</v>
      </c>
      <c r="Z4669" s="6">
        <f>CleanedData[[#This Row],[Purchase Amount]]*0.15</f>
        <v>2209.3560000000002</v>
      </c>
      <c r="AA4669" s="6">
        <f>CleanedData[[#This Row],[Purchase Amount]]*1.15</f>
        <v>16938.396000000001</v>
      </c>
    </row>
    <row r="4670" spans="1:27" x14ac:dyDescent="0.3">
      <c r="A4670">
        <v>5648</v>
      </c>
      <c r="B4670" t="s">
        <v>4895</v>
      </c>
      <c r="C4670" s="1">
        <v>45982</v>
      </c>
      <c r="E4670" t="s">
        <v>60</v>
      </c>
      <c r="F4670" t="s">
        <v>108</v>
      </c>
      <c r="G4670" t="s">
        <v>301</v>
      </c>
      <c r="H4670">
        <v>1</v>
      </c>
      <c r="I4670" t="s">
        <v>45</v>
      </c>
      <c r="J4670" t="s">
        <v>43</v>
      </c>
      <c r="K4670" t="s">
        <v>55</v>
      </c>
      <c r="L4670" t="s">
        <v>45</v>
      </c>
      <c r="M4670" t="s">
        <v>184</v>
      </c>
      <c r="N4670" t="s">
        <v>80</v>
      </c>
      <c r="O4670" t="s">
        <v>148</v>
      </c>
      <c r="P4670" t="s">
        <v>70</v>
      </c>
      <c r="Q4670" t="s">
        <v>166</v>
      </c>
      <c r="R4670" s="6">
        <f>_xlfn.XLOOKUP(CleanedData[[#This Row],[Product]],'02_Lookup_Tables'!$A$2:$A$126,'02_Lookup_Tables'!$B$2:$B$126)</f>
        <v>1000.7</v>
      </c>
      <c r="S4670" t="str">
        <f>VLOOKUP(CleanedData[[#This Row],[Product]],'02_Lookup_Tables'!$H$2:$I$126,2,FALSE)</f>
        <v>Toys &amp; Games</v>
      </c>
      <c r="T4670" t="str">
        <f>VLOOKUP(CleanedData[[#This Row],[Province]],'02_Lookup_Tables'!$D$2:$E$10,2, FALSE)</f>
        <v>Gauteng Region</v>
      </c>
      <c r="U4670" t="str" cm="1">
        <f t="array" ref="U4670">_xlfn.IFS(CleanedData[[#This Row],[Purchase Amount]]&lt;500,"Low",
CleanedData[[#This Row],[Purchase Amount]]&lt;5000,"Medium",
TRUE,"High")</f>
        <v>Medium</v>
      </c>
      <c r="V4670" t="str">
        <f>TEXT(CleanedData[[#This Row],[Date]],"mmmm")</f>
        <v>November</v>
      </c>
      <c r="W4670" t="str">
        <f>"Q"&amp;ROUNDUP(MONTH(CleanedData[[#This Row],[Date]])/3,0)</f>
        <v>Q4</v>
      </c>
      <c r="X4670" t="str">
        <f>IF(CleanedData[[#This Row],[Purchase Amount]]&gt;=5000,"Yes","No")</f>
        <v>No</v>
      </c>
      <c r="Y4670">
        <f>IF(CleanedData[[#This Row],[Recommend]]="Yes",1,0)</f>
        <v>1</v>
      </c>
      <c r="Z4670" s="6">
        <f>CleanedData[[#This Row],[Purchase Amount]]*0.15</f>
        <v>150.10499999999999</v>
      </c>
      <c r="AA4670" s="6">
        <f>CleanedData[[#This Row],[Purchase Amount]]*1.15</f>
        <v>1150.8050000000001</v>
      </c>
    </row>
    <row r="4671" spans="1:27" x14ac:dyDescent="0.3">
      <c r="A4671">
        <v>5650</v>
      </c>
      <c r="B4671" t="s">
        <v>4896</v>
      </c>
      <c r="C4671" s="1">
        <v>45994</v>
      </c>
      <c r="D4671">
        <v>74</v>
      </c>
      <c r="E4671" t="s">
        <v>39</v>
      </c>
      <c r="F4671" t="s">
        <v>77</v>
      </c>
      <c r="G4671" t="s">
        <v>144</v>
      </c>
      <c r="H4671">
        <v>2</v>
      </c>
      <c r="I4671" t="s">
        <v>42</v>
      </c>
      <c r="J4671" t="s">
        <v>63</v>
      </c>
      <c r="K4671" t="s">
        <v>55</v>
      </c>
      <c r="L4671" t="s">
        <v>42</v>
      </c>
      <c r="M4671" t="s">
        <v>85</v>
      </c>
      <c r="N4671" t="s">
        <v>47</v>
      </c>
      <c r="O4671" t="s">
        <v>48</v>
      </c>
      <c r="P4671" t="s">
        <v>49</v>
      </c>
      <c r="Q4671" t="s">
        <v>97</v>
      </c>
      <c r="R4671" s="6">
        <f>_xlfn.XLOOKUP(CleanedData[[#This Row],[Product]],'02_Lookup_Tables'!$A$2:$A$126,'02_Lookup_Tables'!$B$2:$B$126)</f>
        <v>4455.18</v>
      </c>
      <c r="S4671" t="str">
        <f>VLOOKUP(CleanedData[[#This Row],[Product]],'02_Lookup_Tables'!$H$2:$I$126,2,FALSE)</f>
        <v>Sports &amp; Outdoors</v>
      </c>
      <c r="T4671" t="str">
        <f>VLOOKUP(CleanedData[[#This Row],[Province]],'02_Lookup_Tables'!$D$2:$E$10,2, FALSE)</f>
        <v>Central Region</v>
      </c>
      <c r="U4671" t="str" cm="1">
        <f t="array" ref="U4671">_xlfn.IFS(CleanedData[[#This Row],[Purchase Amount]]&lt;500,"Low",
CleanedData[[#This Row],[Purchase Amount]]&lt;5000,"Medium",
TRUE,"High")</f>
        <v>Medium</v>
      </c>
      <c r="V4671" t="str">
        <f>TEXT(CleanedData[[#This Row],[Date]],"mmmm")</f>
        <v>December</v>
      </c>
      <c r="W4671" t="str">
        <f>"Q"&amp;ROUNDUP(MONTH(CleanedData[[#This Row],[Date]])/3,0)</f>
        <v>Q4</v>
      </c>
      <c r="X4671" t="str">
        <f>IF(CleanedData[[#This Row],[Purchase Amount]]&gt;=5000,"Yes","No")</f>
        <v>No</v>
      </c>
      <c r="Y4671">
        <f>IF(CleanedData[[#This Row],[Recommend]]="Yes",1,0)</f>
        <v>0</v>
      </c>
      <c r="Z4671" s="6">
        <f>CleanedData[[#This Row],[Purchase Amount]]*0.15</f>
        <v>668.27700000000004</v>
      </c>
      <c r="AA4671" s="6">
        <f>CleanedData[[#This Row],[Purchase Amount]]*1.15</f>
        <v>5123.4570000000003</v>
      </c>
    </row>
    <row r="4672" spans="1:27" x14ac:dyDescent="0.3">
      <c r="A4672">
        <v>5652</v>
      </c>
      <c r="B4672" t="s">
        <v>4897</v>
      </c>
      <c r="C4672" s="1">
        <v>45542</v>
      </c>
      <c r="D4672">
        <v>19</v>
      </c>
      <c r="E4672" t="s">
        <v>60</v>
      </c>
      <c r="F4672" t="s">
        <v>83</v>
      </c>
      <c r="G4672" t="s">
        <v>338</v>
      </c>
      <c r="H4672">
        <v>3</v>
      </c>
      <c r="I4672" t="s">
        <v>42</v>
      </c>
      <c r="J4672" t="s">
        <v>43</v>
      </c>
      <c r="K4672" t="s">
        <v>55</v>
      </c>
      <c r="L4672" t="s">
        <v>42</v>
      </c>
      <c r="M4672" t="s">
        <v>123</v>
      </c>
      <c r="N4672" t="s">
        <v>48</v>
      </c>
      <c r="O4672" t="s">
        <v>89</v>
      </c>
      <c r="P4672" t="s">
        <v>49</v>
      </c>
      <c r="Q4672" t="s">
        <v>66</v>
      </c>
      <c r="R4672" s="6">
        <f>_xlfn.XLOOKUP(CleanedData[[#This Row],[Product]],'02_Lookup_Tables'!$A$2:$A$126,'02_Lookup_Tables'!$B$2:$B$126)</f>
        <v>5258.73</v>
      </c>
      <c r="S4672" t="str">
        <f>VLOOKUP(CleanedData[[#This Row],[Product]],'02_Lookup_Tables'!$H$2:$I$126,2,FALSE)</f>
        <v>Sports &amp; Outdoors</v>
      </c>
      <c r="T4672" t="str">
        <f>VLOOKUP(CleanedData[[#This Row],[Province]],'02_Lookup_Tables'!$D$2:$E$10,2, FALSE)</f>
        <v>Western Region</v>
      </c>
      <c r="U4672" t="str" cm="1">
        <f t="array" ref="U4672">_xlfn.IFS(CleanedData[[#This Row],[Purchase Amount]]&lt;500,"Low",
CleanedData[[#This Row],[Purchase Amount]]&lt;5000,"Medium",
TRUE,"High")</f>
        <v>High</v>
      </c>
      <c r="V4672" t="str">
        <f>TEXT(CleanedData[[#This Row],[Date]],"mmmm")</f>
        <v>September</v>
      </c>
      <c r="W4672" t="str">
        <f>"Q"&amp;ROUNDUP(MONTH(CleanedData[[#This Row],[Date]])/3,0)</f>
        <v>Q3</v>
      </c>
      <c r="X4672" t="str">
        <f>IF(CleanedData[[#This Row],[Purchase Amount]]&gt;=5000,"Yes","No")</f>
        <v>Yes</v>
      </c>
      <c r="Y4672">
        <f>IF(CleanedData[[#This Row],[Recommend]]="Yes",1,0)</f>
        <v>0</v>
      </c>
      <c r="Z4672" s="6">
        <f>CleanedData[[#This Row],[Purchase Amount]]*0.15</f>
        <v>788.80949999999996</v>
      </c>
      <c r="AA4672" s="6">
        <f>CleanedData[[#This Row],[Purchase Amount]]*1.15</f>
        <v>6047.539499999999</v>
      </c>
    </row>
    <row r="4673" spans="1:27" x14ac:dyDescent="0.3">
      <c r="A4673">
        <v>5653</v>
      </c>
      <c r="B4673" t="s">
        <v>4898</v>
      </c>
      <c r="C4673" s="1">
        <v>45509</v>
      </c>
      <c r="D4673">
        <v>68</v>
      </c>
      <c r="E4673" t="s">
        <v>60</v>
      </c>
      <c r="F4673" t="s">
        <v>68</v>
      </c>
      <c r="G4673" t="s">
        <v>62</v>
      </c>
      <c r="H4673">
        <v>2</v>
      </c>
      <c r="I4673" t="s">
        <v>45</v>
      </c>
      <c r="J4673" t="s">
        <v>43</v>
      </c>
      <c r="K4673" t="s">
        <v>44</v>
      </c>
      <c r="L4673" t="s">
        <v>45</v>
      </c>
      <c r="N4673" t="s">
        <v>47</v>
      </c>
      <c r="O4673" t="s">
        <v>134</v>
      </c>
      <c r="P4673" t="s">
        <v>8646</v>
      </c>
      <c r="Q4673" t="s">
        <v>97</v>
      </c>
      <c r="R4673" s="6">
        <f>_xlfn.XLOOKUP(CleanedData[[#This Row],[Product]],'02_Lookup_Tables'!$A$2:$A$126,'02_Lookup_Tables'!$B$2:$B$126)</f>
        <v>230.14</v>
      </c>
      <c r="S4673" t="str">
        <f>VLOOKUP(CleanedData[[#This Row],[Product]],'02_Lookup_Tables'!$H$2:$I$126,2,FALSE)</f>
        <v>Sports &amp; Outdoors</v>
      </c>
      <c r="T4673" t="str">
        <f>VLOOKUP(CleanedData[[#This Row],[Province]],'02_Lookup_Tables'!$D$2:$E$10,2, FALSE)</f>
        <v>Northern Region</v>
      </c>
      <c r="U4673" t="str" cm="1">
        <f t="array" ref="U4673">_xlfn.IFS(CleanedData[[#This Row],[Purchase Amount]]&lt;500,"Low",
CleanedData[[#This Row],[Purchase Amount]]&lt;5000,"Medium",
TRUE,"High")</f>
        <v>Low</v>
      </c>
      <c r="V4673" t="str">
        <f>TEXT(CleanedData[[#This Row],[Date]],"mmmm")</f>
        <v>August</v>
      </c>
      <c r="W4673" t="str">
        <f>"Q"&amp;ROUNDUP(MONTH(CleanedData[[#This Row],[Date]])/3,0)</f>
        <v>Q3</v>
      </c>
      <c r="X4673" t="str">
        <f>IF(CleanedData[[#This Row],[Purchase Amount]]&gt;=5000,"Yes","No")</f>
        <v>No</v>
      </c>
      <c r="Y4673">
        <f>IF(CleanedData[[#This Row],[Recommend]]="Yes",1,0)</f>
        <v>1</v>
      </c>
      <c r="Z4673" s="6">
        <f>CleanedData[[#This Row],[Purchase Amount]]*0.15</f>
        <v>34.520999999999994</v>
      </c>
      <c r="AA4673" s="6">
        <f>CleanedData[[#This Row],[Purchase Amount]]*1.15</f>
        <v>264.66099999999994</v>
      </c>
    </row>
    <row r="4674" spans="1:27" x14ac:dyDescent="0.3">
      <c r="A4674">
        <v>5654</v>
      </c>
      <c r="B4674" t="s">
        <v>4899</v>
      </c>
      <c r="C4674" s="1">
        <v>45667</v>
      </c>
      <c r="D4674">
        <v>56</v>
      </c>
      <c r="E4674" t="s">
        <v>39</v>
      </c>
      <c r="F4674" t="s">
        <v>68</v>
      </c>
      <c r="G4674" t="s">
        <v>288</v>
      </c>
      <c r="H4674">
        <v>5</v>
      </c>
      <c r="I4674" t="s">
        <v>45</v>
      </c>
      <c r="J4674" t="s">
        <v>63</v>
      </c>
      <c r="K4674" t="s">
        <v>64</v>
      </c>
      <c r="L4674" t="s">
        <v>42</v>
      </c>
      <c r="M4674" t="s">
        <v>196</v>
      </c>
      <c r="N4674" t="s">
        <v>57</v>
      </c>
      <c r="O4674" t="s">
        <v>89</v>
      </c>
      <c r="P4674" t="s">
        <v>70</v>
      </c>
      <c r="Q4674" t="s">
        <v>50</v>
      </c>
      <c r="R4674" s="6">
        <f>_xlfn.XLOOKUP(CleanedData[[#This Row],[Product]],'02_Lookup_Tables'!$A$2:$A$126,'02_Lookup_Tables'!$B$2:$B$126)</f>
        <v>605.1</v>
      </c>
      <c r="S4674" t="str">
        <f>VLOOKUP(CleanedData[[#This Row],[Product]],'02_Lookup_Tables'!$H$2:$I$126,2,FALSE)</f>
        <v>Apparel</v>
      </c>
      <c r="T4674" t="str">
        <f>VLOOKUP(CleanedData[[#This Row],[Province]],'02_Lookup_Tables'!$D$2:$E$10,2, FALSE)</f>
        <v>Northern Region</v>
      </c>
      <c r="U4674" t="str" cm="1">
        <f t="array" ref="U4674">_xlfn.IFS(CleanedData[[#This Row],[Purchase Amount]]&lt;500,"Low",
CleanedData[[#This Row],[Purchase Amount]]&lt;5000,"Medium",
TRUE,"High")</f>
        <v>Medium</v>
      </c>
      <c r="V4674" t="str">
        <f>TEXT(CleanedData[[#This Row],[Date]],"mmmm")</f>
        <v>January</v>
      </c>
      <c r="W4674" t="str">
        <f>"Q"&amp;ROUNDUP(MONTH(CleanedData[[#This Row],[Date]])/3,0)</f>
        <v>Q1</v>
      </c>
      <c r="X4674" t="str">
        <f>IF(CleanedData[[#This Row],[Purchase Amount]]&gt;=5000,"Yes","No")</f>
        <v>No</v>
      </c>
      <c r="Y4674">
        <f>IF(CleanedData[[#This Row],[Recommend]]="Yes",1,0)</f>
        <v>1</v>
      </c>
      <c r="Z4674" s="6">
        <f>CleanedData[[#This Row],[Purchase Amount]]*0.15</f>
        <v>90.765000000000001</v>
      </c>
      <c r="AA4674" s="6">
        <f>CleanedData[[#This Row],[Purchase Amount]]*1.15</f>
        <v>695.86500000000001</v>
      </c>
    </row>
    <row r="4675" spans="1:27" x14ac:dyDescent="0.3">
      <c r="A4675">
        <v>5655</v>
      </c>
      <c r="B4675" t="s">
        <v>4900</v>
      </c>
      <c r="C4675" s="1">
        <v>45924</v>
      </c>
      <c r="D4675">
        <v>46</v>
      </c>
      <c r="E4675" t="s">
        <v>39</v>
      </c>
      <c r="F4675" t="s">
        <v>61</v>
      </c>
      <c r="G4675" t="s">
        <v>251</v>
      </c>
      <c r="H4675">
        <v>2</v>
      </c>
      <c r="I4675" t="s">
        <v>45</v>
      </c>
      <c r="J4675" t="s">
        <v>63</v>
      </c>
      <c r="K4675" t="s">
        <v>64</v>
      </c>
      <c r="L4675" t="s">
        <v>42</v>
      </c>
      <c r="M4675" t="s">
        <v>184</v>
      </c>
      <c r="N4675" t="s">
        <v>47</v>
      </c>
      <c r="O4675" t="s">
        <v>148</v>
      </c>
      <c r="P4675" t="s">
        <v>70</v>
      </c>
      <c r="Q4675" t="s">
        <v>93</v>
      </c>
      <c r="R4675" s="6">
        <f>_xlfn.XLOOKUP(CleanedData[[#This Row],[Product]],'02_Lookup_Tables'!$A$2:$A$126,'02_Lookup_Tables'!$B$2:$B$126)</f>
        <v>5064</v>
      </c>
      <c r="S4675" t="str">
        <f>VLOOKUP(CleanedData[[#This Row],[Product]],'02_Lookup_Tables'!$H$2:$I$126,2,FALSE)</f>
        <v>Sports &amp; Outdoors</v>
      </c>
      <c r="T4675" t="str">
        <f>VLOOKUP(CleanedData[[#This Row],[Province]],'02_Lookup_Tables'!$D$2:$E$10,2, FALSE)</f>
        <v>Southern Region</v>
      </c>
      <c r="U4675" t="str" cm="1">
        <f t="array" ref="U4675">_xlfn.IFS(CleanedData[[#This Row],[Purchase Amount]]&lt;500,"Low",
CleanedData[[#This Row],[Purchase Amount]]&lt;5000,"Medium",
TRUE,"High")</f>
        <v>High</v>
      </c>
      <c r="V4675" t="str">
        <f>TEXT(CleanedData[[#This Row],[Date]],"mmmm")</f>
        <v>September</v>
      </c>
      <c r="W4675" t="str">
        <f>"Q"&amp;ROUNDUP(MONTH(CleanedData[[#This Row],[Date]])/3,0)</f>
        <v>Q3</v>
      </c>
      <c r="X4675" t="str">
        <f>IF(CleanedData[[#This Row],[Purchase Amount]]&gt;=5000,"Yes","No")</f>
        <v>Yes</v>
      </c>
      <c r="Y4675">
        <f>IF(CleanedData[[#This Row],[Recommend]]="Yes",1,0)</f>
        <v>1</v>
      </c>
      <c r="Z4675" s="6">
        <f>CleanedData[[#This Row],[Purchase Amount]]*0.15</f>
        <v>759.6</v>
      </c>
      <c r="AA4675" s="6">
        <f>CleanedData[[#This Row],[Purchase Amount]]*1.15</f>
        <v>5823.5999999999995</v>
      </c>
    </row>
    <row r="4676" spans="1:27" x14ac:dyDescent="0.3">
      <c r="A4676">
        <v>5656</v>
      </c>
      <c r="B4676" t="s">
        <v>4901</v>
      </c>
      <c r="C4676" s="1">
        <v>45590</v>
      </c>
      <c r="E4676" t="s">
        <v>39</v>
      </c>
      <c r="F4676" t="s">
        <v>130</v>
      </c>
      <c r="G4676" t="s">
        <v>278</v>
      </c>
      <c r="H4676">
        <v>5</v>
      </c>
      <c r="I4676" t="s">
        <v>42</v>
      </c>
      <c r="J4676" t="s">
        <v>74</v>
      </c>
      <c r="K4676" t="s">
        <v>44</v>
      </c>
      <c r="L4676" t="s">
        <v>42</v>
      </c>
      <c r="M4676" t="s">
        <v>151</v>
      </c>
      <c r="N4676" t="s">
        <v>57</v>
      </c>
      <c r="O4676" t="s">
        <v>89</v>
      </c>
      <c r="P4676" t="s">
        <v>70</v>
      </c>
      <c r="Q4676" t="s">
        <v>166</v>
      </c>
      <c r="R4676" s="6">
        <f>_xlfn.XLOOKUP(CleanedData[[#This Row],[Product]],'02_Lookup_Tables'!$A$2:$A$126,'02_Lookup_Tables'!$B$2:$B$126)</f>
        <v>45.96</v>
      </c>
      <c r="S4676" t="str">
        <f>VLOOKUP(CleanedData[[#This Row],[Product]],'02_Lookup_Tables'!$H$2:$I$126,2,FALSE)</f>
        <v>Food</v>
      </c>
      <c r="T4676" t="str">
        <f>VLOOKUP(CleanedData[[#This Row],[Province]],'02_Lookup_Tables'!$D$2:$E$10,2, FALSE)</f>
        <v>Eastern Region</v>
      </c>
      <c r="U4676" t="str" cm="1">
        <f t="array" ref="U4676">_xlfn.IFS(CleanedData[[#This Row],[Purchase Amount]]&lt;500,"Low",
CleanedData[[#This Row],[Purchase Amount]]&lt;5000,"Medium",
TRUE,"High")</f>
        <v>Low</v>
      </c>
      <c r="V4676" t="str">
        <f>TEXT(CleanedData[[#This Row],[Date]],"mmmm")</f>
        <v>October</v>
      </c>
      <c r="W4676" t="str">
        <f>"Q"&amp;ROUNDUP(MONTH(CleanedData[[#This Row],[Date]])/3,0)</f>
        <v>Q4</v>
      </c>
      <c r="X4676" t="str">
        <f>IF(CleanedData[[#This Row],[Purchase Amount]]&gt;=5000,"Yes","No")</f>
        <v>No</v>
      </c>
      <c r="Y4676">
        <f>IF(CleanedData[[#This Row],[Recommend]]="Yes",1,0)</f>
        <v>0</v>
      </c>
      <c r="Z4676" s="6">
        <f>CleanedData[[#This Row],[Purchase Amount]]*0.15</f>
        <v>6.8940000000000001</v>
      </c>
      <c r="AA4676" s="6">
        <f>CleanedData[[#This Row],[Purchase Amount]]*1.15</f>
        <v>52.853999999999999</v>
      </c>
    </row>
    <row r="4677" spans="1:27" x14ac:dyDescent="0.3">
      <c r="A4677">
        <v>5657</v>
      </c>
      <c r="B4677" t="s">
        <v>4902</v>
      </c>
      <c r="C4677" s="1">
        <v>45471</v>
      </c>
      <c r="D4677">
        <v>32</v>
      </c>
      <c r="E4677" t="s">
        <v>60</v>
      </c>
      <c r="F4677" t="s">
        <v>68</v>
      </c>
      <c r="G4677" t="s">
        <v>41</v>
      </c>
      <c r="H4677">
        <v>2</v>
      </c>
      <c r="I4677" t="s">
        <v>45</v>
      </c>
      <c r="J4677" t="s">
        <v>43</v>
      </c>
      <c r="K4677" t="s">
        <v>55</v>
      </c>
      <c r="L4677" t="s">
        <v>42</v>
      </c>
      <c r="M4677" t="s">
        <v>208</v>
      </c>
      <c r="N4677" t="s">
        <v>47</v>
      </c>
      <c r="O4677" t="s">
        <v>89</v>
      </c>
      <c r="P4677" t="s">
        <v>49</v>
      </c>
      <c r="Q4677" t="s">
        <v>58</v>
      </c>
      <c r="R4677" s="6">
        <f>_xlfn.XLOOKUP(CleanedData[[#This Row],[Product]],'02_Lookup_Tables'!$A$2:$A$126,'02_Lookup_Tables'!$B$2:$B$126)</f>
        <v>2479.5700000000002</v>
      </c>
      <c r="S4677" t="str">
        <f>VLOOKUP(CleanedData[[#This Row],[Product]],'02_Lookup_Tables'!$H$2:$I$126,2,FALSE)</f>
        <v>Accessories</v>
      </c>
      <c r="T4677" t="str">
        <f>VLOOKUP(CleanedData[[#This Row],[Province]],'02_Lookup_Tables'!$D$2:$E$10,2, FALSE)</f>
        <v>Northern Region</v>
      </c>
      <c r="U4677" t="str" cm="1">
        <f t="array" ref="U4677">_xlfn.IFS(CleanedData[[#This Row],[Purchase Amount]]&lt;500,"Low",
CleanedData[[#This Row],[Purchase Amount]]&lt;5000,"Medium",
TRUE,"High")</f>
        <v>Medium</v>
      </c>
      <c r="V4677" t="str">
        <f>TEXT(CleanedData[[#This Row],[Date]],"mmmm")</f>
        <v>June</v>
      </c>
      <c r="W4677" t="str">
        <f>"Q"&amp;ROUNDUP(MONTH(CleanedData[[#This Row],[Date]])/3,0)</f>
        <v>Q2</v>
      </c>
      <c r="X4677" t="str">
        <f>IF(CleanedData[[#This Row],[Purchase Amount]]&gt;=5000,"Yes","No")</f>
        <v>No</v>
      </c>
      <c r="Y4677">
        <f>IF(CleanedData[[#This Row],[Recommend]]="Yes",1,0)</f>
        <v>1</v>
      </c>
      <c r="Z4677" s="6">
        <f>CleanedData[[#This Row],[Purchase Amount]]*0.15</f>
        <v>371.93549999999999</v>
      </c>
      <c r="AA4677" s="6">
        <f>CleanedData[[#This Row],[Purchase Amount]]*1.15</f>
        <v>2851.5054999999998</v>
      </c>
    </row>
    <row r="4678" spans="1:27" x14ac:dyDescent="0.3">
      <c r="A4678">
        <v>5658</v>
      </c>
      <c r="B4678" t="s">
        <v>4903</v>
      </c>
      <c r="C4678" s="1">
        <v>45892</v>
      </c>
      <c r="E4678" t="s">
        <v>52</v>
      </c>
      <c r="F4678" t="s">
        <v>40</v>
      </c>
      <c r="G4678" t="s">
        <v>192</v>
      </c>
      <c r="H4678">
        <v>2</v>
      </c>
      <c r="I4678" t="s">
        <v>45</v>
      </c>
      <c r="J4678" t="s">
        <v>63</v>
      </c>
      <c r="K4678" t="s">
        <v>55</v>
      </c>
      <c r="L4678" t="s">
        <v>45</v>
      </c>
      <c r="M4678" t="s">
        <v>151</v>
      </c>
      <c r="N4678" t="s">
        <v>47</v>
      </c>
      <c r="O4678" t="s">
        <v>89</v>
      </c>
      <c r="P4678" t="s">
        <v>49</v>
      </c>
      <c r="Q4678" t="s">
        <v>166</v>
      </c>
      <c r="R4678" s="6">
        <f>_xlfn.XLOOKUP(CleanedData[[#This Row],[Product]],'02_Lookup_Tables'!$A$2:$A$126,'02_Lookup_Tables'!$B$2:$B$126)</f>
        <v>13261</v>
      </c>
      <c r="S4678" t="str">
        <f>VLOOKUP(CleanedData[[#This Row],[Product]],'02_Lookup_Tables'!$H$2:$I$126,2,FALSE)</f>
        <v>Electronics</v>
      </c>
      <c r="T4678" t="str">
        <f>VLOOKUP(CleanedData[[#This Row],[Province]],'02_Lookup_Tables'!$D$2:$E$10,2, FALSE)</f>
        <v>Northern Region</v>
      </c>
      <c r="U4678" t="str" cm="1">
        <f t="array" ref="U4678">_xlfn.IFS(CleanedData[[#This Row],[Purchase Amount]]&lt;500,"Low",
CleanedData[[#This Row],[Purchase Amount]]&lt;5000,"Medium",
TRUE,"High")</f>
        <v>High</v>
      </c>
      <c r="V4678" t="str">
        <f>TEXT(CleanedData[[#This Row],[Date]],"mmmm")</f>
        <v>August</v>
      </c>
      <c r="W4678" t="str">
        <f>"Q"&amp;ROUNDUP(MONTH(CleanedData[[#This Row],[Date]])/3,0)</f>
        <v>Q3</v>
      </c>
      <c r="X4678" t="str">
        <f>IF(CleanedData[[#This Row],[Purchase Amount]]&gt;=5000,"Yes","No")</f>
        <v>Yes</v>
      </c>
      <c r="Y4678">
        <f>IF(CleanedData[[#This Row],[Recommend]]="Yes",1,0)</f>
        <v>1</v>
      </c>
      <c r="Z4678" s="6">
        <f>CleanedData[[#This Row],[Purchase Amount]]*0.15</f>
        <v>1989.1499999999999</v>
      </c>
      <c r="AA4678" s="6">
        <f>CleanedData[[#This Row],[Purchase Amount]]*1.15</f>
        <v>15250.15</v>
      </c>
    </row>
    <row r="4679" spans="1:27" x14ac:dyDescent="0.3">
      <c r="A4679">
        <v>5661</v>
      </c>
      <c r="B4679" t="s">
        <v>4904</v>
      </c>
      <c r="C4679" s="1">
        <v>45927</v>
      </c>
      <c r="D4679">
        <v>80</v>
      </c>
      <c r="E4679" t="s">
        <v>39</v>
      </c>
      <c r="F4679" t="s">
        <v>130</v>
      </c>
      <c r="G4679" t="s">
        <v>636</v>
      </c>
      <c r="H4679">
        <v>5</v>
      </c>
      <c r="I4679" t="s">
        <v>45</v>
      </c>
      <c r="J4679" t="s">
        <v>74</v>
      </c>
      <c r="K4679" t="s">
        <v>55</v>
      </c>
      <c r="L4679" t="s">
        <v>42</v>
      </c>
      <c r="M4679" t="s">
        <v>106</v>
      </c>
      <c r="N4679" t="s">
        <v>57</v>
      </c>
      <c r="O4679" t="s">
        <v>148</v>
      </c>
      <c r="P4679" t="s">
        <v>49</v>
      </c>
      <c r="Q4679" t="s">
        <v>97</v>
      </c>
      <c r="R4679" s="6">
        <f>_xlfn.XLOOKUP(CleanedData[[#This Row],[Product]],'02_Lookup_Tables'!$A$2:$A$126,'02_Lookup_Tables'!$B$2:$B$126)</f>
        <v>6581.78</v>
      </c>
      <c r="S4679" t="str">
        <f>VLOOKUP(CleanedData[[#This Row],[Product]],'02_Lookup_Tables'!$H$2:$I$126,2,FALSE)</f>
        <v>Electronics</v>
      </c>
      <c r="T4679" t="str">
        <f>VLOOKUP(CleanedData[[#This Row],[Province]],'02_Lookup_Tables'!$D$2:$E$10,2, FALSE)</f>
        <v>Eastern Region</v>
      </c>
      <c r="U4679" t="str" cm="1">
        <f t="array" ref="U4679">_xlfn.IFS(CleanedData[[#This Row],[Purchase Amount]]&lt;500,"Low",
CleanedData[[#This Row],[Purchase Amount]]&lt;5000,"Medium",
TRUE,"High")</f>
        <v>High</v>
      </c>
      <c r="V4679" t="str">
        <f>TEXT(CleanedData[[#This Row],[Date]],"mmmm")</f>
        <v>September</v>
      </c>
      <c r="W4679" t="str">
        <f>"Q"&amp;ROUNDUP(MONTH(CleanedData[[#This Row],[Date]])/3,0)</f>
        <v>Q3</v>
      </c>
      <c r="X4679" t="str">
        <f>IF(CleanedData[[#This Row],[Purchase Amount]]&gt;=5000,"Yes","No")</f>
        <v>Yes</v>
      </c>
      <c r="Y4679">
        <f>IF(CleanedData[[#This Row],[Recommend]]="Yes",1,0)</f>
        <v>1</v>
      </c>
      <c r="Z4679" s="6">
        <f>CleanedData[[#This Row],[Purchase Amount]]*0.15</f>
        <v>987.26699999999994</v>
      </c>
      <c r="AA4679" s="6">
        <f>CleanedData[[#This Row],[Purchase Amount]]*1.15</f>
        <v>7569.0469999999996</v>
      </c>
    </row>
    <row r="4680" spans="1:27" x14ac:dyDescent="0.3">
      <c r="A4680">
        <v>5662</v>
      </c>
      <c r="B4680" t="s">
        <v>4905</v>
      </c>
      <c r="C4680" s="1">
        <v>45525</v>
      </c>
      <c r="D4680">
        <v>63</v>
      </c>
      <c r="E4680" t="s">
        <v>52</v>
      </c>
      <c r="F4680" t="s">
        <v>77</v>
      </c>
      <c r="G4680" t="s">
        <v>328</v>
      </c>
      <c r="H4680">
        <v>4</v>
      </c>
      <c r="I4680" t="s">
        <v>45</v>
      </c>
      <c r="J4680" t="s">
        <v>69</v>
      </c>
      <c r="K4680" t="s">
        <v>44</v>
      </c>
      <c r="L4680" t="s">
        <v>42</v>
      </c>
      <c r="M4680" t="s">
        <v>65</v>
      </c>
      <c r="N4680" t="s">
        <v>96</v>
      </c>
      <c r="O4680" t="s">
        <v>89</v>
      </c>
      <c r="P4680" t="s">
        <v>70</v>
      </c>
      <c r="Q4680" t="s">
        <v>50</v>
      </c>
      <c r="R4680" s="6">
        <f>_xlfn.XLOOKUP(CleanedData[[#This Row],[Product]],'02_Lookup_Tables'!$A$2:$A$126,'02_Lookup_Tables'!$B$2:$B$126)</f>
        <v>3521.64</v>
      </c>
      <c r="S4680" t="str">
        <f>VLOOKUP(CleanedData[[#This Row],[Product]],'02_Lookup_Tables'!$H$2:$I$126,2,FALSE)</f>
        <v>Home Devices</v>
      </c>
      <c r="T4680" t="str">
        <f>VLOOKUP(CleanedData[[#This Row],[Province]],'02_Lookup_Tables'!$D$2:$E$10,2, FALSE)</f>
        <v>Central Region</v>
      </c>
      <c r="U4680" t="str" cm="1">
        <f t="array" ref="U4680">_xlfn.IFS(CleanedData[[#This Row],[Purchase Amount]]&lt;500,"Low",
CleanedData[[#This Row],[Purchase Amount]]&lt;5000,"Medium",
TRUE,"High")</f>
        <v>Medium</v>
      </c>
      <c r="V4680" t="str">
        <f>TEXT(CleanedData[[#This Row],[Date]],"mmmm")</f>
        <v>August</v>
      </c>
      <c r="W4680" t="str">
        <f>"Q"&amp;ROUNDUP(MONTH(CleanedData[[#This Row],[Date]])/3,0)</f>
        <v>Q3</v>
      </c>
      <c r="X4680" t="str">
        <f>IF(CleanedData[[#This Row],[Purchase Amount]]&gt;=5000,"Yes","No")</f>
        <v>No</v>
      </c>
      <c r="Y4680">
        <f>IF(CleanedData[[#This Row],[Recommend]]="Yes",1,0)</f>
        <v>1</v>
      </c>
      <c r="Z4680" s="6">
        <f>CleanedData[[#This Row],[Purchase Amount]]*0.15</f>
        <v>528.24599999999998</v>
      </c>
      <c r="AA4680" s="6">
        <f>CleanedData[[#This Row],[Purchase Amount]]*1.15</f>
        <v>4049.8859999999995</v>
      </c>
    </row>
    <row r="4681" spans="1:27" x14ac:dyDescent="0.3">
      <c r="A4681">
        <v>5664</v>
      </c>
      <c r="B4681" t="s">
        <v>4906</v>
      </c>
      <c r="C4681" s="1">
        <v>45619</v>
      </c>
      <c r="D4681">
        <v>34</v>
      </c>
      <c r="E4681" t="s">
        <v>52</v>
      </c>
      <c r="F4681" t="s">
        <v>61</v>
      </c>
      <c r="G4681" t="s">
        <v>331</v>
      </c>
      <c r="H4681">
        <v>3</v>
      </c>
      <c r="I4681" t="s">
        <v>45</v>
      </c>
      <c r="J4681" t="s">
        <v>43</v>
      </c>
      <c r="K4681" t="s">
        <v>55</v>
      </c>
      <c r="L4681" t="s">
        <v>42</v>
      </c>
      <c r="M4681" t="s">
        <v>175</v>
      </c>
      <c r="N4681" t="s">
        <v>48</v>
      </c>
      <c r="O4681" t="s">
        <v>89</v>
      </c>
      <c r="P4681" t="s">
        <v>49</v>
      </c>
      <c r="Q4681" t="s">
        <v>58</v>
      </c>
      <c r="R4681" s="6">
        <f>_xlfn.XLOOKUP(CleanedData[[#This Row],[Product]],'02_Lookup_Tables'!$A$2:$A$126,'02_Lookup_Tables'!$B$2:$B$126)</f>
        <v>27.35</v>
      </c>
      <c r="S4681" t="str">
        <f>VLOOKUP(CleanedData[[#This Row],[Product]],'02_Lookup_Tables'!$H$2:$I$126,2,FALSE)</f>
        <v>Food</v>
      </c>
      <c r="T4681" t="str">
        <f>VLOOKUP(CleanedData[[#This Row],[Province]],'02_Lookup_Tables'!$D$2:$E$10,2, FALSE)</f>
        <v>Southern Region</v>
      </c>
      <c r="U4681" t="str" cm="1">
        <f t="array" ref="U4681">_xlfn.IFS(CleanedData[[#This Row],[Purchase Amount]]&lt;500,"Low",
CleanedData[[#This Row],[Purchase Amount]]&lt;5000,"Medium",
TRUE,"High")</f>
        <v>Low</v>
      </c>
      <c r="V4681" t="str">
        <f>TEXT(CleanedData[[#This Row],[Date]],"mmmm")</f>
        <v>November</v>
      </c>
      <c r="W4681" t="str">
        <f>"Q"&amp;ROUNDUP(MONTH(CleanedData[[#This Row],[Date]])/3,0)</f>
        <v>Q4</v>
      </c>
      <c r="X4681" t="str">
        <f>IF(CleanedData[[#This Row],[Purchase Amount]]&gt;=5000,"Yes","No")</f>
        <v>No</v>
      </c>
      <c r="Y4681">
        <f>IF(CleanedData[[#This Row],[Recommend]]="Yes",1,0)</f>
        <v>1</v>
      </c>
      <c r="Z4681" s="6">
        <f>CleanedData[[#This Row],[Purchase Amount]]*0.15</f>
        <v>4.1025</v>
      </c>
      <c r="AA4681" s="6">
        <f>CleanedData[[#This Row],[Purchase Amount]]*1.15</f>
        <v>31.452500000000001</v>
      </c>
    </row>
    <row r="4682" spans="1:27" x14ac:dyDescent="0.3">
      <c r="A4682">
        <v>5665</v>
      </c>
      <c r="B4682" t="s">
        <v>4907</v>
      </c>
      <c r="C4682" s="1">
        <v>45411</v>
      </c>
      <c r="D4682">
        <v>57</v>
      </c>
      <c r="E4682" t="s">
        <v>60</v>
      </c>
      <c r="F4682" t="s">
        <v>130</v>
      </c>
      <c r="G4682" t="s">
        <v>288</v>
      </c>
      <c r="H4682">
        <v>3</v>
      </c>
      <c r="I4682" t="s">
        <v>42</v>
      </c>
      <c r="J4682" t="s">
        <v>69</v>
      </c>
      <c r="K4682" t="s">
        <v>64</v>
      </c>
      <c r="L4682" t="s">
        <v>45</v>
      </c>
      <c r="M4682" t="s">
        <v>46</v>
      </c>
      <c r="N4682" t="s">
        <v>48</v>
      </c>
      <c r="O4682" t="s">
        <v>89</v>
      </c>
      <c r="P4682" t="s">
        <v>49</v>
      </c>
      <c r="Q4682" t="s">
        <v>50</v>
      </c>
      <c r="R4682" s="6">
        <f>_xlfn.XLOOKUP(CleanedData[[#This Row],[Product]],'02_Lookup_Tables'!$A$2:$A$126,'02_Lookup_Tables'!$B$2:$B$126)</f>
        <v>605.1</v>
      </c>
      <c r="S4682" t="str">
        <f>VLOOKUP(CleanedData[[#This Row],[Product]],'02_Lookup_Tables'!$H$2:$I$126,2,FALSE)</f>
        <v>Apparel</v>
      </c>
      <c r="T4682" t="str">
        <f>VLOOKUP(CleanedData[[#This Row],[Province]],'02_Lookup_Tables'!$D$2:$E$10,2, FALSE)</f>
        <v>Eastern Region</v>
      </c>
      <c r="U4682" t="str" cm="1">
        <f t="array" ref="U4682">_xlfn.IFS(CleanedData[[#This Row],[Purchase Amount]]&lt;500,"Low",
CleanedData[[#This Row],[Purchase Amount]]&lt;5000,"Medium",
TRUE,"High")</f>
        <v>Medium</v>
      </c>
      <c r="V4682" t="str">
        <f>TEXT(CleanedData[[#This Row],[Date]],"mmmm")</f>
        <v>April</v>
      </c>
      <c r="W4682" t="str">
        <f>"Q"&amp;ROUNDUP(MONTH(CleanedData[[#This Row],[Date]])/3,0)</f>
        <v>Q2</v>
      </c>
      <c r="X4682" t="str">
        <f>IF(CleanedData[[#This Row],[Purchase Amount]]&gt;=5000,"Yes","No")</f>
        <v>No</v>
      </c>
      <c r="Y4682">
        <f>IF(CleanedData[[#This Row],[Recommend]]="Yes",1,0)</f>
        <v>0</v>
      </c>
      <c r="Z4682" s="6">
        <f>CleanedData[[#This Row],[Purchase Amount]]*0.15</f>
        <v>90.765000000000001</v>
      </c>
      <c r="AA4682" s="6">
        <f>CleanedData[[#This Row],[Purchase Amount]]*1.15</f>
        <v>695.86500000000001</v>
      </c>
    </row>
    <row r="4683" spans="1:27" x14ac:dyDescent="0.3">
      <c r="A4683">
        <v>5668</v>
      </c>
      <c r="B4683" t="s">
        <v>4908</v>
      </c>
      <c r="C4683" s="1">
        <v>45969</v>
      </c>
      <c r="D4683">
        <v>56</v>
      </c>
      <c r="E4683" t="s">
        <v>52</v>
      </c>
      <c r="F4683" t="s">
        <v>72</v>
      </c>
      <c r="G4683" t="s">
        <v>381</v>
      </c>
      <c r="H4683">
        <v>3</v>
      </c>
      <c r="I4683" t="s">
        <v>42</v>
      </c>
      <c r="J4683" t="s">
        <v>69</v>
      </c>
      <c r="K4683" t="s">
        <v>44</v>
      </c>
      <c r="L4683" t="s">
        <v>45</v>
      </c>
      <c r="M4683" t="s">
        <v>92</v>
      </c>
      <c r="N4683" t="s">
        <v>48</v>
      </c>
      <c r="O4683" t="s">
        <v>89</v>
      </c>
      <c r="P4683" t="s">
        <v>49</v>
      </c>
      <c r="Q4683" t="s">
        <v>50</v>
      </c>
      <c r="R4683" s="6">
        <f>_xlfn.XLOOKUP(CleanedData[[#This Row],[Product]],'02_Lookup_Tables'!$A$2:$A$126,'02_Lookup_Tables'!$B$2:$B$126)</f>
        <v>786.78</v>
      </c>
      <c r="S4683" t="str">
        <f>VLOOKUP(CleanedData[[#This Row],[Product]],'02_Lookup_Tables'!$H$2:$I$126,2,FALSE)</f>
        <v>Apparel</v>
      </c>
      <c r="T4683" t="str">
        <f>VLOOKUP(CleanedData[[#This Row],[Province]],'02_Lookup_Tables'!$D$2:$E$10,2, FALSE)</f>
        <v>Central Region</v>
      </c>
      <c r="U4683" t="str" cm="1">
        <f t="array" ref="U4683">_xlfn.IFS(CleanedData[[#This Row],[Purchase Amount]]&lt;500,"Low",
CleanedData[[#This Row],[Purchase Amount]]&lt;5000,"Medium",
TRUE,"High")</f>
        <v>Medium</v>
      </c>
      <c r="V4683" t="str">
        <f>TEXT(CleanedData[[#This Row],[Date]],"mmmm")</f>
        <v>November</v>
      </c>
      <c r="W4683" t="str">
        <f>"Q"&amp;ROUNDUP(MONTH(CleanedData[[#This Row],[Date]])/3,0)</f>
        <v>Q4</v>
      </c>
      <c r="X4683" t="str">
        <f>IF(CleanedData[[#This Row],[Purchase Amount]]&gt;=5000,"Yes","No")</f>
        <v>No</v>
      </c>
      <c r="Y4683">
        <f>IF(CleanedData[[#This Row],[Recommend]]="Yes",1,0)</f>
        <v>0</v>
      </c>
      <c r="Z4683" s="6">
        <f>CleanedData[[#This Row],[Purchase Amount]]*0.15</f>
        <v>118.017</v>
      </c>
      <c r="AA4683" s="6">
        <f>CleanedData[[#This Row],[Purchase Amount]]*1.15</f>
        <v>904.79699999999991</v>
      </c>
    </row>
    <row r="4684" spans="1:27" x14ac:dyDescent="0.3">
      <c r="A4684">
        <v>5669</v>
      </c>
      <c r="B4684" t="s">
        <v>4909</v>
      </c>
      <c r="C4684" s="1">
        <v>45907</v>
      </c>
      <c r="D4684">
        <v>64</v>
      </c>
      <c r="E4684" t="s">
        <v>60</v>
      </c>
      <c r="F4684" t="s">
        <v>72</v>
      </c>
      <c r="G4684" t="s">
        <v>192</v>
      </c>
      <c r="H4684">
        <v>5</v>
      </c>
      <c r="I4684" t="s">
        <v>42</v>
      </c>
      <c r="J4684" t="s">
        <v>69</v>
      </c>
      <c r="K4684" t="s">
        <v>44</v>
      </c>
      <c r="L4684" t="s">
        <v>42</v>
      </c>
      <c r="M4684" t="s">
        <v>92</v>
      </c>
      <c r="N4684" t="s">
        <v>57</v>
      </c>
      <c r="O4684" t="s">
        <v>89</v>
      </c>
      <c r="P4684" t="s">
        <v>70</v>
      </c>
      <c r="Q4684" t="s">
        <v>50</v>
      </c>
      <c r="R4684" s="6">
        <f>_xlfn.XLOOKUP(CleanedData[[#This Row],[Product]],'02_Lookup_Tables'!$A$2:$A$126,'02_Lookup_Tables'!$B$2:$B$126)</f>
        <v>13261</v>
      </c>
      <c r="S4684" t="str">
        <f>VLOOKUP(CleanedData[[#This Row],[Product]],'02_Lookup_Tables'!$H$2:$I$126,2,FALSE)</f>
        <v>Electronics</v>
      </c>
      <c r="T4684" t="str">
        <f>VLOOKUP(CleanedData[[#This Row],[Province]],'02_Lookup_Tables'!$D$2:$E$10,2, FALSE)</f>
        <v>Central Region</v>
      </c>
      <c r="U4684" t="str" cm="1">
        <f t="array" ref="U4684">_xlfn.IFS(CleanedData[[#This Row],[Purchase Amount]]&lt;500,"Low",
CleanedData[[#This Row],[Purchase Amount]]&lt;5000,"Medium",
TRUE,"High")</f>
        <v>High</v>
      </c>
      <c r="V4684" t="str">
        <f>TEXT(CleanedData[[#This Row],[Date]],"mmmm")</f>
        <v>September</v>
      </c>
      <c r="W4684" t="str">
        <f>"Q"&amp;ROUNDUP(MONTH(CleanedData[[#This Row],[Date]])/3,0)</f>
        <v>Q3</v>
      </c>
      <c r="X4684" t="str">
        <f>IF(CleanedData[[#This Row],[Purchase Amount]]&gt;=5000,"Yes","No")</f>
        <v>Yes</v>
      </c>
      <c r="Y4684">
        <f>IF(CleanedData[[#This Row],[Recommend]]="Yes",1,0)</f>
        <v>0</v>
      </c>
      <c r="Z4684" s="6">
        <f>CleanedData[[#This Row],[Purchase Amount]]*0.15</f>
        <v>1989.1499999999999</v>
      </c>
      <c r="AA4684" s="6">
        <f>CleanedData[[#This Row],[Purchase Amount]]*1.15</f>
        <v>15250.15</v>
      </c>
    </row>
    <row r="4685" spans="1:27" x14ac:dyDescent="0.3">
      <c r="A4685">
        <v>5670</v>
      </c>
      <c r="B4685" t="s">
        <v>4910</v>
      </c>
      <c r="C4685" s="1">
        <v>45807</v>
      </c>
      <c r="D4685">
        <v>50</v>
      </c>
      <c r="E4685" t="s">
        <v>39</v>
      </c>
      <c r="F4685" t="s">
        <v>125</v>
      </c>
      <c r="G4685" t="s">
        <v>546</v>
      </c>
      <c r="H4685">
        <v>4</v>
      </c>
      <c r="I4685" t="s">
        <v>42</v>
      </c>
      <c r="J4685" t="s">
        <v>54</v>
      </c>
      <c r="K4685" t="s">
        <v>55</v>
      </c>
      <c r="L4685" t="s">
        <v>42</v>
      </c>
      <c r="M4685" t="s">
        <v>208</v>
      </c>
      <c r="N4685" t="s">
        <v>96</v>
      </c>
      <c r="O4685" t="s">
        <v>89</v>
      </c>
      <c r="P4685" t="s">
        <v>70</v>
      </c>
      <c r="Q4685" t="s">
        <v>93</v>
      </c>
      <c r="R4685" s="6">
        <f>_xlfn.XLOOKUP(CleanedData[[#This Row],[Product]],'02_Lookup_Tables'!$A$2:$A$126,'02_Lookup_Tables'!$B$2:$B$126)</f>
        <v>1369.39</v>
      </c>
      <c r="S4685" t="str">
        <f>VLOOKUP(CleanedData[[#This Row],[Product]],'02_Lookup_Tables'!$H$2:$I$126,2,FALSE)</f>
        <v>Toys &amp; Games</v>
      </c>
      <c r="T4685" t="str">
        <f>VLOOKUP(CleanedData[[#This Row],[Province]],'02_Lookup_Tables'!$D$2:$E$10,2, FALSE)</f>
        <v>Western Region</v>
      </c>
      <c r="U4685" t="str" cm="1">
        <f t="array" ref="U4685">_xlfn.IFS(CleanedData[[#This Row],[Purchase Amount]]&lt;500,"Low",
CleanedData[[#This Row],[Purchase Amount]]&lt;5000,"Medium",
TRUE,"High")</f>
        <v>Medium</v>
      </c>
      <c r="V4685" t="str">
        <f>TEXT(CleanedData[[#This Row],[Date]],"mmmm")</f>
        <v>May</v>
      </c>
      <c r="W4685" t="str">
        <f>"Q"&amp;ROUNDUP(MONTH(CleanedData[[#This Row],[Date]])/3,0)</f>
        <v>Q2</v>
      </c>
      <c r="X4685" t="str">
        <f>IF(CleanedData[[#This Row],[Purchase Amount]]&gt;=5000,"Yes","No")</f>
        <v>No</v>
      </c>
      <c r="Y4685">
        <f>IF(CleanedData[[#This Row],[Recommend]]="Yes",1,0)</f>
        <v>0</v>
      </c>
      <c r="Z4685" s="6">
        <f>CleanedData[[#This Row],[Purchase Amount]]*0.15</f>
        <v>205.4085</v>
      </c>
      <c r="AA4685" s="6">
        <f>CleanedData[[#This Row],[Purchase Amount]]*1.15</f>
        <v>1574.7985000000001</v>
      </c>
    </row>
    <row r="4686" spans="1:27" x14ac:dyDescent="0.3">
      <c r="A4686">
        <v>5671</v>
      </c>
      <c r="B4686" t="s">
        <v>4911</v>
      </c>
      <c r="C4686" s="1">
        <v>45667</v>
      </c>
      <c r="D4686">
        <v>32</v>
      </c>
      <c r="E4686" t="s">
        <v>39</v>
      </c>
      <c r="F4686" t="s">
        <v>83</v>
      </c>
      <c r="G4686" t="s">
        <v>95</v>
      </c>
      <c r="H4686">
        <v>2</v>
      </c>
      <c r="I4686" t="s">
        <v>42</v>
      </c>
      <c r="J4686" t="s">
        <v>43</v>
      </c>
      <c r="K4686" t="s">
        <v>44</v>
      </c>
      <c r="L4686" t="s">
        <v>45</v>
      </c>
      <c r="M4686" t="s">
        <v>184</v>
      </c>
      <c r="N4686" t="s">
        <v>47</v>
      </c>
      <c r="O4686" t="s">
        <v>148</v>
      </c>
      <c r="P4686" t="s">
        <v>70</v>
      </c>
      <c r="Q4686" t="s">
        <v>58</v>
      </c>
      <c r="R4686" s="6">
        <f>_xlfn.XLOOKUP(CleanedData[[#This Row],[Product]],'02_Lookup_Tables'!$A$2:$A$126,'02_Lookup_Tables'!$B$2:$B$126)</f>
        <v>5390.8</v>
      </c>
      <c r="S4686" t="str">
        <f>VLOOKUP(CleanedData[[#This Row],[Product]],'02_Lookup_Tables'!$H$2:$I$126,2,FALSE)</f>
        <v>Electronics</v>
      </c>
      <c r="T4686" t="str">
        <f>VLOOKUP(CleanedData[[#This Row],[Province]],'02_Lookup_Tables'!$D$2:$E$10,2, FALSE)</f>
        <v>Western Region</v>
      </c>
      <c r="U4686" t="str" cm="1">
        <f t="array" ref="U4686">_xlfn.IFS(CleanedData[[#This Row],[Purchase Amount]]&lt;500,"Low",
CleanedData[[#This Row],[Purchase Amount]]&lt;5000,"Medium",
TRUE,"High")</f>
        <v>High</v>
      </c>
      <c r="V4686" t="str">
        <f>TEXT(CleanedData[[#This Row],[Date]],"mmmm")</f>
        <v>January</v>
      </c>
      <c r="W4686" t="str">
        <f>"Q"&amp;ROUNDUP(MONTH(CleanedData[[#This Row],[Date]])/3,0)</f>
        <v>Q1</v>
      </c>
      <c r="X4686" t="str">
        <f>IF(CleanedData[[#This Row],[Purchase Amount]]&gt;=5000,"Yes","No")</f>
        <v>Yes</v>
      </c>
      <c r="Y4686">
        <f>IF(CleanedData[[#This Row],[Recommend]]="Yes",1,0)</f>
        <v>0</v>
      </c>
      <c r="Z4686" s="6">
        <f>CleanedData[[#This Row],[Purchase Amount]]*0.15</f>
        <v>808.62</v>
      </c>
      <c r="AA4686" s="6">
        <f>CleanedData[[#This Row],[Purchase Amount]]*1.15</f>
        <v>6199.42</v>
      </c>
    </row>
    <row r="4687" spans="1:27" x14ac:dyDescent="0.3">
      <c r="A4687">
        <v>5672</v>
      </c>
      <c r="B4687" t="s">
        <v>4912</v>
      </c>
      <c r="C4687" s="1">
        <v>45468</v>
      </c>
      <c r="D4687">
        <v>59</v>
      </c>
      <c r="E4687" t="s">
        <v>39</v>
      </c>
      <c r="F4687" t="s">
        <v>40</v>
      </c>
      <c r="G4687" t="s">
        <v>389</v>
      </c>
      <c r="H4687">
        <v>4</v>
      </c>
      <c r="I4687" t="s">
        <v>42</v>
      </c>
      <c r="J4687" t="s">
        <v>69</v>
      </c>
      <c r="K4687" t="s">
        <v>44</v>
      </c>
      <c r="L4687" t="s">
        <v>42</v>
      </c>
      <c r="M4687" t="s">
        <v>147</v>
      </c>
      <c r="N4687" t="s">
        <v>96</v>
      </c>
      <c r="O4687" t="s">
        <v>148</v>
      </c>
      <c r="P4687" t="s">
        <v>49</v>
      </c>
      <c r="Q4687" t="s">
        <v>50</v>
      </c>
      <c r="R4687" s="6">
        <f>_xlfn.XLOOKUP(CleanedData[[#This Row],[Product]],'02_Lookup_Tables'!$A$2:$A$126,'02_Lookup_Tables'!$B$2:$B$126)</f>
        <v>5432.76</v>
      </c>
      <c r="S4687" t="str">
        <f>VLOOKUP(CleanedData[[#This Row],[Product]],'02_Lookup_Tables'!$H$2:$I$126,2,FALSE)</f>
        <v>Home Devices</v>
      </c>
      <c r="T4687" t="str">
        <f>VLOOKUP(CleanedData[[#This Row],[Province]],'02_Lookup_Tables'!$D$2:$E$10,2, FALSE)</f>
        <v>Northern Region</v>
      </c>
      <c r="U4687" t="str" cm="1">
        <f t="array" ref="U4687">_xlfn.IFS(CleanedData[[#This Row],[Purchase Amount]]&lt;500,"Low",
CleanedData[[#This Row],[Purchase Amount]]&lt;5000,"Medium",
TRUE,"High")</f>
        <v>High</v>
      </c>
      <c r="V4687" t="str">
        <f>TEXT(CleanedData[[#This Row],[Date]],"mmmm")</f>
        <v>June</v>
      </c>
      <c r="W4687" t="str">
        <f>"Q"&amp;ROUNDUP(MONTH(CleanedData[[#This Row],[Date]])/3,0)</f>
        <v>Q2</v>
      </c>
      <c r="X4687" t="str">
        <f>IF(CleanedData[[#This Row],[Purchase Amount]]&gt;=5000,"Yes","No")</f>
        <v>Yes</v>
      </c>
      <c r="Y4687">
        <f>IF(CleanedData[[#This Row],[Recommend]]="Yes",1,0)</f>
        <v>0</v>
      </c>
      <c r="Z4687" s="6">
        <f>CleanedData[[#This Row],[Purchase Amount]]*0.15</f>
        <v>814.91399999999999</v>
      </c>
      <c r="AA4687" s="6">
        <f>CleanedData[[#This Row],[Purchase Amount]]*1.15</f>
        <v>6247.674</v>
      </c>
    </row>
    <row r="4688" spans="1:27" x14ac:dyDescent="0.3">
      <c r="A4688">
        <v>5674</v>
      </c>
      <c r="B4688" t="s">
        <v>4913</v>
      </c>
      <c r="C4688" s="1">
        <v>45347</v>
      </c>
      <c r="D4688">
        <v>21</v>
      </c>
      <c r="E4688" t="s">
        <v>60</v>
      </c>
      <c r="F4688" t="s">
        <v>40</v>
      </c>
      <c r="G4688" t="s">
        <v>192</v>
      </c>
      <c r="H4688">
        <v>4</v>
      </c>
      <c r="I4688" t="s">
        <v>42</v>
      </c>
      <c r="J4688" t="s">
        <v>54</v>
      </c>
      <c r="K4688" t="s">
        <v>55</v>
      </c>
      <c r="L4688" t="s">
        <v>42</v>
      </c>
      <c r="M4688" t="s">
        <v>92</v>
      </c>
      <c r="N4688" t="s">
        <v>96</v>
      </c>
      <c r="O4688" t="s">
        <v>89</v>
      </c>
      <c r="P4688" t="s">
        <v>70</v>
      </c>
      <c r="Q4688" t="s">
        <v>66</v>
      </c>
      <c r="R4688" s="6">
        <f>_xlfn.XLOOKUP(CleanedData[[#This Row],[Product]],'02_Lookup_Tables'!$A$2:$A$126,'02_Lookup_Tables'!$B$2:$B$126)</f>
        <v>13261</v>
      </c>
      <c r="S4688" t="str">
        <f>VLOOKUP(CleanedData[[#This Row],[Product]],'02_Lookup_Tables'!$H$2:$I$126,2,FALSE)</f>
        <v>Electronics</v>
      </c>
      <c r="T4688" t="str">
        <f>VLOOKUP(CleanedData[[#This Row],[Province]],'02_Lookup_Tables'!$D$2:$E$10,2, FALSE)</f>
        <v>Northern Region</v>
      </c>
      <c r="U4688" t="str" cm="1">
        <f t="array" ref="U4688">_xlfn.IFS(CleanedData[[#This Row],[Purchase Amount]]&lt;500,"Low",
CleanedData[[#This Row],[Purchase Amount]]&lt;5000,"Medium",
TRUE,"High")</f>
        <v>High</v>
      </c>
      <c r="V4688" t="str">
        <f>TEXT(CleanedData[[#This Row],[Date]],"mmmm")</f>
        <v>February</v>
      </c>
      <c r="W4688" t="str">
        <f>"Q"&amp;ROUNDUP(MONTH(CleanedData[[#This Row],[Date]])/3,0)</f>
        <v>Q1</v>
      </c>
      <c r="X4688" t="str">
        <f>IF(CleanedData[[#This Row],[Purchase Amount]]&gt;=5000,"Yes","No")</f>
        <v>Yes</v>
      </c>
      <c r="Y4688">
        <f>IF(CleanedData[[#This Row],[Recommend]]="Yes",1,0)</f>
        <v>0</v>
      </c>
      <c r="Z4688" s="6">
        <f>CleanedData[[#This Row],[Purchase Amount]]*0.15</f>
        <v>1989.1499999999999</v>
      </c>
      <c r="AA4688" s="6">
        <f>CleanedData[[#This Row],[Purchase Amount]]*1.15</f>
        <v>15250.15</v>
      </c>
    </row>
    <row r="4689" spans="1:27" x14ac:dyDescent="0.3">
      <c r="A4689">
        <v>5675</v>
      </c>
      <c r="B4689" t="s">
        <v>4914</v>
      </c>
      <c r="C4689" s="1">
        <v>45437</v>
      </c>
      <c r="D4689">
        <v>34</v>
      </c>
      <c r="E4689" t="s">
        <v>60</v>
      </c>
      <c r="F4689" t="s">
        <v>40</v>
      </c>
      <c r="G4689" t="s">
        <v>460</v>
      </c>
      <c r="H4689">
        <v>2</v>
      </c>
      <c r="I4689" t="s">
        <v>45</v>
      </c>
      <c r="J4689" t="s">
        <v>54</v>
      </c>
      <c r="K4689" t="s">
        <v>55</v>
      </c>
      <c r="L4689" t="s">
        <v>42</v>
      </c>
      <c r="M4689" t="s">
        <v>56</v>
      </c>
      <c r="N4689" t="s">
        <v>47</v>
      </c>
      <c r="O4689" t="s">
        <v>148</v>
      </c>
      <c r="P4689" t="s">
        <v>70</v>
      </c>
      <c r="Q4689" t="s">
        <v>58</v>
      </c>
      <c r="R4689" s="6">
        <f>_xlfn.XLOOKUP(CleanedData[[#This Row],[Product]],'02_Lookup_Tables'!$A$2:$A$126,'02_Lookup_Tables'!$B$2:$B$126)</f>
        <v>880.49</v>
      </c>
      <c r="S4689" t="str">
        <f>VLOOKUP(CleanedData[[#This Row],[Product]],'02_Lookup_Tables'!$H$2:$I$126,2,FALSE)</f>
        <v>Home Devices</v>
      </c>
      <c r="T4689" t="str">
        <f>VLOOKUP(CleanedData[[#This Row],[Province]],'02_Lookup_Tables'!$D$2:$E$10,2, FALSE)</f>
        <v>Northern Region</v>
      </c>
      <c r="U4689" t="str" cm="1">
        <f t="array" ref="U4689">_xlfn.IFS(CleanedData[[#This Row],[Purchase Amount]]&lt;500,"Low",
CleanedData[[#This Row],[Purchase Amount]]&lt;5000,"Medium",
TRUE,"High")</f>
        <v>Medium</v>
      </c>
      <c r="V4689" t="str">
        <f>TEXT(CleanedData[[#This Row],[Date]],"mmmm")</f>
        <v>May</v>
      </c>
      <c r="W4689" t="str">
        <f>"Q"&amp;ROUNDUP(MONTH(CleanedData[[#This Row],[Date]])/3,0)</f>
        <v>Q2</v>
      </c>
      <c r="X4689" t="str">
        <f>IF(CleanedData[[#This Row],[Purchase Amount]]&gt;=5000,"Yes","No")</f>
        <v>No</v>
      </c>
      <c r="Y4689">
        <f>IF(CleanedData[[#This Row],[Recommend]]="Yes",1,0)</f>
        <v>1</v>
      </c>
      <c r="Z4689" s="6">
        <f>CleanedData[[#This Row],[Purchase Amount]]*0.15</f>
        <v>132.0735</v>
      </c>
      <c r="AA4689" s="6">
        <f>CleanedData[[#This Row],[Purchase Amount]]*1.15</f>
        <v>1012.5635</v>
      </c>
    </row>
    <row r="4690" spans="1:27" x14ac:dyDescent="0.3">
      <c r="A4690">
        <v>5676</v>
      </c>
      <c r="B4690" t="s">
        <v>4915</v>
      </c>
      <c r="C4690" s="1">
        <v>45918</v>
      </c>
      <c r="D4690">
        <v>54</v>
      </c>
      <c r="E4690" t="s">
        <v>39</v>
      </c>
      <c r="F4690" t="s">
        <v>108</v>
      </c>
      <c r="G4690" t="s">
        <v>284</v>
      </c>
      <c r="H4690">
        <v>4</v>
      </c>
      <c r="I4690" t="s">
        <v>45</v>
      </c>
      <c r="J4690" t="s">
        <v>54</v>
      </c>
      <c r="K4690" t="s">
        <v>64</v>
      </c>
      <c r="L4690" t="s">
        <v>42</v>
      </c>
      <c r="M4690" t="s">
        <v>46</v>
      </c>
      <c r="N4690" t="s">
        <v>96</v>
      </c>
      <c r="O4690" t="s">
        <v>89</v>
      </c>
      <c r="P4690" t="s">
        <v>70</v>
      </c>
      <c r="Q4690" t="s">
        <v>93</v>
      </c>
      <c r="R4690" s="6">
        <f>_xlfn.XLOOKUP(CleanedData[[#This Row],[Product]],'02_Lookup_Tables'!$A$2:$A$126,'02_Lookup_Tables'!$B$2:$B$126)</f>
        <v>6698.54</v>
      </c>
      <c r="S4690" t="str">
        <f>VLOOKUP(CleanedData[[#This Row],[Product]],'02_Lookup_Tables'!$H$2:$I$126,2,FALSE)</f>
        <v>Electronics</v>
      </c>
      <c r="T4690" t="str">
        <f>VLOOKUP(CleanedData[[#This Row],[Province]],'02_Lookup_Tables'!$D$2:$E$10,2, FALSE)</f>
        <v>Gauteng Region</v>
      </c>
      <c r="U4690" t="str" cm="1">
        <f t="array" ref="U4690">_xlfn.IFS(CleanedData[[#This Row],[Purchase Amount]]&lt;500,"Low",
CleanedData[[#This Row],[Purchase Amount]]&lt;5000,"Medium",
TRUE,"High")</f>
        <v>High</v>
      </c>
      <c r="V4690" t="str">
        <f>TEXT(CleanedData[[#This Row],[Date]],"mmmm")</f>
        <v>September</v>
      </c>
      <c r="W4690" t="str">
        <f>"Q"&amp;ROUNDUP(MONTH(CleanedData[[#This Row],[Date]])/3,0)</f>
        <v>Q3</v>
      </c>
      <c r="X4690" t="str">
        <f>IF(CleanedData[[#This Row],[Purchase Amount]]&gt;=5000,"Yes","No")</f>
        <v>Yes</v>
      </c>
      <c r="Y4690">
        <f>IF(CleanedData[[#This Row],[Recommend]]="Yes",1,0)</f>
        <v>1</v>
      </c>
      <c r="Z4690" s="6">
        <f>CleanedData[[#This Row],[Purchase Amount]]*0.15</f>
        <v>1004.7809999999999</v>
      </c>
      <c r="AA4690" s="6">
        <f>CleanedData[[#This Row],[Purchase Amount]]*1.15</f>
        <v>7703.320999999999</v>
      </c>
    </row>
    <row r="4691" spans="1:27" x14ac:dyDescent="0.3">
      <c r="A4691">
        <v>5677</v>
      </c>
      <c r="B4691" t="s">
        <v>4916</v>
      </c>
      <c r="C4691" s="1">
        <v>45956</v>
      </c>
      <c r="D4691">
        <v>28</v>
      </c>
      <c r="E4691" t="s">
        <v>52</v>
      </c>
      <c r="F4691" t="s">
        <v>68</v>
      </c>
      <c r="G4691" t="s">
        <v>372</v>
      </c>
      <c r="H4691">
        <v>4</v>
      </c>
      <c r="I4691" t="s">
        <v>42</v>
      </c>
      <c r="J4691" t="s">
        <v>74</v>
      </c>
      <c r="K4691" t="s">
        <v>44</v>
      </c>
      <c r="L4691" t="s">
        <v>42</v>
      </c>
      <c r="M4691" t="s">
        <v>196</v>
      </c>
      <c r="N4691" t="s">
        <v>96</v>
      </c>
      <c r="O4691" t="s">
        <v>89</v>
      </c>
      <c r="P4691" t="s">
        <v>70</v>
      </c>
      <c r="Q4691" t="s">
        <v>58</v>
      </c>
      <c r="R4691" s="6">
        <f>_xlfn.XLOOKUP(CleanedData[[#This Row],[Product]],'02_Lookup_Tables'!$A$2:$A$126,'02_Lookup_Tables'!$B$2:$B$126)</f>
        <v>944.78</v>
      </c>
      <c r="S4691" t="str">
        <f>VLOOKUP(CleanedData[[#This Row],[Product]],'02_Lookup_Tables'!$H$2:$I$126,2,FALSE)</f>
        <v>Electronics</v>
      </c>
      <c r="T4691" t="str">
        <f>VLOOKUP(CleanedData[[#This Row],[Province]],'02_Lookup_Tables'!$D$2:$E$10,2, FALSE)</f>
        <v>Northern Region</v>
      </c>
      <c r="U4691" t="str" cm="1">
        <f t="array" ref="U4691">_xlfn.IFS(CleanedData[[#This Row],[Purchase Amount]]&lt;500,"Low",
CleanedData[[#This Row],[Purchase Amount]]&lt;5000,"Medium",
TRUE,"High")</f>
        <v>Medium</v>
      </c>
      <c r="V4691" t="str">
        <f>TEXT(CleanedData[[#This Row],[Date]],"mmmm")</f>
        <v>October</v>
      </c>
      <c r="W4691" t="str">
        <f>"Q"&amp;ROUNDUP(MONTH(CleanedData[[#This Row],[Date]])/3,0)</f>
        <v>Q4</v>
      </c>
      <c r="X4691" t="str">
        <f>IF(CleanedData[[#This Row],[Purchase Amount]]&gt;=5000,"Yes","No")</f>
        <v>No</v>
      </c>
      <c r="Y4691">
        <f>IF(CleanedData[[#This Row],[Recommend]]="Yes",1,0)</f>
        <v>0</v>
      </c>
      <c r="Z4691" s="6">
        <f>CleanedData[[#This Row],[Purchase Amount]]*0.15</f>
        <v>141.71699999999998</v>
      </c>
      <c r="AA4691" s="6">
        <f>CleanedData[[#This Row],[Purchase Amount]]*1.15</f>
        <v>1086.4969999999998</v>
      </c>
    </row>
    <row r="4692" spans="1:27" x14ac:dyDescent="0.3">
      <c r="A4692">
        <v>5678</v>
      </c>
      <c r="B4692" t="s">
        <v>4917</v>
      </c>
      <c r="C4692" s="1">
        <v>45878</v>
      </c>
      <c r="E4692" t="s">
        <v>52</v>
      </c>
      <c r="F4692" t="s">
        <v>125</v>
      </c>
      <c r="G4692" t="s">
        <v>296</v>
      </c>
      <c r="H4692">
        <v>2</v>
      </c>
      <c r="I4692" t="s">
        <v>45</v>
      </c>
      <c r="J4692" t="s">
        <v>43</v>
      </c>
      <c r="K4692" t="s">
        <v>64</v>
      </c>
      <c r="L4692" t="s">
        <v>42</v>
      </c>
      <c r="M4692" t="s">
        <v>106</v>
      </c>
      <c r="N4692" t="s">
        <v>47</v>
      </c>
      <c r="O4692" t="s">
        <v>148</v>
      </c>
      <c r="P4692" t="s">
        <v>70</v>
      </c>
      <c r="Q4692" t="s">
        <v>166</v>
      </c>
      <c r="R4692" s="6">
        <f>_xlfn.XLOOKUP(CleanedData[[#This Row],[Product]],'02_Lookup_Tables'!$A$2:$A$126,'02_Lookup_Tables'!$B$2:$B$126)</f>
        <v>657.5</v>
      </c>
      <c r="S4692" t="str">
        <f>VLOOKUP(CleanedData[[#This Row],[Product]],'02_Lookup_Tables'!$H$2:$I$126,2,FALSE)</f>
        <v>Home Devices</v>
      </c>
      <c r="T4692" t="str">
        <f>VLOOKUP(CleanedData[[#This Row],[Province]],'02_Lookup_Tables'!$D$2:$E$10,2, FALSE)</f>
        <v>Western Region</v>
      </c>
      <c r="U4692" t="str" cm="1">
        <f t="array" ref="U4692">_xlfn.IFS(CleanedData[[#This Row],[Purchase Amount]]&lt;500,"Low",
CleanedData[[#This Row],[Purchase Amount]]&lt;5000,"Medium",
TRUE,"High")</f>
        <v>Medium</v>
      </c>
      <c r="V4692" t="str">
        <f>TEXT(CleanedData[[#This Row],[Date]],"mmmm")</f>
        <v>August</v>
      </c>
      <c r="W4692" t="str">
        <f>"Q"&amp;ROUNDUP(MONTH(CleanedData[[#This Row],[Date]])/3,0)</f>
        <v>Q3</v>
      </c>
      <c r="X4692" t="str">
        <f>IF(CleanedData[[#This Row],[Purchase Amount]]&gt;=5000,"Yes","No")</f>
        <v>No</v>
      </c>
      <c r="Y4692">
        <f>IF(CleanedData[[#This Row],[Recommend]]="Yes",1,0)</f>
        <v>1</v>
      </c>
      <c r="Z4692" s="6">
        <f>CleanedData[[#This Row],[Purchase Amount]]*0.15</f>
        <v>98.625</v>
      </c>
      <c r="AA4692" s="6">
        <f>CleanedData[[#This Row],[Purchase Amount]]*1.15</f>
        <v>756.12499999999989</v>
      </c>
    </row>
    <row r="4693" spans="1:27" x14ac:dyDescent="0.3">
      <c r="A4693">
        <v>5681</v>
      </c>
      <c r="B4693" t="s">
        <v>4918</v>
      </c>
      <c r="C4693" s="1">
        <v>45316</v>
      </c>
      <c r="E4693" t="s">
        <v>52</v>
      </c>
      <c r="F4693" t="s">
        <v>61</v>
      </c>
      <c r="G4693" t="s">
        <v>463</v>
      </c>
      <c r="H4693">
        <v>5</v>
      </c>
      <c r="I4693" t="s">
        <v>45</v>
      </c>
      <c r="J4693" t="s">
        <v>43</v>
      </c>
      <c r="K4693" t="s">
        <v>64</v>
      </c>
      <c r="L4693" t="s">
        <v>45</v>
      </c>
      <c r="M4693" t="s">
        <v>92</v>
      </c>
      <c r="N4693" t="s">
        <v>57</v>
      </c>
      <c r="O4693" t="s">
        <v>89</v>
      </c>
      <c r="P4693" t="s">
        <v>70</v>
      </c>
      <c r="Q4693" t="s">
        <v>166</v>
      </c>
      <c r="R4693" s="6">
        <f>_xlfn.XLOOKUP(CleanedData[[#This Row],[Product]],'02_Lookup_Tables'!$A$2:$A$126,'02_Lookup_Tables'!$B$2:$B$126)</f>
        <v>470.6</v>
      </c>
      <c r="S4693" t="str">
        <f>VLOOKUP(CleanedData[[#This Row],[Product]],'02_Lookup_Tables'!$H$2:$I$126,2,FALSE)</f>
        <v>Toys &amp; Games</v>
      </c>
      <c r="T4693" t="str">
        <f>VLOOKUP(CleanedData[[#This Row],[Province]],'02_Lookup_Tables'!$D$2:$E$10,2, FALSE)</f>
        <v>Southern Region</v>
      </c>
      <c r="U4693" t="str" cm="1">
        <f t="array" ref="U4693">_xlfn.IFS(CleanedData[[#This Row],[Purchase Amount]]&lt;500,"Low",
CleanedData[[#This Row],[Purchase Amount]]&lt;5000,"Medium",
TRUE,"High")</f>
        <v>Low</v>
      </c>
      <c r="V4693" t="str">
        <f>TEXT(CleanedData[[#This Row],[Date]],"mmmm")</f>
        <v>January</v>
      </c>
      <c r="W4693" t="str">
        <f>"Q"&amp;ROUNDUP(MONTH(CleanedData[[#This Row],[Date]])/3,0)</f>
        <v>Q1</v>
      </c>
      <c r="X4693" t="str">
        <f>IF(CleanedData[[#This Row],[Purchase Amount]]&gt;=5000,"Yes","No")</f>
        <v>No</v>
      </c>
      <c r="Y4693">
        <f>IF(CleanedData[[#This Row],[Recommend]]="Yes",1,0)</f>
        <v>1</v>
      </c>
      <c r="Z4693" s="6">
        <f>CleanedData[[#This Row],[Purchase Amount]]*0.15</f>
        <v>70.59</v>
      </c>
      <c r="AA4693" s="6">
        <f>CleanedData[[#This Row],[Purchase Amount]]*1.15</f>
        <v>541.18999999999994</v>
      </c>
    </row>
    <row r="4694" spans="1:27" x14ac:dyDescent="0.3">
      <c r="A4694">
        <v>5682</v>
      </c>
      <c r="B4694" t="s">
        <v>4919</v>
      </c>
      <c r="C4694" s="1">
        <v>45732</v>
      </c>
      <c r="D4694">
        <v>45</v>
      </c>
      <c r="E4694" t="s">
        <v>52</v>
      </c>
      <c r="F4694" t="s">
        <v>83</v>
      </c>
      <c r="G4694" t="s">
        <v>291</v>
      </c>
      <c r="H4694">
        <v>2</v>
      </c>
      <c r="I4694" t="s">
        <v>45</v>
      </c>
      <c r="J4694" t="s">
        <v>69</v>
      </c>
      <c r="K4694" t="s">
        <v>55</v>
      </c>
      <c r="L4694" t="s">
        <v>42</v>
      </c>
      <c r="M4694" t="s">
        <v>147</v>
      </c>
      <c r="N4694" t="s">
        <v>47</v>
      </c>
      <c r="O4694" t="s">
        <v>148</v>
      </c>
      <c r="P4694" t="s">
        <v>70</v>
      </c>
      <c r="Q4694" t="s">
        <v>93</v>
      </c>
      <c r="R4694" s="6">
        <f>_xlfn.XLOOKUP(CleanedData[[#This Row],[Product]],'02_Lookup_Tables'!$A$2:$A$126,'02_Lookup_Tables'!$B$2:$B$126)</f>
        <v>1171.25</v>
      </c>
      <c r="S4694" t="str">
        <f>VLOOKUP(CleanedData[[#This Row],[Product]],'02_Lookup_Tables'!$H$2:$I$126,2,FALSE)</f>
        <v>Toys &amp; Games</v>
      </c>
      <c r="T4694" t="str">
        <f>VLOOKUP(CleanedData[[#This Row],[Province]],'02_Lookup_Tables'!$D$2:$E$10,2, FALSE)</f>
        <v>Western Region</v>
      </c>
      <c r="U4694" t="str" cm="1">
        <f t="array" ref="U4694">_xlfn.IFS(CleanedData[[#This Row],[Purchase Amount]]&lt;500,"Low",
CleanedData[[#This Row],[Purchase Amount]]&lt;5000,"Medium",
TRUE,"High")</f>
        <v>Medium</v>
      </c>
      <c r="V4694" t="str">
        <f>TEXT(CleanedData[[#This Row],[Date]],"mmmm")</f>
        <v>March</v>
      </c>
      <c r="W4694" t="str">
        <f>"Q"&amp;ROUNDUP(MONTH(CleanedData[[#This Row],[Date]])/3,0)</f>
        <v>Q1</v>
      </c>
      <c r="X4694" t="str">
        <f>IF(CleanedData[[#This Row],[Purchase Amount]]&gt;=5000,"Yes","No")</f>
        <v>No</v>
      </c>
      <c r="Y4694">
        <f>IF(CleanedData[[#This Row],[Recommend]]="Yes",1,0)</f>
        <v>1</v>
      </c>
      <c r="Z4694" s="6">
        <f>CleanedData[[#This Row],[Purchase Amount]]*0.15</f>
        <v>175.6875</v>
      </c>
      <c r="AA4694" s="6">
        <f>CleanedData[[#This Row],[Purchase Amount]]*1.15</f>
        <v>1346.9375</v>
      </c>
    </row>
    <row r="4695" spans="1:27" x14ac:dyDescent="0.3">
      <c r="A4695">
        <v>5686</v>
      </c>
      <c r="B4695" t="s">
        <v>4920</v>
      </c>
      <c r="C4695" s="1">
        <v>45415</v>
      </c>
      <c r="E4695" t="s">
        <v>52</v>
      </c>
      <c r="F4695" t="s">
        <v>68</v>
      </c>
      <c r="G4695" t="s">
        <v>269</v>
      </c>
      <c r="H4695">
        <v>5</v>
      </c>
      <c r="I4695" t="s">
        <v>45</v>
      </c>
      <c r="J4695" t="s">
        <v>63</v>
      </c>
      <c r="K4695" t="s">
        <v>64</v>
      </c>
      <c r="L4695" t="s">
        <v>42</v>
      </c>
      <c r="M4695" t="s">
        <v>100</v>
      </c>
      <c r="N4695" t="s">
        <v>57</v>
      </c>
      <c r="O4695" t="s">
        <v>48</v>
      </c>
      <c r="P4695" t="s">
        <v>49</v>
      </c>
      <c r="Q4695" t="s">
        <v>166</v>
      </c>
      <c r="R4695" s="6">
        <f>_xlfn.XLOOKUP(CleanedData[[#This Row],[Product]],'02_Lookup_Tables'!$A$2:$A$126,'02_Lookup_Tables'!$B$2:$B$126)</f>
        <v>1604.87</v>
      </c>
      <c r="S4695" t="str">
        <f>VLOOKUP(CleanedData[[#This Row],[Product]],'02_Lookup_Tables'!$H$2:$I$126,2,FALSE)</f>
        <v>Accessories</v>
      </c>
      <c r="T4695" t="str">
        <f>VLOOKUP(CleanedData[[#This Row],[Province]],'02_Lookup_Tables'!$D$2:$E$10,2, FALSE)</f>
        <v>Northern Region</v>
      </c>
      <c r="U4695" t="str" cm="1">
        <f t="array" ref="U4695">_xlfn.IFS(CleanedData[[#This Row],[Purchase Amount]]&lt;500,"Low",
CleanedData[[#This Row],[Purchase Amount]]&lt;5000,"Medium",
TRUE,"High")</f>
        <v>Medium</v>
      </c>
      <c r="V4695" t="str">
        <f>TEXT(CleanedData[[#This Row],[Date]],"mmmm")</f>
        <v>May</v>
      </c>
      <c r="W4695" t="str">
        <f>"Q"&amp;ROUNDUP(MONTH(CleanedData[[#This Row],[Date]])/3,0)</f>
        <v>Q2</v>
      </c>
      <c r="X4695" t="str">
        <f>IF(CleanedData[[#This Row],[Purchase Amount]]&gt;=5000,"Yes","No")</f>
        <v>No</v>
      </c>
      <c r="Y4695">
        <f>IF(CleanedData[[#This Row],[Recommend]]="Yes",1,0)</f>
        <v>1</v>
      </c>
      <c r="Z4695" s="6">
        <f>CleanedData[[#This Row],[Purchase Amount]]*0.15</f>
        <v>240.73049999999998</v>
      </c>
      <c r="AA4695" s="6">
        <f>CleanedData[[#This Row],[Purchase Amount]]*1.15</f>
        <v>1845.6004999999998</v>
      </c>
    </row>
    <row r="4696" spans="1:27" x14ac:dyDescent="0.3">
      <c r="A4696">
        <v>5687</v>
      </c>
      <c r="B4696" t="s">
        <v>4921</v>
      </c>
      <c r="C4696" s="1">
        <v>45364</v>
      </c>
      <c r="D4696">
        <v>74</v>
      </c>
      <c r="E4696" t="s">
        <v>60</v>
      </c>
      <c r="F4696" t="s">
        <v>68</v>
      </c>
      <c r="G4696" t="s">
        <v>158</v>
      </c>
      <c r="H4696">
        <v>5</v>
      </c>
      <c r="I4696" t="s">
        <v>45</v>
      </c>
      <c r="J4696" t="s">
        <v>74</v>
      </c>
      <c r="K4696" t="s">
        <v>55</v>
      </c>
      <c r="L4696" t="s">
        <v>42</v>
      </c>
      <c r="M4696" t="s">
        <v>151</v>
      </c>
      <c r="N4696" t="s">
        <v>57</v>
      </c>
      <c r="O4696" t="s">
        <v>89</v>
      </c>
      <c r="P4696" t="s">
        <v>70</v>
      </c>
      <c r="Q4696" t="s">
        <v>97</v>
      </c>
      <c r="R4696" s="6">
        <f>_xlfn.XLOOKUP(CleanedData[[#This Row],[Product]],'02_Lookup_Tables'!$A$2:$A$126,'02_Lookup_Tables'!$B$2:$B$126)</f>
        <v>2962.6</v>
      </c>
      <c r="S4696" t="str">
        <f>VLOOKUP(CleanedData[[#This Row],[Product]],'02_Lookup_Tables'!$H$2:$I$126,2,FALSE)</f>
        <v>Sports &amp; Outdoors</v>
      </c>
      <c r="T4696" t="str">
        <f>VLOOKUP(CleanedData[[#This Row],[Province]],'02_Lookup_Tables'!$D$2:$E$10,2, FALSE)</f>
        <v>Northern Region</v>
      </c>
      <c r="U4696" t="str" cm="1">
        <f t="array" ref="U4696">_xlfn.IFS(CleanedData[[#This Row],[Purchase Amount]]&lt;500,"Low",
CleanedData[[#This Row],[Purchase Amount]]&lt;5000,"Medium",
TRUE,"High")</f>
        <v>Medium</v>
      </c>
      <c r="V4696" t="str">
        <f>TEXT(CleanedData[[#This Row],[Date]],"mmmm")</f>
        <v>March</v>
      </c>
      <c r="W4696" t="str">
        <f>"Q"&amp;ROUNDUP(MONTH(CleanedData[[#This Row],[Date]])/3,0)</f>
        <v>Q1</v>
      </c>
      <c r="X4696" t="str">
        <f>IF(CleanedData[[#This Row],[Purchase Amount]]&gt;=5000,"Yes","No")</f>
        <v>No</v>
      </c>
      <c r="Y4696">
        <f>IF(CleanedData[[#This Row],[Recommend]]="Yes",1,0)</f>
        <v>1</v>
      </c>
      <c r="Z4696" s="6">
        <f>CleanedData[[#This Row],[Purchase Amount]]*0.15</f>
        <v>444.39</v>
      </c>
      <c r="AA4696" s="6">
        <f>CleanedData[[#This Row],[Purchase Amount]]*1.15</f>
        <v>3406.99</v>
      </c>
    </row>
    <row r="4697" spans="1:27" x14ac:dyDescent="0.3">
      <c r="A4697">
        <v>5688</v>
      </c>
      <c r="B4697" t="s">
        <v>4922</v>
      </c>
      <c r="C4697" s="1">
        <v>45744</v>
      </c>
      <c r="D4697">
        <v>71</v>
      </c>
      <c r="E4697" t="s">
        <v>39</v>
      </c>
      <c r="F4697" t="s">
        <v>72</v>
      </c>
      <c r="G4697" t="s">
        <v>120</v>
      </c>
      <c r="H4697">
        <v>2</v>
      </c>
      <c r="I4697" t="s">
        <v>45</v>
      </c>
      <c r="J4697" t="s">
        <v>54</v>
      </c>
      <c r="K4697" t="s">
        <v>44</v>
      </c>
      <c r="L4697" t="s">
        <v>42</v>
      </c>
      <c r="M4697" t="s">
        <v>65</v>
      </c>
      <c r="N4697" t="s">
        <v>47</v>
      </c>
      <c r="O4697" t="s">
        <v>89</v>
      </c>
      <c r="P4697" t="s">
        <v>49</v>
      </c>
      <c r="Q4697" t="s">
        <v>97</v>
      </c>
      <c r="R4697" s="6">
        <f>_xlfn.XLOOKUP(CleanedData[[#This Row],[Product]],'02_Lookup_Tables'!$A$2:$A$126,'02_Lookup_Tables'!$B$2:$B$126)</f>
        <v>471.63</v>
      </c>
      <c r="S4697" t="str">
        <f>VLOOKUP(CleanedData[[#This Row],[Product]],'02_Lookup_Tables'!$H$2:$I$126,2,FALSE)</f>
        <v>Beauty &amp; Personal Care</v>
      </c>
      <c r="T4697" t="str">
        <f>VLOOKUP(CleanedData[[#This Row],[Province]],'02_Lookup_Tables'!$D$2:$E$10,2, FALSE)</f>
        <v>Central Region</v>
      </c>
      <c r="U4697" t="str" cm="1">
        <f t="array" ref="U4697">_xlfn.IFS(CleanedData[[#This Row],[Purchase Amount]]&lt;500,"Low",
CleanedData[[#This Row],[Purchase Amount]]&lt;5000,"Medium",
TRUE,"High")</f>
        <v>Low</v>
      </c>
      <c r="V4697" t="str">
        <f>TEXT(CleanedData[[#This Row],[Date]],"mmmm")</f>
        <v>March</v>
      </c>
      <c r="W4697" t="str">
        <f>"Q"&amp;ROUNDUP(MONTH(CleanedData[[#This Row],[Date]])/3,0)</f>
        <v>Q1</v>
      </c>
      <c r="X4697" t="str">
        <f>IF(CleanedData[[#This Row],[Purchase Amount]]&gt;=5000,"Yes","No")</f>
        <v>No</v>
      </c>
      <c r="Y4697">
        <f>IF(CleanedData[[#This Row],[Recommend]]="Yes",1,0)</f>
        <v>1</v>
      </c>
      <c r="Z4697" s="6">
        <f>CleanedData[[#This Row],[Purchase Amount]]*0.15</f>
        <v>70.744500000000002</v>
      </c>
      <c r="AA4697" s="6">
        <f>CleanedData[[#This Row],[Purchase Amount]]*1.15</f>
        <v>542.3744999999999</v>
      </c>
    </row>
    <row r="4698" spans="1:27" x14ac:dyDescent="0.3">
      <c r="A4698">
        <v>5689</v>
      </c>
      <c r="B4698" t="s">
        <v>4923</v>
      </c>
      <c r="C4698" s="1">
        <v>45624</v>
      </c>
      <c r="D4698">
        <v>23</v>
      </c>
      <c r="E4698" t="s">
        <v>39</v>
      </c>
      <c r="F4698" t="s">
        <v>61</v>
      </c>
      <c r="G4698" t="s">
        <v>128</v>
      </c>
      <c r="H4698">
        <v>2</v>
      </c>
      <c r="I4698" t="s">
        <v>42</v>
      </c>
      <c r="J4698" t="s">
        <v>43</v>
      </c>
      <c r="K4698" t="s">
        <v>55</v>
      </c>
      <c r="L4698" t="s">
        <v>45</v>
      </c>
      <c r="M4698" t="s">
        <v>151</v>
      </c>
      <c r="N4698" t="s">
        <v>47</v>
      </c>
      <c r="O4698" t="s">
        <v>89</v>
      </c>
      <c r="P4698" t="s">
        <v>49</v>
      </c>
      <c r="Q4698" t="s">
        <v>66</v>
      </c>
      <c r="R4698" s="6">
        <f>_xlfn.XLOOKUP(CleanedData[[#This Row],[Product]],'02_Lookup_Tables'!$A$2:$A$126,'02_Lookup_Tables'!$B$2:$B$126)</f>
        <v>3747.26</v>
      </c>
      <c r="S4698" t="str">
        <f>VLOOKUP(CleanedData[[#This Row],[Product]],'02_Lookup_Tables'!$H$2:$I$126,2,FALSE)</f>
        <v>Apparel</v>
      </c>
      <c r="T4698" t="str">
        <f>VLOOKUP(CleanedData[[#This Row],[Province]],'02_Lookup_Tables'!$D$2:$E$10,2, FALSE)</f>
        <v>Southern Region</v>
      </c>
      <c r="U4698" t="str" cm="1">
        <f t="array" ref="U4698">_xlfn.IFS(CleanedData[[#This Row],[Purchase Amount]]&lt;500,"Low",
CleanedData[[#This Row],[Purchase Amount]]&lt;5000,"Medium",
TRUE,"High")</f>
        <v>Medium</v>
      </c>
      <c r="V4698" t="str">
        <f>TEXT(CleanedData[[#This Row],[Date]],"mmmm")</f>
        <v>November</v>
      </c>
      <c r="W4698" t="str">
        <f>"Q"&amp;ROUNDUP(MONTH(CleanedData[[#This Row],[Date]])/3,0)</f>
        <v>Q4</v>
      </c>
      <c r="X4698" t="str">
        <f>IF(CleanedData[[#This Row],[Purchase Amount]]&gt;=5000,"Yes","No")</f>
        <v>No</v>
      </c>
      <c r="Y4698">
        <f>IF(CleanedData[[#This Row],[Recommend]]="Yes",1,0)</f>
        <v>0</v>
      </c>
      <c r="Z4698" s="6">
        <f>CleanedData[[#This Row],[Purchase Amount]]*0.15</f>
        <v>562.08900000000006</v>
      </c>
      <c r="AA4698" s="6">
        <f>CleanedData[[#This Row],[Purchase Amount]]*1.15</f>
        <v>4309.3490000000002</v>
      </c>
    </row>
    <row r="4699" spans="1:27" x14ac:dyDescent="0.3">
      <c r="A4699">
        <v>5690</v>
      </c>
      <c r="B4699" t="s">
        <v>4924</v>
      </c>
      <c r="C4699" s="1">
        <v>45934</v>
      </c>
      <c r="D4699">
        <v>38</v>
      </c>
      <c r="E4699" t="s">
        <v>52</v>
      </c>
      <c r="F4699" t="s">
        <v>108</v>
      </c>
      <c r="G4699" t="s">
        <v>251</v>
      </c>
      <c r="H4699">
        <v>2</v>
      </c>
      <c r="I4699" t="s">
        <v>42</v>
      </c>
      <c r="J4699" t="s">
        <v>43</v>
      </c>
      <c r="K4699" t="s">
        <v>44</v>
      </c>
      <c r="L4699" t="s">
        <v>42</v>
      </c>
      <c r="M4699" t="s">
        <v>112</v>
      </c>
      <c r="N4699" t="s">
        <v>47</v>
      </c>
      <c r="O4699" t="s">
        <v>48</v>
      </c>
      <c r="P4699" t="s">
        <v>49</v>
      </c>
      <c r="Q4699" t="s">
        <v>81</v>
      </c>
      <c r="R4699" s="6">
        <f>_xlfn.XLOOKUP(CleanedData[[#This Row],[Product]],'02_Lookup_Tables'!$A$2:$A$126,'02_Lookup_Tables'!$B$2:$B$126)</f>
        <v>5064</v>
      </c>
      <c r="S4699" t="str">
        <f>VLOOKUP(CleanedData[[#This Row],[Product]],'02_Lookup_Tables'!$H$2:$I$126,2,FALSE)</f>
        <v>Sports &amp; Outdoors</v>
      </c>
      <c r="T4699" t="str">
        <f>VLOOKUP(CleanedData[[#This Row],[Province]],'02_Lookup_Tables'!$D$2:$E$10,2, FALSE)</f>
        <v>Gauteng Region</v>
      </c>
      <c r="U4699" t="str" cm="1">
        <f t="array" ref="U4699">_xlfn.IFS(CleanedData[[#This Row],[Purchase Amount]]&lt;500,"Low",
CleanedData[[#This Row],[Purchase Amount]]&lt;5000,"Medium",
TRUE,"High")</f>
        <v>High</v>
      </c>
      <c r="V4699" t="str">
        <f>TEXT(CleanedData[[#This Row],[Date]],"mmmm")</f>
        <v>October</v>
      </c>
      <c r="W4699" t="str">
        <f>"Q"&amp;ROUNDUP(MONTH(CleanedData[[#This Row],[Date]])/3,0)</f>
        <v>Q4</v>
      </c>
      <c r="X4699" t="str">
        <f>IF(CleanedData[[#This Row],[Purchase Amount]]&gt;=5000,"Yes","No")</f>
        <v>Yes</v>
      </c>
      <c r="Y4699">
        <f>IF(CleanedData[[#This Row],[Recommend]]="Yes",1,0)</f>
        <v>0</v>
      </c>
      <c r="Z4699" s="6">
        <f>CleanedData[[#This Row],[Purchase Amount]]*0.15</f>
        <v>759.6</v>
      </c>
      <c r="AA4699" s="6">
        <f>CleanedData[[#This Row],[Purchase Amount]]*1.15</f>
        <v>5823.5999999999995</v>
      </c>
    </row>
    <row r="4700" spans="1:27" x14ac:dyDescent="0.3">
      <c r="A4700">
        <v>5691</v>
      </c>
      <c r="B4700" t="s">
        <v>4925</v>
      </c>
      <c r="C4700" s="1">
        <v>45940</v>
      </c>
      <c r="D4700">
        <v>45</v>
      </c>
      <c r="E4700" t="s">
        <v>39</v>
      </c>
      <c r="F4700" t="s">
        <v>130</v>
      </c>
      <c r="G4700" t="s">
        <v>53</v>
      </c>
      <c r="H4700">
        <v>1</v>
      </c>
      <c r="I4700" t="s">
        <v>42</v>
      </c>
      <c r="J4700" t="s">
        <v>54</v>
      </c>
      <c r="K4700" t="s">
        <v>64</v>
      </c>
      <c r="L4700" t="s">
        <v>42</v>
      </c>
      <c r="M4700" t="s">
        <v>175</v>
      </c>
      <c r="N4700" t="s">
        <v>80</v>
      </c>
      <c r="O4700" t="s">
        <v>89</v>
      </c>
      <c r="P4700" t="s">
        <v>49</v>
      </c>
      <c r="Q4700" t="s">
        <v>93</v>
      </c>
      <c r="R4700" s="6">
        <f>_xlfn.XLOOKUP(CleanedData[[#This Row],[Product]],'02_Lookup_Tables'!$A$2:$A$126,'02_Lookup_Tables'!$B$2:$B$126)</f>
        <v>444.38</v>
      </c>
      <c r="S4700" t="str">
        <f>VLOOKUP(CleanedData[[#This Row],[Product]],'02_Lookup_Tables'!$H$2:$I$126,2,FALSE)</f>
        <v>Beauty &amp; Personal Care</v>
      </c>
      <c r="T4700" t="str">
        <f>VLOOKUP(CleanedData[[#This Row],[Province]],'02_Lookup_Tables'!$D$2:$E$10,2, FALSE)</f>
        <v>Eastern Region</v>
      </c>
      <c r="U4700" t="str" cm="1">
        <f t="array" ref="U4700">_xlfn.IFS(CleanedData[[#This Row],[Purchase Amount]]&lt;500,"Low",
CleanedData[[#This Row],[Purchase Amount]]&lt;5000,"Medium",
TRUE,"High")</f>
        <v>Low</v>
      </c>
      <c r="V4700" t="str">
        <f>TEXT(CleanedData[[#This Row],[Date]],"mmmm")</f>
        <v>October</v>
      </c>
      <c r="W4700" t="str">
        <f>"Q"&amp;ROUNDUP(MONTH(CleanedData[[#This Row],[Date]])/3,0)</f>
        <v>Q4</v>
      </c>
      <c r="X4700" t="str">
        <f>IF(CleanedData[[#This Row],[Purchase Amount]]&gt;=5000,"Yes","No")</f>
        <v>No</v>
      </c>
      <c r="Y4700">
        <f>IF(CleanedData[[#This Row],[Recommend]]="Yes",1,0)</f>
        <v>0</v>
      </c>
      <c r="Z4700" s="6">
        <f>CleanedData[[#This Row],[Purchase Amount]]*0.15</f>
        <v>66.656999999999996</v>
      </c>
      <c r="AA4700" s="6">
        <f>CleanedData[[#This Row],[Purchase Amount]]*1.15</f>
        <v>511.03699999999998</v>
      </c>
    </row>
    <row r="4701" spans="1:27" x14ac:dyDescent="0.3">
      <c r="A4701">
        <v>5692</v>
      </c>
      <c r="B4701" t="s">
        <v>4926</v>
      </c>
      <c r="C4701" s="1">
        <v>45684</v>
      </c>
      <c r="D4701">
        <v>61</v>
      </c>
      <c r="E4701" t="s">
        <v>52</v>
      </c>
      <c r="F4701" t="s">
        <v>72</v>
      </c>
      <c r="G4701" t="s">
        <v>248</v>
      </c>
      <c r="H4701">
        <v>3</v>
      </c>
      <c r="I4701" t="s">
        <v>45</v>
      </c>
      <c r="J4701" t="s">
        <v>54</v>
      </c>
      <c r="K4701" t="s">
        <v>44</v>
      </c>
      <c r="L4701" t="s">
        <v>42</v>
      </c>
      <c r="M4701" t="s">
        <v>92</v>
      </c>
      <c r="N4701" t="s">
        <v>48</v>
      </c>
      <c r="O4701" t="s">
        <v>89</v>
      </c>
      <c r="P4701" t="s">
        <v>49</v>
      </c>
      <c r="Q4701" t="s">
        <v>50</v>
      </c>
      <c r="R4701" s="6">
        <f>_xlfn.XLOOKUP(CleanedData[[#This Row],[Product]],'02_Lookup_Tables'!$A$2:$A$126,'02_Lookup_Tables'!$B$2:$B$126)</f>
        <v>8798.49</v>
      </c>
      <c r="S4701" t="str">
        <f>VLOOKUP(CleanedData[[#This Row],[Product]],'02_Lookup_Tables'!$H$2:$I$126,2,FALSE)</f>
        <v>Toys &amp; Games</v>
      </c>
      <c r="T4701" t="str">
        <f>VLOOKUP(CleanedData[[#This Row],[Province]],'02_Lookup_Tables'!$D$2:$E$10,2, FALSE)</f>
        <v>Central Region</v>
      </c>
      <c r="U4701" t="str" cm="1">
        <f t="array" ref="U4701">_xlfn.IFS(CleanedData[[#This Row],[Purchase Amount]]&lt;500,"Low",
CleanedData[[#This Row],[Purchase Amount]]&lt;5000,"Medium",
TRUE,"High")</f>
        <v>High</v>
      </c>
      <c r="V4701" t="str">
        <f>TEXT(CleanedData[[#This Row],[Date]],"mmmm")</f>
        <v>January</v>
      </c>
      <c r="W4701" t="str">
        <f>"Q"&amp;ROUNDUP(MONTH(CleanedData[[#This Row],[Date]])/3,0)</f>
        <v>Q1</v>
      </c>
      <c r="X4701" t="str">
        <f>IF(CleanedData[[#This Row],[Purchase Amount]]&gt;=5000,"Yes","No")</f>
        <v>Yes</v>
      </c>
      <c r="Y4701">
        <f>IF(CleanedData[[#This Row],[Recommend]]="Yes",1,0)</f>
        <v>1</v>
      </c>
      <c r="Z4701" s="6">
        <f>CleanedData[[#This Row],[Purchase Amount]]*0.15</f>
        <v>1319.7735</v>
      </c>
      <c r="AA4701" s="6">
        <f>CleanedData[[#This Row],[Purchase Amount]]*1.15</f>
        <v>10118.263499999999</v>
      </c>
    </row>
    <row r="4702" spans="1:27" x14ac:dyDescent="0.3">
      <c r="A4702">
        <v>5693</v>
      </c>
      <c r="B4702" t="s">
        <v>4927</v>
      </c>
      <c r="C4702" s="1">
        <v>45779</v>
      </c>
      <c r="D4702">
        <v>44</v>
      </c>
      <c r="E4702" t="s">
        <v>52</v>
      </c>
      <c r="F4702" t="s">
        <v>130</v>
      </c>
      <c r="G4702" t="s">
        <v>41</v>
      </c>
      <c r="H4702">
        <v>3</v>
      </c>
      <c r="I4702" t="s">
        <v>42</v>
      </c>
      <c r="J4702" t="s">
        <v>63</v>
      </c>
      <c r="K4702" t="s">
        <v>55</v>
      </c>
      <c r="L4702" t="s">
        <v>42</v>
      </c>
      <c r="M4702" t="s">
        <v>231</v>
      </c>
      <c r="N4702" t="s">
        <v>48</v>
      </c>
      <c r="O4702" t="s">
        <v>89</v>
      </c>
      <c r="P4702" t="s">
        <v>49</v>
      </c>
      <c r="Q4702" t="s">
        <v>81</v>
      </c>
      <c r="R4702" s="6">
        <f>_xlfn.XLOOKUP(CleanedData[[#This Row],[Product]],'02_Lookup_Tables'!$A$2:$A$126,'02_Lookup_Tables'!$B$2:$B$126)</f>
        <v>2479.5700000000002</v>
      </c>
      <c r="S4702" t="str">
        <f>VLOOKUP(CleanedData[[#This Row],[Product]],'02_Lookup_Tables'!$H$2:$I$126,2,FALSE)</f>
        <v>Accessories</v>
      </c>
      <c r="T4702" t="str">
        <f>VLOOKUP(CleanedData[[#This Row],[Province]],'02_Lookup_Tables'!$D$2:$E$10,2, FALSE)</f>
        <v>Eastern Region</v>
      </c>
      <c r="U4702" t="str" cm="1">
        <f t="array" ref="U4702">_xlfn.IFS(CleanedData[[#This Row],[Purchase Amount]]&lt;500,"Low",
CleanedData[[#This Row],[Purchase Amount]]&lt;5000,"Medium",
TRUE,"High")</f>
        <v>Medium</v>
      </c>
      <c r="V4702" t="str">
        <f>TEXT(CleanedData[[#This Row],[Date]],"mmmm")</f>
        <v>May</v>
      </c>
      <c r="W4702" t="str">
        <f>"Q"&amp;ROUNDUP(MONTH(CleanedData[[#This Row],[Date]])/3,0)</f>
        <v>Q2</v>
      </c>
      <c r="X4702" t="str">
        <f>IF(CleanedData[[#This Row],[Purchase Amount]]&gt;=5000,"Yes","No")</f>
        <v>No</v>
      </c>
      <c r="Y4702">
        <f>IF(CleanedData[[#This Row],[Recommend]]="Yes",1,0)</f>
        <v>0</v>
      </c>
      <c r="Z4702" s="6">
        <f>CleanedData[[#This Row],[Purchase Amount]]*0.15</f>
        <v>371.93549999999999</v>
      </c>
      <c r="AA4702" s="6">
        <f>CleanedData[[#This Row],[Purchase Amount]]*1.15</f>
        <v>2851.5054999999998</v>
      </c>
    </row>
    <row r="4703" spans="1:27" x14ac:dyDescent="0.3">
      <c r="A4703">
        <v>5694</v>
      </c>
      <c r="B4703" t="s">
        <v>4928</v>
      </c>
      <c r="C4703" s="1">
        <v>45670</v>
      </c>
      <c r="D4703">
        <v>45</v>
      </c>
      <c r="E4703" t="s">
        <v>60</v>
      </c>
      <c r="F4703" t="s">
        <v>77</v>
      </c>
      <c r="G4703" t="s">
        <v>155</v>
      </c>
      <c r="H4703">
        <v>3</v>
      </c>
      <c r="I4703" t="s">
        <v>45</v>
      </c>
      <c r="J4703" t="s">
        <v>69</v>
      </c>
      <c r="K4703" t="s">
        <v>55</v>
      </c>
      <c r="L4703" t="s">
        <v>42</v>
      </c>
      <c r="M4703" t="s">
        <v>236</v>
      </c>
      <c r="N4703" t="s">
        <v>48</v>
      </c>
      <c r="O4703" t="s">
        <v>89</v>
      </c>
      <c r="P4703" t="s">
        <v>49</v>
      </c>
      <c r="Q4703" t="s">
        <v>93</v>
      </c>
      <c r="R4703" s="6">
        <f>_xlfn.XLOOKUP(CleanedData[[#This Row],[Product]],'02_Lookup_Tables'!$A$2:$A$126,'02_Lookup_Tables'!$B$2:$B$126)</f>
        <v>1355.08</v>
      </c>
      <c r="S4703" t="str">
        <f>VLOOKUP(CleanedData[[#This Row],[Product]],'02_Lookup_Tables'!$H$2:$I$126,2,FALSE)</f>
        <v>Sports &amp; Outdoors</v>
      </c>
      <c r="T4703" t="str">
        <f>VLOOKUP(CleanedData[[#This Row],[Province]],'02_Lookup_Tables'!$D$2:$E$10,2, FALSE)</f>
        <v>Central Region</v>
      </c>
      <c r="U4703" t="str" cm="1">
        <f t="array" ref="U4703">_xlfn.IFS(CleanedData[[#This Row],[Purchase Amount]]&lt;500,"Low",
CleanedData[[#This Row],[Purchase Amount]]&lt;5000,"Medium",
TRUE,"High")</f>
        <v>Medium</v>
      </c>
      <c r="V4703" t="str">
        <f>TEXT(CleanedData[[#This Row],[Date]],"mmmm")</f>
        <v>January</v>
      </c>
      <c r="W4703" t="str">
        <f>"Q"&amp;ROUNDUP(MONTH(CleanedData[[#This Row],[Date]])/3,0)</f>
        <v>Q1</v>
      </c>
      <c r="X4703" t="str">
        <f>IF(CleanedData[[#This Row],[Purchase Amount]]&gt;=5000,"Yes","No")</f>
        <v>No</v>
      </c>
      <c r="Y4703">
        <f>IF(CleanedData[[#This Row],[Recommend]]="Yes",1,0)</f>
        <v>1</v>
      </c>
      <c r="Z4703" s="6">
        <f>CleanedData[[#This Row],[Purchase Amount]]*0.15</f>
        <v>203.26199999999997</v>
      </c>
      <c r="AA4703" s="6">
        <f>CleanedData[[#This Row],[Purchase Amount]]*1.15</f>
        <v>1558.3419999999999</v>
      </c>
    </row>
    <row r="4704" spans="1:27" x14ac:dyDescent="0.3">
      <c r="A4704">
        <v>5695</v>
      </c>
      <c r="B4704" t="s">
        <v>4929</v>
      </c>
      <c r="C4704" s="1">
        <v>45940</v>
      </c>
      <c r="D4704">
        <v>54</v>
      </c>
      <c r="E4704" t="s">
        <v>39</v>
      </c>
      <c r="F4704" t="s">
        <v>77</v>
      </c>
      <c r="G4704" t="s">
        <v>114</v>
      </c>
      <c r="H4704">
        <v>3</v>
      </c>
      <c r="I4704" t="s">
        <v>45</v>
      </c>
      <c r="J4704" t="s">
        <v>69</v>
      </c>
      <c r="K4704" t="s">
        <v>44</v>
      </c>
      <c r="L4704" t="s">
        <v>42</v>
      </c>
      <c r="M4704" t="s">
        <v>123</v>
      </c>
      <c r="N4704" t="s">
        <v>48</v>
      </c>
      <c r="O4704" t="s">
        <v>89</v>
      </c>
      <c r="P4704" t="s">
        <v>49</v>
      </c>
      <c r="Q4704" t="s">
        <v>93</v>
      </c>
      <c r="R4704" s="6">
        <f>_xlfn.XLOOKUP(CleanedData[[#This Row],[Product]],'02_Lookup_Tables'!$A$2:$A$126,'02_Lookup_Tables'!$B$2:$B$126)</f>
        <v>1440.59</v>
      </c>
      <c r="S4704" t="str">
        <f>VLOOKUP(CleanedData[[#This Row],[Product]],'02_Lookup_Tables'!$H$2:$I$126,2,FALSE)</f>
        <v>Beauty &amp; Personal Care</v>
      </c>
      <c r="T4704" t="str">
        <f>VLOOKUP(CleanedData[[#This Row],[Province]],'02_Lookup_Tables'!$D$2:$E$10,2, FALSE)</f>
        <v>Central Region</v>
      </c>
      <c r="U4704" t="str" cm="1">
        <f t="array" ref="U4704">_xlfn.IFS(CleanedData[[#This Row],[Purchase Amount]]&lt;500,"Low",
CleanedData[[#This Row],[Purchase Amount]]&lt;5000,"Medium",
TRUE,"High")</f>
        <v>Medium</v>
      </c>
      <c r="V4704" t="str">
        <f>TEXT(CleanedData[[#This Row],[Date]],"mmmm")</f>
        <v>October</v>
      </c>
      <c r="W4704" t="str">
        <f>"Q"&amp;ROUNDUP(MONTH(CleanedData[[#This Row],[Date]])/3,0)</f>
        <v>Q4</v>
      </c>
      <c r="X4704" t="str">
        <f>IF(CleanedData[[#This Row],[Purchase Amount]]&gt;=5000,"Yes","No")</f>
        <v>No</v>
      </c>
      <c r="Y4704">
        <f>IF(CleanedData[[#This Row],[Recommend]]="Yes",1,0)</f>
        <v>1</v>
      </c>
      <c r="Z4704" s="6">
        <f>CleanedData[[#This Row],[Purchase Amount]]*0.15</f>
        <v>216.08849999999998</v>
      </c>
      <c r="AA4704" s="6">
        <f>CleanedData[[#This Row],[Purchase Amount]]*1.15</f>
        <v>1656.6784999999998</v>
      </c>
    </row>
    <row r="4705" spans="1:27" x14ac:dyDescent="0.3">
      <c r="A4705">
        <v>5696</v>
      </c>
      <c r="B4705" t="s">
        <v>4930</v>
      </c>
      <c r="C4705" s="1">
        <v>45862</v>
      </c>
      <c r="D4705">
        <v>48</v>
      </c>
      <c r="E4705" t="s">
        <v>52</v>
      </c>
      <c r="F4705" t="s">
        <v>130</v>
      </c>
      <c r="G4705" t="s">
        <v>198</v>
      </c>
      <c r="H4705">
        <v>4</v>
      </c>
      <c r="I4705" t="s">
        <v>45</v>
      </c>
      <c r="J4705" t="s">
        <v>54</v>
      </c>
      <c r="K4705" t="s">
        <v>44</v>
      </c>
      <c r="L4705" t="s">
        <v>45</v>
      </c>
      <c r="M4705" t="s">
        <v>88</v>
      </c>
      <c r="N4705" t="s">
        <v>96</v>
      </c>
      <c r="O4705" t="s">
        <v>89</v>
      </c>
      <c r="P4705" t="s">
        <v>70</v>
      </c>
      <c r="Q4705" t="s">
        <v>93</v>
      </c>
      <c r="R4705" s="6">
        <f>_xlfn.XLOOKUP(CleanedData[[#This Row],[Product]],'02_Lookup_Tables'!$A$2:$A$126,'02_Lookup_Tables'!$B$2:$B$126)</f>
        <v>2099.4</v>
      </c>
      <c r="S4705" t="str">
        <f>VLOOKUP(CleanedData[[#This Row],[Product]],'02_Lookup_Tables'!$H$2:$I$126,2,FALSE)</f>
        <v>Sports &amp; Outdoors</v>
      </c>
      <c r="T4705" t="str">
        <f>VLOOKUP(CleanedData[[#This Row],[Province]],'02_Lookup_Tables'!$D$2:$E$10,2, FALSE)</f>
        <v>Eastern Region</v>
      </c>
      <c r="U4705" t="str" cm="1">
        <f t="array" ref="U4705">_xlfn.IFS(CleanedData[[#This Row],[Purchase Amount]]&lt;500,"Low",
CleanedData[[#This Row],[Purchase Amount]]&lt;5000,"Medium",
TRUE,"High")</f>
        <v>Medium</v>
      </c>
      <c r="V4705" t="str">
        <f>TEXT(CleanedData[[#This Row],[Date]],"mmmm")</f>
        <v>July</v>
      </c>
      <c r="W4705" t="str">
        <f>"Q"&amp;ROUNDUP(MONTH(CleanedData[[#This Row],[Date]])/3,0)</f>
        <v>Q3</v>
      </c>
      <c r="X4705" t="str">
        <f>IF(CleanedData[[#This Row],[Purchase Amount]]&gt;=5000,"Yes","No")</f>
        <v>No</v>
      </c>
      <c r="Y4705">
        <f>IF(CleanedData[[#This Row],[Recommend]]="Yes",1,0)</f>
        <v>1</v>
      </c>
      <c r="Z4705" s="6">
        <f>CleanedData[[#This Row],[Purchase Amount]]*0.15</f>
        <v>314.91000000000003</v>
      </c>
      <c r="AA4705" s="6">
        <f>CleanedData[[#This Row],[Purchase Amount]]*1.15</f>
        <v>2414.31</v>
      </c>
    </row>
    <row r="4706" spans="1:27" x14ac:dyDescent="0.3">
      <c r="A4706">
        <v>5697</v>
      </c>
      <c r="B4706" t="s">
        <v>4931</v>
      </c>
      <c r="C4706" s="1">
        <v>45683</v>
      </c>
      <c r="D4706">
        <v>35</v>
      </c>
      <c r="E4706" t="s">
        <v>52</v>
      </c>
      <c r="F4706" t="s">
        <v>40</v>
      </c>
      <c r="G4706" t="s">
        <v>198</v>
      </c>
      <c r="H4706">
        <v>1</v>
      </c>
      <c r="I4706" t="s">
        <v>45</v>
      </c>
      <c r="J4706" t="s">
        <v>74</v>
      </c>
      <c r="K4706" t="s">
        <v>55</v>
      </c>
      <c r="L4706" t="s">
        <v>42</v>
      </c>
      <c r="M4706" t="s">
        <v>46</v>
      </c>
      <c r="N4706" t="s">
        <v>80</v>
      </c>
      <c r="O4706" t="s">
        <v>89</v>
      </c>
      <c r="P4706" t="s">
        <v>49</v>
      </c>
      <c r="Q4706" t="s">
        <v>81</v>
      </c>
      <c r="R4706" s="6">
        <f>_xlfn.XLOOKUP(CleanedData[[#This Row],[Product]],'02_Lookup_Tables'!$A$2:$A$126,'02_Lookup_Tables'!$B$2:$B$126)</f>
        <v>2099.4</v>
      </c>
      <c r="S4706" t="str">
        <f>VLOOKUP(CleanedData[[#This Row],[Product]],'02_Lookup_Tables'!$H$2:$I$126,2,FALSE)</f>
        <v>Sports &amp; Outdoors</v>
      </c>
      <c r="T4706" t="str">
        <f>VLOOKUP(CleanedData[[#This Row],[Province]],'02_Lookup_Tables'!$D$2:$E$10,2, FALSE)</f>
        <v>Northern Region</v>
      </c>
      <c r="U4706" t="str" cm="1">
        <f t="array" ref="U4706">_xlfn.IFS(CleanedData[[#This Row],[Purchase Amount]]&lt;500,"Low",
CleanedData[[#This Row],[Purchase Amount]]&lt;5000,"Medium",
TRUE,"High")</f>
        <v>Medium</v>
      </c>
      <c r="V4706" t="str">
        <f>TEXT(CleanedData[[#This Row],[Date]],"mmmm")</f>
        <v>January</v>
      </c>
      <c r="W4706" t="str">
        <f>"Q"&amp;ROUNDUP(MONTH(CleanedData[[#This Row],[Date]])/3,0)</f>
        <v>Q1</v>
      </c>
      <c r="X4706" t="str">
        <f>IF(CleanedData[[#This Row],[Purchase Amount]]&gt;=5000,"Yes","No")</f>
        <v>No</v>
      </c>
      <c r="Y4706">
        <f>IF(CleanedData[[#This Row],[Recommend]]="Yes",1,0)</f>
        <v>1</v>
      </c>
      <c r="Z4706" s="6">
        <f>CleanedData[[#This Row],[Purchase Amount]]*0.15</f>
        <v>314.91000000000003</v>
      </c>
      <c r="AA4706" s="6">
        <f>CleanedData[[#This Row],[Purchase Amount]]*1.15</f>
        <v>2414.31</v>
      </c>
    </row>
    <row r="4707" spans="1:27" x14ac:dyDescent="0.3">
      <c r="A4707">
        <v>5698</v>
      </c>
      <c r="B4707" t="s">
        <v>4932</v>
      </c>
      <c r="C4707" s="1">
        <v>45856</v>
      </c>
      <c r="D4707">
        <v>27</v>
      </c>
      <c r="E4707" t="s">
        <v>60</v>
      </c>
      <c r="F4707" t="s">
        <v>108</v>
      </c>
      <c r="G4707" t="s">
        <v>291</v>
      </c>
      <c r="H4707">
        <v>5</v>
      </c>
      <c r="I4707" t="s">
        <v>45</v>
      </c>
      <c r="J4707" t="s">
        <v>63</v>
      </c>
      <c r="K4707" t="s">
        <v>44</v>
      </c>
      <c r="L4707" t="s">
        <v>42</v>
      </c>
      <c r="M4707" t="s">
        <v>231</v>
      </c>
      <c r="N4707" t="s">
        <v>57</v>
      </c>
      <c r="O4707" t="s">
        <v>89</v>
      </c>
      <c r="P4707" t="s">
        <v>70</v>
      </c>
      <c r="Q4707" t="s">
        <v>58</v>
      </c>
      <c r="R4707" s="6">
        <f>_xlfn.XLOOKUP(CleanedData[[#This Row],[Product]],'02_Lookup_Tables'!$A$2:$A$126,'02_Lookup_Tables'!$B$2:$B$126)</f>
        <v>1171.25</v>
      </c>
      <c r="S4707" t="str">
        <f>VLOOKUP(CleanedData[[#This Row],[Product]],'02_Lookup_Tables'!$H$2:$I$126,2,FALSE)</f>
        <v>Toys &amp; Games</v>
      </c>
      <c r="T4707" t="str">
        <f>VLOOKUP(CleanedData[[#This Row],[Province]],'02_Lookup_Tables'!$D$2:$E$10,2, FALSE)</f>
        <v>Gauteng Region</v>
      </c>
      <c r="U4707" t="str" cm="1">
        <f t="array" ref="U4707">_xlfn.IFS(CleanedData[[#This Row],[Purchase Amount]]&lt;500,"Low",
CleanedData[[#This Row],[Purchase Amount]]&lt;5000,"Medium",
TRUE,"High")</f>
        <v>Medium</v>
      </c>
      <c r="V4707" t="str">
        <f>TEXT(CleanedData[[#This Row],[Date]],"mmmm")</f>
        <v>July</v>
      </c>
      <c r="W4707" t="str">
        <f>"Q"&amp;ROUNDUP(MONTH(CleanedData[[#This Row],[Date]])/3,0)</f>
        <v>Q3</v>
      </c>
      <c r="X4707" t="str">
        <f>IF(CleanedData[[#This Row],[Purchase Amount]]&gt;=5000,"Yes","No")</f>
        <v>No</v>
      </c>
      <c r="Y4707">
        <f>IF(CleanedData[[#This Row],[Recommend]]="Yes",1,0)</f>
        <v>1</v>
      </c>
      <c r="Z4707" s="6">
        <f>CleanedData[[#This Row],[Purchase Amount]]*0.15</f>
        <v>175.6875</v>
      </c>
      <c r="AA4707" s="6">
        <f>CleanedData[[#This Row],[Purchase Amount]]*1.15</f>
        <v>1346.9375</v>
      </c>
    </row>
    <row r="4708" spans="1:27" x14ac:dyDescent="0.3">
      <c r="A4708">
        <v>5699</v>
      </c>
      <c r="B4708" t="s">
        <v>4933</v>
      </c>
      <c r="C4708" s="1">
        <v>45340</v>
      </c>
      <c r="D4708">
        <v>59</v>
      </c>
      <c r="E4708" t="s">
        <v>60</v>
      </c>
      <c r="F4708" t="s">
        <v>77</v>
      </c>
      <c r="G4708" t="s">
        <v>150</v>
      </c>
      <c r="H4708">
        <v>1</v>
      </c>
      <c r="I4708" t="s">
        <v>42</v>
      </c>
      <c r="J4708" t="s">
        <v>74</v>
      </c>
      <c r="K4708" t="s">
        <v>55</v>
      </c>
      <c r="L4708" t="s">
        <v>42</v>
      </c>
      <c r="M4708" t="s">
        <v>151</v>
      </c>
      <c r="N4708" t="s">
        <v>80</v>
      </c>
      <c r="O4708" t="s">
        <v>89</v>
      </c>
      <c r="P4708" t="s">
        <v>49</v>
      </c>
      <c r="Q4708" t="s">
        <v>50</v>
      </c>
      <c r="R4708" s="6">
        <f>_xlfn.XLOOKUP(CleanedData[[#This Row],[Product]],'02_Lookup_Tables'!$A$2:$A$126,'02_Lookup_Tables'!$B$2:$B$126)</f>
        <v>14808.31</v>
      </c>
      <c r="S4708" t="str">
        <f>VLOOKUP(CleanedData[[#This Row],[Product]],'02_Lookup_Tables'!$H$2:$I$126,2,FALSE)</f>
        <v>Electronics</v>
      </c>
      <c r="T4708" t="str">
        <f>VLOOKUP(CleanedData[[#This Row],[Province]],'02_Lookup_Tables'!$D$2:$E$10,2, FALSE)</f>
        <v>Central Region</v>
      </c>
      <c r="U4708" t="str" cm="1">
        <f t="array" ref="U4708">_xlfn.IFS(CleanedData[[#This Row],[Purchase Amount]]&lt;500,"Low",
CleanedData[[#This Row],[Purchase Amount]]&lt;5000,"Medium",
TRUE,"High")</f>
        <v>High</v>
      </c>
      <c r="V4708" t="str">
        <f>TEXT(CleanedData[[#This Row],[Date]],"mmmm")</f>
        <v>February</v>
      </c>
      <c r="W4708" t="str">
        <f>"Q"&amp;ROUNDUP(MONTH(CleanedData[[#This Row],[Date]])/3,0)</f>
        <v>Q1</v>
      </c>
      <c r="X4708" t="str">
        <f>IF(CleanedData[[#This Row],[Purchase Amount]]&gt;=5000,"Yes","No")</f>
        <v>Yes</v>
      </c>
      <c r="Y4708">
        <f>IF(CleanedData[[#This Row],[Recommend]]="Yes",1,0)</f>
        <v>0</v>
      </c>
      <c r="Z4708" s="6">
        <f>CleanedData[[#This Row],[Purchase Amount]]*0.15</f>
        <v>2221.2464999999997</v>
      </c>
      <c r="AA4708" s="6">
        <f>CleanedData[[#This Row],[Purchase Amount]]*1.15</f>
        <v>17029.556499999999</v>
      </c>
    </row>
    <row r="4709" spans="1:27" x14ac:dyDescent="0.3">
      <c r="A4709">
        <v>5700</v>
      </c>
      <c r="B4709" t="s">
        <v>4934</v>
      </c>
      <c r="C4709" s="1">
        <v>45635</v>
      </c>
      <c r="D4709">
        <v>44</v>
      </c>
      <c r="E4709" t="s">
        <v>60</v>
      </c>
      <c r="F4709" t="s">
        <v>125</v>
      </c>
      <c r="G4709" t="s">
        <v>105</v>
      </c>
      <c r="H4709">
        <v>1</v>
      </c>
      <c r="I4709" t="s">
        <v>45</v>
      </c>
      <c r="J4709" t="s">
        <v>43</v>
      </c>
      <c r="K4709" t="s">
        <v>44</v>
      </c>
      <c r="L4709" t="s">
        <v>45</v>
      </c>
      <c r="M4709" t="s">
        <v>208</v>
      </c>
      <c r="N4709" t="s">
        <v>80</v>
      </c>
      <c r="O4709" t="s">
        <v>89</v>
      </c>
      <c r="P4709" t="s">
        <v>49</v>
      </c>
      <c r="Q4709" t="s">
        <v>81</v>
      </c>
      <c r="R4709" s="6">
        <f>_xlfn.XLOOKUP(CleanedData[[#This Row],[Product]],'02_Lookup_Tables'!$A$2:$A$126,'02_Lookup_Tables'!$B$2:$B$126)</f>
        <v>231.22</v>
      </c>
      <c r="S4709" t="str">
        <f>VLOOKUP(CleanedData[[#This Row],[Product]],'02_Lookup_Tables'!$H$2:$I$126,2,FALSE)</f>
        <v>Beauty &amp; Personal Care</v>
      </c>
      <c r="T4709" t="str">
        <f>VLOOKUP(CleanedData[[#This Row],[Province]],'02_Lookup_Tables'!$D$2:$E$10,2, FALSE)</f>
        <v>Western Region</v>
      </c>
      <c r="U4709" t="str" cm="1">
        <f t="array" ref="U4709">_xlfn.IFS(CleanedData[[#This Row],[Purchase Amount]]&lt;500,"Low",
CleanedData[[#This Row],[Purchase Amount]]&lt;5000,"Medium",
TRUE,"High")</f>
        <v>Low</v>
      </c>
      <c r="V4709" t="str">
        <f>TEXT(CleanedData[[#This Row],[Date]],"mmmm")</f>
        <v>December</v>
      </c>
      <c r="W4709" t="str">
        <f>"Q"&amp;ROUNDUP(MONTH(CleanedData[[#This Row],[Date]])/3,0)</f>
        <v>Q4</v>
      </c>
      <c r="X4709" t="str">
        <f>IF(CleanedData[[#This Row],[Purchase Amount]]&gt;=5000,"Yes","No")</f>
        <v>No</v>
      </c>
      <c r="Y4709">
        <f>IF(CleanedData[[#This Row],[Recommend]]="Yes",1,0)</f>
        <v>1</v>
      </c>
      <c r="Z4709" s="6">
        <f>CleanedData[[#This Row],[Purchase Amount]]*0.15</f>
        <v>34.683</v>
      </c>
      <c r="AA4709" s="6">
        <f>CleanedData[[#This Row],[Purchase Amount]]*1.15</f>
        <v>265.90299999999996</v>
      </c>
    </row>
    <row r="4710" spans="1:27" x14ac:dyDescent="0.3">
      <c r="A4710">
        <v>5701</v>
      </c>
      <c r="B4710" t="s">
        <v>4935</v>
      </c>
      <c r="C4710" s="1">
        <v>45355</v>
      </c>
      <c r="D4710">
        <v>62</v>
      </c>
      <c r="E4710" t="s">
        <v>60</v>
      </c>
      <c r="F4710" t="s">
        <v>130</v>
      </c>
      <c r="G4710" t="s">
        <v>347</v>
      </c>
      <c r="H4710">
        <v>4</v>
      </c>
      <c r="I4710" t="s">
        <v>45</v>
      </c>
      <c r="J4710" t="s">
        <v>43</v>
      </c>
      <c r="K4710" t="s">
        <v>55</v>
      </c>
      <c r="L4710" t="s">
        <v>42</v>
      </c>
      <c r="M4710" t="s">
        <v>106</v>
      </c>
      <c r="N4710" t="s">
        <v>96</v>
      </c>
      <c r="O4710" t="s">
        <v>148</v>
      </c>
      <c r="P4710" t="s">
        <v>49</v>
      </c>
      <c r="Q4710" t="s">
        <v>50</v>
      </c>
      <c r="R4710" s="6">
        <f>_xlfn.XLOOKUP(CleanedData[[#This Row],[Product]],'02_Lookup_Tables'!$A$2:$A$126,'02_Lookup_Tables'!$B$2:$B$126)</f>
        <v>16523.5</v>
      </c>
      <c r="S4710" t="str">
        <f>VLOOKUP(CleanedData[[#This Row],[Product]],'02_Lookup_Tables'!$H$2:$I$126,2,FALSE)</f>
        <v>Electronics</v>
      </c>
      <c r="T4710" t="str">
        <f>VLOOKUP(CleanedData[[#This Row],[Province]],'02_Lookup_Tables'!$D$2:$E$10,2, FALSE)</f>
        <v>Eastern Region</v>
      </c>
      <c r="U4710" t="str" cm="1">
        <f t="array" ref="U4710">_xlfn.IFS(CleanedData[[#This Row],[Purchase Amount]]&lt;500,"Low",
CleanedData[[#This Row],[Purchase Amount]]&lt;5000,"Medium",
TRUE,"High")</f>
        <v>High</v>
      </c>
      <c r="V4710" t="str">
        <f>TEXT(CleanedData[[#This Row],[Date]],"mmmm")</f>
        <v>March</v>
      </c>
      <c r="W4710" t="str">
        <f>"Q"&amp;ROUNDUP(MONTH(CleanedData[[#This Row],[Date]])/3,0)</f>
        <v>Q1</v>
      </c>
      <c r="X4710" t="str">
        <f>IF(CleanedData[[#This Row],[Purchase Amount]]&gt;=5000,"Yes","No")</f>
        <v>Yes</v>
      </c>
      <c r="Y4710">
        <f>IF(CleanedData[[#This Row],[Recommend]]="Yes",1,0)</f>
        <v>1</v>
      </c>
      <c r="Z4710" s="6">
        <f>CleanedData[[#This Row],[Purchase Amount]]*0.15</f>
        <v>2478.5250000000001</v>
      </c>
      <c r="AA4710" s="6">
        <f>CleanedData[[#This Row],[Purchase Amount]]*1.15</f>
        <v>19002.024999999998</v>
      </c>
    </row>
    <row r="4711" spans="1:27" x14ac:dyDescent="0.3">
      <c r="A4711">
        <v>5702</v>
      </c>
      <c r="B4711" t="s">
        <v>4936</v>
      </c>
      <c r="C4711" s="1">
        <v>45856</v>
      </c>
      <c r="D4711">
        <v>75</v>
      </c>
      <c r="E4711" t="s">
        <v>52</v>
      </c>
      <c r="F4711" t="s">
        <v>108</v>
      </c>
      <c r="G4711" t="s">
        <v>62</v>
      </c>
      <c r="H4711">
        <v>2</v>
      </c>
      <c r="I4711" t="s">
        <v>45</v>
      </c>
      <c r="J4711" t="s">
        <v>74</v>
      </c>
      <c r="K4711" t="s">
        <v>44</v>
      </c>
      <c r="L4711" t="s">
        <v>42</v>
      </c>
      <c r="M4711" t="s">
        <v>112</v>
      </c>
      <c r="N4711" t="s">
        <v>47</v>
      </c>
      <c r="O4711" t="s">
        <v>48</v>
      </c>
      <c r="P4711" t="s">
        <v>49</v>
      </c>
      <c r="Q4711" t="s">
        <v>97</v>
      </c>
      <c r="R4711" s="6">
        <f>_xlfn.XLOOKUP(CleanedData[[#This Row],[Product]],'02_Lookup_Tables'!$A$2:$A$126,'02_Lookup_Tables'!$B$2:$B$126)</f>
        <v>230.14</v>
      </c>
      <c r="S4711" t="str">
        <f>VLOOKUP(CleanedData[[#This Row],[Product]],'02_Lookup_Tables'!$H$2:$I$126,2,FALSE)</f>
        <v>Sports &amp; Outdoors</v>
      </c>
      <c r="T4711" t="str">
        <f>VLOOKUP(CleanedData[[#This Row],[Province]],'02_Lookup_Tables'!$D$2:$E$10,2, FALSE)</f>
        <v>Gauteng Region</v>
      </c>
      <c r="U4711" t="str" cm="1">
        <f t="array" ref="U4711">_xlfn.IFS(CleanedData[[#This Row],[Purchase Amount]]&lt;500,"Low",
CleanedData[[#This Row],[Purchase Amount]]&lt;5000,"Medium",
TRUE,"High")</f>
        <v>Low</v>
      </c>
      <c r="V4711" t="str">
        <f>TEXT(CleanedData[[#This Row],[Date]],"mmmm")</f>
        <v>July</v>
      </c>
      <c r="W4711" t="str">
        <f>"Q"&amp;ROUNDUP(MONTH(CleanedData[[#This Row],[Date]])/3,0)</f>
        <v>Q3</v>
      </c>
      <c r="X4711" t="str">
        <f>IF(CleanedData[[#This Row],[Purchase Amount]]&gt;=5000,"Yes","No")</f>
        <v>No</v>
      </c>
      <c r="Y4711">
        <f>IF(CleanedData[[#This Row],[Recommend]]="Yes",1,0)</f>
        <v>1</v>
      </c>
      <c r="Z4711" s="6">
        <f>CleanedData[[#This Row],[Purchase Amount]]*0.15</f>
        <v>34.520999999999994</v>
      </c>
      <c r="AA4711" s="6">
        <f>CleanedData[[#This Row],[Purchase Amount]]*1.15</f>
        <v>264.66099999999994</v>
      </c>
    </row>
    <row r="4712" spans="1:27" x14ac:dyDescent="0.3">
      <c r="A4712">
        <v>5703</v>
      </c>
      <c r="B4712" t="s">
        <v>4937</v>
      </c>
      <c r="C4712" s="1">
        <v>45432</v>
      </c>
      <c r="D4712">
        <v>61</v>
      </c>
      <c r="E4712" t="s">
        <v>39</v>
      </c>
      <c r="F4712" t="s">
        <v>72</v>
      </c>
      <c r="G4712" t="s">
        <v>311</v>
      </c>
      <c r="H4712">
        <v>1</v>
      </c>
      <c r="I4712" t="s">
        <v>42</v>
      </c>
      <c r="J4712" t="s">
        <v>54</v>
      </c>
      <c r="K4712" t="s">
        <v>44</v>
      </c>
      <c r="L4712" t="s">
        <v>42</v>
      </c>
      <c r="M4712" t="s">
        <v>136</v>
      </c>
      <c r="N4712" t="s">
        <v>80</v>
      </c>
      <c r="O4712" t="s">
        <v>89</v>
      </c>
      <c r="P4712" t="s">
        <v>49</v>
      </c>
      <c r="Q4712" t="s">
        <v>50</v>
      </c>
      <c r="R4712" s="6">
        <f>_xlfn.XLOOKUP(CleanedData[[#This Row],[Product]],'02_Lookup_Tables'!$A$2:$A$126,'02_Lookup_Tables'!$B$2:$B$126)</f>
        <v>954.6</v>
      </c>
      <c r="S4712" t="str">
        <f>VLOOKUP(CleanedData[[#This Row],[Product]],'02_Lookup_Tables'!$H$2:$I$126,2,FALSE)</f>
        <v>Apparel</v>
      </c>
      <c r="T4712" t="str">
        <f>VLOOKUP(CleanedData[[#This Row],[Province]],'02_Lookup_Tables'!$D$2:$E$10,2, FALSE)</f>
        <v>Central Region</v>
      </c>
      <c r="U4712" t="str" cm="1">
        <f t="array" ref="U4712">_xlfn.IFS(CleanedData[[#This Row],[Purchase Amount]]&lt;500,"Low",
CleanedData[[#This Row],[Purchase Amount]]&lt;5000,"Medium",
TRUE,"High")</f>
        <v>Medium</v>
      </c>
      <c r="V4712" t="str">
        <f>TEXT(CleanedData[[#This Row],[Date]],"mmmm")</f>
        <v>May</v>
      </c>
      <c r="W4712" t="str">
        <f>"Q"&amp;ROUNDUP(MONTH(CleanedData[[#This Row],[Date]])/3,0)</f>
        <v>Q2</v>
      </c>
      <c r="X4712" t="str">
        <f>IF(CleanedData[[#This Row],[Purchase Amount]]&gt;=5000,"Yes","No")</f>
        <v>No</v>
      </c>
      <c r="Y4712">
        <f>IF(CleanedData[[#This Row],[Recommend]]="Yes",1,0)</f>
        <v>0</v>
      </c>
      <c r="Z4712" s="6">
        <f>CleanedData[[#This Row],[Purchase Amount]]*0.15</f>
        <v>143.19</v>
      </c>
      <c r="AA4712" s="6">
        <f>CleanedData[[#This Row],[Purchase Amount]]*1.15</f>
        <v>1097.79</v>
      </c>
    </row>
    <row r="4713" spans="1:27" x14ac:dyDescent="0.3">
      <c r="A4713">
        <v>5704</v>
      </c>
      <c r="B4713" t="s">
        <v>4938</v>
      </c>
      <c r="C4713" s="1">
        <v>45325</v>
      </c>
      <c r="D4713">
        <v>23</v>
      </c>
      <c r="E4713" t="s">
        <v>52</v>
      </c>
      <c r="F4713" t="s">
        <v>61</v>
      </c>
      <c r="G4713" t="s">
        <v>378</v>
      </c>
      <c r="H4713">
        <v>2</v>
      </c>
      <c r="I4713" t="s">
        <v>45</v>
      </c>
      <c r="J4713" t="s">
        <v>54</v>
      </c>
      <c r="K4713" t="s">
        <v>44</v>
      </c>
      <c r="L4713" t="s">
        <v>42</v>
      </c>
      <c r="M4713" t="s">
        <v>106</v>
      </c>
      <c r="N4713" t="s">
        <v>47</v>
      </c>
      <c r="O4713" t="s">
        <v>148</v>
      </c>
      <c r="P4713" t="s">
        <v>70</v>
      </c>
      <c r="Q4713" t="s">
        <v>66</v>
      </c>
      <c r="R4713" s="6">
        <f>_xlfn.XLOOKUP(CleanedData[[#This Row],[Product]],'02_Lookup_Tables'!$A$2:$A$126,'02_Lookup_Tables'!$B$2:$B$126)</f>
        <v>40.11</v>
      </c>
      <c r="S4713" t="str">
        <f>VLOOKUP(CleanedData[[#This Row],[Product]],'02_Lookup_Tables'!$H$2:$I$126,2,FALSE)</f>
        <v>Food</v>
      </c>
      <c r="T4713" t="str">
        <f>VLOOKUP(CleanedData[[#This Row],[Province]],'02_Lookup_Tables'!$D$2:$E$10,2, FALSE)</f>
        <v>Southern Region</v>
      </c>
      <c r="U4713" t="str" cm="1">
        <f t="array" ref="U4713">_xlfn.IFS(CleanedData[[#This Row],[Purchase Amount]]&lt;500,"Low",
CleanedData[[#This Row],[Purchase Amount]]&lt;5000,"Medium",
TRUE,"High")</f>
        <v>Low</v>
      </c>
      <c r="V4713" t="str">
        <f>TEXT(CleanedData[[#This Row],[Date]],"mmmm")</f>
        <v>February</v>
      </c>
      <c r="W4713" t="str">
        <f>"Q"&amp;ROUNDUP(MONTH(CleanedData[[#This Row],[Date]])/3,0)</f>
        <v>Q1</v>
      </c>
      <c r="X4713" t="str">
        <f>IF(CleanedData[[#This Row],[Purchase Amount]]&gt;=5000,"Yes","No")</f>
        <v>No</v>
      </c>
      <c r="Y4713">
        <f>IF(CleanedData[[#This Row],[Recommend]]="Yes",1,0)</f>
        <v>1</v>
      </c>
      <c r="Z4713" s="6">
        <f>CleanedData[[#This Row],[Purchase Amount]]*0.15</f>
        <v>6.0164999999999997</v>
      </c>
      <c r="AA4713" s="6">
        <f>CleanedData[[#This Row],[Purchase Amount]]*1.15</f>
        <v>46.126499999999993</v>
      </c>
    </row>
    <row r="4714" spans="1:27" x14ac:dyDescent="0.3">
      <c r="A4714">
        <v>5705</v>
      </c>
      <c r="B4714" t="s">
        <v>4939</v>
      </c>
      <c r="C4714" s="1">
        <v>45882</v>
      </c>
      <c r="D4714">
        <v>19</v>
      </c>
      <c r="E4714" t="s">
        <v>60</v>
      </c>
      <c r="F4714" t="s">
        <v>61</v>
      </c>
      <c r="G4714" t="s">
        <v>164</v>
      </c>
      <c r="H4714">
        <v>5</v>
      </c>
      <c r="I4714" t="s">
        <v>45</v>
      </c>
      <c r="J4714" t="s">
        <v>63</v>
      </c>
      <c r="K4714" t="s">
        <v>55</v>
      </c>
      <c r="L4714" t="s">
        <v>42</v>
      </c>
      <c r="M4714" t="s">
        <v>196</v>
      </c>
      <c r="N4714" t="s">
        <v>57</v>
      </c>
      <c r="O4714" t="s">
        <v>89</v>
      </c>
      <c r="P4714" t="s">
        <v>70</v>
      </c>
      <c r="Q4714" t="s">
        <v>66</v>
      </c>
      <c r="R4714" s="6">
        <f>_xlfn.XLOOKUP(CleanedData[[#This Row],[Product]],'02_Lookup_Tables'!$A$2:$A$126,'02_Lookup_Tables'!$B$2:$B$126)</f>
        <v>440.87</v>
      </c>
      <c r="S4714" t="str">
        <f>VLOOKUP(CleanedData[[#This Row],[Product]],'02_Lookup_Tables'!$H$2:$I$126,2,FALSE)</f>
        <v>Home &amp; Living</v>
      </c>
      <c r="T4714" t="str">
        <f>VLOOKUP(CleanedData[[#This Row],[Province]],'02_Lookup_Tables'!$D$2:$E$10,2, FALSE)</f>
        <v>Southern Region</v>
      </c>
      <c r="U4714" t="str" cm="1">
        <f t="array" ref="U4714">_xlfn.IFS(CleanedData[[#This Row],[Purchase Amount]]&lt;500,"Low",
CleanedData[[#This Row],[Purchase Amount]]&lt;5000,"Medium",
TRUE,"High")</f>
        <v>Low</v>
      </c>
      <c r="V4714" t="str">
        <f>TEXT(CleanedData[[#This Row],[Date]],"mmmm")</f>
        <v>August</v>
      </c>
      <c r="W4714" t="str">
        <f>"Q"&amp;ROUNDUP(MONTH(CleanedData[[#This Row],[Date]])/3,0)</f>
        <v>Q3</v>
      </c>
      <c r="X4714" t="str">
        <f>IF(CleanedData[[#This Row],[Purchase Amount]]&gt;=5000,"Yes","No")</f>
        <v>No</v>
      </c>
      <c r="Y4714">
        <f>IF(CleanedData[[#This Row],[Recommend]]="Yes",1,0)</f>
        <v>1</v>
      </c>
      <c r="Z4714" s="6">
        <f>CleanedData[[#This Row],[Purchase Amount]]*0.15</f>
        <v>66.130499999999998</v>
      </c>
      <c r="AA4714" s="6">
        <f>CleanedData[[#This Row],[Purchase Amount]]*1.15</f>
        <v>507.00049999999999</v>
      </c>
    </row>
    <row r="4715" spans="1:27" x14ac:dyDescent="0.3">
      <c r="A4715">
        <v>5706</v>
      </c>
      <c r="B4715" t="s">
        <v>4940</v>
      </c>
      <c r="C4715" s="1">
        <v>45367</v>
      </c>
      <c r="D4715">
        <v>37</v>
      </c>
      <c r="E4715" t="s">
        <v>60</v>
      </c>
      <c r="F4715" t="s">
        <v>77</v>
      </c>
      <c r="G4715" t="s">
        <v>187</v>
      </c>
      <c r="H4715">
        <v>1</v>
      </c>
      <c r="I4715" t="s">
        <v>42</v>
      </c>
      <c r="J4715" t="s">
        <v>43</v>
      </c>
      <c r="K4715" t="s">
        <v>64</v>
      </c>
      <c r="L4715" t="s">
        <v>45</v>
      </c>
      <c r="M4715" t="s">
        <v>236</v>
      </c>
      <c r="N4715" t="s">
        <v>80</v>
      </c>
      <c r="O4715" t="s">
        <v>89</v>
      </c>
      <c r="P4715" t="s">
        <v>49</v>
      </c>
      <c r="Q4715" t="s">
        <v>81</v>
      </c>
      <c r="R4715" s="6">
        <f>_xlfn.XLOOKUP(CleanedData[[#This Row],[Product]],'02_Lookup_Tables'!$A$2:$A$126,'02_Lookup_Tables'!$B$2:$B$126)</f>
        <v>24904.86</v>
      </c>
      <c r="S4715" t="str">
        <f>VLOOKUP(CleanedData[[#This Row],[Product]],'02_Lookup_Tables'!$H$2:$I$126,2,FALSE)</f>
        <v>Electronics</v>
      </c>
      <c r="T4715" t="str">
        <f>VLOOKUP(CleanedData[[#This Row],[Province]],'02_Lookup_Tables'!$D$2:$E$10,2, FALSE)</f>
        <v>Central Region</v>
      </c>
      <c r="U4715" t="str" cm="1">
        <f t="array" ref="U4715">_xlfn.IFS(CleanedData[[#This Row],[Purchase Amount]]&lt;500,"Low",
CleanedData[[#This Row],[Purchase Amount]]&lt;5000,"Medium",
TRUE,"High")</f>
        <v>High</v>
      </c>
      <c r="V4715" t="str">
        <f>TEXT(CleanedData[[#This Row],[Date]],"mmmm")</f>
        <v>March</v>
      </c>
      <c r="W4715" t="str">
        <f>"Q"&amp;ROUNDUP(MONTH(CleanedData[[#This Row],[Date]])/3,0)</f>
        <v>Q1</v>
      </c>
      <c r="X4715" t="str">
        <f>IF(CleanedData[[#This Row],[Purchase Amount]]&gt;=5000,"Yes","No")</f>
        <v>Yes</v>
      </c>
      <c r="Y4715">
        <f>IF(CleanedData[[#This Row],[Recommend]]="Yes",1,0)</f>
        <v>0</v>
      </c>
      <c r="Z4715" s="6">
        <f>CleanedData[[#This Row],[Purchase Amount]]*0.15</f>
        <v>3735.7289999999998</v>
      </c>
      <c r="AA4715" s="6">
        <f>CleanedData[[#This Row],[Purchase Amount]]*1.15</f>
        <v>28640.589</v>
      </c>
    </row>
    <row r="4716" spans="1:27" x14ac:dyDescent="0.3">
      <c r="A4716">
        <v>5708</v>
      </c>
      <c r="B4716" t="s">
        <v>4941</v>
      </c>
      <c r="C4716" s="1">
        <v>45442</v>
      </c>
      <c r="D4716">
        <v>44</v>
      </c>
      <c r="E4716" t="s">
        <v>52</v>
      </c>
      <c r="F4716" t="s">
        <v>72</v>
      </c>
      <c r="G4716" t="s">
        <v>460</v>
      </c>
      <c r="H4716">
        <v>4</v>
      </c>
      <c r="I4716" t="s">
        <v>42</v>
      </c>
      <c r="J4716" t="s">
        <v>54</v>
      </c>
      <c r="K4716" t="s">
        <v>64</v>
      </c>
      <c r="L4716" t="s">
        <v>42</v>
      </c>
      <c r="N4716" t="s">
        <v>96</v>
      </c>
      <c r="O4716" t="s">
        <v>134</v>
      </c>
      <c r="P4716" t="s">
        <v>8646</v>
      </c>
      <c r="Q4716" t="s">
        <v>81</v>
      </c>
      <c r="R4716" s="6">
        <f>_xlfn.XLOOKUP(CleanedData[[#This Row],[Product]],'02_Lookup_Tables'!$A$2:$A$126,'02_Lookup_Tables'!$B$2:$B$126)</f>
        <v>880.49</v>
      </c>
      <c r="S4716" t="str">
        <f>VLOOKUP(CleanedData[[#This Row],[Product]],'02_Lookup_Tables'!$H$2:$I$126,2,FALSE)</f>
        <v>Home Devices</v>
      </c>
      <c r="T4716" t="str">
        <f>VLOOKUP(CleanedData[[#This Row],[Province]],'02_Lookup_Tables'!$D$2:$E$10,2, FALSE)</f>
        <v>Central Region</v>
      </c>
      <c r="U4716" t="str" cm="1">
        <f t="array" ref="U4716">_xlfn.IFS(CleanedData[[#This Row],[Purchase Amount]]&lt;500,"Low",
CleanedData[[#This Row],[Purchase Amount]]&lt;5000,"Medium",
TRUE,"High")</f>
        <v>Medium</v>
      </c>
      <c r="V4716" t="str">
        <f>TEXT(CleanedData[[#This Row],[Date]],"mmmm")</f>
        <v>May</v>
      </c>
      <c r="W4716" t="str">
        <f>"Q"&amp;ROUNDUP(MONTH(CleanedData[[#This Row],[Date]])/3,0)</f>
        <v>Q2</v>
      </c>
      <c r="X4716" t="str">
        <f>IF(CleanedData[[#This Row],[Purchase Amount]]&gt;=5000,"Yes","No")</f>
        <v>No</v>
      </c>
      <c r="Y4716">
        <f>IF(CleanedData[[#This Row],[Recommend]]="Yes",1,0)</f>
        <v>0</v>
      </c>
      <c r="Z4716" s="6">
        <f>CleanedData[[#This Row],[Purchase Amount]]*0.15</f>
        <v>132.0735</v>
      </c>
      <c r="AA4716" s="6">
        <f>CleanedData[[#This Row],[Purchase Amount]]*1.15</f>
        <v>1012.5635</v>
      </c>
    </row>
    <row r="4717" spans="1:27" x14ac:dyDescent="0.3">
      <c r="A4717">
        <v>5709</v>
      </c>
      <c r="B4717" t="s">
        <v>4942</v>
      </c>
      <c r="C4717" s="1">
        <v>45884</v>
      </c>
      <c r="D4717">
        <v>18</v>
      </c>
      <c r="E4717" t="s">
        <v>52</v>
      </c>
      <c r="F4717" t="s">
        <v>40</v>
      </c>
      <c r="G4717" t="s">
        <v>144</v>
      </c>
      <c r="H4717">
        <v>5</v>
      </c>
      <c r="I4717" t="s">
        <v>42</v>
      </c>
      <c r="J4717" t="s">
        <v>69</v>
      </c>
      <c r="K4717" t="s">
        <v>55</v>
      </c>
      <c r="L4717" t="s">
        <v>42</v>
      </c>
      <c r="M4717" t="s">
        <v>136</v>
      </c>
      <c r="N4717" t="s">
        <v>57</v>
      </c>
      <c r="O4717" t="s">
        <v>89</v>
      </c>
      <c r="P4717" t="s">
        <v>70</v>
      </c>
      <c r="Q4717" t="s">
        <v>66</v>
      </c>
      <c r="R4717" s="6">
        <f>_xlfn.XLOOKUP(CleanedData[[#This Row],[Product]],'02_Lookup_Tables'!$A$2:$A$126,'02_Lookup_Tables'!$B$2:$B$126)</f>
        <v>4455.18</v>
      </c>
      <c r="S4717" t="str">
        <f>VLOOKUP(CleanedData[[#This Row],[Product]],'02_Lookup_Tables'!$H$2:$I$126,2,FALSE)</f>
        <v>Sports &amp; Outdoors</v>
      </c>
      <c r="T4717" t="str">
        <f>VLOOKUP(CleanedData[[#This Row],[Province]],'02_Lookup_Tables'!$D$2:$E$10,2, FALSE)</f>
        <v>Northern Region</v>
      </c>
      <c r="U4717" t="str" cm="1">
        <f t="array" ref="U4717">_xlfn.IFS(CleanedData[[#This Row],[Purchase Amount]]&lt;500,"Low",
CleanedData[[#This Row],[Purchase Amount]]&lt;5000,"Medium",
TRUE,"High")</f>
        <v>Medium</v>
      </c>
      <c r="V4717" t="str">
        <f>TEXT(CleanedData[[#This Row],[Date]],"mmmm")</f>
        <v>August</v>
      </c>
      <c r="W4717" t="str">
        <f>"Q"&amp;ROUNDUP(MONTH(CleanedData[[#This Row],[Date]])/3,0)</f>
        <v>Q3</v>
      </c>
      <c r="X4717" t="str">
        <f>IF(CleanedData[[#This Row],[Purchase Amount]]&gt;=5000,"Yes","No")</f>
        <v>No</v>
      </c>
      <c r="Y4717">
        <f>IF(CleanedData[[#This Row],[Recommend]]="Yes",1,0)</f>
        <v>0</v>
      </c>
      <c r="Z4717" s="6">
        <f>CleanedData[[#This Row],[Purchase Amount]]*0.15</f>
        <v>668.27700000000004</v>
      </c>
      <c r="AA4717" s="6">
        <f>CleanedData[[#This Row],[Purchase Amount]]*1.15</f>
        <v>5123.4570000000003</v>
      </c>
    </row>
    <row r="4718" spans="1:27" x14ac:dyDescent="0.3">
      <c r="A4718">
        <v>5710</v>
      </c>
      <c r="B4718" t="s">
        <v>4943</v>
      </c>
      <c r="C4718" s="1">
        <v>45893</v>
      </c>
      <c r="D4718">
        <v>52</v>
      </c>
      <c r="E4718" t="s">
        <v>60</v>
      </c>
      <c r="F4718" t="s">
        <v>61</v>
      </c>
      <c r="G4718" t="s">
        <v>352</v>
      </c>
      <c r="H4718">
        <v>1</v>
      </c>
      <c r="I4718" t="s">
        <v>42</v>
      </c>
      <c r="J4718" t="s">
        <v>74</v>
      </c>
      <c r="K4718" t="s">
        <v>64</v>
      </c>
      <c r="L4718" t="s">
        <v>45</v>
      </c>
      <c r="M4718" t="s">
        <v>231</v>
      </c>
      <c r="N4718" t="s">
        <v>80</v>
      </c>
      <c r="O4718" t="s">
        <v>89</v>
      </c>
      <c r="P4718" t="s">
        <v>49</v>
      </c>
      <c r="Q4718" t="s">
        <v>93</v>
      </c>
      <c r="R4718" s="6">
        <f>_xlfn.XLOOKUP(CleanedData[[#This Row],[Product]],'02_Lookup_Tables'!$A$2:$A$126,'02_Lookup_Tables'!$B$2:$B$126)</f>
        <v>2217.0300000000002</v>
      </c>
      <c r="S4718" t="str">
        <f>VLOOKUP(CleanedData[[#This Row],[Product]],'02_Lookup_Tables'!$H$2:$I$126,2,FALSE)</f>
        <v>Apparel</v>
      </c>
      <c r="T4718" t="str">
        <f>VLOOKUP(CleanedData[[#This Row],[Province]],'02_Lookup_Tables'!$D$2:$E$10,2, FALSE)</f>
        <v>Southern Region</v>
      </c>
      <c r="U4718" t="str" cm="1">
        <f t="array" ref="U4718">_xlfn.IFS(CleanedData[[#This Row],[Purchase Amount]]&lt;500,"Low",
CleanedData[[#This Row],[Purchase Amount]]&lt;5000,"Medium",
TRUE,"High")</f>
        <v>Medium</v>
      </c>
      <c r="V4718" t="str">
        <f>TEXT(CleanedData[[#This Row],[Date]],"mmmm")</f>
        <v>August</v>
      </c>
      <c r="W4718" t="str">
        <f>"Q"&amp;ROUNDUP(MONTH(CleanedData[[#This Row],[Date]])/3,0)</f>
        <v>Q3</v>
      </c>
      <c r="X4718" t="str">
        <f>IF(CleanedData[[#This Row],[Purchase Amount]]&gt;=5000,"Yes","No")</f>
        <v>No</v>
      </c>
      <c r="Y4718">
        <f>IF(CleanedData[[#This Row],[Recommend]]="Yes",1,0)</f>
        <v>0</v>
      </c>
      <c r="Z4718" s="6">
        <f>CleanedData[[#This Row],[Purchase Amount]]*0.15</f>
        <v>332.55450000000002</v>
      </c>
      <c r="AA4718" s="6">
        <f>CleanedData[[#This Row],[Purchase Amount]]*1.15</f>
        <v>2549.5844999999999</v>
      </c>
    </row>
    <row r="4719" spans="1:27" x14ac:dyDescent="0.3">
      <c r="A4719">
        <v>5711</v>
      </c>
      <c r="B4719" t="s">
        <v>4944</v>
      </c>
      <c r="C4719" s="1">
        <v>45384</v>
      </c>
      <c r="D4719">
        <v>64</v>
      </c>
      <c r="E4719" t="s">
        <v>52</v>
      </c>
      <c r="F4719" t="s">
        <v>130</v>
      </c>
      <c r="G4719" t="s">
        <v>53</v>
      </c>
      <c r="H4719">
        <v>5</v>
      </c>
      <c r="I4719" t="s">
        <v>42</v>
      </c>
      <c r="J4719" t="s">
        <v>74</v>
      </c>
      <c r="K4719" t="s">
        <v>44</v>
      </c>
      <c r="L4719" t="s">
        <v>45</v>
      </c>
      <c r="M4719" t="s">
        <v>208</v>
      </c>
      <c r="N4719" t="s">
        <v>57</v>
      </c>
      <c r="O4719" t="s">
        <v>89</v>
      </c>
      <c r="P4719" t="s">
        <v>70</v>
      </c>
      <c r="Q4719" t="s">
        <v>50</v>
      </c>
      <c r="R4719" s="6">
        <f>_xlfn.XLOOKUP(CleanedData[[#This Row],[Product]],'02_Lookup_Tables'!$A$2:$A$126,'02_Lookup_Tables'!$B$2:$B$126)</f>
        <v>444.38</v>
      </c>
      <c r="S4719" t="str">
        <f>VLOOKUP(CleanedData[[#This Row],[Product]],'02_Lookup_Tables'!$H$2:$I$126,2,FALSE)</f>
        <v>Beauty &amp; Personal Care</v>
      </c>
      <c r="T4719" t="str">
        <f>VLOOKUP(CleanedData[[#This Row],[Province]],'02_Lookup_Tables'!$D$2:$E$10,2, FALSE)</f>
        <v>Eastern Region</v>
      </c>
      <c r="U4719" t="str" cm="1">
        <f t="array" ref="U4719">_xlfn.IFS(CleanedData[[#This Row],[Purchase Amount]]&lt;500,"Low",
CleanedData[[#This Row],[Purchase Amount]]&lt;5000,"Medium",
TRUE,"High")</f>
        <v>Low</v>
      </c>
      <c r="V4719" t="str">
        <f>TEXT(CleanedData[[#This Row],[Date]],"mmmm")</f>
        <v>April</v>
      </c>
      <c r="W4719" t="str">
        <f>"Q"&amp;ROUNDUP(MONTH(CleanedData[[#This Row],[Date]])/3,0)</f>
        <v>Q2</v>
      </c>
      <c r="X4719" t="str">
        <f>IF(CleanedData[[#This Row],[Purchase Amount]]&gt;=5000,"Yes","No")</f>
        <v>No</v>
      </c>
      <c r="Y4719">
        <f>IF(CleanedData[[#This Row],[Recommend]]="Yes",1,0)</f>
        <v>0</v>
      </c>
      <c r="Z4719" s="6">
        <f>CleanedData[[#This Row],[Purchase Amount]]*0.15</f>
        <v>66.656999999999996</v>
      </c>
      <c r="AA4719" s="6">
        <f>CleanedData[[#This Row],[Purchase Amount]]*1.15</f>
        <v>511.03699999999998</v>
      </c>
    </row>
    <row r="4720" spans="1:27" x14ac:dyDescent="0.3">
      <c r="A4720">
        <v>5712</v>
      </c>
      <c r="B4720" t="s">
        <v>4945</v>
      </c>
      <c r="C4720" s="1">
        <v>45862</v>
      </c>
      <c r="D4720">
        <v>45</v>
      </c>
      <c r="E4720" t="s">
        <v>39</v>
      </c>
      <c r="F4720" t="s">
        <v>68</v>
      </c>
      <c r="G4720" t="s">
        <v>225</v>
      </c>
      <c r="H4720">
        <v>3</v>
      </c>
      <c r="I4720" t="s">
        <v>42</v>
      </c>
      <c r="J4720" t="s">
        <v>63</v>
      </c>
      <c r="K4720" t="s">
        <v>44</v>
      </c>
      <c r="L4720" t="s">
        <v>42</v>
      </c>
      <c r="M4720" t="s">
        <v>85</v>
      </c>
      <c r="N4720" t="s">
        <v>48</v>
      </c>
      <c r="O4720" t="s">
        <v>48</v>
      </c>
      <c r="P4720" t="s">
        <v>70</v>
      </c>
      <c r="Q4720" t="s">
        <v>93</v>
      </c>
      <c r="R4720" s="6">
        <f>_xlfn.XLOOKUP(CleanedData[[#This Row],[Product]],'02_Lookup_Tables'!$A$2:$A$126,'02_Lookup_Tables'!$B$2:$B$126)</f>
        <v>1094.3699999999999</v>
      </c>
      <c r="S4720" t="str">
        <f>VLOOKUP(CleanedData[[#This Row],[Product]],'02_Lookup_Tables'!$H$2:$I$126,2,FALSE)</f>
        <v>Apparel</v>
      </c>
      <c r="T4720" t="str">
        <f>VLOOKUP(CleanedData[[#This Row],[Province]],'02_Lookup_Tables'!$D$2:$E$10,2, FALSE)</f>
        <v>Northern Region</v>
      </c>
      <c r="U4720" t="str" cm="1">
        <f t="array" ref="U4720">_xlfn.IFS(CleanedData[[#This Row],[Purchase Amount]]&lt;500,"Low",
CleanedData[[#This Row],[Purchase Amount]]&lt;5000,"Medium",
TRUE,"High")</f>
        <v>Medium</v>
      </c>
      <c r="V4720" t="str">
        <f>TEXT(CleanedData[[#This Row],[Date]],"mmmm")</f>
        <v>July</v>
      </c>
      <c r="W4720" t="str">
        <f>"Q"&amp;ROUNDUP(MONTH(CleanedData[[#This Row],[Date]])/3,0)</f>
        <v>Q3</v>
      </c>
      <c r="X4720" t="str">
        <f>IF(CleanedData[[#This Row],[Purchase Amount]]&gt;=5000,"Yes","No")</f>
        <v>No</v>
      </c>
      <c r="Y4720">
        <f>IF(CleanedData[[#This Row],[Recommend]]="Yes",1,0)</f>
        <v>0</v>
      </c>
      <c r="Z4720" s="6">
        <f>CleanedData[[#This Row],[Purchase Amount]]*0.15</f>
        <v>164.15549999999999</v>
      </c>
      <c r="AA4720" s="6">
        <f>CleanedData[[#This Row],[Purchase Amount]]*1.15</f>
        <v>1258.5254999999997</v>
      </c>
    </row>
    <row r="4721" spans="1:27" x14ac:dyDescent="0.3">
      <c r="A4721">
        <v>5713</v>
      </c>
      <c r="B4721" t="s">
        <v>4946</v>
      </c>
      <c r="C4721" s="1">
        <v>45598</v>
      </c>
      <c r="D4721">
        <v>36</v>
      </c>
      <c r="E4721" t="s">
        <v>39</v>
      </c>
      <c r="F4721" t="s">
        <v>108</v>
      </c>
      <c r="G4721" t="s">
        <v>271</v>
      </c>
      <c r="H4721">
        <v>3</v>
      </c>
      <c r="I4721" t="s">
        <v>45</v>
      </c>
      <c r="J4721" t="s">
        <v>69</v>
      </c>
      <c r="K4721" t="s">
        <v>55</v>
      </c>
      <c r="L4721" t="s">
        <v>45</v>
      </c>
      <c r="M4721" t="s">
        <v>140</v>
      </c>
      <c r="N4721" t="s">
        <v>48</v>
      </c>
      <c r="O4721" t="s">
        <v>148</v>
      </c>
      <c r="P4721" t="s">
        <v>49</v>
      </c>
      <c r="Q4721" t="s">
        <v>81</v>
      </c>
      <c r="R4721" s="6">
        <f>_xlfn.XLOOKUP(CleanedData[[#This Row],[Product]],'02_Lookup_Tables'!$A$2:$A$126,'02_Lookup_Tables'!$B$2:$B$126)</f>
        <v>119.63</v>
      </c>
      <c r="S4721" t="str">
        <f>VLOOKUP(CleanedData[[#This Row],[Product]],'02_Lookup_Tables'!$H$2:$I$126,2,FALSE)</f>
        <v>Food</v>
      </c>
      <c r="T4721" t="str">
        <f>VLOOKUP(CleanedData[[#This Row],[Province]],'02_Lookup_Tables'!$D$2:$E$10,2, FALSE)</f>
        <v>Gauteng Region</v>
      </c>
      <c r="U4721" t="str" cm="1">
        <f t="array" ref="U4721">_xlfn.IFS(CleanedData[[#This Row],[Purchase Amount]]&lt;500,"Low",
CleanedData[[#This Row],[Purchase Amount]]&lt;5000,"Medium",
TRUE,"High")</f>
        <v>Low</v>
      </c>
      <c r="V4721" t="str">
        <f>TEXT(CleanedData[[#This Row],[Date]],"mmmm")</f>
        <v>November</v>
      </c>
      <c r="W4721" t="str">
        <f>"Q"&amp;ROUNDUP(MONTH(CleanedData[[#This Row],[Date]])/3,0)</f>
        <v>Q4</v>
      </c>
      <c r="X4721" t="str">
        <f>IF(CleanedData[[#This Row],[Purchase Amount]]&gt;=5000,"Yes","No")</f>
        <v>No</v>
      </c>
      <c r="Y4721">
        <f>IF(CleanedData[[#This Row],[Recommend]]="Yes",1,0)</f>
        <v>1</v>
      </c>
      <c r="Z4721" s="6">
        <f>CleanedData[[#This Row],[Purchase Amount]]*0.15</f>
        <v>17.944499999999998</v>
      </c>
      <c r="AA4721" s="6">
        <f>CleanedData[[#This Row],[Purchase Amount]]*1.15</f>
        <v>137.57449999999997</v>
      </c>
    </row>
    <row r="4722" spans="1:27" x14ac:dyDescent="0.3">
      <c r="A4722">
        <v>5714</v>
      </c>
      <c r="B4722" t="s">
        <v>4947</v>
      </c>
      <c r="C4722" s="1">
        <v>45340</v>
      </c>
      <c r="D4722">
        <v>27</v>
      </c>
      <c r="E4722" t="s">
        <v>39</v>
      </c>
      <c r="F4722" t="s">
        <v>61</v>
      </c>
      <c r="G4722" t="s">
        <v>278</v>
      </c>
      <c r="H4722">
        <v>1</v>
      </c>
      <c r="I4722" t="s">
        <v>42</v>
      </c>
      <c r="J4722" t="s">
        <v>43</v>
      </c>
      <c r="K4722" t="s">
        <v>44</v>
      </c>
      <c r="L4722" t="s">
        <v>42</v>
      </c>
      <c r="M4722" t="s">
        <v>180</v>
      </c>
      <c r="N4722" t="s">
        <v>80</v>
      </c>
      <c r="O4722" t="s">
        <v>89</v>
      </c>
      <c r="P4722" t="s">
        <v>49</v>
      </c>
      <c r="Q4722" t="s">
        <v>58</v>
      </c>
      <c r="R4722" s="6">
        <f>_xlfn.XLOOKUP(CleanedData[[#This Row],[Product]],'02_Lookup_Tables'!$A$2:$A$126,'02_Lookup_Tables'!$B$2:$B$126)</f>
        <v>45.96</v>
      </c>
      <c r="S4722" t="str">
        <f>VLOOKUP(CleanedData[[#This Row],[Product]],'02_Lookup_Tables'!$H$2:$I$126,2,FALSE)</f>
        <v>Food</v>
      </c>
      <c r="T4722" t="str">
        <f>VLOOKUP(CleanedData[[#This Row],[Province]],'02_Lookup_Tables'!$D$2:$E$10,2, FALSE)</f>
        <v>Southern Region</v>
      </c>
      <c r="U4722" t="str" cm="1">
        <f t="array" ref="U4722">_xlfn.IFS(CleanedData[[#This Row],[Purchase Amount]]&lt;500,"Low",
CleanedData[[#This Row],[Purchase Amount]]&lt;5000,"Medium",
TRUE,"High")</f>
        <v>Low</v>
      </c>
      <c r="V4722" t="str">
        <f>TEXT(CleanedData[[#This Row],[Date]],"mmmm")</f>
        <v>February</v>
      </c>
      <c r="W4722" t="str">
        <f>"Q"&amp;ROUNDUP(MONTH(CleanedData[[#This Row],[Date]])/3,0)</f>
        <v>Q1</v>
      </c>
      <c r="X4722" t="str">
        <f>IF(CleanedData[[#This Row],[Purchase Amount]]&gt;=5000,"Yes","No")</f>
        <v>No</v>
      </c>
      <c r="Y4722">
        <f>IF(CleanedData[[#This Row],[Recommend]]="Yes",1,0)</f>
        <v>0</v>
      </c>
      <c r="Z4722" s="6">
        <f>CleanedData[[#This Row],[Purchase Amount]]*0.15</f>
        <v>6.8940000000000001</v>
      </c>
      <c r="AA4722" s="6">
        <f>CleanedData[[#This Row],[Purchase Amount]]*1.15</f>
        <v>52.853999999999999</v>
      </c>
    </row>
    <row r="4723" spans="1:27" x14ac:dyDescent="0.3">
      <c r="A4723">
        <v>5715</v>
      </c>
      <c r="B4723" t="s">
        <v>4948</v>
      </c>
      <c r="C4723" s="1">
        <v>45992</v>
      </c>
      <c r="D4723">
        <v>59</v>
      </c>
      <c r="E4723" t="s">
        <v>39</v>
      </c>
      <c r="F4723" t="s">
        <v>77</v>
      </c>
      <c r="G4723" t="s">
        <v>216</v>
      </c>
      <c r="H4723">
        <v>2</v>
      </c>
      <c r="I4723" t="s">
        <v>45</v>
      </c>
      <c r="J4723" t="s">
        <v>54</v>
      </c>
      <c r="K4723" t="s">
        <v>44</v>
      </c>
      <c r="L4723" t="s">
        <v>42</v>
      </c>
      <c r="M4723" t="s">
        <v>175</v>
      </c>
      <c r="N4723" t="s">
        <v>47</v>
      </c>
      <c r="O4723" t="s">
        <v>89</v>
      </c>
      <c r="P4723" t="s">
        <v>49</v>
      </c>
      <c r="Q4723" t="s">
        <v>50</v>
      </c>
      <c r="R4723" s="6">
        <f>_xlfn.XLOOKUP(CleanedData[[#This Row],[Product]],'02_Lookup_Tables'!$A$2:$A$126,'02_Lookup_Tables'!$B$2:$B$126)</f>
        <v>929.55</v>
      </c>
      <c r="S4723" t="str">
        <f>VLOOKUP(CleanedData[[#This Row],[Product]],'02_Lookup_Tables'!$H$2:$I$126,2,FALSE)</f>
        <v>Accessories</v>
      </c>
      <c r="T4723" t="str">
        <f>VLOOKUP(CleanedData[[#This Row],[Province]],'02_Lookup_Tables'!$D$2:$E$10,2, FALSE)</f>
        <v>Central Region</v>
      </c>
      <c r="U4723" t="str" cm="1">
        <f t="array" ref="U4723">_xlfn.IFS(CleanedData[[#This Row],[Purchase Amount]]&lt;500,"Low",
CleanedData[[#This Row],[Purchase Amount]]&lt;5000,"Medium",
TRUE,"High")</f>
        <v>Medium</v>
      </c>
      <c r="V4723" t="str">
        <f>TEXT(CleanedData[[#This Row],[Date]],"mmmm")</f>
        <v>December</v>
      </c>
      <c r="W4723" t="str">
        <f>"Q"&amp;ROUNDUP(MONTH(CleanedData[[#This Row],[Date]])/3,0)</f>
        <v>Q4</v>
      </c>
      <c r="X4723" t="str">
        <f>IF(CleanedData[[#This Row],[Purchase Amount]]&gt;=5000,"Yes","No")</f>
        <v>No</v>
      </c>
      <c r="Y4723">
        <f>IF(CleanedData[[#This Row],[Recommend]]="Yes",1,0)</f>
        <v>1</v>
      </c>
      <c r="Z4723" s="6">
        <f>CleanedData[[#This Row],[Purchase Amount]]*0.15</f>
        <v>139.43249999999998</v>
      </c>
      <c r="AA4723" s="6">
        <f>CleanedData[[#This Row],[Purchase Amount]]*1.15</f>
        <v>1068.9824999999998</v>
      </c>
    </row>
    <row r="4724" spans="1:27" x14ac:dyDescent="0.3">
      <c r="A4724">
        <v>5717</v>
      </c>
      <c r="B4724" t="s">
        <v>4949</v>
      </c>
      <c r="C4724" s="1">
        <v>45997</v>
      </c>
      <c r="D4724">
        <v>60</v>
      </c>
      <c r="E4724" t="s">
        <v>52</v>
      </c>
      <c r="F4724" t="s">
        <v>40</v>
      </c>
      <c r="G4724" t="s">
        <v>133</v>
      </c>
      <c r="H4724">
        <v>5</v>
      </c>
      <c r="I4724" t="s">
        <v>45</v>
      </c>
      <c r="J4724" t="s">
        <v>54</v>
      </c>
      <c r="K4724" t="s">
        <v>44</v>
      </c>
      <c r="L4724" t="s">
        <v>42</v>
      </c>
      <c r="M4724" t="s">
        <v>100</v>
      </c>
      <c r="N4724" t="s">
        <v>57</v>
      </c>
      <c r="O4724" t="s">
        <v>48</v>
      </c>
      <c r="P4724" t="s">
        <v>49</v>
      </c>
      <c r="Q4724" t="s">
        <v>50</v>
      </c>
      <c r="R4724" s="6">
        <f>_xlfn.XLOOKUP(CleanedData[[#This Row],[Product]],'02_Lookup_Tables'!$A$2:$A$126,'02_Lookup_Tables'!$B$2:$B$126)</f>
        <v>1734</v>
      </c>
      <c r="S4724" t="str">
        <f>VLOOKUP(CleanedData[[#This Row],[Product]],'02_Lookup_Tables'!$H$2:$I$126,2,FALSE)</f>
        <v>Home &amp; Living</v>
      </c>
      <c r="T4724" t="str">
        <f>VLOOKUP(CleanedData[[#This Row],[Province]],'02_Lookup_Tables'!$D$2:$E$10,2, FALSE)</f>
        <v>Northern Region</v>
      </c>
      <c r="U4724" t="str" cm="1">
        <f t="array" ref="U4724">_xlfn.IFS(CleanedData[[#This Row],[Purchase Amount]]&lt;500,"Low",
CleanedData[[#This Row],[Purchase Amount]]&lt;5000,"Medium",
TRUE,"High")</f>
        <v>Medium</v>
      </c>
      <c r="V4724" t="str">
        <f>TEXT(CleanedData[[#This Row],[Date]],"mmmm")</f>
        <v>December</v>
      </c>
      <c r="W4724" t="str">
        <f>"Q"&amp;ROUNDUP(MONTH(CleanedData[[#This Row],[Date]])/3,0)</f>
        <v>Q4</v>
      </c>
      <c r="X4724" t="str">
        <f>IF(CleanedData[[#This Row],[Purchase Amount]]&gt;=5000,"Yes","No")</f>
        <v>No</v>
      </c>
      <c r="Y4724">
        <f>IF(CleanedData[[#This Row],[Recommend]]="Yes",1,0)</f>
        <v>1</v>
      </c>
      <c r="Z4724" s="6">
        <f>CleanedData[[#This Row],[Purchase Amount]]*0.15</f>
        <v>260.09999999999997</v>
      </c>
      <c r="AA4724" s="6">
        <f>CleanedData[[#This Row],[Purchase Amount]]*1.15</f>
        <v>1994.1</v>
      </c>
    </row>
    <row r="4725" spans="1:27" x14ac:dyDescent="0.3">
      <c r="A4725">
        <v>5718</v>
      </c>
      <c r="B4725" t="s">
        <v>4950</v>
      </c>
      <c r="C4725" s="1">
        <v>45521</v>
      </c>
      <c r="D4725">
        <v>29</v>
      </c>
      <c r="E4725" t="s">
        <v>52</v>
      </c>
      <c r="F4725" t="s">
        <v>108</v>
      </c>
      <c r="G4725" t="s">
        <v>153</v>
      </c>
      <c r="H4725">
        <v>4</v>
      </c>
      <c r="I4725" t="s">
        <v>42</v>
      </c>
      <c r="J4725" t="s">
        <v>63</v>
      </c>
      <c r="K4725" t="s">
        <v>44</v>
      </c>
      <c r="L4725" t="s">
        <v>45</v>
      </c>
      <c r="M4725" t="s">
        <v>106</v>
      </c>
      <c r="N4725" t="s">
        <v>96</v>
      </c>
      <c r="O4725" t="s">
        <v>148</v>
      </c>
      <c r="P4725" t="s">
        <v>49</v>
      </c>
      <c r="Q4725" t="s">
        <v>58</v>
      </c>
      <c r="R4725" s="6">
        <f>_xlfn.XLOOKUP(CleanedData[[#This Row],[Product]],'02_Lookup_Tables'!$A$2:$A$126,'02_Lookup_Tables'!$B$2:$B$126)</f>
        <v>1011.68</v>
      </c>
      <c r="S4725" t="str">
        <f>VLOOKUP(CleanedData[[#This Row],[Product]],'02_Lookup_Tables'!$H$2:$I$126,2,FALSE)</f>
        <v>Accessories</v>
      </c>
      <c r="T4725" t="str">
        <f>VLOOKUP(CleanedData[[#This Row],[Province]],'02_Lookup_Tables'!$D$2:$E$10,2, FALSE)</f>
        <v>Gauteng Region</v>
      </c>
      <c r="U4725" t="str" cm="1">
        <f t="array" ref="U4725">_xlfn.IFS(CleanedData[[#This Row],[Purchase Amount]]&lt;500,"Low",
CleanedData[[#This Row],[Purchase Amount]]&lt;5000,"Medium",
TRUE,"High")</f>
        <v>Medium</v>
      </c>
      <c r="V4725" t="str">
        <f>TEXT(CleanedData[[#This Row],[Date]],"mmmm")</f>
        <v>August</v>
      </c>
      <c r="W4725" t="str">
        <f>"Q"&amp;ROUNDUP(MONTH(CleanedData[[#This Row],[Date]])/3,0)</f>
        <v>Q3</v>
      </c>
      <c r="X4725" t="str">
        <f>IF(CleanedData[[#This Row],[Purchase Amount]]&gt;=5000,"Yes","No")</f>
        <v>No</v>
      </c>
      <c r="Y4725">
        <f>IF(CleanedData[[#This Row],[Recommend]]="Yes",1,0)</f>
        <v>0</v>
      </c>
      <c r="Z4725" s="6">
        <f>CleanedData[[#This Row],[Purchase Amount]]*0.15</f>
        <v>151.75199999999998</v>
      </c>
      <c r="AA4725" s="6">
        <f>CleanedData[[#This Row],[Purchase Amount]]*1.15</f>
        <v>1163.4319999999998</v>
      </c>
    </row>
    <row r="4726" spans="1:27" x14ac:dyDescent="0.3">
      <c r="A4726">
        <v>5719</v>
      </c>
      <c r="B4726" t="s">
        <v>4951</v>
      </c>
      <c r="C4726" s="1">
        <v>45471</v>
      </c>
      <c r="D4726">
        <v>68</v>
      </c>
      <c r="E4726" t="s">
        <v>60</v>
      </c>
      <c r="F4726" t="s">
        <v>68</v>
      </c>
      <c r="G4726" t="s">
        <v>114</v>
      </c>
      <c r="H4726">
        <v>2</v>
      </c>
      <c r="I4726" t="s">
        <v>45</v>
      </c>
      <c r="J4726" t="s">
        <v>54</v>
      </c>
      <c r="K4726" t="s">
        <v>44</v>
      </c>
      <c r="L4726" t="s">
        <v>45</v>
      </c>
      <c r="M4726" t="s">
        <v>65</v>
      </c>
      <c r="N4726" t="s">
        <v>47</v>
      </c>
      <c r="O4726" t="s">
        <v>89</v>
      </c>
      <c r="P4726" t="s">
        <v>49</v>
      </c>
      <c r="Q4726" t="s">
        <v>97</v>
      </c>
      <c r="R4726" s="6">
        <f>_xlfn.XLOOKUP(CleanedData[[#This Row],[Product]],'02_Lookup_Tables'!$A$2:$A$126,'02_Lookup_Tables'!$B$2:$B$126)</f>
        <v>1440.59</v>
      </c>
      <c r="S4726" t="str">
        <f>VLOOKUP(CleanedData[[#This Row],[Product]],'02_Lookup_Tables'!$H$2:$I$126,2,FALSE)</f>
        <v>Beauty &amp; Personal Care</v>
      </c>
      <c r="T4726" t="str">
        <f>VLOOKUP(CleanedData[[#This Row],[Province]],'02_Lookup_Tables'!$D$2:$E$10,2, FALSE)</f>
        <v>Northern Region</v>
      </c>
      <c r="U4726" t="str" cm="1">
        <f t="array" ref="U4726">_xlfn.IFS(CleanedData[[#This Row],[Purchase Amount]]&lt;500,"Low",
CleanedData[[#This Row],[Purchase Amount]]&lt;5000,"Medium",
TRUE,"High")</f>
        <v>Medium</v>
      </c>
      <c r="V4726" t="str">
        <f>TEXT(CleanedData[[#This Row],[Date]],"mmmm")</f>
        <v>June</v>
      </c>
      <c r="W4726" t="str">
        <f>"Q"&amp;ROUNDUP(MONTH(CleanedData[[#This Row],[Date]])/3,0)</f>
        <v>Q2</v>
      </c>
      <c r="X4726" t="str">
        <f>IF(CleanedData[[#This Row],[Purchase Amount]]&gt;=5000,"Yes","No")</f>
        <v>No</v>
      </c>
      <c r="Y4726">
        <f>IF(CleanedData[[#This Row],[Recommend]]="Yes",1,0)</f>
        <v>1</v>
      </c>
      <c r="Z4726" s="6">
        <f>CleanedData[[#This Row],[Purchase Amount]]*0.15</f>
        <v>216.08849999999998</v>
      </c>
      <c r="AA4726" s="6">
        <f>CleanedData[[#This Row],[Purchase Amount]]*1.15</f>
        <v>1656.6784999999998</v>
      </c>
    </row>
    <row r="4727" spans="1:27" x14ac:dyDescent="0.3">
      <c r="A4727">
        <v>5720</v>
      </c>
      <c r="B4727" t="s">
        <v>4952</v>
      </c>
      <c r="C4727" s="1">
        <v>45759</v>
      </c>
      <c r="D4727">
        <v>62</v>
      </c>
      <c r="E4727" t="s">
        <v>39</v>
      </c>
      <c r="F4727" t="s">
        <v>108</v>
      </c>
      <c r="G4727" t="s">
        <v>155</v>
      </c>
      <c r="H4727">
        <v>5</v>
      </c>
      <c r="I4727" t="s">
        <v>45</v>
      </c>
      <c r="J4727" t="s">
        <v>54</v>
      </c>
      <c r="K4727" t="s">
        <v>55</v>
      </c>
      <c r="L4727" t="s">
        <v>45</v>
      </c>
      <c r="M4727" t="s">
        <v>112</v>
      </c>
      <c r="N4727" t="s">
        <v>57</v>
      </c>
      <c r="O4727" t="s">
        <v>48</v>
      </c>
      <c r="P4727" t="s">
        <v>49</v>
      </c>
      <c r="Q4727" t="s">
        <v>50</v>
      </c>
      <c r="R4727" s="6">
        <f>_xlfn.XLOOKUP(CleanedData[[#This Row],[Product]],'02_Lookup_Tables'!$A$2:$A$126,'02_Lookup_Tables'!$B$2:$B$126)</f>
        <v>1355.08</v>
      </c>
      <c r="S4727" t="str">
        <f>VLOOKUP(CleanedData[[#This Row],[Product]],'02_Lookup_Tables'!$H$2:$I$126,2,FALSE)</f>
        <v>Sports &amp; Outdoors</v>
      </c>
      <c r="T4727" t="str">
        <f>VLOOKUP(CleanedData[[#This Row],[Province]],'02_Lookup_Tables'!$D$2:$E$10,2, FALSE)</f>
        <v>Gauteng Region</v>
      </c>
      <c r="U4727" t="str" cm="1">
        <f t="array" ref="U4727">_xlfn.IFS(CleanedData[[#This Row],[Purchase Amount]]&lt;500,"Low",
CleanedData[[#This Row],[Purchase Amount]]&lt;5000,"Medium",
TRUE,"High")</f>
        <v>Medium</v>
      </c>
      <c r="V4727" t="str">
        <f>TEXT(CleanedData[[#This Row],[Date]],"mmmm")</f>
        <v>April</v>
      </c>
      <c r="W4727" t="str">
        <f>"Q"&amp;ROUNDUP(MONTH(CleanedData[[#This Row],[Date]])/3,0)</f>
        <v>Q2</v>
      </c>
      <c r="X4727" t="str">
        <f>IF(CleanedData[[#This Row],[Purchase Amount]]&gt;=5000,"Yes","No")</f>
        <v>No</v>
      </c>
      <c r="Y4727">
        <f>IF(CleanedData[[#This Row],[Recommend]]="Yes",1,0)</f>
        <v>1</v>
      </c>
      <c r="Z4727" s="6">
        <f>CleanedData[[#This Row],[Purchase Amount]]*0.15</f>
        <v>203.26199999999997</v>
      </c>
      <c r="AA4727" s="6">
        <f>CleanedData[[#This Row],[Purchase Amount]]*1.15</f>
        <v>1558.3419999999999</v>
      </c>
    </row>
    <row r="4728" spans="1:27" x14ac:dyDescent="0.3">
      <c r="A4728">
        <v>5721</v>
      </c>
      <c r="B4728" t="s">
        <v>4953</v>
      </c>
      <c r="C4728" s="1">
        <v>45378</v>
      </c>
      <c r="D4728">
        <v>23</v>
      </c>
      <c r="E4728" t="s">
        <v>39</v>
      </c>
      <c r="F4728" t="s">
        <v>77</v>
      </c>
      <c r="G4728" t="s">
        <v>205</v>
      </c>
      <c r="H4728">
        <v>3</v>
      </c>
      <c r="I4728" t="s">
        <v>45</v>
      </c>
      <c r="J4728" t="s">
        <v>43</v>
      </c>
      <c r="K4728" t="s">
        <v>64</v>
      </c>
      <c r="L4728" t="s">
        <v>42</v>
      </c>
      <c r="M4728" t="s">
        <v>140</v>
      </c>
      <c r="N4728" t="s">
        <v>48</v>
      </c>
      <c r="O4728" t="s">
        <v>148</v>
      </c>
      <c r="P4728" t="s">
        <v>49</v>
      </c>
      <c r="Q4728" t="s">
        <v>66</v>
      </c>
      <c r="R4728" s="6">
        <f>_xlfn.XLOOKUP(CleanedData[[#This Row],[Product]],'02_Lookup_Tables'!$A$2:$A$126,'02_Lookup_Tables'!$B$2:$B$126)</f>
        <v>139.72999999999999</v>
      </c>
      <c r="S4728" t="str">
        <f>VLOOKUP(CleanedData[[#This Row],[Product]],'02_Lookup_Tables'!$H$2:$I$126,2,FALSE)</f>
        <v>Beauty &amp; Personal Care</v>
      </c>
      <c r="T4728" t="str">
        <f>VLOOKUP(CleanedData[[#This Row],[Province]],'02_Lookup_Tables'!$D$2:$E$10,2, FALSE)</f>
        <v>Central Region</v>
      </c>
      <c r="U4728" t="str" cm="1">
        <f t="array" ref="U4728">_xlfn.IFS(CleanedData[[#This Row],[Purchase Amount]]&lt;500,"Low",
CleanedData[[#This Row],[Purchase Amount]]&lt;5000,"Medium",
TRUE,"High")</f>
        <v>Low</v>
      </c>
      <c r="V4728" t="str">
        <f>TEXT(CleanedData[[#This Row],[Date]],"mmmm")</f>
        <v>March</v>
      </c>
      <c r="W4728" t="str">
        <f>"Q"&amp;ROUNDUP(MONTH(CleanedData[[#This Row],[Date]])/3,0)</f>
        <v>Q1</v>
      </c>
      <c r="X4728" t="str">
        <f>IF(CleanedData[[#This Row],[Purchase Amount]]&gt;=5000,"Yes","No")</f>
        <v>No</v>
      </c>
      <c r="Y4728">
        <f>IF(CleanedData[[#This Row],[Recommend]]="Yes",1,0)</f>
        <v>1</v>
      </c>
      <c r="Z4728" s="6">
        <f>CleanedData[[#This Row],[Purchase Amount]]*0.15</f>
        <v>20.959499999999998</v>
      </c>
      <c r="AA4728" s="6">
        <f>CleanedData[[#This Row],[Purchase Amount]]*1.15</f>
        <v>160.68949999999998</v>
      </c>
    </row>
    <row r="4729" spans="1:27" x14ac:dyDescent="0.3">
      <c r="A4729">
        <v>5723</v>
      </c>
      <c r="B4729" t="s">
        <v>4954</v>
      </c>
      <c r="C4729" s="1">
        <v>45662</v>
      </c>
      <c r="D4729">
        <v>19</v>
      </c>
      <c r="E4729" t="s">
        <v>60</v>
      </c>
      <c r="F4729" t="s">
        <v>108</v>
      </c>
      <c r="G4729" t="s">
        <v>501</v>
      </c>
      <c r="H4729">
        <v>4</v>
      </c>
      <c r="I4729" t="s">
        <v>45</v>
      </c>
      <c r="J4729" t="s">
        <v>74</v>
      </c>
      <c r="K4729" t="s">
        <v>44</v>
      </c>
      <c r="L4729" t="s">
        <v>42</v>
      </c>
      <c r="M4729" t="s">
        <v>88</v>
      </c>
      <c r="N4729" t="s">
        <v>96</v>
      </c>
      <c r="O4729" t="s">
        <v>89</v>
      </c>
      <c r="P4729" t="s">
        <v>70</v>
      </c>
      <c r="Q4729" t="s">
        <v>66</v>
      </c>
      <c r="R4729" s="6">
        <f>_xlfn.XLOOKUP(CleanedData[[#This Row],[Product]],'02_Lookup_Tables'!$A$2:$A$126,'02_Lookup_Tables'!$B$2:$B$126)</f>
        <v>1482.94</v>
      </c>
      <c r="S4729" t="str">
        <f>VLOOKUP(CleanedData[[#This Row],[Product]],'02_Lookup_Tables'!$H$2:$I$126,2,FALSE)</f>
        <v>Home Devices</v>
      </c>
      <c r="T4729" t="str">
        <f>VLOOKUP(CleanedData[[#This Row],[Province]],'02_Lookup_Tables'!$D$2:$E$10,2, FALSE)</f>
        <v>Gauteng Region</v>
      </c>
      <c r="U4729" t="str" cm="1">
        <f t="array" ref="U4729">_xlfn.IFS(CleanedData[[#This Row],[Purchase Amount]]&lt;500,"Low",
CleanedData[[#This Row],[Purchase Amount]]&lt;5000,"Medium",
TRUE,"High")</f>
        <v>Medium</v>
      </c>
      <c r="V4729" t="str">
        <f>TEXT(CleanedData[[#This Row],[Date]],"mmmm")</f>
        <v>January</v>
      </c>
      <c r="W4729" t="str">
        <f>"Q"&amp;ROUNDUP(MONTH(CleanedData[[#This Row],[Date]])/3,0)</f>
        <v>Q1</v>
      </c>
      <c r="X4729" t="str">
        <f>IF(CleanedData[[#This Row],[Purchase Amount]]&gt;=5000,"Yes","No")</f>
        <v>No</v>
      </c>
      <c r="Y4729">
        <f>IF(CleanedData[[#This Row],[Recommend]]="Yes",1,0)</f>
        <v>1</v>
      </c>
      <c r="Z4729" s="6">
        <f>CleanedData[[#This Row],[Purchase Amount]]*0.15</f>
        <v>222.441</v>
      </c>
      <c r="AA4729" s="6">
        <f>CleanedData[[#This Row],[Purchase Amount]]*1.15</f>
        <v>1705.3809999999999</v>
      </c>
    </row>
    <row r="4730" spans="1:27" x14ac:dyDescent="0.3">
      <c r="A4730">
        <v>5724</v>
      </c>
      <c r="B4730" t="s">
        <v>4955</v>
      </c>
      <c r="C4730" s="1">
        <v>45546</v>
      </c>
      <c r="D4730">
        <v>78</v>
      </c>
      <c r="E4730" t="s">
        <v>60</v>
      </c>
      <c r="F4730" t="s">
        <v>40</v>
      </c>
      <c r="G4730" t="s">
        <v>271</v>
      </c>
      <c r="H4730">
        <v>2</v>
      </c>
      <c r="I4730" t="s">
        <v>45</v>
      </c>
      <c r="J4730" t="s">
        <v>63</v>
      </c>
      <c r="K4730" t="s">
        <v>64</v>
      </c>
      <c r="L4730" t="s">
        <v>45</v>
      </c>
      <c r="N4730" t="s">
        <v>47</v>
      </c>
      <c r="O4730" t="s">
        <v>134</v>
      </c>
      <c r="P4730" t="s">
        <v>8646</v>
      </c>
      <c r="Q4730" t="s">
        <v>97</v>
      </c>
      <c r="R4730" s="6">
        <f>_xlfn.XLOOKUP(CleanedData[[#This Row],[Product]],'02_Lookup_Tables'!$A$2:$A$126,'02_Lookup_Tables'!$B$2:$B$126)</f>
        <v>119.63</v>
      </c>
      <c r="S4730" t="str">
        <f>VLOOKUP(CleanedData[[#This Row],[Product]],'02_Lookup_Tables'!$H$2:$I$126,2,FALSE)</f>
        <v>Food</v>
      </c>
      <c r="T4730" t="str">
        <f>VLOOKUP(CleanedData[[#This Row],[Province]],'02_Lookup_Tables'!$D$2:$E$10,2, FALSE)</f>
        <v>Northern Region</v>
      </c>
      <c r="U4730" t="str" cm="1">
        <f t="array" ref="U4730">_xlfn.IFS(CleanedData[[#This Row],[Purchase Amount]]&lt;500,"Low",
CleanedData[[#This Row],[Purchase Amount]]&lt;5000,"Medium",
TRUE,"High")</f>
        <v>Low</v>
      </c>
      <c r="V4730" t="str">
        <f>TEXT(CleanedData[[#This Row],[Date]],"mmmm")</f>
        <v>September</v>
      </c>
      <c r="W4730" t="str">
        <f>"Q"&amp;ROUNDUP(MONTH(CleanedData[[#This Row],[Date]])/3,0)</f>
        <v>Q3</v>
      </c>
      <c r="X4730" t="str">
        <f>IF(CleanedData[[#This Row],[Purchase Amount]]&gt;=5000,"Yes","No")</f>
        <v>No</v>
      </c>
      <c r="Y4730">
        <f>IF(CleanedData[[#This Row],[Recommend]]="Yes",1,0)</f>
        <v>1</v>
      </c>
      <c r="Z4730" s="6">
        <f>CleanedData[[#This Row],[Purchase Amount]]*0.15</f>
        <v>17.944499999999998</v>
      </c>
      <c r="AA4730" s="6">
        <f>CleanedData[[#This Row],[Purchase Amount]]*1.15</f>
        <v>137.57449999999997</v>
      </c>
    </row>
    <row r="4731" spans="1:27" x14ac:dyDescent="0.3">
      <c r="A4731">
        <v>5725</v>
      </c>
      <c r="B4731" t="s">
        <v>4956</v>
      </c>
      <c r="C4731" s="1">
        <v>45897</v>
      </c>
      <c r="D4731">
        <v>63</v>
      </c>
      <c r="E4731" t="s">
        <v>52</v>
      </c>
      <c r="F4731" t="s">
        <v>108</v>
      </c>
      <c r="G4731" t="s">
        <v>235</v>
      </c>
      <c r="H4731">
        <v>2</v>
      </c>
      <c r="I4731" t="s">
        <v>42</v>
      </c>
      <c r="J4731" t="s">
        <v>63</v>
      </c>
      <c r="K4731" t="s">
        <v>44</v>
      </c>
      <c r="L4731" t="s">
        <v>45</v>
      </c>
      <c r="M4731" t="s">
        <v>46</v>
      </c>
      <c r="N4731" t="s">
        <v>47</v>
      </c>
      <c r="O4731" t="s">
        <v>89</v>
      </c>
      <c r="P4731" t="s">
        <v>49</v>
      </c>
      <c r="Q4731" t="s">
        <v>50</v>
      </c>
      <c r="R4731" s="6">
        <f>_xlfn.XLOOKUP(CleanedData[[#This Row],[Product]],'02_Lookup_Tables'!$A$2:$A$126,'02_Lookup_Tables'!$B$2:$B$126)</f>
        <v>306.57</v>
      </c>
      <c r="S4731" t="str">
        <f>VLOOKUP(CleanedData[[#This Row],[Product]],'02_Lookup_Tables'!$H$2:$I$126,2,FALSE)</f>
        <v>Toys &amp; Games</v>
      </c>
      <c r="T4731" t="str">
        <f>VLOOKUP(CleanedData[[#This Row],[Province]],'02_Lookup_Tables'!$D$2:$E$10,2, FALSE)</f>
        <v>Gauteng Region</v>
      </c>
      <c r="U4731" t="str" cm="1">
        <f t="array" ref="U4731">_xlfn.IFS(CleanedData[[#This Row],[Purchase Amount]]&lt;500,"Low",
CleanedData[[#This Row],[Purchase Amount]]&lt;5000,"Medium",
TRUE,"High")</f>
        <v>Low</v>
      </c>
      <c r="V4731" t="str">
        <f>TEXT(CleanedData[[#This Row],[Date]],"mmmm")</f>
        <v>August</v>
      </c>
      <c r="W4731" t="str">
        <f>"Q"&amp;ROUNDUP(MONTH(CleanedData[[#This Row],[Date]])/3,0)</f>
        <v>Q3</v>
      </c>
      <c r="X4731" t="str">
        <f>IF(CleanedData[[#This Row],[Purchase Amount]]&gt;=5000,"Yes","No")</f>
        <v>No</v>
      </c>
      <c r="Y4731">
        <f>IF(CleanedData[[#This Row],[Recommend]]="Yes",1,0)</f>
        <v>0</v>
      </c>
      <c r="Z4731" s="6">
        <f>CleanedData[[#This Row],[Purchase Amount]]*0.15</f>
        <v>45.985499999999995</v>
      </c>
      <c r="AA4731" s="6">
        <f>CleanedData[[#This Row],[Purchase Amount]]*1.15</f>
        <v>352.55549999999994</v>
      </c>
    </row>
    <row r="4732" spans="1:27" x14ac:dyDescent="0.3">
      <c r="A4732">
        <v>5726</v>
      </c>
      <c r="B4732" t="s">
        <v>4957</v>
      </c>
      <c r="C4732" s="1">
        <v>45862</v>
      </c>
      <c r="D4732">
        <v>19</v>
      </c>
      <c r="E4732" t="s">
        <v>39</v>
      </c>
      <c r="F4732" t="s">
        <v>125</v>
      </c>
      <c r="G4732" t="s">
        <v>168</v>
      </c>
      <c r="H4732">
        <v>5</v>
      </c>
      <c r="I4732" t="s">
        <v>42</v>
      </c>
      <c r="J4732" t="s">
        <v>63</v>
      </c>
      <c r="K4732" t="s">
        <v>64</v>
      </c>
      <c r="L4732" t="s">
        <v>45</v>
      </c>
      <c r="M4732" t="s">
        <v>165</v>
      </c>
      <c r="N4732" t="s">
        <v>57</v>
      </c>
      <c r="O4732" t="s">
        <v>89</v>
      </c>
      <c r="P4732" t="s">
        <v>70</v>
      </c>
      <c r="Q4732" t="s">
        <v>66</v>
      </c>
      <c r="R4732" s="6">
        <f>_xlfn.XLOOKUP(CleanedData[[#This Row],[Product]],'02_Lookup_Tables'!$A$2:$A$126,'02_Lookup_Tables'!$B$2:$B$126)</f>
        <v>14729.04</v>
      </c>
      <c r="S4732" t="str">
        <f>VLOOKUP(CleanedData[[#This Row],[Product]],'02_Lookup_Tables'!$H$2:$I$126,2,FALSE)</f>
        <v>Electronics</v>
      </c>
      <c r="T4732" t="str">
        <f>VLOOKUP(CleanedData[[#This Row],[Province]],'02_Lookup_Tables'!$D$2:$E$10,2, FALSE)</f>
        <v>Western Region</v>
      </c>
      <c r="U4732" t="str" cm="1">
        <f t="array" ref="U4732">_xlfn.IFS(CleanedData[[#This Row],[Purchase Amount]]&lt;500,"Low",
CleanedData[[#This Row],[Purchase Amount]]&lt;5000,"Medium",
TRUE,"High")</f>
        <v>High</v>
      </c>
      <c r="V4732" t="str">
        <f>TEXT(CleanedData[[#This Row],[Date]],"mmmm")</f>
        <v>July</v>
      </c>
      <c r="W4732" t="str">
        <f>"Q"&amp;ROUNDUP(MONTH(CleanedData[[#This Row],[Date]])/3,0)</f>
        <v>Q3</v>
      </c>
      <c r="X4732" t="str">
        <f>IF(CleanedData[[#This Row],[Purchase Amount]]&gt;=5000,"Yes","No")</f>
        <v>Yes</v>
      </c>
      <c r="Y4732">
        <f>IF(CleanedData[[#This Row],[Recommend]]="Yes",1,0)</f>
        <v>0</v>
      </c>
      <c r="Z4732" s="6">
        <f>CleanedData[[#This Row],[Purchase Amount]]*0.15</f>
        <v>2209.3560000000002</v>
      </c>
      <c r="AA4732" s="6">
        <f>CleanedData[[#This Row],[Purchase Amount]]*1.15</f>
        <v>16938.396000000001</v>
      </c>
    </row>
    <row r="4733" spans="1:27" x14ac:dyDescent="0.3">
      <c r="A4733">
        <v>5727</v>
      </c>
      <c r="B4733" t="s">
        <v>4958</v>
      </c>
      <c r="C4733" s="1">
        <v>45398</v>
      </c>
      <c r="D4733">
        <v>20</v>
      </c>
      <c r="E4733" t="s">
        <v>60</v>
      </c>
      <c r="F4733" t="s">
        <v>40</v>
      </c>
      <c r="G4733" t="s">
        <v>192</v>
      </c>
      <c r="H4733">
        <v>1</v>
      </c>
      <c r="I4733" t="s">
        <v>45</v>
      </c>
      <c r="J4733" t="s">
        <v>69</v>
      </c>
      <c r="K4733" t="s">
        <v>55</v>
      </c>
      <c r="L4733" t="s">
        <v>45</v>
      </c>
      <c r="M4733" t="s">
        <v>88</v>
      </c>
      <c r="N4733" t="s">
        <v>80</v>
      </c>
      <c r="O4733" t="s">
        <v>89</v>
      </c>
      <c r="P4733" t="s">
        <v>49</v>
      </c>
      <c r="Q4733" t="s">
        <v>66</v>
      </c>
      <c r="R4733" s="6">
        <f>_xlfn.XLOOKUP(CleanedData[[#This Row],[Product]],'02_Lookup_Tables'!$A$2:$A$126,'02_Lookup_Tables'!$B$2:$B$126)</f>
        <v>13261</v>
      </c>
      <c r="S4733" t="str">
        <f>VLOOKUP(CleanedData[[#This Row],[Product]],'02_Lookup_Tables'!$H$2:$I$126,2,FALSE)</f>
        <v>Electronics</v>
      </c>
      <c r="T4733" t="str">
        <f>VLOOKUP(CleanedData[[#This Row],[Province]],'02_Lookup_Tables'!$D$2:$E$10,2, FALSE)</f>
        <v>Northern Region</v>
      </c>
      <c r="U4733" t="str" cm="1">
        <f t="array" ref="U4733">_xlfn.IFS(CleanedData[[#This Row],[Purchase Amount]]&lt;500,"Low",
CleanedData[[#This Row],[Purchase Amount]]&lt;5000,"Medium",
TRUE,"High")</f>
        <v>High</v>
      </c>
      <c r="V4733" t="str">
        <f>TEXT(CleanedData[[#This Row],[Date]],"mmmm")</f>
        <v>April</v>
      </c>
      <c r="W4733" t="str">
        <f>"Q"&amp;ROUNDUP(MONTH(CleanedData[[#This Row],[Date]])/3,0)</f>
        <v>Q2</v>
      </c>
      <c r="X4733" t="str">
        <f>IF(CleanedData[[#This Row],[Purchase Amount]]&gt;=5000,"Yes","No")</f>
        <v>Yes</v>
      </c>
      <c r="Y4733">
        <f>IF(CleanedData[[#This Row],[Recommend]]="Yes",1,0)</f>
        <v>1</v>
      </c>
      <c r="Z4733" s="6">
        <f>CleanedData[[#This Row],[Purchase Amount]]*0.15</f>
        <v>1989.1499999999999</v>
      </c>
      <c r="AA4733" s="6">
        <f>CleanedData[[#This Row],[Purchase Amount]]*1.15</f>
        <v>15250.15</v>
      </c>
    </row>
    <row r="4734" spans="1:27" x14ac:dyDescent="0.3">
      <c r="A4734">
        <v>5728</v>
      </c>
      <c r="B4734" t="s">
        <v>4959</v>
      </c>
      <c r="C4734" s="1">
        <v>46019</v>
      </c>
      <c r="D4734">
        <v>39</v>
      </c>
      <c r="E4734" t="s">
        <v>60</v>
      </c>
      <c r="F4734" t="s">
        <v>68</v>
      </c>
      <c r="G4734" t="s">
        <v>668</v>
      </c>
      <c r="H4734">
        <v>4</v>
      </c>
      <c r="I4734" t="s">
        <v>45</v>
      </c>
      <c r="J4734" t="s">
        <v>43</v>
      </c>
      <c r="K4734" t="s">
        <v>55</v>
      </c>
      <c r="L4734" t="s">
        <v>42</v>
      </c>
      <c r="M4734" t="s">
        <v>56</v>
      </c>
      <c r="N4734" t="s">
        <v>96</v>
      </c>
      <c r="O4734" t="s">
        <v>148</v>
      </c>
      <c r="P4734" t="s">
        <v>49</v>
      </c>
      <c r="Q4734" t="s">
        <v>81</v>
      </c>
      <c r="R4734" s="6">
        <f>_xlfn.XLOOKUP(CleanedData[[#This Row],[Product]],'02_Lookup_Tables'!$A$2:$A$126,'02_Lookup_Tables'!$B$2:$B$126)</f>
        <v>301.58</v>
      </c>
      <c r="S4734" t="str">
        <f>VLOOKUP(CleanedData[[#This Row],[Product]],'02_Lookup_Tables'!$H$2:$I$126,2,FALSE)</f>
        <v>Food</v>
      </c>
      <c r="T4734" t="str">
        <f>VLOOKUP(CleanedData[[#This Row],[Province]],'02_Lookup_Tables'!$D$2:$E$10,2, FALSE)</f>
        <v>Northern Region</v>
      </c>
      <c r="U4734" t="str" cm="1">
        <f t="array" ref="U4734">_xlfn.IFS(CleanedData[[#This Row],[Purchase Amount]]&lt;500,"Low",
CleanedData[[#This Row],[Purchase Amount]]&lt;5000,"Medium",
TRUE,"High")</f>
        <v>Low</v>
      </c>
      <c r="V4734" t="str">
        <f>TEXT(CleanedData[[#This Row],[Date]],"mmmm")</f>
        <v>December</v>
      </c>
      <c r="W4734" t="str">
        <f>"Q"&amp;ROUNDUP(MONTH(CleanedData[[#This Row],[Date]])/3,0)</f>
        <v>Q4</v>
      </c>
      <c r="X4734" t="str">
        <f>IF(CleanedData[[#This Row],[Purchase Amount]]&gt;=5000,"Yes","No")</f>
        <v>No</v>
      </c>
      <c r="Y4734">
        <f>IF(CleanedData[[#This Row],[Recommend]]="Yes",1,0)</f>
        <v>1</v>
      </c>
      <c r="Z4734" s="6">
        <f>CleanedData[[#This Row],[Purchase Amount]]*0.15</f>
        <v>45.236999999999995</v>
      </c>
      <c r="AA4734" s="6">
        <f>CleanedData[[#This Row],[Purchase Amount]]*1.15</f>
        <v>346.81699999999995</v>
      </c>
    </row>
    <row r="4735" spans="1:27" x14ac:dyDescent="0.3">
      <c r="A4735">
        <v>5729</v>
      </c>
      <c r="B4735" t="s">
        <v>4960</v>
      </c>
      <c r="C4735" s="1">
        <v>45416</v>
      </c>
      <c r="D4735">
        <v>54</v>
      </c>
      <c r="E4735" t="s">
        <v>39</v>
      </c>
      <c r="F4735" t="s">
        <v>125</v>
      </c>
      <c r="G4735" t="s">
        <v>153</v>
      </c>
      <c r="H4735">
        <v>4</v>
      </c>
      <c r="I4735" t="s">
        <v>42</v>
      </c>
      <c r="J4735" t="s">
        <v>74</v>
      </c>
      <c r="K4735" t="s">
        <v>44</v>
      </c>
      <c r="L4735" t="s">
        <v>45</v>
      </c>
      <c r="M4735" t="s">
        <v>165</v>
      </c>
      <c r="N4735" t="s">
        <v>96</v>
      </c>
      <c r="O4735" t="s">
        <v>89</v>
      </c>
      <c r="P4735" t="s">
        <v>70</v>
      </c>
      <c r="Q4735" t="s">
        <v>93</v>
      </c>
      <c r="R4735" s="6">
        <f>_xlfn.XLOOKUP(CleanedData[[#This Row],[Product]],'02_Lookup_Tables'!$A$2:$A$126,'02_Lookup_Tables'!$B$2:$B$126)</f>
        <v>1011.68</v>
      </c>
      <c r="S4735" t="str">
        <f>VLOOKUP(CleanedData[[#This Row],[Product]],'02_Lookup_Tables'!$H$2:$I$126,2,FALSE)</f>
        <v>Accessories</v>
      </c>
      <c r="T4735" t="str">
        <f>VLOOKUP(CleanedData[[#This Row],[Province]],'02_Lookup_Tables'!$D$2:$E$10,2, FALSE)</f>
        <v>Western Region</v>
      </c>
      <c r="U4735" t="str" cm="1">
        <f t="array" ref="U4735">_xlfn.IFS(CleanedData[[#This Row],[Purchase Amount]]&lt;500,"Low",
CleanedData[[#This Row],[Purchase Amount]]&lt;5000,"Medium",
TRUE,"High")</f>
        <v>Medium</v>
      </c>
      <c r="V4735" t="str">
        <f>TEXT(CleanedData[[#This Row],[Date]],"mmmm")</f>
        <v>May</v>
      </c>
      <c r="W4735" t="str">
        <f>"Q"&amp;ROUNDUP(MONTH(CleanedData[[#This Row],[Date]])/3,0)</f>
        <v>Q2</v>
      </c>
      <c r="X4735" t="str">
        <f>IF(CleanedData[[#This Row],[Purchase Amount]]&gt;=5000,"Yes","No")</f>
        <v>No</v>
      </c>
      <c r="Y4735">
        <f>IF(CleanedData[[#This Row],[Recommend]]="Yes",1,0)</f>
        <v>0</v>
      </c>
      <c r="Z4735" s="6">
        <f>CleanedData[[#This Row],[Purchase Amount]]*0.15</f>
        <v>151.75199999999998</v>
      </c>
      <c r="AA4735" s="6">
        <f>CleanedData[[#This Row],[Purchase Amount]]*1.15</f>
        <v>1163.4319999999998</v>
      </c>
    </row>
    <row r="4736" spans="1:27" x14ac:dyDescent="0.3">
      <c r="A4736">
        <v>5730</v>
      </c>
      <c r="B4736" t="s">
        <v>4961</v>
      </c>
      <c r="C4736" s="1">
        <v>45571</v>
      </c>
      <c r="D4736">
        <v>64</v>
      </c>
      <c r="E4736" t="s">
        <v>39</v>
      </c>
      <c r="F4736" t="s">
        <v>125</v>
      </c>
      <c r="G4736" t="s">
        <v>128</v>
      </c>
      <c r="H4736">
        <v>4</v>
      </c>
      <c r="I4736" t="s">
        <v>42</v>
      </c>
      <c r="J4736" t="s">
        <v>74</v>
      </c>
      <c r="K4736" t="s">
        <v>64</v>
      </c>
      <c r="L4736" t="s">
        <v>42</v>
      </c>
      <c r="M4736" t="s">
        <v>190</v>
      </c>
      <c r="N4736" t="s">
        <v>96</v>
      </c>
      <c r="O4736" t="s">
        <v>89</v>
      </c>
      <c r="P4736" t="s">
        <v>70</v>
      </c>
      <c r="Q4736" t="s">
        <v>50</v>
      </c>
      <c r="R4736" s="6">
        <f>_xlfn.XLOOKUP(CleanedData[[#This Row],[Product]],'02_Lookup_Tables'!$A$2:$A$126,'02_Lookup_Tables'!$B$2:$B$126)</f>
        <v>3747.26</v>
      </c>
      <c r="S4736" t="str">
        <f>VLOOKUP(CleanedData[[#This Row],[Product]],'02_Lookup_Tables'!$H$2:$I$126,2,FALSE)</f>
        <v>Apparel</v>
      </c>
      <c r="T4736" t="str">
        <f>VLOOKUP(CleanedData[[#This Row],[Province]],'02_Lookup_Tables'!$D$2:$E$10,2, FALSE)</f>
        <v>Western Region</v>
      </c>
      <c r="U4736" t="str" cm="1">
        <f t="array" ref="U4736">_xlfn.IFS(CleanedData[[#This Row],[Purchase Amount]]&lt;500,"Low",
CleanedData[[#This Row],[Purchase Amount]]&lt;5000,"Medium",
TRUE,"High")</f>
        <v>Medium</v>
      </c>
      <c r="V4736" t="str">
        <f>TEXT(CleanedData[[#This Row],[Date]],"mmmm")</f>
        <v>October</v>
      </c>
      <c r="W4736" t="str">
        <f>"Q"&amp;ROUNDUP(MONTH(CleanedData[[#This Row],[Date]])/3,0)</f>
        <v>Q4</v>
      </c>
      <c r="X4736" t="str">
        <f>IF(CleanedData[[#This Row],[Purchase Amount]]&gt;=5000,"Yes","No")</f>
        <v>No</v>
      </c>
      <c r="Y4736">
        <f>IF(CleanedData[[#This Row],[Recommend]]="Yes",1,0)</f>
        <v>0</v>
      </c>
      <c r="Z4736" s="6">
        <f>CleanedData[[#This Row],[Purchase Amount]]*0.15</f>
        <v>562.08900000000006</v>
      </c>
      <c r="AA4736" s="6">
        <f>CleanedData[[#This Row],[Purchase Amount]]*1.15</f>
        <v>4309.3490000000002</v>
      </c>
    </row>
    <row r="4737" spans="1:27" x14ac:dyDescent="0.3">
      <c r="A4737">
        <v>5731</v>
      </c>
      <c r="B4737" t="s">
        <v>4962</v>
      </c>
      <c r="C4737" s="1">
        <v>45421</v>
      </c>
      <c r="D4737">
        <v>78</v>
      </c>
      <c r="E4737" t="s">
        <v>39</v>
      </c>
      <c r="F4737" t="s">
        <v>125</v>
      </c>
      <c r="G4737" t="s">
        <v>693</v>
      </c>
      <c r="H4737">
        <v>2</v>
      </c>
      <c r="I4737" t="s">
        <v>42</v>
      </c>
      <c r="J4737" t="s">
        <v>69</v>
      </c>
      <c r="K4737" t="s">
        <v>55</v>
      </c>
      <c r="L4737" t="s">
        <v>45</v>
      </c>
      <c r="M4737" t="s">
        <v>156</v>
      </c>
      <c r="N4737" t="s">
        <v>47</v>
      </c>
      <c r="O4737" t="s">
        <v>148</v>
      </c>
      <c r="P4737" t="s">
        <v>70</v>
      </c>
      <c r="Q4737" t="s">
        <v>97</v>
      </c>
      <c r="R4737" s="6">
        <f>_xlfn.XLOOKUP(CleanedData[[#This Row],[Product]],'02_Lookup_Tables'!$A$2:$A$126,'02_Lookup_Tables'!$B$2:$B$126)</f>
        <v>618.72</v>
      </c>
      <c r="S4737" t="str">
        <f>VLOOKUP(CleanedData[[#This Row],[Product]],'02_Lookup_Tables'!$H$2:$I$126,2,FALSE)</f>
        <v>Sports &amp; Outdoors</v>
      </c>
      <c r="T4737" t="str">
        <f>VLOOKUP(CleanedData[[#This Row],[Province]],'02_Lookup_Tables'!$D$2:$E$10,2, FALSE)</f>
        <v>Western Region</v>
      </c>
      <c r="U4737" t="str" cm="1">
        <f t="array" ref="U4737">_xlfn.IFS(CleanedData[[#This Row],[Purchase Amount]]&lt;500,"Low",
CleanedData[[#This Row],[Purchase Amount]]&lt;5000,"Medium",
TRUE,"High")</f>
        <v>Medium</v>
      </c>
      <c r="V4737" t="str">
        <f>TEXT(CleanedData[[#This Row],[Date]],"mmmm")</f>
        <v>May</v>
      </c>
      <c r="W4737" t="str">
        <f>"Q"&amp;ROUNDUP(MONTH(CleanedData[[#This Row],[Date]])/3,0)</f>
        <v>Q2</v>
      </c>
      <c r="X4737" t="str">
        <f>IF(CleanedData[[#This Row],[Purchase Amount]]&gt;=5000,"Yes","No")</f>
        <v>No</v>
      </c>
      <c r="Y4737">
        <f>IF(CleanedData[[#This Row],[Recommend]]="Yes",1,0)</f>
        <v>0</v>
      </c>
      <c r="Z4737" s="6">
        <f>CleanedData[[#This Row],[Purchase Amount]]*0.15</f>
        <v>92.808000000000007</v>
      </c>
      <c r="AA4737" s="6">
        <f>CleanedData[[#This Row],[Purchase Amount]]*1.15</f>
        <v>711.52800000000002</v>
      </c>
    </row>
    <row r="4738" spans="1:27" x14ac:dyDescent="0.3">
      <c r="A4738">
        <v>5732</v>
      </c>
      <c r="B4738" t="s">
        <v>4963</v>
      </c>
      <c r="C4738" s="1">
        <v>45831</v>
      </c>
      <c r="D4738">
        <v>36</v>
      </c>
      <c r="E4738" t="s">
        <v>39</v>
      </c>
      <c r="F4738" t="s">
        <v>68</v>
      </c>
      <c r="G4738" t="s">
        <v>182</v>
      </c>
      <c r="H4738">
        <v>3</v>
      </c>
      <c r="I4738" t="s">
        <v>42</v>
      </c>
      <c r="J4738" t="s">
        <v>69</v>
      </c>
      <c r="K4738" t="s">
        <v>55</v>
      </c>
      <c r="L4738" t="s">
        <v>42</v>
      </c>
      <c r="M4738" t="s">
        <v>165</v>
      </c>
      <c r="N4738" t="s">
        <v>48</v>
      </c>
      <c r="O4738" t="s">
        <v>89</v>
      </c>
      <c r="P4738" t="s">
        <v>49</v>
      </c>
      <c r="Q4738" t="s">
        <v>81</v>
      </c>
      <c r="R4738" s="6">
        <f>_xlfn.XLOOKUP(CleanedData[[#This Row],[Product]],'02_Lookup_Tables'!$A$2:$A$126,'02_Lookup_Tables'!$B$2:$B$126)</f>
        <v>3715.65</v>
      </c>
      <c r="S4738" t="str">
        <f>VLOOKUP(CleanedData[[#This Row],[Product]],'02_Lookup_Tables'!$H$2:$I$126,2,FALSE)</f>
        <v>Home Devices</v>
      </c>
      <c r="T4738" t="str">
        <f>VLOOKUP(CleanedData[[#This Row],[Province]],'02_Lookup_Tables'!$D$2:$E$10,2, FALSE)</f>
        <v>Northern Region</v>
      </c>
      <c r="U4738" t="str" cm="1">
        <f t="array" ref="U4738">_xlfn.IFS(CleanedData[[#This Row],[Purchase Amount]]&lt;500,"Low",
CleanedData[[#This Row],[Purchase Amount]]&lt;5000,"Medium",
TRUE,"High")</f>
        <v>Medium</v>
      </c>
      <c r="V4738" t="str">
        <f>TEXT(CleanedData[[#This Row],[Date]],"mmmm")</f>
        <v>June</v>
      </c>
      <c r="W4738" t="str">
        <f>"Q"&amp;ROUNDUP(MONTH(CleanedData[[#This Row],[Date]])/3,0)</f>
        <v>Q2</v>
      </c>
      <c r="X4738" t="str">
        <f>IF(CleanedData[[#This Row],[Purchase Amount]]&gt;=5000,"Yes","No")</f>
        <v>No</v>
      </c>
      <c r="Y4738">
        <f>IF(CleanedData[[#This Row],[Recommend]]="Yes",1,0)</f>
        <v>0</v>
      </c>
      <c r="Z4738" s="6">
        <f>CleanedData[[#This Row],[Purchase Amount]]*0.15</f>
        <v>557.34749999999997</v>
      </c>
      <c r="AA4738" s="6">
        <f>CleanedData[[#This Row],[Purchase Amount]]*1.15</f>
        <v>4272.9974999999995</v>
      </c>
    </row>
    <row r="4739" spans="1:27" x14ac:dyDescent="0.3">
      <c r="A4739">
        <v>5734</v>
      </c>
      <c r="B4739" t="s">
        <v>4964</v>
      </c>
      <c r="C4739" s="1">
        <v>45721</v>
      </c>
      <c r="D4739">
        <v>31</v>
      </c>
      <c r="E4739" t="s">
        <v>39</v>
      </c>
      <c r="F4739" t="s">
        <v>77</v>
      </c>
      <c r="G4739" t="s">
        <v>323</v>
      </c>
      <c r="H4739">
        <v>4</v>
      </c>
      <c r="I4739" t="s">
        <v>42</v>
      </c>
      <c r="J4739" t="s">
        <v>43</v>
      </c>
      <c r="K4739" t="s">
        <v>64</v>
      </c>
      <c r="L4739" t="s">
        <v>45</v>
      </c>
      <c r="M4739" t="s">
        <v>46</v>
      </c>
      <c r="N4739" t="s">
        <v>96</v>
      </c>
      <c r="O4739" t="s">
        <v>89</v>
      </c>
      <c r="P4739" t="s">
        <v>70</v>
      </c>
      <c r="Q4739" t="s">
        <v>58</v>
      </c>
      <c r="R4739" s="6">
        <f>_xlfn.XLOOKUP(CleanedData[[#This Row],[Product]],'02_Lookup_Tables'!$A$2:$A$126,'02_Lookup_Tables'!$B$2:$B$126)</f>
        <v>463.48</v>
      </c>
      <c r="S4739" t="str">
        <f>VLOOKUP(CleanedData[[#This Row],[Product]],'02_Lookup_Tables'!$H$2:$I$126,2,FALSE)</f>
        <v>Electronics</v>
      </c>
      <c r="T4739" t="str">
        <f>VLOOKUP(CleanedData[[#This Row],[Province]],'02_Lookup_Tables'!$D$2:$E$10,2, FALSE)</f>
        <v>Central Region</v>
      </c>
      <c r="U4739" t="str" cm="1">
        <f t="array" ref="U4739">_xlfn.IFS(CleanedData[[#This Row],[Purchase Amount]]&lt;500,"Low",
CleanedData[[#This Row],[Purchase Amount]]&lt;5000,"Medium",
TRUE,"High")</f>
        <v>Low</v>
      </c>
      <c r="V4739" t="str">
        <f>TEXT(CleanedData[[#This Row],[Date]],"mmmm")</f>
        <v>March</v>
      </c>
      <c r="W4739" t="str">
        <f>"Q"&amp;ROUNDUP(MONTH(CleanedData[[#This Row],[Date]])/3,0)</f>
        <v>Q1</v>
      </c>
      <c r="X4739" t="str">
        <f>IF(CleanedData[[#This Row],[Purchase Amount]]&gt;=5000,"Yes","No")</f>
        <v>No</v>
      </c>
      <c r="Y4739">
        <f>IF(CleanedData[[#This Row],[Recommend]]="Yes",1,0)</f>
        <v>0</v>
      </c>
      <c r="Z4739" s="6">
        <f>CleanedData[[#This Row],[Purchase Amount]]*0.15</f>
        <v>69.522000000000006</v>
      </c>
      <c r="AA4739" s="6">
        <f>CleanedData[[#This Row],[Purchase Amount]]*1.15</f>
        <v>533.00199999999995</v>
      </c>
    </row>
    <row r="4740" spans="1:27" x14ac:dyDescent="0.3">
      <c r="A4740">
        <v>5736</v>
      </c>
      <c r="B4740" t="s">
        <v>4965</v>
      </c>
      <c r="C4740" s="1">
        <v>45882</v>
      </c>
      <c r="D4740">
        <v>20</v>
      </c>
      <c r="E4740" t="s">
        <v>39</v>
      </c>
      <c r="F4740" t="s">
        <v>61</v>
      </c>
      <c r="G4740" t="s">
        <v>155</v>
      </c>
      <c r="H4740">
        <v>2</v>
      </c>
      <c r="I4740" t="s">
        <v>42</v>
      </c>
      <c r="J4740" t="s">
        <v>54</v>
      </c>
      <c r="K4740" t="s">
        <v>55</v>
      </c>
      <c r="L4740" t="s">
        <v>45</v>
      </c>
      <c r="M4740" t="s">
        <v>112</v>
      </c>
      <c r="N4740" t="s">
        <v>47</v>
      </c>
      <c r="O4740" t="s">
        <v>48</v>
      </c>
      <c r="P4740" t="s">
        <v>49</v>
      </c>
      <c r="Q4740" t="s">
        <v>66</v>
      </c>
      <c r="R4740" s="6">
        <f>_xlfn.XLOOKUP(CleanedData[[#This Row],[Product]],'02_Lookup_Tables'!$A$2:$A$126,'02_Lookup_Tables'!$B$2:$B$126)</f>
        <v>1355.08</v>
      </c>
      <c r="S4740" t="str">
        <f>VLOOKUP(CleanedData[[#This Row],[Product]],'02_Lookup_Tables'!$H$2:$I$126,2,FALSE)</f>
        <v>Sports &amp; Outdoors</v>
      </c>
      <c r="T4740" t="str">
        <f>VLOOKUP(CleanedData[[#This Row],[Province]],'02_Lookup_Tables'!$D$2:$E$10,2, FALSE)</f>
        <v>Southern Region</v>
      </c>
      <c r="U4740" t="str" cm="1">
        <f t="array" ref="U4740">_xlfn.IFS(CleanedData[[#This Row],[Purchase Amount]]&lt;500,"Low",
CleanedData[[#This Row],[Purchase Amount]]&lt;5000,"Medium",
TRUE,"High")</f>
        <v>Medium</v>
      </c>
      <c r="V4740" t="str">
        <f>TEXT(CleanedData[[#This Row],[Date]],"mmmm")</f>
        <v>August</v>
      </c>
      <c r="W4740" t="str">
        <f>"Q"&amp;ROUNDUP(MONTH(CleanedData[[#This Row],[Date]])/3,0)</f>
        <v>Q3</v>
      </c>
      <c r="X4740" t="str">
        <f>IF(CleanedData[[#This Row],[Purchase Amount]]&gt;=5000,"Yes","No")</f>
        <v>No</v>
      </c>
      <c r="Y4740">
        <f>IF(CleanedData[[#This Row],[Recommend]]="Yes",1,0)</f>
        <v>0</v>
      </c>
      <c r="Z4740" s="6">
        <f>CleanedData[[#This Row],[Purchase Amount]]*0.15</f>
        <v>203.26199999999997</v>
      </c>
      <c r="AA4740" s="6">
        <f>CleanedData[[#This Row],[Purchase Amount]]*1.15</f>
        <v>1558.3419999999999</v>
      </c>
    </row>
    <row r="4741" spans="1:27" x14ac:dyDescent="0.3">
      <c r="A4741">
        <v>5737</v>
      </c>
      <c r="B4741" t="s">
        <v>4966</v>
      </c>
      <c r="C4741" s="1">
        <v>45808</v>
      </c>
      <c r="D4741">
        <v>52</v>
      </c>
      <c r="E4741" t="s">
        <v>52</v>
      </c>
      <c r="F4741" t="s">
        <v>77</v>
      </c>
      <c r="G4741" t="s">
        <v>84</v>
      </c>
      <c r="H4741">
        <v>1</v>
      </c>
      <c r="I4741" t="s">
        <v>42</v>
      </c>
      <c r="J4741" t="s">
        <v>69</v>
      </c>
      <c r="K4741" t="s">
        <v>55</v>
      </c>
      <c r="L4741" t="s">
        <v>45</v>
      </c>
      <c r="M4741" t="s">
        <v>46</v>
      </c>
      <c r="N4741" t="s">
        <v>80</v>
      </c>
      <c r="O4741" t="s">
        <v>89</v>
      </c>
      <c r="P4741" t="s">
        <v>49</v>
      </c>
      <c r="Q4741" t="s">
        <v>93</v>
      </c>
      <c r="R4741" s="6">
        <f>_xlfn.XLOOKUP(CleanedData[[#This Row],[Product]],'02_Lookup_Tables'!$A$2:$A$126,'02_Lookup_Tables'!$B$2:$B$126)</f>
        <v>1158.56</v>
      </c>
      <c r="S4741" t="str">
        <f>VLOOKUP(CleanedData[[#This Row],[Product]],'02_Lookup_Tables'!$H$2:$I$126,2,FALSE)</f>
        <v>Toys &amp; Games</v>
      </c>
      <c r="T4741" t="str">
        <f>VLOOKUP(CleanedData[[#This Row],[Province]],'02_Lookup_Tables'!$D$2:$E$10,2, FALSE)</f>
        <v>Central Region</v>
      </c>
      <c r="U4741" t="str" cm="1">
        <f t="array" ref="U4741">_xlfn.IFS(CleanedData[[#This Row],[Purchase Amount]]&lt;500,"Low",
CleanedData[[#This Row],[Purchase Amount]]&lt;5000,"Medium",
TRUE,"High")</f>
        <v>Medium</v>
      </c>
      <c r="V4741" t="str">
        <f>TEXT(CleanedData[[#This Row],[Date]],"mmmm")</f>
        <v>May</v>
      </c>
      <c r="W4741" t="str">
        <f>"Q"&amp;ROUNDUP(MONTH(CleanedData[[#This Row],[Date]])/3,0)</f>
        <v>Q2</v>
      </c>
      <c r="X4741" t="str">
        <f>IF(CleanedData[[#This Row],[Purchase Amount]]&gt;=5000,"Yes","No")</f>
        <v>No</v>
      </c>
      <c r="Y4741">
        <f>IF(CleanedData[[#This Row],[Recommend]]="Yes",1,0)</f>
        <v>0</v>
      </c>
      <c r="Z4741" s="6">
        <f>CleanedData[[#This Row],[Purchase Amount]]*0.15</f>
        <v>173.78399999999999</v>
      </c>
      <c r="AA4741" s="6">
        <f>CleanedData[[#This Row],[Purchase Amount]]*1.15</f>
        <v>1332.3439999999998</v>
      </c>
    </row>
    <row r="4742" spans="1:27" x14ac:dyDescent="0.3">
      <c r="A4742">
        <v>5738</v>
      </c>
      <c r="B4742" t="s">
        <v>4967</v>
      </c>
      <c r="C4742" s="1">
        <v>45768</v>
      </c>
      <c r="D4742">
        <v>67</v>
      </c>
      <c r="E4742" t="s">
        <v>39</v>
      </c>
      <c r="F4742" t="s">
        <v>40</v>
      </c>
      <c r="G4742" t="s">
        <v>109</v>
      </c>
      <c r="H4742">
        <v>1</v>
      </c>
      <c r="I4742" t="s">
        <v>45</v>
      </c>
      <c r="J4742" t="s">
        <v>54</v>
      </c>
      <c r="K4742" t="s">
        <v>64</v>
      </c>
      <c r="L4742" t="s">
        <v>45</v>
      </c>
      <c r="M4742" t="s">
        <v>147</v>
      </c>
      <c r="N4742" t="s">
        <v>80</v>
      </c>
      <c r="O4742" t="s">
        <v>148</v>
      </c>
      <c r="P4742" t="s">
        <v>70</v>
      </c>
      <c r="Q4742" t="s">
        <v>97</v>
      </c>
      <c r="R4742" s="6">
        <f>_xlfn.XLOOKUP(CleanedData[[#This Row],[Product]],'02_Lookup_Tables'!$A$2:$A$126,'02_Lookup_Tables'!$B$2:$B$126)</f>
        <v>228.08</v>
      </c>
      <c r="S4742" t="str">
        <f>VLOOKUP(CleanedData[[#This Row],[Product]],'02_Lookup_Tables'!$H$2:$I$126,2,FALSE)</f>
        <v>Apparel</v>
      </c>
      <c r="T4742" t="str">
        <f>VLOOKUP(CleanedData[[#This Row],[Province]],'02_Lookup_Tables'!$D$2:$E$10,2, FALSE)</f>
        <v>Northern Region</v>
      </c>
      <c r="U4742" t="str" cm="1">
        <f t="array" ref="U4742">_xlfn.IFS(CleanedData[[#This Row],[Purchase Amount]]&lt;500,"Low",
CleanedData[[#This Row],[Purchase Amount]]&lt;5000,"Medium",
TRUE,"High")</f>
        <v>Low</v>
      </c>
      <c r="V4742" t="str">
        <f>TEXT(CleanedData[[#This Row],[Date]],"mmmm")</f>
        <v>April</v>
      </c>
      <c r="W4742" t="str">
        <f>"Q"&amp;ROUNDUP(MONTH(CleanedData[[#This Row],[Date]])/3,0)</f>
        <v>Q2</v>
      </c>
      <c r="X4742" t="str">
        <f>IF(CleanedData[[#This Row],[Purchase Amount]]&gt;=5000,"Yes","No")</f>
        <v>No</v>
      </c>
      <c r="Y4742">
        <f>IF(CleanedData[[#This Row],[Recommend]]="Yes",1,0)</f>
        <v>1</v>
      </c>
      <c r="Z4742" s="6">
        <f>CleanedData[[#This Row],[Purchase Amount]]*0.15</f>
        <v>34.212000000000003</v>
      </c>
      <c r="AA4742" s="6">
        <f>CleanedData[[#This Row],[Purchase Amount]]*1.15</f>
        <v>262.29199999999997</v>
      </c>
    </row>
    <row r="4743" spans="1:27" x14ac:dyDescent="0.3">
      <c r="A4743">
        <v>5739</v>
      </c>
      <c r="B4743" t="s">
        <v>4968</v>
      </c>
      <c r="C4743" s="1">
        <v>45501</v>
      </c>
      <c r="D4743">
        <v>58</v>
      </c>
      <c r="E4743" t="s">
        <v>39</v>
      </c>
      <c r="F4743" t="s">
        <v>72</v>
      </c>
      <c r="G4743" t="s">
        <v>223</v>
      </c>
      <c r="H4743">
        <v>1</v>
      </c>
      <c r="I4743" t="s">
        <v>45</v>
      </c>
      <c r="J4743" t="s">
        <v>63</v>
      </c>
      <c r="K4743" t="s">
        <v>55</v>
      </c>
      <c r="L4743" t="s">
        <v>42</v>
      </c>
      <c r="M4743" t="s">
        <v>88</v>
      </c>
      <c r="N4743" t="s">
        <v>80</v>
      </c>
      <c r="O4743" t="s">
        <v>89</v>
      </c>
      <c r="P4743" t="s">
        <v>49</v>
      </c>
      <c r="Q4743" t="s">
        <v>50</v>
      </c>
      <c r="R4743" s="6">
        <f>_xlfn.XLOOKUP(CleanedData[[#This Row],[Product]],'02_Lookup_Tables'!$A$2:$A$126,'02_Lookup_Tables'!$B$2:$B$126)</f>
        <v>209.53</v>
      </c>
      <c r="S4743" t="str">
        <f>VLOOKUP(CleanedData[[#This Row],[Product]],'02_Lookup_Tables'!$H$2:$I$126,2,FALSE)</f>
        <v>Food</v>
      </c>
      <c r="T4743" t="str">
        <f>VLOOKUP(CleanedData[[#This Row],[Province]],'02_Lookup_Tables'!$D$2:$E$10,2, FALSE)</f>
        <v>Central Region</v>
      </c>
      <c r="U4743" t="str" cm="1">
        <f t="array" ref="U4743">_xlfn.IFS(CleanedData[[#This Row],[Purchase Amount]]&lt;500,"Low",
CleanedData[[#This Row],[Purchase Amount]]&lt;5000,"Medium",
TRUE,"High")</f>
        <v>Low</v>
      </c>
      <c r="V4743" t="str">
        <f>TEXT(CleanedData[[#This Row],[Date]],"mmmm")</f>
        <v>July</v>
      </c>
      <c r="W4743" t="str">
        <f>"Q"&amp;ROUNDUP(MONTH(CleanedData[[#This Row],[Date]])/3,0)</f>
        <v>Q3</v>
      </c>
      <c r="X4743" t="str">
        <f>IF(CleanedData[[#This Row],[Purchase Amount]]&gt;=5000,"Yes","No")</f>
        <v>No</v>
      </c>
      <c r="Y4743">
        <f>IF(CleanedData[[#This Row],[Recommend]]="Yes",1,0)</f>
        <v>1</v>
      </c>
      <c r="Z4743" s="6">
        <f>CleanedData[[#This Row],[Purchase Amount]]*0.15</f>
        <v>31.429499999999997</v>
      </c>
      <c r="AA4743" s="6">
        <f>CleanedData[[#This Row],[Purchase Amount]]*1.15</f>
        <v>240.95949999999999</v>
      </c>
    </row>
    <row r="4744" spans="1:27" x14ac:dyDescent="0.3">
      <c r="A4744">
        <v>5740</v>
      </c>
      <c r="B4744" t="s">
        <v>4969</v>
      </c>
      <c r="C4744" s="1">
        <v>45616</v>
      </c>
      <c r="D4744">
        <v>80</v>
      </c>
      <c r="E4744" t="s">
        <v>60</v>
      </c>
      <c r="F4744" t="s">
        <v>130</v>
      </c>
      <c r="G4744" t="s">
        <v>389</v>
      </c>
      <c r="H4744">
        <v>4</v>
      </c>
      <c r="I4744" t="s">
        <v>45</v>
      </c>
      <c r="J4744" t="s">
        <v>43</v>
      </c>
      <c r="K4744" t="s">
        <v>55</v>
      </c>
      <c r="L4744" t="s">
        <v>42</v>
      </c>
      <c r="M4744" t="s">
        <v>208</v>
      </c>
      <c r="N4744" t="s">
        <v>96</v>
      </c>
      <c r="O4744" t="s">
        <v>89</v>
      </c>
      <c r="P4744" t="s">
        <v>70</v>
      </c>
      <c r="Q4744" t="s">
        <v>97</v>
      </c>
      <c r="R4744" s="6">
        <f>_xlfn.XLOOKUP(CleanedData[[#This Row],[Product]],'02_Lookup_Tables'!$A$2:$A$126,'02_Lookup_Tables'!$B$2:$B$126)</f>
        <v>5432.76</v>
      </c>
      <c r="S4744" t="str">
        <f>VLOOKUP(CleanedData[[#This Row],[Product]],'02_Lookup_Tables'!$H$2:$I$126,2,FALSE)</f>
        <v>Home Devices</v>
      </c>
      <c r="T4744" t="str">
        <f>VLOOKUP(CleanedData[[#This Row],[Province]],'02_Lookup_Tables'!$D$2:$E$10,2, FALSE)</f>
        <v>Eastern Region</v>
      </c>
      <c r="U4744" t="str" cm="1">
        <f t="array" ref="U4744">_xlfn.IFS(CleanedData[[#This Row],[Purchase Amount]]&lt;500,"Low",
CleanedData[[#This Row],[Purchase Amount]]&lt;5000,"Medium",
TRUE,"High")</f>
        <v>High</v>
      </c>
      <c r="V4744" t="str">
        <f>TEXT(CleanedData[[#This Row],[Date]],"mmmm")</f>
        <v>November</v>
      </c>
      <c r="W4744" t="str">
        <f>"Q"&amp;ROUNDUP(MONTH(CleanedData[[#This Row],[Date]])/3,0)</f>
        <v>Q4</v>
      </c>
      <c r="X4744" t="str">
        <f>IF(CleanedData[[#This Row],[Purchase Amount]]&gt;=5000,"Yes","No")</f>
        <v>Yes</v>
      </c>
      <c r="Y4744">
        <f>IF(CleanedData[[#This Row],[Recommend]]="Yes",1,0)</f>
        <v>1</v>
      </c>
      <c r="Z4744" s="6">
        <f>CleanedData[[#This Row],[Purchase Amount]]*0.15</f>
        <v>814.91399999999999</v>
      </c>
      <c r="AA4744" s="6">
        <f>CleanedData[[#This Row],[Purchase Amount]]*1.15</f>
        <v>6247.674</v>
      </c>
    </row>
    <row r="4745" spans="1:27" x14ac:dyDescent="0.3">
      <c r="A4745">
        <v>5741</v>
      </c>
      <c r="B4745" t="s">
        <v>4970</v>
      </c>
      <c r="C4745" s="1">
        <v>45999</v>
      </c>
      <c r="D4745">
        <v>56</v>
      </c>
      <c r="E4745" t="s">
        <v>52</v>
      </c>
      <c r="F4745" t="s">
        <v>68</v>
      </c>
      <c r="G4745" t="s">
        <v>636</v>
      </c>
      <c r="H4745">
        <v>5</v>
      </c>
      <c r="I4745" t="s">
        <v>42</v>
      </c>
      <c r="J4745" t="s">
        <v>69</v>
      </c>
      <c r="K4745" t="s">
        <v>44</v>
      </c>
      <c r="L4745" t="s">
        <v>45</v>
      </c>
      <c r="M4745" t="s">
        <v>165</v>
      </c>
      <c r="N4745" t="s">
        <v>57</v>
      </c>
      <c r="O4745" t="s">
        <v>89</v>
      </c>
      <c r="P4745" t="s">
        <v>70</v>
      </c>
      <c r="Q4745" t="s">
        <v>50</v>
      </c>
      <c r="R4745" s="6">
        <f>_xlfn.XLOOKUP(CleanedData[[#This Row],[Product]],'02_Lookup_Tables'!$A$2:$A$126,'02_Lookup_Tables'!$B$2:$B$126)</f>
        <v>6581.78</v>
      </c>
      <c r="S4745" t="str">
        <f>VLOOKUP(CleanedData[[#This Row],[Product]],'02_Lookup_Tables'!$H$2:$I$126,2,FALSE)</f>
        <v>Electronics</v>
      </c>
      <c r="T4745" t="str">
        <f>VLOOKUP(CleanedData[[#This Row],[Province]],'02_Lookup_Tables'!$D$2:$E$10,2, FALSE)</f>
        <v>Northern Region</v>
      </c>
      <c r="U4745" t="str" cm="1">
        <f t="array" ref="U4745">_xlfn.IFS(CleanedData[[#This Row],[Purchase Amount]]&lt;500,"Low",
CleanedData[[#This Row],[Purchase Amount]]&lt;5000,"Medium",
TRUE,"High")</f>
        <v>High</v>
      </c>
      <c r="V4745" t="str">
        <f>TEXT(CleanedData[[#This Row],[Date]],"mmmm")</f>
        <v>December</v>
      </c>
      <c r="W4745" t="str">
        <f>"Q"&amp;ROUNDUP(MONTH(CleanedData[[#This Row],[Date]])/3,0)</f>
        <v>Q4</v>
      </c>
      <c r="X4745" t="str">
        <f>IF(CleanedData[[#This Row],[Purchase Amount]]&gt;=5000,"Yes","No")</f>
        <v>Yes</v>
      </c>
      <c r="Y4745">
        <f>IF(CleanedData[[#This Row],[Recommend]]="Yes",1,0)</f>
        <v>0</v>
      </c>
      <c r="Z4745" s="6">
        <f>CleanedData[[#This Row],[Purchase Amount]]*0.15</f>
        <v>987.26699999999994</v>
      </c>
      <c r="AA4745" s="6">
        <f>CleanedData[[#This Row],[Purchase Amount]]*1.15</f>
        <v>7569.0469999999996</v>
      </c>
    </row>
    <row r="4746" spans="1:27" x14ac:dyDescent="0.3">
      <c r="A4746">
        <v>5742</v>
      </c>
      <c r="B4746" t="s">
        <v>4971</v>
      </c>
      <c r="C4746" s="1">
        <v>45832</v>
      </c>
      <c r="D4746">
        <v>38</v>
      </c>
      <c r="E4746" t="s">
        <v>52</v>
      </c>
      <c r="F4746" t="s">
        <v>77</v>
      </c>
      <c r="G4746" t="s">
        <v>311</v>
      </c>
      <c r="H4746">
        <v>4</v>
      </c>
      <c r="I4746" t="s">
        <v>42</v>
      </c>
      <c r="J4746" t="s">
        <v>63</v>
      </c>
      <c r="K4746" t="s">
        <v>55</v>
      </c>
      <c r="L4746" t="s">
        <v>45</v>
      </c>
      <c r="M4746" t="s">
        <v>75</v>
      </c>
      <c r="N4746" t="s">
        <v>96</v>
      </c>
      <c r="O4746" t="s">
        <v>89</v>
      </c>
      <c r="P4746" t="s">
        <v>70</v>
      </c>
      <c r="Q4746" t="s">
        <v>81</v>
      </c>
      <c r="R4746" s="6">
        <f>_xlfn.XLOOKUP(CleanedData[[#This Row],[Product]],'02_Lookup_Tables'!$A$2:$A$126,'02_Lookup_Tables'!$B$2:$B$126)</f>
        <v>954.6</v>
      </c>
      <c r="S4746" t="str">
        <f>VLOOKUP(CleanedData[[#This Row],[Product]],'02_Lookup_Tables'!$H$2:$I$126,2,FALSE)</f>
        <v>Apparel</v>
      </c>
      <c r="T4746" t="str">
        <f>VLOOKUP(CleanedData[[#This Row],[Province]],'02_Lookup_Tables'!$D$2:$E$10,2, FALSE)</f>
        <v>Central Region</v>
      </c>
      <c r="U4746" t="str" cm="1">
        <f t="array" ref="U4746">_xlfn.IFS(CleanedData[[#This Row],[Purchase Amount]]&lt;500,"Low",
CleanedData[[#This Row],[Purchase Amount]]&lt;5000,"Medium",
TRUE,"High")</f>
        <v>Medium</v>
      </c>
      <c r="V4746" t="str">
        <f>TEXT(CleanedData[[#This Row],[Date]],"mmmm")</f>
        <v>June</v>
      </c>
      <c r="W4746" t="str">
        <f>"Q"&amp;ROUNDUP(MONTH(CleanedData[[#This Row],[Date]])/3,0)</f>
        <v>Q2</v>
      </c>
      <c r="X4746" t="str">
        <f>IF(CleanedData[[#This Row],[Purchase Amount]]&gt;=5000,"Yes","No")</f>
        <v>No</v>
      </c>
      <c r="Y4746">
        <f>IF(CleanedData[[#This Row],[Recommend]]="Yes",1,0)</f>
        <v>0</v>
      </c>
      <c r="Z4746" s="6">
        <f>CleanedData[[#This Row],[Purchase Amount]]*0.15</f>
        <v>143.19</v>
      </c>
      <c r="AA4746" s="6">
        <f>CleanedData[[#This Row],[Purchase Amount]]*1.15</f>
        <v>1097.79</v>
      </c>
    </row>
    <row r="4747" spans="1:27" x14ac:dyDescent="0.3">
      <c r="A4747">
        <v>5743</v>
      </c>
      <c r="B4747" t="s">
        <v>4972</v>
      </c>
      <c r="C4747" s="1">
        <v>45296</v>
      </c>
      <c r="D4747">
        <v>60</v>
      </c>
      <c r="E4747" t="s">
        <v>52</v>
      </c>
      <c r="F4747" t="s">
        <v>130</v>
      </c>
      <c r="G4747" t="s">
        <v>301</v>
      </c>
      <c r="H4747">
        <v>3</v>
      </c>
      <c r="I4747" t="s">
        <v>45</v>
      </c>
      <c r="J4747" t="s">
        <v>74</v>
      </c>
      <c r="K4747" t="s">
        <v>55</v>
      </c>
      <c r="L4747" t="s">
        <v>42</v>
      </c>
      <c r="M4747" t="s">
        <v>208</v>
      </c>
      <c r="N4747" t="s">
        <v>48</v>
      </c>
      <c r="O4747" t="s">
        <v>89</v>
      </c>
      <c r="P4747" t="s">
        <v>49</v>
      </c>
      <c r="Q4747" t="s">
        <v>50</v>
      </c>
      <c r="R4747" s="6">
        <f>_xlfn.XLOOKUP(CleanedData[[#This Row],[Product]],'02_Lookup_Tables'!$A$2:$A$126,'02_Lookup_Tables'!$B$2:$B$126)</f>
        <v>1000.7</v>
      </c>
      <c r="S4747" t="str">
        <f>VLOOKUP(CleanedData[[#This Row],[Product]],'02_Lookup_Tables'!$H$2:$I$126,2,FALSE)</f>
        <v>Toys &amp; Games</v>
      </c>
      <c r="T4747" t="str">
        <f>VLOOKUP(CleanedData[[#This Row],[Province]],'02_Lookup_Tables'!$D$2:$E$10,2, FALSE)</f>
        <v>Eastern Region</v>
      </c>
      <c r="U4747" t="str" cm="1">
        <f t="array" ref="U4747">_xlfn.IFS(CleanedData[[#This Row],[Purchase Amount]]&lt;500,"Low",
CleanedData[[#This Row],[Purchase Amount]]&lt;5000,"Medium",
TRUE,"High")</f>
        <v>Medium</v>
      </c>
      <c r="V4747" t="str">
        <f>TEXT(CleanedData[[#This Row],[Date]],"mmmm")</f>
        <v>January</v>
      </c>
      <c r="W4747" t="str">
        <f>"Q"&amp;ROUNDUP(MONTH(CleanedData[[#This Row],[Date]])/3,0)</f>
        <v>Q1</v>
      </c>
      <c r="X4747" t="str">
        <f>IF(CleanedData[[#This Row],[Purchase Amount]]&gt;=5000,"Yes","No")</f>
        <v>No</v>
      </c>
      <c r="Y4747">
        <f>IF(CleanedData[[#This Row],[Recommend]]="Yes",1,0)</f>
        <v>1</v>
      </c>
      <c r="Z4747" s="6">
        <f>CleanedData[[#This Row],[Purchase Amount]]*0.15</f>
        <v>150.10499999999999</v>
      </c>
      <c r="AA4747" s="6">
        <f>CleanedData[[#This Row],[Purchase Amount]]*1.15</f>
        <v>1150.8050000000001</v>
      </c>
    </row>
    <row r="4748" spans="1:27" x14ac:dyDescent="0.3">
      <c r="A4748">
        <v>5744</v>
      </c>
      <c r="B4748" t="s">
        <v>4973</v>
      </c>
      <c r="C4748" s="1">
        <v>45904</v>
      </c>
      <c r="D4748">
        <v>63</v>
      </c>
      <c r="E4748" t="s">
        <v>39</v>
      </c>
      <c r="F4748" t="s">
        <v>72</v>
      </c>
      <c r="G4748" t="s">
        <v>114</v>
      </c>
      <c r="H4748">
        <v>5</v>
      </c>
      <c r="I4748" t="s">
        <v>42</v>
      </c>
      <c r="J4748" t="s">
        <v>63</v>
      </c>
      <c r="K4748" t="s">
        <v>64</v>
      </c>
      <c r="L4748" t="s">
        <v>42</v>
      </c>
      <c r="M4748" t="s">
        <v>92</v>
      </c>
      <c r="N4748" t="s">
        <v>57</v>
      </c>
      <c r="O4748" t="s">
        <v>89</v>
      </c>
      <c r="P4748" t="s">
        <v>70</v>
      </c>
      <c r="Q4748" t="s">
        <v>50</v>
      </c>
      <c r="R4748" s="6">
        <f>_xlfn.XLOOKUP(CleanedData[[#This Row],[Product]],'02_Lookup_Tables'!$A$2:$A$126,'02_Lookup_Tables'!$B$2:$B$126)</f>
        <v>1440.59</v>
      </c>
      <c r="S4748" t="str">
        <f>VLOOKUP(CleanedData[[#This Row],[Product]],'02_Lookup_Tables'!$H$2:$I$126,2,FALSE)</f>
        <v>Beauty &amp; Personal Care</v>
      </c>
      <c r="T4748" t="str">
        <f>VLOOKUP(CleanedData[[#This Row],[Province]],'02_Lookup_Tables'!$D$2:$E$10,2, FALSE)</f>
        <v>Central Region</v>
      </c>
      <c r="U4748" t="str" cm="1">
        <f t="array" ref="U4748">_xlfn.IFS(CleanedData[[#This Row],[Purchase Amount]]&lt;500,"Low",
CleanedData[[#This Row],[Purchase Amount]]&lt;5000,"Medium",
TRUE,"High")</f>
        <v>Medium</v>
      </c>
      <c r="V4748" t="str">
        <f>TEXT(CleanedData[[#This Row],[Date]],"mmmm")</f>
        <v>September</v>
      </c>
      <c r="W4748" t="str">
        <f>"Q"&amp;ROUNDUP(MONTH(CleanedData[[#This Row],[Date]])/3,0)</f>
        <v>Q3</v>
      </c>
      <c r="X4748" t="str">
        <f>IF(CleanedData[[#This Row],[Purchase Amount]]&gt;=5000,"Yes","No")</f>
        <v>No</v>
      </c>
      <c r="Y4748">
        <f>IF(CleanedData[[#This Row],[Recommend]]="Yes",1,0)</f>
        <v>0</v>
      </c>
      <c r="Z4748" s="6">
        <f>CleanedData[[#This Row],[Purchase Amount]]*0.15</f>
        <v>216.08849999999998</v>
      </c>
      <c r="AA4748" s="6">
        <f>CleanedData[[#This Row],[Purchase Amount]]*1.15</f>
        <v>1656.6784999999998</v>
      </c>
    </row>
    <row r="4749" spans="1:27" x14ac:dyDescent="0.3">
      <c r="A4749">
        <v>5745</v>
      </c>
      <c r="B4749" t="s">
        <v>4974</v>
      </c>
      <c r="C4749" s="1">
        <v>45417</v>
      </c>
      <c r="D4749">
        <v>44</v>
      </c>
      <c r="E4749" t="s">
        <v>60</v>
      </c>
      <c r="F4749" t="s">
        <v>72</v>
      </c>
      <c r="G4749" t="s">
        <v>251</v>
      </c>
      <c r="H4749">
        <v>1</v>
      </c>
      <c r="I4749" t="s">
        <v>42</v>
      </c>
      <c r="J4749" t="s">
        <v>63</v>
      </c>
      <c r="K4749" t="s">
        <v>55</v>
      </c>
      <c r="L4749" t="s">
        <v>45</v>
      </c>
      <c r="M4749" t="s">
        <v>56</v>
      </c>
      <c r="N4749" t="s">
        <v>80</v>
      </c>
      <c r="O4749" t="s">
        <v>148</v>
      </c>
      <c r="P4749" t="s">
        <v>70</v>
      </c>
      <c r="Q4749" t="s">
        <v>81</v>
      </c>
      <c r="R4749" s="6">
        <f>_xlfn.XLOOKUP(CleanedData[[#This Row],[Product]],'02_Lookup_Tables'!$A$2:$A$126,'02_Lookup_Tables'!$B$2:$B$126)</f>
        <v>5064</v>
      </c>
      <c r="S4749" t="str">
        <f>VLOOKUP(CleanedData[[#This Row],[Product]],'02_Lookup_Tables'!$H$2:$I$126,2,FALSE)</f>
        <v>Sports &amp; Outdoors</v>
      </c>
      <c r="T4749" t="str">
        <f>VLOOKUP(CleanedData[[#This Row],[Province]],'02_Lookup_Tables'!$D$2:$E$10,2, FALSE)</f>
        <v>Central Region</v>
      </c>
      <c r="U4749" t="str" cm="1">
        <f t="array" ref="U4749">_xlfn.IFS(CleanedData[[#This Row],[Purchase Amount]]&lt;500,"Low",
CleanedData[[#This Row],[Purchase Amount]]&lt;5000,"Medium",
TRUE,"High")</f>
        <v>High</v>
      </c>
      <c r="V4749" t="str">
        <f>TEXT(CleanedData[[#This Row],[Date]],"mmmm")</f>
        <v>May</v>
      </c>
      <c r="W4749" t="str">
        <f>"Q"&amp;ROUNDUP(MONTH(CleanedData[[#This Row],[Date]])/3,0)</f>
        <v>Q2</v>
      </c>
      <c r="X4749" t="str">
        <f>IF(CleanedData[[#This Row],[Purchase Amount]]&gt;=5000,"Yes","No")</f>
        <v>Yes</v>
      </c>
      <c r="Y4749">
        <f>IF(CleanedData[[#This Row],[Recommend]]="Yes",1,0)</f>
        <v>0</v>
      </c>
      <c r="Z4749" s="6">
        <f>CleanedData[[#This Row],[Purchase Amount]]*0.15</f>
        <v>759.6</v>
      </c>
      <c r="AA4749" s="6">
        <f>CleanedData[[#This Row],[Purchase Amount]]*1.15</f>
        <v>5823.5999999999995</v>
      </c>
    </row>
    <row r="4750" spans="1:27" x14ac:dyDescent="0.3">
      <c r="A4750">
        <v>5747</v>
      </c>
      <c r="B4750" t="s">
        <v>4975</v>
      </c>
      <c r="C4750" s="1">
        <v>45533</v>
      </c>
      <c r="D4750">
        <v>28</v>
      </c>
      <c r="E4750" t="s">
        <v>52</v>
      </c>
      <c r="F4750" t="s">
        <v>125</v>
      </c>
      <c r="G4750" t="s">
        <v>203</v>
      </c>
      <c r="H4750">
        <v>5</v>
      </c>
      <c r="I4750" t="s">
        <v>42</v>
      </c>
      <c r="J4750" t="s">
        <v>74</v>
      </c>
      <c r="K4750" t="s">
        <v>55</v>
      </c>
      <c r="L4750" t="s">
        <v>42</v>
      </c>
      <c r="M4750" t="s">
        <v>85</v>
      </c>
      <c r="N4750" t="s">
        <v>57</v>
      </c>
      <c r="O4750" t="s">
        <v>48</v>
      </c>
      <c r="P4750" t="s">
        <v>49</v>
      </c>
      <c r="Q4750" t="s">
        <v>58</v>
      </c>
      <c r="R4750" s="6">
        <f>_xlfn.XLOOKUP(CleanedData[[#This Row],[Product]],'02_Lookup_Tables'!$A$2:$A$126,'02_Lookup_Tables'!$B$2:$B$126)</f>
        <v>2849.09</v>
      </c>
      <c r="S4750" t="str">
        <f>VLOOKUP(CleanedData[[#This Row],[Product]],'02_Lookup_Tables'!$H$2:$I$126,2,FALSE)</f>
        <v>Home &amp; Living</v>
      </c>
      <c r="T4750" t="str">
        <f>VLOOKUP(CleanedData[[#This Row],[Province]],'02_Lookup_Tables'!$D$2:$E$10,2, FALSE)</f>
        <v>Western Region</v>
      </c>
      <c r="U4750" t="str" cm="1">
        <f t="array" ref="U4750">_xlfn.IFS(CleanedData[[#This Row],[Purchase Amount]]&lt;500,"Low",
CleanedData[[#This Row],[Purchase Amount]]&lt;5000,"Medium",
TRUE,"High")</f>
        <v>Medium</v>
      </c>
      <c r="V4750" t="str">
        <f>TEXT(CleanedData[[#This Row],[Date]],"mmmm")</f>
        <v>August</v>
      </c>
      <c r="W4750" t="str">
        <f>"Q"&amp;ROUNDUP(MONTH(CleanedData[[#This Row],[Date]])/3,0)</f>
        <v>Q3</v>
      </c>
      <c r="X4750" t="str">
        <f>IF(CleanedData[[#This Row],[Purchase Amount]]&gt;=5000,"Yes","No")</f>
        <v>No</v>
      </c>
      <c r="Y4750">
        <f>IF(CleanedData[[#This Row],[Recommend]]="Yes",1,0)</f>
        <v>0</v>
      </c>
      <c r="Z4750" s="6">
        <f>CleanedData[[#This Row],[Purchase Amount]]*0.15</f>
        <v>427.36349999999999</v>
      </c>
      <c r="AA4750" s="6">
        <f>CleanedData[[#This Row],[Purchase Amount]]*1.15</f>
        <v>3276.4535000000001</v>
      </c>
    </row>
    <row r="4751" spans="1:27" x14ac:dyDescent="0.3">
      <c r="A4751">
        <v>5748</v>
      </c>
      <c r="B4751" t="s">
        <v>4976</v>
      </c>
      <c r="C4751" s="1">
        <v>45617</v>
      </c>
      <c r="D4751">
        <v>48</v>
      </c>
      <c r="E4751" t="s">
        <v>60</v>
      </c>
      <c r="F4751" t="s">
        <v>77</v>
      </c>
      <c r="G4751" t="s">
        <v>365</v>
      </c>
      <c r="H4751">
        <v>1</v>
      </c>
      <c r="I4751" t="s">
        <v>42</v>
      </c>
      <c r="J4751" t="s">
        <v>54</v>
      </c>
      <c r="K4751" t="s">
        <v>64</v>
      </c>
      <c r="L4751" t="s">
        <v>42</v>
      </c>
      <c r="M4751" t="s">
        <v>56</v>
      </c>
      <c r="N4751" t="s">
        <v>80</v>
      </c>
      <c r="O4751" t="s">
        <v>148</v>
      </c>
      <c r="P4751" t="s">
        <v>70</v>
      </c>
      <c r="Q4751" t="s">
        <v>93</v>
      </c>
      <c r="R4751" s="6">
        <f>_xlfn.XLOOKUP(CleanedData[[#This Row],[Product]],'02_Lookup_Tables'!$A$2:$A$126,'02_Lookup_Tables'!$B$2:$B$126)</f>
        <v>105.11</v>
      </c>
      <c r="S4751" t="str">
        <f>VLOOKUP(CleanedData[[#This Row],[Product]],'02_Lookup_Tables'!$H$2:$I$126,2,FALSE)</f>
        <v>Beauty &amp; Personal Care</v>
      </c>
      <c r="T4751" t="str">
        <f>VLOOKUP(CleanedData[[#This Row],[Province]],'02_Lookup_Tables'!$D$2:$E$10,2, FALSE)</f>
        <v>Central Region</v>
      </c>
      <c r="U4751" t="str" cm="1">
        <f t="array" ref="U4751">_xlfn.IFS(CleanedData[[#This Row],[Purchase Amount]]&lt;500,"Low",
CleanedData[[#This Row],[Purchase Amount]]&lt;5000,"Medium",
TRUE,"High")</f>
        <v>Low</v>
      </c>
      <c r="V4751" t="str">
        <f>TEXT(CleanedData[[#This Row],[Date]],"mmmm")</f>
        <v>November</v>
      </c>
      <c r="W4751" t="str">
        <f>"Q"&amp;ROUNDUP(MONTH(CleanedData[[#This Row],[Date]])/3,0)</f>
        <v>Q4</v>
      </c>
      <c r="X4751" t="str">
        <f>IF(CleanedData[[#This Row],[Purchase Amount]]&gt;=5000,"Yes","No")</f>
        <v>No</v>
      </c>
      <c r="Y4751">
        <f>IF(CleanedData[[#This Row],[Recommend]]="Yes",1,0)</f>
        <v>0</v>
      </c>
      <c r="Z4751" s="6">
        <f>CleanedData[[#This Row],[Purchase Amount]]*0.15</f>
        <v>15.766499999999999</v>
      </c>
      <c r="AA4751" s="6">
        <f>CleanedData[[#This Row],[Purchase Amount]]*1.15</f>
        <v>120.87649999999999</v>
      </c>
    </row>
    <row r="4752" spans="1:27" x14ac:dyDescent="0.3">
      <c r="A4752">
        <v>5749</v>
      </c>
      <c r="B4752" t="s">
        <v>4977</v>
      </c>
      <c r="C4752" s="1">
        <v>45439</v>
      </c>
      <c r="D4752">
        <v>29</v>
      </c>
      <c r="E4752" t="s">
        <v>60</v>
      </c>
      <c r="F4752" t="s">
        <v>68</v>
      </c>
      <c r="G4752" t="s">
        <v>126</v>
      </c>
      <c r="H4752">
        <v>3</v>
      </c>
      <c r="I4752" t="s">
        <v>45</v>
      </c>
      <c r="J4752" t="s">
        <v>43</v>
      </c>
      <c r="K4752" t="s">
        <v>44</v>
      </c>
      <c r="L4752" t="s">
        <v>42</v>
      </c>
      <c r="M4752" t="s">
        <v>231</v>
      </c>
      <c r="N4752" t="s">
        <v>48</v>
      </c>
      <c r="O4752" t="s">
        <v>89</v>
      </c>
      <c r="P4752" t="s">
        <v>49</v>
      </c>
      <c r="Q4752" t="s">
        <v>58</v>
      </c>
      <c r="R4752" s="6">
        <f>_xlfn.XLOOKUP(CleanedData[[#This Row],[Product]],'02_Lookup_Tables'!$A$2:$A$126,'02_Lookup_Tables'!$B$2:$B$126)</f>
        <v>343.42</v>
      </c>
      <c r="S4752" t="str">
        <f>VLOOKUP(CleanedData[[#This Row],[Product]],'02_Lookup_Tables'!$H$2:$I$126,2,FALSE)</f>
        <v>Food</v>
      </c>
      <c r="T4752" t="str">
        <f>VLOOKUP(CleanedData[[#This Row],[Province]],'02_Lookup_Tables'!$D$2:$E$10,2, FALSE)</f>
        <v>Northern Region</v>
      </c>
      <c r="U4752" t="str" cm="1">
        <f t="array" ref="U4752">_xlfn.IFS(CleanedData[[#This Row],[Purchase Amount]]&lt;500,"Low",
CleanedData[[#This Row],[Purchase Amount]]&lt;5000,"Medium",
TRUE,"High")</f>
        <v>Low</v>
      </c>
      <c r="V4752" t="str">
        <f>TEXT(CleanedData[[#This Row],[Date]],"mmmm")</f>
        <v>May</v>
      </c>
      <c r="W4752" t="str">
        <f>"Q"&amp;ROUNDUP(MONTH(CleanedData[[#This Row],[Date]])/3,0)</f>
        <v>Q2</v>
      </c>
      <c r="X4752" t="str">
        <f>IF(CleanedData[[#This Row],[Purchase Amount]]&gt;=5000,"Yes","No")</f>
        <v>No</v>
      </c>
      <c r="Y4752">
        <f>IF(CleanedData[[#This Row],[Recommend]]="Yes",1,0)</f>
        <v>1</v>
      </c>
      <c r="Z4752" s="6">
        <f>CleanedData[[#This Row],[Purchase Amount]]*0.15</f>
        <v>51.512999999999998</v>
      </c>
      <c r="AA4752" s="6">
        <f>CleanedData[[#This Row],[Purchase Amount]]*1.15</f>
        <v>394.93299999999999</v>
      </c>
    </row>
    <row r="4753" spans="1:27" x14ac:dyDescent="0.3">
      <c r="A4753">
        <v>5750</v>
      </c>
      <c r="B4753" t="s">
        <v>4978</v>
      </c>
      <c r="C4753" s="1">
        <v>45794</v>
      </c>
      <c r="D4753">
        <v>70</v>
      </c>
      <c r="E4753" t="s">
        <v>39</v>
      </c>
      <c r="F4753" t="s">
        <v>68</v>
      </c>
      <c r="G4753" t="s">
        <v>563</v>
      </c>
      <c r="H4753">
        <v>2</v>
      </c>
      <c r="I4753" t="s">
        <v>45</v>
      </c>
      <c r="J4753" t="s">
        <v>69</v>
      </c>
      <c r="K4753" t="s">
        <v>55</v>
      </c>
      <c r="L4753" t="s">
        <v>45</v>
      </c>
      <c r="M4753" t="s">
        <v>92</v>
      </c>
      <c r="N4753" t="s">
        <v>47</v>
      </c>
      <c r="O4753" t="s">
        <v>89</v>
      </c>
      <c r="P4753" t="s">
        <v>49</v>
      </c>
      <c r="Q4753" t="s">
        <v>97</v>
      </c>
      <c r="R4753" s="6">
        <f>_xlfn.XLOOKUP(CleanedData[[#This Row],[Product]],'02_Lookup_Tables'!$A$2:$A$126,'02_Lookup_Tables'!$B$2:$B$126)</f>
        <v>11052.57</v>
      </c>
      <c r="S4753" t="str">
        <f>VLOOKUP(CleanedData[[#This Row],[Product]],'02_Lookup_Tables'!$H$2:$I$126,2,FALSE)</f>
        <v>Electronics</v>
      </c>
      <c r="T4753" t="str">
        <f>VLOOKUP(CleanedData[[#This Row],[Province]],'02_Lookup_Tables'!$D$2:$E$10,2, FALSE)</f>
        <v>Northern Region</v>
      </c>
      <c r="U4753" t="str" cm="1">
        <f t="array" ref="U4753">_xlfn.IFS(CleanedData[[#This Row],[Purchase Amount]]&lt;500,"Low",
CleanedData[[#This Row],[Purchase Amount]]&lt;5000,"Medium",
TRUE,"High")</f>
        <v>High</v>
      </c>
      <c r="V4753" t="str">
        <f>TEXT(CleanedData[[#This Row],[Date]],"mmmm")</f>
        <v>May</v>
      </c>
      <c r="W4753" t="str">
        <f>"Q"&amp;ROUNDUP(MONTH(CleanedData[[#This Row],[Date]])/3,0)</f>
        <v>Q2</v>
      </c>
      <c r="X4753" t="str">
        <f>IF(CleanedData[[#This Row],[Purchase Amount]]&gt;=5000,"Yes","No")</f>
        <v>Yes</v>
      </c>
      <c r="Y4753">
        <f>IF(CleanedData[[#This Row],[Recommend]]="Yes",1,0)</f>
        <v>1</v>
      </c>
      <c r="Z4753" s="6">
        <f>CleanedData[[#This Row],[Purchase Amount]]*0.15</f>
        <v>1657.8854999999999</v>
      </c>
      <c r="AA4753" s="6">
        <f>CleanedData[[#This Row],[Purchase Amount]]*1.15</f>
        <v>12710.455499999998</v>
      </c>
    </row>
    <row r="4754" spans="1:27" x14ac:dyDescent="0.3">
      <c r="A4754">
        <v>5751</v>
      </c>
      <c r="B4754" t="s">
        <v>4979</v>
      </c>
      <c r="C4754" s="1">
        <v>45339</v>
      </c>
      <c r="D4754">
        <v>80</v>
      </c>
      <c r="E4754" t="s">
        <v>60</v>
      </c>
      <c r="F4754" t="s">
        <v>130</v>
      </c>
      <c r="G4754" t="s">
        <v>301</v>
      </c>
      <c r="H4754">
        <v>2</v>
      </c>
      <c r="I4754" t="s">
        <v>42</v>
      </c>
      <c r="J4754" t="s">
        <v>74</v>
      </c>
      <c r="K4754" t="s">
        <v>64</v>
      </c>
      <c r="L4754" t="s">
        <v>42</v>
      </c>
      <c r="M4754" t="s">
        <v>175</v>
      </c>
      <c r="N4754" t="s">
        <v>47</v>
      </c>
      <c r="O4754" t="s">
        <v>89</v>
      </c>
      <c r="P4754" t="s">
        <v>49</v>
      </c>
      <c r="Q4754" t="s">
        <v>97</v>
      </c>
      <c r="R4754" s="6">
        <f>_xlfn.XLOOKUP(CleanedData[[#This Row],[Product]],'02_Lookup_Tables'!$A$2:$A$126,'02_Lookup_Tables'!$B$2:$B$126)</f>
        <v>1000.7</v>
      </c>
      <c r="S4754" t="str">
        <f>VLOOKUP(CleanedData[[#This Row],[Product]],'02_Lookup_Tables'!$H$2:$I$126,2,FALSE)</f>
        <v>Toys &amp; Games</v>
      </c>
      <c r="T4754" t="str">
        <f>VLOOKUP(CleanedData[[#This Row],[Province]],'02_Lookup_Tables'!$D$2:$E$10,2, FALSE)</f>
        <v>Eastern Region</v>
      </c>
      <c r="U4754" t="str" cm="1">
        <f t="array" ref="U4754">_xlfn.IFS(CleanedData[[#This Row],[Purchase Amount]]&lt;500,"Low",
CleanedData[[#This Row],[Purchase Amount]]&lt;5000,"Medium",
TRUE,"High")</f>
        <v>Medium</v>
      </c>
      <c r="V4754" t="str">
        <f>TEXT(CleanedData[[#This Row],[Date]],"mmmm")</f>
        <v>February</v>
      </c>
      <c r="W4754" t="str">
        <f>"Q"&amp;ROUNDUP(MONTH(CleanedData[[#This Row],[Date]])/3,0)</f>
        <v>Q1</v>
      </c>
      <c r="X4754" t="str">
        <f>IF(CleanedData[[#This Row],[Purchase Amount]]&gt;=5000,"Yes","No")</f>
        <v>No</v>
      </c>
      <c r="Y4754">
        <f>IF(CleanedData[[#This Row],[Recommend]]="Yes",1,0)</f>
        <v>0</v>
      </c>
      <c r="Z4754" s="6">
        <f>CleanedData[[#This Row],[Purchase Amount]]*0.15</f>
        <v>150.10499999999999</v>
      </c>
      <c r="AA4754" s="6">
        <f>CleanedData[[#This Row],[Purchase Amount]]*1.15</f>
        <v>1150.8050000000001</v>
      </c>
    </row>
    <row r="4755" spans="1:27" x14ac:dyDescent="0.3">
      <c r="A4755">
        <v>5752</v>
      </c>
      <c r="B4755" t="s">
        <v>4980</v>
      </c>
      <c r="C4755" s="1">
        <v>45852</v>
      </c>
      <c r="D4755">
        <v>71</v>
      </c>
      <c r="E4755" t="s">
        <v>39</v>
      </c>
      <c r="F4755" t="s">
        <v>83</v>
      </c>
      <c r="G4755" t="s">
        <v>246</v>
      </c>
      <c r="H4755">
        <v>3</v>
      </c>
      <c r="I4755" t="s">
        <v>42</v>
      </c>
      <c r="J4755" t="s">
        <v>54</v>
      </c>
      <c r="K4755" t="s">
        <v>64</v>
      </c>
      <c r="L4755" t="s">
        <v>45</v>
      </c>
      <c r="M4755" t="s">
        <v>100</v>
      </c>
      <c r="N4755" t="s">
        <v>48</v>
      </c>
      <c r="O4755" t="s">
        <v>48</v>
      </c>
      <c r="P4755" t="s">
        <v>70</v>
      </c>
      <c r="Q4755" t="s">
        <v>97</v>
      </c>
      <c r="R4755" s="6">
        <f>_xlfn.XLOOKUP(CleanedData[[#This Row],[Product]],'02_Lookup_Tables'!$A$2:$A$126,'02_Lookup_Tables'!$B$2:$B$126)</f>
        <v>2603.98</v>
      </c>
      <c r="S4755" t="str">
        <f>VLOOKUP(CleanedData[[#This Row],[Product]],'02_Lookup_Tables'!$H$2:$I$126,2,FALSE)</f>
        <v>Accessories</v>
      </c>
      <c r="T4755" t="str">
        <f>VLOOKUP(CleanedData[[#This Row],[Province]],'02_Lookup_Tables'!$D$2:$E$10,2, FALSE)</f>
        <v>Western Region</v>
      </c>
      <c r="U4755" t="str" cm="1">
        <f t="array" ref="U4755">_xlfn.IFS(CleanedData[[#This Row],[Purchase Amount]]&lt;500,"Low",
CleanedData[[#This Row],[Purchase Amount]]&lt;5000,"Medium",
TRUE,"High")</f>
        <v>Medium</v>
      </c>
      <c r="V4755" t="str">
        <f>TEXT(CleanedData[[#This Row],[Date]],"mmmm")</f>
        <v>July</v>
      </c>
      <c r="W4755" t="str">
        <f>"Q"&amp;ROUNDUP(MONTH(CleanedData[[#This Row],[Date]])/3,0)</f>
        <v>Q3</v>
      </c>
      <c r="X4755" t="str">
        <f>IF(CleanedData[[#This Row],[Purchase Amount]]&gt;=5000,"Yes","No")</f>
        <v>No</v>
      </c>
      <c r="Y4755">
        <f>IF(CleanedData[[#This Row],[Recommend]]="Yes",1,0)</f>
        <v>0</v>
      </c>
      <c r="Z4755" s="6">
        <f>CleanedData[[#This Row],[Purchase Amount]]*0.15</f>
        <v>390.59699999999998</v>
      </c>
      <c r="AA4755" s="6">
        <f>CleanedData[[#This Row],[Purchase Amount]]*1.15</f>
        <v>2994.5769999999998</v>
      </c>
    </row>
    <row r="4756" spans="1:27" x14ac:dyDescent="0.3">
      <c r="A4756">
        <v>5753</v>
      </c>
      <c r="B4756" t="s">
        <v>4981</v>
      </c>
      <c r="C4756" s="1">
        <v>45967</v>
      </c>
      <c r="D4756">
        <v>66</v>
      </c>
      <c r="E4756" t="s">
        <v>52</v>
      </c>
      <c r="F4756" t="s">
        <v>40</v>
      </c>
      <c r="G4756" t="s">
        <v>313</v>
      </c>
      <c r="H4756">
        <v>2</v>
      </c>
      <c r="I4756" t="s">
        <v>42</v>
      </c>
      <c r="J4756" t="s">
        <v>43</v>
      </c>
      <c r="K4756" t="s">
        <v>55</v>
      </c>
      <c r="L4756" t="s">
        <v>42</v>
      </c>
      <c r="M4756" t="s">
        <v>100</v>
      </c>
      <c r="N4756" t="s">
        <v>47</v>
      </c>
      <c r="O4756" t="s">
        <v>48</v>
      </c>
      <c r="P4756" t="s">
        <v>49</v>
      </c>
      <c r="Q4756" t="s">
        <v>97</v>
      </c>
      <c r="R4756" s="6">
        <f>_xlfn.XLOOKUP(CleanedData[[#This Row],[Product]],'02_Lookup_Tables'!$A$2:$A$126,'02_Lookup_Tables'!$B$2:$B$126)</f>
        <v>283.57</v>
      </c>
      <c r="S4756" t="str">
        <f>VLOOKUP(CleanedData[[#This Row],[Product]],'02_Lookup_Tables'!$H$2:$I$126,2,FALSE)</f>
        <v>Accessories</v>
      </c>
      <c r="T4756" t="str">
        <f>VLOOKUP(CleanedData[[#This Row],[Province]],'02_Lookup_Tables'!$D$2:$E$10,2, FALSE)</f>
        <v>Northern Region</v>
      </c>
      <c r="U4756" t="str" cm="1">
        <f t="array" ref="U4756">_xlfn.IFS(CleanedData[[#This Row],[Purchase Amount]]&lt;500,"Low",
CleanedData[[#This Row],[Purchase Amount]]&lt;5000,"Medium",
TRUE,"High")</f>
        <v>Low</v>
      </c>
      <c r="V4756" t="str">
        <f>TEXT(CleanedData[[#This Row],[Date]],"mmmm")</f>
        <v>November</v>
      </c>
      <c r="W4756" t="str">
        <f>"Q"&amp;ROUNDUP(MONTH(CleanedData[[#This Row],[Date]])/3,0)</f>
        <v>Q4</v>
      </c>
      <c r="X4756" t="str">
        <f>IF(CleanedData[[#This Row],[Purchase Amount]]&gt;=5000,"Yes","No")</f>
        <v>No</v>
      </c>
      <c r="Y4756">
        <f>IF(CleanedData[[#This Row],[Recommend]]="Yes",1,0)</f>
        <v>0</v>
      </c>
      <c r="Z4756" s="6">
        <f>CleanedData[[#This Row],[Purchase Amount]]*0.15</f>
        <v>42.535499999999999</v>
      </c>
      <c r="AA4756" s="6">
        <f>CleanedData[[#This Row],[Purchase Amount]]*1.15</f>
        <v>326.10549999999995</v>
      </c>
    </row>
    <row r="4757" spans="1:27" x14ac:dyDescent="0.3">
      <c r="A4757">
        <v>5755</v>
      </c>
      <c r="B4757" t="s">
        <v>4982</v>
      </c>
      <c r="C4757" s="1">
        <v>45963</v>
      </c>
      <c r="D4757">
        <v>22</v>
      </c>
      <c r="E4757" t="s">
        <v>52</v>
      </c>
      <c r="F4757" t="s">
        <v>77</v>
      </c>
      <c r="G4757" t="s">
        <v>519</v>
      </c>
      <c r="H4757">
        <v>5</v>
      </c>
      <c r="I4757" t="s">
        <v>42</v>
      </c>
      <c r="J4757" t="s">
        <v>54</v>
      </c>
      <c r="K4757" t="s">
        <v>64</v>
      </c>
      <c r="L4757" t="s">
        <v>42</v>
      </c>
      <c r="M4757" t="s">
        <v>100</v>
      </c>
      <c r="N4757" t="s">
        <v>57</v>
      </c>
      <c r="O4757" t="s">
        <v>48</v>
      </c>
      <c r="P4757" t="s">
        <v>49</v>
      </c>
      <c r="Q4757" t="s">
        <v>66</v>
      </c>
      <c r="R4757" s="6">
        <f>_xlfn.XLOOKUP(CleanedData[[#This Row],[Product]],'02_Lookup_Tables'!$A$2:$A$126,'02_Lookup_Tables'!$B$2:$B$126)</f>
        <v>338.79</v>
      </c>
      <c r="S4757" t="str">
        <f>VLOOKUP(CleanedData[[#This Row],[Product]],'02_Lookup_Tables'!$H$2:$I$126,2,FALSE)</f>
        <v>Accessories</v>
      </c>
      <c r="T4757" t="str">
        <f>VLOOKUP(CleanedData[[#This Row],[Province]],'02_Lookup_Tables'!$D$2:$E$10,2, FALSE)</f>
        <v>Central Region</v>
      </c>
      <c r="U4757" t="str" cm="1">
        <f t="array" ref="U4757">_xlfn.IFS(CleanedData[[#This Row],[Purchase Amount]]&lt;500,"Low",
CleanedData[[#This Row],[Purchase Amount]]&lt;5000,"Medium",
TRUE,"High")</f>
        <v>Low</v>
      </c>
      <c r="V4757" t="str">
        <f>TEXT(CleanedData[[#This Row],[Date]],"mmmm")</f>
        <v>November</v>
      </c>
      <c r="W4757" t="str">
        <f>"Q"&amp;ROUNDUP(MONTH(CleanedData[[#This Row],[Date]])/3,0)</f>
        <v>Q4</v>
      </c>
      <c r="X4757" t="str">
        <f>IF(CleanedData[[#This Row],[Purchase Amount]]&gt;=5000,"Yes","No")</f>
        <v>No</v>
      </c>
      <c r="Y4757">
        <f>IF(CleanedData[[#This Row],[Recommend]]="Yes",1,0)</f>
        <v>0</v>
      </c>
      <c r="Z4757" s="6">
        <f>CleanedData[[#This Row],[Purchase Amount]]*0.15</f>
        <v>50.8185</v>
      </c>
      <c r="AA4757" s="6">
        <f>CleanedData[[#This Row],[Purchase Amount]]*1.15</f>
        <v>389.60849999999999</v>
      </c>
    </row>
    <row r="4758" spans="1:27" x14ac:dyDescent="0.3">
      <c r="A4758">
        <v>5756</v>
      </c>
      <c r="B4758" t="s">
        <v>4983</v>
      </c>
      <c r="C4758" s="1">
        <v>45692</v>
      </c>
      <c r="D4758">
        <v>26</v>
      </c>
      <c r="E4758" t="s">
        <v>39</v>
      </c>
      <c r="F4758" t="s">
        <v>83</v>
      </c>
      <c r="G4758" t="s">
        <v>519</v>
      </c>
      <c r="H4758">
        <v>5</v>
      </c>
      <c r="I4758" t="s">
        <v>45</v>
      </c>
      <c r="J4758" t="s">
        <v>74</v>
      </c>
      <c r="K4758" t="s">
        <v>64</v>
      </c>
      <c r="L4758" t="s">
        <v>45</v>
      </c>
      <c r="M4758" t="s">
        <v>231</v>
      </c>
      <c r="N4758" t="s">
        <v>57</v>
      </c>
      <c r="O4758" t="s">
        <v>89</v>
      </c>
      <c r="P4758" t="s">
        <v>70</v>
      </c>
      <c r="Q4758" t="s">
        <v>58</v>
      </c>
      <c r="R4758" s="6">
        <f>_xlfn.XLOOKUP(CleanedData[[#This Row],[Product]],'02_Lookup_Tables'!$A$2:$A$126,'02_Lookup_Tables'!$B$2:$B$126)</f>
        <v>338.79</v>
      </c>
      <c r="S4758" t="str">
        <f>VLOOKUP(CleanedData[[#This Row],[Product]],'02_Lookup_Tables'!$H$2:$I$126,2,FALSE)</f>
        <v>Accessories</v>
      </c>
      <c r="T4758" t="str">
        <f>VLOOKUP(CleanedData[[#This Row],[Province]],'02_Lookup_Tables'!$D$2:$E$10,2, FALSE)</f>
        <v>Western Region</v>
      </c>
      <c r="U4758" t="str" cm="1">
        <f t="array" ref="U4758">_xlfn.IFS(CleanedData[[#This Row],[Purchase Amount]]&lt;500,"Low",
CleanedData[[#This Row],[Purchase Amount]]&lt;5000,"Medium",
TRUE,"High")</f>
        <v>Low</v>
      </c>
      <c r="V4758" t="str">
        <f>TEXT(CleanedData[[#This Row],[Date]],"mmmm")</f>
        <v>February</v>
      </c>
      <c r="W4758" t="str">
        <f>"Q"&amp;ROUNDUP(MONTH(CleanedData[[#This Row],[Date]])/3,0)</f>
        <v>Q1</v>
      </c>
      <c r="X4758" t="str">
        <f>IF(CleanedData[[#This Row],[Purchase Amount]]&gt;=5000,"Yes","No")</f>
        <v>No</v>
      </c>
      <c r="Y4758">
        <f>IF(CleanedData[[#This Row],[Recommend]]="Yes",1,0)</f>
        <v>1</v>
      </c>
      <c r="Z4758" s="6">
        <f>CleanedData[[#This Row],[Purchase Amount]]*0.15</f>
        <v>50.8185</v>
      </c>
      <c r="AA4758" s="6">
        <f>CleanedData[[#This Row],[Purchase Amount]]*1.15</f>
        <v>389.60849999999999</v>
      </c>
    </row>
    <row r="4759" spans="1:27" x14ac:dyDescent="0.3">
      <c r="A4759">
        <v>5757</v>
      </c>
      <c r="B4759" t="s">
        <v>4984</v>
      </c>
      <c r="C4759" s="1">
        <v>45789</v>
      </c>
      <c r="D4759">
        <v>38</v>
      </c>
      <c r="E4759" t="s">
        <v>52</v>
      </c>
      <c r="F4759" t="s">
        <v>68</v>
      </c>
      <c r="G4759" t="s">
        <v>162</v>
      </c>
      <c r="H4759">
        <v>4</v>
      </c>
      <c r="I4759" t="s">
        <v>42</v>
      </c>
      <c r="J4759" t="s">
        <v>63</v>
      </c>
      <c r="K4759" t="s">
        <v>44</v>
      </c>
      <c r="L4759" t="s">
        <v>45</v>
      </c>
      <c r="M4759" t="s">
        <v>85</v>
      </c>
      <c r="N4759" t="s">
        <v>96</v>
      </c>
      <c r="O4759" t="s">
        <v>48</v>
      </c>
      <c r="P4759" t="s">
        <v>49</v>
      </c>
      <c r="Q4759" t="s">
        <v>81</v>
      </c>
      <c r="R4759" s="6">
        <f>_xlfn.XLOOKUP(CleanedData[[#This Row],[Product]],'02_Lookup_Tables'!$A$2:$A$126,'02_Lookup_Tables'!$B$2:$B$126)</f>
        <v>3086.4</v>
      </c>
      <c r="S4759" t="str">
        <f>VLOOKUP(CleanedData[[#This Row],[Product]],'02_Lookup_Tables'!$H$2:$I$126,2,FALSE)</f>
        <v>Home &amp; Living</v>
      </c>
      <c r="T4759" t="str">
        <f>VLOOKUP(CleanedData[[#This Row],[Province]],'02_Lookup_Tables'!$D$2:$E$10,2, FALSE)</f>
        <v>Northern Region</v>
      </c>
      <c r="U4759" t="str" cm="1">
        <f t="array" ref="U4759">_xlfn.IFS(CleanedData[[#This Row],[Purchase Amount]]&lt;500,"Low",
CleanedData[[#This Row],[Purchase Amount]]&lt;5000,"Medium",
TRUE,"High")</f>
        <v>Medium</v>
      </c>
      <c r="V4759" t="str">
        <f>TEXT(CleanedData[[#This Row],[Date]],"mmmm")</f>
        <v>May</v>
      </c>
      <c r="W4759" t="str">
        <f>"Q"&amp;ROUNDUP(MONTH(CleanedData[[#This Row],[Date]])/3,0)</f>
        <v>Q2</v>
      </c>
      <c r="X4759" t="str">
        <f>IF(CleanedData[[#This Row],[Purchase Amount]]&gt;=5000,"Yes","No")</f>
        <v>No</v>
      </c>
      <c r="Y4759">
        <f>IF(CleanedData[[#This Row],[Recommend]]="Yes",1,0)</f>
        <v>0</v>
      </c>
      <c r="Z4759" s="6">
        <f>CleanedData[[#This Row],[Purchase Amount]]*0.15</f>
        <v>462.96</v>
      </c>
      <c r="AA4759" s="6">
        <f>CleanedData[[#This Row],[Purchase Amount]]*1.15</f>
        <v>3549.3599999999997</v>
      </c>
    </row>
    <row r="4760" spans="1:27" x14ac:dyDescent="0.3">
      <c r="A4760">
        <v>5758</v>
      </c>
      <c r="B4760" t="s">
        <v>4985</v>
      </c>
      <c r="C4760" s="1">
        <v>45797</v>
      </c>
      <c r="D4760">
        <v>70</v>
      </c>
      <c r="E4760" t="s">
        <v>39</v>
      </c>
      <c r="F4760" t="s">
        <v>77</v>
      </c>
      <c r="G4760" t="s">
        <v>294</v>
      </c>
      <c r="H4760">
        <v>3</v>
      </c>
      <c r="I4760" t="s">
        <v>42</v>
      </c>
      <c r="J4760" t="s">
        <v>43</v>
      </c>
      <c r="K4760" t="s">
        <v>64</v>
      </c>
      <c r="L4760" t="s">
        <v>42</v>
      </c>
      <c r="M4760" t="s">
        <v>196</v>
      </c>
      <c r="N4760" t="s">
        <v>48</v>
      </c>
      <c r="O4760" t="s">
        <v>89</v>
      </c>
      <c r="P4760" t="s">
        <v>49</v>
      </c>
      <c r="Q4760" t="s">
        <v>97</v>
      </c>
      <c r="R4760" s="6">
        <f>_xlfn.XLOOKUP(CleanedData[[#This Row],[Product]],'02_Lookup_Tables'!$A$2:$A$126,'02_Lookup_Tables'!$B$2:$B$126)</f>
        <v>16291.52</v>
      </c>
      <c r="S4760" t="str">
        <f>VLOOKUP(CleanedData[[#This Row],[Product]],'02_Lookup_Tables'!$H$2:$I$126,2,FALSE)</f>
        <v>Home Devices</v>
      </c>
      <c r="T4760" t="str">
        <f>VLOOKUP(CleanedData[[#This Row],[Province]],'02_Lookup_Tables'!$D$2:$E$10,2, FALSE)</f>
        <v>Central Region</v>
      </c>
      <c r="U4760" t="str" cm="1">
        <f t="array" ref="U4760">_xlfn.IFS(CleanedData[[#This Row],[Purchase Amount]]&lt;500,"Low",
CleanedData[[#This Row],[Purchase Amount]]&lt;5000,"Medium",
TRUE,"High")</f>
        <v>High</v>
      </c>
      <c r="V4760" t="str">
        <f>TEXT(CleanedData[[#This Row],[Date]],"mmmm")</f>
        <v>May</v>
      </c>
      <c r="W4760" t="str">
        <f>"Q"&amp;ROUNDUP(MONTH(CleanedData[[#This Row],[Date]])/3,0)</f>
        <v>Q2</v>
      </c>
      <c r="X4760" t="str">
        <f>IF(CleanedData[[#This Row],[Purchase Amount]]&gt;=5000,"Yes","No")</f>
        <v>Yes</v>
      </c>
      <c r="Y4760">
        <f>IF(CleanedData[[#This Row],[Recommend]]="Yes",1,0)</f>
        <v>0</v>
      </c>
      <c r="Z4760" s="6">
        <f>CleanedData[[#This Row],[Purchase Amount]]*0.15</f>
        <v>2443.7280000000001</v>
      </c>
      <c r="AA4760" s="6">
        <f>CleanedData[[#This Row],[Purchase Amount]]*1.15</f>
        <v>18735.248</v>
      </c>
    </row>
    <row r="4761" spans="1:27" x14ac:dyDescent="0.3">
      <c r="A4761">
        <v>5759</v>
      </c>
      <c r="B4761" t="s">
        <v>4986</v>
      </c>
      <c r="C4761" s="1">
        <v>45466</v>
      </c>
      <c r="D4761">
        <v>78</v>
      </c>
      <c r="E4761" t="s">
        <v>60</v>
      </c>
      <c r="F4761" t="s">
        <v>83</v>
      </c>
      <c r="G4761" t="s">
        <v>102</v>
      </c>
      <c r="H4761">
        <v>5</v>
      </c>
      <c r="I4761" t="s">
        <v>45</v>
      </c>
      <c r="J4761" t="s">
        <v>63</v>
      </c>
      <c r="K4761" t="s">
        <v>64</v>
      </c>
      <c r="L4761" t="s">
        <v>45</v>
      </c>
      <c r="M4761" t="s">
        <v>85</v>
      </c>
      <c r="N4761" t="s">
        <v>57</v>
      </c>
      <c r="O4761" t="s">
        <v>48</v>
      </c>
      <c r="P4761" t="s">
        <v>49</v>
      </c>
      <c r="Q4761" t="s">
        <v>97</v>
      </c>
      <c r="R4761" s="6">
        <f>_xlfn.XLOOKUP(CleanedData[[#This Row],[Product]],'02_Lookup_Tables'!$A$2:$A$126,'02_Lookup_Tables'!$B$2:$B$126)</f>
        <v>276.82</v>
      </c>
      <c r="S4761" t="str">
        <f>VLOOKUP(CleanedData[[#This Row],[Product]],'02_Lookup_Tables'!$H$2:$I$126,2,FALSE)</f>
        <v>Home &amp; Living</v>
      </c>
      <c r="T4761" t="str">
        <f>VLOOKUP(CleanedData[[#This Row],[Province]],'02_Lookup_Tables'!$D$2:$E$10,2, FALSE)</f>
        <v>Western Region</v>
      </c>
      <c r="U4761" t="str" cm="1">
        <f t="array" ref="U4761">_xlfn.IFS(CleanedData[[#This Row],[Purchase Amount]]&lt;500,"Low",
CleanedData[[#This Row],[Purchase Amount]]&lt;5000,"Medium",
TRUE,"High")</f>
        <v>Low</v>
      </c>
      <c r="V4761" t="str">
        <f>TEXT(CleanedData[[#This Row],[Date]],"mmmm")</f>
        <v>June</v>
      </c>
      <c r="W4761" t="str">
        <f>"Q"&amp;ROUNDUP(MONTH(CleanedData[[#This Row],[Date]])/3,0)</f>
        <v>Q2</v>
      </c>
      <c r="X4761" t="str">
        <f>IF(CleanedData[[#This Row],[Purchase Amount]]&gt;=5000,"Yes","No")</f>
        <v>No</v>
      </c>
      <c r="Y4761">
        <f>IF(CleanedData[[#This Row],[Recommend]]="Yes",1,0)</f>
        <v>1</v>
      </c>
      <c r="Z4761" s="6">
        <f>CleanedData[[#This Row],[Purchase Amount]]*0.15</f>
        <v>41.522999999999996</v>
      </c>
      <c r="AA4761" s="6">
        <f>CleanedData[[#This Row],[Purchase Amount]]*1.15</f>
        <v>318.34299999999996</v>
      </c>
    </row>
    <row r="4762" spans="1:27" x14ac:dyDescent="0.3">
      <c r="A4762">
        <v>5760</v>
      </c>
      <c r="B4762" t="s">
        <v>4987</v>
      </c>
      <c r="C4762" s="1">
        <v>45609</v>
      </c>
      <c r="D4762">
        <v>47</v>
      </c>
      <c r="E4762" t="s">
        <v>60</v>
      </c>
      <c r="F4762" t="s">
        <v>40</v>
      </c>
      <c r="G4762" t="s">
        <v>225</v>
      </c>
      <c r="H4762">
        <v>1</v>
      </c>
      <c r="I4762" t="s">
        <v>45</v>
      </c>
      <c r="J4762" t="s">
        <v>43</v>
      </c>
      <c r="K4762" t="s">
        <v>55</v>
      </c>
      <c r="L4762" t="s">
        <v>42</v>
      </c>
      <c r="M4762" t="s">
        <v>140</v>
      </c>
      <c r="N4762" t="s">
        <v>80</v>
      </c>
      <c r="O4762" t="s">
        <v>148</v>
      </c>
      <c r="P4762" t="s">
        <v>70</v>
      </c>
      <c r="Q4762" t="s">
        <v>93</v>
      </c>
      <c r="R4762" s="6">
        <f>_xlfn.XLOOKUP(CleanedData[[#This Row],[Product]],'02_Lookup_Tables'!$A$2:$A$126,'02_Lookup_Tables'!$B$2:$B$126)</f>
        <v>1094.3699999999999</v>
      </c>
      <c r="S4762" t="str">
        <f>VLOOKUP(CleanedData[[#This Row],[Product]],'02_Lookup_Tables'!$H$2:$I$126,2,FALSE)</f>
        <v>Apparel</v>
      </c>
      <c r="T4762" t="str">
        <f>VLOOKUP(CleanedData[[#This Row],[Province]],'02_Lookup_Tables'!$D$2:$E$10,2, FALSE)</f>
        <v>Northern Region</v>
      </c>
      <c r="U4762" t="str" cm="1">
        <f t="array" ref="U4762">_xlfn.IFS(CleanedData[[#This Row],[Purchase Amount]]&lt;500,"Low",
CleanedData[[#This Row],[Purchase Amount]]&lt;5000,"Medium",
TRUE,"High")</f>
        <v>Medium</v>
      </c>
      <c r="V4762" t="str">
        <f>TEXT(CleanedData[[#This Row],[Date]],"mmmm")</f>
        <v>November</v>
      </c>
      <c r="W4762" t="str">
        <f>"Q"&amp;ROUNDUP(MONTH(CleanedData[[#This Row],[Date]])/3,0)</f>
        <v>Q4</v>
      </c>
      <c r="X4762" t="str">
        <f>IF(CleanedData[[#This Row],[Purchase Amount]]&gt;=5000,"Yes","No")</f>
        <v>No</v>
      </c>
      <c r="Y4762">
        <f>IF(CleanedData[[#This Row],[Recommend]]="Yes",1,0)</f>
        <v>1</v>
      </c>
      <c r="Z4762" s="6">
        <f>CleanedData[[#This Row],[Purchase Amount]]*0.15</f>
        <v>164.15549999999999</v>
      </c>
      <c r="AA4762" s="6">
        <f>CleanedData[[#This Row],[Purchase Amount]]*1.15</f>
        <v>1258.5254999999997</v>
      </c>
    </row>
    <row r="4763" spans="1:27" x14ac:dyDescent="0.3">
      <c r="A4763">
        <v>5761</v>
      </c>
      <c r="B4763" t="s">
        <v>4988</v>
      </c>
      <c r="C4763" s="1">
        <v>45898</v>
      </c>
      <c r="D4763">
        <v>35</v>
      </c>
      <c r="E4763" t="s">
        <v>60</v>
      </c>
      <c r="F4763" t="s">
        <v>108</v>
      </c>
      <c r="G4763" t="s">
        <v>478</v>
      </c>
      <c r="H4763">
        <v>1</v>
      </c>
      <c r="I4763" t="s">
        <v>42</v>
      </c>
      <c r="J4763" t="s">
        <v>74</v>
      </c>
      <c r="K4763" t="s">
        <v>44</v>
      </c>
      <c r="L4763" t="s">
        <v>42</v>
      </c>
      <c r="M4763" t="s">
        <v>151</v>
      </c>
      <c r="N4763" t="s">
        <v>80</v>
      </c>
      <c r="O4763" t="s">
        <v>89</v>
      </c>
      <c r="P4763" t="s">
        <v>49</v>
      </c>
      <c r="Q4763" t="s">
        <v>81</v>
      </c>
      <c r="R4763" s="6">
        <f>_xlfn.XLOOKUP(CleanedData[[#This Row],[Product]],'02_Lookup_Tables'!$A$2:$A$126,'02_Lookup_Tables'!$B$2:$B$126)</f>
        <v>4507.63</v>
      </c>
      <c r="S4763" t="str">
        <f>VLOOKUP(CleanedData[[#This Row],[Product]],'02_Lookup_Tables'!$H$2:$I$126,2,FALSE)</f>
        <v>Sports &amp; Outdoors</v>
      </c>
      <c r="T4763" t="str">
        <f>VLOOKUP(CleanedData[[#This Row],[Province]],'02_Lookup_Tables'!$D$2:$E$10,2, FALSE)</f>
        <v>Gauteng Region</v>
      </c>
      <c r="U4763" t="str" cm="1">
        <f t="array" ref="U4763">_xlfn.IFS(CleanedData[[#This Row],[Purchase Amount]]&lt;500,"Low",
CleanedData[[#This Row],[Purchase Amount]]&lt;5000,"Medium",
TRUE,"High")</f>
        <v>Medium</v>
      </c>
      <c r="V4763" t="str">
        <f>TEXT(CleanedData[[#This Row],[Date]],"mmmm")</f>
        <v>August</v>
      </c>
      <c r="W4763" t="str">
        <f>"Q"&amp;ROUNDUP(MONTH(CleanedData[[#This Row],[Date]])/3,0)</f>
        <v>Q3</v>
      </c>
      <c r="X4763" t="str">
        <f>IF(CleanedData[[#This Row],[Purchase Amount]]&gt;=5000,"Yes","No")</f>
        <v>No</v>
      </c>
      <c r="Y4763">
        <f>IF(CleanedData[[#This Row],[Recommend]]="Yes",1,0)</f>
        <v>0</v>
      </c>
      <c r="Z4763" s="6">
        <f>CleanedData[[#This Row],[Purchase Amount]]*0.15</f>
        <v>676.14449999999999</v>
      </c>
      <c r="AA4763" s="6">
        <f>CleanedData[[#This Row],[Purchase Amount]]*1.15</f>
        <v>5183.7744999999995</v>
      </c>
    </row>
    <row r="4764" spans="1:27" x14ac:dyDescent="0.3">
      <c r="A4764">
        <v>5762</v>
      </c>
      <c r="B4764" t="s">
        <v>4989</v>
      </c>
      <c r="C4764" s="1">
        <v>45860</v>
      </c>
      <c r="D4764">
        <v>72</v>
      </c>
      <c r="E4764" t="s">
        <v>60</v>
      </c>
      <c r="F4764" t="s">
        <v>108</v>
      </c>
      <c r="G4764" t="s">
        <v>284</v>
      </c>
      <c r="H4764">
        <v>5</v>
      </c>
      <c r="I4764" t="s">
        <v>45</v>
      </c>
      <c r="J4764" t="s">
        <v>43</v>
      </c>
      <c r="K4764" t="s">
        <v>55</v>
      </c>
      <c r="L4764" t="s">
        <v>45</v>
      </c>
      <c r="M4764" t="s">
        <v>196</v>
      </c>
      <c r="N4764" t="s">
        <v>57</v>
      </c>
      <c r="O4764" t="s">
        <v>89</v>
      </c>
      <c r="P4764" t="s">
        <v>70</v>
      </c>
      <c r="Q4764" t="s">
        <v>97</v>
      </c>
      <c r="R4764" s="6">
        <f>_xlfn.XLOOKUP(CleanedData[[#This Row],[Product]],'02_Lookup_Tables'!$A$2:$A$126,'02_Lookup_Tables'!$B$2:$B$126)</f>
        <v>6698.54</v>
      </c>
      <c r="S4764" t="str">
        <f>VLOOKUP(CleanedData[[#This Row],[Product]],'02_Lookup_Tables'!$H$2:$I$126,2,FALSE)</f>
        <v>Electronics</v>
      </c>
      <c r="T4764" t="str">
        <f>VLOOKUP(CleanedData[[#This Row],[Province]],'02_Lookup_Tables'!$D$2:$E$10,2, FALSE)</f>
        <v>Gauteng Region</v>
      </c>
      <c r="U4764" t="str" cm="1">
        <f t="array" ref="U4764">_xlfn.IFS(CleanedData[[#This Row],[Purchase Amount]]&lt;500,"Low",
CleanedData[[#This Row],[Purchase Amount]]&lt;5000,"Medium",
TRUE,"High")</f>
        <v>High</v>
      </c>
      <c r="V4764" t="str">
        <f>TEXT(CleanedData[[#This Row],[Date]],"mmmm")</f>
        <v>July</v>
      </c>
      <c r="W4764" t="str">
        <f>"Q"&amp;ROUNDUP(MONTH(CleanedData[[#This Row],[Date]])/3,0)</f>
        <v>Q3</v>
      </c>
      <c r="X4764" t="str">
        <f>IF(CleanedData[[#This Row],[Purchase Amount]]&gt;=5000,"Yes","No")</f>
        <v>Yes</v>
      </c>
      <c r="Y4764">
        <f>IF(CleanedData[[#This Row],[Recommend]]="Yes",1,0)</f>
        <v>1</v>
      </c>
      <c r="Z4764" s="6">
        <f>CleanedData[[#This Row],[Purchase Amount]]*0.15</f>
        <v>1004.7809999999999</v>
      </c>
      <c r="AA4764" s="6">
        <f>CleanedData[[#This Row],[Purchase Amount]]*1.15</f>
        <v>7703.320999999999</v>
      </c>
    </row>
    <row r="4765" spans="1:27" x14ac:dyDescent="0.3">
      <c r="A4765">
        <v>5763</v>
      </c>
      <c r="B4765" t="s">
        <v>4990</v>
      </c>
      <c r="C4765" s="1">
        <v>45601</v>
      </c>
      <c r="D4765">
        <v>75</v>
      </c>
      <c r="E4765" t="s">
        <v>39</v>
      </c>
      <c r="F4765" t="s">
        <v>40</v>
      </c>
      <c r="G4765" t="s">
        <v>144</v>
      </c>
      <c r="H4765">
        <v>5</v>
      </c>
      <c r="I4765" t="s">
        <v>45</v>
      </c>
      <c r="J4765" t="s">
        <v>63</v>
      </c>
      <c r="K4765" t="s">
        <v>44</v>
      </c>
      <c r="L4765" t="s">
        <v>42</v>
      </c>
      <c r="M4765" t="s">
        <v>236</v>
      </c>
      <c r="N4765" t="s">
        <v>57</v>
      </c>
      <c r="O4765" t="s">
        <v>89</v>
      </c>
      <c r="P4765" t="s">
        <v>70</v>
      </c>
      <c r="Q4765" t="s">
        <v>97</v>
      </c>
      <c r="R4765" s="6">
        <f>_xlfn.XLOOKUP(CleanedData[[#This Row],[Product]],'02_Lookup_Tables'!$A$2:$A$126,'02_Lookup_Tables'!$B$2:$B$126)</f>
        <v>4455.18</v>
      </c>
      <c r="S4765" t="str">
        <f>VLOOKUP(CleanedData[[#This Row],[Product]],'02_Lookup_Tables'!$H$2:$I$126,2,FALSE)</f>
        <v>Sports &amp; Outdoors</v>
      </c>
      <c r="T4765" t="str">
        <f>VLOOKUP(CleanedData[[#This Row],[Province]],'02_Lookup_Tables'!$D$2:$E$10,2, FALSE)</f>
        <v>Northern Region</v>
      </c>
      <c r="U4765" t="str" cm="1">
        <f t="array" ref="U4765">_xlfn.IFS(CleanedData[[#This Row],[Purchase Amount]]&lt;500,"Low",
CleanedData[[#This Row],[Purchase Amount]]&lt;5000,"Medium",
TRUE,"High")</f>
        <v>Medium</v>
      </c>
      <c r="V4765" t="str">
        <f>TEXT(CleanedData[[#This Row],[Date]],"mmmm")</f>
        <v>November</v>
      </c>
      <c r="W4765" t="str">
        <f>"Q"&amp;ROUNDUP(MONTH(CleanedData[[#This Row],[Date]])/3,0)</f>
        <v>Q4</v>
      </c>
      <c r="X4765" t="str">
        <f>IF(CleanedData[[#This Row],[Purchase Amount]]&gt;=5000,"Yes","No")</f>
        <v>No</v>
      </c>
      <c r="Y4765">
        <f>IF(CleanedData[[#This Row],[Recommend]]="Yes",1,0)</f>
        <v>1</v>
      </c>
      <c r="Z4765" s="6">
        <f>CleanedData[[#This Row],[Purchase Amount]]*0.15</f>
        <v>668.27700000000004</v>
      </c>
      <c r="AA4765" s="6">
        <f>CleanedData[[#This Row],[Purchase Amount]]*1.15</f>
        <v>5123.4570000000003</v>
      </c>
    </row>
    <row r="4766" spans="1:27" x14ac:dyDescent="0.3">
      <c r="A4766">
        <v>5764</v>
      </c>
      <c r="B4766" t="s">
        <v>4991</v>
      </c>
      <c r="C4766" s="1">
        <v>45400</v>
      </c>
      <c r="D4766">
        <v>22</v>
      </c>
      <c r="E4766" t="s">
        <v>60</v>
      </c>
      <c r="F4766" t="s">
        <v>130</v>
      </c>
      <c r="G4766" t="s">
        <v>139</v>
      </c>
      <c r="H4766">
        <v>3</v>
      </c>
      <c r="I4766" t="s">
        <v>45</v>
      </c>
      <c r="J4766" t="s">
        <v>74</v>
      </c>
      <c r="K4766" t="s">
        <v>44</v>
      </c>
      <c r="L4766" t="s">
        <v>45</v>
      </c>
      <c r="N4766" t="s">
        <v>48</v>
      </c>
      <c r="O4766" t="s">
        <v>134</v>
      </c>
      <c r="P4766" t="s">
        <v>8646</v>
      </c>
      <c r="Q4766" t="s">
        <v>66</v>
      </c>
      <c r="R4766" s="6">
        <f>_xlfn.XLOOKUP(CleanedData[[#This Row],[Product]],'02_Lookup_Tables'!$A$2:$A$126,'02_Lookup_Tables'!$B$2:$B$126)</f>
        <v>2340.5700000000002</v>
      </c>
      <c r="S4766" t="str">
        <f>VLOOKUP(CleanedData[[#This Row],[Product]],'02_Lookup_Tables'!$H$2:$I$126,2,FALSE)</f>
        <v>Apparel</v>
      </c>
      <c r="T4766" t="str">
        <f>VLOOKUP(CleanedData[[#This Row],[Province]],'02_Lookup_Tables'!$D$2:$E$10,2, FALSE)</f>
        <v>Eastern Region</v>
      </c>
      <c r="U4766" t="str" cm="1">
        <f t="array" ref="U4766">_xlfn.IFS(CleanedData[[#This Row],[Purchase Amount]]&lt;500,"Low",
CleanedData[[#This Row],[Purchase Amount]]&lt;5000,"Medium",
TRUE,"High")</f>
        <v>Medium</v>
      </c>
      <c r="V4766" t="str">
        <f>TEXT(CleanedData[[#This Row],[Date]],"mmmm")</f>
        <v>April</v>
      </c>
      <c r="W4766" t="str">
        <f>"Q"&amp;ROUNDUP(MONTH(CleanedData[[#This Row],[Date]])/3,0)</f>
        <v>Q2</v>
      </c>
      <c r="X4766" t="str">
        <f>IF(CleanedData[[#This Row],[Purchase Amount]]&gt;=5000,"Yes","No")</f>
        <v>No</v>
      </c>
      <c r="Y4766">
        <f>IF(CleanedData[[#This Row],[Recommend]]="Yes",1,0)</f>
        <v>1</v>
      </c>
      <c r="Z4766" s="6">
        <f>CleanedData[[#This Row],[Purchase Amount]]*0.15</f>
        <v>351.08550000000002</v>
      </c>
      <c r="AA4766" s="6">
        <f>CleanedData[[#This Row],[Purchase Amount]]*1.15</f>
        <v>2691.6554999999998</v>
      </c>
    </row>
    <row r="4767" spans="1:27" x14ac:dyDescent="0.3">
      <c r="A4767">
        <v>5765</v>
      </c>
      <c r="B4767" t="s">
        <v>4992</v>
      </c>
      <c r="C4767" s="1">
        <v>45625</v>
      </c>
      <c r="D4767">
        <v>79</v>
      </c>
      <c r="E4767" t="s">
        <v>39</v>
      </c>
      <c r="F4767" t="s">
        <v>40</v>
      </c>
      <c r="G4767" t="s">
        <v>41</v>
      </c>
      <c r="H4767">
        <v>5</v>
      </c>
      <c r="I4767" t="s">
        <v>42</v>
      </c>
      <c r="J4767" t="s">
        <v>43</v>
      </c>
      <c r="K4767" t="s">
        <v>55</v>
      </c>
      <c r="L4767" t="s">
        <v>42</v>
      </c>
      <c r="M4767" t="s">
        <v>184</v>
      </c>
      <c r="N4767" t="s">
        <v>57</v>
      </c>
      <c r="O4767" t="s">
        <v>148</v>
      </c>
      <c r="P4767" t="s">
        <v>49</v>
      </c>
      <c r="Q4767" t="s">
        <v>97</v>
      </c>
      <c r="R4767" s="6">
        <f>_xlfn.XLOOKUP(CleanedData[[#This Row],[Product]],'02_Lookup_Tables'!$A$2:$A$126,'02_Lookup_Tables'!$B$2:$B$126)</f>
        <v>2479.5700000000002</v>
      </c>
      <c r="S4767" t="str">
        <f>VLOOKUP(CleanedData[[#This Row],[Product]],'02_Lookup_Tables'!$H$2:$I$126,2,FALSE)</f>
        <v>Accessories</v>
      </c>
      <c r="T4767" t="str">
        <f>VLOOKUP(CleanedData[[#This Row],[Province]],'02_Lookup_Tables'!$D$2:$E$10,2, FALSE)</f>
        <v>Northern Region</v>
      </c>
      <c r="U4767" t="str" cm="1">
        <f t="array" ref="U4767">_xlfn.IFS(CleanedData[[#This Row],[Purchase Amount]]&lt;500,"Low",
CleanedData[[#This Row],[Purchase Amount]]&lt;5000,"Medium",
TRUE,"High")</f>
        <v>Medium</v>
      </c>
      <c r="V4767" t="str">
        <f>TEXT(CleanedData[[#This Row],[Date]],"mmmm")</f>
        <v>November</v>
      </c>
      <c r="W4767" t="str">
        <f>"Q"&amp;ROUNDUP(MONTH(CleanedData[[#This Row],[Date]])/3,0)</f>
        <v>Q4</v>
      </c>
      <c r="X4767" t="str">
        <f>IF(CleanedData[[#This Row],[Purchase Amount]]&gt;=5000,"Yes","No")</f>
        <v>No</v>
      </c>
      <c r="Y4767">
        <f>IF(CleanedData[[#This Row],[Recommend]]="Yes",1,0)</f>
        <v>0</v>
      </c>
      <c r="Z4767" s="6">
        <f>CleanedData[[#This Row],[Purchase Amount]]*0.15</f>
        <v>371.93549999999999</v>
      </c>
      <c r="AA4767" s="6">
        <f>CleanedData[[#This Row],[Purchase Amount]]*1.15</f>
        <v>2851.5054999999998</v>
      </c>
    </row>
    <row r="4768" spans="1:27" x14ac:dyDescent="0.3">
      <c r="A4768">
        <v>5767</v>
      </c>
      <c r="B4768" t="s">
        <v>4993</v>
      </c>
      <c r="C4768" s="1">
        <v>45930</v>
      </c>
      <c r="E4768" t="s">
        <v>52</v>
      </c>
      <c r="F4768" t="s">
        <v>125</v>
      </c>
      <c r="G4768" t="s">
        <v>114</v>
      </c>
      <c r="H4768">
        <v>4</v>
      </c>
      <c r="I4768" t="s">
        <v>42</v>
      </c>
      <c r="J4768" t="s">
        <v>69</v>
      </c>
      <c r="K4768" t="s">
        <v>44</v>
      </c>
      <c r="L4768" t="s">
        <v>42</v>
      </c>
      <c r="M4768" t="s">
        <v>190</v>
      </c>
      <c r="N4768" t="s">
        <v>96</v>
      </c>
      <c r="O4768" t="s">
        <v>89</v>
      </c>
      <c r="P4768" t="s">
        <v>70</v>
      </c>
      <c r="Q4768" t="s">
        <v>166</v>
      </c>
      <c r="R4768" s="6">
        <f>_xlfn.XLOOKUP(CleanedData[[#This Row],[Product]],'02_Lookup_Tables'!$A$2:$A$126,'02_Lookup_Tables'!$B$2:$B$126)</f>
        <v>1440.59</v>
      </c>
      <c r="S4768" t="str">
        <f>VLOOKUP(CleanedData[[#This Row],[Product]],'02_Lookup_Tables'!$H$2:$I$126,2,FALSE)</f>
        <v>Beauty &amp; Personal Care</v>
      </c>
      <c r="T4768" t="str">
        <f>VLOOKUP(CleanedData[[#This Row],[Province]],'02_Lookup_Tables'!$D$2:$E$10,2, FALSE)</f>
        <v>Western Region</v>
      </c>
      <c r="U4768" t="str" cm="1">
        <f t="array" ref="U4768">_xlfn.IFS(CleanedData[[#This Row],[Purchase Amount]]&lt;500,"Low",
CleanedData[[#This Row],[Purchase Amount]]&lt;5000,"Medium",
TRUE,"High")</f>
        <v>Medium</v>
      </c>
      <c r="V4768" t="str">
        <f>TEXT(CleanedData[[#This Row],[Date]],"mmmm")</f>
        <v>September</v>
      </c>
      <c r="W4768" t="str">
        <f>"Q"&amp;ROUNDUP(MONTH(CleanedData[[#This Row],[Date]])/3,0)</f>
        <v>Q3</v>
      </c>
      <c r="X4768" t="str">
        <f>IF(CleanedData[[#This Row],[Purchase Amount]]&gt;=5000,"Yes","No")</f>
        <v>No</v>
      </c>
      <c r="Y4768">
        <f>IF(CleanedData[[#This Row],[Recommend]]="Yes",1,0)</f>
        <v>0</v>
      </c>
      <c r="Z4768" s="6">
        <f>CleanedData[[#This Row],[Purchase Amount]]*0.15</f>
        <v>216.08849999999998</v>
      </c>
      <c r="AA4768" s="6">
        <f>CleanedData[[#This Row],[Purchase Amount]]*1.15</f>
        <v>1656.6784999999998</v>
      </c>
    </row>
    <row r="4769" spans="1:27" x14ac:dyDescent="0.3">
      <c r="A4769">
        <v>5768</v>
      </c>
      <c r="B4769" t="s">
        <v>4994</v>
      </c>
      <c r="C4769" s="1">
        <v>45726</v>
      </c>
      <c r="D4769">
        <v>38</v>
      </c>
      <c r="E4769" t="s">
        <v>60</v>
      </c>
      <c r="F4769" t="s">
        <v>125</v>
      </c>
      <c r="G4769" t="s">
        <v>301</v>
      </c>
      <c r="H4769">
        <v>5</v>
      </c>
      <c r="I4769" t="s">
        <v>45</v>
      </c>
      <c r="J4769" t="s">
        <v>54</v>
      </c>
      <c r="K4769" t="s">
        <v>55</v>
      </c>
      <c r="L4769" t="s">
        <v>42</v>
      </c>
      <c r="N4769" t="s">
        <v>57</v>
      </c>
      <c r="O4769" t="s">
        <v>134</v>
      </c>
      <c r="P4769" t="s">
        <v>8646</v>
      </c>
      <c r="Q4769" t="s">
        <v>81</v>
      </c>
      <c r="R4769" s="6">
        <f>_xlfn.XLOOKUP(CleanedData[[#This Row],[Product]],'02_Lookup_Tables'!$A$2:$A$126,'02_Lookup_Tables'!$B$2:$B$126)</f>
        <v>1000.7</v>
      </c>
      <c r="S4769" t="str">
        <f>VLOOKUP(CleanedData[[#This Row],[Product]],'02_Lookup_Tables'!$H$2:$I$126,2,FALSE)</f>
        <v>Toys &amp; Games</v>
      </c>
      <c r="T4769" t="str">
        <f>VLOOKUP(CleanedData[[#This Row],[Province]],'02_Lookup_Tables'!$D$2:$E$10,2, FALSE)</f>
        <v>Western Region</v>
      </c>
      <c r="U4769" t="str" cm="1">
        <f t="array" ref="U4769">_xlfn.IFS(CleanedData[[#This Row],[Purchase Amount]]&lt;500,"Low",
CleanedData[[#This Row],[Purchase Amount]]&lt;5000,"Medium",
TRUE,"High")</f>
        <v>Medium</v>
      </c>
      <c r="V4769" t="str">
        <f>TEXT(CleanedData[[#This Row],[Date]],"mmmm")</f>
        <v>March</v>
      </c>
      <c r="W4769" t="str">
        <f>"Q"&amp;ROUNDUP(MONTH(CleanedData[[#This Row],[Date]])/3,0)</f>
        <v>Q1</v>
      </c>
      <c r="X4769" t="str">
        <f>IF(CleanedData[[#This Row],[Purchase Amount]]&gt;=5000,"Yes","No")</f>
        <v>No</v>
      </c>
      <c r="Y4769">
        <f>IF(CleanedData[[#This Row],[Recommend]]="Yes",1,0)</f>
        <v>1</v>
      </c>
      <c r="Z4769" s="6">
        <f>CleanedData[[#This Row],[Purchase Amount]]*0.15</f>
        <v>150.10499999999999</v>
      </c>
      <c r="AA4769" s="6">
        <f>CleanedData[[#This Row],[Purchase Amount]]*1.15</f>
        <v>1150.8050000000001</v>
      </c>
    </row>
    <row r="4770" spans="1:27" x14ac:dyDescent="0.3">
      <c r="A4770">
        <v>5769</v>
      </c>
      <c r="B4770" t="s">
        <v>4995</v>
      </c>
      <c r="C4770" s="1">
        <v>45774</v>
      </c>
      <c r="D4770">
        <v>19</v>
      </c>
      <c r="E4770" t="s">
        <v>60</v>
      </c>
      <c r="F4770" t="s">
        <v>108</v>
      </c>
      <c r="G4770" t="s">
        <v>214</v>
      </c>
      <c r="H4770">
        <v>3</v>
      </c>
      <c r="I4770" t="s">
        <v>42</v>
      </c>
      <c r="J4770" t="s">
        <v>43</v>
      </c>
      <c r="K4770" t="s">
        <v>55</v>
      </c>
      <c r="L4770" t="s">
        <v>42</v>
      </c>
      <c r="M4770" t="s">
        <v>106</v>
      </c>
      <c r="N4770" t="s">
        <v>48</v>
      </c>
      <c r="O4770" t="s">
        <v>148</v>
      </c>
      <c r="P4770" t="s">
        <v>49</v>
      </c>
      <c r="Q4770" t="s">
        <v>66</v>
      </c>
      <c r="R4770" s="6">
        <f>_xlfn.XLOOKUP(CleanedData[[#This Row],[Product]],'02_Lookup_Tables'!$A$2:$A$126,'02_Lookup_Tables'!$B$2:$B$126)</f>
        <v>134.01</v>
      </c>
      <c r="S4770" t="str">
        <f>VLOOKUP(CleanedData[[#This Row],[Product]],'02_Lookup_Tables'!$H$2:$I$126,2,FALSE)</f>
        <v>Food</v>
      </c>
      <c r="T4770" t="str">
        <f>VLOOKUP(CleanedData[[#This Row],[Province]],'02_Lookup_Tables'!$D$2:$E$10,2, FALSE)</f>
        <v>Gauteng Region</v>
      </c>
      <c r="U4770" t="str" cm="1">
        <f t="array" ref="U4770">_xlfn.IFS(CleanedData[[#This Row],[Purchase Amount]]&lt;500,"Low",
CleanedData[[#This Row],[Purchase Amount]]&lt;5000,"Medium",
TRUE,"High")</f>
        <v>Low</v>
      </c>
      <c r="V4770" t="str">
        <f>TEXT(CleanedData[[#This Row],[Date]],"mmmm")</f>
        <v>April</v>
      </c>
      <c r="W4770" t="str">
        <f>"Q"&amp;ROUNDUP(MONTH(CleanedData[[#This Row],[Date]])/3,0)</f>
        <v>Q2</v>
      </c>
      <c r="X4770" t="str">
        <f>IF(CleanedData[[#This Row],[Purchase Amount]]&gt;=5000,"Yes","No")</f>
        <v>No</v>
      </c>
      <c r="Y4770">
        <f>IF(CleanedData[[#This Row],[Recommend]]="Yes",1,0)</f>
        <v>0</v>
      </c>
      <c r="Z4770" s="6">
        <f>CleanedData[[#This Row],[Purchase Amount]]*0.15</f>
        <v>20.101499999999998</v>
      </c>
      <c r="AA4770" s="6">
        <f>CleanedData[[#This Row],[Purchase Amount]]*1.15</f>
        <v>154.11149999999998</v>
      </c>
    </row>
    <row r="4771" spans="1:27" x14ac:dyDescent="0.3">
      <c r="A4771">
        <v>5770</v>
      </c>
      <c r="B4771" t="s">
        <v>4996</v>
      </c>
      <c r="C4771" s="1">
        <v>45362</v>
      </c>
      <c r="D4771">
        <v>18</v>
      </c>
      <c r="E4771" t="s">
        <v>39</v>
      </c>
      <c r="F4771" t="s">
        <v>61</v>
      </c>
      <c r="G4771" t="s">
        <v>307</v>
      </c>
      <c r="H4771">
        <v>1</v>
      </c>
      <c r="I4771" t="s">
        <v>42</v>
      </c>
      <c r="J4771" t="s">
        <v>43</v>
      </c>
      <c r="K4771" t="s">
        <v>64</v>
      </c>
      <c r="L4771" t="s">
        <v>42</v>
      </c>
      <c r="M4771" t="s">
        <v>184</v>
      </c>
      <c r="N4771" t="s">
        <v>80</v>
      </c>
      <c r="O4771" t="s">
        <v>148</v>
      </c>
      <c r="P4771" t="s">
        <v>70</v>
      </c>
      <c r="Q4771" t="s">
        <v>66</v>
      </c>
      <c r="R4771" s="6">
        <f>_xlfn.XLOOKUP(CleanedData[[#This Row],[Product]],'02_Lookup_Tables'!$A$2:$A$126,'02_Lookup_Tables'!$B$2:$B$126)</f>
        <v>824.74</v>
      </c>
      <c r="S4771" t="str">
        <f>VLOOKUP(CleanedData[[#This Row],[Product]],'02_Lookup_Tables'!$H$2:$I$126,2,FALSE)</f>
        <v>Apparel</v>
      </c>
      <c r="T4771" t="str">
        <f>VLOOKUP(CleanedData[[#This Row],[Province]],'02_Lookup_Tables'!$D$2:$E$10,2, FALSE)</f>
        <v>Southern Region</v>
      </c>
      <c r="U4771" t="str" cm="1">
        <f t="array" ref="U4771">_xlfn.IFS(CleanedData[[#This Row],[Purchase Amount]]&lt;500,"Low",
CleanedData[[#This Row],[Purchase Amount]]&lt;5000,"Medium",
TRUE,"High")</f>
        <v>Medium</v>
      </c>
      <c r="V4771" t="str">
        <f>TEXT(CleanedData[[#This Row],[Date]],"mmmm")</f>
        <v>March</v>
      </c>
      <c r="W4771" t="str">
        <f>"Q"&amp;ROUNDUP(MONTH(CleanedData[[#This Row],[Date]])/3,0)</f>
        <v>Q1</v>
      </c>
      <c r="X4771" t="str">
        <f>IF(CleanedData[[#This Row],[Purchase Amount]]&gt;=5000,"Yes","No")</f>
        <v>No</v>
      </c>
      <c r="Y4771">
        <f>IF(CleanedData[[#This Row],[Recommend]]="Yes",1,0)</f>
        <v>0</v>
      </c>
      <c r="Z4771" s="6">
        <f>CleanedData[[#This Row],[Purchase Amount]]*0.15</f>
        <v>123.711</v>
      </c>
      <c r="AA4771" s="6">
        <f>CleanedData[[#This Row],[Purchase Amount]]*1.15</f>
        <v>948.45099999999991</v>
      </c>
    </row>
    <row r="4772" spans="1:27" x14ac:dyDescent="0.3">
      <c r="A4772">
        <v>5772</v>
      </c>
      <c r="B4772" t="s">
        <v>4997</v>
      </c>
      <c r="C4772" s="1">
        <v>46013</v>
      </c>
      <c r="D4772">
        <v>74</v>
      </c>
      <c r="E4772" t="s">
        <v>39</v>
      </c>
      <c r="F4772" t="s">
        <v>83</v>
      </c>
      <c r="G4772" t="s">
        <v>478</v>
      </c>
      <c r="H4772">
        <v>2</v>
      </c>
      <c r="I4772" t="s">
        <v>45</v>
      </c>
      <c r="J4772" t="s">
        <v>43</v>
      </c>
      <c r="K4772" t="s">
        <v>64</v>
      </c>
      <c r="L4772" t="s">
        <v>45</v>
      </c>
      <c r="M4772" t="s">
        <v>56</v>
      </c>
      <c r="N4772" t="s">
        <v>47</v>
      </c>
      <c r="O4772" t="s">
        <v>148</v>
      </c>
      <c r="P4772" t="s">
        <v>70</v>
      </c>
      <c r="Q4772" t="s">
        <v>97</v>
      </c>
      <c r="R4772" s="6">
        <f>_xlfn.XLOOKUP(CleanedData[[#This Row],[Product]],'02_Lookup_Tables'!$A$2:$A$126,'02_Lookup_Tables'!$B$2:$B$126)</f>
        <v>4507.63</v>
      </c>
      <c r="S4772" t="str">
        <f>VLOOKUP(CleanedData[[#This Row],[Product]],'02_Lookup_Tables'!$H$2:$I$126,2,FALSE)</f>
        <v>Sports &amp; Outdoors</v>
      </c>
      <c r="T4772" t="str">
        <f>VLOOKUP(CleanedData[[#This Row],[Province]],'02_Lookup_Tables'!$D$2:$E$10,2, FALSE)</f>
        <v>Western Region</v>
      </c>
      <c r="U4772" t="str" cm="1">
        <f t="array" ref="U4772">_xlfn.IFS(CleanedData[[#This Row],[Purchase Amount]]&lt;500,"Low",
CleanedData[[#This Row],[Purchase Amount]]&lt;5000,"Medium",
TRUE,"High")</f>
        <v>Medium</v>
      </c>
      <c r="V4772" t="str">
        <f>TEXT(CleanedData[[#This Row],[Date]],"mmmm")</f>
        <v>December</v>
      </c>
      <c r="W4772" t="str">
        <f>"Q"&amp;ROUNDUP(MONTH(CleanedData[[#This Row],[Date]])/3,0)</f>
        <v>Q4</v>
      </c>
      <c r="X4772" t="str">
        <f>IF(CleanedData[[#This Row],[Purchase Amount]]&gt;=5000,"Yes","No")</f>
        <v>No</v>
      </c>
      <c r="Y4772">
        <f>IF(CleanedData[[#This Row],[Recommend]]="Yes",1,0)</f>
        <v>1</v>
      </c>
      <c r="Z4772" s="6">
        <f>CleanedData[[#This Row],[Purchase Amount]]*0.15</f>
        <v>676.14449999999999</v>
      </c>
      <c r="AA4772" s="6">
        <f>CleanedData[[#This Row],[Purchase Amount]]*1.15</f>
        <v>5183.7744999999995</v>
      </c>
    </row>
    <row r="4773" spans="1:27" x14ac:dyDescent="0.3">
      <c r="A4773">
        <v>5773</v>
      </c>
      <c r="B4773" t="s">
        <v>4998</v>
      </c>
      <c r="C4773" s="1">
        <v>45671</v>
      </c>
      <c r="D4773">
        <v>53</v>
      </c>
      <c r="E4773" t="s">
        <v>39</v>
      </c>
      <c r="F4773" t="s">
        <v>77</v>
      </c>
      <c r="G4773" t="s">
        <v>378</v>
      </c>
      <c r="H4773">
        <v>3</v>
      </c>
      <c r="I4773" t="s">
        <v>42</v>
      </c>
      <c r="J4773" t="s">
        <v>69</v>
      </c>
      <c r="K4773" t="s">
        <v>64</v>
      </c>
      <c r="L4773" t="s">
        <v>45</v>
      </c>
      <c r="M4773" t="s">
        <v>65</v>
      </c>
      <c r="N4773" t="s">
        <v>48</v>
      </c>
      <c r="O4773" t="s">
        <v>89</v>
      </c>
      <c r="P4773" t="s">
        <v>49</v>
      </c>
      <c r="Q4773" t="s">
        <v>93</v>
      </c>
      <c r="R4773" s="6">
        <f>_xlfn.XLOOKUP(CleanedData[[#This Row],[Product]],'02_Lookup_Tables'!$A$2:$A$126,'02_Lookup_Tables'!$B$2:$B$126)</f>
        <v>40.11</v>
      </c>
      <c r="S4773" t="str">
        <f>VLOOKUP(CleanedData[[#This Row],[Product]],'02_Lookup_Tables'!$H$2:$I$126,2,FALSE)</f>
        <v>Food</v>
      </c>
      <c r="T4773" t="str">
        <f>VLOOKUP(CleanedData[[#This Row],[Province]],'02_Lookup_Tables'!$D$2:$E$10,2, FALSE)</f>
        <v>Central Region</v>
      </c>
      <c r="U4773" t="str" cm="1">
        <f t="array" ref="U4773">_xlfn.IFS(CleanedData[[#This Row],[Purchase Amount]]&lt;500,"Low",
CleanedData[[#This Row],[Purchase Amount]]&lt;5000,"Medium",
TRUE,"High")</f>
        <v>Low</v>
      </c>
      <c r="V4773" t="str">
        <f>TEXT(CleanedData[[#This Row],[Date]],"mmmm")</f>
        <v>January</v>
      </c>
      <c r="W4773" t="str">
        <f>"Q"&amp;ROUNDUP(MONTH(CleanedData[[#This Row],[Date]])/3,0)</f>
        <v>Q1</v>
      </c>
      <c r="X4773" t="str">
        <f>IF(CleanedData[[#This Row],[Purchase Amount]]&gt;=5000,"Yes","No")</f>
        <v>No</v>
      </c>
      <c r="Y4773">
        <f>IF(CleanedData[[#This Row],[Recommend]]="Yes",1,0)</f>
        <v>0</v>
      </c>
      <c r="Z4773" s="6">
        <f>CleanedData[[#This Row],[Purchase Amount]]*0.15</f>
        <v>6.0164999999999997</v>
      </c>
      <c r="AA4773" s="6">
        <f>CleanedData[[#This Row],[Purchase Amount]]*1.15</f>
        <v>46.126499999999993</v>
      </c>
    </row>
    <row r="4774" spans="1:27" x14ac:dyDescent="0.3">
      <c r="A4774">
        <v>5775</v>
      </c>
      <c r="B4774" t="s">
        <v>4999</v>
      </c>
      <c r="C4774" s="1">
        <v>45449</v>
      </c>
      <c r="D4774">
        <v>79</v>
      </c>
      <c r="E4774" t="s">
        <v>39</v>
      </c>
      <c r="F4774" t="s">
        <v>108</v>
      </c>
      <c r="G4774" t="s">
        <v>411</v>
      </c>
      <c r="H4774">
        <v>2</v>
      </c>
      <c r="I4774" t="s">
        <v>45</v>
      </c>
      <c r="J4774" t="s">
        <v>63</v>
      </c>
      <c r="K4774" t="s">
        <v>64</v>
      </c>
      <c r="L4774" t="s">
        <v>42</v>
      </c>
      <c r="M4774" t="s">
        <v>85</v>
      </c>
      <c r="N4774" t="s">
        <v>47</v>
      </c>
      <c r="O4774" t="s">
        <v>48</v>
      </c>
      <c r="P4774" t="s">
        <v>49</v>
      </c>
      <c r="Q4774" t="s">
        <v>97</v>
      </c>
      <c r="R4774" s="6">
        <f>_xlfn.XLOOKUP(CleanedData[[#This Row],[Product]],'02_Lookup_Tables'!$A$2:$A$126,'02_Lookup_Tables'!$B$2:$B$126)</f>
        <v>103.4</v>
      </c>
      <c r="S4774" t="str">
        <f>VLOOKUP(CleanedData[[#This Row],[Product]],'02_Lookup_Tables'!$H$2:$I$126,2,FALSE)</f>
        <v>Food</v>
      </c>
      <c r="T4774" t="str">
        <f>VLOOKUP(CleanedData[[#This Row],[Province]],'02_Lookup_Tables'!$D$2:$E$10,2, FALSE)</f>
        <v>Gauteng Region</v>
      </c>
      <c r="U4774" t="str" cm="1">
        <f t="array" ref="U4774">_xlfn.IFS(CleanedData[[#This Row],[Purchase Amount]]&lt;500,"Low",
CleanedData[[#This Row],[Purchase Amount]]&lt;5000,"Medium",
TRUE,"High")</f>
        <v>Low</v>
      </c>
      <c r="V4774" t="str">
        <f>TEXT(CleanedData[[#This Row],[Date]],"mmmm")</f>
        <v>June</v>
      </c>
      <c r="W4774" t="str">
        <f>"Q"&amp;ROUNDUP(MONTH(CleanedData[[#This Row],[Date]])/3,0)</f>
        <v>Q2</v>
      </c>
      <c r="X4774" t="str">
        <f>IF(CleanedData[[#This Row],[Purchase Amount]]&gt;=5000,"Yes","No")</f>
        <v>No</v>
      </c>
      <c r="Y4774">
        <f>IF(CleanedData[[#This Row],[Recommend]]="Yes",1,0)</f>
        <v>1</v>
      </c>
      <c r="Z4774" s="6">
        <f>CleanedData[[#This Row],[Purchase Amount]]*0.15</f>
        <v>15.51</v>
      </c>
      <c r="AA4774" s="6">
        <f>CleanedData[[#This Row],[Purchase Amount]]*1.15</f>
        <v>118.91</v>
      </c>
    </row>
    <row r="4775" spans="1:27" x14ac:dyDescent="0.3">
      <c r="A4775">
        <v>5778</v>
      </c>
      <c r="B4775" t="s">
        <v>5000</v>
      </c>
      <c r="C4775" s="1">
        <v>45472</v>
      </c>
      <c r="D4775">
        <v>44</v>
      </c>
      <c r="E4775" t="s">
        <v>39</v>
      </c>
      <c r="F4775" t="s">
        <v>108</v>
      </c>
      <c r="G4775" t="s">
        <v>320</v>
      </c>
      <c r="H4775">
        <v>3</v>
      </c>
      <c r="I4775" t="s">
        <v>45</v>
      </c>
      <c r="J4775" t="s">
        <v>43</v>
      </c>
      <c r="K4775" t="s">
        <v>64</v>
      </c>
      <c r="L4775" t="s">
        <v>42</v>
      </c>
      <c r="M4775" t="s">
        <v>106</v>
      </c>
      <c r="N4775" t="s">
        <v>48</v>
      </c>
      <c r="O4775" t="s">
        <v>148</v>
      </c>
      <c r="P4775" t="s">
        <v>49</v>
      </c>
      <c r="Q4775" t="s">
        <v>81</v>
      </c>
      <c r="R4775" s="6">
        <f>_xlfn.XLOOKUP(CleanedData[[#This Row],[Product]],'02_Lookup_Tables'!$A$2:$A$126,'02_Lookup_Tables'!$B$2:$B$126)</f>
        <v>375.53</v>
      </c>
      <c r="S4775" t="str">
        <f>VLOOKUP(CleanedData[[#This Row],[Product]],'02_Lookup_Tables'!$H$2:$I$126,2,FALSE)</f>
        <v>Toys &amp; Games</v>
      </c>
      <c r="T4775" t="str">
        <f>VLOOKUP(CleanedData[[#This Row],[Province]],'02_Lookup_Tables'!$D$2:$E$10,2, FALSE)</f>
        <v>Gauteng Region</v>
      </c>
      <c r="U4775" t="str" cm="1">
        <f t="array" ref="U4775">_xlfn.IFS(CleanedData[[#This Row],[Purchase Amount]]&lt;500,"Low",
CleanedData[[#This Row],[Purchase Amount]]&lt;5000,"Medium",
TRUE,"High")</f>
        <v>Low</v>
      </c>
      <c r="V4775" t="str">
        <f>TEXT(CleanedData[[#This Row],[Date]],"mmmm")</f>
        <v>June</v>
      </c>
      <c r="W4775" t="str">
        <f>"Q"&amp;ROUNDUP(MONTH(CleanedData[[#This Row],[Date]])/3,0)</f>
        <v>Q2</v>
      </c>
      <c r="X4775" t="str">
        <f>IF(CleanedData[[#This Row],[Purchase Amount]]&gt;=5000,"Yes","No")</f>
        <v>No</v>
      </c>
      <c r="Y4775">
        <f>IF(CleanedData[[#This Row],[Recommend]]="Yes",1,0)</f>
        <v>1</v>
      </c>
      <c r="Z4775" s="6">
        <f>CleanedData[[#This Row],[Purchase Amount]]*0.15</f>
        <v>56.329499999999996</v>
      </c>
      <c r="AA4775" s="6">
        <f>CleanedData[[#This Row],[Purchase Amount]]*1.15</f>
        <v>431.85949999999991</v>
      </c>
    </row>
    <row r="4776" spans="1:27" x14ac:dyDescent="0.3">
      <c r="A4776">
        <v>5779</v>
      </c>
      <c r="B4776" t="s">
        <v>5001</v>
      </c>
      <c r="C4776" s="1">
        <v>45853</v>
      </c>
      <c r="D4776">
        <v>78</v>
      </c>
      <c r="E4776" t="s">
        <v>52</v>
      </c>
      <c r="F4776" t="s">
        <v>108</v>
      </c>
      <c r="G4776" t="s">
        <v>95</v>
      </c>
      <c r="H4776">
        <v>5</v>
      </c>
      <c r="I4776" t="s">
        <v>42</v>
      </c>
      <c r="J4776" t="s">
        <v>74</v>
      </c>
      <c r="K4776" t="s">
        <v>64</v>
      </c>
      <c r="L4776" t="s">
        <v>42</v>
      </c>
      <c r="M4776" t="s">
        <v>236</v>
      </c>
      <c r="N4776" t="s">
        <v>57</v>
      </c>
      <c r="O4776" t="s">
        <v>89</v>
      </c>
      <c r="P4776" t="s">
        <v>70</v>
      </c>
      <c r="Q4776" t="s">
        <v>97</v>
      </c>
      <c r="R4776" s="6">
        <f>_xlfn.XLOOKUP(CleanedData[[#This Row],[Product]],'02_Lookup_Tables'!$A$2:$A$126,'02_Lookup_Tables'!$B$2:$B$126)</f>
        <v>5390.8</v>
      </c>
      <c r="S4776" t="str">
        <f>VLOOKUP(CleanedData[[#This Row],[Product]],'02_Lookup_Tables'!$H$2:$I$126,2,FALSE)</f>
        <v>Electronics</v>
      </c>
      <c r="T4776" t="str">
        <f>VLOOKUP(CleanedData[[#This Row],[Province]],'02_Lookup_Tables'!$D$2:$E$10,2, FALSE)</f>
        <v>Gauteng Region</v>
      </c>
      <c r="U4776" t="str" cm="1">
        <f t="array" ref="U4776">_xlfn.IFS(CleanedData[[#This Row],[Purchase Amount]]&lt;500,"Low",
CleanedData[[#This Row],[Purchase Amount]]&lt;5000,"Medium",
TRUE,"High")</f>
        <v>High</v>
      </c>
      <c r="V4776" t="str">
        <f>TEXT(CleanedData[[#This Row],[Date]],"mmmm")</f>
        <v>July</v>
      </c>
      <c r="W4776" t="str">
        <f>"Q"&amp;ROUNDUP(MONTH(CleanedData[[#This Row],[Date]])/3,0)</f>
        <v>Q3</v>
      </c>
      <c r="X4776" t="str">
        <f>IF(CleanedData[[#This Row],[Purchase Amount]]&gt;=5000,"Yes","No")</f>
        <v>Yes</v>
      </c>
      <c r="Y4776">
        <f>IF(CleanedData[[#This Row],[Recommend]]="Yes",1,0)</f>
        <v>0</v>
      </c>
      <c r="Z4776" s="6">
        <f>CleanedData[[#This Row],[Purchase Amount]]*0.15</f>
        <v>808.62</v>
      </c>
      <c r="AA4776" s="6">
        <f>CleanedData[[#This Row],[Purchase Amount]]*1.15</f>
        <v>6199.42</v>
      </c>
    </row>
    <row r="4777" spans="1:27" x14ac:dyDescent="0.3">
      <c r="A4777">
        <v>5780</v>
      </c>
      <c r="B4777" t="s">
        <v>5002</v>
      </c>
      <c r="C4777" s="1">
        <v>45347</v>
      </c>
      <c r="D4777">
        <v>53</v>
      </c>
      <c r="E4777" t="s">
        <v>52</v>
      </c>
      <c r="F4777" t="s">
        <v>130</v>
      </c>
      <c r="G4777" t="s">
        <v>187</v>
      </c>
      <c r="H4777">
        <v>1</v>
      </c>
      <c r="I4777" t="s">
        <v>42</v>
      </c>
      <c r="J4777" t="s">
        <v>69</v>
      </c>
      <c r="K4777" t="s">
        <v>64</v>
      </c>
      <c r="L4777" t="s">
        <v>42</v>
      </c>
      <c r="M4777" t="s">
        <v>140</v>
      </c>
      <c r="N4777" t="s">
        <v>80</v>
      </c>
      <c r="O4777" t="s">
        <v>148</v>
      </c>
      <c r="P4777" t="s">
        <v>70</v>
      </c>
      <c r="Q4777" t="s">
        <v>93</v>
      </c>
      <c r="R4777" s="6">
        <f>_xlfn.XLOOKUP(CleanedData[[#This Row],[Product]],'02_Lookup_Tables'!$A$2:$A$126,'02_Lookup_Tables'!$B$2:$B$126)</f>
        <v>24904.86</v>
      </c>
      <c r="S4777" t="str">
        <f>VLOOKUP(CleanedData[[#This Row],[Product]],'02_Lookup_Tables'!$H$2:$I$126,2,FALSE)</f>
        <v>Electronics</v>
      </c>
      <c r="T4777" t="str">
        <f>VLOOKUP(CleanedData[[#This Row],[Province]],'02_Lookup_Tables'!$D$2:$E$10,2, FALSE)</f>
        <v>Eastern Region</v>
      </c>
      <c r="U4777" t="str" cm="1">
        <f t="array" ref="U4777">_xlfn.IFS(CleanedData[[#This Row],[Purchase Amount]]&lt;500,"Low",
CleanedData[[#This Row],[Purchase Amount]]&lt;5000,"Medium",
TRUE,"High")</f>
        <v>High</v>
      </c>
      <c r="V4777" t="str">
        <f>TEXT(CleanedData[[#This Row],[Date]],"mmmm")</f>
        <v>February</v>
      </c>
      <c r="W4777" t="str">
        <f>"Q"&amp;ROUNDUP(MONTH(CleanedData[[#This Row],[Date]])/3,0)</f>
        <v>Q1</v>
      </c>
      <c r="X4777" t="str">
        <f>IF(CleanedData[[#This Row],[Purchase Amount]]&gt;=5000,"Yes","No")</f>
        <v>Yes</v>
      </c>
      <c r="Y4777">
        <f>IF(CleanedData[[#This Row],[Recommend]]="Yes",1,0)</f>
        <v>0</v>
      </c>
      <c r="Z4777" s="6">
        <f>CleanedData[[#This Row],[Purchase Amount]]*0.15</f>
        <v>3735.7289999999998</v>
      </c>
      <c r="AA4777" s="6">
        <f>CleanedData[[#This Row],[Purchase Amount]]*1.15</f>
        <v>28640.589</v>
      </c>
    </row>
    <row r="4778" spans="1:27" x14ac:dyDescent="0.3">
      <c r="A4778">
        <v>5781</v>
      </c>
      <c r="B4778" t="s">
        <v>5003</v>
      </c>
      <c r="C4778" s="1">
        <v>45807</v>
      </c>
      <c r="D4778">
        <v>49</v>
      </c>
      <c r="E4778" t="s">
        <v>52</v>
      </c>
      <c r="F4778" t="s">
        <v>40</v>
      </c>
      <c r="G4778" t="s">
        <v>362</v>
      </c>
      <c r="H4778">
        <v>3</v>
      </c>
      <c r="I4778" t="s">
        <v>45</v>
      </c>
      <c r="J4778" t="s">
        <v>63</v>
      </c>
      <c r="K4778" t="s">
        <v>55</v>
      </c>
      <c r="L4778" t="s">
        <v>45</v>
      </c>
      <c r="M4778" t="s">
        <v>46</v>
      </c>
      <c r="N4778" t="s">
        <v>48</v>
      </c>
      <c r="O4778" t="s">
        <v>89</v>
      </c>
      <c r="P4778" t="s">
        <v>49</v>
      </c>
      <c r="Q4778" t="s">
        <v>93</v>
      </c>
      <c r="R4778" s="6">
        <f>_xlfn.XLOOKUP(CleanedData[[#This Row],[Product]],'02_Lookup_Tables'!$A$2:$A$126,'02_Lookup_Tables'!$B$2:$B$126)</f>
        <v>1746.77</v>
      </c>
      <c r="S4778" t="str">
        <f>VLOOKUP(CleanedData[[#This Row],[Product]],'02_Lookup_Tables'!$H$2:$I$126,2,FALSE)</f>
        <v>Home Devices</v>
      </c>
      <c r="T4778" t="str">
        <f>VLOOKUP(CleanedData[[#This Row],[Province]],'02_Lookup_Tables'!$D$2:$E$10,2, FALSE)</f>
        <v>Northern Region</v>
      </c>
      <c r="U4778" t="str" cm="1">
        <f t="array" ref="U4778">_xlfn.IFS(CleanedData[[#This Row],[Purchase Amount]]&lt;500,"Low",
CleanedData[[#This Row],[Purchase Amount]]&lt;5000,"Medium",
TRUE,"High")</f>
        <v>Medium</v>
      </c>
      <c r="V4778" t="str">
        <f>TEXT(CleanedData[[#This Row],[Date]],"mmmm")</f>
        <v>May</v>
      </c>
      <c r="W4778" t="str">
        <f>"Q"&amp;ROUNDUP(MONTH(CleanedData[[#This Row],[Date]])/3,0)</f>
        <v>Q2</v>
      </c>
      <c r="X4778" t="str">
        <f>IF(CleanedData[[#This Row],[Purchase Amount]]&gt;=5000,"Yes","No")</f>
        <v>No</v>
      </c>
      <c r="Y4778">
        <f>IF(CleanedData[[#This Row],[Recommend]]="Yes",1,0)</f>
        <v>1</v>
      </c>
      <c r="Z4778" s="6">
        <f>CleanedData[[#This Row],[Purchase Amount]]*0.15</f>
        <v>262.01549999999997</v>
      </c>
      <c r="AA4778" s="6">
        <f>CleanedData[[#This Row],[Purchase Amount]]*1.15</f>
        <v>2008.7854999999997</v>
      </c>
    </row>
    <row r="4779" spans="1:27" x14ac:dyDescent="0.3">
      <c r="A4779">
        <v>5782</v>
      </c>
      <c r="B4779" t="s">
        <v>5004</v>
      </c>
      <c r="C4779" s="1">
        <v>45523</v>
      </c>
      <c r="D4779">
        <v>74</v>
      </c>
      <c r="E4779" t="s">
        <v>39</v>
      </c>
      <c r="F4779" t="s">
        <v>130</v>
      </c>
      <c r="G4779" t="s">
        <v>131</v>
      </c>
      <c r="H4779">
        <v>3</v>
      </c>
      <c r="I4779" t="s">
        <v>42</v>
      </c>
      <c r="J4779" t="s">
        <v>63</v>
      </c>
      <c r="K4779" t="s">
        <v>64</v>
      </c>
      <c r="L4779" t="s">
        <v>42</v>
      </c>
      <c r="M4779" t="s">
        <v>156</v>
      </c>
      <c r="N4779" t="s">
        <v>48</v>
      </c>
      <c r="O4779" t="s">
        <v>148</v>
      </c>
      <c r="P4779" t="s">
        <v>49</v>
      </c>
      <c r="Q4779" t="s">
        <v>97</v>
      </c>
      <c r="R4779" s="6">
        <f>_xlfn.XLOOKUP(CleanedData[[#This Row],[Product]],'02_Lookup_Tables'!$A$2:$A$126,'02_Lookup_Tables'!$B$2:$B$126)</f>
        <v>369.57</v>
      </c>
      <c r="S4779" t="str">
        <f>VLOOKUP(CleanedData[[#This Row],[Product]],'02_Lookup_Tables'!$H$2:$I$126,2,FALSE)</f>
        <v>Accessories</v>
      </c>
      <c r="T4779" t="str">
        <f>VLOOKUP(CleanedData[[#This Row],[Province]],'02_Lookup_Tables'!$D$2:$E$10,2, FALSE)</f>
        <v>Eastern Region</v>
      </c>
      <c r="U4779" t="str" cm="1">
        <f t="array" ref="U4779">_xlfn.IFS(CleanedData[[#This Row],[Purchase Amount]]&lt;500,"Low",
CleanedData[[#This Row],[Purchase Amount]]&lt;5000,"Medium",
TRUE,"High")</f>
        <v>Low</v>
      </c>
      <c r="V4779" t="str">
        <f>TEXT(CleanedData[[#This Row],[Date]],"mmmm")</f>
        <v>August</v>
      </c>
      <c r="W4779" t="str">
        <f>"Q"&amp;ROUNDUP(MONTH(CleanedData[[#This Row],[Date]])/3,0)</f>
        <v>Q3</v>
      </c>
      <c r="X4779" t="str">
        <f>IF(CleanedData[[#This Row],[Purchase Amount]]&gt;=5000,"Yes","No")</f>
        <v>No</v>
      </c>
      <c r="Y4779">
        <f>IF(CleanedData[[#This Row],[Recommend]]="Yes",1,0)</f>
        <v>0</v>
      </c>
      <c r="Z4779" s="6">
        <f>CleanedData[[#This Row],[Purchase Amount]]*0.15</f>
        <v>55.435499999999998</v>
      </c>
      <c r="AA4779" s="6">
        <f>CleanedData[[#This Row],[Purchase Amount]]*1.15</f>
        <v>425.00549999999998</v>
      </c>
    </row>
    <row r="4780" spans="1:27" x14ac:dyDescent="0.3">
      <c r="A4780">
        <v>5783</v>
      </c>
      <c r="B4780" t="s">
        <v>5005</v>
      </c>
      <c r="C4780" s="1">
        <v>45775</v>
      </c>
      <c r="D4780">
        <v>38</v>
      </c>
      <c r="E4780" t="s">
        <v>39</v>
      </c>
      <c r="F4780" t="s">
        <v>125</v>
      </c>
      <c r="G4780" t="s">
        <v>347</v>
      </c>
      <c r="H4780">
        <v>5</v>
      </c>
      <c r="I4780" t="s">
        <v>42</v>
      </c>
      <c r="J4780" t="s">
        <v>74</v>
      </c>
      <c r="K4780" t="s">
        <v>64</v>
      </c>
      <c r="L4780" t="s">
        <v>45</v>
      </c>
      <c r="M4780" t="s">
        <v>147</v>
      </c>
      <c r="N4780" t="s">
        <v>57</v>
      </c>
      <c r="O4780" t="s">
        <v>148</v>
      </c>
      <c r="P4780" t="s">
        <v>49</v>
      </c>
      <c r="Q4780" t="s">
        <v>81</v>
      </c>
      <c r="R4780" s="6">
        <f>_xlfn.XLOOKUP(CleanedData[[#This Row],[Product]],'02_Lookup_Tables'!$A$2:$A$126,'02_Lookup_Tables'!$B$2:$B$126)</f>
        <v>16523.5</v>
      </c>
      <c r="S4780" t="str">
        <f>VLOOKUP(CleanedData[[#This Row],[Product]],'02_Lookup_Tables'!$H$2:$I$126,2,FALSE)</f>
        <v>Electronics</v>
      </c>
      <c r="T4780" t="str">
        <f>VLOOKUP(CleanedData[[#This Row],[Province]],'02_Lookup_Tables'!$D$2:$E$10,2, FALSE)</f>
        <v>Western Region</v>
      </c>
      <c r="U4780" t="str" cm="1">
        <f t="array" ref="U4780">_xlfn.IFS(CleanedData[[#This Row],[Purchase Amount]]&lt;500,"Low",
CleanedData[[#This Row],[Purchase Amount]]&lt;5000,"Medium",
TRUE,"High")</f>
        <v>High</v>
      </c>
      <c r="V4780" t="str">
        <f>TEXT(CleanedData[[#This Row],[Date]],"mmmm")</f>
        <v>April</v>
      </c>
      <c r="W4780" t="str">
        <f>"Q"&amp;ROUNDUP(MONTH(CleanedData[[#This Row],[Date]])/3,0)</f>
        <v>Q2</v>
      </c>
      <c r="X4780" t="str">
        <f>IF(CleanedData[[#This Row],[Purchase Amount]]&gt;=5000,"Yes","No")</f>
        <v>Yes</v>
      </c>
      <c r="Y4780">
        <f>IF(CleanedData[[#This Row],[Recommend]]="Yes",1,0)</f>
        <v>0</v>
      </c>
      <c r="Z4780" s="6">
        <f>CleanedData[[#This Row],[Purchase Amount]]*0.15</f>
        <v>2478.5250000000001</v>
      </c>
      <c r="AA4780" s="6">
        <f>CleanedData[[#This Row],[Purchase Amount]]*1.15</f>
        <v>19002.024999999998</v>
      </c>
    </row>
    <row r="4781" spans="1:27" x14ac:dyDescent="0.3">
      <c r="A4781">
        <v>5784</v>
      </c>
      <c r="B4781" t="s">
        <v>5006</v>
      </c>
      <c r="C4781" s="1">
        <v>45543</v>
      </c>
      <c r="D4781">
        <v>61</v>
      </c>
      <c r="E4781" t="s">
        <v>39</v>
      </c>
      <c r="F4781" t="s">
        <v>61</v>
      </c>
      <c r="G4781" t="s">
        <v>303</v>
      </c>
      <c r="H4781">
        <v>5</v>
      </c>
      <c r="I4781" t="s">
        <v>45</v>
      </c>
      <c r="J4781" t="s">
        <v>74</v>
      </c>
      <c r="K4781" t="s">
        <v>55</v>
      </c>
      <c r="L4781" t="s">
        <v>45</v>
      </c>
      <c r="M4781" t="s">
        <v>85</v>
      </c>
      <c r="N4781" t="s">
        <v>57</v>
      </c>
      <c r="O4781" t="s">
        <v>48</v>
      </c>
      <c r="P4781" t="s">
        <v>49</v>
      </c>
      <c r="Q4781" t="s">
        <v>50</v>
      </c>
      <c r="R4781" s="6">
        <f>_xlfn.XLOOKUP(CleanedData[[#This Row],[Product]],'02_Lookup_Tables'!$A$2:$A$126,'02_Lookup_Tables'!$B$2:$B$126)</f>
        <v>4841.7700000000004</v>
      </c>
      <c r="S4781" t="str">
        <f>VLOOKUP(CleanedData[[#This Row],[Product]],'02_Lookup_Tables'!$H$2:$I$126,2,FALSE)</f>
        <v>Home &amp; Living</v>
      </c>
      <c r="T4781" t="str">
        <f>VLOOKUP(CleanedData[[#This Row],[Province]],'02_Lookup_Tables'!$D$2:$E$10,2, FALSE)</f>
        <v>Southern Region</v>
      </c>
      <c r="U4781" t="str" cm="1">
        <f t="array" ref="U4781">_xlfn.IFS(CleanedData[[#This Row],[Purchase Amount]]&lt;500,"Low",
CleanedData[[#This Row],[Purchase Amount]]&lt;5000,"Medium",
TRUE,"High")</f>
        <v>Medium</v>
      </c>
      <c r="V4781" t="str">
        <f>TEXT(CleanedData[[#This Row],[Date]],"mmmm")</f>
        <v>September</v>
      </c>
      <c r="W4781" t="str">
        <f>"Q"&amp;ROUNDUP(MONTH(CleanedData[[#This Row],[Date]])/3,0)</f>
        <v>Q3</v>
      </c>
      <c r="X4781" t="str">
        <f>IF(CleanedData[[#This Row],[Purchase Amount]]&gt;=5000,"Yes","No")</f>
        <v>No</v>
      </c>
      <c r="Y4781">
        <f>IF(CleanedData[[#This Row],[Recommend]]="Yes",1,0)</f>
        <v>1</v>
      </c>
      <c r="Z4781" s="6">
        <f>CleanedData[[#This Row],[Purchase Amount]]*0.15</f>
        <v>726.26550000000009</v>
      </c>
      <c r="AA4781" s="6">
        <f>CleanedData[[#This Row],[Purchase Amount]]*1.15</f>
        <v>5568.0355</v>
      </c>
    </row>
    <row r="4782" spans="1:27" x14ac:dyDescent="0.3">
      <c r="A4782">
        <v>5785</v>
      </c>
      <c r="B4782" t="s">
        <v>5007</v>
      </c>
      <c r="C4782" s="1">
        <v>45997</v>
      </c>
      <c r="D4782">
        <v>70</v>
      </c>
      <c r="E4782" t="s">
        <v>39</v>
      </c>
      <c r="F4782" t="s">
        <v>125</v>
      </c>
      <c r="G4782" t="s">
        <v>53</v>
      </c>
      <c r="H4782">
        <v>4</v>
      </c>
      <c r="I4782" t="s">
        <v>45</v>
      </c>
      <c r="J4782" t="s">
        <v>74</v>
      </c>
      <c r="K4782" t="s">
        <v>64</v>
      </c>
      <c r="L4782" t="s">
        <v>42</v>
      </c>
      <c r="N4782" t="s">
        <v>96</v>
      </c>
      <c r="O4782" t="s">
        <v>134</v>
      </c>
      <c r="P4782" t="s">
        <v>8646</v>
      </c>
      <c r="Q4782" t="s">
        <v>97</v>
      </c>
      <c r="R4782" s="6">
        <f>_xlfn.XLOOKUP(CleanedData[[#This Row],[Product]],'02_Lookup_Tables'!$A$2:$A$126,'02_Lookup_Tables'!$B$2:$B$126)</f>
        <v>444.38</v>
      </c>
      <c r="S4782" t="str">
        <f>VLOOKUP(CleanedData[[#This Row],[Product]],'02_Lookup_Tables'!$H$2:$I$126,2,FALSE)</f>
        <v>Beauty &amp; Personal Care</v>
      </c>
      <c r="T4782" t="str">
        <f>VLOOKUP(CleanedData[[#This Row],[Province]],'02_Lookup_Tables'!$D$2:$E$10,2, FALSE)</f>
        <v>Western Region</v>
      </c>
      <c r="U4782" t="str" cm="1">
        <f t="array" ref="U4782">_xlfn.IFS(CleanedData[[#This Row],[Purchase Amount]]&lt;500,"Low",
CleanedData[[#This Row],[Purchase Amount]]&lt;5000,"Medium",
TRUE,"High")</f>
        <v>Low</v>
      </c>
      <c r="V4782" t="str">
        <f>TEXT(CleanedData[[#This Row],[Date]],"mmmm")</f>
        <v>December</v>
      </c>
      <c r="W4782" t="str">
        <f>"Q"&amp;ROUNDUP(MONTH(CleanedData[[#This Row],[Date]])/3,0)</f>
        <v>Q4</v>
      </c>
      <c r="X4782" t="str">
        <f>IF(CleanedData[[#This Row],[Purchase Amount]]&gt;=5000,"Yes","No")</f>
        <v>No</v>
      </c>
      <c r="Y4782">
        <f>IF(CleanedData[[#This Row],[Recommend]]="Yes",1,0)</f>
        <v>1</v>
      </c>
      <c r="Z4782" s="6">
        <f>CleanedData[[#This Row],[Purchase Amount]]*0.15</f>
        <v>66.656999999999996</v>
      </c>
      <c r="AA4782" s="6">
        <f>CleanedData[[#This Row],[Purchase Amount]]*1.15</f>
        <v>511.03699999999998</v>
      </c>
    </row>
    <row r="4783" spans="1:27" x14ac:dyDescent="0.3">
      <c r="A4783">
        <v>5786</v>
      </c>
      <c r="B4783" t="s">
        <v>5008</v>
      </c>
      <c r="C4783" s="1">
        <v>45481</v>
      </c>
      <c r="D4783">
        <v>53</v>
      </c>
      <c r="E4783" t="s">
        <v>39</v>
      </c>
      <c r="F4783" t="s">
        <v>130</v>
      </c>
      <c r="G4783" t="s">
        <v>342</v>
      </c>
      <c r="H4783">
        <v>1</v>
      </c>
      <c r="I4783" t="s">
        <v>42</v>
      </c>
      <c r="J4783" t="s">
        <v>69</v>
      </c>
      <c r="K4783" t="s">
        <v>55</v>
      </c>
      <c r="L4783" t="s">
        <v>42</v>
      </c>
      <c r="M4783" t="s">
        <v>123</v>
      </c>
      <c r="N4783" t="s">
        <v>80</v>
      </c>
      <c r="O4783" t="s">
        <v>89</v>
      </c>
      <c r="P4783" t="s">
        <v>49</v>
      </c>
      <c r="Q4783" t="s">
        <v>93</v>
      </c>
      <c r="R4783" s="6">
        <f>_xlfn.XLOOKUP(CleanedData[[#This Row],[Product]],'02_Lookup_Tables'!$A$2:$A$126,'02_Lookup_Tables'!$B$2:$B$126)</f>
        <v>529.15</v>
      </c>
      <c r="S4783" t="str">
        <f>VLOOKUP(CleanedData[[#This Row],[Product]],'02_Lookup_Tables'!$H$2:$I$126,2,FALSE)</f>
        <v>Accessories</v>
      </c>
      <c r="T4783" t="str">
        <f>VLOOKUP(CleanedData[[#This Row],[Province]],'02_Lookup_Tables'!$D$2:$E$10,2, FALSE)</f>
        <v>Eastern Region</v>
      </c>
      <c r="U4783" t="str" cm="1">
        <f t="array" ref="U4783">_xlfn.IFS(CleanedData[[#This Row],[Purchase Amount]]&lt;500,"Low",
CleanedData[[#This Row],[Purchase Amount]]&lt;5000,"Medium",
TRUE,"High")</f>
        <v>Medium</v>
      </c>
      <c r="V4783" t="str">
        <f>TEXT(CleanedData[[#This Row],[Date]],"mmmm")</f>
        <v>July</v>
      </c>
      <c r="W4783" t="str">
        <f>"Q"&amp;ROUNDUP(MONTH(CleanedData[[#This Row],[Date]])/3,0)</f>
        <v>Q3</v>
      </c>
      <c r="X4783" t="str">
        <f>IF(CleanedData[[#This Row],[Purchase Amount]]&gt;=5000,"Yes","No")</f>
        <v>No</v>
      </c>
      <c r="Y4783">
        <f>IF(CleanedData[[#This Row],[Recommend]]="Yes",1,0)</f>
        <v>0</v>
      </c>
      <c r="Z4783" s="6">
        <f>CleanedData[[#This Row],[Purchase Amount]]*0.15</f>
        <v>79.372499999999988</v>
      </c>
      <c r="AA4783" s="6">
        <f>CleanedData[[#This Row],[Purchase Amount]]*1.15</f>
        <v>608.52249999999992</v>
      </c>
    </row>
    <row r="4784" spans="1:27" x14ac:dyDescent="0.3">
      <c r="A4784">
        <v>5787</v>
      </c>
      <c r="B4784" t="s">
        <v>5009</v>
      </c>
      <c r="C4784" s="1">
        <v>45590</v>
      </c>
      <c r="D4784">
        <v>43</v>
      </c>
      <c r="E4784" t="s">
        <v>52</v>
      </c>
      <c r="F4784" t="s">
        <v>77</v>
      </c>
      <c r="G4784" t="s">
        <v>294</v>
      </c>
      <c r="H4784">
        <v>5</v>
      </c>
      <c r="I4784" t="s">
        <v>45</v>
      </c>
      <c r="J4784" t="s">
        <v>43</v>
      </c>
      <c r="K4784" t="s">
        <v>55</v>
      </c>
      <c r="L4784" t="s">
        <v>45</v>
      </c>
      <c r="M4784" t="s">
        <v>165</v>
      </c>
      <c r="N4784" t="s">
        <v>57</v>
      </c>
      <c r="O4784" t="s">
        <v>89</v>
      </c>
      <c r="P4784" t="s">
        <v>70</v>
      </c>
      <c r="Q4784" t="s">
        <v>81</v>
      </c>
      <c r="R4784" s="6">
        <f>_xlfn.XLOOKUP(CleanedData[[#This Row],[Product]],'02_Lookup_Tables'!$A$2:$A$126,'02_Lookup_Tables'!$B$2:$B$126)</f>
        <v>16291.52</v>
      </c>
      <c r="S4784" t="str">
        <f>VLOOKUP(CleanedData[[#This Row],[Product]],'02_Lookup_Tables'!$H$2:$I$126,2,FALSE)</f>
        <v>Home Devices</v>
      </c>
      <c r="T4784" t="str">
        <f>VLOOKUP(CleanedData[[#This Row],[Province]],'02_Lookup_Tables'!$D$2:$E$10,2, FALSE)</f>
        <v>Central Region</v>
      </c>
      <c r="U4784" t="str" cm="1">
        <f t="array" ref="U4784">_xlfn.IFS(CleanedData[[#This Row],[Purchase Amount]]&lt;500,"Low",
CleanedData[[#This Row],[Purchase Amount]]&lt;5000,"Medium",
TRUE,"High")</f>
        <v>High</v>
      </c>
      <c r="V4784" t="str">
        <f>TEXT(CleanedData[[#This Row],[Date]],"mmmm")</f>
        <v>October</v>
      </c>
      <c r="W4784" t="str">
        <f>"Q"&amp;ROUNDUP(MONTH(CleanedData[[#This Row],[Date]])/3,0)</f>
        <v>Q4</v>
      </c>
      <c r="X4784" t="str">
        <f>IF(CleanedData[[#This Row],[Purchase Amount]]&gt;=5000,"Yes","No")</f>
        <v>Yes</v>
      </c>
      <c r="Y4784">
        <f>IF(CleanedData[[#This Row],[Recommend]]="Yes",1,0)</f>
        <v>1</v>
      </c>
      <c r="Z4784" s="6">
        <f>CleanedData[[#This Row],[Purchase Amount]]*0.15</f>
        <v>2443.7280000000001</v>
      </c>
      <c r="AA4784" s="6">
        <f>CleanedData[[#This Row],[Purchase Amount]]*1.15</f>
        <v>18735.248</v>
      </c>
    </row>
    <row r="4785" spans="1:27" x14ac:dyDescent="0.3">
      <c r="A4785">
        <v>5788</v>
      </c>
      <c r="B4785" t="s">
        <v>5010</v>
      </c>
      <c r="C4785" s="1">
        <v>45540</v>
      </c>
      <c r="D4785">
        <v>18</v>
      </c>
      <c r="E4785" t="s">
        <v>52</v>
      </c>
      <c r="F4785" t="s">
        <v>77</v>
      </c>
      <c r="G4785" t="s">
        <v>205</v>
      </c>
      <c r="H4785">
        <v>5</v>
      </c>
      <c r="I4785" t="s">
        <v>45</v>
      </c>
      <c r="J4785" t="s">
        <v>43</v>
      </c>
      <c r="K4785" t="s">
        <v>55</v>
      </c>
      <c r="L4785" t="s">
        <v>45</v>
      </c>
      <c r="M4785" t="s">
        <v>208</v>
      </c>
      <c r="N4785" t="s">
        <v>57</v>
      </c>
      <c r="O4785" t="s">
        <v>89</v>
      </c>
      <c r="P4785" t="s">
        <v>70</v>
      </c>
      <c r="Q4785" t="s">
        <v>66</v>
      </c>
      <c r="R4785" s="6">
        <f>_xlfn.XLOOKUP(CleanedData[[#This Row],[Product]],'02_Lookup_Tables'!$A$2:$A$126,'02_Lookup_Tables'!$B$2:$B$126)</f>
        <v>139.72999999999999</v>
      </c>
      <c r="S4785" t="str">
        <f>VLOOKUP(CleanedData[[#This Row],[Product]],'02_Lookup_Tables'!$H$2:$I$126,2,FALSE)</f>
        <v>Beauty &amp; Personal Care</v>
      </c>
      <c r="T4785" t="str">
        <f>VLOOKUP(CleanedData[[#This Row],[Province]],'02_Lookup_Tables'!$D$2:$E$10,2, FALSE)</f>
        <v>Central Region</v>
      </c>
      <c r="U4785" t="str" cm="1">
        <f t="array" ref="U4785">_xlfn.IFS(CleanedData[[#This Row],[Purchase Amount]]&lt;500,"Low",
CleanedData[[#This Row],[Purchase Amount]]&lt;5000,"Medium",
TRUE,"High")</f>
        <v>Low</v>
      </c>
      <c r="V4785" t="str">
        <f>TEXT(CleanedData[[#This Row],[Date]],"mmmm")</f>
        <v>September</v>
      </c>
      <c r="W4785" t="str">
        <f>"Q"&amp;ROUNDUP(MONTH(CleanedData[[#This Row],[Date]])/3,0)</f>
        <v>Q3</v>
      </c>
      <c r="X4785" t="str">
        <f>IF(CleanedData[[#This Row],[Purchase Amount]]&gt;=5000,"Yes","No")</f>
        <v>No</v>
      </c>
      <c r="Y4785">
        <f>IF(CleanedData[[#This Row],[Recommend]]="Yes",1,0)</f>
        <v>1</v>
      </c>
      <c r="Z4785" s="6">
        <f>CleanedData[[#This Row],[Purchase Amount]]*0.15</f>
        <v>20.959499999999998</v>
      </c>
      <c r="AA4785" s="6">
        <f>CleanedData[[#This Row],[Purchase Amount]]*1.15</f>
        <v>160.68949999999998</v>
      </c>
    </row>
    <row r="4786" spans="1:27" x14ac:dyDescent="0.3">
      <c r="A4786">
        <v>5789</v>
      </c>
      <c r="B4786" t="s">
        <v>5011</v>
      </c>
      <c r="C4786" s="1">
        <v>45648</v>
      </c>
      <c r="D4786">
        <v>38</v>
      </c>
      <c r="E4786" t="s">
        <v>39</v>
      </c>
      <c r="F4786" t="s">
        <v>77</v>
      </c>
      <c r="G4786" t="s">
        <v>282</v>
      </c>
      <c r="H4786">
        <v>5</v>
      </c>
      <c r="I4786" t="s">
        <v>45</v>
      </c>
      <c r="J4786" t="s">
        <v>74</v>
      </c>
      <c r="K4786" t="s">
        <v>44</v>
      </c>
      <c r="L4786" t="s">
        <v>42</v>
      </c>
      <c r="N4786" t="s">
        <v>57</v>
      </c>
      <c r="O4786" t="s">
        <v>134</v>
      </c>
      <c r="P4786" t="s">
        <v>8646</v>
      </c>
      <c r="Q4786" t="s">
        <v>81</v>
      </c>
      <c r="R4786" s="6">
        <f>_xlfn.XLOOKUP(CleanedData[[#This Row],[Product]],'02_Lookup_Tables'!$A$2:$A$126,'02_Lookup_Tables'!$B$2:$B$126)</f>
        <v>1859.13</v>
      </c>
      <c r="S4786" t="str">
        <f>VLOOKUP(CleanedData[[#This Row],[Product]],'02_Lookup_Tables'!$H$2:$I$126,2,FALSE)</f>
        <v>Home Devices</v>
      </c>
      <c r="T4786" t="str">
        <f>VLOOKUP(CleanedData[[#This Row],[Province]],'02_Lookup_Tables'!$D$2:$E$10,2, FALSE)</f>
        <v>Central Region</v>
      </c>
      <c r="U4786" t="str" cm="1">
        <f t="array" ref="U4786">_xlfn.IFS(CleanedData[[#This Row],[Purchase Amount]]&lt;500,"Low",
CleanedData[[#This Row],[Purchase Amount]]&lt;5000,"Medium",
TRUE,"High")</f>
        <v>Medium</v>
      </c>
      <c r="V4786" t="str">
        <f>TEXT(CleanedData[[#This Row],[Date]],"mmmm")</f>
        <v>December</v>
      </c>
      <c r="W4786" t="str">
        <f>"Q"&amp;ROUNDUP(MONTH(CleanedData[[#This Row],[Date]])/3,0)</f>
        <v>Q4</v>
      </c>
      <c r="X4786" t="str">
        <f>IF(CleanedData[[#This Row],[Purchase Amount]]&gt;=5000,"Yes","No")</f>
        <v>No</v>
      </c>
      <c r="Y4786">
        <f>IF(CleanedData[[#This Row],[Recommend]]="Yes",1,0)</f>
        <v>1</v>
      </c>
      <c r="Z4786" s="6">
        <f>CleanedData[[#This Row],[Purchase Amount]]*0.15</f>
        <v>278.86950000000002</v>
      </c>
      <c r="AA4786" s="6">
        <f>CleanedData[[#This Row],[Purchase Amount]]*1.15</f>
        <v>2137.9994999999999</v>
      </c>
    </row>
    <row r="4787" spans="1:27" x14ac:dyDescent="0.3">
      <c r="A4787">
        <v>5791</v>
      </c>
      <c r="B4787" t="s">
        <v>5012</v>
      </c>
      <c r="C4787" s="1">
        <v>45885</v>
      </c>
      <c r="D4787">
        <v>60</v>
      </c>
      <c r="E4787" t="s">
        <v>52</v>
      </c>
      <c r="F4787" t="s">
        <v>61</v>
      </c>
      <c r="G4787" t="s">
        <v>118</v>
      </c>
      <c r="H4787">
        <v>2</v>
      </c>
      <c r="I4787" t="s">
        <v>42</v>
      </c>
      <c r="J4787" t="s">
        <v>69</v>
      </c>
      <c r="K4787" t="s">
        <v>64</v>
      </c>
      <c r="L4787" t="s">
        <v>45</v>
      </c>
      <c r="M4787" t="s">
        <v>100</v>
      </c>
      <c r="N4787" t="s">
        <v>47</v>
      </c>
      <c r="O4787" t="s">
        <v>48</v>
      </c>
      <c r="P4787" t="s">
        <v>49</v>
      </c>
      <c r="Q4787" t="s">
        <v>50</v>
      </c>
      <c r="R4787" s="6">
        <f>_xlfn.XLOOKUP(CleanedData[[#This Row],[Product]],'02_Lookup_Tables'!$A$2:$A$126,'02_Lookup_Tables'!$B$2:$B$126)</f>
        <v>368.99</v>
      </c>
      <c r="S4787" t="str">
        <f>VLOOKUP(CleanedData[[#This Row],[Product]],'02_Lookup_Tables'!$H$2:$I$126,2,FALSE)</f>
        <v>Accessories</v>
      </c>
      <c r="T4787" t="str">
        <f>VLOOKUP(CleanedData[[#This Row],[Province]],'02_Lookup_Tables'!$D$2:$E$10,2, FALSE)</f>
        <v>Southern Region</v>
      </c>
      <c r="U4787" t="str" cm="1">
        <f t="array" ref="U4787">_xlfn.IFS(CleanedData[[#This Row],[Purchase Amount]]&lt;500,"Low",
CleanedData[[#This Row],[Purchase Amount]]&lt;5000,"Medium",
TRUE,"High")</f>
        <v>Low</v>
      </c>
      <c r="V4787" t="str">
        <f>TEXT(CleanedData[[#This Row],[Date]],"mmmm")</f>
        <v>August</v>
      </c>
      <c r="W4787" t="str">
        <f>"Q"&amp;ROUNDUP(MONTH(CleanedData[[#This Row],[Date]])/3,0)</f>
        <v>Q3</v>
      </c>
      <c r="X4787" t="str">
        <f>IF(CleanedData[[#This Row],[Purchase Amount]]&gt;=5000,"Yes","No")</f>
        <v>No</v>
      </c>
      <c r="Y4787">
        <f>IF(CleanedData[[#This Row],[Recommend]]="Yes",1,0)</f>
        <v>0</v>
      </c>
      <c r="Z4787" s="6">
        <f>CleanedData[[#This Row],[Purchase Amount]]*0.15</f>
        <v>55.348500000000001</v>
      </c>
      <c r="AA4787" s="6">
        <f>CleanedData[[#This Row],[Purchase Amount]]*1.15</f>
        <v>424.33849999999995</v>
      </c>
    </row>
    <row r="4788" spans="1:27" x14ac:dyDescent="0.3">
      <c r="A4788">
        <v>5792</v>
      </c>
      <c r="B4788" t="s">
        <v>5013</v>
      </c>
      <c r="C4788" s="1">
        <v>45972</v>
      </c>
      <c r="D4788">
        <v>42</v>
      </c>
      <c r="E4788" t="s">
        <v>60</v>
      </c>
      <c r="F4788" t="s">
        <v>130</v>
      </c>
      <c r="G4788" t="s">
        <v>212</v>
      </c>
      <c r="H4788">
        <v>3</v>
      </c>
      <c r="I4788" t="s">
        <v>42</v>
      </c>
      <c r="J4788" t="s">
        <v>54</v>
      </c>
      <c r="K4788" t="s">
        <v>64</v>
      </c>
      <c r="L4788" t="s">
        <v>42</v>
      </c>
      <c r="M4788" t="s">
        <v>208</v>
      </c>
      <c r="N4788" t="s">
        <v>48</v>
      </c>
      <c r="O4788" t="s">
        <v>89</v>
      </c>
      <c r="P4788" t="s">
        <v>49</v>
      </c>
      <c r="Q4788" t="s">
        <v>81</v>
      </c>
      <c r="R4788" s="6">
        <f>_xlfn.XLOOKUP(CleanedData[[#This Row],[Product]],'02_Lookup_Tables'!$A$2:$A$126,'02_Lookup_Tables'!$B$2:$B$126)</f>
        <v>192.77</v>
      </c>
      <c r="S4788" t="str">
        <f>VLOOKUP(CleanedData[[#This Row],[Product]],'02_Lookup_Tables'!$H$2:$I$126,2,FALSE)</f>
        <v>Beauty &amp; Personal Care</v>
      </c>
      <c r="T4788" t="str">
        <f>VLOOKUP(CleanedData[[#This Row],[Province]],'02_Lookup_Tables'!$D$2:$E$10,2, FALSE)</f>
        <v>Eastern Region</v>
      </c>
      <c r="U4788" t="str" cm="1">
        <f t="array" ref="U4788">_xlfn.IFS(CleanedData[[#This Row],[Purchase Amount]]&lt;500,"Low",
CleanedData[[#This Row],[Purchase Amount]]&lt;5000,"Medium",
TRUE,"High")</f>
        <v>Low</v>
      </c>
      <c r="V4788" t="str">
        <f>TEXT(CleanedData[[#This Row],[Date]],"mmmm")</f>
        <v>November</v>
      </c>
      <c r="W4788" t="str">
        <f>"Q"&amp;ROUNDUP(MONTH(CleanedData[[#This Row],[Date]])/3,0)</f>
        <v>Q4</v>
      </c>
      <c r="X4788" t="str">
        <f>IF(CleanedData[[#This Row],[Purchase Amount]]&gt;=5000,"Yes","No")</f>
        <v>No</v>
      </c>
      <c r="Y4788">
        <f>IF(CleanedData[[#This Row],[Recommend]]="Yes",1,0)</f>
        <v>0</v>
      </c>
      <c r="Z4788" s="6">
        <f>CleanedData[[#This Row],[Purchase Amount]]*0.15</f>
        <v>28.915500000000002</v>
      </c>
      <c r="AA4788" s="6">
        <f>CleanedData[[#This Row],[Purchase Amount]]*1.15</f>
        <v>221.68549999999999</v>
      </c>
    </row>
    <row r="4789" spans="1:27" x14ac:dyDescent="0.3">
      <c r="A4789">
        <v>5793</v>
      </c>
      <c r="B4789" t="s">
        <v>5014</v>
      </c>
      <c r="C4789" s="1">
        <v>45415</v>
      </c>
      <c r="D4789">
        <v>23</v>
      </c>
      <c r="E4789" t="s">
        <v>60</v>
      </c>
      <c r="F4789" t="s">
        <v>125</v>
      </c>
      <c r="G4789" t="s">
        <v>118</v>
      </c>
      <c r="H4789">
        <v>1</v>
      </c>
      <c r="I4789" t="s">
        <v>42</v>
      </c>
      <c r="J4789" t="s">
        <v>74</v>
      </c>
      <c r="K4789" t="s">
        <v>44</v>
      </c>
      <c r="L4789" t="s">
        <v>42</v>
      </c>
      <c r="M4789" t="s">
        <v>147</v>
      </c>
      <c r="N4789" t="s">
        <v>80</v>
      </c>
      <c r="O4789" t="s">
        <v>148</v>
      </c>
      <c r="P4789" t="s">
        <v>70</v>
      </c>
      <c r="Q4789" t="s">
        <v>66</v>
      </c>
      <c r="R4789" s="6">
        <f>_xlfn.XLOOKUP(CleanedData[[#This Row],[Product]],'02_Lookup_Tables'!$A$2:$A$126,'02_Lookup_Tables'!$B$2:$B$126)</f>
        <v>368.99</v>
      </c>
      <c r="S4789" t="str">
        <f>VLOOKUP(CleanedData[[#This Row],[Product]],'02_Lookup_Tables'!$H$2:$I$126,2,FALSE)</f>
        <v>Accessories</v>
      </c>
      <c r="T4789" t="str">
        <f>VLOOKUP(CleanedData[[#This Row],[Province]],'02_Lookup_Tables'!$D$2:$E$10,2, FALSE)</f>
        <v>Western Region</v>
      </c>
      <c r="U4789" t="str" cm="1">
        <f t="array" ref="U4789">_xlfn.IFS(CleanedData[[#This Row],[Purchase Amount]]&lt;500,"Low",
CleanedData[[#This Row],[Purchase Amount]]&lt;5000,"Medium",
TRUE,"High")</f>
        <v>Low</v>
      </c>
      <c r="V4789" t="str">
        <f>TEXT(CleanedData[[#This Row],[Date]],"mmmm")</f>
        <v>May</v>
      </c>
      <c r="W4789" t="str">
        <f>"Q"&amp;ROUNDUP(MONTH(CleanedData[[#This Row],[Date]])/3,0)</f>
        <v>Q2</v>
      </c>
      <c r="X4789" t="str">
        <f>IF(CleanedData[[#This Row],[Purchase Amount]]&gt;=5000,"Yes","No")</f>
        <v>No</v>
      </c>
      <c r="Y4789">
        <f>IF(CleanedData[[#This Row],[Recommend]]="Yes",1,0)</f>
        <v>0</v>
      </c>
      <c r="Z4789" s="6">
        <f>CleanedData[[#This Row],[Purchase Amount]]*0.15</f>
        <v>55.348500000000001</v>
      </c>
      <c r="AA4789" s="6">
        <f>CleanedData[[#This Row],[Purchase Amount]]*1.15</f>
        <v>424.33849999999995</v>
      </c>
    </row>
    <row r="4790" spans="1:27" x14ac:dyDescent="0.3">
      <c r="A4790">
        <v>5794</v>
      </c>
      <c r="B4790" t="s">
        <v>5015</v>
      </c>
      <c r="C4790" s="1">
        <v>45934</v>
      </c>
      <c r="D4790">
        <v>19</v>
      </c>
      <c r="E4790" t="s">
        <v>39</v>
      </c>
      <c r="F4790" t="s">
        <v>83</v>
      </c>
      <c r="G4790" t="s">
        <v>146</v>
      </c>
      <c r="H4790">
        <v>4</v>
      </c>
      <c r="I4790" t="s">
        <v>45</v>
      </c>
      <c r="J4790" t="s">
        <v>63</v>
      </c>
      <c r="K4790" t="s">
        <v>44</v>
      </c>
      <c r="L4790" t="s">
        <v>45</v>
      </c>
      <c r="M4790" t="s">
        <v>92</v>
      </c>
      <c r="N4790" t="s">
        <v>96</v>
      </c>
      <c r="O4790" t="s">
        <v>89</v>
      </c>
      <c r="P4790" t="s">
        <v>70</v>
      </c>
      <c r="Q4790" t="s">
        <v>66</v>
      </c>
      <c r="R4790" s="6">
        <f>_xlfn.XLOOKUP(CleanedData[[#This Row],[Product]],'02_Lookup_Tables'!$A$2:$A$126,'02_Lookup_Tables'!$B$2:$B$126)</f>
        <v>27815.439999999999</v>
      </c>
      <c r="S4790" t="str">
        <f>VLOOKUP(CleanedData[[#This Row],[Product]],'02_Lookup_Tables'!$H$2:$I$126,2,FALSE)</f>
        <v>Electronics</v>
      </c>
      <c r="T4790" t="str">
        <f>VLOOKUP(CleanedData[[#This Row],[Province]],'02_Lookup_Tables'!$D$2:$E$10,2, FALSE)</f>
        <v>Western Region</v>
      </c>
      <c r="U4790" t="str" cm="1">
        <f t="array" ref="U4790">_xlfn.IFS(CleanedData[[#This Row],[Purchase Amount]]&lt;500,"Low",
CleanedData[[#This Row],[Purchase Amount]]&lt;5000,"Medium",
TRUE,"High")</f>
        <v>High</v>
      </c>
      <c r="V4790" t="str">
        <f>TEXT(CleanedData[[#This Row],[Date]],"mmmm")</f>
        <v>October</v>
      </c>
      <c r="W4790" t="str">
        <f>"Q"&amp;ROUNDUP(MONTH(CleanedData[[#This Row],[Date]])/3,0)</f>
        <v>Q4</v>
      </c>
      <c r="X4790" t="str">
        <f>IF(CleanedData[[#This Row],[Purchase Amount]]&gt;=5000,"Yes","No")</f>
        <v>Yes</v>
      </c>
      <c r="Y4790">
        <f>IF(CleanedData[[#This Row],[Recommend]]="Yes",1,0)</f>
        <v>1</v>
      </c>
      <c r="Z4790" s="6">
        <f>CleanedData[[#This Row],[Purchase Amount]]*0.15</f>
        <v>4172.3159999999998</v>
      </c>
      <c r="AA4790" s="6">
        <f>CleanedData[[#This Row],[Purchase Amount]]*1.15</f>
        <v>31987.755999999998</v>
      </c>
    </row>
    <row r="4791" spans="1:27" x14ac:dyDescent="0.3">
      <c r="A4791">
        <v>5795</v>
      </c>
      <c r="B4791" t="s">
        <v>5016</v>
      </c>
      <c r="C4791" s="1">
        <v>45374</v>
      </c>
      <c r="D4791">
        <v>78</v>
      </c>
      <c r="E4791" t="s">
        <v>39</v>
      </c>
      <c r="F4791" t="s">
        <v>83</v>
      </c>
      <c r="G4791" t="s">
        <v>162</v>
      </c>
      <c r="H4791">
        <v>5</v>
      </c>
      <c r="I4791" t="s">
        <v>42</v>
      </c>
      <c r="J4791" t="s">
        <v>74</v>
      </c>
      <c r="K4791" t="s">
        <v>44</v>
      </c>
      <c r="L4791" t="s">
        <v>42</v>
      </c>
      <c r="M4791" t="s">
        <v>165</v>
      </c>
      <c r="N4791" t="s">
        <v>57</v>
      </c>
      <c r="O4791" t="s">
        <v>89</v>
      </c>
      <c r="P4791" t="s">
        <v>70</v>
      </c>
      <c r="Q4791" t="s">
        <v>97</v>
      </c>
      <c r="R4791" s="6">
        <f>_xlfn.XLOOKUP(CleanedData[[#This Row],[Product]],'02_Lookup_Tables'!$A$2:$A$126,'02_Lookup_Tables'!$B$2:$B$126)</f>
        <v>3086.4</v>
      </c>
      <c r="S4791" t="str">
        <f>VLOOKUP(CleanedData[[#This Row],[Product]],'02_Lookup_Tables'!$H$2:$I$126,2,FALSE)</f>
        <v>Home &amp; Living</v>
      </c>
      <c r="T4791" t="str">
        <f>VLOOKUP(CleanedData[[#This Row],[Province]],'02_Lookup_Tables'!$D$2:$E$10,2, FALSE)</f>
        <v>Western Region</v>
      </c>
      <c r="U4791" t="str" cm="1">
        <f t="array" ref="U4791">_xlfn.IFS(CleanedData[[#This Row],[Purchase Amount]]&lt;500,"Low",
CleanedData[[#This Row],[Purchase Amount]]&lt;5000,"Medium",
TRUE,"High")</f>
        <v>Medium</v>
      </c>
      <c r="V4791" t="str">
        <f>TEXT(CleanedData[[#This Row],[Date]],"mmmm")</f>
        <v>March</v>
      </c>
      <c r="W4791" t="str">
        <f>"Q"&amp;ROUNDUP(MONTH(CleanedData[[#This Row],[Date]])/3,0)</f>
        <v>Q1</v>
      </c>
      <c r="X4791" t="str">
        <f>IF(CleanedData[[#This Row],[Purchase Amount]]&gt;=5000,"Yes","No")</f>
        <v>No</v>
      </c>
      <c r="Y4791">
        <f>IF(CleanedData[[#This Row],[Recommend]]="Yes",1,0)</f>
        <v>0</v>
      </c>
      <c r="Z4791" s="6">
        <f>CleanedData[[#This Row],[Purchase Amount]]*0.15</f>
        <v>462.96</v>
      </c>
      <c r="AA4791" s="6">
        <f>CleanedData[[#This Row],[Purchase Amount]]*1.15</f>
        <v>3549.3599999999997</v>
      </c>
    </row>
    <row r="4792" spans="1:27" x14ac:dyDescent="0.3">
      <c r="A4792">
        <v>5797</v>
      </c>
      <c r="B4792" t="s">
        <v>5017</v>
      </c>
      <c r="C4792" s="1">
        <v>45722</v>
      </c>
      <c r="E4792" t="s">
        <v>60</v>
      </c>
      <c r="F4792" t="s">
        <v>108</v>
      </c>
      <c r="G4792" t="s">
        <v>214</v>
      </c>
      <c r="H4792">
        <v>2</v>
      </c>
      <c r="I4792" t="s">
        <v>45</v>
      </c>
      <c r="J4792" t="s">
        <v>43</v>
      </c>
      <c r="K4792" t="s">
        <v>55</v>
      </c>
      <c r="L4792" t="s">
        <v>45</v>
      </c>
      <c r="M4792" t="s">
        <v>65</v>
      </c>
      <c r="N4792" t="s">
        <v>47</v>
      </c>
      <c r="O4792" t="s">
        <v>89</v>
      </c>
      <c r="P4792" t="s">
        <v>49</v>
      </c>
      <c r="Q4792" t="s">
        <v>166</v>
      </c>
      <c r="R4792" s="6">
        <f>_xlfn.XLOOKUP(CleanedData[[#This Row],[Product]],'02_Lookup_Tables'!$A$2:$A$126,'02_Lookup_Tables'!$B$2:$B$126)</f>
        <v>134.01</v>
      </c>
      <c r="S4792" t="str">
        <f>VLOOKUP(CleanedData[[#This Row],[Product]],'02_Lookup_Tables'!$H$2:$I$126,2,FALSE)</f>
        <v>Food</v>
      </c>
      <c r="T4792" t="str">
        <f>VLOOKUP(CleanedData[[#This Row],[Province]],'02_Lookup_Tables'!$D$2:$E$10,2, FALSE)</f>
        <v>Gauteng Region</v>
      </c>
      <c r="U4792" t="str" cm="1">
        <f t="array" ref="U4792">_xlfn.IFS(CleanedData[[#This Row],[Purchase Amount]]&lt;500,"Low",
CleanedData[[#This Row],[Purchase Amount]]&lt;5000,"Medium",
TRUE,"High")</f>
        <v>Low</v>
      </c>
      <c r="V4792" t="str">
        <f>TEXT(CleanedData[[#This Row],[Date]],"mmmm")</f>
        <v>March</v>
      </c>
      <c r="W4792" t="str">
        <f>"Q"&amp;ROUNDUP(MONTH(CleanedData[[#This Row],[Date]])/3,0)</f>
        <v>Q1</v>
      </c>
      <c r="X4792" t="str">
        <f>IF(CleanedData[[#This Row],[Purchase Amount]]&gt;=5000,"Yes","No")</f>
        <v>No</v>
      </c>
      <c r="Y4792">
        <f>IF(CleanedData[[#This Row],[Recommend]]="Yes",1,0)</f>
        <v>1</v>
      </c>
      <c r="Z4792" s="6">
        <f>CleanedData[[#This Row],[Purchase Amount]]*0.15</f>
        <v>20.101499999999998</v>
      </c>
      <c r="AA4792" s="6">
        <f>CleanedData[[#This Row],[Purchase Amount]]*1.15</f>
        <v>154.11149999999998</v>
      </c>
    </row>
    <row r="4793" spans="1:27" x14ac:dyDescent="0.3">
      <c r="A4793">
        <v>5799</v>
      </c>
      <c r="B4793" t="s">
        <v>5018</v>
      </c>
      <c r="C4793" s="1">
        <v>45370</v>
      </c>
      <c r="D4793">
        <v>64</v>
      </c>
      <c r="E4793" t="s">
        <v>52</v>
      </c>
      <c r="F4793" t="s">
        <v>68</v>
      </c>
      <c r="G4793" t="s">
        <v>233</v>
      </c>
      <c r="H4793">
        <v>3</v>
      </c>
      <c r="I4793" t="s">
        <v>42</v>
      </c>
      <c r="J4793" t="s">
        <v>54</v>
      </c>
      <c r="K4793" t="s">
        <v>64</v>
      </c>
      <c r="L4793" t="s">
        <v>42</v>
      </c>
      <c r="M4793" t="s">
        <v>175</v>
      </c>
      <c r="N4793" t="s">
        <v>48</v>
      </c>
      <c r="O4793" t="s">
        <v>89</v>
      </c>
      <c r="P4793" t="s">
        <v>49</v>
      </c>
      <c r="Q4793" t="s">
        <v>50</v>
      </c>
      <c r="R4793" s="6">
        <f>_xlfn.XLOOKUP(CleanedData[[#This Row],[Product]],'02_Lookup_Tables'!$A$2:$A$126,'02_Lookup_Tables'!$B$2:$B$126)</f>
        <v>324.35000000000002</v>
      </c>
      <c r="S4793" t="str">
        <f>VLOOKUP(CleanedData[[#This Row],[Product]],'02_Lookup_Tables'!$H$2:$I$126,2,FALSE)</f>
        <v>Apparel</v>
      </c>
      <c r="T4793" t="str">
        <f>VLOOKUP(CleanedData[[#This Row],[Province]],'02_Lookup_Tables'!$D$2:$E$10,2, FALSE)</f>
        <v>Northern Region</v>
      </c>
      <c r="U4793" t="str" cm="1">
        <f t="array" ref="U4793">_xlfn.IFS(CleanedData[[#This Row],[Purchase Amount]]&lt;500,"Low",
CleanedData[[#This Row],[Purchase Amount]]&lt;5000,"Medium",
TRUE,"High")</f>
        <v>Low</v>
      </c>
      <c r="V4793" t="str">
        <f>TEXT(CleanedData[[#This Row],[Date]],"mmmm")</f>
        <v>March</v>
      </c>
      <c r="W4793" t="str">
        <f>"Q"&amp;ROUNDUP(MONTH(CleanedData[[#This Row],[Date]])/3,0)</f>
        <v>Q1</v>
      </c>
      <c r="X4793" t="str">
        <f>IF(CleanedData[[#This Row],[Purchase Amount]]&gt;=5000,"Yes","No")</f>
        <v>No</v>
      </c>
      <c r="Y4793">
        <f>IF(CleanedData[[#This Row],[Recommend]]="Yes",1,0)</f>
        <v>0</v>
      </c>
      <c r="Z4793" s="6">
        <f>CleanedData[[#This Row],[Purchase Amount]]*0.15</f>
        <v>48.652500000000003</v>
      </c>
      <c r="AA4793" s="6">
        <f>CleanedData[[#This Row],[Purchase Amount]]*1.15</f>
        <v>373.0025</v>
      </c>
    </row>
    <row r="4794" spans="1:27" x14ac:dyDescent="0.3">
      <c r="A4794">
        <v>5801</v>
      </c>
      <c r="B4794" t="s">
        <v>5019</v>
      </c>
      <c r="C4794" s="1">
        <v>45595</v>
      </c>
      <c r="D4794">
        <v>28</v>
      </c>
      <c r="E4794" t="s">
        <v>39</v>
      </c>
      <c r="F4794" t="s">
        <v>61</v>
      </c>
      <c r="G4794" t="s">
        <v>345</v>
      </c>
      <c r="H4794">
        <v>4</v>
      </c>
      <c r="I4794" t="s">
        <v>45</v>
      </c>
      <c r="J4794" t="s">
        <v>69</v>
      </c>
      <c r="K4794" t="s">
        <v>55</v>
      </c>
      <c r="L4794" t="s">
        <v>45</v>
      </c>
      <c r="M4794" t="s">
        <v>196</v>
      </c>
      <c r="N4794" t="s">
        <v>96</v>
      </c>
      <c r="O4794" t="s">
        <v>89</v>
      </c>
      <c r="P4794" t="s">
        <v>70</v>
      </c>
      <c r="Q4794" t="s">
        <v>58</v>
      </c>
      <c r="R4794" s="6">
        <f>_xlfn.XLOOKUP(CleanedData[[#This Row],[Product]],'02_Lookup_Tables'!$A$2:$A$126,'02_Lookup_Tables'!$B$2:$B$126)</f>
        <v>574.49</v>
      </c>
      <c r="S4794" t="str">
        <f>VLOOKUP(CleanedData[[#This Row],[Product]],'02_Lookup_Tables'!$H$2:$I$126,2,FALSE)</f>
        <v>Toys &amp; Games</v>
      </c>
      <c r="T4794" t="str">
        <f>VLOOKUP(CleanedData[[#This Row],[Province]],'02_Lookup_Tables'!$D$2:$E$10,2, FALSE)</f>
        <v>Southern Region</v>
      </c>
      <c r="U4794" t="str" cm="1">
        <f t="array" ref="U4794">_xlfn.IFS(CleanedData[[#This Row],[Purchase Amount]]&lt;500,"Low",
CleanedData[[#This Row],[Purchase Amount]]&lt;5000,"Medium",
TRUE,"High")</f>
        <v>Medium</v>
      </c>
      <c r="V4794" t="str">
        <f>TEXT(CleanedData[[#This Row],[Date]],"mmmm")</f>
        <v>October</v>
      </c>
      <c r="W4794" t="str">
        <f>"Q"&amp;ROUNDUP(MONTH(CleanedData[[#This Row],[Date]])/3,0)</f>
        <v>Q4</v>
      </c>
      <c r="X4794" t="str">
        <f>IF(CleanedData[[#This Row],[Purchase Amount]]&gt;=5000,"Yes","No")</f>
        <v>No</v>
      </c>
      <c r="Y4794">
        <f>IF(CleanedData[[#This Row],[Recommend]]="Yes",1,0)</f>
        <v>1</v>
      </c>
      <c r="Z4794" s="6">
        <f>CleanedData[[#This Row],[Purchase Amount]]*0.15</f>
        <v>86.173500000000004</v>
      </c>
      <c r="AA4794" s="6">
        <f>CleanedData[[#This Row],[Purchase Amount]]*1.15</f>
        <v>660.6635</v>
      </c>
    </row>
    <row r="4795" spans="1:27" x14ac:dyDescent="0.3">
      <c r="A4795">
        <v>5802</v>
      </c>
      <c r="B4795" t="s">
        <v>5020</v>
      </c>
      <c r="C4795" s="1">
        <v>45791</v>
      </c>
      <c r="D4795">
        <v>78</v>
      </c>
      <c r="E4795" t="s">
        <v>60</v>
      </c>
      <c r="F4795" t="s">
        <v>77</v>
      </c>
      <c r="G4795" t="s">
        <v>463</v>
      </c>
      <c r="H4795">
        <v>5</v>
      </c>
      <c r="I4795" t="s">
        <v>42</v>
      </c>
      <c r="J4795" t="s">
        <v>74</v>
      </c>
      <c r="K4795" t="s">
        <v>55</v>
      </c>
      <c r="L4795" t="s">
        <v>42</v>
      </c>
      <c r="N4795" t="s">
        <v>57</v>
      </c>
      <c r="O4795" t="s">
        <v>134</v>
      </c>
      <c r="P4795" t="s">
        <v>8646</v>
      </c>
      <c r="Q4795" t="s">
        <v>97</v>
      </c>
      <c r="R4795" s="6">
        <f>_xlfn.XLOOKUP(CleanedData[[#This Row],[Product]],'02_Lookup_Tables'!$A$2:$A$126,'02_Lookup_Tables'!$B$2:$B$126)</f>
        <v>470.6</v>
      </c>
      <c r="S4795" t="str">
        <f>VLOOKUP(CleanedData[[#This Row],[Product]],'02_Lookup_Tables'!$H$2:$I$126,2,FALSE)</f>
        <v>Toys &amp; Games</v>
      </c>
      <c r="T4795" t="str">
        <f>VLOOKUP(CleanedData[[#This Row],[Province]],'02_Lookup_Tables'!$D$2:$E$10,2, FALSE)</f>
        <v>Central Region</v>
      </c>
      <c r="U4795" t="str" cm="1">
        <f t="array" ref="U4795">_xlfn.IFS(CleanedData[[#This Row],[Purchase Amount]]&lt;500,"Low",
CleanedData[[#This Row],[Purchase Amount]]&lt;5000,"Medium",
TRUE,"High")</f>
        <v>Low</v>
      </c>
      <c r="V4795" t="str">
        <f>TEXT(CleanedData[[#This Row],[Date]],"mmmm")</f>
        <v>May</v>
      </c>
      <c r="W4795" t="str">
        <f>"Q"&amp;ROUNDUP(MONTH(CleanedData[[#This Row],[Date]])/3,0)</f>
        <v>Q2</v>
      </c>
      <c r="X4795" t="str">
        <f>IF(CleanedData[[#This Row],[Purchase Amount]]&gt;=5000,"Yes","No")</f>
        <v>No</v>
      </c>
      <c r="Y4795">
        <f>IF(CleanedData[[#This Row],[Recommend]]="Yes",1,0)</f>
        <v>0</v>
      </c>
      <c r="Z4795" s="6">
        <f>CleanedData[[#This Row],[Purchase Amount]]*0.15</f>
        <v>70.59</v>
      </c>
      <c r="AA4795" s="6">
        <f>CleanedData[[#This Row],[Purchase Amount]]*1.15</f>
        <v>541.18999999999994</v>
      </c>
    </row>
    <row r="4796" spans="1:27" x14ac:dyDescent="0.3">
      <c r="A4796">
        <v>5803</v>
      </c>
      <c r="B4796" t="s">
        <v>5021</v>
      </c>
      <c r="C4796" s="1">
        <v>45608</v>
      </c>
      <c r="D4796">
        <v>23</v>
      </c>
      <c r="E4796" t="s">
        <v>39</v>
      </c>
      <c r="F4796" t="s">
        <v>68</v>
      </c>
      <c r="G4796" t="s">
        <v>91</v>
      </c>
      <c r="H4796">
        <v>2</v>
      </c>
      <c r="I4796" t="s">
        <v>42</v>
      </c>
      <c r="J4796" t="s">
        <v>43</v>
      </c>
      <c r="K4796" t="s">
        <v>44</v>
      </c>
      <c r="L4796" t="s">
        <v>45</v>
      </c>
      <c r="M4796" t="s">
        <v>184</v>
      </c>
      <c r="N4796" t="s">
        <v>47</v>
      </c>
      <c r="O4796" t="s">
        <v>148</v>
      </c>
      <c r="P4796" t="s">
        <v>70</v>
      </c>
      <c r="Q4796" t="s">
        <v>66</v>
      </c>
      <c r="R4796" s="6">
        <f>_xlfn.XLOOKUP(CleanedData[[#This Row],[Product]],'02_Lookup_Tables'!$A$2:$A$126,'02_Lookup_Tables'!$B$2:$B$126)</f>
        <v>1370.56</v>
      </c>
      <c r="S4796" t="str">
        <f>VLOOKUP(CleanedData[[#This Row],[Product]],'02_Lookup_Tables'!$H$2:$I$126,2,FALSE)</f>
        <v>Electronics</v>
      </c>
      <c r="T4796" t="str">
        <f>VLOOKUP(CleanedData[[#This Row],[Province]],'02_Lookup_Tables'!$D$2:$E$10,2, FALSE)</f>
        <v>Northern Region</v>
      </c>
      <c r="U4796" t="str" cm="1">
        <f t="array" ref="U4796">_xlfn.IFS(CleanedData[[#This Row],[Purchase Amount]]&lt;500,"Low",
CleanedData[[#This Row],[Purchase Amount]]&lt;5000,"Medium",
TRUE,"High")</f>
        <v>Medium</v>
      </c>
      <c r="V4796" t="str">
        <f>TEXT(CleanedData[[#This Row],[Date]],"mmmm")</f>
        <v>November</v>
      </c>
      <c r="W4796" t="str">
        <f>"Q"&amp;ROUNDUP(MONTH(CleanedData[[#This Row],[Date]])/3,0)</f>
        <v>Q4</v>
      </c>
      <c r="X4796" t="str">
        <f>IF(CleanedData[[#This Row],[Purchase Amount]]&gt;=5000,"Yes","No")</f>
        <v>No</v>
      </c>
      <c r="Y4796">
        <f>IF(CleanedData[[#This Row],[Recommend]]="Yes",1,0)</f>
        <v>0</v>
      </c>
      <c r="Z4796" s="6">
        <f>CleanedData[[#This Row],[Purchase Amount]]*0.15</f>
        <v>205.58399999999997</v>
      </c>
      <c r="AA4796" s="6">
        <f>CleanedData[[#This Row],[Purchase Amount]]*1.15</f>
        <v>1576.1439999999998</v>
      </c>
    </row>
    <row r="4797" spans="1:27" x14ac:dyDescent="0.3">
      <c r="A4797">
        <v>5804</v>
      </c>
      <c r="B4797" t="s">
        <v>5022</v>
      </c>
      <c r="C4797" s="1">
        <v>45650</v>
      </c>
      <c r="D4797">
        <v>47</v>
      </c>
      <c r="E4797" t="s">
        <v>52</v>
      </c>
      <c r="F4797" t="s">
        <v>61</v>
      </c>
      <c r="G4797" t="s">
        <v>313</v>
      </c>
      <c r="H4797">
        <v>4</v>
      </c>
      <c r="I4797" t="s">
        <v>45</v>
      </c>
      <c r="J4797" t="s">
        <v>54</v>
      </c>
      <c r="K4797" t="s">
        <v>55</v>
      </c>
      <c r="L4797" t="s">
        <v>45</v>
      </c>
      <c r="M4797" t="s">
        <v>85</v>
      </c>
      <c r="N4797" t="s">
        <v>96</v>
      </c>
      <c r="O4797" t="s">
        <v>48</v>
      </c>
      <c r="P4797" t="s">
        <v>49</v>
      </c>
      <c r="Q4797" t="s">
        <v>93</v>
      </c>
      <c r="R4797" s="6">
        <f>_xlfn.XLOOKUP(CleanedData[[#This Row],[Product]],'02_Lookup_Tables'!$A$2:$A$126,'02_Lookup_Tables'!$B$2:$B$126)</f>
        <v>283.57</v>
      </c>
      <c r="S4797" t="str">
        <f>VLOOKUP(CleanedData[[#This Row],[Product]],'02_Lookup_Tables'!$H$2:$I$126,2,FALSE)</f>
        <v>Accessories</v>
      </c>
      <c r="T4797" t="str">
        <f>VLOOKUP(CleanedData[[#This Row],[Province]],'02_Lookup_Tables'!$D$2:$E$10,2, FALSE)</f>
        <v>Southern Region</v>
      </c>
      <c r="U4797" t="str" cm="1">
        <f t="array" ref="U4797">_xlfn.IFS(CleanedData[[#This Row],[Purchase Amount]]&lt;500,"Low",
CleanedData[[#This Row],[Purchase Amount]]&lt;5000,"Medium",
TRUE,"High")</f>
        <v>Low</v>
      </c>
      <c r="V4797" t="str">
        <f>TEXT(CleanedData[[#This Row],[Date]],"mmmm")</f>
        <v>December</v>
      </c>
      <c r="W4797" t="str">
        <f>"Q"&amp;ROUNDUP(MONTH(CleanedData[[#This Row],[Date]])/3,0)</f>
        <v>Q4</v>
      </c>
      <c r="X4797" t="str">
        <f>IF(CleanedData[[#This Row],[Purchase Amount]]&gt;=5000,"Yes","No")</f>
        <v>No</v>
      </c>
      <c r="Y4797">
        <f>IF(CleanedData[[#This Row],[Recommend]]="Yes",1,0)</f>
        <v>1</v>
      </c>
      <c r="Z4797" s="6">
        <f>CleanedData[[#This Row],[Purchase Amount]]*0.15</f>
        <v>42.535499999999999</v>
      </c>
      <c r="AA4797" s="6">
        <f>CleanedData[[#This Row],[Purchase Amount]]*1.15</f>
        <v>326.10549999999995</v>
      </c>
    </row>
    <row r="4798" spans="1:27" x14ac:dyDescent="0.3">
      <c r="A4798">
        <v>5805</v>
      </c>
      <c r="B4798" t="s">
        <v>5023</v>
      </c>
      <c r="C4798" s="1">
        <v>45357</v>
      </c>
      <c r="D4798">
        <v>24</v>
      </c>
      <c r="E4798" t="s">
        <v>52</v>
      </c>
      <c r="F4798" t="s">
        <v>125</v>
      </c>
      <c r="G4798" t="s">
        <v>223</v>
      </c>
      <c r="H4798">
        <v>3</v>
      </c>
      <c r="I4798" t="s">
        <v>45</v>
      </c>
      <c r="J4798" t="s">
        <v>74</v>
      </c>
      <c r="K4798" t="s">
        <v>55</v>
      </c>
      <c r="L4798" t="s">
        <v>45</v>
      </c>
      <c r="M4798" t="s">
        <v>236</v>
      </c>
      <c r="N4798" t="s">
        <v>48</v>
      </c>
      <c r="O4798" t="s">
        <v>89</v>
      </c>
      <c r="P4798" t="s">
        <v>49</v>
      </c>
      <c r="Q4798" t="s">
        <v>66</v>
      </c>
      <c r="R4798" s="6">
        <f>_xlfn.XLOOKUP(CleanedData[[#This Row],[Product]],'02_Lookup_Tables'!$A$2:$A$126,'02_Lookup_Tables'!$B$2:$B$126)</f>
        <v>209.53</v>
      </c>
      <c r="S4798" t="str">
        <f>VLOOKUP(CleanedData[[#This Row],[Product]],'02_Lookup_Tables'!$H$2:$I$126,2,FALSE)</f>
        <v>Food</v>
      </c>
      <c r="T4798" t="str">
        <f>VLOOKUP(CleanedData[[#This Row],[Province]],'02_Lookup_Tables'!$D$2:$E$10,2, FALSE)</f>
        <v>Western Region</v>
      </c>
      <c r="U4798" t="str" cm="1">
        <f t="array" ref="U4798">_xlfn.IFS(CleanedData[[#This Row],[Purchase Amount]]&lt;500,"Low",
CleanedData[[#This Row],[Purchase Amount]]&lt;5000,"Medium",
TRUE,"High")</f>
        <v>Low</v>
      </c>
      <c r="V4798" t="str">
        <f>TEXT(CleanedData[[#This Row],[Date]],"mmmm")</f>
        <v>March</v>
      </c>
      <c r="W4798" t="str">
        <f>"Q"&amp;ROUNDUP(MONTH(CleanedData[[#This Row],[Date]])/3,0)</f>
        <v>Q1</v>
      </c>
      <c r="X4798" t="str">
        <f>IF(CleanedData[[#This Row],[Purchase Amount]]&gt;=5000,"Yes","No")</f>
        <v>No</v>
      </c>
      <c r="Y4798">
        <f>IF(CleanedData[[#This Row],[Recommend]]="Yes",1,0)</f>
        <v>1</v>
      </c>
      <c r="Z4798" s="6">
        <f>CleanedData[[#This Row],[Purchase Amount]]*0.15</f>
        <v>31.429499999999997</v>
      </c>
      <c r="AA4798" s="6">
        <f>CleanedData[[#This Row],[Purchase Amount]]*1.15</f>
        <v>240.95949999999999</v>
      </c>
    </row>
    <row r="4799" spans="1:27" x14ac:dyDescent="0.3">
      <c r="A4799">
        <v>5806</v>
      </c>
      <c r="B4799" t="s">
        <v>5024</v>
      </c>
      <c r="C4799" s="1">
        <v>45888</v>
      </c>
      <c r="D4799">
        <v>23</v>
      </c>
      <c r="E4799" t="s">
        <v>52</v>
      </c>
      <c r="F4799" t="s">
        <v>61</v>
      </c>
      <c r="G4799" t="s">
        <v>158</v>
      </c>
      <c r="H4799">
        <v>2</v>
      </c>
      <c r="I4799" t="s">
        <v>45</v>
      </c>
      <c r="J4799" t="s">
        <v>69</v>
      </c>
      <c r="K4799" t="s">
        <v>55</v>
      </c>
      <c r="L4799" t="s">
        <v>42</v>
      </c>
      <c r="M4799" t="s">
        <v>180</v>
      </c>
      <c r="N4799" t="s">
        <v>47</v>
      </c>
      <c r="O4799" t="s">
        <v>89</v>
      </c>
      <c r="P4799" t="s">
        <v>49</v>
      </c>
      <c r="Q4799" t="s">
        <v>66</v>
      </c>
      <c r="R4799" s="6">
        <f>_xlfn.XLOOKUP(CleanedData[[#This Row],[Product]],'02_Lookup_Tables'!$A$2:$A$126,'02_Lookup_Tables'!$B$2:$B$126)</f>
        <v>2962.6</v>
      </c>
      <c r="S4799" t="str">
        <f>VLOOKUP(CleanedData[[#This Row],[Product]],'02_Lookup_Tables'!$H$2:$I$126,2,FALSE)</f>
        <v>Sports &amp; Outdoors</v>
      </c>
      <c r="T4799" t="str">
        <f>VLOOKUP(CleanedData[[#This Row],[Province]],'02_Lookup_Tables'!$D$2:$E$10,2, FALSE)</f>
        <v>Southern Region</v>
      </c>
      <c r="U4799" t="str" cm="1">
        <f t="array" ref="U4799">_xlfn.IFS(CleanedData[[#This Row],[Purchase Amount]]&lt;500,"Low",
CleanedData[[#This Row],[Purchase Amount]]&lt;5000,"Medium",
TRUE,"High")</f>
        <v>Medium</v>
      </c>
      <c r="V4799" t="str">
        <f>TEXT(CleanedData[[#This Row],[Date]],"mmmm")</f>
        <v>August</v>
      </c>
      <c r="W4799" t="str">
        <f>"Q"&amp;ROUNDUP(MONTH(CleanedData[[#This Row],[Date]])/3,0)</f>
        <v>Q3</v>
      </c>
      <c r="X4799" t="str">
        <f>IF(CleanedData[[#This Row],[Purchase Amount]]&gt;=5000,"Yes","No")</f>
        <v>No</v>
      </c>
      <c r="Y4799">
        <f>IF(CleanedData[[#This Row],[Recommend]]="Yes",1,0)</f>
        <v>1</v>
      </c>
      <c r="Z4799" s="6">
        <f>CleanedData[[#This Row],[Purchase Amount]]*0.15</f>
        <v>444.39</v>
      </c>
      <c r="AA4799" s="6">
        <f>CleanedData[[#This Row],[Purchase Amount]]*1.15</f>
        <v>3406.99</v>
      </c>
    </row>
    <row r="4800" spans="1:27" x14ac:dyDescent="0.3">
      <c r="A4800">
        <v>5807</v>
      </c>
      <c r="B4800" t="s">
        <v>5025</v>
      </c>
      <c r="C4800" s="1">
        <v>45664</v>
      </c>
      <c r="D4800">
        <v>69</v>
      </c>
      <c r="E4800" t="s">
        <v>60</v>
      </c>
      <c r="F4800" t="s">
        <v>72</v>
      </c>
      <c r="G4800" t="s">
        <v>389</v>
      </c>
      <c r="H4800">
        <v>3</v>
      </c>
      <c r="I4800" t="s">
        <v>45</v>
      </c>
      <c r="J4800" t="s">
        <v>63</v>
      </c>
      <c r="K4800" t="s">
        <v>55</v>
      </c>
      <c r="L4800" t="s">
        <v>45</v>
      </c>
      <c r="M4800" t="s">
        <v>151</v>
      </c>
      <c r="N4800" t="s">
        <v>48</v>
      </c>
      <c r="O4800" t="s">
        <v>89</v>
      </c>
      <c r="P4800" t="s">
        <v>49</v>
      </c>
      <c r="Q4800" t="s">
        <v>97</v>
      </c>
      <c r="R4800" s="6">
        <f>_xlfn.XLOOKUP(CleanedData[[#This Row],[Product]],'02_Lookup_Tables'!$A$2:$A$126,'02_Lookup_Tables'!$B$2:$B$126)</f>
        <v>5432.76</v>
      </c>
      <c r="S4800" t="str">
        <f>VLOOKUP(CleanedData[[#This Row],[Product]],'02_Lookup_Tables'!$H$2:$I$126,2,FALSE)</f>
        <v>Home Devices</v>
      </c>
      <c r="T4800" t="str">
        <f>VLOOKUP(CleanedData[[#This Row],[Province]],'02_Lookup_Tables'!$D$2:$E$10,2, FALSE)</f>
        <v>Central Region</v>
      </c>
      <c r="U4800" t="str" cm="1">
        <f t="array" ref="U4800">_xlfn.IFS(CleanedData[[#This Row],[Purchase Amount]]&lt;500,"Low",
CleanedData[[#This Row],[Purchase Amount]]&lt;5000,"Medium",
TRUE,"High")</f>
        <v>High</v>
      </c>
      <c r="V4800" t="str">
        <f>TEXT(CleanedData[[#This Row],[Date]],"mmmm")</f>
        <v>January</v>
      </c>
      <c r="W4800" t="str">
        <f>"Q"&amp;ROUNDUP(MONTH(CleanedData[[#This Row],[Date]])/3,0)</f>
        <v>Q1</v>
      </c>
      <c r="X4800" t="str">
        <f>IF(CleanedData[[#This Row],[Purchase Amount]]&gt;=5000,"Yes","No")</f>
        <v>Yes</v>
      </c>
      <c r="Y4800">
        <f>IF(CleanedData[[#This Row],[Recommend]]="Yes",1,0)</f>
        <v>1</v>
      </c>
      <c r="Z4800" s="6">
        <f>CleanedData[[#This Row],[Purchase Amount]]*0.15</f>
        <v>814.91399999999999</v>
      </c>
      <c r="AA4800" s="6">
        <f>CleanedData[[#This Row],[Purchase Amount]]*1.15</f>
        <v>6247.674</v>
      </c>
    </row>
    <row r="4801" spans="1:27" x14ac:dyDescent="0.3">
      <c r="A4801">
        <v>5808</v>
      </c>
      <c r="B4801" t="s">
        <v>5026</v>
      </c>
      <c r="C4801" s="1">
        <v>45815</v>
      </c>
      <c r="D4801">
        <v>21</v>
      </c>
      <c r="E4801" t="s">
        <v>39</v>
      </c>
      <c r="F4801" t="s">
        <v>40</v>
      </c>
      <c r="G4801" t="s">
        <v>146</v>
      </c>
      <c r="H4801">
        <v>3</v>
      </c>
      <c r="I4801" t="s">
        <v>42</v>
      </c>
      <c r="J4801" t="s">
        <v>69</v>
      </c>
      <c r="K4801" t="s">
        <v>44</v>
      </c>
      <c r="L4801" t="s">
        <v>42</v>
      </c>
      <c r="M4801" t="s">
        <v>65</v>
      </c>
      <c r="N4801" t="s">
        <v>48</v>
      </c>
      <c r="O4801" t="s">
        <v>89</v>
      </c>
      <c r="P4801" t="s">
        <v>49</v>
      </c>
      <c r="Q4801" t="s">
        <v>66</v>
      </c>
      <c r="R4801" s="6">
        <f>_xlfn.XLOOKUP(CleanedData[[#This Row],[Product]],'02_Lookup_Tables'!$A$2:$A$126,'02_Lookup_Tables'!$B$2:$B$126)</f>
        <v>27815.439999999999</v>
      </c>
      <c r="S4801" t="str">
        <f>VLOOKUP(CleanedData[[#This Row],[Product]],'02_Lookup_Tables'!$H$2:$I$126,2,FALSE)</f>
        <v>Electronics</v>
      </c>
      <c r="T4801" t="str">
        <f>VLOOKUP(CleanedData[[#This Row],[Province]],'02_Lookup_Tables'!$D$2:$E$10,2, FALSE)</f>
        <v>Northern Region</v>
      </c>
      <c r="U4801" t="str" cm="1">
        <f t="array" ref="U4801">_xlfn.IFS(CleanedData[[#This Row],[Purchase Amount]]&lt;500,"Low",
CleanedData[[#This Row],[Purchase Amount]]&lt;5000,"Medium",
TRUE,"High")</f>
        <v>High</v>
      </c>
      <c r="V4801" t="str">
        <f>TEXT(CleanedData[[#This Row],[Date]],"mmmm")</f>
        <v>June</v>
      </c>
      <c r="W4801" t="str">
        <f>"Q"&amp;ROUNDUP(MONTH(CleanedData[[#This Row],[Date]])/3,0)</f>
        <v>Q2</v>
      </c>
      <c r="X4801" t="str">
        <f>IF(CleanedData[[#This Row],[Purchase Amount]]&gt;=5000,"Yes","No")</f>
        <v>Yes</v>
      </c>
      <c r="Y4801">
        <f>IF(CleanedData[[#This Row],[Recommend]]="Yes",1,0)</f>
        <v>0</v>
      </c>
      <c r="Z4801" s="6">
        <f>CleanedData[[#This Row],[Purchase Amount]]*0.15</f>
        <v>4172.3159999999998</v>
      </c>
      <c r="AA4801" s="6">
        <f>CleanedData[[#This Row],[Purchase Amount]]*1.15</f>
        <v>31987.755999999998</v>
      </c>
    </row>
    <row r="4802" spans="1:27" x14ac:dyDescent="0.3">
      <c r="A4802">
        <v>5809</v>
      </c>
      <c r="B4802" t="s">
        <v>5027</v>
      </c>
      <c r="C4802" s="1">
        <v>45814</v>
      </c>
      <c r="D4802">
        <v>63</v>
      </c>
      <c r="E4802" t="s">
        <v>60</v>
      </c>
      <c r="F4802" t="s">
        <v>40</v>
      </c>
      <c r="G4802" t="s">
        <v>347</v>
      </c>
      <c r="H4802">
        <v>3</v>
      </c>
      <c r="I4802" t="s">
        <v>42</v>
      </c>
      <c r="J4802" t="s">
        <v>43</v>
      </c>
      <c r="K4802" t="s">
        <v>55</v>
      </c>
      <c r="L4802" t="s">
        <v>42</v>
      </c>
      <c r="M4802" t="s">
        <v>85</v>
      </c>
      <c r="N4802" t="s">
        <v>48</v>
      </c>
      <c r="O4802" t="s">
        <v>48</v>
      </c>
      <c r="P4802" t="s">
        <v>70</v>
      </c>
      <c r="Q4802" t="s">
        <v>50</v>
      </c>
      <c r="R4802" s="6">
        <f>_xlfn.XLOOKUP(CleanedData[[#This Row],[Product]],'02_Lookup_Tables'!$A$2:$A$126,'02_Lookup_Tables'!$B$2:$B$126)</f>
        <v>16523.5</v>
      </c>
      <c r="S4802" t="str">
        <f>VLOOKUP(CleanedData[[#This Row],[Product]],'02_Lookup_Tables'!$H$2:$I$126,2,FALSE)</f>
        <v>Electronics</v>
      </c>
      <c r="T4802" t="str">
        <f>VLOOKUP(CleanedData[[#This Row],[Province]],'02_Lookup_Tables'!$D$2:$E$10,2, FALSE)</f>
        <v>Northern Region</v>
      </c>
      <c r="U4802" t="str" cm="1">
        <f t="array" ref="U4802">_xlfn.IFS(CleanedData[[#This Row],[Purchase Amount]]&lt;500,"Low",
CleanedData[[#This Row],[Purchase Amount]]&lt;5000,"Medium",
TRUE,"High")</f>
        <v>High</v>
      </c>
      <c r="V4802" t="str">
        <f>TEXT(CleanedData[[#This Row],[Date]],"mmmm")</f>
        <v>June</v>
      </c>
      <c r="W4802" t="str">
        <f>"Q"&amp;ROUNDUP(MONTH(CleanedData[[#This Row],[Date]])/3,0)</f>
        <v>Q2</v>
      </c>
      <c r="X4802" t="str">
        <f>IF(CleanedData[[#This Row],[Purchase Amount]]&gt;=5000,"Yes","No")</f>
        <v>Yes</v>
      </c>
      <c r="Y4802">
        <f>IF(CleanedData[[#This Row],[Recommend]]="Yes",1,0)</f>
        <v>0</v>
      </c>
      <c r="Z4802" s="6">
        <f>CleanedData[[#This Row],[Purchase Amount]]*0.15</f>
        <v>2478.5250000000001</v>
      </c>
      <c r="AA4802" s="6">
        <f>CleanedData[[#This Row],[Purchase Amount]]*1.15</f>
        <v>19002.024999999998</v>
      </c>
    </row>
    <row r="4803" spans="1:27" x14ac:dyDescent="0.3">
      <c r="A4803">
        <v>5811</v>
      </c>
      <c r="B4803" t="s">
        <v>5028</v>
      </c>
      <c r="C4803" s="1">
        <v>45361</v>
      </c>
      <c r="E4803" t="s">
        <v>39</v>
      </c>
      <c r="F4803" t="s">
        <v>72</v>
      </c>
      <c r="G4803" t="s">
        <v>212</v>
      </c>
      <c r="H4803">
        <v>5</v>
      </c>
      <c r="I4803" t="s">
        <v>42</v>
      </c>
      <c r="J4803" t="s">
        <v>63</v>
      </c>
      <c r="K4803" t="s">
        <v>55</v>
      </c>
      <c r="L4803" t="s">
        <v>45</v>
      </c>
      <c r="M4803" t="s">
        <v>147</v>
      </c>
      <c r="N4803" t="s">
        <v>57</v>
      </c>
      <c r="O4803" t="s">
        <v>148</v>
      </c>
      <c r="P4803" t="s">
        <v>49</v>
      </c>
      <c r="Q4803" t="s">
        <v>166</v>
      </c>
      <c r="R4803" s="6">
        <f>_xlfn.XLOOKUP(CleanedData[[#This Row],[Product]],'02_Lookup_Tables'!$A$2:$A$126,'02_Lookup_Tables'!$B$2:$B$126)</f>
        <v>192.77</v>
      </c>
      <c r="S4803" t="str">
        <f>VLOOKUP(CleanedData[[#This Row],[Product]],'02_Lookup_Tables'!$H$2:$I$126,2,FALSE)</f>
        <v>Beauty &amp; Personal Care</v>
      </c>
      <c r="T4803" t="str">
        <f>VLOOKUP(CleanedData[[#This Row],[Province]],'02_Lookup_Tables'!$D$2:$E$10,2, FALSE)</f>
        <v>Central Region</v>
      </c>
      <c r="U4803" t="str" cm="1">
        <f t="array" ref="U4803">_xlfn.IFS(CleanedData[[#This Row],[Purchase Amount]]&lt;500,"Low",
CleanedData[[#This Row],[Purchase Amount]]&lt;5000,"Medium",
TRUE,"High")</f>
        <v>Low</v>
      </c>
      <c r="V4803" t="str">
        <f>TEXT(CleanedData[[#This Row],[Date]],"mmmm")</f>
        <v>March</v>
      </c>
      <c r="W4803" t="str">
        <f>"Q"&amp;ROUNDUP(MONTH(CleanedData[[#This Row],[Date]])/3,0)</f>
        <v>Q1</v>
      </c>
      <c r="X4803" t="str">
        <f>IF(CleanedData[[#This Row],[Purchase Amount]]&gt;=5000,"Yes","No")</f>
        <v>No</v>
      </c>
      <c r="Y4803">
        <f>IF(CleanedData[[#This Row],[Recommend]]="Yes",1,0)</f>
        <v>0</v>
      </c>
      <c r="Z4803" s="6">
        <f>CleanedData[[#This Row],[Purchase Amount]]*0.15</f>
        <v>28.915500000000002</v>
      </c>
      <c r="AA4803" s="6">
        <f>CleanedData[[#This Row],[Purchase Amount]]*1.15</f>
        <v>221.68549999999999</v>
      </c>
    </row>
    <row r="4804" spans="1:27" x14ac:dyDescent="0.3">
      <c r="A4804">
        <v>5812</v>
      </c>
      <c r="B4804" t="s">
        <v>5029</v>
      </c>
      <c r="C4804" s="1">
        <v>45803</v>
      </c>
      <c r="D4804">
        <v>23</v>
      </c>
      <c r="E4804" t="s">
        <v>52</v>
      </c>
      <c r="F4804" t="s">
        <v>68</v>
      </c>
      <c r="G4804" t="s">
        <v>269</v>
      </c>
      <c r="H4804">
        <v>2</v>
      </c>
      <c r="I4804" t="s">
        <v>45</v>
      </c>
      <c r="J4804" t="s">
        <v>43</v>
      </c>
      <c r="K4804" t="s">
        <v>44</v>
      </c>
      <c r="L4804" t="s">
        <v>42</v>
      </c>
      <c r="N4804" t="s">
        <v>47</v>
      </c>
      <c r="O4804" t="s">
        <v>134</v>
      </c>
      <c r="P4804" t="s">
        <v>8646</v>
      </c>
      <c r="Q4804" t="s">
        <v>66</v>
      </c>
      <c r="R4804" s="6">
        <f>_xlfn.XLOOKUP(CleanedData[[#This Row],[Product]],'02_Lookup_Tables'!$A$2:$A$126,'02_Lookup_Tables'!$B$2:$B$126)</f>
        <v>1604.87</v>
      </c>
      <c r="S4804" t="str">
        <f>VLOOKUP(CleanedData[[#This Row],[Product]],'02_Lookup_Tables'!$H$2:$I$126,2,FALSE)</f>
        <v>Accessories</v>
      </c>
      <c r="T4804" t="str">
        <f>VLOOKUP(CleanedData[[#This Row],[Province]],'02_Lookup_Tables'!$D$2:$E$10,2, FALSE)</f>
        <v>Northern Region</v>
      </c>
      <c r="U4804" t="str" cm="1">
        <f t="array" ref="U4804">_xlfn.IFS(CleanedData[[#This Row],[Purchase Amount]]&lt;500,"Low",
CleanedData[[#This Row],[Purchase Amount]]&lt;5000,"Medium",
TRUE,"High")</f>
        <v>Medium</v>
      </c>
      <c r="V4804" t="str">
        <f>TEXT(CleanedData[[#This Row],[Date]],"mmmm")</f>
        <v>May</v>
      </c>
      <c r="W4804" t="str">
        <f>"Q"&amp;ROUNDUP(MONTH(CleanedData[[#This Row],[Date]])/3,0)</f>
        <v>Q2</v>
      </c>
      <c r="X4804" t="str">
        <f>IF(CleanedData[[#This Row],[Purchase Amount]]&gt;=5000,"Yes","No")</f>
        <v>No</v>
      </c>
      <c r="Y4804">
        <f>IF(CleanedData[[#This Row],[Recommend]]="Yes",1,0)</f>
        <v>1</v>
      </c>
      <c r="Z4804" s="6">
        <f>CleanedData[[#This Row],[Purchase Amount]]*0.15</f>
        <v>240.73049999999998</v>
      </c>
      <c r="AA4804" s="6">
        <f>CleanedData[[#This Row],[Purchase Amount]]*1.15</f>
        <v>1845.6004999999998</v>
      </c>
    </row>
    <row r="4805" spans="1:27" x14ac:dyDescent="0.3">
      <c r="A4805">
        <v>5813</v>
      </c>
      <c r="B4805" t="s">
        <v>5030</v>
      </c>
      <c r="C4805" s="1">
        <v>45894</v>
      </c>
      <c r="D4805">
        <v>24</v>
      </c>
      <c r="E4805" t="s">
        <v>60</v>
      </c>
      <c r="F4805" t="s">
        <v>40</v>
      </c>
      <c r="G4805" t="s">
        <v>225</v>
      </c>
      <c r="H4805">
        <v>4</v>
      </c>
      <c r="I4805" t="s">
        <v>45</v>
      </c>
      <c r="J4805" t="s">
        <v>74</v>
      </c>
      <c r="K4805" t="s">
        <v>44</v>
      </c>
      <c r="L4805" t="s">
        <v>45</v>
      </c>
      <c r="M4805" t="s">
        <v>46</v>
      </c>
      <c r="N4805" t="s">
        <v>96</v>
      </c>
      <c r="O4805" t="s">
        <v>89</v>
      </c>
      <c r="P4805" t="s">
        <v>70</v>
      </c>
      <c r="Q4805" t="s">
        <v>66</v>
      </c>
      <c r="R4805" s="6">
        <f>_xlfn.XLOOKUP(CleanedData[[#This Row],[Product]],'02_Lookup_Tables'!$A$2:$A$126,'02_Lookup_Tables'!$B$2:$B$126)</f>
        <v>1094.3699999999999</v>
      </c>
      <c r="S4805" t="str">
        <f>VLOOKUP(CleanedData[[#This Row],[Product]],'02_Lookup_Tables'!$H$2:$I$126,2,FALSE)</f>
        <v>Apparel</v>
      </c>
      <c r="T4805" t="str">
        <f>VLOOKUP(CleanedData[[#This Row],[Province]],'02_Lookup_Tables'!$D$2:$E$10,2, FALSE)</f>
        <v>Northern Region</v>
      </c>
      <c r="U4805" t="str" cm="1">
        <f t="array" ref="U4805">_xlfn.IFS(CleanedData[[#This Row],[Purchase Amount]]&lt;500,"Low",
CleanedData[[#This Row],[Purchase Amount]]&lt;5000,"Medium",
TRUE,"High")</f>
        <v>Medium</v>
      </c>
      <c r="V4805" t="str">
        <f>TEXT(CleanedData[[#This Row],[Date]],"mmmm")</f>
        <v>August</v>
      </c>
      <c r="W4805" t="str">
        <f>"Q"&amp;ROUNDUP(MONTH(CleanedData[[#This Row],[Date]])/3,0)</f>
        <v>Q3</v>
      </c>
      <c r="X4805" t="str">
        <f>IF(CleanedData[[#This Row],[Purchase Amount]]&gt;=5000,"Yes","No")</f>
        <v>No</v>
      </c>
      <c r="Y4805">
        <f>IF(CleanedData[[#This Row],[Recommend]]="Yes",1,0)</f>
        <v>1</v>
      </c>
      <c r="Z4805" s="6">
        <f>CleanedData[[#This Row],[Purchase Amount]]*0.15</f>
        <v>164.15549999999999</v>
      </c>
      <c r="AA4805" s="6">
        <f>CleanedData[[#This Row],[Purchase Amount]]*1.15</f>
        <v>1258.5254999999997</v>
      </c>
    </row>
    <row r="4806" spans="1:27" x14ac:dyDescent="0.3">
      <c r="A4806">
        <v>5814</v>
      </c>
      <c r="B4806" t="s">
        <v>5031</v>
      </c>
      <c r="C4806" s="1">
        <v>45462</v>
      </c>
      <c r="D4806">
        <v>58</v>
      </c>
      <c r="E4806" t="s">
        <v>60</v>
      </c>
      <c r="F4806" t="s">
        <v>125</v>
      </c>
      <c r="G4806" t="s">
        <v>454</v>
      </c>
      <c r="H4806">
        <v>5</v>
      </c>
      <c r="I4806" t="s">
        <v>42</v>
      </c>
      <c r="J4806" t="s">
        <v>74</v>
      </c>
      <c r="K4806" t="s">
        <v>55</v>
      </c>
      <c r="L4806" t="s">
        <v>45</v>
      </c>
      <c r="M4806" t="s">
        <v>208</v>
      </c>
      <c r="N4806" t="s">
        <v>57</v>
      </c>
      <c r="O4806" t="s">
        <v>89</v>
      </c>
      <c r="P4806" t="s">
        <v>70</v>
      </c>
      <c r="Q4806" t="s">
        <v>50</v>
      </c>
      <c r="R4806" s="6">
        <f>_xlfn.XLOOKUP(CleanedData[[#This Row],[Product]],'02_Lookup_Tables'!$A$2:$A$126,'02_Lookup_Tables'!$B$2:$B$126)</f>
        <v>2413.3000000000002</v>
      </c>
      <c r="S4806" t="str">
        <f>VLOOKUP(CleanedData[[#This Row],[Product]],'02_Lookup_Tables'!$H$2:$I$126,2,FALSE)</f>
        <v>Electronics</v>
      </c>
      <c r="T4806" t="str">
        <f>VLOOKUP(CleanedData[[#This Row],[Province]],'02_Lookup_Tables'!$D$2:$E$10,2, FALSE)</f>
        <v>Western Region</v>
      </c>
      <c r="U4806" t="str" cm="1">
        <f t="array" ref="U4806">_xlfn.IFS(CleanedData[[#This Row],[Purchase Amount]]&lt;500,"Low",
CleanedData[[#This Row],[Purchase Amount]]&lt;5000,"Medium",
TRUE,"High")</f>
        <v>Medium</v>
      </c>
      <c r="V4806" t="str">
        <f>TEXT(CleanedData[[#This Row],[Date]],"mmmm")</f>
        <v>June</v>
      </c>
      <c r="W4806" t="str">
        <f>"Q"&amp;ROUNDUP(MONTH(CleanedData[[#This Row],[Date]])/3,0)</f>
        <v>Q2</v>
      </c>
      <c r="X4806" t="str">
        <f>IF(CleanedData[[#This Row],[Purchase Amount]]&gt;=5000,"Yes","No")</f>
        <v>No</v>
      </c>
      <c r="Y4806">
        <f>IF(CleanedData[[#This Row],[Recommend]]="Yes",1,0)</f>
        <v>0</v>
      </c>
      <c r="Z4806" s="6">
        <f>CleanedData[[#This Row],[Purchase Amount]]*0.15</f>
        <v>361.995</v>
      </c>
      <c r="AA4806" s="6">
        <f>CleanedData[[#This Row],[Purchase Amount]]*1.15</f>
        <v>2775.2950000000001</v>
      </c>
    </row>
    <row r="4807" spans="1:27" x14ac:dyDescent="0.3">
      <c r="A4807">
        <v>5816</v>
      </c>
      <c r="B4807" t="s">
        <v>5032</v>
      </c>
      <c r="C4807" s="1">
        <v>45592</v>
      </c>
      <c r="D4807">
        <v>24</v>
      </c>
      <c r="E4807" t="s">
        <v>39</v>
      </c>
      <c r="F4807" t="s">
        <v>83</v>
      </c>
      <c r="G4807" t="s">
        <v>505</v>
      </c>
      <c r="H4807">
        <v>1</v>
      </c>
      <c r="I4807" t="s">
        <v>45</v>
      </c>
      <c r="J4807" t="s">
        <v>74</v>
      </c>
      <c r="K4807" t="s">
        <v>64</v>
      </c>
      <c r="L4807" t="s">
        <v>42</v>
      </c>
      <c r="M4807" t="s">
        <v>46</v>
      </c>
      <c r="N4807" t="s">
        <v>80</v>
      </c>
      <c r="O4807" t="s">
        <v>89</v>
      </c>
      <c r="P4807" t="s">
        <v>49</v>
      </c>
      <c r="Q4807" t="s">
        <v>66</v>
      </c>
      <c r="R4807" s="6">
        <f>_xlfn.XLOOKUP(CleanedData[[#This Row],[Product]],'02_Lookup_Tables'!$A$2:$A$126,'02_Lookup_Tables'!$B$2:$B$126)</f>
        <v>2572.02</v>
      </c>
      <c r="S4807" t="str">
        <f>VLOOKUP(CleanedData[[#This Row],[Product]],'02_Lookup_Tables'!$H$2:$I$126,2,FALSE)</f>
        <v>Home &amp; Living</v>
      </c>
      <c r="T4807" t="str">
        <f>VLOOKUP(CleanedData[[#This Row],[Province]],'02_Lookup_Tables'!$D$2:$E$10,2, FALSE)</f>
        <v>Western Region</v>
      </c>
      <c r="U4807" t="str" cm="1">
        <f t="array" ref="U4807">_xlfn.IFS(CleanedData[[#This Row],[Purchase Amount]]&lt;500,"Low",
CleanedData[[#This Row],[Purchase Amount]]&lt;5000,"Medium",
TRUE,"High")</f>
        <v>Medium</v>
      </c>
      <c r="V4807" t="str">
        <f>TEXT(CleanedData[[#This Row],[Date]],"mmmm")</f>
        <v>October</v>
      </c>
      <c r="W4807" t="str">
        <f>"Q"&amp;ROUNDUP(MONTH(CleanedData[[#This Row],[Date]])/3,0)</f>
        <v>Q4</v>
      </c>
      <c r="X4807" t="str">
        <f>IF(CleanedData[[#This Row],[Purchase Amount]]&gt;=5000,"Yes","No")</f>
        <v>No</v>
      </c>
      <c r="Y4807">
        <f>IF(CleanedData[[#This Row],[Recommend]]="Yes",1,0)</f>
        <v>1</v>
      </c>
      <c r="Z4807" s="6">
        <f>CleanedData[[#This Row],[Purchase Amount]]*0.15</f>
        <v>385.803</v>
      </c>
      <c r="AA4807" s="6">
        <f>CleanedData[[#This Row],[Purchase Amount]]*1.15</f>
        <v>2957.8229999999999</v>
      </c>
    </row>
    <row r="4808" spans="1:27" x14ac:dyDescent="0.3">
      <c r="A4808">
        <v>5817</v>
      </c>
      <c r="B4808" t="s">
        <v>5033</v>
      </c>
      <c r="C4808" s="1">
        <v>45531</v>
      </c>
      <c r="D4808">
        <v>43</v>
      </c>
      <c r="E4808" t="s">
        <v>39</v>
      </c>
      <c r="F4808" t="s">
        <v>83</v>
      </c>
      <c r="G4808" t="s">
        <v>389</v>
      </c>
      <c r="H4808">
        <v>3</v>
      </c>
      <c r="I4808" t="s">
        <v>45</v>
      </c>
      <c r="J4808" t="s">
        <v>54</v>
      </c>
      <c r="K4808" t="s">
        <v>64</v>
      </c>
      <c r="L4808" t="s">
        <v>45</v>
      </c>
      <c r="M4808" t="s">
        <v>196</v>
      </c>
      <c r="N4808" t="s">
        <v>48</v>
      </c>
      <c r="O4808" t="s">
        <v>89</v>
      </c>
      <c r="P4808" t="s">
        <v>49</v>
      </c>
      <c r="Q4808" t="s">
        <v>81</v>
      </c>
      <c r="R4808" s="6">
        <f>_xlfn.XLOOKUP(CleanedData[[#This Row],[Product]],'02_Lookup_Tables'!$A$2:$A$126,'02_Lookup_Tables'!$B$2:$B$126)</f>
        <v>5432.76</v>
      </c>
      <c r="S4808" t="str">
        <f>VLOOKUP(CleanedData[[#This Row],[Product]],'02_Lookup_Tables'!$H$2:$I$126,2,FALSE)</f>
        <v>Home Devices</v>
      </c>
      <c r="T4808" t="str">
        <f>VLOOKUP(CleanedData[[#This Row],[Province]],'02_Lookup_Tables'!$D$2:$E$10,2, FALSE)</f>
        <v>Western Region</v>
      </c>
      <c r="U4808" t="str" cm="1">
        <f t="array" ref="U4808">_xlfn.IFS(CleanedData[[#This Row],[Purchase Amount]]&lt;500,"Low",
CleanedData[[#This Row],[Purchase Amount]]&lt;5000,"Medium",
TRUE,"High")</f>
        <v>High</v>
      </c>
      <c r="V4808" t="str">
        <f>TEXT(CleanedData[[#This Row],[Date]],"mmmm")</f>
        <v>August</v>
      </c>
      <c r="W4808" t="str">
        <f>"Q"&amp;ROUNDUP(MONTH(CleanedData[[#This Row],[Date]])/3,0)</f>
        <v>Q3</v>
      </c>
      <c r="X4808" t="str">
        <f>IF(CleanedData[[#This Row],[Purchase Amount]]&gt;=5000,"Yes","No")</f>
        <v>Yes</v>
      </c>
      <c r="Y4808">
        <f>IF(CleanedData[[#This Row],[Recommend]]="Yes",1,0)</f>
        <v>1</v>
      </c>
      <c r="Z4808" s="6">
        <f>CleanedData[[#This Row],[Purchase Amount]]*0.15</f>
        <v>814.91399999999999</v>
      </c>
      <c r="AA4808" s="6">
        <f>CleanedData[[#This Row],[Purchase Amount]]*1.15</f>
        <v>6247.674</v>
      </c>
    </row>
    <row r="4809" spans="1:27" x14ac:dyDescent="0.3">
      <c r="A4809">
        <v>5819</v>
      </c>
      <c r="B4809" t="s">
        <v>5034</v>
      </c>
      <c r="C4809" s="1">
        <v>45675</v>
      </c>
      <c r="D4809">
        <v>42</v>
      </c>
      <c r="E4809" t="s">
        <v>39</v>
      </c>
      <c r="F4809" t="s">
        <v>68</v>
      </c>
      <c r="G4809" t="s">
        <v>122</v>
      </c>
      <c r="H4809">
        <v>1</v>
      </c>
      <c r="I4809" t="s">
        <v>42</v>
      </c>
      <c r="J4809" t="s">
        <v>54</v>
      </c>
      <c r="K4809" t="s">
        <v>64</v>
      </c>
      <c r="L4809" t="s">
        <v>45</v>
      </c>
      <c r="M4809" t="s">
        <v>208</v>
      </c>
      <c r="N4809" t="s">
        <v>80</v>
      </c>
      <c r="O4809" t="s">
        <v>89</v>
      </c>
      <c r="P4809" t="s">
        <v>49</v>
      </c>
      <c r="Q4809" t="s">
        <v>81</v>
      </c>
      <c r="R4809" s="6">
        <f>_xlfn.XLOOKUP(CleanedData[[#This Row],[Product]],'02_Lookup_Tables'!$A$2:$A$126,'02_Lookup_Tables'!$B$2:$B$126)</f>
        <v>1712.08</v>
      </c>
      <c r="S4809" t="str">
        <f>VLOOKUP(CleanedData[[#This Row],[Product]],'02_Lookup_Tables'!$H$2:$I$126,2,FALSE)</f>
        <v>Home &amp; Living</v>
      </c>
      <c r="T4809" t="str">
        <f>VLOOKUP(CleanedData[[#This Row],[Province]],'02_Lookup_Tables'!$D$2:$E$10,2, FALSE)</f>
        <v>Northern Region</v>
      </c>
      <c r="U4809" t="str" cm="1">
        <f t="array" ref="U4809">_xlfn.IFS(CleanedData[[#This Row],[Purchase Amount]]&lt;500,"Low",
CleanedData[[#This Row],[Purchase Amount]]&lt;5000,"Medium",
TRUE,"High")</f>
        <v>Medium</v>
      </c>
      <c r="V4809" t="str">
        <f>TEXT(CleanedData[[#This Row],[Date]],"mmmm")</f>
        <v>January</v>
      </c>
      <c r="W4809" t="str">
        <f>"Q"&amp;ROUNDUP(MONTH(CleanedData[[#This Row],[Date]])/3,0)</f>
        <v>Q1</v>
      </c>
      <c r="X4809" t="str">
        <f>IF(CleanedData[[#This Row],[Purchase Amount]]&gt;=5000,"Yes","No")</f>
        <v>No</v>
      </c>
      <c r="Y4809">
        <f>IF(CleanedData[[#This Row],[Recommend]]="Yes",1,0)</f>
        <v>0</v>
      </c>
      <c r="Z4809" s="6">
        <f>CleanedData[[#This Row],[Purchase Amount]]*0.15</f>
        <v>256.81199999999995</v>
      </c>
      <c r="AA4809" s="6">
        <f>CleanedData[[#This Row],[Purchase Amount]]*1.15</f>
        <v>1968.8919999999998</v>
      </c>
    </row>
    <row r="4810" spans="1:27" x14ac:dyDescent="0.3">
      <c r="A4810">
        <v>5821</v>
      </c>
      <c r="B4810" t="s">
        <v>5035</v>
      </c>
      <c r="C4810" s="1">
        <v>45635</v>
      </c>
      <c r="D4810">
        <v>72</v>
      </c>
      <c r="E4810" t="s">
        <v>52</v>
      </c>
      <c r="F4810" t="s">
        <v>125</v>
      </c>
      <c r="G4810" t="s">
        <v>668</v>
      </c>
      <c r="H4810">
        <v>1</v>
      </c>
      <c r="I4810" t="s">
        <v>45</v>
      </c>
      <c r="J4810" t="s">
        <v>54</v>
      </c>
      <c r="K4810" t="s">
        <v>44</v>
      </c>
      <c r="L4810" t="s">
        <v>42</v>
      </c>
      <c r="M4810" t="s">
        <v>56</v>
      </c>
      <c r="N4810" t="s">
        <v>80</v>
      </c>
      <c r="O4810" t="s">
        <v>148</v>
      </c>
      <c r="P4810" t="s">
        <v>70</v>
      </c>
      <c r="Q4810" t="s">
        <v>97</v>
      </c>
      <c r="R4810" s="6">
        <f>_xlfn.XLOOKUP(CleanedData[[#This Row],[Product]],'02_Lookup_Tables'!$A$2:$A$126,'02_Lookup_Tables'!$B$2:$B$126)</f>
        <v>301.58</v>
      </c>
      <c r="S4810" t="str">
        <f>VLOOKUP(CleanedData[[#This Row],[Product]],'02_Lookup_Tables'!$H$2:$I$126,2,FALSE)</f>
        <v>Food</v>
      </c>
      <c r="T4810" t="str">
        <f>VLOOKUP(CleanedData[[#This Row],[Province]],'02_Lookup_Tables'!$D$2:$E$10,2, FALSE)</f>
        <v>Western Region</v>
      </c>
      <c r="U4810" t="str" cm="1">
        <f t="array" ref="U4810">_xlfn.IFS(CleanedData[[#This Row],[Purchase Amount]]&lt;500,"Low",
CleanedData[[#This Row],[Purchase Amount]]&lt;5000,"Medium",
TRUE,"High")</f>
        <v>Low</v>
      </c>
      <c r="V4810" t="str">
        <f>TEXT(CleanedData[[#This Row],[Date]],"mmmm")</f>
        <v>December</v>
      </c>
      <c r="W4810" t="str">
        <f>"Q"&amp;ROUNDUP(MONTH(CleanedData[[#This Row],[Date]])/3,0)</f>
        <v>Q4</v>
      </c>
      <c r="X4810" t="str">
        <f>IF(CleanedData[[#This Row],[Purchase Amount]]&gt;=5000,"Yes","No")</f>
        <v>No</v>
      </c>
      <c r="Y4810">
        <f>IF(CleanedData[[#This Row],[Recommend]]="Yes",1,0)</f>
        <v>1</v>
      </c>
      <c r="Z4810" s="6">
        <f>CleanedData[[#This Row],[Purchase Amount]]*0.15</f>
        <v>45.236999999999995</v>
      </c>
      <c r="AA4810" s="6">
        <f>CleanedData[[#This Row],[Purchase Amount]]*1.15</f>
        <v>346.81699999999995</v>
      </c>
    </row>
    <row r="4811" spans="1:27" x14ac:dyDescent="0.3">
      <c r="A4811">
        <v>5822</v>
      </c>
      <c r="B4811" t="s">
        <v>5036</v>
      </c>
      <c r="C4811" s="1">
        <v>45596</v>
      </c>
      <c r="D4811">
        <v>47</v>
      </c>
      <c r="E4811" t="s">
        <v>39</v>
      </c>
      <c r="F4811" t="s">
        <v>108</v>
      </c>
      <c r="G4811" t="s">
        <v>210</v>
      </c>
      <c r="H4811">
        <v>4</v>
      </c>
      <c r="I4811" t="s">
        <v>45</v>
      </c>
      <c r="J4811" t="s">
        <v>69</v>
      </c>
      <c r="K4811" t="s">
        <v>44</v>
      </c>
      <c r="L4811" t="s">
        <v>42</v>
      </c>
      <c r="M4811" t="s">
        <v>147</v>
      </c>
      <c r="N4811" t="s">
        <v>96</v>
      </c>
      <c r="O4811" t="s">
        <v>148</v>
      </c>
      <c r="P4811" t="s">
        <v>49</v>
      </c>
      <c r="Q4811" t="s">
        <v>93</v>
      </c>
      <c r="R4811" s="6">
        <f>_xlfn.XLOOKUP(CleanedData[[#This Row],[Product]],'02_Lookup_Tables'!$A$2:$A$126,'02_Lookup_Tables'!$B$2:$B$126)</f>
        <v>13123.97</v>
      </c>
      <c r="S4811" t="str">
        <f>VLOOKUP(CleanedData[[#This Row],[Product]],'02_Lookup_Tables'!$H$2:$I$126,2,FALSE)</f>
        <v>Electronics</v>
      </c>
      <c r="T4811" t="str">
        <f>VLOOKUP(CleanedData[[#This Row],[Province]],'02_Lookup_Tables'!$D$2:$E$10,2, FALSE)</f>
        <v>Gauteng Region</v>
      </c>
      <c r="U4811" t="str" cm="1">
        <f t="array" ref="U4811">_xlfn.IFS(CleanedData[[#This Row],[Purchase Amount]]&lt;500,"Low",
CleanedData[[#This Row],[Purchase Amount]]&lt;5000,"Medium",
TRUE,"High")</f>
        <v>High</v>
      </c>
      <c r="V4811" t="str">
        <f>TEXT(CleanedData[[#This Row],[Date]],"mmmm")</f>
        <v>October</v>
      </c>
      <c r="W4811" t="str">
        <f>"Q"&amp;ROUNDUP(MONTH(CleanedData[[#This Row],[Date]])/3,0)</f>
        <v>Q4</v>
      </c>
      <c r="X4811" t="str">
        <f>IF(CleanedData[[#This Row],[Purchase Amount]]&gt;=5000,"Yes","No")</f>
        <v>Yes</v>
      </c>
      <c r="Y4811">
        <f>IF(CleanedData[[#This Row],[Recommend]]="Yes",1,0)</f>
        <v>1</v>
      </c>
      <c r="Z4811" s="6">
        <f>CleanedData[[#This Row],[Purchase Amount]]*0.15</f>
        <v>1968.5954999999999</v>
      </c>
      <c r="AA4811" s="6">
        <f>CleanedData[[#This Row],[Purchase Amount]]*1.15</f>
        <v>15092.565499999999</v>
      </c>
    </row>
    <row r="4812" spans="1:27" x14ac:dyDescent="0.3">
      <c r="A4812">
        <v>5824</v>
      </c>
      <c r="B4812" t="s">
        <v>5037</v>
      </c>
      <c r="C4812" s="1">
        <v>45588</v>
      </c>
      <c r="D4812">
        <v>21</v>
      </c>
      <c r="E4812" t="s">
        <v>39</v>
      </c>
      <c r="F4812" t="s">
        <v>61</v>
      </c>
      <c r="G4812" t="s">
        <v>374</v>
      </c>
      <c r="H4812">
        <v>1</v>
      </c>
      <c r="I4812" t="s">
        <v>42</v>
      </c>
      <c r="J4812" t="s">
        <v>63</v>
      </c>
      <c r="K4812" t="s">
        <v>64</v>
      </c>
      <c r="L4812" t="s">
        <v>42</v>
      </c>
      <c r="M4812" t="s">
        <v>180</v>
      </c>
      <c r="N4812" t="s">
        <v>80</v>
      </c>
      <c r="O4812" t="s">
        <v>89</v>
      </c>
      <c r="P4812" t="s">
        <v>49</v>
      </c>
      <c r="Q4812" t="s">
        <v>66</v>
      </c>
      <c r="R4812" s="6">
        <f>_xlfn.XLOOKUP(CleanedData[[#This Row],[Product]],'02_Lookup_Tables'!$A$2:$A$126,'02_Lookup_Tables'!$B$2:$B$126)</f>
        <v>2906.97</v>
      </c>
      <c r="S4812" t="str">
        <f>VLOOKUP(CleanedData[[#This Row],[Product]],'02_Lookup_Tables'!$H$2:$I$126,2,FALSE)</f>
        <v>Home &amp; Living</v>
      </c>
      <c r="T4812" t="str">
        <f>VLOOKUP(CleanedData[[#This Row],[Province]],'02_Lookup_Tables'!$D$2:$E$10,2, FALSE)</f>
        <v>Southern Region</v>
      </c>
      <c r="U4812" t="str" cm="1">
        <f t="array" ref="U4812">_xlfn.IFS(CleanedData[[#This Row],[Purchase Amount]]&lt;500,"Low",
CleanedData[[#This Row],[Purchase Amount]]&lt;5000,"Medium",
TRUE,"High")</f>
        <v>Medium</v>
      </c>
      <c r="V4812" t="str">
        <f>TEXT(CleanedData[[#This Row],[Date]],"mmmm")</f>
        <v>October</v>
      </c>
      <c r="W4812" t="str">
        <f>"Q"&amp;ROUNDUP(MONTH(CleanedData[[#This Row],[Date]])/3,0)</f>
        <v>Q4</v>
      </c>
      <c r="X4812" t="str">
        <f>IF(CleanedData[[#This Row],[Purchase Amount]]&gt;=5000,"Yes","No")</f>
        <v>No</v>
      </c>
      <c r="Y4812">
        <f>IF(CleanedData[[#This Row],[Recommend]]="Yes",1,0)</f>
        <v>0</v>
      </c>
      <c r="Z4812" s="6">
        <f>CleanedData[[#This Row],[Purchase Amount]]*0.15</f>
        <v>436.04549999999995</v>
      </c>
      <c r="AA4812" s="6">
        <f>CleanedData[[#This Row],[Purchase Amount]]*1.15</f>
        <v>3343.0154999999995</v>
      </c>
    </row>
    <row r="4813" spans="1:27" x14ac:dyDescent="0.3">
      <c r="A4813">
        <v>5825</v>
      </c>
      <c r="B4813" t="s">
        <v>5038</v>
      </c>
      <c r="C4813" s="1">
        <v>45683</v>
      </c>
      <c r="D4813">
        <v>76</v>
      </c>
      <c r="E4813" t="s">
        <v>60</v>
      </c>
      <c r="F4813" t="s">
        <v>72</v>
      </c>
      <c r="G4813" t="s">
        <v>258</v>
      </c>
      <c r="H4813">
        <v>5</v>
      </c>
      <c r="I4813" t="s">
        <v>42</v>
      </c>
      <c r="J4813" t="s">
        <v>43</v>
      </c>
      <c r="K4813" t="s">
        <v>55</v>
      </c>
      <c r="L4813" t="s">
        <v>42</v>
      </c>
      <c r="M4813" t="s">
        <v>236</v>
      </c>
      <c r="N4813" t="s">
        <v>57</v>
      </c>
      <c r="O4813" t="s">
        <v>89</v>
      </c>
      <c r="P4813" t="s">
        <v>70</v>
      </c>
      <c r="Q4813" t="s">
        <v>97</v>
      </c>
      <c r="R4813" s="6">
        <f>_xlfn.XLOOKUP(CleanedData[[#This Row],[Product]],'02_Lookup_Tables'!$A$2:$A$126,'02_Lookup_Tables'!$B$2:$B$126)</f>
        <v>768.34</v>
      </c>
      <c r="S4813" t="str">
        <f>VLOOKUP(CleanedData[[#This Row],[Product]],'02_Lookup_Tables'!$H$2:$I$126,2,FALSE)</f>
        <v>Home &amp; Living</v>
      </c>
      <c r="T4813" t="str">
        <f>VLOOKUP(CleanedData[[#This Row],[Province]],'02_Lookup_Tables'!$D$2:$E$10,2, FALSE)</f>
        <v>Central Region</v>
      </c>
      <c r="U4813" t="str" cm="1">
        <f t="array" ref="U4813">_xlfn.IFS(CleanedData[[#This Row],[Purchase Amount]]&lt;500,"Low",
CleanedData[[#This Row],[Purchase Amount]]&lt;5000,"Medium",
TRUE,"High")</f>
        <v>Medium</v>
      </c>
      <c r="V4813" t="str">
        <f>TEXT(CleanedData[[#This Row],[Date]],"mmmm")</f>
        <v>January</v>
      </c>
      <c r="W4813" t="str">
        <f>"Q"&amp;ROUNDUP(MONTH(CleanedData[[#This Row],[Date]])/3,0)</f>
        <v>Q1</v>
      </c>
      <c r="X4813" t="str">
        <f>IF(CleanedData[[#This Row],[Purchase Amount]]&gt;=5000,"Yes","No")</f>
        <v>No</v>
      </c>
      <c r="Y4813">
        <f>IF(CleanedData[[#This Row],[Recommend]]="Yes",1,0)</f>
        <v>0</v>
      </c>
      <c r="Z4813" s="6">
        <f>CleanedData[[#This Row],[Purchase Amount]]*0.15</f>
        <v>115.251</v>
      </c>
      <c r="AA4813" s="6">
        <f>CleanedData[[#This Row],[Purchase Amount]]*1.15</f>
        <v>883.59100000000001</v>
      </c>
    </row>
    <row r="4814" spans="1:27" x14ac:dyDescent="0.3">
      <c r="A4814">
        <v>5826</v>
      </c>
      <c r="B4814" t="s">
        <v>5039</v>
      </c>
      <c r="C4814" s="1">
        <v>45656</v>
      </c>
      <c r="D4814">
        <v>25</v>
      </c>
      <c r="E4814" t="s">
        <v>39</v>
      </c>
      <c r="F4814" t="s">
        <v>108</v>
      </c>
      <c r="G4814" t="s">
        <v>91</v>
      </c>
      <c r="H4814">
        <v>3</v>
      </c>
      <c r="I4814" t="s">
        <v>42</v>
      </c>
      <c r="J4814" t="s">
        <v>74</v>
      </c>
      <c r="K4814" t="s">
        <v>64</v>
      </c>
      <c r="L4814" t="s">
        <v>45</v>
      </c>
      <c r="M4814" t="s">
        <v>123</v>
      </c>
      <c r="N4814" t="s">
        <v>48</v>
      </c>
      <c r="O4814" t="s">
        <v>89</v>
      </c>
      <c r="P4814" t="s">
        <v>49</v>
      </c>
      <c r="Q4814" t="s">
        <v>58</v>
      </c>
      <c r="R4814" s="6">
        <f>_xlfn.XLOOKUP(CleanedData[[#This Row],[Product]],'02_Lookup_Tables'!$A$2:$A$126,'02_Lookup_Tables'!$B$2:$B$126)</f>
        <v>1370.56</v>
      </c>
      <c r="S4814" t="str">
        <f>VLOOKUP(CleanedData[[#This Row],[Product]],'02_Lookup_Tables'!$H$2:$I$126,2,FALSE)</f>
        <v>Electronics</v>
      </c>
      <c r="T4814" t="str">
        <f>VLOOKUP(CleanedData[[#This Row],[Province]],'02_Lookup_Tables'!$D$2:$E$10,2, FALSE)</f>
        <v>Gauteng Region</v>
      </c>
      <c r="U4814" t="str" cm="1">
        <f t="array" ref="U4814">_xlfn.IFS(CleanedData[[#This Row],[Purchase Amount]]&lt;500,"Low",
CleanedData[[#This Row],[Purchase Amount]]&lt;5000,"Medium",
TRUE,"High")</f>
        <v>Medium</v>
      </c>
      <c r="V4814" t="str">
        <f>TEXT(CleanedData[[#This Row],[Date]],"mmmm")</f>
        <v>December</v>
      </c>
      <c r="W4814" t="str">
        <f>"Q"&amp;ROUNDUP(MONTH(CleanedData[[#This Row],[Date]])/3,0)</f>
        <v>Q4</v>
      </c>
      <c r="X4814" t="str">
        <f>IF(CleanedData[[#This Row],[Purchase Amount]]&gt;=5000,"Yes","No")</f>
        <v>No</v>
      </c>
      <c r="Y4814">
        <f>IF(CleanedData[[#This Row],[Recommend]]="Yes",1,0)</f>
        <v>0</v>
      </c>
      <c r="Z4814" s="6">
        <f>CleanedData[[#This Row],[Purchase Amount]]*0.15</f>
        <v>205.58399999999997</v>
      </c>
      <c r="AA4814" s="6">
        <f>CleanedData[[#This Row],[Purchase Amount]]*1.15</f>
        <v>1576.1439999999998</v>
      </c>
    </row>
    <row r="4815" spans="1:27" x14ac:dyDescent="0.3">
      <c r="A4815">
        <v>5827</v>
      </c>
      <c r="B4815" t="s">
        <v>5040</v>
      </c>
      <c r="C4815" s="1">
        <v>45765</v>
      </c>
      <c r="D4815">
        <v>38</v>
      </c>
      <c r="E4815" t="s">
        <v>52</v>
      </c>
      <c r="F4815" t="s">
        <v>72</v>
      </c>
      <c r="G4815" t="s">
        <v>352</v>
      </c>
      <c r="H4815">
        <v>2</v>
      </c>
      <c r="I4815" t="s">
        <v>45</v>
      </c>
      <c r="J4815" t="s">
        <v>74</v>
      </c>
      <c r="K4815" t="s">
        <v>44</v>
      </c>
      <c r="L4815" t="s">
        <v>45</v>
      </c>
      <c r="N4815" t="s">
        <v>47</v>
      </c>
      <c r="O4815" t="s">
        <v>134</v>
      </c>
      <c r="P4815" t="s">
        <v>8646</v>
      </c>
      <c r="Q4815" t="s">
        <v>81</v>
      </c>
      <c r="R4815" s="6">
        <f>_xlfn.XLOOKUP(CleanedData[[#This Row],[Product]],'02_Lookup_Tables'!$A$2:$A$126,'02_Lookup_Tables'!$B$2:$B$126)</f>
        <v>2217.0300000000002</v>
      </c>
      <c r="S4815" t="str">
        <f>VLOOKUP(CleanedData[[#This Row],[Product]],'02_Lookup_Tables'!$H$2:$I$126,2,FALSE)</f>
        <v>Apparel</v>
      </c>
      <c r="T4815" t="str">
        <f>VLOOKUP(CleanedData[[#This Row],[Province]],'02_Lookup_Tables'!$D$2:$E$10,2, FALSE)</f>
        <v>Central Region</v>
      </c>
      <c r="U4815" t="str" cm="1">
        <f t="array" ref="U4815">_xlfn.IFS(CleanedData[[#This Row],[Purchase Amount]]&lt;500,"Low",
CleanedData[[#This Row],[Purchase Amount]]&lt;5000,"Medium",
TRUE,"High")</f>
        <v>Medium</v>
      </c>
      <c r="V4815" t="str">
        <f>TEXT(CleanedData[[#This Row],[Date]],"mmmm")</f>
        <v>April</v>
      </c>
      <c r="W4815" t="str">
        <f>"Q"&amp;ROUNDUP(MONTH(CleanedData[[#This Row],[Date]])/3,0)</f>
        <v>Q2</v>
      </c>
      <c r="X4815" t="str">
        <f>IF(CleanedData[[#This Row],[Purchase Amount]]&gt;=5000,"Yes","No")</f>
        <v>No</v>
      </c>
      <c r="Y4815">
        <f>IF(CleanedData[[#This Row],[Recommend]]="Yes",1,0)</f>
        <v>1</v>
      </c>
      <c r="Z4815" s="6">
        <f>CleanedData[[#This Row],[Purchase Amount]]*0.15</f>
        <v>332.55450000000002</v>
      </c>
      <c r="AA4815" s="6">
        <f>CleanedData[[#This Row],[Purchase Amount]]*1.15</f>
        <v>2549.5844999999999</v>
      </c>
    </row>
    <row r="4816" spans="1:27" x14ac:dyDescent="0.3">
      <c r="A4816">
        <v>5828</v>
      </c>
      <c r="B4816" t="s">
        <v>5041</v>
      </c>
      <c r="C4816" s="1">
        <v>45848</v>
      </c>
      <c r="D4816">
        <v>68</v>
      </c>
      <c r="E4816" t="s">
        <v>52</v>
      </c>
      <c r="F4816" t="s">
        <v>40</v>
      </c>
      <c r="G4816" t="s">
        <v>374</v>
      </c>
      <c r="H4816">
        <v>4</v>
      </c>
      <c r="I4816" t="s">
        <v>45</v>
      </c>
      <c r="J4816" t="s">
        <v>69</v>
      </c>
      <c r="K4816" t="s">
        <v>55</v>
      </c>
      <c r="L4816" t="s">
        <v>42</v>
      </c>
      <c r="M4816" t="s">
        <v>231</v>
      </c>
      <c r="N4816" t="s">
        <v>96</v>
      </c>
      <c r="O4816" t="s">
        <v>89</v>
      </c>
      <c r="P4816" t="s">
        <v>70</v>
      </c>
      <c r="Q4816" t="s">
        <v>97</v>
      </c>
      <c r="R4816" s="6">
        <f>_xlfn.XLOOKUP(CleanedData[[#This Row],[Product]],'02_Lookup_Tables'!$A$2:$A$126,'02_Lookup_Tables'!$B$2:$B$126)</f>
        <v>2906.97</v>
      </c>
      <c r="S4816" t="str">
        <f>VLOOKUP(CleanedData[[#This Row],[Product]],'02_Lookup_Tables'!$H$2:$I$126,2,FALSE)</f>
        <v>Home &amp; Living</v>
      </c>
      <c r="T4816" t="str">
        <f>VLOOKUP(CleanedData[[#This Row],[Province]],'02_Lookup_Tables'!$D$2:$E$10,2, FALSE)</f>
        <v>Northern Region</v>
      </c>
      <c r="U4816" t="str" cm="1">
        <f t="array" ref="U4816">_xlfn.IFS(CleanedData[[#This Row],[Purchase Amount]]&lt;500,"Low",
CleanedData[[#This Row],[Purchase Amount]]&lt;5000,"Medium",
TRUE,"High")</f>
        <v>Medium</v>
      </c>
      <c r="V4816" t="str">
        <f>TEXT(CleanedData[[#This Row],[Date]],"mmmm")</f>
        <v>July</v>
      </c>
      <c r="W4816" t="str">
        <f>"Q"&amp;ROUNDUP(MONTH(CleanedData[[#This Row],[Date]])/3,0)</f>
        <v>Q3</v>
      </c>
      <c r="X4816" t="str">
        <f>IF(CleanedData[[#This Row],[Purchase Amount]]&gt;=5000,"Yes","No")</f>
        <v>No</v>
      </c>
      <c r="Y4816">
        <f>IF(CleanedData[[#This Row],[Recommend]]="Yes",1,0)</f>
        <v>1</v>
      </c>
      <c r="Z4816" s="6">
        <f>CleanedData[[#This Row],[Purchase Amount]]*0.15</f>
        <v>436.04549999999995</v>
      </c>
      <c r="AA4816" s="6">
        <f>CleanedData[[#This Row],[Purchase Amount]]*1.15</f>
        <v>3343.0154999999995</v>
      </c>
    </row>
    <row r="4817" spans="1:27" x14ac:dyDescent="0.3">
      <c r="A4817">
        <v>5829</v>
      </c>
      <c r="B4817" t="s">
        <v>5042</v>
      </c>
      <c r="C4817" s="1">
        <v>45733</v>
      </c>
      <c r="D4817">
        <v>68</v>
      </c>
      <c r="E4817" t="s">
        <v>39</v>
      </c>
      <c r="F4817" t="s">
        <v>77</v>
      </c>
      <c r="G4817" t="s">
        <v>352</v>
      </c>
      <c r="H4817">
        <v>1</v>
      </c>
      <c r="I4817" t="s">
        <v>42</v>
      </c>
      <c r="J4817" t="s">
        <v>69</v>
      </c>
      <c r="K4817" t="s">
        <v>44</v>
      </c>
      <c r="L4817" t="s">
        <v>45</v>
      </c>
      <c r="M4817" t="s">
        <v>75</v>
      </c>
      <c r="N4817" t="s">
        <v>80</v>
      </c>
      <c r="O4817" t="s">
        <v>89</v>
      </c>
      <c r="P4817" t="s">
        <v>49</v>
      </c>
      <c r="Q4817" t="s">
        <v>97</v>
      </c>
      <c r="R4817" s="6">
        <f>_xlfn.XLOOKUP(CleanedData[[#This Row],[Product]],'02_Lookup_Tables'!$A$2:$A$126,'02_Lookup_Tables'!$B$2:$B$126)</f>
        <v>2217.0300000000002</v>
      </c>
      <c r="S4817" t="str">
        <f>VLOOKUP(CleanedData[[#This Row],[Product]],'02_Lookup_Tables'!$H$2:$I$126,2,FALSE)</f>
        <v>Apparel</v>
      </c>
      <c r="T4817" t="str">
        <f>VLOOKUP(CleanedData[[#This Row],[Province]],'02_Lookup_Tables'!$D$2:$E$10,2, FALSE)</f>
        <v>Central Region</v>
      </c>
      <c r="U4817" t="str" cm="1">
        <f t="array" ref="U4817">_xlfn.IFS(CleanedData[[#This Row],[Purchase Amount]]&lt;500,"Low",
CleanedData[[#This Row],[Purchase Amount]]&lt;5000,"Medium",
TRUE,"High")</f>
        <v>Medium</v>
      </c>
      <c r="V4817" t="str">
        <f>TEXT(CleanedData[[#This Row],[Date]],"mmmm")</f>
        <v>March</v>
      </c>
      <c r="W4817" t="str">
        <f>"Q"&amp;ROUNDUP(MONTH(CleanedData[[#This Row],[Date]])/3,0)</f>
        <v>Q1</v>
      </c>
      <c r="X4817" t="str">
        <f>IF(CleanedData[[#This Row],[Purchase Amount]]&gt;=5000,"Yes","No")</f>
        <v>No</v>
      </c>
      <c r="Y4817">
        <f>IF(CleanedData[[#This Row],[Recommend]]="Yes",1,0)</f>
        <v>0</v>
      </c>
      <c r="Z4817" s="6">
        <f>CleanedData[[#This Row],[Purchase Amount]]*0.15</f>
        <v>332.55450000000002</v>
      </c>
      <c r="AA4817" s="6">
        <f>CleanedData[[#This Row],[Purchase Amount]]*1.15</f>
        <v>2549.5844999999999</v>
      </c>
    </row>
    <row r="4818" spans="1:27" x14ac:dyDescent="0.3">
      <c r="A4818">
        <v>5830</v>
      </c>
      <c r="B4818" t="s">
        <v>5043</v>
      </c>
      <c r="C4818" s="1">
        <v>45519</v>
      </c>
      <c r="D4818">
        <v>70</v>
      </c>
      <c r="E4818" t="s">
        <v>60</v>
      </c>
      <c r="F4818" t="s">
        <v>40</v>
      </c>
      <c r="G4818" t="s">
        <v>230</v>
      </c>
      <c r="H4818">
        <v>1</v>
      </c>
      <c r="I4818" t="s">
        <v>42</v>
      </c>
      <c r="J4818" t="s">
        <v>54</v>
      </c>
      <c r="K4818" t="s">
        <v>44</v>
      </c>
      <c r="L4818" t="s">
        <v>45</v>
      </c>
      <c r="M4818" t="s">
        <v>175</v>
      </c>
      <c r="N4818" t="s">
        <v>80</v>
      </c>
      <c r="O4818" t="s">
        <v>89</v>
      </c>
      <c r="P4818" t="s">
        <v>49</v>
      </c>
      <c r="Q4818" t="s">
        <v>97</v>
      </c>
      <c r="R4818" s="6">
        <f>_xlfn.XLOOKUP(CleanedData[[#This Row],[Product]],'02_Lookup_Tables'!$A$2:$A$126,'02_Lookup_Tables'!$B$2:$B$126)</f>
        <v>1940.64</v>
      </c>
      <c r="S4818" t="str">
        <f>VLOOKUP(CleanedData[[#This Row],[Product]],'02_Lookup_Tables'!$H$2:$I$126,2,FALSE)</f>
        <v>Toys &amp; Games</v>
      </c>
      <c r="T4818" t="str">
        <f>VLOOKUP(CleanedData[[#This Row],[Province]],'02_Lookup_Tables'!$D$2:$E$10,2, FALSE)</f>
        <v>Northern Region</v>
      </c>
      <c r="U4818" t="str" cm="1">
        <f t="array" ref="U4818">_xlfn.IFS(CleanedData[[#This Row],[Purchase Amount]]&lt;500,"Low",
CleanedData[[#This Row],[Purchase Amount]]&lt;5000,"Medium",
TRUE,"High")</f>
        <v>Medium</v>
      </c>
      <c r="V4818" t="str">
        <f>TEXT(CleanedData[[#This Row],[Date]],"mmmm")</f>
        <v>August</v>
      </c>
      <c r="W4818" t="str">
        <f>"Q"&amp;ROUNDUP(MONTH(CleanedData[[#This Row],[Date]])/3,0)</f>
        <v>Q3</v>
      </c>
      <c r="X4818" t="str">
        <f>IF(CleanedData[[#This Row],[Purchase Amount]]&gt;=5000,"Yes","No")</f>
        <v>No</v>
      </c>
      <c r="Y4818">
        <f>IF(CleanedData[[#This Row],[Recommend]]="Yes",1,0)</f>
        <v>0</v>
      </c>
      <c r="Z4818" s="6">
        <f>CleanedData[[#This Row],[Purchase Amount]]*0.15</f>
        <v>291.096</v>
      </c>
      <c r="AA4818" s="6">
        <f>CleanedData[[#This Row],[Purchase Amount]]*1.15</f>
        <v>2231.7359999999999</v>
      </c>
    </row>
    <row r="4819" spans="1:27" x14ac:dyDescent="0.3">
      <c r="A4819">
        <v>5831</v>
      </c>
      <c r="B4819" t="s">
        <v>5044</v>
      </c>
      <c r="C4819" s="1">
        <v>45394</v>
      </c>
      <c r="D4819">
        <v>45</v>
      </c>
      <c r="E4819" t="s">
        <v>60</v>
      </c>
      <c r="F4819" t="s">
        <v>125</v>
      </c>
      <c r="G4819" t="s">
        <v>309</v>
      </c>
      <c r="H4819">
        <v>5</v>
      </c>
      <c r="I4819" t="s">
        <v>45</v>
      </c>
      <c r="J4819" t="s">
        <v>63</v>
      </c>
      <c r="K4819" t="s">
        <v>64</v>
      </c>
      <c r="L4819" t="s">
        <v>42</v>
      </c>
      <c r="M4819" t="s">
        <v>112</v>
      </c>
      <c r="N4819" t="s">
        <v>57</v>
      </c>
      <c r="O4819" t="s">
        <v>48</v>
      </c>
      <c r="P4819" t="s">
        <v>49</v>
      </c>
      <c r="Q4819" t="s">
        <v>93</v>
      </c>
      <c r="R4819" s="6">
        <f>_xlfn.XLOOKUP(CleanedData[[#This Row],[Product]],'02_Lookup_Tables'!$A$2:$A$126,'02_Lookup_Tables'!$B$2:$B$126)</f>
        <v>353.21</v>
      </c>
      <c r="S4819" t="str">
        <f>VLOOKUP(CleanedData[[#This Row],[Product]],'02_Lookup_Tables'!$H$2:$I$126,2,FALSE)</f>
        <v>Food</v>
      </c>
      <c r="T4819" t="str">
        <f>VLOOKUP(CleanedData[[#This Row],[Province]],'02_Lookup_Tables'!$D$2:$E$10,2, FALSE)</f>
        <v>Western Region</v>
      </c>
      <c r="U4819" t="str" cm="1">
        <f t="array" ref="U4819">_xlfn.IFS(CleanedData[[#This Row],[Purchase Amount]]&lt;500,"Low",
CleanedData[[#This Row],[Purchase Amount]]&lt;5000,"Medium",
TRUE,"High")</f>
        <v>Low</v>
      </c>
      <c r="V4819" t="str">
        <f>TEXT(CleanedData[[#This Row],[Date]],"mmmm")</f>
        <v>April</v>
      </c>
      <c r="W4819" t="str">
        <f>"Q"&amp;ROUNDUP(MONTH(CleanedData[[#This Row],[Date]])/3,0)</f>
        <v>Q2</v>
      </c>
      <c r="X4819" t="str">
        <f>IF(CleanedData[[#This Row],[Purchase Amount]]&gt;=5000,"Yes","No")</f>
        <v>No</v>
      </c>
      <c r="Y4819">
        <f>IF(CleanedData[[#This Row],[Recommend]]="Yes",1,0)</f>
        <v>1</v>
      </c>
      <c r="Z4819" s="6">
        <f>CleanedData[[#This Row],[Purchase Amount]]*0.15</f>
        <v>52.981499999999997</v>
      </c>
      <c r="AA4819" s="6">
        <f>CleanedData[[#This Row],[Purchase Amount]]*1.15</f>
        <v>406.19149999999996</v>
      </c>
    </row>
    <row r="4820" spans="1:27" x14ac:dyDescent="0.3">
      <c r="A4820">
        <v>5832</v>
      </c>
      <c r="B4820" t="s">
        <v>5045</v>
      </c>
      <c r="C4820" s="1">
        <v>45871</v>
      </c>
      <c r="D4820">
        <v>51</v>
      </c>
      <c r="E4820" t="s">
        <v>39</v>
      </c>
      <c r="F4820" t="s">
        <v>61</v>
      </c>
      <c r="G4820" t="s">
        <v>271</v>
      </c>
      <c r="H4820">
        <v>1</v>
      </c>
      <c r="I4820" t="s">
        <v>42</v>
      </c>
      <c r="J4820" t="s">
        <v>74</v>
      </c>
      <c r="K4820" t="s">
        <v>55</v>
      </c>
      <c r="L4820" t="s">
        <v>45</v>
      </c>
      <c r="M4820" t="s">
        <v>151</v>
      </c>
      <c r="N4820" t="s">
        <v>80</v>
      </c>
      <c r="O4820" t="s">
        <v>89</v>
      </c>
      <c r="P4820" t="s">
        <v>49</v>
      </c>
      <c r="Q4820" t="s">
        <v>93</v>
      </c>
      <c r="R4820" s="6">
        <f>_xlfn.XLOOKUP(CleanedData[[#This Row],[Product]],'02_Lookup_Tables'!$A$2:$A$126,'02_Lookup_Tables'!$B$2:$B$126)</f>
        <v>119.63</v>
      </c>
      <c r="S4820" t="str">
        <f>VLOOKUP(CleanedData[[#This Row],[Product]],'02_Lookup_Tables'!$H$2:$I$126,2,FALSE)</f>
        <v>Food</v>
      </c>
      <c r="T4820" t="str">
        <f>VLOOKUP(CleanedData[[#This Row],[Province]],'02_Lookup_Tables'!$D$2:$E$10,2, FALSE)</f>
        <v>Southern Region</v>
      </c>
      <c r="U4820" t="str" cm="1">
        <f t="array" ref="U4820">_xlfn.IFS(CleanedData[[#This Row],[Purchase Amount]]&lt;500,"Low",
CleanedData[[#This Row],[Purchase Amount]]&lt;5000,"Medium",
TRUE,"High")</f>
        <v>Low</v>
      </c>
      <c r="V4820" t="str">
        <f>TEXT(CleanedData[[#This Row],[Date]],"mmmm")</f>
        <v>August</v>
      </c>
      <c r="W4820" t="str">
        <f>"Q"&amp;ROUNDUP(MONTH(CleanedData[[#This Row],[Date]])/3,0)</f>
        <v>Q3</v>
      </c>
      <c r="X4820" t="str">
        <f>IF(CleanedData[[#This Row],[Purchase Amount]]&gt;=5000,"Yes","No")</f>
        <v>No</v>
      </c>
      <c r="Y4820">
        <f>IF(CleanedData[[#This Row],[Recommend]]="Yes",1,0)</f>
        <v>0</v>
      </c>
      <c r="Z4820" s="6">
        <f>CleanedData[[#This Row],[Purchase Amount]]*0.15</f>
        <v>17.944499999999998</v>
      </c>
      <c r="AA4820" s="6">
        <f>CleanedData[[#This Row],[Purchase Amount]]*1.15</f>
        <v>137.57449999999997</v>
      </c>
    </row>
    <row r="4821" spans="1:27" x14ac:dyDescent="0.3">
      <c r="A4821">
        <v>5833</v>
      </c>
      <c r="B4821" t="s">
        <v>5046</v>
      </c>
      <c r="C4821" s="1">
        <v>45604</v>
      </c>
      <c r="D4821">
        <v>78</v>
      </c>
      <c r="E4821" t="s">
        <v>52</v>
      </c>
      <c r="F4821" t="s">
        <v>125</v>
      </c>
      <c r="G4821" t="s">
        <v>391</v>
      </c>
      <c r="H4821">
        <v>5</v>
      </c>
      <c r="I4821" t="s">
        <v>45</v>
      </c>
      <c r="J4821" t="s">
        <v>74</v>
      </c>
      <c r="K4821" t="s">
        <v>64</v>
      </c>
      <c r="L4821" t="s">
        <v>42</v>
      </c>
      <c r="M4821" t="s">
        <v>156</v>
      </c>
      <c r="N4821" t="s">
        <v>57</v>
      </c>
      <c r="O4821" t="s">
        <v>148</v>
      </c>
      <c r="P4821" t="s">
        <v>49</v>
      </c>
      <c r="Q4821" t="s">
        <v>97</v>
      </c>
      <c r="R4821" s="6">
        <f>_xlfn.XLOOKUP(CleanedData[[#This Row],[Product]],'02_Lookup_Tables'!$A$2:$A$126,'02_Lookup_Tables'!$B$2:$B$126)</f>
        <v>886.51</v>
      </c>
      <c r="S4821" t="str">
        <f>VLOOKUP(CleanedData[[#This Row],[Product]],'02_Lookup_Tables'!$H$2:$I$126,2,FALSE)</f>
        <v>Beauty &amp; Personal Care</v>
      </c>
      <c r="T4821" t="str">
        <f>VLOOKUP(CleanedData[[#This Row],[Province]],'02_Lookup_Tables'!$D$2:$E$10,2, FALSE)</f>
        <v>Western Region</v>
      </c>
      <c r="U4821" t="str" cm="1">
        <f t="array" ref="U4821">_xlfn.IFS(CleanedData[[#This Row],[Purchase Amount]]&lt;500,"Low",
CleanedData[[#This Row],[Purchase Amount]]&lt;5000,"Medium",
TRUE,"High")</f>
        <v>Medium</v>
      </c>
      <c r="V4821" t="str">
        <f>TEXT(CleanedData[[#This Row],[Date]],"mmmm")</f>
        <v>November</v>
      </c>
      <c r="W4821" t="str">
        <f>"Q"&amp;ROUNDUP(MONTH(CleanedData[[#This Row],[Date]])/3,0)</f>
        <v>Q4</v>
      </c>
      <c r="X4821" t="str">
        <f>IF(CleanedData[[#This Row],[Purchase Amount]]&gt;=5000,"Yes","No")</f>
        <v>No</v>
      </c>
      <c r="Y4821">
        <f>IF(CleanedData[[#This Row],[Recommend]]="Yes",1,0)</f>
        <v>1</v>
      </c>
      <c r="Z4821" s="6">
        <f>CleanedData[[#This Row],[Purchase Amount]]*0.15</f>
        <v>132.97649999999999</v>
      </c>
      <c r="AA4821" s="6">
        <f>CleanedData[[#This Row],[Purchase Amount]]*1.15</f>
        <v>1019.4864999999999</v>
      </c>
    </row>
    <row r="4822" spans="1:27" x14ac:dyDescent="0.3">
      <c r="A4822">
        <v>5835</v>
      </c>
      <c r="B4822" t="s">
        <v>5047</v>
      </c>
      <c r="C4822" s="1">
        <v>45314</v>
      </c>
      <c r="D4822">
        <v>79</v>
      </c>
      <c r="E4822" t="s">
        <v>39</v>
      </c>
      <c r="F4822" t="s">
        <v>77</v>
      </c>
      <c r="G4822" t="s">
        <v>84</v>
      </c>
      <c r="H4822">
        <v>3</v>
      </c>
      <c r="I4822" t="s">
        <v>42</v>
      </c>
      <c r="J4822" t="s">
        <v>43</v>
      </c>
      <c r="K4822" t="s">
        <v>44</v>
      </c>
      <c r="L4822" t="s">
        <v>45</v>
      </c>
      <c r="M4822" t="s">
        <v>184</v>
      </c>
      <c r="N4822" t="s">
        <v>48</v>
      </c>
      <c r="O4822" t="s">
        <v>148</v>
      </c>
      <c r="P4822" t="s">
        <v>49</v>
      </c>
      <c r="Q4822" t="s">
        <v>97</v>
      </c>
      <c r="R4822" s="6">
        <f>_xlfn.XLOOKUP(CleanedData[[#This Row],[Product]],'02_Lookup_Tables'!$A$2:$A$126,'02_Lookup_Tables'!$B$2:$B$126)</f>
        <v>1158.56</v>
      </c>
      <c r="S4822" t="str">
        <f>VLOOKUP(CleanedData[[#This Row],[Product]],'02_Lookup_Tables'!$H$2:$I$126,2,FALSE)</f>
        <v>Toys &amp; Games</v>
      </c>
      <c r="T4822" t="str">
        <f>VLOOKUP(CleanedData[[#This Row],[Province]],'02_Lookup_Tables'!$D$2:$E$10,2, FALSE)</f>
        <v>Central Region</v>
      </c>
      <c r="U4822" t="str" cm="1">
        <f t="array" ref="U4822">_xlfn.IFS(CleanedData[[#This Row],[Purchase Amount]]&lt;500,"Low",
CleanedData[[#This Row],[Purchase Amount]]&lt;5000,"Medium",
TRUE,"High")</f>
        <v>Medium</v>
      </c>
      <c r="V4822" t="str">
        <f>TEXT(CleanedData[[#This Row],[Date]],"mmmm")</f>
        <v>January</v>
      </c>
      <c r="W4822" t="str">
        <f>"Q"&amp;ROUNDUP(MONTH(CleanedData[[#This Row],[Date]])/3,0)</f>
        <v>Q1</v>
      </c>
      <c r="X4822" t="str">
        <f>IF(CleanedData[[#This Row],[Purchase Amount]]&gt;=5000,"Yes","No")</f>
        <v>No</v>
      </c>
      <c r="Y4822">
        <f>IF(CleanedData[[#This Row],[Recommend]]="Yes",1,0)</f>
        <v>0</v>
      </c>
      <c r="Z4822" s="6">
        <f>CleanedData[[#This Row],[Purchase Amount]]*0.15</f>
        <v>173.78399999999999</v>
      </c>
      <c r="AA4822" s="6">
        <f>CleanedData[[#This Row],[Purchase Amount]]*1.15</f>
        <v>1332.3439999999998</v>
      </c>
    </row>
    <row r="4823" spans="1:27" x14ac:dyDescent="0.3">
      <c r="A4823">
        <v>5836</v>
      </c>
      <c r="B4823" t="s">
        <v>5048</v>
      </c>
      <c r="C4823" s="1">
        <v>45703</v>
      </c>
      <c r="D4823">
        <v>61</v>
      </c>
      <c r="E4823" t="s">
        <v>39</v>
      </c>
      <c r="F4823" t="s">
        <v>77</v>
      </c>
      <c r="G4823" t="s">
        <v>227</v>
      </c>
      <c r="H4823">
        <v>4</v>
      </c>
      <c r="I4823" t="s">
        <v>42</v>
      </c>
      <c r="J4823" t="s">
        <v>43</v>
      </c>
      <c r="K4823" t="s">
        <v>55</v>
      </c>
      <c r="L4823" t="s">
        <v>42</v>
      </c>
      <c r="M4823" t="s">
        <v>75</v>
      </c>
      <c r="N4823" t="s">
        <v>96</v>
      </c>
      <c r="O4823" t="s">
        <v>89</v>
      </c>
      <c r="P4823" t="s">
        <v>70</v>
      </c>
      <c r="Q4823" t="s">
        <v>50</v>
      </c>
      <c r="R4823" s="6">
        <f>_xlfn.XLOOKUP(CleanedData[[#This Row],[Product]],'02_Lookup_Tables'!$A$2:$A$126,'02_Lookup_Tables'!$B$2:$B$126)</f>
        <v>22574.95</v>
      </c>
      <c r="S4823" t="str">
        <f>VLOOKUP(CleanedData[[#This Row],[Product]],'02_Lookup_Tables'!$H$2:$I$126,2,FALSE)</f>
        <v>Electronics</v>
      </c>
      <c r="T4823" t="str">
        <f>VLOOKUP(CleanedData[[#This Row],[Province]],'02_Lookup_Tables'!$D$2:$E$10,2, FALSE)</f>
        <v>Central Region</v>
      </c>
      <c r="U4823" t="str" cm="1">
        <f t="array" ref="U4823">_xlfn.IFS(CleanedData[[#This Row],[Purchase Amount]]&lt;500,"Low",
CleanedData[[#This Row],[Purchase Amount]]&lt;5000,"Medium",
TRUE,"High")</f>
        <v>High</v>
      </c>
      <c r="V4823" t="str">
        <f>TEXT(CleanedData[[#This Row],[Date]],"mmmm")</f>
        <v>February</v>
      </c>
      <c r="W4823" t="str">
        <f>"Q"&amp;ROUNDUP(MONTH(CleanedData[[#This Row],[Date]])/3,0)</f>
        <v>Q1</v>
      </c>
      <c r="X4823" t="str">
        <f>IF(CleanedData[[#This Row],[Purchase Amount]]&gt;=5000,"Yes","No")</f>
        <v>Yes</v>
      </c>
      <c r="Y4823">
        <f>IF(CleanedData[[#This Row],[Recommend]]="Yes",1,0)</f>
        <v>0</v>
      </c>
      <c r="Z4823" s="6">
        <f>CleanedData[[#This Row],[Purchase Amount]]*0.15</f>
        <v>3386.2424999999998</v>
      </c>
      <c r="AA4823" s="6">
        <f>CleanedData[[#This Row],[Purchase Amount]]*1.15</f>
        <v>25961.192499999997</v>
      </c>
    </row>
    <row r="4824" spans="1:27" x14ac:dyDescent="0.3">
      <c r="A4824">
        <v>5837</v>
      </c>
      <c r="B4824" t="s">
        <v>5049</v>
      </c>
      <c r="C4824" s="1">
        <v>45597</v>
      </c>
      <c r="D4824">
        <v>49</v>
      </c>
      <c r="E4824" t="s">
        <v>39</v>
      </c>
      <c r="F4824" t="s">
        <v>108</v>
      </c>
      <c r="G4824" t="s">
        <v>131</v>
      </c>
      <c r="H4824">
        <v>4</v>
      </c>
      <c r="I4824" t="s">
        <v>42</v>
      </c>
      <c r="J4824" t="s">
        <v>69</v>
      </c>
      <c r="K4824" t="s">
        <v>64</v>
      </c>
      <c r="L4824" t="s">
        <v>42</v>
      </c>
      <c r="M4824" t="s">
        <v>140</v>
      </c>
      <c r="N4824" t="s">
        <v>96</v>
      </c>
      <c r="O4824" t="s">
        <v>148</v>
      </c>
      <c r="P4824" t="s">
        <v>49</v>
      </c>
      <c r="Q4824" t="s">
        <v>93</v>
      </c>
      <c r="R4824" s="6">
        <f>_xlfn.XLOOKUP(CleanedData[[#This Row],[Product]],'02_Lookup_Tables'!$A$2:$A$126,'02_Lookup_Tables'!$B$2:$B$126)</f>
        <v>369.57</v>
      </c>
      <c r="S4824" t="str">
        <f>VLOOKUP(CleanedData[[#This Row],[Product]],'02_Lookup_Tables'!$H$2:$I$126,2,FALSE)</f>
        <v>Accessories</v>
      </c>
      <c r="T4824" t="str">
        <f>VLOOKUP(CleanedData[[#This Row],[Province]],'02_Lookup_Tables'!$D$2:$E$10,2, FALSE)</f>
        <v>Gauteng Region</v>
      </c>
      <c r="U4824" t="str" cm="1">
        <f t="array" ref="U4824">_xlfn.IFS(CleanedData[[#This Row],[Purchase Amount]]&lt;500,"Low",
CleanedData[[#This Row],[Purchase Amount]]&lt;5000,"Medium",
TRUE,"High")</f>
        <v>Low</v>
      </c>
      <c r="V4824" t="str">
        <f>TEXT(CleanedData[[#This Row],[Date]],"mmmm")</f>
        <v>November</v>
      </c>
      <c r="W4824" t="str">
        <f>"Q"&amp;ROUNDUP(MONTH(CleanedData[[#This Row],[Date]])/3,0)</f>
        <v>Q4</v>
      </c>
      <c r="X4824" t="str">
        <f>IF(CleanedData[[#This Row],[Purchase Amount]]&gt;=5000,"Yes","No")</f>
        <v>No</v>
      </c>
      <c r="Y4824">
        <f>IF(CleanedData[[#This Row],[Recommend]]="Yes",1,0)</f>
        <v>0</v>
      </c>
      <c r="Z4824" s="6">
        <f>CleanedData[[#This Row],[Purchase Amount]]*0.15</f>
        <v>55.435499999999998</v>
      </c>
      <c r="AA4824" s="6">
        <f>CleanedData[[#This Row],[Purchase Amount]]*1.15</f>
        <v>425.00549999999998</v>
      </c>
    </row>
    <row r="4825" spans="1:27" x14ac:dyDescent="0.3">
      <c r="A4825">
        <v>5838</v>
      </c>
      <c r="B4825" t="s">
        <v>5050</v>
      </c>
      <c r="C4825" s="1">
        <v>45440</v>
      </c>
      <c r="D4825">
        <v>78</v>
      </c>
      <c r="E4825" t="s">
        <v>52</v>
      </c>
      <c r="F4825" t="s">
        <v>83</v>
      </c>
      <c r="G4825" t="s">
        <v>282</v>
      </c>
      <c r="H4825">
        <v>1</v>
      </c>
      <c r="I4825" t="s">
        <v>42</v>
      </c>
      <c r="J4825" t="s">
        <v>43</v>
      </c>
      <c r="K4825" t="s">
        <v>55</v>
      </c>
      <c r="L4825" t="s">
        <v>42</v>
      </c>
      <c r="M4825" t="s">
        <v>65</v>
      </c>
      <c r="N4825" t="s">
        <v>80</v>
      </c>
      <c r="O4825" t="s">
        <v>89</v>
      </c>
      <c r="P4825" t="s">
        <v>49</v>
      </c>
      <c r="Q4825" t="s">
        <v>97</v>
      </c>
      <c r="R4825" s="6">
        <f>_xlfn.XLOOKUP(CleanedData[[#This Row],[Product]],'02_Lookup_Tables'!$A$2:$A$126,'02_Lookup_Tables'!$B$2:$B$126)</f>
        <v>1859.13</v>
      </c>
      <c r="S4825" t="str">
        <f>VLOOKUP(CleanedData[[#This Row],[Product]],'02_Lookup_Tables'!$H$2:$I$126,2,FALSE)</f>
        <v>Home Devices</v>
      </c>
      <c r="T4825" t="str">
        <f>VLOOKUP(CleanedData[[#This Row],[Province]],'02_Lookup_Tables'!$D$2:$E$10,2, FALSE)</f>
        <v>Western Region</v>
      </c>
      <c r="U4825" t="str" cm="1">
        <f t="array" ref="U4825">_xlfn.IFS(CleanedData[[#This Row],[Purchase Amount]]&lt;500,"Low",
CleanedData[[#This Row],[Purchase Amount]]&lt;5000,"Medium",
TRUE,"High")</f>
        <v>Medium</v>
      </c>
      <c r="V4825" t="str">
        <f>TEXT(CleanedData[[#This Row],[Date]],"mmmm")</f>
        <v>May</v>
      </c>
      <c r="W4825" t="str">
        <f>"Q"&amp;ROUNDUP(MONTH(CleanedData[[#This Row],[Date]])/3,0)</f>
        <v>Q2</v>
      </c>
      <c r="X4825" t="str">
        <f>IF(CleanedData[[#This Row],[Purchase Amount]]&gt;=5000,"Yes","No")</f>
        <v>No</v>
      </c>
      <c r="Y4825">
        <f>IF(CleanedData[[#This Row],[Recommend]]="Yes",1,0)</f>
        <v>0</v>
      </c>
      <c r="Z4825" s="6">
        <f>CleanedData[[#This Row],[Purchase Amount]]*0.15</f>
        <v>278.86950000000002</v>
      </c>
      <c r="AA4825" s="6">
        <f>CleanedData[[#This Row],[Purchase Amount]]*1.15</f>
        <v>2137.9994999999999</v>
      </c>
    </row>
    <row r="4826" spans="1:27" x14ac:dyDescent="0.3">
      <c r="A4826">
        <v>5839</v>
      </c>
      <c r="B4826" t="s">
        <v>5051</v>
      </c>
      <c r="C4826" s="1">
        <v>45439</v>
      </c>
      <c r="D4826">
        <v>53</v>
      </c>
      <c r="E4826" t="s">
        <v>52</v>
      </c>
      <c r="F4826" t="s">
        <v>68</v>
      </c>
      <c r="G4826" t="s">
        <v>168</v>
      </c>
      <c r="H4826">
        <v>4</v>
      </c>
      <c r="I4826" t="s">
        <v>42</v>
      </c>
      <c r="J4826" t="s">
        <v>74</v>
      </c>
      <c r="K4826" t="s">
        <v>55</v>
      </c>
      <c r="L4826" t="s">
        <v>45</v>
      </c>
      <c r="M4826" t="s">
        <v>79</v>
      </c>
      <c r="N4826" t="s">
        <v>96</v>
      </c>
      <c r="O4826" t="s">
        <v>89</v>
      </c>
      <c r="P4826" t="s">
        <v>70</v>
      </c>
      <c r="Q4826" t="s">
        <v>93</v>
      </c>
      <c r="R4826" s="6">
        <f>_xlfn.XLOOKUP(CleanedData[[#This Row],[Product]],'02_Lookup_Tables'!$A$2:$A$126,'02_Lookup_Tables'!$B$2:$B$126)</f>
        <v>14729.04</v>
      </c>
      <c r="S4826" t="str">
        <f>VLOOKUP(CleanedData[[#This Row],[Product]],'02_Lookup_Tables'!$H$2:$I$126,2,FALSE)</f>
        <v>Electronics</v>
      </c>
      <c r="T4826" t="str">
        <f>VLOOKUP(CleanedData[[#This Row],[Province]],'02_Lookup_Tables'!$D$2:$E$10,2, FALSE)</f>
        <v>Northern Region</v>
      </c>
      <c r="U4826" t="str" cm="1">
        <f t="array" ref="U4826">_xlfn.IFS(CleanedData[[#This Row],[Purchase Amount]]&lt;500,"Low",
CleanedData[[#This Row],[Purchase Amount]]&lt;5000,"Medium",
TRUE,"High")</f>
        <v>High</v>
      </c>
      <c r="V4826" t="str">
        <f>TEXT(CleanedData[[#This Row],[Date]],"mmmm")</f>
        <v>May</v>
      </c>
      <c r="W4826" t="str">
        <f>"Q"&amp;ROUNDUP(MONTH(CleanedData[[#This Row],[Date]])/3,0)</f>
        <v>Q2</v>
      </c>
      <c r="X4826" t="str">
        <f>IF(CleanedData[[#This Row],[Purchase Amount]]&gt;=5000,"Yes","No")</f>
        <v>Yes</v>
      </c>
      <c r="Y4826">
        <f>IF(CleanedData[[#This Row],[Recommend]]="Yes",1,0)</f>
        <v>0</v>
      </c>
      <c r="Z4826" s="6">
        <f>CleanedData[[#This Row],[Purchase Amount]]*0.15</f>
        <v>2209.3560000000002</v>
      </c>
      <c r="AA4826" s="6">
        <f>CleanedData[[#This Row],[Purchase Amount]]*1.15</f>
        <v>16938.396000000001</v>
      </c>
    </row>
    <row r="4827" spans="1:27" x14ac:dyDescent="0.3">
      <c r="A4827">
        <v>5840</v>
      </c>
      <c r="B4827" t="s">
        <v>5052</v>
      </c>
      <c r="C4827" s="1">
        <v>45695</v>
      </c>
      <c r="D4827">
        <v>76</v>
      </c>
      <c r="E4827" t="s">
        <v>52</v>
      </c>
      <c r="F4827" t="s">
        <v>68</v>
      </c>
      <c r="G4827" t="s">
        <v>309</v>
      </c>
      <c r="H4827">
        <v>1</v>
      </c>
      <c r="I4827" t="s">
        <v>45</v>
      </c>
      <c r="J4827" t="s">
        <v>74</v>
      </c>
      <c r="K4827" t="s">
        <v>55</v>
      </c>
      <c r="L4827" t="s">
        <v>45</v>
      </c>
      <c r="M4827" t="s">
        <v>112</v>
      </c>
      <c r="N4827" t="s">
        <v>80</v>
      </c>
      <c r="O4827" t="s">
        <v>48</v>
      </c>
      <c r="P4827" t="s">
        <v>49</v>
      </c>
      <c r="Q4827" t="s">
        <v>97</v>
      </c>
      <c r="R4827" s="6">
        <f>_xlfn.XLOOKUP(CleanedData[[#This Row],[Product]],'02_Lookup_Tables'!$A$2:$A$126,'02_Lookup_Tables'!$B$2:$B$126)</f>
        <v>353.21</v>
      </c>
      <c r="S4827" t="str">
        <f>VLOOKUP(CleanedData[[#This Row],[Product]],'02_Lookup_Tables'!$H$2:$I$126,2,FALSE)</f>
        <v>Food</v>
      </c>
      <c r="T4827" t="str">
        <f>VLOOKUP(CleanedData[[#This Row],[Province]],'02_Lookup_Tables'!$D$2:$E$10,2, FALSE)</f>
        <v>Northern Region</v>
      </c>
      <c r="U4827" t="str" cm="1">
        <f t="array" ref="U4827">_xlfn.IFS(CleanedData[[#This Row],[Purchase Amount]]&lt;500,"Low",
CleanedData[[#This Row],[Purchase Amount]]&lt;5000,"Medium",
TRUE,"High")</f>
        <v>Low</v>
      </c>
      <c r="V4827" t="str">
        <f>TEXT(CleanedData[[#This Row],[Date]],"mmmm")</f>
        <v>February</v>
      </c>
      <c r="W4827" t="str">
        <f>"Q"&amp;ROUNDUP(MONTH(CleanedData[[#This Row],[Date]])/3,0)</f>
        <v>Q1</v>
      </c>
      <c r="X4827" t="str">
        <f>IF(CleanedData[[#This Row],[Purchase Amount]]&gt;=5000,"Yes","No")</f>
        <v>No</v>
      </c>
      <c r="Y4827">
        <f>IF(CleanedData[[#This Row],[Recommend]]="Yes",1,0)</f>
        <v>1</v>
      </c>
      <c r="Z4827" s="6">
        <f>CleanedData[[#This Row],[Purchase Amount]]*0.15</f>
        <v>52.981499999999997</v>
      </c>
      <c r="AA4827" s="6">
        <f>CleanedData[[#This Row],[Purchase Amount]]*1.15</f>
        <v>406.19149999999996</v>
      </c>
    </row>
    <row r="4828" spans="1:27" x14ac:dyDescent="0.3">
      <c r="A4828">
        <v>5842</v>
      </c>
      <c r="B4828" t="s">
        <v>5053</v>
      </c>
      <c r="C4828" s="1">
        <v>45434</v>
      </c>
      <c r="D4828">
        <v>23</v>
      </c>
      <c r="E4828" t="s">
        <v>52</v>
      </c>
      <c r="F4828" t="s">
        <v>130</v>
      </c>
      <c r="G4828" t="s">
        <v>365</v>
      </c>
      <c r="H4828">
        <v>3</v>
      </c>
      <c r="I4828" t="s">
        <v>45</v>
      </c>
      <c r="J4828" t="s">
        <v>74</v>
      </c>
      <c r="K4828" t="s">
        <v>64</v>
      </c>
      <c r="L4828" t="s">
        <v>42</v>
      </c>
      <c r="M4828" t="s">
        <v>190</v>
      </c>
      <c r="N4828" t="s">
        <v>48</v>
      </c>
      <c r="O4828" t="s">
        <v>89</v>
      </c>
      <c r="P4828" t="s">
        <v>49</v>
      </c>
      <c r="Q4828" t="s">
        <v>66</v>
      </c>
      <c r="R4828" s="6">
        <f>_xlfn.XLOOKUP(CleanedData[[#This Row],[Product]],'02_Lookup_Tables'!$A$2:$A$126,'02_Lookup_Tables'!$B$2:$B$126)</f>
        <v>105.11</v>
      </c>
      <c r="S4828" t="str">
        <f>VLOOKUP(CleanedData[[#This Row],[Product]],'02_Lookup_Tables'!$H$2:$I$126,2,FALSE)</f>
        <v>Beauty &amp; Personal Care</v>
      </c>
      <c r="T4828" t="str">
        <f>VLOOKUP(CleanedData[[#This Row],[Province]],'02_Lookup_Tables'!$D$2:$E$10,2, FALSE)</f>
        <v>Eastern Region</v>
      </c>
      <c r="U4828" t="str" cm="1">
        <f t="array" ref="U4828">_xlfn.IFS(CleanedData[[#This Row],[Purchase Amount]]&lt;500,"Low",
CleanedData[[#This Row],[Purchase Amount]]&lt;5000,"Medium",
TRUE,"High")</f>
        <v>Low</v>
      </c>
      <c r="V4828" t="str">
        <f>TEXT(CleanedData[[#This Row],[Date]],"mmmm")</f>
        <v>May</v>
      </c>
      <c r="W4828" t="str">
        <f>"Q"&amp;ROUNDUP(MONTH(CleanedData[[#This Row],[Date]])/3,0)</f>
        <v>Q2</v>
      </c>
      <c r="X4828" t="str">
        <f>IF(CleanedData[[#This Row],[Purchase Amount]]&gt;=5000,"Yes","No")</f>
        <v>No</v>
      </c>
      <c r="Y4828">
        <f>IF(CleanedData[[#This Row],[Recommend]]="Yes",1,0)</f>
        <v>1</v>
      </c>
      <c r="Z4828" s="6">
        <f>CleanedData[[#This Row],[Purchase Amount]]*0.15</f>
        <v>15.766499999999999</v>
      </c>
      <c r="AA4828" s="6">
        <f>CleanedData[[#This Row],[Purchase Amount]]*1.15</f>
        <v>120.87649999999999</v>
      </c>
    </row>
    <row r="4829" spans="1:27" x14ac:dyDescent="0.3">
      <c r="A4829">
        <v>5844</v>
      </c>
      <c r="B4829" t="s">
        <v>5054</v>
      </c>
      <c r="C4829" s="1">
        <v>45317</v>
      </c>
      <c r="D4829">
        <v>18</v>
      </c>
      <c r="E4829" t="s">
        <v>52</v>
      </c>
      <c r="F4829" t="s">
        <v>130</v>
      </c>
      <c r="G4829" t="s">
        <v>460</v>
      </c>
      <c r="H4829">
        <v>4</v>
      </c>
      <c r="I4829" t="s">
        <v>42</v>
      </c>
      <c r="J4829" t="s">
        <v>63</v>
      </c>
      <c r="K4829" t="s">
        <v>55</v>
      </c>
      <c r="L4829" t="s">
        <v>45</v>
      </c>
      <c r="M4829" t="s">
        <v>79</v>
      </c>
      <c r="N4829" t="s">
        <v>96</v>
      </c>
      <c r="O4829" t="s">
        <v>89</v>
      </c>
      <c r="P4829" t="s">
        <v>70</v>
      </c>
      <c r="Q4829" t="s">
        <v>66</v>
      </c>
      <c r="R4829" s="6">
        <f>_xlfn.XLOOKUP(CleanedData[[#This Row],[Product]],'02_Lookup_Tables'!$A$2:$A$126,'02_Lookup_Tables'!$B$2:$B$126)</f>
        <v>880.49</v>
      </c>
      <c r="S4829" t="str">
        <f>VLOOKUP(CleanedData[[#This Row],[Product]],'02_Lookup_Tables'!$H$2:$I$126,2,FALSE)</f>
        <v>Home Devices</v>
      </c>
      <c r="T4829" t="str">
        <f>VLOOKUP(CleanedData[[#This Row],[Province]],'02_Lookup_Tables'!$D$2:$E$10,2, FALSE)</f>
        <v>Eastern Region</v>
      </c>
      <c r="U4829" t="str" cm="1">
        <f t="array" ref="U4829">_xlfn.IFS(CleanedData[[#This Row],[Purchase Amount]]&lt;500,"Low",
CleanedData[[#This Row],[Purchase Amount]]&lt;5000,"Medium",
TRUE,"High")</f>
        <v>Medium</v>
      </c>
      <c r="V4829" t="str">
        <f>TEXT(CleanedData[[#This Row],[Date]],"mmmm")</f>
        <v>January</v>
      </c>
      <c r="W4829" t="str">
        <f>"Q"&amp;ROUNDUP(MONTH(CleanedData[[#This Row],[Date]])/3,0)</f>
        <v>Q1</v>
      </c>
      <c r="X4829" t="str">
        <f>IF(CleanedData[[#This Row],[Purchase Amount]]&gt;=5000,"Yes","No")</f>
        <v>No</v>
      </c>
      <c r="Y4829">
        <f>IF(CleanedData[[#This Row],[Recommend]]="Yes",1,0)</f>
        <v>0</v>
      </c>
      <c r="Z4829" s="6">
        <f>CleanedData[[#This Row],[Purchase Amount]]*0.15</f>
        <v>132.0735</v>
      </c>
      <c r="AA4829" s="6">
        <f>CleanedData[[#This Row],[Purchase Amount]]*1.15</f>
        <v>1012.5635</v>
      </c>
    </row>
    <row r="4830" spans="1:27" x14ac:dyDescent="0.3">
      <c r="A4830">
        <v>5845</v>
      </c>
      <c r="B4830" t="s">
        <v>5055</v>
      </c>
      <c r="C4830" s="1">
        <v>45870</v>
      </c>
      <c r="D4830">
        <v>37</v>
      </c>
      <c r="E4830" t="s">
        <v>60</v>
      </c>
      <c r="F4830" t="s">
        <v>61</v>
      </c>
      <c r="G4830" t="s">
        <v>78</v>
      </c>
      <c r="H4830">
        <v>2</v>
      </c>
      <c r="I4830" t="s">
        <v>42</v>
      </c>
      <c r="J4830" t="s">
        <v>74</v>
      </c>
      <c r="K4830" t="s">
        <v>44</v>
      </c>
      <c r="L4830" t="s">
        <v>42</v>
      </c>
      <c r="M4830" t="s">
        <v>75</v>
      </c>
      <c r="N4830" t="s">
        <v>47</v>
      </c>
      <c r="O4830" t="s">
        <v>89</v>
      </c>
      <c r="P4830" t="s">
        <v>49</v>
      </c>
      <c r="Q4830" t="s">
        <v>81</v>
      </c>
      <c r="R4830" s="6">
        <f>_xlfn.XLOOKUP(CleanedData[[#This Row],[Product]],'02_Lookup_Tables'!$A$2:$A$126,'02_Lookup_Tables'!$B$2:$B$126)</f>
        <v>1951.09</v>
      </c>
      <c r="S4830" t="str">
        <f>VLOOKUP(CleanedData[[#This Row],[Product]],'02_Lookup_Tables'!$H$2:$I$126,2,FALSE)</f>
        <v>Accessories</v>
      </c>
      <c r="T4830" t="str">
        <f>VLOOKUP(CleanedData[[#This Row],[Province]],'02_Lookup_Tables'!$D$2:$E$10,2, FALSE)</f>
        <v>Southern Region</v>
      </c>
      <c r="U4830" t="str" cm="1">
        <f t="array" ref="U4830">_xlfn.IFS(CleanedData[[#This Row],[Purchase Amount]]&lt;500,"Low",
CleanedData[[#This Row],[Purchase Amount]]&lt;5000,"Medium",
TRUE,"High")</f>
        <v>Medium</v>
      </c>
      <c r="V4830" t="str">
        <f>TEXT(CleanedData[[#This Row],[Date]],"mmmm")</f>
        <v>August</v>
      </c>
      <c r="W4830" t="str">
        <f>"Q"&amp;ROUNDUP(MONTH(CleanedData[[#This Row],[Date]])/3,0)</f>
        <v>Q3</v>
      </c>
      <c r="X4830" t="str">
        <f>IF(CleanedData[[#This Row],[Purchase Amount]]&gt;=5000,"Yes","No")</f>
        <v>No</v>
      </c>
      <c r="Y4830">
        <f>IF(CleanedData[[#This Row],[Recommend]]="Yes",1,0)</f>
        <v>0</v>
      </c>
      <c r="Z4830" s="6">
        <f>CleanedData[[#This Row],[Purchase Amount]]*0.15</f>
        <v>292.6635</v>
      </c>
      <c r="AA4830" s="6">
        <f>CleanedData[[#This Row],[Purchase Amount]]*1.15</f>
        <v>2243.7534999999998</v>
      </c>
    </row>
    <row r="4831" spans="1:27" x14ac:dyDescent="0.3">
      <c r="A4831">
        <v>5846</v>
      </c>
      <c r="B4831" t="s">
        <v>5056</v>
      </c>
      <c r="C4831" s="1">
        <v>45444</v>
      </c>
      <c r="D4831">
        <v>53</v>
      </c>
      <c r="E4831" t="s">
        <v>39</v>
      </c>
      <c r="F4831" t="s">
        <v>108</v>
      </c>
      <c r="G4831" t="s">
        <v>173</v>
      </c>
      <c r="H4831">
        <v>1</v>
      </c>
      <c r="I4831" t="s">
        <v>42</v>
      </c>
      <c r="J4831" t="s">
        <v>54</v>
      </c>
      <c r="K4831" t="s">
        <v>64</v>
      </c>
      <c r="L4831" t="s">
        <v>45</v>
      </c>
      <c r="N4831" t="s">
        <v>80</v>
      </c>
      <c r="O4831" t="s">
        <v>134</v>
      </c>
      <c r="P4831" t="s">
        <v>8646</v>
      </c>
      <c r="Q4831" t="s">
        <v>93</v>
      </c>
      <c r="R4831" s="6">
        <f>_xlfn.XLOOKUP(CleanedData[[#This Row],[Product]],'02_Lookup_Tables'!$A$2:$A$126,'02_Lookup_Tables'!$B$2:$B$126)</f>
        <v>13056.99</v>
      </c>
      <c r="S4831" t="str">
        <f>VLOOKUP(CleanedData[[#This Row],[Product]],'02_Lookup_Tables'!$H$2:$I$126,2,FALSE)</f>
        <v>Electronics</v>
      </c>
      <c r="T4831" t="str">
        <f>VLOOKUP(CleanedData[[#This Row],[Province]],'02_Lookup_Tables'!$D$2:$E$10,2, FALSE)</f>
        <v>Gauteng Region</v>
      </c>
      <c r="U4831" t="str" cm="1">
        <f t="array" ref="U4831">_xlfn.IFS(CleanedData[[#This Row],[Purchase Amount]]&lt;500,"Low",
CleanedData[[#This Row],[Purchase Amount]]&lt;5000,"Medium",
TRUE,"High")</f>
        <v>High</v>
      </c>
      <c r="V4831" t="str">
        <f>TEXT(CleanedData[[#This Row],[Date]],"mmmm")</f>
        <v>June</v>
      </c>
      <c r="W4831" t="str">
        <f>"Q"&amp;ROUNDUP(MONTH(CleanedData[[#This Row],[Date]])/3,0)</f>
        <v>Q2</v>
      </c>
      <c r="X4831" t="str">
        <f>IF(CleanedData[[#This Row],[Purchase Amount]]&gt;=5000,"Yes","No")</f>
        <v>Yes</v>
      </c>
      <c r="Y4831">
        <f>IF(CleanedData[[#This Row],[Recommend]]="Yes",1,0)</f>
        <v>0</v>
      </c>
      <c r="Z4831" s="6">
        <f>CleanedData[[#This Row],[Purchase Amount]]*0.15</f>
        <v>1958.5484999999999</v>
      </c>
      <c r="AA4831" s="6">
        <f>CleanedData[[#This Row],[Purchase Amount]]*1.15</f>
        <v>15015.538499999999</v>
      </c>
    </row>
    <row r="4832" spans="1:27" x14ac:dyDescent="0.3">
      <c r="A4832">
        <v>5847</v>
      </c>
      <c r="B4832" t="s">
        <v>5057</v>
      </c>
      <c r="C4832" s="1">
        <v>46012</v>
      </c>
      <c r="D4832">
        <v>26</v>
      </c>
      <c r="E4832" t="s">
        <v>52</v>
      </c>
      <c r="F4832" t="s">
        <v>125</v>
      </c>
      <c r="G4832" t="s">
        <v>126</v>
      </c>
      <c r="H4832">
        <v>3</v>
      </c>
      <c r="I4832" t="s">
        <v>42</v>
      </c>
      <c r="J4832" t="s">
        <v>69</v>
      </c>
      <c r="K4832" t="s">
        <v>55</v>
      </c>
      <c r="L4832" t="s">
        <v>45</v>
      </c>
      <c r="M4832" t="s">
        <v>180</v>
      </c>
      <c r="N4832" t="s">
        <v>48</v>
      </c>
      <c r="O4832" t="s">
        <v>89</v>
      </c>
      <c r="P4832" t="s">
        <v>49</v>
      </c>
      <c r="Q4832" t="s">
        <v>58</v>
      </c>
      <c r="R4832" s="6">
        <f>_xlfn.XLOOKUP(CleanedData[[#This Row],[Product]],'02_Lookup_Tables'!$A$2:$A$126,'02_Lookup_Tables'!$B$2:$B$126)</f>
        <v>343.42</v>
      </c>
      <c r="S4832" t="str">
        <f>VLOOKUP(CleanedData[[#This Row],[Product]],'02_Lookup_Tables'!$H$2:$I$126,2,FALSE)</f>
        <v>Food</v>
      </c>
      <c r="T4832" t="str">
        <f>VLOOKUP(CleanedData[[#This Row],[Province]],'02_Lookup_Tables'!$D$2:$E$10,2, FALSE)</f>
        <v>Western Region</v>
      </c>
      <c r="U4832" t="str" cm="1">
        <f t="array" ref="U4832">_xlfn.IFS(CleanedData[[#This Row],[Purchase Amount]]&lt;500,"Low",
CleanedData[[#This Row],[Purchase Amount]]&lt;5000,"Medium",
TRUE,"High")</f>
        <v>Low</v>
      </c>
      <c r="V4832" t="str">
        <f>TEXT(CleanedData[[#This Row],[Date]],"mmmm")</f>
        <v>December</v>
      </c>
      <c r="W4832" t="str">
        <f>"Q"&amp;ROUNDUP(MONTH(CleanedData[[#This Row],[Date]])/3,0)</f>
        <v>Q4</v>
      </c>
      <c r="X4832" t="str">
        <f>IF(CleanedData[[#This Row],[Purchase Amount]]&gt;=5000,"Yes","No")</f>
        <v>No</v>
      </c>
      <c r="Y4832">
        <f>IF(CleanedData[[#This Row],[Recommend]]="Yes",1,0)</f>
        <v>0</v>
      </c>
      <c r="Z4832" s="6">
        <f>CleanedData[[#This Row],[Purchase Amount]]*0.15</f>
        <v>51.512999999999998</v>
      </c>
      <c r="AA4832" s="6">
        <f>CleanedData[[#This Row],[Purchase Amount]]*1.15</f>
        <v>394.93299999999999</v>
      </c>
    </row>
    <row r="4833" spans="1:27" x14ac:dyDescent="0.3">
      <c r="A4833">
        <v>5848</v>
      </c>
      <c r="B4833" t="s">
        <v>5058</v>
      </c>
      <c r="C4833" s="1">
        <v>45371</v>
      </c>
      <c r="D4833">
        <v>39</v>
      </c>
      <c r="E4833" t="s">
        <v>52</v>
      </c>
      <c r="F4833" t="s">
        <v>108</v>
      </c>
      <c r="G4833" t="s">
        <v>225</v>
      </c>
      <c r="H4833">
        <v>5</v>
      </c>
      <c r="I4833" t="s">
        <v>42</v>
      </c>
      <c r="J4833" t="s">
        <v>43</v>
      </c>
      <c r="K4833" t="s">
        <v>44</v>
      </c>
      <c r="L4833" t="s">
        <v>45</v>
      </c>
      <c r="M4833" t="s">
        <v>190</v>
      </c>
      <c r="N4833" t="s">
        <v>57</v>
      </c>
      <c r="O4833" t="s">
        <v>89</v>
      </c>
      <c r="P4833" t="s">
        <v>70</v>
      </c>
      <c r="Q4833" t="s">
        <v>81</v>
      </c>
      <c r="R4833" s="6">
        <f>_xlfn.XLOOKUP(CleanedData[[#This Row],[Product]],'02_Lookup_Tables'!$A$2:$A$126,'02_Lookup_Tables'!$B$2:$B$126)</f>
        <v>1094.3699999999999</v>
      </c>
      <c r="S4833" t="str">
        <f>VLOOKUP(CleanedData[[#This Row],[Product]],'02_Lookup_Tables'!$H$2:$I$126,2,FALSE)</f>
        <v>Apparel</v>
      </c>
      <c r="T4833" t="str">
        <f>VLOOKUP(CleanedData[[#This Row],[Province]],'02_Lookup_Tables'!$D$2:$E$10,2, FALSE)</f>
        <v>Gauteng Region</v>
      </c>
      <c r="U4833" t="str" cm="1">
        <f t="array" ref="U4833">_xlfn.IFS(CleanedData[[#This Row],[Purchase Amount]]&lt;500,"Low",
CleanedData[[#This Row],[Purchase Amount]]&lt;5000,"Medium",
TRUE,"High")</f>
        <v>Medium</v>
      </c>
      <c r="V4833" t="str">
        <f>TEXT(CleanedData[[#This Row],[Date]],"mmmm")</f>
        <v>March</v>
      </c>
      <c r="W4833" t="str">
        <f>"Q"&amp;ROUNDUP(MONTH(CleanedData[[#This Row],[Date]])/3,0)</f>
        <v>Q1</v>
      </c>
      <c r="X4833" t="str">
        <f>IF(CleanedData[[#This Row],[Purchase Amount]]&gt;=5000,"Yes","No")</f>
        <v>No</v>
      </c>
      <c r="Y4833">
        <f>IF(CleanedData[[#This Row],[Recommend]]="Yes",1,0)</f>
        <v>0</v>
      </c>
      <c r="Z4833" s="6">
        <f>CleanedData[[#This Row],[Purchase Amount]]*0.15</f>
        <v>164.15549999999999</v>
      </c>
      <c r="AA4833" s="6">
        <f>CleanedData[[#This Row],[Purchase Amount]]*1.15</f>
        <v>1258.5254999999997</v>
      </c>
    </row>
    <row r="4834" spans="1:27" x14ac:dyDescent="0.3">
      <c r="A4834">
        <v>5850</v>
      </c>
      <c r="B4834" t="s">
        <v>5059</v>
      </c>
      <c r="C4834" s="1">
        <v>45708</v>
      </c>
      <c r="D4834">
        <v>47</v>
      </c>
      <c r="E4834" t="s">
        <v>52</v>
      </c>
      <c r="F4834" t="s">
        <v>77</v>
      </c>
      <c r="G4834" t="s">
        <v>359</v>
      </c>
      <c r="H4834">
        <v>5</v>
      </c>
      <c r="I4834" t="s">
        <v>45</v>
      </c>
      <c r="J4834" t="s">
        <v>43</v>
      </c>
      <c r="K4834" t="s">
        <v>64</v>
      </c>
      <c r="L4834" t="s">
        <v>45</v>
      </c>
      <c r="M4834" t="s">
        <v>75</v>
      </c>
      <c r="N4834" t="s">
        <v>57</v>
      </c>
      <c r="O4834" t="s">
        <v>89</v>
      </c>
      <c r="P4834" t="s">
        <v>70</v>
      </c>
      <c r="Q4834" t="s">
        <v>93</v>
      </c>
      <c r="R4834" s="6">
        <f>_xlfn.XLOOKUP(CleanedData[[#This Row],[Product]],'02_Lookup_Tables'!$A$2:$A$126,'02_Lookup_Tables'!$B$2:$B$126)</f>
        <v>34.200000000000003</v>
      </c>
      <c r="S4834" t="str">
        <f>VLOOKUP(CleanedData[[#This Row],[Product]],'02_Lookup_Tables'!$H$2:$I$126,2,FALSE)</f>
        <v>Food</v>
      </c>
      <c r="T4834" t="str">
        <f>VLOOKUP(CleanedData[[#This Row],[Province]],'02_Lookup_Tables'!$D$2:$E$10,2, FALSE)</f>
        <v>Central Region</v>
      </c>
      <c r="U4834" t="str" cm="1">
        <f t="array" ref="U4834">_xlfn.IFS(CleanedData[[#This Row],[Purchase Amount]]&lt;500,"Low",
CleanedData[[#This Row],[Purchase Amount]]&lt;5000,"Medium",
TRUE,"High")</f>
        <v>Low</v>
      </c>
      <c r="V4834" t="str">
        <f>TEXT(CleanedData[[#This Row],[Date]],"mmmm")</f>
        <v>February</v>
      </c>
      <c r="W4834" t="str">
        <f>"Q"&amp;ROUNDUP(MONTH(CleanedData[[#This Row],[Date]])/3,0)</f>
        <v>Q1</v>
      </c>
      <c r="X4834" t="str">
        <f>IF(CleanedData[[#This Row],[Purchase Amount]]&gt;=5000,"Yes","No")</f>
        <v>No</v>
      </c>
      <c r="Y4834">
        <f>IF(CleanedData[[#This Row],[Recommend]]="Yes",1,0)</f>
        <v>1</v>
      </c>
      <c r="Z4834" s="6">
        <f>CleanedData[[#This Row],[Purchase Amount]]*0.15</f>
        <v>5.13</v>
      </c>
      <c r="AA4834" s="6">
        <f>CleanedData[[#This Row],[Purchase Amount]]*1.15</f>
        <v>39.33</v>
      </c>
    </row>
    <row r="4835" spans="1:27" x14ac:dyDescent="0.3">
      <c r="A4835">
        <v>5851</v>
      </c>
      <c r="B4835" t="s">
        <v>5060</v>
      </c>
      <c r="C4835" s="1">
        <v>45771</v>
      </c>
      <c r="D4835">
        <v>74</v>
      </c>
      <c r="E4835" t="s">
        <v>52</v>
      </c>
      <c r="F4835" t="s">
        <v>130</v>
      </c>
      <c r="G4835" t="s">
        <v>128</v>
      </c>
      <c r="H4835">
        <v>4</v>
      </c>
      <c r="I4835" t="s">
        <v>45</v>
      </c>
      <c r="J4835" t="s">
        <v>54</v>
      </c>
      <c r="K4835" t="s">
        <v>44</v>
      </c>
      <c r="L4835" t="s">
        <v>42</v>
      </c>
      <c r="M4835" t="s">
        <v>75</v>
      </c>
      <c r="N4835" t="s">
        <v>96</v>
      </c>
      <c r="O4835" t="s">
        <v>89</v>
      </c>
      <c r="P4835" t="s">
        <v>70</v>
      </c>
      <c r="Q4835" t="s">
        <v>97</v>
      </c>
      <c r="R4835" s="6">
        <f>_xlfn.XLOOKUP(CleanedData[[#This Row],[Product]],'02_Lookup_Tables'!$A$2:$A$126,'02_Lookup_Tables'!$B$2:$B$126)</f>
        <v>3747.26</v>
      </c>
      <c r="S4835" t="str">
        <f>VLOOKUP(CleanedData[[#This Row],[Product]],'02_Lookup_Tables'!$H$2:$I$126,2,FALSE)</f>
        <v>Apparel</v>
      </c>
      <c r="T4835" t="str">
        <f>VLOOKUP(CleanedData[[#This Row],[Province]],'02_Lookup_Tables'!$D$2:$E$10,2, FALSE)</f>
        <v>Eastern Region</v>
      </c>
      <c r="U4835" t="str" cm="1">
        <f t="array" ref="U4835">_xlfn.IFS(CleanedData[[#This Row],[Purchase Amount]]&lt;500,"Low",
CleanedData[[#This Row],[Purchase Amount]]&lt;5000,"Medium",
TRUE,"High")</f>
        <v>Medium</v>
      </c>
      <c r="V4835" t="str">
        <f>TEXT(CleanedData[[#This Row],[Date]],"mmmm")</f>
        <v>April</v>
      </c>
      <c r="W4835" t="str">
        <f>"Q"&amp;ROUNDUP(MONTH(CleanedData[[#This Row],[Date]])/3,0)</f>
        <v>Q2</v>
      </c>
      <c r="X4835" t="str">
        <f>IF(CleanedData[[#This Row],[Purchase Amount]]&gt;=5000,"Yes","No")</f>
        <v>No</v>
      </c>
      <c r="Y4835">
        <f>IF(CleanedData[[#This Row],[Recommend]]="Yes",1,0)</f>
        <v>1</v>
      </c>
      <c r="Z4835" s="6">
        <f>CleanedData[[#This Row],[Purchase Amount]]*0.15</f>
        <v>562.08900000000006</v>
      </c>
      <c r="AA4835" s="6">
        <f>CleanedData[[#This Row],[Purchase Amount]]*1.15</f>
        <v>4309.3490000000002</v>
      </c>
    </row>
    <row r="4836" spans="1:27" x14ac:dyDescent="0.3">
      <c r="A4836">
        <v>5852</v>
      </c>
      <c r="B4836" t="s">
        <v>5061</v>
      </c>
      <c r="C4836" s="1">
        <v>45756</v>
      </c>
      <c r="D4836">
        <v>20</v>
      </c>
      <c r="E4836" t="s">
        <v>52</v>
      </c>
      <c r="F4836" t="s">
        <v>77</v>
      </c>
      <c r="G4836" t="s">
        <v>155</v>
      </c>
      <c r="H4836">
        <v>4</v>
      </c>
      <c r="I4836" t="s">
        <v>45</v>
      </c>
      <c r="J4836" t="s">
        <v>69</v>
      </c>
      <c r="K4836" t="s">
        <v>64</v>
      </c>
      <c r="L4836" t="s">
        <v>45</v>
      </c>
      <c r="M4836" t="s">
        <v>92</v>
      </c>
      <c r="N4836" t="s">
        <v>96</v>
      </c>
      <c r="O4836" t="s">
        <v>89</v>
      </c>
      <c r="P4836" t="s">
        <v>70</v>
      </c>
      <c r="Q4836" t="s">
        <v>66</v>
      </c>
      <c r="R4836" s="6">
        <f>_xlfn.XLOOKUP(CleanedData[[#This Row],[Product]],'02_Lookup_Tables'!$A$2:$A$126,'02_Lookup_Tables'!$B$2:$B$126)</f>
        <v>1355.08</v>
      </c>
      <c r="S4836" t="str">
        <f>VLOOKUP(CleanedData[[#This Row],[Product]],'02_Lookup_Tables'!$H$2:$I$126,2,FALSE)</f>
        <v>Sports &amp; Outdoors</v>
      </c>
      <c r="T4836" t="str">
        <f>VLOOKUP(CleanedData[[#This Row],[Province]],'02_Lookup_Tables'!$D$2:$E$10,2, FALSE)</f>
        <v>Central Region</v>
      </c>
      <c r="U4836" t="str" cm="1">
        <f t="array" ref="U4836">_xlfn.IFS(CleanedData[[#This Row],[Purchase Amount]]&lt;500,"Low",
CleanedData[[#This Row],[Purchase Amount]]&lt;5000,"Medium",
TRUE,"High")</f>
        <v>Medium</v>
      </c>
      <c r="V4836" t="str">
        <f>TEXT(CleanedData[[#This Row],[Date]],"mmmm")</f>
        <v>April</v>
      </c>
      <c r="W4836" t="str">
        <f>"Q"&amp;ROUNDUP(MONTH(CleanedData[[#This Row],[Date]])/3,0)</f>
        <v>Q2</v>
      </c>
      <c r="X4836" t="str">
        <f>IF(CleanedData[[#This Row],[Purchase Amount]]&gt;=5000,"Yes","No")</f>
        <v>No</v>
      </c>
      <c r="Y4836">
        <f>IF(CleanedData[[#This Row],[Recommend]]="Yes",1,0)</f>
        <v>1</v>
      </c>
      <c r="Z4836" s="6">
        <f>CleanedData[[#This Row],[Purchase Amount]]*0.15</f>
        <v>203.26199999999997</v>
      </c>
      <c r="AA4836" s="6">
        <f>CleanedData[[#This Row],[Purchase Amount]]*1.15</f>
        <v>1558.3419999999999</v>
      </c>
    </row>
    <row r="4837" spans="1:27" x14ac:dyDescent="0.3">
      <c r="A4837">
        <v>5853</v>
      </c>
      <c r="B4837" t="s">
        <v>5062</v>
      </c>
      <c r="C4837" s="1">
        <v>45621</v>
      </c>
      <c r="D4837">
        <v>41</v>
      </c>
      <c r="E4837" t="s">
        <v>52</v>
      </c>
      <c r="F4837" t="s">
        <v>130</v>
      </c>
      <c r="G4837" t="s">
        <v>235</v>
      </c>
      <c r="H4837">
        <v>1</v>
      </c>
      <c r="I4837" t="s">
        <v>45</v>
      </c>
      <c r="J4837" t="s">
        <v>43</v>
      </c>
      <c r="K4837" t="s">
        <v>64</v>
      </c>
      <c r="L4837" t="s">
        <v>45</v>
      </c>
      <c r="N4837" t="s">
        <v>80</v>
      </c>
      <c r="O4837" t="s">
        <v>134</v>
      </c>
      <c r="P4837" t="s">
        <v>8646</v>
      </c>
      <c r="Q4837" t="s">
        <v>81</v>
      </c>
      <c r="R4837" s="6">
        <f>_xlfn.XLOOKUP(CleanedData[[#This Row],[Product]],'02_Lookup_Tables'!$A$2:$A$126,'02_Lookup_Tables'!$B$2:$B$126)</f>
        <v>306.57</v>
      </c>
      <c r="S4837" t="str">
        <f>VLOOKUP(CleanedData[[#This Row],[Product]],'02_Lookup_Tables'!$H$2:$I$126,2,FALSE)</f>
        <v>Toys &amp; Games</v>
      </c>
      <c r="T4837" t="str">
        <f>VLOOKUP(CleanedData[[#This Row],[Province]],'02_Lookup_Tables'!$D$2:$E$10,2, FALSE)</f>
        <v>Eastern Region</v>
      </c>
      <c r="U4837" t="str" cm="1">
        <f t="array" ref="U4837">_xlfn.IFS(CleanedData[[#This Row],[Purchase Amount]]&lt;500,"Low",
CleanedData[[#This Row],[Purchase Amount]]&lt;5000,"Medium",
TRUE,"High")</f>
        <v>Low</v>
      </c>
      <c r="V4837" t="str">
        <f>TEXT(CleanedData[[#This Row],[Date]],"mmmm")</f>
        <v>November</v>
      </c>
      <c r="W4837" t="str">
        <f>"Q"&amp;ROUNDUP(MONTH(CleanedData[[#This Row],[Date]])/3,0)</f>
        <v>Q4</v>
      </c>
      <c r="X4837" t="str">
        <f>IF(CleanedData[[#This Row],[Purchase Amount]]&gt;=5000,"Yes","No")</f>
        <v>No</v>
      </c>
      <c r="Y4837">
        <f>IF(CleanedData[[#This Row],[Recommend]]="Yes",1,0)</f>
        <v>1</v>
      </c>
      <c r="Z4837" s="6">
        <f>CleanedData[[#This Row],[Purchase Amount]]*0.15</f>
        <v>45.985499999999995</v>
      </c>
      <c r="AA4837" s="6">
        <f>CleanedData[[#This Row],[Purchase Amount]]*1.15</f>
        <v>352.55549999999994</v>
      </c>
    </row>
    <row r="4838" spans="1:27" x14ac:dyDescent="0.3">
      <c r="A4838">
        <v>5854</v>
      </c>
      <c r="B4838" t="s">
        <v>5063</v>
      </c>
      <c r="C4838" s="1">
        <v>45570</v>
      </c>
      <c r="D4838">
        <v>23</v>
      </c>
      <c r="E4838" t="s">
        <v>60</v>
      </c>
      <c r="F4838" t="s">
        <v>68</v>
      </c>
      <c r="G4838" t="s">
        <v>78</v>
      </c>
      <c r="H4838">
        <v>5</v>
      </c>
      <c r="I4838" t="s">
        <v>45</v>
      </c>
      <c r="J4838" t="s">
        <v>63</v>
      </c>
      <c r="K4838" t="s">
        <v>64</v>
      </c>
      <c r="L4838" t="s">
        <v>45</v>
      </c>
      <c r="M4838" t="s">
        <v>175</v>
      </c>
      <c r="N4838" t="s">
        <v>57</v>
      </c>
      <c r="O4838" t="s">
        <v>89</v>
      </c>
      <c r="P4838" t="s">
        <v>70</v>
      </c>
      <c r="Q4838" t="s">
        <v>66</v>
      </c>
      <c r="R4838" s="6">
        <f>_xlfn.XLOOKUP(CleanedData[[#This Row],[Product]],'02_Lookup_Tables'!$A$2:$A$126,'02_Lookup_Tables'!$B$2:$B$126)</f>
        <v>1951.09</v>
      </c>
      <c r="S4838" t="str">
        <f>VLOOKUP(CleanedData[[#This Row],[Product]],'02_Lookup_Tables'!$H$2:$I$126,2,FALSE)</f>
        <v>Accessories</v>
      </c>
      <c r="T4838" t="str">
        <f>VLOOKUP(CleanedData[[#This Row],[Province]],'02_Lookup_Tables'!$D$2:$E$10,2, FALSE)</f>
        <v>Northern Region</v>
      </c>
      <c r="U4838" t="str" cm="1">
        <f t="array" ref="U4838">_xlfn.IFS(CleanedData[[#This Row],[Purchase Amount]]&lt;500,"Low",
CleanedData[[#This Row],[Purchase Amount]]&lt;5000,"Medium",
TRUE,"High")</f>
        <v>Medium</v>
      </c>
      <c r="V4838" t="str">
        <f>TEXT(CleanedData[[#This Row],[Date]],"mmmm")</f>
        <v>October</v>
      </c>
      <c r="W4838" t="str">
        <f>"Q"&amp;ROUNDUP(MONTH(CleanedData[[#This Row],[Date]])/3,0)</f>
        <v>Q4</v>
      </c>
      <c r="X4838" t="str">
        <f>IF(CleanedData[[#This Row],[Purchase Amount]]&gt;=5000,"Yes","No")</f>
        <v>No</v>
      </c>
      <c r="Y4838">
        <f>IF(CleanedData[[#This Row],[Recommend]]="Yes",1,0)</f>
        <v>1</v>
      </c>
      <c r="Z4838" s="6">
        <f>CleanedData[[#This Row],[Purchase Amount]]*0.15</f>
        <v>292.6635</v>
      </c>
      <c r="AA4838" s="6">
        <f>CleanedData[[#This Row],[Purchase Amount]]*1.15</f>
        <v>2243.7534999999998</v>
      </c>
    </row>
    <row r="4839" spans="1:27" x14ac:dyDescent="0.3">
      <c r="A4839">
        <v>5855</v>
      </c>
      <c r="B4839" t="s">
        <v>5064</v>
      </c>
      <c r="C4839" s="1">
        <v>45477</v>
      </c>
      <c r="D4839">
        <v>34</v>
      </c>
      <c r="E4839" t="s">
        <v>60</v>
      </c>
      <c r="F4839" t="s">
        <v>72</v>
      </c>
      <c r="G4839" t="s">
        <v>362</v>
      </c>
      <c r="H4839">
        <v>3</v>
      </c>
      <c r="I4839" t="s">
        <v>42</v>
      </c>
      <c r="J4839" t="s">
        <v>43</v>
      </c>
      <c r="K4839" t="s">
        <v>64</v>
      </c>
      <c r="L4839" t="s">
        <v>42</v>
      </c>
      <c r="M4839" t="s">
        <v>151</v>
      </c>
      <c r="N4839" t="s">
        <v>48</v>
      </c>
      <c r="O4839" t="s">
        <v>89</v>
      </c>
      <c r="P4839" t="s">
        <v>49</v>
      </c>
      <c r="Q4839" t="s">
        <v>58</v>
      </c>
      <c r="R4839" s="6">
        <f>_xlfn.XLOOKUP(CleanedData[[#This Row],[Product]],'02_Lookup_Tables'!$A$2:$A$126,'02_Lookup_Tables'!$B$2:$B$126)</f>
        <v>1746.77</v>
      </c>
      <c r="S4839" t="str">
        <f>VLOOKUP(CleanedData[[#This Row],[Product]],'02_Lookup_Tables'!$H$2:$I$126,2,FALSE)</f>
        <v>Home Devices</v>
      </c>
      <c r="T4839" t="str">
        <f>VLOOKUP(CleanedData[[#This Row],[Province]],'02_Lookup_Tables'!$D$2:$E$10,2, FALSE)</f>
        <v>Central Region</v>
      </c>
      <c r="U4839" t="str" cm="1">
        <f t="array" ref="U4839">_xlfn.IFS(CleanedData[[#This Row],[Purchase Amount]]&lt;500,"Low",
CleanedData[[#This Row],[Purchase Amount]]&lt;5000,"Medium",
TRUE,"High")</f>
        <v>Medium</v>
      </c>
      <c r="V4839" t="str">
        <f>TEXT(CleanedData[[#This Row],[Date]],"mmmm")</f>
        <v>July</v>
      </c>
      <c r="W4839" t="str">
        <f>"Q"&amp;ROUNDUP(MONTH(CleanedData[[#This Row],[Date]])/3,0)</f>
        <v>Q3</v>
      </c>
      <c r="X4839" t="str">
        <f>IF(CleanedData[[#This Row],[Purchase Amount]]&gt;=5000,"Yes","No")</f>
        <v>No</v>
      </c>
      <c r="Y4839">
        <f>IF(CleanedData[[#This Row],[Recommend]]="Yes",1,0)</f>
        <v>0</v>
      </c>
      <c r="Z4839" s="6">
        <f>CleanedData[[#This Row],[Purchase Amount]]*0.15</f>
        <v>262.01549999999997</v>
      </c>
      <c r="AA4839" s="6">
        <f>CleanedData[[#This Row],[Purchase Amount]]*1.15</f>
        <v>2008.7854999999997</v>
      </c>
    </row>
    <row r="4840" spans="1:27" x14ac:dyDescent="0.3">
      <c r="A4840">
        <v>5856</v>
      </c>
      <c r="B4840" t="s">
        <v>5065</v>
      </c>
      <c r="C4840" s="1">
        <v>45414</v>
      </c>
      <c r="D4840">
        <v>34</v>
      </c>
      <c r="E4840" t="s">
        <v>60</v>
      </c>
      <c r="F4840" t="s">
        <v>125</v>
      </c>
      <c r="G4840" t="s">
        <v>313</v>
      </c>
      <c r="H4840">
        <v>1</v>
      </c>
      <c r="I4840" t="s">
        <v>45</v>
      </c>
      <c r="J4840" t="s">
        <v>69</v>
      </c>
      <c r="K4840" t="s">
        <v>44</v>
      </c>
      <c r="L4840" t="s">
        <v>45</v>
      </c>
      <c r="M4840" t="s">
        <v>85</v>
      </c>
      <c r="N4840" t="s">
        <v>80</v>
      </c>
      <c r="O4840" t="s">
        <v>48</v>
      </c>
      <c r="P4840" t="s">
        <v>49</v>
      </c>
      <c r="Q4840" t="s">
        <v>58</v>
      </c>
      <c r="R4840" s="6">
        <f>_xlfn.XLOOKUP(CleanedData[[#This Row],[Product]],'02_Lookup_Tables'!$A$2:$A$126,'02_Lookup_Tables'!$B$2:$B$126)</f>
        <v>283.57</v>
      </c>
      <c r="S4840" t="str">
        <f>VLOOKUP(CleanedData[[#This Row],[Product]],'02_Lookup_Tables'!$H$2:$I$126,2,FALSE)</f>
        <v>Accessories</v>
      </c>
      <c r="T4840" t="str">
        <f>VLOOKUP(CleanedData[[#This Row],[Province]],'02_Lookup_Tables'!$D$2:$E$10,2, FALSE)</f>
        <v>Western Region</v>
      </c>
      <c r="U4840" t="str" cm="1">
        <f t="array" ref="U4840">_xlfn.IFS(CleanedData[[#This Row],[Purchase Amount]]&lt;500,"Low",
CleanedData[[#This Row],[Purchase Amount]]&lt;5000,"Medium",
TRUE,"High")</f>
        <v>Low</v>
      </c>
      <c r="V4840" t="str">
        <f>TEXT(CleanedData[[#This Row],[Date]],"mmmm")</f>
        <v>May</v>
      </c>
      <c r="W4840" t="str">
        <f>"Q"&amp;ROUNDUP(MONTH(CleanedData[[#This Row],[Date]])/3,0)</f>
        <v>Q2</v>
      </c>
      <c r="X4840" t="str">
        <f>IF(CleanedData[[#This Row],[Purchase Amount]]&gt;=5000,"Yes","No")</f>
        <v>No</v>
      </c>
      <c r="Y4840">
        <f>IF(CleanedData[[#This Row],[Recommend]]="Yes",1,0)</f>
        <v>1</v>
      </c>
      <c r="Z4840" s="6">
        <f>CleanedData[[#This Row],[Purchase Amount]]*0.15</f>
        <v>42.535499999999999</v>
      </c>
      <c r="AA4840" s="6">
        <f>CleanedData[[#This Row],[Purchase Amount]]*1.15</f>
        <v>326.10549999999995</v>
      </c>
    </row>
    <row r="4841" spans="1:27" x14ac:dyDescent="0.3">
      <c r="A4841">
        <v>5858</v>
      </c>
      <c r="B4841" t="s">
        <v>5066</v>
      </c>
      <c r="C4841" s="1">
        <v>45786</v>
      </c>
      <c r="D4841">
        <v>35</v>
      </c>
      <c r="E4841" t="s">
        <v>60</v>
      </c>
      <c r="F4841" t="s">
        <v>125</v>
      </c>
      <c r="G4841" t="s">
        <v>164</v>
      </c>
      <c r="H4841">
        <v>2</v>
      </c>
      <c r="I4841" t="s">
        <v>45</v>
      </c>
      <c r="J4841" t="s">
        <v>69</v>
      </c>
      <c r="K4841" t="s">
        <v>64</v>
      </c>
      <c r="L4841" t="s">
        <v>42</v>
      </c>
      <c r="N4841" t="s">
        <v>47</v>
      </c>
      <c r="O4841" t="s">
        <v>134</v>
      </c>
      <c r="P4841" t="s">
        <v>8646</v>
      </c>
      <c r="Q4841" t="s">
        <v>81</v>
      </c>
      <c r="R4841" s="6">
        <f>_xlfn.XLOOKUP(CleanedData[[#This Row],[Product]],'02_Lookup_Tables'!$A$2:$A$126,'02_Lookup_Tables'!$B$2:$B$126)</f>
        <v>440.87</v>
      </c>
      <c r="S4841" t="str">
        <f>VLOOKUP(CleanedData[[#This Row],[Product]],'02_Lookup_Tables'!$H$2:$I$126,2,FALSE)</f>
        <v>Home &amp; Living</v>
      </c>
      <c r="T4841" t="str">
        <f>VLOOKUP(CleanedData[[#This Row],[Province]],'02_Lookup_Tables'!$D$2:$E$10,2, FALSE)</f>
        <v>Western Region</v>
      </c>
      <c r="U4841" t="str" cm="1">
        <f t="array" ref="U4841">_xlfn.IFS(CleanedData[[#This Row],[Purchase Amount]]&lt;500,"Low",
CleanedData[[#This Row],[Purchase Amount]]&lt;5000,"Medium",
TRUE,"High")</f>
        <v>Low</v>
      </c>
      <c r="V4841" t="str">
        <f>TEXT(CleanedData[[#This Row],[Date]],"mmmm")</f>
        <v>May</v>
      </c>
      <c r="W4841" t="str">
        <f>"Q"&amp;ROUNDUP(MONTH(CleanedData[[#This Row],[Date]])/3,0)</f>
        <v>Q2</v>
      </c>
      <c r="X4841" t="str">
        <f>IF(CleanedData[[#This Row],[Purchase Amount]]&gt;=5000,"Yes","No")</f>
        <v>No</v>
      </c>
      <c r="Y4841">
        <f>IF(CleanedData[[#This Row],[Recommend]]="Yes",1,0)</f>
        <v>1</v>
      </c>
      <c r="Z4841" s="6">
        <f>CleanedData[[#This Row],[Purchase Amount]]*0.15</f>
        <v>66.130499999999998</v>
      </c>
      <c r="AA4841" s="6">
        <f>CleanedData[[#This Row],[Purchase Amount]]*1.15</f>
        <v>507.00049999999999</v>
      </c>
    </row>
    <row r="4842" spans="1:27" x14ac:dyDescent="0.3">
      <c r="A4842">
        <v>5859</v>
      </c>
      <c r="B4842" t="s">
        <v>5067</v>
      </c>
      <c r="C4842" s="1">
        <v>45627</v>
      </c>
      <c r="D4842">
        <v>57</v>
      </c>
      <c r="E4842" t="s">
        <v>52</v>
      </c>
      <c r="F4842" t="s">
        <v>68</v>
      </c>
      <c r="G4842" t="s">
        <v>563</v>
      </c>
      <c r="H4842">
        <v>4</v>
      </c>
      <c r="I4842" t="s">
        <v>45</v>
      </c>
      <c r="J4842" t="s">
        <v>63</v>
      </c>
      <c r="K4842" t="s">
        <v>55</v>
      </c>
      <c r="L4842" t="s">
        <v>42</v>
      </c>
      <c r="M4842" t="s">
        <v>46</v>
      </c>
      <c r="N4842" t="s">
        <v>96</v>
      </c>
      <c r="O4842" t="s">
        <v>89</v>
      </c>
      <c r="P4842" t="s">
        <v>70</v>
      </c>
      <c r="Q4842" t="s">
        <v>50</v>
      </c>
      <c r="R4842" s="6">
        <f>_xlfn.XLOOKUP(CleanedData[[#This Row],[Product]],'02_Lookup_Tables'!$A$2:$A$126,'02_Lookup_Tables'!$B$2:$B$126)</f>
        <v>11052.57</v>
      </c>
      <c r="S4842" t="str">
        <f>VLOOKUP(CleanedData[[#This Row],[Product]],'02_Lookup_Tables'!$H$2:$I$126,2,FALSE)</f>
        <v>Electronics</v>
      </c>
      <c r="T4842" t="str">
        <f>VLOOKUP(CleanedData[[#This Row],[Province]],'02_Lookup_Tables'!$D$2:$E$10,2, FALSE)</f>
        <v>Northern Region</v>
      </c>
      <c r="U4842" t="str" cm="1">
        <f t="array" ref="U4842">_xlfn.IFS(CleanedData[[#This Row],[Purchase Amount]]&lt;500,"Low",
CleanedData[[#This Row],[Purchase Amount]]&lt;5000,"Medium",
TRUE,"High")</f>
        <v>High</v>
      </c>
      <c r="V4842" t="str">
        <f>TEXT(CleanedData[[#This Row],[Date]],"mmmm")</f>
        <v>December</v>
      </c>
      <c r="W4842" t="str">
        <f>"Q"&amp;ROUNDUP(MONTH(CleanedData[[#This Row],[Date]])/3,0)</f>
        <v>Q4</v>
      </c>
      <c r="X4842" t="str">
        <f>IF(CleanedData[[#This Row],[Purchase Amount]]&gt;=5000,"Yes","No")</f>
        <v>Yes</v>
      </c>
      <c r="Y4842">
        <f>IF(CleanedData[[#This Row],[Recommend]]="Yes",1,0)</f>
        <v>1</v>
      </c>
      <c r="Z4842" s="6">
        <f>CleanedData[[#This Row],[Purchase Amount]]*0.15</f>
        <v>1657.8854999999999</v>
      </c>
      <c r="AA4842" s="6">
        <f>CleanedData[[#This Row],[Purchase Amount]]*1.15</f>
        <v>12710.455499999998</v>
      </c>
    </row>
    <row r="4843" spans="1:27" x14ac:dyDescent="0.3">
      <c r="A4843">
        <v>5860</v>
      </c>
      <c r="B4843" t="s">
        <v>5068</v>
      </c>
      <c r="C4843" s="1">
        <v>45473</v>
      </c>
      <c r="D4843">
        <v>46</v>
      </c>
      <c r="E4843" t="s">
        <v>52</v>
      </c>
      <c r="F4843" t="s">
        <v>68</v>
      </c>
      <c r="G4843" t="s">
        <v>365</v>
      </c>
      <c r="H4843">
        <v>3</v>
      </c>
      <c r="I4843" t="s">
        <v>42</v>
      </c>
      <c r="J4843" t="s">
        <v>74</v>
      </c>
      <c r="K4843" t="s">
        <v>44</v>
      </c>
      <c r="L4843" t="s">
        <v>42</v>
      </c>
      <c r="M4843" t="s">
        <v>236</v>
      </c>
      <c r="N4843" t="s">
        <v>48</v>
      </c>
      <c r="O4843" t="s">
        <v>89</v>
      </c>
      <c r="P4843" t="s">
        <v>49</v>
      </c>
      <c r="Q4843" t="s">
        <v>93</v>
      </c>
      <c r="R4843" s="6">
        <f>_xlfn.XLOOKUP(CleanedData[[#This Row],[Product]],'02_Lookup_Tables'!$A$2:$A$126,'02_Lookup_Tables'!$B$2:$B$126)</f>
        <v>105.11</v>
      </c>
      <c r="S4843" t="str">
        <f>VLOOKUP(CleanedData[[#This Row],[Product]],'02_Lookup_Tables'!$H$2:$I$126,2,FALSE)</f>
        <v>Beauty &amp; Personal Care</v>
      </c>
      <c r="T4843" t="str">
        <f>VLOOKUP(CleanedData[[#This Row],[Province]],'02_Lookup_Tables'!$D$2:$E$10,2, FALSE)</f>
        <v>Northern Region</v>
      </c>
      <c r="U4843" t="str" cm="1">
        <f t="array" ref="U4843">_xlfn.IFS(CleanedData[[#This Row],[Purchase Amount]]&lt;500,"Low",
CleanedData[[#This Row],[Purchase Amount]]&lt;5000,"Medium",
TRUE,"High")</f>
        <v>Low</v>
      </c>
      <c r="V4843" t="str">
        <f>TEXT(CleanedData[[#This Row],[Date]],"mmmm")</f>
        <v>June</v>
      </c>
      <c r="W4843" t="str">
        <f>"Q"&amp;ROUNDUP(MONTH(CleanedData[[#This Row],[Date]])/3,0)</f>
        <v>Q2</v>
      </c>
      <c r="X4843" t="str">
        <f>IF(CleanedData[[#This Row],[Purchase Amount]]&gt;=5000,"Yes","No")</f>
        <v>No</v>
      </c>
      <c r="Y4843">
        <f>IF(CleanedData[[#This Row],[Recommend]]="Yes",1,0)</f>
        <v>0</v>
      </c>
      <c r="Z4843" s="6">
        <f>CleanedData[[#This Row],[Purchase Amount]]*0.15</f>
        <v>15.766499999999999</v>
      </c>
      <c r="AA4843" s="6">
        <f>CleanedData[[#This Row],[Purchase Amount]]*1.15</f>
        <v>120.87649999999999</v>
      </c>
    </row>
    <row r="4844" spans="1:27" x14ac:dyDescent="0.3">
      <c r="A4844">
        <v>5861</v>
      </c>
      <c r="B4844" t="s">
        <v>5069</v>
      </c>
      <c r="C4844" s="1">
        <v>45604</v>
      </c>
      <c r="D4844">
        <v>26</v>
      </c>
      <c r="E4844" t="s">
        <v>60</v>
      </c>
      <c r="F4844" t="s">
        <v>130</v>
      </c>
      <c r="G4844" t="s">
        <v>296</v>
      </c>
      <c r="H4844">
        <v>1</v>
      </c>
      <c r="I4844" t="s">
        <v>42</v>
      </c>
      <c r="J4844" t="s">
        <v>74</v>
      </c>
      <c r="K4844" t="s">
        <v>64</v>
      </c>
      <c r="L4844" t="s">
        <v>45</v>
      </c>
      <c r="M4844" t="s">
        <v>112</v>
      </c>
      <c r="N4844" t="s">
        <v>80</v>
      </c>
      <c r="O4844" t="s">
        <v>48</v>
      </c>
      <c r="P4844" t="s">
        <v>49</v>
      </c>
      <c r="Q4844" t="s">
        <v>58</v>
      </c>
      <c r="R4844" s="6">
        <f>_xlfn.XLOOKUP(CleanedData[[#This Row],[Product]],'02_Lookup_Tables'!$A$2:$A$126,'02_Lookup_Tables'!$B$2:$B$126)</f>
        <v>657.5</v>
      </c>
      <c r="S4844" t="str">
        <f>VLOOKUP(CleanedData[[#This Row],[Product]],'02_Lookup_Tables'!$H$2:$I$126,2,FALSE)</f>
        <v>Home Devices</v>
      </c>
      <c r="T4844" t="str">
        <f>VLOOKUP(CleanedData[[#This Row],[Province]],'02_Lookup_Tables'!$D$2:$E$10,2, FALSE)</f>
        <v>Eastern Region</v>
      </c>
      <c r="U4844" t="str" cm="1">
        <f t="array" ref="U4844">_xlfn.IFS(CleanedData[[#This Row],[Purchase Amount]]&lt;500,"Low",
CleanedData[[#This Row],[Purchase Amount]]&lt;5000,"Medium",
TRUE,"High")</f>
        <v>Medium</v>
      </c>
      <c r="V4844" t="str">
        <f>TEXT(CleanedData[[#This Row],[Date]],"mmmm")</f>
        <v>November</v>
      </c>
      <c r="W4844" t="str">
        <f>"Q"&amp;ROUNDUP(MONTH(CleanedData[[#This Row],[Date]])/3,0)</f>
        <v>Q4</v>
      </c>
      <c r="X4844" t="str">
        <f>IF(CleanedData[[#This Row],[Purchase Amount]]&gt;=5000,"Yes","No")</f>
        <v>No</v>
      </c>
      <c r="Y4844">
        <f>IF(CleanedData[[#This Row],[Recommend]]="Yes",1,0)</f>
        <v>0</v>
      </c>
      <c r="Z4844" s="6">
        <f>CleanedData[[#This Row],[Purchase Amount]]*0.15</f>
        <v>98.625</v>
      </c>
      <c r="AA4844" s="6">
        <f>CleanedData[[#This Row],[Purchase Amount]]*1.15</f>
        <v>756.12499999999989</v>
      </c>
    </row>
    <row r="4845" spans="1:27" x14ac:dyDescent="0.3">
      <c r="A4845">
        <v>5863</v>
      </c>
      <c r="B4845" t="s">
        <v>5070</v>
      </c>
      <c r="C4845" s="1">
        <v>45548</v>
      </c>
      <c r="D4845">
        <v>30</v>
      </c>
      <c r="E4845" t="s">
        <v>39</v>
      </c>
      <c r="F4845" t="s">
        <v>125</v>
      </c>
      <c r="G4845" t="s">
        <v>282</v>
      </c>
      <c r="H4845">
        <v>2</v>
      </c>
      <c r="I4845" t="s">
        <v>42</v>
      </c>
      <c r="J4845" t="s">
        <v>43</v>
      </c>
      <c r="K4845" t="s">
        <v>64</v>
      </c>
      <c r="L4845" t="s">
        <v>45</v>
      </c>
      <c r="M4845" t="s">
        <v>180</v>
      </c>
      <c r="N4845" t="s">
        <v>47</v>
      </c>
      <c r="O4845" t="s">
        <v>89</v>
      </c>
      <c r="P4845" t="s">
        <v>49</v>
      </c>
      <c r="Q4845" t="s">
        <v>58</v>
      </c>
      <c r="R4845" s="6">
        <f>_xlfn.XLOOKUP(CleanedData[[#This Row],[Product]],'02_Lookup_Tables'!$A$2:$A$126,'02_Lookup_Tables'!$B$2:$B$126)</f>
        <v>1859.13</v>
      </c>
      <c r="S4845" t="str">
        <f>VLOOKUP(CleanedData[[#This Row],[Product]],'02_Lookup_Tables'!$H$2:$I$126,2,FALSE)</f>
        <v>Home Devices</v>
      </c>
      <c r="T4845" t="str">
        <f>VLOOKUP(CleanedData[[#This Row],[Province]],'02_Lookup_Tables'!$D$2:$E$10,2, FALSE)</f>
        <v>Western Region</v>
      </c>
      <c r="U4845" t="str" cm="1">
        <f t="array" ref="U4845">_xlfn.IFS(CleanedData[[#This Row],[Purchase Amount]]&lt;500,"Low",
CleanedData[[#This Row],[Purchase Amount]]&lt;5000,"Medium",
TRUE,"High")</f>
        <v>Medium</v>
      </c>
      <c r="V4845" t="str">
        <f>TEXT(CleanedData[[#This Row],[Date]],"mmmm")</f>
        <v>September</v>
      </c>
      <c r="W4845" t="str">
        <f>"Q"&amp;ROUNDUP(MONTH(CleanedData[[#This Row],[Date]])/3,0)</f>
        <v>Q3</v>
      </c>
      <c r="X4845" t="str">
        <f>IF(CleanedData[[#This Row],[Purchase Amount]]&gt;=5000,"Yes","No")</f>
        <v>No</v>
      </c>
      <c r="Y4845">
        <f>IF(CleanedData[[#This Row],[Recommend]]="Yes",1,0)</f>
        <v>0</v>
      </c>
      <c r="Z4845" s="6">
        <f>CleanedData[[#This Row],[Purchase Amount]]*0.15</f>
        <v>278.86950000000002</v>
      </c>
      <c r="AA4845" s="6">
        <f>CleanedData[[#This Row],[Purchase Amount]]*1.15</f>
        <v>2137.9994999999999</v>
      </c>
    </row>
    <row r="4846" spans="1:27" x14ac:dyDescent="0.3">
      <c r="A4846">
        <v>5864</v>
      </c>
      <c r="B4846" t="s">
        <v>5071</v>
      </c>
      <c r="C4846" s="1">
        <v>45586</v>
      </c>
      <c r="D4846">
        <v>75</v>
      </c>
      <c r="E4846" t="s">
        <v>39</v>
      </c>
      <c r="F4846" t="s">
        <v>61</v>
      </c>
      <c r="G4846" t="s">
        <v>546</v>
      </c>
      <c r="H4846">
        <v>5</v>
      </c>
      <c r="I4846" t="s">
        <v>42</v>
      </c>
      <c r="J4846" t="s">
        <v>69</v>
      </c>
      <c r="K4846" t="s">
        <v>44</v>
      </c>
      <c r="L4846" t="s">
        <v>42</v>
      </c>
      <c r="M4846" t="s">
        <v>151</v>
      </c>
      <c r="N4846" t="s">
        <v>57</v>
      </c>
      <c r="O4846" t="s">
        <v>89</v>
      </c>
      <c r="P4846" t="s">
        <v>70</v>
      </c>
      <c r="Q4846" t="s">
        <v>97</v>
      </c>
      <c r="R4846" s="6">
        <f>_xlfn.XLOOKUP(CleanedData[[#This Row],[Product]],'02_Lookup_Tables'!$A$2:$A$126,'02_Lookup_Tables'!$B$2:$B$126)</f>
        <v>1369.39</v>
      </c>
      <c r="S4846" t="str">
        <f>VLOOKUP(CleanedData[[#This Row],[Product]],'02_Lookup_Tables'!$H$2:$I$126,2,FALSE)</f>
        <v>Toys &amp; Games</v>
      </c>
      <c r="T4846" t="str">
        <f>VLOOKUP(CleanedData[[#This Row],[Province]],'02_Lookup_Tables'!$D$2:$E$10,2, FALSE)</f>
        <v>Southern Region</v>
      </c>
      <c r="U4846" t="str" cm="1">
        <f t="array" ref="U4846">_xlfn.IFS(CleanedData[[#This Row],[Purchase Amount]]&lt;500,"Low",
CleanedData[[#This Row],[Purchase Amount]]&lt;5000,"Medium",
TRUE,"High")</f>
        <v>Medium</v>
      </c>
      <c r="V4846" t="str">
        <f>TEXT(CleanedData[[#This Row],[Date]],"mmmm")</f>
        <v>October</v>
      </c>
      <c r="W4846" t="str">
        <f>"Q"&amp;ROUNDUP(MONTH(CleanedData[[#This Row],[Date]])/3,0)</f>
        <v>Q4</v>
      </c>
      <c r="X4846" t="str">
        <f>IF(CleanedData[[#This Row],[Purchase Amount]]&gt;=5000,"Yes","No")</f>
        <v>No</v>
      </c>
      <c r="Y4846">
        <f>IF(CleanedData[[#This Row],[Recommend]]="Yes",1,0)</f>
        <v>0</v>
      </c>
      <c r="Z4846" s="6">
        <f>CleanedData[[#This Row],[Purchase Amount]]*0.15</f>
        <v>205.4085</v>
      </c>
      <c r="AA4846" s="6">
        <f>CleanedData[[#This Row],[Purchase Amount]]*1.15</f>
        <v>1574.7985000000001</v>
      </c>
    </row>
    <row r="4847" spans="1:27" x14ac:dyDescent="0.3">
      <c r="A4847">
        <v>5865</v>
      </c>
      <c r="B4847" t="s">
        <v>5072</v>
      </c>
      <c r="C4847" s="1">
        <v>45575</v>
      </c>
      <c r="D4847">
        <v>52</v>
      </c>
      <c r="E4847" t="s">
        <v>60</v>
      </c>
      <c r="F4847" t="s">
        <v>61</v>
      </c>
      <c r="G4847" t="s">
        <v>303</v>
      </c>
      <c r="H4847">
        <v>5</v>
      </c>
      <c r="I4847" t="s">
        <v>42</v>
      </c>
      <c r="J4847" t="s">
        <v>69</v>
      </c>
      <c r="K4847" t="s">
        <v>44</v>
      </c>
      <c r="L4847" t="s">
        <v>42</v>
      </c>
      <c r="M4847" t="s">
        <v>123</v>
      </c>
      <c r="N4847" t="s">
        <v>57</v>
      </c>
      <c r="O4847" t="s">
        <v>89</v>
      </c>
      <c r="P4847" t="s">
        <v>70</v>
      </c>
      <c r="Q4847" t="s">
        <v>93</v>
      </c>
      <c r="R4847" s="6">
        <f>_xlfn.XLOOKUP(CleanedData[[#This Row],[Product]],'02_Lookup_Tables'!$A$2:$A$126,'02_Lookup_Tables'!$B$2:$B$126)</f>
        <v>4841.7700000000004</v>
      </c>
      <c r="S4847" t="str">
        <f>VLOOKUP(CleanedData[[#This Row],[Product]],'02_Lookup_Tables'!$H$2:$I$126,2,FALSE)</f>
        <v>Home &amp; Living</v>
      </c>
      <c r="T4847" t="str">
        <f>VLOOKUP(CleanedData[[#This Row],[Province]],'02_Lookup_Tables'!$D$2:$E$10,2, FALSE)</f>
        <v>Southern Region</v>
      </c>
      <c r="U4847" t="str" cm="1">
        <f t="array" ref="U4847">_xlfn.IFS(CleanedData[[#This Row],[Purchase Amount]]&lt;500,"Low",
CleanedData[[#This Row],[Purchase Amount]]&lt;5000,"Medium",
TRUE,"High")</f>
        <v>Medium</v>
      </c>
      <c r="V4847" t="str">
        <f>TEXT(CleanedData[[#This Row],[Date]],"mmmm")</f>
        <v>October</v>
      </c>
      <c r="W4847" t="str">
        <f>"Q"&amp;ROUNDUP(MONTH(CleanedData[[#This Row],[Date]])/3,0)</f>
        <v>Q4</v>
      </c>
      <c r="X4847" t="str">
        <f>IF(CleanedData[[#This Row],[Purchase Amount]]&gt;=5000,"Yes","No")</f>
        <v>No</v>
      </c>
      <c r="Y4847">
        <f>IF(CleanedData[[#This Row],[Recommend]]="Yes",1,0)</f>
        <v>0</v>
      </c>
      <c r="Z4847" s="6">
        <f>CleanedData[[#This Row],[Purchase Amount]]*0.15</f>
        <v>726.26550000000009</v>
      </c>
      <c r="AA4847" s="6">
        <f>CleanedData[[#This Row],[Purchase Amount]]*1.15</f>
        <v>5568.0355</v>
      </c>
    </row>
    <row r="4848" spans="1:27" x14ac:dyDescent="0.3">
      <c r="A4848">
        <v>5867</v>
      </c>
      <c r="B4848" t="s">
        <v>5073</v>
      </c>
      <c r="C4848" s="1">
        <v>45582</v>
      </c>
      <c r="D4848">
        <v>69</v>
      </c>
      <c r="E4848" t="s">
        <v>60</v>
      </c>
      <c r="F4848" t="s">
        <v>130</v>
      </c>
      <c r="G4848" t="s">
        <v>294</v>
      </c>
      <c r="H4848">
        <v>3</v>
      </c>
      <c r="I4848" t="s">
        <v>45</v>
      </c>
      <c r="J4848" t="s">
        <v>63</v>
      </c>
      <c r="K4848" t="s">
        <v>55</v>
      </c>
      <c r="L4848" t="s">
        <v>42</v>
      </c>
      <c r="M4848" t="s">
        <v>147</v>
      </c>
      <c r="N4848" t="s">
        <v>48</v>
      </c>
      <c r="O4848" t="s">
        <v>148</v>
      </c>
      <c r="P4848" t="s">
        <v>49</v>
      </c>
      <c r="Q4848" t="s">
        <v>97</v>
      </c>
      <c r="R4848" s="6">
        <f>_xlfn.XLOOKUP(CleanedData[[#This Row],[Product]],'02_Lookup_Tables'!$A$2:$A$126,'02_Lookup_Tables'!$B$2:$B$126)</f>
        <v>16291.52</v>
      </c>
      <c r="S4848" t="str">
        <f>VLOOKUP(CleanedData[[#This Row],[Product]],'02_Lookup_Tables'!$H$2:$I$126,2,FALSE)</f>
        <v>Home Devices</v>
      </c>
      <c r="T4848" t="str">
        <f>VLOOKUP(CleanedData[[#This Row],[Province]],'02_Lookup_Tables'!$D$2:$E$10,2, FALSE)</f>
        <v>Eastern Region</v>
      </c>
      <c r="U4848" t="str" cm="1">
        <f t="array" ref="U4848">_xlfn.IFS(CleanedData[[#This Row],[Purchase Amount]]&lt;500,"Low",
CleanedData[[#This Row],[Purchase Amount]]&lt;5000,"Medium",
TRUE,"High")</f>
        <v>High</v>
      </c>
      <c r="V4848" t="str">
        <f>TEXT(CleanedData[[#This Row],[Date]],"mmmm")</f>
        <v>October</v>
      </c>
      <c r="W4848" t="str">
        <f>"Q"&amp;ROUNDUP(MONTH(CleanedData[[#This Row],[Date]])/3,0)</f>
        <v>Q4</v>
      </c>
      <c r="X4848" t="str">
        <f>IF(CleanedData[[#This Row],[Purchase Amount]]&gt;=5000,"Yes","No")</f>
        <v>Yes</v>
      </c>
      <c r="Y4848">
        <f>IF(CleanedData[[#This Row],[Recommend]]="Yes",1,0)</f>
        <v>1</v>
      </c>
      <c r="Z4848" s="6">
        <f>CleanedData[[#This Row],[Purchase Amount]]*0.15</f>
        <v>2443.7280000000001</v>
      </c>
      <c r="AA4848" s="6">
        <f>CleanedData[[#This Row],[Purchase Amount]]*1.15</f>
        <v>18735.248</v>
      </c>
    </row>
    <row r="4849" spans="1:27" x14ac:dyDescent="0.3">
      <c r="A4849">
        <v>5868</v>
      </c>
      <c r="B4849" t="s">
        <v>5074</v>
      </c>
      <c r="C4849" s="1">
        <v>45938</v>
      </c>
      <c r="D4849">
        <v>72</v>
      </c>
      <c r="E4849" t="s">
        <v>60</v>
      </c>
      <c r="F4849" t="s">
        <v>108</v>
      </c>
      <c r="G4849" t="s">
        <v>294</v>
      </c>
      <c r="H4849">
        <v>2</v>
      </c>
      <c r="I4849" t="s">
        <v>42</v>
      </c>
      <c r="J4849" t="s">
        <v>63</v>
      </c>
      <c r="K4849" t="s">
        <v>64</v>
      </c>
      <c r="L4849" t="s">
        <v>45</v>
      </c>
      <c r="M4849" t="s">
        <v>79</v>
      </c>
      <c r="N4849" t="s">
        <v>47</v>
      </c>
      <c r="O4849" t="s">
        <v>89</v>
      </c>
      <c r="P4849" t="s">
        <v>49</v>
      </c>
      <c r="Q4849" t="s">
        <v>97</v>
      </c>
      <c r="R4849" s="6">
        <f>_xlfn.XLOOKUP(CleanedData[[#This Row],[Product]],'02_Lookup_Tables'!$A$2:$A$126,'02_Lookup_Tables'!$B$2:$B$126)</f>
        <v>16291.52</v>
      </c>
      <c r="S4849" t="str">
        <f>VLOOKUP(CleanedData[[#This Row],[Product]],'02_Lookup_Tables'!$H$2:$I$126,2,FALSE)</f>
        <v>Home Devices</v>
      </c>
      <c r="T4849" t="str">
        <f>VLOOKUP(CleanedData[[#This Row],[Province]],'02_Lookup_Tables'!$D$2:$E$10,2, FALSE)</f>
        <v>Gauteng Region</v>
      </c>
      <c r="U4849" t="str" cm="1">
        <f t="array" ref="U4849">_xlfn.IFS(CleanedData[[#This Row],[Purchase Amount]]&lt;500,"Low",
CleanedData[[#This Row],[Purchase Amount]]&lt;5000,"Medium",
TRUE,"High")</f>
        <v>High</v>
      </c>
      <c r="V4849" t="str">
        <f>TEXT(CleanedData[[#This Row],[Date]],"mmmm")</f>
        <v>October</v>
      </c>
      <c r="W4849" t="str">
        <f>"Q"&amp;ROUNDUP(MONTH(CleanedData[[#This Row],[Date]])/3,0)</f>
        <v>Q4</v>
      </c>
      <c r="X4849" t="str">
        <f>IF(CleanedData[[#This Row],[Purchase Amount]]&gt;=5000,"Yes","No")</f>
        <v>Yes</v>
      </c>
      <c r="Y4849">
        <f>IF(CleanedData[[#This Row],[Recommend]]="Yes",1,0)</f>
        <v>0</v>
      </c>
      <c r="Z4849" s="6">
        <f>CleanedData[[#This Row],[Purchase Amount]]*0.15</f>
        <v>2443.7280000000001</v>
      </c>
      <c r="AA4849" s="6">
        <f>CleanedData[[#This Row],[Purchase Amount]]*1.15</f>
        <v>18735.248</v>
      </c>
    </row>
    <row r="4850" spans="1:27" x14ac:dyDescent="0.3">
      <c r="A4850">
        <v>5869</v>
      </c>
      <c r="B4850" t="s">
        <v>5075</v>
      </c>
      <c r="C4850" s="1">
        <v>45847</v>
      </c>
      <c r="D4850">
        <v>47</v>
      </c>
      <c r="E4850" t="s">
        <v>60</v>
      </c>
      <c r="F4850" t="s">
        <v>61</v>
      </c>
      <c r="G4850" t="s">
        <v>278</v>
      </c>
      <c r="H4850">
        <v>5</v>
      </c>
      <c r="I4850" t="s">
        <v>42</v>
      </c>
      <c r="J4850" t="s">
        <v>69</v>
      </c>
      <c r="K4850" t="s">
        <v>64</v>
      </c>
      <c r="L4850" t="s">
        <v>42</v>
      </c>
      <c r="M4850" t="s">
        <v>75</v>
      </c>
      <c r="N4850" t="s">
        <v>57</v>
      </c>
      <c r="O4850" t="s">
        <v>89</v>
      </c>
      <c r="P4850" t="s">
        <v>70</v>
      </c>
      <c r="Q4850" t="s">
        <v>93</v>
      </c>
      <c r="R4850" s="6">
        <f>_xlfn.XLOOKUP(CleanedData[[#This Row],[Product]],'02_Lookup_Tables'!$A$2:$A$126,'02_Lookup_Tables'!$B$2:$B$126)</f>
        <v>45.96</v>
      </c>
      <c r="S4850" t="str">
        <f>VLOOKUP(CleanedData[[#This Row],[Product]],'02_Lookup_Tables'!$H$2:$I$126,2,FALSE)</f>
        <v>Food</v>
      </c>
      <c r="T4850" t="str">
        <f>VLOOKUP(CleanedData[[#This Row],[Province]],'02_Lookup_Tables'!$D$2:$E$10,2, FALSE)</f>
        <v>Southern Region</v>
      </c>
      <c r="U4850" t="str" cm="1">
        <f t="array" ref="U4850">_xlfn.IFS(CleanedData[[#This Row],[Purchase Amount]]&lt;500,"Low",
CleanedData[[#This Row],[Purchase Amount]]&lt;5000,"Medium",
TRUE,"High")</f>
        <v>Low</v>
      </c>
      <c r="V4850" t="str">
        <f>TEXT(CleanedData[[#This Row],[Date]],"mmmm")</f>
        <v>July</v>
      </c>
      <c r="W4850" t="str">
        <f>"Q"&amp;ROUNDUP(MONTH(CleanedData[[#This Row],[Date]])/3,0)</f>
        <v>Q3</v>
      </c>
      <c r="X4850" t="str">
        <f>IF(CleanedData[[#This Row],[Purchase Amount]]&gt;=5000,"Yes","No")</f>
        <v>No</v>
      </c>
      <c r="Y4850">
        <f>IF(CleanedData[[#This Row],[Recommend]]="Yes",1,0)</f>
        <v>0</v>
      </c>
      <c r="Z4850" s="6">
        <f>CleanedData[[#This Row],[Purchase Amount]]*0.15</f>
        <v>6.8940000000000001</v>
      </c>
      <c r="AA4850" s="6">
        <f>CleanedData[[#This Row],[Purchase Amount]]*1.15</f>
        <v>52.853999999999999</v>
      </c>
    </row>
    <row r="4851" spans="1:27" x14ac:dyDescent="0.3">
      <c r="A4851">
        <v>5871</v>
      </c>
      <c r="B4851" t="s">
        <v>5076</v>
      </c>
      <c r="C4851" s="1">
        <v>45787</v>
      </c>
      <c r="D4851">
        <v>65</v>
      </c>
      <c r="E4851" t="s">
        <v>52</v>
      </c>
      <c r="F4851" t="s">
        <v>72</v>
      </c>
      <c r="G4851" t="s">
        <v>352</v>
      </c>
      <c r="H4851">
        <v>4</v>
      </c>
      <c r="I4851" t="s">
        <v>42</v>
      </c>
      <c r="J4851" t="s">
        <v>63</v>
      </c>
      <c r="K4851" t="s">
        <v>64</v>
      </c>
      <c r="L4851" t="s">
        <v>45</v>
      </c>
      <c r="M4851" t="s">
        <v>92</v>
      </c>
      <c r="N4851" t="s">
        <v>96</v>
      </c>
      <c r="O4851" t="s">
        <v>89</v>
      </c>
      <c r="P4851" t="s">
        <v>70</v>
      </c>
      <c r="Q4851" t="s">
        <v>97</v>
      </c>
      <c r="R4851" s="6">
        <f>_xlfn.XLOOKUP(CleanedData[[#This Row],[Product]],'02_Lookup_Tables'!$A$2:$A$126,'02_Lookup_Tables'!$B$2:$B$126)</f>
        <v>2217.0300000000002</v>
      </c>
      <c r="S4851" t="str">
        <f>VLOOKUP(CleanedData[[#This Row],[Product]],'02_Lookup_Tables'!$H$2:$I$126,2,FALSE)</f>
        <v>Apparel</v>
      </c>
      <c r="T4851" t="str">
        <f>VLOOKUP(CleanedData[[#This Row],[Province]],'02_Lookup_Tables'!$D$2:$E$10,2, FALSE)</f>
        <v>Central Region</v>
      </c>
      <c r="U4851" t="str" cm="1">
        <f t="array" ref="U4851">_xlfn.IFS(CleanedData[[#This Row],[Purchase Amount]]&lt;500,"Low",
CleanedData[[#This Row],[Purchase Amount]]&lt;5000,"Medium",
TRUE,"High")</f>
        <v>Medium</v>
      </c>
      <c r="V4851" t="str">
        <f>TEXT(CleanedData[[#This Row],[Date]],"mmmm")</f>
        <v>May</v>
      </c>
      <c r="W4851" t="str">
        <f>"Q"&amp;ROUNDUP(MONTH(CleanedData[[#This Row],[Date]])/3,0)</f>
        <v>Q2</v>
      </c>
      <c r="X4851" t="str">
        <f>IF(CleanedData[[#This Row],[Purchase Amount]]&gt;=5000,"Yes","No")</f>
        <v>No</v>
      </c>
      <c r="Y4851">
        <f>IF(CleanedData[[#This Row],[Recommend]]="Yes",1,0)</f>
        <v>0</v>
      </c>
      <c r="Z4851" s="6">
        <f>CleanedData[[#This Row],[Purchase Amount]]*0.15</f>
        <v>332.55450000000002</v>
      </c>
      <c r="AA4851" s="6">
        <f>CleanedData[[#This Row],[Purchase Amount]]*1.15</f>
        <v>2549.5844999999999</v>
      </c>
    </row>
    <row r="4852" spans="1:27" x14ac:dyDescent="0.3">
      <c r="A4852">
        <v>5872</v>
      </c>
      <c r="B4852" t="s">
        <v>5077</v>
      </c>
      <c r="C4852" s="1">
        <v>45473</v>
      </c>
      <c r="D4852">
        <v>19</v>
      </c>
      <c r="E4852" t="s">
        <v>39</v>
      </c>
      <c r="F4852" t="s">
        <v>108</v>
      </c>
      <c r="G4852" t="s">
        <v>225</v>
      </c>
      <c r="H4852">
        <v>2</v>
      </c>
      <c r="I4852" t="s">
        <v>42</v>
      </c>
      <c r="J4852" t="s">
        <v>63</v>
      </c>
      <c r="K4852" t="s">
        <v>44</v>
      </c>
      <c r="L4852" t="s">
        <v>45</v>
      </c>
      <c r="M4852" t="s">
        <v>85</v>
      </c>
      <c r="N4852" t="s">
        <v>47</v>
      </c>
      <c r="O4852" t="s">
        <v>48</v>
      </c>
      <c r="P4852" t="s">
        <v>49</v>
      </c>
      <c r="Q4852" t="s">
        <v>66</v>
      </c>
      <c r="R4852" s="6">
        <f>_xlfn.XLOOKUP(CleanedData[[#This Row],[Product]],'02_Lookup_Tables'!$A$2:$A$126,'02_Lookup_Tables'!$B$2:$B$126)</f>
        <v>1094.3699999999999</v>
      </c>
      <c r="S4852" t="str">
        <f>VLOOKUP(CleanedData[[#This Row],[Product]],'02_Lookup_Tables'!$H$2:$I$126,2,FALSE)</f>
        <v>Apparel</v>
      </c>
      <c r="T4852" t="str">
        <f>VLOOKUP(CleanedData[[#This Row],[Province]],'02_Lookup_Tables'!$D$2:$E$10,2, FALSE)</f>
        <v>Gauteng Region</v>
      </c>
      <c r="U4852" t="str" cm="1">
        <f t="array" ref="U4852">_xlfn.IFS(CleanedData[[#This Row],[Purchase Amount]]&lt;500,"Low",
CleanedData[[#This Row],[Purchase Amount]]&lt;5000,"Medium",
TRUE,"High")</f>
        <v>Medium</v>
      </c>
      <c r="V4852" t="str">
        <f>TEXT(CleanedData[[#This Row],[Date]],"mmmm")</f>
        <v>June</v>
      </c>
      <c r="W4852" t="str">
        <f>"Q"&amp;ROUNDUP(MONTH(CleanedData[[#This Row],[Date]])/3,0)</f>
        <v>Q2</v>
      </c>
      <c r="X4852" t="str">
        <f>IF(CleanedData[[#This Row],[Purchase Amount]]&gt;=5000,"Yes","No")</f>
        <v>No</v>
      </c>
      <c r="Y4852">
        <f>IF(CleanedData[[#This Row],[Recommend]]="Yes",1,0)</f>
        <v>0</v>
      </c>
      <c r="Z4852" s="6">
        <f>CleanedData[[#This Row],[Purchase Amount]]*0.15</f>
        <v>164.15549999999999</v>
      </c>
      <c r="AA4852" s="6">
        <f>CleanedData[[#This Row],[Purchase Amount]]*1.15</f>
        <v>1258.5254999999997</v>
      </c>
    </row>
    <row r="4853" spans="1:27" x14ac:dyDescent="0.3">
      <c r="A4853">
        <v>5873</v>
      </c>
      <c r="B4853" t="s">
        <v>5078</v>
      </c>
      <c r="C4853" s="1">
        <v>45671</v>
      </c>
      <c r="D4853">
        <v>34</v>
      </c>
      <c r="E4853" t="s">
        <v>52</v>
      </c>
      <c r="F4853" t="s">
        <v>68</v>
      </c>
      <c r="G4853" t="s">
        <v>378</v>
      </c>
      <c r="H4853">
        <v>5</v>
      </c>
      <c r="I4853" t="s">
        <v>45</v>
      </c>
      <c r="J4853" t="s">
        <v>54</v>
      </c>
      <c r="K4853" t="s">
        <v>64</v>
      </c>
      <c r="L4853" t="s">
        <v>45</v>
      </c>
      <c r="M4853" t="s">
        <v>46</v>
      </c>
      <c r="N4853" t="s">
        <v>57</v>
      </c>
      <c r="O4853" t="s">
        <v>89</v>
      </c>
      <c r="P4853" t="s">
        <v>70</v>
      </c>
      <c r="Q4853" t="s">
        <v>58</v>
      </c>
      <c r="R4853" s="6">
        <f>_xlfn.XLOOKUP(CleanedData[[#This Row],[Product]],'02_Lookup_Tables'!$A$2:$A$126,'02_Lookup_Tables'!$B$2:$B$126)</f>
        <v>40.11</v>
      </c>
      <c r="S4853" t="str">
        <f>VLOOKUP(CleanedData[[#This Row],[Product]],'02_Lookup_Tables'!$H$2:$I$126,2,FALSE)</f>
        <v>Food</v>
      </c>
      <c r="T4853" t="str">
        <f>VLOOKUP(CleanedData[[#This Row],[Province]],'02_Lookup_Tables'!$D$2:$E$10,2, FALSE)</f>
        <v>Northern Region</v>
      </c>
      <c r="U4853" t="str" cm="1">
        <f t="array" ref="U4853">_xlfn.IFS(CleanedData[[#This Row],[Purchase Amount]]&lt;500,"Low",
CleanedData[[#This Row],[Purchase Amount]]&lt;5000,"Medium",
TRUE,"High")</f>
        <v>Low</v>
      </c>
      <c r="V4853" t="str">
        <f>TEXT(CleanedData[[#This Row],[Date]],"mmmm")</f>
        <v>January</v>
      </c>
      <c r="W4853" t="str">
        <f>"Q"&amp;ROUNDUP(MONTH(CleanedData[[#This Row],[Date]])/3,0)</f>
        <v>Q1</v>
      </c>
      <c r="X4853" t="str">
        <f>IF(CleanedData[[#This Row],[Purchase Amount]]&gt;=5000,"Yes","No")</f>
        <v>No</v>
      </c>
      <c r="Y4853">
        <f>IF(CleanedData[[#This Row],[Recommend]]="Yes",1,0)</f>
        <v>1</v>
      </c>
      <c r="Z4853" s="6">
        <f>CleanedData[[#This Row],[Purchase Amount]]*0.15</f>
        <v>6.0164999999999997</v>
      </c>
      <c r="AA4853" s="6">
        <f>CleanedData[[#This Row],[Purchase Amount]]*1.15</f>
        <v>46.126499999999993</v>
      </c>
    </row>
    <row r="4854" spans="1:27" x14ac:dyDescent="0.3">
      <c r="A4854">
        <v>5874</v>
      </c>
      <c r="B4854" t="s">
        <v>5079</v>
      </c>
      <c r="C4854" s="1">
        <v>45604</v>
      </c>
      <c r="D4854">
        <v>32</v>
      </c>
      <c r="E4854" t="s">
        <v>52</v>
      </c>
      <c r="F4854" t="s">
        <v>130</v>
      </c>
      <c r="G4854" t="s">
        <v>323</v>
      </c>
      <c r="H4854">
        <v>3</v>
      </c>
      <c r="I4854" t="s">
        <v>42</v>
      </c>
      <c r="J4854" t="s">
        <v>63</v>
      </c>
      <c r="K4854" t="s">
        <v>55</v>
      </c>
      <c r="L4854" t="s">
        <v>42</v>
      </c>
      <c r="M4854" t="s">
        <v>106</v>
      </c>
      <c r="N4854" t="s">
        <v>48</v>
      </c>
      <c r="O4854" t="s">
        <v>148</v>
      </c>
      <c r="P4854" t="s">
        <v>49</v>
      </c>
      <c r="Q4854" t="s">
        <v>58</v>
      </c>
      <c r="R4854" s="6">
        <f>_xlfn.XLOOKUP(CleanedData[[#This Row],[Product]],'02_Lookup_Tables'!$A$2:$A$126,'02_Lookup_Tables'!$B$2:$B$126)</f>
        <v>463.48</v>
      </c>
      <c r="S4854" t="str">
        <f>VLOOKUP(CleanedData[[#This Row],[Product]],'02_Lookup_Tables'!$H$2:$I$126,2,FALSE)</f>
        <v>Electronics</v>
      </c>
      <c r="T4854" t="str">
        <f>VLOOKUP(CleanedData[[#This Row],[Province]],'02_Lookup_Tables'!$D$2:$E$10,2, FALSE)</f>
        <v>Eastern Region</v>
      </c>
      <c r="U4854" t="str" cm="1">
        <f t="array" ref="U4854">_xlfn.IFS(CleanedData[[#This Row],[Purchase Amount]]&lt;500,"Low",
CleanedData[[#This Row],[Purchase Amount]]&lt;5000,"Medium",
TRUE,"High")</f>
        <v>Low</v>
      </c>
      <c r="V4854" t="str">
        <f>TEXT(CleanedData[[#This Row],[Date]],"mmmm")</f>
        <v>November</v>
      </c>
      <c r="W4854" t="str">
        <f>"Q"&amp;ROUNDUP(MONTH(CleanedData[[#This Row],[Date]])/3,0)</f>
        <v>Q4</v>
      </c>
      <c r="X4854" t="str">
        <f>IF(CleanedData[[#This Row],[Purchase Amount]]&gt;=5000,"Yes","No")</f>
        <v>No</v>
      </c>
      <c r="Y4854">
        <f>IF(CleanedData[[#This Row],[Recommend]]="Yes",1,0)</f>
        <v>0</v>
      </c>
      <c r="Z4854" s="6">
        <f>CleanedData[[#This Row],[Purchase Amount]]*0.15</f>
        <v>69.522000000000006</v>
      </c>
      <c r="AA4854" s="6">
        <f>CleanedData[[#This Row],[Purchase Amount]]*1.15</f>
        <v>533.00199999999995</v>
      </c>
    </row>
    <row r="4855" spans="1:27" x14ac:dyDescent="0.3">
      <c r="A4855">
        <v>5876</v>
      </c>
      <c r="B4855" t="s">
        <v>5080</v>
      </c>
      <c r="C4855" s="1">
        <v>45612</v>
      </c>
      <c r="D4855">
        <v>41</v>
      </c>
      <c r="E4855" t="s">
        <v>60</v>
      </c>
      <c r="F4855" t="s">
        <v>130</v>
      </c>
      <c r="G4855" t="s">
        <v>153</v>
      </c>
      <c r="H4855">
        <v>2</v>
      </c>
      <c r="I4855" t="s">
        <v>45</v>
      </c>
      <c r="J4855" t="s">
        <v>54</v>
      </c>
      <c r="K4855" t="s">
        <v>55</v>
      </c>
      <c r="L4855" t="s">
        <v>45</v>
      </c>
      <c r="M4855" t="s">
        <v>156</v>
      </c>
      <c r="N4855" t="s">
        <v>47</v>
      </c>
      <c r="O4855" t="s">
        <v>148</v>
      </c>
      <c r="P4855" t="s">
        <v>70</v>
      </c>
      <c r="Q4855" t="s">
        <v>81</v>
      </c>
      <c r="R4855" s="6">
        <f>_xlfn.XLOOKUP(CleanedData[[#This Row],[Product]],'02_Lookup_Tables'!$A$2:$A$126,'02_Lookup_Tables'!$B$2:$B$126)</f>
        <v>1011.68</v>
      </c>
      <c r="S4855" t="str">
        <f>VLOOKUP(CleanedData[[#This Row],[Product]],'02_Lookup_Tables'!$H$2:$I$126,2,FALSE)</f>
        <v>Accessories</v>
      </c>
      <c r="T4855" t="str">
        <f>VLOOKUP(CleanedData[[#This Row],[Province]],'02_Lookup_Tables'!$D$2:$E$10,2, FALSE)</f>
        <v>Eastern Region</v>
      </c>
      <c r="U4855" t="str" cm="1">
        <f t="array" ref="U4855">_xlfn.IFS(CleanedData[[#This Row],[Purchase Amount]]&lt;500,"Low",
CleanedData[[#This Row],[Purchase Amount]]&lt;5000,"Medium",
TRUE,"High")</f>
        <v>Medium</v>
      </c>
      <c r="V4855" t="str">
        <f>TEXT(CleanedData[[#This Row],[Date]],"mmmm")</f>
        <v>November</v>
      </c>
      <c r="W4855" t="str">
        <f>"Q"&amp;ROUNDUP(MONTH(CleanedData[[#This Row],[Date]])/3,0)</f>
        <v>Q4</v>
      </c>
      <c r="X4855" t="str">
        <f>IF(CleanedData[[#This Row],[Purchase Amount]]&gt;=5000,"Yes","No")</f>
        <v>No</v>
      </c>
      <c r="Y4855">
        <f>IF(CleanedData[[#This Row],[Recommend]]="Yes",1,0)</f>
        <v>1</v>
      </c>
      <c r="Z4855" s="6">
        <f>CleanedData[[#This Row],[Purchase Amount]]*0.15</f>
        <v>151.75199999999998</v>
      </c>
      <c r="AA4855" s="6">
        <f>CleanedData[[#This Row],[Purchase Amount]]*1.15</f>
        <v>1163.4319999999998</v>
      </c>
    </row>
    <row r="4856" spans="1:27" x14ac:dyDescent="0.3">
      <c r="A4856">
        <v>5877</v>
      </c>
      <c r="B4856" t="s">
        <v>5081</v>
      </c>
      <c r="C4856" s="1">
        <v>45652</v>
      </c>
      <c r="D4856">
        <v>48</v>
      </c>
      <c r="E4856" t="s">
        <v>39</v>
      </c>
      <c r="F4856" t="s">
        <v>61</v>
      </c>
      <c r="G4856" t="s">
        <v>278</v>
      </c>
      <c r="H4856">
        <v>3</v>
      </c>
      <c r="I4856" t="s">
        <v>45</v>
      </c>
      <c r="J4856" t="s">
        <v>43</v>
      </c>
      <c r="K4856" t="s">
        <v>44</v>
      </c>
      <c r="L4856" t="s">
        <v>42</v>
      </c>
      <c r="M4856" t="s">
        <v>92</v>
      </c>
      <c r="N4856" t="s">
        <v>48</v>
      </c>
      <c r="O4856" t="s">
        <v>89</v>
      </c>
      <c r="P4856" t="s">
        <v>49</v>
      </c>
      <c r="Q4856" t="s">
        <v>93</v>
      </c>
      <c r="R4856" s="6">
        <f>_xlfn.XLOOKUP(CleanedData[[#This Row],[Product]],'02_Lookup_Tables'!$A$2:$A$126,'02_Lookup_Tables'!$B$2:$B$126)</f>
        <v>45.96</v>
      </c>
      <c r="S4856" t="str">
        <f>VLOOKUP(CleanedData[[#This Row],[Product]],'02_Lookup_Tables'!$H$2:$I$126,2,FALSE)</f>
        <v>Food</v>
      </c>
      <c r="T4856" t="str">
        <f>VLOOKUP(CleanedData[[#This Row],[Province]],'02_Lookup_Tables'!$D$2:$E$10,2, FALSE)</f>
        <v>Southern Region</v>
      </c>
      <c r="U4856" t="str" cm="1">
        <f t="array" ref="U4856">_xlfn.IFS(CleanedData[[#This Row],[Purchase Amount]]&lt;500,"Low",
CleanedData[[#This Row],[Purchase Amount]]&lt;5000,"Medium",
TRUE,"High")</f>
        <v>Low</v>
      </c>
      <c r="V4856" t="str">
        <f>TEXT(CleanedData[[#This Row],[Date]],"mmmm")</f>
        <v>December</v>
      </c>
      <c r="W4856" t="str">
        <f>"Q"&amp;ROUNDUP(MONTH(CleanedData[[#This Row],[Date]])/3,0)</f>
        <v>Q4</v>
      </c>
      <c r="X4856" t="str">
        <f>IF(CleanedData[[#This Row],[Purchase Amount]]&gt;=5000,"Yes","No")</f>
        <v>No</v>
      </c>
      <c r="Y4856">
        <f>IF(CleanedData[[#This Row],[Recommend]]="Yes",1,0)</f>
        <v>1</v>
      </c>
      <c r="Z4856" s="6">
        <f>CleanedData[[#This Row],[Purchase Amount]]*0.15</f>
        <v>6.8940000000000001</v>
      </c>
      <c r="AA4856" s="6">
        <f>CleanedData[[#This Row],[Purchase Amount]]*1.15</f>
        <v>52.853999999999999</v>
      </c>
    </row>
    <row r="4857" spans="1:27" x14ac:dyDescent="0.3">
      <c r="A4857">
        <v>5878</v>
      </c>
      <c r="B4857" t="s">
        <v>5082</v>
      </c>
      <c r="C4857" s="1">
        <v>45521</v>
      </c>
      <c r="D4857">
        <v>44</v>
      </c>
      <c r="E4857" t="s">
        <v>60</v>
      </c>
      <c r="F4857" t="s">
        <v>61</v>
      </c>
      <c r="G4857" t="s">
        <v>216</v>
      </c>
      <c r="H4857">
        <v>2</v>
      </c>
      <c r="I4857" t="s">
        <v>45</v>
      </c>
      <c r="J4857" t="s">
        <v>63</v>
      </c>
      <c r="K4857" t="s">
        <v>55</v>
      </c>
      <c r="L4857" t="s">
        <v>42</v>
      </c>
      <c r="M4857" t="s">
        <v>112</v>
      </c>
      <c r="N4857" t="s">
        <v>47</v>
      </c>
      <c r="O4857" t="s">
        <v>48</v>
      </c>
      <c r="P4857" t="s">
        <v>49</v>
      </c>
      <c r="Q4857" t="s">
        <v>81</v>
      </c>
      <c r="R4857" s="6">
        <f>_xlfn.XLOOKUP(CleanedData[[#This Row],[Product]],'02_Lookup_Tables'!$A$2:$A$126,'02_Lookup_Tables'!$B$2:$B$126)</f>
        <v>929.55</v>
      </c>
      <c r="S4857" t="str">
        <f>VLOOKUP(CleanedData[[#This Row],[Product]],'02_Lookup_Tables'!$H$2:$I$126,2,FALSE)</f>
        <v>Accessories</v>
      </c>
      <c r="T4857" t="str">
        <f>VLOOKUP(CleanedData[[#This Row],[Province]],'02_Lookup_Tables'!$D$2:$E$10,2, FALSE)</f>
        <v>Southern Region</v>
      </c>
      <c r="U4857" t="str" cm="1">
        <f t="array" ref="U4857">_xlfn.IFS(CleanedData[[#This Row],[Purchase Amount]]&lt;500,"Low",
CleanedData[[#This Row],[Purchase Amount]]&lt;5000,"Medium",
TRUE,"High")</f>
        <v>Medium</v>
      </c>
      <c r="V4857" t="str">
        <f>TEXT(CleanedData[[#This Row],[Date]],"mmmm")</f>
        <v>August</v>
      </c>
      <c r="W4857" t="str">
        <f>"Q"&amp;ROUNDUP(MONTH(CleanedData[[#This Row],[Date]])/3,0)</f>
        <v>Q3</v>
      </c>
      <c r="X4857" t="str">
        <f>IF(CleanedData[[#This Row],[Purchase Amount]]&gt;=5000,"Yes","No")</f>
        <v>No</v>
      </c>
      <c r="Y4857">
        <f>IF(CleanedData[[#This Row],[Recommend]]="Yes",1,0)</f>
        <v>1</v>
      </c>
      <c r="Z4857" s="6">
        <f>CleanedData[[#This Row],[Purchase Amount]]*0.15</f>
        <v>139.43249999999998</v>
      </c>
      <c r="AA4857" s="6">
        <f>CleanedData[[#This Row],[Purchase Amount]]*1.15</f>
        <v>1068.9824999999998</v>
      </c>
    </row>
    <row r="4858" spans="1:27" x14ac:dyDescent="0.3">
      <c r="A4858">
        <v>5879</v>
      </c>
      <c r="B4858" t="s">
        <v>5083</v>
      </c>
      <c r="C4858" s="1">
        <v>45885</v>
      </c>
      <c r="D4858">
        <v>32</v>
      </c>
      <c r="E4858" t="s">
        <v>52</v>
      </c>
      <c r="F4858" t="s">
        <v>61</v>
      </c>
      <c r="G4858" t="s">
        <v>105</v>
      </c>
      <c r="H4858">
        <v>2</v>
      </c>
      <c r="I4858" t="s">
        <v>42</v>
      </c>
      <c r="J4858" t="s">
        <v>69</v>
      </c>
      <c r="K4858" t="s">
        <v>64</v>
      </c>
      <c r="L4858" t="s">
        <v>45</v>
      </c>
      <c r="M4858" t="s">
        <v>79</v>
      </c>
      <c r="N4858" t="s">
        <v>47</v>
      </c>
      <c r="O4858" t="s">
        <v>89</v>
      </c>
      <c r="P4858" t="s">
        <v>49</v>
      </c>
      <c r="Q4858" t="s">
        <v>58</v>
      </c>
      <c r="R4858" s="6">
        <f>_xlfn.XLOOKUP(CleanedData[[#This Row],[Product]],'02_Lookup_Tables'!$A$2:$A$126,'02_Lookup_Tables'!$B$2:$B$126)</f>
        <v>231.22</v>
      </c>
      <c r="S4858" t="str">
        <f>VLOOKUP(CleanedData[[#This Row],[Product]],'02_Lookup_Tables'!$H$2:$I$126,2,FALSE)</f>
        <v>Beauty &amp; Personal Care</v>
      </c>
      <c r="T4858" t="str">
        <f>VLOOKUP(CleanedData[[#This Row],[Province]],'02_Lookup_Tables'!$D$2:$E$10,2, FALSE)</f>
        <v>Southern Region</v>
      </c>
      <c r="U4858" t="str" cm="1">
        <f t="array" ref="U4858">_xlfn.IFS(CleanedData[[#This Row],[Purchase Amount]]&lt;500,"Low",
CleanedData[[#This Row],[Purchase Amount]]&lt;5000,"Medium",
TRUE,"High")</f>
        <v>Low</v>
      </c>
      <c r="V4858" t="str">
        <f>TEXT(CleanedData[[#This Row],[Date]],"mmmm")</f>
        <v>August</v>
      </c>
      <c r="W4858" t="str">
        <f>"Q"&amp;ROUNDUP(MONTH(CleanedData[[#This Row],[Date]])/3,0)</f>
        <v>Q3</v>
      </c>
      <c r="X4858" t="str">
        <f>IF(CleanedData[[#This Row],[Purchase Amount]]&gt;=5000,"Yes","No")</f>
        <v>No</v>
      </c>
      <c r="Y4858">
        <f>IF(CleanedData[[#This Row],[Recommend]]="Yes",1,0)</f>
        <v>0</v>
      </c>
      <c r="Z4858" s="6">
        <f>CleanedData[[#This Row],[Purchase Amount]]*0.15</f>
        <v>34.683</v>
      </c>
      <c r="AA4858" s="6">
        <f>CleanedData[[#This Row],[Purchase Amount]]*1.15</f>
        <v>265.90299999999996</v>
      </c>
    </row>
    <row r="4859" spans="1:27" x14ac:dyDescent="0.3">
      <c r="A4859">
        <v>5880</v>
      </c>
      <c r="B4859" t="s">
        <v>5084</v>
      </c>
      <c r="C4859" s="1">
        <v>45997</v>
      </c>
      <c r="D4859">
        <v>40</v>
      </c>
      <c r="E4859" t="s">
        <v>52</v>
      </c>
      <c r="F4859" t="s">
        <v>125</v>
      </c>
      <c r="G4859" t="s">
        <v>216</v>
      </c>
      <c r="H4859">
        <v>5</v>
      </c>
      <c r="I4859" t="s">
        <v>45</v>
      </c>
      <c r="J4859" t="s">
        <v>74</v>
      </c>
      <c r="K4859" t="s">
        <v>55</v>
      </c>
      <c r="L4859" t="s">
        <v>45</v>
      </c>
      <c r="M4859" t="s">
        <v>79</v>
      </c>
      <c r="N4859" t="s">
        <v>57</v>
      </c>
      <c r="O4859" t="s">
        <v>89</v>
      </c>
      <c r="P4859" t="s">
        <v>70</v>
      </c>
      <c r="Q4859" t="s">
        <v>81</v>
      </c>
      <c r="R4859" s="6">
        <f>_xlfn.XLOOKUP(CleanedData[[#This Row],[Product]],'02_Lookup_Tables'!$A$2:$A$126,'02_Lookup_Tables'!$B$2:$B$126)</f>
        <v>929.55</v>
      </c>
      <c r="S4859" t="str">
        <f>VLOOKUP(CleanedData[[#This Row],[Product]],'02_Lookup_Tables'!$H$2:$I$126,2,FALSE)</f>
        <v>Accessories</v>
      </c>
      <c r="T4859" t="str">
        <f>VLOOKUP(CleanedData[[#This Row],[Province]],'02_Lookup_Tables'!$D$2:$E$10,2, FALSE)</f>
        <v>Western Region</v>
      </c>
      <c r="U4859" t="str" cm="1">
        <f t="array" ref="U4859">_xlfn.IFS(CleanedData[[#This Row],[Purchase Amount]]&lt;500,"Low",
CleanedData[[#This Row],[Purchase Amount]]&lt;5000,"Medium",
TRUE,"High")</f>
        <v>Medium</v>
      </c>
      <c r="V4859" t="str">
        <f>TEXT(CleanedData[[#This Row],[Date]],"mmmm")</f>
        <v>December</v>
      </c>
      <c r="W4859" t="str">
        <f>"Q"&amp;ROUNDUP(MONTH(CleanedData[[#This Row],[Date]])/3,0)</f>
        <v>Q4</v>
      </c>
      <c r="X4859" t="str">
        <f>IF(CleanedData[[#This Row],[Purchase Amount]]&gt;=5000,"Yes","No")</f>
        <v>No</v>
      </c>
      <c r="Y4859">
        <f>IF(CleanedData[[#This Row],[Recommend]]="Yes",1,0)</f>
        <v>1</v>
      </c>
      <c r="Z4859" s="6">
        <f>CleanedData[[#This Row],[Purchase Amount]]*0.15</f>
        <v>139.43249999999998</v>
      </c>
      <c r="AA4859" s="6">
        <f>CleanedData[[#This Row],[Purchase Amount]]*1.15</f>
        <v>1068.9824999999998</v>
      </c>
    </row>
    <row r="4860" spans="1:27" x14ac:dyDescent="0.3">
      <c r="A4860">
        <v>5882</v>
      </c>
      <c r="B4860" t="s">
        <v>5085</v>
      </c>
      <c r="C4860" s="1">
        <v>45369</v>
      </c>
      <c r="D4860">
        <v>54</v>
      </c>
      <c r="E4860" t="s">
        <v>52</v>
      </c>
      <c r="F4860" t="s">
        <v>125</v>
      </c>
      <c r="G4860" t="s">
        <v>365</v>
      </c>
      <c r="H4860">
        <v>1</v>
      </c>
      <c r="I4860" t="s">
        <v>45</v>
      </c>
      <c r="J4860" t="s">
        <v>43</v>
      </c>
      <c r="K4860" t="s">
        <v>64</v>
      </c>
      <c r="L4860" t="s">
        <v>42</v>
      </c>
      <c r="M4860" t="s">
        <v>236</v>
      </c>
      <c r="N4860" t="s">
        <v>80</v>
      </c>
      <c r="O4860" t="s">
        <v>89</v>
      </c>
      <c r="P4860" t="s">
        <v>49</v>
      </c>
      <c r="Q4860" t="s">
        <v>93</v>
      </c>
      <c r="R4860" s="6">
        <f>_xlfn.XLOOKUP(CleanedData[[#This Row],[Product]],'02_Lookup_Tables'!$A$2:$A$126,'02_Lookup_Tables'!$B$2:$B$126)</f>
        <v>105.11</v>
      </c>
      <c r="S4860" t="str">
        <f>VLOOKUP(CleanedData[[#This Row],[Product]],'02_Lookup_Tables'!$H$2:$I$126,2,FALSE)</f>
        <v>Beauty &amp; Personal Care</v>
      </c>
      <c r="T4860" t="str">
        <f>VLOOKUP(CleanedData[[#This Row],[Province]],'02_Lookup_Tables'!$D$2:$E$10,2, FALSE)</f>
        <v>Western Region</v>
      </c>
      <c r="U4860" t="str" cm="1">
        <f t="array" ref="U4860">_xlfn.IFS(CleanedData[[#This Row],[Purchase Amount]]&lt;500,"Low",
CleanedData[[#This Row],[Purchase Amount]]&lt;5000,"Medium",
TRUE,"High")</f>
        <v>Low</v>
      </c>
      <c r="V4860" t="str">
        <f>TEXT(CleanedData[[#This Row],[Date]],"mmmm")</f>
        <v>March</v>
      </c>
      <c r="W4860" t="str">
        <f>"Q"&amp;ROUNDUP(MONTH(CleanedData[[#This Row],[Date]])/3,0)</f>
        <v>Q1</v>
      </c>
      <c r="X4860" t="str">
        <f>IF(CleanedData[[#This Row],[Purchase Amount]]&gt;=5000,"Yes","No")</f>
        <v>No</v>
      </c>
      <c r="Y4860">
        <f>IF(CleanedData[[#This Row],[Recommend]]="Yes",1,0)</f>
        <v>1</v>
      </c>
      <c r="Z4860" s="6">
        <f>CleanedData[[#This Row],[Purchase Amount]]*0.15</f>
        <v>15.766499999999999</v>
      </c>
      <c r="AA4860" s="6">
        <f>CleanedData[[#This Row],[Purchase Amount]]*1.15</f>
        <v>120.87649999999999</v>
      </c>
    </row>
    <row r="4861" spans="1:27" x14ac:dyDescent="0.3">
      <c r="A4861">
        <v>5883</v>
      </c>
      <c r="B4861" t="s">
        <v>5086</v>
      </c>
      <c r="C4861" s="1">
        <v>45890</v>
      </c>
      <c r="D4861">
        <v>37</v>
      </c>
      <c r="E4861" t="s">
        <v>60</v>
      </c>
      <c r="F4861" t="s">
        <v>40</v>
      </c>
      <c r="G4861" t="s">
        <v>207</v>
      </c>
      <c r="H4861">
        <v>2</v>
      </c>
      <c r="I4861" t="s">
        <v>45</v>
      </c>
      <c r="J4861" t="s">
        <v>63</v>
      </c>
      <c r="K4861" t="s">
        <v>64</v>
      </c>
      <c r="L4861" t="s">
        <v>42</v>
      </c>
      <c r="M4861" t="s">
        <v>151</v>
      </c>
      <c r="N4861" t="s">
        <v>47</v>
      </c>
      <c r="O4861" t="s">
        <v>89</v>
      </c>
      <c r="P4861" t="s">
        <v>49</v>
      </c>
      <c r="Q4861" t="s">
        <v>81</v>
      </c>
      <c r="R4861" s="6">
        <f>_xlfn.XLOOKUP(CleanedData[[#This Row],[Product]],'02_Lookup_Tables'!$A$2:$A$126,'02_Lookup_Tables'!$B$2:$B$126)</f>
        <v>3755.73</v>
      </c>
      <c r="S4861" t="str">
        <f>VLOOKUP(CleanedData[[#This Row],[Product]],'02_Lookup_Tables'!$H$2:$I$126,2,FALSE)</f>
        <v>Sports &amp; Outdoors</v>
      </c>
      <c r="T4861" t="str">
        <f>VLOOKUP(CleanedData[[#This Row],[Province]],'02_Lookup_Tables'!$D$2:$E$10,2, FALSE)</f>
        <v>Northern Region</v>
      </c>
      <c r="U4861" t="str" cm="1">
        <f t="array" ref="U4861">_xlfn.IFS(CleanedData[[#This Row],[Purchase Amount]]&lt;500,"Low",
CleanedData[[#This Row],[Purchase Amount]]&lt;5000,"Medium",
TRUE,"High")</f>
        <v>Medium</v>
      </c>
      <c r="V4861" t="str">
        <f>TEXT(CleanedData[[#This Row],[Date]],"mmmm")</f>
        <v>August</v>
      </c>
      <c r="W4861" t="str">
        <f>"Q"&amp;ROUNDUP(MONTH(CleanedData[[#This Row],[Date]])/3,0)</f>
        <v>Q3</v>
      </c>
      <c r="X4861" t="str">
        <f>IF(CleanedData[[#This Row],[Purchase Amount]]&gt;=5000,"Yes","No")</f>
        <v>No</v>
      </c>
      <c r="Y4861">
        <f>IF(CleanedData[[#This Row],[Recommend]]="Yes",1,0)</f>
        <v>1</v>
      </c>
      <c r="Z4861" s="6">
        <f>CleanedData[[#This Row],[Purchase Amount]]*0.15</f>
        <v>563.35950000000003</v>
      </c>
      <c r="AA4861" s="6">
        <f>CleanedData[[#This Row],[Purchase Amount]]*1.15</f>
        <v>4319.0895</v>
      </c>
    </row>
    <row r="4862" spans="1:27" x14ac:dyDescent="0.3">
      <c r="A4862">
        <v>5884</v>
      </c>
      <c r="B4862" t="s">
        <v>5087</v>
      </c>
      <c r="C4862" s="1">
        <v>45321</v>
      </c>
      <c r="D4862">
        <v>27</v>
      </c>
      <c r="E4862" t="s">
        <v>52</v>
      </c>
      <c r="F4862" t="s">
        <v>72</v>
      </c>
      <c r="G4862" t="s">
        <v>223</v>
      </c>
      <c r="H4862">
        <v>1</v>
      </c>
      <c r="I4862" t="s">
        <v>42</v>
      </c>
      <c r="J4862" t="s">
        <v>69</v>
      </c>
      <c r="K4862" t="s">
        <v>64</v>
      </c>
      <c r="L4862" t="s">
        <v>45</v>
      </c>
      <c r="M4862" t="s">
        <v>151</v>
      </c>
      <c r="N4862" t="s">
        <v>80</v>
      </c>
      <c r="O4862" t="s">
        <v>89</v>
      </c>
      <c r="P4862" t="s">
        <v>49</v>
      </c>
      <c r="Q4862" t="s">
        <v>58</v>
      </c>
      <c r="R4862" s="6">
        <f>_xlfn.XLOOKUP(CleanedData[[#This Row],[Product]],'02_Lookup_Tables'!$A$2:$A$126,'02_Lookup_Tables'!$B$2:$B$126)</f>
        <v>209.53</v>
      </c>
      <c r="S4862" t="str">
        <f>VLOOKUP(CleanedData[[#This Row],[Product]],'02_Lookup_Tables'!$H$2:$I$126,2,FALSE)</f>
        <v>Food</v>
      </c>
      <c r="T4862" t="str">
        <f>VLOOKUP(CleanedData[[#This Row],[Province]],'02_Lookup_Tables'!$D$2:$E$10,2, FALSE)</f>
        <v>Central Region</v>
      </c>
      <c r="U4862" t="str" cm="1">
        <f t="array" ref="U4862">_xlfn.IFS(CleanedData[[#This Row],[Purchase Amount]]&lt;500,"Low",
CleanedData[[#This Row],[Purchase Amount]]&lt;5000,"Medium",
TRUE,"High")</f>
        <v>Low</v>
      </c>
      <c r="V4862" t="str">
        <f>TEXT(CleanedData[[#This Row],[Date]],"mmmm")</f>
        <v>January</v>
      </c>
      <c r="W4862" t="str">
        <f>"Q"&amp;ROUNDUP(MONTH(CleanedData[[#This Row],[Date]])/3,0)</f>
        <v>Q1</v>
      </c>
      <c r="X4862" t="str">
        <f>IF(CleanedData[[#This Row],[Purchase Amount]]&gt;=5000,"Yes","No")</f>
        <v>No</v>
      </c>
      <c r="Y4862">
        <f>IF(CleanedData[[#This Row],[Recommend]]="Yes",1,0)</f>
        <v>0</v>
      </c>
      <c r="Z4862" s="6">
        <f>CleanedData[[#This Row],[Purchase Amount]]*0.15</f>
        <v>31.429499999999997</v>
      </c>
      <c r="AA4862" s="6">
        <f>CleanedData[[#This Row],[Purchase Amount]]*1.15</f>
        <v>240.95949999999999</v>
      </c>
    </row>
    <row r="4863" spans="1:27" x14ac:dyDescent="0.3">
      <c r="A4863">
        <v>5886</v>
      </c>
      <c r="B4863" t="s">
        <v>5088</v>
      </c>
      <c r="C4863" s="1">
        <v>45768</v>
      </c>
      <c r="E4863" t="s">
        <v>52</v>
      </c>
      <c r="F4863" t="s">
        <v>68</v>
      </c>
      <c r="G4863" t="s">
        <v>95</v>
      </c>
      <c r="H4863">
        <v>3</v>
      </c>
      <c r="I4863" t="s">
        <v>42</v>
      </c>
      <c r="J4863" t="s">
        <v>74</v>
      </c>
      <c r="K4863" t="s">
        <v>64</v>
      </c>
      <c r="L4863" t="s">
        <v>42</v>
      </c>
      <c r="M4863" t="s">
        <v>156</v>
      </c>
      <c r="N4863" t="s">
        <v>48</v>
      </c>
      <c r="O4863" t="s">
        <v>148</v>
      </c>
      <c r="P4863" t="s">
        <v>49</v>
      </c>
      <c r="Q4863" t="s">
        <v>166</v>
      </c>
      <c r="R4863" s="6">
        <f>_xlfn.XLOOKUP(CleanedData[[#This Row],[Product]],'02_Lookup_Tables'!$A$2:$A$126,'02_Lookup_Tables'!$B$2:$B$126)</f>
        <v>5390.8</v>
      </c>
      <c r="S4863" t="str">
        <f>VLOOKUP(CleanedData[[#This Row],[Product]],'02_Lookup_Tables'!$H$2:$I$126,2,FALSE)</f>
        <v>Electronics</v>
      </c>
      <c r="T4863" t="str">
        <f>VLOOKUP(CleanedData[[#This Row],[Province]],'02_Lookup_Tables'!$D$2:$E$10,2, FALSE)</f>
        <v>Northern Region</v>
      </c>
      <c r="U4863" t="str" cm="1">
        <f t="array" ref="U4863">_xlfn.IFS(CleanedData[[#This Row],[Purchase Amount]]&lt;500,"Low",
CleanedData[[#This Row],[Purchase Amount]]&lt;5000,"Medium",
TRUE,"High")</f>
        <v>High</v>
      </c>
      <c r="V4863" t="str">
        <f>TEXT(CleanedData[[#This Row],[Date]],"mmmm")</f>
        <v>April</v>
      </c>
      <c r="W4863" t="str">
        <f>"Q"&amp;ROUNDUP(MONTH(CleanedData[[#This Row],[Date]])/3,0)</f>
        <v>Q2</v>
      </c>
      <c r="X4863" t="str">
        <f>IF(CleanedData[[#This Row],[Purchase Amount]]&gt;=5000,"Yes","No")</f>
        <v>Yes</v>
      </c>
      <c r="Y4863">
        <f>IF(CleanedData[[#This Row],[Recommend]]="Yes",1,0)</f>
        <v>0</v>
      </c>
      <c r="Z4863" s="6">
        <f>CleanedData[[#This Row],[Purchase Amount]]*0.15</f>
        <v>808.62</v>
      </c>
      <c r="AA4863" s="6">
        <f>CleanedData[[#This Row],[Purchase Amount]]*1.15</f>
        <v>6199.42</v>
      </c>
    </row>
    <row r="4864" spans="1:27" x14ac:dyDescent="0.3">
      <c r="A4864">
        <v>5887</v>
      </c>
      <c r="B4864" t="s">
        <v>5089</v>
      </c>
      <c r="C4864" s="1">
        <v>45781</v>
      </c>
      <c r="D4864">
        <v>69</v>
      </c>
      <c r="E4864" t="s">
        <v>60</v>
      </c>
      <c r="F4864" t="s">
        <v>108</v>
      </c>
      <c r="G4864" t="s">
        <v>223</v>
      </c>
      <c r="H4864">
        <v>1</v>
      </c>
      <c r="I4864" t="s">
        <v>45</v>
      </c>
      <c r="J4864" t="s">
        <v>63</v>
      </c>
      <c r="K4864" t="s">
        <v>64</v>
      </c>
      <c r="L4864" t="s">
        <v>42</v>
      </c>
      <c r="M4864" t="s">
        <v>100</v>
      </c>
      <c r="N4864" t="s">
        <v>80</v>
      </c>
      <c r="O4864" t="s">
        <v>48</v>
      </c>
      <c r="P4864" t="s">
        <v>49</v>
      </c>
      <c r="Q4864" t="s">
        <v>97</v>
      </c>
      <c r="R4864" s="6">
        <f>_xlfn.XLOOKUP(CleanedData[[#This Row],[Product]],'02_Lookup_Tables'!$A$2:$A$126,'02_Lookup_Tables'!$B$2:$B$126)</f>
        <v>209.53</v>
      </c>
      <c r="S4864" t="str">
        <f>VLOOKUP(CleanedData[[#This Row],[Product]],'02_Lookup_Tables'!$H$2:$I$126,2,FALSE)</f>
        <v>Food</v>
      </c>
      <c r="T4864" t="str">
        <f>VLOOKUP(CleanedData[[#This Row],[Province]],'02_Lookup_Tables'!$D$2:$E$10,2, FALSE)</f>
        <v>Gauteng Region</v>
      </c>
      <c r="U4864" t="str" cm="1">
        <f t="array" ref="U4864">_xlfn.IFS(CleanedData[[#This Row],[Purchase Amount]]&lt;500,"Low",
CleanedData[[#This Row],[Purchase Amount]]&lt;5000,"Medium",
TRUE,"High")</f>
        <v>Low</v>
      </c>
      <c r="V4864" t="str">
        <f>TEXT(CleanedData[[#This Row],[Date]],"mmmm")</f>
        <v>May</v>
      </c>
      <c r="W4864" t="str">
        <f>"Q"&amp;ROUNDUP(MONTH(CleanedData[[#This Row],[Date]])/3,0)</f>
        <v>Q2</v>
      </c>
      <c r="X4864" t="str">
        <f>IF(CleanedData[[#This Row],[Purchase Amount]]&gt;=5000,"Yes","No")</f>
        <v>No</v>
      </c>
      <c r="Y4864">
        <f>IF(CleanedData[[#This Row],[Recommend]]="Yes",1,0)</f>
        <v>1</v>
      </c>
      <c r="Z4864" s="6">
        <f>CleanedData[[#This Row],[Purchase Amount]]*0.15</f>
        <v>31.429499999999997</v>
      </c>
      <c r="AA4864" s="6">
        <f>CleanedData[[#This Row],[Purchase Amount]]*1.15</f>
        <v>240.95949999999999</v>
      </c>
    </row>
    <row r="4865" spans="1:27" x14ac:dyDescent="0.3">
      <c r="A4865">
        <v>5888</v>
      </c>
      <c r="B4865" t="s">
        <v>5090</v>
      </c>
      <c r="C4865" s="1">
        <v>45769</v>
      </c>
      <c r="D4865">
        <v>29</v>
      </c>
      <c r="E4865" t="s">
        <v>39</v>
      </c>
      <c r="F4865" t="s">
        <v>83</v>
      </c>
      <c r="G4865" t="s">
        <v>146</v>
      </c>
      <c r="H4865">
        <v>3</v>
      </c>
      <c r="I4865" t="s">
        <v>42</v>
      </c>
      <c r="J4865" t="s">
        <v>63</v>
      </c>
      <c r="K4865" t="s">
        <v>64</v>
      </c>
      <c r="L4865" t="s">
        <v>42</v>
      </c>
      <c r="M4865" t="s">
        <v>123</v>
      </c>
      <c r="N4865" t="s">
        <v>48</v>
      </c>
      <c r="O4865" t="s">
        <v>89</v>
      </c>
      <c r="P4865" t="s">
        <v>49</v>
      </c>
      <c r="Q4865" t="s">
        <v>58</v>
      </c>
      <c r="R4865" s="6">
        <f>_xlfn.XLOOKUP(CleanedData[[#This Row],[Product]],'02_Lookup_Tables'!$A$2:$A$126,'02_Lookup_Tables'!$B$2:$B$126)</f>
        <v>27815.439999999999</v>
      </c>
      <c r="S4865" t="str">
        <f>VLOOKUP(CleanedData[[#This Row],[Product]],'02_Lookup_Tables'!$H$2:$I$126,2,FALSE)</f>
        <v>Electronics</v>
      </c>
      <c r="T4865" t="str">
        <f>VLOOKUP(CleanedData[[#This Row],[Province]],'02_Lookup_Tables'!$D$2:$E$10,2, FALSE)</f>
        <v>Western Region</v>
      </c>
      <c r="U4865" t="str" cm="1">
        <f t="array" ref="U4865">_xlfn.IFS(CleanedData[[#This Row],[Purchase Amount]]&lt;500,"Low",
CleanedData[[#This Row],[Purchase Amount]]&lt;5000,"Medium",
TRUE,"High")</f>
        <v>High</v>
      </c>
      <c r="V4865" t="str">
        <f>TEXT(CleanedData[[#This Row],[Date]],"mmmm")</f>
        <v>April</v>
      </c>
      <c r="W4865" t="str">
        <f>"Q"&amp;ROUNDUP(MONTH(CleanedData[[#This Row],[Date]])/3,0)</f>
        <v>Q2</v>
      </c>
      <c r="X4865" t="str">
        <f>IF(CleanedData[[#This Row],[Purchase Amount]]&gt;=5000,"Yes","No")</f>
        <v>Yes</v>
      </c>
      <c r="Y4865">
        <f>IF(CleanedData[[#This Row],[Recommend]]="Yes",1,0)</f>
        <v>0</v>
      </c>
      <c r="Z4865" s="6">
        <f>CleanedData[[#This Row],[Purchase Amount]]*0.15</f>
        <v>4172.3159999999998</v>
      </c>
      <c r="AA4865" s="6">
        <f>CleanedData[[#This Row],[Purchase Amount]]*1.15</f>
        <v>31987.755999999998</v>
      </c>
    </row>
    <row r="4866" spans="1:27" x14ac:dyDescent="0.3">
      <c r="A4866">
        <v>5889</v>
      </c>
      <c r="B4866" t="s">
        <v>5091</v>
      </c>
      <c r="C4866" s="1">
        <v>45552</v>
      </c>
      <c r="D4866">
        <v>46</v>
      </c>
      <c r="E4866" t="s">
        <v>60</v>
      </c>
      <c r="F4866" t="s">
        <v>77</v>
      </c>
      <c r="G4866" t="s">
        <v>158</v>
      </c>
      <c r="H4866">
        <v>3</v>
      </c>
      <c r="I4866" t="s">
        <v>45</v>
      </c>
      <c r="J4866" t="s">
        <v>63</v>
      </c>
      <c r="K4866" t="s">
        <v>64</v>
      </c>
      <c r="L4866" t="s">
        <v>45</v>
      </c>
      <c r="M4866" t="s">
        <v>88</v>
      </c>
      <c r="N4866" t="s">
        <v>48</v>
      </c>
      <c r="O4866" t="s">
        <v>89</v>
      </c>
      <c r="P4866" t="s">
        <v>49</v>
      </c>
      <c r="Q4866" t="s">
        <v>93</v>
      </c>
      <c r="R4866" s="6">
        <f>_xlfn.XLOOKUP(CleanedData[[#This Row],[Product]],'02_Lookup_Tables'!$A$2:$A$126,'02_Lookup_Tables'!$B$2:$B$126)</f>
        <v>2962.6</v>
      </c>
      <c r="S4866" t="str">
        <f>VLOOKUP(CleanedData[[#This Row],[Product]],'02_Lookup_Tables'!$H$2:$I$126,2,FALSE)</f>
        <v>Sports &amp; Outdoors</v>
      </c>
      <c r="T4866" t="str">
        <f>VLOOKUP(CleanedData[[#This Row],[Province]],'02_Lookup_Tables'!$D$2:$E$10,2, FALSE)</f>
        <v>Central Region</v>
      </c>
      <c r="U4866" t="str" cm="1">
        <f t="array" ref="U4866">_xlfn.IFS(CleanedData[[#This Row],[Purchase Amount]]&lt;500,"Low",
CleanedData[[#This Row],[Purchase Amount]]&lt;5000,"Medium",
TRUE,"High")</f>
        <v>Medium</v>
      </c>
      <c r="V4866" t="str">
        <f>TEXT(CleanedData[[#This Row],[Date]],"mmmm")</f>
        <v>September</v>
      </c>
      <c r="W4866" t="str">
        <f>"Q"&amp;ROUNDUP(MONTH(CleanedData[[#This Row],[Date]])/3,0)</f>
        <v>Q3</v>
      </c>
      <c r="X4866" t="str">
        <f>IF(CleanedData[[#This Row],[Purchase Amount]]&gt;=5000,"Yes","No")</f>
        <v>No</v>
      </c>
      <c r="Y4866">
        <f>IF(CleanedData[[#This Row],[Recommend]]="Yes",1,0)</f>
        <v>1</v>
      </c>
      <c r="Z4866" s="6">
        <f>CleanedData[[#This Row],[Purchase Amount]]*0.15</f>
        <v>444.39</v>
      </c>
      <c r="AA4866" s="6">
        <f>CleanedData[[#This Row],[Purchase Amount]]*1.15</f>
        <v>3406.99</v>
      </c>
    </row>
    <row r="4867" spans="1:27" x14ac:dyDescent="0.3">
      <c r="A4867">
        <v>5890</v>
      </c>
      <c r="B4867" t="s">
        <v>5092</v>
      </c>
      <c r="C4867" s="1">
        <v>45296</v>
      </c>
      <c r="D4867">
        <v>29</v>
      </c>
      <c r="E4867" t="s">
        <v>60</v>
      </c>
      <c r="F4867" t="s">
        <v>72</v>
      </c>
      <c r="G4867" t="s">
        <v>139</v>
      </c>
      <c r="H4867">
        <v>1</v>
      </c>
      <c r="I4867" t="s">
        <v>45</v>
      </c>
      <c r="J4867" t="s">
        <v>69</v>
      </c>
      <c r="K4867" t="s">
        <v>64</v>
      </c>
      <c r="L4867" t="s">
        <v>45</v>
      </c>
      <c r="M4867" t="s">
        <v>236</v>
      </c>
      <c r="N4867" t="s">
        <v>80</v>
      </c>
      <c r="O4867" t="s">
        <v>89</v>
      </c>
      <c r="P4867" t="s">
        <v>49</v>
      </c>
      <c r="Q4867" t="s">
        <v>58</v>
      </c>
      <c r="R4867" s="6">
        <f>_xlfn.XLOOKUP(CleanedData[[#This Row],[Product]],'02_Lookup_Tables'!$A$2:$A$126,'02_Lookup_Tables'!$B$2:$B$126)</f>
        <v>2340.5700000000002</v>
      </c>
      <c r="S4867" t="str">
        <f>VLOOKUP(CleanedData[[#This Row],[Product]],'02_Lookup_Tables'!$H$2:$I$126,2,FALSE)</f>
        <v>Apparel</v>
      </c>
      <c r="T4867" t="str">
        <f>VLOOKUP(CleanedData[[#This Row],[Province]],'02_Lookup_Tables'!$D$2:$E$10,2, FALSE)</f>
        <v>Central Region</v>
      </c>
      <c r="U4867" t="str" cm="1">
        <f t="array" ref="U4867">_xlfn.IFS(CleanedData[[#This Row],[Purchase Amount]]&lt;500,"Low",
CleanedData[[#This Row],[Purchase Amount]]&lt;5000,"Medium",
TRUE,"High")</f>
        <v>Medium</v>
      </c>
      <c r="V4867" t="str">
        <f>TEXT(CleanedData[[#This Row],[Date]],"mmmm")</f>
        <v>January</v>
      </c>
      <c r="W4867" t="str">
        <f>"Q"&amp;ROUNDUP(MONTH(CleanedData[[#This Row],[Date]])/3,0)</f>
        <v>Q1</v>
      </c>
      <c r="X4867" t="str">
        <f>IF(CleanedData[[#This Row],[Purchase Amount]]&gt;=5000,"Yes","No")</f>
        <v>No</v>
      </c>
      <c r="Y4867">
        <f>IF(CleanedData[[#This Row],[Recommend]]="Yes",1,0)</f>
        <v>1</v>
      </c>
      <c r="Z4867" s="6">
        <f>CleanedData[[#This Row],[Purchase Amount]]*0.15</f>
        <v>351.08550000000002</v>
      </c>
      <c r="AA4867" s="6">
        <f>CleanedData[[#This Row],[Purchase Amount]]*1.15</f>
        <v>2691.6554999999998</v>
      </c>
    </row>
    <row r="4868" spans="1:27" x14ac:dyDescent="0.3">
      <c r="A4868">
        <v>5892</v>
      </c>
      <c r="B4868" t="s">
        <v>5093</v>
      </c>
      <c r="C4868" s="1">
        <v>45405</v>
      </c>
      <c r="D4868">
        <v>48</v>
      </c>
      <c r="E4868" t="s">
        <v>60</v>
      </c>
      <c r="F4868" t="s">
        <v>40</v>
      </c>
      <c r="G4868" t="s">
        <v>225</v>
      </c>
      <c r="H4868">
        <v>5</v>
      </c>
      <c r="I4868" t="s">
        <v>45</v>
      </c>
      <c r="J4868" t="s">
        <v>54</v>
      </c>
      <c r="K4868" t="s">
        <v>55</v>
      </c>
      <c r="L4868" t="s">
        <v>42</v>
      </c>
      <c r="N4868" t="s">
        <v>57</v>
      </c>
      <c r="O4868" t="s">
        <v>134</v>
      </c>
      <c r="P4868" t="s">
        <v>8646</v>
      </c>
      <c r="Q4868" t="s">
        <v>93</v>
      </c>
      <c r="R4868" s="6">
        <f>_xlfn.XLOOKUP(CleanedData[[#This Row],[Product]],'02_Lookup_Tables'!$A$2:$A$126,'02_Lookup_Tables'!$B$2:$B$126)</f>
        <v>1094.3699999999999</v>
      </c>
      <c r="S4868" t="str">
        <f>VLOOKUP(CleanedData[[#This Row],[Product]],'02_Lookup_Tables'!$H$2:$I$126,2,FALSE)</f>
        <v>Apparel</v>
      </c>
      <c r="T4868" t="str">
        <f>VLOOKUP(CleanedData[[#This Row],[Province]],'02_Lookup_Tables'!$D$2:$E$10,2, FALSE)</f>
        <v>Northern Region</v>
      </c>
      <c r="U4868" t="str" cm="1">
        <f t="array" ref="U4868">_xlfn.IFS(CleanedData[[#This Row],[Purchase Amount]]&lt;500,"Low",
CleanedData[[#This Row],[Purchase Amount]]&lt;5000,"Medium",
TRUE,"High")</f>
        <v>Medium</v>
      </c>
      <c r="V4868" t="str">
        <f>TEXT(CleanedData[[#This Row],[Date]],"mmmm")</f>
        <v>April</v>
      </c>
      <c r="W4868" t="str">
        <f>"Q"&amp;ROUNDUP(MONTH(CleanedData[[#This Row],[Date]])/3,0)</f>
        <v>Q2</v>
      </c>
      <c r="X4868" t="str">
        <f>IF(CleanedData[[#This Row],[Purchase Amount]]&gt;=5000,"Yes","No")</f>
        <v>No</v>
      </c>
      <c r="Y4868">
        <f>IF(CleanedData[[#This Row],[Recommend]]="Yes",1,0)</f>
        <v>1</v>
      </c>
      <c r="Z4868" s="6">
        <f>CleanedData[[#This Row],[Purchase Amount]]*0.15</f>
        <v>164.15549999999999</v>
      </c>
      <c r="AA4868" s="6">
        <f>CleanedData[[#This Row],[Purchase Amount]]*1.15</f>
        <v>1258.5254999999997</v>
      </c>
    </row>
    <row r="4869" spans="1:27" x14ac:dyDescent="0.3">
      <c r="A4869">
        <v>5893</v>
      </c>
      <c r="B4869" t="s">
        <v>5094</v>
      </c>
      <c r="C4869" s="1">
        <v>45306</v>
      </c>
      <c r="E4869" t="s">
        <v>52</v>
      </c>
      <c r="F4869" t="s">
        <v>130</v>
      </c>
      <c r="G4869" t="s">
        <v>203</v>
      </c>
      <c r="H4869">
        <v>2</v>
      </c>
      <c r="I4869" t="s">
        <v>42</v>
      </c>
      <c r="J4869" t="s">
        <v>54</v>
      </c>
      <c r="K4869" t="s">
        <v>44</v>
      </c>
      <c r="L4869" t="s">
        <v>45</v>
      </c>
      <c r="M4869" t="s">
        <v>175</v>
      </c>
      <c r="N4869" t="s">
        <v>47</v>
      </c>
      <c r="O4869" t="s">
        <v>89</v>
      </c>
      <c r="P4869" t="s">
        <v>49</v>
      </c>
      <c r="Q4869" t="s">
        <v>166</v>
      </c>
      <c r="R4869" s="6">
        <f>_xlfn.XLOOKUP(CleanedData[[#This Row],[Product]],'02_Lookup_Tables'!$A$2:$A$126,'02_Lookup_Tables'!$B$2:$B$126)</f>
        <v>2849.09</v>
      </c>
      <c r="S4869" t="str">
        <f>VLOOKUP(CleanedData[[#This Row],[Product]],'02_Lookup_Tables'!$H$2:$I$126,2,FALSE)</f>
        <v>Home &amp; Living</v>
      </c>
      <c r="T4869" t="str">
        <f>VLOOKUP(CleanedData[[#This Row],[Province]],'02_Lookup_Tables'!$D$2:$E$10,2, FALSE)</f>
        <v>Eastern Region</v>
      </c>
      <c r="U4869" t="str" cm="1">
        <f t="array" ref="U4869">_xlfn.IFS(CleanedData[[#This Row],[Purchase Amount]]&lt;500,"Low",
CleanedData[[#This Row],[Purchase Amount]]&lt;5000,"Medium",
TRUE,"High")</f>
        <v>Medium</v>
      </c>
      <c r="V4869" t="str">
        <f>TEXT(CleanedData[[#This Row],[Date]],"mmmm")</f>
        <v>January</v>
      </c>
      <c r="W4869" t="str">
        <f>"Q"&amp;ROUNDUP(MONTH(CleanedData[[#This Row],[Date]])/3,0)</f>
        <v>Q1</v>
      </c>
      <c r="X4869" t="str">
        <f>IF(CleanedData[[#This Row],[Purchase Amount]]&gt;=5000,"Yes","No")</f>
        <v>No</v>
      </c>
      <c r="Y4869">
        <f>IF(CleanedData[[#This Row],[Recommend]]="Yes",1,0)</f>
        <v>0</v>
      </c>
      <c r="Z4869" s="6">
        <f>CleanedData[[#This Row],[Purchase Amount]]*0.15</f>
        <v>427.36349999999999</v>
      </c>
      <c r="AA4869" s="6">
        <f>CleanedData[[#This Row],[Purchase Amount]]*1.15</f>
        <v>3276.4535000000001</v>
      </c>
    </row>
    <row r="4870" spans="1:27" x14ac:dyDescent="0.3">
      <c r="A4870">
        <v>5894</v>
      </c>
      <c r="B4870" t="s">
        <v>5095</v>
      </c>
      <c r="C4870" s="1">
        <v>45394</v>
      </c>
      <c r="D4870">
        <v>72</v>
      </c>
      <c r="E4870" t="s">
        <v>39</v>
      </c>
      <c r="F4870" t="s">
        <v>77</v>
      </c>
      <c r="G4870" t="s">
        <v>168</v>
      </c>
      <c r="H4870">
        <v>4</v>
      </c>
      <c r="I4870" t="s">
        <v>45</v>
      </c>
      <c r="J4870" t="s">
        <v>54</v>
      </c>
      <c r="K4870" t="s">
        <v>44</v>
      </c>
      <c r="L4870" t="s">
        <v>42</v>
      </c>
      <c r="M4870" t="s">
        <v>156</v>
      </c>
      <c r="N4870" t="s">
        <v>96</v>
      </c>
      <c r="O4870" t="s">
        <v>148</v>
      </c>
      <c r="P4870" t="s">
        <v>49</v>
      </c>
      <c r="Q4870" t="s">
        <v>97</v>
      </c>
      <c r="R4870" s="6">
        <f>_xlfn.XLOOKUP(CleanedData[[#This Row],[Product]],'02_Lookup_Tables'!$A$2:$A$126,'02_Lookup_Tables'!$B$2:$B$126)</f>
        <v>14729.04</v>
      </c>
      <c r="S4870" t="str">
        <f>VLOOKUP(CleanedData[[#This Row],[Product]],'02_Lookup_Tables'!$H$2:$I$126,2,FALSE)</f>
        <v>Electronics</v>
      </c>
      <c r="T4870" t="str">
        <f>VLOOKUP(CleanedData[[#This Row],[Province]],'02_Lookup_Tables'!$D$2:$E$10,2, FALSE)</f>
        <v>Central Region</v>
      </c>
      <c r="U4870" t="str" cm="1">
        <f t="array" ref="U4870">_xlfn.IFS(CleanedData[[#This Row],[Purchase Amount]]&lt;500,"Low",
CleanedData[[#This Row],[Purchase Amount]]&lt;5000,"Medium",
TRUE,"High")</f>
        <v>High</v>
      </c>
      <c r="V4870" t="str">
        <f>TEXT(CleanedData[[#This Row],[Date]],"mmmm")</f>
        <v>April</v>
      </c>
      <c r="W4870" t="str">
        <f>"Q"&amp;ROUNDUP(MONTH(CleanedData[[#This Row],[Date]])/3,0)</f>
        <v>Q2</v>
      </c>
      <c r="X4870" t="str">
        <f>IF(CleanedData[[#This Row],[Purchase Amount]]&gt;=5000,"Yes","No")</f>
        <v>Yes</v>
      </c>
      <c r="Y4870">
        <f>IF(CleanedData[[#This Row],[Recommend]]="Yes",1,0)</f>
        <v>1</v>
      </c>
      <c r="Z4870" s="6">
        <f>CleanedData[[#This Row],[Purchase Amount]]*0.15</f>
        <v>2209.3560000000002</v>
      </c>
      <c r="AA4870" s="6">
        <f>CleanedData[[#This Row],[Purchase Amount]]*1.15</f>
        <v>16938.396000000001</v>
      </c>
    </row>
    <row r="4871" spans="1:27" x14ac:dyDescent="0.3">
      <c r="A4871">
        <v>5896</v>
      </c>
      <c r="B4871" t="s">
        <v>5096</v>
      </c>
      <c r="C4871" s="1">
        <v>46008</v>
      </c>
      <c r="D4871">
        <v>54</v>
      </c>
      <c r="E4871" t="s">
        <v>52</v>
      </c>
      <c r="F4871" t="s">
        <v>61</v>
      </c>
      <c r="G4871" t="s">
        <v>160</v>
      </c>
      <c r="H4871">
        <v>3</v>
      </c>
      <c r="I4871" t="s">
        <v>42</v>
      </c>
      <c r="J4871" t="s">
        <v>74</v>
      </c>
      <c r="K4871" t="s">
        <v>44</v>
      </c>
      <c r="L4871" t="s">
        <v>45</v>
      </c>
      <c r="M4871" t="s">
        <v>180</v>
      </c>
      <c r="N4871" t="s">
        <v>48</v>
      </c>
      <c r="O4871" t="s">
        <v>89</v>
      </c>
      <c r="P4871" t="s">
        <v>49</v>
      </c>
      <c r="Q4871" t="s">
        <v>93</v>
      </c>
      <c r="R4871" s="6">
        <f>_xlfn.XLOOKUP(CleanedData[[#This Row],[Product]],'02_Lookup_Tables'!$A$2:$A$126,'02_Lookup_Tables'!$B$2:$B$126)</f>
        <v>294.33</v>
      </c>
      <c r="S4871" t="str">
        <f>VLOOKUP(CleanedData[[#This Row],[Product]],'02_Lookup_Tables'!$H$2:$I$126,2,FALSE)</f>
        <v>Toys &amp; Games</v>
      </c>
      <c r="T4871" t="str">
        <f>VLOOKUP(CleanedData[[#This Row],[Province]],'02_Lookup_Tables'!$D$2:$E$10,2, FALSE)</f>
        <v>Southern Region</v>
      </c>
      <c r="U4871" t="str" cm="1">
        <f t="array" ref="U4871">_xlfn.IFS(CleanedData[[#This Row],[Purchase Amount]]&lt;500,"Low",
CleanedData[[#This Row],[Purchase Amount]]&lt;5000,"Medium",
TRUE,"High")</f>
        <v>Low</v>
      </c>
      <c r="V4871" t="str">
        <f>TEXT(CleanedData[[#This Row],[Date]],"mmmm")</f>
        <v>December</v>
      </c>
      <c r="W4871" t="str">
        <f>"Q"&amp;ROUNDUP(MONTH(CleanedData[[#This Row],[Date]])/3,0)</f>
        <v>Q4</v>
      </c>
      <c r="X4871" t="str">
        <f>IF(CleanedData[[#This Row],[Purchase Amount]]&gt;=5000,"Yes","No")</f>
        <v>No</v>
      </c>
      <c r="Y4871">
        <f>IF(CleanedData[[#This Row],[Recommend]]="Yes",1,0)</f>
        <v>0</v>
      </c>
      <c r="Z4871" s="6">
        <f>CleanedData[[#This Row],[Purchase Amount]]*0.15</f>
        <v>44.149499999999996</v>
      </c>
      <c r="AA4871" s="6">
        <f>CleanedData[[#This Row],[Purchase Amount]]*1.15</f>
        <v>338.47949999999997</v>
      </c>
    </row>
    <row r="4872" spans="1:27" x14ac:dyDescent="0.3">
      <c r="A4872">
        <v>5897</v>
      </c>
      <c r="B4872" t="s">
        <v>5097</v>
      </c>
      <c r="C4872" s="1">
        <v>45586</v>
      </c>
      <c r="D4872">
        <v>52</v>
      </c>
      <c r="E4872" t="s">
        <v>60</v>
      </c>
      <c r="F4872" t="s">
        <v>77</v>
      </c>
      <c r="G4872" t="s">
        <v>171</v>
      </c>
      <c r="H4872">
        <v>4</v>
      </c>
      <c r="I4872" t="s">
        <v>42</v>
      </c>
      <c r="J4872" t="s">
        <v>43</v>
      </c>
      <c r="K4872" t="s">
        <v>64</v>
      </c>
      <c r="L4872" t="s">
        <v>45</v>
      </c>
      <c r="M4872" t="s">
        <v>151</v>
      </c>
      <c r="N4872" t="s">
        <v>96</v>
      </c>
      <c r="O4872" t="s">
        <v>89</v>
      </c>
      <c r="P4872" t="s">
        <v>70</v>
      </c>
      <c r="Q4872" t="s">
        <v>93</v>
      </c>
      <c r="R4872" s="6">
        <f>_xlfn.XLOOKUP(CleanedData[[#This Row],[Product]],'02_Lookup_Tables'!$A$2:$A$126,'02_Lookup_Tables'!$B$2:$B$126)</f>
        <v>6710.27</v>
      </c>
      <c r="S4872" t="str">
        <f>VLOOKUP(CleanedData[[#This Row],[Product]],'02_Lookup_Tables'!$H$2:$I$126,2,FALSE)</f>
        <v>Home Devices</v>
      </c>
      <c r="T4872" t="str">
        <f>VLOOKUP(CleanedData[[#This Row],[Province]],'02_Lookup_Tables'!$D$2:$E$10,2, FALSE)</f>
        <v>Central Region</v>
      </c>
      <c r="U4872" t="str" cm="1">
        <f t="array" ref="U4872">_xlfn.IFS(CleanedData[[#This Row],[Purchase Amount]]&lt;500,"Low",
CleanedData[[#This Row],[Purchase Amount]]&lt;5000,"Medium",
TRUE,"High")</f>
        <v>High</v>
      </c>
      <c r="V4872" t="str">
        <f>TEXT(CleanedData[[#This Row],[Date]],"mmmm")</f>
        <v>October</v>
      </c>
      <c r="W4872" t="str">
        <f>"Q"&amp;ROUNDUP(MONTH(CleanedData[[#This Row],[Date]])/3,0)</f>
        <v>Q4</v>
      </c>
      <c r="X4872" t="str">
        <f>IF(CleanedData[[#This Row],[Purchase Amount]]&gt;=5000,"Yes","No")</f>
        <v>Yes</v>
      </c>
      <c r="Y4872">
        <f>IF(CleanedData[[#This Row],[Recommend]]="Yes",1,0)</f>
        <v>0</v>
      </c>
      <c r="Z4872" s="6">
        <f>CleanedData[[#This Row],[Purchase Amount]]*0.15</f>
        <v>1006.5405000000001</v>
      </c>
      <c r="AA4872" s="6">
        <f>CleanedData[[#This Row],[Purchase Amount]]*1.15</f>
        <v>7716.8104999999996</v>
      </c>
    </row>
    <row r="4873" spans="1:27" x14ac:dyDescent="0.3">
      <c r="A4873">
        <v>5898</v>
      </c>
      <c r="B4873" t="s">
        <v>5098</v>
      </c>
      <c r="C4873" s="1">
        <v>45701</v>
      </c>
      <c r="D4873">
        <v>37</v>
      </c>
      <c r="E4873" t="s">
        <v>52</v>
      </c>
      <c r="F4873" t="s">
        <v>77</v>
      </c>
      <c r="G4873" t="s">
        <v>212</v>
      </c>
      <c r="H4873">
        <v>4</v>
      </c>
      <c r="I4873" t="s">
        <v>45</v>
      </c>
      <c r="J4873" t="s">
        <v>74</v>
      </c>
      <c r="K4873" t="s">
        <v>44</v>
      </c>
      <c r="L4873" t="s">
        <v>45</v>
      </c>
      <c r="M4873" t="s">
        <v>208</v>
      </c>
      <c r="N4873" t="s">
        <v>96</v>
      </c>
      <c r="O4873" t="s">
        <v>89</v>
      </c>
      <c r="P4873" t="s">
        <v>70</v>
      </c>
      <c r="Q4873" t="s">
        <v>81</v>
      </c>
      <c r="R4873" s="6">
        <f>_xlfn.XLOOKUP(CleanedData[[#This Row],[Product]],'02_Lookup_Tables'!$A$2:$A$126,'02_Lookup_Tables'!$B$2:$B$126)</f>
        <v>192.77</v>
      </c>
      <c r="S4873" t="str">
        <f>VLOOKUP(CleanedData[[#This Row],[Product]],'02_Lookup_Tables'!$H$2:$I$126,2,FALSE)</f>
        <v>Beauty &amp; Personal Care</v>
      </c>
      <c r="T4873" t="str">
        <f>VLOOKUP(CleanedData[[#This Row],[Province]],'02_Lookup_Tables'!$D$2:$E$10,2, FALSE)</f>
        <v>Central Region</v>
      </c>
      <c r="U4873" t="str" cm="1">
        <f t="array" ref="U4873">_xlfn.IFS(CleanedData[[#This Row],[Purchase Amount]]&lt;500,"Low",
CleanedData[[#This Row],[Purchase Amount]]&lt;5000,"Medium",
TRUE,"High")</f>
        <v>Low</v>
      </c>
      <c r="V4873" t="str">
        <f>TEXT(CleanedData[[#This Row],[Date]],"mmmm")</f>
        <v>February</v>
      </c>
      <c r="W4873" t="str">
        <f>"Q"&amp;ROUNDUP(MONTH(CleanedData[[#This Row],[Date]])/3,0)</f>
        <v>Q1</v>
      </c>
      <c r="X4873" t="str">
        <f>IF(CleanedData[[#This Row],[Purchase Amount]]&gt;=5000,"Yes","No")</f>
        <v>No</v>
      </c>
      <c r="Y4873">
        <f>IF(CleanedData[[#This Row],[Recommend]]="Yes",1,0)</f>
        <v>1</v>
      </c>
      <c r="Z4873" s="6">
        <f>CleanedData[[#This Row],[Purchase Amount]]*0.15</f>
        <v>28.915500000000002</v>
      </c>
      <c r="AA4873" s="6">
        <f>CleanedData[[#This Row],[Purchase Amount]]*1.15</f>
        <v>221.68549999999999</v>
      </c>
    </row>
    <row r="4874" spans="1:27" x14ac:dyDescent="0.3">
      <c r="A4874">
        <v>5899</v>
      </c>
      <c r="B4874" t="s">
        <v>5099</v>
      </c>
      <c r="C4874" s="1">
        <v>45843</v>
      </c>
      <c r="D4874">
        <v>55</v>
      </c>
      <c r="E4874" t="s">
        <v>52</v>
      </c>
      <c r="F4874" t="s">
        <v>61</v>
      </c>
      <c r="G4874" t="s">
        <v>301</v>
      </c>
      <c r="H4874">
        <v>1</v>
      </c>
      <c r="I4874" t="s">
        <v>42</v>
      </c>
      <c r="J4874" t="s">
        <v>63</v>
      </c>
      <c r="K4874" t="s">
        <v>64</v>
      </c>
      <c r="L4874" t="s">
        <v>45</v>
      </c>
      <c r="M4874" t="s">
        <v>196</v>
      </c>
      <c r="N4874" t="s">
        <v>80</v>
      </c>
      <c r="O4874" t="s">
        <v>89</v>
      </c>
      <c r="P4874" t="s">
        <v>49</v>
      </c>
      <c r="Q4874" t="s">
        <v>50</v>
      </c>
      <c r="R4874" s="6">
        <f>_xlfn.XLOOKUP(CleanedData[[#This Row],[Product]],'02_Lookup_Tables'!$A$2:$A$126,'02_Lookup_Tables'!$B$2:$B$126)</f>
        <v>1000.7</v>
      </c>
      <c r="S4874" t="str">
        <f>VLOOKUP(CleanedData[[#This Row],[Product]],'02_Lookup_Tables'!$H$2:$I$126,2,FALSE)</f>
        <v>Toys &amp; Games</v>
      </c>
      <c r="T4874" t="str">
        <f>VLOOKUP(CleanedData[[#This Row],[Province]],'02_Lookup_Tables'!$D$2:$E$10,2, FALSE)</f>
        <v>Southern Region</v>
      </c>
      <c r="U4874" t="str" cm="1">
        <f t="array" ref="U4874">_xlfn.IFS(CleanedData[[#This Row],[Purchase Amount]]&lt;500,"Low",
CleanedData[[#This Row],[Purchase Amount]]&lt;5000,"Medium",
TRUE,"High")</f>
        <v>Medium</v>
      </c>
      <c r="V4874" t="str">
        <f>TEXT(CleanedData[[#This Row],[Date]],"mmmm")</f>
        <v>July</v>
      </c>
      <c r="W4874" t="str">
        <f>"Q"&amp;ROUNDUP(MONTH(CleanedData[[#This Row],[Date]])/3,0)</f>
        <v>Q3</v>
      </c>
      <c r="X4874" t="str">
        <f>IF(CleanedData[[#This Row],[Purchase Amount]]&gt;=5000,"Yes","No")</f>
        <v>No</v>
      </c>
      <c r="Y4874">
        <f>IF(CleanedData[[#This Row],[Recommend]]="Yes",1,0)</f>
        <v>0</v>
      </c>
      <c r="Z4874" s="6">
        <f>CleanedData[[#This Row],[Purchase Amount]]*0.15</f>
        <v>150.10499999999999</v>
      </c>
      <c r="AA4874" s="6">
        <f>CleanedData[[#This Row],[Purchase Amount]]*1.15</f>
        <v>1150.8050000000001</v>
      </c>
    </row>
    <row r="4875" spans="1:27" x14ac:dyDescent="0.3">
      <c r="A4875">
        <v>5900</v>
      </c>
      <c r="B4875" t="s">
        <v>5100</v>
      </c>
      <c r="C4875" s="1">
        <v>45506</v>
      </c>
      <c r="E4875" t="s">
        <v>39</v>
      </c>
      <c r="F4875" t="s">
        <v>40</v>
      </c>
      <c r="G4875" t="s">
        <v>201</v>
      </c>
      <c r="H4875">
        <v>3</v>
      </c>
      <c r="I4875" t="s">
        <v>42</v>
      </c>
      <c r="J4875" t="s">
        <v>69</v>
      </c>
      <c r="K4875" t="s">
        <v>64</v>
      </c>
      <c r="L4875" t="s">
        <v>45</v>
      </c>
      <c r="M4875" t="s">
        <v>106</v>
      </c>
      <c r="N4875" t="s">
        <v>48</v>
      </c>
      <c r="O4875" t="s">
        <v>148</v>
      </c>
      <c r="P4875" t="s">
        <v>49</v>
      </c>
      <c r="Q4875" t="s">
        <v>166</v>
      </c>
      <c r="R4875" s="6">
        <f>_xlfn.XLOOKUP(CleanedData[[#This Row],[Product]],'02_Lookup_Tables'!$A$2:$A$126,'02_Lookup_Tables'!$B$2:$B$126)</f>
        <v>755.66</v>
      </c>
      <c r="S4875" t="str">
        <f>VLOOKUP(CleanedData[[#This Row],[Product]],'02_Lookup_Tables'!$H$2:$I$126,2,FALSE)</f>
        <v>Home &amp; Living</v>
      </c>
      <c r="T4875" t="str">
        <f>VLOOKUP(CleanedData[[#This Row],[Province]],'02_Lookup_Tables'!$D$2:$E$10,2, FALSE)</f>
        <v>Northern Region</v>
      </c>
      <c r="U4875" t="str" cm="1">
        <f t="array" ref="U4875">_xlfn.IFS(CleanedData[[#This Row],[Purchase Amount]]&lt;500,"Low",
CleanedData[[#This Row],[Purchase Amount]]&lt;5000,"Medium",
TRUE,"High")</f>
        <v>Medium</v>
      </c>
      <c r="V4875" t="str">
        <f>TEXT(CleanedData[[#This Row],[Date]],"mmmm")</f>
        <v>August</v>
      </c>
      <c r="W4875" t="str">
        <f>"Q"&amp;ROUNDUP(MONTH(CleanedData[[#This Row],[Date]])/3,0)</f>
        <v>Q3</v>
      </c>
      <c r="X4875" t="str">
        <f>IF(CleanedData[[#This Row],[Purchase Amount]]&gt;=5000,"Yes","No")</f>
        <v>No</v>
      </c>
      <c r="Y4875">
        <f>IF(CleanedData[[#This Row],[Recommend]]="Yes",1,0)</f>
        <v>0</v>
      </c>
      <c r="Z4875" s="6">
        <f>CleanedData[[#This Row],[Purchase Amount]]*0.15</f>
        <v>113.34899999999999</v>
      </c>
      <c r="AA4875" s="6">
        <f>CleanedData[[#This Row],[Purchase Amount]]*1.15</f>
        <v>869.0089999999999</v>
      </c>
    </row>
    <row r="4876" spans="1:27" x14ac:dyDescent="0.3">
      <c r="A4876">
        <v>5902</v>
      </c>
      <c r="B4876" t="s">
        <v>5101</v>
      </c>
      <c r="C4876" s="1">
        <v>45492</v>
      </c>
      <c r="D4876">
        <v>19</v>
      </c>
      <c r="E4876" t="s">
        <v>39</v>
      </c>
      <c r="F4876" t="s">
        <v>61</v>
      </c>
      <c r="G4876" t="s">
        <v>317</v>
      </c>
      <c r="H4876">
        <v>3</v>
      </c>
      <c r="I4876" t="s">
        <v>45</v>
      </c>
      <c r="J4876" t="s">
        <v>69</v>
      </c>
      <c r="K4876" t="s">
        <v>64</v>
      </c>
      <c r="L4876" t="s">
        <v>45</v>
      </c>
      <c r="M4876" t="s">
        <v>147</v>
      </c>
      <c r="N4876" t="s">
        <v>48</v>
      </c>
      <c r="O4876" t="s">
        <v>148</v>
      </c>
      <c r="P4876" t="s">
        <v>49</v>
      </c>
      <c r="Q4876" t="s">
        <v>66</v>
      </c>
      <c r="R4876" s="6">
        <f>_xlfn.XLOOKUP(CleanedData[[#This Row],[Product]],'02_Lookup_Tables'!$A$2:$A$126,'02_Lookup_Tables'!$B$2:$B$126)</f>
        <v>10347.709999999999</v>
      </c>
      <c r="S4876" t="str">
        <f>VLOOKUP(CleanedData[[#This Row],[Product]],'02_Lookup_Tables'!$H$2:$I$126,2,FALSE)</f>
        <v>Home Devices</v>
      </c>
      <c r="T4876" t="str">
        <f>VLOOKUP(CleanedData[[#This Row],[Province]],'02_Lookup_Tables'!$D$2:$E$10,2, FALSE)</f>
        <v>Southern Region</v>
      </c>
      <c r="U4876" t="str" cm="1">
        <f t="array" ref="U4876">_xlfn.IFS(CleanedData[[#This Row],[Purchase Amount]]&lt;500,"Low",
CleanedData[[#This Row],[Purchase Amount]]&lt;5000,"Medium",
TRUE,"High")</f>
        <v>High</v>
      </c>
      <c r="V4876" t="str">
        <f>TEXT(CleanedData[[#This Row],[Date]],"mmmm")</f>
        <v>July</v>
      </c>
      <c r="W4876" t="str">
        <f>"Q"&amp;ROUNDUP(MONTH(CleanedData[[#This Row],[Date]])/3,0)</f>
        <v>Q3</v>
      </c>
      <c r="X4876" t="str">
        <f>IF(CleanedData[[#This Row],[Purchase Amount]]&gt;=5000,"Yes","No")</f>
        <v>Yes</v>
      </c>
      <c r="Y4876">
        <f>IF(CleanedData[[#This Row],[Recommend]]="Yes",1,0)</f>
        <v>1</v>
      </c>
      <c r="Z4876" s="6">
        <f>CleanedData[[#This Row],[Purchase Amount]]*0.15</f>
        <v>1552.1564999999998</v>
      </c>
      <c r="AA4876" s="6">
        <f>CleanedData[[#This Row],[Purchase Amount]]*1.15</f>
        <v>11899.866499999998</v>
      </c>
    </row>
    <row r="4877" spans="1:27" x14ac:dyDescent="0.3">
      <c r="A4877">
        <v>5903</v>
      </c>
      <c r="B4877" t="s">
        <v>5102</v>
      </c>
      <c r="C4877" s="1">
        <v>45913</v>
      </c>
      <c r="D4877">
        <v>49</v>
      </c>
      <c r="E4877" t="s">
        <v>60</v>
      </c>
      <c r="F4877" t="s">
        <v>68</v>
      </c>
      <c r="G4877" t="s">
        <v>331</v>
      </c>
      <c r="H4877">
        <v>3</v>
      </c>
      <c r="I4877" t="s">
        <v>42</v>
      </c>
      <c r="J4877" t="s">
        <v>69</v>
      </c>
      <c r="K4877" t="s">
        <v>44</v>
      </c>
      <c r="L4877" t="s">
        <v>42</v>
      </c>
      <c r="M4877" t="s">
        <v>46</v>
      </c>
      <c r="N4877" t="s">
        <v>48</v>
      </c>
      <c r="O4877" t="s">
        <v>89</v>
      </c>
      <c r="P4877" t="s">
        <v>49</v>
      </c>
      <c r="Q4877" t="s">
        <v>93</v>
      </c>
      <c r="R4877" s="6">
        <f>_xlfn.XLOOKUP(CleanedData[[#This Row],[Product]],'02_Lookup_Tables'!$A$2:$A$126,'02_Lookup_Tables'!$B$2:$B$126)</f>
        <v>27.35</v>
      </c>
      <c r="S4877" t="str">
        <f>VLOOKUP(CleanedData[[#This Row],[Product]],'02_Lookup_Tables'!$H$2:$I$126,2,FALSE)</f>
        <v>Food</v>
      </c>
      <c r="T4877" t="str">
        <f>VLOOKUP(CleanedData[[#This Row],[Province]],'02_Lookup_Tables'!$D$2:$E$10,2, FALSE)</f>
        <v>Northern Region</v>
      </c>
      <c r="U4877" t="str" cm="1">
        <f t="array" ref="U4877">_xlfn.IFS(CleanedData[[#This Row],[Purchase Amount]]&lt;500,"Low",
CleanedData[[#This Row],[Purchase Amount]]&lt;5000,"Medium",
TRUE,"High")</f>
        <v>Low</v>
      </c>
      <c r="V4877" t="str">
        <f>TEXT(CleanedData[[#This Row],[Date]],"mmmm")</f>
        <v>September</v>
      </c>
      <c r="W4877" t="str">
        <f>"Q"&amp;ROUNDUP(MONTH(CleanedData[[#This Row],[Date]])/3,0)</f>
        <v>Q3</v>
      </c>
      <c r="X4877" t="str">
        <f>IF(CleanedData[[#This Row],[Purchase Amount]]&gt;=5000,"Yes","No")</f>
        <v>No</v>
      </c>
      <c r="Y4877">
        <f>IF(CleanedData[[#This Row],[Recommend]]="Yes",1,0)</f>
        <v>0</v>
      </c>
      <c r="Z4877" s="6">
        <f>CleanedData[[#This Row],[Purchase Amount]]*0.15</f>
        <v>4.1025</v>
      </c>
      <c r="AA4877" s="6">
        <f>CleanedData[[#This Row],[Purchase Amount]]*1.15</f>
        <v>31.452500000000001</v>
      </c>
    </row>
    <row r="4878" spans="1:27" x14ac:dyDescent="0.3">
      <c r="A4878">
        <v>5904</v>
      </c>
      <c r="B4878" t="s">
        <v>5103</v>
      </c>
      <c r="C4878" s="1">
        <v>45971</v>
      </c>
      <c r="E4878" t="s">
        <v>60</v>
      </c>
      <c r="F4878" t="s">
        <v>72</v>
      </c>
      <c r="G4878" t="s">
        <v>212</v>
      </c>
      <c r="H4878">
        <v>4</v>
      </c>
      <c r="I4878" t="s">
        <v>45</v>
      </c>
      <c r="J4878" t="s">
        <v>43</v>
      </c>
      <c r="K4878" t="s">
        <v>44</v>
      </c>
      <c r="L4878" t="s">
        <v>42</v>
      </c>
      <c r="M4878" t="s">
        <v>100</v>
      </c>
      <c r="N4878" t="s">
        <v>96</v>
      </c>
      <c r="O4878" t="s">
        <v>48</v>
      </c>
      <c r="P4878" t="s">
        <v>49</v>
      </c>
      <c r="Q4878" t="s">
        <v>166</v>
      </c>
      <c r="R4878" s="6">
        <f>_xlfn.XLOOKUP(CleanedData[[#This Row],[Product]],'02_Lookup_Tables'!$A$2:$A$126,'02_Lookup_Tables'!$B$2:$B$126)</f>
        <v>192.77</v>
      </c>
      <c r="S4878" t="str">
        <f>VLOOKUP(CleanedData[[#This Row],[Product]],'02_Lookup_Tables'!$H$2:$I$126,2,FALSE)</f>
        <v>Beauty &amp; Personal Care</v>
      </c>
      <c r="T4878" t="str">
        <f>VLOOKUP(CleanedData[[#This Row],[Province]],'02_Lookup_Tables'!$D$2:$E$10,2, FALSE)</f>
        <v>Central Region</v>
      </c>
      <c r="U4878" t="str" cm="1">
        <f t="array" ref="U4878">_xlfn.IFS(CleanedData[[#This Row],[Purchase Amount]]&lt;500,"Low",
CleanedData[[#This Row],[Purchase Amount]]&lt;5000,"Medium",
TRUE,"High")</f>
        <v>Low</v>
      </c>
      <c r="V4878" t="str">
        <f>TEXT(CleanedData[[#This Row],[Date]],"mmmm")</f>
        <v>November</v>
      </c>
      <c r="W4878" t="str">
        <f>"Q"&amp;ROUNDUP(MONTH(CleanedData[[#This Row],[Date]])/3,0)</f>
        <v>Q4</v>
      </c>
      <c r="X4878" t="str">
        <f>IF(CleanedData[[#This Row],[Purchase Amount]]&gt;=5000,"Yes","No")</f>
        <v>No</v>
      </c>
      <c r="Y4878">
        <f>IF(CleanedData[[#This Row],[Recommend]]="Yes",1,0)</f>
        <v>1</v>
      </c>
      <c r="Z4878" s="6">
        <f>CleanedData[[#This Row],[Purchase Amount]]*0.15</f>
        <v>28.915500000000002</v>
      </c>
      <c r="AA4878" s="6">
        <f>CleanedData[[#This Row],[Purchase Amount]]*1.15</f>
        <v>221.68549999999999</v>
      </c>
    </row>
    <row r="4879" spans="1:27" x14ac:dyDescent="0.3">
      <c r="A4879">
        <v>5905</v>
      </c>
      <c r="B4879" t="s">
        <v>5104</v>
      </c>
      <c r="C4879" s="1">
        <v>46015</v>
      </c>
      <c r="D4879">
        <v>19</v>
      </c>
      <c r="E4879" t="s">
        <v>60</v>
      </c>
      <c r="F4879" t="s">
        <v>40</v>
      </c>
      <c r="G4879" t="s">
        <v>225</v>
      </c>
      <c r="H4879">
        <v>4</v>
      </c>
      <c r="I4879" t="s">
        <v>42</v>
      </c>
      <c r="J4879" t="s">
        <v>54</v>
      </c>
      <c r="K4879" t="s">
        <v>55</v>
      </c>
      <c r="L4879" t="s">
        <v>45</v>
      </c>
      <c r="M4879" t="s">
        <v>180</v>
      </c>
      <c r="N4879" t="s">
        <v>96</v>
      </c>
      <c r="O4879" t="s">
        <v>89</v>
      </c>
      <c r="P4879" t="s">
        <v>70</v>
      </c>
      <c r="Q4879" t="s">
        <v>66</v>
      </c>
      <c r="R4879" s="6">
        <f>_xlfn.XLOOKUP(CleanedData[[#This Row],[Product]],'02_Lookup_Tables'!$A$2:$A$126,'02_Lookup_Tables'!$B$2:$B$126)</f>
        <v>1094.3699999999999</v>
      </c>
      <c r="S4879" t="str">
        <f>VLOOKUP(CleanedData[[#This Row],[Product]],'02_Lookup_Tables'!$H$2:$I$126,2,FALSE)</f>
        <v>Apparel</v>
      </c>
      <c r="T4879" t="str">
        <f>VLOOKUP(CleanedData[[#This Row],[Province]],'02_Lookup_Tables'!$D$2:$E$10,2, FALSE)</f>
        <v>Northern Region</v>
      </c>
      <c r="U4879" t="str" cm="1">
        <f t="array" ref="U4879">_xlfn.IFS(CleanedData[[#This Row],[Purchase Amount]]&lt;500,"Low",
CleanedData[[#This Row],[Purchase Amount]]&lt;5000,"Medium",
TRUE,"High")</f>
        <v>Medium</v>
      </c>
      <c r="V4879" t="str">
        <f>TEXT(CleanedData[[#This Row],[Date]],"mmmm")</f>
        <v>December</v>
      </c>
      <c r="W4879" t="str">
        <f>"Q"&amp;ROUNDUP(MONTH(CleanedData[[#This Row],[Date]])/3,0)</f>
        <v>Q4</v>
      </c>
      <c r="X4879" t="str">
        <f>IF(CleanedData[[#This Row],[Purchase Amount]]&gt;=5000,"Yes","No")</f>
        <v>No</v>
      </c>
      <c r="Y4879">
        <f>IF(CleanedData[[#This Row],[Recommend]]="Yes",1,0)</f>
        <v>0</v>
      </c>
      <c r="Z4879" s="6">
        <f>CleanedData[[#This Row],[Purchase Amount]]*0.15</f>
        <v>164.15549999999999</v>
      </c>
      <c r="AA4879" s="6">
        <f>CleanedData[[#This Row],[Purchase Amount]]*1.15</f>
        <v>1258.5254999999997</v>
      </c>
    </row>
    <row r="4880" spans="1:27" x14ac:dyDescent="0.3">
      <c r="A4880">
        <v>5906</v>
      </c>
      <c r="B4880" t="s">
        <v>5105</v>
      </c>
      <c r="C4880" s="1">
        <v>45505</v>
      </c>
      <c r="D4880">
        <v>63</v>
      </c>
      <c r="E4880" t="s">
        <v>52</v>
      </c>
      <c r="F4880" t="s">
        <v>130</v>
      </c>
      <c r="G4880" t="s">
        <v>280</v>
      </c>
      <c r="H4880">
        <v>1</v>
      </c>
      <c r="I4880" t="s">
        <v>42</v>
      </c>
      <c r="J4880" t="s">
        <v>63</v>
      </c>
      <c r="K4880" t="s">
        <v>64</v>
      </c>
      <c r="L4880" t="s">
        <v>45</v>
      </c>
      <c r="N4880" t="s">
        <v>80</v>
      </c>
      <c r="O4880" t="s">
        <v>134</v>
      </c>
      <c r="P4880" t="s">
        <v>8646</v>
      </c>
      <c r="Q4880" t="s">
        <v>50</v>
      </c>
      <c r="R4880" s="6">
        <f>_xlfn.XLOOKUP(CleanedData[[#This Row],[Product]],'02_Lookup_Tables'!$A$2:$A$126,'02_Lookup_Tables'!$B$2:$B$126)</f>
        <v>759.97</v>
      </c>
      <c r="S4880" t="str">
        <f>VLOOKUP(CleanedData[[#This Row],[Product]],'02_Lookup_Tables'!$H$2:$I$126,2,FALSE)</f>
        <v>Apparel</v>
      </c>
      <c r="T4880" t="str">
        <f>VLOOKUP(CleanedData[[#This Row],[Province]],'02_Lookup_Tables'!$D$2:$E$10,2, FALSE)</f>
        <v>Eastern Region</v>
      </c>
      <c r="U4880" t="str" cm="1">
        <f t="array" ref="U4880">_xlfn.IFS(CleanedData[[#This Row],[Purchase Amount]]&lt;500,"Low",
CleanedData[[#This Row],[Purchase Amount]]&lt;5000,"Medium",
TRUE,"High")</f>
        <v>Medium</v>
      </c>
      <c r="V4880" t="str">
        <f>TEXT(CleanedData[[#This Row],[Date]],"mmmm")</f>
        <v>August</v>
      </c>
      <c r="W4880" t="str">
        <f>"Q"&amp;ROUNDUP(MONTH(CleanedData[[#This Row],[Date]])/3,0)</f>
        <v>Q3</v>
      </c>
      <c r="X4880" t="str">
        <f>IF(CleanedData[[#This Row],[Purchase Amount]]&gt;=5000,"Yes","No")</f>
        <v>No</v>
      </c>
      <c r="Y4880">
        <f>IF(CleanedData[[#This Row],[Recommend]]="Yes",1,0)</f>
        <v>0</v>
      </c>
      <c r="Z4880" s="6">
        <f>CleanedData[[#This Row],[Purchase Amount]]*0.15</f>
        <v>113.99550000000001</v>
      </c>
      <c r="AA4880" s="6">
        <f>CleanedData[[#This Row],[Purchase Amount]]*1.15</f>
        <v>873.96550000000002</v>
      </c>
    </row>
    <row r="4881" spans="1:27" x14ac:dyDescent="0.3">
      <c r="A4881">
        <v>5907</v>
      </c>
      <c r="B4881" t="s">
        <v>5106</v>
      </c>
      <c r="C4881" s="1">
        <v>45893</v>
      </c>
      <c r="D4881">
        <v>33</v>
      </c>
      <c r="E4881" t="s">
        <v>52</v>
      </c>
      <c r="F4881" t="s">
        <v>68</v>
      </c>
      <c r="G4881" t="s">
        <v>246</v>
      </c>
      <c r="H4881">
        <v>3</v>
      </c>
      <c r="I4881" t="s">
        <v>45</v>
      </c>
      <c r="J4881" t="s">
        <v>43</v>
      </c>
      <c r="K4881" t="s">
        <v>44</v>
      </c>
      <c r="L4881" t="s">
        <v>45</v>
      </c>
      <c r="M4881" t="s">
        <v>175</v>
      </c>
      <c r="N4881" t="s">
        <v>48</v>
      </c>
      <c r="O4881" t="s">
        <v>89</v>
      </c>
      <c r="P4881" t="s">
        <v>49</v>
      </c>
      <c r="Q4881" t="s">
        <v>58</v>
      </c>
      <c r="R4881" s="6">
        <f>_xlfn.XLOOKUP(CleanedData[[#This Row],[Product]],'02_Lookup_Tables'!$A$2:$A$126,'02_Lookup_Tables'!$B$2:$B$126)</f>
        <v>2603.98</v>
      </c>
      <c r="S4881" t="str">
        <f>VLOOKUP(CleanedData[[#This Row],[Product]],'02_Lookup_Tables'!$H$2:$I$126,2,FALSE)</f>
        <v>Accessories</v>
      </c>
      <c r="T4881" t="str">
        <f>VLOOKUP(CleanedData[[#This Row],[Province]],'02_Lookup_Tables'!$D$2:$E$10,2, FALSE)</f>
        <v>Northern Region</v>
      </c>
      <c r="U4881" t="str" cm="1">
        <f t="array" ref="U4881">_xlfn.IFS(CleanedData[[#This Row],[Purchase Amount]]&lt;500,"Low",
CleanedData[[#This Row],[Purchase Amount]]&lt;5000,"Medium",
TRUE,"High")</f>
        <v>Medium</v>
      </c>
      <c r="V4881" t="str">
        <f>TEXT(CleanedData[[#This Row],[Date]],"mmmm")</f>
        <v>August</v>
      </c>
      <c r="W4881" t="str">
        <f>"Q"&amp;ROUNDUP(MONTH(CleanedData[[#This Row],[Date]])/3,0)</f>
        <v>Q3</v>
      </c>
      <c r="X4881" t="str">
        <f>IF(CleanedData[[#This Row],[Purchase Amount]]&gt;=5000,"Yes","No")</f>
        <v>No</v>
      </c>
      <c r="Y4881">
        <f>IF(CleanedData[[#This Row],[Recommend]]="Yes",1,0)</f>
        <v>1</v>
      </c>
      <c r="Z4881" s="6">
        <f>CleanedData[[#This Row],[Purchase Amount]]*0.15</f>
        <v>390.59699999999998</v>
      </c>
      <c r="AA4881" s="6">
        <f>CleanedData[[#This Row],[Purchase Amount]]*1.15</f>
        <v>2994.5769999999998</v>
      </c>
    </row>
    <row r="4882" spans="1:27" x14ac:dyDescent="0.3">
      <c r="A4882">
        <v>5908</v>
      </c>
      <c r="B4882" t="s">
        <v>5107</v>
      </c>
      <c r="C4882" s="1">
        <v>45834</v>
      </c>
      <c r="D4882">
        <v>68</v>
      </c>
      <c r="E4882" t="s">
        <v>60</v>
      </c>
      <c r="F4882" t="s">
        <v>125</v>
      </c>
      <c r="G4882" t="s">
        <v>563</v>
      </c>
      <c r="H4882">
        <v>1</v>
      </c>
      <c r="I4882" t="s">
        <v>42</v>
      </c>
      <c r="J4882" t="s">
        <v>69</v>
      </c>
      <c r="K4882" t="s">
        <v>64</v>
      </c>
      <c r="L4882" t="s">
        <v>45</v>
      </c>
      <c r="N4882" t="s">
        <v>80</v>
      </c>
      <c r="O4882" t="s">
        <v>134</v>
      </c>
      <c r="P4882" t="s">
        <v>8646</v>
      </c>
      <c r="Q4882" t="s">
        <v>97</v>
      </c>
      <c r="R4882" s="6">
        <f>_xlfn.XLOOKUP(CleanedData[[#This Row],[Product]],'02_Lookup_Tables'!$A$2:$A$126,'02_Lookup_Tables'!$B$2:$B$126)</f>
        <v>11052.57</v>
      </c>
      <c r="S4882" t="str">
        <f>VLOOKUP(CleanedData[[#This Row],[Product]],'02_Lookup_Tables'!$H$2:$I$126,2,FALSE)</f>
        <v>Electronics</v>
      </c>
      <c r="T4882" t="str">
        <f>VLOOKUP(CleanedData[[#This Row],[Province]],'02_Lookup_Tables'!$D$2:$E$10,2, FALSE)</f>
        <v>Western Region</v>
      </c>
      <c r="U4882" t="str" cm="1">
        <f t="array" ref="U4882">_xlfn.IFS(CleanedData[[#This Row],[Purchase Amount]]&lt;500,"Low",
CleanedData[[#This Row],[Purchase Amount]]&lt;5000,"Medium",
TRUE,"High")</f>
        <v>High</v>
      </c>
      <c r="V4882" t="str">
        <f>TEXT(CleanedData[[#This Row],[Date]],"mmmm")</f>
        <v>June</v>
      </c>
      <c r="W4882" t="str">
        <f>"Q"&amp;ROUNDUP(MONTH(CleanedData[[#This Row],[Date]])/3,0)</f>
        <v>Q2</v>
      </c>
      <c r="X4882" t="str">
        <f>IF(CleanedData[[#This Row],[Purchase Amount]]&gt;=5000,"Yes","No")</f>
        <v>Yes</v>
      </c>
      <c r="Y4882">
        <f>IF(CleanedData[[#This Row],[Recommend]]="Yes",1,0)</f>
        <v>0</v>
      </c>
      <c r="Z4882" s="6">
        <f>CleanedData[[#This Row],[Purchase Amount]]*0.15</f>
        <v>1657.8854999999999</v>
      </c>
      <c r="AA4882" s="6">
        <f>CleanedData[[#This Row],[Purchase Amount]]*1.15</f>
        <v>12710.455499999998</v>
      </c>
    </row>
    <row r="4883" spans="1:27" x14ac:dyDescent="0.3">
      <c r="A4883">
        <v>5909</v>
      </c>
      <c r="B4883" t="s">
        <v>5108</v>
      </c>
      <c r="C4883" s="1">
        <v>45987</v>
      </c>
      <c r="D4883">
        <v>23</v>
      </c>
      <c r="E4883" t="s">
        <v>60</v>
      </c>
      <c r="F4883" t="s">
        <v>72</v>
      </c>
      <c r="G4883" t="s">
        <v>338</v>
      </c>
      <c r="H4883">
        <v>2</v>
      </c>
      <c r="I4883" t="s">
        <v>45</v>
      </c>
      <c r="J4883" t="s">
        <v>69</v>
      </c>
      <c r="K4883" t="s">
        <v>44</v>
      </c>
      <c r="L4883" t="s">
        <v>45</v>
      </c>
      <c r="M4883" t="s">
        <v>92</v>
      </c>
      <c r="N4883" t="s">
        <v>47</v>
      </c>
      <c r="O4883" t="s">
        <v>89</v>
      </c>
      <c r="P4883" t="s">
        <v>49</v>
      </c>
      <c r="Q4883" t="s">
        <v>66</v>
      </c>
      <c r="R4883" s="6">
        <f>_xlfn.XLOOKUP(CleanedData[[#This Row],[Product]],'02_Lookup_Tables'!$A$2:$A$126,'02_Lookup_Tables'!$B$2:$B$126)</f>
        <v>5258.73</v>
      </c>
      <c r="S4883" t="str">
        <f>VLOOKUP(CleanedData[[#This Row],[Product]],'02_Lookup_Tables'!$H$2:$I$126,2,FALSE)</f>
        <v>Sports &amp; Outdoors</v>
      </c>
      <c r="T4883" t="str">
        <f>VLOOKUP(CleanedData[[#This Row],[Province]],'02_Lookup_Tables'!$D$2:$E$10,2, FALSE)</f>
        <v>Central Region</v>
      </c>
      <c r="U4883" t="str" cm="1">
        <f t="array" ref="U4883">_xlfn.IFS(CleanedData[[#This Row],[Purchase Amount]]&lt;500,"Low",
CleanedData[[#This Row],[Purchase Amount]]&lt;5000,"Medium",
TRUE,"High")</f>
        <v>High</v>
      </c>
      <c r="V4883" t="str">
        <f>TEXT(CleanedData[[#This Row],[Date]],"mmmm")</f>
        <v>November</v>
      </c>
      <c r="W4883" t="str">
        <f>"Q"&amp;ROUNDUP(MONTH(CleanedData[[#This Row],[Date]])/3,0)</f>
        <v>Q4</v>
      </c>
      <c r="X4883" t="str">
        <f>IF(CleanedData[[#This Row],[Purchase Amount]]&gt;=5000,"Yes","No")</f>
        <v>Yes</v>
      </c>
      <c r="Y4883">
        <f>IF(CleanedData[[#This Row],[Recommend]]="Yes",1,0)</f>
        <v>1</v>
      </c>
      <c r="Z4883" s="6">
        <f>CleanedData[[#This Row],[Purchase Amount]]*0.15</f>
        <v>788.80949999999996</v>
      </c>
      <c r="AA4883" s="6">
        <f>CleanedData[[#This Row],[Purchase Amount]]*1.15</f>
        <v>6047.539499999999</v>
      </c>
    </row>
    <row r="4884" spans="1:27" x14ac:dyDescent="0.3">
      <c r="A4884">
        <v>5910</v>
      </c>
      <c r="B4884" t="s">
        <v>5109</v>
      </c>
      <c r="C4884" s="1">
        <v>45303</v>
      </c>
      <c r="D4884">
        <v>78</v>
      </c>
      <c r="E4884" t="s">
        <v>52</v>
      </c>
      <c r="F4884" t="s">
        <v>68</v>
      </c>
      <c r="G4884" t="s">
        <v>1139</v>
      </c>
      <c r="H4884">
        <v>2</v>
      </c>
      <c r="I4884" t="s">
        <v>45</v>
      </c>
      <c r="J4884" t="s">
        <v>69</v>
      </c>
      <c r="K4884" t="s">
        <v>55</v>
      </c>
      <c r="L4884" t="s">
        <v>42</v>
      </c>
      <c r="M4884" t="s">
        <v>112</v>
      </c>
      <c r="N4884" t="s">
        <v>47</v>
      </c>
      <c r="O4884" t="s">
        <v>48</v>
      </c>
      <c r="P4884" t="s">
        <v>49</v>
      </c>
      <c r="Q4884" t="s">
        <v>97</v>
      </c>
      <c r="R4884" s="6">
        <f>_xlfn.XLOOKUP(CleanedData[[#This Row],[Product]],'02_Lookup_Tables'!$A$2:$A$126,'02_Lookup_Tables'!$B$2:$B$126)</f>
        <v>2977.47</v>
      </c>
      <c r="S4884" t="str">
        <f>VLOOKUP(CleanedData[[#This Row],[Product]],'02_Lookup_Tables'!$H$2:$I$126,2,FALSE)</f>
        <v>Home &amp; Living</v>
      </c>
      <c r="T4884" t="str">
        <f>VLOOKUP(CleanedData[[#This Row],[Province]],'02_Lookup_Tables'!$D$2:$E$10,2, FALSE)</f>
        <v>Northern Region</v>
      </c>
      <c r="U4884" t="str" cm="1">
        <f t="array" ref="U4884">_xlfn.IFS(CleanedData[[#This Row],[Purchase Amount]]&lt;500,"Low",
CleanedData[[#This Row],[Purchase Amount]]&lt;5000,"Medium",
TRUE,"High")</f>
        <v>Medium</v>
      </c>
      <c r="V4884" t="str">
        <f>TEXT(CleanedData[[#This Row],[Date]],"mmmm")</f>
        <v>January</v>
      </c>
      <c r="W4884" t="str">
        <f>"Q"&amp;ROUNDUP(MONTH(CleanedData[[#This Row],[Date]])/3,0)</f>
        <v>Q1</v>
      </c>
      <c r="X4884" t="str">
        <f>IF(CleanedData[[#This Row],[Purchase Amount]]&gt;=5000,"Yes","No")</f>
        <v>No</v>
      </c>
      <c r="Y4884">
        <f>IF(CleanedData[[#This Row],[Recommend]]="Yes",1,0)</f>
        <v>1</v>
      </c>
      <c r="Z4884" s="6">
        <f>CleanedData[[#This Row],[Purchase Amount]]*0.15</f>
        <v>446.62049999999994</v>
      </c>
      <c r="AA4884" s="6">
        <f>CleanedData[[#This Row],[Purchase Amount]]*1.15</f>
        <v>3424.0904999999993</v>
      </c>
    </row>
    <row r="4885" spans="1:27" x14ac:dyDescent="0.3">
      <c r="A4885">
        <v>5911</v>
      </c>
      <c r="B4885" t="s">
        <v>5110</v>
      </c>
      <c r="C4885" s="1">
        <v>45498</v>
      </c>
      <c r="D4885">
        <v>24</v>
      </c>
      <c r="E4885" t="s">
        <v>60</v>
      </c>
      <c r="F4885" t="s">
        <v>108</v>
      </c>
      <c r="G4885" t="s">
        <v>349</v>
      </c>
      <c r="H4885">
        <v>3</v>
      </c>
      <c r="I4885" t="s">
        <v>45</v>
      </c>
      <c r="J4885" t="s">
        <v>69</v>
      </c>
      <c r="K4885" t="s">
        <v>55</v>
      </c>
      <c r="L4885" t="s">
        <v>42</v>
      </c>
      <c r="M4885" t="s">
        <v>75</v>
      </c>
      <c r="N4885" t="s">
        <v>48</v>
      </c>
      <c r="O4885" t="s">
        <v>89</v>
      </c>
      <c r="P4885" t="s">
        <v>49</v>
      </c>
      <c r="Q4885" t="s">
        <v>66</v>
      </c>
      <c r="R4885" s="6">
        <f>_xlfn.XLOOKUP(CleanedData[[#This Row],[Product]],'02_Lookup_Tables'!$A$2:$A$126,'02_Lookup_Tables'!$B$2:$B$126)</f>
        <v>53.85</v>
      </c>
      <c r="S4885" t="str">
        <f>VLOOKUP(CleanedData[[#This Row],[Product]],'02_Lookup_Tables'!$H$2:$I$126,2,FALSE)</f>
        <v>Food</v>
      </c>
      <c r="T4885" t="str">
        <f>VLOOKUP(CleanedData[[#This Row],[Province]],'02_Lookup_Tables'!$D$2:$E$10,2, FALSE)</f>
        <v>Gauteng Region</v>
      </c>
      <c r="U4885" t="str" cm="1">
        <f t="array" ref="U4885">_xlfn.IFS(CleanedData[[#This Row],[Purchase Amount]]&lt;500,"Low",
CleanedData[[#This Row],[Purchase Amount]]&lt;5000,"Medium",
TRUE,"High")</f>
        <v>Low</v>
      </c>
      <c r="V4885" t="str">
        <f>TEXT(CleanedData[[#This Row],[Date]],"mmmm")</f>
        <v>July</v>
      </c>
      <c r="W4885" t="str">
        <f>"Q"&amp;ROUNDUP(MONTH(CleanedData[[#This Row],[Date]])/3,0)</f>
        <v>Q3</v>
      </c>
      <c r="X4885" t="str">
        <f>IF(CleanedData[[#This Row],[Purchase Amount]]&gt;=5000,"Yes","No")</f>
        <v>No</v>
      </c>
      <c r="Y4885">
        <f>IF(CleanedData[[#This Row],[Recommend]]="Yes",1,0)</f>
        <v>1</v>
      </c>
      <c r="Z4885" s="6">
        <f>CleanedData[[#This Row],[Purchase Amount]]*0.15</f>
        <v>8.0775000000000006</v>
      </c>
      <c r="AA4885" s="6">
        <f>CleanedData[[#This Row],[Purchase Amount]]*1.15</f>
        <v>61.927499999999995</v>
      </c>
    </row>
    <row r="4886" spans="1:27" x14ac:dyDescent="0.3">
      <c r="A4886">
        <v>5912</v>
      </c>
      <c r="B4886" t="s">
        <v>5111</v>
      </c>
      <c r="C4886" s="1">
        <v>45381</v>
      </c>
      <c r="D4886">
        <v>64</v>
      </c>
      <c r="E4886" t="s">
        <v>39</v>
      </c>
      <c r="F4886" t="s">
        <v>72</v>
      </c>
      <c r="G4886" t="s">
        <v>320</v>
      </c>
      <c r="H4886">
        <v>2</v>
      </c>
      <c r="I4886" t="s">
        <v>42</v>
      </c>
      <c r="J4886" t="s">
        <v>74</v>
      </c>
      <c r="K4886" t="s">
        <v>64</v>
      </c>
      <c r="L4886" t="s">
        <v>45</v>
      </c>
      <c r="M4886" t="s">
        <v>85</v>
      </c>
      <c r="N4886" t="s">
        <v>47</v>
      </c>
      <c r="O4886" t="s">
        <v>48</v>
      </c>
      <c r="P4886" t="s">
        <v>49</v>
      </c>
      <c r="Q4886" t="s">
        <v>50</v>
      </c>
      <c r="R4886" s="6">
        <f>_xlfn.XLOOKUP(CleanedData[[#This Row],[Product]],'02_Lookup_Tables'!$A$2:$A$126,'02_Lookup_Tables'!$B$2:$B$126)</f>
        <v>375.53</v>
      </c>
      <c r="S4886" t="str">
        <f>VLOOKUP(CleanedData[[#This Row],[Product]],'02_Lookup_Tables'!$H$2:$I$126,2,FALSE)</f>
        <v>Toys &amp; Games</v>
      </c>
      <c r="T4886" t="str">
        <f>VLOOKUP(CleanedData[[#This Row],[Province]],'02_Lookup_Tables'!$D$2:$E$10,2, FALSE)</f>
        <v>Central Region</v>
      </c>
      <c r="U4886" t="str" cm="1">
        <f t="array" ref="U4886">_xlfn.IFS(CleanedData[[#This Row],[Purchase Amount]]&lt;500,"Low",
CleanedData[[#This Row],[Purchase Amount]]&lt;5000,"Medium",
TRUE,"High")</f>
        <v>Low</v>
      </c>
      <c r="V4886" t="str">
        <f>TEXT(CleanedData[[#This Row],[Date]],"mmmm")</f>
        <v>March</v>
      </c>
      <c r="W4886" t="str">
        <f>"Q"&amp;ROUNDUP(MONTH(CleanedData[[#This Row],[Date]])/3,0)</f>
        <v>Q1</v>
      </c>
      <c r="X4886" t="str">
        <f>IF(CleanedData[[#This Row],[Purchase Amount]]&gt;=5000,"Yes","No")</f>
        <v>No</v>
      </c>
      <c r="Y4886">
        <f>IF(CleanedData[[#This Row],[Recommend]]="Yes",1,0)</f>
        <v>0</v>
      </c>
      <c r="Z4886" s="6">
        <f>CleanedData[[#This Row],[Purchase Amount]]*0.15</f>
        <v>56.329499999999996</v>
      </c>
      <c r="AA4886" s="6">
        <f>CleanedData[[#This Row],[Purchase Amount]]*1.15</f>
        <v>431.85949999999991</v>
      </c>
    </row>
    <row r="4887" spans="1:27" x14ac:dyDescent="0.3">
      <c r="A4887">
        <v>5913</v>
      </c>
      <c r="B4887" t="s">
        <v>5112</v>
      </c>
      <c r="C4887" s="1">
        <v>45786</v>
      </c>
      <c r="D4887">
        <v>35</v>
      </c>
      <c r="E4887" t="s">
        <v>60</v>
      </c>
      <c r="F4887" t="s">
        <v>125</v>
      </c>
      <c r="G4887" t="s">
        <v>111</v>
      </c>
      <c r="H4887">
        <v>4</v>
      </c>
      <c r="I4887" t="s">
        <v>42</v>
      </c>
      <c r="J4887" t="s">
        <v>54</v>
      </c>
      <c r="K4887" t="s">
        <v>44</v>
      </c>
      <c r="L4887" t="s">
        <v>42</v>
      </c>
      <c r="M4887" t="s">
        <v>46</v>
      </c>
      <c r="N4887" t="s">
        <v>96</v>
      </c>
      <c r="O4887" t="s">
        <v>89</v>
      </c>
      <c r="P4887" t="s">
        <v>70</v>
      </c>
      <c r="Q4887" t="s">
        <v>81</v>
      </c>
      <c r="R4887" s="6">
        <f>_xlfn.XLOOKUP(CleanedData[[#This Row],[Product]],'02_Lookup_Tables'!$A$2:$A$126,'02_Lookup_Tables'!$B$2:$B$126)</f>
        <v>3576.97</v>
      </c>
      <c r="S4887" t="str">
        <f>VLOOKUP(CleanedData[[#This Row],[Product]],'02_Lookup_Tables'!$H$2:$I$126,2,FALSE)</f>
        <v>Home Devices</v>
      </c>
      <c r="T4887" t="str">
        <f>VLOOKUP(CleanedData[[#This Row],[Province]],'02_Lookup_Tables'!$D$2:$E$10,2, FALSE)</f>
        <v>Western Region</v>
      </c>
      <c r="U4887" t="str" cm="1">
        <f t="array" ref="U4887">_xlfn.IFS(CleanedData[[#This Row],[Purchase Amount]]&lt;500,"Low",
CleanedData[[#This Row],[Purchase Amount]]&lt;5000,"Medium",
TRUE,"High")</f>
        <v>Medium</v>
      </c>
      <c r="V4887" t="str">
        <f>TEXT(CleanedData[[#This Row],[Date]],"mmmm")</f>
        <v>May</v>
      </c>
      <c r="W4887" t="str">
        <f>"Q"&amp;ROUNDUP(MONTH(CleanedData[[#This Row],[Date]])/3,0)</f>
        <v>Q2</v>
      </c>
      <c r="X4887" t="str">
        <f>IF(CleanedData[[#This Row],[Purchase Amount]]&gt;=5000,"Yes","No")</f>
        <v>No</v>
      </c>
      <c r="Y4887">
        <f>IF(CleanedData[[#This Row],[Recommend]]="Yes",1,0)</f>
        <v>0</v>
      </c>
      <c r="Z4887" s="6">
        <f>CleanedData[[#This Row],[Purchase Amount]]*0.15</f>
        <v>536.54549999999995</v>
      </c>
      <c r="AA4887" s="6">
        <f>CleanedData[[#This Row],[Purchase Amount]]*1.15</f>
        <v>4113.5154999999995</v>
      </c>
    </row>
    <row r="4888" spans="1:27" x14ac:dyDescent="0.3">
      <c r="A4888">
        <v>5914</v>
      </c>
      <c r="B4888" t="s">
        <v>5113</v>
      </c>
      <c r="C4888" s="1">
        <v>45748</v>
      </c>
      <c r="D4888">
        <v>40</v>
      </c>
      <c r="E4888" t="s">
        <v>39</v>
      </c>
      <c r="F4888" t="s">
        <v>130</v>
      </c>
      <c r="G4888" t="s">
        <v>301</v>
      </c>
      <c r="H4888">
        <v>2</v>
      </c>
      <c r="I4888" t="s">
        <v>42</v>
      </c>
      <c r="J4888" t="s">
        <v>54</v>
      </c>
      <c r="K4888" t="s">
        <v>55</v>
      </c>
      <c r="L4888" t="s">
        <v>42</v>
      </c>
      <c r="M4888" t="s">
        <v>196</v>
      </c>
      <c r="N4888" t="s">
        <v>47</v>
      </c>
      <c r="O4888" t="s">
        <v>89</v>
      </c>
      <c r="P4888" t="s">
        <v>49</v>
      </c>
      <c r="Q4888" t="s">
        <v>81</v>
      </c>
      <c r="R4888" s="6">
        <f>_xlfn.XLOOKUP(CleanedData[[#This Row],[Product]],'02_Lookup_Tables'!$A$2:$A$126,'02_Lookup_Tables'!$B$2:$B$126)</f>
        <v>1000.7</v>
      </c>
      <c r="S4888" t="str">
        <f>VLOOKUP(CleanedData[[#This Row],[Product]],'02_Lookup_Tables'!$H$2:$I$126,2,FALSE)</f>
        <v>Toys &amp; Games</v>
      </c>
      <c r="T4888" t="str">
        <f>VLOOKUP(CleanedData[[#This Row],[Province]],'02_Lookup_Tables'!$D$2:$E$10,2, FALSE)</f>
        <v>Eastern Region</v>
      </c>
      <c r="U4888" t="str" cm="1">
        <f t="array" ref="U4888">_xlfn.IFS(CleanedData[[#This Row],[Purchase Amount]]&lt;500,"Low",
CleanedData[[#This Row],[Purchase Amount]]&lt;5000,"Medium",
TRUE,"High")</f>
        <v>Medium</v>
      </c>
      <c r="V4888" t="str">
        <f>TEXT(CleanedData[[#This Row],[Date]],"mmmm")</f>
        <v>April</v>
      </c>
      <c r="W4888" t="str">
        <f>"Q"&amp;ROUNDUP(MONTH(CleanedData[[#This Row],[Date]])/3,0)</f>
        <v>Q2</v>
      </c>
      <c r="X4888" t="str">
        <f>IF(CleanedData[[#This Row],[Purchase Amount]]&gt;=5000,"Yes","No")</f>
        <v>No</v>
      </c>
      <c r="Y4888">
        <f>IF(CleanedData[[#This Row],[Recommend]]="Yes",1,0)</f>
        <v>0</v>
      </c>
      <c r="Z4888" s="6">
        <f>CleanedData[[#This Row],[Purchase Amount]]*0.15</f>
        <v>150.10499999999999</v>
      </c>
      <c r="AA4888" s="6">
        <f>CleanedData[[#This Row],[Purchase Amount]]*1.15</f>
        <v>1150.8050000000001</v>
      </c>
    </row>
    <row r="4889" spans="1:27" x14ac:dyDescent="0.3">
      <c r="A4889">
        <v>5915</v>
      </c>
      <c r="B4889" t="s">
        <v>5114</v>
      </c>
      <c r="C4889" s="1">
        <v>45703</v>
      </c>
      <c r="D4889">
        <v>41</v>
      </c>
      <c r="E4889" t="s">
        <v>60</v>
      </c>
      <c r="F4889" t="s">
        <v>68</v>
      </c>
      <c r="G4889" t="s">
        <v>164</v>
      </c>
      <c r="H4889">
        <v>5</v>
      </c>
      <c r="I4889" t="s">
        <v>45</v>
      </c>
      <c r="J4889" t="s">
        <v>63</v>
      </c>
      <c r="K4889" t="s">
        <v>55</v>
      </c>
      <c r="L4889" t="s">
        <v>42</v>
      </c>
      <c r="M4889" t="s">
        <v>100</v>
      </c>
      <c r="N4889" t="s">
        <v>57</v>
      </c>
      <c r="O4889" t="s">
        <v>48</v>
      </c>
      <c r="P4889" t="s">
        <v>49</v>
      </c>
      <c r="Q4889" t="s">
        <v>81</v>
      </c>
      <c r="R4889" s="6">
        <f>_xlfn.XLOOKUP(CleanedData[[#This Row],[Product]],'02_Lookup_Tables'!$A$2:$A$126,'02_Lookup_Tables'!$B$2:$B$126)</f>
        <v>440.87</v>
      </c>
      <c r="S4889" t="str">
        <f>VLOOKUP(CleanedData[[#This Row],[Product]],'02_Lookup_Tables'!$H$2:$I$126,2,FALSE)</f>
        <v>Home &amp; Living</v>
      </c>
      <c r="T4889" t="str">
        <f>VLOOKUP(CleanedData[[#This Row],[Province]],'02_Lookup_Tables'!$D$2:$E$10,2, FALSE)</f>
        <v>Northern Region</v>
      </c>
      <c r="U4889" t="str" cm="1">
        <f t="array" ref="U4889">_xlfn.IFS(CleanedData[[#This Row],[Purchase Amount]]&lt;500,"Low",
CleanedData[[#This Row],[Purchase Amount]]&lt;5000,"Medium",
TRUE,"High")</f>
        <v>Low</v>
      </c>
      <c r="V4889" t="str">
        <f>TEXT(CleanedData[[#This Row],[Date]],"mmmm")</f>
        <v>February</v>
      </c>
      <c r="W4889" t="str">
        <f>"Q"&amp;ROUNDUP(MONTH(CleanedData[[#This Row],[Date]])/3,0)</f>
        <v>Q1</v>
      </c>
      <c r="X4889" t="str">
        <f>IF(CleanedData[[#This Row],[Purchase Amount]]&gt;=5000,"Yes","No")</f>
        <v>No</v>
      </c>
      <c r="Y4889">
        <f>IF(CleanedData[[#This Row],[Recommend]]="Yes",1,0)</f>
        <v>1</v>
      </c>
      <c r="Z4889" s="6">
        <f>CleanedData[[#This Row],[Purchase Amount]]*0.15</f>
        <v>66.130499999999998</v>
      </c>
      <c r="AA4889" s="6">
        <f>CleanedData[[#This Row],[Purchase Amount]]*1.15</f>
        <v>507.00049999999999</v>
      </c>
    </row>
    <row r="4890" spans="1:27" x14ac:dyDescent="0.3">
      <c r="A4890">
        <v>5917</v>
      </c>
      <c r="B4890" t="s">
        <v>5115</v>
      </c>
      <c r="C4890" s="1">
        <v>46011</v>
      </c>
      <c r="D4890">
        <v>71</v>
      </c>
      <c r="E4890" t="s">
        <v>39</v>
      </c>
      <c r="F4890" t="s">
        <v>130</v>
      </c>
      <c r="G4890" t="s">
        <v>162</v>
      </c>
      <c r="H4890">
        <v>1</v>
      </c>
      <c r="I4890" t="s">
        <v>45</v>
      </c>
      <c r="J4890" t="s">
        <v>43</v>
      </c>
      <c r="K4890" t="s">
        <v>64</v>
      </c>
      <c r="L4890" t="s">
        <v>42</v>
      </c>
      <c r="M4890" t="s">
        <v>88</v>
      </c>
      <c r="N4890" t="s">
        <v>80</v>
      </c>
      <c r="O4890" t="s">
        <v>89</v>
      </c>
      <c r="P4890" t="s">
        <v>49</v>
      </c>
      <c r="Q4890" t="s">
        <v>97</v>
      </c>
      <c r="R4890" s="6">
        <f>_xlfn.XLOOKUP(CleanedData[[#This Row],[Product]],'02_Lookup_Tables'!$A$2:$A$126,'02_Lookup_Tables'!$B$2:$B$126)</f>
        <v>3086.4</v>
      </c>
      <c r="S4890" t="str">
        <f>VLOOKUP(CleanedData[[#This Row],[Product]],'02_Lookup_Tables'!$H$2:$I$126,2,FALSE)</f>
        <v>Home &amp; Living</v>
      </c>
      <c r="T4890" t="str">
        <f>VLOOKUP(CleanedData[[#This Row],[Province]],'02_Lookup_Tables'!$D$2:$E$10,2, FALSE)</f>
        <v>Eastern Region</v>
      </c>
      <c r="U4890" t="str" cm="1">
        <f t="array" ref="U4890">_xlfn.IFS(CleanedData[[#This Row],[Purchase Amount]]&lt;500,"Low",
CleanedData[[#This Row],[Purchase Amount]]&lt;5000,"Medium",
TRUE,"High")</f>
        <v>Medium</v>
      </c>
      <c r="V4890" t="str">
        <f>TEXT(CleanedData[[#This Row],[Date]],"mmmm")</f>
        <v>December</v>
      </c>
      <c r="W4890" t="str">
        <f>"Q"&amp;ROUNDUP(MONTH(CleanedData[[#This Row],[Date]])/3,0)</f>
        <v>Q4</v>
      </c>
      <c r="X4890" t="str">
        <f>IF(CleanedData[[#This Row],[Purchase Amount]]&gt;=5000,"Yes","No")</f>
        <v>No</v>
      </c>
      <c r="Y4890">
        <f>IF(CleanedData[[#This Row],[Recommend]]="Yes",1,0)</f>
        <v>1</v>
      </c>
      <c r="Z4890" s="6">
        <f>CleanedData[[#This Row],[Purchase Amount]]*0.15</f>
        <v>462.96</v>
      </c>
      <c r="AA4890" s="6">
        <f>CleanedData[[#This Row],[Purchase Amount]]*1.15</f>
        <v>3549.3599999999997</v>
      </c>
    </row>
    <row r="4891" spans="1:27" x14ac:dyDescent="0.3">
      <c r="A4891">
        <v>5918</v>
      </c>
      <c r="B4891" t="s">
        <v>5116</v>
      </c>
      <c r="C4891" s="1">
        <v>45601</v>
      </c>
      <c r="D4891">
        <v>22</v>
      </c>
      <c r="E4891" t="s">
        <v>52</v>
      </c>
      <c r="F4891" t="s">
        <v>83</v>
      </c>
      <c r="G4891" t="s">
        <v>223</v>
      </c>
      <c r="H4891">
        <v>3</v>
      </c>
      <c r="I4891" t="s">
        <v>45</v>
      </c>
      <c r="J4891" t="s">
        <v>43</v>
      </c>
      <c r="K4891" t="s">
        <v>44</v>
      </c>
      <c r="L4891" t="s">
        <v>42</v>
      </c>
      <c r="N4891" t="s">
        <v>48</v>
      </c>
      <c r="O4891" t="s">
        <v>134</v>
      </c>
      <c r="P4891" t="s">
        <v>8646</v>
      </c>
      <c r="Q4891" t="s">
        <v>66</v>
      </c>
      <c r="R4891" s="6">
        <f>_xlfn.XLOOKUP(CleanedData[[#This Row],[Product]],'02_Lookup_Tables'!$A$2:$A$126,'02_Lookup_Tables'!$B$2:$B$126)</f>
        <v>209.53</v>
      </c>
      <c r="S4891" t="str">
        <f>VLOOKUP(CleanedData[[#This Row],[Product]],'02_Lookup_Tables'!$H$2:$I$126,2,FALSE)</f>
        <v>Food</v>
      </c>
      <c r="T4891" t="str">
        <f>VLOOKUP(CleanedData[[#This Row],[Province]],'02_Lookup_Tables'!$D$2:$E$10,2, FALSE)</f>
        <v>Western Region</v>
      </c>
      <c r="U4891" t="str" cm="1">
        <f t="array" ref="U4891">_xlfn.IFS(CleanedData[[#This Row],[Purchase Amount]]&lt;500,"Low",
CleanedData[[#This Row],[Purchase Amount]]&lt;5000,"Medium",
TRUE,"High")</f>
        <v>Low</v>
      </c>
      <c r="V4891" t="str">
        <f>TEXT(CleanedData[[#This Row],[Date]],"mmmm")</f>
        <v>November</v>
      </c>
      <c r="W4891" t="str">
        <f>"Q"&amp;ROUNDUP(MONTH(CleanedData[[#This Row],[Date]])/3,0)</f>
        <v>Q4</v>
      </c>
      <c r="X4891" t="str">
        <f>IF(CleanedData[[#This Row],[Purchase Amount]]&gt;=5000,"Yes","No")</f>
        <v>No</v>
      </c>
      <c r="Y4891">
        <f>IF(CleanedData[[#This Row],[Recommend]]="Yes",1,0)</f>
        <v>1</v>
      </c>
      <c r="Z4891" s="6">
        <f>CleanedData[[#This Row],[Purchase Amount]]*0.15</f>
        <v>31.429499999999997</v>
      </c>
      <c r="AA4891" s="6">
        <f>CleanedData[[#This Row],[Purchase Amount]]*1.15</f>
        <v>240.95949999999999</v>
      </c>
    </row>
    <row r="4892" spans="1:27" x14ac:dyDescent="0.3">
      <c r="A4892">
        <v>5919</v>
      </c>
      <c r="B4892" t="s">
        <v>5117</v>
      </c>
      <c r="C4892" s="1">
        <v>45848</v>
      </c>
      <c r="D4892">
        <v>72</v>
      </c>
      <c r="E4892" t="s">
        <v>52</v>
      </c>
      <c r="F4892" t="s">
        <v>72</v>
      </c>
      <c r="G4892" t="s">
        <v>243</v>
      </c>
      <c r="H4892">
        <v>2</v>
      </c>
      <c r="I4892" t="s">
        <v>45</v>
      </c>
      <c r="J4892" t="s">
        <v>69</v>
      </c>
      <c r="K4892" t="s">
        <v>55</v>
      </c>
      <c r="L4892" t="s">
        <v>45</v>
      </c>
      <c r="M4892" t="s">
        <v>92</v>
      </c>
      <c r="N4892" t="s">
        <v>47</v>
      </c>
      <c r="O4892" t="s">
        <v>89</v>
      </c>
      <c r="P4892" t="s">
        <v>49</v>
      </c>
      <c r="Q4892" t="s">
        <v>97</v>
      </c>
      <c r="R4892" s="6">
        <f>_xlfn.XLOOKUP(CleanedData[[#This Row],[Product]],'02_Lookup_Tables'!$A$2:$A$126,'02_Lookup_Tables'!$B$2:$B$126)</f>
        <v>551.66</v>
      </c>
      <c r="S4892" t="str">
        <f>VLOOKUP(CleanedData[[#This Row],[Product]],'02_Lookup_Tables'!$H$2:$I$126,2,FALSE)</f>
        <v>Accessories</v>
      </c>
      <c r="T4892" t="str">
        <f>VLOOKUP(CleanedData[[#This Row],[Province]],'02_Lookup_Tables'!$D$2:$E$10,2, FALSE)</f>
        <v>Central Region</v>
      </c>
      <c r="U4892" t="str" cm="1">
        <f t="array" ref="U4892">_xlfn.IFS(CleanedData[[#This Row],[Purchase Amount]]&lt;500,"Low",
CleanedData[[#This Row],[Purchase Amount]]&lt;5000,"Medium",
TRUE,"High")</f>
        <v>Medium</v>
      </c>
      <c r="V4892" t="str">
        <f>TEXT(CleanedData[[#This Row],[Date]],"mmmm")</f>
        <v>July</v>
      </c>
      <c r="W4892" t="str">
        <f>"Q"&amp;ROUNDUP(MONTH(CleanedData[[#This Row],[Date]])/3,0)</f>
        <v>Q3</v>
      </c>
      <c r="X4892" t="str">
        <f>IF(CleanedData[[#This Row],[Purchase Amount]]&gt;=5000,"Yes","No")</f>
        <v>No</v>
      </c>
      <c r="Y4892">
        <f>IF(CleanedData[[#This Row],[Recommend]]="Yes",1,0)</f>
        <v>1</v>
      </c>
      <c r="Z4892" s="6">
        <f>CleanedData[[#This Row],[Purchase Amount]]*0.15</f>
        <v>82.748999999999995</v>
      </c>
      <c r="AA4892" s="6">
        <f>CleanedData[[#This Row],[Purchase Amount]]*1.15</f>
        <v>634.40899999999988</v>
      </c>
    </row>
    <row r="4893" spans="1:27" x14ac:dyDescent="0.3">
      <c r="A4893">
        <v>5920</v>
      </c>
      <c r="B4893" t="s">
        <v>5118</v>
      </c>
      <c r="C4893" s="1">
        <v>45648</v>
      </c>
      <c r="D4893">
        <v>80</v>
      </c>
      <c r="E4893" t="s">
        <v>60</v>
      </c>
      <c r="F4893" t="s">
        <v>68</v>
      </c>
      <c r="G4893" t="s">
        <v>99</v>
      </c>
      <c r="H4893">
        <v>2</v>
      </c>
      <c r="I4893" t="s">
        <v>42</v>
      </c>
      <c r="J4893" t="s">
        <v>43</v>
      </c>
      <c r="K4893" t="s">
        <v>64</v>
      </c>
      <c r="L4893" t="s">
        <v>45</v>
      </c>
      <c r="M4893" t="s">
        <v>180</v>
      </c>
      <c r="N4893" t="s">
        <v>47</v>
      </c>
      <c r="O4893" t="s">
        <v>89</v>
      </c>
      <c r="P4893" t="s">
        <v>49</v>
      </c>
      <c r="Q4893" t="s">
        <v>97</v>
      </c>
      <c r="R4893" s="6">
        <f>_xlfn.XLOOKUP(CleanedData[[#This Row],[Product]],'02_Lookup_Tables'!$A$2:$A$126,'02_Lookup_Tables'!$B$2:$B$126)</f>
        <v>43.23</v>
      </c>
      <c r="S4893" t="str">
        <f>VLOOKUP(CleanedData[[#This Row],[Product]],'02_Lookup_Tables'!$H$2:$I$126,2,FALSE)</f>
        <v>Food</v>
      </c>
      <c r="T4893" t="str">
        <f>VLOOKUP(CleanedData[[#This Row],[Province]],'02_Lookup_Tables'!$D$2:$E$10,2, FALSE)</f>
        <v>Northern Region</v>
      </c>
      <c r="U4893" t="str" cm="1">
        <f t="array" ref="U4893">_xlfn.IFS(CleanedData[[#This Row],[Purchase Amount]]&lt;500,"Low",
CleanedData[[#This Row],[Purchase Amount]]&lt;5000,"Medium",
TRUE,"High")</f>
        <v>Low</v>
      </c>
      <c r="V4893" t="str">
        <f>TEXT(CleanedData[[#This Row],[Date]],"mmmm")</f>
        <v>December</v>
      </c>
      <c r="W4893" t="str">
        <f>"Q"&amp;ROUNDUP(MONTH(CleanedData[[#This Row],[Date]])/3,0)</f>
        <v>Q4</v>
      </c>
      <c r="X4893" t="str">
        <f>IF(CleanedData[[#This Row],[Purchase Amount]]&gt;=5000,"Yes","No")</f>
        <v>No</v>
      </c>
      <c r="Y4893">
        <f>IF(CleanedData[[#This Row],[Recommend]]="Yes",1,0)</f>
        <v>0</v>
      </c>
      <c r="Z4893" s="6">
        <f>CleanedData[[#This Row],[Purchase Amount]]*0.15</f>
        <v>6.4844999999999997</v>
      </c>
      <c r="AA4893" s="6">
        <f>CleanedData[[#This Row],[Purchase Amount]]*1.15</f>
        <v>49.714499999999994</v>
      </c>
    </row>
    <row r="4894" spans="1:27" x14ac:dyDescent="0.3">
      <c r="A4894">
        <v>5921</v>
      </c>
      <c r="B4894" t="s">
        <v>5119</v>
      </c>
      <c r="C4894" s="1">
        <v>45930</v>
      </c>
      <c r="D4894">
        <v>42</v>
      </c>
      <c r="E4894" t="s">
        <v>60</v>
      </c>
      <c r="F4894" t="s">
        <v>83</v>
      </c>
      <c r="G4894" t="s">
        <v>347</v>
      </c>
      <c r="H4894">
        <v>3</v>
      </c>
      <c r="I4894" t="s">
        <v>45</v>
      </c>
      <c r="J4894" t="s">
        <v>43</v>
      </c>
      <c r="K4894" t="s">
        <v>64</v>
      </c>
      <c r="L4894" t="s">
        <v>42</v>
      </c>
      <c r="M4894" t="s">
        <v>151</v>
      </c>
      <c r="N4894" t="s">
        <v>48</v>
      </c>
      <c r="O4894" t="s">
        <v>89</v>
      </c>
      <c r="P4894" t="s">
        <v>49</v>
      </c>
      <c r="Q4894" t="s">
        <v>81</v>
      </c>
      <c r="R4894" s="6">
        <f>_xlfn.XLOOKUP(CleanedData[[#This Row],[Product]],'02_Lookup_Tables'!$A$2:$A$126,'02_Lookup_Tables'!$B$2:$B$126)</f>
        <v>16523.5</v>
      </c>
      <c r="S4894" t="str">
        <f>VLOOKUP(CleanedData[[#This Row],[Product]],'02_Lookup_Tables'!$H$2:$I$126,2,FALSE)</f>
        <v>Electronics</v>
      </c>
      <c r="T4894" t="str">
        <f>VLOOKUP(CleanedData[[#This Row],[Province]],'02_Lookup_Tables'!$D$2:$E$10,2, FALSE)</f>
        <v>Western Region</v>
      </c>
      <c r="U4894" t="str" cm="1">
        <f t="array" ref="U4894">_xlfn.IFS(CleanedData[[#This Row],[Purchase Amount]]&lt;500,"Low",
CleanedData[[#This Row],[Purchase Amount]]&lt;5000,"Medium",
TRUE,"High")</f>
        <v>High</v>
      </c>
      <c r="V4894" t="str">
        <f>TEXT(CleanedData[[#This Row],[Date]],"mmmm")</f>
        <v>September</v>
      </c>
      <c r="W4894" t="str">
        <f>"Q"&amp;ROUNDUP(MONTH(CleanedData[[#This Row],[Date]])/3,0)</f>
        <v>Q3</v>
      </c>
      <c r="X4894" t="str">
        <f>IF(CleanedData[[#This Row],[Purchase Amount]]&gt;=5000,"Yes","No")</f>
        <v>Yes</v>
      </c>
      <c r="Y4894">
        <f>IF(CleanedData[[#This Row],[Recommend]]="Yes",1,0)</f>
        <v>1</v>
      </c>
      <c r="Z4894" s="6">
        <f>CleanedData[[#This Row],[Purchase Amount]]*0.15</f>
        <v>2478.5250000000001</v>
      </c>
      <c r="AA4894" s="6">
        <f>CleanedData[[#This Row],[Purchase Amount]]*1.15</f>
        <v>19002.024999999998</v>
      </c>
    </row>
    <row r="4895" spans="1:27" x14ac:dyDescent="0.3">
      <c r="A4895">
        <v>5923</v>
      </c>
      <c r="B4895" t="s">
        <v>5120</v>
      </c>
      <c r="C4895" s="1">
        <v>45724</v>
      </c>
      <c r="D4895">
        <v>50</v>
      </c>
      <c r="E4895" t="s">
        <v>60</v>
      </c>
      <c r="F4895" t="s">
        <v>125</v>
      </c>
      <c r="G4895" t="s">
        <v>291</v>
      </c>
      <c r="H4895">
        <v>4</v>
      </c>
      <c r="I4895" t="s">
        <v>42</v>
      </c>
      <c r="J4895" t="s">
        <v>69</v>
      </c>
      <c r="K4895" t="s">
        <v>64</v>
      </c>
      <c r="L4895" t="s">
        <v>42</v>
      </c>
      <c r="M4895" t="s">
        <v>79</v>
      </c>
      <c r="N4895" t="s">
        <v>96</v>
      </c>
      <c r="O4895" t="s">
        <v>89</v>
      </c>
      <c r="P4895" t="s">
        <v>70</v>
      </c>
      <c r="Q4895" t="s">
        <v>93</v>
      </c>
      <c r="R4895" s="6">
        <f>_xlfn.XLOOKUP(CleanedData[[#This Row],[Product]],'02_Lookup_Tables'!$A$2:$A$126,'02_Lookup_Tables'!$B$2:$B$126)</f>
        <v>1171.25</v>
      </c>
      <c r="S4895" t="str">
        <f>VLOOKUP(CleanedData[[#This Row],[Product]],'02_Lookup_Tables'!$H$2:$I$126,2,FALSE)</f>
        <v>Toys &amp; Games</v>
      </c>
      <c r="T4895" t="str">
        <f>VLOOKUP(CleanedData[[#This Row],[Province]],'02_Lookup_Tables'!$D$2:$E$10,2, FALSE)</f>
        <v>Western Region</v>
      </c>
      <c r="U4895" t="str" cm="1">
        <f t="array" ref="U4895">_xlfn.IFS(CleanedData[[#This Row],[Purchase Amount]]&lt;500,"Low",
CleanedData[[#This Row],[Purchase Amount]]&lt;5000,"Medium",
TRUE,"High")</f>
        <v>Medium</v>
      </c>
      <c r="V4895" t="str">
        <f>TEXT(CleanedData[[#This Row],[Date]],"mmmm")</f>
        <v>March</v>
      </c>
      <c r="W4895" t="str">
        <f>"Q"&amp;ROUNDUP(MONTH(CleanedData[[#This Row],[Date]])/3,0)</f>
        <v>Q1</v>
      </c>
      <c r="X4895" t="str">
        <f>IF(CleanedData[[#This Row],[Purchase Amount]]&gt;=5000,"Yes","No")</f>
        <v>No</v>
      </c>
      <c r="Y4895">
        <f>IF(CleanedData[[#This Row],[Recommend]]="Yes",1,0)</f>
        <v>0</v>
      </c>
      <c r="Z4895" s="6">
        <f>CleanedData[[#This Row],[Purchase Amount]]*0.15</f>
        <v>175.6875</v>
      </c>
      <c r="AA4895" s="6">
        <f>CleanedData[[#This Row],[Purchase Amount]]*1.15</f>
        <v>1346.9375</v>
      </c>
    </row>
    <row r="4896" spans="1:27" x14ac:dyDescent="0.3">
      <c r="A4896">
        <v>5924</v>
      </c>
      <c r="B4896" t="s">
        <v>5121</v>
      </c>
      <c r="C4896" s="1">
        <v>45879</v>
      </c>
      <c r="D4896">
        <v>64</v>
      </c>
      <c r="E4896" t="s">
        <v>60</v>
      </c>
      <c r="F4896" t="s">
        <v>130</v>
      </c>
      <c r="G4896" t="s">
        <v>301</v>
      </c>
      <c r="H4896">
        <v>5</v>
      </c>
      <c r="I4896" t="s">
        <v>42</v>
      </c>
      <c r="J4896" t="s">
        <v>69</v>
      </c>
      <c r="K4896" t="s">
        <v>55</v>
      </c>
      <c r="L4896" t="s">
        <v>42</v>
      </c>
      <c r="N4896" t="s">
        <v>57</v>
      </c>
      <c r="O4896" t="s">
        <v>134</v>
      </c>
      <c r="P4896" t="s">
        <v>8646</v>
      </c>
      <c r="Q4896" t="s">
        <v>50</v>
      </c>
      <c r="R4896" s="6">
        <f>_xlfn.XLOOKUP(CleanedData[[#This Row],[Product]],'02_Lookup_Tables'!$A$2:$A$126,'02_Lookup_Tables'!$B$2:$B$126)</f>
        <v>1000.7</v>
      </c>
      <c r="S4896" t="str">
        <f>VLOOKUP(CleanedData[[#This Row],[Product]],'02_Lookup_Tables'!$H$2:$I$126,2,FALSE)</f>
        <v>Toys &amp; Games</v>
      </c>
      <c r="T4896" t="str">
        <f>VLOOKUP(CleanedData[[#This Row],[Province]],'02_Lookup_Tables'!$D$2:$E$10,2, FALSE)</f>
        <v>Eastern Region</v>
      </c>
      <c r="U4896" t="str" cm="1">
        <f t="array" ref="U4896">_xlfn.IFS(CleanedData[[#This Row],[Purchase Amount]]&lt;500,"Low",
CleanedData[[#This Row],[Purchase Amount]]&lt;5000,"Medium",
TRUE,"High")</f>
        <v>Medium</v>
      </c>
      <c r="V4896" t="str">
        <f>TEXT(CleanedData[[#This Row],[Date]],"mmmm")</f>
        <v>August</v>
      </c>
      <c r="W4896" t="str">
        <f>"Q"&amp;ROUNDUP(MONTH(CleanedData[[#This Row],[Date]])/3,0)</f>
        <v>Q3</v>
      </c>
      <c r="X4896" t="str">
        <f>IF(CleanedData[[#This Row],[Purchase Amount]]&gt;=5000,"Yes","No")</f>
        <v>No</v>
      </c>
      <c r="Y4896">
        <f>IF(CleanedData[[#This Row],[Recommend]]="Yes",1,0)</f>
        <v>0</v>
      </c>
      <c r="Z4896" s="6">
        <f>CleanedData[[#This Row],[Purchase Amount]]*0.15</f>
        <v>150.10499999999999</v>
      </c>
      <c r="AA4896" s="6">
        <f>CleanedData[[#This Row],[Purchase Amount]]*1.15</f>
        <v>1150.8050000000001</v>
      </c>
    </row>
    <row r="4897" spans="1:27" x14ac:dyDescent="0.3">
      <c r="A4897">
        <v>5925</v>
      </c>
      <c r="B4897" t="s">
        <v>5122</v>
      </c>
      <c r="C4897" s="1">
        <v>45661</v>
      </c>
      <c r="E4897" t="s">
        <v>60</v>
      </c>
      <c r="F4897" t="s">
        <v>83</v>
      </c>
      <c r="G4897" t="s">
        <v>389</v>
      </c>
      <c r="H4897">
        <v>4</v>
      </c>
      <c r="I4897" t="s">
        <v>42</v>
      </c>
      <c r="J4897" t="s">
        <v>74</v>
      </c>
      <c r="K4897" t="s">
        <v>55</v>
      </c>
      <c r="L4897" t="s">
        <v>42</v>
      </c>
      <c r="M4897" t="s">
        <v>92</v>
      </c>
      <c r="N4897" t="s">
        <v>96</v>
      </c>
      <c r="O4897" t="s">
        <v>89</v>
      </c>
      <c r="P4897" t="s">
        <v>70</v>
      </c>
      <c r="Q4897" t="s">
        <v>166</v>
      </c>
      <c r="R4897" s="6">
        <f>_xlfn.XLOOKUP(CleanedData[[#This Row],[Product]],'02_Lookup_Tables'!$A$2:$A$126,'02_Lookup_Tables'!$B$2:$B$126)</f>
        <v>5432.76</v>
      </c>
      <c r="S4897" t="str">
        <f>VLOOKUP(CleanedData[[#This Row],[Product]],'02_Lookup_Tables'!$H$2:$I$126,2,FALSE)</f>
        <v>Home Devices</v>
      </c>
      <c r="T4897" t="str">
        <f>VLOOKUP(CleanedData[[#This Row],[Province]],'02_Lookup_Tables'!$D$2:$E$10,2, FALSE)</f>
        <v>Western Region</v>
      </c>
      <c r="U4897" t="str" cm="1">
        <f t="array" ref="U4897">_xlfn.IFS(CleanedData[[#This Row],[Purchase Amount]]&lt;500,"Low",
CleanedData[[#This Row],[Purchase Amount]]&lt;5000,"Medium",
TRUE,"High")</f>
        <v>High</v>
      </c>
      <c r="V4897" t="str">
        <f>TEXT(CleanedData[[#This Row],[Date]],"mmmm")</f>
        <v>January</v>
      </c>
      <c r="W4897" t="str">
        <f>"Q"&amp;ROUNDUP(MONTH(CleanedData[[#This Row],[Date]])/3,0)</f>
        <v>Q1</v>
      </c>
      <c r="X4897" t="str">
        <f>IF(CleanedData[[#This Row],[Purchase Amount]]&gt;=5000,"Yes","No")</f>
        <v>Yes</v>
      </c>
      <c r="Y4897">
        <f>IF(CleanedData[[#This Row],[Recommend]]="Yes",1,0)</f>
        <v>0</v>
      </c>
      <c r="Z4897" s="6">
        <f>CleanedData[[#This Row],[Purchase Amount]]*0.15</f>
        <v>814.91399999999999</v>
      </c>
      <c r="AA4897" s="6">
        <f>CleanedData[[#This Row],[Purchase Amount]]*1.15</f>
        <v>6247.674</v>
      </c>
    </row>
    <row r="4898" spans="1:27" x14ac:dyDescent="0.3">
      <c r="A4898">
        <v>5926</v>
      </c>
      <c r="B4898" t="s">
        <v>5123</v>
      </c>
      <c r="C4898" s="1">
        <v>45543</v>
      </c>
      <c r="D4898">
        <v>27</v>
      </c>
      <c r="E4898" t="s">
        <v>60</v>
      </c>
      <c r="F4898" t="s">
        <v>108</v>
      </c>
      <c r="G4898" t="s">
        <v>214</v>
      </c>
      <c r="H4898">
        <v>2</v>
      </c>
      <c r="I4898" t="s">
        <v>42</v>
      </c>
      <c r="J4898" t="s">
        <v>74</v>
      </c>
      <c r="K4898" t="s">
        <v>55</v>
      </c>
      <c r="L4898" t="s">
        <v>45</v>
      </c>
      <c r="N4898" t="s">
        <v>47</v>
      </c>
      <c r="O4898" t="s">
        <v>134</v>
      </c>
      <c r="P4898" t="s">
        <v>8646</v>
      </c>
      <c r="Q4898" t="s">
        <v>58</v>
      </c>
      <c r="R4898" s="6">
        <f>_xlfn.XLOOKUP(CleanedData[[#This Row],[Product]],'02_Lookup_Tables'!$A$2:$A$126,'02_Lookup_Tables'!$B$2:$B$126)</f>
        <v>134.01</v>
      </c>
      <c r="S4898" t="str">
        <f>VLOOKUP(CleanedData[[#This Row],[Product]],'02_Lookup_Tables'!$H$2:$I$126,2,FALSE)</f>
        <v>Food</v>
      </c>
      <c r="T4898" t="str">
        <f>VLOOKUP(CleanedData[[#This Row],[Province]],'02_Lookup_Tables'!$D$2:$E$10,2, FALSE)</f>
        <v>Gauteng Region</v>
      </c>
      <c r="U4898" t="str" cm="1">
        <f t="array" ref="U4898">_xlfn.IFS(CleanedData[[#This Row],[Purchase Amount]]&lt;500,"Low",
CleanedData[[#This Row],[Purchase Amount]]&lt;5000,"Medium",
TRUE,"High")</f>
        <v>Low</v>
      </c>
      <c r="V4898" t="str">
        <f>TEXT(CleanedData[[#This Row],[Date]],"mmmm")</f>
        <v>September</v>
      </c>
      <c r="W4898" t="str">
        <f>"Q"&amp;ROUNDUP(MONTH(CleanedData[[#This Row],[Date]])/3,0)</f>
        <v>Q3</v>
      </c>
      <c r="X4898" t="str">
        <f>IF(CleanedData[[#This Row],[Purchase Amount]]&gt;=5000,"Yes","No")</f>
        <v>No</v>
      </c>
      <c r="Y4898">
        <f>IF(CleanedData[[#This Row],[Recommend]]="Yes",1,0)</f>
        <v>0</v>
      </c>
      <c r="Z4898" s="6">
        <f>CleanedData[[#This Row],[Purchase Amount]]*0.15</f>
        <v>20.101499999999998</v>
      </c>
      <c r="AA4898" s="6">
        <f>CleanedData[[#This Row],[Purchase Amount]]*1.15</f>
        <v>154.11149999999998</v>
      </c>
    </row>
    <row r="4899" spans="1:27" x14ac:dyDescent="0.3">
      <c r="A4899">
        <v>5930</v>
      </c>
      <c r="B4899" t="s">
        <v>5124</v>
      </c>
      <c r="C4899" s="1">
        <v>45309</v>
      </c>
      <c r="D4899">
        <v>42</v>
      </c>
      <c r="E4899" t="s">
        <v>39</v>
      </c>
      <c r="F4899" t="s">
        <v>108</v>
      </c>
      <c r="G4899" t="s">
        <v>328</v>
      </c>
      <c r="H4899">
        <v>2</v>
      </c>
      <c r="I4899" t="s">
        <v>42</v>
      </c>
      <c r="J4899" t="s">
        <v>74</v>
      </c>
      <c r="K4899" t="s">
        <v>55</v>
      </c>
      <c r="L4899" t="s">
        <v>45</v>
      </c>
      <c r="N4899" t="s">
        <v>47</v>
      </c>
      <c r="O4899" t="s">
        <v>134</v>
      </c>
      <c r="P4899" t="s">
        <v>8646</v>
      </c>
      <c r="Q4899" t="s">
        <v>81</v>
      </c>
      <c r="R4899" s="6">
        <f>_xlfn.XLOOKUP(CleanedData[[#This Row],[Product]],'02_Lookup_Tables'!$A$2:$A$126,'02_Lookup_Tables'!$B$2:$B$126)</f>
        <v>3521.64</v>
      </c>
      <c r="S4899" t="str">
        <f>VLOOKUP(CleanedData[[#This Row],[Product]],'02_Lookup_Tables'!$H$2:$I$126,2,FALSE)</f>
        <v>Home Devices</v>
      </c>
      <c r="T4899" t="str">
        <f>VLOOKUP(CleanedData[[#This Row],[Province]],'02_Lookup_Tables'!$D$2:$E$10,2, FALSE)</f>
        <v>Gauteng Region</v>
      </c>
      <c r="U4899" t="str" cm="1">
        <f t="array" ref="U4899">_xlfn.IFS(CleanedData[[#This Row],[Purchase Amount]]&lt;500,"Low",
CleanedData[[#This Row],[Purchase Amount]]&lt;5000,"Medium",
TRUE,"High")</f>
        <v>Medium</v>
      </c>
      <c r="V4899" t="str">
        <f>TEXT(CleanedData[[#This Row],[Date]],"mmmm")</f>
        <v>January</v>
      </c>
      <c r="W4899" t="str">
        <f>"Q"&amp;ROUNDUP(MONTH(CleanedData[[#This Row],[Date]])/3,0)</f>
        <v>Q1</v>
      </c>
      <c r="X4899" t="str">
        <f>IF(CleanedData[[#This Row],[Purchase Amount]]&gt;=5000,"Yes","No")</f>
        <v>No</v>
      </c>
      <c r="Y4899">
        <f>IF(CleanedData[[#This Row],[Recommend]]="Yes",1,0)</f>
        <v>0</v>
      </c>
      <c r="Z4899" s="6">
        <f>CleanedData[[#This Row],[Purchase Amount]]*0.15</f>
        <v>528.24599999999998</v>
      </c>
      <c r="AA4899" s="6">
        <f>CleanedData[[#This Row],[Purchase Amount]]*1.15</f>
        <v>4049.8859999999995</v>
      </c>
    </row>
    <row r="4900" spans="1:27" x14ac:dyDescent="0.3">
      <c r="A4900">
        <v>5931</v>
      </c>
      <c r="B4900" t="s">
        <v>5125</v>
      </c>
      <c r="C4900" s="1">
        <v>45525</v>
      </c>
      <c r="D4900">
        <v>78</v>
      </c>
      <c r="E4900" t="s">
        <v>39</v>
      </c>
      <c r="F4900" t="s">
        <v>40</v>
      </c>
      <c r="G4900" t="s">
        <v>280</v>
      </c>
      <c r="H4900">
        <v>1</v>
      </c>
      <c r="I4900" t="s">
        <v>45</v>
      </c>
      <c r="J4900" t="s">
        <v>63</v>
      </c>
      <c r="K4900" t="s">
        <v>55</v>
      </c>
      <c r="L4900" t="s">
        <v>45</v>
      </c>
      <c r="M4900" t="s">
        <v>184</v>
      </c>
      <c r="N4900" t="s">
        <v>80</v>
      </c>
      <c r="O4900" t="s">
        <v>148</v>
      </c>
      <c r="P4900" t="s">
        <v>70</v>
      </c>
      <c r="Q4900" t="s">
        <v>97</v>
      </c>
      <c r="R4900" s="6">
        <f>_xlfn.XLOOKUP(CleanedData[[#This Row],[Product]],'02_Lookup_Tables'!$A$2:$A$126,'02_Lookup_Tables'!$B$2:$B$126)</f>
        <v>759.97</v>
      </c>
      <c r="S4900" t="str">
        <f>VLOOKUP(CleanedData[[#This Row],[Product]],'02_Lookup_Tables'!$H$2:$I$126,2,FALSE)</f>
        <v>Apparel</v>
      </c>
      <c r="T4900" t="str">
        <f>VLOOKUP(CleanedData[[#This Row],[Province]],'02_Lookup_Tables'!$D$2:$E$10,2, FALSE)</f>
        <v>Northern Region</v>
      </c>
      <c r="U4900" t="str" cm="1">
        <f t="array" ref="U4900">_xlfn.IFS(CleanedData[[#This Row],[Purchase Amount]]&lt;500,"Low",
CleanedData[[#This Row],[Purchase Amount]]&lt;5000,"Medium",
TRUE,"High")</f>
        <v>Medium</v>
      </c>
      <c r="V4900" t="str">
        <f>TEXT(CleanedData[[#This Row],[Date]],"mmmm")</f>
        <v>August</v>
      </c>
      <c r="W4900" t="str">
        <f>"Q"&amp;ROUNDUP(MONTH(CleanedData[[#This Row],[Date]])/3,0)</f>
        <v>Q3</v>
      </c>
      <c r="X4900" t="str">
        <f>IF(CleanedData[[#This Row],[Purchase Amount]]&gt;=5000,"Yes","No")</f>
        <v>No</v>
      </c>
      <c r="Y4900">
        <f>IF(CleanedData[[#This Row],[Recommend]]="Yes",1,0)</f>
        <v>1</v>
      </c>
      <c r="Z4900" s="6">
        <f>CleanedData[[#This Row],[Purchase Amount]]*0.15</f>
        <v>113.99550000000001</v>
      </c>
      <c r="AA4900" s="6">
        <f>CleanedData[[#This Row],[Purchase Amount]]*1.15</f>
        <v>873.96550000000002</v>
      </c>
    </row>
    <row r="4901" spans="1:27" x14ac:dyDescent="0.3">
      <c r="A4901">
        <v>5932</v>
      </c>
      <c r="B4901" t="s">
        <v>5126</v>
      </c>
      <c r="C4901" s="1">
        <v>45369</v>
      </c>
      <c r="D4901">
        <v>80</v>
      </c>
      <c r="E4901" t="s">
        <v>39</v>
      </c>
      <c r="F4901" t="s">
        <v>68</v>
      </c>
      <c r="G4901" t="s">
        <v>223</v>
      </c>
      <c r="H4901">
        <v>2</v>
      </c>
      <c r="I4901" t="s">
        <v>42</v>
      </c>
      <c r="J4901" t="s">
        <v>69</v>
      </c>
      <c r="K4901" t="s">
        <v>64</v>
      </c>
      <c r="L4901" t="s">
        <v>45</v>
      </c>
      <c r="M4901" t="s">
        <v>147</v>
      </c>
      <c r="N4901" t="s">
        <v>47</v>
      </c>
      <c r="O4901" t="s">
        <v>148</v>
      </c>
      <c r="P4901" t="s">
        <v>70</v>
      </c>
      <c r="Q4901" t="s">
        <v>97</v>
      </c>
      <c r="R4901" s="6">
        <f>_xlfn.XLOOKUP(CleanedData[[#This Row],[Product]],'02_Lookup_Tables'!$A$2:$A$126,'02_Lookup_Tables'!$B$2:$B$126)</f>
        <v>209.53</v>
      </c>
      <c r="S4901" t="str">
        <f>VLOOKUP(CleanedData[[#This Row],[Product]],'02_Lookup_Tables'!$H$2:$I$126,2,FALSE)</f>
        <v>Food</v>
      </c>
      <c r="T4901" t="str">
        <f>VLOOKUP(CleanedData[[#This Row],[Province]],'02_Lookup_Tables'!$D$2:$E$10,2, FALSE)</f>
        <v>Northern Region</v>
      </c>
      <c r="U4901" t="str" cm="1">
        <f t="array" ref="U4901">_xlfn.IFS(CleanedData[[#This Row],[Purchase Amount]]&lt;500,"Low",
CleanedData[[#This Row],[Purchase Amount]]&lt;5000,"Medium",
TRUE,"High")</f>
        <v>Low</v>
      </c>
      <c r="V4901" t="str">
        <f>TEXT(CleanedData[[#This Row],[Date]],"mmmm")</f>
        <v>March</v>
      </c>
      <c r="W4901" t="str">
        <f>"Q"&amp;ROUNDUP(MONTH(CleanedData[[#This Row],[Date]])/3,0)</f>
        <v>Q1</v>
      </c>
      <c r="X4901" t="str">
        <f>IF(CleanedData[[#This Row],[Purchase Amount]]&gt;=5000,"Yes","No")</f>
        <v>No</v>
      </c>
      <c r="Y4901">
        <f>IF(CleanedData[[#This Row],[Recommend]]="Yes",1,0)</f>
        <v>0</v>
      </c>
      <c r="Z4901" s="6">
        <f>CleanedData[[#This Row],[Purchase Amount]]*0.15</f>
        <v>31.429499999999997</v>
      </c>
      <c r="AA4901" s="6">
        <f>CleanedData[[#This Row],[Purchase Amount]]*1.15</f>
        <v>240.95949999999999</v>
      </c>
    </row>
    <row r="4902" spans="1:27" x14ac:dyDescent="0.3">
      <c r="A4902">
        <v>5933</v>
      </c>
      <c r="B4902" t="s">
        <v>5127</v>
      </c>
      <c r="C4902" s="1">
        <v>45606</v>
      </c>
      <c r="D4902">
        <v>46</v>
      </c>
      <c r="E4902" t="s">
        <v>52</v>
      </c>
      <c r="F4902" t="s">
        <v>130</v>
      </c>
      <c r="G4902" t="s">
        <v>223</v>
      </c>
      <c r="H4902">
        <v>2</v>
      </c>
      <c r="I4902" t="s">
        <v>45</v>
      </c>
      <c r="J4902" t="s">
        <v>63</v>
      </c>
      <c r="K4902" t="s">
        <v>44</v>
      </c>
      <c r="L4902" t="s">
        <v>45</v>
      </c>
      <c r="M4902" t="s">
        <v>147</v>
      </c>
      <c r="N4902" t="s">
        <v>47</v>
      </c>
      <c r="O4902" t="s">
        <v>148</v>
      </c>
      <c r="P4902" t="s">
        <v>70</v>
      </c>
      <c r="Q4902" t="s">
        <v>93</v>
      </c>
      <c r="R4902" s="6">
        <f>_xlfn.XLOOKUP(CleanedData[[#This Row],[Product]],'02_Lookup_Tables'!$A$2:$A$126,'02_Lookup_Tables'!$B$2:$B$126)</f>
        <v>209.53</v>
      </c>
      <c r="S4902" t="str">
        <f>VLOOKUP(CleanedData[[#This Row],[Product]],'02_Lookup_Tables'!$H$2:$I$126,2,FALSE)</f>
        <v>Food</v>
      </c>
      <c r="T4902" t="str">
        <f>VLOOKUP(CleanedData[[#This Row],[Province]],'02_Lookup_Tables'!$D$2:$E$10,2, FALSE)</f>
        <v>Eastern Region</v>
      </c>
      <c r="U4902" t="str" cm="1">
        <f t="array" ref="U4902">_xlfn.IFS(CleanedData[[#This Row],[Purchase Amount]]&lt;500,"Low",
CleanedData[[#This Row],[Purchase Amount]]&lt;5000,"Medium",
TRUE,"High")</f>
        <v>Low</v>
      </c>
      <c r="V4902" t="str">
        <f>TEXT(CleanedData[[#This Row],[Date]],"mmmm")</f>
        <v>November</v>
      </c>
      <c r="W4902" t="str">
        <f>"Q"&amp;ROUNDUP(MONTH(CleanedData[[#This Row],[Date]])/3,0)</f>
        <v>Q4</v>
      </c>
      <c r="X4902" t="str">
        <f>IF(CleanedData[[#This Row],[Purchase Amount]]&gt;=5000,"Yes","No")</f>
        <v>No</v>
      </c>
      <c r="Y4902">
        <f>IF(CleanedData[[#This Row],[Recommend]]="Yes",1,0)</f>
        <v>1</v>
      </c>
      <c r="Z4902" s="6">
        <f>CleanedData[[#This Row],[Purchase Amount]]*0.15</f>
        <v>31.429499999999997</v>
      </c>
      <c r="AA4902" s="6">
        <f>CleanedData[[#This Row],[Purchase Amount]]*1.15</f>
        <v>240.95949999999999</v>
      </c>
    </row>
    <row r="4903" spans="1:27" x14ac:dyDescent="0.3">
      <c r="A4903">
        <v>5934</v>
      </c>
      <c r="B4903" t="s">
        <v>5128</v>
      </c>
      <c r="C4903" s="1">
        <v>45381</v>
      </c>
      <c r="D4903">
        <v>53</v>
      </c>
      <c r="E4903" t="s">
        <v>52</v>
      </c>
      <c r="F4903" t="s">
        <v>61</v>
      </c>
      <c r="G4903" t="s">
        <v>87</v>
      </c>
      <c r="H4903">
        <v>5</v>
      </c>
      <c r="I4903" t="s">
        <v>45</v>
      </c>
      <c r="J4903" t="s">
        <v>69</v>
      </c>
      <c r="K4903" t="s">
        <v>64</v>
      </c>
      <c r="L4903" t="s">
        <v>42</v>
      </c>
      <c r="N4903" t="s">
        <v>57</v>
      </c>
      <c r="O4903" t="s">
        <v>134</v>
      </c>
      <c r="P4903" t="s">
        <v>8646</v>
      </c>
      <c r="Q4903" t="s">
        <v>93</v>
      </c>
      <c r="R4903" s="6">
        <f>_xlfn.XLOOKUP(CleanedData[[#This Row],[Product]],'02_Lookup_Tables'!$A$2:$A$126,'02_Lookup_Tables'!$B$2:$B$126)</f>
        <v>409.06</v>
      </c>
      <c r="S4903" t="str">
        <f>VLOOKUP(CleanedData[[#This Row],[Product]],'02_Lookup_Tables'!$H$2:$I$126,2,FALSE)</f>
        <v>Home Devices</v>
      </c>
      <c r="T4903" t="str">
        <f>VLOOKUP(CleanedData[[#This Row],[Province]],'02_Lookup_Tables'!$D$2:$E$10,2, FALSE)</f>
        <v>Southern Region</v>
      </c>
      <c r="U4903" t="str" cm="1">
        <f t="array" ref="U4903">_xlfn.IFS(CleanedData[[#This Row],[Purchase Amount]]&lt;500,"Low",
CleanedData[[#This Row],[Purchase Amount]]&lt;5000,"Medium",
TRUE,"High")</f>
        <v>Low</v>
      </c>
      <c r="V4903" t="str">
        <f>TEXT(CleanedData[[#This Row],[Date]],"mmmm")</f>
        <v>March</v>
      </c>
      <c r="W4903" t="str">
        <f>"Q"&amp;ROUNDUP(MONTH(CleanedData[[#This Row],[Date]])/3,0)</f>
        <v>Q1</v>
      </c>
      <c r="X4903" t="str">
        <f>IF(CleanedData[[#This Row],[Purchase Amount]]&gt;=5000,"Yes","No")</f>
        <v>No</v>
      </c>
      <c r="Y4903">
        <f>IF(CleanedData[[#This Row],[Recommend]]="Yes",1,0)</f>
        <v>1</v>
      </c>
      <c r="Z4903" s="6">
        <f>CleanedData[[#This Row],[Purchase Amount]]*0.15</f>
        <v>61.358999999999995</v>
      </c>
      <c r="AA4903" s="6">
        <f>CleanedData[[#This Row],[Purchase Amount]]*1.15</f>
        <v>470.41899999999998</v>
      </c>
    </row>
    <row r="4904" spans="1:27" x14ac:dyDescent="0.3">
      <c r="A4904">
        <v>5935</v>
      </c>
      <c r="B4904" t="s">
        <v>5129</v>
      </c>
      <c r="C4904" s="1">
        <v>46012</v>
      </c>
      <c r="E4904" t="s">
        <v>52</v>
      </c>
      <c r="F4904" t="s">
        <v>61</v>
      </c>
      <c r="G4904" t="s">
        <v>212</v>
      </c>
      <c r="H4904">
        <v>1</v>
      </c>
      <c r="I4904" t="s">
        <v>45</v>
      </c>
      <c r="J4904" t="s">
        <v>74</v>
      </c>
      <c r="K4904" t="s">
        <v>64</v>
      </c>
      <c r="L4904" t="s">
        <v>42</v>
      </c>
      <c r="M4904" t="s">
        <v>184</v>
      </c>
      <c r="N4904" t="s">
        <v>80</v>
      </c>
      <c r="O4904" t="s">
        <v>148</v>
      </c>
      <c r="P4904" t="s">
        <v>70</v>
      </c>
      <c r="Q4904" t="s">
        <v>166</v>
      </c>
      <c r="R4904" s="6">
        <f>_xlfn.XLOOKUP(CleanedData[[#This Row],[Product]],'02_Lookup_Tables'!$A$2:$A$126,'02_Lookup_Tables'!$B$2:$B$126)</f>
        <v>192.77</v>
      </c>
      <c r="S4904" t="str">
        <f>VLOOKUP(CleanedData[[#This Row],[Product]],'02_Lookup_Tables'!$H$2:$I$126,2,FALSE)</f>
        <v>Beauty &amp; Personal Care</v>
      </c>
      <c r="T4904" t="str">
        <f>VLOOKUP(CleanedData[[#This Row],[Province]],'02_Lookup_Tables'!$D$2:$E$10,2, FALSE)</f>
        <v>Southern Region</v>
      </c>
      <c r="U4904" t="str" cm="1">
        <f t="array" ref="U4904">_xlfn.IFS(CleanedData[[#This Row],[Purchase Amount]]&lt;500,"Low",
CleanedData[[#This Row],[Purchase Amount]]&lt;5000,"Medium",
TRUE,"High")</f>
        <v>Low</v>
      </c>
      <c r="V4904" t="str">
        <f>TEXT(CleanedData[[#This Row],[Date]],"mmmm")</f>
        <v>December</v>
      </c>
      <c r="W4904" t="str">
        <f>"Q"&amp;ROUNDUP(MONTH(CleanedData[[#This Row],[Date]])/3,0)</f>
        <v>Q4</v>
      </c>
      <c r="X4904" t="str">
        <f>IF(CleanedData[[#This Row],[Purchase Amount]]&gt;=5000,"Yes","No")</f>
        <v>No</v>
      </c>
      <c r="Y4904">
        <f>IF(CleanedData[[#This Row],[Recommend]]="Yes",1,0)</f>
        <v>1</v>
      </c>
      <c r="Z4904" s="6">
        <f>CleanedData[[#This Row],[Purchase Amount]]*0.15</f>
        <v>28.915500000000002</v>
      </c>
      <c r="AA4904" s="6">
        <f>CleanedData[[#This Row],[Purchase Amount]]*1.15</f>
        <v>221.68549999999999</v>
      </c>
    </row>
    <row r="4905" spans="1:27" x14ac:dyDescent="0.3">
      <c r="A4905">
        <v>5936</v>
      </c>
      <c r="B4905" t="s">
        <v>5130</v>
      </c>
      <c r="C4905" s="1">
        <v>45613</v>
      </c>
      <c r="D4905">
        <v>44</v>
      </c>
      <c r="E4905" t="s">
        <v>39</v>
      </c>
      <c r="F4905" t="s">
        <v>61</v>
      </c>
      <c r="G4905" t="s">
        <v>342</v>
      </c>
      <c r="H4905">
        <v>1</v>
      </c>
      <c r="I4905" t="s">
        <v>42</v>
      </c>
      <c r="J4905" t="s">
        <v>69</v>
      </c>
      <c r="K4905" t="s">
        <v>64</v>
      </c>
      <c r="L4905" t="s">
        <v>42</v>
      </c>
      <c r="M4905" t="s">
        <v>88</v>
      </c>
      <c r="N4905" t="s">
        <v>80</v>
      </c>
      <c r="O4905" t="s">
        <v>89</v>
      </c>
      <c r="P4905" t="s">
        <v>49</v>
      </c>
      <c r="Q4905" t="s">
        <v>81</v>
      </c>
      <c r="R4905" s="6">
        <f>_xlfn.XLOOKUP(CleanedData[[#This Row],[Product]],'02_Lookup_Tables'!$A$2:$A$126,'02_Lookup_Tables'!$B$2:$B$126)</f>
        <v>529.15</v>
      </c>
      <c r="S4905" t="str">
        <f>VLOOKUP(CleanedData[[#This Row],[Product]],'02_Lookup_Tables'!$H$2:$I$126,2,FALSE)</f>
        <v>Accessories</v>
      </c>
      <c r="T4905" t="str">
        <f>VLOOKUP(CleanedData[[#This Row],[Province]],'02_Lookup_Tables'!$D$2:$E$10,2, FALSE)</f>
        <v>Southern Region</v>
      </c>
      <c r="U4905" t="str" cm="1">
        <f t="array" ref="U4905">_xlfn.IFS(CleanedData[[#This Row],[Purchase Amount]]&lt;500,"Low",
CleanedData[[#This Row],[Purchase Amount]]&lt;5000,"Medium",
TRUE,"High")</f>
        <v>Medium</v>
      </c>
      <c r="V4905" t="str">
        <f>TEXT(CleanedData[[#This Row],[Date]],"mmmm")</f>
        <v>November</v>
      </c>
      <c r="W4905" t="str">
        <f>"Q"&amp;ROUNDUP(MONTH(CleanedData[[#This Row],[Date]])/3,0)</f>
        <v>Q4</v>
      </c>
      <c r="X4905" t="str">
        <f>IF(CleanedData[[#This Row],[Purchase Amount]]&gt;=5000,"Yes","No")</f>
        <v>No</v>
      </c>
      <c r="Y4905">
        <f>IF(CleanedData[[#This Row],[Recommend]]="Yes",1,0)</f>
        <v>0</v>
      </c>
      <c r="Z4905" s="6">
        <f>CleanedData[[#This Row],[Purchase Amount]]*0.15</f>
        <v>79.372499999999988</v>
      </c>
      <c r="AA4905" s="6">
        <f>CleanedData[[#This Row],[Purchase Amount]]*1.15</f>
        <v>608.52249999999992</v>
      </c>
    </row>
    <row r="4906" spans="1:27" x14ac:dyDescent="0.3">
      <c r="A4906">
        <v>5940</v>
      </c>
      <c r="B4906" t="s">
        <v>5131</v>
      </c>
      <c r="C4906" s="1">
        <v>45479</v>
      </c>
      <c r="D4906">
        <v>75</v>
      </c>
      <c r="E4906" t="s">
        <v>39</v>
      </c>
      <c r="F4906" t="s">
        <v>108</v>
      </c>
      <c r="G4906" t="s">
        <v>563</v>
      </c>
      <c r="H4906">
        <v>5</v>
      </c>
      <c r="I4906" t="s">
        <v>45</v>
      </c>
      <c r="J4906" t="s">
        <v>69</v>
      </c>
      <c r="K4906" t="s">
        <v>64</v>
      </c>
      <c r="L4906" t="s">
        <v>45</v>
      </c>
      <c r="M4906" t="s">
        <v>112</v>
      </c>
      <c r="N4906" t="s">
        <v>57</v>
      </c>
      <c r="O4906" t="s">
        <v>48</v>
      </c>
      <c r="P4906" t="s">
        <v>49</v>
      </c>
      <c r="Q4906" t="s">
        <v>97</v>
      </c>
      <c r="R4906" s="6">
        <f>_xlfn.XLOOKUP(CleanedData[[#This Row],[Product]],'02_Lookup_Tables'!$A$2:$A$126,'02_Lookup_Tables'!$B$2:$B$126)</f>
        <v>11052.57</v>
      </c>
      <c r="S4906" t="str">
        <f>VLOOKUP(CleanedData[[#This Row],[Product]],'02_Lookup_Tables'!$H$2:$I$126,2,FALSE)</f>
        <v>Electronics</v>
      </c>
      <c r="T4906" t="str">
        <f>VLOOKUP(CleanedData[[#This Row],[Province]],'02_Lookup_Tables'!$D$2:$E$10,2, FALSE)</f>
        <v>Gauteng Region</v>
      </c>
      <c r="U4906" t="str" cm="1">
        <f t="array" ref="U4906">_xlfn.IFS(CleanedData[[#This Row],[Purchase Amount]]&lt;500,"Low",
CleanedData[[#This Row],[Purchase Amount]]&lt;5000,"Medium",
TRUE,"High")</f>
        <v>High</v>
      </c>
      <c r="V4906" t="str">
        <f>TEXT(CleanedData[[#This Row],[Date]],"mmmm")</f>
        <v>July</v>
      </c>
      <c r="W4906" t="str">
        <f>"Q"&amp;ROUNDUP(MONTH(CleanedData[[#This Row],[Date]])/3,0)</f>
        <v>Q3</v>
      </c>
      <c r="X4906" t="str">
        <f>IF(CleanedData[[#This Row],[Purchase Amount]]&gt;=5000,"Yes","No")</f>
        <v>Yes</v>
      </c>
      <c r="Y4906">
        <f>IF(CleanedData[[#This Row],[Recommend]]="Yes",1,0)</f>
        <v>1</v>
      </c>
      <c r="Z4906" s="6">
        <f>CleanedData[[#This Row],[Purchase Amount]]*0.15</f>
        <v>1657.8854999999999</v>
      </c>
      <c r="AA4906" s="6">
        <f>CleanedData[[#This Row],[Purchase Amount]]*1.15</f>
        <v>12710.455499999998</v>
      </c>
    </row>
    <row r="4907" spans="1:27" x14ac:dyDescent="0.3">
      <c r="A4907">
        <v>5942</v>
      </c>
      <c r="B4907" t="s">
        <v>5132</v>
      </c>
      <c r="C4907" s="1">
        <v>45962</v>
      </c>
      <c r="D4907">
        <v>68</v>
      </c>
      <c r="E4907" t="s">
        <v>39</v>
      </c>
      <c r="F4907" t="s">
        <v>40</v>
      </c>
      <c r="G4907" t="s">
        <v>378</v>
      </c>
      <c r="H4907">
        <v>4</v>
      </c>
      <c r="I4907" t="s">
        <v>45</v>
      </c>
      <c r="J4907" t="s">
        <v>54</v>
      </c>
      <c r="K4907" t="s">
        <v>64</v>
      </c>
      <c r="L4907" t="s">
        <v>45</v>
      </c>
      <c r="M4907" t="s">
        <v>100</v>
      </c>
      <c r="N4907" t="s">
        <v>96</v>
      </c>
      <c r="O4907" t="s">
        <v>48</v>
      </c>
      <c r="P4907" t="s">
        <v>49</v>
      </c>
      <c r="Q4907" t="s">
        <v>97</v>
      </c>
      <c r="R4907" s="6">
        <f>_xlfn.XLOOKUP(CleanedData[[#This Row],[Product]],'02_Lookup_Tables'!$A$2:$A$126,'02_Lookup_Tables'!$B$2:$B$126)</f>
        <v>40.11</v>
      </c>
      <c r="S4907" t="str">
        <f>VLOOKUP(CleanedData[[#This Row],[Product]],'02_Lookup_Tables'!$H$2:$I$126,2,FALSE)</f>
        <v>Food</v>
      </c>
      <c r="T4907" t="str">
        <f>VLOOKUP(CleanedData[[#This Row],[Province]],'02_Lookup_Tables'!$D$2:$E$10,2, FALSE)</f>
        <v>Northern Region</v>
      </c>
      <c r="U4907" t="str" cm="1">
        <f t="array" ref="U4907">_xlfn.IFS(CleanedData[[#This Row],[Purchase Amount]]&lt;500,"Low",
CleanedData[[#This Row],[Purchase Amount]]&lt;5000,"Medium",
TRUE,"High")</f>
        <v>Low</v>
      </c>
      <c r="V4907" t="str">
        <f>TEXT(CleanedData[[#This Row],[Date]],"mmmm")</f>
        <v>November</v>
      </c>
      <c r="W4907" t="str">
        <f>"Q"&amp;ROUNDUP(MONTH(CleanedData[[#This Row],[Date]])/3,0)</f>
        <v>Q4</v>
      </c>
      <c r="X4907" t="str">
        <f>IF(CleanedData[[#This Row],[Purchase Amount]]&gt;=5000,"Yes","No")</f>
        <v>No</v>
      </c>
      <c r="Y4907">
        <f>IF(CleanedData[[#This Row],[Recommend]]="Yes",1,0)</f>
        <v>1</v>
      </c>
      <c r="Z4907" s="6">
        <f>CleanedData[[#This Row],[Purchase Amount]]*0.15</f>
        <v>6.0164999999999997</v>
      </c>
      <c r="AA4907" s="6">
        <f>CleanedData[[#This Row],[Purchase Amount]]*1.15</f>
        <v>46.126499999999993</v>
      </c>
    </row>
    <row r="4908" spans="1:27" x14ac:dyDescent="0.3">
      <c r="A4908">
        <v>5943</v>
      </c>
      <c r="B4908" t="s">
        <v>5133</v>
      </c>
      <c r="C4908" s="1">
        <v>45683</v>
      </c>
      <c r="D4908">
        <v>53</v>
      </c>
      <c r="E4908" t="s">
        <v>52</v>
      </c>
      <c r="F4908" t="s">
        <v>77</v>
      </c>
      <c r="G4908" t="s">
        <v>391</v>
      </c>
      <c r="H4908">
        <v>3</v>
      </c>
      <c r="I4908" t="s">
        <v>45</v>
      </c>
      <c r="J4908" t="s">
        <v>69</v>
      </c>
      <c r="K4908" t="s">
        <v>44</v>
      </c>
      <c r="L4908" t="s">
        <v>45</v>
      </c>
      <c r="M4908" t="s">
        <v>136</v>
      </c>
      <c r="N4908" t="s">
        <v>48</v>
      </c>
      <c r="O4908" t="s">
        <v>89</v>
      </c>
      <c r="P4908" t="s">
        <v>49</v>
      </c>
      <c r="Q4908" t="s">
        <v>93</v>
      </c>
      <c r="R4908" s="6">
        <f>_xlfn.XLOOKUP(CleanedData[[#This Row],[Product]],'02_Lookup_Tables'!$A$2:$A$126,'02_Lookup_Tables'!$B$2:$B$126)</f>
        <v>886.51</v>
      </c>
      <c r="S4908" t="str">
        <f>VLOOKUP(CleanedData[[#This Row],[Product]],'02_Lookup_Tables'!$H$2:$I$126,2,FALSE)</f>
        <v>Beauty &amp; Personal Care</v>
      </c>
      <c r="T4908" t="str">
        <f>VLOOKUP(CleanedData[[#This Row],[Province]],'02_Lookup_Tables'!$D$2:$E$10,2, FALSE)</f>
        <v>Central Region</v>
      </c>
      <c r="U4908" t="str" cm="1">
        <f t="array" ref="U4908">_xlfn.IFS(CleanedData[[#This Row],[Purchase Amount]]&lt;500,"Low",
CleanedData[[#This Row],[Purchase Amount]]&lt;5000,"Medium",
TRUE,"High")</f>
        <v>Medium</v>
      </c>
      <c r="V4908" t="str">
        <f>TEXT(CleanedData[[#This Row],[Date]],"mmmm")</f>
        <v>January</v>
      </c>
      <c r="W4908" t="str">
        <f>"Q"&amp;ROUNDUP(MONTH(CleanedData[[#This Row],[Date]])/3,0)</f>
        <v>Q1</v>
      </c>
      <c r="X4908" t="str">
        <f>IF(CleanedData[[#This Row],[Purchase Amount]]&gt;=5000,"Yes","No")</f>
        <v>No</v>
      </c>
      <c r="Y4908">
        <f>IF(CleanedData[[#This Row],[Recommend]]="Yes",1,0)</f>
        <v>1</v>
      </c>
      <c r="Z4908" s="6">
        <f>CleanedData[[#This Row],[Purchase Amount]]*0.15</f>
        <v>132.97649999999999</v>
      </c>
      <c r="AA4908" s="6">
        <f>CleanedData[[#This Row],[Purchase Amount]]*1.15</f>
        <v>1019.4864999999999</v>
      </c>
    </row>
    <row r="4909" spans="1:27" x14ac:dyDescent="0.3">
      <c r="A4909">
        <v>5944</v>
      </c>
      <c r="B4909" t="s">
        <v>5134</v>
      </c>
      <c r="C4909" s="1">
        <v>45328</v>
      </c>
      <c r="D4909">
        <v>39</v>
      </c>
      <c r="E4909" t="s">
        <v>39</v>
      </c>
      <c r="F4909" t="s">
        <v>72</v>
      </c>
      <c r="G4909" t="s">
        <v>450</v>
      </c>
      <c r="H4909">
        <v>2</v>
      </c>
      <c r="I4909" t="s">
        <v>42</v>
      </c>
      <c r="J4909" t="s">
        <v>54</v>
      </c>
      <c r="K4909" t="s">
        <v>44</v>
      </c>
      <c r="L4909" t="s">
        <v>45</v>
      </c>
      <c r="M4909" t="s">
        <v>92</v>
      </c>
      <c r="N4909" t="s">
        <v>47</v>
      </c>
      <c r="O4909" t="s">
        <v>89</v>
      </c>
      <c r="P4909" t="s">
        <v>49</v>
      </c>
      <c r="Q4909" t="s">
        <v>81</v>
      </c>
      <c r="R4909" s="6">
        <f>_xlfn.XLOOKUP(CleanedData[[#This Row],[Product]],'02_Lookup_Tables'!$A$2:$A$126,'02_Lookup_Tables'!$B$2:$B$126)</f>
        <v>74.72</v>
      </c>
      <c r="S4909" t="str">
        <f>VLOOKUP(CleanedData[[#This Row],[Product]],'02_Lookup_Tables'!$H$2:$I$126,2,FALSE)</f>
        <v>Food</v>
      </c>
      <c r="T4909" t="str">
        <f>VLOOKUP(CleanedData[[#This Row],[Province]],'02_Lookup_Tables'!$D$2:$E$10,2, FALSE)</f>
        <v>Central Region</v>
      </c>
      <c r="U4909" t="str" cm="1">
        <f t="array" ref="U4909">_xlfn.IFS(CleanedData[[#This Row],[Purchase Amount]]&lt;500,"Low",
CleanedData[[#This Row],[Purchase Amount]]&lt;5000,"Medium",
TRUE,"High")</f>
        <v>Low</v>
      </c>
      <c r="V4909" t="str">
        <f>TEXT(CleanedData[[#This Row],[Date]],"mmmm")</f>
        <v>February</v>
      </c>
      <c r="W4909" t="str">
        <f>"Q"&amp;ROUNDUP(MONTH(CleanedData[[#This Row],[Date]])/3,0)</f>
        <v>Q1</v>
      </c>
      <c r="X4909" t="str">
        <f>IF(CleanedData[[#This Row],[Purchase Amount]]&gt;=5000,"Yes","No")</f>
        <v>No</v>
      </c>
      <c r="Y4909">
        <f>IF(CleanedData[[#This Row],[Recommend]]="Yes",1,0)</f>
        <v>0</v>
      </c>
      <c r="Z4909" s="6">
        <f>CleanedData[[#This Row],[Purchase Amount]]*0.15</f>
        <v>11.208</v>
      </c>
      <c r="AA4909" s="6">
        <f>CleanedData[[#This Row],[Purchase Amount]]*1.15</f>
        <v>85.927999999999997</v>
      </c>
    </row>
    <row r="4910" spans="1:27" x14ac:dyDescent="0.3">
      <c r="A4910">
        <v>5946</v>
      </c>
      <c r="B4910" t="s">
        <v>5135</v>
      </c>
      <c r="C4910" s="1">
        <v>45602</v>
      </c>
      <c r="D4910">
        <v>25</v>
      </c>
      <c r="E4910" t="s">
        <v>39</v>
      </c>
      <c r="F4910" t="s">
        <v>130</v>
      </c>
      <c r="G4910" t="s">
        <v>122</v>
      </c>
      <c r="H4910">
        <v>5</v>
      </c>
      <c r="I4910" t="s">
        <v>45</v>
      </c>
      <c r="J4910" t="s">
        <v>54</v>
      </c>
      <c r="K4910" t="s">
        <v>64</v>
      </c>
      <c r="L4910" t="s">
        <v>42</v>
      </c>
      <c r="M4910" t="s">
        <v>151</v>
      </c>
      <c r="N4910" t="s">
        <v>57</v>
      </c>
      <c r="O4910" t="s">
        <v>89</v>
      </c>
      <c r="P4910" t="s">
        <v>70</v>
      </c>
      <c r="Q4910" t="s">
        <v>58</v>
      </c>
      <c r="R4910" s="6">
        <f>_xlfn.XLOOKUP(CleanedData[[#This Row],[Product]],'02_Lookup_Tables'!$A$2:$A$126,'02_Lookup_Tables'!$B$2:$B$126)</f>
        <v>1712.08</v>
      </c>
      <c r="S4910" t="str">
        <f>VLOOKUP(CleanedData[[#This Row],[Product]],'02_Lookup_Tables'!$H$2:$I$126,2,FALSE)</f>
        <v>Home &amp; Living</v>
      </c>
      <c r="T4910" t="str">
        <f>VLOOKUP(CleanedData[[#This Row],[Province]],'02_Lookup_Tables'!$D$2:$E$10,2, FALSE)</f>
        <v>Eastern Region</v>
      </c>
      <c r="U4910" t="str" cm="1">
        <f t="array" ref="U4910">_xlfn.IFS(CleanedData[[#This Row],[Purchase Amount]]&lt;500,"Low",
CleanedData[[#This Row],[Purchase Amount]]&lt;5000,"Medium",
TRUE,"High")</f>
        <v>Medium</v>
      </c>
      <c r="V4910" t="str">
        <f>TEXT(CleanedData[[#This Row],[Date]],"mmmm")</f>
        <v>November</v>
      </c>
      <c r="W4910" t="str">
        <f>"Q"&amp;ROUNDUP(MONTH(CleanedData[[#This Row],[Date]])/3,0)</f>
        <v>Q4</v>
      </c>
      <c r="X4910" t="str">
        <f>IF(CleanedData[[#This Row],[Purchase Amount]]&gt;=5000,"Yes","No")</f>
        <v>No</v>
      </c>
      <c r="Y4910">
        <f>IF(CleanedData[[#This Row],[Recommend]]="Yes",1,0)</f>
        <v>1</v>
      </c>
      <c r="Z4910" s="6">
        <f>CleanedData[[#This Row],[Purchase Amount]]*0.15</f>
        <v>256.81199999999995</v>
      </c>
      <c r="AA4910" s="6">
        <f>CleanedData[[#This Row],[Purchase Amount]]*1.15</f>
        <v>1968.8919999999998</v>
      </c>
    </row>
    <row r="4911" spans="1:27" x14ac:dyDescent="0.3">
      <c r="A4911">
        <v>5947</v>
      </c>
      <c r="B4911" t="s">
        <v>5136</v>
      </c>
      <c r="C4911" s="1">
        <v>45703</v>
      </c>
      <c r="D4911">
        <v>20</v>
      </c>
      <c r="E4911" t="s">
        <v>52</v>
      </c>
      <c r="F4911" t="s">
        <v>130</v>
      </c>
      <c r="G4911" t="s">
        <v>419</v>
      </c>
      <c r="H4911">
        <v>3</v>
      </c>
      <c r="I4911" t="s">
        <v>42</v>
      </c>
      <c r="J4911" t="s">
        <v>54</v>
      </c>
      <c r="K4911" t="s">
        <v>64</v>
      </c>
      <c r="L4911" t="s">
        <v>42</v>
      </c>
      <c r="M4911" t="s">
        <v>85</v>
      </c>
      <c r="N4911" t="s">
        <v>48</v>
      </c>
      <c r="O4911" t="s">
        <v>48</v>
      </c>
      <c r="P4911" t="s">
        <v>70</v>
      </c>
      <c r="Q4911" t="s">
        <v>66</v>
      </c>
      <c r="R4911" s="6">
        <f>_xlfn.XLOOKUP(CleanedData[[#This Row],[Product]],'02_Lookup_Tables'!$A$2:$A$126,'02_Lookup_Tables'!$B$2:$B$126)</f>
        <v>96.11</v>
      </c>
      <c r="S4911" t="str">
        <f>VLOOKUP(CleanedData[[#This Row],[Product]],'02_Lookup_Tables'!$H$2:$I$126,2,FALSE)</f>
        <v>Apparel</v>
      </c>
      <c r="T4911" t="str">
        <f>VLOOKUP(CleanedData[[#This Row],[Province]],'02_Lookup_Tables'!$D$2:$E$10,2, FALSE)</f>
        <v>Eastern Region</v>
      </c>
      <c r="U4911" t="str" cm="1">
        <f t="array" ref="U4911">_xlfn.IFS(CleanedData[[#This Row],[Purchase Amount]]&lt;500,"Low",
CleanedData[[#This Row],[Purchase Amount]]&lt;5000,"Medium",
TRUE,"High")</f>
        <v>Low</v>
      </c>
      <c r="V4911" t="str">
        <f>TEXT(CleanedData[[#This Row],[Date]],"mmmm")</f>
        <v>February</v>
      </c>
      <c r="W4911" t="str">
        <f>"Q"&amp;ROUNDUP(MONTH(CleanedData[[#This Row],[Date]])/3,0)</f>
        <v>Q1</v>
      </c>
      <c r="X4911" t="str">
        <f>IF(CleanedData[[#This Row],[Purchase Amount]]&gt;=5000,"Yes","No")</f>
        <v>No</v>
      </c>
      <c r="Y4911">
        <f>IF(CleanedData[[#This Row],[Recommend]]="Yes",1,0)</f>
        <v>0</v>
      </c>
      <c r="Z4911" s="6">
        <f>CleanedData[[#This Row],[Purchase Amount]]*0.15</f>
        <v>14.416499999999999</v>
      </c>
      <c r="AA4911" s="6">
        <f>CleanedData[[#This Row],[Purchase Amount]]*1.15</f>
        <v>110.52649999999998</v>
      </c>
    </row>
    <row r="4912" spans="1:27" x14ac:dyDescent="0.3">
      <c r="A4912">
        <v>5948</v>
      </c>
      <c r="B4912" t="s">
        <v>5137</v>
      </c>
      <c r="C4912" s="1">
        <v>45395</v>
      </c>
      <c r="D4912">
        <v>33</v>
      </c>
      <c r="E4912" t="s">
        <v>39</v>
      </c>
      <c r="F4912" t="s">
        <v>72</v>
      </c>
      <c r="G4912" t="s">
        <v>142</v>
      </c>
      <c r="H4912">
        <v>4</v>
      </c>
      <c r="I4912" t="s">
        <v>45</v>
      </c>
      <c r="J4912" t="s">
        <v>63</v>
      </c>
      <c r="K4912" t="s">
        <v>64</v>
      </c>
      <c r="L4912" t="s">
        <v>42</v>
      </c>
      <c r="M4912" t="s">
        <v>165</v>
      </c>
      <c r="N4912" t="s">
        <v>96</v>
      </c>
      <c r="O4912" t="s">
        <v>89</v>
      </c>
      <c r="P4912" t="s">
        <v>70</v>
      </c>
      <c r="Q4912" t="s">
        <v>58</v>
      </c>
      <c r="R4912" s="6">
        <f>_xlfn.XLOOKUP(CleanedData[[#This Row],[Product]],'02_Lookup_Tables'!$A$2:$A$126,'02_Lookup_Tables'!$B$2:$B$126)</f>
        <v>44114.21</v>
      </c>
      <c r="S4912" t="str">
        <f>VLOOKUP(CleanedData[[#This Row],[Product]],'02_Lookup_Tables'!$H$2:$I$126,2,FALSE)</f>
        <v>Electronics</v>
      </c>
      <c r="T4912" t="str">
        <f>VLOOKUP(CleanedData[[#This Row],[Province]],'02_Lookup_Tables'!$D$2:$E$10,2, FALSE)</f>
        <v>Central Region</v>
      </c>
      <c r="U4912" t="str" cm="1">
        <f t="array" ref="U4912">_xlfn.IFS(CleanedData[[#This Row],[Purchase Amount]]&lt;500,"Low",
CleanedData[[#This Row],[Purchase Amount]]&lt;5000,"Medium",
TRUE,"High")</f>
        <v>High</v>
      </c>
      <c r="V4912" t="str">
        <f>TEXT(CleanedData[[#This Row],[Date]],"mmmm")</f>
        <v>April</v>
      </c>
      <c r="W4912" t="str">
        <f>"Q"&amp;ROUNDUP(MONTH(CleanedData[[#This Row],[Date]])/3,0)</f>
        <v>Q2</v>
      </c>
      <c r="X4912" t="str">
        <f>IF(CleanedData[[#This Row],[Purchase Amount]]&gt;=5000,"Yes","No")</f>
        <v>Yes</v>
      </c>
      <c r="Y4912">
        <f>IF(CleanedData[[#This Row],[Recommend]]="Yes",1,0)</f>
        <v>1</v>
      </c>
      <c r="Z4912" s="6">
        <f>CleanedData[[#This Row],[Purchase Amount]]*0.15</f>
        <v>6617.1314999999995</v>
      </c>
      <c r="AA4912" s="6">
        <f>CleanedData[[#This Row],[Purchase Amount]]*1.15</f>
        <v>50731.341499999995</v>
      </c>
    </row>
    <row r="4913" spans="1:27" x14ac:dyDescent="0.3">
      <c r="A4913">
        <v>5949</v>
      </c>
      <c r="B4913" t="s">
        <v>5138</v>
      </c>
      <c r="C4913" s="1">
        <v>45424</v>
      </c>
      <c r="D4913">
        <v>62</v>
      </c>
      <c r="E4913" t="s">
        <v>39</v>
      </c>
      <c r="F4913" t="s">
        <v>72</v>
      </c>
      <c r="G4913" t="s">
        <v>450</v>
      </c>
      <c r="H4913">
        <v>4</v>
      </c>
      <c r="I4913" t="s">
        <v>42</v>
      </c>
      <c r="J4913" t="s">
        <v>43</v>
      </c>
      <c r="K4913" t="s">
        <v>55</v>
      </c>
      <c r="L4913" t="s">
        <v>42</v>
      </c>
      <c r="N4913" t="s">
        <v>96</v>
      </c>
      <c r="O4913" t="s">
        <v>134</v>
      </c>
      <c r="P4913" t="s">
        <v>8646</v>
      </c>
      <c r="Q4913" t="s">
        <v>50</v>
      </c>
      <c r="R4913" s="6">
        <f>_xlfn.XLOOKUP(CleanedData[[#This Row],[Product]],'02_Lookup_Tables'!$A$2:$A$126,'02_Lookup_Tables'!$B$2:$B$126)</f>
        <v>74.72</v>
      </c>
      <c r="S4913" t="str">
        <f>VLOOKUP(CleanedData[[#This Row],[Product]],'02_Lookup_Tables'!$H$2:$I$126,2,FALSE)</f>
        <v>Food</v>
      </c>
      <c r="T4913" t="str">
        <f>VLOOKUP(CleanedData[[#This Row],[Province]],'02_Lookup_Tables'!$D$2:$E$10,2, FALSE)</f>
        <v>Central Region</v>
      </c>
      <c r="U4913" t="str" cm="1">
        <f t="array" ref="U4913">_xlfn.IFS(CleanedData[[#This Row],[Purchase Amount]]&lt;500,"Low",
CleanedData[[#This Row],[Purchase Amount]]&lt;5000,"Medium",
TRUE,"High")</f>
        <v>Low</v>
      </c>
      <c r="V4913" t="str">
        <f>TEXT(CleanedData[[#This Row],[Date]],"mmmm")</f>
        <v>May</v>
      </c>
      <c r="W4913" t="str">
        <f>"Q"&amp;ROUNDUP(MONTH(CleanedData[[#This Row],[Date]])/3,0)</f>
        <v>Q2</v>
      </c>
      <c r="X4913" t="str">
        <f>IF(CleanedData[[#This Row],[Purchase Amount]]&gt;=5000,"Yes","No")</f>
        <v>No</v>
      </c>
      <c r="Y4913">
        <f>IF(CleanedData[[#This Row],[Recommend]]="Yes",1,0)</f>
        <v>0</v>
      </c>
      <c r="Z4913" s="6">
        <f>CleanedData[[#This Row],[Purchase Amount]]*0.15</f>
        <v>11.208</v>
      </c>
      <c r="AA4913" s="6">
        <f>CleanedData[[#This Row],[Purchase Amount]]*1.15</f>
        <v>85.927999999999997</v>
      </c>
    </row>
    <row r="4914" spans="1:27" x14ac:dyDescent="0.3">
      <c r="A4914">
        <v>5950</v>
      </c>
      <c r="B4914" t="s">
        <v>5139</v>
      </c>
      <c r="C4914" s="1">
        <v>45517</v>
      </c>
      <c r="D4914">
        <v>43</v>
      </c>
      <c r="E4914" t="s">
        <v>39</v>
      </c>
      <c r="F4914" t="s">
        <v>61</v>
      </c>
      <c r="G4914" t="s">
        <v>150</v>
      </c>
      <c r="H4914">
        <v>2</v>
      </c>
      <c r="I4914" t="s">
        <v>42</v>
      </c>
      <c r="J4914" t="s">
        <v>74</v>
      </c>
      <c r="K4914" t="s">
        <v>44</v>
      </c>
      <c r="L4914" t="s">
        <v>42</v>
      </c>
      <c r="M4914" t="s">
        <v>151</v>
      </c>
      <c r="N4914" t="s">
        <v>47</v>
      </c>
      <c r="O4914" t="s">
        <v>89</v>
      </c>
      <c r="P4914" t="s">
        <v>49</v>
      </c>
      <c r="Q4914" t="s">
        <v>81</v>
      </c>
      <c r="R4914" s="6">
        <f>_xlfn.XLOOKUP(CleanedData[[#This Row],[Product]],'02_Lookup_Tables'!$A$2:$A$126,'02_Lookup_Tables'!$B$2:$B$126)</f>
        <v>14808.31</v>
      </c>
      <c r="S4914" t="str">
        <f>VLOOKUP(CleanedData[[#This Row],[Product]],'02_Lookup_Tables'!$H$2:$I$126,2,FALSE)</f>
        <v>Electronics</v>
      </c>
      <c r="T4914" t="str">
        <f>VLOOKUP(CleanedData[[#This Row],[Province]],'02_Lookup_Tables'!$D$2:$E$10,2, FALSE)</f>
        <v>Southern Region</v>
      </c>
      <c r="U4914" t="str" cm="1">
        <f t="array" ref="U4914">_xlfn.IFS(CleanedData[[#This Row],[Purchase Amount]]&lt;500,"Low",
CleanedData[[#This Row],[Purchase Amount]]&lt;5000,"Medium",
TRUE,"High")</f>
        <v>High</v>
      </c>
      <c r="V4914" t="str">
        <f>TEXT(CleanedData[[#This Row],[Date]],"mmmm")</f>
        <v>August</v>
      </c>
      <c r="W4914" t="str">
        <f>"Q"&amp;ROUNDUP(MONTH(CleanedData[[#This Row],[Date]])/3,0)</f>
        <v>Q3</v>
      </c>
      <c r="X4914" t="str">
        <f>IF(CleanedData[[#This Row],[Purchase Amount]]&gt;=5000,"Yes","No")</f>
        <v>Yes</v>
      </c>
      <c r="Y4914">
        <f>IF(CleanedData[[#This Row],[Recommend]]="Yes",1,0)</f>
        <v>0</v>
      </c>
      <c r="Z4914" s="6">
        <f>CleanedData[[#This Row],[Purchase Amount]]*0.15</f>
        <v>2221.2464999999997</v>
      </c>
      <c r="AA4914" s="6">
        <f>CleanedData[[#This Row],[Purchase Amount]]*1.15</f>
        <v>17029.556499999999</v>
      </c>
    </row>
    <row r="4915" spans="1:27" x14ac:dyDescent="0.3">
      <c r="A4915">
        <v>5951</v>
      </c>
      <c r="B4915" t="s">
        <v>5140</v>
      </c>
      <c r="C4915" s="1">
        <v>45304</v>
      </c>
      <c r="D4915">
        <v>26</v>
      </c>
      <c r="E4915" t="s">
        <v>39</v>
      </c>
      <c r="F4915" t="s">
        <v>40</v>
      </c>
      <c r="G4915" t="s">
        <v>463</v>
      </c>
      <c r="H4915">
        <v>5</v>
      </c>
      <c r="I4915" t="s">
        <v>45</v>
      </c>
      <c r="J4915" t="s">
        <v>69</v>
      </c>
      <c r="K4915" t="s">
        <v>64</v>
      </c>
      <c r="L4915" t="s">
        <v>42</v>
      </c>
      <c r="M4915" t="s">
        <v>190</v>
      </c>
      <c r="N4915" t="s">
        <v>57</v>
      </c>
      <c r="O4915" t="s">
        <v>89</v>
      </c>
      <c r="P4915" t="s">
        <v>70</v>
      </c>
      <c r="Q4915" t="s">
        <v>58</v>
      </c>
      <c r="R4915" s="6">
        <f>_xlfn.XLOOKUP(CleanedData[[#This Row],[Product]],'02_Lookup_Tables'!$A$2:$A$126,'02_Lookup_Tables'!$B$2:$B$126)</f>
        <v>470.6</v>
      </c>
      <c r="S4915" t="str">
        <f>VLOOKUP(CleanedData[[#This Row],[Product]],'02_Lookup_Tables'!$H$2:$I$126,2,FALSE)</f>
        <v>Toys &amp; Games</v>
      </c>
      <c r="T4915" t="str">
        <f>VLOOKUP(CleanedData[[#This Row],[Province]],'02_Lookup_Tables'!$D$2:$E$10,2, FALSE)</f>
        <v>Northern Region</v>
      </c>
      <c r="U4915" t="str" cm="1">
        <f t="array" ref="U4915">_xlfn.IFS(CleanedData[[#This Row],[Purchase Amount]]&lt;500,"Low",
CleanedData[[#This Row],[Purchase Amount]]&lt;5000,"Medium",
TRUE,"High")</f>
        <v>Low</v>
      </c>
      <c r="V4915" t="str">
        <f>TEXT(CleanedData[[#This Row],[Date]],"mmmm")</f>
        <v>January</v>
      </c>
      <c r="W4915" t="str">
        <f>"Q"&amp;ROUNDUP(MONTH(CleanedData[[#This Row],[Date]])/3,0)</f>
        <v>Q1</v>
      </c>
      <c r="X4915" t="str">
        <f>IF(CleanedData[[#This Row],[Purchase Amount]]&gt;=5000,"Yes","No")</f>
        <v>No</v>
      </c>
      <c r="Y4915">
        <f>IF(CleanedData[[#This Row],[Recommend]]="Yes",1,0)</f>
        <v>1</v>
      </c>
      <c r="Z4915" s="6">
        <f>CleanedData[[#This Row],[Purchase Amount]]*0.15</f>
        <v>70.59</v>
      </c>
      <c r="AA4915" s="6">
        <f>CleanedData[[#This Row],[Purchase Amount]]*1.15</f>
        <v>541.18999999999994</v>
      </c>
    </row>
    <row r="4916" spans="1:27" x14ac:dyDescent="0.3">
      <c r="A4916">
        <v>5952</v>
      </c>
      <c r="B4916" t="s">
        <v>5141</v>
      </c>
      <c r="C4916" s="1">
        <v>45987</v>
      </c>
      <c r="E4916" t="s">
        <v>60</v>
      </c>
      <c r="F4916" t="s">
        <v>130</v>
      </c>
      <c r="G4916" t="s">
        <v>120</v>
      </c>
      <c r="H4916">
        <v>2</v>
      </c>
      <c r="I4916" t="s">
        <v>42</v>
      </c>
      <c r="J4916" t="s">
        <v>74</v>
      </c>
      <c r="K4916" t="s">
        <v>44</v>
      </c>
      <c r="L4916" t="s">
        <v>42</v>
      </c>
      <c r="M4916" t="s">
        <v>184</v>
      </c>
      <c r="N4916" t="s">
        <v>47</v>
      </c>
      <c r="O4916" t="s">
        <v>148</v>
      </c>
      <c r="P4916" t="s">
        <v>70</v>
      </c>
      <c r="Q4916" t="s">
        <v>166</v>
      </c>
      <c r="R4916" s="6">
        <f>_xlfn.XLOOKUP(CleanedData[[#This Row],[Product]],'02_Lookup_Tables'!$A$2:$A$126,'02_Lookup_Tables'!$B$2:$B$126)</f>
        <v>471.63</v>
      </c>
      <c r="S4916" t="str">
        <f>VLOOKUP(CleanedData[[#This Row],[Product]],'02_Lookup_Tables'!$H$2:$I$126,2,FALSE)</f>
        <v>Beauty &amp; Personal Care</v>
      </c>
      <c r="T4916" t="str">
        <f>VLOOKUP(CleanedData[[#This Row],[Province]],'02_Lookup_Tables'!$D$2:$E$10,2, FALSE)</f>
        <v>Eastern Region</v>
      </c>
      <c r="U4916" t="str" cm="1">
        <f t="array" ref="U4916">_xlfn.IFS(CleanedData[[#This Row],[Purchase Amount]]&lt;500,"Low",
CleanedData[[#This Row],[Purchase Amount]]&lt;5000,"Medium",
TRUE,"High")</f>
        <v>Low</v>
      </c>
      <c r="V4916" t="str">
        <f>TEXT(CleanedData[[#This Row],[Date]],"mmmm")</f>
        <v>November</v>
      </c>
      <c r="W4916" t="str">
        <f>"Q"&amp;ROUNDUP(MONTH(CleanedData[[#This Row],[Date]])/3,0)</f>
        <v>Q4</v>
      </c>
      <c r="X4916" t="str">
        <f>IF(CleanedData[[#This Row],[Purchase Amount]]&gt;=5000,"Yes","No")</f>
        <v>No</v>
      </c>
      <c r="Y4916">
        <f>IF(CleanedData[[#This Row],[Recommend]]="Yes",1,0)</f>
        <v>0</v>
      </c>
      <c r="Z4916" s="6">
        <f>CleanedData[[#This Row],[Purchase Amount]]*0.15</f>
        <v>70.744500000000002</v>
      </c>
      <c r="AA4916" s="6">
        <f>CleanedData[[#This Row],[Purchase Amount]]*1.15</f>
        <v>542.3744999999999</v>
      </c>
    </row>
    <row r="4917" spans="1:27" x14ac:dyDescent="0.3">
      <c r="A4917">
        <v>5954</v>
      </c>
      <c r="B4917" t="s">
        <v>5142</v>
      </c>
      <c r="C4917" s="1">
        <v>45379</v>
      </c>
      <c r="D4917">
        <v>37</v>
      </c>
      <c r="E4917" t="s">
        <v>52</v>
      </c>
      <c r="F4917" t="s">
        <v>83</v>
      </c>
      <c r="G4917" t="s">
        <v>501</v>
      </c>
      <c r="H4917">
        <v>1</v>
      </c>
      <c r="I4917" t="s">
        <v>45</v>
      </c>
      <c r="J4917" t="s">
        <v>69</v>
      </c>
      <c r="K4917" t="s">
        <v>44</v>
      </c>
      <c r="L4917" t="s">
        <v>42</v>
      </c>
      <c r="M4917" t="s">
        <v>85</v>
      </c>
      <c r="N4917" t="s">
        <v>80</v>
      </c>
      <c r="O4917" t="s">
        <v>48</v>
      </c>
      <c r="P4917" t="s">
        <v>49</v>
      </c>
      <c r="Q4917" t="s">
        <v>81</v>
      </c>
      <c r="R4917" s="6">
        <f>_xlfn.XLOOKUP(CleanedData[[#This Row],[Product]],'02_Lookup_Tables'!$A$2:$A$126,'02_Lookup_Tables'!$B$2:$B$126)</f>
        <v>1482.94</v>
      </c>
      <c r="S4917" t="str">
        <f>VLOOKUP(CleanedData[[#This Row],[Product]],'02_Lookup_Tables'!$H$2:$I$126,2,FALSE)</f>
        <v>Home Devices</v>
      </c>
      <c r="T4917" t="str">
        <f>VLOOKUP(CleanedData[[#This Row],[Province]],'02_Lookup_Tables'!$D$2:$E$10,2, FALSE)</f>
        <v>Western Region</v>
      </c>
      <c r="U4917" t="str" cm="1">
        <f t="array" ref="U4917">_xlfn.IFS(CleanedData[[#This Row],[Purchase Amount]]&lt;500,"Low",
CleanedData[[#This Row],[Purchase Amount]]&lt;5000,"Medium",
TRUE,"High")</f>
        <v>Medium</v>
      </c>
      <c r="V4917" t="str">
        <f>TEXT(CleanedData[[#This Row],[Date]],"mmmm")</f>
        <v>March</v>
      </c>
      <c r="W4917" t="str">
        <f>"Q"&amp;ROUNDUP(MONTH(CleanedData[[#This Row],[Date]])/3,0)</f>
        <v>Q1</v>
      </c>
      <c r="X4917" t="str">
        <f>IF(CleanedData[[#This Row],[Purchase Amount]]&gt;=5000,"Yes","No")</f>
        <v>No</v>
      </c>
      <c r="Y4917">
        <f>IF(CleanedData[[#This Row],[Recommend]]="Yes",1,0)</f>
        <v>1</v>
      </c>
      <c r="Z4917" s="6">
        <f>CleanedData[[#This Row],[Purchase Amount]]*0.15</f>
        <v>222.441</v>
      </c>
      <c r="AA4917" s="6">
        <f>CleanedData[[#This Row],[Purchase Amount]]*1.15</f>
        <v>1705.3809999999999</v>
      </c>
    </row>
    <row r="4918" spans="1:27" x14ac:dyDescent="0.3">
      <c r="A4918">
        <v>5956</v>
      </c>
      <c r="B4918" t="s">
        <v>5143</v>
      </c>
      <c r="C4918" s="1">
        <v>45452</v>
      </c>
      <c r="D4918">
        <v>51</v>
      </c>
      <c r="E4918" t="s">
        <v>60</v>
      </c>
      <c r="F4918" t="s">
        <v>125</v>
      </c>
      <c r="G4918" t="s">
        <v>362</v>
      </c>
      <c r="H4918">
        <v>1</v>
      </c>
      <c r="I4918" t="s">
        <v>45</v>
      </c>
      <c r="J4918" t="s">
        <v>69</v>
      </c>
      <c r="K4918" t="s">
        <v>55</v>
      </c>
      <c r="L4918" t="s">
        <v>42</v>
      </c>
      <c r="M4918" t="s">
        <v>151</v>
      </c>
      <c r="N4918" t="s">
        <v>80</v>
      </c>
      <c r="O4918" t="s">
        <v>89</v>
      </c>
      <c r="P4918" t="s">
        <v>49</v>
      </c>
      <c r="Q4918" t="s">
        <v>93</v>
      </c>
      <c r="R4918" s="6">
        <f>_xlfn.XLOOKUP(CleanedData[[#This Row],[Product]],'02_Lookup_Tables'!$A$2:$A$126,'02_Lookup_Tables'!$B$2:$B$126)</f>
        <v>1746.77</v>
      </c>
      <c r="S4918" t="str">
        <f>VLOOKUP(CleanedData[[#This Row],[Product]],'02_Lookup_Tables'!$H$2:$I$126,2,FALSE)</f>
        <v>Home Devices</v>
      </c>
      <c r="T4918" t="str">
        <f>VLOOKUP(CleanedData[[#This Row],[Province]],'02_Lookup_Tables'!$D$2:$E$10,2, FALSE)</f>
        <v>Western Region</v>
      </c>
      <c r="U4918" t="str" cm="1">
        <f t="array" ref="U4918">_xlfn.IFS(CleanedData[[#This Row],[Purchase Amount]]&lt;500,"Low",
CleanedData[[#This Row],[Purchase Amount]]&lt;5000,"Medium",
TRUE,"High")</f>
        <v>Medium</v>
      </c>
      <c r="V4918" t="str">
        <f>TEXT(CleanedData[[#This Row],[Date]],"mmmm")</f>
        <v>June</v>
      </c>
      <c r="W4918" t="str">
        <f>"Q"&amp;ROUNDUP(MONTH(CleanedData[[#This Row],[Date]])/3,0)</f>
        <v>Q2</v>
      </c>
      <c r="X4918" t="str">
        <f>IF(CleanedData[[#This Row],[Purchase Amount]]&gt;=5000,"Yes","No")</f>
        <v>No</v>
      </c>
      <c r="Y4918">
        <f>IF(CleanedData[[#This Row],[Recommend]]="Yes",1,0)</f>
        <v>1</v>
      </c>
      <c r="Z4918" s="6">
        <f>CleanedData[[#This Row],[Purchase Amount]]*0.15</f>
        <v>262.01549999999997</v>
      </c>
      <c r="AA4918" s="6">
        <f>CleanedData[[#This Row],[Purchase Amount]]*1.15</f>
        <v>2008.7854999999997</v>
      </c>
    </row>
    <row r="4919" spans="1:27" x14ac:dyDescent="0.3">
      <c r="A4919">
        <v>5957</v>
      </c>
      <c r="B4919" t="s">
        <v>5144</v>
      </c>
      <c r="C4919" s="1">
        <v>45384</v>
      </c>
      <c r="D4919">
        <v>31</v>
      </c>
      <c r="E4919" t="s">
        <v>39</v>
      </c>
      <c r="F4919" t="s">
        <v>61</v>
      </c>
      <c r="G4919" t="s">
        <v>192</v>
      </c>
      <c r="H4919">
        <v>5</v>
      </c>
      <c r="I4919" t="s">
        <v>45</v>
      </c>
      <c r="J4919" t="s">
        <v>69</v>
      </c>
      <c r="K4919" t="s">
        <v>64</v>
      </c>
      <c r="L4919" t="s">
        <v>45</v>
      </c>
      <c r="M4919" t="s">
        <v>56</v>
      </c>
      <c r="N4919" t="s">
        <v>57</v>
      </c>
      <c r="O4919" t="s">
        <v>148</v>
      </c>
      <c r="P4919" t="s">
        <v>49</v>
      </c>
      <c r="Q4919" t="s">
        <v>58</v>
      </c>
      <c r="R4919" s="6">
        <f>_xlfn.XLOOKUP(CleanedData[[#This Row],[Product]],'02_Lookup_Tables'!$A$2:$A$126,'02_Lookup_Tables'!$B$2:$B$126)</f>
        <v>13261</v>
      </c>
      <c r="S4919" t="str">
        <f>VLOOKUP(CleanedData[[#This Row],[Product]],'02_Lookup_Tables'!$H$2:$I$126,2,FALSE)</f>
        <v>Electronics</v>
      </c>
      <c r="T4919" t="str">
        <f>VLOOKUP(CleanedData[[#This Row],[Province]],'02_Lookup_Tables'!$D$2:$E$10,2, FALSE)</f>
        <v>Southern Region</v>
      </c>
      <c r="U4919" t="str" cm="1">
        <f t="array" ref="U4919">_xlfn.IFS(CleanedData[[#This Row],[Purchase Amount]]&lt;500,"Low",
CleanedData[[#This Row],[Purchase Amount]]&lt;5000,"Medium",
TRUE,"High")</f>
        <v>High</v>
      </c>
      <c r="V4919" t="str">
        <f>TEXT(CleanedData[[#This Row],[Date]],"mmmm")</f>
        <v>April</v>
      </c>
      <c r="W4919" t="str">
        <f>"Q"&amp;ROUNDUP(MONTH(CleanedData[[#This Row],[Date]])/3,0)</f>
        <v>Q2</v>
      </c>
      <c r="X4919" t="str">
        <f>IF(CleanedData[[#This Row],[Purchase Amount]]&gt;=5000,"Yes","No")</f>
        <v>Yes</v>
      </c>
      <c r="Y4919">
        <f>IF(CleanedData[[#This Row],[Recommend]]="Yes",1,0)</f>
        <v>1</v>
      </c>
      <c r="Z4919" s="6">
        <f>CleanedData[[#This Row],[Purchase Amount]]*0.15</f>
        <v>1989.1499999999999</v>
      </c>
      <c r="AA4919" s="6">
        <f>CleanedData[[#This Row],[Purchase Amount]]*1.15</f>
        <v>15250.15</v>
      </c>
    </row>
    <row r="4920" spans="1:27" x14ac:dyDescent="0.3">
      <c r="A4920">
        <v>5958</v>
      </c>
      <c r="B4920" t="s">
        <v>5145</v>
      </c>
      <c r="C4920" s="1">
        <v>45315</v>
      </c>
      <c r="D4920">
        <v>28</v>
      </c>
      <c r="E4920" t="s">
        <v>60</v>
      </c>
      <c r="F4920" t="s">
        <v>68</v>
      </c>
      <c r="G4920" t="s">
        <v>336</v>
      </c>
      <c r="H4920">
        <v>1</v>
      </c>
      <c r="I4920" t="s">
        <v>42</v>
      </c>
      <c r="J4920" t="s">
        <v>74</v>
      </c>
      <c r="K4920" t="s">
        <v>64</v>
      </c>
      <c r="L4920" t="s">
        <v>42</v>
      </c>
      <c r="M4920" t="s">
        <v>151</v>
      </c>
      <c r="N4920" t="s">
        <v>80</v>
      </c>
      <c r="O4920" t="s">
        <v>89</v>
      </c>
      <c r="P4920" t="s">
        <v>49</v>
      </c>
      <c r="Q4920" t="s">
        <v>58</v>
      </c>
      <c r="R4920" s="6">
        <f>_xlfn.XLOOKUP(CleanedData[[#This Row],[Product]],'02_Lookup_Tables'!$A$2:$A$126,'02_Lookup_Tables'!$B$2:$B$126)</f>
        <v>812.2</v>
      </c>
      <c r="S4920" t="str">
        <f>VLOOKUP(CleanedData[[#This Row],[Product]],'02_Lookup_Tables'!$H$2:$I$126,2,FALSE)</f>
        <v>Sports &amp; Outdoors</v>
      </c>
      <c r="T4920" t="str">
        <f>VLOOKUP(CleanedData[[#This Row],[Province]],'02_Lookup_Tables'!$D$2:$E$10,2, FALSE)</f>
        <v>Northern Region</v>
      </c>
      <c r="U4920" t="str" cm="1">
        <f t="array" ref="U4920">_xlfn.IFS(CleanedData[[#This Row],[Purchase Amount]]&lt;500,"Low",
CleanedData[[#This Row],[Purchase Amount]]&lt;5000,"Medium",
TRUE,"High")</f>
        <v>Medium</v>
      </c>
      <c r="V4920" t="str">
        <f>TEXT(CleanedData[[#This Row],[Date]],"mmmm")</f>
        <v>January</v>
      </c>
      <c r="W4920" t="str">
        <f>"Q"&amp;ROUNDUP(MONTH(CleanedData[[#This Row],[Date]])/3,0)</f>
        <v>Q1</v>
      </c>
      <c r="X4920" t="str">
        <f>IF(CleanedData[[#This Row],[Purchase Amount]]&gt;=5000,"Yes","No")</f>
        <v>No</v>
      </c>
      <c r="Y4920">
        <f>IF(CleanedData[[#This Row],[Recommend]]="Yes",1,0)</f>
        <v>0</v>
      </c>
      <c r="Z4920" s="6">
        <f>CleanedData[[#This Row],[Purchase Amount]]*0.15</f>
        <v>121.83</v>
      </c>
      <c r="AA4920" s="6">
        <f>CleanedData[[#This Row],[Purchase Amount]]*1.15</f>
        <v>934.03</v>
      </c>
    </row>
    <row r="4921" spans="1:27" x14ac:dyDescent="0.3">
      <c r="A4921">
        <v>5959</v>
      </c>
      <c r="B4921" t="s">
        <v>5146</v>
      </c>
      <c r="C4921" s="1">
        <v>45738</v>
      </c>
      <c r="D4921">
        <v>29</v>
      </c>
      <c r="E4921" t="s">
        <v>39</v>
      </c>
      <c r="F4921" t="s">
        <v>72</v>
      </c>
      <c r="G4921" t="s">
        <v>505</v>
      </c>
      <c r="H4921">
        <v>4</v>
      </c>
      <c r="I4921" t="s">
        <v>45</v>
      </c>
      <c r="J4921" t="s">
        <v>63</v>
      </c>
      <c r="K4921" t="s">
        <v>55</v>
      </c>
      <c r="L4921" t="s">
        <v>45</v>
      </c>
      <c r="M4921" t="s">
        <v>100</v>
      </c>
      <c r="N4921" t="s">
        <v>96</v>
      </c>
      <c r="O4921" t="s">
        <v>48</v>
      </c>
      <c r="P4921" t="s">
        <v>49</v>
      </c>
      <c r="Q4921" t="s">
        <v>58</v>
      </c>
      <c r="R4921" s="6">
        <f>_xlfn.XLOOKUP(CleanedData[[#This Row],[Product]],'02_Lookup_Tables'!$A$2:$A$126,'02_Lookup_Tables'!$B$2:$B$126)</f>
        <v>2572.02</v>
      </c>
      <c r="S4921" t="str">
        <f>VLOOKUP(CleanedData[[#This Row],[Product]],'02_Lookup_Tables'!$H$2:$I$126,2,FALSE)</f>
        <v>Home &amp; Living</v>
      </c>
      <c r="T4921" t="str">
        <f>VLOOKUP(CleanedData[[#This Row],[Province]],'02_Lookup_Tables'!$D$2:$E$10,2, FALSE)</f>
        <v>Central Region</v>
      </c>
      <c r="U4921" t="str" cm="1">
        <f t="array" ref="U4921">_xlfn.IFS(CleanedData[[#This Row],[Purchase Amount]]&lt;500,"Low",
CleanedData[[#This Row],[Purchase Amount]]&lt;5000,"Medium",
TRUE,"High")</f>
        <v>Medium</v>
      </c>
      <c r="V4921" t="str">
        <f>TEXT(CleanedData[[#This Row],[Date]],"mmmm")</f>
        <v>March</v>
      </c>
      <c r="W4921" t="str">
        <f>"Q"&amp;ROUNDUP(MONTH(CleanedData[[#This Row],[Date]])/3,0)</f>
        <v>Q1</v>
      </c>
      <c r="X4921" t="str">
        <f>IF(CleanedData[[#This Row],[Purchase Amount]]&gt;=5000,"Yes","No")</f>
        <v>No</v>
      </c>
      <c r="Y4921">
        <f>IF(CleanedData[[#This Row],[Recommend]]="Yes",1,0)</f>
        <v>1</v>
      </c>
      <c r="Z4921" s="6">
        <f>CleanedData[[#This Row],[Purchase Amount]]*0.15</f>
        <v>385.803</v>
      </c>
      <c r="AA4921" s="6">
        <f>CleanedData[[#This Row],[Purchase Amount]]*1.15</f>
        <v>2957.8229999999999</v>
      </c>
    </row>
    <row r="4922" spans="1:27" x14ac:dyDescent="0.3">
      <c r="A4922">
        <v>5960</v>
      </c>
      <c r="B4922" t="s">
        <v>5147</v>
      </c>
      <c r="C4922" s="1">
        <v>45863</v>
      </c>
      <c r="D4922">
        <v>28</v>
      </c>
      <c r="E4922" t="s">
        <v>39</v>
      </c>
      <c r="F4922" t="s">
        <v>125</v>
      </c>
      <c r="G4922" t="s">
        <v>311</v>
      </c>
      <c r="H4922">
        <v>2</v>
      </c>
      <c r="I4922" t="s">
        <v>45</v>
      </c>
      <c r="J4922" t="s">
        <v>63</v>
      </c>
      <c r="K4922" t="s">
        <v>55</v>
      </c>
      <c r="L4922" t="s">
        <v>42</v>
      </c>
      <c r="M4922" t="s">
        <v>236</v>
      </c>
      <c r="N4922" t="s">
        <v>47</v>
      </c>
      <c r="O4922" t="s">
        <v>89</v>
      </c>
      <c r="P4922" t="s">
        <v>49</v>
      </c>
      <c r="Q4922" t="s">
        <v>58</v>
      </c>
      <c r="R4922" s="6">
        <f>_xlfn.XLOOKUP(CleanedData[[#This Row],[Product]],'02_Lookup_Tables'!$A$2:$A$126,'02_Lookup_Tables'!$B$2:$B$126)</f>
        <v>954.6</v>
      </c>
      <c r="S4922" t="str">
        <f>VLOOKUP(CleanedData[[#This Row],[Product]],'02_Lookup_Tables'!$H$2:$I$126,2,FALSE)</f>
        <v>Apparel</v>
      </c>
      <c r="T4922" t="str">
        <f>VLOOKUP(CleanedData[[#This Row],[Province]],'02_Lookup_Tables'!$D$2:$E$10,2, FALSE)</f>
        <v>Western Region</v>
      </c>
      <c r="U4922" t="str" cm="1">
        <f t="array" ref="U4922">_xlfn.IFS(CleanedData[[#This Row],[Purchase Amount]]&lt;500,"Low",
CleanedData[[#This Row],[Purchase Amount]]&lt;5000,"Medium",
TRUE,"High")</f>
        <v>Medium</v>
      </c>
      <c r="V4922" t="str">
        <f>TEXT(CleanedData[[#This Row],[Date]],"mmmm")</f>
        <v>July</v>
      </c>
      <c r="W4922" t="str">
        <f>"Q"&amp;ROUNDUP(MONTH(CleanedData[[#This Row],[Date]])/3,0)</f>
        <v>Q3</v>
      </c>
      <c r="X4922" t="str">
        <f>IF(CleanedData[[#This Row],[Purchase Amount]]&gt;=5000,"Yes","No")</f>
        <v>No</v>
      </c>
      <c r="Y4922">
        <f>IF(CleanedData[[#This Row],[Recommend]]="Yes",1,0)</f>
        <v>1</v>
      </c>
      <c r="Z4922" s="6">
        <f>CleanedData[[#This Row],[Purchase Amount]]*0.15</f>
        <v>143.19</v>
      </c>
      <c r="AA4922" s="6">
        <f>CleanedData[[#This Row],[Purchase Amount]]*1.15</f>
        <v>1097.79</v>
      </c>
    </row>
    <row r="4923" spans="1:27" x14ac:dyDescent="0.3">
      <c r="A4923">
        <v>5961</v>
      </c>
      <c r="B4923" t="s">
        <v>5148</v>
      </c>
      <c r="C4923" s="1">
        <v>45837</v>
      </c>
      <c r="D4923">
        <v>51</v>
      </c>
      <c r="E4923" t="s">
        <v>39</v>
      </c>
      <c r="F4923" t="s">
        <v>83</v>
      </c>
      <c r="G4923" t="s">
        <v>378</v>
      </c>
      <c r="H4923">
        <v>3</v>
      </c>
      <c r="I4923" t="s">
        <v>42</v>
      </c>
      <c r="J4923" t="s">
        <v>54</v>
      </c>
      <c r="K4923" t="s">
        <v>64</v>
      </c>
      <c r="L4923" t="s">
        <v>45</v>
      </c>
      <c r="M4923" t="s">
        <v>151</v>
      </c>
      <c r="N4923" t="s">
        <v>48</v>
      </c>
      <c r="O4923" t="s">
        <v>89</v>
      </c>
      <c r="P4923" t="s">
        <v>49</v>
      </c>
      <c r="Q4923" t="s">
        <v>93</v>
      </c>
      <c r="R4923" s="6">
        <f>_xlfn.XLOOKUP(CleanedData[[#This Row],[Product]],'02_Lookup_Tables'!$A$2:$A$126,'02_Lookup_Tables'!$B$2:$B$126)</f>
        <v>40.11</v>
      </c>
      <c r="S4923" t="str">
        <f>VLOOKUP(CleanedData[[#This Row],[Product]],'02_Lookup_Tables'!$H$2:$I$126,2,FALSE)</f>
        <v>Food</v>
      </c>
      <c r="T4923" t="str">
        <f>VLOOKUP(CleanedData[[#This Row],[Province]],'02_Lookup_Tables'!$D$2:$E$10,2, FALSE)</f>
        <v>Western Region</v>
      </c>
      <c r="U4923" t="str" cm="1">
        <f t="array" ref="U4923">_xlfn.IFS(CleanedData[[#This Row],[Purchase Amount]]&lt;500,"Low",
CleanedData[[#This Row],[Purchase Amount]]&lt;5000,"Medium",
TRUE,"High")</f>
        <v>Low</v>
      </c>
      <c r="V4923" t="str">
        <f>TEXT(CleanedData[[#This Row],[Date]],"mmmm")</f>
        <v>June</v>
      </c>
      <c r="W4923" t="str">
        <f>"Q"&amp;ROUNDUP(MONTH(CleanedData[[#This Row],[Date]])/3,0)</f>
        <v>Q2</v>
      </c>
      <c r="X4923" t="str">
        <f>IF(CleanedData[[#This Row],[Purchase Amount]]&gt;=5000,"Yes","No")</f>
        <v>No</v>
      </c>
      <c r="Y4923">
        <f>IF(CleanedData[[#This Row],[Recommend]]="Yes",1,0)</f>
        <v>0</v>
      </c>
      <c r="Z4923" s="6">
        <f>CleanedData[[#This Row],[Purchase Amount]]*0.15</f>
        <v>6.0164999999999997</v>
      </c>
      <c r="AA4923" s="6">
        <f>CleanedData[[#This Row],[Purchase Amount]]*1.15</f>
        <v>46.126499999999993</v>
      </c>
    </row>
    <row r="4924" spans="1:27" x14ac:dyDescent="0.3">
      <c r="A4924">
        <v>5962</v>
      </c>
      <c r="B4924" t="s">
        <v>5149</v>
      </c>
      <c r="C4924" s="1">
        <v>45871</v>
      </c>
      <c r="D4924">
        <v>39</v>
      </c>
      <c r="E4924" t="s">
        <v>52</v>
      </c>
      <c r="F4924" t="s">
        <v>77</v>
      </c>
      <c r="G4924" t="s">
        <v>173</v>
      </c>
      <c r="H4924">
        <v>5</v>
      </c>
      <c r="I4924" t="s">
        <v>45</v>
      </c>
      <c r="J4924" t="s">
        <v>43</v>
      </c>
      <c r="K4924" t="s">
        <v>44</v>
      </c>
      <c r="L4924" t="s">
        <v>42</v>
      </c>
      <c r="M4924" t="s">
        <v>208</v>
      </c>
      <c r="N4924" t="s">
        <v>57</v>
      </c>
      <c r="O4924" t="s">
        <v>89</v>
      </c>
      <c r="P4924" t="s">
        <v>70</v>
      </c>
      <c r="Q4924" t="s">
        <v>81</v>
      </c>
      <c r="R4924" s="6">
        <f>_xlfn.XLOOKUP(CleanedData[[#This Row],[Product]],'02_Lookup_Tables'!$A$2:$A$126,'02_Lookup_Tables'!$B$2:$B$126)</f>
        <v>13056.99</v>
      </c>
      <c r="S4924" t="str">
        <f>VLOOKUP(CleanedData[[#This Row],[Product]],'02_Lookup_Tables'!$H$2:$I$126,2,FALSE)</f>
        <v>Electronics</v>
      </c>
      <c r="T4924" t="str">
        <f>VLOOKUP(CleanedData[[#This Row],[Province]],'02_Lookup_Tables'!$D$2:$E$10,2, FALSE)</f>
        <v>Central Region</v>
      </c>
      <c r="U4924" t="str" cm="1">
        <f t="array" ref="U4924">_xlfn.IFS(CleanedData[[#This Row],[Purchase Amount]]&lt;500,"Low",
CleanedData[[#This Row],[Purchase Amount]]&lt;5000,"Medium",
TRUE,"High")</f>
        <v>High</v>
      </c>
      <c r="V4924" t="str">
        <f>TEXT(CleanedData[[#This Row],[Date]],"mmmm")</f>
        <v>August</v>
      </c>
      <c r="W4924" t="str">
        <f>"Q"&amp;ROUNDUP(MONTH(CleanedData[[#This Row],[Date]])/3,0)</f>
        <v>Q3</v>
      </c>
      <c r="X4924" t="str">
        <f>IF(CleanedData[[#This Row],[Purchase Amount]]&gt;=5000,"Yes","No")</f>
        <v>Yes</v>
      </c>
      <c r="Y4924">
        <f>IF(CleanedData[[#This Row],[Recommend]]="Yes",1,0)</f>
        <v>1</v>
      </c>
      <c r="Z4924" s="6">
        <f>CleanedData[[#This Row],[Purchase Amount]]*0.15</f>
        <v>1958.5484999999999</v>
      </c>
      <c r="AA4924" s="6">
        <f>CleanedData[[#This Row],[Purchase Amount]]*1.15</f>
        <v>15015.538499999999</v>
      </c>
    </row>
    <row r="4925" spans="1:27" x14ac:dyDescent="0.3">
      <c r="A4925">
        <v>5963</v>
      </c>
      <c r="B4925" t="s">
        <v>5150</v>
      </c>
      <c r="C4925" s="1">
        <v>45616</v>
      </c>
      <c r="D4925">
        <v>59</v>
      </c>
      <c r="E4925" t="s">
        <v>60</v>
      </c>
      <c r="F4925" t="s">
        <v>72</v>
      </c>
      <c r="G4925" t="s">
        <v>105</v>
      </c>
      <c r="H4925">
        <v>5</v>
      </c>
      <c r="I4925" t="s">
        <v>45</v>
      </c>
      <c r="J4925" t="s">
        <v>74</v>
      </c>
      <c r="K4925" t="s">
        <v>44</v>
      </c>
      <c r="L4925" t="s">
        <v>42</v>
      </c>
      <c r="N4925" t="s">
        <v>57</v>
      </c>
      <c r="O4925" t="s">
        <v>134</v>
      </c>
      <c r="P4925" t="s">
        <v>8646</v>
      </c>
      <c r="Q4925" t="s">
        <v>50</v>
      </c>
      <c r="R4925" s="6">
        <f>_xlfn.XLOOKUP(CleanedData[[#This Row],[Product]],'02_Lookup_Tables'!$A$2:$A$126,'02_Lookup_Tables'!$B$2:$B$126)</f>
        <v>231.22</v>
      </c>
      <c r="S4925" t="str">
        <f>VLOOKUP(CleanedData[[#This Row],[Product]],'02_Lookup_Tables'!$H$2:$I$126,2,FALSE)</f>
        <v>Beauty &amp; Personal Care</v>
      </c>
      <c r="T4925" t="str">
        <f>VLOOKUP(CleanedData[[#This Row],[Province]],'02_Lookup_Tables'!$D$2:$E$10,2, FALSE)</f>
        <v>Central Region</v>
      </c>
      <c r="U4925" t="str" cm="1">
        <f t="array" ref="U4925">_xlfn.IFS(CleanedData[[#This Row],[Purchase Amount]]&lt;500,"Low",
CleanedData[[#This Row],[Purchase Amount]]&lt;5000,"Medium",
TRUE,"High")</f>
        <v>Low</v>
      </c>
      <c r="V4925" t="str">
        <f>TEXT(CleanedData[[#This Row],[Date]],"mmmm")</f>
        <v>November</v>
      </c>
      <c r="W4925" t="str">
        <f>"Q"&amp;ROUNDUP(MONTH(CleanedData[[#This Row],[Date]])/3,0)</f>
        <v>Q4</v>
      </c>
      <c r="X4925" t="str">
        <f>IF(CleanedData[[#This Row],[Purchase Amount]]&gt;=5000,"Yes","No")</f>
        <v>No</v>
      </c>
      <c r="Y4925">
        <f>IF(CleanedData[[#This Row],[Recommend]]="Yes",1,0)</f>
        <v>1</v>
      </c>
      <c r="Z4925" s="6">
        <f>CleanedData[[#This Row],[Purchase Amount]]*0.15</f>
        <v>34.683</v>
      </c>
      <c r="AA4925" s="6">
        <f>CleanedData[[#This Row],[Purchase Amount]]*1.15</f>
        <v>265.90299999999996</v>
      </c>
    </row>
    <row r="4926" spans="1:27" x14ac:dyDescent="0.3">
      <c r="A4926">
        <v>5964</v>
      </c>
      <c r="B4926" t="s">
        <v>5151</v>
      </c>
      <c r="C4926" s="1">
        <v>45350</v>
      </c>
      <c r="D4926">
        <v>31</v>
      </c>
      <c r="E4926" t="s">
        <v>52</v>
      </c>
      <c r="F4926" t="s">
        <v>40</v>
      </c>
      <c r="G4926" t="s">
        <v>636</v>
      </c>
      <c r="H4926">
        <v>2</v>
      </c>
      <c r="I4926" t="s">
        <v>42</v>
      </c>
      <c r="J4926" t="s">
        <v>54</v>
      </c>
      <c r="K4926" t="s">
        <v>64</v>
      </c>
      <c r="L4926" t="s">
        <v>42</v>
      </c>
      <c r="M4926" t="s">
        <v>112</v>
      </c>
      <c r="N4926" t="s">
        <v>47</v>
      </c>
      <c r="O4926" t="s">
        <v>48</v>
      </c>
      <c r="P4926" t="s">
        <v>49</v>
      </c>
      <c r="Q4926" t="s">
        <v>58</v>
      </c>
      <c r="R4926" s="6">
        <f>_xlfn.XLOOKUP(CleanedData[[#This Row],[Product]],'02_Lookup_Tables'!$A$2:$A$126,'02_Lookup_Tables'!$B$2:$B$126)</f>
        <v>6581.78</v>
      </c>
      <c r="S4926" t="str">
        <f>VLOOKUP(CleanedData[[#This Row],[Product]],'02_Lookup_Tables'!$H$2:$I$126,2,FALSE)</f>
        <v>Electronics</v>
      </c>
      <c r="T4926" t="str">
        <f>VLOOKUP(CleanedData[[#This Row],[Province]],'02_Lookup_Tables'!$D$2:$E$10,2, FALSE)</f>
        <v>Northern Region</v>
      </c>
      <c r="U4926" t="str" cm="1">
        <f t="array" ref="U4926">_xlfn.IFS(CleanedData[[#This Row],[Purchase Amount]]&lt;500,"Low",
CleanedData[[#This Row],[Purchase Amount]]&lt;5000,"Medium",
TRUE,"High")</f>
        <v>High</v>
      </c>
      <c r="V4926" t="str">
        <f>TEXT(CleanedData[[#This Row],[Date]],"mmmm")</f>
        <v>February</v>
      </c>
      <c r="W4926" t="str">
        <f>"Q"&amp;ROUNDUP(MONTH(CleanedData[[#This Row],[Date]])/3,0)</f>
        <v>Q1</v>
      </c>
      <c r="X4926" t="str">
        <f>IF(CleanedData[[#This Row],[Purchase Amount]]&gt;=5000,"Yes","No")</f>
        <v>Yes</v>
      </c>
      <c r="Y4926">
        <f>IF(CleanedData[[#This Row],[Recommend]]="Yes",1,0)</f>
        <v>0</v>
      </c>
      <c r="Z4926" s="6">
        <f>CleanedData[[#This Row],[Purchase Amount]]*0.15</f>
        <v>987.26699999999994</v>
      </c>
      <c r="AA4926" s="6">
        <f>CleanedData[[#This Row],[Purchase Amount]]*1.15</f>
        <v>7569.0469999999996</v>
      </c>
    </row>
    <row r="4927" spans="1:27" x14ac:dyDescent="0.3">
      <c r="A4927">
        <v>5965</v>
      </c>
      <c r="B4927" t="s">
        <v>5152</v>
      </c>
      <c r="C4927" s="1">
        <v>45388</v>
      </c>
      <c r="D4927">
        <v>76</v>
      </c>
      <c r="E4927" t="s">
        <v>52</v>
      </c>
      <c r="F4927" t="s">
        <v>72</v>
      </c>
      <c r="G4927" t="s">
        <v>323</v>
      </c>
      <c r="H4927">
        <v>2</v>
      </c>
      <c r="I4927" t="s">
        <v>42</v>
      </c>
      <c r="J4927" t="s">
        <v>63</v>
      </c>
      <c r="K4927" t="s">
        <v>44</v>
      </c>
      <c r="L4927" t="s">
        <v>42</v>
      </c>
      <c r="M4927" t="s">
        <v>151</v>
      </c>
      <c r="N4927" t="s">
        <v>47</v>
      </c>
      <c r="O4927" t="s">
        <v>89</v>
      </c>
      <c r="P4927" t="s">
        <v>49</v>
      </c>
      <c r="Q4927" t="s">
        <v>97</v>
      </c>
      <c r="R4927" s="6">
        <f>_xlfn.XLOOKUP(CleanedData[[#This Row],[Product]],'02_Lookup_Tables'!$A$2:$A$126,'02_Lookup_Tables'!$B$2:$B$126)</f>
        <v>463.48</v>
      </c>
      <c r="S4927" t="str">
        <f>VLOOKUP(CleanedData[[#This Row],[Product]],'02_Lookup_Tables'!$H$2:$I$126,2,FALSE)</f>
        <v>Electronics</v>
      </c>
      <c r="T4927" t="str">
        <f>VLOOKUP(CleanedData[[#This Row],[Province]],'02_Lookup_Tables'!$D$2:$E$10,2, FALSE)</f>
        <v>Central Region</v>
      </c>
      <c r="U4927" t="str" cm="1">
        <f t="array" ref="U4927">_xlfn.IFS(CleanedData[[#This Row],[Purchase Amount]]&lt;500,"Low",
CleanedData[[#This Row],[Purchase Amount]]&lt;5000,"Medium",
TRUE,"High")</f>
        <v>Low</v>
      </c>
      <c r="V4927" t="str">
        <f>TEXT(CleanedData[[#This Row],[Date]],"mmmm")</f>
        <v>April</v>
      </c>
      <c r="W4927" t="str">
        <f>"Q"&amp;ROUNDUP(MONTH(CleanedData[[#This Row],[Date]])/3,0)</f>
        <v>Q2</v>
      </c>
      <c r="X4927" t="str">
        <f>IF(CleanedData[[#This Row],[Purchase Amount]]&gt;=5000,"Yes","No")</f>
        <v>No</v>
      </c>
      <c r="Y4927">
        <f>IF(CleanedData[[#This Row],[Recommend]]="Yes",1,0)</f>
        <v>0</v>
      </c>
      <c r="Z4927" s="6">
        <f>CleanedData[[#This Row],[Purchase Amount]]*0.15</f>
        <v>69.522000000000006</v>
      </c>
      <c r="AA4927" s="6">
        <f>CleanedData[[#This Row],[Purchase Amount]]*1.15</f>
        <v>533.00199999999995</v>
      </c>
    </row>
    <row r="4928" spans="1:27" x14ac:dyDescent="0.3">
      <c r="A4928">
        <v>5966</v>
      </c>
      <c r="B4928" t="s">
        <v>5153</v>
      </c>
      <c r="C4928" s="1">
        <v>45536</v>
      </c>
      <c r="D4928">
        <v>35</v>
      </c>
      <c r="E4928" t="s">
        <v>60</v>
      </c>
      <c r="F4928" t="s">
        <v>83</v>
      </c>
      <c r="G4928" t="s">
        <v>266</v>
      </c>
      <c r="H4928">
        <v>3</v>
      </c>
      <c r="I4928" t="s">
        <v>45</v>
      </c>
      <c r="J4928" t="s">
        <v>63</v>
      </c>
      <c r="K4928" t="s">
        <v>64</v>
      </c>
      <c r="L4928" t="s">
        <v>45</v>
      </c>
      <c r="N4928" t="s">
        <v>48</v>
      </c>
      <c r="O4928" t="s">
        <v>134</v>
      </c>
      <c r="P4928" t="s">
        <v>8646</v>
      </c>
      <c r="Q4928" t="s">
        <v>81</v>
      </c>
      <c r="R4928" s="6">
        <f>_xlfn.XLOOKUP(CleanedData[[#This Row],[Product]],'02_Lookup_Tables'!$A$2:$A$126,'02_Lookup_Tables'!$B$2:$B$126)</f>
        <v>2951.61</v>
      </c>
      <c r="S4928" t="str">
        <f>VLOOKUP(CleanedData[[#This Row],[Product]],'02_Lookup_Tables'!$H$2:$I$126,2,FALSE)</f>
        <v>Beauty &amp; Personal Care</v>
      </c>
      <c r="T4928" t="str">
        <f>VLOOKUP(CleanedData[[#This Row],[Province]],'02_Lookup_Tables'!$D$2:$E$10,2, FALSE)</f>
        <v>Western Region</v>
      </c>
      <c r="U4928" t="str" cm="1">
        <f t="array" ref="U4928">_xlfn.IFS(CleanedData[[#This Row],[Purchase Amount]]&lt;500,"Low",
CleanedData[[#This Row],[Purchase Amount]]&lt;5000,"Medium",
TRUE,"High")</f>
        <v>Medium</v>
      </c>
      <c r="V4928" t="str">
        <f>TEXT(CleanedData[[#This Row],[Date]],"mmmm")</f>
        <v>September</v>
      </c>
      <c r="W4928" t="str">
        <f>"Q"&amp;ROUNDUP(MONTH(CleanedData[[#This Row],[Date]])/3,0)</f>
        <v>Q3</v>
      </c>
      <c r="X4928" t="str">
        <f>IF(CleanedData[[#This Row],[Purchase Amount]]&gt;=5000,"Yes","No")</f>
        <v>No</v>
      </c>
      <c r="Y4928">
        <f>IF(CleanedData[[#This Row],[Recommend]]="Yes",1,0)</f>
        <v>1</v>
      </c>
      <c r="Z4928" s="6">
        <f>CleanedData[[#This Row],[Purchase Amount]]*0.15</f>
        <v>442.74150000000003</v>
      </c>
      <c r="AA4928" s="6">
        <f>CleanedData[[#This Row],[Purchase Amount]]*1.15</f>
        <v>3394.3514999999998</v>
      </c>
    </row>
    <row r="4929" spans="1:27" x14ac:dyDescent="0.3">
      <c r="A4929">
        <v>5967</v>
      </c>
      <c r="B4929" t="s">
        <v>5154</v>
      </c>
      <c r="C4929" s="1">
        <v>45632</v>
      </c>
      <c r="D4929">
        <v>65</v>
      </c>
      <c r="E4929" t="s">
        <v>52</v>
      </c>
      <c r="F4929" t="s">
        <v>130</v>
      </c>
      <c r="G4929" t="s">
        <v>478</v>
      </c>
      <c r="H4929">
        <v>3</v>
      </c>
      <c r="I4929" t="s">
        <v>42</v>
      </c>
      <c r="J4929" t="s">
        <v>43</v>
      </c>
      <c r="K4929" t="s">
        <v>64</v>
      </c>
      <c r="L4929" t="s">
        <v>45</v>
      </c>
      <c r="M4929" t="s">
        <v>236</v>
      </c>
      <c r="N4929" t="s">
        <v>48</v>
      </c>
      <c r="O4929" t="s">
        <v>89</v>
      </c>
      <c r="P4929" t="s">
        <v>49</v>
      </c>
      <c r="Q4929" t="s">
        <v>97</v>
      </c>
      <c r="R4929" s="6">
        <f>_xlfn.XLOOKUP(CleanedData[[#This Row],[Product]],'02_Lookup_Tables'!$A$2:$A$126,'02_Lookup_Tables'!$B$2:$B$126)</f>
        <v>4507.63</v>
      </c>
      <c r="S4929" t="str">
        <f>VLOOKUP(CleanedData[[#This Row],[Product]],'02_Lookup_Tables'!$H$2:$I$126,2,FALSE)</f>
        <v>Sports &amp; Outdoors</v>
      </c>
      <c r="T4929" t="str">
        <f>VLOOKUP(CleanedData[[#This Row],[Province]],'02_Lookup_Tables'!$D$2:$E$10,2, FALSE)</f>
        <v>Eastern Region</v>
      </c>
      <c r="U4929" t="str" cm="1">
        <f t="array" ref="U4929">_xlfn.IFS(CleanedData[[#This Row],[Purchase Amount]]&lt;500,"Low",
CleanedData[[#This Row],[Purchase Amount]]&lt;5000,"Medium",
TRUE,"High")</f>
        <v>Medium</v>
      </c>
      <c r="V4929" t="str">
        <f>TEXT(CleanedData[[#This Row],[Date]],"mmmm")</f>
        <v>December</v>
      </c>
      <c r="W4929" t="str">
        <f>"Q"&amp;ROUNDUP(MONTH(CleanedData[[#This Row],[Date]])/3,0)</f>
        <v>Q4</v>
      </c>
      <c r="X4929" t="str">
        <f>IF(CleanedData[[#This Row],[Purchase Amount]]&gt;=5000,"Yes","No")</f>
        <v>No</v>
      </c>
      <c r="Y4929">
        <f>IF(CleanedData[[#This Row],[Recommend]]="Yes",1,0)</f>
        <v>0</v>
      </c>
      <c r="Z4929" s="6">
        <f>CleanedData[[#This Row],[Purchase Amount]]*0.15</f>
        <v>676.14449999999999</v>
      </c>
      <c r="AA4929" s="6">
        <f>CleanedData[[#This Row],[Purchase Amount]]*1.15</f>
        <v>5183.7744999999995</v>
      </c>
    </row>
    <row r="4930" spans="1:27" x14ac:dyDescent="0.3">
      <c r="A4930">
        <v>5969</v>
      </c>
      <c r="B4930" t="s">
        <v>5155</v>
      </c>
      <c r="C4930" s="1">
        <v>46000</v>
      </c>
      <c r="D4930">
        <v>39</v>
      </c>
      <c r="E4930" t="s">
        <v>52</v>
      </c>
      <c r="F4930" t="s">
        <v>83</v>
      </c>
      <c r="G4930" t="s">
        <v>164</v>
      </c>
      <c r="H4930">
        <v>3</v>
      </c>
      <c r="I4930" t="s">
        <v>42</v>
      </c>
      <c r="J4930" t="s">
        <v>69</v>
      </c>
      <c r="K4930" t="s">
        <v>64</v>
      </c>
      <c r="L4930" t="s">
        <v>42</v>
      </c>
      <c r="M4930" t="s">
        <v>231</v>
      </c>
      <c r="N4930" t="s">
        <v>48</v>
      </c>
      <c r="O4930" t="s">
        <v>89</v>
      </c>
      <c r="P4930" t="s">
        <v>49</v>
      </c>
      <c r="Q4930" t="s">
        <v>81</v>
      </c>
      <c r="R4930" s="6">
        <f>_xlfn.XLOOKUP(CleanedData[[#This Row],[Product]],'02_Lookup_Tables'!$A$2:$A$126,'02_Lookup_Tables'!$B$2:$B$126)</f>
        <v>440.87</v>
      </c>
      <c r="S4930" t="str">
        <f>VLOOKUP(CleanedData[[#This Row],[Product]],'02_Lookup_Tables'!$H$2:$I$126,2,FALSE)</f>
        <v>Home &amp; Living</v>
      </c>
      <c r="T4930" t="str">
        <f>VLOOKUP(CleanedData[[#This Row],[Province]],'02_Lookup_Tables'!$D$2:$E$10,2, FALSE)</f>
        <v>Western Region</v>
      </c>
      <c r="U4930" t="str" cm="1">
        <f t="array" ref="U4930">_xlfn.IFS(CleanedData[[#This Row],[Purchase Amount]]&lt;500,"Low",
CleanedData[[#This Row],[Purchase Amount]]&lt;5000,"Medium",
TRUE,"High")</f>
        <v>Low</v>
      </c>
      <c r="V4930" t="str">
        <f>TEXT(CleanedData[[#This Row],[Date]],"mmmm")</f>
        <v>December</v>
      </c>
      <c r="W4930" t="str">
        <f>"Q"&amp;ROUNDUP(MONTH(CleanedData[[#This Row],[Date]])/3,0)</f>
        <v>Q4</v>
      </c>
      <c r="X4930" t="str">
        <f>IF(CleanedData[[#This Row],[Purchase Amount]]&gt;=5000,"Yes","No")</f>
        <v>No</v>
      </c>
      <c r="Y4930">
        <f>IF(CleanedData[[#This Row],[Recommend]]="Yes",1,0)</f>
        <v>0</v>
      </c>
      <c r="Z4930" s="6">
        <f>CleanedData[[#This Row],[Purchase Amount]]*0.15</f>
        <v>66.130499999999998</v>
      </c>
      <c r="AA4930" s="6">
        <f>CleanedData[[#This Row],[Purchase Amount]]*1.15</f>
        <v>507.00049999999999</v>
      </c>
    </row>
    <row r="4931" spans="1:27" x14ac:dyDescent="0.3">
      <c r="A4931">
        <v>5972</v>
      </c>
      <c r="B4931" t="s">
        <v>5156</v>
      </c>
      <c r="C4931" s="1">
        <v>45799</v>
      </c>
      <c r="D4931">
        <v>52</v>
      </c>
      <c r="E4931" t="s">
        <v>39</v>
      </c>
      <c r="F4931" t="s">
        <v>108</v>
      </c>
      <c r="G4931" t="s">
        <v>976</v>
      </c>
      <c r="H4931">
        <v>4</v>
      </c>
      <c r="I4931" t="s">
        <v>45</v>
      </c>
      <c r="J4931" t="s">
        <v>54</v>
      </c>
      <c r="K4931" t="s">
        <v>64</v>
      </c>
      <c r="L4931" t="s">
        <v>45</v>
      </c>
      <c r="M4931" t="s">
        <v>56</v>
      </c>
      <c r="N4931" t="s">
        <v>96</v>
      </c>
      <c r="O4931" t="s">
        <v>148</v>
      </c>
      <c r="P4931" t="s">
        <v>49</v>
      </c>
      <c r="Q4931" t="s">
        <v>93</v>
      </c>
      <c r="R4931" s="6">
        <f>_xlfn.XLOOKUP(CleanedData[[#This Row],[Product]],'02_Lookup_Tables'!$A$2:$A$126,'02_Lookup_Tables'!$B$2:$B$126)</f>
        <v>412.16</v>
      </c>
      <c r="S4931" t="str">
        <f>VLOOKUP(CleanedData[[#This Row],[Product]],'02_Lookup_Tables'!$H$2:$I$126,2,FALSE)</f>
        <v>Apparel</v>
      </c>
      <c r="T4931" t="str">
        <f>VLOOKUP(CleanedData[[#This Row],[Province]],'02_Lookup_Tables'!$D$2:$E$10,2, FALSE)</f>
        <v>Gauteng Region</v>
      </c>
      <c r="U4931" t="str" cm="1">
        <f t="array" ref="U4931">_xlfn.IFS(CleanedData[[#This Row],[Purchase Amount]]&lt;500,"Low",
CleanedData[[#This Row],[Purchase Amount]]&lt;5000,"Medium",
TRUE,"High")</f>
        <v>Low</v>
      </c>
      <c r="V4931" t="str">
        <f>TEXT(CleanedData[[#This Row],[Date]],"mmmm")</f>
        <v>May</v>
      </c>
      <c r="W4931" t="str">
        <f>"Q"&amp;ROUNDUP(MONTH(CleanedData[[#This Row],[Date]])/3,0)</f>
        <v>Q2</v>
      </c>
      <c r="X4931" t="str">
        <f>IF(CleanedData[[#This Row],[Purchase Amount]]&gt;=5000,"Yes","No")</f>
        <v>No</v>
      </c>
      <c r="Y4931">
        <f>IF(CleanedData[[#This Row],[Recommend]]="Yes",1,0)</f>
        <v>1</v>
      </c>
      <c r="Z4931" s="6">
        <f>CleanedData[[#This Row],[Purchase Amount]]*0.15</f>
        <v>61.823999999999998</v>
      </c>
      <c r="AA4931" s="6">
        <f>CleanedData[[#This Row],[Purchase Amount]]*1.15</f>
        <v>473.98399999999998</v>
      </c>
    </row>
    <row r="4932" spans="1:27" x14ac:dyDescent="0.3">
      <c r="A4932">
        <v>5973</v>
      </c>
      <c r="B4932" t="s">
        <v>5157</v>
      </c>
      <c r="C4932" s="1">
        <v>45627</v>
      </c>
      <c r="D4932">
        <v>58</v>
      </c>
      <c r="E4932" t="s">
        <v>60</v>
      </c>
      <c r="F4932" t="s">
        <v>61</v>
      </c>
      <c r="G4932" t="s">
        <v>150</v>
      </c>
      <c r="H4932">
        <v>2</v>
      </c>
      <c r="I4932" t="s">
        <v>45</v>
      </c>
      <c r="J4932" t="s">
        <v>74</v>
      </c>
      <c r="K4932" t="s">
        <v>55</v>
      </c>
      <c r="L4932" t="s">
        <v>42</v>
      </c>
      <c r="N4932" t="s">
        <v>47</v>
      </c>
      <c r="O4932" t="s">
        <v>134</v>
      </c>
      <c r="P4932" t="s">
        <v>8646</v>
      </c>
      <c r="Q4932" t="s">
        <v>50</v>
      </c>
      <c r="R4932" s="6">
        <f>_xlfn.XLOOKUP(CleanedData[[#This Row],[Product]],'02_Lookup_Tables'!$A$2:$A$126,'02_Lookup_Tables'!$B$2:$B$126)</f>
        <v>14808.31</v>
      </c>
      <c r="S4932" t="str">
        <f>VLOOKUP(CleanedData[[#This Row],[Product]],'02_Lookup_Tables'!$H$2:$I$126,2,FALSE)</f>
        <v>Electronics</v>
      </c>
      <c r="T4932" t="str">
        <f>VLOOKUP(CleanedData[[#This Row],[Province]],'02_Lookup_Tables'!$D$2:$E$10,2, FALSE)</f>
        <v>Southern Region</v>
      </c>
      <c r="U4932" t="str" cm="1">
        <f t="array" ref="U4932">_xlfn.IFS(CleanedData[[#This Row],[Purchase Amount]]&lt;500,"Low",
CleanedData[[#This Row],[Purchase Amount]]&lt;5000,"Medium",
TRUE,"High")</f>
        <v>High</v>
      </c>
      <c r="V4932" t="str">
        <f>TEXT(CleanedData[[#This Row],[Date]],"mmmm")</f>
        <v>December</v>
      </c>
      <c r="W4932" t="str">
        <f>"Q"&amp;ROUNDUP(MONTH(CleanedData[[#This Row],[Date]])/3,0)</f>
        <v>Q4</v>
      </c>
      <c r="X4932" t="str">
        <f>IF(CleanedData[[#This Row],[Purchase Amount]]&gt;=5000,"Yes","No")</f>
        <v>Yes</v>
      </c>
      <c r="Y4932">
        <f>IF(CleanedData[[#This Row],[Recommend]]="Yes",1,0)</f>
        <v>1</v>
      </c>
      <c r="Z4932" s="6">
        <f>CleanedData[[#This Row],[Purchase Amount]]*0.15</f>
        <v>2221.2464999999997</v>
      </c>
      <c r="AA4932" s="6">
        <f>CleanedData[[#This Row],[Purchase Amount]]*1.15</f>
        <v>17029.556499999999</v>
      </c>
    </row>
    <row r="4933" spans="1:27" x14ac:dyDescent="0.3">
      <c r="A4933">
        <v>5974</v>
      </c>
      <c r="B4933" t="s">
        <v>5158</v>
      </c>
      <c r="C4933" s="1">
        <v>46005</v>
      </c>
      <c r="D4933">
        <v>44</v>
      </c>
      <c r="E4933" t="s">
        <v>39</v>
      </c>
      <c r="F4933" t="s">
        <v>83</v>
      </c>
      <c r="G4933" t="s">
        <v>563</v>
      </c>
      <c r="H4933">
        <v>2</v>
      </c>
      <c r="I4933" t="s">
        <v>45</v>
      </c>
      <c r="J4933" t="s">
        <v>54</v>
      </c>
      <c r="K4933" t="s">
        <v>44</v>
      </c>
      <c r="L4933" t="s">
        <v>45</v>
      </c>
      <c r="M4933" t="s">
        <v>184</v>
      </c>
      <c r="N4933" t="s">
        <v>47</v>
      </c>
      <c r="O4933" t="s">
        <v>148</v>
      </c>
      <c r="P4933" t="s">
        <v>70</v>
      </c>
      <c r="Q4933" t="s">
        <v>81</v>
      </c>
      <c r="R4933" s="6">
        <f>_xlfn.XLOOKUP(CleanedData[[#This Row],[Product]],'02_Lookup_Tables'!$A$2:$A$126,'02_Lookup_Tables'!$B$2:$B$126)</f>
        <v>11052.57</v>
      </c>
      <c r="S4933" t="str">
        <f>VLOOKUP(CleanedData[[#This Row],[Product]],'02_Lookup_Tables'!$H$2:$I$126,2,FALSE)</f>
        <v>Electronics</v>
      </c>
      <c r="T4933" t="str">
        <f>VLOOKUP(CleanedData[[#This Row],[Province]],'02_Lookup_Tables'!$D$2:$E$10,2, FALSE)</f>
        <v>Western Region</v>
      </c>
      <c r="U4933" t="str" cm="1">
        <f t="array" ref="U4933">_xlfn.IFS(CleanedData[[#This Row],[Purchase Amount]]&lt;500,"Low",
CleanedData[[#This Row],[Purchase Amount]]&lt;5000,"Medium",
TRUE,"High")</f>
        <v>High</v>
      </c>
      <c r="V4933" t="str">
        <f>TEXT(CleanedData[[#This Row],[Date]],"mmmm")</f>
        <v>December</v>
      </c>
      <c r="W4933" t="str">
        <f>"Q"&amp;ROUNDUP(MONTH(CleanedData[[#This Row],[Date]])/3,0)</f>
        <v>Q4</v>
      </c>
      <c r="X4933" t="str">
        <f>IF(CleanedData[[#This Row],[Purchase Amount]]&gt;=5000,"Yes","No")</f>
        <v>Yes</v>
      </c>
      <c r="Y4933">
        <f>IF(CleanedData[[#This Row],[Recommend]]="Yes",1,0)</f>
        <v>1</v>
      </c>
      <c r="Z4933" s="6">
        <f>CleanedData[[#This Row],[Purchase Amount]]*0.15</f>
        <v>1657.8854999999999</v>
      </c>
      <c r="AA4933" s="6">
        <f>CleanedData[[#This Row],[Purchase Amount]]*1.15</f>
        <v>12710.455499999998</v>
      </c>
    </row>
    <row r="4934" spans="1:27" x14ac:dyDescent="0.3">
      <c r="A4934">
        <v>5975</v>
      </c>
      <c r="B4934" t="s">
        <v>5159</v>
      </c>
      <c r="C4934" s="1">
        <v>45913</v>
      </c>
      <c r="D4934">
        <v>49</v>
      </c>
      <c r="E4934" t="s">
        <v>52</v>
      </c>
      <c r="F4934" t="s">
        <v>125</v>
      </c>
      <c r="G4934" t="s">
        <v>144</v>
      </c>
      <c r="H4934">
        <v>2</v>
      </c>
      <c r="I4934" t="s">
        <v>45</v>
      </c>
      <c r="J4934" t="s">
        <v>43</v>
      </c>
      <c r="K4934" t="s">
        <v>55</v>
      </c>
      <c r="L4934" t="s">
        <v>42</v>
      </c>
      <c r="N4934" t="s">
        <v>47</v>
      </c>
      <c r="O4934" t="s">
        <v>134</v>
      </c>
      <c r="P4934" t="s">
        <v>8646</v>
      </c>
      <c r="Q4934" t="s">
        <v>93</v>
      </c>
      <c r="R4934" s="6">
        <f>_xlfn.XLOOKUP(CleanedData[[#This Row],[Product]],'02_Lookup_Tables'!$A$2:$A$126,'02_Lookup_Tables'!$B$2:$B$126)</f>
        <v>4455.18</v>
      </c>
      <c r="S4934" t="str">
        <f>VLOOKUP(CleanedData[[#This Row],[Product]],'02_Lookup_Tables'!$H$2:$I$126,2,FALSE)</f>
        <v>Sports &amp; Outdoors</v>
      </c>
      <c r="T4934" t="str">
        <f>VLOOKUP(CleanedData[[#This Row],[Province]],'02_Lookup_Tables'!$D$2:$E$10,2, FALSE)</f>
        <v>Western Region</v>
      </c>
      <c r="U4934" t="str" cm="1">
        <f t="array" ref="U4934">_xlfn.IFS(CleanedData[[#This Row],[Purchase Amount]]&lt;500,"Low",
CleanedData[[#This Row],[Purchase Amount]]&lt;5000,"Medium",
TRUE,"High")</f>
        <v>Medium</v>
      </c>
      <c r="V4934" t="str">
        <f>TEXT(CleanedData[[#This Row],[Date]],"mmmm")</f>
        <v>September</v>
      </c>
      <c r="W4934" t="str">
        <f>"Q"&amp;ROUNDUP(MONTH(CleanedData[[#This Row],[Date]])/3,0)</f>
        <v>Q3</v>
      </c>
      <c r="X4934" t="str">
        <f>IF(CleanedData[[#This Row],[Purchase Amount]]&gt;=5000,"Yes","No")</f>
        <v>No</v>
      </c>
      <c r="Y4934">
        <f>IF(CleanedData[[#This Row],[Recommend]]="Yes",1,0)</f>
        <v>1</v>
      </c>
      <c r="Z4934" s="6">
        <f>CleanedData[[#This Row],[Purchase Amount]]*0.15</f>
        <v>668.27700000000004</v>
      </c>
      <c r="AA4934" s="6">
        <f>CleanedData[[#This Row],[Purchase Amount]]*1.15</f>
        <v>5123.4570000000003</v>
      </c>
    </row>
    <row r="4935" spans="1:27" x14ac:dyDescent="0.3">
      <c r="A4935">
        <v>5976</v>
      </c>
      <c r="B4935" t="s">
        <v>5160</v>
      </c>
      <c r="C4935" s="1">
        <v>45567</v>
      </c>
      <c r="D4935">
        <v>60</v>
      </c>
      <c r="E4935" t="s">
        <v>39</v>
      </c>
      <c r="F4935" t="s">
        <v>61</v>
      </c>
      <c r="G4935" t="s">
        <v>1139</v>
      </c>
      <c r="H4935">
        <v>4</v>
      </c>
      <c r="I4935" t="s">
        <v>45</v>
      </c>
      <c r="J4935" t="s">
        <v>69</v>
      </c>
      <c r="K4935" t="s">
        <v>64</v>
      </c>
      <c r="L4935" t="s">
        <v>42</v>
      </c>
      <c r="N4935" t="s">
        <v>96</v>
      </c>
      <c r="O4935" t="s">
        <v>134</v>
      </c>
      <c r="P4935" t="s">
        <v>8646</v>
      </c>
      <c r="Q4935" t="s">
        <v>50</v>
      </c>
      <c r="R4935" s="6">
        <f>_xlfn.XLOOKUP(CleanedData[[#This Row],[Product]],'02_Lookup_Tables'!$A$2:$A$126,'02_Lookup_Tables'!$B$2:$B$126)</f>
        <v>2977.47</v>
      </c>
      <c r="S4935" t="str">
        <f>VLOOKUP(CleanedData[[#This Row],[Product]],'02_Lookup_Tables'!$H$2:$I$126,2,FALSE)</f>
        <v>Home &amp; Living</v>
      </c>
      <c r="T4935" t="str">
        <f>VLOOKUP(CleanedData[[#This Row],[Province]],'02_Lookup_Tables'!$D$2:$E$10,2, FALSE)</f>
        <v>Southern Region</v>
      </c>
      <c r="U4935" t="str" cm="1">
        <f t="array" ref="U4935">_xlfn.IFS(CleanedData[[#This Row],[Purchase Amount]]&lt;500,"Low",
CleanedData[[#This Row],[Purchase Amount]]&lt;5000,"Medium",
TRUE,"High")</f>
        <v>Medium</v>
      </c>
      <c r="V4935" t="str">
        <f>TEXT(CleanedData[[#This Row],[Date]],"mmmm")</f>
        <v>October</v>
      </c>
      <c r="W4935" t="str">
        <f>"Q"&amp;ROUNDUP(MONTH(CleanedData[[#This Row],[Date]])/3,0)</f>
        <v>Q4</v>
      </c>
      <c r="X4935" t="str">
        <f>IF(CleanedData[[#This Row],[Purchase Amount]]&gt;=5000,"Yes","No")</f>
        <v>No</v>
      </c>
      <c r="Y4935">
        <f>IF(CleanedData[[#This Row],[Recommend]]="Yes",1,0)</f>
        <v>1</v>
      </c>
      <c r="Z4935" s="6">
        <f>CleanedData[[#This Row],[Purchase Amount]]*0.15</f>
        <v>446.62049999999994</v>
      </c>
      <c r="AA4935" s="6">
        <f>CleanedData[[#This Row],[Purchase Amount]]*1.15</f>
        <v>3424.0904999999993</v>
      </c>
    </row>
    <row r="4936" spans="1:27" x14ac:dyDescent="0.3">
      <c r="A4936">
        <v>5977</v>
      </c>
      <c r="B4936" t="s">
        <v>5161</v>
      </c>
      <c r="C4936" s="1">
        <v>45882</v>
      </c>
      <c r="D4936">
        <v>47</v>
      </c>
      <c r="E4936" t="s">
        <v>60</v>
      </c>
      <c r="F4936" t="s">
        <v>68</v>
      </c>
      <c r="G4936" t="s">
        <v>309</v>
      </c>
      <c r="H4936">
        <v>3</v>
      </c>
      <c r="I4936" t="s">
        <v>42</v>
      </c>
      <c r="J4936" t="s">
        <v>54</v>
      </c>
      <c r="K4936" t="s">
        <v>64</v>
      </c>
      <c r="L4936" t="s">
        <v>42</v>
      </c>
      <c r="M4936" t="s">
        <v>136</v>
      </c>
      <c r="N4936" t="s">
        <v>48</v>
      </c>
      <c r="O4936" t="s">
        <v>89</v>
      </c>
      <c r="P4936" t="s">
        <v>49</v>
      </c>
      <c r="Q4936" t="s">
        <v>93</v>
      </c>
      <c r="R4936" s="6">
        <f>_xlfn.XLOOKUP(CleanedData[[#This Row],[Product]],'02_Lookup_Tables'!$A$2:$A$126,'02_Lookup_Tables'!$B$2:$B$126)</f>
        <v>353.21</v>
      </c>
      <c r="S4936" t="str">
        <f>VLOOKUP(CleanedData[[#This Row],[Product]],'02_Lookup_Tables'!$H$2:$I$126,2,FALSE)</f>
        <v>Food</v>
      </c>
      <c r="T4936" t="str">
        <f>VLOOKUP(CleanedData[[#This Row],[Province]],'02_Lookup_Tables'!$D$2:$E$10,2, FALSE)</f>
        <v>Northern Region</v>
      </c>
      <c r="U4936" t="str" cm="1">
        <f t="array" ref="U4936">_xlfn.IFS(CleanedData[[#This Row],[Purchase Amount]]&lt;500,"Low",
CleanedData[[#This Row],[Purchase Amount]]&lt;5000,"Medium",
TRUE,"High")</f>
        <v>Low</v>
      </c>
      <c r="V4936" t="str">
        <f>TEXT(CleanedData[[#This Row],[Date]],"mmmm")</f>
        <v>August</v>
      </c>
      <c r="W4936" t="str">
        <f>"Q"&amp;ROUNDUP(MONTH(CleanedData[[#This Row],[Date]])/3,0)</f>
        <v>Q3</v>
      </c>
      <c r="X4936" t="str">
        <f>IF(CleanedData[[#This Row],[Purchase Amount]]&gt;=5000,"Yes","No")</f>
        <v>No</v>
      </c>
      <c r="Y4936">
        <f>IF(CleanedData[[#This Row],[Recommend]]="Yes",1,0)</f>
        <v>0</v>
      </c>
      <c r="Z4936" s="6">
        <f>CleanedData[[#This Row],[Purchase Amount]]*0.15</f>
        <v>52.981499999999997</v>
      </c>
      <c r="AA4936" s="6">
        <f>CleanedData[[#This Row],[Purchase Amount]]*1.15</f>
        <v>406.19149999999996</v>
      </c>
    </row>
    <row r="4937" spans="1:27" x14ac:dyDescent="0.3">
      <c r="A4937">
        <v>5978</v>
      </c>
      <c r="B4937" t="s">
        <v>5162</v>
      </c>
      <c r="C4937" s="1">
        <v>45334</v>
      </c>
      <c r="D4937">
        <v>34</v>
      </c>
      <c r="E4937" t="s">
        <v>39</v>
      </c>
      <c r="F4937" t="s">
        <v>77</v>
      </c>
      <c r="G4937" t="s">
        <v>168</v>
      </c>
      <c r="H4937">
        <v>4</v>
      </c>
      <c r="I4937" t="s">
        <v>42</v>
      </c>
      <c r="J4937" t="s">
        <v>54</v>
      </c>
      <c r="K4937" t="s">
        <v>44</v>
      </c>
      <c r="L4937" t="s">
        <v>42</v>
      </c>
      <c r="N4937" t="s">
        <v>96</v>
      </c>
      <c r="O4937" t="s">
        <v>134</v>
      </c>
      <c r="P4937" t="s">
        <v>8646</v>
      </c>
      <c r="Q4937" t="s">
        <v>58</v>
      </c>
      <c r="R4937" s="6">
        <f>_xlfn.XLOOKUP(CleanedData[[#This Row],[Product]],'02_Lookup_Tables'!$A$2:$A$126,'02_Lookup_Tables'!$B$2:$B$126)</f>
        <v>14729.04</v>
      </c>
      <c r="S4937" t="str">
        <f>VLOOKUP(CleanedData[[#This Row],[Product]],'02_Lookup_Tables'!$H$2:$I$126,2,FALSE)</f>
        <v>Electronics</v>
      </c>
      <c r="T4937" t="str">
        <f>VLOOKUP(CleanedData[[#This Row],[Province]],'02_Lookup_Tables'!$D$2:$E$10,2, FALSE)</f>
        <v>Central Region</v>
      </c>
      <c r="U4937" t="str" cm="1">
        <f t="array" ref="U4937">_xlfn.IFS(CleanedData[[#This Row],[Purchase Amount]]&lt;500,"Low",
CleanedData[[#This Row],[Purchase Amount]]&lt;5000,"Medium",
TRUE,"High")</f>
        <v>High</v>
      </c>
      <c r="V4937" t="str">
        <f>TEXT(CleanedData[[#This Row],[Date]],"mmmm")</f>
        <v>February</v>
      </c>
      <c r="W4937" t="str">
        <f>"Q"&amp;ROUNDUP(MONTH(CleanedData[[#This Row],[Date]])/3,0)</f>
        <v>Q1</v>
      </c>
      <c r="X4937" t="str">
        <f>IF(CleanedData[[#This Row],[Purchase Amount]]&gt;=5000,"Yes","No")</f>
        <v>Yes</v>
      </c>
      <c r="Y4937">
        <f>IF(CleanedData[[#This Row],[Recommend]]="Yes",1,0)</f>
        <v>0</v>
      </c>
      <c r="Z4937" s="6">
        <f>CleanedData[[#This Row],[Purchase Amount]]*0.15</f>
        <v>2209.3560000000002</v>
      </c>
      <c r="AA4937" s="6">
        <f>CleanedData[[#This Row],[Purchase Amount]]*1.15</f>
        <v>16938.396000000001</v>
      </c>
    </row>
    <row r="4938" spans="1:27" x14ac:dyDescent="0.3">
      <c r="A4938">
        <v>5979</v>
      </c>
      <c r="B4938" t="s">
        <v>5163</v>
      </c>
      <c r="C4938" s="1">
        <v>45425</v>
      </c>
      <c r="D4938">
        <v>52</v>
      </c>
      <c r="E4938" t="s">
        <v>60</v>
      </c>
      <c r="F4938" t="s">
        <v>130</v>
      </c>
      <c r="G4938" t="s">
        <v>146</v>
      </c>
      <c r="H4938">
        <v>1</v>
      </c>
      <c r="I4938" t="s">
        <v>45</v>
      </c>
      <c r="J4938" t="s">
        <v>74</v>
      </c>
      <c r="K4938" t="s">
        <v>64</v>
      </c>
      <c r="L4938" t="s">
        <v>42</v>
      </c>
      <c r="M4938" t="s">
        <v>88</v>
      </c>
      <c r="N4938" t="s">
        <v>80</v>
      </c>
      <c r="O4938" t="s">
        <v>89</v>
      </c>
      <c r="P4938" t="s">
        <v>49</v>
      </c>
      <c r="Q4938" t="s">
        <v>93</v>
      </c>
      <c r="R4938" s="6">
        <f>_xlfn.XLOOKUP(CleanedData[[#This Row],[Product]],'02_Lookup_Tables'!$A$2:$A$126,'02_Lookup_Tables'!$B$2:$B$126)</f>
        <v>27815.439999999999</v>
      </c>
      <c r="S4938" t="str">
        <f>VLOOKUP(CleanedData[[#This Row],[Product]],'02_Lookup_Tables'!$H$2:$I$126,2,FALSE)</f>
        <v>Electronics</v>
      </c>
      <c r="T4938" t="str">
        <f>VLOOKUP(CleanedData[[#This Row],[Province]],'02_Lookup_Tables'!$D$2:$E$10,2, FALSE)</f>
        <v>Eastern Region</v>
      </c>
      <c r="U4938" t="str" cm="1">
        <f t="array" ref="U4938">_xlfn.IFS(CleanedData[[#This Row],[Purchase Amount]]&lt;500,"Low",
CleanedData[[#This Row],[Purchase Amount]]&lt;5000,"Medium",
TRUE,"High")</f>
        <v>High</v>
      </c>
      <c r="V4938" t="str">
        <f>TEXT(CleanedData[[#This Row],[Date]],"mmmm")</f>
        <v>May</v>
      </c>
      <c r="W4938" t="str">
        <f>"Q"&amp;ROUNDUP(MONTH(CleanedData[[#This Row],[Date]])/3,0)</f>
        <v>Q2</v>
      </c>
      <c r="X4938" t="str">
        <f>IF(CleanedData[[#This Row],[Purchase Amount]]&gt;=5000,"Yes","No")</f>
        <v>Yes</v>
      </c>
      <c r="Y4938">
        <f>IF(CleanedData[[#This Row],[Recommend]]="Yes",1,0)</f>
        <v>1</v>
      </c>
      <c r="Z4938" s="6">
        <f>CleanedData[[#This Row],[Purchase Amount]]*0.15</f>
        <v>4172.3159999999998</v>
      </c>
      <c r="AA4938" s="6">
        <f>CleanedData[[#This Row],[Purchase Amount]]*1.15</f>
        <v>31987.755999999998</v>
      </c>
    </row>
    <row r="4939" spans="1:27" x14ac:dyDescent="0.3">
      <c r="A4939">
        <v>5980</v>
      </c>
      <c r="B4939" t="s">
        <v>5164</v>
      </c>
      <c r="C4939" s="1">
        <v>45476</v>
      </c>
      <c r="D4939">
        <v>39</v>
      </c>
      <c r="E4939" t="s">
        <v>39</v>
      </c>
      <c r="F4939" t="s">
        <v>72</v>
      </c>
      <c r="G4939" t="s">
        <v>284</v>
      </c>
      <c r="H4939">
        <v>5</v>
      </c>
      <c r="I4939" t="s">
        <v>42</v>
      </c>
      <c r="J4939" t="s">
        <v>43</v>
      </c>
      <c r="K4939" t="s">
        <v>44</v>
      </c>
      <c r="L4939" t="s">
        <v>45</v>
      </c>
      <c r="N4939" t="s">
        <v>57</v>
      </c>
      <c r="O4939" t="s">
        <v>134</v>
      </c>
      <c r="P4939" t="s">
        <v>8646</v>
      </c>
      <c r="Q4939" t="s">
        <v>81</v>
      </c>
      <c r="R4939" s="6">
        <f>_xlfn.XLOOKUP(CleanedData[[#This Row],[Product]],'02_Lookup_Tables'!$A$2:$A$126,'02_Lookup_Tables'!$B$2:$B$126)</f>
        <v>6698.54</v>
      </c>
      <c r="S4939" t="str">
        <f>VLOOKUP(CleanedData[[#This Row],[Product]],'02_Lookup_Tables'!$H$2:$I$126,2,FALSE)</f>
        <v>Electronics</v>
      </c>
      <c r="T4939" t="str">
        <f>VLOOKUP(CleanedData[[#This Row],[Province]],'02_Lookup_Tables'!$D$2:$E$10,2, FALSE)</f>
        <v>Central Region</v>
      </c>
      <c r="U4939" t="str" cm="1">
        <f t="array" ref="U4939">_xlfn.IFS(CleanedData[[#This Row],[Purchase Amount]]&lt;500,"Low",
CleanedData[[#This Row],[Purchase Amount]]&lt;5000,"Medium",
TRUE,"High")</f>
        <v>High</v>
      </c>
      <c r="V4939" t="str">
        <f>TEXT(CleanedData[[#This Row],[Date]],"mmmm")</f>
        <v>July</v>
      </c>
      <c r="W4939" t="str">
        <f>"Q"&amp;ROUNDUP(MONTH(CleanedData[[#This Row],[Date]])/3,0)</f>
        <v>Q3</v>
      </c>
      <c r="X4939" t="str">
        <f>IF(CleanedData[[#This Row],[Purchase Amount]]&gt;=5000,"Yes","No")</f>
        <v>Yes</v>
      </c>
      <c r="Y4939">
        <f>IF(CleanedData[[#This Row],[Recommend]]="Yes",1,0)</f>
        <v>0</v>
      </c>
      <c r="Z4939" s="6">
        <f>CleanedData[[#This Row],[Purchase Amount]]*0.15</f>
        <v>1004.7809999999999</v>
      </c>
      <c r="AA4939" s="6">
        <f>CleanedData[[#This Row],[Purchase Amount]]*1.15</f>
        <v>7703.320999999999</v>
      </c>
    </row>
    <row r="4940" spans="1:27" x14ac:dyDescent="0.3">
      <c r="A4940">
        <v>5981</v>
      </c>
      <c r="B4940" t="s">
        <v>5165</v>
      </c>
      <c r="C4940" s="1">
        <v>45749</v>
      </c>
      <c r="D4940">
        <v>40</v>
      </c>
      <c r="E4940" t="s">
        <v>52</v>
      </c>
      <c r="F4940" t="s">
        <v>72</v>
      </c>
      <c r="G4940" t="s">
        <v>144</v>
      </c>
      <c r="H4940">
        <v>3</v>
      </c>
      <c r="I4940" t="s">
        <v>45</v>
      </c>
      <c r="J4940" t="s">
        <v>74</v>
      </c>
      <c r="K4940" t="s">
        <v>64</v>
      </c>
      <c r="L4940" t="s">
        <v>45</v>
      </c>
      <c r="M4940" t="s">
        <v>151</v>
      </c>
      <c r="N4940" t="s">
        <v>48</v>
      </c>
      <c r="O4940" t="s">
        <v>89</v>
      </c>
      <c r="P4940" t="s">
        <v>49</v>
      </c>
      <c r="Q4940" t="s">
        <v>81</v>
      </c>
      <c r="R4940" s="6">
        <f>_xlfn.XLOOKUP(CleanedData[[#This Row],[Product]],'02_Lookup_Tables'!$A$2:$A$126,'02_Lookup_Tables'!$B$2:$B$126)</f>
        <v>4455.18</v>
      </c>
      <c r="S4940" t="str">
        <f>VLOOKUP(CleanedData[[#This Row],[Product]],'02_Lookup_Tables'!$H$2:$I$126,2,FALSE)</f>
        <v>Sports &amp; Outdoors</v>
      </c>
      <c r="T4940" t="str">
        <f>VLOOKUP(CleanedData[[#This Row],[Province]],'02_Lookup_Tables'!$D$2:$E$10,2, FALSE)</f>
        <v>Central Region</v>
      </c>
      <c r="U4940" t="str" cm="1">
        <f t="array" ref="U4940">_xlfn.IFS(CleanedData[[#This Row],[Purchase Amount]]&lt;500,"Low",
CleanedData[[#This Row],[Purchase Amount]]&lt;5000,"Medium",
TRUE,"High")</f>
        <v>Medium</v>
      </c>
      <c r="V4940" t="str">
        <f>TEXT(CleanedData[[#This Row],[Date]],"mmmm")</f>
        <v>April</v>
      </c>
      <c r="W4940" t="str">
        <f>"Q"&amp;ROUNDUP(MONTH(CleanedData[[#This Row],[Date]])/3,0)</f>
        <v>Q2</v>
      </c>
      <c r="X4940" t="str">
        <f>IF(CleanedData[[#This Row],[Purchase Amount]]&gt;=5000,"Yes","No")</f>
        <v>No</v>
      </c>
      <c r="Y4940">
        <f>IF(CleanedData[[#This Row],[Recommend]]="Yes",1,0)</f>
        <v>1</v>
      </c>
      <c r="Z4940" s="6">
        <f>CleanedData[[#This Row],[Purchase Amount]]*0.15</f>
        <v>668.27700000000004</v>
      </c>
      <c r="AA4940" s="6">
        <f>CleanedData[[#This Row],[Purchase Amount]]*1.15</f>
        <v>5123.4570000000003</v>
      </c>
    </row>
    <row r="4941" spans="1:27" x14ac:dyDescent="0.3">
      <c r="A4941">
        <v>5982</v>
      </c>
      <c r="B4941" t="s">
        <v>5166</v>
      </c>
      <c r="C4941" s="1">
        <v>45630</v>
      </c>
      <c r="D4941">
        <v>40</v>
      </c>
      <c r="E4941" t="s">
        <v>60</v>
      </c>
      <c r="F4941" t="s">
        <v>130</v>
      </c>
      <c r="G4941" t="s">
        <v>187</v>
      </c>
      <c r="H4941">
        <v>4</v>
      </c>
      <c r="I4941" t="s">
        <v>45</v>
      </c>
      <c r="J4941" t="s">
        <v>54</v>
      </c>
      <c r="K4941" t="s">
        <v>64</v>
      </c>
      <c r="L4941" t="s">
        <v>45</v>
      </c>
      <c r="M4941" t="s">
        <v>236</v>
      </c>
      <c r="N4941" t="s">
        <v>96</v>
      </c>
      <c r="O4941" t="s">
        <v>89</v>
      </c>
      <c r="P4941" t="s">
        <v>70</v>
      </c>
      <c r="Q4941" t="s">
        <v>81</v>
      </c>
      <c r="R4941" s="6">
        <f>_xlfn.XLOOKUP(CleanedData[[#This Row],[Product]],'02_Lookup_Tables'!$A$2:$A$126,'02_Lookup_Tables'!$B$2:$B$126)</f>
        <v>24904.86</v>
      </c>
      <c r="S4941" t="str">
        <f>VLOOKUP(CleanedData[[#This Row],[Product]],'02_Lookup_Tables'!$H$2:$I$126,2,FALSE)</f>
        <v>Electronics</v>
      </c>
      <c r="T4941" t="str">
        <f>VLOOKUP(CleanedData[[#This Row],[Province]],'02_Lookup_Tables'!$D$2:$E$10,2, FALSE)</f>
        <v>Eastern Region</v>
      </c>
      <c r="U4941" t="str" cm="1">
        <f t="array" ref="U4941">_xlfn.IFS(CleanedData[[#This Row],[Purchase Amount]]&lt;500,"Low",
CleanedData[[#This Row],[Purchase Amount]]&lt;5000,"Medium",
TRUE,"High")</f>
        <v>High</v>
      </c>
      <c r="V4941" t="str">
        <f>TEXT(CleanedData[[#This Row],[Date]],"mmmm")</f>
        <v>December</v>
      </c>
      <c r="W4941" t="str">
        <f>"Q"&amp;ROUNDUP(MONTH(CleanedData[[#This Row],[Date]])/3,0)</f>
        <v>Q4</v>
      </c>
      <c r="X4941" t="str">
        <f>IF(CleanedData[[#This Row],[Purchase Amount]]&gt;=5000,"Yes","No")</f>
        <v>Yes</v>
      </c>
      <c r="Y4941">
        <f>IF(CleanedData[[#This Row],[Recommend]]="Yes",1,0)</f>
        <v>1</v>
      </c>
      <c r="Z4941" s="6">
        <f>CleanedData[[#This Row],[Purchase Amount]]*0.15</f>
        <v>3735.7289999999998</v>
      </c>
      <c r="AA4941" s="6">
        <f>CleanedData[[#This Row],[Purchase Amount]]*1.15</f>
        <v>28640.589</v>
      </c>
    </row>
    <row r="4942" spans="1:27" x14ac:dyDescent="0.3">
      <c r="A4942">
        <v>5983</v>
      </c>
      <c r="B4942" t="s">
        <v>5167</v>
      </c>
      <c r="C4942" s="1">
        <v>45868</v>
      </c>
      <c r="D4942">
        <v>75</v>
      </c>
      <c r="E4942" t="s">
        <v>39</v>
      </c>
      <c r="F4942" t="s">
        <v>61</v>
      </c>
      <c r="G4942" t="s">
        <v>563</v>
      </c>
      <c r="H4942">
        <v>3</v>
      </c>
      <c r="I4942" t="s">
        <v>45</v>
      </c>
      <c r="J4942" t="s">
        <v>54</v>
      </c>
      <c r="K4942" t="s">
        <v>55</v>
      </c>
      <c r="L4942" t="s">
        <v>45</v>
      </c>
      <c r="M4942" t="s">
        <v>123</v>
      </c>
      <c r="N4942" t="s">
        <v>48</v>
      </c>
      <c r="O4942" t="s">
        <v>89</v>
      </c>
      <c r="P4942" t="s">
        <v>49</v>
      </c>
      <c r="Q4942" t="s">
        <v>97</v>
      </c>
      <c r="R4942" s="6">
        <f>_xlfn.XLOOKUP(CleanedData[[#This Row],[Product]],'02_Lookup_Tables'!$A$2:$A$126,'02_Lookup_Tables'!$B$2:$B$126)</f>
        <v>11052.57</v>
      </c>
      <c r="S4942" t="str">
        <f>VLOOKUP(CleanedData[[#This Row],[Product]],'02_Lookup_Tables'!$H$2:$I$126,2,FALSE)</f>
        <v>Electronics</v>
      </c>
      <c r="T4942" t="str">
        <f>VLOOKUP(CleanedData[[#This Row],[Province]],'02_Lookup_Tables'!$D$2:$E$10,2, FALSE)</f>
        <v>Southern Region</v>
      </c>
      <c r="U4942" t="str" cm="1">
        <f t="array" ref="U4942">_xlfn.IFS(CleanedData[[#This Row],[Purchase Amount]]&lt;500,"Low",
CleanedData[[#This Row],[Purchase Amount]]&lt;5000,"Medium",
TRUE,"High")</f>
        <v>High</v>
      </c>
      <c r="V4942" t="str">
        <f>TEXT(CleanedData[[#This Row],[Date]],"mmmm")</f>
        <v>July</v>
      </c>
      <c r="W4942" t="str">
        <f>"Q"&amp;ROUNDUP(MONTH(CleanedData[[#This Row],[Date]])/3,0)</f>
        <v>Q3</v>
      </c>
      <c r="X4942" t="str">
        <f>IF(CleanedData[[#This Row],[Purchase Amount]]&gt;=5000,"Yes","No")</f>
        <v>Yes</v>
      </c>
      <c r="Y4942">
        <f>IF(CleanedData[[#This Row],[Recommend]]="Yes",1,0)</f>
        <v>1</v>
      </c>
      <c r="Z4942" s="6">
        <f>CleanedData[[#This Row],[Purchase Amount]]*0.15</f>
        <v>1657.8854999999999</v>
      </c>
      <c r="AA4942" s="6">
        <f>CleanedData[[#This Row],[Purchase Amount]]*1.15</f>
        <v>12710.455499999998</v>
      </c>
    </row>
    <row r="4943" spans="1:27" x14ac:dyDescent="0.3">
      <c r="A4943">
        <v>5984</v>
      </c>
      <c r="B4943" t="s">
        <v>5168</v>
      </c>
      <c r="C4943" s="1">
        <v>45813</v>
      </c>
      <c r="D4943">
        <v>41</v>
      </c>
      <c r="E4943" t="s">
        <v>39</v>
      </c>
      <c r="F4943" t="s">
        <v>125</v>
      </c>
      <c r="G4943" t="s">
        <v>192</v>
      </c>
      <c r="H4943">
        <v>5</v>
      </c>
      <c r="I4943" t="s">
        <v>45</v>
      </c>
      <c r="J4943" t="s">
        <v>74</v>
      </c>
      <c r="K4943" t="s">
        <v>64</v>
      </c>
      <c r="L4943" t="s">
        <v>42</v>
      </c>
      <c r="M4943" t="s">
        <v>165</v>
      </c>
      <c r="N4943" t="s">
        <v>57</v>
      </c>
      <c r="O4943" t="s">
        <v>89</v>
      </c>
      <c r="P4943" t="s">
        <v>70</v>
      </c>
      <c r="Q4943" t="s">
        <v>81</v>
      </c>
      <c r="R4943" s="6">
        <f>_xlfn.XLOOKUP(CleanedData[[#This Row],[Product]],'02_Lookup_Tables'!$A$2:$A$126,'02_Lookup_Tables'!$B$2:$B$126)</f>
        <v>13261</v>
      </c>
      <c r="S4943" t="str">
        <f>VLOOKUP(CleanedData[[#This Row],[Product]],'02_Lookup_Tables'!$H$2:$I$126,2,FALSE)</f>
        <v>Electronics</v>
      </c>
      <c r="T4943" t="str">
        <f>VLOOKUP(CleanedData[[#This Row],[Province]],'02_Lookup_Tables'!$D$2:$E$10,2, FALSE)</f>
        <v>Western Region</v>
      </c>
      <c r="U4943" t="str" cm="1">
        <f t="array" ref="U4943">_xlfn.IFS(CleanedData[[#This Row],[Purchase Amount]]&lt;500,"Low",
CleanedData[[#This Row],[Purchase Amount]]&lt;5000,"Medium",
TRUE,"High")</f>
        <v>High</v>
      </c>
      <c r="V4943" t="str">
        <f>TEXT(CleanedData[[#This Row],[Date]],"mmmm")</f>
        <v>June</v>
      </c>
      <c r="W4943" t="str">
        <f>"Q"&amp;ROUNDUP(MONTH(CleanedData[[#This Row],[Date]])/3,0)</f>
        <v>Q2</v>
      </c>
      <c r="X4943" t="str">
        <f>IF(CleanedData[[#This Row],[Purchase Amount]]&gt;=5000,"Yes","No")</f>
        <v>Yes</v>
      </c>
      <c r="Y4943">
        <f>IF(CleanedData[[#This Row],[Recommend]]="Yes",1,0)</f>
        <v>1</v>
      </c>
      <c r="Z4943" s="6">
        <f>CleanedData[[#This Row],[Purchase Amount]]*0.15</f>
        <v>1989.1499999999999</v>
      </c>
      <c r="AA4943" s="6">
        <f>CleanedData[[#This Row],[Purchase Amount]]*1.15</f>
        <v>15250.15</v>
      </c>
    </row>
    <row r="4944" spans="1:27" x14ac:dyDescent="0.3">
      <c r="A4944">
        <v>5985</v>
      </c>
      <c r="B4944" t="s">
        <v>5169</v>
      </c>
      <c r="C4944" s="1">
        <v>45665</v>
      </c>
      <c r="D4944">
        <v>56</v>
      </c>
      <c r="E4944" t="s">
        <v>52</v>
      </c>
      <c r="F4944" t="s">
        <v>125</v>
      </c>
      <c r="G4944" t="s">
        <v>133</v>
      </c>
      <c r="H4944">
        <v>1</v>
      </c>
      <c r="I4944" t="s">
        <v>42</v>
      </c>
      <c r="J4944" t="s">
        <v>43</v>
      </c>
      <c r="K4944" t="s">
        <v>44</v>
      </c>
      <c r="L4944" t="s">
        <v>42</v>
      </c>
      <c r="M4944" t="s">
        <v>208</v>
      </c>
      <c r="N4944" t="s">
        <v>80</v>
      </c>
      <c r="O4944" t="s">
        <v>89</v>
      </c>
      <c r="P4944" t="s">
        <v>49</v>
      </c>
      <c r="Q4944" t="s">
        <v>50</v>
      </c>
      <c r="R4944" s="6">
        <f>_xlfn.XLOOKUP(CleanedData[[#This Row],[Product]],'02_Lookup_Tables'!$A$2:$A$126,'02_Lookup_Tables'!$B$2:$B$126)</f>
        <v>1734</v>
      </c>
      <c r="S4944" t="str">
        <f>VLOOKUP(CleanedData[[#This Row],[Product]],'02_Lookup_Tables'!$H$2:$I$126,2,FALSE)</f>
        <v>Home &amp; Living</v>
      </c>
      <c r="T4944" t="str">
        <f>VLOOKUP(CleanedData[[#This Row],[Province]],'02_Lookup_Tables'!$D$2:$E$10,2, FALSE)</f>
        <v>Western Region</v>
      </c>
      <c r="U4944" t="str" cm="1">
        <f t="array" ref="U4944">_xlfn.IFS(CleanedData[[#This Row],[Purchase Amount]]&lt;500,"Low",
CleanedData[[#This Row],[Purchase Amount]]&lt;5000,"Medium",
TRUE,"High")</f>
        <v>Medium</v>
      </c>
      <c r="V4944" t="str">
        <f>TEXT(CleanedData[[#This Row],[Date]],"mmmm")</f>
        <v>January</v>
      </c>
      <c r="W4944" t="str">
        <f>"Q"&amp;ROUNDUP(MONTH(CleanedData[[#This Row],[Date]])/3,0)</f>
        <v>Q1</v>
      </c>
      <c r="X4944" t="str">
        <f>IF(CleanedData[[#This Row],[Purchase Amount]]&gt;=5000,"Yes","No")</f>
        <v>No</v>
      </c>
      <c r="Y4944">
        <f>IF(CleanedData[[#This Row],[Recommend]]="Yes",1,0)</f>
        <v>0</v>
      </c>
      <c r="Z4944" s="6">
        <f>CleanedData[[#This Row],[Purchase Amount]]*0.15</f>
        <v>260.09999999999997</v>
      </c>
      <c r="AA4944" s="6">
        <f>CleanedData[[#This Row],[Purchase Amount]]*1.15</f>
        <v>1994.1</v>
      </c>
    </row>
    <row r="4945" spans="1:27" x14ac:dyDescent="0.3">
      <c r="A4945">
        <v>5987</v>
      </c>
      <c r="B4945" t="s">
        <v>5170</v>
      </c>
      <c r="C4945" s="1">
        <v>45695</v>
      </c>
      <c r="D4945">
        <v>37</v>
      </c>
      <c r="E4945" t="s">
        <v>60</v>
      </c>
      <c r="F4945" t="s">
        <v>108</v>
      </c>
      <c r="G4945" t="s">
        <v>336</v>
      </c>
      <c r="H4945">
        <v>3</v>
      </c>
      <c r="I4945" t="s">
        <v>42</v>
      </c>
      <c r="J4945" t="s">
        <v>74</v>
      </c>
      <c r="K4945" t="s">
        <v>55</v>
      </c>
      <c r="L4945" t="s">
        <v>42</v>
      </c>
      <c r="M4945" t="s">
        <v>175</v>
      </c>
      <c r="N4945" t="s">
        <v>48</v>
      </c>
      <c r="O4945" t="s">
        <v>89</v>
      </c>
      <c r="P4945" t="s">
        <v>49</v>
      </c>
      <c r="Q4945" t="s">
        <v>81</v>
      </c>
      <c r="R4945" s="6">
        <f>_xlfn.XLOOKUP(CleanedData[[#This Row],[Product]],'02_Lookup_Tables'!$A$2:$A$126,'02_Lookup_Tables'!$B$2:$B$126)</f>
        <v>812.2</v>
      </c>
      <c r="S4945" t="str">
        <f>VLOOKUP(CleanedData[[#This Row],[Product]],'02_Lookup_Tables'!$H$2:$I$126,2,FALSE)</f>
        <v>Sports &amp; Outdoors</v>
      </c>
      <c r="T4945" t="str">
        <f>VLOOKUP(CleanedData[[#This Row],[Province]],'02_Lookup_Tables'!$D$2:$E$10,2, FALSE)</f>
        <v>Gauteng Region</v>
      </c>
      <c r="U4945" t="str" cm="1">
        <f t="array" ref="U4945">_xlfn.IFS(CleanedData[[#This Row],[Purchase Amount]]&lt;500,"Low",
CleanedData[[#This Row],[Purchase Amount]]&lt;5000,"Medium",
TRUE,"High")</f>
        <v>Medium</v>
      </c>
      <c r="V4945" t="str">
        <f>TEXT(CleanedData[[#This Row],[Date]],"mmmm")</f>
        <v>February</v>
      </c>
      <c r="W4945" t="str">
        <f>"Q"&amp;ROUNDUP(MONTH(CleanedData[[#This Row],[Date]])/3,0)</f>
        <v>Q1</v>
      </c>
      <c r="X4945" t="str">
        <f>IF(CleanedData[[#This Row],[Purchase Amount]]&gt;=5000,"Yes","No")</f>
        <v>No</v>
      </c>
      <c r="Y4945">
        <f>IF(CleanedData[[#This Row],[Recommend]]="Yes",1,0)</f>
        <v>0</v>
      </c>
      <c r="Z4945" s="6">
        <f>CleanedData[[#This Row],[Purchase Amount]]*0.15</f>
        <v>121.83</v>
      </c>
      <c r="AA4945" s="6">
        <f>CleanedData[[#This Row],[Purchase Amount]]*1.15</f>
        <v>934.03</v>
      </c>
    </row>
    <row r="4946" spans="1:27" x14ac:dyDescent="0.3">
      <c r="A4946">
        <v>5988</v>
      </c>
      <c r="B4946" t="s">
        <v>5171</v>
      </c>
      <c r="C4946" s="1">
        <v>45359</v>
      </c>
      <c r="D4946">
        <v>49</v>
      </c>
      <c r="E4946" t="s">
        <v>52</v>
      </c>
      <c r="F4946" t="s">
        <v>83</v>
      </c>
      <c r="G4946" t="s">
        <v>278</v>
      </c>
      <c r="H4946">
        <v>3</v>
      </c>
      <c r="I4946" t="s">
        <v>45</v>
      </c>
      <c r="J4946" t="s">
        <v>43</v>
      </c>
      <c r="K4946" t="s">
        <v>44</v>
      </c>
      <c r="L4946" t="s">
        <v>42</v>
      </c>
      <c r="M4946" t="s">
        <v>75</v>
      </c>
      <c r="N4946" t="s">
        <v>48</v>
      </c>
      <c r="O4946" t="s">
        <v>89</v>
      </c>
      <c r="P4946" t="s">
        <v>49</v>
      </c>
      <c r="Q4946" t="s">
        <v>93</v>
      </c>
      <c r="R4946" s="6">
        <f>_xlfn.XLOOKUP(CleanedData[[#This Row],[Product]],'02_Lookup_Tables'!$A$2:$A$126,'02_Lookup_Tables'!$B$2:$B$126)</f>
        <v>45.96</v>
      </c>
      <c r="S4946" t="str">
        <f>VLOOKUP(CleanedData[[#This Row],[Product]],'02_Lookup_Tables'!$H$2:$I$126,2,FALSE)</f>
        <v>Food</v>
      </c>
      <c r="T4946" t="str">
        <f>VLOOKUP(CleanedData[[#This Row],[Province]],'02_Lookup_Tables'!$D$2:$E$10,2, FALSE)</f>
        <v>Western Region</v>
      </c>
      <c r="U4946" t="str" cm="1">
        <f t="array" ref="U4946">_xlfn.IFS(CleanedData[[#This Row],[Purchase Amount]]&lt;500,"Low",
CleanedData[[#This Row],[Purchase Amount]]&lt;5000,"Medium",
TRUE,"High")</f>
        <v>Low</v>
      </c>
      <c r="V4946" t="str">
        <f>TEXT(CleanedData[[#This Row],[Date]],"mmmm")</f>
        <v>March</v>
      </c>
      <c r="W4946" t="str">
        <f>"Q"&amp;ROUNDUP(MONTH(CleanedData[[#This Row],[Date]])/3,0)</f>
        <v>Q1</v>
      </c>
      <c r="X4946" t="str">
        <f>IF(CleanedData[[#This Row],[Purchase Amount]]&gt;=5000,"Yes","No")</f>
        <v>No</v>
      </c>
      <c r="Y4946">
        <f>IF(CleanedData[[#This Row],[Recommend]]="Yes",1,0)</f>
        <v>1</v>
      </c>
      <c r="Z4946" s="6">
        <f>CleanedData[[#This Row],[Purchase Amount]]*0.15</f>
        <v>6.8940000000000001</v>
      </c>
      <c r="AA4946" s="6">
        <f>CleanedData[[#This Row],[Purchase Amount]]*1.15</f>
        <v>52.853999999999999</v>
      </c>
    </row>
    <row r="4947" spans="1:27" x14ac:dyDescent="0.3">
      <c r="A4947">
        <v>5990</v>
      </c>
      <c r="B4947" t="s">
        <v>5172</v>
      </c>
      <c r="C4947" s="1">
        <v>45895</v>
      </c>
      <c r="D4947">
        <v>61</v>
      </c>
      <c r="E4947" t="s">
        <v>39</v>
      </c>
      <c r="F4947" t="s">
        <v>77</v>
      </c>
      <c r="G4947" t="s">
        <v>118</v>
      </c>
      <c r="H4947">
        <v>1</v>
      </c>
      <c r="I4947" t="s">
        <v>42</v>
      </c>
      <c r="J4947" t="s">
        <v>63</v>
      </c>
      <c r="K4947" t="s">
        <v>64</v>
      </c>
      <c r="L4947" t="s">
        <v>42</v>
      </c>
      <c r="M4947" t="s">
        <v>190</v>
      </c>
      <c r="N4947" t="s">
        <v>80</v>
      </c>
      <c r="O4947" t="s">
        <v>89</v>
      </c>
      <c r="P4947" t="s">
        <v>49</v>
      </c>
      <c r="Q4947" t="s">
        <v>50</v>
      </c>
      <c r="R4947" s="6">
        <f>_xlfn.XLOOKUP(CleanedData[[#This Row],[Product]],'02_Lookup_Tables'!$A$2:$A$126,'02_Lookup_Tables'!$B$2:$B$126)</f>
        <v>368.99</v>
      </c>
      <c r="S4947" t="str">
        <f>VLOOKUP(CleanedData[[#This Row],[Product]],'02_Lookup_Tables'!$H$2:$I$126,2,FALSE)</f>
        <v>Accessories</v>
      </c>
      <c r="T4947" t="str">
        <f>VLOOKUP(CleanedData[[#This Row],[Province]],'02_Lookup_Tables'!$D$2:$E$10,2, FALSE)</f>
        <v>Central Region</v>
      </c>
      <c r="U4947" t="str" cm="1">
        <f t="array" ref="U4947">_xlfn.IFS(CleanedData[[#This Row],[Purchase Amount]]&lt;500,"Low",
CleanedData[[#This Row],[Purchase Amount]]&lt;5000,"Medium",
TRUE,"High")</f>
        <v>Low</v>
      </c>
      <c r="V4947" t="str">
        <f>TEXT(CleanedData[[#This Row],[Date]],"mmmm")</f>
        <v>August</v>
      </c>
      <c r="W4947" t="str">
        <f>"Q"&amp;ROUNDUP(MONTH(CleanedData[[#This Row],[Date]])/3,0)</f>
        <v>Q3</v>
      </c>
      <c r="X4947" t="str">
        <f>IF(CleanedData[[#This Row],[Purchase Amount]]&gt;=5000,"Yes","No")</f>
        <v>No</v>
      </c>
      <c r="Y4947">
        <f>IF(CleanedData[[#This Row],[Recommend]]="Yes",1,0)</f>
        <v>0</v>
      </c>
      <c r="Z4947" s="6">
        <f>CleanedData[[#This Row],[Purchase Amount]]*0.15</f>
        <v>55.348500000000001</v>
      </c>
      <c r="AA4947" s="6">
        <f>CleanedData[[#This Row],[Purchase Amount]]*1.15</f>
        <v>424.33849999999995</v>
      </c>
    </row>
    <row r="4948" spans="1:27" x14ac:dyDescent="0.3">
      <c r="A4948">
        <v>5991</v>
      </c>
      <c r="B4948" t="s">
        <v>5173</v>
      </c>
      <c r="C4948" s="1">
        <v>45583</v>
      </c>
      <c r="D4948">
        <v>42</v>
      </c>
      <c r="E4948" t="s">
        <v>52</v>
      </c>
      <c r="F4948" t="s">
        <v>125</v>
      </c>
      <c r="G4948" t="s">
        <v>168</v>
      </c>
      <c r="H4948">
        <v>4</v>
      </c>
      <c r="I4948" t="s">
        <v>42</v>
      </c>
      <c r="J4948" t="s">
        <v>74</v>
      </c>
      <c r="K4948" t="s">
        <v>64</v>
      </c>
      <c r="L4948" t="s">
        <v>42</v>
      </c>
      <c r="M4948" t="s">
        <v>123</v>
      </c>
      <c r="N4948" t="s">
        <v>96</v>
      </c>
      <c r="O4948" t="s">
        <v>89</v>
      </c>
      <c r="P4948" t="s">
        <v>70</v>
      </c>
      <c r="Q4948" t="s">
        <v>81</v>
      </c>
      <c r="R4948" s="6">
        <f>_xlfn.XLOOKUP(CleanedData[[#This Row],[Product]],'02_Lookup_Tables'!$A$2:$A$126,'02_Lookup_Tables'!$B$2:$B$126)</f>
        <v>14729.04</v>
      </c>
      <c r="S4948" t="str">
        <f>VLOOKUP(CleanedData[[#This Row],[Product]],'02_Lookup_Tables'!$H$2:$I$126,2,FALSE)</f>
        <v>Electronics</v>
      </c>
      <c r="T4948" t="str">
        <f>VLOOKUP(CleanedData[[#This Row],[Province]],'02_Lookup_Tables'!$D$2:$E$10,2, FALSE)</f>
        <v>Western Region</v>
      </c>
      <c r="U4948" t="str" cm="1">
        <f t="array" ref="U4948">_xlfn.IFS(CleanedData[[#This Row],[Purchase Amount]]&lt;500,"Low",
CleanedData[[#This Row],[Purchase Amount]]&lt;5000,"Medium",
TRUE,"High")</f>
        <v>High</v>
      </c>
      <c r="V4948" t="str">
        <f>TEXT(CleanedData[[#This Row],[Date]],"mmmm")</f>
        <v>October</v>
      </c>
      <c r="W4948" t="str">
        <f>"Q"&amp;ROUNDUP(MONTH(CleanedData[[#This Row],[Date]])/3,0)</f>
        <v>Q4</v>
      </c>
      <c r="X4948" t="str">
        <f>IF(CleanedData[[#This Row],[Purchase Amount]]&gt;=5000,"Yes","No")</f>
        <v>Yes</v>
      </c>
      <c r="Y4948">
        <f>IF(CleanedData[[#This Row],[Recommend]]="Yes",1,0)</f>
        <v>0</v>
      </c>
      <c r="Z4948" s="6">
        <f>CleanedData[[#This Row],[Purchase Amount]]*0.15</f>
        <v>2209.3560000000002</v>
      </c>
      <c r="AA4948" s="6">
        <f>CleanedData[[#This Row],[Purchase Amount]]*1.15</f>
        <v>16938.396000000001</v>
      </c>
    </row>
    <row r="4949" spans="1:27" x14ac:dyDescent="0.3">
      <c r="A4949">
        <v>5992</v>
      </c>
      <c r="B4949" t="s">
        <v>5174</v>
      </c>
      <c r="C4949" s="1">
        <v>45981</v>
      </c>
      <c r="D4949">
        <v>71</v>
      </c>
      <c r="E4949" t="s">
        <v>39</v>
      </c>
      <c r="F4949" t="s">
        <v>83</v>
      </c>
      <c r="G4949" t="s">
        <v>478</v>
      </c>
      <c r="H4949">
        <v>2</v>
      </c>
      <c r="I4949" t="s">
        <v>42</v>
      </c>
      <c r="J4949" t="s">
        <v>63</v>
      </c>
      <c r="K4949" t="s">
        <v>64</v>
      </c>
      <c r="L4949" t="s">
        <v>42</v>
      </c>
      <c r="N4949" t="s">
        <v>47</v>
      </c>
      <c r="O4949" t="s">
        <v>134</v>
      </c>
      <c r="P4949" t="s">
        <v>8646</v>
      </c>
      <c r="Q4949" t="s">
        <v>97</v>
      </c>
      <c r="R4949" s="6">
        <f>_xlfn.XLOOKUP(CleanedData[[#This Row],[Product]],'02_Lookup_Tables'!$A$2:$A$126,'02_Lookup_Tables'!$B$2:$B$126)</f>
        <v>4507.63</v>
      </c>
      <c r="S4949" t="str">
        <f>VLOOKUP(CleanedData[[#This Row],[Product]],'02_Lookup_Tables'!$H$2:$I$126,2,FALSE)</f>
        <v>Sports &amp; Outdoors</v>
      </c>
      <c r="T4949" t="str">
        <f>VLOOKUP(CleanedData[[#This Row],[Province]],'02_Lookup_Tables'!$D$2:$E$10,2, FALSE)</f>
        <v>Western Region</v>
      </c>
      <c r="U4949" t="str" cm="1">
        <f t="array" ref="U4949">_xlfn.IFS(CleanedData[[#This Row],[Purchase Amount]]&lt;500,"Low",
CleanedData[[#This Row],[Purchase Amount]]&lt;5000,"Medium",
TRUE,"High")</f>
        <v>Medium</v>
      </c>
      <c r="V4949" t="str">
        <f>TEXT(CleanedData[[#This Row],[Date]],"mmmm")</f>
        <v>November</v>
      </c>
      <c r="W4949" t="str">
        <f>"Q"&amp;ROUNDUP(MONTH(CleanedData[[#This Row],[Date]])/3,0)</f>
        <v>Q4</v>
      </c>
      <c r="X4949" t="str">
        <f>IF(CleanedData[[#This Row],[Purchase Amount]]&gt;=5000,"Yes","No")</f>
        <v>No</v>
      </c>
      <c r="Y4949">
        <f>IF(CleanedData[[#This Row],[Recommend]]="Yes",1,0)</f>
        <v>0</v>
      </c>
      <c r="Z4949" s="6">
        <f>CleanedData[[#This Row],[Purchase Amount]]*0.15</f>
        <v>676.14449999999999</v>
      </c>
      <c r="AA4949" s="6">
        <f>CleanedData[[#This Row],[Purchase Amount]]*1.15</f>
        <v>5183.7744999999995</v>
      </c>
    </row>
    <row r="4950" spans="1:27" x14ac:dyDescent="0.3">
      <c r="A4950">
        <v>5993</v>
      </c>
      <c r="B4950" t="s">
        <v>5175</v>
      </c>
      <c r="C4950" s="1">
        <v>45680</v>
      </c>
      <c r="D4950">
        <v>72</v>
      </c>
      <c r="E4950" t="s">
        <v>39</v>
      </c>
      <c r="F4950" t="s">
        <v>125</v>
      </c>
      <c r="G4950" t="s">
        <v>128</v>
      </c>
      <c r="H4950">
        <v>4</v>
      </c>
      <c r="I4950" t="s">
        <v>45</v>
      </c>
      <c r="J4950" t="s">
        <v>43</v>
      </c>
      <c r="K4950" t="s">
        <v>55</v>
      </c>
      <c r="L4950" t="s">
        <v>42</v>
      </c>
      <c r="M4950" t="s">
        <v>180</v>
      </c>
      <c r="N4950" t="s">
        <v>96</v>
      </c>
      <c r="O4950" t="s">
        <v>89</v>
      </c>
      <c r="P4950" t="s">
        <v>70</v>
      </c>
      <c r="Q4950" t="s">
        <v>97</v>
      </c>
      <c r="R4950" s="6">
        <f>_xlfn.XLOOKUP(CleanedData[[#This Row],[Product]],'02_Lookup_Tables'!$A$2:$A$126,'02_Lookup_Tables'!$B$2:$B$126)</f>
        <v>3747.26</v>
      </c>
      <c r="S4950" t="str">
        <f>VLOOKUP(CleanedData[[#This Row],[Product]],'02_Lookup_Tables'!$H$2:$I$126,2,FALSE)</f>
        <v>Apparel</v>
      </c>
      <c r="T4950" t="str">
        <f>VLOOKUP(CleanedData[[#This Row],[Province]],'02_Lookup_Tables'!$D$2:$E$10,2, FALSE)</f>
        <v>Western Region</v>
      </c>
      <c r="U4950" t="str" cm="1">
        <f t="array" ref="U4950">_xlfn.IFS(CleanedData[[#This Row],[Purchase Amount]]&lt;500,"Low",
CleanedData[[#This Row],[Purchase Amount]]&lt;5000,"Medium",
TRUE,"High")</f>
        <v>Medium</v>
      </c>
      <c r="V4950" t="str">
        <f>TEXT(CleanedData[[#This Row],[Date]],"mmmm")</f>
        <v>January</v>
      </c>
      <c r="W4950" t="str">
        <f>"Q"&amp;ROUNDUP(MONTH(CleanedData[[#This Row],[Date]])/3,0)</f>
        <v>Q1</v>
      </c>
      <c r="X4950" t="str">
        <f>IF(CleanedData[[#This Row],[Purchase Amount]]&gt;=5000,"Yes","No")</f>
        <v>No</v>
      </c>
      <c r="Y4950">
        <f>IF(CleanedData[[#This Row],[Recommend]]="Yes",1,0)</f>
        <v>1</v>
      </c>
      <c r="Z4950" s="6">
        <f>CleanedData[[#This Row],[Purchase Amount]]*0.15</f>
        <v>562.08900000000006</v>
      </c>
      <c r="AA4950" s="6">
        <f>CleanedData[[#This Row],[Purchase Amount]]*1.15</f>
        <v>4309.3490000000002</v>
      </c>
    </row>
    <row r="4951" spans="1:27" x14ac:dyDescent="0.3">
      <c r="A4951">
        <v>5994</v>
      </c>
      <c r="B4951" t="s">
        <v>5176</v>
      </c>
      <c r="C4951" s="1">
        <v>45339</v>
      </c>
      <c r="D4951">
        <v>19</v>
      </c>
      <c r="E4951" t="s">
        <v>52</v>
      </c>
      <c r="F4951" t="s">
        <v>68</v>
      </c>
      <c r="G4951" t="s">
        <v>374</v>
      </c>
      <c r="H4951">
        <v>2</v>
      </c>
      <c r="I4951" t="s">
        <v>42</v>
      </c>
      <c r="J4951" t="s">
        <v>69</v>
      </c>
      <c r="K4951" t="s">
        <v>64</v>
      </c>
      <c r="L4951" t="s">
        <v>45</v>
      </c>
      <c r="N4951" t="s">
        <v>47</v>
      </c>
      <c r="O4951" t="s">
        <v>134</v>
      </c>
      <c r="P4951" t="s">
        <v>8646</v>
      </c>
      <c r="Q4951" t="s">
        <v>66</v>
      </c>
      <c r="R4951" s="6">
        <f>_xlfn.XLOOKUP(CleanedData[[#This Row],[Product]],'02_Lookup_Tables'!$A$2:$A$126,'02_Lookup_Tables'!$B$2:$B$126)</f>
        <v>2906.97</v>
      </c>
      <c r="S4951" t="str">
        <f>VLOOKUP(CleanedData[[#This Row],[Product]],'02_Lookup_Tables'!$H$2:$I$126,2,FALSE)</f>
        <v>Home &amp; Living</v>
      </c>
      <c r="T4951" t="str">
        <f>VLOOKUP(CleanedData[[#This Row],[Province]],'02_Lookup_Tables'!$D$2:$E$10,2, FALSE)</f>
        <v>Northern Region</v>
      </c>
      <c r="U4951" t="str" cm="1">
        <f t="array" ref="U4951">_xlfn.IFS(CleanedData[[#This Row],[Purchase Amount]]&lt;500,"Low",
CleanedData[[#This Row],[Purchase Amount]]&lt;5000,"Medium",
TRUE,"High")</f>
        <v>Medium</v>
      </c>
      <c r="V4951" t="str">
        <f>TEXT(CleanedData[[#This Row],[Date]],"mmmm")</f>
        <v>February</v>
      </c>
      <c r="W4951" t="str">
        <f>"Q"&amp;ROUNDUP(MONTH(CleanedData[[#This Row],[Date]])/3,0)</f>
        <v>Q1</v>
      </c>
      <c r="X4951" t="str">
        <f>IF(CleanedData[[#This Row],[Purchase Amount]]&gt;=5000,"Yes","No")</f>
        <v>No</v>
      </c>
      <c r="Y4951">
        <f>IF(CleanedData[[#This Row],[Recommend]]="Yes",1,0)</f>
        <v>0</v>
      </c>
      <c r="Z4951" s="6">
        <f>CleanedData[[#This Row],[Purchase Amount]]*0.15</f>
        <v>436.04549999999995</v>
      </c>
      <c r="AA4951" s="6">
        <f>CleanedData[[#This Row],[Purchase Amount]]*1.15</f>
        <v>3343.0154999999995</v>
      </c>
    </row>
    <row r="4952" spans="1:27" x14ac:dyDescent="0.3">
      <c r="A4952">
        <v>5995</v>
      </c>
      <c r="B4952" t="s">
        <v>5177</v>
      </c>
      <c r="C4952" s="1">
        <v>45475</v>
      </c>
      <c r="D4952">
        <v>39</v>
      </c>
      <c r="E4952" t="s">
        <v>39</v>
      </c>
      <c r="F4952" t="s">
        <v>77</v>
      </c>
      <c r="G4952" t="s">
        <v>41</v>
      </c>
      <c r="H4952">
        <v>2</v>
      </c>
      <c r="I4952" t="s">
        <v>45</v>
      </c>
      <c r="J4952" t="s">
        <v>69</v>
      </c>
      <c r="K4952" t="s">
        <v>64</v>
      </c>
      <c r="L4952" t="s">
        <v>45</v>
      </c>
      <c r="M4952" t="s">
        <v>112</v>
      </c>
      <c r="N4952" t="s">
        <v>47</v>
      </c>
      <c r="O4952" t="s">
        <v>48</v>
      </c>
      <c r="P4952" t="s">
        <v>49</v>
      </c>
      <c r="Q4952" t="s">
        <v>81</v>
      </c>
      <c r="R4952" s="6">
        <f>_xlfn.XLOOKUP(CleanedData[[#This Row],[Product]],'02_Lookup_Tables'!$A$2:$A$126,'02_Lookup_Tables'!$B$2:$B$126)</f>
        <v>2479.5700000000002</v>
      </c>
      <c r="S4952" t="str">
        <f>VLOOKUP(CleanedData[[#This Row],[Product]],'02_Lookup_Tables'!$H$2:$I$126,2,FALSE)</f>
        <v>Accessories</v>
      </c>
      <c r="T4952" t="str">
        <f>VLOOKUP(CleanedData[[#This Row],[Province]],'02_Lookup_Tables'!$D$2:$E$10,2, FALSE)</f>
        <v>Central Region</v>
      </c>
      <c r="U4952" t="str" cm="1">
        <f t="array" ref="U4952">_xlfn.IFS(CleanedData[[#This Row],[Purchase Amount]]&lt;500,"Low",
CleanedData[[#This Row],[Purchase Amount]]&lt;5000,"Medium",
TRUE,"High")</f>
        <v>Medium</v>
      </c>
      <c r="V4952" t="str">
        <f>TEXT(CleanedData[[#This Row],[Date]],"mmmm")</f>
        <v>July</v>
      </c>
      <c r="W4952" t="str">
        <f>"Q"&amp;ROUNDUP(MONTH(CleanedData[[#This Row],[Date]])/3,0)</f>
        <v>Q3</v>
      </c>
      <c r="X4952" t="str">
        <f>IF(CleanedData[[#This Row],[Purchase Amount]]&gt;=5000,"Yes","No")</f>
        <v>No</v>
      </c>
      <c r="Y4952">
        <f>IF(CleanedData[[#This Row],[Recommend]]="Yes",1,0)</f>
        <v>1</v>
      </c>
      <c r="Z4952" s="6">
        <f>CleanedData[[#This Row],[Purchase Amount]]*0.15</f>
        <v>371.93549999999999</v>
      </c>
      <c r="AA4952" s="6">
        <f>CleanedData[[#This Row],[Purchase Amount]]*1.15</f>
        <v>2851.5054999999998</v>
      </c>
    </row>
    <row r="4953" spans="1:27" x14ac:dyDescent="0.3">
      <c r="A4953">
        <v>5996</v>
      </c>
      <c r="B4953" t="s">
        <v>5178</v>
      </c>
      <c r="C4953" s="1">
        <v>45910</v>
      </c>
      <c r="D4953">
        <v>37</v>
      </c>
      <c r="E4953" t="s">
        <v>52</v>
      </c>
      <c r="F4953" t="s">
        <v>40</v>
      </c>
      <c r="G4953" t="s">
        <v>99</v>
      </c>
      <c r="H4953">
        <v>3</v>
      </c>
      <c r="I4953" t="s">
        <v>42</v>
      </c>
      <c r="J4953" t="s">
        <v>43</v>
      </c>
      <c r="K4953" t="s">
        <v>64</v>
      </c>
      <c r="L4953" t="s">
        <v>42</v>
      </c>
      <c r="M4953" t="s">
        <v>231</v>
      </c>
      <c r="N4953" t="s">
        <v>48</v>
      </c>
      <c r="O4953" t="s">
        <v>89</v>
      </c>
      <c r="P4953" t="s">
        <v>49</v>
      </c>
      <c r="Q4953" t="s">
        <v>81</v>
      </c>
      <c r="R4953" s="6">
        <f>_xlfn.XLOOKUP(CleanedData[[#This Row],[Product]],'02_Lookup_Tables'!$A$2:$A$126,'02_Lookup_Tables'!$B$2:$B$126)</f>
        <v>43.23</v>
      </c>
      <c r="S4953" t="str">
        <f>VLOOKUP(CleanedData[[#This Row],[Product]],'02_Lookup_Tables'!$H$2:$I$126,2,FALSE)</f>
        <v>Food</v>
      </c>
      <c r="T4953" t="str">
        <f>VLOOKUP(CleanedData[[#This Row],[Province]],'02_Lookup_Tables'!$D$2:$E$10,2, FALSE)</f>
        <v>Northern Region</v>
      </c>
      <c r="U4953" t="str" cm="1">
        <f t="array" ref="U4953">_xlfn.IFS(CleanedData[[#This Row],[Purchase Amount]]&lt;500,"Low",
CleanedData[[#This Row],[Purchase Amount]]&lt;5000,"Medium",
TRUE,"High")</f>
        <v>Low</v>
      </c>
      <c r="V4953" t="str">
        <f>TEXT(CleanedData[[#This Row],[Date]],"mmmm")</f>
        <v>September</v>
      </c>
      <c r="W4953" t="str">
        <f>"Q"&amp;ROUNDUP(MONTH(CleanedData[[#This Row],[Date]])/3,0)</f>
        <v>Q3</v>
      </c>
      <c r="X4953" t="str">
        <f>IF(CleanedData[[#This Row],[Purchase Amount]]&gt;=5000,"Yes","No")</f>
        <v>No</v>
      </c>
      <c r="Y4953">
        <f>IF(CleanedData[[#This Row],[Recommend]]="Yes",1,0)</f>
        <v>0</v>
      </c>
      <c r="Z4953" s="6">
        <f>CleanedData[[#This Row],[Purchase Amount]]*0.15</f>
        <v>6.4844999999999997</v>
      </c>
      <c r="AA4953" s="6">
        <f>CleanedData[[#This Row],[Purchase Amount]]*1.15</f>
        <v>49.714499999999994</v>
      </c>
    </row>
    <row r="4954" spans="1:27" x14ac:dyDescent="0.3">
      <c r="A4954">
        <v>5997</v>
      </c>
      <c r="B4954" t="s">
        <v>5179</v>
      </c>
      <c r="C4954" s="1">
        <v>45976</v>
      </c>
      <c r="D4954">
        <v>28</v>
      </c>
      <c r="E4954" t="s">
        <v>60</v>
      </c>
      <c r="F4954" t="s">
        <v>68</v>
      </c>
      <c r="G4954" t="s">
        <v>227</v>
      </c>
      <c r="H4954">
        <v>3</v>
      </c>
      <c r="I4954" t="s">
        <v>45</v>
      </c>
      <c r="J4954" t="s">
        <v>69</v>
      </c>
      <c r="K4954" t="s">
        <v>55</v>
      </c>
      <c r="L4954" t="s">
        <v>42</v>
      </c>
      <c r="M4954" t="s">
        <v>140</v>
      </c>
      <c r="N4954" t="s">
        <v>48</v>
      </c>
      <c r="O4954" t="s">
        <v>148</v>
      </c>
      <c r="P4954" t="s">
        <v>49</v>
      </c>
      <c r="Q4954" t="s">
        <v>58</v>
      </c>
      <c r="R4954" s="6">
        <f>_xlfn.XLOOKUP(CleanedData[[#This Row],[Product]],'02_Lookup_Tables'!$A$2:$A$126,'02_Lookup_Tables'!$B$2:$B$126)</f>
        <v>22574.95</v>
      </c>
      <c r="S4954" t="str">
        <f>VLOOKUP(CleanedData[[#This Row],[Product]],'02_Lookup_Tables'!$H$2:$I$126,2,FALSE)</f>
        <v>Electronics</v>
      </c>
      <c r="T4954" t="str">
        <f>VLOOKUP(CleanedData[[#This Row],[Province]],'02_Lookup_Tables'!$D$2:$E$10,2, FALSE)</f>
        <v>Northern Region</v>
      </c>
      <c r="U4954" t="str" cm="1">
        <f t="array" ref="U4954">_xlfn.IFS(CleanedData[[#This Row],[Purchase Amount]]&lt;500,"Low",
CleanedData[[#This Row],[Purchase Amount]]&lt;5000,"Medium",
TRUE,"High")</f>
        <v>High</v>
      </c>
      <c r="V4954" t="str">
        <f>TEXT(CleanedData[[#This Row],[Date]],"mmmm")</f>
        <v>November</v>
      </c>
      <c r="W4954" t="str">
        <f>"Q"&amp;ROUNDUP(MONTH(CleanedData[[#This Row],[Date]])/3,0)</f>
        <v>Q4</v>
      </c>
      <c r="X4954" t="str">
        <f>IF(CleanedData[[#This Row],[Purchase Amount]]&gt;=5000,"Yes","No")</f>
        <v>Yes</v>
      </c>
      <c r="Y4954">
        <f>IF(CleanedData[[#This Row],[Recommend]]="Yes",1,0)</f>
        <v>1</v>
      </c>
      <c r="Z4954" s="6">
        <f>CleanedData[[#This Row],[Purchase Amount]]*0.15</f>
        <v>3386.2424999999998</v>
      </c>
      <c r="AA4954" s="6">
        <f>CleanedData[[#This Row],[Purchase Amount]]*1.15</f>
        <v>25961.192499999997</v>
      </c>
    </row>
    <row r="4955" spans="1:27" x14ac:dyDescent="0.3">
      <c r="A4955">
        <v>5999</v>
      </c>
      <c r="B4955" t="s">
        <v>5180</v>
      </c>
      <c r="C4955" s="1">
        <v>45864</v>
      </c>
      <c r="D4955">
        <v>76</v>
      </c>
      <c r="E4955" t="s">
        <v>39</v>
      </c>
      <c r="F4955" t="s">
        <v>40</v>
      </c>
      <c r="G4955" t="s">
        <v>294</v>
      </c>
      <c r="H4955">
        <v>3</v>
      </c>
      <c r="I4955" t="s">
        <v>45</v>
      </c>
      <c r="J4955" t="s">
        <v>74</v>
      </c>
      <c r="K4955" t="s">
        <v>44</v>
      </c>
      <c r="L4955" t="s">
        <v>42</v>
      </c>
      <c r="M4955" t="s">
        <v>180</v>
      </c>
      <c r="N4955" t="s">
        <v>48</v>
      </c>
      <c r="O4955" t="s">
        <v>89</v>
      </c>
      <c r="P4955" t="s">
        <v>49</v>
      </c>
      <c r="Q4955" t="s">
        <v>97</v>
      </c>
      <c r="R4955" s="6">
        <f>_xlfn.XLOOKUP(CleanedData[[#This Row],[Product]],'02_Lookup_Tables'!$A$2:$A$126,'02_Lookup_Tables'!$B$2:$B$126)</f>
        <v>16291.52</v>
      </c>
      <c r="S4955" t="str">
        <f>VLOOKUP(CleanedData[[#This Row],[Product]],'02_Lookup_Tables'!$H$2:$I$126,2,FALSE)</f>
        <v>Home Devices</v>
      </c>
      <c r="T4955" t="str">
        <f>VLOOKUP(CleanedData[[#This Row],[Province]],'02_Lookup_Tables'!$D$2:$E$10,2, FALSE)</f>
        <v>Northern Region</v>
      </c>
      <c r="U4955" t="str" cm="1">
        <f t="array" ref="U4955">_xlfn.IFS(CleanedData[[#This Row],[Purchase Amount]]&lt;500,"Low",
CleanedData[[#This Row],[Purchase Amount]]&lt;5000,"Medium",
TRUE,"High")</f>
        <v>High</v>
      </c>
      <c r="V4955" t="str">
        <f>TEXT(CleanedData[[#This Row],[Date]],"mmmm")</f>
        <v>July</v>
      </c>
      <c r="W4955" t="str">
        <f>"Q"&amp;ROUNDUP(MONTH(CleanedData[[#This Row],[Date]])/3,0)</f>
        <v>Q3</v>
      </c>
      <c r="X4955" t="str">
        <f>IF(CleanedData[[#This Row],[Purchase Amount]]&gt;=5000,"Yes","No")</f>
        <v>Yes</v>
      </c>
      <c r="Y4955">
        <f>IF(CleanedData[[#This Row],[Recommend]]="Yes",1,0)</f>
        <v>1</v>
      </c>
      <c r="Z4955" s="6">
        <f>CleanedData[[#This Row],[Purchase Amount]]*0.15</f>
        <v>2443.7280000000001</v>
      </c>
      <c r="AA4955" s="6">
        <f>CleanedData[[#This Row],[Purchase Amount]]*1.15</f>
        <v>18735.248</v>
      </c>
    </row>
    <row r="4956" spans="1:27" x14ac:dyDescent="0.3">
      <c r="A4956">
        <v>6001</v>
      </c>
      <c r="B4956" t="s">
        <v>5181</v>
      </c>
      <c r="C4956" s="1">
        <v>45990</v>
      </c>
      <c r="D4956">
        <v>44</v>
      </c>
      <c r="E4956" t="s">
        <v>60</v>
      </c>
      <c r="F4956" t="s">
        <v>125</v>
      </c>
      <c r="G4956" t="s">
        <v>693</v>
      </c>
      <c r="H4956">
        <v>5</v>
      </c>
      <c r="I4956" t="s">
        <v>42</v>
      </c>
      <c r="J4956" t="s">
        <v>63</v>
      </c>
      <c r="K4956" t="s">
        <v>44</v>
      </c>
      <c r="L4956" t="s">
        <v>42</v>
      </c>
      <c r="M4956" t="s">
        <v>147</v>
      </c>
      <c r="N4956" t="s">
        <v>57</v>
      </c>
      <c r="O4956" t="s">
        <v>148</v>
      </c>
      <c r="P4956" t="s">
        <v>49</v>
      </c>
      <c r="Q4956" t="s">
        <v>81</v>
      </c>
      <c r="R4956" s="6">
        <f>_xlfn.XLOOKUP(CleanedData[[#This Row],[Product]],'02_Lookup_Tables'!$A$2:$A$126,'02_Lookup_Tables'!$B$2:$B$126)</f>
        <v>618.72</v>
      </c>
      <c r="S4956" t="str">
        <f>VLOOKUP(CleanedData[[#This Row],[Product]],'02_Lookup_Tables'!$H$2:$I$126,2,FALSE)</f>
        <v>Sports &amp; Outdoors</v>
      </c>
      <c r="T4956" t="str">
        <f>VLOOKUP(CleanedData[[#This Row],[Province]],'02_Lookup_Tables'!$D$2:$E$10,2, FALSE)</f>
        <v>Western Region</v>
      </c>
      <c r="U4956" t="str" cm="1">
        <f t="array" ref="U4956">_xlfn.IFS(CleanedData[[#This Row],[Purchase Amount]]&lt;500,"Low",
CleanedData[[#This Row],[Purchase Amount]]&lt;5000,"Medium",
TRUE,"High")</f>
        <v>Medium</v>
      </c>
      <c r="V4956" t="str">
        <f>TEXT(CleanedData[[#This Row],[Date]],"mmmm")</f>
        <v>November</v>
      </c>
      <c r="W4956" t="str">
        <f>"Q"&amp;ROUNDUP(MONTH(CleanedData[[#This Row],[Date]])/3,0)</f>
        <v>Q4</v>
      </c>
      <c r="X4956" t="str">
        <f>IF(CleanedData[[#This Row],[Purchase Amount]]&gt;=5000,"Yes","No")</f>
        <v>No</v>
      </c>
      <c r="Y4956">
        <f>IF(CleanedData[[#This Row],[Recommend]]="Yes",1,0)</f>
        <v>0</v>
      </c>
      <c r="Z4956" s="6">
        <f>CleanedData[[#This Row],[Purchase Amount]]*0.15</f>
        <v>92.808000000000007</v>
      </c>
      <c r="AA4956" s="6">
        <f>CleanedData[[#This Row],[Purchase Amount]]*1.15</f>
        <v>711.52800000000002</v>
      </c>
    </row>
    <row r="4957" spans="1:27" x14ac:dyDescent="0.3">
      <c r="A4957">
        <v>6002</v>
      </c>
      <c r="B4957" t="s">
        <v>5182</v>
      </c>
      <c r="C4957" s="1">
        <v>45387</v>
      </c>
      <c r="D4957">
        <v>37</v>
      </c>
      <c r="E4957" t="s">
        <v>60</v>
      </c>
      <c r="F4957" t="s">
        <v>68</v>
      </c>
      <c r="G4957" t="s">
        <v>235</v>
      </c>
      <c r="H4957">
        <v>4</v>
      </c>
      <c r="I4957" t="s">
        <v>45</v>
      </c>
      <c r="J4957" t="s">
        <v>43</v>
      </c>
      <c r="K4957" t="s">
        <v>64</v>
      </c>
      <c r="L4957" t="s">
        <v>42</v>
      </c>
      <c r="M4957" t="s">
        <v>184</v>
      </c>
      <c r="N4957" t="s">
        <v>96</v>
      </c>
      <c r="O4957" t="s">
        <v>148</v>
      </c>
      <c r="P4957" t="s">
        <v>49</v>
      </c>
      <c r="Q4957" t="s">
        <v>81</v>
      </c>
      <c r="R4957" s="6">
        <f>_xlfn.XLOOKUP(CleanedData[[#This Row],[Product]],'02_Lookup_Tables'!$A$2:$A$126,'02_Lookup_Tables'!$B$2:$B$126)</f>
        <v>306.57</v>
      </c>
      <c r="S4957" t="str">
        <f>VLOOKUP(CleanedData[[#This Row],[Product]],'02_Lookup_Tables'!$H$2:$I$126,2,FALSE)</f>
        <v>Toys &amp; Games</v>
      </c>
      <c r="T4957" t="str">
        <f>VLOOKUP(CleanedData[[#This Row],[Province]],'02_Lookup_Tables'!$D$2:$E$10,2, FALSE)</f>
        <v>Northern Region</v>
      </c>
      <c r="U4957" t="str" cm="1">
        <f t="array" ref="U4957">_xlfn.IFS(CleanedData[[#This Row],[Purchase Amount]]&lt;500,"Low",
CleanedData[[#This Row],[Purchase Amount]]&lt;5000,"Medium",
TRUE,"High")</f>
        <v>Low</v>
      </c>
      <c r="V4957" t="str">
        <f>TEXT(CleanedData[[#This Row],[Date]],"mmmm")</f>
        <v>April</v>
      </c>
      <c r="W4957" t="str">
        <f>"Q"&amp;ROUNDUP(MONTH(CleanedData[[#This Row],[Date]])/3,0)</f>
        <v>Q2</v>
      </c>
      <c r="X4957" t="str">
        <f>IF(CleanedData[[#This Row],[Purchase Amount]]&gt;=5000,"Yes","No")</f>
        <v>No</v>
      </c>
      <c r="Y4957">
        <f>IF(CleanedData[[#This Row],[Recommend]]="Yes",1,0)</f>
        <v>1</v>
      </c>
      <c r="Z4957" s="6">
        <f>CleanedData[[#This Row],[Purchase Amount]]*0.15</f>
        <v>45.985499999999995</v>
      </c>
      <c r="AA4957" s="6">
        <f>CleanedData[[#This Row],[Purchase Amount]]*1.15</f>
        <v>352.55549999999994</v>
      </c>
    </row>
    <row r="4958" spans="1:27" x14ac:dyDescent="0.3">
      <c r="A4958">
        <v>6003</v>
      </c>
      <c r="B4958" t="s">
        <v>5183</v>
      </c>
      <c r="C4958" s="1">
        <v>45602</v>
      </c>
      <c r="D4958">
        <v>43</v>
      </c>
      <c r="E4958" t="s">
        <v>60</v>
      </c>
      <c r="F4958" t="s">
        <v>72</v>
      </c>
      <c r="G4958" t="s">
        <v>153</v>
      </c>
      <c r="H4958">
        <v>5</v>
      </c>
      <c r="I4958" t="s">
        <v>42</v>
      </c>
      <c r="J4958" t="s">
        <v>74</v>
      </c>
      <c r="K4958" t="s">
        <v>44</v>
      </c>
      <c r="L4958" t="s">
        <v>45</v>
      </c>
      <c r="M4958" t="s">
        <v>65</v>
      </c>
      <c r="N4958" t="s">
        <v>57</v>
      </c>
      <c r="O4958" t="s">
        <v>89</v>
      </c>
      <c r="P4958" t="s">
        <v>70</v>
      </c>
      <c r="Q4958" t="s">
        <v>81</v>
      </c>
      <c r="R4958" s="6">
        <f>_xlfn.XLOOKUP(CleanedData[[#This Row],[Product]],'02_Lookup_Tables'!$A$2:$A$126,'02_Lookup_Tables'!$B$2:$B$126)</f>
        <v>1011.68</v>
      </c>
      <c r="S4958" t="str">
        <f>VLOOKUP(CleanedData[[#This Row],[Product]],'02_Lookup_Tables'!$H$2:$I$126,2,FALSE)</f>
        <v>Accessories</v>
      </c>
      <c r="T4958" t="str">
        <f>VLOOKUP(CleanedData[[#This Row],[Province]],'02_Lookup_Tables'!$D$2:$E$10,2, FALSE)</f>
        <v>Central Region</v>
      </c>
      <c r="U4958" t="str" cm="1">
        <f t="array" ref="U4958">_xlfn.IFS(CleanedData[[#This Row],[Purchase Amount]]&lt;500,"Low",
CleanedData[[#This Row],[Purchase Amount]]&lt;5000,"Medium",
TRUE,"High")</f>
        <v>Medium</v>
      </c>
      <c r="V4958" t="str">
        <f>TEXT(CleanedData[[#This Row],[Date]],"mmmm")</f>
        <v>November</v>
      </c>
      <c r="W4958" t="str">
        <f>"Q"&amp;ROUNDUP(MONTH(CleanedData[[#This Row],[Date]])/3,0)</f>
        <v>Q4</v>
      </c>
      <c r="X4958" t="str">
        <f>IF(CleanedData[[#This Row],[Purchase Amount]]&gt;=5000,"Yes","No")</f>
        <v>No</v>
      </c>
      <c r="Y4958">
        <f>IF(CleanedData[[#This Row],[Recommend]]="Yes",1,0)</f>
        <v>0</v>
      </c>
      <c r="Z4958" s="6">
        <f>CleanedData[[#This Row],[Purchase Amount]]*0.15</f>
        <v>151.75199999999998</v>
      </c>
      <c r="AA4958" s="6">
        <f>CleanedData[[#This Row],[Purchase Amount]]*1.15</f>
        <v>1163.4319999999998</v>
      </c>
    </row>
    <row r="4959" spans="1:27" x14ac:dyDescent="0.3">
      <c r="A4959">
        <v>6004</v>
      </c>
      <c r="B4959" t="s">
        <v>5184</v>
      </c>
      <c r="C4959" s="1">
        <v>45681</v>
      </c>
      <c r="D4959">
        <v>62</v>
      </c>
      <c r="E4959" t="s">
        <v>39</v>
      </c>
      <c r="F4959" t="s">
        <v>83</v>
      </c>
      <c r="G4959" t="s">
        <v>347</v>
      </c>
      <c r="H4959">
        <v>1</v>
      </c>
      <c r="I4959" t="s">
        <v>45</v>
      </c>
      <c r="J4959" t="s">
        <v>63</v>
      </c>
      <c r="K4959" t="s">
        <v>55</v>
      </c>
      <c r="L4959" t="s">
        <v>45</v>
      </c>
      <c r="M4959" t="s">
        <v>175</v>
      </c>
      <c r="N4959" t="s">
        <v>80</v>
      </c>
      <c r="O4959" t="s">
        <v>89</v>
      </c>
      <c r="P4959" t="s">
        <v>49</v>
      </c>
      <c r="Q4959" t="s">
        <v>50</v>
      </c>
      <c r="R4959" s="6">
        <f>_xlfn.XLOOKUP(CleanedData[[#This Row],[Product]],'02_Lookup_Tables'!$A$2:$A$126,'02_Lookup_Tables'!$B$2:$B$126)</f>
        <v>16523.5</v>
      </c>
      <c r="S4959" t="str">
        <f>VLOOKUP(CleanedData[[#This Row],[Product]],'02_Lookup_Tables'!$H$2:$I$126,2,FALSE)</f>
        <v>Electronics</v>
      </c>
      <c r="T4959" t="str">
        <f>VLOOKUP(CleanedData[[#This Row],[Province]],'02_Lookup_Tables'!$D$2:$E$10,2, FALSE)</f>
        <v>Western Region</v>
      </c>
      <c r="U4959" t="str" cm="1">
        <f t="array" ref="U4959">_xlfn.IFS(CleanedData[[#This Row],[Purchase Amount]]&lt;500,"Low",
CleanedData[[#This Row],[Purchase Amount]]&lt;5000,"Medium",
TRUE,"High")</f>
        <v>High</v>
      </c>
      <c r="V4959" t="str">
        <f>TEXT(CleanedData[[#This Row],[Date]],"mmmm")</f>
        <v>January</v>
      </c>
      <c r="W4959" t="str">
        <f>"Q"&amp;ROUNDUP(MONTH(CleanedData[[#This Row],[Date]])/3,0)</f>
        <v>Q1</v>
      </c>
      <c r="X4959" t="str">
        <f>IF(CleanedData[[#This Row],[Purchase Amount]]&gt;=5000,"Yes","No")</f>
        <v>Yes</v>
      </c>
      <c r="Y4959">
        <f>IF(CleanedData[[#This Row],[Recommend]]="Yes",1,0)</f>
        <v>1</v>
      </c>
      <c r="Z4959" s="6">
        <f>CleanedData[[#This Row],[Purchase Amount]]*0.15</f>
        <v>2478.5250000000001</v>
      </c>
      <c r="AA4959" s="6">
        <f>CleanedData[[#This Row],[Purchase Amount]]*1.15</f>
        <v>19002.024999999998</v>
      </c>
    </row>
    <row r="4960" spans="1:27" x14ac:dyDescent="0.3">
      <c r="A4960">
        <v>6005</v>
      </c>
      <c r="B4960" t="s">
        <v>5185</v>
      </c>
      <c r="C4960" s="1">
        <v>45430</v>
      </c>
      <c r="D4960">
        <v>40</v>
      </c>
      <c r="E4960" t="s">
        <v>52</v>
      </c>
      <c r="F4960" t="s">
        <v>61</v>
      </c>
      <c r="G4960" t="s">
        <v>328</v>
      </c>
      <c r="H4960">
        <v>3</v>
      </c>
      <c r="I4960" t="s">
        <v>42</v>
      </c>
      <c r="J4960" t="s">
        <v>63</v>
      </c>
      <c r="K4960" t="s">
        <v>55</v>
      </c>
      <c r="L4960" t="s">
        <v>42</v>
      </c>
      <c r="M4960" t="s">
        <v>165</v>
      </c>
      <c r="N4960" t="s">
        <v>48</v>
      </c>
      <c r="O4960" t="s">
        <v>89</v>
      </c>
      <c r="P4960" t="s">
        <v>49</v>
      </c>
      <c r="Q4960" t="s">
        <v>81</v>
      </c>
      <c r="R4960" s="6">
        <f>_xlfn.XLOOKUP(CleanedData[[#This Row],[Product]],'02_Lookup_Tables'!$A$2:$A$126,'02_Lookup_Tables'!$B$2:$B$126)</f>
        <v>3521.64</v>
      </c>
      <c r="S4960" t="str">
        <f>VLOOKUP(CleanedData[[#This Row],[Product]],'02_Lookup_Tables'!$H$2:$I$126,2,FALSE)</f>
        <v>Home Devices</v>
      </c>
      <c r="T4960" t="str">
        <f>VLOOKUP(CleanedData[[#This Row],[Province]],'02_Lookup_Tables'!$D$2:$E$10,2, FALSE)</f>
        <v>Southern Region</v>
      </c>
      <c r="U4960" t="str" cm="1">
        <f t="array" ref="U4960">_xlfn.IFS(CleanedData[[#This Row],[Purchase Amount]]&lt;500,"Low",
CleanedData[[#This Row],[Purchase Amount]]&lt;5000,"Medium",
TRUE,"High")</f>
        <v>Medium</v>
      </c>
      <c r="V4960" t="str">
        <f>TEXT(CleanedData[[#This Row],[Date]],"mmmm")</f>
        <v>May</v>
      </c>
      <c r="W4960" t="str">
        <f>"Q"&amp;ROUNDUP(MONTH(CleanedData[[#This Row],[Date]])/3,0)</f>
        <v>Q2</v>
      </c>
      <c r="X4960" t="str">
        <f>IF(CleanedData[[#This Row],[Purchase Amount]]&gt;=5000,"Yes","No")</f>
        <v>No</v>
      </c>
      <c r="Y4960">
        <f>IF(CleanedData[[#This Row],[Recommend]]="Yes",1,0)</f>
        <v>0</v>
      </c>
      <c r="Z4960" s="6">
        <f>CleanedData[[#This Row],[Purchase Amount]]*0.15</f>
        <v>528.24599999999998</v>
      </c>
      <c r="AA4960" s="6">
        <f>CleanedData[[#This Row],[Purchase Amount]]*1.15</f>
        <v>4049.8859999999995</v>
      </c>
    </row>
    <row r="4961" spans="1:27" x14ac:dyDescent="0.3">
      <c r="A4961">
        <v>6006</v>
      </c>
      <c r="B4961" t="s">
        <v>5186</v>
      </c>
      <c r="C4961" s="1">
        <v>45881</v>
      </c>
      <c r="D4961">
        <v>18</v>
      </c>
      <c r="E4961" t="s">
        <v>60</v>
      </c>
      <c r="F4961" t="s">
        <v>108</v>
      </c>
      <c r="G4961" t="s">
        <v>519</v>
      </c>
      <c r="H4961">
        <v>5</v>
      </c>
      <c r="I4961" t="s">
        <v>45</v>
      </c>
      <c r="J4961" t="s">
        <v>63</v>
      </c>
      <c r="K4961" t="s">
        <v>44</v>
      </c>
      <c r="L4961" t="s">
        <v>45</v>
      </c>
      <c r="M4961" t="s">
        <v>190</v>
      </c>
      <c r="N4961" t="s">
        <v>57</v>
      </c>
      <c r="O4961" t="s">
        <v>89</v>
      </c>
      <c r="P4961" t="s">
        <v>70</v>
      </c>
      <c r="Q4961" t="s">
        <v>66</v>
      </c>
      <c r="R4961" s="6">
        <f>_xlfn.XLOOKUP(CleanedData[[#This Row],[Product]],'02_Lookup_Tables'!$A$2:$A$126,'02_Lookup_Tables'!$B$2:$B$126)</f>
        <v>338.79</v>
      </c>
      <c r="S4961" t="str">
        <f>VLOOKUP(CleanedData[[#This Row],[Product]],'02_Lookup_Tables'!$H$2:$I$126,2,FALSE)</f>
        <v>Accessories</v>
      </c>
      <c r="T4961" t="str">
        <f>VLOOKUP(CleanedData[[#This Row],[Province]],'02_Lookup_Tables'!$D$2:$E$10,2, FALSE)</f>
        <v>Gauteng Region</v>
      </c>
      <c r="U4961" t="str" cm="1">
        <f t="array" ref="U4961">_xlfn.IFS(CleanedData[[#This Row],[Purchase Amount]]&lt;500,"Low",
CleanedData[[#This Row],[Purchase Amount]]&lt;5000,"Medium",
TRUE,"High")</f>
        <v>Low</v>
      </c>
      <c r="V4961" t="str">
        <f>TEXT(CleanedData[[#This Row],[Date]],"mmmm")</f>
        <v>August</v>
      </c>
      <c r="W4961" t="str">
        <f>"Q"&amp;ROUNDUP(MONTH(CleanedData[[#This Row],[Date]])/3,0)</f>
        <v>Q3</v>
      </c>
      <c r="X4961" t="str">
        <f>IF(CleanedData[[#This Row],[Purchase Amount]]&gt;=5000,"Yes","No")</f>
        <v>No</v>
      </c>
      <c r="Y4961">
        <f>IF(CleanedData[[#This Row],[Recommend]]="Yes",1,0)</f>
        <v>1</v>
      </c>
      <c r="Z4961" s="6">
        <f>CleanedData[[#This Row],[Purchase Amount]]*0.15</f>
        <v>50.8185</v>
      </c>
      <c r="AA4961" s="6">
        <f>CleanedData[[#This Row],[Purchase Amount]]*1.15</f>
        <v>389.60849999999999</v>
      </c>
    </row>
    <row r="4962" spans="1:27" x14ac:dyDescent="0.3">
      <c r="A4962">
        <v>6007</v>
      </c>
      <c r="B4962" t="s">
        <v>5187</v>
      </c>
      <c r="C4962" s="1">
        <v>45565</v>
      </c>
      <c r="D4962">
        <v>71</v>
      </c>
      <c r="E4962" t="s">
        <v>52</v>
      </c>
      <c r="F4962" t="s">
        <v>108</v>
      </c>
      <c r="G4962" t="s">
        <v>331</v>
      </c>
      <c r="H4962">
        <v>3</v>
      </c>
      <c r="I4962" t="s">
        <v>42</v>
      </c>
      <c r="J4962" t="s">
        <v>63</v>
      </c>
      <c r="K4962" t="s">
        <v>55</v>
      </c>
      <c r="L4962" t="s">
        <v>45</v>
      </c>
      <c r="N4962" t="s">
        <v>48</v>
      </c>
      <c r="O4962" t="s">
        <v>134</v>
      </c>
      <c r="P4962" t="s">
        <v>8646</v>
      </c>
      <c r="Q4962" t="s">
        <v>97</v>
      </c>
      <c r="R4962" s="6">
        <f>_xlfn.XLOOKUP(CleanedData[[#This Row],[Product]],'02_Lookup_Tables'!$A$2:$A$126,'02_Lookup_Tables'!$B$2:$B$126)</f>
        <v>27.35</v>
      </c>
      <c r="S4962" t="str">
        <f>VLOOKUP(CleanedData[[#This Row],[Product]],'02_Lookup_Tables'!$H$2:$I$126,2,FALSE)</f>
        <v>Food</v>
      </c>
      <c r="T4962" t="str">
        <f>VLOOKUP(CleanedData[[#This Row],[Province]],'02_Lookup_Tables'!$D$2:$E$10,2, FALSE)</f>
        <v>Gauteng Region</v>
      </c>
      <c r="U4962" t="str" cm="1">
        <f t="array" ref="U4962">_xlfn.IFS(CleanedData[[#This Row],[Purchase Amount]]&lt;500,"Low",
CleanedData[[#This Row],[Purchase Amount]]&lt;5000,"Medium",
TRUE,"High")</f>
        <v>Low</v>
      </c>
      <c r="V4962" t="str">
        <f>TEXT(CleanedData[[#This Row],[Date]],"mmmm")</f>
        <v>September</v>
      </c>
      <c r="W4962" t="str">
        <f>"Q"&amp;ROUNDUP(MONTH(CleanedData[[#This Row],[Date]])/3,0)</f>
        <v>Q3</v>
      </c>
      <c r="X4962" t="str">
        <f>IF(CleanedData[[#This Row],[Purchase Amount]]&gt;=5000,"Yes","No")</f>
        <v>No</v>
      </c>
      <c r="Y4962">
        <f>IF(CleanedData[[#This Row],[Recommend]]="Yes",1,0)</f>
        <v>0</v>
      </c>
      <c r="Z4962" s="6">
        <f>CleanedData[[#This Row],[Purchase Amount]]*0.15</f>
        <v>4.1025</v>
      </c>
      <c r="AA4962" s="6">
        <f>CleanedData[[#This Row],[Purchase Amount]]*1.15</f>
        <v>31.452500000000001</v>
      </c>
    </row>
    <row r="4963" spans="1:27" x14ac:dyDescent="0.3">
      <c r="A4963">
        <v>6008</v>
      </c>
      <c r="B4963" t="s">
        <v>5188</v>
      </c>
      <c r="C4963" s="1">
        <v>45917</v>
      </c>
      <c r="D4963">
        <v>43</v>
      </c>
      <c r="E4963" t="s">
        <v>39</v>
      </c>
      <c r="F4963" t="s">
        <v>40</v>
      </c>
      <c r="G4963" t="s">
        <v>463</v>
      </c>
      <c r="H4963">
        <v>1</v>
      </c>
      <c r="I4963" t="s">
        <v>42</v>
      </c>
      <c r="J4963" t="s">
        <v>43</v>
      </c>
      <c r="K4963" t="s">
        <v>44</v>
      </c>
      <c r="L4963" t="s">
        <v>42</v>
      </c>
      <c r="M4963" t="s">
        <v>92</v>
      </c>
      <c r="N4963" t="s">
        <v>80</v>
      </c>
      <c r="O4963" t="s">
        <v>89</v>
      </c>
      <c r="P4963" t="s">
        <v>49</v>
      </c>
      <c r="Q4963" t="s">
        <v>81</v>
      </c>
      <c r="R4963" s="6">
        <f>_xlfn.XLOOKUP(CleanedData[[#This Row],[Product]],'02_Lookup_Tables'!$A$2:$A$126,'02_Lookup_Tables'!$B$2:$B$126)</f>
        <v>470.6</v>
      </c>
      <c r="S4963" t="str">
        <f>VLOOKUP(CleanedData[[#This Row],[Product]],'02_Lookup_Tables'!$H$2:$I$126,2,FALSE)</f>
        <v>Toys &amp; Games</v>
      </c>
      <c r="T4963" t="str">
        <f>VLOOKUP(CleanedData[[#This Row],[Province]],'02_Lookup_Tables'!$D$2:$E$10,2, FALSE)</f>
        <v>Northern Region</v>
      </c>
      <c r="U4963" t="str" cm="1">
        <f t="array" ref="U4963">_xlfn.IFS(CleanedData[[#This Row],[Purchase Amount]]&lt;500,"Low",
CleanedData[[#This Row],[Purchase Amount]]&lt;5000,"Medium",
TRUE,"High")</f>
        <v>Low</v>
      </c>
      <c r="V4963" t="str">
        <f>TEXT(CleanedData[[#This Row],[Date]],"mmmm")</f>
        <v>September</v>
      </c>
      <c r="W4963" t="str">
        <f>"Q"&amp;ROUNDUP(MONTH(CleanedData[[#This Row],[Date]])/3,0)</f>
        <v>Q3</v>
      </c>
      <c r="X4963" t="str">
        <f>IF(CleanedData[[#This Row],[Purchase Amount]]&gt;=5000,"Yes","No")</f>
        <v>No</v>
      </c>
      <c r="Y4963">
        <f>IF(CleanedData[[#This Row],[Recommend]]="Yes",1,0)</f>
        <v>0</v>
      </c>
      <c r="Z4963" s="6">
        <f>CleanedData[[#This Row],[Purchase Amount]]*0.15</f>
        <v>70.59</v>
      </c>
      <c r="AA4963" s="6">
        <f>CleanedData[[#This Row],[Purchase Amount]]*1.15</f>
        <v>541.18999999999994</v>
      </c>
    </row>
    <row r="4964" spans="1:27" x14ac:dyDescent="0.3">
      <c r="A4964">
        <v>6009</v>
      </c>
      <c r="B4964" t="s">
        <v>5189</v>
      </c>
      <c r="C4964" s="1">
        <v>45982</v>
      </c>
      <c r="D4964">
        <v>44</v>
      </c>
      <c r="E4964" t="s">
        <v>60</v>
      </c>
      <c r="F4964" t="s">
        <v>125</v>
      </c>
      <c r="G4964" t="s">
        <v>472</v>
      </c>
      <c r="H4964">
        <v>1</v>
      </c>
      <c r="I4964" t="s">
        <v>42</v>
      </c>
      <c r="J4964" t="s">
        <v>74</v>
      </c>
      <c r="K4964" t="s">
        <v>64</v>
      </c>
      <c r="L4964" t="s">
        <v>42</v>
      </c>
      <c r="M4964" t="s">
        <v>100</v>
      </c>
      <c r="N4964" t="s">
        <v>80</v>
      </c>
      <c r="O4964" t="s">
        <v>48</v>
      </c>
      <c r="P4964" t="s">
        <v>49</v>
      </c>
      <c r="Q4964" t="s">
        <v>81</v>
      </c>
      <c r="R4964" s="6">
        <f>_xlfn.XLOOKUP(CleanedData[[#This Row],[Product]],'02_Lookup_Tables'!$A$2:$A$126,'02_Lookup_Tables'!$B$2:$B$126)</f>
        <v>2216.12</v>
      </c>
      <c r="S4964" t="str">
        <f>VLOOKUP(CleanedData[[#This Row],[Product]],'02_Lookup_Tables'!$H$2:$I$126,2,FALSE)</f>
        <v>Beauty &amp; Personal Care</v>
      </c>
      <c r="T4964" t="str">
        <f>VLOOKUP(CleanedData[[#This Row],[Province]],'02_Lookup_Tables'!$D$2:$E$10,2, FALSE)</f>
        <v>Western Region</v>
      </c>
      <c r="U4964" t="str" cm="1">
        <f t="array" ref="U4964">_xlfn.IFS(CleanedData[[#This Row],[Purchase Amount]]&lt;500,"Low",
CleanedData[[#This Row],[Purchase Amount]]&lt;5000,"Medium",
TRUE,"High")</f>
        <v>Medium</v>
      </c>
      <c r="V4964" t="str">
        <f>TEXT(CleanedData[[#This Row],[Date]],"mmmm")</f>
        <v>November</v>
      </c>
      <c r="W4964" t="str">
        <f>"Q"&amp;ROUNDUP(MONTH(CleanedData[[#This Row],[Date]])/3,0)</f>
        <v>Q4</v>
      </c>
      <c r="X4964" t="str">
        <f>IF(CleanedData[[#This Row],[Purchase Amount]]&gt;=5000,"Yes","No")</f>
        <v>No</v>
      </c>
      <c r="Y4964">
        <f>IF(CleanedData[[#This Row],[Recommend]]="Yes",1,0)</f>
        <v>0</v>
      </c>
      <c r="Z4964" s="6">
        <f>CleanedData[[#This Row],[Purchase Amount]]*0.15</f>
        <v>332.41799999999995</v>
      </c>
      <c r="AA4964" s="6">
        <f>CleanedData[[#This Row],[Purchase Amount]]*1.15</f>
        <v>2548.5379999999996</v>
      </c>
    </row>
    <row r="4965" spans="1:27" x14ac:dyDescent="0.3">
      <c r="A4965">
        <v>6010</v>
      </c>
      <c r="B4965" t="s">
        <v>5190</v>
      </c>
      <c r="C4965" s="1">
        <v>45964</v>
      </c>
      <c r="D4965">
        <v>41</v>
      </c>
      <c r="E4965" t="s">
        <v>39</v>
      </c>
      <c r="F4965" t="s">
        <v>77</v>
      </c>
      <c r="G4965" t="s">
        <v>146</v>
      </c>
      <c r="H4965">
        <v>1</v>
      </c>
      <c r="I4965" t="s">
        <v>45</v>
      </c>
      <c r="J4965" t="s">
        <v>63</v>
      </c>
      <c r="K4965" t="s">
        <v>64</v>
      </c>
      <c r="L4965" t="s">
        <v>42</v>
      </c>
      <c r="M4965" t="s">
        <v>190</v>
      </c>
      <c r="N4965" t="s">
        <v>80</v>
      </c>
      <c r="O4965" t="s">
        <v>89</v>
      </c>
      <c r="P4965" t="s">
        <v>49</v>
      </c>
      <c r="Q4965" t="s">
        <v>81</v>
      </c>
      <c r="R4965" s="6">
        <f>_xlfn.XLOOKUP(CleanedData[[#This Row],[Product]],'02_Lookup_Tables'!$A$2:$A$126,'02_Lookup_Tables'!$B$2:$B$126)</f>
        <v>27815.439999999999</v>
      </c>
      <c r="S4965" t="str">
        <f>VLOOKUP(CleanedData[[#This Row],[Product]],'02_Lookup_Tables'!$H$2:$I$126,2,FALSE)</f>
        <v>Electronics</v>
      </c>
      <c r="T4965" t="str">
        <f>VLOOKUP(CleanedData[[#This Row],[Province]],'02_Lookup_Tables'!$D$2:$E$10,2, FALSE)</f>
        <v>Central Region</v>
      </c>
      <c r="U4965" t="str" cm="1">
        <f t="array" ref="U4965">_xlfn.IFS(CleanedData[[#This Row],[Purchase Amount]]&lt;500,"Low",
CleanedData[[#This Row],[Purchase Amount]]&lt;5000,"Medium",
TRUE,"High")</f>
        <v>High</v>
      </c>
      <c r="V4965" t="str">
        <f>TEXT(CleanedData[[#This Row],[Date]],"mmmm")</f>
        <v>November</v>
      </c>
      <c r="W4965" t="str">
        <f>"Q"&amp;ROUNDUP(MONTH(CleanedData[[#This Row],[Date]])/3,0)</f>
        <v>Q4</v>
      </c>
      <c r="X4965" t="str">
        <f>IF(CleanedData[[#This Row],[Purchase Amount]]&gt;=5000,"Yes","No")</f>
        <v>Yes</v>
      </c>
      <c r="Y4965">
        <f>IF(CleanedData[[#This Row],[Recommend]]="Yes",1,0)</f>
        <v>1</v>
      </c>
      <c r="Z4965" s="6">
        <f>CleanedData[[#This Row],[Purchase Amount]]*0.15</f>
        <v>4172.3159999999998</v>
      </c>
      <c r="AA4965" s="6">
        <f>CleanedData[[#This Row],[Purchase Amount]]*1.15</f>
        <v>31987.755999999998</v>
      </c>
    </row>
    <row r="4966" spans="1:27" x14ac:dyDescent="0.3">
      <c r="A4966">
        <v>6011</v>
      </c>
      <c r="B4966" t="s">
        <v>5191</v>
      </c>
      <c r="C4966" s="1">
        <v>45934</v>
      </c>
      <c r="D4966">
        <v>24</v>
      </c>
      <c r="E4966" t="s">
        <v>52</v>
      </c>
      <c r="F4966" t="s">
        <v>108</v>
      </c>
      <c r="G4966" t="s">
        <v>362</v>
      </c>
      <c r="H4966">
        <v>5</v>
      </c>
      <c r="I4966" t="s">
        <v>42</v>
      </c>
      <c r="J4966" t="s">
        <v>43</v>
      </c>
      <c r="K4966" t="s">
        <v>64</v>
      </c>
      <c r="L4966" t="s">
        <v>42</v>
      </c>
      <c r="M4966" t="s">
        <v>123</v>
      </c>
      <c r="N4966" t="s">
        <v>57</v>
      </c>
      <c r="O4966" t="s">
        <v>89</v>
      </c>
      <c r="P4966" t="s">
        <v>70</v>
      </c>
      <c r="Q4966" t="s">
        <v>66</v>
      </c>
      <c r="R4966" s="6">
        <f>_xlfn.XLOOKUP(CleanedData[[#This Row],[Product]],'02_Lookup_Tables'!$A$2:$A$126,'02_Lookup_Tables'!$B$2:$B$126)</f>
        <v>1746.77</v>
      </c>
      <c r="S4966" t="str">
        <f>VLOOKUP(CleanedData[[#This Row],[Product]],'02_Lookup_Tables'!$H$2:$I$126,2,FALSE)</f>
        <v>Home Devices</v>
      </c>
      <c r="T4966" t="str">
        <f>VLOOKUP(CleanedData[[#This Row],[Province]],'02_Lookup_Tables'!$D$2:$E$10,2, FALSE)</f>
        <v>Gauteng Region</v>
      </c>
      <c r="U4966" t="str" cm="1">
        <f t="array" ref="U4966">_xlfn.IFS(CleanedData[[#This Row],[Purchase Amount]]&lt;500,"Low",
CleanedData[[#This Row],[Purchase Amount]]&lt;5000,"Medium",
TRUE,"High")</f>
        <v>Medium</v>
      </c>
      <c r="V4966" t="str">
        <f>TEXT(CleanedData[[#This Row],[Date]],"mmmm")</f>
        <v>October</v>
      </c>
      <c r="W4966" t="str">
        <f>"Q"&amp;ROUNDUP(MONTH(CleanedData[[#This Row],[Date]])/3,0)</f>
        <v>Q4</v>
      </c>
      <c r="X4966" t="str">
        <f>IF(CleanedData[[#This Row],[Purchase Amount]]&gt;=5000,"Yes","No")</f>
        <v>No</v>
      </c>
      <c r="Y4966">
        <f>IF(CleanedData[[#This Row],[Recommend]]="Yes",1,0)</f>
        <v>0</v>
      </c>
      <c r="Z4966" s="6">
        <f>CleanedData[[#This Row],[Purchase Amount]]*0.15</f>
        <v>262.01549999999997</v>
      </c>
      <c r="AA4966" s="6">
        <f>CleanedData[[#This Row],[Purchase Amount]]*1.15</f>
        <v>2008.7854999999997</v>
      </c>
    </row>
    <row r="4967" spans="1:27" x14ac:dyDescent="0.3">
      <c r="A4967">
        <v>6012</v>
      </c>
      <c r="B4967" t="s">
        <v>5192</v>
      </c>
      <c r="C4967" s="1">
        <v>45640</v>
      </c>
      <c r="D4967">
        <v>24</v>
      </c>
      <c r="E4967" t="s">
        <v>39</v>
      </c>
      <c r="F4967" t="s">
        <v>125</v>
      </c>
      <c r="G4967" t="s">
        <v>286</v>
      </c>
      <c r="H4967">
        <v>1</v>
      </c>
      <c r="I4967" t="s">
        <v>45</v>
      </c>
      <c r="J4967" t="s">
        <v>69</v>
      </c>
      <c r="K4967" t="s">
        <v>64</v>
      </c>
      <c r="L4967" t="s">
        <v>45</v>
      </c>
      <c r="M4967" t="s">
        <v>85</v>
      </c>
      <c r="N4967" t="s">
        <v>80</v>
      </c>
      <c r="O4967" t="s">
        <v>48</v>
      </c>
      <c r="P4967" t="s">
        <v>49</v>
      </c>
      <c r="Q4967" t="s">
        <v>66</v>
      </c>
      <c r="R4967" s="6">
        <f>_xlfn.XLOOKUP(CleanedData[[#This Row],[Product]],'02_Lookup_Tables'!$A$2:$A$126,'02_Lookup_Tables'!$B$2:$B$126)</f>
        <v>1907.49</v>
      </c>
      <c r="S4967" t="str">
        <f>VLOOKUP(CleanedData[[#This Row],[Product]],'02_Lookup_Tables'!$H$2:$I$126,2,FALSE)</f>
        <v>Accessories</v>
      </c>
      <c r="T4967" t="str">
        <f>VLOOKUP(CleanedData[[#This Row],[Province]],'02_Lookup_Tables'!$D$2:$E$10,2, FALSE)</f>
        <v>Western Region</v>
      </c>
      <c r="U4967" t="str" cm="1">
        <f t="array" ref="U4967">_xlfn.IFS(CleanedData[[#This Row],[Purchase Amount]]&lt;500,"Low",
CleanedData[[#This Row],[Purchase Amount]]&lt;5000,"Medium",
TRUE,"High")</f>
        <v>Medium</v>
      </c>
      <c r="V4967" t="str">
        <f>TEXT(CleanedData[[#This Row],[Date]],"mmmm")</f>
        <v>December</v>
      </c>
      <c r="W4967" t="str">
        <f>"Q"&amp;ROUNDUP(MONTH(CleanedData[[#This Row],[Date]])/3,0)</f>
        <v>Q4</v>
      </c>
      <c r="X4967" t="str">
        <f>IF(CleanedData[[#This Row],[Purchase Amount]]&gt;=5000,"Yes","No")</f>
        <v>No</v>
      </c>
      <c r="Y4967">
        <f>IF(CleanedData[[#This Row],[Recommend]]="Yes",1,0)</f>
        <v>1</v>
      </c>
      <c r="Z4967" s="6">
        <f>CleanedData[[#This Row],[Purchase Amount]]*0.15</f>
        <v>286.12349999999998</v>
      </c>
      <c r="AA4967" s="6">
        <f>CleanedData[[#This Row],[Purchase Amount]]*1.15</f>
        <v>2193.6134999999999</v>
      </c>
    </row>
    <row r="4968" spans="1:27" x14ac:dyDescent="0.3">
      <c r="A4968">
        <v>6013</v>
      </c>
      <c r="B4968" t="s">
        <v>5193</v>
      </c>
      <c r="C4968" s="1">
        <v>45817</v>
      </c>
      <c r="D4968">
        <v>75</v>
      </c>
      <c r="E4968" t="s">
        <v>60</v>
      </c>
      <c r="F4968" t="s">
        <v>68</v>
      </c>
      <c r="G4968" t="s">
        <v>160</v>
      </c>
      <c r="H4968">
        <v>5</v>
      </c>
      <c r="I4968" t="s">
        <v>45</v>
      </c>
      <c r="J4968" t="s">
        <v>54</v>
      </c>
      <c r="K4968" t="s">
        <v>64</v>
      </c>
      <c r="L4968" t="s">
        <v>45</v>
      </c>
      <c r="N4968" t="s">
        <v>57</v>
      </c>
      <c r="O4968" t="s">
        <v>134</v>
      </c>
      <c r="P4968" t="s">
        <v>8646</v>
      </c>
      <c r="Q4968" t="s">
        <v>97</v>
      </c>
      <c r="R4968" s="6">
        <f>_xlfn.XLOOKUP(CleanedData[[#This Row],[Product]],'02_Lookup_Tables'!$A$2:$A$126,'02_Lookup_Tables'!$B$2:$B$126)</f>
        <v>294.33</v>
      </c>
      <c r="S4968" t="str">
        <f>VLOOKUP(CleanedData[[#This Row],[Product]],'02_Lookup_Tables'!$H$2:$I$126,2,FALSE)</f>
        <v>Toys &amp; Games</v>
      </c>
      <c r="T4968" t="str">
        <f>VLOOKUP(CleanedData[[#This Row],[Province]],'02_Lookup_Tables'!$D$2:$E$10,2, FALSE)</f>
        <v>Northern Region</v>
      </c>
      <c r="U4968" t="str" cm="1">
        <f t="array" ref="U4968">_xlfn.IFS(CleanedData[[#This Row],[Purchase Amount]]&lt;500,"Low",
CleanedData[[#This Row],[Purchase Amount]]&lt;5000,"Medium",
TRUE,"High")</f>
        <v>Low</v>
      </c>
      <c r="V4968" t="str">
        <f>TEXT(CleanedData[[#This Row],[Date]],"mmmm")</f>
        <v>June</v>
      </c>
      <c r="W4968" t="str">
        <f>"Q"&amp;ROUNDUP(MONTH(CleanedData[[#This Row],[Date]])/3,0)</f>
        <v>Q2</v>
      </c>
      <c r="X4968" t="str">
        <f>IF(CleanedData[[#This Row],[Purchase Amount]]&gt;=5000,"Yes","No")</f>
        <v>No</v>
      </c>
      <c r="Y4968">
        <f>IF(CleanedData[[#This Row],[Recommend]]="Yes",1,0)</f>
        <v>1</v>
      </c>
      <c r="Z4968" s="6">
        <f>CleanedData[[#This Row],[Purchase Amount]]*0.15</f>
        <v>44.149499999999996</v>
      </c>
      <c r="AA4968" s="6">
        <f>CleanedData[[#This Row],[Purchase Amount]]*1.15</f>
        <v>338.47949999999997</v>
      </c>
    </row>
    <row r="4969" spans="1:27" x14ac:dyDescent="0.3">
      <c r="A4969">
        <v>6014</v>
      </c>
      <c r="B4969" t="s">
        <v>5194</v>
      </c>
      <c r="C4969" s="1">
        <v>45708</v>
      </c>
      <c r="D4969">
        <v>59</v>
      </c>
      <c r="E4969" t="s">
        <v>39</v>
      </c>
      <c r="F4969" t="s">
        <v>83</v>
      </c>
      <c r="G4969" t="s">
        <v>280</v>
      </c>
      <c r="H4969">
        <v>4</v>
      </c>
      <c r="I4969" t="s">
        <v>45</v>
      </c>
      <c r="J4969" t="s">
        <v>63</v>
      </c>
      <c r="K4969" t="s">
        <v>64</v>
      </c>
      <c r="L4969" t="s">
        <v>45</v>
      </c>
      <c r="M4969" t="s">
        <v>46</v>
      </c>
      <c r="N4969" t="s">
        <v>96</v>
      </c>
      <c r="O4969" t="s">
        <v>89</v>
      </c>
      <c r="P4969" t="s">
        <v>70</v>
      </c>
      <c r="Q4969" t="s">
        <v>50</v>
      </c>
      <c r="R4969" s="6">
        <f>_xlfn.XLOOKUP(CleanedData[[#This Row],[Product]],'02_Lookup_Tables'!$A$2:$A$126,'02_Lookup_Tables'!$B$2:$B$126)</f>
        <v>759.97</v>
      </c>
      <c r="S4969" t="str">
        <f>VLOOKUP(CleanedData[[#This Row],[Product]],'02_Lookup_Tables'!$H$2:$I$126,2,FALSE)</f>
        <v>Apparel</v>
      </c>
      <c r="T4969" t="str">
        <f>VLOOKUP(CleanedData[[#This Row],[Province]],'02_Lookup_Tables'!$D$2:$E$10,2, FALSE)</f>
        <v>Western Region</v>
      </c>
      <c r="U4969" t="str" cm="1">
        <f t="array" ref="U4969">_xlfn.IFS(CleanedData[[#This Row],[Purchase Amount]]&lt;500,"Low",
CleanedData[[#This Row],[Purchase Amount]]&lt;5000,"Medium",
TRUE,"High")</f>
        <v>Medium</v>
      </c>
      <c r="V4969" t="str">
        <f>TEXT(CleanedData[[#This Row],[Date]],"mmmm")</f>
        <v>February</v>
      </c>
      <c r="W4969" t="str">
        <f>"Q"&amp;ROUNDUP(MONTH(CleanedData[[#This Row],[Date]])/3,0)</f>
        <v>Q1</v>
      </c>
      <c r="X4969" t="str">
        <f>IF(CleanedData[[#This Row],[Purchase Amount]]&gt;=5000,"Yes","No")</f>
        <v>No</v>
      </c>
      <c r="Y4969">
        <f>IF(CleanedData[[#This Row],[Recommend]]="Yes",1,0)</f>
        <v>1</v>
      </c>
      <c r="Z4969" s="6">
        <f>CleanedData[[#This Row],[Purchase Amount]]*0.15</f>
        <v>113.99550000000001</v>
      </c>
      <c r="AA4969" s="6">
        <f>CleanedData[[#This Row],[Purchase Amount]]*1.15</f>
        <v>873.96550000000002</v>
      </c>
    </row>
    <row r="4970" spans="1:27" x14ac:dyDescent="0.3">
      <c r="A4970">
        <v>6015</v>
      </c>
      <c r="B4970" t="s">
        <v>5195</v>
      </c>
      <c r="C4970" s="1">
        <v>45910</v>
      </c>
      <c r="D4970">
        <v>49</v>
      </c>
      <c r="E4970" t="s">
        <v>52</v>
      </c>
      <c r="F4970" t="s">
        <v>77</v>
      </c>
      <c r="G4970" t="s">
        <v>146</v>
      </c>
      <c r="H4970">
        <v>3</v>
      </c>
      <c r="I4970" t="s">
        <v>42</v>
      </c>
      <c r="J4970" t="s">
        <v>74</v>
      </c>
      <c r="K4970" t="s">
        <v>44</v>
      </c>
      <c r="L4970" t="s">
        <v>45</v>
      </c>
      <c r="M4970" t="s">
        <v>100</v>
      </c>
      <c r="N4970" t="s">
        <v>48</v>
      </c>
      <c r="O4970" t="s">
        <v>48</v>
      </c>
      <c r="P4970" t="s">
        <v>70</v>
      </c>
      <c r="Q4970" t="s">
        <v>93</v>
      </c>
      <c r="R4970" s="6">
        <f>_xlfn.XLOOKUP(CleanedData[[#This Row],[Product]],'02_Lookup_Tables'!$A$2:$A$126,'02_Lookup_Tables'!$B$2:$B$126)</f>
        <v>27815.439999999999</v>
      </c>
      <c r="S4970" t="str">
        <f>VLOOKUP(CleanedData[[#This Row],[Product]],'02_Lookup_Tables'!$H$2:$I$126,2,FALSE)</f>
        <v>Electronics</v>
      </c>
      <c r="T4970" t="str">
        <f>VLOOKUP(CleanedData[[#This Row],[Province]],'02_Lookup_Tables'!$D$2:$E$10,2, FALSE)</f>
        <v>Central Region</v>
      </c>
      <c r="U4970" t="str" cm="1">
        <f t="array" ref="U4970">_xlfn.IFS(CleanedData[[#This Row],[Purchase Amount]]&lt;500,"Low",
CleanedData[[#This Row],[Purchase Amount]]&lt;5000,"Medium",
TRUE,"High")</f>
        <v>High</v>
      </c>
      <c r="V4970" t="str">
        <f>TEXT(CleanedData[[#This Row],[Date]],"mmmm")</f>
        <v>September</v>
      </c>
      <c r="W4970" t="str">
        <f>"Q"&amp;ROUNDUP(MONTH(CleanedData[[#This Row],[Date]])/3,0)</f>
        <v>Q3</v>
      </c>
      <c r="X4970" t="str">
        <f>IF(CleanedData[[#This Row],[Purchase Amount]]&gt;=5000,"Yes","No")</f>
        <v>Yes</v>
      </c>
      <c r="Y4970">
        <f>IF(CleanedData[[#This Row],[Recommend]]="Yes",1,0)</f>
        <v>0</v>
      </c>
      <c r="Z4970" s="6">
        <f>CleanedData[[#This Row],[Purchase Amount]]*0.15</f>
        <v>4172.3159999999998</v>
      </c>
      <c r="AA4970" s="6">
        <f>CleanedData[[#This Row],[Purchase Amount]]*1.15</f>
        <v>31987.755999999998</v>
      </c>
    </row>
    <row r="4971" spans="1:27" x14ac:dyDescent="0.3">
      <c r="A4971">
        <v>6016</v>
      </c>
      <c r="B4971" t="s">
        <v>5196</v>
      </c>
      <c r="C4971" s="1">
        <v>45609</v>
      </c>
      <c r="D4971">
        <v>35</v>
      </c>
      <c r="E4971" t="s">
        <v>39</v>
      </c>
      <c r="F4971" t="s">
        <v>83</v>
      </c>
      <c r="G4971" t="s">
        <v>235</v>
      </c>
      <c r="H4971">
        <v>1</v>
      </c>
      <c r="I4971" t="s">
        <v>45</v>
      </c>
      <c r="J4971" t="s">
        <v>69</v>
      </c>
      <c r="K4971" t="s">
        <v>64</v>
      </c>
      <c r="L4971" t="s">
        <v>45</v>
      </c>
      <c r="M4971" t="s">
        <v>140</v>
      </c>
      <c r="N4971" t="s">
        <v>80</v>
      </c>
      <c r="O4971" t="s">
        <v>148</v>
      </c>
      <c r="P4971" t="s">
        <v>70</v>
      </c>
      <c r="Q4971" t="s">
        <v>81</v>
      </c>
      <c r="R4971" s="6">
        <f>_xlfn.XLOOKUP(CleanedData[[#This Row],[Product]],'02_Lookup_Tables'!$A$2:$A$126,'02_Lookup_Tables'!$B$2:$B$126)</f>
        <v>306.57</v>
      </c>
      <c r="S4971" t="str">
        <f>VLOOKUP(CleanedData[[#This Row],[Product]],'02_Lookup_Tables'!$H$2:$I$126,2,FALSE)</f>
        <v>Toys &amp; Games</v>
      </c>
      <c r="T4971" t="str">
        <f>VLOOKUP(CleanedData[[#This Row],[Province]],'02_Lookup_Tables'!$D$2:$E$10,2, FALSE)</f>
        <v>Western Region</v>
      </c>
      <c r="U4971" t="str" cm="1">
        <f t="array" ref="U4971">_xlfn.IFS(CleanedData[[#This Row],[Purchase Amount]]&lt;500,"Low",
CleanedData[[#This Row],[Purchase Amount]]&lt;5000,"Medium",
TRUE,"High")</f>
        <v>Low</v>
      </c>
      <c r="V4971" t="str">
        <f>TEXT(CleanedData[[#This Row],[Date]],"mmmm")</f>
        <v>November</v>
      </c>
      <c r="W4971" t="str">
        <f>"Q"&amp;ROUNDUP(MONTH(CleanedData[[#This Row],[Date]])/3,0)</f>
        <v>Q4</v>
      </c>
      <c r="X4971" t="str">
        <f>IF(CleanedData[[#This Row],[Purchase Amount]]&gt;=5000,"Yes","No")</f>
        <v>No</v>
      </c>
      <c r="Y4971">
        <f>IF(CleanedData[[#This Row],[Recommend]]="Yes",1,0)</f>
        <v>1</v>
      </c>
      <c r="Z4971" s="6">
        <f>CleanedData[[#This Row],[Purchase Amount]]*0.15</f>
        <v>45.985499999999995</v>
      </c>
      <c r="AA4971" s="6">
        <f>CleanedData[[#This Row],[Purchase Amount]]*1.15</f>
        <v>352.55549999999994</v>
      </c>
    </row>
    <row r="4972" spans="1:27" x14ac:dyDescent="0.3">
      <c r="A4972">
        <v>6018</v>
      </c>
      <c r="B4972" t="s">
        <v>5197</v>
      </c>
      <c r="C4972" s="1">
        <v>45957</v>
      </c>
      <c r="D4972">
        <v>33</v>
      </c>
      <c r="E4972" t="s">
        <v>60</v>
      </c>
      <c r="F4972" t="s">
        <v>83</v>
      </c>
      <c r="G4972" t="s">
        <v>227</v>
      </c>
      <c r="H4972">
        <v>1</v>
      </c>
      <c r="I4972" t="s">
        <v>42</v>
      </c>
      <c r="J4972" t="s">
        <v>43</v>
      </c>
      <c r="K4972" t="s">
        <v>55</v>
      </c>
      <c r="L4972" t="s">
        <v>42</v>
      </c>
      <c r="M4972" t="s">
        <v>208</v>
      </c>
      <c r="N4972" t="s">
        <v>80</v>
      </c>
      <c r="O4972" t="s">
        <v>89</v>
      </c>
      <c r="P4972" t="s">
        <v>49</v>
      </c>
      <c r="Q4972" t="s">
        <v>58</v>
      </c>
      <c r="R4972" s="6">
        <f>_xlfn.XLOOKUP(CleanedData[[#This Row],[Product]],'02_Lookup_Tables'!$A$2:$A$126,'02_Lookup_Tables'!$B$2:$B$126)</f>
        <v>22574.95</v>
      </c>
      <c r="S4972" t="str">
        <f>VLOOKUP(CleanedData[[#This Row],[Product]],'02_Lookup_Tables'!$H$2:$I$126,2,FALSE)</f>
        <v>Electronics</v>
      </c>
      <c r="T4972" t="str">
        <f>VLOOKUP(CleanedData[[#This Row],[Province]],'02_Lookup_Tables'!$D$2:$E$10,2, FALSE)</f>
        <v>Western Region</v>
      </c>
      <c r="U4972" t="str" cm="1">
        <f t="array" ref="U4972">_xlfn.IFS(CleanedData[[#This Row],[Purchase Amount]]&lt;500,"Low",
CleanedData[[#This Row],[Purchase Amount]]&lt;5000,"Medium",
TRUE,"High")</f>
        <v>High</v>
      </c>
      <c r="V4972" t="str">
        <f>TEXT(CleanedData[[#This Row],[Date]],"mmmm")</f>
        <v>October</v>
      </c>
      <c r="W4972" t="str">
        <f>"Q"&amp;ROUNDUP(MONTH(CleanedData[[#This Row],[Date]])/3,0)</f>
        <v>Q4</v>
      </c>
      <c r="X4972" t="str">
        <f>IF(CleanedData[[#This Row],[Purchase Amount]]&gt;=5000,"Yes","No")</f>
        <v>Yes</v>
      </c>
      <c r="Y4972">
        <f>IF(CleanedData[[#This Row],[Recommend]]="Yes",1,0)</f>
        <v>0</v>
      </c>
      <c r="Z4972" s="6">
        <f>CleanedData[[#This Row],[Purchase Amount]]*0.15</f>
        <v>3386.2424999999998</v>
      </c>
      <c r="AA4972" s="6">
        <f>CleanedData[[#This Row],[Purchase Amount]]*1.15</f>
        <v>25961.192499999997</v>
      </c>
    </row>
    <row r="4973" spans="1:27" x14ac:dyDescent="0.3">
      <c r="A4973">
        <v>6019</v>
      </c>
      <c r="B4973" t="s">
        <v>5198</v>
      </c>
      <c r="C4973" s="1">
        <v>45987</v>
      </c>
      <c r="E4973" t="s">
        <v>52</v>
      </c>
      <c r="F4973" t="s">
        <v>61</v>
      </c>
      <c r="G4973" t="s">
        <v>389</v>
      </c>
      <c r="H4973">
        <v>3</v>
      </c>
      <c r="I4973" t="s">
        <v>45</v>
      </c>
      <c r="J4973" t="s">
        <v>43</v>
      </c>
      <c r="K4973" t="s">
        <v>55</v>
      </c>
      <c r="L4973" t="s">
        <v>42</v>
      </c>
      <c r="N4973" t="s">
        <v>48</v>
      </c>
      <c r="O4973" t="s">
        <v>134</v>
      </c>
      <c r="P4973" t="s">
        <v>8646</v>
      </c>
      <c r="Q4973" t="s">
        <v>166</v>
      </c>
      <c r="R4973" s="6">
        <f>_xlfn.XLOOKUP(CleanedData[[#This Row],[Product]],'02_Lookup_Tables'!$A$2:$A$126,'02_Lookup_Tables'!$B$2:$B$126)</f>
        <v>5432.76</v>
      </c>
      <c r="S4973" t="str">
        <f>VLOOKUP(CleanedData[[#This Row],[Product]],'02_Lookup_Tables'!$H$2:$I$126,2,FALSE)</f>
        <v>Home Devices</v>
      </c>
      <c r="T4973" t="str">
        <f>VLOOKUP(CleanedData[[#This Row],[Province]],'02_Lookup_Tables'!$D$2:$E$10,2, FALSE)</f>
        <v>Southern Region</v>
      </c>
      <c r="U4973" t="str" cm="1">
        <f t="array" ref="U4973">_xlfn.IFS(CleanedData[[#This Row],[Purchase Amount]]&lt;500,"Low",
CleanedData[[#This Row],[Purchase Amount]]&lt;5000,"Medium",
TRUE,"High")</f>
        <v>High</v>
      </c>
      <c r="V4973" t="str">
        <f>TEXT(CleanedData[[#This Row],[Date]],"mmmm")</f>
        <v>November</v>
      </c>
      <c r="W4973" t="str">
        <f>"Q"&amp;ROUNDUP(MONTH(CleanedData[[#This Row],[Date]])/3,0)</f>
        <v>Q4</v>
      </c>
      <c r="X4973" t="str">
        <f>IF(CleanedData[[#This Row],[Purchase Amount]]&gt;=5000,"Yes","No")</f>
        <v>Yes</v>
      </c>
      <c r="Y4973">
        <f>IF(CleanedData[[#This Row],[Recommend]]="Yes",1,0)</f>
        <v>1</v>
      </c>
      <c r="Z4973" s="6">
        <f>CleanedData[[#This Row],[Purchase Amount]]*0.15</f>
        <v>814.91399999999999</v>
      </c>
      <c r="AA4973" s="6">
        <f>CleanedData[[#This Row],[Purchase Amount]]*1.15</f>
        <v>6247.674</v>
      </c>
    </row>
    <row r="4974" spans="1:27" x14ac:dyDescent="0.3">
      <c r="A4974">
        <v>6020</v>
      </c>
      <c r="B4974" t="s">
        <v>5199</v>
      </c>
      <c r="C4974" s="1">
        <v>46013</v>
      </c>
      <c r="D4974">
        <v>30</v>
      </c>
      <c r="E4974" t="s">
        <v>60</v>
      </c>
      <c r="F4974" t="s">
        <v>130</v>
      </c>
      <c r="G4974" t="s">
        <v>223</v>
      </c>
      <c r="H4974">
        <v>2</v>
      </c>
      <c r="I4974" t="s">
        <v>42</v>
      </c>
      <c r="J4974" t="s">
        <v>54</v>
      </c>
      <c r="K4974" t="s">
        <v>55</v>
      </c>
      <c r="L4974" t="s">
        <v>42</v>
      </c>
      <c r="M4974" t="s">
        <v>65</v>
      </c>
      <c r="N4974" t="s">
        <v>47</v>
      </c>
      <c r="O4974" t="s">
        <v>89</v>
      </c>
      <c r="P4974" t="s">
        <v>49</v>
      </c>
      <c r="Q4974" t="s">
        <v>58</v>
      </c>
      <c r="R4974" s="6">
        <f>_xlfn.XLOOKUP(CleanedData[[#This Row],[Product]],'02_Lookup_Tables'!$A$2:$A$126,'02_Lookup_Tables'!$B$2:$B$126)</f>
        <v>209.53</v>
      </c>
      <c r="S4974" t="str">
        <f>VLOOKUP(CleanedData[[#This Row],[Product]],'02_Lookup_Tables'!$H$2:$I$126,2,FALSE)</f>
        <v>Food</v>
      </c>
      <c r="T4974" t="str">
        <f>VLOOKUP(CleanedData[[#This Row],[Province]],'02_Lookup_Tables'!$D$2:$E$10,2, FALSE)</f>
        <v>Eastern Region</v>
      </c>
      <c r="U4974" t="str" cm="1">
        <f t="array" ref="U4974">_xlfn.IFS(CleanedData[[#This Row],[Purchase Amount]]&lt;500,"Low",
CleanedData[[#This Row],[Purchase Amount]]&lt;5000,"Medium",
TRUE,"High")</f>
        <v>Low</v>
      </c>
      <c r="V4974" t="str">
        <f>TEXT(CleanedData[[#This Row],[Date]],"mmmm")</f>
        <v>December</v>
      </c>
      <c r="W4974" t="str">
        <f>"Q"&amp;ROUNDUP(MONTH(CleanedData[[#This Row],[Date]])/3,0)</f>
        <v>Q4</v>
      </c>
      <c r="X4974" t="str">
        <f>IF(CleanedData[[#This Row],[Purchase Amount]]&gt;=5000,"Yes","No")</f>
        <v>No</v>
      </c>
      <c r="Y4974">
        <f>IF(CleanedData[[#This Row],[Recommend]]="Yes",1,0)</f>
        <v>0</v>
      </c>
      <c r="Z4974" s="6">
        <f>CleanedData[[#This Row],[Purchase Amount]]*0.15</f>
        <v>31.429499999999997</v>
      </c>
      <c r="AA4974" s="6">
        <f>CleanedData[[#This Row],[Purchase Amount]]*1.15</f>
        <v>240.95949999999999</v>
      </c>
    </row>
    <row r="4975" spans="1:27" x14ac:dyDescent="0.3">
      <c r="A4975">
        <v>6021</v>
      </c>
      <c r="B4975" t="s">
        <v>5200</v>
      </c>
      <c r="C4975" s="1">
        <v>45436</v>
      </c>
      <c r="D4975">
        <v>35</v>
      </c>
      <c r="E4975" t="s">
        <v>39</v>
      </c>
      <c r="F4975" t="s">
        <v>40</v>
      </c>
      <c r="G4975" t="s">
        <v>372</v>
      </c>
      <c r="H4975">
        <v>2</v>
      </c>
      <c r="I4975" t="s">
        <v>45</v>
      </c>
      <c r="J4975" t="s">
        <v>43</v>
      </c>
      <c r="K4975" t="s">
        <v>55</v>
      </c>
      <c r="L4975" t="s">
        <v>42</v>
      </c>
      <c r="M4975" t="s">
        <v>147</v>
      </c>
      <c r="N4975" t="s">
        <v>47</v>
      </c>
      <c r="O4975" t="s">
        <v>148</v>
      </c>
      <c r="P4975" t="s">
        <v>70</v>
      </c>
      <c r="Q4975" t="s">
        <v>81</v>
      </c>
      <c r="R4975" s="6">
        <f>_xlfn.XLOOKUP(CleanedData[[#This Row],[Product]],'02_Lookup_Tables'!$A$2:$A$126,'02_Lookup_Tables'!$B$2:$B$126)</f>
        <v>944.78</v>
      </c>
      <c r="S4975" t="str">
        <f>VLOOKUP(CleanedData[[#This Row],[Product]],'02_Lookup_Tables'!$H$2:$I$126,2,FALSE)</f>
        <v>Electronics</v>
      </c>
      <c r="T4975" t="str">
        <f>VLOOKUP(CleanedData[[#This Row],[Province]],'02_Lookup_Tables'!$D$2:$E$10,2, FALSE)</f>
        <v>Northern Region</v>
      </c>
      <c r="U4975" t="str" cm="1">
        <f t="array" ref="U4975">_xlfn.IFS(CleanedData[[#This Row],[Purchase Amount]]&lt;500,"Low",
CleanedData[[#This Row],[Purchase Amount]]&lt;5000,"Medium",
TRUE,"High")</f>
        <v>Medium</v>
      </c>
      <c r="V4975" t="str">
        <f>TEXT(CleanedData[[#This Row],[Date]],"mmmm")</f>
        <v>May</v>
      </c>
      <c r="W4975" t="str">
        <f>"Q"&amp;ROUNDUP(MONTH(CleanedData[[#This Row],[Date]])/3,0)</f>
        <v>Q2</v>
      </c>
      <c r="X4975" t="str">
        <f>IF(CleanedData[[#This Row],[Purchase Amount]]&gt;=5000,"Yes","No")</f>
        <v>No</v>
      </c>
      <c r="Y4975">
        <f>IF(CleanedData[[#This Row],[Recommend]]="Yes",1,0)</f>
        <v>1</v>
      </c>
      <c r="Z4975" s="6">
        <f>CleanedData[[#This Row],[Purchase Amount]]*0.15</f>
        <v>141.71699999999998</v>
      </c>
      <c r="AA4975" s="6">
        <f>CleanedData[[#This Row],[Purchase Amount]]*1.15</f>
        <v>1086.4969999999998</v>
      </c>
    </row>
    <row r="4976" spans="1:27" x14ac:dyDescent="0.3">
      <c r="A4976">
        <v>6022</v>
      </c>
      <c r="B4976" t="s">
        <v>5201</v>
      </c>
      <c r="C4976" s="1">
        <v>45832</v>
      </c>
      <c r="D4976">
        <v>74</v>
      </c>
      <c r="E4976" t="s">
        <v>52</v>
      </c>
      <c r="F4976" t="s">
        <v>61</v>
      </c>
      <c r="G4976" t="s">
        <v>271</v>
      </c>
      <c r="H4976">
        <v>2</v>
      </c>
      <c r="I4976" t="s">
        <v>42</v>
      </c>
      <c r="J4976" t="s">
        <v>69</v>
      </c>
      <c r="K4976" t="s">
        <v>55</v>
      </c>
      <c r="L4976" t="s">
        <v>45</v>
      </c>
      <c r="M4976" t="s">
        <v>92</v>
      </c>
      <c r="N4976" t="s">
        <v>47</v>
      </c>
      <c r="O4976" t="s">
        <v>89</v>
      </c>
      <c r="P4976" t="s">
        <v>49</v>
      </c>
      <c r="Q4976" t="s">
        <v>97</v>
      </c>
      <c r="R4976" s="6">
        <f>_xlfn.XLOOKUP(CleanedData[[#This Row],[Product]],'02_Lookup_Tables'!$A$2:$A$126,'02_Lookup_Tables'!$B$2:$B$126)</f>
        <v>119.63</v>
      </c>
      <c r="S4976" t="str">
        <f>VLOOKUP(CleanedData[[#This Row],[Product]],'02_Lookup_Tables'!$H$2:$I$126,2,FALSE)</f>
        <v>Food</v>
      </c>
      <c r="T4976" t="str">
        <f>VLOOKUP(CleanedData[[#This Row],[Province]],'02_Lookup_Tables'!$D$2:$E$10,2, FALSE)</f>
        <v>Southern Region</v>
      </c>
      <c r="U4976" t="str" cm="1">
        <f t="array" ref="U4976">_xlfn.IFS(CleanedData[[#This Row],[Purchase Amount]]&lt;500,"Low",
CleanedData[[#This Row],[Purchase Amount]]&lt;5000,"Medium",
TRUE,"High")</f>
        <v>Low</v>
      </c>
      <c r="V4976" t="str">
        <f>TEXT(CleanedData[[#This Row],[Date]],"mmmm")</f>
        <v>June</v>
      </c>
      <c r="W4976" t="str">
        <f>"Q"&amp;ROUNDUP(MONTH(CleanedData[[#This Row],[Date]])/3,0)</f>
        <v>Q2</v>
      </c>
      <c r="X4976" t="str">
        <f>IF(CleanedData[[#This Row],[Purchase Amount]]&gt;=5000,"Yes","No")</f>
        <v>No</v>
      </c>
      <c r="Y4976">
        <f>IF(CleanedData[[#This Row],[Recommend]]="Yes",1,0)</f>
        <v>0</v>
      </c>
      <c r="Z4976" s="6">
        <f>CleanedData[[#This Row],[Purchase Amount]]*0.15</f>
        <v>17.944499999999998</v>
      </c>
      <c r="AA4976" s="6">
        <f>CleanedData[[#This Row],[Purchase Amount]]*1.15</f>
        <v>137.57449999999997</v>
      </c>
    </row>
    <row r="4977" spans="1:27" x14ac:dyDescent="0.3">
      <c r="A4977">
        <v>6024</v>
      </c>
      <c r="B4977" t="s">
        <v>5202</v>
      </c>
      <c r="C4977" s="1">
        <v>45969</v>
      </c>
      <c r="D4977">
        <v>27</v>
      </c>
      <c r="E4977" t="s">
        <v>39</v>
      </c>
      <c r="F4977" t="s">
        <v>61</v>
      </c>
      <c r="G4977" t="s">
        <v>120</v>
      </c>
      <c r="H4977">
        <v>4</v>
      </c>
      <c r="I4977" t="s">
        <v>45</v>
      </c>
      <c r="J4977" t="s">
        <v>74</v>
      </c>
      <c r="K4977" t="s">
        <v>55</v>
      </c>
      <c r="L4977" t="s">
        <v>45</v>
      </c>
      <c r="M4977" t="s">
        <v>100</v>
      </c>
      <c r="N4977" t="s">
        <v>96</v>
      </c>
      <c r="O4977" t="s">
        <v>48</v>
      </c>
      <c r="P4977" t="s">
        <v>49</v>
      </c>
      <c r="Q4977" t="s">
        <v>58</v>
      </c>
      <c r="R4977" s="6">
        <f>_xlfn.XLOOKUP(CleanedData[[#This Row],[Product]],'02_Lookup_Tables'!$A$2:$A$126,'02_Lookup_Tables'!$B$2:$B$126)</f>
        <v>471.63</v>
      </c>
      <c r="S4977" t="str">
        <f>VLOOKUP(CleanedData[[#This Row],[Product]],'02_Lookup_Tables'!$H$2:$I$126,2,FALSE)</f>
        <v>Beauty &amp; Personal Care</v>
      </c>
      <c r="T4977" t="str">
        <f>VLOOKUP(CleanedData[[#This Row],[Province]],'02_Lookup_Tables'!$D$2:$E$10,2, FALSE)</f>
        <v>Southern Region</v>
      </c>
      <c r="U4977" t="str" cm="1">
        <f t="array" ref="U4977">_xlfn.IFS(CleanedData[[#This Row],[Purchase Amount]]&lt;500,"Low",
CleanedData[[#This Row],[Purchase Amount]]&lt;5000,"Medium",
TRUE,"High")</f>
        <v>Low</v>
      </c>
      <c r="V4977" t="str">
        <f>TEXT(CleanedData[[#This Row],[Date]],"mmmm")</f>
        <v>November</v>
      </c>
      <c r="W4977" t="str">
        <f>"Q"&amp;ROUNDUP(MONTH(CleanedData[[#This Row],[Date]])/3,0)</f>
        <v>Q4</v>
      </c>
      <c r="X4977" t="str">
        <f>IF(CleanedData[[#This Row],[Purchase Amount]]&gt;=5000,"Yes","No")</f>
        <v>No</v>
      </c>
      <c r="Y4977">
        <f>IF(CleanedData[[#This Row],[Recommend]]="Yes",1,0)</f>
        <v>1</v>
      </c>
      <c r="Z4977" s="6">
        <f>CleanedData[[#This Row],[Purchase Amount]]*0.15</f>
        <v>70.744500000000002</v>
      </c>
      <c r="AA4977" s="6">
        <f>CleanedData[[#This Row],[Purchase Amount]]*1.15</f>
        <v>542.3744999999999</v>
      </c>
    </row>
    <row r="4978" spans="1:27" x14ac:dyDescent="0.3">
      <c r="A4978">
        <v>6025</v>
      </c>
      <c r="B4978" t="s">
        <v>5203</v>
      </c>
      <c r="C4978" s="1">
        <v>45436</v>
      </c>
      <c r="D4978">
        <v>42</v>
      </c>
      <c r="E4978" t="s">
        <v>39</v>
      </c>
      <c r="F4978" t="s">
        <v>72</v>
      </c>
      <c r="G4978" t="s">
        <v>668</v>
      </c>
      <c r="H4978">
        <v>4</v>
      </c>
      <c r="I4978" t="s">
        <v>42</v>
      </c>
      <c r="J4978" t="s">
        <v>54</v>
      </c>
      <c r="K4978" t="s">
        <v>55</v>
      </c>
      <c r="L4978" t="s">
        <v>42</v>
      </c>
      <c r="M4978" t="s">
        <v>190</v>
      </c>
      <c r="N4978" t="s">
        <v>96</v>
      </c>
      <c r="O4978" t="s">
        <v>89</v>
      </c>
      <c r="P4978" t="s">
        <v>70</v>
      </c>
      <c r="Q4978" t="s">
        <v>81</v>
      </c>
      <c r="R4978" s="6">
        <f>_xlfn.XLOOKUP(CleanedData[[#This Row],[Product]],'02_Lookup_Tables'!$A$2:$A$126,'02_Lookup_Tables'!$B$2:$B$126)</f>
        <v>301.58</v>
      </c>
      <c r="S4978" t="str">
        <f>VLOOKUP(CleanedData[[#This Row],[Product]],'02_Lookup_Tables'!$H$2:$I$126,2,FALSE)</f>
        <v>Food</v>
      </c>
      <c r="T4978" t="str">
        <f>VLOOKUP(CleanedData[[#This Row],[Province]],'02_Lookup_Tables'!$D$2:$E$10,2, FALSE)</f>
        <v>Central Region</v>
      </c>
      <c r="U4978" t="str" cm="1">
        <f t="array" ref="U4978">_xlfn.IFS(CleanedData[[#This Row],[Purchase Amount]]&lt;500,"Low",
CleanedData[[#This Row],[Purchase Amount]]&lt;5000,"Medium",
TRUE,"High")</f>
        <v>Low</v>
      </c>
      <c r="V4978" t="str">
        <f>TEXT(CleanedData[[#This Row],[Date]],"mmmm")</f>
        <v>May</v>
      </c>
      <c r="W4978" t="str">
        <f>"Q"&amp;ROUNDUP(MONTH(CleanedData[[#This Row],[Date]])/3,0)</f>
        <v>Q2</v>
      </c>
      <c r="X4978" t="str">
        <f>IF(CleanedData[[#This Row],[Purchase Amount]]&gt;=5000,"Yes","No")</f>
        <v>No</v>
      </c>
      <c r="Y4978">
        <f>IF(CleanedData[[#This Row],[Recommend]]="Yes",1,0)</f>
        <v>0</v>
      </c>
      <c r="Z4978" s="6">
        <f>CleanedData[[#This Row],[Purchase Amount]]*0.15</f>
        <v>45.236999999999995</v>
      </c>
      <c r="AA4978" s="6">
        <f>CleanedData[[#This Row],[Purchase Amount]]*1.15</f>
        <v>346.81699999999995</v>
      </c>
    </row>
    <row r="4979" spans="1:27" x14ac:dyDescent="0.3">
      <c r="A4979">
        <v>6026</v>
      </c>
      <c r="B4979" t="s">
        <v>5204</v>
      </c>
      <c r="C4979" s="1">
        <v>45315</v>
      </c>
      <c r="D4979">
        <v>68</v>
      </c>
      <c r="E4979" t="s">
        <v>60</v>
      </c>
      <c r="F4979" t="s">
        <v>61</v>
      </c>
      <c r="G4979" t="s">
        <v>478</v>
      </c>
      <c r="H4979">
        <v>4</v>
      </c>
      <c r="I4979" t="s">
        <v>42</v>
      </c>
      <c r="J4979" t="s">
        <v>43</v>
      </c>
      <c r="K4979" t="s">
        <v>44</v>
      </c>
      <c r="L4979" t="s">
        <v>42</v>
      </c>
      <c r="M4979" t="s">
        <v>100</v>
      </c>
      <c r="N4979" t="s">
        <v>96</v>
      </c>
      <c r="O4979" t="s">
        <v>48</v>
      </c>
      <c r="P4979" t="s">
        <v>49</v>
      </c>
      <c r="Q4979" t="s">
        <v>97</v>
      </c>
      <c r="R4979" s="6">
        <f>_xlfn.XLOOKUP(CleanedData[[#This Row],[Product]],'02_Lookup_Tables'!$A$2:$A$126,'02_Lookup_Tables'!$B$2:$B$126)</f>
        <v>4507.63</v>
      </c>
      <c r="S4979" t="str">
        <f>VLOOKUP(CleanedData[[#This Row],[Product]],'02_Lookup_Tables'!$H$2:$I$126,2,FALSE)</f>
        <v>Sports &amp; Outdoors</v>
      </c>
      <c r="T4979" t="str">
        <f>VLOOKUP(CleanedData[[#This Row],[Province]],'02_Lookup_Tables'!$D$2:$E$10,2, FALSE)</f>
        <v>Southern Region</v>
      </c>
      <c r="U4979" t="str" cm="1">
        <f t="array" ref="U4979">_xlfn.IFS(CleanedData[[#This Row],[Purchase Amount]]&lt;500,"Low",
CleanedData[[#This Row],[Purchase Amount]]&lt;5000,"Medium",
TRUE,"High")</f>
        <v>Medium</v>
      </c>
      <c r="V4979" t="str">
        <f>TEXT(CleanedData[[#This Row],[Date]],"mmmm")</f>
        <v>January</v>
      </c>
      <c r="W4979" t="str">
        <f>"Q"&amp;ROUNDUP(MONTH(CleanedData[[#This Row],[Date]])/3,0)</f>
        <v>Q1</v>
      </c>
      <c r="X4979" t="str">
        <f>IF(CleanedData[[#This Row],[Purchase Amount]]&gt;=5000,"Yes","No")</f>
        <v>No</v>
      </c>
      <c r="Y4979">
        <f>IF(CleanedData[[#This Row],[Recommend]]="Yes",1,0)</f>
        <v>0</v>
      </c>
      <c r="Z4979" s="6">
        <f>CleanedData[[#This Row],[Purchase Amount]]*0.15</f>
        <v>676.14449999999999</v>
      </c>
      <c r="AA4979" s="6">
        <f>CleanedData[[#This Row],[Purchase Amount]]*1.15</f>
        <v>5183.7744999999995</v>
      </c>
    </row>
    <row r="4980" spans="1:27" x14ac:dyDescent="0.3">
      <c r="A4980">
        <v>6027</v>
      </c>
      <c r="B4980" t="s">
        <v>5205</v>
      </c>
      <c r="C4980" s="1">
        <v>46004</v>
      </c>
      <c r="D4980">
        <v>80</v>
      </c>
      <c r="E4980" t="s">
        <v>39</v>
      </c>
      <c r="F4980" t="s">
        <v>40</v>
      </c>
      <c r="G4980" t="s">
        <v>95</v>
      </c>
      <c r="H4980">
        <v>5</v>
      </c>
      <c r="I4980" t="s">
        <v>45</v>
      </c>
      <c r="J4980" t="s">
        <v>69</v>
      </c>
      <c r="K4980" t="s">
        <v>64</v>
      </c>
      <c r="L4980" t="s">
        <v>42</v>
      </c>
      <c r="M4980" t="s">
        <v>112</v>
      </c>
      <c r="N4980" t="s">
        <v>57</v>
      </c>
      <c r="O4980" t="s">
        <v>48</v>
      </c>
      <c r="P4980" t="s">
        <v>49</v>
      </c>
      <c r="Q4980" t="s">
        <v>97</v>
      </c>
      <c r="R4980" s="6">
        <f>_xlfn.XLOOKUP(CleanedData[[#This Row],[Product]],'02_Lookup_Tables'!$A$2:$A$126,'02_Lookup_Tables'!$B$2:$B$126)</f>
        <v>5390.8</v>
      </c>
      <c r="S4980" t="str">
        <f>VLOOKUP(CleanedData[[#This Row],[Product]],'02_Lookup_Tables'!$H$2:$I$126,2,FALSE)</f>
        <v>Electronics</v>
      </c>
      <c r="T4980" t="str">
        <f>VLOOKUP(CleanedData[[#This Row],[Province]],'02_Lookup_Tables'!$D$2:$E$10,2, FALSE)</f>
        <v>Northern Region</v>
      </c>
      <c r="U4980" t="str" cm="1">
        <f t="array" ref="U4980">_xlfn.IFS(CleanedData[[#This Row],[Purchase Amount]]&lt;500,"Low",
CleanedData[[#This Row],[Purchase Amount]]&lt;5000,"Medium",
TRUE,"High")</f>
        <v>High</v>
      </c>
      <c r="V4980" t="str">
        <f>TEXT(CleanedData[[#This Row],[Date]],"mmmm")</f>
        <v>December</v>
      </c>
      <c r="W4980" t="str">
        <f>"Q"&amp;ROUNDUP(MONTH(CleanedData[[#This Row],[Date]])/3,0)</f>
        <v>Q4</v>
      </c>
      <c r="X4980" t="str">
        <f>IF(CleanedData[[#This Row],[Purchase Amount]]&gt;=5000,"Yes","No")</f>
        <v>Yes</v>
      </c>
      <c r="Y4980">
        <f>IF(CleanedData[[#This Row],[Recommend]]="Yes",1,0)</f>
        <v>1</v>
      </c>
      <c r="Z4980" s="6">
        <f>CleanedData[[#This Row],[Purchase Amount]]*0.15</f>
        <v>808.62</v>
      </c>
      <c r="AA4980" s="6">
        <f>CleanedData[[#This Row],[Purchase Amount]]*1.15</f>
        <v>6199.42</v>
      </c>
    </row>
    <row r="4981" spans="1:27" x14ac:dyDescent="0.3">
      <c r="A4981">
        <v>6029</v>
      </c>
      <c r="B4981" t="s">
        <v>5206</v>
      </c>
      <c r="C4981" s="1">
        <v>45348</v>
      </c>
      <c r="D4981">
        <v>66</v>
      </c>
      <c r="E4981" t="s">
        <v>52</v>
      </c>
      <c r="F4981" t="s">
        <v>77</v>
      </c>
      <c r="G4981" t="s">
        <v>478</v>
      </c>
      <c r="H4981">
        <v>3</v>
      </c>
      <c r="I4981" t="s">
        <v>45</v>
      </c>
      <c r="J4981" t="s">
        <v>69</v>
      </c>
      <c r="K4981" t="s">
        <v>55</v>
      </c>
      <c r="L4981" t="s">
        <v>42</v>
      </c>
      <c r="M4981" t="s">
        <v>85</v>
      </c>
      <c r="N4981" t="s">
        <v>48</v>
      </c>
      <c r="O4981" t="s">
        <v>48</v>
      </c>
      <c r="P4981" t="s">
        <v>70</v>
      </c>
      <c r="Q4981" t="s">
        <v>97</v>
      </c>
      <c r="R4981" s="6">
        <f>_xlfn.XLOOKUP(CleanedData[[#This Row],[Product]],'02_Lookup_Tables'!$A$2:$A$126,'02_Lookup_Tables'!$B$2:$B$126)</f>
        <v>4507.63</v>
      </c>
      <c r="S4981" t="str">
        <f>VLOOKUP(CleanedData[[#This Row],[Product]],'02_Lookup_Tables'!$H$2:$I$126,2,FALSE)</f>
        <v>Sports &amp; Outdoors</v>
      </c>
      <c r="T4981" t="str">
        <f>VLOOKUP(CleanedData[[#This Row],[Province]],'02_Lookup_Tables'!$D$2:$E$10,2, FALSE)</f>
        <v>Central Region</v>
      </c>
      <c r="U4981" t="str" cm="1">
        <f t="array" ref="U4981">_xlfn.IFS(CleanedData[[#This Row],[Purchase Amount]]&lt;500,"Low",
CleanedData[[#This Row],[Purchase Amount]]&lt;5000,"Medium",
TRUE,"High")</f>
        <v>Medium</v>
      </c>
      <c r="V4981" t="str">
        <f>TEXT(CleanedData[[#This Row],[Date]],"mmmm")</f>
        <v>February</v>
      </c>
      <c r="W4981" t="str">
        <f>"Q"&amp;ROUNDUP(MONTH(CleanedData[[#This Row],[Date]])/3,0)</f>
        <v>Q1</v>
      </c>
      <c r="X4981" t="str">
        <f>IF(CleanedData[[#This Row],[Purchase Amount]]&gt;=5000,"Yes","No")</f>
        <v>No</v>
      </c>
      <c r="Y4981">
        <f>IF(CleanedData[[#This Row],[Recommend]]="Yes",1,0)</f>
        <v>1</v>
      </c>
      <c r="Z4981" s="6">
        <f>CleanedData[[#This Row],[Purchase Amount]]*0.15</f>
        <v>676.14449999999999</v>
      </c>
      <c r="AA4981" s="6">
        <f>CleanedData[[#This Row],[Purchase Amount]]*1.15</f>
        <v>5183.7744999999995</v>
      </c>
    </row>
    <row r="4982" spans="1:27" x14ac:dyDescent="0.3">
      <c r="A4982">
        <v>6030</v>
      </c>
      <c r="B4982" t="s">
        <v>5207</v>
      </c>
      <c r="C4982" s="1">
        <v>45305</v>
      </c>
      <c r="D4982">
        <v>47</v>
      </c>
      <c r="E4982" t="s">
        <v>60</v>
      </c>
      <c r="F4982" t="s">
        <v>130</v>
      </c>
      <c r="G4982" t="s">
        <v>179</v>
      </c>
      <c r="H4982">
        <v>3</v>
      </c>
      <c r="I4982" t="s">
        <v>45</v>
      </c>
      <c r="J4982" t="s">
        <v>69</v>
      </c>
      <c r="K4982" t="s">
        <v>55</v>
      </c>
      <c r="L4982" t="s">
        <v>42</v>
      </c>
      <c r="M4982" t="s">
        <v>196</v>
      </c>
      <c r="N4982" t="s">
        <v>48</v>
      </c>
      <c r="O4982" t="s">
        <v>89</v>
      </c>
      <c r="P4982" t="s">
        <v>49</v>
      </c>
      <c r="Q4982" t="s">
        <v>93</v>
      </c>
      <c r="R4982" s="6">
        <f>_xlfn.XLOOKUP(CleanedData[[#This Row],[Product]],'02_Lookup_Tables'!$A$2:$A$126,'02_Lookup_Tables'!$B$2:$B$126)</f>
        <v>54.82</v>
      </c>
      <c r="S4982" t="str">
        <f>VLOOKUP(CleanedData[[#This Row],[Product]],'02_Lookup_Tables'!$H$2:$I$126,2,FALSE)</f>
        <v>Food</v>
      </c>
      <c r="T4982" t="str">
        <f>VLOOKUP(CleanedData[[#This Row],[Province]],'02_Lookup_Tables'!$D$2:$E$10,2, FALSE)</f>
        <v>Eastern Region</v>
      </c>
      <c r="U4982" t="str" cm="1">
        <f t="array" ref="U4982">_xlfn.IFS(CleanedData[[#This Row],[Purchase Amount]]&lt;500,"Low",
CleanedData[[#This Row],[Purchase Amount]]&lt;5000,"Medium",
TRUE,"High")</f>
        <v>Low</v>
      </c>
      <c r="V4982" t="str">
        <f>TEXT(CleanedData[[#This Row],[Date]],"mmmm")</f>
        <v>January</v>
      </c>
      <c r="W4982" t="str">
        <f>"Q"&amp;ROUNDUP(MONTH(CleanedData[[#This Row],[Date]])/3,0)</f>
        <v>Q1</v>
      </c>
      <c r="X4982" t="str">
        <f>IF(CleanedData[[#This Row],[Purchase Amount]]&gt;=5000,"Yes","No")</f>
        <v>No</v>
      </c>
      <c r="Y4982">
        <f>IF(CleanedData[[#This Row],[Recommend]]="Yes",1,0)</f>
        <v>1</v>
      </c>
      <c r="Z4982" s="6">
        <f>CleanedData[[#This Row],[Purchase Amount]]*0.15</f>
        <v>8.222999999999999</v>
      </c>
      <c r="AA4982" s="6">
        <f>CleanedData[[#This Row],[Purchase Amount]]*1.15</f>
        <v>63.042999999999992</v>
      </c>
    </row>
    <row r="4983" spans="1:27" x14ac:dyDescent="0.3">
      <c r="A4983">
        <v>6031</v>
      </c>
      <c r="B4983" t="s">
        <v>5208</v>
      </c>
      <c r="C4983" s="1">
        <v>45722</v>
      </c>
      <c r="D4983">
        <v>60</v>
      </c>
      <c r="E4983" t="s">
        <v>60</v>
      </c>
      <c r="F4983" t="s">
        <v>130</v>
      </c>
      <c r="G4983" t="s">
        <v>258</v>
      </c>
      <c r="H4983">
        <v>5</v>
      </c>
      <c r="I4983" t="s">
        <v>42</v>
      </c>
      <c r="J4983" t="s">
        <v>43</v>
      </c>
      <c r="K4983" t="s">
        <v>44</v>
      </c>
      <c r="L4983" t="s">
        <v>42</v>
      </c>
      <c r="M4983" t="s">
        <v>123</v>
      </c>
      <c r="N4983" t="s">
        <v>57</v>
      </c>
      <c r="O4983" t="s">
        <v>89</v>
      </c>
      <c r="P4983" t="s">
        <v>70</v>
      </c>
      <c r="Q4983" t="s">
        <v>50</v>
      </c>
      <c r="R4983" s="6">
        <f>_xlfn.XLOOKUP(CleanedData[[#This Row],[Product]],'02_Lookup_Tables'!$A$2:$A$126,'02_Lookup_Tables'!$B$2:$B$126)</f>
        <v>768.34</v>
      </c>
      <c r="S4983" t="str">
        <f>VLOOKUP(CleanedData[[#This Row],[Product]],'02_Lookup_Tables'!$H$2:$I$126,2,FALSE)</f>
        <v>Home &amp; Living</v>
      </c>
      <c r="T4983" t="str">
        <f>VLOOKUP(CleanedData[[#This Row],[Province]],'02_Lookup_Tables'!$D$2:$E$10,2, FALSE)</f>
        <v>Eastern Region</v>
      </c>
      <c r="U4983" t="str" cm="1">
        <f t="array" ref="U4983">_xlfn.IFS(CleanedData[[#This Row],[Purchase Amount]]&lt;500,"Low",
CleanedData[[#This Row],[Purchase Amount]]&lt;5000,"Medium",
TRUE,"High")</f>
        <v>Medium</v>
      </c>
      <c r="V4983" t="str">
        <f>TEXT(CleanedData[[#This Row],[Date]],"mmmm")</f>
        <v>March</v>
      </c>
      <c r="W4983" t="str">
        <f>"Q"&amp;ROUNDUP(MONTH(CleanedData[[#This Row],[Date]])/3,0)</f>
        <v>Q1</v>
      </c>
      <c r="X4983" t="str">
        <f>IF(CleanedData[[#This Row],[Purchase Amount]]&gt;=5000,"Yes","No")</f>
        <v>No</v>
      </c>
      <c r="Y4983">
        <f>IF(CleanedData[[#This Row],[Recommend]]="Yes",1,0)</f>
        <v>0</v>
      </c>
      <c r="Z4983" s="6">
        <f>CleanedData[[#This Row],[Purchase Amount]]*0.15</f>
        <v>115.251</v>
      </c>
      <c r="AA4983" s="6">
        <f>CleanedData[[#This Row],[Purchase Amount]]*1.15</f>
        <v>883.59100000000001</v>
      </c>
    </row>
    <row r="4984" spans="1:27" x14ac:dyDescent="0.3">
      <c r="A4984">
        <v>6032</v>
      </c>
      <c r="B4984" t="s">
        <v>5209</v>
      </c>
      <c r="C4984" s="1">
        <v>45578</v>
      </c>
      <c r="D4984">
        <v>73</v>
      </c>
      <c r="E4984" t="s">
        <v>52</v>
      </c>
      <c r="F4984" t="s">
        <v>72</v>
      </c>
      <c r="G4984" t="s">
        <v>142</v>
      </c>
      <c r="H4984">
        <v>5</v>
      </c>
      <c r="I4984" t="s">
        <v>42</v>
      </c>
      <c r="J4984" t="s">
        <v>74</v>
      </c>
      <c r="K4984" t="s">
        <v>55</v>
      </c>
      <c r="L4984" t="s">
        <v>45</v>
      </c>
      <c r="M4984" t="s">
        <v>123</v>
      </c>
      <c r="N4984" t="s">
        <v>57</v>
      </c>
      <c r="O4984" t="s">
        <v>89</v>
      </c>
      <c r="P4984" t="s">
        <v>70</v>
      </c>
      <c r="Q4984" t="s">
        <v>97</v>
      </c>
      <c r="R4984" s="6">
        <f>_xlfn.XLOOKUP(CleanedData[[#This Row],[Product]],'02_Lookup_Tables'!$A$2:$A$126,'02_Lookup_Tables'!$B$2:$B$126)</f>
        <v>44114.21</v>
      </c>
      <c r="S4984" t="str">
        <f>VLOOKUP(CleanedData[[#This Row],[Product]],'02_Lookup_Tables'!$H$2:$I$126,2,FALSE)</f>
        <v>Electronics</v>
      </c>
      <c r="T4984" t="str">
        <f>VLOOKUP(CleanedData[[#This Row],[Province]],'02_Lookup_Tables'!$D$2:$E$10,2, FALSE)</f>
        <v>Central Region</v>
      </c>
      <c r="U4984" t="str" cm="1">
        <f t="array" ref="U4984">_xlfn.IFS(CleanedData[[#This Row],[Purchase Amount]]&lt;500,"Low",
CleanedData[[#This Row],[Purchase Amount]]&lt;5000,"Medium",
TRUE,"High")</f>
        <v>High</v>
      </c>
      <c r="V4984" t="str">
        <f>TEXT(CleanedData[[#This Row],[Date]],"mmmm")</f>
        <v>October</v>
      </c>
      <c r="W4984" t="str">
        <f>"Q"&amp;ROUNDUP(MONTH(CleanedData[[#This Row],[Date]])/3,0)</f>
        <v>Q4</v>
      </c>
      <c r="X4984" t="str">
        <f>IF(CleanedData[[#This Row],[Purchase Amount]]&gt;=5000,"Yes","No")</f>
        <v>Yes</v>
      </c>
      <c r="Y4984">
        <f>IF(CleanedData[[#This Row],[Recommend]]="Yes",1,0)</f>
        <v>0</v>
      </c>
      <c r="Z4984" s="6">
        <f>CleanedData[[#This Row],[Purchase Amount]]*0.15</f>
        <v>6617.1314999999995</v>
      </c>
      <c r="AA4984" s="6">
        <f>CleanedData[[#This Row],[Purchase Amount]]*1.15</f>
        <v>50731.341499999995</v>
      </c>
    </row>
    <row r="4985" spans="1:27" x14ac:dyDescent="0.3">
      <c r="A4985">
        <v>6034</v>
      </c>
      <c r="B4985" t="s">
        <v>5210</v>
      </c>
      <c r="C4985" s="1">
        <v>45621</v>
      </c>
      <c r="D4985">
        <v>37</v>
      </c>
      <c r="E4985" t="s">
        <v>60</v>
      </c>
      <c r="F4985" t="s">
        <v>130</v>
      </c>
      <c r="G4985" t="s">
        <v>210</v>
      </c>
      <c r="H4985">
        <v>5</v>
      </c>
      <c r="I4985" t="s">
        <v>45</v>
      </c>
      <c r="J4985" t="s">
        <v>69</v>
      </c>
      <c r="K4985" t="s">
        <v>64</v>
      </c>
      <c r="L4985" t="s">
        <v>42</v>
      </c>
      <c r="M4985" t="s">
        <v>231</v>
      </c>
      <c r="N4985" t="s">
        <v>57</v>
      </c>
      <c r="O4985" t="s">
        <v>89</v>
      </c>
      <c r="P4985" t="s">
        <v>70</v>
      </c>
      <c r="Q4985" t="s">
        <v>81</v>
      </c>
      <c r="R4985" s="6">
        <f>_xlfn.XLOOKUP(CleanedData[[#This Row],[Product]],'02_Lookup_Tables'!$A$2:$A$126,'02_Lookup_Tables'!$B$2:$B$126)</f>
        <v>13123.97</v>
      </c>
      <c r="S4985" t="str">
        <f>VLOOKUP(CleanedData[[#This Row],[Product]],'02_Lookup_Tables'!$H$2:$I$126,2,FALSE)</f>
        <v>Electronics</v>
      </c>
      <c r="T4985" t="str">
        <f>VLOOKUP(CleanedData[[#This Row],[Province]],'02_Lookup_Tables'!$D$2:$E$10,2, FALSE)</f>
        <v>Eastern Region</v>
      </c>
      <c r="U4985" t="str" cm="1">
        <f t="array" ref="U4985">_xlfn.IFS(CleanedData[[#This Row],[Purchase Amount]]&lt;500,"Low",
CleanedData[[#This Row],[Purchase Amount]]&lt;5000,"Medium",
TRUE,"High")</f>
        <v>High</v>
      </c>
      <c r="V4985" t="str">
        <f>TEXT(CleanedData[[#This Row],[Date]],"mmmm")</f>
        <v>November</v>
      </c>
      <c r="W4985" t="str">
        <f>"Q"&amp;ROUNDUP(MONTH(CleanedData[[#This Row],[Date]])/3,0)</f>
        <v>Q4</v>
      </c>
      <c r="X4985" t="str">
        <f>IF(CleanedData[[#This Row],[Purchase Amount]]&gt;=5000,"Yes","No")</f>
        <v>Yes</v>
      </c>
      <c r="Y4985">
        <f>IF(CleanedData[[#This Row],[Recommend]]="Yes",1,0)</f>
        <v>1</v>
      </c>
      <c r="Z4985" s="6">
        <f>CleanedData[[#This Row],[Purchase Amount]]*0.15</f>
        <v>1968.5954999999999</v>
      </c>
      <c r="AA4985" s="6">
        <f>CleanedData[[#This Row],[Purchase Amount]]*1.15</f>
        <v>15092.565499999999</v>
      </c>
    </row>
    <row r="4986" spans="1:27" x14ac:dyDescent="0.3">
      <c r="A4986">
        <v>6035</v>
      </c>
      <c r="B4986" t="s">
        <v>5211</v>
      </c>
      <c r="C4986" s="1">
        <v>45858</v>
      </c>
      <c r="D4986">
        <v>64</v>
      </c>
      <c r="E4986" t="s">
        <v>52</v>
      </c>
      <c r="F4986" t="s">
        <v>61</v>
      </c>
      <c r="G4986" t="s">
        <v>187</v>
      </c>
      <c r="H4986">
        <v>1</v>
      </c>
      <c r="I4986" t="s">
        <v>45</v>
      </c>
      <c r="J4986" t="s">
        <v>69</v>
      </c>
      <c r="K4986" t="s">
        <v>55</v>
      </c>
      <c r="L4986" t="s">
        <v>45</v>
      </c>
      <c r="M4986" t="s">
        <v>165</v>
      </c>
      <c r="N4986" t="s">
        <v>80</v>
      </c>
      <c r="O4986" t="s">
        <v>89</v>
      </c>
      <c r="P4986" t="s">
        <v>49</v>
      </c>
      <c r="Q4986" t="s">
        <v>50</v>
      </c>
      <c r="R4986" s="6">
        <f>_xlfn.XLOOKUP(CleanedData[[#This Row],[Product]],'02_Lookup_Tables'!$A$2:$A$126,'02_Lookup_Tables'!$B$2:$B$126)</f>
        <v>24904.86</v>
      </c>
      <c r="S4986" t="str">
        <f>VLOOKUP(CleanedData[[#This Row],[Product]],'02_Lookup_Tables'!$H$2:$I$126,2,FALSE)</f>
        <v>Electronics</v>
      </c>
      <c r="T4986" t="str">
        <f>VLOOKUP(CleanedData[[#This Row],[Province]],'02_Lookup_Tables'!$D$2:$E$10,2, FALSE)</f>
        <v>Southern Region</v>
      </c>
      <c r="U4986" t="str" cm="1">
        <f t="array" ref="U4986">_xlfn.IFS(CleanedData[[#This Row],[Purchase Amount]]&lt;500,"Low",
CleanedData[[#This Row],[Purchase Amount]]&lt;5000,"Medium",
TRUE,"High")</f>
        <v>High</v>
      </c>
      <c r="V4986" t="str">
        <f>TEXT(CleanedData[[#This Row],[Date]],"mmmm")</f>
        <v>July</v>
      </c>
      <c r="W4986" t="str">
        <f>"Q"&amp;ROUNDUP(MONTH(CleanedData[[#This Row],[Date]])/3,0)</f>
        <v>Q3</v>
      </c>
      <c r="X4986" t="str">
        <f>IF(CleanedData[[#This Row],[Purchase Amount]]&gt;=5000,"Yes","No")</f>
        <v>Yes</v>
      </c>
      <c r="Y4986">
        <f>IF(CleanedData[[#This Row],[Recommend]]="Yes",1,0)</f>
        <v>1</v>
      </c>
      <c r="Z4986" s="6">
        <f>CleanedData[[#This Row],[Purchase Amount]]*0.15</f>
        <v>3735.7289999999998</v>
      </c>
      <c r="AA4986" s="6">
        <f>CleanedData[[#This Row],[Purchase Amount]]*1.15</f>
        <v>28640.589</v>
      </c>
    </row>
    <row r="4987" spans="1:27" x14ac:dyDescent="0.3">
      <c r="A4987">
        <v>6036</v>
      </c>
      <c r="B4987" t="s">
        <v>5212</v>
      </c>
      <c r="C4987" s="1">
        <v>45885</v>
      </c>
      <c r="D4987">
        <v>22</v>
      </c>
      <c r="E4987" t="s">
        <v>60</v>
      </c>
      <c r="F4987" t="s">
        <v>108</v>
      </c>
      <c r="G4987" t="s">
        <v>478</v>
      </c>
      <c r="H4987">
        <v>5</v>
      </c>
      <c r="I4987" t="s">
        <v>42</v>
      </c>
      <c r="J4987" t="s">
        <v>74</v>
      </c>
      <c r="K4987" t="s">
        <v>55</v>
      </c>
      <c r="L4987" t="s">
        <v>42</v>
      </c>
      <c r="M4987" t="s">
        <v>112</v>
      </c>
      <c r="N4987" t="s">
        <v>57</v>
      </c>
      <c r="O4987" t="s">
        <v>48</v>
      </c>
      <c r="P4987" t="s">
        <v>49</v>
      </c>
      <c r="Q4987" t="s">
        <v>66</v>
      </c>
      <c r="R4987" s="6">
        <f>_xlfn.XLOOKUP(CleanedData[[#This Row],[Product]],'02_Lookup_Tables'!$A$2:$A$126,'02_Lookup_Tables'!$B$2:$B$126)</f>
        <v>4507.63</v>
      </c>
      <c r="S4987" t="str">
        <f>VLOOKUP(CleanedData[[#This Row],[Product]],'02_Lookup_Tables'!$H$2:$I$126,2,FALSE)</f>
        <v>Sports &amp; Outdoors</v>
      </c>
      <c r="T4987" t="str">
        <f>VLOOKUP(CleanedData[[#This Row],[Province]],'02_Lookup_Tables'!$D$2:$E$10,2, FALSE)</f>
        <v>Gauteng Region</v>
      </c>
      <c r="U4987" t="str" cm="1">
        <f t="array" ref="U4987">_xlfn.IFS(CleanedData[[#This Row],[Purchase Amount]]&lt;500,"Low",
CleanedData[[#This Row],[Purchase Amount]]&lt;5000,"Medium",
TRUE,"High")</f>
        <v>Medium</v>
      </c>
      <c r="V4987" t="str">
        <f>TEXT(CleanedData[[#This Row],[Date]],"mmmm")</f>
        <v>August</v>
      </c>
      <c r="W4987" t="str">
        <f>"Q"&amp;ROUNDUP(MONTH(CleanedData[[#This Row],[Date]])/3,0)</f>
        <v>Q3</v>
      </c>
      <c r="X4987" t="str">
        <f>IF(CleanedData[[#This Row],[Purchase Amount]]&gt;=5000,"Yes","No")</f>
        <v>No</v>
      </c>
      <c r="Y4987">
        <f>IF(CleanedData[[#This Row],[Recommend]]="Yes",1,0)</f>
        <v>0</v>
      </c>
      <c r="Z4987" s="6">
        <f>CleanedData[[#This Row],[Purchase Amount]]*0.15</f>
        <v>676.14449999999999</v>
      </c>
      <c r="AA4987" s="6">
        <f>CleanedData[[#This Row],[Purchase Amount]]*1.15</f>
        <v>5183.7744999999995</v>
      </c>
    </row>
    <row r="4988" spans="1:27" x14ac:dyDescent="0.3">
      <c r="A4988">
        <v>6037</v>
      </c>
      <c r="B4988" t="s">
        <v>5213</v>
      </c>
      <c r="C4988" s="1">
        <v>45879</v>
      </c>
      <c r="D4988">
        <v>77</v>
      </c>
      <c r="E4988" t="s">
        <v>60</v>
      </c>
      <c r="F4988" t="s">
        <v>83</v>
      </c>
      <c r="G4988" t="s">
        <v>133</v>
      </c>
      <c r="H4988">
        <v>1</v>
      </c>
      <c r="I4988" t="s">
        <v>42</v>
      </c>
      <c r="J4988" t="s">
        <v>43</v>
      </c>
      <c r="K4988" t="s">
        <v>64</v>
      </c>
      <c r="L4988" t="s">
        <v>45</v>
      </c>
      <c r="N4988" t="s">
        <v>80</v>
      </c>
      <c r="O4988" t="s">
        <v>134</v>
      </c>
      <c r="P4988" t="s">
        <v>8646</v>
      </c>
      <c r="Q4988" t="s">
        <v>97</v>
      </c>
      <c r="R4988" s="6">
        <f>_xlfn.XLOOKUP(CleanedData[[#This Row],[Product]],'02_Lookup_Tables'!$A$2:$A$126,'02_Lookup_Tables'!$B$2:$B$126)</f>
        <v>1734</v>
      </c>
      <c r="S4988" t="str">
        <f>VLOOKUP(CleanedData[[#This Row],[Product]],'02_Lookup_Tables'!$H$2:$I$126,2,FALSE)</f>
        <v>Home &amp; Living</v>
      </c>
      <c r="T4988" t="str">
        <f>VLOOKUP(CleanedData[[#This Row],[Province]],'02_Lookup_Tables'!$D$2:$E$10,2, FALSE)</f>
        <v>Western Region</v>
      </c>
      <c r="U4988" t="str" cm="1">
        <f t="array" ref="U4988">_xlfn.IFS(CleanedData[[#This Row],[Purchase Amount]]&lt;500,"Low",
CleanedData[[#This Row],[Purchase Amount]]&lt;5000,"Medium",
TRUE,"High")</f>
        <v>Medium</v>
      </c>
      <c r="V4988" t="str">
        <f>TEXT(CleanedData[[#This Row],[Date]],"mmmm")</f>
        <v>August</v>
      </c>
      <c r="W4988" t="str">
        <f>"Q"&amp;ROUNDUP(MONTH(CleanedData[[#This Row],[Date]])/3,0)</f>
        <v>Q3</v>
      </c>
      <c r="X4988" t="str">
        <f>IF(CleanedData[[#This Row],[Purchase Amount]]&gt;=5000,"Yes","No")</f>
        <v>No</v>
      </c>
      <c r="Y4988">
        <f>IF(CleanedData[[#This Row],[Recommend]]="Yes",1,0)</f>
        <v>0</v>
      </c>
      <c r="Z4988" s="6">
        <f>CleanedData[[#This Row],[Purchase Amount]]*0.15</f>
        <v>260.09999999999997</v>
      </c>
      <c r="AA4988" s="6">
        <f>CleanedData[[#This Row],[Purchase Amount]]*1.15</f>
        <v>1994.1</v>
      </c>
    </row>
    <row r="4989" spans="1:27" x14ac:dyDescent="0.3">
      <c r="A4989">
        <v>6038</v>
      </c>
      <c r="B4989" t="s">
        <v>5214</v>
      </c>
      <c r="C4989" s="1">
        <v>46016</v>
      </c>
      <c r="D4989">
        <v>53</v>
      </c>
      <c r="E4989" t="s">
        <v>60</v>
      </c>
      <c r="F4989" t="s">
        <v>40</v>
      </c>
      <c r="G4989" t="s">
        <v>454</v>
      </c>
      <c r="H4989">
        <v>3</v>
      </c>
      <c r="I4989" t="s">
        <v>45</v>
      </c>
      <c r="J4989" t="s">
        <v>43</v>
      </c>
      <c r="K4989" t="s">
        <v>55</v>
      </c>
      <c r="L4989" t="s">
        <v>42</v>
      </c>
      <c r="N4989" t="s">
        <v>48</v>
      </c>
      <c r="O4989" t="s">
        <v>134</v>
      </c>
      <c r="P4989" t="s">
        <v>8646</v>
      </c>
      <c r="Q4989" t="s">
        <v>93</v>
      </c>
      <c r="R4989" s="6">
        <f>_xlfn.XLOOKUP(CleanedData[[#This Row],[Product]],'02_Lookup_Tables'!$A$2:$A$126,'02_Lookup_Tables'!$B$2:$B$126)</f>
        <v>2413.3000000000002</v>
      </c>
      <c r="S4989" t="str">
        <f>VLOOKUP(CleanedData[[#This Row],[Product]],'02_Lookup_Tables'!$H$2:$I$126,2,FALSE)</f>
        <v>Electronics</v>
      </c>
      <c r="T4989" t="str">
        <f>VLOOKUP(CleanedData[[#This Row],[Province]],'02_Lookup_Tables'!$D$2:$E$10,2, FALSE)</f>
        <v>Northern Region</v>
      </c>
      <c r="U4989" t="str" cm="1">
        <f t="array" ref="U4989">_xlfn.IFS(CleanedData[[#This Row],[Purchase Amount]]&lt;500,"Low",
CleanedData[[#This Row],[Purchase Amount]]&lt;5000,"Medium",
TRUE,"High")</f>
        <v>Medium</v>
      </c>
      <c r="V4989" t="str">
        <f>TEXT(CleanedData[[#This Row],[Date]],"mmmm")</f>
        <v>December</v>
      </c>
      <c r="W4989" t="str">
        <f>"Q"&amp;ROUNDUP(MONTH(CleanedData[[#This Row],[Date]])/3,0)</f>
        <v>Q4</v>
      </c>
      <c r="X4989" t="str">
        <f>IF(CleanedData[[#This Row],[Purchase Amount]]&gt;=5000,"Yes","No")</f>
        <v>No</v>
      </c>
      <c r="Y4989">
        <f>IF(CleanedData[[#This Row],[Recommend]]="Yes",1,0)</f>
        <v>1</v>
      </c>
      <c r="Z4989" s="6">
        <f>CleanedData[[#This Row],[Purchase Amount]]*0.15</f>
        <v>361.995</v>
      </c>
      <c r="AA4989" s="6">
        <f>CleanedData[[#This Row],[Purchase Amount]]*1.15</f>
        <v>2775.2950000000001</v>
      </c>
    </row>
    <row r="4990" spans="1:27" x14ac:dyDescent="0.3">
      <c r="A4990">
        <v>6039</v>
      </c>
      <c r="B4990" t="s">
        <v>5215</v>
      </c>
      <c r="C4990" s="1">
        <v>45990</v>
      </c>
      <c r="D4990">
        <v>33</v>
      </c>
      <c r="E4990" t="s">
        <v>60</v>
      </c>
      <c r="F4990" t="s">
        <v>77</v>
      </c>
      <c r="G4990" t="s">
        <v>1139</v>
      </c>
      <c r="H4990">
        <v>1</v>
      </c>
      <c r="I4990" t="s">
        <v>45</v>
      </c>
      <c r="J4990" t="s">
        <v>54</v>
      </c>
      <c r="K4990" t="s">
        <v>55</v>
      </c>
      <c r="L4990" t="s">
        <v>42</v>
      </c>
      <c r="M4990" t="s">
        <v>75</v>
      </c>
      <c r="N4990" t="s">
        <v>80</v>
      </c>
      <c r="O4990" t="s">
        <v>89</v>
      </c>
      <c r="P4990" t="s">
        <v>49</v>
      </c>
      <c r="Q4990" t="s">
        <v>58</v>
      </c>
      <c r="R4990" s="6">
        <f>_xlfn.XLOOKUP(CleanedData[[#This Row],[Product]],'02_Lookup_Tables'!$A$2:$A$126,'02_Lookup_Tables'!$B$2:$B$126)</f>
        <v>2977.47</v>
      </c>
      <c r="S4990" t="str">
        <f>VLOOKUP(CleanedData[[#This Row],[Product]],'02_Lookup_Tables'!$H$2:$I$126,2,FALSE)</f>
        <v>Home &amp; Living</v>
      </c>
      <c r="T4990" t="str">
        <f>VLOOKUP(CleanedData[[#This Row],[Province]],'02_Lookup_Tables'!$D$2:$E$10,2, FALSE)</f>
        <v>Central Region</v>
      </c>
      <c r="U4990" t="str" cm="1">
        <f t="array" ref="U4990">_xlfn.IFS(CleanedData[[#This Row],[Purchase Amount]]&lt;500,"Low",
CleanedData[[#This Row],[Purchase Amount]]&lt;5000,"Medium",
TRUE,"High")</f>
        <v>Medium</v>
      </c>
      <c r="V4990" t="str">
        <f>TEXT(CleanedData[[#This Row],[Date]],"mmmm")</f>
        <v>November</v>
      </c>
      <c r="W4990" t="str">
        <f>"Q"&amp;ROUNDUP(MONTH(CleanedData[[#This Row],[Date]])/3,0)</f>
        <v>Q4</v>
      </c>
      <c r="X4990" t="str">
        <f>IF(CleanedData[[#This Row],[Purchase Amount]]&gt;=5000,"Yes","No")</f>
        <v>No</v>
      </c>
      <c r="Y4990">
        <f>IF(CleanedData[[#This Row],[Recommend]]="Yes",1,0)</f>
        <v>1</v>
      </c>
      <c r="Z4990" s="6">
        <f>CleanedData[[#This Row],[Purchase Amount]]*0.15</f>
        <v>446.62049999999994</v>
      </c>
      <c r="AA4990" s="6">
        <f>CleanedData[[#This Row],[Purchase Amount]]*1.15</f>
        <v>3424.0904999999993</v>
      </c>
    </row>
    <row r="4991" spans="1:27" x14ac:dyDescent="0.3">
      <c r="A4991">
        <v>6040</v>
      </c>
      <c r="B4991" t="s">
        <v>5216</v>
      </c>
      <c r="C4991" s="1">
        <v>45571</v>
      </c>
      <c r="D4991">
        <v>71</v>
      </c>
      <c r="E4991" t="s">
        <v>39</v>
      </c>
      <c r="F4991" t="s">
        <v>72</v>
      </c>
      <c r="G4991" t="s">
        <v>139</v>
      </c>
      <c r="H4991">
        <v>1</v>
      </c>
      <c r="I4991" t="s">
        <v>42</v>
      </c>
      <c r="J4991" t="s">
        <v>63</v>
      </c>
      <c r="K4991" t="s">
        <v>55</v>
      </c>
      <c r="L4991" t="s">
        <v>45</v>
      </c>
      <c r="M4991" t="s">
        <v>184</v>
      </c>
      <c r="N4991" t="s">
        <v>80</v>
      </c>
      <c r="O4991" t="s">
        <v>148</v>
      </c>
      <c r="P4991" t="s">
        <v>70</v>
      </c>
      <c r="Q4991" t="s">
        <v>97</v>
      </c>
      <c r="R4991" s="6">
        <f>_xlfn.XLOOKUP(CleanedData[[#This Row],[Product]],'02_Lookup_Tables'!$A$2:$A$126,'02_Lookup_Tables'!$B$2:$B$126)</f>
        <v>2340.5700000000002</v>
      </c>
      <c r="S4991" t="str">
        <f>VLOOKUP(CleanedData[[#This Row],[Product]],'02_Lookup_Tables'!$H$2:$I$126,2,FALSE)</f>
        <v>Apparel</v>
      </c>
      <c r="T4991" t="str">
        <f>VLOOKUP(CleanedData[[#This Row],[Province]],'02_Lookup_Tables'!$D$2:$E$10,2, FALSE)</f>
        <v>Central Region</v>
      </c>
      <c r="U4991" t="str" cm="1">
        <f t="array" ref="U4991">_xlfn.IFS(CleanedData[[#This Row],[Purchase Amount]]&lt;500,"Low",
CleanedData[[#This Row],[Purchase Amount]]&lt;5000,"Medium",
TRUE,"High")</f>
        <v>Medium</v>
      </c>
      <c r="V4991" t="str">
        <f>TEXT(CleanedData[[#This Row],[Date]],"mmmm")</f>
        <v>October</v>
      </c>
      <c r="W4991" t="str">
        <f>"Q"&amp;ROUNDUP(MONTH(CleanedData[[#This Row],[Date]])/3,0)</f>
        <v>Q4</v>
      </c>
      <c r="X4991" t="str">
        <f>IF(CleanedData[[#This Row],[Purchase Amount]]&gt;=5000,"Yes","No")</f>
        <v>No</v>
      </c>
      <c r="Y4991">
        <f>IF(CleanedData[[#This Row],[Recommend]]="Yes",1,0)</f>
        <v>0</v>
      </c>
      <c r="Z4991" s="6">
        <f>CleanedData[[#This Row],[Purchase Amount]]*0.15</f>
        <v>351.08550000000002</v>
      </c>
      <c r="AA4991" s="6">
        <f>CleanedData[[#This Row],[Purchase Amount]]*1.15</f>
        <v>2691.6554999999998</v>
      </c>
    </row>
    <row r="4992" spans="1:27" x14ac:dyDescent="0.3">
      <c r="A4992">
        <v>6041</v>
      </c>
      <c r="B4992" t="s">
        <v>5217</v>
      </c>
      <c r="C4992" s="1">
        <v>45791</v>
      </c>
      <c r="D4992">
        <v>74</v>
      </c>
      <c r="E4992" t="s">
        <v>52</v>
      </c>
      <c r="F4992" t="s">
        <v>61</v>
      </c>
      <c r="G4992" t="s">
        <v>501</v>
      </c>
      <c r="H4992">
        <v>2</v>
      </c>
      <c r="I4992" t="s">
        <v>42</v>
      </c>
      <c r="J4992" t="s">
        <v>54</v>
      </c>
      <c r="K4992" t="s">
        <v>64</v>
      </c>
      <c r="L4992" t="s">
        <v>45</v>
      </c>
      <c r="M4992" t="s">
        <v>123</v>
      </c>
      <c r="N4992" t="s">
        <v>47</v>
      </c>
      <c r="O4992" t="s">
        <v>89</v>
      </c>
      <c r="P4992" t="s">
        <v>49</v>
      </c>
      <c r="Q4992" t="s">
        <v>97</v>
      </c>
      <c r="R4992" s="6">
        <f>_xlfn.XLOOKUP(CleanedData[[#This Row],[Product]],'02_Lookup_Tables'!$A$2:$A$126,'02_Lookup_Tables'!$B$2:$B$126)</f>
        <v>1482.94</v>
      </c>
      <c r="S4992" t="str">
        <f>VLOOKUP(CleanedData[[#This Row],[Product]],'02_Lookup_Tables'!$H$2:$I$126,2,FALSE)</f>
        <v>Home Devices</v>
      </c>
      <c r="T4992" t="str">
        <f>VLOOKUP(CleanedData[[#This Row],[Province]],'02_Lookup_Tables'!$D$2:$E$10,2, FALSE)</f>
        <v>Southern Region</v>
      </c>
      <c r="U4992" t="str" cm="1">
        <f t="array" ref="U4992">_xlfn.IFS(CleanedData[[#This Row],[Purchase Amount]]&lt;500,"Low",
CleanedData[[#This Row],[Purchase Amount]]&lt;5000,"Medium",
TRUE,"High")</f>
        <v>Medium</v>
      </c>
      <c r="V4992" t="str">
        <f>TEXT(CleanedData[[#This Row],[Date]],"mmmm")</f>
        <v>May</v>
      </c>
      <c r="W4992" t="str">
        <f>"Q"&amp;ROUNDUP(MONTH(CleanedData[[#This Row],[Date]])/3,0)</f>
        <v>Q2</v>
      </c>
      <c r="X4992" t="str">
        <f>IF(CleanedData[[#This Row],[Purchase Amount]]&gt;=5000,"Yes","No")</f>
        <v>No</v>
      </c>
      <c r="Y4992">
        <f>IF(CleanedData[[#This Row],[Recommend]]="Yes",1,0)</f>
        <v>0</v>
      </c>
      <c r="Z4992" s="6">
        <f>CleanedData[[#This Row],[Purchase Amount]]*0.15</f>
        <v>222.441</v>
      </c>
      <c r="AA4992" s="6">
        <f>CleanedData[[#This Row],[Purchase Amount]]*1.15</f>
        <v>1705.3809999999999</v>
      </c>
    </row>
    <row r="4993" spans="1:27" x14ac:dyDescent="0.3">
      <c r="A4993">
        <v>6042</v>
      </c>
      <c r="B4993" t="s">
        <v>5218</v>
      </c>
      <c r="C4993" s="1">
        <v>45969</v>
      </c>
      <c r="D4993">
        <v>54</v>
      </c>
      <c r="E4993" t="s">
        <v>60</v>
      </c>
      <c r="F4993" t="s">
        <v>61</v>
      </c>
      <c r="G4993" t="s">
        <v>114</v>
      </c>
      <c r="H4993">
        <v>2</v>
      </c>
      <c r="I4993" t="s">
        <v>42</v>
      </c>
      <c r="J4993" t="s">
        <v>74</v>
      </c>
      <c r="K4993" t="s">
        <v>44</v>
      </c>
      <c r="L4993" t="s">
        <v>45</v>
      </c>
      <c r="M4993" t="s">
        <v>112</v>
      </c>
      <c r="N4993" t="s">
        <v>47</v>
      </c>
      <c r="O4993" t="s">
        <v>48</v>
      </c>
      <c r="P4993" t="s">
        <v>49</v>
      </c>
      <c r="Q4993" t="s">
        <v>93</v>
      </c>
      <c r="R4993" s="6">
        <f>_xlfn.XLOOKUP(CleanedData[[#This Row],[Product]],'02_Lookup_Tables'!$A$2:$A$126,'02_Lookup_Tables'!$B$2:$B$126)</f>
        <v>1440.59</v>
      </c>
      <c r="S4993" t="str">
        <f>VLOOKUP(CleanedData[[#This Row],[Product]],'02_Lookup_Tables'!$H$2:$I$126,2,FALSE)</f>
        <v>Beauty &amp; Personal Care</v>
      </c>
      <c r="T4993" t="str">
        <f>VLOOKUP(CleanedData[[#This Row],[Province]],'02_Lookup_Tables'!$D$2:$E$10,2, FALSE)</f>
        <v>Southern Region</v>
      </c>
      <c r="U4993" t="str" cm="1">
        <f t="array" ref="U4993">_xlfn.IFS(CleanedData[[#This Row],[Purchase Amount]]&lt;500,"Low",
CleanedData[[#This Row],[Purchase Amount]]&lt;5000,"Medium",
TRUE,"High")</f>
        <v>Medium</v>
      </c>
      <c r="V4993" t="str">
        <f>TEXT(CleanedData[[#This Row],[Date]],"mmmm")</f>
        <v>November</v>
      </c>
      <c r="W4993" t="str">
        <f>"Q"&amp;ROUNDUP(MONTH(CleanedData[[#This Row],[Date]])/3,0)</f>
        <v>Q4</v>
      </c>
      <c r="X4993" t="str">
        <f>IF(CleanedData[[#This Row],[Purchase Amount]]&gt;=5000,"Yes","No")</f>
        <v>No</v>
      </c>
      <c r="Y4993">
        <f>IF(CleanedData[[#This Row],[Recommend]]="Yes",1,0)</f>
        <v>0</v>
      </c>
      <c r="Z4993" s="6">
        <f>CleanedData[[#This Row],[Purchase Amount]]*0.15</f>
        <v>216.08849999999998</v>
      </c>
      <c r="AA4993" s="6">
        <f>CleanedData[[#This Row],[Purchase Amount]]*1.15</f>
        <v>1656.6784999999998</v>
      </c>
    </row>
    <row r="4994" spans="1:27" x14ac:dyDescent="0.3">
      <c r="A4994">
        <v>6043</v>
      </c>
      <c r="B4994" t="s">
        <v>5219</v>
      </c>
      <c r="C4994" s="1">
        <v>45313</v>
      </c>
      <c r="D4994">
        <v>66</v>
      </c>
      <c r="E4994" t="s">
        <v>60</v>
      </c>
      <c r="F4994" t="s">
        <v>61</v>
      </c>
      <c r="G4994" t="s">
        <v>454</v>
      </c>
      <c r="H4994">
        <v>4</v>
      </c>
      <c r="I4994" t="s">
        <v>45</v>
      </c>
      <c r="J4994" t="s">
        <v>63</v>
      </c>
      <c r="K4994" t="s">
        <v>64</v>
      </c>
      <c r="L4994" t="s">
        <v>42</v>
      </c>
      <c r="M4994" t="s">
        <v>231</v>
      </c>
      <c r="N4994" t="s">
        <v>96</v>
      </c>
      <c r="O4994" t="s">
        <v>89</v>
      </c>
      <c r="P4994" t="s">
        <v>70</v>
      </c>
      <c r="Q4994" t="s">
        <v>97</v>
      </c>
      <c r="R4994" s="6">
        <f>_xlfn.XLOOKUP(CleanedData[[#This Row],[Product]],'02_Lookup_Tables'!$A$2:$A$126,'02_Lookup_Tables'!$B$2:$B$126)</f>
        <v>2413.3000000000002</v>
      </c>
      <c r="S4994" t="str">
        <f>VLOOKUP(CleanedData[[#This Row],[Product]],'02_Lookup_Tables'!$H$2:$I$126,2,FALSE)</f>
        <v>Electronics</v>
      </c>
      <c r="T4994" t="str">
        <f>VLOOKUP(CleanedData[[#This Row],[Province]],'02_Lookup_Tables'!$D$2:$E$10,2, FALSE)</f>
        <v>Southern Region</v>
      </c>
      <c r="U4994" t="str" cm="1">
        <f t="array" ref="U4994">_xlfn.IFS(CleanedData[[#This Row],[Purchase Amount]]&lt;500,"Low",
CleanedData[[#This Row],[Purchase Amount]]&lt;5000,"Medium",
TRUE,"High")</f>
        <v>Medium</v>
      </c>
      <c r="V4994" t="str">
        <f>TEXT(CleanedData[[#This Row],[Date]],"mmmm")</f>
        <v>January</v>
      </c>
      <c r="W4994" t="str">
        <f>"Q"&amp;ROUNDUP(MONTH(CleanedData[[#This Row],[Date]])/3,0)</f>
        <v>Q1</v>
      </c>
      <c r="X4994" t="str">
        <f>IF(CleanedData[[#This Row],[Purchase Amount]]&gt;=5000,"Yes","No")</f>
        <v>No</v>
      </c>
      <c r="Y4994">
        <f>IF(CleanedData[[#This Row],[Recommend]]="Yes",1,0)</f>
        <v>1</v>
      </c>
      <c r="Z4994" s="6">
        <f>CleanedData[[#This Row],[Purchase Amount]]*0.15</f>
        <v>361.995</v>
      </c>
      <c r="AA4994" s="6">
        <f>CleanedData[[#This Row],[Purchase Amount]]*1.15</f>
        <v>2775.2950000000001</v>
      </c>
    </row>
    <row r="4995" spans="1:27" x14ac:dyDescent="0.3">
      <c r="A4995">
        <v>6044</v>
      </c>
      <c r="B4995" t="s">
        <v>5220</v>
      </c>
      <c r="C4995" s="1">
        <v>45926</v>
      </c>
      <c r="D4995">
        <v>41</v>
      </c>
      <c r="E4995" t="s">
        <v>52</v>
      </c>
      <c r="F4995" t="s">
        <v>68</v>
      </c>
      <c r="G4995" t="s">
        <v>114</v>
      </c>
      <c r="H4995">
        <v>4</v>
      </c>
      <c r="I4995" t="s">
        <v>42</v>
      </c>
      <c r="J4995" t="s">
        <v>69</v>
      </c>
      <c r="K4995" t="s">
        <v>44</v>
      </c>
      <c r="L4995" t="s">
        <v>45</v>
      </c>
      <c r="M4995" t="s">
        <v>123</v>
      </c>
      <c r="N4995" t="s">
        <v>96</v>
      </c>
      <c r="O4995" t="s">
        <v>89</v>
      </c>
      <c r="P4995" t="s">
        <v>70</v>
      </c>
      <c r="Q4995" t="s">
        <v>81</v>
      </c>
      <c r="R4995" s="6">
        <f>_xlfn.XLOOKUP(CleanedData[[#This Row],[Product]],'02_Lookup_Tables'!$A$2:$A$126,'02_Lookup_Tables'!$B$2:$B$126)</f>
        <v>1440.59</v>
      </c>
      <c r="S4995" t="str">
        <f>VLOOKUP(CleanedData[[#This Row],[Product]],'02_Lookup_Tables'!$H$2:$I$126,2,FALSE)</f>
        <v>Beauty &amp; Personal Care</v>
      </c>
      <c r="T4995" t="str">
        <f>VLOOKUP(CleanedData[[#This Row],[Province]],'02_Lookup_Tables'!$D$2:$E$10,2, FALSE)</f>
        <v>Northern Region</v>
      </c>
      <c r="U4995" t="str" cm="1">
        <f t="array" ref="U4995">_xlfn.IFS(CleanedData[[#This Row],[Purchase Amount]]&lt;500,"Low",
CleanedData[[#This Row],[Purchase Amount]]&lt;5000,"Medium",
TRUE,"High")</f>
        <v>Medium</v>
      </c>
      <c r="V4995" t="str">
        <f>TEXT(CleanedData[[#This Row],[Date]],"mmmm")</f>
        <v>September</v>
      </c>
      <c r="W4995" t="str">
        <f>"Q"&amp;ROUNDUP(MONTH(CleanedData[[#This Row],[Date]])/3,0)</f>
        <v>Q3</v>
      </c>
      <c r="X4995" t="str">
        <f>IF(CleanedData[[#This Row],[Purchase Amount]]&gt;=5000,"Yes","No")</f>
        <v>No</v>
      </c>
      <c r="Y4995">
        <f>IF(CleanedData[[#This Row],[Recommend]]="Yes",1,0)</f>
        <v>0</v>
      </c>
      <c r="Z4995" s="6">
        <f>CleanedData[[#This Row],[Purchase Amount]]*0.15</f>
        <v>216.08849999999998</v>
      </c>
      <c r="AA4995" s="6">
        <f>CleanedData[[#This Row],[Purchase Amount]]*1.15</f>
        <v>1656.6784999999998</v>
      </c>
    </row>
    <row r="4996" spans="1:27" x14ac:dyDescent="0.3">
      <c r="A4996">
        <v>6045</v>
      </c>
      <c r="B4996" t="s">
        <v>5221</v>
      </c>
      <c r="C4996" s="1">
        <v>45419</v>
      </c>
      <c r="D4996">
        <v>51</v>
      </c>
      <c r="E4996" t="s">
        <v>52</v>
      </c>
      <c r="F4996" t="s">
        <v>68</v>
      </c>
      <c r="G4996" t="s">
        <v>349</v>
      </c>
      <c r="H4996">
        <v>2</v>
      </c>
      <c r="I4996" t="s">
        <v>42</v>
      </c>
      <c r="J4996" t="s">
        <v>74</v>
      </c>
      <c r="K4996" t="s">
        <v>44</v>
      </c>
      <c r="L4996" t="s">
        <v>42</v>
      </c>
      <c r="M4996" t="s">
        <v>92</v>
      </c>
      <c r="N4996" t="s">
        <v>47</v>
      </c>
      <c r="O4996" t="s">
        <v>89</v>
      </c>
      <c r="P4996" t="s">
        <v>49</v>
      </c>
      <c r="Q4996" t="s">
        <v>93</v>
      </c>
      <c r="R4996" s="6">
        <f>_xlfn.XLOOKUP(CleanedData[[#This Row],[Product]],'02_Lookup_Tables'!$A$2:$A$126,'02_Lookup_Tables'!$B$2:$B$126)</f>
        <v>53.85</v>
      </c>
      <c r="S4996" t="str">
        <f>VLOOKUP(CleanedData[[#This Row],[Product]],'02_Lookup_Tables'!$H$2:$I$126,2,FALSE)</f>
        <v>Food</v>
      </c>
      <c r="T4996" t="str">
        <f>VLOOKUP(CleanedData[[#This Row],[Province]],'02_Lookup_Tables'!$D$2:$E$10,2, FALSE)</f>
        <v>Northern Region</v>
      </c>
      <c r="U4996" t="str" cm="1">
        <f t="array" ref="U4996">_xlfn.IFS(CleanedData[[#This Row],[Purchase Amount]]&lt;500,"Low",
CleanedData[[#This Row],[Purchase Amount]]&lt;5000,"Medium",
TRUE,"High")</f>
        <v>Low</v>
      </c>
      <c r="V4996" t="str">
        <f>TEXT(CleanedData[[#This Row],[Date]],"mmmm")</f>
        <v>May</v>
      </c>
      <c r="W4996" t="str">
        <f>"Q"&amp;ROUNDUP(MONTH(CleanedData[[#This Row],[Date]])/3,0)</f>
        <v>Q2</v>
      </c>
      <c r="X4996" t="str">
        <f>IF(CleanedData[[#This Row],[Purchase Amount]]&gt;=5000,"Yes","No")</f>
        <v>No</v>
      </c>
      <c r="Y4996">
        <f>IF(CleanedData[[#This Row],[Recommend]]="Yes",1,0)</f>
        <v>0</v>
      </c>
      <c r="Z4996" s="6">
        <f>CleanedData[[#This Row],[Purchase Amount]]*0.15</f>
        <v>8.0775000000000006</v>
      </c>
      <c r="AA4996" s="6">
        <f>CleanedData[[#This Row],[Purchase Amount]]*1.15</f>
        <v>61.927499999999995</v>
      </c>
    </row>
    <row r="4997" spans="1:27" x14ac:dyDescent="0.3">
      <c r="A4997">
        <v>6046</v>
      </c>
      <c r="B4997" t="s">
        <v>5222</v>
      </c>
      <c r="C4997" s="1">
        <v>45661</v>
      </c>
      <c r="D4997">
        <v>79</v>
      </c>
      <c r="E4997" t="s">
        <v>52</v>
      </c>
      <c r="F4997" t="s">
        <v>72</v>
      </c>
      <c r="G4997" t="s">
        <v>389</v>
      </c>
      <c r="H4997">
        <v>5</v>
      </c>
      <c r="I4997" t="s">
        <v>42</v>
      </c>
      <c r="J4997" t="s">
        <v>63</v>
      </c>
      <c r="K4997" t="s">
        <v>44</v>
      </c>
      <c r="L4997" t="s">
        <v>42</v>
      </c>
      <c r="M4997" t="s">
        <v>147</v>
      </c>
      <c r="N4997" t="s">
        <v>57</v>
      </c>
      <c r="O4997" t="s">
        <v>148</v>
      </c>
      <c r="P4997" t="s">
        <v>49</v>
      </c>
      <c r="Q4997" t="s">
        <v>97</v>
      </c>
      <c r="R4997" s="6">
        <f>_xlfn.XLOOKUP(CleanedData[[#This Row],[Product]],'02_Lookup_Tables'!$A$2:$A$126,'02_Lookup_Tables'!$B$2:$B$126)</f>
        <v>5432.76</v>
      </c>
      <c r="S4997" t="str">
        <f>VLOOKUP(CleanedData[[#This Row],[Product]],'02_Lookup_Tables'!$H$2:$I$126,2,FALSE)</f>
        <v>Home Devices</v>
      </c>
      <c r="T4997" t="str">
        <f>VLOOKUP(CleanedData[[#This Row],[Province]],'02_Lookup_Tables'!$D$2:$E$10,2, FALSE)</f>
        <v>Central Region</v>
      </c>
      <c r="U4997" t="str" cm="1">
        <f t="array" ref="U4997">_xlfn.IFS(CleanedData[[#This Row],[Purchase Amount]]&lt;500,"Low",
CleanedData[[#This Row],[Purchase Amount]]&lt;5000,"Medium",
TRUE,"High")</f>
        <v>High</v>
      </c>
      <c r="V4997" t="str">
        <f>TEXT(CleanedData[[#This Row],[Date]],"mmmm")</f>
        <v>January</v>
      </c>
      <c r="W4997" t="str">
        <f>"Q"&amp;ROUNDUP(MONTH(CleanedData[[#This Row],[Date]])/3,0)</f>
        <v>Q1</v>
      </c>
      <c r="X4997" t="str">
        <f>IF(CleanedData[[#This Row],[Purchase Amount]]&gt;=5000,"Yes","No")</f>
        <v>Yes</v>
      </c>
      <c r="Y4997">
        <f>IF(CleanedData[[#This Row],[Recommend]]="Yes",1,0)</f>
        <v>0</v>
      </c>
      <c r="Z4997" s="6">
        <f>CleanedData[[#This Row],[Purchase Amount]]*0.15</f>
        <v>814.91399999999999</v>
      </c>
      <c r="AA4997" s="6">
        <f>CleanedData[[#This Row],[Purchase Amount]]*1.15</f>
        <v>6247.674</v>
      </c>
    </row>
    <row r="4998" spans="1:27" x14ac:dyDescent="0.3">
      <c r="A4998">
        <v>6047</v>
      </c>
      <c r="B4998" t="s">
        <v>5223</v>
      </c>
      <c r="C4998" s="1">
        <v>45548</v>
      </c>
      <c r="D4998">
        <v>78</v>
      </c>
      <c r="E4998" t="s">
        <v>39</v>
      </c>
      <c r="F4998" t="s">
        <v>108</v>
      </c>
      <c r="G4998" t="s">
        <v>139</v>
      </c>
      <c r="H4998">
        <v>3</v>
      </c>
      <c r="I4998" t="s">
        <v>45</v>
      </c>
      <c r="J4998" t="s">
        <v>63</v>
      </c>
      <c r="K4998" t="s">
        <v>44</v>
      </c>
      <c r="L4998" t="s">
        <v>42</v>
      </c>
      <c r="M4998" t="s">
        <v>100</v>
      </c>
      <c r="N4998" t="s">
        <v>48</v>
      </c>
      <c r="O4998" t="s">
        <v>48</v>
      </c>
      <c r="P4998" t="s">
        <v>70</v>
      </c>
      <c r="Q4998" t="s">
        <v>97</v>
      </c>
      <c r="R4998" s="6">
        <f>_xlfn.XLOOKUP(CleanedData[[#This Row],[Product]],'02_Lookup_Tables'!$A$2:$A$126,'02_Lookup_Tables'!$B$2:$B$126)</f>
        <v>2340.5700000000002</v>
      </c>
      <c r="S4998" t="str">
        <f>VLOOKUP(CleanedData[[#This Row],[Product]],'02_Lookup_Tables'!$H$2:$I$126,2,FALSE)</f>
        <v>Apparel</v>
      </c>
      <c r="T4998" t="str">
        <f>VLOOKUP(CleanedData[[#This Row],[Province]],'02_Lookup_Tables'!$D$2:$E$10,2, FALSE)</f>
        <v>Gauteng Region</v>
      </c>
      <c r="U4998" t="str" cm="1">
        <f t="array" ref="U4998">_xlfn.IFS(CleanedData[[#This Row],[Purchase Amount]]&lt;500,"Low",
CleanedData[[#This Row],[Purchase Amount]]&lt;5000,"Medium",
TRUE,"High")</f>
        <v>Medium</v>
      </c>
      <c r="V4998" t="str">
        <f>TEXT(CleanedData[[#This Row],[Date]],"mmmm")</f>
        <v>September</v>
      </c>
      <c r="W4998" t="str">
        <f>"Q"&amp;ROUNDUP(MONTH(CleanedData[[#This Row],[Date]])/3,0)</f>
        <v>Q3</v>
      </c>
      <c r="X4998" t="str">
        <f>IF(CleanedData[[#This Row],[Purchase Amount]]&gt;=5000,"Yes","No")</f>
        <v>No</v>
      </c>
      <c r="Y4998">
        <f>IF(CleanedData[[#This Row],[Recommend]]="Yes",1,0)</f>
        <v>1</v>
      </c>
      <c r="Z4998" s="6">
        <f>CleanedData[[#This Row],[Purchase Amount]]*0.15</f>
        <v>351.08550000000002</v>
      </c>
      <c r="AA4998" s="6">
        <f>CleanedData[[#This Row],[Purchase Amount]]*1.15</f>
        <v>2691.6554999999998</v>
      </c>
    </row>
    <row r="4999" spans="1:27" x14ac:dyDescent="0.3">
      <c r="A4999">
        <v>6048</v>
      </c>
      <c r="B4999" t="s">
        <v>5224</v>
      </c>
      <c r="C4999" s="1">
        <v>45419</v>
      </c>
      <c r="D4999">
        <v>73</v>
      </c>
      <c r="E4999" t="s">
        <v>52</v>
      </c>
      <c r="F4999" t="s">
        <v>125</v>
      </c>
      <c r="G4999" t="s">
        <v>128</v>
      </c>
      <c r="H4999">
        <v>2</v>
      </c>
      <c r="I4999" t="s">
        <v>45</v>
      </c>
      <c r="J4999" t="s">
        <v>74</v>
      </c>
      <c r="K4999" t="s">
        <v>55</v>
      </c>
      <c r="L4999" t="s">
        <v>42</v>
      </c>
      <c r="M4999" t="s">
        <v>56</v>
      </c>
      <c r="N4999" t="s">
        <v>47</v>
      </c>
      <c r="O4999" t="s">
        <v>148</v>
      </c>
      <c r="P4999" t="s">
        <v>70</v>
      </c>
      <c r="Q4999" t="s">
        <v>97</v>
      </c>
      <c r="R4999" s="6">
        <f>_xlfn.XLOOKUP(CleanedData[[#This Row],[Product]],'02_Lookup_Tables'!$A$2:$A$126,'02_Lookup_Tables'!$B$2:$B$126)</f>
        <v>3747.26</v>
      </c>
      <c r="S4999" t="str">
        <f>VLOOKUP(CleanedData[[#This Row],[Product]],'02_Lookup_Tables'!$H$2:$I$126,2,FALSE)</f>
        <v>Apparel</v>
      </c>
      <c r="T4999" t="str">
        <f>VLOOKUP(CleanedData[[#This Row],[Province]],'02_Lookup_Tables'!$D$2:$E$10,2, FALSE)</f>
        <v>Western Region</v>
      </c>
      <c r="U4999" t="str" cm="1">
        <f t="array" ref="U4999">_xlfn.IFS(CleanedData[[#This Row],[Purchase Amount]]&lt;500,"Low",
CleanedData[[#This Row],[Purchase Amount]]&lt;5000,"Medium",
TRUE,"High")</f>
        <v>Medium</v>
      </c>
      <c r="V4999" t="str">
        <f>TEXT(CleanedData[[#This Row],[Date]],"mmmm")</f>
        <v>May</v>
      </c>
      <c r="W4999" t="str">
        <f>"Q"&amp;ROUNDUP(MONTH(CleanedData[[#This Row],[Date]])/3,0)</f>
        <v>Q2</v>
      </c>
      <c r="X4999" t="str">
        <f>IF(CleanedData[[#This Row],[Purchase Amount]]&gt;=5000,"Yes","No")</f>
        <v>No</v>
      </c>
      <c r="Y4999">
        <f>IF(CleanedData[[#This Row],[Recommend]]="Yes",1,0)</f>
        <v>1</v>
      </c>
      <c r="Z4999" s="6">
        <f>CleanedData[[#This Row],[Purchase Amount]]*0.15</f>
        <v>562.08900000000006</v>
      </c>
      <c r="AA4999" s="6">
        <f>CleanedData[[#This Row],[Purchase Amount]]*1.15</f>
        <v>4309.3490000000002</v>
      </c>
    </row>
    <row r="5000" spans="1:27" x14ac:dyDescent="0.3">
      <c r="A5000">
        <v>6049</v>
      </c>
      <c r="B5000" t="s">
        <v>5225</v>
      </c>
      <c r="C5000" s="1">
        <v>45482</v>
      </c>
      <c r="D5000">
        <v>71</v>
      </c>
      <c r="E5000" t="s">
        <v>52</v>
      </c>
      <c r="F5000" t="s">
        <v>125</v>
      </c>
      <c r="G5000" t="s">
        <v>251</v>
      </c>
      <c r="H5000">
        <v>4</v>
      </c>
      <c r="I5000" t="s">
        <v>42</v>
      </c>
      <c r="J5000" t="s">
        <v>74</v>
      </c>
      <c r="K5000" t="s">
        <v>55</v>
      </c>
      <c r="L5000" t="s">
        <v>42</v>
      </c>
      <c r="M5000" t="s">
        <v>65</v>
      </c>
      <c r="N5000" t="s">
        <v>96</v>
      </c>
      <c r="O5000" t="s">
        <v>89</v>
      </c>
      <c r="P5000" t="s">
        <v>70</v>
      </c>
      <c r="Q5000" t="s">
        <v>97</v>
      </c>
      <c r="R5000" s="6">
        <f>_xlfn.XLOOKUP(CleanedData[[#This Row],[Product]],'02_Lookup_Tables'!$A$2:$A$126,'02_Lookup_Tables'!$B$2:$B$126)</f>
        <v>5064</v>
      </c>
      <c r="S5000" t="str">
        <f>VLOOKUP(CleanedData[[#This Row],[Product]],'02_Lookup_Tables'!$H$2:$I$126,2,FALSE)</f>
        <v>Sports &amp; Outdoors</v>
      </c>
      <c r="T5000" t="str">
        <f>VLOOKUP(CleanedData[[#This Row],[Province]],'02_Lookup_Tables'!$D$2:$E$10,2, FALSE)</f>
        <v>Western Region</v>
      </c>
      <c r="U5000" t="str" cm="1">
        <f t="array" ref="U5000">_xlfn.IFS(CleanedData[[#This Row],[Purchase Amount]]&lt;500,"Low",
CleanedData[[#This Row],[Purchase Amount]]&lt;5000,"Medium",
TRUE,"High")</f>
        <v>High</v>
      </c>
      <c r="V5000" t="str">
        <f>TEXT(CleanedData[[#This Row],[Date]],"mmmm")</f>
        <v>July</v>
      </c>
      <c r="W5000" t="str">
        <f>"Q"&amp;ROUNDUP(MONTH(CleanedData[[#This Row],[Date]])/3,0)</f>
        <v>Q3</v>
      </c>
      <c r="X5000" t="str">
        <f>IF(CleanedData[[#This Row],[Purchase Amount]]&gt;=5000,"Yes","No")</f>
        <v>Yes</v>
      </c>
      <c r="Y5000">
        <f>IF(CleanedData[[#This Row],[Recommend]]="Yes",1,0)</f>
        <v>0</v>
      </c>
      <c r="Z5000" s="6">
        <f>CleanedData[[#This Row],[Purchase Amount]]*0.15</f>
        <v>759.6</v>
      </c>
      <c r="AA5000" s="6">
        <f>CleanedData[[#This Row],[Purchase Amount]]*1.15</f>
        <v>5823.5999999999995</v>
      </c>
    </row>
    <row r="5001" spans="1:27" x14ac:dyDescent="0.3">
      <c r="A5001">
        <v>6050</v>
      </c>
      <c r="B5001" t="s">
        <v>5226</v>
      </c>
      <c r="C5001" s="1">
        <v>45632</v>
      </c>
      <c r="D5001">
        <v>61</v>
      </c>
      <c r="E5001" t="s">
        <v>39</v>
      </c>
      <c r="F5001" t="s">
        <v>125</v>
      </c>
      <c r="G5001" t="s">
        <v>282</v>
      </c>
      <c r="H5001">
        <v>5</v>
      </c>
      <c r="I5001" t="s">
        <v>42</v>
      </c>
      <c r="J5001" t="s">
        <v>54</v>
      </c>
      <c r="K5001" t="s">
        <v>64</v>
      </c>
      <c r="L5001" t="s">
        <v>45</v>
      </c>
      <c r="M5001" t="s">
        <v>106</v>
      </c>
      <c r="N5001" t="s">
        <v>57</v>
      </c>
      <c r="O5001" t="s">
        <v>148</v>
      </c>
      <c r="P5001" t="s">
        <v>49</v>
      </c>
      <c r="Q5001" t="s">
        <v>50</v>
      </c>
      <c r="R5001" s="6">
        <f>_xlfn.XLOOKUP(CleanedData[[#This Row],[Product]],'02_Lookup_Tables'!$A$2:$A$126,'02_Lookup_Tables'!$B$2:$B$126)</f>
        <v>1859.13</v>
      </c>
      <c r="S5001" t="str">
        <f>VLOOKUP(CleanedData[[#This Row],[Product]],'02_Lookup_Tables'!$H$2:$I$126,2,FALSE)</f>
        <v>Home Devices</v>
      </c>
      <c r="T5001" t="str">
        <f>VLOOKUP(CleanedData[[#This Row],[Province]],'02_Lookup_Tables'!$D$2:$E$10,2, FALSE)</f>
        <v>Western Region</v>
      </c>
      <c r="U5001" t="str" cm="1">
        <f t="array" ref="U5001">_xlfn.IFS(CleanedData[[#This Row],[Purchase Amount]]&lt;500,"Low",
CleanedData[[#This Row],[Purchase Amount]]&lt;5000,"Medium",
TRUE,"High")</f>
        <v>Medium</v>
      </c>
      <c r="V5001" t="str">
        <f>TEXT(CleanedData[[#This Row],[Date]],"mmmm")</f>
        <v>December</v>
      </c>
      <c r="W5001" t="str">
        <f>"Q"&amp;ROUNDUP(MONTH(CleanedData[[#This Row],[Date]])/3,0)</f>
        <v>Q4</v>
      </c>
      <c r="X5001" t="str">
        <f>IF(CleanedData[[#This Row],[Purchase Amount]]&gt;=5000,"Yes","No")</f>
        <v>No</v>
      </c>
      <c r="Y5001">
        <f>IF(CleanedData[[#This Row],[Recommend]]="Yes",1,0)</f>
        <v>0</v>
      </c>
      <c r="Z5001" s="6">
        <f>CleanedData[[#This Row],[Purchase Amount]]*0.15</f>
        <v>278.86950000000002</v>
      </c>
      <c r="AA5001" s="6">
        <f>CleanedData[[#This Row],[Purchase Amount]]*1.15</f>
        <v>2137.9994999999999</v>
      </c>
    </row>
    <row r="5002" spans="1:27" x14ac:dyDescent="0.3">
      <c r="A5002">
        <v>6052</v>
      </c>
      <c r="B5002" t="s">
        <v>5227</v>
      </c>
      <c r="C5002" s="1">
        <v>45293</v>
      </c>
      <c r="D5002">
        <v>33</v>
      </c>
      <c r="E5002" t="s">
        <v>60</v>
      </c>
      <c r="F5002" t="s">
        <v>68</v>
      </c>
      <c r="G5002" t="s">
        <v>269</v>
      </c>
      <c r="H5002">
        <v>1</v>
      </c>
      <c r="I5002" t="s">
        <v>45</v>
      </c>
      <c r="J5002" t="s">
        <v>63</v>
      </c>
      <c r="K5002" t="s">
        <v>64</v>
      </c>
      <c r="L5002" t="s">
        <v>42</v>
      </c>
      <c r="N5002" t="s">
        <v>80</v>
      </c>
      <c r="O5002" t="s">
        <v>134</v>
      </c>
      <c r="P5002" t="s">
        <v>8646</v>
      </c>
      <c r="Q5002" t="s">
        <v>58</v>
      </c>
      <c r="R5002" s="6">
        <f>_xlfn.XLOOKUP(CleanedData[[#This Row],[Product]],'02_Lookup_Tables'!$A$2:$A$126,'02_Lookup_Tables'!$B$2:$B$126)</f>
        <v>1604.87</v>
      </c>
      <c r="S5002" t="str">
        <f>VLOOKUP(CleanedData[[#This Row],[Product]],'02_Lookup_Tables'!$H$2:$I$126,2,FALSE)</f>
        <v>Accessories</v>
      </c>
      <c r="T5002" t="str">
        <f>VLOOKUP(CleanedData[[#This Row],[Province]],'02_Lookup_Tables'!$D$2:$E$10,2, FALSE)</f>
        <v>Northern Region</v>
      </c>
      <c r="U5002" t="str" cm="1">
        <f t="array" ref="U5002">_xlfn.IFS(CleanedData[[#This Row],[Purchase Amount]]&lt;500,"Low",
CleanedData[[#This Row],[Purchase Amount]]&lt;5000,"Medium",
TRUE,"High")</f>
        <v>Medium</v>
      </c>
      <c r="V5002" t="str">
        <f>TEXT(CleanedData[[#This Row],[Date]],"mmmm")</f>
        <v>January</v>
      </c>
      <c r="W5002" t="str">
        <f>"Q"&amp;ROUNDUP(MONTH(CleanedData[[#This Row],[Date]])/3,0)</f>
        <v>Q1</v>
      </c>
      <c r="X5002" t="str">
        <f>IF(CleanedData[[#This Row],[Purchase Amount]]&gt;=5000,"Yes","No")</f>
        <v>No</v>
      </c>
      <c r="Y5002">
        <f>IF(CleanedData[[#This Row],[Recommend]]="Yes",1,0)</f>
        <v>1</v>
      </c>
      <c r="Z5002" s="6">
        <f>CleanedData[[#This Row],[Purchase Amount]]*0.15</f>
        <v>240.73049999999998</v>
      </c>
      <c r="AA5002" s="6">
        <f>CleanedData[[#This Row],[Purchase Amount]]*1.15</f>
        <v>1845.6004999999998</v>
      </c>
    </row>
    <row r="5003" spans="1:27" x14ac:dyDescent="0.3">
      <c r="A5003">
        <v>6053</v>
      </c>
      <c r="B5003" t="s">
        <v>5228</v>
      </c>
      <c r="C5003" s="1">
        <v>45456</v>
      </c>
      <c r="D5003">
        <v>27</v>
      </c>
      <c r="E5003" t="s">
        <v>39</v>
      </c>
      <c r="F5003" t="s">
        <v>40</v>
      </c>
      <c r="G5003" t="s">
        <v>636</v>
      </c>
      <c r="H5003">
        <v>1</v>
      </c>
      <c r="I5003" t="s">
        <v>45</v>
      </c>
      <c r="J5003" t="s">
        <v>54</v>
      </c>
      <c r="K5003" t="s">
        <v>55</v>
      </c>
      <c r="L5003" t="s">
        <v>45</v>
      </c>
      <c r="M5003" t="s">
        <v>147</v>
      </c>
      <c r="N5003" t="s">
        <v>80</v>
      </c>
      <c r="O5003" t="s">
        <v>148</v>
      </c>
      <c r="P5003" t="s">
        <v>70</v>
      </c>
      <c r="Q5003" t="s">
        <v>58</v>
      </c>
      <c r="R5003" s="6">
        <f>_xlfn.XLOOKUP(CleanedData[[#This Row],[Product]],'02_Lookup_Tables'!$A$2:$A$126,'02_Lookup_Tables'!$B$2:$B$126)</f>
        <v>6581.78</v>
      </c>
      <c r="S5003" t="str">
        <f>VLOOKUP(CleanedData[[#This Row],[Product]],'02_Lookup_Tables'!$H$2:$I$126,2,FALSE)</f>
        <v>Electronics</v>
      </c>
      <c r="T5003" t="str">
        <f>VLOOKUP(CleanedData[[#This Row],[Province]],'02_Lookup_Tables'!$D$2:$E$10,2, FALSE)</f>
        <v>Northern Region</v>
      </c>
      <c r="U5003" t="str" cm="1">
        <f t="array" ref="U5003">_xlfn.IFS(CleanedData[[#This Row],[Purchase Amount]]&lt;500,"Low",
CleanedData[[#This Row],[Purchase Amount]]&lt;5000,"Medium",
TRUE,"High")</f>
        <v>High</v>
      </c>
      <c r="V5003" t="str">
        <f>TEXT(CleanedData[[#This Row],[Date]],"mmmm")</f>
        <v>June</v>
      </c>
      <c r="W5003" t="str">
        <f>"Q"&amp;ROUNDUP(MONTH(CleanedData[[#This Row],[Date]])/3,0)</f>
        <v>Q2</v>
      </c>
      <c r="X5003" t="str">
        <f>IF(CleanedData[[#This Row],[Purchase Amount]]&gt;=5000,"Yes","No")</f>
        <v>Yes</v>
      </c>
      <c r="Y5003">
        <f>IF(CleanedData[[#This Row],[Recommend]]="Yes",1,0)</f>
        <v>1</v>
      </c>
      <c r="Z5003" s="6">
        <f>CleanedData[[#This Row],[Purchase Amount]]*0.15</f>
        <v>987.26699999999994</v>
      </c>
      <c r="AA5003" s="6">
        <f>CleanedData[[#This Row],[Purchase Amount]]*1.15</f>
        <v>7569.0469999999996</v>
      </c>
    </row>
    <row r="5004" spans="1:27" x14ac:dyDescent="0.3">
      <c r="A5004">
        <v>6054</v>
      </c>
      <c r="B5004" t="s">
        <v>5229</v>
      </c>
      <c r="C5004" s="1">
        <v>45561</v>
      </c>
      <c r="D5004">
        <v>23</v>
      </c>
      <c r="E5004" t="s">
        <v>60</v>
      </c>
      <c r="F5004" t="s">
        <v>77</v>
      </c>
      <c r="G5004" t="s">
        <v>417</v>
      </c>
      <c r="H5004">
        <v>2</v>
      </c>
      <c r="I5004" t="s">
        <v>45</v>
      </c>
      <c r="J5004" t="s">
        <v>63</v>
      </c>
      <c r="K5004" t="s">
        <v>55</v>
      </c>
      <c r="L5004" t="s">
        <v>42</v>
      </c>
      <c r="M5004" t="s">
        <v>231</v>
      </c>
      <c r="N5004" t="s">
        <v>47</v>
      </c>
      <c r="O5004" t="s">
        <v>89</v>
      </c>
      <c r="P5004" t="s">
        <v>49</v>
      </c>
      <c r="Q5004" t="s">
        <v>66</v>
      </c>
      <c r="R5004" s="6">
        <f>_xlfn.XLOOKUP(CleanedData[[#This Row],[Product]],'02_Lookup_Tables'!$A$2:$A$126,'02_Lookup_Tables'!$B$2:$B$126)</f>
        <v>274.49</v>
      </c>
      <c r="S5004" t="str">
        <f>VLOOKUP(CleanedData[[#This Row],[Product]],'02_Lookup_Tables'!$H$2:$I$126,2,FALSE)</f>
        <v>Beauty &amp; Personal Care</v>
      </c>
      <c r="T5004" t="str">
        <f>VLOOKUP(CleanedData[[#This Row],[Province]],'02_Lookup_Tables'!$D$2:$E$10,2, FALSE)</f>
        <v>Central Region</v>
      </c>
      <c r="U5004" t="str" cm="1">
        <f t="array" ref="U5004">_xlfn.IFS(CleanedData[[#This Row],[Purchase Amount]]&lt;500,"Low",
CleanedData[[#This Row],[Purchase Amount]]&lt;5000,"Medium",
TRUE,"High")</f>
        <v>Low</v>
      </c>
      <c r="V5004" t="str">
        <f>TEXT(CleanedData[[#This Row],[Date]],"mmmm")</f>
        <v>September</v>
      </c>
      <c r="W5004" t="str">
        <f>"Q"&amp;ROUNDUP(MONTH(CleanedData[[#This Row],[Date]])/3,0)</f>
        <v>Q3</v>
      </c>
      <c r="X5004" t="str">
        <f>IF(CleanedData[[#This Row],[Purchase Amount]]&gt;=5000,"Yes","No")</f>
        <v>No</v>
      </c>
      <c r="Y5004">
        <f>IF(CleanedData[[#This Row],[Recommend]]="Yes",1,0)</f>
        <v>1</v>
      </c>
      <c r="Z5004" s="6">
        <f>CleanedData[[#This Row],[Purchase Amount]]*0.15</f>
        <v>41.173499999999997</v>
      </c>
      <c r="AA5004" s="6">
        <f>CleanedData[[#This Row],[Purchase Amount]]*1.15</f>
        <v>315.6635</v>
      </c>
    </row>
    <row r="5005" spans="1:27" x14ac:dyDescent="0.3">
      <c r="A5005">
        <v>6055</v>
      </c>
      <c r="B5005" t="s">
        <v>5230</v>
      </c>
      <c r="C5005" s="1">
        <v>45403</v>
      </c>
      <c r="D5005">
        <v>79</v>
      </c>
      <c r="E5005" t="s">
        <v>39</v>
      </c>
      <c r="F5005" t="s">
        <v>108</v>
      </c>
      <c r="G5005" t="s">
        <v>419</v>
      </c>
      <c r="H5005">
        <v>3</v>
      </c>
      <c r="I5005" t="s">
        <v>45</v>
      </c>
      <c r="J5005" t="s">
        <v>54</v>
      </c>
      <c r="K5005" t="s">
        <v>55</v>
      </c>
      <c r="L5005" t="s">
        <v>45</v>
      </c>
      <c r="M5005" t="s">
        <v>92</v>
      </c>
      <c r="N5005" t="s">
        <v>48</v>
      </c>
      <c r="O5005" t="s">
        <v>89</v>
      </c>
      <c r="P5005" t="s">
        <v>49</v>
      </c>
      <c r="Q5005" t="s">
        <v>97</v>
      </c>
      <c r="R5005" s="6">
        <f>_xlfn.XLOOKUP(CleanedData[[#This Row],[Product]],'02_Lookup_Tables'!$A$2:$A$126,'02_Lookup_Tables'!$B$2:$B$126)</f>
        <v>96.11</v>
      </c>
      <c r="S5005" t="str">
        <f>VLOOKUP(CleanedData[[#This Row],[Product]],'02_Lookup_Tables'!$H$2:$I$126,2,FALSE)</f>
        <v>Apparel</v>
      </c>
      <c r="T5005" t="str">
        <f>VLOOKUP(CleanedData[[#This Row],[Province]],'02_Lookup_Tables'!$D$2:$E$10,2, FALSE)</f>
        <v>Gauteng Region</v>
      </c>
      <c r="U5005" t="str" cm="1">
        <f t="array" ref="U5005">_xlfn.IFS(CleanedData[[#This Row],[Purchase Amount]]&lt;500,"Low",
CleanedData[[#This Row],[Purchase Amount]]&lt;5000,"Medium",
TRUE,"High")</f>
        <v>Low</v>
      </c>
      <c r="V5005" t="str">
        <f>TEXT(CleanedData[[#This Row],[Date]],"mmmm")</f>
        <v>April</v>
      </c>
      <c r="W5005" t="str">
        <f>"Q"&amp;ROUNDUP(MONTH(CleanedData[[#This Row],[Date]])/3,0)</f>
        <v>Q2</v>
      </c>
      <c r="X5005" t="str">
        <f>IF(CleanedData[[#This Row],[Purchase Amount]]&gt;=5000,"Yes","No")</f>
        <v>No</v>
      </c>
      <c r="Y5005">
        <f>IF(CleanedData[[#This Row],[Recommend]]="Yes",1,0)</f>
        <v>1</v>
      </c>
      <c r="Z5005" s="6">
        <f>CleanedData[[#This Row],[Purchase Amount]]*0.15</f>
        <v>14.416499999999999</v>
      </c>
      <c r="AA5005" s="6">
        <f>CleanedData[[#This Row],[Purchase Amount]]*1.15</f>
        <v>110.52649999999998</v>
      </c>
    </row>
    <row r="5006" spans="1:27" x14ac:dyDescent="0.3">
      <c r="A5006">
        <v>6056</v>
      </c>
      <c r="B5006" t="s">
        <v>5231</v>
      </c>
      <c r="C5006" s="1">
        <v>45969</v>
      </c>
      <c r="D5006">
        <v>28</v>
      </c>
      <c r="E5006" t="s">
        <v>52</v>
      </c>
      <c r="F5006" t="s">
        <v>68</v>
      </c>
      <c r="G5006" t="s">
        <v>378</v>
      </c>
      <c r="H5006">
        <v>3</v>
      </c>
      <c r="I5006" t="s">
        <v>42</v>
      </c>
      <c r="J5006" t="s">
        <v>63</v>
      </c>
      <c r="K5006" t="s">
        <v>55</v>
      </c>
      <c r="L5006" t="s">
        <v>45</v>
      </c>
      <c r="M5006" t="s">
        <v>85</v>
      </c>
      <c r="N5006" t="s">
        <v>48</v>
      </c>
      <c r="O5006" t="s">
        <v>48</v>
      </c>
      <c r="P5006" t="s">
        <v>70</v>
      </c>
      <c r="Q5006" t="s">
        <v>58</v>
      </c>
      <c r="R5006" s="6">
        <f>_xlfn.XLOOKUP(CleanedData[[#This Row],[Product]],'02_Lookup_Tables'!$A$2:$A$126,'02_Lookup_Tables'!$B$2:$B$126)</f>
        <v>40.11</v>
      </c>
      <c r="S5006" t="str">
        <f>VLOOKUP(CleanedData[[#This Row],[Product]],'02_Lookup_Tables'!$H$2:$I$126,2,FALSE)</f>
        <v>Food</v>
      </c>
      <c r="T5006" t="str">
        <f>VLOOKUP(CleanedData[[#This Row],[Province]],'02_Lookup_Tables'!$D$2:$E$10,2, FALSE)</f>
        <v>Northern Region</v>
      </c>
      <c r="U5006" t="str" cm="1">
        <f t="array" ref="U5006">_xlfn.IFS(CleanedData[[#This Row],[Purchase Amount]]&lt;500,"Low",
CleanedData[[#This Row],[Purchase Amount]]&lt;5000,"Medium",
TRUE,"High")</f>
        <v>Low</v>
      </c>
      <c r="V5006" t="str">
        <f>TEXT(CleanedData[[#This Row],[Date]],"mmmm")</f>
        <v>November</v>
      </c>
      <c r="W5006" t="str">
        <f>"Q"&amp;ROUNDUP(MONTH(CleanedData[[#This Row],[Date]])/3,0)</f>
        <v>Q4</v>
      </c>
      <c r="X5006" t="str">
        <f>IF(CleanedData[[#This Row],[Purchase Amount]]&gt;=5000,"Yes","No")</f>
        <v>No</v>
      </c>
      <c r="Y5006">
        <f>IF(CleanedData[[#This Row],[Recommend]]="Yes",1,0)</f>
        <v>0</v>
      </c>
      <c r="Z5006" s="6">
        <f>CleanedData[[#This Row],[Purchase Amount]]*0.15</f>
        <v>6.0164999999999997</v>
      </c>
      <c r="AA5006" s="6">
        <f>CleanedData[[#This Row],[Purchase Amount]]*1.15</f>
        <v>46.126499999999993</v>
      </c>
    </row>
    <row r="5007" spans="1:27" x14ac:dyDescent="0.3">
      <c r="A5007">
        <v>6057</v>
      </c>
      <c r="B5007" t="s">
        <v>5232</v>
      </c>
      <c r="C5007" s="1">
        <v>45697</v>
      </c>
      <c r="D5007">
        <v>25</v>
      </c>
      <c r="E5007" t="s">
        <v>60</v>
      </c>
      <c r="F5007" t="s">
        <v>61</v>
      </c>
      <c r="G5007" t="s">
        <v>546</v>
      </c>
      <c r="H5007">
        <v>3</v>
      </c>
      <c r="I5007" t="s">
        <v>45</v>
      </c>
      <c r="J5007" t="s">
        <v>43</v>
      </c>
      <c r="K5007" t="s">
        <v>55</v>
      </c>
      <c r="L5007" t="s">
        <v>42</v>
      </c>
      <c r="M5007" t="s">
        <v>92</v>
      </c>
      <c r="N5007" t="s">
        <v>48</v>
      </c>
      <c r="O5007" t="s">
        <v>89</v>
      </c>
      <c r="P5007" t="s">
        <v>49</v>
      </c>
      <c r="Q5007" t="s">
        <v>58</v>
      </c>
      <c r="R5007" s="6">
        <f>_xlfn.XLOOKUP(CleanedData[[#This Row],[Product]],'02_Lookup_Tables'!$A$2:$A$126,'02_Lookup_Tables'!$B$2:$B$126)</f>
        <v>1369.39</v>
      </c>
      <c r="S5007" t="str">
        <f>VLOOKUP(CleanedData[[#This Row],[Product]],'02_Lookup_Tables'!$H$2:$I$126,2,FALSE)</f>
        <v>Toys &amp; Games</v>
      </c>
      <c r="T5007" t="str">
        <f>VLOOKUP(CleanedData[[#This Row],[Province]],'02_Lookup_Tables'!$D$2:$E$10,2, FALSE)</f>
        <v>Southern Region</v>
      </c>
      <c r="U5007" t="str" cm="1">
        <f t="array" ref="U5007">_xlfn.IFS(CleanedData[[#This Row],[Purchase Amount]]&lt;500,"Low",
CleanedData[[#This Row],[Purchase Amount]]&lt;5000,"Medium",
TRUE,"High")</f>
        <v>Medium</v>
      </c>
      <c r="V5007" t="str">
        <f>TEXT(CleanedData[[#This Row],[Date]],"mmmm")</f>
        <v>February</v>
      </c>
      <c r="W5007" t="str">
        <f>"Q"&amp;ROUNDUP(MONTH(CleanedData[[#This Row],[Date]])/3,0)</f>
        <v>Q1</v>
      </c>
      <c r="X5007" t="str">
        <f>IF(CleanedData[[#This Row],[Purchase Amount]]&gt;=5000,"Yes","No")</f>
        <v>No</v>
      </c>
      <c r="Y5007">
        <f>IF(CleanedData[[#This Row],[Recommend]]="Yes",1,0)</f>
        <v>1</v>
      </c>
      <c r="Z5007" s="6">
        <f>CleanedData[[#This Row],[Purchase Amount]]*0.15</f>
        <v>205.4085</v>
      </c>
      <c r="AA5007" s="6">
        <f>CleanedData[[#This Row],[Purchase Amount]]*1.15</f>
        <v>1574.7985000000001</v>
      </c>
    </row>
    <row r="5008" spans="1:27" x14ac:dyDescent="0.3">
      <c r="A5008">
        <v>6058</v>
      </c>
      <c r="B5008" t="s">
        <v>5233</v>
      </c>
      <c r="C5008" s="1">
        <v>45760</v>
      </c>
      <c r="E5008" t="s">
        <v>60</v>
      </c>
      <c r="F5008" t="s">
        <v>130</v>
      </c>
      <c r="G5008" t="s">
        <v>976</v>
      </c>
      <c r="H5008">
        <v>4</v>
      </c>
      <c r="I5008" t="s">
        <v>45</v>
      </c>
      <c r="J5008" t="s">
        <v>54</v>
      </c>
      <c r="K5008" t="s">
        <v>44</v>
      </c>
      <c r="L5008" t="s">
        <v>45</v>
      </c>
      <c r="M5008" t="s">
        <v>147</v>
      </c>
      <c r="N5008" t="s">
        <v>96</v>
      </c>
      <c r="O5008" t="s">
        <v>148</v>
      </c>
      <c r="P5008" t="s">
        <v>49</v>
      </c>
      <c r="Q5008" t="s">
        <v>166</v>
      </c>
      <c r="R5008" s="6">
        <f>_xlfn.XLOOKUP(CleanedData[[#This Row],[Product]],'02_Lookup_Tables'!$A$2:$A$126,'02_Lookup_Tables'!$B$2:$B$126)</f>
        <v>412.16</v>
      </c>
      <c r="S5008" t="str">
        <f>VLOOKUP(CleanedData[[#This Row],[Product]],'02_Lookup_Tables'!$H$2:$I$126,2,FALSE)</f>
        <v>Apparel</v>
      </c>
      <c r="T5008" t="str">
        <f>VLOOKUP(CleanedData[[#This Row],[Province]],'02_Lookup_Tables'!$D$2:$E$10,2, FALSE)</f>
        <v>Eastern Region</v>
      </c>
      <c r="U5008" t="str" cm="1">
        <f t="array" ref="U5008">_xlfn.IFS(CleanedData[[#This Row],[Purchase Amount]]&lt;500,"Low",
CleanedData[[#This Row],[Purchase Amount]]&lt;5000,"Medium",
TRUE,"High")</f>
        <v>Low</v>
      </c>
      <c r="V5008" t="str">
        <f>TEXT(CleanedData[[#This Row],[Date]],"mmmm")</f>
        <v>April</v>
      </c>
      <c r="W5008" t="str">
        <f>"Q"&amp;ROUNDUP(MONTH(CleanedData[[#This Row],[Date]])/3,0)</f>
        <v>Q2</v>
      </c>
      <c r="X5008" t="str">
        <f>IF(CleanedData[[#This Row],[Purchase Amount]]&gt;=5000,"Yes","No")</f>
        <v>No</v>
      </c>
      <c r="Y5008">
        <f>IF(CleanedData[[#This Row],[Recommend]]="Yes",1,0)</f>
        <v>1</v>
      </c>
      <c r="Z5008" s="6">
        <f>CleanedData[[#This Row],[Purchase Amount]]*0.15</f>
        <v>61.823999999999998</v>
      </c>
      <c r="AA5008" s="6">
        <f>CleanedData[[#This Row],[Purchase Amount]]*1.15</f>
        <v>473.98399999999998</v>
      </c>
    </row>
    <row r="5009" spans="1:27" x14ac:dyDescent="0.3">
      <c r="A5009">
        <v>6060</v>
      </c>
      <c r="B5009" t="s">
        <v>5234</v>
      </c>
      <c r="C5009" s="1">
        <v>45424</v>
      </c>
      <c r="D5009">
        <v>78</v>
      </c>
      <c r="E5009" t="s">
        <v>52</v>
      </c>
      <c r="F5009" t="s">
        <v>77</v>
      </c>
      <c r="G5009" t="s">
        <v>307</v>
      </c>
      <c r="H5009">
        <v>2</v>
      </c>
      <c r="I5009" t="s">
        <v>42</v>
      </c>
      <c r="J5009" t="s">
        <v>43</v>
      </c>
      <c r="K5009" t="s">
        <v>44</v>
      </c>
      <c r="L5009" t="s">
        <v>42</v>
      </c>
      <c r="N5009" t="s">
        <v>47</v>
      </c>
      <c r="O5009" t="s">
        <v>134</v>
      </c>
      <c r="P5009" t="s">
        <v>8646</v>
      </c>
      <c r="Q5009" t="s">
        <v>97</v>
      </c>
      <c r="R5009" s="6">
        <f>_xlfn.XLOOKUP(CleanedData[[#This Row],[Product]],'02_Lookup_Tables'!$A$2:$A$126,'02_Lookup_Tables'!$B$2:$B$126)</f>
        <v>824.74</v>
      </c>
      <c r="S5009" t="str">
        <f>VLOOKUP(CleanedData[[#This Row],[Product]],'02_Lookup_Tables'!$H$2:$I$126,2,FALSE)</f>
        <v>Apparel</v>
      </c>
      <c r="T5009" t="str">
        <f>VLOOKUP(CleanedData[[#This Row],[Province]],'02_Lookup_Tables'!$D$2:$E$10,2, FALSE)</f>
        <v>Central Region</v>
      </c>
      <c r="U5009" t="str" cm="1">
        <f t="array" ref="U5009">_xlfn.IFS(CleanedData[[#This Row],[Purchase Amount]]&lt;500,"Low",
CleanedData[[#This Row],[Purchase Amount]]&lt;5000,"Medium",
TRUE,"High")</f>
        <v>Medium</v>
      </c>
      <c r="V5009" t="str">
        <f>TEXT(CleanedData[[#This Row],[Date]],"mmmm")</f>
        <v>May</v>
      </c>
      <c r="W5009" t="str">
        <f>"Q"&amp;ROUNDUP(MONTH(CleanedData[[#This Row],[Date]])/3,0)</f>
        <v>Q2</v>
      </c>
      <c r="X5009" t="str">
        <f>IF(CleanedData[[#This Row],[Purchase Amount]]&gt;=5000,"Yes","No")</f>
        <v>No</v>
      </c>
      <c r="Y5009">
        <f>IF(CleanedData[[#This Row],[Recommend]]="Yes",1,0)</f>
        <v>0</v>
      </c>
      <c r="Z5009" s="6">
        <f>CleanedData[[#This Row],[Purchase Amount]]*0.15</f>
        <v>123.711</v>
      </c>
      <c r="AA5009" s="6">
        <f>CleanedData[[#This Row],[Purchase Amount]]*1.15</f>
        <v>948.45099999999991</v>
      </c>
    </row>
    <row r="5010" spans="1:27" x14ac:dyDescent="0.3">
      <c r="A5010">
        <v>6061</v>
      </c>
      <c r="B5010" t="s">
        <v>5235</v>
      </c>
      <c r="C5010" s="1">
        <v>45918</v>
      </c>
      <c r="D5010">
        <v>77</v>
      </c>
      <c r="E5010" t="s">
        <v>52</v>
      </c>
      <c r="F5010" t="s">
        <v>77</v>
      </c>
      <c r="G5010" t="s">
        <v>150</v>
      </c>
      <c r="H5010">
        <v>5</v>
      </c>
      <c r="I5010" t="s">
        <v>42</v>
      </c>
      <c r="J5010" t="s">
        <v>69</v>
      </c>
      <c r="K5010" t="s">
        <v>55</v>
      </c>
      <c r="L5010" t="s">
        <v>45</v>
      </c>
      <c r="M5010" t="s">
        <v>56</v>
      </c>
      <c r="N5010" t="s">
        <v>57</v>
      </c>
      <c r="O5010" t="s">
        <v>148</v>
      </c>
      <c r="P5010" t="s">
        <v>49</v>
      </c>
      <c r="Q5010" t="s">
        <v>97</v>
      </c>
      <c r="R5010" s="6">
        <f>_xlfn.XLOOKUP(CleanedData[[#This Row],[Product]],'02_Lookup_Tables'!$A$2:$A$126,'02_Lookup_Tables'!$B$2:$B$126)</f>
        <v>14808.31</v>
      </c>
      <c r="S5010" t="str">
        <f>VLOOKUP(CleanedData[[#This Row],[Product]],'02_Lookup_Tables'!$H$2:$I$126,2,FALSE)</f>
        <v>Electronics</v>
      </c>
      <c r="T5010" t="str">
        <f>VLOOKUP(CleanedData[[#This Row],[Province]],'02_Lookup_Tables'!$D$2:$E$10,2, FALSE)</f>
        <v>Central Region</v>
      </c>
      <c r="U5010" t="str" cm="1">
        <f t="array" ref="U5010">_xlfn.IFS(CleanedData[[#This Row],[Purchase Amount]]&lt;500,"Low",
CleanedData[[#This Row],[Purchase Amount]]&lt;5000,"Medium",
TRUE,"High")</f>
        <v>High</v>
      </c>
      <c r="V5010" t="str">
        <f>TEXT(CleanedData[[#This Row],[Date]],"mmmm")</f>
        <v>September</v>
      </c>
      <c r="W5010" t="str">
        <f>"Q"&amp;ROUNDUP(MONTH(CleanedData[[#This Row],[Date]])/3,0)</f>
        <v>Q3</v>
      </c>
      <c r="X5010" t="str">
        <f>IF(CleanedData[[#This Row],[Purchase Amount]]&gt;=5000,"Yes","No")</f>
        <v>Yes</v>
      </c>
      <c r="Y5010">
        <f>IF(CleanedData[[#This Row],[Recommend]]="Yes",1,0)</f>
        <v>0</v>
      </c>
      <c r="Z5010" s="6">
        <f>CleanedData[[#This Row],[Purchase Amount]]*0.15</f>
        <v>2221.2464999999997</v>
      </c>
      <c r="AA5010" s="6">
        <f>CleanedData[[#This Row],[Purchase Amount]]*1.15</f>
        <v>17029.556499999999</v>
      </c>
    </row>
    <row r="5011" spans="1:27" x14ac:dyDescent="0.3">
      <c r="A5011">
        <v>6062</v>
      </c>
      <c r="B5011" t="s">
        <v>5236</v>
      </c>
      <c r="C5011" s="1">
        <v>45870</v>
      </c>
      <c r="D5011">
        <v>58</v>
      </c>
      <c r="E5011" t="s">
        <v>60</v>
      </c>
      <c r="F5011" t="s">
        <v>108</v>
      </c>
      <c r="G5011" t="s">
        <v>311</v>
      </c>
      <c r="H5011">
        <v>4</v>
      </c>
      <c r="I5011" t="s">
        <v>45</v>
      </c>
      <c r="J5011" t="s">
        <v>63</v>
      </c>
      <c r="K5011" t="s">
        <v>64</v>
      </c>
      <c r="L5011" t="s">
        <v>45</v>
      </c>
      <c r="M5011" t="s">
        <v>140</v>
      </c>
      <c r="N5011" t="s">
        <v>96</v>
      </c>
      <c r="O5011" t="s">
        <v>148</v>
      </c>
      <c r="P5011" t="s">
        <v>49</v>
      </c>
      <c r="Q5011" t="s">
        <v>50</v>
      </c>
      <c r="R5011" s="6">
        <f>_xlfn.XLOOKUP(CleanedData[[#This Row],[Product]],'02_Lookup_Tables'!$A$2:$A$126,'02_Lookup_Tables'!$B$2:$B$126)</f>
        <v>954.6</v>
      </c>
      <c r="S5011" t="str">
        <f>VLOOKUP(CleanedData[[#This Row],[Product]],'02_Lookup_Tables'!$H$2:$I$126,2,FALSE)</f>
        <v>Apparel</v>
      </c>
      <c r="T5011" t="str">
        <f>VLOOKUP(CleanedData[[#This Row],[Province]],'02_Lookup_Tables'!$D$2:$E$10,2, FALSE)</f>
        <v>Gauteng Region</v>
      </c>
      <c r="U5011" t="str" cm="1">
        <f t="array" ref="U5011">_xlfn.IFS(CleanedData[[#This Row],[Purchase Amount]]&lt;500,"Low",
CleanedData[[#This Row],[Purchase Amount]]&lt;5000,"Medium",
TRUE,"High")</f>
        <v>Medium</v>
      </c>
      <c r="V5011" t="str">
        <f>TEXT(CleanedData[[#This Row],[Date]],"mmmm")</f>
        <v>August</v>
      </c>
      <c r="W5011" t="str">
        <f>"Q"&amp;ROUNDUP(MONTH(CleanedData[[#This Row],[Date]])/3,0)</f>
        <v>Q3</v>
      </c>
      <c r="X5011" t="str">
        <f>IF(CleanedData[[#This Row],[Purchase Amount]]&gt;=5000,"Yes","No")</f>
        <v>No</v>
      </c>
      <c r="Y5011">
        <f>IF(CleanedData[[#This Row],[Recommend]]="Yes",1,0)</f>
        <v>1</v>
      </c>
      <c r="Z5011" s="6">
        <f>CleanedData[[#This Row],[Purchase Amount]]*0.15</f>
        <v>143.19</v>
      </c>
      <c r="AA5011" s="6">
        <f>CleanedData[[#This Row],[Purchase Amount]]*1.15</f>
        <v>1097.79</v>
      </c>
    </row>
    <row r="5012" spans="1:27" x14ac:dyDescent="0.3">
      <c r="A5012">
        <v>6064</v>
      </c>
      <c r="B5012" t="s">
        <v>5237</v>
      </c>
      <c r="C5012" s="1">
        <v>45349</v>
      </c>
      <c r="D5012">
        <v>76</v>
      </c>
      <c r="E5012" t="s">
        <v>60</v>
      </c>
      <c r="F5012" t="s">
        <v>40</v>
      </c>
      <c r="G5012" t="s">
        <v>320</v>
      </c>
      <c r="H5012">
        <v>4</v>
      </c>
      <c r="I5012" t="s">
        <v>42</v>
      </c>
      <c r="J5012" t="s">
        <v>43</v>
      </c>
      <c r="K5012" t="s">
        <v>55</v>
      </c>
      <c r="L5012" t="s">
        <v>45</v>
      </c>
      <c r="M5012" t="s">
        <v>100</v>
      </c>
      <c r="N5012" t="s">
        <v>96</v>
      </c>
      <c r="O5012" t="s">
        <v>48</v>
      </c>
      <c r="P5012" t="s">
        <v>49</v>
      </c>
      <c r="Q5012" t="s">
        <v>97</v>
      </c>
      <c r="R5012" s="6">
        <f>_xlfn.XLOOKUP(CleanedData[[#This Row],[Product]],'02_Lookup_Tables'!$A$2:$A$126,'02_Lookup_Tables'!$B$2:$B$126)</f>
        <v>375.53</v>
      </c>
      <c r="S5012" t="str">
        <f>VLOOKUP(CleanedData[[#This Row],[Product]],'02_Lookup_Tables'!$H$2:$I$126,2,FALSE)</f>
        <v>Toys &amp; Games</v>
      </c>
      <c r="T5012" t="str">
        <f>VLOOKUP(CleanedData[[#This Row],[Province]],'02_Lookup_Tables'!$D$2:$E$10,2, FALSE)</f>
        <v>Northern Region</v>
      </c>
      <c r="U5012" t="str" cm="1">
        <f t="array" ref="U5012">_xlfn.IFS(CleanedData[[#This Row],[Purchase Amount]]&lt;500,"Low",
CleanedData[[#This Row],[Purchase Amount]]&lt;5000,"Medium",
TRUE,"High")</f>
        <v>Low</v>
      </c>
      <c r="V5012" t="str">
        <f>TEXT(CleanedData[[#This Row],[Date]],"mmmm")</f>
        <v>February</v>
      </c>
      <c r="W5012" t="str">
        <f>"Q"&amp;ROUNDUP(MONTH(CleanedData[[#This Row],[Date]])/3,0)</f>
        <v>Q1</v>
      </c>
      <c r="X5012" t="str">
        <f>IF(CleanedData[[#This Row],[Purchase Amount]]&gt;=5000,"Yes","No")</f>
        <v>No</v>
      </c>
      <c r="Y5012">
        <f>IF(CleanedData[[#This Row],[Recommend]]="Yes",1,0)</f>
        <v>0</v>
      </c>
      <c r="Z5012" s="6">
        <f>CleanedData[[#This Row],[Purchase Amount]]*0.15</f>
        <v>56.329499999999996</v>
      </c>
      <c r="AA5012" s="6">
        <f>CleanedData[[#This Row],[Purchase Amount]]*1.15</f>
        <v>431.85949999999991</v>
      </c>
    </row>
    <row r="5013" spans="1:27" x14ac:dyDescent="0.3">
      <c r="A5013">
        <v>6065</v>
      </c>
      <c r="B5013" t="s">
        <v>5238</v>
      </c>
      <c r="C5013" s="1">
        <v>45325</v>
      </c>
      <c r="D5013">
        <v>56</v>
      </c>
      <c r="E5013" t="s">
        <v>52</v>
      </c>
      <c r="F5013" t="s">
        <v>77</v>
      </c>
      <c r="G5013" t="s">
        <v>345</v>
      </c>
      <c r="H5013">
        <v>3</v>
      </c>
      <c r="I5013" t="s">
        <v>42</v>
      </c>
      <c r="J5013" t="s">
        <v>43</v>
      </c>
      <c r="K5013" t="s">
        <v>64</v>
      </c>
      <c r="L5013" t="s">
        <v>45</v>
      </c>
      <c r="M5013" t="s">
        <v>140</v>
      </c>
      <c r="N5013" t="s">
        <v>48</v>
      </c>
      <c r="O5013" t="s">
        <v>148</v>
      </c>
      <c r="P5013" t="s">
        <v>49</v>
      </c>
      <c r="Q5013" t="s">
        <v>50</v>
      </c>
      <c r="R5013" s="6">
        <f>_xlfn.XLOOKUP(CleanedData[[#This Row],[Product]],'02_Lookup_Tables'!$A$2:$A$126,'02_Lookup_Tables'!$B$2:$B$126)</f>
        <v>574.49</v>
      </c>
      <c r="S5013" t="str">
        <f>VLOOKUP(CleanedData[[#This Row],[Product]],'02_Lookup_Tables'!$H$2:$I$126,2,FALSE)</f>
        <v>Toys &amp; Games</v>
      </c>
      <c r="T5013" t="str">
        <f>VLOOKUP(CleanedData[[#This Row],[Province]],'02_Lookup_Tables'!$D$2:$E$10,2, FALSE)</f>
        <v>Central Region</v>
      </c>
      <c r="U5013" t="str" cm="1">
        <f t="array" ref="U5013">_xlfn.IFS(CleanedData[[#This Row],[Purchase Amount]]&lt;500,"Low",
CleanedData[[#This Row],[Purchase Amount]]&lt;5000,"Medium",
TRUE,"High")</f>
        <v>Medium</v>
      </c>
      <c r="V5013" t="str">
        <f>TEXT(CleanedData[[#This Row],[Date]],"mmmm")</f>
        <v>February</v>
      </c>
      <c r="W5013" t="str">
        <f>"Q"&amp;ROUNDUP(MONTH(CleanedData[[#This Row],[Date]])/3,0)</f>
        <v>Q1</v>
      </c>
      <c r="X5013" t="str">
        <f>IF(CleanedData[[#This Row],[Purchase Amount]]&gt;=5000,"Yes","No")</f>
        <v>No</v>
      </c>
      <c r="Y5013">
        <f>IF(CleanedData[[#This Row],[Recommend]]="Yes",1,0)</f>
        <v>0</v>
      </c>
      <c r="Z5013" s="6">
        <f>CleanedData[[#This Row],[Purchase Amount]]*0.15</f>
        <v>86.173500000000004</v>
      </c>
      <c r="AA5013" s="6">
        <f>CleanedData[[#This Row],[Purchase Amount]]*1.15</f>
        <v>660.6635</v>
      </c>
    </row>
    <row r="5014" spans="1:27" x14ac:dyDescent="0.3">
      <c r="A5014">
        <v>6066</v>
      </c>
      <c r="B5014" t="s">
        <v>5239</v>
      </c>
      <c r="C5014" s="1">
        <v>45923</v>
      </c>
      <c r="D5014">
        <v>28</v>
      </c>
      <c r="E5014" t="s">
        <v>39</v>
      </c>
      <c r="F5014" t="s">
        <v>108</v>
      </c>
      <c r="G5014" t="s">
        <v>347</v>
      </c>
      <c r="H5014">
        <v>4</v>
      </c>
      <c r="I5014" t="s">
        <v>45</v>
      </c>
      <c r="J5014" t="s">
        <v>74</v>
      </c>
      <c r="K5014" t="s">
        <v>44</v>
      </c>
      <c r="L5014" t="s">
        <v>42</v>
      </c>
      <c r="M5014" t="s">
        <v>88</v>
      </c>
      <c r="N5014" t="s">
        <v>96</v>
      </c>
      <c r="O5014" t="s">
        <v>89</v>
      </c>
      <c r="P5014" t="s">
        <v>70</v>
      </c>
      <c r="Q5014" t="s">
        <v>58</v>
      </c>
      <c r="R5014" s="6">
        <f>_xlfn.XLOOKUP(CleanedData[[#This Row],[Product]],'02_Lookup_Tables'!$A$2:$A$126,'02_Lookup_Tables'!$B$2:$B$126)</f>
        <v>16523.5</v>
      </c>
      <c r="S5014" t="str">
        <f>VLOOKUP(CleanedData[[#This Row],[Product]],'02_Lookup_Tables'!$H$2:$I$126,2,FALSE)</f>
        <v>Electronics</v>
      </c>
      <c r="T5014" t="str">
        <f>VLOOKUP(CleanedData[[#This Row],[Province]],'02_Lookup_Tables'!$D$2:$E$10,2, FALSE)</f>
        <v>Gauteng Region</v>
      </c>
      <c r="U5014" t="str" cm="1">
        <f t="array" ref="U5014">_xlfn.IFS(CleanedData[[#This Row],[Purchase Amount]]&lt;500,"Low",
CleanedData[[#This Row],[Purchase Amount]]&lt;5000,"Medium",
TRUE,"High")</f>
        <v>High</v>
      </c>
      <c r="V5014" t="str">
        <f>TEXT(CleanedData[[#This Row],[Date]],"mmmm")</f>
        <v>September</v>
      </c>
      <c r="W5014" t="str">
        <f>"Q"&amp;ROUNDUP(MONTH(CleanedData[[#This Row],[Date]])/3,0)</f>
        <v>Q3</v>
      </c>
      <c r="X5014" t="str">
        <f>IF(CleanedData[[#This Row],[Purchase Amount]]&gt;=5000,"Yes","No")</f>
        <v>Yes</v>
      </c>
      <c r="Y5014">
        <f>IF(CleanedData[[#This Row],[Recommend]]="Yes",1,0)</f>
        <v>1</v>
      </c>
      <c r="Z5014" s="6">
        <f>CleanedData[[#This Row],[Purchase Amount]]*0.15</f>
        <v>2478.5250000000001</v>
      </c>
      <c r="AA5014" s="6">
        <f>CleanedData[[#This Row],[Purchase Amount]]*1.15</f>
        <v>19002.024999999998</v>
      </c>
    </row>
    <row r="5015" spans="1:27" x14ac:dyDescent="0.3">
      <c r="A5015">
        <v>6067</v>
      </c>
      <c r="B5015" t="s">
        <v>5240</v>
      </c>
      <c r="C5015" s="1">
        <v>45828</v>
      </c>
      <c r="D5015">
        <v>77</v>
      </c>
      <c r="E5015" t="s">
        <v>39</v>
      </c>
      <c r="F5015" t="s">
        <v>68</v>
      </c>
      <c r="G5015" t="s">
        <v>317</v>
      </c>
      <c r="H5015">
        <v>3</v>
      </c>
      <c r="I5015" t="s">
        <v>45</v>
      </c>
      <c r="J5015" t="s">
        <v>63</v>
      </c>
      <c r="K5015" t="s">
        <v>55</v>
      </c>
      <c r="L5015" t="s">
        <v>42</v>
      </c>
      <c r="M5015" t="s">
        <v>79</v>
      </c>
      <c r="N5015" t="s">
        <v>48</v>
      </c>
      <c r="O5015" t="s">
        <v>89</v>
      </c>
      <c r="P5015" t="s">
        <v>49</v>
      </c>
      <c r="Q5015" t="s">
        <v>97</v>
      </c>
      <c r="R5015" s="6">
        <f>_xlfn.XLOOKUP(CleanedData[[#This Row],[Product]],'02_Lookup_Tables'!$A$2:$A$126,'02_Lookup_Tables'!$B$2:$B$126)</f>
        <v>10347.709999999999</v>
      </c>
      <c r="S5015" t="str">
        <f>VLOOKUP(CleanedData[[#This Row],[Product]],'02_Lookup_Tables'!$H$2:$I$126,2,FALSE)</f>
        <v>Home Devices</v>
      </c>
      <c r="T5015" t="str">
        <f>VLOOKUP(CleanedData[[#This Row],[Province]],'02_Lookup_Tables'!$D$2:$E$10,2, FALSE)</f>
        <v>Northern Region</v>
      </c>
      <c r="U5015" t="str" cm="1">
        <f t="array" ref="U5015">_xlfn.IFS(CleanedData[[#This Row],[Purchase Amount]]&lt;500,"Low",
CleanedData[[#This Row],[Purchase Amount]]&lt;5000,"Medium",
TRUE,"High")</f>
        <v>High</v>
      </c>
      <c r="V5015" t="str">
        <f>TEXT(CleanedData[[#This Row],[Date]],"mmmm")</f>
        <v>June</v>
      </c>
      <c r="W5015" t="str">
        <f>"Q"&amp;ROUNDUP(MONTH(CleanedData[[#This Row],[Date]])/3,0)</f>
        <v>Q2</v>
      </c>
      <c r="X5015" t="str">
        <f>IF(CleanedData[[#This Row],[Purchase Amount]]&gt;=5000,"Yes","No")</f>
        <v>Yes</v>
      </c>
      <c r="Y5015">
        <f>IF(CleanedData[[#This Row],[Recommend]]="Yes",1,0)</f>
        <v>1</v>
      </c>
      <c r="Z5015" s="6">
        <f>CleanedData[[#This Row],[Purchase Amount]]*0.15</f>
        <v>1552.1564999999998</v>
      </c>
      <c r="AA5015" s="6">
        <f>CleanedData[[#This Row],[Purchase Amount]]*1.15</f>
        <v>11899.866499999998</v>
      </c>
    </row>
    <row r="5016" spans="1:27" x14ac:dyDescent="0.3">
      <c r="A5016">
        <v>6068</v>
      </c>
      <c r="B5016" t="s">
        <v>5241</v>
      </c>
      <c r="C5016" s="1">
        <v>45757</v>
      </c>
      <c r="D5016">
        <v>53</v>
      </c>
      <c r="E5016" t="s">
        <v>60</v>
      </c>
      <c r="F5016" t="s">
        <v>83</v>
      </c>
      <c r="G5016" t="s">
        <v>214</v>
      </c>
      <c r="H5016">
        <v>4</v>
      </c>
      <c r="I5016" t="s">
        <v>45</v>
      </c>
      <c r="J5016" t="s">
        <v>69</v>
      </c>
      <c r="K5016" t="s">
        <v>44</v>
      </c>
      <c r="L5016" t="s">
        <v>42</v>
      </c>
      <c r="M5016" t="s">
        <v>88</v>
      </c>
      <c r="N5016" t="s">
        <v>96</v>
      </c>
      <c r="O5016" t="s">
        <v>89</v>
      </c>
      <c r="P5016" t="s">
        <v>70</v>
      </c>
      <c r="Q5016" t="s">
        <v>93</v>
      </c>
      <c r="R5016" s="6">
        <f>_xlfn.XLOOKUP(CleanedData[[#This Row],[Product]],'02_Lookup_Tables'!$A$2:$A$126,'02_Lookup_Tables'!$B$2:$B$126)</f>
        <v>134.01</v>
      </c>
      <c r="S5016" t="str">
        <f>VLOOKUP(CleanedData[[#This Row],[Product]],'02_Lookup_Tables'!$H$2:$I$126,2,FALSE)</f>
        <v>Food</v>
      </c>
      <c r="T5016" t="str">
        <f>VLOOKUP(CleanedData[[#This Row],[Province]],'02_Lookup_Tables'!$D$2:$E$10,2, FALSE)</f>
        <v>Western Region</v>
      </c>
      <c r="U5016" t="str" cm="1">
        <f t="array" ref="U5016">_xlfn.IFS(CleanedData[[#This Row],[Purchase Amount]]&lt;500,"Low",
CleanedData[[#This Row],[Purchase Amount]]&lt;5000,"Medium",
TRUE,"High")</f>
        <v>Low</v>
      </c>
      <c r="V5016" t="str">
        <f>TEXT(CleanedData[[#This Row],[Date]],"mmmm")</f>
        <v>April</v>
      </c>
      <c r="W5016" t="str">
        <f>"Q"&amp;ROUNDUP(MONTH(CleanedData[[#This Row],[Date]])/3,0)</f>
        <v>Q2</v>
      </c>
      <c r="X5016" t="str">
        <f>IF(CleanedData[[#This Row],[Purchase Amount]]&gt;=5000,"Yes","No")</f>
        <v>No</v>
      </c>
      <c r="Y5016">
        <f>IF(CleanedData[[#This Row],[Recommend]]="Yes",1,0)</f>
        <v>1</v>
      </c>
      <c r="Z5016" s="6">
        <f>CleanedData[[#This Row],[Purchase Amount]]*0.15</f>
        <v>20.101499999999998</v>
      </c>
      <c r="AA5016" s="6">
        <f>CleanedData[[#This Row],[Purchase Amount]]*1.15</f>
        <v>154.11149999999998</v>
      </c>
    </row>
    <row r="5017" spans="1:27" x14ac:dyDescent="0.3">
      <c r="A5017">
        <v>6069</v>
      </c>
      <c r="B5017" t="s">
        <v>5242</v>
      </c>
      <c r="C5017" s="1">
        <v>45603</v>
      </c>
      <c r="D5017">
        <v>77</v>
      </c>
      <c r="E5017" t="s">
        <v>52</v>
      </c>
      <c r="F5017" t="s">
        <v>40</v>
      </c>
      <c r="G5017" t="s">
        <v>173</v>
      </c>
      <c r="H5017">
        <v>4</v>
      </c>
      <c r="I5017" t="s">
        <v>45</v>
      </c>
      <c r="J5017" t="s">
        <v>69</v>
      </c>
      <c r="K5017" t="s">
        <v>55</v>
      </c>
      <c r="L5017" t="s">
        <v>42</v>
      </c>
      <c r="M5017" t="s">
        <v>75</v>
      </c>
      <c r="N5017" t="s">
        <v>96</v>
      </c>
      <c r="O5017" t="s">
        <v>89</v>
      </c>
      <c r="P5017" t="s">
        <v>70</v>
      </c>
      <c r="Q5017" t="s">
        <v>97</v>
      </c>
      <c r="R5017" s="6">
        <f>_xlfn.XLOOKUP(CleanedData[[#This Row],[Product]],'02_Lookup_Tables'!$A$2:$A$126,'02_Lookup_Tables'!$B$2:$B$126)</f>
        <v>13056.99</v>
      </c>
      <c r="S5017" t="str">
        <f>VLOOKUP(CleanedData[[#This Row],[Product]],'02_Lookup_Tables'!$H$2:$I$126,2,FALSE)</f>
        <v>Electronics</v>
      </c>
      <c r="T5017" t="str">
        <f>VLOOKUP(CleanedData[[#This Row],[Province]],'02_Lookup_Tables'!$D$2:$E$10,2, FALSE)</f>
        <v>Northern Region</v>
      </c>
      <c r="U5017" t="str" cm="1">
        <f t="array" ref="U5017">_xlfn.IFS(CleanedData[[#This Row],[Purchase Amount]]&lt;500,"Low",
CleanedData[[#This Row],[Purchase Amount]]&lt;5000,"Medium",
TRUE,"High")</f>
        <v>High</v>
      </c>
      <c r="V5017" t="str">
        <f>TEXT(CleanedData[[#This Row],[Date]],"mmmm")</f>
        <v>November</v>
      </c>
      <c r="W5017" t="str">
        <f>"Q"&amp;ROUNDUP(MONTH(CleanedData[[#This Row],[Date]])/3,0)</f>
        <v>Q4</v>
      </c>
      <c r="X5017" t="str">
        <f>IF(CleanedData[[#This Row],[Purchase Amount]]&gt;=5000,"Yes","No")</f>
        <v>Yes</v>
      </c>
      <c r="Y5017">
        <f>IF(CleanedData[[#This Row],[Recommend]]="Yes",1,0)</f>
        <v>1</v>
      </c>
      <c r="Z5017" s="6">
        <f>CleanedData[[#This Row],[Purchase Amount]]*0.15</f>
        <v>1958.5484999999999</v>
      </c>
      <c r="AA5017" s="6">
        <f>CleanedData[[#This Row],[Purchase Amount]]*1.15</f>
        <v>15015.538499999999</v>
      </c>
    </row>
    <row r="5018" spans="1:27" x14ac:dyDescent="0.3">
      <c r="A5018">
        <v>6070</v>
      </c>
      <c r="B5018" t="s">
        <v>5243</v>
      </c>
      <c r="C5018" s="1">
        <v>45883</v>
      </c>
      <c r="D5018">
        <v>45</v>
      </c>
      <c r="E5018" t="s">
        <v>60</v>
      </c>
      <c r="F5018" t="s">
        <v>40</v>
      </c>
      <c r="G5018" t="s">
        <v>78</v>
      </c>
      <c r="H5018">
        <v>2</v>
      </c>
      <c r="I5018" t="s">
        <v>45</v>
      </c>
      <c r="J5018" t="s">
        <v>43</v>
      </c>
      <c r="K5018" t="s">
        <v>44</v>
      </c>
      <c r="L5018" t="s">
        <v>45</v>
      </c>
      <c r="M5018" t="s">
        <v>100</v>
      </c>
      <c r="N5018" t="s">
        <v>47</v>
      </c>
      <c r="O5018" t="s">
        <v>48</v>
      </c>
      <c r="P5018" t="s">
        <v>49</v>
      </c>
      <c r="Q5018" t="s">
        <v>93</v>
      </c>
      <c r="R5018" s="6">
        <f>_xlfn.XLOOKUP(CleanedData[[#This Row],[Product]],'02_Lookup_Tables'!$A$2:$A$126,'02_Lookup_Tables'!$B$2:$B$126)</f>
        <v>1951.09</v>
      </c>
      <c r="S5018" t="str">
        <f>VLOOKUP(CleanedData[[#This Row],[Product]],'02_Lookup_Tables'!$H$2:$I$126,2,FALSE)</f>
        <v>Accessories</v>
      </c>
      <c r="T5018" t="str">
        <f>VLOOKUP(CleanedData[[#This Row],[Province]],'02_Lookup_Tables'!$D$2:$E$10,2, FALSE)</f>
        <v>Northern Region</v>
      </c>
      <c r="U5018" t="str" cm="1">
        <f t="array" ref="U5018">_xlfn.IFS(CleanedData[[#This Row],[Purchase Amount]]&lt;500,"Low",
CleanedData[[#This Row],[Purchase Amount]]&lt;5000,"Medium",
TRUE,"High")</f>
        <v>Medium</v>
      </c>
      <c r="V5018" t="str">
        <f>TEXT(CleanedData[[#This Row],[Date]],"mmmm")</f>
        <v>August</v>
      </c>
      <c r="W5018" t="str">
        <f>"Q"&amp;ROUNDUP(MONTH(CleanedData[[#This Row],[Date]])/3,0)</f>
        <v>Q3</v>
      </c>
      <c r="X5018" t="str">
        <f>IF(CleanedData[[#This Row],[Purchase Amount]]&gt;=5000,"Yes","No")</f>
        <v>No</v>
      </c>
      <c r="Y5018">
        <f>IF(CleanedData[[#This Row],[Recommend]]="Yes",1,0)</f>
        <v>1</v>
      </c>
      <c r="Z5018" s="6">
        <f>CleanedData[[#This Row],[Purchase Amount]]*0.15</f>
        <v>292.6635</v>
      </c>
      <c r="AA5018" s="6">
        <f>CleanedData[[#This Row],[Purchase Amount]]*1.15</f>
        <v>2243.7534999999998</v>
      </c>
    </row>
    <row r="5019" spans="1:27" x14ac:dyDescent="0.3">
      <c r="A5019">
        <v>6071</v>
      </c>
      <c r="B5019" t="s">
        <v>5244</v>
      </c>
      <c r="C5019" s="1">
        <v>45955</v>
      </c>
      <c r="D5019">
        <v>30</v>
      </c>
      <c r="E5019" t="s">
        <v>39</v>
      </c>
      <c r="F5019" t="s">
        <v>130</v>
      </c>
      <c r="G5019" t="s">
        <v>365</v>
      </c>
      <c r="H5019">
        <v>4</v>
      </c>
      <c r="I5019" t="s">
        <v>42</v>
      </c>
      <c r="J5019" t="s">
        <v>69</v>
      </c>
      <c r="K5019" t="s">
        <v>64</v>
      </c>
      <c r="L5019" t="s">
        <v>45</v>
      </c>
      <c r="M5019" t="s">
        <v>112</v>
      </c>
      <c r="N5019" t="s">
        <v>96</v>
      </c>
      <c r="O5019" t="s">
        <v>48</v>
      </c>
      <c r="P5019" t="s">
        <v>49</v>
      </c>
      <c r="Q5019" t="s">
        <v>58</v>
      </c>
      <c r="R5019" s="6">
        <f>_xlfn.XLOOKUP(CleanedData[[#This Row],[Product]],'02_Lookup_Tables'!$A$2:$A$126,'02_Lookup_Tables'!$B$2:$B$126)</f>
        <v>105.11</v>
      </c>
      <c r="S5019" t="str">
        <f>VLOOKUP(CleanedData[[#This Row],[Product]],'02_Lookup_Tables'!$H$2:$I$126,2,FALSE)</f>
        <v>Beauty &amp; Personal Care</v>
      </c>
      <c r="T5019" t="str">
        <f>VLOOKUP(CleanedData[[#This Row],[Province]],'02_Lookup_Tables'!$D$2:$E$10,2, FALSE)</f>
        <v>Eastern Region</v>
      </c>
      <c r="U5019" t="str" cm="1">
        <f t="array" ref="U5019">_xlfn.IFS(CleanedData[[#This Row],[Purchase Amount]]&lt;500,"Low",
CleanedData[[#This Row],[Purchase Amount]]&lt;5000,"Medium",
TRUE,"High")</f>
        <v>Low</v>
      </c>
      <c r="V5019" t="str">
        <f>TEXT(CleanedData[[#This Row],[Date]],"mmmm")</f>
        <v>October</v>
      </c>
      <c r="W5019" t="str">
        <f>"Q"&amp;ROUNDUP(MONTH(CleanedData[[#This Row],[Date]])/3,0)</f>
        <v>Q4</v>
      </c>
      <c r="X5019" t="str">
        <f>IF(CleanedData[[#This Row],[Purchase Amount]]&gt;=5000,"Yes","No")</f>
        <v>No</v>
      </c>
      <c r="Y5019">
        <f>IF(CleanedData[[#This Row],[Recommend]]="Yes",1,0)</f>
        <v>0</v>
      </c>
      <c r="Z5019" s="6">
        <f>CleanedData[[#This Row],[Purchase Amount]]*0.15</f>
        <v>15.766499999999999</v>
      </c>
      <c r="AA5019" s="6">
        <f>CleanedData[[#This Row],[Purchase Amount]]*1.15</f>
        <v>120.87649999999999</v>
      </c>
    </row>
    <row r="5020" spans="1:27" x14ac:dyDescent="0.3">
      <c r="A5020">
        <v>6072</v>
      </c>
      <c r="B5020" t="s">
        <v>5245</v>
      </c>
      <c r="C5020" s="1">
        <v>45609</v>
      </c>
      <c r="D5020">
        <v>49</v>
      </c>
      <c r="E5020" t="s">
        <v>60</v>
      </c>
      <c r="F5020" t="s">
        <v>77</v>
      </c>
      <c r="G5020" t="s">
        <v>282</v>
      </c>
      <c r="H5020">
        <v>4</v>
      </c>
      <c r="I5020" t="s">
        <v>42</v>
      </c>
      <c r="J5020" t="s">
        <v>74</v>
      </c>
      <c r="K5020" t="s">
        <v>55</v>
      </c>
      <c r="L5020" t="s">
        <v>42</v>
      </c>
      <c r="N5020" t="s">
        <v>96</v>
      </c>
      <c r="O5020" t="s">
        <v>134</v>
      </c>
      <c r="P5020" t="s">
        <v>8646</v>
      </c>
      <c r="Q5020" t="s">
        <v>93</v>
      </c>
      <c r="R5020" s="6">
        <f>_xlfn.XLOOKUP(CleanedData[[#This Row],[Product]],'02_Lookup_Tables'!$A$2:$A$126,'02_Lookup_Tables'!$B$2:$B$126)</f>
        <v>1859.13</v>
      </c>
      <c r="S5020" t="str">
        <f>VLOOKUP(CleanedData[[#This Row],[Product]],'02_Lookup_Tables'!$H$2:$I$126,2,FALSE)</f>
        <v>Home Devices</v>
      </c>
      <c r="T5020" t="str">
        <f>VLOOKUP(CleanedData[[#This Row],[Province]],'02_Lookup_Tables'!$D$2:$E$10,2, FALSE)</f>
        <v>Central Region</v>
      </c>
      <c r="U5020" t="str" cm="1">
        <f t="array" ref="U5020">_xlfn.IFS(CleanedData[[#This Row],[Purchase Amount]]&lt;500,"Low",
CleanedData[[#This Row],[Purchase Amount]]&lt;5000,"Medium",
TRUE,"High")</f>
        <v>Medium</v>
      </c>
      <c r="V5020" t="str">
        <f>TEXT(CleanedData[[#This Row],[Date]],"mmmm")</f>
        <v>November</v>
      </c>
      <c r="W5020" t="str">
        <f>"Q"&amp;ROUNDUP(MONTH(CleanedData[[#This Row],[Date]])/3,0)</f>
        <v>Q4</v>
      </c>
      <c r="X5020" t="str">
        <f>IF(CleanedData[[#This Row],[Purchase Amount]]&gt;=5000,"Yes","No")</f>
        <v>No</v>
      </c>
      <c r="Y5020">
        <f>IF(CleanedData[[#This Row],[Recommend]]="Yes",1,0)</f>
        <v>0</v>
      </c>
      <c r="Z5020" s="6">
        <f>CleanedData[[#This Row],[Purchase Amount]]*0.15</f>
        <v>278.86950000000002</v>
      </c>
      <c r="AA5020" s="6">
        <f>CleanedData[[#This Row],[Purchase Amount]]*1.15</f>
        <v>2137.9994999999999</v>
      </c>
    </row>
    <row r="5021" spans="1:27" x14ac:dyDescent="0.3">
      <c r="A5021">
        <v>6074</v>
      </c>
      <c r="B5021" t="s">
        <v>5246</v>
      </c>
      <c r="C5021" s="1">
        <v>45903</v>
      </c>
      <c r="D5021">
        <v>28</v>
      </c>
      <c r="E5021" t="s">
        <v>52</v>
      </c>
      <c r="F5021" t="s">
        <v>61</v>
      </c>
      <c r="G5021" t="s">
        <v>1139</v>
      </c>
      <c r="H5021">
        <v>1</v>
      </c>
      <c r="I5021" t="s">
        <v>45</v>
      </c>
      <c r="J5021" t="s">
        <v>54</v>
      </c>
      <c r="K5021" t="s">
        <v>44</v>
      </c>
      <c r="L5021" t="s">
        <v>45</v>
      </c>
      <c r="M5021" t="s">
        <v>165</v>
      </c>
      <c r="N5021" t="s">
        <v>80</v>
      </c>
      <c r="O5021" t="s">
        <v>89</v>
      </c>
      <c r="P5021" t="s">
        <v>49</v>
      </c>
      <c r="Q5021" t="s">
        <v>58</v>
      </c>
      <c r="R5021" s="6">
        <f>_xlfn.XLOOKUP(CleanedData[[#This Row],[Product]],'02_Lookup_Tables'!$A$2:$A$126,'02_Lookup_Tables'!$B$2:$B$126)</f>
        <v>2977.47</v>
      </c>
      <c r="S5021" t="str">
        <f>VLOOKUP(CleanedData[[#This Row],[Product]],'02_Lookup_Tables'!$H$2:$I$126,2,FALSE)</f>
        <v>Home &amp; Living</v>
      </c>
      <c r="T5021" t="str">
        <f>VLOOKUP(CleanedData[[#This Row],[Province]],'02_Lookup_Tables'!$D$2:$E$10,2, FALSE)</f>
        <v>Southern Region</v>
      </c>
      <c r="U5021" t="str" cm="1">
        <f t="array" ref="U5021">_xlfn.IFS(CleanedData[[#This Row],[Purchase Amount]]&lt;500,"Low",
CleanedData[[#This Row],[Purchase Amount]]&lt;5000,"Medium",
TRUE,"High")</f>
        <v>Medium</v>
      </c>
      <c r="V5021" t="str">
        <f>TEXT(CleanedData[[#This Row],[Date]],"mmmm")</f>
        <v>September</v>
      </c>
      <c r="W5021" t="str">
        <f>"Q"&amp;ROUNDUP(MONTH(CleanedData[[#This Row],[Date]])/3,0)</f>
        <v>Q3</v>
      </c>
      <c r="X5021" t="str">
        <f>IF(CleanedData[[#This Row],[Purchase Amount]]&gt;=5000,"Yes","No")</f>
        <v>No</v>
      </c>
      <c r="Y5021">
        <f>IF(CleanedData[[#This Row],[Recommend]]="Yes",1,0)</f>
        <v>1</v>
      </c>
      <c r="Z5021" s="6">
        <f>CleanedData[[#This Row],[Purchase Amount]]*0.15</f>
        <v>446.62049999999994</v>
      </c>
      <c r="AA5021" s="6">
        <f>CleanedData[[#This Row],[Purchase Amount]]*1.15</f>
        <v>3424.0904999999993</v>
      </c>
    </row>
    <row r="5022" spans="1:27" x14ac:dyDescent="0.3">
      <c r="A5022">
        <v>6075</v>
      </c>
      <c r="B5022" t="s">
        <v>5247</v>
      </c>
      <c r="C5022" s="1">
        <v>45589</v>
      </c>
      <c r="D5022">
        <v>53</v>
      </c>
      <c r="E5022" t="s">
        <v>52</v>
      </c>
      <c r="F5022" t="s">
        <v>61</v>
      </c>
      <c r="G5022" t="s">
        <v>381</v>
      </c>
      <c r="H5022">
        <v>2</v>
      </c>
      <c r="I5022" t="s">
        <v>42</v>
      </c>
      <c r="J5022" t="s">
        <v>43</v>
      </c>
      <c r="K5022" t="s">
        <v>55</v>
      </c>
      <c r="L5022" t="s">
        <v>42</v>
      </c>
      <c r="M5022" t="s">
        <v>231</v>
      </c>
      <c r="N5022" t="s">
        <v>47</v>
      </c>
      <c r="O5022" t="s">
        <v>89</v>
      </c>
      <c r="P5022" t="s">
        <v>49</v>
      </c>
      <c r="Q5022" t="s">
        <v>93</v>
      </c>
      <c r="R5022" s="6">
        <f>_xlfn.XLOOKUP(CleanedData[[#This Row],[Product]],'02_Lookup_Tables'!$A$2:$A$126,'02_Lookup_Tables'!$B$2:$B$126)</f>
        <v>786.78</v>
      </c>
      <c r="S5022" t="str">
        <f>VLOOKUP(CleanedData[[#This Row],[Product]],'02_Lookup_Tables'!$H$2:$I$126,2,FALSE)</f>
        <v>Apparel</v>
      </c>
      <c r="T5022" t="str">
        <f>VLOOKUP(CleanedData[[#This Row],[Province]],'02_Lookup_Tables'!$D$2:$E$10,2, FALSE)</f>
        <v>Southern Region</v>
      </c>
      <c r="U5022" t="str" cm="1">
        <f t="array" ref="U5022">_xlfn.IFS(CleanedData[[#This Row],[Purchase Amount]]&lt;500,"Low",
CleanedData[[#This Row],[Purchase Amount]]&lt;5000,"Medium",
TRUE,"High")</f>
        <v>Medium</v>
      </c>
      <c r="V5022" t="str">
        <f>TEXT(CleanedData[[#This Row],[Date]],"mmmm")</f>
        <v>October</v>
      </c>
      <c r="W5022" t="str">
        <f>"Q"&amp;ROUNDUP(MONTH(CleanedData[[#This Row],[Date]])/3,0)</f>
        <v>Q4</v>
      </c>
      <c r="X5022" t="str">
        <f>IF(CleanedData[[#This Row],[Purchase Amount]]&gt;=5000,"Yes","No")</f>
        <v>No</v>
      </c>
      <c r="Y5022">
        <f>IF(CleanedData[[#This Row],[Recommend]]="Yes",1,0)</f>
        <v>0</v>
      </c>
      <c r="Z5022" s="6">
        <f>CleanedData[[#This Row],[Purchase Amount]]*0.15</f>
        <v>118.017</v>
      </c>
      <c r="AA5022" s="6">
        <f>CleanedData[[#This Row],[Purchase Amount]]*1.15</f>
        <v>904.79699999999991</v>
      </c>
    </row>
    <row r="5023" spans="1:27" x14ac:dyDescent="0.3">
      <c r="A5023">
        <v>6076</v>
      </c>
      <c r="B5023" t="s">
        <v>5248</v>
      </c>
      <c r="C5023" s="1">
        <v>45794</v>
      </c>
      <c r="D5023">
        <v>60</v>
      </c>
      <c r="E5023" t="s">
        <v>39</v>
      </c>
      <c r="F5023" t="s">
        <v>108</v>
      </c>
      <c r="G5023" t="s">
        <v>338</v>
      </c>
      <c r="H5023">
        <v>4</v>
      </c>
      <c r="I5023" t="s">
        <v>42</v>
      </c>
      <c r="J5023" t="s">
        <v>43</v>
      </c>
      <c r="K5023" t="s">
        <v>44</v>
      </c>
      <c r="L5023" t="s">
        <v>45</v>
      </c>
      <c r="M5023" t="s">
        <v>140</v>
      </c>
      <c r="N5023" t="s">
        <v>96</v>
      </c>
      <c r="O5023" t="s">
        <v>148</v>
      </c>
      <c r="P5023" t="s">
        <v>49</v>
      </c>
      <c r="Q5023" t="s">
        <v>50</v>
      </c>
      <c r="R5023" s="6">
        <f>_xlfn.XLOOKUP(CleanedData[[#This Row],[Product]],'02_Lookup_Tables'!$A$2:$A$126,'02_Lookup_Tables'!$B$2:$B$126)</f>
        <v>5258.73</v>
      </c>
      <c r="S5023" t="str">
        <f>VLOOKUP(CleanedData[[#This Row],[Product]],'02_Lookup_Tables'!$H$2:$I$126,2,FALSE)</f>
        <v>Sports &amp; Outdoors</v>
      </c>
      <c r="T5023" t="str">
        <f>VLOOKUP(CleanedData[[#This Row],[Province]],'02_Lookup_Tables'!$D$2:$E$10,2, FALSE)</f>
        <v>Gauteng Region</v>
      </c>
      <c r="U5023" t="str" cm="1">
        <f t="array" ref="U5023">_xlfn.IFS(CleanedData[[#This Row],[Purchase Amount]]&lt;500,"Low",
CleanedData[[#This Row],[Purchase Amount]]&lt;5000,"Medium",
TRUE,"High")</f>
        <v>High</v>
      </c>
      <c r="V5023" t="str">
        <f>TEXT(CleanedData[[#This Row],[Date]],"mmmm")</f>
        <v>May</v>
      </c>
      <c r="W5023" t="str">
        <f>"Q"&amp;ROUNDUP(MONTH(CleanedData[[#This Row],[Date]])/3,0)</f>
        <v>Q2</v>
      </c>
      <c r="X5023" t="str">
        <f>IF(CleanedData[[#This Row],[Purchase Amount]]&gt;=5000,"Yes","No")</f>
        <v>Yes</v>
      </c>
      <c r="Y5023">
        <f>IF(CleanedData[[#This Row],[Recommend]]="Yes",1,0)</f>
        <v>0</v>
      </c>
      <c r="Z5023" s="6">
        <f>CleanedData[[#This Row],[Purchase Amount]]*0.15</f>
        <v>788.80949999999996</v>
      </c>
      <c r="AA5023" s="6">
        <f>CleanedData[[#This Row],[Purchase Amount]]*1.15</f>
        <v>6047.539499999999</v>
      </c>
    </row>
    <row r="5024" spans="1:27" x14ac:dyDescent="0.3">
      <c r="A5024">
        <v>6077</v>
      </c>
      <c r="B5024" t="s">
        <v>5249</v>
      </c>
      <c r="C5024" s="1">
        <v>45480</v>
      </c>
      <c r="D5024">
        <v>60</v>
      </c>
      <c r="E5024" t="s">
        <v>60</v>
      </c>
      <c r="F5024" t="s">
        <v>125</v>
      </c>
      <c r="G5024" t="s">
        <v>210</v>
      </c>
      <c r="H5024">
        <v>3</v>
      </c>
      <c r="I5024" t="s">
        <v>45</v>
      </c>
      <c r="J5024" t="s">
        <v>63</v>
      </c>
      <c r="K5024" t="s">
        <v>55</v>
      </c>
      <c r="L5024" t="s">
        <v>42</v>
      </c>
      <c r="N5024" t="s">
        <v>48</v>
      </c>
      <c r="O5024" t="s">
        <v>134</v>
      </c>
      <c r="P5024" t="s">
        <v>8646</v>
      </c>
      <c r="Q5024" t="s">
        <v>50</v>
      </c>
      <c r="R5024" s="6">
        <f>_xlfn.XLOOKUP(CleanedData[[#This Row],[Product]],'02_Lookup_Tables'!$A$2:$A$126,'02_Lookup_Tables'!$B$2:$B$126)</f>
        <v>13123.97</v>
      </c>
      <c r="S5024" t="str">
        <f>VLOOKUP(CleanedData[[#This Row],[Product]],'02_Lookup_Tables'!$H$2:$I$126,2,FALSE)</f>
        <v>Electronics</v>
      </c>
      <c r="T5024" t="str">
        <f>VLOOKUP(CleanedData[[#This Row],[Province]],'02_Lookup_Tables'!$D$2:$E$10,2, FALSE)</f>
        <v>Western Region</v>
      </c>
      <c r="U5024" t="str" cm="1">
        <f t="array" ref="U5024">_xlfn.IFS(CleanedData[[#This Row],[Purchase Amount]]&lt;500,"Low",
CleanedData[[#This Row],[Purchase Amount]]&lt;5000,"Medium",
TRUE,"High")</f>
        <v>High</v>
      </c>
      <c r="V5024" t="str">
        <f>TEXT(CleanedData[[#This Row],[Date]],"mmmm")</f>
        <v>July</v>
      </c>
      <c r="W5024" t="str">
        <f>"Q"&amp;ROUNDUP(MONTH(CleanedData[[#This Row],[Date]])/3,0)</f>
        <v>Q3</v>
      </c>
      <c r="X5024" t="str">
        <f>IF(CleanedData[[#This Row],[Purchase Amount]]&gt;=5000,"Yes","No")</f>
        <v>Yes</v>
      </c>
      <c r="Y5024">
        <f>IF(CleanedData[[#This Row],[Recommend]]="Yes",1,0)</f>
        <v>1</v>
      </c>
      <c r="Z5024" s="6">
        <f>CleanedData[[#This Row],[Purchase Amount]]*0.15</f>
        <v>1968.5954999999999</v>
      </c>
      <c r="AA5024" s="6">
        <f>CleanedData[[#This Row],[Purchase Amount]]*1.15</f>
        <v>15092.565499999999</v>
      </c>
    </row>
    <row r="5025" spans="1:27" x14ac:dyDescent="0.3">
      <c r="A5025">
        <v>6078</v>
      </c>
      <c r="B5025" t="s">
        <v>5250</v>
      </c>
      <c r="C5025" s="1">
        <v>45405</v>
      </c>
      <c r="D5025">
        <v>72</v>
      </c>
      <c r="E5025" t="s">
        <v>60</v>
      </c>
      <c r="F5025" t="s">
        <v>72</v>
      </c>
      <c r="G5025" t="s">
        <v>976</v>
      </c>
      <c r="H5025">
        <v>1</v>
      </c>
      <c r="I5025" t="s">
        <v>45</v>
      </c>
      <c r="J5025" t="s">
        <v>74</v>
      </c>
      <c r="K5025" t="s">
        <v>44</v>
      </c>
      <c r="L5025" t="s">
        <v>42</v>
      </c>
      <c r="M5025" t="s">
        <v>85</v>
      </c>
      <c r="N5025" t="s">
        <v>80</v>
      </c>
      <c r="O5025" t="s">
        <v>48</v>
      </c>
      <c r="P5025" t="s">
        <v>49</v>
      </c>
      <c r="Q5025" t="s">
        <v>97</v>
      </c>
      <c r="R5025" s="6">
        <f>_xlfn.XLOOKUP(CleanedData[[#This Row],[Product]],'02_Lookup_Tables'!$A$2:$A$126,'02_Lookup_Tables'!$B$2:$B$126)</f>
        <v>412.16</v>
      </c>
      <c r="S5025" t="str">
        <f>VLOOKUP(CleanedData[[#This Row],[Product]],'02_Lookup_Tables'!$H$2:$I$126,2,FALSE)</f>
        <v>Apparel</v>
      </c>
      <c r="T5025" t="str">
        <f>VLOOKUP(CleanedData[[#This Row],[Province]],'02_Lookup_Tables'!$D$2:$E$10,2, FALSE)</f>
        <v>Central Region</v>
      </c>
      <c r="U5025" t="str" cm="1">
        <f t="array" ref="U5025">_xlfn.IFS(CleanedData[[#This Row],[Purchase Amount]]&lt;500,"Low",
CleanedData[[#This Row],[Purchase Amount]]&lt;5000,"Medium",
TRUE,"High")</f>
        <v>Low</v>
      </c>
      <c r="V5025" t="str">
        <f>TEXT(CleanedData[[#This Row],[Date]],"mmmm")</f>
        <v>April</v>
      </c>
      <c r="W5025" t="str">
        <f>"Q"&amp;ROUNDUP(MONTH(CleanedData[[#This Row],[Date]])/3,0)</f>
        <v>Q2</v>
      </c>
      <c r="X5025" t="str">
        <f>IF(CleanedData[[#This Row],[Purchase Amount]]&gt;=5000,"Yes","No")</f>
        <v>No</v>
      </c>
      <c r="Y5025">
        <f>IF(CleanedData[[#This Row],[Recommend]]="Yes",1,0)</f>
        <v>1</v>
      </c>
      <c r="Z5025" s="6">
        <f>CleanedData[[#This Row],[Purchase Amount]]*0.15</f>
        <v>61.823999999999998</v>
      </c>
      <c r="AA5025" s="6">
        <f>CleanedData[[#This Row],[Purchase Amount]]*1.15</f>
        <v>473.98399999999998</v>
      </c>
    </row>
    <row r="5026" spans="1:27" x14ac:dyDescent="0.3">
      <c r="A5026">
        <v>6081</v>
      </c>
      <c r="B5026" t="s">
        <v>5251</v>
      </c>
      <c r="C5026" s="1">
        <v>45555</v>
      </c>
      <c r="D5026">
        <v>33</v>
      </c>
      <c r="E5026" t="s">
        <v>39</v>
      </c>
      <c r="F5026" t="s">
        <v>125</v>
      </c>
      <c r="G5026" t="s">
        <v>546</v>
      </c>
      <c r="H5026">
        <v>1</v>
      </c>
      <c r="I5026" t="s">
        <v>42</v>
      </c>
      <c r="J5026" t="s">
        <v>63</v>
      </c>
      <c r="K5026" t="s">
        <v>64</v>
      </c>
      <c r="L5026" t="s">
        <v>45</v>
      </c>
      <c r="M5026" t="s">
        <v>156</v>
      </c>
      <c r="N5026" t="s">
        <v>80</v>
      </c>
      <c r="O5026" t="s">
        <v>148</v>
      </c>
      <c r="P5026" t="s">
        <v>70</v>
      </c>
      <c r="Q5026" t="s">
        <v>58</v>
      </c>
      <c r="R5026" s="6">
        <f>_xlfn.XLOOKUP(CleanedData[[#This Row],[Product]],'02_Lookup_Tables'!$A$2:$A$126,'02_Lookup_Tables'!$B$2:$B$126)</f>
        <v>1369.39</v>
      </c>
      <c r="S5026" t="str">
        <f>VLOOKUP(CleanedData[[#This Row],[Product]],'02_Lookup_Tables'!$H$2:$I$126,2,FALSE)</f>
        <v>Toys &amp; Games</v>
      </c>
      <c r="T5026" t="str">
        <f>VLOOKUP(CleanedData[[#This Row],[Province]],'02_Lookup_Tables'!$D$2:$E$10,2, FALSE)</f>
        <v>Western Region</v>
      </c>
      <c r="U5026" t="str" cm="1">
        <f t="array" ref="U5026">_xlfn.IFS(CleanedData[[#This Row],[Purchase Amount]]&lt;500,"Low",
CleanedData[[#This Row],[Purchase Amount]]&lt;5000,"Medium",
TRUE,"High")</f>
        <v>Medium</v>
      </c>
      <c r="V5026" t="str">
        <f>TEXT(CleanedData[[#This Row],[Date]],"mmmm")</f>
        <v>September</v>
      </c>
      <c r="W5026" t="str">
        <f>"Q"&amp;ROUNDUP(MONTH(CleanedData[[#This Row],[Date]])/3,0)</f>
        <v>Q3</v>
      </c>
      <c r="X5026" t="str">
        <f>IF(CleanedData[[#This Row],[Purchase Amount]]&gt;=5000,"Yes","No")</f>
        <v>No</v>
      </c>
      <c r="Y5026">
        <f>IF(CleanedData[[#This Row],[Recommend]]="Yes",1,0)</f>
        <v>0</v>
      </c>
      <c r="Z5026" s="6">
        <f>CleanedData[[#This Row],[Purchase Amount]]*0.15</f>
        <v>205.4085</v>
      </c>
      <c r="AA5026" s="6">
        <f>CleanedData[[#This Row],[Purchase Amount]]*1.15</f>
        <v>1574.7985000000001</v>
      </c>
    </row>
    <row r="5027" spans="1:27" x14ac:dyDescent="0.3">
      <c r="A5027">
        <v>6082</v>
      </c>
      <c r="B5027" t="s">
        <v>5252</v>
      </c>
      <c r="C5027" s="1">
        <v>46018</v>
      </c>
      <c r="D5027">
        <v>52</v>
      </c>
      <c r="E5027" t="s">
        <v>39</v>
      </c>
      <c r="F5027" t="s">
        <v>83</v>
      </c>
      <c r="G5027" t="s">
        <v>636</v>
      </c>
      <c r="H5027">
        <v>1</v>
      </c>
      <c r="I5027" t="s">
        <v>42</v>
      </c>
      <c r="J5027" t="s">
        <v>43</v>
      </c>
      <c r="K5027" t="s">
        <v>64</v>
      </c>
      <c r="L5027" t="s">
        <v>45</v>
      </c>
      <c r="M5027" t="s">
        <v>184</v>
      </c>
      <c r="N5027" t="s">
        <v>80</v>
      </c>
      <c r="O5027" t="s">
        <v>148</v>
      </c>
      <c r="P5027" t="s">
        <v>70</v>
      </c>
      <c r="Q5027" t="s">
        <v>93</v>
      </c>
      <c r="R5027" s="6">
        <f>_xlfn.XLOOKUP(CleanedData[[#This Row],[Product]],'02_Lookup_Tables'!$A$2:$A$126,'02_Lookup_Tables'!$B$2:$B$126)</f>
        <v>6581.78</v>
      </c>
      <c r="S5027" t="str">
        <f>VLOOKUP(CleanedData[[#This Row],[Product]],'02_Lookup_Tables'!$H$2:$I$126,2,FALSE)</f>
        <v>Electronics</v>
      </c>
      <c r="T5027" t="str">
        <f>VLOOKUP(CleanedData[[#This Row],[Province]],'02_Lookup_Tables'!$D$2:$E$10,2, FALSE)</f>
        <v>Western Region</v>
      </c>
      <c r="U5027" t="str" cm="1">
        <f t="array" ref="U5027">_xlfn.IFS(CleanedData[[#This Row],[Purchase Amount]]&lt;500,"Low",
CleanedData[[#This Row],[Purchase Amount]]&lt;5000,"Medium",
TRUE,"High")</f>
        <v>High</v>
      </c>
      <c r="V5027" t="str">
        <f>TEXT(CleanedData[[#This Row],[Date]],"mmmm")</f>
        <v>December</v>
      </c>
      <c r="W5027" t="str">
        <f>"Q"&amp;ROUNDUP(MONTH(CleanedData[[#This Row],[Date]])/3,0)</f>
        <v>Q4</v>
      </c>
      <c r="X5027" t="str">
        <f>IF(CleanedData[[#This Row],[Purchase Amount]]&gt;=5000,"Yes","No")</f>
        <v>Yes</v>
      </c>
      <c r="Y5027">
        <f>IF(CleanedData[[#This Row],[Recommend]]="Yes",1,0)</f>
        <v>0</v>
      </c>
      <c r="Z5027" s="6">
        <f>CleanedData[[#This Row],[Purchase Amount]]*0.15</f>
        <v>987.26699999999994</v>
      </c>
      <c r="AA5027" s="6">
        <f>CleanedData[[#This Row],[Purchase Amount]]*1.15</f>
        <v>7569.0469999999996</v>
      </c>
    </row>
    <row r="5028" spans="1:27" x14ac:dyDescent="0.3">
      <c r="A5028">
        <v>6084</v>
      </c>
      <c r="B5028" t="s">
        <v>5253</v>
      </c>
      <c r="C5028" s="1">
        <v>45544</v>
      </c>
      <c r="D5028">
        <v>19</v>
      </c>
      <c r="E5028" t="s">
        <v>60</v>
      </c>
      <c r="F5028" t="s">
        <v>108</v>
      </c>
      <c r="G5028" t="s">
        <v>282</v>
      </c>
      <c r="H5028">
        <v>3</v>
      </c>
      <c r="I5028" t="s">
        <v>45</v>
      </c>
      <c r="J5028" t="s">
        <v>74</v>
      </c>
      <c r="K5028" t="s">
        <v>55</v>
      </c>
      <c r="L5028" t="s">
        <v>45</v>
      </c>
      <c r="M5028" t="s">
        <v>79</v>
      </c>
      <c r="N5028" t="s">
        <v>48</v>
      </c>
      <c r="O5028" t="s">
        <v>89</v>
      </c>
      <c r="P5028" t="s">
        <v>49</v>
      </c>
      <c r="Q5028" t="s">
        <v>66</v>
      </c>
      <c r="R5028" s="6">
        <f>_xlfn.XLOOKUP(CleanedData[[#This Row],[Product]],'02_Lookup_Tables'!$A$2:$A$126,'02_Lookup_Tables'!$B$2:$B$126)</f>
        <v>1859.13</v>
      </c>
      <c r="S5028" t="str">
        <f>VLOOKUP(CleanedData[[#This Row],[Product]],'02_Lookup_Tables'!$H$2:$I$126,2,FALSE)</f>
        <v>Home Devices</v>
      </c>
      <c r="T5028" t="str">
        <f>VLOOKUP(CleanedData[[#This Row],[Province]],'02_Lookup_Tables'!$D$2:$E$10,2, FALSE)</f>
        <v>Gauteng Region</v>
      </c>
      <c r="U5028" t="str" cm="1">
        <f t="array" ref="U5028">_xlfn.IFS(CleanedData[[#This Row],[Purchase Amount]]&lt;500,"Low",
CleanedData[[#This Row],[Purchase Amount]]&lt;5000,"Medium",
TRUE,"High")</f>
        <v>Medium</v>
      </c>
      <c r="V5028" t="str">
        <f>TEXT(CleanedData[[#This Row],[Date]],"mmmm")</f>
        <v>September</v>
      </c>
      <c r="W5028" t="str">
        <f>"Q"&amp;ROUNDUP(MONTH(CleanedData[[#This Row],[Date]])/3,0)</f>
        <v>Q3</v>
      </c>
      <c r="X5028" t="str">
        <f>IF(CleanedData[[#This Row],[Purchase Amount]]&gt;=5000,"Yes","No")</f>
        <v>No</v>
      </c>
      <c r="Y5028">
        <f>IF(CleanedData[[#This Row],[Recommend]]="Yes",1,0)</f>
        <v>1</v>
      </c>
      <c r="Z5028" s="6">
        <f>CleanedData[[#This Row],[Purchase Amount]]*0.15</f>
        <v>278.86950000000002</v>
      </c>
      <c r="AA5028" s="6">
        <f>CleanedData[[#This Row],[Purchase Amount]]*1.15</f>
        <v>2137.9994999999999</v>
      </c>
    </row>
    <row r="5029" spans="1:27" x14ac:dyDescent="0.3">
      <c r="A5029">
        <v>6085</v>
      </c>
      <c r="B5029" t="s">
        <v>5254</v>
      </c>
      <c r="C5029" s="1">
        <v>46005</v>
      </c>
      <c r="D5029">
        <v>31</v>
      </c>
      <c r="E5029" t="s">
        <v>60</v>
      </c>
      <c r="F5029" t="s">
        <v>40</v>
      </c>
      <c r="G5029" t="s">
        <v>406</v>
      </c>
      <c r="H5029">
        <v>3</v>
      </c>
      <c r="I5029" t="s">
        <v>45</v>
      </c>
      <c r="J5029" t="s">
        <v>63</v>
      </c>
      <c r="K5029" t="s">
        <v>64</v>
      </c>
      <c r="L5029" t="s">
        <v>45</v>
      </c>
      <c r="M5029" t="s">
        <v>75</v>
      </c>
      <c r="N5029" t="s">
        <v>48</v>
      </c>
      <c r="O5029" t="s">
        <v>89</v>
      </c>
      <c r="P5029" t="s">
        <v>49</v>
      </c>
      <c r="Q5029" t="s">
        <v>58</v>
      </c>
      <c r="R5029" s="6">
        <f>_xlfn.XLOOKUP(CleanedData[[#This Row],[Product]],'02_Lookup_Tables'!$A$2:$A$126,'02_Lookup_Tables'!$B$2:$B$126)</f>
        <v>996.44</v>
      </c>
      <c r="S5029" t="str">
        <f>VLOOKUP(CleanedData[[#This Row],[Product]],'02_Lookup_Tables'!$H$2:$I$126,2,FALSE)</f>
        <v>Sports &amp; Outdoors</v>
      </c>
      <c r="T5029" t="str">
        <f>VLOOKUP(CleanedData[[#This Row],[Province]],'02_Lookup_Tables'!$D$2:$E$10,2, FALSE)</f>
        <v>Northern Region</v>
      </c>
      <c r="U5029" t="str" cm="1">
        <f t="array" ref="U5029">_xlfn.IFS(CleanedData[[#This Row],[Purchase Amount]]&lt;500,"Low",
CleanedData[[#This Row],[Purchase Amount]]&lt;5000,"Medium",
TRUE,"High")</f>
        <v>Medium</v>
      </c>
      <c r="V5029" t="str">
        <f>TEXT(CleanedData[[#This Row],[Date]],"mmmm")</f>
        <v>December</v>
      </c>
      <c r="W5029" t="str">
        <f>"Q"&amp;ROUNDUP(MONTH(CleanedData[[#This Row],[Date]])/3,0)</f>
        <v>Q4</v>
      </c>
      <c r="X5029" t="str">
        <f>IF(CleanedData[[#This Row],[Purchase Amount]]&gt;=5000,"Yes","No")</f>
        <v>No</v>
      </c>
      <c r="Y5029">
        <f>IF(CleanedData[[#This Row],[Recommend]]="Yes",1,0)</f>
        <v>1</v>
      </c>
      <c r="Z5029" s="6">
        <f>CleanedData[[#This Row],[Purchase Amount]]*0.15</f>
        <v>149.46600000000001</v>
      </c>
      <c r="AA5029" s="6">
        <f>CleanedData[[#This Row],[Purchase Amount]]*1.15</f>
        <v>1145.9059999999999</v>
      </c>
    </row>
    <row r="5030" spans="1:27" x14ac:dyDescent="0.3">
      <c r="A5030">
        <v>6086</v>
      </c>
      <c r="B5030" t="s">
        <v>5255</v>
      </c>
      <c r="C5030" s="1">
        <v>45982</v>
      </c>
      <c r="D5030">
        <v>61</v>
      </c>
      <c r="E5030" t="s">
        <v>39</v>
      </c>
      <c r="F5030" t="s">
        <v>61</v>
      </c>
      <c r="G5030" t="s">
        <v>291</v>
      </c>
      <c r="H5030">
        <v>1</v>
      </c>
      <c r="I5030" t="s">
        <v>45</v>
      </c>
      <c r="J5030" t="s">
        <v>43</v>
      </c>
      <c r="K5030" t="s">
        <v>64</v>
      </c>
      <c r="L5030" t="s">
        <v>42</v>
      </c>
      <c r="M5030" t="s">
        <v>231</v>
      </c>
      <c r="N5030" t="s">
        <v>80</v>
      </c>
      <c r="O5030" t="s">
        <v>89</v>
      </c>
      <c r="P5030" t="s">
        <v>49</v>
      </c>
      <c r="Q5030" t="s">
        <v>50</v>
      </c>
      <c r="R5030" s="6">
        <f>_xlfn.XLOOKUP(CleanedData[[#This Row],[Product]],'02_Lookup_Tables'!$A$2:$A$126,'02_Lookup_Tables'!$B$2:$B$126)</f>
        <v>1171.25</v>
      </c>
      <c r="S5030" t="str">
        <f>VLOOKUP(CleanedData[[#This Row],[Product]],'02_Lookup_Tables'!$H$2:$I$126,2,FALSE)</f>
        <v>Toys &amp; Games</v>
      </c>
      <c r="T5030" t="str">
        <f>VLOOKUP(CleanedData[[#This Row],[Province]],'02_Lookup_Tables'!$D$2:$E$10,2, FALSE)</f>
        <v>Southern Region</v>
      </c>
      <c r="U5030" t="str" cm="1">
        <f t="array" ref="U5030">_xlfn.IFS(CleanedData[[#This Row],[Purchase Amount]]&lt;500,"Low",
CleanedData[[#This Row],[Purchase Amount]]&lt;5000,"Medium",
TRUE,"High")</f>
        <v>Medium</v>
      </c>
      <c r="V5030" t="str">
        <f>TEXT(CleanedData[[#This Row],[Date]],"mmmm")</f>
        <v>November</v>
      </c>
      <c r="W5030" t="str">
        <f>"Q"&amp;ROUNDUP(MONTH(CleanedData[[#This Row],[Date]])/3,0)</f>
        <v>Q4</v>
      </c>
      <c r="X5030" t="str">
        <f>IF(CleanedData[[#This Row],[Purchase Amount]]&gt;=5000,"Yes","No")</f>
        <v>No</v>
      </c>
      <c r="Y5030">
        <f>IF(CleanedData[[#This Row],[Recommend]]="Yes",1,0)</f>
        <v>1</v>
      </c>
      <c r="Z5030" s="6">
        <f>CleanedData[[#This Row],[Purchase Amount]]*0.15</f>
        <v>175.6875</v>
      </c>
      <c r="AA5030" s="6">
        <f>CleanedData[[#This Row],[Purchase Amount]]*1.15</f>
        <v>1346.9375</v>
      </c>
    </row>
    <row r="5031" spans="1:27" x14ac:dyDescent="0.3">
      <c r="A5031">
        <v>6088</v>
      </c>
      <c r="B5031" t="s">
        <v>5256</v>
      </c>
      <c r="C5031" s="1">
        <v>45972</v>
      </c>
      <c r="D5031">
        <v>40</v>
      </c>
      <c r="E5031" t="s">
        <v>39</v>
      </c>
      <c r="F5031" t="s">
        <v>108</v>
      </c>
      <c r="G5031" t="s">
        <v>126</v>
      </c>
      <c r="H5031">
        <v>1</v>
      </c>
      <c r="I5031" t="s">
        <v>45</v>
      </c>
      <c r="J5031" t="s">
        <v>63</v>
      </c>
      <c r="K5031" t="s">
        <v>44</v>
      </c>
      <c r="L5031" t="s">
        <v>42</v>
      </c>
      <c r="M5031" t="s">
        <v>151</v>
      </c>
      <c r="N5031" t="s">
        <v>80</v>
      </c>
      <c r="O5031" t="s">
        <v>89</v>
      </c>
      <c r="P5031" t="s">
        <v>49</v>
      </c>
      <c r="Q5031" t="s">
        <v>81</v>
      </c>
      <c r="R5031" s="6">
        <f>_xlfn.XLOOKUP(CleanedData[[#This Row],[Product]],'02_Lookup_Tables'!$A$2:$A$126,'02_Lookup_Tables'!$B$2:$B$126)</f>
        <v>343.42</v>
      </c>
      <c r="S5031" t="str">
        <f>VLOOKUP(CleanedData[[#This Row],[Product]],'02_Lookup_Tables'!$H$2:$I$126,2,FALSE)</f>
        <v>Food</v>
      </c>
      <c r="T5031" t="str">
        <f>VLOOKUP(CleanedData[[#This Row],[Province]],'02_Lookup_Tables'!$D$2:$E$10,2, FALSE)</f>
        <v>Gauteng Region</v>
      </c>
      <c r="U5031" t="str" cm="1">
        <f t="array" ref="U5031">_xlfn.IFS(CleanedData[[#This Row],[Purchase Amount]]&lt;500,"Low",
CleanedData[[#This Row],[Purchase Amount]]&lt;5000,"Medium",
TRUE,"High")</f>
        <v>Low</v>
      </c>
      <c r="V5031" t="str">
        <f>TEXT(CleanedData[[#This Row],[Date]],"mmmm")</f>
        <v>November</v>
      </c>
      <c r="W5031" t="str">
        <f>"Q"&amp;ROUNDUP(MONTH(CleanedData[[#This Row],[Date]])/3,0)</f>
        <v>Q4</v>
      </c>
      <c r="X5031" t="str">
        <f>IF(CleanedData[[#This Row],[Purchase Amount]]&gt;=5000,"Yes","No")</f>
        <v>No</v>
      </c>
      <c r="Y5031">
        <f>IF(CleanedData[[#This Row],[Recommend]]="Yes",1,0)</f>
        <v>1</v>
      </c>
      <c r="Z5031" s="6">
        <f>CleanedData[[#This Row],[Purchase Amount]]*0.15</f>
        <v>51.512999999999998</v>
      </c>
      <c r="AA5031" s="6">
        <f>CleanedData[[#This Row],[Purchase Amount]]*1.15</f>
        <v>394.93299999999999</v>
      </c>
    </row>
    <row r="5032" spans="1:27" x14ac:dyDescent="0.3">
      <c r="A5032">
        <v>6089</v>
      </c>
      <c r="B5032" t="s">
        <v>5257</v>
      </c>
      <c r="C5032" s="1">
        <v>45839</v>
      </c>
      <c r="D5032">
        <v>26</v>
      </c>
      <c r="E5032" t="s">
        <v>60</v>
      </c>
      <c r="F5032" t="s">
        <v>72</v>
      </c>
      <c r="G5032" t="s">
        <v>406</v>
      </c>
      <c r="H5032">
        <v>3</v>
      </c>
      <c r="I5032" t="s">
        <v>42</v>
      </c>
      <c r="J5032" t="s">
        <v>74</v>
      </c>
      <c r="K5032" t="s">
        <v>55</v>
      </c>
      <c r="L5032" t="s">
        <v>42</v>
      </c>
      <c r="M5032" t="s">
        <v>151</v>
      </c>
      <c r="N5032" t="s">
        <v>48</v>
      </c>
      <c r="O5032" t="s">
        <v>89</v>
      </c>
      <c r="P5032" t="s">
        <v>49</v>
      </c>
      <c r="Q5032" t="s">
        <v>58</v>
      </c>
      <c r="R5032" s="6">
        <f>_xlfn.XLOOKUP(CleanedData[[#This Row],[Product]],'02_Lookup_Tables'!$A$2:$A$126,'02_Lookup_Tables'!$B$2:$B$126)</f>
        <v>996.44</v>
      </c>
      <c r="S5032" t="str">
        <f>VLOOKUP(CleanedData[[#This Row],[Product]],'02_Lookup_Tables'!$H$2:$I$126,2,FALSE)</f>
        <v>Sports &amp; Outdoors</v>
      </c>
      <c r="T5032" t="str">
        <f>VLOOKUP(CleanedData[[#This Row],[Province]],'02_Lookup_Tables'!$D$2:$E$10,2, FALSE)</f>
        <v>Central Region</v>
      </c>
      <c r="U5032" t="str" cm="1">
        <f t="array" ref="U5032">_xlfn.IFS(CleanedData[[#This Row],[Purchase Amount]]&lt;500,"Low",
CleanedData[[#This Row],[Purchase Amount]]&lt;5000,"Medium",
TRUE,"High")</f>
        <v>Medium</v>
      </c>
      <c r="V5032" t="str">
        <f>TEXT(CleanedData[[#This Row],[Date]],"mmmm")</f>
        <v>July</v>
      </c>
      <c r="W5032" t="str">
        <f>"Q"&amp;ROUNDUP(MONTH(CleanedData[[#This Row],[Date]])/3,0)</f>
        <v>Q3</v>
      </c>
      <c r="X5032" t="str">
        <f>IF(CleanedData[[#This Row],[Purchase Amount]]&gt;=5000,"Yes","No")</f>
        <v>No</v>
      </c>
      <c r="Y5032">
        <f>IF(CleanedData[[#This Row],[Recommend]]="Yes",1,0)</f>
        <v>0</v>
      </c>
      <c r="Z5032" s="6">
        <f>CleanedData[[#This Row],[Purchase Amount]]*0.15</f>
        <v>149.46600000000001</v>
      </c>
      <c r="AA5032" s="6">
        <f>CleanedData[[#This Row],[Purchase Amount]]*1.15</f>
        <v>1145.9059999999999</v>
      </c>
    </row>
    <row r="5033" spans="1:27" x14ac:dyDescent="0.3">
      <c r="A5033">
        <v>6090</v>
      </c>
      <c r="B5033" t="s">
        <v>5258</v>
      </c>
      <c r="C5033" s="1">
        <v>45314</v>
      </c>
      <c r="D5033">
        <v>49</v>
      </c>
      <c r="E5033" t="s">
        <v>52</v>
      </c>
      <c r="F5033" t="s">
        <v>72</v>
      </c>
      <c r="G5033" t="s">
        <v>950</v>
      </c>
      <c r="H5033">
        <v>5</v>
      </c>
      <c r="I5033" t="s">
        <v>42</v>
      </c>
      <c r="J5033" t="s">
        <v>43</v>
      </c>
      <c r="K5033" t="s">
        <v>44</v>
      </c>
      <c r="L5033" t="s">
        <v>42</v>
      </c>
      <c r="M5033" t="s">
        <v>88</v>
      </c>
      <c r="N5033" t="s">
        <v>57</v>
      </c>
      <c r="O5033" t="s">
        <v>89</v>
      </c>
      <c r="P5033" t="s">
        <v>70</v>
      </c>
      <c r="Q5033" t="s">
        <v>93</v>
      </c>
      <c r="R5033" s="6">
        <f>_xlfn.XLOOKUP(CleanedData[[#This Row],[Product]],'02_Lookup_Tables'!$A$2:$A$126,'02_Lookup_Tables'!$B$2:$B$126)</f>
        <v>85.25</v>
      </c>
      <c r="S5033" t="str">
        <f>VLOOKUP(CleanedData[[#This Row],[Product]],'02_Lookup_Tables'!$H$2:$I$126,2,FALSE)</f>
        <v>Beauty &amp; Personal Care</v>
      </c>
      <c r="T5033" t="str">
        <f>VLOOKUP(CleanedData[[#This Row],[Province]],'02_Lookup_Tables'!$D$2:$E$10,2, FALSE)</f>
        <v>Central Region</v>
      </c>
      <c r="U5033" t="str" cm="1">
        <f t="array" ref="U5033">_xlfn.IFS(CleanedData[[#This Row],[Purchase Amount]]&lt;500,"Low",
CleanedData[[#This Row],[Purchase Amount]]&lt;5000,"Medium",
TRUE,"High")</f>
        <v>Low</v>
      </c>
      <c r="V5033" t="str">
        <f>TEXT(CleanedData[[#This Row],[Date]],"mmmm")</f>
        <v>January</v>
      </c>
      <c r="W5033" t="str">
        <f>"Q"&amp;ROUNDUP(MONTH(CleanedData[[#This Row],[Date]])/3,0)</f>
        <v>Q1</v>
      </c>
      <c r="X5033" t="str">
        <f>IF(CleanedData[[#This Row],[Purchase Amount]]&gt;=5000,"Yes","No")</f>
        <v>No</v>
      </c>
      <c r="Y5033">
        <f>IF(CleanedData[[#This Row],[Recommend]]="Yes",1,0)</f>
        <v>0</v>
      </c>
      <c r="Z5033" s="6">
        <f>CleanedData[[#This Row],[Purchase Amount]]*0.15</f>
        <v>12.7875</v>
      </c>
      <c r="AA5033" s="6">
        <f>CleanedData[[#This Row],[Purchase Amount]]*1.15</f>
        <v>98.037499999999994</v>
      </c>
    </row>
    <row r="5034" spans="1:27" x14ac:dyDescent="0.3">
      <c r="A5034">
        <v>6091</v>
      </c>
      <c r="B5034" t="s">
        <v>5259</v>
      </c>
      <c r="C5034" s="1">
        <v>45974</v>
      </c>
      <c r="D5034">
        <v>71</v>
      </c>
      <c r="E5034" t="s">
        <v>52</v>
      </c>
      <c r="F5034" t="s">
        <v>40</v>
      </c>
      <c r="G5034" t="s">
        <v>171</v>
      </c>
      <c r="H5034">
        <v>3</v>
      </c>
      <c r="I5034" t="s">
        <v>42</v>
      </c>
      <c r="J5034" t="s">
        <v>54</v>
      </c>
      <c r="K5034" t="s">
        <v>44</v>
      </c>
      <c r="L5034" t="s">
        <v>45</v>
      </c>
      <c r="M5034" t="s">
        <v>136</v>
      </c>
      <c r="N5034" t="s">
        <v>48</v>
      </c>
      <c r="O5034" t="s">
        <v>89</v>
      </c>
      <c r="P5034" t="s">
        <v>49</v>
      </c>
      <c r="Q5034" t="s">
        <v>97</v>
      </c>
      <c r="R5034" s="6">
        <f>_xlfn.XLOOKUP(CleanedData[[#This Row],[Product]],'02_Lookup_Tables'!$A$2:$A$126,'02_Lookup_Tables'!$B$2:$B$126)</f>
        <v>6710.27</v>
      </c>
      <c r="S5034" t="str">
        <f>VLOOKUP(CleanedData[[#This Row],[Product]],'02_Lookup_Tables'!$H$2:$I$126,2,FALSE)</f>
        <v>Home Devices</v>
      </c>
      <c r="T5034" t="str">
        <f>VLOOKUP(CleanedData[[#This Row],[Province]],'02_Lookup_Tables'!$D$2:$E$10,2, FALSE)</f>
        <v>Northern Region</v>
      </c>
      <c r="U5034" t="str" cm="1">
        <f t="array" ref="U5034">_xlfn.IFS(CleanedData[[#This Row],[Purchase Amount]]&lt;500,"Low",
CleanedData[[#This Row],[Purchase Amount]]&lt;5000,"Medium",
TRUE,"High")</f>
        <v>High</v>
      </c>
      <c r="V5034" t="str">
        <f>TEXT(CleanedData[[#This Row],[Date]],"mmmm")</f>
        <v>November</v>
      </c>
      <c r="W5034" t="str">
        <f>"Q"&amp;ROUNDUP(MONTH(CleanedData[[#This Row],[Date]])/3,0)</f>
        <v>Q4</v>
      </c>
      <c r="X5034" t="str">
        <f>IF(CleanedData[[#This Row],[Purchase Amount]]&gt;=5000,"Yes","No")</f>
        <v>Yes</v>
      </c>
      <c r="Y5034">
        <f>IF(CleanedData[[#This Row],[Recommend]]="Yes",1,0)</f>
        <v>0</v>
      </c>
      <c r="Z5034" s="6">
        <f>CleanedData[[#This Row],[Purchase Amount]]*0.15</f>
        <v>1006.5405000000001</v>
      </c>
      <c r="AA5034" s="6">
        <f>CleanedData[[#This Row],[Purchase Amount]]*1.15</f>
        <v>7716.8104999999996</v>
      </c>
    </row>
    <row r="5035" spans="1:27" x14ac:dyDescent="0.3">
      <c r="A5035">
        <v>6092</v>
      </c>
      <c r="B5035" t="s">
        <v>5260</v>
      </c>
      <c r="C5035" s="1">
        <v>45509</v>
      </c>
      <c r="D5035">
        <v>45</v>
      </c>
      <c r="E5035" t="s">
        <v>60</v>
      </c>
      <c r="F5035" t="s">
        <v>72</v>
      </c>
      <c r="G5035" t="s">
        <v>347</v>
      </c>
      <c r="H5035">
        <v>5</v>
      </c>
      <c r="I5035" t="s">
        <v>45</v>
      </c>
      <c r="J5035" t="s">
        <v>54</v>
      </c>
      <c r="K5035" t="s">
        <v>64</v>
      </c>
      <c r="L5035" t="s">
        <v>42</v>
      </c>
      <c r="M5035" t="s">
        <v>208</v>
      </c>
      <c r="N5035" t="s">
        <v>57</v>
      </c>
      <c r="O5035" t="s">
        <v>89</v>
      </c>
      <c r="P5035" t="s">
        <v>70</v>
      </c>
      <c r="Q5035" t="s">
        <v>93</v>
      </c>
      <c r="R5035" s="6">
        <f>_xlfn.XLOOKUP(CleanedData[[#This Row],[Product]],'02_Lookup_Tables'!$A$2:$A$126,'02_Lookup_Tables'!$B$2:$B$126)</f>
        <v>16523.5</v>
      </c>
      <c r="S5035" t="str">
        <f>VLOOKUP(CleanedData[[#This Row],[Product]],'02_Lookup_Tables'!$H$2:$I$126,2,FALSE)</f>
        <v>Electronics</v>
      </c>
      <c r="T5035" t="str">
        <f>VLOOKUP(CleanedData[[#This Row],[Province]],'02_Lookup_Tables'!$D$2:$E$10,2, FALSE)</f>
        <v>Central Region</v>
      </c>
      <c r="U5035" t="str" cm="1">
        <f t="array" ref="U5035">_xlfn.IFS(CleanedData[[#This Row],[Purchase Amount]]&lt;500,"Low",
CleanedData[[#This Row],[Purchase Amount]]&lt;5000,"Medium",
TRUE,"High")</f>
        <v>High</v>
      </c>
      <c r="V5035" t="str">
        <f>TEXT(CleanedData[[#This Row],[Date]],"mmmm")</f>
        <v>August</v>
      </c>
      <c r="W5035" t="str">
        <f>"Q"&amp;ROUNDUP(MONTH(CleanedData[[#This Row],[Date]])/3,0)</f>
        <v>Q3</v>
      </c>
      <c r="X5035" t="str">
        <f>IF(CleanedData[[#This Row],[Purchase Amount]]&gt;=5000,"Yes","No")</f>
        <v>Yes</v>
      </c>
      <c r="Y5035">
        <f>IF(CleanedData[[#This Row],[Recommend]]="Yes",1,0)</f>
        <v>1</v>
      </c>
      <c r="Z5035" s="6">
        <f>CleanedData[[#This Row],[Purchase Amount]]*0.15</f>
        <v>2478.5250000000001</v>
      </c>
      <c r="AA5035" s="6">
        <f>CleanedData[[#This Row],[Purchase Amount]]*1.15</f>
        <v>19002.024999999998</v>
      </c>
    </row>
    <row r="5036" spans="1:27" x14ac:dyDescent="0.3">
      <c r="A5036">
        <v>6093</v>
      </c>
      <c r="B5036" t="s">
        <v>5261</v>
      </c>
      <c r="C5036" s="1">
        <v>45429</v>
      </c>
      <c r="D5036">
        <v>32</v>
      </c>
      <c r="E5036" t="s">
        <v>39</v>
      </c>
      <c r="F5036" t="s">
        <v>125</v>
      </c>
      <c r="G5036" t="s">
        <v>307</v>
      </c>
      <c r="H5036">
        <v>5</v>
      </c>
      <c r="I5036" t="s">
        <v>42</v>
      </c>
      <c r="J5036" t="s">
        <v>69</v>
      </c>
      <c r="K5036" t="s">
        <v>44</v>
      </c>
      <c r="L5036" t="s">
        <v>42</v>
      </c>
      <c r="M5036" t="s">
        <v>136</v>
      </c>
      <c r="N5036" t="s">
        <v>57</v>
      </c>
      <c r="O5036" t="s">
        <v>89</v>
      </c>
      <c r="P5036" t="s">
        <v>70</v>
      </c>
      <c r="Q5036" t="s">
        <v>58</v>
      </c>
      <c r="R5036" s="6">
        <f>_xlfn.XLOOKUP(CleanedData[[#This Row],[Product]],'02_Lookup_Tables'!$A$2:$A$126,'02_Lookup_Tables'!$B$2:$B$126)</f>
        <v>824.74</v>
      </c>
      <c r="S5036" t="str">
        <f>VLOOKUP(CleanedData[[#This Row],[Product]],'02_Lookup_Tables'!$H$2:$I$126,2,FALSE)</f>
        <v>Apparel</v>
      </c>
      <c r="T5036" t="str">
        <f>VLOOKUP(CleanedData[[#This Row],[Province]],'02_Lookup_Tables'!$D$2:$E$10,2, FALSE)</f>
        <v>Western Region</v>
      </c>
      <c r="U5036" t="str" cm="1">
        <f t="array" ref="U5036">_xlfn.IFS(CleanedData[[#This Row],[Purchase Amount]]&lt;500,"Low",
CleanedData[[#This Row],[Purchase Amount]]&lt;5000,"Medium",
TRUE,"High")</f>
        <v>Medium</v>
      </c>
      <c r="V5036" t="str">
        <f>TEXT(CleanedData[[#This Row],[Date]],"mmmm")</f>
        <v>May</v>
      </c>
      <c r="W5036" t="str">
        <f>"Q"&amp;ROUNDUP(MONTH(CleanedData[[#This Row],[Date]])/3,0)</f>
        <v>Q2</v>
      </c>
      <c r="X5036" t="str">
        <f>IF(CleanedData[[#This Row],[Purchase Amount]]&gt;=5000,"Yes","No")</f>
        <v>No</v>
      </c>
      <c r="Y5036">
        <f>IF(CleanedData[[#This Row],[Recommend]]="Yes",1,0)</f>
        <v>0</v>
      </c>
      <c r="Z5036" s="6">
        <f>CleanedData[[#This Row],[Purchase Amount]]*0.15</f>
        <v>123.711</v>
      </c>
      <c r="AA5036" s="6">
        <f>CleanedData[[#This Row],[Purchase Amount]]*1.15</f>
        <v>948.45099999999991</v>
      </c>
    </row>
    <row r="5037" spans="1:27" x14ac:dyDescent="0.3">
      <c r="A5037">
        <v>6094</v>
      </c>
      <c r="B5037" t="s">
        <v>5262</v>
      </c>
      <c r="C5037" s="1">
        <v>45800</v>
      </c>
      <c r="D5037">
        <v>19</v>
      </c>
      <c r="E5037" t="s">
        <v>39</v>
      </c>
      <c r="F5037" t="s">
        <v>125</v>
      </c>
      <c r="G5037" t="s">
        <v>450</v>
      </c>
      <c r="H5037">
        <v>1</v>
      </c>
      <c r="I5037" t="s">
        <v>45</v>
      </c>
      <c r="J5037" t="s">
        <v>43</v>
      </c>
      <c r="K5037" t="s">
        <v>55</v>
      </c>
      <c r="L5037" t="s">
        <v>42</v>
      </c>
      <c r="M5037" t="s">
        <v>123</v>
      </c>
      <c r="N5037" t="s">
        <v>80</v>
      </c>
      <c r="O5037" t="s">
        <v>89</v>
      </c>
      <c r="P5037" t="s">
        <v>49</v>
      </c>
      <c r="Q5037" t="s">
        <v>66</v>
      </c>
      <c r="R5037" s="6">
        <f>_xlfn.XLOOKUP(CleanedData[[#This Row],[Product]],'02_Lookup_Tables'!$A$2:$A$126,'02_Lookup_Tables'!$B$2:$B$126)</f>
        <v>74.72</v>
      </c>
      <c r="S5037" t="str">
        <f>VLOOKUP(CleanedData[[#This Row],[Product]],'02_Lookup_Tables'!$H$2:$I$126,2,FALSE)</f>
        <v>Food</v>
      </c>
      <c r="T5037" t="str">
        <f>VLOOKUP(CleanedData[[#This Row],[Province]],'02_Lookup_Tables'!$D$2:$E$10,2, FALSE)</f>
        <v>Western Region</v>
      </c>
      <c r="U5037" t="str" cm="1">
        <f t="array" ref="U5037">_xlfn.IFS(CleanedData[[#This Row],[Purchase Amount]]&lt;500,"Low",
CleanedData[[#This Row],[Purchase Amount]]&lt;5000,"Medium",
TRUE,"High")</f>
        <v>Low</v>
      </c>
      <c r="V5037" t="str">
        <f>TEXT(CleanedData[[#This Row],[Date]],"mmmm")</f>
        <v>May</v>
      </c>
      <c r="W5037" t="str">
        <f>"Q"&amp;ROUNDUP(MONTH(CleanedData[[#This Row],[Date]])/3,0)</f>
        <v>Q2</v>
      </c>
      <c r="X5037" t="str">
        <f>IF(CleanedData[[#This Row],[Purchase Amount]]&gt;=5000,"Yes","No")</f>
        <v>No</v>
      </c>
      <c r="Y5037">
        <f>IF(CleanedData[[#This Row],[Recommend]]="Yes",1,0)</f>
        <v>1</v>
      </c>
      <c r="Z5037" s="6">
        <f>CleanedData[[#This Row],[Purchase Amount]]*0.15</f>
        <v>11.208</v>
      </c>
      <c r="AA5037" s="6">
        <f>CleanedData[[#This Row],[Purchase Amount]]*1.15</f>
        <v>85.927999999999997</v>
      </c>
    </row>
    <row r="5038" spans="1:27" x14ac:dyDescent="0.3">
      <c r="A5038">
        <v>6095</v>
      </c>
      <c r="B5038" t="s">
        <v>5263</v>
      </c>
      <c r="C5038" s="1">
        <v>45822</v>
      </c>
      <c r="D5038">
        <v>19</v>
      </c>
      <c r="E5038" t="s">
        <v>60</v>
      </c>
      <c r="F5038" t="s">
        <v>61</v>
      </c>
      <c r="G5038" t="s">
        <v>116</v>
      </c>
      <c r="H5038">
        <v>4</v>
      </c>
      <c r="I5038" t="s">
        <v>42</v>
      </c>
      <c r="J5038" t="s">
        <v>69</v>
      </c>
      <c r="K5038" t="s">
        <v>64</v>
      </c>
      <c r="L5038" t="s">
        <v>45</v>
      </c>
      <c r="M5038" t="s">
        <v>180</v>
      </c>
      <c r="N5038" t="s">
        <v>96</v>
      </c>
      <c r="O5038" t="s">
        <v>89</v>
      </c>
      <c r="P5038" t="s">
        <v>70</v>
      </c>
      <c r="Q5038" t="s">
        <v>66</v>
      </c>
      <c r="R5038" s="6">
        <f>_xlfn.XLOOKUP(CleanedData[[#This Row],[Product]],'02_Lookup_Tables'!$A$2:$A$126,'02_Lookup_Tables'!$B$2:$B$126)</f>
        <v>869.65</v>
      </c>
      <c r="S5038" t="str">
        <f>VLOOKUP(CleanedData[[#This Row],[Product]],'02_Lookup_Tables'!$H$2:$I$126,2,FALSE)</f>
        <v>Toys &amp; Games</v>
      </c>
      <c r="T5038" t="str">
        <f>VLOOKUP(CleanedData[[#This Row],[Province]],'02_Lookup_Tables'!$D$2:$E$10,2, FALSE)</f>
        <v>Southern Region</v>
      </c>
      <c r="U5038" t="str" cm="1">
        <f t="array" ref="U5038">_xlfn.IFS(CleanedData[[#This Row],[Purchase Amount]]&lt;500,"Low",
CleanedData[[#This Row],[Purchase Amount]]&lt;5000,"Medium",
TRUE,"High")</f>
        <v>Medium</v>
      </c>
      <c r="V5038" t="str">
        <f>TEXT(CleanedData[[#This Row],[Date]],"mmmm")</f>
        <v>June</v>
      </c>
      <c r="W5038" t="str">
        <f>"Q"&amp;ROUNDUP(MONTH(CleanedData[[#This Row],[Date]])/3,0)</f>
        <v>Q2</v>
      </c>
      <c r="X5038" t="str">
        <f>IF(CleanedData[[#This Row],[Purchase Amount]]&gt;=5000,"Yes","No")</f>
        <v>No</v>
      </c>
      <c r="Y5038">
        <f>IF(CleanedData[[#This Row],[Recommend]]="Yes",1,0)</f>
        <v>0</v>
      </c>
      <c r="Z5038" s="6">
        <f>CleanedData[[#This Row],[Purchase Amount]]*0.15</f>
        <v>130.44749999999999</v>
      </c>
      <c r="AA5038" s="6">
        <f>CleanedData[[#This Row],[Purchase Amount]]*1.15</f>
        <v>1000.0974999999999</v>
      </c>
    </row>
    <row r="5039" spans="1:27" x14ac:dyDescent="0.3">
      <c r="A5039">
        <v>6096</v>
      </c>
      <c r="B5039" t="s">
        <v>5264</v>
      </c>
      <c r="C5039" s="1">
        <v>45783</v>
      </c>
      <c r="D5039">
        <v>74</v>
      </c>
      <c r="E5039" t="s">
        <v>39</v>
      </c>
      <c r="F5039" t="s">
        <v>130</v>
      </c>
      <c r="G5039" t="s">
        <v>291</v>
      </c>
      <c r="H5039">
        <v>2</v>
      </c>
      <c r="I5039" t="s">
        <v>45</v>
      </c>
      <c r="J5039" t="s">
        <v>69</v>
      </c>
      <c r="K5039" t="s">
        <v>64</v>
      </c>
      <c r="L5039" t="s">
        <v>45</v>
      </c>
      <c r="M5039" t="s">
        <v>112</v>
      </c>
      <c r="N5039" t="s">
        <v>47</v>
      </c>
      <c r="O5039" t="s">
        <v>48</v>
      </c>
      <c r="P5039" t="s">
        <v>49</v>
      </c>
      <c r="Q5039" t="s">
        <v>97</v>
      </c>
      <c r="R5039" s="6">
        <f>_xlfn.XLOOKUP(CleanedData[[#This Row],[Product]],'02_Lookup_Tables'!$A$2:$A$126,'02_Lookup_Tables'!$B$2:$B$126)</f>
        <v>1171.25</v>
      </c>
      <c r="S5039" t="str">
        <f>VLOOKUP(CleanedData[[#This Row],[Product]],'02_Lookup_Tables'!$H$2:$I$126,2,FALSE)</f>
        <v>Toys &amp; Games</v>
      </c>
      <c r="T5039" t="str">
        <f>VLOOKUP(CleanedData[[#This Row],[Province]],'02_Lookup_Tables'!$D$2:$E$10,2, FALSE)</f>
        <v>Eastern Region</v>
      </c>
      <c r="U5039" t="str" cm="1">
        <f t="array" ref="U5039">_xlfn.IFS(CleanedData[[#This Row],[Purchase Amount]]&lt;500,"Low",
CleanedData[[#This Row],[Purchase Amount]]&lt;5000,"Medium",
TRUE,"High")</f>
        <v>Medium</v>
      </c>
      <c r="V5039" t="str">
        <f>TEXT(CleanedData[[#This Row],[Date]],"mmmm")</f>
        <v>May</v>
      </c>
      <c r="W5039" t="str">
        <f>"Q"&amp;ROUNDUP(MONTH(CleanedData[[#This Row],[Date]])/3,0)</f>
        <v>Q2</v>
      </c>
      <c r="X5039" t="str">
        <f>IF(CleanedData[[#This Row],[Purchase Amount]]&gt;=5000,"Yes","No")</f>
        <v>No</v>
      </c>
      <c r="Y5039">
        <f>IF(CleanedData[[#This Row],[Recommend]]="Yes",1,0)</f>
        <v>1</v>
      </c>
      <c r="Z5039" s="6">
        <f>CleanedData[[#This Row],[Purchase Amount]]*0.15</f>
        <v>175.6875</v>
      </c>
      <c r="AA5039" s="6">
        <f>CleanedData[[#This Row],[Purchase Amount]]*1.15</f>
        <v>1346.9375</v>
      </c>
    </row>
    <row r="5040" spans="1:27" x14ac:dyDescent="0.3">
      <c r="A5040">
        <v>6098</v>
      </c>
      <c r="B5040" t="s">
        <v>5265</v>
      </c>
      <c r="C5040" s="1">
        <v>45681</v>
      </c>
      <c r="D5040">
        <v>50</v>
      </c>
      <c r="E5040" t="s">
        <v>39</v>
      </c>
      <c r="F5040" t="s">
        <v>83</v>
      </c>
      <c r="G5040" t="s">
        <v>235</v>
      </c>
      <c r="H5040">
        <v>3</v>
      </c>
      <c r="I5040" t="s">
        <v>42</v>
      </c>
      <c r="J5040" t="s">
        <v>54</v>
      </c>
      <c r="K5040" t="s">
        <v>55</v>
      </c>
      <c r="L5040" t="s">
        <v>45</v>
      </c>
      <c r="M5040" t="s">
        <v>123</v>
      </c>
      <c r="N5040" t="s">
        <v>48</v>
      </c>
      <c r="O5040" t="s">
        <v>89</v>
      </c>
      <c r="P5040" t="s">
        <v>49</v>
      </c>
      <c r="Q5040" t="s">
        <v>93</v>
      </c>
      <c r="R5040" s="6">
        <f>_xlfn.XLOOKUP(CleanedData[[#This Row],[Product]],'02_Lookup_Tables'!$A$2:$A$126,'02_Lookup_Tables'!$B$2:$B$126)</f>
        <v>306.57</v>
      </c>
      <c r="S5040" t="str">
        <f>VLOOKUP(CleanedData[[#This Row],[Product]],'02_Lookup_Tables'!$H$2:$I$126,2,FALSE)</f>
        <v>Toys &amp; Games</v>
      </c>
      <c r="T5040" t="str">
        <f>VLOOKUP(CleanedData[[#This Row],[Province]],'02_Lookup_Tables'!$D$2:$E$10,2, FALSE)</f>
        <v>Western Region</v>
      </c>
      <c r="U5040" t="str" cm="1">
        <f t="array" ref="U5040">_xlfn.IFS(CleanedData[[#This Row],[Purchase Amount]]&lt;500,"Low",
CleanedData[[#This Row],[Purchase Amount]]&lt;5000,"Medium",
TRUE,"High")</f>
        <v>Low</v>
      </c>
      <c r="V5040" t="str">
        <f>TEXT(CleanedData[[#This Row],[Date]],"mmmm")</f>
        <v>January</v>
      </c>
      <c r="W5040" t="str">
        <f>"Q"&amp;ROUNDUP(MONTH(CleanedData[[#This Row],[Date]])/3,0)</f>
        <v>Q1</v>
      </c>
      <c r="X5040" t="str">
        <f>IF(CleanedData[[#This Row],[Purchase Amount]]&gt;=5000,"Yes","No")</f>
        <v>No</v>
      </c>
      <c r="Y5040">
        <f>IF(CleanedData[[#This Row],[Recommend]]="Yes",1,0)</f>
        <v>0</v>
      </c>
      <c r="Z5040" s="6">
        <f>CleanedData[[#This Row],[Purchase Amount]]*0.15</f>
        <v>45.985499999999995</v>
      </c>
      <c r="AA5040" s="6">
        <f>CleanedData[[#This Row],[Purchase Amount]]*1.15</f>
        <v>352.55549999999994</v>
      </c>
    </row>
    <row r="5041" spans="1:27" x14ac:dyDescent="0.3">
      <c r="A5041">
        <v>6099</v>
      </c>
      <c r="B5041" t="s">
        <v>5266</v>
      </c>
      <c r="C5041" s="1">
        <v>45739</v>
      </c>
      <c r="D5041">
        <v>34</v>
      </c>
      <c r="E5041" t="s">
        <v>60</v>
      </c>
      <c r="F5041" t="s">
        <v>40</v>
      </c>
      <c r="G5041" t="s">
        <v>338</v>
      </c>
      <c r="H5041">
        <v>2</v>
      </c>
      <c r="I5041" t="s">
        <v>45</v>
      </c>
      <c r="J5041" t="s">
        <v>69</v>
      </c>
      <c r="K5041" t="s">
        <v>55</v>
      </c>
      <c r="L5041" t="s">
        <v>42</v>
      </c>
      <c r="M5041" t="s">
        <v>190</v>
      </c>
      <c r="N5041" t="s">
        <v>47</v>
      </c>
      <c r="O5041" t="s">
        <v>89</v>
      </c>
      <c r="P5041" t="s">
        <v>49</v>
      </c>
      <c r="Q5041" t="s">
        <v>58</v>
      </c>
      <c r="R5041" s="6">
        <f>_xlfn.XLOOKUP(CleanedData[[#This Row],[Product]],'02_Lookup_Tables'!$A$2:$A$126,'02_Lookup_Tables'!$B$2:$B$126)</f>
        <v>5258.73</v>
      </c>
      <c r="S5041" t="str">
        <f>VLOOKUP(CleanedData[[#This Row],[Product]],'02_Lookup_Tables'!$H$2:$I$126,2,FALSE)</f>
        <v>Sports &amp; Outdoors</v>
      </c>
      <c r="T5041" t="str">
        <f>VLOOKUP(CleanedData[[#This Row],[Province]],'02_Lookup_Tables'!$D$2:$E$10,2, FALSE)</f>
        <v>Northern Region</v>
      </c>
      <c r="U5041" t="str" cm="1">
        <f t="array" ref="U5041">_xlfn.IFS(CleanedData[[#This Row],[Purchase Amount]]&lt;500,"Low",
CleanedData[[#This Row],[Purchase Amount]]&lt;5000,"Medium",
TRUE,"High")</f>
        <v>High</v>
      </c>
      <c r="V5041" t="str">
        <f>TEXT(CleanedData[[#This Row],[Date]],"mmmm")</f>
        <v>March</v>
      </c>
      <c r="W5041" t="str">
        <f>"Q"&amp;ROUNDUP(MONTH(CleanedData[[#This Row],[Date]])/3,0)</f>
        <v>Q1</v>
      </c>
      <c r="X5041" t="str">
        <f>IF(CleanedData[[#This Row],[Purchase Amount]]&gt;=5000,"Yes","No")</f>
        <v>Yes</v>
      </c>
      <c r="Y5041">
        <f>IF(CleanedData[[#This Row],[Recommend]]="Yes",1,0)</f>
        <v>1</v>
      </c>
      <c r="Z5041" s="6">
        <f>CleanedData[[#This Row],[Purchase Amount]]*0.15</f>
        <v>788.80949999999996</v>
      </c>
      <c r="AA5041" s="6">
        <f>CleanedData[[#This Row],[Purchase Amount]]*1.15</f>
        <v>6047.539499999999</v>
      </c>
    </row>
    <row r="5042" spans="1:27" x14ac:dyDescent="0.3">
      <c r="A5042">
        <v>6100</v>
      </c>
      <c r="B5042" t="s">
        <v>5267</v>
      </c>
      <c r="C5042" s="1">
        <v>45920</v>
      </c>
      <c r="D5042">
        <v>33</v>
      </c>
      <c r="E5042" t="s">
        <v>39</v>
      </c>
      <c r="F5042" t="s">
        <v>83</v>
      </c>
      <c r="G5042" t="s">
        <v>230</v>
      </c>
      <c r="H5042">
        <v>3</v>
      </c>
      <c r="I5042" t="s">
        <v>42</v>
      </c>
      <c r="J5042" t="s">
        <v>74</v>
      </c>
      <c r="K5042" t="s">
        <v>44</v>
      </c>
      <c r="L5042" t="s">
        <v>45</v>
      </c>
      <c r="M5042" t="s">
        <v>190</v>
      </c>
      <c r="N5042" t="s">
        <v>48</v>
      </c>
      <c r="O5042" t="s">
        <v>89</v>
      </c>
      <c r="P5042" t="s">
        <v>49</v>
      </c>
      <c r="Q5042" t="s">
        <v>58</v>
      </c>
      <c r="R5042" s="6">
        <f>_xlfn.XLOOKUP(CleanedData[[#This Row],[Product]],'02_Lookup_Tables'!$A$2:$A$126,'02_Lookup_Tables'!$B$2:$B$126)</f>
        <v>1940.64</v>
      </c>
      <c r="S5042" t="str">
        <f>VLOOKUP(CleanedData[[#This Row],[Product]],'02_Lookup_Tables'!$H$2:$I$126,2,FALSE)</f>
        <v>Toys &amp; Games</v>
      </c>
      <c r="T5042" t="str">
        <f>VLOOKUP(CleanedData[[#This Row],[Province]],'02_Lookup_Tables'!$D$2:$E$10,2, FALSE)</f>
        <v>Western Region</v>
      </c>
      <c r="U5042" t="str" cm="1">
        <f t="array" ref="U5042">_xlfn.IFS(CleanedData[[#This Row],[Purchase Amount]]&lt;500,"Low",
CleanedData[[#This Row],[Purchase Amount]]&lt;5000,"Medium",
TRUE,"High")</f>
        <v>Medium</v>
      </c>
      <c r="V5042" t="str">
        <f>TEXT(CleanedData[[#This Row],[Date]],"mmmm")</f>
        <v>September</v>
      </c>
      <c r="W5042" t="str">
        <f>"Q"&amp;ROUNDUP(MONTH(CleanedData[[#This Row],[Date]])/3,0)</f>
        <v>Q3</v>
      </c>
      <c r="X5042" t="str">
        <f>IF(CleanedData[[#This Row],[Purchase Amount]]&gt;=5000,"Yes","No")</f>
        <v>No</v>
      </c>
      <c r="Y5042">
        <f>IF(CleanedData[[#This Row],[Recommend]]="Yes",1,0)</f>
        <v>0</v>
      </c>
      <c r="Z5042" s="6">
        <f>CleanedData[[#This Row],[Purchase Amount]]*0.15</f>
        <v>291.096</v>
      </c>
      <c r="AA5042" s="6">
        <f>CleanedData[[#This Row],[Purchase Amount]]*1.15</f>
        <v>2231.7359999999999</v>
      </c>
    </row>
    <row r="5043" spans="1:27" x14ac:dyDescent="0.3">
      <c r="A5043">
        <v>6101</v>
      </c>
      <c r="B5043" t="s">
        <v>5268</v>
      </c>
      <c r="C5043" s="1">
        <v>45901</v>
      </c>
      <c r="D5043">
        <v>19</v>
      </c>
      <c r="E5043" t="s">
        <v>60</v>
      </c>
      <c r="F5043" t="s">
        <v>108</v>
      </c>
      <c r="G5043" t="s">
        <v>78</v>
      </c>
      <c r="H5043">
        <v>2</v>
      </c>
      <c r="I5043" t="s">
        <v>42</v>
      </c>
      <c r="J5043" t="s">
        <v>69</v>
      </c>
      <c r="K5043" t="s">
        <v>55</v>
      </c>
      <c r="L5043" t="s">
        <v>45</v>
      </c>
      <c r="M5043" t="s">
        <v>151</v>
      </c>
      <c r="N5043" t="s">
        <v>47</v>
      </c>
      <c r="O5043" t="s">
        <v>89</v>
      </c>
      <c r="P5043" t="s">
        <v>49</v>
      </c>
      <c r="Q5043" t="s">
        <v>66</v>
      </c>
      <c r="R5043" s="6">
        <f>_xlfn.XLOOKUP(CleanedData[[#This Row],[Product]],'02_Lookup_Tables'!$A$2:$A$126,'02_Lookup_Tables'!$B$2:$B$126)</f>
        <v>1951.09</v>
      </c>
      <c r="S5043" t="str">
        <f>VLOOKUP(CleanedData[[#This Row],[Product]],'02_Lookup_Tables'!$H$2:$I$126,2,FALSE)</f>
        <v>Accessories</v>
      </c>
      <c r="T5043" t="str">
        <f>VLOOKUP(CleanedData[[#This Row],[Province]],'02_Lookup_Tables'!$D$2:$E$10,2, FALSE)</f>
        <v>Gauteng Region</v>
      </c>
      <c r="U5043" t="str" cm="1">
        <f t="array" ref="U5043">_xlfn.IFS(CleanedData[[#This Row],[Purchase Amount]]&lt;500,"Low",
CleanedData[[#This Row],[Purchase Amount]]&lt;5000,"Medium",
TRUE,"High")</f>
        <v>Medium</v>
      </c>
      <c r="V5043" t="str">
        <f>TEXT(CleanedData[[#This Row],[Date]],"mmmm")</f>
        <v>September</v>
      </c>
      <c r="W5043" t="str">
        <f>"Q"&amp;ROUNDUP(MONTH(CleanedData[[#This Row],[Date]])/3,0)</f>
        <v>Q3</v>
      </c>
      <c r="X5043" t="str">
        <f>IF(CleanedData[[#This Row],[Purchase Amount]]&gt;=5000,"Yes","No")</f>
        <v>No</v>
      </c>
      <c r="Y5043">
        <f>IF(CleanedData[[#This Row],[Recommend]]="Yes",1,0)</f>
        <v>0</v>
      </c>
      <c r="Z5043" s="6">
        <f>CleanedData[[#This Row],[Purchase Amount]]*0.15</f>
        <v>292.6635</v>
      </c>
      <c r="AA5043" s="6">
        <f>CleanedData[[#This Row],[Purchase Amount]]*1.15</f>
        <v>2243.7534999999998</v>
      </c>
    </row>
    <row r="5044" spans="1:27" x14ac:dyDescent="0.3">
      <c r="A5044">
        <v>6103</v>
      </c>
      <c r="B5044" t="s">
        <v>5269</v>
      </c>
      <c r="C5044" s="1">
        <v>45365</v>
      </c>
      <c r="D5044">
        <v>25</v>
      </c>
      <c r="E5044" t="s">
        <v>60</v>
      </c>
      <c r="F5044" t="s">
        <v>68</v>
      </c>
      <c r="G5044" t="s">
        <v>365</v>
      </c>
      <c r="H5044">
        <v>2</v>
      </c>
      <c r="I5044" t="s">
        <v>42</v>
      </c>
      <c r="J5044" t="s">
        <v>43</v>
      </c>
      <c r="K5044" t="s">
        <v>44</v>
      </c>
      <c r="L5044" t="s">
        <v>42</v>
      </c>
      <c r="M5044" t="s">
        <v>79</v>
      </c>
      <c r="N5044" t="s">
        <v>47</v>
      </c>
      <c r="O5044" t="s">
        <v>89</v>
      </c>
      <c r="P5044" t="s">
        <v>49</v>
      </c>
      <c r="Q5044" t="s">
        <v>58</v>
      </c>
      <c r="R5044" s="6">
        <f>_xlfn.XLOOKUP(CleanedData[[#This Row],[Product]],'02_Lookup_Tables'!$A$2:$A$126,'02_Lookup_Tables'!$B$2:$B$126)</f>
        <v>105.11</v>
      </c>
      <c r="S5044" t="str">
        <f>VLOOKUP(CleanedData[[#This Row],[Product]],'02_Lookup_Tables'!$H$2:$I$126,2,FALSE)</f>
        <v>Beauty &amp; Personal Care</v>
      </c>
      <c r="T5044" t="str">
        <f>VLOOKUP(CleanedData[[#This Row],[Province]],'02_Lookup_Tables'!$D$2:$E$10,2, FALSE)</f>
        <v>Northern Region</v>
      </c>
      <c r="U5044" t="str" cm="1">
        <f t="array" ref="U5044">_xlfn.IFS(CleanedData[[#This Row],[Purchase Amount]]&lt;500,"Low",
CleanedData[[#This Row],[Purchase Amount]]&lt;5000,"Medium",
TRUE,"High")</f>
        <v>Low</v>
      </c>
      <c r="V5044" t="str">
        <f>TEXT(CleanedData[[#This Row],[Date]],"mmmm")</f>
        <v>March</v>
      </c>
      <c r="W5044" t="str">
        <f>"Q"&amp;ROUNDUP(MONTH(CleanedData[[#This Row],[Date]])/3,0)</f>
        <v>Q1</v>
      </c>
      <c r="X5044" t="str">
        <f>IF(CleanedData[[#This Row],[Purchase Amount]]&gt;=5000,"Yes","No")</f>
        <v>No</v>
      </c>
      <c r="Y5044">
        <f>IF(CleanedData[[#This Row],[Recommend]]="Yes",1,0)</f>
        <v>0</v>
      </c>
      <c r="Z5044" s="6">
        <f>CleanedData[[#This Row],[Purchase Amount]]*0.15</f>
        <v>15.766499999999999</v>
      </c>
      <c r="AA5044" s="6">
        <f>CleanedData[[#This Row],[Purchase Amount]]*1.15</f>
        <v>120.87649999999999</v>
      </c>
    </row>
    <row r="5045" spans="1:27" x14ac:dyDescent="0.3">
      <c r="A5045">
        <v>6104</v>
      </c>
      <c r="B5045" t="s">
        <v>5270</v>
      </c>
      <c r="C5045" s="1">
        <v>45837</v>
      </c>
      <c r="D5045">
        <v>74</v>
      </c>
      <c r="E5045" t="s">
        <v>39</v>
      </c>
      <c r="F5045" t="s">
        <v>83</v>
      </c>
      <c r="G5045" t="s">
        <v>114</v>
      </c>
      <c r="H5045">
        <v>3</v>
      </c>
      <c r="I5045" t="s">
        <v>42</v>
      </c>
      <c r="J5045" t="s">
        <v>54</v>
      </c>
      <c r="K5045" t="s">
        <v>44</v>
      </c>
      <c r="L5045" t="s">
        <v>45</v>
      </c>
      <c r="M5045" t="s">
        <v>165</v>
      </c>
      <c r="N5045" t="s">
        <v>48</v>
      </c>
      <c r="O5045" t="s">
        <v>89</v>
      </c>
      <c r="P5045" t="s">
        <v>49</v>
      </c>
      <c r="Q5045" t="s">
        <v>97</v>
      </c>
      <c r="R5045" s="6">
        <f>_xlfn.XLOOKUP(CleanedData[[#This Row],[Product]],'02_Lookup_Tables'!$A$2:$A$126,'02_Lookup_Tables'!$B$2:$B$126)</f>
        <v>1440.59</v>
      </c>
      <c r="S5045" t="str">
        <f>VLOOKUP(CleanedData[[#This Row],[Product]],'02_Lookup_Tables'!$H$2:$I$126,2,FALSE)</f>
        <v>Beauty &amp; Personal Care</v>
      </c>
      <c r="T5045" t="str">
        <f>VLOOKUP(CleanedData[[#This Row],[Province]],'02_Lookup_Tables'!$D$2:$E$10,2, FALSE)</f>
        <v>Western Region</v>
      </c>
      <c r="U5045" t="str" cm="1">
        <f t="array" ref="U5045">_xlfn.IFS(CleanedData[[#This Row],[Purchase Amount]]&lt;500,"Low",
CleanedData[[#This Row],[Purchase Amount]]&lt;5000,"Medium",
TRUE,"High")</f>
        <v>Medium</v>
      </c>
      <c r="V5045" t="str">
        <f>TEXT(CleanedData[[#This Row],[Date]],"mmmm")</f>
        <v>June</v>
      </c>
      <c r="W5045" t="str">
        <f>"Q"&amp;ROUNDUP(MONTH(CleanedData[[#This Row],[Date]])/3,0)</f>
        <v>Q2</v>
      </c>
      <c r="X5045" t="str">
        <f>IF(CleanedData[[#This Row],[Purchase Amount]]&gt;=5000,"Yes","No")</f>
        <v>No</v>
      </c>
      <c r="Y5045">
        <f>IF(CleanedData[[#This Row],[Recommend]]="Yes",1,0)</f>
        <v>0</v>
      </c>
      <c r="Z5045" s="6">
        <f>CleanedData[[#This Row],[Purchase Amount]]*0.15</f>
        <v>216.08849999999998</v>
      </c>
      <c r="AA5045" s="6">
        <f>CleanedData[[#This Row],[Purchase Amount]]*1.15</f>
        <v>1656.6784999999998</v>
      </c>
    </row>
    <row r="5046" spans="1:27" x14ac:dyDescent="0.3">
      <c r="A5046">
        <v>6105</v>
      </c>
      <c r="B5046" t="s">
        <v>5271</v>
      </c>
      <c r="C5046" s="1">
        <v>45778</v>
      </c>
      <c r="D5046">
        <v>32</v>
      </c>
      <c r="E5046" t="s">
        <v>52</v>
      </c>
      <c r="F5046" t="s">
        <v>125</v>
      </c>
      <c r="G5046" t="s">
        <v>182</v>
      </c>
      <c r="H5046">
        <v>4</v>
      </c>
      <c r="I5046" t="s">
        <v>45</v>
      </c>
      <c r="J5046" t="s">
        <v>74</v>
      </c>
      <c r="K5046" t="s">
        <v>64</v>
      </c>
      <c r="L5046" t="s">
        <v>45</v>
      </c>
      <c r="N5046" t="s">
        <v>96</v>
      </c>
      <c r="O5046" t="s">
        <v>134</v>
      </c>
      <c r="P5046" t="s">
        <v>8646</v>
      </c>
      <c r="Q5046" t="s">
        <v>58</v>
      </c>
      <c r="R5046" s="6">
        <f>_xlfn.XLOOKUP(CleanedData[[#This Row],[Product]],'02_Lookup_Tables'!$A$2:$A$126,'02_Lookup_Tables'!$B$2:$B$126)</f>
        <v>3715.65</v>
      </c>
      <c r="S5046" t="str">
        <f>VLOOKUP(CleanedData[[#This Row],[Product]],'02_Lookup_Tables'!$H$2:$I$126,2,FALSE)</f>
        <v>Home Devices</v>
      </c>
      <c r="T5046" t="str">
        <f>VLOOKUP(CleanedData[[#This Row],[Province]],'02_Lookup_Tables'!$D$2:$E$10,2, FALSE)</f>
        <v>Western Region</v>
      </c>
      <c r="U5046" t="str" cm="1">
        <f t="array" ref="U5046">_xlfn.IFS(CleanedData[[#This Row],[Purchase Amount]]&lt;500,"Low",
CleanedData[[#This Row],[Purchase Amount]]&lt;5000,"Medium",
TRUE,"High")</f>
        <v>Medium</v>
      </c>
      <c r="V5046" t="str">
        <f>TEXT(CleanedData[[#This Row],[Date]],"mmmm")</f>
        <v>May</v>
      </c>
      <c r="W5046" t="str">
        <f>"Q"&amp;ROUNDUP(MONTH(CleanedData[[#This Row],[Date]])/3,0)</f>
        <v>Q2</v>
      </c>
      <c r="X5046" t="str">
        <f>IF(CleanedData[[#This Row],[Purchase Amount]]&gt;=5000,"Yes","No")</f>
        <v>No</v>
      </c>
      <c r="Y5046">
        <f>IF(CleanedData[[#This Row],[Recommend]]="Yes",1,0)</f>
        <v>1</v>
      </c>
      <c r="Z5046" s="6">
        <f>CleanedData[[#This Row],[Purchase Amount]]*0.15</f>
        <v>557.34749999999997</v>
      </c>
      <c r="AA5046" s="6">
        <f>CleanedData[[#This Row],[Purchase Amount]]*1.15</f>
        <v>4272.9974999999995</v>
      </c>
    </row>
    <row r="5047" spans="1:27" x14ac:dyDescent="0.3">
      <c r="A5047">
        <v>6106</v>
      </c>
      <c r="B5047" t="s">
        <v>5272</v>
      </c>
      <c r="C5047" s="1">
        <v>45769</v>
      </c>
      <c r="D5047">
        <v>73</v>
      </c>
      <c r="E5047" t="s">
        <v>60</v>
      </c>
      <c r="F5047" t="s">
        <v>130</v>
      </c>
      <c r="G5047" t="s">
        <v>248</v>
      </c>
      <c r="H5047">
        <v>2</v>
      </c>
      <c r="I5047" t="s">
        <v>45</v>
      </c>
      <c r="J5047" t="s">
        <v>63</v>
      </c>
      <c r="K5047" t="s">
        <v>44</v>
      </c>
      <c r="L5047" t="s">
        <v>42</v>
      </c>
      <c r="M5047" t="s">
        <v>184</v>
      </c>
      <c r="N5047" t="s">
        <v>47</v>
      </c>
      <c r="O5047" t="s">
        <v>148</v>
      </c>
      <c r="P5047" t="s">
        <v>70</v>
      </c>
      <c r="Q5047" t="s">
        <v>97</v>
      </c>
      <c r="R5047" s="6">
        <f>_xlfn.XLOOKUP(CleanedData[[#This Row],[Product]],'02_Lookup_Tables'!$A$2:$A$126,'02_Lookup_Tables'!$B$2:$B$126)</f>
        <v>8798.49</v>
      </c>
      <c r="S5047" t="str">
        <f>VLOOKUP(CleanedData[[#This Row],[Product]],'02_Lookup_Tables'!$H$2:$I$126,2,FALSE)</f>
        <v>Toys &amp; Games</v>
      </c>
      <c r="T5047" t="str">
        <f>VLOOKUP(CleanedData[[#This Row],[Province]],'02_Lookup_Tables'!$D$2:$E$10,2, FALSE)</f>
        <v>Eastern Region</v>
      </c>
      <c r="U5047" t="str" cm="1">
        <f t="array" ref="U5047">_xlfn.IFS(CleanedData[[#This Row],[Purchase Amount]]&lt;500,"Low",
CleanedData[[#This Row],[Purchase Amount]]&lt;5000,"Medium",
TRUE,"High")</f>
        <v>High</v>
      </c>
      <c r="V5047" t="str">
        <f>TEXT(CleanedData[[#This Row],[Date]],"mmmm")</f>
        <v>April</v>
      </c>
      <c r="W5047" t="str">
        <f>"Q"&amp;ROUNDUP(MONTH(CleanedData[[#This Row],[Date]])/3,0)</f>
        <v>Q2</v>
      </c>
      <c r="X5047" t="str">
        <f>IF(CleanedData[[#This Row],[Purchase Amount]]&gt;=5000,"Yes","No")</f>
        <v>Yes</v>
      </c>
      <c r="Y5047">
        <f>IF(CleanedData[[#This Row],[Recommend]]="Yes",1,0)</f>
        <v>1</v>
      </c>
      <c r="Z5047" s="6">
        <f>CleanedData[[#This Row],[Purchase Amount]]*0.15</f>
        <v>1319.7735</v>
      </c>
      <c r="AA5047" s="6">
        <f>CleanedData[[#This Row],[Purchase Amount]]*1.15</f>
        <v>10118.263499999999</v>
      </c>
    </row>
    <row r="5048" spans="1:27" x14ac:dyDescent="0.3">
      <c r="A5048">
        <v>6107</v>
      </c>
      <c r="B5048" t="s">
        <v>5273</v>
      </c>
      <c r="C5048" s="1">
        <v>45387</v>
      </c>
      <c r="D5048">
        <v>52</v>
      </c>
      <c r="E5048" t="s">
        <v>39</v>
      </c>
      <c r="F5048" t="s">
        <v>40</v>
      </c>
      <c r="G5048" t="s">
        <v>563</v>
      </c>
      <c r="H5048">
        <v>4</v>
      </c>
      <c r="I5048" t="s">
        <v>42</v>
      </c>
      <c r="J5048" t="s">
        <v>74</v>
      </c>
      <c r="K5048" t="s">
        <v>64</v>
      </c>
      <c r="L5048" t="s">
        <v>45</v>
      </c>
      <c r="M5048" t="s">
        <v>196</v>
      </c>
      <c r="N5048" t="s">
        <v>96</v>
      </c>
      <c r="O5048" t="s">
        <v>89</v>
      </c>
      <c r="P5048" t="s">
        <v>70</v>
      </c>
      <c r="Q5048" t="s">
        <v>93</v>
      </c>
      <c r="R5048" s="6">
        <f>_xlfn.XLOOKUP(CleanedData[[#This Row],[Product]],'02_Lookup_Tables'!$A$2:$A$126,'02_Lookup_Tables'!$B$2:$B$126)</f>
        <v>11052.57</v>
      </c>
      <c r="S5048" t="str">
        <f>VLOOKUP(CleanedData[[#This Row],[Product]],'02_Lookup_Tables'!$H$2:$I$126,2,FALSE)</f>
        <v>Electronics</v>
      </c>
      <c r="T5048" t="str">
        <f>VLOOKUP(CleanedData[[#This Row],[Province]],'02_Lookup_Tables'!$D$2:$E$10,2, FALSE)</f>
        <v>Northern Region</v>
      </c>
      <c r="U5048" t="str" cm="1">
        <f t="array" ref="U5048">_xlfn.IFS(CleanedData[[#This Row],[Purchase Amount]]&lt;500,"Low",
CleanedData[[#This Row],[Purchase Amount]]&lt;5000,"Medium",
TRUE,"High")</f>
        <v>High</v>
      </c>
      <c r="V5048" t="str">
        <f>TEXT(CleanedData[[#This Row],[Date]],"mmmm")</f>
        <v>April</v>
      </c>
      <c r="W5048" t="str">
        <f>"Q"&amp;ROUNDUP(MONTH(CleanedData[[#This Row],[Date]])/3,0)</f>
        <v>Q2</v>
      </c>
      <c r="X5048" t="str">
        <f>IF(CleanedData[[#This Row],[Purchase Amount]]&gt;=5000,"Yes","No")</f>
        <v>Yes</v>
      </c>
      <c r="Y5048">
        <f>IF(CleanedData[[#This Row],[Recommend]]="Yes",1,0)</f>
        <v>0</v>
      </c>
      <c r="Z5048" s="6">
        <f>CleanedData[[#This Row],[Purchase Amount]]*0.15</f>
        <v>1657.8854999999999</v>
      </c>
      <c r="AA5048" s="6">
        <f>CleanedData[[#This Row],[Purchase Amount]]*1.15</f>
        <v>12710.455499999998</v>
      </c>
    </row>
    <row r="5049" spans="1:27" x14ac:dyDescent="0.3">
      <c r="A5049">
        <v>6108</v>
      </c>
      <c r="B5049" t="s">
        <v>5274</v>
      </c>
      <c r="C5049" s="1">
        <v>45546</v>
      </c>
      <c r="D5049">
        <v>79</v>
      </c>
      <c r="E5049" t="s">
        <v>60</v>
      </c>
      <c r="F5049" t="s">
        <v>72</v>
      </c>
      <c r="G5049" t="s">
        <v>128</v>
      </c>
      <c r="H5049">
        <v>1</v>
      </c>
      <c r="I5049" t="s">
        <v>42</v>
      </c>
      <c r="J5049" t="s">
        <v>74</v>
      </c>
      <c r="K5049" t="s">
        <v>55</v>
      </c>
      <c r="L5049" t="s">
        <v>42</v>
      </c>
      <c r="M5049" t="s">
        <v>156</v>
      </c>
      <c r="N5049" t="s">
        <v>80</v>
      </c>
      <c r="O5049" t="s">
        <v>148</v>
      </c>
      <c r="P5049" t="s">
        <v>70</v>
      </c>
      <c r="Q5049" t="s">
        <v>97</v>
      </c>
      <c r="R5049" s="6">
        <f>_xlfn.XLOOKUP(CleanedData[[#This Row],[Product]],'02_Lookup_Tables'!$A$2:$A$126,'02_Lookup_Tables'!$B$2:$B$126)</f>
        <v>3747.26</v>
      </c>
      <c r="S5049" t="str">
        <f>VLOOKUP(CleanedData[[#This Row],[Product]],'02_Lookup_Tables'!$H$2:$I$126,2,FALSE)</f>
        <v>Apparel</v>
      </c>
      <c r="T5049" t="str">
        <f>VLOOKUP(CleanedData[[#This Row],[Province]],'02_Lookup_Tables'!$D$2:$E$10,2, FALSE)</f>
        <v>Central Region</v>
      </c>
      <c r="U5049" t="str" cm="1">
        <f t="array" ref="U5049">_xlfn.IFS(CleanedData[[#This Row],[Purchase Amount]]&lt;500,"Low",
CleanedData[[#This Row],[Purchase Amount]]&lt;5000,"Medium",
TRUE,"High")</f>
        <v>Medium</v>
      </c>
      <c r="V5049" t="str">
        <f>TEXT(CleanedData[[#This Row],[Date]],"mmmm")</f>
        <v>September</v>
      </c>
      <c r="W5049" t="str">
        <f>"Q"&amp;ROUNDUP(MONTH(CleanedData[[#This Row],[Date]])/3,0)</f>
        <v>Q3</v>
      </c>
      <c r="X5049" t="str">
        <f>IF(CleanedData[[#This Row],[Purchase Amount]]&gt;=5000,"Yes","No")</f>
        <v>No</v>
      </c>
      <c r="Y5049">
        <f>IF(CleanedData[[#This Row],[Recommend]]="Yes",1,0)</f>
        <v>0</v>
      </c>
      <c r="Z5049" s="6">
        <f>CleanedData[[#This Row],[Purchase Amount]]*0.15</f>
        <v>562.08900000000006</v>
      </c>
      <c r="AA5049" s="6">
        <f>CleanedData[[#This Row],[Purchase Amount]]*1.15</f>
        <v>4309.3490000000002</v>
      </c>
    </row>
    <row r="5050" spans="1:27" x14ac:dyDescent="0.3">
      <c r="A5050">
        <v>6109</v>
      </c>
      <c r="B5050" t="s">
        <v>5275</v>
      </c>
      <c r="C5050" s="1">
        <v>45631</v>
      </c>
      <c r="D5050">
        <v>69</v>
      </c>
      <c r="E5050" t="s">
        <v>52</v>
      </c>
      <c r="F5050" t="s">
        <v>125</v>
      </c>
      <c r="G5050" t="s">
        <v>153</v>
      </c>
      <c r="H5050">
        <v>4</v>
      </c>
      <c r="I5050" t="s">
        <v>42</v>
      </c>
      <c r="J5050" t="s">
        <v>74</v>
      </c>
      <c r="K5050" t="s">
        <v>55</v>
      </c>
      <c r="L5050" t="s">
        <v>45</v>
      </c>
      <c r="M5050" t="s">
        <v>180</v>
      </c>
      <c r="N5050" t="s">
        <v>96</v>
      </c>
      <c r="O5050" t="s">
        <v>89</v>
      </c>
      <c r="P5050" t="s">
        <v>70</v>
      </c>
      <c r="Q5050" t="s">
        <v>97</v>
      </c>
      <c r="R5050" s="6">
        <f>_xlfn.XLOOKUP(CleanedData[[#This Row],[Product]],'02_Lookup_Tables'!$A$2:$A$126,'02_Lookup_Tables'!$B$2:$B$126)</f>
        <v>1011.68</v>
      </c>
      <c r="S5050" t="str">
        <f>VLOOKUP(CleanedData[[#This Row],[Product]],'02_Lookup_Tables'!$H$2:$I$126,2,FALSE)</f>
        <v>Accessories</v>
      </c>
      <c r="T5050" t="str">
        <f>VLOOKUP(CleanedData[[#This Row],[Province]],'02_Lookup_Tables'!$D$2:$E$10,2, FALSE)</f>
        <v>Western Region</v>
      </c>
      <c r="U5050" t="str" cm="1">
        <f t="array" ref="U5050">_xlfn.IFS(CleanedData[[#This Row],[Purchase Amount]]&lt;500,"Low",
CleanedData[[#This Row],[Purchase Amount]]&lt;5000,"Medium",
TRUE,"High")</f>
        <v>Medium</v>
      </c>
      <c r="V5050" t="str">
        <f>TEXT(CleanedData[[#This Row],[Date]],"mmmm")</f>
        <v>December</v>
      </c>
      <c r="W5050" t="str">
        <f>"Q"&amp;ROUNDUP(MONTH(CleanedData[[#This Row],[Date]])/3,0)</f>
        <v>Q4</v>
      </c>
      <c r="X5050" t="str">
        <f>IF(CleanedData[[#This Row],[Purchase Amount]]&gt;=5000,"Yes","No")</f>
        <v>No</v>
      </c>
      <c r="Y5050">
        <f>IF(CleanedData[[#This Row],[Recommend]]="Yes",1,0)</f>
        <v>0</v>
      </c>
      <c r="Z5050" s="6">
        <f>CleanedData[[#This Row],[Purchase Amount]]*0.15</f>
        <v>151.75199999999998</v>
      </c>
      <c r="AA5050" s="6">
        <f>CleanedData[[#This Row],[Purchase Amount]]*1.15</f>
        <v>1163.4319999999998</v>
      </c>
    </row>
    <row r="5051" spans="1:27" x14ac:dyDescent="0.3">
      <c r="A5051">
        <v>6110</v>
      </c>
      <c r="B5051" t="s">
        <v>5276</v>
      </c>
      <c r="C5051" s="1">
        <v>45344</v>
      </c>
      <c r="D5051">
        <v>20</v>
      </c>
      <c r="E5051" t="s">
        <v>39</v>
      </c>
      <c r="F5051" t="s">
        <v>83</v>
      </c>
      <c r="G5051" t="s">
        <v>192</v>
      </c>
      <c r="H5051">
        <v>5</v>
      </c>
      <c r="I5051" t="s">
        <v>42</v>
      </c>
      <c r="J5051" t="s">
        <v>54</v>
      </c>
      <c r="K5051" t="s">
        <v>55</v>
      </c>
      <c r="L5051" t="s">
        <v>42</v>
      </c>
      <c r="M5051" t="s">
        <v>100</v>
      </c>
      <c r="N5051" t="s">
        <v>57</v>
      </c>
      <c r="O5051" t="s">
        <v>48</v>
      </c>
      <c r="P5051" t="s">
        <v>49</v>
      </c>
      <c r="Q5051" t="s">
        <v>66</v>
      </c>
      <c r="R5051" s="6">
        <f>_xlfn.XLOOKUP(CleanedData[[#This Row],[Product]],'02_Lookup_Tables'!$A$2:$A$126,'02_Lookup_Tables'!$B$2:$B$126)</f>
        <v>13261</v>
      </c>
      <c r="S5051" t="str">
        <f>VLOOKUP(CleanedData[[#This Row],[Product]],'02_Lookup_Tables'!$H$2:$I$126,2,FALSE)</f>
        <v>Electronics</v>
      </c>
      <c r="T5051" t="str">
        <f>VLOOKUP(CleanedData[[#This Row],[Province]],'02_Lookup_Tables'!$D$2:$E$10,2, FALSE)</f>
        <v>Western Region</v>
      </c>
      <c r="U5051" t="str" cm="1">
        <f t="array" ref="U5051">_xlfn.IFS(CleanedData[[#This Row],[Purchase Amount]]&lt;500,"Low",
CleanedData[[#This Row],[Purchase Amount]]&lt;5000,"Medium",
TRUE,"High")</f>
        <v>High</v>
      </c>
      <c r="V5051" t="str">
        <f>TEXT(CleanedData[[#This Row],[Date]],"mmmm")</f>
        <v>February</v>
      </c>
      <c r="W5051" t="str">
        <f>"Q"&amp;ROUNDUP(MONTH(CleanedData[[#This Row],[Date]])/3,0)</f>
        <v>Q1</v>
      </c>
      <c r="X5051" t="str">
        <f>IF(CleanedData[[#This Row],[Purchase Amount]]&gt;=5000,"Yes","No")</f>
        <v>Yes</v>
      </c>
      <c r="Y5051">
        <f>IF(CleanedData[[#This Row],[Recommend]]="Yes",1,0)</f>
        <v>0</v>
      </c>
      <c r="Z5051" s="6">
        <f>CleanedData[[#This Row],[Purchase Amount]]*0.15</f>
        <v>1989.1499999999999</v>
      </c>
      <c r="AA5051" s="6">
        <f>CleanedData[[#This Row],[Purchase Amount]]*1.15</f>
        <v>15250.15</v>
      </c>
    </row>
    <row r="5052" spans="1:27" x14ac:dyDescent="0.3">
      <c r="A5052">
        <v>6111</v>
      </c>
      <c r="B5052" t="s">
        <v>5277</v>
      </c>
      <c r="C5052" s="1">
        <v>45853</v>
      </c>
      <c r="D5052">
        <v>51</v>
      </c>
      <c r="E5052" t="s">
        <v>60</v>
      </c>
      <c r="F5052" t="s">
        <v>83</v>
      </c>
      <c r="G5052" t="s">
        <v>95</v>
      </c>
      <c r="H5052">
        <v>4</v>
      </c>
      <c r="I5052" t="s">
        <v>42</v>
      </c>
      <c r="J5052" t="s">
        <v>69</v>
      </c>
      <c r="K5052" t="s">
        <v>55</v>
      </c>
      <c r="L5052" t="s">
        <v>42</v>
      </c>
      <c r="N5052" t="s">
        <v>96</v>
      </c>
      <c r="O5052" t="s">
        <v>134</v>
      </c>
      <c r="P5052" t="s">
        <v>8646</v>
      </c>
      <c r="Q5052" t="s">
        <v>93</v>
      </c>
      <c r="R5052" s="6">
        <f>_xlfn.XLOOKUP(CleanedData[[#This Row],[Product]],'02_Lookup_Tables'!$A$2:$A$126,'02_Lookup_Tables'!$B$2:$B$126)</f>
        <v>5390.8</v>
      </c>
      <c r="S5052" t="str">
        <f>VLOOKUP(CleanedData[[#This Row],[Product]],'02_Lookup_Tables'!$H$2:$I$126,2,FALSE)</f>
        <v>Electronics</v>
      </c>
      <c r="T5052" t="str">
        <f>VLOOKUP(CleanedData[[#This Row],[Province]],'02_Lookup_Tables'!$D$2:$E$10,2, FALSE)</f>
        <v>Western Region</v>
      </c>
      <c r="U5052" t="str" cm="1">
        <f t="array" ref="U5052">_xlfn.IFS(CleanedData[[#This Row],[Purchase Amount]]&lt;500,"Low",
CleanedData[[#This Row],[Purchase Amount]]&lt;5000,"Medium",
TRUE,"High")</f>
        <v>High</v>
      </c>
      <c r="V5052" t="str">
        <f>TEXT(CleanedData[[#This Row],[Date]],"mmmm")</f>
        <v>July</v>
      </c>
      <c r="W5052" t="str">
        <f>"Q"&amp;ROUNDUP(MONTH(CleanedData[[#This Row],[Date]])/3,0)</f>
        <v>Q3</v>
      </c>
      <c r="X5052" t="str">
        <f>IF(CleanedData[[#This Row],[Purchase Amount]]&gt;=5000,"Yes","No")</f>
        <v>Yes</v>
      </c>
      <c r="Y5052">
        <f>IF(CleanedData[[#This Row],[Recommend]]="Yes",1,0)</f>
        <v>0</v>
      </c>
      <c r="Z5052" s="6">
        <f>CleanedData[[#This Row],[Purchase Amount]]*0.15</f>
        <v>808.62</v>
      </c>
      <c r="AA5052" s="6">
        <f>CleanedData[[#This Row],[Purchase Amount]]*1.15</f>
        <v>6199.42</v>
      </c>
    </row>
    <row r="5053" spans="1:27" x14ac:dyDescent="0.3">
      <c r="A5053">
        <v>6112</v>
      </c>
      <c r="B5053" t="s">
        <v>5278</v>
      </c>
      <c r="C5053" s="1">
        <v>45840</v>
      </c>
      <c r="D5053">
        <v>35</v>
      </c>
      <c r="E5053" t="s">
        <v>39</v>
      </c>
      <c r="F5053" t="s">
        <v>77</v>
      </c>
      <c r="G5053" t="s">
        <v>155</v>
      </c>
      <c r="H5053">
        <v>4</v>
      </c>
      <c r="I5053" t="s">
        <v>45</v>
      </c>
      <c r="J5053" t="s">
        <v>43</v>
      </c>
      <c r="K5053" t="s">
        <v>44</v>
      </c>
      <c r="L5053" t="s">
        <v>45</v>
      </c>
      <c r="M5053" t="s">
        <v>88</v>
      </c>
      <c r="N5053" t="s">
        <v>96</v>
      </c>
      <c r="O5053" t="s">
        <v>89</v>
      </c>
      <c r="P5053" t="s">
        <v>70</v>
      </c>
      <c r="Q5053" t="s">
        <v>81</v>
      </c>
      <c r="R5053" s="6">
        <f>_xlfn.XLOOKUP(CleanedData[[#This Row],[Product]],'02_Lookup_Tables'!$A$2:$A$126,'02_Lookup_Tables'!$B$2:$B$126)</f>
        <v>1355.08</v>
      </c>
      <c r="S5053" t="str">
        <f>VLOOKUP(CleanedData[[#This Row],[Product]],'02_Lookup_Tables'!$H$2:$I$126,2,FALSE)</f>
        <v>Sports &amp; Outdoors</v>
      </c>
      <c r="T5053" t="str">
        <f>VLOOKUP(CleanedData[[#This Row],[Province]],'02_Lookup_Tables'!$D$2:$E$10,2, FALSE)</f>
        <v>Central Region</v>
      </c>
      <c r="U5053" t="str" cm="1">
        <f t="array" ref="U5053">_xlfn.IFS(CleanedData[[#This Row],[Purchase Amount]]&lt;500,"Low",
CleanedData[[#This Row],[Purchase Amount]]&lt;5000,"Medium",
TRUE,"High")</f>
        <v>Medium</v>
      </c>
      <c r="V5053" t="str">
        <f>TEXT(CleanedData[[#This Row],[Date]],"mmmm")</f>
        <v>July</v>
      </c>
      <c r="W5053" t="str">
        <f>"Q"&amp;ROUNDUP(MONTH(CleanedData[[#This Row],[Date]])/3,0)</f>
        <v>Q3</v>
      </c>
      <c r="X5053" t="str">
        <f>IF(CleanedData[[#This Row],[Purchase Amount]]&gt;=5000,"Yes","No")</f>
        <v>No</v>
      </c>
      <c r="Y5053">
        <f>IF(CleanedData[[#This Row],[Recommend]]="Yes",1,0)</f>
        <v>1</v>
      </c>
      <c r="Z5053" s="6">
        <f>CleanedData[[#This Row],[Purchase Amount]]*0.15</f>
        <v>203.26199999999997</v>
      </c>
      <c r="AA5053" s="6">
        <f>CleanedData[[#This Row],[Purchase Amount]]*1.15</f>
        <v>1558.3419999999999</v>
      </c>
    </row>
    <row r="5054" spans="1:27" x14ac:dyDescent="0.3">
      <c r="A5054">
        <v>6113</v>
      </c>
      <c r="B5054" t="s">
        <v>5279</v>
      </c>
      <c r="C5054" s="1">
        <v>45964</v>
      </c>
      <c r="D5054">
        <v>31</v>
      </c>
      <c r="E5054" t="s">
        <v>39</v>
      </c>
      <c r="F5054" t="s">
        <v>40</v>
      </c>
      <c r="G5054" t="s">
        <v>696</v>
      </c>
      <c r="H5054">
        <v>5</v>
      </c>
      <c r="I5054" t="s">
        <v>42</v>
      </c>
      <c r="J5054" t="s">
        <v>43</v>
      </c>
      <c r="K5054" t="s">
        <v>44</v>
      </c>
      <c r="L5054" t="s">
        <v>45</v>
      </c>
      <c r="M5054" t="s">
        <v>151</v>
      </c>
      <c r="N5054" t="s">
        <v>57</v>
      </c>
      <c r="O5054" t="s">
        <v>89</v>
      </c>
      <c r="P5054" t="s">
        <v>70</v>
      </c>
      <c r="Q5054" t="s">
        <v>58</v>
      </c>
      <c r="R5054" s="6">
        <f>_xlfn.XLOOKUP(CleanedData[[#This Row],[Product]],'02_Lookup_Tables'!$A$2:$A$126,'02_Lookup_Tables'!$B$2:$B$126)</f>
        <v>1233.45</v>
      </c>
      <c r="S5054" t="str">
        <f>VLOOKUP(CleanedData[[#This Row],[Product]],'02_Lookup_Tables'!$H$2:$I$126,2,FALSE)</f>
        <v>Beauty &amp; Personal Care</v>
      </c>
      <c r="T5054" t="str">
        <f>VLOOKUP(CleanedData[[#This Row],[Province]],'02_Lookup_Tables'!$D$2:$E$10,2, FALSE)</f>
        <v>Northern Region</v>
      </c>
      <c r="U5054" t="str" cm="1">
        <f t="array" ref="U5054">_xlfn.IFS(CleanedData[[#This Row],[Purchase Amount]]&lt;500,"Low",
CleanedData[[#This Row],[Purchase Amount]]&lt;5000,"Medium",
TRUE,"High")</f>
        <v>Medium</v>
      </c>
      <c r="V5054" t="str">
        <f>TEXT(CleanedData[[#This Row],[Date]],"mmmm")</f>
        <v>November</v>
      </c>
      <c r="W5054" t="str">
        <f>"Q"&amp;ROUNDUP(MONTH(CleanedData[[#This Row],[Date]])/3,0)</f>
        <v>Q4</v>
      </c>
      <c r="X5054" t="str">
        <f>IF(CleanedData[[#This Row],[Purchase Amount]]&gt;=5000,"Yes","No")</f>
        <v>No</v>
      </c>
      <c r="Y5054">
        <f>IF(CleanedData[[#This Row],[Recommend]]="Yes",1,0)</f>
        <v>0</v>
      </c>
      <c r="Z5054" s="6">
        <f>CleanedData[[#This Row],[Purchase Amount]]*0.15</f>
        <v>185.01750000000001</v>
      </c>
      <c r="AA5054" s="6">
        <f>CleanedData[[#This Row],[Purchase Amount]]*1.15</f>
        <v>1418.4675</v>
      </c>
    </row>
    <row r="5055" spans="1:27" x14ac:dyDescent="0.3">
      <c r="A5055">
        <v>6114</v>
      </c>
      <c r="B5055" t="s">
        <v>5280</v>
      </c>
      <c r="C5055" s="1">
        <v>45327</v>
      </c>
      <c r="D5055">
        <v>63</v>
      </c>
      <c r="E5055" t="s">
        <v>39</v>
      </c>
      <c r="F5055" t="s">
        <v>77</v>
      </c>
      <c r="G5055" t="s">
        <v>288</v>
      </c>
      <c r="H5055">
        <v>1</v>
      </c>
      <c r="I5055" t="s">
        <v>42</v>
      </c>
      <c r="J5055" t="s">
        <v>74</v>
      </c>
      <c r="K5055" t="s">
        <v>55</v>
      </c>
      <c r="L5055" t="s">
        <v>45</v>
      </c>
      <c r="M5055" t="s">
        <v>100</v>
      </c>
      <c r="N5055" t="s">
        <v>80</v>
      </c>
      <c r="O5055" t="s">
        <v>48</v>
      </c>
      <c r="P5055" t="s">
        <v>49</v>
      </c>
      <c r="Q5055" t="s">
        <v>50</v>
      </c>
      <c r="R5055" s="6">
        <f>_xlfn.XLOOKUP(CleanedData[[#This Row],[Product]],'02_Lookup_Tables'!$A$2:$A$126,'02_Lookup_Tables'!$B$2:$B$126)</f>
        <v>605.1</v>
      </c>
      <c r="S5055" t="str">
        <f>VLOOKUP(CleanedData[[#This Row],[Product]],'02_Lookup_Tables'!$H$2:$I$126,2,FALSE)</f>
        <v>Apparel</v>
      </c>
      <c r="T5055" t="str">
        <f>VLOOKUP(CleanedData[[#This Row],[Province]],'02_Lookup_Tables'!$D$2:$E$10,2, FALSE)</f>
        <v>Central Region</v>
      </c>
      <c r="U5055" t="str" cm="1">
        <f t="array" ref="U5055">_xlfn.IFS(CleanedData[[#This Row],[Purchase Amount]]&lt;500,"Low",
CleanedData[[#This Row],[Purchase Amount]]&lt;5000,"Medium",
TRUE,"High")</f>
        <v>Medium</v>
      </c>
      <c r="V5055" t="str">
        <f>TEXT(CleanedData[[#This Row],[Date]],"mmmm")</f>
        <v>February</v>
      </c>
      <c r="W5055" t="str">
        <f>"Q"&amp;ROUNDUP(MONTH(CleanedData[[#This Row],[Date]])/3,0)</f>
        <v>Q1</v>
      </c>
      <c r="X5055" t="str">
        <f>IF(CleanedData[[#This Row],[Purchase Amount]]&gt;=5000,"Yes","No")</f>
        <v>No</v>
      </c>
      <c r="Y5055">
        <f>IF(CleanedData[[#This Row],[Recommend]]="Yes",1,0)</f>
        <v>0</v>
      </c>
      <c r="Z5055" s="6">
        <f>CleanedData[[#This Row],[Purchase Amount]]*0.15</f>
        <v>90.765000000000001</v>
      </c>
      <c r="AA5055" s="6">
        <f>CleanedData[[#This Row],[Purchase Amount]]*1.15</f>
        <v>695.86500000000001</v>
      </c>
    </row>
    <row r="5056" spans="1:27" x14ac:dyDescent="0.3">
      <c r="A5056">
        <v>6115</v>
      </c>
      <c r="B5056" t="s">
        <v>5281</v>
      </c>
      <c r="C5056" s="1">
        <v>45406</v>
      </c>
      <c r="D5056">
        <v>29</v>
      </c>
      <c r="E5056" t="s">
        <v>52</v>
      </c>
      <c r="F5056" t="s">
        <v>68</v>
      </c>
      <c r="G5056" t="s">
        <v>313</v>
      </c>
      <c r="H5056">
        <v>2</v>
      </c>
      <c r="I5056" t="s">
        <v>45</v>
      </c>
      <c r="J5056" t="s">
        <v>43</v>
      </c>
      <c r="K5056" t="s">
        <v>64</v>
      </c>
      <c r="L5056" t="s">
        <v>42</v>
      </c>
      <c r="M5056" t="s">
        <v>140</v>
      </c>
      <c r="N5056" t="s">
        <v>47</v>
      </c>
      <c r="O5056" t="s">
        <v>148</v>
      </c>
      <c r="P5056" t="s">
        <v>70</v>
      </c>
      <c r="Q5056" t="s">
        <v>58</v>
      </c>
      <c r="R5056" s="6">
        <f>_xlfn.XLOOKUP(CleanedData[[#This Row],[Product]],'02_Lookup_Tables'!$A$2:$A$126,'02_Lookup_Tables'!$B$2:$B$126)</f>
        <v>283.57</v>
      </c>
      <c r="S5056" t="str">
        <f>VLOOKUP(CleanedData[[#This Row],[Product]],'02_Lookup_Tables'!$H$2:$I$126,2,FALSE)</f>
        <v>Accessories</v>
      </c>
      <c r="T5056" t="str">
        <f>VLOOKUP(CleanedData[[#This Row],[Province]],'02_Lookup_Tables'!$D$2:$E$10,2, FALSE)</f>
        <v>Northern Region</v>
      </c>
      <c r="U5056" t="str" cm="1">
        <f t="array" ref="U5056">_xlfn.IFS(CleanedData[[#This Row],[Purchase Amount]]&lt;500,"Low",
CleanedData[[#This Row],[Purchase Amount]]&lt;5000,"Medium",
TRUE,"High")</f>
        <v>Low</v>
      </c>
      <c r="V5056" t="str">
        <f>TEXT(CleanedData[[#This Row],[Date]],"mmmm")</f>
        <v>April</v>
      </c>
      <c r="W5056" t="str">
        <f>"Q"&amp;ROUNDUP(MONTH(CleanedData[[#This Row],[Date]])/3,0)</f>
        <v>Q2</v>
      </c>
      <c r="X5056" t="str">
        <f>IF(CleanedData[[#This Row],[Purchase Amount]]&gt;=5000,"Yes","No")</f>
        <v>No</v>
      </c>
      <c r="Y5056">
        <f>IF(CleanedData[[#This Row],[Recommend]]="Yes",1,0)</f>
        <v>1</v>
      </c>
      <c r="Z5056" s="6">
        <f>CleanedData[[#This Row],[Purchase Amount]]*0.15</f>
        <v>42.535499999999999</v>
      </c>
      <c r="AA5056" s="6">
        <f>CleanedData[[#This Row],[Purchase Amount]]*1.15</f>
        <v>326.10549999999995</v>
      </c>
    </row>
    <row r="5057" spans="1:27" x14ac:dyDescent="0.3">
      <c r="A5057">
        <v>6116</v>
      </c>
      <c r="B5057" t="s">
        <v>5282</v>
      </c>
      <c r="C5057" s="1">
        <v>45722</v>
      </c>
      <c r="D5057">
        <v>79</v>
      </c>
      <c r="E5057" t="s">
        <v>39</v>
      </c>
      <c r="F5057" t="s">
        <v>108</v>
      </c>
      <c r="G5057" t="s">
        <v>411</v>
      </c>
      <c r="H5057">
        <v>3</v>
      </c>
      <c r="I5057" t="s">
        <v>45</v>
      </c>
      <c r="J5057" t="s">
        <v>74</v>
      </c>
      <c r="K5057" t="s">
        <v>64</v>
      </c>
      <c r="L5057" t="s">
        <v>45</v>
      </c>
      <c r="M5057" t="s">
        <v>79</v>
      </c>
      <c r="N5057" t="s">
        <v>48</v>
      </c>
      <c r="O5057" t="s">
        <v>89</v>
      </c>
      <c r="P5057" t="s">
        <v>49</v>
      </c>
      <c r="Q5057" t="s">
        <v>97</v>
      </c>
      <c r="R5057" s="6">
        <f>_xlfn.XLOOKUP(CleanedData[[#This Row],[Product]],'02_Lookup_Tables'!$A$2:$A$126,'02_Lookup_Tables'!$B$2:$B$126)</f>
        <v>103.4</v>
      </c>
      <c r="S5057" t="str">
        <f>VLOOKUP(CleanedData[[#This Row],[Product]],'02_Lookup_Tables'!$H$2:$I$126,2,FALSE)</f>
        <v>Food</v>
      </c>
      <c r="T5057" t="str">
        <f>VLOOKUP(CleanedData[[#This Row],[Province]],'02_Lookup_Tables'!$D$2:$E$10,2, FALSE)</f>
        <v>Gauteng Region</v>
      </c>
      <c r="U5057" t="str" cm="1">
        <f t="array" ref="U5057">_xlfn.IFS(CleanedData[[#This Row],[Purchase Amount]]&lt;500,"Low",
CleanedData[[#This Row],[Purchase Amount]]&lt;5000,"Medium",
TRUE,"High")</f>
        <v>Low</v>
      </c>
      <c r="V5057" t="str">
        <f>TEXT(CleanedData[[#This Row],[Date]],"mmmm")</f>
        <v>March</v>
      </c>
      <c r="W5057" t="str">
        <f>"Q"&amp;ROUNDUP(MONTH(CleanedData[[#This Row],[Date]])/3,0)</f>
        <v>Q1</v>
      </c>
      <c r="X5057" t="str">
        <f>IF(CleanedData[[#This Row],[Purchase Amount]]&gt;=5000,"Yes","No")</f>
        <v>No</v>
      </c>
      <c r="Y5057">
        <f>IF(CleanedData[[#This Row],[Recommend]]="Yes",1,0)</f>
        <v>1</v>
      </c>
      <c r="Z5057" s="6">
        <f>CleanedData[[#This Row],[Purchase Amount]]*0.15</f>
        <v>15.51</v>
      </c>
      <c r="AA5057" s="6">
        <f>CleanedData[[#This Row],[Purchase Amount]]*1.15</f>
        <v>118.91</v>
      </c>
    </row>
    <row r="5058" spans="1:27" x14ac:dyDescent="0.3">
      <c r="A5058">
        <v>6117</v>
      </c>
      <c r="B5058" t="s">
        <v>5283</v>
      </c>
      <c r="C5058" s="1">
        <v>45619</v>
      </c>
      <c r="D5058">
        <v>58</v>
      </c>
      <c r="E5058" t="s">
        <v>39</v>
      </c>
      <c r="F5058" t="s">
        <v>68</v>
      </c>
      <c r="G5058" t="s">
        <v>114</v>
      </c>
      <c r="H5058">
        <v>4</v>
      </c>
      <c r="I5058" t="s">
        <v>45</v>
      </c>
      <c r="J5058" t="s">
        <v>43</v>
      </c>
      <c r="K5058" t="s">
        <v>64</v>
      </c>
      <c r="L5058" t="s">
        <v>45</v>
      </c>
      <c r="M5058" t="s">
        <v>147</v>
      </c>
      <c r="N5058" t="s">
        <v>96</v>
      </c>
      <c r="O5058" t="s">
        <v>148</v>
      </c>
      <c r="P5058" t="s">
        <v>49</v>
      </c>
      <c r="Q5058" t="s">
        <v>50</v>
      </c>
      <c r="R5058" s="6">
        <f>_xlfn.XLOOKUP(CleanedData[[#This Row],[Product]],'02_Lookup_Tables'!$A$2:$A$126,'02_Lookup_Tables'!$B$2:$B$126)</f>
        <v>1440.59</v>
      </c>
      <c r="S5058" t="str">
        <f>VLOOKUP(CleanedData[[#This Row],[Product]],'02_Lookup_Tables'!$H$2:$I$126,2,FALSE)</f>
        <v>Beauty &amp; Personal Care</v>
      </c>
      <c r="T5058" t="str">
        <f>VLOOKUP(CleanedData[[#This Row],[Province]],'02_Lookup_Tables'!$D$2:$E$10,2, FALSE)</f>
        <v>Northern Region</v>
      </c>
      <c r="U5058" t="str" cm="1">
        <f t="array" ref="U5058">_xlfn.IFS(CleanedData[[#This Row],[Purchase Amount]]&lt;500,"Low",
CleanedData[[#This Row],[Purchase Amount]]&lt;5000,"Medium",
TRUE,"High")</f>
        <v>Medium</v>
      </c>
      <c r="V5058" t="str">
        <f>TEXT(CleanedData[[#This Row],[Date]],"mmmm")</f>
        <v>November</v>
      </c>
      <c r="W5058" t="str">
        <f>"Q"&amp;ROUNDUP(MONTH(CleanedData[[#This Row],[Date]])/3,0)</f>
        <v>Q4</v>
      </c>
      <c r="X5058" t="str">
        <f>IF(CleanedData[[#This Row],[Purchase Amount]]&gt;=5000,"Yes","No")</f>
        <v>No</v>
      </c>
      <c r="Y5058">
        <f>IF(CleanedData[[#This Row],[Recommend]]="Yes",1,0)</f>
        <v>1</v>
      </c>
      <c r="Z5058" s="6">
        <f>CleanedData[[#This Row],[Purchase Amount]]*0.15</f>
        <v>216.08849999999998</v>
      </c>
      <c r="AA5058" s="6">
        <f>CleanedData[[#This Row],[Purchase Amount]]*1.15</f>
        <v>1656.6784999999998</v>
      </c>
    </row>
    <row r="5059" spans="1:27" x14ac:dyDescent="0.3">
      <c r="A5059">
        <v>6118</v>
      </c>
      <c r="B5059" t="s">
        <v>5284</v>
      </c>
      <c r="C5059" s="1">
        <v>45565</v>
      </c>
      <c r="D5059">
        <v>79</v>
      </c>
      <c r="E5059" t="s">
        <v>60</v>
      </c>
      <c r="F5059" t="s">
        <v>68</v>
      </c>
      <c r="G5059" t="s">
        <v>1139</v>
      </c>
      <c r="H5059">
        <v>5</v>
      </c>
      <c r="I5059" t="s">
        <v>45</v>
      </c>
      <c r="J5059" t="s">
        <v>63</v>
      </c>
      <c r="K5059" t="s">
        <v>64</v>
      </c>
      <c r="L5059" t="s">
        <v>45</v>
      </c>
      <c r="M5059" t="s">
        <v>196</v>
      </c>
      <c r="N5059" t="s">
        <v>57</v>
      </c>
      <c r="O5059" t="s">
        <v>89</v>
      </c>
      <c r="P5059" t="s">
        <v>70</v>
      </c>
      <c r="Q5059" t="s">
        <v>97</v>
      </c>
      <c r="R5059" s="6">
        <f>_xlfn.XLOOKUP(CleanedData[[#This Row],[Product]],'02_Lookup_Tables'!$A$2:$A$126,'02_Lookup_Tables'!$B$2:$B$126)</f>
        <v>2977.47</v>
      </c>
      <c r="S5059" t="str">
        <f>VLOOKUP(CleanedData[[#This Row],[Product]],'02_Lookup_Tables'!$H$2:$I$126,2,FALSE)</f>
        <v>Home &amp; Living</v>
      </c>
      <c r="T5059" t="str">
        <f>VLOOKUP(CleanedData[[#This Row],[Province]],'02_Lookup_Tables'!$D$2:$E$10,2, FALSE)</f>
        <v>Northern Region</v>
      </c>
      <c r="U5059" t="str" cm="1">
        <f t="array" ref="U5059">_xlfn.IFS(CleanedData[[#This Row],[Purchase Amount]]&lt;500,"Low",
CleanedData[[#This Row],[Purchase Amount]]&lt;5000,"Medium",
TRUE,"High")</f>
        <v>Medium</v>
      </c>
      <c r="V5059" t="str">
        <f>TEXT(CleanedData[[#This Row],[Date]],"mmmm")</f>
        <v>September</v>
      </c>
      <c r="W5059" t="str">
        <f>"Q"&amp;ROUNDUP(MONTH(CleanedData[[#This Row],[Date]])/3,0)</f>
        <v>Q3</v>
      </c>
      <c r="X5059" t="str">
        <f>IF(CleanedData[[#This Row],[Purchase Amount]]&gt;=5000,"Yes","No")</f>
        <v>No</v>
      </c>
      <c r="Y5059">
        <f>IF(CleanedData[[#This Row],[Recommend]]="Yes",1,0)</f>
        <v>1</v>
      </c>
      <c r="Z5059" s="6">
        <f>CleanedData[[#This Row],[Purchase Amount]]*0.15</f>
        <v>446.62049999999994</v>
      </c>
      <c r="AA5059" s="6">
        <f>CleanedData[[#This Row],[Purchase Amount]]*1.15</f>
        <v>3424.0904999999993</v>
      </c>
    </row>
    <row r="5060" spans="1:27" x14ac:dyDescent="0.3">
      <c r="A5060">
        <v>6119</v>
      </c>
      <c r="B5060" t="s">
        <v>5285</v>
      </c>
      <c r="C5060" s="1">
        <v>46022</v>
      </c>
      <c r="D5060">
        <v>78</v>
      </c>
      <c r="E5060" t="s">
        <v>52</v>
      </c>
      <c r="F5060" t="s">
        <v>68</v>
      </c>
      <c r="G5060" t="s">
        <v>378</v>
      </c>
      <c r="H5060">
        <v>3</v>
      </c>
      <c r="I5060" t="s">
        <v>42</v>
      </c>
      <c r="J5060" t="s">
        <v>69</v>
      </c>
      <c r="K5060" t="s">
        <v>44</v>
      </c>
      <c r="L5060" t="s">
        <v>45</v>
      </c>
      <c r="M5060" t="s">
        <v>231</v>
      </c>
      <c r="N5060" t="s">
        <v>48</v>
      </c>
      <c r="O5060" t="s">
        <v>89</v>
      </c>
      <c r="P5060" t="s">
        <v>49</v>
      </c>
      <c r="Q5060" t="s">
        <v>97</v>
      </c>
      <c r="R5060" s="6">
        <f>_xlfn.XLOOKUP(CleanedData[[#This Row],[Product]],'02_Lookup_Tables'!$A$2:$A$126,'02_Lookup_Tables'!$B$2:$B$126)</f>
        <v>40.11</v>
      </c>
      <c r="S5060" t="str">
        <f>VLOOKUP(CleanedData[[#This Row],[Product]],'02_Lookup_Tables'!$H$2:$I$126,2,FALSE)</f>
        <v>Food</v>
      </c>
      <c r="T5060" t="str">
        <f>VLOOKUP(CleanedData[[#This Row],[Province]],'02_Lookup_Tables'!$D$2:$E$10,2, FALSE)</f>
        <v>Northern Region</v>
      </c>
      <c r="U5060" t="str" cm="1">
        <f t="array" ref="U5060">_xlfn.IFS(CleanedData[[#This Row],[Purchase Amount]]&lt;500,"Low",
CleanedData[[#This Row],[Purchase Amount]]&lt;5000,"Medium",
TRUE,"High")</f>
        <v>Low</v>
      </c>
      <c r="V5060" t="str">
        <f>TEXT(CleanedData[[#This Row],[Date]],"mmmm")</f>
        <v>December</v>
      </c>
      <c r="W5060" t="str">
        <f>"Q"&amp;ROUNDUP(MONTH(CleanedData[[#This Row],[Date]])/3,0)</f>
        <v>Q4</v>
      </c>
      <c r="X5060" t="str">
        <f>IF(CleanedData[[#This Row],[Purchase Amount]]&gt;=5000,"Yes","No")</f>
        <v>No</v>
      </c>
      <c r="Y5060">
        <f>IF(CleanedData[[#This Row],[Recommend]]="Yes",1,0)</f>
        <v>0</v>
      </c>
      <c r="Z5060" s="6">
        <f>CleanedData[[#This Row],[Purchase Amount]]*0.15</f>
        <v>6.0164999999999997</v>
      </c>
      <c r="AA5060" s="6">
        <f>CleanedData[[#This Row],[Purchase Amount]]*1.15</f>
        <v>46.126499999999993</v>
      </c>
    </row>
    <row r="5061" spans="1:27" x14ac:dyDescent="0.3">
      <c r="A5061">
        <v>6120</v>
      </c>
      <c r="B5061" t="s">
        <v>5286</v>
      </c>
      <c r="C5061" s="1">
        <v>45876</v>
      </c>
      <c r="D5061">
        <v>45</v>
      </c>
      <c r="E5061" t="s">
        <v>39</v>
      </c>
      <c r="F5061" t="s">
        <v>77</v>
      </c>
      <c r="G5061" t="s">
        <v>311</v>
      </c>
      <c r="H5061">
        <v>2</v>
      </c>
      <c r="I5061" t="s">
        <v>42</v>
      </c>
      <c r="J5061" t="s">
        <v>43</v>
      </c>
      <c r="K5061" t="s">
        <v>64</v>
      </c>
      <c r="L5061" t="s">
        <v>45</v>
      </c>
      <c r="M5061" t="s">
        <v>156</v>
      </c>
      <c r="N5061" t="s">
        <v>47</v>
      </c>
      <c r="O5061" t="s">
        <v>148</v>
      </c>
      <c r="P5061" t="s">
        <v>70</v>
      </c>
      <c r="Q5061" t="s">
        <v>93</v>
      </c>
      <c r="R5061" s="6">
        <f>_xlfn.XLOOKUP(CleanedData[[#This Row],[Product]],'02_Lookup_Tables'!$A$2:$A$126,'02_Lookup_Tables'!$B$2:$B$126)</f>
        <v>954.6</v>
      </c>
      <c r="S5061" t="str">
        <f>VLOOKUP(CleanedData[[#This Row],[Product]],'02_Lookup_Tables'!$H$2:$I$126,2,FALSE)</f>
        <v>Apparel</v>
      </c>
      <c r="T5061" t="str">
        <f>VLOOKUP(CleanedData[[#This Row],[Province]],'02_Lookup_Tables'!$D$2:$E$10,2, FALSE)</f>
        <v>Central Region</v>
      </c>
      <c r="U5061" t="str" cm="1">
        <f t="array" ref="U5061">_xlfn.IFS(CleanedData[[#This Row],[Purchase Amount]]&lt;500,"Low",
CleanedData[[#This Row],[Purchase Amount]]&lt;5000,"Medium",
TRUE,"High")</f>
        <v>Medium</v>
      </c>
      <c r="V5061" t="str">
        <f>TEXT(CleanedData[[#This Row],[Date]],"mmmm")</f>
        <v>August</v>
      </c>
      <c r="W5061" t="str">
        <f>"Q"&amp;ROUNDUP(MONTH(CleanedData[[#This Row],[Date]])/3,0)</f>
        <v>Q3</v>
      </c>
      <c r="X5061" t="str">
        <f>IF(CleanedData[[#This Row],[Purchase Amount]]&gt;=5000,"Yes","No")</f>
        <v>No</v>
      </c>
      <c r="Y5061">
        <f>IF(CleanedData[[#This Row],[Recommend]]="Yes",1,0)</f>
        <v>0</v>
      </c>
      <c r="Z5061" s="6">
        <f>CleanedData[[#This Row],[Purchase Amount]]*0.15</f>
        <v>143.19</v>
      </c>
      <c r="AA5061" s="6">
        <f>CleanedData[[#This Row],[Purchase Amount]]*1.15</f>
        <v>1097.79</v>
      </c>
    </row>
    <row r="5062" spans="1:27" x14ac:dyDescent="0.3">
      <c r="A5062">
        <v>6121</v>
      </c>
      <c r="B5062" t="s">
        <v>5287</v>
      </c>
      <c r="C5062" s="1">
        <v>45366</v>
      </c>
      <c r="D5062">
        <v>48</v>
      </c>
      <c r="E5062" t="s">
        <v>60</v>
      </c>
      <c r="F5062" t="s">
        <v>40</v>
      </c>
      <c r="G5062" t="s">
        <v>102</v>
      </c>
      <c r="H5062">
        <v>4</v>
      </c>
      <c r="I5062" t="s">
        <v>45</v>
      </c>
      <c r="J5062" t="s">
        <v>69</v>
      </c>
      <c r="K5062" t="s">
        <v>44</v>
      </c>
      <c r="L5062" t="s">
        <v>45</v>
      </c>
      <c r="M5062" t="s">
        <v>165</v>
      </c>
      <c r="N5062" t="s">
        <v>96</v>
      </c>
      <c r="O5062" t="s">
        <v>89</v>
      </c>
      <c r="P5062" t="s">
        <v>70</v>
      </c>
      <c r="Q5062" t="s">
        <v>93</v>
      </c>
      <c r="R5062" s="6">
        <f>_xlfn.XLOOKUP(CleanedData[[#This Row],[Product]],'02_Lookup_Tables'!$A$2:$A$126,'02_Lookup_Tables'!$B$2:$B$126)</f>
        <v>276.82</v>
      </c>
      <c r="S5062" t="str">
        <f>VLOOKUP(CleanedData[[#This Row],[Product]],'02_Lookup_Tables'!$H$2:$I$126,2,FALSE)</f>
        <v>Home &amp; Living</v>
      </c>
      <c r="T5062" t="str">
        <f>VLOOKUP(CleanedData[[#This Row],[Province]],'02_Lookup_Tables'!$D$2:$E$10,2, FALSE)</f>
        <v>Northern Region</v>
      </c>
      <c r="U5062" t="str" cm="1">
        <f t="array" ref="U5062">_xlfn.IFS(CleanedData[[#This Row],[Purchase Amount]]&lt;500,"Low",
CleanedData[[#This Row],[Purchase Amount]]&lt;5000,"Medium",
TRUE,"High")</f>
        <v>Low</v>
      </c>
      <c r="V5062" t="str">
        <f>TEXT(CleanedData[[#This Row],[Date]],"mmmm")</f>
        <v>March</v>
      </c>
      <c r="W5062" t="str">
        <f>"Q"&amp;ROUNDUP(MONTH(CleanedData[[#This Row],[Date]])/3,0)</f>
        <v>Q1</v>
      </c>
      <c r="X5062" t="str">
        <f>IF(CleanedData[[#This Row],[Purchase Amount]]&gt;=5000,"Yes","No")</f>
        <v>No</v>
      </c>
      <c r="Y5062">
        <f>IF(CleanedData[[#This Row],[Recommend]]="Yes",1,0)</f>
        <v>1</v>
      </c>
      <c r="Z5062" s="6">
        <f>CleanedData[[#This Row],[Purchase Amount]]*0.15</f>
        <v>41.522999999999996</v>
      </c>
      <c r="AA5062" s="6">
        <f>CleanedData[[#This Row],[Purchase Amount]]*1.15</f>
        <v>318.34299999999996</v>
      </c>
    </row>
    <row r="5063" spans="1:27" x14ac:dyDescent="0.3">
      <c r="A5063">
        <v>6123</v>
      </c>
      <c r="B5063" t="s">
        <v>5288</v>
      </c>
      <c r="C5063" s="1">
        <v>45364</v>
      </c>
      <c r="D5063">
        <v>49</v>
      </c>
      <c r="E5063" t="s">
        <v>60</v>
      </c>
      <c r="F5063" t="s">
        <v>61</v>
      </c>
      <c r="G5063" t="s">
        <v>171</v>
      </c>
      <c r="H5063">
        <v>5</v>
      </c>
      <c r="I5063" t="s">
        <v>42</v>
      </c>
      <c r="J5063" t="s">
        <v>54</v>
      </c>
      <c r="K5063" t="s">
        <v>64</v>
      </c>
      <c r="L5063" t="s">
        <v>42</v>
      </c>
      <c r="M5063" t="s">
        <v>56</v>
      </c>
      <c r="N5063" t="s">
        <v>57</v>
      </c>
      <c r="O5063" t="s">
        <v>148</v>
      </c>
      <c r="P5063" t="s">
        <v>49</v>
      </c>
      <c r="Q5063" t="s">
        <v>93</v>
      </c>
      <c r="R5063" s="6">
        <f>_xlfn.XLOOKUP(CleanedData[[#This Row],[Product]],'02_Lookup_Tables'!$A$2:$A$126,'02_Lookup_Tables'!$B$2:$B$126)</f>
        <v>6710.27</v>
      </c>
      <c r="S5063" t="str">
        <f>VLOOKUP(CleanedData[[#This Row],[Product]],'02_Lookup_Tables'!$H$2:$I$126,2,FALSE)</f>
        <v>Home Devices</v>
      </c>
      <c r="T5063" t="str">
        <f>VLOOKUP(CleanedData[[#This Row],[Province]],'02_Lookup_Tables'!$D$2:$E$10,2, FALSE)</f>
        <v>Southern Region</v>
      </c>
      <c r="U5063" t="str" cm="1">
        <f t="array" ref="U5063">_xlfn.IFS(CleanedData[[#This Row],[Purchase Amount]]&lt;500,"Low",
CleanedData[[#This Row],[Purchase Amount]]&lt;5000,"Medium",
TRUE,"High")</f>
        <v>High</v>
      </c>
      <c r="V5063" t="str">
        <f>TEXT(CleanedData[[#This Row],[Date]],"mmmm")</f>
        <v>March</v>
      </c>
      <c r="W5063" t="str">
        <f>"Q"&amp;ROUNDUP(MONTH(CleanedData[[#This Row],[Date]])/3,0)</f>
        <v>Q1</v>
      </c>
      <c r="X5063" t="str">
        <f>IF(CleanedData[[#This Row],[Purchase Amount]]&gt;=5000,"Yes","No")</f>
        <v>Yes</v>
      </c>
      <c r="Y5063">
        <f>IF(CleanedData[[#This Row],[Recommend]]="Yes",1,0)</f>
        <v>0</v>
      </c>
      <c r="Z5063" s="6">
        <f>CleanedData[[#This Row],[Purchase Amount]]*0.15</f>
        <v>1006.5405000000001</v>
      </c>
      <c r="AA5063" s="6">
        <f>CleanedData[[#This Row],[Purchase Amount]]*1.15</f>
        <v>7716.8104999999996</v>
      </c>
    </row>
    <row r="5064" spans="1:27" x14ac:dyDescent="0.3">
      <c r="A5064">
        <v>6124</v>
      </c>
      <c r="B5064" t="s">
        <v>5289</v>
      </c>
      <c r="C5064" s="1">
        <v>45970</v>
      </c>
      <c r="D5064">
        <v>79</v>
      </c>
      <c r="E5064" t="s">
        <v>52</v>
      </c>
      <c r="F5064" t="s">
        <v>108</v>
      </c>
      <c r="G5064" t="s">
        <v>296</v>
      </c>
      <c r="H5064">
        <v>3</v>
      </c>
      <c r="I5064" t="s">
        <v>42</v>
      </c>
      <c r="J5064" t="s">
        <v>69</v>
      </c>
      <c r="K5064" t="s">
        <v>64</v>
      </c>
      <c r="L5064" t="s">
        <v>42</v>
      </c>
      <c r="M5064" t="s">
        <v>151</v>
      </c>
      <c r="N5064" t="s">
        <v>48</v>
      </c>
      <c r="O5064" t="s">
        <v>89</v>
      </c>
      <c r="P5064" t="s">
        <v>49</v>
      </c>
      <c r="Q5064" t="s">
        <v>97</v>
      </c>
      <c r="R5064" s="6">
        <f>_xlfn.XLOOKUP(CleanedData[[#This Row],[Product]],'02_Lookup_Tables'!$A$2:$A$126,'02_Lookup_Tables'!$B$2:$B$126)</f>
        <v>657.5</v>
      </c>
      <c r="S5064" t="str">
        <f>VLOOKUP(CleanedData[[#This Row],[Product]],'02_Lookup_Tables'!$H$2:$I$126,2,FALSE)</f>
        <v>Home Devices</v>
      </c>
      <c r="T5064" t="str">
        <f>VLOOKUP(CleanedData[[#This Row],[Province]],'02_Lookup_Tables'!$D$2:$E$10,2, FALSE)</f>
        <v>Gauteng Region</v>
      </c>
      <c r="U5064" t="str" cm="1">
        <f t="array" ref="U5064">_xlfn.IFS(CleanedData[[#This Row],[Purchase Amount]]&lt;500,"Low",
CleanedData[[#This Row],[Purchase Amount]]&lt;5000,"Medium",
TRUE,"High")</f>
        <v>Medium</v>
      </c>
      <c r="V5064" t="str">
        <f>TEXT(CleanedData[[#This Row],[Date]],"mmmm")</f>
        <v>November</v>
      </c>
      <c r="W5064" t="str">
        <f>"Q"&amp;ROUNDUP(MONTH(CleanedData[[#This Row],[Date]])/3,0)</f>
        <v>Q4</v>
      </c>
      <c r="X5064" t="str">
        <f>IF(CleanedData[[#This Row],[Purchase Amount]]&gt;=5000,"Yes","No")</f>
        <v>No</v>
      </c>
      <c r="Y5064">
        <f>IF(CleanedData[[#This Row],[Recommend]]="Yes",1,0)</f>
        <v>0</v>
      </c>
      <c r="Z5064" s="6">
        <f>CleanedData[[#This Row],[Purchase Amount]]*0.15</f>
        <v>98.625</v>
      </c>
      <c r="AA5064" s="6">
        <f>CleanedData[[#This Row],[Purchase Amount]]*1.15</f>
        <v>756.12499999999989</v>
      </c>
    </row>
    <row r="5065" spans="1:27" x14ac:dyDescent="0.3">
      <c r="A5065">
        <v>6125</v>
      </c>
      <c r="B5065" t="s">
        <v>5290</v>
      </c>
      <c r="C5065" s="1">
        <v>46013</v>
      </c>
      <c r="D5065">
        <v>21</v>
      </c>
      <c r="E5065" t="s">
        <v>60</v>
      </c>
      <c r="F5065" t="s">
        <v>40</v>
      </c>
      <c r="G5065" t="s">
        <v>118</v>
      </c>
      <c r="H5065">
        <v>5</v>
      </c>
      <c r="I5065" t="s">
        <v>42</v>
      </c>
      <c r="J5065" t="s">
        <v>63</v>
      </c>
      <c r="K5065" t="s">
        <v>44</v>
      </c>
      <c r="L5065" t="s">
        <v>45</v>
      </c>
      <c r="M5065" t="s">
        <v>123</v>
      </c>
      <c r="N5065" t="s">
        <v>57</v>
      </c>
      <c r="O5065" t="s">
        <v>89</v>
      </c>
      <c r="P5065" t="s">
        <v>70</v>
      </c>
      <c r="Q5065" t="s">
        <v>66</v>
      </c>
      <c r="R5065" s="6">
        <f>_xlfn.XLOOKUP(CleanedData[[#This Row],[Product]],'02_Lookup_Tables'!$A$2:$A$126,'02_Lookup_Tables'!$B$2:$B$126)</f>
        <v>368.99</v>
      </c>
      <c r="S5065" t="str">
        <f>VLOOKUP(CleanedData[[#This Row],[Product]],'02_Lookup_Tables'!$H$2:$I$126,2,FALSE)</f>
        <v>Accessories</v>
      </c>
      <c r="T5065" t="str">
        <f>VLOOKUP(CleanedData[[#This Row],[Province]],'02_Lookup_Tables'!$D$2:$E$10,2, FALSE)</f>
        <v>Northern Region</v>
      </c>
      <c r="U5065" t="str" cm="1">
        <f t="array" ref="U5065">_xlfn.IFS(CleanedData[[#This Row],[Purchase Amount]]&lt;500,"Low",
CleanedData[[#This Row],[Purchase Amount]]&lt;5000,"Medium",
TRUE,"High")</f>
        <v>Low</v>
      </c>
      <c r="V5065" t="str">
        <f>TEXT(CleanedData[[#This Row],[Date]],"mmmm")</f>
        <v>December</v>
      </c>
      <c r="W5065" t="str">
        <f>"Q"&amp;ROUNDUP(MONTH(CleanedData[[#This Row],[Date]])/3,0)</f>
        <v>Q4</v>
      </c>
      <c r="X5065" t="str">
        <f>IF(CleanedData[[#This Row],[Purchase Amount]]&gt;=5000,"Yes","No")</f>
        <v>No</v>
      </c>
      <c r="Y5065">
        <f>IF(CleanedData[[#This Row],[Recommend]]="Yes",1,0)</f>
        <v>0</v>
      </c>
      <c r="Z5065" s="6">
        <f>CleanedData[[#This Row],[Purchase Amount]]*0.15</f>
        <v>55.348500000000001</v>
      </c>
      <c r="AA5065" s="6">
        <f>CleanedData[[#This Row],[Purchase Amount]]*1.15</f>
        <v>424.33849999999995</v>
      </c>
    </row>
    <row r="5066" spans="1:27" x14ac:dyDescent="0.3">
      <c r="A5066">
        <v>6128</v>
      </c>
      <c r="B5066" t="s">
        <v>5291</v>
      </c>
      <c r="C5066" s="1">
        <v>45310</v>
      </c>
      <c r="D5066">
        <v>37</v>
      </c>
      <c r="E5066" t="s">
        <v>39</v>
      </c>
      <c r="F5066" t="s">
        <v>125</v>
      </c>
      <c r="G5066" t="s">
        <v>139</v>
      </c>
      <c r="H5066">
        <v>5</v>
      </c>
      <c r="I5066" t="s">
        <v>42</v>
      </c>
      <c r="J5066" t="s">
        <v>69</v>
      </c>
      <c r="K5066" t="s">
        <v>55</v>
      </c>
      <c r="L5066" t="s">
        <v>45</v>
      </c>
      <c r="M5066" t="s">
        <v>88</v>
      </c>
      <c r="N5066" t="s">
        <v>57</v>
      </c>
      <c r="O5066" t="s">
        <v>89</v>
      </c>
      <c r="P5066" t="s">
        <v>70</v>
      </c>
      <c r="Q5066" t="s">
        <v>81</v>
      </c>
      <c r="R5066" s="6">
        <f>_xlfn.XLOOKUP(CleanedData[[#This Row],[Product]],'02_Lookup_Tables'!$A$2:$A$126,'02_Lookup_Tables'!$B$2:$B$126)</f>
        <v>2340.5700000000002</v>
      </c>
      <c r="S5066" t="str">
        <f>VLOOKUP(CleanedData[[#This Row],[Product]],'02_Lookup_Tables'!$H$2:$I$126,2,FALSE)</f>
        <v>Apparel</v>
      </c>
      <c r="T5066" t="str">
        <f>VLOOKUP(CleanedData[[#This Row],[Province]],'02_Lookup_Tables'!$D$2:$E$10,2, FALSE)</f>
        <v>Western Region</v>
      </c>
      <c r="U5066" t="str" cm="1">
        <f t="array" ref="U5066">_xlfn.IFS(CleanedData[[#This Row],[Purchase Amount]]&lt;500,"Low",
CleanedData[[#This Row],[Purchase Amount]]&lt;5000,"Medium",
TRUE,"High")</f>
        <v>Medium</v>
      </c>
      <c r="V5066" t="str">
        <f>TEXT(CleanedData[[#This Row],[Date]],"mmmm")</f>
        <v>January</v>
      </c>
      <c r="W5066" t="str">
        <f>"Q"&amp;ROUNDUP(MONTH(CleanedData[[#This Row],[Date]])/3,0)</f>
        <v>Q1</v>
      </c>
      <c r="X5066" t="str">
        <f>IF(CleanedData[[#This Row],[Purchase Amount]]&gt;=5000,"Yes","No")</f>
        <v>No</v>
      </c>
      <c r="Y5066">
        <f>IF(CleanedData[[#This Row],[Recommend]]="Yes",1,0)</f>
        <v>0</v>
      </c>
      <c r="Z5066" s="6">
        <f>CleanedData[[#This Row],[Purchase Amount]]*0.15</f>
        <v>351.08550000000002</v>
      </c>
      <c r="AA5066" s="6">
        <f>CleanedData[[#This Row],[Purchase Amount]]*1.15</f>
        <v>2691.6554999999998</v>
      </c>
    </row>
    <row r="5067" spans="1:27" x14ac:dyDescent="0.3">
      <c r="A5067">
        <v>6129</v>
      </c>
      <c r="B5067" t="s">
        <v>5292</v>
      </c>
      <c r="C5067" s="1">
        <v>45854</v>
      </c>
      <c r="D5067">
        <v>74</v>
      </c>
      <c r="E5067" t="s">
        <v>52</v>
      </c>
      <c r="F5067" t="s">
        <v>40</v>
      </c>
      <c r="G5067" t="s">
        <v>284</v>
      </c>
      <c r="H5067">
        <v>5</v>
      </c>
      <c r="I5067" t="s">
        <v>45</v>
      </c>
      <c r="J5067" t="s">
        <v>69</v>
      </c>
      <c r="K5067" t="s">
        <v>44</v>
      </c>
      <c r="L5067" t="s">
        <v>42</v>
      </c>
      <c r="M5067" t="s">
        <v>92</v>
      </c>
      <c r="N5067" t="s">
        <v>57</v>
      </c>
      <c r="O5067" t="s">
        <v>89</v>
      </c>
      <c r="P5067" t="s">
        <v>70</v>
      </c>
      <c r="Q5067" t="s">
        <v>97</v>
      </c>
      <c r="R5067" s="6">
        <f>_xlfn.XLOOKUP(CleanedData[[#This Row],[Product]],'02_Lookup_Tables'!$A$2:$A$126,'02_Lookup_Tables'!$B$2:$B$126)</f>
        <v>6698.54</v>
      </c>
      <c r="S5067" t="str">
        <f>VLOOKUP(CleanedData[[#This Row],[Product]],'02_Lookup_Tables'!$H$2:$I$126,2,FALSE)</f>
        <v>Electronics</v>
      </c>
      <c r="T5067" t="str">
        <f>VLOOKUP(CleanedData[[#This Row],[Province]],'02_Lookup_Tables'!$D$2:$E$10,2, FALSE)</f>
        <v>Northern Region</v>
      </c>
      <c r="U5067" t="str" cm="1">
        <f t="array" ref="U5067">_xlfn.IFS(CleanedData[[#This Row],[Purchase Amount]]&lt;500,"Low",
CleanedData[[#This Row],[Purchase Amount]]&lt;5000,"Medium",
TRUE,"High")</f>
        <v>High</v>
      </c>
      <c r="V5067" t="str">
        <f>TEXT(CleanedData[[#This Row],[Date]],"mmmm")</f>
        <v>July</v>
      </c>
      <c r="W5067" t="str">
        <f>"Q"&amp;ROUNDUP(MONTH(CleanedData[[#This Row],[Date]])/3,0)</f>
        <v>Q3</v>
      </c>
      <c r="X5067" t="str">
        <f>IF(CleanedData[[#This Row],[Purchase Amount]]&gt;=5000,"Yes","No")</f>
        <v>Yes</v>
      </c>
      <c r="Y5067">
        <f>IF(CleanedData[[#This Row],[Recommend]]="Yes",1,0)</f>
        <v>1</v>
      </c>
      <c r="Z5067" s="6">
        <f>CleanedData[[#This Row],[Purchase Amount]]*0.15</f>
        <v>1004.7809999999999</v>
      </c>
      <c r="AA5067" s="6">
        <f>CleanedData[[#This Row],[Purchase Amount]]*1.15</f>
        <v>7703.320999999999</v>
      </c>
    </row>
    <row r="5068" spans="1:27" x14ac:dyDescent="0.3">
      <c r="A5068">
        <v>6130</v>
      </c>
      <c r="B5068" t="s">
        <v>5293</v>
      </c>
      <c r="C5068" s="1">
        <v>45905</v>
      </c>
      <c r="D5068">
        <v>62</v>
      </c>
      <c r="E5068" t="s">
        <v>52</v>
      </c>
      <c r="F5068" t="s">
        <v>125</v>
      </c>
      <c r="G5068" t="s">
        <v>158</v>
      </c>
      <c r="H5068">
        <v>3</v>
      </c>
      <c r="I5068" t="s">
        <v>42</v>
      </c>
      <c r="J5068" t="s">
        <v>74</v>
      </c>
      <c r="K5068" t="s">
        <v>64</v>
      </c>
      <c r="L5068" t="s">
        <v>42</v>
      </c>
      <c r="M5068" t="s">
        <v>147</v>
      </c>
      <c r="N5068" t="s">
        <v>48</v>
      </c>
      <c r="O5068" t="s">
        <v>148</v>
      </c>
      <c r="P5068" t="s">
        <v>49</v>
      </c>
      <c r="Q5068" t="s">
        <v>50</v>
      </c>
      <c r="R5068" s="6">
        <f>_xlfn.XLOOKUP(CleanedData[[#This Row],[Product]],'02_Lookup_Tables'!$A$2:$A$126,'02_Lookup_Tables'!$B$2:$B$126)</f>
        <v>2962.6</v>
      </c>
      <c r="S5068" t="str">
        <f>VLOOKUP(CleanedData[[#This Row],[Product]],'02_Lookup_Tables'!$H$2:$I$126,2,FALSE)</f>
        <v>Sports &amp; Outdoors</v>
      </c>
      <c r="T5068" t="str">
        <f>VLOOKUP(CleanedData[[#This Row],[Province]],'02_Lookup_Tables'!$D$2:$E$10,2, FALSE)</f>
        <v>Western Region</v>
      </c>
      <c r="U5068" t="str" cm="1">
        <f t="array" ref="U5068">_xlfn.IFS(CleanedData[[#This Row],[Purchase Amount]]&lt;500,"Low",
CleanedData[[#This Row],[Purchase Amount]]&lt;5000,"Medium",
TRUE,"High")</f>
        <v>Medium</v>
      </c>
      <c r="V5068" t="str">
        <f>TEXT(CleanedData[[#This Row],[Date]],"mmmm")</f>
        <v>September</v>
      </c>
      <c r="W5068" t="str">
        <f>"Q"&amp;ROUNDUP(MONTH(CleanedData[[#This Row],[Date]])/3,0)</f>
        <v>Q3</v>
      </c>
      <c r="X5068" t="str">
        <f>IF(CleanedData[[#This Row],[Purchase Amount]]&gt;=5000,"Yes","No")</f>
        <v>No</v>
      </c>
      <c r="Y5068">
        <f>IF(CleanedData[[#This Row],[Recommend]]="Yes",1,0)</f>
        <v>0</v>
      </c>
      <c r="Z5068" s="6">
        <f>CleanedData[[#This Row],[Purchase Amount]]*0.15</f>
        <v>444.39</v>
      </c>
      <c r="AA5068" s="6">
        <f>CleanedData[[#This Row],[Purchase Amount]]*1.15</f>
        <v>3406.99</v>
      </c>
    </row>
    <row r="5069" spans="1:27" x14ac:dyDescent="0.3">
      <c r="A5069">
        <v>6131</v>
      </c>
      <c r="B5069" t="s">
        <v>5294</v>
      </c>
      <c r="C5069" s="1">
        <v>45941</v>
      </c>
      <c r="D5069">
        <v>27</v>
      </c>
      <c r="E5069" t="s">
        <v>39</v>
      </c>
      <c r="F5069" t="s">
        <v>83</v>
      </c>
      <c r="G5069" t="s">
        <v>95</v>
      </c>
      <c r="H5069">
        <v>4</v>
      </c>
      <c r="I5069" t="s">
        <v>45</v>
      </c>
      <c r="J5069" t="s">
        <v>69</v>
      </c>
      <c r="K5069" t="s">
        <v>55</v>
      </c>
      <c r="L5069" t="s">
        <v>42</v>
      </c>
      <c r="M5069" t="s">
        <v>151</v>
      </c>
      <c r="N5069" t="s">
        <v>96</v>
      </c>
      <c r="O5069" t="s">
        <v>89</v>
      </c>
      <c r="P5069" t="s">
        <v>70</v>
      </c>
      <c r="Q5069" t="s">
        <v>58</v>
      </c>
      <c r="R5069" s="6">
        <f>_xlfn.XLOOKUP(CleanedData[[#This Row],[Product]],'02_Lookup_Tables'!$A$2:$A$126,'02_Lookup_Tables'!$B$2:$B$126)</f>
        <v>5390.8</v>
      </c>
      <c r="S5069" t="str">
        <f>VLOOKUP(CleanedData[[#This Row],[Product]],'02_Lookup_Tables'!$H$2:$I$126,2,FALSE)</f>
        <v>Electronics</v>
      </c>
      <c r="T5069" t="str">
        <f>VLOOKUP(CleanedData[[#This Row],[Province]],'02_Lookup_Tables'!$D$2:$E$10,2, FALSE)</f>
        <v>Western Region</v>
      </c>
      <c r="U5069" t="str" cm="1">
        <f t="array" ref="U5069">_xlfn.IFS(CleanedData[[#This Row],[Purchase Amount]]&lt;500,"Low",
CleanedData[[#This Row],[Purchase Amount]]&lt;5000,"Medium",
TRUE,"High")</f>
        <v>High</v>
      </c>
      <c r="V5069" t="str">
        <f>TEXT(CleanedData[[#This Row],[Date]],"mmmm")</f>
        <v>October</v>
      </c>
      <c r="W5069" t="str">
        <f>"Q"&amp;ROUNDUP(MONTH(CleanedData[[#This Row],[Date]])/3,0)</f>
        <v>Q4</v>
      </c>
      <c r="X5069" t="str">
        <f>IF(CleanedData[[#This Row],[Purchase Amount]]&gt;=5000,"Yes","No")</f>
        <v>Yes</v>
      </c>
      <c r="Y5069">
        <f>IF(CleanedData[[#This Row],[Recommend]]="Yes",1,0)</f>
        <v>1</v>
      </c>
      <c r="Z5069" s="6">
        <f>CleanedData[[#This Row],[Purchase Amount]]*0.15</f>
        <v>808.62</v>
      </c>
      <c r="AA5069" s="6">
        <f>CleanedData[[#This Row],[Purchase Amount]]*1.15</f>
        <v>6199.42</v>
      </c>
    </row>
    <row r="5070" spans="1:27" x14ac:dyDescent="0.3">
      <c r="A5070">
        <v>6135</v>
      </c>
      <c r="B5070" t="s">
        <v>5295</v>
      </c>
      <c r="C5070" s="1">
        <v>45535</v>
      </c>
      <c r="D5070">
        <v>27</v>
      </c>
      <c r="E5070" t="s">
        <v>60</v>
      </c>
      <c r="F5070" t="s">
        <v>61</v>
      </c>
      <c r="G5070" t="s">
        <v>365</v>
      </c>
      <c r="H5070">
        <v>1</v>
      </c>
      <c r="I5070" t="s">
        <v>42</v>
      </c>
      <c r="J5070" t="s">
        <v>54</v>
      </c>
      <c r="K5070" t="s">
        <v>55</v>
      </c>
      <c r="L5070" t="s">
        <v>45</v>
      </c>
      <c r="M5070" t="s">
        <v>180</v>
      </c>
      <c r="N5070" t="s">
        <v>80</v>
      </c>
      <c r="O5070" t="s">
        <v>89</v>
      </c>
      <c r="P5070" t="s">
        <v>49</v>
      </c>
      <c r="Q5070" t="s">
        <v>58</v>
      </c>
      <c r="R5070" s="6">
        <f>_xlfn.XLOOKUP(CleanedData[[#This Row],[Product]],'02_Lookup_Tables'!$A$2:$A$126,'02_Lookup_Tables'!$B$2:$B$126)</f>
        <v>105.11</v>
      </c>
      <c r="S5070" t="str">
        <f>VLOOKUP(CleanedData[[#This Row],[Product]],'02_Lookup_Tables'!$H$2:$I$126,2,FALSE)</f>
        <v>Beauty &amp; Personal Care</v>
      </c>
      <c r="T5070" t="str">
        <f>VLOOKUP(CleanedData[[#This Row],[Province]],'02_Lookup_Tables'!$D$2:$E$10,2, FALSE)</f>
        <v>Southern Region</v>
      </c>
      <c r="U5070" t="str" cm="1">
        <f t="array" ref="U5070">_xlfn.IFS(CleanedData[[#This Row],[Purchase Amount]]&lt;500,"Low",
CleanedData[[#This Row],[Purchase Amount]]&lt;5000,"Medium",
TRUE,"High")</f>
        <v>Low</v>
      </c>
      <c r="V5070" t="str">
        <f>TEXT(CleanedData[[#This Row],[Date]],"mmmm")</f>
        <v>August</v>
      </c>
      <c r="W5070" t="str">
        <f>"Q"&amp;ROUNDUP(MONTH(CleanedData[[#This Row],[Date]])/3,0)</f>
        <v>Q3</v>
      </c>
      <c r="X5070" t="str">
        <f>IF(CleanedData[[#This Row],[Purchase Amount]]&gt;=5000,"Yes","No")</f>
        <v>No</v>
      </c>
      <c r="Y5070">
        <f>IF(CleanedData[[#This Row],[Recommend]]="Yes",1,0)</f>
        <v>0</v>
      </c>
      <c r="Z5070" s="6">
        <f>CleanedData[[#This Row],[Purchase Amount]]*0.15</f>
        <v>15.766499999999999</v>
      </c>
      <c r="AA5070" s="6">
        <f>CleanedData[[#This Row],[Purchase Amount]]*1.15</f>
        <v>120.87649999999999</v>
      </c>
    </row>
    <row r="5071" spans="1:27" x14ac:dyDescent="0.3">
      <c r="A5071">
        <v>6136</v>
      </c>
      <c r="B5071" t="s">
        <v>5296</v>
      </c>
      <c r="C5071" s="1">
        <v>45801</v>
      </c>
      <c r="D5071">
        <v>70</v>
      </c>
      <c r="E5071" t="s">
        <v>52</v>
      </c>
      <c r="F5071" t="s">
        <v>125</v>
      </c>
      <c r="G5071" t="s">
        <v>84</v>
      </c>
      <c r="H5071">
        <v>1</v>
      </c>
      <c r="I5071" t="s">
        <v>42</v>
      </c>
      <c r="J5071" t="s">
        <v>54</v>
      </c>
      <c r="K5071" t="s">
        <v>64</v>
      </c>
      <c r="L5071" t="s">
        <v>45</v>
      </c>
      <c r="M5071" t="s">
        <v>79</v>
      </c>
      <c r="N5071" t="s">
        <v>80</v>
      </c>
      <c r="O5071" t="s">
        <v>89</v>
      </c>
      <c r="P5071" t="s">
        <v>49</v>
      </c>
      <c r="Q5071" t="s">
        <v>97</v>
      </c>
      <c r="R5071" s="6">
        <f>_xlfn.XLOOKUP(CleanedData[[#This Row],[Product]],'02_Lookup_Tables'!$A$2:$A$126,'02_Lookup_Tables'!$B$2:$B$126)</f>
        <v>1158.56</v>
      </c>
      <c r="S5071" t="str">
        <f>VLOOKUP(CleanedData[[#This Row],[Product]],'02_Lookup_Tables'!$H$2:$I$126,2,FALSE)</f>
        <v>Toys &amp; Games</v>
      </c>
      <c r="T5071" t="str">
        <f>VLOOKUP(CleanedData[[#This Row],[Province]],'02_Lookup_Tables'!$D$2:$E$10,2, FALSE)</f>
        <v>Western Region</v>
      </c>
      <c r="U5071" t="str" cm="1">
        <f t="array" ref="U5071">_xlfn.IFS(CleanedData[[#This Row],[Purchase Amount]]&lt;500,"Low",
CleanedData[[#This Row],[Purchase Amount]]&lt;5000,"Medium",
TRUE,"High")</f>
        <v>Medium</v>
      </c>
      <c r="V5071" t="str">
        <f>TEXT(CleanedData[[#This Row],[Date]],"mmmm")</f>
        <v>May</v>
      </c>
      <c r="W5071" t="str">
        <f>"Q"&amp;ROUNDUP(MONTH(CleanedData[[#This Row],[Date]])/3,0)</f>
        <v>Q2</v>
      </c>
      <c r="X5071" t="str">
        <f>IF(CleanedData[[#This Row],[Purchase Amount]]&gt;=5000,"Yes","No")</f>
        <v>No</v>
      </c>
      <c r="Y5071">
        <f>IF(CleanedData[[#This Row],[Recommend]]="Yes",1,0)</f>
        <v>0</v>
      </c>
      <c r="Z5071" s="6">
        <f>CleanedData[[#This Row],[Purchase Amount]]*0.15</f>
        <v>173.78399999999999</v>
      </c>
      <c r="AA5071" s="6">
        <f>CleanedData[[#This Row],[Purchase Amount]]*1.15</f>
        <v>1332.3439999999998</v>
      </c>
    </row>
    <row r="5072" spans="1:27" x14ac:dyDescent="0.3">
      <c r="A5072">
        <v>6137</v>
      </c>
      <c r="B5072" t="s">
        <v>5297</v>
      </c>
      <c r="C5072" s="1">
        <v>45953</v>
      </c>
      <c r="D5072">
        <v>42</v>
      </c>
      <c r="E5072" t="s">
        <v>52</v>
      </c>
      <c r="F5072" t="s">
        <v>108</v>
      </c>
      <c r="G5072" t="s">
        <v>105</v>
      </c>
      <c r="H5072">
        <v>1</v>
      </c>
      <c r="I5072" t="s">
        <v>45</v>
      </c>
      <c r="J5072" t="s">
        <v>63</v>
      </c>
      <c r="K5072" t="s">
        <v>44</v>
      </c>
      <c r="L5072" t="s">
        <v>42</v>
      </c>
      <c r="M5072" t="s">
        <v>156</v>
      </c>
      <c r="N5072" t="s">
        <v>80</v>
      </c>
      <c r="O5072" t="s">
        <v>148</v>
      </c>
      <c r="P5072" t="s">
        <v>70</v>
      </c>
      <c r="Q5072" t="s">
        <v>81</v>
      </c>
      <c r="R5072" s="6">
        <f>_xlfn.XLOOKUP(CleanedData[[#This Row],[Product]],'02_Lookup_Tables'!$A$2:$A$126,'02_Lookup_Tables'!$B$2:$B$126)</f>
        <v>231.22</v>
      </c>
      <c r="S5072" t="str">
        <f>VLOOKUP(CleanedData[[#This Row],[Product]],'02_Lookup_Tables'!$H$2:$I$126,2,FALSE)</f>
        <v>Beauty &amp; Personal Care</v>
      </c>
      <c r="T5072" t="str">
        <f>VLOOKUP(CleanedData[[#This Row],[Province]],'02_Lookup_Tables'!$D$2:$E$10,2, FALSE)</f>
        <v>Gauteng Region</v>
      </c>
      <c r="U5072" t="str" cm="1">
        <f t="array" ref="U5072">_xlfn.IFS(CleanedData[[#This Row],[Purchase Amount]]&lt;500,"Low",
CleanedData[[#This Row],[Purchase Amount]]&lt;5000,"Medium",
TRUE,"High")</f>
        <v>Low</v>
      </c>
      <c r="V5072" t="str">
        <f>TEXT(CleanedData[[#This Row],[Date]],"mmmm")</f>
        <v>October</v>
      </c>
      <c r="W5072" t="str">
        <f>"Q"&amp;ROUNDUP(MONTH(CleanedData[[#This Row],[Date]])/3,0)</f>
        <v>Q4</v>
      </c>
      <c r="X5072" t="str">
        <f>IF(CleanedData[[#This Row],[Purchase Amount]]&gt;=5000,"Yes","No")</f>
        <v>No</v>
      </c>
      <c r="Y5072">
        <f>IF(CleanedData[[#This Row],[Recommend]]="Yes",1,0)</f>
        <v>1</v>
      </c>
      <c r="Z5072" s="6">
        <f>CleanedData[[#This Row],[Purchase Amount]]*0.15</f>
        <v>34.683</v>
      </c>
      <c r="AA5072" s="6">
        <f>CleanedData[[#This Row],[Purchase Amount]]*1.15</f>
        <v>265.90299999999996</v>
      </c>
    </row>
    <row r="5073" spans="1:27" x14ac:dyDescent="0.3">
      <c r="A5073">
        <v>6138</v>
      </c>
      <c r="B5073" t="s">
        <v>5298</v>
      </c>
      <c r="C5073" s="1">
        <v>45442</v>
      </c>
      <c r="D5073">
        <v>29</v>
      </c>
      <c r="E5073" t="s">
        <v>52</v>
      </c>
      <c r="F5073" t="s">
        <v>83</v>
      </c>
      <c r="G5073" t="s">
        <v>41</v>
      </c>
      <c r="H5073">
        <v>2</v>
      </c>
      <c r="I5073" t="s">
        <v>42</v>
      </c>
      <c r="J5073" t="s">
        <v>54</v>
      </c>
      <c r="K5073" t="s">
        <v>55</v>
      </c>
      <c r="L5073" t="s">
        <v>45</v>
      </c>
      <c r="M5073" t="s">
        <v>175</v>
      </c>
      <c r="N5073" t="s">
        <v>47</v>
      </c>
      <c r="O5073" t="s">
        <v>89</v>
      </c>
      <c r="P5073" t="s">
        <v>49</v>
      </c>
      <c r="Q5073" t="s">
        <v>58</v>
      </c>
      <c r="R5073" s="6">
        <f>_xlfn.XLOOKUP(CleanedData[[#This Row],[Product]],'02_Lookup_Tables'!$A$2:$A$126,'02_Lookup_Tables'!$B$2:$B$126)</f>
        <v>2479.5700000000002</v>
      </c>
      <c r="S5073" t="str">
        <f>VLOOKUP(CleanedData[[#This Row],[Product]],'02_Lookup_Tables'!$H$2:$I$126,2,FALSE)</f>
        <v>Accessories</v>
      </c>
      <c r="T5073" t="str">
        <f>VLOOKUP(CleanedData[[#This Row],[Province]],'02_Lookup_Tables'!$D$2:$E$10,2, FALSE)</f>
        <v>Western Region</v>
      </c>
      <c r="U5073" t="str" cm="1">
        <f t="array" ref="U5073">_xlfn.IFS(CleanedData[[#This Row],[Purchase Amount]]&lt;500,"Low",
CleanedData[[#This Row],[Purchase Amount]]&lt;5000,"Medium",
TRUE,"High")</f>
        <v>Medium</v>
      </c>
      <c r="V5073" t="str">
        <f>TEXT(CleanedData[[#This Row],[Date]],"mmmm")</f>
        <v>May</v>
      </c>
      <c r="W5073" t="str">
        <f>"Q"&amp;ROUNDUP(MONTH(CleanedData[[#This Row],[Date]])/3,0)</f>
        <v>Q2</v>
      </c>
      <c r="X5073" t="str">
        <f>IF(CleanedData[[#This Row],[Purchase Amount]]&gt;=5000,"Yes","No")</f>
        <v>No</v>
      </c>
      <c r="Y5073">
        <f>IF(CleanedData[[#This Row],[Recommend]]="Yes",1,0)</f>
        <v>0</v>
      </c>
      <c r="Z5073" s="6">
        <f>CleanedData[[#This Row],[Purchase Amount]]*0.15</f>
        <v>371.93549999999999</v>
      </c>
      <c r="AA5073" s="6">
        <f>CleanedData[[#This Row],[Purchase Amount]]*1.15</f>
        <v>2851.5054999999998</v>
      </c>
    </row>
    <row r="5074" spans="1:27" x14ac:dyDescent="0.3">
      <c r="A5074">
        <v>6139</v>
      </c>
      <c r="B5074" t="s">
        <v>5299</v>
      </c>
      <c r="C5074" s="1">
        <v>45409</v>
      </c>
      <c r="D5074">
        <v>60</v>
      </c>
      <c r="E5074" t="s">
        <v>52</v>
      </c>
      <c r="F5074" t="s">
        <v>72</v>
      </c>
      <c r="G5074" t="s">
        <v>120</v>
      </c>
      <c r="H5074">
        <v>1</v>
      </c>
      <c r="I5074" t="s">
        <v>42</v>
      </c>
      <c r="J5074" t="s">
        <v>69</v>
      </c>
      <c r="K5074" t="s">
        <v>44</v>
      </c>
      <c r="L5074" t="s">
        <v>45</v>
      </c>
      <c r="M5074" t="s">
        <v>65</v>
      </c>
      <c r="N5074" t="s">
        <v>80</v>
      </c>
      <c r="O5074" t="s">
        <v>89</v>
      </c>
      <c r="P5074" t="s">
        <v>49</v>
      </c>
      <c r="Q5074" t="s">
        <v>50</v>
      </c>
      <c r="R5074" s="6">
        <f>_xlfn.XLOOKUP(CleanedData[[#This Row],[Product]],'02_Lookup_Tables'!$A$2:$A$126,'02_Lookup_Tables'!$B$2:$B$126)</f>
        <v>471.63</v>
      </c>
      <c r="S5074" t="str">
        <f>VLOOKUP(CleanedData[[#This Row],[Product]],'02_Lookup_Tables'!$H$2:$I$126,2,FALSE)</f>
        <v>Beauty &amp; Personal Care</v>
      </c>
      <c r="T5074" t="str">
        <f>VLOOKUP(CleanedData[[#This Row],[Province]],'02_Lookup_Tables'!$D$2:$E$10,2, FALSE)</f>
        <v>Central Region</v>
      </c>
      <c r="U5074" t="str" cm="1">
        <f t="array" ref="U5074">_xlfn.IFS(CleanedData[[#This Row],[Purchase Amount]]&lt;500,"Low",
CleanedData[[#This Row],[Purchase Amount]]&lt;5000,"Medium",
TRUE,"High")</f>
        <v>Low</v>
      </c>
      <c r="V5074" t="str">
        <f>TEXT(CleanedData[[#This Row],[Date]],"mmmm")</f>
        <v>April</v>
      </c>
      <c r="W5074" t="str">
        <f>"Q"&amp;ROUNDUP(MONTH(CleanedData[[#This Row],[Date]])/3,0)</f>
        <v>Q2</v>
      </c>
      <c r="X5074" t="str">
        <f>IF(CleanedData[[#This Row],[Purchase Amount]]&gt;=5000,"Yes","No")</f>
        <v>No</v>
      </c>
      <c r="Y5074">
        <f>IF(CleanedData[[#This Row],[Recommend]]="Yes",1,0)</f>
        <v>0</v>
      </c>
      <c r="Z5074" s="6">
        <f>CleanedData[[#This Row],[Purchase Amount]]*0.15</f>
        <v>70.744500000000002</v>
      </c>
      <c r="AA5074" s="6">
        <f>CleanedData[[#This Row],[Purchase Amount]]*1.15</f>
        <v>542.3744999999999</v>
      </c>
    </row>
    <row r="5075" spans="1:27" x14ac:dyDescent="0.3">
      <c r="A5075">
        <v>6140</v>
      </c>
      <c r="B5075" t="s">
        <v>5300</v>
      </c>
      <c r="C5075" s="1">
        <v>45474</v>
      </c>
      <c r="D5075">
        <v>65</v>
      </c>
      <c r="E5075" t="s">
        <v>60</v>
      </c>
      <c r="F5075" t="s">
        <v>68</v>
      </c>
      <c r="G5075" t="s">
        <v>282</v>
      </c>
      <c r="H5075">
        <v>3</v>
      </c>
      <c r="I5075" t="s">
        <v>42</v>
      </c>
      <c r="J5075" t="s">
        <v>43</v>
      </c>
      <c r="K5075" t="s">
        <v>44</v>
      </c>
      <c r="L5075" t="s">
        <v>42</v>
      </c>
      <c r="M5075" t="s">
        <v>180</v>
      </c>
      <c r="N5075" t="s">
        <v>48</v>
      </c>
      <c r="O5075" t="s">
        <v>89</v>
      </c>
      <c r="P5075" t="s">
        <v>49</v>
      </c>
      <c r="Q5075" t="s">
        <v>97</v>
      </c>
      <c r="R5075" s="6">
        <f>_xlfn.XLOOKUP(CleanedData[[#This Row],[Product]],'02_Lookup_Tables'!$A$2:$A$126,'02_Lookup_Tables'!$B$2:$B$126)</f>
        <v>1859.13</v>
      </c>
      <c r="S5075" t="str">
        <f>VLOOKUP(CleanedData[[#This Row],[Product]],'02_Lookup_Tables'!$H$2:$I$126,2,FALSE)</f>
        <v>Home Devices</v>
      </c>
      <c r="T5075" t="str">
        <f>VLOOKUP(CleanedData[[#This Row],[Province]],'02_Lookup_Tables'!$D$2:$E$10,2, FALSE)</f>
        <v>Northern Region</v>
      </c>
      <c r="U5075" t="str" cm="1">
        <f t="array" ref="U5075">_xlfn.IFS(CleanedData[[#This Row],[Purchase Amount]]&lt;500,"Low",
CleanedData[[#This Row],[Purchase Amount]]&lt;5000,"Medium",
TRUE,"High")</f>
        <v>Medium</v>
      </c>
      <c r="V5075" t="str">
        <f>TEXT(CleanedData[[#This Row],[Date]],"mmmm")</f>
        <v>July</v>
      </c>
      <c r="W5075" t="str">
        <f>"Q"&amp;ROUNDUP(MONTH(CleanedData[[#This Row],[Date]])/3,0)</f>
        <v>Q3</v>
      </c>
      <c r="X5075" t="str">
        <f>IF(CleanedData[[#This Row],[Purchase Amount]]&gt;=5000,"Yes","No")</f>
        <v>No</v>
      </c>
      <c r="Y5075">
        <f>IF(CleanedData[[#This Row],[Recommend]]="Yes",1,0)</f>
        <v>0</v>
      </c>
      <c r="Z5075" s="6">
        <f>CleanedData[[#This Row],[Purchase Amount]]*0.15</f>
        <v>278.86950000000002</v>
      </c>
      <c r="AA5075" s="6">
        <f>CleanedData[[#This Row],[Purchase Amount]]*1.15</f>
        <v>2137.9994999999999</v>
      </c>
    </row>
    <row r="5076" spans="1:27" x14ac:dyDescent="0.3">
      <c r="A5076">
        <v>6141</v>
      </c>
      <c r="B5076" t="s">
        <v>5301</v>
      </c>
      <c r="C5076" s="1">
        <v>45969</v>
      </c>
      <c r="D5076">
        <v>64</v>
      </c>
      <c r="E5076" t="s">
        <v>52</v>
      </c>
      <c r="F5076" t="s">
        <v>77</v>
      </c>
      <c r="G5076" t="s">
        <v>294</v>
      </c>
      <c r="H5076">
        <v>4</v>
      </c>
      <c r="I5076" t="s">
        <v>45</v>
      </c>
      <c r="J5076" t="s">
        <v>54</v>
      </c>
      <c r="K5076" t="s">
        <v>64</v>
      </c>
      <c r="L5076" t="s">
        <v>45</v>
      </c>
      <c r="M5076" t="s">
        <v>88</v>
      </c>
      <c r="N5076" t="s">
        <v>96</v>
      </c>
      <c r="O5076" t="s">
        <v>89</v>
      </c>
      <c r="P5076" t="s">
        <v>70</v>
      </c>
      <c r="Q5076" t="s">
        <v>50</v>
      </c>
      <c r="R5076" s="6">
        <f>_xlfn.XLOOKUP(CleanedData[[#This Row],[Product]],'02_Lookup_Tables'!$A$2:$A$126,'02_Lookup_Tables'!$B$2:$B$126)</f>
        <v>16291.52</v>
      </c>
      <c r="S5076" t="str">
        <f>VLOOKUP(CleanedData[[#This Row],[Product]],'02_Lookup_Tables'!$H$2:$I$126,2,FALSE)</f>
        <v>Home Devices</v>
      </c>
      <c r="T5076" t="str">
        <f>VLOOKUP(CleanedData[[#This Row],[Province]],'02_Lookup_Tables'!$D$2:$E$10,2, FALSE)</f>
        <v>Central Region</v>
      </c>
      <c r="U5076" t="str" cm="1">
        <f t="array" ref="U5076">_xlfn.IFS(CleanedData[[#This Row],[Purchase Amount]]&lt;500,"Low",
CleanedData[[#This Row],[Purchase Amount]]&lt;5000,"Medium",
TRUE,"High")</f>
        <v>High</v>
      </c>
      <c r="V5076" t="str">
        <f>TEXT(CleanedData[[#This Row],[Date]],"mmmm")</f>
        <v>November</v>
      </c>
      <c r="W5076" t="str">
        <f>"Q"&amp;ROUNDUP(MONTH(CleanedData[[#This Row],[Date]])/3,0)</f>
        <v>Q4</v>
      </c>
      <c r="X5076" t="str">
        <f>IF(CleanedData[[#This Row],[Purchase Amount]]&gt;=5000,"Yes","No")</f>
        <v>Yes</v>
      </c>
      <c r="Y5076">
        <f>IF(CleanedData[[#This Row],[Recommend]]="Yes",1,0)</f>
        <v>1</v>
      </c>
      <c r="Z5076" s="6">
        <f>CleanedData[[#This Row],[Purchase Amount]]*0.15</f>
        <v>2443.7280000000001</v>
      </c>
      <c r="AA5076" s="6">
        <f>CleanedData[[#This Row],[Purchase Amount]]*1.15</f>
        <v>18735.248</v>
      </c>
    </row>
    <row r="5077" spans="1:27" x14ac:dyDescent="0.3">
      <c r="A5077">
        <v>6142</v>
      </c>
      <c r="B5077" t="s">
        <v>5302</v>
      </c>
      <c r="C5077" s="1">
        <v>45512</v>
      </c>
      <c r="D5077">
        <v>64</v>
      </c>
      <c r="E5077" t="s">
        <v>60</v>
      </c>
      <c r="F5077" t="s">
        <v>68</v>
      </c>
      <c r="G5077" t="s">
        <v>1139</v>
      </c>
      <c r="H5077">
        <v>3</v>
      </c>
      <c r="I5077" t="s">
        <v>42</v>
      </c>
      <c r="J5077" t="s">
        <v>54</v>
      </c>
      <c r="K5077" t="s">
        <v>55</v>
      </c>
      <c r="L5077" t="s">
        <v>45</v>
      </c>
      <c r="M5077" t="s">
        <v>92</v>
      </c>
      <c r="N5077" t="s">
        <v>48</v>
      </c>
      <c r="O5077" t="s">
        <v>89</v>
      </c>
      <c r="P5077" t="s">
        <v>49</v>
      </c>
      <c r="Q5077" t="s">
        <v>50</v>
      </c>
      <c r="R5077" s="6">
        <f>_xlfn.XLOOKUP(CleanedData[[#This Row],[Product]],'02_Lookup_Tables'!$A$2:$A$126,'02_Lookup_Tables'!$B$2:$B$126)</f>
        <v>2977.47</v>
      </c>
      <c r="S5077" t="str">
        <f>VLOOKUP(CleanedData[[#This Row],[Product]],'02_Lookup_Tables'!$H$2:$I$126,2,FALSE)</f>
        <v>Home &amp; Living</v>
      </c>
      <c r="T5077" t="str">
        <f>VLOOKUP(CleanedData[[#This Row],[Province]],'02_Lookup_Tables'!$D$2:$E$10,2, FALSE)</f>
        <v>Northern Region</v>
      </c>
      <c r="U5077" t="str" cm="1">
        <f t="array" ref="U5077">_xlfn.IFS(CleanedData[[#This Row],[Purchase Amount]]&lt;500,"Low",
CleanedData[[#This Row],[Purchase Amount]]&lt;5000,"Medium",
TRUE,"High")</f>
        <v>Medium</v>
      </c>
      <c r="V5077" t="str">
        <f>TEXT(CleanedData[[#This Row],[Date]],"mmmm")</f>
        <v>August</v>
      </c>
      <c r="W5077" t="str">
        <f>"Q"&amp;ROUNDUP(MONTH(CleanedData[[#This Row],[Date]])/3,0)</f>
        <v>Q3</v>
      </c>
      <c r="X5077" t="str">
        <f>IF(CleanedData[[#This Row],[Purchase Amount]]&gt;=5000,"Yes","No")</f>
        <v>No</v>
      </c>
      <c r="Y5077">
        <f>IF(CleanedData[[#This Row],[Recommend]]="Yes",1,0)</f>
        <v>0</v>
      </c>
      <c r="Z5077" s="6">
        <f>CleanedData[[#This Row],[Purchase Amount]]*0.15</f>
        <v>446.62049999999994</v>
      </c>
      <c r="AA5077" s="6">
        <f>CleanedData[[#This Row],[Purchase Amount]]*1.15</f>
        <v>3424.0904999999993</v>
      </c>
    </row>
    <row r="5078" spans="1:27" x14ac:dyDescent="0.3">
      <c r="A5078">
        <v>6143</v>
      </c>
      <c r="B5078" t="s">
        <v>5303</v>
      </c>
      <c r="C5078" s="1">
        <v>45572</v>
      </c>
      <c r="D5078">
        <v>63</v>
      </c>
      <c r="E5078" t="s">
        <v>60</v>
      </c>
      <c r="F5078" t="s">
        <v>68</v>
      </c>
      <c r="G5078" t="s">
        <v>301</v>
      </c>
      <c r="H5078">
        <v>1</v>
      </c>
      <c r="I5078" t="s">
        <v>45</v>
      </c>
      <c r="J5078" t="s">
        <v>69</v>
      </c>
      <c r="K5078" t="s">
        <v>44</v>
      </c>
      <c r="L5078" t="s">
        <v>42</v>
      </c>
      <c r="M5078" t="s">
        <v>175</v>
      </c>
      <c r="N5078" t="s">
        <v>80</v>
      </c>
      <c r="O5078" t="s">
        <v>89</v>
      </c>
      <c r="P5078" t="s">
        <v>49</v>
      </c>
      <c r="Q5078" t="s">
        <v>50</v>
      </c>
      <c r="R5078" s="6">
        <f>_xlfn.XLOOKUP(CleanedData[[#This Row],[Product]],'02_Lookup_Tables'!$A$2:$A$126,'02_Lookup_Tables'!$B$2:$B$126)</f>
        <v>1000.7</v>
      </c>
      <c r="S5078" t="str">
        <f>VLOOKUP(CleanedData[[#This Row],[Product]],'02_Lookup_Tables'!$H$2:$I$126,2,FALSE)</f>
        <v>Toys &amp; Games</v>
      </c>
      <c r="T5078" t="str">
        <f>VLOOKUP(CleanedData[[#This Row],[Province]],'02_Lookup_Tables'!$D$2:$E$10,2, FALSE)</f>
        <v>Northern Region</v>
      </c>
      <c r="U5078" t="str" cm="1">
        <f t="array" ref="U5078">_xlfn.IFS(CleanedData[[#This Row],[Purchase Amount]]&lt;500,"Low",
CleanedData[[#This Row],[Purchase Amount]]&lt;5000,"Medium",
TRUE,"High")</f>
        <v>Medium</v>
      </c>
      <c r="V5078" t="str">
        <f>TEXT(CleanedData[[#This Row],[Date]],"mmmm")</f>
        <v>October</v>
      </c>
      <c r="W5078" t="str">
        <f>"Q"&amp;ROUNDUP(MONTH(CleanedData[[#This Row],[Date]])/3,0)</f>
        <v>Q4</v>
      </c>
      <c r="X5078" t="str">
        <f>IF(CleanedData[[#This Row],[Purchase Amount]]&gt;=5000,"Yes","No")</f>
        <v>No</v>
      </c>
      <c r="Y5078">
        <f>IF(CleanedData[[#This Row],[Recommend]]="Yes",1,0)</f>
        <v>1</v>
      </c>
      <c r="Z5078" s="6">
        <f>CleanedData[[#This Row],[Purchase Amount]]*0.15</f>
        <v>150.10499999999999</v>
      </c>
      <c r="AA5078" s="6">
        <f>CleanedData[[#This Row],[Purchase Amount]]*1.15</f>
        <v>1150.8050000000001</v>
      </c>
    </row>
    <row r="5079" spans="1:27" x14ac:dyDescent="0.3">
      <c r="A5079">
        <v>6144</v>
      </c>
      <c r="B5079" t="s">
        <v>5304</v>
      </c>
      <c r="C5079" s="1">
        <v>45514</v>
      </c>
      <c r="D5079">
        <v>78</v>
      </c>
      <c r="E5079" t="s">
        <v>39</v>
      </c>
      <c r="F5079" t="s">
        <v>72</v>
      </c>
      <c r="G5079" t="s">
        <v>99</v>
      </c>
      <c r="H5079">
        <v>4</v>
      </c>
      <c r="I5079" t="s">
        <v>45</v>
      </c>
      <c r="J5079" t="s">
        <v>43</v>
      </c>
      <c r="K5079" t="s">
        <v>64</v>
      </c>
      <c r="L5079" t="s">
        <v>45</v>
      </c>
      <c r="M5079" t="s">
        <v>190</v>
      </c>
      <c r="N5079" t="s">
        <v>96</v>
      </c>
      <c r="O5079" t="s">
        <v>89</v>
      </c>
      <c r="P5079" t="s">
        <v>70</v>
      </c>
      <c r="Q5079" t="s">
        <v>97</v>
      </c>
      <c r="R5079" s="6">
        <f>_xlfn.XLOOKUP(CleanedData[[#This Row],[Product]],'02_Lookup_Tables'!$A$2:$A$126,'02_Lookup_Tables'!$B$2:$B$126)</f>
        <v>43.23</v>
      </c>
      <c r="S5079" t="str">
        <f>VLOOKUP(CleanedData[[#This Row],[Product]],'02_Lookup_Tables'!$H$2:$I$126,2,FALSE)</f>
        <v>Food</v>
      </c>
      <c r="T5079" t="str">
        <f>VLOOKUP(CleanedData[[#This Row],[Province]],'02_Lookup_Tables'!$D$2:$E$10,2, FALSE)</f>
        <v>Central Region</v>
      </c>
      <c r="U5079" t="str" cm="1">
        <f t="array" ref="U5079">_xlfn.IFS(CleanedData[[#This Row],[Purchase Amount]]&lt;500,"Low",
CleanedData[[#This Row],[Purchase Amount]]&lt;5000,"Medium",
TRUE,"High")</f>
        <v>Low</v>
      </c>
      <c r="V5079" t="str">
        <f>TEXT(CleanedData[[#This Row],[Date]],"mmmm")</f>
        <v>August</v>
      </c>
      <c r="W5079" t="str">
        <f>"Q"&amp;ROUNDUP(MONTH(CleanedData[[#This Row],[Date]])/3,0)</f>
        <v>Q3</v>
      </c>
      <c r="X5079" t="str">
        <f>IF(CleanedData[[#This Row],[Purchase Amount]]&gt;=5000,"Yes","No")</f>
        <v>No</v>
      </c>
      <c r="Y5079">
        <f>IF(CleanedData[[#This Row],[Recommend]]="Yes",1,0)</f>
        <v>1</v>
      </c>
      <c r="Z5079" s="6">
        <f>CleanedData[[#This Row],[Purchase Amount]]*0.15</f>
        <v>6.4844999999999997</v>
      </c>
      <c r="AA5079" s="6">
        <f>CleanedData[[#This Row],[Purchase Amount]]*1.15</f>
        <v>49.714499999999994</v>
      </c>
    </row>
    <row r="5080" spans="1:27" x14ac:dyDescent="0.3">
      <c r="A5080">
        <v>6145</v>
      </c>
      <c r="B5080" t="s">
        <v>5305</v>
      </c>
      <c r="C5080" s="1">
        <v>45620</v>
      </c>
      <c r="D5080">
        <v>70</v>
      </c>
      <c r="E5080" t="s">
        <v>52</v>
      </c>
      <c r="F5080" t="s">
        <v>83</v>
      </c>
      <c r="G5080" t="s">
        <v>179</v>
      </c>
      <c r="H5080">
        <v>2</v>
      </c>
      <c r="I5080" t="s">
        <v>45</v>
      </c>
      <c r="J5080" t="s">
        <v>74</v>
      </c>
      <c r="K5080" t="s">
        <v>44</v>
      </c>
      <c r="L5080" t="s">
        <v>42</v>
      </c>
      <c r="M5080" t="s">
        <v>180</v>
      </c>
      <c r="N5080" t="s">
        <v>47</v>
      </c>
      <c r="O5080" t="s">
        <v>89</v>
      </c>
      <c r="P5080" t="s">
        <v>49</v>
      </c>
      <c r="Q5080" t="s">
        <v>97</v>
      </c>
      <c r="R5080" s="6">
        <f>_xlfn.XLOOKUP(CleanedData[[#This Row],[Product]],'02_Lookup_Tables'!$A$2:$A$126,'02_Lookup_Tables'!$B$2:$B$126)</f>
        <v>54.82</v>
      </c>
      <c r="S5080" t="str">
        <f>VLOOKUP(CleanedData[[#This Row],[Product]],'02_Lookup_Tables'!$H$2:$I$126,2,FALSE)</f>
        <v>Food</v>
      </c>
      <c r="T5080" t="str">
        <f>VLOOKUP(CleanedData[[#This Row],[Province]],'02_Lookup_Tables'!$D$2:$E$10,2, FALSE)</f>
        <v>Western Region</v>
      </c>
      <c r="U5080" t="str" cm="1">
        <f t="array" ref="U5080">_xlfn.IFS(CleanedData[[#This Row],[Purchase Amount]]&lt;500,"Low",
CleanedData[[#This Row],[Purchase Amount]]&lt;5000,"Medium",
TRUE,"High")</f>
        <v>Low</v>
      </c>
      <c r="V5080" t="str">
        <f>TEXT(CleanedData[[#This Row],[Date]],"mmmm")</f>
        <v>November</v>
      </c>
      <c r="W5080" t="str">
        <f>"Q"&amp;ROUNDUP(MONTH(CleanedData[[#This Row],[Date]])/3,0)</f>
        <v>Q4</v>
      </c>
      <c r="X5080" t="str">
        <f>IF(CleanedData[[#This Row],[Purchase Amount]]&gt;=5000,"Yes","No")</f>
        <v>No</v>
      </c>
      <c r="Y5080">
        <f>IF(CleanedData[[#This Row],[Recommend]]="Yes",1,0)</f>
        <v>1</v>
      </c>
      <c r="Z5080" s="6">
        <f>CleanedData[[#This Row],[Purchase Amount]]*0.15</f>
        <v>8.222999999999999</v>
      </c>
      <c r="AA5080" s="6">
        <f>CleanedData[[#This Row],[Purchase Amount]]*1.15</f>
        <v>63.042999999999992</v>
      </c>
    </row>
    <row r="5081" spans="1:27" x14ac:dyDescent="0.3">
      <c r="A5081">
        <v>6146</v>
      </c>
      <c r="B5081" t="s">
        <v>5306</v>
      </c>
      <c r="C5081" s="1">
        <v>45676</v>
      </c>
      <c r="D5081">
        <v>29</v>
      </c>
      <c r="E5081" t="s">
        <v>39</v>
      </c>
      <c r="F5081" t="s">
        <v>108</v>
      </c>
      <c r="G5081" t="s">
        <v>463</v>
      </c>
      <c r="H5081">
        <v>2</v>
      </c>
      <c r="I5081" t="s">
        <v>42</v>
      </c>
      <c r="J5081" t="s">
        <v>54</v>
      </c>
      <c r="K5081" t="s">
        <v>55</v>
      </c>
      <c r="L5081" t="s">
        <v>45</v>
      </c>
      <c r="M5081" t="s">
        <v>165</v>
      </c>
      <c r="N5081" t="s">
        <v>47</v>
      </c>
      <c r="O5081" t="s">
        <v>89</v>
      </c>
      <c r="P5081" t="s">
        <v>49</v>
      </c>
      <c r="Q5081" t="s">
        <v>58</v>
      </c>
      <c r="R5081" s="6">
        <f>_xlfn.XLOOKUP(CleanedData[[#This Row],[Product]],'02_Lookup_Tables'!$A$2:$A$126,'02_Lookup_Tables'!$B$2:$B$126)</f>
        <v>470.6</v>
      </c>
      <c r="S5081" t="str">
        <f>VLOOKUP(CleanedData[[#This Row],[Product]],'02_Lookup_Tables'!$H$2:$I$126,2,FALSE)</f>
        <v>Toys &amp; Games</v>
      </c>
      <c r="T5081" t="str">
        <f>VLOOKUP(CleanedData[[#This Row],[Province]],'02_Lookup_Tables'!$D$2:$E$10,2, FALSE)</f>
        <v>Gauteng Region</v>
      </c>
      <c r="U5081" t="str" cm="1">
        <f t="array" ref="U5081">_xlfn.IFS(CleanedData[[#This Row],[Purchase Amount]]&lt;500,"Low",
CleanedData[[#This Row],[Purchase Amount]]&lt;5000,"Medium",
TRUE,"High")</f>
        <v>Low</v>
      </c>
      <c r="V5081" t="str">
        <f>TEXT(CleanedData[[#This Row],[Date]],"mmmm")</f>
        <v>January</v>
      </c>
      <c r="W5081" t="str">
        <f>"Q"&amp;ROUNDUP(MONTH(CleanedData[[#This Row],[Date]])/3,0)</f>
        <v>Q1</v>
      </c>
      <c r="X5081" t="str">
        <f>IF(CleanedData[[#This Row],[Purchase Amount]]&gt;=5000,"Yes","No")</f>
        <v>No</v>
      </c>
      <c r="Y5081">
        <f>IF(CleanedData[[#This Row],[Recommend]]="Yes",1,0)</f>
        <v>0</v>
      </c>
      <c r="Z5081" s="6">
        <f>CleanedData[[#This Row],[Purchase Amount]]*0.15</f>
        <v>70.59</v>
      </c>
      <c r="AA5081" s="6">
        <f>CleanedData[[#This Row],[Purchase Amount]]*1.15</f>
        <v>541.18999999999994</v>
      </c>
    </row>
    <row r="5082" spans="1:27" x14ac:dyDescent="0.3">
      <c r="A5082">
        <v>6148</v>
      </c>
      <c r="B5082" t="s">
        <v>5307</v>
      </c>
      <c r="C5082" s="1">
        <v>45365</v>
      </c>
      <c r="D5082">
        <v>61</v>
      </c>
      <c r="E5082" t="s">
        <v>52</v>
      </c>
      <c r="F5082" t="s">
        <v>108</v>
      </c>
      <c r="G5082" t="s">
        <v>331</v>
      </c>
      <c r="H5082">
        <v>3</v>
      </c>
      <c r="I5082" t="s">
        <v>42</v>
      </c>
      <c r="J5082" t="s">
        <v>43</v>
      </c>
      <c r="K5082" t="s">
        <v>44</v>
      </c>
      <c r="L5082" t="s">
        <v>45</v>
      </c>
      <c r="M5082" t="s">
        <v>156</v>
      </c>
      <c r="N5082" t="s">
        <v>48</v>
      </c>
      <c r="O5082" t="s">
        <v>148</v>
      </c>
      <c r="P5082" t="s">
        <v>49</v>
      </c>
      <c r="Q5082" t="s">
        <v>50</v>
      </c>
      <c r="R5082" s="6">
        <f>_xlfn.XLOOKUP(CleanedData[[#This Row],[Product]],'02_Lookup_Tables'!$A$2:$A$126,'02_Lookup_Tables'!$B$2:$B$126)</f>
        <v>27.35</v>
      </c>
      <c r="S5082" t="str">
        <f>VLOOKUP(CleanedData[[#This Row],[Product]],'02_Lookup_Tables'!$H$2:$I$126,2,FALSE)</f>
        <v>Food</v>
      </c>
      <c r="T5082" t="str">
        <f>VLOOKUP(CleanedData[[#This Row],[Province]],'02_Lookup_Tables'!$D$2:$E$10,2, FALSE)</f>
        <v>Gauteng Region</v>
      </c>
      <c r="U5082" t="str" cm="1">
        <f t="array" ref="U5082">_xlfn.IFS(CleanedData[[#This Row],[Purchase Amount]]&lt;500,"Low",
CleanedData[[#This Row],[Purchase Amount]]&lt;5000,"Medium",
TRUE,"High")</f>
        <v>Low</v>
      </c>
      <c r="V5082" t="str">
        <f>TEXT(CleanedData[[#This Row],[Date]],"mmmm")</f>
        <v>March</v>
      </c>
      <c r="W5082" t="str">
        <f>"Q"&amp;ROUNDUP(MONTH(CleanedData[[#This Row],[Date]])/3,0)</f>
        <v>Q1</v>
      </c>
      <c r="X5082" t="str">
        <f>IF(CleanedData[[#This Row],[Purchase Amount]]&gt;=5000,"Yes","No")</f>
        <v>No</v>
      </c>
      <c r="Y5082">
        <f>IF(CleanedData[[#This Row],[Recommend]]="Yes",1,0)</f>
        <v>0</v>
      </c>
      <c r="Z5082" s="6">
        <f>CleanedData[[#This Row],[Purchase Amount]]*0.15</f>
        <v>4.1025</v>
      </c>
      <c r="AA5082" s="6">
        <f>CleanedData[[#This Row],[Purchase Amount]]*1.15</f>
        <v>31.452500000000001</v>
      </c>
    </row>
    <row r="5083" spans="1:27" x14ac:dyDescent="0.3">
      <c r="A5083">
        <v>6149</v>
      </c>
      <c r="B5083" t="s">
        <v>5308</v>
      </c>
      <c r="C5083" s="1">
        <v>45502</v>
      </c>
      <c r="D5083">
        <v>34</v>
      </c>
      <c r="E5083" t="s">
        <v>39</v>
      </c>
      <c r="F5083" t="s">
        <v>130</v>
      </c>
      <c r="G5083" t="s">
        <v>162</v>
      </c>
      <c r="H5083">
        <v>1</v>
      </c>
      <c r="I5083" t="s">
        <v>42</v>
      </c>
      <c r="J5083" t="s">
        <v>63</v>
      </c>
      <c r="K5083" t="s">
        <v>44</v>
      </c>
      <c r="L5083" t="s">
        <v>45</v>
      </c>
      <c r="M5083" t="s">
        <v>56</v>
      </c>
      <c r="N5083" t="s">
        <v>80</v>
      </c>
      <c r="O5083" t="s">
        <v>148</v>
      </c>
      <c r="P5083" t="s">
        <v>70</v>
      </c>
      <c r="Q5083" t="s">
        <v>58</v>
      </c>
      <c r="R5083" s="6">
        <f>_xlfn.XLOOKUP(CleanedData[[#This Row],[Product]],'02_Lookup_Tables'!$A$2:$A$126,'02_Lookup_Tables'!$B$2:$B$126)</f>
        <v>3086.4</v>
      </c>
      <c r="S5083" t="str">
        <f>VLOOKUP(CleanedData[[#This Row],[Product]],'02_Lookup_Tables'!$H$2:$I$126,2,FALSE)</f>
        <v>Home &amp; Living</v>
      </c>
      <c r="T5083" t="str">
        <f>VLOOKUP(CleanedData[[#This Row],[Province]],'02_Lookup_Tables'!$D$2:$E$10,2, FALSE)</f>
        <v>Eastern Region</v>
      </c>
      <c r="U5083" t="str" cm="1">
        <f t="array" ref="U5083">_xlfn.IFS(CleanedData[[#This Row],[Purchase Amount]]&lt;500,"Low",
CleanedData[[#This Row],[Purchase Amount]]&lt;5000,"Medium",
TRUE,"High")</f>
        <v>Medium</v>
      </c>
      <c r="V5083" t="str">
        <f>TEXT(CleanedData[[#This Row],[Date]],"mmmm")</f>
        <v>July</v>
      </c>
      <c r="W5083" t="str">
        <f>"Q"&amp;ROUNDUP(MONTH(CleanedData[[#This Row],[Date]])/3,0)</f>
        <v>Q3</v>
      </c>
      <c r="X5083" t="str">
        <f>IF(CleanedData[[#This Row],[Purchase Amount]]&gt;=5000,"Yes","No")</f>
        <v>No</v>
      </c>
      <c r="Y5083">
        <f>IF(CleanedData[[#This Row],[Recommend]]="Yes",1,0)</f>
        <v>0</v>
      </c>
      <c r="Z5083" s="6">
        <f>CleanedData[[#This Row],[Purchase Amount]]*0.15</f>
        <v>462.96</v>
      </c>
      <c r="AA5083" s="6">
        <f>CleanedData[[#This Row],[Purchase Amount]]*1.15</f>
        <v>3549.3599999999997</v>
      </c>
    </row>
    <row r="5084" spans="1:27" x14ac:dyDescent="0.3">
      <c r="A5084">
        <v>6150</v>
      </c>
      <c r="B5084" t="s">
        <v>5309</v>
      </c>
      <c r="C5084" s="1">
        <v>45399</v>
      </c>
      <c r="D5084">
        <v>31</v>
      </c>
      <c r="E5084" t="s">
        <v>60</v>
      </c>
      <c r="F5084" t="s">
        <v>77</v>
      </c>
      <c r="G5084" t="s">
        <v>696</v>
      </c>
      <c r="H5084">
        <v>5</v>
      </c>
      <c r="I5084" t="s">
        <v>45</v>
      </c>
      <c r="J5084" t="s">
        <v>63</v>
      </c>
      <c r="K5084" t="s">
        <v>55</v>
      </c>
      <c r="L5084" t="s">
        <v>45</v>
      </c>
      <c r="M5084" t="s">
        <v>165</v>
      </c>
      <c r="N5084" t="s">
        <v>57</v>
      </c>
      <c r="O5084" t="s">
        <v>89</v>
      </c>
      <c r="P5084" t="s">
        <v>70</v>
      </c>
      <c r="Q5084" t="s">
        <v>58</v>
      </c>
      <c r="R5084" s="6">
        <f>_xlfn.XLOOKUP(CleanedData[[#This Row],[Product]],'02_Lookup_Tables'!$A$2:$A$126,'02_Lookup_Tables'!$B$2:$B$126)</f>
        <v>1233.45</v>
      </c>
      <c r="S5084" t="str">
        <f>VLOOKUP(CleanedData[[#This Row],[Product]],'02_Lookup_Tables'!$H$2:$I$126,2,FALSE)</f>
        <v>Beauty &amp; Personal Care</v>
      </c>
      <c r="T5084" t="str">
        <f>VLOOKUP(CleanedData[[#This Row],[Province]],'02_Lookup_Tables'!$D$2:$E$10,2, FALSE)</f>
        <v>Central Region</v>
      </c>
      <c r="U5084" t="str" cm="1">
        <f t="array" ref="U5084">_xlfn.IFS(CleanedData[[#This Row],[Purchase Amount]]&lt;500,"Low",
CleanedData[[#This Row],[Purchase Amount]]&lt;5000,"Medium",
TRUE,"High")</f>
        <v>Medium</v>
      </c>
      <c r="V5084" t="str">
        <f>TEXT(CleanedData[[#This Row],[Date]],"mmmm")</f>
        <v>April</v>
      </c>
      <c r="W5084" t="str">
        <f>"Q"&amp;ROUNDUP(MONTH(CleanedData[[#This Row],[Date]])/3,0)</f>
        <v>Q2</v>
      </c>
      <c r="X5084" t="str">
        <f>IF(CleanedData[[#This Row],[Purchase Amount]]&gt;=5000,"Yes","No")</f>
        <v>No</v>
      </c>
      <c r="Y5084">
        <f>IF(CleanedData[[#This Row],[Recommend]]="Yes",1,0)</f>
        <v>1</v>
      </c>
      <c r="Z5084" s="6">
        <f>CleanedData[[#This Row],[Purchase Amount]]*0.15</f>
        <v>185.01750000000001</v>
      </c>
      <c r="AA5084" s="6">
        <f>CleanedData[[#This Row],[Purchase Amount]]*1.15</f>
        <v>1418.4675</v>
      </c>
    </row>
    <row r="5085" spans="1:27" x14ac:dyDescent="0.3">
      <c r="A5085">
        <v>6151</v>
      </c>
      <c r="B5085" t="s">
        <v>5310</v>
      </c>
      <c r="C5085" s="1">
        <v>45371</v>
      </c>
      <c r="D5085">
        <v>77</v>
      </c>
      <c r="E5085" t="s">
        <v>60</v>
      </c>
      <c r="F5085" t="s">
        <v>72</v>
      </c>
      <c r="G5085" t="s">
        <v>338</v>
      </c>
      <c r="H5085">
        <v>3</v>
      </c>
      <c r="I5085" t="s">
        <v>45</v>
      </c>
      <c r="J5085" t="s">
        <v>74</v>
      </c>
      <c r="K5085" t="s">
        <v>44</v>
      </c>
      <c r="L5085" t="s">
        <v>45</v>
      </c>
      <c r="M5085" t="s">
        <v>92</v>
      </c>
      <c r="N5085" t="s">
        <v>48</v>
      </c>
      <c r="O5085" t="s">
        <v>89</v>
      </c>
      <c r="P5085" t="s">
        <v>49</v>
      </c>
      <c r="Q5085" t="s">
        <v>97</v>
      </c>
      <c r="R5085" s="6">
        <f>_xlfn.XLOOKUP(CleanedData[[#This Row],[Product]],'02_Lookup_Tables'!$A$2:$A$126,'02_Lookup_Tables'!$B$2:$B$126)</f>
        <v>5258.73</v>
      </c>
      <c r="S5085" t="str">
        <f>VLOOKUP(CleanedData[[#This Row],[Product]],'02_Lookup_Tables'!$H$2:$I$126,2,FALSE)</f>
        <v>Sports &amp; Outdoors</v>
      </c>
      <c r="T5085" t="str">
        <f>VLOOKUP(CleanedData[[#This Row],[Province]],'02_Lookup_Tables'!$D$2:$E$10,2, FALSE)</f>
        <v>Central Region</v>
      </c>
      <c r="U5085" t="str" cm="1">
        <f t="array" ref="U5085">_xlfn.IFS(CleanedData[[#This Row],[Purchase Amount]]&lt;500,"Low",
CleanedData[[#This Row],[Purchase Amount]]&lt;5000,"Medium",
TRUE,"High")</f>
        <v>High</v>
      </c>
      <c r="V5085" t="str">
        <f>TEXT(CleanedData[[#This Row],[Date]],"mmmm")</f>
        <v>March</v>
      </c>
      <c r="W5085" t="str">
        <f>"Q"&amp;ROUNDUP(MONTH(CleanedData[[#This Row],[Date]])/3,0)</f>
        <v>Q1</v>
      </c>
      <c r="X5085" t="str">
        <f>IF(CleanedData[[#This Row],[Purchase Amount]]&gt;=5000,"Yes","No")</f>
        <v>Yes</v>
      </c>
      <c r="Y5085">
        <f>IF(CleanedData[[#This Row],[Recommend]]="Yes",1,0)</f>
        <v>1</v>
      </c>
      <c r="Z5085" s="6">
        <f>CleanedData[[#This Row],[Purchase Amount]]*0.15</f>
        <v>788.80949999999996</v>
      </c>
      <c r="AA5085" s="6">
        <f>CleanedData[[#This Row],[Purchase Amount]]*1.15</f>
        <v>6047.539499999999</v>
      </c>
    </row>
    <row r="5086" spans="1:27" x14ac:dyDescent="0.3">
      <c r="A5086">
        <v>6152</v>
      </c>
      <c r="B5086" t="s">
        <v>5311</v>
      </c>
      <c r="C5086" s="1">
        <v>45630</v>
      </c>
      <c r="D5086">
        <v>77</v>
      </c>
      <c r="E5086" t="s">
        <v>60</v>
      </c>
      <c r="F5086" t="s">
        <v>40</v>
      </c>
      <c r="G5086" t="s">
        <v>153</v>
      </c>
      <c r="H5086">
        <v>3</v>
      </c>
      <c r="I5086" t="s">
        <v>45</v>
      </c>
      <c r="J5086" t="s">
        <v>43</v>
      </c>
      <c r="K5086" t="s">
        <v>64</v>
      </c>
      <c r="L5086" t="s">
        <v>45</v>
      </c>
      <c r="M5086" t="s">
        <v>156</v>
      </c>
      <c r="N5086" t="s">
        <v>48</v>
      </c>
      <c r="O5086" t="s">
        <v>148</v>
      </c>
      <c r="P5086" t="s">
        <v>49</v>
      </c>
      <c r="Q5086" t="s">
        <v>97</v>
      </c>
      <c r="R5086" s="6">
        <f>_xlfn.XLOOKUP(CleanedData[[#This Row],[Product]],'02_Lookup_Tables'!$A$2:$A$126,'02_Lookup_Tables'!$B$2:$B$126)</f>
        <v>1011.68</v>
      </c>
      <c r="S5086" t="str">
        <f>VLOOKUP(CleanedData[[#This Row],[Product]],'02_Lookup_Tables'!$H$2:$I$126,2,FALSE)</f>
        <v>Accessories</v>
      </c>
      <c r="T5086" t="str">
        <f>VLOOKUP(CleanedData[[#This Row],[Province]],'02_Lookup_Tables'!$D$2:$E$10,2, FALSE)</f>
        <v>Northern Region</v>
      </c>
      <c r="U5086" t="str" cm="1">
        <f t="array" ref="U5086">_xlfn.IFS(CleanedData[[#This Row],[Purchase Amount]]&lt;500,"Low",
CleanedData[[#This Row],[Purchase Amount]]&lt;5000,"Medium",
TRUE,"High")</f>
        <v>Medium</v>
      </c>
      <c r="V5086" t="str">
        <f>TEXT(CleanedData[[#This Row],[Date]],"mmmm")</f>
        <v>December</v>
      </c>
      <c r="W5086" t="str">
        <f>"Q"&amp;ROUNDUP(MONTH(CleanedData[[#This Row],[Date]])/3,0)</f>
        <v>Q4</v>
      </c>
      <c r="X5086" t="str">
        <f>IF(CleanedData[[#This Row],[Purchase Amount]]&gt;=5000,"Yes","No")</f>
        <v>No</v>
      </c>
      <c r="Y5086">
        <f>IF(CleanedData[[#This Row],[Recommend]]="Yes",1,0)</f>
        <v>1</v>
      </c>
      <c r="Z5086" s="6">
        <f>CleanedData[[#This Row],[Purchase Amount]]*0.15</f>
        <v>151.75199999999998</v>
      </c>
      <c r="AA5086" s="6">
        <f>CleanedData[[#This Row],[Purchase Amount]]*1.15</f>
        <v>1163.4319999999998</v>
      </c>
    </row>
    <row r="5087" spans="1:27" x14ac:dyDescent="0.3">
      <c r="A5087">
        <v>6153</v>
      </c>
      <c r="B5087" t="s">
        <v>5312</v>
      </c>
      <c r="C5087" s="1">
        <v>46006</v>
      </c>
      <c r="D5087">
        <v>27</v>
      </c>
      <c r="E5087" t="s">
        <v>39</v>
      </c>
      <c r="F5087" t="s">
        <v>83</v>
      </c>
      <c r="G5087" t="s">
        <v>266</v>
      </c>
      <c r="H5087">
        <v>1</v>
      </c>
      <c r="I5087" t="s">
        <v>45</v>
      </c>
      <c r="J5087" t="s">
        <v>43</v>
      </c>
      <c r="K5087" t="s">
        <v>55</v>
      </c>
      <c r="L5087" t="s">
        <v>42</v>
      </c>
      <c r="M5087" t="s">
        <v>208</v>
      </c>
      <c r="N5087" t="s">
        <v>80</v>
      </c>
      <c r="O5087" t="s">
        <v>89</v>
      </c>
      <c r="P5087" t="s">
        <v>49</v>
      </c>
      <c r="Q5087" t="s">
        <v>58</v>
      </c>
      <c r="R5087" s="6">
        <f>_xlfn.XLOOKUP(CleanedData[[#This Row],[Product]],'02_Lookup_Tables'!$A$2:$A$126,'02_Lookup_Tables'!$B$2:$B$126)</f>
        <v>2951.61</v>
      </c>
      <c r="S5087" t="str">
        <f>VLOOKUP(CleanedData[[#This Row],[Product]],'02_Lookup_Tables'!$H$2:$I$126,2,FALSE)</f>
        <v>Beauty &amp; Personal Care</v>
      </c>
      <c r="T5087" t="str">
        <f>VLOOKUP(CleanedData[[#This Row],[Province]],'02_Lookup_Tables'!$D$2:$E$10,2, FALSE)</f>
        <v>Western Region</v>
      </c>
      <c r="U5087" t="str" cm="1">
        <f t="array" ref="U5087">_xlfn.IFS(CleanedData[[#This Row],[Purchase Amount]]&lt;500,"Low",
CleanedData[[#This Row],[Purchase Amount]]&lt;5000,"Medium",
TRUE,"High")</f>
        <v>Medium</v>
      </c>
      <c r="V5087" t="str">
        <f>TEXT(CleanedData[[#This Row],[Date]],"mmmm")</f>
        <v>December</v>
      </c>
      <c r="W5087" t="str">
        <f>"Q"&amp;ROUNDUP(MONTH(CleanedData[[#This Row],[Date]])/3,0)</f>
        <v>Q4</v>
      </c>
      <c r="X5087" t="str">
        <f>IF(CleanedData[[#This Row],[Purchase Amount]]&gt;=5000,"Yes","No")</f>
        <v>No</v>
      </c>
      <c r="Y5087">
        <f>IF(CleanedData[[#This Row],[Recommend]]="Yes",1,0)</f>
        <v>1</v>
      </c>
      <c r="Z5087" s="6">
        <f>CleanedData[[#This Row],[Purchase Amount]]*0.15</f>
        <v>442.74150000000003</v>
      </c>
      <c r="AA5087" s="6">
        <f>CleanedData[[#This Row],[Purchase Amount]]*1.15</f>
        <v>3394.3514999999998</v>
      </c>
    </row>
    <row r="5088" spans="1:27" x14ac:dyDescent="0.3">
      <c r="A5088">
        <v>6154</v>
      </c>
      <c r="B5088" t="s">
        <v>5313</v>
      </c>
      <c r="C5088" s="1">
        <v>45625</v>
      </c>
      <c r="D5088">
        <v>25</v>
      </c>
      <c r="E5088" t="s">
        <v>52</v>
      </c>
      <c r="F5088" t="s">
        <v>108</v>
      </c>
      <c r="G5088" t="s">
        <v>158</v>
      </c>
      <c r="H5088">
        <v>1</v>
      </c>
      <c r="I5088" t="s">
        <v>45</v>
      </c>
      <c r="J5088" t="s">
        <v>54</v>
      </c>
      <c r="K5088" t="s">
        <v>44</v>
      </c>
      <c r="L5088" t="s">
        <v>45</v>
      </c>
      <c r="M5088" t="s">
        <v>151</v>
      </c>
      <c r="N5088" t="s">
        <v>80</v>
      </c>
      <c r="O5088" t="s">
        <v>89</v>
      </c>
      <c r="P5088" t="s">
        <v>49</v>
      </c>
      <c r="Q5088" t="s">
        <v>58</v>
      </c>
      <c r="R5088" s="6">
        <f>_xlfn.XLOOKUP(CleanedData[[#This Row],[Product]],'02_Lookup_Tables'!$A$2:$A$126,'02_Lookup_Tables'!$B$2:$B$126)</f>
        <v>2962.6</v>
      </c>
      <c r="S5088" t="str">
        <f>VLOOKUP(CleanedData[[#This Row],[Product]],'02_Lookup_Tables'!$H$2:$I$126,2,FALSE)</f>
        <v>Sports &amp; Outdoors</v>
      </c>
      <c r="T5088" t="str">
        <f>VLOOKUP(CleanedData[[#This Row],[Province]],'02_Lookup_Tables'!$D$2:$E$10,2, FALSE)</f>
        <v>Gauteng Region</v>
      </c>
      <c r="U5088" t="str" cm="1">
        <f t="array" ref="U5088">_xlfn.IFS(CleanedData[[#This Row],[Purchase Amount]]&lt;500,"Low",
CleanedData[[#This Row],[Purchase Amount]]&lt;5000,"Medium",
TRUE,"High")</f>
        <v>Medium</v>
      </c>
      <c r="V5088" t="str">
        <f>TEXT(CleanedData[[#This Row],[Date]],"mmmm")</f>
        <v>November</v>
      </c>
      <c r="W5088" t="str">
        <f>"Q"&amp;ROUNDUP(MONTH(CleanedData[[#This Row],[Date]])/3,0)</f>
        <v>Q4</v>
      </c>
      <c r="X5088" t="str">
        <f>IF(CleanedData[[#This Row],[Purchase Amount]]&gt;=5000,"Yes","No")</f>
        <v>No</v>
      </c>
      <c r="Y5088">
        <f>IF(CleanedData[[#This Row],[Recommend]]="Yes",1,0)</f>
        <v>1</v>
      </c>
      <c r="Z5088" s="6">
        <f>CleanedData[[#This Row],[Purchase Amount]]*0.15</f>
        <v>444.39</v>
      </c>
      <c r="AA5088" s="6">
        <f>CleanedData[[#This Row],[Purchase Amount]]*1.15</f>
        <v>3406.99</v>
      </c>
    </row>
    <row r="5089" spans="1:27" x14ac:dyDescent="0.3">
      <c r="A5089">
        <v>6155</v>
      </c>
      <c r="B5089" t="s">
        <v>5314</v>
      </c>
      <c r="C5089" s="1">
        <v>45298</v>
      </c>
      <c r="D5089">
        <v>73</v>
      </c>
      <c r="E5089" t="s">
        <v>52</v>
      </c>
      <c r="F5089" t="s">
        <v>40</v>
      </c>
      <c r="G5089" t="s">
        <v>162</v>
      </c>
      <c r="H5089">
        <v>3</v>
      </c>
      <c r="I5089" t="s">
        <v>45</v>
      </c>
      <c r="J5089" t="s">
        <v>69</v>
      </c>
      <c r="K5089" t="s">
        <v>55</v>
      </c>
      <c r="L5089" t="s">
        <v>42</v>
      </c>
      <c r="M5089" t="s">
        <v>236</v>
      </c>
      <c r="N5089" t="s">
        <v>48</v>
      </c>
      <c r="O5089" t="s">
        <v>89</v>
      </c>
      <c r="P5089" t="s">
        <v>49</v>
      </c>
      <c r="Q5089" t="s">
        <v>97</v>
      </c>
      <c r="R5089" s="6">
        <f>_xlfn.XLOOKUP(CleanedData[[#This Row],[Product]],'02_Lookup_Tables'!$A$2:$A$126,'02_Lookup_Tables'!$B$2:$B$126)</f>
        <v>3086.4</v>
      </c>
      <c r="S5089" t="str">
        <f>VLOOKUP(CleanedData[[#This Row],[Product]],'02_Lookup_Tables'!$H$2:$I$126,2,FALSE)</f>
        <v>Home &amp; Living</v>
      </c>
      <c r="T5089" t="str">
        <f>VLOOKUP(CleanedData[[#This Row],[Province]],'02_Lookup_Tables'!$D$2:$E$10,2, FALSE)</f>
        <v>Northern Region</v>
      </c>
      <c r="U5089" t="str" cm="1">
        <f t="array" ref="U5089">_xlfn.IFS(CleanedData[[#This Row],[Purchase Amount]]&lt;500,"Low",
CleanedData[[#This Row],[Purchase Amount]]&lt;5000,"Medium",
TRUE,"High")</f>
        <v>Medium</v>
      </c>
      <c r="V5089" t="str">
        <f>TEXT(CleanedData[[#This Row],[Date]],"mmmm")</f>
        <v>January</v>
      </c>
      <c r="W5089" t="str">
        <f>"Q"&amp;ROUNDUP(MONTH(CleanedData[[#This Row],[Date]])/3,0)</f>
        <v>Q1</v>
      </c>
      <c r="X5089" t="str">
        <f>IF(CleanedData[[#This Row],[Purchase Amount]]&gt;=5000,"Yes","No")</f>
        <v>No</v>
      </c>
      <c r="Y5089">
        <f>IF(CleanedData[[#This Row],[Recommend]]="Yes",1,0)</f>
        <v>1</v>
      </c>
      <c r="Z5089" s="6">
        <f>CleanedData[[#This Row],[Purchase Amount]]*0.15</f>
        <v>462.96</v>
      </c>
      <c r="AA5089" s="6">
        <f>CleanedData[[#This Row],[Purchase Amount]]*1.15</f>
        <v>3549.3599999999997</v>
      </c>
    </row>
    <row r="5090" spans="1:27" x14ac:dyDescent="0.3">
      <c r="A5090">
        <v>6156</v>
      </c>
      <c r="B5090" t="s">
        <v>5315</v>
      </c>
      <c r="C5090" s="1">
        <v>45743</v>
      </c>
      <c r="D5090">
        <v>44</v>
      </c>
      <c r="E5090" t="s">
        <v>52</v>
      </c>
      <c r="F5090" t="s">
        <v>68</v>
      </c>
      <c r="G5090" t="s">
        <v>111</v>
      </c>
      <c r="H5090">
        <v>3</v>
      </c>
      <c r="I5090" t="s">
        <v>45</v>
      </c>
      <c r="J5090" t="s">
        <v>74</v>
      </c>
      <c r="K5090" t="s">
        <v>64</v>
      </c>
      <c r="L5090" t="s">
        <v>42</v>
      </c>
      <c r="M5090" t="s">
        <v>79</v>
      </c>
      <c r="N5090" t="s">
        <v>48</v>
      </c>
      <c r="O5090" t="s">
        <v>89</v>
      </c>
      <c r="P5090" t="s">
        <v>49</v>
      </c>
      <c r="Q5090" t="s">
        <v>81</v>
      </c>
      <c r="R5090" s="6">
        <f>_xlfn.XLOOKUP(CleanedData[[#This Row],[Product]],'02_Lookup_Tables'!$A$2:$A$126,'02_Lookup_Tables'!$B$2:$B$126)</f>
        <v>3576.97</v>
      </c>
      <c r="S5090" t="str">
        <f>VLOOKUP(CleanedData[[#This Row],[Product]],'02_Lookup_Tables'!$H$2:$I$126,2,FALSE)</f>
        <v>Home Devices</v>
      </c>
      <c r="T5090" t="str">
        <f>VLOOKUP(CleanedData[[#This Row],[Province]],'02_Lookup_Tables'!$D$2:$E$10,2, FALSE)</f>
        <v>Northern Region</v>
      </c>
      <c r="U5090" t="str" cm="1">
        <f t="array" ref="U5090">_xlfn.IFS(CleanedData[[#This Row],[Purchase Amount]]&lt;500,"Low",
CleanedData[[#This Row],[Purchase Amount]]&lt;5000,"Medium",
TRUE,"High")</f>
        <v>Medium</v>
      </c>
      <c r="V5090" t="str">
        <f>TEXT(CleanedData[[#This Row],[Date]],"mmmm")</f>
        <v>March</v>
      </c>
      <c r="W5090" t="str">
        <f>"Q"&amp;ROUNDUP(MONTH(CleanedData[[#This Row],[Date]])/3,0)</f>
        <v>Q1</v>
      </c>
      <c r="X5090" t="str">
        <f>IF(CleanedData[[#This Row],[Purchase Amount]]&gt;=5000,"Yes","No")</f>
        <v>No</v>
      </c>
      <c r="Y5090">
        <f>IF(CleanedData[[#This Row],[Recommend]]="Yes",1,0)</f>
        <v>1</v>
      </c>
      <c r="Z5090" s="6">
        <f>CleanedData[[#This Row],[Purchase Amount]]*0.15</f>
        <v>536.54549999999995</v>
      </c>
      <c r="AA5090" s="6">
        <f>CleanedData[[#This Row],[Purchase Amount]]*1.15</f>
        <v>4113.5154999999995</v>
      </c>
    </row>
    <row r="5091" spans="1:27" x14ac:dyDescent="0.3">
      <c r="A5091">
        <v>6157</v>
      </c>
      <c r="B5091" t="s">
        <v>5316</v>
      </c>
      <c r="C5091" s="1">
        <v>45505</v>
      </c>
      <c r="D5091">
        <v>80</v>
      </c>
      <c r="E5091" t="s">
        <v>39</v>
      </c>
      <c r="F5091" t="s">
        <v>83</v>
      </c>
      <c r="G5091" t="s">
        <v>320</v>
      </c>
      <c r="H5091">
        <v>5</v>
      </c>
      <c r="I5091" t="s">
        <v>42</v>
      </c>
      <c r="J5091" t="s">
        <v>43</v>
      </c>
      <c r="K5091" t="s">
        <v>44</v>
      </c>
      <c r="L5091" t="s">
        <v>45</v>
      </c>
      <c r="N5091" t="s">
        <v>57</v>
      </c>
      <c r="O5091" t="s">
        <v>134</v>
      </c>
      <c r="P5091" t="s">
        <v>8646</v>
      </c>
      <c r="Q5091" t="s">
        <v>97</v>
      </c>
      <c r="R5091" s="6">
        <f>_xlfn.XLOOKUP(CleanedData[[#This Row],[Product]],'02_Lookup_Tables'!$A$2:$A$126,'02_Lookup_Tables'!$B$2:$B$126)</f>
        <v>375.53</v>
      </c>
      <c r="S5091" t="str">
        <f>VLOOKUP(CleanedData[[#This Row],[Product]],'02_Lookup_Tables'!$H$2:$I$126,2,FALSE)</f>
        <v>Toys &amp; Games</v>
      </c>
      <c r="T5091" t="str">
        <f>VLOOKUP(CleanedData[[#This Row],[Province]],'02_Lookup_Tables'!$D$2:$E$10,2, FALSE)</f>
        <v>Western Region</v>
      </c>
      <c r="U5091" t="str" cm="1">
        <f t="array" ref="U5091">_xlfn.IFS(CleanedData[[#This Row],[Purchase Amount]]&lt;500,"Low",
CleanedData[[#This Row],[Purchase Amount]]&lt;5000,"Medium",
TRUE,"High")</f>
        <v>Low</v>
      </c>
      <c r="V5091" t="str">
        <f>TEXT(CleanedData[[#This Row],[Date]],"mmmm")</f>
        <v>August</v>
      </c>
      <c r="W5091" t="str">
        <f>"Q"&amp;ROUNDUP(MONTH(CleanedData[[#This Row],[Date]])/3,0)</f>
        <v>Q3</v>
      </c>
      <c r="X5091" t="str">
        <f>IF(CleanedData[[#This Row],[Purchase Amount]]&gt;=5000,"Yes","No")</f>
        <v>No</v>
      </c>
      <c r="Y5091">
        <f>IF(CleanedData[[#This Row],[Recommend]]="Yes",1,0)</f>
        <v>0</v>
      </c>
      <c r="Z5091" s="6">
        <f>CleanedData[[#This Row],[Purchase Amount]]*0.15</f>
        <v>56.329499999999996</v>
      </c>
      <c r="AA5091" s="6">
        <f>CleanedData[[#This Row],[Purchase Amount]]*1.15</f>
        <v>431.85949999999991</v>
      </c>
    </row>
    <row r="5092" spans="1:27" x14ac:dyDescent="0.3">
      <c r="A5092">
        <v>6158</v>
      </c>
      <c r="B5092" t="s">
        <v>5317</v>
      </c>
      <c r="C5092" s="1">
        <v>45940</v>
      </c>
      <c r="D5092">
        <v>37</v>
      </c>
      <c r="E5092" t="s">
        <v>52</v>
      </c>
      <c r="F5092" t="s">
        <v>68</v>
      </c>
      <c r="G5092" t="s">
        <v>203</v>
      </c>
      <c r="H5092">
        <v>2</v>
      </c>
      <c r="I5092" t="s">
        <v>42</v>
      </c>
      <c r="J5092" t="s">
        <v>43</v>
      </c>
      <c r="K5092" t="s">
        <v>44</v>
      </c>
      <c r="L5092" t="s">
        <v>42</v>
      </c>
      <c r="M5092" t="s">
        <v>180</v>
      </c>
      <c r="N5092" t="s">
        <v>47</v>
      </c>
      <c r="O5092" t="s">
        <v>89</v>
      </c>
      <c r="P5092" t="s">
        <v>49</v>
      </c>
      <c r="Q5092" t="s">
        <v>81</v>
      </c>
      <c r="R5092" s="6">
        <f>_xlfn.XLOOKUP(CleanedData[[#This Row],[Product]],'02_Lookup_Tables'!$A$2:$A$126,'02_Lookup_Tables'!$B$2:$B$126)</f>
        <v>2849.09</v>
      </c>
      <c r="S5092" t="str">
        <f>VLOOKUP(CleanedData[[#This Row],[Product]],'02_Lookup_Tables'!$H$2:$I$126,2,FALSE)</f>
        <v>Home &amp; Living</v>
      </c>
      <c r="T5092" t="str">
        <f>VLOOKUP(CleanedData[[#This Row],[Province]],'02_Lookup_Tables'!$D$2:$E$10,2, FALSE)</f>
        <v>Northern Region</v>
      </c>
      <c r="U5092" t="str" cm="1">
        <f t="array" ref="U5092">_xlfn.IFS(CleanedData[[#This Row],[Purchase Amount]]&lt;500,"Low",
CleanedData[[#This Row],[Purchase Amount]]&lt;5000,"Medium",
TRUE,"High")</f>
        <v>Medium</v>
      </c>
      <c r="V5092" t="str">
        <f>TEXT(CleanedData[[#This Row],[Date]],"mmmm")</f>
        <v>October</v>
      </c>
      <c r="W5092" t="str">
        <f>"Q"&amp;ROUNDUP(MONTH(CleanedData[[#This Row],[Date]])/3,0)</f>
        <v>Q4</v>
      </c>
      <c r="X5092" t="str">
        <f>IF(CleanedData[[#This Row],[Purchase Amount]]&gt;=5000,"Yes","No")</f>
        <v>No</v>
      </c>
      <c r="Y5092">
        <f>IF(CleanedData[[#This Row],[Recommend]]="Yes",1,0)</f>
        <v>0</v>
      </c>
      <c r="Z5092" s="6">
        <f>CleanedData[[#This Row],[Purchase Amount]]*0.15</f>
        <v>427.36349999999999</v>
      </c>
      <c r="AA5092" s="6">
        <f>CleanedData[[#This Row],[Purchase Amount]]*1.15</f>
        <v>3276.4535000000001</v>
      </c>
    </row>
    <row r="5093" spans="1:27" x14ac:dyDescent="0.3">
      <c r="A5093">
        <v>6159</v>
      </c>
      <c r="B5093" t="s">
        <v>5318</v>
      </c>
      <c r="C5093" s="1">
        <v>45502</v>
      </c>
      <c r="D5093">
        <v>79</v>
      </c>
      <c r="E5093" t="s">
        <v>39</v>
      </c>
      <c r="F5093" t="s">
        <v>61</v>
      </c>
      <c r="G5093" t="s">
        <v>280</v>
      </c>
      <c r="H5093">
        <v>4</v>
      </c>
      <c r="I5093" t="s">
        <v>42</v>
      </c>
      <c r="J5093" t="s">
        <v>69</v>
      </c>
      <c r="K5093" t="s">
        <v>64</v>
      </c>
      <c r="L5093" t="s">
        <v>42</v>
      </c>
      <c r="M5093" t="s">
        <v>56</v>
      </c>
      <c r="N5093" t="s">
        <v>96</v>
      </c>
      <c r="O5093" t="s">
        <v>148</v>
      </c>
      <c r="P5093" t="s">
        <v>49</v>
      </c>
      <c r="Q5093" t="s">
        <v>97</v>
      </c>
      <c r="R5093" s="6">
        <f>_xlfn.XLOOKUP(CleanedData[[#This Row],[Product]],'02_Lookup_Tables'!$A$2:$A$126,'02_Lookup_Tables'!$B$2:$B$126)</f>
        <v>759.97</v>
      </c>
      <c r="S5093" t="str">
        <f>VLOOKUP(CleanedData[[#This Row],[Product]],'02_Lookup_Tables'!$H$2:$I$126,2,FALSE)</f>
        <v>Apparel</v>
      </c>
      <c r="T5093" t="str">
        <f>VLOOKUP(CleanedData[[#This Row],[Province]],'02_Lookup_Tables'!$D$2:$E$10,2, FALSE)</f>
        <v>Southern Region</v>
      </c>
      <c r="U5093" t="str" cm="1">
        <f t="array" ref="U5093">_xlfn.IFS(CleanedData[[#This Row],[Purchase Amount]]&lt;500,"Low",
CleanedData[[#This Row],[Purchase Amount]]&lt;5000,"Medium",
TRUE,"High")</f>
        <v>Medium</v>
      </c>
      <c r="V5093" t="str">
        <f>TEXT(CleanedData[[#This Row],[Date]],"mmmm")</f>
        <v>July</v>
      </c>
      <c r="W5093" t="str">
        <f>"Q"&amp;ROUNDUP(MONTH(CleanedData[[#This Row],[Date]])/3,0)</f>
        <v>Q3</v>
      </c>
      <c r="X5093" t="str">
        <f>IF(CleanedData[[#This Row],[Purchase Amount]]&gt;=5000,"Yes","No")</f>
        <v>No</v>
      </c>
      <c r="Y5093">
        <f>IF(CleanedData[[#This Row],[Recommend]]="Yes",1,0)</f>
        <v>0</v>
      </c>
      <c r="Z5093" s="6">
        <f>CleanedData[[#This Row],[Purchase Amount]]*0.15</f>
        <v>113.99550000000001</v>
      </c>
      <c r="AA5093" s="6">
        <f>CleanedData[[#This Row],[Purchase Amount]]*1.15</f>
        <v>873.96550000000002</v>
      </c>
    </row>
    <row r="5094" spans="1:27" x14ac:dyDescent="0.3">
      <c r="A5094">
        <v>6160</v>
      </c>
      <c r="B5094" t="s">
        <v>5319</v>
      </c>
      <c r="C5094" s="1">
        <v>45739</v>
      </c>
      <c r="D5094">
        <v>51</v>
      </c>
      <c r="E5094" t="s">
        <v>60</v>
      </c>
      <c r="F5094" t="s">
        <v>72</v>
      </c>
      <c r="G5094" t="s">
        <v>328</v>
      </c>
      <c r="H5094">
        <v>3</v>
      </c>
      <c r="I5094" t="s">
        <v>45</v>
      </c>
      <c r="J5094" t="s">
        <v>63</v>
      </c>
      <c r="K5094" t="s">
        <v>64</v>
      </c>
      <c r="L5094" t="s">
        <v>45</v>
      </c>
      <c r="M5094" t="s">
        <v>79</v>
      </c>
      <c r="N5094" t="s">
        <v>48</v>
      </c>
      <c r="O5094" t="s">
        <v>89</v>
      </c>
      <c r="P5094" t="s">
        <v>49</v>
      </c>
      <c r="Q5094" t="s">
        <v>93</v>
      </c>
      <c r="R5094" s="6">
        <f>_xlfn.XLOOKUP(CleanedData[[#This Row],[Product]],'02_Lookup_Tables'!$A$2:$A$126,'02_Lookup_Tables'!$B$2:$B$126)</f>
        <v>3521.64</v>
      </c>
      <c r="S5094" t="str">
        <f>VLOOKUP(CleanedData[[#This Row],[Product]],'02_Lookup_Tables'!$H$2:$I$126,2,FALSE)</f>
        <v>Home Devices</v>
      </c>
      <c r="T5094" t="str">
        <f>VLOOKUP(CleanedData[[#This Row],[Province]],'02_Lookup_Tables'!$D$2:$E$10,2, FALSE)</f>
        <v>Central Region</v>
      </c>
      <c r="U5094" t="str" cm="1">
        <f t="array" ref="U5094">_xlfn.IFS(CleanedData[[#This Row],[Purchase Amount]]&lt;500,"Low",
CleanedData[[#This Row],[Purchase Amount]]&lt;5000,"Medium",
TRUE,"High")</f>
        <v>Medium</v>
      </c>
      <c r="V5094" t="str">
        <f>TEXT(CleanedData[[#This Row],[Date]],"mmmm")</f>
        <v>March</v>
      </c>
      <c r="W5094" t="str">
        <f>"Q"&amp;ROUNDUP(MONTH(CleanedData[[#This Row],[Date]])/3,0)</f>
        <v>Q1</v>
      </c>
      <c r="X5094" t="str">
        <f>IF(CleanedData[[#This Row],[Purchase Amount]]&gt;=5000,"Yes","No")</f>
        <v>No</v>
      </c>
      <c r="Y5094">
        <f>IF(CleanedData[[#This Row],[Recommend]]="Yes",1,0)</f>
        <v>1</v>
      </c>
      <c r="Z5094" s="6">
        <f>CleanedData[[#This Row],[Purchase Amount]]*0.15</f>
        <v>528.24599999999998</v>
      </c>
      <c r="AA5094" s="6">
        <f>CleanedData[[#This Row],[Purchase Amount]]*1.15</f>
        <v>4049.8859999999995</v>
      </c>
    </row>
    <row r="5095" spans="1:27" x14ac:dyDescent="0.3">
      <c r="A5095">
        <v>6162</v>
      </c>
      <c r="B5095" t="s">
        <v>5320</v>
      </c>
      <c r="C5095" s="1">
        <v>45292</v>
      </c>
      <c r="D5095">
        <v>67</v>
      </c>
      <c r="E5095" t="s">
        <v>52</v>
      </c>
      <c r="F5095" t="s">
        <v>130</v>
      </c>
      <c r="G5095" t="s">
        <v>303</v>
      </c>
      <c r="H5095">
        <v>3</v>
      </c>
      <c r="I5095" t="s">
        <v>42</v>
      </c>
      <c r="J5095" t="s">
        <v>54</v>
      </c>
      <c r="K5095" t="s">
        <v>55</v>
      </c>
      <c r="L5095" t="s">
        <v>45</v>
      </c>
      <c r="N5095" t="s">
        <v>48</v>
      </c>
      <c r="O5095" t="s">
        <v>134</v>
      </c>
      <c r="P5095" t="s">
        <v>8646</v>
      </c>
      <c r="Q5095" t="s">
        <v>97</v>
      </c>
      <c r="R5095" s="6">
        <f>_xlfn.XLOOKUP(CleanedData[[#This Row],[Product]],'02_Lookup_Tables'!$A$2:$A$126,'02_Lookup_Tables'!$B$2:$B$126)</f>
        <v>4841.7700000000004</v>
      </c>
      <c r="S5095" t="str">
        <f>VLOOKUP(CleanedData[[#This Row],[Product]],'02_Lookup_Tables'!$H$2:$I$126,2,FALSE)</f>
        <v>Home &amp; Living</v>
      </c>
      <c r="T5095" t="str">
        <f>VLOOKUP(CleanedData[[#This Row],[Province]],'02_Lookup_Tables'!$D$2:$E$10,2, FALSE)</f>
        <v>Eastern Region</v>
      </c>
      <c r="U5095" t="str" cm="1">
        <f t="array" ref="U5095">_xlfn.IFS(CleanedData[[#This Row],[Purchase Amount]]&lt;500,"Low",
CleanedData[[#This Row],[Purchase Amount]]&lt;5000,"Medium",
TRUE,"High")</f>
        <v>Medium</v>
      </c>
      <c r="V5095" t="str">
        <f>TEXT(CleanedData[[#This Row],[Date]],"mmmm")</f>
        <v>January</v>
      </c>
      <c r="W5095" t="str">
        <f>"Q"&amp;ROUNDUP(MONTH(CleanedData[[#This Row],[Date]])/3,0)</f>
        <v>Q1</v>
      </c>
      <c r="X5095" t="str">
        <f>IF(CleanedData[[#This Row],[Purchase Amount]]&gt;=5000,"Yes","No")</f>
        <v>No</v>
      </c>
      <c r="Y5095">
        <f>IF(CleanedData[[#This Row],[Recommend]]="Yes",1,0)</f>
        <v>0</v>
      </c>
      <c r="Z5095" s="6">
        <f>CleanedData[[#This Row],[Purchase Amount]]*0.15</f>
        <v>726.26550000000009</v>
      </c>
      <c r="AA5095" s="6">
        <f>CleanedData[[#This Row],[Purchase Amount]]*1.15</f>
        <v>5568.0355</v>
      </c>
    </row>
    <row r="5096" spans="1:27" x14ac:dyDescent="0.3">
      <c r="A5096">
        <v>6163</v>
      </c>
      <c r="B5096" t="s">
        <v>5321</v>
      </c>
      <c r="C5096" s="1">
        <v>45825</v>
      </c>
      <c r="D5096">
        <v>53</v>
      </c>
      <c r="E5096" t="s">
        <v>39</v>
      </c>
      <c r="F5096" t="s">
        <v>83</v>
      </c>
      <c r="G5096" t="s">
        <v>296</v>
      </c>
      <c r="H5096">
        <v>1</v>
      </c>
      <c r="I5096" t="s">
        <v>45</v>
      </c>
      <c r="J5096" t="s">
        <v>54</v>
      </c>
      <c r="K5096" t="s">
        <v>44</v>
      </c>
      <c r="L5096" t="s">
        <v>42</v>
      </c>
      <c r="M5096" t="s">
        <v>151</v>
      </c>
      <c r="N5096" t="s">
        <v>80</v>
      </c>
      <c r="O5096" t="s">
        <v>89</v>
      </c>
      <c r="P5096" t="s">
        <v>49</v>
      </c>
      <c r="Q5096" t="s">
        <v>93</v>
      </c>
      <c r="R5096" s="6">
        <f>_xlfn.XLOOKUP(CleanedData[[#This Row],[Product]],'02_Lookup_Tables'!$A$2:$A$126,'02_Lookup_Tables'!$B$2:$B$126)</f>
        <v>657.5</v>
      </c>
      <c r="S5096" t="str">
        <f>VLOOKUP(CleanedData[[#This Row],[Product]],'02_Lookup_Tables'!$H$2:$I$126,2,FALSE)</f>
        <v>Home Devices</v>
      </c>
      <c r="T5096" t="str">
        <f>VLOOKUP(CleanedData[[#This Row],[Province]],'02_Lookup_Tables'!$D$2:$E$10,2, FALSE)</f>
        <v>Western Region</v>
      </c>
      <c r="U5096" t="str" cm="1">
        <f t="array" ref="U5096">_xlfn.IFS(CleanedData[[#This Row],[Purchase Amount]]&lt;500,"Low",
CleanedData[[#This Row],[Purchase Amount]]&lt;5000,"Medium",
TRUE,"High")</f>
        <v>Medium</v>
      </c>
      <c r="V5096" t="str">
        <f>TEXT(CleanedData[[#This Row],[Date]],"mmmm")</f>
        <v>June</v>
      </c>
      <c r="W5096" t="str">
        <f>"Q"&amp;ROUNDUP(MONTH(CleanedData[[#This Row],[Date]])/3,0)</f>
        <v>Q2</v>
      </c>
      <c r="X5096" t="str">
        <f>IF(CleanedData[[#This Row],[Purchase Amount]]&gt;=5000,"Yes","No")</f>
        <v>No</v>
      </c>
      <c r="Y5096">
        <f>IF(CleanedData[[#This Row],[Recommend]]="Yes",1,0)</f>
        <v>1</v>
      </c>
      <c r="Z5096" s="6">
        <f>CleanedData[[#This Row],[Purchase Amount]]*0.15</f>
        <v>98.625</v>
      </c>
      <c r="AA5096" s="6">
        <f>CleanedData[[#This Row],[Purchase Amount]]*1.15</f>
        <v>756.12499999999989</v>
      </c>
    </row>
    <row r="5097" spans="1:27" x14ac:dyDescent="0.3">
      <c r="A5097">
        <v>6164</v>
      </c>
      <c r="B5097" t="s">
        <v>5322</v>
      </c>
      <c r="C5097" s="1">
        <v>45893</v>
      </c>
      <c r="D5097">
        <v>22</v>
      </c>
      <c r="E5097" t="s">
        <v>52</v>
      </c>
      <c r="F5097" t="s">
        <v>68</v>
      </c>
      <c r="G5097" t="s">
        <v>450</v>
      </c>
      <c r="H5097">
        <v>1</v>
      </c>
      <c r="I5097" t="s">
        <v>45</v>
      </c>
      <c r="J5097" t="s">
        <v>69</v>
      </c>
      <c r="K5097" t="s">
        <v>64</v>
      </c>
      <c r="L5097" t="s">
        <v>42</v>
      </c>
      <c r="M5097" t="s">
        <v>100</v>
      </c>
      <c r="N5097" t="s">
        <v>80</v>
      </c>
      <c r="O5097" t="s">
        <v>48</v>
      </c>
      <c r="P5097" t="s">
        <v>49</v>
      </c>
      <c r="Q5097" t="s">
        <v>66</v>
      </c>
      <c r="R5097" s="6">
        <f>_xlfn.XLOOKUP(CleanedData[[#This Row],[Product]],'02_Lookup_Tables'!$A$2:$A$126,'02_Lookup_Tables'!$B$2:$B$126)</f>
        <v>74.72</v>
      </c>
      <c r="S5097" t="str">
        <f>VLOOKUP(CleanedData[[#This Row],[Product]],'02_Lookup_Tables'!$H$2:$I$126,2,FALSE)</f>
        <v>Food</v>
      </c>
      <c r="T5097" t="str">
        <f>VLOOKUP(CleanedData[[#This Row],[Province]],'02_Lookup_Tables'!$D$2:$E$10,2, FALSE)</f>
        <v>Northern Region</v>
      </c>
      <c r="U5097" t="str" cm="1">
        <f t="array" ref="U5097">_xlfn.IFS(CleanedData[[#This Row],[Purchase Amount]]&lt;500,"Low",
CleanedData[[#This Row],[Purchase Amount]]&lt;5000,"Medium",
TRUE,"High")</f>
        <v>Low</v>
      </c>
      <c r="V5097" t="str">
        <f>TEXT(CleanedData[[#This Row],[Date]],"mmmm")</f>
        <v>August</v>
      </c>
      <c r="W5097" t="str">
        <f>"Q"&amp;ROUNDUP(MONTH(CleanedData[[#This Row],[Date]])/3,0)</f>
        <v>Q3</v>
      </c>
      <c r="X5097" t="str">
        <f>IF(CleanedData[[#This Row],[Purchase Amount]]&gt;=5000,"Yes","No")</f>
        <v>No</v>
      </c>
      <c r="Y5097">
        <f>IF(CleanedData[[#This Row],[Recommend]]="Yes",1,0)</f>
        <v>1</v>
      </c>
      <c r="Z5097" s="6">
        <f>CleanedData[[#This Row],[Purchase Amount]]*0.15</f>
        <v>11.208</v>
      </c>
      <c r="AA5097" s="6">
        <f>CleanedData[[#This Row],[Purchase Amount]]*1.15</f>
        <v>85.927999999999997</v>
      </c>
    </row>
    <row r="5098" spans="1:27" x14ac:dyDescent="0.3">
      <c r="A5098">
        <v>6165</v>
      </c>
      <c r="B5098" t="s">
        <v>5323</v>
      </c>
      <c r="C5098" s="1">
        <v>45848</v>
      </c>
      <c r="D5098">
        <v>59</v>
      </c>
      <c r="E5098" t="s">
        <v>52</v>
      </c>
      <c r="F5098" t="s">
        <v>61</v>
      </c>
      <c r="G5098" t="s">
        <v>162</v>
      </c>
      <c r="H5098">
        <v>1</v>
      </c>
      <c r="I5098" t="s">
        <v>45</v>
      </c>
      <c r="J5098" t="s">
        <v>74</v>
      </c>
      <c r="K5098" t="s">
        <v>44</v>
      </c>
      <c r="L5098" t="s">
        <v>42</v>
      </c>
      <c r="M5098" t="s">
        <v>156</v>
      </c>
      <c r="N5098" t="s">
        <v>80</v>
      </c>
      <c r="O5098" t="s">
        <v>148</v>
      </c>
      <c r="P5098" t="s">
        <v>70</v>
      </c>
      <c r="Q5098" t="s">
        <v>50</v>
      </c>
      <c r="R5098" s="6">
        <f>_xlfn.XLOOKUP(CleanedData[[#This Row],[Product]],'02_Lookup_Tables'!$A$2:$A$126,'02_Lookup_Tables'!$B$2:$B$126)</f>
        <v>3086.4</v>
      </c>
      <c r="S5098" t="str">
        <f>VLOOKUP(CleanedData[[#This Row],[Product]],'02_Lookup_Tables'!$H$2:$I$126,2,FALSE)</f>
        <v>Home &amp; Living</v>
      </c>
      <c r="T5098" t="str">
        <f>VLOOKUP(CleanedData[[#This Row],[Province]],'02_Lookup_Tables'!$D$2:$E$10,2, FALSE)</f>
        <v>Southern Region</v>
      </c>
      <c r="U5098" t="str" cm="1">
        <f t="array" ref="U5098">_xlfn.IFS(CleanedData[[#This Row],[Purchase Amount]]&lt;500,"Low",
CleanedData[[#This Row],[Purchase Amount]]&lt;5000,"Medium",
TRUE,"High")</f>
        <v>Medium</v>
      </c>
      <c r="V5098" t="str">
        <f>TEXT(CleanedData[[#This Row],[Date]],"mmmm")</f>
        <v>July</v>
      </c>
      <c r="W5098" t="str">
        <f>"Q"&amp;ROUNDUP(MONTH(CleanedData[[#This Row],[Date]])/3,0)</f>
        <v>Q3</v>
      </c>
      <c r="X5098" t="str">
        <f>IF(CleanedData[[#This Row],[Purchase Amount]]&gt;=5000,"Yes","No")</f>
        <v>No</v>
      </c>
      <c r="Y5098">
        <f>IF(CleanedData[[#This Row],[Recommend]]="Yes",1,0)</f>
        <v>1</v>
      </c>
      <c r="Z5098" s="6">
        <f>CleanedData[[#This Row],[Purchase Amount]]*0.15</f>
        <v>462.96</v>
      </c>
      <c r="AA5098" s="6">
        <f>CleanedData[[#This Row],[Purchase Amount]]*1.15</f>
        <v>3549.3599999999997</v>
      </c>
    </row>
    <row r="5099" spans="1:27" x14ac:dyDescent="0.3">
      <c r="A5099">
        <v>6166</v>
      </c>
      <c r="B5099" t="s">
        <v>5324</v>
      </c>
      <c r="C5099" s="1">
        <v>45850</v>
      </c>
      <c r="D5099">
        <v>37</v>
      </c>
      <c r="E5099" t="s">
        <v>52</v>
      </c>
      <c r="F5099" t="s">
        <v>72</v>
      </c>
      <c r="G5099" t="s">
        <v>311</v>
      </c>
      <c r="H5099">
        <v>1</v>
      </c>
      <c r="I5099" t="s">
        <v>45</v>
      </c>
      <c r="J5099" t="s">
        <v>74</v>
      </c>
      <c r="K5099" t="s">
        <v>44</v>
      </c>
      <c r="L5099" t="s">
        <v>45</v>
      </c>
      <c r="M5099" t="s">
        <v>136</v>
      </c>
      <c r="N5099" t="s">
        <v>80</v>
      </c>
      <c r="O5099" t="s">
        <v>89</v>
      </c>
      <c r="P5099" t="s">
        <v>49</v>
      </c>
      <c r="Q5099" t="s">
        <v>81</v>
      </c>
      <c r="R5099" s="6">
        <f>_xlfn.XLOOKUP(CleanedData[[#This Row],[Product]],'02_Lookup_Tables'!$A$2:$A$126,'02_Lookup_Tables'!$B$2:$B$126)</f>
        <v>954.6</v>
      </c>
      <c r="S5099" t="str">
        <f>VLOOKUP(CleanedData[[#This Row],[Product]],'02_Lookup_Tables'!$H$2:$I$126,2,FALSE)</f>
        <v>Apparel</v>
      </c>
      <c r="T5099" t="str">
        <f>VLOOKUP(CleanedData[[#This Row],[Province]],'02_Lookup_Tables'!$D$2:$E$10,2, FALSE)</f>
        <v>Central Region</v>
      </c>
      <c r="U5099" t="str" cm="1">
        <f t="array" ref="U5099">_xlfn.IFS(CleanedData[[#This Row],[Purchase Amount]]&lt;500,"Low",
CleanedData[[#This Row],[Purchase Amount]]&lt;5000,"Medium",
TRUE,"High")</f>
        <v>Medium</v>
      </c>
      <c r="V5099" t="str">
        <f>TEXT(CleanedData[[#This Row],[Date]],"mmmm")</f>
        <v>July</v>
      </c>
      <c r="W5099" t="str">
        <f>"Q"&amp;ROUNDUP(MONTH(CleanedData[[#This Row],[Date]])/3,0)</f>
        <v>Q3</v>
      </c>
      <c r="X5099" t="str">
        <f>IF(CleanedData[[#This Row],[Purchase Amount]]&gt;=5000,"Yes","No")</f>
        <v>No</v>
      </c>
      <c r="Y5099">
        <f>IF(CleanedData[[#This Row],[Recommend]]="Yes",1,0)</f>
        <v>1</v>
      </c>
      <c r="Z5099" s="6">
        <f>CleanedData[[#This Row],[Purchase Amount]]*0.15</f>
        <v>143.19</v>
      </c>
      <c r="AA5099" s="6">
        <f>CleanedData[[#This Row],[Purchase Amount]]*1.15</f>
        <v>1097.79</v>
      </c>
    </row>
    <row r="5100" spans="1:27" x14ac:dyDescent="0.3">
      <c r="A5100">
        <v>6167</v>
      </c>
      <c r="B5100" t="s">
        <v>5325</v>
      </c>
      <c r="C5100" s="1">
        <v>45382</v>
      </c>
      <c r="D5100">
        <v>31</v>
      </c>
      <c r="E5100" t="s">
        <v>39</v>
      </c>
      <c r="F5100" t="s">
        <v>68</v>
      </c>
      <c r="G5100" t="s">
        <v>463</v>
      </c>
      <c r="H5100">
        <v>1</v>
      </c>
      <c r="I5100" t="s">
        <v>42</v>
      </c>
      <c r="J5100" t="s">
        <v>43</v>
      </c>
      <c r="K5100" t="s">
        <v>64</v>
      </c>
      <c r="L5100" t="s">
        <v>42</v>
      </c>
      <c r="M5100" t="s">
        <v>112</v>
      </c>
      <c r="N5100" t="s">
        <v>80</v>
      </c>
      <c r="O5100" t="s">
        <v>48</v>
      </c>
      <c r="P5100" t="s">
        <v>49</v>
      </c>
      <c r="Q5100" t="s">
        <v>58</v>
      </c>
      <c r="R5100" s="6">
        <f>_xlfn.XLOOKUP(CleanedData[[#This Row],[Product]],'02_Lookup_Tables'!$A$2:$A$126,'02_Lookup_Tables'!$B$2:$B$126)</f>
        <v>470.6</v>
      </c>
      <c r="S5100" t="str">
        <f>VLOOKUP(CleanedData[[#This Row],[Product]],'02_Lookup_Tables'!$H$2:$I$126,2,FALSE)</f>
        <v>Toys &amp; Games</v>
      </c>
      <c r="T5100" t="str">
        <f>VLOOKUP(CleanedData[[#This Row],[Province]],'02_Lookup_Tables'!$D$2:$E$10,2, FALSE)</f>
        <v>Northern Region</v>
      </c>
      <c r="U5100" t="str" cm="1">
        <f t="array" ref="U5100">_xlfn.IFS(CleanedData[[#This Row],[Purchase Amount]]&lt;500,"Low",
CleanedData[[#This Row],[Purchase Amount]]&lt;5000,"Medium",
TRUE,"High")</f>
        <v>Low</v>
      </c>
      <c r="V5100" t="str">
        <f>TEXT(CleanedData[[#This Row],[Date]],"mmmm")</f>
        <v>March</v>
      </c>
      <c r="W5100" t="str">
        <f>"Q"&amp;ROUNDUP(MONTH(CleanedData[[#This Row],[Date]])/3,0)</f>
        <v>Q1</v>
      </c>
      <c r="X5100" t="str">
        <f>IF(CleanedData[[#This Row],[Purchase Amount]]&gt;=5000,"Yes","No")</f>
        <v>No</v>
      </c>
      <c r="Y5100">
        <f>IF(CleanedData[[#This Row],[Recommend]]="Yes",1,0)</f>
        <v>0</v>
      </c>
      <c r="Z5100" s="6">
        <f>CleanedData[[#This Row],[Purchase Amount]]*0.15</f>
        <v>70.59</v>
      </c>
      <c r="AA5100" s="6">
        <f>CleanedData[[#This Row],[Purchase Amount]]*1.15</f>
        <v>541.18999999999994</v>
      </c>
    </row>
    <row r="5101" spans="1:27" x14ac:dyDescent="0.3">
      <c r="A5101">
        <v>6168</v>
      </c>
      <c r="B5101" t="s">
        <v>5326</v>
      </c>
      <c r="C5101" s="1">
        <v>45707</v>
      </c>
      <c r="D5101">
        <v>40</v>
      </c>
      <c r="E5101" t="s">
        <v>39</v>
      </c>
      <c r="F5101" t="s">
        <v>77</v>
      </c>
      <c r="G5101" t="s">
        <v>313</v>
      </c>
      <c r="H5101">
        <v>1</v>
      </c>
      <c r="I5101" t="s">
        <v>45</v>
      </c>
      <c r="J5101" t="s">
        <v>74</v>
      </c>
      <c r="K5101" t="s">
        <v>44</v>
      </c>
      <c r="L5101" t="s">
        <v>45</v>
      </c>
      <c r="M5101" t="s">
        <v>123</v>
      </c>
      <c r="N5101" t="s">
        <v>80</v>
      </c>
      <c r="O5101" t="s">
        <v>89</v>
      </c>
      <c r="P5101" t="s">
        <v>49</v>
      </c>
      <c r="Q5101" t="s">
        <v>81</v>
      </c>
      <c r="R5101" s="6">
        <f>_xlfn.XLOOKUP(CleanedData[[#This Row],[Product]],'02_Lookup_Tables'!$A$2:$A$126,'02_Lookup_Tables'!$B$2:$B$126)</f>
        <v>283.57</v>
      </c>
      <c r="S5101" t="str">
        <f>VLOOKUP(CleanedData[[#This Row],[Product]],'02_Lookup_Tables'!$H$2:$I$126,2,FALSE)</f>
        <v>Accessories</v>
      </c>
      <c r="T5101" t="str">
        <f>VLOOKUP(CleanedData[[#This Row],[Province]],'02_Lookup_Tables'!$D$2:$E$10,2, FALSE)</f>
        <v>Central Region</v>
      </c>
      <c r="U5101" t="str" cm="1">
        <f t="array" ref="U5101">_xlfn.IFS(CleanedData[[#This Row],[Purchase Amount]]&lt;500,"Low",
CleanedData[[#This Row],[Purchase Amount]]&lt;5000,"Medium",
TRUE,"High")</f>
        <v>Low</v>
      </c>
      <c r="V5101" t="str">
        <f>TEXT(CleanedData[[#This Row],[Date]],"mmmm")</f>
        <v>February</v>
      </c>
      <c r="W5101" t="str">
        <f>"Q"&amp;ROUNDUP(MONTH(CleanedData[[#This Row],[Date]])/3,0)</f>
        <v>Q1</v>
      </c>
      <c r="X5101" t="str">
        <f>IF(CleanedData[[#This Row],[Purchase Amount]]&gt;=5000,"Yes","No")</f>
        <v>No</v>
      </c>
      <c r="Y5101">
        <f>IF(CleanedData[[#This Row],[Recommend]]="Yes",1,0)</f>
        <v>1</v>
      </c>
      <c r="Z5101" s="6">
        <f>CleanedData[[#This Row],[Purchase Amount]]*0.15</f>
        <v>42.535499999999999</v>
      </c>
      <c r="AA5101" s="6">
        <f>CleanedData[[#This Row],[Purchase Amount]]*1.15</f>
        <v>326.10549999999995</v>
      </c>
    </row>
    <row r="5102" spans="1:27" x14ac:dyDescent="0.3">
      <c r="A5102">
        <v>6170</v>
      </c>
      <c r="B5102" t="s">
        <v>5327</v>
      </c>
      <c r="C5102" s="1">
        <v>45363</v>
      </c>
      <c r="D5102">
        <v>77</v>
      </c>
      <c r="E5102" t="s">
        <v>52</v>
      </c>
      <c r="F5102" t="s">
        <v>61</v>
      </c>
      <c r="G5102" t="s">
        <v>460</v>
      </c>
      <c r="H5102">
        <v>3</v>
      </c>
      <c r="I5102" t="s">
        <v>45</v>
      </c>
      <c r="J5102" t="s">
        <v>74</v>
      </c>
      <c r="K5102" t="s">
        <v>64</v>
      </c>
      <c r="L5102" t="s">
        <v>45</v>
      </c>
      <c r="M5102" t="s">
        <v>147</v>
      </c>
      <c r="N5102" t="s">
        <v>48</v>
      </c>
      <c r="O5102" t="s">
        <v>148</v>
      </c>
      <c r="P5102" t="s">
        <v>49</v>
      </c>
      <c r="Q5102" t="s">
        <v>97</v>
      </c>
      <c r="R5102" s="6">
        <f>_xlfn.XLOOKUP(CleanedData[[#This Row],[Product]],'02_Lookup_Tables'!$A$2:$A$126,'02_Lookup_Tables'!$B$2:$B$126)</f>
        <v>880.49</v>
      </c>
      <c r="S5102" t="str">
        <f>VLOOKUP(CleanedData[[#This Row],[Product]],'02_Lookup_Tables'!$H$2:$I$126,2,FALSE)</f>
        <v>Home Devices</v>
      </c>
      <c r="T5102" t="str">
        <f>VLOOKUP(CleanedData[[#This Row],[Province]],'02_Lookup_Tables'!$D$2:$E$10,2, FALSE)</f>
        <v>Southern Region</v>
      </c>
      <c r="U5102" t="str" cm="1">
        <f t="array" ref="U5102">_xlfn.IFS(CleanedData[[#This Row],[Purchase Amount]]&lt;500,"Low",
CleanedData[[#This Row],[Purchase Amount]]&lt;5000,"Medium",
TRUE,"High")</f>
        <v>Medium</v>
      </c>
      <c r="V5102" t="str">
        <f>TEXT(CleanedData[[#This Row],[Date]],"mmmm")</f>
        <v>March</v>
      </c>
      <c r="W5102" t="str">
        <f>"Q"&amp;ROUNDUP(MONTH(CleanedData[[#This Row],[Date]])/3,0)</f>
        <v>Q1</v>
      </c>
      <c r="X5102" t="str">
        <f>IF(CleanedData[[#This Row],[Purchase Amount]]&gt;=5000,"Yes","No")</f>
        <v>No</v>
      </c>
      <c r="Y5102">
        <f>IF(CleanedData[[#This Row],[Recommend]]="Yes",1,0)</f>
        <v>1</v>
      </c>
      <c r="Z5102" s="6">
        <f>CleanedData[[#This Row],[Purchase Amount]]*0.15</f>
        <v>132.0735</v>
      </c>
      <c r="AA5102" s="6">
        <f>CleanedData[[#This Row],[Purchase Amount]]*1.15</f>
        <v>1012.5635</v>
      </c>
    </row>
    <row r="5103" spans="1:27" x14ac:dyDescent="0.3">
      <c r="A5103">
        <v>6172</v>
      </c>
      <c r="B5103" t="s">
        <v>5328</v>
      </c>
      <c r="C5103" s="1">
        <v>45524</v>
      </c>
      <c r="D5103">
        <v>56</v>
      </c>
      <c r="E5103" t="s">
        <v>39</v>
      </c>
      <c r="F5103" t="s">
        <v>125</v>
      </c>
      <c r="G5103" t="s">
        <v>144</v>
      </c>
      <c r="H5103">
        <v>4</v>
      </c>
      <c r="I5103" t="s">
        <v>42</v>
      </c>
      <c r="J5103" t="s">
        <v>63</v>
      </c>
      <c r="K5103" t="s">
        <v>64</v>
      </c>
      <c r="L5103" t="s">
        <v>45</v>
      </c>
      <c r="M5103" t="s">
        <v>106</v>
      </c>
      <c r="N5103" t="s">
        <v>96</v>
      </c>
      <c r="O5103" t="s">
        <v>148</v>
      </c>
      <c r="P5103" t="s">
        <v>49</v>
      </c>
      <c r="Q5103" t="s">
        <v>50</v>
      </c>
      <c r="R5103" s="6">
        <f>_xlfn.XLOOKUP(CleanedData[[#This Row],[Product]],'02_Lookup_Tables'!$A$2:$A$126,'02_Lookup_Tables'!$B$2:$B$126)</f>
        <v>4455.18</v>
      </c>
      <c r="S5103" t="str">
        <f>VLOOKUP(CleanedData[[#This Row],[Product]],'02_Lookup_Tables'!$H$2:$I$126,2,FALSE)</f>
        <v>Sports &amp; Outdoors</v>
      </c>
      <c r="T5103" t="str">
        <f>VLOOKUP(CleanedData[[#This Row],[Province]],'02_Lookup_Tables'!$D$2:$E$10,2, FALSE)</f>
        <v>Western Region</v>
      </c>
      <c r="U5103" t="str" cm="1">
        <f t="array" ref="U5103">_xlfn.IFS(CleanedData[[#This Row],[Purchase Amount]]&lt;500,"Low",
CleanedData[[#This Row],[Purchase Amount]]&lt;5000,"Medium",
TRUE,"High")</f>
        <v>Medium</v>
      </c>
      <c r="V5103" t="str">
        <f>TEXT(CleanedData[[#This Row],[Date]],"mmmm")</f>
        <v>August</v>
      </c>
      <c r="W5103" t="str">
        <f>"Q"&amp;ROUNDUP(MONTH(CleanedData[[#This Row],[Date]])/3,0)</f>
        <v>Q3</v>
      </c>
      <c r="X5103" t="str">
        <f>IF(CleanedData[[#This Row],[Purchase Amount]]&gt;=5000,"Yes","No")</f>
        <v>No</v>
      </c>
      <c r="Y5103">
        <f>IF(CleanedData[[#This Row],[Recommend]]="Yes",1,0)</f>
        <v>0</v>
      </c>
      <c r="Z5103" s="6">
        <f>CleanedData[[#This Row],[Purchase Amount]]*0.15</f>
        <v>668.27700000000004</v>
      </c>
      <c r="AA5103" s="6">
        <f>CleanedData[[#This Row],[Purchase Amount]]*1.15</f>
        <v>5123.4570000000003</v>
      </c>
    </row>
    <row r="5104" spans="1:27" x14ac:dyDescent="0.3">
      <c r="A5104">
        <v>6173</v>
      </c>
      <c r="B5104" t="s">
        <v>5329</v>
      </c>
      <c r="C5104" s="1">
        <v>45484</v>
      </c>
      <c r="D5104">
        <v>35</v>
      </c>
      <c r="E5104" t="s">
        <v>60</v>
      </c>
      <c r="F5104" t="s">
        <v>72</v>
      </c>
      <c r="G5104" t="s">
        <v>142</v>
      </c>
      <c r="H5104">
        <v>3</v>
      </c>
      <c r="I5104" t="s">
        <v>42</v>
      </c>
      <c r="J5104" t="s">
        <v>43</v>
      </c>
      <c r="K5104" t="s">
        <v>55</v>
      </c>
      <c r="L5104" t="s">
        <v>45</v>
      </c>
      <c r="M5104" t="s">
        <v>92</v>
      </c>
      <c r="N5104" t="s">
        <v>48</v>
      </c>
      <c r="O5104" t="s">
        <v>89</v>
      </c>
      <c r="P5104" t="s">
        <v>49</v>
      </c>
      <c r="Q5104" t="s">
        <v>81</v>
      </c>
      <c r="R5104" s="6">
        <f>_xlfn.XLOOKUP(CleanedData[[#This Row],[Product]],'02_Lookup_Tables'!$A$2:$A$126,'02_Lookup_Tables'!$B$2:$B$126)</f>
        <v>44114.21</v>
      </c>
      <c r="S5104" t="str">
        <f>VLOOKUP(CleanedData[[#This Row],[Product]],'02_Lookup_Tables'!$H$2:$I$126,2,FALSE)</f>
        <v>Electronics</v>
      </c>
      <c r="T5104" t="str">
        <f>VLOOKUP(CleanedData[[#This Row],[Province]],'02_Lookup_Tables'!$D$2:$E$10,2, FALSE)</f>
        <v>Central Region</v>
      </c>
      <c r="U5104" t="str" cm="1">
        <f t="array" ref="U5104">_xlfn.IFS(CleanedData[[#This Row],[Purchase Amount]]&lt;500,"Low",
CleanedData[[#This Row],[Purchase Amount]]&lt;5000,"Medium",
TRUE,"High")</f>
        <v>High</v>
      </c>
      <c r="V5104" t="str">
        <f>TEXT(CleanedData[[#This Row],[Date]],"mmmm")</f>
        <v>July</v>
      </c>
      <c r="W5104" t="str">
        <f>"Q"&amp;ROUNDUP(MONTH(CleanedData[[#This Row],[Date]])/3,0)</f>
        <v>Q3</v>
      </c>
      <c r="X5104" t="str">
        <f>IF(CleanedData[[#This Row],[Purchase Amount]]&gt;=5000,"Yes","No")</f>
        <v>Yes</v>
      </c>
      <c r="Y5104">
        <f>IF(CleanedData[[#This Row],[Recommend]]="Yes",1,0)</f>
        <v>0</v>
      </c>
      <c r="Z5104" s="6">
        <f>CleanedData[[#This Row],[Purchase Amount]]*0.15</f>
        <v>6617.1314999999995</v>
      </c>
      <c r="AA5104" s="6">
        <f>CleanedData[[#This Row],[Purchase Amount]]*1.15</f>
        <v>50731.341499999995</v>
      </c>
    </row>
    <row r="5105" spans="1:27" x14ac:dyDescent="0.3">
      <c r="A5105">
        <v>6175</v>
      </c>
      <c r="B5105" t="s">
        <v>5330</v>
      </c>
      <c r="C5105" s="1">
        <v>45358</v>
      </c>
      <c r="D5105">
        <v>48</v>
      </c>
      <c r="E5105" t="s">
        <v>52</v>
      </c>
      <c r="F5105" t="s">
        <v>61</v>
      </c>
      <c r="G5105" t="s">
        <v>347</v>
      </c>
      <c r="H5105">
        <v>5</v>
      </c>
      <c r="I5105" t="s">
        <v>42</v>
      </c>
      <c r="J5105" t="s">
        <v>69</v>
      </c>
      <c r="K5105" t="s">
        <v>64</v>
      </c>
      <c r="L5105" t="s">
        <v>42</v>
      </c>
      <c r="M5105" t="s">
        <v>180</v>
      </c>
      <c r="N5105" t="s">
        <v>57</v>
      </c>
      <c r="O5105" t="s">
        <v>89</v>
      </c>
      <c r="P5105" t="s">
        <v>70</v>
      </c>
      <c r="Q5105" t="s">
        <v>93</v>
      </c>
      <c r="R5105" s="6">
        <f>_xlfn.XLOOKUP(CleanedData[[#This Row],[Product]],'02_Lookup_Tables'!$A$2:$A$126,'02_Lookup_Tables'!$B$2:$B$126)</f>
        <v>16523.5</v>
      </c>
      <c r="S5105" t="str">
        <f>VLOOKUP(CleanedData[[#This Row],[Product]],'02_Lookup_Tables'!$H$2:$I$126,2,FALSE)</f>
        <v>Electronics</v>
      </c>
      <c r="T5105" t="str">
        <f>VLOOKUP(CleanedData[[#This Row],[Province]],'02_Lookup_Tables'!$D$2:$E$10,2, FALSE)</f>
        <v>Southern Region</v>
      </c>
      <c r="U5105" t="str" cm="1">
        <f t="array" ref="U5105">_xlfn.IFS(CleanedData[[#This Row],[Purchase Amount]]&lt;500,"Low",
CleanedData[[#This Row],[Purchase Amount]]&lt;5000,"Medium",
TRUE,"High")</f>
        <v>High</v>
      </c>
      <c r="V5105" t="str">
        <f>TEXT(CleanedData[[#This Row],[Date]],"mmmm")</f>
        <v>March</v>
      </c>
      <c r="W5105" t="str">
        <f>"Q"&amp;ROUNDUP(MONTH(CleanedData[[#This Row],[Date]])/3,0)</f>
        <v>Q1</v>
      </c>
      <c r="X5105" t="str">
        <f>IF(CleanedData[[#This Row],[Purchase Amount]]&gt;=5000,"Yes","No")</f>
        <v>Yes</v>
      </c>
      <c r="Y5105">
        <f>IF(CleanedData[[#This Row],[Recommend]]="Yes",1,0)</f>
        <v>0</v>
      </c>
      <c r="Z5105" s="6">
        <f>CleanedData[[#This Row],[Purchase Amount]]*0.15</f>
        <v>2478.5250000000001</v>
      </c>
      <c r="AA5105" s="6">
        <f>CleanedData[[#This Row],[Purchase Amount]]*1.15</f>
        <v>19002.024999999998</v>
      </c>
    </row>
    <row r="5106" spans="1:27" x14ac:dyDescent="0.3">
      <c r="A5106">
        <v>6177</v>
      </c>
      <c r="B5106" t="s">
        <v>5331</v>
      </c>
      <c r="C5106" s="1">
        <v>45633</v>
      </c>
      <c r="D5106">
        <v>26</v>
      </c>
      <c r="E5106" t="s">
        <v>52</v>
      </c>
      <c r="F5106" t="s">
        <v>83</v>
      </c>
      <c r="G5106" t="s">
        <v>235</v>
      </c>
      <c r="H5106">
        <v>1</v>
      </c>
      <c r="I5106" t="s">
        <v>45</v>
      </c>
      <c r="J5106" t="s">
        <v>54</v>
      </c>
      <c r="K5106" t="s">
        <v>64</v>
      </c>
      <c r="L5106" t="s">
        <v>45</v>
      </c>
      <c r="M5106" t="s">
        <v>196</v>
      </c>
      <c r="N5106" t="s">
        <v>80</v>
      </c>
      <c r="O5106" t="s">
        <v>89</v>
      </c>
      <c r="P5106" t="s">
        <v>49</v>
      </c>
      <c r="Q5106" t="s">
        <v>58</v>
      </c>
      <c r="R5106" s="6">
        <f>_xlfn.XLOOKUP(CleanedData[[#This Row],[Product]],'02_Lookup_Tables'!$A$2:$A$126,'02_Lookup_Tables'!$B$2:$B$126)</f>
        <v>306.57</v>
      </c>
      <c r="S5106" t="str">
        <f>VLOOKUP(CleanedData[[#This Row],[Product]],'02_Lookup_Tables'!$H$2:$I$126,2,FALSE)</f>
        <v>Toys &amp; Games</v>
      </c>
      <c r="T5106" t="str">
        <f>VLOOKUP(CleanedData[[#This Row],[Province]],'02_Lookup_Tables'!$D$2:$E$10,2, FALSE)</f>
        <v>Western Region</v>
      </c>
      <c r="U5106" t="str" cm="1">
        <f t="array" ref="U5106">_xlfn.IFS(CleanedData[[#This Row],[Purchase Amount]]&lt;500,"Low",
CleanedData[[#This Row],[Purchase Amount]]&lt;5000,"Medium",
TRUE,"High")</f>
        <v>Low</v>
      </c>
      <c r="V5106" t="str">
        <f>TEXT(CleanedData[[#This Row],[Date]],"mmmm")</f>
        <v>December</v>
      </c>
      <c r="W5106" t="str">
        <f>"Q"&amp;ROUNDUP(MONTH(CleanedData[[#This Row],[Date]])/3,0)</f>
        <v>Q4</v>
      </c>
      <c r="X5106" t="str">
        <f>IF(CleanedData[[#This Row],[Purchase Amount]]&gt;=5000,"Yes","No")</f>
        <v>No</v>
      </c>
      <c r="Y5106">
        <f>IF(CleanedData[[#This Row],[Recommend]]="Yes",1,0)</f>
        <v>1</v>
      </c>
      <c r="Z5106" s="6">
        <f>CleanedData[[#This Row],[Purchase Amount]]*0.15</f>
        <v>45.985499999999995</v>
      </c>
      <c r="AA5106" s="6">
        <f>CleanedData[[#This Row],[Purchase Amount]]*1.15</f>
        <v>352.55549999999994</v>
      </c>
    </row>
    <row r="5107" spans="1:27" x14ac:dyDescent="0.3">
      <c r="A5107">
        <v>6179</v>
      </c>
      <c r="B5107" t="s">
        <v>5332</v>
      </c>
      <c r="C5107" s="1">
        <v>45462</v>
      </c>
      <c r="D5107">
        <v>76</v>
      </c>
      <c r="E5107" t="s">
        <v>39</v>
      </c>
      <c r="F5107" t="s">
        <v>77</v>
      </c>
      <c r="G5107" t="s">
        <v>144</v>
      </c>
      <c r="H5107">
        <v>3</v>
      </c>
      <c r="I5107" t="s">
        <v>45</v>
      </c>
      <c r="J5107" t="s">
        <v>54</v>
      </c>
      <c r="K5107" t="s">
        <v>55</v>
      </c>
      <c r="L5107" t="s">
        <v>42</v>
      </c>
      <c r="M5107" t="s">
        <v>236</v>
      </c>
      <c r="N5107" t="s">
        <v>48</v>
      </c>
      <c r="O5107" t="s">
        <v>89</v>
      </c>
      <c r="P5107" t="s">
        <v>49</v>
      </c>
      <c r="Q5107" t="s">
        <v>97</v>
      </c>
      <c r="R5107" s="6">
        <f>_xlfn.XLOOKUP(CleanedData[[#This Row],[Product]],'02_Lookup_Tables'!$A$2:$A$126,'02_Lookup_Tables'!$B$2:$B$126)</f>
        <v>4455.18</v>
      </c>
      <c r="S5107" t="str">
        <f>VLOOKUP(CleanedData[[#This Row],[Product]],'02_Lookup_Tables'!$H$2:$I$126,2,FALSE)</f>
        <v>Sports &amp; Outdoors</v>
      </c>
      <c r="T5107" t="str">
        <f>VLOOKUP(CleanedData[[#This Row],[Province]],'02_Lookup_Tables'!$D$2:$E$10,2, FALSE)</f>
        <v>Central Region</v>
      </c>
      <c r="U5107" t="str" cm="1">
        <f t="array" ref="U5107">_xlfn.IFS(CleanedData[[#This Row],[Purchase Amount]]&lt;500,"Low",
CleanedData[[#This Row],[Purchase Amount]]&lt;5000,"Medium",
TRUE,"High")</f>
        <v>Medium</v>
      </c>
      <c r="V5107" t="str">
        <f>TEXT(CleanedData[[#This Row],[Date]],"mmmm")</f>
        <v>June</v>
      </c>
      <c r="W5107" t="str">
        <f>"Q"&amp;ROUNDUP(MONTH(CleanedData[[#This Row],[Date]])/3,0)</f>
        <v>Q2</v>
      </c>
      <c r="X5107" t="str">
        <f>IF(CleanedData[[#This Row],[Purchase Amount]]&gt;=5000,"Yes","No")</f>
        <v>No</v>
      </c>
      <c r="Y5107">
        <f>IF(CleanedData[[#This Row],[Recommend]]="Yes",1,0)</f>
        <v>1</v>
      </c>
      <c r="Z5107" s="6">
        <f>CleanedData[[#This Row],[Purchase Amount]]*0.15</f>
        <v>668.27700000000004</v>
      </c>
      <c r="AA5107" s="6">
        <f>CleanedData[[#This Row],[Purchase Amount]]*1.15</f>
        <v>5123.4570000000003</v>
      </c>
    </row>
    <row r="5108" spans="1:27" x14ac:dyDescent="0.3">
      <c r="A5108">
        <v>6180</v>
      </c>
      <c r="B5108" t="s">
        <v>5333</v>
      </c>
      <c r="C5108" s="1">
        <v>45886</v>
      </c>
      <c r="D5108">
        <v>67</v>
      </c>
      <c r="E5108" t="s">
        <v>60</v>
      </c>
      <c r="F5108" t="s">
        <v>108</v>
      </c>
      <c r="G5108" t="s">
        <v>142</v>
      </c>
      <c r="H5108">
        <v>1</v>
      </c>
      <c r="I5108" t="s">
        <v>42</v>
      </c>
      <c r="J5108" t="s">
        <v>54</v>
      </c>
      <c r="K5108" t="s">
        <v>64</v>
      </c>
      <c r="L5108" t="s">
        <v>42</v>
      </c>
      <c r="M5108" t="s">
        <v>75</v>
      </c>
      <c r="N5108" t="s">
        <v>80</v>
      </c>
      <c r="O5108" t="s">
        <v>89</v>
      </c>
      <c r="P5108" t="s">
        <v>49</v>
      </c>
      <c r="Q5108" t="s">
        <v>97</v>
      </c>
      <c r="R5108" s="6">
        <f>_xlfn.XLOOKUP(CleanedData[[#This Row],[Product]],'02_Lookup_Tables'!$A$2:$A$126,'02_Lookup_Tables'!$B$2:$B$126)</f>
        <v>44114.21</v>
      </c>
      <c r="S5108" t="str">
        <f>VLOOKUP(CleanedData[[#This Row],[Product]],'02_Lookup_Tables'!$H$2:$I$126,2,FALSE)</f>
        <v>Electronics</v>
      </c>
      <c r="T5108" t="str">
        <f>VLOOKUP(CleanedData[[#This Row],[Province]],'02_Lookup_Tables'!$D$2:$E$10,2, FALSE)</f>
        <v>Gauteng Region</v>
      </c>
      <c r="U5108" t="str" cm="1">
        <f t="array" ref="U5108">_xlfn.IFS(CleanedData[[#This Row],[Purchase Amount]]&lt;500,"Low",
CleanedData[[#This Row],[Purchase Amount]]&lt;5000,"Medium",
TRUE,"High")</f>
        <v>High</v>
      </c>
      <c r="V5108" t="str">
        <f>TEXT(CleanedData[[#This Row],[Date]],"mmmm")</f>
        <v>August</v>
      </c>
      <c r="W5108" t="str">
        <f>"Q"&amp;ROUNDUP(MONTH(CleanedData[[#This Row],[Date]])/3,0)</f>
        <v>Q3</v>
      </c>
      <c r="X5108" t="str">
        <f>IF(CleanedData[[#This Row],[Purchase Amount]]&gt;=5000,"Yes","No")</f>
        <v>Yes</v>
      </c>
      <c r="Y5108">
        <f>IF(CleanedData[[#This Row],[Recommend]]="Yes",1,0)</f>
        <v>0</v>
      </c>
      <c r="Z5108" s="6">
        <f>CleanedData[[#This Row],[Purchase Amount]]*0.15</f>
        <v>6617.1314999999995</v>
      </c>
      <c r="AA5108" s="6">
        <f>CleanedData[[#This Row],[Purchase Amount]]*1.15</f>
        <v>50731.341499999995</v>
      </c>
    </row>
    <row r="5109" spans="1:27" x14ac:dyDescent="0.3">
      <c r="A5109">
        <v>6181</v>
      </c>
      <c r="B5109" t="s">
        <v>5334</v>
      </c>
      <c r="C5109" s="1">
        <v>45714</v>
      </c>
      <c r="D5109">
        <v>28</v>
      </c>
      <c r="E5109" t="s">
        <v>52</v>
      </c>
      <c r="F5109" t="s">
        <v>125</v>
      </c>
      <c r="G5109" t="s">
        <v>235</v>
      </c>
      <c r="H5109">
        <v>2</v>
      </c>
      <c r="I5109" t="s">
        <v>45</v>
      </c>
      <c r="J5109" t="s">
        <v>63</v>
      </c>
      <c r="K5109" t="s">
        <v>55</v>
      </c>
      <c r="L5109" t="s">
        <v>42</v>
      </c>
      <c r="M5109" t="s">
        <v>151</v>
      </c>
      <c r="N5109" t="s">
        <v>47</v>
      </c>
      <c r="O5109" t="s">
        <v>89</v>
      </c>
      <c r="P5109" t="s">
        <v>49</v>
      </c>
      <c r="Q5109" t="s">
        <v>58</v>
      </c>
      <c r="R5109" s="6">
        <f>_xlfn.XLOOKUP(CleanedData[[#This Row],[Product]],'02_Lookup_Tables'!$A$2:$A$126,'02_Lookup_Tables'!$B$2:$B$126)</f>
        <v>306.57</v>
      </c>
      <c r="S5109" t="str">
        <f>VLOOKUP(CleanedData[[#This Row],[Product]],'02_Lookup_Tables'!$H$2:$I$126,2,FALSE)</f>
        <v>Toys &amp; Games</v>
      </c>
      <c r="T5109" t="str">
        <f>VLOOKUP(CleanedData[[#This Row],[Province]],'02_Lookup_Tables'!$D$2:$E$10,2, FALSE)</f>
        <v>Western Region</v>
      </c>
      <c r="U5109" t="str" cm="1">
        <f t="array" ref="U5109">_xlfn.IFS(CleanedData[[#This Row],[Purchase Amount]]&lt;500,"Low",
CleanedData[[#This Row],[Purchase Amount]]&lt;5000,"Medium",
TRUE,"High")</f>
        <v>Low</v>
      </c>
      <c r="V5109" t="str">
        <f>TEXT(CleanedData[[#This Row],[Date]],"mmmm")</f>
        <v>February</v>
      </c>
      <c r="W5109" t="str">
        <f>"Q"&amp;ROUNDUP(MONTH(CleanedData[[#This Row],[Date]])/3,0)</f>
        <v>Q1</v>
      </c>
      <c r="X5109" t="str">
        <f>IF(CleanedData[[#This Row],[Purchase Amount]]&gt;=5000,"Yes","No")</f>
        <v>No</v>
      </c>
      <c r="Y5109">
        <f>IF(CleanedData[[#This Row],[Recommend]]="Yes",1,0)</f>
        <v>1</v>
      </c>
      <c r="Z5109" s="6">
        <f>CleanedData[[#This Row],[Purchase Amount]]*0.15</f>
        <v>45.985499999999995</v>
      </c>
      <c r="AA5109" s="6">
        <f>CleanedData[[#This Row],[Purchase Amount]]*1.15</f>
        <v>352.55549999999994</v>
      </c>
    </row>
    <row r="5110" spans="1:27" x14ac:dyDescent="0.3">
      <c r="A5110">
        <v>6182</v>
      </c>
      <c r="B5110" t="s">
        <v>5335</v>
      </c>
      <c r="C5110" s="1">
        <v>45688</v>
      </c>
      <c r="D5110">
        <v>24</v>
      </c>
      <c r="E5110" t="s">
        <v>60</v>
      </c>
      <c r="F5110" t="s">
        <v>72</v>
      </c>
      <c r="G5110" t="s">
        <v>291</v>
      </c>
      <c r="H5110">
        <v>3</v>
      </c>
      <c r="I5110" t="s">
        <v>45</v>
      </c>
      <c r="J5110" t="s">
        <v>63</v>
      </c>
      <c r="K5110" t="s">
        <v>55</v>
      </c>
      <c r="L5110" t="s">
        <v>42</v>
      </c>
      <c r="M5110" t="s">
        <v>147</v>
      </c>
      <c r="N5110" t="s">
        <v>48</v>
      </c>
      <c r="O5110" t="s">
        <v>148</v>
      </c>
      <c r="P5110" t="s">
        <v>49</v>
      </c>
      <c r="Q5110" t="s">
        <v>66</v>
      </c>
      <c r="R5110" s="6">
        <f>_xlfn.XLOOKUP(CleanedData[[#This Row],[Product]],'02_Lookup_Tables'!$A$2:$A$126,'02_Lookup_Tables'!$B$2:$B$126)</f>
        <v>1171.25</v>
      </c>
      <c r="S5110" t="str">
        <f>VLOOKUP(CleanedData[[#This Row],[Product]],'02_Lookup_Tables'!$H$2:$I$126,2,FALSE)</f>
        <v>Toys &amp; Games</v>
      </c>
      <c r="T5110" t="str">
        <f>VLOOKUP(CleanedData[[#This Row],[Province]],'02_Lookup_Tables'!$D$2:$E$10,2, FALSE)</f>
        <v>Central Region</v>
      </c>
      <c r="U5110" t="str" cm="1">
        <f t="array" ref="U5110">_xlfn.IFS(CleanedData[[#This Row],[Purchase Amount]]&lt;500,"Low",
CleanedData[[#This Row],[Purchase Amount]]&lt;5000,"Medium",
TRUE,"High")</f>
        <v>Medium</v>
      </c>
      <c r="V5110" t="str">
        <f>TEXT(CleanedData[[#This Row],[Date]],"mmmm")</f>
        <v>January</v>
      </c>
      <c r="W5110" t="str">
        <f>"Q"&amp;ROUNDUP(MONTH(CleanedData[[#This Row],[Date]])/3,0)</f>
        <v>Q1</v>
      </c>
      <c r="X5110" t="str">
        <f>IF(CleanedData[[#This Row],[Purchase Amount]]&gt;=5000,"Yes","No")</f>
        <v>No</v>
      </c>
      <c r="Y5110">
        <f>IF(CleanedData[[#This Row],[Recommend]]="Yes",1,0)</f>
        <v>1</v>
      </c>
      <c r="Z5110" s="6">
        <f>CleanedData[[#This Row],[Purchase Amount]]*0.15</f>
        <v>175.6875</v>
      </c>
      <c r="AA5110" s="6">
        <f>CleanedData[[#This Row],[Purchase Amount]]*1.15</f>
        <v>1346.9375</v>
      </c>
    </row>
    <row r="5111" spans="1:27" x14ac:dyDescent="0.3">
      <c r="A5111">
        <v>6183</v>
      </c>
      <c r="B5111" t="s">
        <v>5336</v>
      </c>
      <c r="C5111" s="1">
        <v>45599</v>
      </c>
      <c r="D5111">
        <v>74</v>
      </c>
      <c r="E5111" t="s">
        <v>39</v>
      </c>
      <c r="F5111" t="s">
        <v>72</v>
      </c>
      <c r="G5111" t="s">
        <v>365</v>
      </c>
      <c r="H5111">
        <v>5</v>
      </c>
      <c r="I5111" t="s">
        <v>42</v>
      </c>
      <c r="J5111" t="s">
        <v>54</v>
      </c>
      <c r="K5111" t="s">
        <v>55</v>
      </c>
      <c r="L5111" t="s">
        <v>42</v>
      </c>
      <c r="M5111" t="s">
        <v>88</v>
      </c>
      <c r="N5111" t="s">
        <v>57</v>
      </c>
      <c r="O5111" t="s">
        <v>89</v>
      </c>
      <c r="P5111" t="s">
        <v>70</v>
      </c>
      <c r="Q5111" t="s">
        <v>97</v>
      </c>
      <c r="R5111" s="6">
        <f>_xlfn.XLOOKUP(CleanedData[[#This Row],[Product]],'02_Lookup_Tables'!$A$2:$A$126,'02_Lookup_Tables'!$B$2:$B$126)</f>
        <v>105.11</v>
      </c>
      <c r="S5111" t="str">
        <f>VLOOKUP(CleanedData[[#This Row],[Product]],'02_Lookup_Tables'!$H$2:$I$126,2,FALSE)</f>
        <v>Beauty &amp; Personal Care</v>
      </c>
      <c r="T5111" t="str">
        <f>VLOOKUP(CleanedData[[#This Row],[Province]],'02_Lookup_Tables'!$D$2:$E$10,2, FALSE)</f>
        <v>Central Region</v>
      </c>
      <c r="U5111" t="str" cm="1">
        <f t="array" ref="U5111">_xlfn.IFS(CleanedData[[#This Row],[Purchase Amount]]&lt;500,"Low",
CleanedData[[#This Row],[Purchase Amount]]&lt;5000,"Medium",
TRUE,"High")</f>
        <v>Low</v>
      </c>
      <c r="V5111" t="str">
        <f>TEXT(CleanedData[[#This Row],[Date]],"mmmm")</f>
        <v>November</v>
      </c>
      <c r="W5111" t="str">
        <f>"Q"&amp;ROUNDUP(MONTH(CleanedData[[#This Row],[Date]])/3,0)</f>
        <v>Q4</v>
      </c>
      <c r="X5111" t="str">
        <f>IF(CleanedData[[#This Row],[Purchase Amount]]&gt;=5000,"Yes","No")</f>
        <v>No</v>
      </c>
      <c r="Y5111">
        <f>IF(CleanedData[[#This Row],[Recommend]]="Yes",1,0)</f>
        <v>0</v>
      </c>
      <c r="Z5111" s="6">
        <f>CleanedData[[#This Row],[Purchase Amount]]*0.15</f>
        <v>15.766499999999999</v>
      </c>
      <c r="AA5111" s="6">
        <f>CleanedData[[#This Row],[Purchase Amount]]*1.15</f>
        <v>120.87649999999999</v>
      </c>
    </row>
    <row r="5112" spans="1:27" x14ac:dyDescent="0.3">
      <c r="A5112">
        <v>6184</v>
      </c>
      <c r="B5112" t="s">
        <v>5337</v>
      </c>
      <c r="C5112" s="1">
        <v>45806</v>
      </c>
      <c r="D5112">
        <v>34</v>
      </c>
      <c r="E5112" t="s">
        <v>60</v>
      </c>
      <c r="F5112" t="s">
        <v>61</v>
      </c>
      <c r="G5112" t="s">
        <v>105</v>
      </c>
      <c r="H5112">
        <v>2</v>
      </c>
      <c r="I5112" t="s">
        <v>45</v>
      </c>
      <c r="J5112" t="s">
        <v>69</v>
      </c>
      <c r="K5112" t="s">
        <v>55</v>
      </c>
      <c r="L5112" t="s">
        <v>42</v>
      </c>
      <c r="M5112" t="s">
        <v>100</v>
      </c>
      <c r="N5112" t="s">
        <v>47</v>
      </c>
      <c r="O5112" t="s">
        <v>48</v>
      </c>
      <c r="P5112" t="s">
        <v>49</v>
      </c>
      <c r="Q5112" t="s">
        <v>58</v>
      </c>
      <c r="R5112" s="6">
        <f>_xlfn.XLOOKUP(CleanedData[[#This Row],[Product]],'02_Lookup_Tables'!$A$2:$A$126,'02_Lookup_Tables'!$B$2:$B$126)</f>
        <v>231.22</v>
      </c>
      <c r="S5112" t="str">
        <f>VLOOKUP(CleanedData[[#This Row],[Product]],'02_Lookup_Tables'!$H$2:$I$126,2,FALSE)</f>
        <v>Beauty &amp; Personal Care</v>
      </c>
      <c r="T5112" t="str">
        <f>VLOOKUP(CleanedData[[#This Row],[Province]],'02_Lookup_Tables'!$D$2:$E$10,2, FALSE)</f>
        <v>Southern Region</v>
      </c>
      <c r="U5112" t="str" cm="1">
        <f t="array" ref="U5112">_xlfn.IFS(CleanedData[[#This Row],[Purchase Amount]]&lt;500,"Low",
CleanedData[[#This Row],[Purchase Amount]]&lt;5000,"Medium",
TRUE,"High")</f>
        <v>Low</v>
      </c>
      <c r="V5112" t="str">
        <f>TEXT(CleanedData[[#This Row],[Date]],"mmmm")</f>
        <v>May</v>
      </c>
      <c r="W5112" t="str">
        <f>"Q"&amp;ROUNDUP(MONTH(CleanedData[[#This Row],[Date]])/3,0)</f>
        <v>Q2</v>
      </c>
      <c r="X5112" t="str">
        <f>IF(CleanedData[[#This Row],[Purchase Amount]]&gt;=5000,"Yes","No")</f>
        <v>No</v>
      </c>
      <c r="Y5112">
        <f>IF(CleanedData[[#This Row],[Recommend]]="Yes",1,0)</f>
        <v>1</v>
      </c>
      <c r="Z5112" s="6">
        <f>CleanedData[[#This Row],[Purchase Amount]]*0.15</f>
        <v>34.683</v>
      </c>
      <c r="AA5112" s="6">
        <f>CleanedData[[#This Row],[Purchase Amount]]*1.15</f>
        <v>265.90299999999996</v>
      </c>
    </row>
    <row r="5113" spans="1:27" x14ac:dyDescent="0.3">
      <c r="A5113">
        <v>6187</v>
      </c>
      <c r="B5113" t="s">
        <v>5338</v>
      </c>
      <c r="C5113" s="1">
        <v>45418</v>
      </c>
      <c r="D5113">
        <v>58</v>
      </c>
      <c r="E5113" t="s">
        <v>39</v>
      </c>
      <c r="F5113" t="s">
        <v>125</v>
      </c>
      <c r="G5113" t="s">
        <v>546</v>
      </c>
      <c r="H5113">
        <v>5</v>
      </c>
      <c r="I5113" t="s">
        <v>45</v>
      </c>
      <c r="J5113" t="s">
        <v>63</v>
      </c>
      <c r="K5113" t="s">
        <v>44</v>
      </c>
      <c r="L5113" t="s">
        <v>45</v>
      </c>
      <c r="M5113" t="s">
        <v>56</v>
      </c>
      <c r="N5113" t="s">
        <v>57</v>
      </c>
      <c r="O5113" t="s">
        <v>148</v>
      </c>
      <c r="P5113" t="s">
        <v>49</v>
      </c>
      <c r="Q5113" t="s">
        <v>50</v>
      </c>
      <c r="R5113" s="6">
        <f>_xlfn.XLOOKUP(CleanedData[[#This Row],[Product]],'02_Lookup_Tables'!$A$2:$A$126,'02_Lookup_Tables'!$B$2:$B$126)</f>
        <v>1369.39</v>
      </c>
      <c r="S5113" t="str">
        <f>VLOOKUP(CleanedData[[#This Row],[Product]],'02_Lookup_Tables'!$H$2:$I$126,2,FALSE)</f>
        <v>Toys &amp; Games</v>
      </c>
      <c r="T5113" t="str">
        <f>VLOOKUP(CleanedData[[#This Row],[Province]],'02_Lookup_Tables'!$D$2:$E$10,2, FALSE)</f>
        <v>Western Region</v>
      </c>
      <c r="U5113" t="str" cm="1">
        <f t="array" ref="U5113">_xlfn.IFS(CleanedData[[#This Row],[Purchase Amount]]&lt;500,"Low",
CleanedData[[#This Row],[Purchase Amount]]&lt;5000,"Medium",
TRUE,"High")</f>
        <v>Medium</v>
      </c>
      <c r="V5113" t="str">
        <f>TEXT(CleanedData[[#This Row],[Date]],"mmmm")</f>
        <v>May</v>
      </c>
      <c r="W5113" t="str">
        <f>"Q"&amp;ROUNDUP(MONTH(CleanedData[[#This Row],[Date]])/3,0)</f>
        <v>Q2</v>
      </c>
      <c r="X5113" t="str">
        <f>IF(CleanedData[[#This Row],[Purchase Amount]]&gt;=5000,"Yes","No")</f>
        <v>No</v>
      </c>
      <c r="Y5113">
        <f>IF(CleanedData[[#This Row],[Recommend]]="Yes",1,0)</f>
        <v>1</v>
      </c>
      <c r="Z5113" s="6">
        <f>CleanedData[[#This Row],[Purchase Amount]]*0.15</f>
        <v>205.4085</v>
      </c>
      <c r="AA5113" s="6">
        <f>CleanedData[[#This Row],[Purchase Amount]]*1.15</f>
        <v>1574.7985000000001</v>
      </c>
    </row>
    <row r="5114" spans="1:27" x14ac:dyDescent="0.3">
      <c r="A5114">
        <v>6188</v>
      </c>
      <c r="B5114" t="s">
        <v>5339</v>
      </c>
      <c r="C5114" s="1">
        <v>45416</v>
      </c>
      <c r="D5114">
        <v>21</v>
      </c>
      <c r="E5114" t="s">
        <v>39</v>
      </c>
      <c r="F5114" t="s">
        <v>130</v>
      </c>
      <c r="G5114" t="s">
        <v>214</v>
      </c>
      <c r="H5114">
        <v>1</v>
      </c>
      <c r="I5114" t="s">
        <v>45</v>
      </c>
      <c r="J5114" t="s">
        <v>43</v>
      </c>
      <c r="K5114" t="s">
        <v>55</v>
      </c>
      <c r="L5114" t="s">
        <v>42</v>
      </c>
      <c r="M5114" t="s">
        <v>231</v>
      </c>
      <c r="N5114" t="s">
        <v>80</v>
      </c>
      <c r="O5114" t="s">
        <v>89</v>
      </c>
      <c r="P5114" t="s">
        <v>49</v>
      </c>
      <c r="Q5114" t="s">
        <v>66</v>
      </c>
      <c r="R5114" s="6">
        <f>_xlfn.XLOOKUP(CleanedData[[#This Row],[Product]],'02_Lookup_Tables'!$A$2:$A$126,'02_Lookup_Tables'!$B$2:$B$126)</f>
        <v>134.01</v>
      </c>
      <c r="S5114" t="str">
        <f>VLOOKUP(CleanedData[[#This Row],[Product]],'02_Lookup_Tables'!$H$2:$I$126,2,FALSE)</f>
        <v>Food</v>
      </c>
      <c r="T5114" t="str">
        <f>VLOOKUP(CleanedData[[#This Row],[Province]],'02_Lookup_Tables'!$D$2:$E$10,2, FALSE)</f>
        <v>Eastern Region</v>
      </c>
      <c r="U5114" t="str" cm="1">
        <f t="array" ref="U5114">_xlfn.IFS(CleanedData[[#This Row],[Purchase Amount]]&lt;500,"Low",
CleanedData[[#This Row],[Purchase Amount]]&lt;5000,"Medium",
TRUE,"High")</f>
        <v>Low</v>
      </c>
      <c r="V5114" t="str">
        <f>TEXT(CleanedData[[#This Row],[Date]],"mmmm")</f>
        <v>May</v>
      </c>
      <c r="W5114" t="str">
        <f>"Q"&amp;ROUNDUP(MONTH(CleanedData[[#This Row],[Date]])/3,0)</f>
        <v>Q2</v>
      </c>
      <c r="X5114" t="str">
        <f>IF(CleanedData[[#This Row],[Purchase Amount]]&gt;=5000,"Yes","No")</f>
        <v>No</v>
      </c>
      <c r="Y5114">
        <f>IF(CleanedData[[#This Row],[Recommend]]="Yes",1,0)</f>
        <v>1</v>
      </c>
      <c r="Z5114" s="6">
        <f>CleanedData[[#This Row],[Purchase Amount]]*0.15</f>
        <v>20.101499999999998</v>
      </c>
      <c r="AA5114" s="6">
        <f>CleanedData[[#This Row],[Purchase Amount]]*1.15</f>
        <v>154.11149999999998</v>
      </c>
    </row>
    <row r="5115" spans="1:27" x14ac:dyDescent="0.3">
      <c r="A5115">
        <v>6189</v>
      </c>
      <c r="B5115" t="s">
        <v>5340</v>
      </c>
      <c r="C5115" s="1">
        <v>45876</v>
      </c>
      <c r="D5115">
        <v>45</v>
      </c>
      <c r="E5115" t="s">
        <v>52</v>
      </c>
      <c r="F5115" t="s">
        <v>72</v>
      </c>
      <c r="G5115" t="s">
        <v>505</v>
      </c>
      <c r="H5115">
        <v>2</v>
      </c>
      <c r="I5115" t="s">
        <v>42</v>
      </c>
      <c r="J5115" t="s">
        <v>63</v>
      </c>
      <c r="K5115" t="s">
        <v>44</v>
      </c>
      <c r="L5115" t="s">
        <v>42</v>
      </c>
      <c r="M5115" t="s">
        <v>65</v>
      </c>
      <c r="N5115" t="s">
        <v>47</v>
      </c>
      <c r="O5115" t="s">
        <v>89</v>
      </c>
      <c r="P5115" t="s">
        <v>49</v>
      </c>
      <c r="Q5115" t="s">
        <v>93</v>
      </c>
      <c r="R5115" s="6">
        <f>_xlfn.XLOOKUP(CleanedData[[#This Row],[Product]],'02_Lookup_Tables'!$A$2:$A$126,'02_Lookup_Tables'!$B$2:$B$126)</f>
        <v>2572.02</v>
      </c>
      <c r="S5115" t="str">
        <f>VLOOKUP(CleanedData[[#This Row],[Product]],'02_Lookup_Tables'!$H$2:$I$126,2,FALSE)</f>
        <v>Home &amp; Living</v>
      </c>
      <c r="T5115" t="str">
        <f>VLOOKUP(CleanedData[[#This Row],[Province]],'02_Lookup_Tables'!$D$2:$E$10,2, FALSE)</f>
        <v>Central Region</v>
      </c>
      <c r="U5115" t="str" cm="1">
        <f t="array" ref="U5115">_xlfn.IFS(CleanedData[[#This Row],[Purchase Amount]]&lt;500,"Low",
CleanedData[[#This Row],[Purchase Amount]]&lt;5000,"Medium",
TRUE,"High")</f>
        <v>Medium</v>
      </c>
      <c r="V5115" t="str">
        <f>TEXT(CleanedData[[#This Row],[Date]],"mmmm")</f>
        <v>August</v>
      </c>
      <c r="W5115" t="str">
        <f>"Q"&amp;ROUNDUP(MONTH(CleanedData[[#This Row],[Date]])/3,0)</f>
        <v>Q3</v>
      </c>
      <c r="X5115" t="str">
        <f>IF(CleanedData[[#This Row],[Purchase Amount]]&gt;=5000,"Yes","No")</f>
        <v>No</v>
      </c>
      <c r="Y5115">
        <f>IF(CleanedData[[#This Row],[Recommend]]="Yes",1,0)</f>
        <v>0</v>
      </c>
      <c r="Z5115" s="6">
        <f>CleanedData[[#This Row],[Purchase Amount]]*0.15</f>
        <v>385.803</v>
      </c>
      <c r="AA5115" s="6">
        <f>CleanedData[[#This Row],[Purchase Amount]]*1.15</f>
        <v>2957.8229999999999</v>
      </c>
    </row>
    <row r="5116" spans="1:27" x14ac:dyDescent="0.3">
      <c r="A5116">
        <v>6190</v>
      </c>
      <c r="B5116" t="s">
        <v>5341</v>
      </c>
      <c r="C5116" s="1">
        <v>45345</v>
      </c>
      <c r="D5116">
        <v>64</v>
      </c>
      <c r="E5116" t="s">
        <v>52</v>
      </c>
      <c r="F5116" t="s">
        <v>130</v>
      </c>
      <c r="G5116" t="s">
        <v>158</v>
      </c>
      <c r="H5116">
        <v>4</v>
      </c>
      <c r="I5116" t="s">
        <v>42</v>
      </c>
      <c r="J5116" t="s">
        <v>69</v>
      </c>
      <c r="K5116" t="s">
        <v>64</v>
      </c>
      <c r="L5116" t="s">
        <v>45</v>
      </c>
      <c r="M5116" t="s">
        <v>180</v>
      </c>
      <c r="N5116" t="s">
        <v>96</v>
      </c>
      <c r="O5116" t="s">
        <v>89</v>
      </c>
      <c r="P5116" t="s">
        <v>70</v>
      </c>
      <c r="Q5116" t="s">
        <v>50</v>
      </c>
      <c r="R5116" s="6">
        <f>_xlfn.XLOOKUP(CleanedData[[#This Row],[Product]],'02_Lookup_Tables'!$A$2:$A$126,'02_Lookup_Tables'!$B$2:$B$126)</f>
        <v>2962.6</v>
      </c>
      <c r="S5116" t="str">
        <f>VLOOKUP(CleanedData[[#This Row],[Product]],'02_Lookup_Tables'!$H$2:$I$126,2,FALSE)</f>
        <v>Sports &amp; Outdoors</v>
      </c>
      <c r="T5116" t="str">
        <f>VLOOKUP(CleanedData[[#This Row],[Province]],'02_Lookup_Tables'!$D$2:$E$10,2, FALSE)</f>
        <v>Eastern Region</v>
      </c>
      <c r="U5116" t="str" cm="1">
        <f t="array" ref="U5116">_xlfn.IFS(CleanedData[[#This Row],[Purchase Amount]]&lt;500,"Low",
CleanedData[[#This Row],[Purchase Amount]]&lt;5000,"Medium",
TRUE,"High")</f>
        <v>Medium</v>
      </c>
      <c r="V5116" t="str">
        <f>TEXT(CleanedData[[#This Row],[Date]],"mmmm")</f>
        <v>February</v>
      </c>
      <c r="W5116" t="str">
        <f>"Q"&amp;ROUNDUP(MONTH(CleanedData[[#This Row],[Date]])/3,0)</f>
        <v>Q1</v>
      </c>
      <c r="X5116" t="str">
        <f>IF(CleanedData[[#This Row],[Purchase Amount]]&gt;=5000,"Yes","No")</f>
        <v>No</v>
      </c>
      <c r="Y5116">
        <f>IF(CleanedData[[#This Row],[Recommend]]="Yes",1,0)</f>
        <v>0</v>
      </c>
      <c r="Z5116" s="6">
        <f>CleanedData[[#This Row],[Purchase Amount]]*0.15</f>
        <v>444.39</v>
      </c>
      <c r="AA5116" s="6">
        <f>CleanedData[[#This Row],[Purchase Amount]]*1.15</f>
        <v>3406.99</v>
      </c>
    </row>
    <row r="5117" spans="1:27" x14ac:dyDescent="0.3">
      <c r="A5117">
        <v>6191</v>
      </c>
      <c r="B5117" t="s">
        <v>5342</v>
      </c>
      <c r="C5117" s="1">
        <v>45638</v>
      </c>
      <c r="D5117">
        <v>73</v>
      </c>
      <c r="E5117" t="s">
        <v>39</v>
      </c>
      <c r="F5117" t="s">
        <v>40</v>
      </c>
      <c r="G5117" t="s">
        <v>53</v>
      </c>
      <c r="H5117">
        <v>1</v>
      </c>
      <c r="I5117" t="s">
        <v>45</v>
      </c>
      <c r="J5117" t="s">
        <v>74</v>
      </c>
      <c r="K5117" t="s">
        <v>64</v>
      </c>
      <c r="L5117" t="s">
        <v>45</v>
      </c>
      <c r="M5117" t="s">
        <v>106</v>
      </c>
      <c r="N5117" t="s">
        <v>80</v>
      </c>
      <c r="O5117" t="s">
        <v>148</v>
      </c>
      <c r="P5117" t="s">
        <v>70</v>
      </c>
      <c r="Q5117" t="s">
        <v>97</v>
      </c>
      <c r="R5117" s="6">
        <f>_xlfn.XLOOKUP(CleanedData[[#This Row],[Product]],'02_Lookup_Tables'!$A$2:$A$126,'02_Lookup_Tables'!$B$2:$B$126)</f>
        <v>444.38</v>
      </c>
      <c r="S5117" t="str">
        <f>VLOOKUP(CleanedData[[#This Row],[Product]],'02_Lookup_Tables'!$H$2:$I$126,2,FALSE)</f>
        <v>Beauty &amp; Personal Care</v>
      </c>
      <c r="T5117" t="str">
        <f>VLOOKUP(CleanedData[[#This Row],[Province]],'02_Lookup_Tables'!$D$2:$E$10,2, FALSE)</f>
        <v>Northern Region</v>
      </c>
      <c r="U5117" t="str" cm="1">
        <f t="array" ref="U5117">_xlfn.IFS(CleanedData[[#This Row],[Purchase Amount]]&lt;500,"Low",
CleanedData[[#This Row],[Purchase Amount]]&lt;5000,"Medium",
TRUE,"High")</f>
        <v>Low</v>
      </c>
      <c r="V5117" t="str">
        <f>TEXT(CleanedData[[#This Row],[Date]],"mmmm")</f>
        <v>December</v>
      </c>
      <c r="W5117" t="str">
        <f>"Q"&amp;ROUNDUP(MONTH(CleanedData[[#This Row],[Date]])/3,0)</f>
        <v>Q4</v>
      </c>
      <c r="X5117" t="str">
        <f>IF(CleanedData[[#This Row],[Purchase Amount]]&gt;=5000,"Yes","No")</f>
        <v>No</v>
      </c>
      <c r="Y5117">
        <f>IF(CleanedData[[#This Row],[Recommend]]="Yes",1,0)</f>
        <v>1</v>
      </c>
      <c r="Z5117" s="6">
        <f>CleanedData[[#This Row],[Purchase Amount]]*0.15</f>
        <v>66.656999999999996</v>
      </c>
      <c r="AA5117" s="6">
        <f>CleanedData[[#This Row],[Purchase Amount]]*1.15</f>
        <v>511.03699999999998</v>
      </c>
    </row>
    <row r="5118" spans="1:27" x14ac:dyDescent="0.3">
      <c r="A5118">
        <v>6192</v>
      </c>
      <c r="B5118" t="s">
        <v>5343</v>
      </c>
      <c r="C5118" s="1">
        <v>45760</v>
      </c>
      <c r="E5118" t="s">
        <v>60</v>
      </c>
      <c r="F5118" t="s">
        <v>125</v>
      </c>
      <c r="G5118" t="s">
        <v>192</v>
      </c>
      <c r="H5118">
        <v>3</v>
      </c>
      <c r="I5118" t="s">
        <v>42</v>
      </c>
      <c r="J5118" t="s">
        <v>43</v>
      </c>
      <c r="K5118" t="s">
        <v>55</v>
      </c>
      <c r="L5118" t="s">
        <v>45</v>
      </c>
      <c r="M5118" t="s">
        <v>92</v>
      </c>
      <c r="N5118" t="s">
        <v>48</v>
      </c>
      <c r="O5118" t="s">
        <v>89</v>
      </c>
      <c r="P5118" t="s">
        <v>49</v>
      </c>
      <c r="Q5118" t="s">
        <v>166</v>
      </c>
      <c r="R5118" s="6">
        <f>_xlfn.XLOOKUP(CleanedData[[#This Row],[Product]],'02_Lookup_Tables'!$A$2:$A$126,'02_Lookup_Tables'!$B$2:$B$126)</f>
        <v>13261</v>
      </c>
      <c r="S5118" t="str">
        <f>VLOOKUP(CleanedData[[#This Row],[Product]],'02_Lookup_Tables'!$H$2:$I$126,2,FALSE)</f>
        <v>Electronics</v>
      </c>
      <c r="T5118" t="str">
        <f>VLOOKUP(CleanedData[[#This Row],[Province]],'02_Lookup_Tables'!$D$2:$E$10,2, FALSE)</f>
        <v>Western Region</v>
      </c>
      <c r="U5118" t="str" cm="1">
        <f t="array" ref="U5118">_xlfn.IFS(CleanedData[[#This Row],[Purchase Amount]]&lt;500,"Low",
CleanedData[[#This Row],[Purchase Amount]]&lt;5000,"Medium",
TRUE,"High")</f>
        <v>High</v>
      </c>
      <c r="V5118" t="str">
        <f>TEXT(CleanedData[[#This Row],[Date]],"mmmm")</f>
        <v>April</v>
      </c>
      <c r="W5118" t="str">
        <f>"Q"&amp;ROUNDUP(MONTH(CleanedData[[#This Row],[Date]])/3,0)</f>
        <v>Q2</v>
      </c>
      <c r="X5118" t="str">
        <f>IF(CleanedData[[#This Row],[Purchase Amount]]&gt;=5000,"Yes","No")</f>
        <v>Yes</v>
      </c>
      <c r="Y5118">
        <f>IF(CleanedData[[#This Row],[Recommend]]="Yes",1,0)</f>
        <v>0</v>
      </c>
      <c r="Z5118" s="6">
        <f>CleanedData[[#This Row],[Purchase Amount]]*0.15</f>
        <v>1989.1499999999999</v>
      </c>
      <c r="AA5118" s="6">
        <f>CleanedData[[#This Row],[Purchase Amount]]*1.15</f>
        <v>15250.15</v>
      </c>
    </row>
    <row r="5119" spans="1:27" x14ac:dyDescent="0.3">
      <c r="A5119">
        <v>6193</v>
      </c>
      <c r="B5119" t="s">
        <v>5344</v>
      </c>
      <c r="C5119" s="1">
        <v>45698</v>
      </c>
      <c r="D5119">
        <v>47</v>
      </c>
      <c r="E5119" t="s">
        <v>52</v>
      </c>
      <c r="F5119" t="s">
        <v>108</v>
      </c>
      <c r="G5119" t="s">
        <v>460</v>
      </c>
      <c r="H5119">
        <v>4</v>
      </c>
      <c r="I5119" t="s">
        <v>45</v>
      </c>
      <c r="J5119" t="s">
        <v>63</v>
      </c>
      <c r="K5119" t="s">
        <v>55</v>
      </c>
      <c r="L5119" t="s">
        <v>42</v>
      </c>
      <c r="M5119" t="s">
        <v>46</v>
      </c>
      <c r="N5119" t="s">
        <v>96</v>
      </c>
      <c r="O5119" t="s">
        <v>89</v>
      </c>
      <c r="P5119" t="s">
        <v>70</v>
      </c>
      <c r="Q5119" t="s">
        <v>93</v>
      </c>
      <c r="R5119" s="6">
        <f>_xlfn.XLOOKUP(CleanedData[[#This Row],[Product]],'02_Lookup_Tables'!$A$2:$A$126,'02_Lookup_Tables'!$B$2:$B$126)</f>
        <v>880.49</v>
      </c>
      <c r="S5119" t="str">
        <f>VLOOKUP(CleanedData[[#This Row],[Product]],'02_Lookup_Tables'!$H$2:$I$126,2,FALSE)</f>
        <v>Home Devices</v>
      </c>
      <c r="T5119" t="str">
        <f>VLOOKUP(CleanedData[[#This Row],[Province]],'02_Lookup_Tables'!$D$2:$E$10,2, FALSE)</f>
        <v>Gauteng Region</v>
      </c>
      <c r="U5119" t="str" cm="1">
        <f t="array" ref="U5119">_xlfn.IFS(CleanedData[[#This Row],[Purchase Amount]]&lt;500,"Low",
CleanedData[[#This Row],[Purchase Amount]]&lt;5000,"Medium",
TRUE,"High")</f>
        <v>Medium</v>
      </c>
      <c r="V5119" t="str">
        <f>TEXT(CleanedData[[#This Row],[Date]],"mmmm")</f>
        <v>February</v>
      </c>
      <c r="W5119" t="str">
        <f>"Q"&amp;ROUNDUP(MONTH(CleanedData[[#This Row],[Date]])/3,0)</f>
        <v>Q1</v>
      </c>
      <c r="X5119" t="str">
        <f>IF(CleanedData[[#This Row],[Purchase Amount]]&gt;=5000,"Yes","No")</f>
        <v>No</v>
      </c>
      <c r="Y5119">
        <f>IF(CleanedData[[#This Row],[Recommend]]="Yes",1,0)</f>
        <v>1</v>
      </c>
      <c r="Z5119" s="6">
        <f>CleanedData[[#This Row],[Purchase Amount]]*0.15</f>
        <v>132.0735</v>
      </c>
      <c r="AA5119" s="6">
        <f>CleanedData[[#This Row],[Purchase Amount]]*1.15</f>
        <v>1012.5635</v>
      </c>
    </row>
    <row r="5120" spans="1:27" x14ac:dyDescent="0.3">
      <c r="A5120">
        <v>6194</v>
      </c>
      <c r="B5120" t="s">
        <v>5345</v>
      </c>
      <c r="C5120" s="1">
        <v>45344</v>
      </c>
      <c r="D5120">
        <v>31</v>
      </c>
      <c r="E5120" t="s">
        <v>60</v>
      </c>
      <c r="F5120" t="s">
        <v>125</v>
      </c>
      <c r="G5120" t="s">
        <v>284</v>
      </c>
      <c r="H5120">
        <v>3</v>
      </c>
      <c r="I5120" t="s">
        <v>42</v>
      </c>
      <c r="J5120" t="s">
        <v>69</v>
      </c>
      <c r="K5120" t="s">
        <v>55</v>
      </c>
      <c r="L5120" t="s">
        <v>45</v>
      </c>
      <c r="M5120" t="s">
        <v>100</v>
      </c>
      <c r="N5120" t="s">
        <v>48</v>
      </c>
      <c r="O5120" t="s">
        <v>48</v>
      </c>
      <c r="P5120" t="s">
        <v>70</v>
      </c>
      <c r="Q5120" t="s">
        <v>58</v>
      </c>
      <c r="R5120" s="6">
        <f>_xlfn.XLOOKUP(CleanedData[[#This Row],[Product]],'02_Lookup_Tables'!$A$2:$A$126,'02_Lookup_Tables'!$B$2:$B$126)</f>
        <v>6698.54</v>
      </c>
      <c r="S5120" t="str">
        <f>VLOOKUP(CleanedData[[#This Row],[Product]],'02_Lookup_Tables'!$H$2:$I$126,2,FALSE)</f>
        <v>Electronics</v>
      </c>
      <c r="T5120" t="str">
        <f>VLOOKUP(CleanedData[[#This Row],[Province]],'02_Lookup_Tables'!$D$2:$E$10,2, FALSE)</f>
        <v>Western Region</v>
      </c>
      <c r="U5120" t="str" cm="1">
        <f t="array" ref="U5120">_xlfn.IFS(CleanedData[[#This Row],[Purchase Amount]]&lt;500,"Low",
CleanedData[[#This Row],[Purchase Amount]]&lt;5000,"Medium",
TRUE,"High")</f>
        <v>High</v>
      </c>
      <c r="V5120" t="str">
        <f>TEXT(CleanedData[[#This Row],[Date]],"mmmm")</f>
        <v>February</v>
      </c>
      <c r="W5120" t="str">
        <f>"Q"&amp;ROUNDUP(MONTH(CleanedData[[#This Row],[Date]])/3,0)</f>
        <v>Q1</v>
      </c>
      <c r="X5120" t="str">
        <f>IF(CleanedData[[#This Row],[Purchase Amount]]&gt;=5000,"Yes","No")</f>
        <v>Yes</v>
      </c>
      <c r="Y5120">
        <f>IF(CleanedData[[#This Row],[Recommend]]="Yes",1,0)</f>
        <v>0</v>
      </c>
      <c r="Z5120" s="6">
        <f>CleanedData[[#This Row],[Purchase Amount]]*0.15</f>
        <v>1004.7809999999999</v>
      </c>
      <c r="AA5120" s="6">
        <f>CleanedData[[#This Row],[Purchase Amount]]*1.15</f>
        <v>7703.320999999999</v>
      </c>
    </row>
    <row r="5121" spans="1:27" x14ac:dyDescent="0.3">
      <c r="A5121">
        <v>6195</v>
      </c>
      <c r="B5121" t="s">
        <v>5346</v>
      </c>
      <c r="C5121" s="1">
        <v>45699</v>
      </c>
      <c r="D5121">
        <v>62</v>
      </c>
      <c r="E5121" t="s">
        <v>60</v>
      </c>
      <c r="F5121" t="s">
        <v>61</v>
      </c>
      <c r="G5121" t="s">
        <v>349</v>
      </c>
      <c r="H5121">
        <v>4</v>
      </c>
      <c r="I5121" t="s">
        <v>45</v>
      </c>
      <c r="J5121" t="s">
        <v>69</v>
      </c>
      <c r="K5121" t="s">
        <v>64</v>
      </c>
      <c r="L5121" t="s">
        <v>42</v>
      </c>
      <c r="M5121" t="s">
        <v>100</v>
      </c>
      <c r="N5121" t="s">
        <v>96</v>
      </c>
      <c r="O5121" t="s">
        <v>48</v>
      </c>
      <c r="P5121" t="s">
        <v>49</v>
      </c>
      <c r="Q5121" t="s">
        <v>50</v>
      </c>
      <c r="R5121" s="6">
        <f>_xlfn.XLOOKUP(CleanedData[[#This Row],[Product]],'02_Lookup_Tables'!$A$2:$A$126,'02_Lookup_Tables'!$B$2:$B$126)</f>
        <v>53.85</v>
      </c>
      <c r="S5121" t="str">
        <f>VLOOKUP(CleanedData[[#This Row],[Product]],'02_Lookup_Tables'!$H$2:$I$126,2,FALSE)</f>
        <v>Food</v>
      </c>
      <c r="T5121" t="str">
        <f>VLOOKUP(CleanedData[[#This Row],[Province]],'02_Lookup_Tables'!$D$2:$E$10,2, FALSE)</f>
        <v>Southern Region</v>
      </c>
      <c r="U5121" t="str" cm="1">
        <f t="array" ref="U5121">_xlfn.IFS(CleanedData[[#This Row],[Purchase Amount]]&lt;500,"Low",
CleanedData[[#This Row],[Purchase Amount]]&lt;5000,"Medium",
TRUE,"High")</f>
        <v>Low</v>
      </c>
      <c r="V5121" t="str">
        <f>TEXT(CleanedData[[#This Row],[Date]],"mmmm")</f>
        <v>February</v>
      </c>
      <c r="W5121" t="str">
        <f>"Q"&amp;ROUNDUP(MONTH(CleanedData[[#This Row],[Date]])/3,0)</f>
        <v>Q1</v>
      </c>
      <c r="X5121" t="str">
        <f>IF(CleanedData[[#This Row],[Purchase Amount]]&gt;=5000,"Yes","No")</f>
        <v>No</v>
      </c>
      <c r="Y5121">
        <f>IF(CleanedData[[#This Row],[Recommend]]="Yes",1,0)</f>
        <v>1</v>
      </c>
      <c r="Z5121" s="6">
        <f>CleanedData[[#This Row],[Purchase Amount]]*0.15</f>
        <v>8.0775000000000006</v>
      </c>
      <c r="AA5121" s="6">
        <f>CleanedData[[#This Row],[Purchase Amount]]*1.15</f>
        <v>61.927499999999995</v>
      </c>
    </row>
    <row r="5122" spans="1:27" x14ac:dyDescent="0.3">
      <c r="A5122">
        <v>6196</v>
      </c>
      <c r="B5122" t="s">
        <v>5347</v>
      </c>
      <c r="C5122" s="1">
        <v>46014</v>
      </c>
      <c r="D5122">
        <v>71</v>
      </c>
      <c r="E5122" t="s">
        <v>39</v>
      </c>
      <c r="F5122" t="s">
        <v>72</v>
      </c>
      <c r="G5122" t="s">
        <v>126</v>
      </c>
      <c r="H5122">
        <v>3</v>
      </c>
      <c r="I5122" t="s">
        <v>42</v>
      </c>
      <c r="J5122" t="s">
        <v>43</v>
      </c>
      <c r="K5122" t="s">
        <v>64</v>
      </c>
      <c r="L5122" t="s">
        <v>45</v>
      </c>
      <c r="N5122" t="s">
        <v>48</v>
      </c>
      <c r="O5122" t="s">
        <v>134</v>
      </c>
      <c r="P5122" t="s">
        <v>8646</v>
      </c>
      <c r="Q5122" t="s">
        <v>97</v>
      </c>
      <c r="R5122" s="6">
        <f>_xlfn.XLOOKUP(CleanedData[[#This Row],[Product]],'02_Lookup_Tables'!$A$2:$A$126,'02_Lookup_Tables'!$B$2:$B$126)</f>
        <v>343.42</v>
      </c>
      <c r="S5122" t="str">
        <f>VLOOKUP(CleanedData[[#This Row],[Product]],'02_Lookup_Tables'!$H$2:$I$126,2,FALSE)</f>
        <v>Food</v>
      </c>
      <c r="T5122" t="str">
        <f>VLOOKUP(CleanedData[[#This Row],[Province]],'02_Lookup_Tables'!$D$2:$E$10,2, FALSE)</f>
        <v>Central Region</v>
      </c>
      <c r="U5122" t="str" cm="1">
        <f t="array" ref="U5122">_xlfn.IFS(CleanedData[[#This Row],[Purchase Amount]]&lt;500,"Low",
CleanedData[[#This Row],[Purchase Amount]]&lt;5000,"Medium",
TRUE,"High")</f>
        <v>Low</v>
      </c>
      <c r="V5122" t="str">
        <f>TEXT(CleanedData[[#This Row],[Date]],"mmmm")</f>
        <v>December</v>
      </c>
      <c r="W5122" t="str">
        <f>"Q"&amp;ROUNDUP(MONTH(CleanedData[[#This Row],[Date]])/3,0)</f>
        <v>Q4</v>
      </c>
      <c r="X5122" t="str">
        <f>IF(CleanedData[[#This Row],[Purchase Amount]]&gt;=5000,"Yes","No")</f>
        <v>No</v>
      </c>
      <c r="Y5122">
        <f>IF(CleanedData[[#This Row],[Recommend]]="Yes",1,0)</f>
        <v>0</v>
      </c>
      <c r="Z5122" s="6">
        <f>CleanedData[[#This Row],[Purchase Amount]]*0.15</f>
        <v>51.512999999999998</v>
      </c>
      <c r="AA5122" s="6">
        <f>CleanedData[[#This Row],[Purchase Amount]]*1.15</f>
        <v>394.93299999999999</v>
      </c>
    </row>
    <row r="5123" spans="1:27" x14ac:dyDescent="0.3">
      <c r="A5123">
        <v>6197</v>
      </c>
      <c r="B5123" t="s">
        <v>5348</v>
      </c>
      <c r="C5123" s="1">
        <v>45707</v>
      </c>
      <c r="D5123">
        <v>40</v>
      </c>
      <c r="E5123" t="s">
        <v>52</v>
      </c>
      <c r="F5123" t="s">
        <v>72</v>
      </c>
      <c r="G5123" t="s">
        <v>187</v>
      </c>
      <c r="H5123">
        <v>2</v>
      </c>
      <c r="I5123" t="s">
        <v>45</v>
      </c>
      <c r="J5123" t="s">
        <v>63</v>
      </c>
      <c r="K5123" t="s">
        <v>64</v>
      </c>
      <c r="L5123" t="s">
        <v>42</v>
      </c>
      <c r="M5123" t="s">
        <v>106</v>
      </c>
      <c r="N5123" t="s">
        <v>47</v>
      </c>
      <c r="O5123" t="s">
        <v>148</v>
      </c>
      <c r="P5123" t="s">
        <v>70</v>
      </c>
      <c r="Q5123" t="s">
        <v>81</v>
      </c>
      <c r="R5123" s="6">
        <f>_xlfn.XLOOKUP(CleanedData[[#This Row],[Product]],'02_Lookup_Tables'!$A$2:$A$126,'02_Lookup_Tables'!$B$2:$B$126)</f>
        <v>24904.86</v>
      </c>
      <c r="S5123" t="str">
        <f>VLOOKUP(CleanedData[[#This Row],[Product]],'02_Lookup_Tables'!$H$2:$I$126,2,FALSE)</f>
        <v>Electronics</v>
      </c>
      <c r="T5123" t="str">
        <f>VLOOKUP(CleanedData[[#This Row],[Province]],'02_Lookup_Tables'!$D$2:$E$10,2, FALSE)</f>
        <v>Central Region</v>
      </c>
      <c r="U5123" t="str" cm="1">
        <f t="array" ref="U5123">_xlfn.IFS(CleanedData[[#This Row],[Purchase Amount]]&lt;500,"Low",
CleanedData[[#This Row],[Purchase Amount]]&lt;5000,"Medium",
TRUE,"High")</f>
        <v>High</v>
      </c>
      <c r="V5123" t="str">
        <f>TEXT(CleanedData[[#This Row],[Date]],"mmmm")</f>
        <v>February</v>
      </c>
      <c r="W5123" t="str">
        <f>"Q"&amp;ROUNDUP(MONTH(CleanedData[[#This Row],[Date]])/3,0)</f>
        <v>Q1</v>
      </c>
      <c r="X5123" t="str">
        <f>IF(CleanedData[[#This Row],[Purchase Amount]]&gt;=5000,"Yes","No")</f>
        <v>Yes</v>
      </c>
      <c r="Y5123">
        <f>IF(CleanedData[[#This Row],[Recommend]]="Yes",1,0)</f>
        <v>1</v>
      </c>
      <c r="Z5123" s="6">
        <f>CleanedData[[#This Row],[Purchase Amount]]*0.15</f>
        <v>3735.7289999999998</v>
      </c>
      <c r="AA5123" s="6">
        <f>CleanedData[[#This Row],[Purchase Amount]]*1.15</f>
        <v>28640.589</v>
      </c>
    </row>
    <row r="5124" spans="1:27" x14ac:dyDescent="0.3">
      <c r="A5124">
        <v>6199</v>
      </c>
      <c r="B5124" t="s">
        <v>5349</v>
      </c>
      <c r="C5124" s="1">
        <v>45593</v>
      </c>
      <c r="D5124">
        <v>46</v>
      </c>
      <c r="E5124" t="s">
        <v>52</v>
      </c>
      <c r="F5124" t="s">
        <v>130</v>
      </c>
      <c r="G5124" t="s">
        <v>187</v>
      </c>
      <c r="H5124">
        <v>5</v>
      </c>
      <c r="I5124" t="s">
        <v>45</v>
      </c>
      <c r="J5124" t="s">
        <v>74</v>
      </c>
      <c r="K5124" t="s">
        <v>44</v>
      </c>
      <c r="L5124" t="s">
        <v>42</v>
      </c>
      <c r="M5124" t="s">
        <v>165</v>
      </c>
      <c r="N5124" t="s">
        <v>57</v>
      </c>
      <c r="O5124" t="s">
        <v>89</v>
      </c>
      <c r="P5124" t="s">
        <v>70</v>
      </c>
      <c r="Q5124" t="s">
        <v>93</v>
      </c>
      <c r="R5124" s="6">
        <f>_xlfn.XLOOKUP(CleanedData[[#This Row],[Product]],'02_Lookup_Tables'!$A$2:$A$126,'02_Lookup_Tables'!$B$2:$B$126)</f>
        <v>24904.86</v>
      </c>
      <c r="S5124" t="str">
        <f>VLOOKUP(CleanedData[[#This Row],[Product]],'02_Lookup_Tables'!$H$2:$I$126,2,FALSE)</f>
        <v>Electronics</v>
      </c>
      <c r="T5124" t="str">
        <f>VLOOKUP(CleanedData[[#This Row],[Province]],'02_Lookup_Tables'!$D$2:$E$10,2, FALSE)</f>
        <v>Eastern Region</v>
      </c>
      <c r="U5124" t="str" cm="1">
        <f t="array" ref="U5124">_xlfn.IFS(CleanedData[[#This Row],[Purchase Amount]]&lt;500,"Low",
CleanedData[[#This Row],[Purchase Amount]]&lt;5000,"Medium",
TRUE,"High")</f>
        <v>High</v>
      </c>
      <c r="V5124" t="str">
        <f>TEXT(CleanedData[[#This Row],[Date]],"mmmm")</f>
        <v>October</v>
      </c>
      <c r="W5124" t="str">
        <f>"Q"&amp;ROUNDUP(MONTH(CleanedData[[#This Row],[Date]])/3,0)</f>
        <v>Q4</v>
      </c>
      <c r="X5124" t="str">
        <f>IF(CleanedData[[#This Row],[Purchase Amount]]&gt;=5000,"Yes","No")</f>
        <v>Yes</v>
      </c>
      <c r="Y5124">
        <f>IF(CleanedData[[#This Row],[Recommend]]="Yes",1,0)</f>
        <v>1</v>
      </c>
      <c r="Z5124" s="6">
        <f>CleanedData[[#This Row],[Purchase Amount]]*0.15</f>
        <v>3735.7289999999998</v>
      </c>
      <c r="AA5124" s="6">
        <f>CleanedData[[#This Row],[Purchase Amount]]*1.15</f>
        <v>28640.589</v>
      </c>
    </row>
    <row r="5125" spans="1:27" x14ac:dyDescent="0.3">
      <c r="A5125">
        <v>6200</v>
      </c>
      <c r="B5125" t="s">
        <v>5350</v>
      </c>
      <c r="C5125" s="1">
        <v>45933</v>
      </c>
      <c r="D5125">
        <v>28</v>
      </c>
      <c r="E5125" t="s">
        <v>39</v>
      </c>
      <c r="F5125" t="s">
        <v>68</v>
      </c>
      <c r="G5125" t="s">
        <v>460</v>
      </c>
      <c r="H5125">
        <v>5</v>
      </c>
      <c r="I5125" t="s">
        <v>42</v>
      </c>
      <c r="J5125" t="s">
        <v>69</v>
      </c>
      <c r="K5125" t="s">
        <v>44</v>
      </c>
      <c r="L5125" t="s">
        <v>42</v>
      </c>
      <c r="M5125" t="s">
        <v>196</v>
      </c>
      <c r="N5125" t="s">
        <v>57</v>
      </c>
      <c r="O5125" t="s">
        <v>89</v>
      </c>
      <c r="P5125" t="s">
        <v>70</v>
      </c>
      <c r="Q5125" t="s">
        <v>58</v>
      </c>
      <c r="R5125" s="6">
        <f>_xlfn.XLOOKUP(CleanedData[[#This Row],[Product]],'02_Lookup_Tables'!$A$2:$A$126,'02_Lookup_Tables'!$B$2:$B$126)</f>
        <v>880.49</v>
      </c>
      <c r="S5125" t="str">
        <f>VLOOKUP(CleanedData[[#This Row],[Product]],'02_Lookup_Tables'!$H$2:$I$126,2,FALSE)</f>
        <v>Home Devices</v>
      </c>
      <c r="T5125" t="str">
        <f>VLOOKUP(CleanedData[[#This Row],[Province]],'02_Lookup_Tables'!$D$2:$E$10,2, FALSE)</f>
        <v>Northern Region</v>
      </c>
      <c r="U5125" t="str" cm="1">
        <f t="array" ref="U5125">_xlfn.IFS(CleanedData[[#This Row],[Purchase Amount]]&lt;500,"Low",
CleanedData[[#This Row],[Purchase Amount]]&lt;5000,"Medium",
TRUE,"High")</f>
        <v>Medium</v>
      </c>
      <c r="V5125" t="str">
        <f>TEXT(CleanedData[[#This Row],[Date]],"mmmm")</f>
        <v>October</v>
      </c>
      <c r="W5125" t="str">
        <f>"Q"&amp;ROUNDUP(MONTH(CleanedData[[#This Row],[Date]])/3,0)</f>
        <v>Q4</v>
      </c>
      <c r="X5125" t="str">
        <f>IF(CleanedData[[#This Row],[Purchase Amount]]&gt;=5000,"Yes","No")</f>
        <v>No</v>
      </c>
      <c r="Y5125">
        <f>IF(CleanedData[[#This Row],[Recommend]]="Yes",1,0)</f>
        <v>0</v>
      </c>
      <c r="Z5125" s="6">
        <f>CleanedData[[#This Row],[Purchase Amount]]*0.15</f>
        <v>132.0735</v>
      </c>
      <c r="AA5125" s="6">
        <f>CleanedData[[#This Row],[Purchase Amount]]*1.15</f>
        <v>1012.5635</v>
      </c>
    </row>
    <row r="5126" spans="1:27" x14ac:dyDescent="0.3">
      <c r="A5126">
        <v>6201</v>
      </c>
      <c r="B5126" t="s">
        <v>5351</v>
      </c>
      <c r="C5126" s="1">
        <v>45432</v>
      </c>
      <c r="D5126">
        <v>38</v>
      </c>
      <c r="E5126" t="s">
        <v>60</v>
      </c>
      <c r="F5126" t="s">
        <v>130</v>
      </c>
      <c r="G5126" t="s">
        <v>271</v>
      </c>
      <c r="H5126">
        <v>2</v>
      </c>
      <c r="I5126" t="s">
        <v>45</v>
      </c>
      <c r="J5126" t="s">
        <v>63</v>
      </c>
      <c r="K5126" t="s">
        <v>55</v>
      </c>
      <c r="L5126" t="s">
        <v>45</v>
      </c>
      <c r="M5126" t="s">
        <v>100</v>
      </c>
      <c r="N5126" t="s">
        <v>47</v>
      </c>
      <c r="O5126" t="s">
        <v>48</v>
      </c>
      <c r="P5126" t="s">
        <v>49</v>
      </c>
      <c r="Q5126" t="s">
        <v>81</v>
      </c>
      <c r="R5126" s="6">
        <f>_xlfn.XLOOKUP(CleanedData[[#This Row],[Product]],'02_Lookup_Tables'!$A$2:$A$126,'02_Lookup_Tables'!$B$2:$B$126)</f>
        <v>119.63</v>
      </c>
      <c r="S5126" t="str">
        <f>VLOOKUP(CleanedData[[#This Row],[Product]],'02_Lookup_Tables'!$H$2:$I$126,2,FALSE)</f>
        <v>Food</v>
      </c>
      <c r="T5126" t="str">
        <f>VLOOKUP(CleanedData[[#This Row],[Province]],'02_Lookup_Tables'!$D$2:$E$10,2, FALSE)</f>
        <v>Eastern Region</v>
      </c>
      <c r="U5126" t="str" cm="1">
        <f t="array" ref="U5126">_xlfn.IFS(CleanedData[[#This Row],[Purchase Amount]]&lt;500,"Low",
CleanedData[[#This Row],[Purchase Amount]]&lt;5000,"Medium",
TRUE,"High")</f>
        <v>Low</v>
      </c>
      <c r="V5126" t="str">
        <f>TEXT(CleanedData[[#This Row],[Date]],"mmmm")</f>
        <v>May</v>
      </c>
      <c r="W5126" t="str">
        <f>"Q"&amp;ROUNDUP(MONTH(CleanedData[[#This Row],[Date]])/3,0)</f>
        <v>Q2</v>
      </c>
      <c r="X5126" t="str">
        <f>IF(CleanedData[[#This Row],[Purchase Amount]]&gt;=5000,"Yes","No")</f>
        <v>No</v>
      </c>
      <c r="Y5126">
        <f>IF(CleanedData[[#This Row],[Recommend]]="Yes",1,0)</f>
        <v>1</v>
      </c>
      <c r="Z5126" s="6">
        <f>CleanedData[[#This Row],[Purchase Amount]]*0.15</f>
        <v>17.944499999999998</v>
      </c>
      <c r="AA5126" s="6">
        <f>CleanedData[[#This Row],[Purchase Amount]]*1.15</f>
        <v>137.57449999999997</v>
      </c>
    </row>
    <row r="5127" spans="1:27" x14ac:dyDescent="0.3">
      <c r="A5127">
        <v>6202</v>
      </c>
      <c r="B5127" t="s">
        <v>5352</v>
      </c>
      <c r="C5127" s="1">
        <v>45942</v>
      </c>
      <c r="D5127">
        <v>46</v>
      </c>
      <c r="E5127" t="s">
        <v>39</v>
      </c>
      <c r="F5127" t="s">
        <v>61</v>
      </c>
      <c r="G5127" t="s">
        <v>280</v>
      </c>
      <c r="H5127">
        <v>5</v>
      </c>
      <c r="I5127" t="s">
        <v>42</v>
      </c>
      <c r="J5127" t="s">
        <v>54</v>
      </c>
      <c r="K5127" t="s">
        <v>64</v>
      </c>
      <c r="L5127" t="s">
        <v>42</v>
      </c>
      <c r="M5127" t="s">
        <v>165</v>
      </c>
      <c r="N5127" t="s">
        <v>57</v>
      </c>
      <c r="O5127" t="s">
        <v>89</v>
      </c>
      <c r="P5127" t="s">
        <v>70</v>
      </c>
      <c r="Q5127" t="s">
        <v>93</v>
      </c>
      <c r="R5127" s="6">
        <f>_xlfn.XLOOKUP(CleanedData[[#This Row],[Product]],'02_Lookup_Tables'!$A$2:$A$126,'02_Lookup_Tables'!$B$2:$B$126)</f>
        <v>759.97</v>
      </c>
      <c r="S5127" t="str">
        <f>VLOOKUP(CleanedData[[#This Row],[Product]],'02_Lookup_Tables'!$H$2:$I$126,2,FALSE)</f>
        <v>Apparel</v>
      </c>
      <c r="T5127" t="str">
        <f>VLOOKUP(CleanedData[[#This Row],[Province]],'02_Lookup_Tables'!$D$2:$E$10,2, FALSE)</f>
        <v>Southern Region</v>
      </c>
      <c r="U5127" t="str" cm="1">
        <f t="array" ref="U5127">_xlfn.IFS(CleanedData[[#This Row],[Purchase Amount]]&lt;500,"Low",
CleanedData[[#This Row],[Purchase Amount]]&lt;5000,"Medium",
TRUE,"High")</f>
        <v>Medium</v>
      </c>
      <c r="V5127" t="str">
        <f>TEXT(CleanedData[[#This Row],[Date]],"mmmm")</f>
        <v>October</v>
      </c>
      <c r="W5127" t="str">
        <f>"Q"&amp;ROUNDUP(MONTH(CleanedData[[#This Row],[Date]])/3,0)</f>
        <v>Q4</v>
      </c>
      <c r="X5127" t="str">
        <f>IF(CleanedData[[#This Row],[Purchase Amount]]&gt;=5000,"Yes","No")</f>
        <v>No</v>
      </c>
      <c r="Y5127">
        <f>IF(CleanedData[[#This Row],[Recommend]]="Yes",1,0)</f>
        <v>0</v>
      </c>
      <c r="Z5127" s="6">
        <f>CleanedData[[#This Row],[Purchase Amount]]*0.15</f>
        <v>113.99550000000001</v>
      </c>
      <c r="AA5127" s="6">
        <f>CleanedData[[#This Row],[Purchase Amount]]*1.15</f>
        <v>873.96550000000002</v>
      </c>
    </row>
    <row r="5128" spans="1:27" x14ac:dyDescent="0.3">
      <c r="A5128">
        <v>6206</v>
      </c>
      <c r="B5128" t="s">
        <v>5353</v>
      </c>
      <c r="C5128" s="1">
        <v>45618</v>
      </c>
      <c r="D5128">
        <v>36</v>
      </c>
      <c r="E5128" t="s">
        <v>39</v>
      </c>
      <c r="F5128" t="s">
        <v>125</v>
      </c>
      <c r="G5128" t="s">
        <v>84</v>
      </c>
      <c r="H5128">
        <v>5</v>
      </c>
      <c r="I5128" t="s">
        <v>42</v>
      </c>
      <c r="J5128" t="s">
        <v>63</v>
      </c>
      <c r="K5128" t="s">
        <v>55</v>
      </c>
      <c r="L5128" t="s">
        <v>45</v>
      </c>
      <c r="M5128" t="s">
        <v>46</v>
      </c>
      <c r="N5128" t="s">
        <v>57</v>
      </c>
      <c r="O5128" t="s">
        <v>89</v>
      </c>
      <c r="P5128" t="s">
        <v>70</v>
      </c>
      <c r="Q5128" t="s">
        <v>81</v>
      </c>
      <c r="R5128" s="6">
        <f>_xlfn.XLOOKUP(CleanedData[[#This Row],[Product]],'02_Lookup_Tables'!$A$2:$A$126,'02_Lookup_Tables'!$B$2:$B$126)</f>
        <v>1158.56</v>
      </c>
      <c r="S5128" t="str">
        <f>VLOOKUP(CleanedData[[#This Row],[Product]],'02_Lookup_Tables'!$H$2:$I$126,2,FALSE)</f>
        <v>Toys &amp; Games</v>
      </c>
      <c r="T5128" t="str">
        <f>VLOOKUP(CleanedData[[#This Row],[Province]],'02_Lookup_Tables'!$D$2:$E$10,2, FALSE)</f>
        <v>Western Region</v>
      </c>
      <c r="U5128" t="str" cm="1">
        <f t="array" ref="U5128">_xlfn.IFS(CleanedData[[#This Row],[Purchase Amount]]&lt;500,"Low",
CleanedData[[#This Row],[Purchase Amount]]&lt;5000,"Medium",
TRUE,"High")</f>
        <v>Medium</v>
      </c>
      <c r="V5128" t="str">
        <f>TEXT(CleanedData[[#This Row],[Date]],"mmmm")</f>
        <v>November</v>
      </c>
      <c r="W5128" t="str">
        <f>"Q"&amp;ROUNDUP(MONTH(CleanedData[[#This Row],[Date]])/3,0)</f>
        <v>Q4</v>
      </c>
      <c r="X5128" t="str">
        <f>IF(CleanedData[[#This Row],[Purchase Amount]]&gt;=5000,"Yes","No")</f>
        <v>No</v>
      </c>
      <c r="Y5128">
        <f>IF(CleanedData[[#This Row],[Recommend]]="Yes",1,0)</f>
        <v>0</v>
      </c>
      <c r="Z5128" s="6">
        <f>CleanedData[[#This Row],[Purchase Amount]]*0.15</f>
        <v>173.78399999999999</v>
      </c>
      <c r="AA5128" s="6">
        <f>CleanedData[[#This Row],[Purchase Amount]]*1.15</f>
        <v>1332.3439999999998</v>
      </c>
    </row>
    <row r="5129" spans="1:27" x14ac:dyDescent="0.3">
      <c r="A5129">
        <v>6207</v>
      </c>
      <c r="B5129" t="s">
        <v>5354</v>
      </c>
      <c r="C5129" s="1">
        <v>45636</v>
      </c>
      <c r="D5129">
        <v>32</v>
      </c>
      <c r="E5129" t="s">
        <v>39</v>
      </c>
      <c r="F5129" t="s">
        <v>83</v>
      </c>
      <c r="G5129" t="s">
        <v>111</v>
      </c>
      <c r="H5129">
        <v>5</v>
      </c>
      <c r="I5129" t="s">
        <v>45</v>
      </c>
      <c r="J5129" t="s">
        <v>43</v>
      </c>
      <c r="K5129" t="s">
        <v>55</v>
      </c>
      <c r="L5129" t="s">
        <v>42</v>
      </c>
      <c r="M5129" t="s">
        <v>56</v>
      </c>
      <c r="N5129" t="s">
        <v>57</v>
      </c>
      <c r="O5129" t="s">
        <v>148</v>
      </c>
      <c r="P5129" t="s">
        <v>49</v>
      </c>
      <c r="Q5129" t="s">
        <v>58</v>
      </c>
      <c r="R5129" s="6">
        <f>_xlfn.XLOOKUP(CleanedData[[#This Row],[Product]],'02_Lookup_Tables'!$A$2:$A$126,'02_Lookup_Tables'!$B$2:$B$126)</f>
        <v>3576.97</v>
      </c>
      <c r="S5129" t="str">
        <f>VLOOKUP(CleanedData[[#This Row],[Product]],'02_Lookup_Tables'!$H$2:$I$126,2,FALSE)</f>
        <v>Home Devices</v>
      </c>
      <c r="T5129" t="str">
        <f>VLOOKUP(CleanedData[[#This Row],[Province]],'02_Lookup_Tables'!$D$2:$E$10,2, FALSE)</f>
        <v>Western Region</v>
      </c>
      <c r="U5129" t="str" cm="1">
        <f t="array" ref="U5129">_xlfn.IFS(CleanedData[[#This Row],[Purchase Amount]]&lt;500,"Low",
CleanedData[[#This Row],[Purchase Amount]]&lt;5000,"Medium",
TRUE,"High")</f>
        <v>Medium</v>
      </c>
      <c r="V5129" t="str">
        <f>TEXT(CleanedData[[#This Row],[Date]],"mmmm")</f>
        <v>December</v>
      </c>
      <c r="W5129" t="str">
        <f>"Q"&amp;ROUNDUP(MONTH(CleanedData[[#This Row],[Date]])/3,0)</f>
        <v>Q4</v>
      </c>
      <c r="X5129" t="str">
        <f>IF(CleanedData[[#This Row],[Purchase Amount]]&gt;=5000,"Yes","No")</f>
        <v>No</v>
      </c>
      <c r="Y5129">
        <f>IF(CleanedData[[#This Row],[Recommend]]="Yes",1,0)</f>
        <v>1</v>
      </c>
      <c r="Z5129" s="6">
        <f>CleanedData[[#This Row],[Purchase Amount]]*0.15</f>
        <v>536.54549999999995</v>
      </c>
      <c r="AA5129" s="6">
        <f>CleanedData[[#This Row],[Purchase Amount]]*1.15</f>
        <v>4113.5154999999995</v>
      </c>
    </row>
    <row r="5130" spans="1:27" x14ac:dyDescent="0.3">
      <c r="A5130">
        <v>6209</v>
      </c>
      <c r="B5130" t="s">
        <v>5355</v>
      </c>
      <c r="C5130" s="1">
        <v>45793</v>
      </c>
      <c r="D5130">
        <v>73</v>
      </c>
      <c r="E5130" t="s">
        <v>39</v>
      </c>
      <c r="F5130" t="s">
        <v>68</v>
      </c>
      <c r="G5130" t="s">
        <v>192</v>
      </c>
      <c r="H5130">
        <v>4</v>
      </c>
      <c r="I5130" t="s">
        <v>42</v>
      </c>
      <c r="J5130" t="s">
        <v>43</v>
      </c>
      <c r="K5130" t="s">
        <v>44</v>
      </c>
      <c r="L5130" t="s">
        <v>42</v>
      </c>
      <c r="M5130" t="s">
        <v>190</v>
      </c>
      <c r="N5130" t="s">
        <v>96</v>
      </c>
      <c r="O5130" t="s">
        <v>89</v>
      </c>
      <c r="P5130" t="s">
        <v>70</v>
      </c>
      <c r="Q5130" t="s">
        <v>97</v>
      </c>
      <c r="R5130" s="6">
        <f>_xlfn.XLOOKUP(CleanedData[[#This Row],[Product]],'02_Lookup_Tables'!$A$2:$A$126,'02_Lookup_Tables'!$B$2:$B$126)</f>
        <v>13261</v>
      </c>
      <c r="S5130" t="str">
        <f>VLOOKUP(CleanedData[[#This Row],[Product]],'02_Lookup_Tables'!$H$2:$I$126,2,FALSE)</f>
        <v>Electronics</v>
      </c>
      <c r="T5130" t="str">
        <f>VLOOKUP(CleanedData[[#This Row],[Province]],'02_Lookup_Tables'!$D$2:$E$10,2, FALSE)</f>
        <v>Northern Region</v>
      </c>
      <c r="U5130" t="str" cm="1">
        <f t="array" ref="U5130">_xlfn.IFS(CleanedData[[#This Row],[Purchase Amount]]&lt;500,"Low",
CleanedData[[#This Row],[Purchase Amount]]&lt;5000,"Medium",
TRUE,"High")</f>
        <v>High</v>
      </c>
      <c r="V5130" t="str">
        <f>TEXT(CleanedData[[#This Row],[Date]],"mmmm")</f>
        <v>May</v>
      </c>
      <c r="W5130" t="str">
        <f>"Q"&amp;ROUNDUP(MONTH(CleanedData[[#This Row],[Date]])/3,0)</f>
        <v>Q2</v>
      </c>
      <c r="X5130" t="str">
        <f>IF(CleanedData[[#This Row],[Purchase Amount]]&gt;=5000,"Yes","No")</f>
        <v>Yes</v>
      </c>
      <c r="Y5130">
        <f>IF(CleanedData[[#This Row],[Recommend]]="Yes",1,0)</f>
        <v>0</v>
      </c>
      <c r="Z5130" s="6">
        <f>CleanedData[[#This Row],[Purchase Amount]]*0.15</f>
        <v>1989.1499999999999</v>
      </c>
      <c r="AA5130" s="6">
        <f>CleanedData[[#This Row],[Purchase Amount]]*1.15</f>
        <v>15250.15</v>
      </c>
    </row>
    <row r="5131" spans="1:27" x14ac:dyDescent="0.3">
      <c r="A5131">
        <v>6211</v>
      </c>
      <c r="B5131" t="s">
        <v>5356</v>
      </c>
      <c r="C5131" s="1">
        <v>45810</v>
      </c>
      <c r="D5131">
        <v>74</v>
      </c>
      <c r="E5131" t="s">
        <v>52</v>
      </c>
      <c r="F5131" t="s">
        <v>40</v>
      </c>
      <c r="G5131" t="s">
        <v>142</v>
      </c>
      <c r="H5131">
        <v>1</v>
      </c>
      <c r="I5131" t="s">
        <v>42</v>
      </c>
      <c r="J5131" t="s">
        <v>63</v>
      </c>
      <c r="K5131" t="s">
        <v>64</v>
      </c>
      <c r="L5131" t="s">
        <v>42</v>
      </c>
      <c r="M5131" t="s">
        <v>140</v>
      </c>
      <c r="N5131" t="s">
        <v>80</v>
      </c>
      <c r="O5131" t="s">
        <v>148</v>
      </c>
      <c r="P5131" t="s">
        <v>70</v>
      </c>
      <c r="Q5131" t="s">
        <v>97</v>
      </c>
      <c r="R5131" s="6">
        <f>_xlfn.XLOOKUP(CleanedData[[#This Row],[Product]],'02_Lookup_Tables'!$A$2:$A$126,'02_Lookup_Tables'!$B$2:$B$126)</f>
        <v>44114.21</v>
      </c>
      <c r="S5131" t="str">
        <f>VLOOKUP(CleanedData[[#This Row],[Product]],'02_Lookup_Tables'!$H$2:$I$126,2,FALSE)</f>
        <v>Electronics</v>
      </c>
      <c r="T5131" t="str">
        <f>VLOOKUP(CleanedData[[#This Row],[Province]],'02_Lookup_Tables'!$D$2:$E$10,2, FALSE)</f>
        <v>Northern Region</v>
      </c>
      <c r="U5131" t="str" cm="1">
        <f t="array" ref="U5131">_xlfn.IFS(CleanedData[[#This Row],[Purchase Amount]]&lt;500,"Low",
CleanedData[[#This Row],[Purchase Amount]]&lt;5000,"Medium",
TRUE,"High")</f>
        <v>High</v>
      </c>
      <c r="V5131" t="str">
        <f>TEXT(CleanedData[[#This Row],[Date]],"mmmm")</f>
        <v>June</v>
      </c>
      <c r="W5131" t="str">
        <f>"Q"&amp;ROUNDUP(MONTH(CleanedData[[#This Row],[Date]])/3,0)</f>
        <v>Q2</v>
      </c>
      <c r="X5131" t="str">
        <f>IF(CleanedData[[#This Row],[Purchase Amount]]&gt;=5000,"Yes","No")</f>
        <v>Yes</v>
      </c>
      <c r="Y5131">
        <f>IF(CleanedData[[#This Row],[Recommend]]="Yes",1,0)</f>
        <v>0</v>
      </c>
      <c r="Z5131" s="6">
        <f>CleanedData[[#This Row],[Purchase Amount]]*0.15</f>
        <v>6617.1314999999995</v>
      </c>
      <c r="AA5131" s="6">
        <f>CleanedData[[#This Row],[Purchase Amount]]*1.15</f>
        <v>50731.341499999995</v>
      </c>
    </row>
    <row r="5132" spans="1:27" x14ac:dyDescent="0.3">
      <c r="A5132">
        <v>6212</v>
      </c>
      <c r="B5132" t="s">
        <v>5357</v>
      </c>
      <c r="C5132" s="1">
        <v>45370</v>
      </c>
      <c r="D5132">
        <v>39</v>
      </c>
      <c r="E5132" t="s">
        <v>39</v>
      </c>
      <c r="F5132" t="s">
        <v>68</v>
      </c>
      <c r="G5132" t="s">
        <v>162</v>
      </c>
      <c r="H5132">
        <v>2</v>
      </c>
      <c r="I5132" t="s">
        <v>42</v>
      </c>
      <c r="J5132" t="s">
        <v>74</v>
      </c>
      <c r="K5132" t="s">
        <v>44</v>
      </c>
      <c r="L5132" t="s">
        <v>42</v>
      </c>
      <c r="N5132" t="s">
        <v>47</v>
      </c>
      <c r="O5132" t="s">
        <v>134</v>
      </c>
      <c r="P5132" t="s">
        <v>8646</v>
      </c>
      <c r="Q5132" t="s">
        <v>81</v>
      </c>
      <c r="R5132" s="6">
        <f>_xlfn.XLOOKUP(CleanedData[[#This Row],[Product]],'02_Lookup_Tables'!$A$2:$A$126,'02_Lookup_Tables'!$B$2:$B$126)</f>
        <v>3086.4</v>
      </c>
      <c r="S5132" t="str">
        <f>VLOOKUP(CleanedData[[#This Row],[Product]],'02_Lookup_Tables'!$H$2:$I$126,2,FALSE)</f>
        <v>Home &amp; Living</v>
      </c>
      <c r="T5132" t="str">
        <f>VLOOKUP(CleanedData[[#This Row],[Province]],'02_Lookup_Tables'!$D$2:$E$10,2, FALSE)</f>
        <v>Northern Region</v>
      </c>
      <c r="U5132" t="str" cm="1">
        <f t="array" ref="U5132">_xlfn.IFS(CleanedData[[#This Row],[Purchase Amount]]&lt;500,"Low",
CleanedData[[#This Row],[Purchase Amount]]&lt;5000,"Medium",
TRUE,"High")</f>
        <v>Medium</v>
      </c>
      <c r="V5132" t="str">
        <f>TEXT(CleanedData[[#This Row],[Date]],"mmmm")</f>
        <v>March</v>
      </c>
      <c r="W5132" t="str">
        <f>"Q"&amp;ROUNDUP(MONTH(CleanedData[[#This Row],[Date]])/3,0)</f>
        <v>Q1</v>
      </c>
      <c r="X5132" t="str">
        <f>IF(CleanedData[[#This Row],[Purchase Amount]]&gt;=5000,"Yes","No")</f>
        <v>No</v>
      </c>
      <c r="Y5132">
        <f>IF(CleanedData[[#This Row],[Recommend]]="Yes",1,0)</f>
        <v>0</v>
      </c>
      <c r="Z5132" s="6">
        <f>CleanedData[[#This Row],[Purchase Amount]]*0.15</f>
        <v>462.96</v>
      </c>
      <c r="AA5132" s="6">
        <f>CleanedData[[#This Row],[Purchase Amount]]*1.15</f>
        <v>3549.3599999999997</v>
      </c>
    </row>
    <row r="5133" spans="1:27" x14ac:dyDescent="0.3">
      <c r="A5133">
        <v>6213</v>
      </c>
      <c r="B5133" t="s">
        <v>5358</v>
      </c>
      <c r="C5133" s="1">
        <v>45736</v>
      </c>
      <c r="D5133">
        <v>19</v>
      </c>
      <c r="E5133" t="s">
        <v>60</v>
      </c>
      <c r="F5133" t="s">
        <v>83</v>
      </c>
      <c r="G5133" t="s">
        <v>286</v>
      </c>
      <c r="H5133">
        <v>1</v>
      </c>
      <c r="I5133" t="s">
        <v>45</v>
      </c>
      <c r="J5133" t="s">
        <v>63</v>
      </c>
      <c r="K5133" t="s">
        <v>44</v>
      </c>
      <c r="L5133" t="s">
        <v>42</v>
      </c>
      <c r="M5133" t="s">
        <v>236</v>
      </c>
      <c r="N5133" t="s">
        <v>80</v>
      </c>
      <c r="O5133" t="s">
        <v>89</v>
      </c>
      <c r="P5133" t="s">
        <v>49</v>
      </c>
      <c r="Q5133" t="s">
        <v>66</v>
      </c>
      <c r="R5133" s="6">
        <f>_xlfn.XLOOKUP(CleanedData[[#This Row],[Product]],'02_Lookup_Tables'!$A$2:$A$126,'02_Lookup_Tables'!$B$2:$B$126)</f>
        <v>1907.49</v>
      </c>
      <c r="S5133" t="str">
        <f>VLOOKUP(CleanedData[[#This Row],[Product]],'02_Lookup_Tables'!$H$2:$I$126,2,FALSE)</f>
        <v>Accessories</v>
      </c>
      <c r="T5133" t="str">
        <f>VLOOKUP(CleanedData[[#This Row],[Province]],'02_Lookup_Tables'!$D$2:$E$10,2, FALSE)</f>
        <v>Western Region</v>
      </c>
      <c r="U5133" t="str" cm="1">
        <f t="array" ref="U5133">_xlfn.IFS(CleanedData[[#This Row],[Purchase Amount]]&lt;500,"Low",
CleanedData[[#This Row],[Purchase Amount]]&lt;5000,"Medium",
TRUE,"High")</f>
        <v>Medium</v>
      </c>
      <c r="V5133" t="str">
        <f>TEXT(CleanedData[[#This Row],[Date]],"mmmm")</f>
        <v>March</v>
      </c>
      <c r="W5133" t="str">
        <f>"Q"&amp;ROUNDUP(MONTH(CleanedData[[#This Row],[Date]])/3,0)</f>
        <v>Q1</v>
      </c>
      <c r="X5133" t="str">
        <f>IF(CleanedData[[#This Row],[Purchase Amount]]&gt;=5000,"Yes","No")</f>
        <v>No</v>
      </c>
      <c r="Y5133">
        <f>IF(CleanedData[[#This Row],[Recommend]]="Yes",1,0)</f>
        <v>1</v>
      </c>
      <c r="Z5133" s="6">
        <f>CleanedData[[#This Row],[Purchase Amount]]*0.15</f>
        <v>286.12349999999998</v>
      </c>
      <c r="AA5133" s="6">
        <f>CleanedData[[#This Row],[Purchase Amount]]*1.15</f>
        <v>2193.6134999999999</v>
      </c>
    </row>
    <row r="5134" spans="1:27" x14ac:dyDescent="0.3">
      <c r="A5134">
        <v>6214</v>
      </c>
      <c r="B5134" t="s">
        <v>5359</v>
      </c>
      <c r="C5134" s="1">
        <v>45750</v>
      </c>
      <c r="D5134">
        <v>26</v>
      </c>
      <c r="E5134" t="s">
        <v>52</v>
      </c>
      <c r="F5134" t="s">
        <v>77</v>
      </c>
      <c r="G5134" t="s">
        <v>280</v>
      </c>
      <c r="H5134">
        <v>4</v>
      </c>
      <c r="I5134" t="s">
        <v>45</v>
      </c>
      <c r="J5134" t="s">
        <v>43</v>
      </c>
      <c r="K5134" t="s">
        <v>44</v>
      </c>
      <c r="L5134" t="s">
        <v>45</v>
      </c>
      <c r="M5134" t="s">
        <v>231</v>
      </c>
      <c r="N5134" t="s">
        <v>96</v>
      </c>
      <c r="O5134" t="s">
        <v>89</v>
      </c>
      <c r="P5134" t="s">
        <v>70</v>
      </c>
      <c r="Q5134" t="s">
        <v>58</v>
      </c>
      <c r="R5134" s="6">
        <f>_xlfn.XLOOKUP(CleanedData[[#This Row],[Product]],'02_Lookup_Tables'!$A$2:$A$126,'02_Lookup_Tables'!$B$2:$B$126)</f>
        <v>759.97</v>
      </c>
      <c r="S5134" t="str">
        <f>VLOOKUP(CleanedData[[#This Row],[Product]],'02_Lookup_Tables'!$H$2:$I$126,2,FALSE)</f>
        <v>Apparel</v>
      </c>
      <c r="T5134" t="str">
        <f>VLOOKUP(CleanedData[[#This Row],[Province]],'02_Lookup_Tables'!$D$2:$E$10,2, FALSE)</f>
        <v>Central Region</v>
      </c>
      <c r="U5134" t="str" cm="1">
        <f t="array" ref="U5134">_xlfn.IFS(CleanedData[[#This Row],[Purchase Amount]]&lt;500,"Low",
CleanedData[[#This Row],[Purchase Amount]]&lt;5000,"Medium",
TRUE,"High")</f>
        <v>Medium</v>
      </c>
      <c r="V5134" t="str">
        <f>TEXT(CleanedData[[#This Row],[Date]],"mmmm")</f>
        <v>April</v>
      </c>
      <c r="W5134" t="str">
        <f>"Q"&amp;ROUNDUP(MONTH(CleanedData[[#This Row],[Date]])/3,0)</f>
        <v>Q2</v>
      </c>
      <c r="X5134" t="str">
        <f>IF(CleanedData[[#This Row],[Purchase Amount]]&gt;=5000,"Yes","No")</f>
        <v>No</v>
      </c>
      <c r="Y5134">
        <f>IF(CleanedData[[#This Row],[Recommend]]="Yes",1,0)</f>
        <v>1</v>
      </c>
      <c r="Z5134" s="6">
        <f>CleanedData[[#This Row],[Purchase Amount]]*0.15</f>
        <v>113.99550000000001</v>
      </c>
      <c r="AA5134" s="6">
        <f>CleanedData[[#This Row],[Purchase Amount]]*1.15</f>
        <v>873.96550000000002</v>
      </c>
    </row>
    <row r="5135" spans="1:27" x14ac:dyDescent="0.3">
      <c r="A5135">
        <v>6215</v>
      </c>
      <c r="B5135" t="s">
        <v>5360</v>
      </c>
      <c r="C5135" s="1">
        <v>45530</v>
      </c>
      <c r="D5135">
        <v>35</v>
      </c>
      <c r="E5135" t="s">
        <v>52</v>
      </c>
      <c r="F5135" t="s">
        <v>61</v>
      </c>
      <c r="G5135" t="s">
        <v>338</v>
      </c>
      <c r="H5135">
        <v>2</v>
      </c>
      <c r="I5135" t="s">
        <v>42</v>
      </c>
      <c r="J5135" t="s">
        <v>69</v>
      </c>
      <c r="K5135" t="s">
        <v>55</v>
      </c>
      <c r="L5135" t="s">
        <v>42</v>
      </c>
      <c r="M5135" t="s">
        <v>92</v>
      </c>
      <c r="N5135" t="s">
        <v>47</v>
      </c>
      <c r="O5135" t="s">
        <v>89</v>
      </c>
      <c r="P5135" t="s">
        <v>49</v>
      </c>
      <c r="Q5135" t="s">
        <v>81</v>
      </c>
      <c r="R5135" s="6">
        <f>_xlfn.XLOOKUP(CleanedData[[#This Row],[Product]],'02_Lookup_Tables'!$A$2:$A$126,'02_Lookup_Tables'!$B$2:$B$126)</f>
        <v>5258.73</v>
      </c>
      <c r="S5135" t="str">
        <f>VLOOKUP(CleanedData[[#This Row],[Product]],'02_Lookup_Tables'!$H$2:$I$126,2,FALSE)</f>
        <v>Sports &amp; Outdoors</v>
      </c>
      <c r="T5135" t="str">
        <f>VLOOKUP(CleanedData[[#This Row],[Province]],'02_Lookup_Tables'!$D$2:$E$10,2, FALSE)</f>
        <v>Southern Region</v>
      </c>
      <c r="U5135" t="str" cm="1">
        <f t="array" ref="U5135">_xlfn.IFS(CleanedData[[#This Row],[Purchase Amount]]&lt;500,"Low",
CleanedData[[#This Row],[Purchase Amount]]&lt;5000,"Medium",
TRUE,"High")</f>
        <v>High</v>
      </c>
      <c r="V5135" t="str">
        <f>TEXT(CleanedData[[#This Row],[Date]],"mmmm")</f>
        <v>August</v>
      </c>
      <c r="W5135" t="str">
        <f>"Q"&amp;ROUNDUP(MONTH(CleanedData[[#This Row],[Date]])/3,0)</f>
        <v>Q3</v>
      </c>
      <c r="X5135" t="str">
        <f>IF(CleanedData[[#This Row],[Purchase Amount]]&gt;=5000,"Yes","No")</f>
        <v>Yes</v>
      </c>
      <c r="Y5135">
        <f>IF(CleanedData[[#This Row],[Recommend]]="Yes",1,0)</f>
        <v>0</v>
      </c>
      <c r="Z5135" s="6">
        <f>CleanedData[[#This Row],[Purchase Amount]]*0.15</f>
        <v>788.80949999999996</v>
      </c>
      <c r="AA5135" s="6">
        <f>CleanedData[[#This Row],[Purchase Amount]]*1.15</f>
        <v>6047.539499999999</v>
      </c>
    </row>
    <row r="5136" spans="1:27" x14ac:dyDescent="0.3">
      <c r="A5136">
        <v>6216</v>
      </c>
      <c r="B5136" t="s">
        <v>5361</v>
      </c>
      <c r="C5136" s="1">
        <v>45314</v>
      </c>
      <c r="D5136">
        <v>32</v>
      </c>
      <c r="E5136" t="s">
        <v>52</v>
      </c>
      <c r="F5136" t="s">
        <v>68</v>
      </c>
      <c r="G5136" t="s">
        <v>248</v>
      </c>
      <c r="H5136">
        <v>4</v>
      </c>
      <c r="I5136" t="s">
        <v>42</v>
      </c>
      <c r="J5136" t="s">
        <v>43</v>
      </c>
      <c r="K5136" t="s">
        <v>44</v>
      </c>
      <c r="L5136" t="s">
        <v>45</v>
      </c>
      <c r="M5136" t="s">
        <v>136</v>
      </c>
      <c r="N5136" t="s">
        <v>96</v>
      </c>
      <c r="O5136" t="s">
        <v>89</v>
      </c>
      <c r="P5136" t="s">
        <v>70</v>
      </c>
      <c r="Q5136" t="s">
        <v>58</v>
      </c>
      <c r="R5136" s="6">
        <f>_xlfn.XLOOKUP(CleanedData[[#This Row],[Product]],'02_Lookup_Tables'!$A$2:$A$126,'02_Lookup_Tables'!$B$2:$B$126)</f>
        <v>8798.49</v>
      </c>
      <c r="S5136" t="str">
        <f>VLOOKUP(CleanedData[[#This Row],[Product]],'02_Lookup_Tables'!$H$2:$I$126,2,FALSE)</f>
        <v>Toys &amp; Games</v>
      </c>
      <c r="T5136" t="str">
        <f>VLOOKUP(CleanedData[[#This Row],[Province]],'02_Lookup_Tables'!$D$2:$E$10,2, FALSE)</f>
        <v>Northern Region</v>
      </c>
      <c r="U5136" t="str" cm="1">
        <f t="array" ref="U5136">_xlfn.IFS(CleanedData[[#This Row],[Purchase Amount]]&lt;500,"Low",
CleanedData[[#This Row],[Purchase Amount]]&lt;5000,"Medium",
TRUE,"High")</f>
        <v>High</v>
      </c>
      <c r="V5136" t="str">
        <f>TEXT(CleanedData[[#This Row],[Date]],"mmmm")</f>
        <v>January</v>
      </c>
      <c r="W5136" t="str">
        <f>"Q"&amp;ROUNDUP(MONTH(CleanedData[[#This Row],[Date]])/3,0)</f>
        <v>Q1</v>
      </c>
      <c r="X5136" t="str">
        <f>IF(CleanedData[[#This Row],[Purchase Amount]]&gt;=5000,"Yes","No")</f>
        <v>Yes</v>
      </c>
      <c r="Y5136">
        <f>IF(CleanedData[[#This Row],[Recommend]]="Yes",1,0)</f>
        <v>0</v>
      </c>
      <c r="Z5136" s="6">
        <f>CleanedData[[#This Row],[Purchase Amount]]*0.15</f>
        <v>1319.7735</v>
      </c>
      <c r="AA5136" s="6">
        <f>CleanedData[[#This Row],[Purchase Amount]]*1.15</f>
        <v>10118.263499999999</v>
      </c>
    </row>
    <row r="5137" spans="1:27" x14ac:dyDescent="0.3">
      <c r="A5137">
        <v>6217</v>
      </c>
      <c r="B5137" t="s">
        <v>5362</v>
      </c>
      <c r="C5137" s="1">
        <v>45703</v>
      </c>
      <c r="D5137">
        <v>42</v>
      </c>
      <c r="E5137" t="s">
        <v>39</v>
      </c>
      <c r="F5137" t="s">
        <v>61</v>
      </c>
      <c r="G5137" t="s">
        <v>251</v>
      </c>
      <c r="H5137">
        <v>1</v>
      </c>
      <c r="I5137" t="s">
        <v>45</v>
      </c>
      <c r="J5137" t="s">
        <v>74</v>
      </c>
      <c r="K5137" t="s">
        <v>55</v>
      </c>
      <c r="L5137" t="s">
        <v>42</v>
      </c>
      <c r="M5137" t="s">
        <v>75</v>
      </c>
      <c r="N5137" t="s">
        <v>80</v>
      </c>
      <c r="O5137" t="s">
        <v>89</v>
      </c>
      <c r="P5137" t="s">
        <v>49</v>
      </c>
      <c r="Q5137" t="s">
        <v>81</v>
      </c>
      <c r="R5137" s="6">
        <f>_xlfn.XLOOKUP(CleanedData[[#This Row],[Product]],'02_Lookup_Tables'!$A$2:$A$126,'02_Lookup_Tables'!$B$2:$B$126)</f>
        <v>5064</v>
      </c>
      <c r="S5137" t="str">
        <f>VLOOKUP(CleanedData[[#This Row],[Product]],'02_Lookup_Tables'!$H$2:$I$126,2,FALSE)</f>
        <v>Sports &amp; Outdoors</v>
      </c>
      <c r="T5137" t="str">
        <f>VLOOKUP(CleanedData[[#This Row],[Province]],'02_Lookup_Tables'!$D$2:$E$10,2, FALSE)</f>
        <v>Southern Region</v>
      </c>
      <c r="U5137" t="str" cm="1">
        <f t="array" ref="U5137">_xlfn.IFS(CleanedData[[#This Row],[Purchase Amount]]&lt;500,"Low",
CleanedData[[#This Row],[Purchase Amount]]&lt;5000,"Medium",
TRUE,"High")</f>
        <v>High</v>
      </c>
      <c r="V5137" t="str">
        <f>TEXT(CleanedData[[#This Row],[Date]],"mmmm")</f>
        <v>February</v>
      </c>
      <c r="W5137" t="str">
        <f>"Q"&amp;ROUNDUP(MONTH(CleanedData[[#This Row],[Date]])/3,0)</f>
        <v>Q1</v>
      </c>
      <c r="X5137" t="str">
        <f>IF(CleanedData[[#This Row],[Purchase Amount]]&gt;=5000,"Yes","No")</f>
        <v>Yes</v>
      </c>
      <c r="Y5137">
        <f>IF(CleanedData[[#This Row],[Recommend]]="Yes",1,0)</f>
        <v>1</v>
      </c>
      <c r="Z5137" s="6">
        <f>CleanedData[[#This Row],[Purchase Amount]]*0.15</f>
        <v>759.6</v>
      </c>
      <c r="AA5137" s="6">
        <f>CleanedData[[#This Row],[Purchase Amount]]*1.15</f>
        <v>5823.5999999999995</v>
      </c>
    </row>
    <row r="5138" spans="1:27" x14ac:dyDescent="0.3">
      <c r="A5138">
        <v>6218</v>
      </c>
      <c r="B5138" t="s">
        <v>5363</v>
      </c>
      <c r="C5138" s="1">
        <v>45413</v>
      </c>
      <c r="D5138">
        <v>48</v>
      </c>
      <c r="E5138" t="s">
        <v>60</v>
      </c>
      <c r="F5138" t="s">
        <v>72</v>
      </c>
      <c r="G5138" t="s">
        <v>389</v>
      </c>
      <c r="H5138">
        <v>4</v>
      </c>
      <c r="I5138" t="s">
        <v>42</v>
      </c>
      <c r="J5138" t="s">
        <v>69</v>
      </c>
      <c r="K5138" t="s">
        <v>55</v>
      </c>
      <c r="L5138" t="s">
        <v>45</v>
      </c>
      <c r="M5138" t="s">
        <v>136</v>
      </c>
      <c r="N5138" t="s">
        <v>96</v>
      </c>
      <c r="O5138" t="s">
        <v>89</v>
      </c>
      <c r="P5138" t="s">
        <v>70</v>
      </c>
      <c r="Q5138" t="s">
        <v>93</v>
      </c>
      <c r="R5138" s="6">
        <f>_xlfn.XLOOKUP(CleanedData[[#This Row],[Product]],'02_Lookup_Tables'!$A$2:$A$126,'02_Lookup_Tables'!$B$2:$B$126)</f>
        <v>5432.76</v>
      </c>
      <c r="S5138" t="str">
        <f>VLOOKUP(CleanedData[[#This Row],[Product]],'02_Lookup_Tables'!$H$2:$I$126,2,FALSE)</f>
        <v>Home Devices</v>
      </c>
      <c r="T5138" t="str">
        <f>VLOOKUP(CleanedData[[#This Row],[Province]],'02_Lookup_Tables'!$D$2:$E$10,2, FALSE)</f>
        <v>Central Region</v>
      </c>
      <c r="U5138" t="str" cm="1">
        <f t="array" ref="U5138">_xlfn.IFS(CleanedData[[#This Row],[Purchase Amount]]&lt;500,"Low",
CleanedData[[#This Row],[Purchase Amount]]&lt;5000,"Medium",
TRUE,"High")</f>
        <v>High</v>
      </c>
      <c r="V5138" t="str">
        <f>TEXT(CleanedData[[#This Row],[Date]],"mmmm")</f>
        <v>May</v>
      </c>
      <c r="W5138" t="str">
        <f>"Q"&amp;ROUNDUP(MONTH(CleanedData[[#This Row],[Date]])/3,0)</f>
        <v>Q2</v>
      </c>
      <c r="X5138" t="str">
        <f>IF(CleanedData[[#This Row],[Purchase Amount]]&gt;=5000,"Yes","No")</f>
        <v>Yes</v>
      </c>
      <c r="Y5138">
        <f>IF(CleanedData[[#This Row],[Recommend]]="Yes",1,0)</f>
        <v>0</v>
      </c>
      <c r="Z5138" s="6">
        <f>CleanedData[[#This Row],[Purchase Amount]]*0.15</f>
        <v>814.91399999999999</v>
      </c>
      <c r="AA5138" s="6">
        <f>CleanedData[[#This Row],[Purchase Amount]]*1.15</f>
        <v>6247.674</v>
      </c>
    </row>
    <row r="5139" spans="1:27" x14ac:dyDescent="0.3">
      <c r="A5139">
        <v>6219</v>
      </c>
      <c r="B5139" t="s">
        <v>5364</v>
      </c>
      <c r="C5139" s="1">
        <v>45702</v>
      </c>
      <c r="D5139">
        <v>19</v>
      </c>
      <c r="E5139" t="s">
        <v>52</v>
      </c>
      <c r="F5139" t="s">
        <v>68</v>
      </c>
      <c r="G5139" t="s">
        <v>472</v>
      </c>
      <c r="H5139">
        <v>1</v>
      </c>
      <c r="I5139" t="s">
        <v>42</v>
      </c>
      <c r="J5139" t="s">
        <v>74</v>
      </c>
      <c r="K5139" t="s">
        <v>64</v>
      </c>
      <c r="L5139" t="s">
        <v>42</v>
      </c>
      <c r="M5139" t="s">
        <v>165</v>
      </c>
      <c r="N5139" t="s">
        <v>80</v>
      </c>
      <c r="O5139" t="s">
        <v>89</v>
      </c>
      <c r="P5139" t="s">
        <v>49</v>
      </c>
      <c r="Q5139" t="s">
        <v>66</v>
      </c>
      <c r="R5139" s="6">
        <f>_xlfn.XLOOKUP(CleanedData[[#This Row],[Product]],'02_Lookup_Tables'!$A$2:$A$126,'02_Lookup_Tables'!$B$2:$B$126)</f>
        <v>2216.12</v>
      </c>
      <c r="S5139" t="str">
        <f>VLOOKUP(CleanedData[[#This Row],[Product]],'02_Lookup_Tables'!$H$2:$I$126,2,FALSE)</f>
        <v>Beauty &amp; Personal Care</v>
      </c>
      <c r="T5139" t="str">
        <f>VLOOKUP(CleanedData[[#This Row],[Province]],'02_Lookup_Tables'!$D$2:$E$10,2, FALSE)</f>
        <v>Northern Region</v>
      </c>
      <c r="U5139" t="str" cm="1">
        <f t="array" ref="U5139">_xlfn.IFS(CleanedData[[#This Row],[Purchase Amount]]&lt;500,"Low",
CleanedData[[#This Row],[Purchase Amount]]&lt;5000,"Medium",
TRUE,"High")</f>
        <v>Medium</v>
      </c>
      <c r="V5139" t="str">
        <f>TEXT(CleanedData[[#This Row],[Date]],"mmmm")</f>
        <v>February</v>
      </c>
      <c r="W5139" t="str">
        <f>"Q"&amp;ROUNDUP(MONTH(CleanedData[[#This Row],[Date]])/3,0)</f>
        <v>Q1</v>
      </c>
      <c r="X5139" t="str">
        <f>IF(CleanedData[[#This Row],[Purchase Amount]]&gt;=5000,"Yes","No")</f>
        <v>No</v>
      </c>
      <c r="Y5139">
        <f>IF(CleanedData[[#This Row],[Recommend]]="Yes",1,0)</f>
        <v>0</v>
      </c>
      <c r="Z5139" s="6">
        <f>CleanedData[[#This Row],[Purchase Amount]]*0.15</f>
        <v>332.41799999999995</v>
      </c>
      <c r="AA5139" s="6">
        <f>CleanedData[[#This Row],[Purchase Amount]]*1.15</f>
        <v>2548.5379999999996</v>
      </c>
    </row>
    <row r="5140" spans="1:27" x14ac:dyDescent="0.3">
      <c r="A5140">
        <v>6221</v>
      </c>
      <c r="B5140" t="s">
        <v>5365</v>
      </c>
      <c r="C5140" s="1">
        <v>45944</v>
      </c>
      <c r="E5140" t="s">
        <v>60</v>
      </c>
      <c r="F5140" t="s">
        <v>108</v>
      </c>
      <c r="G5140" t="s">
        <v>111</v>
      </c>
      <c r="H5140">
        <v>3</v>
      </c>
      <c r="I5140" t="s">
        <v>42</v>
      </c>
      <c r="J5140" t="s">
        <v>43</v>
      </c>
      <c r="K5140" t="s">
        <v>55</v>
      </c>
      <c r="L5140" t="s">
        <v>42</v>
      </c>
      <c r="M5140" t="s">
        <v>156</v>
      </c>
      <c r="N5140" t="s">
        <v>48</v>
      </c>
      <c r="O5140" t="s">
        <v>148</v>
      </c>
      <c r="P5140" t="s">
        <v>49</v>
      </c>
      <c r="Q5140" t="s">
        <v>166</v>
      </c>
      <c r="R5140" s="6">
        <f>_xlfn.XLOOKUP(CleanedData[[#This Row],[Product]],'02_Lookup_Tables'!$A$2:$A$126,'02_Lookup_Tables'!$B$2:$B$126)</f>
        <v>3576.97</v>
      </c>
      <c r="S5140" t="str">
        <f>VLOOKUP(CleanedData[[#This Row],[Product]],'02_Lookup_Tables'!$H$2:$I$126,2,FALSE)</f>
        <v>Home Devices</v>
      </c>
      <c r="T5140" t="str">
        <f>VLOOKUP(CleanedData[[#This Row],[Province]],'02_Lookup_Tables'!$D$2:$E$10,2, FALSE)</f>
        <v>Gauteng Region</v>
      </c>
      <c r="U5140" t="str" cm="1">
        <f t="array" ref="U5140">_xlfn.IFS(CleanedData[[#This Row],[Purchase Amount]]&lt;500,"Low",
CleanedData[[#This Row],[Purchase Amount]]&lt;5000,"Medium",
TRUE,"High")</f>
        <v>Medium</v>
      </c>
      <c r="V5140" t="str">
        <f>TEXT(CleanedData[[#This Row],[Date]],"mmmm")</f>
        <v>October</v>
      </c>
      <c r="W5140" t="str">
        <f>"Q"&amp;ROUNDUP(MONTH(CleanedData[[#This Row],[Date]])/3,0)</f>
        <v>Q4</v>
      </c>
      <c r="X5140" t="str">
        <f>IF(CleanedData[[#This Row],[Purchase Amount]]&gt;=5000,"Yes","No")</f>
        <v>No</v>
      </c>
      <c r="Y5140">
        <f>IF(CleanedData[[#This Row],[Recommend]]="Yes",1,0)</f>
        <v>0</v>
      </c>
      <c r="Z5140" s="6">
        <f>CleanedData[[#This Row],[Purchase Amount]]*0.15</f>
        <v>536.54549999999995</v>
      </c>
      <c r="AA5140" s="6">
        <f>CleanedData[[#This Row],[Purchase Amount]]*1.15</f>
        <v>4113.5154999999995</v>
      </c>
    </row>
    <row r="5141" spans="1:27" x14ac:dyDescent="0.3">
      <c r="A5141">
        <v>6222</v>
      </c>
      <c r="B5141" t="s">
        <v>5366</v>
      </c>
      <c r="C5141" s="1">
        <v>45654</v>
      </c>
      <c r="D5141">
        <v>43</v>
      </c>
      <c r="E5141" t="s">
        <v>60</v>
      </c>
      <c r="F5141" t="s">
        <v>83</v>
      </c>
      <c r="G5141" t="s">
        <v>251</v>
      </c>
      <c r="H5141">
        <v>2</v>
      </c>
      <c r="I5141" t="s">
        <v>45</v>
      </c>
      <c r="J5141" t="s">
        <v>74</v>
      </c>
      <c r="K5141" t="s">
        <v>44</v>
      </c>
      <c r="L5141" t="s">
        <v>42</v>
      </c>
      <c r="N5141" t="s">
        <v>47</v>
      </c>
      <c r="O5141" t="s">
        <v>134</v>
      </c>
      <c r="P5141" t="s">
        <v>8646</v>
      </c>
      <c r="Q5141" t="s">
        <v>81</v>
      </c>
      <c r="R5141" s="6">
        <f>_xlfn.XLOOKUP(CleanedData[[#This Row],[Product]],'02_Lookup_Tables'!$A$2:$A$126,'02_Lookup_Tables'!$B$2:$B$126)</f>
        <v>5064</v>
      </c>
      <c r="S5141" t="str">
        <f>VLOOKUP(CleanedData[[#This Row],[Product]],'02_Lookup_Tables'!$H$2:$I$126,2,FALSE)</f>
        <v>Sports &amp; Outdoors</v>
      </c>
      <c r="T5141" t="str">
        <f>VLOOKUP(CleanedData[[#This Row],[Province]],'02_Lookup_Tables'!$D$2:$E$10,2, FALSE)</f>
        <v>Western Region</v>
      </c>
      <c r="U5141" t="str" cm="1">
        <f t="array" ref="U5141">_xlfn.IFS(CleanedData[[#This Row],[Purchase Amount]]&lt;500,"Low",
CleanedData[[#This Row],[Purchase Amount]]&lt;5000,"Medium",
TRUE,"High")</f>
        <v>High</v>
      </c>
      <c r="V5141" t="str">
        <f>TEXT(CleanedData[[#This Row],[Date]],"mmmm")</f>
        <v>December</v>
      </c>
      <c r="W5141" t="str">
        <f>"Q"&amp;ROUNDUP(MONTH(CleanedData[[#This Row],[Date]])/3,0)</f>
        <v>Q4</v>
      </c>
      <c r="X5141" t="str">
        <f>IF(CleanedData[[#This Row],[Purchase Amount]]&gt;=5000,"Yes","No")</f>
        <v>Yes</v>
      </c>
      <c r="Y5141">
        <f>IF(CleanedData[[#This Row],[Recommend]]="Yes",1,0)</f>
        <v>1</v>
      </c>
      <c r="Z5141" s="6">
        <f>CleanedData[[#This Row],[Purchase Amount]]*0.15</f>
        <v>759.6</v>
      </c>
      <c r="AA5141" s="6">
        <f>CleanedData[[#This Row],[Purchase Amount]]*1.15</f>
        <v>5823.5999999999995</v>
      </c>
    </row>
    <row r="5142" spans="1:27" x14ac:dyDescent="0.3">
      <c r="A5142">
        <v>6223</v>
      </c>
      <c r="B5142" t="s">
        <v>5367</v>
      </c>
      <c r="C5142" s="1">
        <v>45744</v>
      </c>
      <c r="E5142" t="s">
        <v>60</v>
      </c>
      <c r="F5142" t="s">
        <v>125</v>
      </c>
      <c r="G5142" t="s">
        <v>230</v>
      </c>
      <c r="H5142">
        <v>3</v>
      </c>
      <c r="I5142" t="s">
        <v>42</v>
      </c>
      <c r="J5142" t="s">
        <v>69</v>
      </c>
      <c r="K5142" t="s">
        <v>44</v>
      </c>
      <c r="L5142" t="s">
        <v>42</v>
      </c>
      <c r="M5142" t="s">
        <v>156</v>
      </c>
      <c r="N5142" t="s">
        <v>48</v>
      </c>
      <c r="O5142" t="s">
        <v>148</v>
      </c>
      <c r="P5142" t="s">
        <v>49</v>
      </c>
      <c r="Q5142" t="s">
        <v>166</v>
      </c>
      <c r="R5142" s="6">
        <f>_xlfn.XLOOKUP(CleanedData[[#This Row],[Product]],'02_Lookup_Tables'!$A$2:$A$126,'02_Lookup_Tables'!$B$2:$B$126)</f>
        <v>1940.64</v>
      </c>
      <c r="S5142" t="str">
        <f>VLOOKUP(CleanedData[[#This Row],[Product]],'02_Lookup_Tables'!$H$2:$I$126,2,FALSE)</f>
        <v>Toys &amp; Games</v>
      </c>
      <c r="T5142" t="str">
        <f>VLOOKUP(CleanedData[[#This Row],[Province]],'02_Lookup_Tables'!$D$2:$E$10,2, FALSE)</f>
        <v>Western Region</v>
      </c>
      <c r="U5142" t="str" cm="1">
        <f t="array" ref="U5142">_xlfn.IFS(CleanedData[[#This Row],[Purchase Amount]]&lt;500,"Low",
CleanedData[[#This Row],[Purchase Amount]]&lt;5000,"Medium",
TRUE,"High")</f>
        <v>Medium</v>
      </c>
      <c r="V5142" t="str">
        <f>TEXT(CleanedData[[#This Row],[Date]],"mmmm")</f>
        <v>March</v>
      </c>
      <c r="W5142" t="str">
        <f>"Q"&amp;ROUNDUP(MONTH(CleanedData[[#This Row],[Date]])/3,0)</f>
        <v>Q1</v>
      </c>
      <c r="X5142" t="str">
        <f>IF(CleanedData[[#This Row],[Purchase Amount]]&gt;=5000,"Yes","No")</f>
        <v>No</v>
      </c>
      <c r="Y5142">
        <f>IF(CleanedData[[#This Row],[Recommend]]="Yes",1,0)</f>
        <v>0</v>
      </c>
      <c r="Z5142" s="6">
        <f>CleanedData[[#This Row],[Purchase Amount]]*0.15</f>
        <v>291.096</v>
      </c>
      <c r="AA5142" s="6">
        <f>CleanedData[[#This Row],[Purchase Amount]]*1.15</f>
        <v>2231.7359999999999</v>
      </c>
    </row>
    <row r="5143" spans="1:27" x14ac:dyDescent="0.3">
      <c r="A5143">
        <v>6224</v>
      </c>
      <c r="B5143" t="s">
        <v>5368</v>
      </c>
      <c r="C5143" s="1">
        <v>45647</v>
      </c>
      <c r="D5143">
        <v>70</v>
      </c>
      <c r="E5143" t="s">
        <v>39</v>
      </c>
      <c r="F5143" t="s">
        <v>83</v>
      </c>
      <c r="G5143" t="s">
        <v>246</v>
      </c>
      <c r="H5143">
        <v>3</v>
      </c>
      <c r="I5143" t="s">
        <v>45</v>
      </c>
      <c r="J5143" t="s">
        <v>43</v>
      </c>
      <c r="K5143" t="s">
        <v>55</v>
      </c>
      <c r="L5143" t="s">
        <v>42</v>
      </c>
      <c r="M5143" t="s">
        <v>165</v>
      </c>
      <c r="N5143" t="s">
        <v>48</v>
      </c>
      <c r="O5143" t="s">
        <v>89</v>
      </c>
      <c r="P5143" t="s">
        <v>49</v>
      </c>
      <c r="Q5143" t="s">
        <v>97</v>
      </c>
      <c r="R5143" s="6">
        <f>_xlfn.XLOOKUP(CleanedData[[#This Row],[Product]],'02_Lookup_Tables'!$A$2:$A$126,'02_Lookup_Tables'!$B$2:$B$126)</f>
        <v>2603.98</v>
      </c>
      <c r="S5143" t="str">
        <f>VLOOKUP(CleanedData[[#This Row],[Product]],'02_Lookup_Tables'!$H$2:$I$126,2,FALSE)</f>
        <v>Accessories</v>
      </c>
      <c r="T5143" t="str">
        <f>VLOOKUP(CleanedData[[#This Row],[Province]],'02_Lookup_Tables'!$D$2:$E$10,2, FALSE)</f>
        <v>Western Region</v>
      </c>
      <c r="U5143" t="str" cm="1">
        <f t="array" ref="U5143">_xlfn.IFS(CleanedData[[#This Row],[Purchase Amount]]&lt;500,"Low",
CleanedData[[#This Row],[Purchase Amount]]&lt;5000,"Medium",
TRUE,"High")</f>
        <v>Medium</v>
      </c>
      <c r="V5143" t="str">
        <f>TEXT(CleanedData[[#This Row],[Date]],"mmmm")</f>
        <v>December</v>
      </c>
      <c r="W5143" t="str">
        <f>"Q"&amp;ROUNDUP(MONTH(CleanedData[[#This Row],[Date]])/3,0)</f>
        <v>Q4</v>
      </c>
      <c r="X5143" t="str">
        <f>IF(CleanedData[[#This Row],[Purchase Amount]]&gt;=5000,"Yes","No")</f>
        <v>No</v>
      </c>
      <c r="Y5143">
        <f>IF(CleanedData[[#This Row],[Recommend]]="Yes",1,0)</f>
        <v>1</v>
      </c>
      <c r="Z5143" s="6">
        <f>CleanedData[[#This Row],[Purchase Amount]]*0.15</f>
        <v>390.59699999999998</v>
      </c>
      <c r="AA5143" s="6">
        <f>CleanedData[[#This Row],[Purchase Amount]]*1.15</f>
        <v>2994.5769999999998</v>
      </c>
    </row>
    <row r="5144" spans="1:27" x14ac:dyDescent="0.3">
      <c r="A5144">
        <v>6225</v>
      </c>
      <c r="B5144" t="s">
        <v>5369</v>
      </c>
      <c r="C5144" s="1">
        <v>45472</v>
      </c>
      <c r="D5144">
        <v>63</v>
      </c>
      <c r="E5144" t="s">
        <v>52</v>
      </c>
      <c r="F5144" t="s">
        <v>108</v>
      </c>
      <c r="G5144" t="s">
        <v>203</v>
      </c>
      <c r="H5144">
        <v>5</v>
      </c>
      <c r="I5144" t="s">
        <v>42</v>
      </c>
      <c r="J5144" t="s">
        <v>63</v>
      </c>
      <c r="K5144" t="s">
        <v>44</v>
      </c>
      <c r="L5144" t="s">
        <v>42</v>
      </c>
      <c r="M5144" t="s">
        <v>123</v>
      </c>
      <c r="N5144" t="s">
        <v>57</v>
      </c>
      <c r="O5144" t="s">
        <v>89</v>
      </c>
      <c r="P5144" t="s">
        <v>70</v>
      </c>
      <c r="Q5144" t="s">
        <v>50</v>
      </c>
      <c r="R5144" s="6">
        <f>_xlfn.XLOOKUP(CleanedData[[#This Row],[Product]],'02_Lookup_Tables'!$A$2:$A$126,'02_Lookup_Tables'!$B$2:$B$126)</f>
        <v>2849.09</v>
      </c>
      <c r="S5144" t="str">
        <f>VLOOKUP(CleanedData[[#This Row],[Product]],'02_Lookup_Tables'!$H$2:$I$126,2,FALSE)</f>
        <v>Home &amp; Living</v>
      </c>
      <c r="T5144" t="str">
        <f>VLOOKUP(CleanedData[[#This Row],[Province]],'02_Lookup_Tables'!$D$2:$E$10,2, FALSE)</f>
        <v>Gauteng Region</v>
      </c>
      <c r="U5144" t="str" cm="1">
        <f t="array" ref="U5144">_xlfn.IFS(CleanedData[[#This Row],[Purchase Amount]]&lt;500,"Low",
CleanedData[[#This Row],[Purchase Amount]]&lt;5000,"Medium",
TRUE,"High")</f>
        <v>Medium</v>
      </c>
      <c r="V5144" t="str">
        <f>TEXT(CleanedData[[#This Row],[Date]],"mmmm")</f>
        <v>June</v>
      </c>
      <c r="W5144" t="str">
        <f>"Q"&amp;ROUNDUP(MONTH(CleanedData[[#This Row],[Date]])/3,0)</f>
        <v>Q2</v>
      </c>
      <c r="X5144" t="str">
        <f>IF(CleanedData[[#This Row],[Purchase Amount]]&gt;=5000,"Yes","No")</f>
        <v>No</v>
      </c>
      <c r="Y5144">
        <f>IF(CleanedData[[#This Row],[Recommend]]="Yes",1,0)</f>
        <v>0</v>
      </c>
      <c r="Z5144" s="6">
        <f>CleanedData[[#This Row],[Purchase Amount]]*0.15</f>
        <v>427.36349999999999</v>
      </c>
      <c r="AA5144" s="6">
        <f>CleanedData[[#This Row],[Purchase Amount]]*1.15</f>
        <v>3276.4535000000001</v>
      </c>
    </row>
    <row r="5145" spans="1:27" x14ac:dyDescent="0.3">
      <c r="A5145">
        <v>6226</v>
      </c>
      <c r="B5145" t="s">
        <v>5370</v>
      </c>
      <c r="C5145" s="1">
        <v>45746</v>
      </c>
      <c r="D5145">
        <v>26</v>
      </c>
      <c r="E5145" t="s">
        <v>60</v>
      </c>
      <c r="F5145" t="s">
        <v>72</v>
      </c>
      <c r="G5145" t="s">
        <v>271</v>
      </c>
      <c r="H5145">
        <v>3</v>
      </c>
      <c r="I5145" t="s">
        <v>42</v>
      </c>
      <c r="J5145" t="s">
        <v>54</v>
      </c>
      <c r="K5145" t="s">
        <v>44</v>
      </c>
      <c r="L5145" t="s">
        <v>42</v>
      </c>
      <c r="M5145" t="s">
        <v>56</v>
      </c>
      <c r="N5145" t="s">
        <v>48</v>
      </c>
      <c r="O5145" t="s">
        <v>148</v>
      </c>
      <c r="P5145" t="s">
        <v>49</v>
      </c>
      <c r="Q5145" t="s">
        <v>58</v>
      </c>
      <c r="R5145" s="6">
        <f>_xlfn.XLOOKUP(CleanedData[[#This Row],[Product]],'02_Lookup_Tables'!$A$2:$A$126,'02_Lookup_Tables'!$B$2:$B$126)</f>
        <v>119.63</v>
      </c>
      <c r="S5145" t="str">
        <f>VLOOKUP(CleanedData[[#This Row],[Product]],'02_Lookup_Tables'!$H$2:$I$126,2,FALSE)</f>
        <v>Food</v>
      </c>
      <c r="T5145" t="str">
        <f>VLOOKUP(CleanedData[[#This Row],[Province]],'02_Lookup_Tables'!$D$2:$E$10,2, FALSE)</f>
        <v>Central Region</v>
      </c>
      <c r="U5145" t="str" cm="1">
        <f t="array" ref="U5145">_xlfn.IFS(CleanedData[[#This Row],[Purchase Amount]]&lt;500,"Low",
CleanedData[[#This Row],[Purchase Amount]]&lt;5000,"Medium",
TRUE,"High")</f>
        <v>Low</v>
      </c>
      <c r="V5145" t="str">
        <f>TEXT(CleanedData[[#This Row],[Date]],"mmmm")</f>
        <v>March</v>
      </c>
      <c r="W5145" t="str">
        <f>"Q"&amp;ROUNDUP(MONTH(CleanedData[[#This Row],[Date]])/3,0)</f>
        <v>Q1</v>
      </c>
      <c r="X5145" t="str">
        <f>IF(CleanedData[[#This Row],[Purchase Amount]]&gt;=5000,"Yes","No")</f>
        <v>No</v>
      </c>
      <c r="Y5145">
        <f>IF(CleanedData[[#This Row],[Recommend]]="Yes",1,0)</f>
        <v>0</v>
      </c>
      <c r="Z5145" s="6">
        <f>CleanedData[[#This Row],[Purchase Amount]]*0.15</f>
        <v>17.944499999999998</v>
      </c>
      <c r="AA5145" s="6">
        <f>CleanedData[[#This Row],[Purchase Amount]]*1.15</f>
        <v>137.57449999999997</v>
      </c>
    </row>
    <row r="5146" spans="1:27" x14ac:dyDescent="0.3">
      <c r="A5146">
        <v>6227</v>
      </c>
      <c r="B5146" t="s">
        <v>5371</v>
      </c>
      <c r="C5146" s="1">
        <v>45656</v>
      </c>
      <c r="D5146">
        <v>29</v>
      </c>
      <c r="E5146" t="s">
        <v>52</v>
      </c>
      <c r="F5146" t="s">
        <v>61</v>
      </c>
      <c r="G5146" t="s">
        <v>203</v>
      </c>
      <c r="H5146">
        <v>1</v>
      </c>
      <c r="I5146" t="s">
        <v>42</v>
      </c>
      <c r="J5146" t="s">
        <v>69</v>
      </c>
      <c r="K5146" t="s">
        <v>44</v>
      </c>
      <c r="L5146" t="s">
        <v>42</v>
      </c>
      <c r="M5146" t="s">
        <v>56</v>
      </c>
      <c r="N5146" t="s">
        <v>80</v>
      </c>
      <c r="O5146" t="s">
        <v>148</v>
      </c>
      <c r="P5146" t="s">
        <v>70</v>
      </c>
      <c r="Q5146" t="s">
        <v>58</v>
      </c>
      <c r="R5146" s="6">
        <f>_xlfn.XLOOKUP(CleanedData[[#This Row],[Product]],'02_Lookup_Tables'!$A$2:$A$126,'02_Lookup_Tables'!$B$2:$B$126)</f>
        <v>2849.09</v>
      </c>
      <c r="S5146" t="str">
        <f>VLOOKUP(CleanedData[[#This Row],[Product]],'02_Lookup_Tables'!$H$2:$I$126,2,FALSE)</f>
        <v>Home &amp; Living</v>
      </c>
      <c r="T5146" t="str">
        <f>VLOOKUP(CleanedData[[#This Row],[Province]],'02_Lookup_Tables'!$D$2:$E$10,2, FALSE)</f>
        <v>Southern Region</v>
      </c>
      <c r="U5146" t="str" cm="1">
        <f t="array" ref="U5146">_xlfn.IFS(CleanedData[[#This Row],[Purchase Amount]]&lt;500,"Low",
CleanedData[[#This Row],[Purchase Amount]]&lt;5000,"Medium",
TRUE,"High")</f>
        <v>Medium</v>
      </c>
      <c r="V5146" t="str">
        <f>TEXT(CleanedData[[#This Row],[Date]],"mmmm")</f>
        <v>December</v>
      </c>
      <c r="W5146" t="str">
        <f>"Q"&amp;ROUNDUP(MONTH(CleanedData[[#This Row],[Date]])/3,0)</f>
        <v>Q4</v>
      </c>
      <c r="X5146" t="str">
        <f>IF(CleanedData[[#This Row],[Purchase Amount]]&gt;=5000,"Yes","No")</f>
        <v>No</v>
      </c>
      <c r="Y5146">
        <f>IF(CleanedData[[#This Row],[Recommend]]="Yes",1,0)</f>
        <v>0</v>
      </c>
      <c r="Z5146" s="6">
        <f>CleanedData[[#This Row],[Purchase Amount]]*0.15</f>
        <v>427.36349999999999</v>
      </c>
      <c r="AA5146" s="6">
        <f>CleanedData[[#This Row],[Purchase Amount]]*1.15</f>
        <v>3276.4535000000001</v>
      </c>
    </row>
    <row r="5147" spans="1:27" x14ac:dyDescent="0.3">
      <c r="A5147">
        <v>6228</v>
      </c>
      <c r="B5147" t="s">
        <v>5372</v>
      </c>
      <c r="C5147" s="1">
        <v>45349</v>
      </c>
      <c r="D5147">
        <v>26</v>
      </c>
      <c r="E5147" t="s">
        <v>60</v>
      </c>
      <c r="F5147" t="s">
        <v>72</v>
      </c>
      <c r="G5147" t="s">
        <v>84</v>
      </c>
      <c r="H5147">
        <v>2</v>
      </c>
      <c r="I5147" t="s">
        <v>45</v>
      </c>
      <c r="J5147" t="s">
        <v>63</v>
      </c>
      <c r="K5147" t="s">
        <v>64</v>
      </c>
      <c r="L5147" t="s">
        <v>42</v>
      </c>
      <c r="M5147" t="s">
        <v>65</v>
      </c>
      <c r="N5147" t="s">
        <v>47</v>
      </c>
      <c r="O5147" t="s">
        <v>89</v>
      </c>
      <c r="P5147" t="s">
        <v>49</v>
      </c>
      <c r="Q5147" t="s">
        <v>58</v>
      </c>
      <c r="R5147" s="6">
        <f>_xlfn.XLOOKUP(CleanedData[[#This Row],[Product]],'02_Lookup_Tables'!$A$2:$A$126,'02_Lookup_Tables'!$B$2:$B$126)</f>
        <v>1158.56</v>
      </c>
      <c r="S5147" t="str">
        <f>VLOOKUP(CleanedData[[#This Row],[Product]],'02_Lookup_Tables'!$H$2:$I$126,2,FALSE)</f>
        <v>Toys &amp; Games</v>
      </c>
      <c r="T5147" t="str">
        <f>VLOOKUP(CleanedData[[#This Row],[Province]],'02_Lookup_Tables'!$D$2:$E$10,2, FALSE)</f>
        <v>Central Region</v>
      </c>
      <c r="U5147" t="str" cm="1">
        <f t="array" ref="U5147">_xlfn.IFS(CleanedData[[#This Row],[Purchase Amount]]&lt;500,"Low",
CleanedData[[#This Row],[Purchase Amount]]&lt;5000,"Medium",
TRUE,"High")</f>
        <v>Medium</v>
      </c>
      <c r="V5147" t="str">
        <f>TEXT(CleanedData[[#This Row],[Date]],"mmmm")</f>
        <v>February</v>
      </c>
      <c r="W5147" t="str">
        <f>"Q"&amp;ROUNDUP(MONTH(CleanedData[[#This Row],[Date]])/3,0)</f>
        <v>Q1</v>
      </c>
      <c r="X5147" t="str">
        <f>IF(CleanedData[[#This Row],[Purchase Amount]]&gt;=5000,"Yes","No")</f>
        <v>No</v>
      </c>
      <c r="Y5147">
        <f>IF(CleanedData[[#This Row],[Recommend]]="Yes",1,0)</f>
        <v>1</v>
      </c>
      <c r="Z5147" s="6">
        <f>CleanedData[[#This Row],[Purchase Amount]]*0.15</f>
        <v>173.78399999999999</v>
      </c>
      <c r="AA5147" s="6">
        <f>CleanedData[[#This Row],[Purchase Amount]]*1.15</f>
        <v>1332.3439999999998</v>
      </c>
    </row>
    <row r="5148" spans="1:27" x14ac:dyDescent="0.3">
      <c r="A5148">
        <v>6229</v>
      </c>
      <c r="B5148" t="s">
        <v>5373</v>
      </c>
      <c r="C5148" s="1">
        <v>45625</v>
      </c>
      <c r="D5148">
        <v>65</v>
      </c>
      <c r="E5148" t="s">
        <v>39</v>
      </c>
      <c r="F5148" t="s">
        <v>83</v>
      </c>
      <c r="G5148" t="s">
        <v>378</v>
      </c>
      <c r="H5148">
        <v>2</v>
      </c>
      <c r="I5148" t="s">
        <v>45</v>
      </c>
      <c r="J5148" t="s">
        <v>69</v>
      </c>
      <c r="K5148" t="s">
        <v>64</v>
      </c>
      <c r="L5148" t="s">
        <v>42</v>
      </c>
      <c r="M5148" t="s">
        <v>180</v>
      </c>
      <c r="N5148" t="s">
        <v>47</v>
      </c>
      <c r="O5148" t="s">
        <v>89</v>
      </c>
      <c r="P5148" t="s">
        <v>49</v>
      </c>
      <c r="Q5148" t="s">
        <v>97</v>
      </c>
      <c r="R5148" s="6">
        <f>_xlfn.XLOOKUP(CleanedData[[#This Row],[Product]],'02_Lookup_Tables'!$A$2:$A$126,'02_Lookup_Tables'!$B$2:$B$126)</f>
        <v>40.11</v>
      </c>
      <c r="S5148" t="str">
        <f>VLOOKUP(CleanedData[[#This Row],[Product]],'02_Lookup_Tables'!$H$2:$I$126,2,FALSE)</f>
        <v>Food</v>
      </c>
      <c r="T5148" t="str">
        <f>VLOOKUP(CleanedData[[#This Row],[Province]],'02_Lookup_Tables'!$D$2:$E$10,2, FALSE)</f>
        <v>Western Region</v>
      </c>
      <c r="U5148" t="str" cm="1">
        <f t="array" ref="U5148">_xlfn.IFS(CleanedData[[#This Row],[Purchase Amount]]&lt;500,"Low",
CleanedData[[#This Row],[Purchase Amount]]&lt;5000,"Medium",
TRUE,"High")</f>
        <v>Low</v>
      </c>
      <c r="V5148" t="str">
        <f>TEXT(CleanedData[[#This Row],[Date]],"mmmm")</f>
        <v>November</v>
      </c>
      <c r="W5148" t="str">
        <f>"Q"&amp;ROUNDUP(MONTH(CleanedData[[#This Row],[Date]])/3,0)</f>
        <v>Q4</v>
      </c>
      <c r="X5148" t="str">
        <f>IF(CleanedData[[#This Row],[Purchase Amount]]&gt;=5000,"Yes","No")</f>
        <v>No</v>
      </c>
      <c r="Y5148">
        <f>IF(CleanedData[[#This Row],[Recommend]]="Yes",1,0)</f>
        <v>1</v>
      </c>
      <c r="Z5148" s="6">
        <f>CleanedData[[#This Row],[Purchase Amount]]*0.15</f>
        <v>6.0164999999999997</v>
      </c>
      <c r="AA5148" s="6">
        <f>CleanedData[[#This Row],[Purchase Amount]]*1.15</f>
        <v>46.126499999999993</v>
      </c>
    </row>
    <row r="5149" spans="1:27" x14ac:dyDescent="0.3">
      <c r="A5149">
        <v>6230</v>
      </c>
      <c r="B5149" t="s">
        <v>5374</v>
      </c>
      <c r="C5149" s="1">
        <v>45357</v>
      </c>
      <c r="E5149" t="s">
        <v>52</v>
      </c>
      <c r="F5149" t="s">
        <v>130</v>
      </c>
      <c r="G5149" t="s">
        <v>1139</v>
      </c>
      <c r="H5149">
        <v>1</v>
      </c>
      <c r="I5149" t="s">
        <v>42</v>
      </c>
      <c r="J5149" t="s">
        <v>63</v>
      </c>
      <c r="K5149" t="s">
        <v>55</v>
      </c>
      <c r="L5149" t="s">
        <v>42</v>
      </c>
      <c r="M5149" t="s">
        <v>236</v>
      </c>
      <c r="N5149" t="s">
        <v>80</v>
      </c>
      <c r="O5149" t="s">
        <v>89</v>
      </c>
      <c r="P5149" t="s">
        <v>49</v>
      </c>
      <c r="Q5149" t="s">
        <v>166</v>
      </c>
      <c r="R5149" s="6">
        <f>_xlfn.XLOOKUP(CleanedData[[#This Row],[Product]],'02_Lookup_Tables'!$A$2:$A$126,'02_Lookup_Tables'!$B$2:$B$126)</f>
        <v>2977.47</v>
      </c>
      <c r="S5149" t="str">
        <f>VLOOKUP(CleanedData[[#This Row],[Product]],'02_Lookup_Tables'!$H$2:$I$126,2,FALSE)</f>
        <v>Home &amp; Living</v>
      </c>
      <c r="T5149" t="str">
        <f>VLOOKUP(CleanedData[[#This Row],[Province]],'02_Lookup_Tables'!$D$2:$E$10,2, FALSE)</f>
        <v>Eastern Region</v>
      </c>
      <c r="U5149" t="str" cm="1">
        <f t="array" ref="U5149">_xlfn.IFS(CleanedData[[#This Row],[Purchase Amount]]&lt;500,"Low",
CleanedData[[#This Row],[Purchase Amount]]&lt;5000,"Medium",
TRUE,"High")</f>
        <v>Medium</v>
      </c>
      <c r="V5149" t="str">
        <f>TEXT(CleanedData[[#This Row],[Date]],"mmmm")</f>
        <v>March</v>
      </c>
      <c r="W5149" t="str">
        <f>"Q"&amp;ROUNDUP(MONTH(CleanedData[[#This Row],[Date]])/3,0)</f>
        <v>Q1</v>
      </c>
      <c r="X5149" t="str">
        <f>IF(CleanedData[[#This Row],[Purchase Amount]]&gt;=5000,"Yes","No")</f>
        <v>No</v>
      </c>
      <c r="Y5149">
        <f>IF(CleanedData[[#This Row],[Recommend]]="Yes",1,0)</f>
        <v>0</v>
      </c>
      <c r="Z5149" s="6">
        <f>CleanedData[[#This Row],[Purchase Amount]]*0.15</f>
        <v>446.62049999999994</v>
      </c>
      <c r="AA5149" s="6">
        <f>CleanedData[[#This Row],[Purchase Amount]]*1.15</f>
        <v>3424.0904999999993</v>
      </c>
    </row>
    <row r="5150" spans="1:27" x14ac:dyDescent="0.3">
      <c r="A5150">
        <v>6231</v>
      </c>
      <c r="B5150" t="s">
        <v>5375</v>
      </c>
      <c r="C5150" s="1">
        <v>45347</v>
      </c>
      <c r="D5150">
        <v>26</v>
      </c>
      <c r="E5150" t="s">
        <v>52</v>
      </c>
      <c r="F5150" t="s">
        <v>40</v>
      </c>
      <c r="G5150" t="s">
        <v>203</v>
      </c>
      <c r="H5150">
        <v>4</v>
      </c>
      <c r="I5150" t="s">
        <v>45</v>
      </c>
      <c r="J5150" t="s">
        <v>69</v>
      </c>
      <c r="K5150" t="s">
        <v>44</v>
      </c>
      <c r="L5150" t="s">
        <v>42</v>
      </c>
      <c r="M5150" t="s">
        <v>180</v>
      </c>
      <c r="N5150" t="s">
        <v>96</v>
      </c>
      <c r="O5150" t="s">
        <v>89</v>
      </c>
      <c r="P5150" t="s">
        <v>70</v>
      </c>
      <c r="Q5150" t="s">
        <v>58</v>
      </c>
      <c r="R5150" s="6">
        <f>_xlfn.XLOOKUP(CleanedData[[#This Row],[Product]],'02_Lookup_Tables'!$A$2:$A$126,'02_Lookup_Tables'!$B$2:$B$126)</f>
        <v>2849.09</v>
      </c>
      <c r="S5150" t="str">
        <f>VLOOKUP(CleanedData[[#This Row],[Product]],'02_Lookup_Tables'!$H$2:$I$126,2,FALSE)</f>
        <v>Home &amp; Living</v>
      </c>
      <c r="T5150" t="str">
        <f>VLOOKUP(CleanedData[[#This Row],[Province]],'02_Lookup_Tables'!$D$2:$E$10,2, FALSE)</f>
        <v>Northern Region</v>
      </c>
      <c r="U5150" t="str" cm="1">
        <f t="array" ref="U5150">_xlfn.IFS(CleanedData[[#This Row],[Purchase Amount]]&lt;500,"Low",
CleanedData[[#This Row],[Purchase Amount]]&lt;5000,"Medium",
TRUE,"High")</f>
        <v>Medium</v>
      </c>
      <c r="V5150" t="str">
        <f>TEXT(CleanedData[[#This Row],[Date]],"mmmm")</f>
        <v>February</v>
      </c>
      <c r="W5150" t="str">
        <f>"Q"&amp;ROUNDUP(MONTH(CleanedData[[#This Row],[Date]])/3,0)</f>
        <v>Q1</v>
      </c>
      <c r="X5150" t="str">
        <f>IF(CleanedData[[#This Row],[Purchase Amount]]&gt;=5000,"Yes","No")</f>
        <v>No</v>
      </c>
      <c r="Y5150">
        <f>IF(CleanedData[[#This Row],[Recommend]]="Yes",1,0)</f>
        <v>1</v>
      </c>
      <c r="Z5150" s="6">
        <f>CleanedData[[#This Row],[Purchase Amount]]*0.15</f>
        <v>427.36349999999999</v>
      </c>
      <c r="AA5150" s="6">
        <f>CleanedData[[#This Row],[Purchase Amount]]*1.15</f>
        <v>3276.4535000000001</v>
      </c>
    </row>
    <row r="5151" spans="1:27" x14ac:dyDescent="0.3">
      <c r="A5151">
        <v>6232</v>
      </c>
      <c r="B5151" t="s">
        <v>5376</v>
      </c>
      <c r="C5151" s="1">
        <v>45854</v>
      </c>
      <c r="D5151">
        <v>41</v>
      </c>
      <c r="E5151" t="s">
        <v>60</v>
      </c>
      <c r="F5151" t="s">
        <v>77</v>
      </c>
      <c r="G5151" t="s">
        <v>155</v>
      </c>
      <c r="H5151">
        <v>5</v>
      </c>
      <c r="I5151" t="s">
        <v>45</v>
      </c>
      <c r="J5151" t="s">
        <v>63</v>
      </c>
      <c r="K5151" t="s">
        <v>64</v>
      </c>
      <c r="L5151" t="s">
        <v>42</v>
      </c>
      <c r="M5151" t="s">
        <v>123</v>
      </c>
      <c r="N5151" t="s">
        <v>57</v>
      </c>
      <c r="O5151" t="s">
        <v>89</v>
      </c>
      <c r="P5151" t="s">
        <v>70</v>
      </c>
      <c r="Q5151" t="s">
        <v>81</v>
      </c>
      <c r="R5151" s="6">
        <f>_xlfn.XLOOKUP(CleanedData[[#This Row],[Product]],'02_Lookup_Tables'!$A$2:$A$126,'02_Lookup_Tables'!$B$2:$B$126)</f>
        <v>1355.08</v>
      </c>
      <c r="S5151" t="str">
        <f>VLOOKUP(CleanedData[[#This Row],[Product]],'02_Lookup_Tables'!$H$2:$I$126,2,FALSE)</f>
        <v>Sports &amp; Outdoors</v>
      </c>
      <c r="T5151" t="str">
        <f>VLOOKUP(CleanedData[[#This Row],[Province]],'02_Lookup_Tables'!$D$2:$E$10,2, FALSE)</f>
        <v>Central Region</v>
      </c>
      <c r="U5151" t="str" cm="1">
        <f t="array" ref="U5151">_xlfn.IFS(CleanedData[[#This Row],[Purchase Amount]]&lt;500,"Low",
CleanedData[[#This Row],[Purchase Amount]]&lt;5000,"Medium",
TRUE,"High")</f>
        <v>Medium</v>
      </c>
      <c r="V5151" t="str">
        <f>TEXT(CleanedData[[#This Row],[Date]],"mmmm")</f>
        <v>July</v>
      </c>
      <c r="W5151" t="str">
        <f>"Q"&amp;ROUNDUP(MONTH(CleanedData[[#This Row],[Date]])/3,0)</f>
        <v>Q3</v>
      </c>
      <c r="X5151" t="str">
        <f>IF(CleanedData[[#This Row],[Purchase Amount]]&gt;=5000,"Yes","No")</f>
        <v>No</v>
      </c>
      <c r="Y5151">
        <f>IF(CleanedData[[#This Row],[Recommend]]="Yes",1,0)</f>
        <v>1</v>
      </c>
      <c r="Z5151" s="6">
        <f>CleanedData[[#This Row],[Purchase Amount]]*0.15</f>
        <v>203.26199999999997</v>
      </c>
      <c r="AA5151" s="6">
        <f>CleanedData[[#This Row],[Purchase Amount]]*1.15</f>
        <v>1558.3419999999999</v>
      </c>
    </row>
    <row r="5152" spans="1:27" x14ac:dyDescent="0.3">
      <c r="A5152">
        <v>6233</v>
      </c>
      <c r="B5152" t="s">
        <v>5377</v>
      </c>
      <c r="C5152" s="1">
        <v>45398</v>
      </c>
      <c r="D5152">
        <v>24</v>
      </c>
      <c r="E5152" t="s">
        <v>52</v>
      </c>
      <c r="F5152" t="s">
        <v>40</v>
      </c>
      <c r="G5152" t="s">
        <v>345</v>
      </c>
      <c r="H5152">
        <v>5</v>
      </c>
      <c r="I5152" t="s">
        <v>42</v>
      </c>
      <c r="J5152" t="s">
        <v>74</v>
      </c>
      <c r="K5152" t="s">
        <v>55</v>
      </c>
      <c r="L5152" t="s">
        <v>45</v>
      </c>
      <c r="M5152" t="s">
        <v>88</v>
      </c>
      <c r="N5152" t="s">
        <v>57</v>
      </c>
      <c r="O5152" t="s">
        <v>89</v>
      </c>
      <c r="P5152" t="s">
        <v>70</v>
      </c>
      <c r="Q5152" t="s">
        <v>66</v>
      </c>
      <c r="R5152" s="6">
        <f>_xlfn.XLOOKUP(CleanedData[[#This Row],[Product]],'02_Lookup_Tables'!$A$2:$A$126,'02_Lookup_Tables'!$B$2:$B$126)</f>
        <v>574.49</v>
      </c>
      <c r="S5152" t="str">
        <f>VLOOKUP(CleanedData[[#This Row],[Product]],'02_Lookup_Tables'!$H$2:$I$126,2,FALSE)</f>
        <v>Toys &amp; Games</v>
      </c>
      <c r="T5152" t="str">
        <f>VLOOKUP(CleanedData[[#This Row],[Province]],'02_Lookup_Tables'!$D$2:$E$10,2, FALSE)</f>
        <v>Northern Region</v>
      </c>
      <c r="U5152" t="str" cm="1">
        <f t="array" ref="U5152">_xlfn.IFS(CleanedData[[#This Row],[Purchase Amount]]&lt;500,"Low",
CleanedData[[#This Row],[Purchase Amount]]&lt;5000,"Medium",
TRUE,"High")</f>
        <v>Medium</v>
      </c>
      <c r="V5152" t="str">
        <f>TEXT(CleanedData[[#This Row],[Date]],"mmmm")</f>
        <v>April</v>
      </c>
      <c r="W5152" t="str">
        <f>"Q"&amp;ROUNDUP(MONTH(CleanedData[[#This Row],[Date]])/3,0)</f>
        <v>Q2</v>
      </c>
      <c r="X5152" t="str">
        <f>IF(CleanedData[[#This Row],[Purchase Amount]]&gt;=5000,"Yes","No")</f>
        <v>No</v>
      </c>
      <c r="Y5152">
        <f>IF(CleanedData[[#This Row],[Recommend]]="Yes",1,0)</f>
        <v>0</v>
      </c>
      <c r="Z5152" s="6">
        <f>CleanedData[[#This Row],[Purchase Amount]]*0.15</f>
        <v>86.173500000000004</v>
      </c>
      <c r="AA5152" s="6">
        <f>CleanedData[[#This Row],[Purchase Amount]]*1.15</f>
        <v>660.6635</v>
      </c>
    </row>
    <row r="5153" spans="1:27" x14ac:dyDescent="0.3">
      <c r="A5153">
        <v>6234</v>
      </c>
      <c r="B5153" t="s">
        <v>5378</v>
      </c>
      <c r="C5153" s="1">
        <v>45560</v>
      </c>
      <c r="D5153">
        <v>69</v>
      </c>
      <c r="E5153" t="s">
        <v>39</v>
      </c>
      <c r="F5153" t="s">
        <v>108</v>
      </c>
      <c r="G5153" t="s">
        <v>950</v>
      </c>
      <c r="H5153">
        <v>1</v>
      </c>
      <c r="I5153" t="s">
        <v>42</v>
      </c>
      <c r="J5153" t="s">
        <v>54</v>
      </c>
      <c r="K5153" t="s">
        <v>44</v>
      </c>
      <c r="L5153" t="s">
        <v>42</v>
      </c>
      <c r="M5153" t="s">
        <v>231</v>
      </c>
      <c r="N5153" t="s">
        <v>80</v>
      </c>
      <c r="O5153" t="s">
        <v>89</v>
      </c>
      <c r="P5153" t="s">
        <v>49</v>
      </c>
      <c r="Q5153" t="s">
        <v>97</v>
      </c>
      <c r="R5153" s="6">
        <f>_xlfn.XLOOKUP(CleanedData[[#This Row],[Product]],'02_Lookup_Tables'!$A$2:$A$126,'02_Lookup_Tables'!$B$2:$B$126)</f>
        <v>85.25</v>
      </c>
      <c r="S5153" t="str">
        <f>VLOOKUP(CleanedData[[#This Row],[Product]],'02_Lookup_Tables'!$H$2:$I$126,2,FALSE)</f>
        <v>Beauty &amp; Personal Care</v>
      </c>
      <c r="T5153" t="str">
        <f>VLOOKUP(CleanedData[[#This Row],[Province]],'02_Lookup_Tables'!$D$2:$E$10,2, FALSE)</f>
        <v>Gauteng Region</v>
      </c>
      <c r="U5153" t="str" cm="1">
        <f t="array" ref="U5153">_xlfn.IFS(CleanedData[[#This Row],[Purchase Amount]]&lt;500,"Low",
CleanedData[[#This Row],[Purchase Amount]]&lt;5000,"Medium",
TRUE,"High")</f>
        <v>Low</v>
      </c>
      <c r="V5153" t="str">
        <f>TEXT(CleanedData[[#This Row],[Date]],"mmmm")</f>
        <v>September</v>
      </c>
      <c r="W5153" t="str">
        <f>"Q"&amp;ROUNDUP(MONTH(CleanedData[[#This Row],[Date]])/3,0)</f>
        <v>Q3</v>
      </c>
      <c r="X5153" t="str">
        <f>IF(CleanedData[[#This Row],[Purchase Amount]]&gt;=5000,"Yes","No")</f>
        <v>No</v>
      </c>
      <c r="Y5153">
        <f>IF(CleanedData[[#This Row],[Recommend]]="Yes",1,0)</f>
        <v>0</v>
      </c>
      <c r="Z5153" s="6">
        <f>CleanedData[[#This Row],[Purchase Amount]]*0.15</f>
        <v>12.7875</v>
      </c>
      <c r="AA5153" s="6">
        <f>CleanedData[[#This Row],[Purchase Amount]]*1.15</f>
        <v>98.037499999999994</v>
      </c>
    </row>
    <row r="5154" spans="1:27" x14ac:dyDescent="0.3">
      <c r="A5154">
        <v>6235</v>
      </c>
      <c r="B5154" t="s">
        <v>5379</v>
      </c>
      <c r="C5154" s="1">
        <v>45562</v>
      </c>
      <c r="D5154">
        <v>75</v>
      </c>
      <c r="E5154" t="s">
        <v>60</v>
      </c>
      <c r="F5154" t="s">
        <v>40</v>
      </c>
      <c r="G5154" t="s">
        <v>118</v>
      </c>
      <c r="H5154">
        <v>3</v>
      </c>
      <c r="I5154" t="s">
        <v>45</v>
      </c>
      <c r="J5154" t="s">
        <v>43</v>
      </c>
      <c r="K5154" t="s">
        <v>55</v>
      </c>
      <c r="L5154" t="s">
        <v>42</v>
      </c>
      <c r="M5154" t="s">
        <v>106</v>
      </c>
      <c r="N5154" t="s">
        <v>48</v>
      </c>
      <c r="O5154" t="s">
        <v>148</v>
      </c>
      <c r="P5154" t="s">
        <v>49</v>
      </c>
      <c r="Q5154" t="s">
        <v>97</v>
      </c>
      <c r="R5154" s="6">
        <f>_xlfn.XLOOKUP(CleanedData[[#This Row],[Product]],'02_Lookup_Tables'!$A$2:$A$126,'02_Lookup_Tables'!$B$2:$B$126)</f>
        <v>368.99</v>
      </c>
      <c r="S5154" t="str">
        <f>VLOOKUP(CleanedData[[#This Row],[Product]],'02_Lookup_Tables'!$H$2:$I$126,2,FALSE)</f>
        <v>Accessories</v>
      </c>
      <c r="T5154" t="str">
        <f>VLOOKUP(CleanedData[[#This Row],[Province]],'02_Lookup_Tables'!$D$2:$E$10,2, FALSE)</f>
        <v>Northern Region</v>
      </c>
      <c r="U5154" t="str" cm="1">
        <f t="array" ref="U5154">_xlfn.IFS(CleanedData[[#This Row],[Purchase Amount]]&lt;500,"Low",
CleanedData[[#This Row],[Purchase Amount]]&lt;5000,"Medium",
TRUE,"High")</f>
        <v>Low</v>
      </c>
      <c r="V5154" t="str">
        <f>TEXT(CleanedData[[#This Row],[Date]],"mmmm")</f>
        <v>September</v>
      </c>
      <c r="W5154" t="str">
        <f>"Q"&amp;ROUNDUP(MONTH(CleanedData[[#This Row],[Date]])/3,0)</f>
        <v>Q3</v>
      </c>
      <c r="X5154" t="str">
        <f>IF(CleanedData[[#This Row],[Purchase Amount]]&gt;=5000,"Yes","No")</f>
        <v>No</v>
      </c>
      <c r="Y5154">
        <f>IF(CleanedData[[#This Row],[Recommend]]="Yes",1,0)</f>
        <v>1</v>
      </c>
      <c r="Z5154" s="6">
        <f>CleanedData[[#This Row],[Purchase Amount]]*0.15</f>
        <v>55.348500000000001</v>
      </c>
      <c r="AA5154" s="6">
        <f>CleanedData[[#This Row],[Purchase Amount]]*1.15</f>
        <v>424.33849999999995</v>
      </c>
    </row>
    <row r="5155" spans="1:27" x14ac:dyDescent="0.3">
      <c r="A5155">
        <v>6236</v>
      </c>
      <c r="B5155" t="s">
        <v>5380</v>
      </c>
      <c r="C5155" s="1">
        <v>45971</v>
      </c>
      <c r="D5155">
        <v>52</v>
      </c>
      <c r="E5155" t="s">
        <v>60</v>
      </c>
      <c r="F5155" t="s">
        <v>108</v>
      </c>
      <c r="G5155" t="s">
        <v>41</v>
      </c>
      <c r="H5155">
        <v>4</v>
      </c>
      <c r="I5155" t="s">
        <v>42</v>
      </c>
      <c r="J5155" t="s">
        <v>69</v>
      </c>
      <c r="K5155" t="s">
        <v>64</v>
      </c>
      <c r="L5155" t="s">
        <v>45</v>
      </c>
      <c r="M5155" t="s">
        <v>88</v>
      </c>
      <c r="N5155" t="s">
        <v>96</v>
      </c>
      <c r="O5155" t="s">
        <v>89</v>
      </c>
      <c r="P5155" t="s">
        <v>70</v>
      </c>
      <c r="Q5155" t="s">
        <v>93</v>
      </c>
      <c r="R5155" s="6">
        <f>_xlfn.XLOOKUP(CleanedData[[#This Row],[Product]],'02_Lookup_Tables'!$A$2:$A$126,'02_Lookup_Tables'!$B$2:$B$126)</f>
        <v>2479.5700000000002</v>
      </c>
      <c r="S5155" t="str">
        <f>VLOOKUP(CleanedData[[#This Row],[Product]],'02_Lookup_Tables'!$H$2:$I$126,2,FALSE)</f>
        <v>Accessories</v>
      </c>
      <c r="T5155" t="str">
        <f>VLOOKUP(CleanedData[[#This Row],[Province]],'02_Lookup_Tables'!$D$2:$E$10,2, FALSE)</f>
        <v>Gauteng Region</v>
      </c>
      <c r="U5155" t="str" cm="1">
        <f t="array" ref="U5155">_xlfn.IFS(CleanedData[[#This Row],[Purchase Amount]]&lt;500,"Low",
CleanedData[[#This Row],[Purchase Amount]]&lt;5000,"Medium",
TRUE,"High")</f>
        <v>Medium</v>
      </c>
      <c r="V5155" t="str">
        <f>TEXT(CleanedData[[#This Row],[Date]],"mmmm")</f>
        <v>November</v>
      </c>
      <c r="W5155" t="str">
        <f>"Q"&amp;ROUNDUP(MONTH(CleanedData[[#This Row],[Date]])/3,0)</f>
        <v>Q4</v>
      </c>
      <c r="X5155" t="str">
        <f>IF(CleanedData[[#This Row],[Purchase Amount]]&gt;=5000,"Yes","No")</f>
        <v>No</v>
      </c>
      <c r="Y5155">
        <f>IF(CleanedData[[#This Row],[Recommend]]="Yes",1,0)</f>
        <v>0</v>
      </c>
      <c r="Z5155" s="6">
        <f>CleanedData[[#This Row],[Purchase Amount]]*0.15</f>
        <v>371.93549999999999</v>
      </c>
      <c r="AA5155" s="6">
        <f>CleanedData[[#This Row],[Purchase Amount]]*1.15</f>
        <v>2851.5054999999998</v>
      </c>
    </row>
    <row r="5156" spans="1:27" x14ac:dyDescent="0.3">
      <c r="A5156">
        <v>6238</v>
      </c>
      <c r="B5156" t="s">
        <v>5381</v>
      </c>
      <c r="C5156" s="1">
        <v>45940</v>
      </c>
      <c r="D5156">
        <v>50</v>
      </c>
      <c r="E5156" t="s">
        <v>52</v>
      </c>
      <c r="F5156" t="s">
        <v>40</v>
      </c>
      <c r="G5156" t="s">
        <v>111</v>
      </c>
      <c r="H5156">
        <v>1</v>
      </c>
      <c r="I5156" t="s">
        <v>42</v>
      </c>
      <c r="J5156" t="s">
        <v>54</v>
      </c>
      <c r="K5156" t="s">
        <v>64</v>
      </c>
      <c r="L5156" t="s">
        <v>45</v>
      </c>
      <c r="M5156" t="s">
        <v>136</v>
      </c>
      <c r="N5156" t="s">
        <v>80</v>
      </c>
      <c r="O5156" t="s">
        <v>89</v>
      </c>
      <c r="P5156" t="s">
        <v>49</v>
      </c>
      <c r="Q5156" t="s">
        <v>93</v>
      </c>
      <c r="R5156" s="6">
        <f>_xlfn.XLOOKUP(CleanedData[[#This Row],[Product]],'02_Lookup_Tables'!$A$2:$A$126,'02_Lookup_Tables'!$B$2:$B$126)</f>
        <v>3576.97</v>
      </c>
      <c r="S5156" t="str">
        <f>VLOOKUP(CleanedData[[#This Row],[Product]],'02_Lookup_Tables'!$H$2:$I$126,2,FALSE)</f>
        <v>Home Devices</v>
      </c>
      <c r="T5156" t="str">
        <f>VLOOKUP(CleanedData[[#This Row],[Province]],'02_Lookup_Tables'!$D$2:$E$10,2, FALSE)</f>
        <v>Northern Region</v>
      </c>
      <c r="U5156" t="str" cm="1">
        <f t="array" ref="U5156">_xlfn.IFS(CleanedData[[#This Row],[Purchase Amount]]&lt;500,"Low",
CleanedData[[#This Row],[Purchase Amount]]&lt;5000,"Medium",
TRUE,"High")</f>
        <v>Medium</v>
      </c>
      <c r="V5156" t="str">
        <f>TEXT(CleanedData[[#This Row],[Date]],"mmmm")</f>
        <v>October</v>
      </c>
      <c r="W5156" t="str">
        <f>"Q"&amp;ROUNDUP(MONTH(CleanedData[[#This Row],[Date]])/3,0)</f>
        <v>Q4</v>
      </c>
      <c r="X5156" t="str">
        <f>IF(CleanedData[[#This Row],[Purchase Amount]]&gt;=5000,"Yes","No")</f>
        <v>No</v>
      </c>
      <c r="Y5156">
        <f>IF(CleanedData[[#This Row],[Recommend]]="Yes",1,0)</f>
        <v>0</v>
      </c>
      <c r="Z5156" s="6">
        <f>CleanedData[[#This Row],[Purchase Amount]]*0.15</f>
        <v>536.54549999999995</v>
      </c>
      <c r="AA5156" s="6">
        <f>CleanedData[[#This Row],[Purchase Amount]]*1.15</f>
        <v>4113.5154999999995</v>
      </c>
    </row>
    <row r="5157" spans="1:27" x14ac:dyDescent="0.3">
      <c r="A5157">
        <v>6239</v>
      </c>
      <c r="B5157" t="s">
        <v>5382</v>
      </c>
      <c r="C5157" s="1">
        <v>45685</v>
      </c>
      <c r="D5157">
        <v>30</v>
      </c>
      <c r="E5157" t="s">
        <v>52</v>
      </c>
      <c r="F5157" t="s">
        <v>125</v>
      </c>
      <c r="G5157" t="s">
        <v>340</v>
      </c>
      <c r="H5157">
        <v>3</v>
      </c>
      <c r="I5157" t="s">
        <v>42</v>
      </c>
      <c r="J5157" t="s">
        <v>43</v>
      </c>
      <c r="K5157" t="s">
        <v>44</v>
      </c>
      <c r="L5157" t="s">
        <v>42</v>
      </c>
      <c r="M5157" t="s">
        <v>156</v>
      </c>
      <c r="N5157" t="s">
        <v>48</v>
      </c>
      <c r="O5157" t="s">
        <v>148</v>
      </c>
      <c r="P5157" t="s">
        <v>49</v>
      </c>
      <c r="Q5157" t="s">
        <v>58</v>
      </c>
      <c r="R5157" s="6">
        <f>_xlfn.XLOOKUP(CleanedData[[#This Row],[Product]],'02_Lookup_Tables'!$A$2:$A$126,'02_Lookup_Tables'!$B$2:$B$126)</f>
        <v>828.82</v>
      </c>
      <c r="S5157" t="str">
        <f>VLOOKUP(CleanedData[[#This Row],[Product]],'02_Lookup_Tables'!$H$2:$I$126,2,FALSE)</f>
        <v>Home Devices</v>
      </c>
      <c r="T5157" t="str">
        <f>VLOOKUP(CleanedData[[#This Row],[Province]],'02_Lookup_Tables'!$D$2:$E$10,2, FALSE)</f>
        <v>Western Region</v>
      </c>
      <c r="U5157" t="str" cm="1">
        <f t="array" ref="U5157">_xlfn.IFS(CleanedData[[#This Row],[Purchase Amount]]&lt;500,"Low",
CleanedData[[#This Row],[Purchase Amount]]&lt;5000,"Medium",
TRUE,"High")</f>
        <v>Medium</v>
      </c>
      <c r="V5157" t="str">
        <f>TEXT(CleanedData[[#This Row],[Date]],"mmmm")</f>
        <v>January</v>
      </c>
      <c r="W5157" t="str">
        <f>"Q"&amp;ROUNDUP(MONTH(CleanedData[[#This Row],[Date]])/3,0)</f>
        <v>Q1</v>
      </c>
      <c r="X5157" t="str">
        <f>IF(CleanedData[[#This Row],[Purchase Amount]]&gt;=5000,"Yes","No")</f>
        <v>No</v>
      </c>
      <c r="Y5157">
        <f>IF(CleanedData[[#This Row],[Recommend]]="Yes",1,0)</f>
        <v>0</v>
      </c>
      <c r="Z5157" s="6">
        <f>CleanedData[[#This Row],[Purchase Amount]]*0.15</f>
        <v>124.32300000000001</v>
      </c>
      <c r="AA5157" s="6">
        <f>CleanedData[[#This Row],[Purchase Amount]]*1.15</f>
        <v>953.14300000000003</v>
      </c>
    </row>
    <row r="5158" spans="1:27" x14ac:dyDescent="0.3">
      <c r="A5158">
        <v>6240</v>
      </c>
      <c r="B5158" t="s">
        <v>5383</v>
      </c>
      <c r="C5158" s="1">
        <v>45854</v>
      </c>
      <c r="D5158">
        <v>32</v>
      </c>
      <c r="E5158" t="s">
        <v>39</v>
      </c>
      <c r="F5158" t="s">
        <v>72</v>
      </c>
      <c r="G5158" t="s">
        <v>563</v>
      </c>
      <c r="H5158">
        <v>3</v>
      </c>
      <c r="I5158" t="s">
        <v>45</v>
      </c>
      <c r="J5158" t="s">
        <v>43</v>
      </c>
      <c r="K5158" t="s">
        <v>64</v>
      </c>
      <c r="L5158" t="s">
        <v>45</v>
      </c>
      <c r="M5158" t="s">
        <v>75</v>
      </c>
      <c r="N5158" t="s">
        <v>48</v>
      </c>
      <c r="O5158" t="s">
        <v>89</v>
      </c>
      <c r="P5158" t="s">
        <v>49</v>
      </c>
      <c r="Q5158" t="s">
        <v>58</v>
      </c>
      <c r="R5158" s="6">
        <f>_xlfn.XLOOKUP(CleanedData[[#This Row],[Product]],'02_Lookup_Tables'!$A$2:$A$126,'02_Lookup_Tables'!$B$2:$B$126)</f>
        <v>11052.57</v>
      </c>
      <c r="S5158" t="str">
        <f>VLOOKUP(CleanedData[[#This Row],[Product]],'02_Lookup_Tables'!$H$2:$I$126,2,FALSE)</f>
        <v>Electronics</v>
      </c>
      <c r="T5158" t="str">
        <f>VLOOKUP(CleanedData[[#This Row],[Province]],'02_Lookup_Tables'!$D$2:$E$10,2, FALSE)</f>
        <v>Central Region</v>
      </c>
      <c r="U5158" t="str" cm="1">
        <f t="array" ref="U5158">_xlfn.IFS(CleanedData[[#This Row],[Purchase Amount]]&lt;500,"Low",
CleanedData[[#This Row],[Purchase Amount]]&lt;5000,"Medium",
TRUE,"High")</f>
        <v>High</v>
      </c>
      <c r="V5158" t="str">
        <f>TEXT(CleanedData[[#This Row],[Date]],"mmmm")</f>
        <v>July</v>
      </c>
      <c r="W5158" t="str">
        <f>"Q"&amp;ROUNDUP(MONTH(CleanedData[[#This Row],[Date]])/3,0)</f>
        <v>Q3</v>
      </c>
      <c r="X5158" t="str">
        <f>IF(CleanedData[[#This Row],[Purchase Amount]]&gt;=5000,"Yes","No")</f>
        <v>Yes</v>
      </c>
      <c r="Y5158">
        <f>IF(CleanedData[[#This Row],[Recommend]]="Yes",1,0)</f>
        <v>1</v>
      </c>
      <c r="Z5158" s="6">
        <f>CleanedData[[#This Row],[Purchase Amount]]*0.15</f>
        <v>1657.8854999999999</v>
      </c>
      <c r="AA5158" s="6">
        <f>CleanedData[[#This Row],[Purchase Amount]]*1.15</f>
        <v>12710.455499999998</v>
      </c>
    </row>
    <row r="5159" spans="1:27" x14ac:dyDescent="0.3">
      <c r="A5159">
        <v>6241</v>
      </c>
      <c r="B5159" t="s">
        <v>5384</v>
      </c>
      <c r="C5159" s="1">
        <v>45392</v>
      </c>
      <c r="E5159" t="s">
        <v>60</v>
      </c>
      <c r="F5159" t="s">
        <v>40</v>
      </c>
      <c r="G5159" t="s">
        <v>331</v>
      </c>
      <c r="H5159">
        <v>4</v>
      </c>
      <c r="I5159" t="s">
        <v>45</v>
      </c>
      <c r="J5159" t="s">
        <v>43</v>
      </c>
      <c r="K5159" t="s">
        <v>44</v>
      </c>
      <c r="L5159" t="s">
        <v>45</v>
      </c>
      <c r="M5159" t="s">
        <v>75</v>
      </c>
      <c r="N5159" t="s">
        <v>96</v>
      </c>
      <c r="O5159" t="s">
        <v>89</v>
      </c>
      <c r="P5159" t="s">
        <v>70</v>
      </c>
      <c r="Q5159" t="s">
        <v>166</v>
      </c>
      <c r="R5159" s="6">
        <f>_xlfn.XLOOKUP(CleanedData[[#This Row],[Product]],'02_Lookup_Tables'!$A$2:$A$126,'02_Lookup_Tables'!$B$2:$B$126)</f>
        <v>27.35</v>
      </c>
      <c r="S5159" t="str">
        <f>VLOOKUP(CleanedData[[#This Row],[Product]],'02_Lookup_Tables'!$H$2:$I$126,2,FALSE)</f>
        <v>Food</v>
      </c>
      <c r="T5159" t="str">
        <f>VLOOKUP(CleanedData[[#This Row],[Province]],'02_Lookup_Tables'!$D$2:$E$10,2, FALSE)</f>
        <v>Northern Region</v>
      </c>
      <c r="U5159" t="str" cm="1">
        <f t="array" ref="U5159">_xlfn.IFS(CleanedData[[#This Row],[Purchase Amount]]&lt;500,"Low",
CleanedData[[#This Row],[Purchase Amount]]&lt;5000,"Medium",
TRUE,"High")</f>
        <v>Low</v>
      </c>
      <c r="V5159" t="str">
        <f>TEXT(CleanedData[[#This Row],[Date]],"mmmm")</f>
        <v>April</v>
      </c>
      <c r="W5159" t="str">
        <f>"Q"&amp;ROUNDUP(MONTH(CleanedData[[#This Row],[Date]])/3,0)</f>
        <v>Q2</v>
      </c>
      <c r="X5159" t="str">
        <f>IF(CleanedData[[#This Row],[Purchase Amount]]&gt;=5000,"Yes","No")</f>
        <v>No</v>
      </c>
      <c r="Y5159">
        <f>IF(CleanedData[[#This Row],[Recommend]]="Yes",1,0)</f>
        <v>1</v>
      </c>
      <c r="Z5159" s="6">
        <f>CleanedData[[#This Row],[Purchase Amount]]*0.15</f>
        <v>4.1025</v>
      </c>
      <c r="AA5159" s="6">
        <f>CleanedData[[#This Row],[Purchase Amount]]*1.15</f>
        <v>31.452500000000001</v>
      </c>
    </row>
    <row r="5160" spans="1:27" x14ac:dyDescent="0.3">
      <c r="A5160">
        <v>6242</v>
      </c>
      <c r="B5160" t="s">
        <v>5385</v>
      </c>
      <c r="C5160" s="1">
        <v>45957</v>
      </c>
      <c r="D5160">
        <v>68</v>
      </c>
      <c r="E5160" t="s">
        <v>60</v>
      </c>
      <c r="F5160" t="s">
        <v>72</v>
      </c>
      <c r="G5160" t="s">
        <v>248</v>
      </c>
      <c r="H5160">
        <v>2</v>
      </c>
      <c r="I5160" t="s">
        <v>45</v>
      </c>
      <c r="J5160" t="s">
        <v>63</v>
      </c>
      <c r="K5160" t="s">
        <v>44</v>
      </c>
      <c r="L5160" t="s">
        <v>45</v>
      </c>
      <c r="M5160" t="s">
        <v>147</v>
      </c>
      <c r="N5160" t="s">
        <v>47</v>
      </c>
      <c r="O5160" t="s">
        <v>148</v>
      </c>
      <c r="P5160" t="s">
        <v>70</v>
      </c>
      <c r="Q5160" t="s">
        <v>97</v>
      </c>
      <c r="R5160" s="6">
        <f>_xlfn.XLOOKUP(CleanedData[[#This Row],[Product]],'02_Lookup_Tables'!$A$2:$A$126,'02_Lookup_Tables'!$B$2:$B$126)</f>
        <v>8798.49</v>
      </c>
      <c r="S5160" t="str">
        <f>VLOOKUP(CleanedData[[#This Row],[Product]],'02_Lookup_Tables'!$H$2:$I$126,2,FALSE)</f>
        <v>Toys &amp; Games</v>
      </c>
      <c r="T5160" t="str">
        <f>VLOOKUP(CleanedData[[#This Row],[Province]],'02_Lookup_Tables'!$D$2:$E$10,2, FALSE)</f>
        <v>Central Region</v>
      </c>
      <c r="U5160" t="str" cm="1">
        <f t="array" ref="U5160">_xlfn.IFS(CleanedData[[#This Row],[Purchase Amount]]&lt;500,"Low",
CleanedData[[#This Row],[Purchase Amount]]&lt;5000,"Medium",
TRUE,"High")</f>
        <v>High</v>
      </c>
      <c r="V5160" t="str">
        <f>TEXT(CleanedData[[#This Row],[Date]],"mmmm")</f>
        <v>October</v>
      </c>
      <c r="W5160" t="str">
        <f>"Q"&amp;ROUNDUP(MONTH(CleanedData[[#This Row],[Date]])/3,0)</f>
        <v>Q4</v>
      </c>
      <c r="X5160" t="str">
        <f>IF(CleanedData[[#This Row],[Purchase Amount]]&gt;=5000,"Yes","No")</f>
        <v>Yes</v>
      </c>
      <c r="Y5160">
        <f>IF(CleanedData[[#This Row],[Recommend]]="Yes",1,0)</f>
        <v>1</v>
      </c>
      <c r="Z5160" s="6">
        <f>CleanedData[[#This Row],[Purchase Amount]]*0.15</f>
        <v>1319.7735</v>
      </c>
      <c r="AA5160" s="6">
        <f>CleanedData[[#This Row],[Purchase Amount]]*1.15</f>
        <v>10118.263499999999</v>
      </c>
    </row>
    <row r="5161" spans="1:27" x14ac:dyDescent="0.3">
      <c r="A5161">
        <v>6243</v>
      </c>
      <c r="B5161" t="s">
        <v>5386</v>
      </c>
      <c r="C5161" s="1">
        <v>45929</v>
      </c>
      <c r="D5161">
        <v>78</v>
      </c>
      <c r="E5161" t="s">
        <v>60</v>
      </c>
      <c r="F5161" t="s">
        <v>61</v>
      </c>
      <c r="G5161" t="s">
        <v>381</v>
      </c>
      <c r="H5161">
        <v>4</v>
      </c>
      <c r="I5161" t="s">
        <v>42</v>
      </c>
      <c r="J5161" t="s">
        <v>63</v>
      </c>
      <c r="K5161" t="s">
        <v>44</v>
      </c>
      <c r="L5161" t="s">
        <v>45</v>
      </c>
      <c r="M5161" t="s">
        <v>56</v>
      </c>
      <c r="N5161" t="s">
        <v>96</v>
      </c>
      <c r="O5161" t="s">
        <v>148</v>
      </c>
      <c r="P5161" t="s">
        <v>49</v>
      </c>
      <c r="Q5161" t="s">
        <v>97</v>
      </c>
      <c r="R5161" s="6">
        <f>_xlfn.XLOOKUP(CleanedData[[#This Row],[Product]],'02_Lookup_Tables'!$A$2:$A$126,'02_Lookup_Tables'!$B$2:$B$126)</f>
        <v>786.78</v>
      </c>
      <c r="S5161" t="str">
        <f>VLOOKUP(CleanedData[[#This Row],[Product]],'02_Lookup_Tables'!$H$2:$I$126,2,FALSE)</f>
        <v>Apparel</v>
      </c>
      <c r="T5161" t="str">
        <f>VLOOKUP(CleanedData[[#This Row],[Province]],'02_Lookup_Tables'!$D$2:$E$10,2, FALSE)</f>
        <v>Southern Region</v>
      </c>
      <c r="U5161" t="str" cm="1">
        <f t="array" ref="U5161">_xlfn.IFS(CleanedData[[#This Row],[Purchase Amount]]&lt;500,"Low",
CleanedData[[#This Row],[Purchase Amount]]&lt;5000,"Medium",
TRUE,"High")</f>
        <v>Medium</v>
      </c>
      <c r="V5161" t="str">
        <f>TEXT(CleanedData[[#This Row],[Date]],"mmmm")</f>
        <v>September</v>
      </c>
      <c r="W5161" t="str">
        <f>"Q"&amp;ROUNDUP(MONTH(CleanedData[[#This Row],[Date]])/3,0)</f>
        <v>Q3</v>
      </c>
      <c r="X5161" t="str">
        <f>IF(CleanedData[[#This Row],[Purchase Amount]]&gt;=5000,"Yes","No")</f>
        <v>No</v>
      </c>
      <c r="Y5161">
        <f>IF(CleanedData[[#This Row],[Recommend]]="Yes",1,0)</f>
        <v>0</v>
      </c>
      <c r="Z5161" s="6">
        <f>CleanedData[[#This Row],[Purchase Amount]]*0.15</f>
        <v>118.017</v>
      </c>
      <c r="AA5161" s="6">
        <f>CleanedData[[#This Row],[Purchase Amount]]*1.15</f>
        <v>904.79699999999991</v>
      </c>
    </row>
    <row r="5162" spans="1:27" x14ac:dyDescent="0.3">
      <c r="A5162">
        <v>6244</v>
      </c>
      <c r="B5162" t="s">
        <v>5387</v>
      </c>
      <c r="C5162" s="1">
        <v>45709</v>
      </c>
      <c r="D5162">
        <v>58</v>
      </c>
      <c r="E5162" t="s">
        <v>52</v>
      </c>
      <c r="F5162" t="s">
        <v>68</v>
      </c>
      <c r="G5162" t="s">
        <v>271</v>
      </c>
      <c r="H5162">
        <v>5</v>
      </c>
      <c r="I5162" t="s">
        <v>45</v>
      </c>
      <c r="J5162" t="s">
        <v>74</v>
      </c>
      <c r="K5162" t="s">
        <v>64</v>
      </c>
      <c r="L5162" t="s">
        <v>45</v>
      </c>
      <c r="M5162" t="s">
        <v>184</v>
      </c>
      <c r="N5162" t="s">
        <v>57</v>
      </c>
      <c r="O5162" t="s">
        <v>148</v>
      </c>
      <c r="P5162" t="s">
        <v>49</v>
      </c>
      <c r="Q5162" t="s">
        <v>50</v>
      </c>
      <c r="R5162" s="6">
        <f>_xlfn.XLOOKUP(CleanedData[[#This Row],[Product]],'02_Lookup_Tables'!$A$2:$A$126,'02_Lookup_Tables'!$B$2:$B$126)</f>
        <v>119.63</v>
      </c>
      <c r="S5162" t="str">
        <f>VLOOKUP(CleanedData[[#This Row],[Product]],'02_Lookup_Tables'!$H$2:$I$126,2,FALSE)</f>
        <v>Food</v>
      </c>
      <c r="T5162" t="str">
        <f>VLOOKUP(CleanedData[[#This Row],[Province]],'02_Lookup_Tables'!$D$2:$E$10,2, FALSE)</f>
        <v>Northern Region</v>
      </c>
      <c r="U5162" t="str" cm="1">
        <f t="array" ref="U5162">_xlfn.IFS(CleanedData[[#This Row],[Purchase Amount]]&lt;500,"Low",
CleanedData[[#This Row],[Purchase Amount]]&lt;5000,"Medium",
TRUE,"High")</f>
        <v>Low</v>
      </c>
      <c r="V5162" t="str">
        <f>TEXT(CleanedData[[#This Row],[Date]],"mmmm")</f>
        <v>February</v>
      </c>
      <c r="W5162" t="str">
        <f>"Q"&amp;ROUNDUP(MONTH(CleanedData[[#This Row],[Date]])/3,0)</f>
        <v>Q1</v>
      </c>
      <c r="X5162" t="str">
        <f>IF(CleanedData[[#This Row],[Purchase Amount]]&gt;=5000,"Yes","No")</f>
        <v>No</v>
      </c>
      <c r="Y5162">
        <f>IF(CleanedData[[#This Row],[Recommend]]="Yes",1,0)</f>
        <v>1</v>
      </c>
      <c r="Z5162" s="6">
        <f>CleanedData[[#This Row],[Purchase Amount]]*0.15</f>
        <v>17.944499999999998</v>
      </c>
      <c r="AA5162" s="6">
        <f>CleanedData[[#This Row],[Purchase Amount]]*1.15</f>
        <v>137.57449999999997</v>
      </c>
    </row>
    <row r="5163" spans="1:27" x14ac:dyDescent="0.3">
      <c r="A5163">
        <v>6246</v>
      </c>
      <c r="B5163" t="s">
        <v>5388</v>
      </c>
      <c r="C5163" s="1">
        <v>45492</v>
      </c>
      <c r="D5163">
        <v>18</v>
      </c>
      <c r="E5163" t="s">
        <v>52</v>
      </c>
      <c r="F5163" t="s">
        <v>68</v>
      </c>
      <c r="G5163" t="s">
        <v>173</v>
      </c>
      <c r="H5163">
        <v>3</v>
      </c>
      <c r="I5163" t="s">
        <v>42</v>
      </c>
      <c r="J5163" t="s">
        <v>54</v>
      </c>
      <c r="K5163" t="s">
        <v>44</v>
      </c>
      <c r="L5163" t="s">
        <v>42</v>
      </c>
      <c r="M5163" t="s">
        <v>136</v>
      </c>
      <c r="N5163" t="s">
        <v>48</v>
      </c>
      <c r="O5163" t="s">
        <v>89</v>
      </c>
      <c r="P5163" t="s">
        <v>49</v>
      </c>
      <c r="Q5163" t="s">
        <v>66</v>
      </c>
      <c r="R5163" s="6">
        <f>_xlfn.XLOOKUP(CleanedData[[#This Row],[Product]],'02_Lookup_Tables'!$A$2:$A$126,'02_Lookup_Tables'!$B$2:$B$126)</f>
        <v>13056.99</v>
      </c>
      <c r="S5163" t="str">
        <f>VLOOKUP(CleanedData[[#This Row],[Product]],'02_Lookup_Tables'!$H$2:$I$126,2,FALSE)</f>
        <v>Electronics</v>
      </c>
      <c r="T5163" t="str">
        <f>VLOOKUP(CleanedData[[#This Row],[Province]],'02_Lookup_Tables'!$D$2:$E$10,2, FALSE)</f>
        <v>Northern Region</v>
      </c>
      <c r="U5163" t="str" cm="1">
        <f t="array" ref="U5163">_xlfn.IFS(CleanedData[[#This Row],[Purchase Amount]]&lt;500,"Low",
CleanedData[[#This Row],[Purchase Amount]]&lt;5000,"Medium",
TRUE,"High")</f>
        <v>High</v>
      </c>
      <c r="V5163" t="str">
        <f>TEXT(CleanedData[[#This Row],[Date]],"mmmm")</f>
        <v>July</v>
      </c>
      <c r="W5163" t="str">
        <f>"Q"&amp;ROUNDUP(MONTH(CleanedData[[#This Row],[Date]])/3,0)</f>
        <v>Q3</v>
      </c>
      <c r="X5163" t="str">
        <f>IF(CleanedData[[#This Row],[Purchase Amount]]&gt;=5000,"Yes","No")</f>
        <v>Yes</v>
      </c>
      <c r="Y5163">
        <f>IF(CleanedData[[#This Row],[Recommend]]="Yes",1,0)</f>
        <v>0</v>
      </c>
      <c r="Z5163" s="6">
        <f>CleanedData[[#This Row],[Purchase Amount]]*0.15</f>
        <v>1958.5484999999999</v>
      </c>
      <c r="AA5163" s="6">
        <f>CleanedData[[#This Row],[Purchase Amount]]*1.15</f>
        <v>15015.538499999999</v>
      </c>
    </row>
    <row r="5164" spans="1:27" x14ac:dyDescent="0.3">
      <c r="A5164">
        <v>6247</v>
      </c>
      <c r="B5164" t="s">
        <v>5389</v>
      </c>
      <c r="C5164" s="1">
        <v>45656</v>
      </c>
      <c r="D5164">
        <v>43</v>
      </c>
      <c r="E5164" t="s">
        <v>39</v>
      </c>
      <c r="F5164" t="s">
        <v>77</v>
      </c>
      <c r="G5164" t="s">
        <v>87</v>
      </c>
      <c r="H5164">
        <v>5</v>
      </c>
      <c r="I5164" t="s">
        <v>42</v>
      </c>
      <c r="J5164" t="s">
        <v>43</v>
      </c>
      <c r="K5164" t="s">
        <v>64</v>
      </c>
      <c r="L5164" t="s">
        <v>42</v>
      </c>
      <c r="M5164" t="s">
        <v>136</v>
      </c>
      <c r="N5164" t="s">
        <v>57</v>
      </c>
      <c r="O5164" t="s">
        <v>89</v>
      </c>
      <c r="P5164" t="s">
        <v>70</v>
      </c>
      <c r="Q5164" t="s">
        <v>81</v>
      </c>
      <c r="R5164" s="6">
        <f>_xlfn.XLOOKUP(CleanedData[[#This Row],[Product]],'02_Lookup_Tables'!$A$2:$A$126,'02_Lookup_Tables'!$B$2:$B$126)</f>
        <v>409.06</v>
      </c>
      <c r="S5164" t="str">
        <f>VLOOKUP(CleanedData[[#This Row],[Product]],'02_Lookup_Tables'!$H$2:$I$126,2,FALSE)</f>
        <v>Home Devices</v>
      </c>
      <c r="T5164" t="str">
        <f>VLOOKUP(CleanedData[[#This Row],[Province]],'02_Lookup_Tables'!$D$2:$E$10,2, FALSE)</f>
        <v>Central Region</v>
      </c>
      <c r="U5164" t="str" cm="1">
        <f t="array" ref="U5164">_xlfn.IFS(CleanedData[[#This Row],[Purchase Amount]]&lt;500,"Low",
CleanedData[[#This Row],[Purchase Amount]]&lt;5000,"Medium",
TRUE,"High")</f>
        <v>Low</v>
      </c>
      <c r="V5164" t="str">
        <f>TEXT(CleanedData[[#This Row],[Date]],"mmmm")</f>
        <v>December</v>
      </c>
      <c r="W5164" t="str">
        <f>"Q"&amp;ROUNDUP(MONTH(CleanedData[[#This Row],[Date]])/3,0)</f>
        <v>Q4</v>
      </c>
      <c r="X5164" t="str">
        <f>IF(CleanedData[[#This Row],[Purchase Amount]]&gt;=5000,"Yes","No")</f>
        <v>No</v>
      </c>
      <c r="Y5164">
        <f>IF(CleanedData[[#This Row],[Recommend]]="Yes",1,0)</f>
        <v>0</v>
      </c>
      <c r="Z5164" s="6">
        <f>CleanedData[[#This Row],[Purchase Amount]]*0.15</f>
        <v>61.358999999999995</v>
      </c>
      <c r="AA5164" s="6">
        <f>CleanedData[[#This Row],[Purchase Amount]]*1.15</f>
        <v>470.41899999999998</v>
      </c>
    </row>
    <row r="5165" spans="1:27" x14ac:dyDescent="0.3">
      <c r="A5165">
        <v>6248</v>
      </c>
      <c r="B5165" t="s">
        <v>5390</v>
      </c>
      <c r="C5165" s="1">
        <v>45773</v>
      </c>
      <c r="D5165">
        <v>64</v>
      </c>
      <c r="E5165" t="s">
        <v>39</v>
      </c>
      <c r="F5165" t="s">
        <v>61</v>
      </c>
      <c r="G5165" t="s">
        <v>246</v>
      </c>
      <c r="H5165">
        <v>5</v>
      </c>
      <c r="I5165" t="s">
        <v>42</v>
      </c>
      <c r="J5165" t="s">
        <v>43</v>
      </c>
      <c r="K5165" t="s">
        <v>44</v>
      </c>
      <c r="L5165" t="s">
        <v>42</v>
      </c>
      <c r="M5165" t="s">
        <v>79</v>
      </c>
      <c r="N5165" t="s">
        <v>57</v>
      </c>
      <c r="O5165" t="s">
        <v>89</v>
      </c>
      <c r="P5165" t="s">
        <v>70</v>
      </c>
      <c r="Q5165" t="s">
        <v>50</v>
      </c>
      <c r="R5165" s="6">
        <f>_xlfn.XLOOKUP(CleanedData[[#This Row],[Product]],'02_Lookup_Tables'!$A$2:$A$126,'02_Lookup_Tables'!$B$2:$B$126)</f>
        <v>2603.98</v>
      </c>
      <c r="S5165" t="str">
        <f>VLOOKUP(CleanedData[[#This Row],[Product]],'02_Lookup_Tables'!$H$2:$I$126,2,FALSE)</f>
        <v>Accessories</v>
      </c>
      <c r="T5165" t="str">
        <f>VLOOKUP(CleanedData[[#This Row],[Province]],'02_Lookup_Tables'!$D$2:$E$10,2, FALSE)</f>
        <v>Southern Region</v>
      </c>
      <c r="U5165" t="str" cm="1">
        <f t="array" ref="U5165">_xlfn.IFS(CleanedData[[#This Row],[Purchase Amount]]&lt;500,"Low",
CleanedData[[#This Row],[Purchase Amount]]&lt;5000,"Medium",
TRUE,"High")</f>
        <v>Medium</v>
      </c>
      <c r="V5165" t="str">
        <f>TEXT(CleanedData[[#This Row],[Date]],"mmmm")</f>
        <v>April</v>
      </c>
      <c r="W5165" t="str">
        <f>"Q"&amp;ROUNDUP(MONTH(CleanedData[[#This Row],[Date]])/3,0)</f>
        <v>Q2</v>
      </c>
      <c r="X5165" t="str">
        <f>IF(CleanedData[[#This Row],[Purchase Amount]]&gt;=5000,"Yes","No")</f>
        <v>No</v>
      </c>
      <c r="Y5165">
        <f>IF(CleanedData[[#This Row],[Recommend]]="Yes",1,0)</f>
        <v>0</v>
      </c>
      <c r="Z5165" s="6">
        <f>CleanedData[[#This Row],[Purchase Amount]]*0.15</f>
        <v>390.59699999999998</v>
      </c>
      <c r="AA5165" s="6">
        <f>CleanedData[[#This Row],[Purchase Amount]]*1.15</f>
        <v>2994.5769999999998</v>
      </c>
    </row>
    <row r="5166" spans="1:27" x14ac:dyDescent="0.3">
      <c r="A5166">
        <v>6250</v>
      </c>
      <c r="B5166" t="s">
        <v>5391</v>
      </c>
      <c r="C5166" s="1">
        <v>45298</v>
      </c>
      <c r="D5166">
        <v>30</v>
      </c>
      <c r="E5166" t="s">
        <v>60</v>
      </c>
      <c r="F5166" t="s">
        <v>72</v>
      </c>
      <c r="G5166" t="s">
        <v>223</v>
      </c>
      <c r="H5166">
        <v>5</v>
      </c>
      <c r="I5166" t="s">
        <v>42</v>
      </c>
      <c r="J5166" t="s">
        <v>74</v>
      </c>
      <c r="K5166" t="s">
        <v>55</v>
      </c>
      <c r="L5166" t="s">
        <v>45</v>
      </c>
      <c r="M5166" t="s">
        <v>180</v>
      </c>
      <c r="N5166" t="s">
        <v>57</v>
      </c>
      <c r="O5166" t="s">
        <v>89</v>
      </c>
      <c r="P5166" t="s">
        <v>70</v>
      </c>
      <c r="Q5166" t="s">
        <v>58</v>
      </c>
      <c r="R5166" s="6">
        <f>_xlfn.XLOOKUP(CleanedData[[#This Row],[Product]],'02_Lookup_Tables'!$A$2:$A$126,'02_Lookup_Tables'!$B$2:$B$126)</f>
        <v>209.53</v>
      </c>
      <c r="S5166" t="str">
        <f>VLOOKUP(CleanedData[[#This Row],[Product]],'02_Lookup_Tables'!$H$2:$I$126,2,FALSE)</f>
        <v>Food</v>
      </c>
      <c r="T5166" t="str">
        <f>VLOOKUP(CleanedData[[#This Row],[Province]],'02_Lookup_Tables'!$D$2:$E$10,2, FALSE)</f>
        <v>Central Region</v>
      </c>
      <c r="U5166" t="str" cm="1">
        <f t="array" ref="U5166">_xlfn.IFS(CleanedData[[#This Row],[Purchase Amount]]&lt;500,"Low",
CleanedData[[#This Row],[Purchase Amount]]&lt;5000,"Medium",
TRUE,"High")</f>
        <v>Low</v>
      </c>
      <c r="V5166" t="str">
        <f>TEXT(CleanedData[[#This Row],[Date]],"mmmm")</f>
        <v>January</v>
      </c>
      <c r="W5166" t="str">
        <f>"Q"&amp;ROUNDUP(MONTH(CleanedData[[#This Row],[Date]])/3,0)</f>
        <v>Q1</v>
      </c>
      <c r="X5166" t="str">
        <f>IF(CleanedData[[#This Row],[Purchase Amount]]&gt;=5000,"Yes","No")</f>
        <v>No</v>
      </c>
      <c r="Y5166">
        <f>IF(CleanedData[[#This Row],[Recommend]]="Yes",1,0)</f>
        <v>0</v>
      </c>
      <c r="Z5166" s="6">
        <f>CleanedData[[#This Row],[Purchase Amount]]*0.15</f>
        <v>31.429499999999997</v>
      </c>
      <c r="AA5166" s="6">
        <f>CleanedData[[#This Row],[Purchase Amount]]*1.15</f>
        <v>240.95949999999999</v>
      </c>
    </row>
    <row r="5167" spans="1:27" x14ac:dyDescent="0.3">
      <c r="A5167">
        <v>6251</v>
      </c>
      <c r="B5167" t="s">
        <v>5392</v>
      </c>
      <c r="C5167" s="1">
        <v>45711</v>
      </c>
      <c r="D5167">
        <v>50</v>
      </c>
      <c r="E5167" t="s">
        <v>60</v>
      </c>
      <c r="F5167" t="s">
        <v>68</v>
      </c>
      <c r="G5167" t="s">
        <v>126</v>
      </c>
      <c r="H5167">
        <v>1</v>
      </c>
      <c r="I5167" t="s">
        <v>42</v>
      </c>
      <c r="J5167" t="s">
        <v>43</v>
      </c>
      <c r="K5167" t="s">
        <v>55</v>
      </c>
      <c r="L5167" t="s">
        <v>42</v>
      </c>
      <c r="M5167" t="s">
        <v>236</v>
      </c>
      <c r="N5167" t="s">
        <v>80</v>
      </c>
      <c r="O5167" t="s">
        <v>89</v>
      </c>
      <c r="P5167" t="s">
        <v>49</v>
      </c>
      <c r="Q5167" t="s">
        <v>93</v>
      </c>
      <c r="R5167" s="6">
        <f>_xlfn.XLOOKUP(CleanedData[[#This Row],[Product]],'02_Lookup_Tables'!$A$2:$A$126,'02_Lookup_Tables'!$B$2:$B$126)</f>
        <v>343.42</v>
      </c>
      <c r="S5167" t="str">
        <f>VLOOKUP(CleanedData[[#This Row],[Product]],'02_Lookup_Tables'!$H$2:$I$126,2,FALSE)</f>
        <v>Food</v>
      </c>
      <c r="T5167" t="str">
        <f>VLOOKUP(CleanedData[[#This Row],[Province]],'02_Lookup_Tables'!$D$2:$E$10,2, FALSE)</f>
        <v>Northern Region</v>
      </c>
      <c r="U5167" t="str" cm="1">
        <f t="array" ref="U5167">_xlfn.IFS(CleanedData[[#This Row],[Purchase Amount]]&lt;500,"Low",
CleanedData[[#This Row],[Purchase Amount]]&lt;5000,"Medium",
TRUE,"High")</f>
        <v>Low</v>
      </c>
      <c r="V5167" t="str">
        <f>TEXT(CleanedData[[#This Row],[Date]],"mmmm")</f>
        <v>February</v>
      </c>
      <c r="W5167" t="str">
        <f>"Q"&amp;ROUNDUP(MONTH(CleanedData[[#This Row],[Date]])/3,0)</f>
        <v>Q1</v>
      </c>
      <c r="X5167" t="str">
        <f>IF(CleanedData[[#This Row],[Purchase Amount]]&gt;=5000,"Yes","No")</f>
        <v>No</v>
      </c>
      <c r="Y5167">
        <f>IF(CleanedData[[#This Row],[Recommend]]="Yes",1,0)</f>
        <v>0</v>
      </c>
      <c r="Z5167" s="6">
        <f>CleanedData[[#This Row],[Purchase Amount]]*0.15</f>
        <v>51.512999999999998</v>
      </c>
      <c r="AA5167" s="6">
        <f>CleanedData[[#This Row],[Purchase Amount]]*1.15</f>
        <v>394.93299999999999</v>
      </c>
    </row>
    <row r="5168" spans="1:27" x14ac:dyDescent="0.3">
      <c r="A5168">
        <v>6252</v>
      </c>
      <c r="B5168" t="s">
        <v>5393</v>
      </c>
      <c r="C5168" s="1">
        <v>45497</v>
      </c>
      <c r="D5168">
        <v>79</v>
      </c>
      <c r="E5168" t="s">
        <v>52</v>
      </c>
      <c r="F5168" t="s">
        <v>40</v>
      </c>
      <c r="G5168" t="s">
        <v>296</v>
      </c>
      <c r="H5168">
        <v>2</v>
      </c>
      <c r="I5168" t="s">
        <v>42</v>
      </c>
      <c r="J5168" t="s">
        <v>74</v>
      </c>
      <c r="K5168" t="s">
        <v>44</v>
      </c>
      <c r="L5168" t="s">
        <v>45</v>
      </c>
      <c r="M5168" t="s">
        <v>46</v>
      </c>
      <c r="N5168" t="s">
        <v>47</v>
      </c>
      <c r="O5168" t="s">
        <v>89</v>
      </c>
      <c r="P5168" t="s">
        <v>49</v>
      </c>
      <c r="Q5168" t="s">
        <v>97</v>
      </c>
      <c r="R5168" s="6">
        <f>_xlfn.XLOOKUP(CleanedData[[#This Row],[Product]],'02_Lookup_Tables'!$A$2:$A$126,'02_Lookup_Tables'!$B$2:$B$126)</f>
        <v>657.5</v>
      </c>
      <c r="S5168" t="str">
        <f>VLOOKUP(CleanedData[[#This Row],[Product]],'02_Lookup_Tables'!$H$2:$I$126,2,FALSE)</f>
        <v>Home Devices</v>
      </c>
      <c r="T5168" t="str">
        <f>VLOOKUP(CleanedData[[#This Row],[Province]],'02_Lookup_Tables'!$D$2:$E$10,2, FALSE)</f>
        <v>Northern Region</v>
      </c>
      <c r="U5168" t="str" cm="1">
        <f t="array" ref="U5168">_xlfn.IFS(CleanedData[[#This Row],[Purchase Amount]]&lt;500,"Low",
CleanedData[[#This Row],[Purchase Amount]]&lt;5000,"Medium",
TRUE,"High")</f>
        <v>Medium</v>
      </c>
      <c r="V5168" t="str">
        <f>TEXT(CleanedData[[#This Row],[Date]],"mmmm")</f>
        <v>July</v>
      </c>
      <c r="W5168" t="str">
        <f>"Q"&amp;ROUNDUP(MONTH(CleanedData[[#This Row],[Date]])/3,0)</f>
        <v>Q3</v>
      </c>
      <c r="X5168" t="str">
        <f>IF(CleanedData[[#This Row],[Purchase Amount]]&gt;=5000,"Yes","No")</f>
        <v>No</v>
      </c>
      <c r="Y5168">
        <f>IF(CleanedData[[#This Row],[Recommend]]="Yes",1,0)</f>
        <v>0</v>
      </c>
      <c r="Z5168" s="6">
        <f>CleanedData[[#This Row],[Purchase Amount]]*0.15</f>
        <v>98.625</v>
      </c>
      <c r="AA5168" s="6">
        <f>CleanedData[[#This Row],[Purchase Amount]]*1.15</f>
        <v>756.12499999999989</v>
      </c>
    </row>
    <row r="5169" spans="1:27" x14ac:dyDescent="0.3">
      <c r="A5169">
        <v>6253</v>
      </c>
      <c r="B5169" t="s">
        <v>5394</v>
      </c>
      <c r="C5169" s="1">
        <v>46020</v>
      </c>
      <c r="D5169">
        <v>29</v>
      </c>
      <c r="E5169" t="s">
        <v>60</v>
      </c>
      <c r="F5169" t="s">
        <v>61</v>
      </c>
      <c r="G5169" t="s">
        <v>419</v>
      </c>
      <c r="H5169">
        <v>4</v>
      </c>
      <c r="I5169" t="s">
        <v>45</v>
      </c>
      <c r="J5169" t="s">
        <v>74</v>
      </c>
      <c r="K5169" t="s">
        <v>64</v>
      </c>
      <c r="L5169" t="s">
        <v>45</v>
      </c>
      <c r="M5169" t="s">
        <v>136</v>
      </c>
      <c r="N5169" t="s">
        <v>96</v>
      </c>
      <c r="O5169" t="s">
        <v>89</v>
      </c>
      <c r="P5169" t="s">
        <v>70</v>
      </c>
      <c r="Q5169" t="s">
        <v>58</v>
      </c>
      <c r="R5169" s="6">
        <f>_xlfn.XLOOKUP(CleanedData[[#This Row],[Product]],'02_Lookup_Tables'!$A$2:$A$126,'02_Lookup_Tables'!$B$2:$B$126)</f>
        <v>96.11</v>
      </c>
      <c r="S5169" t="str">
        <f>VLOOKUP(CleanedData[[#This Row],[Product]],'02_Lookup_Tables'!$H$2:$I$126,2,FALSE)</f>
        <v>Apparel</v>
      </c>
      <c r="T5169" t="str">
        <f>VLOOKUP(CleanedData[[#This Row],[Province]],'02_Lookup_Tables'!$D$2:$E$10,2, FALSE)</f>
        <v>Southern Region</v>
      </c>
      <c r="U5169" t="str" cm="1">
        <f t="array" ref="U5169">_xlfn.IFS(CleanedData[[#This Row],[Purchase Amount]]&lt;500,"Low",
CleanedData[[#This Row],[Purchase Amount]]&lt;5000,"Medium",
TRUE,"High")</f>
        <v>Low</v>
      </c>
      <c r="V5169" t="str">
        <f>TEXT(CleanedData[[#This Row],[Date]],"mmmm")</f>
        <v>December</v>
      </c>
      <c r="W5169" t="str">
        <f>"Q"&amp;ROUNDUP(MONTH(CleanedData[[#This Row],[Date]])/3,0)</f>
        <v>Q4</v>
      </c>
      <c r="X5169" t="str">
        <f>IF(CleanedData[[#This Row],[Purchase Amount]]&gt;=5000,"Yes","No")</f>
        <v>No</v>
      </c>
      <c r="Y5169">
        <f>IF(CleanedData[[#This Row],[Recommend]]="Yes",1,0)</f>
        <v>1</v>
      </c>
      <c r="Z5169" s="6">
        <f>CleanedData[[#This Row],[Purchase Amount]]*0.15</f>
        <v>14.416499999999999</v>
      </c>
      <c r="AA5169" s="6">
        <f>CleanedData[[#This Row],[Purchase Amount]]*1.15</f>
        <v>110.52649999999998</v>
      </c>
    </row>
    <row r="5170" spans="1:27" x14ac:dyDescent="0.3">
      <c r="A5170">
        <v>6254</v>
      </c>
      <c r="B5170" t="s">
        <v>5395</v>
      </c>
      <c r="C5170" s="1">
        <v>45698</v>
      </c>
      <c r="D5170">
        <v>21</v>
      </c>
      <c r="E5170" t="s">
        <v>52</v>
      </c>
      <c r="F5170" t="s">
        <v>61</v>
      </c>
      <c r="G5170" t="s">
        <v>328</v>
      </c>
      <c r="H5170">
        <v>1</v>
      </c>
      <c r="I5170" t="s">
        <v>45</v>
      </c>
      <c r="J5170" t="s">
        <v>69</v>
      </c>
      <c r="K5170" t="s">
        <v>64</v>
      </c>
      <c r="L5170" t="s">
        <v>42</v>
      </c>
      <c r="M5170" t="s">
        <v>165</v>
      </c>
      <c r="N5170" t="s">
        <v>80</v>
      </c>
      <c r="O5170" t="s">
        <v>89</v>
      </c>
      <c r="P5170" t="s">
        <v>49</v>
      </c>
      <c r="Q5170" t="s">
        <v>66</v>
      </c>
      <c r="R5170" s="6">
        <f>_xlfn.XLOOKUP(CleanedData[[#This Row],[Product]],'02_Lookup_Tables'!$A$2:$A$126,'02_Lookup_Tables'!$B$2:$B$126)</f>
        <v>3521.64</v>
      </c>
      <c r="S5170" t="str">
        <f>VLOOKUP(CleanedData[[#This Row],[Product]],'02_Lookup_Tables'!$H$2:$I$126,2,FALSE)</f>
        <v>Home Devices</v>
      </c>
      <c r="T5170" t="str">
        <f>VLOOKUP(CleanedData[[#This Row],[Province]],'02_Lookup_Tables'!$D$2:$E$10,2, FALSE)</f>
        <v>Southern Region</v>
      </c>
      <c r="U5170" t="str" cm="1">
        <f t="array" ref="U5170">_xlfn.IFS(CleanedData[[#This Row],[Purchase Amount]]&lt;500,"Low",
CleanedData[[#This Row],[Purchase Amount]]&lt;5000,"Medium",
TRUE,"High")</f>
        <v>Medium</v>
      </c>
      <c r="V5170" t="str">
        <f>TEXT(CleanedData[[#This Row],[Date]],"mmmm")</f>
        <v>February</v>
      </c>
      <c r="W5170" t="str">
        <f>"Q"&amp;ROUNDUP(MONTH(CleanedData[[#This Row],[Date]])/3,0)</f>
        <v>Q1</v>
      </c>
      <c r="X5170" t="str">
        <f>IF(CleanedData[[#This Row],[Purchase Amount]]&gt;=5000,"Yes","No")</f>
        <v>No</v>
      </c>
      <c r="Y5170">
        <f>IF(CleanedData[[#This Row],[Recommend]]="Yes",1,0)</f>
        <v>1</v>
      </c>
      <c r="Z5170" s="6">
        <f>CleanedData[[#This Row],[Purchase Amount]]*0.15</f>
        <v>528.24599999999998</v>
      </c>
      <c r="AA5170" s="6">
        <f>CleanedData[[#This Row],[Purchase Amount]]*1.15</f>
        <v>4049.8859999999995</v>
      </c>
    </row>
    <row r="5171" spans="1:27" x14ac:dyDescent="0.3">
      <c r="A5171">
        <v>6255</v>
      </c>
      <c r="B5171" t="s">
        <v>5396</v>
      </c>
      <c r="C5171" s="1">
        <v>45964</v>
      </c>
      <c r="D5171">
        <v>80</v>
      </c>
      <c r="E5171" t="s">
        <v>60</v>
      </c>
      <c r="F5171" t="s">
        <v>40</v>
      </c>
      <c r="G5171" t="s">
        <v>501</v>
      </c>
      <c r="H5171">
        <v>5</v>
      </c>
      <c r="I5171" t="s">
        <v>42</v>
      </c>
      <c r="J5171" t="s">
        <v>43</v>
      </c>
      <c r="K5171" t="s">
        <v>44</v>
      </c>
      <c r="L5171" t="s">
        <v>42</v>
      </c>
      <c r="M5171" t="s">
        <v>106</v>
      </c>
      <c r="N5171" t="s">
        <v>57</v>
      </c>
      <c r="O5171" t="s">
        <v>148</v>
      </c>
      <c r="P5171" t="s">
        <v>49</v>
      </c>
      <c r="Q5171" t="s">
        <v>97</v>
      </c>
      <c r="R5171" s="6">
        <f>_xlfn.XLOOKUP(CleanedData[[#This Row],[Product]],'02_Lookup_Tables'!$A$2:$A$126,'02_Lookup_Tables'!$B$2:$B$126)</f>
        <v>1482.94</v>
      </c>
      <c r="S5171" t="str">
        <f>VLOOKUP(CleanedData[[#This Row],[Product]],'02_Lookup_Tables'!$H$2:$I$126,2,FALSE)</f>
        <v>Home Devices</v>
      </c>
      <c r="T5171" t="str">
        <f>VLOOKUP(CleanedData[[#This Row],[Province]],'02_Lookup_Tables'!$D$2:$E$10,2, FALSE)</f>
        <v>Northern Region</v>
      </c>
      <c r="U5171" t="str" cm="1">
        <f t="array" ref="U5171">_xlfn.IFS(CleanedData[[#This Row],[Purchase Amount]]&lt;500,"Low",
CleanedData[[#This Row],[Purchase Amount]]&lt;5000,"Medium",
TRUE,"High")</f>
        <v>Medium</v>
      </c>
      <c r="V5171" t="str">
        <f>TEXT(CleanedData[[#This Row],[Date]],"mmmm")</f>
        <v>November</v>
      </c>
      <c r="W5171" t="str">
        <f>"Q"&amp;ROUNDUP(MONTH(CleanedData[[#This Row],[Date]])/3,0)</f>
        <v>Q4</v>
      </c>
      <c r="X5171" t="str">
        <f>IF(CleanedData[[#This Row],[Purchase Amount]]&gt;=5000,"Yes","No")</f>
        <v>No</v>
      </c>
      <c r="Y5171">
        <f>IF(CleanedData[[#This Row],[Recommend]]="Yes",1,0)</f>
        <v>0</v>
      </c>
      <c r="Z5171" s="6">
        <f>CleanedData[[#This Row],[Purchase Amount]]*0.15</f>
        <v>222.441</v>
      </c>
      <c r="AA5171" s="6">
        <f>CleanedData[[#This Row],[Purchase Amount]]*1.15</f>
        <v>1705.3809999999999</v>
      </c>
    </row>
    <row r="5172" spans="1:27" x14ac:dyDescent="0.3">
      <c r="A5172">
        <v>6257</v>
      </c>
      <c r="B5172" t="s">
        <v>5397</v>
      </c>
      <c r="C5172" s="1">
        <v>45358</v>
      </c>
      <c r="D5172">
        <v>46</v>
      </c>
      <c r="E5172" t="s">
        <v>52</v>
      </c>
      <c r="F5172" t="s">
        <v>61</v>
      </c>
      <c r="G5172" t="s">
        <v>243</v>
      </c>
      <c r="H5172">
        <v>2</v>
      </c>
      <c r="I5172" t="s">
        <v>45</v>
      </c>
      <c r="J5172" t="s">
        <v>69</v>
      </c>
      <c r="K5172" t="s">
        <v>55</v>
      </c>
      <c r="L5172" t="s">
        <v>42</v>
      </c>
      <c r="M5172" t="s">
        <v>175</v>
      </c>
      <c r="N5172" t="s">
        <v>47</v>
      </c>
      <c r="O5172" t="s">
        <v>89</v>
      </c>
      <c r="P5172" t="s">
        <v>49</v>
      </c>
      <c r="Q5172" t="s">
        <v>93</v>
      </c>
      <c r="R5172" s="6">
        <f>_xlfn.XLOOKUP(CleanedData[[#This Row],[Product]],'02_Lookup_Tables'!$A$2:$A$126,'02_Lookup_Tables'!$B$2:$B$126)</f>
        <v>551.66</v>
      </c>
      <c r="S5172" t="str">
        <f>VLOOKUP(CleanedData[[#This Row],[Product]],'02_Lookup_Tables'!$H$2:$I$126,2,FALSE)</f>
        <v>Accessories</v>
      </c>
      <c r="T5172" t="str">
        <f>VLOOKUP(CleanedData[[#This Row],[Province]],'02_Lookup_Tables'!$D$2:$E$10,2, FALSE)</f>
        <v>Southern Region</v>
      </c>
      <c r="U5172" t="str" cm="1">
        <f t="array" ref="U5172">_xlfn.IFS(CleanedData[[#This Row],[Purchase Amount]]&lt;500,"Low",
CleanedData[[#This Row],[Purchase Amount]]&lt;5000,"Medium",
TRUE,"High")</f>
        <v>Medium</v>
      </c>
      <c r="V5172" t="str">
        <f>TEXT(CleanedData[[#This Row],[Date]],"mmmm")</f>
        <v>March</v>
      </c>
      <c r="W5172" t="str">
        <f>"Q"&amp;ROUNDUP(MONTH(CleanedData[[#This Row],[Date]])/3,0)</f>
        <v>Q1</v>
      </c>
      <c r="X5172" t="str">
        <f>IF(CleanedData[[#This Row],[Purchase Amount]]&gt;=5000,"Yes","No")</f>
        <v>No</v>
      </c>
      <c r="Y5172">
        <f>IF(CleanedData[[#This Row],[Recommend]]="Yes",1,0)</f>
        <v>1</v>
      </c>
      <c r="Z5172" s="6">
        <f>CleanedData[[#This Row],[Purchase Amount]]*0.15</f>
        <v>82.748999999999995</v>
      </c>
      <c r="AA5172" s="6">
        <f>CleanedData[[#This Row],[Purchase Amount]]*1.15</f>
        <v>634.40899999999988</v>
      </c>
    </row>
    <row r="5173" spans="1:27" x14ac:dyDescent="0.3">
      <c r="A5173">
        <v>6259</v>
      </c>
      <c r="B5173" t="s">
        <v>5398</v>
      </c>
      <c r="C5173" s="1">
        <v>45891</v>
      </c>
      <c r="D5173">
        <v>40</v>
      </c>
      <c r="E5173" t="s">
        <v>60</v>
      </c>
      <c r="F5173" t="s">
        <v>130</v>
      </c>
      <c r="G5173" t="s">
        <v>340</v>
      </c>
      <c r="H5173">
        <v>1</v>
      </c>
      <c r="I5173" t="s">
        <v>42</v>
      </c>
      <c r="J5173" t="s">
        <v>63</v>
      </c>
      <c r="K5173" t="s">
        <v>44</v>
      </c>
      <c r="L5173" t="s">
        <v>45</v>
      </c>
      <c r="M5173" t="s">
        <v>106</v>
      </c>
      <c r="N5173" t="s">
        <v>80</v>
      </c>
      <c r="O5173" t="s">
        <v>148</v>
      </c>
      <c r="P5173" t="s">
        <v>70</v>
      </c>
      <c r="Q5173" t="s">
        <v>81</v>
      </c>
      <c r="R5173" s="6">
        <f>_xlfn.XLOOKUP(CleanedData[[#This Row],[Product]],'02_Lookup_Tables'!$A$2:$A$126,'02_Lookup_Tables'!$B$2:$B$126)</f>
        <v>828.82</v>
      </c>
      <c r="S5173" t="str">
        <f>VLOOKUP(CleanedData[[#This Row],[Product]],'02_Lookup_Tables'!$H$2:$I$126,2,FALSE)</f>
        <v>Home Devices</v>
      </c>
      <c r="T5173" t="str">
        <f>VLOOKUP(CleanedData[[#This Row],[Province]],'02_Lookup_Tables'!$D$2:$E$10,2, FALSE)</f>
        <v>Eastern Region</v>
      </c>
      <c r="U5173" t="str" cm="1">
        <f t="array" ref="U5173">_xlfn.IFS(CleanedData[[#This Row],[Purchase Amount]]&lt;500,"Low",
CleanedData[[#This Row],[Purchase Amount]]&lt;5000,"Medium",
TRUE,"High")</f>
        <v>Medium</v>
      </c>
      <c r="V5173" t="str">
        <f>TEXT(CleanedData[[#This Row],[Date]],"mmmm")</f>
        <v>August</v>
      </c>
      <c r="W5173" t="str">
        <f>"Q"&amp;ROUNDUP(MONTH(CleanedData[[#This Row],[Date]])/3,0)</f>
        <v>Q3</v>
      </c>
      <c r="X5173" t="str">
        <f>IF(CleanedData[[#This Row],[Purchase Amount]]&gt;=5000,"Yes","No")</f>
        <v>No</v>
      </c>
      <c r="Y5173">
        <f>IF(CleanedData[[#This Row],[Recommend]]="Yes",1,0)</f>
        <v>0</v>
      </c>
      <c r="Z5173" s="6">
        <f>CleanedData[[#This Row],[Purchase Amount]]*0.15</f>
        <v>124.32300000000001</v>
      </c>
      <c r="AA5173" s="6">
        <f>CleanedData[[#This Row],[Purchase Amount]]*1.15</f>
        <v>953.14300000000003</v>
      </c>
    </row>
    <row r="5174" spans="1:27" x14ac:dyDescent="0.3">
      <c r="A5174">
        <v>6261</v>
      </c>
      <c r="B5174" t="s">
        <v>5399</v>
      </c>
      <c r="C5174" s="1">
        <v>45684</v>
      </c>
      <c r="D5174">
        <v>67</v>
      </c>
      <c r="E5174" t="s">
        <v>39</v>
      </c>
      <c r="F5174" t="s">
        <v>61</v>
      </c>
      <c r="G5174" t="s">
        <v>389</v>
      </c>
      <c r="H5174">
        <v>2</v>
      </c>
      <c r="I5174" t="s">
        <v>42</v>
      </c>
      <c r="J5174" t="s">
        <v>63</v>
      </c>
      <c r="K5174" t="s">
        <v>55</v>
      </c>
      <c r="L5174" t="s">
        <v>45</v>
      </c>
      <c r="M5174" t="s">
        <v>151</v>
      </c>
      <c r="N5174" t="s">
        <v>47</v>
      </c>
      <c r="O5174" t="s">
        <v>89</v>
      </c>
      <c r="P5174" t="s">
        <v>49</v>
      </c>
      <c r="Q5174" t="s">
        <v>97</v>
      </c>
      <c r="R5174" s="6">
        <f>_xlfn.XLOOKUP(CleanedData[[#This Row],[Product]],'02_Lookup_Tables'!$A$2:$A$126,'02_Lookup_Tables'!$B$2:$B$126)</f>
        <v>5432.76</v>
      </c>
      <c r="S5174" t="str">
        <f>VLOOKUP(CleanedData[[#This Row],[Product]],'02_Lookup_Tables'!$H$2:$I$126,2,FALSE)</f>
        <v>Home Devices</v>
      </c>
      <c r="T5174" t="str">
        <f>VLOOKUP(CleanedData[[#This Row],[Province]],'02_Lookup_Tables'!$D$2:$E$10,2, FALSE)</f>
        <v>Southern Region</v>
      </c>
      <c r="U5174" t="str" cm="1">
        <f t="array" ref="U5174">_xlfn.IFS(CleanedData[[#This Row],[Purchase Amount]]&lt;500,"Low",
CleanedData[[#This Row],[Purchase Amount]]&lt;5000,"Medium",
TRUE,"High")</f>
        <v>High</v>
      </c>
      <c r="V5174" t="str">
        <f>TEXT(CleanedData[[#This Row],[Date]],"mmmm")</f>
        <v>January</v>
      </c>
      <c r="W5174" t="str">
        <f>"Q"&amp;ROUNDUP(MONTH(CleanedData[[#This Row],[Date]])/3,0)</f>
        <v>Q1</v>
      </c>
      <c r="X5174" t="str">
        <f>IF(CleanedData[[#This Row],[Purchase Amount]]&gt;=5000,"Yes","No")</f>
        <v>Yes</v>
      </c>
      <c r="Y5174">
        <f>IF(CleanedData[[#This Row],[Recommend]]="Yes",1,0)</f>
        <v>0</v>
      </c>
      <c r="Z5174" s="6">
        <f>CleanedData[[#This Row],[Purchase Amount]]*0.15</f>
        <v>814.91399999999999</v>
      </c>
      <c r="AA5174" s="6">
        <f>CleanedData[[#This Row],[Purchase Amount]]*1.15</f>
        <v>6247.674</v>
      </c>
    </row>
    <row r="5175" spans="1:27" x14ac:dyDescent="0.3">
      <c r="A5175">
        <v>6262</v>
      </c>
      <c r="B5175" t="s">
        <v>5400</v>
      </c>
      <c r="C5175" s="1">
        <v>45357</v>
      </c>
      <c r="D5175">
        <v>63</v>
      </c>
      <c r="E5175" t="s">
        <v>39</v>
      </c>
      <c r="F5175" t="s">
        <v>68</v>
      </c>
      <c r="G5175" t="s">
        <v>352</v>
      </c>
      <c r="H5175">
        <v>4</v>
      </c>
      <c r="I5175" t="s">
        <v>45</v>
      </c>
      <c r="J5175" t="s">
        <v>63</v>
      </c>
      <c r="K5175" t="s">
        <v>55</v>
      </c>
      <c r="L5175" t="s">
        <v>45</v>
      </c>
      <c r="M5175" t="s">
        <v>231</v>
      </c>
      <c r="N5175" t="s">
        <v>96</v>
      </c>
      <c r="O5175" t="s">
        <v>89</v>
      </c>
      <c r="P5175" t="s">
        <v>70</v>
      </c>
      <c r="Q5175" t="s">
        <v>50</v>
      </c>
      <c r="R5175" s="6">
        <f>_xlfn.XLOOKUP(CleanedData[[#This Row],[Product]],'02_Lookup_Tables'!$A$2:$A$126,'02_Lookup_Tables'!$B$2:$B$126)</f>
        <v>2217.0300000000002</v>
      </c>
      <c r="S5175" t="str">
        <f>VLOOKUP(CleanedData[[#This Row],[Product]],'02_Lookup_Tables'!$H$2:$I$126,2,FALSE)</f>
        <v>Apparel</v>
      </c>
      <c r="T5175" t="str">
        <f>VLOOKUP(CleanedData[[#This Row],[Province]],'02_Lookup_Tables'!$D$2:$E$10,2, FALSE)</f>
        <v>Northern Region</v>
      </c>
      <c r="U5175" t="str" cm="1">
        <f t="array" ref="U5175">_xlfn.IFS(CleanedData[[#This Row],[Purchase Amount]]&lt;500,"Low",
CleanedData[[#This Row],[Purchase Amount]]&lt;5000,"Medium",
TRUE,"High")</f>
        <v>Medium</v>
      </c>
      <c r="V5175" t="str">
        <f>TEXT(CleanedData[[#This Row],[Date]],"mmmm")</f>
        <v>March</v>
      </c>
      <c r="W5175" t="str">
        <f>"Q"&amp;ROUNDUP(MONTH(CleanedData[[#This Row],[Date]])/3,0)</f>
        <v>Q1</v>
      </c>
      <c r="X5175" t="str">
        <f>IF(CleanedData[[#This Row],[Purchase Amount]]&gt;=5000,"Yes","No")</f>
        <v>No</v>
      </c>
      <c r="Y5175">
        <f>IF(CleanedData[[#This Row],[Recommend]]="Yes",1,0)</f>
        <v>1</v>
      </c>
      <c r="Z5175" s="6">
        <f>CleanedData[[#This Row],[Purchase Amount]]*0.15</f>
        <v>332.55450000000002</v>
      </c>
      <c r="AA5175" s="6">
        <f>CleanedData[[#This Row],[Purchase Amount]]*1.15</f>
        <v>2549.5844999999999</v>
      </c>
    </row>
    <row r="5176" spans="1:27" x14ac:dyDescent="0.3">
      <c r="A5176">
        <v>6263</v>
      </c>
      <c r="B5176" t="s">
        <v>5401</v>
      </c>
      <c r="C5176" s="1">
        <v>45722</v>
      </c>
      <c r="D5176">
        <v>34</v>
      </c>
      <c r="E5176" t="s">
        <v>52</v>
      </c>
      <c r="F5176" t="s">
        <v>83</v>
      </c>
      <c r="G5176" t="s">
        <v>210</v>
      </c>
      <c r="H5176">
        <v>1</v>
      </c>
      <c r="I5176" t="s">
        <v>42</v>
      </c>
      <c r="J5176" t="s">
        <v>43</v>
      </c>
      <c r="K5176" t="s">
        <v>64</v>
      </c>
      <c r="L5176" t="s">
        <v>45</v>
      </c>
      <c r="M5176" t="s">
        <v>123</v>
      </c>
      <c r="N5176" t="s">
        <v>80</v>
      </c>
      <c r="O5176" t="s">
        <v>89</v>
      </c>
      <c r="P5176" t="s">
        <v>49</v>
      </c>
      <c r="Q5176" t="s">
        <v>58</v>
      </c>
      <c r="R5176" s="6">
        <f>_xlfn.XLOOKUP(CleanedData[[#This Row],[Product]],'02_Lookup_Tables'!$A$2:$A$126,'02_Lookup_Tables'!$B$2:$B$126)</f>
        <v>13123.97</v>
      </c>
      <c r="S5176" t="str">
        <f>VLOOKUP(CleanedData[[#This Row],[Product]],'02_Lookup_Tables'!$H$2:$I$126,2,FALSE)</f>
        <v>Electronics</v>
      </c>
      <c r="T5176" t="str">
        <f>VLOOKUP(CleanedData[[#This Row],[Province]],'02_Lookup_Tables'!$D$2:$E$10,2, FALSE)</f>
        <v>Western Region</v>
      </c>
      <c r="U5176" t="str" cm="1">
        <f t="array" ref="U5176">_xlfn.IFS(CleanedData[[#This Row],[Purchase Amount]]&lt;500,"Low",
CleanedData[[#This Row],[Purchase Amount]]&lt;5000,"Medium",
TRUE,"High")</f>
        <v>High</v>
      </c>
      <c r="V5176" t="str">
        <f>TEXT(CleanedData[[#This Row],[Date]],"mmmm")</f>
        <v>March</v>
      </c>
      <c r="W5176" t="str">
        <f>"Q"&amp;ROUNDUP(MONTH(CleanedData[[#This Row],[Date]])/3,0)</f>
        <v>Q1</v>
      </c>
      <c r="X5176" t="str">
        <f>IF(CleanedData[[#This Row],[Purchase Amount]]&gt;=5000,"Yes","No")</f>
        <v>Yes</v>
      </c>
      <c r="Y5176">
        <f>IF(CleanedData[[#This Row],[Recommend]]="Yes",1,0)</f>
        <v>0</v>
      </c>
      <c r="Z5176" s="6">
        <f>CleanedData[[#This Row],[Purchase Amount]]*0.15</f>
        <v>1968.5954999999999</v>
      </c>
      <c r="AA5176" s="6">
        <f>CleanedData[[#This Row],[Purchase Amount]]*1.15</f>
        <v>15092.565499999999</v>
      </c>
    </row>
    <row r="5177" spans="1:27" x14ac:dyDescent="0.3">
      <c r="A5177">
        <v>6264</v>
      </c>
      <c r="B5177" t="s">
        <v>5402</v>
      </c>
      <c r="C5177" s="1">
        <v>45413</v>
      </c>
      <c r="D5177">
        <v>58</v>
      </c>
      <c r="E5177" t="s">
        <v>52</v>
      </c>
      <c r="F5177" t="s">
        <v>61</v>
      </c>
      <c r="G5177" t="s">
        <v>173</v>
      </c>
      <c r="H5177">
        <v>3</v>
      </c>
      <c r="I5177" t="s">
        <v>45</v>
      </c>
      <c r="J5177" t="s">
        <v>69</v>
      </c>
      <c r="K5177" t="s">
        <v>55</v>
      </c>
      <c r="L5177" t="s">
        <v>42</v>
      </c>
      <c r="M5177" t="s">
        <v>184</v>
      </c>
      <c r="N5177" t="s">
        <v>48</v>
      </c>
      <c r="O5177" t="s">
        <v>148</v>
      </c>
      <c r="P5177" t="s">
        <v>49</v>
      </c>
      <c r="Q5177" t="s">
        <v>50</v>
      </c>
      <c r="R5177" s="6">
        <f>_xlfn.XLOOKUP(CleanedData[[#This Row],[Product]],'02_Lookup_Tables'!$A$2:$A$126,'02_Lookup_Tables'!$B$2:$B$126)</f>
        <v>13056.99</v>
      </c>
      <c r="S5177" t="str">
        <f>VLOOKUP(CleanedData[[#This Row],[Product]],'02_Lookup_Tables'!$H$2:$I$126,2,FALSE)</f>
        <v>Electronics</v>
      </c>
      <c r="T5177" t="str">
        <f>VLOOKUP(CleanedData[[#This Row],[Province]],'02_Lookup_Tables'!$D$2:$E$10,2, FALSE)</f>
        <v>Southern Region</v>
      </c>
      <c r="U5177" t="str" cm="1">
        <f t="array" ref="U5177">_xlfn.IFS(CleanedData[[#This Row],[Purchase Amount]]&lt;500,"Low",
CleanedData[[#This Row],[Purchase Amount]]&lt;5000,"Medium",
TRUE,"High")</f>
        <v>High</v>
      </c>
      <c r="V5177" t="str">
        <f>TEXT(CleanedData[[#This Row],[Date]],"mmmm")</f>
        <v>May</v>
      </c>
      <c r="W5177" t="str">
        <f>"Q"&amp;ROUNDUP(MONTH(CleanedData[[#This Row],[Date]])/3,0)</f>
        <v>Q2</v>
      </c>
      <c r="X5177" t="str">
        <f>IF(CleanedData[[#This Row],[Purchase Amount]]&gt;=5000,"Yes","No")</f>
        <v>Yes</v>
      </c>
      <c r="Y5177">
        <f>IF(CleanedData[[#This Row],[Recommend]]="Yes",1,0)</f>
        <v>1</v>
      </c>
      <c r="Z5177" s="6">
        <f>CleanedData[[#This Row],[Purchase Amount]]*0.15</f>
        <v>1958.5484999999999</v>
      </c>
      <c r="AA5177" s="6">
        <f>CleanedData[[#This Row],[Purchase Amount]]*1.15</f>
        <v>15015.538499999999</v>
      </c>
    </row>
    <row r="5178" spans="1:27" x14ac:dyDescent="0.3">
      <c r="A5178">
        <v>6265</v>
      </c>
      <c r="B5178" t="s">
        <v>5403</v>
      </c>
      <c r="C5178" s="1">
        <v>45922</v>
      </c>
      <c r="D5178">
        <v>46</v>
      </c>
      <c r="E5178" t="s">
        <v>60</v>
      </c>
      <c r="F5178" t="s">
        <v>72</v>
      </c>
      <c r="G5178" t="s">
        <v>365</v>
      </c>
      <c r="H5178">
        <v>1</v>
      </c>
      <c r="I5178" t="s">
        <v>45</v>
      </c>
      <c r="J5178" t="s">
        <v>69</v>
      </c>
      <c r="K5178" t="s">
        <v>44</v>
      </c>
      <c r="L5178" t="s">
        <v>42</v>
      </c>
      <c r="M5178" t="s">
        <v>175</v>
      </c>
      <c r="N5178" t="s">
        <v>80</v>
      </c>
      <c r="O5178" t="s">
        <v>89</v>
      </c>
      <c r="P5178" t="s">
        <v>49</v>
      </c>
      <c r="Q5178" t="s">
        <v>93</v>
      </c>
      <c r="R5178" s="6">
        <f>_xlfn.XLOOKUP(CleanedData[[#This Row],[Product]],'02_Lookup_Tables'!$A$2:$A$126,'02_Lookup_Tables'!$B$2:$B$126)</f>
        <v>105.11</v>
      </c>
      <c r="S5178" t="str">
        <f>VLOOKUP(CleanedData[[#This Row],[Product]],'02_Lookup_Tables'!$H$2:$I$126,2,FALSE)</f>
        <v>Beauty &amp; Personal Care</v>
      </c>
      <c r="T5178" t="str">
        <f>VLOOKUP(CleanedData[[#This Row],[Province]],'02_Lookup_Tables'!$D$2:$E$10,2, FALSE)</f>
        <v>Central Region</v>
      </c>
      <c r="U5178" t="str" cm="1">
        <f t="array" ref="U5178">_xlfn.IFS(CleanedData[[#This Row],[Purchase Amount]]&lt;500,"Low",
CleanedData[[#This Row],[Purchase Amount]]&lt;5000,"Medium",
TRUE,"High")</f>
        <v>Low</v>
      </c>
      <c r="V5178" t="str">
        <f>TEXT(CleanedData[[#This Row],[Date]],"mmmm")</f>
        <v>September</v>
      </c>
      <c r="W5178" t="str">
        <f>"Q"&amp;ROUNDUP(MONTH(CleanedData[[#This Row],[Date]])/3,0)</f>
        <v>Q3</v>
      </c>
      <c r="X5178" t="str">
        <f>IF(CleanedData[[#This Row],[Purchase Amount]]&gt;=5000,"Yes","No")</f>
        <v>No</v>
      </c>
      <c r="Y5178">
        <f>IF(CleanedData[[#This Row],[Recommend]]="Yes",1,0)</f>
        <v>1</v>
      </c>
      <c r="Z5178" s="6">
        <f>CleanedData[[#This Row],[Purchase Amount]]*0.15</f>
        <v>15.766499999999999</v>
      </c>
      <c r="AA5178" s="6">
        <f>CleanedData[[#This Row],[Purchase Amount]]*1.15</f>
        <v>120.87649999999999</v>
      </c>
    </row>
    <row r="5179" spans="1:27" x14ac:dyDescent="0.3">
      <c r="A5179">
        <v>6266</v>
      </c>
      <c r="B5179" t="s">
        <v>5404</v>
      </c>
      <c r="C5179" s="1">
        <v>45719</v>
      </c>
      <c r="D5179">
        <v>79</v>
      </c>
      <c r="E5179" t="s">
        <v>39</v>
      </c>
      <c r="F5179" t="s">
        <v>40</v>
      </c>
      <c r="G5179" t="s">
        <v>139</v>
      </c>
      <c r="H5179">
        <v>1</v>
      </c>
      <c r="I5179" t="s">
        <v>42</v>
      </c>
      <c r="J5179" t="s">
        <v>69</v>
      </c>
      <c r="K5179" t="s">
        <v>64</v>
      </c>
      <c r="L5179" t="s">
        <v>45</v>
      </c>
      <c r="M5179" t="s">
        <v>123</v>
      </c>
      <c r="N5179" t="s">
        <v>80</v>
      </c>
      <c r="O5179" t="s">
        <v>89</v>
      </c>
      <c r="P5179" t="s">
        <v>49</v>
      </c>
      <c r="Q5179" t="s">
        <v>97</v>
      </c>
      <c r="R5179" s="6">
        <f>_xlfn.XLOOKUP(CleanedData[[#This Row],[Product]],'02_Lookup_Tables'!$A$2:$A$126,'02_Lookup_Tables'!$B$2:$B$126)</f>
        <v>2340.5700000000002</v>
      </c>
      <c r="S5179" t="str">
        <f>VLOOKUP(CleanedData[[#This Row],[Product]],'02_Lookup_Tables'!$H$2:$I$126,2,FALSE)</f>
        <v>Apparel</v>
      </c>
      <c r="T5179" t="str">
        <f>VLOOKUP(CleanedData[[#This Row],[Province]],'02_Lookup_Tables'!$D$2:$E$10,2, FALSE)</f>
        <v>Northern Region</v>
      </c>
      <c r="U5179" t="str" cm="1">
        <f t="array" ref="U5179">_xlfn.IFS(CleanedData[[#This Row],[Purchase Amount]]&lt;500,"Low",
CleanedData[[#This Row],[Purchase Amount]]&lt;5000,"Medium",
TRUE,"High")</f>
        <v>Medium</v>
      </c>
      <c r="V5179" t="str">
        <f>TEXT(CleanedData[[#This Row],[Date]],"mmmm")</f>
        <v>March</v>
      </c>
      <c r="W5179" t="str">
        <f>"Q"&amp;ROUNDUP(MONTH(CleanedData[[#This Row],[Date]])/3,0)</f>
        <v>Q1</v>
      </c>
      <c r="X5179" t="str">
        <f>IF(CleanedData[[#This Row],[Purchase Amount]]&gt;=5000,"Yes","No")</f>
        <v>No</v>
      </c>
      <c r="Y5179">
        <f>IF(CleanedData[[#This Row],[Recommend]]="Yes",1,0)</f>
        <v>0</v>
      </c>
      <c r="Z5179" s="6">
        <f>CleanedData[[#This Row],[Purchase Amount]]*0.15</f>
        <v>351.08550000000002</v>
      </c>
      <c r="AA5179" s="6">
        <f>CleanedData[[#This Row],[Purchase Amount]]*1.15</f>
        <v>2691.6554999999998</v>
      </c>
    </row>
    <row r="5180" spans="1:27" x14ac:dyDescent="0.3">
      <c r="A5180">
        <v>6268</v>
      </c>
      <c r="B5180" t="s">
        <v>5405</v>
      </c>
      <c r="C5180" s="1">
        <v>45904</v>
      </c>
      <c r="D5180">
        <v>55</v>
      </c>
      <c r="E5180" t="s">
        <v>39</v>
      </c>
      <c r="F5180" t="s">
        <v>40</v>
      </c>
      <c r="G5180" t="s">
        <v>91</v>
      </c>
      <c r="H5180">
        <v>3</v>
      </c>
      <c r="I5180" t="s">
        <v>42</v>
      </c>
      <c r="J5180" t="s">
        <v>54</v>
      </c>
      <c r="K5180" t="s">
        <v>64</v>
      </c>
      <c r="L5180" t="s">
        <v>45</v>
      </c>
      <c r="M5180" t="s">
        <v>106</v>
      </c>
      <c r="N5180" t="s">
        <v>48</v>
      </c>
      <c r="O5180" t="s">
        <v>148</v>
      </c>
      <c r="P5180" t="s">
        <v>49</v>
      </c>
      <c r="Q5180" t="s">
        <v>50</v>
      </c>
      <c r="R5180" s="6">
        <f>_xlfn.XLOOKUP(CleanedData[[#This Row],[Product]],'02_Lookup_Tables'!$A$2:$A$126,'02_Lookup_Tables'!$B$2:$B$126)</f>
        <v>1370.56</v>
      </c>
      <c r="S5180" t="str">
        <f>VLOOKUP(CleanedData[[#This Row],[Product]],'02_Lookup_Tables'!$H$2:$I$126,2,FALSE)</f>
        <v>Electronics</v>
      </c>
      <c r="T5180" t="str">
        <f>VLOOKUP(CleanedData[[#This Row],[Province]],'02_Lookup_Tables'!$D$2:$E$10,2, FALSE)</f>
        <v>Northern Region</v>
      </c>
      <c r="U5180" t="str" cm="1">
        <f t="array" ref="U5180">_xlfn.IFS(CleanedData[[#This Row],[Purchase Amount]]&lt;500,"Low",
CleanedData[[#This Row],[Purchase Amount]]&lt;5000,"Medium",
TRUE,"High")</f>
        <v>Medium</v>
      </c>
      <c r="V5180" t="str">
        <f>TEXT(CleanedData[[#This Row],[Date]],"mmmm")</f>
        <v>September</v>
      </c>
      <c r="W5180" t="str">
        <f>"Q"&amp;ROUNDUP(MONTH(CleanedData[[#This Row],[Date]])/3,0)</f>
        <v>Q3</v>
      </c>
      <c r="X5180" t="str">
        <f>IF(CleanedData[[#This Row],[Purchase Amount]]&gt;=5000,"Yes","No")</f>
        <v>No</v>
      </c>
      <c r="Y5180">
        <f>IF(CleanedData[[#This Row],[Recommend]]="Yes",1,0)</f>
        <v>0</v>
      </c>
      <c r="Z5180" s="6">
        <f>CleanedData[[#This Row],[Purchase Amount]]*0.15</f>
        <v>205.58399999999997</v>
      </c>
      <c r="AA5180" s="6">
        <f>CleanedData[[#This Row],[Purchase Amount]]*1.15</f>
        <v>1576.1439999999998</v>
      </c>
    </row>
    <row r="5181" spans="1:27" x14ac:dyDescent="0.3">
      <c r="A5181">
        <v>6269</v>
      </c>
      <c r="B5181" t="s">
        <v>5406</v>
      </c>
      <c r="C5181" s="1">
        <v>45742</v>
      </c>
      <c r="D5181">
        <v>24</v>
      </c>
      <c r="E5181" t="s">
        <v>39</v>
      </c>
      <c r="F5181" t="s">
        <v>40</v>
      </c>
      <c r="G5181" t="s">
        <v>187</v>
      </c>
      <c r="H5181">
        <v>1</v>
      </c>
      <c r="I5181" t="s">
        <v>45</v>
      </c>
      <c r="J5181" t="s">
        <v>74</v>
      </c>
      <c r="K5181" t="s">
        <v>64</v>
      </c>
      <c r="L5181" t="s">
        <v>42</v>
      </c>
      <c r="M5181" t="s">
        <v>46</v>
      </c>
      <c r="N5181" t="s">
        <v>80</v>
      </c>
      <c r="O5181" t="s">
        <v>89</v>
      </c>
      <c r="P5181" t="s">
        <v>49</v>
      </c>
      <c r="Q5181" t="s">
        <v>66</v>
      </c>
      <c r="R5181" s="6">
        <f>_xlfn.XLOOKUP(CleanedData[[#This Row],[Product]],'02_Lookup_Tables'!$A$2:$A$126,'02_Lookup_Tables'!$B$2:$B$126)</f>
        <v>24904.86</v>
      </c>
      <c r="S5181" t="str">
        <f>VLOOKUP(CleanedData[[#This Row],[Product]],'02_Lookup_Tables'!$H$2:$I$126,2,FALSE)</f>
        <v>Electronics</v>
      </c>
      <c r="T5181" t="str">
        <f>VLOOKUP(CleanedData[[#This Row],[Province]],'02_Lookup_Tables'!$D$2:$E$10,2, FALSE)</f>
        <v>Northern Region</v>
      </c>
      <c r="U5181" t="str" cm="1">
        <f t="array" ref="U5181">_xlfn.IFS(CleanedData[[#This Row],[Purchase Amount]]&lt;500,"Low",
CleanedData[[#This Row],[Purchase Amount]]&lt;5000,"Medium",
TRUE,"High")</f>
        <v>High</v>
      </c>
      <c r="V5181" t="str">
        <f>TEXT(CleanedData[[#This Row],[Date]],"mmmm")</f>
        <v>March</v>
      </c>
      <c r="W5181" t="str">
        <f>"Q"&amp;ROUNDUP(MONTH(CleanedData[[#This Row],[Date]])/3,0)</f>
        <v>Q1</v>
      </c>
      <c r="X5181" t="str">
        <f>IF(CleanedData[[#This Row],[Purchase Amount]]&gt;=5000,"Yes","No")</f>
        <v>Yes</v>
      </c>
      <c r="Y5181">
        <f>IF(CleanedData[[#This Row],[Recommend]]="Yes",1,0)</f>
        <v>1</v>
      </c>
      <c r="Z5181" s="6">
        <f>CleanedData[[#This Row],[Purchase Amount]]*0.15</f>
        <v>3735.7289999999998</v>
      </c>
      <c r="AA5181" s="6">
        <f>CleanedData[[#This Row],[Purchase Amount]]*1.15</f>
        <v>28640.589</v>
      </c>
    </row>
    <row r="5182" spans="1:27" x14ac:dyDescent="0.3">
      <c r="A5182">
        <v>6270</v>
      </c>
      <c r="B5182" t="s">
        <v>5407</v>
      </c>
      <c r="C5182" s="1">
        <v>45821</v>
      </c>
      <c r="D5182">
        <v>44</v>
      </c>
      <c r="E5182" t="s">
        <v>39</v>
      </c>
      <c r="F5182" t="s">
        <v>108</v>
      </c>
      <c r="G5182" t="s">
        <v>636</v>
      </c>
      <c r="H5182">
        <v>1</v>
      </c>
      <c r="I5182" t="s">
        <v>42</v>
      </c>
      <c r="J5182" t="s">
        <v>74</v>
      </c>
      <c r="K5182" t="s">
        <v>44</v>
      </c>
      <c r="L5182" t="s">
        <v>45</v>
      </c>
      <c r="M5182" t="s">
        <v>236</v>
      </c>
      <c r="N5182" t="s">
        <v>80</v>
      </c>
      <c r="O5182" t="s">
        <v>89</v>
      </c>
      <c r="P5182" t="s">
        <v>49</v>
      </c>
      <c r="Q5182" t="s">
        <v>81</v>
      </c>
      <c r="R5182" s="6">
        <f>_xlfn.XLOOKUP(CleanedData[[#This Row],[Product]],'02_Lookup_Tables'!$A$2:$A$126,'02_Lookup_Tables'!$B$2:$B$126)</f>
        <v>6581.78</v>
      </c>
      <c r="S5182" t="str">
        <f>VLOOKUP(CleanedData[[#This Row],[Product]],'02_Lookup_Tables'!$H$2:$I$126,2,FALSE)</f>
        <v>Electronics</v>
      </c>
      <c r="T5182" t="str">
        <f>VLOOKUP(CleanedData[[#This Row],[Province]],'02_Lookup_Tables'!$D$2:$E$10,2, FALSE)</f>
        <v>Gauteng Region</v>
      </c>
      <c r="U5182" t="str" cm="1">
        <f t="array" ref="U5182">_xlfn.IFS(CleanedData[[#This Row],[Purchase Amount]]&lt;500,"Low",
CleanedData[[#This Row],[Purchase Amount]]&lt;5000,"Medium",
TRUE,"High")</f>
        <v>High</v>
      </c>
      <c r="V5182" t="str">
        <f>TEXT(CleanedData[[#This Row],[Date]],"mmmm")</f>
        <v>June</v>
      </c>
      <c r="W5182" t="str">
        <f>"Q"&amp;ROUNDUP(MONTH(CleanedData[[#This Row],[Date]])/3,0)</f>
        <v>Q2</v>
      </c>
      <c r="X5182" t="str">
        <f>IF(CleanedData[[#This Row],[Purchase Amount]]&gt;=5000,"Yes","No")</f>
        <v>Yes</v>
      </c>
      <c r="Y5182">
        <f>IF(CleanedData[[#This Row],[Recommend]]="Yes",1,0)</f>
        <v>0</v>
      </c>
      <c r="Z5182" s="6">
        <f>CleanedData[[#This Row],[Purchase Amount]]*0.15</f>
        <v>987.26699999999994</v>
      </c>
      <c r="AA5182" s="6">
        <f>CleanedData[[#This Row],[Purchase Amount]]*1.15</f>
        <v>7569.0469999999996</v>
      </c>
    </row>
    <row r="5183" spans="1:27" x14ac:dyDescent="0.3">
      <c r="A5183">
        <v>6271</v>
      </c>
      <c r="B5183" t="s">
        <v>5408</v>
      </c>
      <c r="C5183" s="1">
        <v>46002</v>
      </c>
      <c r="D5183">
        <v>52</v>
      </c>
      <c r="E5183" t="s">
        <v>52</v>
      </c>
      <c r="F5183" t="s">
        <v>68</v>
      </c>
      <c r="G5183" t="s">
        <v>693</v>
      </c>
      <c r="H5183">
        <v>4</v>
      </c>
      <c r="I5183" t="s">
        <v>45</v>
      </c>
      <c r="J5183" t="s">
        <v>43</v>
      </c>
      <c r="K5183" t="s">
        <v>64</v>
      </c>
      <c r="L5183" t="s">
        <v>42</v>
      </c>
      <c r="M5183" t="s">
        <v>196</v>
      </c>
      <c r="N5183" t="s">
        <v>96</v>
      </c>
      <c r="O5183" t="s">
        <v>89</v>
      </c>
      <c r="P5183" t="s">
        <v>70</v>
      </c>
      <c r="Q5183" t="s">
        <v>93</v>
      </c>
      <c r="R5183" s="6">
        <f>_xlfn.XLOOKUP(CleanedData[[#This Row],[Product]],'02_Lookup_Tables'!$A$2:$A$126,'02_Lookup_Tables'!$B$2:$B$126)</f>
        <v>618.72</v>
      </c>
      <c r="S5183" t="str">
        <f>VLOOKUP(CleanedData[[#This Row],[Product]],'02_Lookup_Tables'!$H$2:$I$126,2,FALSE)</f>
        <v>Sports &amp; Outdoors</v>
      </c>
      <c r="T5183" t="str">
        <f>VLOOKUP(CleanedData[[#This Row],[Province]],'02_Lookup_Tables'!$D$2:$E$10,2, FALSE)</f>
        <v>Northern Region</v>
      </c>
      <c r="U5183" t="str" cm="1">
        <f t="array" ref="U5183">_xlfn.IFS(CleanedData[[#This Row],[Purchase Amount]]&lt;500,"Low",
CleanedData[[#This Row],[Purchase Amount]]&lt;5000,"Medium",
TRUE,"High")</f>
        <v>Medium</v>
      </c>
      <c r="V5183" t="str">
        <f>TEXT(CleanedData[[#This Row],[Date]],"mmmm")</f>
        <v>December</v>
      </c>
      <c r="W5183" t="str">
        <f>"Q"&amp;ROUNDUP(MONTH(CleanedData[[#This Row],[Date]])/3,0)</f>
        <v>Q4</v>
      </c>
      <c r="X5183" t="str">
        <f>IF(CleanedData[[#This Row],[Purchase Amount]]&gt;=5000,"Yes","No")</f>
        <v>No</v>
      </c>
      <c r="Y5183">
        <f>IF(CleanedData[[#This Row],[Recommend]]="Yes",1,0)</f>
        <v>1</v>
      </c>
      <c r="Z5183" s="6">
        <f>CleanedData[[#This Row],[Purchase Amount]]*0.15</f>
        <v>92.808000000000007</v>
      </c>
      <c r="AA5183" s="6">
        <f>CleanedData[[#This Row],[Purchase Amount]]*1.15</f>
        <v>711.52800000000002</v>
      </c>
    </row>
    <row r="5184" spans="1:27" x14ac:dyDescent="0.3">
      <c r="A5184">
        <v>6272</v>
      </c>
      <c r="B5184" t="s">
        <v>5409</v>
      </c>
      <c r="C5184" s="1">
        <v>45630</v>
      </c>
      <c r="E5184" t="s">
        <v>60</v>
      </c>
      <c r="F5184" t="s">
        <v>125</v>
      </c>
      <c r="G5184" t="s">
        <v>328</v>
      </c>
      <c r="H5184">
        <v>3</v>
      </c>
      <c r="I5184" t="s">
        <v>45</v>
      </c>
      <c r="J5184" t="s">
        <v>69</v>
      </c>
      <c r="K5184" t="s">
        <v>64</v>
      </c>
      <c r="L5184" t="s">
        <v>42</v>
      </c>
      <c r="M5184" t="s">
        <v>79</v>
      </c>
      <c r="N5184" t="s">
        <v>48</v>
      </c>
      <c r="O5184" t="s">
        <v>89</v>
      </c>
      <c r="P5184" t="s">
        <v>49</v>
      </c>
      <c r="Q5184" t="s">
        <v>166</v>
      </c>
      <c r="R5184" s="6">
        <f>_xlfn.XLOOKUP(CleanedData[[#This Row],[Product]],'02_Lookup_Tables'!$A$2:$A$126,'02_Lookup_Tables'!$B$2:$B$126)</f>
        <v>3521.64</v>
      </c>
      <c r="S5184" t="str">
        <f>VLOOKUP(CleanedData[[#This Row],[Product]],'02_Lookup_Tables'!$H$2:$I$126,2,FALSE)</f>
        <v>Home Devices</v>
      </c>
      <c r="T5184" t="str">
        <f>VLOOKUP(CleanedData[[#This Row],[Province]],'02_Lookup_Tables'!$D$2:$E$10,2, FALSE)</f>
        <v>Western Region</v>
      </c>
      <c r="U5184" t="str" cm="1">
        <f t="array" ref="U5184">_xlfn.IFS(CleanedData[[#This Row],[Purchase Amount]]&lt;500,"Low",
CleanedData[[#This Row],[Purchase Amount]]&lt;5000,"Medium",
TRUE,"High")</f>
        <v>Medium</v>
      </c>
      <c r="V5184" t="str">
        <f>TEXT(CleanedData[[#This Row],[Date]],"mmmm")</f>
        <v>December</v>
      </c>
      <c r="W5184" t="str">
        <f>"Q"&amp;ROUNDUP(MONTH(CleanedData[[#This Row],[Date]])/3,0)</f>
        <v>Q4</v>
      </c>
      <c r="X5184" t="str">
        <f>IF(CleanedData[[#This Row],[Purchase Amount]]&gt;=5000,"Yes","No")</f>
        <v>No</v>
      </c>
      <c r="Y5184">
        <f>IF(CleanedData[[#This Row],[Recommend]]="Yes",1,0)</f>
        <v>1</v>
      </c>
      <c r="Z5184" s="6">
        <f>CleanedData[[#This Row],[Purchase Amount]]*0.15</f>
        <v>528.24599999999998</v>
      </c>
      <c r="AA5184" s="6">
        <f>CleanedData[[#This Row],[Purchase Amount]]*1.15</f>
        <v>4049.8859999999995</v>
      </c>
    </row>
    <row r="5185" spans="1:27" x14ac:dyDescent="0.3">
      <c r="A5185">
        <v>6273</v>
      </c>
      <c r="B5185" t="s">
        <v>5410</v>
      </c>
      <c r="C5185" s="1">
        <v>45949</v>
      </c>
      <c r="D5185">
        <v>63</v>
      </c>
      <c r="E5185" t="s">
        <v>52</v>
      </c>
      <c r="F5185" t="s">
        <v>108</v>
      </c>
      <c r="G5185" t="s">
        <v>519</v>
      </c>
      <c r="H5185">
        <v>5</v>
      </c>
      <c r="I5185" t="s">
        <v>45</v>
      </c>
      <c r="J5185" t="s">
        <v>43</v>
      </c>
      <c r="K5185" t="s">
        <v>55</v>
      </c>
      <c r="L5185" t="s">
        <v>42</v>
      </c>
      <c r="M5185" t="s">
        <v>112</v>
      </c>
      <c r="N5185" t="s">
        <v>57</v>
      </c>
      <c r="O5185" t="s">
        <v>48</v>
      </c>
      <c r="P5185" t="s">
        <v>49</v>
      </c>
      <c r="Q5185" t="s">
        <v>50</v>
      </c>
      <c r="R5185" s="6">
        <f>_xlfn.XLOOKUP(CleanedData[[#This Row],[Product]],'02_Lookup_Tables'!$A$2:$A$126,'02_Lookup_Tables'!$B$2:$B$126)</f>
        <v>338.79</v>
      </c>
      <c r="S5185" t="str">
        <f>VLOOKUP(CleanedData[[#This Row],[Product]],'02_Lookup_Tables'!$H$2:$I$126,2,FALSE)</f>
        <v>Accessories</v>
      </c>
      <c r="T5185" t="str">
        <f>VLOOKUP(CleanedData[[#This Row],[Province]],'02_Lookup_Tables'!$D$2:$E$10,2, FALSE)</f>
        <v>Gauteng Region</v>
      </c>
      <c r="U5185" t="str" cm="1">
        <f t="array" ref="U5185">_xlfn.IFS(CleanedData[[#This Row],[Purchase Amount]]&lt;500,"Low",
CleanedData[[#This Row],[Purchase Amount]]&lt;5000,"Medium",
TRUE,"High")</f>
        <v>Low</v>
      </c>
      <c r="V5185" t="str">
        <f>TEXT(CleanedData[[#This Row],[Date]],"mmmm")</f>
        <v>October</v>
      </c>
      <c r="W5185" t="str">
        <f>"Q"&amp;ROUNDUP(MONTH(CleanedData[[#This Row],[Date]])/3,0)</f>
        <v>Q4</v>
      </c>
      <c r="X5185" t="str">
        <f>IF(CleanedData[[#This Row],[Purchase Amount]]&gt;=5000,"Yes","No")</f>
        <v>No</v>
      </c>
      <c r="Y5185">
        <f>IF(CleanedData[[#This Row],[Recommend]]="Yes",1,0)</f>
        <v>1</v>
      </c>
      <c r="Z5185" s="6">
        <f>CleanedData[[#This Row],[Purchase Amount]]*0.15</f>
        <v>50.8185</v>
      </c>
      <c r="AA5185" s="6">
        <f>CleanedData[[#This Row],[Purchase Amount]]*1.15</f>
        <v>389.60849999999999</v>
      </c>
    </row>
    <row r="5186" spans="1:27" x14ac:dyDescent="0.3">
      <c r="A5186">
        <v>6274</v>
      </c>
      <c r="B5186" t="s">
        <v>5411</v>
      </c>
      <c r="C5186" s="1">
        <v>45867</v>
      </c>
      <c r="E5186" t="s">
        <v>39</v>
      </c>
      <c r="F5186" t="s">
        <v>72</v>
      </c>
      <c r="G5186" t="s">
        <v>99</v>
      </c>
      <c r="H5186">
        <v>3</v>
      </c>
      <c r="I5186" t="s">
        <v>42</v>
      </c>
      <c r="J5186" t="s">
        <v>43</v>
      </c>
      <c r="K5186" t="s">
        <v>64</v>
      </c>
      <c r="L5186" t="s">
        <v>45</v>
      </c>
      <c r="M5186" t="s">
        <v>165</v>
      </c>
      <c r="N5186" t="s">
        <v>48</v>
      </c>
      <c r="O5186" t="s">
        <v>89</v>
      </c>
      <c r="P5186" t="s">
        <v>49</v>
      </c>
      <c r="Q5186" t="s">
        <v>166</v>
      </c>
      <c r="R5186" s="6">
        <f>_xlfn.XLOOKUP(CleanedData[[#This Row],[Product]],'02_Lookup_Tables'!$A$2:$A$126,'02_Lookup_Tables'!$B$2:$B$126)</f>
        <v>43.23</v>
      </c>
      <c r="S5186" t="str">
        <f>VLOOKUP(CleanedData[[#This Row],[Product]],'02_Lookup_Tables'!$H$2:$I$126,2,FALSE)</f>
        <v>Food</v>
      </c>
      <c r="T5186" t="str">
        <f>VLOOKUP(CleanedData[[#This Row],[Province]],'02_Lookup_Tables'!$D$2:$E$10,2, FALSE)</f>
        <v>Central Region</v>
      </c>
      <c r="U5186" t="str" cm="1">
        <f t="array" ref="U5186">_xlfn.IFS(CleanedData[[#This Row],[Purchase Amount]]&lt;500,"Low",
CleanedData[[#This Row],[Purchase Amount]]&lt;5000,"Medium",
TRUE,"High")</f>
        <v>Low</v>
      </c>
      <c r="V5186" t="str">
        <f>TEXT(CleanedData[[#This Row],[Date]],"mmmm")</f>
        <v>July</v>
      </c>
      <c r="W5186" t="str">
        <f>"Q"&amp;ROUNDUP(MONTH(CleanedData[[#This Row],[Date]])/3,0)</f>
        <v>Q3</v>
      </c>
      <c r="X5186" t="str">
        <f>IF(CleanedData[[#This Row],[Purchase Amount]]&gt;=5000,"Yes","No")</f>
        <v>No</v>
      </c>
      <c r="Y5186">
        <f>IF(CleanedData[[#This Row],[Recommend]]="Yes",1,0)</f>
        <v>0</v>
      </c>
      <c r="Z5186" s="6">
        <f>CleanedData[[#This Row],[Purchase Amount]]*0.15</f>
        <v>6.4844999999999997</v>
      </c>
      <c r="AA5186" s="6">
        <f>CleanedData[[#This Row],[Purchase Amount]]*1.15</f>
        <v>49.714499999999994</v>
      </c>
    </row>
    <row r="5187" spans="1:27" x14ac:dyDescent="0.3">
      <c r="A5187">
        <v>6275</v>
      </c>
      <c r="B5187" t="s">
        <v>5412</v>
      </c>
      <c r="C5187" s="1">
        <v>45436</v>
      </c>
      <c r="D5187">
        <v>44</v>
      </c>
      <c r="E5187" t="s">
        <v>52</v>
      </c>
      <c r="F5187" t="s">
        <v>72</v>
      </c>
      <c r="G5187" t="s">
        <v>269</v>
      </c>
      <c r="H5187">
        <v>2</v>
      </c>
      <c r="I5187" t="s">
        <v>45</v>
      </c>
      <c r="J5187" t="s">
        <v>63</v>
      </c>
      <c r="K5187" t="s">
        <v>44</v>
      </c>
      <c r="L5187" t="s">
        <v>42</v>
      </c>
      <c r="M5187" t="s">
        <v>147</v>
      </c>
      <c r="N5187" t="s">
        <v>47</v>
      </c>
      <c r="O5187" t="s">
        <v>148</v>
      </c>
      <c r="P5187" t="s">
        <v>70</v>
      </c>
      <c r="Q5187" t="s">
        <v>81</v>
      </c>
      <c r="R5187" s="6">
        <f>_xlfn.XLOOKUP(CleanedData[[#This Row],[Product]],'02_Lookup_Tables'!$A$2:$A$126,'02_Lookup_Tables'!$B$2:$B$126)</f>
        <v>1604.87</v>
      </c>
      <c r="S5187" t="str">
        <f>VLOOKUP(CleanedData[[#This Row],[Product]],'02_Lookup_Tables'!$H$2:$I$126,2,FALSE)</f>
        <v>Accessories</v>
      </c>
      <c r="T5187" t="str">
        <f>VLOOKUP(CleanedData[[#This Row],[Province]],'02_Lookup_Tables'!$D$2:$E$10,2, FALSE)</f>
        <v>Central Region</v>
      </c>
      <c r="U5187" t="str" cm="1">
        <f t="array" ref="U5187">_xlfn.IFS(CleanedData[[#This Row],[Purchase Amount]]&lt;500,"Low",
CleanedData[[#This Row],[Purchase Amount]]&lt;5000,"Medium",
TRUE,"High")</f>
        <v>Medium</v>
      </c>
      <c r="V5187" t="str">
        <f>TEXT(CleanedData[[#This Row],[Date]],"mmmm")</f>
        <v>May</v>
      </c>
      <c r="W5187" t="str">
        <f>"Q"&amp;ROUNDUP(MONTH(CleanedData[[#This Row],[Date]])/3,0)</f>
        <v>Q2</v>
      </c>
      <c r="X5187" t="str">
        <f>IF(CleanedData[[#This Row],[Purchase Amount]]&gt;=5000,"Yes","No")</f>
        <v>No</v>
      </c>
      <c r="Y5187">
        <f>IF(CleanedData[[#This Row],[Recommend]]="Yes",1,0)</f>
        <v>1</v>
      </c>
      <c r="Z5187" s="6">
        <f>CleanedData[[#This Row],[Purchase Amount]]*0.15</f>
        <v>240.73049999999998</v>
      </c>
      <c r="AA5187" s="6">
        <f>CleanedData[[#This Row],[Purchase Amount]]*1.15</f>
        <v>1845.6004999999998</v>
      </c>
    </row>
    <row r="5188" spans="1:27" x14ac:dyDescent="0.3">
      <c r="A5188">
        <v>6276</v>
      </c>
      <c r="B5188" t="s">
        <v>5413</v>
      </c>
      <c r="C5188" s="1">
        <v>45664</v>
      </c>
      <c r="D5188">
        <v>40</v>
      </c>
      <c r="E5188" t="s">
        <v>52</v>
      </c>
      <c r="F5188" t="s">
        <v>83</v>
      </c>
      <c r="G5188" t="s">
        <v>118</v>
      </c>
      <c r="H5188">
        <v>3</v>
      </c>
      <c r="I5188" t="s">
        <v>42</v>
      </c>
      <c r="J5188" t="s">
        <v>63</v>
      </c>
      <c r="K5188" t="s">
        <v>44</v>
      </c>
      <c r="L5188" t="s">
        <v>45</v>
      </c>
      <c r="M5188" t="s">
        <v>106</v>
      </c>
      <c r="N5188" t="s">
        <v>48</v>
      </c>
      <c r="O5188" t="s">
        <v>148</v>
      </c>
      <c r="P5188" t="s">
        <v>49</v>
      </c>
      <c r="Q5188" t="s">
        <v>81</v>
      </c>
      <c r="R5188" s="6">
        <f>_xlfn.XLOOKUP(CleanedData[[#This Row],[Product]],'02_Lookup_Tables'!$A$2:$A$126,'02_Lookup_Tables'!$B$2:$B$126)</f>
        <v>368.99</v>
      </c>
      <c r="S5188" t="str">
        <f>VLOOKUP(CleanedData[[#This Row],[Product]],'02_Lookup_Tables'!$H$2:$I$126,2,FALSE)</f>
        <v>Accessories</v>
      </c>
      <c r="T5188" t="str">
        <f>VLOOKUP(CleanedData[[#This Row],[Province]],'02_Lookup_Tables'!$D$2:$E$10,2, FALSE)</f>
        <v>Western Region</v>
      </c>
      <c r="U5188" t="str" cm="1">
        <f t="array" ref="U5188">_xlfn.IFS(CleanedData[[#This Row],[Purchase Amount]]&lt;500,"Low",
CleanedData[[#This Row],[Purchase Amount]]&lt;5000,"Medium",
TRUE,"High")</f>
        <v>Low</v>
      </c>
      <c r="V5188" t="str">
        <f>TEXT(CleanedData[[#This Row],[Date]],"mmmm")</f>
        <v>January</v>
      </c>
      <c r="W5188" t="str">
        <f>"Q"&amp;ROUNDUP(MONTH(CleanedData[[#This Row],[Date]])/3,0)</f>
        <v>Q1</v>
      </c>
      <c r="X5188" t="str">
        <f>IF(CleanedData[[#This Row],[Purchase Amount]]&gt;=5000,"Yes","No")</f>
        <v>No</v>
      </c>
      <c r="Y5188">
        <f>IF(CleanedData[[#This Row],[Recommend]]="Yes",1,0)</f>
        <v>0</v>
      </c>
      <c r="Z5188" s="6">
        <f>CleanedData[[#This Row],[Purchase Amount]]*0.15</f>
        <v>55.348500000000001</v>
      </c>
      <c r="AA5188" s="6">
        <f>CleanedData[[#This Row],[Purchase Amount]]*1.15</f>
        <v>424.33849999999995</v>
      </c>
    </row>
    <row r="5189" spans="1:27" x14ac:dyDescent="0.3">
      <c r="A5189">
        <v>6277</v>
      </c>
      <c r="B5189" t="s">
        <v>5414</v>
      </c>
      <c r="C5189" s="1">
        <v>45457</v>
      </c>
      <c r="D5189">
        <v>75</v>
      </c>
      <c r="E5189" t="s">
        <v>60</v>
      </c>
      <c r="F5189" t="s">
        <v>108</v>
      </c>
      <c r="G5189" t="s">
        <v>460</v>
      </c>
      <c r="H5189">
        <v>1</v>
      </c>
      <c r="I5189" t="s">
        <v>45</v>
      </c>
      <c r="J5189" t="s">
        <v>74</v>
      </c>
      <c r="K5189" t="s">
        <v>44</v>
      </c>
      <c r="L5189" t="s">
        <v>42</v>
      </c>
      <c r="N5189" t="s">
        <v>80</v>
      </c>
      <c r="O5189" t="s">
        <v>134</v>
      </c>
      <c r="P5189" t="s">
        <v>8646</v>
      </c>
      <c r="Q5189" t="s">
        <v>97</v>
      </c>
      <c r="R5189" s="6">
        <f>_xlfn.XLOOKUP(CleanedData[[#This Row],[Product]],'02_Lookup_Tables'!$A$2:$A$126,'02_Lookup_Tables'!$B$2:$B$126)</f>
        <v>880.49</v>
      </c>
      <c r="S5189" t="str">
        <f>VLOOKUP(CleanedData[[#This Row],[Product]],'02_Lookup_Tables'!$H$2:$I$126,2,FALSE)</f>
        <v>Home Devices</v>
      </c>
      <c r="T5189" t="str">
        <f>VLOOKUP(CleanedData[[#This Row],[Province]],'02_Lookup_Tables'!$D$2:$E$10,2, FALSE)</f>
        <v>Gauteng Region</v>
      </c>
      <c r="U5189" t="str" cm="1">
        <f t="array" ref="U5189">_xlfn.IFS(CleanedData[[#This Row],[Purchase Amount]]&lt;500,"Low",
CleanedData[[#This Row],[Purchase Amount]]&lt;5000,"Medium",
TRUE,"High")</f>
        <v>Medium</v>
      </c>
      <c r="V5189" t="str">
        <f>TEXT(CleanedData[[#This Row],[Date]],"mmmm")</f>
        <v>June</v>
      </c>
      <c r="W5189" t="str">
        <f>"Q"&amp;ROUNDUP(MONTH(CleanedData[[#This Row],[Date]])/3,0)</f>
        <v>Q2</v>
      </c>
      <c r="X5189" t="str">
        <f>IF(CleanedData[[#This Row],[Purchase Amount]]&gt;=5000,"Yes","No")</f>
        <v>No</v>
      </c>
      <c r="Y5189">
        <f>IF(CleanedData[[#This Row],[Recommend]]="Yes",1,0)</f>
        <v>1</v>
      </c>
      <c r="Z5189" s="6">
        <f>CleanedData[[#This Row],[Purchase Amount]]*0.15</f>
        <v>132.0735</v>
      </c>
      <c r="AA5189" s="6">
        <f>CleanedData[[#This Row],[Purchase Amount]]*1.15</f>
        <v>1012.5635</v>
      </c>
    </row>
    <row r="5190" spans="1:27" x14ac:dyDescent="0.3">
      <c r="A5190">
        <v>6278</v>
      </c>
      <c r="B5190" t="s">
        <v>5415</v>
      </c>
      <c r="C5190" s="1">
        <v>45617</v>
      </c>
      <c r="D5190">
        <v>24</v>
      </c>
      <c r="E5190" t="s">
        <v>60</v>
      </c>
      <c r="F5190" t="s">
        <v>108</v>
      </c>
      <c r="G5190" t="s">
        <v>472</v>
      </c>
      <c r="H5190">
        <v>2</v>
      </c>
      <c r="I5190" t="s">
        <v>45</v>
      </c>
      <c r="J5190" t="s">
        <v>43</v>
      </c>
      <c r="K5190" t="s">
        <v>44</v>
      </c>
      <c r="L5190" t="s">
        <v>45</v>
      </c>
      <c r="M5190" t="s">
        <v>65</v>
      </c>
      <c r="N5190" t="s">
        <v>47</v>
      </c>
      <c r="O5190" t="s">
        <v>89</v>
      </c>
      <c r="P5190" t="s">
        <v>49</v>
      </c>
      <c r="Q5190" t="s">
        <v>66</v>
      </c>
      <c r="R5190" s="6">
        <f>_xlfn.XLOOKUP(CleanedData[[#This Row],[Product]],'02_Lookup_Tables'!$A$2:$A$126,'02_Lookup_Tables'!$B$2:$B$126)</f>
        <v>2216.12</v>
      </c>
      <c r="S5190" t="str">
        <f>VLOOKUP(CleanedData[[#This Row],[Product]],'02_Lookup_Tables'!$H$2:$I$126,2,FALSE)</f>
        <v>Beauty &amp; Personal Care</v>
      </c>
      <c r="T5190" t="str">
        <f>VLOOKUP(CleanedData[[#This Row],[Province]],'02_Lookup_Tables'!$D$2:$E$10,2, FALSE)</f>
        <v>Gauteng Region</v>
      </c>
      <c r="U5190" t="str" cm="1">
        <f t="array" ref="U5190">_xlfn.IFS(CleanedData[[#This Row],[Purchase Amount]]&lt;500,"Low",
CleanedData[[#This Row],[Purchase Amount]]&lt;5000,"Medium",
TRUE,"High")</f>
        <v>Medium</v>
      </c>
      <c r="V5190" t="str">
        <f>TEXT(CleanedData[[#This Row],[Date]],"mmmm")</f>
        <v>November</v>
      </c>
      <c r="W5190" t="str">
        <f>"Q"&amp;ROUNDUP(MONTH(CleanedData[[#This Row],[Date]])/3,0)</f>
        <v>Q4</v>
      </c>
      <c r="X5190" t="str">
        <f>IF(CleanedData[[#This Row],[Purchase Amount]]&gt;=5000,"Yes","No")</f>
        <v>No</v>
      </c>
      <c r="Y5190">
        <f>IF(CleanedData[[#This Row],[Recommend]]="Yes",1,0)</f>
        <v>1</v>
      </c>
      <c r="Z5190" s="6">
        <f>CleanedData[[#This Row],[Purchase Amount]]*0.15</f>
        <v>332.41799999999995</v>
      </c>
      <c r="AA5190" s="6">
        <f>CleanedData[[#This Row],[Purchase Amount]]*1.15</f>
        <v>2548.5379999999996</v>
      </c>
    </row>
    <row r="5191" spans="1:27" x14ac:dyDescent="0.3">
      <c r="A5191">
        <v>6280</v>
      </c>
      <c r="B5191" t="s">
        <v>5416</v>
      </c>
      <c r="C5191" s="1">
        <v>45342</v>
      </c>
      <c r="D5191">
        <v>51</v>
      </c>
      <c r="E5191" t="s">
        <v>60</v>
      </c>
      <c r="F5191" t="s">
        <v>77</v>
      </c>
      <c r="G5191" t="s">
        <v>291</v>
      </c>
      <c r="H5191">
        <v>5</v>
      </c>
      <c r="I5191" t="s">
        <v>42</v>
      </c>
      <c r="J5191" t="s">
        <v>63</v>
      </c>
      <c r="K5191" t="s">
        <v>44</v>
      </c>
      <c r="L5191" t="s">
        <v>45</v>
      </c>
      <c r="M5191" t="s">
        <v>184</v>
      </c>
      <c r="N5191" t="s">
        <v>57</v>
      </c>
      <c r="O5191" t="s">
        <v>148</v>
      </c>
      <c r="P5191" t="s">
        <v>49</v>
      </c>
      <c r="Q5191" t="s">
        <v>93</v>
      </c>
      <c r="R5191" s="6">
        <f>_xlfn.XLOOKUP(CleanedData[[#This Row],[Product]],'02_Lookup_Tables'!$A$2:$A$126,'02_Lookup_Tables'!$B$2:$B$126)</f>
        <v>1171.25</v>
      </c>
      <c r="S5191" t="str">
        <f>VLOOKUP(CleanedData[[#This Row],[Product]],'02_Lookup_Tables'!$H$2:$I$126,2,FALSE)</f>
        <v>Toys &amp; Games</v>
      </c>
      <c r="T5191" t="str">
        <f>VLOOKUP(CleanedData[[#This Row],[Province]],'02_Lookup_Tables'!$D$2:$E$10,2, FALSE)</f>
        <v>Central Region</v>
      </c>
      <c r="U5191" t="str" cm="1">
        <f t="array" ref="U5191">_xlfn.IFS(CleanedData[[#This Row],[Purchase Amount]]&lt;500,"Low",
CleanedData[[#This Row],[Purchase Amount]]&lt;5000,"Medium",
TRUE,"High")</f>
        <v>Medium</v>
      </c>
      <c r="V5191" t="str">
        <f>TEXT(CleanedData[[#This Row],[Date]],"mmmm")</f>
        <v>February</v>
      </c>
      <c r="W5191" t="str">
        <f>"Q"&amp;ROUNDUP(MONTH(CleanedData[[#This Row],[Date]])/3,0)</f>
        <v>Q1</v>
      </c>
      <c r="X5191" t="str">
        <f>IF(CleanedData[[#This Row],[Purchase Amount]]&gt;=5000,"Yes","No")</f>
        <v>No</v>
      </c>
      <c r="Y5191">
        <f>IF(CleanedData[[#This Row],[Recommend]]="Yes",1,0)</f>
        <v>0</v>
      </c>
      <c r="Z5191" s="6">
        <f>CleanedData[[#This Row],[Purchase Amount]]*0.15</f>
        <v>175.6875</v>
      </c>
      <c r="AA5191" s="6">
        <f>CleanedData[[#This Row],[Purchase Amount]]*1.15</f>
        <v>1346.9375</v>
      </c>
    </row>
    <row r="5192" spans="1:27" x14ac:dyDescent="0.3">
      <c r="A5192">
        <v>6282</v>
      </c>
      <c r="B5192" t="s">
        <v>5417</v>
      </c>
      <c r="C5192" s="1">
        <v>45326</v>
      </c>
      <c r="D5192">
        <v>33</v>
      </c>
      <c r="E5192" t="s">
        <v>52</v>
      </c>
      <c r="F5192" t="s">
        <v>61</v>
      </c>
      <c r="G5192" t="s">
        <v>62</v>
      </c>
      <c r="H5192">
        <v>2</v>
      </c>
      <c r="I5192" t="s">
        <v>42</v>
      </c>
      <c r="J5192" t="s">
        <v>69</v>
      </c>
      <c r="K5192" t="s">
        <v>44</v>
      </c>
      <c r="L5192" t="s">
        <v>42</v>
      </c>
      <c r="M5192" t="s">
        <v>190</v>
      </c>
      <c r="N5192" t="s">
        <v>47</v>
      </c>
      <c r="O5192" t="s">
        <v>89</v>
      </c>
      <c r="P5192" t="s">
        <v>49</v>
      </c>
      <c r="Q5192" t="s">
        <v>58</v>
      </c>
      <c r="R5192" s="6">
        <f>_xlfn.XLOOKUP(CleanedData[[#This Row],[Product]],'02_Lookup_Tables'!$A$2:$A$126,'02_Lookup_Tables'!$B$2:$B$126)</f>
        <v>230.14</v>
      </c>
      <c r="S5192" t="str">
        <f>VLOOKUP(CleanedData[[#This Row],[Product]],'02_Lookup_Tables'!$H$2:$I$126,2,FALSE)</f>
        <v>Sports &amp; Outdoors</v>
      </c>
      <c r="T5192" t="str">
        <f>VLOOKUP(CleanedData[[#This Row],[Province]],'02_Lookup_Tables'!$D$2:$E$10,2, FALSE)</f>
        <v>Southern Region</v>
      </c>
      <c r="U5192" t="str" cm="1">
        <f t="array" ref="U5192">_xlfn.IFS(CleanedData[[#This Row],[Purchase Amount]]&lt;500,"Low",
CleanedData[[#This Row],[Purchase Amount]]&lt;5000,"Medium",
TRUE,"High")</f>
        <v>Low</v>
      </c>
      <c r="V5192" t="str">
        <f>TEXT(CleanedData[[#This Row],[Date]],"mmmm")</f>
        <v>February</v>
      </c>
      <c r="W5192" t="str">
        <f>"Q"&amp;ROUNDUP(MONTH(CleanedData[[#This Row],[Date]])/3,0)</f>
        <v>Q1</v>
      </c>
      <c r="X5192" t="str">
        <f>IF(CleanedData[[#This Row],[Purchase Amount]]&gt;=5000,"Yes","No")</f>
        <v>No</v>
      </c>
      <c r="Y5192">
        <f>IF(CleanedData[[#This Row],[Recommend]]="Yes",1,0)</f>
        <v>0</v>
      </c>
      <c r="Z5192" s="6">
        <f>CleanedData[[#This Row],[Purchase Amount]]*0.15</f>
        <v>34.520999999999994</v>
      </c>
      <c r="AA5192" s="6">
        <f>CleanedData[[#This Row],[Purchase Amount]]*1.15</f>
        <v>264.66099999999994</v>
      </c>
    </row>
    <row r="5193" spans="1:27" x14ac:dyDescent="0.3">
      <c r="A5193">
        <v>6283</v>
      </c>
      <c r="B5193" t="s">
        <v>5418</v>
      </c>
      <c r="C5193" s="1">
        <v>45638</v>
      </c>
      <c r="D5193">
        <v>54</v>
      </c>
      <c r="E5193" t="s">
        <v>52</v>
      </c>
      <c r="F5193" t="s">
        <v>68</v>
      </c>
      <c r="G5193" t="s">
        <v>87</v>
      </c>
      <c r="H5193">
        <v>1</v>
      </c>
      <c r="I5193" t="s">
        <v>42</v>
      </c>
      <c r="J5193" t="s">
        <v>69</v>
      </c>
      <c r="K5193" t="s">
        <v>55</v>
      </c>
      <c r="L5193" t="s">
        <v>45</v>
      </c>
      <c r="M5193" t="s">
        <v>175</v>
      </c>
      <c r="N5193" t="s">
        <v>80</v>
      </c>
      <c r="O5193" t="s">
        <v>89</v>
      </c>
      <c r="P5193" t="s">
        <v>49</v>
      </c>
      <c r="Q5193" t="s">
        <v>93</v>
      </c>
      <c r="R5193" s="6">
        <f>_xlfn.XLOOKUP(CleanedData[[#This Row],[Product]],'02_Lookup_Tables'!$A$2:$A$126,'02_Lookup_Tables'!$B$2:$B$126)</f>
        <v>409.06</v>
      </c>
      <c r="S5193" t="str">
        <f>VLOOKUP(CleanedData[[#This Row],[Product]],'02_Lookup_Tables'!$H$2:$I$126,2,FALSE)</f>
        <v>Home Devices</v>
      </c>
      <c r="T5193" t="str">
        <f>VLOOKUP(CleanedData[[#This Row],[Province]],'02_Lookup_Tables'!$D$2:$E$10,2, FALSE)</f>
        <v>Northern Region</v>
      </c>
      <c r="U5193" t="str" cm="1">
        <f t="array" ref="U5193">_xlfn.IFS(CleanedData[[#This Row],[Purchase Amount]]&lt;500,"Low",
CleanedData[[#This Row],[Purchase Amount]]&lt;5000,"Medium",
TRUE,"High")</f>
        <v>Low</v>
      </c>
      <c r="V5193" t="str">
        <f>TEXT(CleanedData[[#This Row],[Date]],"mmmm")</f>
        <v>December</v>
      </c>
      <c r="W5193" t="str">
        <f>"Q"&amp;ROUNDUP(MONTH(CleanedData[[#This Row],[Date]])/3,0)</f>
        <v>Q4</v>
      </c>
      <c r="X5193" t="str">
        <f>IF(CleanedData[[#This Row],[Purchase Amount]]&gt;=5000,"Yes","No")</f>
        <v>No</v>
      </c>
      <c r="Y5193">
        <f>IF(CleanedData[[#This Row],[Recommend]]="Yes",1,0)</f>
        <v>0</v>
      </c>
      <c r="Z5193" s="6">
        <f>CleanedData[[#This Row],[Purchase Amount]]*0.15</f>
        <v>61.358999999999995</v>
      </c>
      <c r="AA5193" s="6">
        <f>CleanedData[[#This Row],[Purchase Amount]]*1.15</f>
        <v>470.41899999999998</v>
      </c>
    </row>
    <row r="5194" spans="1:27" x14ac:dyDescent="0.3">
      <c r="A5194">
        <v>6284</v>
      </c>
      <c r="B5194" t="s">
        <v>5419</v>
      </c>
      <c r="C5194" s="1">
        <v>45473</v>
      </c>
      <c r="D5194">
        <v>76</v>
      </c>
      <c r="E5194" t="s">
        <v>52</v>
      </c>
      <c r="F5194" t="s">
        <v>40</v>
      </c>
      <c r="G5194" t="s">
        <v>171</v>
      </c>
      <c r="H5194">
        <v>3</v>
      </c>
      <c r="I5194" t="s">
        <v>45</v>
      </c>
      <c r="J5194" t="s">
        <v>69</v>
      </c>
      <c r="K5194" t="s">
        <v>44</v>
      </c>
      <c r="L5194" t="s">
        <v>45</v>
      </c>
      <c r="M5194" t="s">
        <v>140</v>
      </c>
      <c r="N5194" t="s">
        <v>48</v>
      </c>
      <c r="O5194" t="s">
        <v>148</v>
      </c>
      <c r="P5194" t="s">
        <v>49</v>
      </c>
      <c r="Q5194" t="s">
        <v>97</v>
      </c>
      <c r="R5194" s="6">
        <f>_xlfn.XLOOKUP(CleanedData[[#This Row],[Product]],'02_Lookup_Tables'!$A$2:$A$126,'02_Lookup_Tables'!$B$2:$B$126)</f>
        <v>6710.27</v>
      </c>
      <c r="S5194" t="str">
        <f>VLOOKUP(CleanedData[[#This Row],[Product]],'02_Lookup_Tables'!$H$2:$I$126,2,FALSE)</f>
        <v>Home Devices</v>
      </c>
      <c r="T5194" t="str">
        <f>VLOOKUP(CleanedData[[#This Row],[Province]],'02_Lookup_Tables'!$D$2:$E$10,2, FALSE)</f>
        <v>Northern Region</v>
      </c>
      <c r="U5194" t="str" cm="1">
        <f t="array" ref="U5194">_xlfn.IFS(CleanedData[[#This Row],[Purchase Amount]]&lt;500,"Low",
CleanedData[[#This Row],[Purchase Amount]]&lt;5000,"Medium",
TRUE,"High")</f>
        <v>High</v>
      </c>
      <c r="V5194" t="str">
        <f>TEXT(CleanedData[[#This Row],[Date]],"mmmm")</f>
        <v>June</v>
      </c>
      <c r="W5194" t="str">
        <f>"Q"&amp;ROUNDUP(MONTH(CleanedData[[#This Row],[Date]])/3,0)</f>
        <v>Q2</v>
      </c>
      <c r="X5194" t="str">
        <f>IF(CleanedData[[#This Row],[Purchase Amount]]&gt;=5000,"Yes","No")</f>
        <v>Yes</v>
      </c>
      <c r="Y5194">
        <f>IF(CleanedData[[#This Row],[Recommend]]="Yes",1,0)</f>
        <v>1</v>
      </c>
      <c r="Z5194" s="6">
        <f>CleanedData[[#This Row],[Purchase Amount]]*0.15</f>
        <v>1006.5405000000001</v>
      </c>
      <c r="AA5194" s="6">
        <f>CleanedData[[#This Row],[Purchase Amount]]*1.15</f>
        <v>7716.8104999999996</v>
      </c>
    </row>
    <row r="5195" spans="1:27" x14ac:dyDescent="0.3">
      <c r="A5195">
        <v>6285</v>
      </c>
      <c r="B5195" t="s">
        <v>5420</v>
      </c>
      <c r="C5195" s="1">
        <v>45672</v>
      </c>
      <c r="D5195">
        <v>26</v>
      </c>
      <c r="E5195" t="s">
        <v>39</v>
      </c>
      <c r="F5195" t="s">
        <v>68</v>
      </c>
      <c r="G5195" t="s">
        <v>182</v>
      </c>
      <c r="H5195">
        <v>2</v>
      </c>
      <c r="I5195" t="s">
        <v>42</v>
      </c>
      <c r="J5195" t="s">
        <v>43</v>
      </c>
      <c r="K5195" t="s">
        <v>44</v>
      </c>
      <c r="L5195" t="s">
        <v>45</v>
      </c>
      <c r="M5195" t="s">
        <v>106</v>
      </c>
      <c r="N5195" t="s">
        <v>47</v>
      </c>
      <c r="O5195" t="s">
        <v>148</v>
      </c>
      <c r="P5195" t="s">
        <v>70</v>
      </c>
      <c r="Q5195" t="s">
        <v>58</v>
      </c>
      <c r="R5195" s="6">
        <f>_xlfn.XLOOKUP(CleanedData[[#This Row],[Product]],'02_Lookup_Tables'!$A$2:$A$126,'02_Lookup_Tables'!$B$2:$B$126)</f>
        <v>3715.65</v>
      </c>
      <c r="S5195" t="str">
        <f>VLOOKUP(CleanedData[[#This Row],[Product]],'02_Lookup_Tables'!$H$2:$I$126,2,FALSE)</f>
        <v>Home Devices</v>
      </c>
      <c r="T5195" t="str">
        <f>VLOOKUP(CleanedData[[#This Row],[Province]],'02_Lookup_Tables'!$D$2:$E$10,2, FALSE)</f>
        <v>Northern Region</v>
      </c>
      <c r="U5195" t="str" cm="1">
        <f t="array" ref="U5195">_xlfn.IFS(CleanedData[[#This Row],[Purchase Amount]]&lt;500,"Low",
CleanedData[[#This Row],[Purchase Amount]]&lt;5000,"Medium",
TRUE,"High")</f>
        <v>Medium</v>
      </c>
      <c r="V5195" t="str">
        <f>TEXT(CleanedData[[#This Row],[Date]],"mmmm")</f>
        <v>January</v>
      </c>
      <c r="W5195" t="str">
        <f>"Q"&amp;ROUNDUP(MONTH(CleanedData[[#This Row],[Date]])/3,0)</f>
        <v>Q1</v>
      </c>
      <c r="X5195" t="str">
        <f>IF(CleanedData[[#This Row],[Purchase Amount]]&gt;=5000,"Yes","No")</f>
        <v>No</v>
      </c>
      <c r="Y5195">
        <f>IF(CleanedData[[#This Row],[Recommend]]="Yes",1,0)</f>
        <v>0</v>
      </c>
      <c r="Z5195" s="6">
        <f>CleanedData[[#This Row],[Purchase Amount]]*0.15</f>
        <v>557.34749999999997</v>
      </c>
      <c r="AA5195" s="6">
        <f>CleanedData[[#This Row],[Purchase Amount]]*1.15</f>
        <v>4272.9974999999995</v>
      </c>
    </row>
    <row r="5196" spans="1:27" x14ac:dyDescent="0.3">
      <c r="A5196">
        <v>6286</v>
      </c>
      <c r="B5196" t="s">
        <v>5421</v>
      </c>
      <c r="C5196" s="1">
        <v>45644</v>
      </c>
      <c r="D5196">
        <v>26</v>
      </c>
      <c r="E5196" t="s">
        <v>52</v>
      </c>
      <c r="F5196" t="s">
        <v>77</v>
      </c>
      <c r="G5196" t="s">
        <v>203</v>
      </c>
      <c r="H5196">
        <v>5</v>
      </c>
      <c r="I5196" t="s">
        <v>45</v>
      </c>
      <c r="J5196" t="s">
        <v>63</v>
      </c>
      <c r="K5196" t="s">
        <v>55</v>
      </c>
      <c r="L5196" t="s">
        <v>42</v>
      </c>
      <c r="M5196" t="s">
        <v>175</v>
      </c>
      <c r="N5196" t="s">
        <v>57</v>
      </c>
      <c r="O5196" t="s">
        <v>89</v>
      </c>
      <c r="P5196" t="s">
        <v>70</v>
      </c>
      <c r="Q5196" t="s">
        <v>58</v>
      </c>
      <c r="R5196" s="6">
        <f>_xlfn.XLOOKUP(CleanedData[[#This Row],[Product]],'02_Lookup_Tables'!$A$2:$A$126,'02_Lookup_Tables'!$B$2:$B$126)</f>
        <v>2849.09</v>
      </c>
      <c r="S5196" t="str">
        <f>VLOOKUP(CleanedData[[#This Row],[Product]],'02_Lookup_Tables'!$H$2:$I$126,2,FALSE)</f>
        <v>Home &amp; Living</v>
      </c>
      <c r="T5196" t="str">
        <f>VLOOKUP(CleanedData[[#This Row],[Province]],'02_Lookup_Tables'!$D$2:$E$10,2, FALSE)</f>
        <v>Central Region</v>
      </c>
      <c r="U5196" t="str" cm="1">
        <f t="array" ref="U5196">_xlfn.IFS(CleanedData[[#This Row],[Purchase Amount]]&lt;500,"Low",
CleanedData[[#This Row],[Purchase Amount]]&lt;5000,"Medium",
TRUE,"High")</f>
        <v>Medium</v>
      </c>
      <c r="V5196" t="str">
        <f>TEXT(CleanedData[[#This Row],[Date]],"mmmm")</f>
        <v>December</v>
      </c>
      <c r="W5196" t="str">
        <f>"Q"&amp;ROUNDUP(MONTH(CleanedData[[#This Row],[Date]])/3,0)</f>
        <v>Q4</v>
      </c>
      <c r="X5196" t="str">
        <f>IF(CleanedData[[#This Row],[Purchase Amount]]&gt;=5000,"Yes","No")</f>
        <v>No</v>
      </c>
      <c r="Y5196">
        <f>IF(CleanedData[[#This Row],[Recommend]]="Yes",1,0)</f>
        <v>1</v>
      </c>
      <c r="Z5196" s="6">
        <f>CleanedData[[#This Row],[Purchase Amount]]*0.15</f>
        <v>427.36349999999999</v>
      </c>
      <c r="AA5196" s="6">
        <f>CleanedData[[#This Row],[Purchase Amount]]*1.15</f>
        <v>3276.4535000000001</v>
      </c>
    </row>
    <row r="5197" spans="1:27" x14ac:dyDescent="0.3">
      <c r="A5197">
        <v>6288</v>
      </c>
      <c r="B5197" t="s">
        <v>5422</v>
      </c>
      <c r="C5197" s="1">
        <v>45323</v>
      </c>
      <c r="D5197">
        <v>27</v>
      </c>
      <c r="E5197" t="s">
        <v>39</v>
      </c>
      <c r="F5197" t="s">
        <v>125</v>
      </c>
      <c r="G5197" t="s">
        <v>313</v>
      </c>
      <c r="H5197">
        <v>2</v>
      </c>
      <c r="I5197" t="s">
        <v>45</v>
      </c>
      <c r="J5197" t="s">
        <v>43</v>
      </c>
      <c r="K5197" t="s">
        <v>55</v>
      </c>
      <c r="L5197" t="s">
        <v>45</v>
      </c>
      <c r="M5197" t="s">
        <v>180</v>
      </c>
      <c r="N5197" t="s">
        <v>47</v>
      </c>
      <c r="O5197" t="s">
        <v>89</v>
      </c>
      <c r="P5197" t="s">
        <v>49</v>
      </c>
      <c r="Q5197" t="s">
        <v>58</v>
      </c>
      <c r="R5197" s="6">
        <f>_xlfn.XLOOKUP(CleanedData[[#This Row],[Product]],'02_Lookup_Tables'!$A$2:$A$126,'02_Lookup_Tables'!$B$2:$B$126)</f>
        <v>283.57</v>
      </c>
      <c r="S5197" t="str">
        <f>VLOOKUP(CleanedData[[#This Row],[Product]],'02_Lookup_Tables'!$H$2:$I$126,2,FALSE)</f>
        <v>Accessories</v>
      </c>
      <c r="T5197" t="str">
        <f>VLOOKUP(CleanedData[[#This Row],[Province]],'02_Lookup_Tables'!$D$2:$E$10,2, FALSE)</f>
        <v>Western Region</v>
      </c>
      <c r="U5197" t="str" cm="1">
        <f t="array" ref="U5197">_xlfn.IFS(CleanedData[[#This Row],[Purchase Amount]]&lt;500,"Low",
CleanedData[[#This Row],[Purchase Amount]]&lt;5000,"Medium",
TRUE,"High")</f>
        <v>Low</v>
      </c>
      <c r="V5197" t="str">
        <f>TEXT(CleanedData[[#This Row],[Date]],"mmmm")</f>
        <v>February</v>
      </c>
      <c r="W5197" t="str">
        <f>"Q"&amp;ROUNDUP(MONTH(CleanedData[[#This Row],[Date]])/3,0)</f>
        <v>Q1</v>
      </c>
      <c r="X5197" t="str">
        <f>IF(CleanedData[[#This Row],[Purchase Amount]]&gt;=5000,"Yes","No")</f>
        <v>No</v>
      </c>
      <c r="Y5197">
        <f>IF(CleanedData[[#This Row],[Recommend]]="Yes",1,0)</f>
        <v>1</v>
      </c>
      <c r="Z5197" s="6">
        <f>CleanedData[[#This Row],[Purchase Amount]]*0.15</f>
        <v>42.535499999999999</v>
      </c>
      <c r="AA5197" s="6">
        <f>CleanedData[[#This Row],[Purchase Amount]]*1.15</f>
        <v>326.10549999999995</v>
      </c>
    </row>
    <row r="5198" spans="1:27" x14ac:dyDescent="0.3">
      <c r="A5198">
        <v>6290</v>
      </c>
      <c r="B5198" t="s">
        <v>5423</v>
      </c>
      <c r="C5198" s="1">
        <v>45412</v>
      </c>
      <c r="D5198">
        <v>59</v>
      </c>
      <c r="E5198" t="s">
        <v>52</v>
      </c>
      <c r="F5198" t="s">
        <v>77</v>
      </c>
      <c r="G5198" t="s">
        <v>230</v>
      </c>
      <c r="H5198">
        <v>3</v>
      </c>
      <c r="I5198" t="s">
        <v>42</v>
      </c>
      <c r="J5198" t="s">
        <v>69</v>
      </c>
      <c r="K5198" t="s">
        <v>44</v>
      </c>
      <c r="L5198" t="s">
        <v>45</v>
      </c>
      <c r="M5198" t="s">
        <v>156</v>
      </c>
      <c r="N5198" t="s">
        <v>48</v>
      </c>
      <c r="O5198" t="s">
        <v>148</v>
      </c>
      <c r="P5198" t="s">
        <v>49</v>
      </c>
      <c r="Q5198" t="s">
        <v>50</v>
      </c>
      <c r="R5198" s="6">
        <f>_xlfn.XLOOKUP(CleanedData[[#This Row],[Product]],'02_Lookup_Tables'!$A$2:$A$126,'02_Lookup_Tables'!$B$2:$B$126)</f>
        <v>1940.64</v>
      </c>
      <c r="S5198" t="str">
        <f>VLOOKUP(CleanedData[[#This Row],[Product]],'02_Lookup_Tables'!$H$2:$I$126,2,FALSE)</f>
        <v>Toys &amp; Games</v>
      </c>
      <c r="T5198" t="str">
        <f>VLOOKUP(CleanedData[[#This Row],[Province]],'02_Lookup_Tables'!$D$2:$E$10,2, FALSE)</f>
        <v>Central Region</v>
      </c>
      <c r="U5198" t="str" cm="1">
        <f t="array" ref="U5198">_xlfn.IFS(CleanedData[[#This Row],[Purchase Amount]]&lt;500,"Low",
CleanedData[[#This Row],[Purchase Amount]]&lt;5000,"Medium",
TRUE,"High")</f>
        <v>Medium</v>
      </c>
      <c r="V5198" t="str">
        <f>TEXT(CleanedData[[#This Row],[Date]],"mmmm")</f>
        <v>April</v>
      </c>
      <c r="W5198" t="str">
        <f>"Q"&amp;ROUNDUP(MONTH(CleanedData[[#This Row],[Date]])/3,0)</f>
        <v>Q2</v>
      </c>
      <c r="X5198" t="str">
        <f>IF(CleanedData[[#This Row],[Purchase Amount]]&gt;=5000,"Yes","No")</f>
        <v>No</v>
      </c>
      <c r="Y5198">
        <f>IF(CleanedData[[#This Row],[Recommend]]="Yes",1,0)</f>
        <v>0</v>
      </c>
      <c r="Z5198" s="6">
        <f>CleanedData[[#This Row],[Purchase Amount]]*0.15</f>
        <v>291.096</v>
      </c>
      <c r="AA5198" s="6">
        <f>CleanedData[[#This Row],[Purchase Amount]]*1.15</f>
        <v>2231.7359999999999</v>
      </c>
    </row>
    <row r="5199" spans="1:27" x14ac:dyDescent="0.3">
      <c r="A5199">
        <v>6291</v>
      </c>
      <c r="B5199" t="s">
        <v>5424</v>
      </c>
      <c r="C5199" s="1">
        <v>45951</v>
      </c>
      <c r="D5199">
        <v>32</v>
      </c>
      <c r="E5199" t="s">
        <v>52</v>
      </c>
      <c r="F5199" t="s">
        <v>125</v>
      </c>
      <c r="G5199" t="s">
        <v>73</v>
      </c>
      <c r="H5199">
        <v>2</v>
      </c>
      <c r="I5199" t="s">
        <v>45</v>
      </c>
      <c r="J5199" t="s">
        <v>69</v>
      </c>
      <c r="K5199" t="s">
        <v>44</v>
      </c>
      <c r="L5199" t="s">
        <v>45</v>
      </c>
      <c r="M5199" t="s">
        <v>106</v>
      </c>
      <c r="N5199" t="s">
        <v>47</v>
      </c>
      <c r="O5199" t="s">
        <v>148</v>
      </c>
      <c r="P5199" t="s">
        <v>70</v>
      </c>
      <c r="Q5199" t="s">
        <v>58</v>
      </c>
      <c r="R5199" s="6">
        <f>_xlfn.XLOOKUP(CleanedData[[#This Row],[Product]],'02_Lookup_Tables'!$A$2:$A$126,'02_Lookup_Tables'!$B$2:$B$126)</f>
        <v>84.23</v>
      </c>
      <c r="S5199" t="str">
        <f>VLOOKUP(CleanedData[[#This Row],[Product]],'02_Lookup_Tables'!$H$2:$I$126,2,FALSE)</f>
        <v>Food</v>
      </c>
      <c r="T5199" t="str">
        <f>VLOOKUP(CleanedData[[#This Row],[Province]],'02_Lookup_Tables'!$D$2:$E$10,2, FALSE)</f>
        <v>Western Region</v>
      </c>
      <c r="U5199" t="str" cm="1">
        <f t="array" ref="U5199">_xlfn.IFS(CleanedData[[#This Row],[Purchase Amount]]&lt;500,"Low",
CleanedData[[#This Row],[Purchase Amount]]&lt;5000,"Medium",
TRUE,"High")</f>
        <v>Low</v>
      </c>
      <c r="V5199" t="str">
        <f>TEXT(CleanedData[[#This Row],[Date]],"mmmm")</f>
        <v>October</v>
      </c>
      <c r="W5199" t="str">
        <f>"Q"&amp;ROUNDUP(MONTH(CleanedData[[#This Row],[Date]])/3,0)</f>
        <v>Q4</v>
      </c>
      <c r="X5199" t="str">
        <f>IF(CleanedData[[#This Row],[Purchase Amount]]&gt;=5000,"Yes","No")</f>
        <v>No</v>
      </c>
      <c r="Y5199">
        <f>IF(CleanedData[[#This Row],[Recommend]]="Yes",1,0)</f>
        <v>1</v>
      </c>
      <c r="Z5199" s="6">
        <f>CleanedData[[#This Row],[Purchase Amount]]*0.15</f>
        <v>12.634500000000001</v>
      </c>
      <c r="AA5199" s="6">
        <f>CleanedData[[#This Row],[Purchase Amount]]*1.15</f>
        <v>96.864499999999992</v>
      </c>
    </row>
    <row r="5200" spans="1:27" x14ac:dyDescent="0.3">
      <c r="A5200">
        <v>6292</v>
      </c>
      <c r="B5200" t="s">
        <v>5425</v>
      </c>
      <c r="C5200" s="1">
        <v>45310</v>
      </c>
      <c r="E5200" t="s">
        <v>60</v>
      </c>
      <c r="F5200" t="s">
        <v>77</v>
      </c>
      <c r="G5200" t="s">
        <v>406</v>
      </c>
      <c r="H5200">
        <v>1</v>
      </c>
      <c r="I5200" t="s">
        <v>42</v>
      </c>
      <c r="J5200" t="s">
        <v>43</v>
      </c>
      <c r="K5200" t="s">
        <v>64</v>
      </c>
      <c r="L5200" t="s">
        <v>45</v>
      </c>
      <c r="M5200" t="s">
        <v>190</v>
      </c>
      <c r="N5200" t="s">
        <v>80</v>
      </c>
      <c r="O5200" t="s">
        <v>89</v>
      </c>
      <c r="P5200" t="s">
        <v>49</v>
      </c>
      <c r="Q5200" t="s">
        <v>166</v>
      </c>
      <c r="R5200" s="6">
        <f>_xlfn.XLOOKUP(CleanedData[[#This Row],[Product]],'02_Lookup_Tables'!$A$2:$A$126,'02_Lookup_Tables'!$B$2:$B$126)</f>
        <v>996.44</v>
      </c>
      <c r="S5200" t="str">
        <f>VLOOKUP(CleanedData[[#This Row],[Product]],'02_Lookup_Tables'!$H$2:$I$126,2,FALSE)</f>
        <v>Sports &amp; Outdoors</v>
      </c>
      <c r="T5200" t="str">
        <f>VLOOKUP(CleanedData[[#This Row],[Province]],'02_Lookup_Tables'!$D$2:$E$10,2, FALSE)</f>
        <v>Central Region</v>
      </c>
      <c r="U5200" t="str" cm="1">
        <f t="array" ref="U5200">_xlfn.IFS(CleanedData[[#This Row],[Purchase Amount]]&lt;500,"Low",
CleanedData[[#This Row],[Purchase Amount]]&lt;5000,"Medium",
TRUE,"High")</f>
        <v>Medium</v>
      </c>
      <c r="V5200" t="str">
        <f>TEXT(CleanedData[[#This Row],[Date]],"mmmm")</f>
        <v>January</v>
      </c>
      <c r="W5200" t="str">
        <f>"Q"&amp;ROUNDUP(MONTH(CleanedData[[#This Row],[Date]])/3,0)</f>
        <v>Q1</v>
      </c>
      <c r="X5200" t="str">
        <f>IF(CleanedData[[#This Row],[Purchase Amount]]&gt;=5000,"Yes","No")</f>
        <v>No</v>
      </c>
      <c r="Y5200">
        <f>IF(CleanedData[[#This Row],[Recommend]]="Yes",1,0)</f>
        <v>0</v>
      </c>
      <c r="Z5200" s="6">
        <f>CleanedData[[#This Row],[Purchase Amount]]*0.15</f>
        <v>149.46600000000001</v>
      </c>
      <c r="AA5200" s="6">
        <f>CleanedData[[#This Row],[Purchase Amount]]*1.15</f>
        <v>1145.9059999999999</v>
      </c>
    </row>
    <row r="5201" spans="1:27" x14ac:dyDescent="0.3">
      <c r="A5201">
        <v>6293</v>
      </c>
      <c r="B5201" t="s">
        <v>5426</v>
      </c>
      <c r="C5201" s="1">
        <v>45948</v>
      </c>
      <c r="D5201">
        <v>50</v>
      </c>
      <c r="E5201" t="s">
        <v>60</v>
      </c>
      <c r="F5201" t="s">
        <v>68</v>
      </c>
      <c r="G5201" t="s">
        <v>120</v>
      </c>
      <c r="H5201">
        <v>4</v>
      </c>
      <c r="I5201" t="s">
        <v>45</v>
      </c>
      <c r="J5201" t="s">
        <v>54</v>
      </c>
      <c r="K5201" t="s">
        <v>55</v>
      </c>
      <c r="L5201" t="s">
        <v>42</v>
      </c>
      <c r="N5201" t="s">
        <v>96</v>
      </c>
      <c r="O5201" t="s">
        <v>134</v>
      </c>
      <c r="P5201" t="s">
        <v>8646</v>
      </c>
      <c r="Q5201" t="s">
        <v>93</v>
      </c>
      <c r="R5201" s="6">
        <f>_xlfn.XLOOKUP(CleanedData[[#This Row],[Product]],'02_Lookup_Tables'!$A$2:$A$126,'02_Lookup_Tables'!$B$2:$B$126)</f>
        <v>471.63</v>
      </c>
      <c r="S5201" t="str">
        <f>VLOOKUP(CleanedData[[#This Row],[Product]],'02_Lookup_Tables'!$H$2:$I$126,2,FALSE)</f>
        <v>Beauty &amp; Personal Care</v>
      </c>
      <c r="T5201" t="str">
        <f>VLOOKUP(CleanedData[[#This Row],[Province]],'02_Lookup_Tables'!$D$2:$E$10,2, FALSE)</f>
        <v>Northern Region</v>
      </c>
      <c r="U5201" t="str" cm="1">
        <f t="array" ref="U5201">_xlfn.IFS(CleanedData[[#This Row],[Purchase Amount]]&lt;500,"Low",
CleanedData[[#This Row],[Purchase Amount]]&lt;5000,"Medium",
TRUE,"High")</f>
        <v>Low</v>
      </c>
      <c r="V5201" t="str">
        <f>TEXT(CleanedData[[#This Row],[Date]],"mmmm")</f>
        <v>October</v>
      </c>
      <c r="W5201" t="str">
        <f>"Q"&amp;ROUNDUP(MONTH(CleanedData[[#This Row],[Date]])/3,0)</f>
        <v>Q4</v>
      </c>
      <c r="X5201" t="str">
        <f>IF(CleanedData[[#This Row],[Purchase Amount]]&gt;=5000,"Yes","No")</f>
        <v>No</v>
      </c>
      <c r="Y5201">
        <f>IF(CleanedData[[#This Row],[Recommend]]="Yes",1,0)</f>
        <v>1</v>
      </c>
      <c r="Z5201" s="6">
        <f>CleanedData[[#This Row],[Purchase Amount]]*0.15</f>
        <v>70.744500000000002</v>
      </c>
      <c r="AA5201" s="6">
        <f>CleanedData[[#This Row],[Purchase Amount]]*1.15</f>
        <v>542.3744999999999</v>
      </c>
    </row>
    <row r="5202" spans="1:27" x14ac:dyDescent="0.3">
      <c r="A5202">
        <v>6294</v>
      </c>
      <c r="B5202" t="s">
        <v>5427</v>
      </c>
      <c r="C5202" s="1">
        <v>45729</v>
      </c>
      <c r="D5202">
        <v>57</v>
      </c>
      <c r="E5202" t="s">
        <v>39</v>
      </c>
      <c r="F5202" t="s">
        <v>40</v>
      </c>
      <c r="G5202" t="s">
        <v>41</v>
      </c>
      <c r="H5202">
        <v>1</v>
      </c>
      <c r="I5202" t="s">
        <v>45</v>
      </c>
      <c r="J5202" t="s">
        <v>63</v>
      </c>
      <c r="K5202" t="s">
        <v>55</v>
      </c>
      <c r="L5202" t="s">
        <v>45</v>
      </c>
      <c r="M5202" t="s">
        <v>136</v>
      </c>
      <c r="N5202" t="s">
        <v>80</v>
      </c>
      <c r="O5202" t="s">
        <v>89</v>
      </c>
      <c r="P5202" t="s">
        <v>49</v>
      </c>
      <c r="Q5202" t="s">
        <v>50</v>
      </c>
      <c r="R5202" s="6">
        <f>_xlfn.XLOOKUP(CleanedData[[#This Row],[Product]],'02_Lookup_Tables'!$A$2:$A$126,'02_Lookup_Tables'!$B$2:$B$126)</f>
        <v>2479.5700000000002</v>
      </c>
      <c r="S5202" t="str">
        <f>VLOOKUP(CleanedData[[#This Row],[Product]],'02_Lookup_Tables'!$H$2:$I$126,2,FALSE)</f>
        <v>Accessories</v>
      </c>
      <c r="T5202" t="str">
        <f>VLOOKUP(CleanedData[[#This Row],[Province]],'02_Lookup_Tables'!$D$2:$E$10,2, FALSE)</f>
        <v>Northern Region</v>
      </c>
      <c r="U5202" t="str" cm="1">
        <f t="array" ref="U5202">_xlfn.IFS(CleanedData[[#This Row],[Purchase Amount]]&lt;500,"Low",
CleanedData[[#This Row],[Purchase Amount]]&lt;5000,"Medium",
TRUE,"High")</f>
        <v>Medium</v>
      </c>
      <c r="V5202" t="str">
        <f>TEXT(CleanedData[[#This Row],[Date]],"mmmm")</f>
        <v>March</v>
      </c>
      <c r="W5202" t="str">
        <f>"Q"&amp;ROUNDUP(MONTH(CleanedData[[#This Row],[Date]])/3,0)</f>
        <v>Q1</v>
      </c>
      <c r="X5202" t="str">
        <f>IF(CleanedData[[#This Row],[Purchase Amount]]&gt;=5000,"Yes","No")</f>
        <v>No</v>
      </c>
      <c r="Y5202">
        <f>IF(CleanedData[[#This Row],[Recommend]]="Yes",1,0)</f>
        <v>1</v>
      </c>
      <c r="Z5202" s="6">
        <f>CleanedData[[#This Row],[Purchase Amount]]*0.15</f>
        <v>371.93549999999999</v>
      </c>
      <c r="AA5202" s="6">
        <f>CleanedData[[#This Row],[Purchase Amount]]*1.15</f>
        <v>2851.5054999999998</v>
      </c>
    </row>
    <row r="5203" spans="1:27" x14ac:dyDescent="0.3">
      <c r="A5203">
        <v>6295</v>
      </c>
      <c r="B5203" t="s">
        <v>5428</v>
      </c>
      <c r="C5203" s="1">
        <v>45912</v>
      </c>
      <c r="D5203">
        <v>63</v>
      </c>
      <c r="E5203" t="s">
        <v>52</v>
      </c>
      <c r="F5203" t="s">
        <v>77</v>
      </c>
      <c r="G5203" t="s">
        <v>84</v>
      </c>
      <c r="H5203">
        <v>1</v>
      </c>
      <c r="I5203" t="s">
        <v>42</v>
      </c>
      <c r="J5203" t="s">
        <v>74</v>
      </c>
      <c r="K5203" t="s">
        <v>64</v>
      </c>
      <c r="L5203" t="s">
        <v>45</v>
      </c>
      <c r="M5203" t="s">
        <v>112</v>
      </c>
      <c r="N5203" t="s">
        <v>80</v>
      </c>
      <c r="O5203" t="s">
        <v>48</v>
      </c>
      <c r="P5203" t="s">
        <v>49</v>
      </c>
      <c r="Q5203" t="s">
        <v>50</v>
      </c>
      <c r="R5203" s="6">
        <f>_xlfn.XLOOKUP(CleanedData[[#This Row],[Product]],'02_Lookup_Tables'!$A$2:$A$126,'02_Lookup_Tables'!$B$2:$B$126)</f>
        <v>1158.56</v>
      </c>
      <c r="S5203" t="str">
        <f>VLOOKUP(CleanedData[[#This Row],[Product]],'02_Lookup_Tables'!$H$2:$I$126,2,FALSE)</f>
        <v>Toys &amp; Games</v>
      </c>
      <c r="T5203" t="str">
        <f>VLOOKUP(CleanedData[[#This Row],[Province]],'02_Lookup_Tables'!$D$2:$E$10,2, FALSE)</f>
        <v>Central Region</v>
      </c>
      <c r="U5203" t="str" cm="1">
        <f t="array" ref="U5203">_xlfn.IFS(CleanedData[[#This Row],[Purchase Amount]]&lt;500,"Low",
CleanedData[[#This Row],[Purchase Amount]]&lt;5000,"Medium",
TRUE,"High")</f>
        <v>Medium</v>
      </c>
      <c r="V5203" t="str">
        <f>TEXT(CleanedData[[#This Row],[Date]],"mmmm")</f>
        <v>September</v>
      </c>
      <c r="W5203" t="str">
        <f>"Q"&amp;ROUNDUP(MONTH(CleanedData[[#This Row],[Date]])/3,0)</f>
        <v>Q3</v>
      </c>
      <c r="X5203" t="str">
        <f>IF(CleanedData[[#This Row],[Purchase Amount]]&gt;=5000,"Yes","No")</f>
        <v>No</v>
      </c>
      <c r="Y5203">
        <f>IF(CleanedData[[#This Row],[Recommend]]="Yes",1,0)</f>
        <v>0</v>
      </c>
      <c r="Z5203" s="6">
        <f>CleanedData[[#This Row],[Purchase Amount]]*0.15</f>
        <v>173.78399999999999</v>
      </c>
      <c r="AA5203" s="6">
        <f>CleanedData[[#This Row],[Purchase Amount]]*1.15</f>
        <v>1332.3439999999998</v>
      </c>
    </row>
    <row r="5204" spans="1:27" x14ac:dyDescent="0.3">
      <c r="A5204">
        <v>6296</v>
      </c>
      <c r="B5204" t="s">
        <v>5429</v>
      </c>
      <c r="C5204" s="1">
        <v>45702</v>
      </c>
      <c r="D5204">
        <v>58</v>
      </c>
      <c r="E5204" t="s">
        <v>52</v>
      </c>
      <c r="F5204" t="s">
        <v>68</v>
      </c>
      <c r="G5204" t="s">
        <v>53</v>
      </c>
      <c r="H5204">
        <v>1</v>
      </c>
      <c r="I5204" t="s">
        <v>42</v>
      </c>
      <c r="J5204" t="s">
        <v>74</v>
      </c>
      <c r="K5204" t="s">
        <v>44</v>
      </c>
      <c r="L5204" t="s">
        <v>45</v>
      </c>
      <c r="M5204" t="s">
        <v>165</v>
      </c>
      <c r="N5204" t="s">
        <v>80</v>
      </c>
      <c r="O5204" t="s">
        <v>89</v>
      </c>
      <c r="P5204" t="s">
        <v>49</v>
      </c>
      <c r="Q5204" t="s">
        <v>50</v>
      </c>
      <c r="R5204" s="6">
        <f>_xlfn.XLOOKUP(CleanedData[[#This Row],[Product]],'02_Lookup_Tables'!$A$2:$A$126,'02_Lookup_Tables'!$B$2:$B$126)</f>
        <v>444.38</v>
      </c>
      <c r="S5204" t="str">
        <f>VLOOKUP(CleanedData[[#This Row],[Product]],'02_Lookup_Tables'!$H$2:$I$126,2,FALSE)</f>
        <v>Beauty &amp; Personal Care</v>
      </c>
      <c r="T5204" t="str">
        <f>VLOOKUP(CleanedData[[#This Row],[Province]],'02_Lookup_Tables'!$D$2:$E$10,2, FALSE)</f>
        <v>Northern Region</v>
      </c>
      <c r="U5204" t="str" cm="1">
        <f t="array" ref="U5204">_xlfn.IFS(CleanedData[[#This Row],[Purchase Amount]]&lt;500,"Low",
CleanedData[[#This Row],[Purchase Amount]]&lt;5000,"Medium",
TRUE,"High")</f>
        <v>Low</v>
      </c>
      <c r="V5204" t="str">
        <f>TEXT(CleanedData[[#This Row],[Date]],"mmmm")</f>
        <v>February</v>
      </c>
      <c r="W5204" t="str">
        <f>"Q"&amp;ROUNDUP(MONTH(CleanedData[[#This Row],[Date]])/3,0)</f>
        <v>Q1</v>
      </c>
      <c r="X5204" t="str">
        <f>IF(CleanedData[[#This Row],[Purchase Amount]]&gt;=5000,"Yes","No")</f>
        <v>No</v>
      </c>
      <c r="Y5204">
        <f>IF(CleanedData[[#This Row],[Recommend]]="Yes",1,0)</f>
        <v>0</v>
      </c>
      <c r="Z5204" s="6">
        <f>CleanedData[[#This Row],[Purchase Amount]]*0.15</f>
        <v>66.656999999999996</v>
      </c>
      <c r="AA5204" s="6">
        <f>CleanedData[[#This Row],[Purchase Amount]]*1.15</f>
        <v>511.03699999999998</v>
      </c>
    </row>
    <row r="5205" spans="1:27" x14ac:dyDescent="0.3">
      <c r="A5205">
        <v>6297</v>
      </c>
      <c r="B5205" t="s">
        <v>5430</v>
      </c>
      <c r="C5205" s="1">
        <v>45646</v>
      </c>
      <c r="D5205">
        <v>65</v>
      </c>
      <c r="E5205" t="s">
        <v>60</v>
      </c>
      <c r="F5205" t="s">
        <v>108</v>
      </c>
      <c r="G5205" t="s">
        <v>122</v>
      </c>
      <c r="H5205">
        <v>3</v>
      </c>
      <c r="I5205" t="s">
        <v>45</v>
      </c>
      <c r="J5205" t="s">
        <v>63</v>
      </c>
      <c r="K5205" t="s">
        <v>44</v>
      </c>
      <c r="L5205" t="s">
        <v>45</v>
      </c>
      <c r="M5205" t="s">
        <v>156</v>
      </c>
      <c r="N5205" t="s">
        <v>48</v>
      </c>
      <c r="O5205" t="s">
        <v>148</v>
      </c>
      <c r="P5205" t="s">
        <v>49</v>
      </c>
      <c r="Q5205" t="s">
        <v>97</v>
      </c>
      <c r="R5205" s="6">
        <f>_xlfn.XLOOKUP(CleanedData[[#This Row],[Product]],'02_Lookup_Tables'!$A$2:$A$126,'02_Lookup_Tables'!$B$2:$B$126)</f>
        <v>1712.08</v>
      </c>
      <c r="S5205" t="str">
        <f>VLOOKUP(CleanedData[[#This Row],[Product]],'02_Lookup_Tables'!$H$2:$I$126,2,FALSE)</f>
        <v>Home &amp; Living</v>
      </c>
      <c r="T5205" t="str">
        <f>VLOOKUP(CleanedData[[#This Row],[Province]],'02_Lookup_Tables'!$D$2:$E$10,2, FALSE)</f>
        <v>Gauteng Region</v>
      </c>
      <c r="U5205" t="str" cm="1">
        <f t="array" ref="U5205">_xlfn.IFS(CleanedData[[#This Row],[Purchase Amount]]&lt;500,"Low",
CleanedData[[#This Row],[Purchase Amount]]&lt;5000,"Medium",
TRUE,"High")</f>
        <v>Medium</v>
      </c>
      <c r="V5205" t="str">
        <f>TEXT(CleanedData[[#This Row],[Date]],"mmmm")</f>
        <v>December</v>
      </c>
      <c r="W5205" t="str">
        <f>"Q"&amp;ROUNDUP(MONTH(CleanedData[[#This Row],[Date]])/3,0)</f>
        <v>Q4</v>
      </c>
      <c r="X5205" t="str">
        <f>IF(CleanedData[[#This Row],[Purchase Amount]]&gt;=5000,"Yes","No")</f>
        <v>No</v>
      </c>
      <c r="Y5205">
        <f>IF(CleanedData[[#This Row],[Recommend]]="Yes",1,0)</f>
        <v>1</v>
      </c>
      <c r="Z5205" s="6">
        <f>CleanedData[[#This Row],[Purchase Amount]]*0.15</f>
        <v>256.81199999999995</v>
      </c>
      <c r="AA5205" s="6">
        <f>CleanedData[[#This Row],[Purchase Amount]]*1.15</f>
        <v>1968.8919999999998</v>
      </c>
    </row>
    <row r="5206" spans="1:27" x14ac:dyDescent="0.3">
      <c r="A5206">
        <v>6300</v>
      </c>
      <c r="B5206" t="s">
        <v>5431</v>
      </c>
      <c r="C5206" s="1">
        <v>45446</v>
      </c>
      <c r="D5206">
        <v>62</v>
      </c>
      <c r="E5206" t="s">
        <v>60</v>
      </c>
      <c r="F5206" t="s">
        <v>72</v>
      </c>
      <c r="G5206" t="s">
        <v>389</v>
      </c>
      <c r="H5206">
        <v>4</v>
      </c>
      <c r="I5206" t="s">
        <v>42</v>
      </c>
      <c r="J5206" t="s">
        <v>54</v>
      </c>
      <c r="K5206" t="s">
        <v>44</v>
      </c>
      <c r="L5206" t="s">
        <v>45</v>
      </c>
      <c r="M5206" t="s">
        <v>56</v>
      </c>
      <c r="N5206" t="s">
        <v>96</v>
      </c>
      <c r="O5206" t="s">
        <v>148</v>
      </c>
      <c r="P5206" t="s">
        <v>49</v>
      </c>
      <c r="Q5206" t="s">
        <v>50</v>
      </c>
      <c r="R5206" s="6">
        <f>_xlfn.XLOOKUP(CleanedData[[#This Row],[Product]],'02_Lookup_Tables'!$A$2:$A$126,'02_Lookup_Tables'!$B$2:$B$126)</f>
        <v>5432.76</v>
      </c>
      <c r="S5206" t="str">
        <f>VLOOKUP(CleanedData[[#This Row],[Product]],'02_Lookup_Tables'!$H$2:$I$126,2,FALSE)</f>
        <v>Home Devices</v>
      </c>
      <c r="T5206" t="str">
        <f>VLOOKUP(CleanedData[[#This Row],[Province]],'02_Lookup_Tables'!$D$2:$E$10,2, FALSE)</f>
        <v>Central Region</v>
      </c>
      <c r="U5206" t="str" cm="1">
        <f t="array" ref="U5206">_xlfn.IFS(CleanedData[[#This Row],[Purchase Amount]]&lt;500,"Low",
CleanedData[[#This Row],[Purchase Amount]]&lt;5000,"Medium",
TRUE,"High")</f>
        <v>High</v>
      </c>
      <c r="V5206" t="str">
        <f>TEXT(CleanedData[[#This Row],[Date]],"mmmm")</f>
        <v>June</v>
      </c>
      <c r="W5206" t="str">
        <f>"Q"&amp;ROUNDUP(MONTH(CleanedData[[#This Row],[Date]])/3,0)</f>
        <v>Q2</v>
      </c>
      <c r="X5206" t="str">
        <f>IF(CleanedData[[#This Row],[Purchase Amount]]&gt;=5000,"Yes","No")</f>
        <v>Yes</v>
      </c>
      <c r="Y5206">
        <f>IF(CleanedData[[#This Row],[Recommend]]="Yes",1,0)</f>
        <v>0</v>
      </c>
      <c r="Z5206" s="6">
        <f>CleanedData[[#This Row],[Purchase Amount]]*0.15</f>
        <v>814.91399999999999</v>
      </c>
      <c r="AA5206" s="6">
        <f>CleanedData[[#This Row],[Purchase Amount]]*1.15</f>
        <v>6247.674</v>
      </c>
    </row>
    <row r="5207" spans="1:27" x14ac:dyDescent="0.3">
      <c r="A5207">
        <v>6301</v>
      </c>
      <c r="B5207" t="s">
        <v>5432</v>
      </c>
      <c r="C5207" s="1">
        <v>45933</v>
      </c>
      <c r="D5207">
        <v>47</v>
      </c>
      <c r="E5207" t="s">
        <v>39</v>
      </c>
      <c r="F5207" t="s">
        <v>83</v>
      </c>
      <c r="G5207" t="s">
        <v>284</v>
      </c>
      <c r="H5207">
        <v>1</v>
      </c>
      <c r="I5207" t="s">
        <v>42</v>
      </c>
      <c r="J5207" t="s">
        <v>63</v>
      </c>
      <c r="K5207" t="s">
        <v>64</v>
      </c>
      <c r="L5207" t="s">
        <v>42</v>
      </c>
      <c r="M5207" t="s">
        <v>79</v>
      </c>
      <c r="N5207" t="s">
        <v>80</v>
      </c>
      <c r="O5207" t="s">
        <v>89</v>
      </c>
      <c r="P5207" t="s">
        <v>49</v>
      </c>
      <c r="Q5207" t="s">
        <v>93</v>
      </c>
      <c r="R5207" s="6">
        <f>_xlfn.XLOOKUP(CleanedData[[#This Row],[Product]],'02_Lookup_Tables'!$A$2:$A$126,'02_Lookup_Tables'!$B$2:$B$126)</f>
        <v>6698.54</v>
      </c>
      <c r="S5207" t="str">
        <f>VLOOKUP(CleanedData[[#This Row],[Product]],'02_Lookup_Tables'!$H$2:$I$126,2,FALSE)</f>
        <v>Electronics</v>
      </c>
      <c r="T5207" t="str">
        <f>VLOOKUP(CleanedData[[#This Row],[Province]],'02_Lookup_Tables'!$D$2:$E$10,2, FALSE)</f>
        <v>Western Region</v>
      </c>
      <c r="U5207" t="str" cm="1">
        <f t="array" ref="U5207">_xlfn.IFS(CleanedData[[#This Row],[Purchase Amount]]&lt;500,"Low",
CleanedData[[#This Row],[Purchase Amount]]&lt;5000,"Medium",
TRUE,"High")</f>
        <v>High</v>
      </c>
      <c r="V5207" t="str">
        <f>TEXT(CleanedData[[#This Row],[Date]],"mmmm")</f>
        <v>October</v>
      </c>
      <c r="W5207" t="str">
        <f>"Q"&amp;ROUNDUP(MONTH(CleanedData[[#This Row],[Date]])/3,0)</f>
        <v>Q4</v>
      </c>
      <c r="X5207" t="str">
        <f>IF(CleanedData[[#This Row],[Purchase Amount]]&gt;=5000,"Yes","No")</f>
        <v>Yes</v>
      </c>
      <c r="Y5207">
        <f>IF(CleanedData[[#This Row],[Recommend]]="Yes",1,0)</f>
        <v>0</v>
      </c>
      <c r="Z5207" s="6">
        <f>CleanedData[[#This Row],[Purchase Amount]]*0.15</f>
        <v>1004.7809999999999</v>
      </c>
      <c r="AA5207" s="6">
        <f>CleanedData[[#This Row],[Purchase Amount]]*1.15</f>
        <v>7703.320999999999</v>
      </c>
    </row>
    <row r="5208" spans="1:27" x14ac:dyDescent="0.3">
      <c r="A5208">
        <v>6302</v>
      </c>
      <c r="B5208" t="s">
        <v>5433</v>
      </c>
      <c r="C5208" s="1">
        <v>45292</v>
      </c>
      <c r="D5208">
        <v>36</v>
      </c>
      <c r="E5208" t="s">
        <v>60</v>
      </c>
      <c r="F5208" t="s">
        <v>108</v>
      </c>
      <c r="G5208" t="s">
        <v>454</v>
      </c>
      <c r="H5208">
        <v>2</v>
      </c>
      <c r="I5208" t="s">
        <v>45</v>
      </c>
      <c r="J5208" t="s">
        <v>69</v>
      </c>
      <c r="K5208" t="s">
        <v>44</v>
      </c>
      <c r="L5208" t="s">
        <v>45</v>
      </c>
      <c r="N5208" t="s">
        <v>47</v>
      </c>
      <c r="O5208" t="s">
        <v>134</v>
      </c>
      <c r="P5208" t="s">
        <v>8646</v>
      </c>
      <c r="Q5208" t="s">
        <v>81</v>
      </c>
      <c r="R5208" s="6">
        <f>_xlfn.XLOOKUP(CleanedData[[#This Row],[Product]],'02_Lookup_Tables'!$A$2:$A$126,'02_Lookup_Tables'!$B$2:$B$126)</f>
        <v>2413.3000000000002</v>
      </c>
      <c r="S5208" t="str">
        <f>VLOOKUP(CleanedData[[#This Row],[Product]],'02_Lookup_Tables'!$H$2:$I$126,2,FALSE)</f>
        <v>Electronics</v>
      </c>
      <c r="T5208" t="str">
        <f>VLOOKUP(CleanedData[[#This Row],[Province]],'02_Lookup_Tables'!$D$2:$E$10,2, FALSE)</f>
        <v>Gauteng Region</v>
      </c>
      <c r="U5208" t="str" cm="1">
        <f t="array" ref="U5208">_xlfn.IFS(CleanedData[[#This Row],[Purchase Amount]]&lt;500,"Low",
CleanedData[[#This Row],[Purchase Amount]]&lt;5000,"Medium",
TRUE,"High")</f>
        <v>Medium</v>
      </c>
      <c r="V5208" t="str">
        <f>TEXT(CleanedData[[#This Row],[Date]],"mmmm")</f>
        <v>January</v>
      </c>
      <c r="W5208" t="str">
        <f>"Q"&amp;ROUNDUP(MONTH(CleanedData[[#This Row],[Date]])/3,0)</f>
        <v>Q1</v>
      </c>
      <c r="X5208" t="str">
        <f>IF(CleanedData[[#This Row],[Purchase Amount]]&gt;=5000,"Yes","No")</f>
        <v>No</v>
      </c>
      <c r="Y5208">
        <f>IF(CleanedData[[#This Row],[Recommend]]="Yes",1,0)</f>
        <v>1</v>
      </c>
      <c r="Z5208" s="6">
        <f>CleanedData[[#This Row],[Purchase Amount]]*0.15</f>
        <v>361.995</v>
      </c>
      <c r="AA5208" s="6">
        <f>CleanedData[[#This Row],[Purchase Amount]]*1.15</f>
        <v>2775.2950000000001</v>
      </c>
    </row>
    <row r="5209" spans="1:27" x14ac:dyDescent="0.3">
      <c r="A5209">
        <v>6304</v>
      </c>
      <c r="B5209" t="s">
        <v>5434</v>
      </c>
      <c r="C5209" s="1">
        <v>45900</v>
      </c>
      <c r="D5209">
        <v>40</v>
      </c>
      <c r="E5209" t="s">
        <v>39</v>
      </c>
      <c r="F5209" t="s">
        <v>40</v>
      </c>
      <c r="G5209" t="s">
        <v>389</v>
      </c>
      <c r="H5209">
        <v>2</v>
      </c>
      <c r="I5209" t="s">
        <v>42</v>
      </c>
      <c r="J5209" t="s">
        <v>69</v>
      </c>
      <c r="K5209" t="s">
        <v>64</v>
      </c>
      <c r="L5209" t="s">
        <v>45</v>
      </c>
      <c r="M5209" t="s">
        <v>151</v>
      </c>
      <c r="N5209" t="s">
        <v>47</v>
      </c>
      <c r="O5209" t="s">
        <v>89</v>
      </c>
      <c r="P5209" t="s">
        <v>49</v>
      </c>
      <c r="Q5209" t="s">
        <v>81</v>
      </c>
      <c r="R5209" s="6">
        <f>_xlfn.XLOOKUP(CleanedData[[#This Row],[Product]],'02_Lookup_Tables'!$A$2:$A$126,'02_Lookup_Tables'!$B$2:$B$126)</f>
        <v>5432.76</v>
      </c>
      <c r="S5209" t="str">
        <f>VLOOKUP(CleanedData[[#This Row],[Product]],'02_Lookup_Tables'!$H$2:$I$126,2,FALSE)</f>
        <v>Home Devices</v>
      </c>
      <c r="T5209" t="str">
        <f>VLOOKUP(CleanedData[[#This Row],[Province]],'02_Lookup_Tables'!$D$2:$E$10,2, FALSE)</f>
        <v>Northern Region</v>
      </c>
      <c r="U5209" t="str" cm="1">
        <f t="array" ref="U5209">_xlfn.IFS(CleanedData[[#This Row],[Purchase Amount]]&lt;500,"Low",
CleanedData[[#This Row],[Purchase Amount]]&lt;5000,"Medium",
TRUE,"High")</f>
        <v>High</v>
      </c>
      <c r="V5209" t="str">
        <f>TEXT(CleanedData[[#This Row],[Date]],"mmmm")</f>
        <v>August</v>
      </c>
      <c r="W5209" t="str">
        <f>"Q"&amp;ROUNDUP(MONTH(CleanedData[[#This Row],[Date]])/3,0)</f>
        <v>Q3</v>
      </c>
      <c r="X5209" t="str">
        <f>IF(CleanedData[[#This Row],[Purchase Amount]]&gt;=5000,"Yes","No")</f>
        <v>Yes</v>
      </c>
      <c r="Y5209">
        <f>IF(CleanedData[[#This Row],[Recommend]]="Yes",1,0)</f>
        <v>0</v>
      </c>
      <c r="Z5209" s="6">
        <f>CleanedData[[#This Row],[Purchase Amount]]*0.15</f>
        <v>814.91399999999999</v>
      </c>
      <c r="AA5209" s="6">
        <f>CleanedData[[#This Row],[Purchase Amount]]*1.15</f>
        <v>6247.674</v>
      </c>
    </row>
    <row r="5210" spans="1:27" x14ac:dyDescent="0.3">
      <c r="A5210">
        <v>6305</v>
      </c>
      <c r="B5210" t="s">
        <v>5435</v>
      </c>
      <c r="C5210" s="1">
        <v>45768</v>
      </c>
      <c r="D5210">
        <v>43</v>
      </c>
      <c r="E5210" t="s">
        <v>39</v>
      </c>
      <c r="F5210" t="s">
        <v>77</v>
      </c>
      <c r="G5210" t="s">
        <v>389</v>
      </c>
      <c r="H5210">
        <v>1</v>
      </c>
      <c r="I5210" t="s">
        <v>45</v>
      </c>
      <c r="J5210" t="s">
        <v>54</v>
      </c>
      <c r="K5210" t="s">
        <v>55</v>
      </c>
      <c r="L5210" t="s">
        <v>42</v>
      </c>
      <c r="M5210" t="s">
        <v>75</v>
      </c>
      <c r="N5210" t="s">
        <v>80</v>
      </c>
      <c r="O5210" t="s">
        <v>89</v>
      </c>
      <c r="P5210" t="s">
        <v>49</v>
      </c>
      <c r="Q5210" t="s">
        <v>81</v>
      </c>
      <c r="R5210" s="6">
        <f>_xlfn.XLOOKUP(CleanedData[[#This Row],[Product]],'02_Lookup_Tables'!$A$2:$A$126,'02_Lookup_Tables'!$B$2:$B$126)</f>
        <v>5432.76</v>
      </c>
      <c r="S5210" t="str">
        <f>VLOOKUP(CleanedData[[#This Row],[Product]],'02_Lookup_Tables'!$H$2:$I$126,2,FALSE)</f>
        <v>Home Devices</v>
      </c>
      <c r="T5210" t="str">
        <f>VLOOKUP(CleanedData[[#This Row],[Province]],'02_Lookup_Tables'!$D$2:$E$10,2, FALSE)</f>
        <v>Central Region</v>
      </c>
      <c r="U5210" t="str" cm="1">
        <f t="array" ref="U5210">_xlfn.IFS(CleanedData[[#This Row],[Purchase Amount]]&lt;500,"Low",
CleanedData[[#This Row],[Purchase Amount]]&lt;5000,"Medium",
TRUE,"High")</f>
        <v>High</v>
      </c>
      <c r="V5210" t="str">
        <f>TEXT(CleanedData[[#This Row],[Date]],"mmmm")</f>
        <v>April</v>
      </c>
      <c r="W5210" t="str">
        <f>"Q"&amp;ROUNDUP(MONTH(CleanedData[[#This Row],[Date]])/3,0)</f>
        <v>Q2</v>
      </c>
      <c r="X5210" t="str">
        <f>IF(CleanedData[[#This Row],[Purchase Amount]]&gt;=5000,"Yes","No")</f>
        <v>Yes</v>
      </c>
      <c r="Y5210">
        <f>IF(CleanedData[[#This Row],[Recommend]]="Yes",1,0)</f>
        <v>1</v>
      </c>
      <c r="Z5210" s="6">
        <f>CleanedData[[#This Row],[Purchase Amount]]*0.15</f>
        <v>814.91399999999999</v>
      </c>
      <c r="AA5210" s="6">
        <f>CleanedData[[#This Row],[Purchase Amount]]*1.15</f>
        <v>6247.674</v>
      </c>
    </row>
    <row r="5211" spans="1:27" x14ac:dyDescent="0.3">
      <c r="A5211">
        <v>6308</v>
      </c>
      <c r="B5211" t="s">
        <v>5436</v>
      </c>
      <c r="C5211" s="1">
        <v>45652</v>
      </c>
      <c r="D5211">
        <v>47</v>
      </c>
      <c r="E5211" t="s">
        <v>60</v>
      </c>
      <c r="F5211" t="s">
        <v>108</v>
      </c>
      <c r="G5211" t="s">
        <v>294</v>
      </c>
      <c r="H5211">
        <v>3</v>
      </c>
      <c r="I5211" t="s">
        <v>45</v>
      </c>
      <c r="J5211" t="s">
        <v>69</v>
      </c>
      <c r="K5211" t="s">
        <v>44</v>
      </c>
      <c r="L5211" t="s">
        <v>45</v>
      </c>
      <c r="M5211" t="s">
        <v>100</v>
      </c>
      <c r="N5211" t="s">
        <v>48</v>
      </c>
      <c r="O5211" t="s">
        <v>48</v>
      </c>
      <c r="P5211" t="s">
        <v>70</v>
      </c>
      <c r="Q5211" t="s">
        <v>93</v>
      </c>
      <c r="R5211" s="6">
        <f>_xlfn.XLOOKUP(CleanedData[[#This Row],[Product]],'02_Lookup_Tables'!$A$2:$A$126,'02_Lookup_Tables'!$B$2:$B$126)</f>
        <v>16291.52</v>
      </c>
      <c r="S5211" t="str">
        <f>VLOOKUP(CleanedData[[#This Row],[Product]],'02_Lookup_Tables'!$H$2:$I$126,2,FALSE)</f>
        <v>Home Devices</v>
      </c>
      <c r="T5211" t="str">
        <f>VLOOKUP(CleanedData[[#This Row],[Province]],'02_Lookup_Tables'!$D$2:$E$10,2, FALSE)</f>
        <v>Gauteng Region</v>
      </c>
      <c r="U5211" t="str" cm="1">
        <f t="array" ref="U5211">_xlfn.IFS(CleanedData[[#This Row],[Purchase Amount]]&lt;500,"Low",
CleanedData[[#This Row],[Purchase Amount]]&lt;5000,"Medium",
TRUE,"High")</f>
        <v>High</v>
      </c>
      <c r="V5211" t="str">
        <f>TEXT(CleanedData[[#This Row],[Date]],"mmmm")</f>
        <v>December</v>
      </c>
      <c r="W5211" t="str">
        <f>"Q"&amp;ROUNDUP(MONTH(CleanedData[[#This Row],[Date]])/3,0)</f>
        <v>Q4</v>
      </c>
      <c r="X5211" t="str">
        <f>IF(CleanedData[[#This Row],[Purchase Amount]]&gt;=5000,"Yes","No")</f>
        <v>Yes</v>
      </c>
      <c r="Y5211">
        <f>IF(CleanedData[[#This Row],[Recommend]]="Yes",1,0)</f>
        <v>1</v>
      </c>
      <c r="Z5211" s="6">
        <f>CleanedData[[#This Row],[Purchase Amount]]*0.15</f>
        <v>2443.7280000000001</v>
      </c>
      <c r="AA5211" s="6">
        <f>CleanedData[[#This Row],[Purchase Amount]]*1.15</f>
        <v>18735.248</v>
      </c>
    </row>
    <row r="5212" spans="1:27" x14ac:dyDescent="0.3">
      <c r="A5212">
        <v>6309</v>
      </c>
      <c r="B5212" t="s">
        <v>5437</v>
      </c>
      <c r="C5212" s="1">
        <v>45731</v>
      </c>
      <c r="D5212">
        <v>71</v>
      </c>
      <c r="E5212" t="s">
        <v>52</v>
      </c>
      <c r="F5212" t="s">
        <v>77</v>
      </c>
      <c r="G5212" t="s">
        <v>372</v>
      </c>
      <c r="H5212">
        <v>3</v>
      </c>
      <c r="I5212" t="s">
        <v>45</v>
      </c>
      <c r="J5212" t="s">
        <v>69</v>
      </c>
      <c r="K5212" t="s">
        <v>44</v>
      </c>
      <c r="L5212" t="s">
        <v>42</v>
      </c>
      <c r="M5212" t="s">
        <v>165</v>
      </c>
      <c r="N5212" t="s">
        <v>48</v>
      </c>
      <c r="O5212" t="s">
        <v>89</v>
      </c>
      <c r="P5212" t="s">
        <v>49</v>
      </c>
      <c r="Q5212" t="s">
        <v>97</v>
      </c>
      <c r="R5212" s="6">
        <f>_xlfn.XLOOKUP(CleanedData[[#This Row],[Product]],'02_Lookup_Tables'!$A$2:$A$126,'02_Lookup_Tables'!$B$2:$B$126)</f>
        <v>944.78</v>
      </c>
      <c r="S5212" t="str">
        <f>VLOOKUP(CleanedData[[#This Row],[Product]],'02_Lookup_Tables'!$H$2:$I$126,2,FALSE)</f>
        <v>Electronics</v>
      </c>
      <c r="T5212" t="str">
        <f>VLOOKUP(CleanedData[[#This Row],[Province]],'02_Lookup_Tables'!$D$2:$E$10,2, FALSE)</f>
        <v>Central Region</v>
      </c>
      <c r="U5212" t="str" cm="1">
        <f t="array" ref="U5212">_xlfn.IFS(CleanedData[[#This Row],[Purchase Amount]]&lt;500,"Low",
CleanedData[[#This Row],[Purchase Amount]]&lt;5000,"Medium",
TRUE,"High")</f>
        <v>Medium</v>
      </c>
      <c r="V5212" t="str">
        <f>TEXT(CleanedData[[#This Row],[Date]],"mmmm")</f>
        <v>March</v>
      </c>
      <c r="W5212" t="str">
        <f>"Q"&amp;ROUNDUP(MONTH(CleanedData[[#This Row],[Date]])/3,0)</f>
        <v>Q1</v>
      </c>
      <c r="X5212" t="str">
        <f>IF(CleanedData[[#This Row],[Purchase Amount]]&gt;=5000,"Yes","No")</f>
        <v>No</v>
      </c>
      <c r="Y5212">
        <f>IF(CleanedData[[#This Row],[Recommend]]="Yes",1,0)</f>
        <v>1</v>
      </c>
      <c r="Z5212" s="6">
        <f>CleanedData[[#This Row],[Purchase Amount]]*0.15</f>
        <v>141.71699999999998</v>
      </c>
      <c r="AA5212" s="6">
        <f>CleanedData[[#This Row],[Purchase Amount]]*1.15</f>
        <v>1086.4969999999998</v>
      </c>
    </row>
    <row r="5213" spans="1:27" x14ac:dyDescent="0.3">
      <c r="A5213">
        <v>6310</v>
      </c>
      <c r="B5213" t="s">
        <v>5438</v>
      </c>
      <c r="C5213" s="1">
        <v>45747</v>
      </c>
      <c r="D5213">
        <v>41</v>
      </c>
      <c r="E5213" t="s">
        <v>60</v>
      </c>
      <c r="F5213" t="s">
        <v>83</v>
      </c>
      <c r="G5213" t="s">
        <v>284</v>
      </c>
      <c r="H5213">
        <v>1</v>
      </c>
      <c r="I5213" t="s">
        <v>45</v>
      </c>
      <c r="J5213" t="s">
        <v>54</v>
      </c>
      <c r="K5213" t="s">
        <v>64</v>
      </c>
      <c r="L5213" t="s">
        <v>42</v>
      </c>
      <c r="M5213" t="s">
        <v>46</v>
      </c>
      <c r="N5213" t="s">
        <v>80</v>
      </c>
      <c r="O5213" t="s">
        <v>89</v>
      </c>
      <c r="P5213" t="s">
        <v>49</v>
      </c>
      <c r="Q5213" t="s">
        <v>81</v>
      </c>
      <c r="R5213" s="6">
        <f>_xlfn.XLOOKUP(CleanedData[[#This Row],[Product]],'02_Lookup_Tables'!$A$2:$A$126,'02_Lookup_Tables'!$B$2:$B$126)</f>
        <v>6698.54</v>
      </c>
      <c r="S5213" t="str">
        <f>VLOOKUP(CleanedData[[#This Row],[Product]],'02_Lookup_Tables'!$H$2:$I$126,2,FALSE)</f>
        <v>Electronics</v>
      </c>
      <c r="T5213" t="str">
        <f>VLOOKUP(CleanedData[[#This Row],[Province]],'02_Lookup_Tables'!$D$2:$E$10,2, FALSE)</f>
        <v>Western Region</v>
      </c>
      <c r="U5213" t="str" cm="1">
        <f t="array" ref="U5213">_xlfn.IFS(CleanedData[[#This Row],[Purchase Amount]]&lt;500,"Low",
CleanedData[[#This Row],[Purchase Amount]]&lt;5000,"Medium",
TRUE,"High")</f>
        <v>High</v>
      </c>
      <c r="V5213" t="str">
        <f>TEXT(CleanedData[[#This Row],[Date]],"mmmm")</f>
        <v>March</v>
      </c>
      <c r="W5213" t="str">
        <f>"Q"&amp;ROUNDUP(MONTH(CleanedData[[#This Row],[Date]])/3,0)</f>
        <v>Q1</v>
      </c>
      <c r="X5213" t="str">
        <f>IF(CleanedData[[#This Row],[Purchase Amount]]&gt;=5000,"Yes","No")</f>
        <v>Yes</v>
      </c>
      <c r="Y5213">
        <f>IF(CleanedData[[#This Row],[Recommend]]="Yes",1,0)</f>
        <v>1</v>
      </c>
      <c r="Z5213" s="6">
        <f>CleanedData[[#This Row],[Purchase Amount]]*0.15</f>
        <v>1004.7809999999999</v>
      </c>
      <c r="AA5213" s="6">
        <f>CleanedData[[#This Row],[Purchase Amount]]*1.15</f>
        <v>7703.320999999999</v>
      </c>
    </row>
    <row r="5214" spans="1:27" x14ac:dyDescent="0.3">
      <c r="A5214">
        <v>6311</v>
      </c>
      <c r="B5214" t="s">
        <v>5439</v>
      </c>
      <c r="C5214" s="1">
        <v>45528</v>
      </c>
      <c r="D5214">
        <v>49</v>
      </c>
      <c r="E5214" t="s">
        <v>39</v>
      </c>
      <c r="F5214" t="s">
        <v>125</v>
      </c>
      <c r="G5214" t="s">
        <v>336</v>
      </c>
      <c r="H5214">
        <v>2</v>
      </c>
      <c r="I5214" t="s">
        <v>45</v>
      </c>
      <c r="J5214" t="s">
        <v>54</v>
      </c>
      <c r="K5214" t="s">
        <v>44</v>
      </c>
      <c r="L5214" t="s">
        <v>45</v>
      </c>
      <c r="M5214" t="s">
        <v>208</v>
      </c>
      <c r="N5214" t="s">
        <v>47</v>
      </c>
      <c r="O5214" t="s">
        <v>89</v>
      </c>
      <c r="P5214" t="s">
        <v>49</v>
      </c>
      <c r="Q5214" t="s">
        <v>93</v>
      </c>
      <c r="R5214" s="6">
        <f>_xlfn.XLOOKUP(CleanedData[[#This Row],[Product]],'02_Lookup_Tables'!$A$2:$A$126,'02_Lookup_Tables'!$B$2:$B$126)</f>
        <v>812.2</v>
      </c>
      <c r="S5214" t="str">
        <f>VLOOKUP(CleanedData[[#This Row],[Product]],'02_Lookup_Tables'!$H$2:$I$126,2,FALSE)</f>
        <v>Sports &amp; Outdoors</v>
      </c>
      <c r="T5214" t="str">
        <f>VLOOKUP(CleanedData[[#This Row],[Province]],'02_Lookup_Tables'!$D$2:$E$10,2, FALSE)</f>
        <v>Western Region</v>
      </c>
      <c r="U5214" t="str" cm="1">
        <f t="array" ref="U5214">_xlfn.IFS(CleanedData[[#This Row],[Purchase Amount]]&lt;500,"Low",
CleanedData[[#This Row],[Purchase Amount]]&lt;5000,"Medium",
TRUE,"High")</f>
        <v>Medium</v>
      </c>
      <c r="V5214" t="str">
        <f>TEXT(CleanedData[[#This Row],[Date]],"mmmm")</f>
        <v>August</v>
      </c>
      <c r="W5214" t="str">
        <f>"Q"&amp;ROUNDUP(MONTH(CleanedData[[#This Row],[Date]])/3,0)</f>
        <v>Q3</v>
      </c>
      <c r="X5214" t="str">
        <f>IF(CleanedData[[#This Row],[Purchase Amount]]&gt;=5000,"Yes","No")</f>
        <v>No</v>
      </c>
      <c r="Y5214">
        <f>IF(CleanedData[[#This Row],[Recommend]]="Yes",1,0)</f>
        <v>1</v>
      </c>
      <c r="Z5214" s="6">
        <f>CleanedData[[#This Row],[Purchase Amount]]*0.15</f>
        <v>121.83</v>
      </c>
      <c r="AA5214" s="6">
        <f>CleanedData[[#This Row],[Purchase Amount]]*1.15</f>
        <v>934.03</v>
      </c>
    </row>
    <row r="5215" spans="1:27" x14ac:dyDescent="0.3">
      <c r="A5215">
        <v>6312</v>
      </c>
      <c r="B5215" t="s">
        <v>5440</v>
      </c>
      <c r="C5215" s="1">
        <v>45826</v>
      </c>
      <c r="D5215">
        <v>46</v>
      </c>
      <c r="E5215" t="s">
        <v>39</v>
      </c>
      <c r="F5215" t="s">
        <v>40</v>
      </c>
      <c r="G5215" t="s">
        <v>406</v>
      </c>
      <c r="H5215">
        <v>5</v>
      </c>
      <c r="I5215" t="s">
        <v>45</v>
      </c>
      <c r="J5215" t="s">
        <v>54</v>
      </c>
      <c r="K5215" t="s">
        <v>55</v>
      </c>
      <c r="L5215" t="s">
        <v>42</v>
      </c>
      <c r="M5215" t="s">
        <v>79</v>
      </c>
      <c r="N5215" t="s">
        <v>57</v>
      </c>
      <c r="O5215" t="s">
        <v>89</v>
      </c>
      <c r="P5215" t="s">
        <v>70</v>
      </c>
      <c r="Q5215" t="s">
        <v>93</v>
      </c>
      <c r="R5215" s="6">
        <f>_xlfn.XLOOKUP(CleanedData[[#This Row],[Product]],'02_Lookup_Tables'!$A$2:$A$126,'02_Lookup_Tables'!$B$2:$B$126)</f>
        <v>996.44</v>
      </c>
      <c r="S5215" t="str">
        <f>VLOOKUP(CleanedData[[#This Row],[Product]],'02_Lookup_Tables'!$H$2:$I$126,2,FALSE)</f>
        <v>Sports &amp; Outdoors</v>
      </c>
      <c r="T5215" t="str">
        <f>VLOOKUP(CleanedData[[#This Row],[Province]],'02_Lookup_Tables'!$D$2:$E$10,2, FALSE)</f>
        <v>Northern Region</v>
      </c>
      <c r="U5215" t="str" cm="1">
        <f t="array" ref="U5215">_xlfn.IFS(CleanedData[[#This Row],[Purchase Amount]]&lt;500,"Low",
CleanedData[[#This Row],[Purchase Amount]]&lt;5000,"Medium",
TRUE,"High")</f>
        <v>Medium</v>
      </c>
      <c r="V5215" t="str">
        <f>TEXT(CleanedData[[#This Row],[Date]],"mmmm")</f>
        <v>June</v>
      </c>
      <c r="W5215" t="str">
        <f>"Q"&amp;ROUNDUP(MONTH(CleanedData[[#This Row],[Date]])/3,0)</f>
        <v>Q2</v>
      </c>
      <c r="X5215" t="str">
        <f>IF(CleanedData[[#This Row],[Purchase Amount]]&gt;=5000,"Yes","No")</f>
        <v>No</v>
      </c>
      <c r="Y5215">
        <f>IF(CleanedData[[#This Row],[Recommend]]="Yes",1,0)</f>
        <v>1</v>
      </c>
      <c r="Z5215" s="6">
        <f>CleanedData[[#This Row],[Purchase Amount]]*0.15</f>
        <v>149.46600000000001</v>
      </c>
      <c r="AA5215" s="6">
        <f>CleanedData[[#This Row],[Purchase Amount]]*1.15</f>
        <v>1145.9059999999999</v>
      </c>
    </row>
    <row r="5216" spans="1:27" x14ac:dyDescent="0.3">
      <c r="A5216">
        <v>6313</v>
      </c>
      <c r="B5216" t="s">
        <v>5441</v>
      </c>
      <c r="C5216" s="1">
        <v>45743</v>
      </c>
      <c r="D5216">
        <v>51</v>
      </c>
      <c r="E5216" t="s">
        <v>39</v>
      </c>
      <c r="F5216" t="s">
        <v>72</v>
      </c>
      <c r="G5216" t="s">
        <v>331</v>
      </c>
      <c r="H5216">
        <v>1</v>
      </c>
      <c r="I5216" t="s">
        <v>42</v>
      </c>
      <c r="J5216" t="s">
        <v>69</v>
      </c>
      <c r="K5216" t="s">
        <v>44</v>
      </c>
      <c r="L5216" t="s">
        <v>45</v>
      </c>
      <c r="M5216" t="s">
        <v>236</v>
      </c>
      <c r="N5216" t="s">
        <v>80</v>
      </c>
      <c r="O5216" t="s">
        <v>89</v>
      </c>
      <c r="P5216" t="s">
        <v>49</v>
      </c>
      <c r="Q5216" t="s">
        <v>93</v>
      </c>
      <c r="R5216" s="6">
        <f>_xlfn.XLOOKUP(CleanedData[[#This Row],[Product]],'02_Lookup_Tables'!$A$2:$A$126,'02_Lookup_Tables'!$B$2:$B$126)</f>
        <v>27.35</v>
      </c>
      <c r="S5216" t="str">
        <f>VLOOKUP(CleanedData[[#This Row],[Product]],'02_Lookup_Tables'!$H$2:$I$126,2,FALSE)</f>
        <v>Food</v>
      </c>
      <c r="T5216" t="str">
        <f>VLOOKUP(CleanedData[[#This Row],[Province]],'02_Lookup_Tables'!$D$2:$E$10,2, FALSE)</f>
        <v>Central Region</v>
      </c>
      <c r="U5216" t="str" cm="1">
        <f t="array" ref="U5216">_xlfn.IFS(CleanedData[[#This Row],[Purchase Amount]]&lt;500,"Low",
CleanedData[[#This Row],[Purchase Amount]]&lt;5000,"Medium",
TRUE,"High")</f>
        <v>Low</v>
      </c>
      <c r="V5216" t="str">
        <f>TEXT(CleanedData[[#This Row],[Date]],"mmmm")</f>
        <v>March</v>
      </c>
      <c r="W5216" t="str">
        <f>"Q"&amp;ROUNDUP(MONTH(CleanedData[[#This Row],[Date]])/3,0)</f>
        <v>Q1</v>
      </c>
      <c r="X5216" t="str">
        <f>IF(CleanedData[[#This Row],[Purchase Amount]]&gt;=5000,"Yes","No")</f>
        <v>No</v>
      </c>
      <c r="Y5216">
        <f>IF(CleanedData[[#This Row],[Recommend]]="Yes",1,0)</f>
        <v>0</v>
      </c>
      <c r="Z5216" s="6">
        <f>CleanedData[[#This Row],[Purchase Amount]]*0.15</f>
        <v>4.1025</v>
      </c>
      <c r="AA5216" s="6">
        <f>CleanedData[[#This Row],[Purchase Amount]]*1.15</f>
        <v>31.452500000000001</v>
      </c>
    </row>
    <row r="5217" spans="1:27" x14ac:dyDescent="0.3">
      <c r="A5217">
        <v>6314</v>
      </c>
      <c r="B5217" t="s">
        <v>5442</v>
      </c>
      <c r="C5217" s="1">
        <v>45405</v>
      </c>
      <c r="D5217">
        <v>54</v>
      </c>
      <c r="E5217" t="s">
        <v>52</v>
      </c>
      <c r="F5217" t="s">
        <v>130</v>
      </c>
      <c r="G5217" t="s">
        <v>472</v>
      </c>
      <c r="H5217">
        <v>1</v>
      </c>
      <c r="I5217" t="s">
        <v>42</v>
      </c>
      <c r="J5217" t="s">
        <v>43</v>
      </c>
      <c r="K5217" t="s">
        <v>44</v>
      </c>
      <c r="L5217" t="s">
        <v>42</v>
      </c>
      <c r="M5217" t="s">
        <v>190</v>
      </c>
      <c r="N5217" t="s">
        <v>80</v>
      </c>
      <c r="O5217" t="s">
        <v>89</v>
      </c>
      <c r="P5217" t="s">
        <v>49</v>
      </c>
      <c r="Q5217" t="s">
        <v>93</v>
      </c>
      <c r="R5217" s="6">
        <f>_xlfn.XLOOKUP(CleanedData[[#This Row],[Product]],'02_Lookup_Tables'!$A$2:$A$126,'02_Lookup_Tables'!$B$2:$B$126)</f>
        <v>2216.12</v>
      </c>
      <c r="S5217" t="str">
        <f>VLOOKUP(CleanedData[[#This Row],[Product]],'02_Lookup_Tables'!$H$2:$I$126,2,FALSE)</f>
        <v>Beauty &amp; Personal Care</v>
      </c>
      <c r="T5217" t="str">
        <f>VLOOKUP(CleanedData[[#This Row],[Province]],'02_Lookup_Tables'!$D$2:$E$10,2, FALSE)</f>
        <v>Eastern Region</v>
      </c>
      <c r="U5217" t="str" cm="1">
        <f t="array" ref="U5217">_xlfn.IFS(CleanedData[[#This Row],[Purchase Amount]]&lt;500,"Low",
CleanedData[[#This Row],[Purchase Amount]]&lt;5000,"Medium",
TRUE,"High")</f>
        <v>Medium</v>
      </c>
      <c r="V5217" t="str">
        <f>TEXT(CleanedData[[#This Row],[Date]],"mmmm")</f>
        <v>April</v>
      </c>
      <c r="W5217" t="str">
        <f>"Q"&amp;ROUNDUP(MONTH(CleanedData[[#This Row],[Date]])/3,0)</f>
        <v>Q2</v>
      </c>
      <c r="X5217" t="str">
        <f>IF(CleanedData[[#This Row],[Purchase Amount]]&gt;=5000,"Yes","No")</f>
        <v>No</v>
      </c>
      <c r="Y5217">
        <f>IF(CleanedData[[#This Row],[Recommend]]="Yes",1,0)</f>
        <v>0</v>
      </c>
      <c r="Z5217" s="6">
        <f>CleanedData[[#This Row],[Purchase Amount]]*0.15</f>
        <v>332.41799999999995</v>
      </c>
      <c r="AA5217" s="6">
        <f>CleanedData[[#This Row],[Purchase Amount]]*1.15</f>
        <v>2548.5379999999996</v>
      </c>
    </row>
    <row r="5218" spans="1:27" x14ac:dyDescent="0.3">
      <c r="A5218">
        <v>6315</v>
      </c>
      <c r="B5218" t="s">
        <v>5443</v>
      </c>
      <c r="C5218" s="1">
        <v>45623</v>
      </c>
      <c r="D5218">
        <v>41</v>
      </c>
      <c r="E5218" t="s">
        <v>60</v>
      </c>
      <c r="F5218" t="s">
        <v>125</v>
      </c>
      <c r="G5218" t="s">
        <v>91</v>
      </c>
      <c r="H5218">
        <v>5</v>
      </c>
      <c r="I5218" t="s">
        <v>45</v>
      </c>
      <c r="J5218" t="s">
        <v>43</v>
      </c>
      <c r="K5218" t="s">
        <v>44</v>
      </c>
      <c r="L5218" t="s">
        <v>42</v>
      </c>
      <c r="M5218" t="s">
        <v>100</v>
      </c>
      <c r="N5218" t="s">
        <v>57</v>
      </c>
      <c r="O5218" t="s">
        <v>48</v>
      </c>
      <c r="P5218" t="s">
        <v>49</v>
      </c>
      <c r="Q5218" t="s">
        <v>81</v>
      </c>
      <c r="R5218" s="6">
        <f>_xlfn.XLOOKUP(CleanedData[[#This Row],[Product]],'02_Lookup_Tables'!$A$2:$A$126,'02_Lookup_Tables'!$B$2:$B$126)</f>
        <v>1370.56</v>
      </c>
      <c r="S5218" t="str">
        <f>VLOOKUP(CleanedData[[#This Row],[Product]],'02_Lookup_Tables'!$H$2:$I$126,2,FALSE)</f>
        <v>Electronics</v>
      </c>
      <c r="T5218" t="str">
        <f>VLOOKUP(CleanedData[[#This Row],[Province]],'02_Lookup_Tables'!$D$2:$E$10,2, FALSE)</f>
        <v>Western Region</v>
      </c>
      <c r="U5218" t="str" cm="1">
        <f t="array" ref="U5218">_xlfn.IFS(CleanedData[[#This Row],[Purchase Amount]]&lt;500,"Low",
CleanedData[[#This Row],[Purchase Amount]]&lt;5000,"Medium",
TRUE,"High")</f>
        <v>Medium</v>
      </c>
      <c r="V5218" t="str">
        <f>TEXT(CleanedData[[#This Row],[Date]],"mmmm")</f>
        <v>November</v>
      </c>
      <c r="W5218" t="str">
        <f>"Q"&amp;ROUNDUP(MONTH(CleanedData[[#This Row],[Date]])/3,0)</f>
        <v>Q4</v>
      </c>
      <c r="X5218" t="str">
        <f>IF(CleanedData[[#This Row],[Purchase Amount]]&gt;=5000,"Yes","No")</f>
        <v>No</v>
      </c>
      <c r="Y5218">
        <f>IF(CleanedData[[#This Row],[Recommend]]="Yes",1,0)</f>
        <v>1</v>
      </c>
      <c r="Z5218" s="6">
        <f>CleanedData[[#This Row],[Purchase Amount]]*0.15</f>
        <v>205.58399999999997</v>
      </c>
      <c r="AA5218" s="6">
        <f>CleanedData[[#This Row],[Purchase Amount]]*1.15</f>
        <v>1576.1439999999998</v>
      </c>
    </row>
    <row r="5219" spans="1:27" x14ac:dyDescent="0.3">
      <c r="A5219">
        <v>6317</v>
      </c>
      <c r="B5219" t="s">
        <v>5444</v>
      </c>
      <c r="C5219" s="1">
        <v>45925</v>
      </c>
      <c r="D5219">
        <v>19</v>
      </c>
      <c r="E5219" t="s">
        <v>39</v>
      </c>
      <c r="F5219" t="s">
        <v>68</v>
      </c>
      <c r="G5219" t="s">
        <v>116</v>
      </c>
      <c r="H5219">
        <v>5</v>
      </c>
      <c r="I5219" t="s">
        <v>42</v>
      </c>
      <c r="J5219" t="s">
        <v>43</v>
      </c>
      <c r="K5219" t="s">
        <v>44</v>
      </c>
      <c r="L5219" t="s">
        <v>45</v>
      </c>
      <c r="M5219" t="s">
        <v>147</v>
      </c>
      <c r="N5219" t="s">
        <v>57</v>
      </c>
      <c r="O5219" t="s">
        <v>148</v>
      </c>
      <c r="P5219" t="s">
        <v>49</v>
      </c>
      <c r="Q5219" t="s">
        <v>66</v>
      </c>
      <c r="R5219" s="6">
        <f>_xlfn.XLOOKUP(CleanedData[[#This Row],[Product]],'02_Lookup_Tables'!$A$2:$A$126,'02_Lookup_Tables'!$B$2:$B$126)</f>
        <v>869.65</v>
      </c>
      <c r="S5219" t="str">
        <f>VLOOKUP(CleanedData[[#This Row],[Product]],'02_Lookup_Tables'!$H$2:$I$126,2,FALSE)</f>
        <v>Toys &amp; Games</v>
      </c>
      <c r="T5219" t="str">
        <f>VLOOKUP(CleanedData[[#This Row],[Province]],'02_Lookup_Tables'!$D$2:$E$10,2, FALSE)</f>
        <v>Northern Region</v>
      </c>
      <c r="U5219" t="str" cm="1">
        <f t="array" ref="U5219">_xlfn.IFS(CleanedData[[#This Row],[Purchase Amount]]&lt;500,"Low",
CleanedData[[#This Row],[Purchase Amount]]&lt;5000,"Medium",
TRUE,"High")</f>
        <v>Medium</v>
      </c>
      <c r="V5219" t="str">
        <f>TEXT(CleanedData[[#This Row],[Date]],"mmmm")</f>
        <v>September</v>
      </c>
      <c r="W5219" t="str">
        <f>"Q"&amp;ROUNDUP(MONTH(CleanedData[[#This Row],[Date]])/3,0)</f>
        <v>Q3</v>
      </c>
      <c r="X5219" t="str">
        <f>IF(CleanedData[[#This Row],[Purchase Amount]]&gt;=5000,"Yes","No")</f>
        <v>No</v>
      </c>
      <c r="Y5219">
        <f>IF(CleanedData[[#This Row],[Recommend]]="Yes",1,0)</f>
        <v>0</v>
      </c>
      <c r="Z5219" s="6">
        <f>CleanedData[[#This Row],[Purchase Amount]]*0.15</f>
        <v>130.44749999999999</v>
      </c>
      <c r="AA5219" s="6">
        <f>CleanedData[[#This Row],[Purchase Amount]]*1.15</f>
        <v>1000.0974999999999</v>
      </c>
    </row>
    <row r="5220" spans="1:27" x14ac:dyDescent="0.3">
      <c r="A5220">
        <v>6318</v>
      </c>
      <c r="B5220" t="s">
        <v>5445</v>
      </c>
      <c r="C5220" s="1">
        <v>45395</v>
      </c>
      <c r="D5220">
        <v>52</v>
      </c>
      <c r="E5220" t="s">
        <v>39</v>
      </c>
      <c r="F5220" t="s">
        <v>77</v>
      </c>
      <c r="G5220" t="s">
        <v>636</v>
      </c>
      <c r="H5220">
        <v>4</v>
      </c>
      <c r="I5220" t="s">
        <v>45</v>
      </c>
      <c r="J5220" t="s">
        <v>54</v>
      </c>
      <c r="K5220" t="s">
        <v>55</v>
      </c>
      <c r="L5220" t="s">
        <v>42</v>
      </c>
      <c r="N5220" t="s">
        <v>96</v>
      </c>
      <c r="O5220" t="s">
        <v>134</v>
      </c>
      <c r="P5220" t="s">
        <v>8646</v>
      </c>
      <c r="Q5220" t="s">
        <v>93</v>
      </c>
      <c r="R5220" s="6">
        <f>_xlfn.XLOOKUP(CleanedData[[#This Row],[Product]],'02_Lookup_Tables'!$A$2:$A$126,'02_Lookup_Tables'!$B$2:$B$126)</f>
        <v>6581.78</v>
      </c>
      <c r="S5220" t="str">
        <f>VLOOKUP(CleanedData[[#This Row],[Product]],'02_Lookup_Tables'!$H$2:$I$126,2,FALSE)</f>
        <v>Electronics</v>
      </c>
      <c r="T5220" t="str">
        <f>VLOOKUP(CleanedData[[#This Row],[Province]],'02_Lookup_Tables'!$D$2:$E$10,2, FALSE)</f>
        <v>Central Region</v>
      </c>
      <c r="U5220" t="str" cm="1">
        <f t="array" ref="U5220">_xlfn.IFS(CleanedData[[#This Row],[Purchase Amount]]&lt;500,"Low",
CleanedData[[#This Row],[Purchase Amount]]&lt;5000,"Medium",
TRUE,"High")</f>
        <v>High</v>
      </c>
      <c r="V5220" t="str">
        <f>TEXT(CleanedData[[#This Row],[Date]],"mmmm")</f>
        <v>April</v>
      </c>
      <c r="W5220" t="str">
        <f>"Q"&amp;ROUNDUP(MONTH(CleanedData[[#This Row],[Date]])/3,0)</f>
        <v>Q2</v>
      </c>
      <c r="X5220" t="str">
        <f>IF(CleanedData[[#This Row],[Purchase Amount]]&gt;=5000,"Yes","No")</f>
        <v>Yes</v>
      </c>
      <c r="Y5220">
        <f>IF(CleanedData[[#This Row],[Recommend]]="Yes",1,0)</f>
        <v>1</v>
      </c>
      <c r="Z5220" s="6">
        <f>CleanedData[[#This Row],[Purchase Amount]]*0.15</f>
        <v>987.26699999999994</v>
      </c>
      <c r="AA5220" s="6">
        <f>CleanedData[[#This Row],[Purchase Amount]]*1.15</f>
        <v>7569.0469999999996</v>
      </c>
    </row>
    <row r="5221" spans="1:27" x14ac:dyDescent="0.3">
      <c r="A5221">
        <v>6319</v>
      </c>
      <c r="B5221" t="s">
        <v>5446</v>
      </c>
      <c r="C5221" s="1">
        <v>45832</v>
      </c>
      <c r="D5221">
        <v>46</v>
      </c>
      <c r="E5221" t="s">
        <v>52</v>
      </c>
      <c r="F5221" t="s">
        <v>108</v>
      </c>
      <c r="G5221" t="s">
        <v>389</v>
      </c>
      <c r="H5221">
        <v>1</v>
      </c>
      <c r="I5221" t="s">
        <v>42</v>
      </c>
      <c r="J5221" t="s">
        <v>54</v>
      </c>
      <c r="K5221" t="s">
        <v>44</v>
      </c>
      <c r="L5221" t="s">
        <v>42</v>
      </c>
      <c r="M5221" t="s">
        <v>112</v>
      </c>
      <c r="N5221" t="s">
        <v>80</v>
      </c>
      <c r="O5221" t="s">
        <v>48</v>
      </c>
      <c r="P5221" t="s">
        <v>49</v>
      </c>
      <c r="Q5221" t="s">
        <v>93</v>
      </c>
      <c r="R5221" s="6">
        <f>_xlfn.XLOOKUP(CleanedData[[#This Row],[Product]],'02_Lookup_Tables'!$A$2:$A$126,'02_Lookup_Tables'!$B$2:$B$126)</f>
        <v>5432.76</v>
      </c>
      <c r="S5221" t="str">
        <f>VLOOKUP(CleanedData[[#This Row],[Product]],'02_Lookup_Tables'!$H$2:$I$126,2,FALSE)</f>
        <v>Home Devices</v>
      </c>
      <c r="T5221" t="str">
        <f>VLOOKUP(CleanedData[[#This Row],[Province]],'02_Lookup_Tables'!$D$2:$E$10,2, FALSE)</f>
        <v>Gauteng Region</v>
      </c>
      <c r="U5221" t="str" cm="1">
        <f t="array" ref="U5221">_xlfn.IFS(CleanedData[[#This Row],[Purchase Amount]]&lt;500,"Low",
CleanedData[[#This Row],[Purchase Amount]]&lt;5000,"Medium",
TRUE,"High")</f>
        <v>High</v>
      </c>
      <c r="V5221" t="str">
        <f>TEXT(CleanedData[[#This Row],[Date]],"mmmm")</f>
        <v>June</v>
      </c>
      <c r="W5221" t="str">
        <f>"Q"&amp;ROUNDUP(MONTH(CleanedData[[#This Row],[Date]])/3,0)</f>
        <v>Q2</v>
      </c>
      <c r="X5221" t="str">
        <f>IF(CleanedData[[#This Row],[Purchase Amount]]&gt;=5000,"Yes","No")</f>
        <v>Yes</v>
      </c>
      <c r="Y5221">
        <f>IF(CleanedData[[#This Row],[Recommend]]="Yes",1,0)</f>
        <v>0</v>
      </c>
      <c r="Z5221" s="6">
        <f>CleanedData[[#This Row],[Purchase Amount]]*0.15</f>
        <v>814.91399999999999</v>
      </c>
      <c r="AA5221" s="6">
        <f>CleanedData[[#This Row],[Purchase Amount]]*1.15</f>
        <v>6247.674</v>
      </c>
    </row>
    <row r="5222" spans="1:27" x14ac:dyDescent="0.3">
      <c r="A5222">
        <v>6320</v>
      </c>
      <c r="B5222" t="s">
        <v>5447</v>
      </c>
      <c r="C5222" s="1">
        <v>45782</v>
      </c>
      <c r="D5222">
        <v>45</v>
      </c>
      <c r="E5222" t="s">
        <v>60</v>
      </c>
      <c r="F5222" t="s">
        <v>130</v>
      </c>
      <c r="G5222" t="s">
        <v>336</v>
      </c>
      <c r="H5222">
        <v>5</v>
      </c>
      <c r="I5222" t="s">
        <v>42</v>
      </c>
      <c r="J5222" t="s">
        <v>69</v>
      </c>
      <c r="K5222" t="s">
        <v>64</v>
      </c>
      <c r="L5222" t="s">
        <v>42</v>
      </c>
      <c r="M5222" t="s">
        <v>46</v>
      </c>
      <c r="N5222" t="s">
        <v>57</v>
      </c>
      <c r="O5222" t="s">
        <v>89</v>
      </c>
      <c r="P5222" t="s">
        <v>70</v>
      </c>
      <c r="Q5222" t="s">
        <v>93</v>
      </c>
      <c r="R5222" s="6">
        <f>_xlfn.XLOOKUP(CleanedData[[#This Row],[Product]],'02_Lookup_Tables'!$A$2:$A$126,'02_Lookup_Tables'!$B$2:$B$126)</f>
        <v>812.2</v>
      </c>
      <c r="S5222" t="str">
        <f>VLOOKUP(CleanedData[[#This Row],[Product]],'02_Lookup_Tables'!$H$2:$I$126,2,FALSE)</f>
        <v>Sports &amp; Outdoors</v>
      </c>
      <c r="T5222" t="str">
        <f>VLOOKUP(CleanedData[[#This Row],[Province]],'02_Lookup_Tables'!$D$2:$E$10,2, FALSE)</f>
        <v>Eastern Region</v>
      </c>
      <c r="U5222" t="str" cm="1">
        <f t="array" ref="U5222">_xlfn.IFS(CleanedData[[#This Row],[Purchase Amount]]&lt;500,"Low",
CleanedData[[#This Row],[Purchase Amount]]&lt;5000,"Medium",
TRUE,"High")</f>
        <v>Medium</v>
      </c>
      <c r="V5222" t="str">
        <f>TEXT(CleanedData[[#This Row],[Date]],"mmmm")</f>
        <v>May</v>
      </c>
      <c r="W5222" t="str">
        <f>"Q"&amp;ROUNDUP(MONTH(CleanedData[[#This Row],[Date]])/3,0)</f>
        <v>Q2</v>
      </c>
      <c r="X5222" t="str">
        <f>IF(CleanedData[[#This Row],[Purchase Amount]]&gt;=5000,"Yes","No")</f>
        <v>No</v>
      </c>
      <c r="Y5222">
        <f>IF(CleanedData[[#This Row],[Recommend]]="Yes",1,0)</f>
        <v>0</v>
      </c>
      <c r="Z5222" s="6">
        <f>CleanedData[[#This Row],[Purchase Amount]]*0.15</f>
        <v>121.83</v>
      </c>
      <c r="AA5222" s="6">
        <f>CleanedData[[#This Row],[Purchase Amount]]*1.15</f>
        <v>934.03</v>
      </c>
    </row>
    <row r="5223" spans="1:27" x14ac:dyDescent="0.3">
      <c r="A5223">
        <v>6321</v>
      </c>
      <c r="B5223" t="s">
        <v>5448</v>
      </c>
      <c r="C5223" s="1">
        <v>45462</v>
      </c>
      <c r="D5223">
        <v>20</v>
      </c>
      <c r="E5223" t="s">
        <v>39</v>
      </c>
      <c r="F5223" t="s">
        <v>108</v>
      </c>
      <c r="G5223" t="s">
        <v>233</v>
      </c>
      <c r="H5223">
        <v>3</v>
      </c>
      <c r="I5223" t="s">
        <v>42</v>
      </c>
      <c r="J5223" t="s">
        <v>43</v>
      </c>
      <c r="K5223" t="s">
        <v>64</v>
      </c>
      <c r="L5223" t="s">
        <v>45</v>
      </c>
      <c r="M5223" t="s">
        <v>165</v>
      </c>
      <c r="N5223" t="s">
        <v>48</v>
      </c>
      <c r="O5223" t="s">
        <v>89</v>
      </c>
      <c r="P5223" t="s">
        <v>49</v>
      </c>
      <c r="Q5223" t="s">
        <v>66</v>
      </c>
      <c r="R5223" s="6">
        <f>_xlfn.XLOOKUP(CleanedData[[#This Row],[Product]],'02_Lookup_Tables'!$A$2:$A$126,'02_Lookup_Tables'!$B$2:$B$126)</f>
        <v>324.35000000000002</v>
      </c>
      <c r="S5223" t="str">
        <f>VLOOKUP(CleanedData[[#This Row],[Product]],'02_Lookup_Tables'!$H$2:$I$126,2,FALSE)</f>
        <v>Apparel</v>
      </c>
      <c r="T5223" t="str">
        <f>VLOOKUP(CleanedData[[#This Row],[Province]],'02_Lookup_Tables'!$D$2:$E$10,2, FALSE)</f>
        <v>Gauteng Region</v>
      </c>
      <c r="U5223" t="str" cm="1">
        <f t="array" ref="U5223">_xlfn.IFS(CleanedData[[#This Row],[Purchase Amount]]&lt;500,"Low",
CleanedData[[#This Row],[Purchase Amount]]&lt;5000,"Medium",
TRUE,"High")</f>
        <v>Low</v>
      </c>
      <c r="V5223" t="str">
        <f>TEXT(CleanedData[[#This Row],[Date]],"mmmm")</f>
        <v>June</v>
      </c>
      <c r="W5223" t="str">
        <f>"Q"&amp;ROUNDUP(MONTH(CleanedData[[#This Row],[Date]])/3,0)</f>
        <v>Q2</v>
      </c>
      <c r="X5223" t="str">
        <f>IF(CleanedData[[#This Row],[Purchase Amount]]&gt;=5000,"Yes","No")</f>
        <v>No</v>
      </c>
      <c r="Y5223">
        <f>IF(CleanedData[[#This Row],[Recommend]]="Yes",1,0)</f>
        <v>0</v>
      </c>
      <c r="Z5223" s="6">
        <f>CleanedData[[#This Row],[Purchase Amount]]*0.15</f>
        <v>48.652500000000003</v>
      </c>
      <c r="AA5223" s="6">
        <f>CleanedData[[#This Row],[Purchase Amount]]*1.15</f>
        <v>373.0025</v>
      </c>
    </row>
    <row r="5224" spans="1:27" x14ac:dyDescent="0.3">
      <c r="A5224">
        <v>6322</v>
      </c>
      <c r="B5224" t="s">
        <v>5449</v>
      </c>
      <c r="C5224" s="1">
        <v>45868</v>
      </c>
      <c r="D5224">
        <v>79</v>
      </c>
      <c r="E5224" t="s">
        <v>52</v>
      </c>
      <c r="F5224" t="s">
        <v>130</v>
      </c>
      <c r="G5224" t="s">
        <v>294</v>
      </c>
      <c r="H5224">
        <v>5</v>
      </c>
      <c r="I5224" t="s">
        <v>42</v>
      </c>
      <c r="J5224" t="s">
        <v>69</v>
      </c>
      <c r="K5224" t="s">
        <v>55</v>
      </c>
      <c r="L5224" t="s">
        <v>45</v>
      </c>
      <c r="M5224" t="s">
        <v>88</v>
      </c>
      <c r="N5224" t="s">
        <v>57</v>
      </c>
      <c r="O5224" t="s">
        <v>89</v>
      </c>
      <c r="P5224" t="s">
        <v>70</v>
      </c>
      <c r="Q5224" t="s">
        <v>97</v>
      </c>
      <c r="R5224" s="6">
        <f>_xlfn.XLOOKUP(CleanedData[[#This Row],[Product]],'02_Lookup_Tables'!$A$2:$A$126,'02_Lookup_Tables'!$B$2:$B$126)</f>
        <v>16291.52</v>
      </c>
      <c r="S5224" t="str">
        <f>VLOOKUP(CleanedData[[#This Row],[Product]],'02_Lookup_Tables'!$H$2:$I$126,2,FALSE)</f>
        <v>Home Devices</v>
      </c>
      <c r="T5224" t="str">
        <f>VLOOKUP(CleanedData[[#This Row],[Province]],'02_Lookup_Tables'!$D$2:$E$10,2, FALSE)</f>
        <v>Eastern Region</v>
      </c>
      <c r="U5224" t="str" cm="1">
        <f t="array" ref="U5224">_xlfn.IFS(CleanedData[[#This Row],[Purchase Amount]]&lt;500,"Low",
CleanedData[[#This Row],[Purchase Amount]]&lt;5000,"Medium",
TRUE,"High")</f>
        <v>High</v>
      </c>
      <c r="V5224" t="str">
        <f>TEXT(CleanedData[[#This Row],[Date]],"mmmm")</f>
        <v>July</v>
      </c>
      <c r="W5224" t="str">
        <f>"Q"&amp;ROUNDUP(MONTH(CleanedData[[#This Row],[Date]])/3,0)</f>
        <v>Q3</v>
      </c>
      <c r="X5224" t="str">
        <f>IF(CleanedData[[#This Row],[Purchase Amount]]&gt;=5000,"Yes","No")</f>
        <v>Yes</v>
      </c>
      <c r="Y5224">
        <f>IF(CleanedData[[#This Row],[Recommend]]="Yes",1,0)</f>
        <v>0</v>
      </c>
      <c r="Z5224" s="6">
        <f>CleanedData[[#This Row],[Purchase Amount]]*0.15</f>
        <v>2443.7280000000001</v>
      </c>
      <c r="AA5224" s="6">
        <f>CleanedData[[#This Row],[Purchase Amount]]*1.15</f>
        <v>18735.248</v>
      </c>
    </row>
    <row r="5225" spans="1:27" x14ac:dyDescent="0.3">
      <c r="A5225">
        <v>6323</v>
      </c>
      <c r="B5225" t="s">
        <v>5450</v>
      </c>
      <c r="C5225" s="1">
        <v>45875</v>
      </c>
      <c r="D5225">
        <v>77</v>
      </c>
      <c r="E5225" t="s">
        <v>39</v>
      </c>
      <c r="F5225" t="s">
        <v>77</v>
      </c>
      <c r="G5225" t="s">
        <v>286</v>
      </c>
      <c r="H5225">
        <v>5</v>
      </c>
      <c r="I5225" t="s">
        <v>42</v>
      </c>
      <c r="J5225" t="s">
        <v>63</v>
      </c>
      <c r="K5225" t="s">
        <v>64</v>
      </c>
      <c r="L5225" t="s">
        <v>42</v>
      </c>
      <c r="M5225" t="s">
        <v>75</v>
      </c>
      <c r="N5225" t="s">
        <v>57</v>
      </c>
      <c r="O5225" t="s">
        <v>89</v>
      </c>
      <c r="P5225" t="s">
        <v>70</v>
      </c>
      <c r="Q5225" t="s">
        <v>97</v>
      </c>
      <c r="R5225" s="6">
        <f>_xlfn.XLOOKUP(CleanedData[[#This Row],[Product]],'02_Lookup_Tables'!$A$2:$A$126,'02_Lookup_Tables'!$B$2:$B$126)</f>
        <v>1907.49</v>
      </c>
      <c r="S5225" t="str">
        <f>VLOOKUP(CleanedData[[#This Row],[Product]],'02_Lookup_Tables'!$H$2:$I$126,2,FALSE)</f>
        <v>Accessories</v>
      </c>
      <c r="T5225" t="str">
        <f>VLOOKUP(CleanedData[[#This Row],[Province]],'02_Lookup_Tables'!$D$2:$E$10,2, FALSE)</f>
        <v>Central Region</v>
      </c>
      <c r="U5225" t="str" cm="1">
        <f t="array" ref="U5225">_xlfn.IFS(CleanedData[[#This Row],[Purchase Amount]]&lt;500,"Low",
CleanedData[[#This Row],[Purchase Amount]]&lt;5000,"Medium",
TRUE,"High")</f>
        <v>Medium</v>
      </c>
      <c r="V5225" t="str">
        <f>TEXT(CleanedData[[#This Row],[Date]],"mmmm")</f>
        <v>August</v>
      </c>
      <c r="W5225" t="str">
        <f>"Q"&amp;ROUNDUP(MONTH(CleanedData[[#This Row],[Date]])/3,0)</f>
        <v>Q3</v>
      </c>
      <c r="X5225" t="str">
        <f>IF(CleanedData[[#This Row],[Purchase Amount]]&gt;=5000,"Yes","No")</f>
        <v>No</v>
      </c>
      <c r="Y5225">
        <f>IF(CleanedData[[#This Row],[Recommend]]="Yes",1,0)</f>
        <v>0</v>
      </c>
      <c r="Z5225" s="6">
        <f>CleanedData[[#This Row],[Purchase Amount]]*0.15</f>
        <v>286.12349999999998</v>
      </c>
      <c r="AA5225" s="6">
        <f>CleanedData[[#This Row],[Purchase Amount]]*1.15</f>
        <v>2193.6134999999999</v>
      </c>
    </row>
    <row r="5226" spans="1:27" x14ac:dyDescent="0.3">
      <c r="A5226">
        <v>6324</v>
      </c>
      <c r="B5226" t="s">
        <v>5451</v>
      </c>
      <c r="C5226" s="1">
        <v>45845</v>
      </c>
      <c r="D5226">
        <v>33</v>
      </c>
      <c r="E5226" t="s">
        <v>52</v>
      </c>
      <c r="F5226" t="s">
        <v>108</v>
      </c>
      <c r="G5226" t="s">
        <v>349</v>
      </c>
      <c r="H5226">
        <v>1</v>
      </c>
      <c r="I5226" t="s">
        <v>45</v>
      </c>
      <c r="J5226" t="s">
        <v>43</v>
      </c>
      <c r="K5226" t="s">
        <v>55</v>
      </c>
      <c r="L5226" t="s">
        <v>42</v>
      </c>
      <c r="M5226" t="s">
        <v>175</v>
      </c>
      <c r="N5226" t="s">
        <v>80</v>
      </c>
      <c r="O5226" t="s">
        <v>89</v>
      </c>
      <c r="P5226" t="s">
        <v>49</v>
      </c>
      <c r="Q5226" t="s">
        <v>58</v>
      </c>
      <c r="R5226" s="6">
        <f>_xlfn.XLOOKUP(CleanedData[[#This Row],[Product]],'02_Lookup_Tables'!$A$2:$A$126,'02_Lookup_Tables'!$B$2:$B$126)</f>
        <v>53.85</v>
      </c>
      <c r="S5226" t="str">
        <f>VLOOKUP(CleanedData[[#This Row],[Product]],'02_Lookup_Tables'!$H$2:$I$126,2,FALSE)</f>
        <v>Food</v>
      </c>
      <c r="T5226" t="str">
        <f>VLOOKUP(CleanedData[[#This Row],[Province]],'02_Lookup_Tables'!$D$2:$E$10,2, FALSE)</f>
        <v>Gauteng Region</v>
      </c>
      <c r="U5226" t="str" cm="1">
        <f t="array" ref="U5226">_xlfn.IFS(CleanedData[[#This Row],[Purchase Amount]]&lt;500,"Low",
CleanedData[[#This Row],[Purchase Amount]]&lt;5000,"Medium",
TRUE,"High")</f>
        <v>Low</v>
      </c>
      <c r="V5226" t="str">
        <f>TEXT(CleanedData[[#This Row],[Date]],"mmmm")</f>
        <v>July</v>
      </c>
      <c r="W5226" t="str">
        <f>"Q"&amp;ROUNDUP(MONTH(CleanedData[[#This Row],[Date]])/3,0)</f>
        <v>Q3</v>
      </c>
      <c r="X5226" t="str">
        <f>IF(CleanedData[[#This Row],[Purchase Amount]]&gt;=5000,"Yes","No")</f>
        <v>No</v>
      </c>
      <c r="Y5226">
        <f>IF(CleanedData[[#This Row],[Recommend]]="Yes",1,0)</f>
        <v>1</v>
      </c>
      <c r="Z5226" s="6">
        <f>CleanedData[[#This Row],[Purchase Amount]]*0.15</f>
        <v>8.0775000000000006</v>
      </c>
      <c r="AA5226" s="6">
        <f>CleanedData[[#This Row],[Purchase Amount]]*1.15</f>
        <v>61.927499999999995</v>
      </c>
    </row>
    <row r="5227" spans="1:27" x14ac:dyDescent="0.3">
      <c r="A5227">
        <v>6325</v>
      </c>
      <c r="B5227" t="s">
        <v>5452</v>
      </c>
      <c r="C5227" s="1">
        <v>45781</v>
      </c>
      <c r="D5227">
        <v>20</v>
      </c>
      <c r="E5227" t="s">
        <v>60</v>
      </c>
      <c r="F5227" t="s">
        <v>61</v>
      </c>
      <c r="G5227" t="s">
        <v>212</v>
      </c>
      <c r="H5227">
        <v>2</v>
      </c>
      <c r="I5227" t="s">
        <v>42</v>
      </c>
      <c r="J5227" t="s">
        <v>74</v>
      </c>
      <c r="K5227" t="s">
        <v>44</v>
      </c>
      <c r="L5227" t="s">
        <v>45</v>
      </c>
      <c r="M5227" t="s">
        <v>236</v>
      </c>
      <c r="N5227" t="s">
        <v>47</v>
      </c>
      <c r="O5227" t="s">
        <v>89</v>
      </c>
      <c r="P5227" t="s">
        <v>49</v>
      </c>
      <c r="Q5227" t="s">
        <v>66</v>
      </c>
      <c r="R5227" s="6">
        <f>_xlfn.XLOOKUP(CleanedData[[#This Row],[Product]],'02_Lookup_Tables'!$A$2:$A$126,'02_Lookup_Tables'!$B$2:$B$126)</f>
        <v>192.77</v>
      </c>
      <c r="S5227" t="str">
        <f>VLOOKUP(CleanedData[[#This Row],[Product]],'02_Lookup_Tables'!$H$2:$I$126,2,FALSE)</f>
        <v>Beauty &amp; Personal Care</v>
      </c>
      <c r="T5227" t="str">
        <f>VLOOKUP(CleanedData[[#This Row],[Province]],'02_Lookup_Tables'!$D$2:$E$10,2, FALSE)</f>
        <v>Southern Region</v>
      </c>
      <c r="U5227" t="str" cm="1">
        <f t="array" ref="U5227">_xlfn.IFS(CleanedData[[#This Row],[Purchase Amount]]&lt;500,"Low",
CleanedData[[#This Row],[Purchase Amount]]&lt;5000,"Medium",
TRUE,"High")</f>
        <v>Low</v>
      </c>
      <c r="V5227" t="str">
        <f>TEXT(CleanedData[[#This Row],[Date]],"mmmm")</f>
        <v>May</v>
      </c>
      <c r="W5227" t="str">
        <f>"Q"&amp;ROUNDUP(MONTH(CleanedData[[#This Row],[Date]])/3,0)</f>
        <v>Q2</v>
      </c>
      <c r="X5227" t="str">
        <f>IF(CleanedData[[#This Row],[Purchase Amount]]&gt;=5000,"Yes","No")</f>
        <v>No</v>
      </c>
      <c r="Y5227">
        <f>IF(CleanedData[[#This Row],[Recommend]]="Yes",1,0)</f>
        <v>0</v>
      </c>
      <c r="Z5227" s="6">
        <f>CleanedData[[#This Row],[Purchase Amount]]*0.15</f>
        <v>28.915500000000002</v>
      </c>
      <c r="AA5227" s="6">
        <f>CleanedData[[#This Row],[Purchase Amount]]*1.15</f>
        <v>221.68549999999999</v>
      </c>
    </row>
    <row r="5228" spans="1:27" x14ac:dyDescent="0.3">
      <c r="A5228">
        <v>6327</v>
      </c>
      <c r="B5228" t="s">
        <v>5453</v>
      </c>
      <c r="C5228" s="1">
        <v>45756</v>
      </c>
      <c r="D5228">
        <v>69</v>
      </c>
      <c r="E5228" t="s">
        <v>60</v>
      </c>
      <c r="F5228" t="s">
        <v>77</v>
      </c>
      <c r="G5228" t="s">
        <v>223</v>
      </c>
      <c r="H5228">
        <v>5</v>
      </c>
      <c r="I5228" t="s">
        <v>45</v>
      </c>
      <c r="J5228" t="s">
        <v>69</v>
      </c>
      <c r="K5228" t="s">
        <v>64</v>
      </c>
      <c r="L5228" t="s">
        <v>42</v>
      </c>
      <c r="M5228" t="s">
        <v>46</v>
      </c>
      <c r="N5228" t="s">
        <v>57</v>
      </c>
      <c r="O5228" t="s">
        <v>89</v>
      </c>
      <c r="P5228" t="s">
        <v>70</v>
      </c>
      <c r="Q5228" t="s">
        <v>97</v>
      </c>
      <c r="R5228" s="6">
        <f>_xlfn.XLOOKUP(CleanedData[[#This Row],[Product]],'02_Lookup_Tables'!$A$2:$A$126,'02_Lookup_Tables'!$B$2:$B$126)</f>
        <v>209.53</v>
      </c>
      <c r="S5228" t="str">
        <f>VLOOKUP(CleanedData[[#This Row],[Product]],'02_Lookup_Tables'!$H$2:$I$126,2,FALSE)</f>
        <v>Food</v>
      </c>
      <c r="T5228" t="str">
        <f>VLOOKUP(CleanedData[[#This Row],[Province]],'02_Lookup_Tables'!$D$2:$E$10,2, FALSE)</f>
        <v>Central Region</v>
      </c>
      <c r="U5228" t="str" cm="1">
        <f t="array" ref="U5228">_xlfn.IFS(CleanedData[[#This Row],[Purchase Amount]]&lt;500,"Low",
CleanedData[[#This Row],[Purchase Amount]]&lt;5000,"Medium",
TRUE,"High")</f>
        <v>Low</v>
      </c>
      <c r="V5228" t="str">
        <f>TEXT(CleanedData[[#This Row],[Date]],"mmmm")</f>
        <v>April</v>
      </c>
      <c r="W5228" t="str">
        <f>"Q"&amp;ROUNDUP(MONTH(CleanedData[[#This Row],[Date]])/3,0)</f>
        <v>Q2</v>
      </c>
      <c r="X5228" t="str">
        <f>IF(CleanedData[[#This Row],[Purchase Amount]]&gt;=5000,"Yes","No")</f>
        <v>No</v>
      </c>
      <c r="Y5228">
        <f>IF(CleanedData[[#This Row],[Recommend]]="Yes",1,0)</f>
        <v>1</v>
      </c>
      <c r="Z5228" s="6">
        <f>CleanedData[[#This Row],[Purchase Amount]]*0.15</f>
        <v>31.429499999999997</v>
      </c>
      <c r="AA5228" s="6">
        <f>CleanedData[[#This Row],[Purchase Amount]]*1.15</f>
        <v>240.95949999999999</v>
      </c>
    </row>
    <row r="5229" spans="1:27" x14ac:dyDescent="0.3">
      <c r="A5229">
        <v>6328</v>
      </c>
      <c r="B5229" t="s">
        <v>5454</v>
      </c>
      <c r="C5229" s="1">
        <v>45445</v>
      </c>
      <c r="D5229">
        <v>51</v>
      </c>
      <c r="E5229" t="s">
        <v>52</v>
      </c>
      <c r="F5229" t="s">
        <v>61</v>
      </c>
      <c r="G5229" t="s">
        <v>144</v>
      </c>
      <c r="H5229">
        <v>5</v>
      </c>
      <c r="I5229" t="s">
        <v>42</v>
      </c>
      <c r="J5229" t="s">
        <v>74</v>
      </c>
      <c r="K5229" t="s">
        <v>64</v>
      </c>
      <c r="L5229" t="s">
        <v>45</v>
      </c>
      <c r="M5229" t="s">
        <v>100</v>
      </c>
      <c r="N5229" t="s">
        <v>57</v>
      </c>
      <c r="O5229" t="s">
        <v>48</v>
      </c>
      <c r="P5229" t="s">
        <v>49</v>
      </c>
      <c r="Q5229" t="s">
        <v>93</v>
      </c>
      <c r="R5229" s="6">
        <f>_xlfn.XLOOKUP(CleanedData[[#This Row],[Product]],'02_Lookup_Tables'!$A$2:$A$126,'02_Lookup_Tables'!$B$2:$B$126)</f>
        <v>4455.18</v>
      </c>
      <c r="S5229" t="str">
        <f>VLOOKUP(CleanedData[[#This Row],[Product]],'02_Lookup_Tables'!$H$2:$I$126,2,FALSE)</f>
        <v>Sports &amp; Outdoors</v>
      </c>
      <c r="T5229" t="str">
        <f>VLOOKUP(CleanedData[[#This Row],[Province]],'02_Lookup_Tables'!$D$2:$E$10,2, FALSE)</f>
        <v>Southern Region</v>
      </c>
      <c r="U5229" t="str" cm="1">
        <f t="array" ref="U5229">_xlfn.IFS(CleanedData[[#This Row],[Purchase Amount]]&lt;500,"Low",
CleanedData[[#This Row],[Purchase Amount]]&lt;5000,"Medium",
TRUE,"High")</f>
        <v>Medium</v>
      </c>
      <c r="V5229" t="str">
        <f>TEXT(CleanedData[[#This Row],[Date]],"mmmm")</f>
        <v>June</v>
      </c>
      <c r="W5229" t="str">
        <f>"Q"&amp;ROUNDUP(MONTH(CleanedData[[#This Row],[Date]])/3,0)</f>
        <v>Q2</v>
      </c>
      <c r="X5229" t="str">
        <f>IF(CleanedData[[#This Row],[Purchase Amount]]&gt;=5000,"Yes","No")</f>
        <v>No</v>
      </c>
      <c r="Y5229">
        <f>IF(CleanedData[[#This Row],[Recommend]]="Yes",1,0)</f>
        <v>0</v>
      </c>
      <c r="Z5229" s="6">
        <f>CleanedData[[#This Row],[Purchase Amount]]*0.15</f>
        <v>668.27700000000004</v>
      </c>
      <c r="AA5229" s="6">
        <f>CleanedData[[#This Row],[Purchase Amount]]*1.15</f>
        <v>5123.4570000000003</v>
      </c>
    </row>
    <row r="5230" spans="1:27" x14ac:dyDescent="0.3">
      <c r="A5230">
        <v>6330</v>
      </c>
      <c r="B5230" t="s">
        <v>5455</v>
      </c>
      <c r="C5230" s="1">
        <v>45963</v>
      </c>
      <c r="D5230">
        <v>50</v>
      </c>
      <c r="E5230" t="s">
        <v>60</v>
      </c>
      <c r="F5230" t="s">
        <v>108</v>
      </c>
      <c r="G5230" t="s">
        <v>84</v>
      </c>
      <c r="H5230">
        <v>2</v>
      </c>
      <c r="I5230" t="s">
        <v>45</v>
      </c>
      <c r="J5230" t="s">
        <v>43</v>
      </c>
      <c r="K5230" t="s">
        <v>64</v>
      </c>
      <c r="L5230" t="s">
        <v>42</v>
      </c>
      <c r="M5230" t="s">
        <v>165</v>
      </c>
      <c r="N5230" t="s">
        <v>47</v>
      </c>
      <c r="O5230" t="s">
        <v>89</v>
      </c>
      <c r="P5230" t="s">
        <v>49</v>
      </c>
      <c r="Q5230" t="s">
        <v>93</v>
      </c>
      <c r="R5230" s="6">
        <f>_xlfn.XLOOKUP(CleanedData[[#This Row],[Product]],'02_Lookup_Tables'!$A$2:$A$126,'02_Lookup_Tables'!$B$2:$B$126)</f>
        <v>1158.56</v>
      </c>
      <c r="S5230" t="str">
        <f>VLOOKUP(CleanedData[[#This Row],[Product]],'02_Lookup_Tables'!$H$2:$I$126,2,FALSE)</f>
        <v>Toys &amp; Games</v>
      </c>
      <c r="T5230" t="str">
        <f>VLOOKUP(CleanedData[[#This Row],[Province]],'02_Lookup_Tables'!$D$2:$E$10,2, FALSE)</f>
        <v>Gauteng Region</v>
      </c>
      <c r="U5230" t="str" cm="1">
        <f t="array" ref="U5230">_xlfn.IFS(CleanedData[[#This Row],[Purchase Amount]]&lt;500,"Low",
CleanedData[[#This Row],[Purchase Amount]]&lt;5000,"Medium",
TRUE,"High")</f>
        <v>Medium</v>
      </c>
      <c r="V5230" t="str">
        <f>TEXT(CleanedData[[#This Row],[Date]],"mmmm")</f>
        <v>November</v>
      </c>
      <c r="W5230" t="str">
        <f>"Q"&amp;ROUNDUP(MONTH(CleanedData[[#This Row],[Date]])/3,0)</f>
        <v>Q4</v>
      </c>
      <c r="X5230" t="str">
        <f>IF(CleanedData[[#This Row],[Purchase Amount]]&gt;=5000,"Yes","No")</f>
        <v>No</v>
      </c>
      <c r="Y5230">
        <f>IF(CleanedData[[#This Row],[Recommend]]="Yes",1,0)</f>
        <v>1</v>
      </c>
      <c r="Z5230" s="6">
        <f>CleanedData[[#This Row],[Purchase Amount]]*0.15</f>
        <v>173.78399999999999</v>
      </c>
      <c r="AA5230" s="6">
        <f>CleanedData[[#This Row],[Purchase Amount]]*1.15</f>
        <v>1332.3439999999998</v>
      </c>
    </row>
    <row r="5231" spans="1:27" x14ac:dyDescent="0.3">
      <c r="A5231">
        <v>6331</v>
      </c>
      <c r="B5231" t="s">
        <v>5456</v>
      </c>
      <c r="C5231" s="1">
        <v>45954</v>
      </c>
      <c r="D5231">
        <v>27</v>
      </c>
      <c r="E5231" t="s">
        <v>52</v>
      </c>
      <c r="F5231" t="s">
        <v>125</v>
      </c>
      <c r="G5231" t="s">
        <v>359</v>
      </c>
      <c r="H5231">
        <v>1</v>
      </c>
      <c r="I5231" t="s">
        <v>45</v>
      </c>
      <c r="J5231" t="s">
        <v>63</v>
      </c>
      <c r="K5231" t="s">
        <v>44</v>
      </c>
      <c r="L5231" t="s">
        <v>45</v>
      </c>
      <c r="M5231" t="s">
        <v>165</v>
      </c>
      <c r="N5231" t="s">
        <v>80</v>
      </c>
      <c r="O5231" t="s">
        <v>89</v>
      </c>
      <c r="P5231" t="s">
        <v>49</v>
      </c>
      <c r="Q5231" t="s">
        <v>58</v>
      </c>
      <c r="R5231" s="6">
        <f>_xlfn.XLOOKUP(CleanedData[[#This Row],[Product]],'02_Lookup_Tables'!$A$2:$A$126,'02_Lookup_Tables'!$B$2:$B$126)</f>
        <v>34.200000000000003</v>
      </c>
      <c r="S5231" t="str">
        <f>VLOOKUP(CleanedData[[#This Row],[Product]],'02_Lookup_Tables'!$H$2:$I$126,2,FALSE)</f>
        <v>Food</v>
      </c>
      <c r="T5231" t="str">
        <f>VLOOKUP(CleanedData[[#This Row],[Province]],'02_Lookup_Tables'!$D$2:$E$10,2, FALSE)</f>
        <v>Western Region</v>
      </c>
      <c r="U5231" t="str" cm="1">
        <f t="array" ref="U5231">_xlfn.IFS(CleanedData[[#This Row],[Purchase Amount]]&lt;500,"Low",
CleanedData[[#This Row],[Purchase Amount]]&lt;5000,"Medium",
TRUE,"High")</f>
        <v>Low</v>
      </c>
      <c r="V5231" t="str">
        <f>TEXT(CleanedData[[#This Row],[Date]],"mmmm")</f>
        <v>October</v>
      </c>
      <c r="W5231" t="str">
        <f>"Q"&amp;ROUNDUP(MONTH(CleanedData[[#This Row],[Date]])/3,0)</f>
        <v>Q4</v>
      </c>
      <c r="X5231" t="str">
        <f>IF(CleanedData[[#This Row],[Purchase Amount]]&gt;=5000,"Yes","No")</f>
        <v>No</v>
      </c>
      <c r="Y5231">
        <f>IF(CleanedData[[#This Row],[Recommend]]="Yes",1,0)</f>
        <v>1</v>
      </c>
      <c r="Z5231" s="6">
        <f>CleanedData[[#This Row],[Purchase Amount]]*0.15</f>
        <v>5.13</v>
      </c>
      <c r="AA5231" s="6">
        <f>CleanedData[[#This Row],[Purchase Amount]]*1.15</f>
        <v>39.33</v>
      </c>
    </row>
    <row r="5232" spans="1:27" x14ac:dyDescent="0.3">
      <c r="A5232">
        <v>6334</v>
      </c>
      <c r="B5232" t="s">
        <v>5457</v>
      </c>
      <c r="C5232" s="1">
        <v>45760</v>
      </c>
      <c r="D5232">
        <v>59</v>
      </c>
      <c r="E5232" t="s">
        <v>39</v>
      </c>
      <c r="F5232" t="s">
        <v>108</v>
      </c>
      <c r="G5232" t="s">
        <v>114</v>
      </c>
      <c r="H5232">
        <v>5</v>
      </c>
      <c r="I5232" t="s">
        <v>42</v>
      </c>
      <c r="J5232" t="s">
        <v>54</v>
      </c>
      <c r="K5232" t="s">
        <v>55</v>
      </c>
      <c r="L5232" t="s">
        <v>45</v>
      </c>
      <c r="M5232" t="s">
        <v>75</v>
      </c>
      <c r="N5232" t="s">
        <v>57</v>
      </c>
      <c r="O5232" t="s">
        <v>89</v>
      </c>
      <c r="P5232" t="s">
        <v>70</v>
      </c>
      <c r="Q5232" t="s">
        <v>50</v>
      </c>
      <c r="R5232" s="6">
        <f>_xlfn.XLOOKUP(CleanedData[[#This Row],[Product]],'02_Lookup_Tables'!$A$2:$A$126,'02_Lookup_Tables'!$B$2:$B$126)</f>
        <v>1440.59</v>
      </c>
      <c r="S5232" t="str">
        <f>VLOOKUP(CleanedData[[#This Row],[Product]],'02_Lookup_Tables'!$H$2:$I$126,2,FALSE)</f>
        <v>Beauty &amp; Personal Care</v>
      </c>
      <c r="T5232" t="str">
        <f>VLOOKUP(CleanedData[[#This Row],[Province]],'02_Lookup_Tables'!$D$2:$E$10,2, FALSE)</f>
        <v>Gauteng Region</v>
      </c>
      <c r="U5232" t="str" cm="1">
        <f t="array" ref="U5232">_xlfn.IFS(CleanedData[[#This Row],[Purchase Amount]]&lt;500,"Low",
CleanedData[[#This Row],[Purchase Amount]]&lt;5000,"Medium",
TRUE,"High")</f>
        <v>Medium</v>
      </c>
      <c r="V5232" t="str">
        <f>TEXT(CleanedData[[#This Row],[Date]],"mmmm")</f>
        <v>April</v>
      </c>
      <c r="W5232" t="str">
        <f>"Q"&amp;ROUNDUP(MONTH(CleanedData[[#This Row],[Date]])/3,0)</f>
        <v>Q2</v>
      </c>
      <c r="X5232" t="str">
        <f>IF(CleanedData[[#This Row],[Purchase Amount]]&gt;=5000,"Yes","No")</f>
        <v>No</v>
      </c>
      <c r="Y5232">
        <f>IF(CleanedData[[#This Row],[Recommend]]="Yes",1,0)</f>
        <v>0</v>
      </c>
      <c r="Z5232" s="6">
        <f>CleanedData[[#This Row],[Purchase Amount]]*0.15</f>
        <v>216.08849999999998</v>
      </c>
      <c r="AA5232" s="6">
        <f>CleanedData[[#This Row],[Purchase Amount]]*1.15</f>
        <v>1656.6784999999998</v>
      </c>
    </row>
    <row r="5233" spans="1:27" x14ac:dyDescent="0.3">
      <c r="A5233">
        <v>6335</v>
      </c>
      <c r="B5233" t="s">
        <v>5458</v>
      </c>
      <c r="C5233" s="1">
        <v>45835</v>
      </c>
      <c r="D5233">
        <v>31</v>
      </c>
      <c r="E5233" t="s">
        <v>52</v>
      </c>
      <c r="F5233" t="s">
        <v>61</v>
      </c>
      <c r="G5233" t="s">
        <v>223</v>
      </c>
      <c r="H5233">
        <v>2</v>
      </c>
      <c r="I5233" t="s">
        <v>42</v>
      </c>
      <c r="J5233" t="s">
        <v>69</v>
      </c>
      <c r="K5233" t="s">
        <v>44</v>
      </c>
      <c r="L5233" t="s">
        <v>45</v>
      </c>
      <c r="M5233" t="s">
        <v>56</v>
      </c>
      <c r="N5233" t="s">
        <v>47</v>
      </c>
      <c r="O5233" t="s">
        <v>148</v>
      </c>
      <c r="P5233" t="s">
        <v>70</v>
      </c>
      <c r="Q5233" t="s">
        <v>58</v>
      </c>
      <c r="R5233" s="6">
        <f>_xlfn.XLOOKUP(CleanedData[[#This Row],[Product]],'02_Lookup_Tables'!$A$2:$A$126,'02_Lookup_Tables'!$B$2:$B$126)</f>
        <v>209.53</v>
      </c>
      <c r="S5233" t="str">
        <f>VLOOKUP(CleanedData[[#This Row],[Product]],'02_Lookup_Tables'!$H$2:$I$126,2,FALSE)</f>
        <v>Food</v>
      </c>
      <c r="T5233" t="str">
        <f>VLOOKUP(CleanedData[[#This Row],[Province]],'02_Lookup_Tables'!$D$2:$E$10,2, FALSE)</f>
        <v>Southern Region</v>
      </c>
      <c r="U5233" t="str" cm="1">
        <f t="array" ref="U5233">_xlfn.IFS(CleanedData[[#This Row],[Purchase Amount]]&lt;500,"Low",
CleanedData[[#This Row],[Purchase Amount]]&lt;5000,"Medium",
TRUE,"High")</f>
        <v>Low</v>
      </c>
      <c r="V5233" t="str">
        <f>TEXT(CleanedData[[#This Row],[Date]],"mmmm")</f>
        <v>June</v>
      </c>
      <c r="W5233" t="str">
        <f>"Q"&amp;ROUNDUP(MONTH(CleanedData[[#This Row],[Date]])/3,0)</f>
        <v>Q2</v>
      </c>
      <c r="X5233" t="str">
        <f>IF(CleanedData[[#This Row],[Purchase Amount]]&gt;=5000,"Yes","No")</f>
        <v>No</v>
      </c>
      <c r="Y5233">
        <f>IF(CleanedData[[#This Row],[Recommend]]="Yes",1,0)</f>
        <v>0</v>
      </c>
      <c r="Z5233" s="6">
        <f>CleanedData[[#This Row],[Purchase Amount]]*0.15</f>
        <v>31.429499999999997</v>
      </c>
      <c r="AA5233" s="6">
        <f>CleanedData[[#This Row],[Purchase Amount]]*1.15</f>
        <v>240.95949999999999</v>
      </c>
    </row>
    <row r="5234" spans="1:27" x14ac:dyDescent="0.3">
      <c r="A5234">
        <v>6336</v>
      </c>
      <c r="B5234" t="s">
        <v>5459</v>
      </c>
      <c r="C5234" s="1">
        <v>45299</v>
      </c>
      <c r="D5234">
        <v>25</v>
      </c>
      <c r="E5234" t="s">
        <v>39</v>
      </c>
      <c r="F5234" t="s">
        <v>130</v>
      </c>
      <c r="G5234" t="s">
        <v>158</v>
      </c>
      <c r="H5234">
        <v>3</v>
      </c>
      <c r="I5234" t="s">
        <v>42</v>
      </c>
      <c r="J5234" t="s">
        <v>54</v>
      </c>
      <c r="K5234" t="s">
        <v>64</v>
      </c>
      <c r="L5234" t="s">
        <v>45</v>
      </c>
      <c r="M5234" t="s">
        <v>79</v>
      </c>
      <c r="N5234" t="s">
        <v>48</v>
      </c>
      <c r="O5234" t="s">
        <v>89</v>
      </c>
      <c r="P5234" t="s">
        <v>49</v>
      </c>
      <c r="Q5234" t="s">
        <v>58</v>
      </c>
      <c r="R5234" s="6">
        <f>_xlfn.XLOOKUP(CleanedData[[#This Row],[Product]],'02_Lookup_Tables'!$A$2:$A$126,'02_Lookup_Tables'!$B$2:$B$126)</f>
        <v>2962.6</v>
      </c>
      <c r="S5234" t="str">
        <f>VLOOKUP(CleanedData[[#This Row],[Product]],'02_Lookup_Tables'!$H$2:$I$126,2,FALSE)</f>
        <v>Sports &amp; Outdoors</v>
      </c>
      <c r="T5234" t="str">
        <f>VLOOKUP(CleanedData[[#This Row],[Province]],'02_Lookup_Tables'!$D$2:$E$10,2, FALSE)</f>
        <v>Eastern Region</v>
      </c>
      <c r="U5234" t="str" cm="1">
        <f t="array" ref="U5234">_xlfn.IFS(CleanedData[[#This Row],[Purchase Amount]]&lt;500,"Low",
CleanedData[[#This Row],[Purchase Amount]]&lt;5000,"Medium",
TRUE,"High")</f>
        <v>Medium</v>
      </c>
      <c r="V5234" t="str">
        <f>TEXT(CleanedData[[#This Row],[Date]],"mmmm")</f>
        <v>January</v>
      </c>
      <c r="W5234" t="str">
        <f>"Q"&amp;ROUNDUP(MONTH(CleanedData[[#This Row],[Date]])/3,0)</f>
        <v>Q1</v>
      </c>
      <c r="X5234" t="str">
        <f>IF(CleanedData[[#This Row],[Purchase Amount]]&gt;=5000,"Yes","No")</f>
        <v>No</v>
      </c>
      <c r="Y5234">
        <f>IF(CleanedData[[#This Row],[Recommend]]="Yes",1,0)</f>
        <v>0</v>
      </c>
      <c r="Z5234" s="6">
        <f>CleanedData[[#This Row],[Purchase Amount]]*0.15</f>
        <v>444.39</v>
      </c>
      <c r="AA5234" s="6">
        <f>CleanedData[[#This Row],[Purchase Amount]]*1.15</f>
        <v>3406.99</v>
      </c>
    </row>
    <row r="5235" spans="1:27" x14ac:dyDescent="0.3">
      <c r="A5235">
        <v>6337</v>
      </c>
      <c r="B5235" t="s">
        <v>5460</v>
      </c>
      <c r="C5235" s="1">
        <v>45822</v>
      </c>
      <c r="D5235">
        <v>51</v>
      </c>
      <c r="E5235" t="s">
        <v>39</v>
      </c>
      <c r="F5235" t="s">
        <v>108</v>
      </c>
      <c r="G5235" t="s">
        <v>323</v>
      </c>
      <c r="H5235">
        <v>2</v>
      </c>
      <c r="I5235" t="s">
        <v>45</v>
      </c>
      <c r="J5235" t="s">
        <v>63</v>
      </c>
      <c r="K5235" t="s">
        <v>55</v>
      </c>
      <c r="L5235" t="s">
        <v>45</v>
      </c>
      <c r="M5235" t="s">
        <v>79</v>
      </c>
      <c r="N5235" t="s">
        <v>47</v>
      </c>
      <c r="O5235" t="s">
        <v>89</v>
      </c>
      <c r="P5235" t="s">
        <v>49</v>
      </c>
      <c r="Q5235" t="s">
        <v>93</v>
      </c>
      <c r="R5235" s="6">
        <f>_xlfn.XLOOKUP(CleanedData[[#This Row],[Product]],'02_Lookup_Tables'!$A$2:$A$126,'02_Lookup_Tables'!$B$2:$B$126)</f>
        <v>463.48</v>
      </c>
      <c r="S5235" t="str">
        <f>VLOOKUP(CleanedData[[#This Row],[Product]],'02_Lookup_Tables'!$H$2:$I$126,2,FALSE)</f>
        <v>Electronics</v>
      </c>
      <c r="T5235" t="str">
        <f>VLOOKUP(CleanedData[[#This Row],[Province]],'02_Lookup_Tables'!$D$2:$E$10,2, FALSE)</f>
        <v>Gauteng Region</v>
      </c>
      <c r="U5235" t="str" cm="1">
        <f t="array" ref="U5235">_xlfn.IFS(CleanedData[[#This Row],[Purchase Amount]]&lt;500,"Low",
CleanedData[[#This Row],[Purchase Amount]]&lt;5000,"Medium",
TRUE,"High")</f>
        <v>Low</v>
      </c>
      <c r="V5235" t="str">
        <f>TEXT(CleanedData[[#This Row],[Date]],"mmmm")</f>
        <v>June</v>
      </c>
      <c r="W5235" t="str">
        <f>"Q"&amp;ROUNDUP(MONTH(CleanedData[[#This Row],[Date]])/3,0)</f>
        <v>Q2</v>
      </c>
      <c r="X5235" t="str">
        <f>IF(CleanedData[[#This Row],[Purchase Amount]]&gt;=5000,"Yes","No")</f>
        <v>No</v>
      </c>
      <c r="Y5235">
        <f>IF(CleanedData[[#This Row],[Recommend]]="Yes",1,0)</f>
        <v>1</v>
      </c>
      <c r="Z5235" s="6">
        <f>CleanedData[[#This Row],[Purchase Amount]]*0.15</f>
        <v>69.522000000000006</v>
      </c>
      <c r="AA5235" s="6">
        <f>CleanedData[[#This Row],[Purchase Amount]]*1.15</f>
        <v>533.00199999999995</v>
      </c>
    </row>
    <row r="5236" spans="1:27" x14ac:dyDescent="0.3">
      <c r="A5236">
        <v>6338</v>
      </c>
      <c r="B5236" t="s">
        <v>5461</v>
      </c>
      <c r="C5236" s="1">
        <v>45496</v>
      </c>
      <c r="D5236">
        <v>39</v>
      </c>
      <c r="E5236" t="s">
        <v>60</v>
      </c>
      <c r="F5236" t="s">
        <v>61</v>
      </c>
      <c r="G5236" t="s">
        <v>179</v>
      </c>
      <c r="H5236">
        <v>3</v>
      </c>
      <c r="I5236" t="s">
        <v>45</v>
      </c>
      <c r="J5236" t="s">
        <v>63</v>
      </c>
      <c r="K5236" t="s">
        <v>44</v>
      </c>
      <c r="L5236" t="s">
        <v>45</v>
      </c>
      <c r="M5236" t="s">
        <v>184</v>
      </c>
      <c r="N5236" t="s">
        <v>48</v>
      </c>
      <c r="O5236" t="s">
        <v>148</v>
      </c>
      <c r="P5236" t="s">
        <v>49</v>
      </c>
      <c r="Q5236" t="s">
        <v>81</v>
      </c>
      <c r="R5236" s="6">
        <f>_xlfn.XLOOKUP(CleanedData[[#This Row],[Product]],'02_Lookup_Tables'!$A$2:$A$126,'02_Lookup_Tables'!$B$2:$B$126)</f>
        <v>54.82</v>
      </c>
      <c r="S5236" t="str">
        <f>VLOOKUP(CleanedData[[#This Row],[Product]],'02_Lookup_Tables'!$H$2:$I$126,2,FALSE)</f>
        <v>Food</v>
      </c>
      <c r="T5236" t="str">
        <f>VLOOKUP(CleanedData[[#This Row],[Province]],'02_Lookup_Tables'!$D$2:$E$10,2, FALSE)</f>
        <v>Southern Region</v>
      </c>
      <c r="U5236" t="str" cm="1">
        <f t="array" ref="U5236">_xlfn.IFS(CleanedData[[#This Row],[Purchase Amount]]&lt;500,"Low",
CleanedData[[#This Row],[Purchase Amount]]&lt;5000,"Medium",
TRUE,"High")</f>
        <v>Low</v>
      </c>
      <c r="V5236" t="str">
        <f>TEXT(CleanedData[[#This Row],[Date]],"mmmm")</f>
        <v>July</v>
      </c>
      <c r="W5236" t="str">
        <f>"Q"&amp;ROUNDUP(MONTH(CleanedData[[#This Row],[Date]])/3,0)</f>
        <v>Q3</v>
      </c>
      <c r="X5236" t="str">
        <f>IF(CleanedData[[#This Row],[Purchase Amount]]&gt;=5000,"Yes","No")</f>
        <v>No</v>
      </c>
      <c r="Y5236">
        <f>IF(CleanedData[[#This Row],[Recommend]]="Yes",1,0)</f>
        <v>1</v>
      </c>
      <c r="Z5236" s="6">
        <f>CleanedData[[#This Row],[Purchase Amount]]*0.15</f>
        <v>8.222999999999999</v>
      </c>
      <c r="AA5236" s="6">
        <f>CleanedData[[#This Row],[Purchase Amount]]*1.15</f>
        <v>63.042999999999992</v>
      </c>
    </row>
    <row r="5237" spans="1:27" x14ac:dyDescent="0.3">
      <c r="A5237">
        <v>6340</v>
      </c>
      <c r="B5237" t="s">
        <v>5462</v>
      </c>
      <c r="C5237" s="1">
        <v>45960</v>
      </c>
      <c r="D5237">
        <v>24</v>
      </c>
      <c r="E5237" t="s">
        <v>39</v>
      </c>
      <c r="F5237" t="s">
        <v>72</v>
      </c>
      <c r="G5237" t="s">
        <v>139</v>
      </c>
      <c r="H5237">
        <v>5</v>
      </c>
      <c r="I5237" t="s">
        <v>45</v>
      </c>
      <c r="J5237" t="s">
        <v>63</v>
      </c>
      <c r="K5237" t="s">
        <v>55</v>
      </c>
      <c r="L5237" t="s">
        <v>45</v>
      </c>
      <c r="M5237" t="s">
        <v>88</v>
      </c>
      <c r="N5237" t="s">
        <v>57</v>
      </c>
      <c r="O5237" t="s">
        <v>89</v>
      </c>
      <c r="P5237" t="s">
        <v>70</v>
      </c>
      <c r="Q5237" t="s">
        <v>66</v>
      </c>
      <c r="R5237" s="6">
        <f>_xlfn.XLOOKUP(CleanedData[[#This Row],[Product]],'02_Lookup_Tables'!$A$2:$A$126,'02_Lookup_Tables'!$B$2:$B$126)</f>
        <v>2340.5700000000002</v>
      </c>
      <c r="S5237" t="str">
        <f>VLOOKUP(CleanedData[[#This Row],[Product]],'02_Lookup_Tables'!$H$2:$I$126,2,FALSE)</f>
        <v>Apparel</v>
      </c>
      <c r="T5237" t="str">
        <f>VLOOKUP(CleanedData[[#This Row],[Province]],'02_Lookup_Tables'!$D$2:$E$10,2, FALSE)</f>
        <v>Central Region</v>
      </c>
      <c r="U5237" t="str" cm="1">
        <f t="array" ref="U5237">_xlfn.IFS(CleanedData[[#This Row],[Purchase Amount]]&lt;500,"Low",
CleanedData[[#This Row],[Purchase Amount]]&lt;5000,"Medium",
TRUE,"High")</f>
        <v>Medium</v>
      </c>
      <c r="V5237" t="str">
        <f>TEXT(CleanedData[[#This Row],[Date]],"mmmm")</f>
        <v>October</v>
      </c>
      <c r="W5237" t="str">
        <f>"Q"&amp;ROUNDUP(MONTH(CleanedData[[#This Row],[Date]])/3,0)</f>
        <v>Q4</v>
      </c>
      <c r="X5237" t="str">
        <f>IF(CleanedData[[#This Row],[Purchase Amount]]&gt;=5000,"Yes","No")</f>
        <v>No</v>
      </c>
      <c r="Y5237">
        <f>IF(CleanedData[[#This Row],[Recommend]]="Yes",1,0)</f>
        <v>1</v>
      </c>
      <c r="Z5237" s="6">
        <f>CleanedData[[#This Row],[Purchase Amount]]*0.15</f>
        <v>351.08550000000002</v>
      </c>
      <c r="AA5237" s="6">
        <f>CleanedData[[#This Row],[Purchase Amount]]*1.15</f>
        <v>2691.6554999999998</v>
      </c>
    </row>
    <row r="5238" spans="1:27" x14ac:dyDescent="0.3">
      <c r="A5238">
        <v>6341</v>
      </c>
      <c r="B5238" t="s">
        <v>5463</v>
      </c>
      <c r="C5238" s="1">
        <v>45856</v>
      </c>
      <c r="D5238">
        <v>62</v>
      </c>
      <c r="E5238" t="s">
        <v>52</v>
      </c>
      <c r="F5238" t="s">
        <v>130</v>
      </c>
      <c r="G5238" t="s">
        <v>116</v>
      </c>
      <c r="H5238">
        <v>5</v>
      </c>
      <c r="I5238" t="s">
        <v>42</v>
      </c>
      <c r="J5238" t="s">
        <v>43</v>
      </c>
      <c r="K5238" t="s">
        <v>64</v>
      </c>
      <c r="L5238" t="s">
        <v>42</v>
      </c>
      <c r="M5238" t="s">
        <v>180</v>
      </c>
      <c r="N5238" t="s">
        <v>57</v>
      </c>
      <c r="O5238" t="s">
        <v>89</v>
      </c>
      <c r="P5238" t="s">
        <v>70</v>
      </c>
      <c r="Q5238" t="s">
        <v>50</v>
      </c>
      <c r="R5238" s="6">
        <f>_xlfn.XLOOKUP(CleanedData[[#This Row],[Product]],'02_Lookup_Tables'!$A$2:$A$126,'02_Lookup_Tables'!$B$2:$B$126)</f>
        <v>869.65</v>
      </c>
      <c r="S5238" t="str">
        <f>VLOOKUP(CleanedData[[#This Row],[Product]],'02_Lookup_Tables'!$H$2:$I$126,2,FALSE)</f>
        <v>Toys &amp; Games</v>
      </c>
      <c r="T5238" t="str">
        <f>VLOOKUP(CleanedData[[#This Row],[Province]],'02_Lookup_Tables'!$D$2:$E$10,2, FALSE)</f>
        <v>Eastern Region</v>
      </c>
      <c r="U5238" t="str" cm="1">
        <f t="array" ref="U5238">_xlfn.IFS(CleanedData[[#This Row],[Purchase Amount]]&lt;500,"Low",
CleanedData[[#This Row],[Purchase Amount]]&lt;5000,"Medium",
TRUE,"High")</f>
        <v>Medium</v>
      </c>
      <c r="V5238" t="str">
        <f>TEXT(CleanedData[[#This Row],[Date]],"mmmm")</f>
        <v>July</v>
      </c>
      <c r="W5238" t="str">
        <f>"Q"&amp;ROUNDUP(MONTH(CleanedData[[#This Row],[Date]])/3,0)</f>
        <v>Q3</v>
      </c>
      <c r="X5238" t="str">
        <f>IF(CleanedData[[#This Row],[Purchase Amount]]&gt;=5000,"Yes","No")</f>
        <v>No</v>
      </c>
      <c r="Y5238">
        <f>IF(CleanedData[[#This Row],[Recommend]]="Yes",1,0)</f>
        <v>0</v>
      </c>
      <c r="Z5238" s="6">
        <f>CleanedData[[#This Row],[Purchase Amount]]*0.15</f>
        <v>130.44749999999999</v>
      </c>
      <c r="AA5238" s="6">
        <f>CleanedData[[#This Row],[Purchase Amount]]*1.15</f>
        <v>1000.0974999999999</v>
      </c>
    </row>
    <row r="5239" spans="1:27" x14ac:dyDescent="0.3">
      <c r="A5239">
        <v>6342</v>
      </c>
      <c r="B5239" t="s">
        <v>5464</v>
      </c>
      <c r="C5239" s="1">
        <v>45965</v>
      </c>
      <c r="D5239">
        <v>36</v>
      </c>
      <c r="E5239" t="s">
        <v>39</v>
      </c>
      <c r="F5239" t="s">
        <v>68</v>
      </c>
      <c r="G5239" t="s">
        <v>41</v>
      </c>
      <c r="H5239">
        <v>2</v>
      </c>
      <c r="I5239" t="s">
        <v>42</v>
      </c>
      <c r="J5239" t="s">
        <v>74</v>
      </c>
      <c r="K5239" t="s">
        <v>44</v>
      </c>
      <c r="L5239" t="s">
        <v>45</v>
      </c>
      <c r="M5239" t="s">
        <v>75</v>
      </c>
      <c r="N5239" t="s">
        <v>47</v>
      </c>
      <c r="O5239" t="s">
        <v>89</v>
      </c>
      <c r="P5239" t="s">
        <v>49</v>
      </c>
      <c r="Q5239" t="s">
        <v>81</v>
      </c>
      <c r="R5239" s="6">
        <f>_xlfn.XLOOKUP(CleanedData[[#This Row],[Product]],'02_Lookup_Tables'!$A$2:$A$126,'02_Lookup_Tables'!$B$2:$B$126)</f>
        <v>2479.5700000000002</v>
      </c>
      <c r="S5239" t="str">
        <f>VLOOKUP(CleanedData[[#This Row],[Product]],'02_Lookup_Tables'!$H$2:$I$126,2,FALSE)</f>
        <v>Accessories</v>
      </c>
      <c r="T5239" t="str">
        <f>VLOOKUP(CleanedData[[#This Row],[Province]],'02_Lookup_Tables'!$D$2:$E$10,2, FALSE)</f>
        <v>Northern Region</v>
      </c>
      <c r="U5239" t="str" cm="1">
        <f t="array" ref="U5239">_xlfn.IFS(CleanedData[[#This Row],[Purchase Amount]]&lt;500,"Low",
CleanedData[[#This Row],[Purchase Amount]]&lt;5000,"Medium",
TRUE,"High")</f>
        <v>Medium</v>
      </c>
      <c r="V5239" t="str">
        <f>TEXT(CleanedData[[#This Row],[Date]],"mmmm")</f>
        <v>November</v>
      </c>
      <c r="W5239" t="str">
        <f>"Q"&amp;ROUNDUP(MONTH(CleanedData[[#This Row],[Date]])/3,0)</f>
        <v>Q4</v>
      </c>
      <c r="X5239" t="str">
        <f>IF(CleanedData[[#This Row],[Purchase Amount]]&gt;=5000,"Yes","No")</f>
        <v>No</v>
      </c>
      <c r="Y5239">
        <f>IF(CleanedData[[#This Row],[Recommend]]="Yes",1,0)</f>
        <v>0</v>
      </c>
      <c r="Z5239" s="6">
        <f>CleanedData[[#This Row],[Purchase Amount]]*0.15</f>
        <v>371.93549999999999</v>
      </c>
      <c r="AA5239" s="6">
        <f>CleanedData[[#This Row],[Purchase Amount]]*1.15</f>
        <v>2851.5054999999998</v>
      </c>
    </row>
    <row r="5240" spans="1:27" x14ac:dyDescent="0.3">
      <c r="A5240">
        <v>6343</v>
      </c>
      <c r="B5240" t="s">
        <v>5465</v>
      </c>
      <c r="C5240" s="1">
        <v>45791</v>
      </c>
      <c r="D5240">
        <v>76</v>
      </c>
      <c r="E5240" t="s">
        <v>52</v>
      </c>
      <c r="F5240" t="s">
        <v>61</v>
      </c>
      <c r="G5240" t="s">
        <v>114</v>
      </c>
      <c r="H5240">
        <v>5</v>
      </c>
      <c r="I5240" t="s">
        <v>42</v>
      </c>
      <c r="J5240" t="s">
        <v>63</v>
      </c>
      <c r="K5240" t="s">
        <v>64</v>
      </c>
      <c r="L5240" t="s">
        <v>45</v>
      </c>
      <c r="M5240" t="s">
        <v>85</v>
      </c>
      <c r="N5240" t="s">
        <v>57</v>
      </c>
      <c r="O5240" t="s">
        <v>48</v>
      </c>
      <c r="P5240" t="s">
        <v>49</v>
      </c>
      <c r="Q5240" t="s">
        <v>97</v>
      </c>
      <c r="R5240" s="6">
        <f>_xlfn.XLOOKUP(CleanedData[[#This Row],[Product]],'02_Lookup_Tables'!$A$2:$A$126,'02_Lookup_Tables'!$B$2:$B$126)</f>
        <v>1440.59</v>
      </c>
      <c r="S5240" t="str">
        <f>VLOOKUP(CleanedData[[#This Row],[Product]],'02_Lookup_Tables'!$H$2:$I$126,2,FALSE)</f>
        <v>Beauty &amp; Personal Care</v>
      </c>
      <c r="T5240" t="str">
        <f>VLOOKUP(CleanedData[[#This Row],[Province]],'02_Lookup_Tables'!$D$2:$E$10,2, FALSE)</f>
        <v>Southern Region</v>
      </c>
      <c r="U5240" t="str" cm="1">
        <f t="array" ref="U5240">_xlfn.IFS(CleanedData[[#This Row],[Purchase Amount]]&lt;500,"Low",
CleanedData[[#This Row],[Purchase Amount]]&lt;5000,"Medium",
TRUE,"High")</f>
        <v>Medium</v>
      </c>
      <c r="V5240" t="str">
        <f>TEXT(CleanedData[[#This Row],[Date]],"mmmm")</f>
        <v>May</v>
      </c>
      <c r="W5240" t="str">
        <f>"Q"&amp;ROUNDUP(MONTH(CleanedData[[#This Row],[Date]])/3,0)</f>
        <v>Q2</v>
      </c>
      <c r="X5240" t="str">
        <f>IF(CleanedData[[#This Row],[Purchase Amount]]&gt;=5000,"Yes","No")</f>
        <v>No</v>
      </c>
      <c r="Y5240">
        <f>IF(CleanedData[[#This Row],[Recommend]]="Yes",1,0)</f>
        <v>0</v>
      </c>
      <c r="Z5240" s="6">
        <f>CleanedData[[#This Row],[Purchase Amount]]*0.15</f>
        <v>216.08849999999998</v>
      </c>
      <c r="AA5240" s="6">
        <f>CleanedData[[#This Row],[Purchase Amount]]*1.15</f>
        <v>1656.6784999999998</v>
      </c>
    </row>
    <row r="5241" spans="1:27" x14ac:dyDescent="0.3">
      <c r="A5241">
        <v>6345</v>
      </c>
      <c r="B5241" t="s">
        <v>5466</v>
      </c>
      <c r="C5241" s="1">
        <v>45507</v>
      </c>
      <c r="D5241">
        <v>24</v>
      </c>
      <c r="E5241" t="s">
        <v>39</v>
      </c>
      <c r="F5241" t="s">
        <v>125</v>
      </c>
      <c r="G5241" t="s">
        <v>362</v>
      </c>
      <c r="H5241">
        <v>5</v>
      </c>
      <c r="I5241" t="s">
        <v>42</v>
      </c>
      <c r="J5241" t="s">
        <v>54</v>
      </c>
      <c r="K5241" t="s">
        <v>55</v>
      </c>
      <c r="L5241" t="s">
        <v>45</v>
      </c>
      <c r="M5241" t="s">
        <v>46</v>
      </c>
      <c r="N5241" t="s">
        <v>57</v>
      </c>
      <c r="O5241" t="s">
        <v>89</v>
      </c>
      <c r="P5241" t="s">
        <v>70</v>
      </c>
      <c r="Q5241" t="s">
        <v>66</v>
      </c>
      <c r="R5241" s="6">
        <f>_xlfn.XLOOKUP(CleanedData[[#This Row],[Product]],'02_Lookup_Tables'!$A$2:$A$126,'02_Lookup_Tables'!$B$2:$B$126)</f>
        <v>1746.77</v>
      </c>
      <c r="S5241" t="str">
        <f>VLOOKUP(CleanedData[[#This Row],[Product]],'02_Lookup_Tables'!$H$2:$I$126,2,FALSE)</f>
        <v>Home Devices</v>
      </c>
      <c r="T5241" t="str">
        <f>VLOOKUP(CleanedData[[#This Row],[Province]],'02_Lookup_Tables'!$D$2:$E$10,2, FALSE)</f>
        <v>Western Region</v>
      </c>
      <c r="U5241" t="str" cm="1">
        <f t="array" ref="U5241">_xlfn.IFS(CleanedData[[#This Row],[Purchase Amount]]&lt;500,"Low",
CleanedData[[#This Row],[Purchase Amount]]&lt;5000,"Medium",
TRUE,"High")</f>
        <v>Medium</v>
      </c>
      <c r="V5241" t="str">
        <f>TEXT(CleanedData[[#This Row],[Date]],"mmmm")</f>
        <v>August</v>
      </c>
      <c r="W5241" t="str">
        <f>"Q"&amp;ROUNDUP(MONTH(CleanedData[[#This Row],[Date]])/3,0)</f>
        <v>Q3</v>
      </c>
      <c r="X5241" t="str">
        <f>IF(CleanedData[[#This Row],[Purchase Amount]]&gt;=5000,"Yes","No")</f>
        <v>No</v>
      </c>
      <c r="Y5241">
        <f>IF(CleanedData[[#This Row],[Recommend]]="Yes",1,0)</f>
        <v>0</v>
      </c>
      <c r="Z5241" s="6">
        <f>CleanedData[[#This Row],[Purchase Amount]]*0.15</f>
        <v>262.01549999999997</v>
      </c>
      <c r="AA5241" s="6">
        <f>CleanedData[[#This Row],[Purchase Amount]]*1.15</f>
        <v>2008.7854999999997</v>
      </c>
    </row>
    <row r="5242" spans="1:27" x14ac:dyDescent="0.3">
      <c r="A5242">
        <v>6346</v>
      </c>
      <c r="B5242" t="s">
        <v>5467</v>
      </c>
      <c r="C5242" s="1">
        <v>45324</v>
      </c>
      <c r="D5242">
        <v>21</v>
      </c>
      <c r="E5242" t="s">
        <v>52</v>
      </c>
      <c r="F5242" t="s">
        <v>83</v>
      </c>
      <c r="G5242" t="s">
        <v>347</v>
      </c>
      <c r="H5242">
        <v>2</v>
      </c>
      <c r="I5242" t="s">
        <v>42</v>
      </c>
      <c r="J5242" t="s">
        <v>69</v>
      </c>
      <c r="K5242" t="s">
        <v>64</v>
      </c>
      <c r="L5242" t="s">
        <v>42</v>
      </c>
      <c r="M5242" t="s">
        <v>79</v>
      </c>
      <c r="N5242" t="s">
        <v>47</v>
      </c>
      <c r="O5242" t="s">
        <v>89</v>
      </c>
      <c r="P5242" t="s">
        <v>49</v>
      </c>
      <c r="Q5242" t="s">
        <v>66</v>
      </c>
      <c r="R5242" s="6">
        <f>_xlfn.XLOOKUP(CleanedData[[#This Row],[Product]],'02_Lookup_Tables'!$A$2:$A$126,'02_Lookup_Tables'!$B$2:$B$126)</f>
        <v>16523.5</v>
      </c>
      <c r="S5242" t="str">
        <f>VLOOKUP(CleanedData[[#This Row],[Product]],'02_Lookup_Tables'!$H$2:$I$126,2,FALSE)</f>
        <v>Electronics</v>
      </c>
      <c r="T5242" t="str">
        <f>VLOOKUP(CleanedData[[#This Row],[Province]],'02_Lookup_Tables'!$D$2:$E$10,2, FALSE)</f>
        <v>Western Region</v>
      </c>
      <c r="U5242" t="str" cm="1">
        <f t="array" ref="U5242">_xlfn.IFS(CleanedData[[#This Row],[Purchase Amount]]&lt;500,"Low",
CleanedData[[#This Row],[Purchase Amount]]&lt;5000,"Medium",
TRUE,"High")</f>
        <v>High</v>
      </c>
      <c r="V5242" t="str">
        <f>TEXT(CleanedData[[#This Row],[Date]],"mmmm")</f>
        <v>February</v>
      </c>
      <c r="W5242" t="str">
        <f>"Q"&amp;ROUNDUP(MONTH(CleanedData[[#This Row],[Date]])/3,0)</f>
        <v>Q1</v>
      </c>
      <c r="X5242" t="str">
        <f>IF(CleanedData[[#This Row],[Purchase Amount]]&gt;=5000,"Yes","No")</f>
        <v>Yes</v>
      </c>
      <c r="Y5242">
        <f>IF(CleanedData[[#This Row],[Recommend]]="Yes",1,0)</f>
        <v>0</v>
      </c>
      <c r="Z5242" s="6">
        <f>CleanedData[[#This Row],[Purchase Amount]]*0.15</f>
        <v>2478.5250000000001</v>
      </c>
      <c r="AA5242" s="6">
        <f>CleanedData[[#This Row],[Purchase Amount]]*1.15</f>
        <v>19002.024999999998</v>
      </c>
    </row>
    <row r="5243" spans="1:27" x14ac:dyDescent="0.3">
      <c r="A5243">
        <v>6348</v>
      </c>
      <c r="B5243" t="s">
        <v>5468</v>
      </c>
      <c r="C5243" s="1">
        <v>45686</v>
      </c>
      <c r="D5243">
        <v>44</v>
      </c>
      <c r="E5243" t="s">
        <v>60</v>
      </c>
      <c r="F5243" t="s">
        <v>72</v>
      </c>
      <c r="G5243" t="s">
        <v>95</v>
      </c>
      <c r="H5243">
        <v>1</v>
      </c>
      <c r="I5243" t="s">
        <v>42</v>
      </c>
      <c r="J5243" t="s">
        <v>74</v>
      </c>
      <c r="K5243" t="s">
        <v>55</v>
      </c>
      <c r="L5243" t="s">
        <v>45</v>
      </c>
      <c r="M5243" t="s">
        <v>46</v>
      </c>
      <c r="N5243" t="s">
        <v>80</v>
      </c>
      <c r="O5243" t="s">
        <v>89</v>
      </c>
      <c r="P5243" t="s">
        <v>49</v>
      </c>
      <c r="Q5243" t="s">
        <v>81</v>
      </c>
      <c r="R5243" s="6">
        <f>_xlfn.XLOOKUP(CleanedData[[#This Row],[Product]],'02_Lookup_Tables'!$A$2:$A$126,'02_Lookup_Tables'!$B$2:$B$126)</f>
        <v>5390.8</v>
      </c>
      <c r="S5243" t="str">
        <f>VLOOKUP(CleanedData[[#This Row],[Product]],'02_Lookup_Tables'!$H$2:$I$126,2,FALSE)</f>
        <v>Electronics</v>
      </c>
      <c r="T5243" t="str">
        <f>VLOOKUP(CleanedData[[#This Row],[Province]],'02_Lookup_Tables'!$D$2:$E$10,2, FALSE)</f>
        <v>Central Region</v>
      </c>
      <c r="U5243" t="str" cm="1">
        <f t="array" ref="U5243">_xlfn.IFS(CleanedData[[#This Row],[Purchase Amount]]&lt;500,"Low",
CleanedData[[#This Row],[Purchase Amount]]&lt;5000,"Medium",
TRUE,"High")</f>
        <v>High</v>
      </c>
      <c r="V5243" t="str">
        <f>TEXT(CleanedData[[#This Row],[Date]],"mmmm")</f>
        <v>January</v>
      </c>
      <c r="W5243" t="str">
        <f>"Q"&amp;ROUNDUP(MONTH(CleanedData[[#This Row],[Date]])/3,0)</f>
        <v>Q1</v>
      </c>
      <c r="X5243" t="str">
        <f>IF(CleanedData[[#This Row],[Purchase Amount]]&gt;=5000,"Yes","No")</f>
        <v>Yes</v>
      </c>
      <c r="Y5243">
        <f>IF(CleanedData[[#This Row],[Recommend]]="Yes",1,0)</f>
        <v>0</v>
      </c>
      <c r="Z5243" s="6">
        <f>CleanedData[[#This Row],[Purchase Amount]]*0.15</f>
        <v>808.62</v>
      </c>
      <c r="AA5243" s="6">
        <f>CleanedData[[#This Row],[Purchase Amount]]*1.15</f>
        <v>6199.42</v>
      </c>
    </row>
    <row r="5244" spans="1:27" x14ac:dyDescent="0.3">
      <c r="A5244">
        <v>6349</v>
      </c>
      <c r="B5244" t="s">
        <v>5469</v>
      </c>
      <c r="C5244" s="1">
        <v>45429</v>
      </c>
      <c r="D5244">
        <v>34</v>
      </c>
      <c r="E5244" t="s">
        <v>52</v>
      </c>
      <c r="F5244" t="s">
        <v>77</v>
      </c>
      <c r="G5244" t="s">
        <v>696</v>
      </c>
      <c r="H5244">
        <v>4</v>
      </c>
      <c r="I5244" t="s">
        <v>42</v>
      </c>
      <c r="J5244" t="s">
        <v>69</v>
      </c>
      <c r="K5244" t="s">
        <v>55</v>
      </c>
      <c r="L5244" t="s">
        <v>45</v>
      </c>
      <c r="M5244" t="s">
        <v>190</v>
      </c>
      <c r="N5244" t="s">
        <v>96</v>
      </c>
      <c r="O5244" t="s">
        <v>89</v>
      </c>
      <c r="P5244" t="s">
        <v>70</v>
      </c>
      <c r="Q5244" t="s">
        <v>58</v>
      </c>
      <c r="R5244" s="6">
        <f>_xlfn.XLOOKUP(CleanedData[[#This Row],[Product]],'02_Lookup_Tables'!$A$2:$A$126,'02_Lookup_Tables'!$B$2:$B$126)</f>
        <v>1233.45</v>
      </c>
      <c r="S5244" t="str">
        <f>VLOOKUP(CleanedData[[#This Row],[Product]],'02_Lookup_Tables'!$H$2:$I$126,2,FALSE)</f>
        <v>Beauty &amp; Personal Care</v>
      </c>
      <c r="T5244" t="str">
        <f>VLOOKUP(CleanedData[[#This Row],[Province]],'02_Lookup_Tables'!$D$2:$E$10,2, FALSE)</f>
        <v>Central Region</v>
      </c>
      <c r="U5244" t="str" cm="1">
        <f t="array" ref="U5244">_xlfn.IFS(CleanedData[[#This Row],[Purchase Amount]]&lt;500,"Low",
CleanedData[[#This Row],[Purchase Amount]]&lt;5000,"Medium",
TRUE,"High")</f>
        <v>Medium</v>
      </c>
      <c r="V5244" t="str">
        <f>TEXT(CleanedData[[#This Row],[Date]],"mmmm")</f>
        <v>May</v>
      </c>
      <c r="W5244" t="str">
        <f>"Q"&amp;ROUNDUP(MONTH(CleanedData[[#This Row],[Date]])/3,0)</f>
        <v>Q2</v>
      </c>
      <c r="X5244" t="str">
        <f>IF(CleanedData[[#This Row],[Purchase Amount]]&gt;=5000,"Yes","No")</f>
        <v>No</v>
      </c>
      <c r="Y5244">
        <f>IF(CleanedData[[#This Row],[Recommend]]="Yes",1,0)</f>
        <v>0</v>
      </c>
      <c r="Z5244" s="6">
        <f>CleanedData[[#This Row],[Purchase Amount]]*0.15</f>
        <v>185.01750000000001</v>
      </c>
      <c r="AA5244" s="6">
        <f>CleanedData[[#This Row],[Purchase Amount]]*1.15</f>
        <v>1418.4675</v>
      </c>
    </row>
    <row r="5245" spans="1:27" x14ac:dyDescent="0.3">
      <c r="A5245">
        <v>6350</v>
      </c>
      <c r="B5245" t="s">
        <v>5470</v>
      </c>
      <c r="C5245" s="1">
        <v>45646</v>
      </c>
      <c r="D5245">
        <v>47</v>
      </c>
      <c r="E5245" t="s">
        <v>60</v>
      </c>
      <c r="F5245" t="s">
        <v>125</v>
      </c>
      <c r="G5245" t="s">
        <v>41</v>
      </c>
      <c r="H5245">
        <v>4</v>
      </c>
      <c r="I5245" t="s">
        <v>45</v>
      </c>
      <c r="J5245" t="s">
        <v>74</v>
      </c>
      <c r="K5245" t="s">
        <v>64</v>
      </c>
      <c r="L5245" t="s">
        <v>45</v>
      </c>
      <c r="M5245" t="s">
        <v>231</v>
      </c>
      <c r="N5245" t="s">
        <v>96</v>
      </c>
      <c r="O5245" t="s">
        <v>89</v>
      </c>
      <c r="P5245" t="s">
        <v>70</v>
      </c>
      <c r="Q5245" t="s">
        <v>93</v>
      </c>
      <c r="R5245" s="6">
        <f>_xlfn.XLOOKUP(CleanedData[[#This Row],[Product]],'02_Lookup_Tables'!$A$2:$A$126,'02_Lookup_Tables'!$B$2:$B$126)</f>
        <v>2479.5700000000002</v>
      </c>
      <c r="S5245" t="str">
        <f>VLOOKUP(CleanedData[[#This Row],[Product]],'02_Lookup_Tables'!$H$2:$I$126,2,FALSE)</f>
        <v>Accessories</v>
      </c>
      <c r="T5245" t="str">
        <f>VLOOKUP(CleanedData[[#This Row],[Province]],'02_Lookup_Tables'!$D$2:$E$10,2, FALSE)</f>
        <v>Western Region</v>
      </c>
      <c r="U5245" t="str" cm="1">
        <f t="array" ref="U5245">_xlfn.IFS(CleanedData[[#This Row],[Purchase Amount]]&lt;500,"Low",
CleanedData[[#This Row],[Purchase Amount]]&lt;5000,"Medium",
TRUE,"High")</f>
        <v>Medium</v>
      </c>
      <c r="V5245" t="str">
        <f>TEXT(CleanedData[[#This Row],[Date]],"mmmm")</f>
        <v>December</v>
      </c>
      <c r="W5245" t="str">
        <f>"Q"&amp;ROUNDUP(MONTH(CleanedData[[#This Row],[Date]])/3,0)</f>
        <v>Q4</v>
      </c>
      <c r="X5245" t="str">
        <f>IF(CleanedData[[#This Row],[Purchase Amount]]&gt;=5000,"Yes","No")</f>
        <v>No</v>
      </c>
      <c r="Y5245">
        <f>IF(CleanedData[[#This Row],[Recommend]]="Yes",1,0)</f>
        <v>1</v>
      </c>
      <c r="Z5245" s="6">
        <f>CleanedData[[#This Row],[Purchase Amount]]*0.15</f>
        <v>371.93549999999999</v>
      </c>
      <c r="AA5245" s="6">
        <f>CleanedData[[#This Row],[Purchase Amount]]*1.15</f>
        <v>2851.5054999999998</v>
      </c>
    </row>
    <row r="5246" spans="1:27" x14ac:dyDescent="0.3">
      <c r="A5246">
        <v>6351</v>
      </c>
      <c r="B5246" t="s">
        <v>5471</v>
      </c>
      <c r="C5246" s="1">
        <v>45716</v>
      </c>
      <c r="D5246">
        <v>54</v>
      </c>
      <c r="E5246" t="s">
        <v>39</v>
      </c>
      <c r="F5246" t="s">
        <v>108</v>
      </c>
      <c r="G5246" t="s">
        <v>207</v>
      </c>
      <c r="H5246">
        <v>3</v>
      </c>
      <c r="I5246" t="s">
        <v>42</v>
      </c>
      <c r="J5246" t="s">
        <v>69</v>
      </c>
      <c r="K5246" t="s">
        <v>44</v>
      </c>
      <c r="L5246" t="s">
        <v>42</v>
      </c>
      <c r="M5246" t="s">
        <v>56</v>
      </c>
      <c r="N5246" t="s">
        <v>48</v>
      </c>
      <c r="O5246" t="s">
        <v>148</v>
      </c>
      <c r="P5246" t="s">
        <v>49</v>
      </c>
      <c r="Q5246" t="s">
        <v>93</v>
      </c>
      <c r="R5246" s="6">
        <f>_xlfn.XLOOKUP(CleanedData[[#This Row],[Product]],'02_Lookup_Tables'!$A$2:$A$126,'02_Lookup_Tables'!$B$2:$B$126)</f>
        <v>3755.73</v>
      </c>
      <c r="S5246" t="str">
        <f>VLOOKUP(CleanedData[[#This Row],[Product]],'02_Lookup_Tables'!$H$2:$I$126,2,FALSE)</f>
        <v>Sports &amp; Outdoors</v>
      </c>
      <c r="T5246" t="str">
        <f>VLOOKUP(CleanedData[[#This Row],[Province]],'02_Lookup_Tables'!$D$2:$E$10,2, FALSE)</f>
        <v>Gauteng Region</v>
      </c>
      <c r="U5246" t="str" cm="1">
        <f t="array" ref="U5246">_xlfn.IFS(CleanedData[[#This Row],[Purchase Amount]]&lt;500,"Low",
CleanedData[[#This Row],[Purchase Amount]]&lt;5000,"Medium",
TRUE,"High")</f>
        <v>Medium</v>
      </c>
      <c r="V5246" t="str">
        <f>TEXT(CleanedData[[#This Row],[Date]],"mmmm")</f>
        <v>February</v>
      </c>
      <c r="W5246" t="str">
        <f>"Q"&amp;ROUNDUP(MONTH(CleanedData[[#This Row],[Date]])/3,0)</f>
        <v>Q1</v>
      </c>
      <c r="X5246" t="str">
        <f>IF(CleanedData[[#This Row],[Purchase Amount]]&gt;=5000,"Yes","No")</f>
        <v>No</v>
      </c>
      <c r="Y5246">
        <f>IF(CleanedData[[#This Row],[Recommend]]="Yes",1,0)</f>
        <v>0</v>
      </c>
      <c r="Z5246" s="6">
        <f>CleanedData[[#This Row],[Purchase Amount]]*0.15</f>
        <v>563.35950000000003</v>
      </c>
      <c r="AA5246" s="6">
        <f>CleanedData[[#This Row],[Purchase Amount]]*1.15</f>
        <v>4319.0895</v>
      </c>
    </row>
    <row r="5247" spans="1:27" x14ac:dyDescent="0.3">
      <c r="A5247">
        <v>6352</v>
      </c>
      <c r="B5247" t="s">
        <v>5472</v>
      </c>
      <c r="C5247" s="1">
        <v>45709</v>
      </c>
      <c r="D5247">
        <v>75</v>
      </c>
      <c r="E5247" t="s">
        <v>39</v>
      </c>
      <c r="F5247" t="s">
        <v>40</v>
      </c>
      <c r="G5247" t="s">
        <v>216</v>
      </c>
      <c r="H5247">
        <v>3</v>
      </c>
      <c r="I5247" t="s">
        <v>45</v>
      </c>
      <c r="J5247" t="s">
        <v>43</v>
      </c>
      <c r="K5247" t="s">
        <v>44</v>
      </c>
      <c r="L5247" t="s">
        <v>45</v>
      </c>
      <c r="M5247" t="s">
        <v>180</v>
      </c>
      <c r="N5247" t="s">
        <v>48</v>
      </c>
      <c r="O5247" t="s">
        <v>89</v>
      </c>
      <c r="P5247" t="s">
        <v>49</v>
      </c>
      <c r="Q5247" t="s">
        <v>97</v>
      </c>
      <c r="R5247" s="6">
        <f>_xlfn.XLOOKUP(CleanedData[[#This Row],[Product]],'02_Lookup_Tables'!$A$2:$A$126,'02_Lookup_Tables'!$B$2:$B$126)</f>
        <v>929.55</v>
      </c>
      <c r="S5247" t="str">
        <f>VLOOKUP(CleanedData[[#This Row],[Product]],'02_Lookup_Tables'!$H$2:$I$126,2,FALSE)</f>
        <v>Accessories</v>
      </c>
      <c r="T5247" t="str">
        <f>VLOOKUP(CleanedData[[#This Row],[Province]],'02_Lookup_Tables'!$D$2:$E$10,2, FALSE)</f>
        <v>Northern Region</v>
      </c>
      <c r="U5247" t="str" cm="1">
        <f t="array" ref="U5247">_xlfn.IFS(CleanedData[[#This Row],[Purchase Amount]]&lt;500,"Low",
CleanedData[[#This Row],[Purchase Amount]]&lt;5000,"Medium",
TRUE,"High")</f>
        <v>Medium</v>
      </c>
      <c r="V5247" t="str">
        <f>TEXT(CleanedData[[#This Row],[Date]],"mmmm")</f>
        <v>February</v>
      </c>
      <c r="W5247" t="str">
        <f>"Q"&amp;ROUNDUP(MONTH(CleanedData[[#This Row],[Date]])/3,0)</f>
        <v>Q1</v>
      </c>
      <c r="X5247" t="str">
        <f>IF(CleanedData[[#This Row],[Purchase Amount]]&gt;=5000,"Yes","No")</f>
        <v>No</v>
      </c>
      <c r="Y5247">
        <f>IF(CleanedData[[#This Row],[Recommend]]="Yes",1,0)</f>
        <v>1</v>
      </c>
      <c r="Z5247" s="6">
        <f>CleanedData[[#This Row],[Purchase Amount]]*0.15</f>
        <v>139.43249999999998</v>
      </c>
      <c r="AA5247" s="6">
        <f>CleanedData[[#This Row],[Purchase Amount]]*1.15</f>
        <v>1068.9824999999998</v>
      </c>
    </row>
    <row r="5248" spans="1:27" x14ac:dyDescent="0.3">
      <c r="A5248">
        <v>6353</v>
      </c>
      <c r="B5248" t="s">
        <v>5473</v>
      </c>
      <c r="C5248" s="1">
        <v>45352</v>
      </c>
      <c r="D5248">
        <v>23</v>
      </c>
      <c r="E5248" t="s">
        <v>39</v>
      </c>
      <c r="F5248" t="s">
        <v>77</v>
      </c>
      <c r="G5248" t="s">
        <v>563</v>
      </c>
      <c r="H5248">
        <v>2</v>
      </c>
      <c r="I5248" t="s">
        <v>45</v>
      </c>
      <c r="J5248" t="s">
        <v>54</v>
      </c>
      <c r="K5248" t="s">
        <v>55</v>
      </c>
      <c r="L5248" t="s">
        <v>42</v>
      </c>
      <c r="M5248" t="s">
        <v>147</v>
      </c>
      <c r="N5248" t="s">
        <v>47</v>
      </c>
      <c r="O5248" t="s">
        <v>148</v>
      </c>
      <c r="P5248" t="s">
        <v>70</v>
      </c>
      <c r="Q5248" t="s">
        <v>66</v>
      </c>
      <c r="R5248" s="6">
        <f>_xlfn.XLOOKUP(CleanedData[[#This Row],[Product]],'02_Lookup_Tables'!$A$2:$A$126,'02_Lookup_Tables'!$B$2:$B$126)</f>
        <v>11052.57</v>
      </c>
      <c r="S5248" t="str">
        <f>VLOOKUP(CleanedData[[#This Row],[Product]],'02_Lookup_Tables'!$H$2:$I$126,2,FALSE)</f>
        <v>Electronics</v>
      </c>
      <c r="T5248" t="str">
        <f>VLOOKUP(CleanedData[[#This Row],[Province]],'02_Lookup_Tables'!$D$2:$E$10,2, FALSE)</f>
        <v>Central Region</v>
      </c>
      <c r="U5248" t="str" cm="1">
        <f t="array" ref="U5248">_xlfn.IFS(CleanedData[[#This Row],[Purchase Amount]]&lt;500,"Low",
CleanedData[[#This Row],[Purchase Amount]]&lt;5000,"Medium",
TRUE,"High")</f>
        <v>High</v>
      </c>
      <c r="V5248" t="str">
        <f>TEXT(CleanedData[[#This Row],[Date]],"mmmm")</f>
        <v>March</v>
      </c>
      <c r="W5248" t="str">
        <f>"Q"&amp;ROUNDUP(MONTH(CleanedData[[#This Row],[Date]])/3,0)</f>
        <v>Q1</v>
      </c>
      <c r="X5248" t="str">
        <f>IF(CleanedData[[#This Row],[Purchase Amount]]&gt;=5000,"Yes","No")</f>
        <v>Yes</v>
      </c>
      <c r="Y5248">
        <f>IF(CleanedData[[#This Row],[Recommend]]="Yes",1,0)</f>
        <v>1</v>
      </c>
      <c r="Z5248" s="6">
        <f>CleanedData[[#This Row],[Purchase Amount]]*0.15</f>
        <v>1657.8854999999999</v>
      </c>
      <c r="AA5248" s="6">
        <f>CleanedData[[#This Row],[Purchase Amount]]*1.15</f>
        <v>12710.455499999998</v>
      </c>
    </row>
    <row r="5249" spans="1:27" x14ac:dyDescent="0.3">
      <c r="A5249">
        <v>6354</v>
      </c>
      <c r="B5249" t="s">
        <v>5474</v>
      </c>
      <c r="C5249" s="1">
        <v>45400</v>
      </c>
      <c r="D5249">
        <v>77</v>
      </c>
      <c r="E5249" t="s">
        <v>60</v>
      </c>
      <c r="F5249" t="s">
        <v>83</v>
      </c>
      <c r="G5249" t="s">
        <v>472</v>
      </c>
      <c r="H5249">
        <v>1</v>
      </c>
      <c r="I5249" t="s">
        <v>45</v>
      </c>
      <c r="J5249" t="s">
        <v>43</v>
      </c>
      <c r="K5249" t="s">
        <v>64</v>
      </c>
      <c r="L5249" t="s">
        <v>42</v>
      </c>
      <c r="M5249" t="s">
        <v>156</v>
      </c>
      <c r="N5249" t="s">
        <v>80</v>
      </c>
      <c r="O5249" t="s">
        <v>148</v>
      </c>
      <c r="P5249" t="s">
        <v>70</v>
      </c>
      <c r="Q5249" t="s">
        <v>97</v>
      </c>
      <c r="R5249" s="6">
        <f>_xlfn.XLOOKUP(CleanedData[[#This Row],[Product]],'02_Lookup_Tables'!$A$2:$A$126,'02_Lookup_Tables'!$B$2:$B$126)</f>
        <v>2216.12</v>
      </c>
      <c r="S5249" t="str">
        <f>VLOOKUP(CleanedData[[#This Row],[Product]],'02_Lookup_Tables'!$H$2:$I$126,2,FALSE)</f>
        <v>Beauty &amp; Personal Care</v>
      </c>
      <c r="T5249" t="str">
        <f>VLOOKUP(CleanedData[[#This Row],[Province]],'02_Lookup_Tables'!$D$2:$E$10,2, FALSE)</f>
        <v>Western Region</v>
      </c>
      <c r="U5249" t="str" cm="1">
        <f t="array" ref="U5249">_xlfn.IFS(CleanedData[[#This Row],[Purchase Amount]]&lt;500,"Low",
CleanedData[[#This Row],[Purchase Amount]]&lt;5000,"Medium",
TRUE,"High")</f>
        <v>Medium</v>
      </c>
      <c r="V5249" t="str">
        <f>TEXT(CleanedData[[#This Row],[Date]],"mmmm")</f>
        <v>April</v>
      </c>
      <c r="W5249" t="str">
        <f>"Q"&amp;ROUNDUP(MONTH(CleanedData[[#This Row],[Date]])/3,0)</f>
        <v>Q2</v>
      </c>
      <c r="X5249" t="str">
        <f>IF(CleanedData[[#This Row],[Purchase Amount]]&gt;=5000,"Yes","No")</f>
        <v>No</v>
      </c>
      <c r="Y5249">
        <f>IF(CleanedData[[#This Row],[Recommend]]="Yes",1,0)</f>
        <v>1</v>
      </c>
      <c r="Z5249" s="6">
        <f>CleanedData[[#This Row],[Purchase Amount]]*0.15</f>
        <v>332.41799999999995</v>
      </c>
      <c r="AA5249" s="6">
        <f>CleanedData[[#This Row],[Purchase Amount]]*1.15</f>
        <v>2548.5379999999996</v>
      </c>
    </row>
    <row r="5250" spans="1:27" x14ac:dyDescent="0.3">
      <c r="A5250">
        <v>6355</v>
      </c>
      <c r="B5250" t="s">
        <v>5475</v>
      </c>
      <c r="C5250" s="1">
        <v>45679</v>
      </c>
      <c r="D5250">
        <v>64</v>
      </c>
      <c r="E5250" t="s">
        <v>39</v>
      </c>
      <c r="F5250" t="s">
        <v>77</v>
      </c>
      <c r="G5250" t="s">
        <v>62</v>
      </c>
      <c r="H5250">
        <v>2</v>
      </c>
      <c r="I5250" t="s">
        <v>45</v>
      </c>
      <c r="J5250" t="s">
        <v>43</v>
      </c>
      <c r="K5250" t="s">
        <v>44</v>
      </c>
      <c r="L5250" t="s">
        <v>42</v>
      </c>
      <c r="M5250" t="s">
        <v>106</v>
      </c>
      <c r="N5250" t="s">
        <v>47</v>
      </c>
      <c r="O5250" t="s">
        <v>148</v>
      </c>
      <c r="P5250" t="s">
        <v>70</v>
      </c>
      <c r="Q5250" t="s">
        <v>50</v>
      </c>
      <c r="R5250" s="6">
        <f>_xlfn.XLOOKUP(CleanedData[[#This Row],[Product]],'02_Lookup_Tables'!$A$2:$A$126,'02_Lookup_Tables'!$B$2:$B$126)</f>
        <v>230.14</v>
      </c>
      <c r="S5250" t="str">
        <f>VLOOKUP(CleanedData[[#This Row],[Product]],'02_Lookup_Tables'!$H$2:$I$126,2,FALSE)</f>
        <v>Sports &amp; Outdoors</v>
      </c>
      <c r="T5250" t="str">
        <f>VLOOKUP(CleanedData[[#This Row],[Province]],'02_Lookup_Tables'!$D$2:$E$10,2, FALSE)</f>
        <v>Central Region</v>
      </c>
      <c r="U5250" t="str" cm="1">
        <f t="array" ref="U5250">_xlfn.IFS(CleanedData[[#This Row],[Purchase Amount]]&lt;500,"Low",
CleanedData[[#This Row],[Purchase Amount]]&lt;5000,"Medium",
TRUE,"High")</f>
        <v>Low</v>
      </c>
      <c r="V5250" t="str">
        <f>TEXT(CleanedData[[#This Row],[Date]],"mmmm")</f>
        <v>January</v>
      </c>
      <c r="W5250" t="str">
        <f>"Q"&amp;ROUNDUP(MONTH(CleanedData[[#This Row],[Date]])/3,0)</f>
        <v>Q1</v>
      </c>
      <c r="X5250" t="str">
        <f>IF(CleanedData[[#This Row],[Purchase Amount]]&gt;=5000,"Yes","No")</f>
        <v>No</v>
      </c>
      <c r="Y5250">
        <f>IF(CleanedData[[#This Row],[Recommend]]="Yes",1,0)</f>
        <v>1</v>
      </c>
      <c r="Z5250" s="6">
        <f>CleanedData[[#This Row],[Purchase Amount]]*0.15</f>
        <v>34.520999999999994</v>
      </c>
      <c r="AA5250" s="6">
        <f>CleanedData[[#This Row],[Purchase Amount]]*1.15</f>
        <v>264.66099999999994</v>
      </c>
    </row>
    <row r="5251" spans="1:27" x14ac:dyDescent="0.3">
      <c r="A5251">
        <v>6357</v>
      </c>
      <c r="B5251" t="s">
        <v>5476</v>
      </c>
      <c r="C5251" s="1">
        <v>45734</v>
      </c>
      <c r="D5251">
        <v>29</v>
      </c>
      <c r="E5251" t="s">
        <v>60</v>
      </c>
      <c r="F5251" t="s">
        <v>61</v>
      </c>
      <c r="G5251" t="s">
        <v>323</v>
      </c>
      <c r="H5251">
        <v>5</v>
      </c>
      <c r="I5251" t="s">
        <v>45</v>
      </c>
      <c r="J5251" t="s">
        <v>69</v>
      </c>
      <c r="K5251" t="s">
        <v>64</v>
      </c>
      <c r="L5251" t="s">
        <v>42</v>
      </c>
      <c r="M5251" t="s">
        <v>46</v>
      </c>
      <c r="N5251" t="s">
        <v>57</v>
      </c>
      <c r="O5251" t="s">
        <v>89</v>
      </c>
      <c r="P5251" t="s">
        <v>70</v>
      </c>
      <c r="Q5251" t="s">
        <v>58</v>
      </c>
      <c r="R5251" s="6">
        <f>_xlfn.XLOOKUP(CleanedData[[#This Row],[Product]],'02_Lookup_Tables'!$A$2:$A$126,'02_Lookup_Tables'!$B$2:$B$126)</f>
        <v>463.48</v>
      </c>
      <c r="S5251" t="str">
        <f>VLOOKUP(CleanedData[[#This Row],[Product]],'02_Lookup_Tables'!$H$2:$I$126,2,FALSE)</f>
        <v>Electronics</v>
      </c>
      <c r="T5251" t="str">
        <f>VLOOKUP(CleanedData[[#This Row],[Province]],'02_Lookup_Tables'!$D$2:$E$10,2, FALSE)</f>
        <v>Southern Region</v>
      </c>
      <c r="U5251" t="str" cm="1">
        <f t="array" ref="U5251">_xlfn.IFS(CleanedData[[#This Row],[Purchase Amount]]&lt;500,"Low",
CleanedData[[#This Row],[Purchase Amount]]&lt;5000,"Medium",
TRUE,"High")</f>
        <v>Low</v>
      </c>
      <c r="V5251" t="str">
        <f>TEXT(CleanedData[[#This Row],[Date]],"mmmm")</f>
        <v>March</v>
      </c>
      <c r="W5251" t="str">
        <f>"Q"&amp;ROUNDUP(MONTH(CleanedData[[#This Row],[Date]])/3,0)</f>
        <v>Q1</v>
      </c>
      <c r="X5251" t="str">
        <f>IF(CleanedData[[#This Row],[Purchase Amount]]&gt;=5000,"Yes","No")</f>
        <v>No</v>
      </c>
      <c r="Y5251">
        <f>IF(CleanedData[[#This Row],[Recommend]]="Yes",1,0)</f>
        <v>1</v>
      </c>
      <c r="Z5251" s="6">
        <f>CleanedData[[#This Row],[Purchase Amount]]*0.15</f>
        <v>69.522000000000006</v>
      </c>
      <c r="AA5251" s="6">
        <f>CleanedData[[#This Row],[Purchase Amount]]*1.15</f>
        <v>533.00199999999995</v>
      </c>
    </row>
    <row r="5252" spans="1:27" x14ac:dyDescent="0.3">
      <c r="A5252">
        <v>6358</v>
      </c>
      <c r="B5252" t="s">
        <v>5477</v>
      </c>
      <c r="C5252" s="1">
        <v>45473</v>
      </c>
      <c r="D5252">
        <v>63</v>
      </c>
      <c r="E5252" t="s">
        <v>52</v>
      </c>
      <c r="F5252" t="s">
        <v>130</v>
      </c>
      <c r="G5252" t="s">
        <v>246</v>
      </c>
      <c r="H5252">
        <v>3</v>
      </c>
      <c r="I5252" t="s">
        <v>42</v>
      </c>
      <c r="J5252" t="s">
        <v>54</v>
      </c>
      <c r="K5252" t="s">
        <v>64</v>
      </c>
      <c r="L5252" t="s">
        <v>45</v>
      </c>
      <c r="M5252" t="s">
        <v>106</v>
      </c>
      <c r="N5252" t="s">
        <v>48</v>
      </c>
      <c r="O5252" t="s">
        <v>148</v>
      </c>
      <c r="P5252" t="s">
        <v>49</v>
      </c>
      <c r="Q5252" t="s">
        <v>50</v>
      </c>
      <c r="R5252" s="6">
        <f>_xlfn.XLOOKUP(CleanedData[[#This Row],[Product]],'02_Lookup_Tables'!$A$2:$A$126,'02_Lookup_Tables'!$B$2:$B$126)</f>
        <v>2603.98</v>
      </c>
      <c r="S5252" t="str">
        <f>VLOOKUP(CleanedData[[#This Row],[Product]],'02_Lookup_Tables'!$H$2:$I$126,2,FALSE)</f>
        <v>Accessories</v>
      </c>
      <c r="T5252" t="str">
        <f>VLOOKUP(CleanedData[[#This Row],[Province]],'02_Lookup_Tables'!$D$2:$E$10,2, FALSE)</f>
        <v>Eastern Region</v>
      </c>
      <c r="U5252" t="str" cm="1">
        <f t="array" ref="U5252">_xlfn.IFS(CleanedData[[#This Row],[Purchase Amount]]&lt;500,"Low",
CleanedData[[#This Row],[Purchase Amount]]&lt;5000,"Medium",
TRUE,"High")</f>
        <v>Medium</v>
      </c>
      <c r="V5252" t="str">
        <f>TEXT(CleanedData[[#This Row],[Date]],"mmmm")</f>
        <v>June</v>
      </c>
      <c r="W5252" t="str">
        <f>"Q"&amp;ROUNDUP(MONTH(CleanedData[[#This Row],[Date]])/3,0)</f>
        <v>Q2</v>
      </c>
      <c r="X5252" t="str">
        <f>IF(CleanedData[[#This Row],[Purchase Amount]]&gt;=5000,"Yes","No")</f>
        <v>No</v>
      </c>
      <c r="Y5252">
        <f>IF(CleanedData[[#This Row],[Recommend]]="Yes",1,0)</f>
        <v>0</v>
      </c>
      <c r="Z5252" s="6">
        <f>CleanedData[[#This Row],[Purchase Amount]]*0.15</f>
        <v>390.59699999999998</v>
      </c>
      <c r="AA5252" s="6">
        <f>CleanedData[[#This Row],[Purchase Amount]]*1.15</f>
        <v>2994.5769999999998</v>
      </c>
    </row>
    <row r="5253" spans="1:27" x14ac:dyDescent="0.3">
      <c r="A5253">
        <v>6360</v>
      </c>
      <c r="B5253" t="s">
        <v>5478</v>
      </c>
      <c r="C5253" s="1">
        <v>45499</v>
      </c>
      <c r="D5253">
        <v>39</v>
      </c>
      <c r="E5253" t="s">
        <v>52</v>
      </c>
      <c r="F5253" t="s">
        <v>68</v>
      </c>
      <c r="G5253" t="s">
        <v>269</v>
      </c>
      <c r="H5253">
        <v>2</v>
      </c>
      <c r="I5253" t="s">
        <v>42</v>
      </c>
      <c r="J5253" t="s">
        <v>43</v>
      </c>
      <c r="K5253" t="s">
        <v>55</v>
      </c>
      <c r="L5253" t="s">
        <v>45</v>
      </c>
      <c r="M5253" t="s">
        <v>65</v>
      </c>
      <c r="N5253" t="s">
        <v>47</v>
      </c>
      <c r="O5253" t="s">
        <v>89</v>
      </c>
      <c r="P5253" t="s">
        <v>49</v>
      </c>
      <c r="Q5253" t="s">
        <v>81</v>
      </c>
      <c r="R5253" s="6">
        <f>_xlfn.XLOOKUP(CleanedData[[#This Row],[Product]],'02_Lookup_Tables'!$A$2:$A$126,'02_Lookup_Tables'!$B$2:$B$126)</f>
        <v>1604.87</v>
      </c>
      <c r="S5253" t="str">
        <f>VLOOKUP(CleanedData[[#This Row],[Product]],'02_Lookup_Tables'!$H$2:$I$126,2,FALSE)</f>
        <v>Accessories</v>
      </c>
      <c r="T5253" t="str">
        <f>VLOOKUP(CleanedData[[#This Row],[Province]],'02_Lookup_Tables'!$D$2:$E$10,2, FALSE)</f>
        <v>Northern Region</v>
      </c>
      <c r="U5253" t="str" cm="1">
        <f t="array" ref="U5253">_xlfn.IFS(CleanedData[[#This Row],[Purchase Amount]]&lt;500,"Low",
CleanedData[[#This Row],[Purchase Amount]]&lt;5000,"Medium",
TRUE,"High")</f>
        <v>Medium</v>
      </c>
      <c r="V5253" t="str">
        <f>TEXT(CleanedData[[#This Row],[Date]],"mmmm")</f>
        <v>July</v>
      </c>
      <c r="W5253" t="str">
        <f>"Q"&amp;ROUNDUP(MONTH(CleanedData[[#This Row],[Date]])/3,0)</f>
        <v>Q3</v>
      </c>
      <c r="X5253" t="str">
        <f>IF(CleanedData[[#This Row],[Purchase Amount]]&gt;=5000,"Yes","No")</f>
        <v>No</v>
      </c>
      <c r="Y5253">
        <f>IF(CleanedData[[#This Row],[Recommend]]="Yes",1,0)</f>
        <v>0</v>
      </c>
      <c r="Z5253" s="6">
        <f>CleanedData[[#This Row],[Purchase Amount]]*0.15</f>
        <v>240.73049999999998</v>
      </c>
      <c r="AA5253" s="6">
        <f>CleanedData[[#This Row],[Purchase Amount]]*1.15</f>
        <v>1845.6004999999998</v>
      </c>
    </row>
    <row r="5254" spans="1:27" x14ac:dyDescent="0.3">
      <c r="A5254">
        <v>6361</v>
      </c>
      <c r="B5254" t="s">
        <v>5479</v>
      </c>
      <c r="C5254" s="1">
        <v>45436</v>
      </c>
      <c r="D5254">
        <v>48</v>
      </c>
      <c r="E5254" t="s">
        <v>39</v>
      </c>
      <c r="F5254" t="s">
        <v>83</v>
      </c>
      <c r="G5254" t="s">
        <v>294</v>
      </c>
      <c r="H5254">
        <v>4</v>
      </c>
      <c r="I5254" t="s">
        <v>42</v>
      </c>
      <c r="J5254" t="s">
        <v>63</v>
      </c>
      <c r="K5254" t="s">
        <v>64</v>
      </c>
      <c r="L5254" t="s">
        <v>42</v>
      </c>
      <c r="M5254" t="s">
        <v>184</v>
      </c>
      <c r="N5254" t="s">
        <v>96</v>
      </c>
      <c r="O5254" t="s">
        <v>148</v>
      </c>
      <c r="P5254" t="s">
        <v>49</v>
      </c>
      <c r="Q5254" t="s">
        <v>93</v>
      </c>
      <c r="R5254" s="6">
        <f>_xlfn.XLOOKUP(CleanedData[[#This Row],[Product]],'02_Lookup_Tables'!$A$2:$A$126,'02_Lookup_Tables'!$B$2:$B$126)</f>
        <v>16291.52</v>
      </c>
      <c r="S5254" t="str">
        <f>VLOOKUP(CleanedData[[#This Row],[Product]],'02_Lookup_Tables'!$H$2:$I$126,2,FALSE)</f>
        <v>Home Devices</v>
      </c>
      <c r="T5254" t="str">
        <f>VLOOKUP(CleanedData[[#This Row],[Province]],'02_Lookup_Tables'!$D$2:$E$10,2, FALSE)</f>
        <v>Western Region</v>
      </c>
      <c r="U5254" t="str" cm="1">
        <f t="array" ref="U5254">_xlfn.IFS(CleanedData[[#This Row],[Purchase Amount]]&lt;500,"Low",
CleanedData[[#This Row],[Purchase Amount]]&lt;5000,"Medium",
TRUE,"High")</f>
        <v>High</v>
      </c>
      <c r="V5254" t="str">
        <f>TEXT(CleanedData[[#This Row],[Date]],"mmmm")</f>
        <v>May</v>
      </c>
      <c r="W5254" t="str">
        <f>"Q"&amp;ROUNDUP(MONTH(CleanedData[[#This Row],[Date]])/3,0)</f>
        <v>Q2</v>
      </c>
      <c r="X5254" t="str">
        <f>IF(CleanedData[[#This Row],[Purchase Amount]]&gt;=5000,"Yes","No")</f>
        <v>Yes</v>
      </c>
      <c r="Y5254">
        <f>IF(CleanedData[[#This Row],[Recommend]]="Yes",1,0)</f>
        <v>0</v>
      </c>
      <c r="Z5254" s="6">
        <f>CleanedData[[#This Row],[Purchase Amount]]*0.15</f>
        <v>2443.7280000000001</v>
      </c>
      <c r="AA5254" s="6">
        <f>CleanedData[[#This Row],[Purchase Amount]]*1.15</f>
        <v>18735.248</v>
      </c>
    </row>
    <row r="5255" spans="1:27" x14ac:dyDescent="0.3">
      <c r="A5255">
        <v>6363</v>
      </c>
      <c r="B5255" t="s">
        <v>5480</v>
      </c>
      <c r="C5255" s="1">
        <v>45586</v>
      </c>
      <c r="D5255">
        <v>76</v>
      </c>
      <c r="E5255" t="s">
        <v>39</v>
      </c>
      <c r="F5255" t="s">
        <v>40</v>
      </c>
      <c r="G5255" t="s">
        <v>99</v>
      </c>
      <c r="H5255">
        <v>3</v>
      </c>
      <c r="I5255" t="s">
        <v>45</v>
      </c>
      <c r="J5255" t="s">
        <v>74</v>
      </c>
      <c r="K5255" t="s">
        <v>64</v>
      </c>
      <c r="L5255" t="s">
        <v>45</v>
      </c>
      <c r="M5255" t="s">
        <v>100</v>
      </c>
      <c r="N5255" t="s">
        <v>48</v>
      </c>
      <c r="O5255" t="s">
        <v>48</v>
      </c>
      <c r="P5255" t="s">
        <v>70</v>
      </c>
      <c r="Q5255" t="s">
        <v>97</v>
      </c>
      <c r="R5255" s="6">
        <f>_xlfn.XLOOKUP(CleanedData[[#This Row],[Product]],'02_Lookup_Tables'!$A$2:$A$126,'02_Lookup_Tables'!$B$2:$B$126)</f>
        <v>43.23</v>
      </c>
      <c r="S5255" t="str">
        <f>VLOOKUP(CleanedData[[#This Row],[Product]],'02_Lookup_Tables'!$H$2:$I$126,2,FALSE)</f>
        <v>Food</v>
      </c>
      <c r="T5255" t="str">
        <f>VLOOKUP(CleanedData[[#This Row],[Province]],'02_Lookup_Tables'!$D$2:$E$10,2, FALSE)</f>
        <v>Northern Region</v>
      </c>
      <c r="U5255" t="str" cm="1">
        <f t="array" ref="U5255">_xlfn.IFS(CleanedData[[#This Row],[Purchase Amount]]&lt;500,"Low",
CleanedData[[#This Row],[Purchase Amount]]&lt;5000,"Medium",
TRUE,"High")</f>
        <v>Low</v>
      </c>
      <c r="V5255" t="str">
        <f>TEXT(CleanedData[[#This Row],[Date]],"mmmm")</f>
        <v>October</v>
      </c>
      <c r="W5255" t="str">
        <f>"Q"&amp;ROUNDUP(MONTH(CleanedData[[#This Row],[Date]])/3,0)</f>
        <v>Q4</v>
      </c>
      <c r="X5255" t="str">
        <f>IF(CleanedData[[#This Row],[Purchase Amount]]&gt;=5000,"Yes","No")</f>
        <v>No</v>
      </c>
      <c r="Y5255">
        <f>IF(CleanedData[[#This Row],[Recommend]]="Yes",1,0)</f>
        <v>1</v>
      </c>
      <c r="Z5255" s="6">
        <f>CleanedData[[#This Row],[Purchase Amount]]*0.15</f>
        <v>6.4844999999999997</v>
      </c>
      <c r="AA5255" s="6">
        <f>CleanedData[[#This Row],[Purchase Amount]]*1.15</f>
        <v>49.714499999999994</v>
      </c>
    </row>
    <row r="5256" spans="1:27" x14ac:dyDescent="0.3">
      <c r="A5256">
        <v>6364</v>
      </c>
      <c r="B5256" t="s">
        <v>5481</v>
      </c>
      <c r="C5256" s="1">
        <v>45628</v>
      </c>
      <c r="D5256">
        <v>23</v>
      </c>
      <c r="E5256" t="s">
        <v>39</v>
      </c>
      <c r="F5256" t="s">
        <v>68</v>
      </c>
      <c r="G5256" t="s">
        <v>309</v>
      </c>
      <c r="H5256">
        <v>1</v>
      </c>
      <c r="I5256" t="s">
        <v>42</v>
      </c>
      <c r="J5256" t="s">
        <v>54</v>
      </c>
      <c r="K5256" t="s">
        <v>64</v>
      </c>
      <c r="L5256" t="s">
        <v>45</v>
      </c>
      <c r="M5256" t="s">
        <v>112</v>
      </c>
      <c r="N5256" t="s">
        <v>80</v>
      </c>
      <c r="O5256" t="s">
        <v>48</v>
      </c>
      <c r="P5256" t="s">
        <v>49</v>
      </c>
      <c r="Q5256" t="s">
        <v>66</v>
      </c>
      <c r="R5256" s="6">
        <f>_xlfn.XLOOKUP(CleanedData[[#This Row],[Product]],'02_Lookup_Tables'!$A$2:$A$126,'02_Lookup_Tables'!$B$2:$B$126)</f>
        <v>353.21</v>
      </c>
      <c r="S5256" t="str">
        <f>VLOOKUP(CleanedData[[#This Row],[Product]],'02_Lookup_Tables'!$H$2:$I$126,2,FALSE)</f>
        <v>Food</v>
      </c>
      <c r="T5256" t="str">
        <f>VLOOKUP(CleanedData[[#This Row],[Province]],'02_Lookup_Tables'!$D$2:$E$10,2, FALSE)</f>
        <v>Northern Region</v>
      </c>
      <c r="U5256" t="str" cm="1">
        <f t="array" ref="U5256">_xlfn.IFS(CleanedData[[#This Row],[Purchase Amount]]&lt;500,"Low",
CleanedData[[#This Row],[Purchase Amount]]&lt;5000,"Medium",
TRUE,"High")</f>
        <v>Low</v>
      </c>
      <c r="V5256" t="str">
        <f>TEXT(CleanedData[[#This Row],[Date]],"mmmm")</f>
        <v>December</v>
      </c>
      <c r="W5256" t="str">
        <f>"Q"&amp;ROUNDUP(MONTH(CleanedData[[#This Row],[Date]])/3,0)</f>
        <v>Q4</v>
      </c>
      <c r="X5256" t="str">
        <f>IF(CleanedData[[#This Row],[Purchase Amount]]&gt;=5000,"Yes","No")</f>
        <v>No</v>
      </c>
      <c r="Y5256">
        <f>IF(CleanedData[[#This Row],[Recommend]]="Yes",1,0)</f>
        <v>0</v>
      </c>
      <c r="Z5256" s="6">
        <f>CleanedData[[#This Row],[Purchase Amount]]*0.15</f>
        <v>52.981499999999997</v>
      </c>
      <c r="AA5256" s="6">
        <f>CleanedData[[#This Row],[Purchase Amount]]*1.15</f>
        <v>406.19149999999996</v>
      </c>
    </row>
    <row r="5257" spans="1:27" x14ac:dyDescent="0.3">
      <c r="A5257">
        <v>6365</v>
      </c>
      <c r="B5257" t="s">
        <v>5482</v>
      </c>
      <c r="C5257" s="1">
        <v>45408</v>
      </c>
      <c r="D5257">
        <v>55</v>
      </c>
      <c r="E5257" t="s">
        <v>39</v>
      </c>
      <c r="F5257" t="s">
        <v>125</v>
      </c>
      <c r="G5257" t="s">
        <v>227</v>
      </c>
      <c r="H5257">
        <v>4</v>
      </c>
      <c r="I5257" t="s">
        <v>42</v>
      </c>
      <c r="J5257" t="s">
        <v>54</v>
      </c>
      <c r="K5257" t="s">
        <v>44</v>
      </c>
      <c r="L5257" t="s">
        <v>45</v>
      </c>
      <c r="M5257" t="s">
        <v>65</v>
      </c>
      <c r="N5257" t="s">
        <v>96</v>
      </c>
      <c r="O5257" t="s">
        <v>89</v>
      </c>
      <c r="P5257" t="s">
        <v>70</v>
      </c>
      <c r="Q5257" t="s">
        <v>50</v>
      </c>
      <c r="R5257" s="6">
        <f>_xlfn.XLOOKUP(CleanedData[[#This Row],[Product]],'02_Lookup_Tables'!$A$2:$A$126,'02_Lookup_Tables'!$B$2:$B$126)</f>
        <v>22574.95</v>
      </c>
      <c r="S5257" t="str">
        <f>VLOOKUP(CleanedData[[#This Row],[Product]],'02_Lookup_Tables'!$H$2:$I$126,2,FALSE)</f>
        <v>Electronics</v>
      </c>
      <c r="T5257" t="str">
        <f>VLOOKUP(CleanedData[[#This Row],[Province]],'02_Lookup_Tables'!$D$2:$E$10,2, FALSE)</f>
        <v>Western Region</v>
      </c>
      <c r="U5257" t="str" cm="1">
        <f t="array" ref="U5257">_xlfn.IFS(CleanedData[[#This Row],[Purchase Amount]]&lt;500,"Low",
CleanedData[[#This Row],[Purchase Amount]]&lt;5000,"Medium",
TRUE,"High")</f>
        <v>High</v>
      </c>
      <c r="V5257" t="str">
        <f>TEXT(CleanedData[[#This Row],[Date]],"mmmm")</f>
        <v>April</v>
      </c>
      <c r="W5257" t="str">
        <f>"Q"&amp;ROUNDUP(MONTH(CleanedData[[#This Row],[Date]])/3,0)</f>
        <v>Q2</v>
      </c>
      <c r="X5257" t="str">
        <f>IF(CleanedData[[#This Row],[Purchase Amount]]&gt;=5000,"Yes","No")</f>
        <v>Yes</v>
      </c>
      <c r="Y5257">
        <f>IF(CleanedData[[#This Row],[Recommend]]="Yes",1,0)</f>
        <v>0</v>
      </c>
      <c r="Z5257" s="6">
        <f>CleanedData[[#This Row],[Purchase Amount]]*0.15</f>
        <v>3386.2424999999998</v>
      </c>
      <c r="AA5257" s="6">
        <f>CleanedData[[#This Row],[Purchase Amount]]*1.15</f>
        <v>25961.192499999997</v>
      </c>
    </row>
    <row r="5258" spans="1:27" x14ac:dyDescent="0.3">
      <c r="A5258">
        <v>6366</v>
      </c>
      <c r="B5258" t="s">
        <v>5483</v>
      </c>
      <c r="C5258" s="1">
        <v>45697</v>
      </c>
      <c r="D5258">
        <v>69</v>
      </c>
      <c r="E5258" t="s">
        <v>52</v>
      </c>
      <c r="F5258" t="s">
        <v>83</v>
      </c>
      <c r="G5258" t="s">
        <v>291</v>
      </c>
      <c r="H5258">
        <v>5</v>
      </c>
      <c r="I5258" t="s">
        <v>45</v>
      </c>
      <c r="J5258" t="s">
        <v>54</v>
      </c>
      <c r="K5258" t="s">
        <v>44</v>
      </c>
      <c r="L5258" t="s">
        <v>42</v>
      </c>
      <c r="M5258" t="s">
        <v>56</v>
      </c>
      <c r="N5258" t="s">
        <v>57</v>
      </c>
      <c r="O5258" t="s">
        <v>148</v>
      </c>
      <c r="P5258" t="s">
        <v>49</v>
      </c>
      <c r="Q5258" t="s">
        <v>97</v>
      </c>
      <c r="R5258" s="6">
        <f>_xlfn.XLOOKUP(CleanedData[[#This Row],[Product]],'02_Lookup_Tables'!$A$2:$A$126,'02_Lookup_Tables'!$B$2:$B$126)</f>
        <v>1171.25</v>
      </c>
      <c r="S5258" t="str">
        <f>VLOOKUP(CleanedData[[#This Row],[Product]],'02_Lookup_Tables'!$H$2:$I$126,2,FALSE)</f>
        <v>Toys &amp; Games</v>
      </c>
      <c r="T5258" t="str">
        <f>VLOOKUP(CleanedData[[#This Row],[Province]],'02_Lookup_Tables'!$D$2:$E$10,2, FALSE)</f>
        <v>Western Region</v>
      </c>
      <c r="U5258" t="str" cm="1">
        <f t="array" ref="U5258">_xlfn.IFS(CleanedData[[#This Row],[Purchase Amount]]&lt;500,"Low",
CleanedData[[#This Row],[Purchase Amount]]&lt;5000,"Medium",
TRUE,"High")</f>
        <v>Medium</v>
      </c>
      <c r="V5258" t="str">
        <f>TEXT(CleanedData[[#This Row],[Date]],"mmmm")</f>
        <v>February</v>
      </c>
      <c r="W5258" t="str">
        <f>"Q"&amp;ROUNDUP(MONTH(CleanedData[[#This Row],[Date]])/3,0)</f>
        <v>Q1</v>
      </c>
      <c r="X5258" t="str">
        <f>IF(CleanedData[[#This Row],[Purchase Amount]]&gt;=5000,"Yes","No")</f>
        <v>No</v>
      </c>
      <c r="Y5258">
        <f>IF(CleanedData[[#This Row],[Recommend]]="Yes",1,0)</f>
        <v>1</v>
      </c>
      <c r="Z5258" s="6">
        <f>CleanedData[[#This Row],[Purchase Amount]]*0.15</f>
        <v>175.6875</v>
      </c>
      <c r="AA5258" s="6">
        <f>CleanedData[[#This Row],[Purchase Amount]]*1.15</f>
        <v>1346.9375</v>
      </c>
    </row>
    <row r="5259" spans="1:27" x14ac:dyDescent="0.3">
      <c r="A5259">
        <v>6367</v>
      </c>
      <c r="B5259" t="s">
        <v>5484</v>
      </c>
      <c r="C5259" s="1">
        <v>45334</v>
      </c>
      <c r="D5259">
        <v>45</v>
      </c>
      <c r="E5259" t="s">
        <v>39</v>
      </c>
      <c r="F5259" t="s">
        <v>125</v>
      </c>
      <c r="G5259" t="s">
        <v>460</v>
      </c>
      <c r="H5259">
        <v>4</v>
      </c>
      <c r="I5259" t="s">
        <v>42</v>
      </c>
      <c r="J5259" t="s">
        <v>69</v>
      </c>
      <c r="K5259" t="s">
        <v>44</v>
      </c>
      <c r="L5259" t="s">
        <v>42</v>
      </c>
      <c r="M5259" t="s">
        <v>100</v>
      </c>
      <c r="N5259" t="s">
        <v>96</v>
      </c>
      <c r="O5259" t="s">
        <v>48</v>
      </c>
      <c r="P5259" t="s">
        <v>49</v>
      </c>
      <c r="Q5259" t="s">
        <v>93</v>
      </c>
      <c r="R5259" s="6">
        <f>_xlfn.XLOOKUP(CleanedData[[#This Row],[Product]],'02_Lookup_Tables'!$A$2:$A$126,'02_Lookup_Tables'!$B$2:$B$126)</f>
        <v>880.49</v>
      </c>
      <c r="S5259" t="str">
        <f>VLOOKUP(CleanedData[[#This Row],[Product]],'02_Lookup_Tables'!$H$2:$I$126,2,FALSE)</f>
        <v>Home Devices</v>
      </c>
      <c r="T5259" t="str">
        <f>VLOOKUP(CleanedData[[#This Row],[Province]],'02_Lookup_Tables'!$D$2:$E$10,2, FALSE)</f>
        <v>Western Region</v>
      </c>
      <c r="U5259" t="str" cm="1">
        <f t="array" ref="U5259">_xlfn.IFS(CleanedData[[#This Row],[Purchase Amount]]&lt;500,"Low",
CleanedData[[#This Row],[Purchase Amount]]&lt;5000,"Medium",
TRUE,"High")</f>
        <v>Medium</v>
      </c>
      <c r="V5259" t="str">
        <f>TEXT(CleanedData[[#This Row],[Date]],"mmmm")</f>
        <v>February</v>
      </c>
      <c r="W5259" t="str">
        <f>"Q"&amp;ROUNDUP(MONTH(CleanedData[[#This Row],[Date]])/3,0)</f>
        <v>Q1</v>
      </c>
      <c r="X5259" t="str">
        <f>IF(CleanedData[[#This Row],[Purchase Amount]]&gt;=5000,"Yes","No")</f>
        <v>No</v>
      </c>
      <c r="Y5259">
        <f>IF(CleanedData[[#This Row],[Recommend]]="Yes",1,0)</f>
        <v>0</v>
      </c>
      <c r="Z5259" s="6">
        <f>CleanedData[[#This Row],[Purchase Amount]]*0.15</f>
        <v>132.0735</v>
      </c>
      <c r="AA5259" s="6">
        <f>CleanedData[[#This Row],[Purchase Amount]]*1.15</f>
        <v>1012.5635</v>
      </c>
    </row>
    <row r="5260" spans="1:27" x14ac:dyDescent="0.3">
      <c r="A5260">
        <v>6369</v>
      </c>
      <c r="B5260" t="s">
        <v>5485</v>
      </c>
      <c r="C5260" s="1">
        <v>45869</v>
      </c>
      <c r="D5260">
        <v>62</v>
      </c>
      <c r="E5260" t="s">
        <v>39</v>
      </c>
      <c r="F5260" t="s">
        <v>40</v>
      </c>
      <c r="G5260" t="s">
        <v>248</v>
      </c>
      <c r="H5260">
        <v>5</v>
      </c>
      <c r="I5260" t="s">
        <v>45</v>
      </c>
      <c r="J5260" t="s">
        <v>43</v>
      </c>
      <c r="K5260" t="s">
        <v>55</v>
      </c>
      <c r="L5260" t="s">
        <v>42</v>
      </c>
      <c r="M5260" t="s">
        <v>92</v>
      </c>
      <c r="N5260" t="s">
        <v>57</v>
      </c>
      <c r="O5260" t="s">
        <v>89</v>
      </c>
      <c r="P5260" t="s">
        <v>70</v>
      </c>
      <c r="Q5260" t="s">
        <v>50</v>
      </c>
      <c r="R5260" s="6">
        <f>_xlfn.XLOOKUP(CleanedData[[#This Row],[Product]],'02_Lookup_Tables'!$A$2:$A$126,'02_Lookup_Tables'!$B$2:$B$126)</f>
        <v>8798.49</v>
      </c>
      <c r="S5260" t="str">
        <f>VLOOKUP(CleanedData[[#This Row],[Product]],'02_Lookup_Tables'!$H$2:$I$126,2,FALSE)</f>
        <v>Toys &amp; Games</v>
      </c>
      <c r="T5260" t="str">
        <f>VLOOKUP(CleanedData[[#This Row],[Province]],'02_Lookup_Tables'!$D$2:$E$10,2, FALSE)</f>
        <v>Northern Region</v>
      </c>
      <c r="U5260" t="str" cm="1">
        <f t="array" ref="U5260">_xlfn.IFS(CleanedData[[#This Row],[Purchase Amount]]&lt;500,"Low",
CleanedData[[#This Row],[Purchase Amount]]&lt;5000,"Medium",
TRUE,"High")</f>
        <v>High</v>
      </c>
      <c r="V5260" t="str">
        <f>TEXT(CleanedData[[#This Row],[Date]],"mmmm")</f>
        <v>July</v>
      </c>
      <c r="W5260" t="str">
        <f>"Q"&amp;ROUNDUP(MONTH(CleanedData[[#This Row],[Date]])/3,0)</f>
        <v>Q3</v>
      </c>
      <c r="X5260" t="str">
        <f>IF(CleanedData[[#This Row],[Purchase Amount]]&gt;=5000,"Yes","No")</f>
        <v>Yes</v>
      </c>
      <c r="Y5260">
        <f>IF(CleanedData[[#This Row],[Recommend]]="Yes",1,0)</f>
        <v>1</v>
      </c>
      <c r="Z5260" s="6">
        <f>CleanedData[[#This Row],[Purchase Amount]]*0.15</f>
        <v>1319.7735</v>
      </c>
      <c r="AA5260" s="6">
        <f>CleanedData[[#This Row],[Purchase Amount]]*1.15</f>
        <v>10118.263499999999</v>
      </c>
    </row>
    <row r="5261" spans="1:27" x14ac:dyDescent="0.3">
      <c r="A5261">
        <v>6370</v>
      </c>
      <c r="B5261" t="s">
        <v>5486</v>
      </c>
      <c r="C5261" s="1">
        <v>45862</v>
      </c>
      <c r="D5261">
        <v>44</v>
      </c>
      <c r="E5261" t="s">
        <v>39</v>
      </c>
      <c r="F5261" t="s">
        <v>61</v>
      </c>
      <c r="G5261" t="s">
        <v>372</v>
      </c>
      <c r="H5261">
        <v>4</v>
      </c>
      <c r="I5261" t="s">
        <v>42</v>
      </c>
      <c r="J5261" t="s">
        <v>74</v>
      </c>
      <c r="K5261" t="s">
        <v>44</v>
      </c>
      <c r="L5261" t="s">
        <v>42</v>
      </c>
      <c r="M5261" t="s">
        <v>106</v>
      </c>
      <c r="N5261" t="s">
        <v>96</v>
      </c>
      <c r="O5261" t="s">
        <v>148</v>
      </c>
      <c r="P5261" t="s">
        <v>49</v>
      </c>
      <c r="Q5261" t="s">
        <v>81</v>
      </c>
      <c r="R5261" s="6">
        <f>_xlfn.XLOOKUP(CleanedData[[#This Row],[Product]],'02_Lookup_Tables'!$A$2:$A$126,'02_Lookup_Tables'!$B$2:$B$126)</f>
        <v>944.78</v>
      </c>
      <c r="S5261" t="str">
        <f>VLOOKUP(CleanedData[[#This Row],[Product]],'02_Lookup_Tables'!$H$2:$I$126,2,FALSE)</f>
        <v>Electronics</v>
      </c>
      <c r="T5261" t="str">
        <f>VLOOKUP(CleanedData[[#This Row],[Province]],'02_Lookup_Tables'!$D$2:$E$10,2, FALSE)</f>
        <v>Southern Region</v>
      </c>
      <c r="U5261" t="str" cm="1">
        <f t="array" ref="U5261">_xlfn.IFS(CleanedData[[#This Row],[Purchase Amount]]&lt;500,"Low",
CleanedData[[#This Row],[Purchase Amount]]&lt;5000,"Medium",
TRUE,"High")</f>
        <v>Medium</v>
      </c>
      <c r="V5261" t="str">
        <f>TEXT(CleanedData[[#This Row],[Date]],"mmmm")</f>
        <v>July</v>
      </c>
      <c r="W5261" t="str">
        <f>"Q"&amp;ROUNDUP(MONTH(CleanedData[[#This Row],[Date]])/3,0)</f>
        <v>Q3</v>
      </c>
      <c r="X5261" t="str">
        <f>IF(CleanedData[[#This Row],[Purchase Amount]]&gt;=5000,"Yes","No")</f>
        <v>No</v>
      </c>
      <c r="Y5261">
        <f>IF(CleanedData[[#This Row],[Recommend]]="Yes",1,0)</f>
        <v>0</v>
      </c>
      <c r="Z5261" s="6">
        <f>CleanedData[[#This Row],[Purchase Amount]]*0.15</f>
        <v>141.71699999999998</v>
      </c>
      <c r="AA5261" s="6">
        <f>CleanedData[[#This Row],[Purchase Amount]]*1.15</f>
        <v>1086.4969999999998</v>
      </c>
    </row>
    <row r="5262" spans="1:27" x14ac:dyDescent="0.3">
      <c r="A5262">
        <v>6371</v>
      </c>
      <c r="B5262" t="s">
        <v>5487</v>
      </c>
      <c r="C5262" s="1">
        <v>45433</v>
      </c>
      <c r="D5262">
        <v>26</v>
      </c>
      <c r="E5262" t="s">
        <v>52</v>
      </c>
      <c r="F5262" t="s">
        <v>83</v>
      </c>
      <c r="G5262" t="s">
        <v>223</v>
      </c>
      <c r="H5262">
        <v>4</v>
      </c>
      <c r="I5262" t="s">
        <v>45</v>
      </c>
      <c r="J5262" t="s">
        <v>54</v>
      </c>
      <c r="K5262" t="s">
        <v>44</v>
      </c>
      <c r="L5262" t="s">
        <v>45</v>
      </c>
      <c r="M5262" t="s">
        <v>106</v>
      </c>
      <c r="N5262" t="s">
        <v>96</v>
      </c>
      <c r="O5262" t="s">
        <v>148</v>
      </c>
      <c r="P5262" t="s">
        <v>49</v>
      </c>
      <c r="Q5262" t="s">
        <v>58</v>
      </c>
      <c r="R5262" s="6">
        <f>_xlfn.XLOOKUP(CleanedData[[#This Row],[Product]],'02_Lookup_Tables'!$A$2:$A$126,'02_Lookup_Tables'!$B$2:$B$126)</f>
        <v>209.53</v>
      </c>
      <c r="S5262" t="str">
        <f>VLOOKUP(CleanedData[[#This Row],[Product]],'02_Lookup_Tables'!$H$2:$I$126,2,FALSE)</f>
        <v>Food</v>
      </c>
      <c r="T5262" t="str">
        <f>VLOOKUP(CleanedData[[#This Row],[Province]],'02_Lookup_Tables'!$D$2:$E$10,2, FALSE)</f>
        <v>Western Region</v>
      </c>
      <c r="U5262" t="str" cm="1">
        <f t="array" ref="U5262">_xlfn.IFS(CleanedData[[#This Row],[Purchase Amount]]&lt;500,"Low",
CleanedData[[#This Row],[Purchase Amount]]&lt;5000,"Medium",
TRUE,"High")</f>
        <v>Low</v>
      </c>
      <c r="V5262" t="str">
        <f>TEXT(CleanedData[[#This Row],[Date]],"mmmm")</f>
        <v>May</v>
      </c>
      <c r="W5262" t="str">
        <f>"Q"&amp;ROUNDUP(MONTH(CleanedData[[#This Row],[Date]])/3,0)</f>
        <v>Q2</v>
      </c>
      <c r="X5262" t="str">
        <f>IF(CleanedData[[#This Row],[Purchase Amount]]&gt;=5000,"Yes","No")</f>
        <v>No</v>
      </c>
      <c r="Y5262">
        <f>IF(CleanedData[[#This Row],[Recommend]]="Yes",1,0)</f>
        <v>1</v>
      </c>
      <c r="Z5262" s="6">
        <f>CleanedData[[#This Row],[Purchase Amount]]*0.15</f>
        <v>31.429499999999997</v>
      </c>
      <c r="AA5262" s="6">
        <f>CleanedData[[#This Row],[Purchase Amount]]*1.15</f>
        <v>240.95949999999999</v>
      </c>
    </row>
    <row r="5263" spans="1:27" x14ac:dyDescent="0.3">
      <c r="A5263">
        <v>6372</v>
      </c>
      <c r="B5263" t="s">
        <v>5488</v>
      </c>
      <c r="C5263" s="1">
        <v>45984</v>
      </c>
      <c r="D5263">
        <v>58</v>
      </c>
      <c r="E5263" t="s">
        <v>52</v>
      </c>
      <c r="F5263" t="s">
        <v>61</v>
      </c>
      <c r="G5263" t="s">
        <v>320</v>
      </c>
      <c r="H5263">
        <v>2</v>
      </c>
      <c r="I5263" t="s">
        <v>45</v>
      </c>
      <c r="J5263" t="s">
        <v>54</v>
      </c>
      <c r="K5263" t="s">
        <v>55</v>
      </c>
      <c r="L5263" t="s">
        <v>45</v>
      </c>
      <c r="M5263" t="s">
        <v>136</v>
      </c>
      <c r="N5263" t="s">
        <v>47</v>
      </c>
      <c r="O5263" t="s">
        <v>89</v>
      </c>
      <c r="P5263" t="s">
        <v>49</v>
      </c>
      <c r="Q5263" t="s">
        <v>50</v>
      </c>
      <c r="R5263" s="6">
        <f>_xlfn.XLOOKUP(CleanedData[[#This Row],[Product]],'02_Lookup_Tables'!$A$2:$A$126,'02_Lookup_Tables'!$B$2:$B$126)</f>
        <v>375.53</v>
      </c>
      <c r="S5263" t="str">
        <f>VLOOKUP(CleanedData[[#This Row],[Product]],'02_Lookup_Tables'!$H$2:$I$126,2,FALSE)</f>
        <v>Toys &amp; Games</v>
      </c>
      <c r="T5263" t="str">
        <f>VLOOKUP(CleanedData[[#This Row],[Province]],'02_Lookup_Tables'!$D$2:$E$10,2, FALSE)</f>
        <v>Southern Region</v>
      </c>
      <c r="U5263" t="str" cm="1">
        <f t="array" ref="U5263">_xlfn.IFS(CleanedData[[#This Row],[Purchase Amount]]&lt;500,"Low",
CleanedData[[#This Row],[Purchase Amount]]&lt;5000,"Medium",
TRUE,"High")</f>
        <v>Low</v>
      </c>
      <c r="V5263" t="str">
        <f>TEXT(CleanedData[[#This Row],[Date]],"mmmm")</f>
        <v>November</v>
      </c>
      <c r="W5263" t="str">
        <f>"Q"&amp;ROUNDUP(MONTH(CleanedData[[#This Row],[Date]])/3,0)</f>
        <v>Q4</v>
      </c>
      <c r="X5263" t="str">
        <f>IF(CleanedData[[#This Row],[Purchase Amount]]&gt;=5000,"Yes","No")</f>
        <v>No</v>
      </c>
      <c r="Y5263">
        <f>IF(CleanedData[[#This Row],[Recommend]]="Yes",1,0)</f>
        <v>1</v>
      </c>
      <c r="Z5263" s="6">
        <f>CleanedData[[#This Row],[Purchase Amount]]*0.15</f>
        <v>56.329499999999996</v>
      </c>
      <c r="AA5263" s="6">
        <f>CleanedData[[#This Row],[Purchase Amount]]*1.15</f>
        <v>431.85949999999991</v>
      </c>
    </row>
    <row r="5264" spans="1:27" x14ac:dyDescent="0.3">
      <c r="A5264">
        <v>6373</v>
      </c>
      <c r="B5264" t="s">
        <v>5489</v>
      </c>
      <c r="C5264" s="1">
        <v>45977</v>
      </c>
      <c r="D5264">
        <v>35</v>
      </c>
      <c r="E5264" t="s">
        <v>39</v>
      </c>
      <c r="F5264" t="s">
        <v>40</v>
      </c>
      <c r="G5264" t="s">
        <v>417</v>
      </c>
      <c r="H5264">
        <v>5</v>
      </c>
      <c r="I5264" t="s">
        <v>42</v>
      </c>
      <c r="J5264" t="s">
        <v>63</v>
      </c>
      <c r="K5264" t="s">
        <v>64</v>
      </c>
      <c r="L5264" t="s">
        <v>42</v>
      </c>
      <c r="M5264" t="s">
        <v>85</v>
      </c>
      <c r="N5264" t="s">
        <v>57</v>
      </c>
      <c r="O5264" t="s">
        <v>48</v>
      </c>
      <c r="P5264" t="s">
        <v>49</v>
      </c>
      <c r="Q5264" t="s">
        <v>81</v>
      </c>
      <c r="R5264" s="6">
        <f>_xlfn.XLOOKUP(CleanedData[[#This Row],[Product]],'02_Lookup_Tables'!$A$2:$A$126,'02_Lookup_Tables'!$B$2:$B$126)</f>
        <v>274.49</v>
      </c>
      <c r="S5264" t="str">
        <f>VLOOKUP(CleanedData[[#This Row],[Product]],'02_Lookup_Tables'!$H$2:$I$126,2,FALSE)</f>
        <v>Beauty &amp; Personal Care</v>
      </c>
      <c r="T5264" t="str">
        <f>VLOOKUP(CleanedData[[#This Row],[Province]],'02_Lookup_Tables'!$D$2:$E$10,2, FALSE)</f>
        <v>Northern Region</v>
      </c>
      <c r="U5264" t="str" cm="1">
        <f t="array" ref="U5264">_xlfn.IFS(CleanedData[[#This Row],[Purchase Amount]]&lt;500,"Low",
CleanedData[[#This Row],[Purchase Amount]]&lt;5000,"Medium",
TRUE,"High")</f>
        <v>Low</v>
      </c>
      <c r="V5264" t="str">
        <f>TEXT(CleanedData[[#This Row],[Date]],"mmmm")</f>
        <v>November</v>
      </c>
      <c r="W5264" t="str">
        <f>"Q"&amp;ROUNDUP(MONTH(CleanedData[[#This Row],[Date]])/3,0)</f>
        <v>Q4</v>
      </c>
      <c r="X5264" t="str">
        <f>IF(CleanedData[[#This Row],[Purchase Amount]]&gt;=5000,"Yes","No")</f>
        <v>No</v>
      </c>
      <c r="Y5264">
        <f>IF(CleanedData[[#This Row],[Recommend]]="Yes",1,0)</f>
        <v>0</v>
      </c>
      <c r="Z5264" s="6">
        <f>CleanedData[[#This Row],[Purchase Amount]]*0.15</f>
        <v>41.173499999999997</v>
      </c>
      <c r="AA5264" s="6">
        <f>CleanedData[[#This Row],[Purchase Amount]]*1.15</f>
        <v>315.6635</v>
      </c>
    </row>
    <row r="5265" spans="1:27" x14ac:dyDescent="0.3">
      <c r="A5265">
        <v>6374</v>
      </c>
      <c r="B5265" t="s">
        <v>5490</v>
      </c>
      <c r="C5265" s="1">
        <v>45303</v>
      </c>
      <c r="D5265">
        <v>41</v>
      </c>
      <c r="E5265" t="s">
        <v>52</v>
      </c>
      <c r="F5265" t="s">
        <v>72</v>
      </c>
      <c r="G5265" t="s">
        <v>128</v>
      </c>
      <c r="H5265">
        <v>1</v>
      </c>
      <c r="I5265" t="s">
        <v>42</v>
      </c>
      <c r="J5265" t="s">
        <v>43</v>
      </c>
      <c r="K5265" t="s">
        <v>44</v>
      </c>
      <c r="L5265" t="s">
        <v>42</v>
      </c>
      <c r="N5265" t="s">
        <v>80</v>
      </c>
      <c r="O5265" t="s">
        <v>134</v>
      </c>
      <c r="P5265" t="s">
        <v>8646</v>
      </c>
      <c r="Q5265" t="s">
        <v>81</v>
      </c>
      <c r="R5265" s="6">
        <f>_xlfn.XLOOKUP(CleanedData[[#This Row],[Product]],'02_Lookup_Tables'!$A$2:$A$126,'02_Lookup_Tables'!$B$2:$B$126)</f>
        <v>3747.26</v>
      </c>
      <c r="S5265" t="str">
        <f>VLOOKUP(CleanedData[[#This Row],[Product]],'02_Lookup_Tables'!$H$2:$I$126,2,FALSE)</f>
        <v>Apparel</v>
      </c>
      <c r="T5265" t="str">
        <f>VLOOKUP(CleanedData[[#This Row],[Province]],'02_Lookup_Tables'!$D$2:$E$10,2, FALSE)</f>
        <v>Central Region</v>
      </c>
      <c r="U5265" t="str" cm="1">
        <f t="array" ref="U5265">_xlfn.IFS(CleanedData[[#This Row],[Purchase Amount]]&lt;500,"Low",
CleanedData[[#This Row],[Purchase Amount]]&lt;5000,"Medium",
TRUE,"High")</f>
        <v>Medium</v>
      </c>
      <c r="V5265" t="str">
        <f>TEXT(CleanedData[[#This Row],[Date]],"mmmm")</f>
        <v>January</v>
      </c>
      <c r="W5265" t="str">
        <f>"Q"&amp;ROUNDUP(MONTH(CleanedData[[#This Row],[Date]])/3,0)</f>
        <v>Q1</v>
      </c>
      <c r="X5265" t="str">
        <f>IF(CleanedData[[#This Row],[Purchase Amount]]&gt;=5000,"Yes","No")</f>
        <v>No</v>
      </c>
      <c r="Y5265">
        <f>IF(CleanedData[[#This Row],[Recommend]]="Yes",1,0)</f>
        <v>0</v>
      </c>
      <c r="Z5265" s="6">
        <f>CleanedData[[#This Row],[Purchase Amount]]*0.15</f>
        <v>562.08900000000006</v>
      </c>
      <c r="AA5265" s="6">
        <f>CleanedData[[#This Row],[Purchase Amount]]*1.15</f>
        <v>4309.3490000000002</v>
      </c>
    </row>
    <row r="5266" spans="1:27" x14ac:dyDescent="0.3">
      <c r="A5266">
        <v>6376</v>
      </c>
      <c r="B5266" t="s">
        <v>5491</v>
      </c>
      <c r="C5266" s="1">
        <v>45722</v>
      </c>
      <c r="D5266">
        <v>23</v>
      </c>
      <c r="E5266" t="s">
        <v>39</v>
      </c>
      <c r="F5266" t="s">
        <v>40</v>
      </c>
      <c r="G5266" t="s">
        <v>288</v>
      </c>
      <c r="H5266">
        <v>1</v>
      </c>
      <c r="I5266" t="s">
        <v>45</v>
      </c>
      <c r="J5266" t="s">
        <v>43</v>
      </c>
      <c r="K5266" t="s">
        <v>44</v>
      </c>
      <c r="L5266" t="s">
        <v>42</v>
      </c>
      <c r="M5266" t="s">
        <v>65</v>
      </c>
      <c r="N5266" t="s">
        <v>80</v>
      </c>
      <c r="O5266" t="s">
        <v>89</v>
      </c>
      <c r="P5266" t="s">
        <v>49</v>
      </c>
      <c r="Q5266" t="s">
        <v>66</v>
      </c>
      <c r="R5266" s="6">
        <f>_xlfn.XLOOKUP(CleanedData[[#This Row],[Product]],'02_Lookup_Tables'!$A$2:$A$126,'02_Lookup_Tables'!$B$2:$B$126)</f>
        <v>605.1</v>
      </c>
      <c r="S5266" t="str">
        <f>VLOOKUP(CleanedData[[#This Row],[Product]],'02_Lookup_Tables'!$H$2:$I$126,2,FALSE)</f>
        <v>Apparel</v>
      </c>
      <c r="T5266" t="str">
        <f>VLOOKUP(CleanedData[[#This Row],[Province]],'02_Lookup_Tables'!$D$2:$E$10,2, FALSE)</f>
        <v>Northern Region</v>
      </c>
      <c r="U5266" t="str" cm="1">
        <f t="array" ref="U5266">_xlfn.IFS(CleanedData[[#This Row],[Purchase Amount]]&lt;500,"Low",
CleanedData[[#This Row],[Purchase Amount]]&lt;5000,"Medium",
TRUE,"High")</f>
        <v>Medium</v>
      </c>
      <c r="V5266" t="str">
        <f>TEXT(CleanedData[[#This Row],[Date]],"mmmm")</f>
        <v>March</v>
      </c>
      <c r="W5266" t="str">
        <f>"Q"&amp;ROUNDUP(MONTH(CleanedData[[#This Row],[Date]])/3,0)</f>
        <v>Q1</v>
      </c>
      <c r="X5266" t="str">
        <f>IF(CleanedData[[#This Row],[Purchase Amount]]&gt;=5000,"Yes","No")</f>
        <v>No</v>
      </c>
      <c r="Y5266">
        <f>IF(CleanedData[[#This Row],[Recommend]]="Yes",1,0)</f>
        <v>1</v>
      </c>
      <c r="Z5266" s="6">
        <f>CleanedData[[#This Row],[Purchase Amount]]*0.15</f>
        <v>90.765000000000001</v>
      </c>
      <c r="AA5266" s="6">
        <f>CleanedData[[#This Row],[Purchase Amount]]*1.15</f>
        <v>695.86500000000001</v>
      </c>
    </row>
    <row r="5267" spans="1:27" x14ac:dyDescent="0.3">
      <c r="A5267">
        <v>6377</v>
      </c>
      <c r="B5267" t="s">
        <v>5492</v>
      </c>
      <c r="C5267" s="1">
        <v>45860</v>
      </c>
      <c r="D5267">
        <v>45</v>
      </c>
      <c r="E5267" t="s">
        <v>52</v>
      </c>
      <c r="F5267" t="s">
        <v>40</v>
      </c>
      <c r="G5267" t="s">
        <v>53</v>
      </c>
      <c r="H5267">
        <v>1</v>
      </c>
      <c r="I5267" t="s">
        <v>42</v>
      </c>
      <c r="J5267" t="s">
        <v>69</v>
      </c>
      <c r="K5267" t="s">
        <v>64</v>
      </c>
      <c r="L5267" t="s">
        <v>42</v>
      </c>
      <c r="M5267" t="s">
        <v>106</v>
      </c>
      <c r="N5267" t="s">
        <v>80</v>
      </c>
      <c r="O5267" t="s">
        <v>148</v>
      </c>
      <c r="P5267" t="s">
        <v>70</v>
      </c>
      <c r="Q5267" t="s">
        <v>93</v>
      </c>
      <c r="R5267" s="6">
        <f>_xlfn.XLOOKUP(CleanedData[[#This Row],[Product]],'02_Lookup_Tables'!$A$2:$A$126,'02_Lookup_Tables'!$B$2:$B$126)</f>
        <v>444.38</v>
      </c>
      <c r="S5267" t="str">
        <f>VLOOKUP(CleanedData[[#This Row],[Product]],'02_Lookup_Tables'!$H$2:$I$126,2,FALSE)</f>
        <v>Beauty &amp; Personal Care</v>
      </c>
      <c r="T5267" t="str">
        <f>VLOOKUP(CleanedData[[#This Row],[Province]],'02_Lookup_Tables'!$D$2:$E$10,2, FALSE)</f>
        <v>Northern Region</v>
      </c>
      <c r="U5267" t="str" cm="1">
        <f t="array" ref="U5267">_xlfn.IFS(CleanedData[[#This Row],[Purchase Amount]]&lt;500,"Low",
CleanedData[[#This Row],[Purchase Amount]]&lt;5000,"Medium",
TRUE,"High")</f>
        <v>Low</v>
      </c>
      <c r="V5267" t="str">
        <f>TEXT(CleanedData[[#This Row],[Date]],"mmmm")</f>
        <v>July</v>
      </c>
      <c r="W5267" t="str">
        <f>"Q"&amp;ROUNDUP(MONTH(CleanedData[[#This Row],[Date]])/3,0)</f>
        <v>Q3</v>
      </c>
      <c r="X5267" t="str">
        <f>IF(CleanedData[[#This Row],[Purchase Amount]]&gt;=5000,"Yes","No")</f>
        <v>No</v>
      </c>
      <c r="Y5267">
        <f>IF(CleanedData[[#This Row],[Recommend]]="Yes",1,0)</f>
        <v>0</v>
      </c>
      <c r="Z5267" s="6">
        <f>CleanedData[[#This Row],[Purchase Amount]]*0.15</f>
        <v>66.656999999999996</v>
      </c>
      <c r="AA5267" s="6">
        <f>CleanedData[[#This Row],[Purchase Amount]]*1.15</f>
        <v>511.03699999999998</v>
      </c>
    </row>
    <row r="5268" spans="1:27" x14ac:dyDescent="0.3">
      <c r="A5268">
        <v>6380</v>
      </c>
      <c r="B5268" t="s">
        <v>5493</v>
      </c>
      <c r="C5268" s="1">
        <v>45862</v>
      </c>
      <c r="D5268">
        <v>61</v>
      </c>
      <c r="E5268" t="s">
        <v>52</v>
      </c>
      <c r="F5268" t="s">
        <v>77</v>
      </c>
      <c r="G5268" t="s">
        <v>950</v>
      </c>
      <c r="H5268">
        <v>1</v>
      </c>
      <c r="I5268" t="s">
        <v>42</v>
      </c>
      <c r="J5268" t="s">
        <v>74</v>
      </c>
      <c r="K5268" t="s">
        <v>44</v>
      </c>
      <c r="L5268" t="s">
        <v>42</v>
      </c>
      <c r="M5268" t="s">
        <v>100</v>
      </c>
      <c r="N5268" t="s">
        <v>80</v>
      </c>
      <c r="O5268" t="s">
        <v>48</v>
      </c>
      <c r="P5268" t="s">
        <v>49</v>
      </c>
      <c r="Q5268" t="s">
        <v>50</v>
      </c>
      <c r="R5268" s="6">
        <f>_xlfn.XLOOKUP(CleanedData[[#This Row],[Product]],'02_Lookup_Tables'!$A$2:$A$126,'02_Lookup_Tables'!$B$2:$B$126)</f>
        <v>85.25</v>
      </c>
      <c r="S5268" t="str">
        <f>VLOOKUP(CleanedData[[#This Row],[Product]],'02_Lookup_Tables'!$H$2:$I$126,2,FALSE)</f>
        <v>Beauty &amp; Personal Care</v>
      </c>
      <c r="T5268" t="str">
        <f>VLOOKUP(CleanedData[[#This Row],[Province]],'02_Lookup_Tables'!$D$2:$E$10,2, FALSE)</f>
        <v>Central Region</v>
      </c>
      <c r="U5268" t="str" cm="1">
        <f t="array" ref="U5268">_xlfn.IFS(CleanedData[[#This Row],[Purchase Amount]]&lt;500,"Low",
CleanedData[[#This Row],[Purchase Amount]]&lt;5000,"Medium",
TRUE,"High")</f>
        <v>Low</v>
      </c>
      <c r="V5268" t="str">
        <f>TEXT(CleanedData[[#This Row],[Date]],"mmmm")</f>
        <v>July</v>
      </c>
      <c r="W5268" t="str">
        <f>"Q"&amp;ROUNDUP(MONTH(CleanedData[[#This Row],[Date]])/3,0)</f>
        <v>Q3</v>
      </c>
      <c r="X5268" t="str">
        <f>IF(CleanedData[[#This Row],[Purchase Amount]]&gt;=5000,"Yes","No")</f>
        <v>No</v>
      </c>
      <c r="Y5268">
        <f>IF(CleanedData[[#This Row],[Recommend]]="Yes",1,0)</f>
        <v>0</v>
      </c>
      <c r="Z5268" s="6">
        <f>CleanedData[[#This Row],[Purchase Amount]]*0.15</f>
        <v>12.7875</v>
      </c>
      <c r="AA5268" s="6">
        <f>CleanedData[[#This Row],[Purchase Amount]]*1.15</f>
        <v>98.037499999999994</v>
      </c>
    </row>
    <row r="5269" spans="1:27" x14ac:dyDescent="0.3">
      <c r="A5269">
        <v>6381</v>
      </c>
      <c r="B5269" t="s">
        <v>5494</v>
      </c>
      <c r="C5269" s="1">
        <v>45296</v>
      </c>
      <c r="D5269">
        <v>70</v>
      </c>
      <c r="E5269" t="s">
        <v>39</v>
      </c>
      <c r="F5269" t="s">
        <v>72</v>
      </c>
      <c r="G5269" t="s">
        <v>563</v>
      </c>
      <c r="H5269">
        <v>1</v>
      </c>
      <c r="I5269" t="s">
        <v>45</v>
      </c>
      <c r="J5269" t="s">
        <v>69</v>
      </c>
      <c r="K5269" t="s">
        <v>44</v>
      </c>
      <c r="L5269" t="s">
        <v>42</v>
      </c>
      <c r="M5269" t="s">
        <v>140</v>
      </c>
      <c r="N5269" t="s">
        <v>80</v>
      </c>
      <c r="O5269" t="s">
        <v>148</v>
      </c>
      <c r="P5269" t="s">
        <v>70</v>
      </c>
      <c r="Q5269" t="s">
        <v>97</v>
      </c>
      <c r="R5269" s="6">
        <f>_xlfn.XLOOKUP(CleanedData[[#This Row],[Product]],'02_Lookup_Tables'!$A$2:$A$126,'02_Lookup_Tables'!$B$2:$B$126)</f>
        <v>11052.57</v>
      </c>
      <c r="S5269" t="str">
        <f>VLOOKUP(CleanedData[[#This Row],[Product]],'02_Lookup_Tables'!$H$2:$I$126,2,FALSE)</f>
        <v>Electronics</v>
      </c>
      <c r="T5269" t="str">
        <f>VLOOKUP(CleanedData[[#This Row],[Province]],'02_Lookup_Tables'!$D$2:$E$10,2, FALSE)</f>
        <v>Central Region</v>
      </c>
      <c r="U5269" t="str" cm="1">
        <f t="array" ref="U5269">_xlfn.IFS(CleanedData[[#This Row],[Purchase Amount]]&lt;500,"Low",
CleanedData[[#This Row],[Purchase Amount]]&lt;5000,"Medium",
TRUE,"High")</f>
        <v>High</v>
      </c>
      <c r="V5269" t="str">
        <f>TEXT(CleanedData[[#This Row],[Date]],"mmmm")</f>
        <v>January</v>
      </c>
      <c r="W5269" t="str">
        <f>"Q"&amp;ROUNDUP(MONTH(CleanedData[[#This Row],[Date]])/3,0)</f>
        <v>Q1</v>
      </c>
      <c r="X5269" t="str">
        <f>IF(CleanedData[[#This Row],[Purchase Amount]]&gt;=5000,"Yes","No")</f>
        <v>Yes</v>
      </c>
      <c r="Y5269">
        <f>IF(CleanedData[[#This Row],[Recommend]]="Yes",1,0)</f>
        <v>1</v>
      </c>
      <c r="Z5269" s="6">
        <f>CleanedData[[#This Row],[Purchase Amount]]*0.15</f>
        <v>1657.8854999999999</v>
      </c>
      <c r="AA5269" s="6">
        <f>CleanedData[[#This Row],[Purchase Amount]]*1.15</f>
        <v>12710.455499999998</v>
      </c>
    </row>
    <row r="5270" spans="1:27" x14ac:dyDescent="0.3">
      <c r="A5270">
        <v>6382</v>
      </c>
      <c r="B5270" t="s">
        <v>5495</v>
      </c>
      <c r="C5270" s="1">
        <v>45675</v>
      </c>
      <c r="D5270">
        <v>40</v>
      </c>
      <c r="E5270" t="s">
        <v>60</v>
      </c>
      <c r="F5270" t="s">
        <v>77</v>
      </c>
      <c r="G5270" t="s">
        <v>146</v>
      </c>
      <c r="H5270">
        <v>2</v>
      </c>
      <c r="I5270" t="s">
        <v>45</v>
      </c>
      <c r="J5270" t="s">
        <v>43</v>
      </c>
      <c r="K5270" t="s">
        <v>55</v>
      </c>
      <c r="L5270" t="s">
        <v>42</v>
      </c>
      <c r="M5270" t="s">
        <v>208</v>
      </c>
      <c r="N5270" t="s">
        <v>47</v>
      </c>
      <c r="O5270" t="s">
        <v>89</v>
      </c>
      <c r="P5270" t="s">
        <v>49</v>
      </c>
      <c r="Q5270" t="s">
        <v>81</v>
      </c>
      <c r="R5270" s="6">
        <f>_xlfn.XLOOKUP(CleanedData[[#This Row],[Product]],'02_Lookup_Tables'!$A$2:$A$126,'02_Lookup_Tables'!$B$2:$B$126)</f>
        <v>27815.439999999999</v>
      </c>
      <c r="S5270" t="str">
        <f>VLOOKUP(CleanedData[[#This Row],[Product]],'02_Lookup_Tables'!$H$2:$I$126,2,FALSE)</f>
        <v>Electronics</v>
      </c>
      <c r="T5270" t="str">
        <f>VLOOKUP(CleanedData[[#This Row],[Province]],'02_Lookup_Tables'!$D$2:$E$10,2, FALSE)</f>
        <v>Central Region</v>
      </c>
      <c r="U5270" t="str" cm="1">
        <f t="array" ref="U5270">_xlfn.IFS(CleanedData[[#This Row],[Purchase Amount]]&lt;500,"Low",
CleanedData[[#This Row],[Purchase Amount]]&lt;5000,"Medium",
TRUE,"High")</f>
        <v>High</v>
      </c>
      <c r="V5270" t="str">
        <f>TEXT(CleanedData[[#This Row],[Date]],"mmmm")</f>
        <v>January</v>
      </c>
      <c r="W5270" t="str">
        <f>"Q"&amp;ROUNDUP(MONTH(CleanedData[[#This Row],[Date]])/3,0)</f>
        <v>Q1</v>
      </c>
      <c r="X5270" t="str">
        <f>IF(CleanedData[[#This Row],[Purchase Amount]]&gt;=5000,"Yes","No")</f>
        <v>Yes</v>
      </c>
      <c r="Y5270">
        <f>IF(CleanedData[[#This Row],[Recommend]]="Yes",1,0)</f>
        <v>1</v>
      </c>
      <c r="Z5270" s="6">
        <f>CleanedData[[#This Row],[Purchase Amount]]*0.15</f>
        <v>4172.3159999999998</v>
      </c>
      <c r="AA5270" s="6">
        <f>CleanedData[[#This Row],[Purchase Amount]]*1.15</f>
        <v>31987.755999999998</v>
      </c>
    </row>
    <row r="5271" spans="1:27" x14ac:dyDescent="0.3">
      <c r="A5271">
        <v>6383</v>
      </c>
      <c r="B5271" t="s">
        <v>5496</v>
      </c>
      <c r="C5271" s="1">
        <v>45871</v>
      </c>
      <c r="D5271">
        <v>70</v>
      </c>
      <c r="E5271" t="s">
        <v>60</v>
      </c>
      <c r="F5271" t="s">
        <v>77</v>
      </c>
      <c r="G5271" t="s">
        <v>158</v>
      </c>
      <c r="H5271">
        <v>2</v>
      </c>
      <c r="I5271" t="s">
        <v>45</v>
      </c>
      <c r="J5271" t="s">
        <v>69</v>
      </c>
      <c r="K5271" t="s">
        <v>55</v>
      </c>
      <c r="L5271" t="s">
        <v>42</v>
      </c>
      <c r="M5271" t="s">
        <v>65</v>
      </c>
      <c r="N5271" t="s">
        <v>47</v>
      </c>
      <c r="O5271" t="s">
        <v>89</v>
      </c>
      <c r="P5271" t="s">
        <v>49</v>
      </c>
      <c r="Q5271" t="s">
        <v>97</v>
      </c>
      <c r="R5271" s="6">
        <f>_xlfn.XLOOKUP(CleanedData[[#This Row],[Product]],'02_Lookup_Tables'!$A$2:$A$126,'02_Lookup_Tables'!$B$2:$B$126)</f>
        <v>2962.6</v>
      </c>
      <c r="S5271" t="str">
        <f>VLOOKUP(CleanedData[[#This Row],[Product]],'02_Lookup_Tables'!$H$2:$I$126,2,FALSE)</f>
        <v>Sports &amp; Outdoors</v>
      </c>
      <c r="T5271" t="str">
        <f>VLOOKUP(CleanedData[[#This Row],[Province]],'02_Lookup_Tables'!$D$2:$E$10,2, FALSE)</f>
        <v>Central Region</v>
      </c>
      <c r="U5271" t="str" cm="1">
        <f t="array" ref="U5271">_xlfn.IFS(CleanedData[[#This Row],[Purchase Amount]]&lt;500,"Low",
CleanedData[[#This Row],[Purchase Amount]]&lt;5000,"Medium",
TRUE,"High")</f>
        <v>Medium</v>
      </c>
      <c r="V5271" t="str">
        <f>TEXT(CleanedData[[#This Row],[Date]],"mmmm")</f>
        <v>August</v>
      </c>
      <c r="W5271" t="str">
        <f>"Q"&amp;ROUNDUP(MONTH(CleanedData[[#This Row],[Date]])/3,0)</f>
        <v>Q3</v>
      </c>
      <c r="X5271" t="str">
        <f>IF(CleanedData[[#This Row],[Purchase Amount]]&gt;=5000,"Yes","No")</f>
        <v>No</v>
      </c>
      <c r="Y5271">
        <f>IF(CleanedData[[#This Row],[Recommend]]="Yes",1,0)</f>
        <v>1</v>
      </c>
      <c r="Z5271" s="6">
        <f>CleanedData[[#This Row],[Purchase Amount]]*0.15</f>
        <v>444.39</v>
      </c>
      <c r="AA5271" s="6">
        <f>CleanedData[[#This Row],[Purchase Amount]]*1.15</f>
        <v>3406.99</v>
      </c>
    </row>
    <row r="5272" spans="1:27" x14ac:dyDescent="0.3">
      <c r="A5272">
        <v>6384</v>
      </c>
      <c r="B5272" t="s">
        <v>5497</v>
      </c>
      <c r="C5272" s="1">
        <v>46022</v>
      </c>
      <c r="D5272">
        <v>51</v>
      </c>
      <c r="E5272" t="s">
        <v>39</v>
      </c>
      <c r="F5272" t="s">
        <v>125</v>
      </c>
      <c r="G5272" t="s">
        <v>546</v>
      </c>
      <c r="H5272">
        <v>5</v>
      </c>
      <c r="I5272" t="s">
        <v>42</v>
      </c>
      <c r="J5272" t="s">
        <v>74</v>
      </c>
      <c r="K5272" t="s">
        <v>64</v>
      </c>
      <c r="L5272" t="s">
        <v>45</v>
      </c>
      <c r="M5272" t="s">
        <v>156</v>
      </c>
      <c r="N5272" t="s">
        <v>57</v>
      </c>
      <c r="O5272" t="s">
        <v>148</v>
      </c>
      <c r="P5272" t="s">
        <v>49</v>
      </c>
      <c r="Q5272" t="s">
        <v>93</v>
      </c>
      <c r="R5272" s="6">
        <f>_xlfn.XLOOKUP(CleanedData[[#This Row],[Product]],'02_Lookup_Tables'!$A$2:$A$126,'02_Lookup_Tables'!$B$2:$B$126)</f>
        <v>1369.39</v>
      </c>
      <c r="S5272" t="str">
        <f>VLOOKUP(CleanedData[[#This Row],[Product]],'02_Lookup_Tables'!$H$2:$I$126,2,FALSE)</f>
        <v>Toys &amp; Games</v>
      </c>
      <c r="T5272" t="str">
        <f>VLOOKUP(CleanedData[[#This Row],[Province]],'02_Lookup_Tables'!$D$2:$E$10,2, FALSE)</f>
        <v>Western Region</v>
      </c>
      <c r="U5272" t="str" cm="1">
        <f t="array" ref="U5272">_xlfn.IFS(CleanedData[[#This Row],[Purchase Amount]]&lt;500,"Low",
CleanedData[[#This Row],[Purchase Amount]]&lt;5000,"Medium",
TRUE,"High")</f>
        <v>Medium</v>
      </c>
      <c r="V5272" t="str">
        <f>TEXT(CleanedData[[#This Row],[Date]],"mmmm")</f>
        <v>December</v>
      </c>
      <c r="W5272" t="str">
        <f>"Q"&amp;ROUNDUP(MONTH(CleanedData[[#This Row],[Date]])/3,0)</f>
        <v>Q4</v>
      </c>
      <c r="X5272" t="str">
        <f>IF(CleanedData[[#This Row],[Purchase Amount]]&gt;=5000,"Yes","No")</f>
        <v>No</v>
      </c>
      <c r="Y5272">
        <f>IF(CleanedData[[#This Row],[Recommend]]="Yes",1,0)</f>
        <v>0</v>
      </c>
      <c r="Z5272" s="6">
        <f>CleanedData[[#This Row],[Purchase Amount]]*0.15</f>
        <v>205.4085</v>
      </c>
      <c r="AA5272" s="6">
        <f>CleanedData[[#This Row],[Purchase Amount]]*1.15</f>
        <v>1574.7985000000001</v>
      </c>
    </row>
    <row r="5273" spans="1:27" x14ac:dyDescent="0.3">
      <c r="A5273">
        <v>6386</v>
      </c>
      <c r="B5273" t="s">
        <v>5498</v>
      </c>
      <c r="C5273" s="1">
        <v>45520</v>
      </c>
      <c r="D5273">
        <v>71</v>
      </c>
      <c r="E5273" t="s">
        <v>52</v>
      </c>
      <c r="F5273" t="s">
        <v>61</v>
      </c>
      <c r="G5273" t="s">
        <v>111</v>
      </c>
      <c r="H5273">
        <v>4</v>
      </c>
      <c r="I5273" t="s">
        <v>42</v>
      </c>
      <c r="J5273" t="s">
        <v>74</v>
      </c>
      <c r="K5273" t="s">
        <v>55</v>
      </c>
      <c r="L5273" t="s">
        <v>42</v>
      </c>
      <c r="M5273" t="s">
        <v>184</v>
      </c>
      <c r="N5273" t="s">
        <v>96</v>
      </c>
      <c r="O5273" t="s">
        <v>148</v>
      </c>
      <c r="P5273" t="s">
        <v>49</v>
      </c>
      <c r="Q5273" t="s">
        <v>97</v>
      </c>
      <c r="R5273" s="6">
        <f>_xlfn.XLOOKUP(CleanedData[[#This Row],[Product]],'02_Lookup_Tables'!$A$2:$A$126,'02_Lookup_Tables'!$B$2:$B$126)</f>
        <v>3576.97</v>
      </c>
      <c r="S5273" t="str">
        <f>VLOOKUP(CleanedData[[#This Row],[Product]],'02_Lookup_Tables'!$H$2:$I$126,2,FALSE)</f>
        <v>Home Devices</v>
      </c>
      <c r="T5273" t="str">
        <f>VLOOKUP(CleanedData[[#This Row],[Province]],'02_Lookup_Tables'!$D$2:$E$10,2, FALSE)</f>
        <v>Southern Region</v>
      </c>
      <c r="U5273" t="str" cm="1">
        <f t="array" ref="U5273">_xlfn.IFS(CleanedData[[#This Row],[Purchase Amount]]&lt;500,"Low",
CleanedData[[#This Row],[Purchase Amount]]&lt;5000,"Medium",
TRUE,"High")</f>
        <v>Medium</v>
      </c>
      <c r="V5273" t="str">
        <f>TEXT(CleanedData[[#This Row],[Date]],"mmmm")</f>
        <v>August</v>
      </c>
      <c r="W5273" t="str">
        <f>"Q"&amp;ROUNDUP(MONTH(CleanedData[[#This Row],[Date]])/3,0)</f>
        <v>Q3</v>
      </c>
      <c r="X5273" t="str">
        <f>IF(CleanedData[[#This Row],[Purchase Amount]]&gt;=5000,"Yes","No")</f>
        <v>No</v>
      </c>
      <c r="Y5273">
        <f>IF(CleanedData[[#This Row],[Recommend]]="Yes",1,0)</f>
        <v>0</v>
      </c>
      <c r="Z5273" s="6">
        <f>CleanedData[[#This Row],[Purchase Amount]]*0.15</f>
        <v>536.54549999999995</v>
      </c>
      <c r="AA5273" s="6">
        <f>CleanedData[[#This Row],[Purchase Amount]]*1.15</f>
        <v>4113.5154999999995</v>
      </c>
    </row>
    <row r="5274" spans="1:27" x14ac:dyDescent="0.3">
      <c r="A5274">
        <v>6387</v>
      </c>
      <c r="B5274" t="s">
        <v>5499</v>
      </c>
      <c r="C5274" s="1">
        <v>45758</v>
      </c>
      <c r="D5274">
        <v>42</v>
      </c>
      <c r="E5274" t="s">
        <v>60</v>
      </c>
      <c r="F5274" t="s">
        <v>83</v>
      </c>
      <c r="G5274" t="s">
        <v>243</v>
      </c>
      <c r="H5274">
        <v>4</v>
      </c>
      <c r="I5274" t="s">
        <v>45</v>
      </c>
      <c r="J5274" t="s">
        <v>43</v>
      </c>
      <c r="K5274" t="s">
        <v>55</v>
      </c>
      <c r="L5274" t="s">
        <v>45</v>
      </c>
      <c r="M5274" t="s">
        <v>136</v>
      </c>
      <c r="N5274" t="s">
        <v>96</v>
      </c>
      <c r="O5274" t="s">
        <v>89</v>
      </c>
      <c r="P5274" t="s">
        <v>70</v>
      </c>
      <c r="Q5274" t="s">
        <v>81</v>
      </c>
      <c r="R5274" s="6">
        <f>_xlfn.XLOOKUP(CleanedData[[#This Row],[Product]],'02_Lookup_Tables'!$A$2:$A$126,'02_Lookup_Tables'!$B$2:$B$126)</f>
        <v>551.66</v>
      </c>
      <c r="S5274" t="str">
        <f>VLOOKUP(CleanedData[[#This Row],[Product]],'02_Lookup_Tables'!$H$2:$I$126,2,FALSE)</f>
        <v>Accessories</v>
      </c>
      <c r="T5274" t="str">
        <f>VLOOKUP(CleanedData[[#This Row],[Province]],'02_Lookup_Tables'!$D$2:$E$10,2, FALSE)</f>
        <v>Western Region</v>
      </c>
      <c r="U5274" t="str" cm="1">
        <f t="array" ref="U5274">_xlfn.IFS(CleanedData[[#This Row],[Purchase Amount]]&lt;500,"Low",
CleanedData[[#This Row],[Purchase Amount]]&lt;5000,"Medium",
TRUE,"High")</f>
        <v>Medium</v>
      </c>
      <c r="V5274" t="str">
        <f>TEXT(CleanedData[[#This Row],[Date]],"mmmm")</f>
        <v>April</v>
      </c>
      <c r="W5274" t="str">
        <f>"Q"&amp;ROUNDUP(MONTH(CleanedData[[#This Row],[Date]])/3,0)</f>
        <v>Q2</v>
      </c>
      <c r="X5274" t="str">
        <f>IF(CleanedData[[#This Row],[Purchase Amount]]&gt;=5000,"Yes","No")</f>
        <v>No</v>
      </c>
      <c r="Y5274">
        <f>IF(CleanedData[[#This Row],[Recommend]]="Yes",1,0)</f>
        <v>1</v>
      </c>
      <c r="Z5274" s="6">
        <f>CleanedData[[#This Row],[Purchase Amount]]*0.15</f>
        <v>82.748999999999995</v>
      </c>
      <c r="AA5274" s="6">
        <f>CleanedData[[#This Row],[Purchase Amount]]*1.15</f>
        <v>634.40899999999988</v>
      </c>
    </row>
    <row r="5275" spans="1:27" x14ac:dyDescent="0.3">
      <c r="A5275">
        <v>6388</v>
      </c>
      <c r="B5275" t="s">
        <v>5500</v>
      </c>
      <c r="C5275" s="1">
        <v>45960</v>
      </c>
      <c r="D5275">
        <v>65</v>
      </c>
      <c r="E5275" t="s">
        <v>52</v>
      </c>
      <c r="F5275" t="s">
        <v>61</v>
      </c>
      <c r="G5275" t="s">
        <v>345</v>
      </c>
      <c r="H5275">
        <v>4</v>
      </c>
      <c r="I5275" t="s">
        <v>42</v>
      </c>
      <c r="J5275" t="s">
        <v>63</v>
      </c>
      <c r="K5275" t="s">
        <v>44</v>
      </c>
      <c r="L5275" t="s">
        <v>45</v>
      </c>
      <c r="M5275" t="s">
        <v>92</v>
      </c>
      <c r="N5275" t="s">
        <v>96</v>
      </c>
      <c r="O5275" t="s">
        <v>89</v>
      </c>
      <c r="P5275" t="s">
        <v>70</v>
      </c>
      <c r="Q5275" t="s">
        <v>97</v>
      </c>
      <c r="R5275" s="6">
        <f>_xlfn.XLOOKUP(CleanedData[[#This Row],[Product]],'02_Lookup_Tables'!$A$2:$A$126,'02_Lookup_Tables'!$B$2:$B$126)</f>
        <v>574.49</v>
      </c>
      <c r="S5275" t="str">
        <f>VLOOKUP(CleanedData[[#This Row],[Product]],'02_Lookup_Tables'!$H$2:$I$126,2,FALSE)</f>
        <v>Toys &amp; Games</v>
      </c>
      <c r="T5275" t="str">
        <f>VLOOKUP(CleanedData[[#This Row],[Province]],'02_Lookup_Tables'!$D$2:$E$10,2, FALSE)</f>
        <v>Southern Region</v>
      </c>
      <c r="U5275" t="str" cm="1">
        <f t="array" ref="U5275">_xlfn.IFS(CleanedData[[#This Row],[Purchase Amount]]&lt;500,"Low",
CleanedData[[#This Row],[Purchase Amount]]&lt;5000,"Medium",
TRUE,"High")</f>
        <v>Medium</v>
      </c>
      <c r="V5275" t="str">
        <f>TEXT(CleanedData[[#This Row],[Date]],"mmmm")</f>
        <v>October</v>
      </c>
      <c r="W5275" t="str">
        <f>"Q"&amp;ROUNDUP(MONTH(CleanedData[[#This Row],[Date]])/3,0)</f>
        <v>Q4</v>
      </c>
      <c r="X5275" t="str">
        <f>IF(CleanedData[[#This Row],[Purchase Amount]]&gt;=5000,"Yes","No")</f>
        <v>No</v>
      </c>
      <c r="Y5275">
        <f>IF(CleanedData[[#This Row],[Recommend]]="Yes",1,0)</f>
        <v>0</v>
      </c>
      <c r="Z5275" s="6">
        <f>CleanedData[[#This Row],[Purchase Amount]]*0.15</f>
        <v>86.173500000000004</v>
      </c>
      <c r="AA5275" s="6">
        <f>CleanedData[[#This Row],[Purchase Amount]]*1.15</f>
        <v>660.6635</v>
      </c>
    </row>
    <row r="5276" spans="1:27" x14ac:dyDescent="0.3">
      <c r="A5276">
        <v>6391</v>
      </c>
      <c r="B5276" t="s">
        <v>5501</v>
      </c>
      <c r="C5276" s="1">
        <v>45408</v>
      </c>
      <c r="D5276">
        <v>53</v>
      </c>
      <c r="E5276" t="s">
        <v>39</v>
      </c>
      <c r="F5276" t="s">
        <v>61</v>
      </c>
      <c r="G5276" t="s">
        <v>301</v>
      </c>
      <c r="H5276">
        <v>1</v>
      </c>
      <c r="I5276" t="s">
        <v>45</v>
      </c>
      <c r="J5276" t="s">
        <v>54</v>
      </c>
      <c r="K5276" t="s">
        <v>44</v>
      </c>
      <c r="L5276" t="s">
        <v>45</v>
      </c>
      <c r="M5276" t="s">
        <v>123</v>
      </c>
      <c r="N5276" t="s">
        <v>80</v>
      </c>
      <c r="O5276" t="s">
        <v>89</v>
      </c>
      <c r="P5276" t="s">
        <v>49</v>
      </c>
      <c r="Q5276" t="s">
        <v>93</v>
      </c>
      <c r="R5276" s="6">
        <f>_xlfn.XLOOKUP(CleanedData[[#This Row],[Product]],'02_Lookup_Tables'!$A$2:$A$126,'02_Lookup_Tables'!$B$2:$B$126)</f>
        <v>1000.7</v>
      </c>
      <c r="S5276" t="str">
        <f>VLOOKUP(CleanedData[[#This Row],[Product]],'02_Lookup_Tables'!$H$2:$I$126,2,FALSE)</f>
        <v>Toys &amp; Games</v>
      </c>
      <c r="T5276" t="str">
        <f>VLOOKUP(CleanedData[[#This Row],[Province]],'02_Lookup_Tables'!$D$2:$E$10,2, FALSE)</f>
        <v>Southern Region</v>
      </c>
      <c r="U5276" t="str" cm="1">
        <f t="array" ref="U5276">_xlfn.IFS(CleanedData[[#This Row],[Purchase Amount]]&lt;500,"Low",
CleanedData[[#This Row],[Purchase Amount]]&lt;5000,"Medium",
TRUE,"High")</f>
        <v>Medium</v>
      </c>
      <c r="V5276" t="str">
        <f>TEXT(CleanedData[[#This Row],[Date]],"mmmm")</f>
        <v>April</v>
      </c>
      <c r="W5276" t="str">
        <f>"Q"&amp;ROUNDUP(MONTH(CleanedData[[#This Row],[Date]])/3,0)</f>
        <v>Q2</v>
      </c>
      <c r="X5276" t="str">
        <f>IF(CleanedData[[#This Row],[Purchase Amount]]&gt;=5000,"Yes","No")</f>
        <v>No</v>
      </c>
      <c r="Y5276">
        <f>IF(CleanedData[[#This Row],[Recommend]]="Yes",1,0)</f>
        <v>1</v>
      </c>
      <c r="Z5276" s="6">
        <f>CleanedData[[#This Row],[Purchase Amount]]*0.15</f>
        <v>150.10499999999999</v>
      </c>
      <c r="AA5276" s="6">
        <f>CleanedData[[#This Row],[Purchase Amount]]*1.15</f>
        <v>1150.8050000000001</v>
      </c>
    </row>
    <row r="5277" spans="1:27" x14ac:dyDescent="0.3">
      <c r="A5277">
        <v>6392</v>
      </c>
      <c r="B5277" t="s">
        <v>5502</v>
      </c>
      <c r="C5277" s="1">
        <v>45602</v>
      </c>
      <c r="D5277">
        <v>31</v>
      </c>
      <c r="E5277" t="s">
        <v>60</v>
      </c>
      <c r="F5277" t="s">
        <v>125</v>
      </c>
      <c r="G5277" t="s">
        <v>349</v>
      </c>
      <c r="H5277">
        <v>4</v>
      </c>
      <c r="I5277" t="s">
        <v>42</v>
      </c>
      <c r="J5277" t="s">
        <v>63</v>
      </c>
      <c r="K5277" t="s">
        <v>64</v>
      </c>
      <c r="L5277" t="s">
        <v>42</v>
      </c>
      <c r="M5277" t="s">
        <v>65</v>
      </c>
      <c r="N5277" t="s">
        <v>96</v>
      </c>
      <c r="O5277" t="s">
        <v>89</v>
      </c>
      <c r="P5277" t="s">
        <v>70</v>
      </c>
      <c r="Q5277" t="s">
        <v>58</v>
      </c>
      <c r="R5277" s="6">
        <f>_xlfn.XLOOKUP(CleanedData[[#This Row],[Product]],'02_Lookup_Tables'!$A$2:$A$126,'02_Lookup_Tables'!$B$2:$B$126)</f>
        <v>53.85</v>
      </c>
      <c r="S5277" t="str">
        <f>VLOOKUP(CleanedData[[#This Row],[Product]],'02_Lookup_Tables'!$H$2:$I$126,2,FALSE)</f>
        <v>Food</v>
      </c>
      <c r="T5277" t="str">
        <f>VLOOKUP(CleanedData[[#This Row],[Province]],'02_Lookup_Tables'!$D$2:$E$10,2, FALSE)</f>
        <v>Western Region</v>
      </c>
      <c r="U5277" t="str" cm="1">
        <f t="array" ref="U5277">_xlfn.IFS(CleanedData[[#This Row],[Purchase Amount]]&lt;500,"Low",
CleanedData[[#This Row],[Purchase Amount]]&lt;5000,"Medium",
TRUE,"High")</f>
        <v>Low</v>
      </c>
      <c r="V5277" t="str">
        <f>TEXT(CleanedData[[#This Row],[Date]],"mmmm")</f>
        <v>November</v>
      </c>
      <c r="W5277" t="str">
        <f>"Q"&amp;ROUNDUP(MONTH(CleanedData[[#This Row],[Date]])/3,0)</f>
        <v>Q4</v>
      </c>
      <c r="X5277" t="str">
        <f>IF(CleanedData[[#This Row],[Purchase Amount]]&gt;=5000,"Yes","No")</f>
        <v>No</v>
      </c>
      <c r="Y5277">
        <f>IF(CleanedData[[#This Row],[Recommend]]="Yes",1,0)</f>
        <v>0</v>
      </c>
      <c r="Z5277" s="6">
        <f>CleanedData[[#This Row],[Purchase Amount]]*0.15</f>
        <v>8.0775000000000006</v>
      </c>
      <c r="AA5277" s="6">
        <f>CleanedData[[#This Row],[Purchase Amount]]*1.15</f>
        <v>61.927499999999995</v>
      </c>
    </row>
    <row r="5278" spans="1:27" x14ac:dyDescent="0.3">
      <c r="A5278">
        <v>6393</v>
      </c>
      <c r="B5278" t="s">
        <v>5503</v>
      </c>
      <c r="C5278" s="1">
        <v>45374</v>
      </c>
      <c r="D5278">
        <v>49</v>
      </c>
      <c r="E5278" t="s">
        <v>60</v>
      </c>
      <c r="F5278" t="s">
        <v>108</v>
      </c>
      <c r="G5278" t="s">
        <v>142</v>
      </c>
      <c r="H5278">
        <v>2</v>
      </c>
      <c r="I5278" t="s">
        <v>45</v>
      </c>
      <c r="J5278" t="s">
        <v>69</v>
      </c>
      <c r="K5278" t="s">
        <v>44</v>
      </c>
      <c r="L5278" t="s">
        <v>45</v>
      </c>
      <c r="M5278" t="s">
        <v>46</v>
      </c>
      <c r="N5278" t="s">
        <v>47</v>
      </c>
      <c r="O5278" t="s">
        <v>89</v>
      </c>
      <c r="P5278" t="s">
        <v>49</v>
      </c>
      <c r="Q5278" t="s">
        <v>93</v>
      </c>
      <c r="R5278" s="6">
        <f>_xlfn.XLOOKUP(CleanedData[[#This Row],[Product]],'02_Lookup_Tables'!$A$2:$A$126,'02_Lookup_Tables'!$B$2:$B$126)</f>
        <v>44114.21</v>
      </c>
      <c r="S5278" t="str">
        <f>VLOOKUP(CleanedData[[#This Row],[Product]],'02_Lookup_Tables'!$H$2:$I$126,2,FALSE)</f>
        <v>Electronics</v>
      </c>
      <c r="T5278" t="str">
        <f>VLOOKUP(CleanedData[[#This Row],[Province]],'02_Lookup_Tables'!$D$2:$E$10,2, FALSE)</f>
        <v>Gauteng Region</v>
      </c>
      <c r="U5278" t="str" cm="1">
        <f t="array" ref="U5278">_xlfn.IFS(CleanedData[[#This Row],[Purchase Amount]]&lt;500,"Low",
CleanedData[[#This Row],[Purchase Amount]]&lt;5000,"Medium",
TRUE,"High")</f>
        <v>High</v>
      </c>
      <c r="V5278" t="str">
        <f>TEXT(CleanedData[[#This Row],[Date]],"mmmm")</f>
        <v>March</v>
      </c>
      <c r="W5278" t="str">
        <f>"Q"&amp;ROUNDUP(MONTH(CleanedData[[#This Row],[Date]])/3,0)</f>
        <v>Q1</v>
      </c>
      <c r="X5278" t="str">
        <f>IF(CleanedData[[#This Row],[Purchase Amount]]&gt;=5000,"Yes","No")</f>
        <v>Yes</v>
      </c>
      <c r="Y5278">
        <f>IF(CleanedData[[#This Row],[Recommend]]="Yes",1,0)</f>
        <v>1</v>
      </c>
      <c r="Z5278" s="6">
        <f>CleanedData[[#This Row],[Purchase Amount]]*0.15</f>
        <v>6617.1314999999995</v>
      </c>
      <c r="AA5278" s="6">
        <f>CleanedData[[#This Row],[Purchase Amount]]*1.15</f>
        <v>50731.341499999995</v>
      </c>
    </row>
    <row r="5279" spans="1:27" x14ac:dyDescent="0.3">
      <c r="A5279">
        <v>6394</v>
      </c>
      <c r="B5279" t="s">
        <v>5504</v>
      </c>
      <c r="C5279" s="1">
        <v>45403</v>
      </c>
      <c r="D5279">
        <v>47</v>
      </c>
      <c r="E5279" t="s">
        <v>60</v>
      </c>
      <c r="F5279" t="s">
        <v>77</v>
      </c>
      <c r="G5279" t="s">
        <v>389</v>
      </c>
      <c r="H5279">
        <v>1</v>
      </c>
      <c r="I5279" t="s">
        <v>42</v>
      </c>
      <c r="J5279" t="s">
        <v>69</v>
      </c>
      <c r="K5279" t="s">
        <v>64</v>
      </c>
      <c r="L5279" t="s">
        <v>45</v>
      </c>
      <c r="M5279" t="s">
        <v>136</v>
      </c>
      <c r="N5279" t="s">
        <v>80</v>
      </c>
      <c r="O5279" t="s">
        <v>89</v>
      </c>
      <c r="P5279" t="s">
        <v>49</v>
      </c>
      <c r="Q5279" t="s">
        <v>93</v>
      </c>
      <c r="R5279" s="6">
        <f>_xlfn.XLOOKUP(CleanedData[[#This Row],[Product]],'02_Lookup_Tables'!$A$2:$A$126,'02_Lookup_Tables'!$B$2:$B$126)</f>
        <v>5432.76</v>
      </c>
      <c r="S5279" t="str">
        <f>VLOOKUP(CleanedData[[#This Row],[Product]],'02_Lookup_Tables'!$H$2:$I$126,2,FALSE)</f>
        <v>Home Devices</v>
      </c>
      <c r="T5279" t="str">
        <f>VLOOKUP(CleanedData[[#This Row],[Province]],'02_Lookup_Tables'!$D$2:$E$10,2, FALSE)</f>
        <v>Central Region</v>
      </c>
      <c r="U5279" t="str" cm="1">
        <f t="array" ref="U5279">_xlfn.IFS(CleanedData[[#This Row],[Purchase Amount]]&lt;500,"Low",
CleanedData[[#This Row],[Purchase Amount]]&lt;5000,"Medium",
TRUE,"High")</f>
        <v>High</v>
      </c>
      <c r="V5279" t="str">
        <f>TEXT(CleanedData[[#This Row],[Date]],"mmmm")</f>
        <v>April</v>
      </c>
      <c r="W5279" t="str">
        <f>"Q"&amp;ROUNDUP(MONTH(CleanedData[[#This Row],[Date]])/3,0)</f>
        <v>Q2</v>
      </c>
      <c r="X5279" t="str">
        <f>IF(CleanedData[[#This Row],[Purchase Amount]]&gt;=5000,"Yes","No")</f>
        <v>Yes</v>
      </c>
      <c r="Y5279">
        <f>IF(CleanedData[[#This Row],[Recommend]]="Yes",1,0)</f>
        <v>0</v>
      </c>
      <c r="Z5279" s="6">
        <f>CleanedData[[#This Row],[Purchase Amount]]*0.15</f>
        <v>814.91399999999999</v>
      </c>
      <c r="AA5279" s="6">
        <f>CleanedData[[#This Row],[Purchase Amount]]*1.15</f>
        <v>6247.674</v>
      </c>
    </row>
    <row r="5280" spans="1:27" x14ac:dyDescent="0.3">
      <c r="A5280">
        <v>6395</v>
      </c>
      <c r="B5280" t="s">
        <v>5505</v>
      </c>
      <c r="C5280" s="1">
        <v>45876</v>
      </c>
      <c r="D5280">
        <v>70</v>
      </c>
      <c r="E5280" t="s">
        <v>52</v>
      </c>
      <c r="F5280" t="s">
        <v>61</v>
      </c>
      <c r="G5280" t="s">
        <v>519</v>
      </c>
      <c r="H5280">
        <v>5</v>
      </c>
      <c r="I5280" t="s">
        <v>45</v>
      </c>
      <c r="J5280" t="s">
        <v>43</v>
      </c>
      <c r="K5280" t="s">
        <v>44</v>
      </c>
      <c r="L5280" t="s">
        <v>45</v>
      </c>
      <c r="M5280" t="s">
        <v>112</v>
      </c>
      <c r="N5280" t="s">
        <v>57</v>
      </c>
      <c r="O5280" t="s">
        <v>48</v>
      </c>
      <c r="P5280" t="s">
        <v>49</v>
      </c>
      <c r="Q5280" t="s">
        <v>97</v>
      </c>
      <c r="R5280" s="6">
        <f>_xlfn.XLOOKUP(CleanedData[[#This Row],[Product]],'02_Lookup_Tables'!$A$2:$A$126,'02_Lookup_Tables'!$B$2:$B$126)</f>
        <v>338.79</v>
      </c>
      <c r="S5280" t="str">
        <f>VLOOKUP(CleanedData[[#This Row],[Product]],'02_Lookup_Tables'!$H$2:$I$126,2,FALSE)</f>
        <v>Accessories</v>
      </c>
      <c r="T5280" t="str">
        <f>VLOOKUP(CleanedData[[#This Row],[Province]],'02_Lookup_Tables'!$D$2:$E$10,2, FALSE)</f>
        <v>Southern Region</v>
      </c>
      <c r="U5280" t="str" cm="1">
        <f t="array" ref="U5280">_xlfn.IFS(CleanedData[[#This Row],[Purchase Amount]]&lt;500,"Low",
CleanedData[[#This Row],[Purchase Amount]]&lt;5000,"Medium",
TRUE,"High")</f>
        <v>Low</v>
      </c>
      <c r="V5280" t="str">
        <f>TEXT(CleanedData[[#This Row],[Date]],"mmmm")</f>
        <v>August</v>
      </c>
      <c r="W5280" t="str">
        <f>"Q"&amp;ROUNDUP(MONTH(CleanedData[[#This Row],[Date]])/3,0)</f>
        <v>Q3</v>
      </c>
      <c r="X5280" t="str">
        <f>IF(CleanedData[[#This Row],[Purchase Amount]]&gt;=5000,"Yes","No")</f>
        <v>No</v>
      </c>
      <c r="Y5280">
        <f>IF(CleanedData[[#This Row],[Recommend]]="Yes",1,0)</f>
        <v>1</v>
      </c>
      <c r="Z5280" s="6">
        <f>CleanedData[[#This Row],[Purchase Amount]]*0.15</f>
        <v>50.8185</v>
      </c>
      <c r="AA5280" s="6">
        <f>CleanedData[[#This Row],[Purchase Amount]]*1.15</f>
        <v>389.60849999999999</v>
      </c>
    </row>
    <row r="5281" spans="1:27" x14ac:dyDescent="0.3">
      <c r="A5281">
        <v>6396</v>
      </c>
      <c r="B5281" t="s">
        <v>5506</v>
      </c>
      <c r="C5281" s="1">
        <v>45710</v>
      </c>
      <c r="D5281">
        <v>71</v>
      </c>
      <c r="E5281" t="s">
        <v>39</v>
      </c>
      <c r="F5281" t="s">
        <v>83</v>
      </c>
      <c r="G5281" t="s">
        <v>187</v>
      </c>
      <c r="H5281">
        <v>5</v>
      </c>
      <c r="I5281" t="s">
        <v>45</v>
      </c>
      <c r="J5281" t="s">
        <v>54</v>
      </c>
      <c r="K5281" t="s">
        <v>64</v>
      </c>
      <c r="L5281" t="s">
        <v>45</v>
      </c>
      <c r="M5281" t="s">
        <v>136</v>
      </c>
      <c r="N5281" t="s">
        <v>57</v>
      </c>
      <c r="O5281" t="s">
        <v>89</v>
      </c>
      <c r="P5281" t="s">
        <v>70</v>
      </c>
      <c r="Q5281" t="s">
        <v>97</v>
      </c>
      <c r="R5281" s="6">
        <f>_xlfn.XLOOKUP(CleanedData[[#This Row],[Product]],'02_Lookup_Tables'!$A$2:$A$126,'02_Lookup_Tables'!$B$2:$B$126)</f>
        <v>24904.86</v>
      </c>
      <c r="S5281" t="str">
        <f>VLOOKUP(CleanedData[[#This Row],[Product]],'02_Lookup_Tables'!$H$2:$I$126,2,FALSE)</f>
        <v>Electronics</v>
      </c>
      <c r="T5281" t="str">
        <f>VLOOKUP(CleanedData[[#This Row],[Province]],'02_Lookup_Tables'!$D$2:$E$10,2, FALSE)</f>
        <v>Western Region</v>
      </c>
      <c r="U5281" t="str" cm="1">
        <f t="array" ref="U5281">_xlfn.IFS(CleanedData[[#This Row],[Purchase Amount]]&lt;500,"Low",
CleanedData[[#This Row],[Purchase Amount]]&lt;5000,"Medium",
TRUE,"High")</f>
        <v>High</v>
      </c>
      <c r="V5281" t="str">
        <f>TEXT(CleanedData[[#This Row],[Date]],"mmmm")</f>
        <v>February</v>
      </c>
      <c r="W5281" t="str">
        <f>"Q"&amp;ROUNDUP(MONTH(CleanedData[[#This Row],[Date]])/3,0)</f>
        <v>Q1</v>
      </c>
      <c r="X5281" t="str">
        <f>IF(CleanedData[[#This Row],[Purchase Amount]]&gt;=5000,"Yes","No")</f>
        <v>Yes</v>
      </c>
      <c r="Y5281">
        <f>IF(CleanedData[[#This Row],[Recommend]]="Yes",1,0)</f>
        <v>1</v>
      </c>
      <c r="Z5281" s="6">
        <f>CleanedData[[#This Row],[Purchase Amount]]*0.15</f>
        <v>3735.7289999999998</v>
      </c>
      <c r="AA5281" s="6">
        <f>CleanedData[[#This Row],[Purchase Amount]]*1.15</f>
        <v>28640.589</v>
      </c>
    </row>
    <row r="5282" spans="1:27" x14ac:dyDescent="0.3">
      <c r="A5282">
        <v>6397</v>
      </c>
      <c r="B5282" t="s">
        <v>5507</v>
      </c>
      <c r="C5282" s="1">
        <v>45493</v>
      </c>
      <c r="D5282">
        <v>25</v>
      </c>
      <c r="E5282" t="s">
        <v>60</v>
      </c>
      <c r="F5282" t="s">
        <v>61</v>
      </c>
      <c r="G5282" t="s">
        <v>179</v>
      </c>
      <c r="H5282">
        <v>3</v>
      </c>
      <c r="I5282" t="s">
        <v>45</v>
      </c>
      <c r="J5282" t="s">
        <v>63</v>
      </c>
      <c r="K5282" t="s">
        <v>44</v>
      </c>
      <c r="L5282" t="s">
        <v>45</v>
      </c>
      <c r="M5282" t="s">
        <v>175</v>
      </c>
      <c r="N5282" t="s">
        <v>48</v>
      </c>
      <c r="O5282" t="s">
        <v>89</v>
      </c>
      <c r="P5282" t="s">
        <v>49</v>
      </c>
      <c r="Q5282" t="s">
        <v>58</v>
      </c>
      <c r="R5282" s="6">
        <f>_xlfn.XLOOKUP(CleanedData[[#This Row],[Product]],'02_Lookup_Tables'!$A$2:$A$126,'02_Lookup_Tables'!$B$2:$B$126)</f>
        <v>54.82</v>
      </c>
      <c r="S5282" t="str">
        <f>VLOOKUP(CleanedData[[#This Row],[Product]],'02_Lookup_Tables'!$H$2:$I$126,2,FALSE)</f>
        <v>Food</v>
      </c>
      <c r="T5282" t="str">
        <f>VLOOKUP(CleanedData[[#This Row],[Province]],'02_Lookup_Tables'!$D$2:$E$10,2, FALSE)</f>
        <v>Southern Region</v>
      </c>
      <c r="U5282" t="str" cm="1">
        <f t="array" ref="U5282">_xlfn.IFS(CleanedData[[#This Row],[Purchase Amount]]&lt;500,"Low",
CleanedData[[#This Row],[Purchase Amount]]&lt;5000,"Medium",
TRUE,"High")</f>
        <v>Low</v>
      </c>
      <c r="V5282" t="str">
        <f>TEXT(CleanedData[[#This Row],[Date]],"mmmm")</f>
        <v>July</v>
      </c>
      <c r="W5282" t="str">
        <f>"Q"&amp;ROUNDUP(MONTH(CleanedData[[#This Row],[Date]])/3,0)</f>
        <v>Q3</v>
      </c>
      <c r="X5282" t="str">
        <f>IF(CleanedData[[#This Row],[Purchase Amount]]&gt;=5000,"Yes","No")</f>
        <v>No</v>
      </c>
      <c r="Y5282">
        <f>IF(CleanedData[[#This Row],[Recommend]]="Yes",1,0)</f>
        <v>1</v>
      </c>
      <c r="Z5282" s="6">
        <f>CleanedData[[#This Row],[Purchase Amount]]*0.15</f>
        <v>8.222999999999999</v>
      </c>
      <c r="AA5282" s="6">
        <f>CleanedData[[#This Row],[Purchase Amount]]*1.15</f>
        <v>63.042999999999992</v>
      </c>
    </row>
    <row r="5283" spans="1:27" x14ac:dyDescent="0.3">
      <c r="A5283">
        <v>6399</v>
      </c>
      <c r="B5283" t="s">
        <v>5508</v>
      </c>
      <c r="C5283" s="1">
        <v>45338</v>
      </c>
      <c r="D5283">
        <v>26</v>
      </c>
      <c r="E5283" t="s">
        <v>39</v>
      </c>
      <c r="F5283" t="s">
        <v>68</v>
      </c>
      <c r="G5283" t="s">
        <v>246</v>
      </c>
      <c r="H5283">
        <v>1</v>
      </c>
      <c r="I5283" t="s">
        <v>42</v>
      </c>
      <c r="J5283" t="s">
        <v>69</v>
      </c>
      <c r="K5283" t="s">
        <v>64</v>
      </c>
      <c r="L5283" t="s">
        <v>42</v>
      </c>
      <c r="M5283" t="s">
        <v>100</v>
      </c>
      <c r="N5283" t="s">
        <v>80</v>
      </c>
      <c r="O5283" t="s">
        <v>48</v>
      </c>
      <c r="P5283" t="s">
        <v>49</v>
      </c>
      <c r="Q5283" t="s">
        <v>58</v>
      </c>
      <c r="R5283" s="6">
        <f>_xlfn.XLOOKUP(CleanedData[[#This Row],[Product]],'02_Lookup_Tables'!$A$2:$A$126,'02_Lookup_Tables'!$B$2:$B$126)</f>
        <v>2603.98</v>
      </c>
      <c r="S5283" t="str">
        <f>VLOOKUP(CleanedData[[#This Row],[Product]],'02_Lookup_Tables'!$H$2:$I$126,2,FALSE)</f>
        <v>Accessories</v>
      </c>
      <c r="T5283" t="str">
        <f>VLOOKUP(CleanedData[[#This Row],[Province]],'02_Lookup_Tables'!$D$2:$E$10,2, FALSE)</f>
        <v>Northern Region</v>
      </c>
      <c r="U5283" t="str" cm="1">
        <f t="array" ref="U5283">_xlfn.IFS(CleanedData[[#This Row],[Purchase Amount]]&lt;500,"Low",
CleanedData[[#This Row],[Purchase Amount]]&lt;5000,"Medium",
TRUE,"High")</f>
        <v>Medium</v>
      </c>
      <c r="V5283" t="str">
        <f>TEXT(CleanedData[[#This Row],[Date]],"mmmm")</f>
        <v>February</v>
      </c>
      <c r="W5283" t="str">
        <f>"Q"&amp;ROUNDUP(MONTH(CleanedData[[#This Row],[Date]])/3,0)</f>
        <v>Q1</v>
      </c>
      <c r="X5283" t="str">
        <f>IF(CleanedData[[#This Row],[Purchase Amount]]&gt;=5000,"Yes","No")</f>
        <v>No</v>
      </c>
      <c r="Y5283">
        <f>IF(CleanedData[[#This Row],[Recommend]]="Yes",1,0)</f>
        <v>0</v>
      </c>
      <c r="Z5283" s="6">
        <f>CleanedData[[#This Row],[Purchase Amount]]*0.15</f>
        <v>390.59699999999998</v>
      </c>
      <c r="AA5283" s="6">
        <f>CleanedData[[#This Row],[Purchase Amount]]*1.15</f>
        <v>2994.5769999999998</v>
      </c>
    </row>
    <row r="5284" spans="1:27" x14ac:dyDescent="0.3">
      <c r="A5284">
        <v>6400</v>
      </c>
      <c r="B5284" t="s">
        <v>5509</v>
      </c>
      <c r="C5284" s="1">
        <v>45840</v>
      </c>
      <c r="D5284">
        <v>46</v>
      </c>
      <c r="E5284" t="s">
        <v>52</v>
      </c>
      <c r="F5284" t="s">
        <v>40</v>
      </c>
      <c r="G5284" t="s">
        <v>133</v>
      </c>
      <c r="H5284">
        <v>4</v>
      </c>
      <c r="I5284" t="s">
        <v>45</v>
      </c>
      <c r="J5284" t="s">
        <v>54</v>
      </c>
      <c r="K5284" t="s">
        <v>64</v>
      </c>
      <c r="L5284" t="s">
        <v>42</v>
      </c>
      <c r="M5284" t="s">
        <v>156</v>
      </c>
      <c r="N5284" t="s">
        <v>96</v>
      </c>
      <c r="O5284" t="s">
        <v>148</v>
      </c>
      <c r="P5284" t="s">
        <v>49</v>
      </c>
      <c r="Q5284" t="s">
        <v>93</v>
      </c>
      <c r="R5284" s="6">
        <f>_xlfn.XLOOKUP(CleanedData[[#This Row],[Product]],'02_Lookup_Tables'!$A$2:$A$126,'02_Lookup_Tables'!$B$2:$B$126)</f>
        <v>1734</v>
      </c>
      <c r="S5284" t="str">
        <f>VLOOKUP(CleanedData[[#This Row],[Product]],'02_Lookup_Tables'!$H$2:$I$126,2,FALSE)</f>
        <v>Home &amp; Living</v>
      </c>
      <c r="T5284" t="str">
        <f>VLOOKUP(CleanedData[[#This Row],[Province]],'02_Lookup_Tables'!$D$2:$E$10,2, FALSE)</f>
        <v>Northern Region</v>
      </c>
      <c r="U5284" t="str" cm="1">
        <f t="array" ref="U5284">_xlfn.IFS(CleanedData[[#This Row],[Purchase Amount]]&lt;500,"Low",
CleanedData[[#This Row],[Purchase Amount]]&lt;5000,"Medium",
TRUE,"High")</f>
        <v>Medium</v>
      </c>
      <c r="V5284" t="str">
        <f>TEXT(CleanedData[[#This Row],[Date]],"mmmm")</f>
        <v>July</v>
      </c>
      <c r="W5284" t="str">
        <f>"Q"&amp;ROUNDUP(MONTH(CleanedData[[#This Row],[Date]])/3,0)</f>
        <v>Q3</v>
      </c>
      <c r="X5284" t="str">
        <f>IF(CleanedData[[#This Row],[Purchase Amount]]&gt;=5000,"Yes","No")</f>
        <v>No</v>
      </c>
      <c r="Y5284">
        <f>IF(CleanedData[[#This Row],[Recommend]]="Yes",1,0)</f>
        <v>1</v>
      </c>
      <c r="Z5284" s="6">
        <f>CleanedData[[#This Row],[Purchase Amount]]*0.15</f>
        <v>260.09999999999997</v>
      </c>
      <c r="AA5284" s="6">
        <f>CleanedData[[#This Row],[Purchase Amount]]*1.15</f>
        <v>1994.1</v>
      </c>
    </row>
    <row r="5285" spans="1:27" x14ac:dyDescent="0.3">
      <c r="A5285">
        <v>6401</v>
      </c>
      <c r="B5285" t="s">
        <v>5510</v>
      </c>
      <c r="C5285" s="1">
        <v>45705</v>
      </c>
      <c r="D5285">
        <v>18</v>
      </c>
      <c r="E5285" t="s">
        <v>39</v>
      </c>
      <c r="F5285" t="s">
        <v>40</v>
      </c>
      <c r="G5285" t="s">
        <v>478</v>
      </c>
      <c r="H5285">
        <v>5</v>
      </c>
      <c r="I5285" t="s">
        <v>45</v>
      </c>
      <c r="J5285" t="s">
        <v>74</v>
      </c>
      <c r="K5285" t="s">
        <v>64</v>
      </c>
      <c r="L5285" t="s">
        <v>42</v>
      </c>
      <c r="M5285" t="s">
        <v>112</v>
      </c>
      <c r="N5285" t="s">
        <v>57</v>
      </c>
      <c r="O5285" t="s">
        <v>48</v>
      </c>
      <c r="P5285" t="s">
        <v>49</v>
      </c>
      <c r="Q5285" t="s">
        <v>66</v>
      </c>
      <c r="R5285" s="6">
        <f>_xlfn.XLOOKUP(CleanedData[[#This Row],[Product]],'02_Lookup_Tables'!$A$2:$A$126,'02_Lookup_Tables'!$B$2:$B$126)</f>
        <v>4507.63</v>
      </c>
      <c r="S5285" t="str">
        <f>VLOOKUP(CleanedData[[#This Row],[Product]],'02_Lookup_Tables'!$H$2:$I$126,2,FALSE)</f>
        <v>Sports &amp; Outdoors</v>
      </c>
      <c r="T5285" t="str">
        <f>VLOOKUP(CleanedData[[#This Row],[Province]],'02_Lookup_Tables'!$D$2:$E$10,2, FALSE)</f>
        <v>Northern Region</v>
      </c>
      <c r="U5285" t="str" cm="1">
        <f t="array" ref="U5285">_xlfn.IFS(CleanedData[[#This Row],[Purchase Amount]]&lt;500,"Low",
CleanedData[[#This Row],[Purchase Amount]]&lt;5000,"Medium",
TRUE,"High")</f>
        <v>Medium</v>
      </c>
      <c r="V5285" t="str">
        <f>TEXT(CleanedData[[#This Row],[Date]],"mmmm")</f>
        <v>February</v>
      </c>
      <c r="W5285" t="str">
        <f>"Q"&amp;ROUNDUP(MONTH(CleanedData[[#This Row],[Date]])/3,0)</f>
        <v>Q1</v>
      </c>
      <c r="X5285" t="str">
        <f>IF(CleanedData[[#This Row],[Purchase Amount]]&gt;=5000,"Yes","No")</f>
        <v>No</v>
      </c>
      <c r="Y5285">
        <f>IF(CleanedData[[#This Row],[Recommend]]="Yes",1,0)</f>
        <v>1</v>
      </c>
      <c r="Z5285" s="6">
        <f>CleanedData[[#This Row],[Purchase Amount]]*0.15</f>
        <v>676.14449999999999</v>
      </c>
      <c r="AA5285" s="6">
        <f>CleanedData[[#This Row],[Purchase Amount]]*1.15</f>
        <v>5183.7744999999995</v>
      </c>
    </row>
    <row r="5286" spans="1:27" x14ac:dyDescent="0.3">
      <c r="A5286">
        <v>6402</v>
      </c>
      <c r="B5286" t="s">
        <v>5511</v>
      </c>
      <c r="C5286" s="1">
        <v>45630</v>
      </c>
      <c r="D5286">
        <v>21</v>
      </c>
      <c r="E5286" t="s">
        <v>39</v>
      </c>
      <c r="F5286" t="s">
        <v>108</v>
      </c>
      <c r="G5286" t="s">
        <v>210</v>
      </c>
      <c r="H5286">
        <v>3</v>
      </c>
      <c r="I5286" t="s">
        <v>45</v>
      </c>
      <c r="J5286" t="s">
        <v>43</v>
      </c>
      <c r="K5286" t="s">
        <v>44</v>
      </c>
      <c r="L5286" t="s">
        <v>45</v>
      </c>
      <c r="M5286" t="s">
        <v>196</v>
      </c>
      <c r="N5286" t="s">
        <v>48</v>
      </c>
      <c r="O5286" t="s">
        <v>89</v>
      </c>
      <c r="P5286" t="s">
        <v>49</v>
      </c>
      <c r="Q5286" t="s">
        <v>66</v>
      </c>
      <c r="R5286" s="6">
        <f>_xlfn.XLOOKUP(CleanedData[[#This Row],[Product]],'02_Lookup_Tables'!$A$2:$A$126,'02_Lookup_Tables'!$B$2:$B$126)</f>
        <v>13123.97</v>
      </c>
      <c r="S5286" t="str">
        <f>VLOOKUP(CleanedData[[#This Row],[Product]],'02_Lookup_Tables'!$H$2:$I$126,2,FALSE)</f>
        <v>Electronics</v>
      </c>
      <c r="T5286" t="str">
        <f>VLOOKUP(CleanedData[[#This Row],[Province]],'02_Lookup_Tables'!$D$2:$E$10,2, FALSE)</f>
        <v>Gauteng Region</v>
      </c>
      <c r="U5286" t="str" cm="1">
        <f t="array" ref="U5286">_xlfn.IFS(CleanedData[[#This Row],[Purchase Amount]]&lt;500,"Low",
CleanedData[[#This Row],[Purchase Amount]]&lt;5000,"Medium",
TRUE,"High")</f>
        <v>High</v>
      </c>
      <c r="V5286" t="str">
        <f>TEXT(CleanedData[[#This Row],[Date]],"mmmm")</f>
        <v>December</v>
      </c>
      <c r="W5286" t="str">
        <f>"Q"&amp;ROUNDUP(MONTH(CleanedData[[#This Row],[Date]])/3,0)</f>
        <v>Q4</v>
      </c>
      <c r="X5286" t="str">
        <f>IF(CleanedData[[#This Row],[Purchase Amount]]&gt;=5000,"Yes","No")</f>
        <v>Yes</v>
      </c>
      <c r="Y5286">
        <f>IF(CleanedData[[#This Row],[Recommend]]="Yes",1,0)</f>
        <v>1</v>
      </c>
      <c r="Z5286" s="6">
        <f>CleanedData[[#This Row],[Purchase Amount]]*0.15</f>
        <v>1968.5954999999999</v>
      </c>
      <c r="AA5286" s="6">
        <f>CleanedData[[#This Row],[Purchase Amount]]*1.15</f>
        <v>15092.565499999999</v>
      </c>
    </row>
    <row r="5287" spans="1:27" x14ac:dyDescent="0.3">
      <c r="A5287">
        <v>6403</v>
      </c>
      <c r="B5287" t="s">
        <v>5512</v>
      </c>
      <c r="C5287" s="1">
        <v>45801</v>
      </c>
      <c r="D5287">
        <v>29</v>
      </c>
      <c r="E5287" t="s">
        <v>52</v>
      </c>
      <c r="F5287" t="s">
        <v>77</v>
      </c>
      <c r="G5287" t="s">
        <v>203</v>
      </c>
      <c r="H5287">
        <v>5</v>
      </c>
      <c r="I5287" t="s">
        <v>45</v>
      </c>
      <c r="J5287" t="s">
        <v>74</v>
      </c>
      <c r="K5287" t="s">
        <v>64</v>
      </c>
      <c r="L5287" t="s">
        <v>45</v>
      </c>
      <c r="M5287" t="s">
        <v>136</v>
      </c>
      <c r="N5287" t="s">
        <v>57</v>
      </c>
      <c r="O5287" t="s">
        <v>89</v>
      </c>
      <c r="P5287" t="s">
        <v>70</v>
      </c>
      <c r="Q5287" t="s">
        <v>58</v>
      </c>
      <c r="R5287" s="6">
        <f>_xlfn.XLOOKUP(CleanedData[[#This Row],[Product]],'02_Lookup_Tables'!$A$2:$A$126,'02_Lookup_Tables'!$B$2:$B$126)</f>
        <v>2849.09</v>
      </c>
      <c r="S5287" t="str">
        <f>VLOOKUP(CleanedData[[#This Row],[Product]],'02_Lookup_Tables'!$H$2:$I$126,2,FALSE)</f>
        <v>Home &amp; Living</v>
      </c>
      <c r="T5287" t="str">
        <f>VLOOKUP(CleanedData[[#This Row],[Province]],'02_Lookup_Tables'!$D$2:$E$10,2, FALSE)</f>
        <v>Central Region</v>
      </c>
      <c r="U5287" t="str" cm="1">
        <f t="array" ref="U5287">_xlfn.IFS(CleanedData[[#This Row],[Purchase Amount]]&lt;500,"Low",
CleanedData[[#This Row],[Purchase Amount]]&lt;5000,"Medium",
TRUE,"High")</f>
        <v>Medium</v>
      </c>
      <c r="V5287" t="str">
        <f>TEXT(CleanedData[[#This Row],[Date]],"mmmm")</f>
        <v>May</v>
      </c>
      <c r="W5287" t="str">
        <f>"Q"&amp;ROUNDUP(MONTH(CleanedData[[#This Row],[Date]])/3,0)</f>
        <v>Q2</v>
      </c>
      <c r="X5287" t="str">
        <f>IF(CleanedData[[#This Row],[Purchase Amount]]&gt;=5000,"Yes","No")</f>
        <v>No</v>
      </c>
      <c r="Y5287">
        <f>IF(CleanedData[[#This Row],[Recommend]]="Yes",1,0)</f>
        <v>1</v>
      </c>
      <c r="Z5287" s="6">
        <f>CleanedData[[#This Row],[Purchase Amount]]*0.15</f>
        <v>427.36349999999999</v>
      </c>
      <c r="AA5287" s="6">
        <f>CleanedData[[#This Row],[Purchase Amount]]*1.15</f>
        <v>3276.4535000000001</v>
      </c>
    </row>
    <row r="5288" spans="1:27" x14ac:dyDescent="0.3">
      <c r="A5288">
        <v>6404</v>
      </c>
      <c r="B5288" t="s">
        <v>5513</v>
      </c>
      <c r="C5288" s="1">
        <v>45486</v>
      </c>
      <c r="D5288">
        <v>57</v>
      </c>
      <c r="E5288" t="s">
        <v>39</v>
      </c>
      <c r="F5288" t="s">
        <v>77</v>
      </c>
      <c r="G5288" t="s">
        <v>365</v>
      </c>
      <c r="H5288">
        <v>5</v>
      </c>
      <c r="I5288" t="s">
        <v>45</v>
      </c>
      <c r="J5288" t="s">
        <v>74</v>
      </c>
      <c r="K5288" t="s">
        <v>64</v>
      </c>
      <c r="L5288" t="s">
        <v>42</v>
      </c>
      <c r="M5288" t="s">
        <v>190</v>
      </c>
      <c r="N5288" t="s">
        <v>57</v>
      </c>
      <c r="O5288" t="s">
        <v>89</v>
      </c>
      <c r="P5288" t="s">
        <v>70</v>
      </c>
      <c r="Q5288" t="s">
        <v>50</v>
      </c>
      <c r="R5288" s="6">
        <f>_xlfn.XLOOKUP(CleanedData[[#This Row],[Product]],'02_Lookup_Tables'!$A$2:$A$126,'02_Lookup_Tables'!$B$2:$B$126)</f>
        <v>105.11</v>
      </c>
      <c r="S5288" t="str">
        <f>VLOOKUP(CleanedData[[#This Row],[Product]],'02_Lookup_Tables'!$H$2:$I$126,2,FALSE)</f>
        <v>Beauty &amp; Personal Care</v>
      </c>
      <c r="T5288" t="str">
        <f>VLOOKUP(CleanedData[[#This Row],[Province]],'02_Lookup_Tables'!$D$2:$E$10,2, FALSE)</f>
        <v>Central Region</v>
      </c>
      <c r="U5288" t="str" cm="1">
        <f t="array" ref="U5288">_xlfn.IFS(CleanedData[[#This Row],[Purchase Amount]]&lt;500,"Low",
CleanedData[[#This Row],[Purchase Amount]]&lt;5000,"Medium",
TRUE,"High")</f>
        <v>Low</v>
      </c>
      <c r="V5288" t="str">
        <f>TEXT(CleanedData[[#This Row],[Date]],"mmmm")</f>
        <v>July</v>
      </c>
      <c r="W5288" t="str">
        <f>"Q"&amp;ROUNDUP(MONTH(CleanedData[[#This Row],[Date]])/3,0)</f>
        <v>Q3</v>
      </c>
      <c r="X5288" t="str">
        <f>IF(CleanedData[[#This Row],[Purchase Amount]]&gt;=5000,"Yes","No")</f>
        <v>No</v>
      </c>
      <c r="Y5288">
        <f>IF(CleanedData[[#This Row],[Recommend]]="Yes",1,0)</f>
        <v>1</v>
      </c>
      <c r="Z5288" s="6">
        <f>CleanedData[[#This Row],[Purchase Amount]]*0.15</f>
        <v>15.766499999999999</v>
      </c>
      <c r="AA5288" s="6">
        <f>CleanedData[[#This Row],[Purchase Amount]]*1.15</f>
        <v>120.87649999999999</v>
      </c>
    </row>
    <row r="5289" spans="1:27" x14ac:dyDescent="0.3">
      <c r="A5289">
        <v>6405</v>
      </c>
      <c r="B5289" t="s">
        <v>5514</v>
      </c>
      <c r="C5289" s="1">
        <v>45776</v>
      </c>
      <c r="D5289">
        <v>78</v>
      </c>
      <c r="E5289" t="s">
        <v>39</v>
      </c>
      <c r="F5289" t="s">
        <v>68</v>
      </c>
      <c r="G5289" t="s">
        <v>317</v>
      </c>
      <c r="H5289">
        <v>5</v>
      </c>
      <c r="I5289" t="s">
        <v>42</v>
      </c>
      <c r="J5289" t="s">
        <v>43</v>
      </c>
      <c r="K5289" t="s">
        <v>55</v>
      </c>
      <c r="L5289" t="s">
        <v>42</v>
      </c>
      <c r="M5289" t="s">
        <v>65</v>
      </c>
      <c r="N5289" t="s">
        <v>57</v>
      </c>
      <c r="O5289" t="s">
        <v>89</v>
      </c>
      <c r="P5289" t="s">
        <v>70</v>
      </c>
      <c r="Q5289" t="s">
        <v>97</v>
      </c>
      <c r="R5289" s="6">
        <f>_xlfn.XLOOKUP(CleanedData[[#This Row],[Product]],'02_Lookup_Tables'!$A$2:$A$126,'02_Lookup_Tables'!$B$2:$B$126)</f>
        <v>10347.709999999999</v>
      </c>
      <c r="S5289" t="str">
        <f>VLOOKUP(CleanedData[[#This Row],[Product]],'02_Lookup_Tables'!$H$2:$I$126,2,FALSE)</f>
        <v>Home Devices</v>
      </c>
      <c r="T5289" t="str">
        <f>VLOOKUP(CleanedData[[#This Row],[Province]],'02_Lookup_Tables'!$D$2:$E$10,2, FALSE)</f>
        <v>Northern Region</v>
      </c>
      <c r="U5289" t="str" cm="1">
        <f t="array" ref="U5289">_xlfn.IFS(CleanedData[[#This Row],[Purchase Amount]]&lt;500,"Low",
CleanedData[[#This Row],[Purchase Amount]]&lt;5000,"Medium",
TRUE,"High")</f>
        <v>High</v>
      </c>
      <c r="V5289" t="str">
        <f>TEXT(CleanedData[[#This Row],[Date]],"mmmm")</f>
        <v>April</v>
      </c>
      <c r="W5289" t="str">
        <f>"Q"&amp;ROUNDUP(MONTH(CleanedData[[#This Row],[Date]])/3,0)</f>
        <v>Q2</v>
      </c>
      <c r="X5289" t="str">
        <f>IF(CleanedData[[#This Row],[Purchase Amount]]&gt;=5000,"Yes","No")</f>
        <v>Yes</v>
      </c>
      <c r="Y5289">
        <f>IF(CleanedData[[#This Row],[Recommend]]="Yes",1,0)</f>
        <v>0</v>
      </c>
      <c r="Z5289" s="6">
        <f>CleanedData[[#This Row],[Purchase Amount]]*0.15</f>
        <v>1552.1564999999998</v>
      </c>
      <c r="AA5289" s="6">
        <f>CleanedData[[#This Row],[Purchase Amount]]*1.15</f>
        <v>11899.866499999998</v>
      </c>
    </row>
    <row r="5290" spans="1:27" x14ac:dyDescent="0.3">
      <c r="A5290">
        <v>6406</v>
      </c>
      <c r="B5290" t="s">
        <v>5515</v>
      </c>
      <c r="C5290" s="1">
        <v>45485</v>
      </c>
      <c r="D5290">
        <v>21</v>
      </c>
      <c r="E5290" t="s">
        <v>39</v>
      </c>
      <c r="F5290" t="s">
        <v>108</v>
      </c>
      <c r="G5290" t="s">
        <v>419</v>
      </c>
      <c r="H5290">
        <v>4</v>
      </c>
      <c r="I5290" t="s">
        <v>45</v>
      </c>
      <c r="J5290" t="s">
        <v>63</v>
      </c>
      <c r="K5290" t="s">
        <v>64</v>
      </c>
      <c r="L5290" t="s">
        <v>42</v>
      </c>
      <c r="M5290" t="s">
        <v>92</v>
      </c>
      <c r="N5290" t="s">
        <v>96</v>
      </c>
      <c r="O5290" t="s">
        <v>89</v>
      </c>
      <c r="P5290" t="s">
        <v>70</v>
      </c>
      <c r="Q5290" t="s">
        <v>66</v>
      </c>
      <c r="R5290" s="6">
        <f>_xlfn.XLOOKUP(CleanedData[[#This Row],[Product]],'02_Lookup_Tables'!$A$2:$A$126,'02_Lookup_Tables'!$B$2:$B$126)</f>
        <v>96.11</v>
      </c>
      <c r="S5290" t="str">
        <f>VLOOKUP(CleanedData[[#This Row],[Product]],'02_Lookup_Tables'!$H$2:$I$126,2,FALSE)</f>
        <v>Apparel</v>
      </c>
      <c r="T5290" t="str">
        <f>VLOOKUP(CleanedData[[#This Row],[Province]],'02_Lookup_Tables'!$D$2:$E$10,2, FALSE)</f>
        <v>Gauteng Region</v>
      </c>
      <c r="U5290" t="str" cm="1">
        <f t="array" ref="U5290">_xlfn.IFS(CleanedData[[#This Row],[Purchase Amount]]&lt;500,"Low",
CleanedData[[#This Row],[Purchase Amount]]&lt;5000,"Medium",
TRUE,"High")</f>
        <v>Low</v>
      </c>
      <c r="V5290" t="str">
        <f>TEXT(CleanedData[[#This Row],[Date]],"mmmm")</f>
        <v>July</v>
      </c>
      <c r="W5290" t="str">
        <f>"Q"&amp;ROUNDUP(MONTH(CleanedData[[#This Row],[Date]])/3,0)</f>
        <v>Q3</v>
      </c>
      <c r="X5290" t="str">
        <f>IF(CleanedData[[#This Row],[Purchase Amount]]&gt;=5000,"Yes","No")</f>
        <v>No</v>
      </c>
      <c r="Y5290">
        <f>IF(CleanedData[[#This Row],[Recommend]]="Yes",1,0)</f>
        <v>1</v>
      </c>
      <c r="Z5290" s="6">
        <f>CleanedData[[#This Row],[Purchase Amount]]*0.15</f>
        <v>14.416499999999999</v>
      </c>
      <c r="AA5290" s="6">
        <f>CleanedData[[#This Row],[Purchase Amount]]*1.15</f>
        <v>110.52649999999998</v>
      </c>
    </row>
    <row r="5291" spans="1:27" x14ac:dyDescent="0.3">
      <c r="A5291">
        <v>6407</v>
      </c>
      <c r="B5291" t="s">
        <v>5516</v>
      </c>
      <c r="C5291" s="1">
        <v>45467</v>
      </c>
      <c r="D5291">
        <v>57</v>
      </c>
      <c r="E5291" t="s">
        <v>39</v>
      </c>
      <c r="F5291" t="s">
        <v>40</v>
      </c>
      <c r="G5291" t="s">
        <v>227</v>
      </c>
      <c r="H5291">
        <v>2</v>
      </c>
      <c r="I5291" t="s">
        <v>45</v>
      </c>
      <c r="J5291" t="s">
        <v>43</v>
      </c>
      <c r="K5291" t="s">
        <v>44</v>
      </c>
      <c r="L5291" t="s">
        <v>45</v>
      </c>
      <c r="N5291" t="s">
        <v>47</v>
      </c>
      <c r="O5291" t="s">
        <v>134</v>
      </c>
      <c r="P5291" t="s">
        <v>8646</v>
      </c>
      <c r="Q5291" t="s">
        <v>50</v>
      </c>
      <c r="R5291" s="6">
        <f>_xlfn.XLOOKUP(CleanedData[[#This Row],[Product]],'02_Lookup_Tables'!$A$2:$A$126,'02_Lookup_Tables'!$B$2:$B$126)</f>
        <v>22574.95</v>
      </c>
      <c r="S5291" t="str">
        <f>VLOOKUP(CleanedData[[#This Row],[Product]],'02_Lookup_Tables'!$H$2:$I$126,2,FALSE)</f>
        <v>Electronics</v>
      </c>
      <c r="T5291" t="str">
        <f>VLOOKUP(CleanedData[[#This Row],[Province]],'02_Lookup_Tables'!$D$2:$E$10,2, FALSE)</f>
        <v>Northern Region</v>
      </c>
      <c r="U5291" t="str" cm="1">
        <f t="array" ref="U5291">_xlfn.IFS(CleanedData[[#This Row],[Purchase Amount]]&lt;500,"Low",
CleanedData[[#This Row],[Purchase Amount]]&lt;5000,"Medium",
TRUE,"High")</f>
        <v>High</v>
      </c>
      <c r="V5291" t="str">
        <f>TEXT(CleanedData[[#This Row],[Date]],"mmmm")</f>
        <v>June</v>
      </c>
      <c r="W5291" t="str">
        <f>"Q"&amp;ROUNDUP(MONTH(CleanedData[[#This Row],[Date]])/3,0)</f>
        <v>Q2</v>
      </c>
      <c r="X5291" t="str">
        <f>IF(CleanedData[[#This Row],[Purchase Amount]]&gt;=5000,"Yes","No")</f>
        <v>Yes</v>
      </c>
      <c r="Y5291">
        <f>IF(CleanedData[[#This Row],[Recommend]]="Yes",1,0)</f>
        <v>1</v>
      </c>
      <c r="Z5291" s="6">
        <f>CleanedData[[#This Row],[Purchase Amount]]*0.15</f>
        <v>3386.2424999999998</v>
      </c>
      <c r="AA5291" s="6">
        <f>CleanedData[[#This Row],[Purchase Amount]]*1.15</f>
        <v>25961.192499999997</v>
      </c>
    </row>
    <row r="5292" spans="1:27" x14ac:dyDescent="0.3">
      <c r="A5292">
        <v>6408</v>
      </c>
      <c r="B5292" t="s">
        <v>5517</v>
      </c>
      <c r="C5292" s="1">
        <v>45680</v>
      </c>
      <c r="D5292">
        <v>49</v>
      </c>
      <c r="E5292" t="s">
        <v>39</v>
      </c>
      <c r="F5292" t="s">
        <v>40</v>
      </c>
      <c r="G5292" t="s">
        <v>338</v>
      </c>
      <c r="H5292">
        <v>5</v>
      </c>
      <c r="I5292" t="s">
        <v>45</v>
      </c>
      <c r="J5292" t="s">
        <v>74</v>
      </c>
      <c r="K5292" t="s">
        <v>44</v>
      </c>
      <c r="L5292" t="s">
        <v>42</v>
      </c>
      <c r="M5292" t="s">
        <v>208</v>
      </c>
      <c r="N5292" t="s">
        <v>57</v>
      </c>
      <c r="O5292" t="s">
        <v>89</v>
      </c>
      <c r="P5292" t="s">
        <v>70</v>
      </c>
      <c r="Q5292" t="s">
        <v>93</v>
      </c>
      <c r="R5292" s="6">
        <f>_xlfn.XLOOKUP(CleanedData[[#This Row],[Product]],'02_Lookup_Tables'!$A$2:$A$126,'02_Lookup_Tables'!$B$2:$B$126)</f>
        <v>5258.73</v>
      </c>
      <c r="S5292" t="str">
        <f>VLOOKUP(CleanedData[[#This Row],[Product]],'02_Lookup_Tables'!$H$2:$I$126,2,FALSE)</f>
        <v>Sports &amp; Outdoors</v>
      </c>
      <c r="T5292" t="str">
        <f>VLOOKUP(CleanedData[[#This Row],[Province]],'02_Lookup_Tables'!$D$2:$E$10,2, FALSE)</f>
        <v>Northern Region</v>
      </c>
      <c r="U5292" t="str" cm="1">
        <f t="array" ref="U5292">_xlfn.IFS(CleanedData[[#This Row],[Purchase Amount]]&lt;500,"Low",
CleanedData[[#This Row],[Purchase Amount]]&lt;5000,"Medium",
TRUE,"High")</f>
        <v>High</v>
      </c>
      <c r="V5292" t="str">
        <f>TEXT(CleanedData[[#This Row],[Date]],"mmmm")</f>
        <v>January</v>
      </c>
      <c r="W5292" t="str">
        <f>"Q"&amp;ROUNDUP(MONTH(CleanedData[[#This Row],[Date]])/3,0)</f>
        <v>Q1</v>
      </c>
      <c r="X5292" t="str">
        <f>IF(CleanedData[[#This Row],[Purchase Amount]]&gt;=5000,"Yes","No")</f>
        <v>Yes</v>
      </c>
      <c r="Y5292">
        <f>IF(CleanedData[[#This Row],[Recommend]]="Yes",1,0)</f>
        <v>1</v>
      </c>
      <c r="Z5292" s="6">
        <f>CleanedData[[#This Row],[Purchase Amount]]*0.15</f>
        <v>788.80949999999996</v>
      </c>
      <c r="AA5292" s="6">
        <f>CleanedData[[#This Row],[Purchase Amount]]*1.15</f>
        <v>6047.539499999999</v>
      </c>
    </row>
    <row r="5293" spans="1:27" x14ac:dyDescent="0.3">
      <c r="A5293">
        <v>6409</v>
      </c>
      <c r="B5293" t="s">
        <v>5518</v>
      </c>
      <c r="C5293" s="1">
        <v>45875</v>
      </c>
      <c r="D5293">
        <v>54</v>
      </c>
      <c r="E5293" t="s">
        <v>52</v>
      </c>
      <c r="F5293" t="s">
        <v>77</v>
      </c>
      <c r="G5293" t="s">
        <v>563</v>
      </c>
      <c r="H5293">
        <v>1</v>
      </c>
      <c r="I5293" t="s">
        <v>42</v>
      </c>
      <c r="J5293" t="s">
        <v>63</v>
      </c>
      <c r="K5293" t="s">
        <v>55</v>
      </c>
      <c r="L5293" t="s">
        <v>42</v>
      </c>
      <c r="M5293" t="s">
        <v>75</v>
      </c>
      <c r="N5293" t="s">
        <v>80</v>
      </c>
      <c r="O5293" t="s">
        <v>89</v>
      </c>
      <c r="P5293" t="s">
        <v>49</v>
      </c>
      <c r="Q5293" t="s">
        <v>93</v>
      </c>
      <c r="R5293" s="6">
        <f>_xlfn.XLOOKUP(CleanedData[[#This Row],[Product]],'02_Lookup_Tables'!$A$2:$A$126,'02_Lookup_Tables'!$B$2:$B$126)</f>
        <v>11052.57</v>
      </c>
      <c r="S5293" t="str">
        <f>VLOOKUP(CleanedData[[#This Row],[Product]],'02_Lookup_Tables'!$H$2:$I$126,2,FALSE)</f>
        <v>Electronics</v>
      </c>
      <c r="T5293" t="str">
        <f>VLOOKUP(CleanedData[[#This Row],[Province]],'02_Lookup_Tables'!$D$2:$E$10,2, FALSE)</f>
        <v>Central Region</v>
      </c>
      <c r="U5293" t="str" cm="1">
        <f t="array" ref="U5293">_xlfn.IFS(CleanedData[[#This Row],[Purchase Amount]]&lt;500,"Low",
CleanedData[[#This Row],[Purchase Amount]]&lt;5000,"Medium",
TRUE,"High")</f>
        <v>High</v>
      </c>
      <c r="V5293" t="str">
        <f>TEXT(CleanedData[[#This Row],[Date]],"mmmm")</f>
        <v>August</v>
      </c>
      <c r="W5293" t="str">
        <f>"Q"&amp;ROUNDUP(MONTH(CleanedData[[#This Row],[Date]])/3,0)</f>
        <v>Q3</v>
      </c>
      <c r="X5293" t="str">
        <f>IF(CleanedData[[#This Row],[Purchase Amount]]&gt;=5000,"Yes","No")</f>
        <v>Yes</v>
      </c>
      <c r="Y5293">
        <f>IF(CleanedData[[#This Row],[Recommend]]="Yes",1,0)</f>
        <v>0</v>
      </c>
      <c r="Z5293" s="6">
        <f>CleanedData[[#This Row],[Purchase Amount]]*0.15</f>
        <v>1657.8854999999999</v>
      </c>
      <c r="AA5293" s="6">
        <f>CleanedData[[#This Row],[Purchase Amount]]*1.15</f>
        <v>12710.455499999998</v>
      </c>
    </row>
    <row r="5294" spans="1:27" x14ac:dyDescent="0.3">
      <c r="A5294">
        <v>6410</v>
      </c>
      <c r="B5294" t="s">
        <v>5519</v>
      </c>
      <c r="C5294" s="1">
        <v>45444</v>
      </c>
      <c r="D5294">
        <v>18</v>
      </c>
      <c r="E5294" t="s">
        <v>52</v>
      </c>
      <c r="F5294" t="s">
        <v>108</v>
      </c>
      <c r="G5294" t="s">
        <v>288</v>
      </c>
      <c r="H5294">
        <v>5</v>
      </c>
      <c r="I5294" t="s">
        <v>45</v>
      </c>
      <c r="J5294" t="s">
        <v>74</v>
      </c>
      <c r="K5294" t="s">
        <v>55</v>
      </c>
      <c r="L5294" t="s">
        <v>45</v>
      </c>
      <c r="M5294" t="s">
        <v>75</v>
      </c>
      <c r="N5294" t="s">
        <v>57</v>
      </c>
      <c r="O5294" t="s">
        <v>89</v>
      </c>
      <c r="P5294" t="s">
        <v>70</v>
      </c>
      <c r="Q5294" t="s">
        <v>66</v>
      </c>
      <c r="R5294" s="6">
        <f>_xlfn.XLOOKUP(CleanedData[[#This Row],[Product]],'02_Lookup_Tables'!$A$2:$A$126,'02_Lookup_Tables'!$B$2:$B$126)</f>
        <v>605.1</v>
      </c>
      <c r="S5294" t="str">
        <f>VLOOKUP(CleanedData[[#This Row],[Product]],'02_Lookup_Tables'!$H$2:$I$126,2,FALSE)</f>
        <v>Apparel</v>
      </c>
      <c r="T5294" t="str">
        <f>VLOOKUP(CleanedData[[#This Row],[Province]],'02_Lookup_Tables'!$D$2:$E$10,2, FALSE)</f>
        <v>Gauteng Region</v>
      </c>
      <c r="U5294" t="str" cm="1">
        <f t="array" ref="U5294">_xlfn.IFS(CleanedData[[#This Row],[Purchase Amount]]&lt;500,"Low",
CleanedData[[#This Row],[Purchase Amount]]&lt;5000,"Medium",
TRUE,"High")</f>
        <v>Medium</v>
      </c>
      <c r="V5294" t="str">
        <f>TEXT(CleanedData[[#This Row],[Date]],"mmmm")</f>
        <v>June</v>
      </c>
      <c r="W5294" t="str">
        <f>"Q"&amp;ROUNDUP(MONTH(CleanedData[[#This Row],[Date]])/3,0)</f>
        <v>Q2</v>
      </c>
      <c r="X5294" t="str">
        <f>IF(CleanedData[[#This Row],[Purchase Amount]]&gt;=5000,"Yes","No")</f>
        <v>No</v>
      </c>
      <c r="Y5294">
        <f>IF(CleanedData[[#This Row],[Recommend]]="Yes",1,0)</f>
        <v>1</v>
      </c>
      <c r="Z5294" s="6">
        <f>CleanedData[[#This Row],[Purchase Amount]]*0.15</f>
        <v>90.765000000000001</v>
      </c>
      <c r="AA5294" s="6">
        <f>CleanedData[[#This Row],[Purchase Amount]]*1.15</f>
        <v>695.86500000000001</v>
      </c>
    </row>
    <row r="5295" spans="1:27" x14ac:dyDescent="0.3">
      <c r="A5295">
        <v>6411</v>
      </c>
      <c r="B5295" t="s">
        <v>5520</v>
      </c>
      <c r="C5295" s="1">
        <v>45549</v>
      </c>
      <c r="D5295">
        <v>75</v>
      </c>
      <c r="E5295" t="s">
        <v>60</v>
      </c>
      <c r="F5295" t="s">
        <v>125</v>
      </c>
      <c r="G5295" t="s">
        <v>225</v>
      </c>
      <c r="H5295">
        <v>2</v>
      </c>
      <c r="I5295" t="s">
        <v>42</v>
      </c>
      <c r="J5295" t="s">
        <v>63</v>
      </c>
      <c r="K5295" t="s">
        <v>55</v>
      </c>
      <c r="L5295" t="s">
        <v>42</v>
      </c>
      <c r="M5295" t="s">
        <v>231</v>
      </c>
      <c r="N5295" t="s">
        <v>47</v>
      </c>
      <c r="O5295" t="s">
        <v>89</v>
      </c>
      <c r="P5295" t="s">
        <v>49</v>
      </c>
      <c r="Q5295" t="s">
        <v>97</v>
      </c>
      <c r="R5295" s="6">
        <f>_xlfn.XLOOKUP(CleanedData[[#This Row],[Product]],'02_Lookup_Tables'!$A$2:$A$126,'02_Lookup_Tables'!$B$2:$B$126)</f>
        <v>1094.3699999999999</v>
      </c>
      <c r="S5295" t="str">
        <f>VLOOKUP(CleanedData[[#This Row],[Product]],'02_Lookup_Tables'!$H$2:$I$126,2,FALSE)</f>
        <v>Apparel</v>
      </c>
      <c r="T5295" t="str">
        <f>VLOOKUP(CleanedData[[#This Row],[Province]],'02_Lookup_Tables'!$D$2:$E$10,2, FALSE)</f>
        <v>Western Region</v>
      </c>
      <c r="U5295" t="str" cm="1">
        <f t="array" ref="U5295">_xlfn.IFS(CleanedData[[#This Row],[Purchase Amount]]&lt;500,"Low",
CleanedData[[#This Row],[Purchase Amount]]&lt;5000,"Medium",
TRUE,"High")</f>
        <v>Medium</v>
      </c>
      <c r="V5295" t="str">
        <f>TEXT(CleanedData[[#This Row],[Date]],"mmmm")</f>
        <v>September</v>
      </c>
      <c r="W5295" t="str">
        <f>"Q"&amp;ROUNDUP(MONTH(CleanedData[[#This Row],[Date]])/3,0)</f>
        <v>Q3</v>
      </c>
      <c r="X5295" t="str">
        <f>IF(CleanedData[[#This Row],[Purchase Amount]]&gt;=5000,"Yes","No")</f>
        <v>No</v>
      </c>
      <c r="Y5295">
        <f>IF(CleanedData[[#This Row],[Recommend]]="Yes",1,0)</f>
        <v>0</v>
      </c>
      <c r="Z5295" s="6">
        <f>CleanedData[[#This Row],[Purchase Amount]]*0.15</f>
        <v>164.15549999999999</v>
      </c>
      <c r="AA5295" s="6">
        <f>CleanedData[[#This Row],[Purchase Amount]]*1.15</f>
        <v>1258.5254999999997</v>
      </c>
    </row>
    <row r="5296" spans="1:27" x14ac:dyDescent="0.3">
      <c r="A5296">
        <v>6412</v>
      </c>
      <c r="B5296" t="s">
        <v>5521</v>
      </c>
      <c r="C5296" s="1">
        <v>45339</v>
      </c>
      <c r="D5296">
        <v>24</v>
      </c>
      <c r="E5296" t="s">
        <v>60</v>
      </c>
      <c r="F5296" t="s">
        <v>68</v>
      </c>
      <c r="G5296" t="s">
        <v>331</v>
      </c>
      <c r="H5296">
        <v>1</v>
      </c>
      <c r="I5296" t="s">
        <v>45</v>
      </c>
      <c r="J5296" t="s">
        <v>43</v>
      </c>
      <c r="K5296" t="s">
        <v>64</v>
      </c>
      <c r="L5296" t="s">
        <v>42</v>
      </c>
      <c r="M5296" t="s">
        <v>208</v>
      </c>
      <c r="N5296" t="s">
        <v>80</v>
      </c>
      <c r="O5296" t="s">
        <v>89</v>
      </c>
      <c r="P5296" t="s">
        <v>49</v>
      </c>
      <c r="Q5296" t="s">
        <v>66</v>
      </c>
      <c r="R5296" s="6">
        <f>_xlfn.XLOOKUP(CleanedData[[#This Row],[Product]],'02_Lookup_Tables'!$A$2:$A$126,'02_Lookup_Tables'!$B$2:$B$126)</f>
        <v>27.35</v>
      </c>
      <c r="S5296" t="str">
        <f>VLOOKUP(CleanedData[[#This Row],[Product]],'02_Lookup_Tables'!$H$2:$I$126,2,FALSE)</f>
        <v>Food</v>
      </c>
      <c r="T5296" t="str">
        <f>VLOOKUP(CleanedData[[#This Row],[Province]],'02_Lookup_Tables'!$D$2:$E$10,2, FALSE)</f>
        <v>Northern Region</v>
      </c>
      <c r="U5296" t="str" cm="1">
        <f t="array" ref="U5296">_xlfn.IFS(CleanedData[[#This Row],[Purchase Amount]]&lt;500,"Low",
CleanedData[[#This Row],[Purchase Amount]]&lt;5000,"Medium",
TRUE,"High")</f>
        <v>Low</v>
      </c>
      <c r="V5296" t="str">
        <f>TEXT(CleanedData[[#This Row],[Date]],"mmmm")</f>
        <v>February</v>
      </c>
      <c r="W5296" t="str">
        <f>"Q"&amp;ROUNDUP(MONTH(CleanedData[[#This Row],[Date]])/3,0)</f>
        <v>Q1</v>
      </c>
      <c r="X5296" t="str">
        <f>IF(CleanedData[[#This Row],[Purchase Amount]]&gt;=5000,"Yes","No")</f>
        <v>No</v>
      </c>
      <c r="Y5296">
        <f>IF(CleanedData[[#This Row],[Recommend]]="Yes",1,0)</f>
        <v>1</v>
      </c>
      <c r="Z5296" s="6">
        <f>CleanedData[[#This Row],[Purchase Amount]]*0.15</f>
        <v>4.1025</v>
      </c>
      <c r="AA5296" s="6">
        <f>CleanedData[[#This Row],[Purchase Amount]]*1.15</f>
        <v>31.452500000000001</v>
      </c>
    </row>
    <row r="5297" spans="1:27" x14ac:dyDescent="0.3">
      <c r="A5297">
        <v>6413</v>
      </c>
      <c r="B5297" t="s">
        <v>5522</v>
      </c>
      <c r="C5297" s="1">
        <v>45658</v>
      </c>
      <c r="D5297">
        <v>47</v>
      </c>
      <c r="E5297" t="s">
        <v>39</v>
      </c>
      <c r="F5297" t="s">
        <v>130</v>
      </c>
      <c r="G5297" t="s">
        <v>155</v>
      </c>
      <c r="H5297">
        <v>3</v>
      </c>
      <c r="I5297" t="s">
        <v>45</v>
      </c>
      <c r="J5297" t="s">
        <v>63</v>
      </c>
      <c r="K5297" t="s">
        <v>44</v>
      </c>
      <c r="L5297" t="s">
        <v>45</v>
      </c>
      <c r="M5297" t="s">
        <v>196</v>
      </c>
      <c r="N5297" t="s">
        <v>48</v>
      </c>
      <c r="O5297" t="s">
        <v>89</v>
      </c>
      <c r="P5297" t="s">
        <v>49</v>
      </c>
      <c r="Q5297" t="s">
        <v>93</v>
      </c>
      <c r="R5297" s="6">
        <f>_xlfn.XLOOKUP(CleanedData[[#This Row],[Product]],'02_Lookup_Tables'!$A$2:$A$126,'02_Lookup_Tables'!$B$2:$B$126)</f>
        <v>1355.08</v>
      </c>
      <c r="S5297" t="str">
        <f>VLOOKUP(CleanedData[[#This Row],[Product]],'02_Lookup_Tables'!$H$2:$I$126,2,FALSE)</f>
        <v>Sports &amp; Outdoors</v>
      </c>
      <c r="T5297" t="str">
        <f>VLOOKUP(CleanedData[[#This Row],[Province]],'02_Lookup_Tables'!$D$2:$E$10,2, FALSE)</f>
        <v>Eastern Region</v>
      </c>
      <c r="U5297" t="str" cm="1">
        <f t="array" ref="U5297">_xlfn.IFS(CleanedData[[#This Row],[Purchase Amount]]&lt;500,"Low",
CleanedData[[#This Row],[Purchase Amount]]&lt;5000,"Medium",
TRUE,"High")</f>
        <v>Medium</v>
      </c>
      <c r="V5297" t="str">
        <f>TEXT(CleanedData[[#This Row],[Date]],"mmmm")</f>
        <v>January</v>
      </c>
      <c r="W5297" t="str">
        <f>"Q"&amp;ROUNDUP(MONTH(CleanedData[[#This Row],[Date]])/3,0)</f>
        <v>Q1</v>
      </c>
      <c r="X5297" t="str">
        <f>IF(CleanedData[[#This Row],[Purchase Amount]]&gt;=5000,"Yes","No")</f>
        <v>No</v>
      </c>
      <c r="Y5297">
        <f>IF(CleanedData[[#This Row],[Recommend]]="Yes",1,0)</f>
        <v>1</v>
      </c>
      <c r="Z5297" s="6">
        <f>CleanedData[[#This Row],[Purchase Amount]]*0.15</f>
        <v>203.26199999999997</v>
      </c>
      <c r="AA5297" s="6">
        <f>CleanedData[[#This Row],[Purchase Amount]]*1.15</f>
        <v>1558.3419999999999</v>
      </c>
    </row>
    <row r="5298" spans="1:27" x14ac:dyDescent="0.3">
      <c r="A5298">
        <v>6414</v>
      </c>
      <c r="B5298" t="s">
        <v>5523</v>
      </c>
      <c r="C5298" s="1">
        <v>45716</v>
      </c>
      <c r="D5298">
        <v>77</v>
      </c>
      <c r="E5298" t="s">
        <v>52</v>
      </c>
      <c r="F5298" t="s">
        <v>125</v>
      </c>
      <c r="G5298" t="s">
        <v>294</v>
      </c>
      <c r="H5298">
        <v>2</v>
      </c>
      <c r="I5298" t="s">
        <v>42</v>
      </c>
      <c r="J5298" t="s">
        <v>69</v>
      </c>
      <c r="K5298" t="s">
        <v>44</v>
      </c>
      <c r="L5298" t="s">
        <v>45</v>
      </c>
      <c r="M5298" t="s">
        <v>190</v>
      </c>
      <c r="N5298" t="s">
        <v>47</v>
      </c>
      <c r="O5298" t="s">
        <v>89</v>
      </c>
      <c r="P5298" t="s">
        <v>49</v>
      </c>
      <c r="Q5298" t="s">
        <v>97</v>
      </c>
      <c r="R5298" s="6">
        <f>_xlfn.XLOOKUP(CleanedData[[#This Row],[Product]],'02_Lookup_Tables'!$A$2:$A$126,'02_Lookup_Tables'!$B$2:$B$126)</f>
        <v>16291.52</v>
      </c>
      <c r="S5298" t="str">
        <f>VLOOKUP(CleanedData[[#This Row],[Product]],'02_Lookup_Tables'!$H$2:$I$126,2,FALSE)</f>
        <v>Home Devices</v>
      </c>
      <c r="T5298" t="str">
        <f>VLOOKUP(CleanedData[[#This Row],[Province]],'02_Lookup_Tables'!$D$2:$E$10,2, FALSE)</f>
        <v>Western Region</v>
      </c>
      <c r="U5298" t="str" cm="1">
        <f t="array" ref="U5298">_xlfn.IFS(CleanedData[[#This Row],[Purchase Amount]]&lt;500,"Low",
CleanedData[[#This Row],[Purchase Amount]]&lt;5000,"Medium",
TRUE,"High")</f>
        <v>High</v>
      </c>
      <c r="V5298" t="str">
        <f>TEXT(CleanedData[[#This Row],[Date]],"mmmm")</f>
        <v>February</v>
      </c>
      <c r="W5298" t="str">
        <f>"Q"&amp;ROUNDUP(MONTH(CleanedData[[#This Row],[Date]])/3,0)</f>
        <v>Q1</v>
      </c>
      <c r="X5298" t="str">
        <f>IF(CleanedData[[#This Row],[Purchase Amount]]&gt;=5000,"Yes","No")</f>
        <v>Yes</v>
      </c>
      <c r="Y5298">
        <f>IF(CleanedData[[#This Row],[Recommend]]="Yes",1,0)</f>
        <v>0</v>
      </c>
      <c r="Z5298" s="6">
        <f>CleanedData[[#This Row],[Purchase Amount]]*0.15</f>
        <v>2443.7280000000001</v>
      </c>
      <c r="AA5298" s="6">
        <f>CleanedData[[#This Row],[Purchase Amount]]*1.15</f>
        <v>18735.248</v>
      </c>
    </row>
    <row r="5299" spans="1:27" x14ac:dyDescent="0.3">
      <c r="A5299">
        <v>6415</v>
      </c>
      <c r="B5299" t="s">
        <v>5524</v>
      </c>
      <c r="C5299" s="1">
        <v>45932</v>
      </c>
      <c r="D5299">
        <v>73</v>
      </c>
      <c r="E5299" t="s">
        <v>60</v>
      </c>
      <c r="F5299" t="s">
        <v>61</v>
      </c>
      <c r="G5299" t="s">
        <v>636</v>
      </c>
      <c r="H5299">
        <v>4</v>
      </c>
      <c r="I5299" t="s">
        <v>42</v>
      </c>
      <c r="J5299" t="s">
        <v>74</v>
      </c>
      <c r="K5299" t="s">
        <v>44</v>
      </c>
      <c r="L5299" t="s">
        <v>45</v>
      </c>
      <c r="M5299" t="s">
        <v>175</v>
      </c>
      <c r="N5299" t="s">
        <v>96</v>
      </c>
      <c r="O5299" t="s">
        <v>89</v>
      </c>
      <c r="P5299" t="s">
        <v>70</v>
      </c>
      <c r="Q5299" t="s">
        <v>97</v>
      </c>
      <c r="R5299" s="6">
        <f>_xlfn.XLOOKUP(CleanedData[[#This Row],[Product]],'02_Lookup_Tables'!$A$2:$A$126,'02_Lookup_Tables'!$B$2:$B$126)</f>
        <v>6581.78</v>
      </c>
      <c r="S5299" t="str">
        <f>VLOOKUP(CleanedData[[#This Row],[Product]],'02_Lookup_Tables'!$H$2:$I$126,2,FALSE)</f>
        <v>Electronics</v>
      </c>
      <c r="T5299" t="str">
        <f>VLOOKUP(CleanedData[[#This Row],[Province]],'02_Lookup_Tables'!$D$2:$E$10,2, FALSE)</f>
        <v>Southern Region</v>
      </c>
      <c r="U5299" t="str" cm="1">
        <f t="array" ref="U5299">_xlfn.IFS(CleanedData[[#This Row],[Purchase Amount]]&lt;500,"Low",
CleanedData[[#This Row],[Purchase Amount]]&lt;5000,"Medium",
TRUE,"High")</f>
        <v>High</v>
      </c>
      <c r="V5299" t="str">
        <f>TEXT(CleanedData[[#This Row],[Date]],"mmmm")</f>
        <v>October</v>
      </c>
      <c r="W5299" t="str">
        <f>"Q"&amp;ROUNDUP(MONTH(CleanedData[[#This Row],[Date]])/3,0)</f>
        <v>Q4</v>
      </c>
      <c r="X5299" t="str">
        <f>IF(CleanedData[[#This Row],[Purchase Amount]]&gt;=5000,"Yes","No")</f>
        <v>Yes</v>
      </c>
      <c r="Y5299">
        <f>IF(CleanedData[[#This Row],[Recommend]]="Yes",1,0)</f>
        <v>0</v>
      </c>
      <c r="Z5299" s="6">
        <f>CleanedData[[#This Row],[Purchase Amount]]*0.15</f>
        <v>987.26699999999994</v>
      </c>
      <c r="AA5299" s="6">
        <f>CleanedData[[#This Row],[Purchase Amount]]*1.15</f>
        <v>7569.0469999999996</v>
      </c>
    </row>
    <row r="5300" spans="1:27" x14ac:dyDescent="0.3">
      <c r="A5300">
        <v>6417</v>
      </c>
      <c r="B5300" t="s">
        <v>5525</v>
      </c>
      <c r="C5300" s="1">
        <v>45337</v>
      </c>
      <c r="D5300">
        <v>77</v>
      </c>
      <c r="E5300" t="s">
        <v>52</v>
      </c>
      <c r="F5300" t="s">
        <v>108</v>
      </c>
      <c r="G5300" t="s">
        <v>53</v>
      </c>
      <c r="H5300">
        <v>3</v>
      </c>
      <c r="I5300" t="s">
        <v>45</v>
      </c>
      <c r="J5300" t="s">
        <v>43</v>
      </c>
      <c r="K5300" t="s">
        <v>55</v>
      </c>
      <c r="L5300" t="s">
        <v>45</v>
      </c>
      <c r="N5300" t="s">
        <v>48</v>
      </c>
      <c r="O5300" t="s">
        <v>134</v>
      </c>
      <c r="P5300" t="s">
        <v>8646</v>
      </c>
      <c r="Q5300" t="s">
        <v>97</v>
      </c>
      <c r="R5300" s="6">
        <f>_xlfn.XLOOKUP(CleanedData[[#This Row],[Product]],'02_Lookup_Tables'!$A$2:$A$126,'02_Lookup_Tables'!$B$2:$B$126)</f>
        <v>444.38</v>
      </c>
      <c r="S5300" t="str">
        <f>VLOOKUP(CleanedData[[#This Row],[Product]],'02_Lookup_Tables'!$H$2:$I$126,2,FALSE)</f>
        <v>Beauty &amp; Personal Care</v>
      </c>
      <c r="T5300" t="str">
        <f>VLOOKUP(CleanedData[[#This Row],[Province]],'02_Lookup_Tables'!$D$2:$E$10,2, FALSE)</f>
        <v>Gauteng Region</v>
      </c>
      <c r="U5300" t="str" cm="1">
        <f t="array" ref="U5300">_xlfn.IFS(CleanedData[[#This Row],[Purchase Amount]]&lt;500,"Low",
CleanedData[[#This Row],[Purchase Amount]]&lt;5000,"Medium",
TRUE,"High")</f>
        <v>Low</v>
      </c>
      <c r="V5300" t="str">
        <f>TEXT(CleanedData[[#This Row],[Date]],"mmmm")</f>
        <v>February</v>
      </c>
      <c r="W5300" t="str">
        <f>"Q"&amp;ROUNDUP(MONTH(CleanedData[[#This Row],[Date]])/3,0)</f>
        <v>Q1</v>
      </c>
      <c r="X5300" t="str">
        <f>IF(CleanedData[[#This Row],[Purchase Amount]]&gt;=5000,"Yes","No")</f>
        <v>No</v>
      </c>
      <c r="Y5300">
        <f>IF(CleanedData[[#This Row],[Recommend]]="Yes",1,0)</f>
        <v>1</v>
      </c>
      <c r="Z5300" s="6">
        <f>CleanedData[[#This Row],[Purchase Amount]]*0.15</f>
        <v>66.656999999999996</v>
      </c>
      <c r="AA5300" s="6">
        <f>CleanedData[[#This Row],[Purchase Amount]]*1.15</f>
        <v>511.03699999999998</v>
      </c>
    </row>
    <row r="5301" spans="1:27" x14ac:dyDescent="0.3">
      <c r="A5301">
        <v>6418</v>
      </c>
      <c r="B5301" t="s">
        <v>5526</v>
      </c>
      <c r="C5301" s="1">
        <v>45348</v>
      </c>
      <c r="D5301">
        <v>54</v>
      </c>
      <c r="E5301" t="s">
        <v>39</v>
      </c>
      <c r="F5301" t="s">
        <v>40</v>
      </c>
      <c r="G5301" t="s">
        <v>338</v>
      </c>
      <c r="H5301">
        <v>2</v>
      </c>
      <c r="I5301" t="s">
        <v>42</v>
      </c>
      <c r="J5301" t="s">
        <v>54</v>
      </c>
      <c r="K5301" t="s">
        <v>64</v>
      </c>
      <c r="L5301" t="s">
        <v>42</v>
      </c>
      <c r="M5301" t="s">
        <v>196</v>
      </c>
      <c r="N5301" t="s">
        <v>47</v>
      </c>
      <c r="O5301" t="s">
        <v>89</v>
      </c>
      <c r="P5301" t="s">
        <v>49</v>
      </c>
      <c r="Q5301" t="s">
        <v>93</v>
      </c>
      <c r="R5301" s="6">
        <f>_xlfn.XLOOKUP(CleanedData[[#This Row],[Product]],'02_Lookup_Tables'!$A$2:$A$126,'02_Lookup_Tables'!$B$2:$B$126)</f>
        <v>5258.73</v>
      </c>
      <c r="S5301" t="str">
        <f>VLOOKUP(CleanedData[[#This Row],[Product]],'02_Lookup_Tables'!$H$2:$I$126,2,FALSE)</f>
        <v>Sports &amp; Outdoors</v>
      </c>
      <c r="T5301" t="str">
        <f>VLOOKUP(CleanedData[[#This Row],[Province]],'02_Lookup_Tables'!$D$2:$E$10,2, FALSE)</f>
        <v>Northern Region</v>
      </c>
      <c r="U5301" t="str" cm="1">
        <f t="array" ref="U5301">_xlfn.IFS(CleanedData[[#This Row],[Purchase Amount]]&lt;500,"Low",
CleanedData[[#This Row],[Purchase Amount]]&lt;5000,"Medium",
TRUE,"High")</f>
        <v>High</v>
      </c>
      <c r="V5301" t="str">
        <f>TEXT(CleanedData[[#This Row],[Date]],"mmmm")</f>
        <v>February</v>
      </c>
      <c r="W5301" t="str">
        <f>"Q"&amp;ROUNDUP(MONTH(CleanedData[[#This Row],[Date]])/3,0)</f>
        <v>Q1</v>
      </c>
      <c r="X5301" t="str">
        <f>IF(CleanedData[[#This Row],[Purchase Amount]]&gt;=5000,"Yes","No")</f>
        <v>Yes</v>
      </c>
      <c r="Y5301">
        <f>IF(CleanedData[[#This Row],[Recommend]]="Yes",1,0)</f>
        <v>0</v>
      </c>
      <c r="Z5301" s="6">
        <f>CleanedData[[#This Row],[Purchase Amount]]*0.15</f>
        <v>788.80949999999996</v>
      </c>
      <c r="AA5301" s="6">
        <f>CleanedData[[#This Row],[Purchase Amount]]*1.15</f>
        <v>6047.539499999999</v>
      </c>
    </row>
    <row r="5302" spans="1:27" x14ac:dyDescent="0.3">
      <c r="A5302">
        <v>6419</v>
      </c>
      <c r="B5302" t="s">
        <v>5527</v>
      </c>
      <c r="C5302" s="1">
        <v>45406</v>
      </c>
      <c r="D5302">
        <v>57</v>
      </c>
      <c r="E5302" t="s">
        <v>52</v>
      </c>
      <c r="F5302" t="s">
        <v>61</v>
      </c>
      <c r="G5302" t="s">
        <v>668</v>
      </c>
      <c r="H5302">
        <v>1</v>
      </c>
      <c r="I5302" t="s">
        <v>45</v>
      </c>
      <c r="J5302" t="s">
        <v>63</v>
      </c>
      <c r="K5302" t="s">
        <v>44</v>
      </c>
      <c r="L5302" t="s">
        <v>45</v>
      </c>
      <c r="M5302" t="s">
        <v>92</v>
      </c>
      <c r="N5302" t="s">
        <v>80</v>
      </c>
      <c r="O5302" t="s">
        <v>89</v>
      </c>
      <c r="P5302" t="s">
        <v>49</v>
      </c>
      <c r="Q5302" t="s">
        <v>50</v>
      </c>
      <c r="R5302" s="6">
        <f>_xlfn.XLOOKUP(CleanedData[[#This Row],[Product]],'02_Lookup_Tables'!$A$2:$A$126,'02_Lookup_Tables'!$B$2:$B$126)</f>
        <v>301.58</v>
      </c>
      <c r="S5302" t="str">
        <f>VLOOKUP(CleanedData[[#This Row],[Product]],'02_Lookup_Tables'!$H$2:$I$126,2,FALSE)</f>
        <v>Food</v>
      </c>
      <c r="T5302" t="str">
        <f>VLOOKUP(CleanedData[[#This Row],[Province]],'02_Lookup_Tables'!$D$2:$E$10,2, FALSE)</f>
        <v>Southern Region</v>
      </c>
      <c r="U5302" t="str" cm="1">
        <f t="array" ref="U5302">_xlfn.IFS(CleanedData[[#This Row],[Purchase Amount]]&lt;500,"Low",
CleanedData[[#This Row],[Purchase Amount]]&lt;5000,"Medium",
TRUE,"High")</f>
        <v>Low</v>
      </c>
      <c r="V5302" t="str">
        <f>TEXT(CleanedData[[#This Row],[Date]],"mmmm")</f>
        <v>April</v>
      </c>
      <c r="W5302" t="str">
        <f>"Q"&amp;ROUNDUP(MONTH(CleanedData[[#This Row],[Date]])/3,0)</f>
        <v>Q2</v>
      </c>
      <c r="X5302" t="str">
        <f>IF(CleanedData[[#This Row],[Purchase Amount]]&gt;=5000,"Yes","No")</f>
        <v>No</v>
      </c>
      <c r="Y5302">
        <f>IF(CleanedData[[#This Row],[Recommend]]="Yes",1,0)</f>
        <v>1</v>
      </c>
      <c r="Z5302" s="6">
        <f>CleanedData[[#This Row],[Purchase Amount]]*0.15</f>
        <v>45.236999999999995</v>
      </c>
      <c r="AA5302" s="6">
        <f>CleanedData[[#This Row],[Purchase Amount]]*1.15</f>
        <v>346.81699999999995</v>
      </c>
    </row>
    <row r="5303" spans="1:27" x14ac:dyDescent="0.3">
      <c r="A5303">
        <v>6420</v>
      </c>
      <c r="B5303" t="s">
        <v>5528</v>
      </c>
      <c r="C5303" s="1">
        <v>45742</v>
      </c>
      <c r="D5303">
        <v>59</v>
      </c>
      <c r="E5303" t="s">
        <v>60</v>
      </c>
      <c r="F5303" t="s">
        <v>83</v>
      </c>
      <c r="G5303" t="s">
        <v>347</v>
      </c>
      <c r="H5303">
        <v>4</v>
      </c>
      <c r="I5303" t="s">
        <v>45</v>
      </c>
      <c r="J5303" t="s">
        <v>54</v>
      </c>
      <c r="K5303" t="s">
        <v>44</v>
      </c>
      <c r="L5303" t="s">
        <v>42</v>
      </c>
      <c r="N5303" t="s">
        <v>96</v>
      </c>
      <c r="O5303" t="s">
        <v>134</v>
      </c>
      <c r="P5303" t="s">
        <v>8646</v>
      </c>
      <c r="Q5303" t="s">
        <v>50</v>
      </c>
      <c r="R5303" s="6">
        <f>_xlfn.XLOOKUP(CleanedData[[#This Row],[Product]],'02_Lookup_Tables'!$A$2:$A$126,'02_Lookup_Tables'!$B$2:$B$126)</f>
        <v>16523.5</v>
      </c>
      <c r="S5303" t="str">
        <f>VLOOKUP(CleanedData[[#This Row],[Product]],'02_Lookup_Tables'!$H$2:$I$126,2,FALSE)</f>
        <v>Electronics</v>
      </c>
      <c r="T5303" t="str">
        <f>VLOOKUP(CleanedData[[#This Row],[Province]],'02_Lookup_Tables'!$D$2:$E$10,2, FALSE)</f>
        <v>Western Region</v>
      </c>
      <c r="U5303" t="str" cm="1">
        <f t="array" ref="U5303">_xlfn.IFS(CleanedData[[#This Row],[Purchase Amount]]&lt;500,"Low",
CleanedData[[#This Row],[Purchase Amount]]&lt;5000,"Medium",
TRUE,"High")</f>
        <v>High</v>
      </c>
      <c r="V5303" t="str">
        <f>TEXT(CleanedData[[#This Row],[Date]],"mmmm")</f>
        <v>March</v>
      </c>
      <c r="W5303" t="str">
        <f>"Q"&amp;ROUNDUP(MONTH(CleanedData[[#This Row],[Date]])/3,0)</f>
        <v>Q1</v>
      </c>
      <c r="X5303" t="str">
        <f>IF(CleanedData[[#This Row],[Purchase Amount]]&gt;=5000,"Yes","No")</f>
        <v>Yes</v>
      </c>
      <c r="Y5303">
        <f>IF(CleanedData[[#This Row],[Recommend]]="Yes",1,0)</f>
        <v>1</v>
      </c>
      <c r="Z5303" s="6">
        <f>CleanedData[[#This Row],[Purchase Amount]]*0.15</f>
        <v>2478.5250000000001</v>
      </c>
      <c r="AA5303" s="6">
        <f>CleanedData[[#This Row],[Purchase Amount]]*1.15</f>
        <v>19002.024999999998</v>
      </c>
    </row>
    <row r="5304" spans="1:27" x14ac:dyDescent="0.3">
      <c r="A5304">
        <v>6421</v>
      </c>
      <c r="B5304" t="s">
        <v>5529</v>
      </c>
      <c r="C5304" s="1">
        <v>45691</v>
      </c>
      <c r="D5304">
        <v>42</v>
      </c>
      <c r="E5304" t="s">
        <v>52</v>
      </c>
      <c r="F5304" t="s">
        <v>125</v>
      </c>
      <c r="G5304" t="s">
        <v>269</v>
      </c>
      <c r="H5304">
        <v>4</v>
      </c>
      <c r="I5304" t="s">
        <v>45</v>
      </c>
      <c r="J5304" t="s">
        <v>63</v>
      </c>
      <c r="K5304" t="s">
        <v>64</v>
      </c>
      <c r="L5304" t="s">
        <v>45</v>
      </c>
      <c r="N5304" t="s">
        <v>96</v>
      </c>
      <c r="O5304" t="s">
        <v>134</v>
      </c>
      <c r="P5304" t="s">
        <v>8646</v>
      </c>
      <c r="Q5304" t="s">
        <v>81</v>
      </c>
      <c r="R5304" s="6">
        <f>_xlfn.XLOOKUP(CleanedData[[#This Row],[Product]],'02_Lookup_Tables'!$A$2:$A$126,'02_Lookup_Tables'!$B$2:$B$126)</f>
        <v>1604.87</v>
      </c>
      <c r="S5304" t="str">
        <f>VLOOKUP(CleanedData[[#This Row],[Product]],'02_Lookup_Tables'!$H$2:$I$126,2,FALSE)</f>
        <v>Accessories</v>
      </c>
      <c r="T5304" t="str">
        <f>VLOOKUP(CleanedData[[#This Row],[Province]],'02_Lookup_Tables'!$D$2:$E$10,2, FALSE)</f>
        <v>Western Region</v>
      </c>
      <c r="U5304" t="str" cm="1">
        <f t="array" ref="U5304">_xlfn.IFS(CleanedData[[#This Row],[Purchase Amount]]&lt;500,"Low",
CleanedData[[#This Row],[Purchase Amount]]&lt;5000,"Medium",
TRUE,"High")</f>
        <v>Medium</v>
      </c>
      <c r="V5304" t="str">
        <f>TEXT(CleanedData[[#This Row],[Date]],"mmmm")</f>
        <v>February</v>
      </c>
      <c r="W5304" t="str">
        <f>"Q"&amp;ROUNDUP(MONTH(CleanedData[[#This Row],[Date]])/3,0)</f>
        <v>Q1</v>
      </c>
      <c r="X5304" t="str">
        <f>IF(CleanedData[[#This Row],[Purchase Amount]]&gt;=5000,"Yes","No")</f>
        <v>No</v>
      </c>
      <c r="Y5304">
        <f>IF(CleanedData[[#This Row],[Recommend]]="Yes",1,0)</f>
        <v>1</v>
      </c>
      <c r="Z5304" s="6">
        <f>CleanedData[[#This Row],[Purchase Amount]]*0.15</f>
        <v>240.73049999999998</v>
      </c>
      <c r="AA5304" s="6">
        <f>CleanedData[[#This Row],[Purchase Amount]]*1.15</f>
        <v>1845.6004999999998</v>
      </c>
    </row>
    <row r="5305" spans="1:27" x14ac:dyDescent="0.3">
      <c r="A5305">
        <v>6422</v>
      </c>
      <c r="B5305" t="s">
        <v>5530</v>
      </c>
      <c r="C5305" s="1">
        <v>45597</v>
      </c>
      <c r="D5305">
        <v>29</v>
      </c>
      <c r="E5305" t="s">
        <v>60</v>
      </c>
      <c r="F5305" t="s">
        <v>68</v>
      </c>
      <c r="G5305" t="s">
        <v>210</v>
      </c>
      <c r="H5305">
        <v>4</v>
      </c>
      <c r="I5305" t="s">
        <v>42</v>
      </c>
      <c r="J5305" t="s">
        <v>63</v>
      </c>
      <c r="K5305" t="s">
        <v>44</v>
      </c>
      <c r="L5305" t="s">
        <v>45</v>
      </c>
      <c r="M5305" t="s">
        <v>196</v>
      </c>
      <c r="N5305" t="s">
        <v>96</v>
      </c>
      <c r="O5305" t="s">
        <v>89</v>
      </c>
      <c r="P5305" t="s">
        <v>70</v>
      </c>
      <c r="Q5305" t="s">
        <v>58</v>
      </c>
      <c r="R5305" s="6">
        <f>_xlfn.XLOOKUP(CleanedData[[#This Row],[Product]],'02_Lookup_Tables'!$A$2:$A$126,'02_Lookup_Tables'!$B$2:$B$126)</f>
        <v>13123.97</v>
      </c>
      <c r="S5305" t="str">
        <f>VLOOKUP(CleanedData[[#This Row],[Product]],'02_Lookup_Tables'!$H$2:$I$126,2,FALSE)</f>
        <v>Electronics</v>
      </c>
      <c r="T5305" t="str">
        <f>VLOOKUP(CleanedData[[#This Row],[Province]],'02_Lookup_Tables'!$D$2:$E$10,2, FALSE)</f>
        <v>Northern Region</v>
      </c>
      <c r="U5305" t="str" cm="1">
        <f t="array" ref="U5305">_xlfn.IFS(CleanedData[[#This Row],[Purchase Amount]]&lt;500,"Low",
CleanedData[[#This Row],[Purchase Amount]]&lt;5000,"Medium",
TRUE,"High")</f>
        <v>High</v>
      </c>
      <c r="V5305" t="str">
        <f>TEXT(CleanedData[[#This Row],[Date]],"mmmm")</f>
        <v>November</v>
      </c>
      <c r="W5305" t="str">
        <f>"Q"&amp;ROUNDUP(MONTH(CleanedData[[#This Row],[Date]])/3,0)</f>
        <v>Q4</v>
      </c>
      <c r="X5305" t="str">
        <f>IF(CleanedData[[#This Row],[Purchase Amount]]&gt;=5000,"Yes","No")</f>
        <v>Yes</v>
      </c>
      <c r="Y5305">
        <f>IF(CleanedData[[#This Row],[Recommend]]="Yes",1,0)</f>
        <v>0</v>
      </c>
      <c r="Z5305" s="6">
        <f>CleanedData[[#This Row],[Purchase Amount]]*0.15</f>
        <v>1968.5954999999999</v>
      </c>
      <c r="AA5305" s="6">
        <f>CleanedData[[#This Row],[Purchase Amount]]*1.15</f>
        <v>15092.565499999999</v>
      </c>
    </row>
    <row r="5306" spans="1:27" x14ac:dyDescent="0.3">
      <c r="A5306">
        <v>6423</v>
      </c>
      <c r="B5306" t="s">
        <v>5531</v>
      </c>
      <c r="C5306" s="1">
        <v>45507</v>
      </c>
      <c r="D5306">
        <v>26</v>
      </c>
      <c r="E5306" t="s">
        <v>52</v>
      </c>
      <c r="F5306" t="s">
        <v>77</v>
      </c>
      <c r="G5306" t="s">
        <v>246</v>
      </c>
      <c r="H5306">
        <v>1</v>
      </c>
      <c r="I5306" t="s">
        <v>45</v>
      </c>
      <c r="J5306" t="s">
        <v>74</v>
      </c>
      <c r="K5306" t="s">
        <v>55</v>
      </c>
      <c r="L5306" t="s">
        <v>45</v>
      </c>
      <c r="M5306" t="s">
        <v>106</v>
      </c>
      <c r="N5306" t="s">
        <v>80</v>
      </c>
      <c r="O5306" t="s">
        <v>148</v>
      </c>
      <c r="P5306" t="s">
        <v>70</v>
      </c>
      <c r="Q5306" t="s">
        <v>58</v>
      </c>
      <c r="R5306" s="6">
        <f>_xlfn.XLOOKUP(CleanedData[[#This Row],[Product]],'02_Lookup_Tables'!$A$2:$A$126,'02_Lookup_Tables'!$B$2:$B$126)</f>
        <v>2603.98</v>
      </c>
      <c r="S5306" t="str">
        <f>VLOOKUP(CleanedData[[#This Row],[Product]],'02_Lookup_Tables'!$H$2:$I$126,2,FALSE)</f>
        <v>Accessories</v>
      </c>
      <c r="T5306" t="str">
        <f>VLOOKUP(CleanedData[[#This Row],[Province]],'02_Lookup_Tables'!$D$2:$E$10,2, FALSE)</f>
        <v>Central Region</v>
      </c>
      <c r="U5306" t="str" cm="1">
        <f t="array" ref="U5306">_xlfn.IFS(CleanedData[[#This Row],[Purchase Amount]]&lt;500,"Low",
CleanedData[[#This Row],[Purchase Amount]]&lt;5000,"Medium",
TRUE,"High")</f>
        <v>Medium</v>
      </c>
      <c r="V5306" t="str">
        <f>TEXT(CleanedData[[#This Row],[Date]],"mmmm")</f>
        <v>August</v>
      </c>
      <c r="W5306" t="str">
        <f>"Q"&amp;ROUNDUP(MONTH(CleanedData[[#This Row],[Date]])/3,0)</f>
        <v>Q3</v>
      </c>
      <c r="X5306" t="str">
        <f>IF(CleanedData[[#This Row],[Purchase Amount]]&gt;=5000,"Yes","No")</f>
        <v>No</v>
      </c>
      <c r="Y5306">
        <f>IF(CleanedData[[#This Row],[Recommend]]="Yes",1,0)</f>
        <v>1</v>
      </c>
      <c r="Z5306" s="6">
        <f>CleanedData[[#This Row],[Purchase Amount]]*0.15</f>
        <v>390.59699999999998</v>
      </c>
      <c r="AA5306" s="6">
        <f>CleanedData[[#This Row],[Purchase Amount]]*1.15</f>
        <v>2994.5769999999998</v>
      </c>
    </row>
    <row r="5307" spans="1:27" x14ac:dyDescent="0.3">
      <c r="A5307">
        <v>6424</v>
      </c>
      <c r="B5307" t="s">
        <v>5532</v>
      </c>
      <c r="C5307" s="1">
        <v>45921</v>
      </c>
      <c r="D5307">
        <v>55</v>
      </c>
      <c r="E5307" t="s">
        <v>39</v>
      </c>
      <c r="F5307" t="s">
        <v>125</v>
      </c>
      <c r="G5307" t="s">
        <v>133</v>
      </c>
      <c r="H5307">
        <v>5</v>
      </c>
      <c r="I5307" t="s">
        <v>45</v>
      </c>
      <c r="J5307" t="s">
        <v>69</v>
      </c>
      <c r="K5307" t="s">
        <v>64</v>
      </c>
      <c r="L5307" t="s">
        <v>45</v>
      </c>
      <c r="M5307" t="s">
        <v>208</v>
      </c>
      <c r="N5307" t="s">
        <v>57</v>
      </c>
      <c r="O5307" t="s">
        <v>89</v>
      </c>
      <c r="P5307" t="s">
        <v>70</v>
      </c>
      <c r="Q5307" t="s">
        <v>50</v>
      </c>
      <c r="R5307" s="6">
        <f>_xlfn.XLOOKUP(CleanedData[[#This Row],[Product]],'02_Lookup_Tables'!$A$2:$A$126,'02_Lookup_Tables'!$B$2:$B$126)</f>
        <v>1734</v>
      </c>
      <c r="S5307" t="str">
        <f>VLOOKUP(CleanedData[[#This Row],[Product]],'02_Lookup_Tables'!$H$2:$I$126,2,FALSE)</f>
        <v>Home &amp; Living</v>
      </c>
      <c r="T5307" t="str">
        <f>VLOOKUP(CleanedData[[#This Row],[Province]],'02_Lookup_Tables'!$D$2:$E$10,2, FALSE)</f>
        <v>Western Region</v>
      </c>
      <c r="U5307" t="str" cm="1">
        <f t="array" ref="U5307">_xlfn.IFS(CleanedData[[#This Row],[Purchase Amount]]&lt;500,"Low",
CleanedData[[#This Row],[Purchase Amount]]&lt;5000,"Medium",
TRUE,"High")</f>
        <v>Medium</v>
      </c>
      <c r="V5307" t="str">
        <f>TEXT(CleanedData[[#This Row],[Date]],"mmmm")</f>
        <v>September</v>
      </c>
      <c r="W5307" t="str">
        <f>"Q"&amp;ROUNDUP(MONTH(CleanedData[[#This Row],[Date]])/3,0)</f>
        <v>Q3</v>
      </c>
      <c r="X5307" t="str">
        <f>IF(CleanedData[[#This Row],[Purchase Amount]]&gt;=5000,"Yes","No")</f>
        <v>No</v>
      </c>
      <c r="Y5307">
        <f>IF(CleanedData[[#This Row],[Recommend]]="Yes",1,0)</f>
        <v>1</v>
      </c>
      <c r="Z5307" s="6">
        <f>CleanedData[[#This Row],[Purchase Amount]]*0.15</f>
        <v>260.09999999999997</v>
      </c>
      <c r="AA5307" s="6">
        <f>CleanedData[[#This Row],[Purchase Amount]]*1.15</f>
        <v>1994.1</v>
      </c>
    </row>
    <row r="5308" spans="1:27" x14ac:dyDescent="0.3">
      <c r="A5308">
        <v>6426</v>
      </c>
      <c r="B5308" t="s">
        <v>5533</v>
      </c>
      <c r="C5308" s="1">
        <v>45455</v>
      </c>
      <c r="D5308">
        <v>48</v>
      </c>
      <c r="E5308" t="s">
        <v>39</v>
      </c>
      <c r="F5308" t="s">
        <v>130</v>
      </c>
      <c r="G5308" t="s">
        <v>391</v>
      </c>
      <c r="H5308">
        <v>5</v>
      </c>
      <c r="I5308" t="s">
        <v>42</v>
      </c>
      <c r="J5308" t="s">
        <v>54</v>
      </c>
      <c r="K5308" t="s">
        <v>44</v>
      </c>
      <c r="L5308" t="s">
        <v>42</v>
      </c>
      <c r="M5308" t="s">
        <v>156</v>
      </c>
      <c r="N5308" t="s">
        <v>57</v>
      </c>
      <c r="O5308" t="s">
        <v>148</v>
      </c>
      <c r="P5308" t="s">
        <v>49</v>
      </c>
      <c r="Q5308" t="s">
        <v>93</v>
      </c>
      <c r="R5308" s="6">
        <f>_xlfn.XLOOKUP(CleanedData[[#This Row],[Product]],'02_Lookup_Tables'!$A$2:$A$126,'02_Lookup_Tables'!$B$2:$B$126)</f>
        <v>886.51</v>
      </c>
      <c r="S5308" t="str">
        <f>VLOOKUP(CleanedData[[#This Row],[Product]],'02_Lookup_Tables'!$H$2:$I$126,2,FALSE)</f>
        <v>Beauty &amp; Personal Care</v>
      </c>
      <c r="T5308" t="str">
        <f>VLOOKUP(CleanedData[[#This Row],[Province]],'02_Lookup_Tables'!$D$2:$E$10,2, FALSE)</f>
        <v>Eastern Region</v>
      </c>
      <c r="U5308" t="str" cm="1">
        <f t="array" ref="U5308">_xlfn.IFS(CleanedData[[#This Row],[Purchase Amount]]&lt;500,"Low",
CleanedData[[#This Row],[Purchase Amount]]&lt;5000,"Medium",
TRUE,"High")</f>
        <v>Medium</v>
      </c>
      <c r="V5308" t="str">
        <f>TEXT(CleanedData[[#This Row],[Date]],"mmmm")</f>
        <v>June</v>
      </c>
      <c r="W5308" t="str">
        <f>"Q"&amp;ROUNDUP(MONTH(CleanedData[[#This Row],[Date]])/3,0)</f>
        <v>Q2</v>
      </c>
      <c r="X5308" t="str">
        <f>IF(CleanedData[[#This Row],[Purchase Amount]]&gt;=5000,"Yes","No")</f>
        <v>No</v>
      </c>
      <c r="Y5308">
        <f>IF(CleanedData[[#This Row],[Recommend]]="Yes",1,0)</f>
        <v>0</v>
      </c>
      <c r="Z5308" s="6">
        <f>CleanedData[[#This Row],[Purchase Amount]]*0.15</f>
        <v>132.97649999999999</v>
      </c>
      <c r="AA5308" s="6">
        <f>CleanedData[[#This Row],[Purchase Amount]]*1.15</f>
        <v>1019.4864999999999</v>
      </c>
    </row>
    <row r="5309" spans="1:27" x14ac:dyDescent="0.3">
      <c r="A5309">
        <v>6428</v>
      </c>
      <c r="B5309" t="s">
        <v>5534</v>
      </c>
      <c r="C5309" s="1">
        <v>45598</v>
      </c>
      <c r="D5309">
        <v>22</v>
      </c>
      <c r="E5309" t="s">
        <v>52</v>
      </c>
      <c r="F5309" t="s">
        <v>68</v>
      </c>
      <c r="G5309" t="s">
        <v>460</v>
      </c>
      <c r="H5309">
        <v>2</v>
      </c>
      <c r="I5309" t="s">
        <v>45</v>
      </c>
      <c r="J5309" t="s">
        <v>74</v>
      </c>
      <c r="K5309" t="s">
        <v>44</v>
      </c>
      <c r="L5309" t="s">
        <v>42</v>
      </c>
      <c r="M5309" t="s">
        <v>175</v>
      </c>
      <c r="N5309" t="s">
        <v>47</v>
      </c>
      <c r="O5309" t="s">
        <v>89</v>
      </c>
      <c r="P5309" t="s">
        <v>49</v>
      </c>
      <c r="Q5309" t="s">
        <v>66</v>
      </c>
      <c r="R5309" s="6">
        <f>_xlfn.XLOOKUP(CleanedData[[#This Row],[Product]],'02_Lookup_Tables'!$A$2:$A$126,'02_Lookup_Tables'!$B$2:$B$126)</f>
        <v>880.49</v>
      </c>
      <c r="S5309" t="str">
        <f>VLOOKUP(CleanedData[[#This Row],[Product]],'02_Lookup_Tables'!$H$2:$I$126,2,FALSE)</f>
        <v>Home Devices</v>
      </c>
      <c r="T5309" t="str">
        <f>VLOOKUP(CleanedData[[#This Row],[Province]],'02_Lookup_Tables'!$D$2:$E$10,2, FALSE)</f>
        <v>Northern Region</v>
      </c>
      <c r="U5309" t="str" cm="1">
        <f t="array" ref="U5309">_xlfn.IFS(CleanedData[[#This Row],[Purchase Amount]]&lt;500,"Low",
CleanedData[[#This Row],[Purchase Amount]]&lt;5000,"Medium",
TRUE,"High")</f>
        <v>Medium</v>
      </c>
      <c r="V5309" t="str">
        <f>TEXT(CleanedData[[#This Row],[Date]],"mmmm")</f>
        <v>November</v>
      </c>
      <c r="W5309" t="str">
        <f>"Q"&amp;ROUNDUP(MONTH(CleanedData[[#This Row],[Date]])/3,0)</f>
        <v>Q4</v>
      </c>
      <c r="X5309" t="str">
        <f>IF(CleanedData[[#This Row],[Purchase Amount]]&gt;=5000,"Yes","No")</f>
        <v>No</v>
      </c>
      <c r="Y5309">
        <f>IF(CleanedData[[#This Row],[Recommend]]="Yes",1,0)</f>
        <v>1</v>
      </c>
      <c r="Z5309" s="6">
        <f>CleanedData[[#This Row],[Purchase Amount]]*0.15</f>
        <v>132.0735</v>
      </c>
      <c r="AA5309" s="6">
        <f>CleanedData[[#This Row],[Purchase Amount]]*1.15</f>
        <v>1012.5635</v>
      </c>
    </row>
    <row r="5310" spans="1:27" x14ac:dyDescent="0.3">
      <c r="A5310">
        <v>6429</v>
      </c>
      <c r="B5310" t="s">
        <v>5535</v>
      </c>
      <c r="C5310" s="1">
        <v>45535</v>
      </c>
      <c r="D5310">
        <v>25</v>
      </c>
      <c r="E5310" t="s">
        <v>52</v>
      </c>
      <c r="F5310" t="s">
        <v>40</v>
      </c>
      <c r="G5310" t="s">
        <v>233</v>
      </c>
      <c r="H5310">
        <v>2</v>
      </c>
      <c r="I5310" t="s">
        <v>42</v>
      </c>
      <c r="J5310" t="s">
        <v>74</v>
      </c>
      <c r="K5310" t="s">
        <v>55</v>
      </c>
      <c r="L5310" t="s">
        <v>45</v>
      </c>
      <c r="M5310" t="s">
        <v>65</v>
      </c>
      <c r="N5310" t="s">
        <v>47</v>
      </c>
      <c r="O5310" t="s">
        <v>89</v>
      </c>
      <c r="P5310" t="s">
        <v>49</v>
      </c>
      <c r="Q5310" t="s">
        <v>58</v>
      </c>
      <c r="R5310" s="6">
        <f>_xlfn.XLOOKUP(CleanedData[[#This Row],[Product]],'02_Lookup_Tables'!$A$2:$A$126,'02_Lookup_Tables'!$B$2:$B$126)</f>
        <v>324.35000000000002</v>
      </c>
      <c r="S5310" t="str">
        <f>VLOOKUP(CleanedData[[#This Row],[Product]],'02_Lookup_Tables'!$H$2:$I$126,2,FALSE)</f>
        <v>Apparel</v>
      </c>
      <c r="T5310" t="str">
        <f>VLOOKUP(CleanedData[[#This Row],[Province]],'02_Lookup_Tables'!$D$2:$E$10,2, FALSE)</f>
        <v>Northern Region</v>
      </c>
      <c r="U5310" t="str" cm="1">
        <f t="array" ref="U5310">_xlfn.IFS(CleanedData[[#This Row],[Purchase Amount]]&lt;500,"Low",
CleanedData[[#This Row],[Purchase Amount]]&lt;5000,"Medium",
TRUE,"High")</f>
        <v>Low</v>
      </c>
      <c r="V5310" t="str">
        <f>TEXT(CleanedData[[#This Row],[Date]],"mmmm")</f>
        <v>August</v>
      </c>
      <c r="W5310" t="str">
        <f>"Q"&amp;ROUNDUP(MONTH(CleanedData[[#This Row],[Date]])/3,0)</f>
        <v>Q3</v>
      </c>
      <c r="X5310" t="str">
        <f>IF(CleanedData[[#This Row],[Purchase Amount]]&gt;=5000,"Yes","No")</f>
        <v>No</v>
      </c>
      <c r="Y5310">
        <f>IF(CleanedData[[#This Row],[Recommend]]="Yes",1,0)</f>
        <v>0</v>
      </c>
      <c r="Z5310" s="6">
        <f>CleanedData[[#This Row],[Purchase Amount]]*0.15</f>
        <v>48.652500000000003</v>
      </c>
      <c r="AA5310" s="6">
        <f>CleanedData[[#This Row],[Purchase Amount]]*1.15</f>
        <v>373.0025</v>
      </c>
    </row>
    <row r="5311" spans="1:27" x14ac:dyDescent="0.3">
      <c r="A5311">
        <v>6430</v>
      </c>
      <c r="B5311" t="s">
        <v>5536</v>
      </c>
      <c r="C5311" s="1">
        <v>45728</v>
      </c>
      <c r="D5311">
        <v>75</v>
      </c>
      <c r="E5311" t="s">
        <v>60</v>
      </c>
      <c r="F5311" t="s">
        <v>40</v>
      </c>
      <c r="G5311" t="s">
        <v>73</v>
      </c>
      <c r="H5311">
        <v>4</v>
      </c>
      <c r="I5311" t="s">
        <v>45</v>
      </c>
      <c r="J5311" t="s">
        <v>54</v>
      </c>
      <c r="K5311" t="s">
        <v>64</v>
      </c>
      <c r="L5311" t="s">
        <v>42</v>
      </c>
      <c r="M5311" t="s">
        <v>151</v>
      </c>
      <c r="N5311" t="s">
        <v>96</v>
      </c>
      <c r="O5311" t="s">
        <v>89</v>
      </c>
      <c r="P5311" t="s">
        <v>70</v>
      </c>
      <c r="Q5311" t="s">
        <v>97</v>
      </c>
      <c r="R5311" s="6">
        <f>_xlfn.XLOOKUP(CleanedData[[#This Row],[Product]],'02_Lookup_Tables'!$A$2:$A$126,'02_Lookup_Tables'!$B$2:$B$126)</f>
        <v>84.23</v>
      </c>
      <c r="S5311" t="str">
        <f>VLOOKUP(CleanedData[[#This Row],[Product]],'02_Lookup_Tables'!$H$2:$I$126,2,FALSE)</f>
        <v>Food</v>
      </c>
      <c r="T5311" t="str">
        <f>VLOOKUP(CleanedData[[#This Row],[Province]],'02_Lookup_Tables'!$D$2:$E$10,2, FALSE)</f>
        <v>Northern Region</v>
      </c>
      <c r="U5311" t="str" cm="1">
        <f t="array" ref="U5311">_xlfn.IFS(CleanedData[[#This Row],[Purchase Amount]]&lt;500,"Low",
CleanedData[[#This Row],[Purchase Amount]]&lt;5000,"Medium",
TRUE,"High")</f>
        <v>Low</v>
      </c>
      <c r="V5311" t="str">
        <f>TEXT(CleanedData[[#This Row],[Date]],"mmmm")</f>
        <v>March</v>
      </c>
      <c r="W5311" t="str">
        <f>"Q"&amp;ROUNDUP(MONTH(CleanedData[[#This Row],[Date]])/3,0)</f>
        <v>Q1</v>
      </c>
      <c r="X5311" t="str">
        <f>IF(CleanedData[[#This Row],[Purchase Amount]]&gt;=5000,"Yes","No")</f>
        <v>No</v>
      </c>
      <c r="Y5311">
        <f>IF(CleanedData[[#This Row],[Recommend]]="Yes",1,0)</f>
        <v>1</v>
      </c>
      <c r="Z5311" s="6">
        <f>CleanedData[[#This Row],[Purchase Amount]]*0.15</f>
        <v>12.634500000000001</v>
      </c>
      <c r="AA5311" s="6">
        <f>CleanedData[[#This Row],[Purchase Amount]]*1.15</f>
        <v>96.864499999999992</v>
      </c>
    </row>
    <row r="5312" spans="1:27" x14ac:dyDescent="0.3">
      <c r="A5312">
        <v>6431</v>
      </c>
      <c r="B5312" t="s">
        <v>5537</v>
      </c>
      <c r="C5312" s="1">
        <v>45942</v>
      </c>
      <c r="D5312">
        <v>47</v>
      </c>
      <c r="E5312" t="s">
        <v>60</v>
      </c>
      <c r="F5312" t="s">
        <v>125</v>
      </c>
      <c r="G5312" t="s">
        <v>73</v>
      </c>
      <c r="H5312">
        <v>3</v>
      </c>
      <c r="I5312" t="s">
        <v>45</v>
      </c>
      <c r="J5312" t="s">
        <v>43</v>
      </c>
      <c r="K5312" t="s">
        <v>55</v>
      </c>
      <c r="L5312" t="s">
        <v>42</v>
      </c>
      <c r="M5312" t="s">
        <v>140</v>
      </c>
      <c r="N5312" t="s">
        <v>48</v>
      </c>
      <c r="O5312" t="s">
        <v>148</v>
      </c>
      <c r="P5312" t="s">
        <v>49</v>
      </c>
      <c r="Q5312" t="s">
        <v>93</v>
      </c>
      <c r="R5312" s="6">
        <f>_xlfn.XLOOKUP(CleanedData[[#This Row],[Product]],'02_Lookup_Tables'!$A$2:$A$126,'02_Lookup_Tables'!$B$2:$B$126)</f>
        <v>84.23</v>
      </c>
      <c r="S5312" t="str">
        <f>VLOOKUP(CleanedData[[#This Row],[Product]],'02_Lookup_Tables'!$H$2:$I$126,2,FALSE)</f>
        <v>Food</v>
      </c>
      <c r="T5312" t="str">
        <f>VLOOKUP(CleanedData[[#This Row],[Province]],'02_Lookup_Tables'!$D$2:$E$10,2, FALSE)</f>
        <v>Western Region</v>
      </c>
      <c r="U5312" t="str" cm="1">
        <f t="array" ref="U5312">_xlfn.IFS(CleanedData[[#This Row],[Purchase Amount]]&lt;500,"Low",
CleanedData[[#This Row],[Purchase Amount]]&lt;5000,"Medium",
TRUE,"High")</f>
        <v>Low</v>
      </c>
      <c r="V5312" t="str">
        <f>TEXT(CleanedData[[#This Row],[Date]],"mmmm")</f>
        <v>October</v>
      </c>
      <c r="W5312" t="str">
        <f>"Q"&amp;ROUNDUP(MONTH(CleanedData[[#This Row],[Date]])/3,0)</f>
        <v>Q4</v>
      </c>
      <c r="X5312" t="str">
        <f>IF(CleanedData[[#This Row],[Purchase Amount]]&gt;=5000,"Yes","No")</f>
        <v>No</v>
      </c>
      <c r="Y5312">
        <f>IF(CleanedData[[#This Row],[Recommend]]="Yes",1,0)</f>
        <v>1</v>
      </c>
      <c r="Z5312" s="6">
        <f>CleanedData[[#This Row],[Purchase Amount]]*0.15</f>
        <v>12.634500000000001</v>
      </c>
      <c r="AA5312" s="6">
        <f>CleanedData[[#This Row],[Purchase Amount]]*1.15</f>
        <v>96.864499999999992</v>
      </c>
    </row>
    <row r="5313" spans="1:27" x14ac:dyDescent="0.3">
      <c r="A5313">
        <v>6432</v>
      </c>
      <c r="B5313" t="s">
        <v>5538</v>
      </c>
      <c r="C5313" s="1">
        <v>45434</v>
      </c>
      <c r="D5313">
        <v>22</v>
      </c>
      <c r="E5313" t="s">
        <v>52</v>
      </c>
      <c r="F5313" t="s">
        <v>125</v>
      </c>
      <c r="G5313" t="s">
        <v>696</v>
      </c>
      <c r="H5313">
        <v>5</v>
      </c>
      <c r="I5313" t="s">
        <v>42</v>
      </c>
      <c r="J5313" t="s">
        <v>43</v>
      </c>
      <c r="K5313" t="s">
        <v>44</v>
      </c>
      <c r="L5313" t="s">
        <v>42</v>
      </c>
      <c r="M5313" t="s">
        <v>175</v>
      </c>
      <c r="N5313" t="s">
        <v>57</v>
      </c>
      <c r="O5313" t="s">
        <v>89</v>
      </c>
      <c r="P5313" t="s">
        <v>70</v>
      </c>
      <c r="Q5313" t="s">
        <v>66</v>
      </c>
      <c r="R5313" s="6">
        <f>_xlfn.XLOOKUP(CleanedData[[#This Row],[Product]],'02_Lookup_Tables'!$A$2:$A$126,'02_Lookup_Tables'!$B$2:$B$126)</f>
        <v>1233.45</v>
      </c>
      <c r="S5313" t="str">
        <f>VLOOKUP(CleanedData[[#This Row],[Product]],'02_Lookup_Tables'!$H$2:$I$126,2,FALSE)</f>
        <v>Beauty &amp; Personal Care</v>
      </c>
      <c r="T5313" t="str">
        <f>VLOOKUP(CleanedData[[#This Row],[Province]],'02_Lookup_Tables'!$D$2:$E$10,2, FALSE)</f>
        <v>Western Region</v>
      </c>
      <c r="U5313" t="str" cm="1">
        <f t="array" ref="U5313">_xlfn.IFS(CleanedData[[#This Row],[Purchase Amount]]&lt;500,"Low",
CleanedData[[#This Row],[Purchase Amount]]&lt;5000,"Medium",
TRUE,"High")</f>
        <v>Medium</v>
      </c>
      <c r="V5313" t="str">
        <f>TEXT(CleanedData[[#This Row],[Date]],"mmmm")</f>
        <v>May</v>
      </c>
      <c r="W5313" t="str">
        <f>"Q"&amp;ROUNDUP(MONTH(CleanedData[[#This Row],[Date]])/3,0)</f>
        <v>Q2</v>
      </c>
      <c r="X5313" t="str">
        <f>IF(CleanedData[[#This Row],[Purchase Amount]]&gt;=5000,"Yes","No")</f>
        <v>No</v>
      </c>
      <c r="Y5313">
        <f>IF(CleanedData[[#This Row],[Recommend]]="Yes",1,0)</f>
        <v>0</v>
      </c>
      <c r="Z5313" s="6">
        <f>CleanedData[[#This Row],[Purchase Amount]]*0.15</f>
        <v>185.01750000000001</v>
      </c>
      <c r="AA5313" s="6">
        <f>CleanedData[[#This Row],[Purchase Amount]]*1.15</f>
        <v>1418.4675</v>
      </c>
    </row>
    <row r="5314" spans="1:27" x14ac:dyDescent="0.3">
      <c r="A5314">
        <v>6433</v>
      </c>
      <c r="B5314" t="s">
        <v>5539</v>
      </c>
      <c r="C5314" s="1">
        <v>45857</v>
      </c>
      <c r="D5314">
        <v>22</v>
      </c>
      <c r="E5314" t="s">
        <v>52</v>
      </c>
      <c r="F5314" t="s">
        <v>125</v>
      </c>
      <c r="G5314" t="s">
        <v>389</v>
      </c>
      <c r="H5314">
        <v>3</v>
      </c>
      <c r="I5314" t="s">
        <v>42</v>
      </c>
      <c r="J5314" t="s">
        <v>69</v>
      </c>
      <c r="K5314" t="s">
        <v>55</v>
      </c>
      <c r="L5314" t="s">
        <v>42</v>
      </c>
      <c r="N5314" t="s">
        <v>48</v>
      </c>
      <c r="O5314" t="s">
        <v>134</v>
      </c>
      <c r="P5314" t="s">
        <v>8646</v>
      </c>
      <c r="Q5314" t="s">
        <v>66</v>
      </c>
      <c r="R5314" s="6">
        <f>_xlfn.XLOOKUP(CleanedData[[#This Row],[Product]],'02_Lookup_Tables'!$A$2:$A$126,'02_Lookup_Tables'!$B$2:$B$126)</f>
        <v>5432.76</v>
      </c>
      <c r="S5314" t="str">
        <f>VLOOKUP(CleanedData[[#This Row],[Product]],'02_Lookup_Tables'!$H$2:$I$126,2,FALSE)</f>
        <v>Home Devices</v>
      </c>
      <c r="T5314" t="str">
        <f>VLOOKUP(CleanedData[[#This Row],[Province]],'02_Lookup_Tables'!$D$2:$E$10,2, FALSE)</f>
        <v>Western Region</v>
      </c>
      <c r="U5314" t="str" cm="1">
        <f t="array" ref="U5314">_xlfn.IFS(CleanedData[[#This Row],[Purchase Amount]]&lt;500,"Low",
CleanedData[[#This Row],[Purchase Amount]]&lt;5000,"Medium",
TRUE,"High")</f>
        <v>High</v>
      </c>
      <c r="V5314" t="str">
        <f>TEXT(CleanedData[[#This Row],[Date]],"mmmm")</f>
        <v>July</v>
      </c>
      <c r="W5314" t="str">
        <f>"Q"&amp;ROUNDUP(MONTH(CleanedData[[#This Row],[Date]])/3,0)</f>
        <v>Q3</v>
      </c>
      <c r="X5314" t="str">
        <f>IF(CleanedData[[#This Row],[Purchase Amount]]&gt;=5000,"Yes","No")</f>
        <v>Yes</v>
      </c>
      <c r="Y5314">
        <f>IF(CleanedData[[#This Row],[Recommend]]="Yes",1,0)</f>
        <v>0</v>
      </c>
      <c r="Z5314" s="6">
        <f>CleanedData[[#This Row],[Purchase Amount]]*0.15</f>
        <v>814.91399999999999</v>
      </c>
      <c r="AA5314" s="6">
        <f>CleanedData[[#This Row],[Purchase Amount]]*1.15</f>
        <v>6247.674</v>
      </c>
    </row>
    <row r="5315" spans="1:27" x14ac:dyDescent="0.3">
      <c r="A5315">
        <v>6434</v>
      </c>
      <c r="B5315" t="s">
        <v>5540</v>
      </c>
      <c r="C5315" s="1">
        <v>45379</v>
      </c>
      <c r="D5315">
        <v>65</v>
      </c>
      <c r="E5315" t="s">
        <v>60</v>
      </c>
      <c r="F5315" t="s">
        <v>125</v>
      </c>
      <c r="G5315" t="s">
        <v>460</v>
      </c>
      <c r="H5315">
        <v>1</v>
      </c>
      <c r="I5315" t="s">
        <v>45</v>
      </c>
      <c r="J5315" t="s">
        <v>69</v>
      </c>
      <c r="K5315" t="s">
        <v>64</v>
      </c>
      <c r="L5315" t="s">
        <v>42</v>
      </c>
      <c r="M5315" t="s">
        <v>236</v>
      </c>
      <c r="N5315" t="s">
        <v>80</v>
      </c>
      <c r="O5315" t="s">
        <v>89</v>
      </c>
      <c r="P5315" t="s">
        <v>49</v>
      </c>
      <c r="Q5315" t="s">
        <v>97</v>
      </c>
      <c r="R5315" s="6">
        <f>_xlfn.XLOOKUP(CleanedData[[#This Row],[Product]],'02_Lookup_Tables'!$A$2:$A$126,'02_Lookup_Tables'!$B$2:$B$126)</f>
        <v>880.49</v>
      </c>
      <c r="S5315" t="str">
        <f>VLOOKUP(CleanedData[[#This Row],[Product]],'02_Lookup_Tables'!$H$2:$I$126,2,FALSE)</f>
        <v>Home Devices</v>
      </c>
      <c r="T5315" t="str">
        <f>VLOOKUP(CleanedData[[#This Row],[Province]],'02_Lookup_Tables'!$D$2:$E$10,2, FALSE)</f>
        <v>Western Region</v>
      </c>
      <c r="U5315" t="str" cm="1">
        <f t="array" ref="U5315">_xlfn.IFS(CleanedData[[#This Row],[Purchase Amount]]&lt;500,"Low",
CleanedData[[#This Row],[Purchase Amount]]&lt;5000,"Medium",
TRUE,"High")</f>
        <v>Medium</v>
      </c>
      <c r="V5315" t="str">
        <f>TEXT(CleanedData[[#This Row],[Date]],"mmmm")</f>
        <v>March</v>
      </c>
      <c r="W5315" t="str">
        <f>"Q"&amp;ROUNDUP(MONTH(CleanedData[[#This Row],[Date]])/3,0)</f>
        <v>Q1</v>
      </c>
      <c r="X5315" t="str">
        <f>IF(CleanedData[[#This Row],[Purchase Amount]]&gt;=5000,"Yes","No")</f>
        <v>No</v>
      </c>
      <c r="Y5315">
        <f>IF(CleanedData[[#This Row],[Recommend]]="Yes",1,0)</f>
        <v>1</v>
      </c>
      <c r="Z5315" s="6">
        <f>CleanedData[[#This Row],[Purchase Amount]]*0.15</f>
        <v>132.0735</v>
      </c>
      <c r="AA5315" s="6">
        <f>CleanedData[[#This Row],[Purchase Amount]]*1.15</f>
        <v>1012.5635</v>
      </c>
    </row>
    <row r="5316" spans="1:27" x14ac:dyDescent="0.3">
      <c r="A5316">
        <v>6435</v>
      </c>
      <c r="B5316" t="s">
        <v>5541</v>
      </c>
      <c r="C5316" s="1">
        <v>45709</v>
      </c>
      <c r="D5316">
        <v>78</v>
      </c>
      <c r="E5316" t="s">
        <v>52</v>
      </c>
      <c r="F5316" t="s">
        <v>61</v>
      </c>
      <c r="G5316" t="s">
        <v>126</v>
      </c>
      <c r="H5316">
        <v>5</v>
      </c>
      <c r="I5316" t="s">
        <v>45</v>
      </c>
      <c r="J5316" t="s">
        <v>69</v>
      </c>
      <c r="K5316" t="s">
        <v>55</v>
      </c>
      <c r="L5316" t="s">
        <v>45</v>
      </c>
      <c r="M5316" t="s">
        <v>165</v>
      </c>
      <c r="N5316" t="s">
        <v>57</v>
      </c>
      <c r="O5316" t="s">
        <v>89</v>
      </c>
      <c r="P5316" t="s">
        <v>70</v>
      </c>
      <c r="Q5316" t="s">
        <v>97</v>
      </c>
      <c r="R5316" s="6">
        <f>_xlfn.XLOOKUP(CleanedData[[#This Row],[Product]],'02_Lookup_Tables'!$A$2:$A$126,'02_Lookup_Tables'!$B$2:$B$126)</f>
        <v>343.42</v>
      </c>
      <c r="S5316" t="str">
        <f>VLOOKUP(CleanedData[[#This Row],[Product]],'02_Lookup_Tables'!$H$2:$I$126,2,FALSE)</f>
        <v>Food</v>
      </c>
      <c r="T5316" t="str">
        <f>VLOOKUP(CleanedData[[#This Row],[Province]],'02_Lookup_Tables'!$D$2:$E$10,2, FALSE)</f>
        <v>Southern Region</v>
      </c>
      <c r="U5316" t="str" cm="1">
        <f t="array" ref="U5316">_xlfn.IFS(CleanedData[[#This Row],[Purchase Amount]]&lt;500,"Low",
CleanedData[[#This Row],[Purchase Amount]]&lt;5000,"Medium",
TRUE,"High")</f>
        <v>Low</v>
      </c>
      <c r="V5316" t="str">
        <f>TEXT(CleanedData[[#This Row],[Date]],"mmmm")</f>
        <v>February</v>
      </c>
      <c r="W5316" t="str">
        <f>"Q"&amp;ROUNDUP(MONTH(CleanedData[[#This Row],[Date]])/3,0)</f>
        <v>Q1</v>
      </c>
      <c r="X5316" t="str">
        <f>IF(CleanedData[[#This Row],[Purchase Amount]]&gt;=5000,"Yes","No")</f>
        <v>No</v>
      </c>
      <c r="Y5316">
        <f>IF(CleanedData[[#This Row],[Recommend]]="Yes",1,0)</f>
        <v>1</v>
      </c>
      <c r="Z5316" s="6">
        <f>CleanedData[[#This Row],[Purchase Amount]]*0.15</f>
        <v>51.512999999999998</v>
      </c>
      <c r="AA5316" s="6">
        <f>CleanedData[[#This Row],[Purchase Amount]]*1.15</f>
        <v>394.93299999999999</v>
      </c>
    </row>
    <row r="5317" spans="1:27" x14ac:dyDescent="0.3">
      <c r="A5317">
        <v>6438</v>
      </c>
      <c r="B5317" t="s">
        <v>5542</v>
      </c>
      <c r="C5317" s="1">
        <v>45808</v>
      </c>
      <c r="D5317">
        <v>70</v>
      </c>
      <c r="E5317" t="s">
        <v>39</v>
      </c>
      <c r="F5317" t="s">
        <v>125</v>
      </c>
      <c r="G5317" t="s">
        <v>171</v>
      </c>
      <c r="H5317">
        <v>2</v>
      </c>
      <c r="I5317" t="s">
        <v>45</v>
      </c>
      <c r="J5317" t="s">
        <v>74</v>
      </c>
      <c r="K5317" t="s">
        <v>55</v>
      </c>
      <c r="L5317" t="s">
        <v>45</v>
      </c>
      <c r="M5317" t="s">
        <v>165</v>
      </c>
      <c r="N5317" t="s">
        <v>47</v>
      </c>
      <c r="O5317" t="s">
        <v>89</v>
      </c>
      <c r="P5317" t="s">
        <v>49</v>
      </c>
      <c r="Q5317" t="s">
        <v>97</v>
      </c>
      <c r="R5317" s="6">
        <f>_xlfn.XLOOKUP(CleanedData[[#This Row],[Product]],'02_Lookup_Tables'!$A$2:$A$126,'02_Lookup_Tables'!$B$2:$B$126)</f>
        <v>6710.27</v>
      </c>
      <c r="S5317" t="str">
        <f>VLOOKUP(CleanedData[[#This Row],[Product]],'02_Lookup_Tables'!$H$2:$I$126,2,FALSE)</f>
        <v>Home Devices</v>
      </c>
      <c r="T5317" t="str">
        <f>VLOOKUP(CleanedData[[#This Row],[Province]],'02_Lookup_Tables'!$D$2:$E$10,2, FALSE)</f>
        <v>Western Region</v>
      </c>
      <c r="U5317" t="str" cm="1">
        <f t="array" ref="U5317">_xlfn.IFS(CleanedData[[#This Row],[Purchase Amount]]&lt;500,"Low",
CleanedData[[#This Row],[Purchase Amount]]&lt;5000,"Medium",
TRUE,"High")</f>
        <v>High</v>
      </c>
      <c r="V5317" t="str">
        <f>TEXT(CleanedData[[#This Row],[Date]],"mmmm")</f>
        <v>May</v>
      </c>
      <c r="W5317" t="str">
        <f>"Q"&amp;ROUNDUP(MONTH(CleanedData[[#This Row],[Date]])/3,0)</f>
        <v>Q2</v>
      </c>
      <c r="X5317" t="str">
        <f>IF(CleanedData[[#This Row],[Purchase Amount]]&gt;=5000,"Yes","No")</f>
        <v>Yes</v>
      </c>
      <c r="Y5317">
        <f>IF(CleanedData[[#This Row],[Recommend]]="Yes",1,0)</f>
        <v>1</v>
      </c>
      <c r="Z5317" s="6">
        <f>CleanedData[[#This Row],[Purchase Amount]]*0.15</f>
        <v>1006.5405000000001</v>
      </c>
      <c r="AA5317" s="6">
        <f>CleanedData[[#This Row],[Purchase Amount]]*1.15</f>
        <v>7716.8104999999996</v>
      </c>
    </row>
    <row r="5318" spans="1:27" x14ac:dyDescent="0.3">
      <c r="A5318">
        <v>6439</v>
      </c>
      <c r="B5318" t="s">
        <v>5543</v>
      </c>
      <c r="C5318" s="1">
        <v>45470</v>
      </c>
      <c r="D5318">
        <v>48</v>
      </c>
      <c r="E5318" t="s">
        <v>60</v>
      </c>
      <c r="F5318" t="s">
        <v>108</v>
      </c>
      <c r="G5318" t="s">
        <v>338</v>
      </c>
      <c r="H5318">
        <v>2</v>
      </c>
      <c r="I5318" t="s">
        <v>45</v>
      </c>
      <c r="J5318" t="s">
        <v>63</v>
      </c>
      <c r="K5318" t="s">
        <v>44</v>
      </c>
      <c r="L5318" t="s">
        <v>42</v>
      </c>
      <c r="M5318" t="s">
        <v>56</v>
      </c>
      <c r="N5318" t="s">
        <v>47</v>
      </c>
      <c r="O5318" t="s">
        <v>148</v>
      </c>
      <c r="P5318" t="s">
        <v>70</v>
      </c>
      <c r="Q5318" t="s">
        <v>93</v>
      </c>
      <c r="R5318" s="6">
        <f>_xlfn.XLOOKUP(CleanedData[[#This Row],[Product]],'02_Lookup_Tables'!$A$2:$A$126,'02_Lookup_Tables'!$B$2:$B$126)</f>
        <v>5258.73</v>
      </c>
      <c r="S5318" t="str">
        <f>VLOOKUP(CleanedData[[#This Row],[Product]],'02_Lookup_Tables'!$H$2:$I$126,2,FALSE)</f>
        <v>Sports &amp; Outdoors</v>
      </c>
      <c r="T5318" t="str">
        <f>VLOOKUP(CleanedData[[#This Row],[Province]],'02_Lookup_Tables'!$D$2:$E$10,2, FALSE)</f>
        <v>Gauteng Region</v>
      </c>
      <c r="U5318" t="str" cm="1">
        <f t="array" ref="U5318">_xlfn.IFS(CleanedData[[#This Row],[Purchase Amount]]&lt;500,"Low",
CleanedData[[#This Row],[Purchase Amount]]&lt;5000,"Medium",
TRUE,"High")</f>
        <v>High</v>
      </c>
      <c r="V5318" t="str">
        <f>TEXT(CleanedData[[#This Row],[Date]],"mmmm")</f>
        <v>June</v>
      </c>
      <c r="W5318" t="str">
        <f>"Q"&amp;ROUNDUP(MONTH(CleanedData[[#This Row],[Date]])/3,0)</f>
        <v>Q2</v>
      </c>
      <c r="X5318" t="str">
        <f>IF(CleanedData[[#This Row],[Purchase Amount]]&gt;=5000,"Yes","No")</f>
        <v>Yes</v>
      </c>
      <c r="Y5318">
        <f>IF(CleanedData[[#This Row],[Recommend]]="Yes",1,0)</f>
        <v>1</v>
      </c>
      <c r="Z5318" s="6">
        <f>CleanedData[[#This Row],[Purchase Amount]]*0.15</f>
        <v>788.80949999999996</v>
      </c>
      <c r="AA5318" s="6">
        <f>CleanedData[[#This Row],[Purchase Amount]]*1.15</f>
        <v>6047.539499999999</v>
      </c>
    </row>
    <row r="5319" spans="1:27" x14ac:dyDescent="0.3">
      <c r="A5319">
        <v>6440</v>
      </c>
      <c r="B5319" t="s">
        <v>5544</v>
      </c>
      <c r="C5319" s="1">
        <v>45416</v>
      </c>
      <c r="D5319">
        <v>21</v>
      </c>
      <c r="E5319" t="s">
        <v>60</v>
      </c>
      <c r="F5319" t="s">
        <v>125</v>
      </c>
      <c r="G5319" t="s">
        <v>84</v>
      </c>
      <c r="H5319">
        <v>1</v>
      </c>
      <c r="I5319" t="s">
        <v>45</v>
      </c>
      <c r="J5319" t="s">
        <v>63</v>
      </c>
      <c r="K5319" t="s">
        <v>44</v>
      </c>
      <c r="L5319" t="s">
        <v>45</v>
      </c>
      <c r="M5319" t="s">
        <v>79</v>
      </c>
      <c r="N5319" t="s">
        <v>80</v>
      </c>
      <c r="O5319" t="s">
        <v>89</v>
      </c>
      <c r="P5319" t="s">
        <v>49</v>
      </c>
      <c r="Q5319" t="s">
        <v>66</v>
      </c>
      <c r="R5319" s="6">
        <f>_xlfn.XLOOKUP(CleanedData[[#This Row],[Product]],'02_Lookup_Tables'!$A$2:$A$126,'02_Lookup_Tables'!$B$2:$B$126)</f>
        <v>1158.56</v>
      </c>
      <c r="S5319" t="str">
        <f>VLOOKUP(CleanedData[[#This Row],[Product]],'02_Lookup_Tables'!$H$2:$I$126,2,FALSE)</f>
        <v>Toys &amp; Games</v>
      </c>
      <c r="T5319" t="str">
        <f>VLOOKUP(CleanedData[[#This Row],[Province]],'02_Lookup_Tables'!$D$2:$E$10,2, FALSE)</f>
        <v>Western Region</v>
      </c>
      <c r="U5319" t="str" cm="1">
        <f t="array" ref="U5319">_xlfn.IFS(CleanedData[[#This Row],[Purchase Amount]]&lt;500,"Low",
CleanedData[[#This Row],[Purchase Amount]]&lt;5000,"Medium",
TRUE,"High")</f>
        <v>Medium</v>
      </c>
      <c r="V5319" t="str">
        <f>TEXT(CleanedData[[#This Row],[Date]],"mmmm")</f>
        <v>May</v>
      </c>
      <c r="W5319" t="str">
        <f>"Q"&amp;ROUNDUP(MONTH(CleanedData[[#This Row],[Date]])/3,0)</f>
        <v>Q2</v>
      </c>
      <c r="X5319" t="str">
        <f>IF(CleanedData[[#This Row],[Purchase Amount]]&gt;=5000,"Yes","No")</f>
        <v>No</v>
      </c>
      <c r="Y5319">
        <f>IF(CleanedData[[#This Row],[Recommend]]="Yes",1,0)</f>
        <v>1</v>
      </c>
      <c r="Z5319" s="6">
        <f>CleanedData[[#This Row],[Purchase Amount]]*0.15</f>
        <v>173.78399999999999</v>
      </c>
      <c r="AA5319" s="6">
        <f>CleanedData[[#This Row],[Purchase Amount]]*1.15</f>
        <v>1332.3439999999998</v>
      </c>
    </row>
    <row r="5320" spans="1:27" x14ac:dyDescent="0.3">
      <c r="A5320">
        <v>6443</v>
      </c>
      <c r="B5320" t="s">
        <v>5545</v>
      </c>
      <c r="C5320" s="1">
        <v>45787</v>
      </c>
      <c r="D5320">
        <v>23</v>
      </c>
      <c r="E5320" t="s">
        <v>39</v>
      </c>
      <c r="F5320" t="s">
        <v>61</v>
      </c>
      <c r="G5320" t="s">
        <v>168</v>
      </c>
      <c r="H5320">
        <v>1</v>
      </c>
      <c r="I5320" t="s">
        <v>45</v>
      </c>
      <c r="J5320" t="s">
        <v>74</v>
      </c>
      <c r="K5320" t="s">
        <v>44</v>
      </c>
      <c r="L5320" t="s">
        <v>42</v>
      </c>
      <c r="M5320" t="s">
        <v>85</v>
      </c>
      <c r="N5320" t="s">
        <v>80</v>
      </c>
      <c r="O5320" t="s">
        <v>48</v>
      </c>
      <c r="P5320" t="s">
        <v>49</v>
      </c>
      <c r="Q5320" t="s">
        <v>66</v>
      </c>
      <c r="R5320" s="6">
        <f>_xlfn.XLOOKUP(CleanedData[[#This Row],[Product]],'02_Lookup_Tables'!$A$2:$A$126,'02_Lookup_Tables'!$B$2:$B$126)</f>
        <v>14729.04</v>
      </c>
      <c r="S5320" t="str">
        <f>VLOOKUP(CleanedData[[#This Row],[Product]],'02_Lookup_Tables'!$H$2:$I$126,2,FALSE)</f>
        <v>Electronics</v>
      </c>
      <c r="T5320" t="str">
        <f>VLOOKUP(CleanedData[[#This Row],[Province]],'02_Lookup_Tables'!$D$2:$E$10,2, FALSE)</f>
        <v>Southern Region</v>
      </c>
      <c r="U5320" t="str" cm="1">
        <f t="array" ref="U5320">_xlfn.IFS(CleanedData[[#This Row],[Purchase Amount]]&lt;500,"Low",
CleanedData[[#This Row],[Purchase Amount]]&lt;5000,"Medium",
TRUE,"High")</f>
        <v>High</v>
      </c>
      <c r="V5320" t="str">
        <f>TEXT(CleanedData[[#This Row],[Date]],"mmmm")</f>
        <v>May</v>
      </c>
      <c r="W5320" t="str">
        <f>"Q"&amp;ROUNDUP(MONTH(CleanedData[[#This Row],[Date]])/3,0)</f>
        <v>Q2</v>
      </c>
      <c r="X5320" t="str">
        <f>IF(CleanedData[[#This Row],[Purchase Amount]]&gt;=5000,"Yes","No")</f>
        <v>Yes</v>
      </c>
      <c r="Y5320">
        <f>IF(CleanedData[[#This Row],[Recommend]]="Yes",1,0)</f>
        <v>1</v>
      </c>
      <c r="Z5320" s="6">
        <f>CleanedData[[#This Row],[Purchase Amount]]*0.15</f>
        <v>2209.3560000000002</v>
      </c>
      <c r="AA5320" s="6">
        <f>CleanedData[[#This Row],[Purchase Amount]]*1.15</f>
        <v>16938.396000000001</v>
      </c>
    </row>
    <row r="5321" spans="1:27" x14ac:dyDescent="0.3">
      <c r="A5321">
        <v>6444</v>
      </c>
      <c r="B5321" t="s">
        <v>5546</v>
      </c>
      <c r="C5321" s="1">
        <v>45411</v>
      </c>
      <c r="D5321">
        <v>38</v>
      </c>
      <c r="E5321" t="s">
        <v>52</v>
      </c>
      <c r="F5321" t="s">
        <v>130</v>
      </c>
      <c r="G5321" t="s">
        <v>139</v>
      </c>
      <c r="H5321">
        <v>3</v>
      </c>
      <c r="I5321" t="s">
        <v>42</v>
      </c>
      <c r="J5321" t="s">
        <v>63</v>
      </c>
      <c r="K5321" t="s">
        <v>44</v>
      </c>
      <c r="L5321" t="s">
        <v>42</v>
      </c>
      <c r="M5321" t="s">
        <v>140</v>
      </c>
      <c r="N5321" t="s">
        <v>48</v>
      </c>
      <c r="O5321" t="s">
        <v>148</v>
      </c>
      <c r="P5321" t="s">
        <v>49</v>
      </c>
      <c r="Q5321" t="s">
        <v>81</v>
      </c>
      <c r="R5321" s="6">
        <f>_xlfn.XLOOKUP(CleanedData[[#This Row],[Product]],'02_Lookup_Tables'!$A$2:$A$126,'02_Lookup_Tables'!$B$2:$B$126)</f>
        <v>2340.5700000000002</v>
      </c>
      <c r="S5321" t="str">
        <f>VLOOKUP(CleanedData[[#This Row],[Product]],'02_Lookup_Tables'!$H$2:$I$126,2,FALSE)</f>
        <v>Apparel</v>
      </c>
      <c r="T5321" t="str">
        <f>VLOOKUP(CleanedData[[#This Row],[Province]],'02_Lookup_Tables'!$D$2:$E$10,2, FALSE)</f>
        <v>Eastern Region</v>
      </c>
      <c r="U5321" t="str" cm="1">
        <f t="array" ref="U5321">_xlfn.IFS(CleanedData[[#This Row],[Purchase Amount]]&lt;500,"Low",
CleanedData[[#This Row],[Purchase Amount]]&lt;5000,"Medium",
TRUE,"High")</f>
        <v>Medium</v>
      </c>
      <c r="V5321" t="str">
        <f>TEXT(CleanedData[[#This Row],[Date]],"mmmm")</f>
        <v>April</v>
      </c>
      <c r="W5321" t="str">
        <f>"Q"&amp;ROUNDUP(MONTH(CleanedData[[#This Row],[Date]])/3,0)</f>
        <v>Q2</v>
      </c>
      <c r="X5321" t="str">
        <f>IF(CleanedData[[#This Row],[Purchase Amount]]&gt;=5000,"Yes","No")</f>
        <v>No</v>
      </c>
      <c r="Y5321">
        <f>IF(CleanedData[[#This Row],[Recommend]]="Yes",1,0)</f>
        <v>0</v>
      </c>
      <c r="Z5321" s="6">
        <f>CleanedData[[#This Row],[Purchase Amount]]*0.15</f>
        <v>351.08550000000002</v>
      </c>
      <c r="AA5321" s="6">
        <f>CleanedData[[#This Row],[Purchase Amount]]*1.15</f>
        <v>2691.6554999999998</v>
      </c>
    </row>
    <row r="5322" spans="1:27" x14ac:dyDescent="0.3">
      <c r="A5322">
        <v>6445</v>
      </c>
      <c r="B5322" t="s">
        <v>5547</v>
      </c>
      <c r="C5322" s="1">
        <v>45761</v>
      </c>
      <c r="D5322">
        <v>19</v>
      </c>
      <c r="E5322" t="s">
        <v>39</v>
      </c>
      <c r="F5322" t="s">
        <v>125</v>
      </c>
      <c r="G5322" t="s">
        <v>109</v>
      </c>
      <c r="H5322">
        <v>1</v>
      </c>
      <c r="I5322" t="s">
        <v>45</v>
      </c>
      <c r="J5322" t="s">
        <v>43</v>
      </c>
      <c r="K5322" t="s">
        <v>44</v>
      </c>
      <c r="L5322" t="s">
        <v>42</v>
      </c>
      <c r="M5322" t="s">
        <v>190</v>
      </c>
      <c r="N5322" t="s">
        <v>80</v>
      </c>
      <c r="O5322" t="s">
        <v>89</v>
      </c>
      <c r="P5322" t="s">
        <v>49</v>
      </c>
      <c r="Q5322" t="s">
        <v>66</v>
      </c>
      <c r="R5322" s="6">
        <f>_xlfn.XLOOKUP(CleanedData[[#This Row],[Product]],'02_Lookup_Tables'!$A$2:$A$126,'02_Lookup_Tables'!$B$2:$B$126)</f>
        <v>228.08</v>
      </c>
      <c r="S5322" t="str">
        <f>VLOOKUP(CleanedData[[#This Row],[Product]],'02_Lookup_Tables'!$H$2:$I$126,2,FALSE)</f>
        <v>Apparel</v>
      </c>
      <c r="T5322" t="str">
        <f>VLOOKUP(CleanedData[[#This Row],[Province]],'02_Lookup_Tables'!$D$2:$E$10,2, FALSE)</f>
        <v>Western Region</v>
      </c>
      <c r="U5322" t="str" cm="1">
        <f t="array" ref="U5322">_xlfn.IFS(CleanedData[[#This Row],[Purchase Amount]]&lt;500,"Low",
CleanedData[[#This Row],[Purchase Amount]]&lt;5000,"Medium",
TRUE,"High")</f>
        <v>Low</v>
      </c>
      <c r="V5322" t="str">
        <f>TEXT(CleanedData[[#This Row],[Date]],"mmmm")</f>
        <v>April</v>
      </c>
      <c r="W5322" t="str">
        <f>"Q"&amp;ROUNDUP(MONTH(CleanedData[[#This Row],[Date]])/3,0)</f>
        <v>Q2</v>
      </c>
      <c r="X5322" t="str">
        <f>IF(CleanedData[[#This Row],[Purchase Amount]]&gt;=5000,"Yes","No")</f>
        <v>No</v>
      </c>
      <c r="Y5322">
        <f>IF(CleanedData[[#This Row],[Recommend]]="Yes",1,0)</f>
        <v>1</v>
      </c>
      <c r="Z5322" s="6">
        <f>CleanedData[[#This Row],[Purchase Amount]]*0.15</f>
        <v>34.212000000000003</v>
      </c>
      <c r="AA5322" s="6">
        <f>CleanedData[[#This Row],[Purchase Amount]]*1.15</f>
        <v>262.29199999999997</v>
      </c>
    </row>
    <row r="5323" spans="1:27" x14ac:dyDescent="0.3">
      <c r="A5323">
        <v>6446</v>
      </c>
      <c r="B5323" t="s">
        <v>5548</v>
      </c>
      <c r="C5323" s="1">
        <v>45381</v>
      </c>
      <c r="D5323">
        <v>32</v>
      </c>
      <c r="E5323" t="s">
        <v>52</v>
      </c>
      <c r="F5323" t="s">
        <v>108</v>
      </c>
      <c r="G5323" t="s">
        <v>1139</v>
      </c>
      <c r="H5323">
        <v>2</v>
      </c>
      <c r="I5323" t="s">
        <v>42</v>
      </c>
      <c r="J5323" t="s">
        <v>54</v>
      </c>
      <c r="K5323" t="s">
        <v>44</v>
      </c>
      <c r="L5323" t="s">
        <v>42</v>
      </c>
      <c r="M5323" t="s">
        <v>92</v>
      </c>
      <c r="N5323" t="s">
        <v>47</v>
      </c>
      <c r="O5323" t="s">
        <v>89</v>
      </c>
      <c r="P5323" t="s">
        <v>49</v>
      </c>
      <c r="Q5323" t="s">
        <v>58</v>
      </c>
      <c r="R5323" s="6">
        <f>_xlfn.XLOOKUP(CleanedData[[#This Row],[Product]],'02_Lookup_Tables'!$A$2:$A$126,'02_Lookup_Tables'!$B$2:$B$126)</f>
        <v>2977.47</v>
      </c>
      <c r="S5323" t="str">
        <f>VLOOKUP(CleanedData[[#This Row],[Product]],'02_Lookup_Tables'!$H$2:$I$126,2,FALSE)</f>
        <v>Home &amp; Living</v>
      </c>
      <c r="T5323" t="str">
        <f>VLOOKUP(CleanedData[[#This Row],[Province]],'02_Lookup_Tables'!$D$2:$E$10,2, FALSE)</f>
        <v>Gauteng Region</v>
      </c>
      <c r="U5323" t="str" cm="1">
        <f t="array" ref="U5323">_xlfn.IFS(CleanedData[[#This Row],[Purchase Amount]]&lt;500,"Low",
CleanedData[[#This Row],[Purchase Amount]]&lt;5000,"Medium",
TRUE,"High")</f>
        <v>Medium</v>
      </c>
      <c r="V5323" t="str">
        <f>TEXT(CleanedData[[#This Row],[Date]],"mmmm")</f>
        <v>March</v>
      </c>
      <c r="W5323" t="str">
        <f>"Q"&amp;ROUNDUP(MONTH(CleanedData[[#This Row],[Date]])/3,0)</f>
        <v>Q1</v>
      </c>
      <c r="X5323" t="str">
        <f>IF(CleanedData[[#This Row],[Purchase Amount]]&gt;=5000,"Yes","No")</f>
        <v>No</v>
      </c>
      <c r="Y5323">
        <f>IF(CleanedData[[#This Row],[Recommend]]="Yes",1,0)</f>
        <v>0</v>
      </c>
      <c r="Z5323" s="6">
        <f>CleanedData[[#This Row],[Purchase Amount]]*0.15</f>
        <v>446.62049999999994</v>
      </c>
      <c r="AA5323" s="6">
        <f>CleanedData[[#This Row],[Purchase Amount]]*1.15</f>
        <v>3424.0904999999993</v>
      </c>
    </row>
    <row r="5324" spans="1:27" x14ac:dyDescent="0.3">
      <c r="A5324">
        <v>6447</v>
      </c>
      <c r="B5324" t="s">
        <v>5549</v>
      </c>
      <c r="C5324" s="1">
        <v>45458</v>
      </c>
      <c r="D5324">
        <v>48</v>
      </c>
      <c r="E5324" t="s">
        <v>60</v>
      </c>
      <c r="F5324" t="s">
        <v>61</v>
      </c>
      <c r="G5324" t="s">
        <v>417</v>
      </c>
      <c r="H5324">
        <v>2</v>
      </c>
      <c r="I5324" t="s">
        <v>42</v>
      </c>
      <c r="J5324" t="s">
        <v>63</v>
      </c>
      <c r="K5324" t="s">
        <v>44</v>
      </c>
      <c r="L5324" t="s">
        <v>45</v>
      </c>
      <c r="M5324" t="s">
        <v>79</v>
      </c>
      <c r="N5324" t="s">
        <v>47</v>
      </c>
      <c r="O5324" t="s">
        <v>89</v>
      </c>
      <c r="P5324" t="s">
        <v>49</v>
      </c>
      <c r="Q5324" t="s">
        <v>93</v>
      </c>
      <c r="R5324" s="6">
        <f>_xlfn.XLOOKUP(CleanedData[[#This Row],[Product]],'02_Lookup_Tables'!$A$2:$A$126,'02_Lookup_Tables'!$B$2:$B$126)</f>
        <v>274.49</v>
      </c>
      <c r="S5324" t="str">
        <f>VLOOKUP(CleanedData[[#This Row],[Product]],'02_Lookup_Tables'!$H$2:$I$126,2,FALSE)</f>
        <v>Beauty &amp; Personal Care</v>
      </c>
      <c r="T5324" t="str">
        <f>VLOOKUP(CleanedData[[#This Row],[Province]],'02_Lookup_Tables'!$D$2:$E$10,2, FALSE)</f>
        <v>Southern Region</v>
      </c>
      <c r="U5324" t="str" cm="1">
        <f t="array" ref="U5324">_xlfn.IFS(CleanedData[[#This Row],[Purchase Amount]]&lt;500,"Low",
CleanedData[[#This Row],[Purchase Amount]]&lt;5000,"Medium",
TRUE,"High")</f>
        <v>Low</v>
      </c>
      <c r="V5324" t="str">
        <f>TEXT(CleanedData[[#This Row],[Date]],"mmmm")</f>
        <v>June</v>
      </c>
      <c r="W5324" t="str">
        <f>"Q"&amp;ROUNDUP(MONTH(CleanedData[[#This Row],[Date]])/3,0)</f>
        <v>Q2</v>
      </c>
      <c r="X5324" t="str">
        <f>IF(CleanedData[[#This Row],[Purchase Amount]]&gt;=5000,"Yes","No")</f>
        <v>No</v>
      </c>
      <c r="Y5324">
        <f>IF(CleanedData[[#This Row],[Recommend]]="Yes",1,0)</f>
        <v>0</v>
      </c>
      <c r="Z5324" s="6">
        <f>CleanedData[[#This Row],[Purchase Amount]]*0.15</f>
        <v>41.173499999999997</v>
      </c>
      <c r="AA5324" s="6">
        <f>CleanedData[[#This Row],[Purchase Amount]]*1.15</f>
        <v>315.6635</v>
      </c>
    </row>
    <row r="5325" spans="1:27" x14ac:dyDescent="0.3">
      <c r="A5325">
        <v>6448</v>
      </c>
      <c r="B5325" t="s">
        <v>5550</v>
      </c>
      <c r="C5325" s="1">
        <v>45719</v>
      </c>
      <c r="D5325">
        <v>47</v>
      </c>
      <c r="E5325" t="s">
        <v>39</v>
      </c>
      <c r="F5325" t="s">
        <v>83</v>
      </c>
      <c r="G5325" t="s">
        <v>189</v>
      </c>
      <c r="H5325">
        <v>3</v>
      </c>
      <c r="I5325" t="s">
        <v>42</v>
      </c>
      <c r="J5325" t="s">
        <v>69</v>
      </c>
      <c r="K5325" t="s">
        <v>44</v>
      </c>
      <c r="L5325" t="s">
        <v>42</v>
      </c>
      <c r="M5325" t="s">
        <v>156</v>
      </c>
      <c r="N5325" t="s">
        <v>48</v>
      </c>
      <c r="O5325" t="s">
        <v>148</v>
      </c>
      <c r="P5325" t="s">
        <v>49</v>
      </c>
      <c r="Q5325" t="s">
        <v>93</v>
      </c>
      <c r="R5325" s="6">
        <f>_xlfn.XLOOKUP(CleanedData[[#This Row],[Product]],'02_Lookup_Tables'!$A$2:$A$126,'02_Lookup_Tables'!$B$2:$B$126)</f>
        <v>1619.07</v>
      </c>
      <c r="S5325" t="str">
        <f>VLOOKUP(CleanedData[[#This Row],[Product]],'02_Lookup_Tables'!$H$2:$I$126,2,FALSE)</f>
        <v>Home &amp; Living</v>
      </c>
      <c r="T5325" t="str">
        <f>VLOOKUP(CleanedData[[#This Row],[Province]],'02_Lookup_Tables'!$D$2:$E$10,2, FALSE)</f>
        <v>Western Region</v>
      </c>
      <c r="U5325" t="str" cm="1">
        <f t="array" ref="U5325">_xlfn.IFS(CleanedData[[#This Row],[Purchase Amount]]&lt;500,"Low",
CleanedData[[#This Row],[Purchase Amount]]&lt;5000,"Medium",
TRUE,"High")</f>
        <v>Medium</v>
      </c>
      <c r="V5325" t="str">
        <f>TEXT(CleanedData[[#This Row],[Date]],"mmmm")</f>
        <v>March</v>
      </c>
      <c r="W5325" t="str">
        <f>"Q"&amp;ROUNDUP(MONTH(CleanedData[[#This Row],[Date]])/3,0)</f>
        <v>Q1</v>
      </c>
      <c r="X5325" t="str">
        <f>IF(CleanedData[[#This Row],[Purchase Amount]]&gt;=5000,"Yes","No")</f>
        <v>No</v>
      </c>
      <c r="Y5325">
        <f>IF(CleanedData[[#This Row],[Recommend]]="Yes",1,0)</f>
        <v>0</v>
      </c>
      <c r="Z5325" s="6">
        <f>CleanedData[[#This Row],[Purchase Amount]]*0.15</f>
        <v>242.86049999999997</v>
      </c>
      <c r="AA5325" s="6">
        <f>CleanedData[[#This Row],[Purchase Amount]]*1.15</f>
        <v>1861.9304999999997</v>
      </c>
    </row>
    <row r="5326" spans="1:27" x14ac:dyDescent="0.3">
      <c r="A5326">
        <v>6449</v>
      </c>
      <c r="B5326" t="s">
        <v>5551</v>
      </c>
      <c r="C5326" s="1">
        <v>45878</v>
      </c>
      <c r="D5326">
        <v>61</v>
      </c>
      <c r="E5326" t="s">
        <v>39</v>
      </c>
      <c r="F5326" t="s">
        <v>68</v>
      </c>
      <c r="G5326" t="s">
        <v>111</v>
      </c>
      <c r="H5326">
        <v>1</v>
      </c>
      <c r="I5326" t="s">
        <v>42</v>
      </c>
      <c r="J5326" t="s">
        <v>74</v>
      </c>
      <c r="K5326" t="s">
        <v>44</v>
      </c>
      <c r="L5326" t="s">
        <v>45</v>
      </c>
      <c r="M5326" t="s">
        <v>65</v>
      </c>
      <c r="N5326" t="s">
        <v>80</v>
      </c>
      <c r="O5326" t="s">
        <v>89</v>
      </c>
      <c r="P5326" t="s">
        <v>49</v>
      </c>
      <c r="Q5326" t="s">
        <v>50</v>
      </c>
      <c r="R5326" s="6">
        <f>_xlfn.XLOOKUP(CleanedData[[#This Row],[Product]],'02_Lookup_Tables'!$A$2:$A$126,'02_Lookup_Tables'!$B$2:$B$126)</f>
        <v>3576.97</v>
      </c>
      <c r="S5326" t="str">
        <f>VLOOKUP(CleanedData[[#This Row],[Product]],'02_Lookup_Tables'!$H$2:$I$126,2,FALSE)</f>
        <v>Home Devices</v>
      </c>
      <c r="T5326" t="str">
        <f>VLOOKUP(CleanedData[[#This Row],[Province]],'02_Lookup_Tables'!$D$2:$E$10,2, FALSE)</f>
        <v>Northern Region</v>
      </c>
      <c r="U5326" t="str" cm="1">
        <f t="array" ref="U5326">_xlfn.IFS(CleanedData[[#This Row],[Purchase Amount]]&lt;500,"Low",
CleanedData[[#This Row],[Purchase Amount]]&lt;5000,"Medium",
TRUE,"High")</f>
        <v>Medium</v>
      </c>
      <c r="V5326" t="str">
        <f>TEXT(CleanedData[[#This Row],[Date]],"mmmm")</f>
        <v>August</v>
      </c>
      <c r="W5326" t="str">
        <f>"Q"&amp;ROUNDUP(MONTH(CleanedData[[#This Row],[Date]])/3,0)</f>
        <v>Q3</v>
      </c>
      <c r="X5326" t="str">
        <f>IF(CleanedData[[#This Row],[Purchase Amount]]&gt;=5000,"Yes","No")</f>
        <v>No</v>
      </c>
      <c r="Y5326">
        <f>IF(CleanedData[[#This Row],[Recommend]]="Yes",1,0)</f>
        <v>0</v>
      </c>
      <c r="Z5326" s="6">
        <f>CleanedData[[#This Row],[Purchase Amount]]*0.15</f>
        <v>536.54549999999995</v>
      </c>
      <c r="AA5326" s="6">
        <f>CleanedData[[#This Row],[Purchase Amount]]*1.15</f>
        <v>4113.5154999999995</v>
      </c>
    </row>
    <row r="5327" spans="1:27" x14ac:dyDescent="0.3">
      <c r="A5327">
        <v>6450</v>
      </c>
      <c r="B5327" t="s">
        <v>5552</v>
      </c>
      <c r="C5327" s="1">
        <v>45455</v>
      </c>
      <c r="D5327">
        <v>42</v>
      </c>
      <c r="E5327" t="s">
        <v>60</v>
      </c>
      <c r="F5327" t="s">
        <v>130</v>
      </c>
      <c r="G5327" t="s">
        <v>323</v>
      </c>
      <c r="H5327">
        <v>4</v>
      </c>
      <c r="I5327" t="s">
        <v>42</v>
      </c>
      <c r="J5327" t="s">
        <v>43</v>
      </c>
      <c r="K5327" t="s">
        <v>55</v>
      </c>
      <c r="L5327" t="s">
        <v>42</v>
      </c>
      <c r="M5327" t="s">
        <v>190</v>
      </c>
      <c r="N5327" t="s">
        <v>96</v>
      </c>
      <c r="O5327" t="s">
        <v>89</v>
      </c>
      <c r="P5327" t="s">
        <v>70</v>
      </c>
      <c r="Q5327" t="s">
        <v>81</v>
      </c>
      <c r="R5327" s="6">
        <f>_xlfn.XLOOKUP(CleanedData[[#This Row],[Product]],'02_Lookup_Tables'!$A$2:$A$126,'02_Lookup_Tables'!$B$2:$B$126)</f>
        <v>463.48</v>
      </c>
      <c r="S5327" t="str">
        <f>VLOOKUP(CleanedData[[#This Row],[Product]],'02_Lookup_Tables'!$H$2:$I$126,2,FALSE)</f>
        <v>Electronics</v>
      </c>
      <c r="T5327" t="str">
        <f>VLOOKUP(CleanedData[[#This Row],[Province]],'02_Lookup_Tables'!$D$2:$E$10,2, FALSE)</f>
        <v>Eastern Region</v>
      </c>
      <c r="U5327" t="str" cm="1">
        <f t="array" ref="U5327">_xlfn.IFS(CleanedData[[#This Row],[Purchase Amount]]&lt;500,"Low",
CleanedData[[#This Row],[Purchase Amount]]&lt;5000,"Medium",
TRUE,"High")</f>
        <v>Low</v>
      </c>
      <c r="V5327" t="str">
        <f>TEXT(CleanedData[[#This Row],[Date]],"mmmm")</f>
        <v>June</v>
      </c>
      <c r="W5327" t="str">
        <f>"Q"&amp;ROUNDUP(MONTH(CleanedData[[#This Row],[Date]])/3,0)</f>
        <v>Q2</v>
      </c>
      <c r="X5327" t="str">
        <f>IF(CleanedData[[#This Row],[Purchase Amount]]&gt;=5000,"Yes","No")</f>
        <v>No</v>
      </c>
      <c r="Y5327">
        <f>IF(CleanedData[[#This Row],[Recommend]]="Yes",1,0)</f>
        <v>0</v>
      </c>
      <c r="Z5327" s="6">
        <f>CleanedData[[#This Row],[Purchase Amount]]*0.15</f>
        <v>69.522000000000006</v>
      </c>
      <c r="AA5327" s="6">
        <f>CleanedData[[#This Row],[Purchase Amount]]*1.15</f>
        <v>533.00199999999995</v>
      </c>
    </row>
    <row r="5328" spans="1:27" x14ac:dyDescent="0.3">
      <c r="A5328">
        <v>6451</v>
      </c>
      <c r="B5328" t="s">
        <v>5553</v>
      </c>
      <c r="C5328" s="1">
        <v>45521</v>
      </c>
      <c r="D5328">
        <v>35</v>
      </c>
      <c r="E5328" t="s">
        <v>60</v>
      </c>
      <c r="F5328" t="s">
        <v>130</v>
      </c>
      <c r="G5328" t="s">
        <v>296</v>
      </c>
      <c r="H5328">
        <v>4</v>
      </c>
      <c r="I5328" t="s">
        <v>45</v>
      </c>
      <c r="J5328" t="s">
        <v>69</v>
      </c>
      <c r="K5328" t="s">
        <v>55</v>
      </c>
      <c r="L5328" t="s">
        <v>45</v>
      </c>
      <c r="M5328" t="s">
        <v>123</v>
      </c>
      <c r="N5328" t="s">
        <v>96</v>
      </c>
      <c r="O5328" t="s">
        <v>89</v>
      </c>
      <c r="P5328" t="s">
        <v>70</v>
      </c>
      <c r="Q5328" t="s">
        <v>81</v>
      </c>
      <c r="R5328" s="6">
        <f>_xlfn.XLOOKUP(CleanedData[[#This Row],[Product]],'02_Lookup_Tables'!$A$2:$A$126,'02_Lookup_Tables'!$B$2:$B$126)</f>
        <v>657.5</v>
      </c>
      <c r="S5328" t="str">
        <f>VLOOKUP(CleanedData[[#This Row],[Product]],'02_Lookup_Tables'!$H$2:$I$126,2,FALSE)</f>
        <v>Home Devices</v>
      </c>
      <c r="T5328" t="str">
        <f>VLOOKUP(CleanedData[[#This Row],[Province]],'02_Lookup_Tables'!$D$2:$E$10,2, FALSE)</f>
        <v>Eastern Region</v>
      </c>
      <c r="U5328" t="str" cm="1">
        <f t="array" ref="U5328">_xlfn.IFS(CleanedData[[#This Row],[Purchase Amount]]&lt;500,"Low",
CleanedData[[#This Row],[Purchase Amount]]&lt;5000,"Medium",
TRUE,"High")</f>
        <v>Medium</v>
      </c>
      <c r="V5328" t="str">
        <f>TEXT(CleanedData[[#This Row],[Date]],"mmmm")</f>
        <v>August</v>
      </c>
      <c r="W5328" t="str">
        <f>"Q"&amp;ROUNDUP(MONTH(CleanedData[[#This Row],[Date]])/3,0)</f>
        <v>Q3</v>
      </c>
      <c r="X5328" t="str">
        <f>IF(CleanedData[[#This Row],[Purchase Amount]]&gt;=5000,"Yes","No")</f>
        <v>No</v>
      </c>
      <c r="Y5328">
        <f>IF(CleanedData[[#This Row],[Recommend]]="Yes",1,0)</f>
        <v>1</v>
      </c>
      <c r="Z5328" s="6">
        <f>CleanedData[[#This Row],[Purchase Amount]]*0.15</f>
        <v>98.625</v>
      </c>
      <c r="AA5328" s="6">
        <f>CleanedData[[#This Row],[Purchase Amount]]*1.15</f>
        <v>756.12499999999989</v>
      </c>
    </row>
    <row r="5329" spans="1:27" x14ac:dyDescent="0.3">
      <c r="A5329">
        <v>6452</v>
      </c>
      <c r="B5329" t="s">
        <v>5554</v>
      </c>
      <c r="C5329" s="1">
        <v>45817</v>
      </c>
      <c r="D5329">
        <v>53</v>
      </c>
      <c r="E5329" t="s">
        <v>39</v>
      </c>
      <c r="F5329" t="s">
        <v>68</v>
      </c>
      <c r="G5329" t="s">
        <v>126</v>
      </c>
      <c r="H5329">
        <v>4</v>
      </c>
      <c r="I5329" t="s">
        <v>45</v>
      </c>
      <c r="J5329" t="s">
        <v>54</v>
      </c>
      <c r="K5329" t="s">
        <v>44</v>
      </c>
      <c r="L5329" t="s">
        <v>42</v>
      </c>
      <c r="M5329" t="s">
        <v>106</v>
      </c>
      <c r="N5329" t="s">
        <v>96</v>
      </c>
      <c r="O5329" t="s">
        <v>148</v>
      </c>
      <c r="P5329" t="s">
        <v>49</v>
      </c>
      <c r="Q5329" t="s">
        <v>93</v>
      </c>
      <c r="R5329" s="6">
        <f>_xlfn.XLOOKUP(CleanedData[[#This Row],[Product]],'02_Lookup_Tables'!$A$2:$A$126,'02_Lookup_Tables'!$B$2:$B$126)</f>
        <v>343.42</v>
      </c>
      <c r="S5329" t="str">
        <f>VLOOKUP(CleanedData[[#This Row],[Product]],'02_Lookup_Tables'!$H$2:$I$126,2,FALSE)</f>
        <v>Food</v>
      </c>
      <c r="T5329" t="str">
        <f>VLOOKUP(CleanedData[[#This Row],[Province]],'02_Lookup_Tables'!$D$2:$E$10,2, FALSE)</f>
        <v>Northern Region</v>
      </c>
      <c r="U5329" t="str" cm="1">
        <f t="array" ref="U5329">_xlfn.IFS(CleanedData[[#This Row],[Purchase Amount]]&lt;500,"Low",
CleanedData[[#This Row],[Purchase Amount]]&lt;5000,"Medium",
TRUE,"High")</f>
        <v>Low</v>
      </c>
      <c r="V5329" t="str">
        <f>TEXT(CleanedData[[#This Row],[Date]],"mmmm")</f>
        <v>June</v>
      </c>
      <c r="W5329" t="str">
        <f>"Q"&amp;ROUNDUP(MONTH(CleanedData[[#This Row],[Date]])/3,0)</f>
        <v>Q2</v>
      </c>
      <c r="X5329" t="str">
        <f>IF(CleanedData[[#This Row],[Purchase Amount]]&gt;=5000,"Yes","No")</f>
        <v>No</v>
      </c>
      <c r="Y5329">
        <f>IF(CleanedData[[#This Row],[Recommend]]="Yes",1,0)</f>
        <v>1</v>
      </c>
      <c r="Z5329" s="6">
        <f>CleanedData[[#This Row],[Purchase Amount]]*0.15</f>
        <v>51.512999999999998</v>
      </c>
      <c r="AA5329" s="6">
        <f>CleanedData[[#This Row],[Purchase Amount]]*1.15</f>
        <v>394.93299999999999</v>
      </c>
    </row>
    <row r="5330" spans="1:27" x14ac:dyDescent="0.3">
      <c r="A5330">
        <v>6453</v>
      </c>
      <c r="B5330" t="s">
        <v>5555</v>
      </c>
      <c r="C5330" s="1">
        <v>45633</v>
      </c>
      <c r="D5330">
        <v>67</v>
      </c>
      <c r="E5330" t="s">
        <v>52</v>
      </c>
      <c r="F5330" t="s">
        <v>68</v>
      </c>
      <c r="G5330" t="s">
        <v>668</v>
      </c>
      <c r="H5330">
        <v>4</v>
      </c>
      <c r="I5330" t="s">
        <v>42</v>
      </c>
      <c r="J5330" t="s">
        <v>43</v>
      </c>
      <c r="K5330" t="s">
        <v>55</v>
      </c>
      <c r="L5330" t="s">
        <v>45</v>
      </c>
      <c r="N5330" t="s">
        <v>96</v>
      </c>
      <c r="O5330" t="s">
        <v>134</v>
      </c>
      <c r="P5330" t="s">
        <v>8646</v>
      </c>
      <c r="Q5330" t="s">
        <v>97</v>
      </c>
      <c r="R5330" s="6">
        <f>_xlfn.XLOOKUP(CleanedData[[#This Row],[Product]],'02_Lookup_Tables'!$A$2:$A$126,'02_Lookup_Tables'!$B$2:$B$126)</f>
        <v>301.58</v>
      </c>
      <c r="S5330" t="str">
        <f>VLOOKUP(CleanedData[[#This Row],[Product]],'02_Lookup_Tables'!$H$2:$I$126,2,FALSE)</f>
        <v>Food</v>
      </c>
      <c r="T5330" t="str">
        <f>VLOOKUP(CleanedData[[#This Row],[Province]],'02_Lookup_Tables'!$D$2:$E$10,2, FALSE)</f>
        <v>Northern Region</v>
      </c>
      <c r="U5330" t="str" cm="1">
        <f t="array" ref="U5330">_xlfn.IFS(CleanedData[[#This Row],[Purchase Amount]]&lt;500,"Low",
CleanedData[[#This Row],[Purchase Amount]]&lt;5000,"Medium",
TRUE,"High")</f>
        <v>Low</v>
      </c>
      <c r="V5330" t="str">
        <f>TEXT(CleanedData[[#This Row],[Date]],"mmmm")</f>
        <v>December</v>
      </c>
      <c r="W5330" t="str">
        <f>"Q"&amp;ROUNDUP(MONTH(CleanedData[[#This Row],[Date]])/3,0)</f>
        <v>Q4</v>
      </c>
      <c r="X5330" t="str">
        <f>IF(CleanedData[[#This Row],[Purchase Amount]]&gt;=5000,"Yes","No")</f>
        <v>No</v>
      </c>
      <c r="Y5330">
        <f>IF(CleanedData[[#This Row],[Recommend]]="Yes",1,0)</f>
        <v>0</v>
      </c>
      <c r="Z5330" s="6">
        <f>CleanedData[[#This Row],[Purchase Amount]]*0.15</f>
        <v>45.236999999999995</v>
      </c>
      <c r="AA5330" s="6">
        <f>CleanedData[[#This Row],[Purchase Amount]]*1.15</f>
        <v>346.81699999999995</v>
      </c>
    </row>
    <row r="5331" spans="1:27" x14ac:dyDescent="0.3">
      <c r="A5331">
        <v>6455</v>
      </c>
      <c r="B5331" t="s">
        <v>5556</v>
      </c>
      <c r="C5331" s="1">
        <v>45983</v>
      </c>
      <c r="D5331">
        <v>59</v>
      </c>
      <c r="E5331" t="s">
        <v>52</v>
      </c>
      <c r="F5331" t="s">
        <v>68</v>
      </c>
      <c r="G5331" t="s">
        <v>668</v>
      </c>
      <c r="H5331">
        <v>3</v>
      </c>
      <c r="I5331" t="s">
        <v>42</v>
      </c>
      <c r="J5331" t="s">
        <v>74</v>
      </c>
      <c r="K5331" t="s">
        <v>44</v>
      </c>
      <c r="L5331" t="s">
        <v>45</v>
      </c>
      <c r="M5331" t="s">
        <v>196</v>
      </c>
      <c r="N5331" t="s">
        <v>48</v>
      </c>
      <c r="O5331" t="s">
        <v>89</v>
      </c>
      <c r="P5331" t="s">
        <v>49</v>
      </c>
      <c r="Q5331" t="s">
        <v>50</v>
      </c>
      <c r="R5331" s="6">
        <f>_xlfn.XLOOKUP(CleanedData[[#This Row],[Product]],'02_Lookup_Tables'!$A$2:$A$126,'02_Lookup_Tables'!$B$2:$B$126)</f>
        <v>301.58</v>
      </c>
      <c r="S5331" t="str">
        <f>VLOOKUP(CleanedData[[#This Row],[Product]],'02_Lookup_Tables'!$H$2:$I$126,2,FALSE)</f>
        <v>Food</v>
      </c>
      <c r="T5331" t="str">
        <f>VLOOKUP(CleanedData[[#This Row],[Province]],'02_Lookup_Tables'!$D$2:$E$10,2, FALSE)</f>
        <v>Northern Region</v>
      </c>
      <c r="U5331" t="str" cm="1">
        <f t="array" ref="U5331">_xlfn.IFS(CleanedData[[#This Row],[Purchase Amount]]&lt;500,"Low",
CleanedData[[#This Row],[Purchase Amount]]&lt;5000,"Medium",
TRUE,"High")</f>
        <v>Low</v>
      </c>
      <c r="V5331" t="str">
        <f>TEXT(CleanedData[[#This Row],[Date]],"mmmm")</f>
        <v>November</v>
      </c>
      <c r="W5331" t="str">
        <f>"Q"&amp;ROUNDUP(MONTH(CleanedData[[#This Row],[Date]])/3,0)</f>
        <v>Q4</v>
      </c>
      <c r="X5331" t="str">
        <f>IF(CleanedData[[#This Row],[Purchase Amount]]&gt;=5000,"Yes","No")</f>
        <v>No</v>
      </c>
      <c r="Y5331">
        <f>IF(CleanedData[[#This Row],[Recommend]]="Yes",1,0)</f>
        <v>0</v>
      </c>
      <c r="Z5331" s="6">
        <f>CleanedData[[#This Row],[Purchase Amount]]*0.15</f>
        <v>45.236999999999995</v>
      </c>
      <c r="AA5331" s="6">
        <f>CleanedData[[#This Row],[Purchase Amount]]*1.15</f>
        <v>346.81699999999995</v>
      </c>
    </row>
    <row r="5332" spans="1:27" x14ac:dyDescent="0.3">
      <c r="A5332">
        <v>6456</v>
      </c>
      <c r="B5332" t="s">
        <v>5557</v>
      </c>
      <c r="C5332" s="1">
        <v>45393</v>
      </c>
      <c r="D5332">
        <v>30</v>
      </c>
      <c r="E5332" t="s">
        <v>39</v>
      </c>
      <c r="F5332" t="s">
        <v>125</v>
      </c>
      <c r="G5332" t="s">
        <v>519</v>
      </c>
      <c r="H5332">
        <v>1</v>
      </c>
      <c r="I5332" t="s">
        <v>45</v>
      </c>
      <c r="J5332" t="s">
        <v>69</v>
      </c>
      <c r="K5332" t="s">
        <v>55</v>
      </c>
      <c r="L5332" t="s">
        <v>45</v>
      </c>
      <c r="M5332" t="s">
        <v>180</v>
      </c>
      <c r="N5332" t="s">
        <v>80</v>
      </c>
      <c r="O5332" t="s">
        <v>89</v>
      </c>
      <c r="P5332" t="s">
        <v>49</v>
      </c>
      <c r="Q5332" t="s">
        <v>58</v>
      </c>
      <c r="R5332" s="6">
        <f>_xlfn.XLOOKUP(CleanedData[[#This Row],[Product]],'02_Lookup_Tables'!$A$2:$A$126,'02_Lookup_Tables'!$B$2:$B$126)</f>
        <v>338.79</v>
      </c>
      <c r="S5332" t="str">
        <f>VLOOKUP(CleanedData[[#This Row],[Product]],'02_Lookup_Tables'!$H$2:$I$126,2,FALSE)</f>
        <v>Accessories</v>
      </c>
      <c r="T5332" t="str">
        <f>VLOOKUP(CleanedData[[#This Row],[Province]],'02_Lookup_Tables'!$D$2:$E$10,2, FALSE)</f>
        <v>Western Region</v>
      </c>
      <c r="U5332" t="str" cm="1">
        <f t="array" ref="U5332">_xlfn.IFS(CleanedData[[#This Row],[Purchase Amount]]&lt;500,"Low",
CleanedData[[#This Row],[Purchase Amount]]&lt;5000,"Medium",
TRUE,"High")</f>
        <v>Low</v>
      </c>
      <c r="V5332" t="str">
        <f>TEXT(CleanedData[[#This Row],[Date]],"mmmm")</f>
        <v>April</v>
      </c>
      <c r="W5332" t="str">
        <f>"Q"&amp;ROUNDUP(MONTH(CleanedData[[#This Row],[Date]])/3,0)</f>
        <v>Q2</v>
      </c>
      <c r="X5332" t="str">
        <f>IF(CleanedData[[#This Row],[Purchase Amount]]&gt;=5000,"Yes","No")</f>
        <v>No</v>
      </c>
      <c r="Y5332">
        <f>IF(CleanedData[[#This Row],[Recommend]]="Yes",1,0)</f>
        <v>1</v>
      </c>
      <c r="Z5332" s="6">
        <f>CleanedData[[#This Row],[Purchase Amount]]*0.15</f>
        <v>50.8185</v>
      </c>
      <c r="AA5332" s="6">
        <f>CleanedData[[#This Row],[Purchase Amount]]*1.15</f>
        <v>389.60849999999999</v>
      </c>
    </row>
    <row r="5333" spans="1:27" x14ac:dyDescent="0.3">
      <c r="A5333">
        <v>6457</v>
      </c>
      <c r="B5333" t="s">
        <v>5558</v>
      </c>
      <c r="C5333" s="1">
        <v>45468</v>
      </c>
      <c r="D5333">
        <v>67</v>
      </c>
      <c r="E5333" t="s">
        <v>52</v>
      </c>
      <c r="F5333" t="s">
        <v>40</v>
      </c>
      <c r="G5333" t="s">
        <v>116</v>
      </c>
      <c r="H5333">
        <v>4</v>
      </c>
      <c r="I5333" t="s">
        <v>42</v>
      </c>
      <c r="J5333" t="s">
        <v>63</v>
      </c>
      <c r="K5333" t="s">
        <v>55</v>
      </c>
      <c r="L5333" t="s">
        <v>45</v>
      </c>
      <c r="M5333" t="s">
        <v>100</v>
      </c>
      <c r="N5333" t="s">
        <v>96</v>
      </c>
      <c r="O5333" t="s">
        <v>48</v>
      </c>
      <c r="P5333" t="s">
        <v>49</v>
      </c>
      <c r="Q5333" t="s">
        <v>97</v>
      </c>
      <c r="R5333" s="6">
        <f>_xlfn.XLOOKUP(CleanedData[[#This Row],[Product]],'02_Lookup_Tables'!$A$2:$A$126,'02_Lookup_Tables'!$B$2:$B$126)</f>
        <v>869.65</v>
      </c>
      <c r="S5333" t="str">
        <f>VLOOKUP(CleanedData[[#This Row],[Product]],'02_Lookup_Tables'!$H$2:$I$126,2,FALSE)</f>
        <v>Toys &amp; Games</v>
      </c>
      <c r="T5333" t="str">
        <f>VLOOKUP(CleanedData[[#This Row],[Province]],'02_Lookup_Tables'!$D$2:$E$10,2, FALSE)</f>
        <v>Northern Region</v>
      </c>
      <c r="U5333" t="str" cm="1">
        <f t="array" ref="U5333">_xlfn.IFS(CleanedData[[#This Row],[Purchase Amount]]&lt;500,"Low",
CleanedData[[#This Row],[Purchase Amount]]&lt;5000,"Medium",
TRUE,"High")</f>
        <v>Medium</v>
      </c>
      <c r="V5333" t="str">
        <f>TEXT(CleanedData[[#This Row],[Date]],"mmmm")</f>
        <v>June</v>
      </c>
      <c r="W5333" t="str">
        <f>"Q"&amp;ROUNDUP(MONTH(CleanedData[[#This Row],[Date]])/3,0)</f>
        <v>Q2</v>
      </c>
      <c r="X5333" t="str">
        <f>IF(CleanedData[[#This Row],[Purchase Amount]]&gt;=5000,"Yes","No")</f>
        <v>No</v>
      </c>
      <c r="Y5333">
        <f>IF(CleanedData[[#This Row],[Recommend]]="Yes",1,0)</f>
        <v>0</v>
      </c>
      <c r="Z5333" s="6">
        <f>CleanedData[[#This Row],[Purchase Amount]]*0.15</f>
        <v>130.44749999999999</v>
      </c>
      <c r="AA5333" s="6">
        <f>CleanedData[[#This Row],[Purchase Amount]]*1.15</f>
        <v>1000.0974999999999</v>
      </c>
    </row>
    <row r="5334" spans="1:27" x14ac:dyDescent="0.3">
      <c r="A5334">
        <v>6458</v>
      </c>
      <c r="B5334" t="s">
        <v>5559</v>
      </c>
      <c r="C5334" s="1">
        <v>45339</v>
      </c>
      <c r="D5334">
        <v>43</v>
      </c>
      <c r="E5334" t="s">
        <v>60</v>
      </c>
      <c r="F5334" t="s">
        <v>83</v>
      </c>
      <c r="G5334" t="s">
        <v>362</v>
      </c>
      <c r="H5334">
        <v>4</v>
      </c>
      <c r="I5334" t="s">
        <v>45</v>
      </c>
      <c r="J5334" t="s">
        <v>74</v>
      </c>
      <c r="K5334" t="s">
        <v>44</v>
      </c>
      <c r="L5334" t="s">
        <v>45</v>
      </c>
      <c r="N5334" t="s">
        <v>96</v>
      </c>
      <c r="O5334" t="s">
        <v>134</v>
      </c>
      <c r="P5334" t="s">
        <v>8646</v>
      </c>
      <c r="Q5334" t="s">
        <v>81</v>
      </c>
      <c r="R5334" s="6">
        <f>_xlfn.XLOOKUP(CleanedData[[#This Row],[Product]],'02_Lookup_Tables'!$A$2:$A$126,'02_Lookup_Tables'!$B$2:$B$126)</f>
        <v>1746.77</v>
      </c>
      <c r="S5334" t="str">
        <f>VLOOKUP(CleanedData[[#This Row],[Product]],'02_Lookup_Tables'!$H$2:$I$126,2,FALSE)</f>
        <v>Home Devices</v>
      </c>
      <c r="T5334" t="str">
        <f>VLOOKUP(CleanedData[[#This Row],[Province]],'02_Lookup_Tables'!$D$2:$E$10,2, FALSE)</f>
        <v>Western Region</v>
      </c>
      <c r="U5334" t="str" cm="1">
        <f t="array" ref="U5334">_xlfn.IFS(CleanedData[[#This Row],[Purchase Amount]]&lt;500,"Low",
CleanedData[[#This Row],[Purchase Amount]]&lt;5000,"Medium",
TRUE,"High")</f>
        <v>Medium</v>
      </c>
      <c r="V5334" t="str">
        <f>TEXT(CleanedData[[#This Row],[Date]],"mmmm")</f>
        <v>February</v>
      </c>
      <c r="W5334" t="str">
        <f>"Q"&amp;ROUNDUP(MONTH(CleanedData[[#This Row],[Date]])/3,0)</f>
        <v>Q1</v>
      </c>
      <c r="X5334" t="str">
        <f>IF(CleanedData[[#This Row],[Purchase Amount]]&gt;=5000,"Yes","No")</f>
        <v>No</v>
      </c>
      <c r="Y5334">
        <f>IF(CleanedData[[#This Row],[Recommend]]="Yes",1,0)</f>
        <v>1</v>
      </c>
      <c r="Z5334" s="6">
        <f>CleanedData[[#This Row],[Purchase Amount]]*0.15</f>
        <v>262.01549999999997</v>
      </c>
      <c r="AA5334" s="6">
        <f>CleanedData[[#This Row],[Purchase Amount]]*1.15</f>
        <v>2008.7854999999997</v>
      </c>
    </row>
    <row r="5335" spans="1:27" x14ac:dyDescent="0.3">
      <c r="A5335">
        <v>6459</v>
      </c>
      <c r="B5335" t="s">
        <v>5560</v>
      </c>
      <c r="C5335" s="1">
        <v>45482</v>
      </c>
      <c r="D5335">
        <v>46</v>
      </c>
      <c r="E5335" t="s">
        <v>39</v>
      </c>
      <c r="F5335" t="s">
        <v>130</v>
      </c>
      <c r="G5335" t="s">
        <v>230</v>
      </c>
      <c r="H5335">
        <v>4</v>
      </c>
      <c r="I5335" t="s">
        <v>42</v>
      </c>
      <c r="J5335" t="s">
        <v>74</v>
      </c>
      <c r="K5335" t="s">
        <v>44</v>
      </c>
      <c r="L5335" t="s">
        <v>45</v>
      </c>
      <c r="M5335" t="s">
        <v>208</v>
      </c>
      <c r="N5335" t="s">
        <v>96</v>
      </c>
      <c r="O5335" t="s">
        <v>89</v>
      </c>
      <c r="P5335" t="s">
        <v>70</v>
      </c>
      <c r="Q5335" t="s">
        <v>93</v>
      </c>
      <c r="R5335" s="6">
        <f>_xlfn.XLOOKUP(CleanedData[[#This Row],[Product]],'02_Lookup_Tables'!$A$2:$A$126,'02_Lookup_Tables'!$B$2:$B$126)</f>
        <v>1940.64</v>
      </c>
      <c r="S5335" t="str">
        <f>VLOOKUP(CleanedData[[#This Row],[Product]],'02_Lookup_Tables'!$H$2:$I$126,2,FALSE)</f>
        <v>Toys &amp; Games</v>
      </c>
      <c r="T5335" t="str">
        <f>VLOOKUP(CleanedData[[#This Row],[Province]],'02_Lookup_Tables'!$D$2:$E$10,2, FALSE)</f>
        <v>Eastern Region</v>
      </c>
      <c r="U5335" t="str" cm="1">
        <f t="array" ref="U5335">_xlfn.IFS(CleanedData[[#This Row],[Purchase Amount]]&lt;500,"Low",
CleanedData[[#This Row],[Purchase Amount]]&lt;5000,"Medium",
TRUE,"High")</f>
        <v>Medium</v>
      </c>
      <c r="V5335" t="str">
        <f>TEXT(CleanedData[[#This Row],[Date]],"mmmm")</f>
        <v>July</v>
      </c>
      <c r="W5335" t="str">
        <f>"Q"&amp;ROUNDUP(MONTH(CleanedData[[#This Row],[Date]])/3,0)</f>
        <v>Q3</v>
      </c>
      <c r="X5335" t="str">
        <f>IF(CleanedData[[#This Row],[Purchase Amount]]&gt;=5000,"Yes","No")</f>
        <v>No</v>
      </c>
      <c r="Y5335">
        <f>IF(CleanedData[[#This Row],[Recommend]]="Yes",1,0)</f>
        <v>0</v>
      </c>
      <c r="Z5335" s="6">
        <f>CleanedData[[#This Row],[Purchase Amount]]*0.15</f>
        <v>291.096</v>
      </c>
      <c r="AA5335" s="6">
        <f>CleanedData[[#This Row],[Purchase Amount]]*1.15</f>
        <v>2231.7359999999999</v>
      </c>
    </row>
    <row r="5336" spans="1:27" x14ac:dyDescent="0.3">
      <c r="A5336">
        <v>6460</v>
      </c>
      <c r="B5336" t="s">
        <v>5561</v>
      </c>
      <c r="C5336" s="1">
        <v>45806</v>
      </c>
      <c r="D5336">
        <v>26</v>
      </c>
      <c r="E5336" t="s">
        <v>60</v>
      </c>
      <c r="F5336" t="s">
        <v>83</v>
      </c>
      <c r="G5336" t="s">
        <v>84</v>
      </c>
      <c r="H5336">
        <v>1</v>
      </c>
      <c r="I5336" t="s">
        <v>42</v>
      </c>
      <c r="J5336" t="s">
        <v>43</v>
      </c>
      <c r="K5336" t="s">
        <v>55</v>
      </c>
      <c r="L5336" t="s">
        <v>45</v>
      </c>
      <c r="M5336" t="s">
        <v>196</v>
      </c>
      <c r="N5336" t="s">
        <v>80</v>
      </c>
      <c r="O5336" t="s">
        <v>89</v>
      </c>
      <c r="P5336" t="s">
        <v>49</v>
      </c>
      <c r="Q5336" t="s">
        <v>58</v>
      </c>
      <c r="R5336" s="6">
        <f>_xlfn.XLOOKUP(CleanedData[[#This Row],[Product]],'02_Lookup_Tables'!$A$2:$A$126,'02_Lookup_Tables'!$B$2:$B$126)</f>
        <v>1158.56</v>
      </c>
      <c r="S5336" t="str">
        <f>VLOOKUP(CleanedData[[#This Row],[Product]],'02_Lookup_Tables'!$H$2:$I$126,2,FALSE)</f>
        <v>Toys &amp; Games</v>
      </c>
      <c r="T5336" t="str">
        <f>VLOOKUP(CleanedData[[#This Row],[Province]],'02_Lookup_Tables'!$D$2:$E$10,2, FALSE)</f>
        <v>Western Region</v>
      </c>
      <c r="U5336" t="str" cm="1">
        <f t="array" ref="U5336">_xlfn.IFS(CleanedData[[#This Row],[Purchase Amount]]&lt;500,"Low",
CleanedData[[#This Row],[Purchase Amount]]&lt;5000,"Medium",
TRUE,"High")</f>
        <v>Medium</v>
      </c>
      <c r="V5336" t="str">
        <f>TEXT(CleanedData[[#This Row],[Date]],"mmmm")</f>
        <v>May</v>
      </c>
      <c r="W5336" t="str">
        <f>"Q"&amp;ROUNDUP(MONTH(CleanedData[[#This Row],[Date]])/3,0)</f>
        <v>Q2</v>
      </c>
      <c r="X5336" t="str">
        <f>IF(CleanedData[[#This Row],[Purchase Amount]]&gt;=5000,"Yes","No")</f>
        <v>No</v>
      </c>
      <c r="Y5336">
        <f>IF(CleanedData[[#This Row],[Recommend]]="Yes",1,0)</f>
        <v>0</v>
      </c>
      <c r="Z5336" s="6">
        <f>CleanedData[[#This Row],[Purchase Amount]]*0.15</f>
        <v>173.78399999999999</v>
      </c>
      <c r="AA5336" s="6">
        <f>CleanedData[[#This Row],[Purchase Amount]]*1.15</f>
        <v>1332.3439999999998</v>
      </c>
    </row>
    <row r="5337" spans="1:27" x14ac:dyDescent="0.3">
      <c r="A5337">
        <v>6461</v>
      </c>
      <c r="B5337" t="s">
        <v>5562</v>
      </c>
      <c r="C5337" s="1">
        <v>45579</v>
      </c>
      <c r="D5337">
        <v>66</v>
      </c>
      <c r="E5337" t="s">
        <v>39</v>
      </c>
      <c r="F5337" t="s">
        <v>108</v>
      </c>
      <c r="G5337" t="s">
        <v>317</v>
      </c>
      <c r="H5337">
        <v>5</v>
      </c>
      <c r="I5337" t="s">
        <v>45</v>
      </c>
      <c r="J5337" t="s">
        <v>69</v>
      </c>
      <c r="K5337" t="s">
        <v>64</v>
      </c>
      <c r="L5337" t="s">
        <v>45</v>
      </c>
      <c r="M5337" t="s">
        <v>180</v>
      </c>
      <c r="N5337" t="s">
        <v>57</v>
      </c>
      <c r="O5337" t="s">
        <v>89</v>
      </c>
      <c r="P5337" t="s">
        <v>70</v>
      </c>
      <c r="Q5337" t="s">
        <v>97</v>
      </c>
      <c r="R5337" s="6">
        <f>_xlfn.XLOOKUP(CleanedData[[#This Row],[Product]],'02_Lookup_Tables'!$A$2:$A$126,'02_Lookup_Tables'!$B$2:$B$126)</f>
        <v>10347.709999999999</v>
      </c>
      <c r="S5337" t="str">
        <f>VLOOKUP(CleanedData[[#This Row],[Product]],'02_Lookup_Tables'!$H$2:$I$126,2,FALSE)</f>
        <v>Home Devices</v>
      </c>
      <c r="T5337" t="str">
        <f>VLOOKUP(CleanedData[[#This Row],[Province]],'02_Lookup_Tables'!$D$2:$E$10,2, FALSE)</f>
        <v>Gauteng Region</v>
      </c>
      <c r="U5337" t="str" cm="1">
        <f t="array" ref="U5337">_xlfn.IFS(CleanedData[[#This Row],[Purchase Amount]]&lt;500,"Low",
CleanedData[[#This Row],[Purchase Amount]]&lt;5000,"Medium",
TRUE,"High")</f>
        <v>High</v>
      </c>
      <c r="V5337" t="str">
        <f>TEXT(CleanedData[[#This Row],[Date]],"mmmm")</f>
        <v>October</v>
      </c>
      <c r="W5337" t="str">
        <f>"Q"&amp;ROUNDUP(MONTH(CleanedData[[#This Row],[Date]])/3,0)</f>
        <v>Q4</v>
      </c>
      <c r="X5337" t="str">
        <f>IF(CleanedData[[#This Row],[Purchase Amount]]&gt;=5000,"Yes","No")</f>
        <v>Yes</v>
      </c>
      <c r="Y5337">
        <f>IF(CleanedData[[#This Row],[Recommend]]="Yes",1,0)</f>
        <v>1</v>
      </c>
      <c r="Z5337" s="6">
        <f>CleanedData[[#This Row],[Purchase Amount]]*0.15</f>
        <v>1552.1564999999998</v>
      </c>
      <c r="AA5337" s="6">
        <f>CleanedData[[#This Row],[Purchase Amount]]*1.15</f>
        <v>11899.866499999998</v>
      </c>
    </row>
    <row r="5338" spans="1:27" x14ac:dyDescent="0.3">
      <c r="A5338">
        <v>6462</v>
      </c>
      <c r="B5338" t="s">
        <v>5563</v>
      </c>
      <c r="C5338" s="1">
        <v>45389</v>
      </c>
      <c r="D5338">
        <v>40</v>
      </c>
      <c r="E5338" t="s">
        <v>39</v>
      </c>
      <c r="F5338" t="s">
        <v>61</v>
      </c>
      <c r="G5338" t="s">
        <v>349</v>
      </c>
      <c r="H5338">
        <v>3</v>
      </c>
      <c r="I5338" t="s">
        <v>42</v>
      </c>
      <c r="J5338" t="s">
        <v>63</v>
      </c>
      <c r="K5338" t="s">
        <v>44</v>
      </c>
      <c r="L5338" t="s">
        <v>42</v>
      </c>
      <c r="M5338" t="s">
        <v>196</v>
      </c>
      <c r="N5338" t="s">
        <v>48</v>
      </c>
      <c r="O5338" t="s">
        <v>89</v>
      </c>
      <c r="P5338" t="s">
        <v>49</v>
      </c>
      <c r="Q5338" t="s">
        <v>81</v>
      </c>
      <c r="R5338" s="6">
        <f>_xlfn.XLOOKUP(CleanedData[[#This Row],[Product]],'02_Lookup_Tables'!$A$2:$A$126,'02_Lookup_Tables'!$B$2:$B$126)</f>
        <v>53.85</v>
      </c>
      <c r="S5338" t="str">
        <f>VLOOKUP(CleanedData[[#This Row],[Product]],'02_Lookup_Tables'!$H$2:$I$126,2,FALSE)</f>
        <v>Food</v>
      </c>
      <c r="T5338" t="str">
        <f>VLOOKUP(CleanedData[[#This Row],[Province]],'02_Lookup_Tables'!$D$2:$E$10,2, FALSE)</f>
        <v>Southern Region</v>
      </c>
      <c r="U5338" t="str" cm="1">
        <f t="array" ref="U5338">_xlfn.IFS(CleanedData[[#This Row],[Purchase Amount]]&lt;500,"Low",
CleanedData[[#This Row],[Purchase Amount]]&lt;5000,"Medium",
TRUE,"High")</f>
        <v>Low</v>
      </c>
      <c r="V5338" t="str">
        <f>TEXT(CleanedData[[#This Row],[Date]],"mmmm")</f>
        <v>April</v>
      </c>
      <c r="W5338" t="str">
        <f>"Q"&amp;ROUNDUP(MONTH(CleanedData[[#This Row],[Date]])/3,0)</f>
        <v>Q2</v>
      </c>
      <c r="X5338" t="str">
        <f>IF(CleanedData[[#This Row],[Purchase Amount]]&gt;=5000,"Yes","No")</f>
        <v>No</v>
      </c>
      <c r="Y5338">
        <f>IF(CleanedData[[#This Row],[Recommend]]="Yes",1,0)</f>
        <v>0</v>
      </c>
      <c r="Z5338" s="6">
        <f>CleanedData[[#This Row],[Purchase Amount]]*0.15</f>
        <v>8.0775000000000006</v>
      </c>
      <c r="AA5338" s="6">
        <f>CleanedData[[#This Row],[Purchase Amount]]*1.15</f>
        <v>61.927499999999995</v>
      </c>
    </row>
    <row r="5339" spans="1:27" x14ac:dyDescent="0.3">
      <c r="A5339">
        <v>6463</v>
      </c>
      <c r="B5339" t="s">
        <v>5564</v>
      </c>
      <c r="C5339" s="1">
        <v>45720</v>
      </c>
      <c r="D5339">
        <v>43</v>
      </c>
      <c r="E5339" t="s">
        <v>60</v>
      </c>
      <c r="F5339" t="s">
        <v>83</v>
      </c>
      <c r="G5339" t="s">
        <v>519</v>
      </c>
      <c r="H5339">
        <v>5</v>
      </c>
      <c r="I5339" t="s">
        <v>45</v>
      </c>
      <c r="J5339" t="s">
        <v>54</v>
      </c>
      <c r="K5339" t="s">
        <v>44</v>
      </c>
      <c r="L5339" t="s">
        <v>42</v>
      </c>
      <c r="M5339" t="s">
        <v>165</v>
      </c>
      <c r="N5339" t="s">
        <v>57</v>
      </c>
      <c r="O5339" t="s">
        <v>89</v>
      </c>
      <c r="P5339" t="s">
        <v>70</v>
      </c>
      <c r="Q5339" t="s">
        <v>81</v>
      </c>
      <c r="R5339" s="6">
        <f>_xlfn.XLOOKUP(CleanedData[[#This Row],[Product]],'02_Lookup_Tables'!$A$2:$A$126,'02_Lookup_Tables'!$B$2:$B$126)</f>
        <v>338.79</v>
      </c>
      <c r="S5339" t="str">
        <f>VLOOKUP(CleanedData[[#This Row],[Product]],'02_Lookup_Tables'!$H$2:$I$126,2,FALSE)</f>
        <v>Accessories</v>
      </c>
      <c r="T5339" t="str">
        <f>VLOOKUP(CleanedData[[#This Row],[Province]],'02_Lookup_Tables'!$D$2:$E$10,2, FALSE)</f>
        <v>Western Region</v>
      </c>
      <c r="U5339" t="str" cm="1">
        <f t="array" ref="U5339">_xlfn.IFS(CleanedData[[#This Row],[Purchase Amount]]&lt;500,"Low",
CleanedData[[#This Row],[Purchase Amount]]&lt;5000,"Medium",
TRUE,"High")</f>
        <v>Low</v>
      </c>
      <c r="V5339" t="str">
        <f>TEXT(CleanedData[[#This Row],[Date]],"mmmm")</f>
        <v>March</v>
      </c>
      <c r="W5339" t="str">
        <f>"Q"&amp;ROUNDUP(MONTH(CleanedData[[#This Row],[Date]])/3,0)</f>
        <v>Q1</v>
      </c>
      <c r="X5339" t="str">
        <f>IF(CleanedData[[#This Row],[Purchase Amount]]&gt;=5000,"Yes","No")</f>
        <v>No</v>
      </c>
      <c r="Y5339">
        <f>IF(CleanedData[[#This Row],[Recommend]]="Yes",1,0)</f>
        <v>1</v>
      </c>
      <c r="Z5339" s="6">
        <f>CleanedData[[#This Row],[Purchase Amount]]*0.15</f>
        <v>50.8185</v>
      </c>
      <c r="AA5339" s="6">
        <f>CleanedData[[#This Row],[Purchase Amount]]*1.15</f>
        <v>389.60849999999999</v>
      </c>
    </row>
    <row r="5340" spans="1:27" x14ac:dyDescent="0.3">
      <c r="A5340">
        <v>6464</v>
      </c>
      <c r="B5340" t="s">
        <v>5565</v>
      </c>
      <c r="C5340" s="1">
        <v>45695</v>
      </c>
      <c r="D5340">
        <v>26</v>
      </c>
      <c r="E5340" t="s">
        <v>60</v>
      </c>
      <c r="F5340" t="s">
        <v>108</v>
      </c>
      <c r="G5340" t="s">
        <v>563</v>
      </c>
      <c r="H5340">
        <v>3</v>
      </c>
      <c r="I5340" t="s">
        <v>42</v>
      </c>
      <c r="J5340" t="s">
        <v>69</v>
      </c>
      <c r="K5340" t="s">
        <v>44</v>
      </c>
      <c r="L5340" t="s">
        <v>45</v>
      </c>
      <c r="M5340" t="s">
        <v>190</v>
      </c>
      <c r="N5340" t="s">
        <v>48</v>
      </c>
      <c r="O5340" t="s">
        <v>89</v>
      </c>
      <c r="P5340" t="s">
        <v>49</v>
      </c>
      <c r="Q5340" t="s">
        <v>58</v>
      </c>
      <c r="R5340" s="6">
        <f>_xlfn.XLOOKUP(CleanedData[[#This Row],[Product]],'02_Lookup_Tables'!$A$2:$A$126,'02_Lookup_Tables'!$B$2:$B$126)</f>
        <v>11052.57</v>
      </c>
      <c r="S5340" t="str">
        <f>VLOOKUP(CleanedData[[#This Row],[Product]],'02_Lookup_Tables'!$H$2:$I$126,2,FALSE)</f>
        <v>Electronics</v>
      </c>
      <c r="T5340" t="str">
        <f>VLOOKUP(CleanedData[[#This Row],[Province]],'02_Lookup_Tables'!$D$2:$E$10,2, FALSE)</f>
        <v>Gauteng Region</v>
      </c>
      <c r="U5340" t="str" cm="1">
        <f t="array" ref="U5340">_xlfn.IFS(CleanedData[[#This Row],[Purchase Amount]]&lt;500,"Low",
CleanedData[[#This Row],[Purchase Amount]]&lt;5000,"Medium",
TRUE,"High")</f>
        <v>High</v>
      </c>
      <c r="V5340" t="str">
        <f>TEXT(CleanedData[[#This Row],[Date]],"mmmm")</f>
        <v>February</v>
      </c>
      <c r="W5340" t="str">
        <f>"Q"&amp;ROUNDUP(MONTH(CleanedData[[#This Row],[Date]])/3,0)</f>
        <v>Q1</v>
      </c>
      <c r="X5340" t="str">
        <f>IF(CleanedData[[#This Row],[Purchase Amount]]&gt;=5000,"Yes","No")</f>
        <v>Yes</v>
      </c>
      <c r="Y5340">
        <f>IF(CleanedData[[#This Row],[Recommend]]="Yes",1,0)</f>
        <v>0</v>
      </c>
      <c r="Z5340" s="6">
        <f>CleanedData[[#This Row],[Purchase Amount]]*0.15</f>
        <v>1657.8854999999999</v>
      </c>
      <c r="AA5340" s="6">
        <f>CleanedData[[#This Row],[Purchase Amount]]*1.15</f>
        <v>12710.455499999998</v>
      </c>
    </row>
    <row r="5341" spans="1:27" x14ac:dyDescent="0.3">
      <c r="A5341">
        <v>6465</v>
      </c>
      <c r="B5341" t="s">
        <v>5566</v>
      </c>
      <c r="C5341" s="1">
        <v>45596</v>
      </c>
      <c r="D5341">
        <v>37</v>
      </c>
      <c r="E5341" t="s">
        <v>39</v>
      </c>
      <c r="F5341" t="s">
        <v>77</v>
      </c>
      <c r="G5341" t="s">
        <v>342</v>
      </c>
      <c r="H5341">
        <v>2</v>
      </c>
      <c r="I5341" t="s">
        <v>45</v>
      </c>
      <c r="J5341" t="s">
        <v>69</v>
      </c>
      <c r="K5341" t="s">
        <v>44</v>
      </c>
      <c r="L5341" t="s">
        <v>45</v>
      </c>
      <c r="M5341" t="s">
        <v>147</v>
      </c>
      <c r="N5341" t="s">
        <v>47</v>
      </c>
      <c r="O5341" t="s">
        <v>148</v>
      </c>
      <c r="P5341" t="s">
        <v>70</v>
      </c>
      <c r="Q5341" t="s">
        <v>81</v>
      </c>
      <c r="R5341" s="6">
        <f>_xlfn.XLOOKUP(CleanedData[[#This Row],[Product]],'02_Lookup_Tables'!$A$2:$A$126,'02_Lookup_Tables'!$B$2:$B$126)</f>
        <v>529.15</v>
      </c>
      <c r="S5341" t="str">
        <f>VLOOKUP(CleanedData[[#This Row],[Product]],'02_Lookup_Tables'!$H$2:$I$126,2,FALSE)</f>
        <v>Accessories</v>
      </c>
      <c r="T5341" t="str">
        <f>VLOOKUP(CleanedData[[#This Row],[Province]],'02_Lookup_Tables'!$D$2:$E$10,2, FALSE)</f>
        <v>Central Region</v>
      </c>
      <c r="U5341" t="str" cm="1">
        <f t="array" ref="U5341">_xlfn.IFS(CleanedData[[#This Row],[Purchase Amount]]&lt;500,"Low",
CleanedData[[#This Row],[Purchase Amount]]&lt;5000,"Medium",
TRUE,"High")</f>
        <v>Medium</v>
      </c>
      <c r="V5341" t="str">
        <f>TEXT(CleanedData[[#This Row],[Date]],"mmmm")</f>
        <v>October</v>
      </c>
      <c r="W5341" t="str">
        <f>"Q"&amp;ROUNDUP(MONTH(CleanedData[[#This Row],[Date]])/3,0)</f>
        <v>Q4</v>
      </c>
      <c r="X5341" t="str">
        <f>IF(CleanedData[[#This Row],[Purchase Amount]]&gt;=5000,"Yes","No")</f>
        <v>No</v>
      </c>
      <c r="Y5341">
        <f>IF(CleanedData[[#This Row],[Recommend]]="Yes",1,0)</f>
        <v>1</v>
      </c>
      <c r="Z5341" s="6">
        <f>CleanedData[[#This Row],[Purchase Amount]]*0.15</f>
        <v>79.372499999999988</v>
      </c>
      <c r="AA5341" s="6">
        <f>CleanedData[[#This Row],[Purchase Amount]]*1.15</f>
        <v>608.52249999999992</v>
      </c>
    </row>
    <row r="5342" spans="1:27" x14ac:dyDescent="0.3">
      <c r="A5342">
        <v>6466</v>
      </c>
      <c r="B5342" t="s">
        <v>5567</v>
      </c>
      <c r="C5342" s="1">
        <v>45336</v>
      </c>
      <c r="D5342">
        <v>65</v>
      </c>
      <c r="E5342" t="s">
        <v>39</v>
      </c>
      <c r="F5342" t="s">
        <v>61</v>
      </c>
      <c r="G5342" t="s">
        <v>271</v>
      </c>
      <c r="H5342">
        <v>4</v>
      </c>
      <c r="I5342" t="s">
        <v>45</v>
      </c>
      <c r="J5342" t="s">
        <v>54</v>
      </c>
      <c r="K5342" t="s">
        <v>55</v>
      </c>
      <c r="L5342" t="s">
        <v>45</v>
      </c>
      <c r="M5342" t="s">
        <v>156</v>
      </c>
      <c r="N5342" t="s">
        <v>96</v>
      </c>
      <c r="O5342" t="s">
        <v>148</v>
      </c>
      <c r="P5342" t="s">
        <v>49</v>
      </c>
      <c r="Q5342" t="s">
        <v>97</v>
      </c>
      <c r="R5342" s="6">
        <f>_xlfn.XLOOKUP(CleanedData[[#This Row],[Product]],'02_Lookup_Tables'!$A$2:$A$126,'02_Lookup_Tables'!$B$2:$B$126)</f>
        <v>119.63</v>
      </c>
      <c r="S5342" t="str">
        <f>VLOOKUP(CleanedData[[#This Row],[Product]],'02_Lookup_Tables'!$H$2:$I$126,2,FALSE)</f>
        <v>Food</v>
      </c>
      <c r="T5342" t="str">
        <f>VLOOKUP(CleanedData[[#This Row],[Province]],'02_Lookup_Tables'!$D$2:$E$10,2, FALSE)</f>
        <v>Southern Region</v>
      </c>
      <c r="U5342" t="str" cm="1">
        <f t="array" ref="U5342">_xlfn.IFS(CleanedData[[#This Row],[Purchase Amount]]&lt;500,"Low",
CleanedData[[#This Row],[Purchase Amount]]&lt;5000,"Medium",
TRUE,"High")</f>
        <v>Low</v>
      </c>
      <c r="V5342" t="str">
        <f>TEXT(CleanedData[[#This Row],[Date]],"mmmm")</f>
        <v>February</v>
      </c>
      <c r="W5342" t="str">
        <f>"Q"&amp;ROUNDUP(MONTH(CleanedData[[#This Row],[Date]])/3,0)</f>
        <v>Q1</v>
      </c>
      <c r="X5342" t="str">
        <f>IF(CleanedData[[#This Row],[Purchase Amount]]&gt;=5000,"Yes","No")</f>
        <v>No</v>
      </c>
      <c r="Y5342">
        <f>IF(CleanedData[[#This Row],[Recommend]]="Yes",1,0)</f>
        <v>1</v>
      </c>
      <c r="Z5342" s="6">
        <f>CleanedData[[#This Row],[Purchase Amount]]*0.15</f>
        <v>17.944499999999998</v>
      </c>
      <c r="AA5342" s="6">
        <f>CleanedData[[#This Row],[Purchase Amount]]*1.15</f>
        <v>137.57449999999997</v>
      </c>
    </row>
    <row r="5343" spans="1:27" x14ac:dyDescent="0.3">
      <c r="A5343">
        <v>6467</v>
      </c>
      <c r="B5343" t="s">
        <v>5568</v>
      </c>
      <c r="C5343" s="1">
        <v>45507</v>
      </c>
      <c r="D5343">
        <v>65</v>
      </c>
      <c r="E5343" t="s">
        <v>60</v>
      </c>
      <c r="F5343" t="s">
        <v>77</v>
      </c>
      <c r="G5343" t="s">
        <v>269</v>
      </c>
      <c r="H5343">
        <v>2</v>
      </c>
      <c r="I5343" t="s">
        <v>42</v>
      </c>
      <c r="J5343" t="s">
        <v>69</v>
      </c>
      <c r="K5343" t="s">
        <v>55</v>
      </c>
      <c r="L5343" t="s">
        <v>45</v>
      </c>
      <c r="M5343" t="s">
        <v>236</v>
      </c>
      <c r="N5343" t="s">
        <v>47</v>
      </c>
      <c r="O5343" t="s">
        <v>89</v>
      </c>
      <c r="P5343" t="s">
        <v>49</v>
      </c>
      <c r="Q5343" t="s">
        <v>97</v>
      </c>
      <c r="R5343" s="6">
        <f>_xlfn.XLOOKUP(CleanedData[[#This Row],[Product]],'02_Lookup_Tables'!$A$2:$A$126,'02_Lookup_Tables'!$B$2:$B$126)</f>
        <v>1604.87</v>
      </c>
      <c r="S5343" t="str">
        <f>VLOOKUP(CleanedData[[#This Row],[Product]],'02_Lookup_Tables'!$H$2:$I$126,2,FALSE)</f>
        <v>Accessories</v>
      </c>
      <c r="T5343" t="str">
        <f>VLOOKUP(CleanedData[[#This Row],[Province]],'02_Lookup_Tables'!$D$2:$E$10,2, FALSE)</f>
        <v>Central Region</v>
      </c>
      <c r="U5343" t="str" cm="1">
        <f t="array" ref="U5343">_xlfn.IFS(CleanedData[[#This Row],[Purchase Amount]]&lt;500,"Low",
CleanedData[[#This Row],[Purchase Amount]]&lt;5000,"Medium",
TRUE,"High")</f>
        <v>Medium</v>
      </c>
      <c r="V5343" t="str">
        <f>TEXT(CleanedData[[#This Row],[Date]],"mmmm")</f>
        <v>August</v>
      </c>
      <c r="W5343" t="str">
        <f>"Q"&amp;ROUNDUP(MONTH(CleanedData[[#This Row],[Date]])/3,0)</f>
        <v>Q3</v>
      </c>
      <c r="X5343" t="str">
        <f>IF(CleanedData[[#This Row],[Purchase Amount]]&gt;=5000,"Yes","No")</f>
        <v>No</v>
      </c>
      <c r="Y5343">
        <f>IF(CleanedData[[#This Row],[Recommend]]="Yes",1,0)</f>
        <v>0</v>
      </c>
      <c r="Z5343" s="6">
        <f>CleanedData[[#This Row],[Purchase Amount]]*0.15</f>
        <v>240.73049999999998</v>
      </c>
      <c r="AA5343" s="6">
        <f>CleanedData[[#This Row],[Purchase Amount]]*1.15</f>
        <v>1845.6004999999998</v>
      </c>
    </row>
    <row r="5344" spans="1:27" x14ac:dyDescent="0.3">
      <c r="A5344">
        <v>6468</v>
      </c>
      <c r="B5344" t="s">
        <v>5569</v>
      </c>
      <c r="C5344" s="1">
        <v>46001</v>
      </c>
      <c r="D5344">
        <v>64</v>
      </c>
      <c r="E5344" t="s">
        <v>39</v>
      </c>
      <c r="F5344" t="s">
        <v>72</v>
      </c>
      <c r="G5344" t="s">
        <v>99</v>
      </c>
      <c r="H5344">
        <v>2</v>
      </c>
      <c r="I5344" t="s">
        <v>45</v>
      </c>
      <c r="J5344" t="s">
        <v>69</v>
      </c>
      <c r="K5344" t="s">
        <v>44</v>
      </c>
      <c r="L5344" t="s">
        <v>42</v>
      </c>
      <c r="M5344" t="s">
        <v>85</v>
      </c>
      <c r="N5344" t="s">
        <v>47</v>
      </c>
      <c r="O5344" t="s">
        <v>48</v>
      </c>
      <c r="P5344" t="s">
        <v>49</v>
      </c>
      <c r="Q5344" t="s">
        <v>50</v>
      </c>
      <c r="R5344" s="6">
        <f>_xlfn.XLOOKUP(CleanedData[[#This Row],[Product]],'02_Lookup_Tables'!$A$2:$A$126,'02_Lookup_Tables'!$B$2:$B$126)</f>
        <v>43.23</v>
      </c>
      <c r="S5344" t="str">
        <f>VLOOKUP(CleanedData[[#This Row],[Product]],'02_Lookup_Tables'!$H$2:$I$126,2,FALSE)</f>
        <v>Food</v>
      </c>
      <c r="T5344" t="str">
        <f>VLOOKUP(CleanedData[[#This Row],[Province]],'02_Lookup_Tables'!$D$2:$E$10,2, FALSE)</f>
        <v>Central Region</v>
      </c>
      <c r="U5344" t="str" cm="1">
        <f t="array" ref="U5344">_xlfn.IFS(CleanedData[[#This Row],[Purchase Amount]]&lt;500,"Low",
CleanedData[[#This Row],[Purchase Amount]]&lt;5000,"Medium",
TRUE,"High")</f>
        <v>Low</v>
      </c>
      <c r="V5344" t="str">
        <f>TEXT(CleanedData[[#This Row],[Date]],"mmmm")</f>
        <v>December</v>
      </c>
      <c r="W5344" t="str">
        <f>"Q"&amp;ROUNDUP(MONTH(CleanedData[[#This Row],[Date]])/3,0)</f>
        <v>Q4</v>
      </c>
      <c r="X5344" t="str">
        <f>IF(CleanedData[[#This Row],[Purchase Amount]]&gt;=5000,"Yes","No")</f>
        <v>No</v>
      </c>
      <c r="Y5344">
        <f>IF(CleanedData[[#This Row],[Recommend]]="Yes",1,0)</f>
        <v>1</v>
      </c>
      <c r="Z5344" s="6">
        <f>CleanedData[[#This Row],[Purchase Amount]]*0.15</f>
        <v>6.4844999999999997</v>
      </c>
      <c r="AA5344" s="6">
        <f>CleanedData[[#This Row],[Purchase Amount]]*1.15</f>
        <v>49.714499999999994</v>
      </c>
    </row>
    <row r="5345" spans="1:27" x14ac:dyDescent="0.3">
      <c r="A5345">
        <v>6470</v>
      </c>
      <c r="B5345" t="s">
        <v>5570</v>
      </c>
      <c r="C5345" s="1">
        <v>45823</v>
      </c>
      <c r="D5345">
        <v>51</v>
      </c>
      <c r="E5345" t="s">
        <v>52</v>
      </c>
      <c r="F5345" t="s">
        <v>125</v>
      </c>
      <c r="G5345" t="s">
        <v>105</v>
      </c>
      <c r="H5345">
        <v>3</v>
      </c>
      <c r="I5345" t="s">
        <v>42</v>
      </c>
      <c r="J5345" t="s">
        <v>69</v>
      </c>
      <c r="K5345" t="s">
        <v>64</v>
      </c>
      <c r="L5345" t="s">
        <v>42</v>
      </c>
      <c r="M5345" t="s">
        <v>208</v>
      </c>
      <c r="N5345" t="s">
        <v>48</v>
      </c>
      <c r="O5345" t="s">
        <v>89</v>
      </c>
      <c r="P5345" t="s">
        <v>49</v>
      </c>
      <c r="Q5345" t="s">
        <v>93</v>
      </c>
      <c r="R5345" s="6">
        <f>_xlfn.XLOOKUP(CleanedData[[#This Row],[Product]],'02_Lookup_Tables'!$A$2:$A$126,'02_Lookup_Tables'!$B$2:$B$126)</f>
        <v>231.22</v>
      </c>
      <c r="S5345" t="str">
        <f>VLOOKUP(CleanedData[[#This Row],[Product]],'02_Lookup_Tables'!$H$2:$I$126,2,FALSE)</f>
        <v>Beauty &amp; Personal Care</v>
      </c>
      <c r="T5345" t="str">
        <f>VLOOKUP(CleanedData[[#This Row],[Province]],'02_Lookup_Tables'!$D$2:$E$10,2, FALSE)</f>
        <v>Western Region</v>
      </c>
      <c r="U5345" t="str" cm="1">
        <f t="array" ref="U5345">_xlfn.IFS(CleanedData[[#This Row],[Purchase Amount]]&lt;500,"Low",
CleanedData[[#This Row],[Purchase Amount]]&lt;5000,"Medium",
TRUE,"High")</f>
        <v>Low</v>
      </c>
      <c r="V5345" t="str">
        <f>TEXT(CleanedData[[#This Row],[Date]],"mmmm")</f>
        <v>June</v>
      </c>
      <c r="W5345" t="str">
        <f>"Q"&amp;ROUNDUP(MONTH(CleanedData[[#This Row],[Date]])/3,0)</f>
        <v>Q2</v>
      </c>
      <c r="X5345" t="str">
        <f>IF(CleanedData[[#This Row],[Purchase Amount]]&gt;=5000,"Yes","No")</f>
        <v>No</v>
      </c>
      <c r="Y5345">
        <f>IF(CleanedData[[#This Row],[Recommend]]="Yes",1,0)</f>
        <v>0</v>
      </c>
      <c r="Z5345" s="6">
        <f>CleanedData[[#This Row],[Purchase Amount]]*0.15</f>
        <v>34.683</v>
      </c>
      <c r="AA5345" s="6">
        <f>CleanedData[[#This Row],[Purchase Amount]]*1.15</f>
        <v>265.90299999999996</v>
      </c>
    </row>
    <row r="5346" spans="1:27" x14ac:dyDescent="0.3">
      <c r="A5346">
        <v>6473</v>
      </c>
      <c r="B5346" t="s">
        <v>5571</v>
      </c>
      <c r="C5346" s="1">
        <v>45596</v>
      </c>
      <c r="D5346">
        <v>49</v>
      </c>
      <c r="E5346" t="s">
        <v>60</v>
      </c>
      <c r="F5346" t="s">
        <v>77</v>
      </c>
      <c r="G5346" t="s">
        <v>173</v>
      </c>
      <c r="H5346">
        <v>3</v>
      </c>
      <c r="I5346" t="s">
        <v>42</v>
      </c>
      <c r="J5346" t="s">
        <v>54</v>
      </c>
      <c r="K5346" t="s">
        <v>64</v>
      </c>
      <c r="L5346" t="s">
        <v>42</v>
      </c>
      <c r="M5346" t="s">
        <v>147</v>
      </c>
      <c r="N5346" t="s">
        <v>48</v>
      </c>
      <c r="O5346" t="s">
        <v>148</v>
      </c>
      <c r="P5346" t="s">
        <v>49</v>
      </c>
      <c r="Q5346" t="s">
        <v>93</v>
      </c>
      <c r="R5346" s="6">
        <f>_xlfn.XLOOKUP(CleanedData[[#This Row],[Product]],'02_Lookup_Tables'!$A$2:$A$126,'02_Lookup_Tables'!$B$2:$B$126)</f>
        <v>13056.99</v>
      </c>
      <c r="S5346" t="str">
        <f>VLOOKUP(CleanedData[[#This Row],[Product]],'02_Lookup_Tables'!$H$2:$I$126,2,FALSE)</f>
        <v>Electronics</v>
      </c>
      <c r="T5346" t="str">
        <f>VLOOKUP(CleanedData[[#This Row],[Province]],'02_Lookup_Tables'!$D$2:$E$10,2, FALSE)</f>
        <v>Central Region</v>
      </c>
      <c r="U5346" t="str" cm="1">
        <f t="array" ref="U5346">_xlfn.IFS(CleanedData[[#This Row],[Purchase Amount]]&lt;500,"Low",
CleanedData[[#This Row],[Purchase Amount]]&lt;5000,"Medium",
TRUE,"High")</f>
        <v>High</v>
      </c>
      <c r="V5346" t="str">
        <f>TEXT(CleanedData[[#This Row],[Date]],"mmmm")</f>
        <v>October</v>
      </c>
      <c r="W5346" t="str">
        <f>"Q"&amp;ROUNDUP(MONTH(CleanedData[[#This Row],[Date]])/3,0)</f>
        <v>Q4</v>
      </c>
      <c r="X5346" t="str">
        <f>IF(CleanedData[[#This Row],[Purchase Amount]]&gt;=5000,"Yes","No")</f>
        <v>Yes</v>
      </c>
      <c r="Y5346">
        <f>IF(CleanedData[[#This Row],[Recommend]]="Yes",1,0)</f>
        <v>0</v>
      </c>
      <c r="Z5346" s="6">
        <f>CleanedData[[#This Row],[Purchase Amount]]*0.15</f>
        <v>1958.5484999999999</v>
      </c>
      <c r="AA5346" s="6">
        <f>CleanedData[[#This Row],[Purchase Amount]]*1.15</f>
        <v>15015.538499999999</v>
      </c>
    </row>
    <row r="5347" spans="1:27" x14ac:dyDescent="0.3">
      <c r="A5347">
        <v>6474</v>
      </c>
      <c r="B5347" t="s">
        <v>5572</v>
      </c>
      <c r="C5347" s="1">
        <v>45709</v>
      </c>
      <c r="D5347">
        <v>45</v>
      </c>
      <c r="E5347" t="s">
        <v>60</v>
      </c>
      <c r="F5347" t="s">
        <v>125</v>
      </c>
      <c r="G5347" t="s">
        <v>269</v>
      </c>
      <c r="H5347">
        <v>4</v>
      </c>
      <c r="I5347" t="s">
        <v>45</v>
      </c>
      <c r="J5347" t="s">
        <v>63</v>
      </c>
      <c r="K5347" t="s">
        <v>64</v>
      </c>
      <c r="L5347" t="s">
        <v>45</v>
      </c>
      <c r="M5347" t="s">
        <v>184</v>
      </c>
      <c r="N5347" t="s">
        <v>96</v>
      </c>
      <c r="O5347" t="s">
        <v>148</v>
      </c>
      <c r="P5347" t="s">
        <v>49</v>
      </c>
      <c r="Q5347" t="s">
        <v>93</v>
      </c>
      <c r="R5347" s="6">
        <f>_xlfn.XLOOKUP(CleanedData[[#This Row],[Product]],'02_Lookup_Tables'!$A$2:$A$126,'02_Lookup_Tables'!$B$2:$B$126)</f>
        <v>1604.87</v>
      </c>
      <c r="S5347" t="str">
        <f>VLOOKUP(CleanedData[[#This Row],[Product]],'02_Lookup_Tables'!$H$2:$I$126,2,FALSE)</f>
        <v>Accessories</v>
      </c>
      <c r="T5347" t="str">
        <f>VLOOKUP(CleanedData[[#This Row],[Province]],'02_Lookup_Tables'!$D$2:$E$10,2, FALSE)</f>
        <v>Western Region</v>
      </c>
      <c r="U5347" t="str" cm="1">
        <f t="array" ref="U5347">_xlfn.IFS(CleanedData[[#This Row],[Purchase Amount]]&lt;500,"Low",
CleanedData[[#This Row],[Purchase Amount]]&lt;5000,"Medium",
TRUE,"High")</f>
        <v>Medium</v>
      </c>
      <c r="V5347" t="str">
        <f>TEXT(CleanedData[[#This Row],[Date]],"mmmm")</f>
        <v>February</v>
      </c>
      <c r="W5347" t="str">
        <f>"Q"&amp;ROUNDUP(MONTH(CleanedData[[#This Row],[Date]])/3,0)</f>
        <v>Q1</v>
      </c>
      <c r="X5347" t="str">
        <f>IF(CleanedData[[#This Row],[Purchase Amount]]&gt;=5000,"Yes","No")</f>
        <v>No</v>
      </c>
      <c r="Y5347">
        <f>IF(CleanedData[[#This Row],[Recommend]]="Yes",1,0)</f>
        <v>1</v>
      </c>
      <c r="Z5347" s="6">
        <f>CleanedData[[#This Row],[Purchase Amount]]*0.15</f>
        <v>240.73049999999998</v>
      </c>
      <c r="AA5347" s="6">
        <f>CleanedData[[#This Row],[Purchase Amount]]*1.15</f>
        <v>1845.6004999999998</v>
      </c>
    </row>
    <row r="5348" spans="1:27" x14ac:dyDescent="0.3">
      <c r="A5348">
        <v>6475</v>
      </c>
      <c r="B5348" t="s">
        <v>5573</v>
      </c>
      <c r="C5348" s="1">
        <v>45555</v>
      </c>
      <c r="D5348">
        <v>19</v>
      </c>
      <c r="E5348" t="s">
        <v>39</v>
      </c>
      <c r="F5348" t="s">
        <v>77</v>
      </c>
      <c r="G5348" t="s">
        <v>331</v>
      </c>
      <c r="H5348">
        <v>1</v>
      </c>
      <c r="I5348" t="s">
        <v>45</v>
      </c>
      <c r="J5348" t="s">
        <v>43</v>
      </c>
      <c r="K5348" t="s">
        <v>64</v>
      </c>
      <c r="L5348" t="s">
        <v>42</v>
      </c>
      <c r="M5348" t="s">
        <v>175</v>
      </c>
      <c r="N5348" t="s">
        <v>80</v>
      </c>
      <c r="O5348" t="s">
        <v>89</v>
      </c>
      <c r="P5348" t="s">
        <v>49</v>
      </c>
      <c r="Q5348" t="s">
        <v>66</v>
      </c>
      <c r="R5348" s="6">
        <f>_xlfn.XLOOKUP(CleanedData[[#This Row],[Product]],'02_Lookup_Tables'!$A$2:$A$126,'02_Lookup_Tables'!$B$2:$B$126)</f>
        <v>27.35</v>
      </c>
      <c r="S5348" t="str">
        <f>VLOOKUP(CleanedData[[#This Row],[Product]],'02_Lookup_Tables'!$H$2:$I$126,2,FALSE)</f>
        <v>Food</v>
      </c>
      <c r="T5348" t="str">
        <f>VLOOKUP(CleanedData[[#This Row],[Province]],'02_Lookup_Tables'!$D$2:$E$10,2, FALSE)</f>
        <v>Central Region</v>
      </c>
      <c r="U5348" t="str" cm="1">
        <f t="array" ref="U5348">_xlfn.IFS(CleanedData[[#This Row],[Purchase Amount]]&lt;500,"Low",
CleanedData[[#This Row],[Purchase Amount]]&lt;5000,"Medium",
TRUE,"High")</f>
        <v>Low</v>
      </c>
      <c r="V5348" t="str">
        <f>TEXT(CleanedData[[#This Row],[Date]],"mmmm")</f>
        <v>September</v>
      </c>
      <c r="W5348" t="str">
        <f>"Q"&amp;ROUNDUP(MONTH(CleanedData[[#This Row],[Date]])/3,0)</f>
        <v>Q3</v>
      </c>
      <c r="X5348" t="str">
        <f>IF(CleanedData[[#This Row],[Purchase Amount]]&gt;=5000,"Yes","No")</f>
        <v>No</v>
      </c>
      <c r="Y5348">
        <f>IF(CleanedData[[#This Row],[Recommend]]="Yes",1,0)</f>
        <v>1</v>
      </c>
      <c r="Z5348" s="6">
        <f>CleanedData[[#This Row],[Purchase Amount]]*0.15</f>
        <v>4.1025</v>
      </c>
      <c r="AA5348" s="6">
        <f>CleanedData[[#This Row],[Purchase Amount]]*1.15</f>
        <v>31.452500000000001</v>
      </c>
    </row>
    <row r="5349" spans="1:27" x14ac:dyDescent="0.3">
      <c r="A5349">
        <v>6476</v>
      </c>
      <c r="B5349" t="s">
        <v>5574</v>
      </c>
      <c r="C5349" s="1">
        <v>45867</v>
      </c>
      <c r="D5349">
        <v>57</v>
      </c>
      <c r="E5349" t="s">
        <v>39</v>
      </c>
      <c r="F5349" t="s">
        <v>125</v>
      </c>
      <c r="G5349" t="s">
        <v>128</v>
      </c>
      <c r="H5349">
        <v>3</v>
      </c>
      <c r="I5349" t="s">
        <v>45</v>
      </c>
      <c r="J5349" t="s">
        <v>54</v>
      </c>
      <c r="K5349" t="s">
        <v>55</v>
      </c>
      <c r="L5349" t="s">
        <v>42</v>
      </c>
      <c r="M5349" t="s">
        <v>88</v>
      </c>
      <c r="N5349" t="s">
        <v>48</v>
      </c>
      <c r="O5349" t="s">
        <v>89</v>
      </c>
      <c r="P5349" t="s">
        <v>49</v>
      </c>
      <c r="Q5349" t="s">
        <v>50</v>
      </c>
      <c r="R5349" s="6">
        <f>_xlfn.XLOOKUP(CleanedData[[#This Row],[Product]],'02_Lookup_Tables'!$A$2:$A$126,'02_Lookup_Tables'!$B$2:$B$126)</f>
        <v>3747.26</v>
      </c>
      <c r="S5349" t="str">
        <f>VLOOKUP(CleanedData[[#This Row],[Product]],'02_Lookup_Tables'!$H$2:$I$126,2,FALSE)</f>
        <v>Apparel</v>
      </c>
      <c r="T5349" t="str">
        <f>VLOOKUP(CleanedData[[#This Row],[Province]],'02_Lookup_Tables'!$D$2:$E$10,2, FALSE)</f>
        <v>Western Region</v>
      </c>
      <c r="U5349" t="str" cm="1">
        <f t="array" ref="U5349">_xlfn.IFS(CleanedData[[#This Row],[Purchase Amount]]&lt;500,"Low",
CleanedData[[#This Row],[Purchase Amount]]&lt;5000,"Medium",
TRUE,"High")</f>
        <v>Medium</v>
      </c>
      <c r="V5349" t="str">
        <f>TEXT(CleanedData[[#This Row],[Date]],"mmmm")</f>
        <v>July</v>
      </c>
      <c r="W5349" t="str">
        <f>"Q"&amp;ROUNDUP(MONTH(CleanedData[[#This Row],[Date]])/3,0)</f>
        <v>Q3</v>
      </c>
      <c r="X5349" t="str">
        <f>IF(CleanedData[[#This Row],[Purchase Amount]]&gt;=5000,"Yes","No")</f>
        <v>No</v>
      </c>
      <c r="Y5349">
        <f>IF(CleanedData[[#This Row],[Recommend]]="Yes",1,0)</f>
        <v>1</v>
      </c>
      <c r="Z5349" s="6">
        <f>CleanedData[[#This Row],[Purchase Amount]]*0.15</f>
        <v>562.08900000000006</v>
      </c>
      <c r="AA5349" s="6">
        <f>CleanedData[[#This Row],[Purchase Amount]]*1.15</f>
        <v>4309.3490000000002</v>
      </c>
    </row>
    <row r="5350" spans="1:27" x14ac:dyDescent="0.3">
      <c r="A5350">
        <v>6477</v>
      </c>
      <c r="B5350" t="s">
        <v>5575</v>
      </c>
      <c r="C5350" s="1">
        <v>45594</v>
      </c>
      <c r="D5350">
        <v>69</v>
      </c>
      <c r="E5350" t="s">
        <v>39</v>
      </c>
      <c r="F5350" t="s">
        <v>130</v>
      </c>
      <c r="G5350" t="s">
        <v>111</v>
      </c>
      <c r="H5350">
        <v>2</v>
      </c>
      <c r="I5350" t="s">
        <v>42</v>
      </c>
      <c r="J5350" t="s">
        <v>54</v>
      </c>
      <c r="K5350" t="s">
        <v>55</v>
      </c>
      <c r="L5350" t="s">
        <v>45</v>
      </c>
      <c r="M5350" t="s">
        <v>56</v>
      </c>
      <c r="N5350" t="s">
        <v>47</v>
      </c>
      <c r="O5350" t="s">
        <v>148</v>
      </c>
      <c r="P5350" t="s">
        <v>70</v>
      </c>
      <c r="Q5350" t="s">
        <v>97</v>
      </c>
      <c r="R5350" s="6">
        <f>_xlfn.XLOOKUP(CleanedData[[#This Row],[Product]],'02_Lookup_Tables'!$A$2:$A$126,'02_Lookup_Tables'!$B$2:$B$126)</f>
        <v>3576.97</v>
      </c>
      <c r="S5350" t="str">
        <f>VLOOKUP(CleanedData[[#This Row],[Product]],'02_Lookup_Tables'!$H$2:$I$126,2,FALSE)</f>
        <v>Home Devices</v>
      </c>
      <c r="T5350" t="str">
        <f>VLOOKUP(CleanedData[[#This Row],[Province]],'02_Lookup_Tables'!$D$2:$E$10,2, FALSE)</f>
        <v>Eastern Region</v>
      </c>
      <c r="U5350" t="str" cm="1">
        <f t="array" ref="U5350">_xlfn.IFS(CleanedData[[#This Row],[Purchase Amount]]&lt;500,"Low",
CleanedData[[#This Row],[Purchase Amount]]&lt;5000,"Medium",
TRUE,"High")</f>
        <v>Medium</v>
      </c>
      <c r="V5350" t="str">
        <f>TEXT(CleanedData[[#This Row],[Date]],"mmmm")</f>
        <v>October</v>
      </c>
      <c r="W5350" t="str">
        <f>"Q"&amp;ROUNDUP(MONTH(CleanedData[[#This Row],[Date]])/3,0)</f>
        <v>Q4</v>
      </c>
      <c r="X5350" t="str">
        <f>IF(CleanedData[[#This Row],[Purchase Amount]]&gt;=5000,"Yes","No")</f>
        <v>No</v>
      </c>
      <c r="Y5350">
        <f>IF(CleanedData[[#This Row],[Recommend]]="Yes",1,0)</f>
        <v>0</v>
      </c>
      <c r="Z5350" s="6">
        <f>CleanedData[[#This Row],[Purchase Amount]]*0.15</f>
        <v>536.54549999999995</v>
      </c>
      <c r="AA5350" s="6">
        <f>CleanedData[[#This Row],[Purchase Amount]]*1.15</f>
        <v>4113.5154999999995</v>
      </c>
    </row>
    <row r="5351" spans="1:27" x14ac:dyDescent="0.3">
      <c r="A5351">
        <v>6478</v>
      </c>
      <c r="B5351" t="s">
        <v>5576</v>
      </c>
      <c r="C5351" s="1">
        <v>45726</v>
      </c>
      <c r="D5351">
        <v>27</v>
      </c>
      <c r="E5351" t="s">
        <v>52</v>
      </c>
      <c r="F5351" t="s">
        <v>68</v>
      </c>
      <c r="G5351" t="s">
        <v>320</v>
      </c>
      <c r="H5351">
        <v>1</v>
      </c>
      <c r="I5351" t="s">
        <v>42</v>
      </c>
      <c r="J5351" t="s">
        <v>63</v>
      </c>
      <c r="K5351" t="s">
        <v>55</v>
      </c>
      <c r="L5351" t="s">
        <v>45</v>
      </c>
      <c r="M5351" t="s">
        <v>92</v>
      </c>
      <c r="N5351" t="s">
        <v>80</v>
      </c>
      <c r="O5351" t="s">
        <v>89</v>
      </c>
      <c r="P5351" t="s">
        <v>49</v>
      </c>
      <c r="Q5351" t="s">
        <v>58</v>
      </c>
      <c r="R5351" s="6">
        <f>_xlfn.XLOOKUP(CleanedData[[#This Row],[Product]],'02_Lookup_Tables'!$A$2:$A$126,'02_Lookup_Tables'!$B$2:$B$126)</f>
        <v>375.53</v>
      </c>
      <c r="S5351" t="str">
        <f>VLOOKUP(CleanedData[[#This Row],[Product]],'02_Lookup_Tables'!$H$2:$I$126,2,FALSE)</f>
        <v>Toys &amp; Games</v>
      </c>
      <c r="T5351" t="str">
        <f>VLOOKUP(CleanedData[[#This Row],[Province]],'02_Lookup_Tables'!$D$2:$E$10,2, FALSE)</f>
        <v>Northern Region</v>
      </c>
      <c r="U5351" t="str" cm="1">
        <f t="array" ref="U5351">_xlfn.IFS(CleanedData[[#This Row],[Purchase Amount]]&lt;500,"Low",
CleanedData[[#This Row],[Purchase Amount]]&lt;5000,"Medium",
TRUE,"High")</f>
        <v>Low</v>
      </c>
      <c r="V5351" t="str">
        <f>TEXT(CleanedData[[#This Row],[Date]],"mmmm")</f>
        <v>March</v>
      </c>
      <c r="W5351" t="str">
        <f>"Q"&amp;ROUNDUP(MONTH(CleanedData[[#This Row],[Date]])/3,0)</f>
        <v>Q1</v>
      </c>
      <c r="X5351" t="str">
        <f>IF(CleanedData[[#This Row],[Purchase Amount]]&gt;=5000,"Yes","No")</f>
        <v>No</v>
      </c>
      <c r="Y5351">
        <f>IF(CleanedData[[#This Row],[Recommend]]="Yes",1,0)</f>
        <v>0</v>
      </c>
      <c r="Z5351" s="6">
        <f>CleanedData[[#This Row],[Purchase Amount]]*0.15</f>
        <v>56.329499999999996</v>
      </c>
      <c r="AA5351" s="6">
        <f>CleanedData[[#This Row],[Purchase Amount]]*1.15</f>
        <v>431.85949999999991</v>
      </c>
    </row>
    <row r="5352" spans="1:27" x14ac:dyDescent="0.3">
      <c r="A5352">
        <v>6480</v>
      </c>
      <c r="B5352" t="s">
        <v>5577</v>
      </c>
      <c r="C5352" s="1">
        <v>45308</v>
      </c>
      <c r="D5352">
        <v>62</v>
      </c>
      <c r="E5352" t="s">
        <v>52</v>
      </c>
      <c r="F5352" t="s">
        <v>61</v>
      </c>
      <c r="G5352" t="s">
        <v>411</v>
      </c>
      <c r="H5352">
        <v>4</v>
      </c>
      <c r="I5352" t="s">
        <v>45</v>
      </c>
      <c r="J5352" t="s">
        <v>69</v>
      </c>
      <c r="K5352" t="s">
        <v>64</v>
      </c>
      <c r="L5352" t="s">
        <v>45</v>
      </c>
      <c r="M5352" t="s">
        <v>92</v>
      </c>
      <c r="N5352" t="s">
        <v>96</v>
      </c>
      <c r="O5352" t="s">
        <v>89</v>
      </c>
      <c r="P5352" t="s">
        <v>70</v>
      </c>
      <c r="Q5352" t="s">
        <v>50</v>
      </c>
      <c r="R5352" s="6">
        <f>_xlfn.XLOOKUP(CleanedData[[#This Row],[Product]],'02_Lookup_Tables'!$A$2:$A$126,'02_Lookup_Tables'!$B$2:$B$126)</f>
        <v>103.4</v>
      </c>
      <c r="S5352" t="str">
        <f>VLOOKUP(CleanedData[[#This Row],[Product]],'02_Lookup_Tables'!$H$2:$I$126,2,FALSE)</f>
        <v>Food</v>
      </c>
      <c r="T5352" t="str">
        <f>VLOOKUP(CleanedData[[#This Row],[Province]],'02_Lookup_Tables'!$D$2:$E$10,2, FALSE)</f>
        <v>Southern Region</v>
      </c>
      <c r="U5352" t="str" cm="1">
        <f t="array" ref="U5352">_xlfn.IFS(CleanedData[[#This Row],[Purchase Amount]]&lt;500,"Low",
CleanedData[[#This Row],[Purchase Amount]]&lt;5000,"Medium",
TRUE,"High")</f>
        <v>Low</v>
      </c>
      <c r="V5352" t="str">
        <f>TEXT(CleanedData[[#This Row],[Date]],"mmmm")</f>
        <v>January</v>
      </c>
      <c r="W5352" t="str">
        <f>"Q"&amp;ROUNDUP(MONTH(CleanedData[[#This Row],[Date]])/3,0)</f>
        <v>Q1</v>
      </c>
      <c r="X5352" t="str">
        <f>IF(CleanedData[[#This Row],[Purchase Amount]]&gt;=5000,"Yes","No")</f>
        <v>No</v>
      </c>
      <c r="Y5352">
        <f>IF(CleanedData[[#This Row],[Recommend]]="Yes",1,0)</f>
        <v>1</v>
      </c>
      <c r="Z5352" s="6">
        <f>CleanedData[[#This Row],[Purchase Amount]]*0.15</f>
        <v>15.51</v>
      </c>
      <c r="AA5352" s="6">
        <f>CleanedData[[#This Row],[Purchase Amount]]*1.15</f>
        <v>118.91</v>
      </c>
    </row>
    <row r="5353" spans="1:27" x14ac:dyDescent="0.3">
      <c r="A5353">
        <v>6483</v>
      </c>
      <c r="B5353" t="s">
        <v>5578</v>
      </c>
      <c r="C5353" s="1">
        <v>45631</v>
      </c>
      <c r="D5353">
        <v>43</v>
      </c>
      <c r="E5353" t="s">
        <v>39</v>
      </c>
      <c r="F5353" t="s">
        <v>77</v>
      </c>
      <c r="G5353" t="s">
        <v>126</v>
      </c>
      <c r="H5353">
        <v>4</v>
      </c>
      <c r="I5353" t="s">
        <v>42</v>
      </c>
      <c r="J5353" t="s">
        <v>43</v>
      </c>
      <c r="K5353" t="s">
        <v>55</v>
      </c>
      <c r="L5353" t="s">
        <v>45</v>
      </c>
      <c r="M5353" t="s">
        <v>65</v>
      </c>
      <c r="N5353" t="s">
        <v>96</v>
      </c>
      <c r="O5353" t="s">
        <v>89</v>
      </c>
      <c r="P5353" t="s">
        <v>70</v>
      </c>
      <c r="Q5353" t="s">
        <v>81</v>
      </c>
      <c r="R5353" s="6">
        <f>_xlfn.XLOOKUP(CleanedData[[#This Row],[Product]],'02_Lookup_Tables'!$A$2:$A$126,'02_Lookup_Tables'!$B$2:$B$126)</f>
        <v>343.42</v>
      </c>
      <c r="S5353" t="str">
        <f>VLOOKUP(CleanedData[[#This Row],[Product]],'02_Lookup_Tables'!$H$2:$I$126,2,FALSE)</f>
        <v>Food</v>
      </c>
      <c r="T5353" t="str">
        <f>VLOOKUP(CleanedData[[#This Row],[Province]],'02_Lookup_Tables'!$D$2:$E$10,2, FALSE)</f>
        <v>Central Region</v>
      </c>
      <c r="U5353" t="str" cm="1">
        <f t="array" ref="U5353">_xlfn.IFS(CleanedData[[#This Row],[Purchase Amount]]&lt;500,"Low",
CleanedData[[#This Row],[Purchase Amount]]&lt;5000,"Medium",
TRUE,"High")</f>
        <v>Low</v>
      </c>
      <c r="V5353" t="str">
        <f>TEXT(CleanedData[[#This Row],[Date]],"mmmm")</f>
        <v>December</v>
      </c>
      <c r="W5353" t="str">
        <f>"Q"&amp;ROUNDUP(MONTH(CleanedData[[#This Row],[Date]])/3,0)</f>
        <v>Q4</v>
      </c>
      <c r="X5353" t="str">
        <f>IF(CleanedData[[#This Row],[Purchase Amount]]&gt;=5000,"Yes","No")</f>
        <v>No</v>
      </c>
      <c r="Y5353">
        <f>IF(CleanedData[[#This Row],[Recommend]]="Yes",1,0)</f>
        <v>0</v>
      </c>
      <c r="Z5353" s="6">
        <f>CleanedData[[#This Row],[Purchase Amount]]*0.15</f>
        <v>51.512999999999998</v>
      </c>
      <c r="AA5353" s="6">
        <f>CleanedData[[#This Row],[Purchase Amount]]*1.15</f>
        <v>394.93299999999999</v>
      </c>
    </row>
    <row r="5354" spans="1:27" x14ac:dyDescent="0.3">
      <c r="A5354">
        <v>6484</v>
      </c>
      <c r="B5354" t="s">
        <v>5579</v>
      </c>
      <c r="C5354" s="1">
        <v>45942</v>
      </c>
      <c r="D5354">
        <v>48</v>
      </c>
      <c r="E5354" t="s">
        <v>60</v>
      </c>
      <c r="F5354" t="s">
        <v>130</v>
      </c>
      <c r="G5354" t="s">
        <v>126</v>
      </c>
      <c r="H5354">
        <v>1</v>
      </c>
      <c r="I5354" t="s">
        <v>42</v>
      </c>
      <c r="J5354" t="s">
        <v>54</v>
      </c>
      <c r="K5354" t="s">
        <v>64</v>
      </c>
      <c r="L5354" t="s">
        <v>45</v>
      </c>
      <c r="M5354" t="s">
        <v>92</v>
      </c>
      <c r="N5354" t="s">
        <v>80</v>
      </c>
      <c r="O5354" t="s">
        <v>89</v>
      </c>
      <c r="P5354" t="s">
        <v>49</v>
      </c>
      <c r="Q5354" t="s">
        <v>93</v>
      </c>
      <c r="R5354" s="6">
        <f>_xlfn.XLOOKUP(CleanedData[[#This Row],[Product]],'02_Lookup_Tables'!$A$2:$A$126,'02_Lookup_Tables'!$B$2:$B$126)</f>
        <v>343.42</v>
      </c>
      <c r="S5354" t="str">
        <f>VLOOKUP(CleanedData[[#This Row],[Product]],'02_Lookup_Tables'!$H$2:$I$126,2,FALSE)</f>
        <v>Food</v>
      </c>
      <c r="T5354" t="str">
        <f>VLOOKUP(CleanedData[[#This Row],[Province]],'02_Lookup_Tables'!$D$2:$E$10,2, FALSE)</f>
        <v>Eastern Region</v>
      </c>
      <c r="U5354" t="str" cm="1">
        <f t="array" ref="U5354">_xlfn.IFS(CleanedData[[#This Row],[Purchase Amount]]&lt;500,"Low",
CleanedData[[#This Row],[Purchase Amount]]&lt;5000,"Medium",
TRUE,"High")</f>
        <v>Low</v>
      </c>
      <c r="V5354" t="str">
        <f>TEXT(CleanedData[[#This Row],[Date]],"mmmm")</f>
        <v>October</v>
      </c>
      <c r="W5354" t="str">
        <f>"Q"&amp;ROUNDUP(MONTH(CleanedData[[#This Row],[Date]])/3,0)</f>
        <v>Q4</v>
      </c>
      <c r="X5354" t="str">
        <f>IF(CleanedData[[#This Row],[Purchase Amount]]&gt;=5000,"Yes","No")</f>
        <v>No</v>
      </c>
      <c r="Y5354">
        <f>IF(CleanedData[[#This Row],[Recommend]]="Yes",1,0)</f>
        <v>0</v>
      </c>
      <c r="Z5354" s="6">
        <f>CleanedData[[#This Row],[Purchase Amount]]*0.15</f>
        <v>51.512999999999998</v>
      </c>
      <c r="AA5354" s="6">
        <f>CleanedData[[#This Row],[Purchase Amount]]*1.15</f>
        <v>394.93299999999999</v>
      </c>
    </row>
    <row r="5355" spans="1:27" x14ac:dyDescent="0.3">
      <c r="A5355">
        <v>6485</v>
      </c>
      <c r="B5355" t="s">
        <v>5580</v>
      </c>
      <c r="C5355" s="1">
        <v>46021</v>
      </c>
      <c r="D5355">
        <v>79</v>
      </c>
      <c r="E5355" t="s">
        <v>52</v>
      </c>
      <c r="F5355" t="s">
        <v>108</v>
      </c>
      <c r="G5355" t="s">
        <v>454</v>
      </c>
      <c r="H5355">
        <v>5</v>
      </c>
      <c r="I5355" t="s">
        <v>45</v>
      </c>
      <c r="J5355" t="s">
        <v>69</v>
      </c>
      <c r="K5355" t="s">
        <v>55</v>
      </c>
      <c r="L5355" t="s">
        <v>42</v>
      </c>
      <c r="M5355" t="s">
        <v>79</v>
      </c>
      <c r="N5355" t="s">
        <v>57</v>
      </c>
      <c r="O5355" t="s">
        <v>89</v>
      </c>
      <c r="P5355" t="s">
        <v>70</v>
      </c>
      <c r="Q5355" t="s">
        <v>97</v>
      </c>
      <c r="R5355" s="6">
        <f>_xlfn.XLOOKUP(CleanedData[[#This Row],[Product]],'02_Lookup_Tables'!$A$2:$A$126,'02_Lookup_Tables'!$B$2:$B$126)</f>
        <v>2413.3000000000002</v>
      </c>
      <c r="S5355" t="str">
        <f>VLOOKUP(CleanedData[[#This Row],[Product]],'02_Lookup_Tables'!$H$2:$I$126,2,FALSE)</f>
        <v>Electronics</v>
      </c>
      <c r="T5355" t="str">
        <f>VLOOKUP(CleanedData[[#This Row],[Province]],'02_Lookup_Tables'!$D$2:$E$10,2, FALSE)</f>
        <v>Gauteng Region</v>
      </c>
      <c r="U5355" t="str" cm="1">
        <f t="array" ref="U5355">_xlfn.IFS(CleanedData[[#This Row],[Purchase Amount]]&lt;500,"Low",
CleanedData[[#This Row],[Purchase Amount]]&lt;5000,"Medium",
TRUE,"High")</f>
        <v>Medium</v>
      </c>
      <c r="V5355" t="str">
        <f>TEXT(CleanedData[[#This Row],[Date]],"mmmm")</f>
        <v>December</v>
      </c>
      <c r="W5355" t="str">
        <f>"Q"&amp;ROUNDUP(MONTH(CleanedData[[#This Row],[Date]])/3,0)</f>
        <v>Q4</v>
      </c>
      <c r="X5355" t="str">
        <f>IF(CleanedData[[#This Row],[Purchase Amount]]&gt;=5000,"Yes","No")</f>
        <v>No</v>
      </c>
      <c r="Y5355">
        <f>IF(CleanedData[[#This Row],[Recommend]]="Yes",1,0)</f>
        <v>1</v>
      </c>
      <c r="Z5355" s="6">
        <f>CleanedData[[#This Row],[Purchase Amount]]*0.15</f>
        <v>361.995</v>
      </c>
      <c r="AA5355" s="6">
        <f>CleanedData[[#This Row],[Purchase Amount]]*1.15</f>
        <v>2775.2950000000001</v>
      </c>
    </row>
    <row r="5356" spans="1:27" x14ac:dyDescent="0.3">
      <c r="A5356">
        <v>6486</v>
      </c>
      <c r="B5356" t="s">
        <v>5581</v>
      </c>
      <c r="C5356" s="1">
        <v>45472</v>
      </c>
      <c r="D5356">
        <v>58</v>
      </c>
      <c r="E5356" t="s">
        <v>39</v>
      </c>
      <c r="F5356" t="s">
        <v>83</v>
      </c>
      <c r="G5356" t="s">
        <v>278</v>
      </c>
      <c r="H5356">
        <v>4</v>
      </c>
      <c r="I5356" t="s">
        <v>45</v>
      </c>
      <c r="J5356" t="s">
        <v>74</v>
      </c>
      <c r="K5356" t="s">
        <v>55</v>
      </c>
      <c r="L5356" t="s">
        <v>42</v>
      </c>
      <c r="M5356" t="s">
        <v>112</v>
      </c>
      <c r="N5356" t="s">
        <v>96</v>
      </c>
      <c r="O5356" t="s">
        <v>48</v>
      </c>
      <c r="P5356" t="s">
        <v>49</v>
      </c>
      <c r="Q5356" t="s">
        <v>50</v>
      </c>
      <c r="R5356" s="6">
        <f>_xlfn.XLOOKUP(CleanedData[[#This Row],[Product]],'02_Lookup_Tables'!$A$2:$A$126,'02_Lookup_Tables'!$B$2:$B$126)</f>
        <v>45.96</v>
      </c>
      <c r="S5356" t="str">
        <f>VLOOKUP(CleanedData[[#This Row],[Product]],'02_Lookup_Tables'!$H$2:$I$126,2,FALSE)</f>
        <v>Food</v>
      </c>
      <c r="T5356" t="str">
        <f>VLOOKUP(CleanedData[[#This Row],[Province]],'02_Lookup_Tables'!$D$2:$E$10,2, FALSE)</f>
        <v>Western Region</v>
      </c>
      <c r="U5356" t="str" cm="1">
        <f t="array" ref="U5356">_xlfn.IFS(CleanedData[[#This Row],[Purchase Amount]]&lt;500,"Low",
CleanedData[[#This Row],[Purchase Amount]]&lt;5000,"Medium",
TRUE,"High")</f>
        <v>Low</v>
      </c>
      <c r="V5356" t="str">
        <f>TEXT(CleanedData[[#This Row],[Date]],"mmmm")</f>
        <v>June</v>
      </c>
      <c r="W5356" t="str">
        <f>"Q"&amp;ROUNDUP(MONTH(CleanedData[[#This Row],[Date]])/3,0)</f>
        <v>Q2</v>
      </c>
      <c r="X5356" t="str">
        <f>IF(CleanedData[[#This Row],[Purchase Amount]]&gt;=5000,"Yes","No")</f>
        <v>No</v>
      </c>
      <c r="Y5356">
        <f>IF(CleanedData[[#This Row],[Recommend]]="Yes",1,0)</f>
        <v>1</v>
      </c>
      <c r="Z5356" s="6">
        <f>CleanedData[[#This Row],[Purchase Amount]]*0.15</f>
        <v>6.8940000000000001</v>
      </c>
      <c r="AA5356" s="6">
        <f>CleanedData[[#This Row],[Purchase Amount]]*1.15</f>
        <v>52.853999999999999</v>
      </c>
    </row>
    <row r="5357" spans="1:27" x14ac:dyDescent="0.3">
      <c r="A5357">
        <v>6488</v>
      </c>
      <c r="B5357" t="s">
        <v>5582</v>
      </c>
      <c r="C5357" s="1">
        <v>45644</v>
      </c>
      <c r="D5357">
        <v>52</v>
      </c>
      <c r="E5357" t="s">
        <v>60</v>
      </c>
      <c r="F5357" t="s">
        <v>108</v>
      </c>
      <c r="G5357" t="s">
        <v>258</v>
      </c>
      <c r="H5357">
        <v>1</v>
      </c>
      <c r="I5357" t="s">
        <v>42</v>
      </c>
      <c r="J5357" t="s">
        <v>74</v>
      </c>
      <c r="K5357" t="s">
        <v>44</v>
      </c>
      <c r="L5357" t="s">
        <v>42</v>
      </c>
      <c r="M5357" t="s">
        <v>196</v>
      </c>
      <c r="N5357" t="s">
        <v>80</v>
      </c>
      <c r="O5357" t="s">
        <v>89</v>
      </c>
      <c r="P5357" t="s">
        <v>49</v>
      </c>
      <c r="Q5357" t="s">
        <v>93</v>
      </c>
      <c r="R5357" s="6">
        <f>_xlfn.XLOOKUP(CleanedData[[#This Row],[Product]],'02_Lookup_Tables'!$A$2:$A$126,'02_Lookup_Tables'!$B$2:$B$126)</f>
        <v>768.34</v>
      </c>
      <c r="S5357" t="str">
        <f>VLOOKUP(CleanedData[[#This Row],[Product]],'02_Lookup_Tables'!$H$2:$I$126,2,FALSE)</f>
        <v>Home &amp; Living</v>
      </c>
      <c r="T5357" t="str">
        <f>VLOOKUP(CleanedData[[#This Row],[Province]],'02_Lookup_Tables'!$D$2:$E$10,2, FALSE)</f>
        <v>Gauteng Region</v>
      </c>
      <c r="U5357" t="str" cm="1">
        <f t="array" ref="U5357">_xlfn.IFS(CleanedData[[#This Row],[Purchase Amount]]&lt;500,"Low",
CleanedData[[#This Row],[Purchase Amount]]&lt;5000,"Medium",
TRUE,"High")</f>
        <v>Medium</v>
      </c>
      <c r="V5357" t="str">
        <f>TEXT(CleanedData[[#This Row],[Date]],"mmmm")</f>
        <v>December</v>
      </c>
      <c r="W5357" t="str">
        <f>"Q"&amp;ROUNDUP(MONTH(CleanedData[[#This Row],[Date]])/3,0)</f>
        <v>Q4</v>
      </c>
      <c r="X5357" t="str">
        <f>IF(CleanedData[[#This Row],[Purchase Amount]]&gt;=5000,"Yes","No")</f>
        <v>No</v>
      </c>
      <c r="Y5357">
        <f>IF(CleanedData[[#This Row],[Recommend]]="Yes",1,0)</f>
        <v>0</v>
      </c>
      <c r="Z5357" s="6">
        <f>CleanedData[[#This Row],[Purchase Amount]]*0.15</f>
        <v>115.251</v>
      </c>
      <c r="AA5357" s="6">
        <f>CleanedData[[#This Row],[Purchase Amount]]*1.15</f>
        <v>883.59100000000001</v>
      </c>
    </row>
    <row r="5358" spans="1:27" x14ac:dyDescent="0.3">
      <c r="A5358">
        <v>6489</v>
      </c>
      <c r="B5358" t="s">
        <v>5583</v>
      </c>
      <c r="C5358" s="1">
        <v>45893</v>
      </c>
      <c r="D5358">
        <v>69</v>
      </c>
      <c r="E5358" t="s">
        <v>52</v>
      </c>
      <c r="F5358" t="s">
        <v>125</v>
      </c>
      <c r="G5358" t="s">
        <v>450</v>
      </c>
      <c r="H5358">
        <v>5</v>
      </c>
      <c r="I5358" t="s">
        <v>42</v>
      </c>
      <c r="J5358" t="s">
        <v>74</v>
      </c>
      <c r="K5358" t="s">
        <v>44</v>
      </c>
      <c r="L5358" t="s">
        <v>42</v>
      </c>
      <c r="M5358" t="s">
        <v>75</v>
      </c>
      <c r="N5358" t="s">
        <v>57</v>
      </c>
      <c r="O5358" t="s">
        <v>89</v>
      </c>
      <c r="P5358" t="s">
        <v>70</v>
      </c>
      <c r="Q5358" t="s">
        <v>97</v>
      </c>
      <c r="R5358" s="6">
        <f>_xlfn.XLOOKUP(CleanedData[[#This Row],[Product]],'02_Lookup_Tables'!$A$2:$A$126,'02_Lookup_Tables'!$B$2:$B$126)</f>
        <v>74.72</v>
      </c>
      <c r="S5358" t="str">
        <f>VLOOKUP(CleanedData[[#This Row],[Product]],'02_Lookup_Tables'!$H$2:$I$126,2,FALSE)</f>
        <v>Food</v>
      </c>
      <c r="T5358" t="str">
        <f>VLOOKUP(CleanedData[[#This Row],[Province]],'02_Lookup_Tables'!$D$2:$E$10,2, FALSE)</f>
        <v>Western Region</v>
      </c>
      <c r="U5358" t="str" cm="1">
        <f t="array" ref="U5358">_xlfn.IFS(CleanedData[[#This Row],[Purchase Amount]]&lt;500,"Low",
CleanedData[[#This Row],[Purchase Amount]]&lt;5000,"Medium",
TRUE,"High")</f>
        <v>Low</v>
      </c>
      <c r="V5358" t="str">
        <f>TEXT(CleanedData[[#This Row],[Date]],"mmmm")</f>
        <v>August</v>
      </c>
      <c r="W5358" t="str">
        <f>"Q"&amp;ROUNDUP(MONTH(CleanedData[[#This Row],[Date]])/3,0)</f>
        <v>Q3</v>
      </c>
      <c r="X5358" t="str">
        <f>IF(CleanedData[[#This Row],[Purchase Amount]]&gt;=5000,"Yes","No")</f>
        <v>No</v>
      </c>
      <c r="Y5358">
        <f>IF(CleanedData[[#This Row],[Recommend]]="Yes",1,0)</f>
        <v>0</v>
      </c>
      <c r="Z5358" s="6">
        <f>CleanedData[[#This Row],[Purchase Amount]]*0.15</f>
        <v>11.208</v>
      </c>
      <c r="AA5358" s="6">
        <f>CleanedData[[#This Row],[Purchase Amount]]*1.15</f>
        <v>85.927999999999997</v>
      </c>
    </row>
    <row r="5359" spans="1:27" x14ac:dyDescent="0.3">
      <c r="A5359">
        <v>6490</v>
      </c>
      <c r="B5359" t="s">
        <v>5584</v>
      </c>
      <c r="C5359" s="1">
        <v>45795</v>
      </c>
      <c r="D5359">
        <v>61</v>
      </c>
      <c r="E5359" t="s">
        <v>52</v>
      </c>
      <c r="F5359" t="s">
        <v>72</v>
      </c>
      <c r="G5359" t="s">
        <v>286</v>
      </c>
      <c r="H5359">
        <v>5</v>
      </c>
      <c r="I5359" t="s">
        <v>45</v>
      </c>
      <c r="J5359" t="s">
        <v>69</v>
      </c>
      <c r="K5359" t="s">
        <v>44</v>
      </c>
      <c r="L5359" t="s">
        <v>45</v>
      </c>
      <c r="M5359" t="s">
        <v>147</v>
      </c>
      <c r="N5359" t="s">
        <v>57</v>
      </c>
      <c r="O5359" t="s">
        <v>148</v>
      </c>
      <c r="P5359" t="s">
        <v>49</v>
      </c>
      <c r="Q5359" t="s">
        <v>50</v>
      </c>
      <c r="R5359" s="6">
        <f>_xlfn.XLOOKUP(CleanedData[[#This Row],[Product]],'02_Lookup_Tables'!$A$2:$A$126,'02_Lookup_Tables'!$B$2:$B$126)</f>
        <v>1907.49</v>
      </c>
      <c r="S5359" t="str">
        <f>VLOOKUP(CleanedData[[#This Row],[Product]],'02_Lookup_Tables'!$H$2:$I$126,2,FALSE)</f>
        <v>Accessories</v>
      </c>
      <c r="T5359" t="str">
        <f>VLOOKUP(CleanedData[[#This Row],[Province]],'02_Lookup_Tables'!$D$2:$E$10,2, FALSE)</f>
        <v>Central Region</v>
      </c>
      <c r="U5359" t="str" cm="1">
        <f t="array" ref="U5359">_xlfn.IFS(CleanedData[[#This Row],[Purchase Amount]]&lt;500,"Low",
CleanedData[[#This Row],[Purchase Amount]]&lt;5000,"Medium",
TRUE,"High")</f>
        <v>Medium</v>
      </c>
      <c r="V5359" t="str">
        <f>TEXT(CleanedData[[#This Row],[Date]],"mmmm")</f>
        <v>May</v>
      </c>
      <c r="W5359" t="str">
        <f>"Q"&amp;ROUNDUP(MONTH(CleanedData[[#This Row],[Date]])/3,0)</f>
        <v>Q2</v>
      </c>
      <c r="X5359" t="str">
        <f>IF(CleanedData[[#This Row],[Purchase Amount]]&gt;=5000,"Yes","No")</f>
        <v>No</v>
      </c>
      <c r="Y5359">
        <f>IF(CleanedData[[#This Row],[Recommend]]="Yes",1,0)</f>
        <v>1</v>
      </c>
      <c r="Z5359" s="6">
        <f>CleanedData[[#This Row],[Purchase Amount]]*0.15</f>
        <v>286.12349999999998</v>
      </c>
      <c r="AA5359" s="6">
        <f>CleanedData[[#This Row],[Purchase Amount]]*1.15</f>
        <v>2193.6134999999999</v>
      </c>
    </row>
    <row r="5360" spans="1:27" x14ac:dyDescent="0.3">
      <c r="A5360">
        <v>6491</v>
      </c>
      <c r="B5360" t="s">
        <v>5585</v>
      </c>
      <c r="C5360" s="1">
        <v>45861</v>
      </c>
      <c r="D5360">
        <v>18</v>
      </c>
      <c r="E5360" t="s">
        <v>39</v>
      </c>
      <c r="F5360" t="s">
        <v>125</v>
      </c>
      <c r="G5360" t="s">
        <v>307</v>
      </c>
      <c r="H5360">
        <v>4</v>
      </c>
      <c r="I5360" t="s">
        <v>42</v>
      </c>
      <c r="J5360" t="s">
        <v>63</v>
      </c>
      <c r="K5360" t="s">
        <v>44</v>
      </c>
      <c r="L5360" t="s">
        <v>45</v>
      </c>
      <c r="M5360" t="s">
        <v>123</v>
      </c>
      <c r="N5360" t="s">
        <v>96</v>
      </c>
      <c r="O5360" t="s">
        <v>89</v>
      </c>
      <c r="P5360" t="s">
        <v>70</v>
      </c>
      <c r="Q5360" t="s">
        <v>66</v>
      </c>
      <c r="R5360" s="6">
        <f>_xlfn.XLOOKUP(CleanedData[[#This Row],[Product]],'02_Lookup_Tables'!$A$2:$A$126,'02_Lookup_Tables'!$B$2:$B$126)</f>
        <v>824.74</v>
      </c>
      <c r="S5360" t="str">
        <f>VLOOKUP(CleanedData[[#This Row],[Product]],'02_Lookup_Tables'!$H$2:$I$126,2,FALSE)</f>
        <v>Apparel</v>
      </c>
      <c r="T5360" t="str">
        <f>VLOOKUP(CleanedData[[#This Row],[Province]],'02_Lookup_Tables'!$D$2:$E$10,2, FALSE)</f>
        <v>Western Region</v>
      </c>
      <c r="U5360" t="str" cm="1">
        <f t="array" ref="U5360">_xlfn.IFS(CleanedData[[#This Row],[Purchase Amount]]&lt;500,"Low",
CleanedData[[#This Row],[Purchase Amount]]&lt;5000,"Medium",
TRUE,"High")</f>
        <v>Medium</v>
      </c>
      <c r="V5360" t="str">
        <f>TEXT(CleanedData[[#This Row],[Date]],"mmmm")</f>
        <v>July</v>
      </c>
      <c r="W5360" t="str">
        <f>"Q"&amp;ROUNDUP(MONTH(CleanedData[[#This Row],[Date]])/3,0)</f>
        <v>Q3</v>
      </c>
      <c r="X5360" t="str">
        <f>IF(CleanedData[[#This Row],[Purchase Amount]]&gt;=5000,"Yes","No")</f>
        <v>No</v>
      </c>
      <c r="Y5360">
        <f>IF(CleanedData[[#This Row],[Recommend]]="Yes",1,0)</f>
        <v>0</v>
      </c>
      <c r="Z5360" s="6">
        <f>CleanedData[[#This Row],[Purchase Amount]]*0.15</f>
        <v>123.711</v>
      </c>
      <c r="AA5360" s="6">
        <f>CleanedData[[#This Row],[Purchase Amount]]*1.15</f>
        <v>948.45099999999991</v>
      </c>
    </row>
    <row r="5361" spans="1:27" x14ac:dyDescent="0.3">
      <c r="A5361">
        <v>6492</v>
      </c>
      <c r="B5361" t="s">
        <v>5586</v>
      </c>
      <c r="C5361" s="1">
        <v>45368</v>
      </c>
      <c r="D5361">
        <v>27</v>
      </c>
      <c r="E5361" t="s">
        <v>60</v>
      </c>
      <c r="F5361" t="s">
        <v>125</v>
      </c>
      <c r="G5361" t="s">
        <v>225</v>
      </c>
      <c r="H5361">
        <v>5</v>
      </c>
      <c r="I5361" t="s">
        <v>45</v>
      </c>
      <c r="J5361" t="s">
        <v>43</v>
      </c>
      <c r="K5361" t="s">
        <v>64</v>
      </c>
      <c r="L5361" t="s">
        <v>45</v>
      </c>
      <c r="M5361" t="s">
        <v>56</v>
      </c>
      <c r="N5361" t="s">
        <v>57</v>
      </c>
      <c r="O5361" t="s">
        <v>148</v>
      </c>
      <c r="P5361" t="s">
        <v>49</v>
      </c>
      <c r="Q5361" t="s">
        <v>58</v>
      </c>
      <c r="R5361" s="6">
        <f>_xlfn.XLOOKUP(CleanedData[[#This Row],[Product]],'02_Lookup_Tables'!$A$2:$A$126,'02_Lookup_Tables'!$B$2:$B$126)</f>
        <v>1094.3699999999999</v>
      </c>
      <c r="S5361" t="str">
        <f>VLOOKUP(CleanedData[[#This Row],[Product]],'02_Lookup_Tables'!$H$2:$I$126,2,FALSE)</f>
        <v>Apparel</v>
      </c>
      <c r="T5361" t="str">
        <f>VLOOKUP(CleanedData[[#This Row],[Province]],'02_Lookup_Tables'!$D$2:$E$10,2, FALSE)</f>
        <v>Western Region</v>
      </c>
      <c r="U5361" t="str" cm="1">
        <f t="array" ref="U5361">_xlfn.IFS(CleanedData[[#This Row],[Purchase Amount]]&lt;500,"Low",
CleanedData[[#This Row],[Purchase Amount]]&lt;5000,"Medium",
TRUE,"High")</f>
        <v>Medium</v>
      </c>
      <c r="V5361" t="str">
        <f>TEXT(CleanedData[[#This Row],[Date]],"mmmm")</f>
        <v>March</v>
      </c>
      <c r="W5361" t="str">
        <f>"Q"&amp;ROUNDUP(MONTH(CleanedData[[#This Row],[Date]])/3,0)</f>
        <v>Q1</v>
      </c>
      <c r="X5361" t="str">
        <f>IF(CleanedData[[#This Row],[Purchase Amount]]&gt;=5000,"Yes","No")</f>
        <v>No</v>
      </c>
      <c r="Y5361">
        <f>IF(CleanedData[[#This Row],[Recommend]]="Yes",1,0)</f>
        <v>1</v>
      </c>
      <c r="Z5361" s="6">
        <f>CleanedData[[#This Row],[Purchase Amount]]*0.15</f>
        <v>164.15549999999999</v>
      </c>
      <c r="AA5361" s="6">
        <f>CleanedData[[#This Row],[Purchase Amount]]*1.15</f>
        <v>1258.5254999999997</v>
      </c>
    </row>
    <row r="5362" spans="1:27" x14ac:dyDescent="0.3">
      <c r="A5362">
        <v>6494</v>
      </c>
      <c r="B5362" t="s">
        <v>5587</v>
      </c>
      <c r="C5362" s="1">
        <v>45294</v>
      </c>
      <c r="D5362">
        <v>19</v>
      </c>
      <c r="E5362" t="s">
        <v>52</v>
      </c>
      <c r="F5362" t="s">
        <v>125</v>
      </c>
      <c r="G5362" t="s">
        <v>131</v>
      </c>
      <c r="H5362">
        <v>4</v>
      </c>
      <c r="I5362" t="s">
        <v>42</v>
      </c>
      <c r="J5362" t="s">
        <v>43</v>
      </c>
      <c r="K5362" t="s">
        <v>55</v>
      </c>
      <c r="L5362" t="s">
        <v>42</v>
      </c>
      <c r="M5362" t="s">
        <v>136</v>
      </c>
      <c r="N5362" t="s">
        <v>96</v>
      </c>
      <c r="O5362" t="s">
        <v>89</v>
      </c>
      <c r="P5362" t="s">
        <v>70</v>
      </c>
      <c r="Q5362" t="s">
        <v>66</v>
      </c>
      <c r="R5362" s="6">
        <f>_xlfn.XLOOKUP(CleanedData[[#This Row],[Product]],'02_Lookup_Tables'!$A$2:$A$126,'02_Lookup_Tables'!$B$2:$B$126)</f>
        <v>369.57</v>
      </c>
      <c r="S5362" t="str">
        <f>VLOOKUP(CleanedData[[#This Row],[Product]],'02_Lookup_Tables'!$H$2:$I$126,2,FALSE)</f>
        <v>Accessories</v>
      </c>
      <c r="T5362" t="str">
        <f>VLOOKUP(CleanedData[[#This Row],[Province]],'02_Lookup_Tables'!$D$2:$E$10,2, FALSE)</f>
        <v>Western Region</v>
      </c>
      <c r="U5362" t="str" cm="1">
        <f t="array" ref="U5362">_xlfn.IFS(CleanedData[[#This Row],[Purchase Amount]]&lt;500,"Low",
CleanedData[[#This Row],[Purchase Amount]]&lt;5000,"Medium",
TRUE,"High")</f>
        <v>Low</v>
      </c>
      <c r="V5362" t="str">
        <f>TEXT(CleanedData[[#This Row],[Date]],"mmmm")</f>
        <v>January</v>
      </c>
      <c r="W5362" t="str">
        <f>"Q"&amp;ROUNDUP(MONTH(CleanedData[[#This Row],[Date]])/3,0)</f>
        <v>Q1</v>
      </c>
      <c r="X5362" t="str">
        <f>IF(CleanedData[[#This Row],[Purchase Amount]]&gt;=5000,"Yes","No")</f>
        <v>No</v>
      </c>
      <c r="Y5362">
        <f>IF(CleanedData[[#This Row],[Recommend]]="Yes",1,0)</f>
        <v>0</v>
      </c>
      <c r="Z5362" s="6">
        <f>CleanedData[[#This Row],[Purchase Amount]]*0.15</f>
        <v>55.435499999999998</v>
      </c>
      <c r="AA5362" s="6">
        <f>CleanedData[[#This Row],[Purchase Amount]]*1.15</f>
        <v>425.00549999999998</v>
      </c>
    </row>
    <row r="5363" spans="1:27" x14ac:dyDescent="0.3">
      <c r="A5363">
        <v>6495</v>
      </c>
      <c r="B5363" t="s">
        <v>5588</v>
      </c>
      <c r="C5363" s="1">
        <v>45415</v>
      </c>
      <c r="D5363">
        <v>38</v>
      </c>
      <c r="E5363" t="s">
        <v>52</v>
      </c>
      <c r="F5363" t="s">
        <v>108</v>
      </c>
      <c r="G5363" t="s">
        <v>345</v>
      </c>
      <c r="H5363">
        <v>4</v>
      </c>
      <c r="I5363" t="s">
        <v>45</v>
      </c>
      <c r="J5363" t="s">
        <v>74</v>
      </c>
      <c r="K5363" t="s">
        <v>64</v>
      </c>
      <c r="L5363" t="s">
        <v>42</v>
      </c>
      <c r="N5363" t="s">
        <v>96</v>
      </c>
      <c r="O5363" t="s">
        <v>134</v>
      </c>
      <c r="P5363" t="s">
        <v>8646</v>
      </c>
      <c r="Q5363" t="s">
        <v>81</v>
      </c>
      <c r="R5363" s="6">
        <f>_xlfn.XLOOKUP(CleanedData[[#This Row],[Product]],'02_Lookup_Tables'!$A$2:$A$126,'02_Lookup_Tables'!$B$2:$B$126)</f>
        <v>574.49</v>
      </c>
      <c r="S5363" t="str">
        <f>VLOOKUP(CleanedData[[#This Row],[Product]],'02_Lookup_Tables'!$H$2:$I$126,2,FALSE)</f>
        <v>Toys &amp; Games</v>
      </c>
      <c r="T5363" t="str">
        <f>VLOOKUP(CleanedData[[#This Row],[Province]],'02_Lookup_Tables'!$D$2:$E$10,2, FALSE)</f>
        <v>Gauteng Region</v>
      </c>
      <c r="U5363" t="str" cm="1">
        <f t="array" ref="U5363">_xlfn.IFS(CleanedData[[#This Row],[Purchase Amount]]&lt;500,"Low",
CleanedData[[#This Row],[Purchase Amount]]&lt;5000,"Medium",
TRUE,"High")</f>
        <v>Medium</v>
      </c>
      <c r="V5363" t="str">
        <f>TEXT(CleanedData[[#This Row],[Date]],"mmmm")</f>
        <v>May</v>
      </c>
      <c r="W5363" t="str">
        <f>"Q"&amp;ROUNDUP(MONTH(CleanedData[[#This Row],[Date]])/3,0)</f>
        <v>Q2</v>
      </c>
      <c r="X5363" t="str">
        <f>IF(CleanedData[[#This Row],[Purchase Amount]]&gt;=5000,"Yes","No")</f>
        <v>No</v>
      </c>
      <c r="Y5363">
        <f>IF(CleanedData[[#This Row],[Recommend]]="Yes",1,0)</f>
        <v>1</v>
      </c>
      <c r="Z5363" s="6">
        <f>CleanedData[[#This Row],[Purchase Amount]]*0.15</f>
        <v>86.173500000000004</v>
      </c>
      <c r="AA5363" s="6">
        <f>CleanedData[[#This Row],[Purchase Amount]]*1.15</f>
        <v>660.6635</v>
      </c>
    </row>
    <row r="5364" spans="1:27" x14ac:dyDescent="0.3">
      <c r="A5364">
        <v>6496</v>
      </c>
      <c r="B5364" t="s">
        <v>5589</v>
      </c>
      <c r="C5364" s="1">
        <v>45412</v>
      </c>
      <c r="D5364">
        <v>32</v>
      </c>
      <c r="E5364" t="s">
        <v>39</v>
      </c>
      <c r="F5364" t="s">
        <v>108</v>
      </c>
      <c r="G5364" t="s">
        <v>128</v>
      </c>
      <c r="H5364">
        <v>3</v>
      </c>
      <c r="I5364" t="s">
        <v>45</v>
      </c>
      <c r="J5364" t="s">
        <v>69</v>
      </c>
      <c r="K5364" t="s">
        <v>64</v>
      </c>
      <c r="L5364" t="s">
        <v>42</v>
      </c>
      <c r="M5364" t="s">
        <v>75</v>
      </c>
      <c r="N5364" t="s">
        <v>48</v>
      </c>
      <c r="O5364" t="s">
        <v>89</v>
      </c>
      <c r="P5364" t="s">
        <v>49</v>
      </c>
      <c r="Q5364" t="s">
        <v>58</v>
      </c>
      <c r="R5364" s="6">
        <f>_xlfn.XLOOKUP(CleanedData[[#This Row],[Product]],'02_Lookup_Tables'!$A$2:$A$126,'02_Lookup_Tables'!$B$2:$B$126)</f>
        <v>3747.26</v>
      </c>
      <c r="S5364" t="str">
        <f>VLOOKUP(CleanedData[[#This Row],[Product]],'02_Lookup_Tables'!$H$2:$I$126,2,FALSE)</f>
        <v>Apparel</v>
      </c>
      <c r="T5364" t="str">
        <f>VLOOKUP(CleanedData[[#This Row],[Province]],'02_Lookup_Tables'!$D$2:$E$10,2, FALSE)</f>
        <v>Gauteng Region</v>
      </c>
      <c r="U5364" t="str" cm="1">
        <f t="array" ref="U5364">_xlfn.IFS(CleanedData[[#This Row],[Purchase Amount]]&lt;500,"Low",
CleanedData[[#This Row],[Purchase Amount]]&lt;5000,"Medium",
TRUE,"High")</f>
        <v>Medium</v>
      </c>
      <c r="V5364" t="str">
        <f>TEXT(CleanedData[[#This Row],[Date]],"mmmm")</f>
        <v>April</v>
      </c>
      <c r="W5364" t="str">
        <f>"Q"&amp;ROUNDUP(MONTH(CleanedData[[#This Row],[Date]])/3,0)</f>
        <v>Q2</v>
      </c>
      <c r="X5364" t="str">
        <f>IF(CleanedData[[#This Row],[Purchase Amount]]&gt;=5000,"Yes","No")</f>
        <v>No</v>
      </c>
      <c r="Y5364">
        <f>IF(CleanedData[[#This Row],[Recommend]]="Yes",1,0)</f>
        <v>1</v>
      </c>
      <c r="Z5364" s="6">
        <f>CleanedData[[#This Row],[Purchase Amount]]*0.15</f>
        <v>562.08900000000006</v>
      </c>
      <c r="AA5364" s="6">
        <f>CleanedData[[#This Row],[Purchase Amount]]*1.15</f>
        <v>4309.3490000000002</v>
      </c>
    </row>
    <row r="5365" spans="1:27" x14ac:dyDescent="0.3">
      <c r="A5365">
        <v>6497</v>
      </c>
      <c r="B5365" t="s">
        <v>5590</v>
      </c>
      <c r="C5365" s="1">
        <v>45584</v>
      </c>
      <c r="D5365">
        <v>21</v>
      </c>
      <c r="E5365" t="s">
        <v>52</v>
      </c>
      <c r="F5365" t="s">
        <v>83</v>
      </c>
      <c r="G5365" t="s">
        <v>258</v>
      </c>
      <c r="H5365">
        <v>4</v>
      </c>
      <c r="I5365" t="s">
        <v>45</v>
      </c>
      <c r="J5365" t="s">
        <v>43</v>
      </c>
      <c r="K5365" t="s">
        <v>44</v>
      </c>
      <c r="L5365" t="s">
        <v>45</v>
      </c>
      <c r="M5365" t="s">
        <v>112</v>
      </c>
      <c r="N5365" t="s">
        <v>96</v>
      </c>
      <c r="O5365" t="s">
        <v>48</v>
      </c>
      <c r="P5365" t="s">
        <v>49</v>
      </c>
      <c r="Q5365" t="s">
        <v>66</v>
      </c>
      <c r="R5365" s="6">
        <f>_xlfn.XLOOKUP(CleanedData[[#This Row],[Product]],'02_Lookup_Tables'!$A$2:$A$126,'02_Lookup_Tables'!$B$2:$B$126)</f>
        <v>768.34</v>
      </c>
      <c r="S5365" t="str">
        <f>VLOOKUP(CleanedData[[#This Row],[Product]],'02_Lookup_Tables'!$H$2:$I$126,2,FALSE)</f>
        <v>Home &amp; Living</v>
      </c>
      <c r="T5365" t="str">
        <f>VLOOKUP(CleanedData[[#This Row],[Province]],'02_Lookup_Tables'!$D$2:$E$10,2, FALSE)</f>
        <v>Western Region</v>
      </c>
      <c r="U5365" t="str" cm="1">
        <f t="array" ref="U5365">_xlfn.IFS(CleanedData[[#This Row],[Purchase Amount]]&lt;500,"Low",
CleanedData[[#This Row],[Purchase Amount]]&lt;5000,"Medium",
TRUE,"High")</f>
        <v>Medium</v>
      </c>
      <c r="V5365" t="str">
        <f>TEXT(CleanedData[[#This Row],[Date]],"mmmm")</f>
        <v>October</v>
      </c>
      <c r="W5365" t="str">
        <f>"Q"&amp;ROUNDUP(MONTH(CleanedData[[#This Row],[Date]])/3,0)</f>
        <v>Q4</v>
      </c>
      <c r="X5365" t="str">
        <f>IF(CleanedData[[#This Row],[Purchase Amount]]&gt;=5000,"Yes","No")</f>
        <v>No</v>
      </c>
      <c r="Y5365">
        <f>IF(CleanedData[[#This Row],[Recommend]]="Yes",1,0)</f>
        <v>1</v>
      </c>
      <c r="Z5365" s="6">
        <f>CleanedData[[#This Row],[Purchase Amount]]*0.15</f>
        <v>115.251</v>
      </c>
      <c r="AA5365" s="6">
        <f>CleanedData[[#This Row],[Purchase Amount]]*1.15</f>
        <v>883.59100000000001</v>
      </c>
    </row>
    <row r="5366" spans="1:27" x14ac:dyDescent="0.3">
      <c r="A5366">
        <v>6498</v>
      </c>
      <c r="B5366" t="s">
        <v>5591</v>
      </c>
      <c r="C5366" s="1">
        <v>45927</v>
      </c>
      <c r="D5366">
        <v>59</v>
      </c>
      <c r="E5366" t="s">
        <v>39</v>
      </c>
      <c r="F5366" t="s">
        <v>68</v>
      </c>
      <c r="G5366" t="s">
        <v>406</v>
      </c>
      <c r="H5366">
        <v>4</v>
      </c>
      <c r="I5366" t="s">
        <v>45</v>
      </c>
      <c r="J5366" t="s">
        <v>63</v>
      </c>
      <c r="K5366" t="s">
        <v>55</v>
      </c>
      <c r="L5366" t="s">
        <v>45</v>
      </c>
      <c r="M5366" t="s">
        <v>175</v>
      </c>
      <c r="N5366" t="s">
        <v>96</v>
      </c>
      <c r="O5366" t="s">
        <v>89</v>
      </c>
      <c r="P5366" t="s">
        <v>70</v>
      </c>
      <c r="Q5366" t="s">
        <v>50</v>
      </c>
      <c r="R5366" s="6">
        <f>_xlfn.XLOOKUP(CleanedData[[#This Row],[Product]],'02_Lookup_Tables'!$A$2:$A$126,'02_Lookup_Tables'!$B$2:$B$126)</f>
        <v>996.44</v>
      </c>
      <c r="S5366" t="str">
        <f>VLOOKUP(CleanedData[[#This Row],[Product]],'02_Lookup_Tables'!$H$2:$I$126,2,FALSE)</f>
        <v>Sports &amp; Outdoors</v>
      </c>
      <c r="T5366" t="str">
        <f>VLOOKUP(CleanedData[[#This Row],[Province]],'02_Lookup_Tables'!$D$2:$E$10,2, FALSE)</f>
        <v>Northern Region</v>
      </c>
      <c r="U5366" t="str" cm="1">
        <f t="array" ref="U5366">_xlfn.IFS(CleanedData[[#This Row],[Purchase Amount]]&lt;500,"Low",
CleanedData[[#This Row],[Purchase Amount]]&lt;5000,"Medium",
TRUE,"High")</f>
        <v>Medium</v>
      </c>
      <c r="V5366" t="str">
        <f>TEXT(CleanedData[[#This Row],[Date]],"mmmm")</f>
        <v>September</v>
      </c>
      <c r="W5366" t="str">
        <f>"Q"&amp;ROUNDUP(MONTH(CleanedData[[#This Row],[Date]])/3,0)</f>
        <v>Q3</v>
      </c>
      <c r="X5366" t="str">
        <f>IF(CleanedData[[#This Row],[Purchase Amount]]&gt;=5000,"Yes","No")</f>
        <v>No</v>
      </c>
      <c r="Y5366">
        <f>IF(CleanedData[[#This Row],[Recommend]]="Yes",1,0)</f>
        <v>1</v>
      </c>
      <c r="Z5366" s="6">
        <f>CleanedData[[#This Row],[Purchase Amount]]*0.15</f>
        <v>149.46600000000001</v>
      </c>
      <c r="AA5366" s="6">
        <f>CleanedData[[#This Row],[Purchase Amount]]*1.15</f>
        <v>1145.9059999999999</v>
      </c>
    </row>
    <row r="5367" spans="1:27" x14ac:dyDescent="0.3">
      <c r="A5367">
        <v>6499</v>
      </c>
      <c r="B5367" t="s">
        <v>5592</v>
      </c>
      <c r="C5367" s="1">
        <v>45379</v>
      </c>
      <c r="D5367">
        <v>53</v>
      </c>
      <c r="E5367" t="s">
        <v>60</v>
      </c>
      <c r="F5367" t="s">
        <v>40</v>
      </c>
      <c r="G5367" t="s">
        <v>105</v>
      </c>
      <c r="H5367">
        <v>1</v>
      </c>
      <c r="I5367" t="s">
        <v>45</v>
      </c>
      <c r="J5367" t="s">
        <v>74</v>
      </c>
      <c r="K5367" t="s">
        <v>64</v>
      </c>
      <c r="L5367" t="s">
        <v>42</v>
      </c>
      <c r="M5367" t="s">
        <v>136</v>
      </c>
      <c r="N5367" t="s">
        <v>80</v>
      </c>
      <c r="O5367" t="s">
        <v>89</v>
      </c>
      <c r="P5367" t="s">
        <v>49</v>
      </c>
      <c r="Q5367" t="s">
        <v>93</v>
      </c>
      <c r="R5367" s="6">
        <f>_xlfn.XLOOKUP(CleanedData[[#This Row],[Product]],'02_Lookup_Tables'!$A$2:$A$126,'02_Lookup_Tables'!$B$2:$B$126)</f>
        <v>231.22</v>
      </c>
      <c r="S5367" t="str">
        <f>VLOOKUP(CleanedData[[#This Row],[Product]],'02_Lookup_Tables'!$H$2:$I$126,2,FALSE)</f>
        <v>Beauty &amp; Personal Care</v>
      </c>
      <c r="T5367" t="str">
        <f>VLOOKUP(CleanedData[[#This Row],[Province]],'02_Lookup_Tables'!$D$2:$E$10,2, FALSE)</f>
        <v>Northern Region</v>
      </c>
      <c r="U5367" t="str" cm="1">
        <f t="array" ref="U5367">_xlfn.IFS(CleanedData[[#This Row],[Purchase Amount]]&lt;500,"Low",
CleanedData[[#This Row],[Purchase Amount]]&lt;5000,"Medium",
TRUE,"High")</f>
        <v>Low</v>
      </c>
      <c r="V5367" t="str">
        <f>TEXT(CleanedData[[#This Row],[Date]],"mmmm")</f>
        <v>March</v>
      </c>
      <c r="W5367" t="str">
        <f>"Q"&amp;ROUNDUP(MONTH(CleanedData[[#This Row],[Date]])/3,0)</f>
        <v>Q1</v>
      </c>
      <c r="X5367" t="str">
        <f>IF(CleanedData[[#This Row],[Purchase Amount]]&gt;=5000,"Yes","No")</f>
        <v>No</v>
      </c>
      <c r="Y5367">
        <f>IF(CleanedData[[#This Row],[Recommend]]="Yes",1,0)</f>
        <v>1</v>
      </c>
      <c r="Z5367" s="6">
        <f>CleanedData[[#This Row],[Purchase Amount]]*0.15</f>
        <v>34.683</v>
      </c>
      <c r="AA5367" s="6">
        <f>CleanedData[[#This Row],[Purchase Amount]]*1.15</f>
        <v>265.90299999999996</v>
      </c>
    </row>
    <row r="5368" spans="1:27" x14ac:dyDescent="0.3">
      <c r="A5368">
        <v>6500</v>
      </c>
      <c r="B5368" t="s">
        <v>5593</v>
      </c>
      <c r="C5368" s="1">
        <v>45486</v>
      </c>
      <c r="D5368">
        <v>66</v>
      </c>
      <c r="E5368" t="s">
        <v>52</v>
      </c>
      <c r="F5368" t="s">
        <v>77</v>
      </c>
      <c r="G5368" t="s">
        <v>349</v>
      </c>
      <c r="H5368">
        <v>2</v>
      </c>
      <c r="I5368" t="s">
        <v>45</v>
      </c>
      <c r="J5368" t="s">
        <v>54</v>
      </c>
      <c r="K5368" t="s">
        <v>44</v>
      </c>
      <c r="L5368" t="s">
        <v>45</v>
      </c>
      <c r="M5368" t="s">
        <v>147</v>
      </c>
      <c r="N5368" t="s">
        <v>47</v>
      </c>
      <c r="O5368" t="s">
        <v>148</v>
      </c>
      <c r="P5368" t="s">
        <v>70</v>
      </c>
      <c r="Q5368" t="s">
        <v>97</v>
      </c>
      <c r="R5368" s="6">
        <f>_xlfn.XLOOKUP(CleanedData[[#This Row],[Product]],'02_Lookup_Tables'!$A$2:$A$126,'02_Lookup_Tables'!$B$2:$B$126)</f>
        <v>53.85</v>
      </c>
      <c r="S5368" t="str">
        <f>VLOOKUP(CleanedData[[#This Row],[Product]],'02_Lookup_Tables'!$H$2:$I$126,2,FALSE)</f>
        <v>Food</v>
      </c>
      <c r="T5368" t="str">
        <f>VLOOKUP(CleanedData[[#This Row],[Province]],'02_Lookup_Tables'!$D$2:$E$10,2, FALSE)</f>
        <v>Central Region</v>
      </c>
      <c r="U5368" t="str" cm="1">
        <f t="array" ref="U5368">_xlfn.IFS(CleanedData[[#This Row],[Purchase Amount]]&lt;500,"Low",
CleanedData[[#This Row],[Purchase Amount]]&lt;5000,"Medium",
TRUE,"High")</f>
        <v>Low</v>
      </c>
      <c r="V5368" t="str">
        <f>TEXT(CleanedData[[#This Row],[Date]],"mmmm")</f>
        <v>July</v>
      </c>
      <c r="W5368" t="str">
        <f>"Q"&amp;ROUNDUP(MONTH(CleanedData[[#This Row],[Date]])/3,0)</f>
        <v>Q3</v>
      </c>
      <c r="X5368" t="str">
        <f>IF(CleanedData[[#This Row],[Purchase Amount]]&gt;=5000,"Yes","No")</f>
        <v>No</v>
      </c>
      <c r="Y5368">
        <f>IF(CleanedData[[#This Row],[Recommend]]="Yes",1,0)</f>
        <v>1</v>
      </c>
      <c r="Z5368" s="6">
        <f>CleanedData[[#This Row],[Purchase Amount]]*0.15</f>
        <v>8.0775000000000006</v>
      </c>
      <c r="AA5368" s="6">
        <f>CleanedData[[#This Row],[Purchase Amount]]*1.15</f>
        <v>61.927499999999995</v>
      </c>
    </row>
    <row r="5369" spans="1:27" x14ac:dyDescent="0.3">
      <c r="A5369">
        <v>6501</v>
      </c>
      <c r="B5369" t="s">
        <v>5594</v>
      </c>
      <c r="C5369" s="1">
        <v>45752</v>
      </c>
      <c r="D5369">
        <v>42</v>
      </c>
      <c r="E5369" t="s">
        <v>52</v>
      </c>
      <c r="F5369" t="s">
        <v>108</v>
      </c>
      <c r="G5369" t="s">
        <v>328</v>
      </c>
      <c r="H5369">
        <v>2</v>
      </c>
      <c r="I5369" t="s">
        <v>45</v>
      </c>
      <c r="J5369" t="s">
        <v>63</v>
      </c>
      <c r="K5369" t="s">
        <v>44</v>
      </c>
      <c r="L5369" t="s">
        <v>45</v>
      </c>
      <c r="N5369" t="s">
        <v>47</v>
      </c>
      <c r="O5369" t="s">
        <v>134</v>
      </c>
      <c r="P5369" t="s">
        <v>8646</v>
      </c>
      <c r="Q5369" t="s">
        <v>81</v>
      </c>
      <c r="R5369" s="6">
        <f>_xlfn.XLOOKUP(CleanedData[[#This Row],[Product]],'02_Lookup_Tables'!$A$2:$A$126,'02_Lookup_Tables'!$B$2:$B$126)</f>
        <v>3521.64</v>
      </c>
      <c r="S5369" t="str">
        <f>VLOOKUP(CleanedData[[#This Row],[Product]],'02_Lookup_Tables'!$H$2:$I$126,2,FALSE)</f>
        <v>Home Devices</v>
      </c>
      <c r="T5369" t="str">
        <f>VLOOKUP(CleanedData[[#This Row],[Province]],'02_Lookup_Tables'!$D$2:$E$10,2, FALSE)</f>
        <v>Gauteng Region</v>
      </c>
      <c r="U5369" t="str" cm="1">
        <f t="array" ref="U5369">_xlfn.IFS(CleanedData[[#This Row],[Purchase Amount]]&lt;500,"Low",
CleanedData[[#This Row],[Purchase Amount]]&lt;5000,"Medium",
TRUE,"High")</f>
        <v>Medium</v>
      </c>
      <c r="V5369" t="str">
        <f>TEXT(CleanedData[[#This Row],[Date]],"mmmm")</f>
        <v>April</v>
      </c>
      <c r="W5369" t="str">
        <f>"Q"&amp;ROUNDUP(MONTH(CleanedData[[#This Row],[Date]])/3,0)</f>
        <v>Q2</v>
      </c>
      <c r="X5369" t="str">
        <f>IF(CleanedData[[#This Row],[Purchase Amount]]&gt;=5000,"Yes","No")</f>
        <v>No</v>
      </c>
      <c r="Y5369">
        <f>IF(CleanedData[[#This Row],[Recommend]]="Yes",1,0)</f>
        <v>1</v>
      </c>
      <c r="Z5369" s="6">
        <f>CleanedData[[#This Row],[Purchase Amount]]*0.15</f>
        <v>528.24599999999998</v>
      </c>
      <c r="AA5369" s="6">
        <f>CleanedData[[#This Row],[Purchase Amount]]*1.15</f>
        <v>4049.8859999999995</v>
      </c>
    </row>
    <row r="5370" spans="1:27" x14ac:dyDescent="0.3">
      <c r="A5370">
        <v>6502</v>
      </c>
      <c r="B5370" t="s">
        <v>5595</v>
      </c>
      <c r="C5370" s="1">
        <v>45590</v>
      </c>
      <c r="D5370">
        <v>59</v>
      </c>
      <c r="E5370" t="s">
        <v>52</v>
      </c>
      <c r="F5370" t="s">
        <v>68</v>
      </c>
      <c r="G5370" t="s">
        <v>320</v>
      </c>
      <c r="H5370">
        <v>5</v>
      </c>
      <c r="I5370" t="s">
        <v>42</v>
      </c>
      <c r="J5370" t="s">
        <v>54</v>
      </c>
      <c r="K5370" t="s">
        <v>64</v>
      </c>
      <c r="L5370" t="s">
        <v>45</v>
      </c>
      <c r="M5370" t="s">
        <v>100</v>
      </c>
      <c r="N5370" t="s">
        <v>57</v>
      </c>
      <c r="O5370" t="s">
        <v>48</v>
      </c>
      <c r="P5370" t="s">
        <v>49</v>
      </c>
      <c r="Q5370" t="s">
        <v>50</v>
      </c>
      <c r="R5370" s="6">
        <f>_xlfn.XLOOKUP(CleanedData[[#This Row],[Product]],'02_Lookup_Tables'!$A$2:$A$126,'02_Lookup_Tables'!$B$2:$B$126)</f>
        <v>375.53</v>
      </c>
      <c r="S5370" t="str">
        <f>VLOOKUP(CleanedData[[#This Row],[Product]],'02_Lookup_Tables'!$H$2:$I$126,2,FALSE)</f>
        <v>Toys &amp; Games</v>
      </c>
      <c r="T5370" t="str">
        <f>VLOOKUP(CleanedData[[#This Row],[Province]],'02_Lookup_Tables'!$D$2:$E$10,2, FALSE)</f>
        <v>Northern Region</v>
      </c>
      <c r="U5370" t="str" cm="1">
        <f t="array" ref="U5370">_xlfn.IFS(CleanedData[[#This Row],[Purchase Amount]]&lt;500,"Low",
CleanedData[[#This Row],[Purchase Amount]]&lt;5000,"Medium",
TRUE,"High")</f>
        <v>Low</v>
      </c>
      <c r="V5370" t="str">
        <f>TEXT(CleanedData[[#This Row],[Date]],"mmmm")</f>
        <v>October</v>
      </c>
      <c r="W5370" t="str">
        <f>"Q"&amp;ROUNDUP(MONTH(CleanedData[[#This Row],[Date]])/3,0)</f>
        <v>Q4</v>
      </c>
      <c r="X5370" t="str">
        <f>IF(CleanedData[[#This Row],[Purchase Amount]]&gt;=5000,"Yes","No")</f>
        <v>No</v>
      </c>
      <c r="Y5370">
        <f>IF(CleanedData[[#This Row],[Recommend]]="Yes",1,0)</f>
        <v>0</v>
      </c>
      <c r="Z5370" s="6">
        <f>CleanedData[[#This Row],[Purchase Amount]]*0.15</f>
        <v>56.329499999999996</v>
      </c>
      <c r="AA5370" s="6">
        <f>CleanedData[[#This Row],[Purchase Amount]]*1.15</f>
        <v>431.85949999999991</v>
      </c>
    </row>
    <row r="5371" spans="1:27" x14ac:dyDescent="0.3">
      <c r="A5371">
        <v>6503</v>
      </c>
      <c r="B5371" t="s">
        <v>5596</v>
      </c>
      <c r="C5371" s="1">
        <v>45813</v>
      </c>
      <c r="D5371">
        <v>48</v>
      </c>
      <c r="E5371" t="s">
        <v>52</v>
      </c>
      <c r="F5371" t="s">
        <v>72</v>
      </c>
      <c r="G5371" t="s">
        <v>139</v>
      </c>
      <c r="H5371">
        <v>2</v>
      </c>
      <c r="I5371" t="s">
        <v>45</v>
      </c>
      <c r="J5371" t="s">
        <v>63</v>
      </c>
      <c r="K5371" t="s">
        <v>44</v>
      </c>
      <c r="L5371" t="s">
        <v>42</v>
      </c>
      <c r="M5371" t="s">
        <v>147</v>
      </c>
      <c r="N5371" t="s">
        <v>47</v>
      </c>
      <c r="O5371" t="s">
        <v>148</v>
      </c>
      <c r="P5371" t="s">
        <v>70</v>
      </c>
      <c r="Q5371" t="s">
        <v>93</v>
      </c>
      <c r="R5371" s="6">
        <f>_xlfn.XLOOKUP(CleanedData[[#This Row],[Product]],'02_Lookup_Tables'!$A$2:$A$126,'02_Lookup_Tables'!$B$2:$B$126)</f>
        <v>2340.5700000000002</v>
      </c>
      <c r="S5371" t="str">
        <f>VLOOKUP(CleanedData[[#This Row],[Product]],'02_Lookup_Tables'!$H$2:$I$126,2,FALSE)</f>
        <v>Apparel</v>
      </c>
      <c r="T5371" t="str">
        <f>VLOOKUP(CleanedData[[#This Row],[Province]],'02_Lookup_Tables'!$D$2:$E$10,2, FALSE)</f>
        <v>Central Region</v>
      </c>
      <c r="U5371" t="str" cm="1">
        <f t="array" ref="U5371">_xlfn.IFS(CleanedData[[#This Row],[Purchase Amount]]&lt;500,"Low",
CleanedData[[#This Row],[Purchase Amount]]&lt;5000,"Medium",
TRUE,"High")</f>
        <v>Medium</v>
      </c>
      <c r="V5371" t="str">
        <f>TEXT(CleanedData[[#This Row],[Date]],"mmmm")</f>
        <v>June</v>
      </c>
      <c r="W5371" t="str">
        <f>"Q"&amp;ROUNDUP(MONTH(CleanedData[[#This Row],[Date]])/3,0)</f>
        <v>Q2</v>
      </c>
      <c r="X5371" t="str">
        <f>IF(CleanedData[[#This Row],[Purchase Amount]]&gt;=5000,"Yes","No")</f>
        <v>No</v>
      </c>
      <c r="Y5371">
        <f>IF(CleanedData[[#This Row],[Recommend]]="Yes",1,0)</f>
        <v>1</v>
      </c>
      <c r="Z5371" s="6">
        <f>CleanedData[[#This Row],[Purchase Amount]]*0.15</f>
        <v>351.08550000000002</v>
      </c>
      <c r="AA5371" s="6">
        <f>CleanedData[[#This Row],[Purchase Amount]]*1.15</f>
        <v>2691.6554999999998</v>
      </c>
    </row>
    <row r="5372" spans="1:27" x14ac:dyDescent="0.3">
      <c r="A5372">
        <v>6504</v>
      </c>
      <c r="B5372" t="s">
        <v>5597</v>
      </c>
      <c r="C5372" s="1">
        <v>45607</v>
      </c>
      <c r="D5372">
        <v>70</v>
      </c>
      <c r="E5372" t="s">
        <v>39</v>
      </c>
      <c r="F5372" t="s">
        <v>61</v>
      </c>
      <c r="G5372" t="s">
        <v>126</v>
      </c>
      <c r="H5372">
        <v>2</v>
      </c>
      <c r="I5372" t="s">
        <v>42</v>
      </c>
      <c r="J5372" t="s">
        <v>74</v>
      </c>
      <c r="K5372" t="s">
        <v>44</v>
      </c>
      <c r="L5372" t="s">
        <v>45</v>
      </c>
      <c r="M5372" t="s">
        <v>75</v>
      </c>
      <c r="N5372" t="s">
        <v>47</v>
      </c>
      <c r="O5372" t="s">
        <v>89</v>
      </c>
      <c r="P5372" t="s">
        <v>49</v>
      </c>
      <c r="Q5372" t="s">
        <v>97</v>
      </c>
      <c r="R5372" s="6">
        <f>_xlfn.XLOOKUP(CleanedData[[#This Row],[Product]],'02_Lookup_Tables'!$A$2:$A$126,'02_Lookup_Tables'!$B$2:$B$126)</f>
        <v>343.42</v>
      </c>
      <c r="S5372" t="str">
        <f>VLOOKUP(CleanedData[[#This Row],[Product]],'02_Lookup_Tables'!$H$2:$I$126,2,FALSE)</f>
        <v>Food</v>
      </c>
      <c r="T5372" t="str">
        <f>VLOOKUP(CleanedData[[#This Row],[Province]],'02_Lookup_Tables'!$D$2:$E$10,2, FALSE)</f>
        <v>Southern Region</v>
      </c>
      <c r="U5372" t="str" cm="1">
        <f t="array" ref="U5372">_xlfn.IFS(CleanedData[[#This Row],[Purchase Amount]]&lt;500,"Low",
CleanedData[[#This Row],[Purchase Amount]]&lt;5000,"Medium",
TRUE,"High")</f>
        <v>Low</v>
      </c>
      <c r="V5372" t="str">
        <f>TEXT(CleanedData[[#This Row],[Date]],"mmmm")</f>
        <v>November</v>
      </c>
      <c r="W5372" t="str">
        <f>"Q"&amp;ROUNDUP(MONTH(CleanedData[[#This Row],[Date]])/3,0)</f>
        <v>Q4</v>
      </c>
      <c r="X5372" t="str">
        <f>IF(CleanedData[[#This Row],[Purchase Amount]]&gt;=5000,"Yes","No")</f>
        <v>No</v>
      </c>
      <c r="Y5372">
        <f>IF(CleanedData[[#This Row],[Recommend]]="Yes",1,0)</f>
        <v>0</v>
      </c>
      <c r="Z5372" s="6">
        <f>CleanedData[[#This Row],[Purchase Amount]]*0.15</f>
        <v>51.512999999999998</v>
      </c>
      <c r="AA5372" s="6">
        <f>CleanedData[[#This Row],[Purchase Amount]]*1.15</f>
        <v>394.93299999999999</v>
      </c>
    </row>
    <row r="5373" spans="1:27" x14ac:dyDescent="0.3">
      <c r="A5373">
        <v>6505</v>
      </c>
      <c r="B5373" t="s">
        <v>5598</v>
      </c>
      <c r="C5373" s="1">
        <v>45434</v>
      </c>
      <c r="D5373">
        <v>42</v>
      </c>
      <c r="E5373" t="s">
        <v>60</v>
      </c>
      <c r="F5373" t="s">
        <v>130</v>
      </c>
      <c r="G5373" t="s">
        <v>378</v>
      </c>
      <c r="H5373">
        <v>2</v>
      </c>
      <c r="I5373" t="s">
        <v>42</v>
      </c>
      <c r="J5373" t="s">
        <v>69</v>
      </c>
      <c r="K5373" t="s">
        <v>55</v>
      </c>
      <c r="L5373" t="s">
        <v>45</v>
      </c>
      <c r="M5373" t="s">
        <v>156</v>
      </c>
      <c r="N5373" t="s">
        <v>47</v>
      </c>
      <c r="O5373" t="s">
        <v>148</v>
      </c>
      <c r="P5373" t="s">
        <v>70</v>
      </c>
      <c r="Q5373" t="s">
        <v>81</v>
      </c>
      <c r="R5373" s="6">
        <f>_xlfn.XLOOKUP(CleanedData[[#This Row],[Product]],'02_Lookup_Tables'!$A$2:$A$126,'02_Lookup_Tables'!$B$2:$B$126)</f>
        <v>40.11</v>
      </c>
      <c r="S5373" t="str">
        <f>VLOOKUP(CleanedData[[#This Row],[Product]],'02_Lookup_Tables'!$H$2:$I$126,2,FALSE)</f>
        <v>Food</v>
      </c>
      <c r="T5373" t="str">
        <f>VLOOKUP(CleanedData[[#This Row],[Province]],'02_Lookup_Tables'!$D$2:$E$10,2, FALSE)</f>
        <v>Eastern Region</v>
      </c>
      <c r="U5373" t="str" cm="1">
        <f t="array" ref="U5373">_xlfn.IFS(CleanedData[[#This Row],[Purchase Amount]]&lt;500,"Low",
CleanedData[[#This Row],[Purchase Amount]]&lt;5000,"Medium",
TRUE,"High")</f>
        <v>Low</v>
      </c>
      <c r="V5373" t="str">
        <f>TEXT(CleanedData[[#This Row],[Date]],"mmmm")</f>
        <v>May</v>
      </c>
      <c r="W5373" t="str">
        <f>"Q"&amp;ROUNDUP(MONTH(CleanedData[[#This Row],[Date]])/3,0)</f>
        <v>Q2</v>
      </c>
      <c r="X5373" t="str">
        <f>IF(CleanedData[[#This Row],[Purchase Amount]]&gt;=5000,"Yes","No")</f>
        <v>No</v>
      </c>
      <c r="Y5373">
        <f>IF(CleanedData[[#This Row],[Recommend]]="Yes",1,0)</f>
        <v>0</v>
      </c>
      <c r="Z5373" s="6">
        <f>CleanedData[[#This Row],[Purchase Amount]]*0.15</f>
        <v>6.0164999999999997</v>
      </c>
      <c r="AA5373" s="6">
        <f>CleanedData[[#This Row],[Purchase Amount]]*1.15</f>
        <v>46.126499999999993</v>
      </c>
    </row>
    <row r="5374" spans="1:27" x14ac:dyDescent="0.3">
      <c r="A5374">
        <v>6506</v>
      </c>
      <c r="B5374" t="s">
        <v>5599</v>
      </c>
      <c r="C5374" s="1">
        <v>45568</v>
      </c>
      <c r="D5374">
        <v>79</v>
      </c>
      <c r="E5374" t="s">
        <v>52</v>
      </c>
      <c r="F5374" t="s">
        <v>83</v>
      </c>
      <c r="G5374" t="s">
        <v>391</v>
      </c>
      <c r="H5374">
        <v>4</v>
      </c>
      <c r="I5374" t="s">
        <v>42</v>
      </c>
      <c r="J5374" t="s">
        <v>54</v>
      </c>
      <c r="K5374" t="s">
        <v>44</v>
      </c>
      <c r="L5374" t="s">
        <v>45</v>
      </c>
      <c r="M5374" t="s">
        <v>208</v>
      </c>
      <c r="N5374" t="s">
        <v>96</v>
      </c>
      <c r="O5374" t="s">
        <v>89</v>
      </c>
      <c r="P5374" t="s">
        <v>70</v>
      </c>
      <c r="Q5374" t="s">
        <v>97</v>
      </c>
      <c r="R5374" s="6">
        <f>_xlfn.XLOOKUP(CleanedData[[#This Row],[Product]],'02_Lookup_Tables'!$A$2:$A$126,'02_Lookup_Tables'!$B$2:$B$126)</f>
        <v>886.51</v>
      </c>
      <c r="S5374" t="str">
        <f>VLOOKUP(CleanedData[[#This Row],[Product]],'02_Lookup_Tables'!$H$2:$I$126,2,FALSE)</f>
        <v>Beauty &amp; Personal Care</v>
      </c>
      <c r="T5374" t="str">
        <f>VLOOKUP(CleanedData[[#This Row],[Province]],'02_Lookup_Tables'!$D$2:$E$10,2, FALSE)</f>
        <v>Western Region</v>
      </c>
      <c r="U5374" t="str" cm="1">
        <f t="array" ref="U5374">_xlfn.IFS(CleanedData[[#This Row],[Purchase Amount]]&lt;500,"Low",
CleanedData[[#This Row],[Purchase Amount]]&lt;5000,"Medium",
TRUE,"High")</f>
        <v>Medium</v>
      </c>
      <c r="V5374" t="str">
        <f>TEXT(CleanedData[[#This Row],[Date]],"mmmm")</f>
        <v>October</v>
      </c>
      <c r="W5374" t="str">
        <f>"Q"&amp;ROUNDUP(MONTH(CleanedData[[#This Row],[Date]])/3,0)</f>
        <v>Q4</v>
      </c>
      <c r="X5374" t="str">
        <f>IF(CleanedData[[#This Row],[Purchase Amount]]&gt;=5000,"Yes","No")</f>
        <v>No</v>
      </c>
      <c r="Y5374">
        <f>IF(CleanedData[[#This Row],[Recommend]]="Yes",1,0)</f>
        <v>0</v>
      </c>
      <c r="Z5374" s="6">
        <f>CleanedData[[#This Row],[Purchase Amount]]*0.15</f>
        <v>132.97649999999999</v>
      </c>
      <c r="AA5374" s="6">
        <f>CleanedData[[#This Row],[Purchase Amount]]*1.15</f>
        <v>1019.4864999999999</v>
      </c>
    </row>
    <row r="5375" spans="1:27" x14ac:dyDescent="0.3">
      <c r="A5375">
        <v>6508</v>
      </c>
      <c r="B5375" t="s">
        <v>5600</v>
      </c>
      <c r="C5375" s="1">
        <v>45703</v>
      </c>
      <c r="D5375">
        <v>27</v>
      </c>
      <c r="E5375" t="s">
        <v>39</v>
      </c>
      <c r="F5375" t="s">
        <v>77</v>
      </c>
      <c r="G5375" t="s">
        <v>128</v>
      </c>
      <c r="H5375">
        <v>4</v>
      </c>
      <c r="I5375" t="s">
        <v>45</v>
      </c>
      <c r="J5375" t="s">
        <v>54</v>
      </c>
      <c r="K5375" t="s">
        <v>55</v>
      </c>
      <c r="L5375" t="s">
        <v>45</v>
      </c>
      <c r="M5375" t="s">
        <v>190</v>
      </c>
      <c r="N5375" t="s">
        <v>96</v>
      </c>
      <c r="O5375" t="s">
        <v>89</v>
      </c>
      <c r="P5375" t="s">
        <v>70</v>
      </c>
      <c r="Q5375" t="s">
        <v>58</v>
      </c>
      <c r="R5375" s="6">
        <f>_xlfn.XLOOKUP(CleanedData[[#This Row],[Product]],'02_Lookup_Tables'!$A$2:$A$126,'02_Lookup_Tables'!$B$2:$B$126)</f>
        <v>3747.26</v>
      </c>
      <c r="S5375" t="str">
        <f>VLOOKUP(CleanedData[[#This Row],[Product]],'02_Lookup_Tables'!$H$2:$I$126,2,FALSE)</f>
        <v>Apparel</v>
      </c>
      <c r="T5375" t="str">
        <f>VLOOKUP(CleanedData[[#This Row],[Province]],'02_Lookup_Tables'!$D$2:$E$10,2, FALSE)</f>
        <v>Central Region</v>
      </c>
      <c r="U5375" t="str" cm="1">
        <f t="array" ref="U5375">_xlfn.IFS(CleanedData[[#This Row],[Purchase Amount]]&lt;500,"Low",
CleanedData[[#This Row],[Purchase Amount]]&lt;5000,"Medium",
TRUE,"High")</f>
        <v>Medium</v>
      </c>
      <c r="V5375" t="str">
        <f>TEXT(CleanedData[[#This Row],[Date]],"mmmm")</f>
        <v>February</v>
      </c>
      <c r="W5375" t="str">
        <f>"Q"&amp;ROUNDUP(MONTH(CleanedData[[#This Row],[Date]])/3,0)</f>
        <v>Q1</v>
      </c>
      <c r="X5375" t="str">
        <f>IF(CleanedData[[#This Row],[Purchase Amount]]&gt;=5000,"Yes","No")</f>
        <v>No</v>
      </c>
      <c r="Y5375">
        <f>IF(CleanedData[[#This Row],[Recommend]]="Yes",1,0)</f>
        <v>1</v>
      </c>
      <c r="Z5375" s="6">
        <f>CleanedData[[#This Row],[Purchase Amount]]*0.15</f>
        <v>562.08900000000006</v>
      </c>
      <c r="AA5375" s="6">
        <f>CleanedData[[#This Row],[Purchase Amount]]*1.15</f>
        <v>4309.3490000000002</v>
      </c>
    </row>
    <row r="5376" spans="1:27" x14ac:dyDescent="0.3">
      <c r="A5376">
        <v>6509</v>
      </c>
      <c r="B5376" t="s">
        <v>5601</v>
      </c>
      <c r="C5376" s="1">
        <v>45912</v>
      </c>
      <c r="D5376">
        <v>19</v>
      </c>
      <c r="E5376" t="s">
        <v>60</v>
      </c>
      <c r="F5376" t="s">
        <v>83</v>
      </c>
      <c r="G5376" t="s">
        <v>460</v>
      </c>
      <c r="H5376">
        <v>4</v>
      </c>
      <c r="I5376" t="s">
        <v>45</v>
      </c>
      <c r="J5376" t="s">
        <v>43</v>
      </c>
      <c r="K5376" t="s">
        <v>44</v>
      </c>
      <c r="L5376" t="s">
        <v>42</v>
      </c>
      <c r="M5376" t="s">
        <v>236</v>
      </c>
      <c r="N5376" t="s">
        <v>96</v>
      </c>
      <c r="O5376" t="s">
        <v>89</v>
      </c>
      <c r="P5376" t="s">
        <v>70</v>
      </c>
      <c r="Q5376" t="s">
        <v>66</v>
      </c>
      <c r="R5376" s="6">
        <f>_xlfn.XLOOKUP(CleanedData[[#This Row],[Product]],'02_Lookup_Tables'!$A$2:$A$126,'02_Lookup_Tables'!$B$2:$B$126)</f>
        <v>880.49</v>
      </c>
      <c r="S5376" t="str">
        <f>VLOOKUP(CleanedData[[#This Row],[Product]],'02_Lookup_Tables'!$H$2:$I$126,2,FALSE)</f>
        <v>Home Devices</v>
      </c>
      <c r="T5376" t="str">
        <f>VLOOKUP(CleanedData[[#This Row],[Province]],'02_Lookup_Tables'!$D$2:$E$10,2, FALSE)</f>
        <v>Western Region</v>
      </c>
      <c r="U5376" t="str" cm="1">
        <f t="array" ref="U5376">_xlfn.IFS(CleanedData[[#This Row],[Purchase Amount]]&lt;500,"Low",
CleanedData[[#This Row],[Purchase Amount]]&lt;5000,"Medium",
TRUE,"High")</f>
        <v>Medium</v>
      </c>
      <c r="V5376" t="str">
        <f>TEXT(CleanedData[[#This Row],[Date]],"mmmm")</f>
        <v>September</v>
      </c>
      <c r="W5376" t="str">
        <f>"Q"&amp;ROUNDUP(MONTH(CleanedData[[#This Row],[Date]])/3,0)</f>
        <v>Q3</v>
      </c>
      <c r="X5376" t="str">
        <f>IF(CleanedData[[#This Row],[Purchase Amount]]&gt;=5000,"Yes","No")</f>
        <v>No</v>
      </c>
      <c r="Y5376">
        <f>IF(CleanedData[[#This Row],[Recommend]]="Yes",1,0)</f>
        <v>1</v>
      </c>
      <c r="Z5376" s="6">
        <f>CleanedData[[#This Row],[Purchase Amount]]*0.15</f>
        <v>132.0735</v>
      </c>
      <c r="AA5376" s="6">
        <f>CleanedData[[#This Row],[Purchase Amount]]*1.15</f>
        <v>1012.5635</v>
      </c>
    </row>
    <row r="5377" spans="1:27" x14ac:dyDescent="0.3">
      <c r="A5377">
        <v>6510</v>
      </c>
      <c r="B5377" t="s">
        <v>5602</v>
      </c>
      <c r="C5377" s="1">
        <v>45779</v>
      </c>
      <c r="D5377">
        <v>37</v>
      </c>
      <c r="E5377" t="s">
        <v>39</v>
      </c>
      <c r="F5377" t="s">
        <v>61</v>
      </c>
      <c r="G5377" t="s">
        <v>389</v>
      </c>
      <c r="H5377">
        <v>2</v>
      </c>
      <c r="I5377" t="s">
        <v>45</v>
      </c>
      <c r="J5377" t="s">
        <v>69</v>
      </c>
      <c r="K5377" t="s">
        <v>64</v>
      </c>
      <c r="L5377" t="s">
        <v>45</v>
      </c>
      <c r="M5377" t="s">
        <v>56</v>
      </c>
      <c r="N5377" t="s">
        <v>47</v>
      </c>
      <c r="O5377" t="s">
        <v>148</v>
      </c>
      <c r="P5377" t="s">
        <v>70</v>
      </c>
      <c r="Q5377" t="s">
        <v>81</v>
      </c>
      <c r="R5377" s="6">
        <f>_xlfn.XLOOKUP(CleanedData[[#This Row],[Product]],'02_Lookup_Tables'!$A$2:$A$126,'02_Lookup_Tables'!$B$2:$B$126)</f>
        <v>5432.76</v>
      </c>
      <c r="S5377" t="str">
        <f>VLOOKUP(CleanedData[[#This Row],[Product]],'02_Lookup_Tables'!$H$2:$I$126,2,FALSE)</f>
        <v>Home Devices</v>
      </c>
      <c r="T5377" t="str">
        <f>VLOOKUP(CleanedData[[#This Row],[Province]],'02_Lookup_Tables'!$D$2:$E$10,2, FALSE)</f>
        <v>Southern Region</v>
      </c>
      <c r="U5377" t="str" cm="1">
        <f t="array" ref="U5377">_xlfn.IFS(CleanedData[[#This Row],[Purchase Amount]]&lt;500,"Low",
CleanedData[[#This Row],[Purchase Amount]]&lt;5000,"Medium",
TRUE,"High")</f>
        <v>High</v>
      </c>
      <c r="V5377" t="str">
        <f>TEXT(CleanedData[[#This Row],[Date]],"mmmm")</f>
        <v>May</v>
      </c>
      <c r="W5377" t="str">
        <f>"Q"&amp;ROUNDUP(MONTH(CleanedData[[#This Row],[Date]])/3,0)</f>
        <v>Q2</v>
      </c>
      <c r="X5377" t="str">
        <f>IF(CleanedData[[#This Row],[Purchase Amount]]&gt;=5000,"Yes","No")</f>
        <v>Yes</v>
      </c>
      <c r="Y5377">
        <f>IF(CleanedData[[#This Row],[Recommend]]="Yes",1,0)</f>
        <v>1</v>
      </c>
      <c r="Z5377" s="6">
        <f>CleanedData[[#This Row],[Purchase Amount]]*0.15</f>
        <v>814.91399999999999</v>
      </c>
      <c r="AA5377" s="6">
        <f>CleanedData[[#This Row],[Purchase Amount]]*1.15</f>
        <v>6247.674</v>
      </c>
    </row>
    <row r="5378" spans="1:27" x14ac:dyDescent="0.3">
      <c r="A5378">
        <v>6511</v>
      </c>
      <c r="B5378" t="s">
        <v>5603</v>
      </c>
      <c r="C5378" s="1">
        <v>45992</v>
      </c>
      <c r="D5378">
        <v>24</v>
      </c>
      <c r="E5378" t="s">
        <v>60</v>
      </c>
      <c r="F5378" t="s">
        <v>83</v>
      </c>
      <c r="G5378" t="s">
        <v>460</v>
      </c>
      <c r="H5378">
        <v>3</v>
      </c>
      <c r="I5378" t="s">
        <v>42</v>
      </c>
      <c r="J5378" t="s">
        <v>63</v>
      </c>
      <c r="K5378" t="s">
        <v>64</v>
      </c>
      <c r="L5378" t="s">
        <v>42</v>
      </c>
      <c r="M5378" t="s">
        <v>123</v>
      </c>
      <c r="N5378" t="s">
        <v>48</v>
      </c>
      <c r="O5378" t="s">
        <v>89</v>
      </c>
      <c r="P5378" t="s">
        <v>49</v>
      </c>
      <c r="Q5378" t="s">
        <v>66</v>
      </c>
      <c r="R5378" s="6">
        <f>_xlfn.XLOOKUP(CleanedData[[#This Row],[Product]],'02_Lookup_Tables'!$A$2:$A$126,'02_Lookup_Tables'!$B$2:$B$126)</f>
        <v>880.49</v>
      </c>
      <c r="S5378" t="str">
        <f>VLOOKUP(CleanedData[[#This Row],[Product]],'02_Lookup_Tables'!$H$2:$I$126,2,FALSE)</f>
        <v>Home Devices</v>
      </c>
      <c r="T5378" t="str">
        <f>VLOOKUP(CleanedData[[#This Row],[Province]],'02_Lookup_Tables'!$D$2:$E$10,2, FALSE)</f>
        <v>Western Region</v>
      </c>
      <c r="U5378" t="str" cm="1">
        <f t="array" ref="U5378">_xlfn.IFS(CleanedData[[#This Row],[Purchase Amount]]&lt;500,"Low",
CleanedData[[#This Row],[Purchase Amount]]&lt;5000,"Medium",
TRUE,"High")</f>
        <v>Medium</v>
      </c>
      <c r="V5378" t="str">
        <f>TEXT(CleanedData[[#This Row],[Date]],"mmmm")</f>
        <v>December</v>
      </c>
      <c r="W5378" t="str">
        <f>"Q"&amp;ROUNDUP(MONTH(CleanedData[[#This Row],[Date]])/3,0)</f>
        <v>Q4</v>
      </c>
      <c r="X5378" t="str">
        <f>IF(CleanedData[[#This Row],[Purchase Amount]]&gt;=5000,"Yes","No")</f>
        <v>No</v>
      </c>
      <c r="Y5378">
        <f>IF(CleanedData[[#This Row],[Recommend]]="Yes",1,0)</f>
        <v>0</v>
      </c>
      <c r="Z5378" s="6">
        <f>CleanedData[[#This Row],[Purchase Amount]]*0.15</f>
        <v>132.0735</v>
      </c>
      <c r="AA5378" s="6">
        <f>CleanedData[[#This Row],[Purchase Amount]]*1.15</f>
        <v>1012.5635</v>
      </c>
    </row>
    <row r="5379" spans="1:27" x14ac:dyDescent="0.3">
      <c r="A5379">
        <v>6512</v>
      </c>
      <c r="B5379" t="s">
        <v>5604</v>
      </c>
      <c r="C5379" s="1">
        <v>45423</v>
      </c>
      <c r="D5379">
        <v>24</v>
      </c>
      <c r="E5379" t="s">
        <v>60</v>
      </c>
      <c r="F5379" t="s">
        <v>40</v>
      </c>
      <c r="G5379" t="s">
        <v>150</v>
      </c>
      <c r="H5379">
        <v>1</v>
      </c>
      <c r="I5379" t="s">
        <v>45</v>
      </c>
      <c r="J5379" t="s">
        <v>63</v>
      </c>
      <c r="K5379" t="s">
        <v>44</v>
      </c>
      <c r="L5379" t="s">
        <v>42</v>
      </c>
      <c r="M5379" t="s">
        <v>147</v>
      </c>
      <c r="N5379" t="s">
        <v>80</v>
      </c>
      <c r="O5379" t="s">
        <v>148</v>
      </c>
      <c r="P5379" t="s">
        <v>70</v>
      </c>
      <c r="Q5379" t="s">
        <v>66</v>
      </c>
      <c r="R5379" s="6">
        <f>_xlfn.XLOOKUP(CleanedData[[#This Row],[Product]],'02_Lookup_Tables'!$A$2:$A$126,'02_Lookup_Tables'!$B$2:$B$126)</f>
        <v>14808.31</v>
      </c>
      <c r="S5379" t="str">
        <f>VLOOKUP(CleanedData[[#This Row],[Product]],'02_Lookup_Tables'!$H$2:$I$126,2,FALSE)</f>
        <v>Electronics</v>
      </c>
      <c r="T5379" t="str">
        <f>VLOOKUP(CleanedData[[#This Row],[Province]],'02_Lookup_Tables'!$D$2:$E$10,2, FALSE)</f>
        <v>Northern Region</v>
      </c>
      <c r="U5379" t="str" cm="1">
        <f t="array" ref="U5379">_xlfn.IFS(CleanedData[[#This Row],[Purchase Amount]]&lt;500,"Low",
CleanedData[[#This Row],[Purchase Amount]]&lt;5000,"Medium",
TRUE,"High")</f>
        <v>High</v>
      </c>
      <c r="V5379" t="str">
        <f>TEXT(CleanedData[[#This Row],[Date]],"mmmm")</f>
        <v>May</v>
      </c>
      <c r="W5379" t="str">
        <f>"Q"&amp;ROUNDUP(MONTH(CleanedData[[#This Row],[Date]])/3,0)</f>
        <v>Q2</v>
      </c>
      <c r="X5379" t="str">
        <f>IF(CleanedData[[#This Row],[Purchase Amount]]&gt;=5000,"Yes","No")</f>
        <v>Yes</v>
      </c>
      <c r="Y5379">
        <f>IF(CleanedData[[#This Row],[Recommend]]="Yes",1,0)</f>
        <v>1</v>
      </c>
      <c r="Z5379" s="6">
        <f>CleanedData[[#This Row],[Purchase Amount]]*0.15</f>
        <v>2221.2464999999997</v>
      </c>
      <c r="AA5379" s="6">
        <f>CleanedData[[#This Row],[Purchase Amount]]*1.15</f>
        <v>17029.556499999999</v>
      </c>
    </row>
    <row r="5380" spans="1:27" x14ac:dyDescent="0.3">
      <c r="A5380">
        <v>6513</v>
      </c>
      <c r="B5380" t="s">
        <v>5605</v>
      </c>
      <c r="C5380" s="1">
        <v>45577</v>
      </c>
      <c r="D5380">
        <v>45</v>
      </c>
      <c r="E5380" t="s">
        <v>39</v>
      </c>
      <c r="F5380" t="s">
        <v>72</v>
      </c>
      <c r="G5380" t="s">
        <v>192</v>
      </c>
      <c r="H5380">
        <v>1</v>
      </c>
      <c r="I5380" t="s">
        <v>45</v>
      </c>
      <c r="J5380" t="s">
        <v>63</v>
      </c>
      <c r="K5380" t="s">
        <v>44</v>
      </c>
      <c r="L5380" t="s">
        <v>42</v>
      </c>
      <c r="M5380" t="s">
        <v>140</v>
      </c>
      <c r="N5380" t="s">
        <v>80</v>
      </c>
      <c r="O5380" t="s">
        <v>148</v>
      </c>
      <c r="P5380" t="s">
        <v>70</v>
      </c>
      <c r="Q5380" t="s">
        <v>93</v>
      </c>
      <c r="R5380" s="6">
        <f>_xlfn.XLOOKUP(CleanedData[[#This Row],[Product]],'02_Lookup_Tables'!$A$2:$A$126,'02_Lookup_Tables'!$B$2:$B$126)</f>
        <v>13261</v>
      </c>
      <c r="S5380" t="str">
        <f>VLOOKUP(CleanedData[[#This Row],[Product]],'02_Lookup_Tables'!$H$2:$I$126,2,FALSE)</f>
        <v>Electronics</v>
      </c>
      <c r="T5380" t="str">
        <f>VLOOKUP(CleanedData[[#This Row],[Province]],'02_Lookup_Tables'!$D$2:$E$10,2, FALSE)</f>
        <v>Central Region</v>
      </c>
      <c r="U5380" t="str" cm="1">
        <f t="array" ref="U5380">_xlfn.IFS(CleanedData[[#This Row],[Purchase Amount]]&lt;500,"Low",
CleanedData[[#This Row],[Purchase Amount]]&lt;5000,"Medium",
TRUE,"High")</f>
        <v>High</v>
      </c>
      <c r="V5380" t="str">
        <f>TEXT(CleanedData[[#This Row],[Date]],"mmmm")</f>
        <v>October</v>
      </c>
      <c r="W5380" t="str">
        <f>"Q"&amp;ROUNDUP(MONTH(CleanedData[[#This Row],[Date]])/3,0)</f>
        <v>Q4</v>
      </c>
      <c r="X5380" t="str">
        <f>IF(CleanedData[[#This Row],[Purchase Amount]]&gt;=5000,"Yes","No")</f>
        <v>Yes</v>
      </c>
      <c r="Y5380">
        <f>IF(CleanedData[[#This Row],[Recommend]]="Yes",1,0)</f>
        <v>1</v>
      </c>
      <c r="Z5380" s="6">
        <f>CleanedData[[#This Row],[Purchase Amount]]*0.15</f>
        <v>1989.1499999999999</v>
      </c>
      <c r="AA5380" s="6">
        <f>CleanedData[[#This Row],[Purchase Amount]]*1.15</f>
        <v>15250.15</v>
      </c>
    </row>
    <row r="5381" spans="1:27" x14ac:dyDescent="0.3">
      <c r="A5381">
        <v>6514</v>
      </c>
      <c r="B5381" t="s">
        <v>5606</v>
      </c>
      <c r="C5381" s="1">
        <v>45580</v>
      </c>
      <c r="D5381">
        <v>22</v>
      </c>
      <c r="E5381" t="s">
        <v>52</v>
      </c>
      <c r="F5381" t="s">
        <v>125</v>
      </c>
      <c r="G5381" t="s">
        <v>207</v>
      </c>
      <c r="H5381">
        <v>2</v>
      </c>
      <c r="I5381" t="s">
        <v>45</v>
      </c>
      <c r="J5381" t="s">
        <v>63</v>
      </c>
      <c r="K5381" t="s">
        <v>64</v>
      </c>
      <c r="L5381" t="s">
        <v>42</v>
      </c>
      <c r="M5381" t="s">
        <v>208</v>
      </c>
      <c r="N5381" t="s">
        <v>47</v>
      </c>
      <c r="O5381" t="s">
        <v>89</v>
      </c>
      <c r="P5381" t="s">
        <v>49</v>
      </c>
      <c r="Q5381" t="s">
        <v>66</v>
      </c>
      <c r="R5381" s="6">
        <f>_xlfn.XLOOKUP(CleanedData[[#This Row],[Product]],'02_Lookup_Tables'!$A$2:$A$126,'02_Lookup_Tables'!$B$2:$B$126)</f>
        <v>3755.73</v>
      </c>
      <c r="S5381" t="str">
        <f>VLOOKUP(CleanedData[[#This Row],[Product]],'02_Lookup_Tables'!$H$2:$I$126,2,FALSE)</f>
        <v>Sports &amp; Outdoors</v>
      </c>
      <c r="T5381" t="str">
        <f>VLOOKUP(CleanedData[[#This Row],[Province]],'02_Lookup_Tables'!$D$2:$E$10,2, FALSE)</f>
        <v>Western Region</v>
      </c>
      <c r="U5381" t="str" cm="1">
        <f t="array" ref="U5381">_xlfn.IFS(CleanedData[[#This Row],[Purchase Amount]]&lt;500,"Low",
CleanedData[[#This Row],[Purchase Amount]]&lt;5000,"Medium",
TRUE,"High")</f>
        <v>Medium</v>
      </c>
      <c r="V5381" t="str">
        <f>TEXT(CleanedData[[#This Row],[Date]],"mmmm")</f>
        <v>October</v>
      </c>
      <c r="W5381" t="str">
        <f>"Q"&amp;ROUNDUP(MONTH(CleanedData[[#This Row],[Date]])/3,0)</f>
        <v>Q4</v>
      </c>
      <c r="X5381" t="str">
        <f>IF(CleanedData[[#This Row],[Purchase Amount]]&gt;=5000,"Yes","No")</f>
        <v>No</v>
      </c>
      <c r="Y5381">
        <f>IF(CleanedData[[#This Row],[Recommend]]="Yes",1,0)</f>
        <v>1</v>
      </c>
      <c r="Z5381" s="6">
        <f>CleanedData[[#This Row],[Purchase Amount]]*0.15</f>
        <v>563.35950000000003</v>
      </c>
      <c r="AA5381" s="6">
        <f>CleanedData[[#This Row],[Purchase Amount]]*1.15</f>
        <v>4319.0895</v>
      </c>
    </row>
    <row r="5382" spans="1:27" x14ac:dyDescent="0.3">
      <c r="A5382">
        <v>6515</v>
      </c>
      <c r="B5382" t="s">
        <v>5607</v>
      </c>
      <c r="C5382" s="1">
        <v>45327</v>
      </c>
      <c r="D5382">
        <v>43</v>
      </c>
      <c r="E5382" t="s">
        <v>52</v>
      </c>
      <c r="F5382" t="s">
        <v>61</v>
      </c>
      <c r="G5382" t="s">
        <v>472</v>
      </c>
      <c r="H5382">
        <v>5</v>
      </c>
      <c r="I5382" t="s">
        <v>42</v>
      </c>
      <c r="J5382" t="s">
        <v>43</v>
      </c>
      <c r="K5382" t="s">
        <v>44</v>
      </c>
      <c r="L5382" t="s">
        <v>42</v>
      </c>
      <c r="M5382" t="s">
        <v>112</v>
      </c>
      <c r="N5382" t="s">
        <v>57</v>
      </c>
      <c r="O5382" t="s">
        <v>48</v>
      </c>
      <c r="P5382" t="s">
        <v>49</v>
      </c>
      <c r="Q5382" t="s">
        <v>81</v>
      </c>
      <c r="R5382" s="6">
        <f>_xlfn.XLOOKUP(CleanedData[[#This Row],[Product]],'02_Lookup_Tables'!$A$2:$A$126,'02_Lookup_Tables'!$B$2:$B$126)</f>
        <v>2216.12</v>
      </c>
      <c r="S5382" t="str">
        <f>VLOOKUP(CleanedData[[#This Row],[Product]],'02_Lookup_Tables'!$H$2:$I$126,2,FALSE)</f>
        <v>Beauty &amp; Personal Care</v>
      </c>
      <c r="T5382" t="str">
        <f>VLOOKUP(CleanedData[[#This Row],[Province]],'02_Lookup_Tables'!$D$2:$E$10,2, FALSE)</f>
        <v>Southern Region</v>
      </c>
      <c r="U5382" t="str" cm="1">
        <f t="array" ref="U5382">_xlfn.IFS(CleanedData[[#This Row],[Purchase Amount]]&lt;500,"Low",
CleanedData[[#This Row],[Purchase Amount]]&lt;5000,"Medium",
TRUE,"High")</f>
        <v>Medium</v>
      </c>
      <c r="V5382" t="str">
        <f>TEXT(CleanedData[[#This Row],[Date]],"mmmm")</f>
        <v>February</v>
      </c>
      <c r="W5382" t="str">
        <f>"Q"&amp;ROUNDUP(MONTH(CleanedData[[#This Row],[Date]])/3,0)</f>
        <v>Q1</v>
      </c>
      <c r="X5382" t="str">
        <f>IF(CleanedData[[#This Row],[Purchase Amount]]&gt;=5000,"Yes","No")</f>
        <v>No</v>
      </c>
      <c r="Y5382">
        <f>IF(CleanedData[[#This Row],[Recommend]]="Yes",1,0)</f>
        <v>0</v>
      </c>
      <c r="Z5382" s="6">
        <f>CleanedData[[#This Row],[Purchase Amount]]*0.15</f>
        <v>332.41799999999995</v>
      </c>
      <c r="AA5382" s="6">
        <f>CleanedData[[#This Row],[Purchase Amount]]*1.15</f>
        <v>2548.5379999999996</v>
      </c>
    </row>
    <row r="5383" spans="1:27" x14ac:dyDescent="0.3">
      <c r="A5383">
        <v>6517</v>
      </c>
      <c r="B5383" t="s">
        <v>5608</v>
      </c>
      <c r="C5383" s="1">
        <v>45550</v>
      </c>
      <c r="D5383">
        <v>78</v>
      </c>
      <c r="E5383" t="s">
        <v>60</v>
      </c>
      <c r="F5383" t="s">
        <v>40</v>
      </c>
      <c r="G5383" t="s">
        <v>87</v>
      </c>
      <c r="H5383">
        <v>3</v>
      </c>
      <c r="I5383" t="s">
        <v>45</v>
      </c>
      <c r="J5383" t="s">
        <v>43</v>
      </c>
      <c r="K5383" t="s">
        <v>64</v>
      </c>
      <c r="L5383" t="s">
        <v>45</v>
      </c>
      <c r="M5383" t="s">
        <v>151</v>
      </c>
      <c r="N5383" t="s">
        <v>48</v>
      </c>
      <c r="O5383" t="s">
        <v>89</v>
      </c>
      <c r="P5383" t="s">
        <v>49</v>
      </c>
      <c r="Q5383" t="s">
        <v>97</v>
      </c>
      <c r="R5383" s="6">
        <f>_xlfn.XLOOKUP(CleanedData[[#This Row],[Product]],'02_Lookup_Tables'!$A$2:$A$126,'02_Lookup_Tables'!$B$2:$B$126)</f>
        <v>409.06</v>
      </c>
      <c r="S5383" t="str">
        <f>VLOOKUP(CleanedData[[#This Row],[Product]],'02_Lookup_Tables'!$H$2:$I$126,2,FALSE)</f>
        <v>Home Devices</v>
      </c>
      <c r="T5383" t="str">
        <f>VLOOKUP(CleanedData[[#This Row],[Province]],'02_Lookup_Tables'!$D$2:$E$10,2, FALSE)</f>
        <v>Northern Region</v>
      </c>
      <c r="U5383" t="str" cm="1">
        <f t="array" ref="U5383">_xlfn.IFS(CleanedData[[#This Row],[Purchase Amount]]&lt;500,"Low",
CleanedData[[#This Row],[Purchase Amount]]&lt;5000,"Medium",
TRUE,"High")</f>
        <v>Low</v>
      </c>
      <c r="V5383" t="str">
        <f>TEXT(CleanedData[[#This Row],[Date]],"mmmm")</f>
        <v>September</v>
      </c>
      <c r="W5383" t="str">
        <f>"Q"&amp;ROUNDUP(MONTH(CleanedData[[#This Row],[Date]])/3,0)</f>
        <v>Q3</v>
      </c>
      <c r="X5383" t="str">
        <f>IF(CleanedData[[#This Row],[Purchase Amount]]&gt;=5000,"Yes","No")</f>
        <v>No</v>
      </c>
      <c r="Y5383">
        <f>IF(CleanedData[[#This Row],[Recommend]]="Yes",1,0)</f>
        <v>1</v>
      </c>
      <c r="Z5383" s="6">
        <f>CleanedData[[#This Row],[Purchase Amount]]*0.15</f>
        <v>61.358999999999995</v>
      </c>
      <c r="AA5383" s="6">
        <f>CleanedData[[#This Row],[Purchase Amount]]*1.15</f>
        <v>470.41899999999998</v>
      </c>
    </row>
    <row r="5384" spans="1:27" x14ac:dyDescent="0.3">
      <c r="A5384">
        <v>6518</v>
      </c>
      <c r="B5384" t="s">
        <v>5609</v>
      </c>
      <c r="C5384" s="1">
        <v>45765</v>
      </c>
      <c r="D5384">
        <v>62</v>
      </c>
      <c r="E5384" t="s">
        <v>39</v>
      </c>
      <c r="F5384" t="s">
        <v>77</v>
      </c>
      <c r="G5384" t="s">
        <v>192</v>
      </c>
      <c r="H5384">
        <v>3</v>
      </c>
      <c r="I5384" t="s">
        <v>42</v>
      </c>
      <c r="J5384" t="s">
        <v>63</v>
      </c>
      <c r="K5384" t="s">
        <v>44</v>
      </c>
      <c r="L5384" t="s">
        <v>42</v>
      </c>
      <c r="M5384" t="s">
        <v>231</v>
      </c>
      <c r="N5384" t="s">
        <v>48</v>
      </c>
      <c r="O5384" t="s">
        <v>89</v>
      </c>
      <c r="P5384" t="s">
        <v>49</v>
      </c>
      <c r="Q5384" t="s">
        <v>50</v>
      </c>
      <c r="R5384" s="6">
        <f>_xlfn.XLOOKUP(CleanedData[[#This Row],[Product]],'02_Lookup_Tables'!$A$2:$A$126,'02_Lookup_Tables'!$B$2:$B$126)</f>
        <v>13261</v>
      </c>
      <c r="S5384" t="str">
        <f>VLOOKUP(CleanedData[[#This Row],[Product]],'02_Lookup_Tables'!$H$2:$I$126,2,FALSE)</f>
        <v>Electronics</v>
      </c>
      <c r="T5384" t="str">
        <f>VLOOKUP(CleanedData[[#This Row],[Province]],'02_Lookup_Tables'!$D$2:$E$10,2, FALSE)</f>
        <v>Central Region</v>
      </c>
      <c r="U5384" t="str" cm="1">
        <f t="array" ref="U5384">_xlfn.IFS(CleanedData[[#This Row],[Purchase Amount]]&lt;500,"Low",
CleanedData[[#This Row],[Purchase Amount]]&lt;5000,"Medium",
TRUE,"High")</f>
        <v>High</v>
      </c>
      <c r="V5384" t="str">
        <f>TEXT(CleanedData[[#This Row],[Date]],"mmmm")</f>
        <v>April</v>
      </c>
      <c r="W5384" t="str">
        <f>"Q"&amp;ROUNDUP(MONTH(CleanedData[[#This Row],[Date]])/3,0)</f>
        <v>Q2</v>
      </c>
      <c r="X5384" t="str">
        <f>IF(CleanedData[[#This Row],[Purchase Amount]]&gt;=5000,"Yes","No")</f>
        <v>Yes</v>
      </c>
      <c r="Y5384">
        <f>IF(CleanedData[[#This Row],[Recommend]]="Yes",1,0)</f>
        <v>0</v>
      </c>
      <c r="Z5384" s="6">
        <f>CleanedData[[#This Row],[Purchase Amount]]*0.15</f>
        <v>1989.1499999999999</v>
      </c>
      <c r="AA5384" s="6">
        <f>CleanedData[[#This Row],[Purchase Amount]]*1.15</f>
        <v>15250.15</v>
      </c>
    </row>
    <row r="5385" spans="1:27" x14ac:dyDescent="0.3">
      <c r="A5385">
        <v>6519</v>
      </c>
      <c r="B5385" t="s">
        <v>5610</v>
      </c>
      <c r="C5385" s="1">
        <v>45300</v>
      </c>
      <c r="D5385">
        <v>71</v>
      </c>
      <c r="E5385" t="s">
        <v>39</v>
      </c>
      <c r="F5385" t="s">
        <v>125</v>
      </c>
      <c r="G5385" t="s">
        <v>309</v>
      </c>
      <c r="H5385">
        <v>4</v>
      </c>
      <c r="I5385" t="s">
        <v>45</v>
      </c>
      <c r="J5385" t="s">
        <v>69</v>
      </c>
      <c r="K5385" t="s">
        <v>44</v>
      </c>
      <c r="L5385" t="s">
        <v>42</v>
      </c>
      <c r="M5385" t="s">
        <v>147</v>
      </c>
      <c r="N5385" t="s">
        <v>96</v>
      </c>
      <c r="O5385" t="s">
        <v>148</v>
      </c>
      <c r="P5385" t="s">
        <v>49</v>
      </c>
      <c r="Q5385" t="s">
        <v>97</v>
      </c>
      <c r="R5385" s="6">
        <f>_xlfn.XLOOKUP(CleanedData[[#This Row],[Product]],'02_Lookup_Tables'!$A$2:$A$126,'02_Lookup_Tables'!$B$2:$B$126)</f>
        <v>353.21</v>
      </c>
      <c r="S5385" t="str">
        <f>VLOOKUP(CleanedData[[#This Row],[Product]],'02_Lookup_Tables'!$H$2:$I$126,2,FALSE)</f>
        <v>Food</v>
      </c>
      <c r="T5385" t="str">
        <f>VLOOKUP(CleanedData[[#This Row],[Province]],'02_Lookup_Tables'!$D$2:$E$10,2, FALSE)</f>
        <v>Western Region</v>
      </c>
      <c r="U5385" t="str" cm="1">
        <f t="array" ref="U5385">_xlfn.IFS(CleanedData[[#This Row],[Purchase Amount]]&lt;500,"Low",
CleanedData[[#This Row],[Purchase Amount]]&lt;5000,"Medium",
TRUE,"High")</f>
        <v>Low</v>
      </c>
      <c r="V5385" t="str">
        <f>TEXT(CleanedData[[#This Row],[Date]],"mmmm")</f>
        <v>January</v>
      </c>
      <c r="W5385" t="str">
        <f>"Q"&amp;ROUNDUP(MONTH(CleanedData[[#This Row],[Date]])/3,0)</f>
        <v>Q1</v>
      </c>
      <c r="X5385" t="str">
        <f>IF(CleanedData[[#This Row],[Purchase Amount]]&gt;=5000,"Yes","No")</f>
        <v>No</v>
      </c>
      <c r="Y5385">
        <f>IF(CleanedData[[#This Row],[Recommend]]="Yes",1,0)</f>
        <v>1</v>
      </c>
      <c r="Z5385" s="6">
        <f>CleanedData[[#This Row],[Purchase Amount]]*0.15</f>
        <v>52.981499999999997</v>
      </c>
      <c r="AA5385" s="6">
        <f>CleanedData[[#This Row],[Purchase Amount]]*1.15</f>
        <v>406.19149999999996</v>
      </c>
    </row>
    <row r="5386" spans="1:27" x14ac:dyDescent="0.3">
      <c r="A5386">
        <v>6520</v>
      </c>
      <c r="B5386" t="s">
        <v>5611</v>
      </c>
      <c r="C5386" s="1">
        <v>45669</v>
      </c>
      <c r="D5386">
        <v>38</v>
      </c>
      <c r="E5386" t="s">
        <v>60</v>
      </c>
      <c r="F5386" t="s">
        <v>108</v>
      </c>
      <c r="G5386" t="s">
        <v>372</v>
      </c>
      <c r="H5386">
        <v>3</v>
      </c>
      <c r="I5386" t="s">
        <v>45</v>
      </c>
      <c r="J5386" t="s">
        <v>54</v>
      </c>
      <c r="K5386" t="s">
        <v>64</v>
      </c>
      <c r="L5386" t="s">
        <v>45</v>
      </c>
      <c r="M5386" t="s">
        <v>147</v>
      </c>
      <c r="N5386" t="s">
        <v>48</v>
      </c>
      <c r="O5386" t="s">
        <v>148</v>
      </c>
      <c r="P5386" t="s">
        <v>49</v>
      </c>
      <c r="Q5386" t="s">
        <v>81</v>
      </c>
      <c r="R5386" s="6">
        <f>_xlfn.XLOOKUP(CleanedData[[#This Row],[Product]],'02_Lookup_Tables'!$A$2:$A$126,'02_Lookup_Tables'!$B$2:$B$126)</f>
        <v>944.78</v>
      </c>
      <c r="S5386" t="str">
        <f>VLOOKUP(CleanedData[[#This Row],[Product]],'02_Lookup_Tables'!$H$2:$I$126,2,FALSE)</f>
        <v>Electronics</v>
      </c>
      <c r="T5386" t="str">
        <f>VLOOKUP(CleanedData[[#This Row],[Province]],'02_Lookup_Tables'!$D$2:$E$10,2, FALSE)</f>
        <v>Gauteng Region</v>
      </c>
      <c r="U5386" t="str" cm="1">
        <f t="array" ref="U5386">_xlfn.IFS(CleanedData[[#This Row],[Purchase Amount]]&lt;500,"Low",
CleanedData[[#This Row],[Purchase Amount]]&lt;5000,"Medium",
TRUE,"High")</f>
        <v>Medium</v>
      </c>
      <c r="V5386" t="str">
        <f>TEXT(CleanedData[[#This Row],[Date]],"mmmm")</f>
        <v>January</v>
      </c>
      <c r="W5386" t="str">
        <f>"Q"&amp;ROUNDUP(MONTH(CleanedData[[#This Row],[Date]])/3,0)</f>
        <v>Q1</v>
      </c>
      <c r="X5386" t="str">
        <f>IF(CleanedData[[#This Row],[Purchase Amount]]&gt;=5000,"Yes","No")</f>
        <v>No</v>
      </c>
      <c r="Y5386">
        <f>IF(CleanedData[[#This Row],[Recommend]]="Yes",1,0)</f>
        <v>1</v>
      </c>
      <c r="Z5386" s="6">
        <f>CleanedData[[#This Row],[Purchase Amount]]*0.15</f>
        <v>141.71699999999998</v>
      </c>
      <c r="AA5386" s="6">
        <f>CleanedData[[#This Row],[Purchase Amount]]*1.15</f>
        <v>1086.4969999999998</v>
      </c>
    </row>
    <row r="5387" spans="1:27" x14ac:dyDescent="0.3">
      <c r="A5387">
        <v>6521</v>
      </c>
      <c r="B5387" t="s">
        <v>5612</v>
      </c>
      <c r="C5387" s="1">
        <v>45432</v>
      </c>
      <c r="D5387">
        <v>37</v>
      </c>
      <c r="E5387" t="s">
        <v>39</v>
      </c>
      <c r="F5387" t="s">
        <v>77</v>
      </c>
      <c r="G5387" t="s">
        <v>114</v>
      </c>
      <c r="H5387">
        <v>3</v>
      </c>
      <c r="I5387" t="s">
        <v>45</v>
      </c>
      <c r="J5387" t="s">
        <v>43</v>
      </c>
      <c r="K5387" t="s">
        <v>55</v>
      </c>
      <c r="L5387" t="s">
        <v>42</v>
      </c>
      <c r="M5387" t="s">
        <v>92</v>
      </c>
      <c r="N5387" t="s">
        <v>48</v>
      </c>
      <c r="O5387" t="s">
        <v>89</v>
      </c>
      <c r="P5387" t="s">
        <v>49</v>
      </c>
      <c r="Q5387" t="s">
        <v>81</v>
      </c>
      <c r="R5387" s="6">
        <f>_xlfn.XLOOKUP(CleanedData[[#This Row],[Product]],'02_Lookup_Tables'!$A$2:$A$126,'02_Lookup_Tables'!$B$2:$B$126)</f>
        <v>1440.59</v>
      </c>
      <c r="S5387" t="str">
        <f>VLOOKUP(CleanedData[[#This Row],[Product]],'02_Lookup_Tables'!$H$2:$I$126,2,FALSE)</f>
        <v>Beauty &amp; Personal Care</v>
      </c>
      <c r="T5387" t="str">
        <f>VLOOKUP(CleanedData[[#This Row],[Province]],'02_Lookup_Tables'!$D$2:$E$10,2, FALSE)</f>
        <v>Central Region</v>
      </c>
      <c r="U5387" t="str" cm="1">
        <f t="array" ref="U5387">_xlfn.IFS(CleanedData[[#This Row],[Purchase Amount]]&lt;500,"Low",
CleanedData[[#This Row],[Purchase Amount]]&lt;5000,"Medium",
TRUE,"High")</f>
        <v>Medium</v>
      </c>
      <c r="V5387" t="str">
        <f>TEXT(CleanedData[[#This Row],[Date]],"mmmm")</f>
        <v>May</v>
      </c>
      <c r="W5387" t="str">
        <f>"Q"&amp;ROUNDUP(MONTH(CleanedData[[#This Row],[Date]])/3,0)</f>
        <v>Q2</v>
      </c>
      <c r="X5387" t="str">
        <f>IF(CleanedData[[#This Row],[Purchase Amount]]&gt;=5000,"Yes","No")</f>
        <v>No</v>
      </c>
      <c r="Y5387">
        <f>IF(CleanedData[[#This Row],[Recommend]]="Yes",1,0)</f>
        <v>1</v>
      </c>
      <c r="Z5387" s="6">
        <f>CleanedData[[#This Row],[Purchase Amount]]*0.15</f>
        <v>216.08849999999998</v>
      </c>
      <c r="AA5387" s="6">
        <f>CleanedData[[#This Row],[Purchase Amount]]*1.15</f>
        <v>1656.6784999999998</v>
      </c>
    </row>
    <row r="5388" spans="1:27" x14ac:dyDescent="0.3">
      <c r="A5388">
        <v>6522</v>
      </c>
      <c r="B5388" t="s">
        <v>5613</v>
      </c>
      <c r="C5388" s="1">
        <v>45562</v>
      </c>
      <c r="D5388">
        <v>65</v>
      </c>
      <c r="E5388" t="s">
        <v>60</v>
      </c>
      <c r="F5388" t="s">
        <v>72</v>
      </c>
      <c r="G5388" t="s">
        <v>505</v>
      </c>
      <c r="H5388">
        <v>3</v>
      </c>
      <c r="I5388" t="s">
        <v>42</v>
      </c>
      <c r="J5388" t="s">
        <v>69</v>
      </c>
      <c r="K5388" t="s">
        <v>64</v>
      </c>
      <c r="L5388" t="s">
        <v>42</v>
      </c>
      <c r="M5388" t="s">
        <v>65</v>
      </c>
      <c r="N5388" t="s">
        <v>48</v>
      </c>
      <c r="O5388" t="s">
        <v>89</v>
      </c>
      <c r="P5388" t="s">
        <v>49</v>
      </c>
      <c r="Q5388" t="s">
        <v>97</v>
      </c>
      <c r="R5388" s="6">
        <f>_xlfn.XLOOKUP(CleanedData[[#This Row],[Product]],'02_Lookup_Tables'!$A$2:$A$126,'02_Lookup_Tables'!$B$2:$B$126)</f>
        <v>2572.02</v>
      </c>
      <c r="S5388" t="str">
        <f>VLOOKUP(CleanedData[[#This Row],[Product]],'02_Lookup_Tables'!$H$2:$I$126,2,FALSE)</f>
        <v>Home &amp; Living</v>
      </c>
      <c r="T5388" t="str">
        <f>VLOOKUP(CleanedData[[#This Row],[Province]],'02_Lookup_Tables'!$D$2:$E$10,2, FALSE)</f>
        <v>Central Region</v>
      </c>
      <c r="U5388" t="str" cm="1">
        <f t="array" ref="U5388">_xlfn.IFS(CleanedData[[#This Row],[Purchase Amount]]&lt;500,"Low",
CleanedData[[#This Row],[Purchase Amount]]&lt;5000,"Medium",
TRUE,"High")</f>
        <v>Medium</v>
      </c>
      <c r="V5388" t="str">
        <f>TEXT(CleanedData[[#This Row],[Date]],"mmmm")</f>
        <v>September</v>
      </c>
      <c r="W5388" t="str">
        <f>"Q"&amp;ROUNDUP(MONTH(CleanedData[[#This Row],[Date]])/3,0)</f>
        <v>Q3</v>
      </c>
      <c r="X5388" t="str">
        <f>IF(CleanedData[[#This Row],[Purchase Amount]]&gt;=5000,"Yes","No")</f>
        <v>No</v>
      </c>
      <c r="Y5388">
        <f>IF(CleanedData[[#This Row],[Recommend]]="Yes",1,0)</f>
        <v>0</v>
      </c>
      <c r="Z5388" s="6">
        <f>CleanedData[[#This Row],[Purchase Amount]]*0.15</f>
        <v>385.803</v>
      </c>
      <c r="AA5388" s="6">
        <f>CleanedData[[#This Row],[Purchase Amount]]*1.15</f>
        <v>2957.8229999999999</v>
      </c>
    </row>
    <row r="5389" spans="1:27" x14ac:dyDescent="0.3">
      <c r="A5389">
        <v>6523</v>
      </c>
      <c r="B5389" t="s">
        <v>5614</v>
      </c>
      <c r="C5389" s="1">
        <v>45553</v>
      </c>
      <c r="D5389">
        <v>57</v>
      </c>
      <c r="E5389" t="s">
        <v>39</v>
      </c>
      <c r="F5389" t="s">
        <v>125</v>
      </c>
      <c r="G5389" t="s">
        <v>187</v>
      </c>
      <c r="H5389">
        <v>5</v>
      </c>
      <c r="I5389" t="s">
        <v>42</v>
      </c>
      <c r="J5389" t="s">
        <v>54</v>
      </c>
      <c r="K5389" t="s">
        <v>44</v>
      </c>
      <c r="L5389" t="s">
        <v>42</v>
      </c>
      <c r="M5389" t="s">
        <v>231</v>
      </c>
      <c r="N5389" t="s">
        <v>57</v>
      </c>
      <c r="O5389" t="s">
        <v>89</v>
      </c>
      <c r="P5389" t="s">
        <v>70</v>
      </c>
      <c r="Q5389" t="s">
        <v>50</v>
      </c>
      <c r="R5389" s="6">
        <f>_xlfn.XLOOKUP(CleanedData[[#This Row],[Product]],'02_Lookup_Tables'!$A$2:$A$126,'02_Lookup_Tables'!$B$2:$B$126)</f>
        <v>24904.86</v>
      </c>
      <c r="S5389" t="str">
        <f>VLOOKUP(CleanedData[[#This Row],[Product]],'02_Lookup_Tables'!$H$2:$I$126,2,FALSE)</f>
        <v>Electronics</v>
      </c>
      <c r="T5389" t="str">
        <f>VLOOKUP(CleanedData[[#This Row],[Province]],'02_Lookup_Tables'!$D$2:$E$10,2, FALSE)</f>
        <v>Western Region</v>
      </c>
      <c r="U5389" t="str" cm="1">
        <f t="array" ref="U5389">_xlfn.IFS(CleanedData[[#This Row],[Purchase Amount]]&lt;500,"Low",
CleanedData[[#This Row],[Purchase Amount]]&lt;5000,"Medium",
TRUE,"High")</f>
        <v>High</v>
      </c>
      <c r="V5389" t="str">
        <f>TEXT(CleanedData[[#This Row],[Date]],"mmmm")</f>
        <v>September</v>
      </c>
      <c r="W5389" t="str">
        <f>"Q"&amp;ROUNDUP(MONTH(CleanedData[[#This Row],[Date]])/3,0)</f>
        <v>Q3</v>
      </c>
      <c r="X5389" t="str">
        <f>IF(CleanedData[[#This Row],[Purchase Amount]]&gt;=5000,"Yes","No")</f>
        <v>Yes</v>
      </c>
      <c r="Y5389">
        <f>IF(CleanedData[[#This Row],[Recommend]]="Yes",1,0)</f>
        <v>0</v>
      </c>
      <c r="Z5389" s="6">
        <f>CleanedData[[#This Row],[Purchase Amount]]*0.15</f>
        <v>3735.7289999999998</v>
      </c>
      <c r="AA5389" s="6">
        <f>CleanedData[[#This Row],[Purchase Amount]]*1.15</f>
        <v>28640.589</v>
      </c>
    </row>
    <row r="5390" spans="1:27" x14ac:dyDescent="0.3">
      <c r="A5390">
        <v>6524</v>
      </c>
      <c r="B5390" t="s">
        <v>5615</v>
      </c>
      <c r="C5390" s="1">
        <v>45767</v>
      </c>
      <c r="D5390">
        <v>54</v>
      </c>
      <c r="E5390" t="s">
        <v>52</v>
      </c>
      <c r="F5390" t="s">
        <v>77</v>
      </c>
      <c r="G5390" t="s">
        <v>976</v>
      </c>
      <c r="H5390">
        <v>2</v>
      </c>
      <c r="I5390" t="s">
        <v>45</v>
      </c>
      <c r="J5390" t="s">
        <v>54</v>
      </c>
      <c r="K5390" t="s">
        <v>64</v>
      </c>
      <c r="L5390" t="s">
        <v>45</v>
      </c>
      <c r="M5390" t="s">
        <v>88</v>
      </c>
      <c r="N5390" t="s">
        <v>47</v>
      </c>
      <c r="O5390" t="s">
        <v>89</v>
      </c>
      <c r="P5390" t="s">
        <v>49</v>
      </c>
      <c r="Q5390" t="s">
        <v>93</v>
      </c>
      <c r="R5390" s="6">
        <f>_xlfn.XLOOKUP(CleanedData[[#This Row],[Product]],'02_Lookup_Tables'!$A$2:$A$126,'02_Lookup_Tables'!$B$2:$B$126)</f>
        <v>412.16</v>
      </c>
      <c r="S5390" t="str">
        <f>VLOOKUP(CleanedData[[#This Row],[Product]],'02_Lookup_Tables'!$H$2:$I$126,2,FALSE)</f>
        <v>Apparel</v>
      </c>
      <c r="T5390" t="str">
        <f>VLOOKUP(CleanedData[[#This Row],[Province]],'02_Lookup_Tables'!$D$2:$E$10,2, FALSE)</f>
        <v>Central Region</v>
      </c>
      <c r="U5390" t="str" cm="1">
        <f t="array" ref="U5390">_xlfn.IFS(CleanedData[[#This Row],[Purchase Amount]]&lt;500,"Low",
CleanedData[[#This Row],[Purchase Amount]]&lt;5000,"Medium",
TRUE,"High")</f>
        <v>Low</v>
      </c>
      <c r="V5390" t="str">
        <f>TEXT(CleanedData[[#This Row],[Date]],"mmmm")</f>
        <v>April</v>
      </c>
      <c r="W5390" t="str">
        <f>"Q"&amp;ROUNDUP(MONTH(CleanedData[[#This Row],[Date]])/3,0)</f>
        <v>Q2</v>
      </c>
      <c r="X5390" t="str">
        <f>IF(CleanedData[[#This Row],[Purchase Amount]]&gt;=5000,"Yes","No")</f>
        <v>No</v>
      </c>
      <c r="Y5390">
        <f>IF(CleanedData[[#This Row],[Recommend]]="Yes",1,0)</f>
        <v>1</v>
      </c>
      <c r="Z5390" s="6">
        <f>CleanedData[[#This Row],[Purchase Amount]]*0.15</f>
        <v>61.823999999999998</v>
      </c>
      <c r="AA5390" s="6">
        <f>CleanedData[[#This Row],[Purchase Amount]]*1.15</f>
        <v>473.98399999999998</v>
      </c>
    </row>
    <row r="5391" spans="1:27" x14ac:dyDescent="0.3">
      <c r="A5391">
        <v>6525</v>
      </c>
      <c r="B5391" t="s">
        <v>5616</v>
      </c>
      <c r="C5391" s="1">
        <v>45858</v>
      </c>
      <c r="D5391">
        <v>77</v>
      </c>
      <c r="E5391" t="s">
        <v>52</v>
      </c>
      <c r="F5391" t="s">
        <v>61</v>
      </c>
      <c r="G5391" t="s">
        <v>160</v>
      </c>
      <c r="H5391">
        <v>2</v>
      </c>
      <c r="I5391" t="s">
        <v>42</v>
      </c>
      <c r="J5391" t="s">
        <v>74</v>
      </c>
      <c r="K5391" t="s">
        <v>44</v>
      </c>
      <c r="L5391" t="s">
        <v>42</v>
      </c>
      <c r="M5391" t="s">
        <v>136</v>
      </c>
      <c r="N5391" t="s">
        <v>47</v>
      </c>
      <c r="O5391" t="s">
        <v>89</v>
      </c>
      <c r="P5391" t="s">
        <v>49</v>
      </c>
      <c r="Q5391" t="s">
        <v>97</v>
      </c>
      <c r="R5391" s="6">
        <f>_xlfn.XLOOKUP(CleanedData[[#This Row],[Product]],'02_Lookup_Tables'!$A$2:$A$126,'02_Lookup_Tables'!$B$2:$B$126)</f>
        <v>294.33</v>
      </c>
      <c r="S5391" t="str">
        <f>VLOOKUP(CleanedData[[#This Row],[Product]],'02_Lookup_Tables'!$H$2:$I$126,2,FALSE)</f>
        <v>Toys &amp; Games</v>
      </c>
      <c r="T5391" t="str">
        <f>VLOOKUP(CleanedData[[#This Row],[Province]],'02_Lookup_Tables'!$D$2:$E$10,2, FALSE)</f>
        <v>Southern Region</v>
      </c>
      <c r="U5391" t="str" cm="1">
        <f t="array" ref="U5391">_xlfn.IFS(CleanedData[[#This Row],[Purchase Amount]]&lt;500,"Low",
CleanedData[[#This Row],[Purchase Amount]]&lt;5000,"Medium",
TRUE,"High")</f>
        <v>Low</v>
      </c>
      <c r="V5391" t="str">
        <f>TEXT(CleanedData[[#This Row],[Date]],"mmmm")</f>
        <v>July</v>
      </c>
      <c r="W5391" t="str">
        <f>"Q"&amp;ROUNDUP(MONTH(CleanedData[[#This Row],[Date]])/3,0)</f>
        <v>Q3</v>
      </c>
      <c r="X5391" t="str">
        <f>IF(CleanedData[[#This Row],[Purchase Amount]]&gt;=5000,"Yes","No")</f>
        <v>No</v>
      </c>
      <c r="Y5391">
        <f>IF(CleanedData[[#This Row],[Recommend]]="Yes",1,0)</f>
        <v>0</v>
      </c>
      <c r="Z5391" s="6">
        <f>CleanedData[[#This Row],[Purchase Amount]]*0.15</f>
        <v>44.149499999999996</v>
      </c>
      <c r="AA5391" s="6">
        <f>CleanedData[[#This Row],[Purchase Amount]]*1.15</f>
        <v>338.47949999999997</v>
      </c>
    </row>
    <row r="5392" spans="1:27" x14ac:dyDescent="0.3">
      <c r="A5392">
        <v>6526</v>
      </c>
      <c r="B5392" t="s">
        <v>5617</v>
      </c>
      <c r="C5392" s="1">
        <v>45446</v>
      </c>
      <c r="D5392">
        <v>66</v>
      </c>
      <c r="E5392" t="s">
        <v>39</v>
      </c>
      <c r="F5392" t="s">
        <v>77</v>
      </c>
      <c r="G5392" t="s">
        <v>189</v>
      </c>
      <c r="H5392">
        <v>5</v>
      </c>
      <c r="I5392" t="s">
        <v>45</v>
      </c>
      <c r="J5392" t="s">
        <v>54</v>
      </c>
      <c r="K5392" t="s">
        <v>55</v>
      </c>
      <c r="L5392" t="s">
        <v>45</v>
      </c>
      <c r="M5392" t="s">
        <v>165</v>
      </c>
      <c r="N5392" t="s">
        <v>57</v>
      </c>
      <c r="O5392" t="s">
        <v>89</v>
      </c>
      <c r="P5392" t="s">
        <v>70</v>
      </c>
      <c r="Q5392" t="s">
        <v>97</v>
      </c>
      <c r="R5392" s="6">
        <f>_xlfn.XLOOKUP(CleanedData[[#This Row],[Product]],'02_Lookup_Tables'!$A$2:$A$126,'02_Lookup_Tables'!$B$2:$B$126)</f>
        <v>1619.07</v>
      </c>
      <c r="S5392" t="str">
        <f>VLOOKUP(CleanedData[[#This Row],[Product]],'02_Lookup_Tables'!$H$2:$I$126,2,FALSE)</f>
        <v>Home &amp; Living</v>
      </c>
      <c r="T5392" t="str">
        <f>VLOOKUP(CleanedData[[#This Row],[Province]],'02_Lookup_Tables'!$D$2:$E$10,2, FALSE)</f>
        <v>Central Region</v>
      </c>
      <c r="U5392" t="str" cm="1">
        <f t="array" ref="U5392">_xlfn.IFS(CleanedData[[#This Row],[Purchase Amount]]&lt;500,"Low",
CleanedData[[#This Row],[Purchase Amount]]&lt;5000,"Medium",
TRUE,"High")</f>
        <v>Medium</v>
      </c>
      <c r="V5392" t="str">
        <f>TEXT(CleanedData[[#This Row],[Date]],"mmmm")</f>
        <v>June</v>
      </c>
      <c r="W5392" t="str">
        <f>"Q"&amp;ROUNDUP(MONTH(CleanedData[[#This Row],[Date]])/3,0)</f>
        <v>Q2</v>
      </c>
      <c r="X5392" t="str">
        <f>IF(CleanedData[[#This Row],[Purchase Amount]]&gt;=5000,"Yes","No")</f>
        <v>No</v>
      </c>
      <c r="Y5392">
        <f>IF(CleanedData[[#This Row],[Recommend]]="Yes",1,0)</f>
        <v>1</v>
      </c>
      <c r="Z5392" s="6">
        <f>CleanedData[[#This Row],[Purchase Amount]]*0.15</f>
        <v>242.86049999999997</v>
      </c>
      <c r="AA5392" s="6">
        <f>CleanedData[[#This Row],[Purchase Amount]]*1.15</f>
        <v>1861.9304999999997</v>
      </c>
    </row>
    <row r="5393" spans="1:27" x14ac:dyDescent="0.3">
      <c r="A5393">
        <v>6527</v>
      </c>
      <c r="B5393" t="s">
        <v>5618</v>
      </c>
      <c r="C5393" s="1">
        <v>45637</v>
      </c>
      <c r="D5393">
        <v>48</v>
      </c>
      <c r="E5393" t="s">
        <v>39</v>
      </c>
      <c r="F5393" t="s">
        <v>72</v>
      </c>
      <c r="G5393" t="s">
        <v>111</v>
      </c>
      <c r="H5393">
        <v>1</v>
      </c>
      <c r="I5393" t="s">
        <v>45</v>
      </c>
      <c r="J5393" t="s">
        <v>54</v>
      </c>
      <c r="K5393" t="s">
        <v>55</v>
      </c>
      <c r="L5393" t="s">
        <v>42</v>
      </c>
      <c r="M5393" t="s">
        <v>106</v>
      </c>
      <c r="N5393" t="s">
        <v>80</v>
      </c>
      <c r="O5393" t="s">
        <v>148</v>
      </c>
      <c r="P5393" t="s">
        <v>70</v>
      </c>
      <c r="Q5393" t="s">
        <v>93</v>
      </c>
      <c r="R5393" s="6">
        <f>_xlfn.XLOOKUP(CleanedData[[#This Row],[Product]],'02_Lookup_Tables'!$A$2:$A$126,'02_Lookup_Tables'!$B$2:$B$126)</f>
        <v>3576.97</v>
      </c>
      <c r="S5393" t="str">
        <f>VLOOKUP(CleanedData[[#This Row],[Product]],'02_Lookup_Tables'!$H$2:$I$126,2,FALSE)</f>
        <v>Home Devices</v>
      </c>
      <c r="T5393" t="str">
        <f>VLOOKUP(CleanedData[[#This Row],[Province]],'02_Lookup_Tables'!$D$2:$E$10,2, FALSE)</f>
        <v>Central Region</v>
      </c>
      <c r="U5393" t="str" cm="1">
        <f t="array" ref="U5393">_xlfn.IFS(CleanedData[[#This Row],[Purchase Amount]]&lt;500,"Low",
CleanedData[[#This Row],[Purchase Amount]]&lt;5000,"Medium",
TRUE,"High")</f>
        <v>Medium</v>
      </c>
      <c r="V5393" t="str">
        <f>TEXT(CleanedData[[#This Row],[Date]],"mmmm")</f>
        <v>December</v>
      </c>
      <c r="W5393" t="str">
        <f>"Q"&amp;ROUNDUP(MONTH(CleanedData[[#This Row],[Date]])/3,0)</f>
        <v>Q4</v>
      </c>
      <c r="X5393" t="str">
        <f>IF(CleanedData[[#This Row],[Purchase Amount]]&gt;=5000,"Yes","No")</f>
        <v>No</v>
      </c>
      <c r="Y5393">
        <f>IF(CleanedData[[#This Row],[Recommend]]="Yes",1,0)</f>
        <v>1</v>
      </c>
      <c r="Z5393" s="6">
        <f>CleanedData[[#This Row],[Purchase Amount]]*0.15</f>
        <v>536.54549999999995</v>
      </c>
      <c r="AA5393" s="6">
        <f>CleanedData[[#This Row],[Purchase Amount]]*1.15</f>
        <v>4113.5154999999995</v>
      </c>
    </row>
    <row r="5394" spans="1:27" x14ac:dyDescent="0.3">
      <c r="A5394">
        <v>6528</v>
      </c>
      <c r="B5394" t="s">
        <v>5619</v>
      </c>
      <c r="C5394" s="1">
        <v>45894</v>
      </c>
      <c r="D5394">
        <v>74</v>
      </c>
      <c r="E5394" t="s">
        <v>60</v>
      </c>
      <c r="F5394" t="s">
        <v>77</v>
      </c>
      <c r="G5394" t="s">
        <v>205</v>
      </c>
      <c r="H5394">
        <v>4</v>
      </c>
      <c r="I5394" t="s">
        <v>45</v>
      </c>
      <c r="J5394" t="s">
        <v>43</v>
      </c>
      <c r="K5394" t="s">
        <v>44</v>
      </c>
      <c r="L5394" t="s">
        <v>45</v>
      </c>
      <c r="M5394" t="s">
        <v>136</v>
      </c>
      <c r="N5394" t="s">
        <v>96</v>
      </c>
      <c r="O5394" t="s">
        <v>89</v>
      </c>
      <c r="P5394" t="s">
        <v>70</v>
      </c>
      <c r="Q5394" t="s">
        <v>97</v>
      </c>
      <c r="R5394" s="6">
        <f>_xlfn.XLOOKUP(CleanedData[[#This Row],[Product]],'02_Lookup_Tables'!$A$2:$A$126,'02_Lookup_Tables'!$B$2:$B$126)</f>
        <v>139.72999999999999</v>
      </c>
      <c r="S5394" t="str">
        <f>VLOOKUP(CleanedData[[#This Row],[Product]],'02_Lookup_Tables'!$H$2:$I$126,2,FALSE)</f>
        <v>Beauty &amp; Personal Care</v>
      </c>
      <c r="T5394" t="str">
        <f>VLOOKUP(CleanedData[[#This Row],[Province]],'02_Lookup_Tables'!$D$2:$E$10,2, FALSE)</f>
        <v>Central Region</v>
      </c>
      <c r="U5394" t="str" cm="1">
        <f t="array" ref="U5394">_xlfn.IFS(CleanedData[[#This Row],[Purchase Amount]]&lt;500,"Low",
CleanedData[[#This Row],[Purchase Amount]]&lt;5000,"Medium",
TRUE,"High")</f>
        <v>Low</v>
      </c>
      <c r="V5394" t="str">
        <f>TEXT(CleanedData[[#This Row],[Date]],"mmmm")</f>
        <v>August</v>
      </c>
      <c r="W5394" t="str">
        <f>"Q"&amp;ROUNDUP(MONTH(CleanedData[[#This Row],[Date]])/3,0)</f>
        <v>Q3</v>
      </c>
      <c r="X5394" t="str">
        <f>IF(CleanedData[[#This Row],[Purchase Amount]]&gt;=5000,"Yes","No")</f>
        <v>No</v>
      </c>
      <c r="Y5394">
        <f>IF(CleanedData[[#This Row],[Recommend]]="Yes",1,0)</f>
        <v>1</v>
      </c>
      <c r="Z5394" s="6">
        <f>CleanedData[[#This Row],[Purchase Amount]]*0.15</f>
        <v>20.959499999999998</v>
      </c>
      <c r="AA5394" s="6">
        <f>CleanedData[[#This Row],[Purchase Amount]]*1.15</f>
        <v>160.68949999999998</v>
      </c>
    </row>
    <row r="5395" spans="1:27" x14ac:dyDescent="0.3">
      <c r="A5395">
        <v>6529</v>
      </c>
      <c r="B5395" t="s">
        <v>5620</v>
      </c>
      <c r="C5395" s="1">
        <v>45597</v>
      </c>
      <c r="D5395">
        <v>29</v>
      </c>
      <c r="E5395" t="s">
        <v>39</v>
      </c>
      <c r="F5395" t="s">
        <v>83</v>
      </c>
      <c r="G5395" t="s">
        <v>389</v>
      </c>
      <c r="H5395">
        <v>2</v>
      </c>
      <c r="I5395" t="s">
        <v>42</v>
      </c>
      <c r="J5395" t="s">
        <v>43</v>
      </c>
      <c r="K5395" t="s">
        <v>64</v>
      </c>
      <c r="L5395" t="s">
        <v>42</v>
      </c>
      <c r="M5395" t="s">
        <v>190</v>
      </c>
      <c r="N5395" t="s">
        <v>47</v>
      </c>
      <c r="O5395" t="s">
        <v>89</v>
      </c>
      <c r="P5395" t="s">
        <v>49</v>
      </c>
      <c r="Q5395" t="s">
        <v>58</v>
      </c>
      <c r="R5395" s="6">
        <f>_xlfn.XLOOKUP(CleanedData[[#This Row],[Product]],'02_Lookup_Tables'!$A$2:$A$126,'02_Lookup_Tables'!$B$2:$B$126)</f>
        <v>5432.76</v>
      </c>
      <c r="S5395" t="str">
        <f>VLOOKUP(CleanedData[[#This Row],[Product]],'02_Lookup_Tables'!$H$2:$I$126,2,FALSE)</f>
        <v>Home Devices</v>
      </c>
      <c r="T5395" t="str">
        <f>VLOOKUP(CleanedData[[#This Row],[Province]],'02_Lookup_Tables'!$D$2:$E$10,2, FALSE)</f>
        <v>Western Region</v>
      </c>
      <c r="U5395" t="str" cm="1">
        <f t="array" ref="U5395">_xlfn.IFS(CleanedData[[#This Row],[Purchase Amount]]&lt;500,"Low",
CleanedData[[#This Row],[Purchase Amount]]&lt;5000,"Medium",
TRUE,"High")</f>
        <v>High</v>
      </c>
      <c r="V5395" t="str">
        <f>TEXT(CleanedData[[#This Row],[Date]],"mmmm")</f>
        <v>November</v>
      </c>
      <c r="W5395" t="str">
        <f>"Q"&amp;ROUNDUP(MONTH(CleanedData[[#This Row],[Date]])/3,0)</f>
        <v>Q4</v>
      </c>
      <c r="X5395" t="str">
        <f>IF(CleanedData[[#This Row],[Purchase Amount]]&gt;=5000,"Yes","No")</f>
        <v>Yes</v>
      </c>
      <c r="Y5395">
        <f>IF(CleanedData[[#This Row],[Recommend]]="Yes",1,0)</f>
        <v>0</v>
      </c>
      <c r="Z5395" s="6">
        <f>CleanedData[[#This Row],[Purchase Amount]]*0.15</f>
        <v>814.91399999999999</v>
      </c>
      <c r="AA5395" s="6">
        <f>CleanedData[[#This Row],[Purchase Amount]]*1.15</f>
        <v>6247.674</v>
      </c>
    </row>
    <row r="5396" spans="1:27" x14ac:dyDescent="0.3">
      <c r="A5396">
        <v>6530</v>
      </c>
      <c r="B5396" t="s">
        <v>5621</v>
      </c>
      <c r="C5396" s="1">
        <v>45331</v>
      </c>
      <c r="D5396">
        <v>43</v>
      </c>
      <c r="E5396" t="s">
        <v>52</v>
      </c>
      <c r="F5396" t="s">
        <v>83</v>
      </c>
      <c r="G5396" t="s">
        <v>243</v>
      </c>
      <c r="H5396">
        <v>3</v>
      </c>
      <c r="I5396" t="s">
        <v>42</v>
      </c>
      <c r="J5396" t="s">
        <v>54</v>
      </c>
      <c r="K5396" t="s">
        <v>44</v>
      </c>
      <c r="L5396" t="s">
        <v>42</v>
      </c>
      <c r="M5396" t="s">
        <v>175</v>
      </c>
      <c r="N5396" t="s">
        <v>48</v>
      </c>
      <c r="O5396" t="s">
        <v>89</v>
      </c>
      <c r="P5396" t="s">
        <v>49</v>
      </c>
      <c r="Q5396" t="s">
        <v>81</v>
      </c>
      <c r="R5396" s="6">
        <f>_xlfn.XLOOKUP(CleanedData[[#This Row],[Product]],'02_Lookup_Tables'!$A$2:$A$126,'02_Lookup_Tables'!$B$2:$B$126)</f>
        <v>551.66</v>
      </c>
      <c r="S5396" t="str">
        <f>VLOOKUP(CleanedData[[#This Row],[Product]],'02_Lookup_Tables'!$H$2:$I$126,2,FALSE)</f>
        <v>Accessories</v>
      </c>
      <c r="T5396" t="str">
        <f>VLOOKUP(CleanedData[[#This Row],[Province]],'02_Lookup_Tables'!$D$2:$E$10,2, FALSE)</f>
        <v>Western Region</v>
      </c>
      <c r="U5396" t="str" cm="1">
        <f t="array" ref="U5396">_xlfn.IFS(CleanedData[[#This Row],[Purchase Amount]]&lt;500,"Low",
CleanedData[[#This Row],[Purchase Amount]]&lt;5000,"Medium",
TRUE,"High")</f>
        <v>Medium</v>
      </c>
      <c r="V5396" t="str">
        <f>TEXT(CleanedData[[#This Row],[Date]],"mmmm")</f>
        <v>February</v>
      </c>
      <c r="W5396" t="str">
        <f>"Q"&amp;ROUNDUP(MONTH(CleanedData[[#This Row],[Date]])/3,0)</f>
        <v>Q1</v>
      </c>
      <c r="X5396" t="str">
        <f>IF(CleanedData[[#This Row],[Purchase Amount]]&gt;=5000,"Yes","No")</f>
        <v>No</v>
      </c>
      <c r="Y5396">
        <f>IF(CleanedData[[#This Row],[Recommend]]="Yes",1,0)</f>
        <v>0</v>
      </c>
      <c r="Z5396" s="6">
        <f>CleanedData[[#This Row],[Purchase Amount]]*0.15</f>
        <v>82.748999999999995</v>
      </c>
      <c r="AA5396" s="6">
        <f>CleanedData[[#This Row],[Purchase Amount]]*1.15</f>
        <v>634.40899999999988</v>
      </c>
    </row>
    <row r="5397" spans="1:27" x14ac:dyDescent="0.3">
      <c r="A5397">
        <v>6531</v>
      </c>
      <c r="B5397" t="s">
        <v>5622</v>
      </c>
      <c r="C5397" s="1">
        <v>45407</v>
      </c>
      <c r="D5397">
        <v>36</v>
      </c>
      <c r="E5397" t="s">
        <v>39</v>
      </c>
      <c r="F5397" t="s">
        <v>77</v>
      </c>
      <c r="G5397" t="s">
        <v>463</v>
      </c>
      <c r="H5397">
        <v>5</v>
      </c>
      <c r="I5397" t="s">
        <v>45</v>
      </c>
      <c r="J5397" t="s">
        <v>54</v>
      </c>
      <c r="K5397" t="s">
        <v>44</v>
      </c>
      <c r="L5397" t="s">
        <v>45</v>
      </c>
      <c r="N5397" t="s">
        <v>57</v>
      </c>
      <c r="O5397" t="s">
        <v>134</v>
      </c>
      <c r="P5397" t="s">
        <v>8646</v>
      </c>
      <c r="Q5397" t="s">
        <v>81</v>
      </c>
      <c r="R5397" s="6">
        <f>_xlfn.XLOOKUP(CleanedData[[#This Row],[Product]],'02_Lookup_Tables'!$A$2:$A$126,'02_Lookup_Tables'!$B$2:$B$126)</f>
        <v>470.6</v>
      </c>
      <c r="S5397" t="str">
        <f>VLOOKUP(CleanedData[[#This Row],[Product]],'02_Lookup_Tables'!$H$2:$I$126,2,FALSE)</f>
        <v>Toys &amp; Games</v>
      </c>
      <c r="T5397" t="str">
        <f>VLOOKUP(CleanedData[[#This Row],[Province]],'02_Lookup_Tables'!$D$2:$E$10,2, FALSE)</f>
        <v>Central Region</v>
      </c>
      <c r="U5397" t="str" cm="1">
        <f t="array" ref="U5397">_xlfn.IFS(CleanedData[[#This Row],[Purchase Amount]]&lt;500,"Low",
CleanedData[[#This Row],[Purchase Amount]]&lt;5000,"Medium",
TRUE,"High")</f>
        <v>Low</v>
      </c>
      <c r="V5397" t="str">
        <f>TEXT(CleanedData[[#This Row],[Date]],"mmmm")</f>
        <v>April</v>
      </c>
      <c r="W5397" t="str">
        <f>"Q"&amp;ROUNDUP(MONTH(CleanedData[[#This Row],[Date]])/3,0)</f>
        <v>Q2</v>
      </c>
      <c r="X5397" t="str">
        <f>IF(CleanedData[[#This Row],[Purchase Amount]]&gt;=5000,"Yes","No")</f>
        <v>No</v>
      </c>
      <c r="Y5397">
        <f>IF(CleanedData[[#This Row],[Recommend]]="Yes",1,0)</f>
        <v>1</v>
      </c>
      <c r="Z5397" s="6">
        <f>CleanedData[[#This Row],[Purchase Amount]]*0.15</f>
        <v>70.59</v>
      </c>
      <c r="AA5397" s="6">
        <f>CleanedData[[#This Row],[Purchase Amount]]*1.15</f>
        <v>541.18999999999994</v>
      </c>
    </row>
    <row r="5398" spans="1:27" x14ac:dyDescent="0.3">
      <c r="A5398">
        <v>6532</v>
      </c>
      <c r="B5398" t="s">
        <v>5623</v>
      </c>
      <c r="C5398" s="1">
        <v>45360</v>
      </c>
      <c r="D5398">
        <v>30</v>
      </c>
      <c r="E5398" t="s">
        <v>52</v>
      </c>
      <c r="F5398" t="s">
        <v>61</v>
      </c>
      <c r="G5398" t="s">
        <v>411</v>
      </c>
      <c r="H5398">
        <v>3</v>
      </c>
      <c r="I5398" t="s">
        <v>45</v>
      </c>
      <c r="J5398" t="s">
        <v>54</v>
      </c>
      <c r="K5398" t="s">
        <v>64</v>
      </c>
      <c r="L5398" t="s">
        <v>42</v>
      </c>
      <c r="M5398" t="s">
        <v>136</v>
      </c>
      <c r="N5398" t="s">
        <v>48</v>
      </c>
      <c r="O5398" t="s">
        <v>89</v>
      </c>
      <c r="P5398" t="s">
        <v>49</v>
      </c>
      <c r="Q5398" t="s">
        <v>58</v>
      </c>
      <c r="R5398" s="6">
        <f>_xlfn.XLOOKUP(CleanedData[[#This Row],[Product]],'02_Lookup_Tables'!$A$2:$A$126,'02_Lookup_Tables'!$B$2:$B$126)</f>
        <v>103.4</v>
      </c>
      <c r="S5398" t="str">
        <f>VLOOKUP(CleanedData[[#This Row],[Product]],'02_Lookup_Tables'!$H$2:$I$126,2,FALSE)</f>
        <v>Food</v>
      </c>
      <c r="T5398" t="str">
        <f>VLOOKUP(CleanedData[[#This Row],[Province]],'02_Lookup_Tables'!$D$2:$E$10,2, FALSE)</f>
        <v>Southern Region</v>
      </c>
      <c r="U5398" t="str" cm="1">
        <f t="array" ref="U5398">_xlfn.IFS(CleanedData[[#This Row],[Purchase Amount]]&lt;500,"Low",
CleanedData[[#This Row],[Purchase Amount]]&lt;5000,"Medium",
TRUE,"High")</f>
        <v>Low</v>
      </c>
      <c r="V5398" t="str">
        <f>TEXT(CleanedData[[#This Row],[Date]],"mmmm")</f>
        <v>March</v>
      </c>
      <c r="W5398" t="str">
        <f>"Q"&amp;ROUNDUP(MONTH(CleanedData[[#This Row],[Date]])/3,0)</f>
        <v>Q1</v>
      </c>
      <c r="X5398" t="str">
        <f>IF(CleanedData[[#This Row],[Purchase Amount]]&gt;=5000,"Yes","No")</f>
        <v>No</v>
      </c>
      <c r="Y5398">
        <f>IF(CleanedData[[#This Row],[Recommend]]="Yes",1,0)</f>
        <v>1</v>
      </c>
      <c r="Z5398" s="6">
        <f>CleanedData[[#This Row],[Purchase Amount]]*0.15</f>
        <v>15.51</v>
      </c>
      <c r="AA5398" s="6">
        <f>CleanedData[[#This Row],[Purchase Amount]]*1.15</f>
        <v>118.91</v>
      </c>
    </row>
    <row r="5399" spans="1:27" x14ac:dyDescent="0.3">
      <c r="A5399">
        <v>6533</v>
      </c>
      <c r="B5399" t="s">
        <v>5624</v>
      </c>
      <c r="C5399" s="1">
        <v>45906</v>
      </c>
      <c r="D5399">
        <v>69</v>
      </c>
      <c r="E5399" t="s">
        <v>39</v>
      </c>
      <c r="F5399" t="s">
        <v>77</v>
      </c>
      <c r="G5399" t="s">
        <v>320</v>
      </c>
      <c r="H5399">
        <v>2</v>
      </c>
      <c r="I5399" t="s">
        <v>42</v>
      </c>
      <c r="J5399" t="s">
        <v>43</v>
      </c>
      <c r="K5399" t="s">
        <v>55</v>
      </c>
      <c r="L5399" t="s">
        <v>45</v>
      </c>
      <c r="M5399" t="s">
        <v>112</v>
      </c>
      <c r="N5399" t="s">
        <v>47</v>
      </c>
      <c r="O5399" t="s">
        <v>48</v>
      </c>
      <c r="P5399" t="s">
        <v>49</v>
      </c>
      <c r="Q5399" t="s">
        <v>97</v>
      </c>
      <c r="R5399" s="6">
        <f>_xlfn.XLOOKUP(CleanedData[[#This Row],[Product]],'02_Lookup_Tables'!$A$2:$A$126,'02_Lookup_Tables'!$B$2:$B$126)</f>
        <v>375.53</v>
      </c>
      <c r="S5399" t="str">
        <f>VLOOKUP(CleanedData[[#This Row],[Product]],'02_Lookup_Tables'!$H$2:$I$126,2,FALSE)</f>
        <v>Toys &amp; Games</v>
      </c>
      <c r="T5399" t="str">
        <f>VLOOKUP(CleanedData[[#This Row],[Province]],'02_Lookup_Tables'!$D$2:$E$10,2, FALSE)</f>
        <v>Central Region</v>
      </c>
      <c r="U5399" t="str" cm="1">
        <f t="array" ref="U5399">_xlfn.IFS(CleanedData[[#This Row],[Purchase Amount]]&lt;500,"Low",
CleanedData[[#This Row],[Purchase Amount]]&lt;5000,"Medium",
TRUE,"High")</f>
        <v>Low</v>
      </c>
      <c r="V5399" t="str">
        <f>TEXT(CleanedData[[#This Row],[Date]],"mmmm")</f>
        <v>September</v>
      </c>
      <c r="W5399" t="str">
        <f>"Q"&amp;ROUNDUP(MONTH(CleanedData[[#This Row],[Date]])/3,0)</f>
        <v>Q3</v>
      </c>
      <c r="X5399" t="str">
        <f>IF(CleanedData[[#This Row],[Purchase Amount]]&gt;=5000,"Yes","No")</f>
        <v>No</v>
      </c>
      <c r="Y5399">
        <f>IF(CleanedData[[#This Row],[Recommend]]="Yes",1,0)</f>
        <v>0</v>
      </c>
      <c r="Z5399" s="6">
        <f>CleanedData[[#This Row],[Purchase Amount]]*0.15</f>
        <v>56.329499999999996</v>
      </c>
      <c r="AA5399" s="6">
        <f>CleanedData[[#This Row],[Purchase Amount]]*1.15</f>
        <v>431.85949999999991</v>
      </c>
    </row>
    <row r="5400" spans="1:27" x14ac:dyDescent="0.3">
      <c r="A5400">
        <v>6535</v>
      </c>
      <c r="B5400" t="s">
        <v>5625</v>
      </c>
      <c r="C5400" s="1">
        <v>45578</v>
      </c>
      <c r="D5400">
        <v>23</v>
      </c>
      <c r="E5400" t="s">
        <v>60</v>
      </c>
      <c r="F5400" t="s">
        <v>72</v>
      </c>
      <c r="G5400" t="s">
        <v>207</v>
      </c>
      <c r="H5400">
        <v>1</v>
      </c>
      <c r="I5400" t="s">
        <v>45</v>
      </c>
      <c r="J5400" t="s">
        <v>69</v>
      </c>
      <c r="K5400" t="s">
        <v>55</v>
      </c>
      <c r="L5400" t="s">
        <v>42</v>
      </c>
      <c r="M5400" t="s">
        <v>165</v>
      </c>
      <c r="N5400" t="s">
        <v>80</v>
      </c>
      <c r="O5400" t="s">
        <v>89</v>
      </c>
      <c r="P5400" t="s">
        <v>49</v>
      </c>
      <c r="Q5400" t="s">
        <v>66</v>
      </c>
      <c r="R5400" s="6">
        <f>_xlfn.XLOOKUP(CleanedData[[#This Row],[Product]],'02_Lookup_Tables'!$A$2:$A$126,'02_Lookup_Tables'!$B$2:$B$126)</f>
        <v>3755.73</v>
      </c>
      <c r="S5400" t="str">
        <f>VLOOKUP(CleanedData[[#This Row],[Product]],'02_Lookup_Tables'!$H$2:$I$126,2,FALSE)</f>
        <v>Sports &amp; Outdoors</v>
      </c>
      <c r="T5400" t="str">
        <f>VLOOKUP(CleanedData[[#This Row],[Province]],'02_Lookup_Tables'!$D$2:$E$10,2, FALSE)</f>
        <v>Central Region</v>
      </c>
      <c r="U5400" t="str" cm="1">
        <f t="array" ref="U5400">_xlfn.IFS(CleanedData[[#This Row],[Purchase Amount]]&lt;500,"Low",
CleanedData[[#This Row],[Purchase Amount]]&lt;5000,"Medium",
TRUE,"High")</f>
        <v>Medium</v>
      </c>
      <c r="V5400" t="str">
        <f>TEXT(CleanedData[[#This Row],[Date]],"mmmm")</f>
        <v>October</v>
      </c>
      <c r="W5400" t="str">
        <f>"Q"&amp;ROUNDUP(MONTH(CleanedData[[#This Row],[Date]])/3,0)</f>
        <v>Q4</v>
      </c>
      <c r="X5400" t="str">
        <f>IF(CleanedData[[#This Row],[Purchase Amount]]&gt;=5000,"Yes","No")</f>
        <v>No</v>
      </c>
      <c r="Y5400">
        <f>IF(CleanedData[[#This Row],[Recommend]]="Yes",1,0)</f>
        <v>1</v>
      </c>
      <c r="Z5400" s="6">
        <f>CleanedData[[#This Row],[Purchase Amount]]*0.15</f>
        <v>563.35950000000003</v>
      </c>
      <c r="AA5400" s="6">
        <f>CleanedData[[#This Row],[Purchase Amount]]*1.15</f>
        <v>4319.0895</v>
      </c>
    </row>
    <row r="5401" spans="1:27" x14ac:dyDescent="0.3">
      <c r="A5401">
        <v>6536</v>
      </c>
      <c r="B5401" t="s">
        <v>5626</v>
      </c>
      <c r="C5401" s="1">
        <v>45559</v>
      </c>
      <c r="E5401" t="s">
        <v>52</v>
      </c>
      <c r="F5401" t="s">
        <v>125</v>
      </c>
      <c r="G5401" t="s">
        <v>168</v>
      </c>
      <c r="H5401">
        <v>5</v>
      </c>
      <c r="I5401" t="s">
        <v>45</v>
      </c>
      <c r="J5401" t="s">
        <v>54</v>
      </c>
      <c r="K5401" t="s">
        <v>64</v>
      </c>
      <c r="L5401" t="s">
        <v>42</v>
      </c>
      <c r="M5401" t="s">
        <v>112</v>
      </c>
      <c r="N5401" t="s">
        <v>57</v>
      </c>
      <c r="O5401" t="s">
        <v>48</v>
      </c>
      <c r="P5401" t="s">
        <v>49</v>
      </c>
      <c r="Q5401" t="s">
        <v>166</v>
      </c>
      <c r="R5401" s="6">
        <f>_xlfn.XLOOKUP(CleanedData[[#This Row],[Product]],'02_Lookup_Tables'!$A$2:$A$126,'02_Lookup_Tables'!$B$2:$B$126)</f>
        <v>14729.04</v>
      </c>
      <c r="S5401" t="str">
        <f>VLOOKUP(CleanedData[[#This Row],[Product]],'02_Lookup_Tables'!$H$2:$I$126,2,FALSE)</f>
        <v>Electronics</v>
      </c>
      <c r="T5401" t="str">
        <f>VLOOKUP(CleanedData[[#This Row],[Province]],'02_Lookup_Tables'!$D$2:$E$10,2, FALSE)</f>
        <v>Western Region</v>
      </c>
      <c r="U5401" t="str" cm="1">
        <f t="array" ref="U5401">_xlfn.IFS(CleanedData[[#This Row],[Purchase Amount]]&lt;500,"Low",
CleanedData[[#This Row],[Purchase Amount]]&lt;5000,"Medium",
TRUE,"High")</f>
        <v>High</v>
      </c>
      <c r="V5401" t="str">
        <f>TEXT(CleanedData[[#This Row],[Date]],"mmmm")</f>
        <v>September</v>
      </c>
      <c r="W5401" t="str">
        <f>"Q"&amp;ROUNDUP(MONTH(CleanedData[[#This Row],[Date]])/3,0)</f>
        <v>Q3</v>
      </c>
      <c r="X5401" t="str">
        <f>IF(CleanedData[[#This Row],[Purchase Amount]]&gt;=5000,"Yes","No")</f>
        <v>Yes</v>
      </c>
      <c r="Y5401">
        <f>IF(CleanedData[[#This Row],[Recommend]]="Yes",1,0)</f>
        <v>1</v>
      </c>
      <c r="Z5401" s="6">
        <f>CleanedData[[#This Row],[Purchase Amount]]*0.15</f>
        <v>2209.3560000000002</v>
      </c>
      <c r="AA5401" s="6">
        <f>CleanedData[[#This Row],[Purchase Amount]]*1.15</f>
        <v>16938.396000000001</v>
      </c>
    </row>
    <row r="5402" spans="1:27" x14ac:dyDescent="0.3">
      <c r="A5402">
        <v>6537</v>
      </c>
      <c r="B5402" t="s">
        <v>5627</v>
      </c>
      <c r="C5402" s="1">
        <v>45368</v>
      </c>
      <c r="D5402">
        <v>71</v>
      </c>
      <c r="E5402" t="s">
        <v>39</v>
      </c>
      <c r="F5402" t="s">
        <v>83</v>
      </c>
      <c r="G5402" t="s">
        <v>463</v>
      </c>
      <c r="H5402">
        <v>3</v>
      </c>
      <c r="I5402" t="s">
        <v>45</v>
      </c>
      <c r="J5402" t="s">
        <v>54</v>
      </c>
      <c r="K5402" t="s">
        <v>64</v>
      </c>
      <c r="L5402" t="s">
        <v>45</v>
      </c>
      <c r="M5402" t="s">
        <v>85</v>
      </c>
      <c r="N5402" t="s">
        <v>48</v>
      </c>
      <c r="O5402" t="s">
        <v>48</v>
      </c>
      <c r="P5402" t="s">
        <v>70</v>
      </c>
      <c r="Q5402" t="s">
        <v>97</v>
      </c>
      <c r="R5402" s="6">
        <f>_xlfn.XLOOKUP(CleanedData[[#This Row],[Product]],'02_Lookup_Tables'!$A$2:$A$126,'02_Lookup_Tables'!$B$2:$B$126)</f>
        <v>470.6</v>
      </c>
      <c r="S5402" t="str">
        <f>VLOOKUP(CleanedData[[#This Row],[Product]],'02_Lookup_Tables'!$H$2:$I$126,2,FALSE)</f>
        <v>Toys &amp; Games</v>
      </c>
      <c r="T5402" t="str">
        <f>VLOOKUP(CleanedData[[#This Row],[Province]],'02_Lookup_Tables'!$D$2:$E$10,2, FALSE)</f>
        <v>Western Region</v>
      </c>
      <c r="U5402" t="str" cm="1">
        <f t="array" ref="U5402">_xlfn.IFS(CleanedData[[#This Row],[Purchase Amount]]&lt;500,"Low",
CleanedData[[#This Row],[Purchase Amount]]&lt;5000,"Medium",
TRUE,"High")</f>
        <v>Low</v>
      </c>
      <c r="V5402" t="str">
        <f>TEXT(CleanedData[[#This Row],[Date]],"mmmm")</f>
        <v>March</v>
      </c>
      <c r="W5402" t="str">
        <f>"Q"&amp;ROUNDUP(MONTH(CleanedData[[#This Row],[Date]])/3,0)</f>
        <v>Q1</v>
      </c>
      <c r="X5402" t="str">
        <f>IF(CleanedData[[#This Row],[Purchase Amount]]&gt;=5000,"Yes","No")</f>
        <v>No</v>
      </c>
      <c r="Y5402">
        <f>IF(CleanedData[[#This Row],[Recommend]]="Yes",1,0)</f>
        <v>1</v>
      </c>
      <c r="Z5402" s="6">
        <f>CleanedData[[#This Row],[Purchase Amount]]*0.15</f>
        <v>70.59</v>
      </c>
      <c r="AA5402" s="6">
        <f>CleanedData[[#This Row],[Purchase Amount]]*1.15</f>
        <v>541.18999999999994</v>
      </c>
    </row>
    <row r="5403" spans="1:27" x14ac:dyDescent="0.3">
      <c r="A5403">
        <v>6538</v>
      </c>
      <c r="B5403" t="s">
        <v>5628</v>
      </c>
      <c r="C5403" s="1">
        <v>45398</v>
      </c>
      <c r="D5403">
        <v>49</v>
      </c>
      <c r="E5403" t="s">
        <v>52</v>
      </c>
      <c r="F5403" t="s">
        <v>77</v>
      </c>
      <c r="G5403" t="s">
        <v>301</v>
      </c>
      <c r="H5403">
        <v>3</v>
      </c>
      <c r="I5403" t="s">
        <v>45</v>
      </c>
      <c r="J5403" t="s">
        <v>63</v>
      </c>
      <c r="K5403" t="s">
        <v>55</v>
      </c>
      <c r="L5403" t="s">
        <v>42</v>
      </c>
      <c r="M5403" t="s">
        <v>75</v>
      </c>
      <c r="N5403" t="s">
        <v>48</v>
      </c>
      <c r="O5403" t="s">
        <v>89</v>
      </c>
      <c r="P5403" t="s">
        <v>49</v>
      </c>
      <c r="Q5403" t="s">
        <v>93</v>
      </c>
      <c r="R5403" s="6">
        <f>_xlfn.XLOOKUP(CleanedData[[#This Row],[Product]],'02_Lookup_Tables'!$A$2:$A$126,'02_Lookup_Tables'!$B$2:$B$126)</f>
        <v>1000.7</v>
      </c>
      <c r="S5403" t="str">
        <f>VLOOKUP(CleanedData[[#This Row],[Product]],'02_Lookup_Tables'!$H$2:$I$126,2,FALSE)</f>
        <v>Toys &amp; Games</v>
      </c>
      <c r="T5403" t="str">
        <f>VLOOKUP(CleanedData[[#This Row],[Province]],'02_Lookup_Tables'!$D$2:$E$10,2, FALSE)</f>
        <v>Central Region</v>
      </c>
      <c r="U5403" t="str" cm="1">
        <f t="array" ref="U5403">_xlfn.IFS(CleanedData[[#This Row],[Purchase Amount]]&lt;500,"Low",
CleanedData[[#This Row],[Purchase Amount]]&lt;5000,"Medium",
TRUE,"High")</f>
        <v>Medium</v>
      </c>
      <c r="V5403" t="str">
        <f>TEXT(CleanedData[[#This Row],[Date]],"mmmm")</f>
        <v>April</v>
      </c>
      <c r="W5403" t="str">
        <f>"Q"&amp;ROUNDUP(MONTH(CleanedData[[#This Row],[Date]])/3,0)</f>
        <v>Q2</v>
      </c>
      <c r="X5403" t="str">
        <f>IF(CleanedData[[#This Row],[Purchase Amount]]&gt;=5000,"Yes","No")</f>
        <v>No</v>
      </c>
      <c r="Y5403">
        <f>IF(CleanedData[[#This Row],[Recommend]]="Yes",1,0)</f>
        <v>1</v>
      </c>
      <c r="Z5403" s="6">
        <f>CleanedData[[#This Row],[Purchase Amount]]*0.15</f>
        <v>150.10499999999999</v>
      </c>
      <c r="AA5403" s="6">
        <f>CleanedData[[#This Row],[Purchase Amount]]*1.15</f>
        <v>1150.8050000000001</v>
      </c>
    </row>
    <row r="5404" spans="1:27" x14ac:dyDescent="0.3">
      <c r="A5404">
        <v>6539</v>
      </c>
      <c r="B5404" t="s">
        <v>5629</v>
      </c>
      <c r="C5404" s="1">
        <v>45506</v>
      </c>
      <c r="D5404">
        <v>57</v>
      </c>
      <c r="E5404" t="s">
        <v>39</v>
      </c>
      <c r="F5404" t="s">
        <v>68</v>
      </c>
      <c r="G5404" t="s">
        <v>53</v>
      </c>
      <c r="H5404">
        <v>3</v>
      </c>
      <c r="I5404" t="s">
        <v>45</v>
      </c>
      <c r="J5404" t="s">
        <v>74</v>
      </c>
      <c r="K5404" t="s">
        <v>64</v>
      </c>
      <c r="L5404" t="s">
        <v>42</v>
      </c>
      <c r="M5404" t="s">
        <v>136</v>
      </c>
      <c r="N5404" t="s">
        <v>48</v>
      </c>
      <c r="O5404" t="s">
        <v>89</v>
      </c>
      <c r="P5404" t="s">
        <v>49</v>
      </c>
      <c r="Q5404" t="s">
        <v>50</v>
      </c>
      <c r="R5404" s="6">
        <f>_xlfn.XLOOKUP(CleanedData[[#This Row],[Product]],'02_Lookup_Tables'!$A$2:$A$126,'02_Lookup_Tables'!$B$2:$B$126)</f>
        <v>444.38</v>
      </c>
      <c r="S5404" t="str">
        <f>VLOOKUP(CleanedData[[#This Row],[Product]],'02_Lookup_Tables'!$H$2:$I$126,2,FALSE)</f>
        <v>Beauty &amp; Personal Care</v>
      </c>
      <c r="T5404" t="str">
        <f>VLOOKUP(CleanedData[[#This Row],[Province]],'02_Lookup_Tables'!$D$2:$E$10,2, FALSE)</f>
        <v>Northern Region</v>
      </c>
      <c r="U5404" t="str" cm="1">
        <f t="array" ref="U5404">_xlfn.IFS(CleanedData[[#This Row],[Purchase Amount]]&lt;500,"Low",
CleanedData[[#This Row],[Purchase Amount]]&lt;5000,"Medium",
TRUE,"High")</f>
        <v>Low</v>
      </c>
      <c r="V5404" t="str">
        <f>TEXT(CleanedData[[#This Row],[Date]],"mmmm")</f>
        <v>August</v>
      </c>
      <c r="W5404" t="str">
        <f>"Q"&amp;ROUNDUP(MONTH(CleanedData[[#This Row],[Date]])/3,0)</f>
        <v>Q3</v>
      </c>
      <c r="X5404" t="str">
        <f>IF(CleanedData[[#This Row],[Purchase Amount]]&gt;=5000,"Yes","No")</f>
        <v>No</v>
      </c>
      <c r="Y5404">
        <f>IF(CleanedData[[#This Row],[Recommend]]="Yes",1,0)</f>
        <v>1</v>
      </c>
      <c r="Z5404" s="6">
        <f>CleanedData[[#This Row],[Purchase Amount]]*0.15</f>
        <v>66.656999999999996</v>
      </c>
      <c r="AA5404" s="6">
        <f>CleanedData[[#This Row],[Purchase Amount]]*1.15</f>
        <v>511.03699999999998</v>
      </c>
    </row>
    <row r="5405" spans="1:27" x14ac:dyDescent="0.3">
      <c r="A5405">
        <v>6540</v>
      </c>
      <c r="B5405" t="s">
        <v>5630</v>
      </c>
      <c r="C5405" s="1">
        <v>45923</v>
      </c>
      <c r="D5405">
        <v>57</v>
      </c>
      <c r="E5405" t="s">
        <v>60</v>
      </c>
      <c r="F5405" t="s">
        <v>72</v>
      </c>
      <c r="G5405" t="s">
        <v>378</v>
      </c>
      <c r="H5405">
        <v>3</v>
      </c>
      <c r="I5405" t="s">
        <v>45</v>
      </c>
      <c r="J5405" t="s">
        <v>69</v>
      </c>
      <c r="K5405" t="s">
        <v>44</v>
      </c>
      <c r="L5405" t="s">
        <v>42</v>
      </c>
      <c r="M5405" t="s">
        <v>92</v>
      </c>
      <c r="N5405" t="s">
        <v>48</v>
      </c>
      <c r="O5405" t="s">
        <v>89</v>
      </c>
      <c r="P5405" t="s">
        <v>49</v>
      </c>
      <c r="Q5405" t="s">
        <v>50</v>
      </c>
      <c r="R5405" s="6">
        <f>_xlfn.XLOOKUP(CleanedData[[#This Row],[Product]],'02_Lookup_Tables'!$A$2:$A$126,'02_Lookup_Tables'!$B$2:$B$126)</f>
        <v>40.11</v>
      </c>
      <c r="S5405" t="str">
        <f>VLOOKUP(CleanedData[[#This Row],[Product]],'02_Lookup_Tables'!$H$2:$I$126,2,FALSE)</f>
        <v>Food</v>
      </c>
      <c r="T5405" t="str">
        <f>VLOOKUP(CleanedData[[#This Row],[Province]],'02_Lookup_Tables'!$D$2:$E$10,2, FALSE)</f>
        <v>Central Region</v>
      </c>
      <c r="U5405" t="str" cm="1">
        <f t="array" ref="U5405">_xlfn.IFS(CleanedData[[#This Row],[Purchase Amount]]&lt;500,"Low",
CleanedData[[#This Row],[Purchase Amount]]&lt;5000,"Medium",
TRUE,"High")</f>
        <v>Low</v>
      </c>
      <c r="V5405" t="str">
        <f>TEXT(CleanedData[[#This Row],[Date]],"mmmm")</f>
        <v>September</v>
      </c>
      <c r="W5405" t="str">
        <f>"Q"&amp;ROUNDUP(MONTH(CleanedData[[#This Row],[Date]])/3,0)</f>
        <v>Q3</v>
      </c>
      <c r="X5405" t="str">
        <f>IF(CleanedData[[#This Row],[Purchase Amount]]&gt;=5000,"Yes","No")</f>
        <v>No</v>
      </c>
      <c r="Y5405">
        <f>IF(CleanedData[[#This Row],[Recommend]]="Yes",1,0)</f>
        <v>1</v>
      </c>
      <c r="Z5405" s="6">
        <f>CleanedData[[#This Row],[Purchase Amount]]*0.15</f>
        <v>6.0164999999999997</v>
      </c>
      <c r="AA5405" s="6">
        <f>CleanedData[[#This Row],[Purchase Amount]]*1.15</f>
        <v>46.126499999999993</v>
      </c>
    </row>
    <row r="5406" spans="1:27" x14ac:dyDescent="0.3">
      <c r="A5406">
        <v>6541</v>
      </c>
      <c r="B5406" t="s">
        <v>5631</v>
      </c>
      <c r="C5406" s="1">
        <v>45399</v>
      </c>
      <c r="E5406" t="s">
        <v>52</v>
      </c>
      <c r="F5406" t="s">
        <v>61</v>
      </c>
      <c r="G5406" t="s">
        <v>340</v>
      </c>
      <c r="H5406">
        <v>2</v>
      </c>
      <c r="I5406" t="s">
        <v>42</v>
      </c>
      <c r="J5406" t="s">
        <v>54</v>
      </c>
      <c r="K5406" t="s">
        <v>44</v>
      </c>
      <c r="L5406" t="s">
        <v>45</v>
      </c>
      <c r="M5406" t="s">
        <v>236</v>
      </c>
      <c r="N5406" t="s">
        <v>47</v>
      </c>
      <c r="O5406" t="s">
        <v>89</v>
      </c>
      <c r="P5406" t="s">
        <v>49</v>
      </c>
      <c r="Q5406" t="s">
        <v>166</v>
      </c>
      <c r="R5406" s="6">
        <f>_xlfn.XLOOKUP(CleanedData[[#This Row],[Product]],'02_Lookup_Tables'!$A$2:$A$126,'02_Lookup_Tables'!$B$2:$B$126)</f>
        <v>828.82</v>
      </c>
      <c r="S5406" t="str">
        <f>VLOOKUP(CleanedData[[#This Row],[Product]],'02_Lookup_Tables'!$H$2:$I$126,2,FALSE)</f>
        <v>Home Devices</v>
      </c>
      <c r="T5406" t="str">
        <f>VLOOKUP(CleanedData[[#This Row],[Province]],'02_Lookup_Tables'!$D$2:$E$10,2, FALSE)</f>
        <v>Southern Region</v>
      </c>
      <c r="U5406" t="str" cm="1">
        <f t="array" ref="U5406">_xlfn.IFS(CleanedData[[#This Row],[Purchase Amount]]&lt;500,"Low",
CleanedData[[#This Row],[Purchase Amount]]&lt;5000,"Medium",
TRUE,"High")</f>
        <v>Medium</v>
      </c>
      <c r="V5406" t="str">
        <f>TEXT(CleanedData[[#This Row],[Date]],"mmmm")</f>
        <v>April</v>
      </c>
      <c r="W5406" t="str">
        <f>"Q"&amp;ROUNDUP(MONTH(CleanedData[[#This Row],[Date]])/3,0)</f>
        <v>Q2</v>
      </c>
      <c r="X5406" t="str">
        <f>IF(CleanedData[[#This Row],[Purchase Amount]]&gt;=5000,"Yes","No")</f>
        <v>No</v>
      </c>
      <c r="Y5406">
        <f>IF(CleanedData[[#This Row],[Recommend]]="Yes",1,0)</f>
        <v>0</v>
      </c>
      <c r="Z5406" s="6">
        <f>CleanedData[[#This Row],[Purchase Amount]]*0.15</f>
        <v>124.32300000000001</v>
      </c>
      <c r="AA5406" s="6">
        <f>CleanedData[[#This Row],[Purchase Amount]]*1.15</f>
        <v>953.14300000000003</v>
      </c>
    </row>
    <row r="5407" spans="1:27" x14ac:dyDescent="0.3">
      <c r="A5407">
        <v>6542</v>
      </c>
      <c r="B5407" t="s">
        <v>5632</v>
      </c>
      <c r="C5407" s="1">
        <v>45612</v>
      </c>
      <c r="D5407">
        <v>55</v>
      </c>
      <c r="E5407" t="s">
        <v>39</v>
      </c>
      <c r="F5407" t="s">
        <v>83</v>
      </c>
      <c r="G5407" t="s">
        <v>636</v>
      </c>
      <c r="H5407">
        <v>5</v>
      </c>
      <c r="I5407" t="s">
        <v>42</v>
      </c>
      <c r="J5407" t="s">
        <v>69</v>
      </c>
      <c r="K5407" t="s">
        <v>44</v>
      </c>
      <c r="L5407" t="s">
        <v>42</v>
      </c>
      <c r="M5407" t="s">
        <v>175</v>
      </c>
      <c r="N5407" t="s">
        <v>57</v>
      </c>
      <c r="O5407" t="s">
        <v>89</v>
      </c>
      <c r="P5407" t="s">
        <v>70</v>
      </c>
      <c r="Q5407" t="s">
        <v>50</v>
      </c>
      <c r="R5407" s="6">
        <f>_xlfn.XLOOKUP(CleanedData[[#This Row],[Product]],'02_Lookup_Tables'!$A$2:$A$126,'02_Lookup_Tables'!$B$2:$B$126)</f>
        <v>6581.78</v>
      </c>
      <c r="S5407" t="str">
        <f>VLOOKUP(CleanedData[[#This Row],[Product]],'02_Lookup_Tables'!$H$2:$I$126,2,FALSE)</f>
        <v>Electronics</v>
      </c>
      <c r="T5407" t="str">
        <f>VLOOKUP(CleanedData[[#This Row],[Province]],'02_Lookup_Tables'!$D$2:$E$10,2, FALSE)</f>
        <v>Western Region</v>
      </c>
      <c r="U5407" t="str" cm="1">
        <f t="array" ref="U5407">_xlfn.IFS(CleanedData[[#This Row],[Purchase Amount]]&lt;500,"Low",
CleanedData[[#This Row],[Purchase Amount]]&lt;5000,"Medium",
TRUE,"High")</f>
        <v>High</v>
      </c>
      <c r="V5407" t="str">
        <f>TEXT(CleanedData[[#This Row],[Date]],"mmmm")</f>
        <v>November</v>
      </c>
      <c r="W5407" t="str">
        <f>"Q"&amp;ROUNDUP(MONTH(CleanedData[[#This Row],[Date]])/3,0)</f>
        <v>Q4</v>
      </c>
      <c r="X5407" t="str">
        <f>IF(CleanedData[[#This Row],[Purchase Amount]]&gt;=5000,"Yes","No")</f>
        <v>Yes</v>
      </c>
      <c r="Y5407">
        <f>IF(CleanedData[[#This Row],[Recommend]]="Yes",1,0)</f>
        <v>0</v>
      </c>
      <c r="Z5407" s="6">
        <f>CleanedData[[#This Row],[Purchase Amount]]*0.15</f>
        <v>987.26699999999994</v>
      </c>
      <c r="AA5407" s="6">
        <f>CleanedData[[#This Row],[Purchase Amount]]*1.15</f>
        <v>7569.0469999999996</v>
      </c>
    </row>
    <row r="5408" spans="1:27" x14ac:dyDescent="0.3">
      <c r="A5408">
        <v>6544</v>
      </c>
      <c r="B5408" t="s">
        <v>5633</v>
      </c>
      <c r="C5408" s="1">
        <v>45347</v>
      </c>
      <c r="D5408">
        <v>46</v>
      </c>
      <c r="E5408" t="s">
        <v>60</v>
      </c>
      <c r="F5408" t="s">
        <v>68</v>
      </c>
      <c r="G5408" t="s">
        <v>411</v>
      </c>
      <c r="H5408">
        <v>3</v>
      </c>
      <c r="I5408" t="s">
        <v>45</v>
      </c>
      <c r="J5408" t="s">
        <v>63</v>
      </c>
      <c r="K5408" t="s">
        <v>64</v>
      </c>
      <c r="L5408" t="s">
        <v>45</v>
      </c>
      <c r="M5408" t="s">
        <v>92</v>
      </c>
      <c r="N5408" t="s">
        <v>48</v>
      </c>
      <c r="O5408" t="s">
        <v>89</v>
      </c>
      <c r="P5408" t="s">
        <v>49</v>
      </c>
      <c r="Q5408" t="s">
        <v>93</v>
      </c>
      <c r="R5408" s="6">
        <f>_xlfn.XLOOKUP(CleanedData[[#This Row],[Product]],'02_Lookup_Tables'!$A$2:$A$126,'02_Lookup_Tables'!$B$2:$B$126)</f>
        <v>103.4</v>
      </c>
      <c r="S5408" t="str">
        <f>VLOOKUP(CleanedData[[#This Row],[Product]],'02_Lookup_Tables'!$H$2:$I$126,2,FALSE)</f>
        <v>Food</v>
      </c>
      <c r="T5408" t="str">
        <f>VLOOKUP(CleanedData[[#This Row],[Province]],'02_Lookup_Tables'!$D$2:$E$10,2, FALSE)</f>
        <v>Northern Region</v>
      </c>
      <c r="U5408" t="str" cm="1">
        <f t="array" ref="U5408">_xlfn.IFS(CleanedData[[#This Row],[Purchase Amount]]&lt;500,"Low",
CleanedData[[#This Row],[Purchase Amount]]&lt;5000,"Medium",
TRUE,"High")</f>
        <v>Low</v>
      </c>
      <c r="V5408" t="str">
        <f>TEXT(CleanedData[[#This Row],[Date]],"mmmm")</f>
        <v>February</v>
      </c>
      <c r="W5408" t="str">
        <f>"Q"&amp;ROUNDUP(MONTH(CleanedData[[#This Row],[Date]])/3,0)</f>
        <v>Q1</v>
      </c>
      <c r="X5408" t="str">
        <f>IF(CleanedData[[#This Row],[Purchase Amount]]&gt;=5000,"Yes","No")</f>
        <v>No</v>
      </c>
      <c r="Y5408">
        <f>IF(CleanedData[[#This Row],[Recommend]]="Yes",1,0)</f>
        <v>1</v>
      </c>
      <c r="Z5408" s="6">
        <f>CleanedData[[#This Row],[Purchase Amount]]*0.15</f>
        <v>15.51</v>
      </c>
      <c r="AA5408" s="6">
        <f>CleanedData[[#This Row],[Purchase Amount]]*1.15</f>
        <v>118.91</v>
      </c>
    </row>
    <row r="5409" spans="1:27" x14ac:dyDescent="0.3">
      <c r="A5409">
        <v>6545</v>
      </c>
      <c r="B5409" t="s">
        <v>5634</v>
      </c>
      <c r="C5409" s="1">
        <v>45467</v>
      </c>
      <c r="D5409">
        <v>71</v>
      </c>
      <c r="E5409" t="s">
        <v>52</v>
      </c>
      <c r="F5409" t="s">
        <v>108</v>
      </c>
      <c r="G5409" t="s">
        <v>120</v>
      </c>
      <c r="H5409">
        <v>1</v>
      </c>
      <c r="I5409" t="s">
        <v>45</v>
      </c>
      <c r="J5409" t="s">
        <v>74</v>
      </c>
      <c r="K5409" t="s">
        <v>64</v>
      </c>
      <c r="L5409" t="s">
        <v>42</v>
      </c>
      <c r="N5409" t="s">
        <v>80</v>
      </c>
      <c r="O5409" t="s">
        <v>134</v>
      </c>
      <c r="P5409" t="s">
        <v>8646</v>
      </c>
      <c r="Q5409" t="s">
        <v>97</v>
      </c>
      <c r="R5409" s="6">
        <f>_xlfn.XLOOKUP(CleanedData[[#This Row],[Product]],'02_Lookup_Tables'!$A$2:$A$126,'02_Lookup_Tables'!$B$2:$B$126)</f>
        <v>471.63</v>
      </c>
      <c r="S5409" t="str">
        <f>VLOOKUP(CleanedData[[#This Row],[Product]],'02_Lookup_Tables'!$H$2:$I$126,2,FALSE)</f>
        <v>Beauty &amp; Personal Care</v>
      </c>
      <c r="T5409" t="str">
        <f>VLOOKUP(CleanedData[[#This Row],[Province]],'02_Lookup_Tables'!$D$2:$E$10,2, FALSE)</f>
        <v>Gauteng Region</v>
      </c>
      <c r="U5409" t="str" cm="1">
        <f t="array" ref="U5409">_xlfn.IFS(CleanedData[[#This Row],[Purchase Amount]]&lt;500,"Low",
CleanedData[[#This Row],[Purchase Amount]]&lt;5000,"Medium",
TRUE,"High")</f>
        <v>Low</v>
      </c>
      <c r="V5409" t="str">
        <f>TEXT(CleanedData[[#This Row],[Date]],"mmmm")</f>
        <v>June</v>
      </c>
      <c r="W5409" t="str">
        <f>"Q"&amp;ROUNDUP(MONTH(CleanedData[[#This Row],[Date]])/3,0)</f>
        <v>Q2</v>
      </c>
      <c r="X5409" t="str">
        <f>IF(CleanedData[[#This Row],[Purchase Amount]]&gt;=5000,"Yes","No")</f>
        <v>No</v>
      </c>
      <c r="Y5409">
        <f>IF(CleanedData[[#This Row],[Recommend]]="Yes",1,0)</f>
        <v>1</v>
      </c>
      <c r="Z5409" s="6">
        <f>CleanedData[[#This Row],[Purchase Amount]]*0.15</f>
        <v>70.744500000000002</v>
      </c>
      <c r="AA5409" s="6">
        <f>CleanedData[[#This Row],[Purchase Amount]]*1.15</f>
        <v>542.3744999999999</v>
      </c>
    </row>
    <row r="5410" spans="1:27" x14ac:dyDescent="0.3">
      <c r="A5410">
        <v>6546</v>
      </c>
      <c r="B5410" t="s">
        <v>5635</v>
      </c>
      <c r="C5410" s="1">
        <v>45735</v>
      </c>
      <c r="D5410">
        <v>67</v>
      </c>
      <c r="E5410" t="s">
        <v>60</v>
      </c>
      <c r="F5410" t="s">
        <v>61</v>
      </c>
      <c r="G5410" t="s">
        <v>207</v>
      </c>
      <c r="H5410">
        <v>3</v>
      </c>
      <c r="I5410" t="s">
        <v>42</v>
      </c>
      <c r="J5410" t="s">
        <v>43</v>
      </c>
      <c r="K5410" t="s">
        <v>44</v>
      </c>
      <c r="L5410" t="s">
        <v>45</v>
      </c>
      <c r="M5410" t="s">
        <v>75</v>
      </c>
      <c r="N5410" t="s">
        <v>48</v>
      </c>
      <c r="O5410" t="s">
        <v>89</v>
      </c>
      <c r="P5410" t="s">
        <v>49</v>
      </c>
      <c r="Q5410" t="s">
        <v>97</v>
      </c>
      <c r="R5410" s="6">
        <f>_xlfn.XLOOKUP(CleanedData[[#This Row],[Product]],'02_Lookup_Tables'!$A$2:$A$126,'02_Lookup_Tables'!$B$2:$B$126)</f>
        <v>3755.73</v>
      </c>
      <c r="S5410" t="str">
        <f>VLOOKUP(CleanedData[[#This Row],[Product]],'02_Lookup_Tables'!$H$2:$I$126,2,FALSE)</f>
        <v>Sports &amp; Outdoors</v>
      </c>
      <c r="T5410" t="str">
        <f>VLOOKUP(CleanedData[[#This Row],[Province]],'02_Lookup_Tables'!$D$2:$E$10,2, FALSE)</f>
        <v>Southern Region</v>
      </c>
      <c r="U5410" t="str" cm="1">
        <f t="array" ref="U5410">_xlfn.IFS(CleanedData[[#This Row],[Purchase Amount]]&lt;500,"Low",
CleanedData[[#This Row],[Purchase Amount]]&lt;5000,"Medium",
TRUE,"High")</f>
        <v>Medium</v>
      </c>
      <c r="V5410" t="str">
        <f>TEXT(CleanedData[[#This Row],[Date]],"mmmm")</f>
        <v>March</v>
      </c>
      <c r="W5410" t="str">
        <f>"Q"&amp;ROUNDUP(MONTH(CleanedData[[#This Row],[Date]])/3,0)</f>
        <v>Q1</v>
      </c>
      <c r="X5410" t="str">
        <f>IF(CleanedData[[#This Row],[Purchase Amount]]&gt;=5000,"Yes","No")</f>
        <v>No</v>
      </c>
      <c r="Y5410">
        <f>IF(CleanedData[[#This Row],[Recommend]]="Yes",1,0)</f>
        <v>0</v>
      </c>
      <c r="Z5410" s="6">
        <f>CleanedData[[#This Row],[Purchase Amount]]*0.15</f>
        <v>563.35950000000003</v>
      </c>
      <c r="AA5410" s="6">
        <f>CleanedData[[#This Row],[Purchase Amount]]*1.15</f>
        <v>4319.0895</v>
      </c>
    </row>
    <row r="5411" spans="1:27" x14ac:dyDescent="0.3">
      <c r="A5411">
        <v>6548</v>
      </c>
      <c r="B5411" t="s">
        <v>5636</v>
      </c>
      <c r="C5411" s="1">
        <v>45673</v>
      </c>
      <c r="D5411">
        <v>22</v>
      </c>
      <c r="E5411" t="s">
        <v>60</v>
      </c>
      <c r="F5411" t="s">
        <v>72</v>
      </c>
      <c r="G5411" t="s">
        <v>162</v>
      </c>
      <c r="H5411">
        <v>5</v>
      </c>
      <c r="I5411" t="s">
        <v>45</v>
      </c>
      <c r="J5411" t="s">
        <v>74</v>
      </c>
      <c r="K5411" t="s">
        <v>55</v>
      </c>
      <c r="L5411" t="s">
        <v>45</v>
      </c>
      <c r="M5411" t="s">
        <v>136</v>
      </c>
      <c r="N5411" t="s">
        <v>57</v>
      </c>
      <c r="O5411" t="s">
        <v>89</v>
      </c>
      <c r="P5411" t="s">
        <v>70</v>
      </c>
      <c r="Q5411" t="s">
        <v>66</v>
      </c>
      <c r="R5411" s="6">
        <f>_xlfn.XLOOKUP(CleanedData[[#This Row],[Product]],'02_Lookup_Tables'!$A$2:$A$126,'02_Lookup_Tables'!$B$2:$B$126)</f>
        <v>3086.4</v>
      </c>
      <c r="S5411" t="str">
        <f>VLOOKUP(CleanedData[[#This Row],[Product]],'02_Lookup_Tables'!$H$2:$I$126,2,FALSE)</f>
        <v>Home &amp; Living</v>
      </c>
      <c r="T5411" t="str">
        <f>VLOOKUP(CleanedData[[#This Row],[Province]],'02_Lookup_Tables'!$D$2:$E$10,2, FALSE)</f>
        <v>Central Region</v>
      </c>
      <c r="U5411" t="str" cm="1">
        <f t="array" ref="U5411">_xlfn.IFS(CleanedData[[#This Row],[Purchase Amount]]&lt;500,"Low",
CleanedData[[#This Row],[Purchase Amount]]&lt;5000,"Medium",
TRUE,"High")</f>
        <v>Medium</v>
      </c>
      <c r="V5411" t="str">
        <f>TEXT(CleanedData[[#This Row],[Date]],"mmmm")</f>
        <v>January</v>
      </c>
      <c r="W5411" t="str">
        <f>"Q"&amp;ROUNDUP(MONTH(CleanedData[[#This Row],[Date]])/3,0)</f>
        <v>Q1</v>
      </c>
      <c r="X5411" t="str">
        <f>IF(CleanedData[[#This Row],[Purchase Amount]]&gt;=5000,"Yes","No")</f>
        <v>No</v>
      </c>
      <c r="Y5411">
        <f>IF(CleanedData[[#This Row],[Recommend]]="Yes",1,0)</f>
        <v>1</v>
      </c>
      <c r="Z5411" s="6">
        <f>CleanedData[[#This Row],[Purchase Amount]]*0.15</f>
        <v>462.96</v>
      </c>
      <c r="AA5411" s="6">
        <f>CleanedData[[#This Row],[Purchase Amount]]*1.15</f>
        <v>3549.3599999999997</v>
      </c>
    </row>
    <row r="5412" spans="1:27" x14ac:dyDescent="0.3">
      <c r="A5412">
        <v>6549</v>
      </c>
      <c r="B5412" t="s">
        <v>5637</v>
      </c>
      <c r="C5412" s="1">
        <v>45832</v>
      </c>
      <c r="D5412">
        <v>43</v>
      </c>
      <c r="E5412" t="s">
        <v>52</v>
      </c>
      <c r="F5412" t="s">
        <v>61</v>
      </c>
      <c r="G5412" t="s">
        <v>269</v>
      </c>
      <c r="H5412">
        <v>3</v>
      </c>
      <c r="I5412" t="s">
        <v>45</v>
      </c>
      <c r="J5412" t="s">
        <v>69</v>
      </c>
      <c r="K5412" t="s">
        <v>64</v>
      </c>
      <c r="L5412" t="s">
        <v>45</v>
      </c>
      <c r="M5412" t="s">
        <v>100</v>
      </c>
      <c r="N5412" t="s">
        <v>48</v>
      </c>
      <c r="O5412" t="s">
        <v>48</v>
      </c>
      <c r="P5412" t="s">
        <v>70</v>
      </c>
      <c r="Q5412" t="s">
        <v>81</v>
      </c>
      <c r="R5412" s="6">
        <f>_xlfn.XLOOKUP(CleanedData[[#This Row],[Product]],'02_Lookup_Tables'!$A$2:$A$126,'02_Lookup_Tables'!$B$2:$B$126)</f>
        <v>1604.87</v>
      </c>
      <c r="S5412" t="str">
        <f>VLOOKUP(CleanedData[[#This Row],[Product]],'02_Lookup_Tables'!$H$2:$I$126,2,FALSE)</f>
        <v>Accessories</v>
      </c>
      <c r="T5412" t="str">
        <f>VLOOKUP(CleanedData[[#This Row],[Province]],'02_Lookup_Tables'!$D$2:$E$10,2, FALSE)</f>
        <v>Southern Region</v>
      </c>
      <c r="U5412" t="str" cm="1">
        <f t="array" ref="U5412">_xlfn.IFS(CleanedData[[#This Row],[Purchase Amount]]&lt;500,"Low",
CleanedData[[#This Row],[Purchase Amount]]&lt;5000,"Medium",
TRUE,"High")</f>
        <v>Medium</v>
      </c>
      <c r="V5412" t="str">
        <f>TEXT(CleanedData[[#This Row],[Date]],"mmmm")</f>
        <v>June</v>
      </c>
      <c r="W5412" t="str">
        <f>"Q"&amp;ROUNDUP(MONTH(CleanedData[[#This Row],[Date]])/3,0)</f>
        <v>Q2</v>
      </c>
      <c r="X5412" t="str">
        <f>IF(CleanedData[[#This Row],[Purchase Amount]]&gt;=5000,"Yes","No")</f>
        <v>No</v>
      </c>
      <c r="Y5412">
        <f>IF(CleanedData[[#This Row],[Recommend]]="Yes",1,0)</f>
        <v>1</v>
      </c>
      <c r="Z5412" s="6">
        <f>CleanedData[[#This Row],[Purchase Amount]]*0.15</f>
        <v>240.73049999999998</v>
      </c>
      <c r="AA5412" s="6">
        <f>CleanedData[[#This Row],[Purchase Amount]]*1.15</f>
        <v>1845.6004999999998</v>
      </c>
    </row>
    <row r="5413" spans="1:27" x14ac:dyDescent="0.3">
      <c r="A5413">
        <v>6550</v>
      </c>
      <c r="B5413" t="s">
        <v>5638</v>
      </c>
      <c r="C5413" s="1">
        <v>45877</v>
      </c>
      <c r="D5413">
        <v>67</v>
      </c>
      <c r="E5413" t="s">
        <v>60</v>
      </c>
      <c r="F5413" t="s">
        <v>77</v>
      </c>
      <c r="G5413" t="s">
        <v>328</v>
      </c>
      <c r="H5413">
        <v>4</v>
      </c>
      <c r="I5413" t="s">
        <v>42</v>
      </c>
      <c r="J5413" t="s">
        <v>43</v>
      </c>
      <c r="K5413" t="s">
        <v>55</v>
      </c>
      <c r="L5413" t="s">
        <v>42</v>
      </c>
      <c r="M5413" t="s">
        <v>180</v>
      </c>
      <c r="N5413" t="s">
        <v>96</v>
      </c>
      <c r="O5413" t="s">
        <v>89</v>
      </c>
      <c r="P5413" t="s">
        <v>70</v>
      </c>
      <c r="Q5413" t="s">
        <v>97</v>
      </c>
      <c r="R5413" s="6">
        <f>_xlfn.XLOOKUP(CleanedData[[#This Row],[Product]],'02_Lookup_Tables'!$A$2:$A$126,'02_Lookup_Tables'!$B$2:$B$126)</f>
        <v>3521.64</v>
      </c>
      <c r="S5413" t="str">
        <f>VLOOKUP(CleanedData[[#This Row],[Product]],'02_Lookup_Tables'!$H$2:$I$126,2,FALSE)</f>
        <v>Home Devices</v>
      </c>
      <c r="T5413" t="str">
        <f>VLOOKUP(CleanedData[[#This Row],[Province]],'02_Lookup_Tables'!$D$2:$E$10,2, FALSE)</f>
        <v>Central Region</v>
      </c>
      <c r="U5413" t="str" cm="1">
        <f t="array" ref="U5413">_xlfn.IFS(CleanedData[[#This Row],[Purchase Amount]]&lt;500,"Low",
CleanedData[[#This Row],[Purchase Amount]]&lt;5000,"Medium",
TRUE,"High")</f>
        <v>Medium</v>
      </c>
      <c r="V5413" t="str">
        <f>TEXT(CleanedData[[#This Row],[Date]],"mmmm")</f>
        <v>August</v>
      </c>
      <c r="W5413" t="str">
        <f>"Q"&amp;ROUNDUP(MONTH(CleanedData[[#This Row],[Date]])/3,0)</f>
        <v>Q3</v>
      </c>
      <c r="X5413" t="str">
        <f>IF(CleanedData[[#This Row],[Purchase Amount]]&gt;=5000,"Yes","No")</f>
        <v>No</v>
      </c>
      <c r="Y5413">
        <f>IF(CleanedData[[#This Row],[Recommend]]="Yes",1,0)</f>
        <v>0</v>
      </c>
      <c r="Z5413" s="6">
        <f>CleanedData[[#This Row],[Purchase Amount]]*0.15</f>
        <v>528.24599999999998</v>
      </c>
      <c r="AA5413" s="6">
        <f>CleanedData[[#This Row],[Purchase Amount]]*1.15</f>
        <v>4049.8859999999995</v>
      </c>
    </row>
    <row r="5414" spans="1:27" x14ac:dyDescent="0.3">
      <c r="A5414">
        <v>6552</v>
      </c>
      <c r="B5414" t="s">
        <v>5639</v>
      </c>
      <c r="C5414" s="1">
        <v>45510</v>
      </c>
      <c r="D5414">
        <v>73</v>
      </c>
      <c r="E5414" t="s">
        <v>52</v>
      </c>
      <c r="F5414" t="s">
        <v>130</v>
      </c>
      <c r="G5414" t="s">
        <v>102</v>
      </c>
      <c r="H5414">
        <v>4</v>
      </c>
      <c r="I5414" t="s">
        <v>45</v>
      </c>
      <c r="J5414" t="s">
        <v>43</v>
      </c>
      <c r="K5414" t="s">
        <v>55</v>
      </c>
      <c r="L5414" t="s">
        <v>45</v>
      </c>
      <c r="M5414" t="s">
        <v>56</v>
      </c>
      <c r="N5414" t="s">
        <v>96</v>
      </c>
      <c r="O5414" t="s">
        <v>148</v>
      </c>
      <c r="P5414" t="s">
        <v>49</v>
      </c>
      <c r="Q5414" t="s">
        <v>97</v>
      </c>
      <c r="R5414" s="6">
        <f>_xlfn.XLOOKUP(CleanedData[[#This Row],[Product]],'02_Lookup_Tables'!$A$2:$A$126,'02_Lookup_Tables'!$B$2:$B$126)</f>
        <v>276.82</v>
      </c>
      <c r="S5414" t="str">
        <f>VLOOKUP(CleanedData[[#This Row],[Product]],'02_Lookup_Tables'!$H$2:$I$126,2,FALSE)</f>
        <v>Home &amp; Living</v>
      </c>
      <c r="T5414" t="str">
        <f>VLOOKUP(CleanedData[[#This Row],[Province]],'02_Lookup_Tables'!$D$2:$E$10,2, FALSE)</f>
        <v>Eastern Region</v>
      </c>
      <c r="U5414" t="str" cm="1">
        <f t="array" ref="U5414">_xlfn.IFS(CleanedData[[#This Row],[Purchase Amount]]&lt;500,"Low",
CleanedData[[#This Row],[Purchase Amount]]&lt;5000,"Medium",
TRUE,"High")</f>
        <v>Low</v>
      </c>
      <c r="V5414" t="str">
        <f>TEXT(CleanedData[[#This Row],[Date]],"mmmm")</f>
        <v>August</v>
      </c>
      <c r="W5414" t="str">
        <f>"Q"&amp;ROUNDUP(MONTH(CleanedData[[#This Row],[Date]])/3,0)</f>
        <v>Q3</v>
      </c>
      <c r="X5414" t="str">
        <f>IF(CleanedData[[#This Row],[Purchase Amount]]&gt;=5000,"Yes","No")</f>
        <v>No</v>
      </c>
      <c r="Y5414">
        <f>IF(CleanedData[[#This Row],[Recommend]]="Yes",1,0)</f>
        <v>1</v>
      </c>
      <c r="Z5414" s="6">
        <f>CleanedData[[#This Row],[Purchase Amount]]*0.15</f>
        <v>41.522999999999996</v>
      </c>
      <c r="AA5414" s="6">
        <f>CleanedData[[#This Row],[Purchase Amount]]*1.15</f>
        <v>318.34299999999996</v>
      </c>
    </row>
    <row r="5415" spans="1:27" x14ac:dyDescent="0.3">
      <c r="A5415">
        <v>6553</v>
      </c>
      <c r="B5415" t="s">
        <v>5640</v>
      </c>
      <c r="C5415" s="1">
        <v>45459</v>
      </c>
      <c r="D5415">
        <v>44</v>
      </c>
      <c r="E5415" t="s">
        <v>52</v>
      </c>
      <c r="F5415" t="s">
        <v>125</v>
      </c>
      <c r="G5415" t="s">
        <v>160</v>
      </c>
      <c r="H5415">
        <v>5</v>
      </c>
      <c r="I5415" t="s">
        <v>42</v>
      </c>
      <c r="J5415" t="s">
        <v>54</v>
      </c>
      <c r="K5415" t="s">
        <v>64</v>
      </c>
      <c r="L5415" t="s">
        <v>42</v>
      </c>
      <c r="M5415" t="s">
        <v>136</v>
      </c>
      <c r="N5415" t="s">
        <v>57</v>
      </c>
      <c r="O5415" t="s">
        <v>89</v>
      </c>
      <c r="P5415" t="s">
        <v>70</v>
      </c>
      <c r="Q5415" t="s">
        <v>81</v>
      </c>
      <c r="R5415" s="6">
        <f>_xlfn.XLOOKUP(CleanedData[[#This Row],[Product]],'02_Lookup_Tables'!$A$2:$A$126,'02_Lookup_Tables'!$B$2:$B$126)</f>
        <v>294.33</v>
      </c>
      <c r="S5415" t="str">
        <f>VLOOKUP(CleanedData[[#This Row],[Product]],'02_Lookup_Tables'!$H$2:$I$126,2,FALSE)</f>
        <v>Toys &amp; Games</v>
      </c>
      <c r="T5415" t="str">
        <f>VLOOKUP(CleanedData[[#This Row],[Province]],'02_Lookup_Tables'!$D$2:$E$10,2, FALSE)</f>
        <v>Western Region</v>
      </c>
      <c r="U5415" t="str" cm="1">
        <f t="array" ref="U5415">_xlfn.IFS(CleanedData[[#This Row],[Purchase Amount]]&lt;500,"Low",
CleanedData[[#This Row],[Purchase Amount]]&lt;5000,"Medium",
TRUE,"High")</f>
        <v>Low</v>
      </c>
      <c r="V5415" t="str">
        <f>TEXT(CleanedData[[#This Row],[Date]],"mmmm")</f>
        <v>June</v>
      </c>
      <c r="W5415" t="str">
        <f>"Q"&amp;ROUNDUP(MONTH(CleanedData[[#This Row],[Date]])/3,0)</f>
        <v>Q2</v>
      </c>
      <c r="X5415" t="str">
        <f>IF(CleanedData[[#This Row],[Purchase Amount]]&gt;=5000,"Yes","No")</f>
        <v>No</v>
      </c>
      <c r="Y5415">
        <f>IF(CleanedData[[#This Row],[Recommend]]="Yes",1,0)</f>
        <v>0</v>
      </c>
      <c r="Z5415" s="6">
        <f>CleanedData[[#This Row],[Purchase Amount]]*0.15</f>
        <v>44.149499999999996</v>
      </c>
      <c r="AA5415" s="6">
        <f>CleanedData[[#This Row],[Purchase Amount]]*1.15</f>
        <v>338.47949999999997</v>
      </c>
    </row>
    <row r="5416" spans="1:27" x14ac:dyDescent="0.3">
      <c r="A5416">
        <v>6554</v>
      </c>
      <c r="B5416" t="s">
        <v>5641</v>
      </c>
      <c r="C5416" s="1">
        <v>45765</v>
      </c>
      <c r="D5416">
        <v>48</v>
      </c>
      <c r="E5416" t="s">
        <v>60</v>
      </c>
      <c r="F5416" t="s">
        <v>40</v>
      </c>
      <c r="G5416" t="s">
        <v>317</v>
      </c>
      <c r="H5416">
        <v>2</v>
      </c>
      <c r="I5416" t="s">
        <v>42</v>
      </c>
      <c r="J5416" t="s">
        <v>74</v>
      </c>
      <c r="K5416" t="s">
        <v>64</v>
      </c>
      <c r="L5416" t="s">
        <v>45</v>
      </c>
      <c r="M5416" t="s">
        <v>112</v>
      </c>
      <c r="N5416" t="s">
        <v>47</v>
      </c>
      <c r="O5416" t="s">
        <v>48</v>
      </c>
      <c r="P5416" t="s">
        <v>49</v>
      </c>
      <c r="Q5416" t="s">
        <v>93</v>
      </c>
      <c r="R5416" s="6">
        <f>_xlfn.XLOOKUP(CleanedData[[#This Row],[Product]],'02_Lookup_Tables'!$A$2:$A$126,'02_Lookup_Tables'!$B$2:$B$126)</f>
        <v>10347.709999999999</v>
      </c>
      <c r="S5416" t="str">
        <f>VLOOKUP(CleanedData[[#This Row],[Product]],'02_Lookup_Tables'!$H$2:$I$126,2,FALSE)</f>
        <v>Home Devices</v>
      </c>
      <c r="T5416" t="str">
        <f>VLOOKUP(CleanedData[[#This Row],[Province]],'02_Lookup_Tables'!$D$2:$E$10,2, FALSE)</f>
        <v>Northern Region</v>
      </c>
      <c r="U5416" t="str" cm="1">
        <f t="array" ref="U5416">_xlfn.IFS(CleanedData[[#This Row],[Purchase Amount]]&lt;500,"Low",
CleanedData[[#This Row],[Purchase Amount]]&lt;5000,"Medium",
TRUE,"High")</f>
        <v>High</v>
      </c>
      <c r="V5416" t="str">
        <f>TEXT(CleanedData[[#This Row],[Date]],"mmmm")</f>
        <v>April</v>
      </c>
      <c r="W5416" t="str">
        <f>"Q"&amp;ROUNDUP(MONTH(CleanedData[[#This Row],[Date]])/3,0)</f>
        <v>Q2</v>
      </c>
      <c r="X5416" t="str">
        <f>IF(CleanedData[[#This Row],[Purchase Amount]]&gt;=5000,"Yes","No")</f>
        <v>Yes</v>
      </c>
      <c r="Y5416">
        <f>IF(CleanedData[[#This Row],[Recommend]]="Yes",1,0)</f>
        <v>0</v>
      </c>
      <c r="Z5416" s="6">
        <f>CleanedData[[#This Row],[Purchase Amount]]*0.15</f>
        <v>1552.1564999999998</v>
      </c>
      <c r="AA5416" s="6">
        <f>CleanedData[[#This Row],[Purchase Amount]]*1.15</f>
        <v>11899.866499999998</v>
      </c>
    </row>
    <row r="5417" spans="1:27" x14ac:dyDescent="0.3">
      <c r="A5417">
        <v>6556</v>
      </c>
      <c r="B5417" t="s">
        <v>5642</v>
      </c>
      <c r="C5417" s="1">
        <v>45851</v>
      </c>
      <c r="D5417">
        <v>43</v>
      </c>
      <c r="E5417" t="s">
        <v>39</v>
      </c>
      <c r="F5417" t="s">
        <v>61</v>
      </c>
      <c r="G5417" t="s">
        <v>173</v>
      </c>
      <c r="H5417">
        <v>3</v>
      </c>
      <c r="I5417" t="s">
        <v>42</v>
      </c>
      <c r="J5417" t="s">
        <v>63</v>
      </c>
      <c r="K5417" t="s">
        <v>55</v>
      </c>
      <c r="L5417" t="s">
        <v>45</v>
      </c>
      <c r="M5417" t="s">
        <v>190</v>
      </c>
      <c r="N5417" t="s">
        <v>48</v>
      </c>
      <c r="O5417" t="s">
        <v>89</v>
      </c>
      <c r="P5417" t="s">
        <v>49</v>
      </c>
      <c r="Q5417" t="s">
        <v>81</v>
      </c>
      <c r="R5417" s="6">
        <f>_xlfn.XLOOKUP(CleanedData[[#This Row],[Product]],'02_Lookup_Tables'!$A$2:$A$126,'02_Lookup_Tables'!$B$2:$B$126)</f>
        <v>13056.99</v>
      </c>
      <c r="S5417" t="str">
        <f>VLOOKUP(CleanedData[[#This Row],[Product]],'02_Lookup_Tables'!$H$2:$I$126,2,FALSE)</f>
        <v>Electronics</v>
      </c>
      <c r="T5417" t="str">
        <f>VLOOKUP(CleanedData[[#This Row],[Province]],'02_Lookup_Tables'!$D$2:$E$10,2, FALSE)</f>
        <v>Southern Region</v>
      </c>
      <c r="U5417" t="str" cm="1">
        <f t="array" ref="U5417">_xlfn.IFS(CleanedData[[#This Row],[Purchase Amount]]&lt;500,"Low",
CleanedData[[#This Row],[Purchase Amount]]&lt;5000,"Medium",
TRUE,"High")</f>
        <v>High</v>
      </c>
      <c r="V5417" t="str">
        <f>TEXT(CleanedData[[#This Row],[Date]],"mmmm")</f>
        <v>July</v>
      </c>
      <c r="W5417" t="str">
        <f>"Q"&amp;ROUNDUP(MONTH(CleanedData[[#This Row],[Date]])/3,0)</f>
        <v>Q3</v>
      </c>
      <c r="X5417" t="str">
        <f>IF(CleanedData[[#This Row],[Purchase Amount]]&gt;=5000,"Yes","No")</f>
        <v>Yes</v>
      </c>
      <c r="Y5417">
        <f>IF(CleanedData[[#This Row],[Recommend]]="Yes",1,0)</f>
        <v>0</v>
      </c>
      <c r="Z5417" s="6">
        <f>CleanedData[[#This Row],[Purchase Amount]]*0.15</f>
        <v>1958.5484999999999</v>
      </c>
      <c r="AA5417" s="6">
        <f>CleanedData[[#This Row],[Purchase Amount]]*1.15</f>
        <v>15015.538499999999</v>
      </c>
    </row>
    <row r="5418" spans="1:27" x14ac:dyDescent="0.3">
      <c r="A5418">
        <v>6557</v>
      </c>
      <c r="B5418" t="s">
        <v>5643</v>
      </c>
      <c r="C5418" s="1">
        <v>45331</v>
      </c>
      <c r="D5418">
        <v>74</v>
      </c>
      <c r="E5418" t="s">
        <v>39</v>
      </c>
      <c r="F5418" t="s">
        <v>77</v>
      </c>
      <c r="G5418" t="s">
        <v>201</v>
      </c>
      <c r="H5418">
        <v>1</v>
      </c>
      <c r="I5418" t="s">
        <v>45</v>
      </c>
      <c r="J5418" t="s">
        <v>54</v>
      </c>
      <c r="K5418" t="s">
        <v>44</v>
      </c>
      <c r="L5418" t="s">
        <v>45</v>
      </c>
      <c r="M5418" t="s">
        <v>140</v>
      </c>
      <c r="N5418" t="s">
        <v>80</v>
      </c>
      <c r="O5418" t="s">
        <v>148</v>
      </c>
      <c r="P5418" t="s">
        <v>70</v>
      </c>
      <c r="Q5418" t="s">
        <v>97</v>
      </c>
      <c r="R5418" s="6">
        <f>_xlfn.XLOOKUP(CleanedData[[#This Row],[Product]],'02_Lookup_Tables'!$A$2:$A$126,'02_Lookup_Tables'!$B$2:$B$126)</f>
        <v>755.66</v>
      </c>
      <c r="S5418" t="str">
        <f>VLOOKUP(CleanedData[[#This Row],[Product]],'02_Lookup_Tables'!$H$2:$I$126,2,FALSE)</f>
        <v>Home &amp; Living</v>
      </c>
      <c r="T5418" t="str">
        <f>VLOOKUP(CleanedData[[#This Row],[Province]],'02_Lookup_Tables'!$D$2:$E$10,2, FALSE)</f>
        <v>Central Region</v>
      </c>
      <c r="U5418" t="str" cm="1">
        <f t="array" ref="U5418">_xlfn.IFS(CleanedData[[#This Row],[Purchase Amount]]&lt;500,"Low",
CleanedData[[#This Row],[Purchase Amount]]&lt;5000,"Medium",
TRUE,"High")</f>
        <v>Medium</v>
      </c>
      <c r="V5418" t="str">
        <f>TEXT(CleanedData[[#This Row],[Date]],"mmmm")</f>
        <v>February</v>
      </c>
      <c r="W5418" t="str">
        <f>"Q"&amp;ROUNDUP(MONTH(CleanedData[[#This Row],[Date]])/3,0)</f>
        <v>Q1</v>
      </c>
      <c r="X5418" t="str">
        <f>IF(CleanedData[[#This Row],[Purchase Amount]]&gt;=5000,"Yes","No")</f>
        <v>No</v>
      </c>
      <c r="Y5418">
        <f>IF(CleanedData[[#This Row],[Recommend]]="Yes",1,0)</f>
        <v>1</v>
      </c>
      <c r="Z5418" s="6">
        <f>CleanedData[[#This Row],[Purchase Amount]]*0.15</f>
        <v>113.34899999999999</v>
      </c>
      <c r="AA5418" s="6">
        <f>CleanedData[[#This Row],[Purchase Amount]]*1.15</f>
        <v>869.0089999999999</v>
      </c>
    </row>
    <row r="5419" spans="1:27" x14ac:dyDescent="0.3">
      <c r="A5419">
        <v>6558</v>
      </c>
      <c r="B5419" t="s">
        <v>5644</v>
      </c>
      <c r="C5419" s="1">
        <v>45441</v>
      </c>
      <c r="D5419">
        <v>72</v>
      </c>
      <c r="E5419" t="s">
        <v>52</v>
      </c>
      <c r="F5419" t="s">
        <v>83</v>
      </c>
      <c r="G5419" t="s">
        <v>62</v>
      </c>
      <c r="H5419">
        <v>5</v>
      </c>
      <c r="I5419" t="s">
        <v>42</v>
      </c>
      <c r="J5419" t="s">
        <v>54</v>
      </c>
      <c r="K5419" t="s">
        <v>64</v>
      </c>
      <c r="L5419" t="s">
        <v>45</v>
      </c>
      <c r="M5419" t="s">
        <v>236</v>
      </c>
      <c r="N5419" t="s">
        <v>57</v>
      </c>
      <c r="O5419" t="s">
        <v>89</v>
      </c>
      <c r="P5419" t="s">
        <v>70</v>
      </c>
      <c r="Q5419" t="s">
        <v>97</v>
      </c>
      <c r="R5419" s="6">
        <f>_xlfn.XLOOKUP(CleanedData[[#This Row],[Product]],'02_Lookup_Tables'!$A$2:$A$126,'02_Lookup_Tables'!$B$2:$B$126)</f>
        <v>230.14</v>
      </c>
      <c r="S5419" t="str">
        <f>VLOOKUP(CleanedData[[#This Row],[Product]],'02_Lookup_Tables'!$H$2:$I$126,2,FALSE)</f>
        <v>Sports &amp; Outdoors</v>
      </c>
      <c r="T5419" t="str">
        <f>VLOOKUP(CleanedData[[#This Row],[Province]],'02_Lookup_Tables'!$D$2:$E$10,2, FALSE)</f>
        <v>Western Region</v>
      </c>
      <c r="U5419" t="str" cm="1">
        <f t="array" ref="U5419">_xlfn.IFS(CleanedData[[#This Row],[Purchase Amount]]&lt;500,"Low",
CleanedData[[#This Row],[Purchase Amount]]&lt;5000,"Medium",
TRUE,"High")</f>
        <v>Low</v>
      </c>
      <c r="V5419" t="str">
        <f>TEXT(CleanedData[[#This Row],[Date]],"mmmm")</f>
        <v>May</v>
      </c>
      <c r="W5419" t="str">
        <f>"Q"&amp;ROUNDUP(MONTH(CleanedData[[#This Row],[Date]])/3,0)</f>
        <v>Q2</v>
      </c>
      <c r="X5419" t="str">
        <f>IF(CleanedData[[#This Row],[Purchase Amount]]&gt;=5000,"Yes","No")</f>
        <v>No</v>
      </c>
      <c r="Y5419">
        <f>IF(CleanedData[[#This Row],[Recommend]]="Yes",1,0)</f>
        <v>0</v>
      </c>
      <c r="Z5419" s="6">
        <f>CleanedData[[#This Row],[Purchase Amount]]*0.15</f>
        <v>34.520999999999994</v>
      </c>
      <c r="AA5419" s="6">
        <f>CleanedData[[#This Row],[Purchase Amount]]*1.15</f>
        <v>264.66099999999994</v>
      </c>
    </row>
    <row r="5420" spans="1:27" x14ac:dyDescent="0.3">
      <c r="A5420">
        <v>6559</v>
      </c>
      <c r="B5420" t="s">
        <v>5645</v>
      </c>
      <c r="C5420" s="1">
        <v>45557</v>
      </c>
      <c r="D5420">
        <v>64</v>
      </c>
      <c r="E5420" t="s">
        <v>39</v>
      </c>
      <c r="F5420" t="s">
        <v>40</v>
      </c>
      <c r="G5420" t="s">
        <v>205</v>
      </c>
      <c r="H5420">
        <v>4</v>
      </c>
      <c r="I5420" t="s">
        <v>42</v>
      </c>
      <c r="J5420" t="s">
        <v>63</v>
      </c>
      <c r="K5420" t="s">
        <v>55</v>
      </c>
      <c r="L5420" t="s">
        <v>45</v>
      </c>
      <c r="M5420" t="s">
        <v>236</v>
      </c>
      <c r="N5420" t="s">
        <v>96</v>
      </c>
      <c r="O5420" t="s">
        <v>89</v>
      </c>
      <c r="P5420" t="s">
        <v>70</v>
      </c>
      <c r="Q5420" t="s">
        <v>50</v>
      </c>
      <c r="R5420" s="6">
        <f>_xlfn.XLOOKUP(CleanedData[[#This Row],[Product]],'02_Lookup_Tables'!$A$2:$A$126,'02_Lookup_Tables'!$B$2:$B$126)</f>
        <v>139.72999999999999</v>
      </c>
      <c r="S5420" t="str">
        <f>VLOOKUP(CleanedData[[#This Row],[Product]],'02_Lookup_Tables'!$H$2:$I$126,2,FALSE)</f>
        <v>Beauty &amp; Personal Care</v>
      </c>
      <c r="T5420" t="str">
        <f>VLOOKUP(CleanedData[[#This Row],[Province]],'02_Lookup_Tables'!$D$2:$E$10,2, FALSE)</f>
        <v>Northern Region</v>
      </c>
      <c r="U5420" t="str" cm="1">
        <f t="array" ref="U5420">_xlfn.IFS(CleanedData[[#This Row],[Purchase Amount]]&lt;500,"Low",
CleanedData[[#This Row],[Purchase Amount]]&lt;5000,"Medium",
TRUE,"High")</f>
        <v>Low</v>
      </c>
      <c r="V5420" t="str">
        <f>TEXT(CleanedData[[#This Row],[Date]],"mmmm")</f>
        <v>September</v>
      </c>
      <c r="W5420" t="str">
        <f>"Q"&amp;ROUNDUP(MONTH(CleanedData[[#This Row],[Date]])/3,0)</f>
        <v>Q3</v>
      </c>
      <c r="X5420" t="str">
        <f>IF(CleanedData[[#This Row],[Purchase Amount]]&gt;=5000,"Yes","No")</f>
        <v>No</v>
      </c>
      <c r="Y5420">
        <f>IF(CleanedData[[#This Row],[Recommend]]="Yes",1,0)</f>
        <v>0</v>
      </c>
      <c r="Z5420" s="6">
        <f>CleanedData[[#This Row],[Purchase Amount]]*0.15</f>
        <v>20.959499999999998</v>
      </c>
      <c r="AA5420" s="6">
        <f>CleanedData[[#This Row],[Purchase Amount]]*1.15</f>
        <v>160.68949999999998</v>
      </c>
    </row>
    <row r="5421" spans="1:27" x14ac:dyDescent="0.3">
      <c r="A5421">
        <v>6560</v>
      </c>
      <c r="B5421" t="s">
        <v>5646</v>
      </c>
      <c r="C5421" s="1">
        <v>45572</v>
      </c>
      <c r="D5421">
        <v>24</v>
      </c>
      <c r="E5421" t="s">
        <v>39</v>
      </c>
      <c r="F5421" t="s">
        <v>61</v>
      </c>
      <c r="G5421" t="s">
        <v>359</v>
      </c>
      <c r="H5421">
        <v>4</v>
      </c>
      <c r="I5421" t="s">
        <v>45</v>
      </c>
      <c r="J5421" t="s">
        <v>43</v>
      </c>
      <c r="K5421" t="s">
        <v>55</v>
      </c>
      <c r="L5421" t="s">
        <v>45</v>
      </c>
      <c r="M5421" t="s">
        <v>75</v>
      </c>
      <c r="N5421" t="s">
        <v>96</v>
      </c>
      <c r="O5421" t="s">
        <v>89</v>
      </c>
      <c r="P5421" t="s">
        <v>70</v>
      </c>
      <c r="Q5421" t="s">
        <v>66</v>
      </c>
      <c r="R5421" s="6">
        <f>_xlfn.XLOOKUP(CleanedData[[#This Row],[Product]],'02_Lookup_Tables'!$A$2:$A$126,'02_Lookup_Tables'!$B$2:$B$126)</f>
        <v>34.200000000000003</v>
      </c>
      <c r="S5421" t="str">
        <f>VLOOKUP(CleanedData[[#This Row],[Product]],'02_Lookup_Tables'!$H$2:$I$126,2,FALSE)</f>
        <v>Food</v>
      </c>
      <c r="T5421" t="str">
        <f>VLOOKUP(CleanedData[[#This Row],[Province]],'02_Lookup_Tables'!$D$2:$E$10,2, FALSE)</f>
        <v>Southern Region</v>
      </c>
      <c r="U5421" t="str" cm="1">
        <f t="array" ref="U5421">_xlfn.IFS(CleanedData[[#This Row],[Purchase Amount]]&lt;500,"Low",
CleanedData[[#This Row],[Purchase Amount]]&lt;5000,"Medium",
TRUE,"High")</f>
        <v>Low</v>
      </c>
      <c r="V5421" t="str">
        <f>TEXT(CleanedData[[#This Row],[Date]],"mmmm")</f>
        <v>October</v>
      </c>
      <c r="W5421" t="str">
        <f>"Q"&amp;ROUNDUP(MONTH(CleanedData[[#This Row],[Date]])/3,0)</f>
        <v>Q4</v>
      </c>
      <c r="X5421" t="str">
        <f>IF(CleanedData[[#This Row],[Purchase Amount]]&gt;=5000,"Yes","No")</f>
        <v>No</v>
      </c>
      <c r="Y5421">
        <f>IF(CleanedData[[#This Row],[Recommend]]="Yes",1,0)</f>
        <v>1</v>
      </c>
      <c r="Z5421" s="6">
        <f>CleanedData[[#This Row],[Purchase Amount]]*0.15</f>
        <v>5.13</v>
      </c>
      <c r="AA5421" s="6">
        <f>CleanedData[[#This Row],[Purchase Amount]]*1.15</f>
        <v>39.33</v>
      </c>
    </row>
    <row r="5422" spans="1:27" x14ac:dyDescent="0.3">
      <c r="A5422">
        <v>6561</v>
      </c>
      <c r="B5422" t="s">
        <v>5647</v>
      </c>
      <c r="C5422" s="1">
        <v>45941</v>
      </c>
      <c r="D5422">
        <v>58</v>
      </c>
      <c r="E5422" t="s">
        <v>39</v>
      </c>
      <c r="F5422" t="s">
        <v>40</v>
      </c>
      <c r="G5422" t="s">
        <v>411</v>
      </c>
      <c r="H5422">
        <v>2</v>
      </c>
      <c r="I5422" t="s">
        <v>42</v>
      </c>
      <c r="J5422" t="s">
        <v>63</v>
      </c>
      <c r="K5422" t="s">
        <v>55</v>
      </c>
      <c r="L5422" t="s">
        <v>42</v>
      </c>
      <c r="M5422" t="s">
        <v>75</v>
      </c>
      <c r="N5422" t="s">
        <v>47</v>
      </c>
      <c r="O5422" t="s">
        <v>89</v>
      </c>
      <c r="P5422" t="s">
        <v>49</v>
      </c>
      <c r="Q5422" t="s">
        <v>50</v>
      </c>
      <c r="R5422" s="6">
        <f>_xlfn.XLOOKUP(CleanedData[[#This Row],[Product]],'02_Lookup_Tables'!$A$2:$A$126,'02_Lookup_Tables'!$B$2:$B$126)</f>
        <v>103.4</v>
      </c>
      <c r="S5422" t="str">
        <f>VLOOKUP(CleanedData[[#This Row],[Product]],'02_Lookup_Tables'!$H$2:$I$126,2,FALSE)</f>
        <v>Food</v>
      </c>
      <c r="T5422" t="str">
        <f>VLOOKUP(CleanedData[[#This Row],[Province]],'02_Lookup_Tables'!$D$2:$E$10,2, FALSE)</f>
        <v>Northern Region</v>
      </c>
      <c r="U5422" t="str" cm="1">
        <f t="array" ref="U5422">_xlfn.IFS(CleanedData[[#This Row],[Purchase Amount]]&lt;500,"Low",
CleanedData[[#This Row],[Purchase Amount]]&lt;5000,"Medium",
TRUE,"High")</f>
        <v>Low</v>
      </c>
      <c r="V5422" t="str">
        <f>TEXT(CleanedData[[#This Row],[Date]],"mmmm")</f>
        <v>October</v>
      </c>
      <c r="W5422" t="str">
        <f>"Q"&amp;ROUNDUP(MONTH(CleanedData[[#This Row],[Date]])/3,0)</f>
        <v>Q4</v>
      </c>
      <c r="X5422" t="str">
        <f>IF(CleanedData[[#This Row],[Purchase Amount]]&gt;=5000,"Yes","No")</f>
        <v>No</v>
      </c>
      <c r="Y5422">
        <f>IF(CleanedData[[#This Row],[Recommend]]="Yes",1,0)</f>
        <v>0</v>
      </c>
      <c r="Z5422" s="6">
        <f>CleanedData[[#This Row],[Purchase Amount]]*0.15</f>
        <v>15.51</v>
      </c>
      <c r="AA5422" s="6">
        <f>CleanedData[[#This Row],[Purchase Amount]]*1.15</f>
        <v>118.91</v>
      </c>
    </row>
    <row r="5423" spans="1:27" x14ac:dyDescent="0.3">
      <c r="A5423">
        <v>6562</v>
      </c>
      <c r="B5423" t="s">
        <v>5648</v>
      </c>
      <c r="C5423" s="1">
        <v>45719</v>
      </c>
      <c r="D5423">
        <v>68</v>
      </c>
      <c r="E5423" t="s">
        <v>39</v>
      </c>
      <c r="F5423" t="s">
        <v>83</v>
      </c>
      <c r="G5423" t="s">
        <v>62</v>
      </c>
      <c r="H5423">
        <v>2</v>
      </c>
      <c r="I5423" t="s">
        <v>45</v>
      </c>
      <c r="J5423" t="s">
        <v>54</v>
      </c>
      <c r="K5423" t="s">
        <v>44</v>
      </c>
      <c r="L5423" t="s">
        <v>42</v>
      </c>
      <c r="M5423" t="s">
        <v>140</v>
      </c>
      <c r="N5423" t="s">
        <v>47</v>
      </c>
      <c r="O5423" t="s">
        <v>148</v>
      </c>
      <c r="P5423" t="s">
        <v>70</v>
      </c>
      <c r="Q5423" t="s">
        <v>97</v>
      </c>
      <c r="R5423" s="6">
        <f>_xlfn.XLOOKUP(CleanedData[[#This Row],[Product]],'02_Lookup_Tables'!$A$2:$A$126,'02_Lookup_Tables'!$B$2:$B$126)</f>
        <v>230.14</v>
      </c>
      <c r="S5423" t="str">
        <f>VLOOKUP(CleanedData[[#This Row],[Product]],'02_Lookup_Tables'!$H$2:$I$126,2,FALSE)</f>
        <v>Sports &amp; Outdoors</v>
      </c>
      <c r="T5423" t="str">
        <f>VLOOKUP(CleanedData[[#This Row],[Province]],'02_Lookup_Tables'!$D$2:$E$10,2, FALSE)</f>
        <v>Western Region</v>
      </c>
      <c r="U5423" t="str" cm="1">
        <f t="array" ref="U5423">_xlfn.IFS(CleanedData[[#This Row],[Purchase Amount]]&lt;500,"Low",
CleanedData[[#This Row],[Purchase Amount]]&lt;5000,"Medium",
TRUE,"High")</f>
        <v>Low</v>
      </c>
      <c r="V5423" t="str">
        <f>TEXT(CleanedData[[#This Row],[Date]],"mmmm")</f>
        <v>March</v>
      </c>
      <c r="W5423" t="str">
        <f>"Q"&amp;ROUNDUP(MONTH(CleanedData[[#This Row],[Date]])/3,0)</f>
        <v>Q1</v>
      </c>
      <c r="X5423" t="str">
        <f>IF(CleanedData[[#This Row],[Purchase Amount]]&gt;=5000,"Yes","No")</f>
        <v>No</v>
      </c>
      <c r="Y5423">
        <f>IF(CleanedData[[#This Row],[Recommend]]="Yes",1,0)</f>
        <v>1</v>
      </c>
      <c r="Z5423" s="6">
        <f>CleanedData[[#This Row],[Purchase Amount]]*0.15</f>
        <v>34.520999999999994</v>
      </c>
      <c r="AA5423" s="6">
        <f>CleanedData[[#This Row],[Purchase Amount]]*1.15</f>
        <v>264.66099999999994</v>
      </c>
    </row>
    <row r="5424" spans="1:27" x14ac:dyDescent="0.3">
      <c r="A5424">
        <v>6564</v>
      </c>
      <c r="B5424" t="s">
        <v>5649</v>
      </c>
      <c r="C5424" s="1">
        <v>45453</v>
      </c>
      <c r="D5424">
        <v>47</v>
      </c>
      <c r="E5424" t="s">
        <v>39</v>
      </c>
      <c r="F5424" t="s">
        <v>68</v>
      </c>
      <c r="G5424" t="s">
        <v>450</v>
      </c>
      <c r="H5424">
        <v>5</v>
      </c>
      <c r="I5424" t="s">
        <v>45</v>
      </c>
      <c r="J5424" t="s">
        <v>69</v>
      </c>
      <c r="K5424" t="s">
        <v>55</v>
      </c>
      <c r="L5424" t="s">
        <v>45</v>
      </c>
      <c r="M5424" t="s">
        <v>151</v>
      </c>
      <c r="N5424" t="s">
        <v>57</v>
      </c>
      <c r="O5424" t="s">
        <v>89</v>
      </c>
      <c r="P5424" t="s">
        <v>70</v>
      </c>
      <c r="Q5424" t="s">
        <v>93</v>
      </c>
      <c r="R5424" s="6">
        <f>_xlfn.XLOOKUP(CleanedData[[#This Row],[Product]],'02_Lookup_Tables'!$A$2:$A$126,'02_Lookup_Tables'!$B$2:$B$126)</f>
        <v>74.72</v>
      </c>
      <c r="S5424" t="str">
        <f>VLOOKUP(CleanedData[[#This Row],[Product]],'02_Lookup_Tables'!$H$2:$I$126,2,FALSE)</f>
        <v>Food</v>
      </c>
      <c r="T5424" t="str">
        <f>VLOOKUP(CleanedData[[#This Row],[Province]],'02_Lookup_Tables'!$D$2:$E$10,2, FALSE)</f>
        <v>Northern Region</v>
      </c>
      <c r="U5424" t="str" cm="1">
        <f t="array" ref="U5424">_xlfn.IFS(CleanedData[[#This Row],[Purchase Amount]]&lt;500,"Low",
CleanedData[[#This Row],[Purchase Amount]]&lt;5000,"Medium",
TRUE,"High")</f>
        <v>Low</v>
      </c>
      <c r="V5424" t="str">
        <f>TEXT(CleanedData[[#This Row],[Date]],"mmmm")</f>
        <v>June</v>
      </c>
      <c r="W5424" t="str">
        <f>"Q"&amp;ROUNDUP(MONTH(CleanedData[[#This Row],[Date]])/3,0)</f>
        <v>Q2</v>
      </c>
      <c r="X5424" t="str">
        <f>IF(CleanedData[[#This Row],[Purchase Amount]]&gt;=5000,"Yes","No")</f>
        <v>No</v>
      </c>
      <c r="Y5424">
        <f>IF(CleanedData[[#This Row],[Recommend]]="Yes",1,0)</f>
        <v>1</v>
      </c>
      <c r="Z5424" s="6">
        <f>CleanedData[[#This Row],[Purchase Amount]]*0.15</f>
        <v>11.208</v>
      </c>
      <c r="AA5424" s="6">
        <f>CleanedData[[#This Row],[Purchase Amount]]*1.15</f>
        <v>85.927999999999997</v>
      </c>
    </row>
    <row r="5425" spans="1:27" x14ac:dyDescent="0.3">
      <c r="A5425">
        <v>6565</v>
      </c>
      <c r="B5425" t="s">
        <v>5650</v>
      </c>
      <c r="C5425" s="1">
        <v>45730</v>
      </c>
      <c r="D5425">
        <v>45</v>
      </c>
      <c r="E5425" t="s">
        <v>39</v>
      </c>
      <c r="F5425" t="s">
        <v>61</v>
      </c>
      <c r="G5425" t="s">
        <v>311</v>
      </c>
      <c r="H5425">
        <v>1</v>
      </c>
      <c r="I5425" t="s">
        <v>45</v>
      </c>
      <c r="J5425" t="s">
        <v>69</v>
      </c>
      <c r="K5425" t="s">
        <v>55</v>
      </c>
      <c r="L5425" t="s">
        <v>45</v>
      </c>
      <c r="M5425" t="s">
        <v>123</v>
      </c>
      <c r="N5425" t="s">
        <v>80</v>
      </c>
      <c r="O5425" t="s">
        <v>89</v>
      </c>
      <c r="P5425" t="s">
        <v>49</v>
      </c>
      <c r="Q5425" t="s">
        <v>93</v>
      </c>
      <c r="R5425" s="6">
        <f>_xlfn.XLOOKUP(CleanedData[[#This Row],[Product]],'02_Lookup_Tables'!$A$2:$A$126,'02_Lookup_Tables'!$B$2:$B$126)</f>
        <v>954.6</v>
      </c>
      <c r="S5425" t="str">
        <f>VLOOKUP(CleanedData[[#This Row],[Product]],'02_Lookup_Tables'!$H$2:$I$126,2,FALSE)</f>
        <v>Apparel</v>
      </c>
      <c r="T5425" t="str">
        <f>VLOOKUP(CleanedData[[#This Row],[Province]],'02_Lookup_Tables'!$D$2:$E$10,2, FALSE)</f>
        <v>Southern Region</v>
      </c>
      <c r="U5425" t="str" cm="1">
        <f t="array" ref="U5425">_xlfn.IFS(CleanedData[[#This Row],[Purchase Amount]]&lt;500,"Low",
CleanedData[[#This Row],[Purchase Amount]]&lt;5000,"Medium",
TRUE,"High")</f>
        <v>Medium</v>
      </c>
      <c r="V5425" t="str">
        <f>TEXT(CleanedData[[#This Row],[Date]],"mmmm")</f>
        <v>March</v>
      </c>
      <c r="W5425" t="str">
        <f>"Q"&amp;ROUNDUP(MONTH(CleanedData[[#This Row],[Date]])/3,0)</f>
        <v>Q1</v>
      </c>
      <c r="X5425" t="str">
        <f>IF(CleanedData[[#This Row],[Purchase Amount]]&gt;=5000,"Yes","No")</f>
        <v>No</v>
      </c>
      <c r="Y5425">
        <f>IF(CleanedData[[#This Row],[Recommend]]="Yes",1,0)</f>
        <v>1</v>
      </c>
      <c r="Z5425" s="6">
        <f>CleanedData[[#This Row],[Purchase Amount]]*0.15</f>
        <v>143.19</v>
      </c>
      <c r="AA5425" s="6">
        <f>CleanedData[[#This Row],[Purchase Amount]]*1.15</f>
        <v>1097.79</v>
      </c>
    </row>
    <row r="5426" spans="1:27" x14ac:dyDescent="0.3">
      <c r="A5426">
        <v>6567</v>
      </c>
      <c r="B5426" t="s">
        <v>5651</v>
      </c>
      <c r="C5426" s="1">
        <v>45917</v>
      </c>
      <c r="D5426">
        <v>56</v>
      </c>
      <c r="E5426" t="s">
        <v>52</v>
      </c>
      <c r="F5426" t="s">
        <v>61</v>
      </c>
      <c r="G5426" t="s">
        <v>216</v>
      </c>
      <c r="H5426">
        <v>2</v>
      </c>
      <c r="I5426" t="s">
        <v>42</v>
      </c>
      <c r="J5426" t="s">
        <v>54</v>
      </c>
      <c r="K5426" t="s">
        <v>44</v>
      </c>
      <c r="L5426" t="s">
        <v>45</v>
      </c>
      <c r="M5426" t="s">
        <v>79</v>
      </c>
      <c r="N5426" t="s">
        <v>47</v>
      </c>
      <c r="O5426" t="s">
        <v>89</v>
      </c>
      <c r="P5426" t="s">
        <v>49</v>
      </c>
      <c r="Q5426" t="s">
        <v>50</v>
      </c>
      <c r="R5426" s="6">
        <f>_xlfn.XLOOKUP(CleanedData[[#This Row],[Product]],'02_Lookup_Tables'!$A$2:$A$126,'02_Lookup_Tables'!$B$2:$B$126)</f>
        <v>929.55</v>
      </c>
      <c r="S5426" t="str">
        <f>VLOOKUP(CleanedData[[#This Row],[Product]],'02_Lookup_Tables'!$H$2:$I$126,2,FALSE)</f>
        <v>Accessories</v>
      </c>
      <c r="T5426" t="str">
        <f>VLOOKUP(CleanedData[[#This Row],[Province]],'02_Lookup_Tables'!$D$2:$E$10,2, FALSE)</f>
        <v>Southern Region</v>
      </c>
      <c r="U5426" t="str" cm="1">
        <f t="array" ref="U5426">_xlfn.IFS(CleanedData[[#This Row],[Purchase Amount]]&lt;500,"Low",
CleanedData[[#This Row],[Purchase Amount]]&lt;5000,"Medium",
TRUE,"High")</f>
        <v>Medium</v>
      </c>
      <c r="V5426" t="str">
        <f>TEXT(CleanedData[[#This Row],[Date]],"mmmm")</f>
        <v>September</v>
      </c>
      <c r="W5426" t="str">
        <f>"Q"&amp;ROUNDUP(MONTH(CleanedData[[#This Row],[Date]])/3,0)</f>
        <v>Q3</v>
      </c>
      <c r="X5426" t="str">
        <f>IF(CleanedData[[#This Row],[Purchase Amount]]&gt;=5000,"Yes","No")</f>
        <v>No</v>
      </c>
      <c r="Y5426">
        <f>IF(CleanedData[[#This Row],[Recommend]]="Yes",1,0)</f>
        <v>0</v>
      </c>
      <c r="Z5426" s="6">
        <f>CleanedData[[#This Row],[Purchase Amount]]*0.15</f>
        <v>139.43249999999998</v>
      </c>
      <c r="AA5426" s="6">
        <f>CleanedData[[#This Row],[Purchase Amount]]*1.15</f>
        <v>1068.9824999999998</v>
      </c>
    </row>
    <row r="5427" spans="1:27" x14ac:dyDescent="0.3">
      <c r="A5427">
        <v>6568</v>
      </c>
      <c r="B5427" t="s">
        <v>5652</v>
      </c>
      <c r="C5427" s="1">
        <v>45611</v>
      </c>
      <c r="D5427">
        <v>64</v>
      </c>
      <c r="E5427" t="s">
        <v>39</v>
      </c>
      <c r="F5427" t="s">
        <v>61</v>
      </c>
      <c r="G5427" t="s">
        <v>99</v>
      </c>
      <c r="H5427">
        <v>1</v>
      </c>
      <c r="I5427" t="s">
        <v>42</v>
      </c>
      <c r="J5427" t="s">
        <v>63</v>
      </c>
      <c r="K5427" t="s">
        <v>64</v>
      </c>
      <c r="L5427" t="s">
        <v>42</v>
      </c>
      <c r="M5427" t="s">
        <v>236</v>
      </c>
      <c r="N5427" t="s">
        <v>80</v>
      </c>
      <c r="O5427" t="s">
        <v>89</v>
      </c>
      <c r="P5427" t="s">
        <v>49</v>
      </c>
      <c r="Q5427" t="s">
        <v>50</v>
      </c>
      <c r="R5427" s="6">
        <f>_xlfn.XLOOKUP(CleanedData[[#This Row],[Product]],'02_Lookup_Tables'!$A$2:$A$126,'02_Lookup_Tables'!$B$2:$B$126)</f>
        <v>43.23</v>
      </c>
      <c r="S5427" t="str">
        <f>VLOOKUP(CleanedData[[#This Row],[Product]],'02_Lookup_Tables'!$H$2:$I$126,2,FALSE)</f>
        <v>Food</v>
      </c>
      <c r="T5427" t="str">
        <f>VLOOKUP(CleanedData[[#This Row],[Province]],'02_Lookup_Tables'!$D$2:$E$10,2, FALSE)</f>
        <v>Southern Region</v>
      </c>
      <c r="U5427" t="str" cm="1">
        <f t="array" ref="U5427">_xlfn.IFS(CleanedData[[#This Row],[Purchase Amount]]&lt;500,"Low",
CleanedData[[#This Row],[Purchase Amount]]&lt;5000,"Medium",
TRUE,"High")</f>
        <v>Low</v>
      </c>
      <c r="V5427" t="str">
        <f>TEXT(CleanedData[[#This Row],[Date]],"mmmm")</f>
        <v>November</v>
      </c>
      <c r="W5427" t="str">
        <f>"Q"&amp;ROUNDUP(MONTH(CleanedData[[#This Row],[Date]])/3,0)</f>
        <v>Q4</v>
      </c>
      <c r="X5427" t="str">
        <f>IF(CleanedData[[#This Row],[Purchase Amount]]&gt;=5000,"Yes","No")</f>
        <v>No</v>
      </c>
      <c r="Y5427">
        <f>IF(CleanedData[[#This Row],[Recommend]]="Yes",1,0)</f>
        <v>0</v>
      </c>
      <c r="Z5427" s="6">
        <f>CleanedData[[#This Row],[Purchase Amount]]*0.15</f>
        <v>6.4844999999999997</v>
      </c>
      <c r="AA5427" s="6">
        <f>CleanedData[[#This Row],[Purchase Amount]]*1.15</f>
        <v>49.714499999999994</v>
      </c>
    </row>
    <row r="5428" spans="1:27" x14ac:dyDescent="0.3">
      <c r="A5428">
        <v>6569</v>
      </c>
      <c r="B5428" t="s">
        <v>5653</v>
      </c>
      <c r="C5428" s="1">
        <v>45830</v>
      </c>
      <c r="D5428">
        <v>76</v>
      </c>
      <c r="E5428" t="s">
        <v>60</v>
      </c>
      <c r="F5428" t="s">
        <v>108</v>
      </c>
      <c r="G5428" t="s">
        <v>284</v>
      </c>
      <c r="H5428">
        <v>1</v>
      </c>
      <c r="I5428" t="s">
        <v>42</v>
      </c>
      <c r="J5428" t="s">
        <v>43</v>
      </c>
      <c r="K5428" t="s">
        <v>55</v>
      </c>
      <c r="L5428" t="s">
        <v>42</v>
      </c>
      <c r="M5428" t="s">
        <v>236</v>
      </c>
      <c r="N5428" t="s">
        <v>80</v>
      </c>
      <c r="O5428" t="s">
        <v>89</v>
      </c>
      <c r="P5428" t="s">
        <v>49</v>
      </c>
      <c r="Q5428" t="s">
        <v>97</v>
      </c>
      <c r="R5428" s="6">
        <f>_xlfn.XLOOKUP(CleanedData[[#This Row],[Product]],'02_Lookup_Tables'!$A$2:$A$126,'02_Lookup_Tables'!$B$2:$B$126)</f>
        <v>6698.54</v>
      </c>
      <c r="S5428" t="str">
        <f>VLOOKUP(CleanedData[[#This Row],[Product]],'02_Lookup_Tables'!$H$2:$I$126,2,FALSE)</f>
        <v>Electronics</v>
      </c>
      <c r="T5428" t="str">
        <f>VLOOKUP(CleanedData[[#This Row],[Province]],'02_Lookup_Tables'!$D$2:$E$10,2, FALSE)</f>
        <v>Gauteng Region</v>
      </c>
      <c r="U5428" t="str" cm="1">
        <f t="array" ref="U5428">_xlfn.IFS(CleanedData[[#This Row],[Purchase Amount]]&lt;500,"Low",
CleanedData[[#This Row],[Purchase Amount]]&lt;5000,"Medium",
TRUE,"High")</f>
        <v>High</v>
      </c>
      <c r="V5428" t="str">
        <f>TEXT(CleanedData[[#This Row],[Date]],"mmmm")</f>
        <v>June</v>
      </c>
      <c r="W5428" t="str">
        <f>"Q"&amp;ROUNDUP(MONTH(CleanedData[[#This Row],[Date]])/3,0)</f>
        <v>Q2</v>
      </c>
      <c r="X5428" t="str">
        <f>IF(CleanedData[[#This Row],[Purchase Amount]]&gt;=5000,"Yes","No")</f>
        <v>Yes</v>
      </c>
      <c r="Y5428">
        <f>IF(CleanedData[[#This Row],[Recommend]]="Yes",1,0)</f>
        <v>0</v>
      </c>
      <c r="Z5428" s="6">
        <f>CleanedData[[#This Row],[Purchase Amount]]*0.15</f>
        <v>1004.7809999999999</v>
      </c>
      <c r="AA5428" s="6">
        <f>CleanedData[[#This Row],[Purchase Amount]]*1.15</f>
        <v>7703.320999999999</v>
      </c>
    </row>
    <row r="5429" spans="1:27" x14ac:dyDescent="0.3">
      <c r="A5429">
        <v>6570</v>
      </c>
      <c r="B5429" t="s">
        <v>5654</v>
      </c>
      <c r="C5429" s="1">
        <v>45934</v>
      </c>
      <c r="E5429" t="s">
        <v>39</v>
      </c>
      <c r="F5429" t="s">
        <v>125</v>
      </c>
      <c r="G5429" t="s">
        <v>563</v>
      </c>
      <c r="H5429">
        <v>4</v>
      </c>
      <c r="I5429" t="s">
        <v>45</v>
      </c>
      <c r="J5429" t="s">
        <v>69</v>
      </c>
      <c r="K5429" t="s">
        <v>55</v>
      </c>
      <c r="L5429" t="s">
        <v>45</v>
      </c>
      <c r="M5429" t="s">
        <v>196</v>
      </c>
      <c r="N5429" t="s">
        <v>96</v>
      </c>
      <c r="O5429" t="s">
        <v>89</v>
      </c>
      <c r="P5429" t="s">
        <v>70</v>
      </c>
      <c r="Q5429" t="s">
        <v>166</v>
      </c>
      <c r="R5429" s="6">
        <f>_xlfn.XLOOKUP(CleanedData[[#This Row],[Product]],'02_Lookup_Tables'!$A$2:$A$126,'02_Lookup_Tables'!$B$2:$B$126)</f>
        <v>11052.57</v>
      </c>
      <c r="S5429" t="str">
        <f>VLOOKUP(CleanedData[[#This Row],[Product]],'02_Lookup_Tables'!$H$2:$I$126,2,FALSE)</f>
        <v>Electronics</v>
      </c>
      <c r="T5429" t="str">
        <f>VLOOKUP(CleanedData[[#This Row],[Province]],'02_Lookup_Tables'!$D$2:$E$10,2, FALSE)</f>
        <v>Western Region</v>
      </c>
      <c r="U5429" t="str" cm="1">
        <f t="array" ref="U5429">_xlfn.IFS(CleanedData[[#This Row],[Purchase Amount]]&lt;500,"Low",
CleanedData[[#This Row],[Purchase Amount]]&lt;5000,"Medium",
TRUE,"High")</f>
        <v>High</v>
      </c>
      <c r="V5429" t="str">
        <f>TEXT(CleanedData[[#This Row],[Date]],"mmmm")</f>
        <v>October</v>
      </c>
      <c r="W5429" t="str">
        <f>"Q"&amp;ROUNDUP(MONTH(CleanedData[[#This Row],[Date]])/3,0)</f>
        <v>Q4</v>
      </c>
      <c r="X5429" t="str">
        <f>IF(CleanedData[[#This Row],[Purchase Amount]]&gt;=5000,"Yes","No")</f>
        <v>Yes</v>
      </c>
      <c r="Y5429">
        <f>IF(CleanedData[[#This Row],[Recommend]]="Yes",1,0)</f>
        <v>1</v>
      </c>
      <c r="Z5429" s="6">
        <f>CleanedData[[#This Row],[Purchase Amount]]*0.15</f>
        <v>1657.8854999999999</v>
      </c>
      <c r="AA5429" s="6">
        <f>CleanedData[[#This Row],[Purchase Amount]]*1.15</f>
        <v>12710.455499999998</v>
      </c>
    </row>
    <row r="5430" spans="1:27" x14ac:dyDescent="0.3">
      <c r="A5430">
        <v>6571</v>
      </c>
      <c r="B5430" t="s">
        <v>5655</v>
      </c>
      <c r="C5430" s="1">
        <v>45613</v>
      </c>
      <c r="D5430">
        <v>54</v>
      </c>
      <c r="E5430" t="s">
        <v>52</v>
      </c>
      <c r="F5430" t="s">
        <v>61</v>
      </c>
      <c r="G5430" t="s">
        <v>519</v>
      </c>
      <c r="H5430">
        <v>1</v>
      </c>
      <c r="I5430" t="s">
        <v>45</v>
      </c>
      <c r="J5430" t="s">
        <v>74</v>
      </c>
      <c r="K5430" t="s">
        <v>64</v>
      </c>
      <c r="L5430" t="s">
        <v>45</v>
      </c>
      <c r="M5430" t="s">
        <v>165</v>
      </c>
      <c r="N5430" t="s">
        <v>80</v>
      </c>
      <c r="O5430" t="s">
        <v>89</v>
      </c>
      <c r="P5430" t="s">
        <v>49</v>
      </c>
      <c r="Q5430" t="s">
        <v>93</v>
      </c>
      <c r="R5430" s="6">
        <f>_xlfn.XLOOKUP(CleanedData[[#This Row],[Product]],'02_Lookup_Tables'!$A$2:$A$126,'02_Lookup_Tables'!$B$2:$B$126)</f>
        <v>338.79</v>
      </c>
      <c r="S5430" t="str">
        <f>VLOOKUP(CleanedData[[#This Row],[Product]],'02_Lookup_Tables'!$H$2:$I$126,2,FALSE)</f>
        <v>Accessories</v>
      </c>
      <c r="T5430" t="str">
        <f>VLOOKUP(CleanedData[[#This Row],[Province]],'02_Lookup_Tables'!$D$2:$E$10,2, FALSE)</f>
        <v>Southern Region</v>
      </c>
      <c r="U5430" t="str" cm="1">
        <f t="array" ref="U5430">_xlfn.IFS(CleanedData[[#This Row],[Purchase Amount]]&lt;500,"Low",
CleanedData[[#This Row],[Purchase Amount]]&lt;5000,"Medium",
TRUE,"High")</f>
        <v>Low</v>
      </c>
      <c r="V5430" t="str">
        <f>TEXT(CleanedData[[#This Row],[Date]],"mmmm")</f>
        <v>November</v>
      </c>
      <c r="W5430" t="str">
        <f>"Q"&amp;ROUNDUP(MONTH(CleanedData[[#This Row],[Date]])/3,0)</f>
        <v>Q4</v>
      </c>
      <c r="X5430" t="str">
        <f>IF(CleanedData[[#This Row],[Purchase Amount]]&gt;=5000,"Yes","No")</f>
        <v>No</v>
      </c>
      <c r="Y5430">
        <f>IF(CleanedData[[#This Row],[Recommend]]="Yes",1,0)</f>
        <v>1</v>
      </c>
      <c r="Z5430" s="6">
        <f>CleanedData[[#This Row],[Purchase Amount]]*0.15</f>
        <v>50.8185</v>
      </c>
      <c r="AA5430" s="6">
        <f>CleanedData[[#This Row],[Purchase Amount]]*1.15</f>
        <v>389.60849999999999</v>
      </c>
    </row>
    <row r="5431" spans="1:27" x14ac:dyDescent="0.3">
      <c r="A5431">
        <v>6572</v>
      </c>
      <c r="B5431" t="s">
        <v>5656</v>
      </c>
      <c r="C5431" s="1">
        <v>45543</v>
      </c>
      <c r="D5431">
        <v>35</v>
      </c>
      <c r="E5431" t="s">
        <v>52</v>
      </c>
      <c r="F5431" t="s">
        <v>40</v>
      </c>
      <c r="G5431" t="s">
        <v>345</v>
      </c>
      <c r="H5431">
        <v>5</v>
      </c>
      <c r="I5431" t="s">
        <v>45</v>
      </c>
      <c r="J5431" t="s">
        <v>54</v>
      </c>
      <c r="K5431" t="s">
        <v>55</v>
      </c>
      <c r="L5431" t="s">
        <v>42</v>
      </c>
      <c r="M5431" t="s">
        <v>196</v>
      </c>
      <c r="N5431" t="s">
        <v>57</v>
      </c>
      <c r="O5431" t="s">
        <v>89</v>
      </c>
      <c r="P5431" t="s">
        <v>70</v>
      </c>
      <c r="Q5431" t="s">
        <v>81</v>
      </c>
      <c r="R5431" s="6">
        <f>_xlfn.XLOOKUP(CleanedData[[#This Row],[Product]],'02_Lookup_Tables'!$A$2:$A$126,'02_Lookup_Tables'!$B$2:$B$126)</f>
        <v>574.49</v>
      </c>
      <c r="S5431" t="str">
        <f>VLOOKUP(CleanedData[[#This Row],[Product]],'02_Lookup_Tables'!$H$2:$I$126,2,FALSE)</f>
        <v>Toys &amp; Games</v>
      </c>
      <c r="T5431" t="str">
        <f>VLOOKUP(CleanedData[[#This Row],[Province]],'02_Lookup_Tables'!$D$2:$E$10,2, FALSE)</f>
        <v>Northern Region</v>
      </c>
      <c r="U5431" t="str" cm="1">
        <f t="array" ref="U5431">_xlfn.IFS(CleanedData[[#This Row],[Purchase Amount]]&lt;500,"Low",
CleanedData[[#This Row],[Purchase Amount]]&lt;5000,"Medium",
TRUE,"High")</f>
        <v>Medium</v>
      </c>
      <c r="V5431" t="str">
        <f>TEXT(CleanedData[[#This Row],[Date]],"mmmm")</f>
        <v>September</v>
      </c>
      <c r="W5431" t="str">
        <f>"Q"&amp;ROUNDUP(MONTH(CleanedData[[#This Row],[Date]])/3,0)</f>
        <v>Q3</v>
      </c>
      <c r="X5431" t="str">
        <f>IF(CleanedData[[#This Row],[Purchase Amount]]&gt;=5000,"Yes","No")</f>
        <v>No</v>
      </c>
      <c r="Y5431">
        <f>IF(CleanedData[[#This Row],[Recommend]]="Yes",1,0)</f>
        <v>1</v>
      </c>
      <c r="Z5431" s="6">
        <f>CleanedData[[#This Row],[Purchase Amount]]*0.15</f>
        <v>86.173500000000004</v>
      </c>
      <c r="AA5431" s="6">
        <f>CleanedData[[#This Row],[Purchase Amount]]*1.15</f>
        <v>660.6635</v>
      </c>
    </row>
    <row r="5432" spans="1:27" x14ac:dyDescent="0.3">
      <c r="A5432">
        <v>6573</v>
      </c>
      <c r="B5432" t="s">
        <v>5657</v>
      </c>
      <c r="C5432" s="1">
        <v>45637</v>
      </c>
      <c r="D5432">
        <v>19</v>
      </c>
      <c r="E5432" t="s">
        <v>39</v>
      </c>
      <c r="F5432" t="s">
        <v>77</v>
      </c>
      <c r="G5432" t="s">
        <v>53</v>
      </c>
      <c r="H5432">
        <v>5</v>
      </c>
      <c r="I5432" t="s">
        <v>42</v>
      </c>
      <c r="J5432" t="s">
        <v>74</v>
      </c>
      <c r="K5432" t="s">
        <v>55</v>
      </c>
      <c r="L5432" t="s">
        <v>42</v>
      </c>
      <c r="M5432" t="s">
        <v>65</v>
      </c>
      <c r="N5432" t="s">
        <v>57</v>
      </c>
      <c r="O5432" t="s">
        <v>89</v>
      </c>
      <c r="P5432" t="s">
        <v>70</v>
      </c>
      <c r="Q5432" t="s">
        <v>66</v>
      </c>
      <c r="R5432" s="6">
        <f>_xlfn.XLOOKUP(CleanedData[[#This Row],[Product]],'02_Lookup_Tables'!$A$2:$A$126,'02_Lookup_Tables'!$B$2:$B$126)</f>
        <v>444.38</v>
      </c>
      <c r="S5432" t="str">
        <f>VLOOKUP(CleanedData[[#This Row],[Product]],'02_Lookup_Tables'!$H$2:$I$126,2,FALSE)</f>
        <v>Beauty &amp; Personal Care</v>
      </c>
      <c r="T5432" t="str">
        <f>VLOOKUP(CleanedData[[#This Row],[Province]],'02_Lookup_Tables'!$D$2:$E$10,2, FALSE)</f>
        <v>Central Region</v>
      </c>
      <c r="U5432" t="str" cm="1">
        <f t="array" ref="U5432">_xlfn.IFS(CleanedData[[#This Row],[Purchase Amount]]&lt;500,"Low",
CleanedData[[#This Row],[Purchase Amount]]&lt;5000,"Medium",
TRUE,"High")</f>
        <v>Low</v>
      </c>
      <c r="V5432" t="str">
        <f>TEXT(CleanedData[[#This Row],[Date]],"mmmm")</f>
        <v>December</v>
      </c>
      <c r="W5432" t="str">
        <f>"Q"&amp;ROUNDUP(MONTH(CleanedData[[#This Row],[Date]])/3,0)</f>
        <v>Q4</v>
      </c>
      <c r="X5432" t="str">
        <f>IF(CleanedData[[#This Row],[Purchase Amount]]&gt;=5000,"Yes","No")</f>
        <v>No</v>
      </c>
      <c r="Y5432">
        <f>IF(CleanedData[[#This Row],[Recommend]]="Yes",1,0)</f>
        <v>0</v>
      </c>
      <c r="Z5432" s="6">
        <f>CleanedData[[#This Row],[Purchase Amount]]*0.15</f>
        <v>66.656999999999996</v>
      </c>
      <c r="AA5432" s="6">
        <f>CleanedData[[#This Row],[Purchase Amount]]*1.15</f>
        <v>511.03699999999998</v>
      </c>
    </row>
    <row r="5433" spans="1:27" x14ac:dyDescent="0.3">
      <c r="A5433">
        <v>6574</v>
      </c>
      <c r="B5433" t="s">
        <v>5658</v>
      </c>
      <c r="C5433" s="1">
        <v>45828</v>
      </c>
      <c r="E5433" t="s">
        <v>52</v>
      </c>
      <c r="F5433" t="s">
        <v>108</v>
      </c>
      <c r="G5433" t="s">
        <v>162</v>
      </c>
      <c r="H5433">
        <v>5</v>
      </c>
      <c r="I5433" t="s">
        <v>42</v>
      </c>
      <c r="J5433" t="s">
        <v>63</v>
      </c>
      <c r="K5433" t="s">
        <v>44</v>
      </c>
      <c r="L5433" t="s">
        <v>45</v>
      </c>
      <c r="M5433" t="s">
        <v>184</v>
      </c>
      <c r="N5433" t="s">
        <v>57</v>
      </c>
      <c r="O5433" t="s">
        <v>148</v>
      </c>
      <c r="P5433" t="s">
        <v>49</v>
      </c>
      <c r="Q5433" t="s">
        <v>166</v>
      </c>
      <c r="R5433" s="6">
        <f>_xlfn.XLOOKUP(CleanedData[[#This Row],[Product]],'02_Lookup_Tables'!$A$2:$A$126,'02_Lookup_Tables'!$B$2:$B$126)</f>
        <v>3086.4</v>
      </c>
      <c r="S5433" t="str">
        <f>VLOOKUP(CleanedData[[#This Row],[Product]],'02_Lookup_Tables'!$H$2:$I$126,2,FALSE)</f>
        <v>Home &amp; Living</v>
      </c>
      <c r="T5433" t="str">
        <f>VLOOKUP(CleanedData[[#This Row],[Province]],'02_Lookup_Tables'!$D$2:$E$10,2, FALSE)</f>
        <v>Gauteng Region</v>
      </c>
      <c r="U5433" t="str" cm="1">
        <f t="array" ref="U5433">_xlfn.IFS(CleanedData[[#This Row],[Purchase Amount]]&lt;500,"Low",
CleanedData[[#This Row],[Purchase Amount]]&lt;5000,"Medium",
TRUE,"High")</f>
        <v>Medium</v>
      </c>
      <c r="V5433" t="str">
        <f>TEXT(CleanedData[[#This Row],[Date]],"mmmm")</f>
        <v>June</v>
      </c>
      <c r="W5433" t="str">
        <f>"Q"&amp;ROUNDUP(MONTH(CleanedData[[#This Row],[Date]])/3,0)</f>
        <v>Q2</v>
      </c>
      <c r="X5433" t="str">
        <f>IF(CleanedData[[#This Row],[Purchase Amount]]&gt;=5000,"Yes","No")</f>
        <v>No</v>
      </c>
      <c r="Y5433">
        <f>IF(CleanedData[[#This Row],[Recommend]]="Yes",1,0)</f>
        <v>0</v>
      </c>
      <c r="Z5433" s="6">
        <f>CleanedData[[#This Row],[Purchase Amount]]*0.15</f>
        <v>462.96</v>
      </c>
      <c r="AA5433" s="6">
        <f>CleanedData[[#This Row],[Purchase Amount]]*1.15</f>
        <v>3549.3599999999997</v>
      </c>
    </row>
    <row r="5434" spans="1:27" x14ac:dyDescent="0.3">
      <c r="A5434">
        <v>6575</v>
      </c>
      <c r="B5434" t="s">
        <v>5659</v>
      </c>
      <c r="C5434" s="1">
        <v>45688</v>
      </c>
      <c r="D5434">
        <v>47</v>
      </c>
      <c r="E5434" t="s">
        <v>52</v>
      </c>
      <c r="F5434" t="s">
        <v>125</v>
      </c>
      <c r="G5434" t="s">
        <v>179</v>
      </c>
      <c r="H5434">
        <v>2</v>
      </c>
      <c r="I5434" t="s">
        <v>45</v>
      </c>
      <c r="J5434" t="s">
        <v>69</v>
      </c>
      <c r="K5434" t="s">
        <v>55</v>
      </c>
      <c r="L5434" t="s">
        <v>45</v>
      </c>
      <c r="M5434" t="s">
        <v>140</v>
      </c>
      <c r="N5434" t="s">
        <v>47</v>
      </c>
      <c r="O5434" t="s">
        <v>148</v>
      </c>
      <c r="P5434" t="s">
        <v>70</v>
      </c>
      <c r="Q5434" t="s">
        <v>93</v>
      </c>
      <c r="R5434" s="6">
        <f>_xlfn.XLOOKUP(CleanedData[[#This Row],[Product]],'02_Lookup_Tables'!$A$2:$A$126,'02_Lookup_Tables'!$B$2:$B$126)</f>
        <v>54.82</v>
      </c>
      <c r="S5434" t="str">
        <f>VLOOKUP(CleanedData[[#This Row],[Product]],'02_Lookup_Tables'!$H$2:$I$126,2,FALSE)</f>
        <v>Food</v>
      </c>
      <c r="T5434" t="str">
        <f>VLOOKUP(CleanedData[[#This Row],[Province]],'02_Lookup_Tables'!$D$2:$E$10,2, FALSE)</f>
        <v>Western Region</v>
      </c>
      <c r="U5434" t="str" cm="1">
        <f t="array" ref="U5434">_xlfn.IFS(CleanedData[[#This Row],[Purchase Amount]]&lt;500,"Low",
CleanedData[[#This Row],[Purchase Amount]]&lt;5000,"Medium",
TRUE,"High")</f>
        <v>Low</v>
      </c>
      <c r="V5434" t="str">
        <f>TEXT(CleanedData[[#This Row],[Date]],"mmmm")</f>
        <v>January</v>
      </c>
      <c r="W5434" t="str">
        <f>"Q"&amp;ROUNDUP(MONTH(CleanedData[[#This Row],[Date]])/3,0)</f>
        <v>Q1</v>
      </c>
      <c r="X5434" t="str">
        <f>IF(CleanedData[[#This Row],[Purchase Amount]]&gt;=5000,"Yes","No")</f>
        <v>No</v>
      </c>
      <c r="Y5434">
        <f>IF(CleanedData[[#This Row],[Recommend]]="Yes",1,0)</f>
        <v>1</v>
      </c>
      <c r="Z5434" s="6">
        <f>CleanedData[[#This Row],[Purchase Amount]]*0.15</f>
        <v>8.222999999999999</v>
      </c>
      <c r="AA5434" s="6">
        <f>CleanedData[[#This Row],[Purchase Amount]]*1.15</f>
        <v>63.042999999999992</v>
      </c>
    </row>
    <row r="5435" spans="1:27" x14ac:dyDescent="0.3">
      <c r="A5435">
        <v>6578</v>
      </c>
      <c r="B5435" t="s">
        <v>5660</v>
      </c>
      <c r="C5435" s="1">
        <v>45738</v>
      </c>
      <c r="E5435" t="s">
        <v>39</v>
      </c>
      <c r="F5435" t="s">
        <v>72</v>
      </c>
      <c r="G5435" t="s">
        <v>171</v>
      </c>
      <c r="H5435">
        <v>2</v>
      </c>
      <c r="I5435" t="s">
        <v>42</v>
      </c>
      <c r="J5435" t="s">
        <v>69</v>
      </c>
      <c r="K5435" t="s">
        <v>55</v>
      </c>
      <c r="L5435" t="s">
        <v>42</v>
      </c>
      <c r="M5435" t="s">
        <v>231</v>
      </c>
      <c r="N5435" t="s">
        <v>47</v>
      </c>
      <c r="O5435" t="s">
        <v>89</v>
      </c>
      <c r="P5435" t="s">
        <v>49</v>
      </c>
      <c r="Q5435" t="s">
        <v>166</v>
      </c>
      <c r="R5435" s="6">
        <f>_xlfn.XLOOKUP(CleanedData[[#This Row],[Product]],'02_Lookup_Tables'!$A$2:$A$126,'02_Lookup_Tables'!$B$2:$B$126)</f>
        <v>6710.27</v>
      </c>
      <c r="S5435" t="str">
        <f>VLOOKUP(CleanedData[[#This Row],[Product]],'02_Lookup_Tables'!$H$2:$I$126,2,FALSE)</f>
        <v>Home Devices</v>
      </c>
      <c r="T5435" t="str">
        <f>VLOOKUP(CleanedData[[#This Row],[Province]],'02_Lookup_Tables'!$D$2:$E$10,2, FALSE)</f>
        <v>Central Region</v>
      </c>
      <c r="U5435" t="str" cm="1">
        <f t="array" ref="U5435">_xlfn.IFS(CleanedData[[#This Row],[Purchase Amount]]&lt;500,"Low",
CleanedData[[#This Row],[Purchase Amount]]&lt;5000,"Medium",
TRUE,"High")</f>
        <v>High</v>
      </c>
      <c r="V5435" t="str">
        <f>TEXT(CleanedData[[#This Row],[Date]],"mmmm")</f>
        <v>March</v>
      </c>
      <c r="W5435" t="str">
        <f>"Q"&amp;ROUNDUP(MONTH(CleanedData[[#This Row],[Date]])/3,0)</f>
        <v>Q1</v>
      </c>
      <c r="X5435" t="str">
        <f>IF(CleanedData[[#This Row],[Purchase Amount]]&gt;=5000,"Yes","No")</f>
        <v>Yes</v>
      </c>
      <c r="Y5435">
        <f>IF(CleanedData[[#This Row],[Recommend]]="Yes",1,0)</f>
        <v>0</v>
      </c>
      <c r="Z5435" s="6">
        <f>CleanedData[[#This Row],[Purchase Amount]]*0.15</f>
        <v>1006.5405000000001</v>
      </c>
      <c r="AA5435" s="6">
        <f>CleanedData[[#This Row],[Purchase Amount]]*1.15</f>
        <v>7716.8104999999996</v>
      </c>
    </row>
    <row r="5436" spans="1:27" x14ac:dyDescent="0.3">
      <c r="A5436">
        <v>6580</v>
      </c>
      <c r="B5436" t="s">
        <v>5661</v>
      </c>
      <c r="C5436" s="1">
        <v>45754</v>
      </c>
      <c r="E5436" t="s">
        <v>52</v>
      </c>
      <c r="F5436" t="s">
        <v>40</v>
      </c>
      <c r="G5436" t="s">
        <v>210</v>
      </c>
      <c r="H5436">
        <v>2</v>
      </c>
      <c r="I5436" t="s">
        <v>45</v>
      </c>
      <c r="J5436" t="s">
        <v>54</v>
      </c>
      <c r="K5436" t="s">
        <v>44</v>
      </c>
      <c r="L5436" t="s">
        <v>45</v>
      </c>
      <c r="M5436" t="s">
        <v>156</v>
      </c>
      <c r="N5436" t="s">
        <v>47</v>
      </c>
      <c r="O5436" t="s">
        <v>148</v>
      </c>
      <c r="P5436" t="s">
        <v>70</v>
      </c>
      <c r="Q5436" t="s">
        <v>166</v>
      </c>
      <c r="R5436" s="6">
        <f>_xlfn.XLOOKUP(CleanedData[[#This Row],[Product]],'02_Lookup_Tables'!$A$2:$A$126,'02_Lookup_Tables'!$B$2:$B$126)</f>
        <v>13123.97</v>
      </c>
      <c r="S5436" t="str">
        <f>VLOOKUP(CleanedData[[#This Row],[Product]],'02_Lookup_Tables'!$H$2:$I$126,2,FALSE)</f>
        <v>Electronics</v>
      </c>
      <c r="T5436" t="str">
        <f>VLOOKUP(CleanedData[[#This Row],[Province]],'02_Lookup_Tables'!$D$2:$E$10,2, FALSE)</f>
        <v>Northern Region</v>
      </c>
      <c r="U5436" t="str" cm="1">
        <f t="array" ref="U5436">_xlfn.IFS(CleanedData[[#This Row],[Purchase Amount]]&lt;500,"Low",
CleanedData[[#This Row],[Purchase Amount]]&lt;5000,"Medium",
TRUE,"High")</f>
        <v>High</v>
      </c>
      <c r="V5436" t="str">
        <f>TEXT(CleanedData[[#This Row],[Date]],"mmmm")</f>
        <v>April</v>
      </c>
      <c r="W5436" t="str">
        <f>"Q"&amp;ROUNDUP(MONTH(CleanedData[[#This Row],[Date]])/3,0)</f>
        <v>Q2</v>
      </c>
      <c r="X5436" t="str">
        <f>IF(CleanedData[[#This Row],[Purchase Amount]]&gt;=5000,"Yes","No")</f>
        <v>Yes</v>
      </c>
      <c r="Y5436">
        <f>IF(CleanedData[[#This Row],[Recommend]]="Yes",1,0)</f>
        <v>1</v>
      </c>
      <c r="Z5436" s="6">
        <f>CleanedData[[#This Row],[Purchase Amount]]*0.15</f>
        <v>1968.5954999999999</v>
      </c>
      <c r="AA5436" s="6">
        <f>CleanedData[[#This Row],[Purchase Amount]]*1.15</f>
        <v>15092.565499999999</v>
      </c>
    </row>
    <row r="5437" spans="1:27" x14ac:dyDescent="0.3">
      <c r="A5437">
        <v>6581</v>
      </c>
      <c r="B5437" t="s">
        <v>5662</v>
      </c>
      <c r="C5437" s="1">
        <v>45833</v>
      </c>
      <c r="D5437">
        <v>27</v>
      </c>
      <c r="E5437" t="s">
        <v>39</v>
      </c>
      <c r="F5437" t="s">
        <v>130</v>
      </c>
      <c r="G5437" t="s">
        <v>286</v>
      </c>
      <c r="H5437">
        <v>3</v>
      </c>
      <c r="I5437" t="s">
        <v>42</v>
      </c>
      <c r="J5437" t="s">
        <v>43</v>
      </c>
      <c r="K5437" t="s">
        <v>44</v>
      </c>
      <c r="L5437" t="s">
        <v>45</v>
      </c>
      <c r="M5437" t="s">
        <v>196</v>
      </c>
      <c r="N5437" t="s">
        <v>48</v>
      </c>
      <c r="O5437" t="s">
        <v>89</v>
      </c>
      <c r="P5437" t="s">
        <v>49</v>
      </c>
      <c r="Q5437" t="s">
        <v>58</v>
      </c>
      <c r="R5437" s="6">
        <f>_xlfn.XLOOKUP(CleanedData[[#This Row],[Product]],'02_Lookup_Tables'!$A$2:$A$126,'02_Lookup_Tables'!$B$2:$B$126)</f>
        <v>1907.49</v>
      </c>
      <c r="S5437" t="str">
        <f>VLOOKUP(CleanedData[[#This Row],[Product]],'02_Lookup_Tables'!$H$2:$I$126,2,FALSE)</f>
        <v>Accessories</v>
      </c>
      <c r="T5437" t="str">
        <f>VLOOKUP(CleanedData[[#This Row],[Province]],'02_Lookup_Tables'!$D$2:$E$10,2, FALSE)</f>
        <v>Eastern Region</v>
      </c>
      <c r="U5437" t="str" cm="1">
        <f t="array" ref="U5437">_xlfn.IFS(CleanedData[[#This Row],[Purchase Amount]]&lt;500,"Low",
CleanedData[[#This Row],[Purchase Amount]]&lt;5000,"Medium",
TRUE,"High")</f>
        <v>Medium</v>
      </c>
      <c r="V5437" t="str">
        <f>TEXT(CleanedData[[#This Row],[Date]],"mmmm")</f>
        <v>June</v>
      </c>
      <c r="W5437" t="str">
        <f>"Q"&amp;ROUNDUP(MONTH(CleanedData[[#This Row],[Date]])/3,0)</f>
        <v>Q2</v>
      </c>
      <c r="X5437" t="str">
        <f>IF(CleanedData[[#This Row],[Purchase Amount]]&gt;=5000,"Yes","No")</f>
        <v>No</v>
      </c>
      <c r="Y5437">
        <f>IF(CleanedData[[#This Row],[Recommend]]="Yes",1,0)</f>
        <v>0</v>
      </c>
      <c r="Z5437" s="6">
        <f>CleanedData[[#This Row],[Purchase Amount]]*0.15</f>
        <v>286.12349999999998</v>
      </c>
      <c r="AA5437" s="6">
        <f>CleanedData[[#This Row],[Purchase Amount]]*1.15</f>
        <v>2193.6134999999999</v>
      </c>
    </row>
    <row r="5438" spans="1:27" x14ac:dyDescent="0.3">
      <c r="A5438">
        <v>6582</v>
      </c>
      <c r="B5438" t="s">
        <v>5663</v>
      </c>
      <c r="C5438" s="1">
        <v>45404</v>
      </c>
      <c r="E5438" t="s">
        <v>39</v>
      </c>
      <c r="F5438" t="s">
        <v>77</v>
      </c>
      <c r="G5438" t="s">
        <v>84</v>
      </c>
      <c r="H5438">
        <v>3</v>
      </c>
      <c r="I5438" t="s">
        <v>42</v>
      </c>
      <c r="J5438" t="s">
        <v>63</v>
      </c>
      <c r="K5438" t="s">
        <v>55</v>
      </c>
      <c r="L5438" t="s">
        <v>45</v>
      </c>
      <c r="M5438" t="s">
        <v>208</v>
      </c>
      <c r="N5438" t="s">
        <v>48</v>
      </c>
      <c r="O5438" t="s">
        <v>89</v>
      </c>
      <c r="P5438" t="s">
        <v>49</v>
      </c>
      <c r="Q5438" t="s">
        <v>166</v>
      </c>
      <c r="R5438" s="6">
        <f>_xlfn.XLOOKUP(CleanedData[[#This Row],[Product]],'02_Lookup_Tables'!$A$2:$A$126,'02_Lookup_Tables'!$B$2:$B$126)</f>
        <v>1158.56</v>
      </c>
      <c r="S5438" t="str">
        <f>VLOOKUP(CleanedData[[#This Row],[Product]],'02_Lookup_Tables'!$H$2:$I$126,2,FALSE)</f>
        <v>Toys &amp; Games</v>
      </c>
      <c r="T5438" t="str">
        <f>VLOOKUP(CleanedData[[#This Row],[Province]],'02_Lookup_Tables'!$D$2:$E$10,2, FALSE)</f>
        <v>Central Region</v>
      </c>
      <c r="U5438" t="str" cm="1">
        <f t="array" ref="U5438">_xlfn.IFS(CleanedData[[#This Row],[Purchase Amount]]&lt;500,"Low",
CleanedData[[#This Row],[Purchase Amount]]&lt;5000,"Medium",
TRUE,"High")</f>
        <v>Medium</v>
      </c>
      <c r="V5438" t="str">
        <f>TEXT(CleanedData[[#This Row],[Date]],"mmmm")</f>
        <v>April</v>
      </c>
      <c r="W5438" t="str">
        <f>"Q"&amp;ROUNDUP(MONTH(CleanedData[[#This Row],[Date]])/3,0)</f>
        <v>Q2</v>
      </c>
      <c r="X5438" t="str">
        <f>IF(CleanedData[[#This Row],[Purchase Amount]]&gt;=5000,"Yes","No")</f>
        <v>No</v>
      </c>
      <c r="Y5438">
        <f>IF(CleanedData[[#This Row],[Recommend]]="Yes",1,0)</f>
        <v>0</v>
      </c>
      <c r="Z5438" s="6">
        <f>CleanedData[[#This Row],[Purchase Amount]]*0.15</f>
        <v>173.78399999999999</v>
      </c>
      <c r="AA5438" s="6">
        <f>CleanedData[[#This Row],[Purchase Amount]]*1.15</f>
        <v>1332.3439999999998</v>
      </c>
    </row>
    <row r="5439" spans="1:27" x14ac:dyDescent="0.3">
      <c r="A5439">
        <v>6583</v>
      </c>
      <c r="B5439" t="s">
        <v>5664</v>
      </c>
      <c r="C5439" s="1">
        <v>45541</v>
      </c>
      <c r="D5439">
        <v>38</v>
      </c>
      <c r="E5439" t="s">
        <v>39</v>
      </c>
      <c r="F5439" t="s">
        <v>83</v>
      </c>
      <c r="G5439" t="s">
        <v>546</v>
      </c>
      <c r="H5439">
        <v>3</v>
      </c>
      <c r="I5439" t="s">
        <v>42</v>
      </c>
      <c r="J5439" t="s">
        <v>69</v>
      </c>
      <c r="K5439" t="s">
        <v>64</v>
      </c>
      <c r="L5439" t="s">
        <v>45</v>
      </c>
      <c r="N5439" t="s">
        <v>48</v>
      </c>
      <c r="O5439" t="s">
        <v>134</v>
      </c>
      <c r="P5439" t="s">
        <v>8646</v>
      </c>
      <c r="Q5439" t="s">
        <v>81</v>
      </c>
      <c r="R5439" s="6">
        <f>_xlfn.XLOOKUP(CleanedData[[#This Row],[Product]],'02_Lookup_Tables'!$A$2:$A$126,'02_Lookup_Tables'!$B$2:$B$126)</f>
        <v>1369.39</v>
      </c>
      <c r="S5439" t="str">
        <f>VLOOKUP(CleanedData[[#This Row],[Product]],'02_Lookup_Tables'!$H$2:$I$126,2,FALSE)</f>
        <v>Toys &amp; Games</v>
      </c>
      <c r="T5439" t="str">
        <f>VLOOKUP(CleanedData[[#This Row],[Province]],'02_Lookup_Tables'!$D$2:$E$10,2, FALSE)</f>
        <v>Western Region</v>
      </c>
      <c r="U5439" t="str" cm="1">
        <f t="array" ref="U5439">_xlfn.IFS(CleanedData[[#This Row],[Purchase Amount]]&lt;500,"Low",
CleanedData[[#This Row],[Purchase Amount]]&lt;5000,"Medium",
TRUE,"High")</f>
        <v>Medium</v>
      </c>
      <c r="V5439" t="str">
        <f>TEXT(CleanedData[[#This Row],[Date]],"mmmm")</f>
        <v>September</v>
      </c>
      <c r="W5439" t="str">
        <f>"Q"&amp;ROUNDUP(MONTH(CleanedData[[#This Row],[Date]])/3,0)</f>
        <v>Q3</v>
      </c>
      <c r="X5439" t="str">
        <f>IF(CleanedData[[#This Row],[Purchase Amount]]&gt;=5000,"Yes","No")</f>
        <v>No</v>
      </c>
      <c r="Y5439">
        <f>IF(CleanedData[[#This Row],[Recommend]]="Yes",1,0)</f>
        <v>0</v>
      </c>
      <c r="Z5439" s="6">
        <f>CleanedData[[#This Row],[Purchase Amount]]*0.15</f>
        <v>205.4085</v>
      </c>
      <c r="AA5439" s="6">
        <f>CleanedData[[#This Row],[Purchase Amount]]*1.15</f>
        <v>1574.7985000000001</v>
      </c>
    </row>
    <row r="5440" spans="1:27" x14ac:dyDescent="0.3">
      <c r="A5440">
        <v>6584</v>
      </c>
      <c r="B5440" t="s">
        <v>5665</v>
      </c>
      <c r="C5440" s="1">
        <v>45687</v>
      </c>
      <c r="D5440">
        <v>80</v>
      </c>
      <c r="E5440" t="s">
        <v>60</v>
      </c>
      <c r="F5440" t="s">
        <v>72</v>
      </c>
      <c r="G5440" t="s">
        <v>258</v>
      </c>
      <c r="H5440">
        <v>2</v>
      </c>
      <c r="I5440" t="s">
        <v>42</v>
      </c>
      <c r="J5440" t="s">
        <v>43</v>
      </c>
      <c r="K5440" t="s">
        <v>64</v>
      </c>
      <c r="L5440" t="s">
        <v>42</v>
      </c>
      <c r="M5440" t="s">
        <v>56</v>
      </c>
      <c r="N5440" t="s">
        <v>47</v>
      </c>
      <c r="O5440" t="s">
        <v>148</v>
      </c>
      <c r="P5440" t="s">
        <v>70</v>
      </c>
      <c r="Q5440" t="s">
        <v>97</v>
      </c>
      <c r="R5440" s="6">
        <f>_xlfn.XLOOKUP(CleanedData[[#This Row],[Product]],'02_Lookup_Tables'!$A$2:$A$126,'02_Lookup_Tables'!$B$2:$B$126)</f>
        <v>768.34</v>
      </c>
      <c r="S5440" t="str">
        <f>VLOOKUP(CleanedData[[#This Row],[Product]],'02_Lookup_Tables'!$H$2:$I$126,2,FALSE)</f>
        <v>Home &amp; Living</v>
      </c>
      <c r="T5440" t="str">
        <f>VLOOKUP(CleanedData[[#This Row],[Province]],'02_Lookup_Tables'!$D$2:$E$10,2, FALSE)</f>
        <v>Central Region</v>
      </c>
      <c r="U5440" t="str" cm="1">
        <f t="array" ref="U5440">_xlfn.IFS(CleanedData[[#This Row],[Purchase Amount]]&lt;500,"Low",
CleanedData[[#This Row],[Purchase Amount]]&lt;5000,"Medium",
TRUE,"High")</f>
        <v>Medium</v>
      </c>
      <c r="V5440" t="str">
        <f>TEXT(CleanedData[[#This Row],[Date]],"mmmm")</f>
        <v>January</v>
      </c>
      <c r="W5440" t="str">
        <f>"Q"&amp;ROUNDUP(MONTH(CleanedData[[#This Row],[Date]])/3,0)</f>
        <v>Q1</v>
      </c>
      <c r="X5440" t="str">
        <f>IF(CleanedData[[#This Row],[Purchase Amount]]&gt;=5000,"Yes","No")</f>
        <v>No</v>
      </c>
      <c r="Y5440">
        <f>IF(CleanedData[[#This Row],[Recommend]]="Yes",1,0)</f>
        <v>0</v>
      </c>
      <c r="Z5440" s="6">
        <f>CleanedData[[#This Row],[Purchase Amount]]*0.15</f>
        <v>115.251</v>
      </c>
      <c r="AA5440" s="6">
        <f>CleanedData[[#This Row],[Purchase Amount]]*1.15</f>
        <v>883.59100000000001</v>
      </c>
    </row>
    <row r="5441" spans="1:27" x14ac:dyDescent="0.3">
      <c r="A5441">
        <v>6585</v>
      </c>
      <c r="B5441" t="s">
        <v>5666</v>
      </c>
      <c r="C5441" s="1">
        <v>45347</v>
      </c>
      <c r="D5441">
        <v>29</v>
      </c>
      <c r="E5441" t="s">
        <v>39</v>
      </c>
      <c r="F5441" t="s">
        <v>77</v>
      </c>
      <c r="G5441" t="s">
        <v>171</v>
      </c>
      <c r="H5441">
        <v>3</v>
      </c>
      <c r="I5441" t="s">
        <v>42</v>
      </c>
      <c r="J5441" t="s">
        <v>43</v>
      </c>
      <c r="K5441" t="s">
        <v>44</v>
      </c>
      <c r="L5441" t="s">
        <v>42</v>
      </c>
      <c r="M5441" t="s">
        <v>190</v>
      </c>
      <c r="N5441" t="s">
        <v>48</v>
      </c>
      <c r="O5441" t="s">
        <v>89</v>
      </c>
      <c r="P5441" t="s">
        <v>49</v>
      </c>
      <c r="Q5441" t="s">
        <v>58</v>
      </c>
      <c r="R5441" s="6">
        <f>_xlfn.XLOOKUP(CleanedData[[#This Row],[Product]],'02_Lookup_Tables'!$A$2:$A$126,'02_Lookup_Tables'!$B$2:$B$126)</f>
        <v>6710.27</v>
      </c>
      <c r="S5441" t="str">
        <f>VLOOKUP(CleanedData[[#This Row],[Product]],'02_Lookup_Tables'!$H$2:$I$126,2,FALSE)</f>
        <v>Home Devices</v>
      </c>
      <c r="T5441" t="str">
        <f>VLOOKUP(CleanedData[[#This Row],[Province]],'02_Lookup_Tables'!$D$2:$E$10,2, FALSE)</f>
        <v>Central Region</v>
      </c>
      <c r="U5441" t="str" cm="1">
        <f t="array" ref="U5441">_xlfn.IFS(CleanedData[[#This Row],[Purchase Amount]]&lt;500,"Low",
CleanedData[[#This Row],[Purchase Amount]]&lt;5000,"Medium",
TRUE,"High")</f>
        <v>High</v>
      </c>
      <c r="V5441" t="str">
        <f>TEXT(CleanedData[[#This Row],[Date]],"mmmm")</f>
        <v>February</v>
      </c>
      <c r="W5441" t="str">
        <f>"Q"&amp;ROUNDUP(MONTH(CleanedData[[#This Row],[Date]])/3,0)</f>
        <v>Q1</v>
      </c>
      <c r="X5441" t="str">
        <f>IF(CleanedData[[#This Row],[Purchase Amount]]&gt;=5000,"Yes","No")</f>
        <v>Yes</v>
      </c>
      <c r="Y5441">
        <f>IF(CleanedData[[#This Row],[Recommend]]="Yes",1,0)</f>
        <v>0</v>
      </c>
      <c r="Z5441" s="6">
        <f>CleanedData[[#This Row],[Purchase Amount]]*0.15</f>
        <v>1006.5405000000001</v>
      </c>
      <c r="AA5441" s="6">
        <f>CleanedData[[#This Row],[Purchase Amount]]*1.15</f>
        <v>7716.8104999999996</v>
      </c>
    </row>
    <row r="5442" spans="1:27" x14ac:dyDescent="0.3">
      <c r="A5442">
        <v>6586</v>
      </c>
      <c r="B5442" t="s">
        <v>5667</v>
      </c>
      <c r="C5442" s="1">
        <v>45373</v>
      </c>
      <c r="D5442">
        <v>28</v>
      </c>
      <c r="E5442" t="s">
        <v>60</v>
      </c>
      <c r="F5442" t="s">
        <v>108</v>
      </c>
      <c r="G5442" t="s">
        <v>362</v>
      </c>
      <c r="H5442">
        <v>3</v>
      </c>
      <c r="I5442" t="s">
        <v>42</v>
      </c>
      <c r="J5442" t="s">
        <v>54</v>
      </c>
      <c r="K5442" t="s">
        <v>64</v>
      </c>
      <c r="L5442" t="s">
        <v>42</v>
      </c>
      <c r="M5442" t="s">
        <v>112</v>
      </c>
      <c r="N5442" t="s">
        <v>48</v>
      </c>
      <c r="O5442" t="s">
        <v>48</v>
      </c>
      <c r="P5442" t="s">
        <v>70</v>
      </c>
      <c r="Q5442" t="s">
        <v>58</v>
      </c>
      <c r="R5442" s="6">
        <f>_xlfn.XLOOKUP(CleanedData[[#This Row],[Product]],'02_Lookup_Tables'!$A$2:$A$126,'02_Lookup_Tables'!$B$2:$B$126)</f>
        <v>1746.77</v>
      </c>
      <c r="S5442" t="str">
        <f>VLOOKUP(CleanedData[[#This Row],[Product]],'02_Lookup_Tables'!$H$2:$I$126,2,FALSE)</f>
        <v>Home Devices</v>
      </c>
      <c r="T5442" t="str">
        <f>VLOOKUP(CleanedData[[#This Row],[Province]],'02_Lookup_Tables'!$D$2:$E$10,2, FALSE)</f>
        <v>Gauteng Region</v>
      </c>
      <c r="U5442" t="str" cm="1">
        <f t="array" ref="U5442">_xlfn.IFS(CleanedData[[#This Row],[Purchase Amount]]&lt;500,"Low",
CleanedData[[#This Row],[Purchase Amount]]&lt;5000,"Medium",
TRUE,"High")</f>
        <v>Medium</v>
      </c>
      <c r="V5442" t="str">
        <f>TEXT(CleanedData[[#This Row],[Date]],"mmmm")</f>
        <v>March</v>
      </c>
      <c r="W5442" t="str">
        <f>"Q"&amp;ROUNDUP(MONTH(CleanedData[[#This Row],[Date]])/3,0)</f>
        <v>Q1</v>
      </c>
      <c r="X5442" t="str">
        <f>IF(CleanedData[[#This Row],[Purchase Amount]]&gt;=5000,"Yes","No")</f>
        <v>No</v>
      </c>
      <c r="Y5442">
        <f>IF(CleanedData[[#This Row],[Recommend]]="Yes",1,0)</f>
        <v>0</v>
      </c>
      <c r="Z5442" s="6">
        <f>CleanedData[[#This Row],[Purchase Amount]]*0.15</f>
        <v>262.01549999999997</v>
      </c>
      <c r="AA5442" s="6">
        <f>CleanedData[[#This Row],[Purchase Amount]]*1.15</f>
        <v>2008.7854999999997</v>
      </c>
    </row>
    <row r="5443" spans="1:27" x14ac:dyDescent="0.3">
      <c r="A5443">
        <v>6587</v>
      </c>
      <c r="B5443" t="s">
        <v>5668</v>
      </c>
      <c r="C5443" s="1">
        <v>45378</v>
      </c>
      <c r="D5443">
        <v>69</v>
      </c>
      <c r="E5443" t="s">
        <v>52</v>
      </c>
      <c r="F5443" t="s">
        <v>61</v>
      </c>
      <c r="G5443" t="s">
        <v>227</v>
      </c>
      <c r="H5443">
        <v>2</v>
      </c>
      <c r="I5443" t="s">
        <v>45</v>
      </c>
      <c r="J5443" t="s">
        <v>74</v>
      </c>
      <c r="K5443" t="s">
        <v>44</v>
      </c>
      <c r="L5443" t="s">
        <v>45</v>
      </c>
      <c r="M5443" t="s">
        <v>65</v>
      </c>
      <c r="N5443" t="s">
        <v>47</v>
      </c>
      <c r="O5443" t="s">
        <v>89</v>
      </c>
      <c r="P5443" t="s">
        <v>49</v>
      </c>
      <c r="Q5443" t="s">
        <v>97</v>
      </c>
      <c r="R5443" s="6">
        <f>_xlfn.XLOOKUP(CleanedData[[#This Row],[Product]],'02_Lookup_Tables'!$A$2:$A$126,'02_Lookup_Tables'!$B$2:$B$126)</f>
        <v>22574.95</v>
      </c>
      <c r="S5443" t="str">
        <f>VLOOKUP(CleanedData[[#This Row],[Product]],'02_Lookup_Tables'!$H$2:$I$126,2,FALSE)</f>
        <v>Electronics</v>
      </c>
      <c r="T5443" t="str">
        <f>VLOOKUP(CleanedData[[#This Row],[Province]],'02_Lookup_Tables'!$D$2:$E$10,2, FALSE)</f>
        <v>Southern Region</v>
      </c>
      <c r="U5443" t="str" cm="1">
        <f t="array" ref="U5443">_xlfn.IFS(CleanedData[[#This Row],[Purchase Amount]]&lt;500,"Low",
CleanedData[[#This Row],[Purchase Amount]]&lt;5000,"Medium",
TRUE,"High")</f>
        <v>High</v>
      </c>
      <c r="V5443" t="str">
        <f>TEXT(CleanedData[[#This Row],[Date]],"mmmm")</f>
        <v>March</v>
      </c>
      <c r="W5443" t="str">
        <f>"Q"&amp;ROUNDUP(MONTH(CleanedData[[#This Row],[Date]])/3,0)</f>
        <v>Q1</v>
      </c>
      <c r="X5443" t="str">
        <f>IF(CleanedData[[#This Row],[Purchase Amount]]&gt;=5000,"Yes","No")</f>
        <v>Yes</v>
      </c>
      <c r="Y5443">
        <f>IF(CleanedData[[#This Row],[Recommend]]="Yes",1,0)</f>
        <v>1</v>
      </c>
      <c r="Z5443" s="6">
        <f>CleanedData[[#This Row],[Purchase Amount]]*0.15</f>
        <v>3386.2424999999998</v>
      </c>
      <c r="AA5443" s="6">
        <f>CleanedData[[#This Row],[Purchase Amount]]*1.15</f>
        <v>25961.192499999997</v>
      </c>
    </row>
    <row r="5444" spans="1:27" x14ac:dyDescent="0.3">
      <c r="A5444">
        <v>6589</v>
      </c>
      <c r="B5444" t="s">
        <v>5669</v>
      </c>
      <c r="C5444" s="1">
        <v>45436</v>
      </c>
      <c r="D5444">
        <v>67</v>
      </c>
      <c r="E5444" t="s">
        <v>60</v>
      </c>
      <c r="F5444" t="s">
        <v>108</v>
      </c>
      <c r="G5444" t="s">
        <v>162</v>
      </c>
      <c r="H5444">
        <v>4</v>
      </c>
      <c r="I5444" t="s">
        <v>42</v>
      </c>
      <c r="J5444" t="s">
        <v>63</v>
      </c>
      <c r="K5444" t="s">
        <v>64</v>
      </c>
      <c r="L5444" t="s">
        <v>42</v>
      </c>
      <c r="M5444" t="s">
        <v>65</v>
      </c>
      <c r="N5444" t="s">
        <v>96</v>
      </c>
      <c r="O5444" t="s">
        <v>89</v>
      </c>
      <c r="P5444" t="s">
        <v>70</v>
      </c>
      <c r="Q5444" t="s">
        <v>97</v>
      </c>
      <c r="R5444" s="6">
        <f>_xlfn.XLOOKUP(CleanedData[[#This Row],[Product]],'02_Lookup_Tables'!$A$2:$A$126,'02_Lookup_Tables'!$B$2:$B$126)</f>
        <v>3086.4</v>
      </c>
      <c r="S5444" t="str">
        <f>VLOOKUP(CleanedData[[#This Row],[Product]],'02_Lookup_Tables'!$H$2:$I$126,2,FALSE)</f>
        <v>Home &amp; Living</v>
      </c>
      <c r="T5444" t="str">
        <f>VLOOKUP(CleanedData[[#This Row],[Province]],'02_Lookup_Tables'!$D$2:$E$10,2, FALSE)</f>
        <v>Gauteng Region</v>
      </c>
      <c r="U5444" t="str" cm="1">
        <f t="array" ref="U5444">_xlfn.IFS(CleanedData[[#This Row],[Purchase Amount]]&lt;500,"Low",
CleanedData[[#This Row],[Purchase Amount]]&lt;5000,"Medium",
TRUE,"High")</f>
        <v>Medium</v>
      </c>
      <c r="V5444" t="str">
        <f>TEXT(CleanedData[[#This Row],[Date]],"mmmm")</f>
        <v>May</v>
      </c>
      <c r="W5444" t="str">
        <f>"Q"&amp;ROUNDUP(MONTH(CleanedData[[#This Row],[Date]])/3,0)</f>
        <v>Q2</v>
      </c>
      <c r="X5444" t="str">
        <f>IF(CleanedData[[#This Row],[Purchase Amount]]&gt;=5000,"Yes","No")</f>
        <v>No</v>
      </c>
      <c r="Y5444">
        <f>IF(CleanedData[[#This Row],[Recommend]]="Yes",1,0)</f>
        <v>0</v>
      </c>
      <c r="Z5444" s="6">
        <f>CleanedData[[#This Row],[Purchase Amount]]*0.15</f>
        <v>462.96</v>
      </c>
      <c r="AA5444" s="6">
        <f>CleanedData[[#This Row],[Purchase Amount]]*1.15</f>
        <v>3549.3599999999997</v>
      </c>
    </row>
    <row r="5445" spans="1:27" x14ac:dyDescent="0.3">
      <c r="A5445">
        <v>6590</v>
      </c>
      <c r="B5445" t="s">
        <v>5670</v>
      </c>
      <c r="C5445" s="1">
        <v>45991</v>
      </c>
      <c r="D5445">
        <v>56</v>
      </c>
      <c r="E5445" t="s">
        <v>39</v>
      </c>
      <c r="F5445" t="s">
        <v>108</v>
      </c>
      <c r="G5445" t="s">
        <v>269</v>
      </c>
      <c r="H5445">
        <v>2</v>
      </c>
      <c r="I5445" t="s">
        <v>45</v>
      </c>
      <c r="J5445" t="s">
        <v>54</v>
      </c>
      <c r="K5445" t="s">
        <v>55</v>
      </c>
      <c r="L5445" t="s">
        <v>45</v>
      </c>
      <c r="M5445" t="s">
        <v>75</v>
      </c>
      <c r="N5445" t="s">
        <v>47</v>
      </c>
      <c r="O5445" t="s">
        <v>89</v>
      </c>
      <c r="P5445" t="s">
        <v>49</v>
      </c>
      <c r="Q5445" t="s">
        <v>50</v>
      </c>
      <c r="R5445" s="6">
        <f>_xlfn.XLOOKUP(CleanedData[[#This Row],[Product]],'02_Lookup_Tables'!$A$2:$A$126,'02_Lookup_Tables'!$B$2:$B$126)</f>
        <v>1604.87</v>
      </c>
      <c r="S5445" t="str">
        <f>VLOOKUP(CleanedData[[#This Row],[Product]],'02_Lookup_Tables'!$H$2:$I$126,2,FALSE)</f>
        <v>Accessories</v>
      </c>
      <c r="T5445" t="str">
        <f>VLOOKUP(CleanedData[[#This Row],[Province]],'02_Lookup_Tables'!$D$2:$E$10,2, FALSE)</f>
        <v>Gauteng Region</v>
      </c>
      <c r="U5445" t="str" cm="1">
        <f t="array" ref="U5445">_xlfn.IFS(CleanedData[[#This Row],[Purchase Amount]]&lt;500,"Low",
CleanedData[[#This Row],[Purchase Amount]]&lt;5000,"Medium",
TRUE,"High")</f>
        <v>Medium</v>
      </c>
      <c r="V5445" t="str">
        <f>TEXT(CleanedData[[#This Row],[Date]],"mmmm")</f>
        <v>November</v>
      </c>
      <c r="W5445" t="str">
        <f>"Q"&amp;ROUNDUP(MONTH(CleanedData[[#This Row],[Date]])/3,0)</f>
        <v>Q4</v>
      </c>
      <c r="X5445" t="str">
        <f>IF(CleanedData[[#This Row],[Purchase Amount]]&gt;=5000,"Yes","No")</f>
        <v>No</v>
      </c>
      <c r="Y5445">
        <f>IF(CleanedData[[#This Row],[Recommend]]="Yes",1,0)</f>
        <v>1</v>
      </c>
      <c r="Z5445" s="6">
        <f>CleanedData[[#This Row],[Purchase Amount]]*0.15</f>
        <v>240.73049999999998</v>
      </c>
      <c r="AA5445" s="6">
        <f>CleanedData[[#This Row],[Purchase Amount]]*1.15</f>
        <v>1845.6004999999998</v>
      </c>
    </row>
    <row r="5446" spans="1:27" x14ac:dyDescent="0.3">
      <c r="A5446">
        <v>6591</v>
      </c>
      <c r="B5446" t="s">
        <v>5671</v>
      </c>
      <c r="C5446" s="1">
        <v>45577</v>
      </c>
      <c r="E5446" t="s">
        <v>39</v>
      </c>
      <c r="F5446" t="s">
        <v>72</v>
      </c>
      <c r="G5446" t="s">
        <v>114</v>
      </c>
      <c r="H5446">
        <v>3</v>
      </c>
      <c r="I5446" t="s">
        <v>45</v>
      </c>
      <c r="J5446" t="s">
        <v>54</v>
      </c>
      <c r="K5446" t="s">
        <v>44</v>
      </c>
      <c r="L5446" t="s">
        <v>45</v>
      </c>
      <c r="M5446" t="s">
        <v>190</v>
      </c>
      <c r="N5446" t="s">
        <v>48</v>
      </c>
      <c r="O5446" t="s">
        <v>89</v>
      </c>
      <c r="P5446" t="s">
        <v>49</v>
      </c>
      <c r="Q5446" t="s">
        <v>166</v>
      </c>
      <c r="R5446" s="6">
        <f>_xlfn.XLOOKUP(CleanedData[[#This Row],[Product]],'02_Lookup_Tables'!$A$2:$A$126,'02_Lookup_Tables'!$B$2:$B$126)</f>
        <v>1440.59</v>
      </c>
      <c r="S5446" t="str">
        <f>VLOOKUP(CleanedData[[#This Row],[Product]],'02_Lookup_Tables'!$H$2:$I$126,2,FALSE)</f>
        <v>Beauty &amp; Personal Care</v>
      </c>
      <c r="T5446" t="str">
        <f>VLOOKUP(CleanedData[[#This Row],[Province]],'02_Lookup_Tables'!$D$2:$E$10,2, FALSE)</f>
        <v>Central Region</v>
      </c>
      <c r="U5446" t="str" cm="1">
        <f t="array" ref="U5446">_xlfn.IFS(CleanedData[[#This Row],[Purchase Amount]]&lt;500,"Low",
CleanedData[[#This Row],[Purchase Amount]]&lt;5000,"Medium",
TRUE,"High")</f>
        <v>Medium</v>
      </c>
      <c r="V5446" t="str">
        <f>TEXT(CleanedData[[#This Row],[Date]],"mmmm")</f>
        <v>October</v>
      </c>
      <c r="W5446" t="str">
        <f>"Q"&amp;ROUNDUP(MONTH(CleanedData[[#This Row],[Date]])/3,0)</f>
        <v>Q4</v>
      </c>
      <c r="X5446" t="str">
        <f>IF(CleanedData[[#This Row],[Purchase Amount]]&gt;=5000,"Yes","No")</f>
        <v>No</v>
      </c>
      <c r="Y5446">
        <f>IF(CleanedData[[#This Row],[Recommend]]="Yes",1,0)</f>
        <v>1</v>
      </c>
      <c r="Z5446" s="6">
        <f>CleanedData[[#This Row],[Purchase Amount]]*0.15</f>
        <v>216.08849999999998</v>
      </c>
      <c r="AA5446" s="6">
        <f>CleanedData[[#This Row],[Purchase Amount]]*1.15</f>
        <v>1656.6784999999998</v>
      </c>
    </row>
    <row r="5447" spans="1:27" x14ac:dyDescent="0.3">
      <c r="A5447">
        <v>6592</v>
      </c>
      <c r="B5447" t="s">
        <v>5672</v>
      </c>
      <c r="C5447" s="1">
        <v>45739</v>
      </c>
      <c r="D5447">
        <v>63</v>
      </c>
      <c r="E5447" t="s">
        <v>60</v>
      </c>
      <c r="F5447" t="s">
        <v>130</v>
      </c>
      <c r="G5447" t="s">
        <v>269</v>
      </c>
      <c r="H5447">
        <v>2</v>
      </c>
      <c r="I5447" t="s">
        <v>45</v>
      </c>
      <c r="J5447" t="s">
        <v>63</v>
      </c>
      <c r="K5447" t="s">
        <v>44</v>
      </c>
      <c r="L5447" t="s">
        <v>42</v>
      </c>
      <c r="M5447" t="s">
        <v>56</v>
      </c>
      <c r="N5447" t="s">
        <v>47</v>
      </c>
      <c r="O5447" t="s">
        <v>148</v>
      </c>
      <c r="P5447" t="s">
        <v>70</v>
      </c>
      <c r="Q5447" t="s">
        <v>50</v>
      </c>
      <c r="R5447" s="6">
        <f>_xlfn.XLOOKUP(CleanedData[[#This Row],[Product]],'02_Lookup_Tables'!$A$2:$A$126,'02_Lookup_Tables'!$B$2:$B$126)</f>
        <v>1604.87</v>
      </c>
      <c r="S5447" t="str">
        <f>VLOOKUP(CleanedData[[#This Row],[Product]],'02_Lookup_Tables'!$H$2:$I$126,2,FALSE)</f>
        <v>Accessories</v>
      </c>
      <c r="T5447" t="str">
        <f>VLOOKUP(CleanedData[[#This Row],[Province]],'02_Lookup_Tables'!$D$2:$E$10,2, FALSE)</f>
        <v>Eastern Region</v>
      </c>
      <c r="U5447" t="str" cm="1">
        <f t="array" ref="U5447">_xlfn.IFS(CleanedData[[#This Row],[Purchase Amount]]&lt;500,"Low",
CleanedData[[#This Row],[Purchase Amount]]&lt;5000,"Medium",
TRUE,"High")</f>
        <v>Medium</v>
      </c>
      <c r="V5447" t="str">
        <f>TEXT(CleanedData[[#This Row],[Date]],"mmmm")</f>
        <v>March</v>
      </c>
      <c r="W5447" t="str">
        <f>"Q"&amp;ROUNDUP(MONTH(CleanedData[[#This Row],[Date]])/3,0)</f>
        <v>Q1</v>
      </c>
      <c r="X5447" t="str">
        <f>IF(CleanedData[[#This Row],[Purchase Amount]]&gt;=5000,"Yes","No")</f>
        <v>No</v>
      </c>
      <c r="Y5447">
        <f>IF(CleanedData[[#This Row],[Recommend]]="Yes",1,0)</f>
        <v>1</v>
      </c>
      <c r="Z5447" s="6">
        <f>CleanedData[[#This Row],[Purchase Amount]]*0.15</f>
        <v>240.73049999999998</v>
      </c>
      <c r="AA5447" s="6">
        <f>CleanedData[[#This Row],[Purchase Amount]]*1.15</f>
        <v>1845.6004999999998</v>
      </c>
    </row>
    <row r="5448" spans="1:27" x14ac:dyDescent="0.3">
      <c r="A5448">
        <v>6593</v>
      </c>
      <c r="B5448" t="s">
        <v>5673</v>
      </c>
      <c r="C5448" s="1">
        <v>45350</v>
      </c>
      <c r="D5448">
        <v>69</v>
      </c>
      <c r="E5448" t="s">
        <v>52</v>
      </c>
      <c r="F5448" t="s">
        <v>125</v>
      </c>
      <c r="G5448" t="s">
        <v>131</v>
      </c>
      <c r="H5448">
        <v>3</v>
      </c>
      <c r="I5448" t="s">
        <v>42</v>
      </c>
      <c r="J5448" t="s">
        <v>54</v>
      </c>
      <c r="K5448" t="s">
        <v>64</v>
      </c>
      <c r="L5448" t="s">
        <v>42</v>
      </c>
      <c r="M5448" t="s">
        <v>85</v>
      </c>
      <c r="N5448" t="s">
        <v>48</v>
      </c>
      <c r="O5448" t="s">
        <v>48</v>
      </c>
      <c r="P5448" t="s">
        <v>70</v>
      </c>
      <c r="Q5448" t="s">
        <v>97</v>
      </c>
      <c r="R5448" s="6">
        <f>_xlfn.XLOOKUP(CleanedData[[#This Row],[Product]],'02_Lookup_Tables'!$A$2:$A$126,'02_Lookup_Tables'!$B$2:$B$126)</f>
        <v>369.57</v>
      </c>
      <c r="S5448" t="str">
        <f>VLOOKUP(CleanedData[[#This Row],[Product]],'02_Lookup_Tables'!$H$2:$I$126,2,FALSE)</f>
        <v>Accessories</v>
      </c>
      <c r="T5448" t="str">
        <f>VLOOKUP(CleanedData[[#This Row],[Province]],'02_Lookup_Tables'!$D$2:$E$10,2, FALSE)</f>
        <v>Western Region</v>
      </c>
      <c r="U5448" t="str" cm="1">
        <f t="array" ref="U5448">_xlfn.IFS(CleanedData[[#This Row],[Purchase Amount]]&lt;500,"Low",
CleanedData[[#This Row],[Purchase Amount]]&lt;5000,"Medium",
TRUE,"High")</f>
        <v>Low</v>
      </c>
      <c r="V5448" t="str">
        <f>TEXT(CleanedData[[#This Row],[Date]],"mmmm")</f>
        <v>February</v>
      </c>
      <c r="W5448" t="str">
        <f>"Q"&amp;ROUNDUP(MONTH(CleanedData[[#This Row],[Date]])/3,0)</f>
        <v>Q1</v>
      </c>
      <c r="X5448" t="str">
        <f>IF(CleanedData[[#This Row],[Purchase Amount]]&gt;=5000,"Yes","No")</f>
        <v>No</v>
      </c>
      <c r="Y5448">
        <f>IF(CleanedData[[#This Row],[Recommend]]="Yes",1,0)</f>
        <v>0</v>
      </c>
      <c r="Z5448" s="6">
        <f>CleanedData[[#This Row],[Purchase Amount]]*0.15</f>
        <v>55.435499999999998</v>
      </c>
      <c r="AA5448" s="6">
        <f>CleanedData[[#This Row],[Purchase Amount]]*1.15</f>
        <v>425.00549999999998</v>
      </c>
    </row>
    <row r="5449" spans="1:27" x14ac:dyDescent="0.3">
      <c r="A5449">
        <v>6594</v>
      </c>
      <c r="B5449" t="s">
        <v>5674</v>
      </c>
      <c r="C5449" s="1">
        <v>45477</v>
      </c>
      <c r="D5449">
        <v>48</v>
      </c>
      <c r="E5449" t="s">
        <v>52</v>
      </c>
      <c r="F5449" t="s">
        <v>72</v>
      </c>
      <c r="G5449" t="s">
        <v>120</v>
      </c>
      <c r="H5449">
        <v>2</v>
      </c>
      <c r="I5449" t="s">
        <v>42</v>
      </c>
      <c r="J5449" t="s">
        <v>74</v>
      </c>
      <c r="K5449" t="s">
        <v>55</v>
      </c>
      <c r="L5449" t="s">
        <v>45</v>
      </c>
      <c r="M5449" t="s">
        <v>85</v>
      </c>
      <c r="N5449" t="s">
        <v>47</v>
      </c>
      <c r="O5449" t="s">
        <v>48</v>
      </c>
      <c r="P5449" t="s">
        <v>49</v>
      </c>
      <c r="Q5449" t="s">
        <v>93</v>
      </c>
      <c r="R5449" s="6">
        <f>_xlfn.XLOOKUP(CleanedData[[#This Row],[Product]],'02_Lookup_Tables'!$A$2:$A$126,'02_Lookup_Tables'!$B$2:$B$126)</f>
        <v>471.63</v>
      </c>
      <c r="S5449" t="str">
        <f>VLOOKUP(CleanedData[[#This Row],[Product]],'02_Lookup_Tables'!$H$2:$I$126,2,FALSE)</f>
        <v>Beauty &amp; Personal Care</v>
      </c>
      <c r="T5449" t="str">
        <f>VLOOKUP(CleanedData[[#This Row],[Province]],'02_Lookup_Tables'!$D$2:$E$10,2, FALSE)</f>
        <v>Central Region</v>
      </c>
      <c r="U5449" t="str" cm="1">
        <f t="array" ref="U5449">_xlfn.IFS(CleanedData[[#This Row],[Purchase Amount]]&lt;500,"Low",
CleanedData[[#This Row],[Purchase Amount]]&lt;5000,"Medium",
TRUE,"High")</f>
        <v>Low</v>
      </c>
      <c r="V5449" t="str">
        <f>TEXT(CleanedData[[#This Row],[Date]],"mmmm")</f>
        <v>July</v>
      </c>
      <c r="W5449" t="str">
        <f>"Q"&amp;ROUNDUP(MONTH(CleanedData[[#This Row],[Date]])/3,0)</f>
        <v>Q3</v>
      </c>
      <c r="X5449" t="str">
        <f>IF(CleanedData[[#This Row],[Purchase Amount]]&gt;=5000,"Yes","No")</f>
        <v>No</v>
      </c>
      <c r="Y5449">
        <f>IF(CleanedData[[#This Row],[Recommend]]="Yes",1,0)</f>
        <v>0</v>
      </c>
      <c r="Z5449" s="6">
        <f>CleanedData[[#This Row],[Purchase Amount]]*0.15</f>
        <v>70.744500000000002</v>
      </c>
      <c r="AA5449" s="6">
        <f>CleanedData[[#This Row],[Purchase Amount]]*1.15</f>
        <v>542.3744999999999</v>
      </c>
    </row>
    <row r="5450" spans="1:27" x14ac:dyDescent="0.3">
      <c r="A5450">
        <v>6595</v>
      </c>
      <c r="B5450" t="s">
        <v>5675</v>
      </c>
      <c r="C5450" s="1">
        <v>45578</v>
      </c>
      <c r="D5450">
        <v>73</v>
      </c>
      <c r="E5450" t="s">
        <v>52</v>
      </c>
      <c r="F5450" t="s">
        <v>125</v>
      </c>
      <c r="G5450" t="s">
        <v>84</v>
      </c>
      <c r="H5450">
        <v>5</v>
      </c>
      <c r="I5450" t="s">
        <v>42</v>
      </c>
      <c r="J5450" t="s">
        <v>43</v>
      </c>
      <c r="K5450" t="s">
        <v>44</v>
      </c>
      <c r="L5450" t="s">
        <v>45</v>
      </c>
      <c r="M5450" t="s">
        <v>85</v>
      </c>
      <c r="N5450" t="s">
        <v>57</v>
      </c>
      <c r="O5450" t="s">
        <v>48</v>
      </c>
      <c r="P5450" t="s">
        <v>49</v>
      </c>
      <c r="Q5450" t="s">
        <v>97</v>
      </c>
      <c r="R5450" s="6">
        <f>_xlfn.XLOOKUP(CleanedData[[#This Row],[Product]],'02_Lookup_Tables'!$A$2:$A$126,'02_Lookup_Tables'!$B$2:$B$126)</f>
        <v>1158.56</v>
      </c>
      <c r="S5450" t="str">
        <f>VLOOKUP(CleanedData[[#This Row],[Product]],'02_Lookup_Tables'!$H$2:$I$126,2,FALSE)</f>
        <v>Toys &amp; Games</v>
      </c>
      <c r="T5450" t="str">
        <f>VLOOKUP(CleanedData[[#This Row],[Province]],'02_Lookup_Tables'!$D$2:$E$10,2, FALSE)</f>
        <v>Western Region</v>
      </c>
      <c r="U5450" t="str" cm="1">
        <f t="array" ref="U5450">_xlfn.IFS(CleanedData[[#This Row],[Purchase Amount]]&lt;500,"Low",
CleanedData[[#This Row],[Purchase Amount]]&lt;5000,"Medium",
TRUE,"High")</f>
        <v>Medium</v>
      </c>
      <c r="V5450" t="str">
        <f>TEXT(CleanedData[[#This Row],[Date]],"mmmm")</f>
        <v>October</v>
      </c>
      <c r="W5450" t="str">
        <f>"Q"&amp;ROUNDUP(MONTH(CleanedData[[#This Row],[Date]])/3,0)</f>
        <v>Q4</v>
      </c>
      <c r="X5450" t="str">
        <f>IF(CleanedData[[#This Row],[Purchase Amount]]&gt;=5000,"Yes","No")</f>
        <v>No</v>
      </c>
      <c r="Y5450">
        <f>IF(CleanedData[[#This Row],[Recommend]]="Yes",1,0)</f>
        <v>0</v>
      </c>
      <c r="Z5450" s="6">
        <f>CleanedData[[#This Row],[Purchase Amount]]*0.15</f>
        <v>173.78399999999999</v>
      </c>
      <c r="AA5450" s="6">
        <f>CleanedData[[#This Row],[Purchase Amount]]*1.15</f>
        <v>1332.3439999999998</v>
      </c>
    </row>
    <row r="5451" spans="1:27" x14ac:dyDescent="0.3">
      <c r="A5451">
        <v>6596</v>
      </c>
      <c r="B5451" t="s">
        <v>5676</v>
      </c>
      <c r="C5451" s="1">
        <v>45577</v>
      </c>
      <c r="E5451" t="s">
        <v>60</v>
      </c>
      <c r="F5451" t="s">
        <v>40</v>
      </c>
      <c r="G5451" t="s">
        <v>111</v>
      </c>
      <c r="H5451">
        <v>3</v>
      </c>
      <c r="I5451" t="s">
        <v>45</v>
      </c>
      <c r="J5451" t="s">
        <v>74</v>
      </c>
      <c r="K5451" t="s">
        <v>55</v>
      </c>
      <c r="L5451" t="s">
        <v>45</v>
      </c>
      <c r="M5451" t="s">
        <v>151</v>
      </c>
      <c r="N5451" t="s">
        <v>48</v>
      </c>
      <c r="O5451" t="s">
        <v>89</v>
      </c>
      <c r="P5451" t="s">
        <v>49</v>
      </c>
      <c r="Q5451" t="s">
        <v>166</v>
      </c>
      <c r="R5451" s="6">
        <f>_xlfn.XLOOKUP(CleanedData[[#This Row],[Product]],'02_Lookup_Tables'!$A$2:$A$126,'02_Lookup_Tables'!$B$2:$B$126)</f>
        <v>3576.97</v>
      </c>
      <c r="S5451" t="str">
        <f>VLOOKUP(CleanedData[[#This Row],[Product]],'02_Lookup_Tables'!$H$2:$I$126,2,FALSE)</f>
        <v>Home Devices</v>
      </c>
      <c r="T5451" t="str">
        <f>VLOOKUP(CleanedData[[#This Row],[Province]],'02_Lookup_Tables'!$D$2:$E$10,2, FALSE)</f>
        <v>Northern Region</v>
      </c>
      <c r="U5451" t="str" cm="1">
        <f t="array" ref="U5451">_xlfn.IFS(CleanedData[[#This Row],[Purchase Amount]]&lt;500,"Low",
CleanedData[[#This Row],[Purchase Amount]]&lt;5000,"Medium",
TRUE,"High")</f>
        <v>Medium</v>
      </c>
      <c r="V5451" t="str">
        <f>TEXT(CleanedData[[#This Row],[Date]],"mmmm")</f>
        <v>October</v>
      </c>
      <c r="W5451" t="str">
        <f>"Q"&amp;ROUNDUP(MONTH(CleanedData[[#This Row],[Date]])/3,0)</f>
        <v>Q4</v>
      </c>
      <c r="X5451" t="str">
        <f>IF(CleanedData[[#This Row],[Purchase Amount]]&gt;=5000,"Yes","No")</f>
        <v>No</v>
      </c>
      <c r="Y5451">
        <f>IF(CleanedData[[#This Row],[Recommend]]="Yes",1,0)</f>
        <v>1</v>
      </c>
      <c r="Z5451" s="6">
        <f>CleanedData[[#This Row],[Purchase Amount]]*0.15</f>
        <v>536.54549999999995</v>
      </c>
      <c r="AA5451" s="6">
        <f>CleanedData[[#This Row],[Purchase Amount]]*1.15</f>
        <v>4113.5154999999995</v>
      </c>
    </row>
    <row r="5452" spans="1:27" x14ac:dyDescent="0.3">
      <c r="A5452">
        <v>6597</v>
      </c>
      <c r="B5452" t="s">
        <v>5677</v>
      </c>
      <c r="C5452" s="1">
        <v>45605</v>
      </c>
      <c r="D5452">
        <v>51</v>
      </c>
      <c r="E5452" t="s">
        <v>60</v>
      </c>
      <c r="F5452" t="s">
        <v>68</v>
      </c>
      <c r="G5452" t="s">
        <v>87</v>
      </c>
      <c r="H5452">
        <v>1</v>
      </c>
      <c r="I5452" t="s">
        <v>45</v>
      </c>
      <c r="J5452" t="s">
        <v>69</v>
      </c>
      <c r="K5452" t="s">
        <v>55</v>
      </c>
      <c r="L5452" t="s">
        <v>45</v>
      </c>
      <c r="M5452" t="s">
        <v>156</v>
      </c>
      <c r="N5452" t="s">
        <v>80</v>
      </c>
      <c r="O5452" t="s">
        <v>148</v>
      </c>
      <c r="P5452" t="s">
        <v>70</v>
      </c>
      <c r="Q5452" t="s">
        <v>93</v>
      </c>
      <c r="R5452" s="6">
        <f>_xlfn.XLOOKUP(CleanedData[[#This Row],[Product]],'02_Lookup_Tables'!$A$2:$A$126,'02_Lookup_Tables'!$B$2:$B$126)</f>
        <v>409.06</v>
      </c>
      <c r="S5452" t="str">
        <f>VLOOKUP(CleanedData[[#This Row],[Product]],'02_Lookup_Tables'!$H$2:$I$126,2,FALSE)</f>
        <v>Home Devices</v>
      </c>
      <c r="T5452" t="str">
        <f>VLOOKUP(CleanedData[[#This Row],[Province]],'02_Lookup_Tables'!$D$2:$E$10,2, FALSE)</f>
        <v>Northern Region</v>
      </c>
      <c r="U5452" t="str" cm="1">
        <f t="array" ref="U5452">_xlfn.IFS(CleanedData[[#This Row],[Purchase Amount]]&lt;500,"Low",
CleanedData[[#This Row],[Purchase Amount]]&lt;5000,"Medium",
TRUE,"High")</f>
        <v>Low</v>
      </c>
      <c r="V5452" t="str">
        <f>TEXT(CleanedData[[#This Row],[Date]],"mmmm")</f>
        <v>November</v>
      </c>
      <c r="W5452" t="str">
        <f>"Q"&amp;ROUNDUP(MONTH(CleanedData[[#This Row],[Date]])/3,0)</f>
        <v>Q4</v>
      </c>
      <c r="X5452" t="str">
        <f>IF(CleanedData[[#This Row],[Purchase Amount]]&gt;=5000,"Yes","No")</f>
        <v>No</v>
      </c>
      <c r="Y5452">
        <f>IF(CleanedData[[#This Row],[Recommend]]="Yes",1,0)</f>
        <v>1</v>
      </c>
      <c r="Z5452" s="6">
        <f>CleanedData[[#This Row],[Purchase Amount]]*0.15</f>
        <v>61.358999999999995</v>
      </c>
      <c r="AA5452" s="6">
        <f>CleanedData[[#This Row],[Purchase Amount]]*1.15</f>
        <v>470.41899999999998</v>
      </c>
    </row>
    <row r="5453" spans="1:27" x14ac:dyDescent="0.3">
      <c r="A5453">
        <v>6598</v>
      </c>
      <c r="B5453" t="s">
        <v>5678</v>
      </c>
      <c r="C5453" s="1">
        <v>45427</v>
      </c>
      <c r="D5453">
        <v>39</v>
      </c>
      <c r="E5453" t="s">
        <v>60</v>
      </c>
      <c r="F5453" t="s">
        <v>72</v>
      </c>
      <c r="G5453" t="s">
        <v>216</v>
      </c>
      <c r="H5453">
        <v>4</v>
      </c>
      <c r="I5453" t="s">
        <v>45</v>
      </c>
      <c r="J5453" t="s">
        <v>69</v>
      </c>
      <c r="K5453" t="s">
        <v>44</v>
      </c>
      <c r="L5453" t="s">
        <v>42</v>
      </c>
      <c r="M5453" t="s">
        <v>140</v>
      </c>
      <c r="N5453" t="s">
        <v>96</v>
      </c>
      <c r="O5453" t="s">
        <v>148</v>
      </c>
      <c r="P5453" t="s">
        <v>49</v>
      </c>
      <c r="Q5453" t="s">
        <v>81</v>
      </c>
      <c r="R5453" s="6">
        <f>_xlfn.XLOOKUP(CleanedData[[#This Row],[Product]],'02_Lookup_Tables'!$A$2:$A$126,'02_Lookup_Tables'!$B$2:$B$126)</f>
        <v>929.55</v>
      </c>
      <c r="S5453" t="str">
        <f>VLOOKUP(CleanedData[[#This Row],[Product]],'02_Lookup_Tables'!$H$2:$I$126,2,FALSE)</f>
        <v>Accessories</v>
      </c>
      <c r="T5453" t="str">
        <f>VLOOKUP(CleanedData[[#This Row],[Province]],'02_Lookup_Tables'!$D$2:$E$10,2, FALSE)</f>
        <v>Central Region</v>
      </c>
      <c r="U5453" t="str" cm="1">
        <f t="array" ref="U5453">_xlfn.IFS(CleanedData[[#This Row],[Purchase Amount]]&lt;500,"Low",
CleanedData[[#This Row],[Purchase Amount]]&lt;5000,"Medium",
TRUE,"High")</f>
        <v>Medium</v>
      </c>
      <c r="V5453" t="str">
        <f>TEXT(CleanedData[[#This Row],[Date]],"mmmm")</f>
        <v>May</v>
      </c>
      <c r="W5453" t="str">
        <f>"Q"&amp;ROUNDUP(MONTH(CleanedData[[#This Row],[Date]])/3,0)</f>
        <v>Q2</v>
      </c>
      <c r="X5453" t="str">
        <f>IF(CleanedData[[#This Row],[Purchase Amount]]&gt;=5000,"Yes","No")</f>
        <v>No</v>
      </c>
      <c r="Y5453">
        <f>IF(CleanedData[[#This Row],[Recommend]]="Yes",1,0)</f>
        <v>1</v>
      </c>
      <c r="Z5453" s="6">
        <f>CleanedData[[#This Row],[Purchase Amount]]*0.15</f>
        <v>139.43249999999998</v>
      </c>
      <c r="AA5453" s="6">
        <f>CleanedData[[#This Row],[Purchase Amount]]*1.15</f>
        <v>1068.9824999999998</v>
      </c>
    </row>
    <row r="5454" spans="1:27" x14ac:dyDescent="0.3">
      <c r="A5454">
        <v>6599</v>
      </c>
      <c r="B5454" t="s">
        <v>5679</v>
      </c>
      <c r="C5454" s="1">
        <v>45572</v>
      </c>
      <c r="D5454">
        <v>76</v>
      </c>
      <c r="E5454" t="s">
        <v>60</v>
      </c>
      <c r="F5454" t="s">
        <v>83</v>
      </c>
      <c r="G5454" t="s">
        <v>198</v>
      </c>
      <c r="H5454">
        <v>5</v>
      </c>
      <c r="I5454" t="s">
        <v>45</v>
      </c>
      <c r="J5454" t="s">
        <v>43</v>
      </c>
      <c r="K5454" t="s">
        <v>55</v>
      </c>
      <c r="L5454" t="s">
        <v>45</v>
      </c>
      <c r="M5454" t="s">
        <v>147</v>
      </c>
      <c r="N5454" t="s">
        <v>57</v>
      </c>
      <c r="O5454" t="s">
        <v>148</v>
      </c>
      <c r="P5454" t="s">
        <v>49</v>
      </c>
      <c r="Q5454" t="s">
        <v>97</v>
      </c>
      <c r="R5454" s="6">
        <f>_xlfn.XLOOKUP(CleanedData[[#This Row],[Product]],'02_Lookup_Tables'!$A$2:$A$126,'02_Lookup_Tables'!$B$2:$B$126)</f>
        <v>2099.4</v>
      </c>
      <c r="S5454" t="str">
        <f>VLOOKUP(CleanedData[[#This Row],[Product]],'02_Lookup_Tables'!$H$2:$I$126,2,FALSE)</f>
        <v>Sports &amp; Outdoors</v>
      </c>
      <c r="T5454" t="str">
        <f>VLOOKUP(CleanedData[[#This Row],[Province]],'02_Lookup_Tables'!$D$2:$E$10,2, FALSE)</f>
        <v>Western Region</v>
      </c>
      <c r="U5454" t="str" cm="1">
        <f t="array" ref="U5454">_xlfn.IFS(CleanedData[[#This Row],[Purchase Amount]]&lt;500,"Low",
CleanedData[[#This Row],[Purchase Amount]]&lt;5000,"Medium",
TRUE,"High")</f>
        <v>Medium</v>
      </c>
      <c r="V5454" t="str">
        <f>TEXT(CleanedData[[#This Row],[Date]],"mmmm")</f>
        <v>October</v>
      </c>
      <c r="W5454" t="str">
        <f>"Q"&amp;ROUNDUP(MONTH(CleanedData[[#This Row],[Date]])/3,0)</f>
        <v>Q4</v>
      </c>
      <c r="X5454" t="str">
        <f>IF(CleanedData[[#This Row],[Purchase Amount]]&gt;=5000,"Yes","No")</f>
        <v>No</v>
      </c>
      <c r="Y5454">
        <f>IF(CleanedData[[#This Row],[Recommend]]="Yes",1,0)</f>
        <v>1</v>
      </c>
      <c r="Z5454" s="6">
        <f>CleanedData[[#This Row],[Purchase Amount]]*0.15</f>
        <v>314.91000000000003</v>
      </c>
      <c r="AA5454" s="6">
        <f>CleanedData[[#This Row],[Purchase Amount]]*1.15</f>
        <v>2414.31</v>
      </c>
    </row>
    <row r="5455" spans="1:27" x14ac:dyDescent="0.3">
      <c r="A5455">
        <v>6600</v>
      </c>
      <c r="B5455" t="s">
        <v>5680</v>
      </c>
      <c r="C5455" s="1">
        <v>45304</v>
      </c>
      <c r="D5455">
        <v>29</v>
      </c>
      <c r="E5455" t="s">
        <v>39</v>
      </c>
      <c r="F5455" t="s">
        <v>83</v>
      </c>
      <c r="G5455" t="s">
        <v>164</v>
      </c>
      <c r="H5455">
        <v>4</v>
      </c>
      <c r="I5455" t="s">
        <v>45</v>
      </c>
      <c r="J5455" t="s">
        <v>69</v>
      </c>
      <c r="K5455" t="s">
        <v>44</v>
      </c>
      <c r="L5455" t="s">
        <v>42</v>
      </c>
      <c r="M5455" t="s">
        <v>106</v>
      </c>
      <c r="N5455" t="s">
        <v>96</v>
      </c>
      <c r="O5455" t="s">
        <v>148</v>
      </c>
      <c r="P5455" t="s">
        <v>49</v>
      </c>
      <c r="Q5455" t="s">
        <v>58</v>
      </c>
      <c r="R5455" s="6">
        <f>_xlfn.XLOOKUP(CleanedData[[#This Row],[Product]],'02_Lookup_Tables'!$A$2:$A$126,'02_Lookup_Tables'!$B$2:$B$126)</f>
        <v>440.87</v>
      </c>
      <c r="S5455" t="str">
        <f>VLOOKUP(CleanedData[[#This Row],[Product]],'02_Lookup_Tables'!$H$2:$I$126,2,FALSE)</f>
        <v>Home &amp; Living</v>
      </c>
      <c r="T5455" t="str">
        <f>VLOOKUP(CleanedData[[#This Row],[Province]],'02_Lookup_Tables'!$D$2:$E$10,2, FALSE)</f>
        <v>Western Region</v>
      </c>
      <c r="U5455" t="str" cm="1">
        <f t="array" ref="U5455">_xlfn.IFS(CleanedData[[#This Row],[Purchase Amount]]&lt;500,"Low",
CleanedData[[#This Row],[Purchase Amount]]&lt;5000,"Medium",
TRUE,"High")</f>
        <v>Low</v>
      </c>
      <c r="V5455" t="str">
        <f>TEXT(CleanedData[[#This Row],[Date]],"mmmm")</f>
        <v>January</v>
      </c>
      <c r="W5455" t="str">
        <f>"Q"&amp;ROUNDUP(MONTH(CleanedData[[#This Row],[Date]])/3,0)</f>
        <v>Q1</v>
      </c>
      <c r="X5455" t="str">
        <f>IF(CleanedData[[#This Row],[Purchase Amount]]&gt;=5000,"Yes","No")</f>
        <v>No</v>
      </c>
      <c r="Y5455">
        <f>IF(CleanedData[[#This Row],[Recommend]]="Yes",1,0)</f>
        <v>1</v>
      </c>
      <c r="Z5455" s="6">
        <f>CleanedData[[#This Row],[Purchase Amount]]*0.15</f>
        <v>66.130499999999998</v>
      </c>
      <c r="AA5455" s="6">
        <f>CleanedData[[#This Row],[Purchase Amount]]*1.15</f>
        <v>507.00049999999999</v>
      </c>
    </row>
    <row r="5456" spans="1:27" x14ac:dyDescent="0.3">
      <c r="A5456">
        <v>6601</v>
      </c>
      <c r="B5456" t="s">
        <v>5681</v>
      </c>
      <c r="C5456" s="1">
        <v>45836</v>
      </c>
      <c r="D5456">
        <v>44</v>
      </c>
      <c r="E5456" t="s">
        <v>52</v>
      </c>
      <c r="F5456" t="s">
        <v>40</v>
      </c>
      <c r="G5456" t="s">
        <v>95</v>
      </c>
      <c r="H5456">
        <v>2</v>
      </c>
      <c r="I5456" t="s">
        <v>42</v>
      </c>
      <c r="J5456" t="s">
        <v>54</v>
      </c>
      <c r="K5456" t="s">
        <v>55</v>
      </c>
      <c r="L5456" t="s">
        <v>42</v>
      </c>
      <c r="N5456" t="s">
        <v>47</v>
      </c>
      <c r="O5456" t="s">
        <v>134</v>
      </c>
      <c r="P5456" t="s">
        <v>8646</v>
      </c>
      <c r="Q5456" t="s">
        <v>81</v>
      </c>
      <c r="R5456" s="6">
        <f>_xlfn.XLOOKUP(CleanedData[[#This Row],[Product]],'02_Lookup_Tables'!$A$2:$A$126,'02_Lookup_Tables'!$B$2:$B$126)</f>
        <v>5390.8</v>
      </c>
      <c r="S5456" t="str">
        <f>VLOOKUP(CleanedData[[#This Row],[Product]],'02_Lookup_Tables'!$H$2:$I$126,2,FALSE)</f>
        <v>Electronics</v>
      </c>
      <c r="T5456" t="str">
        <f>VLOOKUP(CleanedData[[#This Row],[Province]],'02_Lookup_Tables'!$D$2:$E$10,2, FALSE)</f>
        <v>Northern Region</v>
      </c>
      <c r="U5456" t="str" cm="1">
        <f t="array" ref="U5456">_xlfn.IFS(CleanedData[[#This Row],[Purchase Amount]]&lt;500,"Low",
CleanedData[[#This Row],[Purchase Amount]]&lt;5000,"Medium",
TRUE,"High")</f>
        <v>High</v>
      </c>
      <c r="V5456" t="str">
        <f>TEXT(CleanedData[[#This Row],[Date]],"mmmm")</f>
        <v>June</v>
      </c>
      <c r="W5456" t="str">
        <f>"Q"&amp;ROUNDUP(MONTH(CleanedData[[#This Row],[Date]])/3,0)</f>
        <v>Q2</v>
      </c>
      <c r="X5456" t="str">
        <f>IF(CleanedData[[#This Row],[Purchase Amount]]&gt;=5000,"Yes","No")</f>
        <v>Yes</v>
      </c>
      <c r="Y5456">
        <f>IF(CleanedData[[#This Row],[Recommend]]="Yes",1,0)</f>
        <v>0</v>
      </c>
      <c r="Z5456" s="6">
        <f>CleanedData[[#This Row],[Purchase Amount]]*0.15</f>
        <v>808.62</v>
      </c>
      <c r="AA5456" s="6">
        <f>CleanedData[[#This Row],[Purchase Amount]]*1.15</f>
        <v>6199.42</v>
      </c>
    </row>
    <row r="5457" spans="1:27" x14ac:dyDescent="0.3">
      <c r="A5457">
        <v>6602</v>
      </c>
      <c r="B5457" t="s">
        <v>5682</v>
      </c>
      <c r="C5457" s="1">
        <v>45793</v>
      </c>
      <c r="D5457">
        <v>76</v>
      </c>
      <c r="E5457" t="s">
        <v>52</v>
      </c>
      <c r="F5457" t="s">
        <v>40</v>
      </c>
      <c r="G5457" t="s">
        <v>328</v>
      </c>
      <c r="H5457">
        <v>3</v>
      </c>
      <c r="I5457" t="s">
        <v>45</v>
      </c>
      <c r="J5457" t="s">
        <v>43</v>
      </c>
      <c r="K5457" t="s">
        <v>55</v>
      </c>
      <c r="L5457" t="s">
        <v>42</v>
      </c>
      <c r="M5457" t="s">
        <v>56</v>
      </c>
      <c r="N5457" t="s">
        <v>48</v>
      </c>
      <c r="O5457" t="s">
        <v>148</v>
      </c>
      <c r="P5457" t="s">
        <v>49</v>
      </c>
      <c r="Q5457" t="s">
        <v>97</v>
      </c>
      <c r="R5457" s="6">
        <f>_xlfn.XLOOKUP(CleanedData[[#This Row],[Product]],'02_Lookup_Tables'!$A$2:$A$126,'02_Lookup_Tables'!$B$2:$B$126)</f>
        <v>3521.64</v>
      </c>
      <c r="S5457" t="str">
        <f>VLOOKUP(CleanedData[[#This Row],[Product]],'02_Lookup_Tables'!$H$2:$I$126,2,FALSE)</f>
        <v>Home Devices</v>
      </c>
      <c r="T5457" t="str">
        <f>VLOOKUP(CleanedData[[#This Row],[Province]],'02_Lookup_Tables'!$D$2:$E$10,2, FALSE)</f>
        <v>Northern Region</v>
      </c>
      <c r="U5457" t="str" cm="1">
        <f t="array" ref="U5457">_xlfn.IFS(CleanedData[[#This Row],[Purchase Amount]]&lt;500,"Low",
CleanedData[[#This Row],[Purchase Amount]]&lt;5000,"Medium",
TRUE,"High")</f>
        <v>Medium</v>
      </c>
      <c r="V5457" t="str">
        <f>TEXT(CleanedData[[#This Row],[Date]],"mmmm")</f>
        <v>May</v>
      </c>
      <c r="W5457" t="str">
        <f>"Q"&amp;ROUNDUP(MONTH(CleanedData[[#This Row],[Date]])/3,0)</f>
        <v>Q2</v>
      </c>
      <c r="X5457" t="str">
        <f>IF(CleanedData[[#This Row],[Purchase Amount]]&gt;=5000,"Yes","No")</f>
        <v>No</v>
      </c>
      <c r="Y5457">
        <f>IF(CleanedData[[#This Row],[Recommend]]="Yes",1,0)</f>
        <v>1</v>
      </c>
      <c r="Z5457" s="6">
        <f>CleanedData[[#This Row],[Purchase Amount]]*0.15</f>
        <v>528.24599999999998</v>
      </c>
      <c r="AA5457" s="6">
        <f>CleanedData[[#This Row],[Purchase Amount]]*1.15</f>
        <v>4049.8859999999995</v>
      </c>
    </row>
    <row r="5458" spans="1:27" x14ac:dyDescent="0.3">
      <c r="A5458">
        <v>6604</v>
      </c>
      <c r="B5458" t="s">
        <v>5683</v>
      </c>
      <c r="C5458" s="1">
        <v>45669</v>
      </c>
      <c r="D5458">
        <v>71</v>
      </c>
      <c r="E5458" t="s">
        <v>39</v>
      </c>
      <c r="F5458" t="s">
        <v>61</v>
      </c>
      <c r="G5458" t="s">
        <v>99</v>
      </c>
      <c r="H5458">
        <v>3</v>
      </c>
      <c r="I5458" t="s">
        <v>42</v>
      </c>
      <c r="J5458" t="s">
        <v>54</v>
      </c>
      <c r="K5458" t="s">
        <v>55</v>
      </c>
      <c r="L5458" t="s">
        <v>42</v>
      </c>
      <c r="M5458" t="s">
        <v>85</v>
      </c>
      <c r="N5458" t="s">
        <v>48</v>
      </c>
      <c r="O5458" t="s">
        <v>48</v>
      </c>
      <c r="P5458" t="s">
        <v>70</v>
      </c>
      <c r="Q5458" t="s">
        <v>97</v>
      </c>
      <c r="R5458" s="6">
        <f>_xlfn.XLOOKUP(CleanedData[[#This Row],[Product]],'02_Lookup_Tables'!$A$2:$A$126,'02_Lookup_Tables'!$B$2:$B$126)</f>
        <v>43.23</v>
      </c>
      <c r="S5458" t="str">
        <f>VLOOKUP(CleanedData[[#This Row],[Product]],'02_Lookup_Tables'!$H$2:$I$126,2,FALSE)</f>
        <v>Food</v>
      </c>
      <c r="T5458" t="str">
        <f>VLOOKUP(CleanedData[[#This Row],[Province]],'02_Lookup_Tables'!$D$2:$E$10,2, FALSE)</f>
        <v>Southern Region</v>
      </c>
      <c r="U5458" t="str" cm="1">
        <f t="array" ref="U5458">_xlfn.IFS(CleanedData[[#This Row],[Purchase Amount]]&lt;500,"Low",
CleanedData[[#This Row],[Purchase Amount]]&lt;5000,"Medium",
TRUE,"High")</f>
        <v>Low</v>
      </c>
      <c r="V5458" t="str">
        <f>TEXT(CleanedData[[#This Row],[Date]],"mmmm")</f>
        <v>January</v>
      </c>
      <c r="W5458" t="str">
        <f>"Q"&amp;ROUNDUP(MONTH(CleanedData[[#This Row],[Date]])/3,0)</f>
        <v>Q1</v>
      </c>
      <c r="X5458" t="str">
        <f>IF(CleanedData[[#This Row],[Purchase Amount]]&gt;=5000,"Yes","No")</f>
        <v>No</v>
      </c>
      <c r="Y5458">
        <f>IF(CleanedData[[#This Row],[Recommend]]="Yes",1,0)</f>
        <v>0</v>
      </c>
      <c r="Z5458" s="6">
        <f>CleanedData[[#This Row],[Purchase Amount]]*0.15</f>
        <v>6.4844999999999997</v>
      </c>
      <c r="AA5458" s="6">
        <f>CleanedData[[#This Row],[Purchase Amount]]*1.15</f>
        <v>49.714499999999994</v>
      </c>
    </row>
    <row r="5459" spans="1:27" x14ac:dyDescent="0.3">
      <c r="A5459">
        <v>6606</v>
      </c>
      <c r="B5459" t="s">
        <v>5684</v>
      </c>
      <c r="C5459" s="1">
        <v>45917</v>
      </c>
      <c r="D5459">
        <v>52</v>
      </c>
      <c r="E5459" t="s">
        <v>52</v>
      </c>
      <c r="F5459" t="s">
        <v>83</v>
      </c>
      <c r="G5459" t="s">
        <v>563</v>
      </c>
      <c r="H5459">
        <v>2</v>
      </c>
      <c r="I5459" t="s">
        <v>45</v>
      </c>
      <c r="J5459" t="s">
        <v>63</v>
      </c>
      <c r="K5459" t="s">
        <v>55</v>
      </c>
      <c r="L5459" t="s">
        <v>42</v>
      </c>
      <c r="M5459" t="s">
        <v>88</v>
      </c>
      <c r="N5459" t="s">
        <v>47</v>
      </c>
      <c r="O5459" t="s">
        <v>89</v>
      </c>
      <c r="P5459" t="s">
        <v>49</v>
      </c>
      <c r="Q5459" t="s">
        <v>93</v>
      </c>
      <c r="R5459" s="6">
        <f>_xlfn.XLOOKUP(CleanedData[[#This Row],[Product]],'02_Lookup_Tables'!$A$2:$A$126,'02_Lookup_Tables'!$B$2:$B$126)</f>
        <v>11052.57</v>
      </c>
      <c r="S5459" t="str">
        <f>VLOOKUP(CleanedData[[#This Row],[Product]],'02_Lookup_Tables'!$H$2:$I$126,2,FALSE)</f>
        <v>Electronics</v>
      </c>
      <c r="T5459" t="str">
        <f>VLOOKUP(CleanedData[[#This Row],[Province]],'02_Lookup_Tables'!$D$2:$E$10,2, FALSE)</f>
        <v>Western Region</v>
      </c>
      <c r="U5459" t="str" cm="1">
        <f t="array" ref="U5459">_xlfn.IFS(CleanedData[[#This Row],[Purchase Amount]]&lt;500,"Low",
CleanedData[[#This Row],[Purchase Amount]]&lt;5000,"Medium",
TRUE,"High")</f>
        <v>High</v>
      </c>
      <c r="V5459" t="str">
        <f>TEXT(CleanedData[[#This Row],[Date]],"mmmm")</f>
        <v>September</v>
      </c>
      <c r="W5459" t="str">
        <f>"Q"&amp;ROUNDUP(MONTH(CleanedData[[#This Row],[Date]])/3,0)</f>
        <v>Q3</v>
      </c>
      <c r="X5459" t="str">
        <f>IF(CleanedData[[#This Row],[Purchase Amount]]&gt;=5000,"Yes","No")</f>
        <v>Yes</v>
      </c>
      <c r="Y5459">
        <f>IF(CleanedData[[#This Row],[Recommend]]="Yes",1,0)</f>
        <v>1</v>
      </c>
      <c r="Z5459" s="6">
        <f>CleanedData[[#This Row],[Purchase Amount]]*0.15</f>
        <v>1657.8854999999999</v>
      </c>
      <c r="AA5459" s="6">
        <f>CleanedData[[#This Row],[Purchase Amount]]*1.15</f>
        <v>12710.455499999998</v>
      </c>
    </row>
    <row r="5460" spans="1:27" x14ac:dyDescent="0.3">
      <c r="A5460">
        <v>6607</v>
      </c>
      <c r="B5460" t="s">
        <v>5685</v>
      </c>
      <c r="C5460" s="1">
        <v>45530</v>
      </c>
      <c r="D5460">
        <v>32</v>
      </c>
      <c r="E5460" t="s">
        <v>60</v>
      </c>
      <c r="F5460" t="s">
        <v>83</v>
      </c>
      <c r="G5460" t="s">
        <v>296</v>
      </c>
      <c r="H5460">
        <v>1</v>
      </c>
      <c r="I5460" t="s">
        <v>45</v>
      </c>
      <c r="J5460" t="s">
        <v>54</v>
      </c>
      <c r="K5460" t="s">
        <v>55</v>
      </c>
      <c r="L5460" t="s">
        <v>45</v>
      </c>
      <c r="M5460" t="s">
        <v>180</v>
      </c>
      <c r="N5460" t="s">
        <v>80</v>
      </c>
      <c r="O5460" t="s">
        <v>89</v>
      </c>
      <c r="P5460" t="s">
        <v>49</v>
      </c>
      <c r="Q5460" t="s">
        <v>58</v>
      </c>
      <c r="R5460" s="6">
        <f>_xlfn.XLOOKUP(CleanedData[[#This Row],[Product]],'02_Lookup_Tables'!$A$2:$A$126,'02_Lookup_Tables'!$B$2:$B$126)</f>
        <v>657.5</v>
      </c>
      <c r="S5460" t="str">
        <f>VLOOKUP(CleanedData[[#This Row],[Product]],'02_Lookup_Tables'!$H$2:$I$126,2,FALSE)</f>
        <v>Home Devices</v>
      </c>
      <c r="T5460" t="str">
        <f>VLOOKUP(CleanedData[[#This Row],[Province]],'02_Lookup_Tables'!$D$2:$E$10,2, FALSE)</f>
        <v>Western Region</v>
      </c>
      <c r="U5460" t="str" cm="1">
        <f t="array" ref="U5460">_xlfn.IFS(CleanedData[[#This Row],[Purchase Amount]]&lt;500,"Low",
CleanedData[[#This Row],[Purchase Amount]]&lt;5000,"Medium",
TRUE,"High")</f>
        <v>Medium</v>
      </c>
      <c r="V5460" t="str">
        <f>TEXT(CleanedData[[#This Row],[Date]],"mmmm")</f>
        <v>August</v>
      </c>
      <c r="W5460" t="str">
        <f>"Q"&amp;ROUNDUP(MONTH(CleanedData[[#This Row],[Date]])/3,0)</f>
        <v>Q3</v>
      </c>
      <c r="X5460" t="str">
        <f>IF(CleanedData[[#This Row],[Purchase Amount]]&gt;=5000,"Yes","No")</f>
        <v>No</v>
      </c>
      <c r="Y5460">
        <f>IF(CleanedData[[#This Row],[Recommend]]="Yes",1,0)</f>
        <v>1</v>
      </c>
      <c r="Z5460" s="6">
        <f>CleanedData[[#This Row],[Purchase Amount]]*0.15</f>
        <v>98.625</v>
      </c>
      <c r="AA5460" s="6">
        <f>CleanedData[[#This Row],[Purchase Amount]]*1.15</f>
        <v>756.12499999999989</v>
      </c>
    </row>
    <row r="5461" spans="1:27" x14ac:dyDescent="0.3">
      <c r="A5461">
        <v>6608</v>
      </c>
      <c r="B5461" t="s">
        <v>5686</v>
      </c>
      <c r="C5461" s="1">
        <v>45531</v>
      </c>
      <c r="D5461">
        <v>58</v>
      </c>
      <c r="E5461" t="s">
        <v>60</v>
      </c>
      <c r="F5461" t="s">
        <v>83</v>
      </c>
      <c r="G5461" t="s">
        <v>198</v>
      </c>
      <c r="H5461">
        <v>4</v>
      </c>
      <c r="I5461" t="s">
        <v>42</v>
      </c>
      <c r="J5461" t="s">
        <v>54</v>
      </c>
      <c r="K5461" t="s">
        <v>44</v>
      </c>
      <c r="L5461" t="s">
        <v>42</v>
      </c>
      <c r="M5461" t="s">
        <v>46</v>
      </c>
      <c r="N5461" t="s">
        <v>96</v>
      </c>
      <c r="O5461" t="s">
        <v>89</v>
      </c>
      <c r="P5461" t="s">
        <v>70</v>
      </c>
      <c r="Q5461" t="s">
        <v>50</v>
      </c>
      <c r="R5461" s="6">
        <f>_xlfn.XLOOKUP(CleanedData[[#This Row],[Product]],'02_Lookup_Tables'!$A$2:$A$126,'02_Lookup_Tables'!$B$2:$B$126)</f>
        <v>2099.4</v>
      </c>
      <c r="S5461" t="str">
        <f>VLOOKUP(CleanedData[[#This Row],[Product]],'02_Lookup_Tables'!$H$2:$I$126,2,FALSE)</f>
        <v>Sports &amp; Outdoors</v>
      </c>
      <c r="T5461" t="str">
        <f>VLOOKUP(CleanedData[[#This Row],[Province]],'02_Lookup_Tables'!$D$2:$E$10,2, FALSE)</f>
        <v>Western Region</v>
      </c>
      <c r="U5461" t="str" cm="1">
        <f t="array" ref="U5461">_xlfn.IFS(CleanedData[[#This Row],[Purchase Amount]]&lt;500,"Low",
CleanedData[[#This Row],[Purchase Amount]]&lt;5000,"Medium",
TRUE,"High")</f>
        <v>Medium</v>
      </c>
      <c r="V5461" t="str">
        <f>TEXT(CleanedData[[#This Row],[Date]],"mmmm")</f>
        <v>August</v>
      </c>
      <c r="W5461" t="str">
        <f>"Q"&amp;ROUNDUP(MONTH(CleanedData[[#This Row],[Date]])/3,0)</f>
        <v>Q3</v>
      </c>
      <c r="X5461" t="str">
        <f>IF(CleanedData[[#This Row],[Purchase Amount]]&gt;=5000,"Yes","No")</f>
        <v>No</v>
      </c>
      <c r="Y5461">
        <f>IF(CleanedData[[#This Row],[Recommend]]="Yes",1,0)</f>
        <v>0</v>
      </c>
      <c r="Z5461" s="6">
        <f>CleanedData[[#This Row],[Purchase Amount]]*0.15</f>
        <v>314.91000000000003</v>
      </c>
      <c r="AA5461" s="6">
        <f>CleanedData[[#This Row],[Purchase Amount]]*1.15</f>
        <v>2414.31</v>
      </c>
    </row>
    <row r="5462" spans="1:27" x14ac:dyDescent="0.3">
      <c r="A5462">
        <v>6609</v>
      </c>
      <c r="B5462" t="s">
        <v>5687</v>
      </c>
      <c r="C5462" s="1">
        <v>45389</v>
      </c>
      <c r="D5462">
        <v>50</v>
      </c>
      <c r="E5462" t="s">
        <v>52</v>
      </c>
      <c r="F5462" t="s">
        <v>61</v>
      </c>
      <c r="G5462" t="s">
        <v>212</v>
      </c>
      <c r="H5462">
        <v>5</v>
      </c>
      <c r="I5462" t="s">
        <v>42</v>
      </c>
      <c r="J5462" t="s">
        <v>43</v>
      </c>
      <c r="K5462" t="s">
        <v>55</v>
      </c>
      <c r="L5462" t="s">
        <v>42</v>
      </c>
      <c r="M5462" t="s">
        <v>79</v>
      </c>
      <c r="N5462" t="s">
        <v>57</v>
      </c>
      <c r="O5462" t="s">
        <v>89</v>
      </c>
      <c r="P5462" t="s">
        <v>70</v>
      </c>
      <c r="Q5462" t="s">
        <v>93</v>
      </c>
      <c r="R5462" s="6">
        <f>_xlfn.XLOOKUP(CleanedData[[#This Row],[Product]],'02_Lookup_Tables'!$A$2:$A$126,'02_Lookup_Tables'!$B$2:$B$126)</f>
        <v>192.77</v>
      </c>
      <c r="S5462" t="str">
        <f>VLOOKUP(CleanedData[[#This Row],[Product]],'02_Lookup_Tables'!$H$2:$I$126,2,FALSE)</f>
        <v>Beauty &amp; Personal Care</v>
      </c>
      <c r="T5462" t="str">
        <f>VLOOKUP(CleanedData[[#This Row],[Province]],'02_Lookup_Tables'!$D$2:$E$10,2, FALSE)</f>
        <v>Southern Region</v>
      </c>
      <c r="U5462" t="str" cm="1">
        <f t="array" ref="U5462">_xlfn.IFS(CleanedData[[#This Row],[Purchase Amount]]&lt;500,"Low",
CleanedData[[#This Row],[Purchase Amount]]&lt;5000,"Medium",
TRUE,"High")</f>
        <v>Low</v>
      </c>
      <c r="V5462" t="str">
        <f>TEXT(CleanedData[[#This Row],[Date]],"mmmm")</f>
        <v>April</v>
      </c>
      <c r="W5462" t="str">
        <f>"Q"&amp;ROUNDUP(MONTH(CleanedData[[#This Row],[Date]])/3,0)</f>
        <v>Q2</v>
      </c>
      <c r="X5462" t="str">
        <f>IF(CleanedData[[#This Row],[Purchase Amount]]&gt;=5000,"Yes","No")</f>
        <v>No</v>
      </c>
      <c r="Y5462">
        <f>IF(CleanedData[[#This Row],[Recommend]]="Yes",1,0)</f>
        <v>0</v>
      </c>
      <c r="Z5462" s="6">
        <f>CleanedData[[#This Row],[Purchase Amount]]*0.15</f>
        <v>28.915500000000002</v>
      </c>
      <c r="AA5462" s="6">
        <f>CleanedData[[#This Row],[Purchase Amount]]*1.15</f>
        <v>221.68549999999999</v>
      </c>
    </row>
    <row r="5463" spans="1:27" x14ac:dyDescent="0.3">
      <c r="A5463">
        <v>6611</v>
      </c>
      <c r="B5463" t="s">
        <v>5688</v>
      </c>
      <c r="C5463" s="1">
        <v>45712</v>
      </c>
      <c r="D5463">
        <v>79</v>
      </c>
      <c r="E5463" t="s">
        <v>52</v>
      </c>
      <c r="F5463" t="s">
        <v>40</v>
      </c>
      <c r="G5463" t="s">
        <v>347</v>
      </c>
      <c r="H5463">
        <v>3</v>
      </c>
      <c r="I5463" t="s">
        <v>42</v>
      </c>
      <c r="J5463" t="s">
        <v>54</v>
      </c>
      <c r="K5463" t="s">
        <v>44</v>
      </c>
      <c r="L5463" t="s">
        <v>42</v>
      </c>
      <c r="M5463" t="s">
        <v>136</v>
      </c>
      <c r="N5463" t="s">
        <v>48</v>
      </c>
      <c r="O5463" t="s">
        <v>89</v>
      </c>
      <c r="P5463" t="s">
        <v>49</v>
      </c>
      <c r="Q5463" t="s">
        <v>97</v>
      </c>
      <c r="R5463" s="6">
        <f>_xlfn.XLOOKUP(CleanedData[[#This Row],[Product]],'02_Lookup_Tables'!$A$2:$A$126,'02_Lookup_Tables'!$B$2:$B$126)</f>
        <v>16523.5</v>
      </c>
      <c r="S5463" t="str">
        <f>VLOOKUP(CleanedData[[#This Row],[Product]],'02_Lookup_Tables'!$H$2:$I$126,2,FALSE)</f>
        <v>Electronics</v>
      </c>
      <c r="T5463" t="str">
        <f>VLOOKUP(CleanedData[[#This Row],[Province]],'02_Lookup_Tables'!$D$2:$E$10,2, FALSE)</f>
        <v>Northern Region</v>
      </c>
      <c r="U5463" t="str" cm="1">
        <f t="array" ref="U5463">_xlfn.IFS(CleanedData[[#This Row],[Purchase Amount]]&lt;500,"Low",
CleanedData[[#This Row],[Purchase Amount]]&lt;5000,"Medium",
TRUE,"High")</f>
        <v>High</v>
      </c>
      <c r="V5463" t="str">
        <f>TEXT(CleanedData[[#This Row],[Date]],"mmmm")</f>
        <v>February</v>
      </c>
      <c r="W5463" t="str">
        <f>"Q"&amp;ROUNDUP(MONTH(CleanedData[[#This Row],[Date]])/3,0)</f>
        <v>Q1</v>
      </c>
      <c r="X5463" t="str">
        <f>IF(CleanedData[[#This Row],[Purchase Amount]]&gt;=5000,"Yes","No")</f>
        <v>Yes</v>
      </c>
      <c r="Y5463">
        <f>IF(CleanedData[[#This Row],[Recommend]]="Yes",1,0)</f>
        <v>0</v>
      </c>
      <c r="Z5463" s="6">
        <f>CleanedData[[#This Row],[Purchase Amount]]*0.15</f>
        <v>2478.5250000000001</v>
      </c>
      <c r="AA5463" s="6">
        <f>CleanedData[[#This Row],[Purchase Amount]]*1.15</f>
        <v>19002.024999999998</v>
      </c>
    </row>
    <row r="5464" spans="1:27" x14ac:dyDescent="0.3">
      <c r="A5464">
        <v>6612</v>
      </c>
      <c r="B5464" t="s">
        <v>5689</v>
      </c>
      <c r="C5464" s="1">
        <v>45542</v>
      </c>
      <c r="D5464">
        <v>76</v>
      </c>
      <c r="E5464" t="s">
        <v>52</v>
      </c>
      <c r="F5464" t="s">
        <v>108</v>
      </c>
      <c r="G5464" t="s">
        <v>693</v>
      </c>
      <c r="H5464">
        <v>5</v>
      </c>
      <c r="I5464" t="s">
        <v>42</v>
      </c>
      <c r="J5464" t="s">
        <v>63</v>
      </c>
      <c r="K5464" t="s">
        <v>55</v>
      </c>
      <c r="L5464" t="s">
        <v>45</v>
      </c>
      <c r="M5464" t="s">
        <v>100</v>
      </c>
      <c r="N5464" t="s">
        <v>57</v>
      </c>
      <c r="O5464" t="s">
        <v>48</v>
      </c>
      <c r="P5464" t="s">
        <v>49</v>
      </c>
      <c r="Q5464" t="s">
        <v>97</v>
      </c>
      <c r="R5464" s="6">
        <f>_xlfn.XLOOKUP(CleanedData[[#This Row],[Product]],'02_Lookup_Tables'!$A$2:$A$126,'02_Lookup_Tables'!$B$2:$B$126)</f>
        <v>618.72</v>
      </c>
      <c r="S5464" t="str">
        <f>VLOOKUP(CleanedData[[#This Row],[Product]],'02_Lookup_Tables'!$H$2:$I$126,2,FALSE)</f>
        <v>Sports &amp; Outdoors</v>
      </c>
      <c r="T5464" t="str">
        <f>VLOOKUP(CleanedData[[#This Row],[Province]],'02_Lookup_Tables'!$D$2:$E$10,2, FALSE)</f>
        <v>Gauteng Region</v>
      </c>
      <c r="U5464" t="str" cm="1">
        <f t="array" ref="U5464">_xlfn.IFS(CleanedData[[#This Row],[Purchase Amount]]&lt;500,"Low",
CleanedData[[#This Row],[Purchase Amount]]&lt;5000,"Medium",
TRUE,"High")</f>
        <v>Medium</v>
      </c>
      <c r="V5464" t="str">
        <f>TEXT(CleanedData[[#This Row],[Date]],"mmmm")</f>
        <v>September</v>
      </c>
      <c r="W5464" t="str">
        <f>"Q"&amp;ROUNDUP(MONTH(CleanedData[[#This Row],[Date]])/3,0)</f>
        <v>Q3</v>
      </c>
      <c r="X5464" t="str">
        <f>IF(CleanedData[[#This Row],[Purchase Amount]]&gt;=5000,"Yes","No")</f>
        <v>No</v>
      </c>
      <c r="Y5464">
        <f>IF(CleanedData[[#This Row],[Recommend]]="Yes",1,0)</f>
        <v>0</v>
      </c>
      <c r="Z5464" s="6">
        <f>CleanedData[[#This Row],[Purchase Amount]]*0.15</f>
        <v>92.808000000000007</v>
      </c>
      <c r="AA5464" s="6">
        <f>CleanedData[[#This Row],[Purchase Amount]]*1.15</f>
        <v>711.52800000000002</v>
      </c>
    </row>
    <row r="5465" spans="1:27" x14ac:dyDescent="0.3">
      <c r="A5465">
        <v>6613</v>
      </c>
      <c r="B5465" t="s">
        <v>5690</v>
      </c>
      <c r="C5465" s="1">
        <v>45775</v>
      </c>
      <c r="D5465">
        <v>76</v>
      </c>
      <c r="E5465" t="s">
        <v>60</v>
      </c>
      <c r="F5465" t="s">
        <v>108</v>
      </c>
      <c r="G5465" t="s">
        <v>210</v>
      </c>
      <c r="H5465">
        <v>4</v>
      </c>
      <c r="I5465" t="s">
        <v>45</v>
      </c>
      <c r="J5465" t="s">
        <v>69</v>
      </c>
      <c r="K5465" t="s">
        <v>55</v>
      </c>
      <c r="L5465" t="s">
        <v>42</v>
      </c>
      <c r="M5465" t="s">
        <v>75</v>
      </c>
      <c r="N5465" t="s">
        <v>96</v>
      </c>
      <c r="O5465" t="s">
        <v>89</v>
      </c>
      <c r="P5465" t="s">
        <v>70</v>
      </c>
      <c r="Q5465" t="s">
        <v>97</v>
      </c>
      <c r="R5465" s="6">
        <f>_xlfn.XLOOKUP(CleanedData[[#This Row],[Product]],'02_Lookup_Tables'!$A$2:$A$126,'02_Lookup_Tables'!$B$2:$B$126)</f>
        <v>13123.97</v>
      </c>
      <c r="S5465" t="str">
        <f>VLOOKUP(CleanedData[[#This Row],[Product]],'02_Lookup_Tables'!$H$2:$I$126,2,FALSE)</f>
        <v>Electronics</v>
      </c>
      <c r="T5465" t="str">
        <f>VLOOKUP(CleanedData[[#This Row],[Province]],'02_Lookup_Tables'!$D$2:$E$10,2, FALSE)</f>
        <v>Gauteng Region</v>
      </c>
      <c r="U5465" t="str" cm="1">
        <f t="array" ref="U5465">_xlfn.IFS(CleanedData[[#This Row],[Purchase Amount]]&lt;500,"Low",
CleanedData[[#This Row],[Purchase Amount]]&lt;5000,"Medium",
TRUE,"High")</f>
        <v>High</v>
      </c>
      <c r="V5465" t="str">
        <f>TEXT(CleanedData[[#This Row],[Date]],"mmmm")</f>
        <v>April</v>
      </c>
      <c r="W5465" t="str">
        <f>"Q"&amp;ROUNDUP(MONTH(CleanedData[[#This Row],[Date]])/3,0)</f>
        <v>Q2</v>
      </c>
      <c r="X5465" t="str">
        <f>IF(CleanedData[[#This Row],[Purchase Amount]]&gt;=5000,"Yes","No")</f>
        <v>Yes</v>
      </c>
      <c r="Y5465">
        <f>IF(CleanedData[[#This Row],[Recommend]]="Yes",1,0)</f>
        <v>1</v>
      </c>
      <c r="Z5465" s="6">
        <f>CleanedData[[#This Row],[Purchase Amount]]*0.15</f>
        <v>1968.5954999999999</v>
      </c>
      <c r="AA5465" s="6">
        <f>CleanedData[[#This Row],[Purchase Amount]]*1.15</f>
        <v>15092.565499999999</v>
      </c>
    </row>
    <row r="5466" spans="1:27" x14ac:dyDescent="0.3">
      <c r="A5466">
        <v>6615</v>
      </c>
      <c r="B5466" t="s">
        <v>5691</v>
      </c>
      <c r="C5466" s="1">
        <v>46002</v>
      </c>
      <c r="D5466">
        <v>33</v>
      </c>
      <c r="E5466" t="s">
        <v>60</v>
      </c>
      <c r="F5466" t="s">
        <v>68</v>
      </c>
      <c r="G5466" t="s">
        <v>192</v>
      </c>
      <c r="H5466">
        <v>4</v>
      </c>
      <c r="I5466" t="s">
        <v>42</v>
      </c>
      <c r="J5466" t="s">
        <v>43</v>
      </c>
      <c r="K5466" t="s">
        <v>64</v>
      </c>
      <c r="L5466" t="s">
        <v>45</v>
      </c>
      <c r="M5466" t="s">
        <v>156</v>
      </c>
      <c r="N5466" t="s">
        <v>96</v>
      </c>
      <c r="O5466" t="s">
        <v>148</v>
      </c>
      <c r="P5466" t="s">
        <v>49</v>
      </c>
      <c r="Q5466" t="s">
        <v>58</v>
      </c>
      <c r="R5466" s="6">
        <f>_xlfn.XLOOKUP(CleanedData[[#This Row],[Product]],'02_Lookup_Tables'!$A$2:$A$126,'02_Lookup_Tables'!$B$2:$B$126)</f>
        <v>13261</v>
      </c>
      <c r="S5466" t="str">
        <f>VLOOKUP(CleanedData[[#This Row],[Product]],'02_Lookup_Tables'!$H$2:$I$126,2,FALSE)</f>
        <v>Electronics</v>
      </c>
      <c r="T5466" t="str">
        <f>VLOOKUP(CleanedData[[#This Row],[Province]],'02_Lookup_Tables'!$D$2:$E$10,2, FALSE)</f>
        <v>Northern Region</v>
      </c>
      <c r="U5466" t="str" cm="1">
        <f t="array" ref="U5466">_xlfn.IFS(CleanedData[[#This Row],[Purchase Amount]]&lt;500,"Low",
CleanedData[[#This Row],[Purchase Amount]]&lt;5000,"Medium",
TRUE,"High")</f>
        <v>High</v>
      </c>
      <c r="V5466" t="str">
        <f>TEXT(CleanedData[[#This Row],[Date]],"mmmm")</f>
        <v>December</v>
      </c>
      <c r="W5466" t="str">
        <f>"Q"&amp;ROUNDUP(MONTH(CleanedData[[#This Row],[Date]])/3,0)</f>
        <v>Q4</v>
      </c>
      <c r="X5466" t="str">
        <f>IF(CleanedData[[#This Row],[Purchase Amount]]&gt;=5000,"Yes","No")</f>
        <v>Yes</v>
      </c>
      <c r="Y5466">
        <f>IF(CleanedData[[#This Row],[Recommend]]="Yes",1,0)</f>
        <v>0</v>
      </c>
      <c r="Z5466" s="6">
        <f>CleanedData[[#This Row],[Purchase Amount]]*0.15</f>
        <v>1989.1499999999999</v>
      </c>
      <c r="AA5466" s="6">
        <f>CleanedData[[#This Row],[Purchase Amount]]*1.15</f>
        <v>15250.15</v>
      </c>
    </row>
    <row r="5467" spans="1:27" x14ac:dyDescent="0.3">
      <c r="A5467">
        <v>6616</v>
      </c>
      <c r="B5467" t="s">
        <v>5692</v>
      </c>
      <c r="C5467" s="1">
        <v>45482</v>
      </c>
      <c r="D5467">
        <v>80</v>
      </c>
      <c r="E5467" t="s">
        <v>52</v>
      </c>
      <c r="F5467" t="s">
        <v>77</v>
      </c>
      <c r="G5467" t="s">
        <v>62</v>
      </c>
      <c r="H5467">
        <v>4</v>
      </c>
      <c r="I5467" t="s">
        <v>45</v>
      </c>
      <c r="J5467" t="s">
        <v>74</v>
      </c>
      <c r="K5467" t="s">
        <v>55</v>
      </c>
      <c r="L5467" t="s">
        <v>45</v>
      </c>
      <c r="M5467" t="s">
        <v>180</v>
      </c>
      <c r="N5467" t="s">
        <v>96</v>
      </c>
      <c r="O5467" t="s">
        <v>89</v>
      </c>
      <c r="P5467" t="s">
        <v>70</v>
      </c>
      <c r="Q5467" t="s">
        <v>97</v>
      </c>
      <c r="R5467" s="6">
        <f>_xlfn.XLOOKUP(CleanedData[[#This Row],[Product]],'02_Lookup_Tables'!$A$2:$A$126,'02_Lookup_Tables'!$B$2:$B$126)</f>
        <v>230.14</v>
      </c>
      <c r="S5467" t="str">
        <f>VLOOKUP(CleanedData[[#This Row],[Product]],'02_Lookup_Tables'!$H$2:$I$126,2,FALSE)</f>
        <v>Sports &amp; Outdoors</v>
      </c>
      <c r="T5467" t="str">
        <f>VLOOKUP(CleanedData[[#This Row],[Province]],'02_Lookup_Tables'!$D$2:$E$10,2, FALSE)</f>
        <v>Central Region</v>
      </c>
      <c r="U5467" t="str" cm="1">
        <f t="array" ref="U5467">_xlfn.IFS(CleanedData[[#This Row],[Purchase Amount]]&lt;500,"Low",
CleanedData[[#This Row],[Purchase Amount]]&lt;5000,"Medium",
TRUE,"High")</f>
        <v>Low</v>
      </c>
      <c r="V5467" t="str">
        <f>TEXT(CleanedData[[#This Row],[Date]],"mmmm")</f>
        <v>July</v>
      </c>
      <c r="W5467" t="str">
        <f>"Q"&amp;ROUNDUP(MONTH(CleanedData[[#This Row],[Date]])/3,0)</f>
        <v>Q3</v>
      </c>
      <c r="X5467" t="str">
        <f>IF(CleanedData[[#This Row],[Purchase Amount]]&gt;=5000,"Yes","No")</f>
        <v>No</v>
      </c>
      <c r="Y5467">
        <f>IF(CleanedData[[#This Row],[Recommend]]="Yes",1,0)</f>
        <v>1</v>
      </c>
      <c r="Z5467" s="6">
        <f>CleanedData[[#This Row],[Purchase Amount]]*0.15</f>
        <v>34.520999999999994</v>
      </c>
      <c r="AA5467" s="6">
        <f>CleanedData[[#This Row],[Purchase Amount]]*1.15</f>
        <v>264.66099999999994</v>
      </c>
    </row>
    <row r="5468" spans="1:27" x14ac:dyDescent="0.3">
      <c r="A5468">
        <v>6617</v>
      </c>
      <c r="B5468" t="s">
        <v>5693</v>
      </c>
      <c r="C5468" s="1">
        <v>45562</v>
      </c>
      <c r="D5468">
        <v>29</v>
      </c>
      <c r="E5468" t="s">
        <v>52</v>
      </c>
      <c r="F5468" t="s">
        <v>125</v>
      </c>
      <c r="G5468" t="s">
        <v>182</v>
      </c>
      <c r="H5468">
        <v>2</v>
      </c>
      <c r="I5468" t="s">
        <v>45</v>
      </c>
      <c r="J5468" t="s">
        <v>74</v>
      </c>
      <c r="K5468" t="s">
        <v>55</v>
      </c>
      <c r="L5468" t="s">
        <v>45</v>
      </c>
      <c r="M5468" t="s">
        <v>100</v>
      </c>
      <c r="N5468" t="s">
        <v>47</v>
      </c>
      <c r="O5468" t="s">
        <v>48</v>
      </c>
      <c r="P5468" t="s">
        <v>49</v>
      </c>
      <c r="Q5468" t="s">
        <v>58</v>
      </c>
      <c r="R5468" s="6">
        <f>_xlfn.XLOOKUP(CleanedData[[#This Row],[Product]],'02_Lookup_Tables'!$A$2:$A$126,'02_Lookup_Tables'!$B$2:$B$126)</f>
        <v>3715.65</v>
      </c>
      <c r="S5468" t="str">
        <f>VLOOKUP(CleanedData[[#This Row],[Product]],'02_Lookup_Tables'!$H$2:$I$126,2,FALSE)</f>
        <v>Home Devices</v>
      </c>
      <c r="T5468" t="str">
        <f>VLOOKUP(CleanedData[[#This Row],[Province]],'02_Lookup_Tables'!$D$2:$E$10,2, FALSE)</f>
        <v>Western Region</v>
      </c>
      <c r="U5468" t="str" cm="1">
        <f t="array" ref="U5468">_xlfn.IFS(CleanedData[[#This Row],[Purchase Amount]]&lt;500,"Low",
CleanedData[[#This Row],[Purchase Amount]]&lt;5000,"Medium",
TRUE,"High")</f>
        <v>Medium</v>
      </c>
      <c r="V5468" t="str">
        <f>TEXT(CleanedData[[#This Row],[Date]],"mmmm")</f>
        <v>September</v>
      </c>
      <c r="W5468" t="str">
        <f>"Q"&amp;ROUNDUP(MONTH(CleanedData[[#This Row],[Date]])/3,0)</f>
        <v>Q3</v>
      </c>
      <c r="X5468" t="str">
        <f>IF(CleanedData[[#This Row],[Purchase Amount]]&gt;=5000,"Yes","No")</f>
        <v>No</v>
      </c>
      <c r="Y5468">
        <f>IF(CleanedData[[#This Row],[Recommend]]="Yes",1,0)</f>
        <v>1</v>
      </c>
      <c r="Z5468" s="6">
        <f>CleanedData[[#This Row],[Purchase Amount]]*0.15</f>
        <v>557.34749999999997</v>
      </c>
      <c r="AA5468" s="6">
        <f>CleanedData[[#This Row],[Purchase Amount]]*1.15</f>
        <v>4272.9974999999995</v>
      </c>
    </row>
    <row r="5469" spans="1:27" x14ac:dyDescent="0.3">
      <c r="A5469">
        <v>6618</v>
      </c>
      <c r="B5469" t="s">
        <v>5694</v>
      </c>
      <c r="C5469" s="1">
        <v>45927</v>
      </c>
      <c r="D5469">
        <v>67</v>
      </c>
      <c r="E5469" t="s">
        <v>52</v>
      </c>
      <c r="F5469" t="s">
        <v>72</v>
      </c>
      <c r="G5469" t="s">
        <v>406</v>
      </c>
      <c r="H5469">
        <v>1</v>
      </c>
      <c r="I5469" t="s">
        <v>45</v>
      </c>
      <c r="J5469" t="s">
        <v>54</v>
      </c>
      <c r="K5469" t="s">
        <v>55</v>
      </c>
      <c r="L5469" t="s">
        <v>45</v>
      </c>
      <c r="M5469" t="s">
        <v>106</v>
      </c>
      <c r="N5469" t="s">
        <v>80</v>
      </c>
      <c r="O5469" t="s">
        <v>148</v>
      </c>
      <c r="P5469" t="s">
        <v>70</v>
      </c>
      <c r="Q5469" t="s">
        <v>97</v>
      </c>
      <c r="R5469" s="6">
        <f>_xlfn.XLOOKUP(CleanedData[[#This Row],[Product]],'02_Lookup_Tables'!$A$2:$A$126,'02_Lookup_Tables'!$B$2:$B$126)</f>
        <v>996.44</v>
      </c>
      <c r="S5469" t="str">
        <f>VLOOKUP(CleanedData[[#This Row],[Product]],'02_Lookup_Tables'!$H$2:$I$126,2,FALSE)</f>
        <v>Sports &amp; Outdoors</v>
      </c>
      <c r="T5469" t="str">
        <f>VLOOKUP(CleanedData[[#This Row],[Province]],'02_Lookup_Tables'!$D$2:$E$10,2, FALSE)</f>
        <v>Central Region</v>
      </c>
      <c r="U5469" t="str" cm="1">
        <f t="array" ref="U5469">_xlfn.IFS(CleanedData[[#This Row],[Purchase Amount]]&lt;500,"Low",
CleanedData[[#This Row],[Purchase Amount]]&lt;5000,"Medium",
TRUE,"High")</f>
        <v>Medium</v>
      </c>
      <c r="V5469" t="str">
        <f>TEXT(CleanedData[[#This Row],[Date]],"mmmm")</f>
        <v>September</v>
      </c>
      <c r="W5469" t="str">
        <f>"Q"&amp;ROUNDUP(MONTH(CleanedData[[#This Row],[Date]])/3,0)</f>
        <v>Q3</v>
      </c>
      <c r="X5469" t="str">
        <f>IF(CleanedData[[#This Row],[Purchase Amount]]&gt;=5000,"Yes","No")</f>
        <v>No</v>
      </c>
      <c r="Y5469">
        <f>IF(CleanedData[[#This Row],[Recommend]]="Yes",1,0)</f>
        <v>1</v>
      </c>
      <c r="Z5469" s="6">
        <f>CleanedData[[#This Row],[Purchase Amount]]*0.15</f>
        <v>149.46600000000001</v>
      </c>
      <c r="AA5469" s="6">
        <f>CleanedData[[#This Row],[Purchase Amount]]*1.15</f>
        <v>1145.9059999999999</v>
      </c>
    </row>
    <row r="5470" spans="1:27" x14ac:dyDescent="0.3">
      <c r="A5470">
        <v>6619</v>
      </c>
      <c r="B5470" t="s">
        <v>5695</v>
      </c>
      <c r="C5470" s="1">
        <v>45687</v>
      </c>
      <c r="D5470">
        <v>69</v>
      </c>
      <c r="E5470" t="s">
        <v>39</v>
      </c>
      <c r="F5470" t="s">
        <v>72</v>
      </c>
      <c r="G5470" t="s">
        <v>303</v>
      </c>
      <c r="H5470">
        <v>5</v>
      </c>
      <c r="I5470" t="s">
        <v>45</v>
      </c>
      <c r="J5470" t="s">
        <v>54</v>
      </c>
      <c r="K5470" t="s">
        <v>55</v>
      </c>
      <c r="L5470" t="s">
        <v>42</v>
      </c>
      <c r="M5470" t="s">
        <v>151</v>
      </c>
      <c r="N5470" t="s">
        <v>57</v>
      </c>
      <c r="O5470" t="s">
        <v>89</v>
      </c>
      <c r="P5470" t="s">
        <v>70</v>
      </c>
      <c r="Q5470" t="s">
        <v>97</v>
      </c>
      <c r="R5470" s="6">
        <f>_xlfn.XLOOKUP(CleanedData[[#This Row],[Product]],'02_Lookup_Tables'!$A$2:$A$126,'02_Lookup_Tables'!$B$2:$B$126)</f>
        <v>4841.7700000000004</v>
      </c>
      <c r="S5470" t="str">
        <f>VLOOKUP(CleanedData[[#This Row],[Product]],'02_Lookup_Tables'!$H$2:$I$126,2,FALSE)</f>
        <v>Home &amp; Living</v>
      </c>
      <c r="T5470" t="str">
        <f>VLOOKUP(CleanedData[[#This Row],[Province]],'02_Lookup_Tables'!$D$2:$E$10,2, FALSE)</f>
        <v>Central Region</v>
      </c>
      <c r="U5470" t="str" cm="1">
        <f t="array" ref="U5470">_xlfn.IFS(CleanedData[[#This Row],[Purchase Amount]]&lt;500,"Low",
CleanedData[[#This Row],[Purchase Amount]]&lt;5000,"Medium",
TRUE,"High")</f>
        <v>Medium</v>
      </c>
      <c r="V5470" t="str">
        <f>TEXT(CleanedData[[#This Row],[Date]],"mmmm")</f>
        <v>January</v>
      </c>
      <c r="W5470" t="str">
        <f>"Q"&amp;ROUNDUP(MONTH(CleanedData[[#This Row],[Date]])/3,0)</f>
        <v>Q1</v>
      </c>
      <c r="X5470" t="str">
        <f>IF(CleanedData[[#This Row],[Purchase Amount]]&gt;=5000,"Yes","No")</f>
        <v>No</v>
      </c>
      <c r="Y5470">
        <f>IF(CleanedData[[#This Row],[Recommend]]="Yes",1,0)</f>
        <v>1</v>
      </c>
      <c r="Z5470" s="6">
        <f>CleanedData[[#This Row],[Purchase Amount]]*0.15</f>
        <v>726.26550000000009</v>
      </c>
      <c r="AA5470" s="6">
        <f>CleanedData[[#This Row],[Purchase Amount]]*1.15</f>
        <v>5568.0355</v>
      </c>
    </row>
    <row r="5471" spans="1:27" x14ac:dyDescent="0.3">
      <c r="A5471">
        <v>6621</v>
      </c>
      <c r="B5471" t="s">
        <v>5696</v>
      </c>
      <c r="C5471" s="1">
        <v>46015</v>
      </c>
      <c r="D5471">
        <v>49</v>
      </c>
      <c r="E5471" t="s">
        <v>52</v>
      </c>
      <c r="F5471" t="s">
        <v>68</v>
      </c>
      <c r="G5471" t="s">
        <v>189</v>
      </c>
      <c r="H5471">
        <v>5</v>
      </c>
      <c r="I5471" t="s">
        <v>42</v>
      </c>
      <c r="J5471" t="s">
        <v>43</v>
      </c>
      <c r="K5471" t="s">
        <v>64</v>
      </c>
      <c r="L5471" t="s">
        <v>42</v>
      </c>
      <c r="M5471" t="s">
        <v>112</v>
      </c>
      <c r="N5471" t="s">
        <v>57</v>
      </c>
      <c r="O5471" t="s">
        <v>48</v>
      </c>
      <c r="P5471" t="s">
        <v>49</v>
      </c>
      <c r="Q5471" t="s">
        <v>93</v>
      </c>
      <c r="R5471" s="6">
        <f>_xlfn.XLOOKUP(CleanedData[[#This Row],[Product]],'02_Lookup_Tables'!$A$2:$A$126,'02_Lookup_Tables'!$B$2:$B$126)</f>
        <v>1619.07</v>
      </c>
      <c r="S5471" t="str">
        <f>VLOOKUP(CleanedData[[#This Row],[Product]],'02_Lookup_Tables'!$H$2:$I$126,2,FALSE)</f>
        <v>Home &amp; Living</v>
      </c>
      <c r="T5471" t="str">
        <f>VLOOKUP(CleanedData[[#This Row],[Province]],'02_Lookup_Tables'!$D$2:$E$10,2, FALSE)</f>
        <v>Northern Region</v>
      </c>
      <c r="U5471" t="str" cm="1">
        <f t="array" ref="U5471">_xlfn.IFS(CleanedData[[#This Row],[Purchase Amount]]&lt;500,"Low",
CleanedData[[#This Row],[Purchase Amount]]&lt;5000,"Medium",
TRUE,"High")</f>
        <v>Medium</v>
      </c>
      <c r="V5471" t="str">
        <f>TEXT(CleanedData[[#This Row],[Date]],"mmmm")</f>
        <v>December</v>
      </c>
      <c r="W5471" t="str">
        <f>"Q"&amp;ROUNDUP(MONTH(CleanedData[[#This Row],[Date]])/3,0)</f>
        <v>Q4</v>
      </c>
      <c r="X5471" t="str">
        <f>IF(CleanedData[[#This Row],[Purchase Amount]]&gt;=5000,"Yes","No")</f>
        <v>No</v>
      </c>
      <c r="Y5471">
        <f>IF(CleanedData[[#This Row],[Recommend]]="Yes",1,0)</f>
        <v>0</v>
      </c>
      <c r="Z5471" s="6">
        <f>CleanedData[[#This Row],[Purchase Amount]]*0.15</f>
        <v>242.86049999999997</v>
      </c>
      <c r="AA5471" s="6">
        <f>CleanedData[[#This Row],[Purchase Amount]]*1.15</f>
        <v>1861.9304999999997</v>
      </c>
    </row>
    <row r="5472" spans="1:27" x14ac:dyDescent="0.3">
      <c r="A5472">
        <v>6622</v>
      </c>
      <c r="B5472" t="s">
        <v>5697</v>
      </c>
      <c r="C5472" s="1">
        <v>46001</v>
      </c>
      <c r="D5472">
        <v>52</v>
      </c>
      <c r="E5472" t="s">
        <v>60</v>
      </c>
      <c r="F5472" t="s">
        <v>40</v>
      </c>
      <c r="G5472" t="s">
        <v>225</v>
      </c>
      <c r="H5472">
        <v>1</v>
      </c>
      <c r="I5472" t="s">
        <v>42</v>
      </c>
      <c r="J5472" t="s">
        <v>43</v>
      </c>
      <c r="K5472" t="s">
        <v>55</v>
      </c>
      <c r="L5472" t="s">
        <v>45</v>
      </c>
      <c r="M5472" t="s">
        <v>85</v>
      </c>
      <c r="N5472" t="s">
        <v>80</v>
      </c>
      <c r="O5472" t="s">
        <v>48</v>
      </c>
      <c r="P5472" t="s">
        <v>49</v>
      </c>
      <c r="Q5472" t="s">
        <v>93</v>
      </c>
      <c r="R5472" s="6">
        <f>_xlfn.XLOOKUP(CleanedData[[#This Row],[Product]],'02_Lookup_Tables'!$A$2:$A$126,'02_Lookup_Tables'!$B$2:$B$126)</f>
        <v>1094.3699999999999</v>
      </c>
      <c r="S5472" t="str">
        <f>VLOOKUP(CleanedData[[#This Row],[Product]],'02_Lookup_Tables'!$H$2:$I$126,2,FALSE)</f>
        <v>Apparel</v>
      </c>
      <c r="T5472" t="str">
        <f>VLOOKUP(CleanedData[[#This Row],[Province]],'02_Lookup_Tables'!$D$2:$E$10,2, FALSE)</f>
        <v>Northern Region</v>
      </c>
      <c r="U5472" t="str" cm="1">
        <f t="array" ref="U5472">_xlfn.IFS(CleanedData[[#This Row],[Purchase Amount]]&lt;500,"Low",
CleanedData[[#This Row],[Purchase Amount]]&lt;5000,"Medium",
TRUE,"High")</f>
        <v>Medium</v>
      </c>
      <c r="V5472" t="str">
        <f>TEXT(CleanedData[[#This Row],[Date]],"mmmm")</f>
        <v>December</v>
      </c>
      <c r="W5472" t="str">
        <f>"Q"&amp;ROUNDUP(MONTH(CleanedData[[#This Row],[Date]])/3,0)</f>
        <v>Q4</v>
      </c>
      <c r="X5472" t="str">
        <f>IF(CleanedData[[#This Row],[Purchase Amount]]&gt;=5000,"Yes","No")</f>
        <v>No</v>
      </c>
      <c r="Y5472">
        <f>IF(CleanedData[[#This Row],[Recommend]]="Yes",1,0)</f>
        <v>0</v>
      </c>
      <c r="Z5472" s="6">
        <f>CleanedData[[#This Row],[Purchase Amount]]*0.15</f>
        <v>164.15549999999999</v>
      </c>
      <c r="AA5472" s="6">
        <f>CleanedData[[#This Row],[Purchase Amount]]*1.15</f>
        <v>1258.5254999999997</v>
      </c>
    </row>
    <row r="5473" spans="1:27" x14ac:dyDescent="0.3">
      <c r="A5473">
        <v>6623</v>
      </c>
      <c r="B5473" t="s">
        <v>5698</v>
      </c>
      <c r="C5473" s="1">
        <v>45887</v>
      </c>
      <c r="D5473">
        <v>54</v>
      </c>
      <c r="E5473" t="s">
        <v>52</v>
      </c>
      <c r="F5473" t="s">
        <v>130</v>
      </c>
      <c r="G5473" t="s">
        <v>258</v>
      </c>
      <c r="H5473">
        <v>1</v>
      </c>
      <c r="I5473" t="s">
        <v>45</v>
      </c>
      <c r="J5473" t="s">
        <v>54</v>
      </c>
      <c r="K5473" t="s">
        <v>55</v>
      </c>
      <c r="L5473" t="s">
        <v>42</v>
      </c>
      <c r="M5473" t="s">
        <v>156</v>
      </c>
      <c r="N5473" t="s">
        <v>80</v>
      </c>
      <c r="O5473" t="s">
        <v>148</v>
      </c>
      <c r="P5473" t="s">
        <v>70</v>
      </c>
      <c r="Q5473" t="s">
        <v>93</v>
      </c>
      <c r="R5473" s="6">
        <f>_xlfn.XLOOKUP(CleanedData[[#This Row],[Product]],'02_Lookup_Tables'!$A$2:$A$126,'02_Lookup_Tables'!$B$2:$B$126)</f>
        <v>768.34</v>
      </c>
      <c r="S5473" t="str">
        <f>VLOOKUP(CleanedData[[#This Row],[Product]],'02_Lookup_Tables'!$H$2:$I$126,2,FALSE)</f>
        <v>Home &amp; Living</v>
      </c>
      <c r="T5473" t="str">
        <f>VLOOKUP(CleanedData[[#This Row],[Province]],'02_Lookup_Tables'!$D$2:$E$10,2, FALSE)</f>
        <v>Eastern Region</v>
      </c>
      <c r="U5473" t="str" cm="1">
        <f t="array" ref="U5473">_xlfn.IFS(CleanedData[[#This Row],[Purchase Amount]]&lt;500,"Low",
CleanedData[[#This Row],[Purchase Amount]]&lt;5000,"Medium",
TRUE,"High")</f>
        <v>Medium</v>
      </c>
      <c r="V5473" t="str">
        <f>TEXT(CleanedData[[#This Row],[Date]],"mmmm")</f>
        <v>August</v>
      </c>
      <c r="W5473" t="str">
        <f>"Q"&amp;ROUNDUP(MONTH(CleanedData[[#This Row],[Date]])/3,0)</f>
        <v>Q3</v>
      </c>
      <c r="X5473" t="str">
        <f>IF(CleanedData[[#This Row],[Purchase Amount]]&gt;=5000,"Yes","No")</f>
        <v>No</v>
      </c>
      <c r="Y5473">
        <f>IF(CleanedData[[#This Row],[Recommend]]="Yes",1,0)</f>
        <v>1</v>
      </c>
      <c r="Z5473" s="6">
        <f>CleanedData[[#This Row],[Purchase Amount]]*0.15</f>
        <v>115.251</v>
      </c>
      <c r="AA5473" s="6">
        <f>CleanedData[[#This Row],[Purchase Amount]]*1.15</f>
        <v>883.59100000000001</v>
      </c>
    </row>
    <row r="5474" spans="1:27" x14ac:dyDescent="0.3">
      <c r="A5474">
        <v>6625</v>
      </c>
      <c r="B5474" t="s">
        <v>5699</v>
      </c>
      <c r="C5474" s="1">
        <v>45792</v>
      </c>
      <c r="D5474">
        <v>31</v>
      </c>
      <c r="E5474" t="s">
        <v>39</v>
      </c>
      <c r="F5474" t="s">
        <v>125</v>
      </c>
      <c r="G5474" t="s">
        <v>203</v>
      </c>
      <c r="H5474">
        <v>2</v>
      </c>
      <c r="I5474" t="s">
        <v>45</v>
      </c>
      <c r="J5474" t="s">
        <v>63</v>
      </c>
      <c r="K5474" t="s">
        <v>44</v>
      </c>
      <c r="L5474" t="s">
        <v>42</v>
      </c>
      <c r="M5474" t="s">
        <v>208</v>
      </c>
      <c r="N5474" t="s">
        <v>47</v>
      </c>
      <c r="O5474" t="s">
        <v>89</v>
      </c>
      <c r="P5474" t="s">
        <v>49</v>
      </c>
      <c r="Q5474" t="s">
        <v>58</v>
      </c>
      <c r="R5474" s="6">
        <f>_xlfn.XLOOKUP(CleanedData[[#This Row],[Product]],'02_Lookup_Tables'!$A$2:$A$126,'02_Lookup_Tables'!$B$2:$B$126)</f>
        <v>2849.09</v>
      </c>
      <c r="S5474" t="str">
        <f>VLOOKUP(CleanedData[[#This Row],[Product]],'02_Lookup_Tables'!$H$2:$I$126,2,FALSE)</f>
        <v>Home &amp; Living</v>
      </c>
      <c r="T5474" t="str">
        <f>VLOOKUP(CleanedData[[#This Row],[Province]],'02_Lookup_Tables'!$D$2:$E$10,2, FALSE)</f>
        <v>Western Region</v>
      </c>
      <c r="U5474" t="str" cm="1">
        <f t="array" ref="U5474">_xlfn.IFS(CleanedData[[#This Row],[Purchase Amount]]&lt;500,"Low",
CleanedData[[#This Row],[Purchase Amount]]&lt;5000,"Medium",
TRUE,"High")</f>
        <v>Medium</v>
      </c>
      <c r="V5474" t="str">
        <f>TEXT(CleanedData[[#This Row],[Date]],"mmmm")</f>
        <v>May</v>
      </c>
      <c r="W5474" t="str">
        <f>"Q"&amp;ROUNDUP(MONTH(CleanedData[[#This Row],[Date]])/3,0)</f>
        <v>Q2</v>
      </c>
      <c r="X5474" t="str">
        <f>IF(CleanedData[[#This Row],[Purchase Amount]]&gt;=5000,"Yes","No")</f>
        <v>No</v>
      </c>
      <c r="Y5474">
        <f>IF(CleanedData[[#This Row],[Recommend]]="Yes",1,0)</f>
        <v>1</v>
      </c>
      <c r="Z5474" s="6">
        <f>CleanedData[[#This Row],[Purchase Amount]]*0.15</f>
        <v>427.36349999999999</v>
      </c>
      <c r="AA5474" s="6">
        <f>CleanedData[[#This Row],[Purchase Amount]]*1.15</f>
        <v>3276.4535000000001</v>
      </c>
    </row>
    <row r="5475" spans="1:27" x14ac:dyDescent="0.3">
      <c r="A5475">
        <v>6626</v>
      </c>
      <c r="B5475" t="s">
        <v>5700</v>
      </c>
      <c r="C5475" s="1">
        <v>45677</v>
      </c>
      <c r="D5475">
        <v>66</v>
      </c>
      <c r="E5475" t="s">
        <v>60</v>
      </c>
      <c r="F5475" t="s">
        <v>83</v>
      </c>
      <c r="G5475" t="s">
        <v>378</v>
      </c>
      <c r="H5475">
        <v>3</v>
      </c>
      <c r="I5475" t="s">
        <v>45</v>
      </c>
      <c r="J5475" t="s">
        <v>69</v>
      </c>
      <c r="K5475" t="s">
        <v>55</v>
      </c>
      <c r="L5475" t="s">
        <v>42</v>
      </c>
      <c r="M5475" t="s">
        <v>165</v>
      </c>
      <c r="N5475" t="s">
        <v>48</v>
      </c>
      <c r="O5475" t="s">
        <v>89</v>
      </c>
      <c r="P5475" t="s">
        <v>49</v>
      </c>
      <c r="Q5475" t="s">
        <v>97</v>
      </c>
      <c r="R5475" s="6">
        <f>_xlfn.XLOOKUP(CleanedData[[#This Row],[Product]],'02_Lookup_Tables'!$A$2:$A$126,'02_Lookup_Tables'!$B$2:$B$126)</f>
        <v>40.11</v>
      </c>
      <c r="S5475" t="str">
        <f>VLOOKUP(CleanedData[[#This Row],[Product]],'02_Lookup_Tables'!$H$2:$I$126,2,FALSE)</f>
        <v>Food</v>
      </c>
      <c r="T5475" t="str">
        <f>VLOOKUP(CleanedData[[#This Row],[Province]],'02_Lookup_Tables'!$D$2:$E$10,2, FALSE)</f>
        <v>Western Region</v>
      </c>
      <c r="U5475" t="str" cm="1">
        <f t="array" ref="U5475">_xlfn.IFS(CleanedData[[#This Row],[Purchase Amount]]&lt;500,"Low",
CleanedData[[#This Row],[Purchase Amount]]&lt;5000,"Medium",
TRUE,"High")</f>
        <v>Low</v>
      </c>
      <c r="V5475" t="str">
        <f>TEXT(CleanedData[[#This Row],[Date]],"mmmm")</f>
        <v>January</v>
      </c>
      <c r="W5475" t="str">
        <f>"Q"&amp;ROUNDUP(MONTH(CleanedData[[#This Row],[Date]])/3,0)</f>
        <v>Q1</v>
      </c>
      <c r="X5475" t="str">
        <f>IF(CleanedData[[#This Row],[Purchase Amount]]&gt;=5000,"Yes","No")</f>
        <v>No</v>
      </c>
      <c r="Y5475">
        <f>IF(CleanedData[[#This Row],[Recommend]]="Yes",1,0)</f>
        <v>1</v>
      </c>
      <c r="Z5475" s="6">
        <f>CleanedData[[#This Row],[Purchase Amount]]*0.15</f>
        <v>6.0164999999999997</v>
      </c>
      <c r="AA5475" s="6">
        <f>CleanedData[[#This Row],[Purchase Amount]]*1.15</f>
        <v>46.126499999999993</v>
      </c>
    </row>
    <row r="5476" spans="1:27" x14ac:dyDescent="0.3">
      <c r="A5476">
        <v>6627</v>
      </c>
      <c r="B5476" t="s">
        <v>5701</v>
      </c>
      <c r="C5476" s="1">
        <v>46003</v>
      </c>
      <c r="D5476">
        <v>60</v>
      </c>
      <c r="E5476" t="s">
        <v>39</v>
      </c>
      <c r="F5476" t="s">
        <v>40</v>
      </c>
      <c r="G5476" t="s">
        <v>235</v>
      </c>
      <c r="H5476">
        <v>1</v>
      </c>
      <c r="I5476" t="s">
        <v>42</v>
      </c>
      <c r="J5476" t="s">
        <v>69</v>
      </c>
      <c r="K5476" t="s">
        <v>64</v>
      </c>
      <c r="L5476" t="s">
        <v>42</v>
      </c>
      <c r="M5476" t="s">
        <v>184</v>
      </c>
      <c r="N5476" t="s">
        <v>80</v>
      </c>
      <c r="O5476" t="s">
        <v>148</v>
      </c>
      <c r="P5476" t="s">
        <v>70</v>
      </c>
      <c r="Q5476" t="s">
        <v>50</v>
      </c>
      <c r="R5476" s="6">
        <f>_xlfn.XLOOKUP(CleanedData[[#This Row],[Product]],'02_Lookup_Tables'!$A$2:$A$126,'02_Lookup_Tables'!$B$2:$B$126)</f>
        <v>306.57</v>
      </c>
      <c r="S5476" t="str">
        <f>VLOOKUP(CleanedData[[#This Row],[Product]],'02_Lookup_Tables'!$H$2:$I$126,2,FALSE)</f>
        <v>Toys &amp; Games</v>
      </c>
      <c r="T5476" t="str">
        <f>VLOOKUP(CleanedData[[#This Row],[Province]],'02_Lookup_Tables'!$D$2:$E$10,2, FALSE)</f>
        <v>Northern Region</v>
      </c>
      <c r="U5476" t="str" cm="1">
        <f t="array" ref="U5476">_xlfn.IFS(CleanedData[[#This Row],[Purchase Amount]]&lt;500,"Low",
CleanedData[[#This Row],[Purchase Amount]]&lt;5000,"Medium",
TRUE,"High")</f>
        <v>Low</v>
      </c>
      <c r="V5476" t="str">
        <f>TEXT(CleanedData[[#This Row],[Date]],"mmmm")</f>
        <v>December</v>
      </c>
      <c r="W5476" t="str">
        <f>"Q"&amp;ROUNDUP(MONTH(CleanedData[[#This Row],[Date]])/3,0)</f>
        <v>Q4</v>
      </c>
      <c r="X5476" t="str">
        <f>IF(CleanedData[[#This Row],[Purchase Amount]]&gt;=5000,"Yes","No")</f>
        <v>No</v>
      </c>
      <c r="Y5476">
        <f>IF(CleanedData[[#This Row],[Recommend]]="Yes",1,0)</f>
        <v>0</v>
      </c>
      <c r="Z5476" s="6">
        <f>CleanedData[[#This Row],[Purchase Amount]]*0.15</f>
        <v>45.985499999999995</v>
      </c>
      <c r="AA5476" s="6">
        <f>CleanedData[[#This Row],[Purchase Amount]]*1.15</f>
        <v>352.55549999999994</v>
      </c>
    </row>
    <row r="5477" spans="1:27" x14ac:dyDescent="0.3">
      <c r="A5477">
        <v>6628</v>
      </c>
      <c r="B5477" t="s">
        <v>5702</v>
      </c>
      <c r="C5477" s="1">
        <v>45541</v>
      </c>
      <c r="D5477">
        <v>65</v>
      </c>
      <c r="E5477" t="s">
        <v>60</v>
      </c>
      <c r="F5477" t="s">
        <v>68</v>
      </c>
      <c r="G5477" t="s">
        <v>323</v>
      </c>
      <c r="H5477">
        <v>1</v>
      </c>
      <c r="I5477" t="s">
        <v>42</v>
      </c>
      <c r="J5477" t="s">
        <v>69</v>
      </c>
      <c r="K5477" t="s">
        <v>44</v>
      </c>
      <c r="L5477" t="s">
        <v>45</v>
      </c>
      <c r="M5477" t="s">
        <v>184</v>
      </c>
      <c r="N5477" t="s">
        <v>80</v>
      </c>
      <c r="O5477" t="s">
        <v>148</v>
      </c>
      <c r="P5477" t="s">
        <v>70</v>
      </c>
      <c r="Q5477" t="s">
        <v>97</v>
      </c>
      <c r="R5477" s="6">
        <f>_xlfn.XLOOKUP(CleanedData[[#This Row],[Product]],'02_Lookup_Tables'!$A$2:$A$126,'02_Lookup_Tables'!$B$2:$B$126)</f>
        <v>463.48</v>
      </c>
      <c r="S5477" t="str">
        <f>VLOOKUP(CleanedData[[#This Row],[Product]],'02_Lookup_Tables'!$H$2:$I$126,2,FALSE)</f>
        <v>Electronics</v>
      </c>
      <c r="T5477" t="str">
        <f>VLOOKUP(CleanedData[[#This Row],[Province]],'02_Lookup_Tables'!$D$2:$E$10,2, FALSE)</f>
        <v>Northern Region</v>
      </c>
      <c r="U5477" t="str" cm="1">
        <f t="array" ref="U5477">_xlfn.IFS(CleanedData[[#This Row],[Purchase Amount]]&lt;500,"Low",
CleanedData[[#This Row],[Purchase Amount]]&lt;5000,"Medium",
TRUE,"High")</f>
        <v>Low</v>
      </c>
      <c r="V5477" t="str">
        <f>TEXT(CleanedData[[#This Row],[Date]],"mmmm")</f>
        <v>September</v>
      </c>
      <c r="W5477" t="str">
        <f>"Q"&amp;ROUNDUP(MONTH(CleanedData[[#This Row],[Date]])/3,0)</f>
        <v>Q3</v>
      </c>
      <c r="X5477" t="str">
        <f>IF(CleanedData[[#This Row],[Purchase Amount]]&gt;=5000,"Yes","No")</f>
        <v>No</v>
      </c>
      <c r="Y5477">
        <f>IF(CleanedData[[#This Row],[Recommend]]="Yes",1,0)</f>
        <v>0</v>
      </c>
      <c r="Z5477" s="6">
        <f>CleanedData[[#This Row],[Purchase Amount]]*0.15</f>
        <v>69.522000000000006</v>
      </c>
      <c r="AA5477" s="6">
        <f>CleanedData[[#This Row],[Purchase Amount]]*1.15</f>
        <v>533.00199999999995</v>
      </c>
    </row>
    <row r="5478" spans="1:27" x14ac:dyDescent="0.3">
      <c r="A5478">
        <v>6629</v>
      </c>
      <c r="B5478" t="s">
        <v>5703</v>
      </c>
      <c r="C5478" s="1">
        <v>45678</v>
      </c>
      <c r="D5478">
        <v>80</v>
      </c>
      <c r="E5478" t="s">
        <v>52</v>
      </c>
      <c r="F5478" t="s">
        <v>72</v>
      </c>
      <c r="G5478" t="s">
        <v>192</v>
      </c>
      <c r="H5478">
        <v>4</v>
      </c>
      <c r="I5478" t="s">
        <v>45</v>
      </c>
      <c r="J5478" t="s">
        <v>63</v>
      </c>
      <c r="K5478" t="s">
        <v>44</v>
      </c>
      <c r="L5478" t="s">
        <v>45</v>
      </c>
      <c r="M5478" t="s">
        <v>156</v>
      </c>
      <c r="N5478" t="s">
        <v>96</v>
      </c>
      <c r="O5478" t="s">
        <v>148</v>
      </c>
      <c r="P5478" t="s">
        <v>49</v>
      </c>
      <c r="Q5478" t="s">
        <v>97</v>
      </c>
      <c r="R5478" s="6">
        <f>_xlfn.XLOOKUP(CleanedData[[#This Row],[Product]],'02_Lookup_Tables'!$A$2:$A$126,'02_Lookup_Tables'!$B$2:$B$126)</f>
        <v>13261</v>
      </c>
      <c r="S5478" t="str">
        <f>VLOOKUP(CleanedData[[#This Row],[Product]],'02_Lookup_Tables'!$H$2:$I$126,2,FALSE)</f>
        <v>Electronics</v>
      </c>
      <c r="T5478" t="str">
        <f>VLOOKUP(CleanedData[[#This Row],[Province]],'02_Lookup_Tables'!$D$2:$E$10,2, FALSE)</f>
        <v>Central Region</v>
      </c>
      <c r="U5478" t="str" cm="1">
        <f t="array" ref="U5478">_xlfn.IFS(CleanedData[[#This Row],[Purchase Amount]]&lt;500,"Low",
CleanedData[[#This Row],[Purchase Amount]]&lt;5000,"Medium",
TRUE,"High")</f>
        <v>High</v>
      </c>
      <c r="V5478" t="str">
        <f>TEXT(CleanedData[[#This Row],[Date]],"mmmm")</f>
        <v>January</v>
      </c>
      <c r="W5478" t="str">
        <f>"Q"&amp;ROUNDUP(MONTH(CleanedData[[#This Row],[Date]])/3,0)</f>
        <v>Q1</v>
      </c>
      <c r="X5478" t="str">
        <f>IF(CleanedData[[#This Row],[Purchase Amount]]&gt;=5000,"Yes","No")</f>
        <v>Yes</v>
      </c>
      <c r="Y5478">
        <f>IF(CleanedData[[#This Row],[Recommend]]="Yes",1,0)</f>
        <v>1</v>
      </c>
      <c r="Z5478" s="6">
        <f>CleanedData[[#This Row],[Purchase Amount]]*0.15</f>
        <v>1989.1499999999999</v>
      </c>
      <c r="AA5478" s="6">
        <f>CleanedData[[#This Row],[Purchase Amount]]*1.15</f>
        <v>15250.15</v>
      </c>
    </row>
    <row r="5479" spans="1:27" x14ac:dyDescent="0.3">
      <c r="A5479">
        <v>6630</v>
      </c>
      <c r="B5479" t="s">
        <v>5704</v>
      </c>
      <c r="C5479" s="1">
        <v>45355</v>
      </c>
      <c r="D5479">
        <v>76</v>
      </c>
      <c r="E5479" t="s">
        <v>52</v>
      </c>
      <c r="F5479" t="s">
        <v>83</v>
      </c>
      <c r="G5479" t="s">
        <v>950</v>
      </c>
      <c r="H5479">
        <v>3</v>
      </c>
      <c r="I5479" t="s">
        <v>42</v>
      </c>
      <c r="J5479" t="s">
        <v>69</v>
      </c>
      <c r="K5479" t="s">
        <v>64</v>
      </c>
      <c r="L5479" t="s">
        <v>42</v>
      </c>
      <c r="N5479" t="s">
        <v>48</v>
      </c>
      <c r="O5479" t="s">
        <v>134</v>
      </c>
      <c r="P5479" t="s">
        <v>8646</v>
      </c>
      <c r="Q5479" t="s">
        <v>97</v>
      </c>
      <c r="R5479" s="6">
        <f>_xlfn.XLOOKUP(CleanedData[[#This Row],[Product]],'02_Lookup_Tables'!$A$2:$A$126,'02_Lookup_Tables'!$B$2:$B$126)</f>
        <v>85.25</v>
      </c>
      <c r="S5479" t="str">
        <f>VLOOKUP(CleanedData[[#This Row],[Product]],'02_Lookup_Tables'!$H$2:$I$126,2,FALSE)</f>
        <v>Beauty &amp; Personal Care</v>
      </c>
      <c r="T5479" t="str">
        <f>VLOOKUP(CleanedData[[#This Row],[Province]],'02_Lookup_Tables'!$D$2:$E$10,2, FALSE)</f>
        <v>Western Region</v>
      </c>
      <c r="U5479" t="str" cm="1">
        <f t="array" ref="U5479">_xlfn.IFS(CleanedData[[#This Row],[Purchase Amount]]&lt;500,"Low",
CleanedData[[#This Row],[Purchase Amount]]&lt;5000,"Medium",
TRUE,"High")</f>
        <v>Low</v>
      </c>
      <c r="V5479" t="str">
        <f>TEXT(CleanedData[[#This Row],[Date]],"mmmm")</f>
        <v>March</v>
      </c>
      <c r="W5479" t="str">
        <f>"Q"&amp;ROUNDUP(MONTH(CleanedData[[#This Row],[Date]])/3,0)</f>
        <v>Q1</v>
      </c>
      <c r="X5479" t="str">
        <f>IF(CleanedData[[#This Row],[Purchase Amount]]&gt;=5000,"Yes","No")</f>
        <v>No</v>
      </c>
      <c r="Y5479">
        <f>IF(CleanedData[[#This Row],[Recommend]]="Yes",1,0)</f>
        <v>0</v>
      </c>
      <c r="Z5479" s="6">
        <f>CleanedData[[#This Row],[Purchase Amount]]*0.15</f>
        <v>12.7875</v>
      </c>
      <c r="AA5479" s="6">
        <f>CleanedData[[#This Row],[Purchase Amount]]*1.15</f>
        <v>98.037499999999994</v>
      </c>
    </row>
    <row r="5480" spans="1:27" x14ac:dyDescent="0.3">
      <c r="A5480">
        <v>6631</v>
      </c>
      <c r="B5480" t="s">
        <v>5705</v>
      </c>
      <c r="C5480" s="1">
        <v>45466</v>
      </c>
      <c r="D5480">
        <v>77</v>
      </c>
      <c r="E5480" t="s">
        <v>52</v>
      </c>
      <c r="F5480" t="s">
        <v>77</v>
      </c>
      <c r="G5480" t="s">
        <v>168</v>
      </c>
      <c r="H5480">
        <v>2</v>
      </c>
      <c r="I5480" t="s">
        <v>42</v>
      </c>
      <c r="J5480" t="s">
        <v>54</v>
      </c>
      <c r="K5480" t="s">
        <v>44</v>
      </c>
      <c r="L5480" t="s">
        <v>42</v>
      </c>
      <c r="M5480" t="s">
        <v>65</v>
      </c>
      <c r="N5480" t="s">
        <v>47</v>
      </c>
      <c r="O5480" t="s">
        <v>89</v>
      </c>
      <c r="P5480" t="s">
        <v>49</v>
      </c>
      <c r="Q5480" t="s">
        <v>97</v>
      </c>
      <c r="R5480" s="6">
        <f>_xlfn.XLOOKUP(CleanedData[[#This Row],[Product]],'02_Lookup_Tables'!$A$2:$A$126,'02_Lookup_Tables'!$B$2:$B$126)</f>
        <v>14729.04</v>
      </c>
      <c r="S5480" t="str">
        <f>VLOOKUP(CleanedData[[#This Row],[Product]],'02_Lookup_Tables'!$H$2:$I$126,2,FALSE)</f>
        <v>Electronics</v>
      </c>
      <c r="T5480" t="str">
        <f>VLOOKUP(CleanedData[[#This Row],[Province]],'02_Lookup_Tables'!$D$2:$E$10,2, FALSE)</f>
        <v>Central Region</v>
      </c>
      <c r="U5480" t="str" cm="1">
        <f t="array" ref="U5480">_xlfn.IFS(CleanedData[[#This Row],[Purchase Amount]]&lt;500,"Low",
CleanedData[[#This Row],[Purchase Amount]]&lt;5000,"Medium",
TRUE,"High")</f>
        <v>High</v>
      </c>
      <c r="V5480" t="str">
        <f>TEXT(CleanedData[[#This Row],[Date]],"mmmm")</f>
        <v>June</v>
      </c>
      <c r="W5480" t="str">
        <f>"Q"&amp;ROUNDUP(MONTH(CleanedData[[#This Row],[Date]])/3,0)</f>
        <v>Q2</v>
      </c>
      <c r="X5480" t="str">
        <f>IF(CleanedData[[#This Row],[Purchase Amount]]&gt;=5000,"Yes","No")</f>
        <v>Yes</v>
      </c>
      <c r="Y5480">
        <f>IF(CleanedData[[#This Row],[Recommend]]="Yes",1,0)</f>
        <v>0</v>
      </c>
      <c r="Z5480" s="6">
        <f>CleanedData[[#This Row],[Purchase Amount]]*0.15</f>
        <v>2209.3560000000002</v>
      </c>
      <c r="AA5480" s="6">
        <f>CleanedData[[#This Row],[Purchase Amount]]*1.15</f>
        <v>16938.396000000001</v>
      </c>
    </row>
    <row r="5481" spans="1:27" x14ac:dyDescent="0.3">
      <c r="A5481">
        <v>6632</v>
      </c>
      <c r="B5481" t="s">
        <v>5706</v>
      </c>
      <c r="C5481" s="1">
        <v>45650</v>
      </c>
      <c r="D5481">
        <v>54</v>
      </c>
      <c r="E5481" t="s">
        <v>60</v>
      </c>
      <c r="F5481" t="s">
        <v>108</v>
      </c>
      <c r="G5481" t="s">
        <v>73</v>
      </c>
      <c r="H5481">
        <v>5</v>
      </c>
      <c r="I5481" t="s">
        <v>42</v>
      </c>
      <c r="J5481" t="s">
        <v>69</v>
      </c>
      <c r="K5481" t="s">
        <v>55</v>
      </c>
      <c r="L5481" t="s">
        <v>42</v>
      </c>
      <c r="M5481" t="s">
        <v>100</v>
      </c>
      <c r="N5481" t="s">
        <v>57</v>
      </c>
      <c r="O5481" t="s">
        <v>48</v>
      </c>
      <c r="P5481" t="s">
        <v>49</v>
      </c>
      <c r="Q5481" t="s">
        <v>93</v>
      </c>
      <c r="R5481" s="6">
        <f>_xlfn.XLOOKUP(CleanedData[[#This Row],[Product]],'02_Lookup_Tables'!$A$2:$A$126,'02_Lookup_Tables'!$B$2:$B$126)</f>
        <v>84.23</v>
      </c>
      <c r="S5481" t="str">
        <f>VLOOKUP(CleanedData[[#This Row],[Product]],'02_Lookup_Tables'!$H$2:$I$126,2,FALSE)</f>
        <v>Food</v>
      </c>
      <c r="T5481" t="str">
        <f>VLOOKUP(CleanedData[[#This Row],[Province]],'02_Lookup_Tables'!$D$2:$E$10,2, FALSE)</f>
        <v>Gauteng Region</v>
      </c>
      <c r="U5481" t="str" cm="1">
        <f t="array" ref="U5481">_xlfn.IFS(CleanedData[[#This Row],[Purchase Amount]]&lt;500,"Low",
CleanedData[[#This Row],[Purchase Amount]]&lt;5000,"Medium",
TRUE,"High")</f>
        <v>Low</v>
      </c>
      <c r="V5481" t="str">
        <f>TEXT(CleanedData[[#This Row],[Date]],"mmmm")</f>
        <v>December</v>
      </c>
      <c r="W5481" t="str">
        <f>"Q"&amp;ROUNDUP(MONTH(CleanedData[[#This Row],[Date]])/3,0)</f>
        <v>Q4</v>
      </c>
      <c r="X5481" t="str">
        <f>IF(CleanedData[[#This Row],[Purchase Amount]]&gt;=5000,"Yes","No")</f>
        <v>No</v>
      </c>
      <c r="Y5481">
        <f>IF(CleanedData[[#This Row],[Recommend]]="Yes",1,0)</f>
        <v>0</v>
      </c>
      <c r="Z5481" s="6">
        <f>CleanedData[[#This Row],[Purchase Amount]]*0.15</f>
        <v>12.634500000000001</v>
      </c>
      <c r="AA5481" s="6">
        <f>CleanedData[[#This Row],[Purchase Amount]]*1.15</f>
        <v>96.864499999999992</v>
      </c>
    </row>
    <row r="5482" spans="1:27" x14ac:dyDescent="0.3">
      <c r="A5482">
        <v>6633</v>
      </c>
      <c r="B5482" t="s">
        <v>5707</v>
      </c>
      <c r="C5482" s="1">
        <v>45731</v>
      </c>
      <c r="D5482">
        <v>53</v>
      </c>
      <c r="E5482" t="s">
        <v>52</v>
      </c>
      <c r="F5482" t="s">
        <v>125</v>
      </c>
      <c r="G5482" t="s">
        <v>374</v>
      </c>
      <c r="H5482">
        <v>5</v>
      </c>
      <c r="I5482" t="s">
        <v>45</v>
      </c>
      <c r="J5482" t="s">
        <v>74</v>
      </c>
      <c r="K5482" t="s">
        <v>44</v>
      </c>
      <c r="L5482" t="s">
        <v>42</v>
      </c>
      <c r="M5482" t="s">
        <v>175</v>
      </c>
      <c r="N5482" t="s">
        <v>57</v>
      </c>
      <c r="O5482" t="s">
        <v>89</v>
      </c>
      <c r="P5482" t="s">
        <v>70</v>
      </c>
      <c r="Q5482" t="s">
        <v>93</v>
      </c>
      <c r="R5482" s="6">
        <f>_xlfn.XLOOKUP(CleanedData[[#This Row],[Product]],'02_Lookup_Tables'!$A$2:$A$126,'02_Lookup_Tables'!$B$2:$B$126)</f>
        <v>2906.97</v>
      </c>
      <c r="S5482" t="str">
        <f>VLOOKUP(CleanedData[[#This Row],[Product]],'02_Lookup_Tables'!$H$2:$I$126,2,FALSE)</f>
        <v>Home &amp; Living</v>
      </c>
      <c r="T5482" t="str">
        <f>VLOOKUP(CleanedData[[#This Row],[Province]],'02_Lookup_Tables'!$D$2:$E$10,2, FALSE)</f>
        <v>Western Region</v>
      </c>
      <c r="U5482" t="str" cm="1">
        <f t="array" ref="U5482">_xlfn.IFS(CleanedData[[#This Row],[Purchase Amount]]&lt;500,"Low",
CleanedData[[#This Row],[Purchase Amount]]&lt;5000,"Medium",
TRUE,"High")</f>
        <v>Medium</v>
      </c>
      <c r="V5482" t="str">
        <f>TEXT(CleanedData[[#This Row],[Date]],"mmmm")</f>
        <v>March</v>
      </c>
      <c r="W5482" t="str">
        <f>"Q"&amp;ROUNDUP(MONTH(CleanedData[[#This Row],[Date]])/3,0)</f>
        <v>Q1</v>
      </c>
      <c r="X5482" t="str">
        <f>IF(CleanedData[[#This Row],[Purchase Amount]]&gt;=5000,"Yes","No")</f>
        <v>No</v>
      </c>
      <c r="Y5482">
        <f>IF(CleanedData[[#This Row],[Recommend]]="Yes",1,0)</f>
        <v>1</v>
      </c>
      <c r="Z5482" s="6">
        <f>CleanedData[[#This Row],[Purchase Amount]]*0.15</f>
        <v>436.04549999999995</v>
      </c>
      <c r="AA5482" s="6">
        <f>CleanedData[[#This Row],[Purchase Amount]]*1.15</f>
        <v>3343.0154999999995</v>
      </c>
    </row>
    <row r="5483" spans="1:27" x14ac:dyDescent="0.3">
      <c r="A5483">
        <v>6634</v>
      </c>
      <c r="B5483" t="s">
        <v>5708</v>
      </c>
      <c r="C5483" s="1">
        <v>45995</v>
      </c>
      <c r="D5483">
        <v>79</v>
      </c>
      <c r="E5483" t="s">
        <v>39</v>
      </c>
      <c r="F5483" t="s">
        <v>40</v>
      </c>
      <c r="G5483" t="s">
        <v>225</v>
      </c>
      <c r="H5483">
        <v>5</v>
      </c>
      <c r="I5483" t="s">
        <v>42</v>
      </c>
      <c r="J5483" t="s">
        <v>69</v>
      </c>
      <c r="K5483" t="s">
        <v>44</v>
      </c>
      <c r="L5483" t="s">
        <v>42</v>
      </c>
      <c r="M5483" t="s">
        <v>165</v>
      </c>
      <c r="N5483" t="s">
        <v>57</v>
      </c>
      <c r="O5483" t="s">
        <v>89</v>
      </c>
      <c r="P5483" t="s">
        <v>70</v>
      </c>
      <c r="Q5483" t="s">
        <v>97</v>
      </c>
      <c r="R5483" s="6">
        <f>_xlfn.XLOOKUP(CleanedData[[#This Row],[Product]],'02_Lookup_Tables'!$A$2:$A$126,'02_Lookup_Tables'!$B$2:$B$126)</f>
        <v>1094.3699999999999</v>
      </c>
      <c r="S5483" t="str">
        <f>VLOOKUP(CleanedData[[#This Row],[Product]],'02_Lookup_Tables'!$H$2:$I$126,2,FALSE)</f>
        <v>Apparel</v>
      </c>
      <c r="T5483" t="str">
        <f>VLOOKUP(CleanedData[[#This Row],[Province]],'02_Lookup_Tables'!$D$2:$E$10,2, FALSE)</f>
        <v>Northern Region</v>
      </c>
      <c r="U5483" t="str" cm="1">
        <f t="array" ref="U5483">_xlfn.IFS(CleanedData[[#This Row],[Purchase Amount]]&lt;500,"Low",
CleanedData[[#This Row],[Purchase Amount]]&lt;5000,"Medium",
TRUE,"High")</f>
        <v>Medium</v>
      </c>
      <c r="V5483" t="str">
        <f>TEXT(CleanedData[[#This Row],[Date]],"mmmm")</f>
        <v>December</v>
      </c>
      <c r="W5483" t="str">
        <f>"Q"&amp;ROUNDUP(MONTH(CleanedData[[#This Row],[Date]])/3,0)</f>
        <v>Q4</v>
      </c>
      <c r="X5483" t="str">
        <f>IF(CleanedData[[#This Row],[Purchase Amount]]&gt;=5000,"Yes","No")</f>
        <v>No</v>
      </c>
      <c r="Y5483">
        <f>IF(CleanedData[[#This Row],[Recommend]]="Yes",1,0)</f>
        <v>0</v>
      </c>
      <c r="Z5483" s="6">
        <f>CleanedData[[#This Row],[Purchase Amount]]*0.15</f>
        <v>164.15549999999999</v>
      </c>
      <c r="AA5483" s="6">
        <f>CleanedData[[#This Row],[Purchase Amount]]*1.15</f>
        <v>1258.5254999999997</v>
      </c>
    </row>
    <row r="5484" spans="1:27" x14ac:dyDescent="0.3">
      <c r="A5484">
        <v>6635</v>
      </c>
      <c r="B5484" t="s">
        <v>5709</v>
      </c>
      <c r="C5484" s="1">
        <v>45735</v>
      </c>
      <c r="D5484">
        <v>33</v>
      </c>
      <c r="E5484" t="s">
        <v>39</v>
      </c>
      <c r="F5484" t="s">
        <v>108</v>
      </c>
      <c r="G5484" t="s">
        <v>374</v>
      </c>
      <c r="H5484">
        <v>5</v>
      </c>
      <c r="I5484" t="s">
        <v>42</v>
      </c>
      <c r="J5484" t="s">
        <v>69</v>
      </c>
      <c r="K5484" t="s">
        <v>44</v>
      </c>
      <c r="L5484" t="s">
        <v>45</v>
      </c>
      <c r="M5484" t="s">
        <v>175</v>
      </c>
      <c r="N5484" t="s">
        <v>57</v>
      </c>
      <c r="O5484" t="s">
        <v>89</v>
      </c>
      <c r="P5484" t="s">
        <v>70</v>
      </c>
      <c r="Q5484" t="s">
        <v>58</v>
      </c>
      <c r="R5484" s="6">
        <f>_xlfn.XLOOKUP(CleanedData[[#This Row],[Product]],'02_Lookup_Tables'!$A$2:$A$126,'02_Lookup_Tables'!$B$2:$B$126)</f>
        <v>2906.97</v>
      </c>
      <c r="S5484" t="str">
        <f>VLOOKUP(CleanedData[[#This Row],[Product]],'02_Lookup_Tables'!$H$2:$I$126,2,FALSE)</f>
        <v>Home &amp; Living</v>
      </c>
      <c r="T5484" t="str">
        <f>VLOOKUP(CleanedData[[#This Row],[Province]],'02_Lookup_Tables'!$D$2:$E$10,2, FALSE)</f>
        <v>Gauteng Region</v>
      </c>
      <c r="U5484" t="str" cm="1">
        <f t="array" ref="U5484">_xlfn.IFS(CleanedData[[#This Row],[Purchase Amount]]&lt;500,"Low",
CleanedData[[#This Row],[Purchase Amount]]&lt;5000,"Medium",
TRUE,"High")</f>
        <v>Medium</v>
      </c>
      <c r="V5484" t="str">
        <f>TEXT(CleanedData[[#This Row],[Date]],"mmmm")</f>
        <v>March</v>
      </c>
      <c r="W5484" t="str">
        <f>"Q"&amp;ROUNDUP(MONTH(CleanedData[[#This Row],[Date]])/3,0)</f>
        <v>Q1</v>
      </c>
      <c r="X5484" t="str">
        <f>IF(CleanedData[[#This Row],[Purchase Amount]]&gt;=5000,"Yes","No")</f>
        <v>No</v>
      </c>
      <c r="Y5484">
        <f>IF(CleanedData[[#This Row],[Recommend]]="Yes",1,0)</f>
        <v>0</v>
      </c>
      <c r="Z5484" s="6">
        <f>CleanedData[[#This Row],[Purchase Amount]]*0.15</f>
        <v>436.04549999999995</v>
      </c>
      <c r="AA5484" s="6">
        <f>CleanedData[[#This Row],[Purchase Amount]]*1.15</f>
        <v>3343.0154999999995</v>
      </c>
    </row>
    <row r="5485" spans="1:27" x14ac:dyDescent="0.3">
      <c r="A5485">
        <v>6636</v>
      </c>
      <c r="B5485" t="s">
        <v>5710</v>
      </c>
      <c r="C5485" s="1">
        <v>45582</v>
      </c>
      <c r="D5485">
        <v>29</v>
      </c>
      <c r="E5485" t="s">
        <v>52</v>
      </c>
      <c r="F5485" t="s">
        <v>61</v>
      </c>
      <c r="G5485" t="s">
        <v>153</v>
      </c>
      <c r="H5485">
        <v>1</v>
      </c>
      <c r="I5485" t="s">
        <v>45</v>
      </c>
      <c r="J5485" t="s">
        <v>43</v>
      </c>
      <c r="K5485" t="s">
        <v>55</v>
      </c>
      <c r="L5485" t="s">
        <v>42</v>
      </c>
      <c r="M5485" t="s">
        <v>165</v>
      </c>
      <c r="N5485" t="s">
        <v>80</v>
      </c>
      <c r="O5485" t="s">
        <v>89</v>
      </c>
      <c r="P5485" t="s">
        <v>49</v>
      </c>
      <c r="Q5485" t="s">
        <v>58</v>
      </c>
      <c r="R5485" s="6">
        <f>_xlfn.XLOOKUP(CleanedData[[#This Row],[Product]],'02_Lookup_Tables'!$A$2:$A$126,'02_Lookup_Tables'!$B$2:$B$126)</f>
        <v>1011.68</v>
      </c>
      <c r="S5485" t="str">
        <f>VLOOKUP(CleanedData[[#This Row],[Product]],'02_Lookup_Tables'!$H$2:$I$126,2,FALSE)</f>
        <v>Accessories</v>
      </c>
      <c r="T5485" t="str">
        <f>VLOOKUP(CleanedData[[#This Row],[Province]],'02_Lookup_Tables'!$D$2:$E$10,2, FALSE)</f>
        <v>Southern Region</v>
      </c>
      <c r="U5485" t="str" cm="1">
        <f t="array" ref="U5485">_xlfn.IFS(CleanedData[[#This Row],[Purchase Amount]]&lt;500,"Low",
CleanedData[[#This Row],[Purchase Amount]]&lt;5000,"Medium",
TRUE,"High")</f>
        <v>Medium</v>
      </c>
      <c r="V5485" t="str">
        <f>TEXT(CleanedData[[#This Row],[Date]],"mmmm")</f>
        <v>October</v>
      </c>
      <c r="W5485" t="str">
        <f>"Q"&amp;ROUNDUP(MONTH(CleanedData[[#This Row],[Date]])/3,0)</f>
        <v>Q4</v>
      </c>
      <c r="X5485" t="str">
        <f>IF(CleanedData[[#This Row],[Purchase Amount]]&gt;=5000,"Yes","No")</f>
        <v>No</v>
      </c>
      <c r="Y5485">
        <f>IF(CleanedData[[#This Row],[Recommend]]="Yes",1,0)</f>
        <v>1</v>
      </c>
      <c r="Z5485" s="6">
        <f>CleanedData[[#This Row],[Purchase Amount]]*0.15</f>
        <v>151.75199999999998</v>
      </c>
      <c r="AA5485" s="6">
        <f>CleanedData[[#This Row],[Purchase Amount]]*1.15</f>
        <v>1163.4319999999998</v>
      </c>
    </row>
    <row r="5486" spans="1:27" x14ac:dyDescent="0.3">
      <c r="A5486">
        <v>6637</v>
      </c>
      <c r="B5486" t="s">
        <v>5711</v>
      </c>
      <c r="C5486" s="1">
        <v>45300</v>
      </c>
      <c r="D5486">
        <v>24</v>
      </c>
      <c r="E5486" t="s">
        <v>60</v>
      </c>
      <c r="F5486" t="s">
        <v>83</v>
      </c>
      <c r="G5486" t="s">
        <v>146</v>
      </c>
      <c r="H5486">
        <v>1</v>
      </c>
      <c r="I5486" t="s">
        <v>42</v>
      </c>
      <c r="J5486" t="s">
        <v>54</v>
      </c>
      <c r="K5486" t="s">
        <v>55</v>
      </c>
      <c r="L5486" t="s">
        <v>42</v>
      </c>
      <c r="N5486" t="s">
        <v>80</v>
      </c>
      <c r="O5486" t="s">
        <v>134</v>
      </c>
      <c r="P5486" t="s">
        <v>8646</v>
      </c>
      <c r="Q5486" t="s">
        <v>66</v>
      </c>
      <c r="R5486" s="6">
        <f>_xlfn.XLOOKUP(CleanedData[[#This Row],[Product]],'02_Lookup_Tables'!$A$2:$A$126,'02_Lookup_Tables'!$B$2:$B$126)</f>
        <v>27815.439999999999</v>
      </c>
      <c r="S5486" t="str">
        <f>VLOOKUP(CleanedData[[#This Row],[Product]],'02_Lookup_Tables'!$H$2:$I$126,2,FALSE)</f>
        <v>Electronics</v>
      </c>
      <c r="T5486" t="str">
        <f>VLOOKUP(CleanedData[[#This Row],[Province]],'02_Lookup_Tables'!$D$2:$E$10,2, FALSE)</f>
        <v>Western Region</v>
      </c>
      <c r="U5486" t="str" cm="1">
        <f t="array" ref="U5486">_xlfn.IFS(CleanedData[[#This Row],[Purchase Amount]]&lt;500,"Low",
CleanedData[[#This Row],[Purchase Amount]]&lt;5000,"Medium",
TRUE,"High")</f>
        <v>High</v>
      </c>
      <c r="V5486" t="str">
        <f>TEXT(CleanedData[[#This Row],[Date]],"mmmm")</f>
        <v>January</v>
      </c>
      <c r="W5486" t="str">
        <f>"Q"&amp;ROUNDUP(MONTH(CleanedData[[#This Row],[Date]])/3,0)</f>
        <v>Q1</v>
      </c>
      <c r="X5486" t="str">
        <f>IF(CleanedData[[#This Row],[Purchase Amount]]&gt;=5000,"Yes","No")</f>
        <v>Yes</v>
      </c>
      <c r="Y5486">
        <f>IF(CleanedData[[#This Row],[Recommend]]="Yes",1,0)</f>
        <v>0</v>
      </c>
      <c r="Z5486" s="6">
        <f>CleanedData[[#This Row],[Purchase Amount]]*0.15</f>
        <v>4172.3159999999998</v>
      </c>
      <c r="AA5486" s="6">
        <f>CleanedData[[#This Row],[Purchase Amount]]*1.15</f>
        <v>31987.755999999998</v>
      </c>
    </row>
    <row r="5487" spans="1:27" x14ac:dyDescent="0.3">
      <c r="A5487">
        <v>6639</v>
      </c>
      <c r="B5487" t="s">
        <v>5712</v>
      </c>
      <c r="C5487" s="1">
        <v>45652</v>
      </c>
      <c r="D5487">
        <v>37</v>
      </c>
      <c r="E5487" t="s">
        <v>60</v>
      </c>
      <c r="F5487" t="s">
        <v>72</v>
      </c>
      <c r="G5487" t="s">
        <v>288</v>
      </c>
      <c r="H5487">
        <v>5</v>
      </c>
      <c r="I5487" t="s">
        <v>45</v>
      </c>
      <c r="J5487" t="s">
        <v>63</v>
      </c>
      <c r="K5487" t="s">
        <v>44</v>
      </c>
      <c r="L5487" t="s">
        <v>42</v>
      </c>
      <c r="M5487" t="s">
        <v>88</v>
      </c>
      <c r="N5487" t="s">
        <v>57</v>
      </c>
      <c r="O5487" t="s">
        <v>89</v>
      </c>
      <c r="P5487" t="s">
        <v>70</v>
      </c>
      <c r="Q5487" t="s">
        <v>81</v>
      </c>
      <c r="R5487" s="6">
        <f>_xlfn.XLOOKUP(CleanedData[[#This Row],[Product]],'02_Lookup_Tables'!$A$2:$A$126,'02_Lookup_Tables'!$B$2:$B$126)</f>
        <v>605.1</v>
      </c>
      <c r="S5487" t="str">
        <f>VLOOKUP(CleanedData[[#This Row],[Product]],'02_Lookup_Tables'!$H$2:$I$126,2,FALSE)</f>
        <v>Apparel</v>
      </c>
      <c r="T5487" t="str">
        <f>VLOOKUP(CleanedData[[#This Row],[Province]],'02_Lookup_Tables'!$D$2:$E$10,2, FALSE)</f>
        <v>Central Region</v>
      </c>
      <c r="U5487" t="str" cm="1">
        <f t="array" ref="U5487">_xlfn.IFS(CleanedData[[#This Row],[Purchase Amount]]&lt;500,"Low",
CleanedData[[#This Row],[Purchase Amount]]&lt;5000,"Medium",
TRUE,"High")</f>
        <v>Medium</v>
      </c>
      <c r="V5487" t="str">
        <f>TEXT(CleanedData[[#This Row],[Date]],"mmmm")</f>
        <v>December</v>
      </c>
      <c r="W5487" t="str">
        <f>"Q"&amp;ROUNDUP(MONTH(CleanedData[[#This Row],[Date]])/3,0)</f>
        <v>Q4</v>
      </c>
      <c r="X5487" t="str">
        <f>IF(CleanedData[[#This Row],[Purchase Amount]]&gt;=5000,"Yes","No")</f>
        <v>No</v>
      </c>
      <c r="Y5487">
        <f>IF(CleanedData[[#This Row],[Recommend]]="Yes",1,0)</f>
        <v>1</v>
      </c>
      <c r="Z5487" s="6">
        <f>CleanedData[[#This Row],[Purchase Amount]]*0.15</f>
        <v>90.765000000000001</v>
      </c>
      <c r="AA5487" s="6">
        <f>CleanedData[[#This Row],[Purchase Amount]]*1.15</f>
        <v>695.86500000000001</v>
      </c>
    </row>
    <row r="5488" spans="1:27" x14ac:dyDescent="0.3">
      <c r="A5488">
        <v>6640</v>
      </c>
      <c r="B5488" t="s">
        <v>5713</v>
      </c>
      <c r="C5488" s="1">
        <v>45890</v>
      </c>
      <c r="D5488">
        <v>32</v>
      </c>
      <c r="E5488" t="s">
        <v>39</v>
      </c>
      <c r="F5488" t="s">
        <v>130</v>
      </c>
      <c r="G5488" t="s">
        <v>301</v>
      </c>
      <c r="H5488">
        <v>5</v>
      </c>
      <c r="I5488" t="s">
        <v>45</v>
      </c>
      <c r="J5488" t="s">
        <v>74</v>
      </c>
      <c r="K5488" t="s">
        <v>44</v>
      </c>
      <c r="L5488" t="s">
        <v>42</v>
      </c>
      <c r="M5488" t="s">
        <v>79</v>
      </c>
      <c r="N5488" t="s">
        <v>57</v>
      </c>
      <c r="O5488" t="s">
        <v>89</v>
      </c>
      <c r="P5488" t="s">
        <v>70</v>
      </c>
      <c r="Q5488" t="s">
        <v>58</v>
      </c>
      <c r="R5488" s="6">
        <f>_xlfn.XLOOKUP(CleanedData[[#This Row],[Product]],'02_Lookup_Tables'!$A$2:$A$126,'02_Lookup_Tables'!$B$2:$B$126)</f>
        <v>1000.7</v>
      </c>
      <c r="S5488" t="str">
        <f>VLOOKUP(CleanedData[[#This Row],[Product]],'02_Lookup_Tables'!$H$2:$I$126,2,FALSE)</f>
        <v>Toys &amp; Games</v>
      </c>
      <c r="T5488" t="str">
        <f>VLOOKUP(CleanedData[[#This Row],[Province]],'02_Lookup_Tables'!$D$2:$E$10,2, FALSE)</f>
        <v>Eastern Region</v>
      </c>
      <c r="U5488" t="str" cm="1">
        <f t="array" ref="U5488">_xlfn.IFS(CleanedData[[#This Row],[Purchase Amount]]&lt;500,"Low",
CleanedData[[#This Row],[Purchase Amount]]&lt;5000,"Medium",
TRUE,"High")</f>
        <v>Medium</v>
      </c>
      <c r="V5488" t="str">
        <f>TEXT(CleanedData[[#This Row],[Date]],"mmmm")</f>
        <v>August</v>
      </c>
      <c r="W5488" t="str">
        <f>"Q"&amp;ROUNDUP(MONTH(CleanedData[[#This Row],[Date]])/3,0)</f>
        <v>Q3</v>
      </c>
      <c r="X5488" t="str">
        <f>IF(CleanedData[[#This Row],[Purchase Amount]]&gt;=5000,"Yes","No")</f>
        <v>No</v>
      </c>
      <c r="Y5488">
        <f>IF(CleanedData[[#This Row],[Recommend]]="Yes",1,0)</f>
        <v>1</v>
      </c>
      <c r="Z5488" s="6">
        <f>CleanedData[[#This Row],[Purchase Amount]]*0.15</f>
        <v>150.10499999999999</v>
      </c>
      <c r="AA5488" s="6">
        <f>CleanedData[[#This Row],[Purchase Amount]]*1.15</f>
        <v>1150.8050000000001</v>
      </c>
    </row>
    <row r="5489" spans="1:27" x14ac:dyDescent="0.3">
      <c r="A5489">
        <v>6641</v>
      </c>
      <c r="B5489" t="s">
        <v>5714</v>
      </c>
      <c r="C5489" s="1">
        <v>45509</v>
      </c>
      <c r="D5489">
        <v>33</v>
      </c>
      <c r="E5489" t="s">
        <v>60</v>
      </c>
      <c r="F5489" t="s">
        <v>40</v>
      </c>
      <c r="G5489" t="s">
        <v>460</v>
      </c>
      <c r="H5489">
        <v>5</v>
      </c>
      <c r="I5489" t="s">
        <v>42</v>
      </c>
      <c r="J5489" t="s">
        <v>43</v>
      </c>
      <c r="K5489" t="s">
        <v>55</v>
      </c>
      <c r="L5489" t="s">
        <v>45</v>
      </c>
      <c r="M5489" t="s">
        <v>106</v>
      </c>
      <c r="N5489" t="s">
        <v>57</v>
      </c>
      <c r="O5489" t="s">
        <v>148</v>
      </c>
      <c r="P5489" t="s">
        <v>49</v>
      </c>
      <c r="Q5489" t="s">
        <v>58</v>
      </c>
      <c r="R5489" s="6">
        <f>_xlfn.XLOOKUP(CleanedData[[#This Row],[Product]],'02_Lookup_Tables'!$A$2:$A$126,'02_Lookup_Tables'!$B$2:$B$126)</f>
        <v>880.49</v>
      </c>
      <c r="S5489" t="str">
        <f>VLOOKUP(CleanedData[[#This Row],[Product]],'02_Lookup_Tables'!$H$2:$I$126,2,FALSE)</f>
        <v>Home Devices</v>
      </c>
      <c r="T5489" t="str">
        <f>VLOOKUP(CleanedData[[#This Row],[Province]],'02_Lookup_Tables'!$D$2:$E$10,2, FALSE)</f>
        <v>Northern Region</v>
      </c>
      <c r="U5489" t="str" cm="1">
        <f t="array" ref="U5489">_xlfn.IFS(CleanedData[[#This Row],[Purchase Amount]]&lt;500,"Low",
CleanedData[[#This Row],[Purchase Amount]]&lt;5000,"Medium",
TRUE,"High")</f>
        <v>Medium</v>
      </c>
      <c r="V5489" t="str">
        <f>TEXT(CleanedData[[#This Row],[Date]],"mmmm")</f>
        <v>August</v>
      </c>
      <c r="W5489" t="str">
        <f>"Q"&amp;ROUNDUP(MONTH(CleanedData[[#This Row],[Date]])/3,0)</f>
        <v>Q3</v>
      </c>
      <c r="X5489" t="str">
        <f>IF(CleanedData[[#This Row],[Purchase Amount]]&gt;=5000,"Yes","No")</f>
        <v>No</v>
      </c>
      <c r="Y5489">
        <f>IF(CleanedData[[#This Row],[Recommend]]="Yes",1,0)</f>
        <v>0</v>
      </c>
      <c r="Z5489" s="6">
        <f>CleanedData[[#This Row],[Purchase Amount]]*0.15</f>
        <v>132.0735</v>
      </c>
      <c r="AA5489" s="6">
        <f>CleanedData[[#This Row],[Purchase Amount]]*1.15</f>
        <v>1012.5635</v>
      </c>
    </row>
    <row r="5490" spans="1:27" x14ac:dyDescent="0.3">
      <c r="A5490">
        <v>6642</v>
      </c>
      <c r="B5490" t="s">
        <v>5715</v>
      </c>
      <c r="C5490" s="1">
        <v>45908</v>
      </c>
      <c r="D5490">
        <v>57</v>
      </c>
      <c r="E5490" t="s">
        <v>52</v>
      </c>
      <c r="F5490" t="s">
        <v>72</v>
      </c>
      <c r="G5490" t="s">
        <v>171</v>
      </c>
      <c r="H5490">
        <v>2</v>
      </c>
      <c r="I5490" t="s">
        <v>42</v>
      </c>
      <c r="J5490" t="s">
        <v>69</v>
      </c>
      <c r="K5490" t="s">
        <v>44</v>
      </c>
      <c r="L5490" t="s">
        <v>42</v>
      </c>
      <c r="M5490" t="s">
        <v>112</v>
      </c>
      <c r="N5490" t="s">
        <v>47</v>
      </c>
      <c r="O5490" t="s">
        <v>48</v>
      </c>
      <c r="P5490" t="s">
        <v>49</v>
      </c>
      <c r="Q5490" t="s">
        <v>50</v>
      </c>
      <c r="R5490" s="6">
        <f>_xlfn.XLOOKUP(CleanedData[[#This Row],[Product]],'02_Lookup_Tables'!$A$2:$A$126,'02_Lookup_Tables'!$B$2:$B$126)</f>
        <v>6710.27</v>
      </c>
      <c r="S5490" t="str">
        <f>VLOOKUP(CleanedData[[#This Row],[Product]],'02_Lookup_Tables'!$H$2:$I$126,2,FALSE)</f>
        <v>Home Devices</v>
      </c>
      <c r="T5490" t="str">
        <f>VLOOKUP(CleanedData[[#This Row],[Province]],'02_Lookup_Tables'!$D$2:$E$10,2, FALSE)</f>
        <v>Central Region</v>
      </c>
      <c r="U5490" t="str" cm="1">
        <f t="array" ref="U5490">_xlfn.IFS(CleanedData[[#This Row],[Purchase Amount]]&lt;500,"Low",
CleanedData[[#This Row],[Purchase Amount]]&lt;5000,"Medium",
TRUE,"High")</f>
        <v>High</v>
      </c>
      <c r="V5490" t="str">
        <f>TEXT(CleanedData[[#This Row],[Date]],"mmmm")</f>
        <v>September</v>
      </c>
      <c r="W5490" t="str">
        <f>"Q"&amp;ROUNDUP(MONTH(CleanedData[[#This Row],[Date]])/3,0)</f>
        <v>Q3</v>
      </c>
      <c r="X5490" t="str">
        <f>IF(CleanedData[[#This Row],[Purchase Amount]]&gt;=5000,"Yes","No")</f>
        <v>Yes</v>
      </c>
      <c r="Y5490">
        <f>IF(CleanedData[[#This Row],[Recommend]]="Yes",1,0)</f>
        <v>0</v>
      </c>
      <c r="Z5490" s="6">
        <f>CleanedData[[#This Row],[Purchase Amount]]*0.15</f>
        <v>1006.5405000000001</v>
      </c>
      <c r="AA5490" s="6">
        <f>CleanedData[[#This Row],[Purchase Amount]]*1.15</f>
        <v>7716.8104999999996</v>
      </c>
    </row>
    <row r="5491" spans="1:27" x14ac:dyDescent="0.3">
      <c r="A5491">
        <v>6643</v>
      </c>
      <c r="B5491" t="s">
        <v>5716</v>
      </c>
      <c r="C5491" s="1">
        <v>45430</v>
      </c>
      <c r="D5491">
        <v>22</v>
      </c>
      <c r="E5491" t="s">
        <v>39</v>
      </c>
      <c r="F5491" t="s">
        <v>77</v>
      </c>
      <c r="G5491" t="s">
        <v>187</v>
      </c>
      <c r="H5491">
        <v>3</v>
      </c>
      <c r="I5491" t="s">
        <v>45</v>
      </c>
      <c r="J5491" t="s">
        <v>74</v>
      </c>
      <c r="K5491" t="s">
        <v>55</v>
      </c>
      <c r="L5491" t="s">
        <v>42</v>
      </c>
      <c r="M5491" t="s">
        <v>165</v>
      </c>
      <c r="N5491" t="s">
        <v>48</v>
      </c>
      <c r="O5491" t="s">
        <v>89</v>
      </c>
      <c r="P5491" t="s">
        <v>49</v>
      </c>
      <c r="Q5491" t="s">
        <v>66</v>
      </c>
      <c r="R5491" s="6">
        <f>_xlfn.XLOOKUP(CleanedData[[#This Row],[Product]],'02_Lookup_Tables'!$A$2:$A$126,'02_Lookup_Tables'!$B$2:$B$126)</f>
        <v>24904.86</v>
      </c>
      <c r="S5491" t="str">
        <f>VLOOKUP(CleanedData[[#This Row],[Product]],'02_Lookup_Tables'!$H$2:$I$126,2,FALSE)</f>
        <v>Electronics</v>
      </c>
      <c r="T5491" t="str">
        <f>VLOOKUP(CleanedData[[#This Row],[Province]],'02_Lookup_Tables'!$D$2:$E$10,2, FALSE)</f>
        <v>Central Region</v>
      </c>
      <c r="U5491" t="str" cm="1">
        <f t="array" ref="U5491">_xlfn.IFS(CleanedData[[#This Row],[Purchase Amount]]&lt;500,"Low",
CleanedData[[#This Row],[Purchase Amount]]&lt;5000,"Medium",
TRUE,"High")</f>
        <v>High</v>
      </c>
      <c r="V5491" t="str">
        <f>TEXT(CleanedData[[#This Row],[Date]],"mmmm")</f>
        <v>May</v>
      </c>
      <c r="W5491" t="str">
        <f>"Q"&amp;ROUNDUP(MONTH(CleanedData[[#This Row],[Date]])/3,0)</f>
        <v>Q2</v>
      </c>
      <c r="X5491" t="str">
        <f>IF(CleanedData[[#This Row],[Purchase Amount]]&gt;=5000,"Yes","No")</f>
        <v>Yes</v>
      </c>
      <c r="Y5491">
        <f>IF(CleanedData[[#This Row],[Recommend]]="Yes",1,0)</f>
        <v>1</v>
      </c>
      <c r="Z5491" s="6">
        <f>CleanedData[[#This Row],[Purchase Amount]]*0.15</f>
        <v>3735.7289999999998</v>
      </c>
      <c r="AA5491" s="6">
        <f>CleanedData[[#This Row],[Purchase Amount]]*1.15</f>
        <v>28640.589</v>
      </c>
    </row>
    <row r="5492" spans="1:27" x14ac:dyDescent="0.3">
      <c r="A5492">
        <v>6644</v>
      </c>
      <c r="B5492" t="s">
        <v>5717</v>
      </c>
      <c r="C5492" s="1">
        <v>46007</v>
      </c>
      <c r="D5492">
        <v>76</v>
      </c>
      <c r="E5492" t="s">
        <v>52</v>
      </c>
      <c r="F5492" t="s">
        <v>68</v>
      </c>
      <c r="G5492" t="s">
        <v>307</v>
      </c>
      <c r="H5492">
        <v>4</v>
      </c>
      <c r="I5492" t="s">
        <v>42</v>
      </c>
      <c r="J5492" t="s">
        <v>63</v>
      </c>
      <c r="K5492" t="s">
        <v>44</v>
      </c>
      <c r="L5492" t="s">
        <v>42</v>
      </c>
      <c r="M5492" t="s">
        <v>123</v>
      </c>
      <c r="N5492" t="s">
        <v>96</v>
      </c>
      <c r="O5492" t="s">
        <v>89</v>
      </c>
      <c r="P5492" t="s">
        <v>70</v>
      </c>
      <c r="Q5492" t="s">
        <v>97</v>
      </c>
      <c r="R5492" s="6">
        <f>_xlfn.XLOOKUP(CleanedData[[#This Row],[Product]],'02_Lookup_Tables'!$A$2:$A$126,'02_Lookup_Tables'!$B$2:$B$126)</f>
        <v>824.74</v>
      </c>
      <c r="S5492" t="str">
        <f>VLOOKUP(CleanedData[[#This Row],[Product]],'02_Lookup_Tables'!$H$2:$I$126,2,FALSE)</f>
        <v>Apparel</v>
      </c>
      <c r="T5492" t="str">
        <f>VLOOKUP(CleanedData[[#This Row],[Province]],'02_Lookup_Tables'!$D$2:$E$10,2, FALSE)</f>
        <v>Northern Region</v>
      </c>
      <c r="U5492" t="str" cm="1">
        <f t="array" ref="U5492">_xlfn.IFS(CleanedData[[#This Row],[Purchase Amount]]&lt;500,"Low",
CleanedData[[#This Row],[Purchase Amount]]&lt;5000,"Medium",
TRUE,"High")</f>
        <v>Medium</v>
      </c>
      <c r="V5492" t="str">
        <f>TEXT(CleanedData[[#This Row],[Date]],"mmmm")</f>
        <v>December</v>
      </c>
      <c r="W5492" t="str">
        <f>"Q"&amp;ROUNDUP(MONTH(CleanedData[[#This Row],[Date]])/3,0)</f>
        <v>Q4</v>
      </c>
      <c r="X5492" t="str">
        <f>IF(CleanedData[[#This Row],[Purchase Amount]]&gt;=5000,"Yes","No")</f>
        <v>No</v>
      </c>
      <c r="Y5492">
        <f>IF(CleanedData[[#This Row],[Recommend]]="Yes",1,0)</f>
        <v>0</v>
      </c>
      <c r="Z5492" s="6">
        <f>CleanedData[[#This Row],[Purchase Amount]]*0.15</f>
        <v>123.711</v>
      </c>
      <c r="AA5492" s="6">
        <f>CleanedData[[#This Row],[Purchase Amount]]*1.15</f>
        <v>948.45099999999991</v>
      </c>
    </row>
    <row r="5493" spans="1:27" x14ac:dyDescent="0.3">
      <c r="A5493">
        <v>6646</v>
      </c>
      <c r="B5493" t="s">
        <v>5718</v>
      </c>
      <c r="C5493" s="1">
        <v>45925</v>
      </c>
      <c r="D5493">
        <v>26</v>
      </c>
      <c r="E5493" t="s">
        <v>52</v>
      </c>
      <c r="F5493" t="s">
        <v>83</v>
      </c>
      <c r="G5493" t="s">
        <v>472</v>
      </c>
      <c r="H5493">
        <v>2</v>
      </c>
      <c r="I5493" t="s">
        <v>42</v>
      </c>
      <c r="J5493" t="s">
        <v>63</v>
      </c>
      <c r="K5493" t="s">
        <v>64</v>
      </c>
      <c r="L5493" t="s">
        <v>42</v>
      </c>
      <c r="M5493" t="s">
        <v>56</v>
      </c>
      <c r="N5493" t="s">
        <v>47</v>
      </c>
      <c r="O5493" t="s">
        <v>148</v>
      </c>
      <c r="P5493" t="s">
        <v>70</v>
      </c>
      <c r="Q5493" t="s">
        <v>58</v>
      </c>
      <c r="R5493" s="6">
        <f>_xlfn.XLOOKUP(CleanedData[[#This Row],[Product]],'02_Lookup_Tables'!$A$2:$A$126,'02_Lookup_Tables'!$B$2:$B$126)</f>
        <v>2216.12</v>
      </c>
      <c r="S5493" t="str">
        <f>VLOOKUP(CleanedData[[#This Row],[Product]],'02_Lookup_Tables'!$H$2:$I$126,2,FALSE)</f>
        <v>Beauty &amp; Personal Care</v>
      </c>
      <c r="T5493" t="str">
        <f>VLOOKUP(CleanedData[[#This Row],[Province]],'02_Lookup_Tables'!$D$2:$E$10,2, FALSE)</f>
        <v>Western Region</v>
      </c>
      <c r="U5493" t="str" cm="1">
        <f t="array" ref="U5493">_xlfn.IFS(CleanedData[[#This Row],[Purchase Amount]]&lt;500,"Low",
CleanedData[[#This Row],[Purchase Amount]]&lt;5000,"Medium",
TRUE,"High")</f>
        <v>Medium</v>
      </c>
      <c r="V5493" t="str">
        <f>TEXT(CleanedData[[#This Row],[Date]],"mmmm")</f>
        <v>September</v>
      </c>
      <c r="W5493" t="str">
        <f>"Q"&amp;ROUNDUP(MONTH(CleanedData[[#This Row],[Date]])/3,0)</f>
        <v>Q3</v>
      </c>
      <c r="X5493" t="str">
        <f>IF(CleanedData[[#This Row],[Purchase Amount]]&gt;=5000,"Yes","No")</f>
        <v>No</v>
      </c>
      <c r="Y5493">
        <f>IF(CleanedData[[#This Row],[Recommend]]="Yes",1,0)</f>
        <v>0</v>
      </c>
      <c r="Z5493" s="6">
        <f>CleanedData[[#This Row],[Purchase Amount]]*0.15</f>
        <v>332.41799999999995</v>
      </c>
      <c r="AA5493" s="6">
        <f>CleanedData[[#This Row],[Purchase Amount]]*1.15</f>
        <v>2548.5379999999996</v>
      </c>
    </row>
    <row r="5494" spans="1:27" x14ac:dyDescent="0.3">
      <c r="A5494">
        <v>6647</v>
      </c>
      <c r="B5494" t="s">
        <v>5719</v>
      </c>
      <c r="C5494" s="1">
        <v>45970</v>
      </c>
      <c r="D5494">
        <v>78</v>
      </c>
      <c r="E5494" t="s">
        <v>52</v>
      </c>
      <c r="F5494" t="s">
        <v>72</v>
      </c>
      <c r="G5494" t="s">
        <v>216</v>
      </c>
      <c r="H5494">
        <v>4</v>
      </c>
      <c r="I5494" t="s">
        <v>45</v>
      </c>
      <c r="J5494" t="s">
        <v>69</v>
      </c>
      <c r="K5494" t="s">
        <v>44</v>
      </c>
      <c r="L5494" t="s">
        <v>42</v>
      </c>
      <c r="M5494" t="s">
        <v>184</v>
      </c>
      <c r="N5494" t="s">
        <v>96</v>
      </c>
      <c r="O5494" t="s">
        <v>148</v>
      </c>
      <c r="P5494" t="s">
        <v>49</v>
      </c>
      <c r="Q5494" t="s">
        <v>97</v>
      </c>
      <c r="R5494" s="6">
        <f>_xlfn.XLOOKUP(CleanedData[[#This Row],[Product]],'02_Lookup_Tables'!$A$2:$A$126,'02_Lookup_Tables'!$B$2:$B$126)</f>
        <v>929.55</v>
      </c>
      <c r="S5494" t="str">
        <f>VLOOKUP(CleanedData[[#This Row],[Product]],'02_Lookup_Tables'!$H$2:$I$126,2,FALSE)</f>
        <v>Accessories</v>
      </c>
      <c r="T5494" t="str">
        <f>VLOOKUP(CleanedData[[#This Row],[Province]],'02_Lookup_Tables'!$D$2:$E$10,2, FALSE)</f>
        <v>Central Region</v>
      </c>
      <c r="U5494" t="str" cm="1">
        <f t="array" ref="U5494">_xlfn.IFS(CleanedData[[#This Row],[Purchase Amount]]&lt;500,"Low",
CleanedData[[#This Row],[Purchase Amount]]&lt;5000,"Medium",
TRUE,"High")</f>
        <v>Medium</v>
      </c>
      <c r="V5494" t="str">
        <f>TEXT(CleanedData[[#This Row],[Date]],"mmmm")</f>
        <v>November</v>
      </c>
      <c r="W5494" t="str">
        <f>"Q"&amp;ROUNDUP(MONTH(CleanedData[[#This Row],[Date]])/3,0)</f>
        <v>Q4</v>
      </c>
      <c r="X5494" t="str">
        <f>IF(CleanedData[[#This Row],[Purchase Amount]]&gt;=5000,"Yes","No")</f>
        <v>No</v>
      </c>
      <c r="Y5494">
        <f>IF(CleanedData[[#This Row],[Recommend]]="Yes",1,0)</f>
        <v>1</v>
      </c>
      <c r="Z5494" s="6">
        <f>CleanedData[[#This Row],[Purchase Amount]]*0.15</f>
        <v>139.43249999999998</v>
      </c>
      <c r="AA5494" s="6">
        <f>CleanedData[[#This Row],[Purchase Amount]]*1.15</f>
        <v>1068.9824999999998</v>
      </c>
    </row>
    <row r="5495" spans="1:27" x14ac:dyDescent="0.3">
      <c r="A5495">
        <v>6648</v>
      </c>
      <c r="B5495" t="s">
        <v>5720</v>
      </c>
      <c r="C5495" s="1">
        <v>45430</v>
      </c>
      <c r="D5495">
        <v>59</v>
      </c>
      <c r="E5495" t="s">
        <v>60</v>
      </c>
      <c r="F5495" t="s">
        <v>77</v>
      </c>
      <c r="G5495" t="s">
        <v>155</v>
      </c>
      <c r="H5495">
        <v>2</v>
      </c>
      <c r="I5495" t="s">
        <v>45</v>
      </c>
      <c r="J5495" t="s">
        <v>69</v>
      </c>
      <c r="K5495" t="s">
        <v>55</v>
      </c>
      <c r="L5495" t="s">
        <v>42</v>
      </c>
      <c r="M5495" t="s">
        <v>190</v>
      </c>
      <c r="N5495" t="s">
        <v>47</v>
      </c>
      <c r="O5495" t="s">
        <v>89</v>
      </c>
      <c r="P5495" t="s">
        <v>49</v>
      </c>
      <c r="Q5495" t="s">
        <v>50</v>
      </c>
      <c r="R5495" s="6">
        <f>_xlfn.XLOOKUP(CleanedData[[#This Row],[Product]],'02_Lookup_Tables'!$A$2:$A$126,'02_Lookup_Tables'!$B$2:$B$126)</f>
        <v>1355.08</v>
      </c>
      <c r="S5495" t="str">
        <f>VLOOKUP(CleanedData[[#This Row],[Product]],'02_Lookup_Tables'!$H$2:$I$126,2,FALSE)</f>
        <v>Sports &amp; Outdoors</v>
      </c>
      <c r="T5495" t="str">
        <f>VLOOKUP(CleanedData[[#This Row],[Province]],'02_Lookup_Tables'!$D$2:$E$10,2, FALSE)</f>
        <v>Central Region</v>
      </c>
      <c r="U5495" t="str" cm="1">
        <f t="array" ref="U5495">_xlfn.IFS(CleanedData[[#This Row],[Purchase Amount]]&lt;500,"Low",
CleanedData[[#This Row],[Purchase Amount]]&lt;5000,"Medium",
TRUE,"High")</f>
        <v>Medium</v>
      </c>
      <c r="V5495" t="str">
        <f>TEXT(CleanedData[[#This Row],[Date]],"mmmm")</f>
        <v>May</v>
      </c>
      <c r="W5495" t="str">
        <f>"Q"&amp;ROUNDUP(MONTH(CleanedData[[#This Row],[Date]])/3,0)</f>
        <v>Q2</v>
      </c>
      <c r="X5495" t="str">
        <f>IF(CleanedData[[#This Row],[Purchase Amount]]&gt;=5000,"Yes","No")</f>
        <v>No</v>
      </c>
      <c r="Y5495">
        <f>IF(CleanedData[[#This Row],[Recommend]]="Yes",1,0)</f>
        <v>1</v>
      </c>
      <c r="Z5495" s="6">
        <f>CleanedData[[#This Row],[Purchase Amount]]*0.15</f>
        <v>203.26199999999997</v>
      </c>
      <c r="AA5495" s="6">
        <f>CleanedData[[#This Row],[Purchase Amount]]*1.15</f>
        <v>1558.3419999999999</v>
      </c>
    </row>
    <row r="5496" spans="1:27" x14ac:dyDescent="0.3">
      <c r="A5496">
        <v>6650</v>
      </c>
      <c r="B5496" t="s">
        <v>5721</v>
      </c>
      <c r="C5496" s="1">
        <v>45534</v>
      </c>
      <c r="D5496">
        <v>37</v>
      </c>
      <c r="E5496" t="s">
        <v>60</v>
      </c>
      <c r="F5496" t="s">
        <v>125</v>
      </c>
      <c r="G5496" t="s">
        <v>696</v>
      </c>
      <c r="H5496">
        <v>5</v>
      </c>
      <c r="I5496" t="s">
        <v>45</v>
      </c>
      <c r="J5496" t="s">
        <v>54</v>
      </c>
      <c r="K5496" t="s">
        <v>44</v>
      </c>
      <c r="L5496" t="s">
        <v>45</v>
      </c>
      <c r="M5496" t="s">
        <v>46</v>
      </c>
      <c r="N5496" t="s">
        <v>57</v>
      </c>
      <c r="O5496" t="s">
        <v>89</v>
      </c>
      <c r="P5496" t="s">
        <v>70</v>
      </c>
      <c r="Q5496" t="s">
        <v>81</v>
      </c>
      <c r="R5496" s="6">
        <f>_xlfn.XLOOKUP(CleanedData[[#This Row],[Product]],'02_Lookup_Tables'!$A$2:$A$126,'02_Lookup_Tables'!$B$2:$B$126)</f>
        <v>1233.45</v>
      </c>
      <c r="S5496" t="str">
        <f>VLOOKUP(CleanedData[[#This Row],[Product]],'02_Lookup_Tables'!$H$2:$I$126,2,FALSE)</f>
        <v>Beauty &amp; Personal Care</v>
      </c>
      <c r="T5496" t="str">
        <f>VLOOKUP(CleanedData[[#This Row],[Province]],'02_Lookup_Tables'!$D$2:$E$10,2, FALSE)</f>
        <v>Western Region</v>
      </c>
      <c r="U5496" t="str" cm="1">
        <f t="array" ref="U5496">_xlfn.IFS(CleanedData[[#This Row],[Purchase Amount]]&lt;500,"Low",
CleanedData[[#This Row],[Purchase Amount]]&lt;5000,"Medium",
TRUE,"High")</f>
        <v>Medium</v>
      </c>
      <c r="V5496" t="str">
        <f>TEXT(CleanedData[[#This Row],[Date]],"mmmm")</f>
        <v>August</v>
      </c>
      <c r="W5496" t="str">
        <f>"Q"&amp;ROUNDUP(MONTH(CleanedData[[#This Row],[Date]])/3,0)</f>
        <v>Q3</v>
      </c>
      <c r="X5496" t="str">
        <f>IF(CleanedData[[#This Row],[Purchase Amount]]&gt;=5000,"Yes","No")</f>
        <v>No</v>
      </c>
      <c r="Y5496">
        <f>IF(CleanedData[[#This Row],[Recommend]]="Yes",1,0)</f>
        <v>1</v>
      </c>
      <c r="Z5496" s="6">
        <f>CleanedData[[#This Row],[Purchase Amount]]*0.15</f>
        <v>185.01750000000001</v>
      </c>
      <c r="AA5496" s="6">
        <f>CleanedData[[#This Row],[Purchase Amount]]*1.15</f>
        <v>1418.4675</v>
      </c>
    </row>
    <row r="5497" spans="1:27" x14ac:dyDescent="0.3">
      <c r="A5497">
        <v>6651</v>
      </c>
      <c r="B5497" t="s">
        <v>5722</v>
      </c>
      <c r="C5497" s="1">
        <v>45421</v>
      </c>
      <c r="D5497">
        <v>24</v>
      </c>
      <c r="E5497" t="s">
        <v>39</v>
      </c>
      <c r="F5497" t="s">
        <v>68</v>
      </c>
      <c r="G5497" t="s">
        <v>233</v>
      </c>
      <c r="H5497">
        <v>3</v>
      </c>
      <c r="I5497" t="s">
        <v>45</v>
      </c>
      <c r="J5497" t="s">
        <v>63</v>
      </c>
      <c r="K5497" t="s">
        <v>64</v>
      </c>
      <c r="L5497" t="s">
        <v>42</v>
      </c>
      <c r="M5497" t="s">
        <v>79</v>
      </c>
      <c r="N5497" t="s">
        <v>48</v>
      </c>
      <c r="O5497" t="s">
        <v>89</v>
      </c>
      <c r="P5497" t="s">
        <v>49</v>
      </c>
      <c r="Q5497" t="s">
        <v>66</v>
      </c>
      <c r="R5497" s="6">
        <f>_xlfn.XLOOKUP(CleanedData[[#This Row],[Product]],'02_Lookup_Tables'!$A$2:$A$126,'02_Lookup_Tables'!$B$2:$B$126)</f>
        <v>324.35000000000002</v>
      </c>
      <c r="S5497" t="str">
        <f>VLOOKUP(CleanedData[[#This Row],[Product]],'02_Lookup_Tables'!$H$2:$I$126,2,FALSE)</f>
        <v>Apparel</v>
      </c>
      <c r="T5497" t="str">
        <f>VLOOKUP(CleanedData[[#This Row],[Province]],'02_Lookup_Tables'!$D$2:$E$10,2, FALSE)</f>
        <v>Northern Region</v>
      </c>
      <c r="U5497" t="str" cm="1">
        <f t="array" ref="U5497">_xlfn.IFS(CleanedData[[#This Row],[Purchase Amount]]&lt;500,"Low",
CleanedData[[#This Row],[Purchase Amount]]&lt;5000,"Medium",
TRUE,"High")</f>
        <v>Low</v>
      </c>
      <c r="V5497" t="str">
        <f>TEXT(CleanedData[[#This Row],[Date]],"mmmm")</f>
        <v>May</v>
      </c>
      <c r="W5497" t="str">
        <f>"Q"&amp;ROUNDUP(MONTH(CleanedData[[#This Row],[Date]])/3,0)</f>
        <v>Q2</v>
      </c>
      <c r="X5497" t="str">
        <f>IF(CleanedData[[#This Row],[Purchase Amount]]&gt;=5000,"Yes","No")</f>
        <v>No</v>
      </c>
      <c r="Y5497">
        <f>IF(CleanedData[[#This Row],[Recommend]]="Yes",1,0)</f>
        <v>1</v>
      </c>
      <c r="Z5497" s="6">
        <f>CleanedData[[#This Row],[Purchase Amount]]*0.15</f>
        <v>48.652500000000003</v>
      </c>
      <c r="AA5497" s="6">
        <f>CleanedData[[#This Row],[Purchase Amount]]*1.15</f>
        <v>373.0025</v>
      </c>
    </row>
    <row r="5498" spans="1:27" x14ac:dyDescent="0.3">
      <c r="A5498">
        <v>6652</v>
      </c>
      <c r="B5498" t="s">
        <v>5723</v>
      </c>
      <c r="C5498" s="1">
        <v>45591</v>
      </c>
      <c r="D5498">
        <v>23</v>
      </c>
      <c r="E5498" t="s">
        <v>52</v>
      </c>
      <c r="F5498" t="s">
        <v>130</v>
      </c>
      <c r="G5498" t="s">
        <v>41</v>
      </c>
      <c r="H5498">
        <v>2</v>
      </c>
      <c r="I5498" t="s">
        <v>45</v>
      </c>
      <c r="J5498" t="s">
        <v>74</v>
      </c>
      <c r="K5498" t="s">
        <v>55</v>
      </c>
      <c r="L5498" t="s">
        <v>45</v>
      </c>
      <c r="N5498" t="s">
        <v>47</v>
      </c>
      <c r="O5498" t="s">
        <v>134</v>
      </c>
      <c r="P5498" t="s">
        <v>8646</v>
      </c>
      <c r="Q5498" t="s">
        <v>66</v>
      </c>
      <c r="R5498" s="6">
        <f>_xlfn.XLOOKUP(CleanedData[[#This Row],[Product]],'02_Lookup_Tables'!$A$2:$A$126,'02_Lookup_Tables'!$B$2:$B$126)</f>
        <v>2479.5700000000002</v>
      </c>
      <c r="S5498" t="str">
        <f>VLOOKUP(CleanedData[[#This Row],[Product]],'02_Lookup_Tables'!$H$2:$I$126,2,FALSE)</f>
        <v>Accessories</v>
      </c>
      <c r="T5498" t="str">
        <f>VLOOKUP(CleanedData[[#This Row],[Province]],'02_Lookup_Tables'!$D$2:$E$10,2, FALSE)</f>
        <v>Eastern Region</v>
      </c>
      <c r="U5498" t="str" cm="1">
        <f t="array" ref="U5498">_xlfn.IFS(CleanedData[[#This Row],[Purchase Amount]]&lt;500,"Low",
CleanedData[[#This Row],[Purchase Amount]]&lt;5000,"Medium",
TRUE,"High")</f>
        <v>Medium</v>
      </c>
      <c r="V5498" t="str">
        <f>TEXT(CleanedData[[#This Row],[Date]],"mmmm")</f>
        <v>October</v>
      </c>
      <c r="W5498" t="str">
        <f>"Q"&amp;ROUNDUP(MONTH(CleanedData[[#This Row],[Date]])/3,0)</f>
        <v>Q4</v>
      </c>
      <c r="X5498" t="str">
        <f>IF(CleanedData[[#This Row],[Purchase Amount]]&gt;=5000,"Yes","No")</f>
        <v>No</v>
      </c>
      <c r="Y5498">
        <f>IF(CleanedData[[#This Row],[Recommend]]="Yes",1,0)</f>
        <v>1</v>
      </c>
      <c r="Z5498" s="6">
        <f>CleanedData[[#This Row],[Purchase Amount]]*0.15</f>
        <v>371.93549999999999</v>
      </c>
      <c r="AA5498" s="6">
        <f>CleanedData[[#This Row],[Purchase Amount]]*1.15</f>
        <v>2851.5054999999998</v>
      </c>
    </row>
    <row r="5499" spans="1:27" x14ac:dyDescent="0.3">
      <c r="A5499">
        <v>6654</v>
      </c>
      <c r="B5499" t="s">
        <v>5724</v>
      </c>
      <c r="C5499" s="1">
        <v>45312</v>
      </c>
      <c r="D5499">
        <v>54</v>
      </c>
      <c r="E5499" t="s">
        <v>52</v>
      </c>
      <c r="F5499" t="s">
        <v>40</v>
      </c>
      <c r="G5499" t="s">
        <v>419</v>
      </c>
      <c r="H5499">
        <v>4</v>
      </c>
      <c r="I5499" t="s">
        <v>45</v>
      </c>
      <c r="J5499" t="s">
        <v>63</v>
      </c>
      <c r="K5499" t="s">
        <v>44</v>
      </c>
      <c r="L5499" t="s">
        <v>42</v>
      </c>
      <c r="M5499" t="s">
        <v>65</v>
      </c>
      <c r="N5499" t="s">
        <v>96</v>
      </c>
      <c r="O5499" t="s">
        <v>89</v>
      </c>
      <c r="P5499" t="s">
        <v>70</v>
      </c>
      <c r="Q5499" t="s">
        <v>93</v>
      </c>
      <c r="R5499" s="6">
        <f>_xlfn.XLOOKUP(CleanedData[[#This Row],[Product]],'02_Lookup_Tables'!$A$2:$A$126,'02_Lookup_Tables'!$B$2:$B$126)</f>
        <v>96.11</v>
      </c>
      <c r="S5499" t="str">
        <f>VLOOKUP(CleanedData[[#This Row],[Product]],'02_Lookup_Tables'!$H$2:$I$126,2,FALSE)</f>
        <v>Apparel</v>
      </c>
      <c r="T5499" t="str">
        <f>VLOOKUP(CleanedData[[#This Row],[Province]],'02_Lookup_Tables'!$D$2:$E$10,2, FALSE)</f>
        <v>Northern Region</v>
      </c>
      <c r="U5499" t="str" cm="1">
        <f t="array" ref="U5499">_xlfn.IFS(CleanedData[[#This Row],[Purchase Amount]]&lt;500,"Low",
CleanedData[[#This Row],[Purchase Amount]]&lt;5000,"Medium",
TRUE,"High")</f>
        <v>Low</v>
      </c>
      <c r="V5499" t="str">
        <f>TEXT(CleanedData[[#This Row],[Date]],"mmmm")</f>
        <v>January</v>
      </c>
      <c r="W5499" t="str">
        <f>"Q"&amp;ROUNDUP(MONTH(CleanedData[[#This Row],[Date]])/3,0)</f>
        <v>Q1</v>
      </c>
      <c r="X5499" t="str">
        <f>IF(CleanedData[[#This Row],[Purchase Amount]]&gt;=5000,"Yes","No")</f>
        <v>No</v>
      </c>
      <c r="Y5499">
        <f>IF(CleanedData[[#This Row],[Recommend]]="Yes",1,0)</f>
        <v>1</v>
      </c>
      <c r="Z5499" s="6">
        <f>CleanedData[[#This Row],[Purchase Amount]]*0.15</f>
        <v>14.416499999999999</v>
      </c>
      <c r="AA5499" s="6">
        <f>CleanedData[[#This Row],[Purchase Amount]]*1.15</f>
        <v>110.52649999999998</v>
      </c>
    </row>
    <row r="5500" spans="1:27" x14ac:dyDescent="0.3">
      <c r="A5500">
        <v>6655</v>
      </c>
      <c r="B5500" t="s">
        <v>5725</v>
      </c>
      <c r="C5500" s="1">
        <v>45617</v>
      </c>
      <c r="E5500" t="s">
        <v>52</v>
      </c>
      <c r="F5500" t="s">
        <v>72</v>
      </c>
      <c r="G5500" t="s">
        <v>225</v>
      </c>
      <c r="H5500">
        <v>1</v>
      </c>
      <c r="I5500" t="s">
        <v>45</v>
      </c>
      <c r="J5500" t="s">
        <v>43</v>
      </c>
      <c r="K5500" t="s">
        <v>55</v>
      </c>
      <c r="L5500" t="s">
        <v>42</v>
      </c>
      <c r="M5500" t="s">
        <v>184</v>
      </c>
      <c r="N5500" t="s">
        <v>80</v>
      </c>
      <c r="O5500" t="s">
        <v>148</v>
      </c>
      <c r="P5500" t="s">
        <v>70</v>
      </c>
      <c r="Q5500" t="s">
        <v>166</v>
      </c>
      <c r="R5500" s="6">
        <f>_xlfn.XLOOKUP(CleanedData[[#This Row],[Product]],'02_Lookup_Tables'!$A$2:$A$126,'02_Lookup_Tables'!$B$2:$B$126)</f>
        <v>1094.3699999999999</v>
      </c>
      <c r="S5500" t="str">
        <f>VLOOKUP(CleanedData[[#This Row],[Product]],'02_Lookup_Tables'!$H$2:$I$126,2,FALSE)</f>
        <v>Apparel</v>
      </c>
      <c r="T5500" t="str">
        <f>VLOOKUP(CleanedData[[#This Row],[Province]],'02_Lookup_Tables'!$D$2:$E$10,2, FALSE)</f>
        <v>Central Region</v>
      </c>
      <c r="U5500" t="str" cm="1">
        <f t="array" ref="U5500">_xlfn.IFS(CleanedData[[#This Row],[Purchase Amount]]&lt;500,"Low",
CleanedData[[#This Row],[Purchase Amount]]&lt;5000,"Medium",
TRUE,"High")</f>
        <v>Medium</v>
      </c>
      <c r="V5500" t="str">
        <f>TEXT(CleanedData[[#This Row],[Date]],"mmmm")</f>
        <v>November</v>
      </c>
      <c r="W5500" t="str">
        <f>"Q"&amp;ROUNDUP(MONTH(CleanedData[[#This Row],[Date]])/3,0)</f>
        <v>Q4</v>
      </c>
      <c r="X5500" t="str">
        <f>IF(CleanedData[[#This Row],[Purchase Amount]]&gt;=5000,"Yes","No")</f>
        <v>No</v>
      </c>
      <c r="Y5500">
        <f>IF(CleanedData[[#This Row],[Recommend]]="Yes",1,0)</f>
        <v>1</v>
      </c>
      <c r="Z5500" s="6">
        <f>CleanedData[[#This Row],[Purchase Amount]]*0.15</f>
        <v>164.15549999999999</v>
      </c>
      <c r="AA5500" s="6">
        <f>CleanedData[[#This Row],[Purchase Amount]]*1.15</f>
        <v>1258.5254999999997</v>
      </c>
    </row>
    <row r="5501" spans="1:27" x14ac:dyDescent="0.3">
      <c r="A5501">
        <v>6656</v>
      </c>
      <c r="B5501" t="s">
        <v>5726</v>
      </c>
      <c r="C5501" s="1">
        <v>45738</v>
      </c>
      <c r="D5501">
        <v>60</v>
      </c>
      <c r="E5501" t="s">
        <v>60</v>
      </c>
      <c r="F5501" t="s">
        <v>77</v>
      </c>
      <c r="G5501" t="s">
        <v>286</v>
      </c>
      <c r="H5501">
        <v>2</v>
      </c>
      <c r="I5501" t="s">
        <v>45</v>
      </c>
      <c r="J5501" t="s">
        <v>74</v>
      </c>
      <c r="K5501" t="s">
        <v>55</v>
      </c>
      <c r="L5501" t="s">
        <v>42</v>
      </c>
      <c r="M5501" t="s">
        <v>65</v>
      </c>
      <c r="N5501" t="s">
        <v>47</v>
      </c>
      <c r="O5501" t="s">
        <v>89</v>
      </c>
      <c r="P5501" t="s">
        <v>49</v>
      </c>
      <c r="Q5501" t="s">
        <v>50</v>
      </c>
      <c r="R5501" s="6">
        <f>_xlfn.XLOOKUP(CleanedData[[#This Row],[Product]],'02_Lookup_Tables'!$A$2:$A$126,'02_Lookup_Tables'!$B$2:$B$126)</f>
        <v>1907.49</v>
      </c>
      <c r="S5501" t="str">
        <f>VLOOKUP(CleanedData[[#This Row],[Product]],'02_Lookup_Tables'!$H$2:$I$126,2,FALSE)</f>
        <v>Accessories</v>
      </c>
      <c r="T5501" t="str">
        <f>VLOOKUP(CleanedData[[#This Row],[Province]],'02_Lookup_Tables'!$D$2:$E$10,2, FALSE)</f>
        <v>Central Region</v>
      </c>
      <c r="U5501" t="str" cm="1">
        <f t="array" ref="U5501">_xlfn.IFS(CleanedData[[#This Row],[Purchase Amount]]&lt;500,"Low",
CleanedData[[#This Row],[Purchase Amount]]&lt;5000,"Medium",
TRUE,"High")</f>
        <v>Medium</v>
      </c>
      <c r="V5501" t="str">
        <f>TEXT(CleanedData[[#This Row],[Date]],"mmmm")</f>
        <v>March</v>
      </c>
      <c r="W5501" t="str">
        <f>"Q"&amp;ROUNDUP(MONTH(CleanedData[[#This Row],[Date]])/3,0)</f>
        <v>Q1</v>
      </c>
      <c r="X5501" t="str">
        <f>IF(CleanedData[[#This Row],[Purchase Amount]]&gt;=5000,"Yes","No")</f>
        <v>No</v>
      </c>
      <c r="Y5501">
        <f>IF(CleanedData[[#This Row],[Recommend]]="Yes",1,0)</f>
        <v>1</v>
      </c>
      <c r="Z5501" s="6">
        <f>CleanedData[[#This Row],[Purchase Amount]]*0.15</f>
        <v>286.12349999999998</v>
      </c>
      <c r="AA5501" s="6">
        <f>CleanedData[[#This Row],[Purchase Amount]]*1.15</f>
        <v>2193.6134999999999</v>
      </c>
    </row>
    <row r="5502" spans="1:27" x14ac:dyDescent="0.3">
      <c r="A5502">
        <v>6657</v>
      </c>
      <c r="B5502" t="s">
        <v>5727</v>
      </c>
      <c r="C5502" s="1">
        <v>45981</v>
      </c>
      <c r="D5502">
        <v>64</v>
      </c>
      <c r="E5502" t="s">
        <v>52</v>
      </c>
      <c r="F5502" t="s">
        <v>40</v>
      </c>
      <c r="G5502" t="s">
        <v>365</v>
      </c>
      <c r="H5502">
        <v>4</v>
      </c>
      <c r="I5502" t="s">
        <v>42</v>
      </c>
      <c r="J5502" t="s">
        <v>74</v>
      </c>
      <c r="K5502" t="s">
        <v>44</v>
      </c>
      <c r="L5502" t="s">
        <v>45</v>
      </c>
      <c r="M5502" t="s">
        <v>140</v>
      </c>
      <c r="N5502" t="s">
        <v>96</v>
      </c>
      <c r="O5502" t="s">
        <v>148</v>
      </c>
      <c r="P5502" t="s">
        <v>49</v>
      </c>
      <c r="Q5502" t="s">
        <v>50</v>
      </c>
      <c r="R5502" s="6">
        <f>_xlfn.XLOOKUP(CleanedData[[#This Row],[Product]],'02_Lookup_Tables'!$A$2:$A$126,'02_Lookup_Tables'!$B$2:$B$126)</f>
        <v>105.11</v>
      </c>
      <c r="S5502" t="str">
        <f>VLOOKUP(CleanedData[[#This Row],[Product]],'02_Lookup_Tables'!$H$2:$I$126,2,FALSE)</f>
        <v>Beauty &amp; Personal Care</v>
      </c>
      <c r="T5502" t="str">
        <f>VLOOKUP(CleanedData[[#This Row],[Province]],'02_Lookup_Tables'!$D$2:$E$10,2, FALSE)</f>
        <v>Northern Region</v>
      </c>
      <c r="U5502" t="str" cm="1">
        <f t="array" ref="U5502">_xlfn.IFS(CleanedData[[#This Row],[Purchase Amount]]&lt;500,"Low",
CleanedData[[#This Row],[Purchase Amount]]&lt;5000,"Medium",
TRUE,"High")</f>
        <v>Low</v>
      </c>
      <c r="V5502" t="str">
        <f>TEXT(CleanedData[[#This Row],[Date]],"mmmm")</f>
        <v>November</v>
      </c>
      <c r="W5502" t="str">
        <f>"Q"&amp;ROUNDUP(MONTH(CleanedData[[#This Row],[Date]])/3,0)</f>
        <v>Q4</v>
      </c>
      <c r="X5502" t="str">
        <f>IF(CleanedData[[#This Row],[Purchase Amount]]&gt;=5000,"Yes","No")</f>
        <v>No</v>
      </c>
      <c r="Y5502">
        <f>IF(CleanedData[[#This Row],[Recommend]]="Yes",1,0)</f>
        <v>0</v>
      </c>
      <c r="Z5502" s="6">
        <f>CleanedData[[#This Row],[Purchase Amount]]*0.15</f>
        <v>15.766499999999999</v>
      </c>
      <c r="AA5502" s="6">
        <f>CleanedData[[#This Row],[Purchase Amount]]*1.15</f>
        <v>120.87649999999999</v>
      </c>
    </row>
    <row r="5503" spans="1:27" x14ac:dyDescent="0.3">
      <c r="A5503">
        <v>6658</v>
      </c>
      <c r="B5503" t="s">
        <v>5728</v>
      </c>
      <c r="C5503" s="1">
        <v>45516</v>
      </c>
      <c r="D5503">
        <v>71</v>
      </c>
      <c r="E5503" t="s">
        <v>60</v>
      </c>
      <c r="F5503" t="s">
        <v>130</v>
      </c>
      <c r="G5503" t="s">
        <v>207</v>
      </c>
      <c r="H5503">
        <v>5</v>
      </c>
      <c r="I5503" t="s">
        <v>45</v>
      </c>
      <c r="J5503" t="s">
        <v>54</v>
      </c>
      <c r="K5503" t="s">
        <v>44</v>
      </c>
      <c r="L5503" t="s">
        <v>45</v>
      </c>
      <c r="M5503" t="s">
        <v>147</v>
      </c>
      <c r="N5503" t="s">
        <v>57</v>
      </c>
      <c r="O5503" t="s">
        <v>148</v>
      </c>
      <c r="P5503" t="s">
        <v>49</v>
      </c>
      <c r="Q5503" t="s">
        <v>97</v>
      </c>
      <c r="R5503" s="6">
        <f>_xlfn.XLOOKUP(CleanedData[[#This Row],[Product]],'02_Lookup_Tables'!$A$2:$A$126,'02_Lookup_Tables'!$B$2:$B$126)</f>
        <v>3755.73</v>
      </c>
      <c r="S5503" t="str">
        <f>VLOOKUP(CleanedData[[#This Row],[Product]],'02_Lookup_Tables'!$H$2:$I$126,2,FALSE)</f>
        <v>Sports &amp; Outdoors</v>
      </c>
      <c r="T5503" t="str">
        <f>VLOOKUP(CleanedData[[#This Row],[Province]],'02_Lookup_Tables'!$D$2:$E$10,2, FALSE)</f>
        <v>Eastern Region</v>
      </c>
      <c r="U5503" t="str" cm="1">
        <f t="array" ref="U5503">_xlfn.IFS(CleanedData[[#This Row],[Purchase Amount]]&lt;500,"Low",
CleanedData[[#This Row],[Purchase Amount]]&lt;5000,"Medium",
TRUE,"High")</f>
        <v>Medium</v>
      </c>
      <c r="V5503" t="str">
        <f>TEXT(CleanedData[[#This Row],[Date]],"mmmm")</f>
        <v>August</v>
      </c>
      <c r="W5503" t="str">
        <f>"Q"&amp;ROUNDUP(MONTH(CleanedData[[#This Row],[Date]])/3,0)</f>
        <v>Q3</v>
      </c>
      <c r="X5503" t="str">
        <f>IF(CleanedData[[#This Row],[Purchase Amount]]&gt;=5000,"Yes","No")</f>
        <v>No</v>
      </c>
      <c r="Y5503">
        <f>IF(CleanedData[[#This Row],[Recommend]]="Yes",1,0)</f>
        <v>1</v>
      </c>
      <c r="Z5503" s="6">
        <f>CleanedData[[#This Row],[Purchase Amount]]*0.15</f>
        <v>563.35950000000003</v>
      </c>
      <c r="AA5503" s="6">
        <f>CleanedData[[#This Row],[Purchase Amount]]*1.15</f>
        <v>4319.0895</v>
      </c>
    </row>
    <row r="5504" spans="1:27" x14ac:dyDescent="0.3">
      <c r="A5504">
        <v>6659</v>
      </c>
      <c r="B5504" t="s">
        <v>5729</v>
      </c>
      <c r="C5504" s="1">
        <v>45704</v>
      </c>
      <c r="D5504">
        <v>52</v>
      </c>
      <c r="E5504" t="s">
        <v>60</v>
      </c>
      <c r="F5504" t="s">
        <v>40</v>
      </c>
      <c r="G5504" t="s">
        <v>102</v>
      </c>
      <c r="H5504">
        <v>5</v>
      </c>
      <c r="I5504" t="s">
        <v>45</v>
      </c>
      <c r="J5504" t="s">
        <v>43</v>
      </c>
      <c r="K5504" t="s">
        <v>55</v>
      </c>
      <c r="L5504" t="s">
        <v>45</v>
      </c>
      <c r="N5504" t="s">
        <v>57</v>
      </c>
      <c r="O5504" t="s">
        <v>134</v>
      </c>
      <c r="P5504" t="s">
        <v>8646</v>
      </c>
      <c r="Q5504" t="s">
        <v>93</v>
      </c>
      <c r="R5504" s="6">
        <f>_xlfn.XLOOKUP(CleanedData[[#This Row],[Product]],'02_Lookup_Tables'!$A$2:$A$126,'02_Lookup_Tables'!$B$2:$B$126)</f>
        <v>276.82</v>
      </c>
      <c r="S5504" t="str">
        <f>VLOOKUP(CleanedData[[#This Row],[Product]],'02_Lookup_Tables'!$H$2:$I$126,2,FALSE)</f>
        <v>Home &amp; Living</v>
      </c>
      <c r="T5504" t="str">
        <f>VLOOKUP(CleanedData[[#This Row],[Province]],'02_Lookup_Tables'!$D$2:$E$10,2, FALSE)</f>
        <v>Northern Region</v>
      </c>
      <c r="U5504" t="str" cm="1">
        <f t="array" ref="U5504">_xlfn.IFS(CleanedData[[#This Row],[Purchase Amount]]&lt;500,"Low",
CleanedData[[#This Row],[Purchase Amount]]&lt;5000,"Medium",
TRUE,"High")</f>
        <v>Low</v>
      </c>
      <c r="V5504" t="str">
        <f>TEXT(CleanedData[[#This Row],[Date]],"mmmm")</f>
        <v>February</v>
      </c>
      <c r="W5504" t="str">
        <f>"Q"&amp;ROUNDUP(MONTH(CleanedData[[#This Row],[Date]])/3,0)</f>
        <v>Q1</v>
      </c>
      <c r="X5504" t="str">
        <f>IF(CleanedData[[#This Row],[Purchase Amount]]&gt;=5000,"Yes","No")</f>
        <v>No</v>
      </c>
      <c r="Y5504">
        <f>IF(CleanedData[[#This Row],[Recommend]]="Yes",1,0)</f>
        <v>1</v>
      </c>
      <c r="Z5504" s="6">
        <f>CleanedData[[#This Row],[Purchase Amount]]*0.15</f>
        <v>41.522999999999996</v>
      </c>
      <c r="AA5504" s="6">
        <f>CleanedData[[#This Row],[Purchase Amount]]*1.15</f>
        <v>318.34299999999996</v>
      </c>
    </row>
    <row r="5505" spans="1:27" x14ac:dyDescent="0.3">
      <c r="A5505">
        <v>6660</v>
      </c>
      <c r="B5505" t="s">
        <v>5730</v>
      </c>
      <c r="C5505" s="1">
        <v>45910</v>
      </c>
      <c r="D5505">
        <v>41</v>
      </c>
      <c r="E5505" t="s">
        <v>60</v>
      </c>
      <c r="F5505" t="s">
        <v>130</v>
      </c>
      <c r="G5505" t="s">
        <v>323</v>
      </c>
      <c r="H5505">
        <v>2</v>
      </c>
      <c r="I5505" t="s">
        <v>45</v>
      </c>
      <c r="J5505" t="s">
        <v>63</v>
      </c>
      <c r="K5505" t="s">
        <v>44</v>
      </c>
      <c r="L5505" t="s">
        <v>42</v>
      </c>
      <c r="M5505" t="s">
        <v>65</v>
      </c>
      <c r="N5505" t="s">
        <v>47</v>
      </c>
      <c r="O5505" t="s">
        <v>89</v>
      </c>
      <c r="P5505" t="s">
        <v>49</v>
      </c>
      <c r="Q5505" t="s">
        <v>81</v>
      </c>
      <c r="R5505" s="6">
        <f>_xlfn.XLOOKUP(CleanedData[[#This Row],[Product]],'02_Lookup_Tables'!$A$2:$A$126,'02_Lookup_Tables'!$B$2:$B$126)</f>
        <v>463.48</v>
      </c>
      <c r="S5505" t="str">
        <f>VLOOKUP(CleanedData[[#This Row],[Product]],'02_Lookup_Tables'!$H$2:$I$126,2,FALSE)</f>
        <v>Electronics</v>
      </c>
      <c r="T5505" t="str">
        <f>VLOOKUP(CleanedData[[#This Row],[Province]],'02_Lookup_Tables'!$D$2:$E$10,2, FALSE)</f>
        <v>Eastern Region</v>
      </c>
      <c r="U5505" t="str" cm="1">
        <f t="array" ref="U5505">_xlfn.IFS(CleanedData[[#This Row],[Purchase Amount]]&lt;500,"Low",
CleanedData[[#This Row],[Purchase Amount]]&lt;5000,"Medium",
TRUE,"High")</f>
        <v>Low</v>
      </c>
      <c r="V5505" t="str">
        <f>TEXT(CleanedData[[#This Row],[Date]],"mmmm")</f>
        <v>September</v>
      </c>
      <c r="W5505" t="str">
        <f>"Q"&amp;ROUNDUP(MONTH(CleanedData[[#This Row],[Date]])/3,0)</f>
        <v>Q3</v>
      </c>
      <c r="X5505" t="str">
        <f>IF(CleanedData[[#This Row],[Purchase Amount]]&gt;=5000,"Yes","No")</f>
        <v>No</v>
      </c>
      <c r="Y5505">
        <f>IF(CleanedData[[#This Row],[Recommend]]="Yes",1,0)</f>
        <v>1</v>
      </c>
      <c r="Z5505" s="6">
        <f>CleanedData[[#This Row],[Purchase Amount]]*0.15</f>
        <v>69.522000000000006</v>
      </c>
      <c r="AA5505" s="6">
        <f>CleanedData[[#This Row],[Purchase Amount]]*1.15</f>
        <v>533.00199999999995</v>
      </c>
    </row>
    <row r="5506" spans="1:27" x14ac:dyDescent="0.3">
      <c r="A5506">
        <v>6661</v>
      </c>
      <c r="B5506" t="s">
        <v>5731</v>
      </c>
      <c r="C5506" s="1">
        <v>45698</v>
      </c>
      <c r="D5506">
        <v>70</v>
      </c>
      <c r="E5506" t="s">
        <v>52</v>
      </c>
      <c r="F5506" t="s">
        <v>108</v>
      </c>
      <c r="G5506" t="s">
        <v>381</v>
      </c>
      <c r="H5506">
        <v>2</v>
      </c>
      <c r="I5506" t="s">
        <v>42</v>
      </c>
      <c r="J5506" t="s">
        <v>74</v>
      </c>
      <c r="K5506" t="s">
        <v>44</v>
      </c>
      <c r="L5506" t="s">
        <v>42</v>
      </c>
      <c r="M5506" t="s">
        <v>184</v>
      </c>
      <c r="N5506" t="s">
        <v>47</v>
      </c>
      <c r="O5506" t="s">
        <v>148</v>
      </c>
      <c r="P5506" t="s">
        <v>70</v>
      </c>
      <c r="Q5506" t="s">
        <v>97</v>
      </c>
      <c r="R5506" s="6">
        <f>_xlfn.XLOOKUP(CleanedData[[#This Row],[Product]],'02_Lookup_Tables'!$A$2:$A$126,'02_Lookup_Tables'!$B$2:$B$126)</f>
        <v>786.78</v>
      </c>
      <c r="S5506" t="str">
        <f>VLOOKUP(CleanedData[[#This Row],[Product]],'02_Lookup_Tables'!$H$2:$I$126,2,FALSE)</f>
        <v>Apparel</v>
      </c>
      <c r="T5506" t="str">
        <f>VLOOKUP(CleanedData[[#This Row],[Province]],'02_Lookup_Tables'!$D$2:$E$10,2, FALSE)</f>
        <v>Gauteng Region</v>
      </c>
      <c r="U5506" t="str" cm="1">
        <f t="array" ref="U5506">_xlfn.IFS(CleanedData[[#This Row],[Purchase Amount]]&lt;500,"Low",
CleanedData[[#This Row],[Purchase Amount]]&lt;5000,"Medium",
TRUE,"High")</f>
        <v>Medium</v>
      </c>
      <c r="V5506" t="str">
        <f>TEXT(CleanedData[[#This Row],[Date]],"mmmm")</f>
        <v>February</v>
      </c>
      <c r="W5506" t="str">
        <f>"Q"&amp;ROUNDUP(MONTH(CleanedData[[#This Row],[Date]])/3,0)</f>
        <v>Q1</v>
      </c>
      <c r="X5506" t="str">
        <f>IF(CleanedData[[#This Row],[Purchase Amount]]&gt;=5000,"Yes","No")</f>
        <v>No</v>
      </c>
      <c r="Y5506">
        <f>IF(CleanedData[[#This Row],[Recommend]]="Yes",1,0)</f>
        <v>0</v>
      </c>
      <c r="Z5506" s="6">
        <f>CleanedData[[#This Row],[Purchase Amount]]*0.15</f>
        <v>118.017</v>
      </c>
      <c r="AA5506" s="6">
        <f>CleanedData[[#This Row],[Purchase Amount]]*1.15</f>
        <v>904.79699999999991</v>
      </c>
    </row>
    <row r="5507" spans="1:27" x14ac:dyDescent="0.3">
      <c r="A5507">
        <v>6662</v>
      </c>
      <c r="B5507" t="s">
        <v>5732</v>
      </c>
      <c r="C5507" s="1">
        <v>45338</v>
      </c>
      <c r="D5507">
        <v>64</v>
      </c>
      <c r="E5507" t="s">
        <v>52</v>
      </c>
      <c r="F5507" t="s">
        <v>108</v>
      </c>
      <c r="G5507" t="s">
        <v>158</v>
      </c>
      <c r="H5507">
        <v>2</v>
      </c>
      <c r="I5507" t="s">
        <v>45</v>
      </c>
      <c r="J5507" t="s">
        <v>69</v>
      </c>
      <c r="K5507" t="s">
        <v>55</v>
      </c>
      <c r="L5507" t="s">
        <v>42</v>
      </c>
      <c r="M5507" t="s">
        <v>79</v>
      </c>
      <c r="N5507" t="s">
        <v>47</v>
      </c>
      <c r="O5507" t="s">
        <v>89</v>
      </c>
      <c r="P5507" t="s">
        <v>49</v>
      </c>
      <c r="Q5507" t="s">
        <v>50</v>
      </c>
      <c r="R5507" s="6">
        <f>_xlfn.XLOOKUP(CleanedData[[#This Row],[Product]],'02_Lookup_Tables'!$A$2:$A$126,'02_Lookup_Tables'!$B$2:$B$126)</f>
        <v>2962.6</v>
      </c>
      <c r="S5507" t="str">
        <f>VLOOKUP(CleanedData[[#This Row],[Product]],'02_Lookup_Tables'!$H$2:$I$126,2,FALSE)</f>
        <v>Sports &amp; Outdoors</v>
      </c>
      <c r="T5507" t="str">
        <f>VLOOKUP(CleanedData[[#This Row],[Province]],'02_Lookup_Tables'!$D$2:$E$10,2, FALSE)</f>
        <v>Gauteng Region</v>
      </c>
      <c r="U5507" t="str" cm="1">
        <f t="array" ref="U5507">_xlfn.IFS(CleanedData[[#This Row],[Purchase Amount]]&lt;500,"Low",
CleanedData[[#This Row],[Purchase Amount]]&lt;5000,"Medium",
TRUE,"High")</f>
        <v>Medium</v>
      </c>
      <c r="V5507" t="str">
        <f>TEXT(CleanedData[[#This Row],[Date]],"mmmm")</f>
        <v>February</v>
      </c>
      <c r="W5507" t="str">
        <f>"Q"&amp;ROUNDUP(MONTH(CleanedData[[#This Row],[Date]])/3,0)</f>
        <v>Q1</v>
      </c>
      <c r="X5507" t="str">
        <f>IF(CleanedData[[#This Row],[Purchase Amount]]&gt;=5000,"Yes","No")</f>
        <v>No</v>
      </c>
      <c r="Y5507">
        <f>IF(CleanedData[[#This Row],[Recommend]]="Yes",1,0)</f>
        <v>1</v>
      </c>
      <c r="Z5507" s="6">
        <f>CleanedData[[#This Row],[Purchase Amount]]*0.15</f>
        <v>444.39</v>
      </c>
      <c r="AA5507" s="6">
        <f>CleanedData[[#This Row],[Purchase Amount]]*1.15</f>
        <v>3406.99</v>
      </c>
    </row>
    <row r="5508" spans="1:27" x14ac:dyDescent="0.3">
      <c r="A5508">
        <v>6663</v>
      </c>
      <c r="B5508" t="s">
        <v>5733</v>
      </c>
      <c r="C5508" s="1">
        <v>45965</v>
      </c>
      <c r="D5508">
        <v>64</v>
      </c>
      <c r="E5508" t="s">
        <v>60</v>
      </c>
      <c r="F5508" t="s">
        <v>77</v>
      </c>
      <c r="G5508" t="s">
        <v>95</v>
      </c>
      <c r="H5508">
        <v>5</v>
      </c>
      <c r="I5508" t="s">
        <v>42</v>
      </c>
      <c r="J5508" t="s">
        <v>54</v>
      </c>
      <c r="K5508" t="s">
        <v>44</v>
      </c>
      <c r="L5508" t="s">
        <v>42</v>
      </c>
      <c r="N5508" t="s">
        <v>57</v>
      </c>
      <c r="O5508" t="s">
        <v>134</v>
      </c>
      <c r="P5508" t="s">
        <v>8646</v>
      </c>
      <c r="Q5508" t="s">
        <v>50</v>
      </c>
      <c r="R5508" s="6">
        <f>_xlfn.XLOOKUP(CleanedData[[#This Row],[Product]],'02_Lookup_Tables'!$A$2:$A$126,'02_Lookup_Tables'!$B$2:$B$126)</f>
        <v>5390.8</v>
      </c>
      <c r="S5508" t="str">
        <f>VLOOKUP(CleanedData[[#This Row],[Product]],'02_Lookup_Tables'!$H$2:$I$126,2,FALSE)</f>
        <v>Electronics</v>
      </c>
      <c r="T5508" t="str">
        <f>VLOOKUP(CleanedData[[#This Row],[Province]],'02_Lookup_Tables'!$D$2:$E$10,2, FALSE)</f>
        <v>Central Region</v>
      </c>
      <c r="U5508" t="str" cm="1">
        <f t="array" ref="U5508">_xlfn.IFS(CleanedData[[#This Row],[Purchase Amount]]&lt;500,"Low",
CleanedData[[#This Row],[Purchase Amount]]&lt;5000,"Medium",
TRUE,"High")</f>
        <v>High</v>
      </c>
      <c r="V5508" t="str">
        <f>TEXT(CleanedData[[#This Row],[Date]],"mmmm")</f>
        <v>November</v>
      </c>
      <c r="W5508" t="str">
        <f>"Q"&amp;ROUNDUP(MONTH(CleanedData[[#This Row],[Date]])/3,0)</f>
        <v>Q4</v>
      </c>
      <c r="X5508" t="str">
        <f>IF(CleanedData[[#This Row],[Purchase Amount]]&gt;=5000,"Yes","No")</f>
        <v>Yes</v>
      </c>
      <c r="Y5508">
        <f>IF(CleanedData[[#This Row],[Recommend]]="Yes",1,0)</f>
        <v>0</v>
      </c>
      <c r="Z5508" s="6">
        <f>CleanedData[[#This Row],[Purchase Amount]]*0.15</f>
        <v>808.62</v>
      </c>
      <c r="AA5508" s="6">
        <f>CleanedData[[#This Row],[Purchase Amount]]*1.15</f>
        <v>6199.42</v>
      </c>
    </row>
    <row r="5509" spans="1:27" x14ac:dyDescent="0.3">
      <c r="A5509">
        <v>6666</v>
      </c>
      <c r="B5509" t="s">
        <v>5734</v>
      </c>
      <c r="C5509" s="1">
        <v>45763</v>
      </c>
      <c r="D5509">
        <v>80</v>
      </c>
      <c r="E5509" t="s">
        <v>39</v>
      </c>
      <c r="F5509" t="s">
        <v>40</v>
      </c>
      <c r="G5509" t="s">
        <v>313</v>
      </c>
      <c r="H5509">
        <v>4</v>
      </c>
      <c r="I5509" t="s">
        <v>45</v>
      </c>
      <c r="J5509" t="s">
        <v>69</v>
      </c>
      <c r="K5509" t="s">
        <v>55</v>
      </c>
      <c r="L5509" t="s">
        <v>42</v>
      </c>
      <c r="M5509" t="s">
        <v>136</v>
      </c>
      <c r="N5509" t="s">
        <v>96</v>
      </c>
      <c r="O5509" t="s">
        <v>89</v>
      </c>
      <c r="P5509" t="s">
        <v>70</v>
      </c>
      <c r="Q5509" t="s">
        <v>97</v>
      </c>
      <c r="R5509" s="6">
        <f>_xlfn.XLOOKUP(CleanedData[[#This Row],[Product]],'02_Lookup_Tables'!$A$2:$A$126,'02_Lookup_Tables'!$B$2:$B$126)</f>
        <v>283.57</v>
      </c>
      <c r="S5509" t="str">
        <f>VLOOKUP(CleanedData[[#This Row],[Product]],'02_Lookup_Tables'!$H$2:$I$126,2,FALSE)</f>
        <v>Accessories</v>
      </c>
      <c r="T5509" t="str">
        <f>VLOOKUP(CleanedData[[#This Row],[Province]],'02_Lookup_Tables'!$D$2:$E$10,2, FALSE)</f>
        <v>Northern Region</v>
      </c>
      <c r="U5509" t="str" cm="1">
        <f t="array" ref="U5509">_xlfn.IFS(CleanedData[[#This Row],[Purchase Amount]]&lt;500,"Low",
CleanedData[[#This Row],[Purchase Amount]]&lt;5000,"Medium",
TRUE,"High")</f>
        <v>Low</v>
      </c>
      <c r="V5509" t="str">
        <f>TEXT(CleanedData[[#This Row],[Date]],"mmmm")</f>
        <v>April</v>
      </c>
      <c r="W5509" t="str">
        <f>"Q"&amp;ROUNDUP(MONTH(CleanedData[[#This Row],[Date]])/3,0)</f>
        <v>Q2</v>
      </c>
      <c r="X5509" t="str">
        <f>IF(CleanedData[[#This Row],[Purchase Amount]]&gt;=5000,"Yes","No")</f>
        <v>No</v>
      </c>
      <c r="Y5509">
        <f>IF(CleanedData[[#This Row],[Recommend]]="Yes",1,0)</f>
        <v>1</v>
      </c>
      <c r="Z5509" s="6">
        <f>CleanedData[[#This Row],[Purchase Amount]]*0.15</f>
        <v>42.535499999999999</v>
      </c>
      <c r="AA5509" s="6">
        <f>CleanedData[[#This Row],[Purchase Amount]]*1.15</f>
        <v>326.10549999999995</v>
      </c>
    </row>
    <row r="5510" spans="1:27" x14ac:dyDescent="0.3">
      <c r="A5510">
        <v>6667</v>
      </c>
      <c r="B5510" t="s">
        <v>5735</v>
      </c>
      <c r="C5510" s="1">
        <v>45562</v>
      </c>
      <c r="D5510">
        <v>26</v>
      </c>
      <c r="E5510" t="s">
        <v>60</v>
      </c>
      <c r="F5510" t="s">
        <v>77</v>
      </c>
      <c r="G5510" t="s">
        <v>109</v>
      </c>
      <c r="H5510">
        <v>4</v>
      </c>
      <c r="I5510" t="s">
        <v>45</v>
      </c>
      <c r="J5510" t="s">
        <v>63</v>
      </c>
      <c r="K5510" t="s">
        <v>44</v>
      </c>
      <c r="L5510" t="s">
        <v>42</v>
      </c>
      <c r="M5510" t="s">
        <v>65</v>
      </c>
      <c r="N5510" t="s">
        <v>96</v>
      </c>
      <c r="O5510" t="s">
        <v>89</v>
      </c>
      <c r="P5510" t="s">
        <v>70</v>
      </c>
      <c r="Q5510" t="s">
        <v>58</v>
      </c>
      <c r="R5510" s="6">
        <f>_xlfn.XLOOKUP(CleanedData[[#This Row],[Product]],'02_Lookup_Tables'!$A$2:$A$126,'02_Lookup_Tables'!$B$2:$B$126)</f>
        <v>228.08</v>
      </c>
      <c r="S5510" t="str">
        <f>VLOOKUP(CleanedData[[#This Row],[Product]],'02_Lookup_Tables'!$H$2:$I$126,2,FALSE)</f>
        <v>Apparel</v>
      </c>
      <c r="T5510" t="str">
        <f>VLOOKUP(CleanedData[[#This Row],[Province]],'02_Lookup_Tables'!$D$2:$E$10,2, FALSE)</f>
        <v>Central Region</v>
      </c>
      <c r="U5510" t="str" cm="1">
        <f t="array" ref="U5510">_xlfn.IFS(CleanedData[[#This Row],[Purchase Amount]]&lt;500,"Low",
CleanedData[[#This Row],[Purchase Amount]]&lt;5000,"Medium",
TRUE,"High")</f>
        <v>Low</v>
      </c>
      <c r="V5510" t="str">
        <f>TEXT(CleanedData[[#This Row],[Date]],"mmmm")</f>
        <v>September</v>
      </c>
      <c r="W5510" t="str">
        <f>"Q"&amp;ROUNDUP(MONTH(CleanedData[[#This Row],[Date]])/3,0)</f>
        <v>Q3</v>
      </c>
      <c r="X5510" t="str">
        <f>IF(CleanedData[[#This Row],[Purchase Amount]]&gt;=5000,"Yes","No")</f>
        <v>No</v>
      </c>
      <c r="Y5510">
        <f>IF(CleanedData[[#This Row],[Recommend]]="Yes",1,0)</f>
        <v>1</v>
      </c>
      <c r="Z5510" s="6">
        <f>CleanedData[[#This Row],[Purchase Amount]]*0.15</f>
        <v>34.212000000000003</v>
      </c>
      <c r="AA5510" s="6">
        <f>CleanedData[[#This Row],[Purchase Amount]]*1.15</f>
        <v>262.29199999999997</v>
      </c>
    </row>
    <row r="5511" spans="1:27" x14ac:dyDescent="0.3">
      <c r="A5511">
        <v>6668</v>
      </c>
      <c r="B5511" t="s">
        <v>5736</v>
      </c>
      <c r="C5511" s="1">
        <v>45482</v>
      </c>
      <c r="D5511">
        <v>28</v>
      </c>
      <c r="E5511" t="s">
        <v>60</v>
      </c>
      <c r="F5511" t="s">
        <v>130</v>
      </c>
      <c r="G5511" t="s">
        <v>105</v>
      </c>
      <c r="H5511">
        <v>4</v>
      </c>
      <c r="I5511" t="s">
        <v>42</v>
      </c>
      <c r="J5511" t="s">
        <v>63</v>
      </c>
      <c r="K5511" t="s">
        <v>44</v>
      </c>
      <c r="L5511" t="s">
        <v>42</v>
      </c>
      <c r="M5511" t="s">
        <v>196</v>
      </c>
      <c r="N5511" t="s">
        <v>96</v>
      </c>
      <c r="O5511" t="s">
        <v>89</v>
      </c>
      <c r="P5511" t="s">
        <v>70</v>
      </c>
      <c r="Q5511" t="s">
        <v>58</v>
      </c>
      <c r="R5511" s="6">
        <f>_xlfn.XLOOKUP(CleanedData[[#This Row],[Product]],'02_Lookup_Tables'!$A$2:$A$126,'02_Lookup_Tables'!$B$2:$B$126)</f>
        <v>231.22</v>
      </c>
      <c r="S5511" t="str">
        <f>VLOOKUP(CleanedData[[#This Row],[Product]],'02_Lookup_Tables'!$H$2:$I$126,2,FALSE)</f>
        <v>Beauty &amp; Personal Care</v>
      </c>
      <c r="T5511" t="str">
        <f>VLOOKUP(CleanedData[[#This Row],[Province]],'02_Lookup_Tables'!$D$2:$E$10,2, FALSE)</f>
        <v>Eastern Region</v>
      </c>
      <c r="U5511" t="str" cm="1">
        <f t="array" ref="U5511">_xlfn.IFS(CleanedData[[#This Row],[Purchase Amount]]&lt;500,"Low",
CleanedData[[#This Row],[Purchase Amount]]&lt;5000,"Medium",
TRUE,"High")</f>
        <v>Low</v>
      </c>
      <c r="V5511" t="str">
        <f>TEXT(CleanedData[[#This Row],[Date]],"mmmm")</f>
        <v>July</v>
      </c>
      <c r="W5511" t="str">
        <f>"Q"&amp;ROUNDUP(MONTH(CleanedData[[#This Row],[Date]])/3,0)</f>
        <v>Q3</v>
      </c>
      <c r="X5511" t="str">
        <f>IF(CleanedData[[#This Row],[Purchase Amount]]&gt;=5000,"Yes","No")</f>
        <v>No</v>
      </c>
      <c r="Y5511">
        <f>IF(CleanedData[[#This Row],[Recommend]]="Yes",1,0)</f>
        <v>0</v>
      </c>
      <c r="Z5511" s="6">
        <f>CleanedData[[#This Row],[Purchase Amount]]*0.15</f>
        <v>34.683</v>
      </c>
      <c r="AA5511" s="6">
        <f>CleanedData[[#This Row],[Purchase Amount]]*1.15</f>
        <v>265.90299999999996</v>
      </c>
    </row>
    <row r="5512" spans="1:27" x14ac:dyDescent="0.3">
      <c r="A5512">
        <v>6669</v>
      </c>
      <c r="B5512" t="s">
        <v>5737</v>
      </c>
      <c r="C5512" s="1">
        <v>45353</v>
      </c>
      <c r="D5512">
        <v>74</v>
      </c>
      <c r="E5512" t="s">
        <v>39</v>
      </c>
      <c r="F5512" t="s">
        <v>61</v>
      </c>
      <c r="G5512" t="s">
        <v>189</v>
      </c>
      <c r="H5512">
        <v>2</v>
      </c>
      <c r="I5512" t="s">
        <v>45</v>
      </c>
      <c r="J5512" t="s">
        <v>69</v>
      </c>
      <c r="K5512" t="s">
        <v>64</v>
      </c>
      <c r="L5512" t="s">
        <v>42</v>
      </c>
      <c r="M5512" t="s">
        <v>190</v>
      </c>
      <c r="N5512" t="s">
        <v>47</v>
      </c>
      <c r="O5512" t="s">
        <v>89</v>
      </c>
      <c r="P5512" t="s">
        <v>49</v>
      </c>
      <c r="Q5512" t="s">
        <v>97</v>
      </c>
      <c r="R5512" s="6">
        <f>_xlfn.XLOOKUP(CleanedData[[#This Row],[Product]],'02_Lookup_Tables'!$A$2:$A$126,'02_Lookup_Tables'!$B$2:$B$126)</f>
        <v>1619.07</v>
      </c>
      <c r="S5512" t="str">
        <f>VLOOKUP(CleanedData[[#This Row],[Product]],'02_Lookup_Tables'!$H$2:$I$126,2,FALSE)</f>
        <v>Home &amp; Living</v>
      </c>
      <c r="T5512" t="str">
        <f>VLOOKUP(CleanedData[[#This Row],[Province]],'02_Lookup_Tables'!$D$2:$E$10,2, FALSE)</f>
        <v>Southern Region</v>
      </c>
      <c r="U5512" t="str" cm="1">
        <f t="array" ref="U5512">_xlfn.IFS(CleanedData[[#This Row],[Purchase Amount]]&lt;500,"Low",
CleanedData[[#This Row],[Purchase Amount]]&lt;5000,"Medium",
TRUE,"High")</f>
        <v>Medium</v>
      </c>
      <c r="V5512" t="str">
        <f>TEXT(CleanedData[[#This Row],[Date]],"mmmm")</f>
        <v>March</v>
      </c>
      <c r="W5512" t="str">
        <f>"Q"&amp;ROUNDUP(MONTH(CleanedData[[#This Row],[Date]])/3,0)</f>
        <v>Q1</v>
      </c>
      <c r="X5512" t="str">
        <f>IF(CleanedData[[#This Row],[Purchase Amount]]&gt;=5000,"Yes","No")</f>
        <v>No</v>
      </c>
      <c r="Y5512">
        <f>IF(CleanedData[[#This Row],[Recommend]]="Yes",1,0)</f>
        <v>1</v>
      </c>
      <c r="Z5512" s="6">
        <f>CleanedData[[#This Row],[Purchase Amount]]*0.15</f>
        <v>242.86049999999997</v>
      </c>
      <c r="AA5512" s="6">
        <f>CleanedData[[#This Row],[Purchase Amount]]*1.15</f>
        <v>1861.9304999999997</v>
      </c>
    </row>
    <row r="5513" spans="1:27" x14ac:dyDescent="0.3">
      <c r="A5513">
        <v>6670</v>
      </c>
      <c r="B5513" t="s">
        <v>5738</v>
      </c>
      <c r="C5513" s="1">
        <v>45885</v>
      </c>
      <c r="D5513">
        <v>66</v>
      </c>
      <c r="E5513" t="s">
        <v>52</v>
      </c>
      <c r="F5513" t="s">
        <v>130</v>
      </c>
      <c r="G5513" t="s">
        <v>340</v>
      </c>
      <c r="H5513">
        <v>4</v>
      </c>
      <c r="I5513" t="s">
        <v>42</v>
      </c>
      <c r="J5513" t="s">
        <v>74</v>
      </c>
      <c r="K5513" t="s">
        <v>44</v>
      </c>
      <c r="L5513" t="s">
        <v>45</v>
      </c>
      <c r="M5513" t="s">
        <v>112</v>
      </c>
      <c r="N5513" t="s">
        <v>96</v>
      </c>
      <c r="O5513" t="s">
        <v>48</v>
      </c>
      <c r="P5513" t="s">
        <v>49</v>
      </c>
      <c r="Q5513" t="s">
        <v>97</v>
      </c>
      <c r="R5513" s="6">
        <f>_xlfn.XLOOKUP(CleanedData[[#This Row],[Product]],'02_Lookup_Tables'!$A$2:$A$126,'02_Lookup_Tables'!$B$2:$B$126)</f>
        <v>828.82</v>
      </c>
      <c r="S5513" t="str">
        <f>VLOOKUP(CleanedData[[#This Row],[Product]],'02_Lookup_Tables'!$H$2:$I$126,2,FALSE)</f>
        <v>Home Devices</v>
      </c>
      <c r="T5513" t="str">
        <f>VLOOKUP(CleanedData[[#This Row],[Province]],'02_Lookup_Tables'!$D$2:$E$10,2, FALSE)</f>
        <v>Eastern Region</v>
      </c>
      <c r="U5513" t="str" cm="1">
        <f t="array" ref="U5513">_xlfn.IFS(CleanedData[[#This Row],[Purchase Amount]]&lt;500,"Low",
CleanedData[[#This Row],[Purchase Amount]]&lt;5000,"Medium",
TRUE,"High")</f>
        <v>Medium</v>
      </c>
      <c r="V5513" t="str">
        <f>TEXT(CleanedData[[#This Row],[Date]],"mmmm")</f>
        <v>August</v>
      </c>
      <c r="W5513" t="str">
        <f>"Q"&amp;ROUNDUP(MONTH(CleanedData[[#This Row],[Date]])/3,0)</f>
        <v>Q3</v>
      </c>
      <c r="X5513" t="str">
        <f>IF(CleanedData[[#This Row],[Purchase Amount]]&gt;=5000,"Yes","No")</f>
        <v>No</v>
      </c>
      <c r="Y5513">
        <f>IF(CleanedData[[#This Row],[Recommend]]="Yes",1,0)</f>
        <v>0</v>
      </c>
      <c r="Z5513" s="6">
        <f>CleanedData[[#This Row],[Purchase Amount]]*0.15</f>
        <v>124.32300000000001</v>
      </c>
      <c r="AA5513" s="6">
        <f>CleanedData[[#This Row],[Purchase Amount]]*1.15</f>
        <v>953.14300000000003</v>
      </c>
    </row>
    <row r="5514" spans="1:27" x14ac:dyDescent="0.3">
      <c r="A5514">
        <v>6671</v>
      </c>
      <c r="B5514" t="s">
        <v>5739</v>
      </c>
      <c r="C5514" s="1">
        <v>45482</v>
      </c>
      <c r="D5514">
        <v>28</v>
      </c>
      <c r="E5514" t="s">
        <v>52</v>
      </c>
      <c r="F5514" t="s">
        <v>40</v>
      </c>
      <c r="G5514" t="s">
        <v>342</v>
      </c>
      <c r="H5514">
        <v>4</v>
      </c>
      <c r="I5514" t="s">
        <v>45</v>
      </c>
      <c r="J5514" t="s">
        <v>74</v>
      </c>
      <c r="K5514" t="s">
        <v>64</v>
      </c>
      <c r="L5514" t="s">
        <v>42</v>
      </c>
      <c r="M5514" t="s">
        <v>123</v>
      </c>
      <c r="N5514" t="s">
        <v>96</v>
      </c>
      <c r="O5514" t="s">
        <v>89</v>
      </c>
      <c r="P5514" t="s">
        <v>70</v>
      </c>
      <c r="Q5514" t="s">
        <v>58</v>
      </c>
      <c r="R5514" s="6">
        <f>_xlfn.XLOOKUP(CleanedData[[#This Row],[Product]],'02_Lookup_Tables'!$A$2:$A$126,'02_Lookup_Tables'!$B$2:$B$126)</f>
        <v>529.15</v>
      </c>
      <c r="S5514" t="str">
        <f>VLOOKUP(CleanedData[[#This Row],[Product]],'02_Lookup_Tables'!$H$2:$I$126,2,FALSE)</f>
        <v>Accessories</v>
      </c>
      <c r="T5514" t="str">
        <f>VLOOKUP(CleanedData[[#This Row],[Province]],'02_Lookup_Tables'!$D$2:$E$10,2, FALSE)</f>
        <v>Northern Region</v>
      </c>
      <c r="U5514" t="str" cm="1">
        <f t="array" ref="U5514">_xlfn.IFS(CleanedData[[#This Row],[Purchase Amount]]&lt;500,"Low",
CleanedData[[#This Row],[Purchase Amount]]&lt;5000,"Medium",
TRUE,"High")</f>
        <v>Medium</v>
      </c>
      <c r="V5514" t="str">
        <f>TEXT(CleanedData[[#This Row],[Date]],"mmmm")</f>
        <v>July</v>
      </c>
      <c r="W5514" t="str">
        <f>"Q"&amp;ROUNDUP(MONTH(CleanedData[[#This Row],[Date]])/3,0)</f>
        <v>Q3</v>
      </c>
      <c r="X5514" t="str">
        <f>IF(CleanedData[[#This Row],[Purchase Amount]]&gt;=5000,"Yes","No")</f>
        <v>No</v>
      </c>
      <c r="Y5514">
        <f>IF(CleanedData[[#This Row],[Recommend]]="Yes",1,0)</f>
        <v>1</v>
      </c>
      <c r="Z5514" s="6">
        <f>CleanedData[[#This Row],[Purchase Amount]]*0.15</f>
        <v>79.372499999999988</v>
      </c>
      <c r="AA5514" s="6">
        <f>CleanedData[[#This Row],[Purchase Amount]]*1.15</f>
        <v>608.52249999999992</v>
      </c>
    </row>
    <row r="5515" spans="1:27" x14ac:dyDescent="0.3">
      <c r="A5515">
        <v>6673</v>
      </c>
      <c r="B5515" t="s">
        <v>5740</v>
      </c>
      <c r="C5515" s="1">
        <v>45424</v>
      </c>
      <c r="D5515">
        <v>59</v>
      </c>
      <c r="E5515" t="s">
        <v>39</v>
      </c>
      <c r="F5515" t="s">
        <v>108</v>
      </c>
      <c r="G5515" t="s">
        <v>331</v>
      </c>
      <c r="H5515">
        <v>3</v>
      </c>
      <c r="I5515" t="s">
        <v>45</v>
      </c>
      <c r="J5515" t="s">
        <v>63</v>
      </c>
      <c r="K5515" t="s">
        <v>44</v>
      </c>
      <c r="L5515" t="s">
        <v>45</v>
      </c>
      <c r="M5515" t="s">
        <v>56</v>
      </c>
      <c r="N5515" t="s">
        <v>48</v>
      </c>
      <c r="O5515" t="s">
        <v>148</v>
      </c>
      <c r="P5515" t="s">
        <v>49</v>
      </c>
      <c r="Q5515" t="s">
        <v>50</v>
      </c>
      <c r="R5515" s="6">
        <f>_xlfn.XLOOKUP(CleanedData[[#This Row],[Product]],'02_Lookup_Tables'!$A$2:$A$126,'02_Lookup_Tables'!$B$2:$B$126)</f>
        <v>27.35</v>
      </c>
      <c r="S5515" t="str">
        <f>VLOOKUP(CleanedData[[#This Row],[Product]],'02_Lookup_Tables'!$H$2:$I$126,2,FALSE)</f>
        <v>Food</v>
      </c>
      <c r="T5515" t="str">
        <f>VLOOKUP(CleanedData[[#This Row],[Province]],'02_Lookup_Tables'!$D$2:$E$10,2, FALSE)</f>
        <v>Gauteng Region</v>
      </c>
      <c r="U5515" t="str" cm="1">
        <f t="array" ref="U5515">_xlfn.IFS(CleanedData[[#This Row],[Purchase Amount]]&lt;500,"Low",
CleanedData[[#This Row],[Purchase Amount]]&lt;5000,"Medium",
TRUE,"High")</f>
        <v>Low</v>
      </c>
      <c r="V5515" t="str">
        <f>TEXT(CleanedData[[#This Row],[Date]],"mmmm")</f>
        <v>May</v>
      </c>
      <c r="W5515" t="str">
        <f>"Q"&amp;ROUNDUP(MONTH(CleanedData[[#This Row],[Date]])/3,0)</f>
        <v>Q2</v>
      </c>
      <c r="X5515" t="str">
        <f>IF(CleanedData[[#This Row],[Purchase Amount]]&gt;=5000,"Yes","No")</f>
        <v>No</v>
      </c>
      <c r="Y5515">
        <f>IF(CleanedData[[#This Row],[Recommend]]="Yes",1,0)</f>
        <v>1</v>
      </c>
      <c r="Z5515" s="6">
        <f>CleanedData[[#This Row],[Purchase Amount]]*0.15</f>
        <v>4.1025</v>
      </c>
      <c r="AA5515" s="6">
        <f>CleanedData[[#This Row],[Purchase Amount]]*1.15</f>
        <v>31.452500000000001</v>
      </c>
    </row>
    <row r="5516" spans="1:27" x14ac:dyDescent="0.3">
      <c r="A5516">
        <v>6674</v>
      </c>
      <c r="B5516" t="s">
        <v>5741</v>
      </c>
      <c r="C5516" s="1">
        <v>45399</v>
      </c>
      <c r="D5516">
        <v>32</v>
      </c>
      <c r="E5516" t="s">
        <v>39</v>
      </c>
      <c r="F5516" t="s">
        <v>72</v>
      </c>
      <c r="G5516" t="s">
        <v>378</v>
      </c>
      <c r="H5516">
        <v>4</v>
      </c>
      <c r="I5516" t="s">
        <v>45</v>
      </c>
      <c r="J5516" t="s">
        <v>69</v>
      </c>
      <c r="K5516" t="s">
        <v>64</v>
      </c>
      <c r="L5516" t="s">
        <v>42</v>
      </c>
      <c r="M5516" t="s">
        <v>140</v>
      </c>
      <c r="N5516" t="s">
        <v>96</v>
      </c>
      <c r="O5516" t="s">
        <v>148</v>
      </c>
      <c r="P5516" t="s">
        <v>49</v>
      </c>
      <c r="Q5516" t="s">
        <v>58</v>
      </c>
      <c r="R5516" s="6">
        <f>_xlfn.XLOOKUP(CleanedData[[#This Row],[Product]],'02_Lookup_Tables'!$A$2:$A$126,'02_Lookup_Tables'!$B$2:$B$126)</f>
        <v>40.11</v>
      </c>
      <c r="S5516" t="str">
        <f>VLOOKUP(CleanedData[[#This Row],[Product]],'02_Lookup_Tables'!$H$2:$I$126,2,FALSE)</f>
        <v>Food</v>
      </c>
      <c r="T5516" t="str">
        <f>VLOOKUP(CleanedData[[#This Row],[Province]],'02_Lookup_Tables'!$D$2:$E$10,2, FALSE)</f>
        <v>Central Region</v>
      </c>
      <c r="U5516" t="str" cm="1">
        <f t="array" ref="U5516">_xlfn.IFS(CleanedData[[#This Row],[Purchase Amount]]&lt;500,"Low",
CleanedData[[#This Row],[Purchase Amount]]&lt;5000,"Medium",
TRUE,"High")</f>
        <v>Low</v>
      </c>
      <c r="V5516" t="str">
        <f>TEXT(CleanedData[[#This Row],[Date]],"mmmm")</f>
        <v>April</v>
      </c>
      <c r="W5516" t="str">
        <f>"Q"&amp;ROUNDUP(MONTH(CleanedData[[#This Row],[Date]])/3,0)</f>
        <v>Q2</v>
      </c>
      <c r="X5516" t="str">
        <f>IF(CleanedData[[#This Row],[Purchase Amount]]&gt;=5000,"Yes","No")</f>
        <v>No</v>
      </c>
      <c r="Y5516">
        <f>IF(CleanedData[[#This Row],[Recommend]]="Yes",1,0)</f>
        <v>1</v>
      </c>
      <c r="Z5516" s="6">
        <f>CleanedData[[#This Row],[Purchase Amount]]*0.15</f>
        <v>6.0164999999999997</v>
      </c>
      <c r="AA5516" s="6">
        <f>CleanedData[[#This Row],[Purchase Amount]]*1.15</f>
        <v>46.126499999999993</v>
      </c>
    </row>
    <row r="5517" spans="1:27" x14ac:dyDescent="0.3">
      <c r="A5517">
        <v>6675</v>
      </c>
      <c r="B5517" t="s">
        <v>5742</v>
      </c>
      <c r="C5517" s="1">
        <v>45524</v>
      </c>
      <c r="D5517">
        <v>47</v>
      </c>
      <c r="E5517" t="s">
        <v>52</v>
      </c>
      <c r="F5517" t="s">
        <v>72</v>
      </c>
      <c r="G5517" t="s">
        <v>91</v>
      </c>
      <c r="H5517">
        <v>4</v>
      </c>
      <c r="I5517" t="s">
        <v>45</v>
      </c>
      <c r="J5517" t="s">
        <v>54</v>
      </c>
      <c r="K5517" t="s">
        <v>55</v>
      </c>
      <c r="L5517" t="s">
        <v>42</v>
      </c>
      <c r="N5517" t="s">
        <v>96</v>
      </c>
      <c r="O5517" t="s">
        <v>134</v>
      </c>
      <c r="P5517" t="s">
        <v>8646</v>
      </c>
      <c r="Q5517" t="s">
        <v>93</v>
      </c>
      <c r="R5517" s="6">
        <f>_xlfn.XLOOKUP(CleanedData[[#This Row],[Product]],'02_Lookup_Tables'!$A$2:$A$126,'02_Lookup_Tables'!$B$2:$B$126)</f>
        <v>1370.56</v>
      </c>
      <c r="S5517" t="str">
        <f>VLOOKUP(CleanedData[[#This Row],[Product]],'02_Lookup_Tables'!$H$2:$I$126,2,FALSE)</f>
        <v>Electronics</v>
      </c>
      <c r="T5517" t="str">
        <f>VLOOKUP(CleanedData[[#This Row],[Province]],'02_Lookup_Tables'!$D$2:$E$10,2, FALSE)</f>
        <v>Central Region</v>
      </c>
      <c r="U5517" t="str" cm="1">
        <f t="array" ref="U5517">_xlfn.IFS(CleanedData[[#This Row],[Purchase Amount]]&lt;500,"Low",
CleanedData[[#This Row],[Purchase Amount]]&lt;5000,"Medium",
TRUE,"High")</f>
        <v>Medium</v>
      </c>
      <c r="V5517" t="str">
        <f>TEXT(CleanedData[[#This Row],[Date]],"mmmm")</f>
        <v>August</v>
      </c>
      <c r="W5517" t="str">
        <f>"Q"&amp;ROUNDUP(MONTH(CleanedData[[#This Row],[Date]])/3,0)</f>
        <v>Q3</v>
      </c>
      <c r="X5517" t="str">
        <f>IF(CleanedData[[#This Row],[Purchase Amount]]&gt;=5000,"Yes","No")</f>
        <v>No</v>
      </c>
      <c r="Y5517">
        <f>IF(CleanedData[[#This Row],[Recommend]]="Yes",1,0)</f>
        <v>1</v>
      </c>
      <c r="Z5517" s="6">
        <f>CleanedData[[#This Row],[Purchase Amount]]*0.15</f>
        <v>205.58399999999997</v>
      </c>
      <c r="AA5517" s="6">
        <f>CleanedData[[#This Row],[Purchase Amount]]*1.15</f>
        <v>1576.1439999999998</v>
      </c>
    </row>
    <row r="5518" spans="1:27" x14ac:dyDescent="0.3">
      <c r="A5518">
        <v>6676</v>
      </c>
      <c r="B5518" t="s">
        <v>5743</v>
      </c>
      <c r="C5518" s="1">
        <v>45928</v>
      </c>
      <c r="D5518">
        <v>64</v>
      </c>
      <c r="E5518" t="s">
        <v>60</v>
      </c>
      <c r="F5518" t="s">
        <v>72</v>
      </c>
      <c r="G5518" t="s">
        <v>1139</v>
      </c>
      <c r="H5518">
        <v>3</v>
      </c>
      <c r="I5518" t="s">
        <v>45</v>
      </c>
      <c r="J5518" t="s">
        <v>74</v>
      </c>
      <c r="K5518" t="s">
        <v>55</v>
      </c>
      <c r="L5518" t="s">
        <v>45</v>
      </c>
      <c r="M5518" t="s">
        <v>46</v>
      </c>
      <c r="N5518" t="s">
        <v>48</v>
      </c>
      <c r="O5518" t="s">
        <v>89</v>
      </c>
      <c r="P5518" t="s">
        <v>49</v>
      </c>
      <c r="Q5518" t="s">
        <v>50</v>
      </c>
      <c r="R5518" s="6">
        <f>_xlfn.XLOOKUP(CleanedData[[#This Row],[Product]],'02_Lookup_Tables'!$A$2:$A$126,'02_Lookup_Tables'!$B$2:$B$126)</f>
        <v>2977.47</v>
      </c>
      <c r="S5518" t="str">
        <f>VLOOKUP(CleanedData[[#This Row],[Product]],'02_Lookup_Tables'!$H$2:$I$126,2,FALSE)</f>
        <v>Home &amp; Living</v>
      </c>
      <c r="T5518" t="str">
        <f>VLOOKUP(CleanedData[[#This Row],[Province]],'02_Lookup_Tables'!$D$2:$E$10,2, FALSE)</f>
        <v>Central Region</v>
      </c>
      <c r="U5518" t="str" cm="1">
        <f t="array" ref="U5518">_xlfn.IFS(CleanedData[[#This Row],[Purchase Amount]]&lt;500,"Low",
CleanedData[[#This Row],[Purchase Amount]]&lt;5000,"Medium",
TRUE,"High")</f>
        <v>Medium</v>
      </c>
      <c r="V5518" t="str">
        <f>TEXT(CleanedData[[#This Row],[Date]],"mmmm")</f>
        <v>September</v>
      </c>
      <c r="W5518" t="str">
        <f>"Q"&amp;ROUNDUP(MONTH(CleanedData[[#This Row],[Date]])/3,0)</f>
        <v>Q3</v>
      </c>
      <c r="X5518" t="str">
        <f>IF(CleanedData[[#This Row],[Purchase Amount]]&gt;=5000,"Yes","No")</f>
        <v>No</v>
      </c>
      <c r="Y5518">
        <f>IF(CleanedData[[#This Row],[Recommend]]="Yes",1,0)</f>
        <v>1</v>
      </c>
      <c r="Z5518" s="6">
        <f>CleanedData[[#This Row],[Purchase Amount]]*0.15</f>
        <v>446.62049999999994</v>
      </c>
      <c r="AA5518" s="6">
        <f>CleanedData[[#This Row],[Purchase Amount]]*1.15</f>
        <v>3424.0904999999993</v>
      </c>
    </row>
    <row r="5519" spans="1:27" x14ac:dyDescent="0.3">
      <c r="A5519">
        <v>6677</v>
      </c>
      <c r="B5519" t="s">
        <v>5744</v>
      </c>
      <c r="C5519" s="1">
        <v>45880</v>
      </c>
      <c r="D5519">
        <v>26</v>
      </c>
      <c r="E5519" t="s">
        <v>60</v>
      </c>
      <c r="F5519" t="s">
        <v>108</v>
      </c>
      <c r="G5519" t="s">
        <v>411</v>
      </c>
      <c r="H5519">
        <v>5</v>
      </c>
      <c r="I5519" t="s">
        <v>45</v>
      </c>
      <c r="J5519" t="s">
        <v>43</v>
      </c>
      <c r="K5519" t="s">
        <v>44</v>
      </c>
      <c r="L5519" t="s">
        <v>42</v>
      </c>
      <c r="M5519" t="s">
        <v>140</v>
      </c>
      <c r="N5519" t="s">
        <v>57</v>
      </c>
      <c r="O5519" t="s">
        <v>148</v>
      </c>
      <c r="P5519" t="s">
        <v>49</v>
      </c>
      <c r="Q5519" t="s">
        <v>58</v>
      </c>
      <c r="R5519" s="6">
        <f>_xlfn.XLOOKUP(CleanedData[[#This Row],[Product]],'02_Lookup_Tables'!$A$2:$A$126,'02_Lookup_Tables'!$B$2:$B$126)</f>
        <v>103.4</v>
      </c>
      <c r="S5519" t="str">
        <f>VLOOKUP(CleanedData[[#This Row],[Product]],'02_Lookup_Tables'!$H$2:$I$126,2,FALSE)</f>
        <v>Food</v>
      </c>
      <c r="T5519" t="str">
        <f>VLOOKUP(CleanedData[[#This Row],[Province]],'02_Lookup_Tables'!$D$2:$E$10,2, FALSE)</f>
        <v>Gauteng Region</v>
      </c>
      <c r="U5519" t="str" cm="1">
        <f t="array" ref="U5519">_xlfn.IFS(CleanedData[[#This Row],[Purchase Amount]]&lt;500,"Low",
CleanedData[[#This Row],[Purchase Amount]]&lt;5000,"Medium",
TRUE,"High")</f>
        <v>Low</v>
      </c>
      <c r="V5519" t="str">
        <f>TEXT(CleanedData[[#This Row],[Date]],"mmmm")</f>
        <v>August</v>
      </c>
      <c r="W5519" t="str">
        <f>"Q"&amp;ROUNDUP(MONTH(CleanedData[[#This Row],[Date]])/3,0)</f>
        <v>Q3</v>
      </c>
      <c r="X5519" t="str">
        <f>IF(CleanedData[[#This Row],[Purchase Amount]]&gt;=5000,"Yes","No")</f>
        <v>No</v>
      </c>
      <c r="Y5519">
        <f>IF(CleanedData[[#This Row],[Recommend]]="Yes",1,0)</f>
        <v>1</v>
      </c>
      <c r="Z5519" s="6">
        <f>CleanedData[[#This Row],[Purchase Amount]]*0.15</f>
        <v>15.51</v>
      </c>
      <c r="AA5519" s="6">
        <f>CleanedData[[#This Row],[Purchase Amount]]*1.15</f>
        <v>118.91</v>
      </c>
    </row>
    <row r="5520" spans="1:27" x14ac:dyDescent="0.3">
      <c r="A5520">
        <v>6679</v>
      </c>
      <c r="B5520" t="s">
        <v>5745</v>
      </c>
      <c r="C5520" s="1">
        <v>45319</v>
      </c>
      <c r="D5520">
        <v>57</v>
      </c>
      <c r="E5520" t="s">
        <v>60</v>
      </c>
      <c r="F5520" t="s">
        <v>72</v>
      </c>
      <c r="G5520" t="s">
        <v>313</v>
      </c>
      <c r="H5520">
        <v>3</v>
      </c>
      <c r="I5520" t="s">
        <v>42</v>
      </c>
      <c r="J5520" t="s">
        <v>69</v>
      </c>
      <c r="K5520" t="s">
        <v>55</v>
      </c>
      <c r="L5520" t="s">
        <v>42</v>
      </c>
      <c r="M5520" t="s">
        <v>79</v>
      </c>
      <c r="N5520" t="s">
        <v>48</v>
      </c>
      <c r="O5520" t="s">
        <v>89</v>
      </c>
      <c r="P5520" t="s">
        <v>49</v>
      </c>
      <c r="Q5520" t="s">
        <v>50</v>
      </c>
      <c r="R5520" s="6">
        <f>_xlfn.XLOOKUP(CleanedData[[#This Row],[Product]],'02_Lookup_Tables'!$A$2:$A$126,'02_Lookup_Tables'!$B$2:$B$126)</f>
        <v>283.57</v>
      </c>
      <c r="S5520" t="str">
        <f>VLOOKUP(CleanedData[[#This Row],[Product]],'02_Lookup_Tables'!$H$2:$I$126,2,FALSE)</f>
        <v>Accessories</v>
      </c>
      <c r="T5520" t="str">
        <f>VLOOKUP(CleanedData[[#This Row],[Province]],'02_Lookup_Tables'!$D$2:$E$10,2, FALSE)</f>
        <v>Central Region</v>
      </c>
      <c r="U5520" t="str" cm="1">
        <f t="array" ref="U5520">_xlfn.IFS(CleanedData[[#This Row],[Purchase Amount]]&lt;500,"Low",
CleanedData[[#This Row],[Purchase Amount]]&lt;5000,"Medium",
TRUE,"High")</f>
        <v>Low</v>
      </c>
      <c r="V5520" t="str">
        <f>TEXT(CleanedData[[#This Row],[Date]],"mmmm")</f>
        <v>January</v>
      </c>
      <c r="W5520" t="str">
        <f>"Q"&amp;ROUNDUP(MONTH(CleanedData[[#This Row],[Date]])/3,0)</f>
        <v>Q1</v>
      </c>
      <c r="X5520" t="str">
        <f>IF(CleanedData[[#This Row],[Purchase Amount]]&gt;=5000,"Yes","No")</f>
        <v>No</v>
      </c>
      <c r="Y5520">
        <f>IF(CleanedData[[#This Row],[Recommend]]="Yes",1,0)</f>
        <v>0</v>
      </c>
      <c r="Z5520" s="6">
        <f>CleanedData[[#This Row],[Purchase Amount]]*0.15</f>
        <v>42.535499999999999</v>
      </c>
      <c r="AA5520" s="6">
        <f>CleanedData[[#This Row],[Purchase Amount]]*1.15</f>
        <v>326.10549999999995</v>
      </c>
    </row>
    <row r="5521" spans="1:27" x14ac:dyDescent="0.3">
      <c r="A5521">
        <v>6680</v>
      </c>
      <c r="B5521" t="s">
        <v>5746</v>
      </c>
      <c r="C5521" s="1">
        <v>45847</v>
      </c>
      <c r="D5521">
        <v>33</v>
      </c>
      <c r="E5521" t="s">
        <v>60</v>
      </c>
      <c r="F5521" t="s">
        <v>125</v>
      </c>
      <c r="G5521" t="s">
        <v>266</v>
      </c>
      <c r="H5521">
        <v>5</v>
      </c>
      <c r="I5521" t="s">
        <v>45</v>
      </c>
      <c r="J5521" t="s">
        <v>54</v>
      </c>
      <c r="K5521" t="s">
        <v>64</v>
      </c>
      <c r="L5521" t="s">
        <v>42</v>
      </c>
      <c r="M5521" t="s">
        <v>208</v>
      </c>
      <c r="N5521" t="s">
        <v>57</v>
      </c>
      <c r="O5521" t="s">
        <v>89</v>
      </c>
      <c r="P5521" t="s">
        <v>70</v>
      </c>
      <c r="Q5521" t="s">
        <v>58</v>
      </c>
      <c r="R5521" s="6">
        <f>_xlfn.XLOOKUP(CleanedData[[#This Row],[Product]],'02_Lookup_Tables'!$A$2:$A$126,'02_Lookup_Tables'!$B$2:$B$126)</f>
        <v>2951.61</v>
      </c>
      <c r="S5521" t="str">
        <f>VLOOKUP(CleanedData[[#This Row],[Product]],'02_Lookup_Tables'!$H$2:$I$126,2,FALSE)</f>
        <v>Beauty &amp; Personal Care</v>
      </c>
      <c r="T5521" t="str">
        <f>VLOOKUP(CleanedData[[#This Row],[Province]],'02_Lookup_Tables'!$D$2:$E$10,2, FALSE)</f>
        <v>Western Region</v>
      </c>
      <c r="U5521" t="str" cm="1">
        <f t="array" ref="U5521">_xlfn.IFS(CleanedData[[#This Row],[Purchase Amount]]&lt;500,"Low",
CleanedData[[#This Row],[Purchase Amount]]&lt;5000,"Medium",
TRUE,"High")</f>
        <v>Medium</v>
      </c>
      <c r="V5521" t="str">
        <f>TEXT(CleanedData[[#This Row],[Date]],"mmmm")</f>
        <v>July</v>
      </c>
      <c r="W5521" t="str">
        <f>"Q"&amp;ROUNDUP(MONTH(CleanedData[[#This Row],[Date]])/3,0)</f>
        <v>Q3</v>
      </c>
      <c r="X5521" t="str">
        <f>IF(CleanedData[[#This Row],[Purchase Amount]]&gt;=5000,"Yes","No")</f>
        <v>No</v>
      </c>
      <c r="Y5521">
        <f>IF(CleanedData[[#This Row],[Recommend]]="Yes",1,0)</f>
        <v>1</v>
      </c>
      <c r="Z5521" s="6">
        <f>CleanedData[[#This Row],[Purchase Amount]]*0.15</f>
        <v>442.74150000000003</v>
      </c>
      <c r="AA5521" s="6">
        <f>CleanedData[[#This Row],[Purchase Amount]]*1.15</f>
        <v>3394.3514999999998</v>
      </c>
    </row>
    <row r="5522" spans="1:27" x14ac:dyDescent="0.3">
      <c r="A5522">
        <v>6681</v>
      </c>
      <c r="B5522" t="s">
        <v>5747</v>
      </c>
      <c r="C5522" s="1">
        <v>45986</v>
      </c>
      <c r="D5522">
        <v>54</v>
      </c>
      <c r="E5522" t="s">
        <v>52</v>
      </c>
      <c r="F5522" t="s">
        <v>130</v>
      </c>
      <c r="G5522" t="s">
        <v>53</v>
      </c>
      <c r="H5522">
        <v>1</v>
      </c>
      <c r="I5522" t="s">
        <v>42</v>
      </c>
      <c r="J5522" t="s">
        <v>63</v>
      </c>
      <c r="K5522" t="s">
        <v>44</v>
      </c>
      <c r="L5522" t="s">
        <v>42</v>
      </c>
      <c r="M5522" t="s">
        <v>100</v>
      </c>
      <c r="N5522" t="s">
        <v>80</v>
      </c>
      <c r="O5522" t="s">
        <v>48</v>
      </c>
      <c r="P5522" t="s">
        <v>49</v>
      </c>
      <c r="Q5522" t="s">
        <v>93</v>
      </c>
      <c r="R5522" s="6">
        <f>_xlfn.XLOOKUP(CleanedData[[#This Row],[Product]],'02_Lookup_Tables'!$A$2:$A$126,'02_Lookup_Tables'!$B$2:$B$126)</f>
        <v>444.38</v>
      </c>
      <c r="S5522" t="str">
        <f>VLOOKUP(CleanedData[[#This Row],[Product]],'02_Lookup_Tables'!$H$2:$I$126,2,FALSE)</f>
        <v>Beauty &amp; Personal Care</v>
      </c>
      <c r="T5522" t="str">
        <f>VLOOKUP(CleanedData[[#This Row],[Province]],'02_Lookup_Tables'!$D$2:$E$10,2, FALSE)</f>
        <v>Eastern Region</v>
      </c>
      <c r="U5522" t="str" cm="1">
        <f t="array" ref="U5522">_xlfn.IFS(CleanedData[[#This Row],[Purchase Amount]]&lt;500,"Low",
CleanedData[[#This Row],[Purchase Amount]]&lt;5000,"Medium",
TRUE,"High")</f>
        <v>Low</v>
      </c>
      <c r="V5522" t="str">
        <f>TEXT(CleanedData[[#This Row],[Date]],"mmmm")</f>
        <v>November</v>
      </c>
      <c r="W5522" t="str">
        <f>"Q"&amp;ROUNDUP(MONTH(CleanedData[[#This Row],[Date]])/3,0)</f>
        <v>Q4</v>
      </c>
      <c r="X5522" t="str">
        <f>IF(CleanedData[[#This Row],[Purchase Amount]]&gt;=5000,"Yes","No")</f>
        <v>No</v>
      </c>
      <c r="Y5522">
        <f>IF(CleanedData[[#This Row],[Recommend]]="Yes",1,0)</f>
        <v>0</v>
      </c>
      <c r="Z5522" s="6">
        <f>CleanedData[[#This Row],[Purchase Amount]]*0.15</f>
        <v>66.656999999999996</v>
      </c>
      <c r="AA5522" s="6">
        <f>CleanedData[[#This Row],[Purchase Amount]]*1.15</f>
        <v>511.03699999999998</v>
      </c>
    </row>
    <row r="5523" spans="1:27" x14ac:dyDescent="0.3">
      <c r="A5523">
        <v>6683</v>
      </c>
      <c r="B5523" t="s">
        <v>5748</v>
      </c>
      <c r="C5523" s="1">
        <v>45420</v>
      </c>
      <c r="D5523">
        <v>29</v>
      </c>
      <c r="E5523" t="s">
        <v>60</v>
      </c>
      <c r="F5523" t="s">
        <v>40</v>
      </c>
      <c r="G5523" t="s">
        <v>214</v>
      </c>
      <c r="H5523">
        <v>3</v>
      </c>
      <c r="I5523" t="s">
        <v>42</v>
      </c>
      <c r="J5523" t="s">
        <v>69</v>
      </c>
      <c r="K5523" t="s">
        <v>44</v>
      </c>
      <c r="L5523" t="s">
        <v>42</v>
      </c>
      <c r="M5523" t="s">
        <v>156</v>
      </c>
      <c r="N5523" t="s">
        <v>48</v>
      </c>
      <c r="O5523" t="s">
        <v>148</v>
      </c>
      <c r="P5523" t="s">
        <v>49</v>
      </c>
      <c r="Q5523" t="s">
        <v>58</v>
      </c>
      <c r="R5523" s="6">
        <f>_xlfn.XLOOKUP(CleanedData[[#This Row],[Product]],'02_Lookup_Tables'!$A$2:$A$126,'02_Lookup_Tables'!$B$2:$B$126)</f>
        <v>134.01</v>
      </c>
      <c r="S5523" t="str">
        <f>VLOOKUP(CleanedData[[#This Row],[Product]],'02_Lookup_Tables'!$H$2:$I$126,2,FALSE)</f>
        <v>Food</v>
      </c>
      <c r="T5523" t="str">
        <f>VLOOKUP(CleanedData[[#This Row],[Province]],'02_Lookup_Tables'!$D$2:$E$10,2, FALSE)</f>
        <v>Northern Region</v>
      </c>
      <c r="U5523" t="str" cm="1">
        <f t="array" ref="U5523">_xlfn.IFS(CleanedData[[#This Row],[Purchase Amount]]&lt;500,"Low",
CleanedData[[#This Row],[Purchase Amount]]&lt;5000,"Medium",
TRUE,"High")</f>
        <v>Low</v>
      </c>
      <c r="V5523" t="str">
        <f>TEXT(CleanedData[[#This Row],[Date]],"mmmm")</f>
        <v>May</v>
      </c>
      <c r="W5523" t="str">
        <f>"Q"&amp;ROUNDUP(MONTH(CleanedData[[#This Row],[Date]])/3,0)</f>
        <v>Q2</v>
      </c>
      <c r="X5523" t="str">
        <f>IF(CleanedData[[#This Row],[Purchase Amount]]&gt;=5000,"Yes","No")</f>
        <v>No</v>
      </c>
      <c r="Y5523">
        <f>IF(CleanedData[[#This Row],[Recommend]]="Yes",1,0)</f>
        <v>0</v>
      </c>
      <c r="Z5523" s="6">
        <f>CleanedData[[#This Row],[Purchase Amount]]*0.15</f>
        <v>20.101499999999998</v>
      </c>
      <c r="AA5523" s="6">
        <f>CleanedData[[#This Row],[Purchase Amount]]*1.15</f>
        <v>154.11149999999998</v>
      </c>
    </row>
    <row r="5524" spans="1:27" x14ac:dyDescent="0.3">
      <c r="A5524">
        <v>6684</v>
      </c>
      <c r="B5524" t="s">
        <v>5749</v>
      </c>
      <c r="C5524" s="1">
        <v>45300</v>
      </c>
      <c r="D5524">
        <v>24</v>
      </c>
      <c r="E5524" t="s">
        <v>39</v>
      </c>
      <c r="F5524" t="s">
        <v>61</v>
      </c>
      <c r="G5524" t="s">
        <v>84</v>
      </c>
      <c r="H5524">
        <v>5</v>
      </c>
      <c r="I5524" t="s">
        <v>42</v>
      </c>
      <c r="J5524" t="s">
        <v>63</v>
      </c>
      <c r="K5524" t="s">
        <v>64</v>
      </c>
      <c r="L5524" t="s">
        <v>45</v>
      </c>
      <c r="N5524" t="s">
        <v>57</v>
      </c>
      <c r="O5524" t="s">
        <v>134</v>
      </c>
      <c r="P5524" t="s">
        <v>8646</v>
      </c>
      <c r="Q5524" t="s">
        <v>66</v>
      </c>
      <c r="R5524" s="6">
        <f>_xlfn.XLOOKUP(CleanedData[[#This Row],[Product]],'02_Lookup_Tables'!$A$2:$A$126,'02_Lookup_Tables'!$B$2:$B$126)</f>
        <v>1158.56</v>
      </c>
      <c r="S5524" t="str">
        <f>VLOOKUP(CleanedData[[#This Row],[Product]],'02_Lookup_Tables'!$H$2:$I$126,2,FALSE)</f>
        <v>Toys &amp; Games</v>
      </c>
      <c r="T5524" t="str">
        <f>VLOOKUP(CleanedData[[#This Row],[Province]],'02_Lookup_Tables'!$D$2:$E$10,2, FALSE)</f>
        <v>Southern Region</v>
      </c>
      <c r="U5524" t="str" cm="1">
        <f t="array" ref="U5524">_xlfn.IFS(CleanedData[[#This Row],[Purchase Amount]]&lt;500,"Low",
CleanedData[[#This Row],[Purchase Amount]]&lt;5000,"Medium",
TRUE,"High")</f>
        <v>Medium</v>
      </c>
      <c r="V5524" t="str">
        <f>TEXT(CleanedData[[#This Row],[Date]],"mmmm")</f>
        <v>January</v>
      </c>
      <c r="W5524" t="str">
        <f>"Q"&amp;ROUNDUP(MONTH(CleanedData[[#This Row],[Date]])/3,0)</f>
        <v>Q1</v>
      </c>
      <c r="X5524" t="str">
        <f>IF(CleanedData[[#This Row],[Purchase Amount]]&gt;=5000,"Yes","No")</f>
        <v>No</v>
      </c>
      <c r="Y5524">
        <f>IF(CleanedData[[#This Row],[Recommend]]="Yes",1,0)</f>
        <v>0</v>
      </c>
      <c r="Z5524" s="6">
        <f>CleanedData[[#This Row],[Purchase Amount]]*0.15</f>
        <v>173.78399999999999</v>
      </c>
      <c r="AA5524" s="6">
        <f>CleanedData[[#This Row],[Purchase Amount]]*1.15</f>
        <v>1332.3439999999998</v>
      </c>
    </row>
    <row r="5525" spans="1:27" x14ac:dyDescent="0.3">
      <c r="A5525">
        <v>6685</v>
      </c>
      <c r="B5525" t="s">
        <v>5750</v>
      </c>
      <c r="C5525" s="1">
        <v>45706</v>
      </c>
      <c r="D5525">
        <v>76</v>
      </c>
      <c r="E5525" t="s">
        <v>60</v>
      </c>
      <c r="F5525" t="s">
        <v>125</v>
      </c>
      <c r="G5525" t="s">
        <v>192</v>
      </c>
      <c r="H5525">
        <v>1</v>
      </c>
      <c r="I5525" t="s">
        <v>45</v>
      </c>
      <c r="J5525" t="s">
        <v>43</v>
      </c>
      <c r="K5525" t="s">
        <v>44</v>
      </c>
      <c r="L5525" t="s">
        <v>42</v>
      </c>
      <c r="M5525" t="s">
        <v>190</v>
      </c>
      <c r="N5525" t="s">
        <v>80</v>
      </c>
      <c r="O5525" t="s">
        <v>89</v>
      </c>
      <c r="P5525" t="s">
        <v>49</v>
      </c>
      <c r="Q5525" t="s">
        <v>97</v>
      </c>
      <c r="R5525" s="6">
        <f>_xlfn.XLOOKUP(CleanedData[[#This Row],[Product]],'02_Lookup_Tables'!$A$2:$A$126,'02_Lookup_Tables'!$B$2:$B$126)</f>
        <v>13261</v>
      </c>
      <c r="S5525" t="str">
        <f>VLOOKUP(CleanedData[[#This Row],[Product]],'02_Lookup_Tables'!$H$2:$I$126,2,FALSE)</f>
        <v>Electronics</v>
      </c>
      <c r="T5525" t="str">
        <f>VLOOKUP(CleanedData[[#This Row],[Province]],'02_Lookup_Tables'!$D$2:$E$10,2, FALSE)</f>
        <v>Western Region</v>
      </c>
      <c r="U5525" t="str" cm="1">
        <f t="array" ref="U5525">_xlfn.IFS(CleanedData[[#This Row],[Purchase Amount]]&lt;500,"Low",
CleanedData[[#This Row],[Purchase Amount]]&lt;5000,"Medium",
TRUE,"High")</f>
        <v>High</v>
      </c>
      <c r="V5525" t="str">
        <f>TEXT(CleanedData[[#This Row],[Date]],"mmmm")</f>
        <v>February</v>
      </c>
      <c r="W5525" t="str">
        <f>"Q"&amp;ROUNDUP(MONTH(CleanedData[[#This Row],[Date]])/3,0)</f>
        <v>Q1</v>
      </c>
      <c r="X5525" t="str">
        <f>IF(CleanedData[[#This Row],[Purchase Amount]]&gt;=5000,"Yes","No")</f>
        <v>Yes</v>
      </c>
      <c r="Y5525">
        <f>IF(CleanedData[[#This Row],[Recommend]]="Yes",1,0)</f>
        <v>1</v>
      </c>
      <c r="Z5525" s="6">
        <f>CleanedData[[#This Row],[Purchase Amount]]*0.15</f>
        <v>1989.1499999999999</v>
      </c>
      <c r="AA5525" s="6">
        <f>CleanedData[[#This Row],[Purchase Amount]]*1.15</f>
        <v>15250.15</v>
      </c>
    </row>
    <row r="5526" spans="1:27" x14ac:dyDescent="0.3">
      <c r="A5526">
        <v>6686</v>
      </c>
      <c r="B5526" t="s">
        <v>5751</v>
      </c>
      <c r="C5526" s="1">
        <v>45801</v>
      </c>
      <c r="D5526">
        <v>36</v>
      </c>
      <c r="E5526" t="s">
        <v>60</v>
      </c>
      <c r="F5526" t="s">
        <v>72</v>
      </c>
      <c r="G5526" t="s">
        <v>269</v>
      </c>
      <c r="H5526">
        <v>4</v>
      </c>
      <c r="I5526" t="s">
        <v>45</v>
      </c>
      <c r="J5526" t="s">
        <v>54</v>
      </c>
      <c r="K5526" t="s">
        <v>55</v>
      </c>
      <c r="L5526" t="s">
        <v>42</v>
      </c>
      <c r="M5526" t="s">
        <v>147</v>
      </c>
      <c r="N5526" t="s">
        <v>96</v>
      </c>
      <c r="O5526" t="s">
        <v>148</v>
      </c>
      <c r="P5526" t="s">
        <v>49</v>
      </c>
      <c r="Q5526" t="s">
        <v>81</v>
      </c>
      <c r="R5526" s="6">
        <f>_xlfn.XLOOKUP(CleanedData[[#This Row],[Product]],'02_Lookup_Tables'!$A$2:$A$126,'02_Lookup_Tables'!$B$2:$B$126)</f>
        <v>1604.87</v>
      </c>
      <c r="S5526" t="str">
        <f>VLOOKUP(CleanedData[[#This Row],[Product]],'02_Lookup_Tables'!$H$2:$I$126,2,FALSE)</f>
        <v>Accessories</v>
      </c>
      <c r="T5526" t="str">
        <f>VLOOKUP(CleanedData[[#This Row],[Province]],'02_Lookup_Tables'!$D$2:$E$10,2, FALSE)</f>
        <v>Central Region</v>
      </c>
      <c r="U5526" t="str" cm="1">
        <f t="array" ref="U5526">_xlfn.IFS(CleanedData[[#This Row],[Purchase Amount]]&lt;500,"Low",
CleanedData[[#This Row],[Purchase Amount]]&lt;5000,"Medium",
TRUE,"High")</f>
        <v>Medium</v>
      </c>
      <c r="V5526" t="str">
        <f>TEXT(CleanedData[[#This Row],[Date]],"mmmm")</f>
        <v>May</v>
      </c>
      <c r="W5526" t="str">
        <f>"Q"&amp;ROUNDUP(MONTH(CleanedData[[#This Row],[Date]])/3,0)</f>
        <v>Q2</v>
      </c>
      <c r="X5526" t="str">
        <f>IF(CleanedData[[#This Row],[Purchase Amount]]&gt;=5000,"Yes","No")</f>
        <v>No</v>
      </c>
      <c r="Y5526">
        <f>IF(CleanedData[[#This Row],[Recommend]]="Yes",1,0)</f>
        <v>1</v>
      </c>
      <c r="Z5526" s="6">
        <f>CleanedData[[#This Row],[Purchase Amount]]*0.15</f>
        <v>240.73049999999998</v>
      </c>
      <c r="AA5526" s="6">
        <f>CleanedData[[#This Row],[Purchase Amount]]*1.15</f>
        <v>1845.6004999999998</v>
      </c>
    </row>
    <row r="5527" spans="1:27" x14ac:dyDescent="0.3">
      <c r="A5527">
        <v>6687</v>
      </c>
      <c r="B5527" t="s">
        <v>5752</v>
      </c>
      <c r="C5527" s="1">
        <v>45493</v>
      </c>
      <c r="D5527">
        <v>77</v>
      </c>
      <c r="E5527" t="s">
        <v>52</v>
      </c>
      <c r="F5527" t="s">
        <v>68</v>
      </c>
      <c r="G5527" t="s">
        <v>309</v>
      </c>
      <c r="H5527">
        <v>5</v>
      </c>
      <c r="I5527" t="s">
        <v>42</v>
      </c>
      <c r="J5527" t="s">
        <v>69</v>
      </c>
      <c r="K5527" t="s">
        <v>44</v>
      </c>
      <c r="L5527" t="s">
        <v>45</v>
      </c>
      <c r="M5527" t="s">
        <v>147</v>
      </c>
      <c r="N5527" t="s">
        <v>57</v>
      </c>
      <c r="O5527" t="s">
        <v>148</v>
      </c>
      <c r="P5527" t="s">
        <v>49</v>
      </c>
      <c r="Q5527" t="s">
        <v>97</v>
      </c>
      <c r="R5527" s="6">
        <f>_xlfn.XLOOKUP(CleanedData[[#This Row],[Product]],'02_Lookup_Tables'!$A$2:$A$126,'02_Lookup_Tables'!$B$2:$B$126)</f>
        <v>353.21</v>
      </c>
      <c r="S5527" t="str">
        <f>VLOOKUP(CleanedData[[#This Row],[Product]],'02_Lookup_Tables'!$H$2:$I$126,2,FALSE)</f>
        <v>Food</v>
      </c>
      <c r="T5527" t="str">
        <f>VLOOKUP(CleanedData[[#This Row],[Province]],'02_Lookup_Tables'!$D$2:$E$10,2, FALSE)</f>
        <v>Northern Region</v>
      </c>
      <c r="U5527" t="str" cm="1">
        <f t="array" ref="U5527">_xlfn.IFS(CleanedData[[#This Row],[Purchase Amount]]&lt;500,"Low",
CleanedData[[#This Row],[Purchase Amount]]&lt;5000,"Medium",
TRUE,"High")</f>
        <v>Low</v>
      </c>
      <c r="V5527" t="str">
        <f>TEXT(CleanedData[[#This Row],[Date]],"mmmm")</f>
        <v>July</v>
      </c>
      <c r="W5527" t="str">
        <f>"Q"&amp;ROUNDUP(MONTH(CleanedData[[#This Row],[Date]])/3,0)</f>
        <v>Q3</v>
      </c>
      <c r="X5527" t="str">
        <f>IF(CleanedData[[#This Row],[Purchase Amount]]&gt;=5000,"Yes","No")</f>
        <v>No</v>
      </c>
      <c r="Y5527">
        <f>IF(CleanedData[[#This Row],[Recommend]]="Yes",1,0)</f>
        <v>0</v>
      </c>
      <c r="Z5527" s="6">
        <f>CleanedData[[#This Row],[Purchase Amount]]*0.15</f>
        <v>52.981499999999997</v>
      </c>
      <c r="AA5527" s="6">
        <f>CleanedData[[#This Row],[Purchase Amount]]*1.15</f>
        <v>406.19149999999996</v>
      </c>
    </row>
    <row r="5528" spans="1:27" x14ac:dyDescent="0.3">
      <c r="A5528">
        <v>6688</v>
      </c>
      <c r="B5528" t="s">
        <v>5753</v>
      </c>
      <c r="C5528" s="1">
        <v>46010</v>
      </c>
      <c r="D5528">
        <v>39</v>
      </c>
      <c r="E5528" t="s">
        <v>52</v>
      </c>
      <c r="F5528" t="s">
        <v>125</v>
      </c>
      <c r="G5528" t="s">
        <v>146</v>
      </c>
      <c r="H5528">
        <v>4</v>
      </c>
      <c r="I5528" t="s">
        <v>45</v>
      </c>
      <c r="J5528" t="s">
        <v>63</v>
      </c>
      <c r="K5528" t="s">
        <v>44</v>
      </c>
      <c r="L5528" t="s">
        <v>45</v>
      </c>
      <c r="M5528" t="s">
        <v>165</v>
      </c>
      <c r="N5528" t="s">
        <v>96</v>
      </c>
      <c r="O5528" t="s">
        <v>89</v>
      </c>
      <c r="P5528" t="s">
        <v>70</v>
      </c>
      <c r="Q5528" t="s">
        <v>81</v>
      </c>
      <c r="R5528" s="6">
        <f>_xlfn.XLOOKUP(CleanedData[[#This Row],[Product]],'02_Lookup_Tables'!$A$2:$A$126,'02_Lookup_Tables'!$B$2:$B$126)</f>
        <v>27815.439999999999</v>
      </c>
      <c r="S5528" t="str">
        <f>VLOOKUP(CleanedData[[#This Row],[Product]],'02_Lookup_Tables'!$H$2:$I$126,2,FALSE)</f>
        <v>Electronics</v>
      </c>
      <c r="T5528" t="str">
        <f>VLOOKUP(CleanedData[[#This Row],[Province]],'02_Lookup_Tables'!$D$2:$E$10,2, FALSE)</f>
        <v>Western Region</v>
      </c>
      <c r="U5528" t="str" cm="1">
        <f t="array" ref="U5528">_xlfn.IFS(CleanedData[[#This Row],[Purchase Amount]]&lt;500,"Low",
CleanedData[[#This Row],[Purchase Amount]]&lt;5000,"Medium",
TRUE,"High")</f>
        <v>High</v>
      </c>
      <c r="V5528" t="str">
        <f>TEXT(CleanedData[[#This Row],[Date]],"mmmm")</f>
        <v>December</v>
      </c>
      <c r="W5528" t="str">
        <f>"Q"&amp;ROUNDUP(MONTH(CleanedData[[#This Row],[Date]])/3,0)</f>
        <v>Q4</v>
      </c>
      <c r="X5528" t="str">
        <f>IF(CleanedData[[#This Row],[Purchase Amount]]&gt;=5000,"Yes","No")</f>
        <v>Yes</v>
      </c>
      <c r="Y5528">
        <f>IF(CleanedData[[#This Row],[Recommend]]="Yes",1,0)</f>
        <v>1</v>
      </c>
      <c r="Z5528" s="6">
        <f>CleanedData[[#This Row],[Purchase Amount]]*0.15</f>
        <v>4172.3159999999998</v>
      </c>
      <c r="AA5528" s="6">
        <f>CleanedData[[#This Row],[Purchase Amount]]*1.15</f>
        <v>31987.755999999998</v>
      </c>
    </row>
    <row r="5529" spans="1:27" x14ac:dyDescent="0.3">
      <c r="A5529">
        <v>6689</v>
      </c>
      <c r="B5529" t="s">
        <v>5754</v>
      </c>
      <c r="C5529" s="1">
        <v>45486</v>
      </c>
      <c r="D5529">
        <v>50</v>
      </c>
      <c r="E5529" t="s">
        <v>52</v>
      </c>
      <c r="F5529" t="s">
        <v>77</v>
      </c>
      <c r="G5529" t="s">
        <v>286</v>
      </c>
      <c r="H5529">
        <v>3</v>
      </c>
      <c r="I5529" t="s">
        <v>42</v>
      </c>
      <c r="J5529" t="s">
        <v>63</v>
      </c>
      <c r="K5529" t="s">
        <v>64</v>
      </c>
      <c r="L5529" t="s">
        <v>42</v>
      </c>
      <c r="N5529" t="s">
        <v>48</v>
      </c>
      <c r="O5529" t="s">
        <v>134</v>
      </c>
      <c r="P5529" t="s">
        <v>8646</v>
      </c>
      <c r="Q5529" t="s">
        <v>93</v>
      </c>
      <c r="R5529" s="6">
        <f>_xlfn.XLOOKUP(CleanedData[[#This Row],[Product]],'02_Lookup_Tables'!$A$2:$A$126,'02_Lookup_Tables'!$B$2:$B$126)</f>
        <v>1907.49</v>
      </c>
      <c r="S5529" t="str">
        <f>VLOOKUP(CleanedData[[#This Row],[Product]],'02_Lookup_Tables'!$H$2:$I$126,2,FALSE)</f>
        <v>Accessories</v>
      </c>
      <c r="T5529" t="str">
        <f>VLOOKUP(CleanedData[[#This Row],[Province]],'02_Lookup_Tables'!$D$2:$E$10,2, FALSE)</f>
        <v>Central Region</v>
      </c>
      <c r="U5529" t="str" cm="1">
        <f t="array" ref="U5529">_xlfn.IFS(CleanedData[[#This Row],[Purchase Amount]]&lt;500,"Low",
CleanedData[[#This Row],[Purchase Amount]]&lt;5000,"Medium",
TRUE,"High")</f>
        <v>Medium</v>
      </c>
      <c r="V5529" t="str">
        <f>TEXT(CleanedData[[#This Row],[Date]],"mmmm")</f>
        <v>July</v>
      </c>
      <c r="W5529" t="str">
        <f>"Q"&amp;ROUNDUP(MONTH(CleanedData[[#This Row],[Date]])/3,0)</f>
        <v>Q3</v>
      </c>
      <c r="X5529" t="str">
        <f>IF(CleanedData[[#This Row],[Purchase Amount]]&gt;=5000,"Yes","No")</f>
        <v>No</v>
      </c>
      <c r="Y5529">
        <f>IF(CleanedData[[#This Row],[Recommend]]="Yes",1,0)</f>
        <v>0</v>
      </c>
      <c r="Z5529" s="6">
        <f>CleanedData[[#This Row],[Purchase Amount]]*0.15</f>
        <v>286.12349999999998</v>
      </c>
      <c r="AA5529" s="6">
        <f>CleanedData[[#This Row],[Purchase Amount]]*1.15</f>
        <v>2193.6134999999999</v>
      </c>
    </row>
    <row r="5530" spans="1:27" x14ac:dyDescent="0.3">
      <c r="A5530">
        <v>6690</v>
      </c>
      <c r="B5530" t="s">
        <v>5755</v>
      </c>
      <c r="C5530" s="1">
        <v>45537</v>
      </c>
      <c r="D5530">
        <v>71</v>
      </c>
      <c r="E5530" t="s">
        <v>39</v>
      </c>
      <c r="F5530" t="s">
        <v>83</v>
      </c>
      <c r="G5530" t="s">
        <v>636</v>
      </c>
      <c r="H5530">
        <v>5</v>
      </c>
      <c r="I5530" t="s">
        <v>42</v>
      </c>
      <c r="J5530" t="s">
        <v>63</v>
      </c>
      <c r="K5530" t="s">
        <v>55</v>
      </c>
      <c r="L5530" t="s">
        <v>45</v>
      </c>
      <c r="M5530" t="s">
        <v>56</v>
      </c>
      <c r="N5530" t="s">
        <v>57</v>
      </c>
      <c r="O5530" t="s">
        <v>148</v>
      </c>
      <c r="P5530" t="s">
        <v>49</v>
      </c>
      <c r="Q5530" t="s">
        <v>97</v>
      </c>
      <c r="R5530" s="6">
        <f>_xlfn.XLOOKUP(CleanedData[[#This Row],[Product]],'02_Lookup_Tables'!$A$2:$A$126,'02_Lookup_Tables'!$B$2:$B$126)</f>
        <v>6581.78</v>
      </c>
      <c r="S5530" t="str">
        <f>VLOOKUP(CleanedData[[#This Row],[Product]],'02_Lookup_Tables'!$H$2:$I$126,2,FALSE)</f>
        <v>Electronics</v>
      </c>
      <c r="T5530" t="str">
        <f>VLOOKUP(CleanedData[[#This Row],[Province]],'02_Lookup_Tables'!$D$2:$E$10,2, FALSE)</f>
        <v>Western Region</v>
      </c>
      <c r="U5530" t="str" cm="1">
        <f t="array" ref="U5530">_xlfn.IFS(CleanedData[[#This Row],[Purchase Amount]]&lt;500,"Low",
CleanedData[[#This Row],[Purchase Amount]]&lt;5000,"Medium",
TRUE,"High")</f>
        <v>High</v>
      </c>
      <c r="V5530" t="str">
        <f>TEXT(CleanedData[[#This Row],[Date]],"mmmm")</f>
        <v>September</v>
      </c>
      <c r="W5530" t="str">
        <f>"Q"&amp;ROUNDUP(MONTH(CleanedData[[#This Row],[Date]])/3,0)</f>
        <v>Q3</v>
      </c>
      <c r="X5530" t="str">
        <f>IF(CleanedData[[#This Row],[Purchase Amount]]&gt;=5000,"Yes","No")</f>
        <v>Yes</v>
      </c>
      <c r="Y5530">
        <f>IF(CleanedData[[#This Row],[Recommend]]="Yes",1,0)</f>
        <v>0</v>
      </c>
      <c r="Z5530" s="6">
        <f>CleanedData[[#This Row],[Purchase Amount]]*0.15</f>
        <v>987.26699999999994</v>
      </c>
      <c r="AA5530" s="6">
        <f>CleanedData[[#This Row],[Purchase Amount]]*1.15</f>
        <v>7569.0469999999996</v>
      </c>
    </row>
    <row r="5531" spans="1:27" x14ac:dyDescent="0.3">
      <c r="A5531">
        <v>6691</v>
      </c>
      <c r="B5531" t="s">
        <v>5756</v>
      </c>
      <c r="C5531" s="1">
        <v>45338</v>
      </c>
      <c r="D5531">
        <v>26</v>
      </c>
      <c r="E5531" t="s">
        <v>52</v>
      </c>
      <c r="F5531" t="s">
        <v>40</v>
      </c>
      <c r="G5531" t="s">
        <v>99</v>
      </c>
      <c r="H5531">
        <v>3</v>
      </c>
      <c r="I5531" t="s">
        <v>42</v>
      </c>
      <c r="J5531" t="s">
        <v>54</v>
      </c>
      <c r="K5531" t="s">
        <v>64</v>
      </c>
      <c r="L5531" t="s">
        <v>45</v>
      </c>
      <c r="M5531" t="s">
        <v>46</v>
      </c>
      <c r="N5531" t="s">
        <v>48</v>
      </c>
      <c r="O5531" t="s">
        <v>89</v>
      </c>
      <c r="P5531" t="s">
        <v>49</v>
      </c>
      <c r="Q5531" t="s">
        <v>58</v>
      </c>
      <c r="R5531" s="6">
        <f>_xlfn.XLOOKUP(CleanedData[[#This Row],[Product]],'02_Lookup_Tables'!$A$2:$A$126,'02_Lookup_Tables'!$B$2:$B$126)</f>
        <v>43.23</v>
      </c>
      <c r="S5531" t="str">
        <f>VLOOKUP(CleanedData[[#This Row],[Product]],'02_Lookup_Tables'!$H$2:$I$126,2,FALSE)</f>
        <v>Food</v>
      </c>
      <c r="T5531" t="str">
        <f>VLOOKUP(CleanedData[[#This Row],[Province]],'02_Lookup_Tables'!$D$2:$E$10,2, FALSE)</f>
        <v>Northern Region</v>
      </c>
      <c r="U5531" t="str" cm="1">
        <f t="array" ref="U5531">_xlfn.IFS(CleanedData[[#This Row],[Purchase Amount]]&lt;500,"Low",
CleanedData[[#This Row],[Purchase Amount]]&lt;5000,"Medium",
TRUE,"High")</f>
        <v>Low</v>
      </c>
      <c r="V5531" t="str">
        <f>TEXT(CleanedData[[#This Row],[Date]],"mmmm")</f>
        <v>February</v>
      </c>
      <c r="W5531" t="str">
        <f>"Q"&amp;ROUNDUP(MONTH(CleanedData[[#This Row],[Date]])/3,0)</f>
        <v>Q1</v>
      </c>
      <c r="X5531" t="str">
        <f>IF(CleanedData[[#This Row],[Purchase Amount]]&gt;=5000,"Yes","No")</f>
        <v>No</v>
      </c>
      <c r="Y5531">
        <f>IF(CleanedData[[#This Row],[Recommend]]="Yes",1,0)</f>
        <v>0</v>
      </c>
      <c r="Z5531" s="6">
        <f>CleanedData[[#This Row],[Purchase Amount]]*0.15</f>
        <v>6.4844999999999997</v>
      </c>
      <c r="AA5531" s="6">
        <f>CleanedData[[#This Row],[Purchase Amount]]*1.15</f>
        <v>49.714499999999994</v>
      </c>
    </row>
    <row r="5532" spans="1:27" x14ac:dyDescent="0.3">
      <c r="A5532">
        <v>6692</v>
      </c>
      <c r="B5532" t="s">
        <v>5757</v>
      </c>
      <c r="C5532" s="1">
        <v>45483</v>
      </c>
      <c r="D5532">
        <v>47</v>
      </c>
      <c r="E5532" t="s">
        <v>39</v>
      </c>
      <c r="F5532" t="s">
        <v>83</v>
      </c>
      <c r="G5532" t="s">
        <v>352</v>
      </c>
      <c r="H5532">
        <v>4</v>
      </c>
      <c r="I5532" t="s">
        <v>42</v>
      </c>
      <c r="J5532" t="s">
        <v>43</v>
      </c>
      <c r="K5532" t="s">
        <v>44</v>
      </c>
      <c r="L5532" t="s">
        <v>42</v>
      </c>
      <c r="M5532" t="s">
        <v>208</v>
      </c>
      <c r="N5532" t="s">
        <v>96</v>
      </c>
      <c r="O5532" t="s">
        <v>89</v>
      </c>
      <c r="P5532" t="s">
        <v>70</v>
      </c>
      <c r="Q5532" t="s">
        <v>93</v>
      </c>
      <c r="R5532" s="6">
        <f>_xlfn.XLOOKUP(CleanedData[[#This Row],[Product]],'02_Lookup_Tables'!$A$2:$A$126,'02_Lookup_Tables'!$B$2:$B$126)</f>
        <v>2217.0300000000002</v>
      </c>
      <c r="S5532" t="str">
        <f>VLOOKUP(CleanedData[[#This Row],[Product]],'02_Lookup_Tables'!$H$2:$I$126,2,FALSE)</f>
        <v>Apparel</v>
      </c>
      <c r="T5532" t="str">
        <f>VLOOKUP(CleanedData[[#This Row],[Province]],'02_Lookup_Tables'!$D$2:$E$10,2, FALSE)</f>
        <v>Western Region</v>
      </c>
      <c r="U5532" t="str" cm="1">
        <f t="array" ref="U5532">_xlfn.IFS(CleanedData[[#This Row],[Purchase Amount]]&lt;500,"Low",
CleanedData[[#This Row],[Purchase Amount]]&lt;5000,"Medium",
TRUE,"High")</f>
        <v>Medium</v>
      </c>
      <c r="V5532" t="str">
        <f>TEXT(CleanedData[[#This Row],[Date]],"mmmm")</f>
        <v>July</v>
      </c>
      <c r="W5532" t="str">
        <f>"Q"&amp;ROUNDUP(MONTH(CleanedData[[#This Row],[Date]])/3,0)</f>
        <v>Q3</v>
      </c>
      <c r="X5532" t="str">
        <f>IF(CleanedData[[#This Row],[Purchase Amount]]&gt;=5000,"Yes","No")</f>
        <v>No</v>
      </c>
      <c r="Y5532">
        <f>IF(CleanedData[[#This Row],[Recommend]]="Yes",1,0)</f>
        <v>0</v>
      </c>
      <c r="Z5532" s="6">
        <f>CleanedData[[#This Row],[Purchase Amount]]*0.15</f>
        <v>332.55450000000002</v>
      </c>
      <c r="AA5532" s="6">
        <f>CleanedData[[#This Row],[Purchase Amount]]*1.15</f>
        <v>2549.5844999999999</v>
      </c>
    </row>
    <row r="5533" spans="1:27" x14ac:dyDescent="0.3">
      <c r="A5533">
        <v>6693</v>
      </c>
      <c r="B5533" t="s">
        <v>5758</v>
      </c>
      <c r="C5533" s="1">
        <v>45843</v>
      </c>
      <c r="D5533">
        <v>26</v>
      </c>
      <c r="E5533" t="s">
        <v>60</v>
      </c>
      <c r="F5533" t="s">
        <v>68</v>
      </c>
      <c r="G5533" t="s">
        <v>192</v>
      </c>
      <c r="H5533">
        <v>2</v>
      </c>
      <c r="I5533" t="s">
        <v>45</v>
      </c>
      <c r="J5533" t="s">
        <v>69</v>
      </c>
      <c r="K5533" t="s">
        <v>55</v>
      </c>
      <c r="L5533" t="s">
        <v>42</v>
      </c>
      <c r="M5533" t="s">
        <v>208</v>
      </c>
      <c r="N5533" t="s">
        <v>47</v>
      </c>
      <c r="O5533" t="s">
        <v>89</v>
      </c>
      <c r="P5533" t="s">
        <v>49</v>
      </c>
      <c r="Q5533" t="s">
        <v>58</v>
      </c>
      <c r="R5533" s="6">
        <f>_xlfn.XLOOKUP(CleanedData[[#This Row],[Product]],'02_Lookup_Tables'!$A$2:$A$126,'02_Lookup_Tables'!$B$2:$B$126)</f>
        <v>13261</v>
      </c>
      <c r="S5533" t="str">
        <f>VLOOKUP(CleanedData[[#This Row],[Product]],'02_Lookup_Tables'!$H$2:$I$126,2,FALSE)</f>
        <v>Electronics</v>
      </c>
      <c r="T5533" t="str">
        <f>VLOOKUP(CleanedData[[#This Row],[Province]],'02_Lookup_Tables'!$D$2:$E$10,2, FALSE)</f>
        <v>Northern Region</v>
      </c>
      <c r="U5533" t="str" cm="1">
        <f t="array" ref="U5533">_xlfn.IFS(CleanedData[[#This Row],[Purchase Amount]]&lt;500,"Low",
CleanedData[[#This Row],[Purchase Amount]]&lt;5000,"Medium",
TRUE,"High")</f>
        <v>High</v>
      </c>
      <c r="V5533" t="str">
        <f>TEXT(CleanedData[[#This Row],[Date]],"mmmm")</f>
        <v>July</v>
      </c>
      <c r="W5533" t="str">
        <f>"Q"&amp;ROUNDUP(MONTH(CleanedData[[#This Row],[Date]])/3,0)</f>
        <v>Q3</v>
      </c>
      <c r="X5533" t="str">
        <f>IF(CleanedData[[#This Row],[Purchase Amount]]&gt;=5000,"Yes","No")</f>
        <v>Yes</v>
      </c>
      <c r="Y5533">
        <f>IF(CleanedData[[#This Row],[Recommend]]="Yes",1,0)</f>
        <v>1</v>
      </c>
      <c r="Z5533" s="6">
        <f>CleanedData[[#This Row],[Purchase Amount]]*0.15</f>
        <v>1989.1499999999999</v>
      </c>
      <c r="AA5533" s="6">
        <f>CleanedData[[#This Row],[Purchase Amount]]*1.15</f>
        <v>15250.15</v>
      </c>
    </row>
    <row r="5534" spans="1:27" x14ac:dyDescent="0.3">
      <c r="A5534">
        <v>6694</v>
      </c>
      <c r="B5534" t="s">
        <v>5759</v>
      </c>
      <c r="C5534" s="1">
        <v>45636</v>
      </c>
      <c r="D5534">
        <v>60</v>
      </c>
      <c r="E5534" t="s">
        <v>60</v>
      </c>
      <c r="F5534" t="s">
        <v>61</v>
      </c>
      <c r="G5534" t="s">
        <v>230</v>
      </c>
      <c r="H5534">
        <v>4</v>
      </c>
      <c r="I5534" t="s">
        <v>42</v>
      </c>
      <c r="J5534" t="s">
        <v>63</v>
      </c>
      <c r="K5534" t="s">
        <v>64</v>
      </c>
      <c r="L5534" t="s">
        <v>42</v>
      </c>
      <c r="M5534" t="s">
        <v>156</v>
      </c>
      <c r="N5534" t="s">
        <v>96</v>
      </c>
      <c r="O5534" t="s">
        <v>148</v>
      </c>
      <c r="P5534" t="s">
        <v>49</v>
      </c>
      <c r="Q5534" t="s">
        <v>50</v>
      </c>
      <c r="R5534" s="6">
        <f>_xlfn.XLOOKUP(CleanedData[[#This Row],[Product]],'02_Lookup_Tables'!$A$2:$A$126,'02_Lookup_Tables'!$B$2:$B$126)</f>
        <v>1940.64</v>
      </c>
      <c r="S5534" t="str">
        <f>VLOOKUP(CleanedData[[#This Row],[Product]],'02_Lookup_Tables'!$H$2:$I$126,2,FALSE)</f>
        <v>Toys &amp; Games</v>
      </c>
      <c r="T5534" t="str">
        <f>VLOOKUP(CleanedData[[#This Row],[Province]],'02_Lookup_Tables'!$D$2:$E$10,2, FALSE)</f>
        <v>Southern Region</v>
      </c>
      <c r="U5534" t="str" cm="1">
        <f t="array" ref="U5534">_xlfn.IFS(CleanedData[[#This Row],[Purchase Amount]]&lt;500,"Low",
CleanedData[[#This Row],[Purchase Amount]]&lt;5000,"Medium",
TRUE,"High")</f>
        <v>Medium</v>
      </c>
      <c r="V5534" t="str">
        <f>TEXT(CleanedData[[#This Row],[Date]],"mmmm")</f>
        <v>December</v>
      </c>
      <c r="W5534" t="str">
        <f>"Q"&amp;ROUNDUP(MONTH(CleanedData[[#This Row],[Date]])/3,0)</f>
        <v>Q4</v>
      </c>
      <c r="X5534" t="str">
        <f>IF(CleanedData[[#This Row],[Purchase Amount]]&gt;=5000,"Yes","No")</f>
        <v>No</v>
      </c>
      <c r="Y5534">
        <f>IF(CleanedData[[#This Row],[Recommend]]="Yes",1,0)</f>
        <v>0</v>
      </c>
      <c r="Z5534" s="6">
        <f>CleanedData[[#This Row],[Purchase Amount]]*0.15</f>
        <v>291.096</v>
      </c>
      <c r="AA5534" s="6">
        <f>CleanedData[[#This Row],[Purchase Amount]]*1.15</f>
        <v>2231.7359999999999</v>
      </c>
    </row>
    <row r="5535" spans="1:27" x14ac:dyDescent="0.3">
      <c r="A5535">
        <v>6695</v>
      </c>
      <c r="B5535" t="s">
        <v>5760</v>
      </c>
      <c r="C5535" s="1">
        <v>45633</v>
      </c>
      <c r="D5535">
        <v>69</v>
      </c>
      <c r="E5535" t="s">
        <v>60</v>
      </c>
      <c r="F5535" t="s">
        <v>125</v>
      </c>
      <c r="G5535" t="s">
        <v>243</v>
      </c>
      <c r="H5535">
        <v>2</v>
      </c>
      <c r="I5535" t="s">
        <v>45</v>
      </c>
      <c r="J5535" t="s">
        <v>54</v>
      </c>
      <c r="K5535" t="s">
        <v>44</v>
      </c>
      <c r="L5535" t="s">
        <v>45</v>
      </c>
      <c r="M5535" t="s">
        <v>175</v>
      </c>
      <c r="N5535" t="s">
        <v>47</v>
      </c>
      <c r="O5535" t="s">
        <v>89</v>
      </c>
      <c r="P5535" t="s">
        <v>49</v>
      </c>
      <c r="Q5535" t="s">
        <v>97</v>
      </c>
      <c r="R5535" s="6">
        <f>_xlfn.XLOOKUP(CleanedData[[#This Row],[Product]],'02_Lookup_Tables'!$A$2:$A$126,'02_Lookup_Tables'!$B$2:$B$126)</f>
        <v>551.66</v>
      </c>
      <c r="S5535" t="str">
        <f>VLOOKUP(CleanedData[[#This Row],[Product]],'02_Lookup_Tables'!$H$2:$I$126,2,FALSE)</f>
        <v>Accessories</v>
      </c>
      <c r="T5535" t="str">
        <f>VLOOKUP(CleanedData[[#This Row],[Province]],'02_Lookup_Tables'!$D$2:$E$10,2, FALSE)</f>
        <v>Western Region</v>
      </c>
      <c r="U5535" t="str" cm="1">
        <f t="array" ref="U5535">_xlfn.IFS(CleanedData[[#This Row],[Purchase Amount]]&lt;500,"Low",
CleanedData[[#This Row],[Purchase Amount]]&lt;5000,"Medium",
TRUE,"High")</f>
        <v>Medium</v>
      </c>
      <c r="V5535" t="str">
        <f>TEXT(CleanedData[[#This Row],[Date]],"mmmm")</f>
        <v>December</v>
      </c>
      <c r="W5535" t="str">
        <f>"Q"&amp;ROUNDUP(MONTH(CleanedData[[#This Row],[Date]])/3,0)</f>
        <v>Q4</v>
      </c>
      <c r="X5535" t="str">
        <f>IF(CleanedData[[#This Row],[Purchase Amount]]&gt;=5000,"Yes","No")</f>
        <v>No</v>
      </c>
      <c r="Y5535">
        <f>IF(CleanedData[[#This Row],[Recommend]]="Yes",1,0)</f>
        <v>1</v>
      </c>
      <c r="Z5535" s="6">
        <f>CleanedData[[#This Row],[Purchase Amount]]*0.15</f>
        <v>82.748999999999995</v>
      </c>
      <c r="AA5535" s="6">
        <f>CleanedData[[#This Row],[Purchase Amount]]*1.15</f>
        <v>634.40899999999988</v>
      </c>
    </row>
    <row r="5536" spans="1:27" x14ac:dyDescent="0.3">
      <c r="A5536">
        <v>6696</v>
      </c>
      <c r="B5536" t="s">
        <v>5761</v>
      </c>
      <c r="C5536" s="1">
        <v>45808</v>
      </c>
      <c r="D5536">
        <v>21</v>
      </c>
      <c r="E5536" t="s">
        <v>39</v>
      </c>
      <c r="F5536" t="s">
        <v>130</v>
      </c>
      <c r="G5536" t="s">
        <v>307</v>
      </c>
      <c r="H5536">
        <v>1</v>
      </c>
      <c r="I5536" t="s">
        <v>45</v>
      </c>
      <c r="J5536" t="s">
        <v>74</v>
      </c>
      <c r="K5536" t="s">
        <v>55</v>
      </c>
      <c r="L5536" t="s">
        <v>42</v>
      </c>
      <c r="M5536" t="s">
        <v>184</v>
      </c>
      <c r="N5536" t="s">
        <v>80</v>
      </c>
      <c r="O5536" t="s">
        <v>148</v>
      </c>
      <c r="P5536" t="s">
        <v>70</v>
      </c>
      <c r="Q5536" t="s">
        <v>66</v>
      </c>
      <c r="R5536" s="6">
        <f>_xlfn.XLOOKUP(CleanedData[[#This Row],[Product]],'02_Lookup_Tables'!$A$2:$A$126,'02_Lookup_Tables'!$B$2:$B$126)</f>
        <v>824.74</v>
      </c>
      <c r="S5536" t="str">
        <f>VLOOKUP(CleanedData[[#This Row],[Product]],'02_Lookup_Tables'!$H$2:$I$126,2,FALSE)</f>
        <v>Apparel</v>
      </c>
      <c r="T5536" t="str">
        <f>VLOOKUP(CleanedData[[#This Row],[Province]],'02_Lookup_Tables'!$D$2:$E$10,2, FALSE)</f>
        <v>Eastern Region</v>
      </c>
      <c r="U5536" t="str" cm="1">
        <f t="array" ref="U5536">_xlfn.IFS(CleanedData[[#This Row],[Purchase Amount]]&lt;500,"Low",
CleanedData[[#This Row],[Purchase Amount]]&lt;5000,"Medium",
TRUE,"High")</f>
        <v>Medium</v>
      </c>
      <c r="V5536" t="str">
        <f>TEXT(CleanedData[[#This Row],[Date]],"mmmm")</f>
        <v>May</v>
      </c>
      <c r="W5536" t="str">
        <f>"Q"&amp;ROUNDUP(MONTH(CleanedData[[#This Row],[Date]])/3,0)</f>
        <v>Q2</v>
      </c>
      <c r="X5536" t="str">
        <f>IF(CleanedData[[#This Row],[Purchase Amount]]&gt;=5000,"Yes","No")</f>
        <v>No</v>
      </c>
      <c r="Y5536">
        <f>IF(CleanedData[[#This Row],[Recommend]]="Yes",1,0)</f>
        <v>1</v>
      </c>
      <c r="Z5536" s="6">
        <f>CleanedData[[#This Row],[Purchase Amount]]*0.15</f>
        <v>123.711</v>
      </c>
      <c r="AA5536" s="6">
        <f>CleanedData[[#This Row],[Purchase Amount]]*1.15</f>
        <v>948.45099999999991</v>
      </c>
    </row>
    <row r="5537" spans="1:27" x14ac:dyDescent="0.3">
      <c r="A5537">
        <v>6697</v>
      </c>
      <c r="B5537" t="s">
        <v>5762</v>
      </c>
      <c r="C5537" s="1">
        <v>45570</v>
      </c>
      <c r="D5537">
        <v>51</v>
      </c>
      <c r="E5537" t="s">
        <v>60</v>
      </c>
      <c r="F5537" t="s">
        <v>130</v>
      </c>
      <c r="G5537" t="s">
        <v>173</v>
      </c>
      <c r="H5537">
        <v>1</v>
      </c>
      <c r="I5537" t="s">
        <v>45</v>
      </c>
      <c r="J5537" t="s">
        <v>74</v>
      </c>
      <c r="K5537" t="s">
        <v>44</v>
      </c>
      <c r="L5537" t="s">
        <v>45</v>
      </c>
      <c r="M5537" t="s">
        <v>147</v>
      </c>
      <c r="N5537" t="s">
        <v>80</v>
      </c>
      <c r="O5537" t="s">
        <v>148</v>
      </c>
      <c r="P5537" t="s">
        <v>70</v>
      </c>
      <c r="Q5537" t="s">
        <v>93</v>
      </c>
      <c r="R5537" s="6">
        <f>_xlfn.XLOOKUP(CleanedData[[#This Row],[Product]],'02_Lookup_Tables'!$A$2:$A$126,'02_Lookup_Tables'!$B$2:$B$126)</f>
        <v>13056.99</v>
      </c>
      <c r="S5537" t="str">
        <f>VLOOKUP(CleanedData[[#This Row],[Product]],'02_Lookup_Tables'!$H$2:$I$126,2,FALSE)</f>
        <v>Electronics</v>
      </c>
      <c r="T5537" t="str">
        <f>VLOOKUP(CleanedData[[#This Row],[Province]],'02_Lookup_Tables'!$D$2:$E$10,2, FALSE)</f>
        <v>Eastern Region</v>
      </c>
      <c r="U5537" t="str" cm="1">
        <f t="array" ref="U5537">_xlfn.IFS(CleanedData[[#This Row],[Purchase Amount]]&lt;500,"Low",
CleanedData[[#This Row],[Purchase Amount]]&lt;5000,"Medium",
TRUE,"High")</f>
        <v>High</v>
      </c>
      <c r="V5537" t="str">
        <f>TEXT(CleanedData[[#This Row],[Date]],"mmmm")</f>
        <v>October</v>
      </c>
      <c r="W5537" t="str">
        <f>"Q"&amp;ROUNDUP(MONTH(CleanedData[[#This Row],[Date]])/3,0)</f>
        <v>Q4</v>
      </c>
      <c r="X5537" t="str">
        <f>IF(CleanedData[[#This Row],[Purchase Amount]]&gt;=5000,"Yes","No")</f>
        <v>Yes</v>
      </c>
      <c r="Y5537">
        <f>IF(CleanedData[[#This Row],[Recommend]]="Yes",1,0)</f>
        <v>1</v>
      </c>
      <c r="Z5537" s="6">
        <f>CleanedData[[#This Row],[Purchase Amount]]*0.15</f>
        <v>1958.5484999999999</v>
      </c>
      <c r="AA5537" s="6">
        <f>CleanedData[[#This Row],[Purchase Amount]]*1.15</f>
        <v>15015.538499999999</v>
      </c>
    </row>
    <row r="5538" spans="1:27" x14ac:dyDescent="0.3">
      <c r="A5538">
        <v>6698</v>
      </c>
      <c r="B5538" t="s">
        <v>5763</v>
      </c>
      <c r="C5538" s="1">
        <v>45808</v>
      </c>
      <c r="D5538">
        <v>20</v>
      </c>
      <c r="E5538" t="s">
        <v>60</v>
      </c>
      <c r="F5538" t="s">
        <v>83</v>
      </c>
      <c r="G5538" t="s">
        <v>210</v>
      </c>
      <c r="H5538">
        <v>5</v>
      </c>
      <c r="I5538" t="s">
        <v>45</v>
      </c>
      <c r="J5538" t="s">
        <v>69</v>
      </c>
      <c r="K5538" t="s">
        <v>44</v>
      </c>
      <c r="L5538" t="s">
        <v>45</v>
      </c>
      <c r="N5538" t="s">
        <v>57</v>
      </c>
      <c r="O5538" t="s">
        <v>134</v>
      </c>
      <c r="P5538" t="s">
        <v>8646</v>
      </c>
      <c r="Q5538" t="s">
        <v>66</v>
      </c>
      <c r="R5538" s="6">
        <f>_xlfn.XLOOKUP(CleanedData[[#This Row],[Product]],'02_Lookup_Tables'!$A$2:$A$126,'02_Lookup_Tables'!$B$2:$B$126)</f>
        <v>13123.97</v>
      </c>
      <c r="S5538" t="str">
        <f>VLOOKUP(CleanedData[[#This Row],[Product]],'02_Lookup_Tables'!$H$2:$I$126,2,FALSE)</f>
        <v>Electronics</v>
      </c>
      <c r="T5538" t="str">
        <f>VLOOKUP(CleanedData[[#This Row],[Province]],'02_Lookup_Tables'!$D$2:$E$10,2, FALSE)</f>
        <v>Western Region</v>
      </c>
      <c r="U5538" t="str" cm="1">
        <f t="array" ref="U5538">_xlfn.IFS(CleanedData[[#This Row],[Purchase Amount]]&lt;500,"Low",
CleanedData[[#This Row],[Purchase Amount]]&lt;5000,"Medium",
TRUE,"High")</f>
        <v>High</v>
      </c>
      <c r="V5538" t="str">
        <f>TEXT(CleanedData[[#This Row],[Date]],"mmmm")</f>
        <v>May</v>
      </c>
      <c r="W5538" t="str">
        <f>"Q"&amp;ROUNDUP(MONTH(CleanedData[[#This Row],[Date]])/3,0)</f>
        <v>Q2</v>
      </c>
      <c r="X5538" t="str">
        <f>IF(CleanedData[[#This Row],[Purchase Amount]]&gt;=5000,"Yes","No")</f>
        <v>Yes</v>
      </c>
      <c r="Y5538">
        <f>IF(CleanedData[[#This Row],[Recommend]]="Yes",1,0)</f>
        <v>1</v>
      </c>
      <c r="Z5538" s="6">
        <f>CleanedData[[#This Row],[Purchase Amount]]*0.15</f>
        <v>1968.5954999999999</v>
      </c>
      <c r="AA5538" s="6">
        <f>CleanedData[[#This Row],[Purchase Amount]]*1.15</f>
        <v>15092.565499999999</v>
      </c>
    </row>
    <row r="5539" spans="1:27" x14ac:dyDescent="0.3">
      <c r="A5539">
        <v>6699</v>
      </c>
      <c r="B5539" t="s">
        <v>5764</v>
      </c>
      <c r="C5539" s="1">
        <v>45587</v>
      </c>
      <c r="D5539">
        <v>43</v>
      </c>
      <c r="E5539" t="s">
        <v>60</v>
      </c>
      <c r="F5539" t="s">
        <v>68</v>
      </c>
      <c r="G5539" t="s">
        <v>288</v>
      </c>
      <c r="H5539">
        <v>1</v>
      </c>
      <c r="I5539" t="s">
        <v>45</v>
      </c>
      <c r="J5539" t="s">
        <v>74</v>
      </c>
      <c r="K5539" t="s">
        <v>55</v>
      </c>
      <c r="L5539" t="s">
        <v>42</v>
      </c>
      <c r="M5539" t="s">
        <v>92</v>
      </c>
      <c r="N5539" t="s">
        <v>80</v>
      </c>
      <c r="O5539" t="s">
        <v>89</v>
      </c>
      <c r="P5539" t="s">
        <v>49</v>
      </c>
      <c r="Q5539" t="s">
        <v>81</v>
      </c>
      <c r="R5539" s="6">
        <f>_xlfn.XLOOKUP(CleanedData[[#This Row],[Product]],'02_Lookup_Tables'!$A$2:$A$126,'02_Lookup_Tables'!$B$2:$B$126)</f>
        <v>605.1</v>
      </c>
      <c r="S5539" t="str">
        <f>VLOOKUP(CleanedData[[#This Row],[Product]],'02_Lookup_Tables'!$H$2:$I$126,2,FALSE)</f>
        <v>Apparel</v>
      </c>
      <c r="T5539" t="str">
        <f>VLOOKUP(CleanedData[[#This Row],[Province]],'02_Lookup_Tables'!$D$2:$E$10,2, FALSE)</f>
        <v>Northern Region</v>
      </c>
      <c r="U5539" t="str" cm="1">
        <f t="array" ref="U5539">_xlfn.IFS(CleanedData[[#This Row],[Purchase Amount]]&lt;500,"Low",
CleanedData[[#This Row],[Purchase Amount]]&lt;5000,"Medium",
TRUE,"High")</f>
        <v>Medium</v>
      </c>
      <c r="V5539" t="str">
        <f>TEXT(CleanedData[[#This Row],[Date]],"mmmm")</f>
        <v>October</v>
      </c>
      <c r="W5539" t="str">
        <f>"Q"&amp;ROUNDUP(MONTH(CleanedData[[#This Row],[Date]])/3,0)</f>
        <v>Q4</v>
      </c>
      <c r="X5539" t="str">
        <f>IF(CleanedData[[#This Row],[Purchase Amount]]&gt;=5000,"Yes","No")</f>
        <v>No</v>
      </c>
      <c r="Y5539">
        <f>IF(CleanedData[[#This Row],[Recommend]]="Yes",1,0)</f>
        <v>1</v>
      </c>
      <c r="Z5539" s="6">
        <f>CleanedData[[#This Row],[Purchase Amount]]*0.15</f>
        <v>90.765000000000001</v>
      </c>
      <c r="AA5539" s="6">
        <f>CleanedData[[#This Row],[Purchase Amount]]*1.15</f>
        <v>695.86500000000001</v>
      </c>
    </row>
    <row r="5540" spans="1:27" x14ac:dyDescent="0.3">
      <c r="A5540">
        <v>6700</v>
      </c>
      <c r="B5540" t="s">
        <v>5765</v>
      </c>
      <c r="C5540" s="1">
        <v>45979</v>
      </c>
      <c r="D5540">
        <v>54</v>
      </c>
      <c r="E5540" t="s">
        <v>60</v>
      </c>
      <c r="F5540" t="s">
        <v>40</v>
      </c>
      <c r="G5540" t="s">
        <v>372</v>
      </c>
      <c r="H5540">
        <v>3</v>
      </c>
      <c r="I5540" t="s">
        <v>45</v>
      </c>
      <c r="J5540" t="s">
        <v>54</v>
      </c>
      <c r="K5540" t="s">
        <v>44</v>
      </c>
      <c r="L5540" t="s">
        <v>42</v>
      </c>
      <c r="M5540" t="s">
        <v>56</v>
      </c>
      <c r="N5540" t="s">
        <v>48</v>
      </c>
      <c r="O5540" t="s">
        <v>148</v>
      </c>
      <c r="P5540" t="s">
        <v>49</v>
      </c>
      <c r="Q5540" t="s">
        <v>93</v>
      </c>
      <c r="R5540" s="6">
        <f>_xlfn.XLOOKUP(CleanedData[[#This Row],[Product]],'02_Lookup_Tables'!$A$2:$A$126,'02_Lookup_Tables'!$B$2:$B$126)</f>
        <v>944.78</v>
      </c>
      <c r="S5540" t="str">
        <f>VLOOKUP(CleanedData[[#This Row],[Product]],'02_Lookup_Tables'!$H$2:$I$126,2,FALSE)</f>
        <v>Electronics</v>
      </c>
      <c r="T5540" t="str">
        <f>VLOOKUP(CleanedData[[#This Row],[Province]],'02_Lookup_Tables'!$D$2:$E$10,2, FALSE)</f>
        <v>Northern Region</v>
      </c>
      <c r="U5540" t="str" cm="1">
        <f t="array" ref="U5540">_xlfn.IFS(CleanedData[[#This Row],[Purchase Amount]]&lt;500,"Low",
CleanedData[[#This Row],[Purchase Amount]]&lt;5000,"Medium",
TRUE,"High")</f>
        <v>Medium</v>
      </c>
      <c r="V5540" t="str">
        <f>TEXT(CleanedData[[#This Row],[Date]],"mmmm")</f>
        <v>November</v>
      </c>
      <c r="W5540" t="str">
        <f>"Q"&amp;ROUNDUP(MONTH(CleanedData[[#This Row],[Date]])/3,0)</f>
        <v>Q4</v>
      </c>
      <c r="X5540" t="str">
        <f>IF(CleanedData[[#This Row],[Purchase Amount]]&gt;=5000,"Yes","No")</f>
        <v>No</v>
      </c>
      <c r="Y5540">
        <f>IF(CleanedData[[#This Row],[Recommend]]="Yes",1,0)</f>
        <v>1</v>
      </c>
      <c r="Z5540" s="6">
        <f>CleanedData[[#This Row],[Purchase Amount]]*0.15</f>
        <v>141.71699999999998</v>
      </c>
      <c r="AA5540" s="6">
        <f>CleanedData[[#This Row],[Purchase Amount]]*1.15</f>
        <v>1086.4969999999998</v>
      </c>
    </row>
    <row r="5541" spans="1:27" x14ac:dyDescent="0.3">
      <c r="A5541">
        <v>6701</v>
      </c>
      <c r="B5541" t="s">
        <v>5766</v>
      </c>
      <c r="C5541" s="1">
        <v>45498</v>
      </c>
      <c r="D5541">
        <v>37</v>
      </c>
      <c r="E5541" t="s">
        <v>39</v>
      </c>
      <c r="F5541" t="s">
        <v>83</v>
      </c>
      <c r="G5541" t="s">
        <v>636</v>
      </c>
      <c r="H5541">
        <v>1</v>
      </c>
      <c r="I5541" t="s">
        <v>45</v>
      </c>
      <c r="J5541" t="s">
        <v>63</v>
      </c>
      <c r="K5541" t="s">
        <v>55</v>
      </c>
      <c r="L5541" t="s">
        <v>45</v>
      </c>
      <c r="M5541" t="s">
        <v>46</v>
      </c>
      <c r="N5541" t="s">
        <v>80</v>
      </c>
      <c r="O5541" t="s">
        <v>89</v>
      </c>
      <c r="P5541" t="s">
        <v>49</v>
      </c>
      <c r="Q5541" t="s">
        <v>81</v>
      </c>
      <c r="R5541" s="6">
        <f>_xlfn.XLOOKUP(CleanedData[[#This Row],[Product]],'02_Lookup_Tables'!$A$2:$A$126,'02_Lookup_Tables'!$B$2:$B$126)</f>
        <v>6581.78</v>
      </c>
      <c r="S5541" t="str">
        <f>VLOOKUP(CleanedData[[#This Row],[Product]],'02_Lookup_Tables'!$H$2:$I$126,2,FALSE)</f>
        <v>Electronics</v>
      </c>
      <c r="T5541" t="str">
        <f>VLOOKUP(CleanedData[[#This Row],[Province]],'02_Lookup_Tables'!$D$2:$E$10,2, FALSE)</f>
        <v>Western Region</v>
      </c>
      <c r="U5541" t="str" cm="1">
        <f t="array" ref="U5541">_xlfn.IFS(CleanedData[[#This Row],[Purchase Amount]]&lt;500,"Low",
CleanedData[[#This Row],[Purchase Amount]]&lt;5000,"Medium",
TRUE,"High")</f>
        <v>High</v>
      </c>
      <c r="V5541" t="str">
        <f>TEXT(CleanedData[[#This Row],[Date]],"mmmm")</f>
        <v>July</v>
      </c>
      <c r="W5541" t="str">
        <f>"Q"&amp;ROUNDUP(MONTH(CleanedData[[#This Row],[Date]])/3,0)</f>
        <v>Q3</v>
      </c>
      <c r="X5541" t="str">
        <f>IF(CleanedData[[#This Row],[Purchase Amount]]&gt;=5000,"Yes","No")</f>
        <v>Yes</v>
      </c>
      <c r="Y5541">
        <f>IF(CleanedData[[#This Row],[Recommend]]="Yes",1,0)</f>
        <v>1</v>
      </c>
      <c r="Z5541" s="6">
        <f>CleanedData[[#This Row],[Purchase Amount]]*0.15</f>
        <v>987.26699999999994</v>
      </c>
      <c r="AA5541" s="6">
        <f>CleanedData[[#This Row],[Purchase Amount]]*1.15</f>
        <v>7569.0469999999996</v>
      </c>
    </row>
    <row r="5542" spans="1:27" x14ac:dyDescent="0.3">
      <c r="A5542">
        <v>6702</v>
      </c>
      <c r="B5542" t="s">
        <v>5767</v>
      </c>
      <c r="C5542" s="1">
        <v>45689</v>
      </c>
      <c r="D5542">
        <v>46</v>
      </c>
      <c r="E5542" t="s">
        <v>39</v>
      </c>
      <c r="F5542" t="s">
        <v>72</v>
      </c>
      <c r="G5542" t="s">
        <v>342</v>
      </c>
      <c r="H5542">
        <v>3</v>
      </c>
      <c r="I5542" t="s">
        <v>45</v>
      </c>
      <c r="J5542" t="s">
        <v>43</v>
      </c>
      <c r="K5542" t="s">
        <v>64</v>
      </c>
      <c r="L5542" t="s">
        <v>45</v>
      </c>
      <c r="M5542" t="s">
        <v>100</v>
      </c>
      <c r="N5542" t="s">
        <v>48</v>
      </c>
      <c r="O5542" t="s">
        <v>48</v>
      </c>
      <c r="P5542" t="s">
        <v>70</v>
      </c>
      <c r="Q5542" t="s">
        <v>93</v>
      </c>
      <c r="R5542" s="6">
        <f>_xlfn.XLOOKUP(CleanedData[[#This Row],[Product]],'02_Lookup_Tables'!$A$2:$A$126,'02_Lookup_Tables'!$B$2:$B$126)</f>
        <v>529.15</v>
      </c>
      <c r="S5542" t="str">
        <f>VLOOKUP(CleanedData[[#This Row],[Product]],'02_Lookup_Tables'!$H$2:$I$126,2,FALSE)</f>
        <v>Accessories</v>
      </c>
      <c r="T5542" t="str">
        <f>VLOOKUP(CleanedData[[#This Row],[Province]],'02_Lookup_Tables'!$D$2:$E$10,2, FALSE)</f>
        <v>Central Region</v>
      </c>
      <c r="U5542" t="str" cm="1">
        <f t="array" ref="U5542">_xlfn.IFS(CleanedData[[#This Row],[Purchase Amount]]&lt;500,"Low",
CleanedData[[#This Row],[Purchase Amount]]&lt;5000,"Medium",
TRUE,"High")</f>
        <v>Medium</v>
      </c>
      <c r="V5542" t="str">
        <f>TEXT(CleanedData[[#This Row],[Date]],"mmmm")</f>
        <v>February</v>
      </c>
      <c r="W5542" t="str">
        <f>"Q"&amp;ROUNDUP(MONTH(CleanedData[[#This Row],[Date]])/3,0)</f>
        <v>Q1</v>
      </c>
      <c r="X5542" t="str">
        <f>IF(CleanedData[[#This Row],[Purchase Amount]]&gt;=5000,"Yes","No")</f>
        <v>No</v>
      </c>
      <c r="Y5542">
        <f>IF(CleanedData[[#This Row],[Recommend]]="Yes",1,0)</f>
        <v>1</v>
      </c>
      <c r="Z5542" s="6">
        <f>CleanedData[[#This Row],[Purchase Amount]]*0.15</f>
        <v>79.372499999999988</v>
      </c>
      <c r="AA5542" s="6">
        <f>CleanedData[[#This Row],[Purchase Amount]]*1.15</f>
        <v>608.52249999999992</v>
      </c>
    </row>
    <row r="5543" spans="1:27" x14ac:dyDescent="0.3">
      <c r="A5543">
        <v>6703</v>
      </c>
      <c r="B5543" t="s">
        <v>5768</v>
      </c>
      <c r="C5543" s="1">
        <v>45846</v>
      </c>
      <c r="D5543">
        <v>34</v>
      </c>
      <c r="E5543" t="s">
        <v>39</v>
      </c>
      <c r="F5543" t="s">
        <v>108</v>
      </c>
      <c r="G5543" t="s">
        <v>153</v>
      </c>
      <c r="H5543">
        <v>5</v>
      </c>
      <c r="I5543" t="s">
        <v>42</v>
      </c>
      <c r="J5543" t="s">
        <v>63</v>
      </c>
      <c r="K5543" t="s">
        <v>64</v>
      </c>
      <c r="L5543" t="s">
        <v>42</v>
      </c>
      <c r="M5543" t="s">
        <v>190</v>
      </c>
      <c r="N5543" t="s">
        <v>57</v>
      </c>
      <c r="O5543" t="s">
        <v>89</v>
      </c>
      <c r="P5543" t="s">
        <v>70</v>
      </c>
      <c r="Q5543" t="s">
        <v>58</v>
      </c>
      <c r="R5543" s="6">
        <f>_xlfn.XLOOKUP(CleanedData[[#This Row],[Product]],'02_Lookup_Tables'!$A$2:$A$126,'02_Lookup_Tables'!$B$2:$B$126)</f>
        <v>1011.68</v>
      </c>
      <c r="S5543" t="str">
        <f>VLOOKUP(CleanedData[[#This Row],[Product]],'02_Lookup_Tables'!$H$2:$I$126,2,FALSE)</f>
        <v>Accessories</v>
      </c>
      <c r="T5543" t="str">
        <f>VLOOKUP(CleanedData[[#This Row],[Province]],'02_Lookup_Tables'!$D$2:$E$10,2, FALSE)</f>
        <v>Gauteng Region</v>
      </c>
      <c r="U5543" t="str" cm="1">
        <f t="array" ref="U5543">_xlfn.IFS(CleanedData[[#This Row],[Purchase Amount]]&lt;500,"Low",
CleanedData[[#This Row],[Purchase Amount]]&lt;5000,"Medium",
TRUE,"High")</f>
        <v>Medium</v>
      </c>
      <c r="V5543" t="str">
        <f>TEXT(CleanedData[[#This Row],[Date]],"mmmm")</f>
        <v>July</v>
      </c>
      <c r="W5543" t="str">
        <f>"Q"&amp;ROUNDUP(MONTH(CleanedData[[#This Row],[Date]])/3,0)</f>
        <v>Q3</v>
      </c>
      <c r="X5543" t="str">
        <f>IF(CleanedData[[#This Row],[Purchase Amount]]&gt;=5000,"Yes","No")</f>
        <v>No</v>
      </c>
      <c r="Y5543">
        <f>IF(CleanedData[[#This Row],[Recommend]]="Yes",1,0)</f>
        <v>0</v>
      </c>
      <c r="Z5543" s="6">
        <f>CleanedData[[#This Row],[Purchase Amount]]*0.15</f>
        <v>151.75199999999998</v>
      </c>
      <c r="AA5543" s="6">
        <f>CleanedData[[#This Row],[Purchase Amount]]*1.15</f>
        <v>1163.4319999999998</v>
      </c>
    </row>
    <row r="5544" spans="1:27" x14ac:dyDescent="0.3">
      <c r="A5544">
        <v>6704</v>
      </c>
      <c r="B5544" t="s">
        <v>5769</v>
      </c>
      <c r="C5544" s="1">
        <v>45468</v>
      </c>
      <c r="D5544">
        <v>79</v>
      </c>
      <c r="E5544" t="s">
        <v>60</v>
      </c>
      <c r="F5544" t="s">
        <v>130</v>
      </c>
      <c r="G5544" t="s">
        <v>91</v>
      </c>
      <c r="H5544">
        <v>2</v>
      </c>
      <c r="I5544" t="s">
        <v>42</v>
      </c>
      <c r="J5544" t="s">
        <v>74</v>
      </c>
      <c r="K5544" t="s">
        <v>44</v>
      </c>
      <c r="L5544" t="s">
        <v>45</v>
      </c>
      <c r="M5544" t="s">
        <v>184</v>
      </c>
      <c r="N5544" t="s">
        <v>47</v>
      </c>
      <c r="O5544" t="s">
        <v>148</v>
      </c>
      <c r="P5544" t="s">
        <v>70</v>
      </c>
      <c r="Q5544" t="s">
        <v>97</v>
      </c>
      <c r="R5544" s="6">
        <f>_xlfn.XLOOKUP(CleanedData[[#This Row],[Product]],'02_Lookup_Tables'!$A$2:$A$126,'02_Lookup_Tables'!$B$2:$B$126)</f>
        <v>1370.56</v>
      </c>
      <c r="S5544" t="str">
        <f>VLOOKUP(CleanedData[[#This Row],[Product]],'02_Lookup_Tables'!$H$2:$I$126,2,FALSE)</f>
        <v>Electronics</v>
      </c>
      <c r="T5544" t="str">
        <f>VLOOKUP(CleanedData[[#This Row],[Province]],'02_Lookup_Tables'!$D$2:$E$10,2, FALSE)</f>
        <v>Eastern Region</v>
      </c>
      <c r="U5544" t="str" cm="1">
        <f t="array" ref="U5544">_xlfn.IFS(CleanedData[[#This Row],[Purchase Amount]]&lt;500,"Low",
CleanedData[[#This Row],[Purchase Amount]]&lt;5000,"Medium",
TRUE,"High")</f>
        <v>Medium</v>
      </c>
      <c r="V5544" t="str">
        <f>TEXT(CleanedData[[#This Row],[Date]],"mmmm")</f>
        <v>June</v>
      </c>
      <c r="W5544" t="str">
        <f>"Q"&amp;ROUNDUP(MONTH(CleanedData[[#This Row],[Date]])/3,0)</f>
        <v>Q2</v>
      </c>
      <c r="X5544" t="str">
        <f>IF(CleanedData[[#This Row],[Purchase Amount]]&gt;=5000,"Yes","No")</f>
        <v>No</v>
      </c>
      <c r="Y5544">
        <f>IF(CleanedData[[#This Row],[Recommend]]="Yes",1,0)</f>
        <v>0</v>
      </c>
      <c r="Z5544" s="6">
        <f>CleanedData[[#This Row],[Purchase Amount]]*0.15</f>
        <v>205.58399999999997</v>
      </c>
      <c r="AA5544" s="6">
        <f>CleanedData[[#This Row],[Purchase Amount]]*1.15</f>
        <v>1576.1439999999998</v>
      </c>
    </row>
    <row r="5545" spans="1:27" x14ac:dyDescent="0.3">
      <c r="A5545">
        <v>6705</v>
      </c>
      <c r="B5545" t="s">
        <v>5770</v>
      </c>
      <c r="C5545" s="1">
        <v>45534</v>
      </c>
      <c r="D5545">
        <v>46</v>
      </c>
      <c r="E5545" t="s">
        <v>60</v>
      </c>
      <c r="F5545" t="s">
        <v>68</v>
      </c>
      <c r="G5545" t="s">
        <v>976</v>
      </c>
      <c r="H5545">
        <v>1</v>
      </c>
      <c r="I5545" t="s">
        <v>42</v>
      </c>
      <c r="J5545" t="s">
        <v>63</v>
      </c>
      <c r="K5545" t="s">
        <v>55</v>
      </c>
      <c r="L5545" t="s">
        <v>45</v>
      </c>
      <c r="M5545" t="s">
        <v>123</v>
      </c>
      <c r="N5545" t="s">
        <v>80</v>
      </c>
      <c r="O5545" t="s">
        <v>89</v>
      </c>
      <c r="P5545" t="s">
        <v>49</v>
      </c>
      <c r="Q5545" t="s">
        <v>93</v>
      </c>
      <c r="R5545" s="6">
        <f>_xlfn.XLOOKUP(CleanedData[[#This Row],[Product]],'02_Lookup_Tables'!$A$2:$A$126,'02_Lookup_Tables'!$B$2:$B$126)</f>
        <v>412.16</v>
      </c>
      <c r="S5545" t="str">
        <f>VLOOKUP(CleanedData[[#This Row],[Product]],'02_Lookup_Tables'!$H$2:$I$126,2,FALSE)</f>
        <v>Apparel</v>
      </c>
      <c r="T5545" t="str">
        <f>VLOOKUP(CleanedData[[#This Row],[Province]],'02_Lookup_Tables'!$D$2:$E$10,2, FALSE)</f>
        <v>Northern Region</v>
      </c>
      <c r="U5545" t="str" cm="1">
        <f t="array" ref="U5545">_xlfn.IFS(CleanedData[[#This Row],[Purchase Amount]]&lt;500,"Low",
CleanedData[[#This Row],[Purchase Amount]]&lt;5000,"Medium",
TRUE,"High")</f>
        <v>Low</v>
      </c>
      <c r="V5545" t="str">
        <f>TEXT(CleanedData[[#This Row],[Date]],"mmmm")</f>
        <v>August</v>
      </c>
      <c r="W5545" t="str">
        <f>"Q"&amp;ROUNDUP(MONTH(CleanedData[[#This Row],[Date]])/3,0)</f>
        <v>Q3</v>
      </c>
      <c r="X5545" t="str">
        <f>IF(CleanedData[[#This Row],[Purchase Amount]]&gt;=5000,"Yes","No")</f>
        <v>No</v>
      </c>
      <c r="Y5545">
        <f>IF(CleanedData[[#This Row],[Recommend]]="Yes",1,0)</f>
        <v>0</v>
      </c>
      <c r="Z5545" s="6">
        <f>CleanedData[[#This Row],[Purchase Amount]]*0.15</f>
        <v>61.823999999999998</v>
      </c>
      <c r="AA5545" s="6">
        <f>CleanedData[[#This Row],[Purchase Amount]]*1.15</f>
        <v>473.98399999999998</v>
      </c>
    </row>
    <row r="5546" spans="1:27" x14ac:dyDescent="0.3">
      <c r="A5546">
        <v>6706</v>
      </c>
      <c r="B5546" t="s">
        <v>5771</v>
      </c>
      <c r="C5546" s="1">
        <v>45877</v>
      </c>
      <c r="D5546">
        <v>29</v>
      </c>
      <c r="E5546" t="s">
        <v>52</v>
      </c>
      <c r="F5546" t="s">
        <v>130</v>
      </c>
      <c r="G5546" t="s">
        <v>454</v>
      </c>
      <c r="H5546">
        <v>2</v>
      </c>
      <c r="I5546" t="s">
        <v>45</v>
      </c>
      <c r="J5546" t="s">
        <v>54</v>
      </c>
      <c r="K5546" t="s">
        <v>64</v>
      </c>
      <c r="L5546" t="s">
        <v>45</v>
      </c>
      <c r="M5546" t="s">
        <v>46</v>
      </c>
      <c r="N5546" t="s">
        <v>47</v>
      </c>
      <c r="O5546" t="s">
        <v>89</v>
      </c>
      <c r="P5546" t="s">
        <v>49</v>
      </c>
      <c r="Q5546" t="s">
        <v>58</v>
      </c>
      <c r="R5546" s="6">
        <f>_xlfn.XLOOKUP(CleanedData[[#This Row],[Product]],'02_Lookup_Tables'!$A$2:$A$126,'02_Lookup_Tables'!$B$2:$B$126)</f>
        <v>2413.3000000000002</v>
      </c>
      <c r="S5546" t="str">
        <f>VLOOKUP(CleanedData[[#This Row],[Product]],'02_Lookup_Tables'!$H$2:$I$126,2,FALSE)</f>
        <v>Electronics</v>
      </c>
      <c r="T5546" t="str">
        <f>VLOOKUP(CleanedData[[#This Row],[Province]],'02_Lookup_Tables'!$D$2:$E$10,2, FALSE)</f>
        <v>Eastern Region</v>
      </c>
      <c r="U5546" t="str" cm="1">
        <f t="array" ref="U5546">_xlfn.IFS(CleanedData[[#This Row],[Purchase Amount]]&lt;500,"Low",
CleanedData[[#This Row],[Purchase Amount]]&lt;5000,"Medium",
TRUE,"High")</f>
        <v>Medium</v>
      </c>
      <c r="V5546" t="str">
        <f>TEXT(CleanedData[[#This Row],[Date]],"mmmm")</f>
        <v>August</v>
      </c>
      <c r="W5546" t="str">
        <f>"Q"&amp;ROUNDUP(MONTH(CleanedData[[#This Row],[Date]])/3,0)</f>
        <v>Q3</v>
      </c>
      <c r="X5546" t="str">
        <f>IF(CleanedData[[#This Row],[Purchase Amount]]&gt;=5000,"Yes","No")</f>
        <v>No</v>
      </c>
      <c r="Y5546">
        <f>IF(CleanedData[[#This Row],[Recommend]]="Yes",1,0)</f>
        <v>1</v>
      </c>
      <c r="Z5546" s="6">
        <f>CleanedData[[#This Row],[Purchase Amount]]*0.15</f>
        <v>361.995</v>
      </c>
      <c r="AA5546" s="6">
        <f>CleanedData[[#This Row],[Purchase Amount]]*1.15</f>
        <v>2775.2950000000001</v>
      </c>
    </row>
    <row r="5547" spans="1:27" x14ac:dyDescent="0.3">
      <c r="A5547">
        <v>6708</v>
      </c>
      <c r="B5547" t="s">
        <v>5772</v>
      </c>
      <c r="C5547" s="1">
        <v>45598</v>
      </c>
      <c r="D5547">
        <v>62</v>
      </c>
      <c r="E5547" t="s">
        <v>52</v>
      </c>
      <c r="F5547" t="s">
        <v>61</v>
      </c>
      <c r="G5547" t="s">
        <v>320</v>
      </c>
      <c r="H5547">
        <v>2</v>
      </c>
      <c r="I5547" t="s">
        <v>42</v>
      </c>
      <c r="J5547" t="s">
        <v>69</v>
      </c>
      <c r="K5547" t="s">
        <v>44</v>
      </c>
      <c r="L5547" t="s">
        <v>42</v>
      </c>
      <c r="M5547" t="s">
        <v>75</v>
      </c>
      <c r="N5547" t="s">
        <v>47</v>
      </c>
      <c r="O5547" t="s">
        <v>89</v>
      </c>
      <c r="P5547" t="s">
        <v>49</v>
      </c>
      <c r="Q5547" t="s">
        <v>50</v>
      </c>
      <c r="R5547" s="6">
        <f>_xlfn.XLOOKUP(CleanedData[[#This Row],[Product]],'02_Lookup_Tables'!$A$2:$A$126,'02_Lookup_Tables'!$B$2:$B$126)</f>
        <v>375.53</v>
      </c>
      <c r="S5547" t="str">
        <f>VLOOKUP(CleanedData[[#This Row],[Product]],'02_Lookup_Tables'!$H$2:$I$126,2,FALSE)</f>
        <v>Toys &amp; Games</v>
      </c>
      <c r="T5547" t="str">
        <f>VLOOKUP(CleanedData[[#This Row],[Province]],'02_Lookup_Tables'!$D$2:$E$10,2, FALSE)</f>
        <v>Southern Region</v>
      </c>
      <c r="U5547" t="str" cm="1">
        <f t="array" ref="U5547">_xlfn.IFS(CleanedData[[#This Row],[Purchase Amount]]&lt;500,"Low",
CleanedData[[#This Row],[Purchase Amount]]&lt;5000,"Medium",
TRUE,"High")</f>
        <v>Low</v>
      </c>
      <c r="V5547" t="str">
        <f>TEXT(CleanedData[[#This Row],[Date]],"mmmm")</f>
        <v>November</v>
      </c>
      <c r="W5547" t="str">
        <f>"Q"&amp;ROUNDUP(MONTH(CleanedData[[#This Row],[Date]])/3,0)</f>
        <v>Q4</v>
      </c>
      <c r="X5547" t="str">
        <f>IF(CleanedData[[#This Row],[Purchase Amount]]&gt;=5000,"Yes","No")</f>
        <v>No</v>
      </c>
      <c r="Y5547">
        <f>IF(CleanedData[[#This Row],[Recommend]]="Yes",1,0)</f>
        <v>0</v>
      </c>
      <c r="Z5547" s="6">
        <f>CleanedData[[#This Row],[Purchase Amount]]*0.15</f>
        <v>56.329499999999996</v>
      </c>
      <c r="AA5547" s="6">
        <f>CleanedData[[#This Row],[Purchase Amount]]*1.15</f>
        <v>431.85949999999991</v>
      </c>
    </row>
    <row r="5548" spans="1:27" x14ac:dyDescent="0.3">
      <c r="A5548">
        <v>6709</v>
      </c>
      <c r="B5548" t="s">
        <v>5773</v>
      </c>
      <c r="C5548" s="1">
        <v>45920</v>
      </c>
      <c r="E5548" t="s">
        <v>60</v>
      </c>
      <c r="F5548" t="s">
        <v>40</v>
      </c>
      <c r="G5548" t="s">
        <v>976</v>
      </c>
      <c r="H5548">
        <v>5</v>
      </c>
      <c r="I5548" t="s">
        <v>45</v>
      </c>
      <c r="J5548" t="s">
        <v>69</v>
      </c>
      <c r="K5548" t="s">
        <v>55</v>
      </c>
      <c r="L5548" t="s">
        <v>45</v>
      </c>
      <c r="M5548" t="s">
        <v>123</v>
      </c>
      <c r="N5548" t="s">
        <v>57</v>
      </c>
      <c r="O5548" t="s">
        <v>89</v>
      </c>
      <c r="P5548" t="s">
        <v>70</v>
      </c>
      <c r="Q5548" t="s">
        <v>166</v>
      </c>
      <c r="R5548" s="6">
        <f>_xlfn.XLOOKUP(CleanedData[[#This Row],[Product]],'02_Lookup_Tables'!$A$2:$A$126,'02_Lookup_Tables'!$B$2:$B$126)</f>
        <v>412.16</v>
      </c>
      <c r="S5548" t="str">
        <f>VLOOKUP(CleanedData[[#This Row],[Product]],'02_Lookup_Tables'!$H$2:$I$126,2,FALSE)</f>
        <v>Apparel</v>
      </c>
      <c r="T5548" t="str">
        <f>VLOOKUP(CleanedData[[#This Row],[Province]],'02_Lookup_Tables'!$D$2:$E$10,2, FALSE)</f>
        <v>Northern Region</v>
      </c>
      <c r="U5548" t="str" cm="1">
        <f t="array" ref="U5548">_xlfn.IFS(CleanedData[[#This Row],[Purchase Amount]]&lt;500,"Low",
CleanedData[[#This Row],[Purchase Amount]]&lt;5000,"Medium",
TRUE,"High")</f>
        <v>Low</v>
      </c>
      <c r="V5548" t="str">
        <f>TEXT(CleanedData[[#This Row],[Date]],"mmmm")</f>
        <v>September</v>
      </c>
      <c r="W5548" t="str">
        <f>"Q"&amp;ROUNDUP(MONTH(CleanedData[[#This Row],[Date]])/3,0)</f>
        <v>Q3</v>
      </c>
      <c r="X5548" t="str">
        <f>IF(CleanedData[[#This Row],[Purchase Amount]]&gt;=5000,"Yes","No")</f>
        <v>No</v>
      </c>
      <c r="Y5548">
        <f>IF(CleanedData[[#This Row],[Recommend]]="Yes",1,0)</f>
        <v>1</v>
      </c>
      <c r="Z5548" s="6">
        <f>CleanedData[[#This Row],[Purchase Amount]]*0.15</f>
        <v>61.823999999999998</v>
      </c>
      <c r="AA5548" s="6">
        <f>CleanedData[[#This Row],[Purchase Amount]]*1.15</f>
        <v>473.98399999999998</v>
      </c>
    </row>
    <row r="5549" spans="1:27" x14ac:dyDescent="0.3">
      <c r="A5549">
        <v>6710</v>
      </c>
      <c r="B5549" t="s">
        <v>5774</v>
      </c>
      <c r="C5549" s="1">
        <v>45593</v>
      </c>
      <c r="D5549">
        <v>53</v>
      </c>
      <c r="E5549" t="s">
        <v>52</v>
      </c>
      <c r="F5549" t="s">
        <v>40</v>
      </c>
      <c r="G5549" t="s">
        <v>282</v>
      </c>
      <c r="H5549">
        <v>3</v>
      </c>
      <c r="I5549" t="s">
        <v>42</v>
      </c>
      <c r="J5549" t="s">
        <v>69</v>
      </c>
      <c r="K5549" t="s">
        <v>55</v>
      </c>
      <c r="L5549" t="s">
        <v>42</v>
      </c>
      <c r="M5549" t="s">
        <v>140</v>
      </c>
      <c r="N5549" t="s">
        <v>48</v>
      </c>
      <c r="O5549" t="s">
        <v>148</v>
      </c>
      <c r="P5549" t="s">
        <v>49</v>
      </c>
      <c r="Q5549" t="s">
        <v>93</v>
      </c>
      <c r="R5549" s="6">
        <f>_xlfn.XLOOKUP(CleanedData[[#This Row],[Product]],'02_Lookup_Tables'!$A$2:$A$126,'02_Lookup_Tables'!$B$2:$B$126)</f>
        <v>1859.13</v>
      </c>
      <c r="S5549" t="str">
        <f>VLOOKUP(CleanedData[[#This Row],[Product]],'02_Lookup_Tables'!$H$2:$I$126,2,FALSE)</f>
        <v>Home Devices</v>
      </c>
      <c r="T5549" t="str">
        <f>VLOOKUP(CleanedData[[#This Row],[Province]],'02_Lookup_Tables'!$D$2:$E$10,2, FALSE)</f>
        <v>Northern Region</v>
      </c>
      <c r="U5549" t="str" cm="1">
        <f t="array" ref="U5549">_xlfn.IFS(CleanedData[[#This Row],[Purchase Amount]]&lt;500,"Low",
CleanedData[[#This Row],[Purchase Amount]]&lt;5000,"Medium",
TRUE,"High")</f>
        <v>Medium</v>
      </c>
      <c r="V5549" t="str">
        <f>TEXT(CleanedData[[#This Row],[Date]],"mmmm")</f>
        <v>October</v>
      </c>
      <c r="W5549" t="str">
        <f>"Q"&amp;ROUNDUP(MONTH(CleanedData[[#This Row],[Date]])/3,0)</f>
        <v>Q4</v>
      </c>
      <c r="X5549" t="str">
        <f>IF(CleanedData[[#This Row],[Purchase Amount]]&gt;=5000,"Yes","No")</f>
        <v>No</v>
      </c>
      <c r="Y5549">
        <f>IF(CleanedData[[#This Row],[Recommend]]="Yes",1,0)</f>
        <v>0</v>
      </c>
      <c r="Z5549" s="6">
        <f>CleanedData[[#This Row],[Purchase Amount]]*0.15</f>
        <v>278.86950000000002</v>
      </c>
      <c r="AA5549" s="6">
        <f>CleanedData[[#This Row],[Purchase Amount]]*1.15</f>
        <v>2137.9994999999999</v>
      </c>
    </row>
    <row r="5550" spans="1:27" x14ac:dyDescent="0.3">
      <c r="A5550">
        <v>6711</v>
      </c>
      <c r="B5550" t="s">
        <v>5775</v>
      </c>
      <c r="C5550" s="1">
        <v>45302</v>
      </c>
      <c r="D5550">
        <v>24</v>
      </c>
      <c r="E5550" t="s">
        <v>60</v>
      </c>
      <c r="F5550" t="s">
        <v>108</v>
      </c>
      <c r="G5550" t="s">
        <v>128</v>
      </c>
      <c r="H5550">
        <v>5</v>
      </c>
      <c r="I5550" t="s">
        <v>45</v>
      </c>
      <c r="J5550" t="s">
        <v>69</v>
      </c>
      <c r="K5550" t="s">
        <v>44</v>
      </c>
      <c r="L5550" t="s">
        <v>45</v>
      </c>
      <c r="M5550" t="s">
        <v>184</v>
      </c>
      <c r="N5550" t="s">
        <v>57</v>
      </c>
      <c r="O5550" t="s">
        <v>148</v>
      </c>
      <c r="P5550" t="s">
        <v>49</v>
      </c>
      <c r="Q5550" t="s">
        <v>66</v>
      </c>
      <c r="R5550" s="6">
        <f>_xlfn.XLOOKUP(CleanedData[[#This Row],[Product]],'02_Lookup_Tables'!$A$2:$A$126,'02_Lookup_Tables'!$B$2:$B$126)</f>
        <v>3747.26</v>
      </c>
      <c r="S5550" t="str">
        <f>VLOOKUP(CleanedData[[#This Row],[Product]],'02_Lookup_Tables'!$H$2:$I$126,2,FALSE)</f>
        <v>Apparel</v>
      </c>
      <c r="T5550" t="str">
        <f>VLOOKUP(CleanedData[[#This Row],[Province]],'02_Lookup_Tables'!$D$2:$E$10,2, FALSE)</f>
        <v>Gauteng Region</v>
      </c>
      <c r="U5550" t="str" cm="1">
        <f t="array" ref="U5550">_xlfn.IFS(CleanedData[[#This Row],[Purchase Amount]]&lt;500,"Low",
CleanedData[[#This Row],[Purchase Amount]]&lt;5000,"Medium",
TRUE,"High")</f>
        <v>Medium</v>
      </c>
      <c r="V5550" t="str">
        <f>TEXT(CleanedData[[#This Row],[Date]],"mmmm")</f>
        <v>January</v>
      </c>
      <c r="W5550" t="str">
        <f>"Q"&amp;ROUNDUP(MONTH(CleanedData[[#This Row],[Date]])/3,0)</f>
        <v>Q1</v>
      </c>
      <c r="X5550" t="str">
        <f>IF(CleanedData[[#This Row],[Purchase Amount]]&gt;=5000,"Yes","No")</f>
        <v>No</v>
      </c>
      <c r="Y5550">
        <f>IF(CleanedData[[#This Row],[Recommend]]="Yes",1,0)</f>
        <v>1</v>
      </c>
      <c r="Z5550" s="6">
        <f>CleanedData[[#This Row],[Purchase Amount]]*0.15</f>
        <v>562.08900000000006</v>
      </c>
      <c r="AA5550" s="6">
        <f>CleanedData[[#This Row],[Purchase Amount]]*1.15</f>
        <v>4309.3490000000002</v>
      </c>
    </row>
    <row r="5551" spans="1:27" x14ac:dyDescent="0.3">
      <c r="A5551">
        <v>6712</v>
      </c>
      <c r="B5551" t="s">
        <v>5776</v>
      </c>
      <c r="C5551" s="1">
        <v>45440</v>
      </c>
      <c r="D5551">
        <v>27</v>
      </c>
      <c r="E5551" t="s">
        <v>39</v>
      </c>
      <c r="F5551" t="s">
        <v>61</v>
      </c>
      <c r="G5551" t="s">
        <v>301</v>
      </c>
      <c r="H5551">
        <v>2</v>
      </c>
      <c r="I5551" t="s">
        <v>42</v>
      </c>
      <c r="J5551" t="s">
        <v>54</v>
      </c>
      <c r="K5551" t="s">
        <v>55</v>
      </c>
      <c r="L5551" t="s">
        <v>45</v>
      </c>
      <c r="M5551" t="s">
        <v>123</v>
      </c>
      <c r="N5551" t="s">
        <v>47</v>
      </c>
      <c r="O5551" t="s">
        <v>89</v>
      </c>
      <c r="P5551" t="s">
        <v>49</v>
      </c>
      <c r="Q5551" t="s">
        <v>58</v>
      </c>
      <c r="R5551" s="6">
        <f>_xlfn.XLOOKUP(CleanedData[[#This Row],[Product]],'02_Lookup_Tables'!$A$2:$A$126,'02_Lookup_Tables'!$B$2:$B$126)</f>
        <v>1000.7</v>
      </c>
      <c r="S5551" t="str">
        <f>VLOOKUP(CleanedData[[#This Row],[Product]],'02_Lookup_Tables'!$H$2:$I$126,2,FALSE)</f>
        <v>Toys &amp; Games</v>
      </c>
      <c r="T5551" t="str">
        <f>VLOOKUP(CleanedData[[#This Row],[Province]],'02_Lookup_Tables'!$D$2:$E$10,2, FALSE)</f>
        <v>Southern Region</v>
      </c>
      <c r="U5551" t="str" cm="1">
        <f t="array" ref="U5551">_xlfn.IFS(CleanedData[[#This Row],[Purchase Amount]]&lt;500,"Low",
CleanedData[[#This Row],[Purchase Amount]]&lt;5000,"Medium",
TRUE,"High")</f>
        <v>Medium</v>
      </c>
      <c r="V5551" t="str">
        <f>TEXT(CleanedData[[#This Row],[Date]],"mmmm")</f>
        <v>May</v>
      </c>
      <c r="W5551" t="str">
        <f>"Q"&amp;ROUNDUP(MONTH(CleanedData[[#This Row],[Date]])/3,0)</f>
        <v>Q2</v>
      </c>
      <c r="X5551" t="str">
        <f>IF(CleanedData[[#This Row],[Purchase Amount]]&gt;=5000,"Yes","No")</f>
        <v>No</v>
      </c>
      <c r="Y5551">
        <f>IF(CleanedData[[#This Row],[Recommend]]="Yes",1,0)</f>
        <v>0</v>
      </c>
      <c r="Z5551" s="6">
        <f>CleanedData[[#This Row],[Purchase Amount]]*0.15</f>
        <v>150.10499999999999</v>
      </c>
      <c r="AA5551" s="6">
        <f>CleanedData[[#This Row],[Purchase Amount]]*1.15</f>
        <v>1150.8050000000001</v>
      </c>
    </row>
    <row r="5552" spans="1:27" x14ac:dyDescent="0.3">
      <c r="A5552">
        <v>6713</v>
      </c>
      <c r="B5552" t="s">
        <v>5777</v>
      </c>
      <c r="C5552" s="1">
        <v>45472</v>
      </c>
      <c r="D5552">
        <v>77</v>
      </c>
      <c r="E5552" t="s">
        <v>52</v>
      </c>
      <c r="F5552" t="s">
        <v>72</v>
      </c>
      <c r="G5552" t="s">
        <v>406</v>
      </c>
      <c r="H5552">
        <v>4</v>
      </c>
      <c r="I5552" t="s">
        <v>45</v>
      </c>
      <c r="J5552" t="s">
        <v>63</v>
      </c>
      <c r="K5552" t="s">
        <v>55</v>
      </c>
      <c r="L5552" t="s">
        <v>45</v>
      </c>
      <c r="M5552" t="s">
        <v>165</v>
      </c>
      <c r="N5552" t="s">
        <v>96</v>
      </c>
      <c r="O5552" t="s">
        <v>89</v>
      </c>
      <c r="P5552" t="s">
        <v>70</v>
      </c>
      <c r="Q5552" t="s">
        <v>97</v>
      </c>
      <c r="R5552" s="6">
        <f>_xlfn.XLOOKUP(CleanedData[[#This Row],[Product]],'02_Lookup_Tables'!$A$2:$A$126,'02_Lookup_Tables'!$B$2:$B$126)</f>
        <v>996.44</v>
      </c>
      <c r="S5552" t="str">
        <f>VLOOKUP(CleanedData[[#This Row],[Product]],'02_Lookup_Tables'!$H$2:$I$126,2,FALSE)</f>
        <v>Sports &amp; Outdoors</v>
      </c>
      <c r="T5552" t="str">
        <f>VLOOKUP(CleanedData[[#This Row],[Province]],'02_Lookup_Tables'!$D$2:$E$10,2, FALSE)</f>
        <v>Central Region</v>
      </c>
      <c r="U5552" t="str" cm="1">
        <f t="array" ref="U5552">_xlfn.IFS(CleanedData[[#This Row],[Purchase Amount]]&lt;500,"Low",
CleanedData[[#This Row],[Purchase Amount]]&lt;5000,"Medium",
TRUE,"High")</f>
        <v>Medium</v>
      </c>
      <c r="V5552" t="str">
        <f>TEXT(CleanedData[[#This Row],[Date]],"mmmm")</f>
        <v>June</v>
      </c>
      <c r="W5552" t="str">
        <f>"Q"&amp;ROUNDUP(MONTH(CleanedData[[#This Row],[Date]])/3,0)</f>
        <v>Q2</v>
      </c>
      <c r="X5552" t="str">
        <f>IF(CleanedData[[#This Row],[Purchase Amount]]&gt;=5000,"Yes","No")</f>
        <v>No</v>
      </c>
      <c r="Y5552">
        <f>IF(CleanedData[[#This Row],[Recommend]]="Yes",1,0)</f>
        <v>1</v>
      </c>
      <c r="Z5552" s="6">
        <f>CleanedData[[#This Row],[Purchase Amount]]*0.15</f>
        <v>149.46600000000001</v>
      </c>
      <c r="AA5552" s="6">
        <f>CleanedData[[#This Row],[Purchase Amount]]*1.15</f>
        <v>1145.9059999999999</v>
      </c>
    </row>
    <row r="5553" spans="1:27" x14ac:dyDescent="0.3">
      <c r="A5553">
        <v>6714</v>
      </c>
      <c r="B5553" t="s">
        <v>5778</v>
      </c>
      <c r="C5553" s="1">
        <v>45307</v>
      </c>
      <c r="D5553">
        <v>54</v>
      </c>
      <c r="E5553" t="s">
        <v>60</v>
      </c>
      <c r="F5553" t="s">
        <v>108</v>
      </c>
      <c r="G5553" t="s">
        <v>519</v>
      </c>
      <c r="H5553">
        <v>2</v>
      </c>
      <c r="I5553" t="s">
        <v>45</v>
      </c>
      <c r="J5553" t="s">
        <v>43</v>
      </c>
      <c r="K5553" t="s">
        <v>44</v>
      </c>
      <c r="L5553" t="s">
        <v>42</v>
      </c>
      <c r="M5553" t="s">
        <v>65</v>
      </c>
      <c r="N5553" t="s">
        <v>47</v>
      </c>
      <c r="O5553" t="s">
        <v>89</v>
      </c>
      <c r="P5553" t="s">
        <v>49</v>
      </c>
      <c r="Q5553" t="s">
        <v>93</v>
      </c>
      <c r="R5553" s="6">
        <f>_xlfn.XLOOKUP(CleanedData[[#This Row],[Product]],'02_Lookup_Tables'!$A$2:$A$126,'02_Lookup_Tables'!$B$2:$B$126)</f>
        <v>338.79</v>
      </c>
      <c r="S5553" t="str">
        <f>VLOOKUP(CleanedData[[#This Row],[Product]],'02_Lookup_Tables'!$H$2:$I$126,2,FALSE)</f>
        <v>Accessories</v>
      </c>
      <c r="T5553" t="str">
        <f>VLOOKUP(CleanedData[[#This Row],[Province]],'02_Lookup_Tables'!$D$2:$E$10,2, FALSE)</f>
        <v>Gauteng Region</v>
      </c>
      <c r="U5553" t="str" cm="1">
        <f t="array" ref="U5553">_xlfn.IFS(CleanedData[[#This Row],[Purchase Amount]]&lt;500,"Low",
CleanedData[[#This Row],[Purchase Amount]]&lt;5000,"Medium",
TRUE,"High")</f>
        <v>Low</v>
      </c>
      <c r="V5553" t="str">
        <f>TEXT(CleanedData[[#This Row],[Date]],"mmmm")</f>
        <v>January</v>
      </c>
      <c r="W5553" t="str">
        <f>"Q"&amp;ROUNDUP(MONTH(CleanedData[[#This Row],[Date]])/3,0)</f>
        <v>Q1</v>
      </c>
      <c r="X5553" t="str">
        <f>IF(CleanedData[[#This Row],[Purchase Amount]]&gt;=5000,"Yes","No")</f>
        <v>No</v>
      </c>
      <c r="Y5553">
        <f>IF(CleanedData[[#This Row],[Recommend]]="Yes",1,0)</f>
        <v>1</v>
      </c>
      <c r="Z5553" s="6">
        <f>CleanedData[[#This Row],[Purchase Amount]]*0.15</f>
        <v>50.8185</v>
      </c>
      <c r="AA5553" s="6">
        <f>CleanedData[[#This Row],[Purchase Amount]]*1.15</f>
        <v>389.60849999999999</v>
      </c>
    </row>
    <row r="5554" spans="1:27" x14ac:dyDescent="0.3">
      <c r="A5554">
        <v>6716</v>
      </c>
      <c r="B5554" t="s">
        <v>5779</v>
      </c>
      <c r="C5554" s="1">
        <v>45966</v>
      </c>
      <c r="D5554">
        <v>60</v>
      </c>
      <c r="E5554" t="s">
        <v>39</v>
      </c>
      <c r="F5554" t="s">
        <v>72</v>
      </c>
      <c r="G5554" t="s">
        <v>271</v>
      </c>
      <c r="H5554">
        <v>3</v>
      </c>
      <c r="I5554" t="s">
        <v>45</v>
      </c>
      <c r="J5554" t="s">
        <v>69</v>
      </c>
      <c r="K5554" t="s">
        <v>64</v>
      </c>
      <c r="L5554" t="s">
        <v>42</v>
      </c>
      <c r="N5554" t="s">
        <v>48</v>
      </c>
      <c r="O5554" t="s">
        <v>134</v>
      </c>
      <c r="P5554" t="s">
        <v>8646</v>
      </c>
      <c r="Q5554" t="s">
        <v>50</v>
      </c>
      <c r="R5554" s="6">
        <f>_xlfn.XLOOKUP(CleanedData[[#This Row],[Product]],'02_Lookup_Tables'!$A$2:$A$126,'02_Lookup_Tables'!$B$2:$B$126)</f>
        <v>119.63</v>
      </c>
      <c r="S5554" t="str">
        <f>VLOOKUP(CleanedData[[#This Row],[Product]],'02_Lookup_Tables'!$H$2:$I$126,2,FALSE)</f>
        <v>Food</v>
      </c>
      <c r="T5554" t="str">
        <f>VLOOKUP(CleanedData[[#This Row],[Province]],'02_Lookup_Tables'!$D$2:$E$10,2, FALSE)</f>
        <v>Central Region</v>
      </c>
      <c r="U5554" t="str" cm="1">
        <f t="array" ref="U5554">_xlfn.IFS(CleanedData[[#This Row],[Purchase Amount]]&lt;500,"Low",
CleanedData[[#This Row],[Purchase Amount]]&lt;5000,"Medium",
TRUE,"High")</f>
        <v>Low</v>
      </c>
      <c r="V5554" t="str">
        <f>TEXT(CleanedData[[#This Row],[Date]],"mmmm")</f>
        <v>November</v>
      </c>
      <c r="W5554" t="str">
        <f>"Q"&amp;ROUNDUP(MONTH(CleanedData[[#This Row],[Date]])/3,0)</f>
        <v>Q4</v>
      </c>
      <c r="X5554" t="str">
        <f>IF(CleanedData[[#This Row],[Purchase Amount]]&gt;=5000,"Yes","No")</f>
        <v>No</v>
      </c>
      <c r="Y5554">
        <f>IF(CleanedData[[#This Row],[Recommend]]="Yes",1,0)</f>
        <v>1</v>
      </c>
      <c r="Z5554" s="6">
        <f>CleanedData[[#This Row],[Purchase Amount]]*0.15</f>
        <v>17.944499999999998</v>
      </c>
      <c r="AA5554" s="6">
        <f>CleanedData[[#This Row],[Purchase Amount]]*1.15</f>
        <v>137.57449999999997</v>
      </c>
    </row>
    <row r="5555" spans="1:27" x14ac:dyDescent="0.3">
      <c r="A5555">
        <v>6717</v>
      </c>
      <c r="B5555" t="s">
        <v>5780</v>
      </c>
      <c r="C5555" s="1">
        <v>45467</v>
      </c>
      <c r="E5555" t="s">
        <v>39</v>
      </c>
      <c r="F5555" t="s">
        <v>40</v>
      </c>
      <c r="G5555" t="s">
        <v>693</v>
      </c>
      <c r="H5555">
        <v>1</v>
      </c>
      <c r="I5555" t="s">
        <v>42</v>
      </c>
      <c r="J5555" t="s">
        <v>54</v>
      </c>
      <c r="K5555" t="s">
        <v>64</v>
      </c>
      <c r="L5555" t="s">
        <v>45</v>
      </c>
      <c r="N5555" t="s">
        <v>80</v>
      </c>
      <c r="O5555" t="s">
        <v>134</v>
      </c>
      <c r="P5555" t="s">
        <v>8646</v>
      </c>
      <c r="Q5555" t="s">
        <v>166</v>
      </c>
      <c r="R5555" s="6">
        <f>_xlfn.XLOOKUP(CleanedData[[#This Row],[Product]],'02_Lookup_Tables'!$A$2:$A$126,'02_Lookup_Tables'!$B$2:$B$126)</f>
        <v>618.72</v>
      </c>
      <c r="S5555" t="str">
        <f>VLOOKUP(CleanedData[[#This Row],[Product]],'02_Lookup_Tables'!$H$2:$I$126,2,FALSE)</f>
        <v>Sports &amp; Outdoors</v>
      </c>
      <c r="T5555" t="str">
        <f>VLOOKUP(CleanedData[[#This Row],[Province]],'02_Lookup_Tables'!$D$2:$E$10,2, FALSE)</f>
        <v>Northern Region</v>
      </c>
      <c r="U5555" t="str" cm="1">
        <f t="array" ref="U5555">_xlfn.IFS(CleanedData[[#This Row],[Purchase Amount]]&lt;500,"Low",
CleanedData[[#This Row],[Purchase Amount]]&lt;5000,"Medium",
TRUE,"High")</f>
        <v>Medium</v>
      </c>
      <c r="V5555" t="str">
        <f>TEXT(CleanedData[[#This Row],[Date]],"mmmm")</f>
        <v>June</v>
      </c>
      <c r="W5555" t="str">
        <f>"Q"&amp;ROUNDUP(MONTH(CleanedData[[#This Row],[Date]])/3,0)</f>
        <v>Q2</v>
      </c>
      <c r="X5555" t="str">
        <f>IF(CleanedData[[#This Row],[Purchase Amount]]&gt;=5000,"Yes","No")</f>
        <v>No</v>
      </c>
      <c r="Y5555">
        <f>IF(CleanedData[[#This Row],[Recommend]]="Yes",1,0)</f>
        <v>0</v>
      </c>
      <c r="Z5555" s="6">
        <f>CleanedData[[#This Row],[Purchase Amount]]*0.15</f>
        <v>92.808000000000007</v>
      </c>
      <c r="AA5555" s="6">
        <f>CleanedData[[#This Row],[Purchase Amount]]*1.15</f>
        <v>711.52800000000002</v>
      </c>
    </row>
    <row r="5556" spans="1:27" x14ac:dyDescent="0.3">
      <c r="A5556">
        <v>6718</v>
      </c>
      <c r="B5556" t="s">
        <v>5781</v>
      </c>
      <c r="C5556" s="1">
        <v>45433</v>
      </c>
      <c r="D5556">
        <v>62</v>
      </c>
      <c r="E5556" t="s">
        <v>52</v>
      </c>
      <c r="F5556" t="s">
        <v>68</v>
      </c>
      <c r="G5556" t="s">
        <v>139</v>
      </c>
      <c r="H5556">
        <v>4</v>
      </c>
      <c r="I5556" t="s">
        <v>42</v>
      </c>
      <c r="J5556" t="s">
        <v>54</v>
      </c>
      <c r="K5556" t="s">
        <v>55</v>
      </c>
      <c r="L5556" t="s">
        <v>42</v>
      </c>
      <c r="N5556" t="s">
        <v>96</v>
      </c>
      <c r="O5556" t="s">
        <v>134</v>
      </c>
      <c r="P5556" t="s">
        <v>8646</v>
      </c>
      <c r="Q5556" t="s">
        <v>50</v>
      </c>
      <c r="R5556" s="6">
        <f>_xlfn.XLOOKUP(CleanedData[[#This Row],[Product]],'02_Lookup_Tables'!$A$2:$A$126,'02_Lookup_Tables'!$B$2:$B$126)</f>
        <v>2340.5700000000002</v>
      </c>
      <c r="S5556" t="str">
        <f>VLOOKUP(CleanedData[[#This Row],[Product]],'02_Lookup_Tables'!$H$2:$I$126,2,FALSE)</f>
        <v>Apparel</v>
      </c>
      <c r="T5556" t="str">
        <f>VLOOKUP(CleanedData[[#This Row],[Province]],'02_Lookup_Tables'!$D$2:$E$10,2, FALSE)</f>
        <v>Northern Region</v>
      </c>
      <c r="U5556" t="str" cm="1">
        <f t="array" ref="U5556">_xlfn.IFS(CleanedData[[#This Row],[Purchase Amount]]&lt;500,"Low",
CleanedData[[#This Row],[Purchase Amount]]&lt;5000,"Medium",
TRUE,"High")</f>
        <v>Medium</v>
      </c>
      <c r="V5556" t="str">
        <f>TEXT(CleanedData[[#This Row],[Date]],"mmmm")</f>
        <v>May</v>
      </c>
      <c r="W5556" t="str">
        <f>"Q"&amp;ROUNDUP(MONTH(CleanedData[[#This Row],[Date]])/3,0)</f>
        <v>Q2</v>
      </c>
      <c r="X5556" t="str">
        <f>IF(CleanedData[[#This Row],[Purchase Amount]]&gt;=5000,"Yes","No")</f>
        <v>No</v>
      </c>
      <c r="Y5556">
        <f>IF(CleanedData[[#This Row],[Recommend]]="Yes",1,0)</f>
        <v>0</v>
      </c>
      <c r="Z5556" s="6">
        <f>CleanedData[[#This Row],[Purchase Amount]]*0.15</f>
        <v>351.08550000000002</v>
      </c>
      <c r="AA5556" s="6">
        <f>CleanedData[[#This Row],[Purchase Amount]]*1.15</f>
        <v>2691.6554999999998</v>
      </c>
    </row>
    <row r="5557" spans="1:27" x14ac:dyDescent="0.3">
      <c r="A5557">
        <v>6720</v>
      </c>
      <c r="B5557" t="s">
        <v>5782</v>
      </c>
      <c r="C5557" s="1">
        <v>45634</v>
      </c>
      <c r="D5557">
        <v>45</v>
      </c>
      <c r="E5557" t="s">
        <v>39</v>
      </c>
      <c r="F5557" t="s">
        <v>125</v>
      </c>
      <c r="G5557" t="s">
        <v>153</v>
      </c>
      <c r="H5557">
        <v>3</v>
      </c>
      <c r="I5557" t="s">
        <v>42</v>
      </c>
      <c r="J5557" t="s">
        <v>54</v>
      </c>
      <c r="K5557" t="s">
        <v>55</v>
      </c>
      <c r="L5557" t="s">
        <v>42</v>
      </c>
      <c r="M5557" t="s">
        <v>156</v>
      </c>
      <c r="N5557" t="s">
        <v>48</v>
      </c>
      <c r="O5557" t="s">
        <v>148</v>
      </c>
      <c r="P5557" t="s">
        <v>49</v>
      </c>
      <c r="Q5557" t="s">
        <v>93</v>
      </c>
      <c r="R5557" s="6">
        <f>_xlfn.XLOOKUP(CleanedData[[#This Row],[Product]],'02_Lookup_Tables'!$A$2:$A$126,'02_Lookup_Tables'!$B$2:$B$126)</f>
        <v>1011.68</v>
      </c>
      <c r="S5557" t="str">
        <f>VLOOKUP(CleanedData[[#This Row],[Product]],'02_Lookup_Tables'!$H$2:$I$126,2,FALSE)</f>
        <v>Accessories</v>
      </c>
      <c r="T5557" t="str">
        <f>VLOOKUP(CleanedData[[#This Row],[Province]],'02_Lookup_Tables'!$D$2:$E$10,2, FALSE)</f>
        <v>Western Region</v>
      </c>
      <c r="U5557" t="str" cm="1">
        <f t="array" ref="U5557">_xlfn.IFS(CleanedData[[#This Row],[Purchase Amount]]&lt;500,"Low",
CleanedData[[#This Row],[Purchase Amount]]&lt;5000,"Medium",
TRUE,"High")</f>
        <v>Medium</v>
      </c>
      <c r="V5557" t="str">
        <f>TEXT(CleanedData[[#This Row],[Date]],"mmmm")</f>
        <v>December</v>
      </c>
      <c r="W5557" t="str">
        <f>"Q"&amp;ROUNDUP(MONTH(CleanedData[[#This Row],[Date]])/3,0)</f>
        <v>Q4</v>
      </c>
      <c r="X5557" t="str">
        <f>IF(CleanedData[[#This Row],[Purchase Amount]]&gt;=5000,"Yes","No")</f>
        <v>No</v>
      </c>
      <c r="Y5557">
        <f>IF(CleanedData[[#This Row],[Recommend]]="Yes",1,0)</f>
        <v>0</v>
      </c>
      <c r="Z5557" s="6">
        <f>CleanedData[[#This Row],[Purchase Amount]]*0.15</f>
        <v>151.75199999999998</v>
      </c>
      <c r="AA5557" s="6">
        <f>CleanedData[[#This Row],[Purchase Amount]]*1.15</f>
        <v>1163.4319999999998</v>
      </c>
    </row>
    <row r="5558" spans="1:27" x14ac:dyDescent="0.3">
      <c r="A5558">
        <v>6721</v>
      </c>
      <c r="B5558" t="s">
        <v>5783</v>
      </c>
      <c r="C5558" s="1">
        <v>45454</v>
      </c>
      <c r="D5558">
        <v>21</v>
      </c>
      <c r="E5558" t="s">
        <v>52</v>
      </c>
      <c r="F5558" t="s">
        <v>77</v>
      </c>
      <c r="G5558" t="s">
        <v>352</v>
      </c>
      <c r="H5558">
        <v>3</v>
      </c>
      <c r="I5558" t="s">
        <v>45</v>
      </c>
      <c r="J5558" t="s">
        <v>63</v>
      </c>
      <c r="K5558" t="s">
        <v>55</v>
      </c>
      <c r="L5558" t="s">
        <v>42</v>
      </c>
      <c r="M5558" t="s">
        <v>112</v>
      </c>
      <c r="N5558" t="s">
        <v>48</v>
      </c>
      <c r="O5558" t="s">
        <v>48</v>
      </c>
      <c r="P5558" t="s">
        <v>70</v>
      </c>
      <c r="Q5558" t="s">
        <v>66</v>
      </c>
      <c r="R5558" s="6">
        <f>_xlfn.XLOOKUP(CleanedData[[#This Row],[Product]],'02_Lookup_Tables'!$A$2:$A$126,'02_Lookup_Tables'!$B$2:$B$126)</f>
        <v>2217.0300000000002</v>
      </c>
      <c r="S5558" t="str">
        <f>VLOOKUP(CleanedData[[#This Row],[Product]],'02_Lookup_Tables'!$H$2:$I$126,2,FALSE)</f>
        <v>Apparel</v>
      </c>
      <c r="T5558" t="str">
        <f>VLOOKUP(CleanedData[[#This Row],[Province]],'02_Lookup_Tables'!$D$2:$E$10,2, FALSE)</f>
        <v>Central Region</v>
      </c>
      <c r="U5558" t="str" cm="1">
        <f t="array" ref="U5558">_xlfn.IFS(CleanedData[[#This Row],[Purchase Amount]]&lt;500,"Low",
CleanedData[[#This Row],[Purchase Amount]]&lt;5000,"Medium",
TRUE,"High")</f>
        <v>Medium</v>
      </c>
      <c r="V5558" t="str">
        <f>TEXT(CleanedData[[#This Row],[Date]],"mmmm")</f>
        <v>June</v>
      </c>
      <c r="W5558" t="str">
        <f>"Q"&amp;ROUNDUP(MONTH(CleanedData[[#This Row],[Date]])/3,0)</f>
        <v>Q2</v>
      </c>
      <c r="X5558" t="str">
        <f>IF(CleanedData[[#This Row],[Purchase Amount]]&gt;=5000,"Yes","No")</f>
        <v>No</v>
      </c>
      <c r="Y5558">
        <f>IF(CleanedData[[#This Row],[Recommend]]="Yes",1,0)</f>
        <v>1</v>
      </c>
      <c r="Z5558" s="6">
        <f>CleanedData[[#This Row],[Purchase Amount]]*0.15</f>
        <v>332.55450000000002</v>
      </c>
      <c r="AA5558" s="6">
        <f>CleanedData[[#This Row],[Purchase Amount]]*1.15</f>
        <v>2549.5844999999999</v>
      </c>
    </row>
    <row r="5559" spans="1:27" x14ac:dyDescent="0.3">
      <c r="A5559">
        <v>6722</v>
      </c>
      <c r="B5559" t="s">
        <v>5784</v>
      </c>
      <c r="C5559" s="1">
        <v>45486</v>
      </c>
      <c r="D5559">
        <v>36</v>
      </c>
      <c r="E5559" t="s">
        <v>52</v>
      </c>
      <c r="F5559" t="s">
        <v>61</v>
      </c>
      <c r="G5559" t="s">
        <v>1139</v>
      </c>
      <c r="H5559">
        <v>5</v>
      </c>
      <c r="I5559" t="s">
        <v>45</v>
      </c>
      <c r="J5559" t="s">
        <v>43</v>
      </c>
      <c r="K5559" t="s">
        <v>55</v>
      </c>
      <c r="L5559" t="s">
        <v>42</v>
      </c>
      <c r="M5559" t="s">
        <v>140</v>
      </c>
      <c r="N5559" t="s">
        <v>57</v>
      </c>
      <c r="O5559" t="s">
        <v>148</v>
      </c>
      <c r="P5559" t="s">
        <v>49</v>
      </c>
      <c r="Q5559" t="s">
        <v>81</v>
      </c>
      <c r="R5559" s="6">
        <f>_xlfn.XLOOKUP(CleanedData[[#This Row],[Product]],'02_Lookup_Tables'!$A$2:$A$126,'02_Lookup_Tables'!$B$2:$B$126)</f>
        <v>2977.47</v>
      </c>
      <c r="S5559" t="str">
        <f>VLOOKUP(CleanedData[[#This Row],[Product]],'02_Lookup_Tables'!$H$2:$I$126,2,FALSE)</f>
        <v>Home &amp; Living</v>
      </c>
      <c r="T5559" t="str">
        <f>VLOOKUP(CleanedData[[#This Row],[Province]],'02_Lookup_Tables'!$D$2:$E$10,2, FALSE)</f>
        <v>Southern Region</v>
      </c>
      <c r="U5559" t="str" cm="1">
        <f t="array" ref="U5559">_xlfn.IFS(CleanedData[[#This Row],[Purchase Amount]]&lt;500,"Low",
CleanedData[[#This Row],[Purchase Amount]]&lt;5000,"Medium",
TRUE,"High")</f>
        <v>Medium</v>
      </c>
      <c r="V5559" t="str">
        <f>TEXT(CleanedData[[#This Row],[Date]],"mmmm")</f>
        <v>July</v>
      </c>
      <c r="W5559" t="str">
        <f>"Q"&amp;ROUNDUP(MONTH(CleanedData[[#This Row],[Date]])/3,0)</f>
        <v>Q3</v>
      </c>
      <c r="X5559" t="str">
        <f>IF(CleanedData[[#This Row],[Purchase Amount]]&gt;=5000,"Yes","No")</f>
        <v>No</v>
      </c>
      <c r="Y5559">
        <f>IF(CleanedData[[#This Row],[Recommend]]="Yes",1,0)</f>
        <v>1</v>
      </c>
      <c r="Z5559" s="6">
        <f>CleanedData[[#This Row],[Purchase Amount]]*0.15</f>
        <v>446.62049999999994</v>
      </c>
      <c r="AA5559" s="6">
        <f>CleanedData[[#This Row],[Purchase Amount]]*1.15</f>
        <v>3424.0904999999993</v>
      </c>
    </row>
    <row r="5560" spans="1:27" x14ac:dyDescent="0.3">
      <c r="A5560">
        <v>6723</v>
      </c>
      <c r="B5560" t="s">
        <v>5785</v>
      </c>
      <c r="C5560" s="1">
        <v>45348</v>
      </c>
      <c r="D5560">
        <v>37</v>
      </c>
      <c r="E5560" t="s">
        <v>39</v>
      </c>
      <c r="F5560" t="s">
        <v>83</v>
      </c>
      <c r="G5560" t="s">
        <v>406</v>
      </c>
      <c r="H5560">
        <v>1</v>
      </c>
      <c r="I5560" t="s">
        <v>45</v>
      </c>
      <c r="J5560" t="s">
        <v>43</v>
      </c>
      <c r="K5560" t="s">
        <v>44</v>
      </c>
      <c r="L5560" t="s">
        <v>42</v>
      </c>
      <c r="M5560" t="s">
        <v>140</v>
      </c>
      <c r="N5560" t="s">
        <v>80</v>
      </c>
      <c r="O5560" t="s">
        <v>148</v>
      </c>
      <c r="P5560" t="s">
        <v>70</v>
      </c>
      <c r="Q5560" t="s">
        <v>81</v>
      </c>
      <c r="R5560" s="6">
        <f>_xlfn.XLOOKUP(CleanedData[[#This Row],[Product]],'02_Lookup_Tables'!$A$2:$A$126,'02_Lookup_Tables'!$B$2:$B$126)</f>
        <v>996.44</v>
      </c>
      <c r="S5560" t="str">
        <f>VLOOKUP(CleanedData[[#This Row],[Product]],'02_Lookup_Tables'!$H$2:$I$126,2,FALSE)</f>
        <v>Sports &amp; Outdoors</v>
      </c>
      <c r="T5560" t="str">
        <f>VLOOKUP(CleanedData[[#This Row],[Province]],'02_Lookup_Tables'!$D$2:$E$10,2, FALSE)</f>
        <v>Western Region</v>
      </c>
      <c r="U5560" t="str" cm="1">
        <f t="array" ref="U5560">_xlfn.IFS(CleanedData[[#This Row],[Purchase Amount]]&lt;500,"Low",
CleanedData[[#This Row],[Purchase Amount]]&lt;5000,"Medium",
TRUE,"High")</f>
        <v>Medium</v>
      </c>
      <c r="V5560" t="str">
        <f>TEXT(CleanedData[[#This Row],[Date]],"mmmm")</f>
        <v>February</v>
      </c>
      <c r="W5560" t="str">
        <f>"Q"&amp;ROUNDUP(MONTH(CleanedData[[#This Row],[Date]])/3,0)</f>
        <v>Q1</v>
      </c>
      <c r="X5560" t="str">
        <f>IF(CleanedData[[#This Row],[Purchase Amount]]&gt;=5000,"Yes","No")</f>
        <v>No</v>
      </c>
      <c r="Y5560">
        <f>IF(CleanedData[[#This Row],[Recommend]]="Yes",1,0)</f>
        <v>1</v>
      </c>
      <c r="Z5560" s="6">
        <f>CleanedData[[#This Row],[Purchase Amount]]*0.15</f>
        <v>149.46600000000001</v>
      </c>
      <c r="AA5560" s="6">
        <f>CleanedData[[#This Row],[Purchase Amount]]*1.15</f>
        <v>1145.9059999999999</v>
      </c>
    </row>
    <row r="5561" spans="1:27" x14ac:dyDescent="0.3">
      <c r="A5561">
        <v>6724</v>
      </c>
      <c r="B5561" t="s">
        <v>5786</v>
      </c>
      <c r="C5561" s="1">
        <v>45521</v>
      </c>
      <c r="D5561">
        <v>70</v>
      </c>
      <c r="E5561" t="s">
        <v>60</v>
      </c>
      <c r="F5561" t="s">
        <v>68</v>
      </c>
      <c r="G5561" t="s">
        <v>131</v>
      </c>
      <c r="H5561">
        <v>3</v>
      </c>
      <c r="I5561" t="s">
        <v>45</v>
      </c>
      <c r="J5561" t="s">
        <v>74</v>
      </c>
      <c r="K5561" t="s">
        <v>44</v>
      </c>
      <c r="L5561" t="s">
        <v>45</v>
      </c>
      <c r="M5561" t="s">
        <v>190</v>
      </c>
      <c r="N5561" t="s">
        <v>48</v>
      </c>
      <c r="O5561" t="s">
        <v>89</v>
      </c>
      <c r="P5561" t="s">
        <v>49</v>
      </c>
      <c r="Q5561" t="s">
        <v>97</v>
      </c>
      <c r="R5561" s="6">
        <f>_xlfn.XLOOKUP(CleanedData[[#This Row],[Product]],'02_Lookup_Tables'!$A$2:$A$126,'02_Lookup_Tables'!$B$2:$B$126)</f>
        <v>369.57</v>
      </c>
      <c r="S5561" t="str">
        <f>VLOOKUP(CleanedData[[#This Row],[Product]],'02_Lookup_Tables'!$H$2:$I$126,2,FALSE)</f>
        <v>Accessories</v>
      </c>
      <c r="T5561" t="str">
        <f>VLOOKUP(CleanedData[[#This Row],[Province]],'02_Lookup_Tables'!$D$2:$E$10,2, FALSE)</f>
        <v>Northern Region</v>
      </c>
      <c r="U5561" t="str" cm="1">
        <f t="array" ref="U5561">_xlfn.IFS(CleanedData[[#This Row],[Purchase Amount]]&lt;500,"Low",
CleanedData[[#This Row],[Purchase Amount]]&lt;5000,"Medium",
TRUE,"High")</f>
        <v>Low</v>
      </c>
      <c r="V5561" t="str">
        <f>TEXT(CleanedData[[#This Row],[Date]],"mmmm")</f>
        <v>August</v>
      </c>
      <c r="W5561" t="str">
        <f>"Q"&amp;ROUNDUP(MONTH(CleanedData[[#This Row],[Date]])/3,0)</f>
        <v>Q3</v>
      </c>
      <c r="X5561" t="str">
        <f>IF(CleanedData[[#This Row],[Purchase Amount]]&gt;=5000,"Yes","No")</f>
        <v>No</v>
      </c>
      <c r="Y5561">
        <f>IF(CleanedData[[#This Row],[Recommend]]="Yes",1,0)</f>
        <v>1</v>
      </c>
      <c r="Z5561" s="6">
        <f>CleanedData[[#This Row],[Purchase Amount]]*0.15</f>
        <v>55.435499999999998</v>
      </c>
      <c r="AA5561" s="6">
        <f>CleanedData[[#This Row],[Purchase Amount]]*1.15</f>
        <v>425.00549999999998</v>
      </c>
    </row>
    <row r="5562" spans="1:27" x14ac:dyDescent="0.3">
      <c r="A5562">
        <v>6725</v>
      </c>
      <c r="B5562" t="s">
        <v>5787</v>
      </c>
      <c r="C5562" s="1">
        <v>45671</v>
      </c>
      <c r="D5562">
        <v>38</v>
      </c>
      <c r="E5562" t="s">
        <v>39</v>
      </c>
      <c r="F5562" t="s">
        <v>77</v>
      </c>
      <c r="G5562" t="s">
        <v>111</v>
      </c>
      <c r="H5562">
        <v>1</v>
      </c>
      <c r="I5562" t="s">
        <v>45</v>
      </c>
      <c r="J5562" t="s">
        <v>54</v>
      </c>
      <c r="K5562" t="s">
        <v>44</v>
      </c>
      <c r="L5562" t="s">
        <v>42</v>
      </c>
      <c r="M5562" t="s">
        <v>236</v>
      </c>
      <c r="N5562" t="s">
        <v>80</v>
      </c>
      <c r="O5562" t="s">
        <v>89</v>
      </c>
      <c r="P5562" t="s">
        <v>49</v>
      </c>
      <c r="Q5562" t="s">
        <v>81</v>
      </c>
      <c r="R5562" s="6">
        <f>_xlfn.XLOOKUP(CleanedData[[#This Row],[Product]],'02_Lookup_Tables'!$A$2:$A$126,'02_Lookup_Tables'!$B$2:$B$126)</f>
        <v>3576.97</v>
      </c>
      <c r="S5562" t="str">
        <f>VLOOKUP(CleanedData[[#This Row],[Product]],'02_Lookup_Tables'!$H$2:$I$126,2,FALSE)</f>
        <v>Home Devices</v>
      </c>
      <c r="T5562" t="str">
        <f>VLOOKUP(CleanedData[[#This Row],[Province]],'02_Lookup_Tables'!$D$2:$E$10,2, FALSE)</f>
        <v>Central Region</v>
      </c>
      <c r="U5562" t="str" cm="1">
        <f t="array" ref="U5562">_xlfn.IFS(CleanedData[[#This Row],[Purchase Amount]]&lt;500,"Low",
CleanedData[[#This Row],[Purchase Amount]]&lt;5000,"Medium",
TRUE,"High")</f>
        <v>Medium</v>
      </c>
      <c r="V5562" t="str">
        <f>TEXT(CleanedData[[#This Row],[Date]],"mmmm")</f>
        <v>January</v>
      </c>
      <c r="W5562" t="str">
        <f>"Q"&amp;ROUNDUP(MONTH(CleanedData[[#This Row],[Date]])/3,0)</f>
        <v>Q1</v>
      </c>
      <c r="X5562" t="str">
        <f>IF(CleanedData[[#This Row],[Purchase Amount]]&gt;=5000,"Yes","No")</f>
        <v>No</v>
      </c>
      <c r="Y5562">
        <f>IF(CleanedData[[#This Row],[Recommend]]="Yes",1,0)</f>
        <v>1</v>
      </c>
      <c r="Z5562" s="6">
        <f>CleanedData[[#This Row],[Purchase Amount]]*0.15</f>
        <v>536.54549999999995</v>
      </c>
      <c r="AA5562" s="6">
        <f>CleanedData[[#This Row],[Purchase Amount]]*1.15</f>
        <v>4113.5154999999995</v>
      </c>
    </row>
    <row r="5563" spans="1:27" x14ac:dyDescent="0.3">
      <c r="A5563">
        <v>6726</v>
      </c>
      <c r="B5563" t="s">
        <v>5788</v>
      </c>
      <c r="C5563" s="1">
        <v>45592</v>
      </c>
      <c r="D5563">
        <v>80</v>
      </c>
      <c r="E5563" t="s">
        <v>52</v>
      </c>
      <c r="F5563" t="s">
        <v>130</v>
      </c>
      <c r="G5563" t="s">
        <v>317</v>
      </c>
      <c r="H5563">
        <v>2</v>
      </c>
      <c r="I5563" t="s">
        <v>45</v>
      </c>
      <c r="J5563" t="s">
        <v>63</v>
      </c>
      <c r="K5563" t="s">
        <v>55</v>
      </c>
      <c r="L5563" t="s">
        <v>45</v>
      </c>
      <c r="M5563" t="s">
        <v>231</v>
      </c>
      <c r="N5563" t="s">
        <v>47</v>
      </c>
      <c r="O5563" t="s">
        <v>89</v>
      </c>
      <c r="P5563" t="s">
        <v>49</v>
      </c>
      <c r="Q5563" t="s">
        <v>97</v>
      </c>
      <c r="R5563" s="6">
        <f>_xlfn.XLOOKUP(CleanedData[[#This Row],[Product]],'02_Lookup_Tables'!$A$2:$A$126,'02_Lookup_Tables'!$B$2:$B$126)</f>
        <v>10347.709999999999</v>
      </c>
      <c r="S5563" t="str">
        <f>VLOOKUP(CleanedData[[#This Row],[Product]],'02_Lookup_Tables'!$H$2:$I$126,2,FALSE)</f>
        <v>Home Devices</v>
      </c>
      <c r="T5563" t="str">
        <f>VLOOKUP(CleanedData[[#This Row],[Province]],'02_Lookup_Tables'!$D$2:$E$10,2, FALSE)</f>
        <v>Eastern Region</v>
      </c>
      <c r="U5563" t="str" cm="1">
        <f t="array" ref="U5563">_xlfn.IFS(CleanedData[[#This Row],[Purchase Amount]]&lt;500,"Low",
CleanedData[[#This Row],[Purchase Amount]]&lt;5000,"Medium",
TRUE,"High")</f>
        <v>High</v>
      </c>
      <c r="V5563" t="str">
        <f>TEXT(CleanedData[[#This Row],[Date]],"mmmm")</f>
        <v>October</v>
      </c>
      <c r="W5563" t="str">
        <f>"Q"&amp;ROUNDUP(MONTH(CleanedData[[#This Row],[Date]])/3,0)</f>
        <v>Q4</v>
      </c>
      <c r="X5563" t="str">
        <f>IF(CleanedData[[#This Row],[Purchase Amount]]&gt;=5000,"Yes","No")</f>
        <v>Yes</v>
      </c>
      <c r="Y5563">
        <f>IF(CleanedData[[#This Row],[Recommend]]="Yes",1,0)</f>
        <v>1</v>
      </c>
      <c r="Z5563" s="6">
        <f>CleanedData[[#This Row],[Purchase Amount]]*0.15</f>
        <v>1552.1564999999998</v>
      </c>
      <c r="AA5563" s="6">
        <f>CleanedData[[#This Row],[Purchase Amount]]*1.15</f>
        <v>11899.866499999998</v>
      </c>
    </row>
    <row r="5564" spans="1:27" x14ac:dyDescent="0.3">
      <c r="A5564">
        <v>6727</v>
      </c>
      <c r="B5564" t="s">
        <v>5789</v>
      </c>
      <c r="C5564" s="1">
        <v>45384</v>
      </c>
      <c r="D5564">
        <v>23</v>
      </c>
      <c r="E5564" t="s">
        <v>52</v>
      </c>
      <c r="F5564" t="s">
        <v>77</v>
      </c>
      <c r="G5564" t="s">
        <v>198</v>
      </c>
      <c r="H5564">
        <v>4</v>
      </c>
      <c r="I5564" t="s">
        <v>45</v>
      </c>
      <c r="J5564" t="s">
        <v>74</v>
      </c>
      <c r="K5564" t="s">
        <v>64</v>
      </c>
      <c r="L5564" t="s">
        <v>42</v>
      </c>
      <c r="M5564" t="s">
        <v>106</v>
      </c>
      <c r="N5564" t="s">
        <v>96</v>
      </c>
      <c r="O5564" t="s">
        <v>148</v>
      </c>
      <c r="P5564" t="s">
        <v>49</v>
      </c>
      <c r="Q5564" t="s">
        <v>66</v>
      </c>
      <c r="R5564" s="6">
        <f>_xlfn.XLOOKUP(CleanedData[[#This Row],[Product]],'02_Lookup_Tables'!$A$2:$A$126,'02_Lookup_Tables'!$B$2:$B$126)</f>
        <v>2099.4</v>
      </c>
      <c r="S5564" t="str">
        <f>VLOOKUP(CleanedData[[#This Row],[Product]],'02_Lookup_Tables'!$H$2:$I$126,2,FALSE)</f>
        <v>Sports &amp; Outdoors</v>
      </c>
      <c r="T5564" t="str">
        <f>VLOOKUP(CleanedData[[#This Row],[Province]],'02_Lookup_Tables'!$D$2:$E$10,2, FALSE)</f>
        <v>Central Region</v>
      </c>
      <c r="U5564" t="str" cm="1">
        <f t="array" ref="U5564">_xlfn.IFS(CleanedData[[#This Row],[Purchase Amount]]&lt;500,"Low",
CleanedData[[#This Row],[Purchase Amount]]&lt;5000,"Medium",
TRUE,"High")</f>
        <v>Medium</v>
      </c>
      <c r="V5564" t="str">
        <f>TEXT(CleanedData[[#This Row],[Date]],"mmmm")</f>
        <v>April</v>
      </c>
      <c r="W5564" t="str">
        <f>"Q"&amp;ROUNDUP(MONTH(CleanedData[[#This Row],[Date]])/3,0)</f>
        <v>Q2</v>
      </c>
      <c r="X5564" t="str">
        <f>IF(CleanedData[[#This Row],[Purchase Amount]]&gt;=5000,"Yes","No")</f>
        <v>No</v>
      </c>
      <c r="Y5564">
        <f>IF(CleanedData[[#This Row],[Recommend]]="Yes",1,0)</f>
        <v>1</v>
      </c>
      <c r="Z5564" s="6">
        <f>CleanedData[[#This Row],[Purchase Amount]]*0.15</f>
        <v>314.91000000000003</v>
      </c>
      <c r="AA5564" s="6">
        <f>CleanedData[[#This Row],[Purchase Amount]]*1.15</f>
        <v>2414.31</v>
      </c>
    </row>
    <row r="5565" spans="1:27" x14ac:dyDescent="0.3">
      <c r="A5565">
        <v>6728</v>
      </c>
      <c r="B5565" t="s">
        <v>5790</v>
      </c>
      <c r="C5565" s="1">
        <v>45434</v>
      </c>
      <c r="D5565">
        <v>54</v>
      </c>
      <c r="E5565" t="s">
        <v>52</v>
      </c>
      <c r="F5565" t="s">
        <v>108</v>
      </c>
      <c r="G5565" t="s">
        <v>374</v>
      </c>
      <c r="H5565">
        <v>2</v>
      </c>
      <c r="I5565" t="s">
        <v>42</v>
      </c>
      <c r="J5565" t="s">
        <v>69</v>
      </c>
      <c r="K5565" t="s">
        <v>55</v>
      </c>
      <c r="L5565" t="s">
        <v>45</v>
      </c>
      <c r="M5565" t="s">
        <v>196</v>
      </c>
      <c r="N5565" t="s">
        <v>47</v>
      </c>
      <c r="O5565" t="s">
        <v>89</v>
      </c>
      <c r="P5565" t="s">
        <v>49</v>
      </c>
      <c r="Q5565" t="s">
        <v>93</v>
      </c>
      <c r="R5565" s="6">
        <f>_xlfn.XLOOKUP(CleanedData[[#This Row],[Product]],'02_Lookup_Tables'!$A$2:$A$126,'02_Lookup_Tables'!$B$2:$B$126)</f>
        <v>2906.97</v>
      </c>
      <c r="S5565" t="str">
        <f>VLOOKUP(CleanedData[[#This Row],[Product]],'02_Lookup_Tables'!$H$2:$I$126,2,FALSE)</f>
        <v>Home &amp; Living</v>
      </c>
      <c r="T5565" t="str">
        <f>VLOOKUP(CleanedData[[#This Row],[Province]],'02_Lookup_Tables'!$D$2:$E$10,2, FALSE)</f>
        <v>Gauteng Region</v>
      </c>
      <c r="U5565" t="str" cm="1">
        <f t="array" ref="U5565">_xlfn.IFS(CleanedData[[#This Row],[Purchase Amount]]&lt;500,"Low",
CleanedData[[#This Row],[Purchase Amount]]&lt;5000,"Medium",
TRUE,"High")</f>
        <v>Medium</v>
      </c>
      <c r="V5565" t="str">
        <f>TEXT(CleanedData[[#This Row],[Date]],"mmmm")</f>
        <v>May</v>
      </c>
      <c r="W5565" t="str">
        <f>"Q"&amp;ROUNDUP(MONTH(CleanedData[[#This Row],[Date]])/3,0)</f>
        <v>Q2</v>
      </c>
      <c r="X5565" t="str">
        <f>IF(CleanedData[[#This Row],[Purchase Amount]]&gt;=5000,"Yes","No")</f>
        <v>No</v>
      </c>
      <c r="Y5565">
        <f>IF(CleanedData[[#This Row],[Recommend]]="Yes",1,0)</f>
        <v>0</v>
      </c>
      <c r="Z5565" s="6">
        <f>CleanedData[[#This Row],[Purchase Amount]]*0.15</f>
        <v>436.04549999999995</v>
      </c>
      <c r="AA5565" s="6">
        <f>CleanedData[[#This Row],[Purchase Amount]]*1.15</f>
        <v>3343.0154999999995</v>
      </c>
    </row>
    <row r="5566" spans="1:27" x14ac:dyDescent="0.3">
      <c r="A5566">
        <v>6729</v>
      </c>
      <c r="B5566" t="s">
        <v>5791</v>
      </c>
      <c r="C5566" s="1">
        <v>45869</v>
      </c>
      <c r="D5566">
        <v>27</v>
      </c>
      <c r="E5566" t="s">
        <v>60</v>
      </c>
      <c r="F5566" t="s">
        <v>130</v>
      </c>
      <c r="G5566" t="s">
        <v>340</v>
      </c>
      <c r="H5566">
        <v>1</v>
      </c>
      <c r="I5566" t="s">
        <v>42</v>
      </c>
      <c r="J5566" t="s">
        <v>43</v>
      </c>
      <c r="K5566" t="s">
        <v>64</v>
      </c>
      <c r="L5566" t="s">
        <v>42</v>
      </c>
      <c r="M5566" t="s">
        <v>75</v>
      </c>
      <c r="N5566" t="s">
        <v>80</v>
      </c>
      <c r="O5566" t="s">
        <v>89</v>
      </c>
      <c r="P5566" t="s">
        <v>49</v>
      </c>
      <c r="Q5566" t="s">
        <v>58</v>
      </c>
      <c r="R5566" s="6">
        <f>_xlfn.XLOOKUP(CleanedData[[#This Row],[Product]],'02_Lookup_Tables'!$A$2:$A$126,'02_Lookup_Tables'!$B$2:$B$126)</f>
        <v>828.82</v>
      </c>
      <c r="S5566" t="str">
        <f>VLOOKUP(CleanedData[[#This Row],[Product]],'02_Lookup_Tables'!$H$2:$I$126,2,FALSE)</f>
        <v>Home Devices</v>
      </c>
      <c r="T5566" t="str">
        <f>VLOOKUP(CleanedData[[#This Row],[Province]],'02_Lookup_Tables'!$D$2:$E$10,2, FALSE)</f>
        <v>Eastern Region</v>
      </c>
      <c r="U5566" t="str" cm="1">
        <f t="array" ref="U5566">_xlfn.IFS(CleanedData[[#This Row],[Purchase Amount]]&lt;500,"Low",
CleanedData[[#This Row],[Purchase Amount]]&lt;5000,"Medium",
TRUE,"High")</f>
        <v>Medium</v>
      </c>
      <c r="V5566" t="str">
        <f>TEXT(CleanedData[[#This Row],[Date]],"mmmm")</f>
        <v>July</v>
      </c>
      <c r="W5566" t="str">
        <f>"Q"&amp;ROUNDUP(MONTH(CleanedData[[#This Row],[Date]])/3,0)</f>
        <v>Q3</v>
      </c>
      <c r="X5566" t="str">
        <f>IF(CleanedData[[#This Row],[Purchase Amount]]&gt;=5000,"Yes","No")</f>
        <v>No</v>
      </c>
      <c r="Y5566">
        <f>IF(CleanedData[[#This Row],[Recommend]]="Yes",1,0)</f>
        <v>0</v>
      </c>
      <c r="Z5566" s="6">
        <f>CleanedData[[#This Row],[Purchase Amount]]*0.15</f>
        <v>124.32300000000001</v>
      </c>
      <c r="AA5566" s="6">
        <f>CleanedData[[#This Row],[Purchase Amount]]*1.15</f>
        <v>953.14300000000003</v>
      </c>
    </row>
    <row r="5567" spans="1:27" x14ac:dyDescent="0.3">
      <c r="A5567">
        <v>6730</v>
      </c>
      <c r="B5567" t="s">
        <v>5792</v>
      </c>
      <c r="C5567" s="1">
        <v>45438</v>
      </c>
      <c r="E5567" t="s">
        <v>52</v>
      </c>
      <c r="F5567" t="s">
        <v>83</v>
      </c>
      <c r="G5567" t="s">
        <v>84</v>
      </c>
      <c r="H5567">
        <v>5</v>
      </c>
      <c r="I5567" t="s">
        <v>45</v>
      </c>
      <c r="J5567" t="s">
        <v>43</v>
      </c>
      <c r="K5567" t="s">
        <v>64</v>
      </c>
      <c r="L5567" t="s">
        <v>45</v>
      </c>
      <c r="M5567" t="s">
        <v>147</v>
      </c>
      <c r="N5567" t="s">
        <v>57</v>
      </c>
      <c r="O5567" t="s">
        <v>148</v>
      </c>
      <c r="P5567" t="s">
        <v>49</v>
      </c>
      <c r="Q5567" t="s">
        <v>166</v>
      </c>
      <c r="R5567" s="6">
        <f>_xlfn.XLOOKUP(CleanedData[[#This Row],[Product]],'02_Lookup_Tables'!$A$2:$A$126,'02_Lookup_Tables'!$B$2:$B$126)</f>
        <v>1158.56</v>
      </c>
      <c r="S5567" t="str">
        <f>VLOOKUP(CleanedData[[#This Row],[Product]],'02_Lookup_Tables'!$H$2:$I$126,2,FALSE)</f>
        <v>Toys &amp; Games</v>
      </c>
      <c r="T5567" t="str">
        <f>VLOOKUP(CleanedData[[#This Row],[Province]],'02_Lookup_Tables'!$D$2:$E$10,2, FALSE)</f>
        <v>Western Region</v>
      </c>
      <c r="U5567" t="str" cm="1">
        <f t="array" ref="U5567">_xlfn.IFS(CleanedData[[#This Row],[Purchase Amount]]&lt;500,"Low",
CleanedData[[#This Row],[Purchase Amount]]&lt;5000,"Medium",
TRUE,"High")</f>
        <v>Medium</v>
      </c>
      <c r="V5567" t="str">
        <f>TEXT(CleanedData[[#This Row],[Date]],"mmmm")</f>
        <v>May</v>
      </c>
      <c r="W5567" t="str">
        <f>"Q"&amp;ROUNDUP(MONTH(CleanedData[[#This Row],[Date]])/3,0)</f>
        <v>Q2</v>
      </c>
      <c r="X5567" t="str">
        <f>IF(CleanedData[[#This Row],[Purchase Amount]]&gt;=5000,"Yes","No")</f>
        <v>No</v>
      </c>
      <c r="Y5567">
        <f>IF(CleanedData[[#This Row],[Recommend]]="Yes",1,0)</f>
        <v>1</v>
      </c>
      <c r="Z5567" s="6">
        <f>CleanedData[[#This Row],[Purchase Amount]]*0.15</f>
        <v>173.78399999999999</v>
      </c>
      <c r="AA5567" s="6">
        <f>CleanedData[[#This Row],[Purchase Amount]]*1.15</f>
        <v>1332.3439999999998</v>
      </c>
    </row>
    <row r="5568" spans="1:27" x14ac:dyDescent="0.3">
      <c r="A5568">
        <v>6731</v>
      </c>
      <c r="B5568" t="s">
        <v>5793</v>
      </c>
      <c r="C5568" s="1">
        <v>45723</v>
      </c>
      <c r="D5568">
        <v>59</v>
      </c>
      <c r="E5568" t="s">
        <v>60</v>
      </c>
      <c r="F5568" t="s">
        <v>83</v>
      </c>
      <c r="G5568" t="s">
        <v>102</v>
      </c>
      <c r="H5568">
        <v>4</v>
      </c>
      <c r="I5568" t="s">
        <v>45</v>
      </c>
      <c r="J5568" t="s">
        <v>69</v>
      </c>
      <c r="K5568" t="s">
        <v>55</v>
      </c>
      <c r="L5568" t="s">
        <v>45</v>
      </c>
      <c r="M5568" t="s">
        <v>165</v>
      </c>
      <c r="N5568" t="s">
        <v>96</v>
      </c>
      <c r="O5568" t="s">
        <v>89</v>
      </c>
      <c r="P5568" t="s">
        <v>70</v>
      </c>
      <c r="Q5568" t="s">
        <v>50</v>
      </c>
      <c r="R5568" s="6">
        <f>_xlfn.XLOOKUP(CleanedData[[#This Row],[Product]],'02_Lookup_Tables'!$A$2:$A$126,'02_Lookup_Tables'!$B$2:$B$126)</f>
        <v>276.82</v>
      </c>
      <c r="S5568" t="str">
        <f>VLOOKUP(CleanedData[[#This Row],[Product]],'02_Lookup_Tables'!$H$2:$I$126,2,FALSE)</f>
        <v>Home &amp; Living</v>
      </c>
      <c r="T5568" t="str">
        <f>VLOOKUP(CleanedData[[#This Row],[Province]],'02_Lookup_Tables'!$D$2:$E$10,2, FALSE)</f>
        <v>Western Region</v>
      </c>
      <c r="U5568" t="str" cm="1">
        <f t="array" ref="U5568">_xlfn.IFS(CleanedData[[#This Row],[Purchase Amount]]&lt;500,"Low",
CleanedData[[#This Row],[Purchase Amount]]&lt;5000,"Medium",
TRUE,"High")</f>
        <v>Low</v>
      </c>
      <c r="V5568" t="str">
        <f>TEXT(CleanedData[[#This Row],[Date]],"mmmm")</f>
        <v>March</v>
      </c>
      <c r="W5568" t="str">
        <f>"Q"&amp;ROUNDUP(MONTH(CleanedData[[#This Row],[Date]])/3,0)</f>
        <v>Q1</v>
      </c>
      <c r="X5568" t="str">
        <f>IF(CleanedData[[#This Row],[Purchase Amount]]&gt;=5000,"Yes","No")</f>
        <v>No</v>
      </c>
      <c r="Y5568">
        <f>IF(CleanedData[[#This Row],[Recommend]]="Yes",1,0)</f>
        <v>1</v>
      </c>
      <c r="Z5568" s="6">
        <f>CleanedData[[#This Row],[Purchase Amount]]*0.15</f>
        <v>41.522999999999996</v>
      </c>
      <c r="AA5568" s="6">
        <f>CleanedData[[#This Row],[Purchase Amount]]*1.15</f>
        <v>318.34299999999996</v>
      </c>
    </row>
    <row r="5569" spans="1:27" x14ac:dyDescent="0.3">
      <c r="A5569">
        <v>6732</v>
      </c>
      <c r="B5569" t="s">
        <v>5794</v>
      </c>
      <c r="C5569" s="1">
        <v>45577</v>
      </c>
      <c r="D5569">
        <v>58</v>
      </c>
      <c r="E5569" t="s">
        <v>39</v>
      </c>
      <c r="F5569" t="s">
        <v>61</v>
      </c>
      <c r="G5569" t="s">
        <v>203</v>
      </c>
      <c r="H5569">
        <v>4</v>
      </c>
      <c r="I5569" t="s">
        <v>45</v>
      </c>
      <c r="J5569" t="s">
        <v>63</v>
      </c>
      <c r="K5569" t="s">
        <v>55</v>
      </c>
      <c r="L5569" t="s">
        <v>42</v>
      </c>
      <c r="M5569" t="s">
        <v>92</v>
      </c>
      <c r="N5569" t="s">
        <v>96</v>
      </c>
      <c r="O5569" t="s">
        <v>89</v>
      </c>
      <c r="P5569" t="s">
        <v>70</v>
      </c>
      <c r="Q5569" t="s">
        <v>50</v>
      </c>
      <c r="R5569" s="6">
        <f>_xlfn.XLOOKUP(CleanedData[[#This Row],[Product]],'02_Lookup_Tables'!$A$2:$A$126,'02_Lookup_Tables'!$B$2:$B$126)</f>
        <v>2849.09</v>
      </c>
      <c r="S5569" t="str">
        <f>VLOOKUP(CleanedData[[#This Row],[Product]],'02_Lookup_Tables'!$H$2:$I$126,2,FALSE)</f>
        <v>Home &amp; Living</v>
      </c>
      <c r="T5569" t="str">
        <f>VLOOKUP(CleanedData[[#This Row],[Province]],'02_Lookup_Tables'!$D$2:$E$10,2, FALSE)</f>
        <v>Southern Region</v>
      </c>
      <c r="U5569" t="str" cm="1">
        <f t="array" ref="U5569">_xlfn.IFS(CleanedData[[#This Row],[Purchase Amount]]&lt;500,"Low",
CleanedData[[#This Row],[Purchase Amount]]&lt;5000,"Medium",
TRUE,"High")</f>
        <v>Medium</v>
      </c>
      <c r="V5569" t="str">
        <f>TEXT(CleanedData[[#This Row],[Date]],"mmmm")</f>
        <v>October</v>
      </c>
      <c r="W5569" t="str">
        <f>"Q"&amp;ROUNDUP(MONTH(CleanedData[[#This Row],[Date]])/3,0)</f>
        <v>Q4</v>
      </c>
      <c r="X5569" t="str">
        <f>IF(CleanedData[[#This Row],[Purchase Amount]]&gt;=5000,"Yes","No")</f>
        <v>No</v>
      </c>
      <c r="Y5569">
        <f>IF(CleanedData[[#This Row],[Recommend]]="Yes",1,0)</f>
        <v>1</v>
      </c>
      <c r="Z5569" s="6">
        <f>CleanedData[[#This Row],[Purchase Amount]]*0.15</f>
        <v>427.36349999999999</v>
      </c>
      <c r="AA5569" s="6">
        <f>CleanedData[[#This Row],[Purchase Amount]]*1.15</f>
        <v>3276.4535000000001</v>
      </c>
    </row>
    <row r="5570" spans="1:27" x14ac:dyDescent="0.3">
      <c r="A5570">
        <v>6733</v>
      </c>
      <c r="B5570" t="s">
        <v>5795</v>
      </c>
      <c r="C5570" s="1">
        <v>45312</v>
      </c>
      <c r="D5570">
        <v>53</v>
      </c>
      <c r="E5570" t="s">
        <v>60</v>
      </c>
      <c r="F5570" t="s">
        <v>40</v>
      </c>
      <c r="G5570" t="s">
        <v>212</v>
      </c>
      <c r="H5570">
        <v>3</v>
      </c>
      <c r="I5570" t="s">
        <v>45</v>
      </c>
      <c r="J5570" t="s">
        <v>43</v>
      </c>
      <c r="K5570" t="s">
        <v>44</v>
      </c>
      <c r="L5570" t="s">
        <v>45</v>
      </c>
      <c r="M5570" t="s">
        <v>46</v>
      </c>
      <c r="N5570" t="s">
        <v>48</v>
      </c>
      <c r="O5570" t="s">
        <v>89</v>
      </c>
      <c r="P5570" t="s">
        <v>49</v>
      </c>
      <c r="Q5570" t="s">
        <v>93</v>
      </c>
      <c r="R5570" s="6">
        <f>_xlfn.XLOOKUP(CleanedData[[#This Row],[Product]],'02_Lookup_Tables'!$A$2:$A$126,'02_Lookup_Tables'!$B$2:$B$126)</f>
        <v>192.77</v>
      </c>
      <c r="S5570" t="str">
        <f>VLOOKUP(CleanedData[[#This Row],[Product]],'02_Lookup_Tables'!$H$2:$I$126,2,FALSE)</f>
        <v>Beauty &amp; Personal Care</v>
      </c>
      <c r="T5570" t="str">
        <f>VLOOKUP(CleanedData[[#This Row],[Province]],'02_Lookup_Tables'!$D$2:$E$10,2, FALSE)</f>
        <v>Northern Region</v>
      </c>
      <c r="U5570" t="str" cm="1">
        <f t="array" ref="U5570">_xlfn.IFS(CleanedData[[#This Row],[Purchase Amount]]&lt;500,"Low",
CleanedData[[#This Row],[Purchase Amount]]&lt;5000,"Medium",
TRUE,"High")</f>
        <v>Low</v>
      </c>
      <c r="V5570" t="str">
        <f>TEXT(CleanedData[[#This Row],[Date]],"mmmm")</f>
        <v>January</v>
      </c>
      <c r="W5570" t="str">
        <f>"Q"&amp;ROUNDUP(MONTH(CleanedData[[#This Row],[Date]])/3,0)</f>
        <v>Q1</v>
      </c>
      <c r="X5570" t="str">
        <f>IF(CleanedData[[#This Row],[Purchase Amount]]&gt;=5000,"Yes","No")</f>
        <v>No</v>
      </c>
      <c r="Y5570">
        <f>IF(CleanedData[[#This Row],[Recommend]]="Yes",1,0)</f>
        <v>1</v>
      </c>
      <c r="Z5570" s="6">
        <f>CleanedData[[#This Row],[Purchase Amount]]*0.15</f>
        <v>28.915500000000002</v>
      </c>
      <c r="AA5570" s="6">
        <f>CleanedData[[#This Row],[Purchase Amount]]*1.15</f>
        <v>221.68549999999999</v>
      </c>
    </row>
    <row r="5571" spans="1:27" x14ac:dyDescent="0.3">
      <c r="A5571">
        <v>6734</v>
      </c>
      <c r="B5571" t="s">
        <v>5796</v>
      </c>
      <c r="C5571" s="1">
        <v>45809</v>
      </c>
      <c r="D5571">
        <v>46</v>
      </c>
      <c r="E5571" t="s">
        <v>60</v>
      </c>
      <c r="F5571" t="s">
        <v>108</v>
      </c>
      <c r="G5571" t="s">
        <v>122</v>
      </c>
      <c r="H5571">
        <v>1</v>
      </c>
      <c r="I5571" t="s">
        <v>42</v>
      </c>
      <c r="J5571" t="s">
        <v>43</v>
      </c>
      <c r="K5571" t="s">
        <v>55</v>
      </c>
      <c r="L5571" t="s">
        <v>45</v>
      </c>
      <c r="M5571" t="s">
        <v>196</v>
      </c>
      <c r="N5571" t="s">
        <v>80</v>
      </c>
      <c r="O5571" t="s">
        <v>89</v>
      </c>
      <c r="P5571" t="s">
        <v>49</v>
      </c>
      <c r="Q5571" t="s">
        <v>93</v>
      </c>
      <c r="R5571" s="6">
        <f>_xlfn.XLOOKUP(CleanedData[[#This Row],[Product]],'02_Lookup_Tables'!$A$2:$A$126,'02_Lookup_Tables'!$B$2:$B$126)</f>
        <v>1712.08</v>
      </c>
      <c r="S5571" t="str">
        <f>VLOOKUP(CleanedData[[#This Row],[Product]],'02_Lookup_Tables'!$H$2:$I$126,2,FALSE)</f>
        <v>Home &amp; Living</v>
      </c>
      <c r="T5571" t="str">
        <f>VLOOKUP(CleanedData[[#This Row],[Province]],'02_Lookup_Tables'!$D$2:$E$10,2, FALSE)</f>
        <v>Gauteng Region</v>
      </c>
      <c r="U5571" t="str" cm="1">
        <f t="array" ref="U5571">_xlfn.IFS(CleanedData[[#This Row],[Purchase Amount]]&lt;500,"Low",
CleanedData[[#This Row],[Purchase Amount]]&lt;5000,"Medium",
TRUE,"High")</f>
        <v>Medium</v>
      </c>
      <c r="V5571" t="str">
        <f>TEXT(CleanedData[[#This Row],[Date]],"mmmm")</f>
        <v>June</v>
      </c>
      <c r="W5571" t="str">
        <f>"Q"&amp;ROUNDUP(MONTH(CleanedData[[#This Row],[Date]])/3,0)</f>
        <v>Q2</v>
      </c>
      <c r="X5571" t="str">
        <f>IF(CleanedData[[#This Row],[Purchase Amount]]&gt;=5000,"Yes","No")</f>
        <v>No</v>
      </c>
      <c r="Y5571">
        <f>IF(CleanedData[[#This Row],[Recommend]]="Yes",1,0)</f>
        <v>0</v>
      </c>
      <c r="Z5571" s="6">
        <f>CleanedData[[#This Row],[Purchase Amount]]*0.15</f>
        <v>256.81199999999995</v>
      </c>
      <c r="AA5571" s="6">
        <f>CleanedData[[#This Row],[Purchase Amount]]*1.15</f>
        <v>1968.8919999999998</v>
      </c>
    </row>
    <row r="5572" spans="1:27" x14ac:dyDescent="0.3">
      <c r="A5572">
        <v>6735</v>
      </c>
      <c r="B5572" t="s">
        <v>5797</v>
      </c>
      <c r="C5572" s="1">
        <v>45984</v>
      </c>
      <c r="D5572">
        <v>20</v>
      </c>
      <c r="E5572" t="s">
        <v>52</v>
      </c>
      <c r="F5572" t="s">
        <v>68</v>
      </c>
      <c r="G5572" t="s">
        <v>269</v>
      </c>
      <c r="H5572">
        <v>5</v>
      </c>
      <c r="I5572" t="s">
        <v>42</v>
      </c>
      <c r="J5572" t="s">
        <v>63</v>
      </c>
      <c r="K5572" t="s">
        <v>64</v>
      </c>
      <c r="L5572" t="s">
        <v>45</v>
      </c>
      <c r="M5572" t="s">
        <v>85</v>
      </c>
      <c r="N5572" t="s">
        <v>57</v>
      </c>
      <c r="O5572" t="s">
        <v>48</v>
      </c>
      <c r="P5572" t="s">
        <v>49</v>
      </c>
      <c r="Q5572" t="s">
        <v>66</v>
      </c>
      <c r="R5572" s="6">
        <f>_xlfn.XLOOKUP(CleanedData[[#This Row],[Product]],'02_Lookup_Tables'!$A$2:$A$126,'02_Lookup_Tables'!$B$2:$B$126)</f>
        <v>1604.87</v>
      </c>
      <c r="S5572" t="str">
        <f>VLOOKUP(CleanedData[[#This Row],[Product]],'02_Lookup_Tables'!$H$2:$I$126,2,FALSE)</f>
        <v>Accessories</v>
      </c>
      <c r="T5572" t="str">
        <f>VLOOKUP(CleanedData[[#This Row],[Province]],'02_Lookup_Tables'!$D$2:$E$10,2, FALSE)</f>
        <v>Northern Region</v>
      </c>
      <c r="U5572" t="str" cm="1">
        <f t="array" ref="U5572">_xlfn.IFS(CleanedData[[#This Row],[Purchase Amount]]&lt;500,"Low",
CleanedData[[#This Row],[Purchase Amount]]&lt;5000,"Medium",
TRUE,"High")</f>
        <v>Medium</v>
      </c>
      <c r="V5572" t="str">
        <f>TEXT(CleanedData[[#This Row],[Date]],"mmmm")</f>
        <v>November</v>
      </c>
      <c r="W5572" t="str">
        <f>"Q"&amp;ROUNDUP(MONTH(CleanedData[[#This Row],[Date]])/3,0)</f>
        <v>Q4</v>
      </c>
      <c r="X5572" t="str">
        <f>IF(CleanedData[[#This Row],[Purchase Amount]]&gt;=5000,"Yes","No")</f>
        <v>No</v>
      </c>
      <c r="Y5572">
        <f>IF(CleanedData[[#This Row],[Recommend]]="Yes",1,0)</f>
        <v>0</v>
      </c>
      <c r="Z5572" s="6">
        <f>CleanedData[[#This Row],[Purchase Amount]]*0.15</f>
        <v>240.73049999999998</v>
      </c>
      <c r="AA5572" s="6">
        <f>CleanedData[[#This Row],[Purchase Amount]]*1.15</f>
        <v>1845.6004999999998</v>
      </c>
    </row>
    <row r="5573" spans="1:27" x14ac:dyDescent="0.3">
      <c r="A5573">
        <v>6737</v>
      </c>
      <c r="B5573" t="s">
        <v>5798</v>
      </c>
      <c r="C5573" s="1">
        <v>45357</v>
      </c>
      <c r="D5573">
        <v>58</v>
      </c>
      <c r="E5573" t="s">
        <v>52</v>
      </c>
      <c r="F5573" t="s">
        <v>72</v>
      </c>
      <c r="G5573" t="s">
        <v>328</v>
      </c>
      <c r="H5573">
        <v>3</v>
      </c>
      <c r="I5573" t="s">
        <v>45</v>
      </c>
      <c r="J5573" t="s">
        <v>54</v>
      </c>
      <c r="K5573" t="s">
        <v>55</v>
      </c>
      <c r="L5573" t="s">
        <v>42</v>
      </c>
      <c r="M5573" t="s">
        <v>79</v>
      </c>
      <c r="N5573" t="s">
        <v>48</v>
      </c>
      <c r="O5573" t="s">
        <v>89</v>
      </c>
      <c r="P5573" t="s">
        <v>49</v>
      </c>
      <c r="Q5573" t="s">
        <v>50</v>
      </c>
      <c r="R5573" s="6">
        <f>_xlfn.XLOOKUP(CleanedData[[#This Row],[Product]],'02_Lookup_Tables'!$A$2:$A$126,'02_Lookup_Tables'!$B$2:$B$126)</f>
        <v>3521.64</v>
      </c>
      <c r="S5573" t="str">
        <f>VLOOKUP(CleanedData[[#This Row],[Product]],'02_Lookup_Tables'!$H$2:$I$126,2,FALSE)</f>
        <v>Home Devices</v>
      </c>
      <c r="T5573" t="str">
        <f>VLOOKUP(CleanedData[[#This Row],[Province]],'02_Lookup_Tables'!$D$2:$E$10,2, FALSE)</f>
        <v>Central Region</v>
      </c>
      <c r="U5573" t="str" cm="1">
        <f t="array" ref="U5573">_xlfn.IFS(CleanedData[[#This Row],[Purchase Amount]]&lt;500,"Low",
CleanedData[[#This Row],[Purchase Amount]]&lt;5000,"Medium",
TRUE,"High")</f>
        <v>Medium</v>
      </c>
      <c r="V5573" t="str">
        <f>TEXT(CleanedData[[#This Row],[Date]],"mmmm")</f>
        <v>March</v>
      </c>
      <c r="W5573" t="str">
        <f>"Q"&amp;ROUNDUP(MONTH(CleanedData[[#This Row],[Date]])/3,0)</f>
        <v>Q1</v>
      </c>
      <c r="X5573" t="str">
        <f>IF(CleanedData[[#This Row],[Purchase Amount]]&gt;=5000,"Yes","No")</f>
        <v>No</v>
      </c>
      <c r="Y5573">
        <f>IF(CleanedData[[#This Row],[Recommend]]="Yes",1,0)</f>
        <v>1</v>
      </c>
      <c r="Z5573" s="6">
        <f>CleanedData[[#This Row],[Purchase Amount]]*0.15</f>
        <v>528.24599999999998</v>
      </c>
      <c r="AA5573" s="6">
        <f>CleanedData[[#This Row],[Purchase Amount]]*1.15</f>
        <v>4049.8859999999995</v>
      </c>
    </row>
    <row r="5574" spans="1:27" x14ac:dyDescent="0.3">
      <c r="A5574">
        <v>6738</v>
      </c>
      <c r="B5574" t="s">
        <v>5799</v>
      </c>
      <c r="C5574" s="1">
        <v>45793</v>
      </c>
      <c r="D5574">
        <v>30</v>
      </c>
      <c r="E5574" t="s">
        <v>60</v>
      </c>
      <c r="F5574" t="s">
        <v>40</v>
      </c>
      <c r="G5574" t="s">
        <v>519</v>
      </c>
      <c r="H5574">
        <v>2</v>
      </c>
      <c r="I5574" t="s">
        <v>42</v>
      </c>
      <c r="J5574" t="s">
        <v>63</v>
      </c>
      <c r="K5574" t="s">
        <v>55</v>
      </c>
      <c r="L5574" t="s">
        <v>42</v>
      </c>
      <c r="M5574" t="s">
        <v>208</v>
      </c>
      <c r="N5574" t="s">
        <v>47</v>
      </c>
      <c r="O5574" t="s">
        <v>89</v>
      </c>
      <c r="P5574" t="s">
        <v>49</v>
      </c>
      <c r="Q5574" t="s">
        <v>58</v>
      </c>
      <c r="R5574" s="6">
        <f>_xlfn.XLOOKUP(CleanedData[[#This Row],[Product]],'02_Lookup_Tables'!$A$2:$A$126,'02_Lookup_Tables'!$B$2:$B$126)</f>
        <v>338.79</v>
      </c>
      <c r="S5574" t="str">
        <f>VLOOKUP(CleanedData[[#This Row],[Product]],'02_Lookup_Tables'!$H$2:$I$126,2,FALSE)</f>
        <v>Accessories</v>
      </c>
      <c r="T5574" t="str">
        <f>VLOOKUP(CleanedData[[#This Row],[Province]],'02_Lookup_Tables'!$D$2:$E$10,2, FALSE)</f>
        <v>Northern Region</v>
      </c>
      <c r="U5574" t="str" cm="1">
        <f t="array" ref="U5574">_xlfn.IFS(CleanedData[[#This Row],[Purchase Amount]]&lt;500,"Low",
CleanedData[[#This Row],[Purchase Amount]]&lt;5000,"Medium",
TRUE,"High")</f>
        <v>Low</v>
      </c>
      <c r="V5574" t="str">
        <f>TEXT(CleanedData[[#This Row],[Date]],"mmmm")</f>
        <v>May</v>
      </c>
      <c r="W5574" t="str">
        <f>"Q"&amp;ROUNDUP(MONTH(CleanedData[[#This Row],[Date]])/3,0)</f>
        <v>Q2</v>
      </c>
      <c r="X5574" t="str">
        <f>IF(CleanedData[[#This Row],[Purchase Amount]]&gt;=5000,"Yes","No")</f>
        <v>No</v>
      </c>
      <c r="Y5574">
        <f>IF(CleanedData[[#This Row],[Recommend]]="Yes",1,0)</f>
        <v>0</v>
      </c>
      <c r="Z5574" s="6">
        <f>CleanedData[[#This Row],[Purchase Amount]]*0.15</f>
        <v>50.8185</v>
      </c>
      <c r="AA5574" s="6">
        <f>CleanedData[[#This Row],[Purchase Amount]]*1.15</f>
        <v>389.60849999999999</v>
      </c>
    </row>
    <row r="5575" spans="1:27" x14ac:dyDescent="0.3">
      <c r="A5575">
        <v>6739</v>
      </c>
      <c r="B5575" t="s">
        <v>5800</v>
      </c>
      <c r="C5575" s="1">
        <v>45543</v>
      </c>
      <c r="D5575">
        <v>31</v>
      </c>
      <c r="E5575" t="s">
        <v>60</v>
      </c>
      <c r="F5575" t="s">
        <v>72</v>
      </c>
      <c r="G5575" t="s">
        <v>142</v>
      </c>
      <c r="H5575">
        <v>1</v>
      </c>
      <c r="I5575" t="s">
        <v>42</v>
      </c>
      <c r="J5575" t="s">
        <v>74</v>
      </c>
      <c r="K5575" t="s">
        <v>44</v>
      </c>
      <c r="L5575" t="s">
        <v>45</v>
      </c>
      <c r="M5575" t="s">
        <v>140</v>
      </c>
      <c r="N5575" t="s">
        <v>80</v>
      </c>
      <c r="O5575" t="s">
        <v>148</v>
      </c>
      <c r="P5575" t="s">
        <v>70</v>
      </c>
      <c r="Q5575" t="s">
        <v>58</v>
      </c>
      <c r="R5575" s="6">
        <f>_xlfn.XLOOKUP(CleanedData[[#This Row],[Product]],'02_Lookup_Tables'!$A$2:$A$126,'02_Lookup_Tables'!$B$2:$B$126)</f>
        <v>44114.21</v>
      </c>
      <c r="S5575" t="str">
        <f>VLOOKUP(CleanedData[[#This Row],[Product]],'02_Lookup_Tables'!$H$2:$I$126,2,FALSE)</f>
        <v>Electronics</v>
      </c>
      <c r="T5575" t="str">
        <f>VLOOKUP(CleanedData[[#This Row],[Province]],'02_Lookup_Tables'!$D$2:$E$10,2, FALSE)</f>
        <v>Central Region</v>
      </c>
      <c r="U5575" t="str" cm="1">
        <f t="array" ref="U5575">_xlfn.IFS(CleanedData[[#This Row],[Purchase Amount]]&lt;500,"Low",
CleanedData[[#This Row],[Purchase Amount]]&lt;5000,"Medium",
TRUE,"High")</f>
        <v>High</v>
      </c>
      <c r="V5575" t="str">
        <f>TEXT(CleanedData[[#This Row],[Date]],"mmmm")</f>
        <v>September</v>
      </c>
      <c r="W5575" t="str">
        <f>"Q"&amp;ROUNDUP(MONTH(CleanedData[[#This Row],[Date]])/3,0)</f>
        <v>Q3</v>
      </c>
      <c r="X5575" t="str">
        <f>IF(CleanedData[[#This Row],[Purchase Amount]]&gt;=5000,"Yes","No")</f>
        <v>Yes</v>
      </c>
      <c r="Y5575">
        <f>IF(CleanedData[[#This Row],[Recommend]]="Yes",1,0)</f>
        <v>0</v>
      </c>
      <c r="Z5575" s="6">
        <f>CleanedData[[#This Row],[Purchase Amount]]*0.15</f>
        <v>6617.1314999999995</v>
      </c>
      <c r="AA5575" s="6">
        <f>CleanedData[[#This Row],[Purchase Amount]]*1.15</f>
        <v>50731.341499999995</v>
      </c>
    </row>
    <row r="5576" spans="1:27" x14ac:dyDescent="0.3">
      <c r="A5576">
        <v>6740</v>
      </c>
      <c r="B5576" t="s">
        <v>5801</v>
      </c>
      <c r="C5576" s="1">
        <v>45309</v>
      </c>
      <c r="D5576">
        <v>52</v>
      </c>
      <c r="E5576" t="s">
        <v>52</v>
      </c>
      <c r="F5576" t="s">
        <v>77</v>
      </c>
      <c r="G5576" t="s">
        <v>182</v>
      </c>
      <c r="H5576">
        <v>1</v>
      </c>
      <c r="I5576" t="s">
        <v>42</v>
      </c>
      <c r="J5576" t="s">
        <v>74</v>
      </c>
      <c r="K5576" t="s">
        <v>44</v>
      </c>
      <c r="L5576" t="s">
        <v>42</v>
      </c>
      <c r="M5576" t="s">
        <v>184</v>
      </c>
      <c r="N5576" t="s">
        <v>80</v>
      </c>
      <c r="O5576" t="s">
        <v>148</v>
      </c>
      <c r="P5576" t="s">
        <v>70</v>
      </c>
      <c r="Q5576" t="s">
        <v>93</v>
      </c>
      <c r="R5576" s="6">
        <f>_xlfn.XLOOKUP(CleanedData[[#This Row],[Product]],'02_Lookup_Tables'!$A$2:$A$126,'02_Lookup_Tables'!$B$2:$B$126)</f>
        <v>3715.65</v>
      </c>
      <c r="S5576" t="str">
        <f>VLOOKUP(CleanedData[[#This Row],[Product]],'02_Lookup_Tables'!$H$2:$I$126,2,FALSE)</f>
        <v>Home Devices</v>
      </c>
      <c r="T5576" t="str">
        <f>VLOOKUP(CleanedData[[#This Row],[Province]],'02_Lookup_Tables'!$D$2:$E$10,2, FALSE)</f>
        <v>Central Region</v>
      </c>
      <c r="U5576" t="str" cm="1">
        <f t="array" ref="U5576">_xlfn.IFS(CleanedData[[#This Row],[Purchase Amount]]&lt;500,"Low",
CleanedData[[#This Row],[Purchase Amount]]&lt;5000,"Medium",
TRUE,"High")</f>
        <v>Medium</v>
      </c>
      <c r="V5576" t="str">
        <f>TEXT(CleanedData[[#This Row],[Date]],"mmmm")</f>
        <v>January</v>
      </c>
      <c r="W5576" t="str">
        <f>"Q"&amp;ROUNDUP(MONTH(CleanedData[[#This Row],[Date]])/3,0)</f>
        <v>Q1</v>
      </c>
      <c r="X5576" t="str">
        <f>IF(CleanedData[[#This Row],[Purchase Amount]]&gt;=5000,"Yes","No")</f>
        <v>No</v>
      </c>
      <c r="Y5576">
        <f>IF(CleanedData[[#This Row],[Recommend]]="Yes",1,0)</f>
        <v>0</v>
      </c>
      <c r="Z5576" s="6">
        <f>CleanedData[[#This Row],[Purchase Amount]]*0.15</f>
        <v>557.34749999999997</v>
      </c>
      <c r="AA5576" s="6">
        <f>CleanedData[[#This Row],[Purchase Amount]]*1.15</f>
        <v>4272.9974999999995</v>
      </c>
    </row>
    <row r="5577" spans="1:27" x14ac:dyDescent="0.3">
      <c r="A5577">
        <v>6741</v>
      </c>
      <c r="B5577" t="s">
        <v>5802</v>
      </c>
      <c r="C5577" s="1">
        <v>45710</v>
      </c>
      <c r="D5577">
        <v>40</v>
      </c>
      <c r="E5577" t="s">
        <v>52</v>
      </c>
      <c r="F5577" t="s">
        <v>72</v>
      </c>
      <c r="G5577" t="s">
        <v>235</v>
      </c>
      <c r="H5577">
        <v>5</v>
      </c>
      <c r="I5577" t="s">
        <v>42</v>
      </c>
      <c r="J5577" t="s">
        <v>63</v>
      </c>
      <c r="K5577" t="s">
        <v>64</v>
      </c>
      <c r="L5577" t="s">
        <v>45</v>
      </c>
      <c r="M5577" t="s">
        <v>65</v>
      </c>
      <c r="N5577" t="s">
        <v>57</v>
      </c>
      <c r="O5577" t="s">
        <v>89</v>
      </c>
      <c r="P5577" t="s">
        <v>70</v>
      </c>
      <c r="Q5577" t="s">
        <v>81</v>
      </c>
      <c r="R5577" s="6">
        <f>_xlfn.XLOOKUP(CleanedData[[#This Row],[Product]],'02_Lookup_Tables'!$A$2:$A$126,'02_Lookup_Tables'!$B$2:$B$126)</f>
        <v>306.57</v>
      </c>
      <c r="S5577" t="str">
        <f>VLOOKUP(CleanedData[[#This Row],[Product]],'02_Lookup_Tables'!$H$2:$I$126,2,FALSE)</f>
        <v>Toys &amp; Games</v>
      </c>
      <c r="T5577" t="str">
        <f>VLOOKUP(CleanedData[[#This Row],[Province]],'02_Lookup_Tables'!$D$2:$E$10,2, FALSE)</f>
        <v>Central Region</v>
      </c>
      <c r="U5577" t="str" cm="1">
        <f t="array" ref="U5577">_xlfn.IFS(CleanedData[[#This Row],[Purchase Amount]]&lt;500,"Low",
CleanedData[[#This Row],[Purchase Amount]]&lt;5000,"Medium",
TRUE,"High")</f>
        <v>Low</v>
      </c>
      <c r="V5577" t="str">
        <f>TEXT(CleanedData[[#This Row],[Date]],"mmmm")</f>
        <v>February</v>
      </c>
      <c r="W5577" t="str">
        <f>"Q"&amp;ROUNDUP(MONTH(CleanedData[[#This Row],[Date]])/3,0)</f>
        <v>Q1</v>
      </c>
      <c r="X5577" t="str">
        <f>IF(CleanedData[[#This Row],[Purchase Amount]]&gt;=5000,"Yes","No")</f>
        <v>No</v>
      </c>
      <c r="Y5577">
        <f>IF(CleanedData[[#This Row],[Recommend]]="Yes",1,0)</f>
        <v>0</v>
      </c>
      <c r="Z5577" s="6">
        <f>CleanedData[[#This Row],[Purchase Amount]]*0.15</f>
        <v>45.985499999999995</v>
      </c>
      <c r="AA5577" s="6">
        <f>CleanedData[[#This Row],[Purchase Amount]]*1.15</f>
        <v>352.55549999999994</v>
      </c>
    </row>
    <row r="5578" spans="1:27" x14ac:dyDescent="0.3">
      <c r="A5578">
        <v>6742</v>
      </c>
      <c r="B5578" t="s">
        <v>5803</v>
      </c>
      <c r="C5578" s="1">
        <v>45719</v>
      </c>
      <c r="D5578">
        <v>52</v>
      </c>
      <c r="E5578" t="s">
        <v>60</v>
      </c>
      <c r="F5578" t="s">
        <v>72</v>
      </c>
      <c r="G5578" t="s">
        <v>111</v>
      </c>
      <c r="H5578">
        <v>1</v>
      </c>
      <c r="I5578" t="s">
        <v>45</v>
      </c>
      <c r="J5578" t="s">
        <v>43</v>
      </c>
      <c r="K5578" t="s">
        <v>64</v>
      </c>
      <c r="L5578" t="s">
        <v>42</v>
      </c>
      <c r="M5578" t="s">
        <v>112</v>
      </c>
      <c r="N5578" t="s">
        <v>80</v>
      </c>
      <c r="O5578" t="s">
        <v>48</v>
      </c>
      <c r="P5578" t="s">
        <v>49</v>
      </c>
      <c r="Q5578" t="s">
        <v>93</v>
      </c>
      <c r="R5578" s="6">
        <f>_xlfn.XLOOKUP(CleanedData[[#This Row],[Product]],'02_Lookup_Tables'!$A$2:$A$126,'02_Lookup_Tables'!$B$2:$B$126)</f>
        <v>3576.97</v>
      </c>
      <c r="S5578" t="str">
        <f>VLOOKUP(CleanedData[[#This Row],[Product]],'02_Lookup_Tables'!$H$2:$I$126,2,FALSE)</f>
        <v>Home Devices</v>
      </c>
      <c r="T5578" t="str">
        <f>VLOOKUP(CleanedData[[#This Row],[Province]],'02_Lookup_Tables'!$D$2:$E$10,2, FALSE)</f>
        <v>Central Region</v>
      </c>
      <c r="U5578" t="str" cm="1">
        <f t="array" ref="U5578">_xlfn.IFS(CleanedData[[#This Row],[Purchase Amount]]&lt;500,"Low",
CleanedData[[#This Row],[Purchase Amount]]&lt;5000,"Medium",
TRUE,"High")</f>
        <v>Medium</v>
      </c>
      <c r="V5578" t="str">
        <f>TEXT(CleanedData[[#This Row],[Date]],"mmmm")</f>
        <v>March</v>
      </c>
      <c r="W5578" t="str">
        <f>"Q"&amp;ROUNDUP(MONTH(CleanedData[[#This Row],[Date]])/3,0)</f>
        <v>Q1</v>
      </c>
      <c r="X5578" t="str">
        <f>IF(CleanedData[[#This Row],[Purchase Amount]]&gt;=5000,"Yes","No")</f>
        <v>No</v>
      </c>
      <c r="Y5578">
        <f>IF(CleanedData[[#This Row],[Recommend]]="Yes",1,0)</f>
        <v>1</v>
      </c>
      <c r="Z5578" s="6">
        <f>CleanedData[[#This Row],[Purchase Amount]]*0.15</f>
        <v>536.54549999999995</v>
      </c>
      <c r="AA5578" s="6">
        <f>CleanedData[[#This Row],[Purchase Amount]]*1.15</f>
        <v>4113.5154999999995</v>
      </c>
    </row>
    <row r="5579" spans="1:27" x14ac:dyDescent="0.3">
      <c r="A5579">
        <v>6743</v>
      </c>
      <c r="B5579" t="s">
        <v>5804</v>
      </c>
      <c r="C5579" s="1">
        <v>45669</v>
      </c>
      <c r="D5579">
        <v>47</v>
      </c>
      <c r="E5579" t="s">
        <v>60</v>
      </c>
      <c r="F5579" t="s">
        <v>40</v>
      </c>
      <c r="G5579" t="s">
        <v>1139</v>
      </c>
      <c r="H5579">
        <v>1</v>
      </c>
      <c r="I5579" t="s">
        <v>45</v>
      </c>
      <c r="J5579" t="s">
        <v>69</v>
      </c>
      <c r="K5579" t="s">
        <v>64</v>
      </c>
      <c r="L5579" t="s">
        <v>42</v>
      </c>
      <c r="M5579" t="s">
        <v>92</v>
      </c>
      <c r="N5579" t="s">
        <v>80</v>
      </c>
      <c r="O5579" t="s">
        <v>89</v>
      </c>
      <c r="P5579" t="s">
        <v>49</v>
      </c>
      <c r="Q5579" t="s">
        <v>93</v>
      </c>
      <c r="R5579" s="6">
        <f>_xlfn.XLOOKUP(CleanedData[[#This Row],[Product]],'02_Lookup_Tables'!$A$2:$A$126,'02_Lookup_Tables'!$B$2:$B$126)</f>
        <v>2977.47</v>
      </c>
      <c r="S5579" t="str">
        <f>VLOOKUP(CleanedData[[#This Row],[Product]],'02_Lookup_Tables'!$H$2:$I$126,2,FALSE)</f>
        <v>Home &amp; Living</v>
      </c>
      <c r="T5579" t="str">
        <f>VLOOKUP(CleanedData[[#This Row],[Province]],'02_Lookup_Tables'!$D$2:$E$10,2, FALSE)</f>
        <v>Northern Region</v>
      </c>
      <c r="U5579" t="str" cm="1">
        <f t="array" ref="U5579">_xlfn.IFS(CleanedData[[#This Row],[Purchase Amount]]&lt;500,"Low",
CleanedData[[#This Row],[Purchase Amount]]&lt;5000,"Medium",
TRUE,"High")</f>
        <v>Medium</v>
      </c>
      <c r="V5579" t="str">
        <f>TEXT(CleanedData[[#This Row],[Date]],"mmmm")</f>
        <v>January</v>
      </c>
      <c r="W5579" t="str">
        <f>"Q"&amp;ROUNDUP(MONTH(CleanedData[[#This Row],[Date]])/3,0)</f>
        <v>Q1</v>
      </c>
      <c r="X5579" t="str">
        <f>IF(CleanedData[[#This Row],[Purchase Amount]]&gt;=5000,"Yes","No")</f>
        <v>No</v>
      </c>
      <c r="Y5579">
        <f>IF(CleanedData[[#This Row],[Recommend]]="Yes",1,0)</f>
        <v>1</v>
      </c>
      <c r="Z5579" s="6">
        <f>CleanedData[[#This Row],[Purchase Amount]]*0.15</f>
        <v>446.62049999999994</v>
      </c>
      <c r="AA5579" s="6">
        <f>CleanedData[[#This Row],[Purchase Amount]]*1.15</f>
        <v>3424.0904999999993</v>
      </c>
    </row>
    <row r="5580" spans="1:27" x14ac:dyDescent="0.3">
      <c r="A5580">
        <v>6744</v>
      </c>
      <c r="B5580" t="s">
        <v>5805</v>
      </c>
      <c r="C5580" s="1">
        <v>45483</v>
      </c>
      <c r="D5580">
        <v>45</v>
      </c>
      <c r="E5580" t="s">
        <v>39</v>
      </c>
      <c r="F5580" t="s">
        <v>108</v>
      </c>
      <c r="G5580" t="s">
        <v>303</v>
      </c>
      <c r="H5580">
        <v>4</v>
      </c>
      <c r="I5580" t="s">
        <v>45</v>
      </c>
      <c r="J5580" t="s">
        <v>74</v>
      </c>
      <c r="K5580" t="s">
        <v>44</v>
      </c>
      <c r="L5580" t="s">
        <v>42</v>
      </c>
      <c r="M5580" t="s">
        <v>123</v>
      </c>
      <c r="N5580" t="s">
        <v>96</v>
      </c>
      <c r="O5580" t="s">
        <v>89</v>
      </c>
      <c r="P5580" t="s">
        <v>70</v>
      </c>
      <c r="Q5580" t="s">
        <v>93</v>
      </c>
      <c r="R5580" s="6">
        <f>_xlfn.XLOOKUP(CleanedData[[#This Row],[Product]],'02_Lookup_Tables'!$A$2:$A$126,'02_Lookup_Tables'!$B$2:$B$126)</f>
        <v>4841.7700000000004</v>
      </c>
      <c r="S5580" t="str">
        <f>VLOOKUP(CleanedData[[#This Row],[Product]],'02_Lookup_Tables'!$H$2:$I$126,2,FALSE)</f>
        <v>Home &amp; Living</v>
      </c>
      <c r="T5580" t="str">
        <f>VLOOKUP(CleanedData[[#This Row],[Province]],'02_Lookup_Tables'!$D$2:$E$10,2, FALSE)</f>
        <v>Gauteng Region</v>
      </c>
      <c r="U5580" t="str" cm="1">
        <f t="array" ref="U5580">_xlfn.IFS(CleanedData[[#This Row],[Purchase Amount]]&lt;500,"Low",
CleanedData[[#This Row],[Purchase Amount]]&lt;5000,"Medium",
TRUE,"High")</f>
        <v>Medium</v>
      </c>
      <c r="V5580" t="str">
        <f>TEXT(CleanedData[[#This Row],[Date]],"mmmm")</f>
        <v>July</v>
      </c>
      <c r="W5580" t="str">
        <f>"Q"&amp;ROUNDUP(MONTH(CleanedData[[#This Row],[Date]])/3,0)</f>
        <v>Q3</v>
      </c>
      <c r="X5580" t="str">
        <f>IF(CleanedData[[#This Row],[Purchase Amount]]&gt;=5000,"Yes","No")</f>
        <v>No</v>
      </c>
      <c r="Y5580">
        <f>IF(CleanedData[[#This Row],[Recommend]]="Yes",1,0)</f>
        <v>1</v>
      </c>
      <c r="Z5580" s="6">
        <f>CleanedData[[#This Row],[Purchase Amount]]*0.15</f>
        <v>726.26550000000009</v>
      </c>
      <c r="AA5580" s="6">
        <f>CleanedData[[#This Row],[Purchase Amount]]*1.15</f>
        <v>5568.0355</v>
      </c>
    </row>
    <row r="5581" spans="1:27" x14ac:dyDescent="0.3">
      <c r="A5581">
        <v>6745</v>
      </c>
      <c r="B5581" t="s">
        <v>5806</v>
      </c>
      <c r="C5581" s="1">
        <v>45834</v>
      </c>
      <c r="D5581">
        <v>26</v>
      </c>
      <c r="E5581" t="s">
        <v>52</v>
      </c>
      <c r="F5581" t="s">
        <v>72</v>
      </c>
      <c r="G5581" t="s">
        <v>1139</v>
      </c>
      <c r="H5581">
        <v>1</v>
      </c>
      <c r="I5581" t="s">
        <v>45</v>
      </c>
      <c r="J5581" t="s">
        <v>54</v>
      </c>
      <c r="K5581" t="s">
        <v>64</v>
      </c>
      <c r="L5581" t="s">
        <v>42</v>
      </c>
      <c r="M5581" t="s">
        <v>65</v>
      </c>
      <c r="N5581" t="s">
        <v>80</v>
      </c>
      <c r="O5581" t="s">
        <v>89</v>
      </c>
      <c r="P5581" t="s">
        <v>49</v>
      </c>
      <c r="Q5581" t="s">
        <v>58</v>
      </c>
      <c r="R5581" s="6">
        <f>_xlfn.XLOOKUP(CleanedData[[#This Row],[Product]],'02_Lookup_Tables'!$A$2:$A$126,'02_Lookup_Tables'!$B$2:$B$126)</f>
        <v>2977.47</v>
      </c>
      <c r="S5581" t="str">
        <f>VLOOKUP(CleanedData[[#This Row],[Product]],'02_Lookup_Tables'!$H$2:$I$126,2,FALSE)</f>
        <v>Home &amp; Living</v>
      </c>
      <c r="T5581" t="str">
        <f>VLOOKUP(CleanedData[[#This Row],[Province]],'02_Lookup_Tables'!$D$2:$E$10,2, FALSE)</f>
        <v>Central Region</v>
      </c>
      <c r="U5581" t="str" cm="1">
        <f t="array" ref="U5581">_xlfn.IFS(CleanedData[[#This Row],[Purchase Amount]]&lt;500,"Low",
CleanedData[[#This Row],[Purchase Amount]]&lt;5000,"Medium",
TRUE,"High")</f>
        <v>Medium</v>
      </c>
      <c r="V5581" t="str">
        <f>TEXT(CleanedData[[#This Row],[Date]],"mmmm")</f>
        <v>June</v>
      </c>
      <c r="W5581" t="str">
        <f>"Q"&amp;ROUNDUP(MONTH(CleanedData[[#This Row],[Date]])/3,0)</f>
        <v>Q2</v>
      </c>
      <c r="X5581" t="str">
        <f>IF(CleanedData[[#This Row],[Purchase Amount]]&gt;=5000,"Yes","No")</f>
        <v>No</v>
      </c>
      <c r="Y5581">
        <f>IF(CleanedData[[#This Row],[Recommend]]="Yes",1,0)</f>
        <v>1</v>
      </c>
      <c r="Z5581" s="6">
        <f>CleanedData[[#This Row],[Purchase Amount]]*0.15</f>
        <v>446.62049999999994</v>
      </c>
      <c r="AA5581" s="6">
        <f>CleanedData[[#This Row],[Purchase Amount]]*1.15</f>
        <v>3424.0904999999993</v>
      </c>
    </row>
    <row r="5582" spans="1:27" x14ac:dyDescent="0.3">
      <c r="A5582">
        <v>6746</v>
      </c>
      <c r="B5582" t="s">
        <v>5807</v>
      </c>
      <c r="C5582" s="1">
        <v>45925</v>
      </c>
      <c r="D5582">
        <v>27</v>
      </c>
      <c r="E5582" t="s">
        <v>39</v>
      </c>
      <c r="F5582" t="s">
        <v>130</v>
      </c>
      <c r="G5582" t="s">
        <v>546</v>
      </c>
      <c r="H5582">
        <v>2</v>
      </c>
      <c r="I5582" t="s">
        <v>45</v>
      </c>
      <c r="J5582" t="s">
        <v>63</v>
      </c>
      <c r="K5582" t="s">
        <v>55</v>
      </c>
      <c r="L5582" t="s">
        <v>45</v>
      </c>
      <c r="M5582" t="s">
        <v>196</v>
      </c>
      <c r="N5582" t="s">
        <v>47</v>
      </c>
      <c r="O5582" t="s">
        <v>89</v>
      </c>
      <c r="P5582" t="s">
        <v>49</v>
      </c>
      <c r="Q5582" t="s">
        <v>58</v>
      </c>
      <c r="R5582" s="6">
        <f>_xlfn.XLOOKUP(CleanedData[[#This Row],[Product]],'02_Lookup_Tables'!$A$2:$A$126,'02_Lookup_Tables'!$B$2:$B$126)</f>
        <v>1369.39</v>
      </c>
      <c r="S5582" t="str">
        <f>VLOOKUP(CleanedData[[#This Row],[Product]],'02_Lookup_Tables'!$H$2:$I$126,2,FALSE)</f>
        <v>Toys &amp; Games</v>
      </c>
      <c r="T5582" t="str">
        <f>VLOOKUP(CleanedData[[#This Row],[Province]],'02_Lookup_Tables'!$D$2:$E$10,2, FALSE)</f>
        <v>Eastern Region</v>
      </c>
      <c r="U5582" t="str" cm="1">
        <f t="array" ref="U5582">_xlfn.IFS(CleanedData[[#This Row],[Purchase Amount]]&lt;500,"Low",
CleanedData[[#This Row],[Purchase Amount]]&lt;5000,"Medium",
TRUE,"High")</f>
        <v>Medium</v>
      </c>
      <c r="V5582" t="str">
        <f>TEXT(CleanedData[[#This Row],[Date]],"mmmm")</f>
        <v>September</v>
      </c>
      <c r="W5582" t="str">
        <f>"Q"&amp;ROUNDUP(MONTH(CleanedData[[#This Row],[Date]])/3,0)</f>
        <v>Q3</v>
      </c>
      <c r="X5582" t="str">
        <f>IF(CleanedData[[#This Row],[Purchase Amount]]&gt;=5000,"Yes","No")</f>
        <v>No</v>
      </c>
      <c r="Y5582">
        <f>IF(CleanedData[[#This Row],[Recommend]]="Yes",1,0)</f>
        <v>1</v>
      </c>
      <c r="Z5582" s="6">
        <f>CleanedData[[#This Row],[Purchase Amount]]*0.15</f>
        <v>205.4085</v>
      </c>
      <c r="AA5582" s="6">
        <f>CleanedData[[#This Row],[Purchase Amount]]*1.15</f>
        <v>1574.7985000000001</v>
      </c>
    </row>
    <row r="5583" spans="1:27" x14ac:dyDescent="0.3">
      <c r="A5583">
        <v>6747</v>
      </c>
      <c r="B5583" t="s">
        <v>5808</v>
      </c>
      <c r="C5583" s="1">
        <v>45942</v>
      </c>
      <c r="E5583" t="s">
        <v>52</v>
      </c>
      <c r="F5583" t="s">
        <v>125</v>
      </c>
      <c r="G5583" t="s">
        <v>153</v>
      </c>
      <c r="H5583">
        <v>2</v>
      </c>
      <c r="I5583" t="s">
        <v>42</v>
      </c>
      <c r="J5583" t="s">
        <v>74</v>
      </c>
      <c r="K5583" t="s">
        <v>44</v>
      </c>
      <c r="L5583" t="s">
        <v>42</v>
      </c>
      <c r="M5583" t="s">
        <v>236</v>
      </c>
      <c r="N5583" t="s">
        <v>47</v>
      </c>
      <c r="O5583" t="s">
        <v>89</v>
      </c>
      <c r="P5583" t="s">
        <v>49</v>
      </c>
      <c r="Q5583" t="s">
        <v>166</v>
      </c>
      <c r="R5583" s="6">
        <f>_xlfn.XLOOKUP(CleanedData[[#This Row],[Product]],'02_Lookup_Tables'!$A$2:$A$126,'02_Lookup_Tables'!$B$2:$B$126)</f>
        <v>1011.68</v>
      </c>
      <c r="S5583" t="str">
        <f>VLOOKUP(CleanedData[[#This Row],[Product]],'02_Lookup_Tables'!$H$2:$I$126,2,FALSE)</f>
        <v>Accessories</v>
      </c>
      <c r="T5583" t="str">
        <f>VLOOKUP(CleanedData[[#This Row],[Province]],'02_Lookup_Tables'!$D$2:$E$10,2, FALSE)</f>
        <v>Western Region</v>
      </c>
      <c r="U5583" t="str" cm="1">
        <f t="array" ref="U5583">_xlfn.IFS(CleanedData[[#This Row],[Purchase Amount]]&lt;500,"Low",
CleanedData[[#This Row],[Purchase Amount]]&lt;5000,"Medium",
TRUE,"High")</f>
        <v>Medium</v>
      </c>
      <c r="V5583" t="str">
        <f>TEXT(CleanedData[[#This Row],[Date]],"mmmm")</f>
        <v>October</v>
      </c>
      <c r="W5583" t="str">
        <f>"Q"&amp;ROUNDUP(MONTH(CleanedData[[#This Row],[Date]])/3,0)</f>
        <v>Q4</v>
      </c>
      <c r="X5583" t="str">
        <f>IF(CleanedData[[#This Row],[Purchase Amount]]&gt;=5000,"Yes","No")</f>
        <v>No</v>
      </c>
      <c r="Y5583">
        <f>IF(CleanedData[[#This Row],[Recommend]]="Yes",1,0)</f>
        <v>0</v>
      </c>
      <c r="Z5583" s="6">
        <f>CleanedData[[#This Row],[Purchase Amount]]*0.15</f>
        <v>151.75199999999998</v>
      </c>
      <c r="AA5583" s="6">
        <f>CleanedData[[#This Row],[Purchase Amount]]*1.15</f>
        <v>1163.4319999999998</v>
      </c>
    </row>
    <row r="5584" spans="1:27" x14ac:dyDescent="0.3">
      <c r="A5584">
        <v>6749</v>
      </c>
      <c r="B5584" t="s">
        <v>5809</v>
      </c>
      <c r="C5584" s="1">
        <v>46015</v>
      </c>
      <c r="D5584">
        <v>68</v>
      </c>
      <c r="E5584" t="s">
        <v>60</v>
      </c>
      <c r="F5584" t="s">
        <v>108</v>
      </c>
      <c r="G5584" t="s">
        <v>243</v>
      </c>
      <c r="H5584">
        <v>4</v>
      </c>
      <c r="I5584" t="s">
        <v>45</v>
      </c>
      <c r="J5584" t="s">
        <v>63</v>
      </c>
      <c r="K5584" t="s">
        <v>44</v>
      </c>
      <c r="L5584" t="s">
        <v>42</v>
      </c>
      <c r="M5584" t="s">
        <v>208</v>
      </c>
      <c r="N5584" t="s">
        <v>96</v>
      </c>
      <c r="O5584" t="s">
        <v>89</v>
      </c>
      <c r="P5584" t="s">
        <v>70</v>
      </c>
      <c r="Q5584" t="s">
        <v>97</v>
      </c>
      <c r="R5584" s="6">
        <f>_xlfn.XLOOKUP(CleanedData[[#This Row],[Product]],'02_Lookup_Tables'!$A$2:$A$126,'02_Lookup_Tables'!$B$2:$B$126)</f>
        <v>551.66</v>
      </c>
      <c r="S5584" t="str">
        <f>VLOOKUP(CleanedData[[#This Row],[Product]],'02_Lookup_Tables'!$H$2:$I$126,2,FALSE)</f>
        <v>Accessories</v>
      </c>
      <c r="T5584" t="str">
        <f>VLOOKUP(CleanedData[[#This Row],[Province]],'02_Lookup_Tables'!$D$2:$E$10,2, FALSE)</f>
        <v>Gauteng Region</v>
      </c>
      <c r="U5584" t="str" cm="1">
        <f t="array" ref="U5584">_xlfn.IFS(CleanedData[[#This Row],[Purchase Amount]]&lt;500,"Low",
CleanedData[[#This Row],[Purchase Amount]]&lt;5000,"Medium",
TRUE,"High")</f>
        <v>Medium</v>
      </c>
      <c r="V5584" t="str">
        <f>TEXT(CleanedData[[#This Row],[Date]],"mmmm")</f>
        <v>December</v>
      </c>
      <c r="W5584" t="str">
        <f>"Q"&amp;ROUNDUP(MONTH(CleanedData[[#This Row],[Date]])/3,0)</f>
        <v>Q4</v>
      </c>
      <c r="X5584" t="str">
        <f>IF(CleanedData[[#This Row],[Purchase Amount]]&gt;=5000,"Yes","No")</f>
        <v>No</v>
      </c>
      <c r="Y5584">
        <f>IF(CleanedData[[#This Row],[Recommend]]="Yes",1,0)</f>
        <v>1</v>
      </c>
      <c r="Z5584" s="6">
        <f>CleanedData[[#This Row],[Purchase Amount]]*0.15</f>
        <v>82.748999999999995</v>
      </c>
      <c r="AA5584" s="6">
        <f>CleanedData[[#This Row],[Purchase Amount]]*1.15</f>
        <v>634.40899999999988</v>
      </c>
    </row>
    <row r="5585" spans="1:27" x14ac:dyDescent="0.3">
      <c r="A5585">
        <v>6750</v>
      </c>
      <c r="B5585" t="s">
        <v>5810</v>
      </c>
      <c r="C5585" s="1">
        <v>45605</v>
      </c>
      <c r="D5585">
        <v>46</v>
      </c>
      <c r="E5585" t="s">
        <v>60</v>
      </c>
      <c r="F5585" t="s">
        <v>108</v>
      </c>
      <c r="G5585" t="s">
        <v>91</v>
      </c>
      <c r="H5585">
        <v>5</v>
      </c>
      <c r="I5585" t="s">
        <v>45</v>
      </c>
      <c r="J5585" t="s">
        <v>74</v>
      </c>
      <c r="K5585" t="s">
        <v>64</v>
      </c>
      <c r="L5585" t="s">
        <v>45</v>
      </c>
      <c r="M5585" t="s">
        <v>88</v>
      </c>
      <c r="N5585" t="s">
        <v>57</v>
      </c>
      <c r="O5585" t="s">
        <v>89</v>
      </c>
      <c r="P5585" t="s">
        <v>70</v>
      </c>
      <c r="Q5585" t="s">
        <v>93</v>
      </c>
      <c r="R5585" s="6">
        <f>_xlfn.XLOOKUP(CleanedData[[#This Row],[Product]],'02_Lookup_Tables'!$A$2:$A$126,'02_Lookup_Tables'!$B$2:$B$126)</f>
        <v>1370.56</v>
      </c>
      <c r="S5585" t="str">
        <f>VLOOKUP(CleanedData[[#This Row],[Product]],'02_Lookup_Tables'!$H$2:$I$126,2,FALSE)</f>
        <v>Electronics</v>
      </c>
      <c r="T5585" t="str">
        <f>VLOOKUP(CleanedData[[#This Row],[Province]],'02_Lookup_Tables'!$D$2:$E$10,2, FALSE)</f>
        <v>Gauteng Region</v>
      </c>
      <c r="U5585" t="str" cm="1">
        <f t="array" ref="U5585">_xlfn.IFS(CleanedData[[#This Row],[Purchase Amount]]&lt;500,"Low",
CleanedData[[#This Row],[Purchase Amount]]&lt;5000,"Medium",
TRUE,"High")</f>
        <v>Medium</v>
      </c>
      <c r="V5585" t="str">
        <f>TEXT(CleanedData[[#This Row],[Date]],"mmmm")</f>
        <v>November</v>
      </c>
      <c r="W5585" t="str">
        <f>"Q"&amp;ROUNDUP(MONTH(CleanedData[[#This Row],[Date]])/3,0)</f>
        <v>Q4</v>
      </c>
      <c r="X5585" t="str">
        <f>IF(CleanedData[[#This Row],[Purchase Amount]]&gt;=5000,"Yes","No")</f>
        <v>No</v>
      </c>
      <c r="Y5585">
        <f>IF(CleanedData[[#This Row],[Recommend]]="Yes",1,0)</f>
        <v>1</v>
      </c>
      <c r="Z5585" s="6">
        <f>CleanedData[[#This Row],[Purchase Amount]]*0.15</f>
        <v>205.58399999999997</v>
      </c>
      <c r="AA5585" s="6">
        <f>CleanedData[[#This Row],[Purchase Amount]]*1.15</f>
        <v>1576.1439999999998</v>
      </c>
    </row>
    <row r="5586" spans="1:27" x14ac:dyDescent="0.3">
      <c r="A5586">
        <v>6752</v>
      </c>
      <c r="B5586" t="s">
        <v>5811</v>
      </c>
      <c r="C5586" s="1">
        <v>45822</v>
      </c>
      <c r="D5586">
        <v>41</v>
      </c>
      <c r="E5586" t="s">
        <v>52</v>
      </c>
      <c r="F5586" t="s">
        <v>61</v>
      </c>
      <c r="G5586" t="s">
        <v>114</v>
      </c>
      <c r="H5586">
        <v>3</v>
      </c>
      <c r="I5586" t="s">
        <v>42</v>
      </c>
      <c r="J5586" t="s">
        <v>43</v>
      </c>
      <c r="K5586" t="s">
        <v>64</v>
      </c>
      <c r="L5586" t="s">
        <v>42</v>
      </c>
      <c r="M5586" t="s">
        <v>165</v>
      </c>
      <c r="N5586" t="s">
        <v>48</v>
      </c>
      <c r="O5586" t="s">
        <v>89</v>
      </c>
      <c r="P5586" t="s">
        <v>49</v>
      </c>
      <c r="Q5586" t="s">
        <v>81</v>
      </c>
      <c r="R5586" s="6">
        <f>_xlfn.XLOOKUP(CleanedData[[#This Row],[Product]],'02_Lookup_Tables'!$A$2:$A$126,'02_Lookup_Tables'!$B$2:$B$126)</f>
        <v>1440.59</v>
      </c>
      <c r="S5586" t="str">
        <f>VLOOKUP(CleanedData[[#This Row],[Product]],'02_Lookup_Tables'!$H$2:$I$126,2,FALSE)</f>
        <v>Beauty &amp; Personal Care</v>
      </c>
      <c r="T5586" t="str">
        <f>VLOOKUP(CleanedData[[#This Row],[Province]],'02_Lookup_Tables'!$D$2:$E$10,2, FALSE)</f>
        <v>Southern Region</v>
      </c>
      <c r="U5586" t="str" cm="1">
        <f t="array" ref="U5586">_xlfn.IFS(CleanedData[[#This Row],[Purchase Amount]]&lt;500,"Low",
CleanedData[[#This Row],[Purchase Amount]]&lt;5000,"Medium",
TRUE,"High")</f>
        <v>Medium</v>
      </c>
      <c r="V5586" t="str">
        <f>TEXT(CleanedData[[#This Row],[Date]],"mmmm")</f>
        <v>June</v>
      </c>
      <c r="W5586" t="str">
        <f>"Q"&amp;ROUNDUP(MONTH(CleanedData[[#This Row],[Date]])/3,0)</f>
        <v>Q2</v>
      </c>
      <c r="X5586" t="str">
        <f>IF(CleanedData[[#This Row],[Purchase Amount]]&gt;=5000,"Yes","No")</f>
        <v>No</v>
      </c>
      <c r="Y5586">
        <f>IF(CleanedData[[#This Row],[Recommend]]="Yes",1,0)</f>
        <v>0</v>
      </c>
      <c r="Z5586" s="6">
        <f>CleanedData[[#This Row],[Purchase Amount]]*0.15</f>
        <v>216.08849999999998</v>
      </c>
      <c r="AA5586" s="6">
        <f>CleanedData[[#This Row],[Purchase Amount]]*1.15</f>
        <v>1656.6784999999998</v>
      </c>
    </row>
    <row r="5587" spans="1:27" x14ac:dyDescent="0.3">
      <c r="A5587">
        <v>6753</v>
      </c>
      <c r="B5587" t="s">
        <v>5812</v>
      </c>
      <c r="C5587" s="1">
        <v>45360</v>
      </c>
      <c r="D5587">
        <v>34</v>
      </c>
      <c r="E5587" t="s">
        <v>52</v>
      </c>
      <c r="F5587" t="s">
        <v>68</v>
      </c>
      <c r="G5587" t="s">
        <v>146</v>
      </c>
      <c r="H5587">
        <v>2</v>
      </c>
      <c r="I5587" t="s">
        <v>42</v>
      </c>
      <c r="J5587" t="s">
        <v>54</v>
      </c>
      <c r="K5587" t="s">
        <v>44</v>
      </c>
      <c r="L5587" t="s">
        <v>42</v>
      </c>
      <c r="M5587" t="s">
        <v>165</v>
      </c>
      <c r="N5587" t="s">
        <v>47</v>
      </c>
      <c r="O5587" t="s">
        <v>89</v>
      </c>
      <c r="P5587" t="s">
        <v>49</v>
      </c>
      <c r="Q5587" t="s">
        <v>58</v>
      </c>
      <c r="R5587" s="6">
        <f>_xlfn.XLOOKUP(CleanedData[[#This Row],[Product]],'02_Lookup_Tables'!$A$2:$A$126,'02_Lookup_Tables'!$B$2:$B$126)</f>
        <v>27815.439999999999</v>
      </c>
      <c r="S5587" t="str">
        <f>VLOOKUP(CleanedData[[#This Row],[Product]],'02_Lookup_Tables'!$H$2:$I$126,2,FALSE)</f>
        <v>Electronics</v>
      </c>
      <c r="T5587" t="str">
        <f>VLOOKUP(CleanedData[[#This Row],[Province]],'02_Lookup_Tables'!$D$2:$E$10,2, FALSE)</f>
        <v>Northern Region</v>
      </c>
      <c r="U5587" t="str" cm="1">
        <f t="array" ref="U5587">_xlfn.IFS(CleanedData[[#This Row],[Purchase Amount]]&lt;500,"Low",
CleanedData[[#This Row],[Purchase Amount]]&lt;5000,"Medium",
TRUE,"High")</f>
        <v>High</v>
      </c>
      <c r="V5587" t="str">
        <f>TEXT(CleanedData[[#This Row],[Date]],"mmmm")</f>
        <v>March</v>
      </c>
      <c r="W5587" t="str">
        <f>"Q"&amp;ROUNDUP(MONTH(CleanedData[[#This Row],[Date]])/3,0)</f>
        <v>Q1</v>
      </c>
      <c r="X5587" t="str">
        <f>IF(CleanedData[[#This Row],[Purchase Amount]]&gt;=5000,"Yes","No")</f>
        <v>Yes</v>
      </c>
      <c r="Y5587">
        <f>IF(CleanedData[[#This Row],[Recommend]]="Yes",1,0)</f>
        <v>0</v>
      </c>
      <c r="Z5587" s="6">
        <f>CleanedData[[#This Row],[Purchase Amount]]*0.15</f>
        <v>4172.3159999999998</v>
      </c>
      <c r="AA5587" s="6">
        <f>CleanedData[[#This Row],[Purchase Amount]]*1.15</f>
        <v>31987.755999999998</v>
      </c>
    </row>
    <row r="5588" spans="1:27" x14ac:dyDescent="0.3">
      <c r="A5588">
        <v>6754</v>
      </c>
      <c r="B5588" t="s">
        <v>5813</v>
      </c>
      <c r="C5588" s="1">
        <v>45887</v>
      </c>
      <c r="D5588">
        <v>20</v>
      </c>
      <c r="E5588" t="s">
        <v>39</v>
      </c>
      <c r="F5588" t="s">
        <v>125</v>
      </c>
      <c r="G5588" t="s">
        <v>78</v>
      </c>
      <c r="H5588">
        <v>4</v>
      </c>
      <c r="I5588" t="s">
        <v>45</v>
      </c>
      <c r="J5588" t="s">
        <v>74</v>
      </c>
      <c r="K5588" t="s">
        <v>55</v>
      </c>
      <c r="L5588" t="s">
        <v>45</v>
      </c>
      <c r="M5588" t="s">
        <v>136</v>
      </c>
      <c r="N5588" t="s">
        <v>96</v>
      </c>
      <c r="O5588" t="s">
        <v>89</v>
      </c>
      <c r="P5588" t="s">
        <v>70</v>
      </c>
      <c r="Q5588" t="s">
        <v>66</v>
      </c>
      <c r="R5588" s="6">
        <f>_xlfn.XLOOKUP(CleanedData[[#This Row],[Product]],'02_Lookup_Tables'!$A$2:$A$126,'02_Lookup_Tables'!$B$2:$B$126)</f>
        <v>1951.09</v>
      </c>
      <c r="S5588" t="str">
        <f>VLOOKUP(CleanedData[[#This Row],[Product]],'02_Lookup_Tables'!$H$2:$I$126,2,FALSE)</f>
        <v>Accessories</v>
      </c>
      <c r="T5588" t="str">
        <f>VLOOKUP(CleanedData[[#This Row],[Province]],'02_Lookup_Tables'!$D$2:$E$10,2, FALSE)</f>
        <v>Western Region</v>
      </c>
      <c r="U5588" t="str" cm="1">
        <f t="array" ref="U5588">_xlfn.IFS(CleanedData[[#This Row],[Purchase Amount]]&lt;500,"Low",
CleanedData[[#This Row],[Purchase Amount]]&lt;5000,"Medium",
TRUE,"High")</f>
        <v>Medium</v>
      </c>
      <c r="V5588" t="str">
        <f>TEXT(CleanedData[[#This Row],[Date]],"mmmm")</f>
        <v>August</v>
      </c>
      <c r="W5588" t="str">
        <f>"Q"&amp;ROUNDUP(MONTH(CleanedData[[#This Row],[Date]])/3,0)</f>
        <v>Q3</v>
      </c>
      <c r="X5588" t="str">
        <f>IF(CleanedData[[#This Row],[Purchase Amount]]&gt;=5000,"Yes","No")</f>
        <v>No</v>
      </c>
      <c r="Y5588">
        <f>IF(CleanedData[[#This Row],[Recommend]]="Yes",1,0)</f>
        <v>1</v>
      </c>
      <c r="Z5588" s="6">
        <f>CleanedData[[#This Row],[Purchase Amount]]*0.15</f>
        <v>292.6635</v>
      </c>
      <c r="AA5588" s="6">
        <f>CleanedData[[#This Row],[Purchase Amount]]*1.15</f>
        <v>2243.7534999999998</v>
      </c>
    </row>
    <row r="5589" spans="1:27" x14ac:dyDescent="0.3">
      <c r="A5589">
        <v>6755</v>
      </c>
      <c r="B5589" t="s">
        <v>5814</v>
      </c>
      <c r="C5589" s="1">
        <v>45519</v>
      </c>
      <c r="D5589">
        <v>64</v>
      </c>
      <c r="E5589" t="s">
        <v>52</v>
      </c>
      <c r="F5589" t="s">
        <v>40</v>
      </c>
      <c r="G5589" t="s">
        <v>668</v>
      </c>
      <c r="H5589">
        <v>5</v>
      </c>
      <c r="I5589" t="s">
        <v>42</v>
      </c>
      <c r="J5589" t="s">
        <v>54</v>
      </c>
      <c r="K5589" t="s">
        <v>64</v>
      </c>
      <c r="L5589" t="s">
        <v>45</v>
      </c>
      <c r="M5589" t="s">
        <v>136</v>
      </c>
      <c r="N5589" t="s">
        <v>57</v>
      </c>
      <c r="O5589" t="s">
        <v>89</v>
      </c>
      <c r="P5589" t="s">
        <v>70</v>
      </c>
      <c r="Q5589" t="s">
        <v>50</v>
      </c>
      <c r="R5589" s="6">
        <f>_xlfn.XLOOKUP(CleanedData[[#This Row],[Product]],'02_Lookup_Tables'!$A$2:$A$126,'02_Lookup_Tables'!$B$2:$B$126)</f>
        <v>301.58</v>
      </c>
      <c r="S5589" t="str">
        <f>VLOOKUP(CleanedData[[#This Row],[Product]],'02_Lookup_Tables'!$H$2:$I$126,2,FALSE)</f>
        <v>Food</v>
      </c>
      <c r="T5589" t="str">
        <f>VLOOKUP(CleanedData[[#This Row],[Province]],'02_Lookup_Tables'!$D$2:$E$10,2, FALSE)</f>
        <v>Northern Region</v>
      </c>
      <c r="U5589" t="str" cm="1">
        <f t="array" ref="U5589">_xlfn.IFS(CleanedData[[#This Row],[Purchase Amount]]&lt;500,"Low",
CleanedData[[#This Row],[Purchase Amount]]&lt;5000,"Medium",
TRUE,"High")</f>
        <v>Low</v>
      </c>
      <c r="V5589" t="str">
        <f>TEXT(CleanedData[[#This Row],[Date]],"mmmm")</f>
        <v>August</v>
      </c>
      <c r="W5589" t="str">
        <f>"Q"&amp;ROUNDUP(MONTH(CleanedData[[#This Row],[Date]])/3,0)</f>
        <v>Q3</v>
      </c>
      <c r="X5589" t="str">
        <f>IF(CleanedData[[#This Row],[Purchase Amount]]&gt;=5000,"Yes","No")</f>
        <v>No</v>
      </c>
      <c r="Y5589">
        <f>IF(CleanedData[[#This Row],[Recommend]]="Yes",1,0)</f>
        <v>0</v>
      </c>
      <c r="Z5589" s="6">
        <f>CleanedData[[#This Row],[Purchase Amount]]*0.15</f>
        <v>45.236999999999995</v>
      </c>
      <c r="AA5589" s="6">
        <f>CleanedData[[#This Row],[Purchase Amount]]*1.15</f>
        <v>346.81699999999995</v>
      </c>
    </row>
    <row r="5590" spans="1:27" x14ac:dyDescent="0.3">
      <c r="A5590">
        <v>6756</v>
      </c>
      <c r="B5590" t="s">
        <v>5815</v>
      </c>
      <c r="C5590" s="1">
        <v>46012</v>
      </c>
      <c r="D5590">
        <v>30</v>
      </c>
      <c r="E5590" t="s">
        <v>52</v>
      </c>
      <c r="F5590" t="s">
        <v>130</v>
      </c>
      <c r="G5590" t="s">
        <v>227</v>
      </c>
      <c r="H5590">
        <v>1</v>
      </c>
      <c r="I5590" t="s">
        <v>42</v>
      </c>
      <c r="J5590" t="s">
        <v>63</v>
      </c>
      <c r="K5590" t="s">
        <v>64</v>
      </c>
      <c r="L5590" t="s">
        <v>42</v>
      </c>
      <c r="M5590" t="s">
        <v>236</v>
      </c>
      <c r="N5590" t="s">
        <v>80</v>
      </c>
      <c r="O5590" t="s">
        <v>89</v>
      </c>
      <c r="P5590" t="s">
        <v>49</v>
      </c>
      <c r="Q5590" t="s">
        <v>58</v>
      </c>
      <c r="R5590" s="6">
        <f>_xlfn.XLOOKUP(CleanedData[[#This Row],[Product]],'02_Lookup_Tables'!$A$2:$A$126,'02_Lookup_Tables'!$B$2:$B$126)</f>
        <v>22574.95</v>
      </c>
      <c r="S5590" t="str">
        <f>VLOOKUP(CleanedData[[#This Row],[Product]],'02_Lookup_Tables'!$H$2:$I$126,2,FALSE)</f>
        <v>Electronics</v>
      </c>
      <c r="T5590" t="str">
        <f>VLOOKUP(CleanedData[[#This Row],[Province]],'02_Lookup_Tables'!$D$2:$E$10,2, FALSE)</f>
        <v>Eastern Region</v>
      </c>
      <c r="U5590" t="str" cm="1">
        <f t="array" ref="U5590">_xlfn.IFS(CleanedData[[#This Row],[Purchase Amount]]&lt;500,"Low",
CleanedData[[#This Row],[Purchase Amount]]&lt;5000,"Medium",
TRUE,"High")</f>
        <v>High</v>
      </c>
      <c r="V5590" t="str">
        <f>TEXT(CleanedData[[#This Row],[Date]],"mmmm")</f>
        <v>December</v>
      </c>
      <c r="W5590" t="str">
        <f>"Q"&amp;ROUNDUP(MONTH(CleanedData[[#This Row],[Date]])/3,0)</f>
        <v>Q4</v>
      </c>
      <c r="X5590" t="str">
        <f>IF(CleanedData[[#This Row],[Purchase Amount]]&gt;=5000,"Yes","No")</f>
        <v>Yes</v>
      </c>
      <c r="Y5590">
        <f>IF(CleanedData[[#This Row],[Recommend]]="Yes",1,0)</f>
        <v>0</v>
      </c>
      <c r="Z5590" s="6">
        <f>CleanedData[[#This Row],[Purchase Amount]]*0.15</f>
        <v>3386.2424999999998</v>
      </c>
      <c r="AA5590" s="6">
        <f>CleanedData[[#This Row],[Purchase Amount]]*1.15</f>
        <v>25961.192499999997</v>
      </c>
    </row>
    <row r="5591" spans="1:27" x14ac:dyDescent="0.3">
      <c r="A5591">
        <v>6757</v>
      </c>
      <c r="B5591" t="s">
        <v>5816</v>
      </c>
      <c r="C5591" s="1">
        <v>45426</v>
      </c>
      <c r="D5591">
        <v>30</v>
      </c>
      <c r="E5591" t="s">
        <v>60</v>
      </c>
      <c r="F5591" t="s">
        <v>83</v>
      </c>
      <c r="G5591" t="s">
        <v>340</v>
      </c>
      <c r="H5591">
        <v>5</v>
      </c>
      <c r="I5591" t="s">
        <v>42</v>
      </c>
      <c r="J5591" t="s">
        <v>63</v>
      </c>
      <c r="K5591" t="s">
        <v>55</v>
      </c>
      <c r="L5591" t="s">
        <v>45</v>
      </c>
      <c r="M5591" t="s">
        <v>92</v>
      </c>
      <c r="N5591" t="s">
        <v>57</v>
      </c>
      <c r="O5591" t="s">
        <v>89</v>
      </c>
      <c r="P5591" t="s">
        <v>70</v>
      </c>
      <c r="Q5591" t="s">
        <v>58</v>
      </c>
      <c r="R5591" s="6">
        <f>_xlfn.XLOOKUP(CleanedData[[#This Row],[Product]],'02_Lookup_Tables'!$A$2:$A$126,'02_Lookup_Tables'!$B$2:$B$126)</f>
        <v>828.82</v>
      </c>
      <c r="S5591" t="str">
        <f>VLOOKUP(CleanedData[[#This Row],[Product]],'02_Lookup_Tables'!$H$2:$I$126,2,FALSE)</f>
        <v>Home Devices</v>
      </c>
      <c r="T5591" t="str">
        <f>VLOOKUP(CleanedData[[#This Row],[Province]],'02_Lookup_Tables'!$D$2:$E$10,2, FALSE)</f>
        <v>Western Region</v>
      </c>
      <c r="U5591" t="str" cm="1">
        <f t="array" ref="U5591">_xlfn.IFS(CleanedData[[#This Row],[Purchase Amount]]&lt;500,"Low",
CleanedData[[#This Row],[Purchase Amount]]&lt;5000,"Medium",
TRUE,"High")</f>
        <v>Medium</v>
      </c>
      <c r="V5591" t="str">
        <f>TEXT(CleanedData[[#This Row],[Date]],"mmmm")</f>
        <v>May</v>
      </c>
      <c r="W5591" t="str">
        <f>"Q"&amp;ROUNDUP(MONTH(CleanedData[[#This Row],[Date]])/3,0)</f>
        <v>Q2</v>
      </c>
      <c r="X5591" t="str">
        <f>IF(CleanedData[[#This Row],[Purchase Amount]]&gt;=5000,"Yes","No")</f>
        <v>No</v>
      </c>
      <c r="Y5591">
        <f>IF(CleanedData[[#This Row],[Recommend]]="Yes",1,0)</f>
        <v>0</v>
      </c>
      <c r="Z5591" s="6">
        <f>CleanedData[[#This Row],[Purchase Amount]]*0.15</f>
        <v>124.32300000000001</v>
      </c>
      <c r="AA5591" s="6">
        <f>CleanedData[[#This Row],[Purchase Amount]]*1.15</f>
        <v>953.14300000000003</v>
      </c>
    </row>
    <row r="5592" spans="1:27" x14ac:dyDescent="0.3">
      <c r="A5592">
        <v>6758</v>
      </c>
      <c r="B5592" t="s">
        <v>5817</v>
      </c>
      <c r="C5592" s="1">
        <v>45379</v>
      </c>
      <c r="D5592">
        <v>29</v>
      </c>
      <c r="E5592" t="s">
        <v>39</v>
      </c>
      <c r="F5592" t="s">
        <v>68</v>
      </c>
      <c r="G5592" t="s">
        <v>505</v>
      </c>
      <c r="H5592">
        <v>3</v>
      </c>
      <c r="I5592" t="s">
        <v>45</v>
      </c>
      <c r="J5592" t="s">
        <v>74</v>
      </c>
      <c r="K5592" t="s">
        <v>44</v>
      </c>
      <c r="L5592" t="s">
        <v>45</v>
      </c>
      <c r="M5592" t="s">
        <v>136</v>
      </c>
      <c r="N5592" t="s">
        <v>48</v>
      </c>
      <c r="O5592" t="s">
        <v>89</v>
      </c>
      <c r="P5592" t="s">
        <v>49</v>
      </c>
      <c r="Q5592" t="s">
        <v>58</v>
      </c>
      <c r="R5592" s="6">
        <f>_xlfn.XLOOKUP(CleanedData[[#This Row],[Product]],'02_Lookup_Tables'!$A$2:$A$126,'02_Lookup_Tables'!$B$2:$B$126)</f>
        <v>2572.02</v>
      </c>
      <c r="S5592" t="str">
        <f>VLOOKUP(CleanedData[[#This Row],[Product]],'02_Lookup_Tables'!$H$2:$I$126,2,FALSE)</f>
        <v>Home &amp; Living</v>
      </c>
      <c r="T5592" t="str">
        <f>VLOOKUP(CleanedData[[#This Row],[Province]],'02_Lookup_Tables'!$D$2:$E$10,2, FALSE)</f>
        <v>Northern Region</v>
      </c>
      <c r="U5592" t="str" cm="1">
        <f t="array" ref="U5592">_xlfn.IFS(CleanedData[[#This Row],[Purchase Amount]]&lt;500,"Low",
CleanedData[[#This Row],[Purchase Amount]]&lt;5000,"Medium",
TRUE,"High")</f>
        <v>Medium</v>
      </c>
      <c r="V5592" t="str">
        <f>TEXT(CleanedData[[#This Row],[Date]],"mmmm")</f>
        <v>March</v>
      </c>
      <c r="W5592" t="str">
        <f>"Q"&amp;ROUNDUP(MONTH(CleanedData[[#This Row],[Date]])/3,0)</f>
        <v>Q1</v>
      </c>
      <c r="X5592" t="str">
        <f>IF(CleanedData[[#This Row],[Purchase Amount]]&gt;=5000,"Yes","No")</f>
        <v>No</v>
      </c>
      <c r="Y5592">
        <f>IF(CleanedData[[#This Row],[Recommend]]="Yes",1,0)</f>
        <v>1</v>
      </c>
      <c r="Z5592" s="6">
        <f>CleanedData[[#This Row],[Purchase Amount]]*0.15</f>
        <v>385.803</v>
      </c>
      <c r="AA5592" s="6">
        <f>CleanedData[[#This Row],[Purchase Amount]]*1.15</f>
        <v>2957.8229999999999</v>
      </c>
    </row>
    <row r="5593" spans="1:27" x14ac:dyDescent="0.3">
      <c r="A5593">
        <v>6759</v>
      </c>
      <c r="B5593" t="s">
        <v>5818</v>
      </c>
      <c r="C5593" s="1">
        <v>45925</v>
      </c>
      <c r="E5593" t="s">
        <v>60</v>
      </c>
      <c r="F5593" t="s">
        <v>77</v>
      </c>
      <c r="G5593" t="s">
        <v>391</v>
      </c>
      <c r="H5593">
        <v>2</v>
      </c>
      <c r="I5593" t="s">
        <v>45</v>
      </c>
      <c r="J5593" t="s">
        <v>74</v>
      </c>
      <c r="K5593" t="s">
        <v>44</v>
      </c>
      <c r="L5593" t="s">
        <v>42</v>
      </c>
      <c r="M5593" t="s">
        <v>75</v>
      </c>
      <c r="N5593" t="s">
        <v>47</v>
      </c>
      <c r="O5593" t="s">
        <v>89</v>
      </c>
      <c r="P5593" t="s">
        <v>49</v>
      </c>
      <c r="Q5593" t="s">
        <v>166</v>
      </c>
      <c r="R5593" s="6">
        <f>_xlfn.XLOOKUP(CleanedData[[#This Row],[Product]],'02_Lookup_Tables'!$A$2:$A$126,'02_Lookup_Tables'!$B$2:$B$126)</f>
        <v>886.51</v>
      </c>
      <c r="S5593" t="str">
        <f>VLOOKUP(CleanedData[[#This Row],[Product]],'02_Lookup_Tables'!$H$2:$I$126,2,FALSE)</f>
        <v>Beauty &amp; Personal Care</v>
      </c>
      <c r="T5593" t="str">
        <f>VLOOKUP(CleanedData[[#This Row],[Province]],'02_Lookup_Tables'!$D$2:$E$10,2, FALSE)</f>
        <v>Central Region</v>
      </c>
      <c r="U5593" t="str" cm="1">
        <f t="array" ref="U5593">_xlfn.IFS(CleanedData[[#This Row],[Purchase Amount]]&lt;500,"Low",
CleanedData[[#This Row],[Purchase Amount]]&lt;5000,"Medium",
TRUE,"High")</f>
        <v>Medium</v>
      </c>
      <c r="V5593" t="str">
        <f>TEXT(CleanedData[[#This Row],[Date]],"mmmm")</f>
        <v>September</v>
      </c>
      <c r="W5593" t="str">
        <f>"Q"&amp;ROUNDUP(MONTH(CleanedData[[#This Row],[Date]])/3,0)</f>
        <v>Q3</v>
      </c>
      <c r="X5593" t="str">
        <f>IF(CleanedData[[#This Row],[Purchase Amount]]&gt;=5000,"Yes","No")</f>
        <v>No</v>
      </c>
      <c r="Y5593">
        <f>IF(CleanedData[[#This Row],[Recommend]]="Yes",1,0)</f>
        <v>1</v>
      </c>
      <c r="Z5593" s="6">
        <f>CleanedData[[#This Row],[Purchase Amount]]*0.15</f>
        <v>132.97649999999999</v>
      </c>
      <c r="AA5593" s="6">
        <f>CleanedData[[#This Row],[Purchase Amount]]*1.15</f>
        <v>1019.4864999999999</v>
      </c>
    </row>
    <row r="5594" spans="1:27" x14ac:dyDescent="0.3">
      <c r="A5594">
        <v>6760</v>
      </c>
      <c r="B5594" t="s">
        <v>5819</v>
      </c>
      <c r="C5594" s="1">
        <v>45754</v>
      </c>
      <c r="D5594">
        <v>67</v>
      </c>
      <c r="E5594" t="s">
        <v>60</v>
      </c>
      <c r="F5594" t="s">
        <v>83</v>
      </c>
      <c r="G5594" t="s">
        <v>99</v>
      </c>
      <c r="H5594">
        <v>1</v>
      </c>
      <c r="I5594" t="s">
        <v>42</v>
      </c>
      <c r="J5594" t="s">
        <v>74</v>
      </c>
      <c r="K5594" t="s">
        <v>64</v>
      </c>
      <c r="L5594" t="s">
        <v>42</v>
      </c>
      <c r="M5594" t="s">
        <v>165</v>
      </c>
      <c r="N5594" t="s">
        <v>80</v>
      </c>
      <c r="O5594" t="s">
        <v>89</v>
      </c>
      <c r="P5594" t="s">
        <v>49</v>
      </c>
      <c r="Q5594" t="s">
        <v>97</v>
      </c>
      <c r="R5594" s="6">
        <f>_xlfn.XLOOKUP(CleanedData[[#This Row],[Product]],'02_Lookup_Tables'!$A$2:$A$126,'02_Lookup_Tables'!$B$2:$B$126)</f>
        <v>43.23</v>
      </c>
      <c r="S5594" t="str">
        <f>VLOOKUP(CleanedData[[#This Row],[Product]],'02_Lookup_Tables'!$H$2:$I$126,2,FALSE)</f>
        <v>Food</v>
      </c>
      <c r="T5594" t="str">
        <f>VLOOKUP(CleanedData[[#This Row],[Province]],'02_Lookup_Tables'!$D$2:$E$10,2, FALSE)</f>
        <v>Western Region</v>
      </c>
      <c r="U5594" t="str" cm="1">
        <f t="array" ref="U5594">_xlfn.IFS(CleanedData[[#This Row],[Purchase Amount]]&lt;500,"Low",
CleanedData[[#This Row],[Purchase Amount]]&lt;5000,"Medium",
TRUE,"High")</f>
        <v>Low</v>
      </c>
      <c r="V5594" t="str">
        <f>TEXT(CleanedData[[#This Row],[Date]],"mmmm")</f>
        <v>April</v>
      </c>
      <c r="W5594" t="str">
        <f>"Q"&amp;ROUNDUP(MONTH(CleanedData[[#This Row],[Date]])/3,0)</f>
        <v>Q2</v>
      </c>
      <c r="X5594" t="str">
        <f>IF(CleanedData[[#This Row],[Purchase Amount]]&gt;=5000,"Yes","No")</f>
        <v>No</v>
      </c>
      <c r="Y5594">
        <f>IF(CleanedData[[#This Row],[Recommend]]="Yes",1,0)</f>
        <v>0</v>
      </c>
      <c r="Z5594" s="6">
        <f>CleanedData[[#This Row],[Purchase Amount]]*0.15</f>
        <v>6.4844999999999997</v>
      </c>
      <c r="AA5594" s="6">
        <f>CleanedData[[#This Row],[Purchase Amount]]*1.15</f>
        <v>49.714499999999994</v>
      </c>
    </row>
    <row r="5595" spans="1:27" x14ac:dyDescent="0.3">
      <c r="A5595">
        <v>6761</v>
      </c>
      <c r="B5595" t="s">
        <v>5820</v>
      </c>
      <c r="C5595" s="1">
        <v>45667</v>
      </c>
      <c r="D5595">
        <v>19</v>
      </c>
      <c r="E5595" t="s">
        <v>60</v>
      </c>
      <c r="F5595" t="s">
        <v>72</v>
      </c>
      <c r="G5595" t="s">
        <v>251</v>
      </c>
      <c r="H5595">
        <v>1</v>
      </c>
      <c r="I5595" t="s">
        <v>42</v>
      </c>
      <c r="J5595" t="s">
        <v>43</v>
      </c>
      <c r="K5595" t="s">
        <v>55</v>
      </c>
      <c r="L5595" t="s">
        <v>42</v>
      </c>
      <c r="M5595" t="s">
        <v>100</v>
      </c>
      <c r="N5595" t="s">
        <v>80</v>
      </c>
      <c r="O5595" t="s">
        <v>48</v>
      </c>
      <c r="P5595" t="s">
        <v>49</v>
      </c>
      <c r="Q5595" t="s">
        <v>66</v>
      </c>
      <c r="R5595" s="6">
        <f>_xlfn.XLOOKUP(CleanedData[[#This Row],[Product]],'02_Lookup_Tables'!$A$2:$A$126,'02_Lookup_Tables'!$B$2:$B$126)</f>
        <v>5064</v>
      </c>
      <c r="S5595" t="str">
        <f>VLOOKUP(CleanedData[[#This Row],[Product]],'02_Lookup_Tables'!$H$2:$I$126,2,FALSE)</f>
        <v>Sports &amp; Outdoors</v>
      </c>
      <c r="T5595" t="str">
        <f>VLOOKUP(CleanedData[[#This Row],[Province]],'02_Lookup_Tables'!$D$2:$E$10,2, FALSE)</f>
        <v>Central Region</v>
      </c>
      <c r="U5595" t="str" cm="1">
        <f t="array" ref="U5595">_xlfn.IFS(CleanedData[[#This Row],[Purchase Amount]]&lt;500,"Low",
CleanedData[[#This Row],[Purchase Amount]]&lt;5000,"Medium",
TRUE,"High")</f>
        <v>High</v>
      </c>
      <c r="V5595" t="str">
        <f>TEXT(CleanedData[[#This Row],[Date]],"mmmm")</f>
        <v>January</v>
      </c>
      <c r="W5595" t="str">
        <f>"Q"&amp;ROUNDUP(MONTH(CleanedData[[#This Row],[Date]])/3,0)</f>
        <v>Q1</v>
      </c>
      <c r="X5595" t="str">
        <f>IF(CleanedData[[#This Row],[Purchase Amount]]&gt;=5000,"Yes","No")</f>
        <v>Yes</v>
      </c>
      <c r="Y5595">
        <f>IF(CleanedData[[#This Row],[Recommend]]="Yes",1,0)</f>
        <v>0</v>
      </c>
      <c r="Z5595" s="6">
        <f>CleanedData[[#This Row],[Purchase Amount]]*0.15</f>
        <v>759.6</v>
      </c>
      <c r="AA5595" s="6">
        <f>CleanedData[[#This Row],[Purchase Amount]]*1.15</f>
        <v>5823.5999999999995</v>
      </c>
    </row>
    <row r="5596" spans="1:27" x14ac:dyDescent="0.3">
      <c r="A5596">
        <v>6763</v>
      </c>
      <c r="B5596" t="s">
        <v>5821</v>
      </c>
      <c r="C5596" s="1">
        <v>45400</v>
      </c>
      <c r="D5596">
        <v>52</v>
      </c>
      <c r="E5596" t="s">
        <v>39</v>
      </c>
      <c r="F5596" t="s">
        <v>83</v>
      </c>
      <c r="G5596" t="s">
        <v>372</v>
      </c>
      <c r="H5596">
        <v>4</v>
      </c>
      <c r="I5596" t="s">
        <v>42</v>
      </c>
      <c r="J5596" t="s">
        <v>54</v>
      </c>
      <c r="K5596" t="s">
        <v>44</v>
      </c>
      <c r="L5596" t="s">
        <v>45</v>
      </c>
      <c r="M5596" t="s">
        <v>112</v>
      </c>
      <c r="N5596" t="s">
        <v>96</v>
      </c>
      <c r="O5596" t="s">
        <v>48</v>
      </c>
      <c r="P5596" t="s">
        <v>49</v>
      </c>
      <c r="Q5596" t="s">
        <v>93</v>
      </c>
      <c r="R5596" s="6">
        <f>_xlfn.XLOOKUP(CleanedData[[#This Row],[Product]],'02_Lookup_Tables'!$A$2:$A$126,'02_Lookup_Tables'!$B$2:$B$126)</f>
        <v>944.78</v>
      </c>
      <c r="S5596" t="str">
        <f>VLOOKUP(CleanedData[[#This Row],[Product]],'02_Lookup_Tables'!$H$2:$I$126,2,FALSE)</f>
        <v>Electronics</v>
      </c>
      <c r="T5596" t="str">
        <f>VLOOKUP(CleanedData[[#This Row],[Province]],'02_Lookup_Tables'!$D$2:$E$10,2, FALSE)</f>
        <v>Western Region</v>
      </c>
      <c r="U5596" t="str" cm="1">
        <f t="array" ref="U5596">_xlfn.IFS(CleanedData[[#This Row],[Purchase Amount]]&lt;500,"Low",
CleanedData[[#This Row],[Purchase Amount]]&lt;5000,"Medium",
TRUE,"High")</f>
        <v>Medium</v>
      </c>
      <c r="V5596" t="str">
        <f>TEXT(CleanedData[[#This Row],[Date]],"mmmm")</f>
        <v>April</v>
      </c>
      <c r="W5596" t="str">
        <f>"Q"&amp;ROUNDUP(MONTH(CleanedData[[#This Row],[Date]])/3,0)</f>
        <v>Q2</v>
      </c>
      <c r="X5596" t="str">
        <f>IF(CleanedData[[#This Row],[Purchase Amount]]&gt;=5000,"Yes","No")</f>
        <v>No</v>
      </c>
      <c r="Y5596">
        <f>IF(CleanedData[[#This Row],[Recommend]]="Yes",1,0)</f>
        <v>0</v>
      </c>
      <c r="Z5596" s="6">
        <f>CleanedData[[#This Row],[Purchase Amount]]*0.15</f>
        <v>141.71699999999998</v>
      </c>
      <c r="AA5596" s="6">
        <f>CleanedData[[#This Row],[Purchase Amount]]*1.15</f>
        <v>1086.4969999999998</v>
      </c>
    </row>
    <row r="5597" spans="1:27" x14ac:dyDescent="0.3">
      <c r="A5597">
        <v>6764</v>
      </c>
      <c r="B5597" t="s">
        <v>5822</v>
      </c>
      <c r="C5597" s="1">
        <v>45819</v>
      </c>
      <c r="D5597">
        <v>23</v>
      </c>
      <c r="E5597" t="s">
        <v>39</v>
      </c>
      <c r="F5597" t="s">
        <v>40</v>
      </c>
      <c r="G5597" t="s">
        <v>258</v>
      </c>
      <c r="H5597">
        <v>5</v>
      </c>
      <c r="I5597" t="s">
        <v>45</v>
      </c>
      <c r="J5597" t="s">
        <v>69</v>
      </c>
      <c r="K5597" t="s">
        <v>55</v>
      </c>
      <c r="L5597" t="s">
        <v>45</v>
      </c>
      <c r="M5597" t="s">
        <v>180</v>
      </c>
      <c r="N5597" t="s">
        <v>57</v>
      </c>
      <c r="O5597" t="s">
        <v>89</v>
      </c>
      <c r="P5597" t="s">
        <v>70</v>
      </c>
      <c r="Q5597" t="s">
        <v>66</v>
      </c>
      <c r="R5597" s="6">
        <f>_xlfn.XLOOKUP(CleanedData[[#This Row],[Product]],'02_Lookup_Tables'!$A$2:$A$126,'02_Lookup_Tables'!$B$2:$B$126)</f>
        <v>768.34</v>
      </c>
      <c r="S5597" t="str">
        <f>VLOOKUP(CleanedData[[#This Row],[Product]],'02_Lookup_Tables'!$H$2:$I$126,2,FALSE)</f>
        <v>Home &amp; Living</v>
      </c>
      <c r="T5597" t="str">
        <f>VLOOKUP(CleanedData[[#This Row],[Province]],'02_Lookup_Tables'!$D$2:$E$10,2, FALSE)</f>
        <v>Northern Region</v>
      </c>
      <c r="U5597" t="str" cm="1">
        <f t="array" ref="U5597">_xlfn.IFS(CleanedData[[#This Row],[Purchase Amount]]&lt;500,"Low",
CleanedData[[#This Row],[Purchase Amount]]&lt;5000,"Medium",
TRUE,"High")</f>
        <v>Medium</v>
      </c>
      <c r="V5597" t="str">
        <f>TEXT(CleanedData[[#This Row],[Date]],"mmmm")</f>
        <v>June</v>
      </c>
      <c r="W5597" t="str">
        <f>"Q"&amp;ROUNDUP(MONTH(CleanedData[[#This Row],[Date]])/3,0)</f>
        <v>Q2</v>
      </c>
      <c r="X5597" t="str">
        <f>IF(CleanedData[[#This Row],[Purchase Amount]]&gt;=5000,"Yes","No")</f>
        <v>No</v>
      </c>
      <c r="Y5597">
        <f>IF(CleanedData[[#This Row],[Recommend]]="Yes",1,0)</f>
        <v>1</v>
      </c>
      <c r="Z5597" s="6">
        <f>CleanedData[[#This Row],[Purchase Amount]]*0.15</f>
        <v>115.251</v>
      </c>
      <c r="AA5597" s="6">
        <f>CleanedData[[#This Row],[Purchase Amount]]*1.15</f>
        <v>883.59100000000001</v>
      </c>
    </row>
    <row r="5598" spans="1:27" x14ac:dyDescent="0.3">
      <c r="A5598">
        <v>6765</v>
      </c>
      <c r="B5598" t="s">
        <v>5823</v>
      </c>
      <c r="C5598" s="1">
        <v>45575</v>
      </c>
      <c r="D5598">
        <v>61</v>
      </c>
      <c r="E5598" t="s">
        <v>60</v>
      </c>
      <c r="F5598" t="s">
        <v>83</v>
      </c>
      <c r="G5598" t="s">
        <v>362</v>
      </c>
      <c r="H5598">
        <v>2</v>
      </c>
      <c r="I5598" t="s">
        <v>42</v>
      </c>
      <c r="J5598" t="s">
        <v>74</v>
      </c>
      <c r="K5598" t="s">
        <v>55</v>
      </c>
      <c r="L5598" t="s">
        <v>45</v>
      </c>
      <c r="M5598" t="s">
        <v>56</v>
      </c>
      <c r="N5598" t="s">
        <v>47</v>
      </c>
      <c r="O5598" t="s">
        <v>148</v>
      </c>
      <c r="P5598" t="s">
        <v>70</v>
      </c>
      <c r="Q5598" t="s">
        <v>50</v>
      </c>
      <c r="R5598" s="6">
        <f>_xlfn.XLOOKUP(CleanedData[[#This Row],[Product]],'02_Lookup_Tables'!$A$2:$A$126,'02_Lookup_Tables'!$B$2:$B$126)</f>
        <v>1746.77</v>
      </c>
      <c r="S5598" t="str">
        <f>VLOOKUP(CleanedData[[#This Row],[Product]],'02_Lookup_Tables'!$H$2:$I$126,2,FALSE)</f>
        <v>Home Devices</v>
      </c>
      <c r="T5598" t="str">
        <f>VLOOKUP(CleanedData[[#This Row],[Province]],'02_Lookup_Tables'!$D$2:$E$10,2, FALSE)</f>
        <v>Western Region</v>
      </c>
      <c r="U5598" t="str" cm="1">
        <f t="array" ref="U5598">_xlfn.IFS(CleanedData[[#This Row],[Purchase Amount]]&lt;500,"Low",
CleanedData[[#This Row],[Purchase Amount]]&lt;5000,"Medium",
TRUE,"High")</f>
        <v>Medium</v>
      </c>
      <c r="V5598" t="str">
        <f>TEXT(CleanedData[[#This Row],[Date]],"mmmm")</f>
        <v>October</v>
      </c>
      <c r="W5598" t="str">
        <f>"Q"&amp;ROUNDUP(MONTH(CleanedData[[#This Row],[Date]])/3,0)</f>
        <v>Q4</v>
      </c>
      <c r="X5598" t="str">
        <f>IF(CleanedData[[#This Row],[Purchase Amount]]&gt;=5000,"Yes","No")</f>
        <v>No</v>
      </c>
      <c r="Y5598">
        <f>IF(CleanedData[[#This Row],[Recommend]]="Yes",1,0)</f>
        <v>0</v>
      </c>
      <c r="Z5598" s="6">
        <f>CleanedData[[#This Row],[Purchase Amount]]*0.15</f>
        <v>262.01549999999997</v>
      </c>
      <c r="AA5598" s="6">
        <f>CleanedData[[#This Row],[Purchase Amount]]*1.15</f>
        <v>2008.7854999999997</v>
      </c>
    </row>
    <row r="5599" spans="1:27" x14ac:dyDescent="0.3">
      <c r="A5599">
        <v>6766</v>
      </c>
      <c r="B5599" t="s">
        <v>5824</v>
      </c>
      <c r="C5599" s="1">
        <v>45655</v>
      </c>
      <c r="D5599">
        <v>42</v>
      </c>
      <c r="E5599" t="s">
        <v>60</v>
      </c>
      <c r="F5599" t="s">
        <v>83</v>
      </c>
      <c r="G5599" t="s">
        <v>131</v>
      </c>
      <c r="H5599">
        <v>4</v>
      </c>
      <c r="I5599" t="s">
        <v>45</v>
      </c>
      <c r="J5599" t="s">
        <v>43</v>
      </c>
      <c r="K5599" t="s">
        <v>44</v>
      </c>
      <c r="L5599" t="s">
        <v>45</v>
      </c>
      <c r="M5599" t="s">
        <v>56</v>
      </c>
      <c r="N5599" t="s">
        <v>96</v>
      </c>
      <c r="O5599" t="s">
        <v>148</v>
      </c>
      <c r="P5599" t="s">
        <v>49</v>
      </c>
      <c r="Q5599" t="s">
        <v>81</v>
      </c>
      <c r="R5599" s="6">
        <f>_xlfn.XLOOKUP(CleanedData[[#This Row],[Product]],'02_Lookup_Tables'!$A$2:$A$126,'02_Lookup_Tables'!$B$2:$B$126)</f>
        <v>369.57</v>
      </c>
      <c r="S5599" t="str">
        <f>VLOOKUP(CleanedData[[#This Row],[Product]],'02_Lookup_Tables'!$H$2:$I$126,2,FALSE)</f>
        <v>Accessories</v>
      </c>
      <c r="T5599" t="str">
        <f>VLOOKUP(CleanedData[[#This Row],[Province]],'02_Lookup_Tables'!$D$2:$E$10,2, FALSE)</f>
        <v>Western Region</v>
      </c>
      <c r="U5599" t="str" cm="1">
        <f t="array" ref="U5599">_xlfn.IFS(CleanedData[[#This Row],[Purchase Amount]]&lt;500,"Low",
CleanedData[[#This Row],[Purchase Amount]]&lt;5000,"Medium",
TRUE,"High")</f>
        <v>Low</v>
      </c>
      <c r="V5599" t="str">
        <f>TEXT(CleanedData[[#This Row],[Date]],"mmmm")</f>
        <v>December</v>
      </c>
      <c r="W5599" t="str">
        <f>"Q"&amp;ROUNDUP(MONTH(CleanedData[[#This Row],[Date]])/3,0)</f>
        <v>Q4</v>
      </c>
      <c r="X5599" t="str">
        <f>IF(CleanedData[[#This Row],[Purchase Amount]]&gt;=5000,"Yes","No")</f>
        <v>No</v>
      </c>
      <c r="Y5599">
        <f>IF(CleanedData[[#This Row],[Recommend]]="Yes",1,0)</f>
        <v>1</v>
      </c>
      <c r="Z5599" s="6">
        <f>CleanedData[[#This Row],[Purchase Amount]]*0.15</f>
        <v>55.435499999999998</v>
      </c>
      <c r="AA5599" s="6">
        <f>CleanedData[[#This Row],[Purchase Amount]]*1.15</f>
        <v>425.00549999999998</v>
      </c>
    </row>
    <row r="5600" spans="1:27" x14ac:dyDescent="0.3">
      <c r="A5600">
        <v>6767</v>
      </c>
      <c r="B5600" t="s">
        <v>5825</v>
      </c>
      <c r="C5600" s="1">
        <v>45825</v>
      </c>
      <c r="D5600">
        <v>35</v>
      </c>
      <c r="E5600" t="s">
        <v>39</v>
      </c>
      <c r="F5600" t="s">
        <v>61</v>
      </c>
      <c r="G5600" t="s">
        <v>519</v>
      </c>
      <c r="H5600">
        <v>2</v>
      </c>
      <c r="I5600" t="s">
        <v>42</v>
      </c>
      <c r="J5600" t="s">
        <v>74</v>
      </c>
      <c r="K5600" t="s">
        <v>55</v>
      </c>
      <c r="L5600" t="s">
        <v>42</v>
      </c>
      <c r="M5600" t="s">
        <v>65</v>
      </c>
      <c r="N5600" t="s">
        <v>47</v>
      </c>
      <c r="O5600" t="s">
        <v>89</v>
      </c>
      <c r="P5600" t="s">
        <v>49</v>
      </c>
      <c r="Q5600" t="s">
        <v>81</v>
      </c>
      <c r="R5600" s="6">
        <f>_xlfn.XLOOKUP(CleanedData[[#This Row],[Product]],'02_Lookup_Tables'!$A$2:$A$126,'02_Lookup_Tables'!$B$2:$B$126)</f>
        <v>338.79</v>
      </c>
      <c r="S5600" t="str">
        <f>VLOOKUP(CleanedData[[#This Row],[Product]],'02_Lookup_Tables'!$H$2:$I$126,2,FALSE)</f>
        <v>Accessories</v>
      </c>
      <c r="T5600" t="str">
        <f>VLOOKUP(CleanedData[[#This Row],[Province]],'02_Lookup_Tables'!$D$2:$E$10,2, FALSE)</f>
        <v>Southern Region</v>
      </c>
      <c r="U5600" t="str" cm="1">
        <f t="array" ref="U5600">_xlfn.IFS(CleanedData[[#This Row],[Purchase Amount]]&lt;500,"Low",
CleanedData[[#This Row],[Purchase Amount]]&lt;5000,"Medium",
TRUE,"High")</f>
        <v>Low</v>
      </c>
      <c r="V5600" t="str">
        <f>TEXT(CleanedData[[#This Row],[Date]],"mmmm")</f>
        <v>June</v>
      </c>
      <c r="W5600" t="str">
        <f>"Q"&amp;ROUNDUP(MONTH(CleanedData[[#This Row],[Date]])/3,0)</f>
        <v>Q2</v>
      </c>
      <c r="X5600" t="str">
        <f>IF(CleanedData[[#This Row],[Purchase Amount]]&gt;=5000,"Yes","No")</f>
        <v>No</v>
      </c>
      <c r="Y5600">
        <f>IF(CleanedData[[#This Row],[Recommend]]="Yes",1,0)</f>
        <v>0</v>
      </c>
      <c r="Z5600" s="6">
        <f>CleanedData[[#This Row],[Purchase Amount]]*0.15</f>
        <v>50.8185</v>
      </c>
      <c r="AA5600" s="6">
        <f>CleanedData[[#This Row],[Purchase Amount]]*1.15</f>
        <v>389.60849999999999</v>
      </c>
    </row>
    <row r="5601" spans="1:27" x14ac:dyDescent="0.3">
      <c r="A5601">
        <v>6769</v>
      </c>
      <c r="B5601" t="s">
        <v>5826</v>
      </c>
      <c r="C5601" s="1">
        <v>45876</v>
      </c>
      <c r="D5601">
        <v>45</v>
      </c>
      <c r="E5601" t="s">
        <v>39</v>
      </c>
      <c r="F5601" t="s">
        <v>61</v>
      </c>
      <c r="G5601" t="s">
        <v>142</v>
      </c>
      <c r="H5601">
        <v>5</v>
      </c>
      <c r="I5601" t="s">
        <v>42</v>
      </c>
      <c r="J5601" t="s">
        <v>69</v>
      </c>
      <c r="K5601" t="s">
        <v>44</v>
      </c>
      <c r="L5601" t="s">
        <v>45</v>
      </c>
      <c r="M5601" t="s">
        <v>75</v>
      </c>
      <c r="N5601" t="s">
        <v>57</v>
      </c>
      <c r="O5601" t="s">
        <v>89</v>
      </c>
      <c r="P5601" t="s">
        <v>70</v>
      </c>
      <c r="Q5601" t="s">
        <v>93</v>
      </c>
      <c r="R5601" s="6">
        <f>_xlfn.XLOOKUP(CleanedData[[#This Row],[Product]],'02_Lookup_Tables'!$A$2:$A$126,'02_Lookup_Tables'!$B$2:$B$126)</f>
        <v>44114.21</v>
      </c>
      <c r="S5601" t="str">
        <f>VLOOKUP(CleanedData[[#This Row],[Product]],'02_Lookup_Tables'!$H$2:$I$126,2,FALSE)</f>
        <v>Electronics</v>
      </c>
      <c r="T5601" t="str">
        <f>VLOOKUP(CleanedData[[#This Row],[Province]],'02_Lookup_Tables'!$D$2:$E$10,2, FALSE)</f>
        <v>Southern Region</v>
      </c>
      <c r="U5601" t="str" cm="1">
        <f t="array" ref="U5601">_xlfn.IFS(CleanedData[[#This Row],[Purchase Amount]]&lt;500,"Low",
CleanedData[[#This Row],[Purchase Amount]]&lt;5000,"Medium",
TRUE,"High")</f>
        <v>High</v>
      </c>
      <c r="V5601" t="str">
        <f>TEXT(CleanedData[[#This Row],[Date]],"mmmm")</f>
        <v>August</v>
      </c>
      <c r="W5601" t="str">
        <f>"Q"&amp;ROUNDUP(MONTH(CleanedData[[#This Row],[Date]])/3,0)</f>
        <v>Q3</v>
      </c>
      <c r="X5601" t="str">
        <f>IF(CleanedData[[#This Row],[Purchase Amount]]&gt;=5000,"Yes","No")</f>
        <v>Yes</v>
      </c>
      <c r="Y5601">
        <f>IF(CleanedData[[#This Row],[Recommend]]="Yes",1,0)</f>
        <v>0</v>
      </c>
      <c r="Z5601" s="6">
        <f>CleanedData[[#This Row],[Purchase Amount]]*0.15</f>
        <v>6617.1314999999995</v>
      </c>
      <c r="AA5601" s="6">
        <f>CleanedData[[#This Row],[Purchase Amount]]*1.15</f>
        <v>50731.341499999995</v>
      </c>
    </row>
    <row r="5602" spans="1:27" x14ac:dyDescent="0.3">
      <c r="A5602">
        <v>6771</v>
      </c>
      <c r="B5602" t="s">
        <v>5827</v>
      </c>
      <c r="C5602" s="1">
        <v>45463</v>
      </c>
      <c r="D5602">
        <v>31</v>
      </c>
      <c r="E5602" t="s">
        <v>39</v>
      </c>
      <c r="F5602" t="s">
        <v>130</v>
      </c>
      <c r="G5602" t="s">
        <v>291</v>
      </c>
      <c r="H5602">
        <v>1</v>
      </c>
      <c r="I5602" t="s">
        <v>45</v>
      </c>
      <c r="J5602" t="s">
        <v>69</v>
      </c>
      <c r="K5602" t="s">
        <v>64</v>
      </c>
      <c r="L5602" t="s">
        <v>42</v>
      </c>
      <c r="M5602" t="s">
        <v>165</v>
      </c>
      <c r="N5602" t="s">
        <v>80</v>
      </c>
      <c r="O5602" t="s">
        <v>89</v>
      </c>
      <c r="P5602" t="s">
        <v>49</v>
      </c>
      <c r="Q5602" t="s">
        <v>58</v>
      </c>
      <c r="R5602" s="6">
        <f>_xlfn.XLOOKUP(CleanedData[[#This Row],[Product]],'02_Lookup_Tables'!$A$2:$A$126,'02_Lookup_Tables'!$B$2:$B$126)</f>
        <v>1171.25</v>
      </c>
      <c r="S5602" t="str">
        <f>VLOOKUP(CleanedData[[#This Row],[Product]],'02_Lookup_Tables'!$H$2:$I$126,2,FALSE)</f>
        <v>Toys &amp; Games</v>
      </c>
      <c r="T5602" t="str">
        <f>VLOOKUP(CleanedData[[#This Row],[Province]],'02_Lookup_Tables'!$D$2:$E$10,2, FALSE)</f>
        <v>Eastern Region</v>
      </c>
      <c r="U5602" t="str" cm="1">
        <f t="array" ref="U5602">_xlfn.IFS(CleanedData[[#This Row],[Purchase Amount]]&lt;500,"Low",
CleanedData[[#This Row],[Purchase Amount]]&lt;5000,"Medium",
TRUE,"High")</f>
        <v>Medium</v>
      </c>
      <c r="V5602" t="str">
        <f>TEXT(CleanedData[[#This Row],[Date]],"mmmm")</f>
        <v>June</v>
      </c>
      <c r="W5602" t="str">
        <f>"Q"&amp;ROUNDUP(MONTH(CleanedData[[#This Row],[Date]])/3,0)</f>
        <v>Q2</v>
      </c>
      <c r="X5602" t="str">
        <f>IF(CleanedData[[#This Row],[Purchase Amount]]&gt;=5000,"Yes","No")</f>
        <v>No</v>
      </c>
      <c r="Y5602">
        <f>IF(CleanedData[[#This Row],[Recommend]]="Yes",1,0)</f>
        <v>1</v>
      </c>
      <c r="Z5602" s="6">
        <f>CleanedData[[#This Row],[Purchase Amount]]*0.15</f>
        <v>175.6875</v>
      </c>
      <c r="AA5602" s="6">
        <f>CleanedData[[#This Row],[Purchase Amount]]*1.15</f>
        <v>1346.9375</v>
      </c>
    </row>
    <row r="5603" spans="1:27" x14ac:dyDescent="0.3">
      <c r="A5603">
        <v>6772</v>
      </c>
      <c r="B5603" t="s">
        <v>5828</v>
      </c>
      <c r="C5603" s="1">
        <v>45692</v>
      </c>
      <c r="D5603">
        <v>55</v>
      </c>
      <c r="E5603" t="s">
        <v>39</v>
      </c>
      <c r="F5603" t="s">
        <v>125</v>
      </c>
      <c r="G5603" t="s">
        <v>155</v>
      </c>
      <c r="H5603">
        <v>5</v>
      </c>
      <c r="I5603" t="s">
        <v>45</v>
      </c>
      <c r="J5603" t="s">
        <v>74</v>
      </c>
      <c r="K5603" t="s">
        <v>44</v>
      </c>
      <c r="L5603" t="s">
        <v>42</v>
      </c>
      <c r="M5603" t="s">
        <v>231</v>
      </c>
      <c r="N5603" t="s">
        <v>57</v>
      </c>
      <c r="O5603" t="s">
        <v>89</v>
      </c>
      <c r="P5603" t="s">
        <v>70</v>
      </c>
      <c r="Q5603" t="s">
        <v>50</v>
      </c>
      <c r="R5603" s="6">
        <f>_xlfn.XLOOKUP(CleanedData[[#This Row],[Product]],'02_Lookup_Tables'!$A$2:$A$126,'02_Lookup_Tables'!$B$2:$B$126)</f>
        <v>1355.08</v>
      </c>
      <c r="S5603" t="str">
        <f>VLOOKUP(CleanedData[[#This Row],[Product]],'02_Lookup_Tables'!$H$2:$I$126,2,FALSE)</f>
        <v>Sports &amp; Outdoors</v>
      </c>
      <c r="T5603" t="str">
        <f>VLOOKUP(CleanedData[[#This Row],[Province]],'02_Lookup_Tables'!$D$2:$E$10,2, FALSE)</f>
        <v>Western Region</v>
      </c>
      <c r="U5603" t="str" cm="1">
        <f t="array" ref="U5603">_xlfn.IFS(CleanedData[[#This Row],[Purchase Amount]]&lt;500,"Low",
CleanedData[[#This Row],[Purchase Amount]]&lt;5000,"Medium",
TRUE,"High")</f>
        <v>Medium</v>
      </c>
      <c r="V5603" t="str">
        <f>TEXT(CleanedData[[#This Row],[Date]],"mmmm")</f>
        <v>February</v>
      </c>
      <c r="W5603" t="str">
        <f>"Q"&amp;ROUNDUP(MONTH(CleanedData[[#This Row],[Date]])/3,0)</f>
        <v>Q1</v>
      </c>
      <c r="X5603" t="str">
        <f>IF(CleanedData[[#This Row],[Purchase Amount]]&gt;=5000,"Yes","No")</f>
        <v>No</v>
      </c>
      <c r="Y5603">
        <f>IF(CleanedData[[#This Row],[Recommend]]="Yes",1,0)</f>
        <v>1</v>
      </c>
      <c r="Z5603" s="6">
        <f>CleanedData[[#This Row],[Purchase Amount]]*0.15</f>
        <v>203.26199999999997</v>
      </c>
      <c r="AA5603" s="6">
        <f>CleanedData[[#This Row],[Purchase Amount]]*1.15</f>
        <v>1558.3419999999999</v>
      </c>
    </row>
    <row r="5604" spans="1:27" x14ac:dyDescent="0.3">
      <c r="A5604">
        <v>6773</v>
      </c>
      <c r="B5604" t="s">
        <v>5829</v>
      </c>
      <c r="C5604" s="1">
        <v>45860</v>
      </c>
      <c r="D5604">
        <v>69</v>
      </c>
      <c r="E5604" t="s">
        <v>52</v>
      </c>
      <c r="F5604" t="s">
        <v>72</v>
      </c>
      <c r="G5604" t="s">
        <v>317</v>
      </c>
      <c r="H5604">
        <v>2</v>
      </c>
      <c r="I5604" t="s">
        <v>42</v>
      </c>
      <c r="J5604" t="s">
        <v>43</v>
      </c>
      <c r="K5604" t="s">
        <v>44</v>
      </c>
      <c r="L5604" t="s">
        <v>45</v>
      </c>
      <c r="M5604" t="s">
        <v>175</v>
      </c>
      <c r="N5604" t="s">
        <v>47</v>
      </c>
      <c r="O5604" t="s">
        <v>89</v>
      </c>
      <c r="P5604" t="s">
        <v>49</v>
      </c>
      <c r="Q5604" t="s">
        <v>97</v>
      </c>
      <c r="R5604" s="6">
        <f>_xlfn.XLOOKUP(CleanedData[[#This Row],[Product]],'02_Lookup_Tables'!$A$2:$A$126,'02_Lookup_Tables'!$B$2:$B$126)</f>
        <v>10347.709999999999</v>
      </c>
      <c r="S5604" t="str">
        <f>VLOOKUP(CleanedData[[#This Row],[Product]],'02_Lookup_Tables'!$H$2:$I$126,2,FALSE)</f>
        <v>Home Devices</v>
      </c>
      <c r="T5604" t="str">
        <f>VLOOKUP(CleanedData[[#This Row],[Province]],'02_Lookup_Tables'!$D$2:$E$10,2, FALSE)</f>
        <v>Central Region</v>
      </c>
      <c r="U5604" t="str" cm="1">
        <f t="array" ref="U5604">_xlfn.IFS(CleanedData[[#This Row],[Purchase Amount]]&lt;500,"Low",
CleanedData[[#This Row],[Purchase Amount]]&lt;5000,"Medium",
TRUE,"High")</f>
        <v>High</v>
      </c>
      <c r="V5604" t="str">
        <f>TEXT(CleanedData[[#This Row],[Date]],"mmmm")</f>
        <v>July</v>
      </c>
      <c r="W5604" t="str">
        <f>"Q"&amp;ROUNDUP(MONTH(CleanedData[[#This Row],[Date]])/3,0)</f>
        <v>Q3</v>
      </c>
      <c r="X5604" t="str">
        <f>IF(CleanedData[[#This Row],[Purchase Amount]]&gt;=5000,"Yes","No")</f>
        <v>Yes</v>
      </c>
      <c r="Y5604">
        <f>IF(CleanedData[[#This Row],[Recommend]]="Yes",1,0)</f>
        <v>0</v>
      </c>
      <c r="Z5604" s="6">
        <f>CleanedData[[#This Row],[Purchase Amount]]*0.15</f>
        <v>1552.1564999999998</v>
      </c>
      <c r="AA5604" s="6">
        <f>CleanedData[[#This Row],[Purchase Amount]]*1.15</f>
        <v>11899.866499999998</v>
      </c>
    </row>
    <row r="5605" spans="1:27" x14ac:dyDescent="0.3">
      <c r="A5605">
        <v>6774</v>
      </c>
      <c r="B5605" t="s">
        <v>5830</v>
      </c>
      <c r="C5605" s="1">
        <v>46002</v>
      </c>
      <c r="D5605">
        <v>65</v>
      </c>
      <c r="E5605" t="s">
        <v>52</v>
      </c>
      <c r="F5605" t="s">
        <v>130</v>
      </c>
      <c r="G5605" t="s">
        <v>131</v>
      </c>
      <c r="H5605">
        <v>4</v>
      </c>
      <c r="I5605" t="s">
        <v>42</v>
      </c>
      <c r="J5605" t="s">
        <v>74</v>
      </c>
      <c r="K5605" t="s">
        <v>55</v>
      </c>
      <c r="L5605" t="s">
        <v>42</v>
      </c>
      <c r="M5605" t="s">
        <v>92</v>
      </c>
      <c r="N5605" t="s">
        <v>96</v>
      </c>
      <c r="O5605" t="s">
        <v>89</v>
      </c>
      <c r="P5605" t="s">
        <v>70</v>
      </c>
      <c r="Q5605" t="s">
        <v>97</v>
      </c>
      <c r="R5605" s="6">
        <f>_xlfn.XLOOKUP(CleanedData[[#This Row],[Product]],'02_Lookup_Tables'!$A$2:$A$126,'02_Lookup_Tables'!$B$2:$B$126)</f>
        <v>369.57</v>
      </c>
      <c r="S5605" t="str">
        <f>VLOOKUP(CleanedData[[#This Row],[Product]],'02_Lookup_Tables'!$H$2:$I$126,2,FALSE)</f>
        <v>Accessories</v>
      </c>
      <c r="T5605" t="str">
        <f>VLOOKUP(CleanedData[[#This Row],[Province]],'02_Lookup_Tables'!$D$2:$E$10,2, FALSE)</f>
        <v>Eastern Region</v>
      </c>
      <c r="U5605" t="str" cm="1">
        <f t="array" ref="U5605">_xlfn.IFS(CleanedData[[#This Row],[Purchase Amount]]&lt;500,"Low",
CleanedData[[#This Row],[Purchase Amount]]&lt;5000,"Medium",
TRUE,"High")</f>
        <v>Low</v>
      </c>
      <c r="V5605" t="str">
        <f>TEXT(CleanedData[[#This Row],[Date]],"mmmm")</f>
        <v>December</v>
      </c>
      <c r="W5605" t="str">
        <f>"Q"&amp;ROUNDUP(MONTH(CleanedData[[#This Row],[Date]])/3,0)</f>
        <v>Q4</v>
      </c>
      <c r="X5605" t="str">
        <f>IF(CleanedData[[#This Row],[Purchase Amount]]&gt;=5000,"Yes","No")</f>
        <v>No</v>
      </c>
      <c r="Y5605">
        <f>IF(CleanedData[[#This Row],[Recommend]]="Yes",1,0)</f>
        <v>0</v>
      </c>
      <c r="Z5605" s="6">
        <f>CleanedData[[#This Row],[Purchase Amount]]*0.15</f>
        <v>55.435499999999998</v>
      </c>
      <c r="AA5605" s="6">
        <f>CleanedData[[#This Row],[Purchase Amount]]*1.15</f>
        <v>425.00549999999998</v>
      </c>
    </row>
    <row r="5606" spans="1:27" x14ac:dyDescent="0.3">
      <c r="A5606">
        <v>6776</v>
      </c>
      <c r="B5606" t="s">
        <v>5831</v>
      </c>
      <c r="C5606" s="1">
        <v>45608</v>
      </c>
      <c r="D5606">
        <v>64</v>
      </c>
      <c r="E5606" t="s">
        <v>60</v>
      </c>
      <c r="F5606" t="s">
        <v>68</v>
      </c>
      <c r="G5606" t="s">
        <v>99</v>
      </c>
      <c r="H5606">
        <v>4</v>
      </c>
      <c r="I5606" t="s">
        <v>45</v>
      </c>
      <c r="J5606" t="s">
        <v>43</v>
      </c>
      <c r="K5606" t="s">
        <v>64</v>
      </c>
      <c r="L5606" t="s">
        <v>42</v>
      </c>
      <c r="M5606" t="s">
        <v>46</v>
      </c>
      <c r="N5606" t="s">
        <v>96</v>
      </c>
      <c r="O5606" t="s">
        <v>89</v>
      </c>
      <c r="P5606" t="s">
        <v>70</v>
      </c>
      <c r="Q5606" t="s">
        <v>50</v>
      </c>
      <c r="R5606" s="6">
        <f>_xlfn.XLOOKUP(CleanedData[[#This Row],[Product]],'02_Lookup_Tables'!$A$2:$A$126,'02_Lookup_Tables'!$B$2:$B$126)</f>
        <v>43.23</v>
      </c>
      <c r="S5606" t="str">
        <f>VLOOKUP(CleanedData[[#This Row],[Product]],'02_Lookup_Tables'!$H$2:$I$126,2,FALSE)</f>
        <v>Food</v>
      </c>
      <c r="T5606" t="str">
        <f>VLOOKUP(CleanedData[[#This Row],[Province]],'02_Lookup_Tables'!$D$2:$E$10,2, FALSE)</f>
        <v>Northern Region</v>
      </c>
      <c r="U5606" t="str" cm="1">
        <f t="array" ref="U5606">_xlfn.IFS(CleanedData[[#This Row],[Purchase Amount]]&lt;500,"Low",
CleanedData[[#This Row],[Purchase Amount]]&lt;5000,"Medium",
TRUE,"High")</f>
        <v>Low</v>
      </c>
      <c r="V5606" t="str">
        <f>TEXT(CleanedData[[#This Row],[Date]],"mmmm")</f>
        <v>November</v>
      </c>
      <c r="W5606" t="str">
        <f>"Q"&amp;ROUNDUP(MONTH(CleanedData[[#This Row],[Date]])/3,0)</f>
        <v>Q4</v>
      </c>
      <c r="X5606" t="str">
        <f>IF(CleanedData[[#This Row],[Purchase Amount]]&gt;=5000,"Yes","No")</f>
        <v>No</v>
      </c>
      <c r="Y5606">
        <f>IF(CleanedData[[#This Row],[Recommend]]="Yes",1,0)</f>
        <v>1</v>
      </c>
      <c r="Z5606" s="6">
        <f>CleanedData[[#This Row],[Purchase Amount]]*0.15</f>
        <v>6.4844999999999997</v>
      </c>
      <c r="AA5606" s="6">
        <f>CleanedData[[#This Row],[Purchase Amount]]*1.15</f>
        <v>49.714499999999994</v>
      </c>
    </row>
    <row r="5607" spans="1:27" x14ac:dyDescent="0.3">
      <c r="A5607">
        <v>6778</v>
      </c>
      <c r="B5607" t="s">
        <v>5832</v>
      </c>
      <c r="C5607" s="1">
        <v>46012</v>
      </c>
      <c r="D5607">
        <v>28</v>
      </c>
      <c r="E5607" t="s">
        <v>39</v>
      </c>
      <c r="F5607" t="s">
        <v>40</v>
      </c>
      <c r="G5607" t="s">
        <v>248</v>
      </c>
      <c r="H5607">
        <v>3</v>
      </c>
      <c r="I5607" t="s">
        <v>42</v>
      </c>
      <c r="J5607" t="s">
        <v>74</v>
      </c>
      <c r="K5607" t="s">
        <v>64</v>
      </c>
      <c r="L5607" t="s">
        <v>45</v>
      </c>
      <c r="M5607" t="s">
        <v>184</v>
      </c>
      <c r="N5607" t="s">
        <v>48</v>
      </c>
      <c r="O5607" t="s">
        <v>148</v>
      </c>
      <c r="P5607" t="s">
        <v>49</v>
      </c>
      <c r="Q5607" t="s">
        <v>58</v>
      </c>
      <c r="R5607" s="6">
        <f>_xlfn.XLOOKUP(CleanedData[[#This Row],[Product]],'02_Lookup_Tables'!$A$2:$A$126,'02_Lookup_Tables'!$B$2:$B$126)</f>
        <v>8798.49</v>
      </c>
      <c r="S5607" t="str">
        <f>VLOOKUP(CleanedData[[#This Row],[Product]],'02_Lookup_Tables'!$H$2:$I$126,2,FALSE)</f>
        <v>Toys &amp; Games</v>
      </c>
      <c r="T5607" t="str">
        <f>VLOOKUP(CleanedData[[#This Row],[Province]],'02_Lookup_Tables'!$D$2:$E$10,2, FALSE)</f>
        <v>Northern Region</v>
      </c>
      <c r="U5607" t="str" cm="1">
        <f t="array" ref="U5607">_xlfn.IFS(CleanedData[[#This Row],[Purchase Amount]]&lt;500,"Low",
CleanedData[[#This Row],[Purchase Amount]]&lt;5000,"Medium",
TRUE,"High")</f>
        <v>High</v>
      </c>
      <c r="V5607" t="str">
        <f>TEXT(CleanedData[[#This Row],[Date]],"mmmm")</f>
        <v>December</v>
      </c>
      <c r="W5607" t="str">
        <f>"Q"&amp;ROUNDUP(MONTH(CleanedData[[#This Row],[Date]])/3,0)</f>
        <v>Q4</v>
      </c>
      <c r="X5607" t="str">
        <f>IF(CleanedData[[#This Row],[Purchase Amount]]&gt;=5000,"Yes","No")</f>
        <v>Yes</v>
      </c>
      <c r="Y5607">
        <f>IF(CleanedData[[#This Row],[Recommend]]="Yes",1,0)</f>
        <v>0</v>
      </c>
      <c r="Z5607" s="6">
        <f>CleanedData[[#This Row],[Purchase Amount]]*0.15</f>
        <v>1319.7735</v>
      </c>
      <c r="AA5607" s="6">
        <f>CleanedData[[#This Row],[Purchase Amount]]*1.15</f>
        <v>10118.263499999999</v>
      </c>
    </row>
    <row r="5608" spans="1:27" x14ac:dyDescent="0.3">
      <c r="A5608">
        <v>6781</v>
      </c>
      <c r="B5608" t="s">
        <v>5833</v>
      </c>
      <c r="C5608" s="1">
        <v>45369</v>
      </c>
      <c r="D5608">
        <v>30</v>
      </c>
      <c r="E5608" t="s">
        <v>60</v>
      </c>
      <c r="F5608" t="s">
        <v>125</v>
      </c>
      <c r="G5608" t="s">
        <v>251</v>
      </c>
      <c r="H5608">
        <v>5</v>
      </c>
      <c r="I5608" t="s">
        <v>42</v>
      </c>
      <c r="J5608" t="s">
        <v>69</v>
      </c>
      <c r="K5608" t="s">
        <v>64</v>
      </c>
      <c r="L5608" t="s">
        <v>42</v>
      </c>
      <c r="M5608" t="s">
        <v>88</v>
      </c>
      <c r="N5608" t="s">
        <v>57</v>
      </c>
      <c r="O5608" t="s">
        <v>89</v>
      </c>
      <c r="P5608" t="s">
        <v>70</v>
      </c>
      <c r="Q5608" t="s">
        <v>58</v>
      </c>
      <c r="R5608" s="6">
        <f>_xlfn.XLOOKUP(CleanedData[[#This Row],[Product]],'02_Lookup_Tables'!$A$2:$A$126,'02_Lookup_Tables'!$B$2:$B$126)</f>
        <v>5064</v>
      </c>
      <c r="S5608" t="str">
        <f>VLOOKUP(CleanedData[[#This Row],[Product]],'02_Lookup_Tables'!$H$2:$I$126,2,FALSE)</f>
        <v>Sports &amp; Outdoors</v>
      </c>
      <c r="T5608" t="str">
        <f>VLOOKUP(CleanedData[[#This Row],[Province]],'02_Lookup_Tables'!$D$2:$E$10,2, FALSE)</f>
        <v>Western Region</v>
      </c>
      <c r="U5608" t="str" cm="1">
        <f t="array" ref="U5608">_xlfn.IFS(CleanedData[[#This Row],[Purchase Amount]]&lt;500,"Low",
CleanedData[[#This Row],[Purchase Amount]]&lt;5000,"Medium",
TRUE,"High")</f>
        <v>High</v>
      </c>
      <c r="V5608" t="str">
        <f>TEXT(CleanedData[[#This Row],[Date]],"mmmm")</f>
        <v>March</v>
      </c>
      <c r="W5608" t="str">
        <f>"Q"&amp;ROUNDUP(MONTH(CleanedData[[#This Row],[Date]])/3,0)</f>
        <v>Q1</v>
      </c>
      <c r="X5608" t="str">
        <f>IF(CleanedData[[#This Row],[Purchase Amount]]&gt;=5000,"Yes","No")</f>
        <v>Yes</v>
      </c>
      <c r="Y5608">
        <f>IF(CleanedData[[#This Row],[Recommend]]="Yes",1,0)</f>
        <v>0</v>
      </c>
      <c r="Z5608" s="6">
        <f>CleanedData[[#This Row],[Purchase Amount]]*0.15</f>
        <v>759.6</v>
      </c>
      <c r="AA5608" s="6">
        <f>CleanedData[[#This Row],[Purchase Amount]]*1.15</f>
        <v>5823.5999999999995</v>
      </c>
    </row>
    <row r="5609" spans="1:27" x14ac:dyDescent="0.3">
      <c r="A5609">
        <v>6782</v>
      </c>
      <c r="B5609" t="s">
        <v>5834</v>
      </c>
      <c r="C5609" s="1">
        <v>45656</v>
      </c>
      <c r="D5609">
        <v>28</v>
      </c>
      <c r="E5609" t="s">
        <v>39</v>
      </c>
      <c r="F5609" t="s">
        <v>125</v>
      </c>
      <c r="G5609" t="s">
        <v>179</v>
      </c>
      <c r="H5609">
        <v>5</v>
      </c>
      <c r="I5609" t="s">
        <v>45</v>
      </c>
      <c r="J5609" t="s">
        <v>43</v>
      </c>
      <c r="K5609" t="s">
        <v>44</v>
      </c>
      <c r="L5609" t="s">
        <v>45</v>
      </c>
      <c r="M5609" t="s">
        <v>112</v>
      </c>
      <c r="N5609" t="s">
        <v>57</v>
      </c>
      <c r="O5609" t="s">
        <v>48</v>
      </c>
      <c r="P5609" t="s">
        <v>49</v>
      </c>
      <c r="Q5609" t="s">
        <v>58</v>
      </c>
      <c r="R5609" s="6">
        <f>_xlfn.XLOOKUP(CleanedData[[#This Row],[Product]],'02_Lookup_Tables'!$A$2:$A$126,'02_Lookup_Tables'!$B$2:$B$126)</f>
        <v>54.82</v>
      </c>
      <c r="S5609" t="str">
        <f>VLOOKUP(CleanedData[[#This Row],[Product]],'02_Lookup_Tables'!$H$2:$I$126,2,FALSE)</f>
        <v>Food</v>
      </c>
      <c r="T5609" t="str">
        <f>VLOOKUP(CleanedData[[#This Row],[Province]],'02_Lookup_Tables'!$D$2:$E$10,2, FALSE)</f>
        <v>Western Region</v>
      </c>
      <c r="U5609" t="str" cm="1">
        <f t="array" ref="U5609">_xlfn.IFS(CleanedData[[#This Row],[Purchase Amount]]&lt;500,"Low",
CleanedData[[#This Row],[Purchase Amount]]&lt;5000,"Medium",
TRUE,"High")</f>
        <v>Low</v>
      </c>
      <c r="V5609" t="str">
        <f>TEXT(CleanedData[[#This Row],[Date]],"mmmm")</f>
        <v>December</v>
      </c>
      <c r="W5609" t="str">
        <f>"Q"&amp;ROUNDUP(MONTH(CleanedData[[#This Row],[Date]])/3,0)</f>
        <v>Q4</v>
      </c>
      <c r="X5609" t="str">
        <f>IF(CleanedData[[#This Row],[Purchase Amount]]&gt;=5000,"Yes","No")</f>
        <v>No</v>
      </c>
      <c r="Y5609">
        <f>IF(CleanedData[[#This Row],[Recommend]]="Yes",1,0)</f>
        <v>1</v>
      </c>
      <c r="Z5609" s="6">
        <f>CleanedData[[#This Row],[Purchase Amount]]*0.15</f>
        <v>8.222999999999999</v>
      </c>
      <c r="AA5609" s="6">
        <f>CleanedData[[#This Row],[Purchase Amount]]*1.15</f>
        <v>63.042999999999992</v>
      </c>
    </row>
    <row r="5610" spans="1:27" x14ac:dyDescent="0.3">
      <c r="A5610">
        <v>6783</v>
      </c>
      <c r="B5610" t="s">
        <v>5835</v>
      </c>
      <c r="C5610" s="1">
        <v>45692</v>
      </c>
      <c r="D5610">
        <v>48</v>
      </c>
      <c r="E5610" t="s">
        <v>39</v>
      </c>
      <c r="F5610" t="s">
        <v>125</v>
      </c>
      <c r="G5610" t="s">
        <v>53</v>
      </c>
      <c r="H5610">
        <v>3</v>
      </c>
      <c r="I5610" t="s">
        <v>42</v>
      </c>
      <c r="J5610" t="s">
        <v>74</v>
      </c>
      <c r="K5610" t="s">
        <v>44</v>
      </c>
      <c r="L5610" t="s">
        <v>45</v>
      </c>
      <c r="M5610" t="s">
        <v>46</v>
      </c>
      <c r="N5610" t="s">
        <v>48</v>
      </c>
      <c r="O5610" t="s">
        <v>89</v>
      </c>
      <c r="P5610" t="s">
        <v>49</v>
      </c>
      <c r="Q5610" t="s">
        <v>93</v>
      </c>
      <c r="R5610" s="6">
        <f>_xlfn.XLOOKUP(CleanedData[[#This Row],[Product]],'02_Lookup_Tables'!$A$2:$A$126,'02_Lookup_Tables'!$B$2:$B$126)</f>
        <v>444.38</v>
      </c>
      <c r="S5610" t="str">
        <f>VLOOKUP(CleanedData[[#This Row],[Product]],'02_Lookup_Tables'!$H$2:$I$126,2,FALSE)</f>
        <v>Beauty &amp; Personal Care</v>
      </c>
      <c r="T5610" t="str">
        <f>VLOOKUP(CleanedData[[#This Row],[Province]],'02_Lookup_Tables'!$D$2:$E$10,2, FALSE)</f>
        <v>Western Region</v>
      </c>
      <c r="U5610" t="str" cm="1">
        <f t="array" ref="U5610">_xlfn.IFS(CleanedData[[#This Row],[Purchase Amount]]&lt;500,"Low",
CleanedData[[#This Row],[Purchase Amount]]&lt;5000,"Medium",
TRUE,"High")</f>
        <v>Low</v>
      </c>
      <c r="V5610" t="str">
        <f>TEXT(CleanedData[[#This Row],[Date]],"mmmm")</f>
        <v>February</v>
      </c>
      <c r="W5610" t="str">
        <f>"Q"&amp;ROUNDUP(MONTH(CleanedData[[#This Row],[Date]])/3,0)</f>
        <v>Q1</v>
      </c>
      <c r="X5610" t="str">
        <f>IF(CleanedData[[#This Row],[Purchase Amount]]&gt;=5000,"Yes","No")</f>
        <v>No</v>
      </c>
      <c r="Y5610">
        <f>IF(CleanedData[[#This Row],[Recommend]]="Yes",1,0)</f>
        <v>0</v>
      </c>
      <c r="Z5610" s="6">
        <f>CleanedData[[#This Row],[Purchase Amount]]*0.15</f>
        <v>66.656999999999996</v>
      </c>
      <c r="AA5610" s="6">
        <f>CleanedData[[#This Row],[Purchase Amount]]*1.15</f>
        <v>511.03699999999998</v>
      </c>
    </row>
    <row r="5611" spans="1:27" x14ac:dyDescent="0.3">
      <c r="A5611">
        <v>6784</v>
      </c>
      <c r="B5611" t="s">
        <v>5836</v>
      </c>
      <c r="C5611" s="1">
        <v>45664</v>
      </c>
      <c r="D5611">
        <v>27</v>
      </c>
      <c r="E5611" t="s">
        <v>60</v>
      </c>
      <c r="F5611" t="s">
        <v>77</v>
      </c>
      <c r="G5611" t="s">
        <v>210</v>
      </c>
      <c r="H5611">
        <v>1</v>
      </c>
      <c r="I5611" t="s">
        <v>42</v>
      </c>
      <c r="J5611" t="s">
        <v>69</v>
      </c>
      <c r="K5611" t="s">
        <v>55</v>
      </c>
      <c r="L5611" t="s">
        <v>42</v>
      </c>
      <c r="M5611" t="s">
        <v>175</v>
      </c>
      <c r="N5611" t="s">
        <v>80</v>
      </c>
      <c r="O5611" t="s">
        <v>89</v>
      </c>
      <c r="P5611" t="s">
        <v>49</v>
      </c>
      <c r="Q5611" t="s">
        <v>58</v>
      </c>
      <c r="R5611" s="6">
        <f>_xlfn.XLOOKUP(CleanedData[[#This Row],[Product]],'02_Lookup_Tables'!$A$2:$A$126,'02_Lookup_Tables'!$B$2:$B$126)</f>
        <v>13123.97</v>
      </c>
      <c r="S5611" t="str">
        <f>VLOOKUP(CleanedData[[#This Row],[Product]],'02_Lookup_Tables'!$H$2:$I$126,2,FALSE)</f>
        <v>Electronics</v>
      </c>
      <c r="T5611" t="str">
        <f>VLOOKUP(CleanedData[[#This Row],[Province]],'02_Lookup_Tables'!$D$2:$E$10,2, FALSE)</f>
        <v>Central Region</v>
      </c>
      <c r="U5611" t="str" cm="1">
        <f t="array" ref="U5611">_xlfn.IFS(CleanedData[[#This Row],[Purchase Amount]]&lt;500,"Low",
CleanedData[[#This Row],[Purchase Amount]]&lt;5000,"Medium",
TRUE,"High")</f>
        <v>High</v>
      </c>
      <c r="V5611" t="str">
        <f>TEXT(CleanedData[[#This Row],[Date]],"mmmm")</f>
        <v>January</v>
      </c>
      <c r="W5611" t="str">
        <f>"Q"&amp;ROUNDUP(MONTH(CleanedData[[#This Row],[Date]])/3,0)</f>
        <v>Q1</v>
      </c>
      <c r="X5611" t="str">
        <f>IF(CleanedData[[#This Row],[Purchase Amount]]&gt;=5000,"Yes","No")</f>
        <v>Yes</v>
      </c>
      <c r="Y5611">
        <f>IF(CleanedData[[#This Row],[Recommend]]="Yes",1,0)</f>
        <v>0</v>
      </c>
      <c r="Z5611" s="6">
        <f>CleanedData[[#This Row],[Purchase Amount]]*0.15</f>
        <v>1968.5954999999999</v>
      </c>
      <c r="AA5611" s="6">
        <f>CleanedData[[#This Row],[Purchase Amount]]*1.15</f>
        <v>15092.565499999999</v>
      </c>
    </row>
    <row r="5612" spans="1:27" x14ac:dyDescent="0.3">
      <c r="A5612">
        <v>6785</v>
      </c>
      <c r="B5612" t="s">
        <v>5837</v>
      </c>
      <c r="C5612" s="1">
        <v>45607</v>
      </c>
      <c r="D5612">
        <v>71</v>
      </c>
      <c r="E5612" t="s">
        <v>60</v>
      </c>
      <c r="F5612" t="s">
        <v>72</v>
      </c>
      <c r="G5612" t="s">
        <v>114</v>
      </c>
      <c r="H5612">
        <v>5</v>
      </c>
      <c r="I5612" t="s">
        <v>42</v>
      </c>
      <c r="J5612" t="s">
        <v>63</v>
      </c>
      <c r="K5612" t="s">
        <v>64</v>
      </c>
      <c r="L5612" t="s">
        <v>45</v>
      </c>
      <c r="M5612" t="s">
        <v>75</v>
      </c>
      <c r="N5612" t="s">
        <v>57</v>
      </c>
      <c r="O5612" t="s">
        <v>89</v>
      </c>
      <c r="P5612" t="s">
        <v>70</v>
      </c>
      <c r="Q5612" t="s">
        <v>97</v>
      </c>
      <c r="R5612" s="6">
        <f>_xlfn.XLOOKUP(CleanedData[[#This Row],[Product]],'02_Lookup_Tables'!$A$2:$A$126,'02_Lookup_Tables'!$B$2:$B$126)</f>
        <v>1440.59</v>
      </c>
      <c r="S5612" t="str">
        <f>VLOOKUP(CleanedData[[#This Row],[Product]],'02_Lookup_Tables'!$H$2:$I$126,2,FALSE)</f>
        <v>Beauty &amp; Personal Care</v>
      </c>
      <c r="T5612" t="str">
        <f>VLOOKUP(CleanedData[[#This Row],[Province]],'02_Lookup_Tables'!$D$2:$E$10,2, FALSE)</f>
        <v>Central Region</v>
      </c>
      <c r="U5612" t="str" cm="1">
        <f t="array" ref="U5612">_xlfn.IFS(CleanedData[[#This Row],[Purchase Amount]]&lt;500,"Low",
CleanedData[[#This Row],[Purchase Amount]]&lt;5000,"Medium",
TRUE,"High")</f>
        <v>Medium</v>
      </c>
      <c r="V5612" t="str">
        <f>TEXT(CleanedData[[#This Row],[Date]],"mmmm")</f>
        <v>November</v>
      </c>
      <c r="W5612" t="str">
        <f>"Q"&amp;ROUNDUP(MONTH(CleanedData[[#This Row],[Date]])/3,0)</f>
        <v>Q4</v>
      </c>
      <c r="X5612" t="str">
        <f>IF(CleanedData[[#This Row],[Purchase Amount]]&gt;=5000,"Yes","No")</f>
        <v>No</v>
      </c>
      <c r="Y5612">
        <f>IF(CleanedData[[#This Row],[Recommend]]="Yes",1,0)</f>
        <v>0</v>
      </c>
      <c r="Z5612" s="6">
        <f>CleanedData[[#This Row],[Purchase Amount]]*0.15</f>
        <v>216.08849999999998</v>
      </c>
      <c r="AA5612" s="6">
        <f>CleanedData[[#This Row],[Purchase Amount]]*1.15</f>
        <v>1656.6784999999998</v>
      </c>
    </row>
    <row r="5613" spans="1:27" x14ac:dyDescent="0.3">
      <c r="A5613">
        <v>6786</v>
      </c>
      <c r="B5613" t="s">
        <v>5838</v>
      </c>
      <c r="C5613" s="1">
        <v>45380</v>
      </c>
      <c r="D5613">
        <v>79</v>
      </c>
      <c r="E5613" t="s">
        <v>39</v>
      </c>
      <c r="F5613" t="s">
        <v>61</v>
      </c>
      <c r="G5613" t="s">
        <v>214</v>
      </c>
      <c r="H5613">
        <v>3</v>
      </c>
      <c r="I5613" t="s">
        <v>42</v>
      </c>
      <c r="J5613" t="s">
        <v>43</v>
      </c>
      <c r="K5613" t="s">
        <v>64</v>
      </c>
      <c r="L5613" t="s">
        <v>42</v>
      </c>
      <c r="M5613" t="s">
        <v>85</v>
      </c>
      <c r="N5613" t="s">
        <v>48</v>
      </c>
      <c r="O5613" t="s">
        <v>48</v>
      </c>
      <c r="P5613" t="s">
        <v>70</v>
      </c>
      <c r="Q5613" t="s">
        <v>97</v>
      </c>
      <c r="R5613" s="6">
        <f>_xlfn.XLOOKUP(CleanedData[[#This Row],[Product]],'02_Lookup_Tables'!$A$2:$A$126,'02_Lookup_Tables'!$B$2:$B$126)</f>
        <v>134.01</v>
      </c>
      <c r="S5613" t="str">
        <f>VLOOKUP(CleanedData[[#This Row],[Product]],'02_Lookup_Tables'!$H$2:$I$126,2,FALSE)</f>
        <v>Food</v>
      </c>
      <c r="T5613" t="str">
        <f>VLOOKUP(CleanedData[[#This Row],[Province]],'02_Lookup_Tables'!$D$2:$E$10,2, FALSE)</f>
        <v>Southern Region</v>
      </c>
      <c r="U5613" t="str" cm="1">
        <f t="array" ref="U5613">_xlfn.IFS(CleanedData[[#This Row],[Purchase Amount]]&lt;500,"Low",
CleanedData[[#This Row],[Purchase Amount]]&lt;5000,"Medium",
TRUE,"High")</f>
        <v>Low</v>
      </c>
      <c r="V5613" t="str">
        <f>TEXT(CleanedData[[#This Row],[Date]],"mmmm")</f>
        <v>March</v>
      </c>
      <c r="W5613" t="str">
        <f>"Q"&amp;ROUNDUP(MONTH(CleanedData[[#This Row],[Date]])/3,0)</f>
        <v>Q1</v>
      </c>
      <c r="X5613" t="str">
        <f>IF(CleanedData[[#This Row],[Purchase Amount]]&gt;=5000,"Yes","No")</f>
        <v>No</v>
      </c>
      <c r="Y5613">
        <f>IF(CleanedData[[#This Row],[Recommend]]="Yes",1,0)</f>
        <v>0</v>
      </c>
      <c r="Z5613" s="6">
        <f>CleanedData[[#This Row],[Purchase Amount]]*0.15</f>
        <v>20.101499999999998</v>
      </c>
      <c r="AA5613" s="6">
        <f>CleanedData[[#This Row],[Purchase Amount]]*1.15</f>
        <v>154.11149999999998</v>
      </c>
    </row>
    <row r="5614" spans="1:27" x14ac:dyDescent="0.3">
      <c r="A5614">
        <v>6788</v>
      </c>
      <c r="B5614" t="s">
        <v>5839</v>
      </c>
      <c r="C5614" s="1">
        <v>45481</v>
      </c>
      <c r="D5614">
        <v>72</v>
      </c>
      <c r="E5614" t="s">
        <v>52</v>
      </c>
      <c r="F5614" t="s">
        <v>130</v>
      </c>
      <c r="G5614" t="s">
        <v>248</v>
      </c>
      <c r="H5614">
        <v>1</v>
      </c>
      <c r="I5614" t="s">
        <v>42</v>
      </c>
      <c r="J5614" t="s">
        <v>63</v>
      </c>
      <c r="K5614" t="s">
        <v>55</v>
      </c>
      <c r="L5614" t="s">
        <v>42</v>
      </c>
      <c r="M5614" t="s">
        <v>151</v>
      </c>
      <c r="N5614" t="s">
        <v>80</v>
      </c>
      <c r="O5614" t="s">
        <v>89</v>
      </c>
      <c r="P5614" t="s">
        <v>49</v>
      </c>
      <c r="Q5614" t="s">
        <v>97</v>
      </c>
      <c r="R5614" s="6">
        <f>_xlfn.XLOOKUP(CleanedData[[#This Row],[Product]],'02_Lookup_Tables'!$A$2:$A$126,'02_Lookup_Tables'!$B$2:$B$126)</f>
        <v>8798.49</v>
      </c>
      <c r="S5614" t="str">
        <f>VLOOKUP(CleanedData[[#This Row],[Product]],'02_Lookup_Tables'!$H$2:$I$126,2,FALSE)</f>
        <v>Toys &amp; Games</v>
      </c>
      <c r="T5614" t="str">
        <f>VLOOKUP(CleanedData[[#This Row],[Province]],'02_Lookup_Tables'!$D$2:$E$10,2, FALSE)</f>
        <v>Eastern Region</v>
      </c>
      <c r="U5614" t="str" cm="1">
        <f t="array" ref="U5614">_xlfn.IFS(CleanedData[[#This Row],[Purchase Amount]]&lt;500,"Low",
CleanedData[[#This Row],[Purchase Amount]]&lt;5000,"Medium",
TRUE,"High")</f>
        <v>High</v>
      </c>
      <c r="V5614" t="str">
        <f>TEXT(CleanedData[[#This Row],[Date]],"mmmm")</f>
        <v>July</v>
      </c>
      <c r="W5614" t="str">
        <f>"Q"&amp;ROUNDUP(MONTH(CleanedData[[#This Row],[Date]])/3,0)</f>
        <v>Q3</v>
      </c>
      <c r="X5614" t="str">
        <f>IF(CleanedData[[#This Row],[Purchase Amount]]&gt;=5000,"Yes","No")</f>
        <v>Yes</v>
      </c>
      <c r="Y5614">
        <f>IF(CleanedData[[#This Row],[Recommend]]="Yes",1,0)</f>
        <v>0</v>
      </c>
      <c r="Z5614" s="6">
        <f>CleanedData[[#This Row],[Purchase Amount]]*0.15</f>
        <v>1319.7735</v>
      </c>
      <c r="AA5614" s="6">
        <f>CleanedData[[#This Row],[Purchase Amount]]*1.15</f>
        <v>10118.263499999999</v>
      </c>
    </row>
    <row r="5615" spans="1:27" x14ac:dyDescent="0.3">
      <c r="A5615">
        <v>6790</v>
      </c>
      <c r="B5615" t="s">
        <v>5840</v>
      </c>
      <c r="C5615" s="1">
        <v>46007</v>
      </c>
      <c r="D5615">
        <v>45</v>
      </c>
      <c r="E5615" t="s">
        <v>39</v>
      </c>
      <c r="F5615" t="s">
        <v>125</v>
      </c>
      <c r="G5615" t="s">
        <v>131</v>
      </c>
      <c r="H5615">
        <v>5</v>
      </c>
      <c r="I5615" t="s">
        <v>45</v>
      </c>
      <c r="J5615" t="s">
        <v>69</v>
      </c>
      <c r="K5615" t="s">
        <v>44</v>
      </c>
      <c r="L5615" t="s">
        <v>45</v>
      </c>
      <c r="N5615" t="s">
        <v>57</v>
      </c>
      <c r="O5615" t="s">
        <v>134</v>
      </c>
      <c r="P5615" t="s">
        <v>8646</v>
      </c>
      <c r="Q5615" t="s">
        <v>93</v>
      </c>
      <c r="R5615" s="6">
        <f>_xlfn.XLOOKUP(CleanedData[[#This Row],[Product]],'02_Lookup_Tables'!$A$2:$A$126,'02_Lookup_Tables'!$B$2:$B$126)</f>
        <v>369.57</v>
      </c>
      <c r="S5615" t="str">
        <f>VLOOKUP(CleanedData[[#This Row],[Product]],'02_Lookup_Tables'!$H$2:$I$126,2,FALSE)</f>
        <v>Accessories</v>
      </c>
      <c r="T5615" t="str">
        <f>VLOOKUP(CleanedData[[#This Row],[Province]],'02_Lookup_Tables'!$D$2:$E$10,2, FALSE)</f>
        <v>Western Region</v>
      </c>
      <c r="U5615" t="str" cm="1">
        <f t="array" ref="U5615">_xlfn.IFS(CleanedData[[#This Row],[Purchase Amount]]&lt;500,"Low",
CleanedData[[#This Row],[Purchase Amount]]&lt;5000,"Medium",
TRUE,"High")</f>
        <v>Low</v>
      </c>
      <c r="V5615" t="str">
        <f>TEXT(CleanedData[[#This Row],[Date]],"mmmm")</f>
        <v>December</v>
      </c>
      <c r="W5615" t="str">
        <f>"Q"&amp;ROUNDUP(MONTH(CleanedData[[#This Row],[Date]])/3,0)</f>
        <v>Q4</v>
      </c>
      <c r="X5615" t="str">
        <f>IF(CleanedData[[#This Row],[Purchase Amount]]&gt;=5000,"Yes","No")</f>
        <v>No</v>
      </c>
      <c r="Y5615">
        <f>IF(CleanedData[[#This Row],[Recommend]]="Yes",1,0)</f>
        <v>1</v>
      </c>
      <c r="Z5615" s="6">
        <f>CleanedData[[#This Row],[Purchase Amount]]*0.15</f>
        <v>55.435499999999998</v>
      </c>
      <c r="AA5615" s="6">
        <f>CleanedData[[#This Row],[Purchase Amount]]*1.15</f>
        <v>425.00549999999998</v>
      </c>
    </row>
    <row r="5616" spans="1:27" x14ac:dyDescent="0.3">
      <c r="A5616">
        <v>6791</v>
      </c>
      <c r="B5616" t="s">
        <v>5841</v>
      </c>
      <c r="C5616" s="1">
        <v>45752</v>
      </c>
      <c r="D5616">
        <v>77</v>
      </c>
      <c r="E5616" t="s">
        <v>60</v>
      </c>
      <c r="F5616" t="s">
        <v>83</v>
      </c>
      <c r="G5616" t="s">
        <v>41</v>
      </c>
      <c r="H5616">
        <v>2</v>
      </c>
      <c r="I5616" t="s">
        <v>42</v>
      </c>
      <c r="J5616" t="s">
        <v>69</v>
      </c>
      <c r="K5616" t="s">
        <v>64</v>
      </c>
      <c r="L5616" t="s">
        <v>45</v>
      </c>
      <c r="M5616" t="s">
        <v>112</v>
      </c>
      <c r="N5616" t="s">
        <v>47</v>
      </c>
      <c r="O5616" t="s">
        <v>48</v>
      </c>
      <c r="P5616" t="s">
        <v>49</v>
      </c>
      <c r="Q5616" t="s">
        <v>97</v>
      </c>
      <c r="R5616" s="6">
        <f>_xlfn.XLOOKUP(CleanedData[[#This Row],[Product]],'02_Lookup_Tables'!$A$2:$A$126,'02_Lookup_Tables'!$B$2:$B$126)</f>
        <v>2479.5700000000002</v>
      </c>
      <c r="S5616" t="str">
        <f>VLOOKUP(CleanedData[[#This Row],[Product]],'02_Lookup_Tables'!$H$2:$I$126,2,FALSE)</f>
        <v>Accessories</v>
      </c>
      <c r="T5616" t="str">
        <f>VLOOKUP(CleanedData[[#This Row],[Province]],'02_Lookup_Tables'!$D$2:$E$10,2, FALSE)</f>
        <v>Western Region</v>
      </c>
      <c r="U5616" t="str" cm="1">
        <f t="array" ref="U5616">_xlfn.IFS(CleanedData[[#This Row],[Purchase Amount]]&lt;500,"Low",
CleanedData[[#This Row],[Purchase Amount]]&lt;5000,"Medium",
TRUE,"High")</f>
        <v>Medium</v>
      </c>
      <c r="V5616" t="str">
        <f>TEXT(CleanedData[[#This Row],[Date]],"mmmm")</f>
        <v>April</v>
      </c>
      <c r="W5616" t="str">
        <f>"Q"&amp;ROUNDUP(MONTH(CleanedData[[#This Row],[Date]])/3,0)</f>
        <v>Q2</v>
      </c>
      <c r="X5616" t="str">
        <f>IF(CleanedData[[#This Row],[Purchase Amount]]&gt;=5000,"Yes","No")</f>
        <v>No</v>
      </c>
      <c r="Y5616">
        <f>IF(CleanedData[[#This Row],[Recommend]]="Yes",1,0)</f>
        <v>0</v>
      </c>
      <c r="Z5616" s="6">
        <f>CleanedData[[#This Row],[Purchase Amount]]*0.15</f>
        <v>371.93549999999999</v>
      </c>
      <c r="AA5616" s="6">
        <f>CleanedData[[#This Row],[Purchase Amount]]*1.15</f>
        <v>2851.5054999999998</v>
      </c>
    </row>
    <row r="5617" spans="1:27" x14ac:dyDescent="0.3">
      <c r="A5617">
        <v>6792</v>
      </c>
      <c r="B5617" t="s">
        <v>5842</v>
      </c>
      <c r="C5617" s="1">
        <v>45510</v>
      </c>
      <c r="D5617">
        <v>61</v>
      </c>
      <c r="E5617" t="s">
        <v>39</v>
      </c>
      <c r="F5617" t="s">
        <v>130</v>
      </c>
      <c r="G5617" t="s">
        <v>150</v>
      </c>
      <c r="H5617">
        <v>2</v>
      </c>
      <c r="I5617" t="s">
        <v>42</v>
      </c>
      <c r="J5617" t="s">
        <v>43</v>
      </c>
      <c r="K5617" t="s">
        <v>55</v>
      </c>
      <c r="L5617" t="s">
        <v>42</v>
      </c>
      <c r="N5617" t="s">
        <v>47</v>
      </c>
      <c r="O5617" t="s">
        <v>134</v>
      </c>
      <c r="P5617" t="s">
        <v>8646</v>
      </c>
      <c r="Q5617" t="s">
        <v>50</v>
      </c>
      <c r="R5617" s="6">
        <f>_xlfn.XLOOKUP(CleanedData[[#This Row],[Product]],'02_Lookup_Tables'!$A$2:$A$126,'02_Lookup_Tables'!$B$2:$B$126)</f>
        <v>14808.31</v>
      </c>
      <c r="S5617" t="str">
        <f>VLOOKUP(CleanedData[[#This Row],[Product]],'02_Lookup_Tables'!$H$2:$I$126,2,FALSE)</f>
        <v>Electronics</v>
      </c>
      <c r="T5617" t="str">
        <f>VLOOKUP(CleanedData[[#This Row],[Province]],'02_Lookup_Tables'!$D$2:$E$10,2, FALSE)</f>
        <v>Eastern Region</v>
      </c>
      <c r="U5617" t="str" cm="1">
        <f t="array" ref="U5617">_xlfn.IFS(CleanedData[[#This Row],[Purchase Amount]]&lt;500,"Low",
CleanedData[[#This Row],[Purchase Amount]]&lt;5000,"Medium",
TRUE,"High")</f>
        <v>High</v>
      </c>
      <c r="V5617" t="str">
        <f>TEXT(CleanedData[[#This Row],[Date]],"mmmm")</f>
        <v>August</v>
      </c>
      <c r="W5617" t="str">
        <f>"Q"&amp;ROUNDUP(MONTH(CleanedData[[#This Row],[Date]])/3,0)</f>
        <v>Q3</v>
      </c>
      <c r="X5617" t="str">
        <f>IF(CleanedData[[#This Row],[Purchase Amount]]&gt;=5000,"Yes","No")</f>
        <v>Yes</v>
      </c>
      <c r="Y5617">
        <f>IF(CleanedData[[#This Row],[Recommend]]="Yes",1,0)</f>
        <v>0</v>
      </c>
      <c r="Z5617" s="6">
        <f>CleanedData[[#This Row],[Purchase Amount]]*0.15</f>
        <v>2221.2464999999997</v>
      </c>
      <c r="AA5617" s="6">
        <f>CleanedData[[#This Row],[Purchase Amount]]*1.15</f>
        <v>17029.556499999999</v>
      </c>
    </row>
    <row r="5618" spans="1:27" x14ac:dyDescent="0.3">
      <c r="A5618">
        <v>6794</v>
      </c>
      <c r="B5618" t="s">
        <v>5843</v>
      </c>
      <c r="C5618" s="1">
        <v>45393</v>
      </c>
      <c r="D5618">
        <v>34</v>
      </c>
      <c r="E5618" t="s">
        <v>52</v>
      </c>
      <c r="F5618" t="s">
        <v>130</v>
      </c>
      <c r="G5618" t="s">
        <v>78</v>
      </c>
      <c r="H5618">
        <v>2</v>
      </c>
      <c r="I5618" t="s">
        <v>45</v>
      </c>
      <c r="J5618" t="s">
        <v>74</v>
      </c>
      <c r="K5618" t="s">
        <v>55</v>
      </c>
      <c r="L5618" t="s">
        <v>42</v>
      </c>
      <c r="M5618" t="s">
        <v>112</v>
      </c>
      <c r="N5618" t="s">
        <v>47</v>
      </c>
      <c r="O5618" t="s">
        <v>48</v>
      </c>
      <c r="P5618" t="s">
        <v>49</v>
      </c>
      <c r="Q5618" t="s">
        <v>58</v>
      </c>
      <c r="R5618" s="6">
        <f>_xlfn.XLOOKUP(CleanedData[[#This Row],[Product]],'02_Lookup_Tables'!$A$2:$A$126,'02_Lookup_Tables'!$B$2:$B$126)</f>
        <v>1951.09</v>
      </c>
      <c r="S5618" t="str">
        <f>VLOOKUP(CleanedData[[#This Row],[Product]],'02_Lookup_Tables'!$H$2:$I$126,2,FALSE)</f>
        <v>Accessories</v>
      </c>
      <c r="T5618" t="str">
        <f>VLOOKUP(CleanedData[[#This Row],[Province]],'02_Lookup_Tables'!$D$2:$E$10,2, FALSE)</f>
        <v>Eastern Region</v>
      </c>
      <c r="U5618" t="str" cm="1">
        <f t="array" ref="U5618">_xlfn.IFS(CleanedData[[#This Row],[Purchase Amount]]&lt;500,"Low",
CleanedData[[#This Row],[Purchase Amount]]&lt;5000,"Medium",
TRUE,"High")</f>
        <v>Medium</v>
      </c>
      <c r="V5618" t="str">
        <f>TEXT(CleanedData[[#This Row],[Date]],"mmmm")</f>
        <v>April</v>
      </c>
      <c r="W5618" t="str">
        <f>"Q"&amp;ROUNDUP(MONTH(CleanedData[[#This Row],[Date]])/3,0)</f>
        <v>Q2</v>
      </c>
      <c r="X5618" t="str">
        <f>IF(CleanedData[[#This Row],[Purchase Amount]]&gt;=5000,"Yes","No")</f>
        <v>No</v>
      </c>
      <c r="Y5618">
        <f>IF(CleanedData[[#This Row],[Recommend]]="Yes",1,0)</f>
        <v>1</v>
      </c>
      <c r="Z5618" s="6">
        <f>CleanedData[[#This Row],[Purchase Amount]]*0.15</f>
        <v>292.6635</v>
      </c>
      <c r="AA5618" s="6">
        <f>CleanedData[[#This Row],[Purchase Amount]]*1.15</f>
        <v>2243.7534999999998</v>
      </c>
    </row>
    <row r="5619" spans="1:27" x14ac:dyDescent="0.3">
      <c r="A5619">
        <v>6795</v>
      </c>
      <c r="B5619" t="s">
        <v>5844</v>
      </c>
      <c r="C5619" s="1">
        <v>46015</v>
      </c>
      <c r="D5619">
        <v>76</v>
      </c>
      <c r="E5619" t="s">
        <v>60</v>
      </c>
      <c r="F5619" t="s">
        <v>72</v>
      </c>
      <c r="G5619" t="s">
        <v>160</v>
      </c>
      <c r="H5619">
        <v>4</v>
      </c>
      <c r="I5619" t="s">
        <v>42</v>
      </c>
      <c r="J5619" t="s">
        <v>54</v>
      </c>
      <c r="K5619" t="s">
        <v>64</v>
      </c>
      <c r="L5619" t="s">
        <v>42</v>
      </c>
      <c r="M5619" t="s">
        <v>208</v>
      </c>
      <c r="N5619" t="s">
        <v>96</v>
      </c>
      <c r="O5619" t="s">
        <v>89</v>
      </c>
      <c r="P5619" t="s">
        <v>70</v>
      </c>
      <c r="Q5619" t="s">
        <v>97</v>
      </c>
      <c r="R5619" s="6">
        <f>_xlfn.XLOOKUP(CleanedData[[#This Row],[Product]],'02_Lookup_Tables'!$A$2:$A$126,'02_Lookup_Tables'!$B$2:$B$126)</f>
        <v>294.33</v>
      </c>
      <c r="S5619" t="str">
        <f>VLOOKUP(CleanedData[[#This Row],[Product]],'02_Lookup_Tables'!$H$2:$I$126,2,FALSE)</f>
        <v>Toys &amp; Games</v>
      </c>
      <c r="T5619" t="str">
        <f>VLOOKUP(CleanedData[[#This Row],[Province]],'02_Lookup_Tables'!$D$2:$E$10,2, FALSE)</f>
        <v>Central Region</v>
      </c>
      <c r="U5619" t="str" cm="1">
        <f t="array" ref="U5619">_xlfn.IFS(CleanedData[[#This Row],[Purchase Amount]]&lt;500,"Low",
CleanedData[[#This Row],[Purchase Amount]]&lt;5000,"Medium",
TRUE,"High")</f>
        <v>Low</v>
      </c>
      <c r="V5619" t="str">
        <f>TEXT(CleanedData[[#This Row],[Date]],"mmmm")</f>
        <v>December</v>
      </c>
      <c r="W5619" t="str">
        <f>"Q"&amp;ROUNDUP(MONTH(CleanedData[[#This Row],[Date]])/3,0)</f>
        <v>Q4</v>
      </c>
      <c r="X5619" t="str">
        <f>IF(CleanedData[[#This Row],[Purchase Amount]]&gt;=5000,"Yes","No")</f>
        <v>No</v>
      </c>
      <c r="Y5619">
        <f>IF(CleanedData[[#This Row],[Recommend]]="Yes",1,0)</f>
        <v>0</v>
      </c>
      <c r="Z5619" s="6">
        <f>CleanedData[[#This Row],[Purchase Amount]]*0.15</f>
        <v>44.149499999999996</v>
      </c>
      <c r="AA5619" s="6">
        <f>CleanedData[[#This Row],[Purchase Amount]]*1.15</f>
        <v>338.47949999999997</v>
      </c>
    </row>
    <row r="5620" spans="1:27" x14ac:dyDescent="0.3">
      <c r="A5620">
        <v>6796</v>
      </c>
      <c r="B5620" t="s">
        <v>5845</v>
      </c>
      <c r="C5620" s="1">
        <v>45484</v>
      </c>
      <c r="D5620">
        <v>51</v>
      </c>
      <c r="E5620" t="s">
        <v>39</v>
      </c>
      <c r="F5620" t="s">
        <v>83</v>
      </c>
      <c r="G5620" t="s">
        <v>269</v>
      </c>
      <c r="H5620">
        <v>3</v>
      </c>
      <c r="I5620" t="s">
        <v>45</v>
      </c>
      <c r="J5620" t="s">
        <v>43</v>
      </c>
      <c r="K5620" t="s">
        <v>55</v>
      </c>
      <c r="L5620" t="s">
        <v>42</v>
      </c>
      <c r="M5620" t="s">
        <v>236</v>
      </c>
      <c r="N5620" t="s">
        <v>48</v>
      </c>
      <c r="O5620" t="s">
        <v>89</v>
      </c>
      <c r="P5620" t="s">
        <v>49</v>
      </c>
      <c r="Q5620" t="s">
        <v>93</v>
      </c>
      <c r="R5620" s="6">
        <f>_xlfn.XLOOKUP(CleanedData[[#This Row],[Product]],'02_Lookup_Tables'!$A$2:$A$126,'02_Lookup_Tables'!$B$2:$B$126)</f>
        <v>1604.87</v>
      </c>
      <c r="S5620" t="str">
        <f>VLOOKUP(CleanedData[[#This Row],[Product]],'02_Lookup_Tables'!$H$2:$I$126,2,FALSE)</f>
        <v>Accessories</v>
      </c>
      <c r="T5620" t="str">
        <f>VLOOKUP(CleanedData[[#This Row],[Province]],'02_Lookup_Tables'!$D$2:$E$10,2, FALSE)</f>
        <v>Western Region</v>
      </c>
      <c r="U5620" t="str" cm="1">
        <f t="array" ref="U5620">_xlfn.IFS(CleanedData[[#This Row],[Purchase Amount]]&lt;500,"Low",
CleanedData[[#This Row],[Purchase Amount]]&lt;5000,"Medium",
TRUE,"High")</f>
        <v>Medium</v>
      </c>
      <c r="V5620" t="str">
        <f>TEXT(CleanedData[[#This Row],[Date]],"mmmm")</f>
        <v>July</v>
      </c>
      <c r="W5620" t="str">
        <f>"Q"&amp;ROUNDUP(MONTH(CleanedData[[#This Row],[Date]])/3,0)</f>
        <v>Q3</v>
      </c>
      <c r="X5620" t="str">
        <f>IF(CleanedData[[#This Row],[Purchase Amount]]&gt;=5000,"Yes","No")</f>
        <v>No</v>
      </c>
      <c r="Y5620">
        <f>IF(CleanedData[[#This Row],[Recommend]]="Yes",1,0)</f>
        <v>1</v>
      </c>
      <c r="Z5620" s="6">
        <f>CleanedData[[#This Row],[Purchase Amount]]*0.15</f>
        <v>240.73049999999998</v>
      </c>
      <c r="AA5620" s="6">
        <f>CleanedData[[#This Row],[Purchase Amount]]*1.15</f>
        <v>1845.6004999999998</v>
      </c>
    </row>
    <row r="5621" spans="1:27" x14ac:dyDescent="0.3">
      <c r="A5621">
        <v>6797</v>
      </c>
      <c r="B5621" t="s">
        <v>5846</v>
      </c>
      <c r="C5621" s="1">
        <v>45326</v>
      </c>
      <c r="D5621">
        <v>50</v>
      </c>
      <c r="E5621" t="s">
        <v>52</v>
      </c>
      <c r="F5621" t="s">
        <v>72</v>
      </c>
      <c r="G5621" t="s">
        <v>278</v>
      </c>
      <c r="H5621">
        <v>4</v>
      </c>
      <c r="I5621" t="s">
        <v>42</v>
      </c>
      <c r="J5621" t="s">
        <v>63</v>
      </c>
      <c r="K5621" t="s">
        <v>44</v>
      </c>
      <c r="L5621" t="s">
        <v>45</v>
      </c>
      <c r="M5621" t="s">
        <v>56</v>
      </c>
      <c r="N5621" t="s">
        <v>96</v>
      </c>
      <c r="O5621" t="s">
        <v>148</v>
      </c>
      <c r="P5621" t="s">
        <v>49</v>
      </c>
      <c r="Q5621" t="s">
        <v>93</v>
      </c>
      <c r="R5621" s="6">
        <f>_xlfn.XLOOKUP(CleanedData[[#This Row],[Product]],'02_Lookup_Tables'!$A$2:$A$126,'02_Lookup_Tables'!$B$2:$B$126)</f>
        <v>45.96</v>
      </c>
      <c r="S5621" t="str">
        <f>VLOOKUP(CleanedData[[#This Row],[Product]],'02_Lookup_Tables'!$H$2:$I$126,2,FALSE)</f>
        <v>Food</v>
      </c>
      <c r="T5621" t="str">
        <f>VLOOKUP(CleanedData[[#This Row],[Province]],'02_Lookup_Tables'!$D$2:$E$10,2, FALSE)</f>
        <v>Central Region</v>
      </c>
      <c r="U5621" t="str" cm="1">
        <f t="array" ref="U5621">_xlfn.IFS(CleanedData[[#This Row],[Purchase Amount]]&lt;500,"Low",
CleanedData[[#This Row],[Purchase Amount]]&lt;5000,"Medium",
TRUE,"High")</f>
        <v>Low</v>
      </c>
      <c r="V5621" t="str">
        <f>TEXT(CleanedData[[#This Row],[Date]],"mmmm")</f>
        <v>February</v>
      </c>
      <c r="W5621" t="str">
        <f>"Q"&amp;ROUNDUP(MONTH(CleanedData[[#This Row],[Date]])/3,0)</f>
        <v>Q1</v>
      </c>
      <c r="X5621" t="str">
        <f>IF(CleanedData[[#This Row],[Purchase Amount]]&gt;=5000,"Yes","No")</f>
        <v>No</v>
      </c>
      <c r="Y5621">
        <f>IF(CleanedData[[#This Row],[Recommend]]="Yes",1,0)</f>
        <v>0</v>
      </c>
      <c r="Z5621" s="6">
        <f>CleanedData[[#This Row],[Purchase Amount]]*0.15</f>
        <v>6.8940000000000001</v>
      </c>
      <c r="AA5621" s="6">
        <f>CleanedData[[#This Row],[Purchase Amount]]*1.15</f>
        <v>52.853999999999999</v>
      </c>
    </row>
    <row r="5622" spans="1:27" x14ac:dyDescent="0.3">
      <c r="A5622">
        <v>6798</v>
      </c>
      <c r="B5622" t="s">
        <v>5847</v>
      </c>
      <c r="C5622" s="1">
        <v>45363</v>
      </c>
      <c r="D5622">
        <v>53</v>
      </c>
      <c r="E5622" t="s">
        <v>60</v>
      </c>
      <c r="F5622" t="s">
        <v>77</v>
      </c>
      <c r="G5622" t="s">
        <v>505</v>
      </c>
      <c r="H5622">
        <v>4</v>
      </c>
      <c r="I5622" t="s">
        <v>45</v>
      </c>
      <c r="J5622" t="s">
        <v>69</v>
      </c>
      <c r="K5622" t="s">
        <v>44</v>
      </c>
      <c r="L5622" t="s">
        <v>45</v>
      </c>
      <c r="M5622" t="s">
        <v>140</v>
      </c>
      <c r="N5622" t="s">
        <v>96</v>
      </c>
      <c r="O5622" t="s">
        <v>148</v>
      </c>
      <c r="P5622" t="s">
        <v>49</v>
      </c>
      <c r="Q5622" t="s">
        <v>93</v>
      </c>
      <c r="R5622" s="6">
        <f>_xlfn.XLOOKUP(CleanedData[[#This Row],[Product]],'02_Lookup_Tables'!$A$2:$A$126,'02_Lookup_Tables'!$B$2:$B$126)</f>
        <v>2572.02</v>
      </c>
      <c r="S5622" t="str">
        <f>VLOOKUP(CleanedData[[#This Row],[Product]],'02_Lookup_Tables'!$H$2:$I$126,2,FALSE)</f>
        <v>Home &amp; Living</v>
      </c>
      <c r="T5622" t="str">
        <f>VLOOKUP(CleanedData[[#This Row],[Province]],'02_Lookup_Tables'!$D$2:$E$10,2, FALSE)</f>
        <v>Central Region</v>
      </c>
      <c r="U5622" t="str" cm="1">
        <f t="array" ref="U5622">_xlfn.IFS(CleanedData[[#This Row],[Purchase Amount]]&lt;500,"Low",
CleanedData[[#This Row],[Purchase Amount]]&lt;5000,"Medium",
TRUE,"High")</f>
        <v>Medium</v>
      </c>
      <c r="V5622" t="str">
        <f>TEXT(CleanedData[[#This Row],[Date]],"mmmm")</f>
        <v>March</v>
      </c>
      <c r="W5622" t="str">
        <f>"Q"&amp;ROUNDUP(MONTH(CleanedData[[#This Row],[Date]])/3,0)</f>
        <v>Q1</v>
      </c>
      <c r="X5622" t="str">
        <f>IF(CleanedData[[#This Row],[Purchase Amount]]&gt;=5000,"Yes","No")</f>
        <v>No</v>
      </c>
      <c r="Y5622">
        <f>IF(CleanedData[[#This Row],[Recommend]]="Yes",1,0)</f>
        <v>1</v>
      </c>
      <c r="Z5622" s="6">
        <f>CleanedData[[#This Row],[Purchase Amount]]*0.15</f>
        <v>385.803</v>
      </c>
      <c r="AA5622" s="6">
        <f>CleanedData[[#This Row],[Purchase Amount]]*1.15</f>
        <v>2957.8229999999999</v>
      </c>
    </row>
    <row r="5623" spans="1:27" x14ac:dyDescent="0.3">
      <c r="A5623">
        <v>6799</v>
      </c>
      <c r="B5623" t="s">
        <v>5848</v>
      </c>
      <c r="C5623" s="1">
        <v>45887</v>
      </c>
      <c r="D5623">
        <v>76</v>
      </c>
      <c r="E5623" t="s">
        <v>60</v>
      </c>
      <c r="F5623" t="s">
        <v>83</v>
      </c>
      <c r="G5623" t="s">
        <v>349</v>
      </c>
      <c r="H5623">
        <v>2</v>
      </c>
      <c r="I5623" t="s">
        <v>42</v>
      </c>
      <c r="J5623" t="s">
        <v>74</v>
      </c>
      <c r="K5623" t="s">
        <v>55</v>
      </c>
      <c r="L5623" t="s">
        <v>45</v>
      </c>
      <c r="M5623" t="s">
        <v>231</v>
      </c>
      <c r="N5623" t="s">
        <v>47</v>
      </c>
      <c r="O5623" t="s">
        <v>89</v>
      </c>
      <c r="P5623" t="s">
        <v>49</v>
      </c>
      <c r="Q5623" t="s">
        <v>97</v>
      </c>
      <c r="R5623" s="6">
        <f>_xlfn.XLOOKUP(CleanedData[[#This Row],[Product]],'02_Lookup_Tables'!$A$2:$A$126,'02_Lookup_Tables'!$B$2:$B$126)</f>
        <v>53.85</v>
      </c>
      <c r="S5623" t="str">
        <f>VLOOKUP(CleanedData[[#This Row],[Product]],'02_Lookup_Tables'!$H$2:$I$126,2,FALSE)</f>
        <v>Food</v>
      </c>
      <c r="T5623" t="str">
        <f>VLOOKUP(CleanedData[[#This Row],[Province]],'02_Lookup_Tables'!$D$2:$E$10,2, FALSE)</f>
        <v>Western Region</v>
      </c>
      <c r="U5623" t="str" cm="1">
        <f t="array" ref="U5623">_xlfn.IFS(CleanedData[[#This Row],[Purchase Amount]]&lt;500,"Low",
CleanedData[[#This Row],[Purchase Amount]]&lt;5000,"Medium",
TRUE,"High")</f>
        <v>Low</v>
      </c>
      <c r="V5623" t="str">
        <f>TEXT(CleanedData[[#This Row],[Date]],"mmmm")</f>
        <v>August</v>
      </c>
      <c r="W5623" t="str">
        <f>"Q"&amp;ROUNDUP(MONTH(CleanedData[[#This Row],[Date]])/3,0)</f>
        <v>Q3</v>
      </c>
      <c r="X5623" t="str">
        <f>IF(CleanedData[[#This Row],[Purchase Amount]]&gt;=5000,"Yes","No")</f>
        <v>No</v>
      </c>
      <c r="Y5623">
        <f>IF(CleanedData[[#This Row],[Recommend]]="Yes",1,0)</f>
        <v>0</v>
      </c>
      <c r="Z5623" s="6">
        <f>CleanedData[[#This Row],[Purchase Amount]]*0.15</f>
        <v>8.0775000000000006</v>
      </c>
      <c r="AA5623" s="6">
        <f>CleanedData[[#This Row],[Purchase Amount]]*1.15</f>
        <v>61.927499999999995</v>
      </c>
    </row>
    <row r="5624" spans="1:27" x14ac:dyDescent="0.3">
      <c r="A5624">
        <v>6800</v>
      </c>
      <c r="B5624" t="s">
        <v>5849</v>
      </c>
      <c r="C5624" s="1">
        <v>45995</v>
      </c>
      <c r="D5624">
        <v>80</v>
      </c>
      <c r="E5624" t="s">
        <v>52</v>
      </c>
      <c r="F5624" t="s">
        <v>125</v>
      </c>
      <c r="G5624" t="s">
        <v>372</v>
      </c>
      <c r="H5624">
        <v>4</v>
      </c>
      <c r="I5624" t="s">
        <v>45</v>
      </c>
      <c r="J5624" t="s">
        <v>63</v>
      </c>
      <c r="K5624" t="s">
        <v>64</v>
      </c>
      <c r="L5624" t="s">
        <v>45</v>
      </c>
      <c r="N5624" t="s">
        <v>96</v>
      </c>
      <c r="O5624" t="s">
        <v>134</v>
      </c>
      <c r="P5624" t="s">
        <v>8646</v>
      </c>
      <c r="Q5624" t="s">
        <v>97</v>
      </c>
      <c r="R5624" s="6">
        <f>_xlfn.XLOOKUP(CleanedData[[#This Row],[Product]],'02_Lookup_Tables'!$A$2:$A$126,'02_Lookup_Tables'!$B$2:$B$126)</f>
        <v>944.78</v>
      </c>
      <c r="S5624" t="str">
        <f>VLOOKUP(CleanedData[[#This Row],[Product]],'02_Lookup_Tables'!$H$2:$I$126,2,FALSE)</f>
        <v>Electronics</v>
      </c>
      <c r="T5624" t="str">
        <f>VLOOKUP(CleanedData[[#This Row],[Province]],'02_Lookup_Tables'!$D$2:$E$10,2, FALSE)</f>
        <v>Western Region</v>
      </c>
      <c r="U5624" t="str" cm="1">
        <f t="array" ref="U5624">_xlfn.IFS(CleanedData[[#This Row],[Purchase Amount]]&lt;500,"Low",
CleanedData[[#This Row],[Purchase Amount]]&lt;5000,"Medium",
TRUE,"High")</f>
        <v>Medium</v>
      </c>
      <c r="V5624" t="str">
        <f>TEXT(CleanedData[[#This Row],[Date]],"mmmm")</f>
        <v>December</v>
      </c>
      <c r="W5624" t="str">
        <f>"Q"&amp;ROUNDUP(MONTH(CleanedData[[#This Row],[Date]])/3,0)</f>
        <v>Q4</v>
      </c>
      <c r="X5624" t="str">
        <f>IF(CleanedData[[#This Row],[Purchase Amount]]&gt;=5000,"Yes","No")</f>
        <v>No</v>
      </c>
      <c r="Y5624">
        <f>IF(CleanedData[[#This Row],[Recommend]]="Yes",1,0)</f>
        <v>1</v>
      </c>
      <c r="Z5624" s="6">
        <f>CleanedData[[#This Row],[Purchase Amount]]*0.15</f>
        <v>141.71699999999998</v>
      </c>
      <c r="AA5624" s="6">
        <f>CleanedData[[#This Row],[Purchase Amount]]*1.15</f>
        <v>1086.4969999999998</v>
      </c>
    </row>
    <row r="5625" spans="1:27" x14ac:dyDescent="0.3">
      <c r="A5625">
        <v>6801</v>
      </c>
      <c r="B5625" t="s">
        <v>5850</v>
      </c>
      <c r="C5625" s="1">
        <v>45544</v>
      </c>
      <c r="D5625">
        <v>26</v>
      </c>
      <c r="E5625" t="s">
        <v>60</v>
      </c>
      <c r="F5625" t="s">
        <v>77</v>
      </c>
      <c r="G5625" t="s">
        <v>340</v>
      </c>
      <c r="H5625">
        <v>5</v>
      </c>
      <c r="I5625" t="s">
        <v>45</v>
      </c>
      <c r="J5625" t="s">
        <v>74</v>
      </c>
      <c r="K5625" t="s">
        <v>55</v>
      </c>
      <c r="L5625" t="s">
        <v>45</v>
      </c>
      <c r="M5625" t="s">
        <v>231</v>
      </c>
      <c r="N5625" t="s">
        <v>57</v>
      </c>
      <c r="O5625" t="s">
        <v>89</v>
      </c>
      <c r="P5625" t="s">
        <v>70</v>
      </c>
      <c r="Q5625" t="s">
        <v>58</v>
      </c>
      <c r="R5625" s="6">
        <f>_xlfn.XLOOKUP(CleanedData[[#This Row],[Product]],'02_Lookup_Tables'!$A$2:$A$126,'02_Lookup_Tables'!$B$2:$B$126)</f>
        <v>828.82</v>
      </c>
      <c r="S5625" t="str">
        <f>VLOOKUP(CleanedData[[#This Row],[Product]],'02_Lookup_Tables'!$H$2:$I$126,2,FALSE)</f>
        <v>Home Devices</v>
      </c>
      <c r="T5625" t="str">
        <f>VLOOKUP(CleanedData[[#This Row],[Province]],'02_Lookup_Tables'!$D$2:$E$10,2, FALSE)</f>
        <v>Central Region</v>
      </c>
      <c r="U5625" t="str" cm="1">
        <f t="array" ref="U5625">_xlfn.IFS(CleanedData[[#This Row],[Purchase Amount]]&lt;500,"Low",
CleanedData[[#This Row],[Purchase Amount]]&lt;5000,"Medium",
TRUE,"High")</f>
        <v>Medium</v>
      </c>
      <c r="V5625" t="str">
        <f>TEXT(CleanedData[[#This Row],[Date]],"mmmm")</f>
        <v>September</v>
      </c>
      <c r="W5625" t="str">
        <f>"Q"&amp;ROUNDUP(MONTH(CleanedData[[#This Row],[Date]])/3,0)</f>
        <v>Q3</v>
      </c>
      <c r="X5625" t="str">
        <f>IF(CleanedData[[#This Row],[Purchase Amount]]&gt;=5000,"Yes","No")</f>
        <v>No</v>
      </c>
      <c r="Y5625">
        <f>IF(CleanedData[[#This Row],[Recommend]]="Yes",1,0)</f>
        <v>1</v>
      </c>
      <c r="Z5625" s="6">
        <f>CleanedData[[#This Row],[Purchase Amount]]*0.15</f>
        <v>124.32300000000001</v>
      </c>
      <c r="AA5625" s="6">
        <f>CleanedData[[#This Row],[Purchase Amount]]*1.15</f>
        <v>953.14300000000003</v>
      </c>
    </row>
    <row r="5626" spans="1:27" x14ac:dyDescent="0.3">
      <c r="A5626">
        <v>6802</v>
      </c>
      <c r="B5626" t="s">
        <v>5851</v>
      </c>
      <c r="C5626" s="1">
        <v>45491</v>
      </c>
      <c r="D5626">
        <v>77</v>
      </c>
      <c r="E5626" t="s">
        <v>39</v>
      </c>
      <c r="F5626" t="s">
        <v>130</v>
      </c>
      <c r="G5626" t="s">
        <v>1139</v>
      </c>
      <c r="H5626">
        <v>5</v>
      </c>
      <c r="I5626" t="s">
        <v>45</v>
      </c>
      <c r="J5626" t="s">
        <v>63</v>
      </c>
      <c r="K5626" t="s">
        <v>55</v>
      </c>
      <c r="L5626" t="s">
        <v>42</v>
      </c>
      <c r="M5626" t="s">
        <v>46</v>
      </c>
      <c r="N5626" t="s">
        <v>57</v>
      </c>
      <c r="O5626" t="s">
        <v>89</v>
      </c>
      <c r="P5626" t="s">
        <v>70</v>
      </c>
      <c r="Q5626" t="s">
        <v>97</v>
      </c>
      <c r="R5626" s="6">
        <f>_xlfn.XLOOKUP(CleanedData[[#This Row],[Product]],'02_Lookup_Tables'!$A$2:$A$126,'02_Lookup_Tables'!$B$2:$B$126)</f>
        <v>2977.47</v>
      </c>
      <c r="S5626" t="str">
        <f>VLOOKUP(CleanedData[[#This Row],[Product]],'02_Lookup_Tables'!$H$2:$I$126,2,FALSE)</f>
        <v>Home &amp; Living</v>
      </c>
      <c r="T5626" t="str">
        <f>VLOOKUP(CleanedData[[#This Row],[Province]],'02_Lookup_Tables'!$D$2:$E$10,2, FALSE)</f>
        <v>Eastern Region</v>
      </c>
      <c r="U5626" t="str" cm="1">
        <f t="array" ref="U5626">_xlfn.IFS(CleanedData[[#This Row],[Purchase Amount]]&lt;500,"Low",
CleanedData[[#This Row],[Purchase Amount]]&lt;5000,"Medium",
TRUE,"High")</f>
        <v>Medium</v>
      </c>
      <c r="V5626" t="str">
        <f>TEXT(CleanedData[[#This Row],[Date]],"mmmm")</f>
        <v>July</v>
      </c>
      <c r="W5626" t="str">
        <f>"Q"&amp;ROUNDUP(MONTH(CleanedData[[#This Row],[Date]])/3,0)</f>
        <v>Q3</v>
      </c>
      <c r="X5626" t="str">
        <f>IF(CleanedData[[#This Row],[Purchase Amount]]&gt;=5000,"Yes","No")</f>
        <v>No</v>
      </c>
      <c r="Y5626">
        <f>IF(CleanedData[[#This Row],[Recommend]]="Yes",1,0)</f>
        <v>1</v>
      </c>
      <c r="Z5626" s="6">
        <f>CleanedData[[#This Row],[Purchase Amount]]*0.15</f>
        <v>446.62049999999994</v>
      </c>
      <c r="AA5626" s="6">
        <f>CleanedData[[#This Row],[Purchase Amount]]*1.15</f>
        <v>3424.0904999999993</v>
      </c>
    </row>
    <row r="5627" spans="1:27" x14ac:dyDescent="0.3">
      <c r="A5627">
        <v>6803</v>
      </c>
      <c r="B5627" t="s">
        <v>5852</v>
      </c>
      <c r="C5627" s="1">
        <v>45937</v>
      </c>
      <c r="D5627">
        <v>50</v>
      </c>
      <c r="E5627" t="s">
        <v>52</v>
      </c>
      <c r="F5627" t="s">
        <v>68</v>
      </c>
      <c r="G5627" t="s">
        <v>258</v>
      </c>
      <c r="H5627">
        <v>5</v>
      </c>
      <c r="I5627" t="s">
        <v>45</v>
      </c>
      <c r="J5627" t="s">
        <v>54</v>
      </c>
      <c r="K5627" t="s">
        <v>44</v>
      </c>
      <c r="L5627" t="s">
        <v>45</v>
      </c>
      <c r="M5627" t="s">
        <v>79</v>
      </c>
      <c r="N5627" t="s">
        <v>57</v>
      </c>
      <c r="O5627" t="s">
        <v>89</v>
      </c>
      <c r="P5627" t="s">
        <v>70</v>
      </c>
      <c r="Q5627" t="s">
        <v>93</v>
      </c>
      <c r="R5627" s="6">
        <f>_xlfn.XLOOKUP(CleanedData[[#This Row],[Product]],'02_Lookup_Tables'!$A$2:$A$126,'02_Lookup_Tables'!$B$2:$B$126)</f>
        <v>768.34</v>
      </c>
      <c r="S5627" t="str">
        <f>VLOOKUP(CleanedData[[#This Row],[Product]],'02_Lookup_Tables'!$H$2:$I$126,2,FALSE)</f>
        <v>Home &amp; Living</v>
      </c>
      <c r="T5627" t="str">
        <f>VLOOKUP(CleanedData[[#This Row],[Province]],'02_Lookup_Tables'!$D$2:$E$10,2, FALSE)</f>
        <v>Northern Region</v>
      </c>
      <c r="U5627" t="str" cm="1">
        <f t="array" ref="U5627">_xlfn.IFS(CleanedData[[#This Row],[Purchase Amount]]&lt;500,"Low",
CleanedData[[#This Row],[Purchase Amount]]&lt;5000,"Medium",
TRUE,"High")</f>
        <v>Medium</v>
      </c>
      <c r="V5627" t="str">
        <f>TEXT(CleanedData[[#This Row],[Date]],"mmmm")</f>
        <v>October</v>
      </c>
      <c r="W5627" t="str">
        <f>"Q"&amp;ROUNDUP(MONTH(CleanedData[[#This Row],[Date]])/3,0)</f>
        <v>Q4</v>
      </c>
      <c r="X5627" t="str">
        <f>IF(CleanedData[[#This Row],[Purchase Amount]]&gt;=5000,"Yes","No")</f>
        <v>No</v>
      </c>
      <c r="Y5627">
        <f>IF(CleanedData[[#This Row],[Recommend]]="Yes",1,0)</f>
        <v>1</v>
      </c>
      <c r="Z5627" s="6">
        <f>CleanedData[[#This Row],[Purchase Amount]]*0.15</f>
        <v>115.251</v>
      </c>
      <c r="AA5627" s="6">
        <f>CleanedData[[#This Row],[Purchase Amount]]*1.15</f>
        <v>883.59100000000001</v>
      </c>
    </row>
    <row r="5628" spans="1:27" x14ac:dyDescent="0.3">
      <c r="A5628">
        <v>6804</v>
      </c>
      <c r="B5628" t="s">
        <v>5853</v>
      </c>
      <c r="C5628" s="1">
        <v>45767</v>
      </c>
      <c r="D5628">
        <v>74</v>
      </c>
      <c r="E5628" t="s">
        <v>52</v>
      </c>
      <c r="F5628" t="s">
        <v>108</v>
      </c>
      <c r="G5628" t="s">
        <v>144</v>
      </c>
      <c r="H5628">
        <v>1</v>
      </c>
      <c r="I5628" t="s">
        <v>42</v>
      </c>
      <c r="J5628" t="s">
        <v>69</v>
      </c>
      <c r="K5628" t="s">
        <v>55</v>
      </c>
      <c r="L5628" t="s">
        <v>42</v>
      </c>
      <c r="M5628" t="s">
        <v>65</v>
      </c>
      <c r="N5628" t="s">
        <v>80</v>
      </c>
      <c r="O5628" t="s">
        <v>89</v>
      </c>
      <c r="P5628" t="s">
        <v>49</v>
      </c>
      <c r="Q5628" t="s">
        <v>97</v>
      </c>
      <c r="R5628" s="6">
        <f>_xlfn.XLOOKUP(CleanedData[[#This Row],[Product]],'02_Lookup_Tables'!$A$2:$A$126,'02_Lookup_Tables'!$B$2:$B$126)</f>
        <v>4455.18</v>
      </c>
      <c r="S5628" t="str">
        <f>VLOOKUP(CleanedData[[#This Row],[Product]],'02_Lookup_Tables'!$H$2:$I$126,2,FALSE)</f>
        <v>Sports &amp; Outdoors</v>
      </c>
      <c r="T5628" t="str">
        <f>VLOOKUP(CleanedData[[#This Row],[Province]],'02_Lookup_Tables'!$D$2:$E$10,2, FALSE)</f>
        <v>Gauteng Region</v>
      </c>
      <c r="U5628" t="str" cm="1">
        <f t="array" ref="U5628">_xlfn.IFS(CleanedData[[#This Row],[Purchase Amount]]&lt;500,"Low",
CleanedData[[#This Row],[Purchase Amount]]&lt;5000,"Medium",
TRUE,"High")</f>
        <v>Medium</v>
      </c>
      <c r="V5628" t="str">
        <f>TEXT(CleanedData[[#This Row],[Date]],"mmmm")</f>
        <v>April</v>
      </c>
      <c r="W5628" t="str">
        <f>"Q"&amp;ROUNDUP(MONTH(CleanedData[[#This Row],[Date]])/3,0)</f>
        <v>Q2</v>
      </c>
      <c r="X5628" t="str">
        <f>IF(CleanedData[[#This Row],[Purchase Amount]]&gt;=5000,"Yes","No")</f>
        <v>No</v>
      </c>
      <c r="Y5628">
        <f>IF(CleanedData[[#This Row],[Recommend]]="Yes",1,0)</f>
        <v>0</v>
      </c>
      <c r="Z5628" s="6">
        <f>CleanedData[[#This Row],[Purchase Amount]]*0.15</f>
        <v>668.27700000000004</v>
      </c>
      <c r="AA5628" s="6">
        <f>CleanedData[[#This Row],[Purchase Amount]]*1.15</f>
        <v>5123.4570000000003</v>
      </c>
    </row>
    <row r="5629" spans="1:27" x14ac:dyDescent="0.3">
      <c r="A5629">
        <v>6805</v>
      </c>
      <c r="B5629" t="s">
        <v>5854</v>
      </c>
      <c r="C5629" s="1">
        <v>45625</v>
      </c>
      <c r="D5629">
        <v>61</v>
      </c>
      <c r="E5629" t="s">
        <v>60</v>
      </c>
      <c r="F5629" t="s">
        <v>108</v>
      </c>
      <c r="G5629" t="s">
        <v>189</v>
      </c>
      <c r="H5629">
        <v>4</v>
      </c>
      <c r="I5629" t="s">
        <v>42</v>
      </c>
      <c r="J5629" t="s">
        <v>43</v>
      </c>
      <c r="K5629" t="s">
        <v>44</v>
      </c>
      <c r="L5629" t="s">
        <v>42</v>
      </c>
      <c r="M5629" t="s">
        <v>208</v>
      </c>
      <c r="N5629" t="s">
        <v>96</v>
      </c>
      <c r="O5629" t="s">
        <v>89</v>
      </c>
      <c r="P5629" t="s">
        <v>70</v>
      </c>
      <c r="Q5629" t="s">
        <v>50</v>
      </c>
      <c r="R5629" s="6">
        <f>_xlfn.XLOOKUP(CleanedData[[#This Row],[Product]],'02_Lookup_Tables'!$A$2:$A$126,'02_Lookup_Tables'!$B$2:$B$126)</f>
        <v>1619.07</v>
      </c>
      <c r="S5629" t="str">
        <f>VLOOKUP(CleanedData[[#This Row],[Product]],'02_Lookup_Tables'!$H$2:$I$126,2,FALSE)</f>
        <v>Home &amp; Living</v>
      </c>
      <c r="T5629" t="str">
        <f>VLOOKUP(CleanedData[[#This Row],[Province]],'02_Lookup_Tables'!$D$2:$E$10,2, FALSE)</f>
        <v>Gauteng Region</v>
      </c>
      <c r="U5629" t="str" cm="1">
        <f t="array" ref="U5629">_xlfn.IFS(CleanedData[[#This Row],[Purchase Amount]]&lt;500,"Low",
CleanedData[[#This Row],[Purchase Amount]]&lt;5000,"Medium",
TRUE,"High")</f>
        <v>Medium</v>
      </c>
      <c r="V5629" t="str">
        <f>TEXT(CleanedData[[#This Row],[Date]],"mmmm")</f>
        <v>November</v>
      </c>
      <c r="W5629" t="str">
        <f>"Q"&amp;ROUNDUP(MONTH(CleanedData[[#This Row],[Date]])/3,0)</f>
        <v>Q4</v>
      </c>
      <c r="X5629" t="str">
        <f>IF(CleanedData[[#This Row],[Purchase Amount]]&gt;=5000,"Yes","No")</f>
        <v>No</v>
      </c>
      <c r="Y5629">
        <f>IF(CleanedData[[#This Row],[Recommend]]="Yes",1,0)</f>
        <v>0</v>
      </c>
      <c r="Z5629" s="6">
        <f>CleanedData[[#This Row],[Purchase Amount]]*0.15</f>
        <v>242.86049999999997</v>
      </c>
      <c r="AA5629" s="6">
        <f>CleanedData[[#This Row],[Purchase Amount]]*1.15</f>
        <v>1861.9304999999997</v>
      </c>
    </row>
    <row r="5630" spans="1:27" x14ac:dyDescent="0.3">
      <c r="A5630">
        <v>6806</v>
      </c>
      <c r="B5630" t="s">
        <v>5855</v>
      </c>
      <c r="C5630" s="1">
        <v>45668</v>
      </c>
      <c r="D5630">
        <v>18</v>
      </c>
      <c r="E5630" t="s">
        <v>60</v>
      </c>
      <c r="F5630" t="s">
        <v>125</v>
      </c>
      <c r="G5630" t="s">
        <v>336</v>
      </c>
      <c r="H5630">
        <v>2</v>
      </c>
      <c r="I5630" t="s">
        <v>42</v>
      </c>
      <c r="J5630" t="s">
        <v>74</v>
      </c>
      <c r="K5630" t="s">
        <v>55</v>
      </c>
      <c r="L5630" t="s">
        <v>42</v>
      </c>
      <c r="M5630" t="s">
        <v>231</v>
      </c>
      <c r="N5630" t="s">
        <v>47</v>
      </c>
      <c r="O5630" t="s">
        <v>89</v>
      </c>
      <c r="P5630" t="s">
        <v>49</v>
      </c>
      <c r="Q5630" t="s">
        <v>66</v>
      </c>
      <c r="R5630" s="6">
        <f>_xlfn.XLOOKUP(CleanedData[[#This Row],[Product]],'02_Lookup_Tables'!$A$2:$A$126,'02_Lookup_Tables'!$B$2:$B$126)</f>
        <v>812.2</v>
      </c>
      <c r="S5630" t="str">
        <f>VLOOKUP(CleanedData[[#This Row],[Product]],'02_Lookup_Tables'!$H$2:$I$126,2,FALSE)</f>
        <v>Sports &amp; Outdoors</v>
      </c>
      <c r="T5630" t="str">
        <f>VLOOKUP(CleanedData[[#This Row],[Province]],'02_Lookup_Tables'!$D$2:$E$10,2, FALSE)</f>
        <v>Western Region</v>
      </c>
      <c r="U5630" t="str" cm="1">
        <f t="array" ref="U5630">_xlfn.IFS(CleanedData[[#This Row],[Purchase Amount]]&lt;500,"Low",
CleanedData[[#This Row],[Purchase Amount]]&lt;5000,"Medium",
TRUE,"High")</f>
        <v>Medium</v>
      </c>
      <c r="V5630" t="str">
        <f>TEXT(CleanedData[[#This Row],[Date]],"mmmm")</f>
        <v>January</v>
      </c>
      <c r="W5630" t="str">
        <f>"Q"&amp;ROUNDUP(MONTH(CleanedData[[#This Row],[Date]])/3,0)</f>
        <v>Q1</v>
      </c>
      <c r="X5630" t="str">
        <f>IF(CleanedData[[#This Row],[Purchase Amount]]&gt;=5000,"Yes","No")</f>
        <v>No</v>
      </c>
      <c r="Y5630">
        <f>IF(CleanedData[[#This Row],[Recommend]]="Yes",1,0)</f>
        <v>0</v>
      </c>
      <c r="Z5630" s="6">
        <f>CleanedData[[#This Row],[Purchase Amount]]*0.15</f>
        <v>121.83</v>
      </c>
      <c r="AA5630" s="6">
        <f>CleanedData[[#This Row],[Purchase Amount]]*1.15</f>
        <v>934.03</v>
      </c>
    </row>
    <row r="5631" spans="1:27" x14ac:dyDescent="0.3">
      <c r="A5631">
        <v>6807</v>
      </c>
      <c r="B5631" t="s">
        <v>5856</v>
      </c>
      <c r="C5631" s="1">
        <v>45400</v>
      </c>
      <c r="D5631">
        <v>80</v>
      </c>
      <c r="E5631" t="s">
        <v>60</v>
      </c>
      <c r="F5631" t="s">
        <v>130</v>
      </c>
      <c r="G5631" t="s">
        <v>118</v>
      </c>
      <c r="H5631">
        <v>3</v>
      </c>
      <c r="I5631" t="s">
        <v>45</v>
      </c>
      <c r="J5631" t="s">
        <v>69</v>
      </c>
      <c r="K5631" t="s">
        <v>55</v>
      </c>
      <c r="L5631" t="s">
        <v>45</v>
      </c>
      <c r="M5631" t="s">
        <v>196</v>
      </c>
      <c r="N5631" t="s">
        <v>48</v>
      </c>
      <c r="O5631" t="s">
        <v>89</v>
      </c>
      <c r="P5631" t="s">
        <v>49</v>
      </c>
      <c r="Q5631" t="s">
        <v>97</v>
      </c>
      <c r="R5631" s="6">
        <f>_xlfn.XLOOKUP(CleanedData[[#This Row],[Product]],'02_Lookup_Tables'!$A$2:$A$126,'02_Lookup_Tables'!$B$2:$B$126)</f>
        <v>368.99</v>
      </c>
      <c r="S5631" t="str">
        <f>VLOOKUP(CleanedData[[#This Row],[Product]],'02_Lookup_Tables'!$H$2:$I$126,2,FALSE)</f>
        <v>Accessories</v>
      </c>
      <c r="T5631" t="str">
        <f>VLOOKUP(CleanedData[[#This Row],[Province]],'02_Lookup_Tables'!$D$2:$E$10,2, FALSE)</f>
        <v>Eastern Region</v>
      </c>
      <c r="U5631" t="str" cm="1">
        <f t="array" ref="U5631">_xlfn.IFS(CleanedData[[#This Row],[Purchase Amount]]&lt;500,"Low",
CleanedData[[#This Row],[Purchase Amount]]&lt;5000,"Medium",
TRUE,"High")</f>
        <v>Low</v>
      </c>
      <c r="V5631" t="str">
        <f>TEXT(CleanedData[[#This Row],[Date]],"mmmm")</f>
        <v>April</v>
      </c>
      <c r="W5631" t="str">
        <f>"Q"&amp;ROUNDUP(MONTH(CleanedData[[#This Row],[Date]])/3,0)</f>
        <v>Q2</v>
      </c>
      <c r="X5631" t="str">
        <f>IF(CleanedData[[#This Row],[Purchase Amount]]&gt;=5000,"Yes","No")</f>
        <v>No</v>
      </c>
      <c r="Y5631">
        <f>IF(CleanedData[[#This Row],[Recommend]]="Yes",1,0)</f>
        <v>1</v>
      </c>
      <c r="Z5631" s="6">
        <f>CleanedData[[#This Row],[Purchase Amount]]*0.15</f>
        <v>55.348500000000001</v>
      </c>
      <c r="AA5631" s="6">
        <f>CleanedData[[#This Row],[Purchase Amount]]*1.15</f>
        <v>424.33849999999995</v>
      </c>
    </row>
    <row r="5632" spans="1:27" x14ac:dyDescent="0.3">
      <c r="A5632">
        <v>6808</v>
      </c>
      <c r="B5632" t="s">
        <v>5857</v>
      </c>
      <c r="C5632" s="1">
        <v>45406</v>
      </c>
      <c r="D5632">
        <v>41</v>
      </c>
      <c r="E5632" t="s">
        <v>52</v>
      </c>
      <c r="F5632" t="s">
        <v>108</v>
      </c>
      <c r="G5632" t="s">
        <v>160</v>
      </c>
      <c r="H5632">
        <v>1</v>
      </c>
      <c r="I5632" t="s">
        <v>42</v>
      </c>
      <c r="J5632" t="s">
        <v>69</v>
      </c>
      <c r="K5632" t="s">
        <v>64</v>
      </c>
      <c r="L5632" t="s">
        <v>45</v>
      </c>
      <c r="M5632" t="s">
        <v>123</v>
      </c>
      <c r="N5632" t="s">
        <v>80</v>
      </c>
      <c r="O5632" t="s">
        <v>89</v>
      </c>
      <c r="P5632" t="s">
        <v>49</v>
      </c>
      <c r="Q5632" t="s">
        <v>81</v>
      </c>
      <c r="R5632" s="6">
        <f>_xlfn.XLOOKUP(CleanedData[[#This Row],[Product]],'02_Lookup_Tables'!$A$2:$A$126,'02_Lookup_Tables'!$B$2:$B$126)</f>
        <v>294.33</v>
      </c>
      <c r="S5632" t="str">
        <f>VLOOKUP(CleanedData[[#This Row],[Product]],'02_Lookup_Tables'!$H$2:$I$126,2,FALSE)</f>
        <v>Toys &amp; Games</v>
      </c>
      <c r="T5632" t="str">
        <f>VLOOKUP(CleanedData[[#This Row],[Province]],'02_Lookup_Tables'!$D$2:$E$10,2, FALSE)</f>
        <v>Gauteng Region</v>
      </c>
      <c r="U5632" t="str" cm="1">
        <f t="array" ref="U5632">_xlfn.IFS(CleanedData[[#This Row],[Purchase Amount]]&lt;500,"Low",
CleanedData[[#This Row],[Purchase Amount]]&lt;5000,"Medium",
TRUE,"High")</f>
        <v>Low</v>
      </c>
      <c r="V5632" t="str">
        <f>TEXT(CleanedData[[#This Row],[Date]],"mmmm")</f>
        <v>April</v>
      </c>
      <c r="W5632" t="str">
        <f>"Q"&amp;ROUNDUP(MONTH(CleanedData[[#This Row],[Date]])/3,0)</f>
        <v>Q2</v>
      </c>
      <c r="X5632" t="str">
        <f>IF(CleanedData[[#This Row],[Purchase Amount]]&gt;=5000,"Yes","No")</f>
        <v>No</v>
      </c>
      <c r="Y5632">
        <f>IF(CleanedData[[#This Row],[Recommend]]="Yes",1,0)</f>
        <v>0</v>
      </c>
      <c r="Z5632" s="6">
        <f>CleanedData[[#This Row],[Purchase Amount]]*0.15</f>
        <v>44.149499999999996</v>
      </c>
      <c r="AA5632" s="6">
        <f>CleanedData[[#This Row],[Purchase Amount]]*1.15</f>
        <v>338.47949999999997</v>
      </c>
    </row>
    <row r="5633" spans="1:27" x14ac:dyDescent="0.3">
      <c r="A5633">
        <v>6809</v>
      </c>
      <c r="B5633" t="s">
        <v>5858</v>
      </c>
      <c r="C5633" s="1">
        <v>45481</v>
      </c>
      <c r="D5633">
        <v>66</v>
      </c>
      <c r="E5633" t="s">
        <v>39</v>
      </c>
      <c r="F5633" t="s">
        <v>40</v>
      </c>
      <c r="G5633" t="s">
        <v>158</v>
      </c>
      <c r="H5633">
        <v>3</v>
      </c>
      <c r="I5633" t="s">
        <v>42</v>
      </c>
      <c r="J5633" t="s">
        <v>63</v>
      </c>
      <c r="K5633" t="s">
        <v>55</v>
      </c>
      <c r="L5633" t="s">
        <v>42</v>
      </c>
      <c r="M5633" t="s">
        <v>180</v>
      </c>
      <c r="N5633" t="s">
        <v>48</v>
      </c>
      <c r="O5633" t="s">
        <v>89</v>
      </c>
      <c r="P5633" t="s">
        <v>49</v>
      </c>
      <c r="Q5633" t="s">
        <v>97</v>
      </c>
      <c r="R5633" s="6">
        <f>_xlfn.XLOOKUP(CleanedData[[#This Row],[Product]],'02_Lookup_Tables'!$A$2:$A$126,'02_Lookup_Tables'!$B$2:$B$126)</f>
        <v>2962.6</v>
      </c>
      <c r="S5633" t="str">
        <f>VLOOKUP(CleanedData[[#This Row],[Product]],'02_Lookup_Tables'!$H$2:$I$126,2,FALSE)</f>
        <v>Sports &amp; Outdoors</v>
      </c>
      <c r="T5633" t="str">
        <f>VLOOKUP(CleanedData[[#This Row],[Province]],'02_Lookup_Tables'!$D$2:$E$10,2, FALSE)</f>
        <v>Northern Region</v>
      </c>
      <c r="U5633" t="str" cm="1">
        <f t="array" ref="U5633">_xlfn.IFS(CleanedData[[#This Row],[Purchase Amount]]&lt;500,"Low",
CleanedData[[#This Row],[Purchase Amount]]&lt;5000,"Medium",
TRUE,"High")</f>
        <v>Medium</v>
      </c>
      <c r="V5633" t="str">
        <f>TEXT(CleanedData[[#This Row],[Date]],"mmmm")</f>
        <v>July</v>
      </c>
      <c r="W5633" t="str">
        <f>"Q"&amp;ROUNDUP(MONTH(CleanedData[[#This Row],[Date]])/3,0)</f>
        <v>Q3</v>
      </c>
      <c r="X5633" t="str">
        <f>IF(CleanedData[[#This Row],[Purchase Amount]]&gt;=5000,"Yes","No")</f>
        <v>No</v>
      </c>
      <c r="Y5633">
        <f>IF(CleanedData[[#This Row],[Recommend]]="Yes",1,0)</f>
        <v>0</v>
      </c>
      <c r="Z5633" s="6">
        <f>CleanedData[[#This Row],[Purchase Amount]]*0.15</f>
        <v>444.39</v>
      </c>
      <c r="AA5633" s="6">
        <f>CleanedData[[#This Row],[Purchase Amount]]*1.15</f>
        <v>3406.99</v>
      </c>
    </row>
    <row r="5634" spans="1:27" x14ac:dyDescent="0.3">
      <c r="A5634">
        <v>6810</v>
      </c>
      <c r="B5634" t="s">
        <v>5859</v>
      </c>
      <c r="C5634" s="1">
        <v>45665</v>
      </c>
      <c r="E5634" t="s">
        <v>60</v>
      </c>
      <c r="F5634" t="s">
        <v>40</v>
      </c>
      <c r="G5634" t="s">
        <v>111</v>
      </c>
      <c r="H5634">
        <v>5</v>
      </c>
      <c r="I5634" t="s">
        <v>45</v>
      </c>
      <c r="J5634" t="s">
        <v>74</v>
      </c>
      <c r="K5634" t="s">
        <v>64</v>
      </c>
      <c r="L5634" t="s">
        <v>45</v>
      </c>
      <c r="M5634" t="s">
        <v>46</v>
      </c>
      <c r="N5634" t="s">
        <v>57</v>
      </c>
      <c r="O5634" t="s">
        <v>89</v>
      </c>
      <c r="P5634" t="s">
        <v>70</v>
      </c>
      <c r="Q5634" t="s">
        <v>166</v>
      </c>
      <c r="R5634" s="6">
        <f>_xlfn.XLOOKUP(CleanedData[[#This Row],[Product]],'02_Lookup_Tables'!$A$2:$A$126,'02_Lookup_Tables'!$B$2:$B$126)</f>
        <v>3576.97</v>
      </c>
      <c r="S5634" t="str">
        <f>VLOOKUP(CleanedData[[#This Row],[Product]],'02_Lookup_Tables'!$H$2:$I$126,2,FALSE)</f>
        <v>Home Devices</v>
      </c>
      <c r="T5634" t="str">
        <f>VLOOKUP(CleanedData[[#This Row],[Province]],'02_Lookup_Tables'!$D$2:$E$10,2, FALSE)</f>
        <v>Northern Region</v>
      </c>
      <c r="U5634" t="str" cm="1">
        <f t="array" ref="U5634">_xlfn.IFS(CleanedData[[#This Row],[Purchase Amount]]&lt;500,"Low",
CleanedData[[#This Row],[Purchase Amount]]&lt;5000,"Medium",
TRUE,"High")</f>
        <v>Medium</v>
      </c>
      <c r="V5634" t="str">
        <f>TEXT(CleanedData[[#This Row],[Date]],"mmmm")</f>
        <v>January</v>
      </c>
      <c r="W5634" t="str">
        <f>"Q"&amp;ROUNDUP(MONTH(CleanedData[[#This Row],[Date]])/3,0)</f>
        <v>Q1</v>
      </c>
      <c r="X5634" t="str">
        <f>IF(CleanedData[[#This Row],[Purchase Amount]]&gt;=5000,"Yes","No")</f>
        <v>No</v>
      </c>
      <c r="Y5634">
        <f>IF(CleanedData[[#This Row],[Recommend]]="Yes",1,0)</f>
        <v>1</v>
      </c>
      <c r="Z5634" s="6">
        <f>CleanedData[[#This Row],[Purchase Amount]]*0.15</f>
        <v>536.54549999999995</v>
      </c>
      <c r="AA5634" s="6">
        <f>CleanedData[[#This Row],[Purchase Amount]]*1.15</f>
        <v>4113.5154999999995</v>
      </c>
    </row>
    <row r="5635" spans="1:27" x14ac:dyDescent="0.3">
      <c r="A5635">
        <v>6811</v>
      </c>
      <c r="B5635" t="s">
        <v>5860</v>
      </c>
      <c r="C5635" s="1">
        <v>45706</v>
      </c>
      <c r="D5635">
        <v>69</v>
      </c>
      <c r="E5635" t="s">
        <v>52</v>
      </c>
      <c r="F5635" t="s">
        <v>130</v>
      </c>
      <c r="G5635" t="s">
        <v>362</v>
      </c>
      <c r="H5635">
        <v>2</v>
      </c>
      <c r="I5635" t="s">
        <v>42</v>
      </c>
      <c r="J5635" t="s">
        <v>43</v>
      </c>
      <c r="K5635" t="s">
        <v>44</v>
      </c>
      <c r="L5635" t="s">
        <v>42</v>
      </c>
      <c r="M5635" t="s">
        <v>106</v>
      </c>
      <c r="N5635" t="s">
        <v>47</v>
      </c>
      <c r="O5635" t="s">
        <v>148</v>
      </c>
      <c r="P5635" t="s">
        <v>70</v>
      </c>
      <c r="Q5635" t="s">
        <v>97</v>
      </c>
      <c r="R5635" s="6">
        <f>_xlfn.XLOOKUP(CleanedData[[#This Row],[Product]],'02_Lookup_Tables'!$A$2:$A$126,'02_Lookup_Tables'!$B$2:$B$126)</f>
        <v>1746.77</v>
      </c>
      <c r="S5635" t="str">
        <f>VLOOKUP(CleanedData[[#This Row],[Product]],'02_Lookup_Tables'!$H$2:$I$126,2,FALSE)</f>
        <v>Home Devices</v>
      </c>
      <c r="T5635" t="str">
        <f>VLOOKUP(CleanedData[[#This Row],[Province]],'02_Lookup_Tables'!$D$2:$E$10,2, FALSE)</f>
        <v>Eastern Region</v>
      </c>
      <c r="U5635" t="str" cm="1">
        <f t="array" ref="U5635">_xlfn.IFS(CleanedData[[#This Row],[Purchase Amount]]&lt;500,"Low",
CleanedData[[#This Row],[Purchase Amount]]&lt;5000,"Medium",
TRUE,"High")</f>
        <v>Medium</v>
      </c>
      <c r="V5635" t="str">
        <f>TEXT(CleanedData[[#This Row],[Date]],"mmmm")</f>
        <v>February</v>
      </c>
      <c r="W5635" t="str">
        <f>"Q"&amp;ROUNDUP(MONTH(CleanedData[[#This Row],[Date]])/3,0)</f>
        <v>Q1</v>
      </c>
      <c r="X5635" t="str">
        <f>IF(CleanedData[[#This Row],[Purchase Amount]]&gt;=5000,"Yes","No")</f>
        <v>No</v>
      </c>
      <c r="Y5635">
        <f>IF(CleanedData[[#This Row],[Recommend]]="Yes",1,0)</f>
        <v>0</v>
      </c>
      <c r="Z5635" s="6">
        <f>CleanedData[[#This Row],[Purchase Amount]]*0.15</f>
        <v>262.01549999999997</v>
      </c>
      <c r="AA5635" s="6">
        <f>CleanedData[[#This Row],[Purchase Amount]]*1.15</f>
        <v>2008.7854999999997</v>
      </c>
    </row>
    <row r="5636" spans="1:27" x14ac:dyDescent="0.3">
      <c r="A5636">
        <v>6812</v>
      </c>
      <c r="B5636" t="s">
        <v>5861</v>
      </c>
      <c r="C5636" s="1">
        <v>45531</v>
      </c>
      <c r="D5636">
        <v>54</v>
      </c>
      <c r="E5636" t="s">
        <v>52</v>
      </c>
      <c r="F5636" t="s">
        <v>72</v>
      </c>
      <c r="G5636" t="s">
        <v>362</v>
      </c>
      <c r="H5636">
        <v>2</v>
      </c>
      <c r="I5636" t="s">
        <v>42</v>
      </c>
      <c r="J5636" t="s">
        <v>69</v>
      </c>
      <c r="K5636" t="s">
        <v>64</v>
      </c>
      <c r="L5636" t="s">
        <v>45</v>
      </c>
      <c r="M5636" t="s">
        <v>88</v>
      </c>
      <c r="N5636" t="s">
        <v>47</v>
      </c>
      <c r="O5636" t="s">
        <v>89</v>
      </c>
      <c r="P5636" t="s">
        <v>49</v>
      </c>
      <c r="Q5636" t="s">
        <v>93</v>
      </c>
      <c r="R5636" s="6">
        <f>_xlfn.XLOOKUP(CleanedData[[#This Row],[Product]],'02_Lookup_Tables'!$A$2:$A$126,'02_Lookup_Tables'!$B$2:$B$126)</f>
        <v>1746.77</v>
      </c>
      <c r="S5636" t="str">
        <f>VLOOKUP(CleanedData[[#This Row],[Product]],'02_Lookup_Tables'!$H$2:$I$126,2,FALSE)</f>
        <v>Home Devices</v>
      </c>
      <c r="T5636" t="str">
        <f>VLOOKUP(CleanedData[[#This Row],[Province]],'02_Lookup_Tables'!$D$2:$E$10,2, FALSE)</f>
        <v>Central Region</v>
      </c>
      <c r="U5636" t="str" cm="1">
        <f t="array" ref="U5636">_xlfn.IFS(CleanedData[[#This Row],[Purchase Amount]]&lt;500,"Low",
CleanedData[[#This Row],[Purchase Amount]]&lt;5000,"Medium",
TRUE,"High")</f>
        <v>Medium</v>
      </c>
      <c r="V5636" t="str">
        <f>TEXT(CleanedData[[#This Row],[Date]],"mmmm")</f>
        <v>August</v>
      </c>
      <c r="W5636" t="str">
        <f>"Q"&amp;ROUNDUP(MONTH(CleanedData[[#This Row],[Date]])/3,0)</f>
        <v>Q3</v>
      </c>
      <c r="X5636" t="str">
        <f>IF(CleanedData[[#This Row],[Purchase Amount]]&gt;=5000,"Yes","No")</f>
        <v>No</v>
      </c>
      <c r="Y5636">
        <f>IF(CleanedData[[#This Row],[Recommend]]="Yes",1,0)</f>
        <v>0</v>
      </c>
      <c r="Z5636" s="6">
        <f>CleanedData[[#This Row],[Purchase Amount]]*0.15</f>
        <v>262.01549999999997</v>
      </c>
      <c r="AA5636" s="6">
        <f>CleanedData[[#This Row],[Purchase Amount]]*1.15</f>
        <v>2008.7854999999997</v>
      </c>
    </row>
    <row r="5637" spans="1:27" x14ac:dyDescent="0.3">
      <c r="A5637">
        <v>6813</v>
      </c>
      <c r="B5637" t="s">
        <v>5862</v>
      </c>
      <c r="C5637" s="1">
        <v>45554</v>
      </c>
      <c r="D5637">
        <v>65</v>
      </c>
      <c r="E5637" t="s">
        <v>39</v>
      </c>
      <c r="F5637" t="s">
        <v>77</v>
      </c>
      <c r="G5637" t="s">
        <v>233</v>
      </c>
      <c r="H5637">
        <v>1</v>
      </c>
      <c r="I5637" t="s">
        <v>42</v>
      </c>
      <c r="J5637" t="s">
        <v>74</v>
      </c>
      <c r="K5637" t="s">
        <v>44</v>
      </c>
      <c r="L5637" t="s">
        <v>45</v>
      </c>
      <c r="M5637" t="s">
        <v>151</v>
      </c>
      <c r="N5637" t="s">
        <v>80</v>
      </c>
      <c r="O5637" t="s">
        <v>89</v>
      </c>
      <c r="P5637" t="s">
        <v>49</v>
      </c>
      <c r="Q5637" t="s">
        <v>97</v>
      </c>
      <c r="R5637" s="6">
        <f>_xlfn.XLOOKUP(CleanedData[[#This Row],[Product]],'02_Lookup_Tables'!$A$2:$A$126,'02_Lookup_Tables'!$B$2:$B$126)</f>
        <v>324.35000000000002</v>
      </c>
      <c r="S5637" t="str">
        <f>VLOOKUP(CleanedData[[#This Row],[Product]],'02_Lookup_Tables'!$H$2:$I$126,2,FALSE)</f>
        <v>Apparel</v>
      </c>
      <c r="T5637" t="str">
        <f>VLOOKUP(CleanedData[[#This Row],[Province]],'02_Lookup_Tables'!$D$2:$E$10,2, FALSE)</f>
        <v>Central Region</v>
      </c>
      <c r="U5637" t="str" cm="1">
        <f t="array" ref="U5637">_xlfn.IFS(CleanedData[[#This Row],[Purchase Amount]]&lt;500,"Low",
CleanedData[[#This Row],[Purchase Amount]]&lt;5000,"Medium",
TRUE,"High")</f>
        <v>Low</v>
      </c>
      <c r="V5637" t="str">
        <f>TEXT(CleanedData[[#This Row],[Date]],"mmmm")</f>
        <v>September</v>
      </c>
      <c r="W5637" t="str">
        <f>"Q"&amp;ROUNDUP(MONTH(CleanedData[[#This Row],[Date]])/3,0)</f>
        <v>Q3</v>
      </c>
      <c r="X5637" t="str">
        <f>IF(CleanedData[[#This Row],[Purchase Amount]]&gt;=5000,"Yes","No")</f>
        <v>No</v>
      </c>
      <c r="Y5637">
        <f>IF(CleanedData[[#This Row],[Recommend]]="Yes",1,0)</f>
        <v>0</v>
      </c>
      <c r="Z5637" s="6">
        <f>CleanedData[[#This Row],[Purchase Amount]]*0.15</f>
        <v>48.652500000000003</v>
      </c>
      <c r="AA5637" s="6">
        <f>CleanedData[[#This Row],[Purchase Amount]]*1.15</f>
        <v>373.0025</v>
      </c>
    </row>
    <row r="5638" spans="1:27" x14ac:dyDescent="0.3">
      <c r="A5638">
        <v>6814</v>
      </c>
      <c r="B5638" t="s">
        <v>5863</v>
      </c>
      <c r="C5638" s="1">
        <v>45317</v>
      </c>
      <c r="D5638">
        <v>50</v>
      </c>
      <c r="E5638" t="s">
        <v>52</v>
      </c>
      <c r="F5638" t="s">
        <v>125</v>
      </c>
      <c r="G5638" t="s">
        <v>389</v>
      </c>
      <c r="H5638">
        <v>1</v>
      </c>
      <c r="I5638" t="s">
        <v>42</v>
      </c>
      <c r="J5638" t="s">
        <v>54</v>
      </c>
      <c r="K5638" t="s">
        <v>44</v>
      </c>
      <c r="L5638" t="s">
        <v>42</v>
      </c>
      <c r="M5638" t="s">
        <v>236</v>
      </c>
      <c r="N5638" t="s">
        <v>80</v>
      </c>
      <c r="O5638" t="s">
        <v>89</v>
      </c>
      <c r="P5638" t="s">
        <v>49</v>
      </c>
      <c r="Q5638" t="s">
        <v>93</v>
      </c>
      <c r="R5638" s="6">
        <f>_xlfn.XLOOKUP(CleanedData[[#This Row],[Product]],'02_Lookup_Tables'!$A$2:$A$126,'02_Lookup_Tables'!$B$2:$B$126)</f>
        <v>5432.76</v>
      </c>
      <c r="S5638" t="str">
        <f>VLOOKUP(CleanedData[[#This Row],[Product]],'02_Lookup_Tables'!$H$2:$I$126,2,FALSE)</f>
        <v>Home Devices</v>
      </c>
      <c r="T5638" t="str">
        <f>VLOOKUP(CleanedData[[#This Row],[Province]],'02_Lookup_Tables'!$D$2:$E$10,2, FALSE)</f>
        <v>Western Region</v>
      </c>
      <c r="U5638" t="str" cm="1">
        <f t="array" ref="U5638">_xlfn.IFS(CleanedData[[#This Row],[Purchase Amount]]&lt;500,"Low",
CleanedData[[#This Row],[Purchase Amount]]&lt;5000,"Medium",
TRUE,"High")</f>
        <v>High</v>
      </c>
      <c r="V5638" t="str">
        <f>TEXT(CleanedData[[#This Row],[Date]],"mmmm")</f>
        <v>January</v>
      </c>
      <c r="W5638" t="str">
        <f>"Q"&amp;ROUNDUP(MONTH(CleanedData[[#This Row],[Date]])/3,0)</f>
        <v>Q1</v>
      </c>
      <c r="X5638" t="str">
        <f>IF(CleanedData[[#This Row],[Purchase Amount]]&gt;=5000,"Yes","No")</f>
        <v>Yes</v>
      </c>
      <c r="Y5638">
        <f>IF(CleanedData[[#This Row],[Recommend]]="Yes",1,0)</f>
        <v>0</v>
      </c>
      <c r="Z5638" s="6">
        <f>CleanedData[[#This Row],[Purchase Amount]]*0.15</f>
        <v>814.91399999999999</v>
      </c>
      <c r="AA5638" s="6">
        <f>CleanedData[[#This Row],[Purchase Amount]]*1.15</f>
        <v>6247.674</v>
      </c>
    </row>
    <row r="5639" spans="1:27" x14ac:dyDescent="0.3">
      <c r="A5639">
        <v>6815</v>
      </c>
      <c r="B5639" t="s">
        <v>5864</v>
      </c>
      <c r="C5639" s="1">
        <v>45388</v>
      </c>
      <c r="D5639">
        <v>27</v>
      </c>
      <c r="E5639" t="s">
        <v>60</v>
      </c>
      <c r="F5639" t="s">
        <v>40</v>
      </c>
      <c r="G5639" t="s">
        <v>230</v>
      </c>
      <c r="H5639">
        <v>2</v>
      </c>
      <c r="I5639" t="s">
        <v>45</v>
      </c>
      <c r="J5639" t="s">
        <v>43</v>
      </c>
      <c r="K5639" t="s">
        <v>44</v>
      </c>
      <c r="L5639" t="s">
        <v>42</v>
      </c>
      <c r="M5639" t="s">
        <v>231</v>
      </c>
      <c r="N5639" t="s">
        <v>47</v>
      </c>
      <c r="O5639" t="s">
        <v>89</v>
      </c>
      <c r="P5639" t="s">
        <v>49</v>
      </c>
      <c r="Q5639" t="s">
        <v>58</v>
      </c>
      <c r="R5639" s="6">
        <f>_xlfn.XLOOKUP(CleanedData[[#This Row],[Product]],'02_Lookup_Tables'!$A$2:$A$126,'02_Lookup_Tables'!$B$2:$B$126)</f>
        <v>1940.64</v>
      </c>
      <c r="S5639" t="str">
        <f>VLOOKUP(CleanedData[[#This Row],[Product]],'02_Lookup_Tables'!$H$2:$I$126,2,FALSE)</f>
        <v>Toys &amp; Games</v>
      </c>
      <c r="T5639" t="str">
        <f>VLOOKUP(CleanedData[[#This Row],[Province]],'02_Lookup_Tables'!$D$2:$E$10,2, FALSE)</f>
        <v>Northern Region</v>
      </c>
      <c r="U5639" t="str" cm="1">
        <f t="array" ref="U5639">_xlfn.IFS(CleanedData[[#This Row],[Purchase Amount]]&lt;500,"Low",
CleanedData[[#This Row],[Purchase Amount]]&lt;5000,"Medium",
TRUE,"High")</f>
        <v>Medium</v>
      </c>
      <c r="V5639" t="str">
        <f>TEXT(CleanedData[[#This Row],[Date]],"mmmm")</f>
        <v>April</v>
      </c>
      <c r="W5639" t="str">
        <f>"Q"&amp;ROUNDUP(MONTH(CleanedData[[#This Row],[Date]])/3,0)</f>
        <v>Q2</v>
      </c>
      <c r="X5639" t="str">
        <f>IF(CleanedData[[#This Row],[Purchase Amount]]&gt;=5000,"Yes","No")</f>
        <v>No</v>
      </c>
      <c r="Y5639">
        <f>IF(CleanedData[[#This Row],[Recommend]]="Yes",1,0)</f>
        <v>1</v>
      </c>
      <c r="Z5639" s="6">
        <f>CleanedData[[#This Row],[Purchase Amount]]*0.15</f>
        <v>291.096</v>
      </c>
      <c r="AA5639" s="6">
        <f>CleanedData[[#This Row],[Purchase Amount]]*1.15</f>
        <v>2231.7359999999999</v>
      </c>
    </row>
    <row r="5640" spans="1:27" x14ac:dyDescent="0.3">
      <c r="A5640">
        <v>6816</v>
      </c>
      <c r="B5640" t="s">
        <v>5865</v>
      </c>
      <c r="C5640" s="1">
        <v>45918</v>
      </c>
      <c r="D5640">
        <v>70</v>
      </c>
      <c r="E5640" t="s">
        <v>60</v>
      </c>
      <c r="F5640" t="s">
        <v>125</v>
      </c>
      <c r="G5640" t="s">
        <v>450</v>
      </c>
      <c r="H5640">
        <v>5</v>
      </c>
      <c r="I5640" t="s">
        <v>42</v>
      </c>
      <c r="J5640" t="s">
        <v>74</v>
      </c>
      <c r="K5640" t="s">
        <v>55</v>
      </c>
      <c r="L5640" t="s">
        <v>45</v>
      </c>
      <c r="M5640" t="s">
        <v>140</v>
      </c>
      <c r="N5640" t="s">
        <v>57</v>
      </c>
      <c r="O5640" t="s">
        <v>148</v>
      </c>
      <c r="P5640" t="s">
        <v>49</v>
      </c>
      <c r="Q5640" t="s">
        <v>97</v>
      </c>
      <c r="R5640" s="6">
        <f>_xlfn.XLOOKUP(CleanedData[[#This Row],[Product]],'02_Lookup_Tables'!$A$2:$A$126,'02_Lookup_Tables'!$B$2:$B$126)</f>
        <v>74.72</v>
      </c>
      <c r="S5640" t="str">
        <f>VLOOKUP(CleanedData[[#This Row],[Product]],'02_Lookup_Tables'!$H$2:$I$126,2,FALSE)</f>
        <v>Food</v>
      </c>
      <c r="T5640" t="str">
        <f>VLOOKUP(CleanedData[[#This Row],[Province]],'02_Lookup_Tables'!$D$2:$E$10,2, FALSE)</f>
        <v>Western Region</v>
      </c>
      <c r="U5640" t="str" cm="1">
        <f t="array" ref="U5640">_xlfn.IFS(CleanedData[[#This Row],[Purchase Amount]]&lt;500,"Low",
CleanedData[[#This Row],[Purchase Amount]]&lt;5000,"Medium",
TRUE,"High")</f>
        <v>Low</v>
      </c>
      <c r="V5640" t="str">
        <f>TEXT(CleanedData[[#This Row],[Date]],"mmmm")</f>
        <v>September</v>
      </c>
      <c r="W5640" t="str">
        <f>"Q"&amp;ROUNDUP(MONTH(CleanedData[[#This Row],[Date]])/3,0)</f>
        <v>Q3</v>
      </c>
      <c r="X5640" t="str">
        <f>IF(CleanedData[[#This Row],[Purchase Amount]]&gt;=5000,"Yes","No")</f>
        <v>No</v>
      </c>
      <c r="Y5640">
        <f>IF(CleanedData[[#This Row],[Recommend]]="Yes",1,0)</f>
        <v>0</v>
      </c>
      <c r="Z5640" s="6">
        <f>CleanedData[[#This Row],[Purchase Amount]]*0.15</f>
        <v>11.208</v>
      </c>
      <c r="AA5640" s="6">
        <f>CleanedData[[#This Row],[Purchase Amount]]*1.15</f>
        <v>85.927999999999997</v>
      </c>
    </row>
    <row r="5641" spans="1:27" x14ac:dyDescent="0.3">
      <c r="A5641">
        <v>6817</v>
      </c>
      <c r="B5641" t="s">
        <v>5866</v>
      </c>
      <c r="C5641" s="1">
        <v>45378</v>
      </c>
      <c r="D5641">
        <v>35</v>
      </c>
      <c r="E5641" t="s">
        <v>60</v>
      </c>
      <c r="F5641" t="s">
        <v>130</v>
      </c>
      <c r="G5641" t="s">
        <v>378</v>
      </c>
      <c r="H5641">
        <v>4</v>
      </c>
      <c r="I5641" t="s">
        <v>45</v>
      </c>
      <c r="J5641" t="s">
        <v>74</v>
      </c>
      <c r="K5641" t="s">
        <v>44</v>
      </c>
      <c r="L5641" t="s">
        <v>45</v>
      </c>
      <c r="M5641" t="s">
        <v>79</v>
      </c>
      <c r="N5641" t="s">
        <v>96</v>
      </c>
      <c r="O5641" t="s">
        <v>89</v>
      </c>
      <c r="P5641" t="s">
        <v>70</v>
      </c>
      <c r="Q5641" t="s">
        <v>81</v>
      </c>
      <c r="R5641" s="6">
        <f>_xlfn.XLOOKUP(CleanedData[[#This Row],[Product]],'02_Lookup_Tables'!$A$2:$A$126,'02_Lookup_Tables'!$B$2:$B$126)</f>
        <v>40.11</v>
      </c>
      <c r="S5641" t="str">
        <f>VLOOKUP(CleanedData[[#This Row],[Product]],'02_Lookup_Tables'!$H$2:$I$126,2,FALSE)</f>
        <v>Food</v>
      </c>
      <c r="T5641" t="str">
        <f>VLOOKUP(CleanedData[[#This Row],[Province]],'02_Lookup_Tables'!$D$2:$E$10,2, FALSE)</f>
        <v>Eastern Region</v>
      </c>
      <c r="U5641" t="str" cm="1">
        <f t="array" ref="U5641">_xlfn.IFS(CleanedData[[#This Row],[Purchase Amount]]&lt;500,"Low",
CleanedData[[#This Row],[Purchase Amount]]&lt;5000,"Medium",
TRUE,"High")</f>
        <v>Low</v>
      </c>
      <c r="V5641" t="str">
        <f>TEXT(CleanedData[[#This Row],[Date]],"mmmm")</f>
        <v>March</v>
      </c>
      <c r="W5641" t="str">
        <f>"Q"&amp;ROUNDUP(MONTH(CleanedData[[#This Row],[Date]])/3,0)</f>
        <v>Q1</v>
      </c>
      <c r="X5641" t="str">
        <f>IF(CleanedData[[#This Row],[Purchase Amount]]&gt;=5000,"Yes","No")</f>
        <v>No</v>
      </c>
      <c r="Y5641">
        <f>IF(CleanedData[[#This Row],[Recommend]]="Yes",1,0)</f>
        <v>1</v>
      </c>
      <c r="Z5641" s="6">
        <f>CleanedData[[#This Row],[Purchase Amount]]*0.15</f>
        <v>6.0164999999999997</v>
      </c>
      <c r="AA5641" s="6">
        <f>CleanedData[[#This Row],[Purchase Amount]]*1.15</f>
        <v>46.126499999999993</v>
      </c>
    </row>
    <row r="5642" spans="1:27" x14ac:dyDescent="0.3">
      <c r="A5642">
        <v>6819</v>
      </c>
      <c r="B5642" t="s">
        <v>5867</v>
      </c>
      <c r="C5642" s="1">
        <v>45332</v>
      </c>
      <c r="D5642">
        <v>64</v>
      </c>
      <c r="E5642" t="s">
        <v>60</v>
      </c>
      <c r="F5642" t="s">
        <v>108</v>
      </c>
      <c r="G5642" t="s">
        <v>87</v>
      </c>
      <c r="H5642">
        <v>1</v>
      </c>
      <c r="I5642" t="s">
        <v>42</v>
      </c>
      <c r="J5642" t="s">
        <v>74</v>
      </c>
      <c r="K5642" t="s">
        <v>64</v>
      </c>
      <c r="L5642" t="s">
        <v>45</v>
      </c>
      <c r="M5642" t="s">
        <v>112</v>
      </c>
      <c r="N5642" t="s">
        <v>80</v>
      </c>
      <c r="O5642" t="s">
        <v>48</v>
      </c>
      <c r="P5642" t="s">
        <v>49</v>
      </c>
      <c r="Q5642" t="s">
        <v>50</v>
      </c>
      <c r="R5642" s="6">
        <f>_xlfn.XLOOKUP(CleanedData[[#This Row],[Product]],'02_Lookup_Tables'!$A$2:$A$126,'02_Lookup_Tables'!$B$2:$B$126)</f>
        <v>409.06</v>
      </c>
      <c r="S5642" t="str">
        <f>VLOOKUP(CleanedData[[#This Row],[Product]],'02_Lookup_Tables'!$H$2:$I$126,2,FALSE)</f>
        <v>Home Devices</v>
      </c>
      <c r="T5642" t="str">
        <f>VLOOKUP(CleanedData[[#This Row],[Province]],'02_Lookup_Tables'!$D$2:$E$10,2, FALSE)</f>
        <v>Gauteng Region</v>
      </c>
      <c r="U5642" t="str" cm="1">
        <f t="array" ref="U5642">_xlfn.IFS(CleanedData[[#This Row],[Purchase Amount]]&lt;500,"Low",
CleanedData[[#This Row],[Purchase Amount]]&lt;5000,"Medium",
TRUE,"High")</f>
        <v>Low</v>
      </c>
      <c r="V5642" t="str">
        <f>TEXT(CleanedData[[#This Row],[Date]],"mmmm")</f>
        <v>February</v>
      </c>
      <c r="W5642" t="str">
        <f>"Q"&amp;ROUNDUP(MONTH(CleanedData[[#This Row],[Date]])/3,0)</f>
        <v>Q1</v>
      </c>
      <c r="X5642" t="str">
        <f>IF(CleanedData[[#This Row],[Purchase Amount]]&gt;=5000,"Yes","No")</f>
        <v>No</v>
      </c>
      <c r="Y5642">
        <f>IF(CleanedData[[#This Row],[Recommend]]="Yes",1,0)</f>
        <v>0</v>
      </c>
      <c r="Z5642" s="6">
        <f>CleanedData[[#This Row],[Purchase Amount]]*0.15</f>
        <v>61.358999999999995</v>
      </c>
      <c r="AA5642" s="6">
        <f>CleanedData[[#This Row],[Purchase Amount]]*1.15</f>
        <v>470.41899999999998</v>
      </c>
    </row>
    <row r="5643" spans="1:27" x14ac:dyDescent="0.3">
      <c r="A5643">
        <v>6820</v>
      </c>
      <c r="B5643" t="s">
        <v>5868</v>
      </c>
      <c r="C5643" s="1">
        <v>45653</v>
      </c>
      <c r="D5643">
        <v>20</v>
      </c>
      <c r="E5643" t="s">
        <v>39</v>
      </c>
      <c r="F5643" t="s">
        <v>130</v>
      </c>
      <c r="G5643" t="s">
        <v>171</v>
      </c>
      <c r="H5643">
        <v>2</v>
      </c>
      <c r="I5643" t="s">
        <v>45</v>
      </c>
      <c r="J5643" t="s">
        <v>63</v>
      </c>
      <c r="K5643" t="s">
        <v>55</v>
      </c>
      <c r="L5643" t="s">
        <v>45</v>
      </c>
      <c r="M5643" t="s">
        <v>112</v>
      </c>
      <c r="N5643" t="s">
        <v>47</v>
      </c>
      <c r="O5643" t="s">
        <v>48</v>
      </c>
      <c r="P5643" t="s">
        <v>49</v>
      </c>
      <c r="Q5643" t="s">
        <v>66</v>
      </c>
      <c r="R5643" s="6">
        <f>_xlfn.XLOOKUP(CleanedData[[#This Row],[Product]],'02_Lookup_Tables'!$A$2:$A$126,'02_Lookup_Tables'!$B$2:$B$126)</f>
        <v>6710.27</v>
      </c>
      <c r="S5643" t="str">
        <f>VLOOKUP(CleanedData[[#This Row],[Product]],'02_Lookup_Tables'!$H$2:$I$126,2,FALSE)</f>
        <v>Home Devices</v>
      </c>
      <c r="T5643" t="str">
        <f>VLOOKUP(CleanedData[[#This Row],[Province]],'02_Lookup_Tables'!$D$2:$E$10,2, FALSE)</f>
        <v>Eastern Region</v>
      </c>
      <c r="U5643" t="str" cm="1">
        <f t="array" ref="U5643">_xlfn.IFS(CleanedData[[#This Row],[Purchase Amount]]&lt;500,"Low",
CleanedData[[#This Row],[Purchase Amount]]&lt;5000,"Medium",
TRUE,"High")</f>
        <v>High</v>
      </c>
      <c r="V5643" t="str">
        <f>TEXT(CleanedData[[#This Row],[Date]],"mmmm")</f>
        <v>December</v>
      </c>
      <c r="W5643" t="str">
        <f>"Q"&amp;ROUNDUP(MONTH(CleanedData[[#This Row],[Date]])/3,0)</f>
        <v>Q4</v>
      </c>
      <c r="X5643" t="str">
        <f>IF(CleanedData[[#This Row],[Purchase Amount]]&gt;=5000,"Yes","No")</f>
        <v>Yes</v>
      </c>
      <c r="Y5643">
        <f>IF(CleanedData[[#This Row],[Recommend]]="Yes",1,0)</f>
        <v>1</v>
      </c>
      <c r="Z5643" s="6">
        <f>CleanedData[[#This Row],[Purchase Amount]]*0.15</f>
        <v>1006.5405000000001</v>
      </c>
      <c r="AA5643" s="6">
        <f>CleanedData[[#This Row],[Purchase Amount]]*1.15</f>
        <v>7716.8104999999996</v>
      </c>
    </row>
    <row r="5644" spans="1:27" x14ac:dyDescent="0.3">
      <c r="A5644">
        <v>6821</v>
      </c>
      <c r="B5644" t="s">
        <v>5869</v>
      </c>
      <c r="C5644" s="1">
        <v>45965</v>
      </c>
      <c r="E5644" t="s">
        <v>52</v>
      </c>
      <c r="F5644" t="s">
        <v>83</v>
      </c>
      <c r="G5644" t="s">
        <v>313</v>
      </c>
      <c r="H5644">
        <v>1</v>
      </c>
      <c r="I5644" t="s">
        <v>45</v>
      </c>
      <c r="J5644" t="s">
        <v>43</v>
      </c>
      <c r="K5644" t="s">
        <v>64</v>
      </c>
      <c r="L5644" t="s">
        <v>42</v>
      </c>
      <c r="M5644" t="s">
        <v>85</v>
      </c>
      <c r="N5644" t="s">
        <v>80</v>
      </c>
      <c r="O5644" t="s">
        <v>48</v>
      </c>
      <c r="P5644" t="s">
        <v>49</v>
      </c>
      <c r="Q5644" t="s">
        <v>166</v>
      </c>
      <c r="R5644" s="6">
        <f>_xlfn.XLOOKUP(CleanedData[[#This Row],[Product]],'02_Lookup_Tables'!$A$2:$A$126,'02_Lookup_Tables'!$B$2:$B$126)</f>
        <v>283.57</v>
      </c>
      <c r="S5644" t="str">
        <f>VLOOKUP(CleanedData[[#This Row],[Product]],'02_Lookup_Tables'!$H$2:$I$126,2,FALSE)</f>
        <v>Accessories</v>
      </c>
      <c r="T5644" t="str">
        <f>VLOOKUP(CleanedData[[#This Row],[Province]],'02_Lookup_Tables'!$D$2:$E$10,2, FALSE)</f>
        <v>Western Region</v>
      </c>
      <c r="U5644" t="str" cm="1">
        <f t="array" ref="U5644">_xlfn.IFS(CleanedData[[#This Row],[Purchase Amount]]&lt;500,"Low",
CleanedData[[#This Row],[Purchase Amount]]&lt;5000,"Medium",
TRUE,"High")</f>
        <v>Low</v>
      </c>
      <c r="V5644" t="str">
        <f>TEXT(CleanedData[[#This Row],[Date]],"mmmm")</f>
        <v>November</v>
      </c>
      <c r="W5644" t="str">
        <f>"Q"&amp;ROUNDUP(MONTH(CleanedData[[#This Row],[Date]])/3,0)</f>
        <v>Q4</v>
      </c>
      <c r="X5644" t="str">
        <f>IF(CleanedData[[#This Row],[Purchase Amount]]&gt;=5000,"Yes","No")</f>
        <v>No</v>
      </c>
      <c r="Y5644">
        <f>IF(CleanedData[[#This Row],[Recommend]]="Yes",1,0)</f>
        <v>1</v>
      </c>
      <c r="Z5644" s="6">
        <f>CleanedData[[#This Row],[Purchase Amount]]*0.15</f>
        <v>42.535499999999999</v>
      </c>
      <c r="AA5644" s="6">
        <f>CleanedData[[#This Row],[Purchase Amount]]*1.15</f>
        <v>326.10549999999995</v>
      </c>
    </row>
    <row r="5645" spans="1:27" x14ac:dyDescent="0.3">
      <c r="A5645">
        <v>6822</v>
      </c>
      <c r="B5645" t="s">
        <v>5870</v>
      </c>
      <c r="C5645" s="1">
        <v>45479</v>
      </c>
      <c r="D5645">
        <v>22</v>
      </c>
      <c r="E5645" t="s">
        <v>60</v>
      </c>
      <c r="F5645" t="s">
        <v>68</v>
      </c>
      <c r="G5645" t="s">
        <v>450</v>
      </c>
      <c r="H5645">
        <v>3</v>
      </c>
      <c r="I5645" t="s">
        <v>42</v>
      </c>
      <c r="J5645" t="s">
        <v>74</v>
      </c>
      <c r="K5645" t="s">
        <v>44</v>
      </c>
      <c r="L5645" t="s">
        <v>45</v>
      </c>
      <c r="M5645" t="s">
        <v>106</v>
      </c>
      <c r="N5645" t="s">
        <v>48</v>
      </c>
      <c r="O5645" t="s">
        <v>148</v>
      </c>
      <c r="P5645" t="s">
        <v>49</v>
      </c>
      <c r="Q5645" t="s">
        <v>66</v>
      </c>
      <c r="R5645" s="6">
        <f>_xlfn.XLOOKUP(CleanedData[[#This Row],[Product]],'02_Lookup_Tables'!$A$2:$A$126,'02_Lookup_Tables'!$B$2:$B$126)</f>
        <v>74.72</v>
      </c>
      <c r="S5645" t="str">
        <f>VLOOKUP(CleanedData[[#This Row],[Product]],'02_Lookup_Tables'!$H$2:$I$126,2,FALSE)</f>
        <v>Food</v>
      </c>
      <c r="T5645" t="str">
        <f>VLOOKUP(CleanedData[[#This Row],[Province]],'02_Lookup_Tables'!$D$2:$E$10,2, FALSE)</f>
        <v>Northern Region</v>
      </c>
      <c r="U5645" t="str" cm="1">
        <f t="array" ref="U5645">_xlfn.IFS(CleanedData[[#This Row],[Purchase Amount]]&lt;500,"Low",
CleanedData[[#This Row],[Purchase Amount]]&lt;5000,"Medium",
TRUE,"High")</f>
        <v>Low</v>
      </c>
      <c r="V5645" t="str">
        <f>TEXT(CleanedData[[#This Row],[Date]],"mmmm")</f>
        <v>July</v>
      </c>
      <c r="W5645" t="str">
        <f>"Q"&amp;ROUNDUP(MONTH(CleanedData[[#This Row],[Date]])/3,0)</f>
        <v>Q3</v>
      </c>
      <c r="X5645" t="str">
        <f>IF(CleanedData[[#This Row],[Purchase Amount]]&gt;=5000,"Yes","No")</f>
        <v>No</v>
      </c>
      <c r="Y5645">
        <f>IF(CleanedData[[#This Row],[Recommend]]="Yes",1,0)</f>
        <v>0</v>
      </c>
      <c r="Z5645" s="6">
        <f>CleanedData[[#This Row],[Purchase Amount]]*0.15</f>
        <v>11.208</v>
      </c>
      <c r="AA5645" s="6">
        <f>CleanedData[[#This Row],[Purchase Amount]]*1.15</f>
        <v>85.927999999999997</v>
      </c>
    </row>
    <row r="5646" spans="1:27" x14ac:dyDescent="0.3">
      <c r="A5646">
        <v>6824</v>
      </c>
      <c r="B5646" t="s">
        <v>5871</v>
      </c>
      <c r="C5646" s="1">
        <v>45303</v>
      </c>
      <c r="D5646">
        <v>27</v>
      </c>
      <c r="E5646" t="s">
        <v>39</v>
      </c>
      <c r="F5646" t="s">
        <v>61</v>
      </c>
      <c r="G5646" t="s">
        <v>359</v>
      </c>
      <c r="H5646">
        <v>1</v>
      </c>
      <c r="I5646" t="s">
        <v>45</v>
      </c>
      <c r="J5646" t="s">
        <v>43</v>
      </c>
      <c r="K5646" t="s">
        <v>55</v>
      </c>
      <c r="L5646" t="s">
        <v>45</v>
      </c>
      <c r="M5646" t="s">
        <v>92</v>
      </c>
      <c r="N5646" t="s">
        <v>80</v>
      </c>
      <c r="O5646" t="s">
        <v>89</v>
      </c>
      <c r="P5646" t="s">
        <v>49</v>
      </c>
      <c r="Q5646" t="s">
        <v>58</v>
      </c>
      <c r="R5646" s="6">
        <f>_xlfn.XLOOKUP(CleanedData[[#This Row],[Product]],'02_Lookup_Tables'!$A$2:$A$126,'02_Lookup_Tables'!$B$2:$B$126)</f>
        <v>34.200000000000003</v>
      </c>
      <c r="S5646" t="str">
        <f>VLOOKUP(CleanedData[[#This Row],[Product]],'02_Lookup_Tables'!$H$2:$I$126,2,FALSE)</f>
        <v>Food</v>
      </c>
      <c r="T5646" t="str">
        <f>VLOOKUP(CleanedData[[#This Row],[Province]],'02_Lookup_Tables'!$D$2:$E$10,2, FALSE)</f>
        <v>Southern Region</v>
      </c>
      <c r="U5646" t="str" cm="1">
        <f t="array" ref="U5646">_xlfn.IFS(CleanedData[[#This Row],[Purchase Amount]]&lt;500,"Low",
CleanedData[[#This Row],[Purchase Amount]]&lt;5000,"Medium",
TRUE,"High")</f>
        <v>Low</v>
      </c>
      <c r="V5646" t="str">
        <f>TEXT(CleanedData[[#This Row],[Date]],"mmmm")</f>
        <v>January</v>
      </c>
      <c r="W5646" t="str">
        <f>"Q"&amp;ROUNDUP(MONTH(CleanedData[[#This Row],[Date]])/3,0)</f>
        <v>Q1</v>
      </c>
      <c r="X5646" t="str">
        <f>IF(CleanedData[[#This Row],[Purchase Amount]]&gt;=5000,"Yes","No")</f>
        <v>No</v>
      </c>
      <c r="Y5646">
        <f>IF(CleanedData[[#This Row],[Recommend]]="Yes",1,0)</f>
        <v>1</v>
      </c>
      <c r="Z5646" s="6">
        <f>CleanedData[[#This Row],[Purchase Amount]]*0.15</f>
        <v>5.13</v>
      </c>
      <c r="AA5646" s="6">
        <f>CleanedData[[#This Row],[Purchase Amount]]*1.15</f>
        <v>39.33</v>
      </c>
    </row>
    <row r="5647" spans="1:27" x14ac:dyDescent="0.3">
      <c r="A5647">
        <v>6825</v>
      </c>
      <c r="B5647" t="s">
        <v>5872</v>
      </c>
      <c r="C5647" s="1">
        <v>45483</v>
      </c>
      <c r="D5647">
        <v>64</v>
      </c>
      <c r="E5647" t="s">
        <v>60</v>
      </c>
      <c r="F5647" t="s">
        <v>68</v>
      </c>
      <c r="G5647" t="s">
        <v>284</v>
      </c>
      <c r="H5647">
        <v>2</v>
      </c>
      <c r="I5647" t="s">
        <v>45</v>
      </c>
      <c r="J5647" t="s">
        <v>74</v>
      </c>
      <c r="K5647" t="s">
        <v>55</v>
      </c>
      <c r="L5647" t="s">
        <v>42</v>
      </c>
      <c r="M5647" t="s">
        <v>92</v>
      </c>
      <c r="N5647" t="s">
        <v>47</v>
      </c>
      <c r="O5647" t="s">
        <v>89</v>
      </c>
      <c r="P5647" t="s">
        <v>49</v>
      </c>
      <c r="Q5647" t="s">
        <v>50</v>
      </c>
      <c r="R5647" s="6">
        <f>_xlfn.XLOOKUP(CleanedData[[#This Row],[Product]],'02_Lookup_Tables'!$A$2:$A$126,'02_Lookup_Tables'!$B$2:$B$126)</f>
        <v>6698.54</v>
      </c>
      <c r="S5647" t="str">
        <f>VLOOKUP(CleanedData[[#This Row],[Product]],'02_Lookup_Tables'!$H$2:$I$126,2,FALSE)</f>
        <v>Electronics</v>
      </c>
      <c r="T5647" t="str">
        <f>VLOOKUP(CleanedData[[#This Row],[Province]],'02_Lookup_Tables'!$D$2:$E$10,2, FALSE)</f>
        <v>Northern Region</v>
      </c>
      <c r="U5647" t="str" cm="1">
        <f t="array" ref="U5647">_xlfn.IFS(CleanedData[[#This Row],[Purchase Amount]]&lt;500,"Low",
CleanedData[[#This Row],[Purchase Amount]]&lt;5000,"Medium",
TRUE,"High")</f>
        <v>High</v>
      </c>
      <c r="V5647" t="str">
        <f>TEXT(CleanedData[[#This Row],[Date]],"mmmm")</f>
        <v>July</v>
      </c>
      <c r="W5647" t="str">
        <f>"Q"&amp;ROUNDUP(MONTH(CleanedData[[#This Row],[Date]])/3,0)</f>
        <v>Q3</v>
      </c>
      <c r="X5647" t="str">
        <f>IF(CleanedData[[#This Row],[Purchase Amount]]&gt;=5000,"Yes","No")</f>
        <v>Yes</v>
      </c>
      <c r="Y5647">
        <f>IF(CleanedData[[#This Row],[Recommend]]="Yes",1,0)</f>
        <v>1</v>
      </c>
      <c r="Z5647" s="6">
        <f>CleanedData[[#This Row],[Purchase Amount]]*0.15</f>
        <v>1004.7809999999999</v>
      </c>
      <c r="AA5647" s="6">
        <f>CleanedData[[#This Row],[Purchase Amount]]*1.15</f>
        <v>7703.320999999999</v>
      </c>
    </row>
    <row r="5648" spans="1:27" x14ac:dyDescent="0.3">
      <c r="A5648">
        <v>6826</v>
      </c>
      <c r="B5648" t="s">
        <v>5873</v>
      </c>
      <c r="C5648" s="1">
        <v>45545</v>
      </c>
      <c r="D5648">
        <v>31</v>
      </c>
      <c r="E5648" t="s">
        <v>39</v>
      </c>
      <c r="F5648" t="s">
        <v>77</v>
      </c>
      <c r="G5648" t="s">
        <v>636</v>
      </c>
      <c r="H5648">
        <v>1</v>
      </c>
      <c r="I5648" t="s">
        <v>42</v>
      </c>
      <c r="J5648" t="s">
        <v>63</v>
      </c>
      <c r="K5648" t="s">
        <v>64</v>
      </c>
      <c r="L5648" t="s">
        <v>45</v>
      </c>
      <c r="M5648" t="s">
        <v>231</v>
      </c>
      <c r="N5648" t="s">
        <v>80</v>
      </c>
      <c r="O5648" t="s">
        <v>89</v>
      </c>
      <c r="P5648" t="s">
        <v>49</v>
      </c>
      <c r="Q5648" t="s">
        <v>58</v>
      </c>
      <c r="R5648" s="6">
        <f>_xlfn.XLOOKUP(CleanedData[[#This Row],[Product]],'02_Lookup_Tables'!$A$2:$A$126,'02_Lookup_Tables'!$B$2:$B$126)</f>
        <v>6581.78</v>
      </c>
      <c r="S5648" t="str">
        <f>VLOOKUP(CleanedData[[#This Row],[Product]],'02_Lookup_Tables'!$H$2:$I$126,2,FALSE)</f>
        <v>Electronics</v>
      </c>
      <c r="T5648" t="str">
        <f>VLOOKUP(CleanedData[[#This Row],[Province]],'02_Lookup_Tables'!$D$2:$E$10,2, FALSE)</f>
        <v>Central Region</v>
      </c>
      <c r="U5648" t="str" cm="1">
        <f t="array" ref="U5648">_xlfn.IFS(CleanedData[[#This Row],[Purchase Amount]]&lt;500,"Low",
CleanedData[[#This Row],[Purchase Amount]]&lt;5000,"Medium",
TRUE,"High")</f>
        <v>High</v>
      </c>
      <c r="V5648" t="str">
        <f>TEXT(CleanedData[[#This Row],[Date]],"mmmm")</f>
        <v>September</v>
      </c>
      <c r="W5648" t="str">
        <f>"Q"&amp;ROUNDUP(MONTH(CleanedData[[#This Row],[Date]])/3,0)</f>
        <v>Q3</v>
      </c>
      <c r="X5648" t="str">
        <f>IF(CleanedData[[#This Row],[Purchase Amount]]&gt;=5000,"Yes","No")</f>
        <v>Yes</v>
      </c>
      <c r="Y5648">
        <f>IF(CleanedData[[#This Row],[Recommend]]="Yes",1,0)</f>
        <v>0</v>
      </c>
      <c r="Z5648" s="6">
        <f>CleanedData[[#This Row],[Purchase Amount]]*0.15</f>
        <v>987.26699999999994</v>
      </c>
      <c r="AA5648" s="6">
        <f>CleanedData[[#This Row],[Purchase Amount]]*1.15</f>
        <v>7569.0469999999996</v>
      </c>
    </row>
    <row r="5649" spans="1:27" x14ac:dyDescent="0.3">
      <c r="A5649">
        <v>6827</v>
      </c>
      <c r="B5649" t="s">
        <v>5874</v>
      </c>
      <c r="C5649" s="1">
        <v>45763</v>
      </c>
      <c r="D5649">
        <v>71</v>
      </c>
      <c r="E5649" t="s">
        <v>60</v>
      </c>
      <c r="F5649" t="s">
        <v>83</v>
      </c>
      <c r="G5649" t="s">
        <v>131</v>
      </c>
      <c r="H5649">
        <v>2</v>
      </c>
      <c r="I5649" t="s">
        <v>45</v>
      </c>
      <c r="J5649" t="s">
        <v>54</v>
      </c>
      <c r="K5649" t="s">
        <v>44</v>
      </c>
      <c r="L5649" t="s">
        <v>42</v>
      </c>
      <c r="M5649" t="s">
        <v>106</v>
      </c>
      <c r="N5649" t="s">
        <v>47</v>
      </c>
      <c r="O5649" t="s">
        <v>148</v>
      </c>
      <c r="P5649" t="s">
        <v>70</v>
      </c>
      <c r="Q5649" t="s">
        <v>97</v>
      </c>
      <c r="R5649" s="6">
        <f>_xlfn.XLOOKUP(CleanedData[[#This Row],[Product]],'02_Lookup_Tables'!$A$2:$A$126,'02_Lookup_Tables'!$B$2:$B$126)</f>
        <v>369.57</v>
      </c>
      <c r="S5649" t="str">
        <f>VLOOKUP(CleanedData[[#This Row],[Product]],'02_Lookup_Tables'!$H$2:$I$126,2,FALSE)</f>
        <v>Accessories</v>
      </c>
      <c r="T5649" t="str">
        <f>VLOOKUP(CleanedData[[#This Row],[Province]],'02_Lookup_Tables'!$D$2:$E$10,2, FALSE)</f>
        <v>Western Region</v>
      </c>
      <c r="U5649" t="str" cm="1">
        <f t="array" ref="U5649">_xlfn.IFS(CleanedData[[#This Row],[Purchase Amount]]&lt;500,"Low",
CleanedData[[#This Row],[Purchase Amount]]&lt;5000,"Medium",
TRUE,"High")</f>
        <v>Low</v>
      </c>
      <c r="V5649" t="str">
        <f>TEXT(CleanedData[[#This Row],[Date]],"mmmm")</f>
        <v>April</v>
      </c>
      <c r="W5649" t="str">
        <f>"Q"&amp;ROUNDUP(MONTH(CleanedData[[#This Row],[Date]])/3,0)</f>
        <v>Q2</v>
      </c>
      <c r="X5649" t="str">
        <f>IF(CleanedData[[#This Row],[Purchase Amount]]&gt;=5000,"Yes","No")</f>
        <v>No</v>
      </c>
      <c r="Y5649">
        <f>IF(CleanedData[[#This Row],[Recommend]]="Yes",1,0)</f>
        <v>1</v>
      </c>
      <c r="Z5649" s="6">
        <f>CleanedData[[#This Row],[Purchase Amount]]*0.15</f>
        <v>55.435499999999998</v>
      </c>
      <c r="AA5649" s="6">
        <f>CleanedData[[#This Row],[Purchase Amount]]*1.15</f>
        <v>425.00549999999998</v>
      </c>
    </row>
    <row r="5650" spans="1:27" x14ac:dyDescent="0.3">
      <c r="A5650">
        <v>6828</v>
      </c>
      <c r="B5650" t="s">
        <v>5875</v>
      </c>
      <c r="C5650" s="1">
        <v>45607</v>
      </c>
      <c r="D5650">
        <v>56</v>
      </c>
      <c r="E5650" t="s">
        <v>52</v>
      </c>
      <c r="F5650" t="s">
        <v>68</v>
      </c>
      <c r="G5650" t="s">
        <v>118</v>
      </c>
      <c r="H5650">
        <v>4</v>
      </c>
      <c r="I5650" t="s">
        <v>42</v>
      </c>
      <c r="J5650" t="s">
        <v>74</v>
      </c>
      <c r="K5650" t="s">
        <v>44</v>
      </c>
      <c r="L5650" t="s">
        <v>45</v>
      </c>
      <c r="M5650" t="s">
        <v>184</v>
      </c>
      <c r="N5650" t="s">
        <v>96</v>
      </c>
      <c r="O5650" t="s">
        <v>148</v>
      </c>
      <c r="P5650" t="s">
        <v>49</v>
      </c>
      <c r="Q5650" t="s">
        <v>50</v>
      </c>
      <c r="R5650" s="6">
        <f>_xlfn.XLOOKUP(CleanedData[[#This Row],[Product]],'02_Lookup_Tables'!$A$2:$A$126,'02_Lookup_Tables'!$B$2:$B$126)</f>
        <v>368.99</v>
      </c>
      <c r="S5650" t="str">
        <f>VLOOKUP(CleanedData[[#This Row],[Product]],'02_Lookup_Tables'!$H$2:$I$126,2,FALSE)</f>
        <v>Accessories</v>
      </c>
      <c r="T5650" t="str">
        <f>VLOOKUP(CleanedData[[#This Row],[Province]],'02_Lookup_Tables'!$D$2:$E$10,2, FALSE)</f>
        <v>Northern Region</v>
      </c>
      <c r="U5650" t="str" cm="1">
        <f t="array" ref="U5650">_xlfn.IFS(CleanedData[[#This Row],[Purchase Amount]]&lt;500,"Low",
CleanedData[[#This Row],[Purchase Amount]]&lt;5000,"Medium",
TRUE,"High")</f>
        <v>Low</v>
      </c>
      <c r="V5650" t="str">
        <f>TEXT(CleanedData[[#This Row],[Date]],"mmmm")</f>
        <v>November</v>
      </c>
      <c r="W5650" t="str">
        <f>"Q"&amp;ROUNDUP(MONTH(CleanedData[[#This Row],[Date]])/3,0)</f>
        <v>Q4</v>
      </c>
      <c r="X5650" t="str">
        <f>IF(CleanedData[[#This Row],[Purchase Amount]]&gt;=5000,"Yes","No")</f>
        <v>No</v>
      </c>
      <c r="Y5650">
        <f>IF(CleanedData[[#This Row],[Recommend]]="Yes",1,0)</f>
        <v>0</v>
      </c>
      <c r="Z5650" s="6">
        <f>CleanedData[[#This Row],[Purchase Amount]]*0.15</f>
        <v>55.348500000000001</v>
      </c>
      <c r="AA5650" s="6">
        <f>CleanedData[[#This Row],[Purchase Amount]]*1.15</f>
        <v>424.33849999999995</v>
      </c>
    </row>
    <row r="5651" spans="1:27" x14ac:dyDescent="0.3">
      <c r="A5651">
        <v>6829</v>
      </c>
      <c r="B5651" t="s">
        <v>5876</v>
      </c>
      <c r="C5651" s="1">
        <v>45692</v>
      </c>
      <c r="D5651">
        <v>74</v>
      </c>
      <c r="E5651" t="s">
        <v>52</v>
      </c>
      <c r="F5651" t="s">
        <v>68</v>
      </c>
      <c r="G5651" t="s">
        <v>120</v>
      </c>
      <c r="H5651">
        <v>5</v>
      </c>
      <c r="I5651" t="s">
        <v>42</v>
      </c>
      <c r="J5651" t="s">
        <v>43</v>
      </c>
      <c r="K5651" t="s">
        <v>44</v>
      </c>
      <c r="L5651" t="s">
        <v>42</v>
      </c>
      <c r="M5651" t="s">
        <v>75</v>
      </c>
      <c r="N5651" t="s">
        <v>57</v>
      </c>
      <c r="O5651" t="s">
        <v>89</v>
      </c>
      <c r="P5651" t="s">
        <v>70</v>
      </c>
      <c r="Q5651" t="s">
        <v>97</v>
      </c>
      <c r="R5651" s="6">
        <f>_xlfn.XLOOKUP(CleanedData[[#This Row],[Product]],'02_Lookup_Tables'!$A$2:$A$126,'02_Lookup_Tables'!$B$2:$B$126)</f>
        <v>471.63</v>
      </c>
      <c r="S5651" t="str">
        <f>VLOOKUP(CleanedData[[#This Row],[Product]],'02_Lookup_Tables'!$H$2:$I$126,2,FALSE)</f>
        <v>Beauty &amp; Personal Care</v>
      </c>
      <c r="T5651" t="str">
        <f>VLOOKUP(CleanedData[[#This Row],[Province]],'02_Lookup_Tables'!$D$2:$E$10,2, FALSE)</f>
        <v>Northern Region</v>
      </c>
      <c r="U5651" t="str" cm="1">
        <f t="array" ref="U5651">_xlfn.IFS(CleanedData[[#This Row],[Purchase Amount]]&lt;500,"Low",
CleanedData[[#This Row],[Purchase Amount]]&lt;5000,"Medium",
TRUE,"High")</f>
        <v>Low</v>
      </c>
      <c r="V5651" t="str">
        <f>TEXT(CleanedData[[#This Row],[Date]],"mmmm")</f>
        <v>February</v>
      </c>
      <c r="W5651" t="str">
        <f>"Q"&amp;ROUNDUP(MONTH(CleanedData[[#This Row],[Date]])/3,0)</f>
        <v>Q1</v>
      </c>
      <c r="X5651" t="str">
        <f>IF(CleanedData[[#This Row],[Purchase Amount]]&gt;=5000,"Yes","No")</f>
        <v>No</v>
      </c>
      <c r="Y5651">
        <f>IF(CleanedData[[#This Row],[Recommend]]="Yes",1,0)</f>
        <v>0</v>
      </c>
      <c r="Z5651" s="6">
        <f>CleanedData[[#This Row],[Purchase Amount]]*0.15</f>
        <v>70.744500000000002</v>
      </c>
      <c r="AA5651" s="6">
        <f>CleanedData[[#This Row],[Purchase Amount]]*1.15</f>
        <v>542.3744999999999</v>
      </c>
    </row>
    <row r="5652" spans="1:27" x14ac:dyDescent="0.3">
      <c r="A5652">
        <v>6830</v>
      </c>
      <c r="B5652" t="s">
        <v>5877</v>
      </c>
      <c r="C5652" s="1">
        <v>45616</v>
      </c>
      <c r="D5652">
        <v>74</v>
      </c>
      <c r="E5652" t="s">
        <v>60</v>
      </c>
      <c r="F5652" t="s">
        <v>108</v>
      </c>
      <c r="G5652" t="s">
        <v>266</v>
      </c>
      <c r="H5652">
        <v>1</v>
      </c>
      <c r="I5652" t="s">
        <v>42</v>
      </c>
      <c r="J5652" t="s">
        <v>74</v>
      </c>
      <c r="K5652" t="s">
        <v>64</v>
      </c>
      <c r="L5652" t="s">
        <v>42</v>
      </c>
      <c r="M5652" t="s">
        <v>79</v>
      </c>
      <c r="N5652" t="s">
        <v>80</v>
      </c>
      <c r="O5652" t="s">
        <v>89</v>
      </c>
      <c r="P5652" t="s">
        <v>49</v>
      </c>
      <c r="Q5652" t="s">
        <v>97</v>
      </c>
      <c r="R5652" s="6">
        <f>_xlfn.XLOOKUP(CleanedData[[#This Row],[Product]],'02_Lookup_Tables'!$A$2:$A$126,'02_Lookup_Tables'!$B$2:$B$126)</f>
        <v>2951.61</v>
      </c>
      <c r="S5652" t="str">
        <f>VLOOKUP(CleanedData[[#This Row],[Product]],'02_Lookup_Tables'!$H$2:$I$126,2,FALSE)</f>
        <v>Beauty &amp; Personal Care</v>
      </c>
      <c r="T5652" t="str">
        <f>VLOOKUP(CleanedData[[#This Row],[Province]],'02_Lookup_Tables'!$D$2:$E$10,2, FALSE)</f>
        <v>Gauteng Region</v>
      </c>
      <c r="U5652" t="str" cm="1">
        <f t="array" ref="U5652">_xlfn.IFS(CleanedData[[#This Row],[Purchase Amount]]&lt;500,"Low",
CleanedData[[#This Row],[Purchase Amount]]&lt;5000,"Medium",
TRUE,"High")</f>
        <v>Medium</v>
      </c>
      <c r="V5652" t="str">
        <f>TEXT(CleanedData[[#This Row],[Date]],"mmmm")</f>
        <v>November</v>
      </c>
      <c r="W5652" t="str">
        <f>"Q"&amp;ROUNDUP(MONTH(CleanedData[[#This Row],[Date]])/3,0)</f>
        <v>Q4</v>
      </c>
      <c r="X5652" t="str">
        <f>IF(CleanedData[[#This Row],[Purchase Amount]]&gt;=5000,"Yes","No")</f>
        <v>No</v>
      </c>
      <c r="Y5652">
        <f>IF(CleanedData[[#This Row],[Recommend]]="Yes",1,0)</f>
        <v>0</v>
      </c>
      <c r="Z5652" s="6">
        <f>CleanedData[[#This Row],[Purchase Amount]]*0.15</f>
        <v>442.74150000000003</v>
      </c>
      <c r="AA5652" s="6">
        <f>CleanedData[[#This Row],[Purchase Amount]]*1.15</f>
        <v>3394.3514999999998</v>
      </c>
    </row>
    <row r="5653" spans="1:27" x14ac:dyDescent="0.3">
      <c r="A5653">
        <v>6831</v>
      </c>
      <c r="B5653" t="s">
        <v>5878</v>
      </c>
      <c r="C5653" s="1">
        <v>45482</v>
      </c>
      <c r="D5653">
        <v>32</v>
      </c>
      <c r="E5653" t="s">
        <v>39</v>
      </c>
      <c r="F5653" t="s">
        <v>40</v>
      </c>
      <c r="G5653" t="s">
        <v>411</v>
      </c>
      <c r="H5653">
        <v>2</v>
      </c>
      <c r="I5653" t="s">
        <v>42</v>
      </c>
      <c r="J5653" t="s">
        <v>43</v>
      </c>
      <c r="K5653" t="s">
        <v>64</v>
      </c>
      <c r="L5653" t="s">
        <v>45</v>
      </c>
      <c r="M5653" t="s">
        <v>79</v>
      </c>
      <c r="N5653" t="s">
        <v>47</v>
      </c>
      <c r="O5653" t="s">
        <v>89</v>
      </c>
      <c r="P5653" t="s">
        <v>49</v>
      </c>
      <c r="Q5653" t="s">
        <v>58</v>
      </c>
      <c r="R5653" s="6">
        <f>_xlfn.XLOOKUP(CleanedData[[#This Row],[Product]],'02_Lookup_Tables'!$A$2:$A$126,'02_Lookup_Tables'!$B$2:$B$126)</f>
        <v>103.4</v>
      </c>
      <c r="S5653" t="str">
        <f>VLOOKUP(CleanedData[[#This Row],[Product]],'02_Lookup_Tables'!$H$2:$I$126,2,FALSE)</f>
        <v>Food</v>
      </c>
      <c r="T5653" t="str">
        <f>VLOOKUP(CleanedData[[#This Row],[Province]],'02_Lookup_Tables'!$D$2:$E$10,2, FALSE)</f>
        <v>Northern Region</v>
      </c>
      <c r="U5653" t="str" cm="1">
        <f t="array" ref="U5653">_xlfn.IFS(CleanedData[[#This Row],[Purchase Amount]]&lt;500,"Low",
CleanedData[[#This Row],[Purchase Amount]]&lt;5000,"Medium",
TRUE,"High")</f>
        <v>Low</v>
      </c>
      <c r="V5653" t="str">
        <f>TEXT(CleanedData[[#This Row],[Date]],"mmmm")</f>
        <v>July</v>
      </c>
      <c r="W5653" t="str">
        <f>"Q"&amp;ROUNDUP(MONTH(CleanedData[[#This Row],[Date]])/3,0)</f>
        <v>Q3</v>
      </c>
      <c r="X5653" t="str">
        <f>IF(CleanedData[[#This Row],[Purchase Amount]]&gt;=5000,"Yes","No")</f>
        <v>No</v>
      </c>
      <c r="Y5653">
        <f>IF(CleanedData[[#This Row],[Recommend]]="Yes",1,0)</f>
        <v>0</v>
      </c>
      <c r="Z5653" s="6">
        <f>CleanedData[[#This Row],[Purchase Amount]]*0.15</f>
        <v>15.51</v>
      </c>
      <c r="AA5653" s="6">
        <f>CleanedData[[#This Row],[Purchase Amount]]*1.15</f>
        <v>118.91</v>
      </c>
    </row>
    <row r="5654" spans="1:27" x14ac:dyDescent="0.3">
      <c r="A5654">
        <v>6832</v>
      </c>
      <c r="B5654" t="s">
        <v>5879</v>
      </c>
      <c r="C5654" s="1">
        <v>45567</v>
      </c>
      <c r="D5654">
        <v>53</v>
      </c>
      <c r="E5654" t="s">
        <v>60</v>
      </c>
      <c r="F5654" t="s">
        <v>61</v>
      </c>
      <c r="G5654" t="s">
        <v>207</v>
      </c>
      <c r="H5654">
        <v>5</v>
      </c>
      <c r="I5654" t="s">
        <v>42</v>
      </c>
      <c r="J5654" t="s">
        <v>74</v>
      </c>
      <c r="K5654" t="s">
        <v>44</v>
      </c>
      <c r="L5654" t="s">
        <v>45</v>
      </c>
      <c r="M5654" t="s">
        <v>140</v>
      </c>
      <c r="N5654" t="s">
        <v>57</v>
      </c>
      <c r="O5654" t="s">
        <v>148</v>
      </c>
      <c r="P5654" t="s">
        <v>49</v>
      </c>
      <c r="Q5654" t="s">
        <v>93</v>
      </c>
      <c r="R5654" s="6">
        <f>_xlfn.XLOOKUP(CleanedData[[#This Row],[Product]],'02_Lookup_Tables'!$A$2:$A$126,'02_Lookup_Tables'!$B$2:$B$126)</f>
        <v>3755.73</v>
      </c>
      <c r="S5654" t="str">
        <f>VLOOKUP(CleanedData[[#This Row],[Product]],'02_Lookup_Tables'!$H$2:$I$126,2,FALSE)</f>
        <v>Sports &amp; Outdoors</v>
      </c>
      <c r="T5654" t="str">
        <f>VLOOKUP(CleanedData[[#This Row],[Province]],'02_Lookup_Tables'!$D$2:$E$10,2, FALSE)</f>
        <v>Southern Region</v>
      </c>
      <c r="U5654" t="str" cm="1">
        <f t="array" ref="U5654">_xlfn.IFS(CleanedData[[#This Row],[Purchase Amount]]&lt;500,"Low",
CleanedData[[#This Row],[Purchase Amount]]&lt;5000,"Medium",
TRUE,"High")</f>
        <v>Medium</v>
      </c>
      <c r="V5654" t="str">
        <f>TEXT(CleanedData[[#This Row],[Date]],"mmmm")</f>
        <v>October</v>
      </c>
      <c r="W5654" t="str">
        <f>"Q"&amp;ROUNDUP(MONTH(CleanedData[[#This Row],[Date]])/3,0)</f>
        <v>Q4</v>
      </c>
      <c r="X5654" t="str">
        <f>IF(CleanedData[[#This Row],[Purchase Amount]]&gt;=5000,"Yes","No")</f>
        <v>No</v>
      </c>
      <c r="Y5654">
        <f>IF(CleanedData[[#This Row],[Recommend]]="Yes",1,0)</f>
        <v>0</v>
      </c>
      <c r="Z5654" s="6">
        <f>CleanedData[[#This Row],[Purchase Amount]]*0.15</f>
        <v>563.35950000000003</v>
      </c>
      <c r="AA5654" s="6">
        <f>CleanedData[[#This Row],[Purchase Amount]]*1.15</f>
        <v>4319.0895</v>
      </c>
    </row>
    <row r="5655" spans="1:27" x14ac:dyDescent="0.3">
      <c r="A5655">
        <v>6833</v>
      </c>
      <c r="B5655" t="s">
        <v>5880</v>
      </c>
      <c r="C5655" s="1">
        <v>45575</v>
      </c>
      <c r="D5655">
        <v>49</v>
      </c>
      <c r="E5655" t="s">
        <v>52</v>
      </c>
      <c r="F5655" t="s">
        <v>40</v>
      </c>
      <c r="G5655" t="s">
        <v>1139</v>
      </c>
      <c r="H5655">
        <v>4</v>
      </c>
      <c r="I5655" t="s">
        <v>42</v>
      </c>
      <c r="J5655" t="s">
        <v>69</v>
      </c>
      <c r="K5655" t="s">
        <v>64</v>
      </c>
      <c r="L5655" t="s">
        <v>45</v>
      </c>
      <c r="M5655" t="s">
        <v>184</v>
      </c>
      <c r="N5655" t="s">
        <v>96</v>
      </c>
      <c r="O5655" t="s">
        <v>148</v>
      </c>
      <c r="P5655" t="s">
        <v>49</v>
      </c>
      <c r="Q5655" t="s">
        <v>93</v>
      </c>
      <c r="R5655" s="6">
        <f>_xlfn.XLOOKUP(CleanedData[[#This Row],[Product]],'02_Lookup_Tables'!$A$2:$A$126,'02_Lookup_Tables'!$B$2:$B$126)</f>
        <v>2977.47</v>
      </c>
      <c r="S5655" t="str">
        <f>VLOOKUP(CleanedData[[#This Row],[Product]],'02_Lookup_Tables'!$H$2:$I$126,2,FALSE)</f>
        <v>Home &amp; Living</v>
      </c>
      <c r="T5655" t="str">
        <f>VLOOKUP(CleanedData[[#This Row],[Province]],'02_Lookup_Tables'!$D$2:$E$10,2, FALSE)</f>
        <v>Northern Region</v>
      </c>
      <c r="U5655" t="str" cm="1">
        <f t="array" ref="U5655">_xlfn.IFS(CleanedData[[#This Row],[Purchase Amount]]&lt;500,"Low",
CleanedData[[#This Row],[Purchase Amount]]&lt;5000,"Medium",
TRUE,"High")</f>
        <v>Medium</v>
      </c>
      <c r="V5655" t="str">
        <f>TEXT(CleanedData[[#This Row],[Date]],"mmmm")</f>
        <v>October</v>
      </c>
      <c r="W5655" t="str">
        <f>"Q"&amp;ROUNDUP(MONTH(CleanedData[[#This Row],[Date]])/3,0)</f>
        <v>Q4</v>
      </c>
      <c r="X5655" t="str">
        <f>IF(CleanedData[[#This Row],[Purchase Amount]]&gt;=5000,"Yes","No")</f>
        <v>No</v>
      </c>
      <c r="Y5655">
        <f>IF(CleanedData[[#This Row],[Recommend]]="Yes",1,0)</f>
        <v>0</v>
      </c>
      <c r="Z5655" s="6">
        <f>CleanedData[[#This Row],[Purchase Amount]]*0.15</f>
        <v>446.62049999999994</v>
      </c>
      <c r="AA5655" s="6">
        <f>CleanedData[[#This Row],[Purchase Amount]]*1.15</f>
        <v>3424.0904999999993</v>
      </c>
    </row>
    <row r="5656" spans="1:27" x14ac:dyDescent="0.3">
      <c r="A5656">
        <v>6834</v>
      </c>
      <c r="B5656" t="s">
        <v>5881</v>
      </c>
      <c r="C5656" s="1">
        <v>45870</v>
      </c>
      <c r="D5656">
        <v>44</v>
      </c>
      <c r="E5656" t="s">
        <v>60</v>
      </c>
      <c r="F5656" t="s">
        <v>40</v>
      </c>
      <c r="G5656" t="s">
        <v>105</v>
      </c>
      <c r="H5656">
        <v>2</v>
      </c>
      <c r="I5656" t="s">
        <v>42</v>
      </c>
      <c r="J5656" t="s">
        <v>43</v>
      </c>
      <c r="K5656" t="s">
        <v>44</v>
      </c>
      <c r="L5656" t="s">
        <v>42</v>
      </c>
      <c r="M5656" t="s">
        <v>75</v>
      </c>
      <c r="N5656" t="s">
        <v>47</v>
      </c>
      <c r="O5656" t="s">
        <v>89</v>
      </c>
      <c r="P5656" t="s">
        <v>49</v>
      </c>
      <c r="Q5656" t="s">
        <v>81</v>
      </c>
      <c r="R5656" s="6">
        <f>_xlfn.XLOOKUP(CleanedData[[#This Row],[Product]],'02_Lookup_Tables'!$A$2:$A$126,'02_Lookup_Tables'!$B$2:$B$126)</f>
        <v>231.22</v>
      </c>
      <c r="S5656" t="str">
        <f>VLOOKUP(CleanedData[[#This Row],[Product]],'02_Lookup_Tables'!$H$2:$I$126,2,FALSE)</f>
        <v>Beauty &amp; Personal Care</v>
      </c>
      <c r="T5656" t="str">
        <f>VLOOKUP(CleanedData[[#This Row],[Province]],'02_Lookup_Tables'!$D$2:$E$10,2, FALSE)</f>
        <v>Northern Region</v>
      </c>
      <c r="U5656" t="str" cm="1">
        <f t="array" ref="U5656">_xlfn.IFS(CleanedData[[#This Row],[Purchase Amount]]&lt;500,"Low",
CleanedData[[#This Row],[Purchase Amount]]&lt;5000,"Medium",
TRUE,"High")</f>
        <v>Low</v>
      </c>
      <c r="V5656" t="str">
        <f>TEXT(CleanedData[[#This Row],[Date]],"mmmm")</f>
        <v>August</v>
      </c>
      <c r="W5656" t="str">
        <f>"Q"&amp;ROUNDUP(MONTH(CleanedData[[#This Row],[Date]])/3,0)</f>
        <v>Q3</v>
      </c>
      <c r="X5656" t="str">
        <f>IF(CleanedData[[#This Row],[Purchase Amount]]&gt;=5000,"Yes","No")</f>
        <v>No</v>
      </c>
      <c r="Y5656">
        <f>IF(CleanedData[[#This Row],[Recommend]]="Yes",1,0)</f>
        <v>0</v>
      </c>
      <c r="Z5656" s="6">
        <f>CleanedData[[#This Row],[Purchase Amount]]*0.15</f>
        <v>34.683</v>
      </c>
      <c r="AA5656" s="6">
        <f>CleanedData[[#This Row],[Purchase Amount]]*1.15</f>
        <v>265.90299999999996</v>
      </c>
    </row>
    <row r="5657" spans="1:27" x14ac:dyDescent="0.3">
      <c r="A5657">
        <v>6837</v>
      </c>
      <c r="B5657" t="s">
        <v>5882</v>
      </c>
      <c r="C5657" s="1">
        <v>45972</v>
      </c>
      <c r="D5657">
        <v>70</v>
      </c>
      <c r="E5657" t="s">
        <v>39</v>
      </c>
      <c r="F5657" t="s">
        <v>40</v>
      </c>
      <c r="G5657" t="s">
        <v>95</v>
      </c>
      <c r="H5657">
        <v>2</v>
      </c>
      <c r="I5657" t="s">
        <v>42</v>
      </c>
      <c r="J5657" t="s">
        <v>69</v>
      </c>
      <c r="K5657" t="s">
        <v>44</v>
      </c>
      <c r="L5657" t="s">
        <v>45</v>
      </c>
      <c r="M5657" t="s">
        <v>231</v>
      </c>
      <c r="N5657" t="s">
        <v>47</v>
      </c>
      <c r="O5657" t="s">
        <v>89</v>
      </c>
      <c r="P5657" t="s">
        <v>49</v>
      </c>
      <c r="Q5657" t="s">
        <v>97</v>
      </c>
      <c r="R5657" s="6">
        <f>_xlfn.XLOOKUP(CleanedData[[#This Row],[Product]],'02_Lookup_Tables'!$A$2:$A$126,'02_Lookup_Tables'!$B$2:$B$126)</f>
        <v>5390.8</v>
      </c>
      <c r="S5657" t="str">
        <f>VLOOKUP(CleanedData[[#This Row],[Product]],'02_Lookup_Tables'!$H$2:$I$126,2,FALSE)</f>
        <v>Electronics</v>
      </c>
      <c r="T5657" t="str">
        <f>VLOOKUP(CleanedData[[#This Row],[Province]],'02_Lookup_Tables'!$D$2:$E$10,2, FALSE)</f>
        <v>Northern Region</v>
      </c>
      <c r="U5657" t="str" cm="1">
        <f t="array" ref="U5657">_xlfn.IFS(CleanedData[[#This Row],[Purchase Amount]]&lt;500,"Low",
CleanedData[[#This Row],[Purchase Amount]]&lt;5000,"Medium",
TRUE,"High")</f>
        <v>High</v>
      </c>
      <c r="V5657" t="str">
        <f>TEXT(CleanedData[[#This Row],[Date]],"mmmm")</f>
        <v>November</v>
      </c>
      <c r="W5657" t="str">
        <f>"Q"&amp;ROUNDUP(MONTH(CleanedData[[#This Row],[Date]])/3,0)</f>
        <v>Q4</v>
      </c>
      <c r="X5657" t="str">
        <f>IF(CleanedData[[#This Row],[Purchase Amount]]&gt;=5000,"Yes","No")</f>
        <v>Yes</v>
      </c>
      <c r="Y5657">
        <f>IF(CleanedData[[#This Row],[Recommend]]="Yes",1,0)</f>
        <v>0</v>
      </c>
      <c r="Z5657" s="6">
        <f>CleanedData[[#This Row],[Purchase Amount]]*0.15</f>
        <v>808.62</v>
      </c>
      <c r="AA5657" s="6">
        <f>CleanedData[[#This Row],[Purchase Amount]]*1.15</f>
        <v>6199.42</v>
      </c>
    </row>
    <row r="5658" spans="1:27" x14ac:dyDescent="0.3">
      <c r="A5658">
        <v>6838</v>
      </c>
      <c r="B5658" t="s">
        <v>5883</v>
      </c>
      <c r="C5658" s="1">
        <v>45349</v>
      </c>
      <c r="D5658">
        <v>32</v>
      </c>
      <c r="E5658" t="s">
        <v>60</v>
      </c>
      <c r="F5658" t="s">
        <v>108</v>
      </c>
      <c r="G5658" t="s">
        <v>144</v>
      </c>
      <c r="H5658">
        <v>1</v>
      </c>
      <c r="I5658" t="s">
        <v>45</v>
      </c>
      <c r="J5658" t="s">
        <v>69</v>
      </c>
      <c r="K5658" t="s">
        <v>64</v>
      </c>
      <c r="L5658" t="s">
        <v>45</v>
      </c>
      <c r="N5658" t="s">
        <v>80</v>
      </c>
      <c r="O5658" t="s">
        <v>134</v>
      </c>
      <c r="P5658" t="s">
        <v>8646</v>
      </c>
      <c r="Q5658" t="s">
        <v>58</v>
      </c>
      <c r="R5658" s="6">
        <f>_xlfn.XLOOKUP(CleanedData[[#This Row],[Product]],'02_Lookup_Tables'!$A$2:$A$126,'02_Lookup_Tables'!$B$2:$B$126)</f>
        <v>4455.18</v>
      </c>
      <c r="S5658" t="str">
        <f>VLOOKUP(CleanedData[[#This Row],[Product]],'02_Lookup_Tables'!$H$2:$I$126,2,FALSE)</f>
        <v>Sports &amp; Outdoors</v>
      </c>
      <c r="T5658" t="str">
        <f>VLOOKUP(CleanedData[[#This Row],[Province]],'02_Lookup_Tables'!$D$2:$E$10,2, FALSE)</f>
        <v>Gauteng Region</v>
      </c>
      <c r="U5658" t="str" cm="1">
        <f t="array" ref="U5658">_xlfn.IFS(CleanedData[[#This Row],[Purchase Amount]]&lt;500,"Low",
CleanedData[[#This Row],[Purchase Amount]]&lt;5000,"Medium",
TRUE,"High")</f>
        <v>Medium</v>
      </c>
      <c r="V5658" t="str">
        <f>TEXT(CleanedData[[#This Row],[Date]],"mmmm")</f>
        <v>February</v>
      </c>
      <c r="W5658" t="str">
        <f>"Q"&amp;ROUNDUP(MONTH(CleanedData[[#This Row],[Date]])/3,0)</f>
        <v>Q1</v>
      </c>
      <c r="X5658" t="str">
        <f>IF(CleanedData[[#This Row],[Purchase Amount]]&gt;=5000,"Yes","No")</f>
        <v>No</v>
      </c>
      <c r="Y5658">
        <f>IF(CleanedData[[#This Row],[Recommend]]="Yes",1,0)</f>
        <v>1</v>
      </c>
      <c r="Z5658" s="6">
        <f>CleanedData[[#This Row],[Purchase Amount]]*0.15</f>
        <v>668.27700000000004</v>
      </c>
      <c r="AA5658" s="6">
        <f>CleanedData[[#This Row],[Purchase Amount]]*1.15</f>
        <v>5123.4570000000003</v>
      </c>
    </row>
    <row r="5659" spans="1:27" x14ac:dyDescent="0.3">
      <c r="A5659">
        <v>6839</v>
      </c>
      <c r="B5659" t="s">
        <v>5884</v>
      </c>
      <c r="C5659" s="1">
        <v>45404</v>
      </c>
      <c r="D5659">
        <v>51</v>
      </c>
      <c r="E5659" t="s">
        <v>52</v>
      </c>
      <c r="F5659" t="s">
        <v>125</v>
      </c>
      <c r="G5659" t="s">
        <v>374</v>
      </c>
      <c r="H5659">
        <v>3</v>
      </c>
      <c r="I5659" t="s">
        <v>45</v>
      </c>
      <c r="J5659" t="s">
        <v>69</v>
      </c>
      <c r="K5659" t="s">
        <v>55</v>
      </c>
      <c r="L5659" t="s">
        <v>45</v>
      </c>
      <c r="M5659" t="s">
        <v>65</v>
      </c>
      <c r="N5659" t="s">
        <v>48</v>
      </c>
      <c r="O5659" t="s">
        <v>89</v>
      </c>
      <c r="P5659" t="s">
        <v>49</v>
      </c>
      <c r="Q5659" t="s">
        <v>93</v>
      </c>
      <c r="R5659" s="6">
        <f>_xlfn.XLOOKUP(CleanedData[[#This Row],[Product]],'02_Lookup_Tables'!$A$2:$A$126,'02_Lookup_Tables'!$B$2:$B$126)</f>
        <v>2906.97</v>
      </c>
      <c r="S5659" t="str">
        <f>VLOOKUP(CleanedData[[#This Row],[Product]],'02_Lookup_Tables'!$H$2:$I$126,2,FALSE)</f>
        <v>Home &amp; Living</v>
      </c>
      <c r="T5659" t="str">
        <f>VLOOKUP(CleanedData[[#This Row],[Province]],'02_Lookup_Tables'!$D$2:$E$10,2, FALSE)</f>
        <v>Western Region</v>
      </c>
      <c r="U5659" t="str" cm="1">
        <f t="array" ref="U5659">_xlfn.IFS(CleanedData[[#This Row],[Purchase Amount]]&lt;500,"Low",
CleanedData[[#This Row],[Purchase Amount]]&lt;5000,"Medium",
TRUE,"High")</f>
        <v>Medium</v>
      </c>
      <c r="V5659" t="str">
        <f>TEXT(CleanedData[[#This Row],[Date]],"mmmm")</f>
        <v>April</v>
      </c>
      <c r="W5659" t="str">
        <f>"Q"&amp;ROUNDUP(MONTH(CleanedData[[#This Row],[Date]])/3,0)</f>
        <v>Q2</v>
      </c>
      <c r="X5659" t="str">
        <f>IF(CleanedData[[#This Row],[Purchase Amount]]&gt;=5000,"Yes","No")</f>
        <v>No</v>
      </c>
      <c r="Y5659">
        <f>IF(CleanedData[[#This Row],[Recommend]]="Yes",1,0)</f>
        <v>1</v>
      </c>
      <c r="Z5659" s="6">
        <f>CleanedData[[#This Row],[Purchase Amount]]*0.15</f>
        <v>436.04549999999995</v>
      </c>
      <c r="AA5659" s="6">
        <f>CleanedData[[#This Row],[Purchase Amount]]*1.15</f>
        <v>3343.0154999999995</v>
      </c>
    </row>
    <row r="5660" spans="1:27" x14ac:dyDescent="0.3">
      <c r="A5660">
        <v>6840</v>
      </c>
      <c r="B5660" t="s">
        <v>5885</v>
      </c>
      <c r="C5660" s="1">
        <v>45731</v>
      </c>
      <c r="D5660">
        <v>41</v>
      </c>
      <c r="E5660" t="s">
        <v>60</v>
      </c>
      <c r="F5660" t="s">
        <v>125</v>
      </c>
      <c r="G5660" t="s">
        <v>419</v>
      </c>
      <c r="H5660">
        <v>4</v>
      </c>
      <c r="I5660" t="s">
        <v>42</v>
      </c>
      <c r="J5660" t="s">
        <v>74</v>
      </c>
      <c r="K5660" t="s">
        <v>55</v>
      </c>
      <c r="L5660" t="s">
        <v>42</v>
      </c>
      <c r="M5660" t="s">
        <v>151</v>
      </c>
      <c r="N5660" t="s">
        <v>96</v>
      </c>
      <c r="O5660" t="s">
        <v>89</v>
      </c>
      <c r="P5660" t="s">
        <v>70</v>
      </c>
      <c r="Q5660" t="s">
        <v>81</v>
      </c>
      <c r="R5660" s="6">
        <f>_xlfn.XLOOKUP(CleanedData[[#This Row],[Product]],'02_Lookup_Tables'!$A$2:$A$126,'02_Lookup_Tables'!$B$2:$B$126)</f>
        <v>96.11</v>
      </c>
      <c r="S5660" t="str">
        <f>VLOOKUP(CleanedData[[#This Row],[Product]],'02_Lookup_Tables'!$H$2:$I$126,2,FALSE)</f>
        <v>Apparel</v>
      </c>
      <c r="T5660" t="str">
        <f>VLOOKUP(CleanedData[[#This Row],[Province]],'02_Lookup_Tables'!$D$2:$E$10,2, FALSE)</f>
        <v>Western Region</v>
      </c>
      <c r="U5660" t="str" cm="1">
        <f t="array" ref="U5660">_xlfn.IFS(CleanedData[[#This Row],[Purchase Amount]]&lt;500,"Low",
CleanedData[[#This Row],[Purchase Amount]]&lt;5000,"Medium",
TRUE,"High")</f>
        <v>Low</v>
      </c>
      <c r="V5660" t="str">
        <f>TEXT(CleanedData[[#This Row],[Date]],"mmmm")</f>
        <v>March</v>
      </c>
      <c r="W5660" t="str">
        <f>"Q"&amp;ROUNDUP(MONTH(CleanedData[[#This Row],[Date]])/3,0)</f>
        <v>Q1</v>
      </c>
      <c r="X5660" t="str">
        <f>IF(CleanedData[[#This Row],[Purchase Amount]]&gt;=5000,"Yes","No")</f>
        <v>No</v>
      </c>
      <c r="Y5660">
        <f>IF(CleanedData[[#This Row],[Recommend]]="Yes",1,0)</f>
        <v>0</v>
      </c>
      <c r="Z5660" s="6">
        <f>CleanedData[[#This Row],[Purchase Amount]]*0.15</f>
        <v>14.416499999999999</v>
      </c>
      <c r="AA5660" s="6">
        <f>CleanedData[[#This Row],[Purchase Amount]]*1.15</f>
        <v>110.52649999999998</v>
      </c>
    </row>
    <row r="5661" spans="1:27" x14ac:dyDescent="0.3">
      <c r="A5661">
        <v>6842</v>
      </c>
      <c r="B5661" t="s">
        <v>5886</v>
      </c>
      <c r="C5661" s="1">
        <v>45332</v>
      </c>
      <c r="D5661">
        <v>41</v>
      </c>
      <c r="E5661" t="s">
        <v>60</v>
      </c>
      <c r="F5661" t="s">
        <v>125</v>
      </c>
      <c r="G5661" t="s">
        <v>133</v>
      </c>
      <c r="H5661">
        <v>4</v>
      </c>
      <c r="I5661" t="s">
        <v>42</v>
      </c>
      <c r="J5661" t="s">
        <v>43</v>
      </c>
      <c r="K5661" t="s">
        <v>55</v>
      </c>
      <c r="L5661" t="s">
        <v>42</v>
      </c>
      <c r="M5661" t="s">
        <v>75</v>
      </c>
      <c r="N5661" t="s">
        <v>96</v>
      </c>
      <c r="O5661" t="s">
        <v>89</v>
      </c>
      <c r="P5661" t="s">
        <v>70</v>
      </c>
      <c r="Q5661" t="s">
        <v>81</v>
      </c>
      <c r="R5661" s="6">
        <f>_xlfn.XLOOKUP(CleanedData[[#This Row],[Product]],'02_Lookup_Tables'!$A$2:$A$126,'02_Lookup_Tables'!$B$2:$B$126)</f>
        <v>1734</v>
      </c>
      <c r="S5661" t="str">
        <f>VLOOKUP(CleanedData[[#This Row],[Product]],'02_Lookup_Tables'!$H$2:$I$126,2,FALSE)</f>
        <v>Home &amp; Living</v>
      </c>
      <c r="T5661" t="str">
        <f>VLOOKUP(CleanedData[[#This Row],[Province]],'02_Lookup_Tables'!$D$2:$E$10,2, FALSE)</f>
        <v>Western Region</v>
      </c>
      <c r="U5661" t="str" cm="1">
        <f t="array" ref="U5661">_xlfn.IFS(CleanedData[[#This Row],[Purchase Amount]]&lt;500,"Low",
CleanedData[[#This Row],[Purchase Amount]]&lt;5000,"Medium",
TRUE,"High")</f>
        <v>Medium</v>
      </c>
      <c r="V5661" t="str">
        <f>TEXT(CleanedData[[#This Row],[Date]],"mmmm")</f>
        <v>February</v>
      </c>
      <c r="W5661" t="str">
        <f>"Q"&amp;ROUNDUP(MONTH(CleanedData[[#This Row],[Date]])/3,0)</f>
        <v>Q1</v>
      </c>
      <c r="X5661" t="str">
        <f>IF(CleanedData[[#This Row],[Purchase Amount]]&gt;=5000,"Yes","No")</f>
        <v>No</v>
      </c>
      <c r="Y5661">
        <f>IF(CleanedData[[#This Row],[Recommend]]="Yes",1,0)</f>
        <v>0</v>
      </c>
      <c r="Z5661" s="6">
        <f>CleanedData[[#This Row],[Purchase Amount]]*0.15</f>
        <v>260.09999999999997</v>
      </c>
      <c r="AA5661" s="6">
        <f>CleanedData[[#This Row],[Purchase Amount]]*1.15</f>
        <v>1994.1</v>
      </c>
    </row>
    <row r="5662" spans="1:27" x14ac:dyDescent="0.3">
      <c r="A5662">
        <v>6843</v>
      </c>
      <c r="B5662" t="s">
        <v>5887</v>
      </c>
      <c r="C5662" s="1">
        <v>46022</v>
      </c>
      <c r="D5662">
        <v>64</v>
      </c>
      <c r="E5662" t="s">
        <v>39</v>
      </c>
      <c r="F5662" t="s">
        <v>125</v>
      </c>
      <c r="G5662" t="s">
        <v>131</v>
      </c>
      <c r="H5662">
        <v>1</v>
      </c>
      <c r="I5662" t="s">
        <v>45</v>
      </c>
      <c r="J5662" t="s">
        <v>43</v>
      </c>
      <c r="K5662" t="s">
        <v>64</v>
      </c>
      <c r="L5662" t="s">
        <v>45</v>
      </c>
      <c r="M5662" t="s">
        <v>46</v>
      </c>
      <c r="N5662" t="s">
        <v>80</v>
      </c>
      <c r="O5662" t="s">
        <v>89</v>
      </c>
      <c r="P5662" t="s">
        <v>49</v>
      </c>
      <c r="Q5662" t="s">
        <v>50</v>
      </c>
      <c r="R5662" s="6">
        <f>_xlfn.XLOOKUP(CleanedData[[#This Row],[Product]],'02_Lookup_Tables'!$A$2:$A$126,'02_Lookup_Tables'!$B$2:$B$126)</f>
        <v>369.57</v>
      </c>
      <c r="S5662" t="str">
        <f>VLOOKUP(CleanedData[[#This Row],[Product]],'02_Lookup_Tables'!$H$2:$I$126,2,FALSE)</f>
        <v>Accessories</v>
      </c>
      <c r="T5662" t="str">
        <f>VLOOKUP(CleanedData[[#This Row],[Province]],'02_Lookup_Tables'!$D$2:$E$10,2, FALSE)</f>
        <v>Western Region</v>
      </c>
      <c r="U5662" t="str" cm="1">
        <f t="array" ref="U5662">_xlfn.IFS(CleanedData[[#This Row],[Purchase Amount]]&lt;500,"Low",
CleanedData[[#This Row],[Purchase Amount]]&lt;5000,"Medium",
TRUE,"High")</f>
        <v>Low</v>
      </c>
      <c r="V5662" t="str">
        <f>TEXT(CleanedData[[#This Row],[Date]],"mmmm")</f>
        <v>December</v>
      </c>
      <c r="W5662" t="str">
        <f>"Q"&amp;ROUNDUP(MONTH(CleanedData[[#This Row],[Date]])/3,0)</f>
        <v>Q4</v>
      </c>
      <c r="X5662" t="str">
        <f>IF(CleanedData[[#This Row],[Purchase Amount]]&gt;=5000,"Yes","No")</f>
        <v>No</v>
      </c>
      <c r="Y5662">
        <f>IF(CleanedData[[#This Row],[Recommend]]="Yes",1,0)</f>
        <v>1</v>
      </c>
      <c r="Z5662" s="6">
        <f>CleanedData[[#This Row],[Purchase Amount]]*0.15</f>
        <v>55.435499999999998</v>
      </c>
      <c r="AA5662" s="6">
        <f>CleanedData[[#This Row],[Purchase Amount]]*1.15</f>
        <v>425.00549999999998</v>
      </c>
    </row>
    <row r="5663" spans="1:27" x14ac:dyDescent="0.3">
      <c r="A5663">
        <v>6844</v>
      </c>
      <c r="B5663" t="s">
        <v>5888</v>
      </c>
      <c r="C5663" s="1">
        <v>45493</v>
      </c>
      <c r="D5663">
        <v>67</v>
      </c>
      <c r="E5663" t="s">
        <v>52</v>
      </c>
      <c r="F5663" t="s">
        <v>83</v>
      </c>
      <c r="G5663" t="s">
        <v>320</v>
      </c>
      <c r="H5663">
        <v>3</v>
      </c>
      <c r="I5663" t="s">
        <v>45</v>
      </c>
      <c r="J5663" t="s">
        <v>63</v>
      </c>
      <c r="K5663" t="s">
        <v>44</v>
      </c>
      <c r="L5663" t="s">
        <v>45</v>
      </c>
      <c r="M5663" t="s">
        <v>100</v>
      </c>
      <c r="N5663" t="s">
        <v>48</v>
      </c>
      <c r="O5663" t="s">
        <v>48</v>
      </c>
      <c r="P5663" t="s">
        <v>70</v>
      </c>
      <c r="Q5663" t="s">
        <v>97</v>
      </c>
      <c r="R5663" s="6">
        <f>_xlfn.XLOOKUP(CleanedData[[#This Row],[Product]],'02_Lookup_Tables'!$A$2:$A$126,'02_Lookup_Tables'!$B$2:$B$126)</f>
        <v>375.53</v>
      </c>
      <c r="S5663" t="str">
        <f>VLOOKUP(CleanedData[[#This Row],[Product]],'02_Lookup_Tables'!$H$2:$I$126,2,FALSE)</f>
        <v>Toys &amp; Games</v>
      </c>
      <c r="T5663" t="str">
        <f>VLOOKUP(CleanedData[[#This Row],[Province]],'02_Lookup_Tables'!$D$2:$E$10,2, FALSE)</f>
        <v>Western Region</v>
      </c>
      <c r="U5663" t="str" cm="1">
        <f t="array" ref="U5663">_xlfn.IFS(CleanedData[[#This Row],[Purchase Amount]]&lt;500,"Low",
CleanedData[[#This Row],[Purchase Amount]]&lt;5000,"Medium",
TRUE,"High")</f>
        <v>Low</v>
      </c>
      <c r="V5663" t="str">
        <f>TEXT(CleanedData[[#This Row],[Date]],"mmmm")</f>
        <v>July</v>
      </c>
      <c r="W5663" t="str">
        <f>"Q"&amp;ROUNDUP(MONTH(CleanedData[[#This Row],[Date]])/3,0)</f>
        <v>Q3</v>
      </c>
      <c r="X5663" t="str">
        <f>IF(CleanedData[[#This Row],[Purchase Amount]]&gt;=5000,"Yes","No")</f>
        <v>No</v>
      </c>
      <c r="Y5663">
        <f>IF(CleanedData[[#This Row],[Recommend]]="Yes",1,0)</f>
        <v>1</v>
      </c>
      <c r="Z5663" s="6">
        <f>CleanedData[[#This Row],[Purchase Amount]]*0.15</f>
        <v>56.329499999999996</v>
      </c>
      <c r="AA5663" s="6">
        <f>CleanedData[[#This Row],[Purchase Amount]]*1.15</f>
        <v>431.85949999999991</v>
      </c>
    </row>
    <row r="5664" spans="1:27" x14ac:dyDescent="0.3">
      <c r="A5664">
        <v>6845</v>
      </c>
      <c r="B5664" t="s">
        <v>5889</v>
      </c>
      <c r="C5664" s="1">
        <v>45364</v>
      </c>
      <c r="D5664">
        <v>80</v>
      </c>
      <c r="E5664" t="s">
        <v>60</v>
      </c>
      <c r="F5664" t="s">
        <v>108</v>
      </c>
      <c r="G5664" t="s">
        <v>309</v>
      </c>
      <c r="H5664">
        <v>2</v>
      </c>
      <c r="I5664" t="s">
        <v>42</v>
      </c>
      <c r="J5664" t="s">
        <v>63</v>
      </c>
      <c r="K5664" t="s">
        <v>55</v>
      </c>
      <c r="L5664" t="s">
        <v>45</v>
      </c>
      <c r="M5664" t="s">
        <v>140</v>
      </c>
      <c r="N5664" t="s">
        <v>47</v>
      </c>
      <c r="O5664" t="s">
        <v>148</v>
      </c>
      <c r="P5664" t="s">
        <v>70</v>
      </c>
      <c r="Q5664" t="s">
        <v>97</v>
      </c>
      <c r="R5664" s="6">
        <f>_xlfn.XLOOKUP(CleanedData[[#This Row],[Product]],'02_Lookup_Tables'!$A$2:$A$126,'02_Lookup_Tables'!$B$2:$B$126)</f>
        <v>353.21</v>
      </c>
      <c r="S5664" t="str">
        <f>VLOOKUP(CleanedData[[#This Row],[Product]],'02_Lookup_Tables'!$H$2:$I$126,2,FALSE)</f>
        <v>Food</v>
      </c>
      <c r="T5664" t="str">
        <f>VLOOKUP(CleanedData[[#This Row],[Province]],'02_Lookup_Tables'!$D$2:$E$10,2, FALSE)</f>
        <v>Gauteng Region</v>
      </c>
      <c r="U5664" t="str" cm="1">
        <f t="array" ref="U5664">_xlfn.IFS(CleanedData[[#This Row],[Purchase Amount]]&lt;500,"Low",
CleanedData[[#This Row],[Purchase Amount]]&lt;5000,"Medium",
TRUE,"High")</f>
        <v>Low</v>
      </c>
      <c r="V5664" t="str">
        <f>TEXT(CleanedData[[#This Row],[Date]],"mmmm")</f>
        <v>March</v>
      </c>
      <c r="W5664" t="str">
        <f>"Q"&amp;ROUNDUP(MONTH(CleanedData[[#This Row],[Date]])/3,0)</f>
        <v>Q1</v>
      </c>
      <c r="X5664" t="str">
        <f>IF(CleanedData[[#This Row],[Purchase Amount]]&gt;=5000,"Yes","No")</f>
        <v>No</v>
      </c>
      <c r="Y5664">
        <f>IF(CleanedData[[#This Row],[Recommend]]="Yes",1,0)</f>
        <v>0</v>
      </c>
      <c r="Z5664" s="6">
        <f>CleanedData[[#This Row],[Purchase Amount]]*0.15</f>
        <v>52.981499999999997</v>
      </c>
      <c r="AA5664" s="6">
        <f>CleanedData[[#This Row],[Purchase Amount]]*1.15</f>
        <v>406.19149999999996</v>
      </c>
    </row>
    <row r="5665" spans="1:27" x14ac:dyDescent="0.3">
      <c r="A5665">
        <v>6846</v>
      </c>
      <c r="B5665" t="s">
        <v>5890</v>
      </c>
      <c r="C5665" s="1">
        <v>45315</v>
      </c>
      <c r="D5665">
        <v>21</v>
      </c>
      <c r="E5665" t="s">
        <v>52</v>
      </c>
      <c r="F5665" t="s">
        <v>40</v>
      </c>
      <c r="G5665" t="s">
        <v>144</v>
      </c>
      <c r="H5665">
        <v>3</v>
      </c>
      <c r="I5665" t="s">
        <v>42</v>
      </c>
      <c r="J5665" t="s">
        <v>63</v>
      </c>
      <c r="K5665" t="s">
        <v>44</v>
      </c>
      <c r="L5665" t="s">
        <v>45</v>
      </c>
      <c r="M5665" t="s">
        <v>46</v>
      </c>
      <c r="N5665" t="s">
        <v>48</v>
      </c>
      <c r="O5665" t="s">
        <v>89</v>
      </c>
      <c r="P5665" t="s">
        <v>49</v>
      </c>
      <c r="Q5665" t="s">
        <v>66</v>
      </c>
      <c r="R5665" s="6">
        <f>_xlfn.XLOOKUP(CleanedData[[#This Row],[Product]],'02_Lookup_Tables'!$A$2:$A$126,'02_Lookup_Tables'!$B$2:$B$126)</f>
        <v>4455.18</v>
      </c>
      <c r="S5665" t="str">
        <f>VLOOKUP(CleanedData[[#This Row],[Product]],'02_Lookup_Tables'!$H$2:$I$126,2,FALSE)</f>
        <v>Sports &amp; Outdoors</v>
      </c>
      <c r="T5665" t="str">
        <f>VLOOKUP(CleanedData[[#This Row],[Province]],'02_Lookup_Tables'!$D$2:$E$10,2, FALSE)</f>
        <v>Northern Region</v>
      </c>
      <c r="U5665" t="str" cm="1">
        <f t="array" ref="U5665">_xlfn.IFS(CleanedData[[#This Row],[Purchase Amount]]&lt;500,"Low",
CleanedData[[#This Row],[Purchase Amount]]&lt;5000,"Medium",
TRUE,"High")</f>
        <v>Medium</v>
      </c>
      <c r="V5665" t="str">
        <f>TEXT(CleanedData[[#This Row],[Date]],"mmmm")</f>
        <v>January</v>
      </c>
      <c r="W5665" t="str">
        <f>"Q"&amp;ROUNDUP(MONTH(CleanedData[[#This Row],[Date]])/3,0)</f>
        <v>Q1</v>
      </c>
      <c r="X5665" t="str">
        <f>IF(CleanedData[[#This Row],[Purchase Amount]]&gt;=5000,"Yes","No")</f>
        <v>No</v>
      </c>
      <c r="Y5665">
        <f>IF(CleanedData[[#This Row],[Recommend]]="Yes",1,0)</f>
        <v>0</v>
      </c>
      <c r="Z5665" s="6">
        <f>CleanedData[[#This Row],[Purchase Amount]]*0.15</f>
        <v>668.27700000000004</v>
      </c>
      <c r="AA5665" s="6">
        <f>CleanedData[[#This Row],[Purchase Amount]]*1.15</f>
        <v>5123.4570000000003</v>
      </c>
    </row>
    <row r="5666" spans="1:27" x14ac:dyDescent="0.3">
      <c r="A5666">
        <v>6848</v>
      </c>
      <c r="B5666" t="s">
        <v>5891</v>
      </c>
      <c r="C5666" s="1">
        <v>45960</v>
      </c>
      <c r="D5666">
        <v>48</v>
      </c>
      <c r="E5666" t="s">
        <v>60</v>
      </c>
      <c r="F5666" t="s">
        <v>125</v>
      </c>
      <c r="G5666" t="s">
        <v>696</v>
      </c>
      <c r="H5666">
        <v>4</v>
      </c>
      <c r="I5666" t="s">
        <v>42</v>
      </c>
      <c r="J5666" t="s">
        <v>63</v>
      </c>
      <c r="K5666" t="s">
        <v>64</v>
      </c>
      <c r="L5666" t="s">
        <v>45</v>
      </c>
      <c r="M5666" t="s">
        <v>85</v>
      </c>
      <c r="N5666" t="s">
        <v>96</v>
      </c>
      <c r="O5666" t="s">
        <v>48</v>
      </c>
      <c r="P5666" t="s">
        <v>49</v>
      </c>
      <c r="Q5666" t="s">
        <v>93</v>
      </c>
      <c r="R5666" s="6">
        <f>_xlfn.XLOOKUP(CleanedData[[#This Row],[Product]],'02_Lookup_Tables'!$A$2:$A$126,'02_Lookup_Tables'!$B$2:$B$126)</f>
        <v>1233.45</v>
      </c>
      <c r="S5666" t="str">
        <f>VLOOKUP(CleanedData[[#This Row],[Product]],'02_Lookup_Tables'!$H$2:$I$126,2,FALSE)</f>
        <v>Beauty &amp; Personal Care</v>
      </c>
      <c r="T5666" t="str">
        <f>VLOOKUP(CleanedData[[#This Row],[Province]],'02_Lookup_Tables'!$D$2:$E$10,2, FALSE)</f>
        <v>Western Region</v>
      </c>
      <c r="U5666" t="str" cm="1">
        <f t="array" ref="U5666">_xlfn.IFS(CleanedData[[#This Row],[Purchase Amount]]&lt;500,"Low",
CleanedData[[#This Row],[Purchase Amount]]&lt;5000,"Medium",
TRUE,"High")</f>
        <v>Medium</v>
      </c>
      <c r="V5666" t="str">
        <f>TEXT(CleanedData[[#This Row],[Date]],"mmmm")</f>
        <v>October</v>
      </c>
      <c r="W5666" t="str">
        <f>"Q"&amp;ROUNDUP(MONTH(CleanedData[[#This Row],[Date]])/3,0)</f>
        <v>Q4</v>
      </c>
      <c r="X5666" t="str">
        <f>IF(CleanedData[[#This Row],[Purchase Amount]]&gt;=5000,"Yes","No")</f>
        <v>No</v>
      </c>
      <c r="Y5666">
        <f>IF(CleanedData[[#This Row],[Recommend]]="Yes",1,0)</f>
        <v>0</v>
      </c>
      <c r="Z5666" s="6">
        <f>CleanedData[[#This Row],[Purchase Amount]]*0.15</f>
        <v>185.01750000000001</v>
      </c>
      <c r="AA5666" s="6">
        <f>CleanedData[[#This Row],[Purchase Amount]]*1.15</f>
        <v>1418.4675</v>
      </c>
    </row>
    <row r="5667" spans="1:27" x14ac:dyDescent="0.3">
      <c r="A5667">
        <v>6849</v>
      </c>
      <c r="B5667" t="s">
        <v>5892</v>
      </c>
      <c r="C5667" s="1">
        <v>45370</v>
      </c>
      <c r="D5667">
        <v>45</v>
      </c>
      <c r="E5667" t="s">
        <v>39</v>
      </c>
      <c r="F5667" t="s">
        <v>83</v>
      </c>
      <c r="G5667" t="s">
        <v>111</v>
      </c>
      <c r="H5667">
        <v>3</v>
      </c>
      <c r="I5667" t="s">
        <v>42</v>
      </c>
      <c r="J5667" t="s">
        <v>43</v>
      </c>
      <c r="K5667" t="s">
        <v>55</v>
      </c>
      <c r="L5667" t="s">
        <v>42</v>
      </c>
      <c r="M5667" t="s">
        <v>151</v>
      </c>
      <c r="N5667" t="s">
        <v>48</v>
      </c>
      <c r="O5667" t="s">
        <v>89</v>
      </c>
      <c r="P5667" t="s">
        <v>49</v>
      </c>
      <c r="Q5667" t="s">
        <v>93</v>
      </c>
      <c r="R5667" s="6">
        <f>_xlfn.XLOOKUP(CleanedData[[#This Row],[Product]],'02_Lookup_Tables'!$A$2:$A$126,'02_Lookup_Tables'!$B$2:$B$126)</f>
        <v>3576.97</v>
      </c>
      <c r="S5667" t="str">
        <f>VLOOKUP(CleanedData[[#This Row],[Product]],'02_Lookup_Tables'!$H$2:$I$126,2,FALSE)</f>
        <v>Home Devices</v>
      </c>
      <c r="T5667" t="str">
        <f>VLOOKUP(CleanedData[[#This Row],[Province]],'02_Lookup_Tables'!$D$2:$E$10,2, FALSE)</f>
        <v>Western Region</v>
      </c>
      <c r="U5667" t="str" cm="1">
        <f t="array" ref="U5667">_xlfn.IFS(CleanedData[[#This Row],[Purchase Amount]]&lt;500,"Low",
CleanedData[[#This Row],[Purchase Amount]]&lt;5000,"Medium",
TRUE,"High")</f>
        <v>Medium</v>
      </c>
      <c r="V5667" t="str">
        <f>TEXT(CleanedData[[#This Row],[Date]],"mmmm")</f>
        <v>March</v>
      </c>
      <c r="W5667" t="str">
        <f>"Q"&amp;ROUNDUP(MONTH(CleanedData[[#This Row],[Date]])/3,0)</f>
        <v>Q1</v>
      </c>
      <c r="X5667" t="str">
        <f>IF(CleanedData[[#This Row],[Purchase Amount]]&gt;=5000,"Yes","No")</f>
        <v>No</v>
      </c>
      <c r="Y5667">
        <f>IF(CleanedData[[#This Row],[Recommend]]="Yes",1,0)</f>
        <v>0</v>
      </c>
      <c r="Z5667" s="6">
        <f>CleanedData[[#This Row],[Purchase Amount]]*0.15</f>
        <v>536.54549999999995</v>
      </c>
      <c r="AA5667" s="6">
        <f>CleanedData[[#This Row],[Purchase Amount]]*1.15</f>
        <v>4113.5154999999995</v>
      </c>
    </row>
    <row r="5668" spans="1:27" x14ac:dyDescent="0.3">
      <c r="A5668">
        <v>6850</v>
      </c>
      <c r="B5668" t="s">
        <v>5893</v>
      </c>
      <c r="C5668" s="1">
        <v>45990</v>
      </c>
      <c r="D5668">
        <v>59</v>
      </c>
      <c r="E5668" t="s">
        <v>39</v>
      </c>
      <c r="F5668" t="s">
        <v>40</v>
      </c>
      <c r="G5668" t="s">
        <v>78</v>
      </c>
      <c r="H5668">
        <v>4</v>
      </c>
      <c r="I5668" t="s">
        <v>45</v>
      </c>
      <c r="J5668" t="s">
        <v>54</v>
      </c>
      <c r="K5668" t="s">
        <v>64</v>
      </c>
      <c r="L5668" t="s">
        <v>42</v>
      </c>
      <c r="M5668" t="s">
        <v>208</v>
      </c>
      <c r="N5668" t="s">
        <v>96</v>
      </c>
      <c r="O5668" t="s">
        <v>89</v>
      </c>
      <c r="P5668" t="s">
        <v>70</v>
      </c>
      <c r="Q5668" t="s">
        <v>50</v>
      </c>
      <c r="R5668" s="6">
        <f>_xlfn.XLOOKUP(CleanedData[[#This Row],[Product]],'02_Lookup_Tables'!$A$2:$A$126,'02_Lookup_Tables'!$B$2:$B$126)</f>
        <v>1951.09</v>
      </c>
      <c r="S5668" t="str">
        <f>VLOOKUP(CleanedData[[#This Row],[Product]],'02_Lookup_Tables'!$H$2:$I$126,2,FALSE)</f>
        <v>Accessories</v>
      </c>
      <c r="T5668" t="str">
        <f>VLOOKUP(CleanedData[[#This Row],[Province]],'02_Lookup_Tables'!$D$2:$E$10,2, FALSE)</f>
        <v>Northern Region</v>
      </c>
      <c r="U5668" t="str" cm="1">
        <f t="array" ref="U5668">_xlfn.IFS(CleanedData[[#This Row],[Purchase Amount]]&lt;500,"Low",
CleanedData[[#This Row],[Purchase Amount]]&lt;5000,"Medium",
TRUE,"High")</f>
        <v>Medium</v>
      </c>
      <c r="V5668" t="str">
        <f>TEXT(CleanedData[[#This Row],[Date]],"mmmm")</f>
        <v>November</v>
      </c>
      <c r="W5668" t="str">
        <f>"Q"&amp;ROUNDUP(MONTH(CleanedData[[#This Row],[Date]])/3,0)</f>
        <v>Q4</v>
      </c>
      <c r="X5668" t="str">
        <f>IF(CleanedData[[#This Row],[Purchase Amount]]&gt;=5000,"Yes","No")</f>
        <v>No</v>
      </c>
      <c r="Y5668">
        <f>IF(CleanedData[[#This Row],[Recommend]]="Yes",1,0)</f>
        <v>1</v>
      </c>
      <c r="Z5668" s="6">
        <f>CleanedData[[#This Row],[Purchase Amount]]*0.15</f>
        <v>292.6635</v>
      </c>
      <c r="AA5668" s="6">
        <f>CleanedData[[#This Row],[Purchase Amount]]*1.15</f>
        <v>2243.7534999999998</v>
      </c>
    </row>
    <row r="5669" spans="1:27" x14ac:dyDescent="0.3">
      <c r="A5669">
        <v>6851</v>
      </c>
      <c r="B5669" t="s">
        <v>5894</v>
      </c>
      <c r="C5669" s="1">
        <v>45332</v>
      </c>
      <c r="D5669">
        <v>79</v>
      </c>
      <c r="E5669" t="s">
        <v>39</v>
      </c>
      <c r="F5669" t="s">
        <v>125</v>
      </c>
      <c r="G5669" t="s">
        <v>338</v>
      </c>
      <c r="H5669">
        <v>2</v>
      </c>
      <c r="I5669" t="s">
        <v>45</v>
      </c>
      <c r="J5669" t="s">
        <v>43</v>
      </c>
      <c r="K5669" t="s">
        <v>44</v>
      </c>
      <c r="L5669" t="s">
        <v>45</v>
      </c>
      <c r="M5669" t="s">
        <v>165</v>
      </c>
      <c r="N5669" t="s">
        <v>47</v>
      </c>
      <c r="O5669" t="s">
        <v>89</v>
      </c>
      <c r="P5669" t="s">
        <v>49</v>
      </c>
      <c r="Q5669" t="s">
        <v>97</v>
      </c>
      <c r="R5669" s="6">
        <f>_xlfn.XLOOKUP(CleanedData[[#This Row],[Product]],'02_Lookup_Tables'!$A$2:$A$126,'02_Lookup_Tables'!$B$2:$B$126)</f>
        <v>5258.73</v>
      </c>
      <c r="S5669" t="str">
        <f>VLOOKUP(CleanedData[[#This Row],[Product]],'02_Lookup_Tables'!$H$2:$I$126,2,FALSE)</f>
        <v>Sports &amp; Outdoors</v>
      </c>
      <c r="T5669" t="str">
        <f>VLOOKUP(CleanedData[[#This Row],[Province]],'02_Lookup_Tables'!$D$2:$E$10,2, FALSE)</f>
        <v>Western Region</v>
      </c>
      <c r="U5669" t="str" cm="1">
        <f t="array" ref="U5669">_xlfn.IFS(CleanedData[[#This Row],[Purchase Amount]]&lt;500,"Low",
CleanedData[[#This Row],[Purchase Amount]]&lt;5000,"Medium",
TRUE,"High")</f>
        <v>High</v>
      </c>
      <c r="V5669" t="str">
        <f>TEXT(CleanedData[[#This Row],[Date]],"mmmm")</f>
        <v>February</v>
      </c>
      <c r="W5669" t="str">
        <f>"Q"&amp;ROUNDUP(MONTH(CleanedData[[#This Row],[Date]])/3,0)</f>
        <v>Q1</v>
      </c>
      <c r="X5669" t="str">
        <f>IF(CleanedData[[#This Row],[Purchase Amount]]&gt;=5000,"Yes","No")</f>
        <v>Yes</v>
      </c>
      <c r="Y5669">
        <f>IF(CleanedData[[#This Row],[Recommend]]="Yes",1,0)</f>
        <v>1</v>
      </c>
      <c r="Z5669" s="6">
        <f>CleanedData[[#This Row],[Purchase Amount]]*0.15</f>
        <v>788.80949999999996</v>
      </c>
      <c r="AA5669" s="6">
        <f>CleanedData[[#This Row],[Purchase Amount]]*1.15</f>
        <v>6047.539499999999</v>
      </c>
    </row>
    <row r="5670" spans="1:27" x14ac:dyDescent="0.3">
      <c r="A5670">
        <v>6852</v>
      </c>
      <c r="B5670" t="s">
        <v>5895</v>
      </c>
      <c r="C5670" s="1">
        <v>45367</v>
      </c>
      <c r="D5670">
        <v>18</v>
      </c>
      <c r="E5670" t="s">
        <v>39</v>
      </c>
      <c r="F5670" t="s">
        <v>83</v>
      </c>
      <c r="G5670" t="s">
        <v>102</v>
      </c>
      <c r="H5670">
        <v>3</v>
      </c>
      <c r="I5670" t="s">
        <v>42</v>
      </c>
      <c r="J5670" t="s">
        <v>63</v>
      </c>
      <c r="K5670" t="s">
        <v>64</v>
      </c>
      <c r="L5670" t="s">
        <v>42</v>
      </c>
      <c r="M5670" t="s">
        <v>208</v>
      </c>
      <c r="N5670" t="s">
        <v>48</v>
      </c>
      <c r="O5670" t="s">
        <v>89</v>
      </c>
      <c r="P5670" t="s">
        <v>49</v>
      </c>
      <c r="Q5670" t="s">
        <v>66</v>
      </c>
      <c r="R5670" s="6">
        <f>_xlfn.XLOOKUP(CleanedData[[#This Row],[Product]],'02_Lookup_Tables'!$A$2:$A$126,'02_Lookup_Tables'!$B$2:$B$126)</f>
        <v>276.82</v>
      </c>
      <c r="S5670" t="str">
        <f>VLOOKUP(CleanedData[[#This Row],[Product]],'02_Lookup_Tables'!$H$2:$I$126,2,FALSE)</f>
        <v>Home &amp; Living</v>
      </c>
      <c r="T5670" t="str">
        <f>VLOOKUP(CleanedData[[#This Row],[Province]],'02_Lookup_Tables'!$D$2:$E$10,2, FALSE)</f>
        <v>Western Region</v>
      </c>
      <c r="U5670" t="str" cm="1">
        <f t="array" ref="U5670">_xlfn.IFS(CleanedData[[#This Row],[Purchase Amount]]&lt;500,"Low",
CleanedData[[#This Row],[Purchase Amount]]&lt;5000,"Medium",
TRUE,"High")</f>
        <v>Low</v>
      </c>
      <c r="V5670" t="str">
        <f>TEXT(CleanedData[[#This Row],[Date]],"mmmm")</f>
        <v>March</v>
      </c>
      <c r="W5670" t="str">
        <f>"Q"&amp;ROUNDUP(MONTH(CleanedData[[#This Row],[Date]])/3,0)</f>
        <v>Q1</v>
      </c>
      <c r="X5670" t="str">
        <f>IF(CleanedData[[#This Row],[Purchase Amount]]&gt;=5000,"Yes","No")</f>
        <v>No</v>
      </c>
      <c r="Y5670">
        <f>IF(CleanedData[[#This Row],[Recommend]]="Yes",1,0)</f>
        <v>0</v>
      </c>
      <c r="Z5670" s="6">
        <f>CleanedData[[#This Row],[Purchase Amount]]*0.15</f>
        <v>41.522999999999996</v>
      </c>
      <c r="AA5670" s="6">
        <f>CleanedData[[#This Row],[Purchase Amount]]*1.15</f>
        <v>318.34299999999996</v>
      </c>
    </row>
    <row r="5671" spans="1:27" x14ac:dyDescent="0.3">
      <c r="A5671">
        <v>6854</v>
      </c>
      <c r="B5671" t="s">
        <v>5896</v>
      </c>
      <c r="C5671" s="1">
        <v>45599</v>
      </c>
      <c r="D5671">
        <v>18</v>
      </c>
      <c r="E5671" t="s">
        <v>52</v>
      </c>
      <c r="F5671" t="s">
        <v>68</v>
      </c>
      <c r="G5671" t="s">
        <v>696</v>
      </c>
      <c r="H5671">
        <v>5</v>
      </c>
      <c r="I5671" t="s">
        <v>42</v>
      </c>
      <c r="J5671" t="s">
        <v>54</v>
      </c>
      <c r="K5671" t="s">
        <v>64</v>
      </c>
      <c r="L5671" t="s">
        <v>45</v>
      </c>
      <c r="M5671" t="s">
        <v>196</v>
      </c>
      <c r="N5671" t="s">
        <v>57</v>
      </c>
      <c r="O5671" t="s">
        <v>89</v>
      </c>
      <c r="P5671" t="s">
        <v>70</v>
      </c>
      <c r="Q5671" t="s">
        <v>66</v>
      </c>
      <c r="R5671" s="6">
        <f>_xlfn.XLOOKUP(CleanedData[[#This Row],[Product]],'02_Lookup_Tables'!$A$2:$A$126,'02_Lookup_Tables'!$B$2:$B$126)</f>
        <v>1233.45</v>
      </c>
      <c r="S5671" t="str">
        <f>VLOOKUP(CleanedData[[#This Row],[Product]],'02_Lookup_Tables'!$H$2:$I$126,2,FALSE)</f>
        <v>Beauty &amp; Personal Care</v>
      </c>
      <c r="T5671" t="str">
        <f>VLOOKUP(CleanedData[[#This Row],[Province]],'02_Lookup_Tables'!$D$2:$E$10,2, FALSE)</f>
        <v>Northern Region</v>
      </c>
      <c r="U5671" t="str" cm="1">
        <f t="array" ref="U5671">_xlfn.IFS(CleanedData[[#This Row],[Purchase Amount]]&lt;500,"Low",
CleanedData[[#This Row],[Purchase Amount]]&lt;5000,"Medium",
TRUE,"High")</f>
        <v>Medium</v>
      </c>
      <c r="V5671" t="str">
        <f>TEXT(CleanedData[[#This Row],[Date]],"mmmm")</f>
        <v>November</v>
      </c>
      <c r="W5671" t="str">
        <f>"Q"&amp;ROUNDUP(MONTH(CleanedData[[#This Row],[Date]])/3,0)</f>
        <v>Q4</v>
      </c>
      <c r="X5671" t="str">
        <f>IF(CleanedData[[#This Row],[Purchase Amount]]&gt;=5000,"Yes","No")</f>
        <v>No</v>
      </c>
      <c r="Y5671">
        <f>IF(CleanedData[[#This Row],[Recommend]]="Yes",1,0)</f>
        <v>0</v>
      </c>
      <c r="Z5671" s="6">
        <f>CleanedData[[#This Row],[Purchase Amount]]*0.15</f>
        <v>185.01750000000001</v>
      </c>
      <c r="AA5671" s="6">
        <f>CleanedData[[#This Row],[Purchase Amount]]*1.15</f>
        <v>1418.4675</v>
      </c>
    </row>
    <row r="5672" spans="1:27" x14ac:dyDescent="0.3">
      <c r="A5672">
        <v>6855</v>
      </c>
      <c r="B5672" t="s">
        <v>5897</v>
      </c>
      <c r="C5672" s="1">
        <v>45999</v>
      </c>
      <c r="D5672">
        <v>79</v>
      </c>
      <c r="E5672" t="s">
        <v>60</v>
      </c>
      <c r="F5672" t="s">
        <v>68</v>
      </c>
      <c r="G5672" t="s">
        <v>168</v>
      </c>
      <c r="H5672">
        <v>2</v>
      </c>
      <c r="I5672" t="s">
        <v>42</v>
      </c>
      <c r="J5672" t="s">
        <v>43</v>
      </c>
      <c r="K5672" t="s">
        <v>44</v>
      </c>
      <c r="L5672" t="s">
        <v>42</v>
      </c>
      <c r="M5672" t="s">
        <v>140</v>
      </c>
      <c r="N5672" t="s">
        <v>47</v>
      </c>
      <c r="O5672" t="s">
        <v>148</v>
      </c>
      <c r="P5672" t="s">
        <v>70</v>
      </c>
      <c r="Q5672" t="s">
        <v>97</v>
      </c>
      <c r="R5672" s="6">
        <f>_xlfn.XLOOKUP(CleanedData[[#This Row],[Product]],'02_Lookup_Tables'!$A$2:$A$126,'02_Lookup_Tables'!$B$2:$B$126)</f>
        <v>14729.04</v>
      </c>
      <c r="S5672" t="str">
        <f>VLOOKUP(CleanedData[[#This Row],[Product]],'02_Lookup_Tables'!$H$2:$I$126,2,FALSE)</f>
        <v>Electronics</v>
      </c>
      <c r="T5672" t="str">
        <f>VLOOKUP(CleanedData[[#This Row],[Province]],'02_Lookup_Tables'!$D$2:$E$10,2, FALSE)</f>
        <v>Northern Region</v>
      </c>
      <c r="U5672" t="str" cm="1">
        <f t="array" ref="U5672">_xlfn.IFS(CleanedData[[#This Row],[Purchase Amount]]&lt;500,"Low",
CleanedData[[#This Row],[Purchase Amount]]&lt;5000,"Medium",
TRUE,"High")</f>
        <v>High</v>
      </c>
      <c r="V5672" t="str">
        <f>TEXT(CleanedData[[#This Row],[Date]],"mmmm")</f>
        <v>December</v>
      </c>
      <c r="W5672" t="str">
        <f>"Q"&amp;ROUNDUP(MONTH(CleanedData[[#This Row],[Date]])/3,0)</f>
        <v>Q4</v>
      </c>
      <c r="X5672" t="str">
        <f>IF(CleanedData[[#This Row],[Purchase Amount]]&gt;=5000,"Yes","No")</f>
        <v>Yes</v>
      </c>
      <c r="Y5672">
        <f>IF(CleanedData[[#This Row],[Recommend]]="Yes",1,0)</f>
        <v>0</v>
      </c>
      <c r="Z5672" s="6">
        <f>CleanedData[[#This Row],[Purchase Amount]]*0.15</f>
        <v>2209.3560000000002</v>
      </c>
      <c r="AA5672" s="6">
        <f>CleanedData[[#This Row],[Purchase Amount]]*1.15</f>
        <v>16938.396000000001</v>
      </c>
    </row>
    <row r="5673" spans="1:27" x14ac:dyDescent="0.3">
      <c r="A5673">
        <v>6856</v>
      </c>
      <c r="B5673" t="s">
        <v>5898</v>
      </c>
      <c r="C5673" s="1">
        <v>45537</v>
      </c>
      <c r="D5673">
        <v>46</v>
      </c>
      <c r="E5673" t="s">
        <v>60</v>
      </c>
      <c r="F5673" t="s">
        <v>40</v>
      </c>
      <c r="G5673" t="s">
        <v>460</v>
      </c>
      <c r="H5673">
        <v>4</v>
      </c>
      <c r="I5673" t="s">
        <v>45</v>
      </c>
      <c r="J5673" t="s">
        <v>43</v>
      </c>
      <c r="K5673" t="s">
        <v>64</v>
      </c>
      <c r="L5673" t="s">
        <v>42</v>
      </c>
      <c r="M5673" t="s">
        <v>56</v>
      </c>
      <c r="N5673" t="s">
        <v>96</v>
      </c>
      <c r="O5673" t="s">
        <v>148</v>
      </c>
      <c r="P5673" t="s">
        <v>49</v>
      </c>
      <c r="Q5673" t="s">
        <v>93</v>
      </c>
      <c r="R5673" s="6">
        <f>_xlfn.XLOOKUP(CleanedData[[#This Row],[Product]],'02_Lookup_Tables'!$A$2:$A$126,'02_Lookup_Tables'!$B$2:$B$126)</f>
        <v>880.49</v>
      </c>
      <c r="S5673" t="str">
        <f>VLOOKUP(CleanedData[[#This Row],[Product]],'02_Lookup_Tables'!$H$2:$I$126,2,FALSE)</f>
        <v>Home Devices</v>
      </c>
      <c r="T5673" t="str">
        <f>VLOOKUP(CleanedData[[#This Row],[Province]],'02_Lookup_Tables'!$D$2:$E$10,2, FALSE)</f>
        <v>Northern Region</v>
      </c>
      <c r="U5673" t="str" cm="1">
        <f t="array" ref="U5673">_xlfn.IFS(CleanedData[[#This Row],[Purchase Amount]]&lt;500,"Low",
CleanedData[[#This Row],[Purchase Amount]]&lt;5000,"Medium",
TRUE,"High")</f>
        <v>Medium</v>
      </c>
      <c r="V5673" t="str">
        <f>TEXT(CleanedData[[#This Row],[Date]],"mmmm")</f>
        <v>September</v>
      </c>
      <c r="W5673" t="str">
        <f>"Q"&amp;ROUNDUP(MONTH(CleanedData[[#This Row],[Date]])/3,0)</f>
        <v>Q3</v>
      </c>
      <c r="X5673" t="str">
        <f>IF(CleanedData[[#This Row],[Purchase Amount]]&gt;=5000,"Yes","No")</f>
        <v>No</v>
      </c>
      <c r="Y5673">
        <f>IF(CleanedData[[#This Row],[Recommend]]="Yes",1,0)</f>
        <v>1</v>
      </c>
      <c r="Z5673" s="6">
        <f>CleanedData[[#This Row],[Purchase Amount]]*0.15</f>
        <v>132.0735</v>
      </c>
      <c r="AA5673" s="6">
        <f>CleanedData[[#This Row],[Purchase Amount]]*1.15</f>
        <v>1012.5635</v>
      </c>
    </row>
    <row r="5674" spans="1:27" x14ac:dyDescent="0.3">
      <c r="A5674">
        <v>6857</v>
      </c>
      <c r="B5674" t="s">
        <v>5899</v>
      </c>
      <c r="C5674" s="1">
        <v>45433</v>
      </c>
      <c r="D5674">
        <v>61</v>
      </c>
      <c r="E5674" t="s">
        <v>60</v>
      </c>
      <c r="F5674" t="s">
        <v>72</v>
      </c>
      <c r="G5674" t="s">
        <v>406</v>
      </c>
      <c r="H5674">
        <v>3</v>
      </c>
      <c r="I5674" t="s">
        <v>45</v>
      </c>
      <c r="J5674" t="s">
        <v>69</v>
      </c>
      <c r="K5674" t="s">
        <v>55</v>
      </c>
      <c r="L5674" t="s">
        <v>42</v>
      </c>
      <c r="M5674" t="s">
        <v>175</v>
      </c>
      <c r="N5674" t="s">
        <v>48</v>
      </c>
      <c r="O5674" t="s">
        <v>89</v>
      </c>
      <c r="P5674" t="s">
        <v>49</v>
      </c>
      <c r="Q5674" t="s">
        <v>50</v>
      </c>
      <c r="R5674" s="6">
        <f>_xlfn.XLOOKUP(CleanedData[[#This Row],[Product]],'02_Lookup_Tables'!$A$2:$A$126,'02_Lookup_Tables'!$B$2:$B$126)</f>
        <v>996.44</v>
      </c>
      <c r="S5674" t="str">
        <f>VLOOKUP(CleanedData[[#This Row],[Product]],'02_Lookup_Tables'!$H$2:$I$126,2,FALSE)</f>
        <v>Sports &amp; Outdoors</v>
      </c>
      <c r="T5674" t="str">
        <f>VLOOKUP(CleanedData[[#This Row],[Province]],'02_Lookup_Tables'!$D$2:$E$10,2, FALSE)</f>
        <v>Central Region</v>
      </c>
      <c r="U5674" t="str" cm="1">
        <f t="array" ref="U5674">_xlfn.IFS(CleanedData[[#This Row],[Purchase Amount]]&lt;500,"Low",
CleanedData[[#This Row],[Purchase Amount]]&lt;5000,"Medium",
TRUE,"High")</f>
        <v>Medium</v>
      </c>
      <c r="V5674" t="str">
        <f>TEXT(CleanedData[[#This Row],[Date]],"mmmm")</f>
        <v>May</v>
      </c>
      <c r="W5674" t="str">
        <f>"Q"&amp;ROUNDUP(MONTH(CleanedData[[#This Row],[Date]])/3,0)</f>
        <v>Q2</v>
      </c>
      <c r="X5674" t="str">
        <f>IF(CleanedData[[#This Row],[Purchase Amount]]&gt;=5000,"Yes","No")</f>
        <v>No</v>
      </c>
      <c r="Y5674">
        <f>IF(CleanedData[[#This Row],[Recommend]]="Yes",1,0)</f>
        <v>1</v>
      </c>
      <c r="Z5674" s="6">
        <f>CleanedData[[#This Row],[Purchase Amount]]*0.15</f>
        <v>149.46600000000001</v>
      </c>
      <c r="AA5674" s="6">
        <f>CleanedData[[#This Row],[Purchase Amount]]*1.15</f>
        <v>1145.9059999999999</v>
      </c>
    </row>
    <row r="5675" spans="1:27" x14ac:dyDescent="0.3">
      <c r="A5675">
        <v>6860</v>
      </c>
      <c r="B5675" t="s">
        <v>5900</v>
      </c>
      <c r="C5675" s="1">
        <v>46022</v>
      </c>
      <c r="D5675">
        <v>32</v>
      </c>
      <c r="E5675" t="s">
        <v>39</v>
      </c>
      <c r="F5675" t="s">
        <v>125</v>
      </c>
      <c r="G5675" t="s">
        <v>102</v>
      </c>
      <c r="H5675">
        <v>4</v>
      </c>
      <c r="I5675" t="s">
        <v>42</v>
      </c>
      <c r="J5675" t="s">
        <v>74</v>
      </c>
      <c r="K5675" t="s">
        <v>64</v>
      </c>
      <c r="L5675" t="s">
        <v>45</v>
      </c>
      <c r="M5675" t="s">
        <v>165</v>
      </c>
      <c r="N5675" t="s">
        <v>96</v>
      </c>
      <c r="O5675" t="s">
        <v>89</v>
      </c>
      <c r="P5675" t="s">
        <v>70</v>
      </c>
      <c r="Q5675" t="s">
        <v>58</v>
      </c>
      <c r="R5675" s="6">
        <f>_xlfn.XLOOKUP(CleanedData[[#This Row],[Product]],'02_Lookup_Tables'!$A$2:$A$126,'02_Lookup_Tables'!$B$2:$B$126)</f>
        <v>276.82</v>
      </c>
      <c r="S5675" t="str">
        <f>VLOOKUP(CleanedData[[#This Row],[Product]],'02_Lookup_Tables'!$H$2:$I$126,2,FALSE)</f>
        <v>Home &amp; Living</v>
      </c>
      <c r="T5675" t="str">
        <f>VLOOKUP(CleanedData[[#This Row],[Province]],'02_Lookup_Tables'!$D$2:$E$10,2, FALSE)</f>
        <v>Western Region</v>
      </c>
      <c r="U5675" t="str" cm="1">
        <f t="array" ref="U5675">_xlfn.IFS(CleanedData[[#This Row],[Purchase Amount]]&lt;500,"Low",
CleanedData[[#This Row],[Purchase Amount]]&lt;5000,"Medium",
TRUE,"High")</f>
        <v>Low</v>
      </c>
      <c r="V5675" t="str">
        <f>TEXT(CleanedData[[#This Row],[Date]],"mmmm")</f>
        <v>December</v>
      </c>
      <c r="W5675" t="str">
        <f>"Q"&amp;ROUNDUP(MONTH(CleanedData[[#This Row],[Date]])/3,0)</f>
        <v>Q4</v>
      </c>
      <c r="X5675" t="str">
        <f>IF(CleanedData[[#This Row],[Purchase Amount]]&gt;=5000,"Yes","No")</f>
        <v>No</v>
      </c>
      <c r="Y5675">
        <f>IF(CleanedData[[#This Row],[Recommend]]="Yes",1,0)</f>
        <v>0</v>
      </c>
      <c r="Z5675" s="6">
        <f>CleanedData[[#This Row],[Purchase Amount]]*0.15</f>
        <v>41.522999999999996</v>
      </c>
      <c r="AA5675" s="6">
        <f>CleanedData[[#This Row],[Purchase Amount]]*1.15</f>
        <v>318.34299999999996</v>
      </c>
    </row>
    <row r="5676" spans="1:27" x14ac:dyDescent="0.3">
      <c r="A5676">
        <v>6861</v>
      </c>
      <c r="B5676" t="s">
        <v>5901</v>
      </c>
      <c r="C5676" s="1">
        <v>45911</v>
      </c>
      <c r="D5676">
        <v>48</v>
      </c>
      <c r="E5676" t="s">
        <v>39</v>
      </c>
      <c r="F5676" t="s">
        <v>130</v>
      </c>
      <c r="G5676" t="s">
        <v>248</v>
      </c>
      <c r="H5676">
        <v>1</v>
      </c>
      <c r="I5676" t="s">
        <v>42</v>
      </c>
      <c r="J5676" t="s">
        <v>63</v>
      </c>
      <c r="K5676" t="s">
        <v>64</v>
      </c>
      <c r="L5676" t="s">
        <v>45</v>
      </c>
      <c r="M5676" t="s">
        <v>140</v>
      </c>
      <c r="N5676" t="s">
        <v>80</v>
      </c>
      <c r="O5676" t="s">
        <v>148</v>
      </c>
      <c r="P5676" t="s">
        <v>70</v>
      </c>
      <c r="Q5676" t="s">
        <v>93</v>
      </c>
      <c r="R5676" s="6">
        <f>_xlfn.XLOOKUP(CleanedData[[#This Row],[Product]],'02_Lookup_Tables'!$A$2:$A$126,'02_Lookup_Tables'!$B$2:$B$126)</f>
        <v>8798.49</v>
      </c>
      <c r="S5676" t="str">
        <f>VLOOKUP(CleanedData[[#This Row],[Product]],'02_Lookup_Tables'!$H$2:$I$126,2,FALSE)</f>
        <v>Toys &amp; Games</v>
      </c>
      <c r="T5676" t="str">
        <f>VLOOKUP(CleanedData[[#This Row],[Province]],'02_Lookup_Tables'!$D$2:$E$10,2, FALSE)</f>
        <v>Eastern Region</v>
      </c>
      <c r="U5676" t="str" cm="1">
        <f t="array" ref="U5676">_xlfn.IFS(CleanedData[[#This Row],[Purchase Amount]]&lt;500,"Low",
CleanedData[[#This Row],[Purchase Amount]]&lt;5000,"Medium",
TRUE,"High")</f>
        <v>High</v>
      </c>
      <c r="V5676" t="str">
        <f>TEXT(CleanedData[[#This Row],[Date]],"mmmm")</f>
        <v>September</v>
      </c>
      <c r="W5676" t="str">
        <f>"Q"&amp;ROUNDUP(MONTH(CleanedData[[#This Row],[Date]])/3,0)</f>
        <v>Q3</v>
      </c>
      <c r="X5676" t="str">
        <f>IF(CleanedData[[#This Row],[Purchase Amount]]&gt;=5000,"Yes","No")</f>
        <v>Yes</v>
      </c>
      <c r="Y5676">
        <f>IF(CleanedData[[#This Row],[Recommend]]="Yes",1,0)</f>
        <v>0</v>
      </c>
      <c r="Z5676" s="6">
        <f>CleanedData[[#This Row],[Purchase Amount]]*0.15</f>
        <v>1319.7735</v>
      </c>
      <c r="AA5676" s="6">
        <f>CleanedData[[#This Row],[Purchase Amount]]*1.15</f>
        <v>10118.263499999999</v>
      </c>
    </row>
    <row r="5677" spans="1:27" x14ac:dyDescent="0.3">
      <c r="A5677">
        <v>6862</v>
      </c>
      <c r="B5677" t="s">
        <v>5902</v>
      </c>
      <c r="C5677" s="1">
        <v>45806</v>
      </c>
      <c r="D5677">
        <v>61</v>
      </c>
      <c r="E5677" t="s">
        <v>52</v>
      </c>
      <c r="F5677" t="s">
        <v>130</v>
      </c>
      <c r="G5677" t="s">
        <v>331</v>
      </c>
      <c r="H5677">
        <v>5</v>
      </c>
      <c r="I5677" t="s">
        <v>45</v>
      </c>
      <c r="J5677" t="s">
        <v>43</v>
      </c>
      <c r="K5677" t="s">
        <v>44</v>
      </c>
      <c r="L5677" t="s">
        <v>42</v>
      </c>
      <c r="M5677" t="s">
        <v>75</v>
      </c>
      <c r="N5677" t="s">
        <v>57</v>
      </c>
      <c r="O5677" t="s">
        <v>89</v>
      </c>
      <c r="P5677" t="s">
        <v>70</v>
      </c>
      <c r="Q5677" t="s">
        <v>50</v>
      </c>
      <c r="R5677" s="6">
        <f>_xlfn.XLOOKUP(CleanedData[[#This Row],[Product]],'02_Lookup_Tables'!$A$2:$A$126,'02_Lookup_Tables'!$B$2:$B$126)</f>
        <v>27.35</v>
      </c>
      <c r="S5677" t="str">
        <f>VLOOKUP(CleanedData[[#This Row],[Product]],'02_Lookup_Tables'!$H$2:$I$126,2,FALSE)</f>
        <v>Food</v>
      </c>
      <c r="T5677" t="str">
        <f>VLOOKUP(CleanedData[[#This Row],[Province]],'02_Lookup_Tables'!$D$2:$E$10,2, FALSE)</f>
        <v>Eastern Region</v>
      </c>
      <c r="U5677" t="str" cm="1">
        <f t="array" ref="U5677">_xlfn.IFS(CleanedData[[#This Row],[Purchase Amount]]&lt;500,"Low",
CleanedData[[#This Row],[Purchase Amount]]&lt;5000,"Medium",
TRUE,"High")</f>
        <v>Low</v>
      </c>
      <c r="V5677" t="str">
        <f>TEXT(CleanedData[[#This Row],[Date]],"mmmm")</f>
        <v>May</v>
      </c>
      <c r="W5677" t="str">
        <f>"Q"&amp;ROUNDUP(MONTH(CleanedData[[#This Row],[Date]])/3,0)</f>
        <v>Q2</v>
      </c>
      <c r="X5677" t="str">
        <f>IF(CleanedData[[#This Row],[Purchase Amount]]&gt;=5000,"Yes","No")</f>
        <v>No</v>
      </c>
      <c r="Y5677">
        <f>IF(CleanedData[[#This Row],[Recommend]]="Yes",1,0)</f>
        <v>1</v>
      </c>
      <c r="Z5677" s="6">
        <f>CleanedData[[#This Row],[Purchase Amount]]*0.15</f>
        <v>4.1025</v>
      </c>
      <c r="AA5677" s="6">
        <f>CleanedData[[#This Row],[Purchase Amount]]*1.15</f>
        <v>31.452500000000001</v>
      </c>
    </row>
    <row r="5678" spans="1:27" x14ac:dyDescent="0.3">
      <c r="A5678">
        <v>6863</v>
      </c>
      <c r="B5678" t="s">
        <v>5903</v>
      </c>
      <c r="C5678" s="1">
        <v>45611</v>
      </c>
      <c r="D5678">
        <v>52</v>
      </c>
      <c r="E5678" t="s">
        <v>60</v>
      </c>
      <c r="F5678" t="s">
        <v>68</v>
      </c>
      <c r="G5678" t="s">
        <v>187</v>
      </c>
      <c r="H5678">
        <v>1</v>
      </c>
      <c r="I5678" t="s">
        <v>45</v>
      </c>
      <c r="J5678" t="s">
        <v>74</v>
      </c>
      <c r="K5678" t="s">
        <v>64</v>
      </c>
      <c r="L5678" t="s">
        <v>42</v>
      </c>
      <c r="N5678" t="s">
        <v>80</v>
      </c>
      <c r="O5678" t="s">
        <v>134</v>
      </c>
      <c r="P5678" t="s">
        <v>8646</v>
      </c>
      <c r="Q5678" t="s">
        <v>93</v>
      </c>
      <c r="R5678" s="6">
        <f>_xlfn.XLOOKUP(CleanedData[[#This Row],[Product]],'02_Lookup_Tables'!$A$2:$A$126,'02_Lookup_Tables'!$B$2:$B$126)</f>
        <v>24904.86</v>
      </c>
      <c r="S5678" t="str">
        <f>VLOOKUP(CleanedData[[#This Row],[Product]],'02_Lookup_Tables'!$H$2:$I$126,2,FALSE)</f>
        <v>Electronics</v>
      </c>
      <c r="T5678" t="str">
        <f>VLOOKUP(CleanedData[[#This Row],[Province]],'02_Lookup_Tables'!$D$2:$E$10,2, FALSE)</f>
        <v>Northern Region</v>
      </c>
      <c r="U5678" t="str" cm="1">
        <f t="array" ref="U5678">_xlfn.IFS(CleanedData[[#This Row],[Purchase Amount]]&lt;500,"Low",
CleanedData[[#This Row],[Purchase Amount]]&lt;5000,"Medium",
TRUE,"High")</f>
        <v>High</v>
      </c>
      <c r="V5678" t="str">
        <f>TEXT(CleanedData[[#This Row],[Date]],"mmmm")</f>
        <v>November</v>
      </c>
      <c r="W5678" t="str">
        <f>"Q"&amp;ROUNDUP(MONTH(CleanedData[[#This Row],[Date]])/3,0)</f>
        <v>Q4</v>
      </c>
      <c r="X5678" t="str">
        <f>IF(CleanedData[[#This Row],[Purchase Amount]]&gt;=5000,"Yes","No")</f>
        <v>Yes</v>
      </c>
      <c r="Y5678">
        <f>IF(CleanedData[[#This Row],[Recommend]]="Yes",1,0)</f>
        <v>1</v>
      </c>
      <c r="Z5678" s="6">
        <f>CleanedData[[#This Row],[Purchase Amount]]*0.15</f>
        <v>3735.7289999999998</v>
      </c>
      <c r="AA5678" s="6">
        <f>CleanedData[[#This Row],[Purchase Amount]]*1.15</f>
        <v>28640.589</v>
      </c>
    </row>
    <row r="5679" spans="1:27" x14ac:dyDescent="0.3">
      <c r="A5679">
        <v>6864</v>
      </c>
      <c r="B5679" t="s">
        <v>5904</v>
      </c>
      <c r="C5679" s="1">
        <v>45946</v>
      </c>
      <c r="E5679" t="s">
        <v>39</v>
      </c>
      <c r="F5679" t="s">
        <v>61</v>
      </c>
      <c r="G5679" t="s">
        <v>696</v>
      </c>
      <c r="H5679">
        <v>5</v>
      </c>
      <c r="I5679" t="s">
        <v>42</v>
      </c>
      <c r="J5679" t="s">
        <v>43</v>
      </c>
      <c r="K5679" t="s">
        <v>64</v>
      </c>
      <c r="L5679" t="s">
        <v>45</v>
      </c>
      <c r="M5679" t="s">
        <v>151</v>
      </c>
      <c r="N5679" t="s">
        <v>57</v>
      </c>
      <c r="O5679" t="s">
        <v>89</v>
      </c>
      <c r="P5679" t="s">
        <v>70</v>
      </c>
      <c r="Q5679" t="s">
        <v>166</v>
      </c>
      <c r="R5679" s="6">
        <f>_xlfn.XLOOKUP(CleanedData[[#This Row],[Product]],'02_Lookup_Tables'!$A$2:$A$126,'02_Lookup_Tables'!$B$2:$B$126)</f>
        <v>1233.45</v>
      </c>
      <c r="S5679" t="str">
        <f>VLOOKUP(CleanedData[[#This Row],[Product]],'02_Lookup_Tables'!$H$2:$I$126,2,FALSE)</f>
        <v>Beauty &amp; Personal Care</v>
      </c>
      <c r="T5679" t="str">
        <f>VLOOKUP(CleanedData[[#This Row],[Province]],'02_Lookup_Tables'!$D$2:$E$10,2, FALSE)</f>
        <v>Southern Region</v>
      </c>
      <c r="U5679" t="str" cm="1">
        <f t="array" ref="U5679">_xlfn.IFS(CleanedData[[#This Row],[Purchase Amount]]&lt;500,"Low",
CleanedData[[#This Row],[Purchase Amount]]&lt;5000,"Medium",
TRUE,"High")</f>
        <v>Medium</v>
      </c>
      <c r="V5679" t="str">
        <f>TEXT(CleanedData[[#This Row],[Date]],"mmmm")</f>
        <v>October</v>
      </c>
      <c r="W5679" t="str">
        <f>"Q"&amp;ROUNDUP(MONTH(CleanedData[[#This Row],[Date]])/3,0)</f>
        <v>Q4</v>
      </c>
      <c r="X5679" t="str">
        <f>IF(CleanedData[[#This Row],[Purchase Amount]]&gt;=5000,"Yes","No")</f>
        <v>No</v>
      </c>
      <c r="Y5679">
        <f>IF(CleanedData[[#This Row],[Recommend]]="Yes",1,0)</f>
        <v>0</v>
      </c>
      <c r="Z5679" s="6">
        <f>CleanedData[[#This Row],[Purchase Amount]]*0.15</f>
        <v>185.01750000000001</v>
      </c>
      <c r="AA5679" s="6">
        <f>CleanedData[[#This Row],[Purchase Amount]]*1.15</f>
        <v>1418.4675</v>
      </c>
    </row>
    <row r="5680" spans="1:27" x14ac:dyDescent="0.3">
      <c r="A5680">
        <v>6865</v>
      </c>
      <c r="B5680" t="s">
        <v>5905</v>
      </c>
      <c r="C5680" s="1">
        <v>45962</v>
      </c>
      <c r="D5680">
        <v>38</v>
      </c>
      <c r="E5680" t="s">
        <v>52</v>
      </c>
      <c r="F5680" t="s">
        <v>125</v>
      </c>
      <c r="G5680" t="s">
        <v>114</v>
      </c>
      <c r="H5680">
        <v>5</v>
      </c>
      <c r="I5680" t="s">
        <v>45</v>
      </c>
      <c r="J5680" t="s">
        <v>63</v>
      </c>
      <c r="K5680" t="s">
        <v>64</v>
      </c>
      <c r="L5680" t="s">
        <v>45</v>
      </c>
      <c r="M5680" t="s">
        <v>106</v>
      </c>
      <c r="N5680" t="s">
        <v>57</v>
      </c>
      <c r="O5680" t="s">
        <v>148</v>
      </c>
      <c r="P5680" t="s">
        <v>49</v>
      </c>
      <c r="Q5680" t="s">
        <v>81</v>
      </c>
      <c r="R5680" s="6">
        <f>_xlfn.XLOOKUP(CleanedData[[#This Row],[Product]],'02_Lookup_Tables'!$A$2:$A$126,'02_Lookup_Tables'!$B$2:$B$126)</f>
        <v>1440.59</v>
      </c>
      <c r="S5680" t="str">
        <f>VLOOKUP(CleanedData[[#This Row],[Product]],'02_Lookup_Tables'!$H$2:$I$126,2,FALSE)</f>
        <v>Beauty &amp; Personal Care</v>
      </c>
      <c r="T5680" t="str">
        <f>VLOOKUP(CleanedData[[#This Row],[Province]],'02_Lookup_Tables'!$D$2:$E$10,2, FALSE)</f>
        <v>Western Region</v>
      </c>
      <c r="U5680" t="str" cm="1">
        <f t="array" ref="U5680">_xlfn.IFS(CleanedData[[#This Row],[Purchase Amount]]&lt;500,"Low",
CleanedData[[#This Row],[Purchase Amount]]&lt;5000,"Medium",
TRUE,"High")</f>
        <v>Medium</v>
      </c>
      <c r="V5680" t="str">
        <f>TEXT(CleanedData[[#This Row],[Date]],"mmmm")</f>
        <v>November</v>
      </c>
      <c r="W5680" t="str">
        <f>"Q"&amp;ROUNDUP(MONTH(CleanedData[[#This Row],[Date]])/3,0)</f>
        <v>Q4</v>
      </c>
      <c r="X5680" t="str">
        <f>IF(CleanedData[[#This Row],[Purchase Amount]]&gt;=5000,"Yes","No")</f>
        <v>No</v>
      </c>
      <c r="Y5680">
        <f>IF(CleanedData[[#This Row],[Recommend]]="Yes",1,0)</f>
        <v>1</v>
      </c>
      <c r="Z5680" s="6">
        <f>CleanedData[[#This Row],[Purchase Amount]]*0.15</f>
        <v>216.08849999999998</v>
      </c>
      <c r="AA5680" s="6">
        <f>CleanedData[[#This Row],[Purchase Amount]]*1.15</f>
        <v>1656.6784999999998</v>
      </c>
    </row>
    <row r="5681" spans="1:27" x14ac:dyDescent="0.3">
      <c r="A5681">
        <v>6866</v>
      </c>
      <c r="B5681" t="s">
        <v>5906</v>
      </c>
      <c r="C5681" s="1">
        <v>45699</v>
      </c>
      <c r="D5681">
        <v>55</v>
      </c>
      <c r="E5681" t="s">
        <v>39</v>
      </c>
      <c r="F5681" t="s">
        <v>125</v>
      </c>
      <c r="G5681" t="s">
        <v>378</v>
      </c>
      <c r="H5681">
        <v>2</v>
      </c>
      <c r="I5681" t="s">
        <v>45</v>
      </c>
      <c r="J5681" t="s">
        <v>63</v>
      </c>
      <c r="K5681" t="s">
        <v>64</v>
      </c>
      <c r="L5681" t="s">
        <v>45</v>
      </c>
      <c r="M5681" t="s">
        <v>236</v>
      </c>
      <c r="N5681" t="s">
        <v>47</v>
      </c>
      <c r="O5681" t="s">
        <v>89</v>
      </c>
      <c r="P5681" t="s">
        <v>49</v>
      </c>
      <c r="Q5681" t="s">
        <v>50</v>
      </c>
      <c r="R5681" s="6">
        <f>_xlfn.XLOOKUP(CleanedData[[#This Row],[Product]],'02_Lookup_Tables'!$A$2:$A$126,'02_Lookup_Tables'!$B$2:$B$126)</f>
        <v>40.11</v>
      </c>
      <c r="S5681" t="str">
        <f>VLOOKUP(CleanedData[[#This Row],[Product]],'02_Lookup_Tables'!$H$2:$I$126,2,FALSE)</f>
        <v>Food</v>
      </c>
      <c r="T5681" t="str">
        <f>VLOOKUP(CleanedData[[#This Row],[Province]],'02_Lookup_Tables'!$D$2:$E$10,2, FALSE)</f>
        <v>Western Region</v>
      </c>
      <c r="U5681" t="str" cm="1">
        <f t="array" ref="U5681">_xlfn.IFS(CleanedData[[#This Row],[Purchase Amount]]&lt;500,"Low",
CleanedData[[#This Row],[Purchase Amount]]&lt;5000,"Medium",
TRUE,"High")</f>
        <v>Low</v>
      </c>
      <c r="V5681" t="str">
        <f>TEXT(CleanedData[[#This Row],[Date]],"mmmm")</f>
        <v>February</v>
      </c>
      <c r="W5681" t="str">
        <f>"Q"&amp;ROUNDUP(MONTH(CleanedData[[#This Row],[Date]])/3,0)</f>
        <v>Q1</v>
      </c>
      <c r="X5681" t="str">
        <f>IF(CleanedData[[#This Row],[Purchase Amount]]&gt;=5000,"Yes","No")</f>
        <v>No</v>
      </c>
      <c r="Y5681">
        <f>IF(CleanedData[[#This Row],[Recommend]]="Yes",1,0)</f>
        <v>1</v>
      </c>
      <c r="Z5681" s="6">
        <f>CleanedData[[#This Row],[Purchase Amount]]*0.15</f>
        <v>6.0164999999999997</v>
      </c>
      <c r="AA5681" s="6">
        <f>CleanedData[[#This Row],[Purchase Amount]]*1.15</f>
        <v>46.126499999999993</v>
      </c>
    </row>
    <row r="5682" spans="1:27" x14ac:dyDescent="0.3">
      <c r="A5682">
        <v>6867</v>
      </c>
      <c r="B5682" t="s">
        <v>5907</v>
      </c>
      <c r="C5682" s="1">
        <v>45996</v>
      </c>
      <c r="D5682">
        <v>58</v>
      </c>
      <c r="E5682" t="s">
        <v>39</v>
      </c>
      <c r="F5682" t="s">
        <v>68</v>
      </c>
      <c r="G5682" t="s">
        <v>352</v>
      </c>
      <c r="H5682">
        <v>4</v>
      </c>
      <c r="I5682" t="s">
        <v>42</v>
      </c>
      <c r="J5682" t="s">
        <v>54</v>
      </c>
      <c r="K5682" t="s">
        <v>55</v>
      </c>
      <c r="L5682" t="s">
        <v>45</v>
      </c>
      <c r="M5682" t="s">
        <v>196</v>
      </c>
      <c r="N5682" t="s">
        <v>96</v>
      </c>
      <c r="O5682" t="s">
        <v>89</v>
      </c>
      <c r="P5682" t="s">
        <v>70</v>
      </c>
      <c r="Q5682" t="s">
        <v>50</v>
      </c>
      <c r="R5682" s="6">
        <f>_xlfn.XLOOKUP(CleanedData[[#This Row],[Product]],'02_Lookup_Tables'!$A$2:$A$126,'02_Lookup_Tables'!$B$2:$B$126)</f>
        <v>2217.0300000000002</v>
      </c>
      <c r="S5682" t="str">
        <f>VLOOKUP(CleanedData[[#This Row],[Product]],'02_Lookup_Tables'!$H$2:$I$126,2,FALSE)</f>
        <v>Apparel</v>
      </c>
      <c r="T5682" t="str">
        <f>VLOOKUP(CleanedData[[#This Row],[Province]],'02_Lookup_Tables'!$D$2:$E$10,2, FALSE)</f>
        <v>Northern Region</v>
      </c>
      <c r="U5682" t="str" cm="1">
        <f t="array" ref="U5682">_xlfn.IFS(CleanedData[[#This Row],[Purchase Amount]]&lt;500,"Low",
CleanedData[[#This Row],[Purchase Amount]]&lt;5000,"Medium",
TRUE,"High")</f>
        <v>Medium</v>
      </c>
      <c r="V5682" t="str">
        <f>TEXT(CleanedData[[#This Row],[Date]],"mmmm")</f>
        <v>December</v>
      </c>
      <c r="W5682" t="str">
        <f>"Q"&amp;ROUNDUP(MONTH(CleanedData[[#This Row],[Date]])/3,0)</f>
        <v>Q4</v>
      </c>
      <c r="X5682" t="str">
        <f>IF(CleanedData[[#This Row],[Purchase Amount]]&gt;=5000,"Yes","No")</f>
        <v>No</v>
      </c>
      <c r="Y5682">
        <f>IF(CleanedData[[#This Row],[Recommend]]="Yes",1,0)</f>
        <v>0</v>
      </c>
      <c r="Z5682" s="6">
        <f>CleanedData[[#This Row],[Purchase Amount]]*0.15</f>
        <v>332.55450000000002</v>
      </c>
      <c r="AA5682" s="6">
        <f>CleanedData[[#This Row],[Purchase Amount]]*1.15</f>
        <v>2549.5844999999999</v>
      </c>
    </row>
    <row r="5683" spans="1:27" x14ac:dyDescent="0.3">
      <c r="A5683">
        <v>6869</v>
      </c>
      <c r="B5683" t="s">
        <v>5908</v>
      </c>
      <c r="C5683" s="1">
        <v>45393</v>
      </c>
      <c r="D5683">
        <v>59</v>
      </c>
      <c r="E5683" t="s">
        <v>39</v>
      </c>
      <c r="F5683" t="s">
        <v>77</v>
      </c>
      <c r="G5683" t="s">
        <v>120</v>
      </c>
      <c r="H5683">
        <v>2</v>
      </c>
      <c r="I5683" t="s">
        <v>42</v>
      </c>
      <c r="J5683" t="s">
        <v>74</v>
      </c>
      <c r="K5683" t="s">
        <v>64</v>
      </c>
      <c r="L5683" t="s">
        <v>42</v>
      </c>
      <c r="M5683" t="s">
        <v>65</v>
      </c>
      <c r="N5683" t="s">
        <v>47</v>
      </c>
      <c r="O5683" t="s">
        <v>89</v>
      </c>
      <c r="P5683" t="s">
        <v>49</v>
      </c>
      <c r="Q5683" t="s">
        <v>50</v>
      </c>
      <c r="R5683" s="6">
        <f>_xlfn.XLOOKUP(CleanedData[[#This Row],[Product]],'02_Lookup_Tables'!$A$2:$A$126,'02_Lookup_Tables'!$B$2:$B$126)</f>
        <v>471.63</v>
      </c>
      <c r="S5683" t="str">
        <f>VLOOKUP(CleanedData[[#This Row],[Product]],'02_Lookup_Tables'!$H$2:$I$126,2,FALSE)</f>
        <v>Beauty &amp; Personal Care</v>
      </c>
      <c r="T5683" t="str">
        <f>VLOOKUP(CleanedData[[#This Row],[Province]],'02_Lookup_Tables'!$D$2:$E$10,2, FALSE)</f>
        <v>Central Region</v>
      </c>
      <c r="U5683" t="str" cm="1">
        <f t="array" ref="U5683">_xlfn.IFS(CleanedData[[#This Row],[Purchase Amount]]&lt;500,"Low",
CleanedData[[#This Row],[Purchase Amount]]&lt;5000,"Medium",
TRUE,"High")</f>
        <v>Low</v>
      </c>
      <c r="V5683" t="str">
        <f>TEXT(CleanedData[[#This Row],[Date]],"mmmm")</f>
        <v>April</v>
      </c>
      <c r="W5683" t="str">
        <f>"Q"&amp;ROUNDUP(MONTH(CleanedData[[#This Row],[Date]])/3,0)</f>
        <v>Q2</v>
      </c>
      <c r="X5683" t="str">
        <f>IF(CleanedData[[#This Row],[Purchase Amount]]&gt;=5000,"Yes","No")</f>
        <v>No</v>
      </c>
      <c r="Y5683">
        <f>IF(CleanedData[[#This Row],[Recommend]]="Yes",1,0)</f>
        <v>0</v>
      </c>
      <c r="Z5683" s="6">
        <f>CleanedData[[#This Row],[Purchase Amount]]*0.15</f>
        <v>70.744500000000002</v>
      </c>
      <c r="AA5683" s="6">
        <f>CleanedData[[#This Row],[Purchase Amount]]*1.15</f>
        <v>542.3744999999999</v>
      </c>
    </row>
    <row r="5684" spans="1:27" x14ac:dyDescent="0.3">
      <c r="A5684">
        <v>6870</v>
      </c>
      <c r="B5684" t="s">
        <v>5909</v>
      </c>
      <c r="C5684" s="1">
        <v>45664</v>
      </c>
      <c r="D5684">
        <v>23</v>
      </c>
      <c r="E5684" t="s">
        <v>39</v>
      </c>
      <c r="F5684" t="s">
        <v>40</v>
      </c>
      <c r="G5684" t="s">
        <v>243</v>
      </c>
      <c r="H5684">
        <v>4</v>
      </c>
      <c r="I5684" t="s">
        <v>45</v>
      </c>
      <c r="J5684" t="s">
        <v>63</v>
      </c>
      <c r="K5684" t="s">
        <v>64</v>
      </c>
      <c r="L5684" t="s">
        <v>45</v>
      </c>
      <c r="M5684" t="s">
        <v>151</v>
      </c>
      <c r="N5684" t="s">
        <v>96</v>
      </c>
      <c r="O5684" t="s">
        <v>89</v>
      </c>
      <c r="P5684" t="s">
        <v>70</v>
      </c>
      <c r="Q5684" t="s">
        <v>66</v>
      </c>
      <c r="R5684" s="6">
        <f>_xlfn.XLOOKUP(CleanedData[[#This Row],[Product]],'02_Lookup_Tables'!$A$2:$A$126,'02_Lookup_Tables'!$B$2:$B$126)</f>
        <v>551.66</v>
      </c>
      <c r="S5684" t="str">
        <f>VLOOKUP(CleanedData[[#This Row],[Product]],'02_Lookup_Tables'!$H$2:$I$126,2,FALSE)</f>
        <v>Accessories</v>
      </c>
      <c r="T5684" t="str">
        <f>VLOOKUP(CleanedData[[#This Row],[Province]],'02_Lookup_Tables'!$D$2:$E$10,2, FALSE)</f>
        <v>Northern Region</v>
      </c>
      <c r="U5684" t="str" cm="1">
        <f t="array" ref="U5684">_xlfn.IFS(CleanedData[[#This Row],[Purchase Amount]]&lt;500,"Low",
CleanedData[[#This Row],[Purchase Amount]]&lt;5000,"Medium",
TRUE,"High")</f>
        <v>Medium</v>
      </c>
      <c r="V5684" t="str">
        <f>TEXT(CleanedData[[#This Row],[Date]],"mmmm")</f>
        <v>January</v>
      </c>
      <c r="W5684" t="str">
        <f>"Q"&amp;ROUNDUP(MONTH(CleanedData[[#This Row],[Date]])/3,0)</f>
        <v>Q1</v>
      </c>
      <c r="X5684" t="str">
        <f>IF(CleanedData[[#This Row],[Purchase Amount]]&gt;=5000,"Yes","No")</f>
        <v>No</v>
      </c>
      <c r="Y5684">
        <f>IF(CleanedData[[#This Row],[Recommend]]="Yes",1,0)</f>
        <v>1</v>
      </c>
      <c r="Z5684" s="6">
        <f>CleanedData[[#This Row],[Purchase Amount]]*0.15</f>
        <v>82.748999999999995</v>
      </c>
      <c r="AA5684" s="6">
        <f>CleanedData[[#This Row],[Purchase Amount]]*1.15</f>
        <v>634.40899999999988</v>
      </c>
    </row>
    <row r="5685" spans="1:27" x14ac:dyDescent="0.3">
      <c r="A5685">
        <v>6871</v>
      </c>
      <c r="B5685" t="s">
        <v>5910</v>
      </c>
      <c r="C5685" s="1">
        <v>45438</v>
      </c>
      <c r="D5685">
        <v>35</v>
      </c>
      <c r="E5685" t="s">
        <v>60</v>
      </c>
      <c r="F5685" t="s">
        <v>83</v>
      </c>
      <c r="G5685" t="s">
        <v>472</v>
      </c>
      <c r="H5685">
        <v>2</v>
      </c>
      <c r="I5685" t="s">
        <v>45</v>
      </c>
      <c r="J5685" t="s">
        <v>43</v>
      </c>
      <c r="K5685" t="s">
        <v>44</v>
      </c>
      <c r="L5685" t="s">
        <v>45</v>
      </c>
      <c r="M5685" t="s">
        <v>112</v>
      </c>
      <c r="N5685" t="s">
        <v>47</v>
      </c>
      <c r="O5685" t="s">
        <v>48</v>
      </c>
      <c r="P5685" t="s">
        <v>49</v>
      </c>
      <c r="Q5685" t="s">
        <v>81</v>
      </c>
      <c r="R5685" s="6">
        <f>_xlfn.XLOOKUP(CleanedData[[#This Row],[Product]],'02_Lookup_Tables'!$A$2:$A$126,'02_Lookup_Tables'!$B$2:$B$126)</f>
        <v>2216.12</v>
      </c>
      <c r="S5685" t="str">
        <f>VLOOKUP(CleanedData[[#This Row],[Product]],'02_Lookup_Tables'!$H$2:$I$126,2,FALSE)</f>
        <v>Beauty &amp; Personal Care</v>
      </c>
      <c r="T5685" t="str">
        <f>VLOOKUP(CleanedData[[#This Row],[Province]],'02_Lookup_Tables'!$D$2:$E$10,2, FALSE)</f>
        <v>Western Region</v>
      </c>
      <c r="U5685" t="str" cm="1">
        <f t="array" ref="U5685">_xlfn.IFS(CleanedData[[#This Row],[Purchase Amount]]&lt;500,"Low",
CleanedData[[#This Row],[Purchase Amount]]&lt;5000,"Medium",
TRUE,"High")</f>
        <v>Medium</v>
      </c>
      <c r="V5685" t="str">
        <f>TEXT(CleanedData[[#This Row],[Date]],"mmmm")</f>
        <v>May</v>
      </c>
      <c r="W5685" t="str">
        <f>"Q"&amp;ROUNDUP(MONTH(CleanedData[[#This Row],[Date]])/3,0)</f>
        <v>Q2</v>
      </c>
      <c r="X5685" t="str">
        <f>IF(CleanedData[[#This Row],[Purchase Amount]]&gt;=5000,"Yes","No")</f>
        <v>No</v>
      </c>
      <c r="Y5685">
        <f>IF(CleanedData[[#This Row],[Recommend]]="Yes",1,0)</f>
        <v>1</v>
      </c>
      <c r="Z5685" s="6">
        <f>CleanedData[[#This Row],[Purchase Amount]]*0.15</f>
        <v>332.41799999999995</v>
      </c>
      <c r="AA5685" s="6">
        <f>CleanedData[[#This Row],[Purchase Amount]]*1.15</f>
        <v>2548.5379999999996</v>
      </c>
    </row>
    <row r="5686" spans="1:27" x14ac:dyDescent="0.3">
      <c r="A5686">
        <v>6872</v>
      </c>
      <c r="B5686" t="s">
        <v>5911</v>
      </c>
      <c r="C5686" s="1">
        <v>45725</v>
      </c>
      <c r="D5686">
        <v>33</v>
      </c>
      <c r="E5686" t="s">
        <v>52</v>
      </c>
      <c r="F5686" t="s">
        <v>130</v>
      </c>
      <c r="G5686" t="s">
        <v>251</v>
      </c>
      <c r="H5686">
        <v>3</v>
      </c>
      <c r="I5686" t="s">
        <v>42</v>
      </c>
      <c r="J5686" t="s">
        <v>63</v>
      </c>
      <c r="K5686" t="s">
        <v>44</v>
      </c>
      <c r="L5686" t="s">
        <v>42</v>
      </c>
      <c r="M5686" t="s">
        <v>180</v>
      </c>
      <c r="N5686" t="s">
        <v>48</v>
      </c>
      <c r="O5686" t="s">
        <v>89</v>
      </c>
      <c r="P5686" t="s">
        <v>49</v>
      </c>
      <c r="Q5686" t="s">
        <v>58</v>
      </c>
      <c r="R5686" s="6">
        <f>_xlfn.XLOOKUP(CleanedData[[#This Row],[Product]],'02_Lookup_Tables'!$A$2:$A$126,'02_Lookup_Tables'!$B$2:$B$126)</f>
        <v>5064</v>
      </c>
      <c r="S5686" t="str">
        <f>VLOOKUP(CleanedData[[#This Row],[Product]],'02_Lookup_Tables'!$H$2:$I$126,2,FALSE)</f>
        <v>Sports &amp; Outdoors</v>
      </c>
      <c r="T5686" t="str">
        <f>VLOOKUP(CleanedData[[#This Row],[Province]],'02_Lookup_Tables'!$D$2:$E$10,2, FALSE)</f>
        <v>Eastern Region</v>
      </c>
      <c r="U5686" t="str" cm="1">
        <f t="array" ref="U5686">_xlfn.IFS(CleanedData[[#This Row],[Purchase Amount]]&lt;500,"Low",
CleanedData[[#This Row],[Purchase Amount]]&lt;5000,"Medium",
TRUE,"High")</f>
        <v>High</v>
      </c>
      <c r="V5686" t="str">
        <f>TEXT(CleanedData[[#This Row],[Date]],"mmmm")</f>
        <v>March</v>
      </c>
      <c r="W5686" t="str">
        <f>"Q"&amp;ROUNDUP(MONTH(CleanedData[[#This Row],[Date]])/3,0)</f>
        <v>Q1</v>
      </c>
      <c r="X5686" t="str">
        <f>IF(CleanedData[[#This Row],[Purchase Amount]]&gt;=5000,"Yes","No")</f>
        <v>Yes</v>
      </c>
      <c r="Y5686">
        <f>IF(CleanedData[[#This Row],[Recommend]]="Yes",1,0)</f>
        <v>0</v>
      </c>
      <c r="Z5686" s="6">
        <f>CleanedData[[#This Row],[Purchase Amount]]*0.15</f>
        <v>759.6</v>
      </c>
      <c r="AA5686" s="6">
        <f>CleanedData[[#This Row],[Purchase Amount]]*1.15</f>
        <v>5823.5999999999995</v>
      </c>
    </row>
    <row r="5687" spans="1:27" x14ac:dyDescent="0.3">
      <c r="A5687">
        <v>6873</v>
      </c>
      <c r="B5687" t="s">
        <v>5912</v>
      </c>
      <c r="C5687" s="1">
        <v>45480</v>
      </c>
      <c r="D5687">
        <v>18</v>
      </c>
      <c r="E5687" t="s">
        <v>52</v>
      </c>
      <c r="F5687" t="s">
        <v>108</v>
      </c>
      <c r="G5687" t="s">
        <v>303</v>
      </c>
      <c r="H5687">
        <v>1</v>
      </c>
      <c r="I5687" t="s">
        <v>42</v>
      </c>
      <c r="J5687" t="s">
        <v>54</v>
      </c>
      <c r="K5687" t="s">
        <v>44</v>
      </c>
      <c r="L5687" t="s">
        <v>42</v>
      </c>
      <c r="M5687" t="s">
        <v>79</v>
      </c>
      <c r="N5687" t="s">
        <v>80</v>
      </c>
      <c r="O5687" t="s">
        <v>89</v>
      </c>
      <c r="P5687" t="s">
        <v>49</v>
      </c>
      <c r="Q5687" t="s">
        <v>66</v>
      </c>
      <c r="R5687" s="6">
        <f>_xlfn.XLOOKUP(CleanedData[[#This Row],[Product]],'02_Lookup_Tables'!$A$2:$A$126,'02_Lookup_Tables'!$B$2:$B$126)</f>
        <v>4841.7700000000004</v>
      </c>
      <c r="S5687" t="str">
        <f>VLOOKUP(CleanedData[[#This Row],[Product]],'02_Lookup_Tables'!$H$2:$I$126,2,FALSE)</f>
        <v>Home &amp; Living</v>
      </c>
      <c r="T5687" t="str">
        <f>VLOOKUP(CleanedData[[#This Row],[Province]],'02_Lookup_Tables'!$D$2:$E$10,2, FALSE)</f>
        <v>Gauteng Region</v>
      </c>
      <c r="U5687" t="str" cm="1">
        <f t="array" ref="U5687">_xlfn.IFS(CleanedData[[#This Row],[Purchase Amount]]&lt;500,"Low",
CleanedData[[#This Row],[Purchase Amount]]&lt;5000,"Medium",
TRUE,"High")</f>
        <v>Medium</v>
      </c>
      <c r="V5687" t="str">
        <f>TEXT(CleanedData[[#This Row],[Date]],"mmmm")</f>
        <v>July</v>
      </c>
      <c r="W5687" t="str">
        <f>"Q"&amp;ROUNDUP(MONTH(CleanedData[[#This Row],[Date]])/3,0)</f>
        <v>Q3</v>
      </c>
      <c r="X5687" t="str">
        <f>IF(CleanedData[[#This Row],[Purchase Amount]]&gt;=5000,"Yes","No")</f>
        <v>No</v>
      </c>
      <c r="Y5687">
        <f>IF(CleanedData[[#This Row],[Recommend]]="Yes",1,0)</f>
        <v>0</v>
      </c>
      <c r="Z5687" s="6">
        <f>CleanedData[[#This Row],[Purchase Amount]]*0.15</f>
        <v>726.26550000000009</v>
      </c>
      <c r="AA5687" s="6">
        <f>CleanedData[[#This Row],[Purchase Amount]]*1.15</f>
        <v>5568.0355</v>
      </c>
    </row>
    <row r="5688" spans="1:27" x14ac:dyDescent="0.3">
      <c r="A5688">
        <v>6874</v>
      </c>
      <c r="B5688" t="s">
        <v>5913</v>
      </c>
      <c r="C5688" s="1">
        <v>45896</v>
      </c>
      <c r="D5688">
        <v>31</v>
      </c>
      <c r="E5688" t="s">
        <v>39</v>
      </c>
      <c r="F5688" t="s">
        <v>83</v>
      </c>
      <c r="G5688" t="s">
        <v>389</v>
      </c>
      <c r="H5688">
        <v>1</v>
      </c>
      <c r="I5688" t="s">
        <v>45</v>
      </c>
      <c r="J5688" t="s">
        <v>54</v>
      </c>
      <c r="K5688" t="s">
        <v>55</v>
      </c>
      <c r="L5688" t="s">
        <v>42</v>
      </c>
      <c r="M5688" t="s">
        <v>75</v>
      </c>
      <c r="N5688" t="s">
        <v>80</v>
      </c>
      <c r="O5688" t="s">
        <v>89</v>
      </c>
      <c r="P5688" t="s">
        <v>49</v>
      </c>
      <c r="Q5688" t="s">
        <v>58</v>
      </c>
      <c r="R5688" s="6">
        <f>_xlfn.XLOOKUP(CleanedData[[#This Row],[Product]],'02_Lookup_Tables'!$A$2:$A$126,'02_Lookup_Tables'!$B$2:$B$126)</f>
        <v>5432.76</v>
      </c>
      <c r="S5688" t="str">
        <f>VLOOKUP(CleanedData[[#This Row],[Product]],'02_Lookup_Tables'!$H$2:$I$126,2,FALSE)</f>
        <v>Home Devices</v>
      </c>
      <c r="T5688" t="str">
        <f>VLOOKUP(CleanedData[[#This Row],[Province]],'02_Lookup_Tables'!$D$2:$E$10,2, FALSE)</f>
        <v>Western Region</v>
      </c>
      <c r="U5688" t="str" cm="1">
        <f t="array" ref="U5688">_xlfn.IFS(CleanedData[[#This Row],[Purchase Amount]]&lt;500,"Low",
CleanedData[[#This Row],[Purchase Amount]]&lt;5000,"Medium",
TRUE,"High")</f>
        <v>High</v>
      </c>
      <c r="V5688" t="str">
        <f>TEXT(CleanedData[[#This Row],[Date]],"mmmm")</f>
        <v>August</v>
      </c>
      <c r="W5688" t="str">
        <f>"Q"&amp;ROUNDUP(MONTH(CleanedData[[#This Row],[Date]])/3,0)</f>
        <v>Q3</v>
      </c>
      <c r="X5688" t="str">
        <f>IF(CleanedData[[#This Row],[Purchase Amount]]&gt;=5000,"Yes","No")</f>
        <v>Yes</v>
      </c>
      <c r="Y5688">
        <f>IF(CleanedData[[#This Row],[Recommend]]="Yes",1,0)</f>
        <v>1</v>
      </c>
      <c r="Z5688" s="6">
        <f>CleanedData[[#This Row],[Purchase Amount]]*0.15</f>
        <v>814.91399999999999</v>
      </c>
      <c r="AA5688" s="6">
        <f>CleanedData[[#This Row],[Purchase Amount]]*1.15</f>
        <v>6247.674</v>
      </c>
    </row>
    <row r="5689" spans="1:27" x14ac:dyDescent="0.3">
      <c r="A5689">
        <v>6875</v>
      </c>
      <c r="B5689" t="s">
        <v>5914</v>
      </c>
      <c r="C5689" s="1">
        <v>45970</v>
      </c>
      <c r="D5689">
        <v>44</v>
      </c>
      <c r="E5689" t="s">
        <v>60</v>
      </c>
      <c r="F5689" t="s">
        <v>61</v>
      </c>
      <c r="G5689" t="s">
        <v>243</v>
      </c>
      <c r="H5689">
        <v>4</v>
      </c>
      <c r="I5689" t="s">
        <v>45</v>
      </c>
      <c r="J5689" t="s">
        <v>63</v>
      </c>
      <c r="K5689" t="s">
        <v>44</v>
      </c>
      <c r="L5689" t="s">
        <v>42</v>
      </c>
      <c r="M5689" t="s">
        <v>165</v>
      </c>
      <c r="N5689" t="s">
        <v>96</v>
      </c>
      <c r="O5689" t="s">
        <v>89</v>
      </c>
      <c r="P5689" t="s">
        <v>70</v>
      </c>
      <c r="Q5689" t="s">
        <v>81</v>
      </c>
      <c r="R5689" s="6">
        <f>_xlfn.XLOOKUP(CleanedData[[#This Row],[Product]],'02_Lookup_Tables'!$A$2:$A$126,'02_Lookup_Tables'!$B$2:$B$126)</f>
        <v>551.66</v>
      </c>
      <c r="S5689" t="str">
        <f>VLOOKUP(CleanedData[[#This Row],[Product]],'02_Lookup_Tables'!$H$2:$I$126,2,FALSE)</f>
        <v>Accessories</v>
      </c>
      <c r="T5689" t="str">
        <f>VLOOKUP(CleanedData[[#This Row],[Province]],'02_Lookup_Tables'!$D$2:$E$10,2, FALSE)</f>
        <v>Southern Region</v>
      </c>
      <c r="U5689" t="str" cm="1">
        <f t="array" ref="U5689">_xlfn.IFS(CleanedData[[#This Row],[Purchase Amount]]&lt;500,"Low",
CleanedData[[#This Row],[Purchase Amount]]&lt;5000,"Medium",
TRUE,"High")</f>
        <v>Medium</v>
      </c>
      <c r="V5689" t="str">
        <f>TEXT(CleanedData[[#This Row],[Date]],"mmmm")</f>
        <v>November</v>
      </c>
      <c r="W5689" t="str">
        <f>"Q"&amp;ROUNDUP(MONTH(CleanedData[[#This Row],[Date]])/3,0)</f>
        <v>Q4</v>
      </c>
      <c r="X5689" t="str">
        <f>IF(CleanedData[[#This Row],[Purchase Amount]]&gt;=5000,"Yes","No")</f>
        <v>No</v>
      </c>
      <c r="Y5689">
        <f>IF(CleanedData[[#This Row],[Recommend]]="Yes",1,0)</f>
        <v>1</v>
      </c>
      <c r="Z5689" s="6">
        <f>CleanedData[[#This Row],[Purchase Amount]]*0.15</f>
        <v>82.748999999999995</v>
      </c>
      <c r="AA5689" s="6">
        <f>CleanedData[[#This Row],[Purchase Amount]]*1.15</f>
        <v>634.40899999999988</v>
      </c>
    </row>
    <row r="5690" spans="1:27" x14ac:dyDescent="0.3">
      <c r="A5690">
        <v>6876</v>
      </c>
      <c r="B5690" t="s">
        <v>5915</v>
      </c>
      <c r="C5690" s="1">
        <v>45596</v>
      </c>
      <c r="D5690">
        <v>28</v>
      </c>
      <c r="E5690" t="s">
        <v>39</v>
      </c>
      <c r="F5690" t="s">
        <v>77</v>
      </c>
      <c r="G5690" t="s">
        <v>454</v>
      </c>
      <c r="H5690">
        <v>3</v>
      </c>
      <c r="I5690" t="s">
        <v>42</v>
      </c>
      <c r="J5690" t="s">
        <v>69</v>
      </c>
      <c r="K5690" t="s">
        <v>44</v>
      </c>
      <c r="L5690" t="s">
        <v>45</v>
      </c>
      <c r="M5690" t="s">
        <v>231</v>
      </c>
      <c r="N5690" t="s">
        <v>48</v>
      </c>
      <c r="O5690" t="s">
        <v>89</v>
      </c>
      <c r="P5690" t="s">
        <v>49</v>
      </c>
      <c r="Q5690" t="s">
        <v>58</v>
      </c>
      <c r="R5690" s="6">
        <f>_xlfn.XLOOKUP(CleanedData[[#This Row],[Product]],'02_Lookup_Tables'!$A$2:$A$126,'02_Lookup_Tables'!$B$2:$B$126)</f>
        <v>2413.3000000000002</v>
      </c>
      <c r="S5690" t="str">
        <f>VLOOKUP(CleanedData[[#This Row],[Product]],'02_Lookup_Tables'!$H$2:$I$126,2,FALSE)</f>
        <v>Electronics</v>
      </c>
      <c r="T5690" t="str">
        <f>VLOOKUP(CleanedData[[#This Row],[Province]],'02_Lookup_Tables'!$D$2:$E$10,2, FALSE)</f>
        <v>Central Region</v>
      </c>
      <c r="U5690" t="str" cm="1">
        <f t="array" ref="U5690">_xlfn.IFS(CleanedData[[#This Row],[Purchase Amount]]&lt;500,"Low",
CleanedData[[#This Row],[Purchase Amount]]&lt;5000,"Medium",
TRUE,"High")</f>
        <v>Medium</v>
      </c>
      <c r="V5690" t="str">
        <f>TEXT(CleanedData[[#This Row],[Date]],"mmmm")</f>
        <v>October</v>
      </c>
      <c r="W5690" t="str">
        <f>"Q"&amp;ROUNDUP(MONTH(CleanedData[[#This Row],[Date]])/3,0)</f>
        <v>Q4</v>
      </c>
      <c r="X5690" t="str">
        <f>IF(CleanedData[[#This Row],[Purchase Amount]]&gt;=5000,"Yes","No")</f>
        <v>No</v>
      </c>
      <c r="Y5690">
        <f>IF(CleanedData[[#This Row],[Recommend]]="Yes",1,0)</f>
        <v>0</v>
      </c>
      <c r="Z5690" s="6">
        <f>CleanedData[[#This Row],[Purchase Amount]]*0.15</f>
        <v>361.995</v>
      </c>
      <c r="AA5690" s="6">
        <f>CleanedData[[#This Row],[Purchase Amount]]*1.15</f>
        <v>2775.2950000000001</v>
      </c>
    </row>
    <row r="5691" spans="1:27" x14ac:dyDescent="0.3">
      <c r="A5691">
        <v>6877</v>
      </c>
      <c r="B5691" t="s">
        <v>5916</v>
      </c>
      <c r="C5691" s="1">
        <v>45708</v>
      </c>
      <c r="D5691">
        <v>53</v>
      </c>
      <c r="E5691" t="s">
        <v>52</v>
      </c>
      <c r="F5691" t="s">
        <v>83</v>
      </c>
      <c r="G5691" t="s">
        <v>417</v>
      </c>
      <c r="H5691">
        <v>1</v>
      </c>
      <c r="I5691" t="s">
        <v>42</v>
      </c>
      <c r="J5691" t="s">
        <v>54</v>
      </c>
      <c r="K5691" t="s">
        <v>64</v>
      </c>
      <c r="L5691" t="s">
        <v>42</v>
      </c>
      <c r="N5691" t="s">
        <v>80</v>
      </c>
      <c r="O5691" t="s">
        <v>134</v>
      </c>
      <c r="P5691" t="s">
        <v>8646</v>
      </c>
      <c r="Q5691" t="s">
        <v>93</v>
      </c>
      <c r="R5691" s="6">
        <f>_xlfn.XLOOKUP(CleanedData[[#This Row],[Product]],'02_Lookup_Tables'!$A$2:$A$126,'02_Lookup_Tables'!$B$2:$B$126)</f>
        <v>274.49</v>
      </c>
      <c r="S5691" t="str">
        <f>VLOOKUP(CleanedData[[#This Row],[Product]],'02_Lookup_Tables'!$H$2:$I$126,2,FALSE)</f>
        <v>Beauty &amp; Personal Care</v>
      </c>
      <c r="T5691" t="str">
        <f>VLOOKUP(CleanedData[[#This Row],[Province]],'02_Lookup_Tables'!$D$2:$E$10,2, FALSE)</f>
        <v>Western Region</v>
      </c>
      <c r="U5691" t="str" cm="1">
        <f t="array" ref="U5691">_xlfn.IFS(CleanedData[[#This Row],[Purchase Amount]]&lt;500,"Low",
CleanedData[[#This Row],[Purchase Amount]]&lt;5000,"Medium",
TRUE,"High")</f>
        <v>Low</v>
      </c>
      <c r="V5691" t="str">
        <f>TEXT(CleanedData[[#This Row],[Date]],"mmmm")</f>
        <v>February</v>
      </c>
      <c r="W5691" t="str">
        <f>"Q"&amp;ROUNDUP(MONTH(CleanedData[[#This Row],[Date]])/3,0)</f>
        <v>Q1</v>
      </c>
      <c r="X5691" t="str">
        <f>IF(CleanedData[[#This Row],[Purchase Amount]]&gt;=5000,"Yes","No")</f>
        <v>No</v>
      </c>
      <c r="Y5691">
        <f>IF(CleanedData[[#This Row],[Recommend]]="Yes",1,0)</f>
        <v>0</v>
      </c>
      <c r="Z5691" s="6">
        <f>CleanedData[[#This Row],[Purchase Amount]]*0.15</f>
        <v>41.173499999999997</v>
      </c>
      <c r="AA5691" s="6">
        <f>CleanedData[[#This Row],[Purchase Amount]]*1.15</f>
        <v>315.6635</v>
      </c>
    </row>
    <row r="5692" spans="1:27" x14ac:dyDescent="0.3">
      <c r="A5692">
        <v>6878</v>
      </c>
      <c r="B5692" t="s">
        <v>5917</v>
      </c>
      <c r="C5692" s="1">
        <v>45713</v>
      </c>
      <c r="D5692">
        <v>66</v>
      </c>
      <c r="E5692" t="s">
        <v>52</v>
      </c>
      <c r="F5692" t="s">
        <v>125</v>
      </c>
      <c r="G5692" t="s">
        <v>164</v>
      </c>
      <c r="H5692">
        <v>3</v>
      </c>
      <c r="I5692" t="s">
        <v>45</v>
      </c>
      <c r="J5692" t="s">
        <v>69</v>
      </c>
      <c r="K5692" t="s">
        <v>64</v>
      </c>
      <c r="L5692" t="s">
        <v>45</v>
      </c>
      <c r="M5692" t="s">
        <v>65</v>
      </c>
      <c r="N5692" t="s">
        <v>48</v>
      </c>
      <c r="O5692" t="s">
        <v>89</v>
      </c>
      <c r="P5692" t="s">
        <v>49</v>
      </c>
      <c r="Q5692" t="s">
        <v>97</v>
      </c>
      <c r="R5692" s="6">
        <f>_xlfn.XLOOKUP(CleanedData[[#This Row],[Product]],'02_Lookup_Tables'!$A$2:$A$126,'02_Lookup_Tables'!$B$2:$B$126)</f>
        <v>440.87</v>
      </c>
      <c r="S5692" t="str">
        <f>VLOOKUP(CleanedData[[#This Row],[Product]],'02_Lookup_Tables'!$H$2:$I$126,2,FALSE)</f>
        <v>Home &amp; Living</v>
      </c>
      <c r="T5692" t="str">
        <f>VLOOKUP(CleanedData[[#This Row],[Province]],'02_Lookup_Tables'!$D$2:$E$10,2, FALSE)</f>
        <v>Western Region</v>
      </c>
      <c r="U5692" t="str" cm="1">
        <f t="array" ref="U5692">_xlfn.IFS(CleanedData[[#This Row],[Purchase Amount]]&lt;500,"Low",
CleanedData[[#This Row],[Purchase Amount]]&lt;5000,"Medium",
TRUE,"High")</f>
        <v>Low</v>
      </c>
      <c r="V5692" t="str">
        <f>TEXT(CleanedData[[#This Row],[Date]],"mmmm")</f>
        <v>February</v>
      </c>
      <c r="W5692" t="str">
        <f>"Q"&amp;ROUNDUP(MONTH(CleanedData[[#This Row],[Date]])/3,0)</f>
        <v>Q1</v>
      </c>
      <c r="X5692" t="str">
        <f>IF(CleanedData[[#This Row],[Purchase Amount]]&gt;=5000,"Yes","No")</f>
        <v>No</v>
      </c>
      <c r="Y5692">
        <f>IF(CleanedData[[#This Row],[Recommend]]="Yes",1,0)</f>
        <v>1</v>
      </c>
      <c r="Z5692" s="6">
        <f>CleanedData[[#This Row],[Purchase Amount]]*0.15</f>
        <v>66.130499999999998</v>
      </c>
      <c r="AA5692" s="6">
        <f>CleanedData[[#This Row],[Purchase Amount]]*1.15</f>
        <v>507.00049999999999</v>
      </c>
    </row>
    <row r="5693" spans="1:27" x14ac:dyDescent="0.3">
      <c r="A5693">
        <v>6880</v>
      </c>
      <c r="B5693" t="s">
        <v>5918</v>
      </c>
      <c r="C5693" s="1">
        <v>45664</v>
      </c>
      <c r="D5693">
        <v>65</v>
      </c>
      <c r="E5693" t="s">
        <v>39</v>
      </c>
      <c r="F5693" t="s">
        <v>108</v>
      </c>
      <c r="G5693" t="s">
        <v>155</v>
      </c>
      <c r="H5693">
        <v>3</v>
      </c>
      <c r="I5693" t="s">
        <v>45</v>
      </c>
      <c r="J5693" t="s">
        <v>69</v>
      </c>
      <c r="K5693" t="s">
        <v>64</v>
      </c>
      <c r="L5693" t="s">
        <v>42</v>
      </c>
      <c r="M5693" t="s">
        <v>196</v>
      </c>
      <c r="N5693" t="s">
        <v>48</v>
      </c>
      <c r="O5693" t="s">
        <v>89</v>
      </c>
      <c r="P5693" t="s">
        <v>49</v>
      </c>
      <c r="Q5693" t="s">
        <v>97</v>
      </c>
      <c r="R5693" s="6">
        <f>_xlfn.XLOOKUP(CleanedData[[#This Row],[Product]],'02_Lookup_Tables'!$A$2:$A$126,'02_Lookup_Tables'!$B$2:$B$126)</f>
        <v>1355.08</v>
      </c>
      <c r="S5693" t="str">
        <f>VLOOKUP(CleanedData[[#This Row],[Product]],'02_Lookup_Tables'!$H$2:$I$126,2,FALSE)</f>
        <v>Sports &amp; Outdoors</v>
      </c>
      <c r="T5693" t="str">
        <f>VLOOKUP(CleanedData[[#This Row],[Province]],'02_Lookup_Tables'!$D$2:$E$10,2, FALSE)</f>
        <v>Gauteng Region</v>
      </c>
      <c r="U5693" t="str" cm="1">
        <f t="array" ref="U5693">_xlfn.IFS(CleanedData[[#This Row],[Purchase Amount]]&lt;500,"Low",
CleanedData[[#This Row],[Purchase Amount]]&lt;5000,"Medium",
TRUE,"High")</f>
        <v>Medium</v>
      </c>
      <c r="V5693" t="str">
        <f>TEXT(CleanedData[[#This Row],[Date]],"mmmm")</f>
        <v>January</v>
      </c>
      <c r="W5693" t="str">
        <f>"Q"&amp;ROUNDUP(MONTH(CleanedData[[#This Row],[Date]])/3,0)</f>
        <v>Q1</v>
      </c>
      <c r="X5693" t="str">
        <f>IF(CleanedData[[#This Row],[Purchase Amount]]&gt;=5000,"Yes","No")</f>
        <v>No</v>
      </c>
      <c r="Y5693">
        <f>IF(CleanedData[[#This Row],[Recommend]]="Yes",1,0)</f>
        <v>1</v>
      </c>
      <c r="Z5693" s="6">
        <f>CleanedData[[#This Row],[Purchase Amount]]*0.15</f>
        <v>203.26199999999997</v>
      </c>
      <c r="AA5693" s="6">
        <f>CleanedData[[#This Row],[Purchase Amount]]*1.15</f>
        <v>1558.3419999999999</v>
      </c>
    </row>
    <row r="5694" spans="1:27" x14ac:dyDescent="0.3">
      <c r="A5694">
        <v>6881</v>
      </c>
      <c r="B5694" t="s">
        <v>5919</v>
      </c>
      <c r="C5694" s="1">
        <v>45449</v>
      </c>
      <c r="D5694">
        <v>44</v>
      </c>
      <c r="E5694" t="s">
        <v>60</v>
      </c>
      <c r="F5694" t="s">
        <v>68</v>
      </c>
      <c r="G5694" t="s">
        <v>116</v>
      </c>
      <c r="H5694">
        <v>4</v>
      </c>
      <c r="I5694" t="s">
        <v>45</v>
      </c>
      <c r="J5694" t="s">
        <v>54</v>
      </c>
      <c r="K5694" t="s">
        <v>44</v>
      </c>
      <c r="L5694" t="s">
        <v>42</v>
      </c>
      <c r="M5694" t="s">
        <v>100</v>
      </c>
      <c r="N5694" t="s">
        <v>96</v>
      </c>
      <c r="O5694" t="s">
        <v>48</v>
      </c>
      <c r="P5694" t="s">
        <v>49</v>
      </c>
      <c r="Q5694" t="s">
        <v>81</v>
      </c>
      <c r="R5694" s="6">
        <f>_xlfn.XLOOKUP(CleanedData[[#This Row],[Product]],'02_Lookup_Tables'!$A$2:$A$126,'02_Lookup_Tables'!$B$2:$B$126)</f>
        <v>869.65</v>
      </c>
      <c r="S5694" t="str">
        <f>VLOOKUP(CleanedData[[#This Row],[Product]],'02_Lookup_Tables'!$H$2:$I$126,2,FALSE)</f>
        <v>Toys &amp; Games</v>
      </c>
      <c r="T5694" t="str">
        <f>VLOOKUP(CleanedData[[#This Row],[Province]],'02_Lookup_Tables'!$D$2:$E$10,2, FALSE)</f>
        <v>Northern Region</v>
      </c>
      <c r="U5694" t="str" cm="1">
        <f t="array" ref="U5694">_xlfn.IFS(CleanedData[[#This Row],[Purchase Amount]]&lt;500,"Low",
CleanedData[[#This Row],[Purchase Amount]]&lt;5000,"Medium",
TRUE,"High")</f>
        <v>Medium</v>
      </c>
      <c r="V5694" t="str">
        <f>TEXT(CleanedData[[#This Row],[Date]],"mmmm")</f>
        <v>June</v>
      </c>
      <c r="W5694" t="str">
        <f>"Q"&amp;ROUNDUP(MONTH(CleanedData[[#This Row],[Date]])/3,0)</f>
        <v>Q2</v>
      </c>
      <c r="X5694" t="str">
        <f>IF(CleanedData[[#This Row],[Purchase Amount]]&gt;=5000,"Yes","No")</f>
        <v>No</v>
      </c>
      <c r="Y5694">
        <f>IF(CleanedData[[#This Row],[Recommend]]="Yes",1,0)</f>
        <v>1</v>
      </c>
      <c r="Z5694" s="6">
        <f>CleanedData[[#This Row],[Purchase Amount]]*0.15</f>
        <v>130.44749999999999</v>
      </c>
      <c r="AA5694" s="6">
        <f>CleanedData[[#This Row],[Purchase Amount]]*1.15</f>
        <v>1000.0974999999999</v>
      </c>
    </row>
    <row r="5695" spans="1:27" x14ac:dyDescent="0.3">
      <c r="A5695">
        <v>6882</v>
      </c>
      <c r="B5695" t="s">
        <v>5920</v>
      </c>
      <c r="C5695" s="1">
        <v>45645</v>
      </c>
      <c r="D5695">
        <v>78</v>
      </c>
      <c r="E5695" t="s">
        <v>52</v>
      </c>
      <c r="F5695" t="s">
        <v>40</v>
      </c>
      <c r="G5695" t="s">
        <v>284</v>
      </c>
      <c r="H5695">
        <v>3</v>
      </c>
      <c r="I5695" t="s">
        <v>45</v>
      </c>
      <c r="J5695" t="s">
        <v>43</v>
      </c>
      <c r="K5695" t="s">
        <v>44</v>
      </c>
      <c r="L5695" t="s">
        <v>45</v>
      </c>
      <c r="M5695" t="s">
        <v>75</v>
      </c>
      <c r="N5695" t="s">
        <v>48</v>
      </c>
      <c r="O5695" t="s">
        <v>89</v>
      </c>
      <c r="P5695" t="s">
        <v>49</v>
      </c>
      <c r="Q5695" t="s">
        <v>97</v>
      </c>
      <c r="R5695" s="6">
        <f>_xlfn.XLOOKUP(CleanedData[[#This Row],[Product]],'02_Lookup_Tables'!$A$2:$A$126,'02_Lookup_Tables'!$B$2:$B$126)</f>
        <v>6698.54</v>
      </c>
      <c r="S5695" t="str">
        <f>VLOOKUP(CleanedData[[#This Row],[Product]],'02_Lookup_Tables'!$H$2:$I$126,2,FALSE)</f>
        <v>Electronics</v>
      </c>
      <c r="T5695" t="str">
        <f>VLOOKUP(CleanedData[[#This Row],[Province]],'02_Lookup_Tables'!$D$2:$E$10,2, FALSE)</f>
        <v>Northern Region</v>
      </c>
      <c r="U5695" t="str" cm="1">
        <f t="array" ref="U5695">_xlfn.IFS(CleanedData[[#This Row],[Purchase Amount]]&lt;500,"Low",
CleanedData[[#This Row],[Purchase Amount]]&lt;5000,"Medium",
TRUE,"High")</f>
        <v>High</v>
      </c>
      <c r="V5695" t="str">
        <f>TEXT(CleanedData[[#This Row],[Date]],"mmmm")</f>
        <v>December</v>
      </c>
      <c r="W5695" t="str">
        <f>"Q"&amp;ROUNDUP(MONTH(CleanedData[[#This Row],[Date]])/3,0)</f>
        <v>Q4</v>
      </c>
      <c r="X5695" t="str">
        <f>IF(CleanedData[[#This Row],[Purchase Amount]]&gt;=5000,"Yes","No")</f>
        <v>Yes</v>
      </c>
      <c r="Y5695">
        <f>IF(CleanedData[[#This Row],[Recommend]]="Yes",1,0)</f>
        <v>1</v>
      </c>
      <c r="Z5695" s="6">
        <f>CleanedData[[#This Row],[Purchase Amount]]*0.15</f>
        <v>1004.7809999999999</v>
      </c>
      <c r="AA5695" s="6">
        <f>CleanedData[[#This Row],[Purchase Amount]]*1.15</f>
        <v>7703.320999999999</v>
      </c>
    </row>
    <row r="5696" spans="1:27" x14ac:dyDescent="0.3">
      <c r="A5696">
        <v>6883</v>
      </c>
      <c r="B5696" t="s">
        <v>5921</v>
      </c>
      <c r="C5696" s="1">
        <v>45789</v>
      </c>
      <c r="D5696">
        <v>65</v>
      </c>
      <c r="E5696" t="s">
        <v>60</v>
      </c>
      <c r="F5696" t="s">
        <v>108</v>
      </c>
      <c r="G5696" t="s">
        <v>519</v>
      </c>
      <c r="H5696">
        <v>1</v>
      </c>
      <c r="I5696" t="s">
        <v>42</v>
      </c>
      <c r="J5696" t="s">
        <v>63</v>
      </c>
      <c r="K5696" t="s">
        <v>55</v>
      </c>
      <c r="L5696" t="s">
        <v>42</v>
      </c>
      <c r="M5696" t="s">
        <v>231</v>
      </c>
      <c r="N5696" t="s">
        <v>80</v>
      </c>
      <c r="O5696" t="s">
        <v>89</v>
      </c>
      <c r="P5696" t="s">
        <v>49</v>
      </c>
      <c r="Q5696" t="s">
        <v>97</v>
      </c>
      <c r="R5696" s="6">
        <f>_xlfn.XLOOKUP(CleanedData[[#This Row],[Product]],'02_Lookup_Tables'!$A$2:$A$126,'02_Lookup_Tables'!$B$2:$B$126)</f>
        <v>338.79</v>
      </c>
      <c r="S5696" t="str">
        <f>VLOOKUP(CleanedData[[#This Row],[Product]],'02_Lookup_Tables'!$H$2:$I$126,2,FALSE)</f>
        <v>Accessories</v>
      </c>
      <c r="T5696" t="str">
        <f>VLOOKUP(CleanedData[[#This Row],[Province]],'02_Lookup_Tables'!$D$2:$E$10,2, FALSE)</f>
        <v>Gauteng Region</v>
      </c>
      <c r="U5696" t="str" cm="1">
        <f t="array" ref="U5696">_xlfn.IFS(CleanedData[[#This Row],[Purchase Amount]]&lt;500,"Low",
CleanedData[[#This Row],[Purchase Amount]]&lt;5000,"Medium",
TRUE,"High")</f>
        <v>Low</v>
      </c>
      <c r="V5696" t="str">
        <f>TEXT(CleanedData[[#This Row],[Date]],"mmmm")</f>
        <v>May</v>
      </c>
      <c r="W5696" t="str">
        <f>"Q"&amp;ROUNDUP(MONTH(CleanedData[[#This Row],[Date]])/3,0)</f>
        <v>Q2</v>
      </c>
      <c r="X5696" t="str">
        <f>IF(CleanedData[[#This Row],[Purchase Amount]]&gt;=5000,"Yes","No")</f>
        <v>No</v>
      </c>
      <c r="Y5696">
        <f>IF(CleanedData[[#This Row],[Recommend]]="Yes",1,0)</f>
        <v>0</v>
      </c>
      <c r="Z5696" s="6">
        <f>CleanedData[[#This Row],[Purchase Amount]]*0.15</f>
        <v>50.8185</v>
      </c>
      <c r="AA5696" s="6">
        <f>CleanedData[[#This Row],[Purchase Amount]]*1.15</f>
        <v>389.60849999999999</v>
      </c>
    </row>
    <row r="5697" spans="1:27" x14ac:dyDescent="0.3">
      <c r="A5697">
        <v>6884</v>
      </c>
      <c r="B5697" t="s">
        <v>5922</v>
      </c>
      <c r="C5697" s="1">
        <v>45779</v>
      </c>
      <c r="D5697">
        <v>44</v>
      </c>
      <c r="E5697" t="s">
        <v>60</v>
      </c>
      <c r="F5697" t="s">
        <v>68</v>
      </c>
      <c r="G5697" t="s">
        <v>160</v>
      </c>
      <c r="H5697">
        <v>1</v>
      </c>
      <c r="I5697" t="s">
        <v>45</v>
      </c>
      <c r="J5697" t="s">
        <v>43</v>
      </c>
      <c r="K5697" t="s">
        <v>55</v>
      </c>
      <c r="L5697" t="s">
        <v>45</v>
      </c>
      <c r="M5697" t="s">
        <v>136</v>
      </c>
      <c r="N5697" t="s">
        <v>80</v>
      </c>
      <c r="O5697" t="s">
        <v>89</v>
      </c>
      <c r="P5697" t="s">
        <v>49</v>
      </c>
      <c r="Q5697" t="s">
        <v>81</v>
      </c>
      <c r="R5697" s="6">
        <f>_xlfn.XLOOKUP(CleanedData[[#This Row],[Product]],'02_Lookup_Tables'!$A$2:$A$126,'02_Lookup_Tables'!$B$2:$B$126)</f>
        <v>294.33</v>
      </c>
      <c r="S5697" t="str">
        <f>VLOOKUP(CleanedData[[#This Row],[Product]],'02_Lookup_Tables'!$H$2:$I$126,2,FALSE)</f>
        <v>Toys &amp; Games</v>
      </c>
      <c r="T5697" t="str">
        <f>VLOOKUP(CleanedData[[#This Row],[Province]],'02_Lookup_Tables'!$D$2:$E$10,2, FALSE)</f>
        <v>Northern Region</v>
      </c>
      <c r="U5697" t="str" cm="1">
        <f t="array" ref="U5697">_xlfn.IFS(CleanedData[[#This Row],[Purchase Amount]]&lt;500,"Low",
CleanedData[[#This Row],[Purchase Amount]]&lt;5000,"Medium",
TRUE,"High")</f>
        <v>Low</v>
      </c>
      <c r="V5697" t="str">
        <f>TEXT(CleanedData[[#This Row],[Date]],"mmmm")</f>
        <v>May</v>
      </c>
      <c r="W5697" t="str">
        <f>"Q"&amp;ROUNDUP(MONTH(CleanedData[[#This Row],[Date]])/3,0)</f>
        <v>Q2</v>
      </c>
      <c r="X5697" t="str">
        <f>IF(CleanedData[[#This Row],[Purchase Amount]]&gt;=5000,"Yes","No")</f>
        <v>No</v>
      </c>
      <c r="Y5697">
        <f>IF(CleanedData[[#This Row],[Recommend]]="Yes",1,0)</f>
        <v>1</v>
      </c>
      <c r="Z5697" s="6">
        <f>CleanedData[[#This Row],[Purchase Amount]]*0.15</f>
        <v>44.149499999999996</v>
      </c>
      <c r="AA5697" s="6">
        <f>CleanedData[[#This Row],[Purchase Amount]]*1.15</f>
        <v>338.47949999999997</v>
      </c>
    </row>
    <row r="5698" spans="1:27" x14ac:dyDescent="0.3">
      <c r="A5698">
        <v>6885</v>
      </c>
      <c r="B5698" t="s">
        <v>5923</v>
      </c>
      <c r="C5698" s="1">
        <v>45535</v>
      </c>
      <c r="D5698">
        <v>76</v>
      </c>
      <c r="E5698" t="s">
        <v>39</v>
      </c>
      <c r="F5698" t="s">
        <v>125</v>
      </c>
      <c r="G5698" t="s">
        <v>62</v>
      </c>
      <c r="H5698">
        <v>4</v>
      </c>
      <c r="I5698" t="s">
        <v>42</v>
      </c>
      <c r="J5698" t="s">
        <v>43</v>
      </c>
      <c r="K5698" t="s">
        <v>64</v>
      </c>
      <c r="L5698" t="s">
        <v>45</v>
      </c>
      <c r="M5698" t="s">
        <v>136</v>
      </c>
      <c r="N5698" t="s">
        <v>96</v>
      </c>
      <c r="O5698" t="s">
        <v>89</v>
      </c>
      <c r="P5698" t="s">
        <v>70</v>
      </c>
      <c r="Q5698" t="s">
        <v>97</v>
      </c>
      <c r="R5698" s="6">
        <f>_xlfn.XLOOKUP(CleanedData[[#This Row],[Product]],'02_Lookup_Tables'!$A$2:$A$126,'02_Lookup_Tables'!$B$2:$B$126)</f>
        <v>230.14</v>
      </c>
      <c r="S5698" t="str">
        <f>VLOOKUP(CleanedData[[#This Row],[Product]],'02_Lookup_Tables'!$H$2:$I$126,2,FALSE)</f>
        <v>Sports &amp; Outdoors</v>
      </c>
      <c r="T5698" t="str">
        <f>VLOOKUP(CleanedData[[#This Row],[Province]],'02_Lookup_Tables'!$D$2:$E$10,2, FALSE)</f>
        <v>Western Region</v>
      </c>
      <c r="U5698" t="str" cm="1">
        <f t="array" ref="U5698">_xlfn.IFS(CleanedData[[#This Row],[Purchase Amount]]&lt;500,"Low",
CleanedData[[#This Row],[Purchase Amount]]&lt;5000,"Medium",
TRUE,"High")</f>
        <v>Low</v>
      </c>
      <c r="V5698" t="str">
        <f>TEXT(CleanedData[[#This Row],[Date]],"mmmm")</f>
        <v>August</v>
      </c>
      <c r="W5698" t="str">
        <f>"Q"&amp;ROUNDUP(MONTH(CleanedData[[#This Row],[Date]])/3,0)</f>
        <v>Q3</v>
      </c>
      <c r="X5698" t="str">
        <f>IF(CleanedData[[#This Row],[Purchase Amount]]&gt;=5000,"Yes","No")</f>
        <v>No</v>
      </c>
      <c r="Y5698">
        <f>IF(CleanedData[[#This Row],[Recommend]]="Yes",1,0)</f>
        <v>0</v>
      </c>
      <c r="Z5698" s="6">
        <f>CleanedData[[#This Row],[Purchase Amount]]*0.15</f>
        <v>34.520999999999994</v>
      </c>
      <c r="AA5698" s="6">
        <f>CleanedData[[#This Row],[Purchase Amount]]*1.15</f>
        <v>264.66099999999994</v>
      </c>
    </row>
    <row r="5699" spans="1:27" x14ac:dyDescent="0.3">
      <c r="A5699">
        <v>6887</v>
      </c>
      <c r="B5699" t="s">
        <v>5924</v>
      </c>
      <c r="C5699" s="1">
        <v>45730</v>
      </c>
      <c r="D5699">
        <v>26</v>
      </c>
      <c r="E5699" t="s">
        <v>52</v>
      </c>
      <c r="F5699" t="s">
        <v>61</v>
      </c>
      <c r="G5699" t="s">
        <v>278</v>
      </c>
      <c r="H5699">
        <v>4</v>
      </c>
      <c r="I5699" t="s">
        <v>45</v>
      </c>
      <c r="J5699" t="s">
        <v>63</v>
      </c>
      <c r="K5699" t="s">
        <v>44</v>
      </c>
      <c r="L5699" t="s">
        <v>45</v>
      </c>
      <c r="M5699" t="s">
        <v>140</v>
      </c>
      <c r="N5699" t="s">
        <v>96</v>
      </c>
      <c r="O5699" t="s">
        <v>148</v>
      </c>
      <c r="P5699" t="s">
        <v>49</v>
      </c>
      <c r="Q5699" t="s">
        <v>58</v>
      </c>
      <c r="R5699" s="6">
        <f>_xlfn.XLOOKUP(CleanedData[[#This Row],[Product]],'02_Lookup_Tables'!$A$2:$A$126,'02_Lookup_Tables'!$B$2:$B$126)</f>
        <v>45.96</v>
      </c>
      <c r="S5699" t="str">
        <f>VLOOKUP(CleanedData[[#This Row],[Product]],'02_Lookup_Tables'!$H$2:$I$126,2,FALSE)</f>
        <v>Food</v>
      </c>
      <c r="T5699" t="str">
        <f>VLOOKUP(CleanedData[[#This Row],[Province]],'02_Lookup_Tables'!$D$2:$E$10,2, FALSE)</f>
        <v>Southern Region</v>
      </c>
      <c r="U5699" t="str" cm="1">
        <f t="array" ref="U5699">_xlfn.IFS(CleanedData[[#This Row],[Purchase Amount]]&lt;500,"Low",
CleanedData[[#This Row],[Purchase Amount]]&lt;5000,"Medium",
TRUE,"High")</f>
        <v>Low</v>
      </c>
      <c r="V5699" t="str">
        <f>TEXT(CleanedData[[#This Row],[Date]],"mmmm")</f>
        <v>March</v>
      </c>
      <c r="W5699" t="str">
        <f>"Q"&amp;ROUNDUP(MONTH(CleanedData[[#This Row],[Date]])/3,0)</f>
        <v>Q1</v>
      </c>
      <c r="X5699" t="str">
        <f>IF(CleanedData[[#This Row],[Purchase Amount]]&gt;=5000,"Yes","No")</f>
        <v>No</v>
      </c>
      <c r="Y5699">
        <f>IF(CleanedData[[#This Row],[Recommend]]="Yes",1,0)</f>
        <v>1</v>
      </c>
      <c r="Z5699" s="6">
        <f>CleanedData[[#This Row],[Purchase Amount]]*0.15</f>
        <v>6.8940000000000001</v>
      </c>
      <c r="AA5699" s="6">
        <f>CleanedData[[#This Row],[Purchase Amount]]*1.15</f>
        <v>52.853999999999999</v>
      </c>
    </row>
    <row r="5700" spans="1:27" x14ac:dyDescent="0.3">
      <c r="A5700">
        <v>6888</v>
      </c>
      <c r="B5700" t="s">
        <v>5925</v>
      </c>
      <c r="C5700" s="1">
        <v>45679</v>
      </c>
      <c r="D5700">
        <v>25</v>
      </c>
      <c r="E5700" t="s">
        <v>60</v>
      </c>
      <c r="F5700" t="s">
        <v>61</v>
      </c>
      <c r="G5700" t="s">
        <v>478</v>
      </c>
      <c r="H5700">
        <v>2</v>
      </c>
      <c r="I5700" t="s">
        <v>42</v>
      </c>
      <c r="J5700" t="s">
        <v>63</v>
      </c>
      <c r="K5700" t="s">
        <v>55</v>
      </c>
      <c r="L5700" t="s">
        <v>42</v>
      </c>
      <c r="M5700" t="s">
        <v>88</v>
      </c>
      <c r="N5700" t="s">
        <v>47</v>
      </c>
      <c r="O5700" t="s">
        <v>89</v>
      </c>
      <c r="P5700" t="s">
        <v>49</v>
      </c>
      <c r="Q5700" t="s">
        <v>58</v>
      </c>
      <c r="R5700" s="6">
        <f>_xlfn.XLOOKUP(CleanedData[[#This Row],[Product]],'02_Lookup_Tables'!$A$2:$A$126,'02_Lookup_Tables'!$B$2:$B$126)</f>
        <v>4507.63</v>
      </c>
      <c r="S5700" t="str">
        <f>VLOOKUP(CleanedData[[#This Row],[Product]],'02_Lookup_Tables'!$H$2:$I$126,2,FALSE)</f>
        <v>Sports &amp; Outdoors</v>
      </c>
      <c r="T5700" t="str">
        <f>VLOOKUP(CleanedData[[#This Row],[Province]],'02_Lookup_Tables'!$D$2:$E$10,2, FALSE)</f>
        <v>Southern Region</v>
      </c>
      <c r="U5700" t="str" cm="1">
        <f t="array" ref="U5700">_xlfn.IFS(CleanedData[[#This Row],[Purchase Amount]]&lt;500,"Low",
CleanedData[[#This Row],[Purchase Amount]]&lt;5000,"Medium",
TRUE,"High")</f>
        <v>Medium</v>
      </c>
      <c r="V5700" t="str">
        <f>TEXT(CleanedData[[#This Row],[Date]],"mmmm")</f>
        <v>January</v>
      </c>
      <c r="W5700" t="str">
        <f>"Q"&amp;ROUNDUP(MONTH(CleanedData[[#This Row],[Date]])/3,0)</f>
        <v>Q1</v>
      </c>
      <c r="X5700" t="str">
        <f>IF(CleanedData[[#This Row],[Purchase Amount]]&gt;=5000,"Yes","No")</f>
        <v>No</v>
      </c>
      <c r="Y5700">
        <f>IF(CleanedData[[#This Row],[Recommend]]="Yes",1,0)</f>
        <v>0</v>
      </c>
      <c r="Z5700" s="6">
        <f>CleanedData[[#This Row],[Purchase Amount]]*0.15</f>
        <v>676.14449999999999</v>
      </c>
      <c r="AA5700" s="6">
        <f>CleanedData[[#This Row],[Purchase Amount]]*1.15</f>
        <v>5183.7744999999995</v>
      </c>
    </row>
    <row r="5701" spans="1:27" x14ac:dyDescent="0.3">
      <c r="A5701">
        <v>6889</v>
      </c>
      <c r="B5701" t="s">
        <v>5926</v>
      </c>
      <c r="C5701" s="1">
        <v>45582</v>
      </c>
      <c r="D5701">
        <v>52</v>
      </c>
      <c r="E5701" t="s">
        <v>39</v>
      </c>
      <c r="F5701" t="s">
        <v>72</v>
      </c>
      <c r="G5701" t="s">
        <v>338</v>
      </c>
      <c r="H5701">
        <v>2</v>
      </c>
      <c r="I5701" t="s">
        <v>42</v>
      </c>
      <c r="J5701" t="s">
        <v>69</v>
      </c>
      <c r="K5701" t="s">
        <v>64</v>
      </c>
      <c r="L5701" t="s">
        <v>45</v>
      </c>
      <c r="M5701" t="s">
        <v>180</v>
      </c>
      <c r="N5701" t="s">
        <v>47</v>
      </c>
      <c r="O5701" t="s">
        <v>89</v>
      </c>
      <c r="P5701" t="s">
        <v>49</v>
      </c>
      <c r="Q5701" t="s">
        <v>93</v>
      </c>
      <c r="R5701" s="6">
        <f>_xlfn.XLOOKUP(CleanedData[[#This Row],[Product]],'02_Lookup_Tables'!$A$2:$A$126,'02_Lookup_Tables'!$B$2:$B$126)</f>
        <v>5258.73</v>
      </c>
      <c r="S5701" t="str">
        <f>VLOOKUP(CleanedData[[#This Row],[Product]],'02_Lookup_Tables'!$H$2:$I$126,2,FALSE)</f>
        <v>Sports &amp; Outdoors</v>
      </c>
      <c r="T5701" t="str">
        <f>VLOOKUP(CleanedData[[#This Row],[Province]],'02_Lookup_Tables'!$D$2:$E$10,2, FALSE)</f>
        <v>Central Region</v>
      </c>
      <c r="U5701" t="str" cm="1">
        <f t="array" ref="U5701">_xlfn.IFS(CleanedData[[#This Row],[Purchase Amount]]&lt;500,"Low",
CleanedData[[#This Row],[Purchase Amount]]&lt;5000,"Medium",
TRUE,"High")</f>
        <v>High</v>
      </c>
      <c r="V5701" t="str">
        <f>TEXT(CleanedData[[#This Row],[Date]],"mmmm")</f>
        <v>October</v>
      </c>
      <c r="W5701" t="str">
        <f>"Q"&amp;ROUNDUP(MONTH(CleanedData[[#This Row],[Date]])/3,0)</f>
        <v>Q4</v>
      </c>
      <c r="X5701" t="str">
        <f>IF(CleanedData[[#This Row],[Purchase Amount]]&gt;=5000,"Yes","No")</f>
        <v>Yes</v>
      </c>
      <c r="Y5701">
        <f>IF(CleanedData[[#This Row],[Recommend]]="Yes",1,0)</f>
        <v>0</v>
      </c>
      <c r="Z5701" s="6">
        <f>CleanedData[[#This Row],[Purchase Amount]]*0.15</f>
        <v>788.80949999999996</v>
      </c>
      <c r="AA5701" s="6">
        <f>CleanedData[[#This Row],[Purchase Amount]]*1.15</f>
        <v>6047.539499999999</v>
      </c>
    </row>
    <row r="5702" spans="1:27" x14ac:dyDescent="0.3">
      <c r="A5702">
        <v>6890</v>
      </c>
      <c r="B5702" t="s">
        <v>5927</v>
      </c>
      <c r="C5702" s="1">
        <v>45373</v>
      </c>
      <c r="D5702">
        <v>21</v>
      </c>
      <c r="E5702" t="s">
        <v>39</v>
      </c>
      <c r="F5702" t="s">
        <v>40</v>
      </c>
      <c r="G5702" t="s">
        <v>294</v>
      </c>
      <c r="H5702">
        <v>5</v>
      </c>
      <c r="I5702" t="s">
        <v>42</v>
      </c>
      <c r="J5702" t="s">
        <v>63</v>
      </c>
      <c r="K5702" t="s">
        <v>55</v>
      </c>
      <c r="L5702" t="s">
        <v>45</v>
      </c>
      <c r="M5702" t="s">
        <v>147</v>
      </c>
      <c r="N5702" t="s">
        <v>57</v>
      </c>
      <c r="O5702" t="s">
        <v>148</v>
      </c>
      <c r="P5702" t="s">
        <v>49</v>
      </c>
      <c r="Q5702" t="s">
        <v>66</v>
      </c>
      <c r="R5702" s="6">
        <f>_xlfn.XLOOKUP(CleanedData[[#This Row],[Product]],'02_Lookup_Tables'!$A$2:$A$126,'02_Lookup_Tables'!$B$2:$B$126)</f>
        <v>16291.52</v>
      </c>
      <c r="S5702" t="str">
        <f>VLOOKUP(CleanedData[[#This Row],[Product]],'02_Lookup_Tables'!$H$2:$I$126,2,FALSE)</f>
        <v>Home Devices</v>
      </c>
      <c r="T5702" t="str">
        <f>VLOOKUP(CleanedData[[#This Row],[Province]],'02_Lookup_Tables'!$D$2:$E$10,2, FALSE)</f>
        <v>Northern Region</v>
      </c>
      <c r="U5702" t="str" cm="1">
        <f t="array" ref="U5702">_xlfn.IFS(CleanedData[[#This Row],[Purchase Amount]]&lt;500,"Low",
CleanedData[[#This Row],[Purchase Amount]]&lt;5000,"Medium",
TRUE,"High")</f>
        <v>High</v>
      </c>
      <c r="V5702" t="str">
        <f>TEXT(CleanedData[[#This Row],[Date]],"mmmm")</f>
        <v>March</v>
      </c>
      <c r="W5702" t="str">
        <f>"Q"&amp;ROUNDUP(MONTH(CleanedData[[#This Row],[Date]])/3,0)</f>
        <v>Q1</v>
      </c>
      <c r="X5702" t="str">
        <f>IF(CleanedData[[#This Row],[Purchase Amount]]&gt;=5000,"Yes","No")</f>
        <v>Yes</v>
      </c>
      <c r="Y5702">
        <f>IF(CleanedData[[#This Row],[Recommend]]="Yes",1,0)</f>
        <v>0</v>
      </c>
      <c r="Z5702" s="6">
        <f>CleanedData[[#This Row],[Purchase Amount]]*0.15</f>
        <v>2443.7280000000001</v>
      </c>
      <c r="AA5702" s="6">
        <f>CleanedData[[#This Row],[Purchase Amount]]*1.15</f>
        <v>18735.248</v>
      </c>
    </row>
    <row r="5703" spans="1:27" x14ac:dyDescent="0.3">
      <c r="A5703">
        <v>6891</v>
      </c>
      <c r="B5703" t="s">
        <v>5928</v>
      </c>
      <c r="C5703" s="1">
        <v>45621</v>
      </c>
      <c r="D5703">
        <v>74</v>
      </c>
      <c r="E5703" t="s">
        <v>39</v>
      </c>
      <c r="F5703" t="s">
        <v>77</v>
      </c>
      <c r="G5703" t="s">
        <v>636</v>
      </c>
      <c r="H5703">
        <v>5</v>
      </c>
      <c r="I5703" t="s">
        <v>42</v>
      </c>
      <c r="J5703" t="s">
        <v>43</v>
      </c>
      <c r="K5703" t="s">
        <v>55</v>
      </c>
      <c r="L5703" t="s">
        <v>42</v>
      </c>
      <c r="M5703" t="s">
        <v>88</v>
      </c>
      <c r="N5703" t="s">
        <v>57</v>
      </c>
      <c r="O5703" t="s">
        <v>89</v>
      </c>
      <c r="P5703" t="s">
        <v>70</v>
      </c>
      <c r="Q5703" t="s">
        <v>97</v>
      </c>
      <c r="R5703" s="6">
        <f>_xlfn.XLOOKUP(CleanedData[[#This Row],[Product]],'02_Lookup_Tables'!$A$2:$A$126,'02_Lookup_Tables'!$B$2:$B$126)</f>
        <v>6581.78</v>
      </c>
      <c r="S5703" t="str">
        <f>VLOOKUP(CleanedData[[#This Row],[Product]],'02_Lookup_Tables'!$H$2:$I$126,2,FALSE)</f>
        <v>Electronics</v>
      </c>
      <c r="T5703" t="str">
        <f>VLOOKUP(CleanedData[[#This Row],[Province]],'02_Lookup_Tables'!$D$2:$E$10,2, FALSE)</f>
        <v>Central Region</v>
      </c>
      <c r="U5703" t="str" cm="1">
        <f t="array" ref="U5703">_xlfn.IFS(CleanedData[[#This Row],[Purchase Amount]]&lt;500,"Low",
CleanedData[[#This Row],[Purchase Amount]]&lt;5000,"Medium",
TRUE,"High")</f>
        <v>High</v>
      </c>
      <c r="V5703" t="str">
        <f>TEXT(CleanedData[[#This Row],[Date]],"mmmm")</f>
        <v>November</v>
      </c>
      <c r="W5703" t="str">
        <f>"Q"&amp;ROUNDUP(MONTH(CleanedData[[#This Row],[Date]])/3,0)</f>
        <v>Q4</v>
      </c>
      <c r="X5703" t="str">
        <f>IF(CleanedData[[#This Row],[Purchase Amount]]&gt;=5000,"Yes","No")</f>
        <v>Yes</v>
      </c>
      <c r="Y5703">
        <f>IF(CleanedData[[#This Row],[Recommend]]="Yes",1,0)</f>
        <v>0</v>
      </c>
      <c r="Z5703" s="6">
        <f>CleanedData[[#This Row],[Purchase Amount]]*0.15</f>
        <v>987.26699999999994</v>
      </c>
      <c r="AA5703" s="6">
        <f>CleanedData[[#This Row],[Purchase Amount]]*1.15</f>
        <v>7569.0469999999996</v>
      </c>
    </row>
    <row r="5704" spans="1:27" x14ac:dyDescent="0.3">
      <c r="A5704">
        <v>6893</v>
      </c>
      <c r="B5704" t="s">
        <v>5929</v>
      </c>
      <c r="C5704" s="1">
        <v>45981</v>
      </c>
      <c r="D5704">
        <v>78</v>
      </c>
      <c r="E5704" t="s">
        <v>39</v>
      </c>
      <c r="F5704" t="s">
        <v>61</v>
      </c>
      <c r="G5704" t="s">
        <v>693</v>
      </c>
      <c r="H5704">
        <v>3</v>
      </c>
      <c r="I5704" t="s">
        <v>42</v>
      </c>
      <c r="J5704" t="s">
        <v>69</v>
      </c>
      <c r="K5704" t="s">
        <v>44</v>
      </c>
      <c r="L5704" t="s">
        <v>45</v>
      </c>
      <c r="M5704" t="s">
        <v>65</v>
      </c>
      <c r="N5704" t="s">
        <v>48</v>
      </c>
      <c r="O5704" t="s">
        <v>89</v>
      </c>
      <c r="P5704" t="s">
        <v>49</v>
      </c>
      <c r="Q5704" t="s">
        <v>97</v>
      </c>
      <c r="R5704" s="6">
        <f>_xlfn.XLOOKUP(CleanedData[[#This Row],[Product]],'02_Lookup_Tables'!$A$2:$A$126,'02_Lookup_Tables'!$B$2:$B$126)</f>
        <v>618.72</v>
      </c>
      <c r="S5704" t="str">
        <f>VLOOKUP(CleanedData[[#This Row],[Product]],'02_Lookup_Tables'!$H$2:$I$126,2,FALSE)</f>
        <v>Sports &amp; Outdoors</v>
      </c>
      <c r="T5704" t="str">
        <f>VLOOKUP(CleanedData[[#This Row],[Province]],'02_Lookup_Tables'!$D$2:$E$10,2, FALSE)</f>
        <v>Southern Region</v>
      </c>
      <c r="U5704" t="str" cm="1">
        <f t="array" ref="U5704">_xlfn.IFS(CleanedData[[#This Row],[Purchase Amount]]&lt;500,"Low",
CleanedData[[#This Row],[Purchase Amount]]&lt;5000,"Medium",
TRUE,"High")</f>
        <v>Medium</v>
      </c>
      <c r="V5704" t="str">
        <f>TEXT(CleanedData[[#This Row],[Date]],"mmmm")</f>
        <v>November</v>
      </c>
      <c r="W5704" t="str">
        <f>"Q"&amp;ROUNDUP(MONTH(CleanedData[[#This Row],[Date]])/3,0)</f>
        <v>Q4</v>
      </c>
      <c r="X5704" t="str">
        <f>IF(CleanedData[[#This Row],[Purchase Amount]]&gt;=5000,"Yes","No")</f>
        <v>No</v>
      </c>
      <c r="Y5704">
        <f>IF(CleanedData[[#This Row],[Recommend]]="Yes",1,0)</f>
        <v>0</v>
      </c>
      <c r="Z5704" s="6">
        <f>CleanedData[[#This Row],[Purchase Amount]]*0.15</f>
        <v>92.808000000000007</v>
      </c>
      <c r="AA5704" s="6">
        <f>CleanedData[[#This Row],[Purchase Amount]]*1.15</f>
        <v>711.52800000000002</v>
      </c>
    </row>
    <row r="5705" spans="1:27" x14ac:dyDescent="0.3">
      <c r="A5705">
        <v>6894</v>
      </c>
      <c r="B5705" t="s">
        <v>5930</v>
      </c>
      <c r="C5705" s="1">
        <v>45545</v>
      </c>
      <c r="D5705">
        <v>55</v>
      </c>
      <c r="E5705" t="s">
        <v>60</v>
      </c>
      <c r="F5705" t="s">
        <v>72</v>
      </c>
      <c r="G5705" t="s">
        <v>227</v>
      </c>
      <c r="H5705">
        <v>4</v>
      </c>
      <c r="I5705" t="s">
        <v>45</v>
      </c>
      <c r="J5705" t="s">
        <v>69</v>
      </c>
      <c r="K5705" t="s">
        <v>44</v>
      </c>
      <c r="L5705" t="s">
        <v>42</v>
      </c>
      <c r="M5705" t="s">
        <v>175</v>
      </c>
      <c r="N5705" t="s">
        <v>96</v>
      </c>
      <c r="O5705" t="s">
        <v>89</v>
      </c>
      <c r="P5705" t="s">
        <v>70</v>
      </c>
      <c r="Q5705" t="s">
        <v>50</v>
      </c>
      <c r="R5705" s="6">
        <f>_xlfn.XLOOKUP(CleanedData[[#This Row],[Product]],'02_Lookup_Tables'!$A$2:$A$126,'02_Lookup_Tables'!$B$2:$B$126)</f>
        <v>22574.95</v>
      </c>
      <c r="S5705" t="str">
        <f>VLOOKUP(CleanedData[[#This Row],[Product]],'02_Lookup_Tables'!$H$2:$I$126,2,FALSE)</f>
        <v>Electronics</v>
      </c>
      <c r="T5705" t="str">
        <f>VLOOKUP(CleanedData[[#This Row],[Province]],'02_Lookup_Tables'!$D$2:$E$10,2, FALSE)</f>
        <v>Central Region</v>
      </c>
      <c r="U5705" t="str" cm="1">
        <f t="array" ref="U5705">_xlfn.IFS(CleanedData[[#This Row],[Purchase Amount]]&lt;500,"Low",
CleanedData[[#This Row],[Purchase Amount]]&lt;5000,"Medium",
TRUE,"High")</f>
        <v>High</v>
      </c>
      <c r="V5705" t="str">
        <f>TEXT(CleanedData[[#This Row],[Date]],"mmmm")</f>
        <v>September</v>
      </c>
      <c r="W5705" t="str">
        <f>"Q"&amp;ROUNDUP(MONTH(CleanedData[[#This Row],[Date]])/3,0)</f>
        <v>Q3</v>
      </c>
      <c r="X5705" t="str">
        <f>IF(CleanedData[[#This Row],[Purchase Amount]]&gt;=5000,"Yes","No")</f>
        <v>Yes</v>
      </c>
      <c r="Y5705">
        <f>IF(CleanedData[[#This Row],[Recommend]]="Yes",1,0)</f>
        <v>1</v>
      </c>
      <c r="Z5705" s="6">
        <f>CleanedData[[#This Row],[Purchase Amount]]*0.15</f>
        <v>3386.2424999999998</v>
      </c>
      <c r="AA5705" s="6">
        <f>CleanedData[[#This Row],[Purchase Amount]]*1.15</f>
        <v>25961.192499999997</v>
      </c>
    </row>
    <row r="5706" spans="1:27" x14ac:dyDescent="0.3">
      <c r="A5706">
        <v>6896</v>
      </c>
      <c r="B5706" t="s">
        <v>5931</v>
      </c>
      <c r="C5706" s="1">
        <v>45996</v>
      </c>
      <c r="D5706">
        <v>57</v>
      </c>
      <c r="E5706" t="s">
        <v>60</v>
      </c>
      <c r="F5706" t="s">
        <v>130</v>
      </c>
      <c r="G5706" t="s">
        <v>246</v>
      </c>
      <c r="H5706">
        <v>4</v>
      </c>
      <c r="I5706" t="s">
        <v>45</v>
      </c>
      <c r="J5706" t="s">
        <v>69</v>
      </c>
      <c r="K5706" t="s">
        <v>64</v>
      </c>
      <c r="L5706" t="s">
        <v>45</v>
      </c>
      <c r="M5706" t="s">
        <v>100</v>
      </c>
      <c r="N5706" t="s">
        <v>96</v>
      </c>
      <c r="O5706" t="s">
        <v>48</v>
      </c>
      <c r="P5706" t="s">
        <v>49</v>
      </c>
      <c r="Q5706" t="s">
        <v>50</v>
      </c>
      <c r="R5706" s="6">
        <f>_xlfn.XLOOKUP(CleanedData[[#This Row],[Product]],'02_Lookup_Tables'!$A$2:$A$126,'02_Lookup_Tables'!$B$2:$B$126)</f>
        <v>2603.98</v>
      </c>
      <c r="S5706" t="str">
        <f>VLOOKUP(CleanedData[[#This Row],[Product]],'02_Lookup_Tables'!$H$2:$I$126,2,FALSE)</f>
        <v>Accessories</v>
      </c>
      <c r="T5706" t="str">
        <f>VLOOKUP(CleanedData[[#This Row],[Province]],'02_Lookup_Tables'!$D$2:$E$10,2, FALSE)</f>
        <v>Eastern Region</v>
      </c>
      <c r="U5706" t="str" cm="1">
        <f t="array" ref="U5706">_xlfn.IFS(CleanedData[[#This Row],[Purchase Amount]]&lt;500,"Low",
CleanedData[[#This Row],[Purchase Amount]]&lt;5000,"Medium",
TRUE,"High")</f>
        <v>Medium</v>
      </c>
      <c r="V5706" t="str">
        <f>TEXT(CleanedData[[#This Row],[Date]],"mmmm")</f>
        <v>December</v>
      </c>
      <c r="W5706" t="str">
        <f>"Q"&amp;ROUNDUP(MONTH(CleanedData[[#This Row],[Date]])/3,0)</f>
        <v>Q4</v>
      </c>
      <c r="X5706" t="str">
        <f>IF(CleanedData[[#This Row],[Purchase Amount]]&gt;=5000,"Yes","No")</f>
        <v>No</v>
      </c>
      <c r="Y5706">
        <f>IF(CleanedData[[#This Row],[Recommend]]="Yes",1,0)</f>
        <v>1</v>
      </c>
      <c r="Z5706" s="6">
        <f>CleanedData[[#This Row],[Purchase Amount]]*0.15</f>
        <v>390.59699999999998</v>
      </c>
      <c r="AA5706" s="6">
        <f>CleanedData[[#This Row],[Purchase Amount]]*1.15</f>
        <v>2994.5769999999998</v>
      </c>
    </row>
    <row r="5707" spans="1:27" x14ac:dyDescent="0.3">
      <c r="A5707">
        <v>6897</v>
      </c>
      <c r="B5707" t="s">
        <v>5932</v>
      </c>
      <c r="C5707" s="1">
        <v>45293</v>
      </c>
      <c r="D5707">
        <v>70</v>
      </c>
      <c r="E5707" t="s">
        <v>60</v>
      </c>
      <c r="F5707" t="s">
        <v>68</v>
      </c>
      <c r="G5707" t="s">
        <v>201</v>
      </c>
      <c r="H5707">
        <v>2</v>
      </c>
      <c r="I5707" t="s">
        <v>45</v>
      </c>
      <c r="J5707" t="s">
        <v>69</v>
      </c>
      <c r="K5707" t="s">
        <v>44</v>
      </c>
      <c r="L5707" t="s">
        <v>42</v>
      </c>
      <c r="N5707" t="s">
        <v>47</v>
      </c>
      <c r="O5707" t="s">
        <v>134</v>
      </c>
      <c r="P5707" t="s">
        <v>8646</v>
      </c>
      <c r="Q5707" t="s">
        <v>97</v>
      </c>
      <c r="R5707" s="6">
        <f>_xlfn.XLOOKUP(CleanedData[[#This Row],[Product]],'02_Lookup_Tables'!$A$2:$A$126,'02_Lookup_Tables'!$B$2:$B$126)</f>
        <v>755.66</v>
      </c>
      <c r="S5707" t="str">
        <f>VLOOKUP(CleanedData[[#This Row],[Product]],'02_Lookup_Tables'!$H$2:$I$126,2,FALSE)</f>
        <v>Home &amp; Living</v>
      </c>
      <c r="T5707" t="str">
        <f>VLOOKUP(CleanedData[[#This Row],[Province]],'02_Lookup_Tables'!$D$2:$E$10,2, FALSE)</f>
        <v>Northern Region</v>
      </c>
      <c r="U5707" t="str" cm="1">
        <f t="array" ref="U5707">_xlfn.IFS(CleanedData[[#This Row],[Purchase Amount]]&lt;500,"Low",
CleanedData[[#This Row],[Purchase Amount]]&lt;5000,"Medium",
TRUE,"High")</f>
        <v>Medium</v>
      </c>
      <c r="V5707" t="str">
        <f>TEXT(CleanedData[[#This Row],[Date]],"mmmm")</f>
        <v>January</v>
      </c>
      <c r="W5707" t="str">
        <f>"Q"&amp;ROUNDUP(MONTH(CleanedData[[#This Row],[Date]])/3,0)</f>
        <v>Q1</v>
      </c>
      <c r="X5707" t="str">
        <f>IF(CleanedData[[#This Row],[Purchase Amount]]&gt;=5000,"Yes","No")</f>
        <v>No</v>
      </c>
      <c r="Y5707">
        <f>IF(CleanedData[[#This Row],[Recommend]]="Yes",1,0)</f>
        <v>1</v>
      </c>
      <c r="Z5707" s="6">
        <f>CleanedData[[#This Row],[Purchase Amount]]*0.15</f>
        <v>113.34899999999999</v>
      </c>
      <c r="AA5707" s="6">
        <f>CleanedData[[#This Row],[Purchase Amount]]*1.15</f>
        <v>869.0089999999999</v>
      </c>
    </row>
    <row r="5708" spans="1:27" x14ac:dyDescent="0.3">
      <c r="A5708">
        <v>6898</v>
      </c>
      <c r="B5708" t="s">
        <v>5933</v>
      </c>
      <c r="C5708" s="1">
        <v>45631</v>
      </c>
      <c r="D5708">
        <v>50</v>
      </c>
      <c r="E5708" t="s">
        <v>60</v>
      </c>
      <c r="F5708" t="s">
        <v>125</v>
      </c>
      <c r="G5708" t="s">
        <v>291</v>
      </c>
      <c r="H5708">
        <v>2</v>
      </c>
      <c r="I5708" t="s">
        <v>42</v>
      </c>
      <c r="J5708" t="s">
        <v>54</v>
      </c>
      <c r="K5708" t="s">
        <v>44</v>
      </c>
      <c r="L5708" t="s">
        <v>42</v>
      </c>
      <c r="M5708" t="s">
        <v>236</v>
      </c>
      <c r="N5708" t="s">
        <v>47</v>
      </c>
      <c r="O5708" t="s">
        <v>89</v>
      </c>
      <c r="P5708" t="s">
        <v>49</v>
      </c>
      <c r="Q5708" t="s">
        <v>93</v>
      </c>
      <c r="R5708" s="6">
        <f>_xlfn.XLOOKUP(CleanedData[[#This Row],[Product]],'02_Lookup_Tables'!$A$2:$A$126,'02_Lookup_Tables'!$B$2:$B$126)</f>
        <v>1171.25</v>
      </c>
      <c r="S5708" t="str">
        <f>VLOOKUP(CleanedData[[#This Row],[Product]],'02_Lookup_Tables'!$H$2:$I$126,2,FALSE)</f>
        <v>Toys &amp; Games</v>
      </c>
      <c r="T5708" t="str">
        <f>VLOOKUP(CleanedData[[#This Row],[Province]],'02_Lookup_Tables'!$D$2:$E$10,2, FALSE)</f>
        <v>Western Region</v>
      </c>
      <c r="U5708" t="str" cm="1">
        <f t="array" ref="U5708">_xlfn.IFS(CleanedData[[#This Row],[Purchase Amount]]&lt;500,"Low",
CleanedData[[#This Row],[Purchase Amount]]&lt;5000,"Medium",
TRUE,"High")</f>
        <v>Medium</v>
      </c>
      <c r="V5708" t="str">
        <f>TEXT(CleanedData[[#This Row],[Date]],"mmmm")</f>
        <v>December</v>
      </c>
      <c r="W5708" t="str">
        <f>"Q"&amp;ROUNDUP(MONTH(CleanedData[[#This Row],[Date]])/3,0)</f>
        <v>Q4</v>
      </c>
      <c r="X5708" t="str">
        <f>IF(CleanedData[[#This Row],[Purchase Amount]]&gt;=5000,"Yes","No")</f>
        <v>No</v>
      </c>
      <c r="Y5708">
        <f>IF(CleanedData[[#This Row],[Recommend]]="Yes",1,0)</f>
        <v>0</v>
      </c>
      <c r="Z5708" s="6">
        <f>CleanedData[[#This Row],[Purchase Amount]]*0.15</f>
        <v>175.6875</v>
      </c>
      <c r="AA5708" s="6">
        <f>CleanedData[[#This Row],[Purchase Amount]]*1.15</f>
        <v>1346.9375</v>
      </c>
    </row>
    <row r="5709" spans="1:27" x14ac:dyDescent="0.3">
      <c r="A5709">
        <v>6899</v>
      </c>
      <c r="B5709" t="s">
        <v>5934</v>
      </c>
      <c r="C5709" s="1">
        <v>45580</v>
      </c>
      <c r="D5709">
        <v>47</v>
      </c>
      <c r="E5709" t="s">
        <v>52</v>
      </c>
      <c r="F5709" t="s">
        <v>108</v>
      </c>
      <c r="G5709" t="s">
        <v>271</v>
      </c>
      <c r="H5709">
        <v>2</v>
      </c>
      <c r="I5709" t="s">
        <v>42</v>
      </c>
      <c r="J5709" t="s">
        <v>43</v>
      </c>
      <c r="K5709" t="s">
        <v>64</v>
      </c>
      <c r="L5709" t="s">
        <v>42</v>
      </c>
      <c r="M5709" t="s">
        <v>65</v>
      </c>
      <c r="N5709" t="s">
        <v>47</v>
      </c>
      <c r="O5709" t="s">
        <v>89</v>
      </c>
      <c r="P5709" t="s">
        <v>49</v>
      </c>
      <c r="Q5709" t="s">
        <v>93</v>
      </c>
      <c r="R5709" s="6">
        <f>_xlfn.XLOOKUP(CleanedData[[#This Row],[Product]],'02_Lookup_Tables'!$A$2:$A$126,'02_Lookup_Tables'!$B$2:$B$126)</f>
        <v>119.63</v>
      </c>
      <c r="S5709" t="str">
        <f>VLOOKUP(CleanedData[[#This Row],[Product]],'02_Lookup_Tables'!$H$2:$I$126,2,FALSE)</f>
        <v>Food</v>
      </c>
      <c r="T5709" t="str">
        <f>VLOOKUP(CleanedData[[#This Row],[Province]],'02_Lookup_Tables'!$D$2:$E$10,2, FALSE)</f>
        <v>Gauteng Region</v>
      </c>
      <c r="U5709" t="str" cm="1">
        <f t="array" ref="U5709">_xlfn.IFS(CleanedData[[#This Row],[Purchase Amount]]&lt;500,"Low",
CleanedData[[#This Row],[Purchase Amount]]&lt;5000,"Medium",
TRUE,"High")</f>
        <v>Low</v>
      </c>
      <c r="V5709" t="str">
        <f>TEXT(CleanedData[[#This Row],[Date]],"mmmm")</f>
        <v>October</v>
      </c>
      <c r="W5709" t="str">
        <f>"Q"&amp;ROUNDUP(MONTH(CleanedData[[#This Row],[Date]])/3,0)</f>
        <v>Q4</v>
      </c>
      <c r="X5709" t="str">
        <f>IF(CleanedData[[#This Row],[Purchase Amount]]&gt;=5000,"Yes","No")</f>
        <v>No</v>
      </c>
      <c r="Y5709">
        <f>IF(CleanedData[[#This Row],[Recommend]]="Yes",1,0)</f>
        <v>0</v>
      </c>
      <c r="Z5709" s="6">
        <f>CleanedData[[#This Row],[Purchase Amount]]*0.15</f>
        <v>17.944499999999998</v>
      </c>
      <c r="AA5709" s="6">
        <f>CleanedData[[#This Row],[Purchase Amount]]*1.15</f>
        <v>137.57449999999997</v>
      </c>
    </row>
    <row r="5710" spans="1:27" x14ac:dyDescent="0.3">
      <c r="A5710">
        <v>6900</v>
      </c>
      <c r="B5710" t="s">
        <v>5935</v>
      </c>
      <c r="C5710" s="1">
        <v>45647</v>
      </c>
      <c r="D5710">
        <v>66</v>
      </c>
      <c r="E5710" t="s">
        <v>39</v>
      </c>
      <c r="F5710" t="s">
        <v>130</v>
      </c>
      <c r="G5710" t="s">
        <v>182</v>
      </c>
      <c r="H5710">
        <v>4</v>
      </c>
      <c r="I5710" t="s">
        <v>45</v>
      </c>
      <c r="J5710" t="s">
        <v>69</v>
      </c>
      <c r="K5710" t="s">
        <v>64</v>
      </c>
      <c r="L5710" t="s">
        <v>45</v>
      </c>
      <c r="M5710" t="s">
        <v>46</v>
      </c>
      <c r="N5710" t="s">
        <v>96</v>
      </c>
      <c r="O5710" t="s">
        <v>89</v>
      </c>
      <c r="P5710" t="s">
        <v>70</v>
      </c>
      <c r="Q5710" t="s">
        <v>97</v>
      </c>
      <c r="R5710" s="6">
        <f>_xlfn.XLOOKUP(CleanedData[[#This Row],[Product]],'02_Lookup_Tables'!$A$2:$A$126,'02_Lookup_Tables'!$B$2:$B$126)</f>
        <v>3715.65</v>
      </c>
      <c r="S5710" t="str">
        <f>VLOOKUP(CleanedData[[#This Row],[Product]],'02_Lookup_Tables'!$H$2:$I$126,2,FALSE)</f>
        <v>Home Devices</v>
      </c>
      <c r="T5710" t="str">
        <f>VLOOKUP(CleanedData[[#This Row],[Province]],'02_Lookup_Tables'!$D$2:$E$10,2, FALSE)</f>
        <v>Eastern Region</v>
      </c>
      <c r="U5710" t="str" cm="1">
        <f t="array" ref="U5710">_xlfn.IFS(CleanedData[[#This Row],[Purchase Amount]]&lt;500,"Low",
CleanedData[[#This Row],[Purchase Amount]]&lt;5000,"Medium",
TRUE,"High")</f>
        <v>Medium</v>
      </c>
      <c r="V5710" t="str">
        <f>TEXT(CleanedData[[#This Row],[Date]],"mmmm")</f>
        <v>December</v>
      </c>
      <c r="W5710" t="str">
        <f>"Q"&amp;ROUNDUP(MONTH(CleanedData[[#This Row],[Date]])/3,0)</f>
        <v>Q4</v>
      </c>
      <c r="X5710" t="str">
        <f>IF(CleanedData[[#This Row],[Purchase Amount]]&gt;=5000,"Yes","No")</f>
        <v>No</v>
      </c>
      <c r="Y5710">
        <f>IF(CleanedData[[#This Row],[Recommend]]="Yes",1,0)</f>
        <v>1</v>
      </c>
      <c r="Z5710" s="6">
        <f>CleanedData[[#This Row],[Purchase Amount]]*0.15</f>
        <v>557.34749999999997</v>
      </c>
      <c r="AA5710" s="6">
        <f>CleanedData[[#This Row],[Purchase Amount]]*1.15</f>
        <v>4272.9974999999995</v>
      </c>
    </row>
    <row r="5711" spans="1:27" x14ac:dyDescent="0.3">
      <c r="A5711">
        <v>6901</v>
      </c>
      <c r="B5711" t="s">
        <v>5936</v>
      </c>
      <c r="C5711" s="1">
        <v>45651</v>
      </c>
      <c r="D5711">
        <v>18</v>
      </c>
      <c r="E5711" t="s">
        <v>52</v>
      </c>
      <c r="F5711" t="s">
        <v>130</v>
      </c>
      <c r="G5711" t="s">
        <v>280</v>
      </c>
      <c r="H5711">
        <v>4</v>
      </c>
      <c r="I5711" t="s">
        <v>45</v>
      </c>
      <c r="J5711" t="s">
        <v>43</v>
      </c>
      <c r="K5711" t="s">
        <v>55</v>
      </c>
      <c r="L5711" t="s">
        <v>45</v>
      </c>
      <c r="M5711" t="s">
        <v>175</v>
      </c>
      <c r="N5711" t="s">
        <v>96</v>
      </c>
      <c r="O5711" t="s">
        <v>89</v>
      </c>
      <c r="P5711" t="s">
        <v>70</v>
      </c>
      <c r="Q5711" t="s">
        <v>66</v>
      </c>
      <c r="R5711" s="6">
        <f>_xlfn.XLOOKUP(CleanedData[[#This Row],[Product]],'02_Lookup_Tables'!$A$2:$A$126,'02_Lookup_Tables'!$B$2:$B$126)</f>
        <v>759.97</v>
      </c>
      <c r="S5711" t="str">
        <f>VLOOKUP(CleanedData[[#This Row],[Product]],'02_Lookup_Tables'!$H$2:$I$126,2,FALSE)</f>
        <v>Apparel</v>
      </c>
      <c r="T5711" t="str">
        <f>VLOOKUP(CleanedData[[#This Row],[Province]],'02_Lookup_Tables'!$D$2:$E$10,2, FALSE)</f>
        <v>Eastern Region</v>
      </c>
      <c r="U5711" t="str" cm="1">
        <f t="array" ref="U5711">_xlfn.IFS(CleanedData[[#This Row],[Purchase Amount]]&lt;500,"Low",
CleanedData[[#This Row],[Purchase Amount]]&lt;5000,"Medium",
TRUE,"High")</f>
        <v>Medium</v>
      </c>
      <c r="V5711" t="str">
        <f>TEXT(CleanedData[[#This Row],[Date]],"mmmm")</f>
        <v>December</v>
      </c>
      <c r="W5711" t="str">
        <f>"Q"&amp;ROUNDUP(MONTH(CleanedData[[#This Row],[Date]])/3,0)</f>
        <v>Q4</v>
      </c>
      <c r="X5711" t="str">
        <f>IF(CleanedData[[#This Row],[Purchase Amount]]&gt;=5000,"Yes","No")</f>
        <v>No</v>
      </c>
      <c r="Y5711">
        <f>IF(CleanedData[[#This Row],[Recommend]]="Yes",1,0)</f>
        <v>1</v>
      </c>
      <c r="Z5711" s="6">
        <f>CleanedData[[#This Row],[Purchase Amount]]*0.15</f>
        <v>113.99550000000001</v>
      </c>
      <c r="AA5711" s="6">
        <f>CleanedData[[#This Row],[Purchase Amount]]*1.15</f>
        <v>873.96550000000002</v>
      </c>
    </row>
    <row r="5712" spans="1:27" x14ac:dyDescent="0.3">
      <c r="A5712">
        <v>6902</v>
      </c>
      <c r="B5712" t="s">
        <v>5937</v>
      </c>
      <c r="C5712" s="1">
        <v>45355</v>
      </c>
      <c r="D5712">
        <v>22</v>
      </c>
      <c r="E5712" t="s">
        <v>52</v>
      </c>
      <c r="F5712" t="s">
        <v>108</v>
      </c>
      <c r="G5712" t="s">
        <v>171</v>
      </c>
      <c r="H5712">
        <v>5</v>
      </c>
      <c r="I5712" t="s">
        <v>45</v>
      </c>
      <c r="J5712" t="s">
        <v>63</v>
      </c>
      <c r="K5712" t="s">
        <v>55</v>
      </c>
      <c r="L5712" t="s">
        <v>45</v>
      </c>
      <c r="M5712" t="s">
        <v>190</v>
      </c>
      <c r="N5712" t="s">
        <v>57</v>
      </c>
      <c r="O5712" t="s">
        <v>89</v>
      </c>
      <c r="P5712" t="s">
        <v>70</v>
      </c>
      <c r="Q5712" t="s">
        <v>66</v>
      </c>
      <c r="R5712" s="6">
        <f>_xlfn.XLOOKUP(CleanedData[[#This Row],[Product]],'02_Lookup_Tables'!$A$2:$A$126,'02_Lookup_Tables'!$B$2:$B$126)</f>
        <v>6710.27</v>
      </c>
      <c r="S5712" t="str">
        <f>VLOOKUP(CleanedData[[#This Row],[Product]],'02_Lookup_Tables'!$H$2:$I$126,2,FALSE)</f>
        <v>Home Devices</v>
      </c>
      <c r="T5712" t="str">
        <f>VLOOKUP(CleanedData[[#This Row],[Province]],'02_Lookup_Tables'!$D$2:$E$10,2, FALSE)</f>
        <v>Gauteng Region</v>
      </c>
      <c r="U5712" t="str" cm="1">
        <f t="array" ref="U5712">_xlfn.IFS(CleanedData[[#This Row],[Purchase Amount]]&lt;500,"Low",
CleanedData[[#This Row],[Purchase Amount]]&lt;5000,"Medium",
TRUE,"High")</f>
        <v>High</v>
      </c>
      <c r="V5712" t="str">
        <f>TEXT(CleanedData[[#This Row],[Date]],"mmmm")</f>
        <v>March</v>
      </c>
      <c r="W5712" t="str">
        <f>"Q"&amp;ROUNDUP(MONTH(CleanedData[[#This Row],[Date]])/3,0)</f>
        <v>Q1</v>
      </c>
      <c r="X5712" t="str">
        <f>IF(CleanedData[[#This Row],[Purchase Amount]]&gt;=5000,"Yes","No")</f>
        <v>Yes</v>
      </c>
      <c r="Y5712">
        <f>IF(CleanedData[[#This Row],[Recommend]]="Yes",1,0)</f>
        <v>1</v>
      </c>
      <c r="Z5712" s="6">
        <f>CleanedData[[#This Row],[Purchase Amount]]*0.15</f>
        <v>1006.5405000000001</v>
      </c>
      <c r="AA5712" s="6">
        <f>CleanedData[[#This Row],[Purchase Amount]]*1.15</f>
        <v>7716.8104999999996</v>
      </c>
    </row>
    <row r="5713" spans="1:27" x14ac:dyDescent="0.3">
      <c r="A5713">
        <v>6903</v>
      </c>
      <c r="B5713" t="s">
        <v>5938</v>
      </c>
      <c r="C5713" s="1">
        <v>45846</v>
      </c>
      <c r="E5713" t="s">
        <v>60</v>
      </c>
      <c r="F5713" t="s">
        <v>108</v>
      </c>
      <c r="G5713" t="s">
        <v>342</v>
      </c>
      <c r="H5713">
        <v>1</v>
      </c>
      <c r="I5713" t="s">
        <v>42</v>
      </c>
      <c r="J5713" t="s">
        <v>63</v>
      </c>
      <c r="K5713" t="s">
        <v>55</v>
      </c>
      <c r="L5713" t="s">
        <v>42</v>
      </c>
      <c r="M5713" t="s">
        <v>184</v>
      </c>
      <c r="N5713" t="s">
        <v>80</v>
      </c>
      <c r="O5713" t="s">
        <v>148</v>
      </c>
      <c r="P5713" t="s">
        <v>70</v>
      </c>
      <c r="Q5713" t="s">
        <v>166</v>
      </c>
      <c r="R5713" s="6">
        <f>_xlfn.XLOOKUP(CleanedData[[#This Row],[Product]],'02_Lookup_Tables'!$A$2:$A$126,'02_Lookup_Tables'!$B$2:$B$126)</f>
        <v>529.15</v>
      </c>
      <c r="S5713" t="str">
        <f>VLOOKUP(CleanedData[[#This Row],[Product]],'02_Lookup_Tables'!$H$2:$I$126,2,FALSE)</f>
        <v>Accessories</v>
      </c>
      <c r="T5713" t="str">
        <f>VLOOKUP(CleanedData[[#This Row],[Province]],'02_Lookup_Tables'!$D$2:$E$10,2, FALSE)</f>
        <v>Gauteng Region</v>
      </c>
      <c r="U5713" t="str" cm="1">
        <f t="array" ref="U5713">_xlfn.IFS(CleanedData[[#This Row],[Purchase Amount]]&lt;500,"Low",
CleanedData[[#This Row],[Purchase Amount]]&lt;5000,"Medium",
TRUE,"High")</f>
        <v>Medium</v>
      </c>
      <c r="V5713" t="str">
        <f>TEXT(CleanedData[[#This Row],[Date]],"mmmm")</f>
        <v>July</v>
      </c>
      <c r="W5713" t="str">
        <f>"Q"&amp;ROUNDUP(MONTH(CleanedData[[#This Row],[Date]])/3,0)</f>
        <v>Q3</v>
      </c>
      <c r="X5713" t="str">
        <f>IF(CleanedData[[#This Row],[Purchase Amount]]&gt;=5000,"Yes","No")</f>
        <v>No</v>
      </c>
      <c r="Y5713">
        <f>IF(CleanedData[[#This Row],[Recommend]]="Yes",1,0)</f>
        <v>0</v>
      </c>
      <c r="Z5713" s="6">
        <f>CleanedData[[#This Row],[Purchase Amount]]*0.15</f>
        <v>79.372499999999988</v>
      </c>
      <c r="AA5713" s="6">
        <f>CleanedData[[#This Row],[Purchase Amount]]*1.15</f>
        <v>608.52249999999992</v>
      </c>
    </row>
    <row r="5714" spans="1:27" x14ac:dyDescent="0.3">
      <c r="A5714">
        <v>6904</v>
      </c>
      <c r="B5714" t="s">
        <v>5939</v>
      </c>
      <c r="C5714" s="1">
        <v>45775</v>
      </c>
      <c r="D5714">
        <v>33</v>
      </c>
      <c r="E5714" t="s">
        <v>39</v>
      </c>
      <c r="F5714" t="s">
        <v>40</v>
      </c>
      <c r="G5714" t="s">
        <v>501</v>
      </c>
      <c r="H5714">
        <v>1</v>
      </c>
      <c r="I5714" t="s">
        <v>45</v>
      </c>
      <c r="J5714" t="s">
        <v>43</v>
      </c>
      <c r="K5714" t="s">
        <v>44</v>
      </c>
      <c r="L5714" t="s">
        <v>42</v>
      </c>
      <c r="N5714" t="s">
        <v>80</v>
      </c>
      <c r="O5714" t="s">
        <v>134</v>
      </c>
      <c r="P5714" t="s">
        <v>8646</v>
      </c>
      <c r="Q5714" t="s">
        <v>58</v>
      </c>
      <c r="R5714" s="6">
        <f>_xlfn.XLOOKUP(CleanedData[[#This Row],[Product]],'02_Lookup_Tables'!$A$2:$A$126,'02_Lookup_Tables'!$B$2:$B$126)</f>
        <v>1482.94</v>
      </c>
      <c r="S5714" t="str">
        <f>VLOOKUP(CleanedData[[#This Row],[Product]],'02_Lookup_Tables'!$H$2:$I$126,2,FALSE)</f>
        <v>Home Devices</v>
      </c>
      <c r="T5714" t="str">
        <f>VLOOKUP(CleanedData[[#This Row],[Province]],'02_Lookup_Tables'!$D$2:$E$10,2, FALSE)</f>
        <v>Northern Region</v>
      </c>
      <c r="U5714" t="str" cm="1">
        <f t="array" ref="U5714">_xlfn.IFS(CleanedData[[#This Row],[Purchase Amount]]&lt;500,"Low",
CleanedData[[#This Row],[Purchase Amount]]&lt;5000,"Medium",
TRUE,"High")</f>
        <v>Medium</v>
      </c>
      <c r="V5714" t="str">
        <f>TEXT(CleanedData[[#This Row],[Date]],"mmmm")</f>
        <v>April</v>
      </c>
      <c r="W5714" t="str">
        <f>"Q"&amp;ROUNDUP(MONTH(CleanedData[[#This Row],[Date]])/3,0)</f>
        <v>Q2</v>
      </c>
      <c r="X5714" t="str">
        <f>IF(CleanedData[[#This Row],[Purchase Amount]]&gt;=5000,"Yes","No")</f>
        <v>No</v>
      </c>
      <c r="Y5714">
        <f>IF(CleanedData[[#This Row],[Recommend]]="Yes",1,0)</f>
        <v>1</v>
      </c>
      <c r="Z5714" s="6">
        <f>CleanedData[[#This Row],[Purchase Amount]]*0.15</f>
        <v>222.441</v>
      </c>
      <c r="AA5714" s="6">
        <f>CleanedData[[#This Row],[Purchase Amount]]*1.15</f>
        <v>1705.3809999999999</v>
      </c>
    </row>
    <row r="5715" spans="1:27" x14ac:dyDescent="0.3">
      <c r="A5715">
        <v>6905</v>
      </c>
      <c r="B5715" t="s">
        <v>5940</v>
      </c>
      <c r="C5715" s="1">
        <v>45364</v>
      </c>
      <c r="E5715" t="s">
        <v>60</v>
      </c>
      <c r="F5715" t="s">
        <v>40</v>
      </c>
      <c r="G5715" t="s">
        <v>391</v>
      </c>
      <c r="H5715">
        <v>5</v>
      </c>
      <c r="I5715" t="s">
        <v>42</v>
      </c>
      <c r="J5715" t="s">
        <v>69</v>
      </c>
      <c r="K5715" t="s">
        <v>64</v>
      </c>
      <c r="L5715" t="s">
        <v>45</v>
      </c>
      <c r="M5715" t="s">
        <v>79</v>
      </c>
      <c r="N5715" t="s">
        <v>57</v>
      </c>
      <c r="O5715" t="s">
        <v>89</v>
      </c>
      <c r="P5715" t="s">
        <v>70</v>
      </c>
      <c r="Q5715" t="s">
        <v>166</v>
      </c>
      <c r="R5715" s="6">
        <f>_xlfn.XLOOKUP(CleanedData[[#This Row],[Product]],'02_Lookup_Tables'!$A$2:$A$126,'02_Lookup_Tables'!$B$2:$B$126)</f>
        <v>886.51</v>
      </c>
      <c r="S5715" t="str">
        <f>VLOOKUP(CleanedData[[#This Row],[Product]],'02_Lookup_Tables'!$H$2:$I$126,2,FALSE)</f>
        <v>Beauty &amp; Personal Care</v>
      </c>
      <c r="T5715" t="str">
        <f>VLOOKUP(CleanedData[[#This Row],[Province]],'02_Lookup_Tables'!$D$2:$E$10,2, FALSE)</f>
        <v>Northern Region</v>
      </c>
      <c r="U5715" t="str" cm="1">
        <f t="array" ref="U5715">_xlfn.IFS(CleanedData[[#This Row],[Purchase Amount]]&lt;500,"Low",
CleanedData[[#This Row],[Purchase Amount]]&lt;5000,"Medium",
TRUE,"High")</f>
        <v>Medium</v>
      </c>
      <c r="V5715" t="str">
        <f>TEXT(CleanedData[[#This Row],[Date]],"mmmm")</f>
        <v>March</v>
      </c>
      <c r="W5715" t="str">
        <f>"Q"&amp;ROUNDUP(MONTH(CleanedData[[#This Row],[Date]])/3,0)</f>
        <v>Q1</v>
      </c>
      <c r="X5715" t="str">
        <f>IF(CleanedData[[#This Row],[Purchase Amount]]&gt;=5000,"Yes","No")</f>
        <v>No</v>
      </c>
      <c r="Y5715">
        <f>IF(CleanedData[[#This Row],[Recommend]]="Yes",1,0)</f>
        <v>0</v>
      </c>
      <c r="Z5715" s="6">
        <f>CleanedData[[#This Row],[Purchase Amount]]*0.15</f>
        <v>132.97649999999999</v>
      </c>
      <c r="AA5715" s="6">
        <f>CleanedData[[#This Row],[Purchase Amount]]*1.15</f>
        <v>1019.4864999999999</v>
      </c>
    </row>
    <row r="5716" spans="1:27" x14ac:dyDescent="0.3">
      <c r="A5716">
        <v>6906</v>
      </c>
      <c r="B5716" t="s">
        <v>5941</v>
      </c>
      <c r="C5716" s="1">
        <v>45511</v>
      </c>
      <c r="D5716">
        <v>58</v>
      </c>
      <c r="E5716" t="s">
        <v>60</v>
      </c>
      <c r="F5716" t="s">
        <v>77</v>
      </c>
      <c r="G5716" t="s">
        <v>146</v>
      </c>
      <c r="H5716">
        <v>4</v>
      </c>
      <c r="I5716" t="s">
        <v>42</v>
      </c>
      <c r="J5716" t="s">
        <v>54</v>
      </c>
      <c r="K5716" t="s">
        <v>64</v>
      </c>
      <c r="L5716" t="s">
        <v>45</v>
      </c>
      <c r="M5716" t="s">
        <v>156</v>
      </c>
      <c r="N5716" t="s">
        <v>96</v>
      </c>
      <c r="O5716" t="s">
        <v>148</v>
      </c>
      <c r="P5716" t="s">
        <v>49</v>
      </c>
      <c r="Q5716" t="s">
        <v>50</v>
      </c>
      <c r="R5716" s="6">
        <f>_xlfn.XLOOKUP(CleanedData[[#This Row],[Product]],'02_Lookup_Tables'!$A$2:$A$126,'02_Lookup_Tables'!$B$2:$B$126)</f>
        <v>27815.439999999999</v>
      </c>
      <c r="S5716" t="str">
        <f>VLOOKUP(CleanedData[[#This Row],[Product]],'02_Lookup_Tables'!$H$2:$I$126,2,FALSE)</f>
        <v>Electronics</v>
      </c>
      <c r="T5716" t="str">
        <f>VLOOKUP(CleanedData[[#This Row],[Province]],'02_Lookup_Tables'!$D$2:$E$10,2, FALSE)</f>
        <v>Central Region</v>
      </c>
      <c r="U5716" t="str" cm="1">
        <f t="array" ref="U5716">_xlfn.IFS(CleanedData[[#This Row],[Purchase Amount]]&lt;500,"Low",
CleanedData[[#This Row],[Purchase Amount]]&lt;5000,"Medium",
TRUE,"High")</f>
        <v>High</v>
      </c>
      <c r="V5716" t="str">
        <f>TEXT(CleanedData[[#This Row],[Date]],"mmmm")</f>
        <v>August</v>
      </c>
      <c r="W5716" t="str">
        <f>"Q"&amp;ROUNDUP(MONTH(CleanedData[[#This Row],[Date]])/3,0)</f>
        <v>Q3</v>
      </c>
      <c r="X5716" t="str">
        <f>IF(CleanedData[[#This Row],[Purchase Amount]]&gt;=5000,"Yes","No")</f>
        <v>Yes</v>
      </c>
      <c r="Y5716">
        <f>IF(CleanedData[[#This Row],[Recommend]]="Yes",1,0)</f>
        <v>0</v>
      </c>
      <c r="Z5716" s="6">
        <f>CleanedData[[#This Row],[Purchase Amount]]*0.15</f>
        <v>4172.3159999999998</v>
      </c>
      <c r="AA5716" s="6">
        <f>CleanedData[[#This Row],[Purchase Amount]]*1.15</f>
        <v>31987.755999999998</v>
      </c>
    </row>
    <row r="5717" spans="1:27" x14ac:dyDescent="0.3">
      <c r="A5717">
        <v>6907</v>
      </c>
      <c r="B5717" t="s">
        <v>5942</v>
      </c>
      <c r="C5717" s="1">
        <v>45985</v>
      </c>
      <c r="D5717">
        <v>39</v>
      </c>
      <c r="E5717" t="s">
        <v>39</v>
      </c>
      <c r="F5717" t="s">
        <v>83</v>
      </c>
      <c r="G5717" t="s">
        <v>201</v>
      </c>
      <c r="H5717">
        <v>1</v>
      </c>
      <c r="I5717" t="s">
        <v>42</v>
      </c>
      <c r="J5717" t="s">
        <v>43</v>
      </c>
      <c r="K5717" t="s">
        <v>55</v>
      </c>
      <c r="L5717" t="s">
        <v>42</v>
      </c>
      <c r="M5717" t="s">
        <v>208</v>
      </c>
      <c r="N5717" t="s">
        <v>80</v>
      </c>
      <c r="O5717" t="s">
        <v>89</v>
      </c>
      <c r="P5717" t="s">
        <v>49</v>
      </c>
      <c r="Q5717" t="s">
        <v>81</v>
      </c>
      <c r="R5717" s="6">
        <f>_xlfn.XLOOKUP(CleanedData[[#This Row],[Product]],'02_Lookup_Tables'!$A$2:$A$126,'02_Lookup_Tables'!$B$2:$B$126)</f>
        <v>755.66</v>
      </c>
      <c r="S5717" t="str">
        <f>VLOOKUP(CleanedData[[#This Row],[Product]],'02_Lookup_Tables'!$H$2:$I$126,2,FALSE)</f>
        <v>Home &amp; Living</v>
      </c>
      <c r="T5717" t="str">
        <f>VLOOKUP(CleanedData[[#This Row],[Province]],'02_Lookup_Tables'!$D$2:$E$10,2, FALSE)</f>
        <v>Western Region</v>
      </c>
      <c r="U5717" t="str" cm="1">
        <f t="array" ref="U5717">_xlfn.IFS(CleanedData[[#This Row],[Purchase Amount]]&lt;500,"Low",
CleanedData[[#This Row],[Purchase Amount]]&lt;5000,"Medium",
TRUE,"High")</f>
        <v>Medium</v>
      </c>
      <c r="V5717" t="str">
        <f>TEXT(CleanedData[[#This Row],[Date]],"mmmm")</f>
        <v>November</v>
      </c>
      <c r="W5717" t="str">
        <f>"Q"&amp;ROUNDUP(MONTH(CleanedData[[#This Row],[Date]])/3,0)</f>
        <v>Q4</v>
      </c>
      <c r="X5717" t="str">
        <f>IF(CleanedData[[#This Row],[Purchase Amount]]&gt;=5000,"Yes","No")</f>
        <v>No</v>
      </c>
      <c r="Y5717">
        <f>IF(CleanedData[[#This Row],[Recommend]]="Yes",1,0)</f>
        <v>0</v>
      </c>
      <c r="Z5717" s="6">
        <f>CleanedData[[#This Row],[Purchase Amount]]*0.15</f>
        <v>113.34899999999999</v>
      </c>
      <c r="AA5717" s="6">
        <f>CleanedData[[#This Row],[Purchase Amount]]*1.15</f>
        <v>869.0089999999999</v>
      </c>
    </row>
    <row r="5718" spans="1:27" x14ac:dyDescent="0.3">
      <c r="A5718">
        <v>6908</v>
      </c>
      <c r="B5718" t="s">
        <v>5943</v>
      </c>
      <c r="C5718" s="1">
        <v>45616</v>
      </c>
      <c r="D5718">
        <v>28</v>
      </c>
      <c r="E5718" t="s">
        <v>60</v>
      </c>
      <c r="F5718" t="s">
        <v>61</v>
      </c>
      <c r="G5718" t="s">
        <v>102</v>
      </c>
      <c r="H5718">
        <v>3</v>
      </c>
      <c r="I5718" t="s">
        <v>42</v>
      </c>
      <c r="J5718" t="s">
        <v>43</v>
      </c>
      <c r="K5718" t="s">
        <v>55</v>
      </c>
      <c r="L5718" t="s">
        <v>45</v>
      </c>
      <c r="M5718" t="s">
        <v>123</v>
      </c>
      <c r="N5718" t="s">
        <v>48</v>
      </c>
      <c r="O5718" t="s">
        <v>89</v>
      </c>
      <c r="P5718" t="s">
        <v>49</v>
      </c>
      <c r="Q5718" t="s">
        <v>58</v>
      </c>
      <c r="R5718" s="6">
        <f>_xlfn.XLOOKUP(CleanedData[[#This Row],[Product]],'02_Lookup_Tables'!$A$2:$A$126,'02_Lookup_Tables'!$B$2:$B$126)</f>
        <v>276.82</v>
      </c>
      <c r="S5718" t="str">
        <f>VLOOKUP(CleanedData[[#This Row],[Product]],'02_Lookup_Tables'!$H$2:$I$126,2,FALSE)</f>
        <v>Home &amp; Living</v>
      </c>
      <c r="T5718" t="str">
        <f>VLOOKUP(CleanedData[[#This Row],[Province]],'02_Lookup_Tables'!$D$2:$E$10,2, FALSE)</f>
        <v>Southern Region</v>
      </c>
      <c r="U5718" t="str" cm="1">
        <f t="array" ref="U5718">_xlfn.IFS(CleanedData[[#This Row],[Purchase Amount]]&lt;500,"Low",
CleanedData[[#This Row],[Purchase Amount]]&lt;5000,"Medium",
TRUE,"High")</f>
        <v>Low</v>
      </c>
      <c r="V5718" t="str">
        <f>TEXT(CleanedData[[#This Row],[Date]],"mmmm")</f>
        <v>November</v>
      </c>
      <c r="W5718" t="str">
        <f>"Q"&amp;ROUNDUP(MONTH(CleanedData[[#This Row],[Date]])/3,0)</f>
        <v>Q4</v>
      </c>
      <c r="X5718" t="str">
        <f>IF(CleanedData[[#This Row],[Purchase Amount]]&gt;=5000,"Yes","No")</f>
        <v>No</v>
      </c>
      <c r="Y5718">
        <f>IF(CleanedData[[#This Row],[Recommend]]="Yes",1,0)</f>
        <v>0</v>
      </c>
      <c r="Z5718" s="6">
        <f>CleanedData[[#This Row],[Purchase Amount]]*0.15</f>
        <v>41.522999999999996</v>
      </c>
      <c r="AA5718" s="6">
        <f>CleanedData[[#This Row],[Purchase Amount]]*1.15</f>
        <v>318.34299999999996</v>
      </c>
    </row>
    <row r="5719" spans="1:27" x14ac:dyDescent="0.3">
      <c r="A5719">
        <v>6909</v>
      </c>
      <c r="B5719" t="s">
        <v>5944</v>
      </c>
      <c r="C5719" s="1">
        <v>45365</v>
      </c>
      <c r="D5719">
        <v>29</v>
      </c>
      <c r="E5719" t="s">
        <v>60</v>
      </c>
      <c r="F5719" t="s">
        <v>68</v>
      </c>
      <c r="G5719" t="s">
        <v>102</v>
      </c>
      <c r="H5719">
        <v>2</v>
      </c>
      <c r="I5719" t="s">
        <v>45</v>
      </c>
      <c r="J5719" t="s">
        <v>54</v>
      </c>
      <c r="K5719" t="s">
        <v>55</v>
      </c>
      <c r="L5719" t="s">
        <v>42</v>
      </c>
      <c r="M5719" t="s">
        <v>112</v>
      </c>
      <c r="N5719" t="s">
        <v>47</v>
      </c>
      <c r="O5719" t="s">
        <v>48</v>
      </c>
      <c r="P5719" t="s">
        <v>49</v>
      </c>
      <c r="Q5719" t="s">
        <v>58</v>
      </c>
      <c r="R5719" s="6">
        <f>_xlfn.XLOOKUP(CleanedData[[#This Row],[Product]],'02_Lookup_Tables'!$A$2:$A$126,'02_Lookup_Tables'!$B$2:$B$126)</f>
        <v>276.82</v>
      </c>
      <c r="S5719" t="str">
        <f>VLOOKUP(CleanedData[[#This Row],[Product]],'02_Lookup_Tables'!$H$2:$I$126,2,FALSE)</f>
        <v>Home &amp; Living</v>
      </c>
      <c r="T5719" t="str">
        <f>VLOOKUP(CleanedData[[#This Row],[Province]],'02_Lookup_Tables'!$D$2:$E$10,2, FALSE)</f>
        <v>Northern Region</v>
      </c>
      <c r="U5719" t="str" cm="1">
        <f t="array" ref="U5719">_xlfn.IFS(CleanedData[[#This Row],[Purchase Amount]]&lt;500,"Low",
CleanedData[[#This Row],[Purchase Amount]]&lt;5000,"Medium",
TRUE,"High")</f>
        <v>Low</v>
      </c>
      <c r="V5719" t="str">
        <f>TEXT(CleanedData[[#This Row],[Date]],"mmmm")</f>
        <v>March</v>
      </c>
      <c r="W5719" t="str">
        <f>"Q"&amp;ROUNDUP(MONTH(CleanedData[[#This Row],[Date]])/3,0)</f>
        <v>Q1</v>
      </c>
      <c r="X5719" t="str">
        <f>IF(CleanedData[[#This Row],[Purchase Amount]]&gt;=5000,"Yes","No")</f>
        <v>No</v>
      </c>
      <c r="Y5719">
        <f>IF(CleanedData[[#This Row],[Recommend]]="Yes",1,0)</f>
        <v>1</v>
      </c>
      <c r="Z5719" s="6">
        <f>CleanedData[[#This Row],[Purchase Amount]]*0.15</f>
        <v>41.522999999999996</v>
      </c>
      <c r="AA5719" s="6">
        <f>CleanedData[[#This Row],[Purchase Amount]]*1.15</f>
        <v>318.34299999999996</v>
      </c>
    </row>
    <row r="5720" spans="1:27" x14ac:dyDescent="0.3">
      <c r="A5720">
        <v>6910</v>
      </c>
      <c r="B5720" t="s">
        <v>5945</v>
      </c>
      <c r="C5720" s="1">
        <v>45552</v>
      </c>
      <c r="D5720">
        <v>61</v>
      </c>
      <c r="E5720" t="s">
        <v>60</v>
      </c>
      <c r="F5720" t="s">
        <v>130</v>
      </c>
      <c r="G5720" t="s">
        <v>288</v>
      </c>
      <c r="H5720">
        <v>2</v>
      </c>
      <c r="I5720" t="s">
        <v>45</v>
      </c>
      <c r="J5720" t="s">
        <v>63</v>
      </c>
      <c r="K5720" t="s">
        <v>64</v>
      </c>
      <c r="L5720" t="s">
        <v>45</v>
      </c>
      <c r="M5720" t="s">
        <v>136</v>
      </c>
      <c r="N5720" t="s">
        <v>47</v>
      </c>
      <c r="O5720" t="s">
        <v>89</v>
      </c>
      <c r="P5720" t="s">
        <v>49</v>
      </c>
      <c r="Q5720" t="s">
        <v>50</v>
      </c>
      <c r="R5720" s="6">
        <f>_xlfn.XLOOKUP(CleanedData[[#This Row],[Product]],'02_Lookup_Tables'!$A$2:$A$126,'02_Lookup_Tables'!$B$2:$B$126)</f>
        <v>605.1</v>
      </c>
      <c r="S5720" t="str">
        <f>VLOOKUP(CleanedData[[#This Row],[Product]],'02_Lookup_Tables'!$H$2:$I$126,2,FALSE)</f>
        <v>Apparel</v>
      </c>
      <c r="T5720" t="str">
        <f>VLOOKUP(CleanedData[[#This Row],[Province]],'02_Lookup_Tables'!$D$2:$E$10,2, FALSE)</f>
        <v>Eastern Region</v>
      </c>
      <c r="U5720" t="str" cm="1">
        <f t="array" ref="U5720">_xlfn.IFS(CleanedData[[#This Row],[Purchase Amount]]&lt;500,"Low",
CleanedData[[#This Row],[Purchase Amount]]&lt;5000,"Medium",
TRUE,"High")</f>
        <v>Medium</v>
      </c>
      <c r="V5720" t="str">
        <f>TEXT(CleanedData[[#This Row],[Date]],"mmmm")</f>
        <v>September</v>
      </c>
      <c r="W5720" t="str">
        <f>"Q"&amp;ROUNDUP(MONTH(CleanedData[[#This Row],[Date]])/3,0)</f>
        <v>Q3</v>
      </c>
      <c r="X5720" t="str">
        <f>IF(CleanedData[[#This Row],[Purchase Amount]]&gt;=5000,"Yes","No")</f>
        <v>No</v>
      </c>
      <c r="Y5720">
        <f>IF(CleanedData[[#This Row],[Recommend]]="Yes",1,0)</f>
        <v>1</v>
      </c>
      <c r="Z5720" s="6">
        <f>CleanedData[[#This Row],[Purchase Amount]]*0.15</f>
        <v>90.765000000000001</v>
      </c>
      <c r="AA5720" s="6">
        <f>CleanedData[[#This Row],[Purchase Amount]]*1.15</f>
        <v>695.86500000000001</v>
      </c>
    </row>
    <row r="5721" spans="1:27" x14ac:dyDescent="0.3">
      <c r="A5721">
        <v>6911</v>
      </c>
      <c r="B5721" t="s">
        <v>5946</v>
      </c>
      <c r="C5721" s="1">
        <v>45909</v>
      </c>
      <c r="D5721">
        <v>77</v>
      </c>
      <c r="E5721" t="s">
        <v>39</v>
      </c>
      <c r="F5721" t="s">
        <v>77</v>
      </c>
      <c r="G5721" t="s">
        <v>563</v>
      </c>
      <c r="H5721">
        <v>2</v>
      </c>
      <c r="I5721" t="s">
        <v>45</v>
      </c>
      <c r="J5721" t="s">
        <v>74</v>
      </c>
      <c r="K5721" t="s">
        <v>64</v>
      </c>
      <c r="L5721" t="s">
        <v>42</v>
      </c>
      <c r="M5721" t="s">
        <v>147</v>
      </c>
      <c r="N5721" t="s">
        <v>47</v>
      </c>
      <c r="O5721" t="s">
        <v>148</v>
      </c>
      <c r="P5721" t="s">
        <v>70</v>
      </c>
      <c r="Q5721" t="s">
        <v>97</v>
      </c>
      <c r="R5721" s="6">
        <f>_xlfn.XLOOKUP(CleanedData[[#This Row],[Product]],'02_Lookup_Tables'!$A$2:$A$126,'02_Lookup_Tables'!$B$2:$B$126)</f>
        <v>11052.57</v>
      </c>
      <c r="S5721" t="str">
        <f>VLOOKUP(CleanedData[[#This Row],[Product]],'02_Lookup_Tables'!$H$2:$I$126,2,FALSE)</f>
        <v>Electronics</v>
      </c>
      <c r="T5721" t="str">
        <f>VLOOKUP(CleanedData[[#This Row],[Province]],'02_Lookup_Tables'!$D$2:$E$10,2, FALSE)</f>
        <v>Central Region</v>
      </c>
      <c r="U5721" t="str" cm="1">
        <f t="array" ref="U5721">_xlfn.IFS(CleanedData[[#This Row],[Purchase Amount]]&lt;500,"Low",
CleanedData[[#This Row],[Purchase Amount]]&lt;5000,"Medium",
TRUE,"High")</f>
        <v>High</v>
      </c>
      <c r="V5721" t="str">
        <f>TEXT(CleanedData[[#This Row],[Date]],"mmmm")</f>
        <v>September</v>
      </c>
      <c r="W5721" t="str">
        <f>"Q"&amp;ROUNDUP(MONTH(CleanedData[[#This Row],[Date]])/3,0)</f>
        <v>Q3</v>
      </c>
      <c r="X5721" t="str">
        <f>IF(CleanedData[[#This Row],[Purchase Amount]]&gt;=5000,"Yes","No")</f>
        <v>Yes</v>
      </c>
      <c r="Y5721">
        <f>IF(CleanedData[[#This Row],[Recommend]]="Yes",1,0)</f>
        <v>1</v>
      </c>
      <c r="Z5721" s="6">
        <f>CleanedData[[#This Row],[Purchase Amount]]*0.15</f>
        <v>1657.8854999999999</v>
      </c>
      <c r="AA5721" s="6">
        <f>CleanedData[[#This Row],[Purchase Amount]]*1.15</f>
        <v>12710.455499999998</v>
      </c>
    </row>
    <row r="5722" spans="1:27" x14ac:dyDescent="0.3">
      <c r="A5722">
        <v>6912</v>
      </c>
      <c r="B5722" t="s">
        <v>5947</v>
      </c>
      <c r="C5722" s="1">
        <v>45353</v>
      </c>
      <c r="D5722">
        <v>31</v>
      </c>
      <c r="E5722" t="s">
        <v>39</v>
      </c>
      <c r="F5722" t="s">
        <v>68</v>
      </c>
      <c r="G5722" t="s">
        <v>505</v>
      </c>
      <c r="H5722">
        <v>4</v>
      </c>
      <c r="I5722" t="s">
        <v>45</v>
      </c>
      <c r="J5722" t="s">
        <v>69</v>
      </c>
      <c r="K5722" t="s">
        <v>64</v>
      </c>
      <c r="L5722" t="s">
        <v>42</v>
      </c>
      <c r="M5722" t="s">
        <v>123</v>
      </c>
      <c r="N5722" t="s">
        <v>96</v>
      </c>
      <c r="O5722" t="s">
        <v>89</v>
      </c>
      <c r="P5722" t="s">
        <v>70</v>
      </c>
      <c r="Q5722" t="s">
        <v>58</v>
      </c>
      <c r="R5722" s="6">
        <f>_xlfn.XLOOKUP(CleanedData[[#This Row],[Product]],'02_Lookup_Tables'!$A$2:$A$126,'02_Lookup_Tables'!$B$2:$B$126)</f>
        <v>2572.02</v>
      </c>
      <c r="S5722" t="str">
        <f>VLOOKUP(CleanedData[[#This Row],[Product]],'02_Lookup_Tables'!$H$2:$I$126,2,FALSE)</f>
        <v>Home &amp; Living</v>
      </c>
      <c r="T5722" t="str">
        <f>VLOOKUP(CleanedData[[#This Row],[Province]],'02_Lookup_Tables'!$D$2:$E$10,2, FALSE)</f>
        <v>Northern Region</v>
      </c>
      <c r="U5722" t="str" cm="1">
        <f t="array" ref="U5722">_xlfn.IFS(CleanedData[[#This Row],[Purchase Amount]]&lt;500,"Low",
CleanedData[[#This Row],[Purchase Amount]]&lt;5000,"Medium",
TRUE,"High")</f>
        <v>Medium</v>
      </c>
      <c r="V5722" t="str">
        <f>TEXT(CleanedData[[#This Row],[Date]],"mmmm")</f>
        <v>March</v>
      </c>
      <c r="W5722" t="str">
        <f>"Q"&amp;ROUNDUP(MONTH(CleanedData[[#This Row],[Date]])/3,0)</f>
        <v>Q1</v>
      </c>
      <c r="X5722" t="str">
        <f>IF(CleanedData[[#This Row],[Purchase Amount]]&gt;=5000,"Yes","No")</f>
        <v>No</v>
      </c>
      <c r="Y5722">
        <f>IF(CleanedData[[#This Row],[Recommend]]="Yes",1,0)</f>
        <v>1</v>
      </c>
      <c r="Z5722" s="6">
        <f>CleanedData[[#This Row],[Purchase Amount]]*0.15</f>
        <v>385.803</v>
      </c>
      <c r="AA5722" s="6">
        <f>CleanedData[[#This Row],[Purchase Amount]]*1.15</f>
        <v>2957.8229999999999</v>
      </c>
    </row>
    <row r="5723" spans="1:27" x14ac:dyDescent="0.3">
      <c r="A5723">
        <v>6913</v>
      </c>
      <c r="B5723" t="s">
        <v>5948</v>
      </c>
      <c r="C5723" s="1">
        <v>45611</v>
      </c>
      <c r="D5723">
        <v>25</v>
      </c>
      <c r="E5723" t="s">
        <v>39</v>
      </c>
      <c r="F5723" t="s">
        <v>68</v>
      </c>
      <c r="G5723" t="s">
        <v>347</v>
      </c>
      <c r="H5723">
        <v>2</v>
      </c>
      <c r="I5723" t="s">
        <v>45</v>
      </c>
      <c r="J5723" t="s">
        <v>54</v>
      </c>
      <c r="K5723" t="s">
        <v>55</v>
      </c>
      <c r="L5723" t="s">
        <v>45</v>
      </c>
      <c r="M5723" t="s">
        <v>180</v>
      </c>
      <c r="N5723" t="s">
        <v>47</v>
      </c>
      <c r="O5723" t="s">
        <v>89</v>
      </c>
      <c r="P5723" t="s">
        <v>49</v>
      </c>
      <c r="Q5723" t="s">
        <v>58</v>
      </c>
      <c r="R5723" s="6">
        <f>_xlfn.XLOOKUP(CleanedData[[#This Row],[Product]],'02_Lookup_Tables'!$A$2:$A$126,'02_Lookup_Tables'!$B$2:$B$126)</f>
        <v>16523.5</v>
      </c>
      <c r="S5723" t="str">
        <f>VLOOKUP(CleanedData[[#This Row],[Product]],'02_Lookup_Tables'!$H$2:$I$126,2,FALSE)</f>
        <v>Electronics</v>
      </c>
      <c r="T5723" t="str">
        <f>VLOOKUP(CleanedData[[#This Row],[Province]],'02_Lookup_Tables'!$D$2:$E$10,2, FALSE)</f>
        <v>Northern Region</v>
      </c>
      <c r="U5723" t="str" cm="1">
        <f t="array" ref="U5723">_xlfn.IFS(CleanedData[[#This Row],[Purchase Amount]]&lt;500,"Low",
CleanedData[[#This Row],[Purchase Amount]]&lt;5000,"Medium",
TRUE,"High")</f>
        <v>High</v>
      </c>
      <c r="V5723" t="str">
        <f>TEXT(CleanedData[[#This Row],[Date]],"mmmm")</f>
        <v>November</v>
      </c>
      <c r="W5723" t="str">
        <f>"Q"&amp;ROUNDUP(MONTH(CleanedData[[#This Row],[Date]])/3,0)</f>
        <v>Q4</v>
      </c>
      <c r="X5723" t="str">
        <f>IF(CleanedData[[#This Row],[Purchase Amount]]&gt;=5000,"Yes","No")</f>
        <v>Yes</v>
      </c>
      <c r="Y5723">
        <f>IF(CleanedData[[#This Row],[Recommend]]="Yes",1,0)</f>
        <v>1</v>
      </c>
      <c r="Z5723" s="6">
        <f>CleanedData[[#This Row],[Purchase Amount]]*0.15</f>
        <v>2478.5250000000001</v>
      </c>
      <c r="AA5723" s="6">
        <f>CleanedData[[#This Row],[Purchase Amount]]*1.15</f>
        <v>19002.024999999998</v>
      </c>
    </row>
    <row r="5724" spans="1:27" x14ac:dyDescent="0.3">
      <c r="A5724">
        <v>6914</v>
      </c>
      <c r="B5724" t="s">
        <v>5949</v>
      </c>
      <c r="C5724" s="1">
        <v>45873</v>
      </c>
      <c r="D5724">
        <v>23</v>
      </c>
      <c r="E5724" t="s">
        <v>52</v>
      </c>
      <c r="F5724" t="s">
        <v>77</v>
      </c>
      <c r="G5724" t="s">
        <v>122</v>
      </c>
      <c r="H5724">
        <v>2</v>
      </c>
      <c r="I5724" t="s">
        <v>45</v>
      </c>
      <c r="J5724" t="s">
        <v>54</v>
      </c>
      <c r="K5724" t="s">
        <v>64</v>
      </c>
      <c r="L5724" t="s">
        <v>45</v>
      </c>
      <c r="M5724" t="s">
        <v>112</v>
      </c>
      <c r="N5724" t="s">
        <v>47</v>
      </c>
      <c r="O5724" t="s">
        <v>48</v>
      </c>
      <c r="P5724" t="s">
        <v>49</v>
      </c>
      <c r="Q5724" t="s">
        <v>66</v>
      </c>
      <c r="R5724" s="6">
        <f>_xlfn.XLOOKUP(CleanedData[[#This Row],[Product]],'02_Lookup_Tables'!$A$2:$A$126,'02_Lookup_Tables'!$B$2:$B$126)</f>
        <v>1712.08</v>
      </c>
      <c r="S5724" t="str">
        <f>VLOOKUP(CleanedData[[#This Row],[Product]],'02_Lookup_Tables'!$H$2:$I$126,2,FALSE)</f>
        <v>Home &amp; Living</v>
      </c>
      <c r="T5724" t="str">
        <f>VLOOKUP(CleanedData[[#This Row],[Province]],'02_Lookup_Tables'!$D$2:$E$10,2, FALSE)</f>
        <v>Central Region</v>
      </c>
      <c r="U5724" t="str" cm="1">
        <f t="array" ref="U5724">_xlfn.IFS(CleanedData[[#This Row],[Purchase Amount]]&lt;500,"Low",
CleanedData[[#This Row],[Purchase Amount]]&lt;5000,"Medium",
TRUE,"High")</f>
        <v>Medium</v>
      </c>
      <c r="V5724" t="str">
        <f>TEXT(CleanedData[[#This Row],[Date]],"mmmm")</f>
        <v>August</v>
      </c>
      <c r="W5724" t="str">
        <f>"Q"&amp;ROUNDUP(MONTH(CleanedData[[#This Row],[Date]])/3,0)</f>
        <v>Q3</v>
      </c>
      <c r="X5724" t="str">
        <f>IF(CleanedData[[#This Row],[Purchase Amount]]&gt;=5000,"Yes","No")</f>
        <v>No</v>
      </c>
      <c r="Y5724">
        <f>IF(CleanedData[[#This Row],[Recommend]]="Yes",1,0)</f>
        <v>1</v>
      </c>
      <c r="Z5724" s="6">
        <f>CleanedData[[#This Row],[Purchase Amount]]*0.15</f>
        <v>256.81199999999995</v>
      </c>
      <c r="AA5724" s="6">
        <f>CleanedData[[#This Row],[Purchase Amount]]*1.15</f>
        <v>1968.8919999999998</v>
      </c>
    </row>
    <row r="5725" spans="1:27" x14ac:dyDescent="0.3">
      <c r="A5725">
        <v>6915</v>
      </c>
      <c r="B5725" t="s">
        <v>5950</v>
      </c>
      <c r="C5725" s="1">
        <v>45499</v>
      </c>
      <c r="D5725">
        <v>23</v>
      </c>
      <c r="E5725" t="s">
        <v>52</v>
      </c>
      <c r="F5725" t="s">
        <v>61</v>
      </c>
      <c r="G5725" t="s">
        <v>519</v>
      </c>
      <c r="H5725">
        <v>4</v>
      </c>
      <c r="I5725" t="s">
        <v>45</v>
      </c>
      <c r="J5725" t="s">
        <v>74</v>
      </c>
      <c r="K5725" t="s">
        <v>55</v>
      </c>
      <c r="L5725" t="s">
        <v>42</v>
      </c>
      <c r="M5725" t="s">
        <v>136</v>
      </c>
      <c r="N5725" t="s">
        <v>96</v>
      </c>
      <c r="O5725" t="s">
        <v>89</v>
      </c>
      <c r="P5725" t="s">
        <v>70</v>
      </c>
      <c r="Q5725" t="s">
        <v>66</v>
      </c>
      <c r="R5725" s="6">
        <f>_xlfn.XLOOKUP(CleanedData[[#This Row],[Product]],'02_Lookup_Tables'!$A$2:$A$126,'02_Lookup_Tables'!$B$2:$B$126)</f>
        <v>338.79</v>
      </c>
      <c r="S5725" t="str">
        <f>VLOOKUP(CleanedData[[#This Row],[Product]],'02_Lookup_Tables'!$H$2:$I$126,2,FALSE)</f>
        <v>Accessories</v>
      </c>
      <c r="T5725" t="str">
        <f>VLOOKUP(CleanedData[[#This Row],[Province]],'02_Lookup_Tables'!$D$2:$E$10,2, FALSE)</f>
        <v>Southern Region</v>
      </c>
      <c r="U5725" t="str" cm="1">
        <f t="array" ref="U5725">_xlfn.IFS(CleanedData[[#This Row],[Purchase Amount]]&lt;500,"Low",
CleanedData[[#This Row],[Purchase Amount]]&lt;5000,"Medium",
TRUE,"High")</f>
        <v>Low</v>
      </c>
      <c r="V5725" t="str">
        <f>TEXT(CleanedData[[#This Row],[Date]],"mmmm")</f>
        <v>July</v>
      </c>
      <c r="W5725" t="str">
        <f>"Q"&amp;ROUNDUP(MONTH(CleanedData[[#This Row],[Date]])/3,0)</f>
        <v>Q3</v>
      </c>
      <c r="X5725" t="str">
        <f>IF(CleanedData[[#This Row],[Purchase Amount]]&gt;=5000,"Yes","No")</f>
        <v>No</v>
      </c>
      <c r="Y5725">
        <f>IF(CleanedData[[#This Row],[Recommend]]="Yes",1,0)</f>
        <v>1</v>
      </c>
      <c r="Z5725" s="6">
        <f>CleanedData[[#This Row],[Purchase Amount]]*0.15</f>
        <v>50.8185</v>
      </c>
      <c r="AA5725" s="6">
        <f>CleanedData[[#This Row],[Purchase Amount]]*1.15</f>
        <v>389.60849999999999</v>
      </c>
    </row>
    <row r="5726" spans="1:27" x14ac:dyDescent="0.3">
      <c r="A5726">
        <v>6916</v>
      </c>
      <c r="B5726" t="s">
        <v>5951</v>
      </c>
      <c r="C5726" s="1">
        <v>45835</v>
      </c>
      <c r="D5726">
        <v>48</v>
      </c>
      <c r="E5726" t="s">
        <v>52</v>
      </c>
      <c r="F5726" t="s">
        <v>68</v>
      </c>
      <c r="G5726" t="s">
        <v>116</v>
      </c>
      <c r="H5726">
        <v>5</v>
      </c>
      <c r="I5726" t="s">
        <v>45</v>
      </c>
      <c r="J5726" t="s">
        <v>74</v>
      </c>
      <c r="K5726" t="s">
        <v>44</v>
      </c>
      <c r="L5726" t="s">
        <v>45</v>
      </c>
      <c r="M5726" t="s">
        <v>123</v>
      </c>
      <c r="N5726" t="s">
        <v>57</v>
      </c>
      <c r="O5726" t="s">
        <v>89</v>
      </c>
      <c r="P5726" t="s">
        <v>70</v>
      </c>
      <c r="Q5726" t="s">
        <v>93</v>
      </c>
      <c r="R5726" s="6">
        <f>_xlfn.XLOOKUP(CleanedData[[#This Row],[Product]],'02_Lookup_Tables'!$A$2:$A$126,'02_Lookup_Tables'!$B$2:$B$126)</f>
        <v>869.65</v>
      </c>
      <c r="S5726" t="str">
        <f>VLOOKUP(CleanedData[[#This Row],[Product]],'02_Lookup_Tables'!$H$2:$I$126,2,FALSE)</f>
        <v>Toys &amp; Games</v>
      </c>
      <c r="T5726" t="str">
        <f>VLOOKUP(CleanedData[[#This Row],[Province]],'02_Lookup_Tables'!$D$2:$E$10,2, FALSE)</f>
        <v>Northern Region</v>
      </c>
      <c r="U5726" t="str" cm="1">
        <f t="array" ref="U5726">_xlfn.IFS(CleanedData[[#This Row],[Purchase Amount]]&lt;500,"Low",
CleanedData[[#This Row],[Purchase Amount]]&lt;5000,"Medium",
TRUE,"High")</f>
        <v>Medium</v>
      </c>
      <c r="V5726" t="str">
        <f>TEXT(CleanedData[[#This Row],[Date]],"mmmm")</f>
        <v>June</v>
      </c>
      <c r="W5726" t="str">
        <f>"Q"&amp;ROUNDUP(MONTH(CleanedData[[#This Row],[Date]])/3,0)</f>
        <v>Q2</v>
      </c>
      <c r="X5726" t="str">
        <f>IF(CleanedData[[#This Row],[Purchase Amount]]&gt;=5000,"Yes","No")</f>
        <v>No</v>
      </c>
      <c r="Y5726">
        <f>IF(CleanedData[[#This Row],[Recommend]]="Yes",1,0)</f>
        <v>1</v>
      </c>
      <c r="Z5726" s="6">
        <f>CleanedData[[#This Row],[Purchase Amount]]*0.15</f>
        <v>130.44749999999999</v>
      </c>
      <c r="AA5726" s="6">
        <f>CleanedData[[#This Row],[Purchase Amount]]*1.15</f>
        <v>1000.0974999999999</v>
      </c>
    </row>
    <row r="5727" spans="1:27" x14ac:dyDescent="0.3">
      <c r="A5727">
        <v>6917</v>
      </c>
      <c r="B5727" t="s">
        <v>5952</v>
      </c>
      <c r="C5727" s="1">
        <v>45322</v>
      </c>
      <c r="D5727">
        <v>18</v>
      </c>
      <c r="E5727" t="s">
        <v>39</v>
      </c>
      <c r="F5727" t="s">
        <v>72</v>
      </c>
      <c r="G5727" t="s">
        <v>563</v>
      </c>
      <c r="H5727">
        <v>5</v>
      </c>
      <c r="I5727" t="s">
        <v>42</v>
      </c>
      <c r="J5727" t="s">
        <v>63</v>
      </c>
      <c r="K5727" t="s">
        <v>55</v>
      </c>
      <c r="L5727" t="s">
        <v>42</v>
      </c>
      <c r="M5727" t="s">
        <v>231</v>
      </c>
      <c r="N5727" t="s">
        <v>57</v>
      </c>
      <c r="O5727" t="s">
        <v>89</v>
      </c>
      <c r="P5727" t="s">
        <v>70</v>
      </c>
      <c r="Q5727" t="s">
        <v>66</v>
      </c>
      <c r="R5727" s="6">
        <f>_xlfn.XLOOKUP(CleanedData[[#This Row],[Product]],'02_Lookup_Tables'!$A$2:$A$126,'02_Lookup_Tables'!$B$2:$B$126)</f>
        <v>11052.57</v>
      </c>
      <c r="S5727" t="str">
        <f>VLOOKUP(CleanedData[[#This Row],[Product]],'02_Lookup_Tables'!$H$2:$I$126,2,FALSE)</f>
        <v>Electronics</v>
      </c>
      <c r="T5727" t="str">
        <f>VLOOKUP(CleanedData[[#This Row],[Province]],'02_Lookup_Tables'!$D$2:$E$10,2, FALSE)</f>
        <v>Central Region</v>
      </c>
      <c r="U5727" t="str" cm="1">
        <f t="array" ref="U5727">_xlfn.IFS(CleanedData[[#This Row],[Purchase Amount]]&lt;500,"Low",
CleanedData[[#This Row],[Purchase Amount]]&lt;5000,"Medium",
TRUE,"High")</f>
        <v>High</v>
      </c>
      <c r="V5727" t="str">
        <f>TEXT(CleanedData[[#This Row],[Date]],"mmmm")</f>
        <v>January</v>
      </c>
      <c r="W5727" t="str">
        <f>"Q"&amp;ROUNDUP(MONTH(CleanedData[[#This Row],[Date]])/3,0)</f>
        <v>Q1</v>
      </c>
      <c r="X5727" t="str">
        <f>IF(CleanedData[[#This Row],[Purchase Amount]]&gt;=5000,"Yes","No")</f>
        <v>Yes</v>
      </c>
      <c r="Y5727">
        <f>IF(CleanedData[[#This Row],[Recommend]]="Yes",1,0)</f>
        <v>0</v>
      </c>
      <c r="Z5727" s="6">
        <f>CleanedData[[#This Row],[Purchase Amount]]*0.15</f>
        <v>1657.8854999999999</v>
      </c>
      <c r="AA5727" s="6">
        <f>CleanedData[[#This Row],[Purchase Amount]]*1.15</f>
        <v>12710.455499999998</v>
      </c>
    </row>
    <row r="5728" spans="1:27" x14ac:dyDescent="0.3">
      <c r="A5728">
        <v>6918</v>
      </c>
      <c r="B5728" t="s">
        <v>5953</v>
      </c>
      <c r="C5728" s="1">
        <v>45920</v>
      </c>
      <c r="D5728">
        <v>31</v>
      </c>
      <c r="E5728" t="s">
        <v>52</v>
      </c>
      <c r="F5728" t="s">
        <v>72</v>
      </c>
      <c r="G5728" t="s">
        <v>162</v>
      </c>
      <c r="H5728">
        <v>1</v>
      </c>
      <c r="I5728" t="s">
        <v>45</v>
      </c>
      <c r="J5728" t="s">
        <v>54</v>
      </c>
      <c r="K5728" t="s">
        <v>55</v>
      </c>
      <c r="L5728" t="s">
        <v>42</v>
      </c>
      <c r="M5728" t="s">
        <v>100</v>
      </c>
      <c r="N5728" t="s">
        <v>80</v>
      </c>
      <c r="O5728" t="s">
        <v>48</v>
      </c>
      <c r="P5728" t="s">
        <v>49</v>
      </c>
      <c r="Q5728" t="s">
        <v>58</v>
      </c>
      <c r="R5728" s="6">
        <f>_xlfn.XLOOKUP(CleanedData[[#This Row],[Product]],'02_Lookup_Tables'!$A$2:$A$126,'02_Lookup_Tables'!$B$2:$B$126)</f>
        <v>3086.4</v>
      </c>
      <c r="S5728" t="str">
        <f>VLOOKUP(CleanedData[[#This Row],[Product]],'02_Lookup_Tables'!$H$2:$I$126,2,FALSE)</f>
        <v>Home &amp; Living</v>
      </c>
      <c r="T5728" t="str">
        <f>VLOOKUP(CleanedData[[#This Row],[Province]],'02_Lookup_Tables'!$D$2:$E$10,2, FALSE)</f>
        <v>Central Region</v>
      </c>
      <c r="U5728" t="str" cm="1">
        <f t="array" ref="U5728">_xlfn.IFS(CleanedData[[#This Row],[Purchase Amount]]&lt;500,"Low",
CleanedData[[#This Row],[Purchase Amount]]&lt;5000,"Medium",
TRUE,"High")</f>
        <v>Medium</v>
      </c>
      <c r="V5728" t="str">
        <f>TEXT(CleanedData[[#This Row],[Date]],"mmmm")</f>
        <v>September</v>
      </c>
      <c r="W5728" t="str">
        <f>"Q"&amp;ROUNDUP(MONTH(CleanedData[[#This Row],[Date]])/3,0)</f>
        <v>Q3</v>
      </c>
      <c r="X5728" t="str">
        <f>IF(CleanedData[[#This Row],[Purchase Amount]]&gt;=5000,"Yes","No")</f>
        <v>No</v>
      </c>
      <c r="Y5728">
        <f>IF(CleanedData[[#This Row],[Recommend]]="Yes",1,0)</f>
        <v>1</v>
      </c>
      <c r="Z5728" s="6">
        <f>CleanedData[[#This Row],[Purchase Amount]]*0.15</f>
        <v>462.96</v>
      </c>
      <c r="AA5728" s="6">
        <f>CleanedData[[#This Row],[Purchase Amount]]*1.15</f>
        <v>3549.3599999999997</v>
      </c>
    </row>
    <row r="5729" spans="1:27" x14ac:dyDescent="0.3">
      <c r="A5729">
        <v>6920</v>
      </c>
      <c r="B5729" t="s">
        <v>5954</v>
      </c>
      <c r="C5729" s="1">
        <v>45388</v>
      </c>
      <c r="D5729">
        <v>76</v>
      </c>
      <c r="E5729" t="s">
        <v>60</v>
      </c>
      <c r="F5729" t="s">
        <v>68</v>
      </c>
      <c r="G5729" t="s">
        <v>225</v>
      </c>
      <c r="H5729">
        <v>1</v>
      </c>
      <c r="I5729" t="s">
        <v>42</v>
      </c>
      <c r="J5729" t="s">
        <v>63</v>
      </c>
      <c r="K5729" t="s">
        <v>64</v>
      </c>
      <c r="L5729" t="s">
        <v>42</v>
      </c>
      <c r="M5729" t="s">
        <v>175</v>
      </c>
      <c r="N5729" t="s">
        <v>80</v>
      </c>
      <c r="O5729" t="s">
        <v>89</v>
      </c>
      <c r="P5729" t="s">
        <v>49</v>
      </c>
      <c r="Q5729" t="s">
        <v>97</v>
      </c>
      <c r="R5729" s="6">
        <f>_xlfn.XLOOKUP(CleanedData[[#This Row],[Product]],'02_Lookup_Tables'!$A$2:$A$126,'02_Lookup_Tables'!$B$2:$B$126)</f>
        <v>1094.3699999999999</v>
      </c>
      <c r="S5729" t="str">
        <f>VLOOKUP(CleanedData[[#This Row],[Product]],'02_Lookup_Tables'!$H$2:$I$126,2,FALSE)</f>
        <v>Apparel</v>
      </c>
      <c r="T5729" t="str">
        <f>VLOOKUP(CleanedData[[#This Row],[Province]],'02_Lookup_Tables'!$D$2:$E$10,2, FALSE)</f>
        <v>Northern Region</v>
      </c>
      <c r="U5729" t="str" cm="1">
        <f t="array" ref="U5729">_xlfn.IFS(CleanedData[[#This Row],[Purchase Amount]]&lt;500,"Low",
CleanedData[[#This Row],[Purchase Amount]]&lt;5000,"Medium",
TRUE,"High")</f>
        <v>Medium</v>
      </c>
      <c r="V5729" t="str">
        <f>TEXT(CleanedData[[#This Row],[Date]],"mmmm")</f>
        <v>April</v>
      </c>
      <c r="W5729" t="str">
        <f>"Q"&amp;ROUNDUP(MONTH(CleanedData[[#This Row],[Date]])/3,0)</f>
        <v>Q2</v>
      </c>
      <c r="X5729" t="str">
        <f>IF(CleanedData[[#This Row],[Purchase Amount]]&gt;=5000,"Yes","No")</f>
        <v>No</v>
      </c>
      <c r="Y5729">
        <f>IF(CleanedData[[#This Row],[Recommend]]="Yes",1,0)</f>
        <v>0</v>
      </c>
      <c r="Z5729" s="6">
        <f>CleanedData[[#This Row],[Purchase Amount]]*0.15</f>
        <v>164.15549999999999</v>
      </c>
      <c r="AA5729" s="6">
        <f>CleanedData[[#This Row],[Purchase Amount]]*1.15</f>
        <v>1258.5254999999997</v>
      </c>
    </row>
    <row r="5730" spans="1:27" x14ac:dyDescent="0.3">
      <c r="A5730">
        <v>6922</v>
      </c>
      <c r="B5730" t="s">
        <v>5955</v>
      </c>
      <c r="C5730" s="1">
        <v>45648</v>
      </c>
      <c r="D5730">
        <v>44</v>
      </c>
      <c r="E5730" t="s">
        <v>60</v>
      </c>
      <c r="F5730" t="s">
        <v>108</v>
      </c>
      <c r="G5730" t="s">
        <v>118</v>
      </c>
      <c r="H5730">
        <v>1</v>
      </c>
      <c r="I5730" t="s">
        <v>42</v>
      </c>
      <c r="J5730" t="s">
        <v>63</v>
      </c>
      <c r="K5730" t="s">
        <v>64</v>
      </c>
      <c r="L5730" t="s">
        <v>45</v>
      </c>
      <c r="M5730" t="s">
        <v>100</v>
      </c>
      <c r="N5730" t="s">
        <v>80</v>
      </c>
      <c r="O5730" t="s">
        <v>48</v>
      </c>
      <c r="P5730" t="s">
        <v>49</v>
      </c>
      <c r="Q5730" t="s">
        <v>81</v>
      </c>
      <c r="R5730" s="6">
        <f>_xlfn.XLOOKUP(CleanedData[[#This Row],[Product]],'02_Lookup_Tables'!$A$2:$A$126,'02_Lookup_Tables'!$B$2:$B$126)</f>
        <v>368.99</v>
      </c>
      <c r="S5730" t="str">
        <f>VLOOKUP(CleanedData[[#This Row],[Product]],'02_Lookup_Tables'!$H$2:$I$126,2,FALSE)</f>
        <v>Accessories</v>
      </c>
      <c r="T5730" t="str">
        <f>VLOOKUP(CleanedData[[#This Row],[Province]],'02_Lookup_Tables'!$D$2:$E$10,2, FALSE)</f>
        <v>Gauteng Region</v>
      </c>
      <c r="U5730" t="str" cm="1">
        <f t="array" ref="U5730">_xlfn.IFS(CleanedData[[#This Row],[Purchase Amount]]&lt;500,"Low",
CleanedData[[#This Row],[Purchase Amount]]&lt;5000,"Medium",
TRUE,"High")</f>
        <v>Low</v>
      </c>
      <c r="V5730" t="str">
        <f>TEXT(CleanedData[[#This Row],[Date]],"mmmm")</f>
        <v>December</v>
      </c>
      <c r="W5730" t="str">
        <f>"Q"&amp;ROUNDUP(MONTH(CleanedData[[#This Row],[Date]])/3,0)</f>
        <v>Q4</v>
      </c>
      <c r="X5730" t="str">
        <f>IF(CleanedData[[#This Row],[Purchase Amount]]&gt;=5000,"Yes","No")</f>
        <v>No</v>
      </c>
      <c r="Y5730">
        <f>IF(CleanedData[[#This Row],[Recommend]]="Yes",1,0)</f>
        <v>0</v>
      </c>
      <c r="Z5730" s="6">
        <f>CleanedData[[#This Row],[Purchase Amount]]*0.15</f>
        <v>55.348500000000001</v>
      </c>
      <c r="AA5730" s="6">
        <f>CleanedData[[#This Row],[Purchase Amount]]*1.15</f>
        <v>424.33849999999995</v>
      </c>
    </row>
    <row r="5731" spans="1:27" x14ac:dyDescent="0.3">
      <c r="A5731">
        <v>6923</v>
      </c>
      <c r="B5731" t="s">
        <v>5956</v>
      </c>
      <c r="C5731" s="1">
        <v>45965</v>
      </c>
      <c r="D5731">
        <v>37</v>
      </c>
      <c r="E5731" t="s">
        <v>60</v>
      </c>
      <c r="F5731" t="s">
        <v>61</v>
      </c>
      <c r="G5731" t="s">
        <v>179</v>
      </c>
      <c r="H5731">
        <v>3</v>
      </c>
      <c r="I5731" t="s">
        <v>42</v>
      </c>
      <c r="J5731" t="s">
        <v>74</v>
      </c>
      <c r="K5731" t="s">
        <v>55</v>
      </c>
      <c r="L5731" t="s">
        <v>45</v>
      </c>
      <c r="M5731" t="s">
        <v>136</v>
      </c>
      <c r="N5731" t="s">
        <v>48</v>
      </c>
      <c r="O5731" t="s">
        <v>89</v>
      </c>
      <c r="P5731" t="s">
        <v>49</v>
      </c>
      <c r="Q5731" t="s">
        <v>81</v>
      </c>
      <c r="R5731" s="6">
        <f>_xlfn.XLOOKUP(CleanedData[[#This Row],[Product]],'02_Lookup_Tables'!$A$2:$A$126,'02_Lookup_Tables'!$B$2:$B$126)</f>
        <v>54.82</v>
      </c>
      <c r="S5731" t="str">
        <f>VLOOKUP(CleanedData[[#This Row],[Product]],'02_Lookup_Tables'!$H$2:$I$126,2,FALSE)</f>
        <v>Food</v>
      </c>
      <c r="T5731" t="str">
        <f>VLOOKUP(CleanedData[[#This Row],[Province]],'02_Lookup_Tables'!$D$2:$E$10,2, FALSE)</f>
        <v>Southern Region</v>
      </c>
      <c r="U5731" t="str" cm="1">
        <f t="array" ref="U5731">_xlfn.IFS(CleanedData[[#This Row],[Purchase Amount]]&lt;500,"Low",
CleanedData[[#This Row],[Purchase Amount]]&lt;5000,"Medium",
TRUE,"High")</f>
        <v>Low</v>
      </c>
      <c r="V5731" t="str">
        <f>TEXT(CleanedData[[#This Row],[Date]],"mmmm")</f>
        <v>November</v>
      </c>
      <c r="W5731" t="str">
        <f>"Q"&amp;ROUNDUP(MONTH(CleanedData[[#This Row],[Date]])/3,0)</f>
        <v>Q4</v>
      </c>
      <c r="X5731" t="str">
        <f>IF(CleanedData[[#This Row],[Purchase Amount]]&gt;=5000,"Yes","No")</f>
        <v>No</v>
      </c>
      <c r="Y5731">
        <f>IF(CleanedData[[#This Row],[Recommend]]="Yes",1,0)</f>
        <v>0</v>
      </c>
      <c r="Z5731" s="6">
        <f>CleanedData[[#This Row],[Purchase Amount]]*0.15</f>
        <v>8.222999999999999</v>
      </c>
      <c r="AA5731" s="6">
        <f>CleanedData[[#This Row],[Purchase Amount]]*1.15</f>
        <v>63.042999999999992</v>
      </c>
    </row>
    <row r="5732" spans="1:27" x14ac:dyDescent="0.3">
      <c r="A5732">
        <v>6924</v>
      </c>
      <c r="B5732" t="s">
        <v>5957</v>
      </c>
      <c r="C5732" s="1">
        <v>45299</v>
      </c>
      <c r="D5732">
        <v>42</v>
      </c>
      <c r="E5732" t="s">
        <v>39</v>
      </c>
      <c r="F5732" t="s">
        <v>108</v>
      </c>
      <c r="G5732" t="s">
        <v>205</v>
      </c>
      <c r="H5732">
        <v>3</v>
      </c>
      <c r="I5732" t="s">
        <v>42</v>
      </c>
      <c r="J5732" t="s">
        <v>74</v>
      </c>
      <c r="K5732" t="s">
        <v>44</v>
      </c>
      <c r="L5732" t="s">
        <v>42</v>
      </c>
      <c r="M5732" t="s">
        <v>112</v>
      </c>
      <c r="N5732" t="s">
        <v>48</v>
      </c>
      <c r="O5732" t="s">
        <v>48</v>
      </c>
      <c r="P5732" t="s">
        <v>70</v>
      </c>
      <c r="Q5732" t="s">
        <v>81</v>
      </c>
      <c r="R5732" s="6">
        <f>_xlfn.XLOOKUP(CleanedData[[#This Row],[Product]],'02_Lookup_Tables'!$A$2:$A$126,'02_Lookup_Tables'!$B$2:$B$126)</f>
        <v>139.72999999999999</v>
      </c>
      <c r="S5732" t="str">
        <f>VLOOKUP(CleanedData[[#This Row],[Product]],'02_Lookup_Tables'!$H$2:$I$126,2,FALSE)</f>
        <v>Beauty &amp; Personal Care</v>
      </c>
      <c r="T5732" t="str">
        <f>VLOOKUP(CleanedData[[#This Row],[Province]],'02_Lookup_Tables'!$D$2:$E$10,2, FALSE)</f>
        <v>Gauteng Region</v>
      </c>
      <c r="U5732" t="str" cm="1">
        <f t="array" ref="U5732">_xlfn.IFS(CleanedData[[#This Row],[Purchase Amount]]&lt;500,"Low",
CleanedData[[#This Row],[Purchase Amount]]&lt;5000,"Medium",
TRUE,"High")</f>
        <v>Low</v>
      </c>
      <c r="V5732" t="str">
        <f>TEXT(CleanedData[[#This Row],[Date]],"mmmm")</f>
        <v>January</v>
      </c>
      <c r="W5732" t="str">
        <f>"Q"&amp;ROUNDUP(MONTH(CleanedData[[#This Row],[Date]])/3,0)</f>
        <v>Q1</v>
      </c>
      <c r="X5732" t="str">
        <f>IF(CleanedData[[#This Row],[Purchase Amount]]&gt;=5000,"Yes","No")</f>
        <v>No</v>
      </c>
      <c r="Y5732">
        <f>IF(CleanedData[[#This Row],[Recommend]]="Yes",1,0)</f>
        <v>0</v>
      </c>
      <c r="Z5732" s="6">
        <f>CleanedData[[#This Row],[Purchase Amount]]*0.15</f>
        <v>20.959499999999998</v>
      </c>
      <c r="AA5732" s="6">
        <f>CleanedData[[#This Row],[Purchase Amount]]*1.15</f>
        <v>160.68949999999998</v>
      </c>
    </row>
    <row r="5733" spans="1:27" x14ac:dyDescent="0.3">
      <c r="A5733">
        <v>6925</v>
      </c>
      <c r="B5733" t="s">
        <v>5958</v>
      </c>
      <c r="C5733" s="1">
        <v>45497</v>
      </c>
      <c r="D5733">
        <v>70</v>
      </c>
      <c r="E5733" t="s">
        <v>60</v>
      </c>
      <c r="F5733" t="s">
        <v>83</v>
      </c>
      <c r="G5733" t="s">
        <v>171</v>
      </c>
      <c r="H5733">
        <v>4</v>
      </c>
      <c r="I5733" t="s">
        <v>45</v>
      </c>
      <c r="J5733" t="s">
        <v>74</v>
      </c>
      <c r="K5733" t="s">
        <v>55</v>
      </c>
      <c r="L5733" t="s">
        <v>42</v>
      </c>
      <c r="M5733" t="s">
        <v>79</v>
      </c>
      <c r="N5733" t="s">
        <v>96</v>
      </c>
      <c r="O5733" t="s">
        <v>89</v>
      </c>
      <c r="P5733" t="s">
        <v>70</v>
      </c>
      <c r="Q5733" t="s">
        <v>97</v>
      </c>
      <c r="R5733" s="6">
        <f>_xlfn.XLOOKUP(CleanedData[[#This Row],[Product]],'02_Lookup_Tables'!$A$2:$A$126,'02_Lookup_Tables'!$B$2:$B$126)</f>
        <v>6710.27</v>
      </c>
      <c r="S5733" t="str">
        <f>VLOOKUP(CleanedData[[#This Row],[Product]],'02_Lookup_Tables'!$H$2:$I$126,2,FALSE)</f>
        <v>Home Devices</v>
      </c>
      <c r="T5733" t="str">
        <f>VLOOKUP(CleanedData[[#This Row],[Province]],'02_Lookup_Tables'!$D$2:$E$10,2, FALSE)</f>
        <v>Western Region</v>
      </c>
      <c r="U5733" t="str" cm="1">
        <f t="array" ref="U5733">_xlfn.IFS(CleanedData[[#This Row],[Purchase Amount]]&lt;500,"Low",
CleanedData[[#This Row],[Purchase Amount]]&lt;5000,"Medium",
TRUE,"High")</f>
        <v>High</v>
      </c>
      <c r="V5733" t="str">
        <f>TEXT(CleanedData[[#This Row],[Date]],"mmmm")</f>
        <v>July</v>
      </c>
      <c r="W5733" t="str">
        <f>"Q"&amp;ROUNDUP(MONTH(CleanedData[[#This Row],[Date]])/3,0)</f>
        <v>Q3</v>
      </c>
      <c r="X5733" t="str">
        <f>IF(CleanedData[[#This Row],[Purchase Amount]]&gt;=5000,"Yes","No")</f>
        <v>Yes</v>
      </c>
      <c r="Y5733">
        <f>IF(CleanedData[[#This Row],[Recommend]]="Yes",1,0)</f>
        <v>1</v>
      </c>
      <c r="Z5733" s="6">
        <f>CleanedData[[#This Row],[Purchase Amount]]*0.15</f>
        <v>1006.5405000000001</v>
      </c>
      <c r="AA5733" s="6">
        <f>CleanedData[[#This Row],[Purchase Amount]]*1.15</f>
        <v>7716.8104999999996</v>
      </c>
    </row>
    <row r="5734" spans="1:27" x14ac:dyDescent="0.3">
      <c r="A5734">
        <v>6926</v>
      </c>
      <c r="B5734" t="s">
        <v>5959</v>
      </c>
      <c r="C5734" s="1">
        <v>45893</v>
      </c>
      <c r="D5734">
        <v>28</v>
      </c>
      <c r="E5734" t="s">
        <v>52</v>
      </c>
      <c r="F5734" t="s">
        <v>40</v>
      </c>
      <c r="G5734" t="s">
        <v>78</v>
      </c>
      <c r="H5734">
        <v>4</v>
      </c>
      <c r="I5734" t="s">
        <v>42</v>
      </c>
      <c r="J5734" t="s">
        <v>69</v>
      </c>
      <c r="K5734" t="s">
        <v>44</v>
      </c>
      <c r="L5734" t="s">
        <v>42</v>
      </c>
      <c r="M5734" t="s">
        <v>156</v>
      </c>
      <c r="N5734" t="s">
        <v>96</v>
      </c>
      <c r="O5734" t="s">
        <v>148</v>
      </c>
      <c r="P5734" t="s">
        <v>49</v>
      </c>
      <c r="Q5734" t="s">
        <v>58</v>
      </c>
      <c r="R5734" s="6">
        <f>_xlfn.XLOOKUP(CleanedData[[#This Row],[Product]],'02_Lookup_Tables'!$A$2:$A$126,'02_Lookup_Tables'!$B$2:$B$126)</f>
        <v>1951.09</v>
      </c>
      <c r="S5734" t="str">
        <f>VLOOKUP(CleanedData[[#This Row],[Product]],'02_Lookup_Tables'!$H$2:$I$126,2,FALSE)</f>
        <v>Accessories</v>
      </c>
      <c r="T5734" t="str">
        <f>VLOOKUP(CleanedData[[#This Row],[Province]],'02_Lookup_Tables'!$D$2:$E$10,2, FALSE)</f>
        <v>Northern Region</v>
      </c>
      <c r="U5734" t="str" cm="1">
        <f t="array" ref="U5734">_xlfn.IFS(CleanedData[[#This Row],[Purchase Amount]]&lt;500,"Low",
CleanedData[[#This Row],[Purchase Amount]]&lt;5000,"Medium",
TRUE,"High")</f>
        <v>Medium</v>
      </c>
      <c r="V5734" t="str">
        <f>TEXT(CleanedData[[#This Row],[Date]],"mmmm")</f>
        <v>August</v>
      </c>
      <c r="W5734" t="str">
        <f>"Q"&amp;ROUNDUP(MONTH(CleanedData[[#This Row],[Date]])/3,0)</f>
        <v>Q3</v>
      </c>
      <c r="X5734" t="str">
        <f>IF(CleanedData[[#This Row],[Purchase Amount]]&gt;=5000,"Yes","No")</f>
        <v>No</v>
      </c>
      <c r="Y5734">
        <f>IF(CleanedData[[#This Row],[Recommend]]="Yes",1,0)</f>
        <v>0</v>
      </c>
      <c r="Z5734" s="6">
        <f>CleanedData[[#This Row],[Purchase Amount]]*0.15</f>
        <v>292.6635</v>
      </c>
      <c r="AA5734" s="6">
        <f>CleanedData[[#This Row],[Purchase Amount]]*1.15</f>
        <v>2243.7534999999998</v>
      </c>
    </row>
    <row r="5735" spans="1:27" x14ac:dyDescent="0.3">
      <c r="A5735">
        <v>6927</v>
      </c>
      <c r="B5735" t="s">
        <v>5960</v>
      </c>
      <c r="C5735" s="1">
        <v>45458</v>
      </c>
      <c r="D5735">
        <v>20</v>
      </c>
      <c r="E5735" t="s">
        <v>60</v>
      </c>
      <c r="F5735" t="s">
        <v>40</v>
      </c>
      <c r="G5735" t="s">
        <v>246</v>
      </c>
      <c r="H5735">
        <v>1</v>
      </c>
      <c r="I5735" t="s">
        <v>45</v>
      </c>
      <c r="J5735" t="s">
        <v>43</v>
      </c>
      <c r="K5735" t="s">
        <v>55</v>
      </c>
      <c r="L5735" t="s">
        <v>42</v>
      </c>
      <c r="M5735" t="s">
        <v>208</v>
      </c>
      <c r="N5735" t="s">
        <v>80</v>
      </c>
      <c r="O5735" t="s">
        <v>89</v>
      </c>
      <c r="P5735" t="s">
        <v>49</v>
      </c>
      <c r="Q5735" t="s">
        <v>66</v>
      </c>
      <c r="R5735" s="6">
        <f>_xlfn.XLOOKUP(CleanedData[[#This Row],[Product]],'02_Lookup_Tables'!$A$2:$A$126,'02_Lookup_Tables'!$B$2:$B$126)</f>
        <v>2603.98</v>
      </c>
      <c r="S5735" t="str">
        <f>VLOOKUP(CleanedData[[#This Row],[Product]],'02_Lookup_Tables'!$H$2:$I$126,2,FALSE)</f>
        <v>Accessories</v>
      </c>
      <c r="T5735" t="str">
        <f>VLOOKUP(CleanedData[[#This Row],[Province]],'02_Lookup_Tables'!$D$2:$E$10,2, FALSE)</f>
        <v>Northern Region</v>
      </c>
      <c r="U5735" t="str" cm="1">
        <f t="array" ref="U5735">_xlfn.IFS(CleanedData[[#This Row],[Purchase Amount]]&lt;500,"Low",
CleanedData[[#This Row],[Purchase Amount]]&lt;5000,"Medium",
TRUE,"High")</f>
        <v>Medium</v>
      </c>
      <c r="V5735" t="str">
        <f>TEXT(CleanedData[[#This Row],[Date]],"mmmm")</f>
        <v>June</v>
      </c>
      <c r="W5735" t="str">
        <f>"Q"&amp;ROUNDUP(MONTH(CleanedData[[#This Row],[Date]])/3,0)</f>
        <v>Q2</v>
      </c>
      <c r="X5735" t="str">
        <f>IF(CleanedData[[#This Row],[Purchase Amount]]&gt;=5000,"Yes","No")</f>
        <v>No</v>
      </c>
      <c r="Y5735">
        <f>IF(CleanedData[[#This Row],[Recommend]]="Yes",1,0)</f>
        <v>1</v>
      </c>
      <c r="Z5735" s="6">
        <f>CleanedData[[#This Row],[Purchase Amount]]*0.15</f>
        <v>390.59699999999998</v>
      </c>
      <c r="AA5735" s="6">
        <f>CleanedData[[#This Row],[Purchase Amount]]*1.15</f>
        <v>2994.5769999999998</v>
      </c>
    </row>
    <row r="5736" spans="1:27" x14ac:dyDescent="0.3">
      <c r="A5736">
        <v>6932</v>
      </c>
      <c r="B5736" t="s">
        <v>5961</v>
      </c>
      <c r="C5736" s="1">
        <v>45619</v>
      </c>
      <c r="D5736">
        <v>55</v>
      </c>
      <c r="E5736" t="s">
        <v>52</v>
      </c>
      <c r="F5736" t="s">
        <v>130</v>
      </c>
      <c r="G5736" t="s">
        <v>84</v>
      </c>
      <c r="H5736">
        <v>4</v>
      </c>
      <c r="I5736" t="s">
        <v>45</v>
      </c>
      <c r="J5736" t="s">
        <v>69</v>
      </c>
      <c r="K5736" t="s">
        <v>44</v>
      </c>
      <c r="L5736" t="s">
        <v>45</v>
      </c>
      <c r="M5736" t="s">
        <v>46</v>
      </c>
      <c r="N5736" t="s">
        <v>96</v>
      </c>
      <c r="O5736" t="s">
        <v>89</v>
      </c>
      <c r="P5736" t="s">
        <v>70</v>
      </c>
      <c r="Q5736" t="s">
        <v>50</v>
      </c>
      <c r="R5736" s="6">
        <f>_xlfn.XLOOKUP(CleanedData[[#This Row],[Product]],'02_Lookup_Tables'!$A$2:$A$126,'02_Lookup_Tables'!$B$2:$B$126)</f>
        <v>1158.56</v>
      </c>
      <c r="S5736" t="str">
        <f>VLOOKUP(CleanedData[[#This Row],[Product]],'02_Lookup_Tables'!$H$2:$I$126,2,FALSE)</f>
        <v>Toys &amp; Games</v>
      </c>
      <c r="T5736" t="str">
        <f>VLOOKUP(CleanedData[[#This Row],[Province]],'02_Lookup_Tables'!$D$2:$E$10,2, FALSE)</f>
        <v>Eastern Region</v>
      </c>
      <c r="U5736" t="str" cm="1">
        <f t="array" ref="U5736">_xlfn.IFS(CleanedData[[#This Row],[Purchase Amount]]&lt;500,"Low",
CleanedData[[#This Row],[Purchase Amount]]&lt;5000,"Medium",
TRUE,"High")</f>
        <v>Medium</v>
      </c>
      <c r="V5736" t="str">
        <f>TEXT(CleanedData[[#This Row],[Date]],"mmmm")</f>
        <v>November</v>
      </c>
      <c r="W5736" t="str">
        <f>"Q"&amp;ROUNDUP(MONTH(CleanedData[[#This Row],[Date]])/3,0)</f>
        <v>Q4</v>
      </c>
      <c r="X5736" t="str">
        <f>IF(CleanedData[[#This Row],[Purchase Amount]]&gt;=5000,"Yes","No")</f>
        <v>No</v>
      </c>
      <c r="Y5736">
        <f>IF(CleanedData[[#This Row],[Recommend]]="Yes",1,0)</f>
        <v>1</v>
      </c>
      <c r="Z5736" s="6">
        <f>CleanedData[[#This Row],[Purchase Amount]]*0.15</f>
        <v>173.78399999999999</v>
      </c>
      <c r="AA5736" s="6">
        <f>CleanedData[[#This Row],[Purchase Amount]]*1.15</f>
        <v>1332.3439999999998</v>
      </c>
    </row>
    <row r="5737" spans="1:27" x14ac:dyDescent="0.3">
      <c r="A5737">
        <v>6934</v>
      </c>
      <c r="B5737" t="s">
        <v>5962</v>
      </c>
      <c r="C5737" s="1">
        <v>46022</v>
      </c>
      <c r="D5737">
        <v>71</v>
      </c>
      <c r="E5737" t="s">
        <v>60</v>
      </c>
      <c r="F5737" t="s">
        <v>77</v>
      </c>
      <c r="G5737" t="s">
        <v>338</v>
      </c>
      <c r="H5737">
        <v>1</v>
      </c>
      <c r="I5737" t="s">
        <v>45</v>
      </c>
      <c r="J5737" t="s">
        <v>69</v>
      </c>
      <c r="K5737" t="s">
        <v>44</v>
      </c>
      <c r="L5737" t="s">
        <v>42</v>
      </c>
      <c r="M5737" t="s">
        <v>231</v>
      </c>
      <c r="N5737" t="s">
        <v>80</v>
      </c>
      <c r="O5737" t="s">
        <v>89</v>
      </c>
      <c r="P5737" t="s">
        <v>49</v>
      </c>
      <c r="Q5737" t="s">
        <v>97</v>
      </c>
      <c r="R5737" s="6">
        <f>_xlfn.XLOOKUP(CleanedData[[#This Row],[Product]],'02_Lookup_Tables'!$A$2:$A$126,'02_Lookup_Tables'!$B$2:$B$126)</f>
        <v>5258.73</v>
      </c>
      <c r="S5737" t="str">
        <f>VLOOKUP(CleanedData[[#This Row],[Product]],'02_Lookup_Tables'!$H$2:$I$126,2,FALSE)</f>
        <v>Sports &amp; Outdoors</v>
      </c>
      <c r="T5737" t="str">
        <f>VLOOKUP(CleanedData[[#This Row],[Province]],'02_Lookup_Tables'!$D$2:$E$10,2, FALSE)</f>
        <v>Central Region</v>
      </c>
      <c r="U5737" t="str" cm="1">
        <f t="array" ref="U5737">_xlfn.IFS(CleanedData[[#This Row],[Purchase Amount]]&lt;500,"Low",
CleanedData[[#This Row],[Purchase Amount]]&lt;5000,"Medium",
TRUE,"High")</f>
        <v>High</v>
      </c>
      <c r="V5737" t="str">
        <f>TEXT(CleanedData[[#This Row],[Date]],"mmmm")</f>
        <v>December</v>
      </c>
      <c r="W5737" t="str">
        <f>"Q"&amp;ROUNDUP(MONTH(CleanedData[[#This Row],[Date]])/3,0)</f>
        <v>Q4</v>
      </c>
      <c r="X5737" t="str">
        <f>IF(CleanedData[[#This Row],[Purchase Amount]]&gt;=5000,"Yes","No")</f>
        <v>Yes</v>
      </c>
      <c r="Y5737">
        <f>IF(CleanedData[[#This Row],[Recommend]]="Yes",1,0)</f>
        <v>1</v>
      </c>
      <c r="Z5737" s="6">
        <f>CleanedData[[#This Row],[Purchase Amount]]*0.15</f>
        <v>788.80949999999996</v>
      </c>
      <c r="AA5737" s="6">
        <f>CleanedData[[#This Row],[Purchase Amount]]*1.15</f>
        <v>6047.539499999999</v>
      </c>
    </row>
    <row r="5738" spans="1:27" x14ac:dyDescent="0.3">
      <c r="A5738">
        <v>6936</v>
      </c>
      <c r="B5738" t="s">
        <v>5963</v>
      </c>
      <c r="C5738" s="1">
        <v>45495</v>
      </c>
      <c r="D5738">
        <v>25</v>
      </c>
      <c r="E5738" t="s">
        <v>52</v>
      </c>
      <c r="F5738" t="s">
        <v>68</v>
      </c>
      <c r="G5738" t="s">
        <v>563</v>
      </c>
      <c r="H5738">
        <v>2</v>
      </c>
      <c r="I5738" t="s">
        <v>42</v>
      </c>
      <c r="J5738" t="s">
        <v>63</v>
      </c>
      <c r="K5738" t="s">
        <v>55</v>
      </c>
      <c r="L5738" t="s">
        <v>45</v>
      </c>
      <c r="M5738" t="s">
        <v>65</v>
      </c>
      <c r="N5738" t="s">
        <v>47</v>
      </c>
      <c r="O5738" t="s">
        <v>89</v>
      </c>
      <c r="P5738" t="s">
        <v>49</v>
      </c>
      <c r="Q5738" t="s">
        <v>58</v>
      </c>
      <c r="R5738" s="6">
        <f>_xlfn.XLOOKUP(CleanedData[[#This Row],[Product]],'02_Lookup_Tables'!$A$2:$A$126,'02_Lookup_Tables'!$B$2:$B$126)</f>
        <v>11052.57</v>
      </c>
      <c r="S5738" t="str">
        <f>VLOOKUP(CleanedData[[#This Row],[Product]],'02_Lookup_Tables'!$H$2:$I$126,2,FALSE)</f>
        <v>Electronics</v>
      </c>
      <c r="T5738" t="str">
        <f>VLOOKUP(CleanedData[[#This Row],[Province]],'02_Lookup_Tables'!$D$2:$E$10,2, FALSE)</f>
        <v>Northern Region</v>
      </c>
      <c r="U5738" t="str" cm="1">
        <f t="array" ref="U5738">_xlfn.IFS(CleanedData[[#This Row],[Purchase Amount]]&lt;500,"Low",
CleanedData[[#This Row],[Purchase Amount]]&lt;5000,"Medium",
TRUE,"High")</f>
        <v>High</v>
      </c>
      <c r="V5738" t="str">
        <f>TEXT(CleanedData[[#This Row],[Date]],"mmmm")</f>
        <v>July</v>
      </c>
      <c r="W5738" t="str">
        <f>"Q"&amp;ROUNDUP(MONTH(CleanedData[[#This Row],[Date]])/3,0)</f>
        <v>Q3</v>
      </c>
      <c r="X5738" t="str">
        <f>IF(CleanedData[[#This Row],[Purchase Amount]]&gt;=5000,"Yes","No")</f>
        <v>Yes</v>
      </c>
      <c r="Y5738">
        <f>IF(CleanedData[[#This Row],[Recommend]]="Yes",1,0)</f>
        <v>0</v>
      </c>
      <c r="Z5738" s="6">
        <f>CleanedData[[#This Row],[Purchase Amount]]*0.15</f>
        <v>1657.8854999999999</v>
      </c>
      <c r="AA5738" s="6">
        <f>CleanedData[[#This Row],[Purchase Amount]]*1.15</f>
        <v>12710.455499999998</v>
      </c>
    </row>
    <row r="5739" spans="1:27" x14ac:dyDescent="0.3">
      <c r="A5739">
        <v>6938</v>
      </c>
      <c r="B5739" t="s">
        <v>5964</v>
      </c>
      <c r="C5739" s="1">
        <v>45818</v>
      </c>
      <c r="D5739">
        <v>35</v>
      </c>
      <c r="E5739" t="s">
        <v>52</v>
      </c>
      <c r="F5739" t="s">
        <v>130</v>
      </c>
      <c r="G5739" t="s">
        <v>53</v>
      </c>
      <c r="H5739">
        <v>4</v>
      </c>
      <c r="I5739" t="s">
        <v>45</v>
      </c>
      <c r="J5739" t="s">
        <v>54</v>
      </c>
      <c r="K5739" t="s">
        <v>55</v>
      </c>
      <c r="L5739" t="s">
        <v>42</v>
      </c>
      <c r="M5739" t="s">
        <v>184</v>
      </c>
      <c r="N5739" t="s">
        <v>96</v>
      </c>
      <c r="O5739" t="s">
        <v>148</v>
      </c>
      <c r="P5739" t="s">
        <v>49</v>
      </c>
      <c r="Q5739" t="s">
        <v>81</v>
      </c>
      <c r="R5739" s="6">
        <f>_xlfn.XLOOKUP(CleanedData[[#This Row],[Product]],'02_Lookup_Tables'!$A$2:$A$126,'02_Lookup_Tables'!$B$2:$B$126)</f>
        <v>444.38</v>
      </c>
      <c r="S5739" t="str">
        <f>VLOOKUP(CleanedData[[#This Row],[Product]],'02_Lookup_Tables'!$H$2:$I$126,2,FALSE)</f>
        <v>Beauty &amp; Personal Care</v>
      </c>
      <c r="T5739" t="str">
        <f>VLOOKUP(CleanedData[[#This Row],[Province]],'02_Lookup_Tables'!$D$2:$E$10,2, FALSE)</f>
        <v>Eastern Region</v>
      </c>
      <c r="U5739" t="str" cm="1">
        <f t="array" ref="U5739">_xlfn.IFS(CleanedData[[#This Row],[Purchase Amount]]&lt;500,"Low",
CleanedData[[#This Row],[Purchase Amount]]&lt;5000,"Medium",
TRUE,"High")</f>
        <v>Low</v>
      </c>
      <c r="V5739" t="str">
        <f>TEXT(CleanedData[[#This Row],[Date]],"mmmm")</f>
        <v>June</v>
      </c>
      <c r="W5739" t="str">
        <f>"Q"&amp;ROUNDUP(MONTH(CleanedData[[#This Row],[Date]])/3,0)</f>
        <v>Q2</v>
      </c>
      <c r="X5739" t="str">
        <f>IF(CleanedData[[#This Row],[Purchase Amount]]&gt;=5000,"Yes","No")</f>
        <v>No</v>
      </c>
      <c r="Y5739">
        <f>IF(CleanedData[[#This Row],[Recommend]]="Yes",1,0)</f>
        <v>1</v>
      </c>
      <c r="Z5739" s="6">
        <f>CleanedData[[#This Row],[Purchase Amount]]*0.15</f>
        <v>66.656999999999996</v>
      </c>
      <c r="AA5739" s="6">
        <f>CleanedData[[#This Row],[Purchase Amount]]*1.15</f>
        <v>511.03699999999998</v>
      </c>
    </row>
    <row r="5740" spans="1:27" x14ac:dyDescent="0.3">
      <c r="A5740">
        <v>6939</v>
      </c>
      <c r="B5740" t="s">
        <v>5965</v>
      </c>
      <c r="C5740" s="1">
        <v>45940</v>
      </c>
      <c r="D5740">
        <v>61</v>
      </c>
      <c r="E5740" t="s">
        <v>60</v>
      </c>
      <c r="F5740" t="s">
        <v>108</v>
      </c>
      <c r="G5740" t="s">
        <v>372</v>
      </c>
      <c r="H5740">
        <v>3</v>
      </c>
      <c r="I5740" t="s">
        <v>45</v>
      </c>
      <c r="J5740" t="s">
        <v>54</v>
      </c>
      <c r="K5740" t="s">
        <v>55</v>
      </c>
      <c r="L5740" t="s">
        <v>42</v>
      </c>
      <c r="M5740" t="s">
        <v>236</v>
      </c>
      <c r="N5740" t="s">
        <v>48</v>
      </c>
      <c r="O5740" t="s">
        <v>89</v>
      </c>
      <c r="P5740" t="s">
        <v>49</v>
      </c>
      <c r="Q5740" t="s">
        <v>50</v>
      </c>
      <c r="R5740" s="6">
        <f>_xlfn.XLOOKUP(CleanedData[[#This Row],[Product]],'02_Lookup_Tables'!$A$2:$A$126,'02_Lookup_Tables'!$B$2:$B$126)</f>
        <v>944.78</v>
      </c>
      <c r="S5740" t="str">
        <f>VLOOKUP(CleanedData[[#This Row],[Product]],'02_Lookup_Tables'!$H$2:$I$126,2,FALSE)</f>
        <v>Electronics</v>
      </c>
      <c r="T5740" t="str">
        <f>VLOOKUP(CleanedData[[#This Row],[Province]],'02_Lookup_Tables'!$D$2:$E$10,2, FALSE)</f>
        <v>Gauteng Region</v>
      </c>
      <c r="U5740" t="str" cm="1">
        <f t="array" ref="U5740">_xlfn.IFS(CleanedData[[#This Row],[Purchase Amount]]&lt;500,"Low",
CleanedData[[#This Row],[Purchase Amount]]&lt;5000,"Medium",
TRUE,"High")</f>
        <v>Medium</v>
      </c>
      <c r="V5740" t="str">
        <f>TEXT(CleanedData[[#This Row],[Date]],"mmmm")</f>
        <v>October</v>
      </c>
      <c r="W5740" t="str">
        <f>"Q"&amp;ROUNDUP(MONTH(CleanedData[[#This Row],[Date]])/3,0)</f>
        <v>Q4</v>
      </c>
      <c r="X5740" t="str">
        <f>IF(CleanedData[[#This Row],[Purchase Amount]]&gt;=5000,"Yes","No")</f>
        <v>No</v>
      </c>
      <c r="Y5740">
        <f>IF(CleanedData[[#This Row],[Recommend]]="Yes",1,0)</f>
        <v>1</v>
      </c>
      <c r="Z5740" s="6">
        <f>CleanedData[[#This Row],[Purchase Amount]]*0.15</f>
        <v>141.71699999999998</v>
      </c>
      <c r="AA5740" s="6">
        <f>CleanedData[[#This Row],[Purchase Amount]]*1.15</f>
        <v>1086.4969999999998</v>
      </c>
    </row>
    <row r="5741" spans="1:27" x14ac:dyDescent="0.3">
      <c r="A5741">
        <v>6940</v>
      </c>
      <c r="B5741" t="s">
        <v>5966</v>
      </c>
      <c r="C5741" s="1">
        <v>45814</v>
      </c>
      <c r="D5741">
        <v>38</v>
      </c>
      <c r="E5741" t="s">
        <v>52</v>
      </c>
      <c r="F5741" t="s">
        <v>77</v>
      </c>
      <c r="G5741" t="s">
        <v>307</v>
      </c>
      <c r="H5741">
        <v>4</v>
      </c>
      <c r="I5741" t="s">
        <v>42</v>
      </c>
      <c r="J5741" t="s">
        <v>74</v>
      </c>
      <c r="K5741" t="s">
        <v>44</v>
      </c>
      <c r="L5741" t="s">
        <v>42</v>
      </c>
      <c r="M5741" t="s">
        <v>175</v>
      </c>
      <c r="N5741" t="s">
        <v>96</v>
      </c>
      <c r="O5741" t="s">
        <v>89</v>
      </c>
      <c r="P5741" t="s">
        <v>70</v>
      </c>
      <c r="Q5741" t="s">
        <v>81</v>
      </c>
      <c r="R5741" s="6">
        <f>_xlfn.XLOOKUP(CleanedData[[#This Row],[Product]],'02_Lookup_Tables'!$A$2:$A$126,'02_Lookup_Tables'!$B$2:$B$126)</f>
        <v>824.74</v>
      </c>
      <c r="S5741" t="str">
        <f>VLOOKUP(CleanedData[[#This Row],[Product]],'02_Lookup_Tables'!$H$2:$I$126,2,FALSE)</f>
        <v>Apparel</v>
      </c>
      <c r="T5741" t="str">
        <f>VLOOKUP(CleanedData[[#This Row],[Province]],'02_Lookup_Tables'!$D$2:$E$10,2, FALSE)</f>
        <v>Central Region</v>
      </c>
      <c r="U5741" t="str" cm="1">
        <f t="array" ref="U5741">_xlfn.IFS(CleanedData[[#This Row],[Purchase Amount]]&lt;500,"Low",
CleanedData[[#This Row],[Purchase Amount]]&lt;5000,"Medium",
TRUE,"High")</f>
        <v>Medium</v>
      </c>
      <c r="V5741" t="str">
        <f>TEXT(CleanedData[[#This Row],[Date]],"mmmm")</f>
        <v>June</v>
      </c>
      <c r="W5741" t="str">
        <f>"Q"&amp;ROUNDUP(MONTH(CleanedData[[#This Row],[Date]])/3,0)</f>
        <v>Q2</v>
      </c>
      <c r="X5741" t="str">
        <f>IF(CleanedData[[#This Row],[Purchase Amount]]&gt;=5000,"Yes","No")</f>
        <v>No</v>
      </c>
      <c r="Y5741">
        <f>IF(CleanedData[[#This Row],[Recommend]]="Yes",1,0)</f>
        <v>0</v>
      </c>
      <c r="Z5741" s="6">
        <f>CleanedData[[#This Row],[Purchase Amount]]*0.15</f>
        <v>123.711</v>
      </c>
      <c r="AA5741" s="6">
        <f>CleanedData[[#This Row],[Purchase Amount]]*1.15</f>
        <v>948.45099999999991</v>
      </c>
    </row>
    <row r="5742" spans="1:27" x14ac:dyDescent="0.3">
      <c r="A5742">
        <v>6941</v>
      </c>
      <c r="B5742" t="s">
        <v>5967</v>
      </c>
      <c r="C5742" s="1">
        <v>45371</v>
      </c>
      <c r="D5742">
        <v>37</v>
      </c>
      <c r="E5742" t="s">
        <v>52</v>
      </c>
      <c r="F5742" t="s">
        <v>108</v>
      </c>
      <c r="G5742" t="s">
        <v>205</v>
      </c>
      <c r="H5742">
        <v>4</v>
      </c>
      <c r="I5742" t="s">
        <v>45</v>
      </c>
      <c r="J5742" t="s">
        <v>54</v>
      </c>
      <c r="K5742" t="s">
        <v>55</v>
      </c>
      <c r="L5742" t="s">
        <v>45</v>
      </c>
      <c r="M5742" t="s">
        <v>46</v>
      </c>
      <c r="N5742" t="s">
        <v>96</v>
      </c>
      <c r="O5742" t="s">
        <v>89</v>
      </c>
      <c r="P5742" t="s">
        <v>70</v>
      </c>
      <c r="Q5742" t="s">
        <v>81</v>
      </c>
      <c r="R5742" s="6">
        <f>_xlfn.XLOOKUP(CleanedData[[#This Row],[Product]],'02_Lookup_Tables'!$A$2:$A$126,'02_Lookup_Tables'!$B$2:$B$126)</f>
        <v>139.72999999999999</v>
      </c>
      <c r="S5742" t="str">
        <f>VLOOKUP(CleanedData[[#This Row],[Product]],'02_Lookup_Tables'!$H$2:$I$126,2,FALSE)</f>
        <v>Beauty &amp; Personal Care</v>
      </c>
      <c r="T5742" t="str">
        <f>VLOOKUP(CleanedData[[#This Row],[Province]],'02_Lookup_Tables'!$D$2:$E$10,2, FALSE)</f>
        <v>Gauteng Region</v>
      </c>
      <c r="U5742" t="str" cm="1">
        <f t="array" ref="U5742">_xlfn.IFS(CleanedData[[#This Row],[Purchase Amount]]&lt;500,"Low",
CleanedData[[#This Row],[Purchase Amount]]&lt;5000,"Medium",
TRUE,"High")</f>
        <v>Low</v>
      </c>
      <c r="V5742" t="str">
        <f>TEXT(CleanedData[[#This Row],[Date]],"mmmm")</f>
        <v>March</v>
      </c>
      <c r="W5742" t="str">
        <f>"Q"&amp;ROUNDUP(MONTH(CleanedData[[#This Row],[Date]])/3,0)</f>
        <v>Q1</v>
      </c>
      <c r="X5742" t="str">
        <f>IF(CleanedData[[#This Row],[Purchase Amount]]&gt;=5000,"Yes","No")</f>
        <v>No</v>
      </c>
      <c r="Y5742">
        <f>IF(CleanedData[[#This Row],[Recommend]]="Yes",1,0)</f>
        <v>1</v>
      </c>
      <c r="Z5742" s="6">
        <f>CleanedData[[#This Row],[Purchase Amount]]*0.15</f>
        <v>20.959499999999998</v>
      </c>
      <c r="AA5742" s="6">
        <f>CleanedData[[#This Row],[Purchase Amount]]*1.15</f>
        <v>160.68949999999998</v>
      </c>
    </row>
    <row r="5743" spans="1:27" x14ac:dyDescent="0.3">
      <c r="A5743">
        <v>6942</v>
      </c>
      <c r="B5743" t="s">
        <v>5968</v>
      </c>
      <c r="C5743" s="1">
        <v>45760</v>
      </c>
      <c r="D5743">
        <v>66</v>
      </c>
      <c r="E5743" t="s">
        <v>52</v>
      </c>
      <c r="F5743" t="s">
        <v>61</v>
      </c>
      <c r="G5743" t="s">
        <v>258</v>
      </c>
      <c r="H5743">
        <v>5</v>
      </c>
      <c r="I5743" t="s">
        <v>45</v>
      </c>
      <c r="J5743" t="s">
        <v>63</v>
      </c>
      <c r="K5743" t="s">
        <v>55</v>
      </c>
      <c r="L5743" t="s">
        <v>45</v>
      </c>
      <c r="M5743" t="s">
        <v>88</v>
      </c>
      <c r="N5743" t="s">
        <v>57</v>
      </c>
      <c r="O5743" t="s">
        <v>89</v>
      </c>
      <c r="P5743" t="s">
        <v>70</v>
      </c>
      <c r="Q5743" t="s">
        <v>97</v>
      </c>
      <c r="R5743" s="6">
        <f>_xlfn.XLOOKUP(CleanedData[[#This Row],[Product]],'02_Lookup_Tables'!$A$2:$A$126,'02_Lookup_Tables'!$B$2:$B$126)</f>
        <v>768.34</v>
      </c>
      <c r="S5743" t="str">
        <f>VLOOKUP(CleanedData[[#This Row],[Product]],'02_Lookup_Tables'!$H$2:$I$126,2,FALSE)</f>
        <v>Home &amp; Living</v>
      </c>
      <c r="T5743" t="str">
        <f>VLOOKUP(CleanedData[[#This Row],[Province]],'02_Lookup_Tables'!$D$2:$E$10,2, FALSE)</f>
        <v>Southern Region</v>
      </c>
      <c r="U5743" t="str" cm="1">
        <f t="array" ref="U5743">_xlfn.IFS(CleanedData[[#This Row],[Purchase Amount]]&lt;500,"Low",
CleanedData[[#This Row],[Purchase Amount]]&lt;5000,"Medium",
TRUE,"High")</f>
        <v>Medium</v>
      </c>
      <c r="V5743" t="str">
        <f>TEXT(CleanedData[[#This Row],[Date]],"mmmm")</f>
        <v>April</v>
      </c>
      <c r="W5743" t="str">
        <f>"Q"&amp;ROUNDUP(MONTH(CleanedData[[#This Row],[Date]])/3,0)</f>
        <v>Q2</v>
      </c>
      <c r="X5743" t="str">
        <f>IF(CleanedData[[#This Row],[Purchase Amount]]&gt;=5000,"Yes","No")</f>
        <v>No</v>
      </c>
      <c r="Y5743">
        <f>IF(CleanedData[[#This Row],[Recommend]]="Yes",1,0)</f>
        <v>1</v>
      </c>
      <c r="Z5743" s="6">
        <f>CleanedData[[#This Row],[Purchase Amount]]*0.15</f>
        <v>115.251</v>
      </c>
      <c r="AA5743" s="6">
        <f>CleanedData[[#This Row],[Purchase Amount]]*1.15</f>
        <v>883.59100000000001</v>
      </c>
    </row>
    <row r="5744" spans="1:27" x14ac:dyDescent="0.3">
      <c r="A5744">
        <v>6943</v>
      </c>
      <c r="B5744" t="s">
        <v>5969</v>
      </c>
      <c r="C5744" s="1">
        <v>45817</v>
      </c>
      <c r="D5744">
        <v>24</v>
      </c>
      <c r="E5744" t="s">
        <v>60</v>
      </c>
      <c r="F5744" t="s">
        <v>108</v>
      </c>
      <c r="G5744" t="s">
        <v>331</v>
      </c>
      <c r="H5744">
        <v>3</v>
      </c>
      <c r="I5744" t="s">
        <v>42</v>
      </c>
      <c r="J5744" t="s">
        <v>54</v>
      </c>
      <c r="K5744" t="s">
        <v>44</v>
      </c>
      <c r="L5744" t="s">
        <v>45</v>
      </c>
      <c r="M5744" t="s">
        <v>88</v>
      </c>
      <c r="N5744" t="s">
        <v>48</v>
      </c>
      <c r="O5744" t="s">
        <v>89</v>
      </c>
      <c r="P5744" t="s">
        <v>49</v>
      </c>
      <c r="Q5744" t="s">
        <v>66</v>
      </c>
      <c r="R5744" s="6">
        <f>_xlfn.XLOOKUP(CleanedData[[#This Row],[Product]],'02_Lookup_Tables'!$A$2:$A$126,'02_Lookup_Tables'!$B$2:$B$126)</f>
        <v>27.35</v>
      </c>
      <c r="S5744" t="str">
        <f>VLOOKUP(CleanedData[[#This Row],[Product]],'02_Lookup_Tables'!$H$2:$I$126,2,FALSE)</f>
        <v>Food</v>
      </c>
      <c r="T5744" t="str">
        <f>VLOOKUP(CleanedData[[#This Row],[Province]],'02_Lookup_Tables'!$D$2:$E$10,2, FALSE)</f>
        <v>Gauteng Region</v>
      </c>
      <c r="U5744" t="str" cm="1">
        <f t="array" ref="U5744">_xlfn.IFS(CleanedData[[#This Row],[Purchase Amount]]&lt;500,"Low",
CleanedData[[#This Row],[Purchase Amount]]&lt;5000,"Medium",
TRUE,"High")</f>
        <v>Low</v>
      </c>
      <c r="V5744" t="str">
        <f>TEXT(CleanedData[[#This Row],[Date]],"mmmm")</f>
        <v>June</v>
      </c>
      <c r="W5744" t="str">
        <f>"Q"&amp;ROUNDUP(MONTH(CleanedData[[#This Row],[Date]])/3,0)</f>
        <v>Q2</v>
      </c>
      <c r="X5744" t="str">
        <f>IF(CleanedData[[#This Row],[Purchase Amount]]&gt;=5000,"Yes","No")</f>
        <v>No</v>
      </c>
      <c r="Y5744">
        <f>IF(CleanedData[[#This Row],[Recommend]]="Yes",1,0)</f>
        <v>0</v>
      </c>
      <c r="Z5744" s="6">
        <f>CleanedData[[#This Row],[Purchase Amount]]*0.15</f>
        <v>4.1025</v>
      </c>
      <c r="AA5744" s="6">
        <f>CleanedData[[#This Row],[Purchase Amount]]*1.15</f>
        <v>31.452500000000001</v>
      </c>
    </row>
    <row r="5745" spans="1:27" x14ac:dyDescent="0.3">
      <c r="A5745">
        <v>6944</v>
      </c>
      <c r="B5745" t="s">
        <v>5970</v>
      </c>
      <c r="C5745" s="1">
        <v>45431</v>
      </c>
      <c r="D5745">
        <v>61</v>
      </c>
      <c r="E5745" t="s">
        <v>52</v>
      </c>
      <c r="F5745" t="s">
        <v>77</v>
      </c>
      <c r="G5745" t="s">
        <v>233</v>
      </c>
      <c r="H5745">
        <v>2</v>
      </c>
      <c r="I5745" t="s">
        <v>45</v>
      </c>
      <c r="J5745" t="s">
        <v>63</v>
      </c>
      <c r="K5745" t="s">
        <v>55</v>
      </c>
      <c r="L5745" t="s">
        <v>42</v>
      </c>
      <c r="M5745" t="s">
        <v>184</v>
      </c>
      <c r="N5745" t="s">
        <v>47</v>
      </c>
      <c r="O5745" t="s">
        <v>148</v>
      </c>
      <c r="P5745" t="s">
        <v>70</v>
      </c>
      <c r="Q5745" t="s">
        <v>50</v>
      </c>
      <c r="R5745" s="6">
        <f>_xlfn.XLOOKUP(CleanedData[[#This Row],[Product]],'02_Lookup_Tables'!$A$2:$A$126,'02_Lookup_Tables'!$B$2:$B$126)</f>
        <v>324.35000000000002</v>
      </c>
      <c r="S5745" t="str">
        <f>VLOOKUP(CleanedData[[#This Row],[Product]],'02_Lookup_Tables'!$H$2:$I$126,2,FALSE)</f>
        <v>Apparel</v>
      </c>
      <c r="T5745" t="str">
        <f>VLOOKUP(CleanedData[[#This Row],[Province]],'02_Lookup_Tables'!$D$2:$E$10,2, FALSE)</f>
        <v>Central Region</v>
      </c>
      <c r="U5745" t="str" cm="1">
        <f t="array" ref="U5745">_xlfn.IFS(CleanedData[[#This Row],[Purchase Amount]]&lt;500,"Low",
CleanedData[[#This Row],[Purchase Amount]]&lt;5000,"Medium",
TRUE,"High")</f>
        <v>Low</v>
      </c>
      <c r="V5745" t="str">
        <f>TEXT(CleanedData[[#This Row],[Date]],"mmmm")</f>
        <v>May</v>
      </c>
      <c r="W5745" t="str">
        <f>"Q"&amp;ROUNDUP(MONTH(CleanedData[[#This Row],[Date]])/3,0)</f>
        <v>Q2</v>
      </c>
      <c r="X5745" t="str">
        <f>IF(CleanedData[[#This Row],[Purchase Amount]]&gt;=5000,"Yes","No")</f>
        <v>No</v>
      </c>
      <c r="Y5745">
        <f>IF(CleanedData[[#This Row],[Recommend]]="Yes",1,0)</f>
        <v>1</v>
      </c>
      <c r="Z5745" s="6">
        <f>CleanedData[[#This Row],[Purchase Amount]]*0.15</f>
        <v>48.652500000000003</v>
      </c>
      <c r="AA5745" s="6">
        <f>CleanedData[[#This Row],[Purchase Amount]]*1.15</f>
        <v>373.0025</v>
      </c>
    </row>
    <row r="5746" spans="1:27" x14ac:dyDescent="0.3">
      <c r="A5746">
        <v>6945</v>
      </c>
      <c r="B5746" t="s">
        <v>5971</v>
      </c>
      <c r="C5746" s="1">
        <v>45666</v>
      </c>
      <c r="D5746">
        <v>70</v>
      </c>
      <c r="E5746" t="s">
        <v>52</v>
      </c>
      <c r="F5746" t="s">
        <v>125</v>
      </c>
      <c r="G5746" t="s">
        <v>223</v>
      </c>
      <c r="H5746">
        <v>2</v>
      </c>
      <c r="I5746" t="s">
        <v>42</v>
      </c>
      <c r="J5746" t="s">
        <v>43</v>
      </c>
      <c r="K5746" t="s">
        <v>55</v>
      </c>
      <c r="L5746" t="s">
        <v>42</v>
      </c>
      <c r="M5746" t="s">
        <v>46</v>
      </c>
      <c r="N5746" t="s">
        <v>47</v>
      </c>
      <c r="O5746" t="s">
        <v>89</v>
      </c>
      <c r="P5746" t="s">
        <v>49</v>
      </c>
      <c r="Q5746" t="s">
        <v>97</v>
      </c>
      <c r="R5746" s="6">
        <f>_xlfn.XLOOKUP(CleanedData[[#This Row],[Product]],'02_Lookup_Tables'!$A$2:$A$126,'02_Lookup_Tables'!$B$2:$B$126)</f>
        <v>209.53</v>
      </c>
      <c r="S5746" t="str">
        <f>VLOOKUP(CleanedData[[#This Row],[Product]],'02_Lookup_Tables'!$H$2:$I$126,2,FALSE)</f>
        <v>Food</v>
      </c>
      <c r="T5746" t="str">
        <f>VLOOKUP(CleanedData[[#This Row],[Province]],'02_Lookup_Tables'!$D$2:$E$10,2, FALSE)</f>
        <v>Western Region</v>
      </c>
      <c r="U5746" t="str" cm="1">
        <f t="array" ref="U5746">_xlfn.IFS(CleanedData[[#This Row],[Purchase Amount]]&lt;500,"Low",
CleanedData[[#This Row],[Purchase Amount]]&lt;5000,"Medium",
TRUE,"High")</f>
        <v>Low</v>
      </c>
      <c r="V5746" t="str">
        <f>TEXT(CleanedData[[#This Row],[Date]],"mmmm")</f>
        <v>January</v>
      </c>
      <c r="W5746" t="str">
        <f>"Q"&amp;ROUNDUP(MONTH(CleanedData[[#This Row],[Date]])/3,0)</f>
        <v>Q1</v>
      </c>
      <c r="X5746" t="str">
        <f>IF(CleanedData[[#This Row],[Purchase Amount]]&gt;=5000,"Yes","No")</f>
        <v>No</v>
      </c>
      <c r="Y5746">
        <f>IF(CleanedData[[#This Row],[Recommend]]="Yes",1,0)</f>
        <v>0</v>
      </c>
      <c r="Z5746" s="6">
        <f>CleanedData[[#This Row],[Purchase Amount]]*0.15</f>
        <v>31.429499999999997</v>
      </c>
      <c r="AA5746" s="6">
        <f>CleanedData[[#This Row],[Purchase Amount]]*1.15</f>
        <v>240.95949999999999</v>
      </c>
    </row>
    <row r="5747" spans="1:27" x14ac:dyDescent="0.3">
      <c r="A5747">
        <v>6946</v>
      </c>
      <c r="B5747" t="s">
        <v>5972</v>
      </c>
      <c r="C5747" s="1">
        <v>45882</v>
      </c>
      <c r="D5747">
        <v>78</v>
      </c>
      <c r="E5747" t="s">
        <v>39</v>
      </c>
      <c r="F5747" t="s">
        <v>40</v>
      </c>
      <c r="G5747" t="s">
        <v>362</v>
      </c>
      <c r="H5747">
        <v>1</v>
      </c>
      <c r="I5747" t="s">
        <v>42</v>
      </c>
      <c r="J5747" t="s">
        <v>63</v>
      </c>
      <c r="K5747" t="s">
        <v>44</v>
      </c>
      <c r="L5747" t="s">
        <v>45</v>
      </c>
      <c r="M5747" t="s">
        <v>136</v>
      </c>
      <c r="N5747" t="s">
        <v>80</v>
      </c>
      <c r="O5747" t="s">
        <v>89</v>
      </c>
      <c r="P5747" t="s">
        <v>49</v>
      </c>
      <c r="Q5747" t="s">
        <v>97</v>
      </c>
      <c r="R5747" s="6">
        <f>_xlfn.XLOOKUP(CleanedData[[#This Row],[Product]],'02_Lookup_Tables'!$A$2:$A$126,'02_Lookup_Tables'!$B$2:$B$126)</f>
        <v>1746.77</v>
      </c>
      <c r="S5747" t="str">
        <f>VLOOKUP(CleanedData[[#This Row],[Product]],'02_Lookup_Tables'!$H$2:$I$126,2,FALSE)</f>
        <v>Home Devices</v>
      </c>
      <c r="T5747" t="str">
        <f>VLOOKUP(CleanedData[[#This Row],[Province]],'02_Lookup_Tables'!$D$2:$E$10,2, FALSE)</f>
        <v>Northern Region</v>
      </c>
      <c r="U5747" t="str" cm="1">
        <f t="array" ref="U5747">_xlfn.IFS(CleanedData[[#This Row],[Purchase Amount]]&lt;500,"Low",
CleanedData[[#This Row],[Purchase Amount]]&lt;5000,"Medium",
TRUE,"High")</f>
        <v>Medium</v>
      </c>
      <c r="V5747" t="str">
        <f>TEXT(CleanedData[[#This Row],[Date]],"mmmm")</f>
        <v>August</v>
      </c>
      <c r="W5747" t="str">
        <f>"Q"&amp;ROUNDUP(MONTH(CleanedData[[#This Row],[Date]])/3,0)</f>
        <v>Q3</v>
      </c>
      <c r="X5747" t="str">
        <f>IF(CleanedData[[#This Row],[Purchase Amount]]&gt;=5000,"Yes","No")</f>
        <v>No</v>
      </c>
      <c r="Y5747">
        <f>IF(CleanedData[[#This Row],[Recommend]]="Yes",1,0)</f>
        <v>0</v>
      </c>
      <c r="Z5747" s="6">
        <f>CleanedData[[#This Row],[Purchase Amount]]*0.15</f>
        <v>262.01549999999997</v>
      </c>
      <c r="AA5747" s="6">
        <f>CleanedData[[#This Row],[Purchase Amount]]*1.15</f>
        <v>2008.7854999999997</v>
      </c>
    </row>
    <row r="5748" spans="1:27" x14ac:dyDescent="0.3">
      <c r="A5748">
        <v>6949</v>
      </c>
      <c r="B5748" t="s">
        <v>5973</v>
      </c>
      <c r="C5748" s="1">
        <v>45471</v>
      </c>
      <c r="D5748">
        <v>29</v>
      </c>
      <c r="E5748" t="s">
        <v>60</v>
      </c>
      <c r="F5748" t="s">
        <v>40</v>
      </c>
      <c r="G5748" t="s">
        <v>246</v>
      </c>
      <c r="H5748">
        <v>2</v>
      </c>
      <c r="I5748" t="s">
        <v>45</v>
      </c>
      <c r="J5748" t="s">
        <v>54</v>
      </c>
      <c r="K5748" t="s">
        <v>44</v>
      </c>
      <c r="L5748" t="s">
        <v>42</v>
      </c>
      <c r="M5748" t="s">
        <v>92</v>
      </c>
      <c r="N5748" t="s">
        <v>47</v>
      </c>
      <c r="O5748" t="s">
        <v>89</v>
      </c>
      <c r="P5748" t="s">
        <v>49</v>
      </c>
      <c r="Q5748" t="s">
        <v>58</v>
      </c>
      <c r="R5748" s="6">
        <f>_xlfn.XLOOKUP(CleanedData[[#This Row],[Product]],'02_Lookup_Tables'!$A$2:$A$126,'02_Lookup_Tables'!$B$2:$B$126)</f>
        <v>2603.98</v>
      </c>
      <c r="S5748" t="str">
        <f>VLOOKUP(CleanedData[[#This Row],[Product]],'02_Lookup_Tables'!$H$2:$I$126,2,FALSE)</f>
        <v>Accessories</v>
      </c>
      <c r="T5748" t="str">
        <f>VLOOKUP(CleanedData[[#This Row],[Province]],'02_Lookup_Tables'!$D$2:$E$10,2, FALSE)</f>
        <v>Northern Region</v>
      </c>
      <c r="U5748" t="str" cm="1">
        <f t="array" ref="U5748">_xlfn.IFS(CleanedData[[#This Row],[Purchase Amount]]&lt;500,"Low",
CleanedData[[#This Row],[Purchase Amount]]&lt;5000,"Medium",
TRUE,"High")</f>
        <v>Medium</v>
      </c>
      <c r="V5748" t="str">
        <f>TEXT(CleanedData[[#This Row],[Date]],"mmmm")</f>
        <v>June</v>
      </c>
      <c r="W5748" t="str">
        <f>"Q"&amp;ROUNDUP(MONTH(CleanedData[[#This Row],[Date]])/3,0)</f>
        <v>Q2</v>
      </c>
      <c r="X5748" t="str">
        <f>IF(CleanedData[[#This Row],[Purchase Amount]]&gt;=5000,"Yes","No")</f>
        <v>No</v>
      </c>
      <c r="Y5748">
        <f>IF(CleanedData[[#This Row],[Recommend]]="Yes",1,0)</f>
        <v>1</v>
      </c>
      <c r="Z5748" s="6">
        <f>CleanedData[[#This Row],[Purchase Amount]]*0.15</f>
        <v>390.59699999999998</v>
      </c>
      <c r="AA5748" s="6">
        <f>CleanedData[[#This Row],[Purchase Amount]]*1.15</f>
        <v>2994.5769999999998</v>
      </c>
    </row>
    <row r="5749" spans="1:27" x14ac:dyDescent="0.3">
      <c r="A5749">
        <v>6950</v>
      </c>
      <c r="B5749" t="s">
        <v>5974</v>
      </c>
      <c r="C5749" s="1">
        <v>45738</v>
      </c>
      <c r="D5749">
        <v>77</v>
      </c>
      <c r="E5749" t="s">
        <v>52</v>
      </c>
      <c r="F5749" t="s">
        <v>108</v>
      </c>
      <c r="G5749" t="s">
        <v>309</v>
      </c>
      <c r="H5749">
        <v>5</v>
      </c>
      <c r="I5749" t="s">
        <v>45</v>
      </c>
      <c r="J5749" t="s">
        <v>54</v>
      </c>
      <c r="K5749" t="s">
        <v>64</v>
      </c>
      <c r="L5749" t="s">
        <v>42</v>
      </c>
      <c r="M5749" t="s">
        <v>65</v>
      </c>
      <c r="N5749" t="s">
        <v>57</v>
      </c>
      <c r="O5749" t="s">
        <v>89</v>
      </c>
      <c r="P5749" t="s">
        <v>70</v>
      </c>
      <c r="Q5749" t="s">
        <v>97</v>
      </c>
      <c r="R5749" s="6">
        <f>_xlfn.XLOOKUP(CleanedData[[#This Row],[Product]],'02_Lookup_Tables'!$A$2:$A$126,'02_Lookup_Tables'!$B$2:$B$126)</f>
        <v>353.21</v>
      </c>
      <c r="S5749" t="str">
        <f>VLOOKUP(CleanedData[[#This Row],[Product]],'02_Lookup_Tables'!$H$2:$I$126,2,FALSE)</f>
        <v>Food</v>
      </c>
      <c r="T5749" t="str">
        <f>VLOOKUP(CleanedData[[#This Row],[Province]],'02_Lookup_Tables'!$D$2:$E$10,2, FALSE)</f>
        <v>Gauteng Region</v>
      </c>
      <c r="U5749" t="str" cm="1">
        <f t="array" ref="U5749">_xlfn.IFS(CleanedData[[#This Row],[Purchase Amount]]&lt;500,"Low",
CleanedData[[#This Row],[Purchase Amount]]&lt;5000,"Medium",
TRUE,"High")</f>
        <v>Low</v>
      </c>
      <c r="V5749" t="str">
        <f>TEXT(CleanedData[[#This Row],[Date]],"mmmm")</f>
        <v>March</v>
      </c>
      <c r="W5749" t="str">
        <f>"Q"&amp;ROUNDUP(MONTH(CleanedData[[#This Row],[Date]])/3,0)</f>
        <v>Q1</v>
      </c>
      <c r="X5749" t="str">
        <f>IF(CleanedData[[#This Row],[Purchase Amount]]&gt;=5000,"Yes","No")</f>
        <v>No</v>
      </c>
      <c r="Y5749">
        <f>IF(CleanedData[[#This Row],[Recommend]]="Yes",1,0)</f>
        <v>1</v>
      </c>
      <c r="Z5749" s="6">
        <f>CleanedData[[#This Row],[Purchase Amount]]*0.15</f>
        <v>52.981499999999997</v>
      </c>
      <c r="AA5749" s="6">
        <f>CleanedData[[#This Row],[Purchase Amount]]*1.15</f>
        <v>406.19149999999996</v>
      </c>
    </row>
    <row r="5750" spans="1:27" x14ac:dyDescent="0.3">
      <c r="A5750">
        <v>6952</v>
      </c>
      <c r="B5750" t="s">
        <v>5975</v>
      </c>
      <c r="C5750" s="1">
        <v>45744</v>
      </c>
      <c r="D5750">
        <v>26</v>
      </c>
      <c r="E5750" t="s">
        <v>39</v>
      </c>
      <c r="F5750" t="s">
        <v>72</v>
      </c>
      <c r="G5750" t="s">
        <v>150</v>
      </c>
      <c r="H5750">
        <v>2</v>
      </c>
      <c r="I5750" t="s">
        <v>45</v>
      </c>
      <c r="J5750" t="s">
        <v>69</v>
      </c>
      <c r="K5750" t="s">
        <v>55</v>
      </c>
      <c r="L5750" t="s">
        <v>42</v>
      </c>
      <c r="M5750" t="s">
        <v>123</v>
      </c>
      <c r="N5750" t="s">
        <v>47</v>
      </c>
      <c r="O5750" t="s">
        <v>89</v>
      </c>
      <c r="P5750" t="s">
        <v>49</v>
      </c>
      <c r="Q5750" t="s">
        <v>58</v>
      </c>
      <c r="R5750" s="6">
        <f>_xlfn.XLOOKUP(CleanedData[[#This Row],[Product]],'02_Lookup_Tables'!$A$2:$A$126,'02_Lookup_Tables'!$B$2:$B$126)</f>
        <v>14808.31</v>
      </c>
      <c r="S5750" t="str">
        <f>VLOOKUP(CleanedData[[#This Row],[Product]],'02_Lookup_Tables'!$H$2:$I$126,2,FALSE)</f>
        <v>Electronics</v>
      </c>
      <c r="T5750" t="str">
        <f>VLOOKUP(CleanedData[[#This Row],[Province]],'02_Lookup_Tables'!$D$2:$E$10,2, FALSE)</f>
        <v>Central Region</v>
      </c>
      <c r="U5750" t="str" cm="1">
        <f t="array" ref="U5750">_xlfn.IFS(CleanedData[[#This Row],[Purchase Amount]]&lt;500,"Low",
CleanedData[[#This Row],[Purchase Amount]]&lt;5000,"Medium",
TRUE,"High")</f>
        <v>High</v>
      </c>
      <c r="V5750" t="str">
        <f>TEXT(CleanedData[[#This Row],[Date]],"mmmm")</f>
        <v>March</v>
      </c>
      <c r="W5750" t="str">
        <f>"Q"&amp;ROUNDUP(MONTH(CleanedData[[#This Row],[Date]])/3,0)</f>
        <v>Q1</v>
      </c>
      <c r="X5750" t="str">
        <f>IF(CleanedData[[#This Row],[Purchase Amount]]&gt;=5000,"Yes","No")</f>
        <v>Yes</v>
      </c>
      <c r="Y5750">
        <f>IF(CleanedData[[#This Row],[Recommend]]="Yes",1,0)</f>
        <v>1</v>
      </c>
      <c r="Z5750" s="6">
        <f>CleanedData[[#This Row],[Purchase Amount]]*0.15</f>
        <v>2221.2464999999997</v>
      </c>
      <c r="AA5750" s="6">
        <f>CleanedData[[#This Row],[Purchase Amount]]*1.15</f>
        <v>17029.556499999999</v>
      </c>
    </row>
    <row r="5751" spans="1:27" x14ac:dyDescent="0.3">
      <c r="A5751">
        <v>6954</v>
      </c>
      <c r="B5751" t="s">
        <v>5976</v>
      </c>
      <c r="C5751" s="1">
        <v>45660</v>
      </c>
      <c r="D5751">
        <v>59</v>
      </c>
      <c r="E5751" t="s">
        <v>60</v>
      </c>
      <c r="F5751" t="s">
        <v>125</v>
      </c>
      <c r="G5751" t="s">
        <v>133</v>
      </c>
      <c r="H5751">
        <v>1</v>
      </c>
      <c r="I5751" t="s">
        <v>42</v>
      </c>
      <c r="J5751" t="s">
        <v>69</v>
      </c>
      <c r="K5751" t="s">
        <v>55</v>
      </c>
      <c r="L5751" t="s">
        <v>42</v>
      </c>
      <c r="M5751" t="s">
        <v>75</v>
      </c>
      <c r="N5751" t="s">
        <v>80</v>
      </c>
      <c r="O5751" t="s">
        <v>89</v>
      </c>
      <c r="P5751" t="s">
        <v>49</v>
      </c>
      <c r="Q5751" t="s">
        <v>50</v>
      </c>
      <c r="R5751" s="6">
        <f>_xlfn.XLOOKUP(CleanedData[[#This Row],[Product]],'02_Lookup_Tables'!$A$2:$A$126,'02_Lookup_Tables'!$B$2:$B$126)</f>
        <v>1734</v>
      </c>
      <c r="S5751" t="str">
        <f>VLOOKUP(CleanedData[[#This Row],[Product]],'02_Lookup_Tables'!$H$2:$I$126,2,FALSE)</f>
        <v>Home &amp; Living</v>
      </c>
      <c r="T5751" t="str">
        <f>VLOOKUP(CleanedData[[#This Row],[Province]],'02_Lookup_Tables'!$D$2:$E$10,2, FALSE)</f>
        <v>Western Region</v>
      </c>
      <c r="U5751" t="str" cm="1">
        <f t="array" ref="U5751">_xlfn.IFS(CleanedData[[#This Row],[Purchase Amount]]&lt;500,"Low",
CleanedData[[#This Row],[Purchase Amount]]&lt;5000,"Medium",
TRUE,"High")</f>
        <v>Medium</v>
      </c>
      <c r="V5751" t="str">
        <f>TEXT(CleanedData[[#This Row],[Date]],"mmmm")</f>
        <v>January</v>
      </c>
      <c r="W5751" t="str">
        <f>"Q"&amp;ROUNDUP(MONTH(CleanedData[[#This Row],[Date]])/3,0)</f>
        <v>Q1</v>
      </c>
      <c r="X5751" t="str">
        <f>IF(CleanedData[[#This Row],[Purchase Amount]]&gt;=5000,"Yes","No")</f>
        <v>No</v>
      </c>
      <c r="Y5751">
        <f>IF(CleanedData[[#This Row],[Recommend]]="Yes",1,0)</f>
        <v>0</v>
      </c>
      <c r="Z5751" s="6">
        <f>CleanedData[[#This Row],[Purchase Amount]]*0.15</f>
        <v>260.09999999999997</v>
      </c>
      <c r="AA5751" s="6">
        <f>CleanedData[[#This Row],[Purchase Amount]]*1.15</f>
        <v>1994.1</v>
      </c>
    </row>
    <row r="5752" spans="1:27" x14ac:dyDescent="0.3">
      <c r="A5752">
        <v>6956</v>
      </c>
      <c r="B5752" t="s">
        <v>5977</v>
      </c>
      <c r="C5752" s="1">
        <v>45812</v>
      </c>
      <c r="E5752" t="s">
        <v>60</v>
      </c>
      <c r="F5752" t="s">
        <v>130</v>
      </c>
      <c r="G5752" t="s">
        <v>636</v>
      </c>
      <c r="H5752">
        <v>4</v>
      </c>
      <c r="I5752" t="s">
        <v>45</v>
      </c>
      <c r="J5752" t="s">
        <v>63</v>
      </c>
      <c r="K5752" t="s">
        <v>64</v>
      </c>
      <c r="L5752" t="s">
        <v>42</v>
      </c>
      <c r="M5752" t="s">
        <v>236</v>
      </c>
      <c r="N5752" t="s">
        <v>96</v>
      </c>
      <c r="O5752" t="s">
        <v>89</v>
      </c>
      <c r="P5752" t="s">
        <v>70</v>
      </c>
      <c r="Q5752" t="s">
        <v>166</v>
      </c>
      <c r="R5752" s="6">
        <f>_xlfn.XLOOKUP(CleanedData[[#This Row],[Product]],'02_Lookup_Tables'!$A$2:$A$126,'02_Lookup_Tables'!$B$2:$B$126)</f>
        <v>6581.78</v>
      </c>
      <c r="S5752" t="str">
        <f>VLOOKUP(CleanedData[[#This Row],[Product]],'02_Lookup_Tables'!$H$2:$I$126,2,FALSE)</f>
        <v>Electronics</v>
      </c>
      <c r="T5752" t="str">
        <f>VLOOKUP(CleanedData[[#This Row],[Province]],'02_Lookup_Tables'!$D$2:$E$10,2, FALSE)</f>
        <v>Eastern Region</v>
      </c>
      <c r="U5752" t="str" cm="1">
        <f t="array" ref="U5752">_xlfn.IFS(CleanedData[[#This Row],[Purchase Amount]]&lt;500,"Low",
CleanedData[[#This Row],[Purchase Amount]]&lt;5000,"Medium",
TRUE,"High")</f>
        <v>High</v>
      </c>
      <c r="V5752" t="str">
        <f>TEXT(CleanedData[[#This Row],[Date]],"mmmm")</f>
        <v>June</v>
      </c>
      <c r="W5752" t="str">
        <f>"Q"&amp;ROUNDUP(MONTH(CleanedData[[#This Row],[Date]])/3,0)</f>
        <v>Q2</v>
      </c>
      <c r="X5752" t="str">
        <f>IF(CleanedData[[#This Row],[Purchase Amount]]&gt;=5000,"Yes","No")</f>
        <v>Yes</v>
      </c>
      <c r="Y5752">
        <f>IF(CleanedData[[#This Row],[Recommend]]="Yes",1,0)</f>
        <v>1</v>
      </c>
      <c r="Z5752" s="6">
        <f>CleanedData[[#This Row],[Purchase Amount]]*0.15</f>
        <v>987.26699999999994</v>
      </c>
      <c r="AA5752" s="6">
        <f>CleanedData[[#This Row],[Purchase Amount]]*1.15</f>
        <v>7569.0469999999996</v>
      </c>
    </row>
    <row r="5753" spans="1:27" x14ac:dyDescent="0.3">
      <c r="A5753">
        <v>6957</v>
      </c>
      <c r="B5753" t="s">
        <v>5978</v>
      </c>
      <c r="C5753" s="1">
        <v>45941</v>
      </c>
      <c r="D5753">
        <v>54</v>
      </c>
      <c r="E5753" t="s">
        <v>52</v>
      </c>
      <c r="F5753" t="s">
        <v>72</v>
      </c>
      <c r="G5753" t="s">
        <v>41</v>
      </c>
      <c r="H5753">
        <v>5</v>
      </c>
      <c r="I5753" t="s">
        <v>42</v>
      </c>
      <c r="J5753" t="s">
        <v>54</v>
      </c>
      <c r="K5753" t="s">
        <v>55</v>
      </c>
      <c r="L5753" t="s">
        <v>45</v>
      </c>
      <c r="M5753" t="s">
        <v>208</v>
      </c>
      <c r="N5753" t="s">
        <v>57</v>
      </c>
      <c r="O5753" t="s">
        <v>89</v>
      </c>
      <c r="P5753" t="s">
        <v>70</v>
      </c>
      <c r="Q5753" t="s">
        <v>93</v>
      </c>
      <c r="R5753" s="6">
        <f>_xlfn.XLOOKUP(CleanedData[[#This Row],[Product]],'02_Lookup_Tables'!$A$2:$A$126,'02_Lookup_Tables'!$B$2:$B$126)</f>
        <v>2479.5700000000002</v>
      </c>
      <c r="S5753" t="str">
        <f>VLOOKUP(CleanedData[[#This Row],[Product]],'02_Lookup_Tables'!$H$2:$I$126,2,FALSE)</f>
        <v>Accessories</v>
      </c>
      <c r="T5753" t="str">
        <f>VLOOKUP(CleanedData[[#This Row],[Province]],'02_Lookup_Tables'!$D$2:$E$10,2, FALSE)</f>
        <v>Central Region</v>
      </c>
      <c r="U5753" t="str" cm="1">
        <f t="array" ref="U5753">_xlfn.IFS(CleanedData[[#This Row],[Purchase Amount]]&lt;500,"Low",
CleanedData[[#This Row],[Purchase Amount]]&lt;5000,"Medium",
TRUE,"High")</f>
        <v>Medium</v>
      </c>
      <c r="V5753" t="str">
        <f>TEXT(CleanedData[[#This Row],[Date]],"mmmm")</f>
        <v>October</v>
      </c>
      <c r="W5753" t="str">
        <f>"Q"&amp;ROUNDUP(MONTH(CleanedData[[#This Row],[Date]])/3,0)</f>
        <v>Q4</v>
      </c>
      <c r="X5753" t="str">
        <f>IF(CleanedData[[#This Row],[Purchase Amount]]&gt;=5000,"Yes","No")</f>
        <v>No</v>
      </c>
      <c r="Y5753">
        <f>IF(CleanedData[[#This Row],[Recommend]]="Yes",1,0)</f>
        <v>0</v>
      </c>
      <c r="Z5753" s="6">
        <f>CleanedData[[#This Row],[Purchase Amount]]*0.15</f>
        <v>371.93549999999999</v>
      </c>
      <c r="AA5753" s="6">
        <f>CleanedData[[#This Row],[Purchase Amount]]*1.15</f>
        <v>2851.5054999999998</v>
      </c>
    </row>
    <row r="5754" spans="1:27" x14ac:dyDescent="0.3">
      <c r="A5754">
        <v>6958</v>
      </c>
      <c r="B5754" t="s">
        <v>5979</v>
      </c>
      <c r="C5754" s="1">
        <v>45817</v>
      </c>
      <c r="E5754" t="s">
        <v>60</v>
      </c>
      <c r="F5754" t="s">
        <v>40</v>
      </c>
      <c r="G5754" t="s">
        <v>53</v>
      </c>
      <c r="H5754">
        <v>2</v>
      </c>
      <c r="I5754" t="s">
        <v>42</v>
      </c>
      <c r="J5754" t="s">
        <v>54</v>
      </c>
      <c r="K5754" t="s">
        <v>44</v>
      </c>
      <c r="L5754" t="s">
        <v>42</v>
      </c>
      <c r="M5754" t="s">
        <v>100</v>
      </c>
      <c r="N5754" t="s">
        <v>47</v>
      </c>
      <c r="O5754" t="s">
        <v>48</v>
      </c>
      <c r="P5754" t="s">
        <v>49</v>
      </c>
      <c r="Q5754" t="s">
        <v>166</v>
      </c>
      <c r="R5754" s="6">
        <f>_xlfn.XLOOKUP(CleanedData[[#This Row],[Product]],'02_Lookup_Tables'!$A$2:$A$126,'02_Lookup_Tables'!$B$2:$B$126)</f>
        <v>444.38</v>
      </c>
      <c r="S5754" t="str">
        <f>VLOOKUP(CleanedData[[#This Row],[Product]],'02_Lookup_Tables'!$H$2:$I$126,2,FALSE)</f>
        <v>Beauty &amp; Personal Care</v>
      </c>
      <c r="T5754" t="str">
        <f>VLOOKUP(CleanedData[[#This Row],[Province]],'02_Lookup_Tables'!$D$2:$E$10,2, FALSE)</f>
        <v>Northern Region</v>
      </c>
      <c r="U5754" t="str" cm="1">
        <f t="array" ref="U5754">_xlfn.IFS(CleanedData[[#This Row],[Purchase Amount]]&lt;500,"Low",
CleanedData[[#This Row],[Purchase Amount]]&lt;5000,"Medium",
TRUE,"High")</f>
        <v>Low</v>
      </c>
      <c r="V5754" t="str">
        <f>TEXT(CleanedData[[#This Row],[Date]],"mmmm")</f>
        <v>June</v>
      </c>
      <c r="W5754" t="str">
        <f>"Q"&amp;ROUNDUP(MONTH(CleanedData[[#This Row],[Date]])/3,0)</f>
        <v>Q2</v>
      </c>
      <c r="X5754" t="str">
        <f>IF(CleanedData[[#This Row],[Purchase Amount]]&gt;=5000,"Yes","No")</f>
        <v>No</v>
      </c>
      <c r="Y5754">
        <f>IF(CleanedData[[#This Row],[Recommend]]="Yes",1,0)</f>
        <v>0</v>
      </c>
      <c r="Z5754" s="6">
        <f>CleanedData[[#This Row],[Purchase Amount]]*0.15</f>
        <v>66.656999999999996</v>
      </c>
      <c r="AA5754" s="6">
        <f>CleanedData[[#This Row],[Purchase Amount]]*1.15</f>
        <v>511.03699999999998</v>
      </c>
    </row>
    <row r="5755" spans="1:27" x14ac:dyDescent="0.3">
      <c r="A5755">
        <v>6959</v>
      </c>
      <c r="B5755" t="s">
        <v>5980</v>
      </c>
      <c r="C5755" s="1">
        <v>45969</v>
      </c>
      <c r="D5755">
        <v>28</v>
      </c>
      <c r="E5755" t="s">
        <v>60</v>
      </c>
      <c r="F5755" t="s">
        <v>130</v>
      </c>
      <c r="G5755" t="s">
        <v>288</v>
      </c>
      <c r="H5755">
        <v>4</v>
      </c>
      <c r="I5755" t="s">
        <v>42</v>
      </c>
      <c r="J5755" t="s">
        <v>69</v>
      </c>
      <c r="K5755" t="s">
        <v>55</v>
      </c>
      <c r="L5755" t="s">
        <v>45</v>
      </c>
      <c r="M5755" t="s">
        <v>92</v>
      </c>
      <c r="N5755" t="s">
        <v>96</v>
      </c>
      <c r="O5755" t="s">
        <v>89</v>
      </c>
      <c r="P5755" t="s">
        <v>70</v>
      </c>
      <c r="Q5755" t="s">
        <v>58</v>
      </c>
      <c r="R5755" s="6">
        <f>_xlfn.XLOOKUP(CleanedData[[#This Row],[Product]],'02_Lookup_Tables'!$A$2:$A$126,'02_Lookup_Tables'!$B$2:$B$126)</f>
        <v>605.1</v>
      </c>
      <c r="S5755" t="str">
        <f>VLOOKUP(CleanedData[[#This Row],[Product]],'02_Lookup_Tables'!$H$2:$I$126,2,FALSE)</f>
        <v>Apparel</v>
      </c>
      <c r="T5755" t="str">
        <f>VLOOKUP(CleanedData[[#This Row],[Province]],'02_Lookup_Tables'!$D$2:$E$10,2, FALSE)</f>
        <v>Eastern Region</v>
      </c>
      <c r="U5755" t="str" cm="1">
        <f t="array" ref="U5755">_xlfn.IFS(CleanedData[[#This Row],[Purchase Amount]]&lt;500,"Low",
CleanedData[[#This Row],[Purchase Amount]]&lt;5000,"Medium",
TRUE,"High")</f>
        <v>Medium</v>
      </c>
      <c r="V5755" t="str">
        <f>TEXT(CleanedData[[#This Row],[Date]],"mmmm")</f>
        <v>November</v>
      </c>
      <c r="W5755" t="str">
        <f>"Q"&amp;ROUNDUP(MONTH(CleanedData[[#This Row],[Date]])/3,0)</f>
        <v>Q4</v>
      </c>
      <c r="X5755" t="str">
        <f>IF(CleanedData[[#This Row],[Purchase Amount]]&gt;=5000,"Yes","No")</f>
        <v>No</v>
      </c>
      <c r="Y5755">
        <f>IF(CleanedData[[#This Row],[Recommend]]="Yes",1,0)</f>
        <v>0</v>
      </c>
      <c r="Z5755" s="6">
        <f>CleanedData[[#This Row],[Purchase Amount]]*0.15</f>
        <v>90.765000000000001</v>
      </c>
      <c r="AA5755" s="6">
        <f>CleanedData[[#This Row],[Purchase Amount]]*1.15</f>
        <v>695.86500000000001</v>
      </c>
    </row>
    <row r="5756" spans="1:27" x14ac:dyDescent="0.3">
      <c r="A5756">
        <v>6961</v>
      </c>
      <c r="B5756" t="s">
        <v>5981</v>
      </c>
      <c r="C5756" s="1">
        <v>45991</v>
      </c>
      <c r="D5756">
        <v>59</v>
      </c>
      <c r="E5756" t="s">
        <v>52</v>
      </c>
      <c r="F5756" t="s">
        <v>130</v>
      </c>
      <c r="G5756" t="s">
        <v>288</v>
      </c>
      <c r="H5756">
        <v>2</v>
      </c>
      <c r="I5756" t="s">
        <v>45</v>
      </c>
      <c r="J5756" t="s">
        <v>63</v>
      </c>
      <c r="K5756" t="s">
        <v>64</v>
      </c>
      <c r="L5756" t="s">
        <v>45</v>
      </c>
      <c r="M5756" t="s">
        <v>65</v>
      </c>
      <c r="N5756" t="s">
        <v>47</v>
      </c>
      <c r="O5756" t="s">
        <v>89</v>
      </c>
      <c r="P5756" t="s">
        <v>49</v>
      </c>
      <c r="Q5756" t="s">
        <v>50</v>
      </c>
      <c r="R5756" s="6">
        <f>_xlfn.XLOOKUP(CleanedData[[#This Row],[Product]],'02_Lookup_Tables'!$A$2:$A$126,'02_Lookup_Tables'!$B$2:$B$126)</f>
        <v>605.1</v>
      </c>
      <c r="S5756" t="str">
        <f>VLOOKUP(CleanedData[[#This Row],[Product]],'02_Lookup_Tables'!$H$2:$I$126,2,FALSE)</f>
        <v>Apparel</v>
      </c>
      <c r="T5756" t="str">
        <f>VLOOKUP(CleanedData[[#This Row],[Province]],'02_Lookup_Tables'!$D$2:$E$10,2, FALSE)</f>
        <v>Eastern Region</v>
      </c>
      <c r="U5756" t="str" cm="1">
        <f t="array" ref="U5756">_xlfn.IFS(CleanedData[[#This Row],[Purchase Amount]]&lt;500,"Low",
CleanedData[[#This Row],[Purchase Amount]]&lt;5000,"Medium",
TRUE,"High")</f>
        <v>Medium</v>
      </c>
      <c r="V5756" t="str">
        <f>TEXT(CleanedData[[#This Row],[Date]],"mmmm")</f>
        <v>November</v>
      </c>
      <c r="W5756" t="str">
        <f>"Q"&amp;ROUNDUP(MONTH(CleanedData[[#This Row],[Date]])/3,0)</f>
        <v>Q4</v>
      </c>
      <c r="X5756" t="str">
        <f>IF(CleanedData[[#This Row],[Purchase Amount]]&gt;=5000,"Yes","No")</f>
        <v>No</v>
      </c>
      <c r="Y5756">
        <f>IF(CleanedData[[#This Row],[Recommend]]="Yes",1,0)</f>
        <v>1</v>
      </c>
      <c r="Z5756" s="6">
        <f>CleanedData[[#This Row],[Purchase Amount]]*0.15</f>
        <v>90.765000000000001</v>
      </c>
      <c r="AA5756" s="6">
        <f>CleanedData[[#This Row],[Purchase Amount]]*1.15</f>
        <v>695.86500000000001</v>
      </c>
    </row>
    <row r="5757" spans="1:27" x14ac:dyDescent="0.3">
      <c r="A5757">
        <v>6962</v>
      </c>
      <c r="B5757" t="s">
        <v>5982</v>
      </c>
      <c r="C5757" s="1">
        <v>45865</v>
      </c>
      <c r="D5757">
        <v>70</v>
      </c>
      <c r="E5757" t="s">
        <v>60</v>
      </c>
      <c r="F5757" t="s">
        <v>125</v>
      </c>
      <c r="G5757" t="s">
        <v>153</v>
      </c>
      <c r="H5757">
        <v>3</v>
      </c>
      <c r="I5757" t="s">
        <v>45</v>
      </c>
      <c r="J5757" t="s">
        <v>74</v>
      </c>
      <c r="K5757" t="s">
        <v>44</v>
      </c>
      <c r="L5757" t="s">
        <v>42</v>
      </c>
      <c r="M5757" t="s">
        <v>190</v>
      </c>
      <c r="N5757" t="s">
        <v>48</v>
      </c>
      <c r="O5757" t="s">
        <v>89</v>
      </c>
      <c r="P5757" t="s">
        <v>49</v>
      </c>
      <c r="Q5757" t="s">
        <v>97</v>
      </c>
      <c r="R5757" s="6">
        <f>_xlfn.XLOOKUP(CleanedData[[#This Row],[Product]],'02_Lookup_Tables'!$A$2:$A$126,'02_Lookup_Tables'!$B$2:$B$126)</f>
        <v>1011.68</v>
      </c>
      <c r="S5757" t="str">
        <f>VLOOKUP(CleanedData[[#This Row],[Product]],'02_Lookup_Tables'!$H$2:$I$126,2,FALSE)</f>
        <v>Accessories</v>
      </c>
      <c r="T5757" t="str">
        <f>VLOOKUP(CleanedData[[#This Row],[Province]],'02_Lookup_Tables'!$D$2:$E$10,2, FALSE)</f>
        <v>Western Region</v>
      </c>
      <c r="U5757" t="str" cm="1">
        <f t="array" ref="U5757">_xlfn.IFS(CleanedData[[#This Row],[Purchase Amount]]&lt;500,"Low",
CleanedData[[#This Row],[Purchase Amount]]&lt;5000,"Medium",
TRUE,"High")</f>
        <v>Medium</v>
      </c>
      <c r="V5757" t="str">
        <f>TEXT(CleanedData[[#This Row],[Date]],"mmmm")</f>
        <v>July</v>
      </c>
      <c r="W5757" t="str">
        <f>"Q"&amp;ROUNDUP(MONTH(CleanedData[[#This Row],[Date]])/3,0)</f>
        <v>Q3</v>
      </c>
      <c r="X5757" t="str">
        <f>IF(CleanedData[[#This Row],[Purchase Amount]]&gt;=5000,"Yes","No")</f>
        <v>No</v>
      </c>
      <c r="Y5757">
        <f>IF(CleanedData[[#This Row],[Recommend]]="Yes",1,0)</f>
        <v>1</v>
      </c>
      <c r="Z5757" s="6">
        <f>CleanedData[[#This Row],[Purchase Amount]]*0.15</f>
        <v>151.75199999999998</v>
      </c>
      <c r="AA5757" s="6">
        <f>CleanedData[[#This Row],[Purchase Amount]]*1.15</f>
        <v>1163.4319999999998</v>
      </c>
    </row>
    <row r="5758" spans="1:27" x14ac:dyDescent="0.3">
      <c r="A5758">
        <v>6963</v>
      </c>
      <c r="B5758" t="s">
        <v>5983</v>
      </c>
      <c r="C5758" s="1">
        <v>45511</v>
      </c>
      <c r="D5758">
        <v>21</v>
      </c>
      <c r="E5758" t="s">
        <v>60</v>
      </c>
      <c r="F5758" t="s">
        <v>83</v>
      </c>
      <c r="G5758" t="s">
        <v>454</v>
      </c>
      <c r="H5758">
        <v>5</v>
      </c>
      <c r="I5758" t="s">
        <v>45</v>
      </c>
      <c r="J5758" t="s">
        <v>69</v>
      </c>
      <c r="K5758" t="s">
        <v>64</v>
      </c>
      <c r="L5758" t="s">
        <v>42</v>
      </c>
      <c r="M5758" t="s">
        <v>79</v>
      </c>
      <c r="N5758" t="s">
        <v>57</v>
      </c>
      <c r="O5758" t="s">
        <v>89</v>
      </c>
      <c r="P5758" t="s">
        <v>70</v>
      </c>
      <c r="Q5758" t="s">
        <v>66</v>
      </c>
      <c r="R5758" s="6">
        <f>_xlfn.XLOOKUP(CleanedData[[#This Row],[Product]],'02_Lookup_Tables'!$A$2:$A$126,'02_Lookup_Tables'!$B$2:$B$126)</f>
        <v>2413.3000000000002</v>
      </c>
      <c r="S5758" t="str">
        <f>VLOOKUP(CleanedData[[#This Row],[Product]],'02_Lookup_Tables'!$H$2:$I$126,2,FALSE)</f>
        <v>Electronics</v>
      </c>
      <c r="T5758" t="str">
        <f>VLOOKUP(CleanedData[[#This Row],[Province]],'02_Lookup_Tables'!$D$2:$E$10,2, FALSE)</f>
        <v>Western Region</v>
      </c>
      <c r="U5758" t="str" cm="1">
        <f t="array" ref="U5758">_xlfn.IFS(CleanedData[[#This Row],[Purchase Amount]]&lt;500,"Low",
CleanedData[[#This Row],[Purchase Amount]]&lt;5000,"Medium",
TRUE,"High")</f>
        <v>Medium</v>
      </c>
      <c r="V5758" t="str">
        <f>TEXT(CleanedData[[#This Row],[Date]],"mmmm")</f>
        <v>August</v>
      </c>
      <c r="W5758" t="str">
        <f>"Q"&amp;ROUNDUP(MONTH(CleanedData[[#This Row],[Date]])/3,0)</f>
        <v>Q3</v>
      </c>
      <c r="X5758" t="str">
        <f>IF(CleanedData[[#This Row],[Purchase Amount]]&gt;=5000,"Yes","No")</f>
        <v>No</v>
      </c>
      <c r="Y5758">
        <f>IF(CleanedData[[#This Row],[Recommend]]="Yes",1,0)</f>
        <v>1</v>
      </c>
      <c r="Z5758" s="6">
        <f>CleanedData[[#This Row],[Purchase Amount]]*0.15</f>
        <v>361.995</v>
      </c>
      <c r="AA5758" s="6">
        <f>CleanedData[[#This Row],[Purchase Amount]]*1.15</f>
        <v>2775.2950000000001</v>
      </c>
    </row>
    <row r="5759" spans="1:27" x14ac:dyDescent="0.3">
      <c r="A5759">
        <v>6964</v>
      </c>
      <c r="B5759" t="s">
        <v>5984</v>
      </c>
      <c r="C5759" s="1">
        <v>45459</v>
      </c>
      <c r="D5759">
        <v>19</v>
      </c>
      <c r="E5759" t="s">
        <v>52</v>
      </c>
      <c r="F5759" t="s">
        <v>130</v>
      </c>
      <c r="G5759" t="s">
        <v>155</v>
      </c>
      <c r="H5759">
        <v>5</v>
      </c>
      <c r="I5759" t="s">
        <v>42</v>
      </c>
      <c r="J5759" t="s">
        <v>54</v>
      </c>
      <c r="K5759" t="s">
        <v>44</v>
      </c>
      <c r="L5759" t="s">
        <v>45</v>
      </c>
      <c r="M5759" t="s">
        <v>88</v>
      </c>
      <c r="N5759" t="s">
        <v>57</v>
      </c>
      <c r="O5759" t="s">
        <v>89</v>
      </c>
      <c r="P5759" t="s">
        <v>70</v>
      </c>
      <c r="Q5759" t="s">
        <v>66</v>
      </c>
      <c r="R5759" s="6">
        <f>_xlfn.XLOOKUP(CleanedData[[#This Row],[Product]],'02_Lookup_Tables'!$A$2:$A$126,'02_Lookup_Tables'!$B$2:$B$126)</f>
        <v>1355.08</v>
      </c>
      <c r="S5759" t="str">
        <f>VLOOKUP(CleanedData[[#This Row],[Product]],'02_Lookup_Tables'!$H$2:$I$126,2,FALSE)</f>
        <v>Sports &amp; Outdoors</v>
      </c>
      <c r="T5759" t="str">
        <f>VLOOKUP(CleanedData[[#This Row],[Province]],'02_Lookup_Tables'!$D$2:$E$10,2, FALSE)</f>
        <v>Eastern Region</v>
      </c>
      <c r="U5759" t="str" cm="1">
        <f t="array" ref="U5759">_xlfn.IFS(CleanedData[[#This Row],[Purchase Amount]]&lt;500,"Low",
CleanedData[[#This Row],[Purchase Amount]]&lt;5000,"Medium",
TRUE,"High")</f>
        <v>Medium</v>
      </c>
      <c r="V5759" t="str">
        <f>TEXT(CleanedData[[#This Row],[Date]],"mmmm")</f>
        <v>June</v>
      </c>
      <c r="W5759" t="str">
        <f>"Q"&amp;ROUNDUP(MONTH(CleanedData[[#This Row],[Date]])/3,0)</f>
        <v>Q2</v>
      </c>
      <c r="X5759" t="str">
        <f>IF(CleanedData[[#This Row],[Purchase Amount]]&gt;=5000,"Yes","No")</f>
        <v>No</v>
      </c>
      <c r="Y5759">
        <f>IF(CleanedData[[#This Row],[Recommend]]="Yes",1,0)</f>
        <v>0</v>
      </c>
      <c r="Z5759" s="6">
        <f>CleanedData[[#This Row],[Purchase Amount]]*0.15</f>
        <v>203.26199999999997</v>
      </c>
      <c r="AA5759" s="6">
        <f>CleanedData[[#This Row],[Purchase Amount]]*1.15</f>
        <v>1558.3419999999999</v>
      </c>
    </row>
    <row r="5760" spans="1:27" x14ac:dyDescent="0.3">
      <c r="A5760">
        <v>6965</v>
      </c>
      <c r="B5760" t="s">
        <v>5985</v>
      </c>
      <c r="C5760" s="1">
        <v>45835</v>
      </c>
      <c r="D5760">
        <v>55</v>
      </c>
      <c r="E5760" t="s">
        <v>60</v>
      </c>
      <c r="F5760" t="s">
        <v>72</v>
      </c>
      <c r="G5760" t="s">
        <v>419</v>
      </c>
      <c r="H5760">
        <v>5</v>
      </c>
      <c r="I5760" t="s">
        <v>42</v>
      </c>
      <c r="J5760" t="s">
        <v>54</v>
      </c>
      <c r="K5760" t="s">
        <v>64</v>
      </c>
      <c r="L5760" t="s">
        <v>45</v>
      </c>
      <c r="M5760" t="s">
        <v>123</v>
      </c>
      <c r="N5760" t="s">
        <v>57</v>
      </c>
      <c r="O5760" t="s">
        <v>89</v>
      </c>
      <c r="P5760" t="s">
        <v>70</v>
      </c>
      <c r="Q5760" t="s">
        <v>50</v>
      </c>
      <c r="R5760" s="6">
        <f>_xlfn.XLOOKUP(CleanedData[[#This Row],[Product]],'02_Lookup_Tables'!$A$2:$A$126,'02_Lookup_Tables'!$B$2:$B$126)</f>
        <v>96.11</v>
      </c>
      <c r="S5760" t="str">
        <f>VLOOKUP(CleanedData[[#This Row],[Product]],'02_Lookup_Tables'!$H$2:$I$126,2,FALSE)</f>
        <v>Apparel</v>
      </c>
      <c r="T5760" t="str">
        <f>VLOOKUP(CleanedData[[#This Row],[Province]],'02_Lookup_Tables'!$D$2:$E$10,2, FALSE)</f>
        <v>Central Region</v>
      </c>
      <c r="U5760" t="str" cm="1">
        <f t="array" ref="U5760">_xlfn.IFS(CleanedData[[#This Row],[Purchase Amount]]&lt;500,"Low",
CleanedData[[#This Row],[Purchase Amount]]&lt;5000,"Medium",
TRUE,"High")</f>
        <v>Low</v>
      </c>
      <c r="V5760" t="str">
        <f>TEXT(CleanedData[[#This Row],[Date]],"mmmm")</f>
        <v>June</v>
      </c>
      <c r="W5760" t="str">
        <f>"Q"&amp;ROUNDUP(MONTH(CleanedData[[#This Row],[Date]])/3,0)</f>
        <v>Q2</v>
      </c>
      <c r="X5760" t="str">
        <f>IF(CleanedData[[#This Row],[Purchase Amount]]&gt;=5000,"Yes","No")</f>
        <v>No</v>
      </c>
      <c r="Y5760">
        <f>IF(CleanedData[[#This Row],[Recommend]]="Yes",1,0)</f>
        <v>0</v>
      </c>
      <c r="Z5760" s="6">
        <f>CleanedData[[#This Row],[Purchase Amount]]*0.15</f>
        <v>14.416499999999999</v>
      </c>
      <c r="AA5760" s="6">
        <f>CleanedData[[#This Row],[Purchase Amount]]*1.15</f>
        <v>110.52649999999998</v>
      </c>
    </row>
    <row r="5761" spans="1:27" x14ac:dyDescent="0.3">
      <c r="A5761">
        <v>6966</v>
      </c>
      <c r="B5761" t="s">
        <v>5986</v>
      </c>
      <c r="C5761" s="1">
        <v>45530</v>
      </c>
      <c r="D5761">
        <v>25</v>
      </c>
      <c r="E5761" t="s">
        <v>52</v>
      </c>
      <c r="F5761" t="s">
        <v>61</v>
      </c>
      <c r="G5761" t="s">
        <v>668</v>
      </c>
      <c r="H5761">
        <v>1</v>
      </c>
      <c r="I5761" t="s">
        <v>45</v>
      </c>
      <c r="J5761" t="s">
        <v>43</v>
      </c>
      <c r="K5761" t="s">
        <v>44</v>
      </c>
      <c r="L5761" t="s">
        <v>42</v>
      </c>
      <c r="M5761" t="s">
        <v>231</v>
      </c>
      <c r="N5761" t="s">
        <v>80</v>
      </c>
      <c r="O5761" t="s">
        <v>89</v>
      </c>
      <c r="P5761" t="s">
        <v>49</v>
      </c>
      <c r="Q5761" t="s">
        <v>58</v>
      </c>
      <c r="R5761" s="6">
        <f>_xlfn.XLOOKUP(CleanedData[[#This Row],[Product]],'02_Lookup_Tables'!$A$2:$A$126,'02_Lookup_Tables'!$B$2:$B$126)</f>
        <v>301.58</v>
      </c>
      <c r="S5761" t="str">
        <f>VLOOKUP(CleanedData[[#This Row],[Product]],'02_Lookup_Tables'!$H$2:$I$126,2,FALSE)</f>
        <v>Food</v>
      </c>
      <c r="T5761" t="str">
        <f>VLOOKUP(CleanedData[[#This Row],[Province]],'02_Lookup_Tables'!$D$2:$E$10,2, FALSE)</f>
        <v>Southern Region</v>
      </c>
      <c r="U5761" t="str" cm="1">
        <f t="array" ref="U5761">_xlfn.IFS(CleanedData[[#This Row],[Purchase Amount]]&lt;500,"Low",
CleanedData[[#This Row],[Purchase Amount]]&lt;5000,"Medium",
TRUE,"High")</f>
        <v>Low</v>
      </c>
      <c r="V5761" t="str">
        <f>TEXT(CleanedData[[#This Row],[Date]],"mmmm")</f>
        <v>August</v>
      </c>
      <c r="W5761" t="str">
        <f>"Q"&amp;ROUNDUP(MONTH(CleanedData[[#This Row],[Date]])/3,0)</f>
        <v>Q3</v>
      </c>
      <c r="X5761" t="str">
        <f>IF(CleanedData[[#This Row],[Purchase Amount]]&gt;=5000,"Yes","No")</f>
        <v>No</v>
      </c>
      <c r="Y5761">
        <f>IF(CleanedData[[#This Row],[Recommend]]="Yes",1,0)</f>
        <v>1</v>
      </c>
      <c r="Z5761" s="6">
        <f>CleanedData[[#This Row],[Purchase Amount]]*0.15</f>
        <v>45.236999999999995</v>
      </c>
      <c r="AA5761" s="6">
        <f>CleanedData[[#This Row],[Purchase Amount]]*1.15</f>
        <v>346.81699999999995</v>
      </c>
    </row>
    <row r="5762" spans="1:27" x14ac:dyDescent="0.3">
      <c r="A5762">
        <v>6967</v>
      </c>
      <c r="B5762" t="s">
        <v>5987</v>
      </c>
      <c r="C5762" s="1">
        <v>45697</v>
      </c>
      <c r="D5762">
        <v>41</v>
      </c>
      <c r="E5762" t="s">
        <v>52</v>
      </c>
      <c r="F5762" t="s">
        <v>61</v>
      </c>
      <c r="G5762" t="s">
        <v>126</v>
      </c>
      <c r="H5762">
        <v>2</v>
      </c>
      <c r="I5762" t="s">
        <v>42</v>
      </c>
      <c r="J5762" t="s">
        <v>63</v>
      </c>
      <c r="K5762" t="s">
        <v>55</v>
      </c>
      <c r="L5762" t="s">
        <v>42</v>
      </c>
      <c r="M5762" t="s">
        <v>75</v>
      </c>
      <c r="N5762" t="s">
        <v>47</v>
      </c>
      <c r="O5762" t="s">
        <v>89</v>
      </c>
      <c r="P5762" t="s">
        <v>49</v>
      </c>
      <c r="Q5762" t="s">
        <v>81</v>
      </c>
      <c r="R5762" s="6">
        <f>_xlfn.XLOOKUP(CleanedData[[#This Row],[Product]],'02_Lookup_Tables'!$A$2:$A$126,'02_Lookup_Tables'!$B$2:$B$126)</f>
        <v>343.42</v>
      </c>
      <c r="S5762" t="str">
        <f>VLOOKUP(CleanedData[[#This Row],[Product]],'02_Lookup_Tables'!$H$2:$I$126,2,FALSE)</f>
        <v>Food</v>
      </c>
      <c r="T5762" t="str">
        <f>VLOOKUP(CleanedData[[#This Row],[Province]],'02_Lookup_Tables'!$D$2:$E$10,2, FALSE)</f>
        <v>Southern Region</v>
      </c>
      <c r="U5762" t="str" cm="1">
        <f t="array" ref="U5762">_xlfn.IFS(CleanedData[[#This Row],[Purchase Amount]]&lt;500,"Low",
CleanedData[[#This Row],[Purchase Amount]]&lt;5000,"Medium",
TRUE,"High")</f>
        <v>Low</v>
      </c>
      <c r="V5762" t="str">
        <f>TEXT(CleanedData[[#This Row],[Date]],"mmmm")</f>
        <v>February</v>
      </c>
      <c r="W5762" t="str">
        <f>"Q"&amp;ROUNDUP(MONTH(CleanedData[[#This Row],[Date]])/3,0)</f>
        <v>Q1</v>
      </c>
      <c r="X5762" t="str">
        <f>IF(CleanedData[[#This Row],[Purchase Amount]]&gt;=5000,"Yes","No")</f>
        <v>No</v>
      </c>
      <c r="Y5762">
        <f>IF(CleanedData[[#This Row],[Recommend]]="Yes",1,0)</f>
        <v>0</v>
      </c>
      <c r="Z5762" s="6">
        <f>CleanedData[[#This Row],[Purchase Amount]]*0.15</f>
        <v>51.512999999999998</v>
      </c>
      <c r="AA5762" s="6">
        <f>CleanedData[[#This Row],[Purchase Amount]]*1.15</f>
        <v>394.93299999999999</v>
      </c>
    </row>
    <row r="5763" spans="1:27" x14ac:dyDescent="0.3">
      <c r="A5763">
        <v>6969</v>
      </c>
      <c r="B5763" t="s">
        <v>5988</v>
      </c>
      <c r="C5763" s="1">
        <v>45419</v>
      </c>
      <c r="E5763" t="s">
        <v>52</v>
      </c>
      <c r="F5763" t="s">
        <v>40</v>
      </c>
      <c r="G5763" t="s">
        <v>118</v>
      </c>
      <c r="H5763">
        <v>1</v>
      </c>
      <c r="I5763" t="s">
        <v>45</v>
      </c>
      <c r="J5763" t="s">
        <v>54</v>
      </c>
      <c r="K5763" t="s">
        <v>64</v>
      </c>
      <c r="L5763" t="s">
        <v>45</v>
      </c>
      <c r="M5763" t="s">
        <v>231</v>
      </c>
      <c r="N5763" t="s">
        <v>80</v>
      </c>
      <c r="O5763" t="s">
        <v>89</v>
      </c>
      <c r="P5763" t="s">
        <v>49</v>
      </c>
      <c r="Q5763" t="s">
        <v>166</v>
      </c>
      <c r="R5763" s="6">
        <f>_xlfn.XLOOKUP(CleanedData[[#This Row],[Product]],'02_Lookup_Tables'!$A$2:$A$126,'02_Lookup_Tables'!$B$2:$B$126)</f>
        <v>368.99</v>
      </c>
      <c r="S5763" t="str">
        <f>VLOOKUP(CleanedData[[#This Row],[Product]],'02_Lookup_Tables'!$H$2:$I$126,2,FALSE)</f>
        <v>Accessories</v>
      </c>
      <c r="T5763" t="str">
        <f>VLOOKUP(CleanedData[[#This Row],[Province]],'02_Lookup_Tables'!$D$2:$E$10,2, FALSE)</f>
        <v>Northern Region</v>
      </c>
      <c r="U5763" t="str" cm="1">
        <f t="array" ref="U5763">_xlfn.IFS(CleanedData[[#This Row],[Purchase Amount]]&lt;500,"Low",
CleanedData[[#This Row],[Purchase Amount]]&lt;5000,"Medium",
TRUE,"High")</f>
        <v>Low</v>
      </c>
      <c r="V5763" t="str">
        <f>TEXT(CleanedData[[#This Row],[Date]],"mmmm")</f>
        <v>May</v>
      </c>
      <c r="W5763" t="str">
        <f>"Q"&amp;ROUNDUP(MONTH(CleanedData[[#This Row],[Date]])/3,0)</f>
        <v>Q2</v>
      </c>
      <c r="X5763" t="str">
        <f>IF(CleanedData[[#This Row],[Purchase Amount]]&gt;=5000,"Yes","No")</f>
        <v>No</v>
      </c>
      <c r="Y5763">
        <f>IF(CleanedData[[#This Row],[Recommend]]="Yes",1,0)</f>
        <v>1</v>
      </c>
      <c r="Z5763" s="6">
        <f>CleanedData[[#This Row],[Purchase Amount]]*0.15</f>
        <v>55.348500000000001</v>
      </c>
      <c r="AA5763" s="6">
        <f>CleanedData[[#This Row],[Purchase Amount]]*1.15</f>
        <v>424.33849999999995</v>
      </c>
    </row>
    <row r="5764" spans="1:27" x14ac:dyDescent="0.3">
      <c r="A5764">
        <v>6972</v>
      </c>
      <c r="B5764" t="s">
        <v>5989</v>
      </c>
      <c r="C5764" s="1">
        <v>45788</v>
      </c>
      <c r="D5764">
        <v>26</v>
      </c>
      <c r="E5764" t="s">
        <v>39</v>
      </c>
      <c r="F5764" t="s">
        <v>68</v>
      </c>
      <c r="G5764" t="s">
        <v>309</v>
      </c>
      <c r="H5764">
        <v>1</v>
      </c>
      <c r="I5764" t="s">
        <v>42</v>
      </c>
      <c r="J5764" t="s">
        <v>63</v>
      </c>
      <c r="K5764" t="s">
        <v>55</v>
      </c>
      <c r="L5764" t="s">
        <v>42</v>
      </c>
      <c r="M5764" t="s">
        <v>85</v>
      </c>
      <c r="N5764" t="s">
        <v>80</v>
      </c>
      <c r="O5764" t="s">
        <v>48</v>
      </c>
      <c r="P5764" t="s">
        <v>49</v>
      </c>
      <c r="Q5764" t="s">
        <v>58</v>
      </c>
      <c r="R5764" s="6">
        <f>_xlfn.XLOOKUP(CleanedData[[#This Row],[Product]],'02_Lookup_Tables'!$A$2:$A$126,'02_Lookup_Tables'!$B$2:$B$126)</f>
        <v>353.21</v>
      </c>
      <c r="S5764" t="str">
        <f>VLOOKUP(CleanedData[[#This Row],[Product]],'02_Lookup_Tables'!$H$2:$I$126,2,FALSE)</f>
        <v>Food</v>
      </c>
      <c r="T5764" t="str">
        <f>VLOOKUP(CleanedData[[#This Row],[Province]],'02_Lookup_Tables'!$D$2:$E$10,2, FALSE)</f>
        <v>Northern Region</v>
      </c>
      <c r="U5764" t="str" cm="1">
        <f t="array" ref="U5764">_xlfn.IFS(CleanedData[[#This Row],[Purchase Amount]]&lt;500,"Low",
CleanedData[[#This Row],[Purchase Amount]]&lt;5000,"Medium",
TRUE,"High")</f>
        <v>Low</v>
      </c>
      <c r="V5764" t="str">
        <f>TEXT(CleanedData[[#This Row],[Date]],"mmmm")</f>
        <v>May</v>
      </c>
      <c r="W5764" t="str">
        <f>"Q"&amp;ROUNDUP(MONTH(CleanedData[[#This Row],[Date]])/3,0)</f>
        <v>Q2</v>
      </c>
      <c r="X5764" t="str">
        <f>IF(CleanedData[[#This Row],[Purchase Amount]]&gt;=5000,"Yes","No")</f>
        <v>No</v>
      </c>
      <c r="Y5764">
        <f>IF(CleanedData[[#This Row],[Recommend]]="Yes",1,0)</f>
        <v>0</v>
      </c>
      <c r="Z5764" s="6">
        <f>CleanedData[[#This Row],[Purchase Amount]]*0.15</f>
        <v>52.981499999999997</v>
      </c>
      <c r="AA5764" s="6">
        <f>CleanedData[[#This Row],[Purchase Amount]]*1.15</f>
        <v>406.19149999999996</v>
      </c>
    </row>
    <row r="5765" spans="1:27" x14ac:dyDescent="0.3">
      <c r="A5765">
        <v>6973</v>
      </c>
      <c r="B5765" t="s">
        <v>5990</v>
      </c>
      <c r="C5765" s="1">
        <v>45558</v>
      </c>
      <c r="D5765">
        <v>63</v>
      </c>
      <c r="E5765" t="s">
        <v>60</v>
      </c>
      <c r="F5765" t="s">
        <v>40</v>
      </c>
      <c r="G5765" t="s">
        <v>362</v>
      </c>
      <c r="H5765">
        <v>1</v>
      </c>
      <c r="I5765" t="s">
        <v>42</v>
      </c>
      <c r="J5765" t="s">
        <v>54</v>
      </c>
      <c r="K5765" t="s">
        <v>55</v>
      </c>
      <c r="L5765" t="s">
        <v>42</v>
      </c>
      <c r="M5765" t="s">
        <v>165</v>
      </c>
      <c r="N5765" t="s">
        <v>80</v>
      </c>
      <c r="O5765" t="s">
        <v>89</v>
      </c>
      <c r="P5765" t="s">
        <v>49</v>
      </c>
      <c r="Q5765" t="s">
        <v>50</v>
      </c>
      <c r="R5765" s="6">
        <f>_xlfn.XLOOKUP(CleanedData[[#This Row],[Product]],'02_Lookup_Tables'!$A$2:$A$126,'02_Lookup_Tables'!$B$2:$B$126)</f>
        <v>1746.77</v>
      </c>
      <c r="S5765" t="str">
        <f>VLOOKUP(CleanedData[[#This Row],[Product]],'02_Lookup_Tables'!$H$2:$I$126,2,FALSE)</f>
        <v>Home Devices</v>
      </c>
      <c r="T5765" t="str">
        <f>VLOOKUP(CleanedData[[#This Row],[Province]],'02_Lookup_Tables'!$D$2:$E$10,2, FALSE)</f>
        <v>Northern Region</v>
      </c>
      <c r="U5765" t="str" cm="1">
        <f t="array" ref="U5765">_xlfn.IFS(CleanedData[[#This Row],[Purchase Amount]]&lt;500,"Low",
CleanedData[[#This Row],[Purchase Amount]]&lt;5000,"Medium",
TRUE,"High")</f>
        <v>Medium</v>
      </c>
      <c r="V5765" t="str">
        <f>TEXT(CleanedData[[#This Row],[Date]],"mmmm")</f>
        <v>September</v>
      </c>
      <c r="W5765" t="str">
        <f>"Q"&amp;ROUNDUP(MONTH(CleanedData[[#This Row],[Date]])/3,0)</f>
        <v>Q3</v>
      </c>
      <c r="X5765" t="str">
        <f>IF(CleanedData[[#This Row],[Purchase Amount]]&gt;=5000,"Yes","No")</f>
        <v>No</v>
      </c>
      <c r="Y5765">
        <f>IF(CleanedData[[#This Row],[Recommend]]="Yes",1,0)</f>
        <v>0</v>
      </c>
      <c r="Z5765" s="6">
        <f>CleanedData[[#This Row],[Purchase Amount]]*0.15</f>
        <v>262.01549999999997</v>
      </c>
      <c r="AA5765" s="6">
        <f>CleanedData[[#This Row],[Purchase Amount]]*1.15</f>
        <v>2008.7854999999997</v>
      </c>
    </row>
    <row r="5766" spans="1:27" x14ac:dyDescent="0.3">
      <c r="A5766">
        <v>6974</v>
      </c>
      <c r="B5766" t="s">
        <v>5991</v>
      </c>
      <c r="C5766" s="1">
        <v>45778</v>
      </c>
      <c r="D5766">
        <v>69</v>
      </c>
      <c r="E5766" t="s">
        <v>52</v>
      </c>
      <c r="F5766" t="s">
        <v>77</v>
      </c>
      <c r="G5766" t="s">
        <v>109</v>
      </c>
      <c r="H5766">
        <v>2</v>
      </c>
      <c r="I5766" t="s">
        <v>45</v>
      </c>
      <c r="J5766" t="s">
        <v>63</v>
      </c>
      <c r="K5766" t="s">
        <v>64</v>
      </c>
      <c r="L5766" t="s">
        <v>42</v>
      </c>
      <c r="M5766" t="s">
        <v>190</v>
      </c>
      <c r="N5766" t="s">
        <v>47</v>
      </c>
      <c r="O5766" t="s">
        <v>89</v>
      </c>
      <c r="P5766" t="s">
        <v>49</v>
      </c>
      <c r="Q5766" t="s">
        <v>97</v>
      </c>
      <c r="R5766" s="6">
        <f>_xlfn.XLOOKUP(CleanedData[[#This Row],[Product]],'02_Lookup_Tables'!$A$2:$A$126,'02_Lookup_Tables'!$B$2:$B$126)</f>
        <v>228.08</v>
      </c>
      <c r="S5766" t="str">
        <f>VLOOKUP(CleanedData[[#This Row],[Product]],'02_Lookup_Tables'!$H$2:$I$126,2,FALSE)</f>
        <v>Apparel</v>
      </c>
      <c r="T5766" t="str">
        <f>VLOOKUP(CleanedData[[#This Row],[Province]],'02_Lookup_Tables'!$D$2:$E$10,2, FALSE)</f>
        <v>Central Region</v>
      </c>
      <c r="U5766" t="str" cm="1">
        <f t="array" ref="U5766">_xlfn.IFS(CleanedData[[#This Row],[Purchase Amount]]&lt;500,"Low",
CleanedData[[#This Row],[Purchase Amount]]&lt;5000,"Medium",
TRUE,"High")</f>
        <v>Low</v>
      </c>
      <c r="V5766" t="str">
        <f>TEXT(CleanedData[[#This Row],[Date]],"mmmm")</f>
        <v>May</v>
      </c>
      <c r="W5766" t="str">
        <f>"Q"&amp;ROUNDUP(MONTH(CleanedData[[#This Row],[Date]])/3,0)</f>
        <v>Q2</v>
      </c>
      <c r="X5766" t="str">
        <f>IF(CleanedData[[#This Row],[Purchase Amount]]&gt;=5000,"Yes","No")</f>
        <v>No</v>
      </c>
      <c r="Y5766">
        <f>IF(CleanedData[[#This Row],[Recommend]]="Yes",1,0)</f>
        <v>1</v>
      </c>
      <c r="Z5766" s="6">
        <f>CleanedData[[#This Row],[Purchase Amount]]*0.15</f>
        <v>34.212000000000003</v>
      </c>
      <c r="AA5766" s="6">
        <f>CleanedData[[#This Row],[Purchase Amount]]*1.15</f>
        <v>262.29199999999997</v>
      </c>
    </row>
    <row r="5767" spans="1:27" x14ac:dyDescent="0.3">
      <c r="A5767">
        <v>6975</v>
      </c>
      <c r="B5767" t="s">
        <v>5992</v>
      </c>
      <c r="C5767" s="1">
        <v>45614</v>
      </c>
      <c r="D5767">
        <v>40</v>
      </c>
      <c r="E5767" t="s">
        <v>52</v>
      </c>
      <c r="F5767" t="s">
        <v>108</v>
      </c>
      <c r="G5767" t="s">
        <v>472</v>
      </c>
      <c r="H5767">
        <v>4</v>
      </c>
      <c r="I5767" t="s">
        <v>45</v>
      </c>
      <c r="J5767" t="s">
        <v>54</v>
      </c>
      <c r="K5767" t="s">
        <v>44</v>
      </c>
      <c r="L5767" t="s">
        <v>45</v>
      </c>
      <c r="M5767" t="s">
        <v>140</v>
      </c>
      <c r="N5767" t="s">
        <v>96</v>
      </c>
      <c r="O5767" t="s">
        <v>148</v>
      </c>
      <c r="P5767" t="s">
        <v>49</v>
      </c>
      <c r="Q5767" t="s">
        <v>81</v>
      </c>
      <c r="R5767" s="6">
        <f>_xlfn.XLOOKUP(CleanedData[[#This Row],[Product]],'02_Lookup_Tables'!$A$2:$A$126,'02_Lookup_Tables'!$B$2:$B$126)</f>
        <v>2216.12</v>
      </c>
      <c r="S5767" t="str">
        <f>VLOOKUP(CleanedData[[#This Row],[Product]],'02_Lookup_Tables'!$H$2:$I$126,2,FALSE)</f>
        <v>Beauty &amp; Personal Care</v>
      </c>
      <c r="T5767" t="str">
        <f>VLOOKUP(CleanedData[[#This Row],[Province]],'02_Lookup_Tables'!$D$2:$E$10,2, FALSE)</f>
        <v>Gauteng Region</v>
      </c>
      <c r="U5767" t="str" cm="1">
        <f t="array" ref="U5767">_xlfn.IFS(CleanedData[[#This Row],[Purchase Amount]]&lt;500,"Low",
CleanedData[[#This Row],[Purchase Amount]]&lt;5000,"Medium",
TRUE,"High")</f>
        <v>Medium</v>
      </c>
      <c r="V5767" t="str">
        <f>TEXT(CleanedData[[#This Row],[Date]],"mmmm")</f>
        <v>November</v>
      </c>
      <c r="W5767" t="str">
        <f>"Q"&amp;ROUNDUP(MONTH(CleanedData[[#This Row],[Date]])/3,0)</f>
        <v>Q4</v>
      </c>
      <c r="X5767" t="str">
        <f>IF(CleanedData[[#This Row],[Purchase Amount]]&gt;=5000,"Yes","No")</f>
        <v>No</v>
      </c>
      <c r="Y5767">
        <f>IF(CleanedData[[#This Row],[Recommend]]="Yes",1,0)</f>
        <v>1</v>
      </c>
      <c r="Z5767" s="6">
        <f>CleanedData[[#This Row],[Purchase Amount]]*0.15</f>
        <v>332.41799999999995</v>
      </c>
      <c r="AA5767" s="6">
        <f>CleanedData[[#This Row],[Purchase Amount]]*1.15</f>
        <v>2548.5379999999996</v>
      </c>
    </row>
    <row r="5768" spans="1:27" x14ac:dyDescent="0.3">
      <c r="A5768">
        <v>6976</v>
      </c>
      <c r="B5768" t="s">
        <v>5993</v>
      </c>
      <c r="C5768" s="1">
        <v>45676</v>
      </c>
      <c r="D5768">
        <v>27</v>
      </c>
      <c r="E5768" t="s">
        <v>39</v>
      </c>
      <c r="F5768" t="s">
        <v>108</v>
      </c>
      <c r="G5768" t="s">
        <v>99</v>
      </c>
      <c r="H5768">
        <v>3</v>
      </c>
      <c r="I5768" t="s">
        <v>42</v>
      </c>
      <c r="J5768" t="s">
        <v>43</v>
      </c>
      <c r="K5768" t="s">
        <v>44</v>
      </c>
      <c r="L5768" t="s">
        <v>45</v>
      </c>
      <c r="M5768" t="s">
        <v>196</v>
      </c>
      <c r="N5768" t="s">
        <v>48</v>
      </c>
      <c r="O5768" t="s">
        <v>89</v>
      </c>
      <c r="P5768" t="s">
        <v>49</v>
      </c>
      <c r="Q5768" t="s">
        <v>58</v>
      </c>
      <c r="R5768" s="6">
        <f>_xlfn.XLOOKUP(CleanedData[[#This Row],[Product]],'02_Lookup_Tables'!$A$2:$A$126,'02_Lookup_Tables'!$B$2:$B$126)</f>
        <v>43.23</v>
      </c>
      <c r="S5768" t="str">
        <f>VLOOKUP(CleanedData[[#This Row],[Product]],'02_Lookup_Tables'!$H$2:$I$126,2,FALSE)</f>
        <v>Food</v>
      </c>
      <c r="T5768" t="str">
        <f>VLOOKUP(CleanedData[[#This Row],[Province]],'02_Lookup_Tables'!$D$2:$E$10,2, FALSE)</f>
        <v>Gauteng Region</v>
      </c>
      <c r="U5768" t="str" cm="1">
        <f t="array" ref="U5768">_xlfn.IFS(CleanedData[[#This Row],[Purchase Amount]]&lt;500,"Low",
CleanedData[[#This Row],[Purchase Amount]]&lt;5000,"Medium",
TRUE,"High")</f>
        <v>Low</v>
      </c>
      <c r="V5768" t="str">
        <f>TEXT(CleanedData[[#This Row],[Date]],"mmmm")</f>
        <v>January</v>
      </c>
      <c r="W5768" t="str">
        <f>"Q"&amp;ROUNDUP(MONTH(CleanedData[[#This Row],[Date]])/3,0)</f>
        <v>Q1</v>
      </c>
      <c r="X5768" t="str">
        <f>IF(CleanedData[[#This Row],[Purchase Amount]]&gt;=5000,"Yes","No")</f>
        <v>No</v>
      </c>
      <c r="Y5768">
        <f>IF(CleanedData[[#This Row],[Recommend]]="Yes",1,0)</f>
        <v>0</v>
      </c>
      <c r="Z5768" s="6">
        <f>CleanedData[[#This Row],[Purchase Amount]]*0.15</f>
        <v>6.4844999999999997</v>
      </c>
      <c r="AA5768" s="6">
        <f>CleanedData[[#This Row],[Purchase Amount]]*1.15</f>
        <v>49.714499999999994</v>
      </c>
    </row>
    <row r="5769" spans="1:27" x14ac:dyDescent="0.3">
      <c r="A5769">
        <v>6977</v>
      </c>
      <c r="B5769" t="s">
        <v>5994</v>
      </c>
      <c r="C5769" s="1">
        <v>45324</v>
      </c>
      <c r="D5769">
        <v>25</v>
      </c>
      <c r="E5769" t="s">
        <v>52</v>
      </c>
      <c r="F5769" t="s">
        <v>83</v>
      </c>
      <c r="G5769" t="s">
        <v>105</v>
      </c>
      <c r="H5769">
        <v>1</v>
      </c>
      <c r="I5769" t="s">
        <v>45</v>
      </c>
      <c r="J5769" t="s">
        <v>43</v>
      </c>
      <c r="K5769" t="s">
        <v>44</v>
      </c>
      <c r="L5769" t="s">
        <v>45</v>
      </c>
      <c r="M5769" t="s">
        <v>65</v>
      </c>
      <c r="N5769" t="s">
        <v>80</v>
      </c>
      <c r="O5769" t="s">
        <v>89</v>
      </c>
      <c r="P5769" t="s">
        <v>49</v>
      </c>
      <c r="Q5769" t="s">
        <v>58</v>
      </c>
      <c r="R5769" s="6">
        <f>_xlfn.XLOOKUP(CleanedData[[#This Row],[Product]],'02_Lookup_Tables'!$A$2:$A$126,'02_Lookup_Tables'!$B$2:$B$126)</f>
        <v>231.22</v>
      </c>
      <c r="S5769" t="str">
        <f>VLOOKUP(CleanedData[[#This Row],[Product]],'02_Lookup_Tables'!$H$2:$I$126,2,FALSE)</f>
        <v>Beauty &amp; Personal Care</v>
      </c>
      <c r="T5769" t="str">
        <f>VLOOKUP(CleanedData[[#This Row],[Province]],'02_Lookup_Tables'!$D$2:$E$10,2, FALSE)</f>
        <v>Western Region</v>
      </c>
      <c r="U5769" t="str" cm="1">
        <f t="array" ref="U5769">_xlfn.IFS(CleanedData[[#This Row],[Purchase Amount]]&lt;500,"Low",
CleanedData[[#This Row],[Purchase Amount]]&lt;5000,"Medium",
TRUE,"High")</f>
        <v>Low</v>
      </c>
      <c r="V5769" t="str">
        <f>TEXT(CleanedData[[#This Row],[Date]],"mmmm")</f>
        <v>February</v>
      </c>
      <c r="W5769" t="str">
        <f>"Q"&amp;ROUNDUP(MONTH(CleanedData[[#This Row],[Date]])/3,0)</f>
        <v>Q1</v>
      </c>
      <c r="X5769" t="str">
        <f>IF(CleanedData[[#This Row],[Purchase Amount]]&gt;=5000,"Yes","No")</f>
        <v>No</v>
      </c>
      <c r="Y5769">
        <f>IF(CleanedData[[#This Row],[Recommend]]="Yes",1,0)</f>
        <v>1</v>
      </c>
      <c r="Z5769" s="6">
        <f>CleanedData[[#This Row],[Purchase Amount]]*0.15</f>
        <v>34.683</v>
      </c>
      <c r="AA5769" s="6">
        <f>CleanedData[[#This Row],[Purchase Amount]]*1.15</f>
        <v>265.90299999999996</v>
      </c>
    </row>
    <row r="5770" spans="1:27" x14ac:dyDescent="0.3">
      <c r="A5770">
        <v>6978</v>
      </c>
      <c r="B5770" t="s">
        <v>5995</v>
      </c>
      <c r="C5770" s="1">
        <v>45622</v>
      </c>
      <c r="D5770">
        <v>39</v>
      </c>
      <c r="E5770" t="s">
        <v>52</v>
      </c>
      <c r="F5770" t="s">
        <v>125</v>
      </c>
      <c r="G5770" t="s">
        <v>345</v>
      </c>
      <c r="H5770">
        <v>3</v>
      </c>
      <c r="I5770" t="s">
        <v>42</v>
      </c>
      <c r="J5770" t="s">
        <v>54</v>
      </c>
      <c r="K5770" t="s">
        <v>44</v>
      </c>
      <c r="L5770" t="s">
        <v>45</v>
      </c>
      <c r="M5770" t="s">
        <v>147</v>
      </c>
      <c r="N5770" t="s">
        <v>48</v>
      </c>
      <c r="O5770" t="s">
        <v>148</v>
      </c>
      <c r="P5770" t="s">
        <v>49</v>
      </c>
      <c r="Q5770" t="s">
        <v>81</v>
      </c>
      <c r="R5770" s="6">
        <f>_xlfn.XLOOKUP(CleanedData[[#This Row],[Product]],'02_Lookup_Tables'!$A$2:$A$126,'02_Lookup_Tables'!$B$2:$B$126)</f>
        <v>574.49</v>
      </c>
      <c r="S5770" t="str">
        <f>VLOOKUP(CleanedData[[#This Row],[Product]],'02_Lookup_Tables'!$H$2:$I$126,2,FALSE)</f>
        <v>Toys &amp; Games</v>
      </c>
      <c r="T5770" t="str">
        <f>VLOOKUP(CleanedData[[#This Row],[Province]],'02_Lookup_Tables'!$D$2:$E$10,2, FALSE)</f>
        <v>Western Region</v>
      </c>
      <c r="U5770" t="str" cm="1">
        <f t="array" ref="U5770">_xlfn.IFS(CleanedData[[#This Row],[Purchase Amount]]&lt;500,"Low",
CleanedData[[#This Row],[Purchase Amount]]&lt;5000,"Medium",
TRUE,"High")</f>
        <v>Medium</v>
      </c>
      <c r="V5770" t="str">
        <f>TEXT(CleanedData[[#This Row],[Date]],"mmmm")</f>
        <v>November</v>
      </c>
      <c r="W5770" t="str">
        <f>"Q"&amp;ROUNDUP(MONTH(CleanedData[[#This Row],[Date]])/3,0)</f>
        <v>Q4</v>
      </c>
      <c r="X5770" t="str">
        <f>IF(CleanedData[[#This Row],[Purchase Amount]]&gt;=5000,"Yes","No")</f>
        <v>No</v>
      </c>
      <c r="Y5770">
        <f>IF(CleanedData[[#This Row],[Recommend]]="Yes",1,0)</f>
        <v>0</v>
      </c>
      <c r="Z5770" s="6">
        <f>CleanedData[[#This Row],[Purchase Amount]]*0.15</f>
        <v>86.173500000000004</v>
      </c>
      <c r="AA5770" s="6">
        <f>CleanedData[[#This Row],[Purchase Amount]]*1.15</f>
        <v>660.6635</v>
      </c>
    </row>
    <row r="5771" spans="1:27" x14ac:dyDescent="0.3">
      <c r="A5771">
        <v>6980</v>
      </c>
      <c r="B5771" t="s">
        <v>5996</v>
      </c>
      <c r="C5771" s="1">
        <v>45815</v>
      </c>
      <c r="D5771">
        <v>72</v>
      </c>
      <c r="E5771" t="s">
        <v>60</v>
      </c>
      <c r="F5771" t="s">
        <v>40</v>
      </c>
      <c r="G5771" t="s">
        <v>212</v>
      </c>
      <c r="H5771">
        <v>4</v>
      </c>
      <c r="I5771" t="s">
        <v>42</v>
      </c>
      <c r="J5771" t="s">
        <v>54</v>
      </c>
      <c r="K5771" t="s">
        <v>64</v>
      </c>
      <c r="L5771" t="s">
        <v>45</v>
      </c>
      <c r="N5771" t="s">
        <v>96</v>
      </c>
      <c r="O5771" t="s">
        <v>134</v>
      </c>
      <c r="P5771" t="s">
        <v>8646</v>
      </c>
      <c r="Q5771" t="s">
        <v>97</v>
      </c>
      <c r="R5771" s="6">
        <f>_xlfn.XLOOKUP(CleanedData[[#This Row],[Product]],'02_Lookup_Tables'!$A$2:$A$126,'02_Lookup_Tables'!$B$2:$B$126)</f>
        <v>192.77</v>
      </c>
      <c r="S5771" t="str">
        <f>VLOOKUP(CleanedData[[#This Row],[Product]],'02_Lookup_Tables'!$H$2:$I$126,2,FALSE)</f>
        <v>Beauty &amp; Personal Care</v>
      </c>
      <c r="T5771" t="str">
        <f>VLOOKUP(CleanedData[[#This Row],[Province]],'02_Lookup_Tables'!$D$2:$E$10,2, FALSE)</f>
        <v>Northern Region</v>
      </c>
      <c r="U5771" t="str" cm="1">
        <f t="array" ref="U5771">_xlfn.IFS(CleanedData[[#This Row],[Purchase Amount]]&lt;500,"Low",
CleanedData[[#This Row],[Purchase Amount]]&lt;5000,"Medium",
TRUE,"High")</f>
        <v>Low</v>
      </c>
      <c r="V5771" t="str">
        <f>TEXT(CleanedData[[#This Row],[Date]],"mmmm")</f>
        <v>June</v>
      </c>
      <c r="W5771" t="str">
        <f>"Q"&amp;ROUNDUP(MONTH(CleanedData[[#This Row],[Date]])/3,0)</f>
        <v>Q2</v>
      </c>
      <c r="X5771" t="str">
        <f>IF(CleanedData[[#This Row],[Purchase Amount]]&gt;=5000,"Yes","No")</f>
        <v>No</v>
      </c>
      <c r="Y5771">
        <f>IF(CleanedData[[#This Row],[Recommend]]="Yes",1,0)</f>
        <v>0</v>
      </c>
      <c r="Z5771" s="6">
        <f>CleanedData[[#This Row],[Purchase Amount]]*0.15</f>
        <v>28.915500000000002</v>
      </c>
      <c r="AA5771" s="6">
        <f>CleanedData[[#This Row],[Purchase Amount]]*1.15</f>
        <v>221.68549999999999</v>
      </c>
    </row>
    <row r="5772" spans="1:27" x14ac:dyDescent="0.3">
      <c r="A5772">
        <v>6981</v>
      </c>
      <c r="B5772" t="s">
        <v>5997</v>
      </c>
      <c r="C5772" s="1">
        <v>45565</v>
      </c>
      <c r="D5772">
        <v>22</v>
      </c>
      <c r="E5772" t="s">
        <v>60</v>
      </c>
      <c r="F5772" t="s">
        <v>130</v>
      </c>
      <c r="G5772" t="s">
        <v>331</v>
      </c>
      <c r="H5772">
        <v>3</v>
      </c>
      <c r="I5772" t="s">
        <v>42</v>
      </c>
      <c r="J5772" t="s">
        <v>63</v>
      </c>
      <c r="K5772" t="s">
        <v>55</v>
      </c>
      <c r="L5772" t="s">
        <v>42</v>
      </c>
      <c r="M5772" t="s">
        <v>180</v>
      </c>
      <c r="N5772" t="s">
        <v>48</v>
      </c>
      <c r="O5772" t="s">
        <v>89</v>
      </c>
      <c r="P5772" t="s">
        <v>49</v>
      </c>
      <c r="Q5772" t="s">
        <v>66</v>
      </c>
      <c r="R5772" s="6">
        <f>_xlfn.XLOOKUP(CleanedData[[#This Row],[Product]],'02_Lookup_Tables'!$A$2:$A$126,'02_Lookup_Tables'!$B$2:$B$126)</f>
        <v>27.35</v>
      </c>
      <c r="S5772" t="str">
        <f>VLOOKUP(CleanedData[[#This Row],[Product]],'02_Lookup_Tables'!$H$2:$I$126,2,FALSE)</f>
        <v>Food</v>
      </c>
      <c r="T5772" t="str">
        <f>VLOOKUP(CleanedData[[#This Row],[Province]],'02_Lookup_Tables'!$D$2:$E$10,2, FALSE)</f>
        <v>Eastern Region</v>
      </c>
      <c r="U5772" t="str" cm="1">
        <f t="array" ref="U5772">_xlfn.IFS(CleanedData[[#This Row],[Purchase Amount]]&lt;500,"Low",
CleanedData[[#This Row],[Purchase Amount]]&lt;5000,"Medium",
TRUE,"High")</f>
        <v>Low</v>
      </c>
      <c r="V5772" t="str">
        <f>TEXT(CleanedData[[#This Row],[Date]],"mmmm")</f>
        <v>September</v>
      </c>
      <c r="W5772" t="str">
        <f>"Q"&amp;ROUNDUP(MONTH(CleanedData[[#This Row],[Date]])/3,0)</f>
        <v>Q3</v>
      </c>
      <c r="X5772" t="str">
        <f>IF(CleanedData[[#This Row],[Purchase Amount]]&gt;=5000,"Yes","No")</f>
        <v>No</v>
      </c>
      <c r="Y5772">
        <f>IF(CleanedData[[#This Row],[Recommend]]="Yes",1,0)</f>
        <v>0</v>
      </c>
      <c r="Z5772" s="6">
        <f>CleanedData[[#This Row],[Purchase Amount]]*0.15</f>
        <v>4.1025</v>
      </c>
      <c r="AA5772" s="6">
        <f>CleanedData[[#This Row],[Purchase Amount]]*1.15</f>
        <v>31.452500000000001</v>
      </c>
    </row>
    <row r="5773" spans="1:27" x14ac:dyDescent="0.3">
      <c r="A5773">
        <v>6982</v>
      </c>
      <c r="B5773" t="s">
        <v>5998</v>
      </c>
      <c r="C5773" s="1">
        <v>45623</v>
      </c>
      <c r="D5773">
        <v>76</v>
      </c>
      <c r="E5773" t="s">
        <v>52</v>
      </c>
      <c r="F5773" t="s">
        <v>108</v>
      </c>
      <c r="G5773" t="s">
        <v>294</v>
      </c>
      <c r="H5773">
        <v>3</v>
      </c>
      <c r="I5773" t="s">
        <v>45</v>
      </c>
      <c r="J5773" t="s">
        <v>54</v>
      </c>
      <c r="K5773" t="s">
        <v>64</v>
      </c>
      <c r="L5773" t="s">
        <v>42</v>
      </c>
      <c r="M5773" t="s">
        <v>112</v>
      </c>
      <c r="N5773" t="s">
        <v>48</v>
      </c>
      <c r="O5773" t="s">
        <v>48</v>
      </c>
      <c r="P5773" t="s">
        <v>70</v>
      </c>
      <c r="Q5773" t="s">
        <v>97</v>
      </c>
      <c r="R5773" s="6">
        <f>_xlfn.XLOOKUP(CleanedData[[#This Row],[Product]],'02_Lookup_Tables'!$A$2:$A$126,'02_Lookup_Tables'!$B$2:$B$126)</f>
        <v>16291.52</v>
      </c>
      <c r="S5773" t="str">
        <f>VLOOKUP(CleanedData[[#This Row],[Product]],'02_Lookup_Tables'!$H$2:$I$126,2,FALSE)</f>
        <v>Home Devices</v>
      </c>
      <c r="T5773" t="str">
        <f>VLOOKUP(CleanedData[[#This Row],[Province]],'02_Lookup_Tables'!$D$2:$E$10,2, FALSE)</f>
        <v>Gauteng Region</v>
      </c>
      <c r="U5773" t="str" cm="1">
        <f t="array" ref="U5773">_xlfn.IFS(CleanedData[[#This Row],[Purchase Amount]]&lt;500,"Low",
CleanedData[[#This Row],[Purchase Amount]]&lt;5000,"Medium",
TRUE,"High")</f>
        <v>High</v>
      </c>
      <c r="V5773" t="str">
        <f>TEXT(CleanedData[[#This Row],[Date]],"mmmm")</f>
        <v>November</v>
      </c>
      <c r="W5773" t="str">
        <f>"Q"&amp;ROUNDUP(MONTH(CleanedData[[#This Row],[Date]])/3,0)</f>
        <v>Q4</v>
      </c>
      <c r="X5773" t="str">
        <f>IF(CleanedData[[#This Row],[Purchase Amount]]&gt;=5000,"Yes","No")</f>
        <v>Yes</v>
      </c>
      <c r="Y5773">
        <f>IF(CleanedData[[#This Row],[Recommend]]="Yes",1,0)</f>
        <v>1</v>
      </c>
      <c r="Z5773" s="6">
        <f>CleanedData[[#This Row],[Purchase Amount]]*0.15</f>
        <v>2443.7280000000001</v>
      </c>
      <c r="AA5773" s="6">
        <f>CleanedData[[#This Row],[Purchase Amount]]*1.15</f>
        <v>18735.248</v>
      </c>
    </row>
    <row r="5774" spans="1:27" x14ac:dyDescent="0.3">
      <c r="A5774">
        <v>6983</v>
      </c>
      <c r="B5774" t="s">
        <v>5999</v>
      </c>
      <c r="C5774" s="1">
        <v>45579</v>
      </c>
      <c r="D5774">
        <v>67</v>
      </c>
      <c r="E5774" t="s">
        <v>52</v>
      </c>
      <c r="F5774" t="s">
        <v>61</v>
      </c>
      <c r="G5774" t="s">
        <v>463</v>
      </c>
      <c r="H5774">
        <v>1</v>
      </c>
      <c r="I5774" t="s">
        <v>45</v>
      </c>
      <c r="J5774" t="s">
        <v>54</v>
      </c>
      <c r="K5774" t="s">
        <v>64</v>
      </c>
      <c r="L5774" t="s">
        <v>42</v>
      </c>
      <c r="M5774" t="s">
        <v>100</v>
      </c>
      <c r="N5774" t="s">
        <v>80</v>
      </c>
      <c r="O5774" t="s">
        <v>48</v>
      </c>
      <c r="P5774" t="s">
        <v>49</v>
      </c>
      <c r="Q5774" t="s">
        <v>97</v>
      </c>
      <c r="R5774" s="6">
        <f>_xlfn.XLOOKUP(CleanedData[[#This Row],[Product]],'02_Lookup_Tables'!$A$2:$A$126,'02_Lookup_Tables'!$B$2:$B$126)</f>
        <v>470.6</v>
      </c>
      <c r="S5774" t="str">
        <f>VLOOKUP(CleanedData[[#This Row],[Product]],'02_Lookup_Tables'!$H$2:$I$126,2,FALSE)</f>
        <v>Toys &amp; Games</v>
      </c>
      <c r="T5774" t="str">
        <f>VLOOKUP(CleanedData[[#This Row],[Province]],'02_Lookup_Tables'!$D$2:$E$10,2, FALSE)</f>
        <v>Southern Region</v>
      </c>
      <c r="U5774" t="str" cm="1">
        <f t="array" ref="U5774">_xlfn.IFS(CleanedData[[#This Row],[Purchase Amount]]&lt;500,"Low",
CleanedData[[#This Row],[Purchase Amount]]&lt;5000,"Medium",
TRUE,"High")</f>
        <v>Low</v>
      </c>
      <c r="V5774" t="str">
        <f>TEXT(CleanedData[[#This Row],[Date]],"mmmm")</f>
        <v>October</v>
      </c>
      <c r="W5774" t="str">
        <f>"Q"&amp;ROUNDUP(MONTH(CleanedData[[#This Row],[Date]])/3,0)</f>
        <v>Q4</v>
      </c>
      <c r="X5774" t="str">
        <f>IF(CleanedData[[#This Row],[Purchase Amount]]&gt;=5000,"Yes","No")</f>
        <v>No</v>
      </c>
      <c r="Y5774">
        <f>IF(CleanedData[[#This Row],[Recommend]]="Yes",1,0)</f>
        <v>1</v>
      </c>
      <c r="Z5774" s="6">
        <f>CleanedData[[#This Row],[Purchase Amount]]*0.15</f>
        <v>70.59</v>
      </c>
      <c r="AA5774" s="6">
        <f>CleanedData[[#This Row],[Purchase Amount]]*1.15</f>
        <v>541.18999999999994</v>
      </c>
    </row>
    <row r="5775" spans="1:27" x14ac:dyDescent="0.3">
      <c r="A5775">
        <v>6985</v>
      </c>
      <c r="B5775" t="s">
        <v>6000</v>
      </c>
      <c r="C5775" s="1">
        <v>45634</v>
      </c>
      <c r="D5775">
        <v>54</v>
      </c>
      <c r="E5775" t="s">
        <v>52</v>
      </c>
      <c r="F5775" t="s">
        <v>40</v>
      </c>
      <c r="G5775" t="s">
        <v>519</v>
      </c>
      <c r="H5775">
        <v>1</v>
      </c>
      <c r="I5775" t="s">
        <v>42</v>
      </c>
      <c r="J5775" t="s">
        <v>69</v>
      </c>
      <c r="K5775" t="s">
        <v>44</v>
      </c>
      <c r="L5775" t="s">
        <v>45</v>
      </c>
      <c r="M5775" t="s">
        <v>180</v>
      </c>
      <c r="N5775" t="s">
        <v>80</v>
      </c>
      <c r="O5775" t="s">
        <v>89</v>
      </c>
      <c r="P5775" t="s">
        <v>49</v>
      </c>
      <c r="Q5775" t="s">
        <v>93</v>
      </c>
      <c r="R5775" s="6">
        <f>_xlfn.XLOOKUP(CleanedData[[#This Row],[Product]],'02_Lookup_Tables'!$A$2:$A$126,'02_Lookup_Tables'!$B$2:$B$126)</f>
        <v>338.79</v>
      </c>
      <c r="S5775" t="str">
        <f>VLOOKUP(CleanedData[[#This Row],[Product]],'02_Lookup_Tables'!$H$2:$I$126,2,FALSE)</f>
        <v>Accessories</v>
      </c>
      <c r="T5775" t="str">
        <f>VLOOKUP(CleanedData[[#This Row],[Province]],'02_Lookup_Tables'!$D$2:$E$10,2, FALSE)</f>
        <v>Northern Region</v>
      </c>
      <c r="U5775" t="str" cm="1">
        <f t="array" ref="U5775">_xlfn.IFS(CleanedData[[#This Row],[Purchase Amount]]&lt;500,"Low",
CleanedData[[#This Row],[Purchase Amount]]&lt;5000,"Medium",
TRUE,"High")</f>
        <v>Low</v>
      </c>
      <c r="V5775" t="str">
        <f>TEXT(CleanedData[[#This Row],[Date]],"mmmm")</f>
        <v>December</v>
      </c>
      <c r="W5775" t="str">
        <f>"Q"&amp;ROUNDUP(MONTH(CleanedData[[#This Row],[Date]])/3,0)</f>
        <v>Q4</v>
      </c>
      <c r="X5775" t="str">
        <f>IF(CleanedData[[#This Row],[Purchase Amount]]&gt;=5000,"Yes","No")</f>
        <v>No</v>
      </c>
      <c r="Y5775">
        <f>IF(CleanedData[[#This Row],[Recommend]]="Yes",1,0)</f>
        <v>0</v>
      </c>
      <c r="Z5775" s="6">
        <f>CleanedData[[#This Row],[Purchase Amount]]*0.15</f>
        <v>50.8185</v>
      </c>
      <c r="AA5775" s="6">
        <f>CleanedData[[#This Row],[Purchase Amount]]*1.15</f>
        <v>389.60849999999999</v>
      </c>
    </row>
    <row r="5776" spans="1:27" x14ac:dyDescent="0.3">
      <c r="A5776">
        <v>6986</v>
      </c>
      <c r="B5776" t="s">
        <v>6001</v>
      </c>
      <c r="C5776" s="1">
        <v>45299</v>
      </c>
      <c r="D5776">
        <v>76</v>
      </c>
      <c r="E5776" t="s">
        <v>39</v>
      </c>
      <c r="F5776" t="s">
        <v>108</v>
      </c>
      <c r="G5776" t="s">
        <v>142</v>
      </c>
      <c r="H5776">
        <v>1</v>
      </c>
      <c r="I5776" t="s">
        <v>42</v>
      </c>
      <c r="J5776" t="s">
        <v>43</v>
      </c>
      <c r="K5776" t="s">
        <v>44</v>
      </c>
      <c r="L5776" t="s">
        <v>45</v>
      </c>
      <c r="M5776" t="s">
        <v>151</v>
      </c>
      <c r="N5776" t="s">
        <v>80</v>
      </c>
      <c r="O5776" t="s">
        <v>89</v>
      </c>
      <c r="P5776" t="s">
        <v>49</v>
      </c>
      <c r="Q5776" t="s">
        <v>97</v>
      </c>
      <c r="R5776" s="6">
        <f>_xlfn.XLOOKUP(CleanedData[[#This Row],[Product]],'02_Lookup_Tables'!$A$2:$A$126,'02_Lookup_Tables'!$B$2:$B$126)</f>
        <v>44114.21</v>
      </c>
      <c r="S5776" t="str">
        <f>VLOOKUP(CleanedData[[#This Row],[Product]],'02_Lookup_Tables'!$H$2:$I$126,2,FALSE)</f>
        <v>Electronics</v>
      </c>
      <c r="T5776" t="str">
        <f>VLOOKUP(CleanedData[[#This Row],[Province]],'02_Lookup_Tables'!$D$2:$E$10,2, FALSE)</f>
        <v>Gauteng Region</v>
      </c>
      <c r="U5776" t="str" cm="1">
        <f t="array" ref="U5776">_xlfn.IFS(CleanedData[[#This Row],[Purchase Amount]]&lt;500,"Low",
CleanedData[[#This Row],[Purchase Amount]]&lt;5000,"Medium",
TRUE,"High")</f>
        <v>High</v>
      </c>
      <c r="V5776" t="str">
        <f>TEXT(CleanedData[[#This Row],[Date]],"mmmm")</f>
        <v>January</v>
      </c>
      <c r="W5776" t="str">
        <f>"Q"&amp;ROUNDUP(MONTH(CleanedData[[#This Row],[Date]])/3,0)</f>
        <v>Q1</v>
      </c>
      <c r="X5776" t="str">
        <f>IF(CleanedData[[#This Row],[Purchase Amount]]&gt;=5000,"Yes","No")</f>
        <v>Yes</v>
      </c>
      <c r="Y5776">
        <f>IF(CleanedData[[#This Row],[Recommend]]="Yes",1,0)</f>
        <v>0</v>
      </c>
      <c r="Z5776" s="6">
        <f>CleanedData[[#This Row],[Purchase Amount]]*0.15</f>
        <v>6617.1314999999995</v>
      </c>
      <c r="AA5776" s="6">
        <f>CleanedData[[#This Row],[Purchase Amount]]*1.15</f>
        <v>50731.341499999995</v>
      </c>
    </row>
    <row r="5777" spans="1:27" x14ac:dyDescent="0.3">
      <c r="A5777">
        <v>6987</v>
      </c>
      <c r="B5777" t="s">
        <v>6002</v>
      </c>
      <c r="C5777" s="1">
        <v>45473</v>
      </c>
      <c r="D5777">
        <v>66</v>
      </c>
      <c r="E5777" t="s">
        <v>60</v>
      </c>
      <c r="F5777" t="s">
        <v>130</v>
      </c>
      <c r="G5777" t="s">
        <v>216</v>
      </c>
      <c r="H5777">
        <v>3</v>
      </c>
      <c r="I5777" t="s">
        <v>45</v>
      </c>
      <c r="J5777" t="s">
        <v>43</v>
      </c>
      <c r="K5777" t="s">
        <v>44</v>
      </c>
      <c r="L5777" t="s">
        <v>45</v>
      </c>
      <c r="M5777" t="s">
        <v>151</v>
      </c>
      <c r="N5777" t="s">
        <v>48</v>
      </c>
      <c r="O5777" t="s">
        <v>89</v>
      </c>
      <c r="P5777" t="s">
        <v>49</v>
      </c>
      <c r="Q5777" t="s">
        <v>97</v>
      </c>
      <c r="R5777" s="6">
        <f>_xlfn.XLOOKUP(CleanedData[[#This Row],[Product]],'02_Lookup_Tables'!$A$2:$A$126,'02_Lookup_Tables'!$B$2:$B$126)</f>
        <v>929.55</v>
      </c>
      <c r="S5777" t="str">
        <f>VLOOKUP(CleanedData[[#This Row],[Product]],'02_Lookup_Tables'!$H$2:$I$126,2,FALSE)</f>
        <v>Accessories</v>
      </c>
      <c r="T5777" t="str">
        <f>VLOOKUP(CleanedData[[#This Row],[Province]],'02_Lookup_Tables'!$D$2:$E$10,2, FALSE)</f>
        <v>Eastern Region</v>
      </c>
      <c r="U5777" t="str" cm="1">
        <f t="array" ref="U5777">_xlfn.IFS(CleanedData[[#This Row],[Purchase Amount]]&lt;500,"Low",
CleanedData[[#This Row],[Purchase Amount]]&lt;5000,"Medium",
TRUE,"High")</f>
        <v>Medium</v>
      </c>
      <c r="V5777" t="str">
        <f>TEXT(CleanedData[[#This Row],[Date]],"mmmm")</f>
        <v>June</v>
      </c>
      <c r="W5777" t="str">
        <f>"Q"&amp;ROUNDUP(MONTH(CleanedData[[#This Row],[Date]])/3,0)</f>
        <v>Q2</v>
      </c>
      <c r="X5777" t="str">
        <f>IF(CleanedData[[#This Row],[Purchase Amount]]&gt;=5000,"Yes","No")</f>
        <v>No</v>
      </c>
      <c r="Y5777">
        <f>IF(CleanedData[[#This Row],[Recommend]]="Yes",1,0)</f>
        <v>1</v>
      </c>
      <c r="Z5777" s="6">
        <f>CleanedData[[#This Row],[Purchase Amount]]*0.15</f>
        <v>139.43249999999998</v>
      </c>
      <c r="AA5777" s="6">
        <f>CleanedData[[#This Row],[Purchase Amount]]*1.15</f>
        <v>1068.9824999999998</v>
      </c>
    </row>
    <row r="5778" spans="1:27" x14ac:dyDescent="0.3">
      <c r="A5778">
        <v>6991</v>
      </c>
      <c r="B5778" t="s">
        <v>6003</v>
      </c>
      <c r="C5778" s="1">
        <v>46010</v>
      </c>
      <c r="D5778">
        <v>30</v>
      </c>
      <c r="E5778" t="s">
        <v>60</v>
      </c>
      <c r="F5778" t="s">
        <v>108</v>
      </c>
      <c r="G5778" t="s">
        <v>291</v>
      </c>
      <c r="H5778">
        <v>5</v>
      </c>
      <c r="I5778" t="s">
        <v>42</v>
      </c>
      <c r="J5778" t="s">
        <v>69</v>
      </c>
      <c r="K5778" t="s">
        <v>55</v>
      </c>
      <c r="L5778" t="s">
        <v>45</v>
      </c>
      <c r="M5778" t="s">
        <v>175</v>
      </c>
      <c r="N5778" t="s">
        <v>57</v>
      </c>
      <c r="O5778" t="s">
        <v>89</v>
      </c>
      <c r="P5778" t="s">
        <v>70</v>
      </c>
      <c r="Q5778" t="s">
        <v>58</v>
      </c>
      <c r="R5778" s="6">
        <f>_xlfn.XLOOKUP(CleanedData[[#This Row],[Product]],'02_Lookup_Tables'!$A$2:$A$126,'02_Lookup_Tables'!$B$2:$B$126)</f>
        <v>1171.25</v>
      </c>
      <c r="S5778" t="str">
        <f>VLOOKUP(CleanedData[[#This Row],[Product]],'02_Lookup_Tables'!$H$2:$I$126,2,FALSE)</f>
        <v>Toys &amp; Games</v>
      </c>
      <c r="T5778" t="str">
        <f>VLOOKUP(CleanedData[[#This Row],[Province]],'02_Lookup_Tables'!$D$2:$E$10,2, FALSE)</f>
        <v>Gauteng Region</v>
      </c>
      <c r="U5778" t="str" cm="1">
        <f t="array" ref="U5778">_xlfn.IFS(CleanedData[[#This Row],[Purchase Amount]]&lt;500,"Low",
CleanedData[[#This Row],[Purchase Amount]]&lt;5000,"Medium",
TRUE,"High")</f>
        <v>Medium</v>
      </c>
      <c r="V5778" t="str">
        <f>TEXT(CleanedData[[#This Row],[Date]],"mmmm")</f>
        <v>December</v>
      </c>
      <c r="W5778" t="str">
        <f>"Q"&amp;ROUNDUP(MONTH(CleanedData[[#This Row],[Date]])/3,0)</f>
        <v>Q4</v>
      </c>
      <c r="X5778" t="str">
        <f>IF(CleanedData[[#This Row],[Purchase Amount]]&gt;=5000,"Yes","No")</f>
        <v>No</v>
      </c>
      <c r="Y5778">
        <f>IF(CleanedData[[#This Row],[Recommend]]="Yes",1,0)</f>
        <v>0</v>
      </c>
      <c r="Z5778" s="6">
        <f>CleanedData[[#This Row],[Purchase Amount]]*0.15</f>
        <v>175.6875</v>
      </c>
      <c r="AA5778" s="6">
        <f>CleanedData[[#This Row],[Purchase Amount]]*1.15</f>
        <v>1346.9375</v>
      </c>
    </row>
    <row r="5779" spans="1:27" x14ac:dyDescent="0.3">
      <c r="A5779">
        <v>6992</v>
      </c>
      <c r="B5779" t="s">
        <v>6004</v>
      </c>
      <c r="C5779" s="1">
        <v>45481</v>
      </c>
      <c r="D5779">
        <v>64</v>
      </c>
      <c r="E5779" t="s">
        <v>39</v>
      </c>
      <c r="F5779" t="s">
        <v>83</v>
      </c>
      <c r="G5779" t="s">
        <v>227</v>
      </c>
      <c r="H5779">
        <v>4</v>
      </c>
      <c r="I5779" t="s">
        <v>42</v>
      </c>
      <c r="J5779" t="s">
        <v>74</v>
      </c>
      <c r="K5779" t="s">
        <v>44</v>
      </c>
      <c r="L5779" t="s">
        <v>42</v>
      </c>
      <c r="M5779" t="s">
        <v>236</v>
      </c>
      <c r="N5779" t="s">
        <v>96</v>
      </c>
      <c r="O5779" t="s">
        <v>89</v>
      </c>
      <c r="P5779" t="s">
        <v>70</v>
      </c>
      <c r="Q5779" t="s">
        <v>50</v>
      </c>
      <c r="R5779" s="6">
        <f>_xlfn.XLOOKUP(CleanedData[[#This Row],[Product]],'02_Lookup_Tables'!$A$2:$A$126,'02_Lookup_Tables'!$B$2:$B$126)</f>
        <v>22574.95</v>
      </c>
      <c r="S5779" t="str">
        <f>VLOOKUP(CleanedData[[#This Row],[Product]],'02_Lookup_Tables'!$H$2:$I$126,2,FALSE)</f>
        <v>Electronics</v>
      </c>
      <c r="T5779" t="str">
        <f>VLOOKUP(CleanedData[[#This Row],[Province]],'02_Lookup_Tables'!$D$2:$E$10,2, FALSE)</f>
        <v>Western Region</v>
      </c>
      <c r="U5779" t="str" cm="1">
        <f t="array" ref="U5779">_xlfn.IFS(CleanedData[[#This Row],[Purchase Amount]]&lt;500,"Low",
CleanedData[[#This Row],[Purchase Amount]]&lt;5000,"Medium",
TRUE,"High")</f>
        <v>High</v>
      </c>
      <c r="V5779" t="str">
        <f>TEXT(CleanedData[[#This Row],[Date]],"mmmm")</f>
        <v>July</v>
      </c>
      <c r="W5779" t="str">
        <f>"Q"&amp;ROUNDUP(MONTH(CleanedData[[#This Row],[Date]])/3,0)</f>
        <v>Q3</v>
      </c>
      <c r="X5779" t="str">
        <f>IF(CleanedData[[#This Row],[Purchase Amount]]&gt;=5000,"Yes","No")</f>
        <v>Yes</v>
      </c>
      <c r="Y5779">
        <f>IF(CleanedData[[#This Row],[Recommend]]="Yes",1,0)</f>
        <v>0</v>
      </c>
      <c r="Z5779" s="6">
        <f>CleanedData[[#This Row],[Purchase Amount]]*0.15</f>
        <v>3386.2424999999998</v>
      </c>
      <c r="AA5779" s="6">
        <f>CleanedData[[#This Row],[Purchase Amount]]*1.15</f>
        <v>25961.192499999997</v>
      </c>
    </row>
    <row r="5780" spans="1:27" x14ac:dyDescent="0.3">
      <c r="A5780">
        <v>6993</v>
      </c>
      <c r="B5780" t="s">
        <v>6005</v>
      </c>
      <c r="C5780" s="1">
        <v>45625</v>
      </c>
      <c r="D5780">
        <v>76</v>
      </c>
      <c r="E5780" t="s">
        <v>39</v>
      </c>
      <c r="F5780" t="s">
        <v>40</v>
      </c>
      <c r="G5780" t="s">
        <v>142</v>
      </c>
      <c r="H5780">
        <v>5</v>
      </c>
      <c r="I5780" t="s">
        <v>42</v>
      </c>
      <c r="J5780" t="s">
        <v>63</v>
      </c>
      <c r="K5780" t="s">
        <v>44</v>
      </c>
      <c r="L5780" t="s">
        <v>45</v>
      </c>
      <c r="M5780" t="s">
        <v>85</v>
      </c>
      <c r="N5780" t="s">
        <v>57</v>
      </c>
      <c r="O5780" t="s">
        <v>48</v>
      </c>
      <c r="P5780" t="s">
        <v>49</v>
      </c>
      <c r="Q5780" t="s">
        <v>97</v>
      </c>
      <c r="R5780" s="6">
        <f>_xlfn.XLOOKUP(CleanedData[[#This Row],[Product]],'02_Lookup_Tables'!$A$2:$A$126,'02_Lookup_Tables'!$B$2:$B$126)</f>
        <v>44114.21</v>
      </c>
      <c r="S5780" t="str">
        <f>VLOOKUP(CleanedData[[#This Row],[Product]],'02_Lookup_Tables'!$H$2:$I$126,2,FALSE)</f>
        <v>Electronics</v>
      </c>
      <c r="T5780" t="str">
        <f>VLOOKUP(CleanedData[[#This Row],[Province]],'02_Lookup_Tables'!$D$2:$E$10,2, FALSE)</f>
        <v>Northern Region</v>
      </c>
      <c r="U5780" t="str" cm="1">
        <f t="array" ref="U5780">_xlfn.IFS(CleanedData[[#This Row],[Purchase Amount]]&lt;500,"Low",
CleanedData[[#This Row],[Purchase Amount]]&lt;5000,"Medium",
TRUE,"High")</f>
        <v>High</v>
      </c>
      <c r="V5780" t="str">
        <f>TEXT(CleanedData[[#This Row],[Date]],"mmmm")</f>
        <v>November</v>
      </c>
      <c r="W5780" t="str">
        <f>"Q"&amp;ROUNDUP(MONTH(CleanedData[[#This Row],[Date]])/3,0)</f>
        <v>Q4</v>
      </c>
      <c r="X5780" t="str">
        <f>IF(CleanedData[[#This Row],[Purchase Amount]]&gt;=5000,"Yes","No")</f>
        <v>Yes</v>
      </c>
      <c r="Y5780">
        <f>IF(CleanedData[[#This Row],[Recommend]]="Yes",1,0)</f>
        <v>0</v>
      </c>
      <c r="Z5780" s="6">
        <f>CleanedData[[#This Row],[Purchase Amount]]*0.15</f>
        <v>6617.1314999999995</v>
      </c>
      <c r="AA5780" s="6">
        <f>CleanedData[[#This Row],[Purchase Amount]]*1.15</f>
        <v>50731.341499999995</v>
      </c>
    </row>
    <row r="5781" spans="1:27" x14ac:dyDescent="0.3">
      <c r="A5781">
        <v>6994</v>
      </c>
      <c r="B5781" t="s">
        <v>6006</v>
      </c>
      <c r="C5781" s="1">
        <v>45814</v>
      </c>
      <c r="D5781">
        <v>55</v>
      </c>
      <c r="E5781" t="s">
        <v>39</v>
      </c>
      <c r="F5781" t="s">
        <v>68</v>
      </c>
      <c r="G5781" t="s">
        <v>164</v>
      </c>
      <c r="H5781">
        <v>4</v>
      </c>
      <c r="I5781" t="s">
        <v>42</v>
      </c>
      <c r="J5781" t="s">
        <v>43</v>
      </c>
      <c r="K5781" t="s">
        <v>55</v>
      </c>
      <c r="L5781" t="s">
        <v>45</v>
      </c>
      <c r="M5781" t="s">
        <v>184</v>
      </c>
      <c r="N5781" t="s">
        <v>96</v>
      </c>
      <c r="O5781" t="s">
        <v>148</v>
      </c>
      <c r="P5781" t="s">
        <v>49</v>
      </c>
      <c r="Q5781" t="s">
        <v>50</v>
      </c>
      <c r="R5781" s="6">
        <f>_xlfn.XLOOKUP(CleanedData[[#This Row],[Product]],'02_Lookup_Tables'!$A$2:$A$126,'02_Lookup_Tables'!$B$2:$B$126)</f>
        <v>440.87</v>
      </c>
      <c r="S5781" t="str">
        <f>VLOOKUP(CleanedData[[#This Row],[Product]],'02_Lookup_Tables'!$H$2:$I$126,2,FALSE)</f>
        <v>Home &amp; Living</v>
      </c>
      <c r="T5781" t="str">
        <f>VLOOKUP(CleanedData[[#This Row],[Province]],'02_Lookup_Tables'!$D$2:$E$10,2, FALSE)</f>
        <v>Northern Region</v>
      </c>
      <c r="U5781" t="str" cm="1">
        <f t="array" ref="U5781">_xlfn.IFS(CleanedData[[#This Row],[Purchase Amount]]&lt;500,"Low",
CleanedData[[#This Row],[Purchase Amount]]&lt;5000,"Medium",
TRUE,"High")</f>
        <v>Low</v>
      </c>
      <c r="V5781" t="str">
        <f>TEXT(CleanedData[[#This Row],[Date]],"mmmm")</f>
        <v>June</v>
      </c>
      <c r="W5781" t="str">
        <f>"Q"&amp;ROUNDUP(MONTH(CleanedData[[#This Row],[Date]])/3,0)</f>
        <v>Q2</v>
      </c>
      <c r="X5781" t="str">
        <f>IF(CleanedData[[#This Row],[Purchase Amount]]&gt;=5000,"Yes","No")</f>
        <v>No</v>
      </c>
      <c r="Y5781">
        <f>IF(CleanedData[[#This Row],[Recommend]]="Yes",1,0)</f>
        <v>0</v>
      </c>
      <c r="Z5781" s="6">
        <f>CleanedData[[#This Row],[Purchase Amount]]*0.15</f>
        <v>66.130499999999998</v>
      </c>
      <c r="AA5781" s="6">
        <f>CleanedData[[#This Row],[Purchase Amount]]*1.15</f>
        <v>507.00049999999999</v>
      </c>
    </row>
    <row r="5782" spans="1:27" x14ac:dyDescent="0.3">
      <c r="A5782">
        <v>6995</v>
      </c>
      <c r="B5782" t="s">
        <v>6007</v>
      </c>
      <c r="C5782" s="1">
        <v>45706</v>
      </c>
      <c r="D5782">
        <v>24</v>
      </c>
      <c r="E5782" t="s">
        <v>39</v>
      </c>
      <c r="F5782" t="s">
        <v>130</v>
      </c>
      <c r="G5782" t="s">
        <v>303</v>
      </c>
      <c r="H5782">
        <v>2</v>
      </c>
      <c r="I5782" t="s">
        <v>42</v>
      </c>
      <c r="J5782" t="s">
        <v>63</v>
      </c>
      <c r="K5782" t="s">
        <v>55</v>
      </c>
      <c r="L5782" t="s">
        <v>42</v>
      </c>
      <c r="N5782" t="s">
        <v>47</v>
      </c>
      <c r="O5782" t="s">
        <v>134</v>
      </c>
      <c r="P5782" t="s">
        <v>8646</v>
      </c>
      <c r="Q5782" t="s">
        <v>66</v>
      </c>
      <c r="R5782" s="6">
        <f>_xlfn.XLOOKUP(CleanedData[[#This Row],[Product]],'02_Lookup_Tables'!$A$2:$A$126,'02_Lookup_Tables'!$B$2:$B$126)</f>
        <v>4841.7700000000004</v>
      </c>
      <c r="S5782" t="str">
        <f>VLOOKUP(CleanedData[[#This Row],[Product]],'02_Lookup_Tables'!$H$2:$I$126,2,FALSE)</f>
        <v>Home &amp; Living</v>
      </c>
      <c r="T5782" t="str">
        <f>VLOOKUP(CleanedData[[#This Row],[Province]],'02_Lookup_Tables'!$D$2:$E$10,2, FALSE)</f>
        <v>Eastern Region</v>
      </c>
      <c r="U5782" t="str" cm="1">
        <f t="array" ref="U5782">_xlfn.IFS(CleanedData[[#This Row],[Purchase Amount]]&lt;500,"Low",
CleanedData[[#This Row],[Purchase Amount]]&lt;5000,"Medium",
TRUE,"High")</f>
        <v>Medium</v>
      </c>
      <c r="V5782" t="str">
        <f>TEXT(CleanedData[[#This Row],[Date]],"mmmm")</f>
        <v>February</v>
      </c>
      <c r="W5782" t="str">
        <f>"Q"&amp;ROUNDUP(MONTH(CleanedData[[#This Row],[Date]])/3,0)</f>
        <v>Q1</v>
      </c>
      <c r="X5782" t="str">
        <f>IF(CleanedData[[#This Row],[Purchase Amount]]&gt;=5000,"Yes","No")</f>
        <v>No</v>
      </c>
      <c r="Y5782">
        <f>IF(CleanedData[[#This Row],[Recommend]]="Yes",1,0)</f>
        <v>0</v>
      </c>
      <c r="Z5782" s="6">
        <f>CleanedData[[#This Row],[Purchase Amount]]*0.15</f>
        <v>726.26550000000009</v>
      </c>
      <c r="AA5782" s="6">
        <f>CleanedData[[#This Row],[Purchase Amount]]*1.15</f>
        <v>5568.0355</v>
      </c>
    </row>
    <row r="5783" spans="1:27" x14ac:dyDescent="0.3">
      <c r="A5783">
        <v>6996</v>
      </c>
      <c r="B5783" t="s">
        <v>6008</v>
      </c>
      <c r="C5783" s="1">
        <v>45964</v>
      </c>
      <c r="D5783">
        <v>63</v>
      </c>
      <c r="E5783" t="s">
        <v>39</v>
      </c>
      <c r="F5783" t="s">
        <v>72</v>
      </c>
      <c r="G5783" t="s">
        <v>144</v>
      </c>
      <c r="H5783">
        <v>1</v>
      </c>
      <c r="I5783" t="s">
        <v>42</v>
      </c>
      <c r="J5783" t="s">
        <v>69</v>
      </c>
      <c r="K5783" t="s">
        <v>64</v>
      </c>
      <c r="L5783" t="s">
        <v>42</v>
      </c>
      <c r="M5783" t="s">
        <v>208</v>
      </c>
      <c r="N5783" t="s">
        <v>80</v>
      </c>
      <c r="O5783" t="s">
        <v>89</v>
      </c>
      <c r="P5783" t="s">
        <v>49</v>
      </c>
      <c r="Q5783" t="s">
        <v>50</v>
      </c>
      <c r="R5783" s="6">
        <f>_xlfn.XLOOKUP(CleanedData[[#This Row],[Product]],'02_Lookup_Tables'!$A$2:$A$126,'02_Lookup_Tables'!$B$2:$B$126)</f>
        <v>4455.18</v>
      </c>
      <c r="S5783" t="str">
        <f>VLOOKUP(CleanedData[[#This Row],[Product]],'02_Lookup_Tables'!$H$2:$I$126,2,FALSE)</f>
        <v>Sports &amp; Outdoors</v>
      </c>
      <c r="T5783" t="str">
        <f>VLOOKUP(CleanedData[[#This Row],[Province]],'02_Lookup_Tables'!$D$2:$E$10,2, FALSE)</f>
        <v>Central Region</v>
      </c>
      <c r="U5783" t="str" cm="1">
        <f t="array" ref="U5783">_xlfn.IFS(CleanedData[[#This Row],[Purchase Amount]]&lt;500,"Low",
CleanedData[[#This Row],[Purchase Amount]]&lt;5000,"Medium",
TRUE,"High")</f>
        <v>Medium</v>
      </c>
      <c r="V5783" t="str">
        <f>TEXT(CleanedData[[#This Row],[Date]],"mmmm")</f>
        <v>November</v>
      </c>
      <c r="W5783" t="str">
        <f>"Q"&amp;ROUNDUP(MONTH(CleanedData[[#This Row],[Date]])/3,0)</f>
        <v>Q4</v>
      </c>
      <c r="X5783" t="str">
        <f>IF(CleanedData[[#This Row],[Purchase Amount]]&gt;=5000,"Yes","No")</f>
        <v>No</v>
      </c>
      <c r="Y5783">
        <f>IF(CleanedData[[#This Row],[Recommend]]="Yes",1,0)</f>
        <v>0</v>
      </c>
      <c r="Z5783" s="6">
        <f>CleanedData[[#This Row],[Purchase Amount]]*0.15</f>
        <v>668.27700000000004</v>
      </c>
      <c r="AA5783" s="6">
        <f>CleanedData[[#This Row],[Purchase Amount]]*1.15</f>
        <v>5123.4570000000003</v>
      </c>
    </row>
    <row r="5784" spans="1:27" x14ac:dyDescent="0.3">
      <c r="A5784">
        <v>6997</v>
      </c>
      <c r="B5784" t="s">
        <v>6009</v>
      </c>
      <c r="C5784" s="1">
        <v>45641</v>
      </c>
      <c r="D5784">
        <v>21</v>
      </c>
      <c r="E5784" t="s">
        <v>39</v>
      </c>
      <c r="F5784" t="s">
        <v>125</v>
      </c>
      <c r="G5784" t="s">
        <v>301</v>
      </c>
      <c r="H5784">
        <v>5</v>
      </c>
      <c r="I5784" t="s">
        <v>42</v>
      </c>
      <c r="J5784" t="s">
        <v>69</v>
      </c>
      <c r="K5784" t="s">
        <v>44</v>
      </c>
      <c r="L5784" t="s">
        <v>45</v>
      </c>
      <c r="M5784" t="s">
        <v>56</v>
      </c>
      <c r="N5784" t="s">
        <v>57</v>
      </c>
      <c r="O5784" t="s">
        <v>148</v>
      </c>
      <c r="P5784" t="s">
        <v>49</v>
      </c>
      <c r="Q5784" t="s">
        <v>66</v>
      </c>
      <c r="R5784" s="6">
        <f>_xlfn.XLOOKUP(CleanedData[[#This Row],[Product]],'02_Lookup_Tables'!$A$2:$A$126,'02_Lookup_Tables'!$B$2:$B$126)</f>
        <v>1000.7</v>
      </c>
      <c r="S5784" t="str">
        <f>VLOOKUP(CleanedData[[#This Row],[Product]],'02_Lookup_Tables'!$H$2:$I$126,2,FALSE)</f>
        <v>Toys &amp; Games</v>
      </c>
      <c r="T5784" t="str">
        <f>VLOOKUP(CleanedData[[#This Row],[Province]],'02_Lookup_Tables'!$D$2:$E$10,2, FALSE)</f>
        <v>Western Region</v>
      </c>
      <c r="U5784" t="str" cm="1">
        <f t="array" ref="U5784">_xlfn.IFS(CleanedData[[#This Row],[Purchase Amount]]&lt;500,"Low",
CleanedData[[#This Row],[Purchase Amount]]&lt;5000,"Medium",
TRUE,"High")</f>
        <v>Medium</v>
      </c>
      <c r="V5784" t="str">
        <f>TEXT(CleanedData[[#This Row],[Date]],"mmmm")</f>
        <v>December</v>
      </c>
      <c r="W5784" t="str">
        <f>"Q"&amp;ROUNDUP(MONTH(CleanedData[[#This Row],[Date]])/3,0)</f>
        <v>Q4</v>
      </c>
      <c r="X5784" t="str">
        <f>IF(CleanedData[[#This Row],[Purchase Amount]]&gt;=5000,"Yes","No")</f>
        <v>No</v>
      </c>
      <c r="Y5784">
        <f>IF(CleanedData[[#This Row],[Recommend]]="Yes",1,0)</f>
        <v>0</v>
      </c>
      <c r="Z5784" s="6">
        <f>CleanedData[[#This Row],[Purchase Amount]]*0.15</f>
        <v>150.10499999999999</v>
      </c>
      <c r="AA5784" s="6">
        <f>CleanedData[[#This Row],[Purchase Amount]]*1.15</f>
        <v>1150.8050000000001</v>
      </c>
    </row>
    <row r="5785" spans="1:27" x14ac:dyDescent="0.3">
      <c r="A5785">
        <v>6998</v>
      </c>
      <c r="B5785" t="s">
        <v>6010</v>
      </c>
      <c r="C5785" s="1">
        <v>45804</v>
      </c>
      <c r="D5785">
        <v>43</v>
      </c>
      <c r="E5785" t="s">
        <v>60</v>
      </c>
      <c r="F5785" t="s">
        <v>77</v>
      </c>
      <c r="G5785" t="s">
        <v>210</v>
      </c>
      <c r="H5785">
        <v>4</v>
      </c>
      <c r="I5785" t="s">
        <v>45</v>
      </c>
      <c r="J5785" t="s">
        <v>54</v>
      </c>
      <c r="K5785" t="s">
        <v>44</v>
      </c>
      <c r="L5785" t="s">
        <v>42</v>
      </c>
      <c r="N5785" t="s">
        <v>96</v>
      </c>
      <c r="O5785" t="s">
        <v>134</v>
      </c>
      <c r="P5785" t="s">
        <v>8646</v>
      </c>
      <c r="Q5785" t="s">
        <v>81</v>
      </c>
      <c r="R5785" s="6">
        <f>_xlfn.XLOOKUP(CleanedData[[#This Row],[Product]],'02_Lookup_Tables'!$A$2:$A$126,'02_Lookup_Tables'!$B$2:$B$126)</f>
        <v>13123.97</v>
      </c>
      <c r="S5785" t="str">
        <f>VLOOKUP(CleanedData[[#This Row],[Product]],'02_Lookup_Tables'!$H$2:$I$126,2,FALSE)</f>
        <v>Electronics</v>
      </c>
      <c r="T5785" t="str">
        <f>VLOOKUP(CleanedData[[#This Row],[Province]],'02_Lookup_Tables'!$D$2:$E$10,2, FALSE)</f>
        <v>Central Region</v>
      </c>
      <c r="U5785" t="str" cm="1">
        <f t="array" ref="U5785">_xlfn.IFS(CleanedData[[#This Row],[Purchase Amount]]&lt;500,"Low",
CleanedData[[#This Row],[Purchase Amount]]&lt;5000,"Medium",
TRUE,"High")</f>
        <v>High</v>
      </c>
      <c r="V5785" t="str">
        <f>TEXT(CleanedData[[#This Row],[Date]],"mmmm")</f>
        <v>May</v>
      </c>
      <c r="W5785" t="str">
        <f>"Q"&amp;ROUNDUP(MONTH(CleanedData[[#This Row],[Date]])/3,0)</f>
        <v>Q2</v>
      </c>
      <c r="X5785" t="str">
        <f>IF(CleanedData[[#This Row],[Purchase Amount]]&gt;=5000,"Yes","No")</f>
        <v>Yes</v>
      </c>
      <c r="Y5785">
        <f>IF(CleanedData[[#This Row],[Recommend]]="Yes",1,0)</f>
        <v>1</v>
      </c>
      <c r="Z5785" s="6">
        <f>CleanedData[[#This Row],[Purchase Amount]]*0.15</f>
        <v>1968.5954999999999</v>
      </c>
      <c r="AA5785" s="6">
        <f>CleanedData[[#This Row],[Purchase Amount]]*1.15</f>
        <v>15092.565499999999</v>
      </c>
    </row>
    <row r="5786" spans="1:27" x14ac:dyDescent="0.3">
      <c r="A5786">
        <v>6999</v>
      </c>
      <c r="B5786" t="s">
        <v>6011</v>
      </c>
      <c r="C5786" s="1">
        <v>45914</v>
      </c>
      <c r="D5786">
        <v>53</v>
      </c>
      <c r="E5786" t="s">
        <v>52</v>
      </c>
      <c r="F5786" t="s">
        <v>83</v>
      </c>
      <c r="G5786" t="s">
        <v>233</v>
      </c>
      <c r="H5786">
        <v>3</v>
      </c>
      <c r="I5786" t="s">
        <v>45</v>
      </c>
      <c r="J5786" t="s">
        <v>69</v>
      </c>
      <c r="K5786" t="s">
        <v>44</v>
      </c>
      <c r="L5786" t="s">
        <v>45</v>
      </c>
      <c r="M5786" t="s">
        <v>140</v>
      </c>
      <c r="N5786" t="s">
        <v>48</v>
      </c>
      <c r="O5786" t="s">
        <v>148</v>
      </c>
      <c r="P5786" t="s">
        <v>49</v>
      </c>
      <c r="Q5786" t="s">
        <v>93</v>
      </c>
      <c r="R5786" s="6">
        <f>_xlfn.XLOOKUP(CleanedData[[#This Row],[Product]],'02_Lookup_Tables'!$A$2:$A$126,'02_Lookup_Tables'!$B$2:$B$126)</f>
        <v>324.35000000000002</v>
      </c>
      <c r="S5786" t="str">
        <f>VLOOKUP(CleanedData[[#This Row],[Product]],'02_Lookup_Tables'!$H$2:$I$126,2,FALSE)</f>
        <v>Apparel</v>
      </c>
      <c r="T5786" t="str">
        <f>VLOOKUP(CleanedData[[#This Row],[Province]],'02_Lookup_Tables'!$D$2:$E$10,2, FALSE)</f>
        <v>Western Region</v>
      </c>
      <c r="U5786" t="str" cm="1">
        <f t="array" ref="U5786">_xlfn.IFS(CleanedData[[#This Row],[Purchase Amount]]&lt;500,"Low",
CleanedData[[#This Row],[Purchase Amount]]&lt;5000,"Medium",
TRUE,"High")</f>
        <v>Low</v>
      </c>
      <c r="V5786" t="str">
        <f>TEXT(CleanedData[[#This Row],[Date]],"mmmm")</f>
        <v>September</v>
      </c>
      <c r="W5786" t="str">
        <f>"Q"&amp;ROUNDUP(MONTH(CleanedData[[#This Row],[Date]])/3,0)</f>
        <v>Q3</v>
      </c>
      <c r="X5786" t="str">
        <f>IF(CleanedData[[#This Row],[Purchase Amount]]&gt;=5000,"Yes","No")</f>
        <v>No</v>
      </c>
      <c r="Y5786">
        <f>IF(CleanedData[[#This Row],[Recommend]]="Yes",1,0)</f>
        <v>1</v>
      </c>
      <c r="Z5786" s="6">
        <f>CleanedData[[#This Row],[Purchase Amount]]*0.15</f>
        <v>48.652500000000003</v>
      </c>
      <c r="AA5786" s="6">
        <f>CleanedData[[#This Row],[Purchase Amount]]*1.15</f>
        <v>373.0025</v>
      </c>
    </row>
    <row r="5787" spans="1:27" x14ac:dyDescent="0.3">
      <c r="A5787">
        <v>7000</v>
      </c>
      <c r="B5787" t="s">
        <v>6012</v>
      </c>
      <c r="C5787" s="1">
        <v>45984</v>
      </c>
      <c r="D5787">
        <v>68</v>
      </c>
      <c r="E5787" t="s">
        <v>52</v>
      </c>
      <c r="F5787" t="s">
        <v>61</v>
      </c>
      <c r="G5787" t="s">
        <v>150</v>
      </c>
      <c r="H5787">
        <v>2</v>
      </c>
      <c r="I5787" t="s">
        <v>45</v>
      </c>
      <c r="J5787" t="s">
        <v>69</v>
      </c>
      <c r="K5787" t="s">
        <v>55</v>
      </c>
      <c r="L5787" t="s">
        <v>45</v>
      </c>
      <c r="M5787" t="s">
        <v>184</v>
      </c>
      <c r="N5787" t="s">
        <v>47</v>
      </c>
      <c r="O5787" t="s">
        <v>148</v>
      </c>
      <c r="P5787" t="s">
        <v>70</v>
      </c>
      <c r="Q5787" t="s">
        <v>97</v>
      </c>
      <c r="R5787" s="6">
        <f>_xlfn.XLOOKUP(CleanedData[[#This Row],[Product]],'02_Lookup_Tables'!$A$2:$A$126,'02_Lookup_Tables'!$B$2:$B$126)</f>
        <v>14808.31</v>
      </c>
      <c r="S5787" t="str">
        <f>VLOOKUP(CleanedData[[#This Row],[Product]],'02_Lookup_Tables'!$H$2:$I$126,2,FALSE)</f>
        <v>Electronics</v>
      </c>
      <c r="T5787" t="str">
        <f>VLOOKUP(CleanedData[[#This Row],[Province]],'02_Lookup_Tables'!$D$2:$E$10,2, FALSE)</f>
        <v>Southern Region</v>
      </c>
      <c r="U5787" t="str" cm="1">
        <f t="array" ref="U5787">_xlfn.IFS(CleanedData[[#This Row],[Purchase Amount]]&lt;500,"Low",
CleanedData[[#This Row],[Purchase Amount]]&lt;5000,"Medium",
TRUE,"High")</f>
        <v>High</v>
      </c>
      <c r="V5787" t="str">
        <f>TEXT(CleanedData[[#This Row],[Date]],"mmmm")</f>
        <v>November</v>
      </c>
      <c r="W5787" t="str">
        <f>"Q"&amp;ROUNDUP(MONTH(CleanedData[[#This Row],[Date]])/3,0)</f>
        <v>Q4</v>
      </c>
      <c r="X5787" t="str">
        <f>IF(CleanedData[[#This Row],[Purchase Amount]]&gt;=5000,"Yes","No")</f>
        <v>Yes</v>
      </c>
      <c r="Y5787">
        <f>IF(CleanedData[[#This Row],[Recommend]]="Yes",1,0)</f>
        <v>1</v>
      </c>
      <c r="Z5787" s="6">
        <f>CleanedData[[#This Row],[Purchase Amount]]*0.15</f>
        <v>2221.2464999999997</v>
      </c>
      <c r="AA5787" s="6">
        <f>CleanedData[[#This Row],[Purchase Amount]]*1.15</f>
        <v>17029.556499999999</v>
      </c>
    </row>
    <row r="5788" spans="1:27" x14ac:dyDescent="0.3">
      <c r="A5788">
        <v>7001</v>
      </c>
      <c r="B5788" t="s">
        <v>6013</v>
      </c>
      <c r="C5788" s="1">
        <v>45466</v>
      </c>
      <c r="D5788">
        <v>51</v>
      </c>
      <c r="E5788" t="s">
        <v>39</v>
      </c>
      <c r="F5788" t="s">
        <v>72</v>
      </c>
      <c r="G5788" t="s">
        <v>212</v>
      </c>
      <c r="H5788">
        <v>1</v>
      </c>
      <c r="I5788" t="s">
        <v>45</v>
      </c>
      <c r="J5788" t="s">
        <v>54</v>
      </c>
      <c r="K5788" t="s">
        <v>64</v>
      </c>
      <c r="L5788" t="s">
        <v>45</v>
      </c>
      <c r="M5788" t="s">
        <v>236</v>
      </c>
      <c r="N5788" t="s">
        <v>80</v>
      </c>
      <c r="O5788" t="s">
        <v>89</v>
      </c>
      <c r="P5788" t="s">
        <v>49</v>
      </c>
      <c r="Q5788" t="s">
        <v>93</v>
      </c>
      <c r="R5788" s="6">
        <f>_xlfn.XLOOKUP(CleanedData[[#This Row],[Product]],'02_Lookup_Tables'!$A$2:$A$126,'02_Lookup_Tables'!$B$2:$B$126)</f>
        <v>192.77</v>
      </c>
      <c r="S5788" t="str">
        <f>VLOOKUP(CleanedData[[#This Row],[Product]],'02_Lookup_Tables'!$H$2:$I$126,2,FALSE)</f>
        <v>Beauty &amp; Personal Care</v>
      </c>
      <c r="T5788" t="str">
        <f>VLOOKUP(CleanedData[[#This Row],[Province]],'02_Lookup_Tables'!$D$2:$E$10,2, FALSE)</f>
        <v>Central Region</v>
      </c>
      <c r="U5788" t="str" cm="1">
        <f t="array" ref="U5788">_xlfn.IFS(CleanedData[[#This Row],[Purchase Amount]]&lt;500,"Low",
CleanedData[[#This Row],[Purchase Amount]]&lt;5000,"Medium",
TRUE,"High")</f>
        <v>Low</v>
      </c>
      <c r="V5788" t="str">
        <f>TEXT(CleanedData[[#This Row],[Date]],"mmmm")</f>
        <v>June</v>
      </c>
      <c r="W5788" t="str">
        <f>"Q"&amp;ROUNDUP(MONTH(CleanedData[[#This Row],[Date]])/3,0)</f>
        <v>Q2</v>
      </c>
      <c r="X5788" t="str">
        <f>IF(CleanedData[[#This Row],[Purchase Amount]]&gt;=5000,"Yes","No")</f>
        <v>No</v>
      </c>
      <c r="Y5788">
        <f>IF(CleanedData[[#This Row],[Recommend]]="Yes",1,0)</f>
        <v>1</v>
      </c>
      <c r="Z5788" s="6">
        <f>CleanedData[[#This Row],[Purchase Amount]]*0.15</f>
        <v>28.915500000000002</v>
      </c>
      <c r="AA5788" s="6">
        <f>CleanedData[[#This Row],[Purchase Amount]]*1.15</f>
        <v>221.68549999999999</v>
      </c>
    </row>
    <row r="5789" spans="1:27" x14ac:dyDescent="0.3">
      <c r="A5789">
        <v>7003</v>
      </c>
      <c r="B5789" t="s">
        <v>6014</v>
      </c>
      <c r="C5789" s="1">
        <v>45862</v>
      </c>
      <c r="D5789">
        <v>58</v>
      </c>
      <c r="E5789" t="s">
        <v>52</v>
      </c>
      <c r="F5789" t="s">
        <v>77</v>
      </c>
      <c r="G5789" t="s">
        <v>696</v>
      </c>
      <c r="H5789">
        <v>1</v>
      </c>
      <c r="I5789" t="s">
        <v>42</v>
      </c>
      <c r="J5789" t="s">
        <v>63</v>
      </c>
      <c r="K5789" t="s">
        <v>55</v>
      </c>
      <c r="L5789" t="s">
        <v>42</v>
      </c>
      <c r="M5789" t="s">
        <v>100</v>
      </c>
      <c r="N5789" t="s">
        <v>80</v>
      </c>
      <c r="O5789" t="s">
        <v>48</v>
      </c>
      <c r="P5789" t="s">
        <v>49</v>
      </c>
      <c r="Q5789" t="s">
        <v>50</v>
      </c>
      <c r="R5789" s="6">
        <f>_xlfn.XLOOKUP(CleanedData[[#This Row],[Product]],'02_Lookup_Tables'!$A$2:$A$126,'02_Lookup_Tables'!$B$2:$B$126)</f>
        <v>1233.45</v>
      </c>
      <c r="S5789" t="str">
        <f>VLOOKUP(CleanedData[[#This Row],[Product]],'02_Lookup_Tables'!$H$2:$I$126,2,FALSE)</f>
        <v>Beauty &amp; Personal Care</v>
      </c>
      <c r="T5789" t="str">
        <f>VLOOKUP(CleanedData[[#This Row],[Province]],'02_Lookup_Tables'!$D$2:$E$10,2, FALSE)</f>
        <v>Central Region</v>
      </c>
      <c r="U5789" t="str" cm="1">
        <f t="array" ref="U5789">_xlfn.IFS(CleanedData[[#This Row],[Purchase Amount]]&lt;500,"Low",
CleanedData[[#This Row],[Purchase Amount]]&lt;5000,"Medium",
TRUE,"High")</f>
        <v>Medium</v>
      </c>
      <c r="V5789" t="str">
        <f>TEXT(CleanedData[[#This Row],[Date]],"mmmm")</f>
        <v>July</v>
      </c>
      <c r="W5789" t="str">
        <f>"Q"&amp;ROUNDUP(MONTH(CleanedData[[#This Row],[Date]])/3,0)</f>
        <v>Q3</v>
      </c>
      <c r="X5789" t="str">
        <f>IF(CleanedData[[#This Row],[Purchase Amount]]&gt;=5000,"Yes","No")</f>
        <v>No</v>
      </c>
      <c r="Y5789">
        <f>IF(CleanedData[[#This Row],[Recommend]]="Yes",1,0)</f>
        <v>0</v>
      </c>
      <c r="Z5789" s="6">
        <f>CleanedData[[#This Row],[Purchase Amount]]*0.15</f>
        <v>185.01750000000001</v>
      </c>
      <c r="AA5789" s="6">
        <f>CleanedData[[#This Row],[Purchase Amount]]*1.15</f>
        <v>1418.4675</v>
      </c>
    </row>
    <row r="5790" spans="1:27" x14ac:dyDescent="0.3">
      <c r="A5790">
        <v>7004</v>
      </c>
      <c r="B5790" t="s">
        <v>6015</v>
      </c>
      <c r="C5790" s="1">
        <v>45997</v>
      </c>
      <c r="D5790">
        <v>47</v>
      </c>
      <c r="E5790" t="s">
        <v>39</v>
      </c>
      <c r="F5790" t="s">
        <v>83</v>
      </c>
      <c r="G5790" t="s">
        <v>248</v>
      </c>
      <c r="H5790">
        <v>3</v>
      </c>
      <c r="I5790" t="s">
        <v>45</v>
      </c>
      <c r="J5790" t="s">
        <v>74</v>
      </c>
      <c r="K5790" t="s">
        <v>44</v>
      </c>
      <c r="L5790" t="s">
        <v>42</v>
      </c>
      <c r="M5790" t="s">
        <v>123</v>
      </c>
      <c r="N5790" t="s">
        <v>48</v>
      </c>
      <c r="O5790" t="s">
        <v>89</v>
      </c>
      <c r="P5790" t="s">
        <v>49</v>
      </c>
      <c r="Q5790" t="s">
        <v>93</v>
      </c>
      <c r="R5790" s="6">
        <f>_xlfn.XLOOKUP(CleanedData[[#This Row],[Product]],'02_Lookup_Tables'!$A$2:$A$126,'02_Lookup_Tables'!$B$2:$B$126)</f>
        <v>8798.49</v>
      </c>
      <c r="S5790" t="str">
        <f>VLOOKUP(CleanedData[[#This Row],[Product]],'02_Lookup_Tables'!$H$2:$I$126,2,FALSE)</f>
        <v>Toys &amp; Games</v>
      </c>
      <c r="T5790" t="str">
        <f>VLOOKUP(CleanedData[[#This Row],[Province]],'02_Lookup_Tables'!$D$2:$E$10,2, FALSE)</f>
        <v>Western Region</v>
      </c>
      <c r="U5790" t="str" cm="1">
        <f t="array" ref="U5790">_xlfn.IFS(CleanedData[[#This Row],[Purchase Amount]]&lt;500,"Low",
CleanedData[[#This Row],[Purchase Amount]]&lt;5000,"Medium",
TRUE,"High")</f>
        <v>High</v>
      </c>
      <c r="V5790" t="str">
        <f>TEXT(CleanedData[[#This Row],[Date]],"mmmm")</f>
        <v>December</v>
      </c>
      <c r="W5790" t="str">
        <f>"Q"&amp;ROUNDUP(MONTH(CleanedData[[#This Row],[Date]])/3,0)</f>
        <v>Q4</v>
      </c>
      <c r="X5790" t="str">
        <f>IF(CleanedData[[#This Row],[Purchase Amount]]&gt;=5000,"Yes","No")</f>
        <v>Yes</v>
      </c>
      <c r="Y5790">
        <f>IF(CleanedData[[#This Row],[Recommend]]="Yes",1,0)</f>
        <v>1</v>
      </c>
      <c r="Z5790" s="6">
        <f>CleanedData[[#This Row],[Purchase Amount]]*0.15</f>
        <v>1319.7735</v>
      </c>
      <c r="AA5790" s="6">
        <f>CleanedData[[#This Row],[Purchase Amount]]*1.15</f>
        <v>10118.263499999999</v>
      </c>
    </row>
    <row r="5791" spans="1:27" x14ac:dyDescent="0.3">
      <c r="A5791">
        <v>7005</v>
      </c>
      <c r="B5791" t="s">
        <v>6016</v>
      </c>
      <c r="C5791" s="1">
        <v>45824</v>
      </c>
      <c r="D5791">
        <v>39</v>
      </c>
      <c r="E5791" t="s">
        <v>39</v>
      </c>
      <c r="F5791" t="s">
        <v>130</v>
      </c>
      <c r="G5791" t="s">
        <v>286</v>
      </c>
      <c r="H5791">
        <v>1</v>
      </c>
      <c r="I5791" t="s">
        <v>42</v>
      </c>
      <c r="J5791" t="s">
        <v>69</v>
      </c>
      <c r="K5791" t="s">
        <v>64</v>
      </c>
      <c r="L5791" t="s">
        <v>42</v>
      </c>
      <c r="M5791" t="s">
        <v>208</v>
      </c>
      <c r="N5791" t="s">
        <v>80</v>
      </c>
      <c r="O5791" t="s">
        <v>89</v>
      </c>
      <c r="P5791" t="s">
        <v>49</v>
      </c>
      <c r="Q5791" t="s">
        <v>81</v>
      </c>
      <c r="R5791" s="6">
        <f>_xlfn.XLOOKUP(CleanedData[[#This Row],[Product]],'02_Lookup_Tables'!$A$2:$A$126,'02_Lookup_Tables'!$B$2:$B$126)</f>
        <v>1907.49</v>
      </c>
      <c r="S5791" t="str">
        <f>VLOOKUP(CleanedData[[#This Row],[Product]],'02_Lookup_Tables'!$H$2:$I$126,2,FALSE)</f>
        <v>Accessories</v>
      </c>
      <c r="T5791" t="str">
        <f>VLOOKUP(CleanedData[[#This Row],[Province]],'02_Lookup_Tables'!$D$2:$E$10,2, FALSE)</f>
        <v>Eastern Region</v>
      </c>
      <c r="U5791" t="str" cm="1">
        <f t="array" ref="U5791">_xlfn.IFS(CleanedData[[#This Row],[Purchase Amount]]&lt;500,"Low",
CleanedData[[#This Row],[Purchase Amount]]&lt;5000,"Medium",
TRUE,"High")</f>
        <v>Medium</v>
      </c>
      <c r="V5791" t="str">
        <f>TEXT(CleanedData[[#This Row],[Date]],"mmmm")</f>
        <v>June</v>
      </c>
      <c r="W5791" t="str">
        <f>"Q"&amp;ROUNDUP(MONTH(CleanedData[[#This Row],[Date]])/3,0)</f>
        <v>Q2</v>
      </c>
      <c r="X5791" t="str">
        <f>IF(CleanedData[[#This Row],[Purchase Amount]]&gt;=5000,"Yes","No")</f>
        <v>No</v>
      </c>
      <c r="Y5791">
        <f>IF(CleanedData[[#This Row],[Recommend]]="Yes",1,0)</f>
        <v>0</v>
      </c>
      <c r="Z5791" s="6">
        <f>CleanedData[[#This Row],[Purchase Amount]]*0.15</f>
        <v>286.12349999999998</v>
      </c>
      <c r="AA5791" s="6">
        <f>CleanedData[[#This Row],[Purchase Amount]]*1.15</f>
        <v>2193.6134999999999</v>
      </c>
    </row>
    <row r="5792" spans="1:27" x14ac:dyDescent="0.3">
      <c r="A5792">
        <v>7006</v>
      </c>
      <c r="B5792" t="s">
        <v>6017</v>
      </c>
      <c r="C5792" s="1">
        <v>45719</v>
      </c>
      <c r="D5792">
        <v>79</v>
      </c>
      <c r="E5792" t="s">
        <v>60</v>
      </c>
      <c r="F5792" t="s">
        <v>125</v>
      </c>
      <c r="G5792" t="s">
        <v>168</v>
      </c>
      <c r="H5792">
        <v>5</v>
      </c>
      <c r="I5792" t="s">
        <v>45</v>
      </c>
      <c r="J5792" t="s">
        <v>43</v>
      </c>
      <c r="K5792" t="s">
        <v>44</v>
      </c>
      <c r="L5792" t="s">
        <v>42</v>
      </c>
      <c r="N5792" t="s">
        <v>57</v>
      </c>
      <c r="O5792" t="s">
        <v>134</v>
      </c>
      <c r="P5792" t="s">
        <v>8646</v>
      </c>
      <c r="Q5792" t="s">
        <v>97</v>
      </c>
      <c r="R5792" s="6">
        <f>_xlfn.XLOOKUP(CleanedData[[#This Row],[Product]],'02_Lookup_Tables'!$A$2:$A$126,'02_Lookup_Tables'!$B$2:$B$126)</f>
        <v>14729.04</v>
      </c>
      <c r="S5792" t="str">
        <f>VLOOKUP(CleanedData[[#This Row],[Product]],'02_Lookup_Tables'!$H$2:$I$126,2,FALSE)</f>
        <v>Electronics</v>
      </c>
      <c r="T5792" t="str">
        <f>VLOOKUP(CleanedData[[#This Row],[Province]],'02_Lookup_Tables'!$D$2:$E$10,2, FALSE)</f>
        <v>Western Region</v>
      </c>
      <c r="U5792" t="str" cm="1">
        <f t="array" ref="U5792">_xlfn.IFS(CleanedData[[#This Row],[Purchase Amount]]&lt;500,"Low",
CleanedData[[#This Row],[Purchase Amount]]&lt;5000,"Medium",
TRUE,"High")</f>
        <v>High</v>
      </c>
      <c r="V5792" t="str">
        <f>TEXT(CleanedData[[#This Row],[Date]],"mmmm")</f>
        <v>March</v>
      </c>
      <c r="W5792" t="str">
        <f>"Q"&amp;ROUNDUP(MONTH(CleanedData[[#This Row],[Date]])/3,0)</f>
        <v>Q1</v>
      </c>
      <c r="X5792" t="str">
        <f>IF(CleanedData[[#This Row],[Purchase Amount]]&gt;=5000,"Yes","No")</f>
        <v>Yes</v>
      </c>
      <c r="Y5792">
        <f>IF(CleanedData[[#This Row],[Recommend]]="Yes",1,0)</f>
        <v>1</v>
      </c>
      <c r="Z5792" s="6">
        <f>CleanedData[[#This Row],[Purchase Amount]]*0.15</f>
        <v>2209.3560000000002</v>
      </c>
      <c r="AA5792" s="6">
        <f>CleanedData[[#This Row],[Purchase Amount]]*1.15</f>
        <v>16938.396000000001</v>
      </c>
    </row>
    <row r="5793" spans="1:27" x14ac:dyDescent="0.3">
      <c r="A5793">
        <v>7007</v>
      </c>
      <c r="B5793" t="s">
        <v>6018</v>
      </c>
      <c r="C5793" s="1">
        <v>45687</v>
      </c>
      <c r="D5793">
        <v>79</v>
      </c>
      <c r="E5793" t="s">
        <v>60</v>
      </c>
      <c r="F5793" t="s">
        <v>40</v>
      </c>
      <c r="G5793" t="s">
        <v>73</v>
      </c>
      <c r="H5793">
        <v>5</v>
      </c>
      <c r="I5793" t="s">
        <v>42</v>
      </c>
      <c r="J5793" t="s">
        <v>54</v>
      </c>
      <c r="K5793" t="s">
        <v>44</v>
      </c>
      <c r="L5793" t="s">
        <v>45</v>
      </c>
      <c r="M5793" t="s">
        <v>151</v>
      </c>
      <c r="N5793" t="s">
        <v>57</v>
      </c>
      <c r="O5793" t="s">
        <v>89</v>
      </c>
      <c r="P5793" t="s">
        <v>70</v>
      </c>
      <c r="Q5793" t="s">
        <v>97</v>
      </c>
      <c r="R5793" s="6">
        <f>_xlfn.XLOOKUP(CleanedData[[#This Row],[Product]],'02_Lookup_Tables'!$A$2:$A$126,'02_Lookup_Tables'!$B$2:$B$126)</f>
        <v>84.23</v>
      </c>
      <c r="S5793" t="str">
        <f>VLOOKUP(CleanedData[[#This Row],[Product]],'02_Lookup_Tables'!$H$2:$I$126,2,FALSE)</f>
        <v>Food</v>
      </c>
      <c r="T5793" t="str">
        <f>VLOOKUP(CleanedData[[#This Row],[Province]],'02_Lookup_Tables'!$D$2:$E$10,2, FALSE)</f>
        <v>Northern Region</v>
      </c>
      <c r="U5793" t="str" cm="1">
        <f t="array" ref="U5793">_xlfn.IFS(CleanedData[[#This Row],[Purchase Amount]]&lt;500,"Low",
CleanedData[[#This Row],[Purchase Amount]]&lt;5000,"Medium",
TRUE,"High")</f>
        <v>Low</v>
      </c>
      <c r="V5793" t="str">
        <f>TEXT(CleanedData[[#This Row],[Date]],"mmmm")</f>
        <v>January</v>
      </c>
      <c r="W5793" t="str">
        <f>"Q"&amp;ROUNDUP(MONTH(CleanedData[[#This Row],[Date]])/3,0)</f>
        <v>Q1</v>
      </c>
      <c r="X5793" t="str">
        <f>IF(CleanedData[[#This Row],[Purchase Amount]]&gt;=5000,"Yes","No")</f>
        <v>No</v>
      </c>
      <c r="Y5793">
        <f>IF(CleanedData[[#This Row],[Recommend]]="Yes",1,0)</f>
        <v>0</v>
      </c>
      <c r="Z5793" s="6">
        <f>CleanedData[[#This Row],[Purchase Amount]]*0.15</f>
        <v>12.634500000000001</v>
      </c>
      <c r="AA5793" s="6">
        <f>CleanedData[[#This Row],[Purchase Amount]]*1.15</f>
        <v>96.864499999999992</v>
      </c>
    </row>
    <row r="5794" spans="1:27" x14ac:dyDescent="0.3">
      <c r="A5794">
        <v>7008</v>
      </c>
      <c r="B5794" t="s">
        <v>6019</v>
      </c>
      <c r="C5794" s="1">
        <v>45921</v>
      </c>
      <c r="D5794">
        <v>73</v>
      </c>
      <c r="E5794" t="s">
        <v>39</v>
      </c>
      <c r="F5794" t="s">
        <v>125</v>
      </c>
      <c r="G5794" t="s">
        <v>207</v>
      </c>
      <c r="H5794">
        <v>4</v>
      </c>
      <c r="I5794" t="s">
        <v>45</v>
      </c>
      <c r="J5794" t="s">
        <v>63</v>
      </c>
      <c r="K5794" t="s">
        <v>64</v>
      </c>
      <c r="L5794" t="s">
        <v>45</v>
      </c>
      <c r="M5794" t="s">
        <v>106</v>
      </c>
      <c r="N5794" t="s">
        <v>96</v>
      </c>
      <c r="O5794" t="s">
        <v>148</v>
      </c>
      <c r="P5794" t="s">
        <v>49</v>
      </c>
      <c r="Q5794" t="s">
        <v>97</v>
      </c>
      <c r="R5794" s="6">
        <f>_xlfn.XLOOKUP(CleanedData[[#This Row],[Product]],'02_Lookup_Tables'!$A$2:$A$126,'02_Lookup_Tables'!$B$2:$B$126)</f>
        <v>3755.73</v>
      </c>
      <c r="S5794" t="str">
        <f>VLOOKUP(CleanedData[[#This Row],[Product]],'02_Lookup_Tables'!$H$2:$I$126,2,FALSE)</f>
        <v>Sports &amp; Outdoors</v>
      </c>
      <c r="T5794" t="str">
        <f>VLOOKUP(CleanedData[[#This Row],[Province]],'02_Lookup_Tables'!$D$2:$E$10,2, FALSE)</f>
        <v>Western Region</v>
      </c>
      <c r="U5794" t="str" cm="1">
        <f t="array" ref="U5794">_xlfn.IFS(CleanedData[[#This Row],[Purchase Amount]]&lt;500,"Low",
CleanedData[[#This Row],[Purchase Amount]]&lt;5000,"Medium",
TRUE,"High")</f>
        <v>Medium</v>
      </c>
      <c r="V5794" t="str">
        <f>TEXT(CleanedData[[#This Row],[Date]],"mmmm")</f>
        <v>September</v>
      </c>
      <c r="W5794" t="str">
        <f>"Q"&amp;ROUNDUP(MONTH(CleanedData[[#This Row],[Date]])/3,0)</f>
        <v>Q3</v>
      </c>
      <c r="X5794" t="str">
        <f>IF(CleanedData[[#This Row],[Purchase Amount]]&gt;=5000,"Yes","No")</f>
        <v>No</v>
      </c>
      <c r="Y5794">
        <f>IF(CleanedData[[#This Row],[Recommend]]="Yes",1,0)</f>
        <v>1</v>
      </c>
      <c r="Z5794" s="6">
        <f>CleanedData[[#This Row],[Purchase Amount]]*0.15</f>
        <v>563.35950000000003</v>
      </c>
      <c r="AA5794" s="6">
        <f>CleanedData[[#This Row],[Purchase Amount]]*1.15</f>
        <v>4319.0895</v>
      </c>
    </row>
    <row r="5795" spans="1:27" x14ac:dyDescent="0.3">
      <c r="A5795">
        <v>7009</v>
      </c>
      <c r="B5795" t="s">
        <v>6020</v>
      </c>
      <c r="C5795" s="1">
        <v>45940</v>
      </c>
      <c r="D5795">
        <v>74</v>
      </c>
      <c r="E5795" t="s">
        <v>39</v>
      </c>
      <c r="F5795" t="s">
        <v>40</v>
      </c>
      <c r="G5795" t="s">
        <v>187</v>
      </c>
      <c r="H5795">
        <v>4</v>
      </c>
      <c r="I5795" t="s">
        <v>42</v>
      </c>
      <c r="J5795" t="s">
        <v>69</v>
      </c>
      <c r="K5795" t="s">
        <v>55</v>
      </c>
      <c r="L5795" t="s">
        <v>42</v>
      </c>
      <c r="M5795" t="s">
        <v>136</v>
      </c>
      <c r="N5795" t="s">
        <v>96</v>
      </c>
      <c r="O5795" t="s">
        <v>89</v>
      </c>
      <c r="P5795" t="s">
        <v>70</v>
      </c>
      <c r="Q5795" t="s">
        <v>97</v>
      </c>
      <c r="R5795" s="6">
        <f>_xlfn.XLOOKUP(CleanedData[[#This Row],[Product]],'02_Lookup_Tables'!$A$2:$A$126,'02_Lookup_Tables'!$B$2:$B$126)</f>
        <v>24904.86</v>
      </c>
      <c r="S5795" t="str">
        <f>VLOOKUP(CleanedData[[#This Row],[Product]],'02_Lookup_Tables'!$H$2:$I$126,2,FALSE)</f>
        <v>Electronics</v>
      </c>
      <c r="T5795" t="str">
        <f>VLOOKUP(CleanedData[[#This Row],[Province]],'02_Lookup_Tables'!$D$2:$E$10,2, FALSE)</f>
        <v>Northern Region</v>
      </c>
      <c r="U5795" t="str" cm="1">
        <f t="array" ref="U5795">_xlfn.IFS(CleanedData[[#This Row],[Purchase Amount]]&lt;500,"Low",
CleanedData[[#This Row],[Purchase Amount]]&lt;5000,"Medium",
TRUE,"High")</f>
        <v>High</v>
      </c>
      <c r="V5795" t="str">
        <f>TEXT(CleanedData[[#This Row],[Date]],"mmmm")</f>
        <v>October</v>
      </c>
      <c r="W5795" t="str">
        <f>"Q"&amp;ROUNDUP(MONTH(CleanedData[[#This Row],[Date]])/3,0)</f>
        <v>Q4</v>
      </c>
      <c r="X5795" t="str">
        <f>IF(CleanedData[[#This Row],[Purchase Amount]]&gt;=5000,"Yes","No")</f>
        <v>Yes</v>
      </c>
      <c r="Y5795">
        <f>IF(CleanedData[[#This Row],[Recommend]]="Yes",1,0)</f>
        <v>0</v>
      </c>
      <c r="Z5795" s="6">
        <f>CleanedData[[#This Row],[Purchase Amount]]*0.15</f>
        <v>3735.7289999999998</v>
      </c>
      <c r="AA5795" s="6">
        <f>CleanedData[[#This Row],[Purchase Amount]]*1.15</f>
        <v>28640.589</v>
      </c>
    </row>
    <row r="5796" spans="1:27" x14ac:dyDescent="0.3">
      <c r="A5796">
        <v>7012</v>
      </c>
      <c r="B5796" t="s">
        <v>6021</v>
      </c>
      <c r="C5796" s="1">
        <v>45899</v>
      </c>
      <c r="D5796">
        <v>78</v>
      </c>
      <c r="E5796" t="s">
        <v>60</v>
      </c>
      <c r="F5796" t="s">
        <v>77</v>
      </c>
      <c r="G5796" t="s">
        <v>309</v>
      </c>
      <c r="H5796">
        <v>2</v>
      </c>
      <c r="I5796" t="s">
        <v>45</v>
      </c>
      <c r="J5796" t="s">
        <v>69</v>
      </c>
      <c r="K5796" t="s">
        <v>44</v>
      </c>
      <c r="L5796" t="s">
        <v>45</v>
      </c>
      <c r="M5796" t="s">
        <v>140</v>
      </c>
      <c r="N5796" t="s">
        <v>47</v>
      </c>
      <c r="O5796" t="s">
        <v>148</v>
      </c>
      <c r="P5796" t="s">
        <v>70</v>
      </c>
      <c r="Q5796" t="s">
        <v>97</v>
      </c>
      <c r="R5796" s="6">
        <f>_xlfn.XLOOKUP(CleanedData[[#This Row],[Product]],'02_Lookup_Tables'!$A$2:$A$126,'02_Lookup_Tables'!$B$2:$B$126)</f>
        <v>353.21</v>
      </c>
      <c r="S5796" t="str">
        <f>VLOOKUP(CleanedData[[#This Row],[Product]],'02_Lookup_Tables'!$H$2:$I$126,2,FALSE)</f>
        <v>Food</v>
      </c>
      <c r="T5796" t="str">
        <f>VLOOKUP(CleanedData[[#This Row],[Province]],'02_Lookup_Tables'!$D$2:$E$10,2, FALSE)</f>
        <v>Central Region</v>
      </c>
      <c r="U5796" t="str" cm="1">
        <f t="array" ref="U5796">_xlfn.IFS(CleanedData[[#This Row],[Purchase Amount]]&lt;500,"Low",
CleanedData[[#This Row],[Purchase Amount]]&lt;5000,"Medium",
TRUE,"High")</f>
        <v>Low</v>
      </c>
      <c r="V5796" t="str">
        <f>TEXT(CleanedData[[#This Row],[Date]],"mmmm")</f>
        <v>August</v>
      </c>
      <c r="W5796" t="str">
        <f>"Q"&amp;ROUNDUP(MONTH(CleanedData[[#This Row],[Date]])/3,0)</f>
        <v>Q3</v>
      </c>
      <c r="X5796" t="str">
        <f>IF(CleanedData[[#This Row],[Purchase Amount]]&gt;=5000,"Yes","No")</f>
        <v>No</v>
      </c>
      <c r="Y5796">
        <f>IF(CleanedData[[#This Row],[Recommend]]="Yes",1,0)</f>
        <v>1</v>
      </c>
      <c r="Z5796" s="6">
        <f>CleanedData[[#This Row],[Purchase Amount]]*0.15</f>
        <v>52.981499999999997</v>
      </c>
      <c r="AA5796" s="6">
        <f>CleanedData[[#This Row],[Purchase Amount]]*1.15</f>
        <v>406.19149999999996</v>
      </c>
    </row>
    <row r="5797" spans="1:27" x14ac:dyDescent="0.3">
      <c r="A5797">
        <v>7013</v>
      </c>
      <c r="B5797" t="s">
        <v>6022</v>
      </c>
      <c r="C5797" s="1">
        <v>45857</v>
      </c>
      <c r="D5797">
        <v>23</v>
      </c>
      <c r="E5797" t="s">
        <v>60</v>
      </c>
      <c r="F5797" t="s">
        <v>125</v>
      </c>
      <c r="G5797" t="s">
        <v>230</v>
      </c>
      <c r="H5797">
        <v>2</v>
      </c>
      <c r="I5797" t="s">
        <v>45</v>
      </c>
      <c r="J5797" t="s">
        <v>69</v>
      </c>
      <c r="K5797" t="s">
        <v>55</v>
      </c>
      <c r="L5797" t="s">
        <v>42</v>
      </c>
      <c r="M5797" t="s">
        <v>123</v>
      </c>
      <c r="N5797" t="s">
        <v>47</v>
      </c>
      <c r="O5797" t="s">
        <v>89</v>
      </c>
      <c r="P5797" t="s">
        <v>49</v>
      </c>
      <c r="Q5797" t="s">
        <v>66</v>
      </c>
      <c r="R5797" s="6">
        <f>_xlfn.XLOOKUP(CleanedData[[#This Row],[Product]],'02_Lookup_Tables'!$A$2:$A$126,'02_Lookup_Tables'!$B$2:$B$126)</f>
        <v>1940.64</v>
      </c>
      <c r="S5797" t="str">
        <f>VLOOKUP(CleanedData[[#This Row],[Product]],'02_Lookup_Tables'!$H$2:$I$126,2,FALSE)</f>
        <v>Toys &amp; Games</v>
      </c>
      <c r="T5797" t="str">
        <f>VLOOKUP(CleanedData[[#This Row],[Province]],'02_Lookup_Tables'!$D$2:$E$10,2, FALSE)</f>
        <v>Western Region</v>
      </c>
      <c r="U5797" t="str" cm="1">
        <f t="array" ref="U5797">_xlfn.IFS(CleanedData[[#This Row],[Purchase Amount]]&lt;500,"Low",
CleanedData[[#This Row],[Purchase Amount]]&lt;5000,"Medium",
TRUE,"High")</f>
        <v>Medium</v>
      </c>
      <c r="V5797" t="str">
        <f>TEXT(CleanedData[[#This Row],[Date]],"mmmm")</f>
        <v>July</v>
      </c>
      <c r="W5797" t="str">
        <f>"Q"&amp;ROUNDUP(MONTH(CleanedData[[#This Row],[Date]])/3,0)</f>
        <v>Q3</v>
      </c>
      <c r="X5797" t="str">
        <f>IF(CleanedData[[#This Row],[Purchase Amount]]&gt;=5000,"Yes","No")</f>
        <v>No</v>
      </c>
      <c r="Y5797">
        <f>IF(CleanedData[[#This Row],[Recommend]]="Yes",1,0)</f>
        <v>1</v>
      </c>
      <c r="Z5797" s="6">
        <f>CleanedData[[#This Row],[Purchase Amount]]*0.15</f>
        <v>291.096</v>
      </c>
      <c r="AA5797" s="6">
        <f>CleanedData[[#This Row],[Purchase Amount]]*1.15</f>
        <v>2231.7359999999999</v>
      </c>
    </row>
    <row r="5798" spans="1:27" x14ac:dyDescent="0.3">
      <c r="A5798">
        <v>7014</v>
      </c>
      <c r="B5798" t="s">
        <v>6023</v>
      </c>
      <c r="C5798" s="1">
        <v>45707</v>
      </c>
      <c r="D5798">
        <v>66</v>
      </c>
      <c r="E5798" t="s">
        <v>39</v>
      </c>
      <c r="F5798" t="s">
        <v>83</v>
      </c>
      <c r="G5798" t="s">
        <v>323</v>
      </c>
      <c r="H5798">
        <v>4</v>
      </c>
      <c r="I5798" t="s">
        <v>42</v>
      </c>
      <c r="J5798" t="s">
        <v>54</v>
      </c>
      <c r="K5798" t="s">
        <v>44</v>
      </c>
      <c r="L5798" t="s">
        <v>45</v>
      </c>
      <c r="M5798" t="s">
        <v>236</v>
      </c>
      <c r="N5798" t="s">
        <v>96</v>
      </c>
      <c r="O5798" t="s">
        <v>89</v>
      </c>
      <c r="P5798" t="s">
        <v>70</v>
      </c>
      <c r="Q5798" t="s">
        <v>97</v>
      </c>
      <c r="R5798" s="6">
        <f>_xlfn.XLOOKUP(CleanedData[[#This Row],[Product]],'02_Lookup_Tables'!$A$2:$A$126,'02_Lookup_Tables'!$B$2:$B$126)</f>
        <v>463.48</v>
      </c>
      <c r="S5798" t="str">
        <f>VLOOKUP(CleanedData[[#This Row],[Product]],'02_Lookup_Tables'!$H$2:$I$126,2,FALSE)</f>
        <v>Electronics</v>
      </c>
      <c r="T5798" t="str">
        <f>VLOOKUP(CleanedData[[#This Row],[Province]],'02_Lookup_Tables'!$D$2:$E$10,2, FALSE)</f>
        <v>Western Region</v>
      </c>
      <c r="U5798" t="str" cm="1">
        <f t="array" ref="U5798">_xlfn.IFS(CleanedData[[#This Row],[Purchase Amount]]&lt;500,"Low",
CleanedData[[#This Row],[Purchase Amount]]&lt;5000,"Medium",
TRUE,"High")</f>
        <v>Low</v>
      </c>
      <c r="V5798" t="str">
        <f>TEXT(CleanedData[[#This Row],[Date]],"mmmm")</f>
        <v>February</v>
      </c>
      <c r="W5798" t="str">
        <f>"Q"&amp;ROUNDUP(MONTH(CleanedData[[#This Row],[Date]])/3,0)</f>
        <v>Q1</v>
      </c>
      <c r="X5798" t="str">
        <f>IF(CleanedData[[#This Row],[Purchase Amount]]&gt;=5000,"Yes","No")</f>
        <v>No</v>
      </c>
      <c r="Y5798">
        <f>IF(CleanedData[[#This Row],[Recommend]]="Yes",1,0)</f>
        <v>0</v>
      </c>
      <c r="Z5798" s="6">
        <f>CleanedData[[#This Row],[Purchase Amount]]*0.15</f>
        <v>69.522000000000006</v>
      </c>
      <c r="AA5798" s="6">
        <f>CleanedData[[#This Row],[Purchase Amount]]*1.15</f>
        <v>533.00199999999995</v>
      </c>
    </row>
    <row r="5799" spans="1:27" x14ac:dyDescent="0.3">
      <c r="A5799">
        <v>7016</v>
      </c>
      <c r="B5799" t="s">
        <v>6024</v>
      </c>
      <c r="C5799" s="1">
        <v>45870</v>
      </c>
      <c r="D5799">
        <v>74</v>
      </c>
      <c r="E5799" t="s">
        <v>52</v>
      </c>
      <c r="F5799" t="s">
        <v>40</v>
      </c>
      <c r="G5799" t="s">
        <v>331</v>
      </c>
      <c r="H5799">
        <v>1</v>
      </c>
      <c r="I5799" t="s">
        <v>42</v>
      </c>
      <c r="J5799" t="s">
        <v>74</v>
      </c>
      <c r="K5799" t="s">
        <v>44</v>
      </c>
      <c r="L5799" t="s">
        <v>42</v>
      </c>
      <c r="M5799" t="s">
        <v>46</v>
      </c>
      <c r="N5799" t="s">
        <v>80</v>
      </c>
      <c r="O5799" t="s">
        <v>89</v>
      </c>
      <c r="P5799" t="s">
        <v>49</v>
      </c>
      <c r="Q5799" t="s">
        <v>97</v>
      </c>
      <c r="R5799" s="6">
        <f>_xlfn.XLOOKUP(CleanedData[[#This Row],[Product]],'02_Lookup_Tables'!$A$2:$A$126,'02_Lookup_Tables'!$B$2:$B$126)</f>
        <v>27.35</v>
      </c>
      <c r="S5799" t="str">
        <f>VLOOKUP(CleanedData[[#This Row],[Product]],'02_Lookup_Tables'!$H$2:$I$126,2,FALSE)</f>
        <v>Food</v>
      </c>
      <c r="T5799" t="str">
        <f>VLOOKUP(CleanedData[[#This Row],[Province]],'02_Lookup_Tables'!$D$2:$E$10,2, FALSE)</f>
        <v>Northern Region</v>
      </c>
      <c r="U5799" t="str" cm="1">
        <f t="array" ref="U5799">_xlfn.IFS(CleanedData[[#This Row],[Purchase Amount]]&lt;500,"Low",
CleanedData[[#This Row],[Purchase Amount]]&lt;5000,"Medium",
TRUE,"High")</f>
        <v>Low</v>
      </c>
      <c r="V5799" t="str">
        <f>TEXT(CleanedData[[#This Row],[Date]],"mmmm")</f>
        <v>August</v>
      </c>
      <c r="W5799" t="str">
        <f>"Q"&amp;ROUNDUP(MONTH(CleanedData[[#This Row],[Date]])/3,0)</f>
        <v>Q3</v>
      </c>
      <c r="X5799" t="str">
        <f>IF(CleanedData[[#This Row],[Purchase Amount]]&gt;=5000,"Yes","No")</f>
        <v>No</v>
      </c>
      <c r="Y5799">
        <f>IF(CleanedData[[#This Row],[Recommend]]="Yes",1,0)</f>
        <v>0</v>
      </c>
      <c r="Z5799" s="6">
        <f>CleanedData[[#This Row],[Purchase Amount]]*0.15</f>
        <v>4.1025</v>
      </c>
      <c r="AA5799" s="6">
        <f>CleanedData[[#This Row],[Purchase Amount]]*1.15</f>
        <v>31.452500000000001</v>
      </c>
    </row>
    <row r="5800" spans="1:27" x14ac:dyDescent="0.3">
      <c r="A5800">
        <v>7018</v>
      </c>
      <c r="B5800" t="s">
        <v>6025</v>
      </c>
      <c r="C5800" s="1">
        <v>45756</v>
      </c>
      <c r="D5800">
        <v>73</v>
      </c>
      <c r="E5800" t="s">
        <v>39</v>
      </c>
      <c r="F5800" t="s">
        <v>108</v>
      </c>
      <c r="G5800" t="s">
        <v>144</v>
      </c>
      <c r="H5800">
        <v>2</v>
      </c>
      <c r="I5800" t="s">
        <v>45</v>
      </c>
      <c r="J5800" t="s">
        <v>74</v>
      </c>
      <c r="K5800" t="s">
        <v>64</v>
      </c>
      <c r="L5800" t="s">
        <v>45</v>
      </c>
      <c r="M5800" t="s">
        <v>75</v>
      </c>
      <c r="N5800" t="s">
        <v>47</v>
      </c>
      <c r="O5800" t="s">
        <v>89</v>
      </c>
      <c r="P5800" t="s">
        <v>49</v>
      </c>
      <c r="Q5800" t="s">
        <v>97</v>
      </c>
      <c r="R5800" s="6">
        <f>_xlfn.XLOOKUP(CleanedData[[#This Row],[Product]],'02_Lookup_Tables'!$A$2:$A$126,'02_Lookup_Tables'!$B$2:$B$126)</f>
        <v>4455.18</v>
      </c>
      <c r="S5800" t="str">
        <f>VLOOKUP(CleanedData[[#This Row],[Product]],'02_Lookup_Tables'!$H$2:$I$126,2,FALSE)</f>
        <v>Sports &amp; Outdoors</v>
      </c>
      <c r="T5800" t="str">
        <f>VLOOKUP(CleanedData[[#This Row],[Province]],'02_Lookup_Tables'!$D$2:$E$10,2, FALSE)</f>
        <v>Gauteng Region</v>
      </c>
      <c r="U5800" t="str" cm="1">
        <f t="array" ref="U5800">_xlfn.IFS(CleanedData[[#This Row],[Purchase Amount]]&lt;500,"Low",
CleanedData[[#This Row],[Purchase Amount]]&lt;5000,"Medium",
TRUE,"High")</f>
        <v>Medium</v>
      </c>
      <c r="V5800" t="str">
        <f>TEXT(CleanedData[[#This Row],[Date]],"mmmm")</f>
        <v>April</v>
      </c>
      <c r="W5800" t="str">
        <f>"Q"&amp;ROUNDUP(MONTH(CleanedData[[#This Row],[Date]])/3,0)</f>
        <v>Q2</v>
      </c>
      <c r="X5800" t="str">
        <f>IF(CleanedData[[#This Row],[Purchase Amount]]&gt;=5000,"Yes","No")</f>
        <v>No</v>
      </c>
      <c r="Y5800">
        <f>IF(CleanedData[[#This Row],[Recommend]]="Yes",1,0)</f>
        <v>1</v>
      </c>
      <c r="Z5800" s="6">
        <f>CleanedData[[#This Row],[Purchase Amount]]*0.15</f>
        <v>668.27700000000004</v>
      </c>
      <c r="AA5800" s="6">
        <f>CleanedData[[#This Row],[Purchase Amount]]*1.15</f>
        <v>5123.4570000000003</v>
      </c>
    </row>
    <row r="5801" spans="1:27" x14ac:dyDescent="0.3">
      <c r="A5801">
        <v>7019</v>
      </c>
      <c r="B5801" t="s">
        <v>6026</v>
      </c>
      <c r="C5801" s="1">
        <v>45837</v>
      </c>
      <c r="D5801">
        <v>57</v>
      </c>
      <c r="E5801" t="s">
        <v>60</v>
      </c>
      <c r="F5801" t="s">
        <v>61</v>
      </c>
      <c r="G5801" t="s">
        <v>303</v>
      </c>
      <c r="H5801">
        <v>5</v>
      </c>
      <c r="I5801" t="s">
        <v>42</v>
      </c>
      <c r="J5801" t="s">
        <v>43</v>
      </c>
      <c r="K5801" t="s">
        <v>64</v>
      </c>
      <c r="L5801" t="s">
        <v>42</v>
      </c>
      <c r="M5801" t="s">
        <v>112</v>
      </c>
      <c r="N5801" t="s">
        <v>57</v>
      </c>
      <c r="O5801" t="s">
        <v>48</v>
      </c>
      <c r="P5801" t="s">
        <v>49</v>
      </c>
      <c r="Q5801" t="s">
        <v>50</v>
      </c>
      <c r="R5801" s="6">
        <f>_xlfn.XLOOKUP(CleanedData[[#This Row],[Product]],'02_Lookup_Tables'!$A$2:$A$126,'02_Lookup_Tables'!$B$2:$B$126)</f>
        <v>4841.7700000000004</v>
      </c>
      <c r="S5801" t="str">
        <f>VLOOKUP(CleanedData[[#This Row],[Product]],'02_Lookup_Tables'!$H$2:$I$126,2,FALSE)</f>
        <v>Home &amp; Living</v>
      </c>
      <c r="T5801" t="str">
        <f>VLOOKUP(CleanedData[[#This Row],[Province]],'02_Lookup_Tables'!$D$2:$E$10,2, FALSE)</f>
        <v>Southern Region</v>
      </c>
      <c r="U5801" t="str" cm="1">
        <f t="array" ref="U5801">_xlfn.IFS(CleanedData[[#This Row],[Purchase Amount]]&lt;500,"Low",
CleanedData[[#This Row],[Purchase Amount]]&lt;5000,"Medium",
TRUE,"High")</f>
        <v>Medium</v>
      </c>
      <c r="V5801" t="str">
        <f>TEXT(CleanedData[[#This Row],[Date]],"mmmm")</f>
        <v>June</v>
      </c>
      <c r="W5801" t="str">
        <f>"Q"&amp;ROUNDUP(MONTH(CleanedData[[#This Row],[Date]])/3,0)</f>
        <v>Q2</v>
      </c>
      <c r="X5801" t="str">
        <f>IF(CleanedData[[#This Row],[Purchase Amount]]&gt;=5000,"Yes","No")</f>
        <v>No</v>
      </c>
      <c r="Y5801">
        <f>IF(CleanedData[[#This Row],[Recommend]]="Yes",1,0)</f>
        <v>0</v>
      </c>
      <c r="Z5801" s="6">
        <f>CleanedData[[#This Row],[Purchase Amount]]*0.15</f>
        <v>726.26550000000009</v>
      </c>
      <c r="AA5801" s="6">
        <f>CleanedData[[#This Row],[Purchase Amount]]*1.15</f>
        <v>5568.0355</v>
      </c>
    </row>
    <row r="5802" spans="1:27" x14ac:dyDescent="0.3">
      <c r="A5802">
        <v>7020</v>
      </c>
      <c r="B5802" t="s">
        <v>6027</v>
      </c>
      <c r="C5802" s="1">
        <v>45878</v>
      </c>
      <c r="D5802">
        <v>46</v>
      </c>
      <c r="E5802" t="s">
        <v>52</v>
      </c>
      <c r="F5802" t="s">
        <v>77</v>
      </c>
      <c r="G5802" t="s">
        <v>118</v>
      </c>
      <c r="H5802">
        <v>3</v>
      </c>
      <c r="I5802" t="s">
        <v>45</v>
      </c>
      <c r="J5802" t="s">
        <v>43</v>
      </c>
      <c r="K5802" t="s">
        <v>55</v>
      </c>
      <c r="L5802" t="s">
        <v>42</v>
      </c>
      <c r="M5802" t="s">
        <v>106</v>
      </c>
      <c r="N5802" t="s">
        <v>48</v>
      </c>
      <c r="O5802" t="s">
        <v>148</v>
      </c>
      <c r="P5802" t="s">
        <v>49</v>
      </c>
      <c r="Q5802" t="s">
        <v>93</v>
      </c>
      <c r="R5802" s="6">
        <f>_xlfn.XLOOKUP(CleanedData[[#This Row],[Product]],'02_Lookup_Tables'!$A$2:$A$126,'02_Lookup_Tables'!$B$2:$B$126)</f>
        <v>368.99</v>
      </c>
      <c r="S5802" t="str">
        <f>VLOOKUP(CleanedData[[#This Row],[Product]],'02_Lookup_Tables'!$H$2:$I$126,2,FALSE)</f>
        <v>Accessories</v>
      </c>
      <c r="T5802" t="str">
        <f>VLOOKUP(CleanedData[[#This Row],[Province]],'02_Lookup_Tables'!$D$2:$E$10,2, FALSE)</f>
        <v>Central Region</v>
      </c>
      <c r="U5802" t="str" cm="1">
        <f t="array" ref="U5802">_xlfn.IFS(CleanedData[[#This Row],[Purchase Amount]]&lt;500,"Low",
CleanedData[[#This Row],[Purchase Amount]]&lt;5000,"Medium",
TRUE,"High")</f>
        <v>Low</v>
      </c>
      <c r="V5802" t="str">
        <f>TEXT(CleanedData[[#This Row],[Date]],"mmmm")</f>
        <v>August</v>
      </c>
      <c r="W5802" t="str">
        <f>"Q"&amp;ROUNDUP(MONTH(CleanedData[[#This Row],[Date]])/3,0)</f>
        <v>Q3</v>
      </c>
      <c r="X5802" t="str">
        <f>IF(CleanedData[[#This Row],[Purchase Amount]]&gt;=5000,"Yes","No")</f>
        <v>No</v>
      </c>
      <c r="Y5802">
        <f>IF(CleanedData[[#This Row],[Recommend]]="Yes",1,0)</f>
        <v>1</v>
      </c>
      <c r="Z5802" s="6">
        <f>CleanedData[[#This Row],[Purchase Amount]]*0.15</f>
        <v>55.348500000000001</v>
      </c>
      <c r="AA5802" s="6">
        <f>CleanedData[[#This Row],[Purchase Amount]]*1.15</f>
        <v>424.33849999999995</v>
      </c>
    </row>
    <row r="5803" spans="1:27" x14ac:dyDescent="0.3">
      <c r="A5803">
        <v>7021</v>
      </c>
      <c r="B5803" t="s">
        <v>6028</v>
      </c>
      <c r="C5803" s="1">
        <v>46010</v>
      </c>
      <c r="D5803">
        <v>52</v>
      </c>
      <c r="E5803" t="s">
        <v>52</v>
      </c>
      <c r="F5803" t="s">
        <v>83</v>
      </c>
      <c r="G5803" t="s">
        <v>362</v>
      </c>
      <c r="H5803">
        <v>2</v>
      </c>
      <c r="I5803" t="s">
        <v>45</v>
      </c>
      <c r="J5803" t="s">
        <v>54</v>
      </c>
      <c r="K5803" t="s">
        <v>55</v>
      </c>
      <c r="L5803" t="s">
        <v>42</v>
      </c>
      <c r="M5803" t="s">
        <v>147</v>
      </c>
      <c r="N5803" t="s">
        <v>47</v>
      </c>
      <c r="O5803" t="s">
        <v>148</v>
      </c>
      <c r="P5803" t="s">
        <v>70</v>
      </c>
      <c r="Q5803" t="s">
        <v>93</v>
      </c>
      <c r="R5803" s="6">
        <f>_xlfn.XLOOKUP(CleanedData[[#This Row],[Product]],'02_Lookup_Tables'!$A$2:$A$126,'02_Lookup_Tables'!$B$2:$B$126)</f>
        <v>1746.77</v>
      </c>
      <c r="S5803" t="str">
        <f>VLOOKUP(CleanedData[[#This Row],[Product]],'02_Lookup_Tables'!$H$2:$I$126,2,FALSE)</f>
        <v>Home Devices</v>
      </c>
      <c r="T5803" t="str">
        <f>VLOOKUP(CleanedData[[#This Row],[Province]],'02_Lookup_Tables'!$D$2:$E$10,2, FALSE)</f>
        <v>Western Region</v>
      </c>
      <c r="U5803" t="str" cm="1">
        <f t="array" ref="U5803">_xlfn.IFS(CleanedData[[#This Row],[Purchase Amount]]&lt;500,"Low",
CleanedData[[#This Row],[Purchase Amount]]&lt;5000,"Medium",
TRUE,"High")</f>
        <v>Medium</v>
      </c>
      <c r="V5803" t="str">
        <f>TEXT(CleanedData[[#This Row],[Date]],"mmmm")</f>
        <v>December</v>
      </c>
      <c r="W5803" t="str">
        <f>"Q"&amp;ROUNDUP(MONTH(CleanedData[[#This Row],[Date]])/3,0)</f>
        <v>Q4</v>
      </c>
      <c r="X5803" t="str">
        <f>IF(CleanedData[[#This Row],[Purchase Amount]]&gt;=5000,"Yes","No")</f>
        <v>No</v>
      </c>
      <c r="Y5803">
        <f>IF(CleanedData[[#This Row],[Recommend]]="Yes",1,0)</f>
        <v>1</v>
      </c>
      <c r="Z5803" s="6">
        <f>CleanedData[[#This Row],[Purchase Amount]]*0.15</f>
        <v>262.01549999999997</v>
      </c>
      <c r="AA5803" s="6">
        <f>CleanedData[[#This Row],[Purchase Amount]]*1.15</f>
        <v>2008.7854999999997</v>
      </c>
    </row>
    <row r="5804" spans="1:27" x14ac:dyDescent="0.3">
      <c r="A5804">
        <v>7022</v>
      </c>
      <c r="B5804" t="s">
        <v>6029</v>
      </c>
      <c r="C5804" s="1">
        <v>45824</v>
      </c>
      <c r="D5804">
        <v>52</v>
      </c>
      <c r="E5804" t="s">
        <v>60</v>
      </c>
      <c r="F5804" t="s">
        <v>61</v>
      </c>
      <c r="G5804" t="s">
        <v>478</v>
      </c>
      <c r="H5804">
        <v>3</v>
      </c>
      <c r="I5804" t="s">
        <v>45</v>
      </c>
      <c r="J5804" t="s">
        <v>63</v>
      </c>
      <c r="K5804" t="s">
        <v>55</v>
      </c>
      <c r="L5804" t="s">
        <v>42</v>
      </c>
      <c r="N5804" t="s">
        <v>48</v>
      </c>
      <c r="O5804" t="s">
        <v>134</v>
      </c>
      <c r="P5804" t="s">
        <v>8646</v>
      </c>
      <c r="Q5804" t="s">
        <v>93</v>
      </c>
      <c r="R5804" s="6">
        <f>_xlfn.XLOOKUP(CleanedData[[#This Row],[Product]],'02_Lookup_Tables'!$A$2:$A$126,'02_Lookup_Tables'!$B$2:$B$126)</f>
        <v>4507.63</v>
      </c>
      <c r="S5804" t="str">
        <f>VLOOKUP(CleanedData[[#This Row],[Product]],'02_Lookup_Tables'!$H$2:$I$126,2,FALSE)</f>
        <v>Sports &amp; Outdoors</v>
      </c>
      <c r="T5804" t="str">
        <f>VLOOKUP(CleanedData[[#This Row],[Province]],'02_Lookup_Tables'!$D$2:$E$10,2, FALSE)</f>
        <v>Southern Region</v>
      </c>
      <c r="U5804" t="str" cm="1">
        <f t="array" ref="U5804">_xlfn.IFS(CleanedData[[#This Row],[Purchase Amount]]&lt;500,"Low",
CleanedData[[#This Row],[Purchase Amount]]&lt;5000,"Medium",
TRUE,"High")</f>
        <v>Medium</v>
      </c>
      <c r="V5804" t="str">
        <f>TEXT(CleanedData[[#This Row],[Date]],"mmmm")</f>
        <v>June</v>
      </c>
      <c r="W5804" t="str">
        <f>"Q"&amp;ROUNDUP(MONTH(CleanedData[[#This Row],[Date]])/3,0)</f>
        <v>Q2</v>
      </c>
      <c r="X5804" t="str">
        <f>IF(CleanedData[[#This Row],[Purchase Amount]]&gt;=5000,"Yes","No")</f>
        <v>No</v>
      </c>
      <c r="Y5804">
        <f>IF(CleanedData[[#This Row],[Recommend]]="Yes",1,0)</f>
        <v>1</v>
      </c>
      <c r="Z5804" s="6">
        <f>CleanedData[[#This Row],[Purchase Amount]]*0.15</f>
        <v>676.14449999999999</v>
      </c>
      <c r="AA5804" s="6">
        <f>CleanedData[[#This Row],[Purchase Amount]]*1.15</f>
        <v>5183.7744999999995</v>
      </c>
    </row>
    <row r="5805" spans="1:27" x14ac:dyDescent="0.3">
      <c r="A5805">
        <v>7023</v>
      </c>
      <c r="B5805" t="s">
        <v>6030</v>
      </c>
      <c r="C5805" s="1">
        <v>45998</v>
      </c>
      <c r="D5805">
        <v>26</v>
      </c>
      <c r="E5805" t="s">
        <v>52</v>
      </c>
      <c r="F5805" t="s">
        <v>68</v>
      </c>
      <c r="G5805" t="s">
        <v>207</v>
      </c>
      <c r="H5805">
        <v>2</v>
      </c>
      <c r="I5805" t="s">
        <v>42</v>
      </c>
      <c r="J5805" t="s">
        <v>63</v>
      </c>
      <c r="K5805" t="s">
        <v>55</v>
      </c>
      <c r="L5805" t="s">
        <v>42</v>
      </c>
      <c r="M5805" t="s">
        <v>175</v>
      </c>
      <c r="N5805" t="s">
        <v>47</v>
      </c>
      <c r="O5805" t="s">
        <v>89</v>
      </c>
      <c r="P5805" t="s">
        <v>49</v>
      </c>
      <c r="Q5805" t="s">
        <v>58</v>
      </c>
      <c r="R5805" s="6">
        <f>_xlfn.XLOOKUP(CleanedData[[#This Row],[Product]],'02_Lookup_Tables'!$A$2:$A$126,'02_Lookup_Tables'!$B$2:$B$126)</f>
        <v>3755.73</v>
      </c>
      <c r="S5805" t="str">
        <f>VLOOKUP(CleanedData[[#This Row],[Product]],'02_Lookup_Tables'!$H$2:$I$126,2,FALSE)</f>
        <v>Sports &amp; Outdoors</v>
      </c>
      <c r="T5805" t="str">
        <f>VLOOKUP(CleanedData[[#This Row],[Province]],'02_Lookup_Tables'!$D$2:$E$10,2, FALSE)</f>
        <v>Northern Region</v>
      </c>
      <c r="U5805" t="str" cm="1">
        <f t="array" ref="U5805">_xlfn.IFS(CleanedData[[#This Row],[Purchase Amount]]&lt;500,"Low",
CleanedData[[#This Row],[Purchase Amount]]&lt;5000,"Medium",
TRUE,"High")</f>
        <v>Medium</v>
      </c>
      <c r="V5805" t="str">
        <f>TEXT(CleanedData[[#This Row],[Date]],"mmmm")</f>
        <v>December</v>
      </c>
      <c r="W5805" t="str">
        <f>"Q"&amp;ROUNDUP(MONTH(CleanedData[[#This Row],[Date]])/3,0)</f>
        <v>Q4</v>
      </c>
      <c r="X5805" t="str">
        <f>IF(CleanedData[[#This Row],[Purchase Amount]]&gt;=5000,"Yes","No")</f>
        <v>No</v>
      </c>
      <c r="Y5805">
        <f>IF(CleanedData[[#This Row],[Recommend]]="Yes",1,0)</f>
        <v>0</v>
      </c>
      <c r="Z5805" s="6">
        <f>CleanedData[[#This Row],[Purchase Amount]]*0.15</f>
        <v>563.35950000000003</v>
      </c>
      <c r="AA5805" s="6">
        <f>CleanedData[[#This Row],[Purchase Amount]]*1.15</f>
        <v>4319.0895</v>
      </c>
    </row>
    <row r="5806" spans="1:27" x14ac:dyDescent="0.3">
      <c r="A5806">
        <v>7024</v>
      </c>
      <c r="B5806" t="s">
        <v>6031</v>
      </c>
      <c r="C5806" s="1">
        <v>45756</v>
      </c>
      <c r="D5806">
        <v>58</v>
      </c>
      <c r="E5806" t="s">
        <v>52</v>
      </c>
      <c r="F5806" t="s">
        <v>77</v>
      </c>
      <c r="G5806" t="s">
        <v>182</v>
      </c>
      <c r="H5806">
        <v>1</v>
      </c>
      <c r="I5806" t="s">
        <v>45</v>
      </c>
      <c r="J5806" t="s">
        <v>63</v>
      </c>
      <c r="K5806" t="s">
        <v>64</v>
      </c>
      <c r="L5806" t="s">
        <v>42</v>
      </c>
      <c r="M5806" t="s">
        <v>56</v>
      </c>
      <c r="N5806" t="s">
        <v>80</v>
      </c>
      <c r="O5806" t="s">
        <v>148</v>
      </c>
      <c r="P5806" t="s">
        <v>70</v>
      </c>
      <c r="Q5806" t="s">
        <v>50</v>
      </c>
      <c r="R5806" s="6">
        <f>_xlfn.XLOOKUP(CleanedData[[#This Row],[Product]],'02_Lookup_Tables'!$A$2:$A$126,'02_Lookup_Tables'!$B$2:$B$126)</f>
        <v>3715.65</v>
      </c>
      <c r="S5806" t="str">
        <f>VLOOKUP(CleanedData[[#This Row],[Product]],'02_Lookup_Tables'!$H$2:$I$126,2,FALSE)</f>
        <v>Home Devices</v>
      </c>
      <c r="T5806" t="str">
        <f>VLOOKUP(CleanedData[[#This Row],[Province]],'02_Lookup_Tables'!$D$2:$E$10,2, FALSE)</f>
        <v>Central Region</v>
      </c>
      <c r="U5806" t="str" cm="1">
        <f t="array" ref="U5806">_xlfn.IFS(CleanedData[[#This Row],[Purchase Amount]]&lt;500,"Low",
CleanedData[[#This Row],[Purchase Amount]]&lt;5000,"Medium",
TRUE,"High")</f>
        <v>Medium</v>
      </c>
      <c r="V5806" t="str">
        <f>TEXT(CleanedData[[#This Row],[Date]],"mmmm")</f>
        <v>April</v>
      </c>
      <c r="W5806" t="str">
        <f>"Q"&amp;ROUNDUP(MONTH(CleanedData[[#This Row],[Date]])/3,0)</f>
        <v>Q2</v>
      </c>
      <c r="X5806" t="str">
        <f>IF(CleanedData[[#This Row],[Purchase Amount]]&gt;=5000,"Yes","No")</f>
        <v>No</v>
      </c>
      <c r="Y5806">
        <f>IF(CleanedData[[#This Row],[Recommend]]="Yes",1,0)</f>
        <v>1</v>
      </c>
      <c r="Z5806" s="6">
        <f>CleanedData[[#This Row],[Purchase Amount]]*0.15</f>
        <v>557.34749999999997</v>
      </c>
      <c r="AA5806" s="6">
        <f>CleanedData[[#This Row],[Purchase Amount]]*1.15</f>
        <v>4272.9974999999995</v>
      </c>
    </row>
    <row r="5807" spans="1:27" x14ac:dyDescent="0.3">
      <c r="A5807">
        <v>7025</v>
      </c>
      <c r="B5807" t="s">
        <v>6032</v>
      </c>
      <c r="C5807" s="1">
        <v>45374</v>
      </c>
      <c r="D5807">
        <v>19</v>
      </c>
      <c r="E5807" t="s">
        <v>52</v>
      </c>
      <c r="F5807" t="s">
        <v>125</v>
      </c>
      <c r="G5807" t="s">
        <v>223</v>
      </c>
      <c r="H5807">
        <v>4</v>
      </c>
      <c r="I5807" t="s">
        <v>45</v>
      </c>
      <c r="J5807" t="s">
        <v>69</v>
      </c>
      <c r="K5807" t="s">
        <v>44</v>
      </c>
      <c r="L5807" t="s">
        <v>42</v>
      </c>
      <c r="M5807" t="s">
        <v>106</v>
      </c>
      <c r="N5807" t="s">
        <v>96</v>
      </c>
      <c r="O5807" t="s">
        <v>148</v>
      </c>
      <c r="P5807" t="s">
        <v>49</v>
      </c>
      <c r="Q5807" t="s">
        <v>66</v>
      </c>
      <c r="R5807" s="6">
        <f>_xlfn.XLOOKUP(CleanedData[[#This Row],[Product]],'02_Lookup_Tables'!$A$2:$A$126,'02_Lookup_Tables'!$B$2:$B$126)</f>
        <v>209.53</v>
      </c>
      <c r="S5807" t="str">
        <f>VLOOKUP(CleanedData[[#This Row],[Product]],'02_Lookup_Tables'!$H$2:$I$126,2,FALSE)</f>
        <v>Food</v>
      </c>
      <c r="T5807" t="str">
        <f>VLOOKUP(CleanedData[[#This Row],[Province]],'02_Lookup_Tables'!$D$2:$E$10,2, FALSE)</f>
        <v>Western Region</v>
      </c>
      <c r="U5807" t="str" cm="1">
        <f t="array" ref="U5807">_xlfn.IFS(CleanedData[[#This Row],[Purchase Amount]]&lt;500,"Low",
CleanedData[[#This Row],[Purchase Amount]]&lt;5000,"Medium",
TRUE,"High")</f>
        <v>Low</v>
      </c>
      <c r="V5807" t="str">
        <f>TEXT(CleanedData[[#This Row],[Date]],"mmmm")</f>
        <v>March</v>
      </c>
      <c r="W5807" t="str">
        <f>"Q"&amp;ROUNDUP(MONTH(CleanedData[[#This Row],[Date]])/3,0)</f>
        <v>Q1</v>
      </c>
      <c r="X5807" t="str">
        <f>IF(CleanedData[[#This Row],[Purchase Amount]]&gt;=5000,"Yes","No")</f>
        <v>No</v>
      </c>
      <c r="Y5807">
        <f>IF(CleanedData[[#This Row],[Recommend]]="Yes",1,0)</f>
        <v>1</v>
      </c>
      <c r="Z5807" s="6">
        <f>CleanedData[[#This Row],[Purchase Amount]]*0.15</f>
        <v>31.429499999999997</v>
      </c>
      <c r="AA5807" s="6">
        <f>CleanedData[[#This Row],[Purchase Amount]]*1.15</f>
        <v>240.95949999999999</v>
      </c>
    </row>
    <row r="5808" spans="1:27" x14ac:dyDescent="0.3">
      <c r="A5808">
        <v>7026</v>
      </c>
      <c r="B5808" t="s">
        <v>6033</v>
      </c>
      <c r="C5808" s="1">
        <v>45702</v>
      </c>
      <c r="D5808">
        <v>69</v>
      </c>
      <c r="E5808" t="s">
        <v>60</v>
      </c>
      <c r="F5808" t="s">
        <v>40</v>
      </c>
      <c r="G5808" t="s">
        <v>336</v>
      </c>
      <c r="H5808">
        <v>5</v>
      </c>
      <c r="I5808" t="s">
        <v>45</v>
      </c>
      <c r="J5808" t="s">
        <v>54</v>
      </c>
      <c r="K5808" t="s">
        <v>55</v>
      </c>
      <c r="L5808" t="s">
        <v>42</v>
      </c>
      <c r="M5808" t="s">
        <v>112</v>
      </c>
      <c r="N5808" t="s">
        <v>57</v>
      </c>
      <c r="O5808" t="s">
        <v>48</v>
      </c>
      <c r="P5808" t="s">
        <v>49</v>
      </c>
      <c r="Q5808" t="s">
        <v>97</v>
      </c>
      <c r="R5808" s="6">
        <f>_xlfn.XLOOKUP(CleanedData[[#This Row],[Product]],'02_Lookup_Tables'!$A$2:$A$126,'02_Lookup_Tables'!$B$2:$B$126)</f>
        <v>812.2</v>
      </c>
      <c r="S5808" t="str">
        <f>VLOOKUP(CleanedData[[#This Row],[Product]],'02_Lookup_Tables'!$H$2:$I$126,2,FALSE)</f>
        <v>Sports &amp; Outdoors</v>
      </c>
      <c r="T5808" t="str">
        <f>VLOOKUP(CleanedData[[#This Row],[Province]],'02_Lookup_Tables'!$D$2:$E$10,2, FALSE)</f>
        <v>Northern Region</v>
      </c>
      <c r="U5808" t="str" cm="1">
        <f t="array" ref="U5808">_xlfn.IFS(CleanedData[[#This Row],[Purchase Amount]]&lt;500,"Low",
CleanedData[[#This Row],[Purchase Amount]]&lt;5000,"Medium",
TRUE,"High")</f>
        <v>Medium</v>
      </c>
      <c r="V5808" t="str">
        <f>TEXT(CleanedData[[#This Row],[Date]],"mmmm")</f>
        <v>February</v>
      </c>
      <c r="W5808" t="str">
        <f>"Q"&amp;ROUNDUP(MONTH(CleanedData[[#This Row],[Date]])/3,0)</f>
        <v>Q1</v>
      </c>
      <c r="X5808" t="str">
        <f>IF(CleanedData[[#This Row],[Purchase Amount]]&gt;=5000,"Yes","No")</f>
        <v>No</v>
      </c>
      <c r="Y5808">
        <f>IF(CleanedData[[#This Row],[Recommend]]="Yes",1,0)</f>
        <v>1</v>
      </c>
      <c r="Z5808" s="6">
        <f>CleanedData[[#This Row],[Purchase Amount]]*0.15</f>
        <v>121.83</v>
      </c>
      <c r="AA5808" s="6">
        <f>CleanedData[[#This Row],[Purchase Amount]]*1.15</f>
        <v>934.03</v>
      </c>
    </row>
    <row r="5809" spans="1:27" x14ac:dyDescent="0.3">
      <c r="A5809">
        <v>7027</v>
      </c>
      <c r="B5809" t="s">
        <v>6034</v>
      </c>
      <c r="C5809" s="1">
        <v>45644</v>
      </c>
      <c r="D5809">
        <v>42</v>
      </c>
      <c r="E5809" t="s">
        <v>52</v>
      </c>
      <c r="F5809" t="s">
        <v>130</v>
      </c>
      <c r="G5809" t="s">
        <v>693</v>
      </c>
      <c r="H5809">
        <v>3</v>
      </c>
      <c r="I5809" t="s">
        <v>45</v>
      </c>
      <c r="J5809" t="s">
        <v>54</v>
      </c>
      <c r="K5809" t="s">
        <v>64</v>
      </c>
      <c r="L5809" t="s">
        <v>42</v>
      </c>
      <c r="M5809" t="s">
        <v>100</v>
      </c>
      <c r="N5809" t="s">
        <v>48</v>
      </c>
      <c r="O5809" t="s">
        <v>48</v>
      </c>
      <c r="P5809" t="s">
        <v>70</v>
      </c>
      <c r="Q5809" t="s">
        <v>81</v>
      </c>
      <c r="R5809" s="6">
        <f>_xlfn.XLOOKUP(CleanedData[[#This Row],[Product]],'02_Lookup_Tables'!$A$2:$A$126,'02_Lookup_Tables'!$B$2:$B$126)</f>
        <v>618.72</v>
      </c>
      <c r="S5809" t="str">
        <f>VLOOKUP(CleanedData[[#This Row],[Product]],'02_Lookup_Tables'!$H$2:$I$126,2,FALSE)</f>
        <v>Sports &amp; Outdoors</v>
      </c>
      <c r="T5809" t="str">
        <f>VLOOKUP(CleanedData[[#This Row],[Province]],'02_Lookup_Tables'!$D$2:$E$10,2, FALSE)</f>
        <v>Eastern Region</v>
      </c>
      <c r="U5809" t="str" cm="1">
        <f t="array" ref="U5809">_xlfn.IFS(CleanedData[[#This Row],[Purchase Amount]]&lt;500,"Low",
CleanedData[[#This Row],[Purchase Amount]]&lt;5000,"Medium",
TRUE,"High")</f>
        <v>Medium</v>
      </c>
      <c r="V5809" t="str">
        <f>TEXT(CleanedData[[#This Row],[Date]],"mmmm")</f>
        <v>December</v>
      </c>
      <c r="W5809" t="str">
        <f>"Q"&amp;ROUNDUP(MONTH(CleanedData[[#This Row],[Date]])/3,0)</f>
        <v>Q4</v>
      </c>
      <c r="X5809" t="str">
        <f>IF(CleanedData[[#This Row],[Purchase Amount]]&gt;=5000,"Yes","No")</f>
        <v>No</v>
      </c>
      <c r="Y5809">
        <f>IF(CleanedData[[#This Row],[Recommend]]="Yes",1,0)</f>
        <v>1</v>
      </c>
      <c r="Z5809" s="6">
        <f>CleanedData[[#This Row],[Purchase Amount]]*0.15</f>
        <v>92.808000000000007</v>
      </c>
      <c r="AA5809" s="6">
        <f>CleanedData[[#This Row],[Purchase Amount]]*1.15</f>
        <v>711.52800000000002</v>
      </c>
    </row>
    <row r="5810" spans="1:27" x14ac:dyDescent="0.3">
      <c r="A5810">
        <v>7028</v>
      </c>
      <c r="B5810" t="s">
        <v>6035</v>
      </c>
      <c r="C5810" s="1">
        <v>45980</v>
      </c>
      <c r="D5810">
        <v>28</v>
      </c>
      <c r="E5810" t="s">
        <v>60</v>
      </c>
      <c r="F5810" t="s">
        <v>130</v>
      </c>
      <c r="G5810" t="s">
        <v>198</v>
      </c>
      <c r="H5810">
        <v>3</v>
      </c>
      <c r="I5810" t="s">
        <v>42</v>
      </c>
      <c r="J5810" t="s">
        <v>74</v>
      </c>
      <c r="K5810" t="s">
        <v>55</v>
      </c>
      <c r="L5810" t="s">
        <v>45</v>
      </c>
      <c r="M5810" t="s">
        <v>100</v>
      </c>
      <c r="N5810" t="s">
        <v>48</v>
      </c>
      <c r="O5810" t="s">
        <v>48</v>
      </c>
      <c r="P5810" t="s">
        <v>70</v>
      </c>
      <c r="Q5810" t="s">
        <v>58</v>
      </c>
      <c r="R5810" s="6">
        <f>_xlfn.XLOOKUP(CleanedData[[#This Row],[Product]],'02_Lookup_Tables'!$A$2:$A$126,'02_Lookup_Tables'!$B$2:$B$126)</f>
        <v>2099.4</v>
      </c>
      <c r="S5810" t="str">
        <f>VLOOKUP(CleanedData[[#This Row],[Product]],'02_Lookup_Tables'!$H$2:$I$126,2,FALSE)</f>
        <v>Sports &amp; Outdoors</v>
      </c>
      <c r="T5810" t="str">
        <f>VLOOKUP(CleanedData[[#This Row],[Province]],'02_Lookup_Tables'!$D$2:$E$10,2, FALSE)</f>
        <v>Eastern Region</v>
      </c>
      <c r="U5810" t="str" cm="1">
        <f t="array" ref="U5810">_xlfn.IFS(CleanedData[[#This Row],[Purchase Amount]]&lt;500,"Low",
CleanedData[[#This Row],[Purchase Amount]]&lt;5000,"Medium",
TRUE,"High")</f>
        <v>Medium</v>
      </c>
      <c r="V5810" t="str">
        <f>TEXT(CleanedData[[#This Row],[Date]],"mmmm")</f>
        <v>November</v>
      </c>
      <c r="W5810" t="str">
        <f>"Q"&amp;ROUNDUP(MONTH(CleanedData[[#This Row],[Date]])/3,0)</f>
        <v>Q4</v>
      </c>
      <c r="X5810" t="str">
        <f>IF(CleanedData[[#This Row],[Purchase Amount]]&gt;=5000,"Yes","No")</f>
        <v>No</v>
      </c>
      <c r="Y5810">
        <f>IF(CleanedData[[#This Row],[Recommend]]="Yes",1,0)</f>
        <v>0</v>
      </c>
      <c r="Z5810" s="6">
        <f>CleanedData[[#This Row],[Purchase Amount]]*0.15</f>
        <v>314.91000000000003</v>
      </c>
      <c r="AA5810" s="6">
        <f>CleanedData[[#This Row],[Purchase Amount]]*1.15</f>
        <v>2414.31</v>
      </c>
    </row>
    <row r="5811" spans="1:27" x14ac:dyDescent="0.3">
      <c r="A5811">
        <v>7029</v>
      </c>
      <c r="B5811" t="s">
        <v>6036</v>
      </c>
      <c r="C5811" s="1">
        <v>45668</v>
      </c>
      <c r="D5811">
        <v>24</v>
      </c>
      <c r="E5811" t="s">
        <v>52</v>
      </c>
      <c r="F5811" t="s">
        <v>83</v>
      </c>
      <c r="G5811" t="s">
        <v>419</v>
      </c>
      <c r="H5811">
        <v>5</v>
      </c>
      <c r="I5811" t="s">
        <v>45</v>
      </c>
      <c r="J5811" t="s">
        <v>74</v>
      </c>
      <c r="K5811" t="s">
        <v>44</v>
      </c>
      <c r="L5811" t="s">
        <v>45</v>
      </c>
      <c r="M5811" t="s">
        <v>100</v>
      </c>
      <c r="N5811" t="s">
        <v>57</v>
      </c>
      <c r="O5811" t="s">
        <v>48</v>
      </c>
      <c r="P5811" t="s">
        <v>49</v>
      </c>
      <c r="Q5811" t="s">
        <v>66</v>
      </c>
      <c r="R5811" s="6">
        <f>_xlfn.XLOOKUP(CleanedData[[#This Row],[Product]],'02_Lookup_Tables'!$A$2:$A$126,'02_Lookup_Tables'!$B$2:$B$126)</f>
        <v>96.11</v>
      </c>
      <c r="S5811" t="str">
        <f>VLOOKUP(CleanedData[[#This Row],[Product]],'02_Lookup_Tables'!$H$2:$I$126,2,FALSE)</f>
        <v>Apparel</v>
      </c>
      <c r="T5811" t="str">
        <f>VLOOKUP(CleanedData[[#This Row],[Province]],'02_Lookup_Tables'!$D$2:$E$10,2, FALSE)</f>
        <v>Western Region</v>
      </c>
      <c r="U5811" t="str" cm="1">
        <f t="array" ref="U5811">_xlfn.IFS(CleanedData[[#This Row],[Purchase Amount]]&lt;500,"Low",
CleanedData[[#This Row],[Purchase Amount]]&lt;5000,"Medium",
TRUE,"High")</f>
        <v>Low</v>
      </c>
      <c r="V5811" t="str">
        <f>TEXT(CleanedData[[#This Row],[Date]],"mmmm")</f>
        <v>January</v>
      </c>
      <c r="W5811" t="str">
        <f>"Q"&amp;ROUNDUP(MONTH(CleanedData[[#This Row],[Date]])/3,0)</f>
        <v>Q1</v>
      </c>
      <c r="X5811" t="str">
        <f>IF(CleanedData[[#This Row],[Purchase Amount]]&gt;=5000,"Yes","No")</f>
        <v>No</v>
      </c>
      <c r="Y5811">
        <f>IF(CleanedData[[#This Row],[Recommend]]="Yes",1,0)</f>
        <v>1</v>
      </c>
      <c r="Z5811" s="6">
        <f>CleanedData[[#This Row],[Purchase Amount]]*0.15</f>
        <v>14.416499999999999</v>
      </c>
      <c r="AA5811" s="6">
        <f>CleanedData[[#This Row],[Purchase Amount]]*1.15</f>
        <v>110.52649999999998</v>
      </c>
    </row>
    <row r="5812" spans="1:27" x14ac:dyDescent="0.3">
      <c r="A5812">
        <v>7031</v>
      </c>
      <c r="B5812" t="s">
        <v>6037</v>
      </c>
      <c r="C5812" s="1">
        <v>45577</v>
      </c>
      <c r="D5812">
        <v>76</v>
      </c>
      <c r="E5812" t="s">
        <v>39</v>
      </c>
      <c r="F5812" t="s">
        <v>125</v>
      </c>
      <c r="G5812" t="s">
        <v>189</v>
      </c>
      <c r="H5812">
        <v>4</v>
      </c>
      <c r="I5812" t="s">
        <v>45</v>
      </c>
      <c r="J5812" t="s">
        <v>43</v>
      </c>
      <c r="K5812" t="s">
        <v>55</v>
      </c>
      <c r="L5812" t="s">
        <v>45</v>
      </c>
      <c r="N5812" t="s">
        <v>96</v>
      </c>
      <c r="O5812" t="s">
        <v>134</v>
      </c>
      <c r="P5812" t="s">
        <v>8646</v>
      </c>
      <c r="Q5812" t="s">
        <v>97</v>
      </c>
      <c r="R5812" s="6">
        <f>_xlfn.XLOOKUP(CleanedData[[#This Row],[Product]],'02_Lookup_Tables'!$A$2:$A$126,'02_Lookup_Tables'!$B$2:$B$126)</f>
        <v>1619.07</v>
      </c>
      <c r="S5812" t="str">
        <f>VLOOKUP(CleanedData[[#This Row],[Product]],'02_Lookup_Tables'!$H$2:$I$126,2,FALSE)</f>
        <v>Home &amp; Living</v>
      </c>
      <c r="T5812" t="str">
        <f>VLOOKUP(CleanedData[[#This Row],[Province]],'02_Lookup_Tables'!$D$2:$E$10,2, FALSE)</f>
        <v>Western Region</v>
      </c>
      <c r="U5812" t="str" cm="1">
        <f t="array" ref="U5812">_xlfn.IFS(CleanedData[[#This Row],[Purchase Amount]]&lt;500,"Low",
CleanedData[[#This Row],[Purchase Amount]]&lt;5000,"Medium",
TRUE,"High")</f>
        <v>Medium</v>
      </c>
      <c r="V5812" t="str">
        <f>TEXT(CleanedData[[#This Row],[Date]],"mmmm")</f>
        <v>October</v>
      </c>
      <c r="W5812" t="str">
        <f>"Q"&amp;ROUNDUP(MONTH(CleanedData[[#This Row],[Date]])/3,0)</f>
        <v>Q4</v>
      </c>
      <c r="X5812" t="str">
        <f>IF(CleanedData[[#This Row],[Purchase Amount]]&gt;=5000,"Yes","No")</f>
        <v>No</v>
      </c>
      <c r="Y5812">
        <f>IF(CleanedData[[#This Row],[Recommend]]="Yes",1,0)</f>
        <v>1</v>
      </c>
      <c r="Z5812" s="6">
        <f>CleanedData[[#This Row],[Purchase Amount]]*0.15</f>
        <v>242.86049999999997</v>
      </c>
      <c r="AA5812" s="6">
        <f>CleanedData[[#This Row],[Purchase Amount]]*1.15</f>
        <v>1861.9304999999997</v>
      </c>
    </row>
    <row r="5813" spans="1:27" x14ac:dyDescent="0.3">
      <c r="A5813">
        <v>7033</v>
      </c>
      <c r="B5813" t="s">
        <v>6038</v>
      </c>
      <c r="C5813" s="1">
        <v>45908</v>
      </c>
      <c r="D5813">
        <v>35</v>
      </c>
      <c r="E5813" t="s">
        <v>39</v>
      </c>
      <c r="F5813" t="s">
        <v>68</v>
      </c>
      <c r="G5813" t="s">
        <v>99</v>
      </c>
      <c r="H5813">
        <v>2</v>
      </c>
      <c r="I5813" t="s">
        <v>45</v>
      </c>
      <c r="J5813" t="s">
        <v>54</v>
      </c>
      <c r="K5813" t="s">
        <v>55</v>
      </c>
      <c r="L5813" t="s">
        <v>42</v>
      </c>
      <c r="M5813" t="s">
        <v>79</v>
      </c>
      <c r="N5813" t="s">
        <v>47</v>
      </c>
      <c r="O5813" t="s">
        <v>89</v>
      </c>
      <c r="P5813" t="s">
        <v>49</v>
      </c>
      <c r="Q5813" t="s">
        <v>81</v>
      </c>
      <c r="R5813" s="6">
        <f>_xlfn.XLOOKUP(CleanedData[[#This Row],[Product]],'02_Lookup_Tables'!$A$2:$A$126,'02_Lookup_Tables'!$B$2:$B$126)</f>
        <v>43.23</v>
      </c>
      <c r="S5813" t="str">
        <f>VLOOKUP(CleanedData[[#This Row],[Product]],'02_Lookup_Tables'!$H$2:$I$126,2,FALSE)</f>
        <v>Food</v>
      </c>
      <c r="T5813" t="str">
        <f>VLOOKUP(CleanedData[[#This Row],[Province]],'02_Lookup_Tables'!$D$2:$E$10,2, FALSE)</f>
        <v>Northern Region</v>
      </c>
      <c r="U5813" t="str" cm="1">
        <f t="array" ref="U5813">_xlfn.IFS(CleanedData[[#This Row],[Purchase Amount]]&lt;500,"Low",
CleanedData[[#This Row],[Purchase Amount]]&lt;5000,"Medium",
TRUE,"High")</f>
        <v>Low</v>
      </c>
      <c r="V5813" t="str">
        <f>TEXT(CleanedData[[#This Row],[Date]],"mmmm")</f>
        <v>September</v>
      </c>
      <c r="W5813" t="str">
        <f>"Q"&amp;ROUNDUP(MONTH(CleanedData[[#This Row],[Date]])/3,0)</f>
        <v>Q3</v>
      </c>
      <c r="X5813" t="str">
        <f>IF(CleanedData[[#This Row],[Purchase Amount]]&gt;=5000,"Yes","No")</f>
        <v>No</v>
      </c>
      <c r="Y5813">
        <f>IF(CleanedData[[#This Row],[Recommend]]="Yes",1,0)</f>
        <v>1</v>
      </c>
      <c r="Z5813" s="6">
        <f>CleanedData[[#This Row],[Purchase Amount]]*0.15</f>
        <v>6.4844999999999997</v>
      </c>
      <c r="AA5813" s="6">
        <f>CleanedData[[#This Row],[Purchase Amount]]*1.15</f>
        <v>49.714499999999994</v>
      </c>
    </row>
    <row r="5814" spans="1:27" x14ac:dyDescent="0.3">
      <c r="A5814">
        <v>7034</v>
      </c>
      <c r="B5814" t="s">
        <v>6039</v>
      </c>
      <c r="C5814" s="1">
        <v>45659</v>
      </c>
      <c r="D5814">
        <v>35</v>
      </c>
      <c r="E5814" t="s">
        <v>52</v>
      </c>
      <c r="F5814" t="s">
        <v>72</v>
      </c>
      <c r="G5814" t="s">
        <v>142</v>
      </c>
      <c r="H5814">
        <v>5</v>
      </c>
      <c r="I5814" t="s">
        <v>42</v>
      </c>
      <c r="J5814" t="s">
        <v>74</v>
      </c>
      <c r="K5814" t="s">
        <v>44</v>
      </c>
      <c r="L5814" t="s">
        <v>42</v>
      </c>
      <c r="M5814" t="s">
        <v>92</v>
      </c>
      <c r="N5814" t="s">
        <v>57</v>
      </c>
      <c r="O5814" t="s">
        <v>89</v>
      </c>
      <c r="P5814" t="s">
        <v>70</v>
      </c>
      <c r="Q5814" t="s">
        <v>81</v>
      </c>
      <c r="R5814" s="6">
        <f>_xlfn.XLOOKUP(CleanedData[[#This Row],[Product]],'02_Lookup_Tables'!$A$2:$A$126,'02_Lookup_Tables'!$B$2:$B$126)</f>
        <v>44114.21</v>
      </c>
      <c r="S5814" t="str">
        <f>VLOOKUP(CleanedData[[#This Row],[Product]],'02_Lookup_Tables'!$H$2:$I$126,2,FALSE)</f>
        <v>Electronics</v>
      </c>
      <c r="T5814" t="str">
        <f>VLOOKUP(CleanedData[[#This Row],[Province]],'02_Lookup_Tables'!$D$2:$E$10,2, FALSE)</f>
        <v>Central Region</v>
      </c>
      <c r="U5814" t="str" cm="1">
        <f t="array" ref="U5814">_xlfn.IFS(CleanedData[[#This Row],[Purchase Amount]]&lt;500,"Low",
CleanedData[[#This Row],[Purchase Amount]]&lt;5000,"Medium",
TRUE,"High")</f>
        <v>High</v>
      </c>
      <c r="V5814" t="str">
        <f>TEXT(CleanedData[[#This Row],[Date]],"mmmm")</f>
        <v>January</v>
      </c>
      <c r="W5814" t="str">
        <f>"Q"&amp;ROUNDUP(MONTH(CleanedData[[#This Row],[Date]])/3,0)</f>
        <v>Q1</v>
      </c>
      <c r="X5814" t="str">
        <f>IF(CleanedData[[#This Row],[Purchase Amount]]&gt;=5000,"Yes","No")</f>
        <v>Yes</v>
      </c>
      <c r="Y5814">
        <f>IF(CleanedData[[#This Row],[Recommend]]="Yes",1,0)</f>
        <v>0</v>
      </c>
      <c r="Z5814" s="6">
        <f>CleanedData[[#This Row],[Purchase Amount]]*0.15</f>
        <v>6617.1314999999995</v>
      </c>
      <c r="AA5814" s="6">
        <f>CleanedData[[#This Row],[Purchase Amount]]*1.15</f>
        <v>50731.341499999995</v>
      </c>
    </row>
    <row r="5815" spans="1:27" x14ac:dyDescent="0.3">
      <c r="A5815">
        <v>7035</v>
      </c>
      <c r="B5815" t="s">
        <v>6040</v>
      </c>
      <c r="C5815" s="1">
        <v>45626</v>
      </c>
      <c r="D5815">
        <v>80</v>
      </c>
      <c r="E5815" t="s">
        <v>39</v>
      </c>
      <c r="F5815" t="s">
        <v>130</v>
      </c>
      <c r="G5815" t="s">
        <v>313</v>
      </c>
      <c r="H5815">
        <v>1</v>
      </c>
      <c r="I5815" t="s">
        <v>42</v>
      </c>
      <c r="J5815" t="s">
        <v>74</v>
      </c>
      <c r="K5815" t="s">
        <v>55</v>
      </c>
      <c r="L5815" t="s">
        <v>42</v>
      </c>
      <c r="M5815" t="s">
        <v>180</v>
      </c>
      <c r="N5815" t="s">
        <v>80</v>
      </c>
      <c r="O5815" t="s">
        <v>89</v>
      </c>
      <c r="P5815" t="s">
        <v>49</v>
      </c>
      <c r="Q5815" t="s">
        <v>97</v>
      </c>
      <c r="R5815" s="6">
        <f>_xlfn.XLOOKUP(CleanedData[[#This Row],[Product]],'02_Lookup_Tables'!$A$2:$A$126,'02_Lookup_Tables'!$B$2:$B$126)</f>
        <v>283.57</v>
      </c>
      <c r="S5815" t="str">
        <f>VLOOKUP(CleanedData[[#This Row],[Product]],'02_Lookup_Tables'!$H$2:$I$126,2,FALSE)</f>
        <v>Accessories</v>
      </c>
      <c r="T5815" t="str">
        <f>VLOOKUP(CleanedData[[#This Row],[Province]],'02_Lookup_Tables'!$D$2:$E$10,2, FALSE)</f>
        <v>Eastern Region</v>
      </c>
      <c r="U5815" t="str" cm="1">
        <f t="array" ref="U5815">_xlfn.IFS(CleanedData[[#This Row],[Purchase Amount]]&lt;500,"Low",
CleanedData[[#This Row],[Purchase Amount]]&lt;5000,"Medium",
TRUE,"High")</f>
        <v>Low</v>
      </c>
      <c r="V5815" t="str">
        <f>TEXT(CleanedData[[#This Row],[Date]],"mmmm")</f>
        <v>November</v>
      </c>
      <c r="W5815" t="str">
        <f>"Q"&amp;ROUNDUP(MONTH(CleanedData[[#This Row],[Date]])/3,0)</f>
        <v>Q4</v>
      </c>
      <c r="X5815" t="str">
        <f>IF(CleanedData[[#This Row],[Purchase Amount]]&gt;=5000,"Yes","No")</f>
        <v>No</v>
      </c>
      <c r="Y5815">
        <f>IF(CleanedData[[#This Row],[Recommend]]="Yes",1,0)</f>
        <v>0</v>
      </c>
      <c r="Z5815" s="6">
        <f>CleanedData[[#This Row],[Purchase Amount]]*0.15</f>
        <v>42.535499999999999</v>
      </c>
      <c r="AA5815" s="6">
        <f>CleanedData[[#This Row],[Purchase Amount]]*1.15</f>
        <v>326.10549999999995</v>
      </c>
    </row>
    <row r="5816" spans="1:27" x14ac:dyDescent="0.3">
      <c r="A5816">
        <v>7036</v>
      </c>
      <c r="B5816" t="s">
        <v>6041</v>
      </c>
      <c r="C5816" s="1">
        <v>45818</v>
      </c>
      <c r="D5816">
        <v>19</v>
      </c>
      <c r="E5816" t="s">
        <v>39</v>
      </c>
      <c r="F5816" t="s">
        <v>125</v>
      </c>
      <c r="G5816" t="s">
        <v>460</v>
      </c>
      <c r="H5816">
        <v>1</v>
      </c>
      <c r="I5816" t="s">
        <v>45</v>
      </c>
      <c r="J5816" t="s">
        <v>43</v>
      </c>
      <c r="K5816" t="s">
        <v>55</v>
      </c>
      <c r="L5816" t="s">
        <v>45</v>
      </c>
      <c r="M5816" t="s">
        <v>196</v>
      </c>
      <c r="N5816" t="s">
        <v>80</v>
      </c>
      <c r="O5816" t="s">
        <v>89</v>
      </c>
      <c r="P5816" t="s">
        <v>49</v>
      </c>
      <c r="Q5816" t="s">
        <v>66</v>
      </c>
      <c r="R5816" s="6">
        <f>_xlfn.XLOOKUP(CleanedData[[#This Row],[Product]],'02_Lookup_Tables'!$A$2:$A$126,'02_Lookup_Tables'!$B$2:$B$126)</f>
        <v>880.49</v>
      </c>
      <c r="S5816" t="str">
        <f>VLOOKUP(CleanedData[[#This Row],[Product]],'02_Lookup_Tables'!$H$2:$I$126,2,FALSE)</f>
        <v>Home Devices</v>
      </c>
      <c r="T5816" t="str">
        <f>VLOOKUP(CleanedData[[#This Row],[Province]],'02_Lookup_Tables'!$D$2:$E$10,2, FALSE)</f>
        <v>Western Region</v>
      </c>
      <c r="U5816" t="str" cm="1">
        <f t="array" ref="U5816">_xlfn.IFS(CleanedData[[#This Row],[Purchase Amount]]&lt;500,"Low",
CleanedData[[#This Row],[Purchase Amount]]&lt;5000,"Medium",
TRUE,"High")</f>
        <v>Medium</v>
      </c>
      <c r="V5816" t="str">
        <f>TEXT(CleanedData[[#This Row],[Date]],"mmmm")</f>
        <v>June</v>
      </c>
      <c r="W5816" t="str">
        <f>"Q"&amp;ROUNDUP(MONTH(CleanedData[[#This Row],[Date]])/3,0)</f>
        <v>Q2</v>
      </c>
      <c r="X5816" t="str">
        <f>IF(CleanedData[[#This Row],[Purchase Amount]]&gt;=5000,"Yes","No")</f>
        <v>No</v>
      </c>
      <c r="Y5816">
        <f>IF(CleanedData[[#This Row],[Recommend]]="Yes",1,0)</f>
        <v>1</v>
      </c>
      <c r="Z5816" s="6">
        <f>CleanedData[[#This Row],[Purchase Amount]]*0.15</f>
        <v>132.0735</v>
      </c>
      <c r="AA5816" s="6">
        <f>CleanedData[[#This Row],[Purchase Amount]]*1.15</f>
        <v>1012.5635</v>
      </c>
    </row>
    <row r="5817" spans="1:27" x14ac:dyDescent="0.3">
      <c r="A5817">
        <v>7037</v>
      </c>
      <c r="B5817" t="s">
        <v>6042</v>
      </c>
      <c r="C5817" s="1">
        <v>45452</v>
      </c>
      <c r="D5817">
        <v>39</v>
      </c>
      <c r="E5817" t="s">
        <v>60</v>
      </c>
      <c r="F5817" t="s">
        <v>61</v>
      </c>
      <c r="G5817" t="s">
        <v>450</v>
      </c>
      <c r="H5817">
        <v>2</v>
      </c>
      <c r="I5817" t="s">
        <v>42</v>
      </c>
      <c r="J5817" t="s">
        <v>43</v>
      </c>
      <c r="K5817" t="s">
        <v>44</v>
      </c>
      <c r="L5817" t="s">
        <v>45</v>
      </c>
      <c r="M5817" t="s">
        <v>175</v>
      </c>
      <c r="N5817" t="s">
        <v>47</v>
      </c>
      <c r="O5817" t="s">
        <v>89</v>
      </c>
      <c r="P5817" t="s">
        <v>49</v>
      </c>
      <c r="Q5817" t="s">
        <v>81</v>
      </c>
      <c r="R5817" s="6">
        <f>_xlfn.XLOOKUP(CleanedData[[#This Row],[Product]],'02_Lookup_Tables'!$A$2:$A$126,'02_Lookup_Tables'!$B$2:$B$126)</f>
        <v>74.72</v>
      </c>
      <c r="S5817" t="str">
        <f>VLOOKUP(CleanedData[[#This Row],[Product]],'02_Lookup_Tables'!$H$2:$I$126,2,FALSE)</f>
        <v>Food</v>
      </c>
      <c r="T5817" t="str">
        <f>VLOOKUP(CleanedData[[#This Row],[Province]],'02_Lookup_Tables'!$D$2:$E$10,2, FALSE)</f>
        <v>Southern Region</v>
      </c>
      <c r="U5817" t="str" cm="1">
        <f t="array" ref="U5817">_xlfn.IFS(CleanedData[[#This Row],[Purchase Amount]]&lt;500,"Low",
CleanedData[[#This Row],[Purchase Amount]]&lt;5000,"Medium",
TRUE,"High")</f>
        <v>Low</v>
      </c>
      <c r="V5817" t="str">
        <f>TEXT(CleanedData[[#This Row],[Date]],"mmmm")</f>
        <v>June</v>
      </c>
      <c r="W5817" t="str">
        <f>"Q"&amp;ROUNDUP(MONTH(CleanedData[[#This Row],[Date]])/3,0)</f>
        <v>Q2</v>
      </c>
      <c r="X5817" t="str">
        <f>IF(CleanedData[[#This Row],[Purchase Amount]]&gt;=5000,"Yes","No")</f>
        <v>No</v>
      </c>
      <c r="Y5817">
        <f>IF(CleanedData[[#This Row],[Recommend]]="Yes",1,0)</f>
        <v>0</v>
      </c>
      <c r="Z5817" s="6">
        <f>CleanedData[[#This Row],[Purchase Amount]]*0.15</f>
        <v>11.208</v>
      </c>
      <c r="AA5817" s="6">
        <f>CleanedData[[#This Row],[Purchase Amount]]*1.15</f>
        <v>85.927999999999997</v>
      </c>
    </row>
    <row r="5818" spans="1:27" x14ac:dyDescent="0.3">
      <c r="A5818">
        <v>7038</v>
      </c>
      <c r="B5818" t="s">
        <v>6043</v>
      </c>
      <c r="C5818" s="1">
        <v>45953</v>
      </c>
      <c r="D5818">
        <v>27</v>
      </c>
      <c r="E5818" t="s">
        <v>39</v>
      </c>
      <c r="F5818" t="s">
        <v>125</v>
      </c>
      <c r="G5818" t="s">
        <v>519</v>
      </c>
      <c r="H5818">
        <v>4</v>
      </c>
      <c r="I5818" t="s">
        <v>45</v>
      </c>
      <c r="J5818" t="s">
        <v>69</v>
      </c>
      <c r="K5818" t="s">
        <v>44</v>
      </c>
      <c r="L5818" t="s">
        <v>45</v>
      </c>
      <c r="M5818" t="s">
        <v>236</v>
      </c>
      <c r="N5818" t="s">
        <v>96</v>
      </c>
      <c r="O5818" t="s">
        <v>89</v>
      </c>
      <c r="P5818" t="s">
        <v>70</v>
      </c>
      <c r="Q5818" t="s">
        <v>58</v>
      </c>
      <c r="R5818" s="6">
        <f>_xlfn.XLOOKUP(CleanedData[[#This Row],[Product]],'02_Lookup_Tables'!$A$2:$A$126,'02_Lookup_Tables'!$B$2:$B$126)</f>
        <v>338.79</v>
      </c>
      <c r="S5818" t="str">
        <f>VLOOKUP(CleanedData[[#This Row],[Product]],'02_Lookup_Tables'!$H$2:$I$126,2,FALSE)</f>
        <v>Accessories</v>
      </c>
      <c r="T5818" t="str">
        <f>VLOOKUP(CleanedData[[#This Row],[Province]],'02_Lookup_Tables'!$D$2:$E$10,2, FALSE)</f>
        <v>Western Region</v>
      </c>
      <c r="U5818" t="str" cm="1">
        <f t="array" ref="U5818">_xlfn.IFS(CleanedData[[#This Row],[Purchase Amount]]&lt;500,"Low",
CleanedData[[#This Row],[Purchase Amount]]&lt;5000,"Medium",
TRUE,"High")</f>
        <v>Low</v>
      </c>
      <c r="V5818" t="str">
        <f>TEXT(CleanedData[[#This Row],[Date]],"mmmm")</f>
        <v>October</v>
      </c>
      <c r="W5818" t="str">
        <f>"Q"&amp;ROUNDUP(MONTH(CleanedData[[#This Row],[Date]])/3,0)</f>
        <v>Q4</v>
      </c>
      <c r="X5818" t="str">
        <f>IF(CleanedData[[#This Row],[Purchase Amount]]&gt;=5000,"Yes","No")</f>
        <v>No</v>
      </c>
      <c r="Y5818">
        <f>IF(CleanedData[[#This Row],[Recommend]]="Yes",1,0)</f>
        <v>1</v>
      </c>
      <c r="Z5818" s="6">
        <f>CleanedData[[#This Row],[Purchase Amount]]*0.15</f>
        <v>50.8185</v>
      </c>
      <c r="AA5818" s="6">
        <f>CleanedData[[#This Row],[Purchase Amount]]*1.15</f>
        <v>389.60849999999999</v>
      </c>
    </row>
    <row r="5819" spans="1:27" x14ac:dyDescent="0.3">
      <c r="A5819">
        <v>7039</v>
      </c>
      <c r="B5819" t="s">
        <v>6044</v>
      </c>
      <c r="C5819" s="1">
        <v>45396</v>
      </c>
      <c r="D5819">
        <v>63</v>
      </c>
      <c r="E5819" t="s">
        <v>52</v>
      </c>
      <c r="F5819" t="s">
        <v>108</v>
      </c>
      <c r="G5819" t="s">
        <v>294</v>
      </c>
      <c r="H5819">
        <v>1</v>
      </c>
      <c r="I5819" t="s">
        <v>42</v>
      </c>
      <c r="J5819" t="s">
        <v>69</v>
      </c>
      <c r="K5819" t="s">
        <v>55</v>
      </c>
      <c r="L5819" t="s">
        <v>45</v>
      </c>
      <c r="M5819" t="s">
        <v>75</v>
      </c>
      <c r="N5819" t="s">
        <v>80</v>
      </c>
      <c r="O5819" t="s">
        <v>89</v>
      </c>
      <c r="P5819" t="s">
        <v>49</v>
      </c>
      <c r="Q5819" t="s">
        <v>50</v>
      </c>
      <c r="R5819" s="6">
        <f>_xlfn.XLOOKUP(CleanedData[[#This Row],[Product]],'02_Lookup_Tables'!$A$2:$A$126,'02_Lookup_Tables'!$B$2:$B$126)</f>
        <v>16291.52</v>
      </c>
      <c r="S5819" t="str">
        <f>VLOOKUP(CleanedData[[#This Row],[Product]],'02_Lookup_Tables'!$H$2:$I$126,2,FALSE)</f>
        <v>Home Devices</v>
      </c>
      <c r="T5819" t="str">
        <f>VLOOKUP(CleanedData[[#This Row],[Province]],'02_Lookup_Tables'!$D$2:$E$10,2, FALSE)</f>
        <v>Gauteng Region</v>
      </c>
      <c r="U5819" t="str" cm="1">
        <f t="array" ref="U5819">_xlfn.IFS(CleanedData[[#This Row],[Purchase Amount]]&lt;500,"Low",
CleanedData[[#This Row],[Purchase Amount]]&lt;5000,"Medium",
TRUE,"High")</f>
        <v>High</v>
      </c>
      <c r="V5819" t="str">
        <f>TEXT(CleanedData[[#This Row],[Date]],"mmmm")</f>
        <v>April</v>
      </c>
      <c r="W5819" t="str">
        <f>"Q"&amp;ROUNDUP(MONTH(CleanedData[[#This Row],[Date]])/3,0)</f>
        <v>Q2</v>
      </c>
      <c r="X5819" t="str">
        <f>IF(CleanedData[[#This Row],[Purchase Amount]]&gt;=5000,"Yes","No")</f>
        <v>Yes</v>
      </c>
      <c r="Y5819">
        <f>IF(CleanedData[[#This Row],[Recommend]]="Yes",1,0)</f>
        <v>0</v>
      </c>
      <c r="Z5819" s="6">
        <f>CleanedData[[#This Row],[Purchase Amount]]*0.15</f>
        <v>2443.7280000000001</v>
      </c>
      <c r="AA5819" s="6">
        <f>CleanedData[[#This Row],[Purchase Amount]]*1.15</f>
        <v>18735.248</v>
      </c>
    </row>
    <row r="5820" spans="1:27" x14ac:dyDescent="0.3">
      <c r="A5820">
        <v>7042</v>
      </c>
      <c r="B5820" t="s">
        <v>6045</v>
      </c>
      <c r="C5820" s="1">
        <v>45870</v>
      </c>
      <c r="D5820">
        <v>45</v>
      </c>
      <c r="E5820" t="s">
        <v>52</v>
      </c>
      <c r="F5820" t="s">
        <v>40</v>
      </c>
      <c r="G5820" t="s">
        <v>155</v>
      </c>
      <c r="H5820">
        <v>5</v>
      </c>
      <c r="I5820" t="s">
        <v>42</v>
      </c>
      <c r="J5820" t="s">
        <v>43</v>
      </c>
      <c r="K5820" t="s">
        <v>44</v>
      </c>
      <c r="L5820" t="s">
        <v>45</v>
      </c>
      <c r="M5820" t="s">
        <v>46</v>
      </c>
      <c r="N5820" t="s">
        <v>57</v>
      </c>
      <c r="O5820" t="s">
        <v>89</v>
      </c>
      <c r="P5820" t="s">
        <v>70</v>
      </c>
      <c r="Q5820" t="s">
        <v>93</v>
      </c>
      <c r="R5820" s="6">
        <f>_xlfn.XLOOKUP(CleanedData[[#This Row],[Product]],'02_Lookup_Tables'!$A$2:$A$126,'02_Lookup_Tables'!$B$2:$B$126)</f>
        <v>1355.08</v>
      </c>
      <c r="S5820" t="str">
        <f>VLOOKUP(CleanedData[[#This Row],[Product]],'02_Lookup_Tables'!$H$2:$I$126,2,FALSE)</f>
        <v>Sports &amp; Outdoors</v>
      </c>
      <c r="T5820" t="str">
        <f>VLOOKUP(CleanedData[[#This Row],[Province]],'02_Lookup_Tables'!$D$2:$E$10,2, FALSE)</f>
        <v>Northern Region</v>
      </c>
      <c r="U5820" t="str" cm="1">
        <f t="array" ref="U5820">_xlfn.IFS(CleanedData[[#This Row],[Purchase Amount]]&lt;500,"Low",
CleanedData[[#This Row],[Purchase Amount]]&lt;5000,"Medium",
TRUE,"High")</f>
        <v>Medium</v>
      </c>
      <c r="V5820" t="str">
        <f>TEXT(CleanedData[[#This Row],[Date]],"mmmm")</f>
        <v>August</v>
      </c>
      <c r="W5820" t="str">
        <f>"Q"&amp;ROUNDUP(MONTH(CleanedData[[#This Row],[Date]])/3,0)</f>
        <v>Q3</v>
      </c>
      <c r="X5820" t="str">
        <f>IF(CleanedData[[#This Row],[Purchase Amount]]&gt;=5000,"Yes","No")</f>
        <v>No</v>
      </c>
      <c r="Y5820">
        <f>IF(CleanedData[[#This Row],[Recommend]]="Yes",1,0)</f>
        <v>0</v>
      </c>
      <c r="Z5820" s="6">
        <f>CleanedData[[#This Row],[Purchase Amount]]*0.15</f>
        <v>203.26199999999997</v>
      </c>
      <c r="AA5820" s="6">
        <f>CleanedData[[#This Row],[Purchase Amount]]*1.15</f>
        <v>1558.3419999999999</v>
      </c>
    </row>
    <row r="5821" spans="1:27" x14ac:dyDescent="0.3">
      <c r="A5821">
        <v>7043</v>
      </c>
      <c r="B5821" t="s">
        <v>6046</v>
      </c>
      <c r="C5821" s="1">
        <v>45634</v>
      </c>
      <c r="D5821">
        <v>72</v>
      </c>
      <c r="E5821" t="s">
        <v>52</v>
      </c>
      <c r="F5821" t="s">
        <v>77</v>
      </c>
      <c r="G5821" t="s">
        <v>258</v>
      </c>
      <c r="H5821">
        <v>4</v>
      </c>
      <c r="I5821" t="s">
        <v>42</v>
      </c>
      <c r="J5821" t="s">
        <v>69</v>
      </c>
      <c r="K5821" t="s">
        <v>55</v>
      </c>
      <c r="L5821" t="s">
        <v>45</v>
      </c>
      <c r="M5821" t="s">
        <v>92</v>
      </c>
      <c r="N5821" t="s">
        <v>96</v>
      </c>
      <c r="O5821" t="s">
        <v>89</v>
      </c>
      <c r="P5821" t="s">
        <v>70</v>
      </c>
      <c r="Q5821" t="s">
        <v>97</v>
      </c>
      <c r="R5821" s="6">
        <f>_xlfn.XLOOKUP(CleanedData[[#This Row],[Product]],'02_Lookup_Tables'!$A$2:$A$126,'02_Lookup_Tables'!$B$2:$B$126)</f>
        <v>768.34</v>
      </c>
      <c r="S5821" t="str">
        <f>VLOOKUP(CleanedData[[#This Row],[Product]],'02_Lookup_Tables'!$H$2:$I$126,2,FALSE)</f>
        <v>Home &amp; Living</v>
      </c>
      <c r="T5821" t="str">
        <f>VLOOKUP(CleanedData[[#This Row],[Province]],'02_Lookup_Tables'!$D$2:$E$10,2, FALSE)</f>
        <v>Central Region</v>
      </c>
      <c r="U5821" t="str" cm="1">
        <f t="array" ref="U5821">_xlfn.IFS(CleanedData[[#This Row],[Purchase Amount]]&lt;500,"Low",
CleanedData[[#This Row],[Purchase Amount]]&lt;5000,"Medium",
TRUE,"High")</f>
        <v>Medium</v>
      </c>
      <c r="V5821" t="str">
        <f>TEXT(CleanedData[[#This Row],[Date]],"mmmm")</f>
        <v>December</v>
      </c>
      <c r="W5821" t="str">
        <f>"Q"&amp;ROUNDUP(MONTH(CleanedData[[#This Row],[Date]])/3,0)</f>
        <v>Q4</v>
      </c>
      <c r="X5821" t="str">
        <f>IF(CleanedData[[#This Row],[Purchase Amount]]&gt;=5000,"Yes","No")</f>
        <v>No</v>
      </c>
      <c r="Y5821">
        <f>IF(CleanedData[[#This Row],[Recommend]]="Yes",1,0)</f>
        <v>0</v>
      </c>
      <c r="Z5821" s="6">
        <f>CleanedData[[#This Row],[Purchase Amount]]*0.15</f>
        <v>115.251</v>
      </c>
      <c r="AA5821" s="6">
        <f>CleanedData[[#This Row],[Purchase Amount]]*1.15</f>
        <v>883.59100000000001</v>
      </c>
    </row>
    <row r="5822" spans="1:27" x14ac:dyDescent="0.3">
      <c r="A5822">
        <v>7044</v>
      </c>
      <c r="B5822" t="s">
        <v>6047</v>
      </c>
      <c r="C5822" s="1">
        <v>45578</v>
      </c>
      <c r="D5822">
        <v>58</v>
      </c>
      <c r="E5822" t="s">
        <v>52</v>
      </c>
      <c r="F5822" t="s">
        <v>72</v>
      </c>
      <c r="G5822" t="s">
        <v>251</v>
      </c>
      <c r="H5822">
        <v>3</v>
      </c>
      <c r="I5822" t="s">
        <v>42</v>
      </c>
      <c r="J5822" t="s">
        <v>63</v>
      </c>
      <c r="K5822" t="s">
        <v>64</v>
      </c>
      <c r="L5822" t="s">
        <v>45</v>
      </c>
      <c r="M5822" t="s">
        <v>236</v>
      </c>
      <c r="N5822" t="s">
        <v>48</v>
      </c>
      <c r="O5822" t="s">
        <v>89</v>
      </c>
      <c r="P5822" t="s">
        <v>49</v>
      </c>
      <c r="Q5822" t="s">
        <v>50</v>
      </c>
      <c r="R5822" s="6">
        <f>_xlfn.XLOOKUP(CleanedData[[#This Row],[Product]],'02_Lookup_Tables'!$A$2:$A$126,'02_Lookup_Tables'!$B$2:$B$126)</f>
        <v>5064</v>
      </c>
      <c r="S5822" t="str">
        <f>VLOOKUP(CleanedData[[#This Row],[Product]],'02_Lookup_Tables'!$H$2:$I$126,2,FALSE)</f>
        <v>Sports &amp; Outdoors</v>
      </c>
      <c r="T5822" t="str">
        <f>VLOOKUP(CleanedData[[#This Row],[Province]],'02_Lookup_Tables'!$D$2:$E$10,2, FALSE)</f>
        <v>Central Region</v>
      </c>
      <c r="U5822" t="str" cm="1">
        <f t="array" ref="U5822">_xlfn.IFS(CleanedData[[#This Row],[Purchase Amount]]&lt;500,"Low",
CleanedData[[#This Row],[Purchase Amount]]&lt;5000,"Medium",
TRUE,"High")</f>
        <v>High</v>
      </c>
      <c r="V5822" t="str">
        <f>TEXT(CleanedData[[#This Row],[Date]],"mmmm")</f>
        <v>October</v>
      </c>
      <c r="W5822" t="str">
        <f>"Q"&amp;ROUNDUP(MONTH(CleanedData[[#This Row],[Date]])/3,0)</f>
        <v>Q4</v>
      </c>
      <c r="X5822" t="str">
        <f>IF(CleanedData[[#This Row],[Purchase Amount]]&gt;=5000,"Yes","No")</f>
        <v>Yes</v>
      </c>
      <c r="Y5822">
        <f>IF(CleanedData[[#This Row],[Recommend]]="Yes",1,0)</f>
        <v>0</v>
      </c>
      <c r="Z5822" s="6">
        <f>CleanedData[[#This Row],[Purchase Amount]]*0.15</f>
        <v>759.6</v>
      </c>
      <c r="AA5822" s="6">
        <f>CleanedData[[#This Row],[Purchase Amount]]*1.15</f>
        <v>5823.5999999999995</v>
      </c>
    </row>
    <row r="5823" spans="1:27" x14ac:dyDescent="0.3">
      <c r="A5823">
        <v>7045</v>
      </c>
      <c r="B5823" t="s">
        <v>6048</v>
      </c>
      <c r="C5823" s="1">
        <v>45788</v>
      </c>
      <c r="D5823">
        <v>78</v>
      </c>
      <c r="E5823" t="s">
        <v>52</v>
      </c>
      <c r="F5823" t="s">
        <v>72</v>
      </c>
      <c r="G5823" t="s">
        <v>352</v>
      </c>
      <c r="H5823">
        <v>3</v>
      </c>
      <c r="I5823" t="s">
        <v>42</v>
      </c>
      <c r="J5823" t="s">
        <v>63</v>
      </c>
      <c r="K5823" t="s">
        <v>64</v>
      </c>
      <c r="L5823" t="s">
        <v>42</v>
      </c>
      <c r="M5823" t="s">
        <v>151</v>
      </c>
      <c r="N5823" t="s">
        <v>48</v>
      </c>
      <c r="O5823" t="s">
        <v>89</v>
      </c>
      <c r="P5823" t="s">
        <v>49</v>
      </c>
      <c r="Q5823" t="s">
        <v>97</v>
      </c>
      <c r="R5823" s="6">
        <f>_xlfn.XLOOKUP(CleanedData[[#This Row],[Product]],'02_Lookup_Tables'!$A$2:$A$126,'02_Lookup_Tables'!$B$2:$B$126)</f>
        <v>2217.0300000000002</v>
      </c>
      <c r="S5823" t="str">
        <f>VLOOKUP(CleanedData[[#This Row],[Product]],'02_Lookup_Tables'!$H$2:$I$126,2,FALSE)</f>
        <v>Apparel</v>
      </c>
      <c r="T5823" t="str">
        <f>VLOOKUP(CleanedData[[#This Row],[Province]],'02_Lookup_Tables'!$D$2:$E$10,2, FALSE)</f>
        <v>Central Region</v>
      </c>
      <c r="U5823" t="str" cm="1">
        <f t="array" ref="U5823">_xlfn.IFS(CleanedData[[#This Row],[Purchase Amount]]&lt;500,"Low",
CleanedData[[#This Row],[Purchase Amount]]&lt;5000,"Medium",
TRUE,"High")</f>
        <v>Medium</v>
      </c>
      <c r="V5823" t="str">
        <f>TEXT(CleanedData[[#This Row],[Date]],"mmmm")</f>
        <v>May</v>
      </c>
      <c r="W5823" t="str">
        <f>"Q"&amp;ROUNDUP(MONTH(CleanedData[[#This Row],[Date]])/3,0)</f>
        <v>Q2</v>
      </c>
      <c r="X5823" t="str">
        <f>IF(CleanedData[[#This Row],[Purchase Amount]]&gt;=5000,"Yes","No")</f>
        <v>No</v>
      </c>
      <c r="Y5823">
        <f>IF(CleanedData[[#This Row],[Recommend]]="Yes",1,0)</f>
        <v>0</v>
      </c>
      <c r="Z5823" s="6">
        <f>CleanedData[[#This Row],[Purchase Amount]]*0.15</f>
        <v>332.55450000000002</v>
      </c>
      <c r="AA5823" s="6">
        <f>CleanedData[[#This Row],[Purchase Amount]]*1.15</f>
        <v>2549.5844999999999</v>
      </c>
    </row>
    <row r="5824" spans="1:27" x14ac:dyDescent="0.3">
      <c r="A5824">
        <v>7047</v>
      </c>
      <c r="B5824" t="s">
        <v>6049</v>
      </c>
      <c r="C5824" s="1">
        <v>46020</v>
      </c>
      <c r="D5824">
        <v>42</v>
      </c>
      <c r="E5824" t="s">
        <v>60</v>
      </c>
      <c r="F5824" t="s">
        <v>72</v>
      </c>
      <c r="G5824" t="s">
        <v>122</v>
      </c>
      <c r="H5824">
        <v>2</v>
      </c>
      <c r="I5824" t="s">
        <v>45</v>
      </c>
      <c r="J5824" t="s">
        <v>74</v>
      </c>
      <c r="K5824" t="s">
        <v>55</v>
      </c>
      <c r="L5824" t="s">
        <v>42</v>
      </c>
      <c r="M5824" t="s">
        <v>92</v>
      </c>
      <c r="N5824" t="s">
        <v>47</v>
      </c>
      <c r="O5824" t="s">
        <v>89</v>
      </c>
      <c r="P5824" t="s">
        <v>49</v>
      </c>
      <c r="Q5824" t="s">
        <v>81</v>
      </c>
      <c r="R5824" s="6">
        <f>_xlfn.XLOOKUP(CleanedData[[#This Row],[Product]],'02_Lookup_Tables'!$A$2:$A$126,'02_Lookup_Tables'!$B$2:$B$126)</f>
        <v>1712.08</v>
      </c>
      <c r="S5824" t="str">
        <f>VLOOKUP(CleanedData[[#This Row],[Product]],'02_Lookup_Tables'!$H$2:$I$126,2,FALSE)</f>
        <v>Home &amp; Living</v>
      </c>
      <c r="T5824" t="str">
        <f>VLOOKUP(CleanedData[[#This Row],[Province]],'02_Lookup_Tables'!$D$2:$E$10,2, FALSE)</f>
        <v>Central Region</v>
      </c>
      <c r="U5824" t="str" cm="1">
        <f t="array" ref="U5824">_xlfn.IFS(CleanedData[[#This Row],[Purchase Amount]]&lt;500,"Low",
CleanedData[[#This Row],[Purchase Amount]]&lt;5000,"Medium",
TRUE,"High")</f>
        <v>Medium</v>
      </c>
      <c r="V5824" t="str">
        <f>TEXT(CleanedData[[#This Row],[Date]],"mmmm")</f>
        <v>December</v>
      </c>
      <c r="W5824" t="str">
        <f>"Q"&amp;ROUNDUP(MONTH(CleanedData[[#This Row],[Date]])/3,0)</f>
        <v>Q4</v>
      </c>
      <c r="X5824" t="str">
        <f>IF(CleanedData[[#This Row],[Purchase Amount]]&gt;=5000,"Yes","No")</f>
        <v>No</v>
      </c>
      <c r="Y5824">
        <f>IF(CleanedData[[#This Row],[Recommend]]="Yes",1,0)</f>
        <v>1</v>
      </c>
      <c r="Z5824" s="6">
        <f>CleanedData[[#This Row],[Purchase Amount]]*0.15</f>
        <v>256.81199999999995</v>
      </c>
      <c r="AA5824" s="6">
        <f>CleanedData[[#This Row],[Purchase Amount]]*1.15</f>
        <v>1968.8919999999998</v>
      </c>
    </row>
    <row r="5825" spans="1:27" x14ac:dyDescent="0.3">
      <c r="A5825">
        <v>7048</v>
      </c>
      <c r="B5825" t="s">
        <v>6050</v>
      </c>
      <c r="C5825" s="1">
        <v>46005</v>
      </c>
      <c r="D5825">
        <v>42</v>
      </c>
      <c r="E5825" t="s">
        <v>60</v>
      </c>
      <c r="F5825" t="s">
        <v>72</v>
      </c>
      <c r="G5825" t="s">
        <v>102</v>
      </c>
      <c r="H5825">
        <v>5</v>
      </c>
      <c r="I5825" t="s">
        <v>45</v>
      </c>
      <c r="J5825" t="s">
        <v>69</v>
      </c>
      <c r="K5825" t="s">
        <v>55</v>
      </c>
      <c r="L5825" t="s">
        <v>45</v>
      </c>
      <c r="M5825" t="s">
        <v>180</v>
      </c>
      <c r="N5825" t="s">
        <v>57</v>
      </c>
      <c r="O5825" t="s">
        <v>89</v>
      </c>
      <c r="P5825" t="s">
        <v>70</v>
      </c>
      <c r="Q5825" t="s">
        <v>81</v>
      </c>
      <c r="R5825" s="6">
        <f>_xlfn.XLOOKUP(CleanedData[[#This Row],[Product]],'02_Lookup_Tables'!$A$2:$A$126,'02_Lookup_Tables'!$B$2:$B$126)</f>
        <v>276.82</v>
      </c>
      <c r="S5825" t="str">
        <f>VLOOKUP(CleanedData[[#This Row],[Product]],'02_Lookup_Tables'!$H$2:$I$126,2,FALSE)</f>
        <v>Home &amp; Living</v>
      </c>
      <c r="T5825" t="str">
        <f>VLOOKUP(CleanedData[[#This Row],[Province]],'02_Lookup_Tables'!$D$2:$E$10,2, FALSE)</f>
        <v>Central Region</v>
      </c>
      <c r="U5825" t="str" cm="1">
        <f t="array" ref="U5825">_xlfn.IFS(CleanedData[[#This Row],[Purchase Amount]]&lt;500,"Low",
CleanedData[[#This Row],[Purchase Amount]]&lt;5000,"Medium",
TRUE,"High")</f>
        <v>Low</v>
      </c>
      <c r="V5825" t="str">
        <f>TEXT(CleanedData[[#This Row],[Date]],"mmmm")</f>
        <v>December</v>
      </c>
      <c r="W5825" t="str">
        <f>"Q"&amp;ROUNDUP(MONTH(CleanedData[[#This Row],[Date]])/3,0)</f>
        <v>Q4</v>
      </c>
      <c r="X5825" t="str">
        <f>IF(CleanedData[[#This Row],[Purchase Amount]]&gt;=5000,"Yes","No")</f>
        <v>No</v>
      </c>
      <c r="Y5825">
        <f>IF(CleanedData[[#This Row],[Recommend]]="Yes",1,0)</f>
        <v>1</v>
      </c>
      <c r="Z5825" s="6">
        <f>CleanedData[[#This Row],[Purchase Amount]]*0.15</f>
        <v>41.522999999999996</v>
      </c>
      <c r="AA5825" s="6">
        <f>CleanedData[[#This Row],[Purchase Amount]]*1.15</f>
        <v>318.34299999999996</v>
      </c>
    </row>
    <row r="5826" spans="1:27" x14ac:dyDescent="0.3">
      <c r="A5826">
        <v>7049</v>
      </c>
      <c r="B5826" t="s">
        <v>6051</v>
      </c>
      <c r="C5826" s="1">
        <v>45900</v>
      </c>
      <c r="D5826">
        <v>57</v>
      </c>
      <c r="E5826" t="s">
        <v>60</v>
      </c>
      <c r="F5826" t="s">
        <v>61</v>
      </c>
      <c r="G5826" t="s">
        <v>342</v>
      </c>
      <c r="H5826">
        <v>2</v>
      </c>
      <c r="I5826" t="s">
        <v>42</v>
      </c>
      <c r="J5826" t="s">
        <v>43</v>
      </c>
      <c r="K5826" t="s">
        <v>44</v>
      </c>
      <c r="L5826" t="s">
        <v>45</v>
      </c>
      <c r="M5826" t="s">
        <v>123</v>
      </c>
      <c r="N5826" t="s">
        <v>47</v>
      </c>
      <c r="O5826" t="s">
        <v>89</v>
      </c>
      <c r="P5826" t="s">
        <v>49</v>
      </c>
      <c r="Q5826" t="s">
        <v>50</v>
      </c>
      <c r="R5826" s="6">
        <f>_xlfn.XLOOKUP(CleanedData[[#This Row],[Product]],'02_Lookup_Tables'!$A$2:$A$126,'02_Lookup_Tables'!$B$2:$B$126)</f>
        <v>529.15</v>
      </c>
      <c r="S5826" t="str">
        <f>VLOOKUP(CleanedData[[#This Row],[Product]],'02_Lookup_Tables'!$H$2:$I$126,2,FALSE)</f>
        <v>Accessories</v>
      </c>
      <c r="T5826" t="str">
        <f>VLOOKUP(CleanedData[[#This Row],[Province]],'02_Lookup_Tables'!$D$2:$E$10,2, FALSE)</f>
        <v>Southern Region</v>
      </c>
      <c r="U5826" t="str" cm="1">
        <f t="array" ref="U5826">_xlfn.IFS(CleanedData[[#This Row],[Purchase Amount]]&lt;500,"Low",
CleanedData[[#This Row],[Purchase Amount]]&lt;5000,"Medium",
TRUE,"High")</f>
        <v>Medium</v>
      </c>
      <c r="V5826" t="str">
        <f>TEXT(CleanedData[[#This Row],[Date]],"mmmm")</f>
        <v>August</v>
      </c>
      <c r="W5826" t="str">
        <f>"Q"&amp;ROUNDUP(MONTH(CleanedData[[#This Row],[Date]])/3,0)</f>
        <v>Q3</v>
      </c>
      <c r="X5826" t="str">
        <f>IF(CleanedData[[#This Row],[Purchase Amount]]&gt;=5000,"Yes","No")</f>
        <v>No</v>
      </c>
      <c r="Y5826">
        <f>IF(CleanedData[[#This Row],[Recommend]]="Yes",1,0)</f>
        <v>0</v>
      </c>
      <c r="Z5826" s="6">
        <f>CleanedData[[#This Row],[Purchase Amount]]*0.15</f>
        <v>79.372499999999988</v>
      </c>
      <c r="AA5826" s="6">
        <f>CleanedData[[#This Row],[Purchase Amount]]*1.15</f>
        <v>608.52249999999992</v>
      </c>
    </row>
    <row r="5827" spans="1:27" x14ac:dyDescent="0.3">
      <c r="A5827">
        <v>7050</v>
      </c>
      <c r="B5827" t="s">
        <v>6052</v>
      </c>
      <c r="C5827" s="1">
        <v>45590</v>
      </c>
      <c r="D5827">
        <v>27</v>
      </c>
      <c r="E5827" t="s">
        <v>52</v>
      </c>
      <c r="F5827" t="s">
        <v>72</v>
      </c>
      <c r="G5827" t="s">
        <v>258</v>
      </c>
      <c r="H5827">
        <v>1</v>
      </c>
      <c r="I5827" t="s">
        <v>42</v>
      </c>
      <c r="J5827" t="s">
        <v>43</v>
      </c>
      <c r="K5827" t="s">
        <v>55</v>
      </c>
      <c r="L5827" t="s">
        <v>45</v>
      </c>
      <c r="M5827" t="s">
        <v>165</v>
      </c>
      <c r="N5827" t="s">
        <v>80</v>
      </c>
      <c r="O5827" t="s">
        <v>89</v>
      </c>
      <c r="P5827" t="s">
        <v>49</v>
      </c>
      <c r="Q5827" t="s">
        <v>58</v>
      </c>
      <c r="R5827" s="6">
        <f>_xlfn.XLOOKUP(CleanedData[[#This Row],[Product]],'02_Lookup_Tables'!$A$2:$A$126,'02_Lookup_Tables'!$B$2:$B$126)</f>
        <v>768.34</v>
      </c>
      <c r="S5827" t="str">
        <f>VLOOKUP(CleanedData[[#This Row],[Product]],'02_Lookup_Tables'!$H$2:$I$126,2,FALSE)</f>
        <v>Home &amp; Living</v>
      </c>
      <c r="T5827" t="str">
        <f>VLOOKUP(CleanedData[[#This Row],[Province]],'02_Lookup_Tables'!$D$2:$E$10,2, FALSE)</f>
        <v>Central Region</v>
      </c>
      <c r="U5827" t="str" cm="1">
        <f t="array" ref="U5827">_xlfn.IFS(CleanedData[[#This Row],[Purchase Amount]]&lt;500,"Low",
CleanedData[[#This Row],[Purchase Amount]]&lt;5000,"Medium",
TRUE,"High")</f>
        <v>Medium</v>
      </c>
      <c r="V5827" t="str">
        <f>TEXT(CleanedData[[#This Row],[Date]],"mmmm")</f>
        <v>October</v>
      </c>
      <c r="W5827" t="str">
        <f>"Q"&amp;ROUNDUP(MONTH(CleanedData[[#This Row],[Date]])/3,0)</f>
        <v>Q4</v>
      </c>
      <c r="X5827" t="str">
        <f>IF(CleanedData[[#This Row],[Purchase Amount]]&gt;=5000,"Yes","No")</f>
        <v>No</v>
      </c>
      <c r="Y5827">
        <f>IF(CleanedData[[#This Row],[Recommend]]="Yes",1,0)</f>
        <v>0</v>
      </c>
      <c r="Z5827" s="6">
        <f>CleanedData[[#This Row],[Purchase Amount]]*0.15</f>
        <v>115.251</v>
      </c>
      <c r="AA5827" s="6">
        <f>CleanedData[[#This Row],[Purchase Amount]]*1.15</f>
        <v>883.59100000000001</v>
      </c>
    </row>
    <row r="5828" spans="1:27" x14ac:dyDescent="0.3">
      <c r="A5828">
        <v>7051</v>
      </c>
      <c r="B5828" t="s">
        <v>6053</v>
      </c>
      <c r="C5828" s="1">
        <v>45786</v>
      </c>
      <c r="D5828">
        <v>33</v>
      </c>
      <c r="E5828" t="s">
        <v>39</v>
      </c>
      <c r="F5828" t="s">
        <v>108</v>
      </c>
      <c r="G5828" t="s">
        <v>546</v>
      </c>
      <c r="H5828">
        <v>4</v>
      </c>
      <c r="I5828" t="s">
        <v>45</v>
      </c>
      <c r="J5828" t="s">
        <v>74</v>
      </c>
      <c r="K5828" t="s">
        <v>44</v>
      </c>
      <c r="L5828" t="s">
        <v>42</v>
      </c>
      <c r="M5828" t="s">
        <v>231</v>
      </c>
      <c r="N5828" t="s">
        <v>96</v>
      </c>
      <c r="O5828" t="s">
        <v>89</v>
      </c>
      <c r="P5828" t="s">
        <v>70</v>
      </c>
      <c r="Q5828" t="s">
        <v>58</v>
      </c>
      <c r="R5828" s="6">
        <f>_xlfn.XLOOKUP(CleanedData[[#This Row],[Product]],'02_Lookup_Tables'!$A$2:$A$126,'02_Lookup_Tables'!$B$2:$B$126)</f>
        <v>1369.39</v>
      </c>
      <c r="S5828" t="str">
        <f>VLOOKUP(CleanedData[[#This Row],[Product]],'02_Lookup_Tables'!$H$2:$I$126,2,FALSE)</f>
        <v>Toys &amp; Games</v>
      </c>
      <c r="T5828" t="str">
        <f>VLOOKUP(CleanedData[[#This Row],[Province]],'02_Lookup_Tables'!$D$2:$E$10,2, FALSE)</f>
        <v>Gauteng Region</v>
      </c>
      <c r="U5828" t="str" cm="1">
        <f t="array" ref="U5828">_xlfn.IFS(CleanedData[[#This Row],[Purchase Amount]]&lt;500,"Low",
CleanedData[[#This Row],[Purchase Amount]]&lt;5000,"Medium",
TRUE,"High")</f>
        <v>Medium</v>
      </c>
      <c r="V5828" t="str">
        <f>TEXT(CleanedData[[#This Row],[Date]],"mmmm")</f>
        <v>May</v>
      </c>
      <c r="W5828" t="str">
        <f>"Q"&amp;ROUNDUP(MONTH(CleanedData[[#This Row],[Date]])/3,0)</f>
        <v>Q2</v>
      </c>
      <c r="X5828" t="str">
        <f>IF(CleanedData[[#This Row],[Purchase Amount]]&gt;=5000,"Yes","No")</f>
        <v>No</v>
      </c>
      <c r="Y5828">
        <f>IF(CleanedData[[#This Row],[Recommend]]="Yes",1,0)</f>
        <v>1</v>
      </c>
      <c r="Z5828" s="6">
        <f>CleanedData[[#This Row],[Purchase Amount]]*0.15</f>
        <v>205.4085</v>
      </c>
      <c r="AA5828" s="6">
        <f>CleanedData[[#This Row],[Purchase Amount]]*1.15</f>
        <v>1574.7985000000001</v>
      </c>
    </row>
    <row r="5829" spans="1:27" x14ac:dyDescent="0.3">
      <c r="A5829">
        <v>7052</v>
      </c>
      <c r="B5829" t="s">
        <v>6054</v>
      </c>
      <c r="C5829" s="1">
        <v>45332</v>
      </c>
      <c r="D5829">
        <v>80</v>
      </c>
      <c r="E5829" t="s">
        <v>52</v>
      </c>
      <c r="F5829" t="s">
        <v>40</v>
      </c>
      <c r="G5829" t="s">
        <v>173</v>
      </c>
      <c r="H5829">
        <v>3</v>
      </c>
      <c r="I5829" t="s">
        <v>42</v>
      </c>
      <c r="J5829" t="s">
        <v>74</v>
      </c>
      <c r="K5829" t="s">
        <v>44</v>
      </c>
      <c r="L5829" t="s">
        <v>45</v>
      </c>
      <c r="N5829" t="s">
        <v>48</v>
      </c>
      <c r="O5829" t="s">
        <v>134</v>
      </c>
      <c r="P5829" t="s">
        <v>8646</v>
      </c>
      <c r="Q5829" t="s">
        <v>97</v>
      </c>
      <c r="R5829" s="6">
        <f>_xlfn.XLOOKUP(CleanedData[[#This Row],[Product]],'02_Lookup_Tables'!$A$2:$A$126,'02_Lookup_Tables'!$B$2:$B$126)</f>
        <v>13056.99</v>
      </c>
      <c r="S5829" t="str">
        <f>VLOOKUP(CleanedData[[#This Row],[Product]],'02_Lookup_Tables'!$H$2:$I$126,2,FALSE)</f>
        <v>Electronics</v>
      </c>
      <c r="T5829" t="str">
        <f>VLOOKUP(CleanedData[[#This Row],[Province]],'02_Lookup_Tables'!$D$2:$E$10,2, FALSE)</f>
        <v>Northern Region</v>
      </c>
      <c r="U5829" t="str" cm="1">
        <f t="array" ref="U5829">_xlfn.IFS(CleanedData[[#This Row],[Purchase Amount]]&lt;500,"Low",
CleanedData[[#This Row],[Purchase Amount]]&lt;5000,"Medium",
TRUE,"High")</f>
        <v>High</v>
      </c>
      <c r="V5829" t="str">
        <f>TEXT(CleanedData[[#This Row],[Date]],"mmmm")</f>
        <v>February</v>
      </c>
      <c r="W5829" t="str">
        <f>"Q"&amp;ROUNDUP(MONTH(CleanedData[[#This Row],[Date]])/3,0)</f>
        <v>Q1</v>
      </c>
      <c r="X5829" t="str">
        <f>IF(CleanedData[[#This Row],[Purchase Amount]]&gt;=5000,"Yes","No")</f>
        <v>Yes</v>
      </c>
      <c r="Y5829">
        <f>IF(CleanedData[[#This Row],[Recommend]]="Yes",1,0)</f>
        <v>0</v>
      </c>
      <c r="Z5829" s="6">
        <f>CleanedData[[#This Row],[Purchase Amount]]*0.15</f>
        <v>1958.5484999999999</v>
      </c>
      <c r="AA5829" s="6">
        <f>CleanedData[[#This Row],[Purchase Amount]]*1.15</f>
        <v>15015.538499999999</v>
      </c>
    </row>
    <row r="5830" spans="1:27" x14ac:dyDescent="0.3">
      <c r="A5830">
        <v>7054</v>
      </c>
      <c r="B5830" t="s">
        <v>6055</v>
      </c>
      <c r="C5830" s="1">
        <v>45509</v>
      </c>
      <c r="D5830">
        <v>78</v>
      </c>
      <c r="E5830" t="s">
        <v>39</v>
      </c>
      <c r="F5830" t="s">
        <v>68</v>
      </c>
      <c r="G5830" t="s">
        <v>78</v>
      </c>
      <c r="H5830">
        <v>5</v>
      </c>
      <c r="I5830" t="s">
        <v>42</v>
      </c>
      <c r="J5830" t="s">
        <v>69</v>
      </c>
      <c r="K5830" t="s">
        <v>55</v>
      </c>
      <c r="L5830" t="s">
        <v>45</v>
      </c>
      <c r="M5830" t="s">
        <v>106</v>
      </c>
      <c r="N5830" t="s">
        <v>57</v>
      </c>
      <c r="O5830" t="s">
        <v>148</v>
      </c>
      <c r="P5830" t="s">
        <v>49</v>
      </c>
      <c r="Q5830" t="s">
        <v>97</v>
      </c>
      <c r="R5830" s="6">
        <f>_xlfn.XLOOKUP(CleanedData[[#This Row],[Product]],'02_Lookup_Tables'!$A$2:$A$126,'02_Lookup_Tables'!$B$2:$B$126)</f>
        <v>1951.09</v>
      </c>
      <c r="S5830" t="str">
        <f>VLOOKUP(CleanedData[[#This Row],[Product]],'02_Lookup_Tables'!$H$2:$I$126,2,FALSE)</f>
        <v>Accessories</v>
      </c>
      <c r="T5830" t="str">
        <f>VLOOKUP(CleanedData[[#This Row],[Province]],'02_Lookup_Tables'!$D$2:$E$10,2, FALSE)</f>
        <v>Northern Region</v>
      </c>
      <c r="U5830" t="str" cm="1">
        <f t="array" ref="U5830">_xlfn.IFS(CleanedData[[#This Row],[Purchase Amount]]&lt;500,"Low",
CleanedData[[#This Row],[Purchase Amount]]&lt;5000,"Medium",
TRUE,"High")</f>
        <v>Medium</v>
      </c>
      <c r="V5830" t="str">
        <f>TEXT(CleanedData[[#This Row],[Date]],"mmmm")</f>
        <v>August</v>
      </c>
      <c r="W5830" t="str">
        <f>"Q"&amp;ROUNDUP(MONTH(CleanedData[[#This Row],[Date]])/3,0)</f>
        <v>Q3</v>
      </c>
      <c r="X5830" t="str">
        <f>IF(CleanedData[[#This Row],[Purchase Amount]]&gt;=5000,"Yes","No")</f>
        <v>No</v>
      </c>
      <c r="Y5830">
        <f>IF(CleanedData[[#This Row],[Recommend]]="Yes",1,0)</f>
        <v>0</v>
      </c>
      <c r="Z5830" s="6">
        <f>CleanedData[[#This Row],[Purchase Amount]]*0.15</f>
        <v>292.6635</v>
      </c>
      <c r="AA5830" s="6">
        <f>CleanedData[[#This Row],[Purchase Amount]]*1.15</f>
        <v>2243.7534999999998</v>
      </c>
    </row>
    <row r="5831" spans="1:27" x14ac:dyDescent="0.3">
      <c r="A5831">
        <v>7055</v>
      </c>
      <c r="B5831" t="s">
        <v>6056</v>
      </c>
      <c r="C5831" s="1">
        <v>45530</v>
      </c>
      <c r="D5831">
        <v>31</v>
      </c>
      <c r="E5831" t="s">
        <v>60</v>
      </c>
      <c r="F5831" t="s">
        <v>72</v>
      </c>
      <c r="G5831" t="s">
        <v>301</v>
      </c>
      <c r="H5831">
        <v>1</v>
      </c>
      <c r="I5831" t="s">
        <v>42</v>
      </c>
      <c r="J5831" t="s">
        <v>74</v>
      </c>
      <c r="K5831" t="s">
        <v>55</v>
      </c>
      <c r="L5831" t="s">
        <v>42</v>
      </c>
      <c r="M5831" t="s">
        <v>151</v>
      </c>
      <c r="N5831" t="s">
        <v>80</v>
      </c>
      <c r="O5831" t="s">
        <v>89</v>
      </c>
      <c r="P5831" t="s">
        <v>49</v>
      </c>
      <c r="Q5831" t="s">
        <v>58</v>
      </c>
      <c r="R5831" s="6">
        <f>_xlfn.XLOOKUP(CleanedData[[#This Row],[Product]],'02_Lookup_Tables'!$A$2:$A$126,'02_Lookup_Tables'!$B$2:$B$126)</f>
        <v>1000.7</v>
      </c>
      <c r="S5831" t="str">
        <f>VLOOKUP(CleanedData[[#This Row],[Product]],'02_Lookup_Tables'!$H$2:$I$126,2,FALSE)</f>
        <v>Toys &amp; Games</v>
      </c>
      <c r="T5831" t="str">
        <f>VLOOKUP(CleanedData[[#This Row],[Province]],'02_Lookup_Tables'!$D$2:$E$10,2, FALSE)</f>
        <v>Central Region</v>
      </c>
      <c r="U5831" t="str" cm="1">
        <f t="array" ref="U5831">_xlfn.IFS(CleanedData[[#This Row],[Purchase Amount]]&lt;500,"Low",
CleanedData[[#This Row],[Purchase Amount]]&lt;5000,"Medium",
TRUE,"High")</f>
        <v>Medium</v>
      </c>
      <c r="V5831" t="str">
        <f>TEXT(CleanedData[[#This Row],[Date]],"mmmm")</f>
        <v>August</v>
      </c>
      <c r="W5831" t="str">
        <f>"Q"&amp;ROUNDUP(MONTH(CleanedData[[#This Row],[Date]])/3,0)</f>
        <v>Q3</v>
      </c>
      <c r="X5831" t="str">
        <f>IF(CleanedData[[#This Row],[Purchase Amount]]&gt;=5000,"Yes","No")</f>
        <v>No</v>
      </c>
      <c r="Y5831">
        <f>IF(CleanedData[[#This Row],[Recommend]]="Yes",1,0)</f>
        <v>0</v>
      </c>
      <c r="Z5831" s="6">
        <f>CleanedData[[#This Row],[Purchase Amount]]*0.15</f>
        <v>150.10499999999999</v>
      </c>
      <c r="AA5831" s="6">
        <f>CleanedData[[#This Row],[Purchase Amount]]*1.15</f>
        <v>1150.8050000000001</v>
      </c>
    </row>
    <row r="5832" spans="1:27" x14ac:dyDescent="0.3">
      <c r="A5832">
        <v>7056</v>
      </c>
      <c r="B5832" t="s">
        <v>6057</v>
      </c>
      <c r="C5832" s="1">
        <v>45968</v>
      </c>
      <c r="D5832">
        <v>64</v>
      </c>
      <c r="E5832" t="s">
        <v>39</v>
      </c>
      <c r="F5832" t="s">
        <v>61</v>
      </c>
      <c r="G5832" t="s">
        <v>116</v>
      </c>
      <c r="H5832">
        <v>5</v>
      </c>
      <c r="I5832" t="s">
        <v>42</v>
      </c>
      <c r="J5832" t="s">
        <v>74</v>
      </c>
      <c r="K5832" t="s">
        <v>44</v>
      </c>
      <c r="L5832" t="s">
        <v>42</v>
      </c>
      <c r="M5832" t="s">
        <v>208</v>
      </c>
      <c r="N5832" t="s">
        <v>57</v>
      </c>
      <c r="O5832" t="s">
        <v>89</v>
      </c>
      <c r="P5832" t="s">
        <v>70</v>
      </c>
      <c r="Q5832" t="s">
        <v>50</v>
      </c>
      <c r="R5832" s="6">
        <f>_xlfn.XLOOKUP(CleanedData[[#This Row],[Product]],'02_Lookup_Tables'!$A$2:$A$126,'02_Lookup_Tables'!$B$2:$B$126)</f>
        <v>869.65</v>
      </c>
      <c r="S5832" t="str">
        <f>VLOOKUP(CleanedData[[#This Row],[Product]],'02_Lookup_Tables'!$H$2:$I$126,2,FALSE)</f>
        <v>Toys &amp; Games</v>
      </c>
      <c r="T5832" t="str">
        <f>VLOOKUP(CleanedData[[#This Row],[Province]],'02_Lookup_Tables'!$D$2:$E$10,2, FALSE)</f>
        <v>Southern Region</v>
      </c>
      <c r="U5832" t="str" cm="1">
        <f t="array" ref="U5832">_xlfn.IFS(CleanedData[[#This Row],[Purchase Amount]]&lt;500,"Low",
CleanedData[[#This Row],[Purchase Amount]]&lt;5000,"Medium",
TRUE,"High")</f>
        <v>Medium</v>
      </c>
      <c r="V5832" t="str">
        <f>TEXT(CleanedData[[#This Row],[Date]],"mmmm")</f>
        <v>November</v>
      </c>
      <c r="W5832" t="str">
        <f>"Q"&amp;ROUNDUP(MONTH(CleanedData[[#This Row],[Date]])/3,0)</f>
        <v>Q4</v>
      </c>
      <c r="X5832" t="str">
        <f>IF(CleanedData[[#This Row],[Purchase Amount]]&gt;=5000,"Yes","No")</f>
        <v>No</v>
      </c>
      <c r="Y5832">
        <f>IF(CleanedData[[#This Row],[Recommend]]="Yes",1,0)</f>
        <v>0</v>
      </c>
      <c r="Z5832" s="6">
        <f>CleanedData[[#This Row],[Purchase Amount]]*0.15</f>
        <v>130.44749999999999</v>
      </c>
      <c r="AA5832" s="6">
        <f>CleanedData[[#This Row],[Purchase Amount]]*1.15</f>
        <v>1000.0974999999999</v>
      </c>
    </row>
    <row r="5833" spans="1:27" x14ac:dyDescent="0.3">
      <c r="A5833">
        <v>7057</v>
      </c>
      <c r="B5833" t="s">
        <v>6058</v>
      </c>
      <c r="C5833" s="1">
        <v>45869</v>
      </c>
      <c r="D5833">
        <v>34</v>
      </c>
      <c r="E5833" t="s">
        <v>52</v>
      </c>
      <c r="F5833" t="s">
        <v>108</v>
      </c>
      <c r="G5833" t="s">
        <v>381</v>
      </c>
      <c r="H5833">
        <v>2</v>
      </c>
      <c r="I5833" t="s">
        <v>42</v>
      </c>
      <c r="J5833" t="s">
        <v>63</v>
      </c>
      <c r="K5833" t="s">
        <v>64</v>
      </c>
      <c r="L5833" t="s">
        <v>42</v>
      </c>
      <c r="M5833" t="s">
        <v>65</v>
      </c>
      <c r="N5833" t="s">
        <v>47</v>
      </c>
      <c r="O5833" t="s">
        <v>89</v>
      </c>
      <c r="P5833" t="s">
        <v>49</v>
      </c>
      <c r="Q5833" t="s">
        <v>58</v>
      </c>
      <c r="R5833" s="6">
        <f>_xlfn.XLOOKUP(CleanedData[[#This Row],[Product]],'02_Lookup_Tables'!$A$2:$A$126,'02_Lookup_Tables'!$B$2:$B$126)</f>
        <v>786.78</v>
      </c>
      <c r="S5833" t="str">
        <f>VLOOKUP(CleanedData[[#This Row],[Product]],'02_Lookup_Tables'!$H$2:$I$126,2,FALSE)</f>
        <v>Apparel</v>
      </c>
      <c r="T5833" t="str">
        <f>VLOOKUP(CleanedData[[#This Row],[Province]],'02_Lookup_Tables'!$D$2:$E$10,2, FALSE)</f>
        <v>Gauteng Region</v>
      </c>
      <c r="U5833" t="str" cm="1">
        <f t="array" ref="U5833">_xlfn.IFS(CleanedData[[#This Row],[Purchase Amount]]&lt;500,"Low",
CleanedData[[#This Row],[Purchase Amount]]&lt;5000,"Medium",
TRUE,"High")</f>
        <v>Medium</v>
      </c>
      <c r="V5833" t="str">
        <f>TEXT(CleanedData[[#This Row],[Date]],"mmmm")</f>
        <v>July</v>
      </c>
      <c r="W5833" t="str">
        <f>"Q"&amp;ROUNDUP(MONTH(CleanedData[[#This Row],[Date]])/3,0)</f>
        <v>Q3</v>
      </c>
      <c r="X5833" t="str">
        <f>IF(CleanedData[[#This Row],[Purchase Amount]]&gt;=5000,"Yes","No")</f>
        <v>No</v>
      </c>
      <c r="Y5833">
        <f>IF(CleanedData[[#This Row],[Recommend]]="Yes",1,0)</f>
        <v>0</v>
      </c>
      <c r="Z5833" s="6">
        <f>CleanedData[[#This Row],[Purchase Amount]]*0.15</f>
        <v>118.017</v>
      </c>
      <c r="AA5833" s="6">
        <f>CleanedData[[#This Row],[Purchase Amount]]*1.15</f>
        <v>904.79699999999991</v>
      </c>
    </row>
    <row r="5834" spans="1:27" x14ac:dyDescent="0.3">
      <c r="A5834">
        <v>7058</v>
      </c>
      <c r="B5834" t="s">
        <v>6059</v>
      </c>
      <c r="C5834" s="1">
        <v>45939</v>
      </c>
      <c r="D5834">
        <v>27</v>
      </c>
      <c r="E5834" t="s">
        <v>52</v>
      </c>
      <c r="F5834" t="s">
        <v>40</v>
      </c>
      <c r="G5834" t="s">
        <v>365</v>
      </c>
      <c r="H5834">
        <v>3</v>
      </c>
      <c r="I5834" t="s">
        <v>45</v>
      </c>
      <c r="J5834" t="s">
        <v>63</v>
      </c>
      <c r="K5834" t="s">
        <v>55</v>
      </c>
      <c r="L5834" t="s">
        <v>45</v>
      </c>
      <c r="M5834" t="s">
        <v>151</v>
      </c>
      <c r="N5834" t="s">
        <v>48</v>
      </c>
      <c r="O5834" t="s">
        <v>89</v>
      </c>
      <c r="P5834" t="s">
        <v>49</v>
      </c>
      <c r="Q5834" t="s">
        <v>58</v>
      </c>
      <c r="R5834" s="6">
        <f>_xlfn.XLOOKUP(CleanedData[[#This Row],[Product]],'02_Lookup_Tables'!$A$2:$A$126,'02_Lookup_Tables'!$B$2:$B$126)</f>
        <v>105.11</v>
      </c>
      <c r="S5834" t="str">
        <f>VLOOKUP(CleanedData[[#This Row],[Product]],'02_Lookup_Tables'!$H$2:$I$126,2,FALSE)</f>
        <v>Beauty &amp; Personal Care</v>
      </c>
      <c r="T5834" t="str">
        <f>VLOOKUP(CleanedData[[#This Row],[Province]],'02_Lookup_Tables'!$D$2:$E$10,2, FALSE)</f>
        <v>Northern Region</v>
      </c>
      <c r="U5834" t="str" cm="1">
        <f t="array" ref="U5834">_xlfn.IFS(CleanedData[[#This Row],[Purchase Amount]]&lt;500,"Low",
CleanedData[[#This Row],[Purchase Amount]]&lt;5000,"Medium",
TRUE,"High")</f>
        <v>Low</v>
      </c>
      <c r="V5834" t="str">
        <f>TEXT(CleanedData[[#This Row],[Date]],"mmmm")</f>
        <v>October</v>
      </c>
      <c r="W5834" t="str">
        <f>"Q"&amp;ROUNDUP(MONTH(CleanedData[[#This Row],[Date]])/3,0)</f>
        <v>Q4</v>
      </c>
      <c r="X5834" t="str">
        <f>IF(CleanedData[[#This Row],[Purchase Amount]]&gt;=5000,"Yes","No")</f>
        <v>No</v>
      </c>
      <c r="Y5834">
        <f>IF(CleanedData[[#This Row],[Recommend]]="Yes",1,0)</f>
        <v>1</v>
      </c>
      <c r="Z5834" s="6">
        <f>CleanedData[[#This Row],[Purchase Amount]]*0.15</f>
        <v>15.766499999999999</v>
      </c>
      <c r="AA5834" s="6">
        <f>CleanedData[[#This Row],[Purchase Amount]]*1.15</f>
        <v>120.87649999999999</v>
      </c>
    </row>
    <row r="5835" spans="1:27" x14ac:dyDescent="0.3">
      <c r="A5835">
        <v>7060</v>
      </c>
      <c r="B5835" t="s">
        <v>6060</v>
      </c>
      <c r="C5835" s="1">
        <v>45990</v>
      </c>
      <c r="D5835">
        <v>20</v>
      </c>
      <c r="E5835" t="s">
        <v>39</v>
      </c>
      <c r="F5835" t="s">
        <v>61</v>
      </c>
      <c r="G5835" t="s">
        <v>105</v>
      </c>
      <c r="H5835">
        <v>2</v>
      </c>
      <c r="I5835" t="s">
        <v>45</v>
      </c>
      <c r="J5835" t="s">
        <v>43</v>
      </c>
      <c r="K5835" t="s">
        <v>44</v>
      </c>
      <c r="L5835" t="s">
        <v>42</v>
      </c>
      <c r="M5835" t="s">
        <v>85</v>
      </c>
      <c r="N5835" t="s">
        <v>47</v>
      </c>
      <c r="O5835" t="s">
        <v>48</v>
      </c>
      <c r="P5835" t="s">
        <v>49</v>
      </c>
      <c r="Q5835" t="s">
        <v>66</v>
      </c>
      <c r="R5835" s="6">
        <f>_xlfn.XLOOKUP(CleanedData[[#This Row],[Product]],'02_Lookup_Tables'!$A$2:$A$126,'02_Lookup_Tables'!$B$2:$B$126)</f>
        <v>231.22</v>
      </c>
      <c r="S5835" t="str">
        <f>VLOOKUP(CleanedData[[#This Row],[Product]],'02_Lookup_Tables'!$H$2:$I$126,2,FALSE)</f>
        <v>Beauty &amp; Personal Care</v>
      </c>
      <c r="T5835" t="str">
        <f>VLOOKUP(CleanedData[[#This Row],[Province]],'02_Lookup_Tables'!$D$2:$E$10,2, FALSE)</f>
        <v>Southern Region</v>
      </c>
      <c r="U5835" t="str" cm="1">
        <f t="array" ref="U5835">_xlfn.IFS(CleanedData[[#This Row],[Purchase Amount]]&lt;500,"Low",
CleanedData[[#This Row],[Purchase Amount]]&lt;5000,"Medium",
TRUE,"High")</f>
        <v>Low</v>
      </c>
      <c r="V5835" t="str">
        <f>TEXT(CleanedData[[#This Row],[Date]],"mmmm")</f>
        <v>November</v>
      </c>
      <c r="W5835" t="str">
        <f>"Q"&amp;ROUNDUP(MONTH(CleanedData[[#This Row],[Date]])/3,0)</f>
        <v>Q4</v>
      </c>
      <c r="X5835" t="str">
        <f>IF(CleanedData[[#This Row],[Purchase Amount]]&gt;=5000,"Yes","No")</f>
        <v>No</v>
      </c>
      <c r="Y5835">
        <f>IF(CleanedData[[#This Row],[Recommend]]="Yes",1,0)</f>
        <v>1</v>
      </c>
      <c r="Z5835" s="6">
        <f>CleanedData[[#This Row],[Purchase Amount]]*0.15</f>
        <v>34.683</v>
      </c>
      <c r="AA5835" s="6">
        <f>CleanedData[[#This Row],[Purchase Amount]]*1.15</f>
        <v>265.90299999999996</v>
      </c>
    </row>
    <row r="5836" spans="1:27" x14ac:dyDescent="0.3">
      <c r="A5836">
        <v>7061</v>
      </c>
      <c r="B5836" t="s">
        <v>6061</v>
      </c>
      <c r="C5836" s="1">
        <v>45570</v>
      </c>
      <c r="D5836">
        <v>33</v>
      </c>
      <c r="E5836" t="s">
        <v>60</v>
      </c>
      <c r="F5836" t="s">
        <v>68</v>
      </c>
      <c r="G5836" t="s">
        <v>187</v>
      </c>
      <c r="H5836">
        <v>3</v>
      </c>
      <c r="I5836" t="s">
        <v>45</v>
      </c>
      <c r="J5836" t="s">
        <v>43</v>
      </c>
      <c r="K5836" t="s">
        <v>44</v>
      </c>
      <c r="L5836" t="s">
        <v>42</v>
      </c>
      <c r="M5836" t="s">
        <v>85</v>
      </c>
      <c r="N5836" t="s">
        <v>48</v>
      </c>
      <c r="O5836" t="s">
        <v>48</v>
      </c>
      <c r="P5836" t="s">
        <v>70</v>
      </c>
      <c r="Q5836" t="s">
        <v>58</v>
      </c>
      <c r="R5836" s="6">
        <f>_xlfn.XLOOKUP(CleanedData[[#This Row],[Product]],'02_Lookup_Tables'!$A$2:$A$126,'02_Lookup_Tables'!$B$2:$B$126)</f>
        <v>24904.86</v>
      </c>
      <c r="S5836" t="str">
        <f>VLOOKUP(CleanedData[[#This Row],[Product]],'02_Lookup_Tables'!$H$2:$I$126,2,FALSE)</f>
        <v>Electronics</v>
      </c>
      <c r="T5836" t="str">
        <f>VLOOKUP(CleanedData[[#This Row],[Province]],'02_Lookup_Tables'!$D$2:$E$10,2, FALSE)</f>
        <v>Northern Region</v>
      </c>
      <c r="U5836" t="str" cm="1">
        <f t="array" ref="U5836">_xlfn.IFS(CleanedData[[#This Row],[Purchase Amount]]&lt;500,"Low",
CleanedData[[#This Row],[Purchase Amount]]&lt;5000,"Medium",
TRUE,"High")</f>
        <v>High</v>
      </c>
      <c r="V5836" t="str">
        <f>TEXT(CleanedData[[#This Row],[Date]],"mmmm")</f>
        <v>October</v>
      </c>
      <c r="W5836" t="str">
        <f>"Q"&amp;ROUNDUP(MONTH(CleanedData[[#This Row],[Date]])/3,0)</f>
        <v>Q4</v>
      </c>
      <c r="X5836" t="str">
        <f>IF(CleanedData[[#This Row],[Purchase Amount]]&gt;=5000,"Yes","No")</f>
        <v>Yes</v>
      </c>
      <c r="Y5836">
        <f>IF(CleanedData[[#This Row],[Recommend]]="Yes",1,0)</f>
        <v>1</v>
      </c>
      <c r="Z5836" s="6">
        <f>CleanedData[[#This Row],[Purchase Amount]]*0.15</f>
        <v>3735.7289999999998</v>
      </c>
      <c r="AA5836" s="6">
        <f>CleanedData[[#This Row],[Purchase Amount]]*1.15</f>
        <v>28640.589</v>
      </c>
    </row>
    <row r="5837" spans="1:27" x14ac:dyDescent="0.3">
      <c r="A5837">
        <v>7062</v>
      </c>
      <c r="B5837" t="s">
        <v>6062</v>
      </c>
      <c r="C5837" s="1">
        <v>45793</v>
      </c>
      <c r="D5837">
        <v>71</v>
      </c>
      <c r="E5837" t="s">
        <v>60</v>
      </c>
      <c r="F5837" t="s">
        <v>72</v>
      </c>
      <c r="G5837" t="s">
        <v>362</v>
      </c>
      <c r="H5837">
        <v>3</v>
      </c>
      <c r="I5837" t="s">
        <v>45</v>
      </c>
      <c r="J5837" t="s">
        <v>54</v>
      </c>
      <c r="K5837" t="s">
        <v>64</v>
      </c>
      <c r="L5837" t="s">
        <v>42</v>
      </c>
      <c r="M5837" t="s">
        <v>175</v>
      </c>
      <c r="N5837" t="s">
        <v>48</v>
      </c>
      <c r="O5837" t="s">
        <v>89</v>
      </c>
      <c r="P5837" t="s">
        <v>49</v>
      </c>
      <c r="Q5837" t="s">
        <v>97</v>
      </c>
      <c r="R5837" s="6">
        <f>_xlfn.XLOOKUP(CleanedData[[#This Row],[Product]],'02_Lookup_Tables'!$A$2:$A$126,'02_Lookup_Tables'!$B$2:$B$126)</f>
        <v>1746.77</v>
      </c>
      <c r="S5837" t="str">
        <f>VLOOKUP(CleanedData[[#This Row],[Product]],'02_Lookup_Tables'!$H$2:$I$126,2,FALSE)</f>
        <v>Home Devices</v>
      </c>
      <c r="T5837" t="str">
        <f>VLOOKUP(CleanedData[[#This Row],[Province]],'02_Lookup_Tables'!$D$2:$E$10,2, FALSE)</f>
        <v>Central Region</v>
      </c>
      <c r="U5837" t="str" cm="1">
        <f t="array" ref="U5837">_xlfn.IFS(CleanedData[[#This Row],[Purchase Amount]]&lt;500,"Low",
CleanedData[[#This Row],[Purchase Amount]]&lt;5000,"Medium",
TRUE,"High")</f>
        <v>Medium</v>
      </c>
      <c r="V5837" t="str">
        <f>TEXT(CleanedData[[#This Row],[Date]],"mmmm")</f>
        <v>May</v>
      </c>
      <c r="W5837" t="str">
        <f>"Q"&amp;ROUNDUP(MONTH(CleanedData[[#This Row],[Date]])/3,0)</f>
        <v>Q2</v>
      </c>
      <c r="X5837" t="str">
        <f>IF(CleanedData[[#This Row],[Purchase Amount]]&gt;=5000,"Yes","No")</f>
        <v>No</v>
      </c>
      <c r="Y5837">
        <f>IF(CleanedData[[#This Row],[Recommend]]="Yes",1,0)</f>
        <v>1</v>
      </c>
      <c r="Z5837" s="6">
        <f>CleanedData[[#This Row],[Purchase Amount]]*0.15</f>
        <v>262.01549999999997</v>
      </c>
      <c r="AA5837" s="6">
        <f>CleanedData[[#This Row],[Purchase Amount]]*1.15</f>
        <v>2008.7854999999997</v>
      </c>
    </row>
    <row r="5838" spans="1:27" x14ac:dyDescent="0.3">
      <c r="A5838">
        <v>7063</v>
      </c>
      <c r="B5838" t="s">
        <v>6063</v>
      </c>
      <c r="C5838" s="1">
        <v>45915</v>
      </c>
      <c r="D5838">
        <v>24</v>
      </c>
      <c r="E5838" t="s">
        <v>39</v>
      </c>
      <c r="F5838" t="s">
        <v>61</v>
      </c>
      <c r="G5838" t="s">
        <v>155</v>
      </c>
      <c r="H5838">
        <v>2</v>
      </c>
      <c r="I5838" t="s">
        <v>45</v>
      </c>
      <c r="J5838" t="s">
        <v>63</v>
      </c>
      <c r="K5838" t="s">
        <v>64</v>
      </c>
      <c r="L5838" t="s">
        <v>45</v>
      </c>
      <c r="M5838" t="s">
        <v>180</v>
      </c>
      <c r="N5838" t="s">
        <v>47</v>
      </c>
      <c r="O5838" t="s">
        <v>89</v>
      </c>
      <c r="P5838" t="s">
        <v>49</v>
      </c>
      <c r="Q5838" t="s">
        <v>66</v>
      </c>
      <c r="R5838" s="6">
        <f>_xlfn.XLOOKUP(CleanedData[[#This Row],[Product]],'02_Lookup_Tables'!$A$2:$A$126,'02_Lookup_Tables'!$B$2:$B$126)</f>
        <v>1355.08</v>
      </c>
      <c r="S5838" t="str">
        <f>VLOOKUP(CleanedData[[#This Row],[Product]],'02_Lookup_Tables'!$H$2:$I$126,2,FALSE)</f>
        <v>Sports &amp; Outdoors</v>
      </c>
      <c r="T5838" t="str">
        <f>VLOOKUP(CleanedData[[#This Row],[Province]],'02_Lookup_Tables'!$D$2:$E$10,2, FALSE)</f>
        <v>Southern Region</v>
      </c>
      <c r="U5838" t="str" cm="1">
        <f t="array" ref="U5838">_xlfn.IFS(CleanedData[[#This Row],[Purchase Amount]]&lt;500,"Low",
CleanedData[[#This Row],[Purchase Amount]]&lt;5000,"Medium",
TRUE,"High")</f>
        <v>Medium</v>
      </c>
      <c r="V5838" t="str">
        <f>TEXT(CleanedData[[#This Row],[Date]],"mmmm")</f>
        <v>September</v>
      </c>
      <c r="W5838" t="str">
        <f>"Q"&amp;ROUNDUP(MONTH(CleanedData[[#This Row],[Date]])/3,0)</f>
        <v>Q3</v>
      </c>
      <c r="X5838" t="str">
        <f>IF(CleanedData[[#This Row],[Purchase Amount]]&gt;=5000,"Yes","No")</f>
        <v>No</v>
      </c>
      <c r="Y5838">
        <f>IF(CleanedData[[#This Row],[Recommend]]="Yes",1,0)</f>
        <v>1</v>
      </c>
      <c r="Z5838" s="6">
        <f>CleanedData[[#This Row],[Purchase Amount]]*0.15</f>
        <v>203.26199999999997</v>
      </c>
      <c r="AA5838" s="6">
        <f>CleanedData[[#This Row],[Purchase Amount]]*1.15</f>
        <v>1558.3419999999999</v>
      </c>
    </row>
    <row r="5839" spans="1:27" x14ac:dyDescent="0.3">
      <c r="A5839">
        <v>7064</v>
      </c>
      <c r="B5839" t="s">
        <v>6064</v>
      </c>
      <c r="C5839" s="1">
        <v>45375</v>
      </c>
      <c r="D5839">
        <v>75</v>
      </c>
      <c r="E5839" t="s">
        <v>52</v>
      </c>
      <c r="F5839" t="s">
        <v>83</v>
      </c>
      <c r="G5839" t="s">
        <v>693</v>
      </c>
      <c r="H5839">
        <v>4</v>
      </c>
      <c r="I5839" t="s">
        <v>45</v>
      </c>
      <c r="J5839" t="s">
        <v>69</v>
      </c>
      <c r="K5839" t="s">
        <v>44</v>
      </c>
      <c r="L5839" t="s">
        <v>45</v>
      </c>
      <c r="M5839" t="s">
        <v>184</v>
      </c>
      <c r="N5839" t="s">
        <v>96</v>
      </c>
      <c r="O5839" t="s">
        <v>148</v>
      </c>
      <c r="P5839" t="s">
        <v>49</v>
      </c>
      <c r="Q5839" t="s">
        <v>97</v>
      </c>
      <c r="R5839" s="6">
        <f>_xlfn.XLOOKUP(CleanedData[[#This Row],[Product]],'02_Lookup_Tables'!$A$2:$A$126,'02_Lookup_Tables'!$B$2:$B$126)</f>
        <v>618.72</v>
      </c>
      <c r="S5839" t="str">
        <f>VLOOKUP(CleanedData[[#This Row],[Product]],'02_Lookup_Tables'!$H$2:$I$126,2,FALSE)</f>
        <v>Sports &amp; Outdoors</v>
      </c>
      <c r="T5839" t="str">
        <f>VLOOKUP(CleanedData[[#This Row],[Province]],'02_Lookup_Tables'!$D$2:$E$10,2, FALSE)</f>
        <v>Western Region</v>
      </c>
      <c r="U5839" t="str" cm="1">
        <f t="array" ref="U5839">_xlfn.IFS(CleanedData[[#This Row],[Purchase Amount]]&lt;500,"Low",
CleanedData[[#This Row],[Purchase Amount]]&lt;5000,"Medium",
TRUE,"High")</f>
        <v>Medium</v>
      </c>
      <c r="V5839" t="str">
        <f>TEXT(CleanedData[[#This Row],[Date]],"mmmm")</f>
        <v>March</v>
      </c>
      <c r="W5839" t="str">
        <f>"Q"&amp;ROUNDUP(MONTH(CleanedData[[#This Row],[Date]])/3,0)</f>
        <v>Q1</v>
      </c>
      <c r="X5839" t="str">
        <f>IF(CleanedData[[#This Row],[Purchase Amount]]&gt;=5000,"Yes","No")</f>
        <v>No</v>
      </c>
      <c r="Y5839">
        <f>IF(CleanedData[[#This Row],[Recommend]]="Yes",1,0)</f>
        <v>1</v>
      </c>
      <c r="Z5839" s="6">
        <f>CleanedData[[#This Row],[Purchase Amount]]*0.15</f>
        <v>92.808000000000007</v>
      </c>
      <c r="AA5839" s="6">
        <f>CleanedData[[#This Row],[Purchase Amount]]*1.15</f>
        <v>711.52800000000002</v>
      </c>
    </row>
    <row r="5840" spans="1:27" x14ac:dyDescent="0.3">
      <c r="A5840">
        <v>7065</v>
      </c>
      <c r="B5840" t="s">
        <v>6065</v>
      </c>
      <c r="C5840" s="1">
        <v>45633</v>
      </c>
      <c r="D5840">
        <v>50</v>
      </c>
      <c r="E5840" t="s">
        <v>60</v>
      </c>
      <c r="F5840" t="s">
        <v>125</v>
      </c>
      <c r="G5840" t="s">
        <v>160</v>
      </c>
      <c r="H5840">
        <v>5</v>
      </c>
      <c r="I5840" t="s">
        <v>42</v>
      </c>
      <c r="J5840" t="s">
        <v>74</v>
      </c>
      <c r="K5840" t="s">
        <v>55</v>
      </c>
      <c r="L5840" t="s">
        <v>45</v>
      </c>
      <c r="M5840" t="s">
        <v>56</v>
      </c>
      <c r="N5840" t="s">
        <v>57</v>
      </c>
      <c r="O5840" t="s">
        <v>148</v>
      </c>
      <c r="P5840" t="s">
        <v>49</v>
      </c>
      <c r="Q5840" t="s">
        <v>93</v>
      </c>
      <c r="R5840" s="6">
        <f>_xlfn.XLOOKUP(CleanedData[[#This Row],[Product]],'02_Lookup_Tables'!$A$2:$A$126,'02_Lookup_Tables'!$B$2:$B$126)</f>
        <v>294.33</v>
      </c>
      <c r="S5840" t="str">
        <f>VLOOKUP(CleanedData[[#This Row],[Product]],'02_Lookup_Tables'!$H$2:$I$126,2,FALSE)</f>
        <v>Toys &amp; Games</v>
      </c>
      <c r="T5840" t="str">
        <f>VLOOKUP(CleanedData[[#This Row],[Province]],'02_Lookup_Tables'!$D$2:$E$10,2, FALSE)</f>
        <v>Western Region</v>
      </c>
      <c r="U5840" t="str" cm="1">
        <f t="array" ref="U5840">_xlfn.IFS(CleanedData[[#This Row],[Purchase Amount]]&lt;500,"Low",
CleanedData[[#This Row],[Purchase Amount]]&lt;5000,"Medium",
TRUE,"High")</f>
        <v>Low</v>
      </c>
      <c r="V5840" t="str">
        <f>TEXT(CleanedData[[#This Row],[Date]],"mmmm")</f>
        <v>December</v>
      </c>
      <c r="W5840" t="str">
        <f>"Q"&amp;ROUNDUP(MONTH(CleanedData[[#This Row],[Date]])/3,0)</f>
        <v>Q4</v>
      </c>
      <c r="X5840" t="str">
        <f>IF(CleanedData[[#This Row],[Purchase Amount]]&gt;=5000,"Yes","No")</f>
        <v>No</v>
      </c>
      <c r="Y5840">
        <f>IF(CleanedData[[#This Row],[Recommend]]="Yes",1,0)</f>
        <v>0</v>
      </c>
      <c r="Z5840" s="6">
        <f>CleanedData[[#This Row],[Purchase Amount]]*0.15</f>
        <v>44.149499999999996</v>
      </c>
      <c r="AA5840" s="6">
        <f>CleanedData[[#This Row],[Purchase Amount]]*1.15</f>
        <v>338.47949999999997</v>
      </c>
    </row>
    <row r="5841" spans="1:27" x14ac:dyDescent="0.3">
      <c r="A5841">
        <v>7068</v>
      </c>
      <c r="B5841" t="s">
        <v>6066</v>
      </c>
      <c r="C5841" s="1">
        <v>45768</v>
      </c>
      <c r="D5841">
        <v>34</v>
      </c>
      <c r="E5841" t="s">
        <v>60</v>
      </c>
      <c r="F5841" t="s">
        <v>108</v>
      </c>
      <c r="G5841" t="s">
        <v>142</v>
      </c>
      <c r="H5841">
        <v>5</v>
      </c>
      <c r="I5841" t="s">
        <v>42</v>
      </c>
      <c r="J5841" t="s">
        <v>74</v>
      </c>
      <c r="K5841" t="s">
        <v>64</v>
      </c>
      <c r="L5841" t="s">
        <v>45</v>
      </c>
      <c r="M5841" t="s">
        <v>147</v>
      </c>
      <c r="N5841" t="s">
        <v>57</v>
      </c>
      <c r="O5841" t="s">
        <v>148</v>
      </c>
      <c r="P5841" t="s">
        <v>49</v>
      </c>
      <c r="Q5841" t="s">
        <v>58</v>
      </c>
      <c r="R5841" s="6">
        <f>_xlfn.XLOOKUP(CleanedData[[#This Row],[Product]],'02_Lookup_Tables'!$A$2:$A$126,'02_Lookup_Tables'!$B$2:$B$126)</f>
        <v>44114.21</v>
      </c>
      <c r="S5841" t="str">
        <f>VLOOKUP(CleanedData[[#This Row],[Product]],'02_Lookup_Tables'!$H$2:$I$126,2,FALSE)</f>
        <v>Electronics</v>
      </c>
      <c r="T5841" t="str">
        <f>VLOOKUP(CleanedData[[#This Row],[Province]],'02_Lookup_Tables'!$D$2:$E$10,2, FALSE)</f>
        <v>Gauteng Region</v>
      </c>
      <c r="U5841" t="str" cm="1">
        <f t="array" ref="U5841">_xlfn.IFS(CleanedData[[#This Row],[Purchase Amount]]&lt;500,"Low",
CleanedData[[#This Row],[Purchase Amount]]&lt;5000,"Medium",
TRUE,"High")</f>
        <v>High</v>
      </c>
      <c r="V5841" t="str">
        <f>TEXT(CleanedData[[#This Row],[Date]],"mmmm")</f>
        <v>April</v>
      </c>
      <c r="W5841" t="str">
        <f>"Q"&amp;ROUNDUP(MONTH(CleanedData[[#This Row],[Date]])/3,0)</f>
        <v>Q2</v>
      </c>
      <c r="X5841" t="str">
        <f>IF(CleanedData[[#This Row],[Purchase Amount]]&gt;=5000,"Yes","No")</f>
        <v>Yes</v>
      </c>
      <c r="Y5841">
        <f>IF(CleanedData[[#This Row],[Recommend]]="Yes",1,0)</f>
        <v>0</v>
      </c>
      <c r="Z5841" s="6">
        <f>CleanedData[[#This Row],[Purchase Amount]]*0.15</f>
        <v>6617.1314999999995</v>
      </c>
      <c r="AA5841" s="6">
        <f>CleanedData[[#This Row],[Purchase Amount]]*1.15</f>
        <v>50731.341499999995</v>
      </c>
    </row>
    <row r="5842" spans="1:27" x14ac:dyDescent="0.3">
      <c r="A5842">
        <v>7069</v>
      </c>
      <c r="B5842" t="s">
        <v>6067</v>
      </c>
      <c r="C5842" s="1">
        <v>45924</v>
      </c>
      <c r="D5842">
        <v>53</v>
      </c>
      <c r="E5842" t="s">
        <v>39</v>
      </c>
      <c r="F5842" t="s">
        <v>40</v>
      </c>
      <c r="G5842" t="s">
        <v>41</v>
      </c>
      <c r="H5842">
        <v>5</v>
      </c>
      <c r="I5842" t="s">
        <v>45</v>
      </c>
      <c r="J5842" t="s">
        <v>74</v>
      </c>
      <c r="K5842" t="s">
        <v>55</v>
      </c>
      <c r="L5842" t="s">
        <v>42</v>
      </c>
      <c r="N5842" t="s">
        <v>57</v>
      </c>
      <c r="O5842" t="s">
        <v>134</v>
      </c>
      <c r="P5842" t="s">
        <v>8646</v>
      </c>
      <c r="Q5842" t="s">
        <v>93</v>
      </c>
      <c r="R5842" s="6">
        <f>_xlfn.XLOOKUP(CleanedData[[#This Row],[Product]],'02_Lookup_Tables'!$A$2:$A$126,'02_Lookup_Tables'!$B$2:$B$126)</f>
        <v>2479.5700000000002</v>
      </c>
      <c r="S5842" t="str">
        <f>VLOOKUP(CleanedData[[#This Row],[Product]],'02_Lookup_Tables'!$H$2:$I$126,2,FALSE)</f>
        <v>Accessories</v>
      </c>
      <c r="T5842" t="str">
        <f>VLOOKUP(CleanedData[[#This Row],[Province]],'02_Lookup_Tables'!$D$2:$E$10,2, FALSE)</f>
        <v>Northern Region</v>
      </c>
      <c r="U5842" t="str" cm="1">
        <f t="array" ref="U5842">_xlfn.IFS(CleanedData[[#This Row],[Purchase Amount]]&lt;500,"Low",
CleanedData[[#This Row],[Purchase Amount]]&lt;5000,"Medium",
TRUE,"High")</f>
        <v>Medium</v>
      </c>
      <c r="V5842" t="str">
        <f>TEXT(CleanedData[[#This Row],[Date]],"mmmm")</f>
        <v>September</v>
      </c>
      <c r="W5842" t="str">
        <f>"Q"&amp;ROUNDUP(MONTH(CleanedData[[#This Row],[Date]])/3,0)</f>
        <v>Q3</v>
      </c>
      <c r="X5842" t="str">
        <f>IF(CleanedData[[#This Row],[Purchase Amount]]&gt;=5000,"Yes","No")</f>
        <v>No</v>
      </c>
      <c r="Y5842">
        <f>IF(CleanedData[[#This Row],[Recommend]]="Yes",1,0)</f>
        <v>1</v>
      </c>
      <c r="Z5842" s="6">
        <f>CleanedData[[#This Row],[Purchase Amount]]*0.15</f>
        <v>371.93549999999999</v>
      </c>
      <c r="AA5842" s="6">
        <f>CleanedData[[#This Row],[Purchase Amount]]*1.15</f>
        <v>2851.5054999999998</v>
      </c>
    </row>
    <row r="5843" spans="1:27" x14ac:dyDescent="0.3">
      <c r="A5843">
        <v>7071</v>
      </c>
      <c r="B5843" t="s">
        <v>6068</v>
      </c>
      <c r="C5843" s="1">
        <v>45301</v>
      </c>
      <c r="D5843">
        <v>23</v>
      </c>
      <c r="E5843" t="s">
        <v>60</v>
      </c>
      <c r="F5843" t="s">
        <v>68</v>
      </c>
      <c r="G5843" t="s">
        <v>976</v>
      </c>
      <c r="H5843">
        <v>5</v>
      </c>
      <c r="I5843" t="s">
        <v>45</v>
      </c>
      <c r="J5843" t="s">
        <v>43</v>
      </c>
      <c r="K5843" t="s">
        <v>55</v>
      </c>
      <c r="L5843" t="s">
        <v>45</v>
      </c>
      <c r="M5843" t="s">
        <v>88</v>
      </c>
      <c r="N5843" t="s">
        <v>57</v>
      </c>
      <c r="O5843" t="s">
        <v>89</v>
      </c>
      <c r="P5843" t="s">
        <v>70</v>
      </c>
      <c r="Q5843" t="s">
        <v>66</v>
      </c>
      <c r="R5843" s="6">
        <f>_xlfn.XLOOKUP(CleanedData[[#This Row],[Product]],'02_Lookup_Tables'!$A$2:$A$126,'02_Lookup_Tables'!$B$2:$B$126)</f>
        <v>412.16</v>
      </c>
      <c r="S5843" t="str">
        <f>VLOOKUP(CleanedData[[#This Row],[Product]],'02_Lookup_Tables'!$H$2:$I$126,2,FALSE)</f>
        <v>Apparel</v>
      </c>
      <c r="T5843" t="str">
        <f>VLOOKUP(CleanedData[[#This Row],[Province]],'02_Lookup_Tables'!$D$2:$E$10,2, FALSE)</f>
        <v>Northern Region</v>
      </c>
      <c r="U5843" t="str" cm="1">
        <f t="array" ref="U5843">_xlfn.IFS(CleanedData[[#This Row],[Purchase Amount]]&lt;500,"Low",
CleanedData[[#This Row],[Purchase Amount]]&lt;5000,"Medium",
TRUE,"High")</f>
        <v>Low</v>
      </c>
      <c r="V5843" t="str">
        <f>TEXT(CleanedData[[#This Row],[Date]],"mmmm")</f>
        <v>January</v>
      </c>
      <c r="W5843" t="str">
        <f>"Q"&amp;ROUNDUP(MONTH(CleanedData[[#This Row],[Date]])/3,0)</f>
        <v>Q1</v>
      </c>
      <c r="X5843" t="str">
        <f>IF(CleanedData[[#This Row],[Purchase Amount]]&gt;=5000,"Yes","No")</f>
        <v>No</v>
      </c>
      <c r="Y5843">
        <f>IF(CleanedData[[#This Row],[Recommend]]="Yes",1,0)</f>
        <v>1</v>
      </c>
      <c r="Z5843" s="6">
        <f>CleanedData[[#This Row],[Purchase Amount]]*0.15</f>
        <v>61.823999999999998</v>
      </c>
      <c r="AA5843" s="6">
        <f>CleanedData[[#This Row],[Purchase Amount]]*1.15</f>
        <v>473.98399999999998</v>
      </c>
    </row>
    <row r="5844" spans="1:27" x14ac:dyDescent="0.3">
      <c r="A5844">
        <v>7072</v>
      </c>
      <c r="B5844" t="s">
        <v>6069</v>
      </c>
      <c r="C5844" s="1">
        <v>45482</v>
      </c>
      <c r="D5844">
        <v>35</v>
      </c>
      <c r="E5844" t="s">
        <v>52</v>
      </c>
      <c r="F5844" t="s">
        <v>68</v>
      </c>
      <c r="G5844" t="s">
        <v>225</v>
      </c>
      <c r="H5844">
        <v>3</v>
      </c>
      <c r="I5844" t="s">
        <v>45</v>
      </c>
      <c r="J5844" t="s">
        <v>54</v>
      </c>
      <c r="K5844" t="s">
        <v>64</v>
      </c>
      <c r="L5844" t="s">
        <v>45</v>
      </c>
      <c r="M5844" t="s">
        <v>208</v>
      </c>
      <c r="N5844" t="s">
        <v>48</v>
      </c>
      <c r="O5844" t="s">
        <v>89</v>
      </c>
      <c r="P5844" t="s">
        <v>49</v>
      </c>
      <c r="Q5844" t="s">
        <v>81</v>
      </c>
      <c r="R5844" s="6">
        <f>_xlfn.XLOOKUP(CleanedData[[#This Row],[Product]],'02_Lookup_Tables'!$A$2:$A$126,'02_Lookup_Tables'!$B$2:$B$126)</f>
        <v>1094.3699999999999</v>
      </c>
      <c r="S5844" t="str">
        <f>VLOOKUP(CleanedData[[#This Row],[Product]],'02_Lookup_Tables'!$H$2:$I$126,2,FALSE)</f>
        <v>Apparel</v>
      </c>
      <c r="T5844" t="str">
        <f>VLOOKUP(CleanedData[[#This Row],[Province]],'02_Lookup_Tables'!$D$2:$E$10,2, FALSE)</f>
        <v>Northern Region</v>
      </c>
      <c r="U5844" t="str" cm="1">
        <f t="array" ref="U5844">_xlfn.IFS(CleanedData[[#This Row],[Purchase Amount]]&lt;500,"Low",
CleanedData[[#This Row],[Purchase Amount]]&lt;5000,"Medium",
TRUE,"High")</f>
        <v>Medium</v>
      </c>
      <c r="V5844" t="str">
        <f>TEXT(CleanedData[[#This Row],[Date]],"mmmm")</f>
        <v>July</v>
      </c>
      <c r="W5844" t="str">
        <f>"Q"&amp;ROUNDUP(MONTH(CleanedData[[#This Row],[Date]])/3,0)</f>
        <v>Q3</v>
      </c>
      <c r="X5844" t="str">
        <f>IF(CleanedData[[#This Row],[Purchase Amount]]&gt;=5000,"Yes","No")</f>
        <v>No</v>
      </c>
      <c r="Y5844">
        <f>IF(CleanedData[[#This Row],[Recommend]]="Yes",1,0)</f>
        <v>1</v>
      </c>
      <c r="Z5844" s="6">
        <f>CleanedData[[#This Row],[Purchase Amount]]*0.15</f>
        <v>164.15549999999999</v>
      </c>
      <c r="AA5844" s="6">
        <f>CleanedData[[#This Row],[Purchase Amount]]*1.15</f>
        <v>1258.5254999999997</v>
      </c>
    </row>
    <row r="5845" spans="1:27" x14ac:dyDescent="0.3">
      <c r="A5845">
        <v>7073</v>
      </c>
      <c r="B5845" t="s">
        <v>6070</v>
      </c>
      <c r="C5845" s="1">
        <v>45367</v>
      </c>
      <c r="D5845">
        <v>46</v>
      </c>
      <c r="E5845" t="s">
        <v>60</v>
      </c>
      <c r="F5845" t="s">
        <v>125</v>
      </c>
      <c r="G5845" t="s">
        <v>294</v>
      </c>
      <c r="H5845">
        <v>2</v>
      </c>
      <c r="I5845" t="s">
        <v>45</v>
      </c>
      <c r="J5845" t="s">
        <v>74</v>
      </c>
      <c r="K5845" t="s">
        <v>44</v>
      </c>
      <c r="L5845" t="s">
        <v>45</v>
      </c>
      <c r="N5845" t="s">
        <v>47</v>
      </c>
      <c r="O5845" t="s">
        <v>134</v>
      </c>
      <c r="P5845" t="s">
        <v>8646</v>
      </c>
      <c r="Q5845" t="s">
        <v>93</v>
      </c>
      <c r="R5845" s="6">
        <f>_xlfn.XLOOKUP(CleanedData[[#This Row],[Product]],'02_Lookup_Tables'!$A$2:$A$126,'02_Lookup_Tables'!$B$2:$B$126)</f>
        <v>16291.52</v>
      </c>
      <c r="S5845" t="str">
        <f>VLOOKUP(CleanedData[[#This Row],[Product]],'02_Lookup_Tables'!$H$2:$I$126,2,FALSE)</f>
        <v>Home Devices</v>
      </c>
      <c r="T5845" t="str">
        <f>VLOOKUP(CleanedData[[#This Row],[Province]],'02_Lookup_Tables'!$D$2:$E$10,2, FALSE)</f>
        <v>Western Region</v>
      </c>
      <c r="U5845" t="str" cm="1">
        <f t="array" ref="U5845">_xlfn.IFS(CleanedData[[#This Row],[Purchase Amount]]&lt;500,"Low",
CleanedData[[#This Row],[Purchase Amount]]&lt;5000,"Medium",
TRUE,"High")</f>
        <v>High</v>
      </c>
      <c r="V5845" t="str">
        <f>TEXT(CleanedData[[#This Row],[Date]],"mmmm")</f>
        <v>March</v>
      </c>
      <c r="W5845" t="str">
        <f>"Q"&amp;ROUNDUP(MONTH(CleanedData[[#This Row],[Date]])/3,0)</f>
        <v>Q1</v>
      </c>
      <c r="X5845" t="str">
        <f>IF(CleanedData[[#This Row],[Purchase Amount]]&gt;=5000,"Yes","No")</f>
        <v>Yes</v>
      </c>
      <c r="Y5845">
        <f>IF(CleanedData[[#This Row],[Recommend]]="Yes",1,0)</f>
        <v>1</v>
      </c>
      <c r="Z5845" s="6">
        <f>CleanedData[[#This Row],[Purchase Amount]]*0.15</f>
        <v>2443.7280000000001</v>
      </c>
      <c r="AA5845" s="6">
        <f>CleanedData[[#This Row],[Purchase Amount]]*1.15</f>
        <v>18735.248</v>
      </c>
    </row>
    <row r="5846" spans="1:27" x14ac:dyDescent="0.3">
      <c r="A5846">
        <v>7074</v>
      </c>
      <c r="B5846" t="s">
        <v>6071</v>
      </c>
      <c r="C5846" s="1">
        <v>45498</v>
      </c>
      <c r="D5846">
        <v>61</v>
      </c>
      <c r="E5846" t="s">
        <v>39</v>
      </c>
      <c r="F5846" t="s">
        <v>68</v>
      </c>
      <c r="G5846" t="s">
        <v>331</v>
      </c>
      <c r="H5846">
        <v>1</v>
      </c>
      <c r="I5846" t="s">
        <v>42</v>
      </c>
      <c r="J5846" t="s">
        <v>54</v>
      </c>
      <c r="K5846" t="s">
        <v>64</v>
      </c>
      <c r="L5846" t="s">
        <v>45</v>
      </c>
      <c r="M5846" t="s">
        <v>175</v>
      </c>
      <c r="N5846" t="s">
        <v>80</v>
      </c>
      <c r="O5846" t="s">
        <v>89</v>
      </c>
      <c r="P5846" t="s">
        <v>49</v>
      </c>
      <c r="Q5846" t="s">
        <v>50</v>
      </c>
      <c r="R5846" s="6">
        <f>_xlfn.XLOOKUP(CleanedData[[#This Row],[Product]],'02_Lookup_Tables'!$A$2:$A$126,'02_Lookup_Tables'!$B$2:$B$126)</f>
        <v>27.35</v>
      </c>
      <c r="S5846" t="str">
        <f>VLOOKUP(CleanedData[[#This Row],[Product]],'02_Lookup_Tables'!$H$2:$I$126,2,FALSE)</f>
        <v>Food</v>
      </c>
      <c r="T5846" t="str">
        <f>VLOOKUP(CleanedData[[#This Row],[Province]],'02_Lookup_Tables'!$D$2:$E$10,2, FALSE)</f>
        <v>Northern Region</v>
      </c>
      <c r="U5846" t="str" cm="1">
        <f t="array" ref="U5846">_xlfn.IFS(CleanedData[[#This Row],[Purchase Amount]]&lt;500,"Low",
CleanedData[[#This Row],[Purchase Amount]]&lt;5000,"Medium",
TRUE,"High")</f>
        <v>Low</v>
      </c>
      <c r="V5846" t="str">
        <f>TEXT(CleanedData[[#This Row],[Date]],"mmmm")</f>
        <v>July</v>
      </c>
      <c r="W5846" t="str">
        <f>"Q"&amp;ROUNDUP(MONTH(CleanedData[[#This Row],[Date]])/3,0)</f>
        <v>Q3</v>
      </c>
      <c r="X5846" t="str">
        <f>IF(CleanedData[[#This Row],[Purchase Amount]]&gt;=5000,"Yes","No")</f>
        <v>No</v>
      </c>
      <c r="Y5846">
        <f>IF(CleanedData[[#This Row],[Recommend]]="Yes",1,0)</f>
        <v>0</v>
      </c>
      <c r="Z5846" s="6">
        <f>CleanedData[[#This Row],[Purchase Amount]]*0.15</f>
        <v>4.1025</v>
      </c>
      <c r="AA5846" s="6">
        <f>CleanedData[[#This Row],[Purchase Amount]]*1.15</f>
        <v>31.452500000000001</v>
      </c>
    </row>
    <row r="5847" spans="1:27" x14ac:dyDescent="0.3">
      <c r="A5847">
        <v>7076</v>
      </c>
      <c r="B5847" t="s">
        <v>6072</v>
      </c>
      <c r="C5847" s="1">
        <v>45479</v>
      </c>
      <c r="D5847">
        <v>65</v>
      </c>
      <c r="E5847" t="s">
        <v>52</v>
      </c>
      <c r="F5847" t="s">
        <v>72</v>
      </c>
      <c r="G5847" t="s">
        <v>378</v>
      </c>
      <c r="H5847">
        <v>4</v>
      </c>
      <c r="I5847" t="s">
        <v>45</v>
      </c>
      <c r="J5847" t="s">
        <v>63</v>
      </c>
      <c r="K5847" t="s">
        <v>64</v>
      </c>
      <c r="L5847" t="s">
        <v>45</v>
      </c>
      <c r="M5847" t="s">
        <v>92</v>
      </c>
      <c r="N5847" t="s">
        <v>96</v>
      </c>
      <c r="O5847" t="s">
        <v>89</v>
      </c>
      <c r="P5847" t="s">
        <v>70</v>
      </c>
      <c r="Q5847" t="s">
        <v>97</v>
      </c>
      <c r="R5847" s="6">
        <f>_xlfn.XLOOKUP(CleanedData[[#This Row],[Product]],'02_Lookup_Tables'!$A$2:$A$126,'02_Lookup_Tables'!$B$2:$B$126)</f>
        <v>40.11</v>
      </c>
      <c r="S5847" t="str">
        <f>VLOOKUP(CleanedData[[#This Row],[Product]],'02_Lookup_Tables'!$H$2:$I$126,2,FALSE)</f>
        <v>Food</v>
      </c>
      <c r="T5847" t="str">
        <f>VLOOKUP(CleanedData[[#This Row],[Province]],'02_Lookup_Tables'!$D$2:$E$10,2, FALSE)</f>
        <v>Central Region</v>
      </c>
      <c r="U5847" t="str" cm="1">
        <f t="array" ref="U5847">_xlfn.IFS(CleanedData[[#This Row],[Purchase Amount]]&lt;500,"Low",
CleanedData[[#This Row],[Purchase Amount]]&lt;5000,"Medium",
TRUE,"High")</f>
        <v>Low</v>
      </c>
      <c r="V5847" t="str">
        <f>TEXT(CleanedData[[#This Row],[Date]],"mmmm")</f>
        <v>July</v>
      </c>
      <c r="W5847" t="str">
        <f>"Q"&amp;ROUNDUP(MONTH(CleanedData[[#This Row],[Date]])/3,0)</f>
        <v>Q3</v>
      </c>
      <c r="X5847" t="str">
        <f>IF(CleanedData[[#This Row],[Purchase Amount]]&gt;=5000,"Yes","No")</f>
        <v>No</v>
      </c>
      <c r="Y5847">
        <f>IF(CleanedData[[#This Row],[Recommend]]="Yes",1,0)</f>
        <v>1</v>
      </c>
      <c r="Z5847" s="6">
        <f>CleanedData[[#This Row],[Purchase Amount]]*0.15</f>
        <v>6.0164999999999997</v>
      </c>
      <c r="AA5847" s="6">
        <f>CleanedData[[#This Row],[Purchase Amount]]*1.15</f>
        <v>46.126499999999993</v>
      </c>
    </row>
    <row r="5848" spans="1:27" x14ac:dyDescent="0.3">
      <c r="A5848">
        <v>7077</v>
      </c>
      <c r="B5848" t="s">
        <v>6073</v>
      </c>
      <c r="C5848" s="1">
        <v>45853</v>
      </c>
      <c r="D5848">
        <v>73</v>
      </c>
      <c r="E5848" t="s">
        <v>52</v>
      </c>
      <c r="F5848" t="s">
        <v>125</v>
      </c>
      <c r="G5848" t="s">
        <v>307</v>
      </c>
      <c r="H5848">
        <v>3</v>
      </c>
      <c r="I5848" t="s">
        <v>45</v>
      </c>
      <c r="J5848" t="s">
        <v>63</v>
      </c>
      <c r="K5848" t="s">
        <v>55</v>
      </c>
      <c r="L5848" t="s">
        <v>45</v>
      </c>
      <c r="M5848" t="s">
        <v>147</v>
      </c>
      <c r="N5848" t="s">
        <v>48</v>
      </c>
      <c r="O5848" t="s">
        <v>148</v>
      </c>
      <c r="P5848" t="s">
        <v>49</v>
      </c>
      <c r="Q5848" t="s">
        <v>97</v>
      </c>
      <c r="R5848" s="6">
        <f>_xlfn.XLOOKUP(CleanedData[[#This Row],[Product]],'02_Lookup_Tables'!$A$2:$A$126,'02_Lookup_Tables'!$B$2:$B$126)</f>
        <v>824.74</v>
      </c>
      <c r="S5848" t="str">
        <f>VLOOKUP(CleanedData[[#This Row],[Product]],'02_Lookup_Tables'!$H$2:$I$126,2,FALSE)</f>
        <v>Apparel</v>
      </c>
      <c r="T5848" t="str">
        <f>VLOOKUP(CleanedData[[#This Row],[Province]],'02_Lookup_Tables'!$D$2:$E$10,2, FALSE)</f>
        <v>Western Region</v>
      </c>
      <c r="U5848" t="str" cm="1">
        <f t="array" ref="U5848">_xlfn.IFS(CleanedData[[#This Row],[Purchase Amount]]&lt;500,"Low",
CleanedData[[#This Row],[Purchase Amount]]&lt;5000,"Medium",
TRUE,"High")</f>
        <v>Medium</v>
      </c>
      <c r="V5848" t="str">
        <f>TEXT(CleanedData[[#This Row],[Date]],"mmmm")</f>
        <v>July</v>
      </c>
      <c r="W5848" t="str">
        <f>"Q"&amp;ROUNDUP(MONTH(CleanedData[[#This Row],[Date]])/3,0)</f>
        <v>Q3</v>
      </c>
      <c r="X5848" t="str">
        <f>IF(CleanedData[[#This Row],[Purchase Amount]]&gt;=5000,"Yes","No")</f>
        <v>No</v>
      </c>
      <c r="Y5848">
        <f>IF(CleanedData[[#This Row],[Recommend]]="Yes",1,0)</f>
        <v>1</v>
      </c>
      <c r="Z5848" s="6">
        <f>CleanedData[[#This Row],[Purchase Amount]]*0.15</f>
        <v>123.711</v>
      </c>
      <c r="AA5848" s="6">
        <f>CleanedData[[#This Row],[Purchase Amount]]*1.15</f>
        <v>948.45099999999991</v>
      </c>
    </row>
    <row r="5849" spans="1:27" x14ac:dyDescent="0.3">
      <c r="A5849">
        <v>7078</v>
      </c>
      <c r="B5849" t="s">
        <v>6074</v>
      </c>
      <c r="C5849" s="1">
        <v>45487</v>
      </c>
      <c r="D5849">
        <v>77</v>
      </c>
      <c r="E5849" t="s">
        <v>39</v>
      </c>
      <c r="F5849" t="s">
        <v>125</v>
      </c>
      <c r="G5849" t="s">
        <v>227</v>
      </c>
      <c r="H5849">
        <v>1</v>
      </c>
      <c r="I5849" t="s">
        <v>42</v>
      </c>
      <c r="J5849" t="s">
        <v>54</v>
      </c>
      <c r="K5849" t="s">
        <v>64</v>
      </c>
      <c r="L5849" t="s">
        <v>45</v>
      </c>
      <c r="M5849" t="s">
        <v>180</v>
      </c>
      <c r="N5849" t="s">
        <v>80</v>
      </c>
      <c r="O5849" t="s">
        <v>89</v>
      </c>
      <c r="P5849" t="s">
        <v>49</v>
      </c>
      <c r="Q5849" t="s">
        <v>97</v>
      </c>
      <c r="R5849" s="6">
        <f>_xlfn.XLOOKUP(CleanedData[[#This Row],[Product]],'02_Lookup_Tables'!$A$2:$A$126,'02_Lookup_Tables'!$B$2:$B$126)</f>
        <v>22574.95</v>
      </c>
      <c r="S5849" t="str">
        <f>VLOOKUP(CleanedData[[#This Row],[Product]],'02_Lookup_Tables'!$H$2:$I$126,2,FALSE)</f>
        <v>Electronics</v>
      </c>
      <c r="T5849" t="str">
        <f>VLOOKUP(CleanedData[[#This Row],[Province]],'02_Lookup_Tables'!$D$2:$E$10,2, FALSE)</f>
        <v>Western Region</v>
      </c>
      <c r="U5849" t="str" cm="1">
        <f t="array" ref="U5849">_xlfn.IFS(CleanedData[[#This Row],[Purchase Amount]]&lt;500,"Low",
CleanedData[[#This Row],[Purchase Amount]]&lt;5000,"Medium",
TRUE,"High")</f>
        <v>High</v>
      </c>
      <c r="V5849" t="str">
        <f>TEXT(CleanedData[[#This Row],[Date]],"mmmm")</f>
        <v>July</v>
      </c>
      <c r="W5849" t="str">
        <f>"Q"&amp;ROUNDUP(MONTH(CleanedData[[#This Row],[Date]])/3,0)</f>
        <v>Q3</v>
      </c>
      <c r="X5849" t="str">
        <f>IF(CleanedData[[#This Row],[Purchase Amount]]&gt;=5000,"Yes","No")</f>
        <v>Yes</v>
      </c>
      <c r="Y5849">
        <f>IF(CleanedData[[#This Row],[Recommend]]="Yes",1,0)</f>
        <v>0</v>
      </c>
      <c r="Z5849" s="6">
        <f>CleanedData[[#This Row],[Purchase Amount]]*0.15</f>
        <v>3386.2424999999998</v>
      </c>
      <c r="AA5849" s="6">
        <f>CleanedData[[#This Row],[Purchase Amount]]*1.15</f>
        <v>25961.192499999997</v>
      </c>
    </row>
    <row r="5850" spans="1:27" x14ac:dyDescent="0.3">
      <c r="A5850">
        <v>7079</v>
      </c>
      <c r="B5850" t="s">
        <v>6075</v>
      </c>
      <c r="C5850" s="1">
        <v>45630</v>
      </c>
      <c r="D5850">
        <v>78</v>
      </c>
      <c r="E5850" t="s">
        <v>60</v>
      </c>
      <c r="F5850" t="s">
        <v>68</v>
      </c>
      <c r="G5850" t="s">
        <v>280</v>
      </c>
      <c r="H5850">
        <v>4</v>
      </c>
      <c r="I5850" t="s">
        <v>42</v>
      </c>
      <c r="J5850" t="s">
        <v>69</v>
      </c>
      <c r="K5850" t="s">
        <v>64</v>
      </c>
      <c r="L5850" t="s">
        <v>42</v>
      </c>
      <c r="M5850" t="s">
        <v>196</v>
      </c>
      <c r="N5850" t="s">
        <v>96</v>
      </c>
      <c r="O5850" t="s">
        <v>89</v>
      </c>
      <c r="P5850" t="s">
        <v>70</v>
      </c>
      <c r="Q5850" t="s">
        <v>97</v>
      </c>
      <c r="R5850" s="6">
        <f>_xlfn.XLOOKUP(CleanedData[[#This Row],[Product]],'02_Lookup_Tables'!$A$2:$A$126,'02_Lookup_Tables'!$B$2:$B$126)</f>
        <v>759.97</v>
      </c>
      <c r="S5850" t="str">
        <f>VLOOKUP(CleanedData[[#This Row],[Product]],'02_Lookup_Tables'!$H$2:$I$126,2,FALSE)</f>
        <v>Apparel</v>
      </c>
      <c r="T5850" t="str">
        <f>VLOOKUP(CleanedData[[#This Row],[Province]],'02_Lookup_Tables'!$D$2:$E$10,2, FALSE)</f>
        <v>Northern Region</v>
      </c>
      <c r="U5850" t="str" cm="1">
        <f t="array" ref="U5850">_xlfn.IFS(CleanedData[[#This Row],[Purchase Amount]]&lt;500,"Low",
CleanedData[[#This Row],[Purchase Amount]]&lt;5000,"Medium",
TRUE,"High")</f>
        <v>Medium</v>
      </c>
      <c r="V5850" t="str">
        <f>TEXT(CleanedData[[#This Row],[Date]],"mmmm")</f>
        <v>December</v>
      </c>
      <c r="W5850" t="str">
        <f>"Q"&amp;ROUNDUP(MONTH(CleanedData[[#This Row],[Date]])/3,0)</f>
        <v>Q4</v>
      </c>
      <c r="X5850" t="str">
        <f>IF(CleanedData[[#This Row],[Purchase Amount]]&gt;=5000,"Yes","No")</f>
        <v>No</v>
      </c>
      <c r="Y5850">
        <f>IF(CleanedData[[#This Row],[Recommend]]="Yes",1,0)</f>
        <v>0</v>
      </c>
      <c r="Z5850" s="6">
        <f>CleanedData[[#This Row],[Purchase Amount]]*0.15</f>
        <v>113.99550000000001</v>
      </c>
      <c r="AA5850" s="6">
        <f>CleanedData[[#This Row],[Purchase Amount]]*1.15</f>
        <v>873.96550000000002</v>
      </c>
    </row>
    <row r="5851" spans="1:27" x14ac:dyDescent="0.3">
      <c r="A5851">
        <v>7080</v>
      </c>
      <c r="B5851" t="s">
        <v>6076</v>
      </c>
      <c r="C5851" s="1">
        <v>45632</v>
      </c>
      <c r="D5851">
        <v>50</v>
      </c>
      <c r="E5851" t="s">
        <v>39</v>
      </c>
      <c r="F5851" t="s">
        <v>83</v>
      </c>
      <c r="G5851" t="s">
        <v>693</v>
      </c>
      <c r="H5851">
        <v>1</v>
      </c>
      <c r="I5851" t="s">
        <v>45</v>
      </c>
      <c r="J5851" t="s">
        <v>69</v>
      </c>
      <c r="K5851" t="s">
        <v>44</v>
      </c>
      <c r="L5851" t="s">
        <v>42</v>
      </c>
      <c r="M5851" t="s">
        <v>165</v>
      </c>
      <c r="N5851" t="s">
        <v>80</v>
      </c>
      <c r="O5851" t="s">
        <v>89</v>
      </c>
      <c r="P5851" t="s">
        <v>49</v>
      </c>
      <c r="Q5851" t="s">
        <v>93</v>
      </c>
      <c r="R5851" s="6">
        <f>_xlfn.XLOOKUP(CleanedData[[#This Row],[Product]],'02_Lookup_Tables'!$A$2:$A$126,'02_Lookup_Tables'!$B$2:$B$126)</f>
        <v>618.72</v>
      </c>
      <c r="S5851" t="str">
        <f>VLOOKUP(CleanedData[[#This Row],[Product]],'02_Lookup_Tables'!$H$2:$I$126,2,FALSE)</f>
        <v>Sports &amp; Outdoors</v>
      </c>
      <c r="T5851" t="str">
        <f>VLOOKUP(CleanedData[[#This Row],[Province]],'02_Lookup_Tables'!$D$2:$E$10,2, FALSE)</f>
        <v>Western Region</v>
      </c>
      <c r="U5851" t="str" cm="1">
        <f t="array" ref="U5851">_xlfn.IFS(CleanedData[[#This Row],[Purchase Amount]]&lt;500,"Low",
CleanedData[[#This Row],[Purchase Amount]]&lt;5000,"Medium",
TRUE,"High")</f>
        <v>Medium</v>
      </c>
      <c r="V5851" t="str">
        <f>TEXT(CleanedData[[#This Row],[Date]],"mmmm")</f>
        <v>December</v>
      </c>
      <c r="W5851" t="str">
        <f>"Q"&amp;ROUNDUP(MONTH(CleanedData[[#This Row],[Date]])/3,0)</f>
        <v>Q4</v>
      </c>
      <c r="X5851" t="str">
        <f>IF(CleanedData[[#This Row],[Purchase Amount]]&gt;=5000,"Yes","No")</f>
        <v>No</v>
      </c>
      <c r="Y5851">
        <f>IF(CleanedData[[#This Row],[Recommend]]="Yes",1,0)</f>
        <v>1</v>
      </c>
      <c r="Z5851" s="6">
        <f>CleanedData[[#This Row],[Purchase Amount]]*0.15</f>
        <v>92.808000000000007</v>
      </c>
      <c r="AA5851" s="6">
        <f>CleanedData[[#This Row],[Purchase Amount]]*1.15</f>
        <v>711.52800000000002</v>
      </c>
    </row>
    <row r="5852" spans="1:27" x14ac:dyDescent="0.3">
      <c r="A5852">
        <v>7081</v>
      </c>
      <c r="B5852" t="s">
        <v>6077</v>
      </c>
      <c r="C5852" s="1">
        <v>45487</v>
      </c>
      <c r="D5852">
        <v>79</v>
      </c>
      <c r="E5852" t="s">
        <v>39</v>
      </c>
      <c r="F5852" t="s">
        <v>125</v>
      </c>
      <c r="G5852" t="s">
        <v>120</v>
      </c>
      <c r="H5852">
        <v>4</v>
      </c>
      <c r="I5852" t="s">
        <v>42</v>
      </c>
      <c r="J5852" t="s">
        <v>54</v>
      </c>
      <c r="K5852" t="s">
        <v>64</v>
      </c>
      <c r="L5852" t="s">
        <v>42</v>
      </c>
      <c r="M5852" t="s">
        <v>123</v>
      </c>
      <c r="N5852" t="s">
        <v>96</v>
      </c>
      <c r="O5852" t="s">
        <v>89</v>
      </c>
      <c r="P5852" t="s">
        <v>70</v>
      </c>
      <c r="Q5852" t="s">
        <v>97</v>
      </c>
      <c r="R5852" s="6">
        <f>_xlfn.XLOOKUP(CleanedData[[#This Row],[Product]],'02_Lookup_Tables'!$A$2:$A$126,'02_Lookup_Tables'!$B$2:$B$126)</f>
        <v>471.63</v>
      </c>
      <c r="S5852" t="str">
        <f>VLOOKUP(CleanedData[[#This Row],[Product]],'02_Lookup_Tables'!$H$2:$I$126,2,FALSE)</f>
        <v>Beauty &amp; Personal Care</v>
      </c>
      <c r="T5852" t="str">
        <f>VLOOKUP(CleanedData[[#This Row],[Province]],'02_Lookup_Tables'!$D$2:$E$10,2, FALSE)</f>
        <v>Western Region</v>
      </c>
      <c r="U5852" t="str" cm="1">
        <f t="array" ref="U5852">_xlfn.IFS(CleanedData[[#This Row],[Purchase Amount]]&lt;500,"Low",
CleanedData[[#This Row],[Purchase Amount]]&lt;5000,"Medium",
TRUE,"High")</f>
        <v>Low</v>
      </c>
      <c r="V5852" t="str">
        <f>TEXT(CleanedData[[#This Row],[Date]],"mmmm")</f>
        <v>July</v>
      </c>
      <c r="W5852" t="str">
        <f>"Q"&amp;ROUNDUP(MONTH(CleanedData[[#This Row],[Date]])/3,0)</f>
        <v>Q3</v>
      </c>
      <c r="X5852" t="str">
        <f>IF(CleanedData[[#This Row],[Purchase Amount]]&gt;=5000,"Yes","No")</f>
        <v>No</v>
      </c>
      <c r="Y5852">
        <f>IF(CleanedData[[#This Row],[Recommend]]="Yes",1,0)</f>
        <v>0</v>
      </c>
      <c r="Z5852" s="6">
        <f>CleanedData[[#This Row],[Purchase Amount]]*0.15</f>
        <v>70.744500000000002</v>
      </c>
      <c r="AA5852" s="6">
        <f>CleanedData[[#This Row],[Purchase Amount]]*1.15</f>
        <v>542.3744999999999</v>
      </c>
    </row>
    <row r="5853" spans="1:27" x14ac:dyDescent="0.3">
      <c r="A5853">
        <v>7082</v>
      </c>
      <c r="B5853" t="s">
        <v>6078</v>
      </c>
      <c r="C5853" s="1">
        <v>45640</v>
      </c>
      <c r="D5853">
        <v>51</v>
      </c>
      <c r="E5853" t="s">
        <v>39</v>
      </c>
      <c r="F5853" t="s">
        <v>68</v>
      </c>
      <c r="G5853" t="s">
        <v>1139</v>
      </c>
      <c r="H5853">
        <v>5</v>
      </c>
      <c r="I5853" t="s">
        <v>45</v>
      </c>
      <c r="J5853" t="s">
        <v>54</v>
      </c>
      <c r="K5853" t="s">
        <v>64</v>
      </c>
      <c r="L5853" t="s">
        <v>42</v>
      </c>
      <c r="M5853" t="s">
        <v>231</v>
      </c>
      <c r="N5853" t="s">
        <v>57</v>
      </c>
      <c r="O5853" t="s">
        <v>89</v>
      </c>
      <c r="P5853" t="s">
        <v>70</v>
      </c>
      <c r="Q5853" t="s">
        <v>93</v>
      </c>
      <c r="R5853" s="6">
        <f>_xlfn.XLOOKUP(CleanedData[[#This Row],[Product]],'02_Lookup_Tables'!$A$2:$A$126,'02_Lookup_Tables'!$B$2:$B$126)</f>
        <v>2977.47</v>
      </c>
      <c r="S5853" t="str">
        <f>VLOOKUP(CleanedData[[#This Row],[Product]],'02_Lookup_Tables'!$H$2:$I$126,2,FALSE)</f>
        <v>Home &amp; Living</v>
      </c>
      <c r="T5853" t="str">
        <f>VLOOKUP(CleanedData[[#This Row],[Province]],'02_Lookup_Tables'!$D$2:$E$10,2, FALSE)</f>
        <v>Northern Region</v>
      </c>
      <c r="U5853" t="str" cm="1">
        <f t="array" ref="U5853">_xlfn.IFS(CleanedData[[#This Row],[Purchase Amount]]&lt;500,"Low",
CleanedData[[#This Row],[Purchase Amount]]&lt;5000,"Medium",
TRUE,"High")</f>
        <v>Medium</v>
      </c>
      <c r="V5853" t="str">
        <f>TEXT(CleanedData[[#This Row],[Date]],"mmmm")</f>
        <v>December</v>
      </c>
      <c r="W5853" t="str">
        <f>"Q"&amp;ROUNDUP(MONTH(CleanedData[[#This Row],[Date]])/3,0)</f>
        <v>Q4</v>
      </c>
      <c r="X5853" t="str">
        <f>IF(CleanedData[[#This Row],[Purchase Amount]]&gt;=5000,"Yes","No")</f>
        <v>No</v>
      </c>
      <c r="Y5853">
        <f>IF(CleanedData[[#This Row],[Recommend]]="Yes",1,0)</f>
        <v>1</v>
      </c>
      <c r="Z5853" s="6">
        <f>CleanedData[[#This Row],[Purchase Amount]]*0.15</f>
        <v>446.62049999999994</v>
      </c>
      <c r="AA5853" s="6">
        <f>CleanedData[[#This Row],[Purchase Amount]]*1.15</f>
        <v>3424.0904999999993</v>
      </c>
    </row>
    <row r="5854" spans="1:27" x14ac:dyDescent="0.3">
      <c r="A5854">
        <v>7083</v>
      </c>
      <c r="B5854" t="s">
        <v>6079</v>
      </c>
      <c r="C5854" s="1">
        <v>45879</v>
      </c>
      <c r="D5854">
        <v>43</v>
      </c>
      <c r="E5854" t="s">
        <v>60</v>
      </c>
      <c r="F5854" t="s">
        <v>130</v>
      </c>
      <c r="G5854" t="s">
        <v>472</v>
      </c>
      <c r="H5854">
        <v>1</v>
      </c>
      <c r="I5854" t="s">
        <v>42</v>
      </c>
      <c r="J5854" t="s">
        <v>63</v>
      </c>
      <c r="K5854" t="s">
        <v>44</v>
      </c>
      <c r="L5854" t="s">
        <v>42</v>
      </c>
      <c r="M5854" t="s">
        <v>88</v>
      </c>
      <c r="N5854" t="s">
        <v>80</v>
      </c>
      <c r="O5854" t="s">
        <v>89</v>
      </c>
      <c r="P5854" t="s">
        <v>49</v>
      </c>
      <c r="Q5854" t="s">
        <v>81</v>
      </c>
      <c r="R5854" s="6">
        <f>_xlfn.XLOOKUP(CleanedData[[#This Row],[Product]],'02_Lookup_Tables'!$A$2:$A$126,'02_Lookup_Tables'!$B$2:$B$126)</f>
        <v>2216.12</v>
      </c>
      <c r="S5854" t="str">
        <f>VLOOKUP(CleanedData[[#This Row],[Product]],'02_Lookup_Tables'!$H$2:$I$126,2,FALSE)</f>
        <v>Beauty &amp; Personal Care</v>
      </c>
      <c r="T5854" t="str">
        <f>VLOOKUP(CleanedData[[#This Row],[Province]],'02_Lookup_Tables'!$D$2:$E$10,2, FALSE)</f>
        <v>Eastern Region</v>
      </c>
      <c r="U5854" t="str" cm="1">
        <f t="array" ref="U5854">_xlfn.IFS(CleanedData[[#This Row],[Purchase Amount]]&lt;500,"Low",
CleanedData[[#This Row],[Purchase Amount]]&lt;5000,"Medium",
TRUE,"High")</f>
        <v>Medium</v>
      </c>
      <c r="V5854" t="str">
        <f>TEXT(CleanedData[[#This Row],[Date]],"mmmm")</f>
        <v>August</v>
      </c>
      <c r="W5854" t="str">
        <f>"Q"&amp;ROUNDUP(MONTH(CleanedData[[#This Row],[Date]])/3,0)</f>
        <v>Q3</v>
      </c>
      <c r="X5854" t="str">
        <f>IF(CleanedData[[#This Row],[Purchase Amount]]&gt;=5000,"Yes","No")</f>
        <v>No</v>
      </c>
      <c r="Y5854">
        <f>IF(CleanedData[[#This Row],[Recommend]]="Yes",1,0)</f>
        <v>0</v>
      </c>
      <c r="Z5854" s="6">
        <f>CleanedData[[#This Row],[Purchase Amount]]*0.15</f>
        <v>332.41799999999995</v>
      </c>
      <c r="AA5854" s="6">
        <f>CleanedData[[#This Row],[Purchase Amount]]*1.15</f>
        <v>2548.5379999999996</v>
      </c>
    </row>
    <row r="5855" spans="1:27" x14ac:dyDescent="0.3">
      <c r="A5855">
        <v>7086</v>
      </c>
      <c r="B5855" t="s">
        <v>6080</v>
      </c>
      <c r="C5855" s="1">
        <v>45899</v>
      </c>
      <c r="D5855">
        <v>67</v>
      </c>
      <c r="E5855" t="s">
        <v>39</v>
      </c>
      <c r="F5855" t="s">
        <v>72</v>
      </c>
      <c r="G5855" t="s">
        <v>105</v>
      </c>
      <c r="H5855">
        <v>3</v>
      </c>
      <c r="I5855" t="s">
        <v>42</v>
      </c>
      <c r="J5855" t="s">
        <v>74</v>
      </c>
      <c r="K5855" t="s">
        <v>44</v>
      </c>
      <c r="L5855" t="s">
        <v>42</v>
      </c>
      <c r="M5855" t="s">
        <v>92</v>
      </c>
      <c r="N5855" t="s">
        <v>48</v>
      </c>
      <c r="O5855" t="s">
        <v>89</v>
      </c>
      <c r="P5855" t="s">
        <v>49</v>
      </c>
      <c r="Q5855" t="s">
        <v>97</v>
      </c>
      <c r="R5855" s="6">
        <f>_xlfn.XLOOKUP(CleanedData[[#This Row],[Product]],'02_Lookup_Tables'!$A$2:$A$126,'02_Lookup_Tables'!$B$2:$B$126)</f>
        <v>231.22</v>
      </c>
      <c r="S5855" t="str">
        <f>VLOOKUP(CleanedData[[#This Row],[Product]],'02_Lookup_Tables'!$H$2:$I$126,2,FALSE)</f>
        <v>Beauty &amp; Personal Care</v>
      </c>
      <c r="T5855" t="str">
        <f>VLOOKUP(CleanedData[[#This Row],[Province]],'02_Lookup_Tables'!$D$2:$E$10,2, FALSE)</f>
        <v>Central Region</v>
      </c>
      <c r="U5855" t="str" cm="1">
        <f t="array" ref="U5855">_xlfn.IFS(CleanedData[[#This Row],[Purchase Amount]]&lt;500,"Low",
CleanedData[[#This Row],[Purchase Amount]]&lt;5000,"Medium",
TRUE,"High")</f>
        <v>Low</v>
      </c>
      <c r="V5855" t="str">
        <f>TEXT(CleanedData[[#This Row],[Date]],"mmmm")</f>
        <v>August</v>
      </c>
      <c r="W5855" t="str">
        <f>"Q"&amp;ROUNDUP(MONTH(CleanedData[[#This Row],[Date]])/3,0)</f>
        <v>Q3</v>
      </c>
      <c r="X5855" t="str">
        <f>IF(CleanedData[[#This Row],[Purchase Amount]]&gt;=5000,"Yes","No")</f>
        <v>No</v>
      </c>
      <c r="Y5855">
        <f>IF(CleanedData[[#This Row],[Recommend]]="Yes",1,0)</f>
        <v>0</v>
      </c>
      <c r="Z5855" s="6">
        <f>CleanedData[[#This Row],[Purchase Amount]]*0.15</f>
        <v>34.683</v>
      </c>
      <c r="AA5855" s="6">
        <f>CleanedData[[#This Row],[Purchase Amount]]*1.15</f>
        <v>265.90299999999996</v>
      </c>
    </row>
    <row r="5856" spans="1:27" x14ac:dyDescent="0.3">
      <c r="A5856">
        <v>7088</v>
      </c>
      <c r="B5856" t="s">
        <v>6081</v>
      </c>
      <c r="C5856" s="1">
        <v>45944</v>
      </c>
      <c r="D5856">
        <v>47</v>
      </c>
      <c r="E5856" t="s">
        <v>60</v>
      </c>
      <c r="F5856" t="s">
        <v>125</v>
      </c>
      <c r="G5856" t="s">
        <v>205</v>
      </c>
      <c r="H5856">
        <v>3</v>
      </c>
      <c r="I5856" t="s">
        <v>45</v>
      </c>
      <c r="J5856" t="s">
        <v>54</v>
      </c>
      <c r="K5856" t="s">
        <v>44</v>
      </c>
      <c r="L5856" t="s">
        <v>45</v>
      </c>
      <c r="M5856" t="s">
        <v>100</v>
      </c>
      <c r="N5856" t="s">
        <v>48</v>
      </c>
      <c r="O5856" t="s">
        <v>48</v>
      </c>
      <c r="P5856" t="s">
        <v>70</v>
      </c>
      <c r="Q5856" t="s">
        <v>93</v>
      </c>
      <c r="R5856" s="6">
        <f>_xlfn.XLOOKUP(CleanedData[[#This Row],[Product]],'02_Lookup_Tables'!$A$2:$A$126,'02_Lookup_Tables'!$B$2:$B$126)</f>
        <v>139.72999999999999</v>
      </c>
      <c r="S5856" t="str">
        <f>VLOOKUP(CleanedData[[#This Row],[Product]],'02_Lookup_Tables'!$H$2:$I$126,2,FALSE)</f>
        <v>Beauty &amp; Personal Care</v>
      </c>
      <c r="T5856" t="str">
        <f>VLOOKUP(CleanedData[[#This Row],[Province]],'02_Lookup_Tables'!$D$2:$E$10,2, FALSE)</f>
        <v>Western Region</v>
      </c>
      <c r="U5856" t="str" cm="1">
        <f t="array" ref="U5856">_xlfn.IFS(CleanedData[[#This Row],[Purchase Amount]]&lt;500,"Low",
CleanedData[[#This Row],[Purchase Amount]]&lt;5000,"Medium",
TRUE,"High")</f>
        <v>Low</v>
      </c>
      <c r="V5856" t="str">
        <f>TEXT(CleanedData[[#This Row],[Date]],"mmmm")</f>
        <v>October</v>
      </c>
      <c r="W5856" t="str">
        <f>"Q"&amp;ROUNDUP(MONTH(CleanedData[[#This Row],[Date]])/3,0)</f>
        <v>Q4</v>
      </c>
      <c r="X5856" t="str">
        <f>IF(CleanedData[[#This Row],[Purchase Amount]]&gt;=5000,"Yes","No")</f>
        <v>No</v>
      </c>
      <c r="Y5856">
        <f>IF(CleanedData[[#This Row],[Recommend]]="Yes",1,0)</f>
        <v>1</v>
      </c>
      <c r="Z5856" s="6">
        <f>CleanedData[[#This Row],[Purchase Amount]]*0.15</f>
        <v>20.959499999999998</v>
      </c>
      <c r="AA5856" s="6">
        <f>CleanedData[[#This Row],[Purchase Amount]]*1.15</f>
        <v>160.68949999999998</v>
      </c>
    </row>
    <row r="5857" spans="1:27" x14ac:dyDescent="0.3">
      <c r="A5857">
        <v>7089</v>
      </c>
      <c r="B5857" t="s">
        <v>6082</v>
      </c>
      <c r="C5857" s="1">
        <v>45684</v>
      </c>
      <c r="D5857">
        <v>29</v>
      </c>
      <c r="E5857" t="s">
        <v>39</v>
      </c>
      <c r="F5857" t="s">
        <v>77</v>
      </c>
      <c r="G5857" t="s">
        <v>328</v>
      </c>
      <c r="H5857">
        <v>2</v>
      </c>
      <c r="I5857" t="s">
        <v>42</v>
      </c>
      <c r="J5857" t="s">
        <v>63</v>
      </c>
      <c r="K5857" t="s">
        <v>64</v>
      </c>
      <c r="L5857" t="s">
        <v>45</v>
      </c>
      <c r="M5857" t="s">
        <v>140</v>
      </c>
      <c r="N5857" t="s">
        <v>47</v>
      </c>
      <c r="O5857" t="s">
        <v>148</v>
      </c>
      <c r="P5857" t="s">
        <v>70</v>
      </c>
      <c r="Q5857" t="s">
        <v>58</v>
      </c>
      <c r="R5857" s="6">
        <f>_xlfn.XLOOKUP(CleanedData[[#This Row],[Product]],'02_Lookup_Tables'!$A$2:$A$126,'02_Lookup_Tables'!$B$2:$B$126)</f>
        <v>3521.64</v>
      </c>
      <c r="S5857" t="str">
        <f>VLOOKUP(CleanedData[[#This Row],[Product]],'02_Lookup_Tables'!$H$2:$I$126,2,FALSE)</f>
        <v>Home Devices</v>
      </c>
      <c r="T5857" t="str">
        <f>VLOOKUP(CleanedData[[#This Row],[Province]],'02_Lookup_Tables'!$D$2:$E$10,2, FALSE)</f>
        <v>Central Region</v>
      </c>
      <c r="U5857" t="str" cm="1">
        <f t="array" ref="U5857">_xlfn.IFS(CleanedData[[#This Row],[Purchase Amount]]&lt;500,"Low",
CleanedData[[#This Row],[Purchase Amount]]&lt;5000,"Medium",
TRUE,"High")</f>
        <v>Medium</v>
      </c>
      <c r="V5857" t="str">
        <f>TEXT(CleanedData[[#This Row],[Date]],"mmmm")</f>
        <v>January</v>
      </c>
      <c r="W5857" t="str">
        <f>"Q"&amp;ROUNDUP(MONTH(CleanedData[[#This Row],[Date]])/3,0)</f>
        <v>Q1</v>
      </c>
      <c r="X5857" t="str">
        <f>IF(CleanedData[[#This Row],[Purchase Amount]]&gt;=5000,"Yes","No")</f>
        <v>No</v>
      </c>
      <c r="Y5857">
        <f>IF(CleanedData[[#This Row],[Recommend]]="Yes",1,0)</f>
        <v>0</v>
      </c>
      <c r="Z5857" s="6">
        <f>CleanedData[[#This Row],[Purchase Amount]]*0.15</f>
        <v>528.24599999999998</v>
      </c>
      <c r="AA5857" s="6">
        <f>CleanedData[[#This Row],[Purchase Amount]]*1.15</f>
        <v>4049.8859999999995</v>
      </c>
    </row>
    <row r="5858" spans="1:27" x14ac:dyDescent="0.3">
      <c r="A5858">
        <v>7091</v>
      </c>
      <c r="B5858" t="s">
        <v>6083</v>
      </c>
      <c r="C5858" s="1">
        <v>45535</v>
      </c>
      <c r="D5858">
        <v>35</v>
      </c>
      <c r="E5858" t="s">
        <v>39</v>
      </c>
      <c r="F5858" t="s">
        <v>77</v>
      </c>
      <c r="G5858" t="s">
        <v>450</v>
      </c>
      <c r="H5858">
        <v>5</v>
      </c>
      <c r="I5858" t="s">
        <v>45</v>
      </c>
      <c r="J5858" t="s">
        <v>54</v>
      </c>
      <c r="K5858" t="s">
        <v>64</v>
      </c>
      <c r="L5858" t="s">
        <v>42</v>
      </c>
      <c r="M5858" t="s">
        <v>79</v>
      </c>
      <c r="N5858" t="s">
        <v>57</v>
      </c>
      <c r="O5858" t="s">
        <v>89</v>
      </c>
      <c r="P5858" t="s">
        <v>70</v>
      </c>
      <c r="Q5858" t="s">
        <v>81</v>
      </c>
      <c r="R5858" s="6">
        <f>_xlfn.XLOOKUP(CleanedData[[#This Row],[Product]],'02_Lookup_Tables'!$A$2:$A$126,'02_Lookup_Tables'!$B$2:$B$126)</f>
        <v>74.72</v>
      </c>
      <c r="S5858" t="str">
        <f>VLOOKUP(CleanedData[[#This Row],[Product]],'02_Lookup_Tables'!$H$2:$I$126,2,FALSE)</f>
        <v>Food</v>
      </c>
      <c r="T5858" t="str">
        <f>VLOOKUP(CleanedData[[#This Row],[Province]],'02_Lookup_Tables'!$D$2:$E$10,2, FALSE)</f>
        <v>Central Region</v>
      </c>
      <c r="U5858" t="str" cm="1">
        <f t="array" ref="U5858">_xlfn.IFS(CleanedData[[#This Row],[Purchase Amount]]&lt;500,"Low",
CleanedData[[#This Row],[Purchase Amount]]&lt;5000,"Medium",
TRUE,"High")</f>
        <v>Low</v>
      </c>
      <c r="V5858" t="str">
        <f>TEXT(CleanedData[[#This Row],[Date]],"mmmm")</f>
        <v>August</v>
      </c>
      <c r="W5858" t="str">
        <f>"Q"&amp;ROUNDUP(MONTH(CleanedData[[#This Row],[Date]])/3,0)</f>
        <v>Q3</v>
      </c>
      <c r="X5858" t="str">
        <f>IF(CleanedData[[#This Row],[Purchase Amount]]&gt;=5000,"Yes","No")</f>
        <v>No</v>
      </c>
      <c r="Y5858">
        <f>IF(CleanedData[[#This Row],[Recommend]]="Yes",1,0)</f>
        <v>1</v>
      </c>
      <c r="Z5858" s="6">
        <f>CleanedData[[#This Row],[Purchase Amount]]*0.15</f>
        <v>11.208</v>
      </c>
      <c r="AA5858" s="6">
        <f>CleanedData[[#This Row],[Purchase Amount]]*1.15</f>
        <v>85.927999999999997</v>
      </c>
    </row>
    <row r="5859" spans="1:27" x14ac:dyDescent="0.3">
      <c r="A5859">
        <v>7092</v>
      </c>
      <c r="B5859" t="s">
        <v>6084</v>
      </c>
      <c r="C5859" s="1">
        <v>45494</v>
      </c>
      <c r="D5859">
        <v>22</v>
      </c>
      <c r="E5859" t="s">
        <v>39</v>
      </c>
      <c r="F5859" t="s">
        <v>125</v>
      </c>
      <c r="G5859" t="s">
        <v>282</v>
      </c>
      <c r="H5859">
        <v>1</v>
      </c>
      <c r="I5859" t="s">
        <v>45</v>
      </c>
      <c r="J5859" t="s">
        <v>43</v>
      </c>
      <c r="K5859" t="s">
        <v>44</v>
      </c>
      <c r="L5859" t="s">
        <v>42</v>
      </c>
      <c r="M5859" t="s">
        <v>231</v>
      </c>
      <c r="N5859" t="s">
        <v>80</v>
      </c>
      <c r="O5859" t="s">
        <v>89</v>
      </c>
      <c r="P5859" t="s">
        <v>49</v>
      </c>
      <c r="Q5859" t="s">
        <v>66</v>
      </c>
      <c r="R5859" s="6">
        <f>_xlfn.XLOOKUP(CleanedData[[#This Row],[Product]],'02_Lookup_Tables'!$A$2:$A$126,'02_Lookup_Tables'!$B$2:$B$126)</f>
        <v>1859.13</v>
      </c>
      <c r="S5859" t="str">
        <f>VLOOKUP(CleanedData[[#This Row],[Product]],'02_Lookup_Tables'!$H$2:$I$126,2,FALSE)</f>
        <v>Home Devices</v>
      </c>
      <c r="T5859" t="str">
        <f>VLOOKUP(CleanedData[[#This Row],[Province]],'02_Lookup_Tables'!$D$2:$E$10,2, FALSE)</f>
        <v>Western Region</v>
      </c>
      <c r="U5859" t="str" cm="1">
        <f t="array" ref="U5859">_xlfn.IFS(CleanedData[[#This Row],[Purchase Amount]]&lt;500,"Low",
CleanedData[[#This Row],[Purchase Amount]]&lt;5000,"Medium",
TRUE,"High")</f>
        <v>Medium</v>
      </c>
      <c r="V5859" t="str">
        <f>TEXT(CleanedData[[#This Row],[Date]],"mmmm")</f>
        <v>July</v>
      </c>
      <c r="W5859" t="str">
        <f>"Q"&amp;ROUNDUP(MONTH(CleanedData[[#This Row],[Date]])/3,0)</f>
        <v>Q3</v>
      </c>
      <c r="X5859" t="str">
        <f>IF(CleanedData[[#This Row],[Purchase Amount]]&gt;=5000,"Yes","No")</f>
        <v>No</v>
      </c>
      <c r="Y5859">
        <f>IF(CleanedData[[#This Row],[Recommend]]="Yes",1,0)</f>
        <v>1</v>
      </c>
      <c r="Z5859" s="6">
        <f>CleanedData[[#This Row],[Purchase Amount]]*0.15</f>
        <v>278.86950000000002</v>
      </c>
      <c r="AA5859" s="6">
        <f>CleanedData[[#This Row],[Purchase Amount]]*1.15</f>
        <v>2137.9994999999999</v>
      </c>
    </row>
    <row r="5860" spans="1:27" x14ac:dyDescent="0.3">
      <c r="A5860">
        <v>7093</v>
      </c>
      <c r="B5860" t="s">
        <v>6085</v>
      </c>
      <c r="C5860" s="1">
        <v>45513</v>
      </c>
      <c r="D5860">
        <v>45</v>
      </c>
      <c r="E5860" t="s">
        <v>39</v>
      </c>
      <c r="F5860" t="s">
        <v>83</v>
      </c>
      <c r="G5860" t="s">
        <v>284</v>
      </c>
      <c r="H5860">
        <v>3</v>
      </c>
      <c r="I5860" t="s">
        <v>42</v>
      </c>
      <c r="J5860" t="s">
        <v>74</v>
      </c>
      <c r="K5860" t="s">
        <v>44</v>
      </c>
      <c r="L5860" t="s">
        <v>45</v>
      </c>
      <c r="M5860" t="s">
        <v>190</v>
      </c>
      <c r="N5860" t="s">
        <v>48</v>
      </c>
      <c r="O5860" t="s">
        <v>89</v>
      </c>
      <c r="P5860" t="s">
        <v>49</v>
      </c>
      <c r="Q5860" t="s">
        <v>93</v>
      </c>
      <c r="R5860" s="6">
        <f>_xlfn.XLOOKUP(CleanedData[[#This Row],[Product]],'02_Lookup_Tables'!$A$2:$A$126,'02_Lookup_Tables'!$B$2:$B$126)</f>
        <v>6698.54</v>
      </c>
      <c r="S5860" t="str">
        <f>VLOOKUP(CleanedData[[#This Row],[Product]],'02_Lookup_Tables'!$H$2:$I$126,2,FALSE)</f>
        <v>Electronics</v>
      </c>
      <c r="T5860" t="str">
        <f>VLOOKUP(CleanedData[[#This Row],[Province]],'02_Lookup_Tables'!$D$2:$E$10,2, FALSE)</f>
        <v>Western Region</v>
      </c>
      <c r="U5860" t="str" cm="1">
        <f t="array" ref="U5860">_xlfn.IFS(CleanedData[[#This Row],[Purchase Amount]]&lt;500,"Low",
CleanedData[[#This Row],[Purchase Amount]]&lt;5000,"Medium",
TRUE,"High")</f>
        <v>High</v>
      </c>
      <c r="V5860" t="str">
        <f>TEXT(CleanedData[[#This Row],[Date]],"mmmm")</f>
        <v>August</v>
      </c>
      <c r="W5860" t="str">
        <f>"Q"&amp;ROUNDUP(MONTH(CleanedData[[#This Row],[Date]])/3,0)</f>
        <v>Q3</v>
      </c>
      <c r="X5860" t="str">
        <f>IF(CleanedData[[#This Row],[Purchase Amount]]&gt;=5000,"Yes","No")</f>
        <v>Yes</v>
      </c>
      <c r="Y5860">
        <f>IF(CleanedData[[#This Row],[Recommend]]="Yes",1,0)</f>
        <v>0</v>
      </c>
      <c r="Z5860" s="6">
        <f>CleanedData[[#This Row],[Purchase Amount]]*0.15</f>
        <v>1004.7809999999999</v>
      </c>
      <c r="AA5860" s="6">
        <f>CleanedData[[#This Row],[Purchase Amount]]*1.15</f>
        <v>7703.320999999999</v>
      </c>
    </row>
    <row r="5861" spans="1:27" x14ac:dyDescent="0.3">
      <c r="A5861">
        <v>7094</v>
      </c>
      <c r="B5861" t="s">
        <v>6086</v>
      </c>
      <c r="C5861" s="1">
        <v>45473</v>
      </c>
      <c r="D5861">
        <v>59</v>
      </c>
      <c r="E5861" t="s">
        <v>60</v>
      </c>
      <c r="F5861" t="s">
        <v>77</v>
      </c>
      <c r="G5861" t="s">
        <v>171</v>
      </c>
      <c r="H5861">
        <v>5</v>
      </c>
      <c r="I5861" t="s">
        <v>42</v>
      </c>
      <c r="J5861" t="s">
        <v>69</v>
      </c>
      <c r="K5861" t="s">
        <v>64</v>
      </c>
      <c r="L5861" t="s">
        <v>45</v>
      </c>
      <c r="M5861" t="s">
        <v>92</v>
      </c>
      <c r="N5861" t="s">
        <v>57</v>
      </c>
      <c r="O5861" t="s">
        <v>89</v>
      </c>
      <c r="P5861" t="s">
        <v>70</v>
      </c>
      <c r="Q5861" t="s">
        <v>50</v>
      </c>
      <c r="R5861" s="6">
        <f>_xlfn.XLOOKUP(CleanedData[[#This Row],[Product]],'02_Lookup_Tables'!$A$2:$A$126,'02_Lookup_Tables'!$B$2:$B$126)</f>
        <v>6710.27</v>
      </c>
      <c r="S5861" t="str">
        <f>VLOOKUP(CleanedData[[#This Row],[Product]],'02_Lookup_Tables'!$H$2:$I$126,2,FALSE)</f>
        <v>Home Devices</v>
      </c>
      <c r="T5861" t="str">
        <f>VLOOKUP(CleanedData[[#This Row],[Province]],'02_Lookup_Tables'!$D$2:$E$10,2, FALSE)</f>
        <v>Central Region</v>
      </c>
      <c r="U5861" t="str" cm="1">
        <f t="array" ref="U5861">_xlfn.IFS(CleanedData[[#This Row],[Purchase Amount]]&lt;500,"Low",
CleanedData[[#This Row],[Purchase Amount]]&lt;5000,"Medium",
TRUE,"High")</f>
        <v>High</v>
      </c>
      <c r="V5861" t="str">
        <f>TEXT(CleanedData[[#This Row],[Date]],"mmmm")</f>
        <v>June</v>
      </c>
      <c r="W5861" t="str">
        <f>"Q"&amp;ROUNDUP(MONTH(CleanedData[[#This Row],[Date]])/3,0)</f>
        <v>Q2</v>
      </c>
      <c r="X5861" t="str">
        <f>IF(CleanedData[[#This Row],[Purchase Amount]]&gt;=5000,"Yes","No")</f>
        <v>Yes</v>
      </c>
      <c r="Y5861">
        <f>IF(CleanedData[[#This Row],[Recommend]]="Yes",1,0)</f>
        <v>0</v>
      </c>
      <c r="Z5861" s="6">
        <f>CleanedData[[#This Row],[Purchase Amount]]*0.15</f>
        <v>1006.5405000000001</v>
      </c>
      <c r="AA5861" s="6">
        <f>CleanedData[[#This Row],[Purchase Amount]]*1.15</f>
        <v>7716.8104999999996</v>
      </c>
    </row>
    <row r="5862" spans="1:27" x14ac:dyDescent="0.3">
      <c r="A5862">
        <v>7095</v>
      </c>
      <c r="B5862" t="s">
        <v>6087</v>
      </c>
      <c r="C5862" s="1">
        <v>45334</v>
      </c>
      <c r="D5862">
        <v>58</v>
      </c>
      <c r="E5862" t="s">
        <v>60</v>
      </c>
      <c r="F5862" t="s">
        <v>40</v>
      </c>
      <c r="G5862" t="s">
        <v>417</v>
      </c>
      <c r="H5862">
        <v>4</v>
      </c>
      <c r="I5862" t="s">
        <v>45</v>
      </c>
      <c r="J5862" t="s">
        <v>63</v>
      </c>
      <c r="K5862" t="s">
        <v>44</v>
      </c>
      <c r="L5862" t="s">
        <v>45</v>
      </c>
      <c r="M5862" t="s">
        <v>56</v>
      </c>
      <c r="N5862" t="s">
        <v>96</v>
      </c>
      <c r="O5862" t="s">
        <v>148</v>
      </c>
      <c r="P5862" t="s">
        <v>49</v>
      </c>
      <c r="Q5862" t="s">
        <v>50</v>
      </c>
      <c r="R5862" s="6">
        <f>_xlfn.XLOOKUP(CleanedData[[#This Row],[Product]],'02_Lookup_Tables'!$A$2:$A$126,'02_Lookup_Tables'!$B$2:$B$126)</f>
        <v>274.49</v>
      </c>
      <c r="S5862" t="str">
        <f>VLOOKUP(CleanedData[[#This Row],[Product]],'02_Lookup_Tables'!$H$2:$I$126,2,FALSE)</f>
        <v>Beauty &amp; Personal Care</v>
      </c>
      <c r="T5862" t="str">
        <f>VLOOKUP(CleanedData[[#This Row],[Province]],'02_Lookup_Tables'!$D$2:$E$10,2, FALSE)</f>
        <v>Northern Region</v>
      </c>
      <c r="U5862" t="str" cm="1">
        <f t="array" ref="U5862">_xlfn.IFS(CleanedData[[#This Row],[Purchase Amount]]&lt;500,"Low",
CleanedData[[#This Row],[Purchase Amount]]&lt;5000,"Medium",
TRUE,"High")</f>
        <v>Low</v>
      </c>
      <c r="V5862" t="str">
        <f>TEXT(CleanedData[[#This Row],[Date]],"mmmm")</f>
        <v>February</v>
      </c>
      <c r="W5862" t="str">
        <f>"Q"&amp;ROUNDUP(MONTH(CleanedData[[#This Row],[Date]])/3,0)</f>
        <v>Q1</v>
      </c>
      <c r="X5862" t="str">
        <f>IF(CleanedData[[#This Row],[Purchase Amount]]&gt;=5000,"Yes","No")</f>
        <v>No</v>
      </c>
      <c r="Y5862">
        <f>IF(CleanedData[[#This Row],[Recommend]]="Yes",1,0)</f>
        <v>1</v>
      </c>
      <c r="Z5862" s="6">
        <f>CleanedData[[#This Row],[Purchase Amount]]*0.15</f>
        <v>41.173499999999997</v>
      </c>
      <c r="AA5862" s="6">
        <f>CleanedData[[#This Row],[Purchase Amount]]*1.15</f>
        <v>315.6635</v>
      </c>
    </row>
    <row r="5863" spans="1:27" x14ac:dyDescent="0.3">
      <c r="A5863">
        <v>7096</v>
      </c>
      <c r="B5863" t="s">
        <v>6088</v>
      </c>
      <c r="C5863" s="1">
        <v>45966</v>
      </c>
      <c r="D5863">
        <v>63</v>
      </c>
      <c r="E5863" t="s">
        <v>39</v>
      </c>
      <c r="F5863" t="s">
        <v>125</v>
      </c>
      <c r="G5863" t="s">
        <v>269</v>
      </c>
      <c r="H5863">
        <v>5</v>
      </c>
      <c r="I5863" t="s">
        <v>45</v>
      </c>
      <c r="J5863" t="s">
        <v>69</v>
      </c>
      <c r="K5863" t="s">
        <v>44</v>
      </c>
      <c r="L5863" t="s">
        <v>45</v>
      </c>
      <c r="M5863" t="s">
        <v>165</v>
      </c>
      <c r="N5863" t="s">
        <v>57</v>
      </c>
      <c r="O5863" t="s">
        <v>89</v>
      </c>
      <c r="P5863" t="s">
        <v>70</v>
      </c>
      <c r="Q5863" t="s">
        <v>50</v>
      </c>
      <c r="R5863" s="6">
        <f>_xlfn.XLOOKUP(CleanedData[[#This Row],[Product]],'02_Lookup_Tables'!$A$2:$A$126,'02_Lookup_Tables'!$B$2:$B$126)</f>
        <v>1604.87</v>
      </c>
      <c r="S5863" t="str">
        <f>VLOOKUP(CleanedData[[#This Row],[Product]],'02_Lookup_Tables'!$H$2:$I$126,2,FALSE)</f>
        <v>Accessories</v>
      </c>
      <c r="T5863" t="str">
        <f>VLOOKUP(CleanedData[[#This Row],[Province]],'02_Lookup_Tables'!$D$2:$E$10,2, FALSE)</f>
        <v>Western Region</v>
      </c>
      <c r="U5863" t="str" cm="1">
        <f t="array" ref="U5863">_xlfn.IFS(CleanedData[[#This Row],[Purchase Amount]]&lt;500,"Low",
CleanedData[[#This Row],[Purchase Amount]]&lt;5000,"Medium",
TRUE,"High")</f>
        <v>Medium</v>
      </c>
      <c r="V5863" t="str">
        <f>TEXT(CleanedData[[#This Row],[Date]],"mmmm")</f>
        <v>November</v>
      </c>
      <c r="W5863" t="str">
        <f>"Q"&amp;ROUNDUP(MONTH(CleanedData[[#This Row],[Date]])/3,0)</f>
        <v>Q4</v>
      </c>
      <c r="X5863" t="str">
        <f>IF(CleanedData[[#This Row],[Purchase Amount]]&gt;=5000,"Yes","No")</f>
        <v>No</v>
      </c>
      <c r="Y5863">
        <f>IF(CleanedData[[#This Row],[Recommend]]="Yes",1,0)</f>
        <v>1</v>
      </c>
      <c r="Z5863" s="6">
        <f>CleanedData[[#This Row],[Purchase Amount]]*0.15</f>
        <v>240.73049999999998</v>
      </c>
      <c r="AA5863" s="6">
        <f>CleanedData[[#This Row],[Purchase Amount]]*1.15</f>
        <v>1845.6004999999998</v>
      </c>
    </row>
    <row r="5864" spans="1:27" x14ac:dyDescent="0.3">
      <c r="A5864">
        <v>7097</v>
      </c>
      <c r="B5864" t="s">
        <v>6089</v>
      </c>
      <c r="C5864" s="1">
        <v>45677</v>
      </c>
      <c r="D5864">
        <v>72</v>
      </c>
      <c r="E5864" t="s">
        <v>39</v>
      </c>
      <c r="F5864" t="s">
        <v>61</v>
      </c>
      <c r="G5864" t="s">
        <v>391</v>
      </c>
      <c r="H5864">
        <v>5</v>
      </c>
      <c r="I5864" t="s">
        <v>42</v>
      </c>
      <c r="J5864" t="s">
        <v>69</v>
      </c>
      <c r="K5864" t="s">
        <v>55</v>
      </c>
      <c r="L5864" t="s">
        <v>45</v>
      </c>
      <c r="M5864" t="s">
        <v>165</v>
      </c>
      <c r="N5864" t="s">
        <v>57</v>
      </c>
      <c r="O5864" t="s">
        <v>89</v>
      </c>
      <c r="P5864" t="s">
        <v>70</v>
      </c>
      <c r="Q5864" t="s">
        <v>97</v>
      </c>
      <c r="R5864" s="6">
        <f>_xlfn.XLOOKUP(CleanedData[[#This Row],[Product]],'02_Lookup_Tables'!$A$2:$A$126,'02_Lookup_Tables'!$B$2:$B$126)</f>
        <v>886.51</v>
      </c>
      <c r="S5864" t="str">
        <f>VLOOKUP(CleanedData[[#This Row],[Product]],'02_Lookup_Tables'!$H$2:$I$126,2,FALSE)</f>
        <v>Beauty &amp; Personal Care</v>
      </c>
      <c r="T5864" t="str">
        <f>VLOOKUP(CleanedData[[#This Row],[Province]],'02_Lookup_Tables'!$D$2:$E$10,2, FALSE)</f>
        <v>Southern Region</v>
      </c>
      <c r="U5864" t="str" cm="1">
        <f t="array" ref="U5864">_xlfn.IFS(CleanedData[[#This Row],[Purchase Amount]]&lt;500,"Low",
CleanedData[[#This Row],[Purchase Amount]]&lt;5000,"Medium",
TRUE,"High")</f>
        <v>Medium</v>
      </c>
      <c r="V5864" t="str">
        <f>TEXT(CleanedData[[#This Row],[Date]],"mmmm")</f>
        <v>January</v>
      </c>
      <c r="W5864" t="str">
        <f>"Q"&amp;ROUNDUP(MONTH(CleanedData[[#This Row],[Date]])/3,0)</f>
        <v>Q1</v>
      </c>
      <c r="X5864" t="str">
        <f>IF(CleanedData[[#This Row],[Purchase Amount]]&gt;=5000,"Yes","No")</f>
        <v>No</v>
      </c>
      <c r="Y5864">
        <f>IF(CleanedData[[#This Row],[Recommend]]="Yes",1,0)</f>
        <v>0</v>
      </c>
      <c r="Z5864" s="6">
        <f>CleanedData[[#This Row],[Purchase Amount]]*0.15</f>
        <v>132.97649999999999</v>
      </c>
      <c r="AA5864" s="6">
        <f>CleanedData[[#This Row],[Purchase Amount]]*1.15</f>
        <v>1019.4864999999999</v>
      </c>
    </row>
    <row r="5865" spans="1:27" x14ac:dyDescent="0.3">
      <c r="A5865">
        <v>7098</v>
      </c>
      <c r="B5865" t="s">
        <v>6090</v>
      </c>
      <c r="C5865" s="1">
        <v>45944</v>
      </c>
      <c r="D5865">
        <v>25</v>
      </c>
      <c r="E5865" t="s">
        <v>52</v>
      </c>
      <c r="F5865" t="s">
        <v>130</v>
      </c>
      <c r="G5865" t="s">
        <v>235</v>
      </c>
      <c r="H5865">
        <v>4</v>
      </c>
      <c r="I5865" t="s">
        <v>45</v>
      </c>
      <c r="J5865" t="s">
        <v>63</v>
      </c>
      <c r="K5865" t="s">
        <v>55</v>
      </c>
      <c r="L5865" t="s">
        <v>42</v>
      </c>
      <c r="M5865" t="s">
        <v>65</v>
      </c>
      <c r="N5865" t="s">
        <v>96</v>
      </c>
      <c r="O5865" t="s">
        <v>89</v>
      </c>
      <c r="P5865" t="s">
        <v>70</v>
      </c>
      <c r="Q5865" t="s">
        <v>58</v>
      </c>
      <c r="R5865" s="6">
        <f>_xlfn.XLOOKUP(CleanedData[[#This Row],[Product]],'02_Lookup_Tables'!$A$2:$A$126,'02_Lookup_Tables'!$B$2:$B$126)</f>
        <v>306.57</v>
      </c>
      <c r="S5865" t="str">
        <f>VLOOKUP(CleanedData[[#This Row],[Product]],'02_Lookup_Tables'!$H$2:$I$126,2,FALSE)</f>
        <v>Toys &amp; Games</v>
      </c>
      <c r="T5865" t="str">
        <f>VLOOKUP(CleanedData[[#This Row],[Province]],'02_Lookup_Tables'!$D$2:$E$10,2, FALSE)</f>
        <v>Eastern Region</v>
      </c>
      <c r="U5865" t="str" cm="1">
        <f t="array" ref="U5865">_xlfn.IFS(CleanedData[[#This Row],[Purchase Amount]]&lt;500,"Low",
CleanedData[[#This Row],[Purchase Amount]]&lt;5000,"Medium",
TRUE,"High")</f>
        <v>Low</v>
      </c>
      <c r="V5865" t="str">
        <f>TEXT(CleanedData[[#This Row],[Date]],"mmmm")</f>
        <v>October</v>
      </c>
      <c r="W5865" t="str">
        <f>"Q"&amp;ROUNDUP(MONTH(CleanedData[[#This Row],[Date]])/3,0)</f>
        <v>Q4</v>
      </c>
      <c r="X5865" t="str">
        <f>IF(CleanedData[[#This Row],[Purchase Amount]]&gt;=5000,"Yes","No")</f>
        <v>No</v>
      </c>
      <c r="Y5865">
        <f>IF(CleanedData[[#This Row],[Recommend]]="Yes",1,0)</f>
        <v>1</v>
      </c>
      <c r="Z5865" s="6">
        <f>CleanedData[[#This Row],[Purchase Amount]]*0.15</f>
        <v>45.985499999999995</v>
      </c>
      <c r="AA5865" s="6">
        <f>CleanedData[[#This Row],[Purchase Amount]]*1.15</f>
        <v>352.55549999999994</v>
      </c>
    </row>
    <row r="5866" spans="1:27" x14ac:dyDescent="0.3">
      <c r="A5866">
        <v>7099</v>
      </c>
      <c r="B5866" t="s">
        <v>6091</v>
      </c>
      <c r="C5866" s="1">
        <v>45685</v>
      </c>
      <c r="D5866">
        <v>80</v>
      </c>
      <c r="E5866" t="s">
        <v>60</v>
      </c>
      <c r="F5866" t="s">
        <v>108</v>
      </c>
      <c r="G5866" t="s">
        <v>345</v>
      </c>
      <c r="H5866">
        <v>3</v>
      </c>
      <c r="I5866" t="s">
        <v>45</v>
      </c>
      <c r="J5866" t="s">
        <v>63</v>
      </c>
      <c r="K5866" t="s">
        <v>64</v>
      </c>
      <c r="L5866" t="s">
        <v>42</v>
      </c>
      <c r="M5866" t="s">
        <v>175</v>
      </c>
      <c r="N5866" t="s">
        <v>48</v>
      </c>
      <c r="O5866" t="s">
        <v>89</v>
      </c>
      <c r="P5866" t="s">
        <v>49</v>
      </c>
      <c r="Q5866" t="s">
        <v>97</v>
      </c>
      <c r="R5866" s="6">
        <f>_xlfn.XLOOKUP(CleanedData[[#This Row],[Product]],'02_Lookup_Tables'!$A$2:$A$126,'02_Lookup_Tables'!$B$2:$B$126)</f>
        <v>574.49</v>
      </c>
      <c r="S5866" t="str">
        <f>VLOOKUP(CleanedData[[#This Row],[Product]],'02_Lookup_Tables'!$H$2:$I$126,2,FALSE)</f>
        <v>Toys &amp; Games</v>
      </c>
      <c r="T5866" t="str">
        <f>VLOOKUP(CleanedData[[#This Row],[Province]],'02_Lookup_Tables'!$D$2:$E$10,2, FALSE)</f>
        <v>Gauteng Region</v>
      </c>
      <c r="U5866" t="str" cm="1">
        <f t="array" ref="U5866">_xlfn.IFS(CleanedData[[#This Row],[Purchase Amount]]&lt;500,"Low",
CleanedData[[#This Row],[Purchase Amount]]&lt;5000,"Medium",
TRUE,"High")</f>
        <v>Medium</v>
      </c>
      <c r="V5866" t="str">
        <f>TEXT(CleanedData[[#This Row],[Date]],"mmmm")</f>
        <v>January</v>
      </c>
      <c r="W5866" t="str">
        <f>"Q"&amp;ROUNDUP(MONTH(CleanedData[[#This Row],[Date]])/3,0)</f>
        <v>Q1</v>
      </c>
      <c r="X5866" t="str">
        <f>IF(CleanedData[[#This Row],[Purchase Amount]]&gt;=5000,"Yes","No")</f>
        <v>No</v>
      </c>
      <c r="Y5866">
        <f>IF(CleanedData[[#This Row],[Recommend]]="Yes",1,0)</f>
        <v>1</v>
      </c>
      <c r="Z5866" s="6">
        <f>CleanedData[[#This Row],[Purchase Amount]]*0.15</f>
        <v>86.173500000000004</v>
      </c>
      <c r="AA5866" s="6">
        <f>CleanedData[[#This Row],[Purchase Amount]]*1.15</f>
        <v>660.6635</v>
      </c>
    </row>
    <row r="5867" spans="1:27" x14ac:dyDescent="0.3">
      <c r="A5867">
        <v>7100</v>
      </c>
      <c r="B5867" t="s">
        <v>6092</v>
      </c>
      <c r="C5867" s="1">
        <v>46011</v>
      </c>
      <c r="D5867">
        <v>33</v>
      </c>
      <c r="E5867" t="s">
        <v>52</v>
      </c>
      <c r="F5867" t="s">
        <v>125</v>
      </c>
      <c r="G5867" t="s">
        <v>53</v>
      </c>
      <c r="H5867">
        <v>1</v>
      </c>
      <c r="I5867" t="s">
        <v>42</v>
      </c>
      <c r="J5867" t="s">
        <v>74</v>
      </c>
      <c r="K5867" t="s">
        <v>55</v>
      </c>
      <c r="L5867" t="s">
        <v>42</v>
      </c>
      <c r="M5867" t="s">
        <v>175</v>
      </c>
      <c r="N5867" t="s">
        <v>80</v>
      </c>
      <c r="O5867" t="s">
        <v>89</v>
      </c>
      <c r="P5867" t="s">
        <v>49</v>
      </c>
      <c r="Q5867" t="s">
        <v>58</v>
      </c>
      <c r="R5867" s="6">
        <f>_xlfn.XLOOKUP(CleanedData[[#This Row],[Product]],'02_Lookup_Tables'!$A$2:$A$126,'02_Lookup_Tables'!$B$2:$B$126)</f>
        <v>444.38</v>
      </c>
      <c r="S5867" t="str">
        <f>VLOOKUP(CleanedData[[#This Row],[Product]],'02_Lookup_Tables'!$H$2:$I$126,2,FALSE)</f>
        <v>Beauty &amp; Personal Care</v>
      </c>
      <c r="T5867" t="str">
        <f>VLOOKUP(CleanedData[[#This Row],[Province]],'02_Lookup_Tables'!$D$2:$E$10,2, FALSE)</f>
        <v>Western Region</v>
      </c>
      <c r="U5867" t="str" cm="1">
        <f t="array" ref="U5867">_xlfn.IFS(CleanedData[[#This Row],[Purchase Amount]]&lt;500,"Low",
CleanedData[[#This Row],[Purchase Amount]]&lt;5000,"Medium",
TRUE,"High")</f>
        <v>Low</v>
      </c>
      <c r="V5867" t="str">
        <f>TEXT(CleanedData[[#This Row],[Date]],"mmmm")</f>
        <v>December</v>
      </c>
      <c r="W5867" t="str">
        <f>"Q"&amp;ROUNDUP(MONTH(CleanedData[[#This Row],[Date]])/3,0)</f>
        <v>Q4</v>
      </c>
      <c r="X5867" t="str">
        <f>IF(CleanedData[[#This Row],[Purchase Amount]]&gt;=5000,"Yes","No")</f>
        <v>No</v>
      </c>
      <c r="Y5867">
        <f>IF(CleanedData[[#This Row],[Recommend]]="Yes",1,0)</f>
        <v>0</v>
      </c>
      <c r="Z5867" s="6">
        <f>CleanedData[[#This Row],[Purchase Amount]]*0.15</f>
        <v>66.656999999999996</v>
      </c>
      <c r="AA5867" s="6">
        <f>CleanedData[[#This Row],[Purchase Amount]]*1.15</f>
        <v>511.03699999999998</v>
      </c>
    </row>
    <row r="5868" spans="1:27" x14ac:dyDescent="0.3">
      <c r="A5868">
        <v>7101</v>
      </c>
      <c r="B5868" t="s">
        <v>6093</v>
      </c>
      <c r="C5868" s="1">
        <v>45467</v>
      </c>
      <c r="D5868">
        <v>80</v>
      </c>
      <c r="E5868" t="s">
        <v>52</v>
      </c>
      <c r="F5868" t="s">
        <v>77</v>
      </c>
      <c r="G5868" t="s">
        <v>501</v>
      </c>
      <c r="H5868">
        <v>1</v>
      </c>
      <c r="I5868" t="s">
        <v>42</v>
      </c>
      <c r="J5868" t="s">
        <v>63</v>
      </c>
      <c r="K5868" t="s">
        <v>55</v>
      </c>
      <c r="L5868" t="s">
        <v>45</v>
      </c>
      <c r="M5868" t="s">
        <v>85</v>
      </c>
      <c r="N5868" t="s">
        <v>80</v>
      </c>
      <c r="O5868" t="s">
        <v>48</v>
      </c>
      <c r="P5868" t="s">
        <v>49</v>
      </c>
      <c r="Q5868" t="s">
        <v>97</v>
      </c>
      <c r="R5868" s="6">
        <f>_xlfn.XLOOKUP(CleanedData[[#This Row],[Product]],'02_Lookup_Tables'!$A$2:$A$126,'02_Lookup_Tables'!$B$2:$B$126)</f>
        <v>1482.94</v>
      </c>
      <c r="S5868" t="str">
        <f>VLOOKUP(CleanedData[[#This Row],[Product]],'02_Lookup_Tables'!$H$2:$I$126,2,FALSE)</f>
        <v>Home Devices</v>
      </c>
      <c r="T5868" t="str">
        <f>VLOOKUP(CleanedData[[#This Row],[Province]],'02_Lookup_Tables'!$D$2:$E$10,2, FALSE)</f>
        <v>Central Region</v>
      </c>
      <c r="U5868" t="str" cm="1">
        <f t="array" ref="U5868">_xlfn.IFS(CleanedData[[#This Row],[Purchase Amount]]&lt;500,"Low",
CleanedData[[#This Row],[Purchase Amount]]&lt;5000,"Medium",
TRUE,"High")</f>
        <v>Medium</v>
      </c>
      <c r="V5868" t="str">
        <f>TEXT(CleanedData[[#This Row],[Date]],"mmmm")</f>
        <v>June</v>
      </c>
      <c r="W5868" t="str">
        <f>"Q"&amp;ROUNDUP(MONTH(CleanedData[[#This Row],[Date]])/3,0)</f>
        <v>Q2</v>
      </c>
      <c r="X5868" t="str">
        <f>IF(CleanedData[[#This Row],[Purchase Amount]]&gt;=5000,"Yes","No")</f>
        <v>No</v>
      </c>
      <c r="Y5868">
        <f>IF(CleanedData[[#This Row],[Recommend]]="Yes",1,0)</f>
        <v>0</v>
      </c>
      <c r="Z5868" s="6">
        <f>CleanedData[[#This Row],[Purchase Amount]]*0.15</f>
        <v>222.441</v>
      </c>
      <c r="AA5868" s="6">
        <f>CleanedData[[#This Row],[Purchase Amount]]*1.15</f>
        <v>1705.3809999999999</v>
      </c>
    </row>
    <row r="5869" spans="1:27" x14ac:dyDescent="0.3">
      <c r="A5869">
        <v>7102</v>
      </c>
      <c r="B5869" t="s">
        <v>6094</v>
      </c>
      <c r="C5869" s="1">
        <v>45977</v>
      </c>
      <c r="D5869">
        <v>21</v>
      </c>
      <c r="E5869" t="s">
        <v>60</v>
      </c>
      <c r="F5869" t="s">
        <v>61</v>
      </c>
      <c r="G5869" t="s">
        <v>146</v>
      </c>
      <c r="H5869">
        <v>4</v>
      </c>
      <c r="I5869" t="s">
        <v>42</v>
      </c>
      <c r="J5869" t="s">
        <v>63</v>
      </c>
      <c r="K5869" t="s">
        <v>44</v>
      </c>
      <c r="L5869" t="s">
        <v>42</v>
      </c>
      <c r="N5869" t="s">
        <v>96</v>
      </c>
      <c r="O5869" t="s">
        <v>134</v>
      </c>
      <c r="P5869" t="s">
        <v>8646</v>
      </c>
      <c r="Q5869" t="s">
        <v>66</v>
      </c>
      <c r="R5869" s="6">
        <f>_xlfn.XLOOKUP(CleanedData[[#This Row],[Product]],'02_Lookup_Tables'!$A$2:$A$126,'02_Lookup_Tables'!$B$2:$B$126)</f>
        <v>27815.439999999999</v>
      </c>
      <c r="S5869" t="str">
        <f>VLOOKUP(CleanedData[[#This Row],[Product]],'02_Lookup_Tables'!$H$2:$I$126,2,FALSE)</f>
        <v>Electronics</v>
      </c>
      <c r="T5869" t="str">
        <f>VLOOKUP(CleanedData[[#This Row],[Province]],'02_Lookup_Tables'!$D$2:$E$10,2, FALSE)</f>
        <v>Southern Region</v>
      </c>
      <c r="U5869" t="str" cm="1">
        <f t="array" ref="U5869">_xlfn.IFS(CleanedData[[#This Row],[Purchase Amount]]&lt;500,"Low",
CleanedData[[#This Row],[Purchase Amount]]&lt;5000,"Medium",
TRUE,"High")</f>
        <v>High</v>
      </c>
      <c r="V5869" t="str">
        <f>TEXT(CleanedData[[#This Row],[Date]],"mmmm")</f>
        <v>November</v>
      </c>
      <c r="W5869" t="str">
        <f>"Q"&amp;ROUNDUP(MONTH(CleanedData[[#This Row],[Date]])/3,0)</f>
        <v>Q4</v>
      </c>
      <c r="X5869" t="str">
        <f>IF(CleanedData[[#This Row],[Purchase Amount]]&gt;=5000,"Yes","No")</f>
        <v>Yes</v>
      </c>
      <c r="Y5869">
        <f>IF(CleanedData[[#This Row],[Recommend]]="Yes",1,0)</f>
        <v>0</v>
      </c>
      <c r="Z5869" s="6">
        <f>CleanedData[[#This Row],[Purchase Amount]]*0.15</f>
        <v>4172.3159999999998</v>
      </c>
      <c r="AA5869" s="6">
        <f>CleanedData[[#This Row],[Purchase Amount]]*1.15</f>
        <v>31987.755999999998</v>
      </c>
    </row>
    <row r="5870" spans="1:27" x14ac:dyDescent="0.3">
      <c r="A5870">
        <v>7103</v>
      </c>
      <c r="B5870" t="s">
        <v>6095</v>
      </c>
      <c r="C5870" s="1">
        <v>45552</v>
      </c>
      <c r="D5870">
        <v>73</v>
      </c>
      <c r="E5870" t="s">
        <v>60</v>
      </c>
      <c r="F5870" t="s">
        <v>72</v>
      </c>
      <c r="G5870" t="s">
        <v>201</v>
      </c>
      <c r="H5870">
        <v>5</v>
      </c>
      <c r="I5870" t="s">
        <v>42</v>
      </c>
      <c r="J5870" t="s">
        <v>43</v>
      </c>
      <c r="K5870" t="s">
        <v>55</v>
      </c>
      <c r="L5870" t="s">
        <v>45</v>
      </c>
      <c r="M5870" t="s">
        <v>92</v>
      </c>
      <c r="N5870" t="s">
        <v>57</v>
      </c>
      <c r="O5870" t="s">
        <v>89</v>
      </c>
      <c r="P5870" t="s">
        <v>70</v>
      </c>
      <c r="Q5870" t="s">
        <v>97</v>
      </c>
      <c r="R5870" s="6">
        <f>_xlfn.XLOOKUP(CleanedData[[#This Row],[Product]],'02_Lookup_Tables'!$A$2:$A$126,'02_Lookup_Tables'!$B$2:$B$126)</f>
        <v>755.66</v>
      </c>
      <c r="S5870" t="str">
        <f>VLOOKUP(CleanedData[[#This Row],[Product]],'02_Lookup_Tables'!$H$2:$I$126,2,FALSE)</f>
        <v>Home &amp; Living</v>
      </c>
      <c r="T5870" t="str">
        <f>VLOOKUP(CleanedData[[#This Row],[Province]],'02_Lookup_Tables'!$D$2:$E$10,2, FALSE)</f>
        <v>Central Region</v>
      </c>
      <c r="U5870" t="str" cm="1">
        <f t="array" ref="U5870">_xlfn.IFS(CleanedData[[#This Row],[Purchase Amount]]&lt;500,"Low",
CleanedData[[#This Row],[Purchase Amount]]&lt;5000,"Medium",
TRUE,"High")</f>
        <v>Medium</v>
      </c>
      <c r="V5870" t="str">
        <f>TEXT(CleanedData[[#This Row],[Date]],"mmmm")</f>
        <v>September</v>
      </c>
      <c r="W5870" t="str">
        <f>"Q"&amp;ROUNDUP(MONTH(CleanedData[[#This Row],[Date]])/3,0)</f>
        <v>Q3</v>
      </c>
      <c r="X5870" t="str">
        <f>IF(CleanedData[[#This Row],[Purchase Amount]]&gt;=5000,"Yes","No")</f>
        <v>No</v>
      </c>
      <c r="Y5870">
        <f>IF(CleanedData[[#This Row],[Recommend]]="Yes",1,0)</f>
        <v>0</v>
      </c>
      <c r="Z5870" s="6">
        <f>CleanedData[[#This Row],[Purchase Amount]]*0.15</f>
        <v>113.34899999999999</v>
      </c>
      <c r="AA5870" s="6">
        <f>CleanedData[[#This Row],[Purchase Amount]]*1.15</f>
        <v>869.0089999999999</v>
      </c>
    </row>
    <row r="5871" spans="1:27" x14ac:dyDescent="0.3">
      <c r="A5871">
        <v>7104</v>
      </c>
      <c r="B5871" t="s">
        <v>6096</v>
      </c>
      <c r="C5871" s="1">
        <v>45775</v>
      </c>
      <c r="D5871">
        <v>61</v>
      </c>
      <c r="E5871" t="s">
        <v>39</v>
      </c>
      <c r="F5871" t="s">
        <v>130</v>
      </c>
      <c r="G5871" t="s">
        <v>454</v>
      </c>
      <c r="H5871">
        <v>4</v>
      </c>
      <c r="I5871" t="s">
        <v>45</v>
      </c>
      <c r="J5871" t="s">
        <v>74</v>
      </c>
      <c r="K5871" t="s">
        <v>64</v>
      </c>
      <c r="L5871" t="s">
        <v>45</v>
      </c>
      <c r="M5871" t="s">
        <v>85</v>
      </c>
      <c r="N5871" t="s">
        <v>96</v>
      </c>
      <c r="O5871" t="s">
        <v>48</v>
      </c>
      <c r="P5871" t="s">
        <v>49</v>
      </c>
      <c r="Q5871" t="s">
        <v>50</v>
      </c>
      <c r="R5871" s="6">
        <f>_xlfn.XLOOKUP(CleanedData[[#This Row],[Product]],'02_Lookup_Tables'!$A$2:$A$126,'02_Lookup_Tables'!$B$2:$B$126)</f>
        <v>2413.3000000000002</v>
      </c>
      <c r="S5871" t="str">
        <f>VLOOKUP(CleanedData[[#This Row],[Product]],'02_Lookup_Tables'!$H$2:$I$126,2,FALSE)</f>
        <v>Electronics</v>
      </c>
      <c r="T5871" t="str">
        <f>VLOOKUP(CleanedData[[#This Row],[Province]],'02_Lookup_Tables'!$D$2:$E$10,2, FALSE)</f>
        <v>Eastern Region</v>
      </c>
      <c r="U5871" t="str" cm="1">
        <f t="array" ref="U5871">_xlfn.IFS(CleanedData[[#This Row],[Purchase Amount]]&lt;500,"Low",
CleanedData[[#This Row],[Purchase Amount]]&lt;5000,"Medium",
TRUE,"High")</f>
        <v>Medium</v>
      </c>
      <c r="V5871" t="str">
        <f>TEXT(CleanedData[[#This Row],[Date]],"mmmm")</f>
        <v>April</v>
      </c>
      <c r="W5871" t="str">
        <f>"Q"&amp;ROUNDUP(MONTH(CleanedData[[#This Row],[Date]])/3,0)</f>
        <v>Q2</v>
      </c>
      <c r="X5871" t="str">
        <f>IF(CleanedData[[#This Row],[Purchase Amount]]&gt;=5000,"Yes","No")</f>
        <v>No</v>
      </c>
      <c r="Y5871">
        <f>IF(CleanedData[[#This Row],[Recommend]]="Yes",1,0)</f>
        <v>1</v>
      </c>
      <c r="Z5871" s="6">
        <f>CleanedData[[#This Row],[Purchase Amount]]*0.15</f>
        <v>361.995</v>
      </c>
      <c r="AA5871" s="6">
        <f>CleanedData[[#This Row],[Purchase Amount]]*1.15</f>
        <v>2775.2950000000001</v>
      </c>
    </row>
    <row r="5872" spans="1:27" x14ac:dyDescent="0.3">
      <c r="A5872">
        <v>7105</v>
      </c>
      <c r="B5872" t="s">
        <v>6097</v>
      </c>
      <c r="C5872" s="1">
        <v>45841</v>
      </c>
      <c r="D5872">
        <v>44</v>
      </c>
      <c r="E5872" t="s">
        <v>39</v>
      </c>
      <c r="F5872" t="s">
        <v>130</v>
      </c>
      <c r="G5872" t="s">
        <v>171</v>
      </c>
      <c r="H5872">
        <v>3</v>
      </c>
      <c r="I5872" t="s">
        <v>42</v>
      </c>
      <c r="J5872" t="s">
        <v>63</v>
      </c>
      <c r="K5872" t="s">
        <v>44</v>
      </c>
      <c r="L5872" t="s">
        <v>45</v>
      </c>
      <c r="M5872" t="s">
        <v>92</v>
      </c>
      <c r="N5872" t="s">
        <v>48</v>
      </c>
      <c r="O5872" t="s">
        <v>89</v>
      </c>
      <c r="P5872" t="s">
        <v>49</v>
      </c>
      <c r="Q5872" t="s">
        <v>81</v>
      </c>
      <c r="R5872" s="6">
        <f>_xlfn.XLOOKUP(CleanedData[[#This Row],[Product]],'02_Lookup_Tables'!$A$2:$A$126,'02_Lookup_Tables'!$B$2:$B$126)</f>
        <v>6710.27</v>
      </c>
      <c r="S5872" t="str">
        <f>VLOOKUP(CleanedData[[#This Row],[Product]],'02_Lookup_Tables'!$H$2:$I$126,2,FALSE)</f>
        <v>Home Devices</v>
      </c>
      <c r="T5872" t="str">
        <f>VLOOKUP(CleanedData[[#This Row],[Province]],'02_Lookup_Tables'!$D$2:$E$10,2, FALSE)</f>
        <v>Eastern Region</v>
      </c>
      <c r="U5872" t="str" cm="1">
        <f t="array" ref="U5872">_xlfn.IFS(CleanedData[[#This Row],[Purchase Amount]]&lt;500,"Low",
CleanedData[[#This Row],[Purchase Amount]]&lt;5000,"Medium",
TRUE,"High")</f>
        <v>High</v>
      </c>
      <c r="V5872" t="str">
        <f>TEXT(CleanedData[[#This Row],[Date]],"mmmm")</f>
        <v>July</v>
      </c>
      <c r="W5872" t="str">
        <f>"Q"&amp;ROUNDUP(MONTH(CleanedData[[#This Row],[Date]])/3,0)</f>
        <v>Q3</v>
      </c>
      <c r="X5872" t="str">
        <f>IF(CleanedData[[#This Row],[Purchase Amount]]&gt;=5000,"Yes","No")</f>
        <v>Yes</v>
      </c>
      <c r="Y5872">
        <f>IF(CleanedData[[#This Row],[Recommend]]="Yes",1,0)</f>
        <v>0</v>
      </c>
      <c r="Z5872" s="6">
        <f>CleanedData[[#This Row],[Purchase Amount]]*0.15</f>
        <v>1006.5405000000001</v>
      </c>
      <c r="AA5872" s="6">
        <f>CleanedData[[#This Row],[Purchase Amount]]*1.15</f>
        <v>7716.8104999999996</v>
      </c>
    </row>
    <row r="5873" spans="1:27" x14ac:dyDescent="0.3">
      <c r="A5873">
        <v>7106</v>
      </c>
      <c r="B5873" t="s">
        <v>6098</v>
      </c>
      <c r="C5873" s="1">
        <v>45315</v>
      </c>
      <c r="D5873">
        <v>23</v>
      </c>
      <c r="E5873" t="s">
        <v>60</v>
      </c>
      <c r="F5873" t="s">
        <v>125</v>
      </c>
      <c r="G5873" t="s">
        <v>243</v>
      </c>
      <c r="H5873">
        <v>2</v>
      </c>
      <c r="I5873" t="s">
        <v>45</v>
      </c>
      <c r="J5873" t="s">
        <v>43</v>
      </c>
      <c r="K5873" t="s">
        <v>55</v>
      </c>
      <c r="L5873" t="s">
        <v>42</v>
      </c>
      <c r="M5873" t="s">
        <v>208</v>
      </c>
      <c r="N5873" t="s">
        <v>47</v>
      </c>
      <c r="O5873" t="s">
        <v>89</v>
      </c>
      <c r="P5873" t="s">
        <v>49</v>
      </c>
      <c r="Q5873" t="s">
        <v>66</v>
      </c>
      <c r="R5873" s="6">
        <f>_xlfn.XLOOKUP(CleanedData[[#This Row],[Product]],'02_Lookup_Tables'!$A$2:$A$126,'02_Lookup_Tables'!$B$2:$B$126)</f>
        <v>551.66</v>
      </c>
      <c r="S5873" t="str">
        <f>VLOOKUP(CleanedData[[#This Row],[Product]],'02_Lookup_Tables'!$H$2:$I$126,2,FALSE)</f>
        <v>Accessories</v>
      </c>
      <c r="T5873" t="str">
        <f>VLOOKUP(CleanedData[[#This Row],[Province]],'02_Lookup_Tables'!$D$2:$E$10,2, FALSE)</f>
        <v>Western Region</v>
      </c>
      <c r="U5873" t="str" cm="1">
        <f t="array" ref="U5873">_xlfn.IFS(CleanedData[[#This Row],[Purchase Amount]]&lt;500,"Low",
CleanedData[[#This Row],[Purchase Amount]]&lt;5000,"Medium",
TRUE,"High")</f>
        <v>Medium</v>
      </c>
      <c r="V5873" t="str">
        <f>TEXT(CleanedData[[#This Row],[Date]],"mmmm")</f>
        <v>January</v>
      </c>
      <c r="W5873" t="str">
        <f>"Q"&amp;ROUNDUP(MONTH(CleanedData[[#This Row],[Date]])/3,0)</f>
        <v>Q1</v>
      </c>
      <c r="X5873" t="str">
        <f>IF(CleanedData[[#This Row],[Purchase Amount]]&gt;=5000,"Yes","No")</f>
        <v>No</v>
      </c>
      <c r="Y5873">
        <f>IF(CleanedData[[#This Row],[Recommend]]="Yes",1,0)</f>
        <v>1</v>
      </c>
      <c r="Z5873" s="6">
        <f>CleanedData[[#This Row],[Purchase Amount]]*0.15</f>
        <v>82.748999999999995</v>
      </c>
      <c r="AA5873" s="6">
        <f>CleanedData[[#This Row],[Purchase Amount]]*1.15</f>
        <v>634.40899999999988</v>
      </c>
    </row>
    <row r="5874" spans="1:27" x14ac:dyDescent="0.3">
      <c r="A5874">
        <v>7107</v>
      </c>
      <c r="B5874" t="s">
        <v>6099</v>
      </c>
      <c r="C5874" s="1">
        <v>45744</v>
      </c>
      <c r="D5874">
        <v>40</v>
      </c>
      <c r="E5874" t="s">
        <v>39</v>
      </c>
      <c r="F5874" t="s">
        <v>108</v>
      </c>
      <c r="G5874" t="s">
        <v>280</v>
      </c>
      <c r="H5874">
        <v>3</v>
      </c>
      <c r="I5874" t="s">
        <v>42</v>
      </c>
      <c r="J5874" t="s">
        <v>43</v>
      </c>
      <c r="K5874" t="s">
        <v>44</v>
      </c>
      <c r="L5874" t="s">
        <v>45</v>
      </c>
      <c r="M5874" t="s">
        <v>92</v>
      </c>
      <c r="N5874" t="s">
        <v>48</v>
      </c>
      <c r="O5874" t="s">
        <v>89</v>
      </c>
      <c r="P5874" t="s">
        <v>49</v>
      </c>
      <c r="Q5874" t="s">
        <v>81</v>
      </c>
      <c r="R5874" s="6">
        <f>_xlfn.XLOOKUP(CleanedData[[#This Row],[Product]],'02_Lookup_Tables'!$A$2:$A$126,'02_Lookup_Tables'!$B$2:$B$126)</f>
        <v>759.97</v>
      </c>
      <c r="S5874" t="str">
        <f>VLOOKUP(CleanedData[[#This Row],[Product]],'02_Lookup_Tables'!$H$2:$I$126,2,FALSE)</f>
        <v>Apparel</v>
      </c>
      <c r="T5874" t="str">
        <f>VLOOKUP(CleanedData[[#This Row],[Province]],'02_Lookup_Tables'!$D$2:$E$10,2, FALSE)</f>
        <v>Gauteng Region</v>
      </c>
      <c r="U5874" t="str" cm="1">
        <f t="array" ref="U5874">_xlfn.IFS(CleanedData[[#This Row],[Purchase Amount]]&lt;500,"Low",
CleanedData[[#This Row],[Purchase Amount]]&lt;5000,"Medium",
TRUE,"High")</f>
        <v>Medium</v>
      </c>
      <c r="V5874" t="str">
        <f>TEXT(CleanedData[[#This Row],[Date]],"mmmm")</f>
        <v>March</v>
      </c>
      <c r="W5874" t="str">
        <f>"Q"&amp;ROUNDUP(MONTH(CleanedData[[#This Row],[Date]])/3,0)</f>
        <v>Q1</v>
      </c>
      <c r="X5874" t="str">
        <f>IF(CleanedData[[#This Row],[Purchase Amount]]&gt;=5000,"Yes","No")</f>
        <v>No</v>
      </c>
      <c r="Y5874">
        <f>IF(CleanedData[[#This Row],[Recommend]]="Yes",1,0)</f>
        <v>0</v>
      </c>
      <c r="Z5874" s="6">
        <f>CleanedData[[#This Row],[Purchase Amount]]*0.15</f>
        <v>113.99550000000001</v>
      </c>
      <c r="AA5874" s="6">
        <f>CleanedData[[#This Row],[Purchase Amount]]*1.15</f>
        <v>873.96550000000002</v>
      </c>
    </row>
    <row r="5875" spans="1:27" x14ac:dyDescent="0.3">
      <c r="A5875">
        <v>7108</v>
      </c>
      <c r="B5875" t="s">
        <v>6100</v>
      </c>
      <c r="C5875" s="1">
        <v>45326</v>
      </c>
      <c r="D5875">
        <v>53</v>
      </c>
      <c r="E5875" t="s">
        <v>39</v>
      </c>
      <c r="F5875" t="s">
        <v>61</v>
      </c>
      <c r="G5875" t="s">
        <v>128</v>
      </c>
      <c r="H5875">
        <v>2</v>
      </c>
      <c r="I5875" t="s">
        <v>42</v>
      </c>
      <c r="J5875" t="s">
        <v>74</v>
      </c>
      <c r="K5875" t="s">
        <v>64</v>
      </c>
      <c r="L5875" t="s">
        <v>42</v>
      </c>
      <c r="M5875" t="s">
        <v>175</v>
      </c>
      <c r="N5875" t="s">
        <v>47</v>
      </c>
      <c r="O5875" t="s">
        <v>89</v>
      </c>
      <c r="P5875" t="s">
        <v>49</v>
      </c>
      <c r="Q5875" t="s">
        <v>93</v>
      </c>
      <c r="R5875" s="6">
        <f>_xlfn.XLOOKUP(CleanedData[[#This Row],[Product]],'02_Lookup_Tables'!$A$2:$A$126,'02_Lookup_Tables'!$B$2:$B$126)</f>
        <v>3747.26</v>
      </c>
      <c r="S5875" t="str">
        <f>VLOOKUP(CleanedData[[#This Row],[Product]],'02_Lookup_Tables'!$H$2:$I$126,2,FALSE)</f>
        <v>Apparel</v>
      </c>
      <c r="T5875" t="str">
        <f>VLOOKUP(CleanedData[[#This Row],[Province]],'02_Lookup_Tables'!$D$2:$E$10,2, FALSE)</f>
        <v>Southern Region</v>
      </c>
      <c r="U5875" t="str" cm="1">
        <f t="array" ref="U5875">_xlfn.IFS(CleanedData[[#This Row],[Purchase Amount]]&lt;500,"Low",
CleanedData[[#This Row],[Purchase Amount]]&lt;5000,"Medium",
TRUE,"High")</f>
        <v>Medium</v>
      </c>
      <c r="V5875" t="str">
        <f>TEXT(CleanedData[[#This Row],[Date]],"mmmm")</f>
        <v>February</v>
      </c>
      <c r="W5875" t="str">
        <f>"Q"&amp;ROUNDUP(MONTH(CleanedData[[#This Row],[Date]])/3,0)</f>
        <v>Q1</v>
      </c>
      <c r="X5875" t="str">
        <f>IF(CleanedData[[#This Row],[Purchase Amount]]&gt;=5000,"Yes","No")</f>
        <v>No</v>
      </c>
      <c r="Y5875">
        <f>IF(CleanedData[[#This Row],[Recommend]]="Yes",1,0)</f>
        <v>0</v>
      </c>
      <c r="Z5875" s="6">
        <f>CleanedData[[#This Row],[Purchase Amount]]*0.15</f>
        <v>562.08900000000006</v>
      </c>
      <c r="AA5875" s="6">
        <f>CleanedData[[#This Row],[Purchase Amount]]*1.15</f>
        <v>4309.3490000000002</v>
      </c>
    </row>
    <row r="5876" spans="1:27" x14ac:dyDescent="0.3">
      <c r="A5876">
        <v>7109</v>
      </c>
      <c r="B5876" t="s">
        <v>6101</v>
      </c>
      <c r="C5876" s="1">
        <v>45988</v>
      </c>
      <c r="D5876">
        <v>76</v>
      </c>
      <c r="E5876" t="s">
        <v>52</v>
      </c>
      <c r="F5876" t="s">
        <v>68</v>
      </c>
      <c r="G5876" t="s">
        <v>111</v>
      </c>
      <c r="H5876">
        <v>2</v>
      </c>
      <c r="I5876" t="s">
        <v>45</v>
      </c>
      <c r="J5876" t="s">
        <v>74</v>
      </c>
      <c r="K5876" t="s">
        <v>64</v>
      </c>
      <c r="L5876" t="s">
        <v>45</v>
      </c>
      <c r="M5876" t="s">
        <v>156</v>
      </c>
      <c r="N5876" t="s">
        <v>47</v>
      </c>
      <c r="O5876" t="s">
        <v>148</v>
      </c>
      <c r="P5876" t="s">
        <v>70</v>
      </c>
      <c r="Q5876" t="s">
        <v>97</v>
      </c>
      <c r="R5876" s="6">
        <f>_xlfn.XLOOKUP(CleanedData[[#This Row],[Product]],'02_Lookup_Tables'!$A$2:$A$126,'02_Lookup_Tables'!$B$2:$B$126)</f>
        <v>3576.97</v>
      </c>
      <c r="S5876" t="str">
        <f>VLOOKUP(CleanedData[[#This Row],[Product]],'02_Lookup_Tables'!$H$2:$I$126,2,FALSE)</f>
        <v>Home Devices</v>
      </c>
      <c r="T5876" t="str">
        <f>VLOOKUP(CleanedData[[#This Row],[Province]],'02_Lookup_Tables'!$D$2:$E$10,2, FALSE)</f>
        <v>Northern Region</v>
      </c>
      <c r="U5876" t="str" cm="1">
        <f t="array" ref="U5876">_xlfn.IFS(CleanedData[[#This Row],[Purchase Amount]]&lt;500,"Low",
CleanedData[[#This Row],[Purchase Amount]]&lt;5000,"Medium",
TRUE,"High")</f>
        <v>Medium</v>
      </c>
      <c r="V5876" t="str">
        <f>TEXT(CleanedData[[#This Row],[Date]],"mmmm")</f>
        <v>November</v>
      </c>
      <c r="W5876" t="str">
        <f>"Q"&amp;ROUNDUP(MONTH(CleanedData[[#This Row],[Date]])/3,0)</f>
        <v>Q4</v>
      </c>
      <c r="X5876" t="str">
        <f>IF(CleanedData[[#This Row],[Purchase Amount]]&gt;=5000,"Yes","No")</f>
        <v>No</v>
      </c>
      <c r="Y5876">
        <f>IF(CleanedData[[#This Row],[Recommend]]="Yes",1,0)</f>
        <v>1</v>
      </c>
      <c r="Z5876" s="6">
        <f>CleanedData[[#This Row],[Purchase Amount]]*0.15</f>
        <v>536.54549999999995</v>
      </c>
      <c r="AA5876" s="6">
        <f>CleanedData[[#This Row],[Purchase Amount]]*1.15</f>
        <v>4113.5154999999995</v>
      </c>
    </row>
    <row r="5877" spans="1:27" x14ac:dyDescent="0.3">
      <c r="A5877">
        <v>7111</v>
      </c>
      <c r="B5877" t="s">
        <v>6102</v>
      </c>
      <c r="C5877" s="1">
        <v>45806</v>
      </c>
      <c r="D5877">
        <v>66</v>
      </c>
      <c r="E5877" t="s">
        <v>39</v>
      </c>
      <c r="F5877" t="s">
        <v>61</v>
      </c>
      <c r="G5877" t="s">
        <v>168</v>
      </c>
      <c r="H5877">
        <v>1</v>
      </c>
      <c r="I5877" t="s">
        <v>45</v>
      </c>
      <c r="J5877" t="s">
        <v>43</v>
      </c>
      <c r="K5877" t="s">
        <v>64</v>
      </c>
      <c r="L5877" t="s">
        <v>42</v>
      </c>
      <c r="M5877" t="s">
        <v>85</v>
      </c>
      <c r="N5877" t="s">
        <v>80</v>
      </c>
      <c r="O5877" t="s">
        <v>48</v>
      </c>
      <c r="P5877" t="s">
        <v>49</v>
      </c>
      <c r="Q5877" t="s">
        <v>97</v>
      </c>
      <c r="R5877" s="6">
        <f>_xlfn.XLOOKUP(CleanedData[[#This Row],[Product]],'02_Lookup_Tables'!$A$2:$A$126,'02_Lookup_Tables'!$B$2:$B$126)</f>
        <v>14729.04</v>
      </c>
      <c r="S5877" t="str">
        <f>VLOOKUP(CleanedData[[#This Row],[Product]],'02_Lookup_Tables'!$H$2:$I$126,2,FALSE)</f>
        <v>Electronics</v>
      </c>
      <c r="T5877" t="str">
        <f>VLOOKUP(CleanedData[[#This Row],[Province]],'02_Lookup_Tables'!$D$2:$E$10,2, FALSE)</f>
        <v>Southern Region</v>
      </c>
      <c r="U5877" t="str" cm="1">
        <f t="array" ref="U5877">_xlfn.IFS(CleanedData[[#This Row],[Purchase Amount]]&lt;500,"Low",
CleanedData[[#This Row],[Purchase Amount]]&lt;5000,"Medium",
TRUE,"High")</f>
        <v>High</v>
      </c>
      <c r="V5877" t="str">
        <f>TEXT(CleanedData[[#This Row],[Date]],"mmmm")</f>
        <v>May</v>
      </c>
      <c r="W5877" t="str">
        <f>"Q"&amp;ROUNDUP(MONTH(CleanedData[[#This Row],[Date]])/3,0)</f>
        <v>Q2</v>
      </c>
      <c r="X5877" t="str">
        <f>IF(CleanedData[[#This Row],[Purchase Amount]]&gt;=5000,"Yes","No")</f>
        <v>Yes</v>
      </c>
      <c r="Y5877">
        <f>IF(CleanedData[[#This Row],[Recommend]]="Yes",1,0)</f>
        <v>1</v>
      </c>
      <c r="Z5877" s="6">
        <f>CleanedData[[#This Row],[Purchase Amount]]*0.15</f>
        <v>2209.3560000000002</v>
      </c>
      <c r="AA5877" s="6">
        <f>CleanedData[[#This Row],[Purchase Amount]]*1.15</f>
        <v>16938.396000000001</v>
      </c>
    </row>
    <row r="5878" spans="1:27" x14ac:dyDescent="0.3">
      <c r="A5878">
        <v>7112</v>
      </c>
      <c r="B5878" t="s">
        <v>6103</v>
      </c>
      <c r="C5878" s="1">
        <v>45333</v>
      </c>
      <c r="D5878">
        <v>57</v>
      </c>
      <c r="E5878" t="s">
        <v>52</v>
      </c>
      <c r="F5878" t="s">
        <v>61</v>
      </c>
      <c r="G5878" t="s">
        <v>248</v>
      </c>
      <c r="H5878">
        <v>3</v>
      </c>
      <c r="I5878" t="s">
        <v>42</v>
      </c>
      <c r="J5878" t="s">
        <v>63</v>
      </c>
      <c r="K5878" t="s">
        <v>55</v>
      </c>
      <c r="L5878" t="s">
        <v>45</v>
      </c>
      <c r="M5878" t="s">
        <v>165</v>
      </c>
      <c r="N5878" t="s">
        <v>48</v>
      </c>
      <c r="O5878" t="s">
        <v>89</v>
      </c>
      <c r="P5878" t="s">
        <v>49</v>
      </c>
      <c r="Q5878" t="s">
        <v>50</v>
      </c>
      <c r="R5878" s="6">
        <f>_xlfn.XLOOKUP(CleanedData[[#This Row],[Product]],'02_Lookup_Tables'!$A$2:$A$126,'02_Lookup_Tables'!$B$2:$B$126)</f>
        <v>8798.49</v>
      </c>
      <c r="S5878" t="str">
        <f>VLOOKUP(CleanedData[[#This Row],[Product]],'02_Lookup_Tables'!$H$2:$I$126,2,FALSE)</f>
        <v>Toys &amp; Games</v>
      </c>
      <c r="T5878" t="str">
        <f>VLOOKUP(CleanedData[[#This Row],[Province]],'02_Lookup_Tables'!$D$2:$E$10,2, FALSE)</f>
        <v>Southern Region</v>
      </c>
      <c r="U5878" t="str" cm="1">
        <f t="array" ref="U5878">_xlfn.IFS(CleanedData[[#This Row],[Purchase Amount]]&lt;500,"Low",
CleanedData[[#This Row],[Purchase Amount]]&lt;5000,"Medium",
TRUE,"High")</f>
        <v>High</v>
      </c>
      <c r="V5878" t="str">
        <f>TEXT(CleanedData[[#This Row],[Date]],"mmmm")</f>
        <v>February</v>
      </c>
      <c r="W5878" t="str">
        <f>"Q"&amp;ROUNDUP(MONTH(CleanedData[[#This Row],[Date]])/3,0)</f>
        <v>Q1</v>
      </c>
      <c r="X5878" t="str">
        <f>IF(CleanedData[[#This Row],[Purchase Amount]]&gt;=5000,"Yes","No")</f>
        <v>Yes</v>
      </c>
      <c r="Y5878">
        <f>IF(CleanedData[[#This Row],[Recommend]]="Yes",1,0)</f>
        <v>0</v>
      </c>
      <c r="Z5878" s="6">
        <f>CleanedData[[#This Row],[Purchase Amount]]*0.15</f>
        <v>1319.7735</v>
      </c>
      <c r="AA5878" s="6">
        <f>CleanedData[[#This Row],[Purchase Amount]]*1.15</f>
        <v>10118.263499999999</v>
      </c>
    </row>
    <row r="5879" spans="1:27" x14ac:dyDescent="0.3">
      <c r="A5879">
        <v>7113</v>
      </c>
      <c r="B5879" t="s">
        <v>6104</v>
      </c>
      <c r="C5879" s="1">
        <v>45471</v>
      </c>
      <c r="D5879">
        <v>54</v>
      </c>
      <c r="E5879" t="s">
        <v>52</v>
      </c>
      <c r="F5879" t="s">
        <v>61</v>
      </c>
      <c r="G5879" t="s">
        <v>976</v>
      </c>
      <c r="H5879">
        <v>3</v>
      </c>
      <c r="I5879" t="s">
        <v>42</v>
      </c>
      <c r="J5879" t="s">
        <v>43</v>
      </c>
      <c r="K5879" t="s">
        <v>55</v>
      </c>
      <c r="L5879" t="s">
        <v>42</v>
      </c>
      <c r="M5879" t="s">
        <v>88</v>
      </c>
      <c r="N5879" t="s">
        <v>48</v>
      </c>
      <c r="O5879" t="s">
        <v>89</v>
      </c>
      <c r="P5879" t="s">
        <v>49</v>
      </c>
      <c r="Q5879" t="s">
        <v>93</v>
      </c>
      <c r="R5879" s="6">
        <f>_xlfn.XLOOKUP(CleanedData[[#This Row],[Product]],'02_Lookup_Tables'!$A$2:$A$126,'02_Lookup_Tables'!$B$2:$B$126)</f>
        <v>412.16</v>
      </c>
      <c r="S5879" t="str">
        <f>VLOOKUP(CleanedData[[#This Row],[Product]],'02_Lookup_Tables'!$H$2:$I$126,2,FALSE)</f>
        <v>Apparel</v>
      </c>
      <c r="T5879" t="str">
        <f>VLOOKUP(CleanedData[[#This Row],[Province]],'02_Lookup_Tables'!$D$2:$E$10,2, FALSE)</f>
        <v>Southern Region</v>
      </c>
      <c r="U5879" t="str" cm="1">
        <f t="array" ref="U5879">_xlfn.IFS(CleanedData[[#This Row],[Purchase Amount]]&lt;500,"Low",
CleanedData[[#This Row],[Purchase Amount]]&lt;5000,"Medium",
TRUE,"High")</f>
        <v>Low</v>
      </c>
      <c r="V5879" t="str">
        <f>TEXT(CleanedData[[#This Row],[Date]],"mmmm")</f>
        <v>June</v>
      </c>
      <c r="W5879" t="str">
        <f>"Q"&amp;ROUNDUP(MONTH(CleanedData[[#This Row],[Date]])/3,0)</f>
        <v>Q2</v>
      </c>
      <c r="X5879" t="str">
        <f>IF(CleanedData[[#This Row],[Purchase Amount]]&gt;=5000,"Yes","No")</f>
        <v>No</v>
      </c>
      <c r="Y5879">
        <f>IF(CleanedData[[#This Row],[Recommend]]="Yes",1,0)</f>
        <v>0</v>
      </c>
      <c r="Z5879" s="6">
        <f>CleanedData[[#This Row],[Purchase Amount]]*0.15</f>
        <v>61.823999999999998</v>
      </c>
      <c r="AA5879" s="6">
        <f>CleanedData[[#This Row],[Purchase Amount]]*1.15</f>
        <v>473.98399999999998</v>
      </c>
    </row>
    <row r="5880" spans="1:27" x14ac:dyDescent="0.3">
      <c r="A5880">
        <v>7114</v>
      </c>
      <c r="B5880" t="s">
        <v>6105</v>
      </c>
      <c r="C5880" s="1">
        <v>45441</v>
      </c>
      <c r="D5880">
        <v>73</v>
      </c>
      <c r="E5880" t="s">
        <v>52</v>
      </c>
      <c r="F5880" t="s">
        <v>83</v>
      </c>
      <c r="G5880" t="s">
        <v>146</v>
      </c>
      <c r="H5880">
        <v>2</v>
      </c>
      <c r="I5880" t="s">
        <v>45</v>
      </c>
      <c r="J5880" t="s">
        <v>69</v>
      </c>
      <c r="K5880" t="s">
        <v>44</v>
      </c>
      <c r="L5880" t="s">
        <v>42</v>
      </c>
      <c r="M5880" t="s">
        <v>65</v>
      </c>
      <c r="N5880" t="s">
        <v>47</v>
      </c>
      <c r="O5880" t="s">
        <v>89</v>
      </c>
      <c r="P5880" t="s">
        <v>49</v>
      </c>
      <c r="Q5880" t="s">
        <v>97</v>
      </c>
      <c r="R5880" s="6">
        <f>_xlfn.XLOOKUP(CleanedData[[#This Row],[Product]],'02_Lookup_Tables'!$A$2:$A$126,'02_Lookup_Tables'!$B$2:$B$126)</f>
        <v>27815.439999999999</v>
      </c>
      <c r="S5880" t="str">
        <f>VLOOKUP(CleanedData[[#This Row],[Product]],'02_Lookup_Tables'!$H$2:$I$126,2,FALSE)</f>
        <v>Electronics</v>
      </c>
      <c r="T5880" t="str">
        <f>VLOOKUP(CleanedData[[#This Row],[Province]],'02_Lookup_Tables'!$D$2:$E$10,2, FALSE)</f>
        <v>Western Region</v>
      </c>
      <c r="U5880" t="str" cm="1">
        <f t="array" ref="U5880">_xlfn.IFS(CleanedData[[#This Row],[Purchase Amount]]&lt;500,"Low",
CleanedData[[#This Row],[Purchase Amount]]&lt;5000,"Medium",
TRUE,"High")</f>
        <v>High</v>
      </c>
      <c r="V5880" t="str">
        <f>TEXT(CleanedData[[#This Row],[Date]],"mmmm")</f>
        <v>May</v>
      </c>
      <c r="W5880" t="str">
        <f>"Q"&amp;ROUNDUP(MONTH(CleanedData[[#This Row],[Date]])/3,0)</f>
        <v>Q2</v>
      </c>
      <c r="X5880" t="str">
        <f>IF(CleanedData[[#This Row],[Purchase Amount]]&gt;=5000,"Yes","No")</f>
        <v>Yes</v>
      </c>
      <c r="Y5880">
        <f>IF(CleanedData[[#This Row],[Recommend]]="Yes",1,0)</f>
        <v>1</v>
      </c>
      <c r="Z5880" s="6">
        <f>CleanedData[[#This Row],[Purchase Amount]]*0.15</f>
        <v>4172.3159999999998</v>
      </c>
      <c r="AA5880" s="6">
        <f>CleanedData[[#This Row],[Purchase Amount]]*1.15</f>
        <v>31987.755999999998</v>
      </c>
    </row>
    <row r="5881" spans="1:27" x14ac:dyDescent="0.3">
      <c r="A5881">
        <v>7117</v>
      </c>
      <c r="B5881" t="s">
        <v>6106</v>
      </c>
      <c r="C5881" s="1">
        <v>45570</v>
      </c>
      <c r="D5881">
        <v>42</v>
      </c>
      <c r="E5881" t="s">
        <v>39</v>
      </c>
      <c r="F5881" t="s">
        <v>125</v>
      </c>
      <c r="G5881" t="s">
        <v>336</v>
      </c>
      <c r="H5881">
        <v>4</v>
      </c>
      <c r="I5881" t="s">
        <v>45</v>
      </c>
      <c r="J5881" t="s">
        <v>69</v>
      </c>
      <c r="K5881" t="s">
        <v>44</v>
      </c>
      <c r="L5881" t="s">
        <v>42</v>
      </c>
      <c r="M5881" t="s">
        <v>75</v>
      </c>
      <c r="N5881" t="s">
        <v>96</v>
      </c>
      <c r="O5881" t="s">
        <v>89</v>
      </c>
      <c r="P5881" t="s">
        <v>70</v>
      </c>
      <c r="Q5881" t="s">
        <v>81</v>
      </c>
      <c r="R5881" s="6">
        <f>_xlfn.XLOOKUP(CleanedData[[#This Row],[Product]],'02_Lookup_Tables'!$A$2:$A$126,'02_Lookup_Tables'!$B$2:$B$126)</f>
        <v>812.2</v>
      </c>
      <c r="S5881" t="str">
        <f>VLOOKUP(CleanedData[[#This Row],[Product]],'02_Lookup_Tables'!$H$2:$I$126,2,FALSE)</f>
        <v>Sports &amp; Outdoors</v>
      </c>
      <c r="T5881" t="str">
        <f>VLOOKUP(CleanedData[[#This Row],[Province]],'02_Lookup_Tables'!$D$2:$E$10,2, FALSE)</f>
        <v>Western Region</v>
      </c>
      <c r="U5881" t="str" cm="1">
        <f t="array" ref="U5881">_xlfn.IFS(CleanedData[[#This Row],[Purchase Amount]]&lt;500,"Low",
CleanedData[[#This Row],[Purchase Amount]]&lt;5000,"Medium",
TRUE,"High")</f>
        <v>Medium</v>
      </c>
      <c r="V5881" t="str">
        <f>TEXT(CleanedData[[#This Row],[Date]],"mmmm")</f>
        <v>October</v>
      </c>
      <c r="W5881" t="str">
        <f>"Q"&amp;ROUNDUP(MONTH(CleanedData[[#This Row],[Date]])/3,0)</f>
        <v>Q4</v>
      </c>
      <c r="X5881" t="str">
        <f>IF(CleanedData[[#This Row],[Purchase Amount]]&gt;=5000,"Yes","No")</f>
        <v>No</v>
      </c>
      <c r="Y5881">
        <f>IF(CleanedData[[#This Row],[Recommend]]="Yes",1,0)</f>
        <v>1</v>
      </c>
      <c r="Z5881" s="6">
        <f>CleanedData[[#This Row],[Purchase Amount]]*0.15</f>
        <v>121.83</v>
      </c>
      <c r="AA5881" s="6">
        <f>CleanedData[[#This Row],[Purchase Amount]]*1.15</f>
        <v>934.03</v>
      </c>
    </row>
    <row r="5882" spans="1:27" x14ac:dyDescent="0.3">
      <c r="A5882">
        <v>7118</v>
      </c>
      <c r="B5882" t="s">
        <v>6107</v>
      </c>
      <c r="C5882" s="1">
        <v>45858</v>
      </c>
      <c r="D5882">
        <v>79</v>
      </c>
      <c r="E5882" t="s">
        <v>60</v>
      </c>
      <c r="F5882" t="s">
        <v>68</v>
      </c>
      <c r="G5882" t="s">
        <v>301</v>
      </c>
      <c r="H5882">
        <v>1</v>
      </c>
      <c r="I5882" t="s">
        <v>45</v>
      </c>
      <c r="J5882" t="s">
        <v>63</v>
      </c>
      <c r="K5882" t="s">
        <v>55</v>
      </c>
      <c r="L5882" t="s">
        <v>45</v>
      </c>
      <c r="M5882" t="s">
        <v>175</v>
      </c>
      <c r="N5882" t="s">
        <v>80</v>
      </c>
      <c r="O5882" t="s">
        <v>89</v>
      </c>
      <c r="P5882" t="s">
        <v>49</v>
      </c>
      <c r="Q5882" t="s">
        <v>97</v>
      </c>
      <c r="R5882" s="6">
        <f>_xlfn.XLOOKUP(CleanedData[[#This Row],[Product]],'02_Lookup_Tables'!$A$2:$A$126,'02_Lookup_Tables'!$B$2:$B$126)</f>
        <v>1000.7</v>
      </c>
      <c r="S5882" t="str">
        <f>VLOOKUP(CleanedData[[#This Row],[Product]],'02_Lookup_Tables'!$H$2:$I$126,2,FALSE)</f>
        <v>Toys &amp; Games</v>
      </c>
      <c r="T5882" t="str">
        <f>VLOOKUP(CleanedData[[#This Row],[Province]],'02_Lookup_Tables'!$D$2:$E$10,2, FALSE)</f>
        <v>Northern Region</v>
      </c>
      <c r="U5882" t="str" cm="1">
        <f t="array" ref="U5882">_xlfn.IFS(CleanedData[[#This Row],[Purchase Amount]]&lt;500,"Low",
CleanedData[[#This Row],[Purchase Amount]]&lt;5000,"Medium",
TRUE,"High")</f>
        <v>Medium</v>
      </c>
      <c r="V5882" t="str">
        <f>TEXT(CleanedData[[#This Row],[Date]],"mmmm")</f>
        <v>July</v>
      </c>
      <c r="W5882" t="str">
        <f>"Q"&amp;ROUNDUP(MONTH(CleanedData[[#This Row],[Date]])/3,0)</f>
        <v>Q3</v>
      </c>
      <c r="X5882" t="str">
        <f>IF(CleanedData[[#This Row],[Purchase Amount]]&gt;=5000,"Yes","No")</f>
        <v>No</v>
      </c>
      <c r="Y5882">
        <f>IF(CleanedData[[#This Row],[Recommend]]="Yes",1,0)</f>
        <v>1</v>
      </c>
      <c r="Z5882" s="6">
        <f>CleanedData[[#This Row],[Purchase Amount]]*0.15</f>
        <v>150.10499999999999</v>
      </c>
      <c r="AA5882" s="6">
        <f>CleanedData[[#This Row],[Purchase Amount]]*1.15</f>
        <v>1150.8050000000001</v>
      </c>
    </row>
    <row r="5883" spans="1:27" x14ac:dyDescent="0.3">
      <c r="A5883">
        <v>7119</v>
      </c>
      <c r="B5883" t="s">
        <v>6108</v>
      </c>
      <c r="C5883" s="1">
        <v>45302</v>
      </c>
      <c r="D5883">
        <v>30</v>
      </c>
      <c r="E5883" t="s">
        <v>60</v>
      </c>
      <c r="F5883" t="s">
        <v>68</v>
      </c>
      <c r="G5883" t="s">
        <v>62</v>
      </c>
      <c r="H5883">
        <v>5</v>
      </c>
      <c r="I5883" t="s">
        <v>45</v>
      </c>
      <c r="J5883" t="s">
        <v>69</v>
      </c>
      <c r="K5883" t="s">
        <v>44</v>
      </c>
      <c r="L5883" t="s">
        <v>45</v>
      </c>
      <c r="M5883" t="s">
        <v>112</v>
      </c>
      <c r="N5883" t="s">
        <v>57</v>
      </c>
      <c r="O5883" t="s">
        <v>48</v>
      </c>
      <c r="P5883" t="s">
        <v>49</v>
      </c>
      <c r="Q5883" t="s">
        <v>58</v>
      </c>
      <c r="R5883" s="6">
        <f>_xlfn.XLOOKUP(CleanedData[[#This Row],[Product]],'02_Lookup_Tables'!$A$2:$A$126,'02_Lookup_Tables'!$B$2:$B$126)</f>
        <v>230.14</v>
      </c>
      <c r="S5883" t="str">
        <f>VLOOKUP(CleanedData[[#This Row],[Product]],'02_Lookup_Tables'!$H$2:$I$126,2,FALSE)</f>
        <v>Sports &amp; Outdoors</v>
      </c>
      <c r="T5883" t="str">
        <f>VLOOKUP(CleanedData[[#This Row],[Province]],'02_Lookup_Tables'!$D$2:$E$10,2, FALSE)</f>
        <v>Northern Region</v>
      </c>
      <c r="U5883" t="str" cm="1">
        <f t="array" ref="U5883">_xlfn.IFS(CleanedData[[#This Row],[Purchase Amount]]&lt;500,"Low",
CleanedData[[#This Row],[Purchase Amount]]&lt;5000,"Medium",
TRUE,"High")</f>
        <v>Low</v>
      </c>
      <c r="V5883" t="str">
        <f>TEXT(CleanedData[[#This Row],[Date]],"mmmm")</f>
        <v>January</v>
      </c>
      <c r="W5883" t="str">
        <f>"Q"&amp;ROUNDUP(MONTH(CleanedData[[#This Row],[Date]])/3,0)</f>
        <v>Q1</v>
      </c>
      <c r="X5883" t="str">
        <f>IF(CleanedData[[#This Row],[Purchase Amount]]&gt;=5000,"Yes","No")</f>
        <v>No</v>
      </c>
      <c r="Y5883">
        <f>IF(CleanedData[[#This Row],[Recommend]]="Yes",1,0)</f>
        <v>1</v>
      </c>
      <c r="Z5883" s="6">
        <f>CleanedData[[#This Row],[Purchase Amount]]*0.15</f>
        <v>34.520999999999994</v>
      </c>
      <c r="AA5883" s="6">
        <f>CleanedData[[#This Row],[Purchase Amount]]*1.15</f>
        <v>264.66099999999994</v>
      </c>
    </row>
    <row r="5884" spans="1:27" x14ac:dyDescent="0.3">
      <c r="A5884">
        <v>7120</v>
      </c>
      <c r="B5884" t="s">
        <v>6109</v>
      </c>
      <c r="C5884" s="1">
        <v>45442</v>
      </c>
      <c r="D5884">
        <v>51</v>
      </c>
      <c r="E5884" t="s">
        <v>52</v>
      </c>
      <c r="F5884" t="s">
        <v>68</v>
      </c>
      <c r="G5884" t="s">
        <v>91</v>
      </c>
      <c r="H5884">
        <v>5</v>
      </c>
      <c r="I5884" t="s">
        <v>42</v>
      </c>
      <c r="J5884" t="s">
        <v>69</v>
      </c>
      <c r="K5884" t="s">
        <v>64</v>
      </c>
      <c r="L5884" t="s">
        <v>45</v>
      </c>
      <c r="N5884" t="s">
        <v>57</v>
      </c>
      <c r="O5884" t="s">
        <v>134</v>
      </c>
      <c r="P5884" t="s">
        <v>8646</v>
      </c>
      <c r="Q5884" t="s">
        <v>93</v>
      </c>
      <c r="R5884" s="6">
        <f>_xlfn.XLOOKUP(CleanedData[[#This Row],[Product]],'02_Lookup_Tables'!$A$2:$A$126,'02_Lookup_Tables'!$B$2:$B$126)</f>
        <v>1370.56</v>
      </c>
      <c r="S5884" t="str">
        <f>VLOOKUP(CleanedData[[#This Row],[Product]],'02_Lookup_Tables'!$H$2:$I$126,2,FALSE)</f>
        <v>Electronics</v>
      </c>
      <c r="T5884" t="str">
        <f>VLOOKUP(CleanedData[[#This Row],[Province]],'02_Lookup_Tables'!$D$2:$E$10,2, FALSE)</f>
        <v>Northern Region</v>
      </c>
      <c r="U5884" t="str" cm="1">
        <f t="array" ref="U5884">_xlfn.IFS(CleanedData[[#This Row],[Purchase Amount]]&lt;500,"Low",
CleanedData[[#This Row],[Purchase Amount]]&lt;5000,"Medium",
TRUE,"High")</f>
        <v>Medium</v>
      </c>
      <c r="V5884" t="str">
        <f>TEXT(CleanedData[[#This Row],[Date]],"mmmm")</f>
        <v>May</v>
      </c>
      <c r="W5884" t="str">
        <f>"Q"&amp;ROUNDUP(MONTH(CleanedData[[#This Row],[Date]])/3,0)</f>
        <v>Q2</v>
      </c>
      <c r="X5884" t="str">
        <f>IF(CleanedData[[#This Row],[Purchase Amount]]&gt;=5000,"Yes","No")</f>
        <v>No</v>
      </c>
      <c r="Y5884">
        <f>IF(CleanedData[[#This Row],[Recommend]]="Yes",1,0)</f>
        <v>0</v>
      </c>
      <c r="Z5884" s="6">
        <f>CleanedData[[#This Row],[Purchase Amount]]*0.15</f>
        <v>205.58399999999997</v>
      </c>
      <c r="AA5884" s="6">
        <f>CleanedData[[#This Row],[Purchase Amount]]*1.15</f>
        <v>1576.1439999999998</v>
      </c>
    </row>
    <row r="5885" spans="1:27" x14ac:dyDescent="0.3">
      <c r="A5885">
        <v>7121</v>
      </c>
      <c r="B5885" t="s">
        <v>6110</v>
      </c>
      <c r="C5885" s="1">
        <v>45484</v>
      </c>
      <c r="D5885">
        <v>20</v>
      </c>
      <c r="E5885" t="s">
        <v>60</v>
      </c>
      <c r="F5885" t="s">
        <v>108</v>
      </c>
      <c r="G5885" t="s">
        <v>198</v>
      </c>
      <c r="H5885">
        <v>3</v>
      </c>
      <c r="I5885" t="s">
        <v>45</v>
      </c>
      <c r="J5885" t="s">
        <v>54</v>
      </c>
      <c r="K5885" t="s">
        <v>44</v>
      </c>
      <c r="L5885" t="s">
        <v>45</v>
      </c>
      <c r="M5885" t="s">
        <v>85</v>
      </c>
      <c r="N5885" t="s">
        <v>48</v>
      </c>
      <c r="O5885" t="s">
        <v>48</v>
      </c>
      <c r="P5885" t="s">
        <v>70</v>
      </c>
      <c r="Q5885" t="s">
        <v>66</v>
      </c>
      <c r="R5885" s="6">
        <f>_xlfn.XLOOKUP(CleanedData[[#This Row],[Product]],'02_Lookup_Tables'!$A$2:$A$126,'02_Lookup_Tables'!$B$2:$B$126)</f>
        <v>2099.4</v>
      </c>
      <c r="S5885" t="str">
        <f>VLOOKUP(CleanedData[[#This Row],[Product]],'02_Lookup_Tables'!$H$2:$I$126,2,FALSE)</f>
        <v>Sports &amp; Outdoors</v>
      </c>
      <c r="T5885" t="str">
        <f>VLOOKUP(CleanedData[[#This Row],[Province]],'02_Lookup_Tables'!$D$2:$E$10,2, FALSE)</f>
        <v>Gauteng Region</v>
      </c>
      <c r="U5885" t="str" cm="1">
        <f t="array" ref="U5885">_xlfn.IFS(CleanedData[[#This Row],[Purchase Amount]]&lt;500,"Low",
CleanedData[[#This Row],[Purchase Amount]]&lt;5000,"Medium",
TRUE,"High")</f>
        <v>Medium</v>
      </c>
      <c r="V5885" t="str">
        <f>TEXT(CleanedData[[#This Row],[Date]],"mmmm")</f>
        <v>July</v>
      </c>
      <c r="W5885" t="str">
        <f>"Q"&amp;ROUNDUP(MONTH(CleanedData[[#This Row],[Date]])/3,0)</f>
        <v>Q3</v>
      </c>
      <c r="X5885" t="str">
        <f>IF(CleanedData[[#This Row],[Purchase Amount]]&gt;=5000,"Yes","No")</f>
        <v>No</v>
      </c>
      <c r="Y5885">
        <f>IF(CleanedData[[#This Row],[Recommend]]="Yes",1,0)</f>
        <v>1</v>
      </c>
      <c r="Z5885" s="6">
        <f>CleanedData[[#This Row],[Purchase Amount]]*0.15</f>
        <v>314.91000000000003</v>
      </c>
      <c r="AA5885" s="6">
        <f>CleanedData[[#This Row],[Purchase Amount]]*1.15</f>
        <v>2414.31</v>
      </c>
    </row>
    <row r="5886" spans="1:27" x14ac:dyDescent="0.3">
      <c r="A5886">
        <v>7122</v>
      </c>
      <c r="B5886" t="s">
        <v>6111</v>
      </c>
      <c r="C5886" s="1">
        <v>45808</v>
      </c>
      <c r="D5886">
        <v>67</v>
      </c>
      <c r="E5886" t="s">
        <v>60</v>
      </c>
      <c r="F5886" t="s">
        <v>72</v>
      </c>
      <c r="G5886" t="s">
        <v>142</v>
      </c>
      <c r="H5886">
        <v>2</v>
      </c>
      <c r="I5886" t="s">
        <v>42</v>
      </c>
      <c r="J5886" t="s">
        <v>63</v>
      </c>
      <c r="K5886" t="s">
        <v>55</v>
      </c>
      <c r="L5886" t="s">
        <v>42</v>
      </c>
      <c r="M5886" t="s">
        <v>79</v>
      </c>
      <c r="N5886" t="s">
        <v>47</v>
      </c>
      <c r="O5886" t="s">
        <v>89</v>
      </c>
      <c r="P5886" t="s">
        <v>49</v>
      </c>
      <c r="Q5886" t="s">
        <v>97</v>
      </c>
      <c r="R5886" s="6">
        <f>_xlfn.XLOOKUP(CleanedData[[#This Row],[Product]],'02_Lookup_Tables'!$A$2:$A$126,'02_Lookup_Tables'!$B$2:$B$126)</f>
        <v>44114.21</v>
      </c>
      <c r="S5886" t="str">
        <f>VLOOKUP(CleanedData[[#This Row],[Product]],'02_Lookup_Tables'!$H$2:$I$126,2,FALSE)</f>
        <v>Electronics</v>
      </c>
      <c r="T5886" t="str">
        <f>VLOOKUP(CleanedData[[#This Row],[Province]],'02_Lookup_Tables'!$D$2:$E$10,2, FALSE)</f>
        <v>Central Region</v>
      </c>
      <c r="U5886" t="str" cm="1">
        <f t="array" ref="U5886">_xlfn.IFS(CleanedData[[#This Row],[Purchase Amount]]&lt;500,"Low",
CleanedData[[#This Row],[Purchase Amount]]&lt;5000,"Medium",
TRUE,"High")</f>
        <v>High</v>
      </c>
      <c r="V5886" t="str">
        <f>TEXT(CleanedData[[#This Row],[Date]],"mmmm")</f>
        <v>May</v>
      </c>
      <c r="W5886" t="str">
        <f>"Q"&amp;ROUNDUP(MONTH(CleanedData[[#This Row],[Date]])/3,0)</f>
        <v>Q2</v>
      </c>
      <c r="X5886" t="str">
        <f>IF(CleanedData[[#This Row],[Purchase Amount]]&gt;=5000,"Yes","No")</f>
        <v>Yes</v>
      </c>
      <c r="Y5886">
        <f>IF(CleanedData[[#This Row],[Recommend]]="Yes",1,0)</f>
        <v>0</v>
      </c>
      <c r="Z5886" s="6">
        <f>CleanedData[[#This Row],[Purchase Amount]]*0.15</f>
        <v>6617.1314999999995</v>
      </c>
      <c r="AA5886" s="6">
        <f>CleanedData[[#This Row],[Purchase Amount]]*1.15</f>
        <v>50731.341499999995</v>
      </c>
    </row>
    <row r="5887" spans="1:27" x14ac:dyDescent="0.3">
      <c r="A5887">
        <v>7123</v>
      </c>
      <c r="B5887" t="s">
        <v>6112</v>
      </c>
      <c r="C5887" s="1">
        <v>45827</v>
      </c>
      <c r="D5887">
        <v>78</v>
      </c>
      <c r="E5887" t="s">
        <v>39</v>
      </c>
      <c r="F5887" t="s">
        <v>125</v>
      </c>
      <c r="G5887" t="s">
        <v>210</v>
      </c>
      <c r="H5887">
        <v>4</v>
      </c>
      <c r="I5887" t="s">
        <v>45</v>
      </c>
      <c r="J5887" t="s">
        <v>69</v>
      </c>
      <c r="K5887" t="s">
        <v>44</v>
      </c>
      <c r="L5887" t="s">
        <v>45</v>
      </c>
      <c r="M5887" t="s">
        <v>88</v>
      </c>
      <c r="N5887" t="s">
        <v>96</v>
      </c>
      <c r="O5887" t="s">
        <v>89</v>
      </c>
      <c r="P5887" t="s">
        <v>70</v>
      </c>
      <c r="Q5887" t="s">
        <v>97</v>
      </c>
      <c r="R5887" s="6">
        <f>_xlfn.XLOOKUP(CleanedData[[#This Row],[Product]],'02_Lookup_Tables'!$A$2:$A$126,'02_Lookup_Tables'!$B$2:$B$126)</f>
        <v>13123.97</v>
      </c>
      <c r="S5887" t="str">
        <f>VLOOKUP(CleanedData[[#This Row],[Product]],'02_Lookup_Tables'!$H$2:$I$126,2,FALSE)</f>
        <v>Electronics</v>
      </c>
      <c r="T5887" t="str">
        <f>VLOOKUP(CleanedData[[#This Row],[Province]],'02_Lookup_Tables'!$D$2:$E$10,2, FALSE)</f>
        <v>Western Region</v>
      </c>
      <c r="U5887" t="str" cm="1">
        <f t="array" ref="U5887">_xlfn.IFS(CleanedData[[#This Row],[Purchase Amount]]&lt;500,"Low",
CleanedData[[#This Row],[Purchase Amount]]&lt;5000,"Medium",
TRUE,"High")</f>
        <v>High</v>
      </c>
      <c r="V5887" t="str">
        <f>TEXT(CleanedData[[#This Row],[Date]],"mmmm")</f>
        <v>June</v>
      </c>
      <c r="W5887" t="str">
        <f>"Q"&amp;ROUNDUP(MONTH(CleanedData[[#This Row],[Date]])/3,0)</f>
        <v>Q2</v>
      </c>
      <c r="X5887" t="str">
        <f>IF(CleanedData[[#This Row],[Purchase Amount]]&gt;=5000,"Yes","No")</f>
        <v>Yes</v>
      </c>
      <c r="Y5887">
        <f>IF(CleanedData[[#This Row],[Recommend]]="Yes",1,0)</f>
        <v>1</v>
      </c>
      <c r="Z5887" s="6">
        <f>CleanedData[[#This Row],[Purchase Amount]]*0.15</f>
        <v>1968.5954999999999</v>
      </c>
      <c r="AA5887" s="6">
        <f>CleanedData[[#This Row],[Purchase Amount]]*1.15</f>
        <v>15092.565499999999</v>
      </c>
    </row>
    <row r="5888" spans="1:27" x14ac:dyDescent="0.3">
      <c r="A5888">
        <v>7124</v>
      </c>
      <c r="B5888" t="s">
        <v>6113</v>
      </c>
      <c r="C5888" s="1">
        <v>45651</v>
      </c>
      <c r="D5888">
        <v>55</v>
      </c>
      <c r="E5888" t="s">
        <v>60</v>
      </c>
      <c r="F5888" t="s">
        <v>40</v>
      </c>
      <c r="G5888" t="s">
        <v>246</v>
      </c>
      <c r="H5888">
        <v>1</v>
      </c>
      <c r="I5888" t="s">
        <v>42</v>
      </c>
      <c r="J5888" t="s">
        <v>63</v>
      </c>
      <c r="K5888" t="s">
        <v>44</v>
      </c>
      <c r="L5888" t="s">
        <v>45</v>
      </c>
      <c r="M5888" t="s">
        <v>151</v>
      </c>
      <c r="N5888" t="s">
        <v>80</v>
      </c>
      <c r="O5888" t="s">
        <v>89</v>
      </c>
      <c r="P5888" t="s">
        <v>49</v>
      </c>
      <c r="Q5888" t="s">
        <v>50</v>
      </c>
      <c r="R5888" s="6">
        <f>_xlfn.XLOOKUP(CleanedData[[#This Row],[Product]],'02_Lookup_Tables'!$A$2:$A$126,'02_Lookup_Tables'!$B$2:$B$126)</f>
        <v>2603.98</v>
      </c>
      <c r="S5888" t="str">
        <f>VLOOKUP(CleanedData[[#This Row],[Product]],'02_Lookup_Tables'!$H$2:$I$126,2,FALSE)</f>
        <v>Accessories</v>
      </c>
      <c r="T5888" t="str">
        <f>VLOOKUP(CleanedData[[#This Row],[Province]],'02_Lookup_Tables'!$D$2:$E$10,2, FALSE)</f>
        <v>Northern Region</v>
      </c>
      <c r="U5888" t="str" cm="1">
        <f t="array" ref="U5888">_xlfn.IFS(CleanedData[[#This Row],[Purchase Amount]]&lt;500,"Low",
CleanedData[[#This Row],[Purchase Amount]]&lt;5000,"Medium",
TRUE,"High")</f>
        <v>Medium</v>
      </c>
      <c r="V5888" t="str">
        <f>TEXT(CleanedData[[#This Row],[Date]],"mmmm")</f>
        <v>December</v>
      </c>
      <c r="W5888" t="str">
        <f>"Q"&amp;ROUNDUP(MONTH(CleanedData[[#This Row],[Date]])/3,0)</f>
        <v>Q4</v>
      </c>
      <c r="X5888" t="str">
        <f>IF(CleanedData[[#This Row],[Purchase Amount]]&gt;=5000,"Yes","No")</f>
        <v>No</v>
      </c>
      <c r="Y5888">
        <f>IF(CleanedData[[#This Row],[Recommend]]="Yes",1,0)</f>
        <v>0</v>
      </c>
      <c r="Z5888" s="6">
        <f>CleanedData[[#This Row],[Purchase Amount]]*0.15</f>
        <v>390.59699999999998</v>
      </c>
      <c r="AA5888" s="6">
        <f>CleanedData[[#This Row],[Purchase Amount]]*1.15</f>
        <v>2994.5769999999998</v>
      </c>
    </row>
    <row r="5889" spans="1:27" x14ac:dyDescent="0.3">
      <c r="A5889">
        <v>7125</v>
      </c>
      <c r="B5889" t="s">
        <v>6114</v>
      </c>
      <c r="C5889" s="1">
        <v>45919</v>
      </c>
      <c r="D5889">
        <v>37</v>
      </c>
      <c r="E5889" t="s">
        <v>52</v>
      </c>
      <c r="F5889" t="s">
        <v>61</v>
      </c>
      <c r="G5889" t="s">
        <v>478</v>
      </c>
      <c r="H5889">
        <v>4</v>
      </c>
      <c r="I5889" t="s">
        <v>42</v>
      </c>
      <c r="J5889" t="s">
        <v>54</v>
      </c>
      <c r="K5889" t="s">
        <v>64</v>
      </c>
      <c r="L5889" t="s">
        <v>42</v>
      </c>
      <c r="M5889" t="s">
        <v>100</v>
      </c>
      <c r="N5889" t="s">
        <v>96</v>
      </c>
      <c r="O5889" t="s">
        <v>48</v>
      </c>
      <c r="P5889" t="s">
        <v>49</v>
      </c>
      <c r="Q5889" t="s">
        <v>81</v>
      </c>
      <c r="R5889" s="6">
        <f>_xlfn.XLOOKUP(CleanedData[[#This Row],[Product]],'02_Lookup_Tables'!$A$2:$A$126,'02_Lookup_Tables'!$B$2:$B$126)</f>
        <v>4507.63</v>
      </c>
      <c r="S5889" t="str">
        <f>VLOOKUP(CleanedData[[#This Row],[Product]],'02_Lookup_Tables'!$H$2:$I$126,2,FALSE)</f>
        <v>Sports &amp; Outdoors</v>
      </c>
      <c r="T5889" t="str">
        <f>VLOOKUP(CleanedData[[#This Row],[Province]],'02_Lookup_Tables'!$D$2:$E$10,2, FALSE)</f>
        <v>Southern Region</v>
      </c>
      <c r="U5889" t="str" cm="1">
        <f t="array" ref="U5889">_xlfn.IFS(CleanedData[[#This Row],[Purchase Amount]]&lt;500,"Low",
CleanedData[[#This Row],[Purchase Amount]]&lt;5000,"Medium",
TRUE,"High")</f>
        <v>Medium</v>
      </c>
      <c r="V5889" t="str">
        <f>TEXT(CleanedData[[#This Row],[Date]],"mmmm")</f>
        <v>September</v>
      </c>
      <c r="W5889" t="str">
        <f>"Q"&amp;ROUNDUP(MONTH(CleanedData[[#This Row],[Date]])/3,0)</f>
        <v>Q3</v>
      </c>
      <c r="X5889" t="str">
        <f>IF(CleanedData[[#This Row],[Purchase Amount]]&gt;=5000,"Yes","No")</f>
        <v>No</v>
      </c>
      <c r="Y5889">
        <f>IF(CleanedData[[#This Row],[Recommend]]="Yes",1,0)</f>
        <v>0</v>
      </c>
      <c r="Z5889" s="6">
        <f>CleanedData[[#This Row],[Purchase Amount]]*0.15</f>
        <v>676.14449999999999</v>
      </c>
      <c r="AA5889" s="6">
        <f>CleanedData[[#This Row],[Purchase Amount]]*1.15</f>
        <v>5183.7744999999995</v>
      </c>
    </row>
    <row r="5890" spans="1:27" x14ac:dyDescent="0.3">
      <c r="A5890">
        <v>7126</v>
      </c>
      <c r="B5890" t="s">
        <v>6115</v>
      </c>
      <c r="C5890" s="1">
        <v>45705</v>
      </c>
      <c r="D5890">
        <v>65</v>
      </c>
      <c r="E5890" t="s">
        <v>60</v>
      </c>
      <c r="F5890" t="s">
        <v>61</v>
      </c>
      <c r="G5890" t="s">
        <v>173</v>
      </c>
      <c r="H5890">
        <v>2</v>
      </c>
      <c r="I5890" t="s">
        <v>45</v>
      </c>
      <c r="J5890" t="s">
        <v>69</v>
      </c>
      <c r="K5890" t="s">
        <v>64</v>
      </c>
      <c r="L5890" t="s">
        <v>45</v>
      </c>
      <c r="M5890" t="s">
        <v>85</v>
      </c>
      <c r="N5890" t="s">
        <v>47</v>
      </c>
      <c r="O5890" t="s">
        <v>48</v>
      </c>
      <c r="P5890" t="s">
        <v>49</v>
      </c>
      <c r="Q5890" t="s">
        <v>97</v>
      </c>
      <c r="R5890" s="6">
        <f>_xlfn.XLOOKUP(CleanedData[[#This Row],[Product]],'02_Lookup_Tables'!$A$2:$A$126,'02_Lookup_Tables'!$B$2:$B$126)</f>
        <v>13056.99</v>
      </c>
      <c r="S5890" t="str">
        <f>VLOOKUP(CleanedData[[#This Row],[Product]],'02_Lookup_Tables'!$H$2:$I$126,2,FALSE)</f>
        <v>Electronics</v>
      </c>
      <c r="T5890" t="str">
        <f>VLOOKUP(CleanedData[[#This Row],[Province]],'02_Lookup_Tables'!$D$2:$E$10,2, FALSE)</f>
        <v>Southern Region</v>
      </c>
      <c r="U5890" t="str" cm="1">
        <f t="array" ref="U5890">_xlfn.IFS(CleanedData[[#This Row],[Purchase Amount]]&lt;500,"Low",
CleanedData[[#This Row],[Purchase Amount]]&lt;5000,"Medium",
TRUE,"High")</f>
        <v>High</v>
      </c>
      <c r="V5890" t="str">
        <f>TEXT(CleanedData[[#This Row],[Date]],"mmmm")</f>
        <v>February</v>
      </c>
      <c r="W5890" t="str">
        <f>"Q"&amp;ROUNDUP(MONTH(CleanedData[[#This Row],[Date]])/3,0)</f>
        <v>Q1</v>
      </c>
      <c r="X5890" t="str">
        <f>IF(CleanedData[[#This Row],[Purchase Amount]]&gt;=5000,"Yes","No")</f>
        <v>Yes</v>
      </c>
      <c r="Y5890">
        <f>IF(CleanedData[[#This Row],[Recommend]]="Yes",1,0)</f>
        <v>1</v>
      </c>
      <c r="Z5890" s="6">
        <f>CleanedData[[#This Row],[Purchase Amount]]*0.15</f>
        <v>1958.5484999999999</v>
      </c>
      <c r="AA5890" s="6">
        <f>CleanedData[[#This Row],[Purchase Amount]]*1.15</f>
        <v>15015.538499999999</v>
      </c>
    </row>
    <row r="5891" spans="1:27" x14ac:dyDescent="0.3">
      <c r="A5891">
        <v>7127</v>
      </c>
      <c r="B5891" t="s">
        <v>6116</v>
      </c>
      <c r="C5891" s="1">
        <v>45621</v>
      </c>
      <c r="D5891">
        <v>26</v>
      </c>
      <c r="E5891" t="s">
        <v>52</v>
      </c>
      <c r="F5891" t="s">
        <v>77</v>
      </c>
      <c r="G5891" t="s">
        <v>225</v>
      </c>
      <c r="H5891">
        <v>2</v>
      </c>
      <c r="I5891" t="s">
        <v>45</v>
      </c>
      <c r="J5891" t="s">
        <v>69</v>
      </c>
      <c r="K5891" t="s">
        <v>44</v>
      </c>
      <c r="L5891" t="s">
        <v>42</v>
      </c>
      <c r="M5891" t="s">
        <v>136</v>
      </c>
      <c r="N5891" t="s">
        <v>47</v>
      </c>
      <c r="O5891" t="s">
        <v>89</v>
      </c>
      <c r="P5891" t="s">
        <v>49</v>
      </c>
      <c r="Q5891" t="s">
        <v>58</v>
      </c>
      <c r="R5891" s="6">
        <f>_xlfn.XLOOKUP(CleanedData[[#This Row],[Product]],'02_Lookup_Tables'!$A$2:$A$126,'02_Lookup_Tables'!$B$2:$B$126)</f>
        <v>1094.3699999999999</v>
      </c>
      <c r="S5891" t="str">
        <f>VLOOKUP(CleanedData[[#This Row],[Product]],'02_Lookup_Tables'!$H$2:$I$126,2,FALSE)</f>
        <v>Apparel</v>
      </c>
      <c r="T5891" t="str">
        <f>VLOOKUP(CleanedData[[#This Row],[Province]],'02_Lookup_Tables'!$D$2:$E$10,2, FALSE)</f>
        <v>Central Region</v>
      </c>
      <c r="U5891" t="str" cm="1">
        <f t="array" ref="U5891">_xlfn.IFS(CleanedData[[#This Row],[Purchase Amount]]&lt;500,"Low",
CleanedData[[#This Row],[Purchase Amount]]&lt;5000,"Medium",
TRUE,"High")</f>
        <v>Medium</v>
      </c>
      <c r="V5891" t="str">
        <f>TEXT(CleanedData[[#This Row],[Date]],"mmmm")</f>
        <v>November</v>
      </c>
      <c r="W5891" t="str">
        <f>"Q"&amp;ROUNDUP(MONTH(CleanedData[[#This Row],[Date]])/3,0)</f>
        <v>Q4</v>
      </c>
      <c r="X5891" t="str">
        <f>IF(CleanedData[[#This Row],[Purchase Amount]]&gt;=5000,"Yes","No")</f>
        <v>No</v>
      </c>
      <c r="Y5891">
        <f>IF(CleanedData[[#This Row],[Recommend]]="Yes",1,0)</f>
        <v>1</v>
      </c>
      <c r="Z5891" s="6">
        <f>CleanedData[[#This Row],[Purchase Amount]]*0.15</f>
        <v>164.15549999999999</v>
      </c>
      <c r="AA5891" s="6">
        <f>CleanedData[[#This Row],[Purchase Amount]]*1.15</f>
        <v>1258.5254999999997</v>
      </c>
    </row>
    <row r="5892" spans="1:27" x14ac:dyDescent="0.3">
      <c r="A5892">
        <v>7128</v>
      </c>
      <c r="B5892" t="s">
        <v>6117</v>
      </c>
      <c r="C5892" s="1">
        <v>45565</v>
      </c>
      <c r="D5892">
        <v>75</v>
      </c>
      <c r="E5892" t="s">
        <v>60</v>
      </c>
      <c r="F5892" t="s">
        <v>77</v>
      </c>
      <c r="G5892" t="s">
        <v>280</v>
      </c>
      <c r="H5892">
        <v>4</v>
      </c>
      <c r="I5892" t="s">
        <v>45</v>
      </c>
      <c r="J5892" t="s">
        <v>69</v>
      </c>
      <c r="K5892" t="s">
        <v>55</v>
      </c>
      <c r="L5892" t="s">
        <v>42</v>
      </c>
      <c r="M5892" t="s">
        <v>151</v>
      </c>
      <c r="N5892" t="s">
        <v>96</v>
      </c>
      <c r="O5892" t="s">
        <v>89</v>
      </c>
      <c r="P5892" t="s">
        <v>70</v>
      </c>
      <c r="Q5892" t="s">
        <v>97</v>
      </c>
      <c r="R5892" s="6">
        <f>_xlfn.XLOOKUP(CleanedData[[#This Row],[Product]],'02_Lookup_Tables'!$A$2:$A$126,'02_Lookup_Tables'!$B$2:$B$126)</f>
        <v>759.97</v>
      </c>
      <c r="S5892" t="str">
        <f>VLOOKUP(CleanedData[[#This Row],[Product]],'02_Lookup_Tables'!$H$2:$I$126,2,FALSE)</f>
        <v>Apparel</v>
      </c>
      <c r="T5892" t="str">
        <f>VLOOKUP(CleanedData[[#This Row],[Province]],'02_Lookup_Tables'!$D$2:$E$10,2, FALSE)</f>
        <v>Central Region</v>
      </c>
      <c r="U5892" t="str" cm="1">
        <f t="array" ref="U5892">_xlfn.IFS(CleanedData[[#This Row],[Purchase Amount]]&lt;500,"Low",
CleanedData[[#This Row],[Purchase Amount]]&lt;5000,"Medium",
TRUE,"High")</f>
        <v>Medium</v>
      </c>
      <c r="V5892" t="str">
        <f>TEXT(CleanedData[[#This Row],[Date]],"mmmm")</f>
        <v>September</v>
      </c>
      <c r="W5892" t="str">
        <f>"Q"&amp;ROUNDUP(MONTH(CleanedData[[#This Row],[Date]])/3,0)</f>
        <v>Q3</v>
      </c>
      <c r="X5892" t="str">
        <f>IF(CleanedData[[#This Row],[Purchase Amount]]&gt;=5000,"Yes","No")</f>
        <v>No</v>
      </c>
      <c r="Y5892">
        <f>IF(CleanedData[[#This Row],[Recommend]]="Yes",1,0)</f>
        <v>1</v>
      </c>
      <c r="Z5892" s="6">
        <f>CleanedData[[#This Row],[Purchase Amount]]*0.15</f>
        <v>113.99550000000001</v>
      </c>
      <c r="AA5892" s="6">
        <f>CleanedData[[#This Row],[Purchase Amount]]*1.15</f>
        <v>873.96550000000002</v>
      </c>
    </row>
    <row r="5893" spans="1:27" x14ac:dyDescent="0.3">
      <c r="A5893">
        <v>7129</v>
      </c>
      <c r="B5893" t="s">
        <v>6118</v>
      </c>
      <c r="C5893" s="1">
        <v>45507</v>
      </c>
      <c r="D5893">
        <v>79</v>
      </c>
      <c r="E5893" t="s">
        <v>39</v>
      </c>
      <c r="F5893" t="s">
        <v>40</v>
      </c>
      <c r="G5893" t="s">
        <v>118</v>
      </c>
      <c r="H5893">
        <v>3</v>
      </c>
      <c r="I5893" t="s">
        <v>45</v>
      </c>
      <c r="J5893" t="s">
        <v>54</v>
      </c>
      <c r="K5893" t="s">
        <v>55</v>
      </c>
      <c r="L5893" t="s">
        <v>42</v>
      </c>
      <c r="N5893" t="s">
        <v>48</v>
      </c>
      <c r="O5893" t="s">
        <v>134</v>
      </c>
      <c r="P5893" t="s">
        <v>8646</v>
      </c>
      <c r="Q5893" t="s">
        <v>97</v>
      </c>
      <c r="R5893" s="6">
        <f>_xlfn.XLOOKUP(CleanedData[[#This Row],[Product]],'02_Lookup_Tables'!$A$2:$A$126,'02_Lookup_Tables'!$B$2:$B$126)</f>
        <v>368.99</v>
      </c>
      <c r="S5893" t="str">
        <f>VLOOKUP(CleanedData[[#This Row],[Product]],'02_Lookup_Tables'!$H$2:$I$126,2,FALSE)</f>
        <v>Accessories</v>
      </c>
      <c r="T5893" t="str">
        <f>VLOOKUP(CleanedData[[#This Row],[Province]],'02_Lookup_Tables'!$D$2:$E$10,2, FALSE)</f>
        <v>Northern Region</v>
      </c>
      <c r="U5893" t="str" cm="1">
        <f t="array" ref="U5893">_xlfn.IFS(CleanedData[[#This Row],[Purchase Amount]]&lt;500,"Low",
CleanedData[[#This Row],[Purchase Amount]]&lt;5000,"Medium",
TRUE,"High")</f>
        <v>Low</v>
      </c>
      <c r="V5893" t="str">
        <f>TEXT(CleanedData[[#This Row],[Date]],"mmmm")</f>
        <v>August</v>
      </c>
      <c r="W5893" t="str">
        <f>"Q"&amp;ROUNDUP(MONTH(CleanedData[[#This Row],[Date]])/3,0)</f>
        <v>Q3</v>
      </c>
      <c r="X5893" t="str">
        <f>IF(CleanedData[[#This Row],[Purchase Amount]]&gt;=5000,"Yes","No")</f>
        <v>No</v>
      </c>
      <c r="Y5893">
        <f>IF(CleanedData[[#This Row],[Recommend]]="Yes",1,0)</f>
        <v>1</v>
      </c>
      <c r="Z5893" s="6">
        <f>CleanedData[[#This Row],[Purchase Amount]]*0.15</f>
        <v>55.348500000000001</v>
      </c>
      <c r="AA5893" s="6">
        <f>CleanedData[[#This Row],[Purchase Amount]]*1.15</f>
        <v>424.33849999999995</v>
      </c>
    </row>
    <row r="5894" spans="1:27" x14ac:dyDescent="0.3">
      <c r="A5894">
        <v>7130</v>
      </c>
      <c r="B5894" t="s">
        <v>6119</v>
      </c>
      <c r="C5894" s="1">
        <v>45547</v>
      </c>
      <c r="D5894">
        <v>23</v>
      </c>
      <c r="E5894" t="s">
        <v>52</v>
      </c>
      <c r="F5894" t="s">
        <v>72</v>
      </c>
      <c r="G5894" t="s">
        <v>258</v>
      </c>
      <c r="H5894">
        <v>4</v>
      </c>
      <c r="I5894" t="s">
        <v>45</v>
      </c>
      <c r="J5894" t="s">
        <v>69</v>
      </c>
      <c r="K5894" t="s">
        <v>44</v>
      </c>
      <c r="L5894" t="s">
        <v>42</v>
      </c>
      <c r="M5894" t="s">
        <v>165</v>
      </c>
      <c r="N5894" t="s">
        <v>96</v>
      </c>
      <c r="O5894" t="s">
        <v>89</v>
      </c>
      <c r="P5894" t="s">
        <v>70</v>
      </c>
      <c r="Q5894" t="s">
        <v>66</v>
      </c>
      <c r="R5894" s="6">
        <f>_xlfn.XLOOKUP(CleanedData[[#This Row],[Product]],'02_Lookup_Tables'!$A$2:$A$126,'02_Lookup_Tables'!$B$2:$B$126)</f>
        <v>768.34</v>
      </c>
      <c r="S5894" t="str">
        <f>VLOOKUP(CleanedData[[#This Row],[Product]],'02_Lookup_Tables'!$H$2:$I$126,2,FALSE)</f>
        <v>Home &amp; Living</v>
      </c>
      <c r="T5894" t="str">
        <f>VLOOKUP(CleanedData[[#This Row],[Province]],'02_Lookup_Tables'!$D$2:$E$10,2, FALSE)</f>
        <v>Central Region</v>
      </c>
      <c r="U5894" t="str" cm="1">
        <f t="array" ref="U5894">_xlfn.IFS(CleanedData[[#This Row],[Purchase Amount]]&lt;500,"Low",
CleanedData[[#This Row],[Purchase Amount]]&lt;5000,"Medium",
TRUE,"High")</f>
        <v>Medium</v>
      </c>
      <c r="V5894" t="str">
        <f>TEXT(CleanedData[[#This Row],[Date]],"mmmm")</f>
        <v>September</v>
      </c>
      <c r="W5894" t="str">
        <f>"Q"&amp;ROUNDUP(MONTH(CleanedData[[#This Row],[Date]])/3,0)</f>
        <v>Q3</v>
      </c>
      <c r="X5894" t="str">
        <f>IF(CleanedData[[#This Row],[Purchase Amount]]&gt;=5000,"Yes","No")</f>
        <v>No</v>
      </c>
      <c r="Y5894">
        <f>IF(CleanedData[[#This Row],[Recommend]]="Yes",1,0)</f>
        <v>1</v>
      </c>
      <c r="Z5894" s="6">
        <f>CleanedData[[#This Row],[Purchase Amount]]*0.15</f>
        <v>115.251</v>
      </c>
      <c r="AA5894" s="6">
        <f>CleanedData[[#This Row],[Purchase Amount]]*1.15</f>
        <v>883.59100000000001</v>
      </c>
    </row>
    <row r="5895" spans="1:27" x14ac:dyDescent="0.3">
      <c r="A5895">
        <v>7132</v>
      </c>
      <c r="B5895" t="s">
        <v>6120</v>
      </c>
      <c r="C5895" s="1">
        <v>45378</v>
      </c>
      <c r="D5895">
        <v>37</v>
      </c>
      <c r="E5895" t="s">
        <v>39</v>
      </c>
      <c r="F5895" t="s">
        <v>40</v>
      </c>
      <c r="G5895" t="s">
        <v>120</v>
      </c>
      <c r="H5895">
        <v>3</v>
      </c>
      <c r="I5895" t="s">
        <v>45</v>
      </c>
      <c r="J5895" t="s">
        <v>63</v>
      </c>
      <c r="K5895" t="s">
        <v>64</v>
      </c>
      <c r="L5895" t="s">
        <v>45</v>
      </c>
      <c r="M5895" t="s">
        <v>46</v>
      </c>
      <c r="N5895" t="s">
        <v>48</v>
      </c>
      <c r="O5895" t="s">
        <v>89</v>
      </c>
      <c r="P5895" t="s">
        <v>49</v>
      </c>
      <c r="Q5895" t="s">
        <v>81</v>
      </c>
      <c r="R5895" s="6">
        <f>_xlfn.XLOOKUP(CleanedData[[#This Row],[Product]],'02_Lookup_Tables'!$A$2:$A$126,'02_Lookup_Tables'!$B$2:$B$126)</f>
        <v>471.63</v>
      </c>
      <c r="S5895" t="str">
        <f>VLOOKUP(CleanedData[[#This Row],[Product]],'02_Lookup_Tables'!$H$2:$I$126,2,FALSE)</f>
        <v>Beauty &amp; Personal Care</v>
      </c>
      <c r="T5895" t="str">
        <f>VLOOKUP(CleanedData[[#This Row],[Province]],'02_Lookup_Tables'!$D$2:$E$10,2, FALSE)</f>
        <v>Northern Region</v>
      </c>
      <c r="U5895" t="str" cm="1">
        <f t="array" ref="U5895">_xlfn.IFS(CleanedData[[#This Row],[Purchase Amount]]&lt;500,"Low",
CleanedData[[#This Row],[Purchase Amount]]&lt;5000,"Medium",
TRUE,"High")</f>
        <v>Low</v>
      </c>
      <c r="V5895" t="str">
        <f>TEXT(CleanedData[[#This Row],[Date]],"mmmm")</f>
        <v>March</v>
      </c>
      <c r="W5895" t="str">
        <f>"Q"&amp;ROUNDUP(MONTH(CleanedData[[#This Row],[Date]])/3,0)</f>
        <v>Q1</v>
      </c>
      <c r="X5895" t="str">
        <f>IF(CleanedData[[#This Row],[Purchase Amount]]&gt;=5000,"Yes","No")</f>
        <v>No</v>
      </c>
      <c r="Y5895">
        <f>IF(CleanedData[[#This Row],[Recommend]]="Yes",1,0)</f>
        <v>1</v>
      </c>
      <c r="Z5895" s="6">
        <f>CleanedData[[#This Row],[Purchase Amount]]*0.15</f>
        <v>70.744500000000002</v>
      </c>
      <c r="AA5895" s="6">
        <f>CleanedData[[#This Row],[Purchase Amount]]*1.15</f>
        <v>542.3744999999999</v>
      </c>
    </row>
    <row r="5896" spans="1:27" x14ac:dyDescent="0.3">
      <c r="A5896">
        <v>7133</v>
      </c>
      <c r="B5896" t="s">
        <v>6121</v>
      </c>
      <c r="C5896" s="1">
        <v>45955</v>
      </c>
      <c r="D5896">
        <v>69</v>
      </c>
      <c r="E5896" t="s">
        <v>52</v>
      </c>
      <c r="F5896" t="s">
        <v>130</v>
      </c>
      <c r="G5896" t="s">
        <v>95</v>
      </c>
      <c r="H5896">
        <v>3</v>
      </c>
      <c r="I5896" t="s">
        <v>45</v>
      </c>
      <c r="J5896" t="s">
        <v>54</v>
      </c>
      <c r="K5896" t="s">
        <v>44</v>
      </c>
      <c r="L5896" t="s">
        <v>42</v>
      </c>
      <c r="M5896" t="s">
        <v>106</v>
      </c>
      <c r="N5896" t="s">
        <v>48</v>
      </c>
      <c r="O5896" t="s">
        <v>148</v>
      </c>
      <c r="P5896" t="s">
        <v>49</v>
      </c>
      <c r="Q5896" t="s">
        <v>97</v>
      </c>
      <c r="R5896" s="6">
        <f>_xlfn.XLOOKUP(CleanedData[[#This Row],[Product]],'02_Lookup_Tables'!$A$2:$A$126,'02_Lookup_Tables'!$B$2:$B$126)</f>
        <v>5390.8</v>
      </c>
      <c r="S5896" t="str">
        <f>VLOOKUP(CleanedData[[#This Row],[Product]],'02_Lookup_Tables'!$H$2:$I$126,2,FALSE)</f>
        <v>Electronics</v>
      </c>
      <c r="T5896" t="str">
        <f>VLOOKUP(CleanedData[[#This Row],[Province]],'02_Lookup_Tables'!$D$2:$E$10,2, FALSE)</f>
        <v>Eastern Region</v>
      </c>
      <c r="U5896" t="str" cm="1">
        <f t="array" ref="U5896">_xlfn.IFS(CleanedData[[#This Row],[Purchase Amount]]&lt;500,"Low",
CleanedData[[#This Row],[Purchase Amount]]&lt;5000,"Medium",
TRUE,"High")</f>
        <v>High</v>
      </c>
      <c r="V5896" t="str">
        <f>TEXT(CleanedData[[#This Row],[Date]],"mmmm")</f>
        <v>October</v>
      </c>
      <c r="W5896" t="str">
        <f>"Q"&amp;ROUNDUP(MONTH(CleanedData[[#This Row],[Date]])/3,0)</f>
        <v>Q4</v>
      </c>
      <c r="X5896" t="str">
        <f>IF(CleanedData[[#This Row],[Purchase Amount]]&gt;=5000,"Yes","No")</f>
        <v>Yes</v>
      </c>
      <c r="Y5896">
        <f>IF(CleanedData[[#This Row],[Recommend]]="Yes",1,0)</f>
        <v>1</v>
      </c>
      <c r="Z5896" s="6">
        <f>CleanedData[[#This Row],[Purchase Amount]]*0.15</f>
        <v>808.62</v>
      </c>
      <c r="AA5896" s="6">
        <f>CleanedData[[#This Row],[Purchase Amount]]*1.15</f>
        <v>6199.42</v>
      </c>
    </row>
    <row r="5897" spans="1:27" x14ac:dyDescent="0.3">
      <c r="A5897">
        <v>7134</v>
      </c>
      <c r="B5897" t="s">
        <v>6122</v>
      </c>
      <c r="C5897" s="1">
        <v>45700</v>
      </c>
      <c r="E5897" t="s">
        <v>39</v>
      </c>
      <c r="F5897" t="s">
        <v>72</v>
      </c>
      <c r="G5897" t="s">
        <v>227</v>
      </c>
      <c r="H5897">
        <v>2</v>
      </c>
      <c r="I5897" t="s">
        <v>45</v>
      </c>
      <c r="J5897" t="s">
        <v>54</v>
      </c>
      <c r="K5897" t="s">
        <v>44</v>
      </c>
      <c r="L5897" t="s">
        <v>45</v>
      </c>
      <c r="M5897" t="s">
        <v>85</v>
      </c>
      <c r="N5897" t="s">
        <v>47</v>
      </c>
      <c r="O5897" t="s">
        <v>48</v>
      </c>
      <c r="P5897" t="s">
        <v>49</v>
      </c>
      <c r="Q5897" t="s">
        <v>166</v>
      </c>
      <c r="R5897" s="6">
        <f>_xlfn.XLOOKUP(CleanedData[[#This Row],[Product]],'02_Lookup_Tables'!$A$2:$A$126,'02_Lookup_Tables'!$B$2:$B$126)</f>
        <v>22574.95</v>
      </c>
      <c r="S5897" t="str">
        <f>VLOOKUP(CleanedData[[#This Row],[Product]],'02_Lookup_Tables'!$H$2:$I$126,2,FALSE)</f>
        <v>Electronics</v>
      </c>
      <c r="T5897" t="str">
        <f>VLOOKUP(CleanedData[[#This Row],[Province]],'02_Lookup_Tables'!$D$2:$E$10,2, FALSE)</f>
        <v>Central Region</v>
      </c>
      <c r="U5897" t="str" cm="1">
        <f t="array" ref="U5897">_xlfn.IFS(CleanedData[[#This Row],[Purchase Amount]]&lt;500,"Low",
CleanedData[[#This Row],[Purchase Amount]]&lt;5000,"Medium",
TRUE,"High")</f>
        <v>High</v>
      </c>
      <c r="V5897" t="str">
        <f>TEXT(CleanedData[[#This Row],[Date]],"mmmm")</f>
        <v>February</v>
      </c>
      <c r="W5897" t="str">
        <f>"Q"&amp;ROUNDUP(MONTH(CleanedData[[#This Row],[Date]])/3,0)</f>
        <v>Q1</v>
      </c>
      <c r="X5897" t="str">
        <f>IF(CleanedData[[#This Row],[Purchase Amount]]&gt;=5000,"Yes","No")</f>
        <v>Yes</v>
      </c>
      <c r="Y5897">
        <f>IF(CleanedData[[#This Row],[Recommend]]="Yes",1,0)</f>
        <v>1</v>
      </c>
      <c r="Z5897" s="6">
        <f>CleanedData[[#This Row],[Purchase Amount]]*0.15</f>
        <v>3386.2424999999998</v>
      </c>
      <c r="AA5897" s="6">
        <f>CleanedData[[#This Row],[Purchase Amount]]*1.15</f>
        <v>25961.192499999997</v>
      </c>
    </row>
    <row r="5898" spans="1:27" x14ac:dyDescent="0.3">
      <c r="A5898">
        <v>7135</v>
      </c>
      <c r="B5898" t="s">
        <v>6123</v>
      </c>
      <c r="C5898" s="1">
        <v>45875</v>
      </c>
      <c r="D5898">
        <v>48</v>
      </c>
      <c r="E5898" t="s">
        <v>39</v>
      </c>
      <c r="F5898" t="s">
        <v>68</v>
      </c>
      <c r="G5898" t="s">
        <v>365</v>
      </c>
      <c r="H5898">
        <v>5</v>
      </c>
      <c r="I5898" t="s">
        <v>45</v>
      </c>
      <c r="J5898" t="s">
        <v>69</v>
      </c>
      <c r="K5898" t="s">
        <v>64</v>
      </c>
      <c r="L5898" t="s">
        <v>42</v>
      </c>
      <c r="M5898" t="s">
        <v>136</v>
      </c>
      <c r="N5898" t="s">
        <v>57</v>
      </c>
      <c r="O5898" t="s">
        <v>89</v>
      </c>
      <c r="P5898" t="s">
        <v>70</v>
      </c>
      <c r="Q5898" t="s">
        <v>93</v>
      </c>
      <c r="R5898" s="6">
        <f>_xlfn.XLOOKUP(CleanedData[[#This Row],[Product]],'02_Lookup_Tables'!$A$2:$A$126,'02_Lookup_Tables'!$B$2:$B$126)</f>
        <v>105.11</v>
      </c>
      <c r="S5898" t="str">
        <f>VLOOKUP(CleanedData[[#This Row],[Product]],'02_Lookup_Tables'!$H$2:$I$126,2,FALSE)</f>
        <v>Beauty &amp; Personal Care</v>
      </c>
      <c r="T5898" t="str">
        <f>VLOOKUP(CleanedData[[#This Row],[Province]],'02_Lookup_Tables'!$D$2:$E$10,2, FALSE)</f>
        <v>Northern Region</v>
      </c>
      <c r="U5898" t="str" cm="1">
        <f t="array" ref="U5898">_xlfn.IFS(CleanedData[[#This Row],[Purchase Amount]]&lt;500,"Low",
CleanedData[[#This Row],[Purchase Amount]]&lt;5000,"Medium",
TRUE,"High")</f>
        <v>Low</v>
      </c>
      <c r="V5898" t="str">
        <f>TEXT(CleanedData[[#This Row],[Date]],"mmmm")</f>
        <v>August</v>
      </c>
      <c r="W5898" t="str">
        <f>"Q"&amp;ROUNDUP(MONTH(CleanedData[[#This Row],[Date]])/3,0)</f>
        <v>Q3</v>
      </c>
      <c r="X5898" t="str">
        <f>IF(CleanedData[[#This Row],[Purchase Amount]]&gt;=5000,"Yes","No")</f>
        <v>No</v>
      </c>
      <c r="Y5898">
        <f>IF(CleanedData[[#This Row],[Recommend]]="Yes",1,0)</f>
        <v>1</v>
      </c>
      <c r="Z5898" s="6">
        <f>CleanedData[[#This Row],[Purchase Amount]]*0.15</f>
        <v>15.766499999999999</v>
      </c>
      <c r="AA5898" s="6">
        <f>CleanedData[[#This Row],[Purchase Amount]]*1.15</f>
        <v>120.87649999999999</v>
      </c>
    </row>
    <row r="5899" spans="1:27" x14ac:dyDescent="0.3">
      <c r="A5899">
        <v>7136</v>
      </c>
      <c r="B5899" t="s">
        <v>6124</v>
      </c>
      <c r="C5899" s="1">
        <v>45832</v>
      </c>
      <c r="D5899">
        <v>28</v>
      </c>
      <c r="E5899" t="s">
        <v>39</v>
      </c>
      <c r="F5899" t="s">
        <v>77</v>
      </c>
      <c r="G5899" t="s">
        <v>53</v>
      </c>
      <c r="H5899">
        <v>3</v>
      </c>
      <c r="I5899" t="s">
        <v>42</v>
      </c>
      <c r="J5899" t="s">
        <v>43</v>
      </c>
      <c r="K5899" t="s">
        <v>44</v>
      </c>
      <c r="L5899" t="s">
        <v>45</v>
      </c>
      <c r="M5899" t="s">
        <v>112</v>
      </c>
      <c r="N5899" t="s">
        <v>48</v>
      </c>
      <c r="O5899" t="s">
        <v>48</v>
      </c>
      <c r="P5899" t="s">
        <v>70</v>
      </c>
      <c r="Q5899" t="s">
        <v>58</v>
      </c>
      <c r="R5899" s="6">
        <f>_xlfn.XLOOKUP(CleanedData[[#This Row],[Product]],'02_Lookup_Tables'!$A$2:$A$126,'02_Lookup_Tables'!$B$2:$B$126)</f>
        <v>444.38</v>
      </c>
      <c r="S5899" t="str">
        <f>VLOOKUP(CleanedData[[#This Row],[Product]],'02_Lookup_Tables'!$H$2:$I$126,2,FALSE)</f>
        <v>Beauty &amp; Personal Care</v>
      </c>
      <c r="T5899" t="str">
        <f>VLOOKUP(CleanedData[[#This Row],[Province]],'02_Lookup_Tables'!$D$2:$E$10,2, FALSE)</f>
        <v>Central Region</v>
      </c>
      <c r="U5899" t="str" cm="1">
        <f t="array" ref="U5899">_xlfn.IFS(CleanedData[[#This Row],[Purchase Amount]]&lt;500,"Low",
CleanedData[[#This Row],[Purchase Amount]]&lt;5000,"Medium",
TRUE,"High")</f>
        <v>Low</v>
      </c>
      <c r="V5899" t="str">
        <f>TEXT(CleanedData[[#This Row],[Date]],"mmmm")</f>
        <v>June</v>
      </c>
      <c r="W5899" t="str">
        <f>"Q"&amp;ROUNDUP(MONTH(CleanedData[[#This Row],[Date]])/3,0)</f>
        <v>Q2</v>
      </c>
      <c r="X5899" t="str">
        <f>IF(CleanedData[[#This Row],[Purchase Amount]]&gt;=5000,"Yes","No")</f>
        <v>No</v>
      </c>
      <c r="Y5899">
        <f>IF(CleanedData[[#This Row],[Recommend]]="Yes",1,0)</f>
        <v>0</v>
      </c>
      <c r="Z5899" s="6">
        <f>CleanedData[[#This Row],[Purchase Amount]]*0.15</f>
        <v>66.656999999999996</v>
      </c>
      <c r="AA5899" s="6">
        <f>CleanedData[[#This Row],[Purchase Amount]]*1.15</f>
        <v>511.03699999999998</v>
      </c>
    </row>
    <row r="5900" spans="1:27" x14ac:dyDescent="0.3">
      <c r="A5900">
        <v>7137</v>
      </c>
      <c r="B5900" t="s">
        <v>6125</v>
      </c>
      <c r="C5900" s="1">
        <v>45978</v>
      </c>
      <c r="D5900">
        <v>70</v>
      </c>
      <c r="E5900" t="s">
        <v>52</v>
      </c>
      <c r="F5900" t="s">
        <v>83</v>
      </c>
      <c r="G5900" t="s">
        <v>187</v>
      </c>
      <c r="H5900">
        <v>1</v>
      </c>
      <c r="I5900" t="s">
        <v>42</v>
      </c>
      <c r="J5900" t="s">
        <v>43</v>
      </c>
      <c r="K5900" t="s">
        <v>64</v>
      </c>
      <c r="L5900" t="s">
        <v>42</v>
      </c>
      <c r="M5900" t="s">
        <v>56</v>
      </c>
      <c r="N5900" t="s">
        <v>80</v>
      </c>
      <c r="O5900" t="s">
        <v>148</v>
      </c>
      <c r="P5900" t="s">
        <v>70</v>
      </c>
      <c r="Q5900" t="s">
        <v>97</v>
      </c>
      <c r="R5900" s="6">
        <f>_xlfn.XLOOKUP(CleanedData[[#This Row],[Product]],'02_Lookup_Tables'!$A$2:$A$126,'02_Lookup_Tables'!$B$2:$B$126)</f>
        <v>24904.86</v>
      </c>
      <c r="S5900" t="str">
        <f>VLOOKUP(CleanedData[[#This Row],[Product]],'02_Lookup_Tables'!$H$2:$I$126,2,FALSE)</f>
        <v>Electronics</v>
      </c>
      <c r="T5900" t="str">
        <f>VLOOKUP(CleanedData[[#This Row],[Province]],'02_Lookup_Tables'!$D$2:$E$10,2, FALSE)</f>
        <v>Western Region</v>
      </c>
      <c r="U5900" t="str" cm="1">
        <f t="array" ref="U5900">_xlfn.IFS(CleanedData[[#This Row],[Purchase Amount]]&lt;500,"Low",
CleanedData[[#This Row],[Purchase Amount]]&lt;5000,"Medium",
TRUE,"High")</f>
        <v>High</v>
      </c>
      <c r="V5900" t="str">
        <f>TEXT(CleanedData[[#This Row],[Date]],"mmmm")</f>
        <v>November</v>
      </c>
      <c r="W5900" t="str">
        <f>"Q"&amp;ROUNDUP(MONTH(CleanedData[[#This Row],[Date]])/3,0)</f>
        <v>Q4</v>
      </c>
      <c r="X5900" t="str">
        <f>IF(CleanedData[[#This Row],[Purchase Amount]]&gt;=5000,"Yes","No")</f>
        <v>Yes</v>
      </c>
      <c r="Y5900">
        <f>IF(CleanedData[[#This Row],[Recommend]]="Yes",1,0)</f>
        <v>0</v>
      </c>
      <c r="Z5900" s="6">
        <f>CleanedData[[#This Row],[Purchase Amount]]*0.15</f>
        <v>3735.7289999999998</v>
      </c>
      <c r="AA5900" s="6">
        <f>CleanedData[[#This Row],[Purchase Amount]]*1.15</f>
        <v>28640.589</v>
      </c>
    </row>
    <row r="5901" spans="1:27" x14ac:dyDescent="0.3">
      <c r="A5901">
        <v>7138</v>
      </c>
      <c r="B5901" t="s">
        <v>6126</v>
      </c>
      <c r="C5901" s="1">
        <v>45698</v>
      </c>
      <c r="D5901">
        <v>20</v>
      </c>
      <c r="E5901" t="s">
        <v>39</v>
      </c>
      <c r="F5901" t="s">
        <v>40</v>
      </c>
      <c r="G5901" t="s">
        <v>105</v>
      </c>
      <c r="H5901">
        <v>3</v>
      </c>
      <c r="I5901" t="s">
        <v>45</v>
      </c>
      <c r="J5901" t="s">
        <v>63</v>
      </c>
      <c r="K5901" t="s">
        <v>44</v>
      </c>
      <c r="L5901" t="s">
        <v>42</v>
      </c>
      <c r="M5901" t="s">
        <v>75</v>
      </c>
      <c r="N5901" t="s">
        <v>48</v>
      </c>
      <c r="O5901" t="s">
        <v>89</v>
      </c>
      <c r="P5901" t="s">
        <v>49</v>
      </c>
      <c r="Q5901" t="s">
        <v>66</v>
      </c>
      <c r="R5901" s="6">
        <f>_xlfn.XLOOKUP(CleanedData[[#This Row],[Product]],'02_Lookup_Tables'!$A$2:$A$126,'02_Lookup_Tables'!$B$2:$B$126)</f>
        <v>231.22</v>
      </c>
      <c r="S5901" t="str">
        <f>VLOOKUP(CleanedData[[#This Row],[Product]],'02_Lookup_Tables'!$H$2:$I$126,2,FALSE)</f>
        <v>Beauty &amp; Personal Care</v>
      </c>
      <c r="T5901" t="str">
        <f>VLOOKUP(CleanedData[[#This Row],[Province]],'02_Lookup_Tables'!$D$2:$E$10,2, FALSE)</f>
        <v>Northern Region</v>
      </c>
      <c r="U5901" t="str" cm="1">
        <f t="array" ref="U5901">_xlfn.IFS(CleanedData[[#This Row],[Purchase Amount]]&lt;500,"Low",
CleanedData[[#This Row],[Purchase Amount]]&lt;5000,"Medium",
TRUE,"High")</f>
        <v>Low</v>
      </c>
      <c r="V5901" t="str">
        <f>TEXT(CleanedData[[#This Row],[Date]],"mmmm")</f>
        <v>February</v>
      </c>
      <c r="W5901" t="str">
        <f>"Q"&amp;ROUNDUP(MONTH(CleanedData[[#This Row],[Date]])/3,0)</f>
        <v>Q1</v>
      </c>
      <c r="X5901" t="str">
        <f>IF(CleanedData[[#This Row],[Purchase Amount]]&gt;=5000,"Yes","No")</f>
        <v>No</v>
      </c>
      <c r="Y5901">
        <f>IF(CleanedData[[#This Row],[Recommend]]="Yes",1,0)</f>
        <v>1</v>
      </c>
      <c r="Z5901" s="6">
        <f>CleanedData[[#This Row],[Purchase Amount]]*0.15</f>
        <v>34.683</v>
      </c>
      <c r="AA5901" s="6">
        <f>CleanedData[[#This Row],[Purchase Amount]]*1.15</f>
        <v>265.90299999999996</v>
      </c>
    </row>
    <row r="5902" spans="1:27" x14ac:dyDescent="0.3">
      <c r="A5902">
        <v>7139</v>
      </c>
      <c r="B5902" t="s">
        <v>6127</v>
      </c>
      <c r="C5902" s="1">
        <v>45327</v>
      </c>
      <c r="D5902">
        <v>23</v>
      </c>
      <c r="E5902" t="s">
        <v>39</v>
      </c>
      <c r="F5902" t="s">
        <v>68</v>
      </c>
      <c r="G5902" t="s">
        <v>328</v>
      </c>
      <c r="H5902">
        <v>1</v>
      </c>
      <c r="I5902" t="s">
        <v>45</v>
      </c>
      <c r="J5902" t="s">
        <v>54</v>
      </c>
      <c r="K5902" t="s">
        <v>55</v>
      </c>
      <c r="L5902" t="s">
        <v>42</v>
      </c>
      <c r="M5902" t="s">
        <v>75</v>
      </c>
      <c r="N5902" t="s">
        <v>80</v>
      </c>
      <c r="O5902" t="s">
        <v>89</v>
      </c>
      <c r="P5902" t="s">
        <v>49</v>
      </c>
      <c r="Q5902" t="s">
        <v>66</v>
      </c>
      <c r="R5902" s="6">
        <f>_xlfn.XLOOKUP(CleanedData[[#This Row],[Product]],'02_Lookup_Tables'!$A$2:$A$126,'02_Lookup_Tables'!$B$2:$B$126)</f>
        <v>3521.64</v>
      </c>
      <c r="S5902" t="str">
        <f>VLOOKUP(CleanedData[[#This Row],[Product]],'02_Lookup_Tables'!$H$2:$I$126,2,FALSE)</f>
        <v>Home Devices</v>
      </c>
      <c r="T5902" t="str">
        <f>VLOOKUP(CleanedData[[#This Row],[Province]],'02_Lookup_Tables'!$D$2:$E$10,2, FALSE)</f>
        <v>Northern Region</v>
      </c>
      <c r="U5902" t="str" cm="1">
        <f t="array" ref="U5902">_xlfn.IFS(CleanedData[[#This Row],[Purchase Amount]]&lt;500,"Low",
CleanedData[[#This Row],[Purchase Amount]]&lt;5000,"Medium",
TRUE,"High")</f>
        <v>Medium</v>
      </c>
      <c r="V5902" t="str">
        <f>TEXT(CleanedData[[#This Row],[Date]],"mmmm")</f>
        <v>February</v>
      </c>
      <c r="W5902" t="str">
        <f>"Q"&amp;ROUNDUP(MONTH(CleanedData[[#This Row],[Date]])/3,0)</f>
        <v>Q1</v>
      </c>
      <c r="X5902" t="str">
        <f>IF(CleanedData[[#This Row],[Purchase Amount]]&gt;=5000,"Yes","No")</f>
        <v>No</v>
      </c>
      <c r="Y5902">
        <f>IF(CleanedData[[#This Row],[Recommend]]="Yes",1,0)</f>
        <v>1</v>
      </c>
      <c r="Z5902" s="6">
        <f>CleanedData[[#This Row],[Purchase Amount]]*0.15</f>
        <v>528.24599999999998</v>
      </c>
      <c r="AA5902" s="6">
        <f>CleanedData[[#This Row],[Purchase Amount]]*1.15</f>
        <v>4049.8859999999995</v>
      </c>
    </row>
    <row r="5903" spans="1:27" x14ac:dyDescent="0.3">
      <c r="A5903">
        <v>7140</v>
      </c>
      <c r="B5903" t="s">
        <v>6128</v>
      </c>
      <c r="C5903" s="1">
        <v>45924</v>
      </c>
      <c r="D5903">
        <v>75</v>
      </c>
      <c r="E5903" t="s">
        <v>60</v>
      </c>
      <c r="F5903" t="s">
        <v>108</v>
      </c>
      <c r="G5903" t="s">
        <v>309</v>
      </c>
      <c r="H5903">
        <v>1</v>
      </c>
      <c r="I5903" t="s">
        <v>42</v>
      </c>
      <c r="J5903" t="s">
        <v>54</v>
      </c>
      <c r="K5903" t="s">
        <v>55</v>
      </c>
      <c r="L5903" t="s">
        <v>42</v>
      </c>
      <c r="M5903" t="s">
        <v>112</v>
      </c>
      <c r="N5903" t="s">
        <v>80</v>
      </c>
      <c r="O5903" t="s">
        <v>48</v>
      </c>
      <c r="P5903" t="s">
        <v>49</v>
      </c>
      <c r="Q5903" t="s">
        <v>97</v>
      </c>
      <c r="R5903" s="6">
        <f>_xlfn.XLOOKUP(CleanedData[[#This Row],[Product]],'02_Lookup_Tables'!$A$2:$A$126,'02_Lookup_Tables'!$B$2:$B$126)</f>
        <v>353.21</v>
      </c>
      <c r="S5903" t="str">
        <f>VLOOKUP(CleanedData[[#This Row],[Product]],'02_Lookup_Tables'!$H$2:$I$126,2,FALSE)</f>
        <v>Food</v>
      </c>
      <c r="T5903" t="str">
        <f>VLOOKUP(CleanedData[[#This Row],[Province]],'02_Lookup_Tables'!$D$2:$E$10,2, FALSE)</f>
        <v>Gauteng Region</v>
      </c>
      <c r="U5903" t="str" cm="1">
        <f t="array" ref="U5903">_xlfn.IFS(CleanedData[[#This Row],[Purchase Amount]]&lt;500,"Low",
CleanedData[[#This Row],[Purchase Amount]]&lt;5000,"Medium",
TRUE,"High")</f>
        <v>Low</v>
      </c>
      <c r="V5903" t="str">
        <f>TEXT(CleanedData[[#This Row],[Date]],"mmmm")</f>
        <v>September</v>
      </c>
      <c r="W5903" t="str">
        <f>"Q"&amp;ROUNDUP(MONTH(CleanedData[[#This Row],[Date]])/3,0)</f>
        <v>Q3</v>
      </c>
      <c r="X5903" t="str">
        <f>IF(CleanedData[[#This Row],[Purchase Amount]]&gt;=5000,"Yes","No")</f>
        <v>No</v>
      </c>
      <c r="Y5903">
        <f>IF(CleanedData[[#This Row],[Recommend]]="Yes",1,0)</f>
        <v>0</v>
      </c>
      <c r="Z5903" s="6">
        <f>CleanedData[[#This Row],[Purchase Amount]]*0.15</f>
        <v>52.981499999999997</v>
      </c>
      <c r="AA5903" s="6">
        <f>CleanedData[[#This Row],[Purchase Amount]]*1.15</f>
        <v>406.19149999999996</v>
      </c>
    </row>
    <row r="5904" spans="1:27" x14ac:dyDescent="0.3">
      <c r="A5904">
        <v>7142</v>
      </c>
      <c r="B5904" t="s">
        <v>6129</v>
      </c>
      <c r="C5904" s="1">
        <v>45302</v>
      </c>
      <c r="D5904">
        <v>61</v>
      </c>
      <c r="E5904" t="s">
        <v>52</v>
      </c>
      <c r="F5904" t="s">
        <v>61</v>
      </c>
      <c r="G5904" t="s">
        <v>230</v>
      </c>
      <c r="H5904">
        <v>5</v>
      </c>
      <c r="I5904" t="s">
        <v>42</v>
      </c>
      <c r="J5904" t="s">
        <v>74</v>
      </c>
      <c r="K5904" t="s">
        <v>44</v>
      </c>
      <c r="L5904" t="s">
        <v>42</v>
      </c>
      <c r="M5904" t="s">
        <v>136</v>
      </c>
      <c r="N5904" t="s">
        <v>57</v>
      </c>
      <c r="O5904" t="s">
        <v>89</v>
      </c>
      <c r="P5904" t="s">
        <v>70</v>
      </c>
      <c r="Q5904" t="s">
        <v>50</v>
      </c>
      <c r="R5904" s="6">
        <f>_xlfn.XLOOKUP(CleanedData[[#This Row],[Product]],'02_Lookup_Tables'!$A$2:$A$126,'02_Lookup_Tables'!$B$2:$B$126)</f>
        <v>1940.64</v>
      </c>
      <c r="S5904" t="str">
        <f>VLOOKUP(CleanedData[[#This Row],[Product]],'02_Lookup_Tables'!$H$2:$I$126,2,FALSE)</f>
        <v>Toys &amp; Games</v>
      </c>
      <c r="T5904" t="str">
        <f>VLOOKUP(CleanedData[[#This Row],[Province]],'02_Lookup_Tables'!$D$2:$E$10,2, FALSE)</f>
        <v>Southern Region</v>
      </c>
      <c r="U5904" t="str" cm="1">
        <f t="array" ref="U5904">_xlfn.IFS(CleanedData[[#This Row],[Purchase Amount]]&lt;500,"Low",
CleanedData[[#This Row],[Purchase Amount]]&lt;5000,"Medium",
TRUE,"High")</f>
        <v>Medium</v>
      </c>
      <c r="V5904" t="str">
        <f>TEXT(CleanedData[[#This Row],[Date]],"mmmm")</f>
        <v>January</v>
      </c>
      <c r="W5904" t="str">
        <f>"Q"&amp;ROUNDUP(MONTH(CleanedData[[#This Row],[Date]])/3,0)</f>
        <v>Q1</v>
      </c>
      <c r="X5904" t="str">
        <f>IF(CleanedData[[#This Row],[Purchase Amount]]&gt;=5000,"Yes","No")</f>
        <v>No</v>
      </c>
      <c r="Y5904">
        <f>IF(CleanedData[[#This Row],[Recommend]]="Yes",1,0)</f>
        <v>0</v>
      </c>
      <c r="Z5904" s="6">
        <f>CleanedData[[#This Row],[Purchase Amount]]*0.15</f>
        <v>291.096</v>
      </c>
      <c r="AA5904" s="6">
        <f>CleanedData[[#This Row],[Purchase Amount]]*1.15</f>
        <v>2231.7359999999999</v>
      </c>
    </row>
    <row r="5905" spans="1:27" x14ac:dyDescent="0.3">
      <c r="A5905">
        <v>7143</v>
      </c>
      <c r="B5905" t="s">
        <v>6130</v>
      </c>
      <c r="C5905" s="1">
        <v>45569</v>
      </c>
      <c r="D5905">
        <v>79</v>
      </c>
      <c r="E5905" t="s">
        <v>52</v>
      </c>
      <c r="F5905" t="s">
        <v>125</v>
      </c>
      <c r="G5905" t="s">
        <v>146</v>
      </c>
      <c r="H5905">
        <v>2</v>
      </c>
      <c r="I5905" t="s">
        <v>45</v>
      </c>
      <c r="J5905" t="s">
        <v>74</v>
      </c>
      <c r="K5905" t="s">
        <v>55</v>
      </c>
      <c r="L5905" t="s">
        <v>42</v>
      </c>
      <c r="M5905" t="s">
        <v>208</v>
      </c>
      <c r="N5905" t="s">
        <v>47</v>
      </c>
      <c r="O5905" t="s">
        <v>89</v>
      </c>
      <c r="P5905" t="s">
        <v>49</v>
      </c>
      <c r="Q5905" t="s">
        <v>97</v>
      </c>
      <c r="R5905" s="6">
        <f>_xlfn.XLOOKUP(CleanedData[[#This Row],[Product]],'02_Lookup_Tables'!$A$2:$A$126,'02_Lookup_Tables'!$B$2:$B$126)</f>
        <v>27815.439999999999</v>
      </c>
      <c r="S5905" t="str">
        <f>VLOOKUP(CleanedData[[#This Row],[Product]],'02_Lookup_Tables'!$H$2:$I$126,2,FALSE)</f>
        <v>Electronics</v>
      </c>
      <c r="T5905" t="str">
        <f>VLOOKUP(CleanedData[[#This Row],[Province]],'02_Lookup_Tables'!$D$2:$E$10,2, FALSE)</f>
        <v>Western Region</v>
      </c>
      <c r="U5905" t="str" cm="1">
        <f t="array" ref="U5905">_xlfn.IFS(CleanedData[[#This Row],[Purchase Amount]]&lt;500,"Low",
CleanedData[[#This Row],[Purchase Amount]]&lt;5000,"Medium",
TRUE,"High")</f>
        <v>High</v>
      </c>
      <c r="V5905" t="str">
        <f>TEXT(CleanedData[[#This Row],[Date]],"mmmm")</f>
        <v>October</v>
      </c>
      <c r="W5905" t="str">
        <f>"Q"&amp;ROUNDUP(MONTH(CleanedData[[#This Row],[Date]])/3,0)</f>
        <v>Q4</v>
      </c>
      <c r="X5905" t="str">
        <f>IF(CleanedData[[#This Row],[Purchase Amount]]&gt;=5000,"Yes","No")</f>
        <v>Yes</v>
      </c>
      <c r="Y5905">
        <f>IF(CleanedData[[#This Row],[Recommend]]="Yes",1,0)</f>
        <v>1</v>
      </c>
      <c r="Z5905" s="6">
        <f>CleanedData[[#This Row],[Purchase Amount]]*0.15</f>
        <v>4172.3159999999998</v>
      </c>
      <c r="AA5905" s="6">
        <f>CleanedData[[#This Row],[Purchase Amount]]*1.15</f>
        <v>31987.755999999998</v>
      </c>
    </row>
    <row r="5906" spans="1:27" x14ac:dyDescent="0.3">
      <c r="A5906">
        <v>7144</v>
      </c>
      <c r="B5906" t="s">
        <v>6131</v>
      </c>
      <c r="C5906" s="1">
        <v>45746</v>
      </c>
      <c r="D5906">
        <v>19</v>
      </c>
      <c r="E5906" t="s">
        <v>60</v>
      </c>
      <c r="F5906" t="s">
        <v>108</v>
      </c>
      <c r="G5906" t="s">
        <v>450</v>
      </c>
      <c r="H5906">
        <v>4</v>
      </c>
      <c r="I5906" t="s">
        <v>42</v>
      </c>
      <c r="J5906" t="s">
        <v>69</v>
      </c>
      <c r="K5906" t="s">
        <v>55</v>
      </c>
      <c r="L5906" t="s">
        <v>42</v>
      </c>
      <c r="M5906" t="s">
        <v>75</v>
      </c>
      <c r="N5906" t="s">
        <v>96</v>
      </c>
      <c r="O5906" t="s">
        <v>89</v>
      </c>
      <c r="P5906" t="s">
        <v>70</v>
      </c>
      <c r="Q5906" t="s">
        <v>66</v>
      </c>
      <c r="R5906" s="6">
        <f>_xlfn.XLOOKUP(CleanedData[[#This Row],[Product]],'02_Lookup_Tables'!$A$2:$A$126,'02_Lookup_Tables'!$B$2:$B$126)</f>
        <v>74.72</v>
      </c>
      <c r="S5906" t="str">
        <f>VLOOKUP(CleanedData[[#This Row],[Product]],'02_Lookup_Tables'!$H$2:$I$126,2,FALSE)</f>
        <v>Food</v>
      </c>
      <c r="T5906" t="str">
        <f>VLOOKUP(CleanedData[[#This Row],[Province]],'02_Lookup_Tables'!$D$2:$E$10,2, FALSE)</f>
        <v>Gauteng Region</v>
      </c>
      <c r="U5906" t="str" cm="1">
        <f t="array" ref="U5906">_xlfn.IFS(CleanedData[[#This Row],[Purchase Amount]]&lt;500,"Low",
CleanedData[[#This Row],[Purchase Amount]]&lt;5000,"Medium",
TRUE,"High")</f>
        <v>Low</v>
      </c>
      <c r="V5906" t="str">
        <f>TEXT(CleanedData[[#This Row],[Date]],"mmmm")</f>
        <v>March</v>
      </c>
      <c r="W5906" t="str">
        <f>"Q"&amp;ROUNDUP(MONTH(CleanedData[[#This Row],[Date]])/3,0)</f>
        <v>Q1</v>
      </c>
      <c r="X5906" t="str">
        <f>IF(CleanedData[[#This Row],[Purchase Amount]]&gt;=5000,"Yes","No")</f>
        <v>No</v>
      </c>
      <c r="Y5906">
        <f>IF(CleanedData[[#This Row],[Recommend]]="Yes",1,0)</f>
        <v>0</v>
      </c>
      <c r="Z5906" s="6">
        <f>CleanedData[[#This Row],[Purchase Amount]]*0.15</f>
        <v>11.208</v>
      </c>
      <c r="AA5906" s="6">
        <f>CleanedData[[#This Row],[Purchase Amount]]*1.15</f>
        <v>85.927999999999997</v>
      </c>
    </row>
    <row r="5907" spans="1:27" x14ac:dyDescent="0.3">
      <c r="A5907">
        <v>7145</v>
      </c>
      <c r="B5907" t="s">
        <v>6132</v>
      </c>
      <c r="C5907" s="1">
        <v>45551</v>
      </c>
      <c r="D5907">
        <v>71</v>
      </c>
      <c r="E5907" t="s">
        <v>60</v>
      </c>
      <c r="F5907" t="s">
        <v>40</v>
      </c>
      <c r="G5907" t="s">
        <v>309</v>
      </c>
      <c r="H5907">
        <v>4</v>
      </c>
      <c r="I5907" t="s">
        <v>42</v>
      </c>
      <c r="J5907" t="s">
        <v>69</v>
      </c>
      <c r="K5907" t="s">
        <v>44</v>
      </c>
      <c r="L5907" t="s">
        <v>45</v>
      </c>
      <c r="M5907" t="s">
        <v>100</v>
      </c>
      <c r="N5907" t="s">
        <v>96</v>
      </c>
      <c r="O5907" t="s">
        <v>48</v>
      </c>
      <c r="P5907" t="s">
        <v>49</v>
      </c>
      <c r="Q5907" t="s">
        <v>97</v>
      </c>
      <c r="R5907" s="6">
        <f>_xlfn.XLOOKUP(CleanedData[[#This Row],[Product]],'02_Lookup_Tables'!$A$2:$A$126,'02_Lookup_Tables'!$B$2:$B$126)</f>
        <v>353.21</v>
      </c>
      <c r="S5907" t="str">
        <f>VLOOKUP(CleanedData[[#This Row],[Product]],'02_Lookup_Tables'!$H$2:$I$126,2,FALSE)</f>
        <v>Food</v>
      </c>
      <c r="T5907" t="str">
        <f>VLOOKUP(CleanedData[[#This Row],[Province]],'02_Lookup_Tables'!$D$2:$E$10,2, FALSE)</f>
        <v>Northern Region</v>
      </c>
      <c r="U5907" t="str" cm="1">
        <f t="array" ref="U5907">_xlfn.IFS(CleanedData[[#This Row],[Purchase Amount]]&lt;500,"Low",
CleanedData[[#This Row],[Purchase Amount]]&lt;5000,"Medium",
TRUE,"High")</f>
        <v>Low</v>
      </c>
      <c r="V5907" t="str">
        <f>TEXT(CleanedData[[#This Row],[Date]],"mmmm")</f>
        <v>September</v>
      </c>
      <c r="W5907" t="str">
        <f>"Q"&amp;ROUNDUP(MONTH(CleanedData[[#This Row],[Date]])/3,0)</f>
        <v>Q3</v>
      </c>
      <c r="X5907" t="str">
        <f>IF(CleanedData[[#This Row],[Purchase Amount]]&gt;=5000,"Yes","No")</f>
        <v>No</v>
      </c>
      <c r="Y5907">
        <f>IF(CleanedData[[#This Row],[Recommend]]="Yes",1,0)</f>
        <v>0</v>
      </c>
      <c r="Z5907" s="6">
        <f>CleanedData[[#This Row],[Purchase Amount]]*0.15</f>
        <v>52.981499999999997</v>
      </c>
      <c r="AA5907" s="6">
        <f>CleanedData[[#This Row],[Purchase Amount]]*1.15</f>
        <v>406.19149999999996</v>
      </c>
    </row>
    <row r="5908" spans="1:27" x14ac:dyDescent="0.3">
      <c r="A5908">
        <v>7146</v>
      </c>
      <c r="B5908" t="s">
        <v>6133</v>
      </c>
      <c r="C5908" s="1">
        <v>45538</v>
      </c>
      <c r="D5908">
        <v>32</v>
      </c>
      <c r="E5908" t="s">
        <v>60</v>
      </c>
      <c r="F5908" t="s">
        <v>61</v>
      </c>
      <c r="G5908" t="s">
        <v>109</v>
      </c>
      <c r="H5908">
        <v>2</v>
      </c>
      <c r="I5908" t="s">
        <v>42</v>
      </c>
      <c r="J5908" t="s">
        <v>74</v>
      </c>
      <c r="K5908" t="s">
        <v>44</v>
      </c>
      <c r="L5908" t="s">
        <v>42</v>
      </c>
      <c r="M5908" t="s">
        <v>208</v>
      </c>
      <c r="N5908" t="s">
        <v>47</v>
      </c>
      <c r="O5908" t="s">
        <v>89</v>
      </c>
      <c r="P5908" t="s">
        <v>49</v>
      </c>
      <c r="Q5908" t="s">
        <v>58</v>
      </c>
      <c r="R5908" s="6">
        <f>_xlfn.XLOOKUP(CleanedData[[#This Row],[Product]],'02_Lookup_Tables'!$A$2:$A$126,'02_Lookup_Tables'!$B$2:$B$126)</f>
        <v>228.08</v>
      </c>
      <c r="S5908" t="str">
        <f>VLOOKUP(CleanedData[[#This Row],[Product]],'02_Lookup_Tables'!$H$2:$I$126,2,FALSE)</f>
        <v>Apparel</v>
      </c>
      <c r="T5908" t="str">
        <f>VLOOKUP(CleanedData[[#This Row],[Province]],'02_Lookup_Tables'!$D$2:$E$10,2, FALSE)</f>
        <v>Southern Region</v>
      </c>
      <c r="U5908" t="str" cm="1">
        <f t="array" ref="U5908">_xlfn.IFS(CleanedData[[#This Row],[Purchase Amount]]&lt;500,"Low",
CleanedData[[#This Row],[Purchase Amount]]&lt;5000,"Medium",
TRUE,"High")</f>
        <v>Low</v>
      </c>
      <c r="V5908" t="str">
        <f>TEXT(CleanedData[[#This Row],[Date]],"mmmm")</f>
        <v>September</v>
      </c>
      <c r="W5908" t="str">
        <f>"Q"&amp;ROUNDUP(MONTH(CleanedData[[#This Row],[Date]])/3,0)</f>
        <v>Q3</v>
      </c>
      <c r="X5908" t="str">
        <f>IF(CleanedData[[#This Row],[Purchase Amount]]&gt;=5000,"Yes","No")</f>
        <v>No</v>
      </c>
      <c r="Y5908">
        <f>IF(CleanedData[[#This Row],[Recommend]]="Yes",1,0)</f>
        <v>0</v>
      </c>
      <c r="Z5908" s="6">
        <f>CleanedData[[#This Row],[Purchase Amount]]*0.15</f>
        <v>34.212000000000003</v>
      </c>
      <c r="AA5908" s="6">
        <f>CleanedData[[#This Row],[Purchase Amount]]*1.15</f>
        <v>262.29199999999997</v>
      </c>
    </row>
    <row r="5909" spans="1:27" x14ac:dyDescent="0.3">
      <c r="A5909">
        <v>7147</v>
      </c>
      <c r="B5909" t="s">
        <v>6134</v>
      </c>
      <c r="C5909" s="1">
        <v>45854</v>
      </c>
      <c r="D5909">
        <v>26</v>
      </c>
      <c r="E5909" t="s">
        <v>52</v>
      </c>
      <c r="F5909" t="s">
        <v>130</v>
      </c>
      <c r="G5909" t="s">
        <v>131</v>
      </c>
      <c r="H5909">
        <v>2</v>
      </c>
      <c r="I5909" t="s">
        <v>42</v>
      </c>
      <c r="J5909" t="s">
        <v>54</v>
      </c>
      <c r="K5909" t="s">
        <v>44</v>
      </c>
      <c r="L5909" t="s">
        <v>42</v>
      </c>
      <c r="M5909" t="s">
        <v>208</v>
      </c>
      <c r="N5909" t="s">
        <v>47</v>
      </c>
      <c r="O5909" t="s">
        <v>89</v>
      </c>
      <c r="P5909" t="s">
        <v>49</v>
      </c>
      <c r="Q5909" t="s">
        <v>58</v>
      </c>
      <c r="R5909" s="6">
        <f>_xlfn.XLOOKUP(CleanedData[[#This Row],[Product]],'02_Lookup_Tables'!$A$2:$A$126,'02_Lookup_Tables'!$B$2:$B$126)</f>
        <v>369.57</v>
      </c>
      <c r="S5909" t="str">
        <f>VLOOKUP(CleanedData[[#This Row],[Product]],'02_Lookup_Tables'!$H$2:$I$126,2,FALSE)</f>
        <v>Accessories</v>
      </c>
      <c r="T5909" t="str">
        <f>VLOOKUP(CleanedData[[#This Row],[Province]],'02_Lookup_Tables'!$D$2:$E$10,2, FALSE)</f>
        <v>Eastern Region</v>
      </c>
      <c r="U5909" t="str" cm="1">
        <f t="array" ref="U5909">_xlfn.IFS(CleanedData[[#This Row],[Purchase Amount]]&lt;500,"Low",
CleanedData[[#This Row],[Purchase Amount]]&lt;5000,"Medium",
TRUE,"High")</f>
        <v>Low</v>
      </c>
      <c r="V5909" t="str">
        <f>TEXT(CleanedData[[#This Row],[Date]],"mmmm")</f>
        <v>July</v>
      </c>
      <c r="W5909" t="str">
        <f>"Q"&amp;ROUNDUP(MONTH(CleanedData[[#This Row],[Date]])/3,0)</f>
        <v>Q3</v>
      </c>
      <c r="X5909" t="str">
        <f>IF(CleanedData[[#This Row],[Purchase Amount]]&gt;=5000,"Yes","No")</f>
        <v>No</v>
      </c>
      <c r="Y5909">
        <f>IF(CleanedData[[#This Row],[Recommend]]="Yes",1,0)</f>
        <v>0</v>
      </c>
      <c r="Z5909" s="6">
        <f>CleanedData[[#This Row],[Purchase Amount]]*0.15</f>
        <v>55.435499999999998</v>
      </c>
      <c r="AA5909" s="6">
        <f>CleanedData[[#This Row],[Purchase Amount]]*1.15</f>
        <v>425.00549999999998</v>
      </c>
    </row>
    <row r="5910" spans="1:27" x14ac:dyDescent="0.3">
      <c r="A5910">
        <v>7148</v>
      </c>
      <c r="B5910" t="s">
        <v>6135</v>
      </c>
      <c r="C5910" s="1">
        <v>46003</v>
      </c>
      <c r="E5910" t="s">
        <v>39</v>
      </c>
      <c r="F5910" t="s">
        <v>72</v>
      </c>
      <c r="G5910" t="s">
        <v>460</v>
      </c>
      <c r="H5910">
        <v>1</v>
      </c>
      <c r="I5910" t="s">
        <v>45</v>
      </c>
      <c r="J5910" t="s">
        <v>63</v>
      </c>
      <c r="K5910" t="s">
        <v>64</v>
      </c>
      <c r="L5910" t="s">
        <v>45</v>
      </c>
      <c r="M5910" t="s">
        <v>106</v>
      </c>
      <c r="N5910" t="s">
        <v>80</v>
      </c>
      <c r="O5910" t="s">
        <v>148</v>
      </c>
      <c r="P5910" t="s">
        <v>70</v>
      </c>
      <c r="Q5910" t="s">
        <v>166</v>
      </c>
      <c r="R5910" s="6">
        <f>_xlfn.XLOOKUP(CleanedData[[#This Row],[Product]],'02_Lookup_Tables'!$A$2:$A$126,'02_Lookup_Tables'!$B$2:$B$126)</f>
        <v>880.49</v>
      </c>
      <c r="S5910" t="str">
        <f>VLOOKUP(CleanedData[[#This Row],[Product]],'02_Lookup_Tables'!$H$2:$I$126,2,FALSE)</f>
        <v>Home Devices</v>
      </c>
      <c r="T5910" t="str">
        <f>VLOOKUP(CleanedData[[#This Row],[Province]],'02_Lookup_Tables'!$D$2:$E$10,2, FALSE)</f>
        <v>Central Region</v>
      </c>
      <c r="U5910" t="str" cm="1">
        <f t="array" ref="U5910">_xlfn.IFS(CleanedData[[#This Row],[Purchase Amount]]&lt;500,"Low",
CleanedData[[#This Row],[Purchase Amount]]&lt;5000,"Medium",
TRUE,"High")</f>
        <v>Medium</v>
      </c>
      <c r="V5910" t="str">
        <f>TEXT(CleanedData[[#This Row],[Date]],"mmmm")</f>
        <v>December</v>
      </c>
      <c r="W5910" t="str">
        <f>"Q"&amp;ROUNDUP(MONTH(CleanedData[[#This Row],[Date]])/3,0)</f>
        <v>Q4</v>
      </c>
      <c r="X5910" t="str">
        <f>IF(CleanedData[[#This Row],[Purchase Amount]]&gt;=5000,"Yes","No")</f>
        <v>No</v>
      </c>
      <c r="Y5910">
        <f>IF(CleanedData[[#This Row],[Recommend]]="Yes",1,0)</f>
        <v>1</v>
      </c>
      <c r="Z5910" s="6">
        <f>CleanedData[[#This Row],[Purchase Amount]]*0.15</f>
        <v>132.0735</v>
      </c>
      <c r="AA5910" s="6">
        <f>CleanedData[[#This Row],[Purchase Amount]]*1.15</f>
        <v>1012.5635</v>
      </c>
    </row>
    <row r="5911" spans="1:27" x14ac:dyDescent="0.3">
      <c r="A5911">
        <v>7149</v>
      </c>
      <c r="B5911" t="s">
        <v>6136</v>
      </c>
      <c r="C5911" s="1">
        <v>45850</v>
      </c>
      <c r="D5911">
        <v>46</v>
      </c>
      <c r="E5911" t="s">
        <v>39</v>
      </c>
      <c r="F5911" t="s">
        <v>68</v>
      </c>
      <c r="G5911" t="s">
        <v>207</v>
      </c>
      <c r="H5911">
        <v>5</v>
      </c>
      <c r="I5911" t="s">
        <v>42</v>
      </c>
      <c r="J5911" t="s">
        <v>43</v>
      </c>
      <c r="K5911" t="s">
        <v>64</v>
      </c>
      <c r="L5911" t="s">
        <v>45</v>
      </c>
      <c r="M5911" t="s">
        <v>180</v>
      </c>
      <c r="N5911" t="s">
        <v>57</v>
      </c>
      <c r="O5911" t="s">
        <v>89</v>
      </c>
      <c r="P5911" t="s">
        <v>70</v>
      </c>
      <c r="Q5911" t="s">
        <v>93</v>
      </c>
      <c r="R5911" s="6">
        <f>_xlfn.XLOOKUP(CleanedData[[#This Row],[Product]],'02_Lookup_Tables'!$A$2:$A$126,'02_Lookup_Tables'!$B$2:$B$126)</f>
        <v>3755.73</v>
      </c>
      <c r="S5911" t="str">
        <f>VLOOKUP(CleanedData[[#This Row],[Product]],'02_Lookup_Tables'!$H$2:$I$126,2,FALSE)</f>
        <v>Sports &amp; Outdoors</v>
      </c>
      <c r="T5911" t="str">
        <f>VLOOKUP(CleanedData[[#This Row],[Province]],'02_Lookup_Tables'!$D$2:$E$10,2, FALSE)</f>
        <v>Northern Region</v>
      </c>
      <c r="U5911" t="str" cm="1">
        <f t="array" ref="U5911">_xlfn.IFS(CleanedData[[#This Row],[Purchase Amount]]&lt;500,"Low",
CleanedData[[#This Row],[Purchase Amount]]&lt;5000,"Medium",
TRUE,"High")</f>
        <v>Medium</v>
      </c>
      <c r="V5911" t="str">
        <f>TEXT(CleanedData[[#This Row],[Date]],"mmmm")</f>
        <v>July</v>
      </c>
      <c r="W5911" t="str">
        <f>"Q"&amp;ROUNDUP(MONTH(CleanedData[[#This Row],[Date]])/3,0)</f>
        <v>Q3</v>
      </c>
      <c r="X5911" t="str">
        <f>IF(CleanedData[[#This Row],[Purchase Amount]]&gt;=5000,"Yes","No")</f>
        <v>No</v>
      </c>
      <c r="Y5911">
        <f>IF(CleanedData[[#This Row],[Recommend]]="Yes",1,0)</f>
        <v>0</v>
      </c>
      <c r="Z5911" s="6">
        <f>CleanedData[[#This Row],[Purchase Amount]]*0.15</f>
        <v>563.35950000000003</v>
      </c>
      <c r="AA5911" s="6">
        <f>CleanedData[[#This Row],[Purchase Amount]]*1.15</f>
        <v>4319.0895</v>
      </c>
    </row>
    <row r="5912" spans="1:27" x14ac:dyDescent="0.3">
      <c r="A5912">
        <v>7151</v>
      </c>
      <c r="B5912" t="s">
        <v>6137</v>
      </c>
      <c r="C5912" s="1">
        <v>45751</v>
      </c>
      <c r="D5912">
        <v>57</v>
      </c>
      <c r="E5912" t="s">
        <v>52</v>
      </c>
      <c r="F5912" t="s">
        <v>40</v>
      </c>
      <c r="G5912" t="s">
        <v>114</v>
      </c>
      <c r="H5912">
        <v>5</v>
      </c>
      <c r="I5912" t="s">
        <v>42</v>
      </c>
      <c r="J5912" t="s">
        <v>54</v>
      </c>
      <c r="K5912" t="s">
        <v>55</v>
      </c>
      <c r="L5912" t="s">
        <v>42</v>
      </c>
      <c r="M5912" t="s">
        <v>123</v>
      </c>
      <c r="N5912" t="s">
        <v>57</v>
      </c>
      <c r="O5912" t="s">
        <v>89</v>
      </c>
      <c r="P5912" t="s">
        <v>70</v>
      </c>
      <c r="Q5912" t="s">
        <v>50</v>
      </c>
      <c r="R5912" s="6">
        <f>_xlfn.XLOOKUP(CleanedData[[#This Row],[Product]],'02_Lookup_Tables'!$A$2:$A$126,'02_Lookup_Tables'!$B$2:$B$126)</f>
        <v>1440.59</v>
      </c>
      <c r="S5912" t="str">
        <f>VLOOKUP(CleanedData[[#This Row],[Product]],'02_Lookup_Tables'!$H$2:$I$126,2,FALSE)</f>
        <v>Beauty &amp; Personal Care</v>
      </c>
      <c r="T5912" t="str">
        <f>VLOOKUP(CleanedData[[#This Row],[Province]],'02_Lookup_Tables'!$D$2:$E$10,2, FALSE)</f>
        <v>Northern Region</v>
      </c>
      <c r="U5912" t="str" cm="1">
        <f t="array" ref="U5912">_xlfn.IFS(CleanedData[[#This Row],[Purchase Amount]]&lt;500,"Low",
CleanedData[[#This Row],[Purchase Amount]]&lt;5000,"Medium",
TRUE,"High")</f>
        <v>Medium</v>
      </c>
      <c r="V5912" t="str">
        <f>TEXT(CleanedData[[#This Row],[Date]],"mmmm")</f>
        <v>April</v>
      </c>
      <c r="W5912" t="str">
        <f>"Q"&amp;ROUNDUP(MONTH(CleanedData[[#This Row],[Date]])/3,0)</f>
        <v>Q2</v>
      </c>
      <c r="X5912" t="str">
        <f>IF(CleanedData[[#This Row],[Purchase Amount]]&gt;=5000,"Yes","No")</f>
        <v>No</v>
      </c>
      <c r="Y5912">
        <f>IF(CleanedData[[#This Row],[Recommend]]="Yes",1,0)</f>
        <v>0</v>
      </c>
      <c r="Z5912" s="6">
        <f>CleanedData[[#This Row],[Purchase Amount]]*0.15</f>
        <v>216.08849999999998</v>
      </c>
      <c r="AA5912" s="6">
        <f>CleanedData[[#This Row],[Purchase Amount]]*1.15</f>
        <v>1656.6784999999998</v>
      </c>
    </row>
    <row r="5913" spans="1:27" x14ac:dyDescent="0.3">
      <c r="A5913">
        <v>7152</v>
      </c>
      <c r="B5913" t="s">
        <v>6138</v>
      </c>
      <c r="C5913" s="1">
        <v>45457</v>
      </c>
      <c r="D5913">
        <v>66</v>
      </c>
      <c r="E5913" t="s">
        <v>52</v>
      </c>
      <c r="F5913" t="s">
        <v>61</v>
      </c>
      <c r="G5913" t="s">
        <v>693</v>
      </c>
      <c r="H5913">
        <v>3</v>
      </c>
      <c r="I5913" t="s">
        <v>45</v>
      </c>
      <c r="J5913" t="s">
        <v>54</v>
      </c>
      <c r="K5913" t="s">
        <v>55</v>
      </c>
      <c r="L5913" t="s">
        <v>45</v>
      </c>
      <c r="M5913" t="s">
        <v>190</v>
      </c>
      <c r="N5913" t="s">
        <v>48</v>
      </c>
      <c r="O5913" t="s">
        <v>89</v>
      </c>
      <c r="P5913" t="s">
        <v>49</v>
      </c>
      <c r="Q5913" t="s">
        <v>97</v>
      </c>
      <c r="R5913" s="6">
        <f>_xlfn.XLOOKUP(CleanedData[[#This Row],[Product]],'02_Lookup_Tables'!$A$2:$A$126,'02_Lookup_Tables'!$B$2:$B$126)</f>
        <v>618.72</v>
      </c>
      <c r="S5913" t="str">
        <f>VLOOKUP(CleanedData[[#This Row],[Product]],'02_Lookup_Tables'!$H$2:$I$126,2,FALSE)</f>
        <v>Sports &amp; Outdoors</v>
      </c>
      <c r="T5913" t="str">
        <f>VLOOKUP(CleanedData[[#This Row],[Province]],'02_Lookup_Tables'!$D$2:$E$10,2, FALSE)</f>
        <v>Southern Region</v>
      </c>
      <c r="U5913" t="str" cm="1">
        <f t="array" ref="U5913">_xlfn.IFS(CleanedData[[#This Row],[Purchase Amount]]&lt;500,"Low",
CleanedData[[#This Row],[Purchase Amount]]&lt;5000,"Medium",
TRUE,"High")</f>
        <v>Medium</v>
      </c>
      <c r="V5913" t="str">
        <f>TEXT(CleanedData[[#This Row],[Date]],"mmmm")</f>
        <v>June</v>
      </c>
      <c r="W5913" t="str">
        <f>"Q"&amp;ROUNDUP(MONTH(CleanedData[[#This Row],[Date]])/3,0)</f>
        <v>Q2</v>
      </c>
      <c r="X5913" t="str">
        <f>IF(CleanedData[[#This Row],[Purchase Amount]]&gt;=5000,"Yes","No")</f>
        <v>No</v>
      </c>
      <c r="Y5913">
        <f>IF(CleanedData[[#This Row],[Recommend]]="Yes",1,0)</f>
        <v>1</v>
      </c>
      <c r="Z5913" s="6">
        <f>CleanedData[[#This Row],[Purchase Amount]]*0.15</f>
        <v>92.808000000000007</v>
      </c>
      <c r="AA5913" s="6">
        <f>CleanedData[[#This Row],[Purchase Amount]]*1.15</f>
        <v>711.52800000000002</v>
      </c>
    </row>
    <row r="5914" spans="1:27" x14ac:dyDescent="0.3">
      <c r="A5914">
        <v>7153</v>
      </c>
      <c r="B5914" t="s">
        <v>6139</v>
      </c>
      <c r="C5914" s="1">
        <v>45701</v>
      </c>
      <c r="D5914">
        <v>25</v>
      </c>
      <c r="E5914" t="s">
        <v>39</v>
      </c>
      <c r="F5914" t="s">
        <v>72</v>
      </c>
      <c r="G5914" t="s">
        <v>95</v>
      </c>
      <c r="H5914">
        <v>4</v>
      </c>
      <c r="I5914" t="s">
        <v>45</v>
      </c>
      <c r="J5914" t="s">
        <v>74</v>
      </c>
      <c r="K5914" t="s">
        <v>64</v>
      </c>
      <c r="L5914" t="s">
        <v>45</v>
      </c>
      <c r="M5914" t="s">
        <v>79</v>
      </c>
      <c r="N5914" t="s">
        <v>96</v>
      </c>
      <c r="O5914" t="s">
        <v>89</v>
      </c>
      <c r="P5914" t="s">
        <v>70</v>
      </c>
      <c r="Q5914" t="s">
        <v>58</v>
      </c>
      <c r="R5914" s="6">
        <f>_xlfn.XLOOKUP(CleanedData[[#This Row],[Product]],'02_Lookup_Tables'!$A$2:$A$126,'02_Lookup_Tables'!$B$2:$B$126)</f>
        <v>5390.8</v>
      </c>
      <c r="S5914" t="str">
        <f>VLOOKUP(CleanedData[[#This Row],[Product]],'02_Lookup_Tables'!$H$2:$I$126,2,FALSE)</f>
        <v>Electronics</v>
      </c>
      <c r="T5914" t="str">
        <f>VLOOKUP(CleanedData[[#This Row],[Province]],'02_Lookup_Tables'!$D$2:$E$10,2, FALSE)</f>
        <v>Central Region</v>
      </c>
      <c r="U5914" t="str" cm="1">
        <f t="array" ref="U5914">_xlfn.IFS(CleanedData[[#This Row],[Purchase Amount]]&lt;500,"Low",
CleanedData[[#This Row],[Purchase Amount]]&lt;5000,"Medium",
TRUE,"High")</f>
        <v>High</v>
      </c>
      <c r="V5914" t="str">
        <f>TEXT(CleanedData[[#This Row],[Date]],"mmmm")</f>
        <v>February</v>
      </c>
      <c r="W5914" t="str">
        <f>"Q"&amp;ROUNDUP(MONTH(CleanedData[[#This Row],[Date]])/3,0)</f>
        <v>Q1</v>
      </c>
      <c r="X5914" t="str">
        <f>IF(CleanedData[[#This Row],[Purchase Amount]]&gt;=5000,"Yes","No")</f>
        <v>Yes</v>
      </c>
      <c r="Y5914">
        <f>IF(CleanedData[[#This Row],[Recommend]]="Yes",1,0)</f>
        <v>1</v>
      </c>
      <c r="Z5914" s="6">
        <f>CleanedData[[#This Row],[Purchase Amount]]*0.15</f>
        <v>808.62</v>
      </c>
      <c r="AA5914" s="6">
        <f>CleanedData[[#This Row],[Purchase Amount]]*1.15</f>
        <v>6199.42</v>
      </c>
    </row>
    <row r="5915" spans="1:27" x14ac:dyDescent="0.3">
      <c r="A5915">
        <v>7154</v>
      </c>
      <c r="B5915" t="s">
        <v>6140</v>
      </c>
      <c r="C5915" s="1">
        <v>46022</v>
      </c>
      <c r="D5915">
        <v>46</v>
      </c>
      <c r="E5915" t="s">
        <v>52</v>
      </c>
      <c r="F5915" t="s">
        <v>40</v>
      </c>
      <c r="G5915" t="s">
        <v>378</v>
      </c>
      <c r="H5915">
        <v>4</v>
      </c>
      <c r="I5915" t="s">
        <v>42</v>
      </c>
      <c r="J5915" t="s">
        <v>63</v>
      </c>
      <c r="K5915" t="s">
        <v>55</v>
      </c>
      <c r="L5915" t="s">
        <v>45</v>
      </c>
      <c r="M5915" t="s">
        <v>231</v>
      </c>
      <c r="N5915" t="s">
        <v>96</v>
      </c>
      <c r="O5915" t="s">
        <v>89</v>
      </c>
      <c r="P5915" t="s">
        <v>70</v>
      </c>
      <c r="Q5915" t="s">
        <v>93</v>
      </c>
      <c r="R5915" s="6">
        <f>_xlfn.XLOOKUP(CleanedData[[#This Row],[Product]],'02_Lookup_Tables'!$A$2:$A$126,'02_Lookup_Tables'!$B$2:$B$126)</f>
        <v>40.11</v>
      </c>
      <c r="S5915" t="str">
        <f>VLOOKUP(CleanedData[[#This Row],[Product]],'02_Lookup_Tables'!$H$2:$I$126,2,FALSE)</f>
        <v>Food</v>
      </c>
      <c r="T5915" t="str">
        <f>VLOOKUP(CleanedData[[#This Row],[Province]],'02_Lookup_Tables'!$D$2:$E$10,2, FALSE)</f>
        <v>Northern Region</v>
      </c>
      <c r="U5915" t="str" cm="1">
        <f t="array" ref="U5915">_xlfn.IFS(CleanedData[[#This Row],[Purchase Amount]]&lt;500,"Low",
CleanedData[[#This Row],[Purchase Amount]]&lt;5000,"Medium",
TRUE,"High")</f>
        <v>Low</v>
      </c>
      <c r="V5915" t="str">
        <f>TEXT(CleanedData[[#This Row],[Date]],"mmmm")</f>
        <v>December</v>
      </c>
      <c r="W5915" t="str">
        <f>"Q"&amp;ROUNDUP(MONTH(CleanedData[[#This Row],[Date]])/3,0)</f>
        <v>Q4</v>
      </c>
      <c r="X5915" t="str">
        <f>IF(CleanedData[[#This Row],[Purchase Amount]]&gt;=5000,"Yes","No")</f>
        <v>No</v>
      </c>
      <c r="Y5915">
        <f>IF(CleanedData[[#This Row],[Recommend]]="Yes",1,0)</f>
        <v>0</v>
      </c>
      <c r="Z5915" s="6">
        <f>CleanedData[[#This Row],[Purchase Amount]]*0.15</f>
        <v>6.0164999999999997</v>
      </c>
      <c r="AA5915" s="6">
        <f>CleanedData[[#This Row],[Purchase Amount]]*1.15</f>
        <v>46.126499999999993</v>
      </c>
    </row>
    <row r="5916" spans="1:27" x14ac:dyDescent="0.3">
      <c r="A5916">
        <v>7155</v>
      </c>
      <c r="B5916" t="s">
        <v>6141</v>
      </c>
      <c r="C5916" s="1">
        <v>45734</v>
      </c>
      <c r="D5916">
        <v>65</v>
      </c>
      <c r="E5916" t="s">
        <v>60</v>
      </c>
      <c r="F5916" t="s">
        <v>130</v>
      </c>
      <c r="G5916" t="s">
        <v>182</v>
      </c>
      <c r="H5916">
        <v>1</v>
      </c>
      <c r="I5916" t="s">
        <v>42</v>
      </c>
      <c r="J5916" t="s">
        <v>69</v>
      </c>
      <c r="K5916" t="s">
        <v>44</v>
      </c>
      <c r="L5916" t="s">
        <v>42</v>
      </c>
      <c r="M5916" t="s">
        <v>208</v>
      </c>
      <c r="N5916" t="s">
        <v>80</v>
      </c>
      <c r="O5916" t="s">
        <v>89</v>
      </c>
      <c r="P5916" t="s">
        <v>49</v>
      </c>
      <c r="Q5916" t="s">
        <v>97</v>
      </c>
      <c r="R5916" s="6">
        <f>_xlfn.XLOOKUP(CleanedData[[#This Row],[Product]],'02_Lookup_Tables'!$A$2:$A$126,'02_Lookup_Tables'!$B$2:$B$126)</f>
        <v>3715.65</v>
      </c>
      <c r="S5916" t="str">
        <f>VLOOKUP(CleanedData[[#This Row],[Product]],'02_Lookup_Tables'!$H$2:$I$126,2,FALSE)</f>
        <v>Home Devices</v>
      </c>
      <c r="T5916" t="str">
        <f>VLOOKUP(CleanedData[[#This Row],[Province]],'02_Lookup_Tables'!$D$2:$E$10,2, FALSE)</f>
        <v>Eastern Region</v>
      </c>
      <c r="U5916" t="str" cm="1">
        <f t="array" ref="U5916">_xlfn.IFS(CleanedData[[#This Row],[Purchase Amount]]&lt;500,"Low",
CleanedData[[#This Row],[Purchase Amount]]&lt;5000,"Medium",
TRUE,"High")</f>
        <v>Medium</v>
      </c>
      <c r="V5916" t="str">
        <f>TEXT(CleanedData[[#This Row],[Date]],"mmmm")</f>
        <v>March</v>
      </c>
      <c r="W5916" t="str">
        <f>"Q"&amp;ROUNDUP(MONTH(CleanedData[[#This Row],[Date]])/3,0)</f>
        <v>Q1</v>
      </c>
      <c r="X5916" t="str">
        <f>IF(CleanedData[[#This Row],[Purchase Amount]]&gt;=5000,"Yes","No")</f>
        <v>No</v>
      </c>
      <c r="Y5916">
        <f>IF(CleanedData[[#This Row],[Recommend]]="Yes",1,0)</f>
        <v>0</v>
      </c>
      <c r="Z5916" s="6">
        <f>CleanedData[[#This Row],[Purchase Amount]]*0.15</f>
        <v>557.34749999999997</v>
      </c>
      <c r="AA5916" s="6">
        <f>CleanedData[[#This Row],[Purchase Amount]]*1.15</f>
        <v>4272.9974999999995</v>
      </c>
    </row>
    <row r="5917" spans="1:27" x14ac:dyDescent="0.3">
      <c r="A5917">
        <v>7159</v>
      </c>
      <c r="B5917" t="s">
        <v>6142</v>
      </c>
      <c r="C5917" s="1">
        <v>45676</v>
      </c>
      <c r="D5917">
        <v>55</v>
      </c>
      <c r="E5917" t="s">
        <v>52</v>
      </c>
      <c r="F5917" t="s">
        <v>40</v>
      </c>
      <c r="G5917" t="s">
        <v>118</v>
      </c>
      <c r="H5917">
        <v>5</v>
      </c>
      <c r="I5917" t="s">
        <v>42</v>
      </c>
      <c r="J5917" t="s">
        <v>74</v>
      </c>
      <c r="K5917" t="s">
        <v>55</v>
      </c>
      <c r="L5917" t="s">
        <v>42</v>
      </c>
      <c r="M5917" t="s">
        <v>231</v>
      </c>
      <c r="N5917" t="s">
        <v>57</v>
      </c>
      <c r="O5917" t="s">
        <v>89</v>
      </c>
      <c r="P5917" t="s">
        <v>70</v>
      </c>
      <c r="Q5917" t="s">
        <v>50</v>
      </c>
      <c r="R5917" s="6">
        <f>_xlfn.XLOOKUP(CleanedData[[#This Row],[Product]],'02_Lookup_Tables'!$A$2:$A$126,'02_Lookup_Tables'!$B$2:$B$126)</f>
        <v>368.99</v>
      </c>
      <c r="S5917" t="str">
        <f>VLOOKUP(CleanedData[[#This Row],[Product]],'02_Lookup_Tables'!$H$2:$I$126,2,FALSE)</f>
        <v>Accessories</v>
      </c>
      <c r="T5917" t="str">
        <f>VLOOKUP(CleanedData[[#This Row],[Province]],'02_Lookup_Tables'!$D$2:$E$10,2, FALSE)</f>
        <v>Northern Region</v>
      </c>
      <c r="U5917" t="str" cm="1">
        <f t="array" ref="U5917">_xlfn.IFS(CleanedData[[#This Row],[Purchase Amount]]&lt;500,"Low",
CleanedData[[#This Row],[Purchase Amount]]&lt;5000,"Medium",
TRUE,"High")</f>
        <v>Low</v>
      </c>
      <c r="V5917" t="str">
        <f>TEXT(CleanedData[[#This Row],[Date]],"mmmm")</f>
        <v>January</v>
      </c>
      <c r="W5917" t="str">
        <f>"Q"&amp;ROUNDUP(MONTH(CleanedData[[#This Row],[Date]])/3,0)</f>
        <v>Q1</v>
      </c>
      <c r="X5917" t="str">
        <f>IF(CleanedData[[#This Row],[Purchase Amount]]&gt;=5000,"Yes","No")</f>
        <v>No</v>
      </c>
      <c r="Y5917">
        <f>IF(CleanedData[[#This Row],[Recommend]]="Yes",1,0)</f>
        <v>0</v>
      </c>
      <c r="Z5917" s="6">
        <f>CleanedData[[#This Row],[Purchase Amount]]*0.15</f>
        <v>55.348500000000001</v>
      </c>
      <c r="AA5917" s="6">
        <f>CleanedData[[#This Row],[Purchase Amount]]*1.15</f>
        <v>424.33849999999995</v>
      </c>
    </row>
    <row r="5918" spans="1:27" x14ac:dyDescent="0.3">
      <c r="A5918">
        <v>7160</v>
      </c>
      <c r="B5918" t="s">
        <v>6143</v>
      </c>
      <c r="C5918" s="1">
        <v>45410</v>
      </c>
      <c r="D5918">
        <v>53</v>
      </c>
      <c r="E5918" t="s">
        <v>39</v>
      </c>
      <c r="F5918" t="s">
        <v>130</v>
      </c>
      <c r="G5918" t="s">
        <v>95</v>
      </c>
      <c r="H5918">
        <v>2</v>
      </c>
      <c r="I5918" t="s">
        <v>45</v>
      </c>
      <c r="J5918" t="s">
        <v>69</v>
      </c>
      <c r="K5918" t="s">
        <v>64</v>
      </c>
      <c r="L5918" t="s">
        <v>42</v>
      </c>
      <c r="M5918" t="s">
        <v>140</v>
      </c>
      <c r="N5918" t="s">
        <v>47</v>
      </c>
      <c r="O5918" t="s">
        <v>148</v>
      </c>
      <c r="P5918" t="s">
        <v>70</v>
      </c>
      <c r="Q5918" t="s">
        <v>93</v>
      </c>
      <c r="R5918" s="6">
        <f>_xlfn.XLOOKUP(CleanedData[[#This Row],[Product]],'02_Lookup_Tables'!$A$2:$A$126,'02_Lookup_Tables'!$B$2:$B$126)</f>
        <v>5390.8</v>
      </c>
      <c r="S5918" t="str">
        <f>VLOOKUP(CleanedData[[#This Row],[Product]],'02_Lookup_Tables'!$H$2:$I$126,2,FALSE)</f>
        <v>Electronics</v>
      </c>
      <c r="T5918" t="str">
        <f>VLOOKUP(CleanedData[[#This Row],[Province]],'02_Lookup_Tables'!$D$2:$E$10,2, FALSE)</f>
        <v>Eastern Region</v>
      </c>
      <c r="U5918" t="str" cm="1">
        <f t="array" ref="U5918">_xlfn.IFS(CleanedData[[#This Row],[Purchase Amount]]&lt;500,"Low",
CleanedData[[#This Row],[Purchase Amount]]&lt;5000,"Medium",
TRUE,"High")</f>
        <v>High</v>
      </c>
      <c r="V5918" t="str">
        <f>TEXT(CleanedData[[#This Row],[Date]],"mmmm")</f>
        <v>April</v>
      </c>
      <c r="W5918" t="str">
        <f>"Q"&amp;ROUNDUP(MONTH(CleanedData[[#This Row],[Date]])/3,0)</f>
        <v>Q2</v>
      </c>
      <c r="X5918" t="str">
        <f>IF(CleanedData[[#This Row],[Purchase Amount]]&gt;=5000,"Yes","No")</f>
        <v>Yes</v>
      </c>
      <c r="Y5918">
        <f>IF(CleanedData[[#This Row],[Recommend]]="Yes",1,0)</f>
        <v>1</v>
      </c>
      <c r="Z5918" s="6">
        <f>CleanedData[[#This Row],[Purchase Amount]]*0.15</f>
        <v>808.62</v>
      </c>
      <c r="AA5918" s="6">
        <f>CleanedData[[#This Row],[Purchase Amount]]*1.15</f>
        <v>6199.42</v>
      </c>
    </row>
    <row r="5919" spans="1:27" x14ac:dyDescent="0.3">
      <c r="A5919">
        <v>7161</v>
      </c>
      <c r="B5919" t="s">
        <v>6144</v>
      </c>
      <c r="C5919" s="1">
        <v>45932</v>
      </c>
      <c r="D5919">
        <v>24</v>
      </c>
      <c r="E5919" t="s">
        <v>52</v>
      </c>
      <c r="F5919" t="s">
        <v>40</v>
      </c>
      <c r="G5919" t="s">
        <v>303</v>
      </c>
      <c r="H5919">
        <v>2</v>
      </c>
      <c r="I5919" t="s">
        <v>42</v>
      </c>
      <c r="J5919" t="s">
        <v>54</v>
      </c>
      <c r="K5919" t="s">
        <v>55</v>
      </c>
      <c r="L5919" t="s">
        <v>42</v>
      </c>
      <c r="M5919" t="s">
        <v>88</v>
      </c>
      <c r="N5919" t="s">
        <v>47</v>
      </c>
      <c r="O5919" t="s">
        <v>89</v>
      </c>
      <c r="P5919" t="s">
        <v>49</v>
      </c>
      <c r="Q5919" t="s">
        <v>66</v>
      </c>
      <c r="R5919" s="6">
        <f>_xlfn.XLOOKUP(CleanedData[[#This Row],[Product]],'02_Lookup_Tables'!$A$2:$A$126,'02_Lookup_Tables'!$B$2:$B$126)</f>
        <v>4841.7700000000004</v>
      </c>
      <c r="S5919" t="str">
        <f>VLOOKUP(CleanedData[[#This Row],[Product]],'02_Lookup_Tables'!$H$2:$I$126,2,FALSE)</f>
        <v>Home &amp; Living</v>
      </c>
      <c r="T5919" t="str">
        <f>VLOOKUP(CleanedData[[#This Row],[Province]],'02_Lookup_Tables'!$D$2:$E$10,2, FALSE)</f>
        <v>Northern Region</v>
      </c>
      <c r="U5919" t="str" cm="1">
        <f t="array" ref="U5919">_xlfn.IFS(CleanedData[[#This Row],[Purchase Amount]]&lt;500,"Low",
CleanedData[[#This Row],[Purchase Amount]]&lt;5000,"Medium",
TRUE,"High")</f>
        <v>Medium</v>
      </c>
      <c r="V5919" t="str">
        <f>TEXT(CleanedData[[#This Row],[Date]],"mmmm")</f>
        <v>October</v>
      </c>
      <c r="W5919" t="str">
        <f>"Q"&amp;ROUNDUP(MONTH(CleanedData[[#This Row],[Date]])/3,0)</f>
        <v>Q4</v>
      </c>
      <c r="X5919" t="str">
        <f>IF(CleanedData[[#This Row],[Purchase Amount]]&gt;=5000,"Yes","No")</f>
        <v>No</v>
      </c>
      <c r="Y5919">
        <f>IF(CleanedData[[#This Row],[Recommend]]="Yes",1,0)</f>
        <v>0</v>
      </c>
      <c r="Z5919" s="6">
        <f>CleanedData[[#This Row],[Purchase Amount]]*0.15</f>
        <v>726.26550000000009</v>
      </c>
      <c r="AA5919" s="6">
        <f>CleanedData[[#This Row],[Purchase Amount]]*1.15</f>
        <v>5568.0355</v>
      </c>
    </row>
    <row r="5920" spans="1:27" x14ac:dyDescent="0.3">
      <c r="A5920">
        <v>7162</v>
      </c>
      <c r="B5920" t="s">
        <v>6145</v>
      </c>
      <c r="C5920" s="1">
        <v>45872</v>
      </c>
      <c r="D5920">
        <v>70</v>
      </c>
      <c r="E5920" t="s">
        <v>39</v>
      </c>
      <c r="F5920" t="s">
        <v>130</v>
      </c>
      <c r="G5920" t="s">
        <v>307</v>
      </c>
      <c r="H5920">
        <v>1</v>
      </c>
      <c r="I5920" t="s">
        <v>45</v>
      </c>
      <c r="J5920" t="s">
        <v>63</v>
      </c>
      <c r="K5920" t="s">
        <v>55</v>
      </c>
      <c r="L5920" t="s">
        <v>45</v>
      </c>
      <c r="M5920" t="s">
        <v>156</v>
      </c>
      <c r="N5920" t="s">
        <v>80</v>
      </c>
      <c r="O5920" t="s">
        <v>148</v>
      </c>
      <c r="P5920" t="s">
        <v>70</v>
      </c>
      <c r="Q5920" t="s">
        <v>97</v>
      </c>
      <c r="R5920" s="6">
        <f>_xlfn.XLOOKUP(CleanedData[[#This Row],[Product]],'02_Lookup_Tables'!$A$2:$A$126,'02_Lookup_Tables'!$B$2:$B$126)</f>
        <v>824.74</v>
      </c>
      <c r="S5920" t="str">
        <f>VLOOKUP(CleanedData[[#This Row],[Product]],'02_Lookup_Tables'!$H$2:$I$126,2,FALSE)</f>
        <v>Apparel</v>
      </c>
      <c r="T5920" t="str">
        <f>VLOOKUP(CleanedData[[#This Row],[Province]],'02_Lookup_Tables'!$D$2:$E$10,2, FALSE)</f>
        <v>Eastern Region</v>
      </c>
      <c r="U5920" t="str" cm="1">
        <f t="array" ref="U5920">_xlfn.IFS(CleanedData[[#This Row],[Purchase Amount]]&lt;500,"Low",
CleanedData[[#This Row],[Purchase Amount]]&lt;5000,"Medium",
TRUE,"High")</f>
        <v>Medium</v>
      </c>
      <c r="V5920" t="str">
        <f>TEXT(CleanedData[[#This Row],[Date]],"mmmm")</f>
        <v>August</v>
      </c>
      <c r="W5920" t="str">
        <f>"Q"&amp;ROUNDUP(MONTH(CleanedData[[#This Row],[Date]])/3,0)</f>
        <v>Q3</v>
      </c>
      <c r="X5920" t="str">
        <f>IF(CleanedData[[#This Row],[Purchase Amount]]&gt;=5000,"Yes","No")</f>
        <v>No</v>
      </c>
      <c r="Y5920">
        <f>IF(CleanedData[[#This Row],[Recommend]]="Yes",1,0)</f>
        <v>1</v>
      </c>
      <c r="Z5920" s="6">
        <f>CleanedData[[#This Row],[Purchase Amount]]*0.15</f>
        <v>123.711</v>
      </c>
      <c r="AA5920" s="6">
        <f>CleanedData[[#This Row],[Purchase Amount]]*1.15</f>
        <v>948.45099999999991</v>
      </c>
    </row>
    <row r="5921" spans="1:27" x14ac:dyDescent="0.3">
      <c r="A5921">
        <v>7164</v>
      </c>
      <c r="B5921" t="s">
        <v>6146</v>
      </c>
      <c r="C5921" s="1">
        <v>45329</v>
      </c>
      <c r="D5921">
        <v>79</v>
      </c>
      <c r="E5921" t="s">
        <v>60</v>
      </c>
      <c r="F5921" t="s">
        <v>77</v>
      </c>
      <c r="G5921" t="s">
        <v>102</v>
      </c>
      <c r="H5921">
        <v>5</v>
      </c>
      <c r="I5921" t="s">
        <v>45</v>
      </c>
      <c r="J5921" t="s">
        <v>54</v>
      </c>
      <c r="K5921" t="s">
        <v>55</v>
      </c>
      <c r="L5921" t="s">
        <v>42</v>
      </c>
      <c r="M5921" t="s">
        <v>236</v>
      </c>
      <c r="N5921" t="s">
        <v>57</v>
      </c>
      <c r="O5921" t="s">
        <v>89</v>
      </c>
      <c r="P5921" t="s">
        <v>70</v>
      </c>
      <c r="Q5921" t="s">
        <v>97</v>
      </c>
      <c r="R5921" s="6">
        <f>_xlfn.XLOOKUP(CleanedData[[#This Row],[Product]],'02_Lookup_Tables'!$A$2:$A$126,'02_Lookup_Tables'!$B$2:$B$126)</f>
        <v>276.82</v>
      </c>
      <c r="S5921" t="str">
        <f>VLOOKUP(CleanedData[[#This Row],[Product]],'02_Lookup_Tables'!$H$2:$I$126,2,FALSE)</f>
        <v>Home &amp; Living</v>
      </c>
      <c r="T5921" t="str">
        <f>VLOOKUP(CleanedData[[#This Row],[Province]],'02_Lookup_Tables'!$D$2:$E$10,2, FALSE)</f>
        <v>Central Region</v>
      </c>
      <c r="U5921" t="str" cm="1">
        <f t="array" ref="U5921">_xlfn.IFS(CleanedData[[#This Row],[Purchase Amount]]&lt;500,"Low",
CleanedData[[#This Row],[Purchase Amount]]&lt;5000,"Medium",
TRUE,"High")</f>
        <v>Low</v>
      </c>
      <c r="V5921" t="str">
        <f>TEXT(CleanedData[[#This Row],[Date]],"mmmm")</f>
        <v>February</v>
      </c>
      <c r="W5921" t="str">
        <f>"Q"&amp;ROUNDUP(MONTH(CleanedData[[#This Row],[Date]])/3,0)</f>
        <v>Q1</v>
      </c>
      <c r="X5921" t="str">
        <f>IF(CleanedData[[#This Row],[Purchase Amount]]&gt;=5000,"Yes","No")</f>
        <v>No</v>
      </c>
      <c r="Y5921">
        <f>IF(CleanedData[[#This Row],[Recommend]]="Yes",1,0)</f>
        <v>1</v>
      </c>
      <c r="Z5921" s="6">
        <f>CleanedData[[#This Row],[Purchase Amount]]*0.15</f>
        <v>41.522999999999996</v>
      </c>
      <c r="AA5921" s="6">
        <f>CleanedData[[#This Row],[Purchase Amount]]*1.15</f>
        <v>318.34299999999996</v>
      </c>
    </row>
    <row r="5922" spans="1:27" x14ac:dyDescent="0.3">
      <c r="A5922">
        <v>7165</v>
      </c>
      <c r="B5922" t="s">
        <v>6147</v>
      </c>
      <c r="C5922" s="1">
        <v>45946</v>
      </c>
      <c r="D5922">
        <v>63</v>
      </c>
      <c r="E5922" t="s">
        <v>52</v>
      </c>
      <c r="F5922" t="s">
        <v>72</v>
      </c>
      <c r="G5922" t="s">
        <v>116</v>
      </c>
      <c r="H5922">
        <v>2</v>
      </c>
      <c r="I5922" t="s">
        <v>42</v>
      </c>
      <c r="J5922" t="s">
        <v>43</v>
      </c>
      <c r="K5922" t="s">
        <v>64</v>
      </c>
      <c r="L5922" t="s">
        <v>45</v>
      </c>
      <c r="M5922" t="s">
        <v>236</v>
      </c>
      <c r="N5922" t="s">
        <v>47</v>
      </c>
      <c r="O5922" t="s">
        <v>89</v>
      </c>
      <c r="P5922" t="s">
        <v>49</v>
      </c>
      <c r="Q5922" t="s">
        <v>50</v>
      </c>
      <c r="R5922" s="6">
        <f>_xlfn.XLOOKUP(CleanedData[[#This Row],[Product]],'02_Lookup_Tables'!$A$2:$A$126,'02_Lookup_Tables'!$B$2:$B$126)</f>
        <v>869.65</v>
      </c>
      <c r="S5922" t="str">
        <f>VLOOKUP(CleanedData[[#This Row],[Product]],'02_Lookup_Tables'!$H$2:$I$126,2,FALSE)</f>
        <v>Toys &amp; Games</v>
      </c>
      <c r="T5922" t="str">
        <f>VLOOKUP(CleanedData[[#This Row],[Province]],'02_Lookup_Tables'!$D$2:$E$10,2, FALSE)</f>
        <v>Central Region</v>
      </c>
      <c r="U5922" t="str" cm="1">
        <f t="array" ref="U5922">_xlfn.IFS(CleanedData[[#This Row],[Purchase Amount]]&lt;500,"Low",
CleanedData[[#This Row],[Purchase Amount]]&lt;5000,"Medium",
TRUE,"High")</f>
        <v>Medium</v>
      </c>
      <c r="V5922" t="str">
        <f>TEXT(CleanedData[[#This Row],[Date]],"mmmm")</f>
        <v>October</v>
      </c>
      <c r="W5922" t="str">
        <f>"Q"&amp;ROUNDUP(MONTH(CleanedData[[#This Row],[Date]])/3,0)</f>
        <v>Q4</v>
      </c>
      <c r="X5922" t="str">
        <f>IF(CleanedData[[#This Row],[Purchase Amount]]&gt;=5000,"Yes","No")</f>
        <v>No</v>
      </c>
      <c r="Y5922">
        <f>IF(CleanedData[[#This Row],[Recommend]]="Yes",1,0)</f>
        <v>0</v>
      </c>
      <c r="Z5922" s="6">
        <f>CleanedData[[#This Row],[Purchase Amount]]*0.15</f>
        <v>130.44749999999999</v>
      </c>
      <c r="AA5922" s="6">
        <f>CleanedData[[#This Row],[Purchase Amount]]*1.15</f>
        <v>1000.0974999999999</v>
      </c>
    </row>
    <row r="5923" spans="1:27" x14ac:dyDescent="0.3">
      <c r="A5923">
        <v>7166</v>
      </c>
      <c r="B5923" t="s">
        <v>6148</v>
      </c>
      <c r="C5923" s="1">
        <v>45952</v>
      </c>
      <c r="D5923">
        <v>31</v>
      </c>
      <c r="E5923" t="s">
        <v>52</v>
      </c>
      <c r="F5923" t="s">
        <v>125</v>
      </c>
      <c r="G5923" t="s">
        <v>271</v>
      </c>
      <c r="H5923">
        <v>2</v>
      </c>
      <c r="I5923" t="s">
        <v>45</v>
      </c>
      <c r="J5923" t="s">
        <v>43</v>
      </c>
      <c r="K5923" t="s">
        <v>64</v>
      </c>
      <c r="L5923" t="s">
        <v>45</v>
      </c>
      <c r="M5923" t="s">
        <v>106</v>
      </c>
      <c r="N5923" t="s">
        <v>47</v>
      </c>
      <c r="O5923" t="s">
        <v>148</v>
      </c>
      <c r="P5923" t="s">
        <v>70</v>
      </c>
      <c r="Q5923" t="s">
        <v>58</v>
      </c>
      <c r="R5923" s="6">
        <f>_xlfn.XLOOKUP(CleanedData[[#This Row],[Product]],'02_Lookup_Tables'!$A$2:$A$126,'02_Lookup_Tables'!$B$2:$B$126)</f>
        <v>119.63</v>
      </c>
      <c r="S5923" t="str">
        <f>VLOOKUP(CleanedData[[#This Row],[Product]],'02_Lookup_Tables'!$H$2:$I$126,2,FALSE)</f>
        <v>Food</v>
      </c>
      <c r="T5923" t="str">
        <f>VLOOKUP(CleanedData[[#This Row],[Province]],'02_Lookup_Tables'!$D$2:$E$10,2, FALSE)</f>
        <v>Western Region</v>
      </c>
      <c r="U5923" t="str" cm="1">
        <f t="array" ref="U5923">_xlfn.IFS(CleanedData[[#This Row],[Purchase Amount]]&lt;500,"Low",
CleanedData[[#This Row],[Purchase Amount]]&lt;5000,"Medium",
TRUE,"High")</f>
        <v>Low</v>
      </c>
      <c r="V5923" t="str">
        <f>TEXT(CleanedData[[#This Row],[Date]],"mmmm")</f>
        <v>October</v>
      </c>
      <c r="W5923" t="str">
        <f>"Q"&amp;ROUNDUP(MONTH(CleanedData[[#This Row],[Date]])/3,0)</f>
        <v>Q4</v>
      </c>
      <c r="X5923" t="str">
        <f>IF(CleanedData[[#This Row],[Purchase Amount]]&gt;=5000,"Yes","No")</f>
        <v>No</v>
      </c>
      <c r="Y5923">
        <f>IF(CleanedData[[#This Row],[Recommend]]="Yes",1,0)</f>
        <v>1</v>
      </c>
      <c r="Z5923" s="6">
        <f>CleanedData[[#This Row],[Purchase Amount]]*0.15</f>
        <v>17.944499999999998</v>
      </c>
      <c r="AA5923" s="6">
        <f>CleanedData[[#This Row],[Purchase Amount]]*1.15</f>
        <v>137.57449999999997</v>
      </c>
    </row>
    <row r="5924" spans="1:27" x14ac:dyDescent="0.3">
      <c r="A5924">
        <v>7168</v>
      </c>
      <c r="B5924" t="s">
        <v>6149</v>
      </c>
      <c r="C5924" s="1">
        <v>45979</v>
      </c>
      <c r="D5924">
        <v>74</v>
      </c>
      <c r="E5924" t="s">
        <v>39</v>
      </c>
      <c r="F5924" t="s">
        <v>68</v>
      </c>
      <c r="G5924" t="s">
        <v>144</v>
      </c>
      <c r="H5924">
        <v>4</v>
      </c>
      <c r="I5924" t="s">
        <v>42</v>
      </c>
      <c r="J5924" t="s">
        <v>63</v>
      </c>
      <c r="K5924" t="s">
        <v>55</v>
      </c>
      <c r="L5924" t="s">
        <v>42</v>
      </c>
      <c r="M5924" t="s">
        <v>106</v>
      </c>
      <c r="N5924" t="s">
        <v>96</v>
      </c>
      <c r="O5924" t="s">
        <v>148</v>
      </c>
      <c r="P5924" t="s">
        <v>49</v>
      </c>
      <c r="Q5924" t="s">
        <v>97</v>
      </c>
      <c r="R5924" s="6">
        <f>_xlfn.XLOOKUP(CleanedData[[#This Row],[Product]],'02_Lookup_Tables'!$A$2:$A$126,'02_Lookup_Tables'!$B$2:$B$126)</f>
        <v>4455.18</v>
      </c>
      <c r="S5924" t="str">
        <f>VLOOKUP(CleanedData[[#This Row],[Product]],'02_Lookup_Tables'!$H$2:$I$126,2,FALSE)</f>
        <v>Sports &amp; Outdoors</v>
      </c>
      <c r="T5924" t="str">
        <f>VLOOKUP(CleanedData[[#This Row],[Province]],'02_Lookup_Tables'!$D$2:$E$10,2, FALSE)</f>
        <v>Northern Region</v>
      </c>
      <c r="U5924" t="str" cm="1">
        <f t="array" ref="U5924">_xlfn.IFS(CleanedData[[#This Row],[Purchase Amount]]&lt;500,"Low",
CleanedData[[#This Row],[Purchase Amount]]&lt;5000,"Medium",
TRUE,"High")</f>
        <v>Medium</v>
      </c>
      <c r="V5924" t="str">
        <f>TEXT(CleanedData[[#This Row],[Date]],"mmmm")</f>
        <v>November</v>
      </c>
      <c r="W5924" t="str">
        <f>"Q"&amp;ROUNDUP(MONTH(CleanedData[[#This Row],[Date]])/3,0)</f>
        <v>Q4</v>
      </c>
      <c r="X5924" t="str">
        <f>IF(CleanedData[[#This Row],[Purchase Amount]]&gt;=5000,"Yes","No")</f>
        <v>No</v>
      </c>
      <c r="Y5924">
        <f>IF(CleanedData[[#This Row],[Recommend]]="Yes",1,0)</f>
        <v>0</v>
      </c>
      <c r="Z5924" s="6">
        <f>CleanedData[[#This Row],[Purchase Amount]]*0.15</f>
        <v>668.27700000000004</v>
      </c>
      <c r="AA5924" s="6">
        <f>CleanedData[[#This Row],[Purchase Amount]]*1.15</f>
        <v>5123.4570000000003</v>
      </c>
    </row>
    <row r="5925" spans="1:27" x14ac:dyDescent="0.3">
      <c r="A5925">
        <v>7171</v>
      </c>
      <c r="B5925" t="s">
        <v>6150</v>
      </c>
      <c r="C5925" s="1">
        <v>45654</v>
      </c>
      <c r="D5925">
        <v>61</v>
      </c>
      <c r="E5925" t="s">
        <v>39</v>
      </c>
      <c r="F5925" t="s">
        <v>68</v>
      </c>
      <c r="G5925" t="s">
        <v>258</v>
      </c>
      <c r="H5925">
        <v>4</v>
      </c>
      <c r="I5925" t="s">
        <v>45</v>
      </c>
      <c r="J5925" t="s">
        <v>63</v>
      </c>
      <c r="K5925" t="s">
        <v>64</v>
      </c>
      <c r="L5925" t="s">
        <v>42</v>
      </c>
      <c r="M5925" t="s">
        <v>79</v>
      </c>
      <c r="N5925" t="s">
        <v>96</v>
      </c>
      <c r="O5925" t="s">
        <v>89</v>
      </c>
      <c r="P5925" t="s">
        <v>70</v>
      </c>
      <c r="Q5925" t="s">
        <v>50</v>
      </c>
      <c r="R5925" s="6">
        <f>_xlfn.XLOOKUP(CleanedData[[#This Row],[Product]],'02_Lookup_Tables'!$A$2:$A$126,'02_Lookup_Tables'!$B$2:$B$126)</f>
        <v>768.34</v>
      </c>
      <c r="S5925" t="str">
        <f>VLOOKUP(CleanedData[[#This Row],[Product]],'02_Lookup_Tables'!$H$2:$I$126,2,FALSE)</f>
        <v>Home &amp; Living</v>
      </c>
      <c r="T5925" t="str">
        <f>VLOOKUP(CleanedData[[#This Row],[Province]],'02_Lookup_Tables'!$D$2:$E$10,2, FALSE)</f>
        <v>Northern Region</v>
      </c>
      <c r="U5925" t="str" cm="1">
        <f t="array" ref="U5925">_xlfn.IFS(CleanedData[[#This Row],[Purchase Amount]]&lt;500,"Low",
CleanedData[[#This Row],[Purchase Amount]]&lt;5000,"Medium",
TRUE,"High")</f>
        <v>Medium</v>
      </c>
      <c r="V5925" t="str">
        <f>TEXT(CleanedData[[#This Row],[Date]],"mmmm")</f>
        <v>December</v>
      </c>
      <c r="W5925" t="str">
        <f>"Q"&amp;ROUNDUP(MONTH(CleanedData[[#This Row],[Date]])/3,0)</f>
        <v>Q4</v>
      </c>
      <c r="X5925" t="str">
        <f>IF(CleanedData[[#This Row],[Purchase Amount]]&gt;=5000,"Yes","No")</f>
        <v>No</v>
      </c>
      <c r="Y5925">
        <f>IF(CleanedData[[#This Row],[Recommend]]="Yes",1,0)</f>
        <v>1</v>
      </c>
      <c r="Z5925" s="6">
        <f>CleanedData[[#This Row],[Purchase Amount]]*0.15</f>
        <v>115.251</v>
      </c>
      <c r="AA5925" s="6">
        <f>CleanedData[[#This Row],[Purchase Amount]]*1.15</f>
        <v>883.59100000000001</v>
      </c>
    </row>
    <row r="5926" spans="1:27" x14ac:dyDescent="0.3">
      <c r="A5926">
        <v>7173</v>
      </c>
      <c r="B5926" t="s">
        <v>6151</v>
      </c>
      <c r="C5926" s="1">
        <v>45523</v>
      </c>
      <c r="D5926">
        <v>35</v>
      </c>
      <c r="E5926" t="s">
        <v>39</v>
      </c>
      <c r="F5926" t="s">
        <v>61</v>
      </c>
      <c r="G5926" t="s">
        <v>164</v>
      </c>
      <c r="H5926">
        <v>3</v>
      </c>
      <c r="I5926" t="s">
        <v>45</v>
      </c>
      <c r="J5926" t="s">
        <v>54</v>
      </c>
      <c r="K5926" t="s">
        <v>44</v>
      </c>
      <c r="L5926" t="s">
        <v>45</v>
      </c>
      <c r="M5926" t="s">
        <v>100</v>
      </c>
      <c r="N5926" t="s">
        <v>48</v>
      </c>
      <c r="O5926" t="s">
        <v>48</v>
      </c>
      <c r="P5926" t="s">
        <v>70</v>
      </c>
      <c r="Q5926" t="s">
        <v>81</v>
      </c>
      <c r="R5926" s="6">
        <f>_xlfn.XLOOKUP(CleanedData[[#This Row],[Product]],'02_Lookup_Tables'!$A$2:$A$126,'02_Lookup_Tables'!$B$2:$B$126)</f>
        <v>440.87</v>
      </c>
      <c r="S5926" t="str">
        <f>VLOOKUP(CleanedData[[#This Row],[Product]],'02_Lookup_Tables'!$H$2:$I$126,2,FALSE)</f>
        <v>Home &amp; Living</v>
      </c>
      <c r="T5926" t="str">
        <f>VLOOKUP(CleanedData[[#This Row],[Province]],'02_Lookup_Tables'!$D$2:$E$10,2, FALSE)</f>
        <v>Southern Region</v>
      </c>
      <c r="U5926" t="str" cm="1">
        <f t="array" ref="U5926">_xlfn.IFS(CleanedData[[#This Row],[Purchase Amount]]&lt;500,"Low",
CleanedData[[#This Row],[Purchase Amount]]&lt;5000,"Medium",
TRUE,"High")</f>
        <v>Low</v>
      </c>
      <c r="V5926" t="str">
        <f>TEXT(CleanedData[[#This Row],[Date]],"mmmm")</f>
        <v>August</v>
      </c>
      <c r="W5926" t="str">
        <f>"Q"&amp;ROUNDUP(MONTH(CleanedData[[#This Row],[Date]])/3,0)</f>
        <v>Q3</v>
      </c>
      <c r="X5926" t="str">
        <f>IF(CleanedData[[#This Row],[Purchase Amount]]&gt;=5000,"Yes","No")</f>
        <v>No</v>
      </c>
      <c r="Y5926">
        <f>IF(CleanedData[[#This Row],[Recommend]]="Yes",1,0)</f>
        <v>1</v>
      </c>
      <c r="Z5926" s="6">
        <f>CleanedData[[#This Row],[Purchase Amount]]*0.15</f>
        <v>66.130499999999998</v>
      </c>
      <c r="AA5926" s="6">
        <f>CleanedData[[#This Row],[Purchase Amount]]*1.15</f>
        <v>507.00049999999999</v>
      </c>
    </row>
    <row r="5927" spans="1:27" x14ac:dyDescent="0.3">
      <c r="A5927">
        <v>7174</v>
      </c>
      <c r="B5927" t="s">
        <v>6152</v>
      </c>
      <c r="C5927" s="1">
        <v>45660</v>
      </c>
      <c r="E5927" t="s">
        <v>60</v>
      </c>
      <c r="F5927" t="s">
        <v>130</v>
      </c>
      <c r="G5927" t="s">
        <v>171</v>
      </c>
      <c r="H5927">
        <v>2</v>
      </c>
      <c r="I5927" t="s">
        <v>45</v>
      </c>
      <c r="J5927" t="s">
        <v>43</v>
      </c>
      <c r="K5927" t="s">
        <v>55</v>
      </c>
      <c r="L5927" t="s">
        <v>42</v>
      </c>
      <c r="M5927" t="s">
        <v>65</v>
      </c>
      <c r="N5927" t="s">
        <v>47</v>
      </c>
      <c r="O5927" t="s">
        <v>89</v>
      </c>
      <c r="P5927" t="s">
        <v>49</v>
      </c>
      <c r="Q5927" t="s">
        <v>166</v>
      </c>
      <c r="R5927" s="6">
        <f>_xlfn.XLOOKUP(CleanedData[[#This Row],[Product]],'02_Lookup_Tables'!$A$2:$A$126,'02_Lookup_Tables'!$B$2:$B$126)</f>
        <v>6710.27</v>
      </c>
      <c r="S5927" t="str">
        <f>VLOOKUP(CleanedData[[#This Row],[Product]],'02_Lookup_Tables'!$H$2:$I$126,2,FALSE)</f>
        <v>Home Devices</v>
      </c>
      <c r="T5927" t="str">
        <f>VLOOKUP(CleanedData[[#This Row],[Province]],'02_Lookup_Tables'!$D$2:$E$10,2, FALSE)</f>
        <v>Eastern Region</v>
      </c>
      <c r="U5927" t="str" cm="1">
        <f t="array" ref="U5927">_xlfn.IFS(CleanedData[[#This Row],[Purchase Amount]]&lt;500,"Low",
CleanedData[[#This Row],[Purchase Amount]]&lt;5000,"Medium",
TRUE,"High")</f>
        <v>High</v>
      </c>
      <c r="V5927" t="str">
        <f>TEXT(CleanedData[[#This Row],[Date]],"mmmm")</f>
        <v>January</v>
      </c>
      <c r="W5927" t="str">
        <f>"Q"&amp;ROUNDUP(MONTH(CleanedData[[#This Row],[Date]])/3,0)</f>
        <v>Q1</v>
      </c>
      <c r="X5927" t="str">
        <f>IF(CleanedData[[#This Row],[Purchase Amount]]&gt;=5000,"Yes","No")</f>
        <v>Yes</v>
      </c>
      <c r="Y5927">
        <f>IF(CleanedData[[#This Row],[Recommend]]="Yes",1,0)</f>
        <v>1</v>
      </c>
      <c r="Z5927" s="6">
        <f>CleanedData[[#This Row],[Purchase Amount]]*0.15</f>
        <v>1006.5405000000001</v>
      </c>
      <c r="AA5927" s="6">
        <f>CleanedData[[#This Row],[Purchase Amount]]*1.15</f>
        <v>7716.8104999999996</v>
      </c>
    </row>
    <row r="5928" spans="1:27" x14ac:dyDescent="0.3">
      <c r="A5928">
        <v>7175</v>
      </c>
      <c r="B5928" t="s">
        <v>6153</v>
      </c>
      <c r="C5928" s="1">
        <v>45967</v>
      </c>
      <c r="D5928">
        <v>48</v>
      </c>
      <c r="E5928" t="s">
        <v>52</v>
      </c>
      <c r="F5928" t="s">
        <v>77</v>
      </c>
      <c r="G5928" t="s">
        <v>696</v>
      </c>
      <c r="H5928">
        <v>3</v>
      </c>
      <c r="I5928" t="s">
        <v>45</v>
      </c>
      <c r="J5928" t="s">
        <v>63</v>
      </c>
      <c r="K5928" t="s">
        <v>55</v>
      </c>
      <c r="L5928" t="s">
        <v>42</v>
      </c>
      <c r="M5928" t="s">
        <v>184</v>
      </c>
      <c r="N5928" t="s">
        <v>48</v>
      </c>
      <c r="O5928" t="s">
        <v>148</v>
      </c>
      <c r="P5928" t="s">
        <v>49</v>
      </c>
      <c r="Q5928" t="s">
        <v>93</v>
      </c>
      <c r="R5928" s="6">
        <f>_xlfn.XLOOKUP(CleanedData[[#This Row],[Product]],'02_Lookup_Tables'!$A$2:$A$126,'02_Lookup_Tables'!$B$2:$B$126)</f>
        <v>1233.45</v>
      </c>
      <c r="S5928" t="str">
        <f>VLOOKUP(CleanedData[[#This Row],[Product]],'02_Lookup_Tables'!$H$2:$I$126,2,FALSE)</f>
        <v>Beauty &amp; Personal Care</v>
      </c>
      <c r="T5928" t="str">
        <f>VLOOKUP(CleanedData[[#This Row],[Province]],'02_Lookup_Tables'!$D$2:$E$10,2, FALSE)</f>
        <v>Central Region</v>
      </c>
      <c r="U5928" t="str" cm="1">
        <f t="array" ref="U5928">_xlfn.IFS(CleanedData[[#This Row],[Purchase Amount]]&lt;500,"Low",
CleanedData[[#This Row],[Purchase Amount]]&lt;5000,"Medium",
TRUE,"High")</f>
        <v>Medium</v>
      </c>
      <c r="V5928" t="str">
        <f>TEXT(CleanedData[[#This Row],[Date]],"mmmm")</f>
        <v>November</v>
      </c>
      <c r="W5928" t="str">
        <f>"Q"&amp;ROUNDUP(MONTH(CleanedData[[#This Row],[Date]])/3,0)</f>
        <v>Q4</v>
      </c>
      <c r="X5928" t="str">
        <f>IF(CleanedData[[#This Row],[Purchase Amount]]&gt;=5000,"Yes","No")</f>
        <v>No</v>
      </c>
      <c r="Y5928">
        <f>IF(CleanedData[[#This Row],[Recommend]]="Yes",1,0)</f>
        <v>1</v>
      </c>
      <c r="Z5928" s="6">
        <f>CleanedData[[#This Row],[Purchase Amount]]*0.15</f>
        <v>185.01750000000001</v>
      </c>
      <c r="AA5928" s="6">
        <f>CleanedData[[#This Row],[Purchase Amount]]*1.15</f>
        <v>1418.4675</v>
      </c>
    </row>
    <row r="5929" spans="1:27" x14ac:dyDescent="0.3">
      <c r="A5929">
        <v>7176</v>
      </c>
      <c r="B5929" t="s">
        <v>6154</v>
      </c>
      <c r="C5929" s="1">
        <v>45998</v>
      </c>
      <c r="D5929">
        <v>31</v>
      </c>
      <c r="E5929" t="s">
        <v>52</v>
      </c>
      <c r="F5929" t="s">
        <v>125</v>
      </c>
      <c r="G5929" t="s">
        <v>116</v>
      </c>
      <c r="H5929">
        <v>2</v>
      </c>
      <c r="I5929" t="s">
        <v>45</v>
      </c>
      <c r="J5929" t="s">
        <v>69</v>
      </c>
      <c r="K5929" t="s">
        <v>55</v>
      </c>
      <c r="L5929" t="s">
        <v>42</v>
      </c>
      <c r="M5929" t="s">
        <v>112</v>
      </c>
      <c r="N5929" t="s">
        <v>47</v>
      </c>
      <c r="O5929" t="s">
        <v>48</v>
      </c>
      <c r="P5929" t="s">
        <v>49</v>
      </c>
      <c r="Q5929" t="s">
        <v>58</v>
      </c>
      <c r="R5929" s="6">
        <f>_xlfn.XLOOKUP(CleanedData[[#This Row],[Product]],'02_Lookup_Tables'!$A$2:$A$126,'02_Lookup_Tables'!$B$2:$B$126)</f>
        <v>869.65</v>
      </c>
      <c r="S5929" t="str">
        <f>VLOOKUP(CleanedData[[#This Row],[Product]],'02_Lookup_Tables'!$H$2:$I$126,2,FALSE)</f>
        <v>Toys &amp; Games</v>
      </c>
      <c r="T5929" t="str">
        <f>VLOOKUP(CleanedData[[#This Row],[Province]],'02_Lookup_Tables'!$D$2:$E$10,2, FALSE)</f>
        <v>Western Region</v>
      </c>
      <c r="U5929" t="str" cm="1">
        <f t="array" ref="U5929">_xlfn.IFS(CleanedData[[#This Row],[Purchase Amount]]&lt;500,"Low",
CleanedData[[#This Row],[Purchase Amount]]&lt;5000,"Medium",
TRUE,"High")</f>
        <v>Medium</v>
      </c>
      <c r="V5929" t="str">
        <f>TEXT(CleanedData[[#This Row],[Date]],"mmmm")</f>
        <v>December</v>
      </c>
      <c r="W5929" t="str">
        <f>"Q"&amp;ROUNDUP(MONTH(CleanedData[[#This Row],[Date]])/3,0)</f>
        <v>Q4</v>
      </c>
      <c r="X5929" t="str">
        <f>IF(CleanedData[[#This Row],[Purchase Amount]]&gt;=5000,"Yes","No")</f>
        <v>No</v>
      </c>
      <c r="Y5929">
        <f>IF(CleanedData[[#This Row],[Recommend]]="Yes",1,0)</f>
        <v>1</v>
      </c>
      <c r="Z5929" s="6">
        <f>CleanedData[[#This Row],[Purchase Amount]]*0.15</f>
        <v>130.44749999999999</v>
      </c>
      <c r="AA5929" s="6">
        <f>CleanedData[[#This Row],[Purchase Amount]]*1.15</f>
        <v>1000.0974999999999</v>
      </c>
    </row>
    <row r="5930" spans="1:27" x14ac:dyDescent="0.3">
      <c r="A5930">
        <v>7177</v>
      </c>
      <c r="B5930" t="s">
        <v>6155</v>
      </c>
      <c r="C5930" s="1">
        <v>45512</v>
      </c>
      <c r="D5930">
        <v>29</v>
      </c>
      <c r="E5930" t="s">
        <v>39</v>
      </c>
      <c r="F5930" t="s">
        <v>77</v>
      </c>
      <c r="G5930" t="s">
        <v>150</v>
      </c>
      <c r="H5930">
        <v>1</v>
      </c>
      <c r="I5930" t="s">
        <v>42</v>
      </c>
      <c r="J5930" t="s">
        <v>43</v>
      </c>
      <c r="K5930" t="s">
        <v>44</v>
      </c>
      <c r="L5930" t="s">
        <v>42</v>
      </c>
      <c r="M5930" t="s">
        <v>180</v>
      </c>
      <c r="N5930" t="s">
        <v>80</v>
      </c>
      <c r="O5930" t="s">
        <v>89</v>
      </c>
      <c r="P5930" t="s">
        <v>49</v>
      </c>
      <c r="Q5930" t="s">
        <v>58</v>
      </c>
      <c r="R5930" s="6">
        <f>_xlfn.XLOOKUP(CleanedData[[#This Row],[Product]],'02_Lookup_Tables'!$A$2:$A$126,'02_Lookup_Tables'!$B$2:$B$126)</f>
        <v>14808.31</v>
      </c>
      <c r="S5930" t="str">
        <f>VLOOKUP(CleanedData[[#This Row],[Product]],'02_Lookup_Tables'!$H$2:$I$126,2,FALSE)</f>
        <v>Electronics</v>
      </c>
      <c r="T5930" t="str">
        <f>VLOOKUP(CleanedData[[#This Row],[Province]],'02_Lookup_Tables'!$D$2:$E$10,2, FALSE)</f>
        <v>Central Region</v>
      </c>
      <c r="U5930" t="str" cm="1">
        <f t="array" ref="U5930">_xlfn.IFS(CleanedData[[#This Row],[Purchase Amount]]&lt;500,"Low",
CleanedData[[#This Row],[Purchase Amount]]&lt;5000,"Medium",
TRUE,"High")</f>
        <v>High</v>
      </c>
      <c r="V5930" t="str">
        <f>TEXT(CleanedData[[#This Row],[Date]],"mmmm")</f>
        <v>August</v>
      </c>
      <c r="W5930" t="str">
        <f>"Q"&amp;ROUNDUP(MONTH(CleanedData[[#This Row],[Date]])/3,0)</f>
        <v>Q3</v>
      </c>
      <c r="X5930" t="str">
        <f>IF(CleanedData[[#This Row],[Purchase Amount]]&gt;=5000,"Yes","No")</f>
        <v>Yes</v>
      </c>
      <c r="Y5930">
        <f>IF(CleanedData[[#This Row],[Recommend]]="Yes",1,0)</f>
        <v>0</v>
      </c>
      <c r="Z5930" s="6">
        <f>CleanedData[[#This Row],[Purchase Amount]]*0.15</f>
        <v>2221.2464999999997</v>
      </c>
      <c r="AA5930" s="6">
        <f>CleanedData[[#This Row],[Purchase Amount]]*1.15</f>
        <v>17029.556499999999</v>
      </c>
    </row>
    <row r="5931" spans="1:27" x14ac:dyDescent="0.3">
      <c r="A5931">
        <v>7178</v>
      </c>
      <c r="B5931" t="s">
        <v>6156</v>
      </c>
      <c r="C5931" s="1">
        <v>45961</v>
      </c>
      <c r="D5931">
        <v>24</v>
      </c>
      <c r="E5931" t="s">
        <v>52</v>
      </c>
      <c r="F5931" t="s">
        <v>125</v>
      </c>
      <c r="G5931" t="s">
        <v>73</v>
      </c>
      <c r="H5931">
        <v>2</v>
      </c>
      <c r="I5931" t="s">
        <v>45</v>
      </c>
      <c r="J5931" t="s">
        <v>54</v>
      </c>
      <c r="K5931" t="s">
        <v>55</v>
      </c>
      <c r="L5931" t="s">
        <v>42</v>
      </c>
      <c r="M5931" t="s">
        <v>75</v>
      </c>
      <c r="N5931" t="s">
        <v>47</v>
      </c>
      <c r="O5931" t="s">
        <v>89</v>
      </c>
      <c r="P5931" t="s">
        <v>49</v>
      </c>
      <c r="Q5931" t="s">
        <v>66</v>
      </c>
      <c r="R5931" s="6">
        <f>_xlfn.XLOOKUP(CleanedData[[#This Row],[Product]],'02_Lookup_Tables'!$A$2:$A$126,'02_Lookup_Tables'!$B$2:$B$126)</f>
        <v>84.23</v>
      </c>
      <c r="S5931" t="str">
        <f>VLOOKUP(CleanedData[[#This Row],[Product]],'02_Lookup_Tables'!$H$2:$I$126,2,FALSE)</f>
        <v>Food</v>
      </c>
      <c r="T5931" t="str">
        <f>VLOOKUP(CleanedData[[#This Row],[Province]],'02_Lookup_Tables'!$D$2:$E$10,2, FALSE)</f>
        <v>Western Region</v>
      </c>
      <c r="U5931" t="str" cm="1">
        <f t="array" ref="U5931">_xlfn.IFS(CleanedData[[#This Row],[Purchase Amount]]&lt;500,"Low",
CleanedData[[#This Row],[Purchase Amount]]&lt;5000,"Medium",
TRUE,"High")</f>
        <v>Low</v>
      </c>
      <c r="V5931" t="str">
        <f>TEXT(CleanedData[[#This Row],[Date]],"mmmm")</f>
        <v>October</v>
      </c>
      <c r="W5931" t="str">
        <f>"Q"&amp;ROUNDUP(MONTH(CleanedData[[#This Row],[Date]])/3,0)</f>
        <v>Q4</v>
      </c>
      <c r="X5931" t="str">
        <f>IF(CleanedData[[#This Row],[Purchase Amount]]&gt;=5000,"Yes","No")</f>
        <v>No</v>
      </c>
      <c r="Y5931">
        <f>IF(CleanedData[[#This Row],[Recommend]]="Yes",1,0)</f>
        <v>1</v>
      </c>
      <c r="Z5931" s="6">
        <f>CleanedData[[#This Row],[Purchase Amount]]*0.15</f>
        <v>12.634500000000001</v>
      </c>
      <c r="AA5931" s="6">
        <f>CleanedData[[#This Row],[Purchase Amount]]*1.15</f>
        <v>96.864499999999992</v>
      </c>
    </row>
    <row r="5932" spans="1:27" x14ac:dyDescent="0.3">
      <c r="A5932">
        <v>7179</v>
      </c>
      <c r="B5932" t="s">
        <v>6157</v>
      </c>
      <c r="C5932" s="1">
        <v>45800</v>
      </c>
      <c r="D5932">
        <v>38</v>
      </c>
      <c r="E5932" t="s">
        <v>60</v>
      </c>
      <c r="F5932" t="s">
        <v>108</v>
      </c>
      <c r="G5932" t="s">
        <v>303</v>
      </c>
      <c r="H5932">
        <v>5</v>
      </c>
      <c r="I5932" t="s">
        <v>45</v>
      </c>
      <c r="J5932" t="s">
        <v>54</v>
      </c>
      <c r="K5932" t="s">
        <v>64</v>
      </c>
      <c r="L5932" t="s">
        <v>45</v>
      </c>
      <c r="N5932" t="s">
        <v>57</v>
      </c>
      <c r="O5932" t="s">
        <v>134</v>
      </c>
      <c r="P5932" t="s">
        <v>8646</v>
      </c>
      <c r="Q5932" t="s">
        <v>81</v>
      </c>
      <c r="R5932" s="6">
        <f>_xlfn.XLOOKUP(CleanedData[[#This Row],[Product]],'02_Lookup_Tables'!$A$2:$A$126,'02_Lookup_Tables'!$B$2:$B$126)</f>
        <v>4841.7700000000004</v>
      </c>
      <c r="S5932" t="str">
        <f>VLOOKUP(CleanedData[[#This Row],[Product]],'02_Lookup_Tables'!$H$2:$I$126,2,FALSE)</f>
        <v>Home &amp; Living</v>
      </c>
      <c r="T5932" t="str">
        <f>VLOOKUP(CleanedData[[#This Row],[Province]],'02_Lookup_Tables'!$D$2:$E$10,2, FALSE)</f>
        <v>Gauteng Region</v>
      </c>
      <c r="U5932" t="str" cm="1">
        <f t="array" ref="U5932">_xlfn.IFS(CleanedData[[#This Row],[Purchase Amount]]&lt;500,"Low",
CleanedData[[#This Row],[Purchase Amount]]&lt;5000,"Medium",
TRUE,"High")</f>
        <v>Medium</v>
      </c>
      <c r="V5932" t="str">
        <f>TEXT(CleanedData[[#This Row],[Date]],"mmmm")</f>
        <v>May</v>
      </c>
      <c r="W5932" t="str">
        <f>"Q"&amp;ROUNDUP(MONTH(CleanedData[[#This Row],[Date]])/3,0)</f>
        <v>Q2</v>
      </c>
      <c r="X5932" t="str">
        <f>IF(CleanedData[[#This Row],[Purchase Amount]]&gt;=5000,"Yes","No")</f>
        <v>No</v>
      </c>
      <c r="Y5932">
        <f>IF(CleanedData[[#This Row],[Recommend]]="Yes",1,0)</f>
        <v>1</v>
      </c>
      <c r="Z5932" s="6">
        <f>CleanedData[[#This Row],[Purchase Amount]]*0.15</f>
        <v>726.26550000000009</v>
      </c>
      <c r="AA5932" s="6">
        <f>CleanedData[[#This Row],[Purchase Amount]]*1.15</f>
        <v>5568.0355</v>
      </c>
    </row>
    <row r="5933" spans="1:27" x14ac:dyDescent="0.3">
      <c r="A5933">
        <v>7180</v>
      </c>
      <c r="B5933" t="s">
        <v>6158</v>
      </c>
      <c r="C5933" s="1">
        <v>45762</v>
      </c>
      <c r="D5933">
        <v>52</v>
      </c>
      <c r="E5933" t="s">
        <v>60</v>
      </c>
      <c r="F5933" t="s">
        <v>130</v>
      </c>
      <c r="G5933" t="s">
        <v>378</v>
      </c>
      <c r="H5933">
        <v>5</v>
      </c>
      <c r="I5933" t="s">
        <v>45</v>
      </c>
      <c r="J5933" t="s">
        <v>69</v>
      </c>
      <c r="K5933" t="s">
        <v>64</v>
      </c>
      <c r="L5933" t="s">
        <v>42</v>
      </c>
      <c r="M5933" t="s">
        <v>88</v>
      </c>
      <c r="N5933" t="s">
        <v>57</v>
      </c>
      <c r="O5933" t="s">
        <v>89</v>
      </c>
      <c r="P5933" t="s">
        <v>70</v>
      </c>
      <c r="Q5933" t="s">
        <v>93</v>
      </c>
      <c r="R5933" s="6">
        <f>_xlfn.XLOOKUP(CleanedData[[#This Row],[Product]],'02_Lookup_Tables'!$A$2:$A$126,'02_Lookup_Tables'!$B$2:$B$126)</f>
        <v>40.11</v>
      </c>
      <c r="S5933" t="str">
        <f>VLOOKUP(CleanedData[[#This Row],[Product]],'02_Lookup_Tables'!$H$2:$I$126,2,FALSE)</f>
        <v>Food</v>
      </c>
      <c r="T5933" t="str">
        <f>VLOOKUP(CleanedData[[#This Row],[Province]],'02_Lookup_Tables'!$D$2:$E$10,2, FALSE)</f>
        <v>Eastern Region</v>
      </c>
      <c r="U5933" t="str" cm="1">
        <f t="array" ref="U5933">_xlfn.IFS(CleanedData[[#This Row],[Purchase Amount]]&lt;500,"Low",
CleanedData[[#This Row],[Purchase Amount]]&lt;5000,"Medium",
TRUE,"High")</f>
        <v>Low</v>
      </c>
      <c r="V5933" t="str">
        <f>TEXT(CleanedData[[#This Row],[Date]],"mmmm")</f>
        <v>April</v>
      </c>
      <c r="W5933" t="str">
        <f>"Q"&amp;ROUNDUP(MONTH(CleanedData[[#This Row],[Date]])/3,0)</f>
        <v>Q2</v>
      </c>
      <c r="X5933" t="str">
        <f>IF(CleanedData[[#This Row],[Purchase Amount]]&gt;=5000,"Yes","No")</f>
        <v>No</v>
      </c>
      <c r="Y5933">
        <f>IF(CleanedData[[#This Row],[Recommend]]="Yes",1,0)</f>
        <v>1</v>
      </c>
      <c r="Z5933" s="6">
        <f>CleanedData[[#This Row],[Purchase Amount]]*0.15</f>
        <v>6.0164999999999997</v>
      </c>
      <c r="AA5933" s="6">
        <f>CleanedData[[#This Row],[Purchase Amount]]*1.15</f>
        <v>46.126499999999993</v>
      </c>
    </row>
    <row r="5934" spans="1:27" x14ac:dyDescent="0.3">
      <c r="A5934">
        <v>7181</v>
      </c>
      <c r="B5934" t="s">
        <v>6159</v>
      </c>
      <c r="C5934" s="1">
        <v>45834</v>
      </c>
      <c r="D5934">
        <v>21</v>
      </c>
      <c r="E5934" t="s">
        <v>60</v>
      </c>
      <c r="F5934" t="s">
        <v>68</v>
      </c>
      <c r="G5934" t="s">
        <v>419</v>
      </c>
      <c r="H5934">
        <v>4</v>
      </c>
      <c r="I5934" t="s">
        <v>45</v>
      </c>
      <c r="J5934" t="s">
        <v>69</v>
      </c>
      <c r="K5934" t="s">
        <v>55</v>
      </c>
      <c r="L5934" t="s">
        <v>45</v>
      </c>
      <c r="M5934" t="s">
        <v>136</v>
      </c>
      <c r="N5934" t="s">
        <v>96</v>
      </c>
      <c r="O5934" t="s">
        <v>89</v>
      </c>
      <c r="P5934" t="s">
        <v>70</v>
      </c>
      <c r="Q5934" t="s">
        <v>66</v>
      </c>
      <c r="R5934" s="6">
        <f>_xlfn.XLOOKUP(CleanedData[[#This Row],[Product]],'02_Lookup_Tables'!$A$2:$A$126,'02_Lookup_Tables'!$B$2:$B$126)</f>
        <v>96.11</v>
      </c>
      <c r="S5934" t="str">
        <f>VLOOKUP(CleanedData[[#This Row],[Product]],'02_Lookup_Tables'!$H$2:$I$126,2,FALSE)</f>
        <v>Apparel</v>
      </c>
      <c r="T5934" t="str">
        <f>VLOOKUP(CleanedData[[#This Row],[Province]],'02_Lookup_Tables'!$D$2:$E$10,2, FALSE)</f>
        <v>Northern Region</v>
      </c>
      <c r="U5934" t="str" cm="1">
        <f t="array" ref="U5934">_xlfn.IFS(CleanedData[[#This Row],[Purchase Amount]]&lt;500,"Low",
CleanedData[[#This Row],[Purchase Amount]]&lt;5000,"Medium",
TRUE,"High")</f>
        <v>Low</v>
      </c>
      <c r="V5934" t="str">
        <f>TEXT(CleanedData[[#This Row],[Date]],"mmmm")</f>
        <v>June</v>
      </c>
      <c r="W5934" t="str">
        <f>"Q"&amp;ROUNDUP(MONTH(CleanedData[[#This Row],[Date]])/3,0)</f>
        <v>Q2</v>
      </c>
      <c r="X5934" t="str">
        <f>IF(CleanedData[[#This Row],[Purchase Amount]]&gt;=5000,"Yes","No")</f>
        <v>No</v>
      </c>
      <c r="Y5934">
        <f>IF(CleanedData[[#This Row],[Recommend]]="Yes",1,0)</f>
        <v>1</v>
      </c>
      <c r="Z5934" s="6">
        <f>CleanedData[[#This Row],[Purchase Amount]]*0.15</f>
        <v>14.416499999999999</v>
      </c>
      <c r="AA5934" s="6">
        <f>CleanedData[[#This Row],[Purchase Amount]]*1.15</f>
        <v>110.52649999999998</v>
      </c>
    </row>
    <row r="5935" spans="1:27" x14ac:dyDescent="0.3">
      <c r="A5935">
        <v>7182</v>
      </c>
      <c r="B5935" t="s">
        <v>6160</v>
      </c>
      <c r="C5935" s="1">
        <v>45574</v>
      </c>
      <c r="D5935">
        <v>30</v>
      </c>
      <c r="E5935" t="s">
        <v>52</v>
      </c>
      <c r="F5935" t="s">
        <v>72</v>
      </c>
      <c r="G5935" t="s">
        <v>118</v>
      </c>
      <c r="H5935">
        <v>2</v>
      </c>
      <c r="I5935" t="s">
        <v>42</v>
      </c>
      <c r="J5935" t="s">
        <v>74</v>
      </c>
      <c r="K5935" t="s">
        <v>44</v>
      </c>
      <c r="L5935" t="s">
        <v>42</v>
      </c>
      <c r="M5935" t="s">
        <v>100</v>
      </c>
      <c r="N5935" t="s">
        <v>47</v>
      </c>
      <c r="O5935" t="s">
        <v>48</v>
      </c>
      <c r="P5935" t="s">
        <v>49</v>
      </c>
      <c r="Q5935" t="s">
        <v>58</v>
      </c>
      <c r="R5935" s="6">
        <f>_xlfn.XLOOKUP(CleanedData[[#This Row],[Product]],'02_Lookup_Tables'!$A$2:$A$126,'02_Lookup_Tables'!$B$2:$B$126)</f>
        <v>368.99</v>
      </c>
      <c r="S5935" t="str">
        <f>VLOOKUP(CleanedData[[#This Row],[Product]],'02_Lookup_Tables'!$H$2:$I$126,2,FALSE)</f>
        <v>Accessories</v>
      </c>
      <c r="T5935" t="str">
        <f>VLOOKUP(CleanedData[[#This Row],[Province]],'02_Lookup_Tables'!$D$2:$E$10,2, FALSE)</f>
        <v>Central Region</v>
      </c>
      <c r="U5935" t="str" cm="1">
        <f t="array" ref="U5935">_xlfn.IFS(CleanedData[[#This Row],[Purchase Amount]]&lt;500,"Low",
CleanedData[[#This Row],[Purchase Amount]]&lt;5000,"Medium",
TRUE,"High")</f>
        <v>Low</v>
      </c>
      <c r="V5935" t="str">
        <f>TEXT(CleanedData[[#This Row],[Date]],"mmmm")</f>
        <v>October</v>
      </c>
      <c r="W5935" t="str">
        <f>"Q"&amp;ROUNDUP(MONTH(CleanedData[[#This Row],[Date]])/3,0)</f>
        <v>Q4</v>
      </c>
      <c r="X5935" t="str">
        <f>IF(CleanedData[[#This Row],[Purchase Amount]]&gt;=5000,"Yes","No")</f>
        <v>No</v>
      </c>
      <c r="Y5935">
        <f>IF(CleanedData[[#This Row],[Recommend]]="Yes",1,0)</f>
        <v>0</v>
      </c>
      <c r="Z5935" s="6">
        <f>CleanedData[[#This Row],[Purchase Amount]]*0.15</f>
        <v>55.348500000000001</v>
      </c>
      <c r="AA5935" s="6">
        <f>CleanedData[[#This Row],[Purchase Amount]]*1.15</f>
        <v>424.33849999999995</v>
      </c>
    </row>
    <row r="5936" spans="1:27" x14ac:dyDescent="0.3">
      <c r="A5936">
        <v>7183</v>
      </c>
      <c r="B5936" t="s">
        <v>6161</v>
      </c>
      <c r="C5936" s="1">
        <v>45671</v>
      </c>
      <c r="D5936">
        <v>62</v>
      </c>
      <c r="E5936" t="s">
        <v>52</v>
      </c>
      <c r="F5936" t="s">
        <v>125</v>
      </c>
      <c r="G5936" t="s">
        <v>340</v>
      </c>
      <c r="H5936">
        <v>1</v>
      </c>
      <c r="I5936" t="s">
        <v>42</v>
      </c>
      <c r="J5936" t="s">
        <v>43</v>
      </c>
      <c r="K5936" t="s">
        <v>55</v>
      </c>
      <c r="L5936" t="s">
        <v>45</v>
      </c>
      <c r="M5936" t="s">
        <v>151</v>
      </c>
      <c r="N5936" t="s">
        <v>80</v>
      </c>
      <c r="O5936" t="s">
        <v>89</v>
      </c>
      <c r="P5936" t="s">
        <v>49</v>
      </c>
      <c r="Q5936" t="s">
        <v>50</v>
      </c>
      <c r="R5936" s="6">
        <f>_xlfn.XLOOKUP(CleanedData[[#This Row],[Product]],'02_Lookup_Tables'!$A$2:$A$126,'02_Lookup_Tables'!$B$2:$B$126)</f>
        <v>828.82</v>
      </c>
      <c r="S5936" t="str">
        <f>VLOOKUP(CleanedData[[#This Row],[Product]],'02_Lookup_Tables'!$H$2:$I$126,2,FALSE)</f>
        <v>Home Devices</v>
      </c>
      <c r="T5936" t="str">
        <f>VLOOKUP(CleanedData[[#This Row],[Province]],'02_Lookup_Tables'!$D$2:$E$10,2, FALSE)</f>
        <v>Western Region</v>
      </c>
      <c r="U5936" t="str" cm="1">
        <f t="array" ref="U5936">_xlfn.IFS(CleanedData[[#This Row],[Purchase Amount]]&lt;500,"Low",
CleanedData[[#This Row],[Purchase Amount]]&lt;5000,"Medium",
TRUE,"High")</f>
        <v>Medium</v>
      </c>
      <c r="V5936" t="str">
        <f>TEXT(CleanedData[[#This Row],[Date]],"mmmm")</f>
        <v>January</v>
      </c>
      <c r="W5936" t="str">
        <f>"Q"&amp;ROUNDUP(MONTH(CleanedData[[#This Row],[Date]])/3,0)</f>
        <v>Q1</v>
      </c>
      <c r="X5936" t="str">
        <f>IF(CleanedData[[#This Row],[Purchase Amount]]&gt;=5000,"Yes","No")</f>
        <v>No</v>
      </c>
      <c r="Y5936">
        <f>IF(CleanedData[[#This Row],[Recommend]]="Yes",1,0)</f>
        <v>0</v>
      </c>
      <c r="Z5936" s="6">
        <f>CleanedData[[#This Row],[Purchase Amount]]*0.15</f>
        <v>124.32300000000001</v>
      </c>
      <c r="AA5936" s="6">
        <f>CleanedData[[#This Row],[Purchase Amount]]*1.15</f>
        <v>953.14300000000003</v>
      </c>
    </row>
    <row r="5937" spans="1:27" x14ac:dyDescent="0.3">
      <c r="A5937">
        <v>7184</v>
      </c>
      <c r="B5937" t="s">
        <v>6162</v>
      </c>
      <c r="C5937" s="1">
        <v>45690</v>
      </c>
      <c r="D5937">
        <v>28</v>
      </c>
      <c r="E5937" t="s">
        <v>39</v>
      </c>
      <c r="F5937" t="s">
        <v>130</v>
      </c>
      <c r="G5937" t="s">
        <v>153</v>
      </c>
      <c r="H5937">
        <v>3</v>
      </c>
      <c r="I5937" t="s">
        <v>42</v>
      </c>
      <c r="J5937" t="s">
        <v>54</v>
      </c>
      <c r="K5937" t="s">
        <v>55</v>
      </c>
      <c r="L5937" t="s">
        <v>45</v>
      </c>
      <c r="M5937" t="s">
        <v>112</v>
      </c>
      <c r="N5937" t="s">
        <v>48</v>
      </c>
      <c r="O5937" t="s">
        <v>48</v>
      </c>
      <c r="P5937" t="s">
        <v>70</v>
      </c>
      <c r="Q5937" t="s">
        <v>58</v>
      </c>
      <c r="R5937" s="6">
        <f>_xlfn.XLOOKUP(CleanedData[[#This Row],[Product]],'02_Lookup_Tables'!$A$2:$A$126,'02_Lookup_Tables'!$B$2:$B$126)</f>
        <v>1011.68</v>
      </c>
      <c r="S5937" t="str">
        <f>VLOOKUP(CleanedData[[#This Row],[Product]],'02_Lookup_Tables'!$H$2:$I$126,2,FALSE)</f>
        <v>Accessories</v>
      </c>
      <c r="T5937" t="str">
        <f>VLOOKUP(CleanedData[[#This Row],[Province]],'02_Lookup_Tables'!$D$2:$E$10,2, FALSE)</f>
        <v>Eastern Region</v>
      </c>
      <c r="U5937" t="str" cm="1">
        <f t="array" ref="U5937">_xlfn.IFS(CleanedData[[#This Row],[Purchase Amount]]&lt;500,"Low",
CleanedData[[#This Row],[Purchase Amount]]&lt;5000,"Medium",
TRUE,"High")</f>
        <v>Medium</v>
      </c>
      <c r="V5937" t="str">
        <f>TEXT(CleanedData[[#This Row],[Date]],"mmmm")</f>
        <v>February</v>
      </c>
      <c r="W5937" t="str">
        <f>"Q"&amp;ROUNDUP(MONTH(CleanedData[[#This Row],[Date]])/3,0)</f>
        <v>Q1</v>
      </c>
      <c r="X5937" t="str">
        <f>IF(CleanedData[[#This Row],[Purchase Amount]]&gt;=5000,"Yes","No")</f>
        <v>No</v>
      </c>
      <c r="Y5937">
        <f>IF(CleanedData[[#This Row],[Recommend]]="Yes",1,0)</f>
        <v>0</v>
      </c>
      <c r="Z5937" s="6">
        <f>CleanedData[[#This Row],[Purchase Amount]]*0.15</f>
        <v>151.75199999999998</v>
      </c>
      <c r="AA5937" s="6">
        <f>CleanedData[[#This Row],[Purchase Amount]]*1.15</f>
        <v>1163.4319999999998</v>
      </c>
    </row>
    <row r="5938" spans="1:27" x14ac:dyDescent="0.3">
      <c r="A5938">
        <v>7185</v>
      </c>
      <c r="B5938" t="s">
        <v>6163</v>
      </c>
      <c r="C5938" s="1">
        <v>45421</v>
      </c>
      <c r="D5938">
        <v>23</v>
      </c>
      <c r="E5938" t="s">
        <v>52</v>
      </c>
      <c r="F5938" t="s">
        <v>130</v>
      </c>
      <c r="G5938" t="s">
        <v>286</v>
      </c>
      <c r="H5938">
        <v>1</v>
      </c>
      <c r="I5938" t="s">
        <v>42</v>
      </c>
      <c r="J5938" t="s">
        <v>43</v>
      </c>
      <c r="K5938" t="s">
        <v>64</v>
      </c>
      <c r="L5938" t="s">
        <v>45</v>
      </c>
      <c r="M5938" t="s">
        <v>65</v>
      </c>
      <c r="N5938" t="s">
        <v>80</v>
      </c>
      <c r="O5938" t="s">
        <v>89</v>
      </c>
      <c r="P5938" t="s">
        <v>49</v>
      </c>
      <c r="Q5938" t="s">
        <v>66</v>
      </c>
      <c r="R5938" s="6">
        <f>_xlfn.XLOOKUP(CleanedData[[#This Row],[Product]],'02_Lookup_Tables'!$A$2:$A$126,'02_Lookup_Tables'!$B$2:$B$126)</f>
        <v>1907.49</v>
      </c>
      <c r="S5938" t="str">
        <f>VLOOKUP(CleanedData[[#This Row],[Product]],'02_Lookup_Tables'!$H$2:$I$126,2,FALSE)</f>
        <v>Accessories</v>
      </c>
      <c r="T5938" t="str">
        <f>VLOOKUP(CleanedData[[#This Row],[Province]],'02_Lookup_Tables'!$D$2:$E$10,2, FALSE)</f>
        <v>Eastern Region</v>
      </c>
      <c r="U5938" t="str" cm="1">
        <f t="array" ref="U5938">_xlfn.IFS(CleanedData[[#This Row],[Purchase Amount]]&lt;500,"Low",
CleanedData[[#This Row],[Purchase Amount]]&lt;5000,"Medium",
TRUE,"High")</f>
        <v>Medium</v>
      </c>
      <c r="V5938" t="str">
        <f>TEXT(CleanedData[[#This Row],[Date]],"mmmm")</f>
        <v>May</v>
      </c>
      <c r="W5938" t="str">
        <f>"Q"&amp;ROUNDUP(MONTH(CleanedData[[#This Row],[Date]])/3,0)</f>
        <v>Q2</v>
      </c>
      <c r="X5938" t="str">
        <f>IF(CleanedData[[#This Row],[Purchase Amount]]&gt;=5000,"Yes","No")</f>
        <v>No</v>
      </c>
      <c r="Y5938">
        <f>IF(CleanedData[[#This Row],[Recommend]]="Yes",1,0)</f>
        <v>0</v>
      </c>
      <c r="Z5938" s="6">
        <f>CleanedData[[#This Row],[Purchase Amount]]*0.15</f>
        <v>286.12349999999998</v>
      </c>
      <c r="AA5938" s="6">
        <f>CleanedData[[#This Row],[Purchase Amount]]*1.15</f>
        <v>2193.6134999999999</v>
      </c>
    </row>
    <row r="5939" spans="1:27" x14ac:dyDescent="0.3">
      <c r="A5939">
        <v>7186</v>
      </c>
      <c r="B5939" t="s">
        <v>6164</v>
      </c>
      <c r="C5939" s="1">
        <v>46005</v>
      </c>
      <c r="D5939">
        <v>76</v>
      </c>
      <c r="E5939" t="s">
        <v>60</v>
      </c>
      <c r="F5939" t="s">
        <v>125</v>
      </c>
      <c r="G5939" t="s">
        <v>139</v>
      </c>
      <c r="H5939">
        <v>5</v>
      </c>
      <c r="I5939" t="s">
        <v>42</v>
      </c>
      <c r="J5939" t="s">
        <v>74</v>
      </c>
      <c r="K5939" t="s">
        <v>64</v>
      </c>
      <c r="L5939" t="s">
        <v>45</v>
      </c>
      <c r="M5939" t="s">
        <v>184</v>
      </c>
      <c r="N5939" t="s">
        <v>57</v>
      </c>
      <c r="O5939" t="s">
        <v>148</v>
      </c>
      <c r="P5939" t="s">
        <v>49</v>
      </c>
      <c r="Q5939" t="s">
        <v>97</v>
      </c>
      <c r="R5939" s="6">
        <f>_xlfn.XLOOKUP(CleanedData[[#This Row],[Product]],'02_Lookup_Tables'!$A$2:$A$126,'02_Lookup_Tables'!$B$2:$B$126)</f>
        <v>2340.5700000000002</v>
      </c>
      <c r="S5939" t="str">
        <f>VLOOKUP(CleanedData[[#This Row],[Product]],'02_Lookup_Tables'!$H$2:$I$126,2,FALSE)</f>
        <v>Apparel</v>
      </c>
      <c r="T5939" t="str">
        <f>VLOOKUP(CleanedData[[#This Row],[Province]],'02_Lookup_Tables'!$D$2:$E$10,2, FALSE)</f>
        <v>Western Region</v>
      </c>
      <c r="U5939" t="str" cm="1">
        <f t="array" ref="U5939">_xlfn.IFS(CleanedData[[#This Row],[Purchase Amount]]&lt;500,"Low",
CleanedData[[#This Row],[Purchase Amount]]&lt;5000,"Medium",
TRUE,"High")</f>
        <v>Medium</v>
      </c>
      <c r="V5939" t="str">
        <f>TEXT(CleanedData[[#This Row],[Date]],"mmmm")</f>
        <v>December</v>
      </c>
      <c r="W5939" t="str">
        <f>"Q"&amp;ROUNDUP(MONTH(CleanedData[[#This Row],[Date]])/3,0)</f>
        <v>Q4</v>
      </c>
      <c r="X5939" t="str">
        <f>IF(CleanedData[[#This Row],[Purchase Amount]]&gt;=5000,"Yes","No")</f>
        <v>No</v>
      </c>
      <c r="Y5939">
        <f>IF(CleanedData[[#This Row],[Recommend]]="Yes",1,0)</f>
        <v>0</v>
      </c>
      <c r="Z5939" s="6">
        <f>CleanedData[[#This Row],[Purchase Amount]]*0.15</f>
        <v>351.08550000000002</v>
      </c>
      <c r="AA5939" s="6">
        <f>CleanedData[[#This Row],[Purchase Amount]]*1.15</f>
        <v>2691.6554999999998</v>
      </c>
    </row>
    <row r="5940" spans="1:27" x14ac:dyDescent="0.3">
      <c r="A5940">
        <v>7187</v>
      </c>
      <c r="B5940" t="s">
        <v>6165</v>
      </c>
      <c r="C5940" s="1">
        <v>45481</v>
      </c>
      <c r="D5940">
        <v>70</v>
      </c>
      <c r="E5940" t="s">
        <v>52</v>
      </c>
      <c r="F5940" t="s">
        <v>77</v>
      </c>
      <c r="G5940" t="s">
        <v>84</v>
      </c>
      <c r="H5940">
        <v>5</v>
      </c>
      <c r="I5940" t="s">
        <v>45</v>
      </c>
      <c r="J5940" t="s">
        <v>69</v>
      </c>
      <c r="K5940" t="s">
        <v>55</v>
      </c>
      <c r="L5940" t="s">
        <v>42</v>
      </c>
      <c r="M5940" t="s">
        <v>85</v>
      </c>
      <c r="N5940" t="s">
        <v>57</v>
      </c>
      <c r="O5940" t="s">
        <v>48</v>
      </c>
      <c r="P5940" t="s">
        <v>49</v>
      </c>
      <c r="Q5940" t="s">
        <v>97</v>
      </c>
      <c r="R5940" s="6">
        <f>_xlfn.XLOOKUP(CleanedData[[#This Row],[Product]],'02_Lookup_Tables'!$A$2:$A$126,'02_Lookup_Tables'!$B$2:$B$126)</f>
        <v>1158.56</v>
      </c>
      <c r="S5940" t="str">
        <f>VLOOKUP(CleanedData[[#This Row],[Product]],'02_Lookup_Tables'!$H$2:$I$126,2,FALSE)</f>
        <v>Toys &amp; Games</v>
      </c>
      <c r="T5940" t="str">
        <f>VLOOKUP(CleanedData[[#This Row],[Province]],'02_Lookup_Tables'!$D$2:$E$10,2, FALSE)</f>
        <v>Central Region</v>
      </c>
      <c r="U5940" t="str" cm="1">
        <f t="array" ref="U5940">_xlfn.IFS(CleanedData[[#This Row],[Purchase Amount]]&lt;500,"Low",
CleanedData[[#This Row],[Purchase Amount]]&lt;5000,"Medium",
TRUE,"High")</f>
        <v>Medium</v>
      </c>
      <c r="V5940" t="str">
        <f>TEXT(CleanedData[[#This Row],[Date]],"mmmm")</f>
        <v>July</v>
      </c>
      <c r="W5940" t="str">
        <f>"Q"&amp;ROUNDUP(MONTH(CleanedData[[#This Row],[Date]])/3,0)</f>
        <v>Q3</v>
      </c>
      <c r="X5940" t="str">
        <f>IF(CleanedData[[#This Row],[Purchase Amount]]&gt;=5000,"Yes","No")</f>
        <v>No</v>
      </c>
      <c r="Y5940">
        <f>IF(CleanedData[[#This Row],[Recommend]]="Yes",1,0)</f>
        <v>1</v>
      </c>
      <c r="Z5940" s="6">
        <f>CleanedData[[#This Row],[Purchase Amount]]*0.15</f>
        <v>173.78399999999999</v>
      </c>
      <c r="AA5940" s="6">
        <f>CleanedData[[#This Row],[Purchase Amount]]*1.15</f>
        <v>1332.3439999999998</v>
      </c>
    </row>
    <row r="5941" spans="1:27" x14ac:dyDescent="0.3">
      <c r="A5941">
        <v>7189</v>
      </c>
      <c r="B5941" t="s">
        <v>6166</v>
      </c>
      <c r="C5941" s="1">
        <v>45746</v>
      </c>
      <c r="D5941">
        <v>77</v>
      </c>
      <c r="E5941" t="s">
        <v>60</v>
      </c>
      <c r="F5941" t="s">
        <v>72</v>
      </c>
      <c r="G5941" t="s">
        <v>950</v>
      </c>
      <c r="H5941">
        <v>2</v>
      </c>
      <c r="I5941" t="s">
        <v>42</v>
      </c>
      <c r="J5941" t="s">
        <v>54</v>
      </c>
      <c r="K5941" t="s">
        <v>55</v>
      </c>
      <c r="L5941" t="s">
        <v>42</v>
      </c>
      <c r="M5941" t="s">
        <v>88</v>
      </c>
      <c r="N5941" t="s">
        <v>47</v>
      </c>
      <c r="O5941" t="s">
        <v>89</v>
      </c>
      <c r="P5941" t="s">
        <v>49</v>
      </c>
      <c r="Q5941" t="s">
        <v>97</v>
      </c>
      <c r="R5941" s="6">
        <f>_xlfn.XLOOKUP(CleanedData[[#This Row],[Product]],'02_Lookup_Tables'!$A$2:$A$126,'02_Lookup_Tables'!$B$2:$B$126)</f>
        <v>85.25</v>
      </c>
      <c r="S5941" t="str">
        <f>VLOOKUP(CleanedData[[#This Row],[Product]],'02_Lookup_Tables'!$H$2:$I$126,2,FALSE)</f>
        <v>Beauty &amp; Personal Care</v>
      </c>
      <c r="T5941" t="str">
        <f>VLOOKUP(CleanedData[[#This Row],[Province]],'02_Lookup_Tables'!$D$2:$E$10,2, FALSE)</f>
        <v>Central Region</v>
      </c>
      <c r="U5941" t="str" cm="1">
        <f t="array" ref="U5941">_xlfn.IFS(CleanedData[[#This Row],[Purchase Amount]]&lt;500,"Low",
CleanedData[[#This Row],[Purchase Amount]]&lt;5000,"Medium",
TRUE,"High")</f>
        <v>Low</v>
      </c>
      <c r="V5941" t="str">
        <f>TEXT(CleanedData[[#This Row],[Date]],"mmmm")</f>
        <v>March</v>
      </c>
      <c r="W5941" t="str">
        <f>"Q"&amp;ROUNDUP(MONTH(CleanedData[[#This Row],[Date]])/3,0)</f>
        <v>Q1</v>
      </c>
      <c r="X5941" t="str">
        <f>IF(CleanedData[[#This Row],[Purchase Amount]]&gt;=5000,"Yes","No")</f>
        <v>No</v>
      </c>
      <c r="Y5941">
        <f>IF(CleanedData[[#This Row],[Recommend]]="Yes",1,0)</f>
        <v>0</v>
      </c>
      <c r="Z5941" s="6">
        <f>CleanedData[[#This Row],[Purchase Amount]]*0.15</f>
        <v>12.7875</v>
      </c>
      <c r="AA5941" s="6">
        <f>CleanedData[[#This Row],[Purchase Amount]]*1.15</f>
        <v>98.037499999999994</v>
      </c>
    </row>
    <row r="5942" spans="1:27" x14ac:dyDescent="0.3">
      <c r="A5942">
        <v>7190</v>
      </c>
      <c r="B5942" t="s">
        <v>6167</v>
      </c>
      <c r="C5942" s="1">
        <v>45932</v>
      </c>
      <c r="D5942">
        <v>57</v>
      </c>
      <c r="E5942" t="s">
        <v>39</v>
      </c>
      <c r="F5942" t="s">
        <v>68</v>
      </c>
      <c r="G5942" t="s">
        <v>307</v>
      </c>
      <c r="H5942">
        <v>5</v>
      </c>
      <c r="I5942" t="s">
        <v>42</v>
      </c>
      <c r="J5942" t="s">
        <v>63</v>
      </c>
      <c r="K5942" t="s">
        <v>64</v>
      </c>
      <c r="L5942" t="s">
        <v>45</v>
      </c>
      <c r="M5942" t="s">
        <v>85</v>
      </c>
      <c r="N5942" t="s">
        <v>57</v>
      </c>
      <c r="O5942" t="s">
        <v>48</v>
      </c>
      <c r="P5942" t="s">
        <v>49</v>
      </c>
      <c r="Q5942" t="s">
        <v>50</v>
      </c>
      <c r="R5942" s="6">
        <f>_xlfn.XLOOKUP(CleanedData[[#This Row],[Product]],'02_Lookup_Tables'!$A$2:$A$126,'02_Lookup_Tables'!$B$2:$B$126)</f>
        <v>824.74</v>
      </c>
      <c r="S5942" t="str">
        <f>VLOOKUP(CleanedData[[#This Row],[Product]],'02_Lookup_Tables'!$H$2:$I$126,2,FALSE)</f>
        <v>Apparel</v>
      </c>
      <c r="T5942" t="str">
        <f>VLOOKUP(CleanedData[[#This Row],[Province]],'02_Lookup_Tables'!$D$2:$E$10,2, FALSE)</f>
        <v>Northern Region</v>
      </c>
      <c r="U5942" t="str" cm="1">
        <f t="array" ref="U5942">_xlfn.IFS(CleanedData[[#This Row],[Purchase Amount]]&lt;500,"Low",
CleanedData[[#This Row],[Purchase Amount]]&lt;5000,"Medium",
TRUE,"High")</f>
        <v>Medium</v>
      </c>
      <c r="V5942" t="str">
        <f>TEXT(CleanedData[[#This Row],[Date]],"mmmm")</f>
        <v>October</v>
      </c>
      <c r="W5942" t="str">
        <f>"Q"&amp;ROUNDUP(MONTH(CleanedData[[#This Row],[Date]])/3,0)</f>
        <v>Q4</v>
      </c>
      <c r="X5942" t="str">
        <f>IF(CleanedData[[#This Row],[Purchase Amount]]&gt;=5000,"Yes","No")</f>
        <v>No</v>
      </c>
      <c r="Y5942">
        <f>IF(CleanedData[[#This Row],[Recommend]]="Yes",1,0)</f>
        <v>0</v>
      </c>
      <c r="Z5942" s="6">
        <f>CleanedData[[#This Row],[Purchase Amount]]*0.15</f>
        <v>123.711</v>
      </c>
      <c r="AA5942" s="6">
        <f>CleanedData[[#This Row],[Purchase Amount]]*1.15</f>
        <v>948.45099999999991</v>
      </c>
    </row>
    <row r="5943" spans="1:27" x14ac:dyDescent="0.3">
      <c r="A5943">
        <v>7191</v>
      </c>
      <c r="B5943" t="s">
        <v>6168</v>
      </c>
      <c r="C5943" s="1">
        <v>45336</v>
      </c>
      <c r="D5943">
        <v>41</v>
      </c>
      <c r="E5943" t="s">
        <v>60</v>
      </c>
      <c r="F5943" t="s">
        <v>83</v>
      </c>
      <c r="G5943" t="s">
        <v>73</v>
      </c>
      <c r="H5943">
        <v>4</v>
      </c>
      <c r="I5943" t="s">
        <v>45</v>
      </c>
      <c r="J5943" t="s">
        <v>63</v>
      </c>
      <c r="K5943" t="s">
        <v>55</v>
      </c>
      <c r="L5943" t="s">
        <v>42</v>
      </c>
      <c r="M5943" t="s">
        <v>175</v>
      </c>
      <c r="N5943" t="s">
        <v>96</v>
      </c>
      <c r="O5943" t="s">
        <v>89</v>
      </c>
      <c r="P5943" t="s">
        <v>70</v>
      </c>
      <c r="Q5943" t="s">
        <v>81</v>
      </c>
      <c r="R5943" s="6">
        <f>_xlfn.XLOOKUP(CleanedData[[#This Row],[Product]],'02_Lookup_Tables'!$A$2:$A$126,'02_Lookup_Tables'!$B$2:$B$126)</f>
        <v>84.23</v>
      </c>
      <c r="S5943" t="str">
        <f>VLOOKUP(CleanedData[[#This Row],[Product]],'02_Lookup_Tables'!$H$2:$I$126,2,FALSE)</f>
        <v>Food</v>
      </c>
      <c r="T5943" t="str">
        <f>VLOOKUP(CleanedData[[#This Row],[Province]],'02_Lookup_Tables'!$D$2:$E$10,2, FALSE)</f>
        <v>Western Region</v>
      </c>
      <c r="U5943" t="str" cm="1">
        <f t="array" ref="U5943">_xlfn.IFS(CleanedData[[#This Row],[Purchase Amount]]&lt;500,"Low",
CleanedData[[#This Row],[Purchase Amount]]&lt;5000,"Medium",
TRUE,"High")</f>
        <v>Low</v>
      </c>
      <c r="V5943" t="str">
        <f>TEXT(CleanedData[[#This Row],[Date]],"mmmm")</f>
        <v>February</v>
      </c>
      <c r="W5943" t="str">
        <f>"Q"&amp;ROUNDUP(MONTH(CleanedData[[#This Row],[Date]])/3,0)</f>
        <v>Q1</v>
      </c>
      <c r="X5943" t="str">
        <f>IF(CleanedData[[#This Row],[Purchase Amount]]&gt;=5000,"Yes","No")</f>
        <v>No</v>
      </c>
      <c r="Y5943">
        <f>IF(CleanedData[[#This Row],[Recommend]]="Yes",1,0)</f>
        <v>1</v>
      </c>
      <c r="Z5943" s="6">
        <f>CleanedData[[#This Row],[Purchase Amount]]*0.15</f>
        <v>12.634500000000001</v>
      </c>
      <c r="AA5943" s="6">
        <f>CleanedData[[#This Row],[Purchase Amount]]*1.15</f>
        <v>96.864499999999992</v>
      </c>
    </row>
    <row r="5944" spans="1:27" x14ac:dyDescent="0.3">
      <c r="A5944">
        <v>7192</v>
      </c>
      <c r="B5944" t="s">
        <v>6169</v>
      </c>
      <c r="C5944" s="1">
        <v>45577</v>
      </c>
      <c r="D5944">
        <v>53</v>
      </c>
      <c r="E5944" t="s">
        <v>39</v>
      </c>
      <c r="F5944" t="s">
        <v>72</v>
      </c>
      <c r="G5944" t="s">
        <v>976</v>
      </c>
      <c r="H5944">
        <v>3</v>
      </c>
      <c r="I5944" t="s">
        <v>42</v>
      </c>
      <c r="J5944" t="s">
        <v>43</v>
      </c>
      <c r="K5944" t="s">
        <v>64</v>
      </c>
      <c r="L5944" t="s">
        <v>45</v>
      </c>
      <c r="M5944" t="s">
        <v>106</v>
      </c>
      <c r="N5944" t="s">
        <v>48</v>
      </c>
      <c r="O5944" t="s">
        <v>148</v>
      </c>
      <c r="P5944" t="s">
        <v>49</v>
      </c>
      <c r="Q5944" t="s">
        <v>93</v>
      </c>
      <c r="R5944" s="6">
        <f>_xlfn.XLOOKUP(CleanedData[[#This Row],[Product]],'02_Lookup_Tables'!$A$2:$A$126,'02_Lookup_Tables'!$B$2:$B$126)</f>
        <v>412.16</v>
      </c>
      <c r="S5944" t="str">
        <f>VLOOKUP(CleanedData[[#This Row],[Product]],'02_Lookup_Tables'!$H$2:$I$126,2,FALSE)</f>
        <v>Apparel</v>
      </c>
      <c r="T5944" t="str">
        <f>VLOOKUP(CleanedData[[#This Row],[Province]],'02_Lookup_Tables'!$D$2:$E$10,2, FALSE)</f>
        <v>Central Region</v>
      </c>
      <c r="U5944" t="str" cm="1">
        <f t="array" ref="U5944">_xlfn.IFS(CleanedData[[#This Row],[Purchase Amount]]&lt;500,"Low",
CleanedData[[#This Row],[Purchase Amount]]&lt;5000,"Medium",
TRUE,"High")</f>
        <v>Low</v>
      </c>
      <c r="V5944" t="str">
        <f>TEXT(CleanedData[[#This Row],[Date]],"mmmm")</f>
        <v>October</v>
      </c>
      <c r="W5944" t="str">
        <f>"Q"&amp;ROUNDUP(MONTH(CleanedData[[#This Row],[Date]])/3,0)</f>
        <v>Q4</v>
      </c>
      <c r="X5944" t="str">
        <f>IF(CleanedData[[#This Row],[Purchase Amount]]&gt;=5000,"Yes","No")</f>
        <v>No</v>
      </c>
      <c r="Y5944">
        <f>IF(CleanedData[[#This Row],[Recommend]]="Yes",1,0)</f>
        <v>0</v>
      </c>
      <c r="Z5944" s="6">
        <f>CleanedData[[#This Row],[Purchase Amount]]*0.15</f>
        <v>61.823999999999998</v>
      </c>
      <c r="AA5944" s="6">
        <f>CleanedData[[#This Row],[Purchase Amount]]*1.15</f>
        <v>473.98399999999998</v>
      </c>
    </row>
    <row r="5945" spans="1:27" x14ac:dyDescent="0.3">
      <c r="A5945">
        <v>7193</v>
      </c>
      <c r="B5945" t="s">
        <v>6170</v>
      </c>
      <c r="C5945" s="1">
        <v>45998</v>
      </c>
      <c r="D5945">
        <v>40</v>
      </c>
      <c r="E5945" t="s">
        <v>39</v>
      </c>
      <c r="F5945" t="s">
        <v>72</v>
      </c>
      <c r="G5945" t="s">
        <v>280</v>
      </c>
      <c r="H5945">
        <v>2</v>
      </c>
      <c r="I5945" t="s">
        <v>45</v>
      </c>
      <c r="J5945" t="s">
        <v>54</v>
      </c>
      <c r="K5945" t="s">
        <v>55</v>
      </c>
      <c r="L5945" t="s">
        <v>45</v>
      </c>
      <c r="M5945" t="s">
        <v>100</v>
      </c>
      <c r="N5945" t="s">
        <v>47</v>
      </c>
      <c r="O5945" t="s">
        <v>48</v>
      </c>
      <c r="P5945" t="s">
        <v>49</v>
      </c>
      <c r="Q5945" t="s">
        <v>81</v>
      </c>
      <c r="R5945" s="6">
        <f>_xlfn.XLOOKUP(CleanedData[[#This Row],[Product]],'02_Lookup_Tables'!$A$2:$A$126,'02_Lookup_Tables'!$B$2:$B$126)</f>
        <v>759.97</v>
      </c>
      <c r="S5945" t="str">
        <f>VLOOKUP(CleanedData[[#This Row],[Product]],'02_Lookup_Tables'!$H$2:$I$126,2,FALSE)</f>
        <v>Apparel</v>
      </c>
      <c r="T5945" t="str">
        <f>VLOOKUP(CleanedData[[#This Row],[Province]],'02_Lookup_Tables'!$D$2:$E$10,2, FALSE)</f>
        <v>Central Region</v>
      </c>
      <c r="U5945" t="str" cm="1">
        <f t="array" ref="U5945">_xlfn.IFS(CleanedData[[#This Row],[Purchase Amount]]&lt;500,"Low",
CleanedData[[#This Row],[Purchase Amount]]&lt;5000,"Medium",
TRUE,"High")</f>
        <v>Medium</v>
      </c>
      <c r="V5945" t="str">
        <f>TEXT(CleanedData[[#This Row],[Date]],"mmmm")</f>
        <v>December</v>
      </c>
      <c r="W5945" t="str">
        <f>"Q"&amp;ROUNDUP(MONTH(CleanedData[[#This Row],[Date]])/3,0)</f>
        <v>Q4</v>
      </c>
      <c r="X5945" t="str">
        <f>IF(CleanedData[[#This Row],[Purchase Amount]]&gt;=5000,"Yes","No")</f>
        <v>No</v>
      </c>
      <c r="Y5945">
        <f>IF(CleanedData[[#This Row],[Recommend]]="Yes",1,0)</f>
        <v>1</v>
      </c>
      <c r="Z5945" s="6">
        <f>CleanedData[[#This Row],[Purchase Amount]]*0.15</f>
        <v>113.99550000000001</v>
      </c>
      <c r="AA5945" s="6">
        <f>CleanedData[[#This Row],[Purchase Amount]]*1.15</f>
        <v>873.96550000000002</v>
      </c>
    </row>
    <row r="5946" spans="1:27" x14ac:dyDescent="0.3">
      <c r="A5946">
        <v>7197</v>
      </c>
      <c r="B5946" t="s">
        <v>6171</v>
      </c>
      <c r="C5946" s="1">
        <v>45770</v>
      </c>
      <c r="D5946">
        <v>77</v>
      </c>
      <c r="E5946" t="s">
        <v>39</v>
      </c>
      <c r="F5946" t="s">
        <v>125</v>
      </c>
      <c r="G5946" t="s">
        <v>131</v>
      </c>
      <c r="H5946">
        <v>1</v>
      </c>
      <c r="I5946" t="s">
        <v>42</v>
      </c>
      <c r="J5946" t="s">
        <v>43</v>
      </c>
      <c r="K5946" t="s">
        <v>64</v>
      </c>
      <c r="L5946" t="s">
        <v>42</v>
      </c>
      <c r="M5946" t="s">
        <v>79</v>
      </c>
      <c r="N5946" t="s">
        <v>80</v>
      </c>
      <c r="O5946" t="s">
        <v>89</v>
      </c>
      <c r="P5946" t="s">
        <v>49</v>
      </c>
      <c r="Q5946" t="s">
        <v>97</v>
      </c>
      <c r="R5946" s="6">
        <f>_xlfn.XLOOKUP(CleanedData[[#This Row],[Product]],'02_Lookup_Tables'!$A$2:$A$126,'02_Lookup_Tables'!$B$2:$B$126)</f>
        <v>369.57</v>
      </c>
      <c r="S5946" t="str">
        <f>VLOOKUP(CleanedData[[#This Row],[Product]],'02_Lookup_Tables'!$H$2:$I$126,2,FALSE)</f>
        <v>Accessories</v>
      </c>
      <c r="T5946" t="str">
        <f>VLOOKUP(CleanedData[[#This Row],[Province]],'02_Lookup_Tables'!$D$2:$E$10,2, FALSE)</f>
        <v>Western Region</v>
      </c>
      <c r="U5946" t="str" cm="1">
        <f t="array" ref="U5946">_xlfn.IFS(CleanedData[[#This Row],[Purchase Amount]]&lt;500,"Low",
CleanedData[[#This Row],[Purchase Amount]]&lt;5000,"Medium",
TRUE,"High")</f>
        <v>Low</v>
      </c>
      <c r="V5946" t="str">
        <f>TEXT(CleanedData[[#This Row],[Date]],"mmmm")</f>
        <v>April</v>
      </c>
      <c r="W5946" t="str">
        <f>"Q"&amp;ROUNDUP(MONTH(CleanedData[[#This Row],[Date]])/3,0)</f>
        <v>Q2</v>
      </c>
      <c r="X5946" t="str">
        <f>IF(CleanedData[[#This Row],[Purchase Amount]]&gt;=5000,"Yes","No")</f>
        <v>No</v>
      </c>
      <c r="Y5946">
        <f>IF(CleanedData[[#This Row],[Recommend]]="Yes",1,0)</f>
        <v>0</v>
      </c>
      <c r="Z5946" s="6">
        <f>CleanedData[[#This Row],[Purchase Amount]]*0.15</f>
        <v>55.435499999999998</v>
      </c>
      <c r="AA5946" s="6">
        <f>CleanedData[[#This Row],[Purchase Amount]]*1.15</f>
        <v>425.00549999999998</v>
      </c>
    </row>
    <row r="5947" spans="1:27" x14ac:dyDescent="0.3">
      <c r="A5947">
        <v>7199</v>
      </c>
      <c r="B5947" t="s">
        <v>6172</v>
      </c>
      <c r="C5947" s="1">
        <v>45308</v>
      </c>
      <c r="D5947">
        <v>57</v>
      </c>
      <c r="E5947" t="s">
        <v>52</v>
      </c>
      <c r="F5947" t="s">
        <v>40</v>
      </c>
      <c r="G5947" t="s">
        <v>102</v>
      </c>
      <c r="H5947">
        <v>2</v>
      </c>
      <c r="I5947" t="s">
        <v>42</v>
      </c>
      <c r="J5947" t="s">
        <v>74</v>
      </c>
      <c r="K5947" t="s">
        <v>64</v>
      </c>
      <c r="L5947" t="s">
        <v>45</v>
      </c>
      <c r="M5947" t="s">
        <v>85</v>
      </c>
      <c r="N5947" t="s">
        <v>47</v>
      </c>
      <c r="O5947" t="s">
        <v>48</v>
      </c>
      <c r="P5947" t="s">
        <v>49</v>
      </c>
      <c r="Q5947" t="s">
        <v>50</v>
      </c>
      <c r="R5947" s="6">
        <f>_xlfn.XLOOKUP(CleanedData[[#This Row],[Product]],'02_Lookup_Tables'!$A$2:$A$126,'02_Lookup_Tables'!$B$2:$B$126)</f>
        <v>276.82</v>
      </c>
      <c r="S5947" t="str">
        <f>VLOOKUP(CleanedData[[#This Row],[Product]],'02_Lookup_Tables'!$H$2:$I$126,2,FALSE)</f>
        <v>Home &amp; Living</v>
      </c>
      <c r="T5947" t="str">
        <f>VLOOKUP(CleanedData[[#This Row],[Province]],'02_Lookup_Tables'!$D$2:$E$10,2, FALSE)</f>
        <v>Northern Region</v>
      </c>
      <c r="U5947" t="str" cm="1">
        <f t="array" ref="U5947">_xlfn.IFS(CleanedData[[#This Row],[Purchase Amount]]&lt;500,"Low",
CleanedData[[#This Row],[Purchase Amount]]&lt;5000,"Medium",
TRUE,"High")</f>
        <v>Low</v>
      </c>
      <c r="V5947" t="str">
        <f>TEXT(CleanedData[[#This Row],[Date]],"mmmm")</f>
        <v>January</v>
      </c>
      <c r="W5947" t="str">
        <f>"Q"&amp;ROUNDUP(MONTH(CleanedData[[#This Row],[Date]])/3,0)</f>
        <v>Q1</v>
      </c>
      <c r="X5947" t="str">
        <f>IF(CleanedData[[#This Row],[Purchase Amount]]&gt;=5000,"Yes","No")</f>
        <v>No</v>
      </c>
      <c r="Y5947">
        <f>IF(CleanedData[[#This Row],[Recommend]]="Yes",1,0)</f>
        <v>0</v>
      </c>
      <c r="Z5947" s="6">
        <f>CleanedData[[#This Row],[Purchase Amount]]*0.15</f>
        <v>41.522999999999996</v>
      </c>
      <c r="AA5947" s="6">
        <f>CleanedData[[#This Row],[Purchase Amount]]*1.15</f>
        <v>318.34299999999996</v>
      </c>
    </row>
    <row r="5948" spans="1:27" x14ac:dyDescent="0.3">
      <c r="A5948">
        <v>7201</v>
      </c>
      <c r="B5948" t="s">
        <v>6173</v>
      </c>
      <c r="C5948" s="1">
        <v>45881</v>
      </c>
      <c r="D5948">
        <v>74</v>
      </c>
      <c r="E5948" t="s">
        <v>60</v>
      </c>
      <c r="F5948" t="s">
        <v>130</v>
      </c>
      <c r="G5948" t="s">
        <v>198</v>
      </c>
      <c r="H5948">
        <v>3</v>
      </c>
      <c r="I5948" t="s">
        <v>42</v>
      </c>
      <c r="J5948" t="s">
        <v>54</v>
      </c>
      <c r="K5948" t="s">
        <v>44</v>
      </c>
      <c r="L5948" t="s">
        <v>45</v>
      </c>
      <c r="M5948" t="s">
        <v>123</v>
      </c>
      <c r="N5948" t="s">
        <v>48</v>
      </c>
      <c r="O5948" t="s">
        <v>89</v>
      </c>
      <c r="P5948" t="s">
        <v>49</v>
      </c>
      <c r="Q5948" t="s">
        <v>97</v>
      </c>
      <c r="R5948" s="6">
        <f>_xlfn.XLOOKUP(CleanedData[[#This Row],[Product]],'02_Lookup_Tables'!$A$2:$A$126,'02_Lookup_Tables'!$B$2:$B$126)</f>
        <v>2099.4</v>
      </c>
      <c r="S5948" t="str">
        <f>VLOOKUP(CleanedData[[#This Row],[Product]],'02_Lookup_Tables'!$H$2:$I$126,2,FALSE)</f>
        <v>Sports &amp; Outdoors</v>
      </c>
      <c r="T5948" t="str">
        <f>VLOOKUP(CleanedData[[#This Row],[Province]],'02_Lookup_Tables'!$D$2:$E$10,2, FALSE)</f>
        <v>Eastern Region</v>
      </c>
      <c r="U5948" t="str" cm="1">
        <f t="array" ref="U5948">_xlfn.IFS(CleanedData[[#This Row],[Purchase Amount]]&lt;500,"Low",
CleanedData[[#This Row],[Purchase Amount]]&lt;5000,"Medium",
TRUE,"High")</f>
        <v>Medium</v>
      </c>
      <c r="V5948" t="str">
        <f>TEXT(CleanedData[[#This Row],[Date]],"mmmm")</f>
        <v>August</v>
      </c>
      <c r="W5948" t="str">
        <f>"Q"&amp;ROUNDUP(MONTH(CleanedData[[#This Row],[Date]])/3,0)</f>
        <v>Q3</v>
      </c>
      <c r="X5948" t="str">
        <f>IF(CleanedData[[#This Row],[Purchase Amount]]&gt;=5000,"Yes","No")</f>
        <v>No</v>
      </c>
      <c r="Y5948">
        <f>IF(CleanedData[[#This Row],[Recommend]]="Yes",1,0)</f>
        <v>0</v>
      </c>
      <c r="Z5948" s="6">
        <f>CleanedData[[#This Row],[Purchase Amount]]*0.15</f>
        <v>314.91000000000003</v>
      </c>
      <c r="AA5948" s="6">
        <f>CleanedData[[#This Row],[Purchase Amount]]*1.15</f>
        <v>2414.31</v>
      </c>
    </row>
    <row r="5949" spans="1:27" x14ac:dyDescent="0.3">
      <c r="A5949">
        <v>7202</v>
      </c>
      <c r="B5949" t="s">
        <v>6174</v>
      </c>
      <c r="C5949" s="1">
        <v>46002</v>
      </c>
      <c r="D5949">
        <v>75</v>
      </c>
      <c r="E5949" t="s">
        <v>52</v>
      </c>
      <c r="F5949" t="s">
        <v>61</v>
      </c>
      <c r="G5949" t="s">
        <v>301</v>
      </c>
      <c r="H5949">
        <v>5</v>
      </c>
      <c r="I5949" t="s">
        <v>45</v>
      </c>
      <c r="J5949" t="s">
        <v>43</v>
      </c>
      <c r="K5949" t="s">
        <v>64</v>
      </c>
      <c r="L5949" t="s">
        <v>42</v>
      </c>
      <c r="M5949" t="s">
        <v>79</v>
      </c>
      <c r="N5949" t="s">
        <v>57</v>
      </c>
      <c r="O5949" t="s">
        <v>89</v>
      </c>
      <c r="P5949" t="s">
        <v>70</v>
      </c>
      <c r="Q5949" t="s">
        <v>97</v>
      </c>
      <c r="R5949" s="6">
        <f>_xlfn.XLOOKUP(CleanedData[[#This Row],[Product]],'02_Lookup_Tables'!$A$2:$A$126,'02_Lookup_Tables'!$B$2:$B$126)</f>
        <v>1000.7</v>
      </c>
      <c r="S5949" t="str">
        <f>VLOOKUP(CleanedData[[#This Row],[Product]],'02_Lookup_Tables'!$H$2:$I$126,2,FALSE)</f>
        <v>Toys &amp; Games</v>
      </c>
      <c r="T5949" t="str">
        <f>VLOOKUP(CleanedData[[#This Row],[Province]],'02_Lookup_Tables'!$D$2:$E$10,2, FALSE)</f>
        <v>Southern Region</v>
      </c>
      <c r="U5949" t="str" cm="1">
        <f t="array" ref="U5949">_xlfn.IFS(CleanedData[[#This Row],[Purchase Amount]]&lt;500,"Low",
CleanedData[[#This Row],[Purchase Amount]]&lt;5000,"Medium",
TRUE,"High")</f>
        <v>Medium</v>
      </c>
      <c r="V5949" t="str">
        <f>TEXT(CleanedData[[#This Row],[Date]],"mmmm")</f>
        <v>December</v>
      </c>
      <c r="W5949" t="str">
        <f>"Q"&amp;ROUNDUP(MONTH(CleanedData[[#This Row],[Date]])/3,0)</f>
        <v>Q4</v>
      </c>
      <c r="X5949" t="str">
        <f>IF(CleanedData[[#This Row],[Purchase Amount]]&gt;=5000,"Yes","No")</f>
        <v>No</v>
      </c>
      <c r="Y5949">
        <f>IF(CleanedData[[#This Row],[Recommend]]="Yes",1,0)</f>
        <v>1</v>
      </c>
      <c r="Z5949" s="6">
        <f>CleanedData[[#This Row],[Purchase Amount]]*0.15</f>
        <v>150.10499999999999</v>
      </c>
      <c r="AA5949" s="6">
        <f>CleanedData[[#This Row],[Purchase Amount]]*1.15</f>
        <v>1150.8050000000001</v>
      </c>
    </row>
    <row r="5950" spans="1:27" x14ac:dyDescent="0.3">
      <c r="A5950">
        <v>7203</v>
      </c>
      <c r="B5950" t="s">
        <v>6175</v>
      </c>
      <c r="C5950" s="1">
        <v>45868</v>
      </c>
      <c r="D5950">
        <v>67</v>
      </c>
      <c r="E5950" t="s">
        <v>52</v>
      </c>
      <c r="F5950" t="s">
        <v>68</v>
      </c>
      <c r="G5950" t="s">
        <v>251</v>
      </c>
      <c r="H5950">
        <v>5</v>
      </c>
      <c r="I5950" t="s">
        <v>42</v>
      </c>
      <c r="J5950" t="s">
        <v>63</v>
      </c>
      <c r="K5950" t="s">
        <v>44</v>
      </c>
      <c r="L5950" t="s">
        <v>42</v>
      </c>
      <c r="M5950" t="s">
        <v>180</v>
      </c>
      <c r="N5950" t="s">
        <v>57</v>
      </c>
      <c r="O5950" t="s">
        <v>89</v>
      </c>
      <c r="P5950" t="s">
        <v>70</v>
      </c>
      <c r="Q5950" t="s">
        <v>97</v>
      </c>
      <c r="R5950" s="6">
        <f>_xlfn.XLOOKUP(CleanedData[[#This Row],[Product]],'02_Lookup_Tables'!$A$2:$A$126,'02_Lookup_Tables'!$B$2:$B$126)</f>
        <v>5064</v>
      </c>
      <c r="S5950" t="str">
        <f>VLOOKUP(CleanedData[[#This Row],[Product]],'02_Lookup_Tables'!$H$2:$I$126,2,FALSE)</f>
        <v>Sports &amp; Outdoors</v>
      </c>
      <c r="T5950" t="str">
        <f>VLOOKUP(CleanedData[[#This Row],[Province]],'02_Lookup_Tables'!$D$2:$E$10,2, FALSE)</f>
        <v>Northern Region</v>
      </c>
      <c r="U5950" t="str" cm="1">
        <f t="array" ref="U5950">_xlfn.IFS(CleanedData[[#This Row],[Purchase Amount]]&lt;500,"Low",
CleanedData[[#This Row],[Purchase Amount]]&lt;5000,"Medium",
TRUE,"High")</f>
        <v>High</v>
      </c>
      <c r="V5950" t="str">
        <f>TEXT(CleanedData[[#This Row],[Date]],"mmmm")</f>
        <v>July</v>
      </c>
      <c r="W5950" t="str">
        <f>"Q"&amp;ROUNDUP(MONTH(CleanedData[[#This Row],[Date]])/3,0)</f>
        <v>Q3</v>
      </c>
      <c r="X5950" t="str">
        <f>IF(CleanedData[[#This Row],[Purchase Amount]]&gt;=5000,"Yes","No")</f>
        <v>Yes</v>
      </c>
      <c r="Y5950">
        <f>IF(CleanedData[[#This Row],[Recommend]]="Yes",1,0)</f>
        <v>0</v>
      </c>
      <c r="Z5950" s="6">
        <f>CleanedData[[#This Row],[Purchase Amount]]*0.15</f>
        <v>759.6</v>
      </c>
      <c r="AA5950" s="6">
        <f>CleanedData[[#This Row],[Purchase Amount]]*1.15</f>
        <v>5823.5999999999995</v>
      </c>
    </row>
    <row r="5951" spans="1:27" x14ac:dyDescent="0.3">
      <c r="A5951">
        <v>7204</v>
      </c>
      <c r="B5951" t="s">
        <v>6176</v>
      </c>
      <c r="C5951" s="1">
        <v>45944</v>
      </c>
      <c r="D5951">
        <v>26</v>
      </c>
      <c r="E5951" t="s">
        <v>52</v>
      </c>
      <c r="F5951" t="s">
        <v>108</v>
      </c>
      <c r="G5951" t="s">
        <v>91</v>
      </c>
      <c r="H5951">
        <v>5</v>
      </c>
      <c r="I5951" t="s">
        <v>42</v>
      </c>
      <c r="J5951" t="s">
        <v>69</v>
      </c>
      <c r="K5951" t="s">
        <v>44</v>
      </c>
      <c r="L5951" t="s">
        <v>42</v>
      </c>
      <c r="M5951" t="s">
        <v>140</v>
      </c>
      <c r="N5951" t="s">
        <v>57</v>
      </c>
      <c r="O5951" t="s">
        <v>148</v>
      </c>
      <c r="P5951" t="s">
        <v>49</v>
      </c>
      <c r="Q5951" t="s">
        <v>58</v>
      </c>
      <c r="R5951" s="6">
        <f>_xlfn.XLOOKUP(CleanedData[[#This Row],[Product]],'02_Lookup_Tables'!$A$2:$A$126,'02_Lookup_Tables'!$B$2:$B$126)</f>
        <v>1370.56</v>
      </c>
      <c r="S5951" t="str">
        <f>VLOOKUP(CleanedData[[#This Row],[Product]],'02_Lookup_Tables'!$H$2:$I$126,2,FALSE)</f>
        <v>Electronics</v>
      </c>
      <c r="T5951" t="str">
        <f>VLOOKUP(CleanedData[[#This Row],[Province]],'02_Lookup_Tables'!$D$2:$E$10,2, FALSE)</f>
        <v>Gauteng Region</v>
      </c>
      <c r="U5951" t="str" cm="1">
        <f t="array" ref="U5951">_xlfn.IFS(CleanedData[[#This Row],[Purchase Amount]]&lt;500,"Low",
CleanedData[[#This Row],[Purchase Amount]]&lt;5000,"Medium",
TRUE,"High")</f>
        <v>Medium</v>
      </c>
      <c r="V5951" t="str">
        <f>TEXT(CleanedData[[#This Row],[Date]],"mmmm")</f>
        <v>October</v>
      </c>
      <c r="W5951" t="str">
        <f>"Q"&amp;ROUNDUP(MONTH(CleanedData[[#This Row],[Date]])/3,0)</f>
        <v>Q4</v>
      </c>
      <c r="X5951" t="str">
        <f>IF(CleanedData[[#This Row],[Purchase Amount]]&gt;=5000,"Yes","No")</f>
        <v>No</v>
      </c>
      <c r="Y5951">
        <f>IF(CleanedData[[#This Row],[Recommend]]="Yes",1,0)</f>
        <v>0</v>
      </c>
      <c r="Z5951" s="6">
        <f>CleanedData[[#This Row],[Purchase Amount]]*0.15</f>
        <v>205.58399999999997</v>
      </c>
      <c r="AA5951" s="6">
        <f>CleanedData[[#This Row],[Purchase Amount]]*1.15</f>
        <v>1576.1439999999998</v>
      </c>
    </row>
    <row r="5952" spans="1:27" x14ac:dyDescent="0.3">
      <c r="A5952">
        <v>7206</v>
      </c>
      <c r="B5952" t="s">
        <v>6177</v>
      </c>
      <c r="C5952" s="1">
        <v>45653</v>
      </c>
      <c r="D5952">
        <v>30</v>
      </c>
      <c r="E5952" t="s">
        <v>39</v>
      </c>
      <c r="F5952" t="s">
        <v>83</v>
      </c>
      <c r="G5952" t="s">
        <v>291</v>
      </c>
      <c r="H5952">
        <v>1</v>
      </c>
      <c r="I5952" t="s">
        <v>42</v>
      </c>
      <c r="J5952" t="s">
        <v>69</v>
      </c>
      <c r="K5952" t="s">
        <v>44</v>
      </c>
      <c r="L5952" t="s">
        <v>42</v>
      </c>
      <c r="M5952" t="s">
        <v>151</v>
      </c>
      <c r="N5952" t="s">
        <v>80</v>
      </c>
      <c r="O5952" t="s">
        <v>89</v>
      </c>
      <c r="P5952" t="s">
        <v>49</v>
      </c>
      <c r="Q5952" t="s">
        <v>58</v>
      </c>
      <c r="R5952" s="6">
        <f>_xlfn.XLOOKUP(CleanedData[[#This Row],[Product]],'02_Lookup_Tables'!$A$2:$A$126,'02_Lookup_Tables'!$B$2:$B$126)</f>
        <v>1171.25</v>
      </c>
      <c r="S5952" t="str">
        <f>VLOOKUP(CleanedData[[#This Row],[Product]],'02_Lookup_Tables'!$H$2:$I$126,2,FALSE)</f>
        <v>Toys &amp; Games</v>
      </c>
      <c r="T5952" t="str">
        <f>VLOOKUP(CleanedData[[#This Row],[Province]],'02_Lookup_Tables'!$D$2:$E$10,2, FALSE)</f>
        <v>Western Region</v>
      </c>
      <c r="U5952" t="str" cm="1">
        <f t="array" ref="U5952">_xlfn.IFS(CleanedData[[#This Row],[Purchase Amount]]&lt;500,"Low",
CleanedData[[#This Row],[Purchase Amount]]&lt;5000,"Medium",
TRUE,"High")</f>
        <v>Medium</v>
      </c>
      <c r="V5952" t="str">
        <f>TEXT(CleanedData[[#This Row],[Date]],"mmmm")</f>
        <v>December</v>
      </c>
      <c r="W5952" t="str">
        <f>"Q"&amp;ROUNDUP(MONTH(CleanedData[[#This Row],[Date]])/3,0)</f>
        <v>Q4</v>
      </c>
      <c r="X5952" t="str">
        <f>IF(CleanedData[[#This Row],[Purchase Amount]]&gt;=5000,"Yes","No")</f>
        <v>No</v>
      </c>
      <c r="Y5952">
        <f>IF(CleanedData[[#This Row],[Recommend]]="Yes",1,0)</f>
        <v>0</v>
      </c>
      <c r="Z5952" s="6">
        <f>CleanedData[[#This Row],[Purchase Amount]]*0.15</f>
        <v>175.6875</v>
      </c>
      <c r="AA5952" s="6">
        <f>CleanedData[[#This Row],[Purchase Amount]]*1.15</f>
        <v>1346.9375</v>
      </c>
    </row>
    <row r="5953" spans="1:27" x14ac:dyDescent="0.3">
      <c r="A5953">
        <v>7208</v>
      </c>
      <c r="B5953" t="s">
        <v>6178</v>
      </c>
      <c r="C5953" s="1">
        <v>45505</v>
      </c>
      <c r="D5953">
        <v>55</v>
      </c>
      <c r="E5953" t="s">
        <v>52</v>
      </c>
      <c r="F5953" t="s">
        <v>72</v>
      </c>
      <c r="G5953" t="s">
        <v>158</v>
      </c>
      <c r="H5953">
        <v>3</v>
      </c>
      <c r="I5953" t="s">
        <v>42</v>
      </c>
      <c r="J5953" t="s">
        <v>69</v>
      </c>
      <c r="K5953" t="s">
        <v>55</v>
      </c>
      <c r="L5953" t="s">
        <v>45</v>
      </c>
      <c r="M5953" t="s">
        <v>196</v>
      </c>
      <c r="N5953" t="s">
        <v>48</v>
      </c>
      <c r="O5953" t="s">
        <v>89</v>
      </c>
      <c r="P5953" t="s">
        <v>49</v>
      </c>
      <c r="Q5953" t="s">
        <v>50</v>
      </c>
      <c r="R5953" s="6">
        <f>_xlfn.XLOOKUP(CleanedData[[#This Row],[Product]],'02_Lookup_Tables'!$A$2:$A$126,'02_Lookup_Tables'!$B$2:$B$126)</f>
        <v>2962.6</v>
      </c>
      <c r="S5953" t="str">
        <f>VLOOKUP(CleanedData[[#This Row],[Product]],'02_Lookup_Tables'!$H$2:$I$126,2,FALSE)</f>
        <v>Sports &amp; Outdoors</v>
      </c>
      <c r="T5953" t="str">
        <f>VLOOKUP(CleanedData[[#This Row],[Province]],'02_Lookup_Tables'!$D$2:$E$10,2, FALSE)</f>
        <v>Central Region</v>
      </c>
      <c r="U5953" t="str" cm="1">
        <f t="array" ref="U5953">_xlfn.IFS(CleanedData[[#This Row],[Purchase Amount]]&lt;500,"Low",
CleanedData[[#This Row],[Purchase Amount]]&lt;5000,"Medium",
TRUE,"High")</f>
        <v>Medium</v>
      </c>
      <c r="V5953" t="str">
        <f>TEXT(CleanedData[[#This Row],[Date]],"mmmm")</f>
        <v>August</v>
      </c>
      <c r="W5953" t="str">
        <f>"Q"&amp;ROUNDUP(MONTH(CleanedData[[#This Row],[Date]])/3,0)</f>
        <v>Q3</v>
      </c>
      <c r="X5953" t="str">
        <f>IF(CleanedData[[#This Row],[Purchase Amount]]&gt;=5000,"Yes","No")</f>
        <v>No</v>
      </c>
      <c r="Y5953">
        <f>IF(CleanedData[[#This Row],[Recommend]]="Yes",1,0)</f>
        <v>0</v>
      </c>
      <c r="Z5953" s="6">
        <f>CleanedData[[#This Row],[Purchase Amount]]*0.15</f>
        <v>444.39</v>
      </c>
      <c r="AA5953" s="6">
        <f>CleanedData[[#This Row],[Purchase Amount]]*1.15</f>
        <v>3406.99</v>
      </c>
    </row>
    <row r="5954" spans="1:27" x14ac:dyDescent="0.3">
      <c r="A5954">
        <v>7209</v>
      </c>
      <c r="B5954" t="s">
        <v>6179</v>
      </c>
      <c r="C5954" s="1">
        <v>46001</v>
      </c>
      <c r="D5954">
        <v>47</v>
      </c>
      <c r="E5954" t="s">
        <v>60</v>
      </c>
      <c r="F5954" t="s">
        <v>40</v>
      </c>
      <c r="G5954" t="s">
        <v>201</v>
      </c>
      <c r="H5954">
        <v>4</v>
      </c>
      <c r="I5954" t="s">
        <v>42</v>
      </c>
      <c r="J5954" t="s">
        <v>63</v>
      </c>
      <c r="K5954" t="s">
        <v>64</v>
      </c>
      <c r="L5954" t="s">
        <v>42</v>
      </c>
      <c r="M5954" t="s">
        <v>123</v>
      </c>
      <c r="N5954" t="s">
        <v>96</v>
      </c>
      <c r="O5954" t="s">
        <v>89</v>
      </c>
      <c r="P5954" t="s">
        <v>70</v>
      </c>
      <c r="Q5954" t="s">
        <v>93</v>
      </c>
      <c r="R5954" s="6">
        <f>_xlfn.XLOOKUP(CleanedData[[#This Row],[Product]],'02_Lookup_Tables'!$A$2:$A$126,'02_Lookup_Tables'!$B$2:$B$126)</f>
        <v>755.66</v>
      </c>
      <c r="S5954" t="str">
        <f>VLOOKUP(CleanedData[[#This Row],[Product]],'02_Lookup_Tables'!$H$2:$I$126,2,FALSE)</f>
        <v>Home &amp; Living</v>
      </c>
      <c r="T5954" t="str">
        <f>VLOOKUP(CleanedData[[#This Row],[Province]],'02_Lookup_Tables'!$D$2:$E$10,2, FALSE)</f>
        <v>Northern Region</v>
      </c>
      <c r="U5954" t="str" cm="1">
        <f t="array" ref="U5954">_xlfn.IFS(CleanedData[[#This Row],[Purchase Amount]]&lt;500,"Low",
CleanedData[[#This Row],[Purchase Amount]]&lt;5000,"Medium",
TRUE,"High")</f>
        <v>Medium</v>
      </c>
      <c r="V5954" t="str">
        <f>TEXT(CleanedData[[#This Row],[Date]],"mmmm")</f>
        <v>December</v>
      </c>
      <c r="W5954" t="str">
        <f>"Q"&amp;ROUNDUP(MONTH(CleanedData[[#This Row],[Date]])/3,0)</f>
        <v>Q4</v>
      </c>
      <c r="X5954" t="str">
        <f>IF(CleanedData[[#This Row],[Purchase Amount]]&gt;=5000,"Yes","No")</f>
        <v>No</v>
      </c>
      <c r="Y5954">
        <f>IF(CleanedData[[#This Row],[Recommend]]="Yes",1,0)</f>
        <v>0</v>
      </c>
      <c r="Z5954" s="6">
        <f>CleanedData[[#This Row],[Purchase Amount]]*0.15</f>
        <v>113.34899999999999</v>
      </c>
      <c r="AA5954" s="6">
        <f>CleanedData[[#This Row],[Purchase Amount]]*1.15</f>
        <v>869.0089999999999</v>
      </c>
    </row>
    <row r="5955" spans="1:27" x14ac:dyDescent="0.3">
      <c r="A5955">
        <v>7210</v>
      </c>
      <c r="B5955" t="s">
        <v>6180</v>
      </c>
      <c r="C5955" s="1">
        <v>45730</v>
      </c>
      <c r="D5955">
        <v>58</v>
      </c>
      <c r="E5955" t="s">
        <v>60</v>
      </c>
      <c r="F5955" t="s">
        <v>83</v>
      </c>
      <c r="G5955" t="s">
        <v>501</v>
      </c>
      <c r="H5955">
        <v>4</v>
      </c>
      <c r="I5955" t="s">
        <v>45</v>
      </c>
      <c r="J5955" t="s">
        <v>69</v>
      </c>
      <c r="K5955" t="s">
        <v>64</v>
      </c>
      <c r="L5955" t="s">
        <v>42</v>
      </c>
      <c r="M5955" t="s">
        <v>180</v>
      </c>
      <c r="N5955" t="s">
        <v>96</v>
      </c>
      <c r="O5955" t="s">
        <v>89</v>
      </c>
      <c r="P5955" t="s">
        <v>70</v>
      </c>
      <c r="Q5955" t="s">
        <v>50</v>
      </c>
      <c r="R5955" s="6">
        <f>_xlfn.XLOOKUP(CleanedData[[#This Row],[Product]],'02_Lookup_Tables'!$A$2:$A$126,'02_Lookup_Tables'!$B$2:$B$126)</f>
        <v>1482.94</v>
      </c>
      <c r="S5955" t="str">
        <f>VLOOKUP(CleanedData[[#This Row],[Product]],'02_Lookup_Tables'!$H$2:$I$126,2,FALSE)</f>
        <v>Home Devices</v>
      </c>
      <c r="T5955" t="str">
        <f>VLOOKUP(CleanedData[[#This Row],[Province]],'02_Lookup_Tables'!$D$2:$E$10,2, FALSE)</f>
        <v>Western Region</v>
      </c>
      <c r="U5955" t="str" cm="1">
        <f t="array" ref="U5955">_xlfn.IFS(CleanedData[[#This Row],[Purchase Amount]]&lt;500,"Low",
CleanedData[[#This Row],[Purchase Amount]]&lt;5000,"Medium",
TRUE,"High")</f>
        <v>Medium</v>
      </c>
      <c r="V5955" t="str">
        <f>TEXT(CleanedData[[#This Row],[Date]],"mmmm")</f>
        <v>March</v>
      </c>
      <c r="W5955" t="str">
        <f>"Q"&amp;ROUNDUP(MONTH(CleanedData[[#This Row],[Date]])/3,0)</f>
        <v>Q1</v>
      </c>
      <c r="X5955" t="str">
        <f>IF(CleanedData[[#This Row],[Purchase Amount]]&gt;=5000,"Yes","No")</f>
        <v>No</v>
      </c>
      <c r="Y5955">
        <f>IF(CleanedData[[#This Row],[Recommend]]="Yes",1,0)</f>
        <v>1</v>
      </c>
      <c r="Z5955" s="6">
        <f>CleanedData[[#This Row],[Purchase Amount]]*0.15</f>
        <v>222.441</v>
      </c>
      <c r="AA5955" s="6">
        <f>CleanedData[[#This Row],[Purchase Amount]]*1.15</f>
        <v>1705.3809999999999</v>
      </c>
    </row>
    <row r="5956" spans="1:27" x14ac:dyDescent="0.3">
      <c r="A5956">
        <v>7211</v>
      </c>
      <c r="B5956" t="s">
        <v>6181</v>
      </c>
      <c r="C5956" s="1">
        <v>45943</v>
      </c>
      <c r="D5956">
        <v>34</v>
      </c>
      <c r="E5956" t="s">
        <v>52</v>
      </c>
      <c r="F5956" t="s">
        <v>130</v>
      </c>
      <c r="G5956" t="s">
        <v>223</v>
      </c>
      <c r="H5956">
        <v>3</v>
      </c>
      <c r="I5956" t="s">
        <v>45</v>
      </c>
      <c r="J5956" t="s">
        <v>69</v>
      </c>
      <c r="K5956" t="s">
        <v>55</v>
      </c>
      <c r="L5956" t="s">
        <v>42</v>
      </c>
      <c r="M5956" t="s">
        <v>196</v>
      </c>
      <c r="N5956" t="s">
        <v>48</v>
      </c>
      <c r="O5956" t="s">
        <v>89</v>
      </c>
      <c r="P5956" t="s">
        <v>49</v>
      </c>
      <c r="Q5956" t="s">
        <v>58</v>
      </c>
      <c r="R5956" s="6">
        <f>_xlfn.XLOOKUP(CleanedData[[#This Row],[Product]],'02_Lookup_Tables'!$A$2:$A$126,'02_Lookup_Tables'!$B$2:$B$126)</f>
        <v>209.53</v>
      </c>
      <c r="S5956" t="str">
        <f>VLOOKUP(CleanedData[[#This Row],[Product]],'02_Lookup_Tables'!$H$2:$I$126,2,FALSE)</f>
        <v>Food</v>
      </c>
      <c r="T5956" t="str">
        <f>VLOOKUP(CleanedData[[#This Row],[Province]],'02_Lookup_Tables'!$D$2:$E$10,2, FALSE)</f>
        <v>Eastern Region</v>
      </c>
      <c r="U5956" t="str" cm="1">
        <f t="array" ref="U5956">_xlfn.IFS(CleanedData[[#This Row],[Purchase Amount]]&lt;500,"Low",
CleanedData[[#This Row],[Purchase Amount]]&lt;5000,"Medium",
TRUE,"High")</f>
        <v>Low</v>
      </c>
      <c r="V5956" t="str">
        <f>TEXT(CleanedData[[#This Row],[Date]],"mmmm")</f>
        <v>October</v>
      </c>
      <c r="W5956" t="str">
        <f>"Q"&amp;ROUNDUP(MONTH(CleanedData[[#This Row],[Date]])/3,0)</f>
        <v>Q4</v>
      </c>
      <c r="X5956" t="str">
        <f>IF(CleanedData[[#This Row],[Purchase Amount]]&gt;=5000,"Yes","No")</f>
        <v>No</v>
      </c>
      <c r="Y5956">
        <f>IF(CleanedData[[#This Row],[Recommend]]="Yes",1,0)</f>
        <v>1</v>
      </c>
      <c r="Z5956" s="6">
        <f>CleanedData[[#This Row],[Purchase Amount]]*0.15</f>
        <v>31.429499999999997</v>
      </c>
      <c r="AA5956" s="6">
        <f>CleanedData[[#This Row],[Purchase Amount]]*1.15</f>
        <v>240.95949999999999</v>
      </c>
    </row>
    <row r="5957" spans="1:27" x14ac:dyDescent="0.3">
      <c r="A5957">
        <v>7212</v>
      </c>
      <c r="B5957" t="s">
        <v>6182</v>
      </c>
      <c r="C5957" s="1">
        <v>45761</v>
      </c>
      <c r="D5957">
        <v>49</v>
      </c>
      <c r="E5957" t="s">
        <v>52</v>
      </c>
      <c r="F5957" t="s">
        <v>68</v>
      </c>
      <c r="G5957" t="s">
        <v>362</v>
      </c>
      <c r="H5957">
        <v>4</v>
      </c>
      <c r="I5957" t="s">
        <v>42</v>
      </c>
      <c r="J5957" t="s">
        <v>43</v>
      </c>
      <c r="K5957" t="s">
        <v>44</v>
      </c>
      <c r="L5957" t="s">
        <v>45</v>
      </c>
      <c r="M5957" t="s">
        <v>236</v>
      </c>
      <c r="N5957" t="s">
        <v>96</v>
      </c>
      <c r="O5957" t="s">
        <v>89</v>
      </c>
      <c r="P5957" t="s">
        <v>70</v>
      </c>
      <c r="Q5957" t="s">
        <v>93</v>
      </c>
      <c r="R5957" s="6">
        <f>_xlfn.XLOOKUP(CleanedData[[#This Row],[Product]],'02_Lookup_Tables'!$A$2:$A$126,'02_Lookup_Tables'!$B$2:$B$126)</f>
        <v>1746.77</v>
      </c>
      <c r="S5957" t="str">
        <f>VLOOKUP(CleanedData[[#This Row],[Product]],'02_Lookup_Tables'!$H$2:$I$126,2,FALSE)</f>
        <v>Home Devices</v>
      </c>
      <c r="T5957" t="str">
        <f>VLOOKUP(CleanedData[[#This Row],[Province]],'02_Lookup_Tables'!$D$2:$E$10,2, FALSE)</f>
        <v>Northern Region</v>
      </c>
      <c r="U5957" t="str" cm="1">
        <f t="array" ref="U5957">_xlfn.IFS(CleanedData[[#This Row],[Purchase Amount]]&lt;500,"Low",
CleanedData[[#This Row],[Purchase Amount]]&lt;5000,"Medium",
TRUE,"High")</f>
        <v>Medium</v>
      </c>
      <c r="V5957" t="str">
        <f>TEXT(CleanedData[[#This Row],[Date]],"mmmm")</f>
        <v>April</v>
      </c>
      <c r="W5957" t="str">
        <f>"Q"&amp;ROUNDUP(MONTH(CleanedData[[#This Row],[Date]])/3,0)</f>
        <v>Q2</v>
      </c>
      <c r="X5957" t="str">
        <f>IF(CleanedData[[#This Row],[Purchase Amount]]&gt;=5000,"Yes","No")</f>
        <v>No</v>
      </c>
      <c r="Y5957">
        <f>IF(CleanedData[[#This Row],[Recommend]]="Yes",1,0)</f>
        <v>0</v>
      </c>
      <c r="Z5957" s="6">
        <f>CleanedData[[#This Row],[Purchase Amount]]*0.15</f>
        <v>262.01549999999997</v>
      </c>
      <c r="AA5957" s="6">
        <f>CleanedData[[#This Row],[Purchase Amount]]*1.15</f>
        <v>2008.7854999999997</v>
      </c>
    </row>
    <row r="5958" spans="1:27" x14ac:dyDescent="0.3">
      <c r="A5958">
        <v>7213</v>
      </c>
      <c r="B5958" t="s">
        <v>6183</v>
      </c>
      <c r="C5958" s="1">
        <v>45936</v>
      </c>
      <c r="D5958">
        <v>36</v>
      </c>
      <c r="E5958" t="s">
        <v>52</v>
      </c>
      <c r="F5958" t="s">
        <v>108</v>
      </c>
      <c r="G5958" t="s">
        <v>168</v>
      </c>
      <c r="H5958">
        <v>2</v>
      </c>
      <c r="I5958" t="s">
        <v>42</v>
      </c>
      <c r="J5958" t="s">
        <v>69</v>
      </c>
      <c r="K5958" t="s">
        <v>64</v>
      </c>
      <c r="L5958" t="s">
        <v>42</v>
      </c>
      <c r="M5958" t="s">
        <v>56</v>
      </c>
      <c r="N5958" t="s">
        <v>47</v>
      </c>
      <c r="O5958" t="s">
        <v>148</v>
      </c>
      <c r="P5958" t="s">
        <v>70</v>
      </c>
      <c r="Q5958" t="s">
        <v>81</v>
      </c>
      <c r="R5958" s="6">
        <f>_xlfn.XLOOKUP(CleanedData[[#This Row],[Product]],'02_Lookup_Tables'!$A$2:$A$126,'02_Lookup_Tables'!$B$2:$B$126)</f>
        <v>14729.04</v>
      </c>
      <c r="S5958" t="str">
        <f>VLOOKUP(CleanedData[[#This Row],[Product]],'02_Lookup_Tables'!$H$2:$I$126,2,FALSE)</f>
        <v>Electronics</v>
      </c>
      <c r="T5958" t="str">
        <f>VLOOKUP(CleanedData[[#This Row],[Province]],'02_Lookup_Tables'!$D$2:$E$10,2, FALSE)</f>
        <v>Gauteng Region</v>
      </c>
      <c r="U5958" t="str" cm="1">
        <f t="array" ref="U5958">_xlfn.IFS(CleanedData[[#This Row],[Purchase Amount]]&lt;500,"Low",
CleanedData[[#This Row],[Purchase Amount]]&lt;5000,"Medium",
TRUE,"High")</f>
        <v>High</v>
      </c>
      <c r="V5958" t="str">
        <f>TEXT(CleanedData[[#This Row],[Date]],"mmmm")</f>
        <v>October</v>
      </c>
      <c r="W5958" t="str">
        <f>"Q"&amp;ROUNDUP(MONTH(CleanedData[[#This Row],[Date]])/3,0)</f>
        <v>Q4</v>
      </c>
      <c r="X5958" t="str">
        <f>IF(CleanedData[[#This Row],[Purchase Amount]]&gt;=5000,"Yes","No")</f>
        <v>Yes</v>
      </c>
      <c r="Y5958">
        <f>IF(CleanedData[[#This Row],[Recommend]]="Yes",1,0)</f>
        <v>0</v>
      </c>
      <c r="Z5958" s="6">
        <f>CleanedData[[#This Row],[Purchase Amount]]*0.15</f>
        <v>2209.3560000000002</v>
      </c>
      <c r="AA5958" s="6">
        <f>CleanedData[[#This Row],[Purchase Amount]]*1.15</f>
        <v>16938.396000000001</v>
      </c>
    </row>
    <row r="5959" spans="1:27" x14ac:dyDescent="0.3">
      <c r="A5959">
        <v>7214</v>
      </c>
      <c r="B5959" t="s">
        <v>6184</v>
      </c>
      <c r="C5959" s="1">
        <v>46005</v>
      </c>
      <c r="D5959">
        <v>24</v>
      </c>
      <c r="E5959" t="s">
        <v>60</v>
      </c>
      <c r="F5959" t="s">
        <v>130</v>
      </c>
      <c r="G5959" t="s">
        <v>142</v>
      </c>
      <c r="H5959">
        <v>4</v>
      </c>
      <c r="I5959" t="s">
        <v>42</v>
      </c>
      <c r="J5959" t="s">
        <v>69</v>
      </c>
      <c r="K5959" t="s">
        <v>64</v>
      </c>
      <c r="L5959" t="s">
        <v>42</v>
      </c>
      <c r="M5959" t="s">
        <v>208</v>
      </c>
      <c r="N5959" t="s">
        <v>96</v>
      </c>
      <c r="O5959" t="s">
        <v>89</v>
      </c>
      <c r="P5959" t="s">
        <v>70</v>
      </c>
      <c r="Q5959" t="s">
        <v>66</v>
      </c>
      <c r="R5959" s="6">
        <f>_xlfn.XLOOKUP(CleanedData[[#This Row],[Product]],'02_Lookup_Tables'!$A$2:$A$126,'02_Lookup_Tables'!$B$2:$B$126)</f>
        <v>44114.21</v>
      </c>
      <c r="S5959" t="str">
        <f>VLOOKUP(CleanedData[[#This Row],[Product]],'02_Lookup_Tables'!$H$2:$I$126,2,FALSE)</f>
        <v>Electronics</v>
      </c>
      <c r="T5959" t="str">
        <f>VLOOKUP(CleanedData[[#This Row],[Province]],'02_Lookup_Tables'!$D$2:$E$10,2, FALSE)</f>
        <v>Eastern Region</v>
      </c>
      <c r="U5959" t="str" cm="1">
        <f t="array" ref="U5959">_xlfn.IFS(CleanedData[[#This Row],[Purchase Amount]]&lt;500,"Low",
CleanedData[[#This Row],[Purchase Amount]]&lt;5000,"Medium",
TRUE,"High")</f>
        <v>High</v>
      </c>
      <c r="V5959" t="str">
        <f>TEXT(CleanedData[[#This Row],[Date]],"mmmm")</f>
        <v>December</v>
      </c>
      <c r="W5959" t="str">
        <f>"Q"&amp;ROUNDUP(MONTH(CleanedData[[#This Row],[Date]])/3,0)</f>
        <v>Q4</v>
      </c>
      <c r="X5959" t="str">
        <f>IF(CleanedData[[#This Row],[Purchase Amount]]&gt;=5000,"Yes","No")</f>
        <v>Yes</v>
      </c>
      <c r="Y5959">
        <f>IF(CleanedData[[#This Row],[Recommend]]="Yes",1,0)</f>
        <v>0</v>
      </c>
      <c r="Z5959" s="6">
        <f>CleanedData[[#This Row],[Purchase Amount]]*0.15</f>
        <v>6617.1314999999995</v>
      </c>
      <c r="AA5959" s="6">
        <f>CleanedData[[#This Row],[Purchase Amount]]*1.15</f>
        <v>50731.341499999995</v>
      </c>
    </row>
    <row r="5960" spans="1:27" x14ac:dyDescent="0.3">
      <c r="A5960">
        <v>7215</v>
      </c>
      <c r="B5960" t="s">
        <v>6185</v>
      </c>
      <c r="C5960" s="1">
        <v>45687</v>
      </c>
      <c r="D5960">
        <v>79</v>
      </c>
      <c r="E5960" t="s">
        <v>39</v>
      </c>
      <c r="F5960" t="s">
        <v>130</v>
      </c>
      <c r="G5960" t="s">
        <v>505</v>
      </c>
      <c r="H5960">
        <v>4</v>
      </c>
      <c r="I5960" t="s">
        <v>45</v>
      </c>
      <c r="J5960" t="s">
        <v>43</v>
      </c>
      <c r="K5960" t="s">
        <v>44</v>
      </c>
      <c r="L5960" t="s">
        <v>45</v>
      </c>
      <c r="M5960" t="s">
        <v>79</v>
      </c>
      <c r="N5960" t="s">
        <v>96</v>
      </c>
      <c r="O5960" t="s">
        <v>89</v>
      </c>
      <c r="P5960" t="s">
        <v>70</v>
      </c>
      <c r="Q5960" t="s">
        <v>97</v>
      </c>
      <c r="R5960" s="6">
        <f>_xlfn.XLOOKUP(CleanedData[[#This Row],[Product]],'02_Lookup_Tables'!$A$2:$A$126,'02_Lookup_Tables'!$B$2:$B$126)</f>
        <v>2572.02</v>
      </c>
      <c r="S5960" t="str">
        <f>VLOOKUP(CleanedData[[#This Row],[Product]],'02_Lookup_Tables'!$H$2:$I$126,2,FALSE)</f>
        <v>Home &amp; Living</v>
      </c>
      <c r="T5960" t="str">
        <f>VLOOKUP(CleanedData[[#This Row],[Province]],'02_Lookup_Tables'!$D$2:$E$10,2, FALSE)</f>
        <v>Eastern Region</v>
      </c>
      <c r="U5960" t="str" cm="1">
        <f t="array" ref="U5960">_xlfn.IFS(CleanedData[[#This Row],[Purchase Amount]]&lt;500,"Low",
CleanedData[[#This Row],[Purchase Amount]]&lt;5000,"Medium",
TRUE,"High")</f>
        <v>Medium</v>
      </c>
      <c r="V5960" t="str">
        <f>TEXT(CleanedData[[#This Row],[Date]],"mmmm")</f>
        <v>January</v>
      </c>
      <c r="W5960" t="str">
        <f>"Q"&amp;ROUNDUP(MONTH(CleanedData[[#This Row],[Date]])/3,0)</f>
        <v>Q1</v>
      </c>
      <c r="X5960" t="str">
        <f>IF(CleanedData[[#This Row],[Purchase Amount]]&gt;=5000,"Yes","No")</f>
        <v>No</v>
      </c>
      <c r="Y5960">
        <f>IF(CleanedData[[#This Row],[Recommend]]="Yes",1,0)</f>
        <v>1</v>
      </c>
      <c r="Z5960" s="6">
        <f>CleanedData[[#This Row],[Purchase Amount]]*0.15</f>
        <v>385.803</v>
      </c>
      <c r="AA5960" s="6">
        <f>CleanedData[[#This Row],[Purchase Amount]]*1.15</f>
        <v>2957.8229999999999</v>
      </c>
    </row>
    <row r="5961" spans="1:27" x14ac:dyDescent="0.3">
      <c r="A5961">
        <v>7216</v>
      </c>
      <c r="B5961" t="s">
        <v>6186</v>
      </c>
      <c r="C5961" s="1">
        <v>45718</v>
      </c>
      <c r="D5961">
        <v>77</v>
      </c>
      <c r="E5961" t="s">
        <v>39</v>
      </c>
      <c r="F5961" t="s">
        <v>125</v>
      </c>
      <c r="G5961" t="s">
        <v>450</v>
      </c>
      <c r="H5961">
        <v>3</v>
      </c>
      <c r="I5961" t="s">
        <v>42</v>
      </c>
      <c r="J5961" t="s">
        <v>69</v>
      </c>
      <c r="K5961" t="s">
        <v>55</v>
      </c>
      <c r="L5961" t="s">
        <v>45</v>
      </c>
      <c r="M5961" t="s">
        <v>106</v>
      </c>
      <c r="N5961" t="s">
        <v>48</v>
      </c>
      <c r="O5961" t="s">
        <v>148</v>
      </c>
      <c r="P5961" t="s">
        <v>49</v>
      </c>
      <c r="Q5961" t="s">
        <v>97</v>
      </c>
      <c r="R5961" s="6">
        <f>_xlfn.XLOOKUP(CleanedData[[#This Row],[Product]],'02_Lookup_Tables'!$A$2:$A$126,'02_Lookup_Tables'!$B$2:$B$126)</f>
        <v>74.72</v>
      </c>
      <c r="S5961" t="str">
        <f>VLOOKUP(CleanedData[[#This Row],[Product]],'02_Lookup_Tables'!$H$2:$I$126,2,FALSE)</f>
        <v>Food</v>
      </c>
      <c r="T5961" t="str">
        <f>VLOOKUP(CleanedData[[#This Row],[Province]],'02_Lookup_Tables'!$D$2:$E$10,2, FALSE)</f>
        <v>Western Region</v>
      </c>
      <c r="U5961" t="str" cm="1">
        <f t="array" ref="U5961">_xlfn.IFS(CleanedData[[#This Row],[Purchase Amount]]&lt;500,"Low",
CleanedData[[#This Row],[Purchase Amount]]&lt;5000,"Medium",
TRUE,"High")</f>
        <v>Low</v>
      </c>
      <c r="V5961" t="str">
        <f>TEXT(CleanedData[[#This Row],[Date]],"mmmm")</f>
        <v>March</v>
      </c>
      <c r="W5961" t="str">
        <f>"Q"&amp;ROUNDUP(MONTH(CleanedData[[#This Row],[Date]])/3,0)</f>
        <v>Q1</v>
      </c>
      <c r="X5961" t="str">
        <f>IF(CleanedData[[#This Row],[Purchase Amount]]&gt;=5000,"Yes","No")</f>
        <v>No</v>
      </c>
      <c r="Y5961">
        <f>IF(CleanedData[[#This Row],[Recommend]]="Yes",1,0)</f>
        <v>0</v>
      </c>
      <c r="Z5961" s="6">
        <f>CleanedData[[#This Row],[Purchase Amount]]*0.15</f>
        <v>11.208</v>
      </c>
      <c r="AA5961" s="6">
        <f>CleanedData[[#This Row],[Purchase Amount]]*1.15</f>
        <v>85.927999999999997</v>
      </c>
    </row>
    <row r="5962" spans="1:27" x14ac:dyDescent="0.3">
      <c r="A5962">
        <v>7217</v>
      </c>
      <c r="B5962" t="s">
        <v>6187</v>
      </c>
      <c r="C5962" s="1">
        <v>45962</v>
      </c>
      <c r="E5962" t="s">
        <v>39</v>
      </c>
      <c r="F5962" t="s">
        <v>61</v>
      </c>
      <c r="G5962" t="s">
        <v>419</v>
      </c>
      <c r="H5962">
        <v>1</v>
      </c>
      <c r="I5962" t="s">
        <v>42</v>
      </c>
      <c r="J5962" t="s">
        <v>74</v>
      </c>
      <c r="K5962" t="s">
        <v>44</v>
      </c>
      <c r="L5962" t="s">
        <v>45</v>
      </c>
      <c r="M5962" t="s">
        <v>151</v>
      </c>
      <c r="N5962" t="s">
        <v>80</v>
      </c>
      <c r="O5962" t="s">
        <v>89</v>
      </c>
      <c r="P5962" t="s">
        <v>49</v>
      </c>
      <c r="Q5962" t="s">
        <v>166</v>
      </c>
      <c r="R5962" s="6">
        <f>_xlfn.XLOOKUP(CleanedData[[#This Row],[Product]],'02_Lookup_Tables'!$A$2:$A$126,'02_Lookup_Tables'!$B$2:$B$126)</f>
        <v>96.11</v>
      </c>
      <c r="S5962" t="str">
        <f>VLOOKUP(CleanedData[[#This Row],[Product]],'02_Lookup_Tables'!$H$2:$I$126,2,FALSE)</f>
        <v>Apparel</v>
      </c>
      <c r="T5962" t="str">
        <f>VLOOKUP(CleanedData[[#This Row],[Province]],'02_Lookup_Tables'!$D$2:$E$10,2, FALSE)</f>
        <v>Southern Region</v>
      </c>
      <c r="U5962" t="str" cm="1">
        <f t="array" ref="U5962">_xlfn.IFS(CleanedData[[#This Row],[Purchase Amount]]&lt;500,"Low",
CleanedData[[#This Row],[Purchase Amount]]&lt;5000,"Medium",
TRUE,"High")</f>
        <v>Low</v>
      </c>
      <c r="V5962" t="str">
        <f>TEXT(CleanedData[[#This Row],[Date]],"mmmm")</f>
        <v>November</v>
      </c>
      <c r="W5962" t="str">
        <f>"Q"&amp;ROUNDUP(MONTH(CleanedData[[#This Row],[Date]])/3,0)</f>
        <v>Q4</v>
      </c>
      <c r="X5962" t="str">
        <f>IF(CleanedData[[#This Row],[Purchase Amount]]&gt;=5000,"Yes","No")</f>
        <v>No</v>
      </c>
      <c r="Y5962">
        <f>IF(CleanedData[[#This Row],[Recommend]]="Yes",1,0)</f>
        <v>0</v>
      </c>
      <c r="Z5962" s="6">
        <f>CleanedData[[#This Row],[Purchase Amount]]*0.15</f>
        <v>14.416499999999999</v>
      </c>
      <c r="AA5962" s="6">
        <f>CleanedData[[#This Row],[Purchase Amount]]*1.15</f>
        <v>110.52649999999998</v>
      </c>
    </row>
    <row r="5963" spans="1:27" x14ac:dyDescent="0.3">
      <c r="A5963">
        <v>7218</v>
      </c>
      <c r="B5963" t="s">
        <v>6188</v>
      </c>
      <c r="C5963" s="1">
        <v>45858</v>
      </c>
      <c r="D5963">
        <v>80</v>
      </c>
      <c r="E5963" t="s">
        <v>52</v>
      </c>
      <c r="F5963" t="s">
        <v>125</v>
      </c>
      <c r="G5963" t="s">
        <v>271</v>
      </c>
      <c r="H5963">
        <v>4</v>
      </c>
      <c r="I5963" t="s">
        <v>45</v>
      </c>
      <c r="J5963" t="s">
        <v>74</v>
      </c>
      <c r="K5963" t="s">
        <v>55</v>
      </c>
      <c r="L5963" t="s">
        <v>45</v>
      </c>
      <c r="M5963" t="s">
        <v>147</v>
      </c>
      <c r="N5963" t="s">
        <v>96</v>
      </c>
      <c r="O5963" t="s">
        <v>148</v>
      </c>
      <c r="P5963" t="s">
        <v>49</v>
      </c>
      <c r="Q5963" t="s">
        <v>97</v>
      </c>
      <c r="R5963" s="6">
        <f>_xlfn.XLOOKUP(CleanedData[[#This Row],[Product]],'02_Lookup_Tables'!$A$2:$A$126,'02_Lookup_Tables'!$B$2:$B$126)</f>
        <v>119.63</v>
      </c>
      <c r="S5963" t="str">
        <f>VLOOKUP(CleanedData[[#This Row],[Product]],'02_Lookup_Tables'!$H$2:$I$126,2,FALSE)</f>
        <v>Food</v>
      </c>
      <c r="T5963" t="str">
        <f>VLOOKUP(CleanedData[[#This Row],[Province]],'02_Lookup_Tables'!$D$2:$E$10,2, FALSE)</f>
        <v>Western Region</v>
      </c>
      <c r="U5963" t="str" cm="1">
        <f t="array" ref="U5963">_xlfn.IFS(CleanedData[[#This Row],[Purchase Amount]]&lt;500,"Low",
CleanedData[[#This Row],[Purchase Amount]]&lt;5000,"Medium",
TRUE,"High")</f>
        <v>Low</v>
      </c>
      <c r="V5963" t="str">
        <f>TEXT(CleanedData[[#This Row],[Date]],"mmmm")</f>
        <v>July</v>
      </c>
      <c r="W5963" t="str">
        <f>"Q"&amp;ROUNDUP(MONTH(CleanedData[[#This Row],[Date]])/3,0)</f>
        <v>Q3</v>
      </c>
      <c r="X5963" t="str">
        <f>IF(CleanedData[[#This Row],[Purchase Amount]]&gt;=5000,"Yes","No")</f>
        <v>No</v>
      </c>
      <c r="Y5963">
        <f>IF(CleanedData[[#This Row],[Recommend]]="Yes",1,0)</f>
        <v>1</v>
      </c>
      <c r="Z5963" s="6">
        <f>CleanedData[[#This Row],[Purchase Amount]]*0.15</f>
        <v>17.944499999999998</v>
      </c>
      <c r="AA5963" s="6">
        <f>CleanedData[[#This Row],[Purchase Amount]]*1.15</f>
        <v>137.57449999999997</v>
      </c>
    </row>
    <row r="5964" spans="1:27" x14ac:dyDescent="0.3">
      <c r="A5964">
        <v>7219</v>
      </c>
      <c r="B5964" t="s">
        <v>6189</v>
      </c>
      <c r="C5964" s="1">
        <v>45664</v>
      </c>
      <c r="D5964">
        <v>21</v>
      </c>
      <c r="E5964" t="s">
        <v>52</v>
      </c>
      <c r="F5964" t="s">
        <v>68</v>
      </c>
      <c r="G5964" t="s">
        <v>227</v>
      </c>
      <c r="H5964">
        <v>1</v>
      </c>
      <c r="I5964" t="s">
        <v>42</v>
      </c>
      <c r="J5964" t="s">
        <v>69</v>
      </c>
      <c r="K5964" t="s">
        <v>44</v>
      </c>
      <c r="L5964" t="s">
        <v>42</v>
      </c>
      <c r="M5964" t="s">
        <v>56</v>
      </c>
      <c r="N5964" t="s">
        <v>80</v>
      </c>
      <c r="O5964" t="s">
        <v>148</v>
      </c>
      <c r="P5964" t="s">
        <v>70</v>
      </c>
      <c r="Q5964" t="s">
        <v>66</v>
      </c>
      <c r="R5964" s="6">
        <f>_xlfn.XLOOKUP(CleanedData[[#This Row],[Product]],'02_Lookup_Tables'!$A$2:$A$126,'02_Lookup_Tables'!$B$2:$B$126)</f>
        <v>22574.95</v>
      </c>
      <c r="S5964" t="str">
        <f>VLOOKUP(CleanedData[[#This Row],[Product]],'02_Lookup_Tables'!$H$2:$I$126,2,FALSE)</f>
        <v>Electronics</v>
      </c>
      <c r="T5964" t="str">
        <f>VLOOKUP(CleanedData[[#This Row],[Province]],'02_Lookup_Tables'!$D$2:$E$10,2, FALSE)</f>
        <v>Northern Region</v>
      </c>
      <c r="U5964" t="str" cm="1">
        <f t="array" ref="U5964">_xlfn.IFS(CleanedData[[#This Row],[Purchase Amount]]&lt;500,"Low",
CleanedData[[#This Row],[Purchase Amount]]&lt;5000,"Medium",
TRUE,"High")</f>
        <v>High</v>
      </c>
      <c r="V5964" t="str">
        <f>TEXT(CleanedData[[#This Row],[Date]],"mmmm")</f>
        <v>January</v>
      </c>
      <c r="W5964" t="str">
        <f>"Q"&amp;ROUNDUP(MONTH(CleanedData[[#This Row],[Date]])/3,0)</f>
        <v>Q1</v>
      </c>
      <c r="X5964" t="str">
        <f>IF(CleanedData[[#This Row],[Purchase Amount]]&gt;=5000,"Yes","No")</f>
        <v>Yes</v>
      </c>
      <c r="Y5964">
        <f>IF(CleanedData[[#This Row],[Recommend]]="Yes",1,0)</f>
        <v>0</v>
      </c>
      <c r="Z5964" s="6">
        <f>CleanedData[[#This Row],[Purchase Amount]]*0.15</f>
        <v>3386.2424999999998</v>
      </c>
      <c r="AA5964" s="6">
        <f>CleanedData[[#This Row],[Purchase Amount]]*1.15</f>
        <v>25961.192499999997</v>
      </c>
    </row>
    <row r="5965" spans="1:27" x14ac:dyDescent="0.3">
      <c r="A5965">
        <v>7220</v>
      </c>
      <c r="B5965" t="s">
        <v>6190</v>
      </c>
      <c r="C5965" s="1">
        <v>45801</v>
      </c>
      <c r="D5965">
        <v>68</v>
      </c>
      <c r="E5965" t="s">
        <v>60</v>
      </c>
      <c r="F5965" t="s">
        <v>61</v>
      </c>
      <c r="G5965" t="s">
        <v>352</v>
      </c>
      <c r="H5965">
        <v>1</v>
      </c>
      <c r="I5965" t="s">
        <v>45</v>
      </c>
      <c r="J5965" t="s">
        <v>63</v>
      </c>
      <c r="K5965" t="s">
        <v>64</v>
      </c>
      <c r="L5965" t="s">
        <v>45</v>
      </c>
      <c r="M5965" t="s">
        <v>100</v>
      </c>
      <c r="N5965" t="s">
        <v>80</v>
      </c>
      <c r="O5965" t="s">
        <v>48</v>
      </c>
      <c r="P5965" t="s">
        <v>49</v>
      </c>
      <c r="Q5965" t="s">
        <v>97</v>
      </c>
      <c r="R5965" s="6">
        <f>_xlfn.XLOOKUP(CleanedData[[#This Row],[Product]],'02_Lookup_Tables'!$A$2:$A$126,'02_Lookup_Tables'!$B$2:$B$126)</f>
        <v>2217.0300000000002</v>
      </c>
      <c r="S5965" t="str">
        <f>VLOOKUP(CleanedData[[#This Row],[Product]],'02_Lookup_Tables'!$H$2:$I$126,2,FALSE)</f>
        <v>Apparel</v>
      </c>
      <c r="T5965" t="str">
        <f>VLOOKUP(CleanedData[[#This Row],[Province]],'02_Lookup_Tables'!$D$2:$E$10,2, FALSE)</f>
        <v>Southern Region</v>
      </c>
      <c r="U5965" t="str" cm="1">
        <f t="array" ref="U5965">_xlfn.IFS(CleanedData[[#This Row],[Purchase Amount]]&lt;500,"Low",
CleanedData[[#This Row],[Purchase Amount]]&lt;5000,"Medium",
TRUE,"High")</f>
        <v>Medium</v>
      </c>
      <c r="V5965" t="str">
        <f>TEXT(CleanedData[[#This Row],[Date]],"mmmm")</f>
        <v>May</v>
      </c>
      <c r="W5965" t="str">
        <f>"Q"&amp;ROUNDUP(MONTH(CleanedData[[#This Row],[Date]])/3,0)</f>
        <v>Q2</v>
      </c>
      <c r="X5965" t="str">
        <f>IF(CleanedData[[#This Row],[Purchase Amount]]&gt;=5000,"Yes","No")</f>
        <v>No</v>
      </c>
      <c r="Y5965">
        <f>IF(CleanedData[[#This Row],[Recommend]]="Yes",1,0)</f>
        <v>1</v>
      </c>
      <c r="Z5965" s="6">
        <f>CleanedData[[#This Row],[Purchase Amount]]*0.15</f>
        <v>332.55450000000002</v>
      </c>
      <c r="AA5965" s="6">
        <f>CleanedData[[#This Row],[Purchase Amount]]*1.15</f>
        <v>2549.5844999999999</v>
      </c>
    </row>
    <row r="5966" spans="1:27" x14ac:dyDescent="0.3">
      <c r="A5966">
        <v>7221</v>
      </c>
      <c r="B5966" t="s">
        <v>6191</v>
      </c>
      <c r="C5966" s="1">
        <v>45993</v>
      </c>
      <c r="D5966">
        <v>69</v>
      </c>
      <c r="E5966" t="s">
        <v>60</v>
      </c>
      <c r="F5966" t="s">
        <v>68</v>
      </c>
      <c r="G5966" t="s">
        <v>53</v>
      </c>
      <c r="H5966">
        <v>3</v>
      </c>
      <c r="I5966" t="s">
        <v>45</v>
      </c>
      <c r="J5966" t="s">
        <v>63</v>
      </c>
      <c r="K5966" t="s">
        <v>55</v>
      </c>
      <c r="L5966" t="s">
        <v>45</v>
      </c>
      <c r="M5966" t="s">
        <v>56</v>
      </c>
      <c r="N5966" t="s">
        <v>48</v>
      </c>
      <c r="O5966" t="s">
        <v>148</v>
      </c>
      <c r="P5966" t="s">
        <v>49</v>
      </c>
      <c r="Q5966" t="s">
        <v>97</v>
      </c>
      <c r="R5966" s="6">
        <f>_xlfn.XLOOKUP(CleanedData[[#This Row],[Product]],'02_Lookup_Tables'!$A$2:$A$126,'02_Lookup_Tables'!$B$2:$B$126)</f>
        <v>444.38</v>
      </c>
      <c r="S5966" t="str">
        <f>VLOOKUP(CleanedData[[#This Row],[Product]],'02_Lookup_Tables'!$H$2:$I$126,2,FALSE)</f>
        <v>Beauty &amp; Personal Care</v>
      </c>
      <c r="T5966" t="str">
        <f>VLOOKUP(CleanedData[[#This Row],[Province]],'02_Lookup_Tables'!$D$2:$E$10,2, FALSE)</f>
        <v>Northern Region</v>
      </c>
      <c r="U5966" t="str" cm="1">
        <f t="array" ref="U5966">_xlfn.IFS(CleanedData[[#This Row],[Purchase Amount]]&lt;500,"Low",
CleanedData[[#This Row],[Purchase Amount]]&lt;5000,"Medium",
TRUE,"High")</f>
        <v>Low</v>
      </c>
      <c r="V5966" t="str">
        <f>TEXT(CleanedData[[#This Row],[Date]],"mmmm")</f>
        <v>December</v>
      </c>
      <c r="W5966" t="str">
        <f>"Q"&amp;ROUNDUP(MONTH(CleanedData[[#This Row],[Date]])/3,0)</f>
        <v>Q4</v>
      </c>
      <c r="X5966" t="str">
        <f>IF(CleanedData[[#This Row],[Purchase Amount]]&gt;=5000,"Yes","No")</f>
        <v>No</v>
      </c>
      <c r="Y5966">
        <f>IF(CleanedData[[#This Row],[Recommend]]="Yes",1,0)</f>
        <v>1</v>
      </c>
      <c r="Z5966" s="6">
        <f>CleanedData[[#This Row],[Purchase Amount]]*0.15</f>
        <v>66.656999999999996</v>
      </c>
      <c r="AA5966" s="6">
        <f>CleanedData[[#This Row],[Purchase Amount]]*1.15</f>
        <v>511.03699999999998</v>
      </c>
    </row>
    <row r="5967" spans="1:27" x14ac:dyDescent="0.3">
      <c r="A5967">
        <v>7222</v>
      </c>
      <c r="B5967" t="s">
        <v>6192</v>
      </c>
      <c r="C5967" s="1">
        <v>45338</v>
      </c>
      <c r="D5967">
        <v>20</v>
      </c>
      <c r="E5967" t="s">
        <v>39</v>
      </c>
      <c r="F5967" t="s">
        <v>68</v>
      </c>
      <c r="G5967" t="s">
        <v>95</v>
      </c>
      <c r="H5967">
        <v>2</v>
      </c>
      <c r="I5967" t="s">
        <v>45</v>
      </c>
      <c r="J5967" t="s">
        <v>63</v>
      </c>
      <c r="K5967" t="s">
        <v>55</v>
      </c>
      <c r="L5967" t="s">
        <v>45</v>
      </c>
      <c r="M5967" t="s">
        <v>123</v>
      </c>
      <c r="N5967" t="s">
        <v>47</v>
      </c>
      <c r="O5967" t="s">
        <v>89</v>
      </c>
      <c r="P5967" t="s">
        <v>49</v>
      </c>
      <c r="Q5967" t="s">
        <v>66</v>
      </c>
      <c r="R5967" s="6">
        <f>_xlfn.XLOOKUP(CleanedData[[#This Row],[Product]],'02_Lookup_Tables'!$A$2:$A$126,'02_Lookup_Tables'!$B$2:$B$126)</f>
        <v>5390.8</v>
      </c>
      <c r="S5967" t="str">
        <f>VLOOKUP(CleanedData[[#This Row],[Product]],'02_Lookup_Tables'!$H$2:$I$126,2,FALSE)</f>
        <v>Electronics</v>
      </c>
      <c r="T5967" t="str">
        <f>VLOOKUP(CleanedData[[#This Row],[Province]],'02_Lookup_Tables'!$D$2:$E$10,2, FALSE)</f>
        <v>Northern Region</v>
      </c>
      <c r="U5967" t="str" cm="1">
        <f t="array" ref="U5967">_xlfn.IFS(CleanedData[[#This Row],[Purchase Amount]]&lt;500,"Low",
CleanedData[[#This Row],[Purchase Amount]]&lt;5000,"Medium",
TRUE,"High")</f>
        <v>High</v>
      </c>
      <c r="V5967" t="str">
        <f>TEXT(CleanedData[[#This Row],[Date]],"mmmm")</f>
        <v>February</v>
      </c>
      <c r="W5967" t="str">
        <f>"Q"&amp;ROUNDUP(MONTH(CleanedData[[#This Row],[Date]])/3,0)</f>
        <v>Q1</v>
      </c>
      <c r="X5967" t="str">
        <f>IF(CleanedData[[#This Row],[Purchase Amount]]&gt;=5000,"Yes","No")</f>
        <v>Yes</v>
      </c>
      <c r="Y5967">
        <f>IF(CleanedData[[#This Row],[Recommend]]="Yes",1,0)</f>
        <v>1</v>
      </c>
      <c r="Z5967" s="6">
        <f>CleanedData[[#This Row],[Purchase Amount]]*0.15</f>
        <v>808.62</v>
      </c>
      <c r="AA5967" s="6">
        <f>CleanedData[[#This Row],[Purchase Amount]]*1.15</f>
        <v>6199.42</v>
      </c>
    </row>
    <row r="5968" spans="1:27" x14ac:dyDescent="0.3">
      <c r="A5968">
        <v>7225</v>
      </c>
      <c r="B5968" t="s">
        <v>6193</v>
      </c>
      <c r="C5968" s="1">
        <v>45399</v>
      </c>
      <c r="D5968">
        <v>59</v>
      </c>
      <c r="E5968" t="s">
        <v>52</v>
      </c>
      <c r="F5968" t="s">
        <v>77</v>
      </c>
      <c r="G5968" t="s">
        <v>636</v>
      </c>
      <c r="H5968">
        <v>3</v>
      </c>
      <c r="I5968" t="s">
        <v>42</v>
      </c>
      <c r="J5968" t="s">
        <v>69</v>
      </c>
      <c r="K5968" t="s">
        <v>64</v>
      </c>
      <c r="L5968" t="s">
        <v>42</v>
      </c>
      <c r="N5968" t="s">
        <v>48</v>
      </c>
      <c r="O5968" t="s">
        <v>134</v>
      </c>
      <c r="P5968" t="s">
        <v>8646</v>
      </c>
      <c r="Q5968" t="s">
        <v>50</v>
      </c>
      <c r="R5968" s="6">
        <f>_xlfn.XLOOKUP(CleanedData[[#This Row],[Product]],'02_Lookup_Tables'!$A$2:$A$126,'02_Lookup_Tables'!$B$2:$B$126)</f>
        <v>6581.78</v>
      </c>
      <c r="S5968" t="str">
        <f>VLOOKUP(CleanedData[[#This Row],[Product]],'02_Lookup_Tables'!$H$2:$I$126,2,FALSE)</f>
        <v>Electronics</v>
      </c>
      <c r="T5968" t="str">
        <f>VLOOKUP(CleanedData[[#This Row],[Province]],'02_Lookup_Tables'!$D$2:$E$10,2, FALSE)</f>
        <v>Central Region</v>
      </c>
      <c r="U5968" t="str" cm="1">
        <f t="array" ref="U5968">_xlfn.IFS(CleanedData[[#This Row],[Purchase Amount]]&lt;500,"Low",
CleanedData[[#This Row],[Purchase Amount]]&lt;5000,"Medium",
TRUE,"High")</f>
        <v>High</v>
      </c>
      <c r="V5968" t="str">
        <f>TEXT(CleanedData[[#This Row],[Date]],"mmmm")</f>
        <v>April</v>
      </c>
      <c r="W5968" t="str">
        <f>"Q"&amp;ROUNDUP(MONTH(CleanedData[[#This Row],[Date]])/3,0)</f>
        <v>Q2</v>
      </c>
      <c r="X5968" t="str">
        <f>IF(CleanedData[[#This Row],[Purchase Amount]]&gt;=5000,"Yes","No")</f>
        <v>Yes</v>
      </c>
      <c r="Y5968">
        <f>IF(CleanedData[[#This Row],[Recommend]]="Yes",1,0)</f>
        <v>0</v>
      </c>
      <c r="Z5968" s="6">
        <f>CleanedData[[#This Row],[Purchase Amount]]*0.15</f>
        <v>987.26699999999994</v>
      </c>
      <c r="AA5968" s="6">
        <f>CleanedData[[#This Row],[Purchase Amount]]*1.15</f>
        <v>7569.0469999999996</v>
      </c>
    </row>
    <row r="5969" spans="1:27" x14ac:dyDescent="0.3">
      <c r="A5969">
        <v>7226</v>
      </c>
      <c r="B5969" t="s">
        <v>6194</v>
      </c>
      <c r="C5969" s="1">
        <v>45448</v>
      </c>
      <c r="D5969">
        <v>26</v>
      </c>
      <c r="E5969" t="s">
        <v>60</v>
      </c>
      <c r="F5969" t="s">
        <v>125</v>
      </c>
      <c r="G5969" t="s">
        <v>320</v>
      </c>
      <c r="H5969">
        <v>4</v>
      </c>
      <c r="I5969" t="s">
        <v>42</v>
      </c>
      <c r="J5969" t="s">
        <v>63</v>
      </c>
      <c r="K5969" t="s">
        <v>55</v>
      </c>
      <c r="L5969" t="s">
        <v>45</v>
      </c>
      <c r="M5969" t="s">
        <v>88</v>
      </c>
      <c r="N5969" t="s">
        <v>96</v>
      </c>
      <c r="O5969" t="s">
        <v>89</v>
      </c>
      <c r="P5969" t="s">
        <v>70</v>
      </c>
      <c r="Q5969" t="s">
        <v>58</v>
      </c>
      <c r="R5969" s="6">
        <f>_xlfn.XLOOKUP(CleanedData[[#This Row],[Product]],'02_Lookup_Tables'!$A$2:$A$126,'02_Lookup_Tables'!$B$2:$B$126)</f>
        <v>375.53</v>
      </c>
      <c r="S5969" t="str">
        <f>VLOOKUP(CleanedData[[#This Row],[Product]],'02_Lookup_Tables'!$H$2:$I$126,2,FALSE)</f>
        <v>Toys &amp; Games</v>
      </c>
      <c r="T5969" t="str">
        <f>VLOOKUP(CleanedData[[#This Row],[Province]],'02_Lookup_Tables'!$D$2:$E$10,2, FALSE)</f>
        <v>Western Region</v>
      </c>
      <c r="U5969" t="str" cm="1">
        <f t="array" ref="U5969">_xlfn.IFS(CleanedData[[#This Row],[Purchase Amount]]&lt;500,"Low",
CleanedData[[#This Row],[Purchase Amount]]&lt;5000,"Medium",
TRUE,"High")</f>
        <v>Low</v>
      </c>
      <c r="V5969" t="str">
        <f>TEXT(CleanedData[[#This Row],[Date]],"mmmm")</f>
        <v>June</v>
      </c>
      <c r="W5969" t="str">
        <f>"Q"&amp;ROUNDUP(MONTH(CleanedData[[#This Row],[Date]])/3,0)</f>
        <v>Q2</v>
      </c>
      <c r="X5969" t="str">
        <f>IF(CleanedData[[#This Row],[Purchase Amount]]&gt;=5000,"Yes","No")</f>
        <v>No</v>
      </c>
      <c r="Y5969">
        <f>IF(CleanedData[[#This Row],[Recommend]]="Yes",1,0)</f>
        <v>0</v>
      </c>
      <c r="Z5969" s="6">
        <f>CleanedData[[#This Row],[Purchase Amount]]*0.15</f>
        <v>56.329499999999996</v>
      </c>
      <c r="AA5969" s="6">
        <f>CleanedData[[#This Row],[Purchase Amount]]*1.15</f>
        <v>431.85949999999991</v>
      </c>
    </row>
    <row r="5970" spans="1:27" x14ac:dyDescent="0.3">
      <c r="A5970">
        <v>7228</v>
      </c>
      <c r="B5970" t="s">
        <v>6195</v>
      </c>
      <c r="C5970" s="1">
        <v>46001</v>
      </c>
      <c r="D5970">
        <v>58</v>
      </c>
      <c r="E5970" t="s">
        <v>60</v>
      </c>
      <c r="F5970" t="s">
        <v>108</v>
      </c>
      <c r="G5970" t="s">
        <v>372</v>
      </c>
      <c r="H5970">
        <v>1</v>
      </c>
      <c r="I5970" t="s">
        <v>45</v>
      </c>
      <c r="J5970" t="s">
        <v>74</v>
      </c>
      <c r="K5970" t="s">
        <v>44</v>
      </c>
      <c r="L5970" t="s">
        <v>42</v>
      </c>
      <c r="M5970" t="s">
        <v>46</v>
      </c>
      <c r="N5970" t="s">
        <v>80</v>
      </c>
      <c r="O5970" t="s">
        <v>89</v>
      </c>
      <c r="P5970" t="s">
        <v>49</v>
      </c>
      <c r="Q5970" t="s">
        <v>50</v>
      </c>
      <c r="R5970" s="6">
        <f>_xlfn.XLOOKUP(CleanedData[[#This Row],[Product]],'02_Lookup_Tables'!$A$2:$A$126,'02_Lookup_Tables'!$B$2:$B$126)</f>
        <v>944.78</v>
      </c>
      <c r="S5970" t="str">
        <f>VLOOKUP(CleanedData[[#This Row],[Product]],'02_Lookup_Tables'!$H$2:$I$126,2,FALSE)</f>
        <v>Electronics</v>
      </c>
      <c r="T5970" t="str">
        <f>VLOOKUP(CleanedData[[#This Row],[Province]],'02_Lookup_Tables'!$D$2:$E$10,2, FALSE)</f>
        <v>Gauteng Region</v>
      </c>
      <c r="U5970" t="str" cm="1">
        <f t="array" ref="U5970">_xlfn.IFS(CleanedData[[#This Row],[Purchase Amount]]&lt;500,"Low",
CleanedData[[#This Row],[Purchase Amount]]&lt;5000,"Medium",
TRUE,"High")</f>
        <v>Medium</v>
      </c>
      <c r="V5970" t="str">
        <f>TEXT(CleanedData[[#This Row],[Date]],"mmmm")</f>
        <v>December</v>
      </c>
      <c r="W5970" t="str">
        <f>"Q"&amp;ROUNDUP(MONTH(CleanedData[[#This Row],[Date]])/3,0)</f>
        <v>Q4</v>
      </c>
      <c r="X5970" t="str">
        <f>IF(CleanedData[[#This Row],[Purchase Amount]]&gt;=5000,"Yes","No")</f>
        <v>No</v>
      </c>
      <c r="Y5970">
        <f>IF(CleanedData[[#This Row],[Recommend]]="Yes",1,0)</f>
        <v>1</v>
      </c>
      <c r="Z5970" s="6">
        <f>CleanedData[[#This Row],[Purchase Amount]]*0.15</f>
        <v>141.71699999999998</v>
      </c>
      <c r="AA5970" s="6">
        <f>CleanedData[[#This Row],[Purchase Amount]]*1.15</f>
        <v>1086.4969999999998</v>
      </c>
    </row>
    <row r="5971" spans="1:27" x14ac:dyDescent="0.3">
      <c r="A5971">
        <v>7229</v>
      </c>
      <c r="B5971" t="s">
        <v>6196</v>
      </c>
      <c r="C5971" s="1">
        <v>45907</v>
      </c>
      <c r="D5971">
        <v>36</v>
      </c>
      <c r="E5971" t="s">
        <v>60</v>
      </c>
      <c r="F5971" t="s">
        <v>72</v>
      </c>
      <c r="G5971" t="s">
        <v>463</v>
      </c>
      <c r="H5971">
        <v>1</v>
      </c>
      <c r="I5971" t="s">
        <v>45</v>
      </c>
      <c r="J5971" t="s">
        <v>43</v>
      </c>
      <c r="K5971" t="s">
        <v>64</v>
      </c>
      <c r="L5971" t="s">
        <v>45</v>
      </c>
      <c r="M5971" t="s">
        <v>231</v>
      </c>
      <c r="N5971" t="s">
        <v>80</v>
      </c>
      <c r="O5971" t="s">
        <v>89</v>
      </c>
      <c r="P5971" t="s">
        <v>49</v>
      </c>
      <c r="Q5971" t="s">
        <v>81</v>
      </c>
      <c r="R5971" s="6">
        <f>_xlfn.XLOOKUP(CleanedData[[#This Row],[Product]],'02_Lookup_Tables'!$A$2:$A$126,'02_Lookup_Tables'!$B$2:$B$126)</f>
        <v>470.6</v>
      </c>
      <c r="S5971" t="str">
        <f>VLOOKUP(CleanedData[[#This Row],[Product]],'02_Lookup_Tables'!$H$2:$I$126,2,FALSE)</f>
        <v>Toys &amp; Games</v>
      </c>
      <c r="T5971" t="str">
        <f>VLOOKUP(CleanedData[[#This Row],[Province]],'02_Lookup_Tables'!$D$2:$E$10,2, FALSE)</f>
        <v>Central Region</v>
      </c>
      <c r="U5971" t="str" cm="1">
        <f t="array" ref="U5971">_xlfn.IFS(CleanedData[[#This Row],[Purchase Amount]]&lt;500,"Low",
CleanedData[[#This Row],[Purchase Amount]]&lt;5000,"Medium",
TRUE,"High")</f>
        <v>Low</v>
      </c>
      <c r="V5971" t="str">
        <f>TEXT(CleanedData[[#This Row],[Date]],"mmmm")</f>
        <v>September</v>
      </c>
      <c r="W5971" t="str">
        <f>"Q"&amp;ROUNDUP(MONTH(CleanedData[[#This Row],[Date]])/3,0)</f>
        <v>Q3</v>
      </c>
      <c r="X5971" t="str">
        <f>IF(CleanedData[[#This Row],[Purchase Amount]]&gt;=5000,"Yes","No")</f>
        <v>No</v>
      </c>
      <c r="Y5971">
        <f>IF(CleanedData[[#This Row],[Recommend]]="Yes",1,0)</f>
        <v>1</v>
      </c>
      <c r="Z5971" s="6">
        <f>CleanedData[[#This Row],[Purchase Amount]]*0.15</f>
        <v>70.59</v>
      </c>
      <c r="AA5971" s="6">
        <f>CleanedData[[#This Row],[Purchase Amount]]*1.15</f>
        <v>541.18999999999994</v>
      </c>
    </row>
    <row r="5972" spans="1:27" x14ac:dyDescent="0.3">
      <c r="A5972">
        <v>7234</v>
      </c>
      <c r="B5972" t="s">
        <v>6197</v>
      </c>
      <c r="C5972" s="1">
        <v>45591</v>
      </c>
      <c r="E5972" t="s">
        <v>52</v>
      </c>
      <c r="F5972" t="s">
        <v>130</v>
      </c>
      <c r="G5972" t="s">
        <v>41</v>
      </c>
      <c r="H5972">
        <v>3</v>
      </c>
      <c r="I5972" t="s">
        <v>45</v>
      </c>
      <c r="J5972" t="s">
        <v>69</v>
      </c>
      <c r="K5972" t="s">
        <v>44</v>
      </c>
      <c r="L5972" t="s">
        <v>42</v>
      </c>
      <c r="M5972" t="s">
        <v>79</v>
      </c>
      <c r="N5972" t="s">
        <v>48</v>
      </c>
      <c r="O5972" t="s">
        <v>89</v>
      </c>
      <c r="P5972" t="s">
        <v>49</v>
      </c>
      <c r="Q5972" t="s">
        <v>166</v>
      </c>
      <c r="R5972" s="6">
        <f>_xlfn.XLOOKUP(CleanedData[[#This Row],[Product]],'02_Lookup_Tables'!$A$2:$A$126,'02_Lookup_Tables'!$B$2:$B$126)</f>
        <v>2479.5700000000002</v>
      </c>
      <c r="S5972" t="str">
        <f>VLOOKUP(CleanedData[[#This Row],[Product]],'02_Lookup_Tables'!$H$2:$I$126,2,FALSE)</f>
        <v>Accessories</v>
      </c>
      <c r="T5972" t="str">
        <f>VLOOKUP(CleanedData[[#This Row],[Province]],'02_Lookup_Tables'!$D$2:$E$10,2, FALSE)</f>
        <v>Eastern Region</v>
      </c>
      <c r="U5972" t="str" cm="1">
        <f t="array" ref="U5972">_xlfn.IFS(CleanedData[[#This Row],[Purchase Amount]]&lt;500,"Low",
CleanedData[[#This Row],[Purchase Amount]]&lt;5000,"Medium",
TRUE,"High")</f>
        <v>Medium</v>
      </c>
      <c r="V5972" t="str">
        <f>TEXT(CleanedData[[#This Row],[Date]],"mmmm")</f>
        <v>October</v>
      </c>
      <c r="W5972" t="str">
        <f>"Q"&amp;ROUNDUP(MONTH(CleanedData[[#This Row],[Date]])/3,0)</f>
        <v>Q4</v>
      </c>
      <c r="X5972" t="str">
        <f>IF(CleanedData[[#This Row],[Purchase Amount]]&gt;=5000,"Yes","No")</f>
        <v>No</v>
      </c>
      <c r="Y5972">
        <f>IF(CleanedData[[#This Row],[Recommend]]="Yes",1,0)</f>
        <v>1</v>
      </c>
      <c r="Z5972" s="6">
        <f>CleanedData[[#This Row],[Purchase Amount]]*0.15</f>
        <v>371.93549999999999</v>
      </c>
      <c r="AA5972" s="6">
        <f>CleanedData[[#This Row],[Purchase Amount]]*1.15</f>
        <v>2851.5054999999998</v>
      </c>
    </row>
    <row r="5973" spans="1:27" x14ac:dyDescent="0.3">
      <c r="A5973">
        <v>7235</v>
      </c>
      <c r="B5973" t="s">
        <v>6198</v>
      </c>
      <c r="C5973" s="1">
        <v>45608</v>
      </c>
      <c r="D5973">
        <v>47</v>
      </c>
      <c r="E5973" t="s">
        <v>52</v>
      </c>
      <c r="F5973" t="s">
        <v>130</v>
      </c>
      <c r="G5973" t="s">
        <v>411</v>
      </c>
      <c r="H5973">
        <v>4</v>
      </c>
      <c r="I5973" t="s">
        <v>42</v>
      </c>
      <c r="J5973" t="s">
        <v>69</v>
      </c>
      <c r="K5973" t="s">
        <v>64</v>
      </c>
      <c r="L5973" t="s">
        <v>45</v>
      </c>
      <c r="M5973" t="s">
        <v>236</v>
      </c>
      <c r="N5973" t="s">
        <v>96</v>
      </c>
      <c r="O5973" t="s">
        <v>89</v>
      </c>
      <c r="P5973" t="s">
        <v>70</v>
      </c>
      <c r="Q5973" t="s">
        <v>93</v>
      </c>
      <c r="R5973" s="6">
        <f>_xlfn.XLOOKUP(CleanedData[[#This Row],[Product]],'02_Lookup_Tables'!$A$2:$A$126,'02_Lookup_Tables'!$B$2:$B$126)</f>
        <v>103.4</v>
      </c>
      <c r="S5973" t="str">
        <f>VLOOKUP(CleanedData[[#This Row],[Product]],'02_Lookup_Tables'!$H$2:$I$126,2,FALSE)</f>
        <v>Food</v>
      </c>
      <c r="T5973" t="str">
        <f>VLOOKUP(CleanedData[[#This Row],[Province]],'02_Lookup_Tables'!$D$2:$E$10,2, FALSE)</f>
        <v>Eastern Region</v>
      </c>
      <c r="U5973" t="str" cm="1">
        <f t="array" ref="U5973">_xlfn.IFS(CleanedData[[#This Row],[Purchase Amount]]&lt;500,"Low",
CleanedData[[#This Row],[Purchase Amount]]&lt;5000,"Medium",
TRUE,"High")</f>
        <v>Low</v>
      </c>
      <c r="V5973" t="str">
        <f>TEXT(CleanedData[[#This Row],[Date]],"mmmm")</f>
        <v>November</v>
      </c>
      <c r="W5973" t="str">
        <f>"Q"&amp;ROUNDUP(MONTH(CleanedData[[#This Row],[Date]])/3,0)</f>
        <v>Q4</v>
      </c>
      <c r="X5973" t="str">
        <f>IF(CleanedData[[#This Row],[Purchase Amount]]&gt;=5000,"Yes","No")</f>
        <v>No</v>
      </c>
      <c r="Y5973">
        <f>IF(CleanedData[[#This Row],[Recommend]]="Yes",1,0)</f>
        <v>0</v>
      </c>
      <c r="Z5973" s="6">
        <f>CleanedData[[#This Row],[Purchase Amount]]*0.15</f>
        <v>15.51</v>
      </c>
      <c r="AA5973" s="6">
        <f>CleanedData[[#This Row],[Purchase Amount]]*1.15</f>
        <v>118.91</v>
      </c>
    </row>
    <row r="5974" spans="1:27" x14ac:dyDescent="0.3">
      <c r="A5974">
        <v>7236</v>
      </c>
      <c r="B5974" t="s">
        <v>6199</v>
      </c>
      <c r="C5974" s="1">
        <v>45708</v>
      </c>
      <c r="D5974">
        <v>40</v>
      </c>
      <c r="E5974" t="s">
        <v>60</v>
      </c>
      <c r="F5974" t="s">
        <v>77</v>
      </c>
      <c r="G5974" t="s">
        <v>362</v>
      </c>
      <c r="H5974">
        <v>5</v>
      </c>
      <c r="I5974" t="s">
        <v>45</v>
      </c>
      <c r="J5974" t="s">
        <v>74</v>
      </c>
      <c r="K5974" t="s">
        <v>44</v>
      </c>
      <c r="L5974" t="s">
        <v>45</v>
      </c>
      <c r="M5974" t="s">
        <v>46</v>
      </c>
      <c r="N5974" t="s">
        <v>57</v>
      </c>
      <c r="O5974" t="s">
        <v>89</v>
      </c>
      <c r="P5974" t="s">
        <v>70</v>
      </c>
      <c r="Q5974" t="s">
        <v>81</v>
      </c>
      <c r="R5974" s="6">
        <f>_xlfn.XLOOKUP(CleanedData[[#This Row],[Product]],'02_Lookup_Tables'!$A$2:$A$126,'02_Lookup_Tables'!$B$2:$B$126)</f>
        <v>1746.77</v>
      </c>
      <c r="S5974" t="str">
        <f>VLOOKUP(CleanedData[[#This Row],[Product]],'02_Lookup_Tables'!$H$2:$I$126,2,FALSE)</f>
        <v>Home Devices</v>
      </c>
      <c r="T5974" t="str">
        <f>VLOOKUP(CleanedData[[#This Row],[Province]],'02_Lookup_Tables'!$D$2:$E$10,2, FALSE)</f>
        <v>Central Region</v>
      </c>
      <c r="U5974" t="str" cm="1">
        <f t="array" ref="U5974">_xlfn.IFS(CleanedData[[#This Row],[Purchase Amount]]&lt;500,"Low",
CleanedData[[#This Row],[Purchase Amount]]&lt;5000,"Medium",
TRUE,"High")</f>
        <v>Medium</v>
      </c>
      <c r="V5974" t="str">
        <f>TEXT(CleanedData[[#This Row],[Date]],"mmmm")</f>
        <v>February</v>
      </c>
      <c r="W5974" t="str">
        <f>"Q"&amp;ROUNDUP(MONTH(CleanedData[[#This Row],[Date]])/3,0)</f>
        <v>Q1</v>
      </c>
      <c r="X5974" t="str">
        <f>IF(CleanedData[[#This Row],[Purchase Amount]]&gt;=5000,"Yes","No")</f>
        <v>No</v>
      </c>
      <c r="Y5974">
        <f>IF(CleanedData[[#This Row],[Recommend]]="Yes",1,0)</f>
        <v>1</v>
      </c>
      <c r="Z5974" s="6">
        <f>CleanedData[[#This Row],[Purchase Amount]]*0.15</f>
        <v>262.01549999999997</v>
      </c>
      <c r="AA5974" s="6">
        <f>CleanedData[[#This Row],[Purchase Amount]]*1.15</f>
        <v>2008.7854999999997</v>
      </c>
    </row>
    <row r="5975" spans="1:27" x14ac:dyDescent="0.3">
      <c r="A5975">
        <v>7237</v>
      </c>
      <c r="B5975" t="s">
        <v>6200</v>
      </c>
      <c r="C5975" s="1">
        <v>45481</v>
      </c>
      <c r="D5975">
        <v>33</v>
      </c>
      <c r="E5975" t="s">
        <v>60</v>
      </c>
      <c r="F5975" t="s">
        <v>77</v>
      </c>
      <c r="G5975" t="s">
        <v>296</v>
      </c>
      <c r="H5975">
        <v>5</v>
      </c>
      <c r="I5975" t="s">
        <v>42</v>
      </c>
      <c r="J5975" t="s">
        <v>43</v>
      </c>
      <c r="K5975" t="s">
        <v>44</v>
      </c>
      <c r="L5975" t="s">
        <v>45</v>
      </c>
      <c r="M5975" t="s">
        <v>100</v>
      </c>
      <c r="N5975" t="s">
        <v>57</v>
      </c>
      <c r="O5975" t="s">
        <v>48</v>
      </c>
      <c r="P5975" t="s">
        <v>49</v>
      </c>
      <c r="Q5975" t="s">
        <v>58</v>
      </c>
      <c r="R5975" s="6">
        <f>_xlfn.XLOOKUP(CleanedData[[#This Row],[Product]],'02_Lookup_Tables'!$A$2:$A$126,'02_Lookup_Tables'!$B$2:$B$126)</f>
        <v>657.5</v>
      </c>
      <c r="S5975" t="str">
        <f>VLOOKUP(CleanedData[[#This Row],[Product]],'02_Lookup_Tables'!$H$2:$I$126,2,FALSE)</f>
        <v>Home Devices</v>
      </c>
      <c r="T5975" t="str">
        <f>VLOOKUP(CleanedData[[#This Row],[Province]],'02_Lookup_Tables'!$D$2:$E$10,2, FALSE)</f>
        <v>Central Region</v>
      </c>
      <c r="U5975" t="str" cm="1">
        <f t="array" ref="U5975">_xlfn.IFS(CleanedData[[#This Row],[Purchase Amount]]&lt;500,"Low",
CleanedData[[#This Row],[Purchase Amount]]&lt;5000,"Medium",
TRUE,"High")</f>
        <v>Medium</v>
      </c>
      <c r="V5975" t="str">
        <f>TEXT(CleanedData[[#This Row],[Date]],"mmmm")</f>
        <v>July</v>
      </c>
      <c r="W5975" t="str">
        <f>"Q"&amp;ROUNDUP(MONTH(CleanedData[[#This Row],[Date]])/3,0)</f>
        <v>Q3</v>
      </c>
      <c r="X5975" t="str">
        <f>IF(CleanedData[[#This Row],[Purchase Amount]]&gt;=5000,"Yes","No")</f>
        <v>No</v>
      </c>
      <c r="Y5975">
        <f>IF(CleanedData[[#This Row],[Recommend]]="Yes",1,0)</f>
        <v>0</v>
      </c>
      <c r="Z5975" s="6">
        <f>CleanedData[[#This Row],[Purchase Amount]]*0.15</f>
        <v>98.625</v>
      </c>
      <c r="AA5975" s="6">
        <f>CleanedData[[#This Row],[Purchase Amount]]*1.15</f>
        <v>756.12499999999989</v>
      </c>
    </row>
    <row r="5976" spans="1:27" x14ac:dyDescent="0.3">
      <c r="A5976">
        <v>7239</v>
      </c>
      <c r="B5976" t="s">
        <v>6201</v>
      </c>
      <c r="C5976" s="1">
        <v>45992</v>
      </c>
      <c r="D5976">
        <v>21</v>
      </c>
      <c r="E5976" t="s">
        <v>39</v>
      </c>
      <c r="F5976" t="s">
        <v>125</v>
      </c>
      <c r="G5976" t="s">
        <v>210</v>
      </c>
      <c r="H5976">
        <v>5</v>
      </c>
      <c r="I5976" t="s">
        <v>42</v>
      </c>
      <c r="J5976" t="s">
        <v>63</v>
      </c>
      <c r="K5976" t="s">
        <v>44</v>
      </c>
      <c r="L5976" t="s">
        <v>45</v>
      </c>
      <c r="M5976" t="s">
        <v>147</v>
      </c>
      <c r="N5976" t="s">
        <v>57</v>
      </c>
      <c r="O5976" t="s">
        <v>148</v>
      </c>
      <c r="P5976" t="s">
        <v>49</v>
      </c>
      <c r="Q5976" t="s">
        <v>66</v>
      </c>
      <c r="R5976" s="6">
        <f>_xlfn.XLOOKUP(CleanedData[[#This Row],[Product]],'02_Lookup_Tables'!$A$2:$A$126,'02_Lookup_Tables'!$B$2:$B$126)</f>
        <v>13123.97</v>
      </c>
      <c r="S5976" t="str">
        <f>VLOOKUP(CleanedData[[#This Row],[Product]],'02_Lookup_Tables'!$H$2:$I$126,2,FALSE)</f>
        <v>Electronics</v>
      </c>
      <c r="T5976" t="str">
        <f>VLOOKUP(CleanedData[[#This Row],[Province]],'02_Lookup_Tables'!$D$2:$E$10,2, FALSE)</f>
        <v>Western Region</v>
      </c>
      <c r="U5976" t="str" cm="1">
        <f t="array" ref="U5976">_xlfn.IFS(CleanedData[[#This Row],[Purchase Amount]]&lt;500,"Low",
CleanedData[[#This Row],[Purchase Amount]]&lt;5000,"Medium",
TRUE,"High")</f>
        <v>High</v>
      </c>
      <c r="V5976" t="str">
        <f>TEXT(CleanedData[[#This Row],[Date]],"mmmm")</f>
        <v>December</v>
      </c>
      <c r="W5976" t="str">
        <f>"Q"&amp;ROUNDUP(MONTH(CleanedData[[#This Row],[Date]])/3,0)</f>
        <v>Q4</v>
      </c>
      <c r="X5976" t="str">
        <f>IF(CleanedData[[#This Row],[Purchase Amount]]&gt;=5000,"Yes","No")</f>
        <v>Yes</v>
      </c>
      <c r="Y5976">
        <f>IF(CleanedData[[#This Row],[Recommend]]="Yes",1,0)</f>
        <v>0</v>
      </c>
      <c r="Z5976" s="6">
        <f>CleanedData[[#This Row],[Purchase Amount]]*0.15</f>
        <v>1968.5954999999999</v>
      </c>
      <c r="AA5976" s="6">
        <f>CleanedData[[#This Row],[Purchase Amount]]*1.15</f>
        <v>15092.565499999999</v>
      </c>
    </row>
    <row r="5977" spans="1:27" x14ac:dyDescent="0.3">
      <c r="A5977">
        <v>7240</v>
      </c>
      <c r="B5977" t="s">
        <v>6202</v>
      </c>
      <c r="C5977" s="1">
        <v>45797</v>
      </c>
      <c r="D5977">
        <v>37</v>
      </c>
      <c r="E5977" t="s">
        <v>60</v>
      </c>
      <c r="F5977" t="s">
        <v>125</v>
      </c>
      <c r="G5977" t="s">
        <v>668</v>
      </c>
      <c r="H5977">
        <v>3</v>
      </c>
      <c r="I5977" t="s">
        <v>42</v>
      </c>
      <c r="J5977" t="s">
        <v>63</v>
      </c>
      <c r="K5977" t="s">
        <v>64</v>
      </c>
      <c r="L5977" t="s">
        <v>45</v>
      </c>
      <c r="M5977" t="s">
        <v>85</v>
      </c>
      <c r="N5977" t="s">
        <v>48</v>
      </c>
      <c r="O5977" t="s">
        <v>48</v>
      </c>
      <c r="P5977" t="s">
        <v>70</v>
      </c>
      <c r="Q5977" t="s">
        <v>81</v>
      </c>
      <c r="R5977" s="6">
        <f>_xlfn.XLOOKUP(CleanedData[[#This Row],[Product]],'02_Lookup_Tables'!$A$2:$A$126,'02_Lookup_Tables'!$B$2:$B$126)</f>
        <v>301.58</v>
      </c>
      <c r="S5977" t="str">
        <f>VLOOKUP(CleanedData[[#This Row],[Product]],'02_Lookup_Tables'!$H$2:$I$126,2,FALSE)</f>
        <v>Food</v>
      </c>
      <c r="T5977" t="str">
        <f>VLOOKUP(CleanedData[[#This Row],[Province]],'02_Lookup_Tables'!$D$2:$E$10,2, FALSE)</f>
        <v>Western Region</v>
      </c>
      <c r="U5977" t="str" cm="1">
        <f t="array" ref="U5977">_xlfn.IFS(CleanedData[[#This Row],[Purchase Amount]]&lt;500,"Low",
CleanedData[[#This Row],[Purchase Amount]]&lt;5000,"Medium",
TRUE,"High")</f>
        <v>Low</v>
      </c>
      <c r="V5977" t="str">
        <f>TEXT(CleanedData[[#This Row],[Date]],"mmmm")</f>
        <v>May</v>
      </c>
      <c r="W5977" t="str">
        <f>"Q"&amp;ROUNDUP(MONTH(CleanedData[[#This Row],[Date]])/3,0)</f>
        <v>Q2</v>
      </c>
      <c r="X5977" t="str">
        <f>IF(CleanedData[[#This Row],[Purchase Amount]]&gt;=5000,"Yes","No")</f>
        <v>No</v>
      </c>
      <c r="Y5977">
        <f>IF(CleanedData[[#This Row],[Recommend]]="Yes",1,0)</f>
        <v>0</v>
      </c>
      <c r="Z5977" s="6">
        <f>CleanedData[[#This Row],[Purchase Amount]]*0.15</f>
        <v>45.236999999999995</v>
      </c>
      <c r="AA5977" s="6">
        <f>CleanedData[[#This Row],[Purchase Amount]]*1.15</f>
        <v>346.81699999999995</v>
      </c>
    </row>
    <row r="5978" spans="1:27" x14ac:dyDescent="0.3">
      <c r="A5978">
        <v>7241</v>
      </c>
      <c r="B5978" t="s">
        <v>6203</v>
      </c>
      <c r="C5978" s="1">
        <v>45584</v>
      </c>
      <c r="D5978">
        <v>69</v>
      </c>
      <c r="E5978" t="s">
        <v>60</v>
      </c>
      <c r="F5978" t="s">
        <v>61</v>
      </c>
      <c r="G5978" t="s">
        <v>338</v>
      </c>
      <c r="H5978">
        <v>3</v>
      </c>
      <c r="I5978" t="s">
        <v>42</v>
      </c>
      <c r="J5978" t="s">
        <v>63</v>
      </c>
      <c r="K5978" t="s">
        <v>55</v>
      </c>
      <c r="L5978" t="s">
        <v>45</v>
      </c>
      <c r="M5978" t="s">
        <v>165</v>
      </c>
      <c r="N5978" t="s">
        <v>48</v>
      </c>
      <c r="O5978" t="s">
        <v>89</v>
      </c>
      <c r="P5978" t="s">
        <v>49</v>
      </c>
      <c r="Q5978" t="s">
        <v>97</v>
      </c>
      <c r="R5978" s="6">
        <f>_xlfn.XLOOKUP(CleanedData[[#This Row],[Product]],'02_Lookup_Tables'!$A$2:$A$126,'02_Lookup_Tables'!$B$2:$B$126)</f>
        <v>5258.73</v>
      </c>
      <c r="S5978" t="str">
        <f>VLOOKUP(CleanedData[[#This Row],[Product]],'02_Lookup_Tables'!$H$2:$I$126,2,FALSE)</f>
        <v>Sports &amp; Outdoors</v>
      </c>
      <c r="T5978" t="str">
        <f>VLOOKUP(CleanedData[[#This Row],[Province]],'02_Lookup_Tables'!$D$2:$E$10,2, FALSE)</f>
        <v>Southern Region</v>
      </c>
      <c r="U5978" t="str" cm="1">
        <f t="array" ref="U5978">_xlfn.IFS(CleanedData[[#This Row],[Purchase Amount]]&lt;500,"Low",
CleanedData[[#This Row],[Purchase Amount]]&lt;5000,"Medium",
TRUE,"High")</f>
        <v>High</v>
      </c>
      <c r="V5978" t="str">
        <f>TEXT(CleanedData[[#This Row],[Date]],"mmmm")</f>
        <v>October</v>
      </c>
      <c r="W5978" t="str">
        <f>"Q"&amp;ROUNDUP(MONTH(CleanedData[[#This Row],[Date]])/3,0)</f>
        <v>Q4</v>
      </c>
      <c r="X5978" t="str">
        <f>IF(CleanedData[[#This Row],[Purchase Amount]]&gt;=5000,"Yes","No")</f>
        <v>Yes</v>
      </c>
      <c r="Y5978">
        <f>IF(CleanedData[[#This Row],[Recommend]]="Yes",1,0)</f>
        <v>0</v>
      </c>
      <c r="Z5978" s="6">
        <f>CleanedData[[#This Row],[Purchase Amount]]*0.15</f>
        <v>788.80949999999996</v>
      </c>
      <c r="AA5978" s="6">
        <f>CleanedData[[#This Row],[Purchase Amount]]*1.15</f>
        <v>6047.539499999999</v>
      </c>
    </row>
    <row r="5979" spans="1:27" x14ac:dyDescent="0.3">
      <c r="A5979">
        <v>7243</v>
      </c>
      <c r="B5979" t="s">
        <v>6204</v>
      </c>
      <c r="C5979" s="1">
        <v>45522</v>
      </c>
      <c r="D5979">
        <v>69</v>
      </c>
      <c r="E5979" t="s">
        <v>52</v>
      </c>
      <c r="F5979" t="s">
        <v>68</v>
      </c>
      <c r="G5979" t="s">
        <v>693</v>
      </c>
      <c r="H5979">
        <v>5</v>
      </c>
      <c r="I5979" t="s">
        <v>42</v>
      </c>
      <c r="J5979" t="s">
        <v>63</v>
      </c>
      <c r="K5979" t="s">
        <v>44</v>
      </c>
      <c r="L5979" t="s">
        <v>45</v>
      </c>
      <c r="M5979" t="s">
        <v>151</v>
      </c>
      <c r="N5979" t="s">
        <v>57</v>
      </c>
      <c r="O5979" t="s">
        <v>89</v>
      </c>
      <c r="P5979" t="s">
        <v>70</v>
      </c>
      <c r="Q5979" t="s">
        <v>97</v>
      </c>
      <c r="R5979" s="6">
        <f>_xlfn.XLOOKUP(CleanedData[[#This Row],[Product]],'02_Lookup_Tables'!$A$2:$A$126,'02_Lookup_Tables'!$B$2:$B$126)</f>
        <v>618.72</v>
      </c>
      <c r="S5979" t="str">
        <f>VLOOKUP(CleanedData[[#This Row],[Product]],'02_Lookup_Tables'!$H$2:$I$126,2,FALSE)</f>
        <v>Sports &amp; Outdoors</v>
      </c>
      <c r="T5979" t="str">
        <f>VLOOKUP(CleanedData[[#This Row],[Province]],'02_Lookup_Tables'!$D$2:$E$10,2, FALSE)</f>
        <v>Northern Region</v>
      </c>
      <c r="U5979" t="str" cm="1">
        <f t="array" ref="U5979">_xlfn.IFS(CleanedData[[#This Row],[Purchase Amount]]&lt;500,"Low",
CleanedData[[#This Row],[Purchase Amount]]&lt;5000,"Medium",
TRUE,"High")</f>
        <v>Medium</v>
      </c>
      <c r="V5979" t="str">
        <f>TEXT(CleanedData[[#This Row],[Date]],"mmmm")</f>
        <v>August</v>
      </c>
      <c r="W5979" t="str">
        <f>"Q"&amp;ROUNDUP(MONTH(CleanedData[[#This Row],[Date]])/3,0)</f>
        <v>Q3</v>
      </c>
      <c r="X5979" t="str">
        <f>IF(CleanedData[[#This Row],[Purchase Amount]]&gt;=5000,"Yes","No")</f>
        <v>No</v>
      </c>
      <c r="Y5979">
        <f>IF(CleanedData[[#This Row],[Recommend]]="Yes",1,0)</f>
        <v>0</v>
      </c>
      <c r="Z5979" s="6">
        <f>CleanedData[[#This Row],[Purchase Amount]]*0.15</f>
        <v>92.808000000000007</v>
      </c>
      <c r="AA5979" s="6">
        <f>CleanedData[[#This Row],[Purchase Amount]]*1.15</f>
        <v>711.52800000000002</v>
      </c>
    </row>
    <row r="5980" spans="1:27" x14ac:dyDescent="0.3">
      <c r="A5980">
        <v>7244</v>
      </c>
      <c r="B5980" t="s">
        <v>6205</v>
      </c>
      <c r="C5980" s="1">
        <v>45528</v>
      </c>
      <c r="E5980" t="s">
        <v>39</v>
      </c>
      <c r="F5980" t="s">
        <v>108</v>
      </c>
      <c r="G5980" t="s">
        <v>362</v>
      </c>
      <c r="H5980">
        <v>1</v>
      </c>
      <c r="I5980" t="s">
        <v>45</v>
      </c>
      <c r="J5980" t="s">
        <v>69</v>
      </c>
      <c r="K5980" t="s">
        <v>44</v>
      </c>
      <c r="L5980" t="s">
        <v>42</v>
      </c>
      <c r="M5980" t="s">
        <v>46</v>
      </c>
      <c r="N5980" t="s">
        <v>80</v>
      </c>
      <c r="O5980" t="s">
        <v>89</v>
      </c>
      <c r="P5980" t="s">
        <v>49</v>
      </c>
      <c r="Q5980" t="s">
        <v>166</v>
      </c>
      <c r="R5980" s="6">
        <f>_xlfn.XLOOKUP(CleanedData[[#This Row],[Product]],'02_Lookup_Tables'!$A$2:$A$126,'02_Lookup_Tables'!$B$2:$B$126)</f>
        <v>1746.77</v>
      </c>
      <c r="S5980" t="str">
        <f>VLOOKUP(CleanedData[[#This Row],[Product]],'02_Lookup_Tables'!$H$2:$I$126,2,FALSE)</f>
        <v>Home Devices</v>
      </c>
      <c r="T5980" t="str">
        <f>VLOOKUP(CleanedData[[#This Row],[Province]],'02_Lookup_Tables'!$D$2:$E$10,2, FALSE)</f>
        <v>Gauteng Region</v>
      </c>
      <c r="U5980" t="str" cm="1">
        <f t="array" ref="U5980">_xlfn.IFS(CleanedData[[#This Row],[Purchase Amount]]&lt;500,"Low",
CleanedData[[#This Row],[Purchase Amount]]&lt;5000,"Medium",
TRUE,"High")</f>
        <v>Medium</v>
      </c>
      <c r="V5980" t="str">
        <f>TEXT(CleanedData[[#This Row],[Date]],"mmmm")</f>
        <v>August</v>
      </c>
      <c r="W5980" t="str">
        <f>"Q"&amp;ROUNDUP(MONTH(CleanedData[[#This Row],[Date]])/3,0)</f>
        <v>Q3</v>
      </c>
      <c r="X5980" t="str">
        <f>IF(CleanedData[[#This Row],[Purchase Amount]]&gt;=5000,"Yes","No")</f>
        <v>No</v>
      </c>
      <c r="Y5980">
        <f>IF(CleanedData[[#This Row],[Recommend]]="Yes",1,0)</f>
        <v>1</v>
      </c>
      <c r="Z5980" s="6">
        <f>CleanedData[[#This Row],[Purchase Amount]]*0.15</f>
        <v>262.01549999999997</v>
      </c>
      <c r="AA5980" s="6">
        <f>CleanedData[[#This Row],[Purchase Amount]]*1.15</f>
        <v>2008.7854999999997</v>
      </c>
    </row>
    <row r="5981" spans="1:27" x14ac:dyDescent="0.3">
      <c r="A5981">
        <v>7246</v>
      </c>
      <c r="B5981" t="s">
        <v>6206</v>
      </c>
      <c r="C5981" s="1">
        <v>46017</v>
      </c>
      <c r="D5981">
        <v>45</v>
      </c>
      <c r="E5981" t="s">
        <v>52</v>
      </c>
      <c r="F5981" t="s">
        <v>125</v>
      </c>
      <c r="G5981" t="s">
        <v>116</v>
      </c>
      <c r="H5981">
        <v>5</v>
      </c>
      <c r="I5981" t="s">
        <v>45</v>
      </c>
      <c r="J5981" t="s">
        <v>43</v>
      </c>
      <c r="K5981" t="s">
        <v>64</v>
      </c>
      <c r="L5981" t="s">
        <v>42</v>
      </c>
      <c r="M5981" t="s">
        <v>236</v>
      </c>
      <c r="N5981" t="s">
        <v>57</v>
      </c>
      <c r="O5981" t="s">
        <v>89</v>
      </c>
      <c r="P5981" t="s">
        <v>70</v>
      </c>
      <c r="Q5981" t="s">
        <v>93</v>
      </c>
      <c r="R5981" s="6">
        <f>_xlfn.XLOOKUP(CleanedData[[#This Row],[Product]],'02_Lookup_Tables'!$A$2:$A$126,'02_Lookup_Tables'!$B$2:$B$126)</f>
        <v>869.65</v>
      </c>
      <c r="S5981" t="str">
        <f>VLOOKUP(CleanedData[[#This Row],[Product]],'02_Lookup_Tables'!$H$2:$I$126,2,FALSE)</f>
        <v>Toys &amp; Games</v>
      </c>
      <c r="T5981" t="str">
        <f>VLOOKUP(CleanedData[[#This Row],[Province]],'02_Lookup_Tables'!$D$2:$E$10,2, FALSE)</f>
        <v>Western Region</v>
      </c>
      <c r="U5981" t="str" cm="1">
        <f t="array" ref="U5981">_xlfn.IFS(CleanedData[[#This Row],[Purchase Amount]]&lt;500,"Low",
CleanedData[[#This Row],[Purchase Amount]]&lt;5000,"Medium",
TRUE,"High")</f>
        <v>Medium</v>
      </c>
      <c r="V5981" t="str">
        <f>TEXT(CleanedData[[#This Row],[Date]],"mmmm")</f>
        <v>December</v>
      </c>
      <c r="W5981" t="str">
        <f>"Q"&amp;ROUNDUP(MONTH(CleanedData[[#This Row],[Date]])/3,0)</f>
        <v>Q4</v>
      </c>
      <c r="X5981" t="str">
        <f>IF(CleanedData[[#This Row],[Purchase Amount]]&gt;=5000,"Yes","No")</f>
        <v>No</v>
      </c>
      <c r="Y5981">
        <f>IF(CleanedData[[#This Row],[Recommend]]="Yes",1,0)</f>
        <v>1</v>
      </c>
      <c r="Z5981" s="6">
        <f>CleanedData[[#This Row],[Purchase Amount]]*0.15</f>
        <v>130.44749999999999</v>
      </c>
      <c r="AA5981" s="6">
        <f>CleanedData[[#This Row],[Purchase Amount]]*1.15</f>
        <v>1000.0974999999999</v>
      </c>
    </row>
    <row r="5982" spans="1:27" x14ac:dyDescent="0.3">
      <c r="A5982">
        <v>7247</v>
      </c>
      <c r="B5982" t="s">
        <v>6207</v>
      </c>
      <c r="C5982" s="1">
        <v>45779</v>
      </c>
      <c r="D5982">
        <v>21</v>
      </c>
      <c r="E5982" t="s">
        <v>39</v>
      </c>
      <c r="F5982" t="s">
        <v>130</v>
      </c>
      <c r="G5982" t="s">
        <v>78</v>
      </c>
      <c r="H5982">
        <v>3</v>
      </c>
      <c r="I5982" t="s">
        <v>45</v>
      </c>
      <c r="J5982" t="s">
        <v>43</v>
      </c>
      <c r="K5982" t="s">
        <v>55</v>
      </c>
      <c r="L5982" t="s">
        <v>45</v>
      </c>
      <c r="M5982" t="s">
        <v>140</v>
      </c>
      <c r="N5982" t="s">
        <v>48</v>
      </c>
      <c r="O5982" t="s">
        <v>148</v>
      </c>
      <c r="P5982" t="s">
        <v>49</v>
      </c>
      <c r="Q5982" t="s">
        <v>66</v>
      </c>
      <c r="R5982" s="6">
        <f>_xlfn.XLOOKUP(CleanedData[[#This Row],[Product]],'02_Lookup_Tables'!$A$2:$A$126,'02_Lookup_Tables'!$B$2:$B$126)</f>
        <v>1951.09</v>
      </c>
      <c r="S5982" t="str">
        <f>VLOOKUP(CleanedData[[#This Row],[Product]],'02_Lookup_Tables'!$H$2:$I$126,2,FALSE)</f>
        <v>Accessories</v>
      </c>
      <c r="T5982" t="str">
        <f>VLOOKUP(CleanedData[[#This Row],[Province]],'02_Lookup_Tables'!$D$2:$E$10,2, FALSE)</f>
        <v>Eastern Region</v>
      </c>
      <c r="U5982" t="str" cm="1">
        <f t="array" ref="U5982">_xlfn.IFS(CleanedData[[#This Row],[Purchase Amount]]&lt;500,"Low",
CleanedData[[#This Row],[Purchase Amount]]&lt;5000,"Medium",
TRUE,"High")</f>
        <v>Medium</v>
      </c>
      <c r="V5982" t="str">
        <f>TEXT(CleanedData[[#This Row],[Date]],"mmmm")</f>
        <v>May</v>
      </c>
      <c r="W5982" t="str">
        <f>"Q"&amp;ROUNDUP(MONTH(CleanedData[[#This Row],[Date]])/3,0)</f>
        <v>Q2</v>
      </c>
      <c r="X5982" t="str">
        <f>IF(CleanedData[[#This Row],[Purchase Amount]]&gt;=5000,"Yes","No")</f>
        <v>No</v>
      </c>
      <c r="Y5982">
        <f>IF(CleanedData[[#This Row],[Recommend]]="Yes",1,0)</f>
        <v>1</v>
      </c>
      <c r="Z5982" s="6">
        <f>CleanedData[[#This Row],[Purchase Amount]]*0.15</f>
        <v>292.6635</v>
      </c>
      <c r="AA5982" s="6">
        <f>CleanedData[[#This Row],[Purchase Amount]]*1.15</f>
        <v>2243.7534999999998</v>
      </c>
    </row>
    <row r="5983" spans="1:27" x14ac:dyDescent="0.3">
      <c r="A5983">
        <v>7248</v>
      </c>
      <c r="B5983" t="s">
        <v>6208</v>
      </c>
      <c r="C5983" s="1">
        <v>45678</v>
      </c>
      <c r="D5983">
        <v>66</v>
      </c>
      <c r="E5983" t="s">
        <v>39</v>
      </c>
      <c r="F5983" t="s">
        <v>77</v>
      </c>
      <c r="G5983" t="s">
        <v>111</v>
      </c>
      <c r="H5983">
        <v>5</v>
      </c>
      <c r="I5983" t="s">
        <v>45</v>
      </c>
      <c r="J5983" t="s">
        <v>69</v>
      </c>
      <c r="K5983" t="s">
        <v>64</v>
      </c>
      <c r="L5983" t="s">
        <v>45</v>
      </c>
      <c r="N5983" t="s">
        <v>57</v>
      </c>
      <c r="O5983" t="s">
        <v>134</v>
      </c>
      <c r="P5983" t="s">
        <v>8646</v>
      </c>
      <c r="Q5983" t="s">
        <v>97</v>
      </c>
      <c r="R5983" s="6">
        <f>_xlfn.XLOOKUP(CleanedData[[#This Row],[Product]],'02_Lookup_Tables'!$A$2:$A$126,'02_Lookup_Tables'!$B$2:$B$126)</f>
        <v>3576.97</v>
      </c>
      <c r="S5983" t="str">
        <f>VLOOKUP(CleanedData[[#This Row],[Product]],'02_Lookup_Tables'!$H$2:$I$126,2,FALSE)</f>
        <v>Home Devices</v>
      </c>
      <c r="T5983" t="str">
        <f>VLOOKUP(CleanedData[[#This Row],[Province]],'02_Lookup_Tables'!$D$2:$E$10,2, FALSE)</f>
        <v>Central Region</v>
      </c>
      <c r="U5983" t="str" cm="1">
        <f t="array" ref="U5983">_xlfn.IFS(CleanedData[[#This Row],[Purchase Amount]]&lt;500,"Low",
CleanedData[[#This Row],[Purchase Amount]]&lt;5000,"Medium",
TRUE,"High")</f>
        <v>Medium</v>
      </c>
      <c r="V5983" t="str">
        <f>TEXT(CleanedData[[#This Row],[Date]],"mmmm")</f>
        <v>January</v>
      </c>
      <c r="W5983" t="str">
        <f>"Q"&amp;ROUNDUP(MONTH(CleanedData[[#This Row],[Date]])/3,0)</f>
        <v>Q1</v>
      </c>
      <c r="X5983" t="str">
        <f>IF(CleanedData[[#This Row],[Purchase Amount]]&gt;=5000,"Yes","No")</f>
        <v>No</v>
      </c>
      <c r="Y5983">
        <f>IF(CleanedData[[#This Row],[Recommend]]="Yes",1,0)</f>
        <v>1</v>
      </c>
      <c r="Z5983" s="6">
        <f>CleanedData[[#This Row],[Purchase Amount]]*0.15</f>
        <v>536.54549999999995</v>
      </c>
      <c r="AA5983" s="6">
        <f>CleanedData[[#This Row],[Purchase Amount]]*1.15</f>
        <v>4113.5154999999995</v>
      </c>
    </row>
    <row r="5984" spans="1:27" x14ac:dyDescent="0.3">
      <c r="A5984">
        <v>7249</v>
      </c>
      <c r="B5984" t="s">
        <v>6209</v>
      </c>
      <c r="C5984" s="1">
        <v>45903</v>
      </c>
      <c r="D5984">
        <v>21</v>
      </c>
      <c r="E5984" t="s">
        <v>52</v>
      </c>
      <c r="F5984" t="s">
        <v>72</v>
      </c>
      <c r="G5984" t="s">
        <v>478</v>
      </c>
      <c r="H5984">
        <v>3</v>
      </c>
      <c r="I5984" t="s">
        <v>42</v>
      </c>
      <c r="J5984" t="s">
        <v>74</v>
      </c>
      <c r="K5984" t="s">
        <v>64</v>
      </c>
      <c r="L5984" t="s">
        <v>45</v>
      </c>
      <c r="N5984" t="s">
        <v>48</v>
      </c>
      <c r="O5984" t="s">
        <v>134</v>
      </c>
      <c r="P5984" t="s">
        <v>8646</v>
      </c>
      <c r="Q5984" t="s">
        <v>66</v>
      </c>
      <c r="R5984" s="6">
        <f>_xlfn.XLOOKUP(CleanedData[[#This Row],[Product]],'02_Lookup_Tables'!$A$2:$A$126,'02_Lookup_Tables'!$B$2:$B$126)</f>
        <v>4507.63</v>
      </c>
      <c r="S5984" t="str">
        <f>VLOOKUP(CleanedData[[#This Row],[Product]],'02_Lookup_Tables'!$H$2:$I$126,2,FALSE)</f>
        <v>Sports &amp; Outdoors</v>
      </c>
      <c r="T5984" t="str">
        <f>VLOOKUP(CleanedData[[#This Row],[Province]],'02_Lookup_Tables'!$D$2:$E$10,2, FALSE)</f>
        <v>Central Region</v>
      </c>
      <c r="U5984" t="str" cm="1">
        <f t="array" ref="U5984">_xlfn.IFS(CleanedData[[#This Row],[Purchase Amount]]&lt;500,"Low",
CleanedData[[#This Row],[Purchase Amount]]&lt;5000,"Medium",
TRUE,"High")</f>
        <v>Medium</v>
      </c>
      <c r="V5984" t="str">
        <f>TEXT(CleanedData[[#This Row],[Date]],"mmmm")</f>
        <v>September</v>
      </c>
      <c r="W5984" t="str">
        <f>"Q"&amp;ROUNDUP(MONTH(CleanedData[[#This Row],[Date]])/3,0)</f>
        <v>Q3</v>
      </c>
      <c r="X5984" t="str">
        <f>IF(CleanedData[[#This Row],[Purchase Amount]]&gt;=5000,"Yes","No")</f>
        <v>No</v>
      </c>
      <c r="Y5984">
        <f>IF(CleanedData[[#This Row],[Recommend]]="Yes",1,0)</f>
        <v>0</v>
      </c>
      <c r="Z5984" s="6">
        <f>CleanedData[[#This Row],[Purchase Amount]]*0.15</f>
        <v>676.14449999999999</v>
      </c>
      <c r="AA5984" s="6">
        <f>CleanedData[[#This Row],[Purchase Amount]]*1.15</f>
        <v>5183.7744999999995</v>
      </c>
    </row>
    <row r="5985" spans="1:27" x14ac:dyDescent="0.3">
      <c r="A5985">
        <v>7250</v>
      </c>
      <c r="B5985" t="s">
        <v>6210</v>
      </c>
      <c r="C5985" s="1">
        <v>45612</v>
      </c>
      <c r="D5985">
        <v>42</v>
      </c>
      <c r="E5985" t="s">
        <v>52</v>
      </c>
      <c r="F5985" t="s">
        <v>72</v>
      </c>
      <c r="G5985" t="s">
        <v>230</v>
      </c>
      <c r="H5985">
        <v>4</v>
      </c>
      <c r="I5985" t="s">
        <v>45</v>
      </c>
      <c r="J5985" t="s">
        <v>54</v>
      </c>
      <c r="K5985" t="s">
        <v>64</v>
      </c>
      <c r="L5985" t="s">
        <v>45</v>
      </c>
      <c r="M5985" t="s">
        <v>184</v>
      </c>
      <c r="N5985" t="s">
        <v>96</v>
      </c>
      <c r="O5985" t="s">
        <v>148</v>
      </c>
      <c r="P5985" t="s">
        <v>49</v>
      </c>
      <c r="Q5985" t="s">
        <v>81</v>
      </c>
      <c r="R5985" s="6">
        <f>_xlfn.XLOOKUP(CleanedData[[#This Row],[Product]],'02_Lookup_Tables'!$A$2:$A$126,'02_Lookup_Tables'!$B$2:$B$126)</f>
        <v>1940.64</v>
      </c>
      <c r="S5985" t="str">
        <f>VLOOKUP(CleanedData[[#This Row],[Product]],'02_Lookup_Tables'!$H$2:$I$126,2,FALSE)</f>
        <v>Toys &amp; Games</v>
      </c>
      <c r="T5985" t="str">
        <f>VLOOKUP(CleanedData[[#This Row],[Province]],'02_Lookup_Tables'!$D$2:$E$10,2, FALSE)</f>
        <v>Central Region</v>
      </c>
      <c r="U5985" t="str" cm="1">
        <f t="array" ref="U5985">_xlfn.IFS(CleanedData[[#This Row],[Purchase Amount]]&lt;500,"Low",
CleanedData[[#This Row],[Purchase Amount]]&lt;5000,"Medium",
TRUE,"High")</f>
        <v>Medium</v>
      </c>
      <c r="V5985" t="str">
        <f>TEXT(CleanedData[[#This Row],[Date]],"mmmm")</f>
        <v>November</v>
      </c>
      <c r="W5985" t="str">
        <f>"Q"&amp;ROUNDUP(MONTH(CleanedData[[#This Row],[Date]])/3,0)</f>
        <v>Q4</v>
      </c>
      <c r="X5985" t="str">
        <f>IF(CleanedData[[#This Row],[Purchase Amount]]&gt;=5000,"Yes","No")</f>
        <v>No</v>
      </c>
      <c r="Y5985">
        <f>IF(CleanedData[[#This Row],[Recommend]]="Yes",1,0)</f>
        <v>1</v>
      </c>
      <c r="Z5985" s="6">
        <f>CleanedData[[#This Row],[Purchase Amount]]*0.15</f>
        <v>291.096</v>
      </c>
      <c r="AA5985" s="6">
        <f>CleanedData[[#This Row],[Purchase Amount]]*1.15</f>
        <v>2231.7359999999999</v>
      </c>
    </row>
    <row r="5986" spans="1:27" x14ac:dyDescent="0.3">
      <c r="A5986">
        <v>7251</v>
      </c>
      <c r="B5986" t="s">
        <v>6211</v>
      </c>
      <c r="C5986" s="1">
        <v>45399</v>
      </c>
      <c r="D5986">
        <v>43</v>
      </c>
      <c r="E5986" t="s">
        <v>39</v>
      </c>
      <c r="F5986" t="s">
        <v>40</v>
      </c>
      <c r="G5986" t="s">
        <v>501</v>
      </c>
      <c r="H5986">
        <v>3</v>
      </c>
      <c r="I5986" t="s">
        <v>45</v>
      </c>
      <c r="J5986" t="s">
        <v>74</v>
      </c>
      <c r="K5986" t="s">
        <v>55</v>
      </c>
      <c r="L5986" t="s">
        <v>42</v>
      </c>
      <c r="M5986" t="s">
        <v>196</v>
      </c>
      <c r="N5986" t="s">
        <v>48</v>
      </c>
      <c r="O5986" t="s">
        <v>89</v>
      </c>
      <c r="P5986" t="s">
        <v>49</v>
      </c>
      <c r="Q5986" t="s">
        <v>81</v>
      </c>
      <c r="R5986" s="6">
        <f>_xlfn.XLOOKUP(CleanedData[[#This Row],[Product]],'02_Lookup_Tables'!$A$2:$A$126,'02_Lookup_Tables'!$B$2:$B$126)</f>
        <v>1482.94</v>
      </c>
      <c r="S5986" t="str">
        <f>VLOOKUP(CleanedData[[#This Row],[Product]],'02_Lookup_Tables'!$H$2:$I$126,2,FALSE)</f>
        <v>Home Devices</v>
      </c>
      <c r="T5986" t="str">
        <f>VLOOKUP(CleanedData[[#This Row],[Province]],'02_Lookup_Tables'!$D$2:$E$10,2, FALSE)</f>
        <v>Northern Region</v>
      </c>
      <c r="U5986" t="str" cm="1">
        <f t="array" ref="U5986">_xlfn.IFS(CleanedData[[#This Row],[Purchase Amount]]&lt;500,"Low",
CleanedData[[#This Row],[Purchase Amount]]&lt;5000,"Medium",
TRUE,"High")</f>
        <v>Medium</v>
      </c>
      <c r="V5986" t="str">
        <f>TEXT(CleanedData[[#This Row],[Date]],"mmmm")</f>
        <v>April</v>
      </c>
      <c r="W5986" t="str">
        <f>"Q"&amp;ROUNDUP(MONTH(CleanedData[[#This Row],[Date]])/3,0)</f>
        <v>Q2</v>
      </c>
      <c r="X5986" t="str">
        <f>IF(CleanedData[[#This Row],[Purchase Amount]]&gt;=5000,"Yes","No")</f>
        <v>No</v>
      </c>
      <c r="Y5986">
        <f>IF(CleanedData[[#This Row],[Recommend]]="Yes",1,0)</f>
        <v>1</v>
      </c>
      <c r="Z5986" s="6">
        <f>CleanedData[[#This Row],[Purchase Amount]]*0.15</f>
        <v>222.441</v>
      </c>
      <c r="AA5986" s="6">
        <f>CleanedData[[#This Row],[Purchase Amount]]*1.15</f>
        <v>1705.3809999999999</v>
      </c>
    </row>
    <row r="5987" spans="1:27" x14ac:dyDescent="0.3">
      <c r="A5987">
        <v>7252</v>
      </c>
      <c r="B5987" t="s">
        <v>6212</v>
      </c>
      <c r="C5987" s="1">
        <v>45714</v>
      </c>
      <c r="D5987">
        <v>26</v>
      </c>
      <c r="E5987" t="s">
        <v>39</v>
      </c>
      <c r="F5987" t="s">
        <v>130</v>
      </c>
      <c r="G5987" t="s">
        <v>349</v>
      </c>
      <c r="H5987">
        <v>2</v>
      </c>
      <c r="I5987" t="s">
        <v>42</v>
      </c>
      <c r="J5987" t="s">
        <v>69</v>
      </c>
      <c r="K5987" t="s">
        <v>64</v>
      </c>
      <c r="L5987" t="s">
        <v>45</v>
      </c>
      <c r="M5987" t="s">
        <v>190</v>
      </c>
      <c r="N5987" t="s">
        <v>47</v>
      </c>
      <c r="O5987" t="s">
        <v>89</v>
      </c>
      <c r="P5987" t="s">
        <v>49</v>
      </c>
      <c r="Q5987" t="s">
        <v>58</v>
      </c>
      <c r="R5987" s="6">
        <f>_xlfn.XLOOKUP(CleanedData[[#This Row],[Product]],'02_Lookup_Tables'!$A$2:$A$126,'02_Lookup_Tables'!$B$2:$B$126)</f>
        <v>53.85</v>
      </c>
      <c r="S5987" t="str">
        <f>VLOOKUP(CleanedData[[#This Row],[Product]],'02_Lookup_Tables'!$H$2:$I$126,2,FALSE)</f>
        <v>Food</v>
      </c>
      <c r="T5987" t="str">
        <f>VLOOKUP(CleanedData[[#This Row],[Province]],'02_Lookup_Tables'!$D$2:$E$10,2, FALSE)</f>
        <v>Eastern Region</v>
      </c>
      <c r="U5987" t="str" cm="1">
        <f t="array" ref="U5987">_xlfn.IFS(CleanedData[[#This Row],[Purchase Amount]]&lt;500,"Low",
CleanedData[[#This Row],[Purchase Amount]]&lt;5000,"Medium",
TRUE,"High")</f>
        <v>Low</v>
      </c>
      <c r="V5987" t="str">
        <f>TEXT(CleanedData[[#This Row],[Date]],"mmmm")</f>
        <v>February</v>
      </c>
      <c r="W5987" t="str">
        <f>"Q"&amp;ROUNDUP(MONTH(CleanedData[[#This Row],[Date]])/3,0)</f>
        <v>Q1</v>
      </c>
      <c r="X5987" t="str">
        <f>IF(CleanedData[[#This Row],[Purchase Amount]]&gt;=5000,"Yes","No")</f>
        <v>No</v>
      </c>
      <c r="Y5987">
        <f>IF(CleanedData[[#This Row],[Recommend]]="Yes",1,0)</f>
        <v>0</v>
      </c>
      <c r="Z5987" s="6">
        <f>CleanedData[[#This Row],[Purchase Amount]]*0.15</f>
        <v>8.0775000000000006</v>
      </c>
      <c r="AA5987" s="6">
        <f>CleanedData[[#This Row],[Purchase Amount]]*1.15</f>
        <v>61.927499999999995</v>
      </c>
    </row>
    <row r="5988" spans="1:27" x14ac:dyDescent="0.3">
      <c r="A5988">
        <v>7253</v>
      </c>
      <c r="B5988" t="s">
        <v>6213</v>
      </c>
      <c r="C5988" s="1">
        <v>45892</v>
      </c>
      <c r="D5988">
        <v>52</v>
      </c>
      <c r="E5988" t="s">
        <v>60</v>
      </c>
      <c r="F5988" t="s">
        <v>61</v>
      </c>
      <c r="G5988" t="s">
        <v>411</v>
      </c>
      <c r="H5988">
        <v>2</v>
      </c>
      <c r="I5988" t="s">
        <v>45</v>
      </c>
      <c r="J5988" t="s">
        <v>54</v>
      </c>
      <c r="K5988" t="s">
        <v>55</v>
      </c>
      <c r="L5988" t="s">
        <v>45</v>
      </c>
      <c r="M5988" t="s">
        <v>79</v>
      </c>
      <c r="N5988" t="s">
        <v>47</v>
      </c>
      <c r="O5988" t="s">
        <v>89</v>
      </c>
      <c r="P5988" t="s">
        <v>49</v>
      </c>
      <c r="Q5988" t="s">
        <v>93</v>
      </c>
      <c r="R5988" s="6">
        <f>_xlfn.XLOOKUP(CleanedData[[#This Row],[Product]],'02_Lookup_Tables'!$A$2:$A$126,'02_Lookup_Tables'!$B$2:$B$126)</f>
        <v>103.4</v>
      </c>
      <c r="S5988" t="str">
        <f>VLOOKUP(CleanedData[[#This Row],[Product]],'02_Lookup_Tables'!$H$2:$I$126,2,FALSE)</f>
        <v>Food</v>
      </c>
      <c r="T5988" t="str">
        <f>VLOOKUP(CleanedData[[#This Row],[Province]],'02_Lookup_Tables'!$D$2:$E$10,2, FALSE)</f>
        <v>Southern Region</v>
      </c>
      <c r="U5988" t="str" cm="1">
        <f t="array" ref="U5988">_xlfn.IFS(CleanedData[[#This Row],[Purchase Amount]]&lt;500,"Low",
CleanedData[[#This Row],[Purchase Amount]]&lt;5000,"Medium",
TRUE,"High")</f>
        <v>Low</v>
      </c>
      <c r="V5988" t="str">
        <f>TEXT(CleanedData[[#This Row],[Date]],"mmmm")</f>
        <v>August</v>
      </c>
      <c r="W5988" t="str">
        <f>"Q"&amp;ROUNDUP(MONTH(CleanedData[[#This Row],[Date]])/3,0)</f>
        <v>Q3</v>
      </c>
      <c r="X5988" t="str">
        <f>IF(CleanedData[[#This Row],[Purchase Amount]]&gt;=5000,"Yes","No")</f>
        <v>No</v>
      </c>
      <c r="Y5988">
        <f>IF(CleanedData[[#This Row],[Recommend]]="Yes",1,0)</f>
        <v>1</v>
      </c>
      <c r="Z5988" s="6">
        <f>CleanedData[[#This Row],[Purchase Amount]]*0.15</f>
        <v>15.51</v>
      </c>
      <c r="AA5988" s="6">
        <f>CleanedData[[#This Row],[Purchase Amount]]*1.15</f>
        <v>118.91</v>
      </c>
    </row>
    <row r="5989" spans="1:27" x14ac:dyDescent="0.3">
      <c r="A5989">
        <v>7254</v>
      </c>
      <c r="B5989" t="s">
        <v>6214</v>
      </c>
      <c r="C5989" s="1">
        <v>45614</v>
      </c>
      <c r="D5989">
        <v>35</v>
      </c>
      <c r="E5989" t="s">
        <v>52</v>
      </c>
      <c r="F5989" t="s">
        <v>68</v>
      </c>
      <c r="G5989" t="s">
        <v>99</v>
      </c>
      <c r="H5989">
        <v>4</v>
      </c>
      <c r="I5989" t="s">
        <v>45</v>
      </c>
      <c r="J5989" t="s">
        <v>54</v>
      </c>
      <c r="K5989" t="s">
        <v>44</v>
      </c>
      <c r="L5989" t="s">
        <v>45</v>
      </c>
      <c r="M5989" t="s">
        <v>165</v>
      </c>
      <c r="N5989" t="s">
        <v>96</v>
      </c>
      <c r="O5989" t="s">
        <v>89</v>
      </c>
      <c r="P5989" t="s">
        <v>70</v>
      </c>
      <c r="Q5989" t="s">
        <v>81</v>
      </c>
      <c r="R5989" s="6">
        <f>_xlfn.XLOOKUP(CleanedData[[#This Row],[Product]],'02_Lookup_Tables'!$A$2:$A$126,'02_Lookup_Tables'!$B$2:$B$126)</f>
        <v>43.23</v>
      </c>
      <c r="S5989" t="str">
        <f>VLOOKUP(CleanedData[[#This Row],[Product]],'02_Lookup_Tables'!$H$2:$I$126,2,FALSE)</f>
        <v>Food</v>
      </c>
      <c r="T5989" t="str">
        <f>VLOOKUP(CleanedData[[#This Row],[Province]],'02_Lookup_Tables'!$D$2:$E$10,2, FALSE)</f>
        <v>Northern Region</v>
      </c>
      <c r="U5989" t="str" cm="1">
        <f t="array" ref="U5989">_xlfn.IFS(CleanedData[[#This Row],[Purchase Amount]]&lt;500,"Low",
CleanedData[[#This Row],[Purchase Amount]]&lt;5000,"Medium",
TRUE,"High")</f>
        <v>Low</v>
      </c>
      <c r="V5989" t="str">
        <f>TEXT(CleanedData[[#This Row],[Date]],"mmmm")</f>
        <v>November</v>
      </c>
      <c r="W5989" t="str">
        <f>"Q"&amp;ROUNDUP(MONTH(CleanedData[[#This Row],[Date]])/3,0)</f>
        <v>Q4</v>
      </c>
      <c r="X5989" t="str">
        <f>IF(CleanedData[[#This Row],[Purchase Amount]]&gt;=5000,"Yes","No")</f>
        <v>No</v>
      </c>
      <c r="Y5989">
        <f>IF(CleanedData[[#This Row],[Recommend]]="Yes",1,0)</f>
        <v>1</v>
      </c>
      <c r="Z5989" s="6">
        <f>CleanedData[[#This Row],[Purchase Amount]]*0.15</f>
        <v>6.4844999999999997</v>
      </c>
      <c r="AA5989" s="6">
        <f>CleanedData[[#This Row],[Purchase Amount]]*1.15</f>
        <v>49.714499999999994</v>
      </c>
    </row>
    <row r="5990" spans="1:27" x14ac:dyDescent="0.3">
      <c r="A5990">
        <v>7256</v>
      </c>
      <c r="B5990" t="s">
        <v>6215</v>
      </c>
      <c r="C5990" s="1">
        <v>45803</v>
      </c>
      <c r="E5990" t="s">
        <v>39</v>
      </c>
      <c r="F5990" t="s">
        <v>108</v>
      </c>
      <c r="G5990" t="s">
        <v>389</v>
      </c>
      <c r="H5990">
        <v>5</v>
      </c>
      <c r="I5990" t="s">
        <v>42</v>
      </c>
      <c r="J5990" t="s">
        <v>63</v>
      </c>
      <c r="K5990" t="s">
        <v>55</v>
      </c>
      <c r="L5990" t="s">
        <v>45</v>
      </c>
      <c r="M5990" t="s">
        <v>184</v>
      </c>
      <c r="N5990" t="s">
        <v>57</v>
      </c>
      <c r="O5990" t="s">
        <v>148</v>
      </c>
      <c r="P5990" t="s">
        <v>49</v>
      </c>
      <c r="Q5990" t="s">
        <v>166</v>
      </c>
      <c r="R5990" s="6">
        <f>_xlfn.XLOOKUP(CleanedData[[#This Row],[Product]],'02_Lookup_Tables'!$A$2:$A$126,'02_Lookup_Tables'!$B$2:$B$126)</f>
        <v>5432.76</v>
      </c>
      <c r="S5990" t="str">
        <f>VLOOKUP(CleanedData[[#This Row],[Product]],'02_Lookup_Tables'!$H$2:$I$126,2,FALSE)</f>
        <v>Home Devices</v>
      </c>
      <c r="T5990" t="str">
        <f>VLOOKUP(CleanedData[[#This Row],[Province]],'02_Lookup_Tables'!$D$2:$E$10,2, FALSE)</f>
        <v>Gauteng Region</v>
      </c>
      <c r="U5990" t="str" cm="1">
        <f t="array" ref="U5990">_xlfn.IFS(CleanedData[[#This Row],[Purchase Amount]]&lt;500,"Low",
CleanedData[[#This Row],[Purchase Amount]]&lt;5000,"Medium",
TRUE,"High")</f>
        <v>High</v>
      </c>
      <c r="V5990" t="str">
        <f>TEXT(CleanedData[[#This Row],[Date]],"mmmm")</f>
        <v>May</v>
      </c>
      <c r="W5990" t="str">
        <f>"Q"&amp;ROUNDUP(MONTH(CleanedData[[#This Row],[Date]])/3,0)</f>
        <v>Q2</v>
      </c>
      <c r="X5990" t="str">
        <f>IF(CleanedData[[#This Row],[Purchase Amount]]&gt;=5000,"Yes","No")</f>
        <v>Yes</v>
      </c>
      <c r="Y5990">
        <f>IF(CleanedData[[#This Row],[Recommend]]="Yes",1,0)</f>
        <v>0</v>
      </c>
      <c r="Z5990" s="6">
        <f>CleanedData[[#This Row],[Purchase Amount]]*0.15</f>
        <v>814.91399999999999</v>
      </c>
      <c r="AA5990" s="6">
        <f>CleanedData[[#This Row],[Purchase Amount]]*1.15</f>
        <v>6247.674</v>
      </c>
    </row>
    <row r="5991" spans="1:27" x14ac:dyDescent="0.3">
      <c r="A5991">
        <v>7257</v>
      </c>
      <c r="B5991" t="s">
        <v>6216</v>
      </c>
      <c r="C5991" s="1">
        <v>45360</v>
      </c>
      <c r="D5991">
        <v>59</v>
      </c>
      <c r="E5991" t="s">
        <v>60</v>
      </c>
      <c r="F5991" t="s">
        <v>61</v>
      </c>
      <c r="G5991" t="s">
        <v>460</v>
      </c>
      <c r="H5991">
        <v>4</v>
      </c>
      <c r="I5991" t="s">
        <v>45</v>
      </c>
      <c r="J5991" t="s">
        <v>69</v>
      </c>
      <c r="K5991" t="s">
        <v>44</v>
      </c>
      <c r="L5991" t="s">
        <v>45</v>
      </c>
      <c r="M5991" t="s">
        <v>196</v>
      </c>
      <c r="N5991" t="s">
        <v>96</v>
      </c>
      <c r="O5991" t="s">
        <v>89</v>
      </c>
      <c r="P5991" t="s">
        <v>70</v>
      </c>
      <c r="Q5991" t="s">
        <v>50</v>
      </c>
      <c r="R5991" s="6">
        <f>_xlfn.XLOOKUP(CleanedData[[#This Row],[Product]],'02_Lookup_Tables'!$A$2:$A$126,'02_Lookup_Tables'!$B$2:$B$126)</f>
        <v>880.49</v>
      </c>
      <c r="S5991" t="str">
        <f>VLOOKUP(CleanedData[[#This Row],[Product]],'02_Lookup_Tables'!$H$2:$I$126,2,FALSE)</f>
        <v>Home Devices</v>
      </c>
      <c r="T5991" t="str">
        <f>VLOOKUP(CleanedData[[#This Row],[Province]],'02_Lookup_Tables'!$D$2:$E$10,2, FALSE)</f>
        <v>Southern Region</v>
      </c>
      <c r="U5991" t="str" cm="1">
        <f t="array" ref="U5991">_xlfn.IFS(CleanedData[[#This Row],[Purchase Amount]]&lt;500,"Low",
CleanedData[[#This Row],[Purchase Amount]]&lt;5000,"Medium",
TRUE,"High")</f>
        <v>Medium</v>
      </c>
      <c r="V5991" t="str">
        <f>TEXT(CleanedData[[#This Row],[Date]],"mmmm")</f>
        <v>March</v>
      </c>
      <c r="W5991" t="str">
        <f>"Q"&amp;ROUNDUP(MONTH(CleanedData[[#This Row],[Date]])/3,0)</f>
        <v>Q1</v>
      </c>
      <c r="X5991" t="str">
        <f>IF(CleanedData[[#This Row],[Purchase Amount]]&gt;=5000,"Yes","No")</f>
        <v>No</v>
      </c>
      <c r="Y5991">
        <f>IF(CleanedData[[#This Row],[Recommend]]="Yes",1,0)</f>
        <v>1</v>
      </c>
      <c r="Z5991" s="6">
        <f>CleanedData[[#This Row],[Purchase Amount]]*0.15</f>
        <v>132.0735</v>
      </c>
      <c r="AA5991" s="6">
        <f>CleanedData[[#This Row],[Purchase Amount]]*1.15</f>
        <v>1012.5635</v>
      </c>
    </row>
    <row r="5992" spans="1:27" x14ac:dyDescent="0.3">
      <c r="A5992">
        <v>7258</v>
      </c>
      <c r="B5992" t="s">
        <v>6217</v>
      </c>
      <c r="C5992" s="1">
        <v>45317</v>
      </c>
      <c r="D5992">
        <v>66</v>
      </c>
      <c r="E5992" t="s">
        <v>39</v>
      </c>
      <c r="F5992" t="s">
        <v>40</v>
      </c>
      <c r="G5992" t="s">
        <v>128</v>
      </c>
      <c r="H5992">
        <v>4</v>
      </c>
      <c r="I5992" t="s">
        <v>42</v>
      </c>
      <c r="J5992" t="s">
        <v>54</v>
      </c>
      <c r="K5992" t="s">
        <v>44</v>
      </c>
      <c r="L5992" t="s">
        <v>45</v>
      </c>
      <c r="M5992" t="s">
        <v>65</v>
      </c>
      <c r="N5992" t="s">
        <v>96</v>
      </c>
      <c r="O5992" t="s">
        <v>89</v>
      </c>
      <c r="P5992" t="s">
        <v>70</v>
      </c>
      <c r="Q5992" t="s">
        <v>97</v>
      </c>
      <c r="R5992" s="6">
        <f>_xlfn.XLOOKUP(CleanedData[[#This Row],[Product]],'02_Lookup_Tables'!$A$2:$A$126,'02_Lookup_Tables'!$B$2:$B$126)</f>
        <v>3747.26</v>
      </c>
      <c r="S5992" t="str">
        <f>VLOOKUP(CleanedData[[#This Row],[Product]],'02_Lookup_Tables'!$H$2:$I$126,2,FALSE)</f>
        <v>Apparel</v>
      </c>
      <c r="T5992" t="str">
        <f>VLOOKUP(CleanedData[[#This Row],[Province]],'02_Lookup_Tables'!$D$2:$E$10,2, FALSE)</f>
        <v>Northern Region</v>
      </c>
      <c r="U5992" t="str" cm="1">
        <f t="array" ref="U5992">_xlfn.IFS(CleanedData[[#This Row],[Purchase Amount]]&lt;500,"Low",
CleanedData[[#This Row],[Purchase Amount]]&lt;5000,"Medium",
TRUE,"High")</f>
        <v>Medium</v>
      </c>
      <c r="V5992" t="str">
        <f>TEXT(CleanedData[[#This Row],[Date]],"mmmm")</f>
        <v>January</v>
      </c>
      <c r="W5992" t="str">
        <f>"Q"&amp;ROUNDUP(MONTH(CleanedData[[#This Row],[Date]])/3,0)</f>
        <v>Q1</v>
      </c>
      <c r="X5992" t="str">
        <f>IF(CleanedData[[#This Row],[Purchase Amount]]&gt;=5000,"Yes","No")</f>
        <v>No</v>
      </c>
      <c r="Y5992">
        <f>IF(CleanedData[[#This Row],[Recommend]]="Yes",1,0)</f>
        <v>0</v>
      </c>
      <c r="Z5992" s="6">
        <f>CleanedData[[#This Row],[Purchase Amount]]*0.15</f>
        <v>562.08900000000006</v>
      </c>
      <c r="AA5992" s="6">
        <f>CleanedData[[#This Row],[Purchase Amount]]*1.15</f>
        <v>4309.3490000000002</v>
      </c>
    </row>
    <row r="5993" spans="1:27" x14ac:dyDescent="0.3">
      <c r="A5993">
        <v>7259</v>
      </c>
      <c r="B5993" t="s">
        <v>6218</v>
      </c>
      <c r="C5993" s="1">
        <v>45471</v>
      </c>
      <c r="D5993">
        <v>77</v>
      </c>
      <c r="E5993" t="s">
        <v>52</v>
      </c>
      <c r="F5993" t="s">
        <v>125</v>
      </c>
      <c r="G5993" t="s">
        <v>62</v>
      </c>
      <c r="H5993">
        <v>4</v>
      </c>
      <c r="I5993" t="s">
        <v>42</v>
      </c>
      <c r="J5993" t="s">
        <v>69</v>
      </c>
      <c r="K5993" t="s">
        <v>55</v>
      </c>
      <c r="L5993" t="s">
        <v>45</v>
      </c>
      <c r="M5993" t="s">
        <v>231</v>
      </c>
      <c r="N5993" t="s">
        <v>96</v>
      </c>
      <c r="O5993" t="s">
        <v>89</v>
      </c>
      <c r="P5993" t="s">
        <v>70</v>
      </c>
      <c r="Q5993" t="s">
        <v>97</v>
      </c>
      <c r="R5993" s="6">
        <f>_xlfn.XLOOKUP(CleanedData[[#This Row],[Product]],'02_Lookup_Tables'!$A$2:$A$126,'02_Lookup_Tables'!$B$2:$B$126)</f>
        <v>230.14</v>
      </c>
      <c r="S5993" t="str">
        <f>VLOOKUP(CleanedData[[#This Row],[Product]],'02_Lookup_Tables'!$H$2:$I$126,2,FALSE)</f>
        <v>Sports &amp; Outdoors</v>
      </c>
      <c r="T5993" t="str">
        <f>VLOOKUP(CleanedData[[#This Row],[Province]],'02_Lookup_Tables'!$D$2:$E$10,2, FALSE)</f>
        <v>Western Region</v>
      </c>
      <c r="U5993" t="str" cm="1">
        <f t="array" ref="U5993">_xlfn.IFS(CleanedData[[#This Row],[Purchase Amount]]&lt;500,"Low",
CleanedData[[#This Row],[Purchase Amount]]&lt;5000,"Medium",
TRUE,"High")</f>
        <v>Low</v>
      </c>
      <c r="V5993" t="str">
        <f>TEXT(CleanedData[[#This Row],[Date]],"mmmm")</f>
        <v>June</v>
      </c>
      <c r="W5993" t="str">
        <f>"Q"&amp;ROUNDUP(MONTH(CleanedData[[#This Row],[Date]])/3,0)</f>
        <v>Q2</v>
      </c>
      <c r="X5993" t="str">
        <f>IF(CleanedData[[#This Row],[Purchase Amount]]&gt;=5000,"Yes","No")</f>
        <v>No</v>
      </c>
      <c r="Y5993">
        <f>IF(CleanedData[[#This Row],[Recommend]]="Yes",1,0)</f>
        <v>0</v>
      </c>
      <c r="Z5993" s="6">
        <f>CleanedData[[#This Row],[Purchase Amount]]*0.15</f>
        <v>34.520999999999994</v>
      </c>
      <c r="AA5993" s="6">
        <f>CleanedData[[#This Row],[Purchase Amount]]*1.15</f>
        <v>264.66099999999994</v>
      </c>
    </row>
    <row r="5994" spans="1:27" x14ac:dyDescent="0.3">
      <c r="A5994">
        <v>7260</v>
      </c>
      <c r="B5994" t="s">
        <v>6219</v>
      </c>
      <c r="C5994" s="1">
        <v>45846</v>
      </c>
      <c r="D5994">
        <v>75</v>
      </c>
      <c r="E5994" t="s">
        <v>52</v>
      </c>
      <c r="F5994" t="s">
        <v>83</v>
      </c>
      <c r="G5994" t="s">
        <v>248</v>
      </c>
      <c r="H5994">
        <v>4</v>
      </c>
      <c r="I5994" t="s">
        <v>45</v>
      </c>
      <c r="J5994" t="s">
        <v>69</v>
      </c>
      <c r="K5994" t="s">
        <v>64</v>
      </c>
      <c r="L5994" t="s">
        <v>45</v>
      </c>
      <c r="M5994" t="s">
        <v>236</v>
      </c>
      <c r="N5994" t="s">
        <v>96</v>
      </c>
      <c r="O5994" t="s">
        <v>89</v>
      </c>
      <c r="P5994" t="s">
        <v>70</v>
      </c>
      <c r="Q5994" t="s">
        <v>97</v>
      </c>
      <c r="R5994" s="6">
        <f>_xlfn.XLOOKUP(CleanedData[[#This Row],[Product]],'02_Lookup_Tables'!$A$2:$A$126,'02_Lookup_Tables'!$B$2:$B$126)</f>
        <v>8798.49</v>
      </c>
      <c r="S5994" t="str">
        <f>VLOOKUP(CleanedData[[#This Row],[Product]],'02_Lookup_Tables'!$H$2:$I$126,2,FALSE)</f>
        <v>Toys &amp; Games</v>
      </c>
      <c r="T5994" t="str">
        <f>VLOOKUP(CleanedData[[#This Row],[Province]],'02_Lookup_Tables'!$D$2:$E$10,2, FALSE)</f>
        <v>Western Region</v>
      </c>
      <c r="U5994" t="str" cm="1">
        <f t="array" ref="U5994">_xlfn.IFS(CleanedData[[#This Row],[Purchase Amount]]&lt;500,"Low",
CleanedData[[#This Row],[Purchase Amount]]&lt;5000,"Medium",
TRUE,"High")</f>
        <v>High</v>
      </c>
      <c r="V5994" t="str">
        <f>TEXT(CleanedData[[#This Row],[Date]],"mmmm")</f>
        <v>July</v>
      </c>
      <c r="W5994" t="str">
        <f>"Q"&amp;ROUNDUP(MONTH(CleanedData[[#This Row],[Date]])/3,0)</f>
        <v>Q3</v>
      </c>
      <c r="X5994" t="str">
        <f>IF(CleanedData[[#This Row],[Purchase Amount]]&gt;=5000,"Yes","No")</f>
        <v>Yes</v>
      </c>
      <c r="Y5994">
        <f>IF(CleanedData[[#This Row],[Recommend]]="Yes",1,0)</f>
        <v>1</v>
      </c>
      <c r="Z5994" s="6">
        <f>CleanedData[[#This Row],[Purchase Amount]]*0.15</f>
        <v>1319.7735</v>
      </c>
      <c r="AA5994" s="6">
        <f>CleanedData[[#This Row],[Purchase Amount]]*1.15</f>
        <v>10118.263499999999</v>
      </c>
    </row>
    <row r="5995" spans="1:27" x14ac:dyDescent="0.3">
      <c r="A5995">
        <v>7262</v>
      </c>
      <c r="B5995" t="s">
        <v>6220</v>
      </c>
      <c r="C5995" s="1">
        <v>45918</v>
      </c>
      <c r="D5995">
        <v>46</v>
      </c>
      <c r="E5995" t="s">
        <v>60</v>
      </c>
      <c r="F5995" t="s">
        <v>68</v>
      </c>
      <c r="G5995" t="s">
        <v>342</v>
      </c>
      <c r="H5995">
        <v>5</v>
      </c>
      <c r="I5995" t="s">
        <v>45</v>
      </c>
      <c r="J5995" t="s">
        <v>54</v>
      </c>
      <c r="K5995" t="s">
        <v>44</v>
      </c>
      <c r="L5995" t="s">
        <v>42</v>
      </c>
      <c r="M5995" t="s">
        <v>123</v>
      </c>
      <c r="N5995" t="s">
        <v>57</v>
      </c>
      <c r="O5995" t="s">
        <v>89</v>
      </c>
      <c r="P5995" t="s">
        <v>70</v>
      </c>
      <c r="Q5995" t="s">
        <v>93</v>
      </c>
      <c r="R5995" s="6">
        <f>_xlfn.XLOOKUP(CleanedData[[#This Row],[Product]],'02_Lookup_Tables'!$A$2:$A$126,'02_Lookup_Tables'!$B$2:$B$126)</f>
        <v>529.15</v>
      </c>
      <c r="S5995" t="str">
        <f>VLOOKUP(CleanedData[[#This Row],[Product]],'02_Lookup_Tables'!$H$2:$I$126,2,FALSE)</f>
        <v>Accessories</v>
      </c>
      <c r="T5995" t="str">
        <f>VLOOKUP(CleanedData[[#This Row],[Province]],'02_Lookup_Tables'!$D$2:$E$10,2, FALSE)</f>
        <v>Northern Region</v>
      </c>
      <c r="U5995" t="str" cm="1">
        <f t="array" ref="U5995">_xlfn.IFS(CleanedData[[#This Row],[Purchase Amount]]&lt;500,"Low",
CleanedData[[#This Row],[Purchase Amount]]&lt;5000,"Medium",
TRUE,"High")</f>
        <v>Medium</v>
      </c>
      <c r="V5995" t="str">
        <f>TEXT(CleanedData[[#This Row],[Date]],"mmmm")</f>
        <v>September</v>
      </c>
      <c r="W5995" t="str">
        <f>"Q"&amp;ROUNDUP(MONTH(CleanedData[[#This Row],[Date]])/3,0)</f>
        <v>Q3</v>
      </c>
      <c r="X5995" t="str">
        <f>IF(CleanedData[[#This Row],[Purchase Amount]]&gt;=5000,"Yes","No")</f>
        <v>No</v>
      </c>
      <c r="Y5995">
        <f>IF(CleanedData[[#This Row],[Recommend]]="Yes",1,0)</f>
        <v>1</v>
      </c>
      <c r="Z5995" s="6">
        <f>CleanedData[[#This Row],[Purchase Amount]]*0.15</f>
        <v>79.372499999999988</v>
      </c>
      <c r="AA5995" s="6">
        <f>CleanedData[[#This Row],[Purchase Amount]]*1.15</f>
        <v>608.52249999999992</v>
      </c>
    </row>
    <row r="5996" spans="1:27" x14ac:dyDescent="0.3">
      <c r="A5996">
        <v>7263</v>
      </c>
      <c r="B5996" t="s">
        <v>6221</v>
      </c>
      <c r="C5996" s="1">
        <v>45436</v>
      </c>
      <c r="D5996">
        <v>46</v>
      </c>
      <c r="E5996" t="s">
        <v>39</v>
      </c>
      <c r="F5996" t="s">
        <v>72</v>
      </c>
      <c r="G5996" t="s">
        <v>122</v>
      </c>
      <c r="H5996">
        <v>3</v>
      </c>
      <c r="I5996" t="s">
        <v>45</v>
      </c>
      <c r="J5996" t="s">
        <v>54</v>
      </c>
      <c r="K5996" t="s">
        <v>64</v>
      </c>
      <c r="L5996" t="s">
        <v>45</v>
      </c>
      <c r="M5996" t="s">
        <v>88</v>
      </c>
      <c r="N5996" t="s">
        <v>48</v>
      </c>
      <c r="O5996" t="s">
        <v>89</v>
      </c>
      <c r="P5996" t="s">
        <v>49</v>
      </c>
      <c r="Q5996" t="s">
        <v>93</v>
      </c>
      <c r="R5996" s="6">
        <f>_xlfn.XLOOKUP(CleanedData[[#This Row],[Product]],'02_Lookup_Tables'!$A$2:$A$126,'02_Lookup_Tables'!$B$2:$B$126)</f>
        <v>1712.08</v>
      </c>
      <c r="S5996" t="str">
        <f>VLOOKUP(CleanedData[[#This Row],[Product]],'02_Lookup_Tables'!$H$2:$I$126,2,FALSE)</f>
        <v>Home &amp; Living</v>
      </c>
      <c r="T5996" t="str">
        <f>VLOOKUP(CleanedData[[#This Row],[Province]],'02_Lookup_Tables'!$D$2:$E$10,2, FALSE)</f>
        <v>Central Region</v>
      </c>
      <c r="U5996" t="str" cm="1">
        <f t="array" ref="U5996">_xlfn.IFS(CleanedData[[#This Row],[Purchase Amount]]&lt;500,"Low",
CleanedData[[#This Row],[Purchase Amount]]&lt;5000,"Medium",
TRUE,"High")</f>
        <v>Medium</v>
      </c>
      <c r="V5996" t="str">
        <f>TEXT(CleanedData[[#This Row],[Date]],"mmmm")</f>
        <v>May</v>
      </c>
      <c r="W5996" t="str">
        <f>"Q"&amp;ROUNDUP(MONTH(CleanedData[[#This Row],[Date]])/3,0)</f>
        <v>Q2</v>
      </c>
      <c r="X5996" t="str">
        <f>IF(CleanedData[[#This Row],[Purchase Amount]]&gt;=5000,"Yes","No")</f>
        <v>No</v>
      </c>
      <c r="Y5996">
        <f>IF(CleanedData[[#This Row],[Recommend]]="Yes",1,0)</f>
        <v>1</v>
      </c>
      <c r="Z5996" s="6">
        <f>CleanedData[[#This Row],[Purchase Amount]]*0.15</f>
        <v>256.81199999999995</v>
      </c>
      <c r="AA5996" s="6">
        <f>CleanedData[[#This Row],[Purchase Amount]]*1.15</f>
        <v>1968.8919999999998</v>
      </c>
    </row>
    <row r="5997" spans="1:27" x14ac:dyDescent="0.3">
      <c r="A5997">
        <v>7265</v>
      </c>
      <c r="B5997" t="s">
        <v>6222</v>
      </c>
      <c r="C5997" s="1">
        <v>45639</v>
      </c>
      <c r="D5997">
        <v>61</v>
      </c>
      <c r="E5997" t="s">
        <v>60</v>
      </c>
      <c r="F5997" t="s">
        <v>108</v>
      </c>
      <c r="G5997" t="s">
        <v>282</v>
      </c>
      <c r="H5997">
        <v>1</v>
      </c>
      <c r="I5997" t="s">
        <v>45</v>
      </c>
      <c r="J5997" t="s">
        <v>69</v>
      </c>
      <c r="K5997" t="s">
        <v>44</v>
      </c>
      <c r="L5997" t="s">
        <v>42</v>
      </c>
      <c r="M5997" t="s">
        <v>140</v>
      </c>
      <c r="N5997" t="s">
        <v>80</v>
      </c>
      <c r="O5997" t="s">
        <v>148</v>
      </c>
      <c r="P5997" t="s">
        <v>70</v>
      </c>
      <c r="Q5997" t="s">
        <v>50</v>
      </c>
      <c r="R5997" s="6">
        <f>_xlfn.XLOOKUP(CleanedData[[#This Row],[Product]],'02_Lookup_Tables'!$A$2:$A$126,'02_Lookup_Tables'!$B$2:$B$126)</f>
        <v>1859.13</v>
      </c>
      <c r="S5997" t="str">
        <f>VLOOKUP(CleanedData[[#This Row],[Product]],'02_Lookup_Tables'!$H$2:$I$126,2,FALSE)</f>
        <v>Home Devices</v>
      </c>
      <c r="T5997" t="str">
        <f>VLOOKUP(CleanedData[[#This Row],[Province]],'02_Lookup_Tables'!$D$2:$E$10,2, FALSE)</f>
        <v>Gauteng Region</v>
      </c>
      <c r="U5997" t="str" cm="1">
        <f t="array" ref="U5997">_xlfn.IFS(CleanedData[[#This Row],[Purchase Amount]]&lt;500,"Low",
CleanedData[[#This Row],[Purchase Amount]]&lt;5000,"Medium",
TRUE,"High")</f>
        <v>Medium</v>
      </c>
      <c r="V5997" t="str">
        <f>TEXT(CleanedData[[#This Row],[Date]],"mmmm")</f>
        <v>December</v>
      </c>
      <c r="W5997" t="str">
        <f>"Q"&amp;ROUNDUP(MONTH(CleanedData[[#This Row],[Date]])/3,0)</f>
        <v>Q4</v>
      </c>
      <c r="X5997" t="str">
        <f>IF(CleanedData[[#This Row],[Purchase Amount]]&gt;=5000,"Yes","No")</f>
        <v>No</v>
      </c>
      <c r="Y5997">
        <f>IF(CleanedData[[#This Row],[Recommend]]="Yes",1,0)</f>
        <v>1</v>
      </c>
      <c r="Z5997" s="6">
        <f>CleanedData[[#This Row],[Purchase Amount]]*0.15</f>
        <v>278.86950000000002</v>
      </c>
      <c r="AA5997" s="6">
        <f>CleanedData[[#This Row],[Purchase Amount]]*1.15</f>
        <v>2137.9994999999999</v>
      </c>
    </row>
    <row r="5998" spans="1:27" x14ac:dyDescent="0.3">
      <c r="A5998">
        <v>7266</v>
      </c>
      <c r="B5998" t="s">
        <v>6223</v>
      </c>
      <c r="C5998" s="1">
        <v>45620</v>
      </c>
      <c r="D5998">
        <v>75</v>
      </c>
      <c r="E5998" t="s">
        <v>52</v>
      </c>
      <c r="F5998" t="s">
        <v>125</v>
      </c>
      <c r="G5998" t="s">
        <v>192</v>
      </c>
      <c r="H5998">
        <v>2</v>
      </c>
      <c r="I5998" t="s">
        <v>45</v>
      </c>
      <c r="J5998" t="s">
        <v>63</v>
      </c>
      <c r="K5998" t="s">
        <v>44</v>
      </c>
      <c r="L5998" t="s">
        <v>42</v>
      </c>
      <c r="M5998" t="s">
        <v>231</v>
      </c>
      <c r="N5998" t="s">
        <v>47</v>
      </c>
      <c r="O5998" t="s">
        <v>89</v>
      </c>
      <c r="P5998" t="s">
        <v>49</v>
      </c>
      <c r="Q5998" t="s">
        <v>97</v>
      </c>
      <c r="R5998" s="6">
        <f>_xlfn.XLOOKUP(CleanedData[[#This Row],[Product]],'02_Lookup_Tables'!$A$2:$A$126,'02_Lookup_Tables'!$B$2:$B$126)</f>
        <v>13261</v>
      </c>
      <c r="S5998" t="str">
        <f>VLOOKUP(CleanedData[[#This Row],[Product]],'02_Lookup_Tables'!$H$2:$I$126,2,FALSE)</f>
        <v>Electronics</v>
      </c>
      <c r="T5998" t="str">
        <f>VLOOKUP(CleanedData[[#This Row],[Province]],'02_Lookup_Tables'!$D$2:$E$10,2, FALSE)</f>
        <v>Western Region</v>
      </c>
      <c r="U5998" t="str" cm="1">
        <f t="array" ref="U5998">_xlfn.IFS(CleanedData[[#This Row],[Purchase Amount]]&lt;500,"Low",
CleanedData[[#This Row],[Purchase Amount]]&lt;5000,"Medium",
TRUE,"High")</f>
        <v>High</v>
      </c>
      <c r="V5998" t="str">
        <f>TEXT(CleanedData[[#This Row],[Date]],"mmmm")</f>
        <v>November</v>
      </c>
      <c r="W5998" t="str">
        <f>"Q"&amp;ROUNDUP(MONTH(CleanedData[[#This Row],[Date]])/3,0)</f>
        <v>Q4</v>
      </c>
      <c r="X5998" t="str">
        <f>IF(CleanedData[[#This Row],[Purchase Amount]]&gt;=5000,"Yes","No")</f>
        <v>Yes</v>
      </c>
      <c r="Y5998">
        <f>IF(CleanedData[[#This Row],[Recommend]]="Yes",1,0)</f>
        <v>1</v>
      </c>
      <c r="Z5998" s="6">
        <f>CleanedData[[#This Row],[Purchase Amount]]*0.15</f>
        <v>1989.1499999999999</v>
      </c>
      <c r="AA5998" s="6">
        <f>CleanedData[[#This Row],[Purchase Amount]]*1.15</f>
        <v>15250.15</v>
      </c>
    </row>
    <row r="5999" spans="1:27" x14ac:dyDescent="0.3">
      <c r="A5999">
        <v>7267</v>
      </c>
      <c r="B5999" t="s">
        <v>6224</v>
      </c>
      <c r="C5999" s="1">
        <v>45937</v>
      </c>
      <c r="E5999" t="s">
        <v>39</v>
      </c>
      <c r="F5999" t="s">
        <v>40</v>
      </c>
      <c r="G5999" t="s">
        <v>419</v>
      </c>
      <c r="H5999">
        <v>4</v>
      </c>
      <c r="I5999" t="s">
        <v>42</v>
      </c>
      <c r="J5999" t="s">
        <v>43</v>
      </c>
      <c r="K5999" t="s">
        <v>44</v>
      </c>
      <c r="L5999" t="s">
        <v>42</v>
      </c>
      <c r="M5999" t="s">
        <v>156</v>
      </c>
      <c r="N5999" t="s">
        <v>96</v>
      </c>
      <c r="O5999" t="s">
        <v>148</v>
      </c>
      <c r="P5999" t="s">
        <v>49</v>
      </c>
      <c r="Q5999" t="s">
        <v>166</v>
      </c>
      <c r="R5999" s="6">
        <f>_xlfn.XLOOKUP(CleanedData[[#This Row],[Product]],'02_Lookup_Tables'!$A$2:$A$126,'02_Lookup_Tables'!$B$2:$B$126)</f>
        <v>96.11</v>
      </c>
      <c r="S5999" t="str">
        <f>VLOOKUP(CleanedData[[#This Row],[Product]],'02_Lookup_Tables'!$H$2:$I$126,2,FALSE)</f>
        <v>Apparel</v>
      </c>
      <c r="T5999" t="str">
        <f>VLOOKUP(CleanedData[[#This Row],[Province]],'02_Lookup_Tables'!$D$2:$E$10,2, FALSE)</f>
        <v>Northern Region</v>
      </c>
      <c r="U5999" t="str" cm="1">
        <f t="array" ref="U5999">_xlfn.IFS(CleanedData[[#This Row],[Purchase Amount]]&lt;500,"Low",
CleanedData[[#This Row],[Purchase Amount]]&lt;5000,"Medium",
TRUE,"High")</f>
        <v>Low</v>
      </c>
      <c r="V5999" t="str">
        <f>TEXT(CleanedData[[#This Row],[Date]],"mmmm")</f>
        <v>October</v>
      </c>
      <c r="W5999" t="str">
        <f>"Q"&amp;ROUNDUP(MONTH(CleanedData[[#This Row],[Date]])/3,0)</f>
        <v>Q4</v>
      </c>
      <c r="X5999" t="str">
        <f>IF(CleanedData[[#This Row],[Purchase Amount]]&gt;=5000,"Yes","No")</f>
        <v>No</v>
      </c>
      <c r="Y5999">
        <f>IF(CleanedData[[#This Row],[Recommend]]="Yes",1,0)</f>
        <v>0</v>
      </c>
      <c r="Z5999" s="6">
        <f>CleanedData[[#This Row],[Purchase Amount]]*0.15</f>
        <v>14.416499999999999</v>
      </c>
      <c r="AA5999" s="6">
        <f>CleanedData[[#This Row],[Purchase Amount]]*1.15</f>
        <v>110.52649999999998</v>
      </c>
    </row>
    <row r="6000" spans="1:27" x14ac:dyDescent="0.3">
      <c r="A6000">
        <v>7269</v>
      </c>
      <c r="B6000" t="s">
        <v>6225</v>
      </c>
      <c r="C6000" s="1">
        <v>45784</v>
      </c>
      <c r="D6000">
        <v>48</v>
      </c>
      <c r="E6000" t="s">
        <v>39</v>
      </c>
      <c r="F6000" t="s">
        <v>108</v>
      </c>
      <c r="G6000" t="s">
        <v>235</v>
      </c>
      <c r="H6000">
        <v>2</v>
      </c>
      <c r="I6000" t="s">
        <v>45</v>
      </c>
      <c r="J6000" t="s">
        <v>43</v>
      </c>
      <c r="K6000" t="s">
        <v>55</v>
      </c>
      <c r="L6000" t="s">
        <v>42</v>
      </c>
      <c r="M6000" t="s">
        <v>190</v>
      </c>
      <c r="N6000" t="s">
        <v>47</v>
      </c>
      <c r="O6000" t="s">
        <v>89</v>
      </c>
      <c r="P6000" t="s">
        <v>49</v>
      </c>
      <c r="Q6000" t="s">
        <v>93</v>
      </c>
      <c r="R6000" s="6">
        <f>_xlfn.XLOOKUP(CleanedData[[#This Row],[Product]],'02_Lookup_Tables'!$A$2:$A$126,'02_Lookup_Tables'!$B$2:$B$126)</f>
        <v>306.57</v>
      </c>
      <c r="S6000" t="str">
        <f>VLOOKUP(CleanedData[[#This Row],[Product]],'02_Lookup_Tables'!$H$2:$I$126,2,FALSE)</f>
        <v>Toys &amp; Games</v>
      </c>
      <c r="T6000" t="str">
        <f>VLOOKUP(CleanedData[[#This Row],[Province]],'02_Lookup_Tables'!$D$2:$E$10,2, FALSE)</f>
        <v>Gauteng Region</v>
      </c>
      <c r="U6000" t="str" cm="1">
        <f t="array" ref="U6000">_xlfn.IFS(CleanedData[[#This Row],[Purchase Amount]]&lt;500,"Low",
CleanedData[[#This Row],[Purchase Amount]]&lt;5000,"Medium",
TRUE,"High")</f>
        <v>Low</v>
      </c>
      <c r="V6000" t="str">
        <f>TEXT(CleanedData[[#This Row],[Date]],"mmmm")</f>
        <v>May</v>
      </c>
      <c r="W6000" t="str">
        <f>"Q"&amp;ROUNDUP(MONTH(CleanedData[[#This Row],[Date]])/3,0)</f>
        <v>Q2</v>
      </c>
      <c r="X6000" t="str">
        <f>IF(CleanedData[[#This Row],[Purchase Amount]]&gt;=5000,"Yes","No")</f>
        <v>No</v>
      </c>
      <c r="Y6000">
        <f>IF(CleanedData[[#This Row],[Recommend]]="Yes",1,0)</f>
        <v>1</v>
      </c>
      <c r="Z6000" s="6">
        <f>CleanedData[[#This Row],[Purchase Amount]]*0.15</f>
        <v>45.985499999999995</v>
      </c>
      <c r="AA6000" s="6">
        <f>CleanedData[[#This Row],[Purchase Amount]]*1.15</f>
        <v>352.55549999999994</v>
      </c>
    </row>
    <row r="6001" spans="1:27" x14ac:dyDescent="0.3">
      <c r="A6001">
        <v>7270</v>
      </c>
      <c r="B6001" t="s">
        <v>6226</v>
      </c>
      <c r="C6001" s="1">
        <v>45989</v>
      </c>
      <c r="D6001">
        <v>75</v>
      </c>
      <c r="E6001" t="s">
        <v>39</v>
      </c>
      <c r="F6001" t="s">
        <v>83</v>
      </c>
      <c r="G6001" t="s">
        <v>155</v>
      </c>
      <c r="H6001">
        <v>3</v>
      </c>
      <c r="I6001" t="s">
        <v>45</v>
      </c>
      <c r="J6001" t="s">
        <v>54</v>
      </c>
      <c r="K6001" t="s">
        <v>55</v>
      </c>
      <c r="L6001" t="s">
        <v>42</v>
      </c>
      <c r="M6001" t="s">
        <v>147</v>
      </c>
      <c r="N6001" t="s">
        <v>48</v>
      </c>
      <c r="O6001" t="s">
        <v>148</v>
      </c>
      <c r="P6001" t="s">
        <v>49</v>
      </c>
      <c r="Q6001" t="s">
        <v>97</v>
      </c>
      <c r="R6001" s="6">
        <f>_xlfn.XLOOKUP(CleanedData[[#This Row],[Product]],'02_Lookup_Tables'!$A$2:$A$126,'02_Lookup_Tables'!$B$2:$B$126)</f>
        <v>1355.08</v>
      </c>
      <c r="S6001" t="str">
        <f>VLOOKUP(CleanedData[[#This Row],[Product]],'02_Lookup_Tables'!$H$2:$I$126,2,FALSE)</f>
        <v>Sports &amp; Outdoors</v>
      </c>
      <c r="T6001" t="str">
        <f>VLOOKUP(CleanedData[[#This Row],[Province]],'02_Lookup_Tables'!$D$2:$E$10,2, FALSE)</f>
        <v>Western Region</v>
      </c>
      <c r="U6001" t="str" cm="1">
        <f t="array" ref="U6001">_xlfn.IFS(CleanedData[[#This Row],[Purchase Amount]]&lt;500,"Low",
CleanedData[[#This Row],[Purchase Amount]]&lt;5000,"Medium",
TRUE,"High")</f>
        <v>Medium</v>
      </c>
      <c r="V6001" t="str">
        <f>TEXT(CleanedData[[#This Row],[Date]],"mmmm")</f>
        <v>November</v>
      </c>
      <c r="W6001" t="str">
        <f>"Q"&amp;ROUNDUP(MONTH(CleanedData[[#This Row],[Date]])/3,0)</f>
        <v>Q4</v>
      </c>
      <c r="X6001" t="str">
        <f>IF(CleanedData[[#This Row],[Purchase Amount]]&gt;=5000,"Yes","No")</f>
        <v>No</v>
      </c>
      <c r="Y6001">
        <f>IF(CleanedData[[#This Row],[Recommend]]="Yes",1,0)</f>
        <v>1</v>
      </c>
      <c r="Z6001" s="6">
        <f>CleanedData[[#This Row],[Purchase Amount]]*0.15</f>
        <v>203.26199999999997</v>
      </c>
      <c r="AA6001" s="6">
        <f>CleanedData[[#This Row],[Purchase Amount]]*1.15</f>
        <v>1558.3419999999999</v>
      </c>
    </row>
    <row r="6002" spans="1:27" x14ac:dyDescent="0.3">
      <c r="A6002">
        <v>7271</v>
      </c>
      <c r="B6002" t="s">
        <v>6227</v>
      </c>
      <c r="C6002" s="1">
        <v>45787</v>
      </c>
      <c r="D6002">
        <v>55</v>
      </c>
      <c r="E6002" t="s">
        <v>52</v>
      </c>
      <c r="F6002" t="s">
        <v>125</v>
      </c>
      <c r="G6002" t="s">
        <v>225</v>
      </c>
      <c r="H6002">
        <v>4</v>
      </c>
      <c r="I6002" t="s">
        <v>42</v>
      </c>
      <c r="J6002" t="s">
        <v>74</v>
      </c>
      <c r="K6002" t="s">
        <v>64</v>
      </c>
      <c r="L6002" t="s">
        <v>42</v>
      </c>
      <c r="N6002" t="s">
        <v>96</v>
      </c>
      <c r="O6002" t="s">
        <v>134</v>
      </c>
      <c r="P6002" t="s">
        <v>8646</v>
      </c>
      <c r="Q6002" t="s">
        <v>50</v>
      </c>
      <c r="R6002" s="6">
        <f>_xlfn.XLOOKUP(CleanedData[[#This Row],[Product]],'02_Lookup_Tables'!$A$2:$A$126,'02_Lookup_Tables'!$B$2:$B$126)</f>
        <v>1094.3699999999999</v>
      </c>
      <c r="S6002" t="str">
        <f>VLOOKUP(CleanedData[[#This Row],[Product]],'02_Lookup_Tables'!$H$2:$I$126,2,FALSE)</f>
        <v>Apparel</v>
      </c>
      <c r="T6002" t="str">
        <f>VLOOKUP(CleanedData[[#This Row],[Province]],'02_Lookup_Tables'!$D$2:$E$10,2, FALSE)</f>
        <v>Western Region</v>
      </c>
      <c r="U6002" t="str" cm="1">
        <f t="array" ref="U6002">_xlfn.IFS(CleanedData[[#This Row],[Purchase Amount]]&lt;500,"Low",
CleanedData[[#This Row],[Purchase Amount]]&lt;5000,"Medium",
TRUE,"High")</f>
        <v>Medium</v>
      </c>
      <c r="V6002" t="str">
        <f>TEXT(CleanedData[[#This Row],[Date]],"mmmm")</f>
        <v>May</v>
      </c>
      <c r="W6002" t="str">
        <f>"Q"&amp;ROUNDUP(MONTH(CleanedData[[#This Row],[Date]])/3,0)</f>
        <v>Q2</v>
      </c>
      <c r="X6002" t="str">
        <f>IF(CleanedData[[#This Row],[Purchase Amount]]&gt;=5000,"Yes","No")</f>
        <v>No</v>
      </c>
      <c r="Y6002">
        <f>IF(CleanedData[[#This Row],[Recommend]]="Yes",1,0)</f>
        <v>0</v>
      </c>
      <c r="Z6002" s="6">
        <f>CleanedData[[#This Row],[Purchase Amount]]*0.15</f>
        <v>164.15549999999999</v>
      </c>
      <c r="AA6002" s="6">
        <f>CleanedData[[#This Row],[Purchase Amount]]*1.15</f>
        <v>1258.5254999999997</v>
      </c>
    </row>
    <row r="6003" spans="1:27" x14ac:dyDescent="0.3">
      <c r="A6003">
        <v>7272</v>
      </c>
      <c r="B6003" t="s">
        <v>6228</v>
      </c>
      <c r="C6003" s="1">
        <v>45964</v>
      </c>
      <c r="D6003">
        <v>45</v>
      </c>
      <c r="E6003" t="s">
        <v>52</v>
      </c>
      <c r="F6003" t="s">
        <v>83</v>
      </c>
      <c r="G6003" t="s">
        <v>225</v>
      </c>
      <c r="H6003">
        <v>5</v>
      </c>
      <c r="I6003" t="s">
        <v>45</v>
      </c>
      <c r="J6003" t="s">
        <v>54</v>
      </c>
      <c r="K6003" t="s">
        <v>55</v>
      </c>
      <c r="L6003" t="s">
        <v>42</v>
      </c>
      <c r="M6003" t="s">
        <v>151</v>
      </c>
      <c r="N6003" t="s">
        <v>57</v>
      </c>
      <c r="O6003" t="s">
        <v>89</v>
      </c>
      <c r="P6003" t="s">
        <v>70</v>
      </c>
      <c r="Q6003" t="s">
        <v>93</v>
      </c>
      <c r="R6003" s="6">
        <f>_xlfn.XLOOKUP(CleanedData[[#This Row],[Product]],'02_Lookup_Tables'!$A$2:$A$126,'02_Lookup_Tables'!$B$2:$B$126)</f>
        <v>1094.3699999999999</v>
      </c>
      <c r="S6003" t="str">
        <f>VLOOKUP(CleanedData[[#This Row],[Product]],'02_Lookup_Tables'!$H$2:$I$126,2,FALSE)</f>
        <v>Apparel</v>
      </c>
      <c r="T6003" t="str">
        <f>VLOOKUP(CleanedData[[#This Row],[Province]],'02_Lookup_Tables'!$D$2:$E$10,2, FALSE)</f>
        <v>Western Region</v>
      </c>
      <c r="U6003" t="str" cm="1">
        <f t="array" ref="U6003">_xlfn.IFS(CleanedData[[#This Row],[Purchase Amount]]&lt;500,"Low",
CleanedData[[#This Row],[Purchase Amount]]&lt;5000,"Medium",
TRUE,"High")</f>
        <v>Medium</v>
      </c>
      <c r="V6003" t="str">
        <f>TEXT(CleanedData[[#This Row],[Date]],"mmmm")</f>
        <v>November</v>
      </c>
      <c r="W6003" t="str">
        <f>"Q"&amp;ROUNDUP(MONTH(CleanedData[[#This Row],[Date]])/3,0)</f>
        <v>Q4</v>
      </c>
      <c r="X6003" t="str">
        <f>IF(CleanedData[[#This Row],[Purchase Amount]]&gt;=5000,"Yes","No")</f>
        <v>No</v>
      </c>
      <c r="Y6003">
        <f>IF(CleanedData[[#This Row],[Recommend]]="Yes",1,0)</f>
        <v>1</v>
      </c>
      <c r="Z6003" s="6">
        <f>CleanedData[[#This Row],[Purchase Amount]]*0.15</f>
        <v>164.15549999999999</v>
      </c>
      <c r="AA6003" s="6">
        <f>CleanedData[[#This Row],[Purchase Amount]]*1.15</f>
        <v>1258.5254999999997</v>
      </c>
    </row>
    <row r="6004" spans="1:27" x14ac:dyDescent="0.3">
      <c r="A6004">
        <v>7273</v>
      </c>
      <c r="B6004" t="s">
        <v>6229</v>
      </c>
      <c r="C6004" s="1">
        <v>45737</v>
      </c>
      <c r="D6004">
        <v>46</v>
      </c>
      <c r="E6004" t="s">
        <v>39</v>
      </c>
      <c r="F6004" t="s">
        <v>72</v>
      </c>
      <c r="G6004" t="s">
        <v>296</v>
      </c>
      <c r="H6004">
        <v>3</v>
      </c>
      <c r="I6004" t="s">
        <v>45</v>
      </c>
      <c r="J6004" t="s">
        <v>74</v>
      </c>
      <c r="K6004" t="s">
        <v>55</v>
      </c>
      <c r="L6004" t="s">
        <v>42</v>
      </c>
      <c r="M6004" t="s">
        <v>65</v>
      </c>
      <c r="N6004" t="s">
        <v>48</v>
      </c>
      <c r="O6004" t="s">
        <v>89</v>
      </c>
      <c r="P6004" t="s">
        <v>49</v>
      </c>
      <c r="Q6004" t="s">
        <v>93</v>
      </c>
      <c r="R6004" s="6">
        <f>_xlfn.XLOOKUP(CleanedData[[#This Row],[Product]],'02_Lookup_Tables'!$A$2:$A$126,'02_Lookup_Tables'!$B$2:$B$126)</f>
        <v>657.5</v>
      </c>
      <c r="S6004" t="str">
        <f>VLOOKUP(CleanedData[[#This Row],[Product]],'02_Lookup_Tables'!$H$2:$I$126,2,FALSE)</f>
        <v>Home Devices</v>
      </c>
      <c r="T6004" t="str">
        <f>VLOOKUP(CleanedData[[#This Row],[Province]],'02_Lookup_Tables'!$D$2:$E$10,2, FALSE)</f>
        <v>Central Region</v>
      </c>
      <c r="U6004" t="str" cm="1">
        <f t="array" ref="U6004">_xlfn.IFS(CleanedData[[#This Row],[Purchase Amount]]&lt;500,"Low",
CleanedData[[#This Row],[Purchase Amount]]&lt;5000,"Medium",
TRUE,"High")</f>
        <v>Medium</v>
      </c>
      <c r="V6004" t="str">
        <f>TEXT(CleanedData[[#This Row],[Date]],"mmmm")</f>
        <v>March</v>
      </c>
      <c r="W6004" t="str">
        <f>"Q"&amp;ROUNDUP(MONTH(CleanedData[[#This Row],[Date]])/3,0)</f>
        <v>Q1</v>
      </c>
      <c r="X6004" t="str">
        <f>IF(CleanedData[[#This Row],[Purchase Amount]]&gt;=5000,"Yes","No")</f>
        <v>No</v>
      </c>
      <c r="Y6004">
        <f>IF(CleanedData[[#This Row],[Recommend]]="Yes",1,0)</f>
        <v>1</v>
      </c>
      <c r="Z6004" s="6">
        <f>CleanedData[[#This Row],[Purchase Amount]]*0.15</f>
        <v>98.625</v>
      </c>
      <c r="AA6004" s="6">
        <f>CleanedData[[#This Row],[Purchase Amount]]*1.15</f>
        <v>756.12499999999989</v>
      </c>
    </row>
    <row r="6005" spans="1:27" x14ac:dyDescent="0.3">
      <c r="A6005">
        <v>7274</v>
      </c>
      <c r="B6005" t="s">
        <v>6230</v>
      </c>
      <c r="C6005" s="1">
        <v>45555</v>
      </c>
      <c r="D6005">
        <v>33</v>
      </c>
      <c r="E6005" t="s">
        <v>60</v>
      </c>
      <c r="F6005" t="s">
        <v>72</v>
      </c>
      <c r="G6005" t="s">
        <v>248</v>
      </c>
      <c r="H6005">
        <v>4</v>
      </c>
      <c r="I6005" t="s">
        <v>45</v>
      </c>
      <c r="J6005" t="s">
        <v>63</v>
      </c>
      <c r="K6005" t="s">
        <v>64</v>
      </c>
      <c r="L6005" t="s">
        <v>42</v>
      </c>
      <c r="N6005" t="s">
        <v>96</v>
      </c>
      <c r="O6005" t="s">
        <v>134</v>
      </c>
      <c r="P6005" t="s">
        <v>8646</v>
      </c>
      <c r="Q6005" t="s">
        <v>58</v>
      </c>
      <c r="R6005" s="6">
        <f>_xlfn.XLOOKUP(CleanedData[[#This Row],[Product]],'02_Lookup_Tables'!$A$2:$A$126,'02_Lookup_Tables'!$B$2:$B$126)</f>
        <v>8798.49</v>
      </c>
      <c r="S6005" t="str">
        <f>VLOOKUP(CleanedData[[#This Row],[Product]],'02_Lookup_Tables'!$H$2:$I$126,2,FALSE)</f>
        <v>Toys &amp; Games</v>
      </c>
      <c r="T6005" t="str">
        <f>VLOOKUP(CleanedData[[#This Row],[Province]],'02_Lookup_Tables'!$D$2:$E$10,2, FALSE)</f>
        <v>Central Region</v>
      </c>
      <c r="U6005" t="str" cm="1">
        <f t="array" ref="U6005">_xlfn.IFS(CleanedData[[#This Row],[Purchase Amount]]&lt;500,"Low",
CleanedData[[#This Row],[Purchase Amount]]&lt;5000,"Medium",
TRUE,"High")</f>
        <v>High</v>
      </c>
      <c r="V6005" t="str">
        <f>TEXT(CleanedData[[#This Row],[Date]],"mmmm")</f>
        <v>September</v>
      </c>
      <c r="W6005" t="str">
        <f>"Q"&amp;ROUNDUP(MONTH(CleanedData[[#This Row],[Date]])/3,0)</f>
        <v>Q3</v>
      </c>
      <c r="X6005" t="str">
        <f>IF(CleanedData[[#This Row],[Purchase Amount]]&gt;=5000,"Yes","No")</f>
        <v>Yes</v>
      </c>
      <c r="Y6005">
        <f>IF(CleanedData[[#This Row],[Recommend]]="Yes",1,0)</f>
        <v>1</v>
      </c>
      <c r="Z6005" s="6">
        <f>CleanedData[[#This Row],[Purchase Amount]]*0.15</f>
        <v>1319.7735</v>
      </c>
      <c r="AA6005" s="6">
        <f>CleanedData[[#This Row],[Purchase Amount]]*1.15</f>
        <v>10118.263499999999</v>
      </c>
    </row>
    <row r="6006" spans="1:27" x14ac:dyDescent="0.3">
      <c r="A6006">
        <v>7275</v>
      </c>
      <c r="B6006" t="s">
        <v>6231</v>
      </c>
      <c r="C6006" s="1">
        <v>45415</v>
      </c>
      <c r="D6006">
        <v>67</v>
      </c>
      <c r="E6006" t="s">
        <v>60</v>
      </c>
      <c r="F6006" t="s">
        <v>40</v>
      </c>
      <c r="G6006" t="s">
        <v>207</v>
      </c>
      <c r="H6006">
        <v>1</v>
      </c>
      <c r="I6006" t="s">
        <v>45</v>
      </c>
      <c r="J6006" t="s">
        <v>74</v>
      </c>
      <c r="K6006" t="s">
        <v>55</v>
      </c>
      <c r="L6006" t="s">
        <v>45</v>
      </c>
      <c r="M6006" t="s">
        <v>140</v>
      </c>
      <c r="N6006" t="s">
        <v>80</v>
      </c>
      <c r="O6006" t="s">
        <v>148</v>
      </c>
      <c r="P6006" t="s">
        <v>70</v>
      </c>
      <c r="Q6006" t="s">
        <v>97</v>
      </c>
      <c r="R6006" s="6">
        <f>_xlfn.XLOOKUP(CleanedData[[#This Row],[Product]],'02_Lookup_Tables'!$A$2:$A$126,'02_Lookup_Tables'!$B$2:$B$126)</f>
        <v>3755.73</v>
      </c>
      <c r="S6006" t="str">
        <f>VLOOKUP(CleanedData[[#This Row],[Product]],'02_Lookup_Tables'!$H$2:$I$126,2,FALSE)</f>
        <v>Sports &amp; Outdoors</v>
      </c>
      <c r="T6006" t="str">
        <f>VLOOKUP(CleanedData[[#This Row],[Province]],'02_Lookup_Tables'!$D$2:$E$10,2, FALSE)</f>
        <v>Northern Region</v>
      </c>
      <c r="U6006" t="str" cm="1">
        <f t="array" ref="U6006">_xlfn.IFS(CleanedData[[#This Row],[Purchase Amount]]&lt;500,"Low",
CleanedData[[#This Row],[Purchase Amount]]&lt;5000,"Medium",
TRUE,"High")</f>
        <v>Medium</v>
      </c>
      <c r="V6006" t="str">
        <f>TEXT(CleanedData[[#This Row],[Date]],"mmmm")</f>
        <v>May</v>
      </c>
      <c r="W6006" t="str">
        <f>"Q"&amp;ROUNDUP(MONTH(CleanedData[[#This Row],[Date]])/3,0)</f>
        <v>Q2</v>
      </c>
      <c r="X6006" t="str">
        <f>IF(CleanedData[[#This Row],[Purchase Amount]]&gt;=5000,"Yes","No")</f>
        <v>No</v>
      </c>
      <c r="Y6006">
        <f>IF(CleanedData[[#This Row],[Recommend]]="Yes",1,0)</f>
        <v>1</v>
      </c>
      <c r="Z6006" s="6">
        <f>CleanedData[[#This Row],[Purchase Amount]]*0.15</f>
        <v>563.35950000000003</v>
      </c>
      <c r="AA6006" s="6">
        <f>CleanedData[[#This Row],[Purchase Amount]]*1.15</f>
        <v>4319.0895</v>
      </c>
    </row>
    <row r="6007" spans="1:27" x14ac:dyDescent="0.3">
      <c r="A6007">
        <v>7276</v>
      </c>
      <c r="B6007" t="s">
        <v>6232</v>
      </c>
      <c r="C6007" s="1">
        <v>45429</v>
      </c>
      <c r="D6007">
        <v>26</v>
      </c>
      <c r="E6007" t="s">
        <v>52</v>
      </c>
      <c r="F6007" t="s">
        <v>72</v>
      </c>
      <c r="G6007" t="s">
        <v>62</v>
      </c>
      <c r="H6007">
        <v>2</v>
      </c>
      <c r="I6007" t="s">
        <v>42</v>
      </c>
      <c r="J6007" t="s">
        <v>54</v>
      </c>
      <c r="K6007" t="s">
        <v>55</v>
      </c>
      <c r="L6007" t="s">
        <v>42</v>
      </c>
      <c r="M6007" t="s">
        <v>85</v>
      </c>
      <c r="N6007" t="s">
        <v>47</v>
      </c>
      <c r="O6007" t="s">
        <v>48</v>
      </c>
      <c r="P6007" t="s">
        <v>49</v>
      </c>
      <c r="Q6007" t="s">
        <v>58</v>
      </c>
      <c r="R6007" s="6">
        <f>_xlfn.XLOOKUP(CleanedData[[#This Row],[Product]],'02_Lookup_Tables'!$A$2:$A$126,'02_Lookup_Tables'!$B$2:$B$126)</f>
        <v>230.14</v>
      </c>
      <c r="S6007" t="str">
        <f>VLOOKUP(CleanedData[[#This Row],[Product]],'02_Lookup_Tables'!$H$2:$I$126,2,FALSE)</f>
        <v>Sports &amp; Outdoors</v>
      </c>
      <c r="T6007" t="str">
        <f>VLOOKUP(CleanedData[[#This Row],[Province]],'02_Lookup_Tables'!$D$2:$E$10,2, FALSE)</f>
        <v>Central Region</v>
      </c>
      <c r="U6007" t="str" cm="1">
        <f t="array" ref="U6007">_xlfn.IFS(CleanedData[[#This Row],[Purchase Amount]]&lt;500,"Low",
CleanedData[[#This Row],[Purchase Amount]]&lt;5000,"Medium",
TRUE,"High")</f>
        <v>Low</v>
      </c>
      <c r="V6007" t="str">
        <f>TEXT(CleanedData[[#This Row],[Date]],"mmmm")</f>
        <v>May</v>
      </c>
      <c r="W6007" t="str">
        <f>"Q"&amp;ROUNDUP(MONTH(CleanedData[[#This Row],[Date]])/3,0)</f>
        <v>Q2</v>
      </c>
      <c r="X6007" t="str">
        <f>IF(CleanedData[[#This Row],[Purchase Amount]]&gt;=5000,"Yes","No")</f>
        <v>No</v>
      </c>
      <c r="Y6007">
        <f>IF(CleanedData[[#This Row],[Recommend]]="Yes",1,0)</f>
        <v>0</v>
      </c>
      <c r="Z6007" s="6">
        <f>CleanedData[[#This Row],[Purchase Amount]]*0.15</f>
        <v>34.520999999999994</v>
      </c>
      <c r="AA6007" s="6">
        <f>CleanedData[[#This Row],[Purchase Amount]]*1.15</f>
        <v>264.66099999999994</v>
      </c>
    </row>
    <row r="6008" spans="1:27" x14ac:dyDescent="0.3">
      <c r="A6008">
        <v>7278</v>
      </c>
      <c r="B6008" t="s">
        <v>6233</v>
      </c>
      <c r="C6008" s="1">
        <v>45455</v>
      </c>
      <c r="D6008">
        <v>75</v>
      </c>
      <c r="E6008" t="s">
        <v>39</v>
      </c>
      <c r="F6008" t="s">
        <v>125</v>
      </c>
      <c r="G6008" t="s">
        <v>142</v>
      </c>
      <c r="H6008">
        <v>1</v>
      </c>
      <c r="I6008" t="s">
        <v>42</v>
      </c>
      <c r="J6008" t="s">
        <v>69</v>
      </c>
      <c r="K6008" t="s">
        <v>44</v>
      </c>
      <c r="L6008" t="s">
        <v>42</v>
      </c>
      <c r="M6008" t="s">
        <v>85</v>
      </c>
      <c r="N6008" t="s">
        <v>80</v>
      </c>
      <c r="O6008" t="s">
        <v>48</v>
      </c>
      <c r="P6008" t="s">
        <v>49</v>
      </c>
      <c r="Q6008" t="s">
        <v>97</v>
      </c>
      <c r="R6008" s="6">
        <f>_xlfn.XLOOKUP(CleanedData[[#This Row],[Product]],'02_Lookup_Tables'!$A$2:$A$126,'02_Lookup_Tables'!$B$2:$B$126)</f>
        <v>44114.21</v>
      </c>
      <c r="S6008" t="str">
        <f>VLOOKUP(CleanedData[[#This Row],[Product]],'02_Lookup_Tables'!$H$2:$I$126,2,FALSE)</f>
        <v>Electronics</v>
      </c>
      <c r="T6008" t="str">
        <f>VLOOKUP(CleanedData[[#This Row],[Province]],'02_Lookup_Tables'!$D$2:$E$10,2, FALSE)</f>
        <v>Western Region</v>
      </c>
      <c r="U6008" t="str" cm="1">
        <f t="array" ref="U6008">_xlfn.IFS(CleanedData[[#This Row],[Purchase Amount]]&lt;500,"Low",
CleanedData[[#This Row],[Purchase Amount]]&lt;5000,"Medium",
TRUE,"High")</f>
        <v>High</v>
      </c>
      <c r="V6008" t="str">
        <f>TEXT(CleanedData[[#This Row],[Date]],"mmmm")</f>
        <v>June</v>
      </c>
      <c r="W6008" t="str">
        <f>"Q"&amp;ROUNDUP(MONTH(CleanedData[[#This Row],[Date]])/3,0)</f>
        <v>Q2</v>
      </c>
      <c r="X6008" t="str">
        <f>IF(CleanedData[[#This Row],[Purchase Amount]]&gt;=5000,"Yes","No")</f>
        <v>Yes</v>
      </c>
      <c r="Y6008">
        <f>IF(CleanedData[[#This Row],[Recommend]]="Yes",1,0)</f>
        <v>0</v>
      </c>
      <c r="Z6008" s="6">
        <f>CleanedData[[#This Row],[Purchase Amount]]*0.15</f>
        <v>6617.1314999999995</v>
      </c>
      <c r="AA6008" s="6">
        <f>CleanedData[[#This Row],[Purchase Amount]]*1.15</f>
        <v>50731.341499999995</v>
      </c>
    </row>
    <row r="6009" spans="1:27" x14ac:dyDescent="0.3">
      <c r="A6009">
        <v>7279</v>
      </c>
      <c r="B6009" t="s">
        <v>6234</v>
      </c>
      <c r="C6009" s="1">
        <v>45445</v>
      </c>
      <c r="D6009">
        <v>29</v>
      </c>
      <c r="E6009" t="s">
        <v>52</v>
      </c>
      <c r="F6009" t="s">
        <v>61</v>
      </c>
      <c r="G6009" t="s">
        <v>78</v>
      </c>
      <c r="H6009">
        <v>2</v>
      </c>
      <c r="I6009" t="s">
        <v>42</v>
      </c>
      <c r="J6009" t="s">
        <v>74</v>
      </c>
      <c r="K6009" t="s">
        <v>64</v>
      </c>
      <c r="L6009" t="s">
        <v>42</v>
      </c>
      <c r="M6009" t="s">
        <v>208</v>
      </c>
      <c r="N6009" t="s">
        <v>47</v>
      </c>
      <c r="O6009" t="s">
        <v>89</v>
      </c>
      <c r="P6009" t="s">
        <v>49</v>
      </c>
      <c r="Q6009" t="s">
        <v>58</v>
      </c>
      <c r="R6009" s="6">
        <f>_xlfn.XLOOKUP(CleanedData[[#This Row],[Product]],'02_Lookup_Tables'!$A$2:$A$126,'02_Lookup_Tables'!$B$2:$B$126)</f>
        <v>1951.09</v>
      </c>
      <c r="S6009" t="str">
        <f>VLOOKUP(CleanedData[[#This Row],[Product]],'02_Lookup_Tables'!$H$2:$I$126,2,FALSE)</f>
        <v>Accessories</v>
      </c>
      <c r="T6009" t="str">
        <f>VLOOKUP(CleanedData[[#This Row],[Province]],'02_Lookup_Tables'!$D$2:$E$10,2, FALSE)</f>
        <v>Southern Region</v>
      </c>
      <c r="U6009" t="str" cm="1">
        <f t="array" ref="U6009">_xlfn.IFS(CleanedData[[#This Row],[Purchase Amount]]&lt;500,"Low",
CleanedData[[#This Row],[Purchase Amount]]&lt;5000,"Medium",
TRUE,"High")</f>
        <v>Medium</v>
      </c>
      <c r="V6009" t="str">
        <f>TEXT(CleanedData[[#This Row],[Date]],"mmmm")</f>
        <v>June</v>
      </c>
      <c r="W6009" t="str">
        <f>"Q"&amp;ROUNDUP(MONTH(CleanedData[[#This Row],[Date]])/3,0)</f>
        <v>Q2</v>
      </c>
      <c r="X6009" t="str">
        <f>IF(CleanedData[[#This Row],[Purchase Amount]]&gt;=5000,"Yes","No")</f>
        <v>No</v>
      </c>
      <c r="Y6009">
        <f>IF(CleanedData[[#This Row],[Recommend]]="Yes",1,0)</f>
        <v>0</v>
      </c>
      <c r="Z6009" s="6">
        <f>CleanedData[[#This Row],[Purchase Amount]]*0.15</f>
        <v>292.6635</v>
      </c>
      <c r="AA6009" s="6">
        <f>CleanedData[[#This Row],[Purchase Amount]]*1.15</f>
        <v>2243.7534999999998</v>
      </c>
    </row>
    <row r="6010" spans="1:27" x14ac:dyDescent="0.3">
      <c r="A6010">
        <v>7280</v>
      </c>
      <c r="B6010" t="s">
        <v>6235</v>
      </c>
      <c r="C6010" s="1">
        <v>45844</v>
      </c>
      <c r="D6010">
        <v>68</v>
      </c>
      <c r="E6010" t="s">
        <v>52</v>
      </c>
      <c r="F6010" t="s">
        <v>130</v>
      </c>
      <c r="G6010" t="s">
        <v>105</v>
      </c>
      <c r="H6010">
        <v>1</v>
      </c>
      <c r="I6010" t="s">
        <v>42</v>
      </c>
      <c r="J6010" t="s">
        <v>69</v>
      </c>
      <c r="K6010" t="s">
        <v>44</v>
      </c>
      <c r="L6010" t="s">
        <v>45</v>
      </c>
      <c r="M6010" t="s">
        <v>106</v>
      </c>
      <c r="N6010" t="s">
        <v>80</v>
      </c>
      <c r="O6010" t="s">
        <v>148</v>
      </c>
      <c r="P6010" t="s">
        <v>70</v>
      </c>
      <c r="Q6010" t="s">
        <v>97</v>
      </c>
      <c r="R6010" s="6">
        <f>_xlfn.XLOOKUP(CleanedData[[#This Row],[Product]],'02_Lookup_Tables'!$A$2:$A$126,'02_Lookup_Tables'!$B$2:$B$126)</f>
        <v>231.22</v>
      </c>
      <c r="S6010" t="str">
        <f>VLOOKUP(CleanedData[[#This Row],[Product]],'02_Lookup_Tables'!$H$2:$I$126,2,FALSE)</f>
        <v>Beauty &amp; Personal Care</v>
      </c>
      <c r="T6010" t="str">
        <f>VLOOKUP(CleanedData[[#This Row],[Province]],'02_Lookup_Tables'!$D$2:$E$10,2, FALSE)</f>
        <v>Eastern Region</v>
      </c>
      <c r="U6010" t="str" cm="1">
        <f t="array" ref="U6010">_xlfn.IFS(CleanedData[[#This Row],[Purchase Amount]]&lt;500,"Low",
CleanedData[[#This Row],[Purchase Amount]]&lt;5000,"Medium",
TRUE,"High")</f>
        <v>Low</v>
      </c>
      <c r="V6010" t="str">
        <f>TEXT(CleanedData[[#This Row],[Date]],"mmmm")</f>
        <v>July</v>
      </c>
      <c r="W6010" t="str">
        <f>"Q"&amp;ROUNDUP(MONTH(CleanedData[[#This Row],[Date]])/3,0)</f>
        <v>Q3</v>
      </c>
      <c r="X6010" t="str">
        <f>IF(CleanedData[[#This Row],[Purchase Amount]]&gt;=5000,"Yes","No")</f>
        <v>No</v>
      </c>
      <c r="Y6010">
        <f>IF(CleanedData[[#This Row],[Recommend]]="Yes",1,0)</f>
        <v>0</v>
      </c>
      <c r="Z6010" s="6">
        <f>CleanedData[[#This Row],[Purchase Amount]]*0.15</f>
        <v>34.683</v>
      </c>
      <c r="AA6010" s="6">
        <f>CleanedData[[#This Row],[Purchase Amount]]*1.15</f>
        <v>265.90299999999996</v>
      </c>
    </row>
    <row r="6011" spans="1:27" x14ac:dyDescent="0.3">
      <c r="A6011">
        <v>7281</v>
      </c>
      <c r="B6011" t="s">
        <v>6236</v>
      </c>
      <c r="C6011" s="1">
        <v>45869</v>
      </c>
      <c r="D6011">
        <v>61</v>
      </c>
      <c r="E6011" t="s">
        <v>60</v>
      </c>
      <c r="F6011" t="s">
        <v>83</v>
      </c>
      <c r="G6011" t="s">
        <v>114</v>
      </c>
      <c r="H6011">
        <v>5</v>
      </c>
      <c r="I6011" t="s">
        <v>42</v>
      </c>
      <c r="J6011" t="s">
        <v>43</v>
      </c>
      <c r="K6011" t="s">
        <v>44</v>
      </c>
      <c r="L6011" t="s">
        <v>45</v>
      </c>
      <c r="N6011" t="s">
        <v>57</v>
      </c>
      <c r="O6011" t="s">
        <v>134</v>
      </c>
      <c r="P6011" t="s">
        <v>8646</v>
      </c>
      <c r="Q6011" t="s">
        <v>50</v>
      </c>
      <c r="R6011" s="6">
        <f>_xlfn.XLOOKUP(CleanedData[[#This Row],[Product]],'02_Lookup_Tables'!$A$2:$A$126,'02_Lookup_Tables'!$B$2:$B$126)</f>
        <v>1440.59</v>
      </c>
      <c r="S6011" t="str">
        <f>VLOOKUP(CleanedData[[#This Row],[Product]],'02_Lookup_Tables'!$H$2:$I$126,2,FALSE)</f>
        <v>Beauty &amp; Personal Care</v>
      </c>
      <c r="T6011" t="str">
        <f>VLOOKUP(CleanedData[[#This Row],[Province]],'02_Lookup_Tables'!$D$2:$E$10,2, FALSE)</f>
        <v>Western Region</v>
      </c>
      <c r="U6011" t="str" cm="1">
        <f t="array" ref="U6011">_xlfn.IFS(CleanedData[[#This Row],[Purchase Amount]]&lt;500,"Low",
CleanedData[[#This Row],[Purchase Amount]]&lt;5000,"Medium",
TRUE,"High")</f>
        <v>Medium</v>
      </c>
      <c r="V6011" t="str">
        <f>TEXT(CleanedData[[#This Row],[Date]],"mmmm")</f>
        <v>July</v>
      </c>
      <c r="W6011" t="str">
        <f>"Q"&amp;ROUNDUP(MONTH(CleanedData[[#This Row],[Date]])/3,0)</f>
        <v>Q3</v>
      </c>
      <c r="X6011" t="str">
        <f>IF(CleanedData[[#This Row],[Purchase Amount]]&gt;=5000,"Yes","No")</f>
        <v>No</v>
      </c>
      <c r="Y6011">
        <f>IF(CleanedData[[#This Row],[Recommend]]="Yes",1,0)</f>
        <v>0</v>
      </c>
      <c r="Z6011" s="6">
        <f>CleanedData[[#This Row],[Purchase Amount]]*0.15</f>
        <v>216.08849999999998</v>
      </c>
      <c r="AA6011" s="6">
        <f>CleanedData[[#This Row],[Purchase Amount]]*1.15</f>
        <v>1656.6784999999998</v>
      </c>
    </row>
    <row r="6012" spans="1:27" x14ac:dyDescent="0.3">
      <c r="A6012">
        <v>7282</v>
      </c>
      <c r="B6012" t="s">
        <v>6237</v>
      </c>
      <c r="C6012" s="1">
        <v>45581</v>
      </c>
      <c r="D6012">
        <v>66</v>
      </c>
      <c r="E6012" t="s">
        <v>60</v>
      </c>
      <c r="F6012" t="s">
        <v>72</v>
      </c>
      <c r="G6012" t="s">
        <v>269</v>
      </c>
      <c r="H6012">
        <v>2</v>
      </c>
      <c r="I6012" t="s">
        <v>45</v>
      </c>
      <c r="J6012" t="s">
        <v>63</v>
      </c>
      <c r="K6012" t="s">
        <v>55</v>
      </c>
      <c r="L6012" t="s">
        <v>45</v>
      </c>
      <c r="M6012" t="s">
        <v>208</v>
      </c>
      <c r="N6012" t="s">
        <v>47</v>
      </c>
      <c r="O6012" t="s">
        <v>89</v>
      </c>
      <c r="P6012" t="s">
        <v>49</v>
      </c>
      <c r="Q6012" t="s">
        <v>97</v>
      </c>
      <c r="R6012" s="6">
        <f>_xlfn.XLOOKUP(CleanedData[[#This Row],[Product]],'02_Lookup_Tables'!$A$2:$A$126,'02_Lookup_Tables'!$B$2:$B$126)</f>
        <v>1604.87</v>
      </c>
      <c r="S6012" t="str">
        <f>VLOOKUP(CleanedData[[#This Row],[Product]],'02_Lookup_Tables'!$H$2:$I$126,2,FALSE)</f>
        <v>Accessories</v>
      </c>
      <c r="T6012" t="str">
        <f>VLOOKUP(CleanedData[[#This Row],[Province]],'02_Lookup_Tables'!$D$2:$E$10,2, FALSE)</f>
        <v>Central Region</v>
      </c>
      <c r="U6012" t="str" cm="1">
        <f t="array" ref="U6012">_xlfn.IFS(CleanedData[[#This Row],[Purchase Amount]]&lt;500,"Low",
CleanedData[[#This Row],[Purchase Amount]]&lt;5000,"Medium",
TRUE,"High")</f>
        <v>Medium</v>
      </c>
      <c r="V6012" t="str">
        <f>TEXT(CleanedData[[#This Row],[Date]],"mmmm")</f>
        <v>October</v>
      </c>
      <c r="W6012" t="str">
        <f>"Q"&amp;ROUNDUP(MONTH(CleanedData[[#This Row],[Date]])/3,0)</f>
        <v>Q4</v>
      </c>
      <c r="X6012" t="str">
        <f>IF(CleanedData[[#This Row],[Purchase Amount]]&gt;=5000,"Yes","No")</f>
        <v>No</v>
      </c>
      <c r="Y6012">
        <f>IF(CleanedData[[#This Row],[Recommend]]="Yes",1,0)</f>
        <v>1</v>
      </c>
      <c r="Z6012" s="6">
        <f>CleanedData[[#This Row],[Purchase Amount]]*0.15</f>
        <v>240.73049999999998</v>
      </c>
      <c r="AA6012" s="6">
        <f>CleanedData[[#This Row],[Purchase Amount]]*1.15</f>
        <v>1845.6004999999998</v>
      </c>
    </row>
    <row r="6013" spans="1:27" x14ac:dyDescent="0.3">
      <c r="A6013">
        <v>7283</v>
      </c>
      <c r="B6013" t="s">
        <v>6238</v>
      </c>
      <c r="C6013" s="1">
        <v>45425</v>
      </c>
      <c r="D6013">
        <v>55</v>
      </c>
      <c r="E6013" t="s">
        <v>60</v>
      </c>
      <c r="F6013" t="s">
        <v>72</v>
      </c>
      <c r="G6013" t="s">
        <v>87</v>
      </c>
      <c r="H6013">
        <v>1</v>
      </c>
      <c r="I6013" t="s">
        <v>42</v>
      </c>
      <c r="J6013" t="s">
        <v>63</v>
      </c>
      <c r="K6013" t="s">
        <v>64</v>
      </c>
      <c r="L6013" t="s">
        <v>42</v>
      </c>
      <c r="M6013" t="s">
        <v>151</v>
      </c>
      <c r="N6013" t="s">
        <v>80</v>
      </c>
      <c r="O6013" t="s">
        <v>89</v>
      </c>
      <c r="P6013" t="s">
        <v>49</v>
      </c>
      <c r="Q6013" t="s">
        <v>50</v>
      </c>
      <c r="R6013" s="6">
        <f>_xlfn.XLOOKUP(CleanedData[[#This Row],[Product]],'02_Lookup_Tables'!$A$2:$A$126,'02_Lookup_Tables'!$B$2:$B$126)</f>
        <v>409.06</v>
      </c>
      <c r="S6013" t="str">
        <f>VLOOKUP(CleanedData[[#This Row],[Product]],'02_Lookup_Tables'!$H$2:$I$126,2,FALSE)</f>
        <v>Home Devices</v>
      </c>
      <c r="T6013" t="str">
        <f>VLOOKUP(CleanedData[[#This Row],[Province]],'02_Lookup_Tables'!$D$2:$E$10,2, FALSE)</f>
        <v>Central Region</v>
      </c>
      <c r="U6013" t="str" cm="1">
        <f t="array" ref="U6013">_xlfn.IFS(CleanedData[[#This Row],[Purchase Amount]]&lt;500,"Low",
CleanedData[[#This Row],[Purchase Amount]]&lt;5000,"Medium",
TRUE,"High")</f>
        <v>Low</v>
      </c>
      <c r="V6013" t="str">
        <f>TEXT(CleanedData[[#This Row],[Date]],"mmmm")</f>
        <v>May</v>
      </c>
      <c r="W6013" t="str">
        <f>"Q"&amp;ROUNDUP(MONTH(CleanedData[[#This Row],[Date]])/3,0)</f>
        <v>Q2</v>
      </c>
      <c r="X6013" t="str">
        <f>IF(CleanedData[[#This Row],[Purchase Amount]]&gt;=5000,"Yes","No")</f>
        <v>No</v>
      </c>
      <c r="Y6013">
        <f>IF(CleanedData[[#This Row],[Recommend]]="Yes",1,0)</f>
        <v>0</v>
      </c>
      <c r="Z6013" s="6">
        <f>CleanedData[[#This Row],[Purchase Amount]]*0.15</f>
        <v>61.358999999999995</v>
      </c>
      <c r="AA6013" s="6">
        <f>CleanedData[[#This Row],[Purchase Amount]]*1.15</f>
        <v>470.41899999999998</v>
      </c>
    </row>
    <row r="6014" spans="1:27" x14ac:dyDescent="0.3">
      <c r="A6014">
        <v>7284</v>
      </c>
      <c r="B6014" t="s">
        <v>6239</v>
      </c>
      <c r="C6014" s="1">
        <v>45980</v>
      </c>
      <c r="D6014">
        <v>29</v>
      </c>
      <c r="E6014" t="s">
        <v>60</v>
      </c>
      <c r="F6014" t="s">
        <v>40</v>
      </c>
      <c r="G6014" t="s">
        <v>168</v>
      </c>
      <c r="H6014">
        <v>3</v>
      </c>
      <c r="I6014" t="s">
        <v>42</v>
      </c>
      <c r="J6014" t="s">
        <v>54</v>
      </c>
      <c r="K6014" t="s">
        <v>44</v>
      </c>
      <c r="L6014" t="s">
        <v>45</v>
      </c>
      <c r="M6014" t="s">
        <v>46</v>
      </c>
      <c r="N6014" t="s">
        <v>48</v>
      </c>
      <c r="O6014" t="s">
        <v>89</v>
      </c>
      <c r="P6014" t="s">
        <v>49</v>
      </c>
      <c r="Q6014" t="s">
        <v>58</v>
      </c>
      <c r="R6014" s="6">
        <f>_xlfn.XLOOKUP(CleanedData[[#This Row],[Product]],'02_Lookup_Tables'!$A$2:$A$126,'02_Lookup_Tables'!$B$2:$B$126)</f>
        <v>14729.04</v>
      </c>
      <c r="S6014" t="str">
        <f>VLOOKUP(CleanedData[[#This Row],[Product]],'02_Lookup_Tables'!$H$2:$I$126,2,FALSE)</f>
        <v>Electronics</v>
      </c>
      <c r="T6014" t="str">
        <f>VLOOKUP(CleanedData[[#This Row],[Province]],'02_Lookup_Tables'!$D$2:$E$10,2, FALSE)</f>
        <v>Northern Region</v>
      </c>
      <c r="U6014" t="str" cm="1">
        <f t="array" ref="U6014">_xlfn.IFS(CleanedData[[#This Row],[Purchase Amount]]&lt;500,"Low",
CleanedData[[#This Row],[Purchase Amount]]&lt;5000,"Medium",
TRUE,"High")</f>
        <v>High</v>
      </c>
      <c r="V6014" t="str">
        <f>TEXT(CleanedData[[#This Row],[Date]],"mmmm")</f>
        <v>November</v>
      </c>
      <c r="W6014" t="str">
        <f>"Q"&amp;ROUNDUP(MONTH(CleanedData[[#This Row],[Date]])/3,0)</f>
        <v>Q4</v>
      </c>
      <c r="X6014" t="str">
        <f>IF(CleanedData[[#This Row],[Purchase Amount]]&gt;=5000,"Yes","No")</f>
        <v>Yes</v>
      </c>
      <c r="Y6014">
        <f>IF(CleanedData[[#This Row],[Recommend]]="Yes",1,0)</f>
        <v>0</v>
      </c>
      <c r="Z6014" s="6">
        <f>CleanedData[[#This Row],[Purchase Amount]]*0.15</f>
        <v>2209.3560000000002</v>
      </c>
      <c r="AA6014" s="6">
        <f>CleanedData[[#This Row],[Purchase Amount]]*1.15</f>
        <v>16938.396000000001</v>
      </c>
    </row>
    <row r="6015" spans="1:27" x14ac:dyDescent="0.3">
      <c r="A6015">
        <v>7285</v>
      </c>
      <c r="B6015" t="s">
        <v>6240</v>
      </c>
      <c r="C6015" s="1">
        <v>46002</v>
      </c>
      <c r="D6015">
        <v>32</v>
      </c>
      <c r="E6015" t="s">
        <v>52</v>
      </c>
      <c r="F6015" t="s">
        <v>125</v>
      </c>
      <c r="G6015" t="s">
        <v>301</v>
      </c>
      <c r="H6015">
        <v>1</v>
      </c>
      <c r="I6015" t="s">
        <v>42</v>
      </c>
      <c r="J6015" t="s">
        <v>74</v>
      </c>
      <c r="K6015" t="s">
        <v>44</v>
      </c>
      <c r="L6015" t="s">
        <v>42</v>
      </c>
      <c r="M6015" t="s">
        <v>147</v>
      </c>
      <c r="N6015" t="s">
        <v>80</v>
      </c>
      <c r="O6015" t="s">
        <v>148</v>
      </c>
      <c r="P6015" t="s">
        <v>70</v>
      </c>
      <c r="Q6015" t="s">
        <v>58</v>
      </c>
      <c r="R6015" s="6">
        <f>_xlfn.XLOOKUP(CleanedData[[#This Row],[Product]],'02_Lookup_Tables'!$A$2:$A$126,'02_Lookup_Tables'!$B$2:$B$126)</f>
        <v>1000.7</v>
      </c>
      <c r="S6015" t="str">
        <f>VLOOKUP(CleanedData[[#This Row],[Product]],'02_Lookup_Tables'!$H$2:$I$126,2,FALSE)</f>
        <v>Toys &amp; Games</v>
      </c>
      <c r="T6015" t="str">
        <f>VLOOKUP(CleanedData[[#This Row],[Province]],'02_Lookup_Tables'!$D$2:$E$10,2, FALSE)</f>
        <v>Western Region</v>
      </c>
      <c r="U6015" t="str" cm="1">
        <f t="array" ref="U6015">_xlfn.IFS(CleanedData[[#This Row],[Purchase Amount]]&lt;500,"Low",
CleanedData[[#This Row],[Purchase Amount]]&lt;5000,"Medium",
TRUE,"High")</f>
        <v>Medium</v>
      </c>
      <c r="V6015" t="str">
        <f>TEXT(CleanedData[[#This Row],[Date]],"mmmm")</f>
        <v>December</v>
      </c>
      <c r="W6015" t="str">
        <f>"Q"&amp;ROUNDUP(MONTH(CleanedData[[#This Row],[Date]])/3,0)</f>
        <v>Q4</v>
      </c>
      <c r="X6015" t="str">
        <f>IF(CleanedData[[#This Row],[Purchase Amount]]&gt;=5000,"Yes","No")</f>
        <v>No</v>
      </c>
      <c r="Y6015">
        <f>IF(CleanedData[[#This Row],[Recommend]]="Yes",1,0)</f>
        <v>0</v>
      </c>
      <c r="Z6015" s="6">
        <f>CleanedData[[#This Row],[Purchase Amount]]*0.15</f>
        <v>150.10499999999999</v>
      </c>
      <c r="AA6015" s="6">
        <f>CleanedData[[#This Row],[Purchase Amount]]*1.15</f>
        <v>1150.8050000000001</v>
      </c>
    </row>
    <row r="6016" spans="1:27" x14ac:dyDescent="0.3">
      <c r="A6016">
        <v>7287</v>
      </c>
      <c r="B6016" t="s">
        <v>6241</v>
      </c>
      <c r="C6016" s="1">
        <v>45944</v>
      </c>
      <c r="D6016">
        <v>20</v>
      </c>
      <c r="E6016" t="s">
        <v>60</v>
      </c>
      <c r="F6016" t="s">
        <v>83</v>
      </c>
      <c r="G6016" t="s">
        <v>696</v>
      </c>
      <c r="H6016">
        <v>3</v>
      </c>
      <c r="I6016" t="s">
        <v>45</v>
      </c>
      <c r="J6016" t="s">
        <v>54</v>
      </c>
      <c r="K6016" t="s">
        <v>55</v>
      </c>
      <c r="L6016" t="s">
        <v>42</v>
      </c>
      <c r="M6016" t="s">
        <v>106</v>
      </c>
      <c r="N6016" t="s">
        <v>48</v>
      </c>
      <c r="O6016" t="s">
        <v>148</v>
      </c>
      <c r="P6016" t="s">
        <v>49</v>
      </c>
      <c r="Q6016" t="s">
        <v>66</v>
      </c>
      <c r="R6016" s="6">
        <f>_xlfn.XLOOKUP(CleanedData[[#This Row],[Product]],'02_Lookup_Tables'!$A$2:$A$126,'02_Lookup_Tables'!$B$2:$B$126)</f>
        <v>1233.45</v>
      </c>
      <c r="S6016" t="str">
        <f>VLOOKUP(CleanedData[[#This Row],[Product]],'02_Lookup_Tables'!$H$2:$I$126,2,FALSE)</f>
        <v>Beauty &amp; Personal Care</v>
      </c>
      <c r="T6016" t="str">
        <f>VLOOKUP(CleanedData[[#This Row],[Province]],'02_Lookup_Tables'!$D$2:$E$10,2, FALSE)</f>
        <v>Western Region</v>
      </c>
      <c r="U6016" t="str" cm="1">
        <f t="array" ref="U6016">_xlfn.IFS(CleanedData[[#This Row],[Purchase Amount]]&lt;500,"Low",
CleanedData[[#This Row],[Purchase Amount]]&lt;5000,"Medium",
TRUE,"High")</f>
        <v>Medium</v>
      </c>
      <c r="V6016" t="str">
        <f>TEXT(CleanedData[[#This Row],[Date]],"mmmm")</f>
        <v>October</v>
      </c>
      <c r="W6016" t="str">
        <f>"Q"&amp;ROUNDUP(MONTH(CleanedData[[#This Row],[Date]])/3,0)</f>
        <v>Q4</v>
      </c>
      <c r="X6016" t="str">
        <f>IF(CleanedData[[#This Row],[Purchase Amount]]&gt;=5000,"Yes","No")</f>
        <v>No</v>
      </c>
      <c r="Y6016">
        <f>IF(CleanedData[[#This Row],[Recommend]]="Yes",1,0)</f>
        <v>1</v>
      </c>
      <c r="Z6016" s="6">
        <f>CleanedData[[#This Row],[Purchase Amount]]*0.15</f>
        <v>185.01750000000001</v>
      </c>
      <c r="AA6016" s="6">
        <f>CleanedData[[#This Row],[Purchase Amount]]*1.15</f>
        <v>1418.4675</v>
      </c>
    </row>
    <row r="6017" spans="1:27" x14ac:dyDescent="0.3">
      <c r="A6017">
        <v>7289</v>
      </c>
      <c r="B6017" t="s">
        <v>6242</v>
      </c>
      <c r="C6017" s="1">
        <v>45579</v>
      </c>
      <c r="D6017">
        <v>42</v>
      </c>
      <c r="E6017" t="s">
        <v>39</v>
      </c>
      <c r="F6017" t="s">
        <v>61</v>
      </c>
      <c r="G6017" t="s">
        <v>73</v>
      </c>
      <c r="H6017">
        <v>1</v>
      </c>
      <c r="I6017" t="s">
        <v>42</v>
      </c>
      <c r="J6017" t="s">
        <v>63</v>
      </c>
      <c r="K6017" t="s">
        <v>55</v>
      </c>
      <c r="L6017" t="s">
        <v>42</v>
      </c>
      <c r="M6017" t="s">
        <v>112</v>
      </c>
      <c r="N6017" t="s">
        <v>80</v>
      </c>
      <c r="O6017" t="s">
        <v>48</v>
      </c>
      <c r="P6017" t="s">
        <v>49</v>
      </c>
      <c r="Q6017" t="s">
        <v>81</v>
      </c>
      <c r="R6017" s="6">
        <f>_xlfn.XLOOKUP(CleanedData[[#This Row],[Product]],'02_Lookup_Tables'!$A$2:$A$126,'02_Lookup_Tables'!$B$2:$B$126)</f>
        <v>84.23</v>
      </c>
      <c r="S6017" t="str">
        <f>VLOOKUP(CleanedData[[#This Row],[Product]],'02_Lookup_Tables'!$H$2:$I$126,2,FALSE)</f>
        <v>Food</v>
      </c>
      <c r="T6017" t="str">
        <f>VLOOKUP(CleanedData[[#This Row],[Province]],'02_Lookup_Tables'!$D$2:$E$10,2, FALSE)</f>
        <v>Southern Region</v>
      </c>
      <c r="U6017" t="str" cm="1">
        <f t="array" ref="U6017">_xlfn.IFS(CleanedData[[#This Row],[Purchase Amount]]&lt;500,"Low",
CleanedData[[#This Row],[Purchase Amount]]&lt;5000,"Medium",
TRUE,"High")</f>
        <v>Low</v>
      </c>
      <c r="V6017" t="str">
        <f>TEXT(CleanedData[[#This Row],[Date]],"mmmm")</f>
        <v>October</v>
      </c>
      <c r="W6017" t="str">
        <f>"Q"&amp;ROUNDUP(MONTH(CleanedData[[#This Row],[Date]])/3,0)</f>
        <v>Q4</v>
      </c>
      <c r="X6017" t="str">
        <f>IF(CleanedData[[#This Row],[Purchase Amount]]&gt;=5000,"Yes","No")</f>
        <v>No</v>
      </c>
      <c r="Y6017">
        <f>IF(CleanedData[[#This Row],[Recommend]]="Yes",1,0)</f>
        <v>0</v>
      </c>
      <c r="Z6017" s="6">
        <f>CleanedData[[#This Row],[Purchase Amount]]*0.15</f>
        <v>12.634500000000001</v>
      </c>
      <c r="AA6017" s="6">
        <f>CleanedData[[#This Row],[Purchase Amount]]*1.15</f>
        <v>96.864499999999992</v>
      </c>
    </row>
    <row r="6018" spans="1:27" x14ac:dyDescent="0.3">
      <c r="A6018">
        <v>7290</v>
      </c>
      <c r="B6018" t="s">
        <v>6243</v>
      </c>
      <c r="C6018" s="1">
        <v>45328</v>
      </c>
      <c r="D6018">
        <v>20</v>
      </c>
      <c r="E6018" t="s">
        <v>52</v>
      </c>
      <c r="F6018" t="s">
        <v>125</v>
      </c>
      <c r="G6018" t="s">
        <v>146</v>
      </c>
      <c r="H6018">
        <v>1</v>
      </c>
      <c r="I6018" t="s">
        <v>42</v>
      </c>
      <c r="J6018" t="s">
        <v>43</v>
      </c>
      <c r="K6018" t="s">
        <v>55</v>
      </c>
      <c r="L6018" t="s">
        <v>42</v>
      </c>
      <c r="M6018" t="s">
        <v>100</v>
      </c>
      <c r="N6018" t="s">
        <v>80</v>
      </c>
      <c r="O6018" t="s">
        <v>48</v>
      </c>
      <c r="P6018" t="s">
        <v>49</v>
      </c>
      <c r="Q6018" t="s">
        <v>66</v>
      </c>
      <c r="R6018" s="6">
        <f>_xlfn.XLOOKUP(CleanedData[[#This Row],[Product]],'02_Lookup_Tables'!$A$2:$A$126,'02_Lookup_Tables'!$B$2:$B$126)</f>
        <v>27815.439999999999</v>
      </c>
      <c r="S6018" t="str">
        <f>VLOOKUP(CleanedData[[#This Row],[Product]],'02_Lookup_Tables'!$H$2:$I$126,2,FALSE)</f>
        <v>Electronics</v>
      </c>
      <c r="T6018" t="str">
        <f>VLOOKUP(CleanedData[[#This Row],[Province]],'02_Lookup_Tables'!$D$2:$E$10,2, FALSE)</f>
        <v>Western Region</v>
      </c>
      <c r="U6018" t="str" cm="1">
        <f t="array" ref="U6018">_xlfn.IFS(CleanedData[[#This Row],[Purchase Amount]]&lt;500,"Low",
CleanedData[[#This Row],[Purchase Amount]]&lt;5000,"Medium",
TRUE,"High")</f>
        <v>High</v>
      </c>
      <c r="V6018" t="str">
        <f>TEXT(CleanedData[[#This Row],[Date]],"mmmm")</f>
        <v>February</v>
      </c>
      <c r="W6018" t="str">
        <f>"Q"&amp;ROUNDUP(MONTH(CleanedData[[#This Row],[Date]])/3,0)</f>
        <v>Q1</v>
      </c>
      <c r="X6018" t="str">
        <f>IF(CleanedData[[#This Row],[Purchase Amount]]&gt;=5000,"Yes","No")</f>
        <v>Yes</v>
      </c>
      <c r="Y6018">
        <f>IF(CleanedData[[#This Row],[Recommend]]="Yes",1,0)</f>
        <v>0</v>
      </c>
      <c r="Z6018" s="6">
        <f>CleanedData[[#This Row],[Purchase Amount]]*0.15</f>
        <v>4172.3159999999998</v>
      </c>
      <c r="AA6018" s="6">
        <f>CleanedData[[#This Row],[Purchase Amount]]*1.15</f>
        <v>31987.755999999998</v>
      </c>
    </row>
    <row r="6019" spans="1:27" x14ac:dyDescent="0.3">
      <c r="A6019">
        <v>7291</v>
      </c>
      <c r="B6019" t="s">
        <v>6244</v>
      </c>
      <c r="C6019" s="1">
        <v>45504</v>
      </c>
      <c r="D6019">
        <v>49</v>
      </c>
      <c r="E6019" t="s">
        <v>60</v>
      </c>
      <c r="F6019" t="s">
        <v>125</v>
      </c>
      <c r="G6019" t="s">
        <v>362</v>
      </c>
      <c r="H6019">
        <v>1</v>
      </c>
      <c r="I6019" t="s">
        <v>42</v>
      </c>
      <c r="J6019" t="s">
        <v>74</v>
      </c>
      <c r="K6019" t="s">
        <v>64</v>
      </c>
      <c r="L6019" t="s">
        <v>42</v>
      </c>
      <c r="M6019" t="s">
        <v>165</v>
      </c>
      <c r="N6019" t="s">
        <v>80</v>
      </c>
      <c r="O6019" t="s">
        <v>89</v>
      </c>
      <c r="P6019" t="s">
        <v>49</v>
      </c>
      <c r="Q6019" t="s">
        <v>93</v>
      </c>
      <c r="R6019" s="6">
        <f>_xlfn.XLOOKUP(CleanedData[[#This Row],[Product]],'02_Lookup_Tables'!$A$2:$A$126,'02_Lookup_Tables'!$B$2:$B$126)</f>
        <v>1746.77</v>
      </c>
      <c r="S6019" t="str">
        <f>VLOOKUP(CleanedData[[#This Row],[Product]],'02_Lookup_Tables'!$H$2:$I$126,2,FALSE)</f>
        <v>Home Devices</v>
      </c>
      <c r="T6019" t="str">
        <f>VLOOKUP(CleanedData[[#This Row],[Province]],'02_Lookup_Tables'!$D$2:$E$10,2, FALSE)</f>
        <v>Western Region</v>
      </c>
      <c r="U6019" t="str" cm="1">
        <f t="array" ref="U6019">_xlfn.IFS(CleanedData[[#This Row],[Purchase Amount]]&lt;500,"Low",
CleanedData[[#This Row],[Purchase Amount]]&lt;5000,"Medium",
TRUE,"High")</f>
        <v>Medium</v>
      </c>
      <c r="V6019" t="str">
        <f>TEXT(CleanedData[[#This Row],[Date]],"mmmm")</f>
        <v>July</v>
      </c>
      <c r="W6019" t="str">
        <f>"Q"&amp;ROUNDUP(MONTH(CleanedData[[#This Row],[Date]])/3,0)</f>
        <v>Q3</v>
      </c>
      <c r="X6019" t="str">
        <f>IF(CleanedData[[#This Row],[Purchase Amount]]&gt;=5000,"Yes","No")</f>
        <v>No</v>
      </c>
      <c r="Y6019">
        <f>IF(CleanedData[[#This Row],[Recommend]]="Yes",1,0)</f>
        <v>0</v>
      </c>
      <c r="Z6019" s="6">
        <f>CleanedData[[#This Row],[Purchase Amount]]*0.15</f>
        <v>262.01549999999997</v>
      </c>
      <c r="AA6019" s="6">
        <f>CleanedData[[#This Row],[Purchase Amount]]*1.15</f>
        <v>2008.7854999999997</v>
      </c>
    </row>
    <row r="6020" spans="1:27" x14ac:dyDescent="0.3">
      <c r="A6020">
        <v>7292</v>
      </c>
      <c r="B6020" t="s">
        <v>6245</v>
      </c>
      <c r="C6020" s="1">
        <v>45406</v>
      </c>
      <c r="D6020">
        <v>48</v>
      </c>
      <c r="E6020" t="s">
        <v>60</v>
      </c>
      <c r="F6020" t="s">
        <v>130</v>
      </c>
      <c r="G6020" t="s">
        <v>158</v>
      </c>
      <c r="H6020">
        <v>3</v>
      </c>
      <c r="I6020" t="s">
        <v>45</v>
      </c>
      <c r="J6020" t="s">
        <v>43</v>
      </c>
      <c r="K6020" t="s">
        <v>55</v>
      </c>
      <c r="L6020" t="s">
        <v>42</v>
      </c>
      <c r="M6020" t="s">
        <v>184</v>
      </c>
      <c r="N6020" t="s">
        <v>48</v>
      </c>
      <c r="O6020" t="s">
        <v>148</v>
      </c>
      <c r="P6020" t="s">
        <v>49</v>
      </c>
      <c r="Q6020" t="s">
        <v>93</v>
      </c>
      <c r="R6020" s="6">
        <f>_xlfn.XLOOKUP(CleanedData[[#This Row],[Product]],'02_Lookup_Tables'!$A$2:$A$126,'02_Lookup_Tables'!$B$2:$B$126)</f>
        <v>2962.6</v>
      </c>
      <c r="S6020" t="str">
        <f>VLOOKUP(CleanedData[[#This Row],[Product]],'02_Lookup_Tables'!$H$2:$I$126,2,FALSE)</f>
        <v>Sports &amp; Outdoors</v>
      </c>
      <c r="T6020" t="str">
        <f>VLOOKUP(CleanedData[[#This Row],[Province]],'02_Lookup_Tables'!$D$2:$E$10,2, FALSE)</f>
        <v>Eastern Region</v>
      </c>
      <c r="U6020" t="str" cm="1">
        <f t="array" ref="U6020">_xlfn.IFS(CleanedData[[#This Row],[Purchase Amount]]&lt;500,"Low",
CleanedData[[#This Row],[Purchase Amount]]&lt;5000,"Medium",
TRUE,"High")</f>
        <v>Medium</v>
      </c>
      <c r="V6020" t="str">
        <f>TEXT(CleanedData[[#This Row],[Date]],"mmmm")</f>
        <v>April</v>
      </c>
      <c r="W6020" t="str">
        <f>"Q"&amp;ROUNDUP(MONTH(CleanedData[[#This Row],[Date]])/3,0)</f>
        <v>Q2</v>
      </c>
      <c r="X6020" t="str">
        <f>IF(CleanedData[[#This Row],[Purchase Amount]]&gt;=5000,"Yes","No")</f>
        <v>No</v>
      </c>
      <c r="Y6020">
        <f>IF(CleanedData[[#This Row],[Recommend]]="Yes",1,0)</f>
        <v>1</v>
      </c>
      <c r="Z6020" s="6">
        <f>CleanedData[[#This Row],[Purchase Amount]]*0.15</f>
        <v>444.39</v>
      </c>
      <c r="AA6020" s="6">
        <f>CleanedData[[#This Row],[Purchase Amount]]*1.15</f>
        <v>3406.99</v>
      </c>
    </row>
    <row r="6021" spans="1:27" x14ac:dyDescent="0.3">
      <c r="A6021">
        <v>7293</v>
      </c>
      <c r="B6021" t="s">
        <v>6246</v>
      </c>
      <c r="C6021" s="1">
        <v>45723</v>
      </c>
      <c r="D6021">
        <v>40</v>
      </c>
      <c r="E6021" t="s">
        <v>39</v>
      </c>
      <c r="F6021" t="s">
        <v>77</v>
      </c>
      <c r="G6021" t="s">
        <v>114</v>
      </c>
      <c r="H6021">
        <v>5</v>
      </c>
      <c r="I6021" t="s">
        <v>45</v>
      </c>
      <c r="J6021" t="s">
        <v>54</v>
      </c>
      <c r="K6021" t="s">
        <v>44</v>
      </c>
      <c r="L6021" t="s">
        <v>42</v>
      </c>
      <c r="M6021" t="s">
        <v>147</v>
      </c>
      <c r="N6021" t="s">
        <v>57</v>
      </c>
      <c r="O6021" t="s">
        <v>148</v>
      </c>
      <c r="P6021" t="s">
        <v>49</v>
      </c>
      <c r="Q6021" t="s">
        <v>81</v>
      </c>
      <c r="R6021" s="6">
        <f>_xlfn.XLOOKUP(CleanedData[[#This Row],[Product]],'02_Lookup_Tables'!$A$2:$A$126,'02_Lookup_Tables'!$B$2:$B$126)</f>
        <v>1440.59</v>
      </c>
      <c r="S6021" t="str">
        <f>VLOOKUP(CleanedData[[#This Row],[Product]],'02_Lookup_Tables'!$H$2:$I$126,2,FALSE)</f>
        <v>Beauty &amp; Personal Care</v>
      </c>
      <c r="T6021" t="str">
        <f>VLOOKUP(CleanedData[[#This Row],[Province]],'02_Lookup_Tables'!$D$2:$E$10,2, FALSE)</f>
        <v>Central Region</v>
      </c>
      <c r="U6021" t="str" cm="1">
        <f t="array" ref="U6021">_xlfn.IFS(CleanedData[[#This Row],[Purchase Amount]]&lt;500,"Low",
CleanedData[[#This Row],[Purchase Amount]]&lt;5000,"Medium",
TRUE,"High")</f>
        <v>Medium</v>
      </c>
      <c r="V6021" t="str">
        <f>TEXT(CleanedData[[#This Row],[Date]],"mmmm")</f>
        <v>March</v>
      </c>
      <c r="W6021" t="str">
        <f>"Q"&amp;ROUNDUP(MONTH(CleanedData[[#This Row],[Date]])/3,0)</f>
        <v>Q1</v>
      </c>
      <c r="X6021" t="str">
        <f>IF(CleanedData[[#This Row],[Purchase Amount]]&gt;=5000,"Yes","No")</f>
        <v>No</v>
      </c>
      <c r="Y6021">
        <f>IF(CleanedData[[#This Row],[Recommend]]="Yes",1,0)</f>
        <v>1</v>
      </c>
      <c r="Z6021" s="6">
        <f>CleanedData[[#This Row],[Purchase Amount]]*0.15</f>
        <v>216.08849999999998</v>
      </c>
      <c r="AA6021" s="6">
        <f>CleanedData[[#This Row],[Purchase Amount]]*1.15</f>
        <v>1656.6784999999998</v>
      </c>
    </row>
    <row r="6022" spans="1:27" x14ac:dyDescent="0.3">
      <c r="A6022">
        <v>7294</v>
      </c>
      <c r="B6022" t="s">
        <v>6247</v>
      </c>
      <c r="C6022" s="1">
        <v>45375</v>
      </c>
      <c r="D6022">
        <v>18</v>
      </c>
      <c r="E6022" t="s">
        <v>52</v>
      </c>
      <c r="F6022" t="s">
        <v>72</v>
      </c>
      <c r="G6022" t="s">
        <v>201</v>
      </c>
      <c r="H6022">
        <v>3</v>
      </c>
      <c r="I6022" t="s">
        <v>42</v>
      </c>
      <c r="J6022" t="s">
        <v>63</v>
      </c>
      <c r="K6022" t="s">
        <v>44</v>
      </c>
      <c r="L6022" t="s">
        <v>42</v>
      </c>
      <c r="M6022" t="s">
        <v>106</v>
      </c>
      <c r="N6022" t="s">
        <v>48</v>
      </c>
      <c r="O6022" t="s">
        <v>148</v>
      </c>
      <c r="P6022" t="s">
        <v>49</v>
      </c>
      <c r="Q6022" t="s">
        <v>66</v>
      </c>
      <c r="R6022" s="6">
        <f>_xlfn.XLOOKUP(CleanedData[[#This Row],[Product]],'02_Lookup_Tables'!$A$2:$A$126,'02_Lookup_Tables'!$B$2:$B$126)</f>
        <v>755.66</v>
      </c>
      <c r="S6022" t="str">
        <f>VLOOKUP(CleanedData[[#This Row],[Product]],'02_Lookup_Tables'!$H$2:$I$126,2,FALSE)</f>
        <v>Home &amp; Living</v>
      </c>
      <c r="T6022" t="str">
        <f>VLOOKUP(CleanedData[[#This Row],[Province]],'02_Lookup_Tables'!$D$2:$E$10,2, FALSE)</f>
        <v>Central Region</v>
      </c>
      <c r="U6022" t="str" cm="1">
        <f t="array" ref="U6022">_xlfn.IFS(CleanedData[[#This Row],[Purchase Amount]]&lt;500,"Low",
CleanedData[[#This Row],[Purchase Amount]]&lt;5000,"Medium",
TRUE,"High")</f>
        <v>Medium</v>
      </c>
      <c r="V6022" t="str">
        <f>TEXT(CleanedData[[#This Row],[Date]],"mmmm")</f>
        <v>March</v>
      </c>
      <c r="W6022" t="str">
        <f>"Q"&amp;ROUNDUP(MONTH(CleanedData[[#This Row],[Date]])/3,0)</f>
        <v>Q1</v>
      </c>
      <c r="X6022" t="str">
        <f>IF(CleanedData[[#This Row],[Purchase Amount]]&gt;=5000,"Yes","No")</f>
        <v>No</v>
      </c>
      <c r="Y6022">
        <f>IF(CleanedData[[#This Row],[Recommend]]="Yes",1,0)</f>
        <v>0</v>
      </c>
      <c r="Z6022" s="6">
        <f>CleanedData[[#This Row],[Purchase Amount]]*0.15</f>
        <v>113.34899999999999</v>
      </c>
      <c r="AA6022" s="6">
        <f>CleanedData[[#This Row],[Purchase Amount]]*1.15</f>
        <v>869.0089999999999</v>
      </c>
    </row>
    <row r="6023" spans="1:27" x14ac:dyDescent="0.3">
      <c r="A6023">
        <v>7295</v>
      </c>
      <c r="B6023" t="s">
        <v>6248</v>
      </c>
      <c r="C6023" s="1">
        <v>45731</v>
      </c>
      <c r="D6023">
        <v>54</v>
      </c>
      <c r="E6023" t="s">
        <v>60</v>
      </c>
      <c r="F6023" t="s">
        <v>68</v>
      </c>
      <c r="G6023" t="s">
        <v>280</v>
      </c>
      <c r="H6023">
        <v>3</v>
      </c>
      <c r="I6023" t="s">
        <v>42</v>
      </c>
      <c r="J6023" t="s">
        <v>54</v>
      </c>
      <c r="K6023" t="s">
        <v>55</v>
      </c>
      <c r="L6023" t="s">
        <v>45</v>
      </c>
      <c r="M6023" t="s">
        <v>184</v>
      </c>
      <c r="N6023" t="s">
        <v>48</v>
      </c>
      <c r="O6023" t="s">
        <v>148</v>
      </c>
      <c r="P6023" t="s">
        <v>49</v>
      </c>
      <c r="Q6023" t="s">
        <v>93</v>
      </c>
      <c r="R6023" s="6">
        <f>_xlfn.XLOOKUP(CleanedData[[#This Row],[Product]],'02_Lookup_Tables'!$A$2:$A$126,'02_Lookup_Tables'!$B$2:$B$126)</f>
        <v>759.97</v>
      </c>
      <c r="S6023" t="str">
        <f>VLOOKUP(CleanedData[[#This Row],[Product]],'02_Lookup_Tables'!$H$2:$I$126,2,FALSE)</f>
        <v>Apparel</v>
      </c>
      <c r="T6023" t="str">
        <f>VLOOKUP(CleanedData[[#This Row],[Province]],'02_Lookup_Tables'!$D$2:$E$10,2, FALSE)</f>
        <v>Northern Region</v>
      </c>
      <c r="U6023" t="str" cm="1">
        <f t="array" ref="U6023">_xlfn.IFS(CleanedData[[#This Row],[Purchase Amount]]&lt;500,"Low",
CleanedData[[#This Row],[Purchase Amount]]&lt;5000,"Medium",
TRUE,"High")</f>
        <v>Medium</v>
      </c>
      <c r="V6023" t="str">
        <f>TEXT(CleanedData[[#This Row],[Date]],"mmmm")</f>
        <v>March</v>
      </c>
      <c r="W6023" t="str">
        <f>"Q"&amp;ROUNDUP(MONTH(CleanedData[[#This Row],[Date]])/3,0)</f>
        <v>Q1</v>
      </c>
      <c r="X6023" t="str">
        <f>IF(CleanedData[[#This Row],[Purchase Amount]]&gt;=5000,"Yes","No")</f>
        <v>No</v>
      </c>
      <c r="Y6023">
        <f>IF(CleanedData[[#This Row],[Recommend]]="Yes",1,0)</f>
        <v>0</v>
      </c>
      <c r="Z6023" s="6">
        <f>CleanedData[[#This Row],[Purchase Amount]]*0.15</f>
        <v>113.99550000000001</v>
      </c>
      <c r="AA6023" s="6">
        <f>CleanedData[[#This Row],[Purchase Amount]]*1.15</f>
        <v>873.96550000000002</v>
      </c>
    </row>
    <row r="6024" spans="1:27" x14ac:dyDescent="0.3">
      <c r="A6024">
        <v>7296</v>
      </c>
      <c r="B6024" t="s">
        <v>6249</v>
      </c>
      <c r="C6024" s="1">
        <v>45659</v>
      </c>
      <c r="D6024">
        <v>67</v>
      </c>
      <c r="E6024" t="s">
        <v>60</v>
      </c>
      <c r="F6024" t="s">
        <v>77</v>
      </c>
      <c r="G6024" t="s">
        <v>976</v>
      </c>
      <c r="H6024">
        <v>1</v>
      </c>
      <c r="I6024" t="s">
        <v>45</v>
      </c>
      <c r="J6024" t="s">
        <v>43</v>
      </c>
      <c r="K6024" t="s">
        <v>44</v>
      </c>
      <c r="L6024" t="s">
        <v>45</v>
      </c>
      <c r="M6024" t="s">
        <v>190</v>
      </c>
      <c r="N6024" t="s">
        <v>80</v>
      </c>
      <c r="O6024" t="s">
        <v>89</v>
      </c>
      <c r="P6024" t="s">
        <v>49</v>
      </c>
      <c r="Q6024" t="s">
        <v>97</v>
      </c>
      <c r="R6024" s="6">
        <f>_xlfn.XLOOKUP(CleanedData[[#This Row],[Product]],'02_Lookup_Tables'!$A$2:$A$126,'02_Lookup_Tables'!$B$2:$B$126)</f>
        <v>412.16</v>
      </c>
      <c r="S6024" t="str">
        <f>VLOOKUP(CleanedData[[#This Row],[Product]],'02_Lookup_Tables'!$H$2:$I$126,2,FALSE)</f>
        <v>Apparel</v>
      </c>
      <c r="T6024" t="str">
        <f>VLOOKUP(CleanedData[[#This Row],[Province]],'02_Lookup_Tables'!$D$2:$E$10,2, FALSE)</f>
        <v>Central Region</v>
      </c>
      <c r="U6024" t="str" cm="1">
        <f t="array" ref="U6024">_xlfn.IFS(CleanedData[[#This Row],[Purchase Amount]]&lt;500,"Low",
CleanedData[[#This Row],[Purchase Amount]]&lt;5000,"Medium",
TRUE,"High")</f>
        <v>Low</v>
      </c>
      <c r="V6024" t="str">
        <f>TEXT(CleanedData[[#This Row],[Date]],"mmmm")</f>
        <v>January</v>
      </c>
      <c r="W6024" t="str">
        <f>"Q"&amp;ROUNDUP(MONTH(CleanedData[[#This Row],[Date]])/3,0)</f>
        <v>Q1</v>
      </c>
      <c r="X6024" t="str">
        <f>IF(CleanedData[[#This Row],[Purchase Amount]]&gt;=5000,"Yes","No")</f>
        <v>No</v>
      </c>
      <c r="Y6024">
        <f>IF(CleanedData[[#This Row],[Recommend]]="Yes",1,0)</f>
        <v>1</v>
      </c>
      <c r="Z6024" s="6">
        <f>CleanedData[[#This Row],[Purchase Amount]]*0.15</f>
        <v>61.823999999999998</v>
      </c>
      <c r="AA6024" s="6">
        <f>CleanedData[[#This Row],[Purchase Amount]]*1.15</f>
        <v>473.98399999999998</v>
      </c>
    </row>
    <row r="6025" spans="1:27" x14ac:dyDescent="0.3">
      <c r="A6025">
        <v>7297</v>
      </c>
      <c r="B6025" t="s">
        <v>6250</v>
      </c>
      <c r="C6025" s="1">
        <v>45376</v>
      </c>
      <c r="E6025" t="s">
        <v>39</v>
      </c>
      <c r="F6025" t="s">
        <v>130</v>
      </c>
      <c r="G6025" t="s">
        <v>210</v>
      </c>
      <c r="H6025">
        <v>4</v>
      </c>
      <c r="I6025" t="s">
        <v>42</v>
      </c>
      <c r="J6025" t="s">
        <v>74</v>
      </c>
      <c r="K6025" t="s">
        <v>44</v>
      </c>
      <c r="L6025" t="s">
        <v>45</v>
      </c>
      <c r="M6025" t="s">
        <v>136</v>
      </c>
      <c r="N6025" t="s">
        <v>96</v>
      </c>
      <c r="O6025" t="s">
        <v>89</v>
      </c>
      <c r="P6025" t="s">
        <v>70</v>
      </c>
      <c r="Q6025" t="s">
        <v>166</v>
      </c>
      <c r="R6025" s="6">
        <f>_xlfn.XLOOKUP(CleanedData[[#This Row],[Product]],'02_Lookup_Tables'!$A$2:$A$126,'02_Lookup_Tables'!$B$2:$B$126)</f>
        <v>13123.97</v>
      </c>
      <c r="S6025" t="str">
        <f>VLOOKUP(CleanedData[[#This Row],[Product]],'02_Lookup_Tables'!$H$2:$I$126,2,FALSE)</f>
        <v>Electronics</v>
      </c>
      <c r="T6025" t="str">
        <f>VLOOKUP(CleanedData[[#This Row],[Province]],'02_Lookup_Tables'!$D$2:$E$10,2, FALSE)</f>
        <v>Eastern Region</v>
      </c>
      <c r="U6025" t="str" cm="1">
        <f t="array" ref="U6025">_xlfn.IFS(CleanedData[[#This Row],[Purchase Amount]]&lt;500,"Low",
CleanedData[[#This Row],[Purchase Amount]]&lt;5000,"Medium",
TRUE,"High")</f>
        <v>High</v>
      </c>
      <c r="V6025" t="str">
        <f>TEXT(CleanedData[[#This Row],[Date]],"mmmm")</f>
        <v>March</v>
      </c>
      <c r="W6025" t="str">
        <f>"Q"&amp;ROUNDUP(MONTH(CleanedData[[#This Row],[Date]])/3,0)</f>
        <v>Q1</v>
      </c>
      <c r="X6025" t="str">
        <f>IF(CleanedData[[#This Row],[Purchase Amount]]&gt;=5000,"Yes","No")</f>
        <v>Yes</v>
      </c>
      <c r="Y6025">
        <f>IF(CleanedData[[#This Row],[Recommend]]="Yes",1,0)</f>
        <v>0</v>
      </c>
      <c r="Z6025" s="6">
        <f>CleanedData[[#This Row],[Purchase Amount]]*0.15</f>
        <v>1968.5954999999999</v>
      </c>
      <c r="AA6025" s="6">
        <f>CleanedData[[#This Row],[Purchase Amount]]*1.15</f>
        <v>15092.565499999999</v>
      </c>
    </row>
    <row r="6026" spans="1:27" x14ac:dyDescent="0.3">
      <c r="A6026">
        <v>7298</v>
      </c>
      <c r="B6026" t="s">
        <v>6251</v>
      </c>
      <c r="C6026" s="1">
        <v>45900</v>
      </c>
      <c r="D6026">
        <v>67</v>
      </c>
      <c r="E6026" t="s">
        <v>39</v>
      </c>
      <c r="F6026" t="s">
        <v>72</v>
      </c>
      <c r="G6026" t="s">
        <v>84</v>
      </c>
      <c r="H6026">
        <v>1</v>
      </c>
      <c r="I6026" t="s">
        <v>42</v>
      </c>
      <c r="J6026" t="s">
        <v>63</v>
      </c>
      <c r="K6026" t="s">
        <v>55</v>
      </c>
      <c r="L6026" t="s">
        <v>45</v>
      </c>
      <c r="M6026" t="s">
        <v>85</v>
      </c>
      <c r="N6026" t="s">
        <v>80</v>
      </c>
      <c r="O6026" t="s">
        <v>48</v>
      </c>
      <c r="P6026" t="s">
        <v>49</v>
      </c>
      <c r="Q6026" t="s">
        <v>97</v>
      </c>
      <c r="R6026" s="6">
        <f>_xlfn.XLOOKUP(CleanedData[[#This Row],[Product]],'02_Lookup_Tables'!$A$2:$A$126,'02_Lookup_Tables'!$B$2:$B$126)</f>
        <v>1158.56</v>
      </c>
      <c r="S6026" t="str">
        <f>VLOOKUP(CleanedData[[#This Row],[Product]],'02_Lookup_Tables'!$H$2:$I$126,2,FALSE)</f>
        <v>Toys &amp; Games</v>
      </c>
      <c r="T6026" t="str">
        <f>VLOOKUP(CleanedData[[#This Row],[Province]],'02_Lookup_Tables'!$D$2:$E$10,2, FALSE)</f>
        <v>Central Region</v>
      </c>
      <c r="U6026" t="str" cm="1">
        <f t="array" ref="U6026">_xlfn.IFS(CleanedData[[#This Row],[Purchase Amount]]&lt;500,"Low",
CleanedData[[#This Row],[Purchase Amount]]&lt;5000,"Medium",
TRUE,"High")</f>
        <v>Medium</v>
      </c>
      <c r="V6026" t="str">
        <f>TEXT(CleanedData[[#This Row],[Date]],"mmmm")</f>
        <v>August</v>
      </c>
      <c r="W6026" t="str">
        <f>"Q"&amp;ROUNDUP(MONTH(CleanedData[[#This Row],[Date]])/3,0)</f>
        <v>Q3</v>
      </c>
      <c r="X6026" t="str">
        <f>IF(CleanedData[[#This Row],[Purchase Amount]]&gt;=5000,"Yes","No")</f>
        <v>No</v>
      </c>
      <c r="Y6026">
        <f>IF(CleanedData[[#This Row],[Recommend]]="Yes",1,0)</f>
        <v>0</v>
      </c>
      <c r="Z6026" s="6">
        <f>CleanedData[[#This Row],[Purchase Amount]]*0.15</f>
        <v>173.78399999999999</v>
      </c>
      <c r="AA6026" s="6">
        <f>CleanedData[[#This Row],[Purchase Amount]]*1.15</f>
        <v>1332.3439999999998</v>
      </c>
    </row>
    <row r="6027" spans="1:27" x14ac:dyDescent="0.3">
      <c r="A6027">
        <v>7300</v>
      </c>
      <c r="B6027" t="s">
        <v>6252</v>
      </c>
      <c r="C6027" s="1">
        <v>45622</v>
      </c>
      <c r="D6027">
        <v>75</v>
      </c>
      <c r="E6027" t="s">
        <v>52</v>
      </c>
      <c r="F6027" t="s">
        <v>83</v>
      </c>
      <c r="G6027" t="s">
        <v>198</v>
      </c>
      <c r="H6027">
        <v>5</v>
      </c>
      <c r="I6027" t="s">
        <v>45</v>
      </c>
      <c r="J6027" t="s">
        <v>63</v>
      </c>
      <c r="K6027" t="s">
        <v>64</v>
      </c>
      <c r="L6027" t="s">
        <v>42</v>
      </c>
      <c r="M6027" t="s">
        <v>165</v>
      </c>
      <c r="N6027" t="s">
        <v>57</v>
      </c>
      <c r="O6027" t="s">
        <v>89</v>
      </c>
      <c r="P6027" t="s">
        <v>70</v>
      </c>
      <c r="Q6027" t="s">
        <v>97</v>
      </c>
      <c r="R6027" s="6">
        <f>_xlfn.XLOOKUP(CleanedData[[#This Row],[Product]],'02_Lookup_Tables'!$A$2:$A$126,'02_Lookup_Tables'!$B$2:$B$126)</f>
        <v>2099.4</v>
      </c>
      <c r="S6027" t="str">
        <f>VLOOKUP(CleanedData[[#This Row],[Product]],'02_Lookup_Tables'!$H$2:$I$126,2,FALSE)</f>
        <v>Sports &amp; Outdoors</v>
      </c>
      <c r="T6027" t="str">
        <f>VLOOKUP(CleanedData[[#This Row],[Province]],'02_Lookup_Tables'!$D$2:$E$10,2, FALSE)</f>
        <v>Western Region</v>
      </c>
      <c r="U6027" t="str" cm="1">
        <f t="array" ref="U6027">_xlfn.IFS(CleanedData[[#This Row],[Purchase Amount]]&lt;500,"Low",
CleanedData[[#This Row],[Purchase Amount]]&lt;5000,"Medium",
TRUE,"High")</f>
        <v>Medium</v>
      </c>
      <c r="V6027" t="str">
        <f>TEXT(CleanedData[[#This Row],[Date]],"mmmm")</f>
        <v>November</v>
      </c>
      <c r="W6027" t="str">
        <f>"Q"&amp;ROUNDUP(MONTH(CleanedData[[#This Row],[Date]])/3,0)</f>
        <v>Q4</v>
      </c>
      <c r="X6027" t="str">
        <f>IF(CleanedData[[#This Row],[Purchase Amount]]&gt;=5000,"Yes","No")</f>
        <v>No</v>
      </c>
      <c r="Y6027">
        <f>IF(CleanedData[[#This Row],[Recommend]]="Yes",1,0)</f>
        <v>1</v>
      </c>
      <c r="Z6027" s="6">
        <f>CleanedData[[#This Row],[Purchase Amount]]*0.15</f>
        <v>314.91000000000003</v>
      </c>
      <c r="AA6027" s="6">
        <f>CleanedData[[#This Row],[Purchase Amount]]*1.15</f>
        <v>2414.31</v>
      </c>
    </row>
    <row r="6028" spans="1:27" x14ac:dyDescent="0.3">
      <c r="A6028">
        <v>7301</v>
      </c>
      <c r="B6028" t="s">
        <v>6253</v>
      </c>
      <c r="C6028" s="1">
        <v>45405</v>
      </c>
      <c r="D6028">
        <v>27</v>
      </c>
      <c r="E6028" t="s">
        <v>60</v>
      </c>
      <c r="F6028" t="s">
        <v>77</v>
      </c>
      <c r="G6028" t="s">
        <v>91</v>
      </c>
      <c r="H6028">
        <v>4</v>
      </c>
      <c r="I6028" t="s">
        <v>42</v>
      </c>
      <c r="J6028" t="s">
        <v>63</v>
      </c>
      <c r="K6028" t="s">
        <v>55</v>
      </c>
      <c r="L6028" t="s">
        <v>42</v>
      </c>
      <c r="M6028" t="s">
        <v>231</v>
      </c>
      <c r="N6028" t="s">
        <v>96</v>
      </c>
      <c r="O6028" t="s">
        <v>89</v>
      </c>
      <c r="P6028" t="s">
        <v>70</v>
      </c>
      <c r="Q6028" t="s">
        <v>58</v>
      </c>
      <c r="R6028" s="6">
        <f>_xlfn.XLOOKUP(CleanedData[[#This Row],[Product]],'02_Lookup_Tables'!$A$2:$A$126,'02_Lookup_Tables'!$B$2:$B$126)</f>
        <v>1370.56</v>
      </c>
      <c r="S6028" t="str">
        <f>VLOOKUP(CleanedData[[#This Row],[Product]],'02_Lookup_Tables'!$H$2:$I$126,2,FALSE)</f>
        <v>Electronics</v>
      </c>
      <c r="T6028" t="str">
        <f>VLOOKUP(CleanedData[[#This Row],[Province]],'02_Lookup_Tables'!$D$2:$E$10,2, FALSE)</f>
        <v>Central Region</v>
      </c>
      <c r="U6028" t="str" cm="1">
        <f t="array" ref="U6028">_xlfn.IFS(CleanedData[[#This Row],[Purchase Amount]]&lt;500,"Low",
CleanedData[[#This Row],[Purchase Amount]]&lt;5000,"Medium",
TRUE,"High")</f>
        <v>Medium</v>
      </c>
      <c r="V6028" t="str">
        <f>TEXT(CleanedData[[#This Row],[Date]],"mmmm")</f>
        <v>April</v>
      </c>
      <c r="W6028" t="str">
        <f>"Q"&amp;ROUNDUP(MONTH(CleanedData[[#This Row],[Date]])/3,0)</f>
        <v>Q2</v>
      </c>
      <c r="X6028" t="str">
        <f>IF(CleanedData[[#This Row],[Purchase Amount]]&gt;=5000,"Yes","No")</f>
        <v>No</v>
      </c>
      <c r="Y6028">
        <f>IF(CleanedData[[#This Row],[Recommend]]="Yes",1,0)</f>
        <v>0</v>
      </c>
      <c r="Z6028" s="6">
        <f>CleanedData[[#This Row],[Purchase Amount]]*0.15</f>
        <v>205.58399999999997</v>
      </c>
      <c r="AA6028" s="6">
        <f>CleanedData[[#This Row],[Purchase Amount]]*1.15</f>
        <v>1576.1439999999998</v>
      </c>
    </row>
    <row r="6029" spans="1:27" x14ac:dyDescent="0.3">
      <c r="A6029">
        <v>7302</v>
      </c>
      <c r="B6029" t="s">
        <v>6254</v>
      </c>
      <c r="C6029" s="1">
        <v>45733</v>
      </c>
      <c r="D6029">
        <v>58</v>
      </c>
      <c r="E6029" t="s">
        <v>39</v>
      </c>
      <c r="F6029" t="s">
        <v>72</v>
      </c>
      <c r="G6029" t="s">
        <v>294</v>
      </c>
      <c r="H6029">
        <v>2</v>
      </c>
      <c r="I6029" t="s">
        <v>42</v>
      </c>
      <c r="J6029" t="s">
        <v>43</v>
      </c>
      <c r="K6029" t="s">
        <v>55</v>
      </c>
      <c r="L6029" t="s">
        <v>42</v>
      </c>
      <c r="M6029" t="s">
        <v>151</v>
      </c>
      <c r="N6029" t="s">
        <v>47</v>
      </c>
      <c r="O6029" t="s">
        <v>89</v>
      </c>
      <c r="P6029" t="s">
        <v>49</v>
      </c>
      <c r="Q6029" t="s">
        <v>50</v>
      </c>
      <c r="R6029" s="6">
        <f>_xlfn.XLOOKUP(CleanedData[[#This Row],[Product]],'02_Lookup_Tables'!$A$2:$A$126,'02_Lookup_Tables'!$B$2:$B$126)</f>
        <v>16291.52</v>
      </c>
      <c r="S6029" t="str">
        <f>VLOOKUP(CleanedData[[#This Row],[Product]],'02_Lookup_Tables'!$H$2:$I$126,2,FALSE)</f>
        <v>Home Devices</v>
      </c>
      <c r="T6029" t="str">
        <f>VLOOKUP(CleanedData[[#This Row],[Province]],'02_Lookup_Tables'!$D$2:$E$10,2, FALSE)</f>
        <v>Central Region</v>
      </c>
      <c r="U6029" t="str" cm="1">
        <f t="array" ref="U6029">_xlfn.IFS(CleanedData[[#This Row],[Purchase Amount]]&lt;500,"Low",
CleanedData[[#This Row],[Purchase Amount]]&lt;5000,"Medium",
TRUE,"High")</f>
        <v>High</v>
      </c>
      <c r="V6029" t="str">
        <f>TEXT(CleanedData[[#This Row],[Date]],"mmmm")</f>
        <v>March</v>
      </c>
      <c r="W6029" t="str">
        <f>"Q"&amp;ROUNDUP(MONTH(CleanedData[[#This Row],[Date]])/3,0)</f>
        <v>Q1</v>
      </c>
      <c r="X6029" t="str">
        <f>IF(CleanedData[[#This Row],[Purchase Amount]]&gt;=5000,"Yes","No")</f>
        <v>Yes</v>
      </c>
      <c r="Y6029">
        <f>IF(CleanedData[[#This Row],[Recommend]]="Yes",1,0)</f>
        <v>0</v>
      </c>
      <c r="Z6029" s="6">
        <f>CleanedData[[#This Row],[Purchase Amount]]*0.15</f>
        <v>2443.7280000000001</v>
      </c>
      <c r="AA6029" s="6">
        <f>CleanedData[[#This Row],[Purchase Amount]]*1.15</f>
        <v>18735.248</v>
      </c>
    </row>
    <row r="6030" spans="1:27" x14ac:dyDescent="0.3">
      <c r="A6030">
        <v>7304</v>
      </c>
      <c r="B6030" t="s">
        <v>6255</v>
      </c>
      <c r="C6030" s="1">
        <v>45755</v>
      </c>
      <c r="D6030">
        <v>42</v>
      </c>
      <c r="E6030" t="s">
        <v>52</v>
      </c>
      <c r="F6030" t="s">
        <v>125</v>
      </c>
      <c r="G6030" t="s">
        <v>284</v>
      </c>
      <c r="H6030">
        <v>3</v>
      </c>
      <c r="I6030" t="s">
        <v>45</v>
      </c>
      <c r="J6030" t="s">
        <v>54</v>
      </c>
      <c r="K6030" t="s">
        <v>44</v>
      </c>
      <c r="L6030" t="s">
        <v>42</v>
      </c>
      <c r="M6030" t="s">
        <v>180</v>
      </c>
      <c r="N6030" t="s">
        <v>48</v>
      </c>
      <c r="O6030" t="s">
        <v>89</v>
      </c>
      <c r="P6030" t="s">
        <v>49</v>
      </c>
      <c r="Q6030" t="s">
        <v>81</v>
      </c>
      <c r="R6030" s="6">
        <f>_xlfn.XLOOKUP(CleanedData[[#This Row],[Product]],'02_Lookup_Tables'!$A$2:$A$126,'02_Lookup_Tables'!$B$2:$B$126)</f>
        <v>6698.54</v>
      </c>
      <c r="S6030" t="str">
        <f>VLOOKUP(CleanedData[[#This Row],[Product]],'02_Lookup_Tables'!$H$2:$I$126,2,FALSE)</f>
        <v>Electronics</v>
      </c>
      <c r="T6030" t="str">
        <f>VLOOKUP(CleanedData[[#This Row],[Province]],'02_Lookup_Tables'!$D$2:$E$10,2, FALSE)</f>
        <v>Western Region</v>
      </c>
      <c r="U6030" t="str" cm="1">
        <f t="array" ref="U6030">_xlfn.IFS(CleanedData[[#This Row],[Purchase Amount]]&lt;500,"Low",
CleanedData[[#This Row],[Purchase Amount]]&lt;5000,"Medium",
TRUE,"High")</f>
        <v>High</v>
      </c>
      <c r="V6030" t="str">
        <f>TEXT(CleanedData[[#This Row],[Date]],"mmmm")</f>
        <v>April</v>
      </c>
      <c r="W6030" t="str">
        <f>"Q"&amp;ROUNDUP(MONTH(CleanedData[[#This Row],[Date]])/3,0)</f>
        <v>Q2</v>
      </c>
      <c r="X6030" t="str">
        <f>IF(CleanedData[[#This Row],[Purchase Amount]]&gt;=5000,"Yes","No")</f>
        <v>Yes</v>
      </c>
      <c r="Y6030">
        <f>IF(CleanedData[[#This Row],[Recommend]]="Yes",1,0)</f>
        <v>1</v>
      </c>
      <c r="Z6030" s="6">
        <f>CleanedData[[#This Row],[Purchase Amount]]*0.15</f>
        <v>1004.7809999999999</v>
      </c>
      <c r="AA6030" s="6">
        <f>CleanedData[[#This Row],[Purchase Amount]]*1.15</f>
        <v>7703.320999999999</v>
      </c>
    </row>
    <row r="6031" spans="1:27" x14ac:dyDescent="0.3">
      <c r="A6031">
        <v>7305</v>
      </c>
      <c r="B6031" t="s">
        <v>6256</v>
      </c>
      <c r="C6031" s="1">
        <v>45812</v>
      </c>
      <c r="D6031">
        <v>34</v>
      </c>
      <c r="E6031" t="s">
        <v>39</v>
      </c>
      <c r="F6031" t="s">
        <v>61</v>
      </c>
      <c r="G6031" t="s">
        <v>269</v>
      </c>
      <c r="H6031">
        <v>3</v>
      </c>
      <c r="I6031" t="s">
        <v>42</v>
      </c>
      <c r="J6031" t="s">
        <v>63</v>
      </c>
      <c r="K6031" t="s">
        <v>44</v>
      </c>
      <c r="L6031" t="s">
        <v>42</v>
      </c>
      <c r="N6031" t="s">
        <v>48</v>
      </c>
      <c r="O6031" t="s">
        <v>134</v>
      </c>
      <c r="P6031" t="s">
        <v>8646</v>
      </c>
      <c r="Q6031" t="s">
        <v>58</v>
      </c>
      <c r="R6031" s="6">
        <f>_xlfn.XLOOKUP(CleanedData[[#This Row],[Product]],'02_Lookup_Tables'!$A$2:$A$126,'02_Lookup_Tables'!$B$2:$B$126)</f>
        <v>1604.87</v>
      </c>
      <c r="S6031" t="str">
        <f>VLOOKUP(CleanedData[[#This Row],[Product]],'02_Lookup_Tables'!$H$2:$I$126,2,FALSE)</f>
        <v>Accessories</v>
      </c>
      <c r="T6031" t="str">
        <f>VLOOKUP(CleanedData[[#This Row],[Province]],'02_Lookup_Tables'!$D$2:$E$10,2, FALSE)</f>
        <v>Southern Region</v>
      </c>
      <c r="U6031" t="str" cm="1">
        <f t="array" ref="U6031">_xlfn.IFS(CleanedData[[#This Row],[Purchase Amount]]&lt;500,"Low",
CleanedData[[#This Row],[Purchase Amount]]&lt;5000,"Medium",
TRUE,"High")</f>
        <v>Medium</v>
      </c>
      <c r="V6031" t="str">
        <f>TEXT(CleanedData[[#This Row],[Date]],"mmmm")</f>
        <v>June</v>
      </c>
      <c r="W6031" t="str">
        <f>"Q"&amp;ROUNDUP(MONTH(CleanedData[[#This Row],[Date]])/3,0)</f>
        <v>Q2</v>
      </c>
      <c r="X6031" t="str">
        <f>IF(CleanedData[[#This Row],[Purchase Amount]]&gt;=5000,"Yes","No")</f>
        <v>No</v>
      </c>
      <c r="Y6031">
        <f>IF(CleanedData[[#This Row],[Recommend]]="Yes",1,0)</f>
        <v>0</v>
      </c>
      <c r="Z6031" s="6">
        <f>CleanedData[[#This Row],[Purchase Amount]]*0.15</f>
        <v>240.73049999999998</v>
      </c>
      <c r="AA6031" s="6">
        <f>CleanedData[[#This Row],[Purchase Amount]]*1.15</f>
        <v>1845.6004999999998</v>
      </c>
    </row>
    <row r="6032" spans="1:27" x14ac:dyDescent="0.3">
      <c r="A6032">
        <v>7306</v>
      </c>
      <c r="B6032" t="s">
        <v>6257</v>
      </c>
      <c r="C6032" s="1">
        <v>45683</v>
      </c>
      <c r="D6032">
        <v>76</v>
      </c>
      <c r="E6032" t="s">
        <v>52</v>
      </c>
      <c r="F6032" t="s">
        <v>68</v>
      </c>
      <c r="G6032" t="s">
        <v>309</v>
      </c>
      <c r="H6032">
        <v>2</v>
      </c>
      <c r="I6032" t="s">
        <v>42</v>
      </c>
      <c r="J6032" t="s">
        <v>69</v>
      </c>
      <c r="K6032" t="s">
        <v>64</v>
      </c>
      <c r="L6032" t="s">
        <v>42</v>
      </c>
      <c r="M6032" t="s">
        <v>140</v>
      </c>
      <c r="N6032" t="s">
        <v>47</v>
      </c>
      <c r="O6032" t="s">
        <v>148</v>
      </c>
      <c r="P6032" t="s">
        <v>70</v>
      </c>
      <c r="Q6032" t="s">
        <v>97</v>
      </c>
      <c r="R6032" s="6">
        <f>_xlfn.XLOOKUP(CleanedData[[#This Row],[Product]],'02_Lookup_Tables'!$A$2:$A$126,'02_Lookup_Tables'!$B$2:$B$126)</f>
        <v>353.21</v>
      </c>
      <c r="S6032" t="str">
        <f>VLOOKUP(CleanedData[[#This Row],[Product]],'02_Lookup_Tables'!$H$2:$I$126,2,FALSE)</f>
        <v>Food</v>
      </c>
      <c r="T6032" t="str">
        <f>VLOOKUP(CleanedData[[#This Row],[Province]],'02_Lookup_Tables'!$D$2:$E$10,2, FALSE)</f>
        <v>Northern Region</v>
      </c>
      <c r="U6032" t="str" cm="1">
        <f t="array" ref="U6032">_xlfn.IFS(CleanedData[[#This Row],[Purchase Amount]]&lt;500,"Low",
CleanedData[[#This Row],[Purchase Amount]]&lt;5000,"Medium",
TRUE,"High")</f>
        <v>Low</v>
      </c>
      <c r="V6032" t="str">
        <f>TEXT(CleanedData[[#This Row],[Date]],"mmmm")</f>
        <v>January</v>
      </c>
      <c r="W6032" t="str">
        <f>"Q"&amp;ROUNDUP(MONTH(CleanedData[[#This Row],[Date]])/3,0)</f>
        <v>Q1</v>
      </c>
      <c r="X6032" t="str">
        <f>IF(CleanedData[[#This Row],[Purchase Amount]]&gt;=5000,"Yes","No")</f>
        <v>No</v>
      </c>
      <c r="Y6032">
        <f>IF(CleanedData[[#This Row],[Recommend]]="Yes",1,0)</f>
        <v>0</v>
      </c>
      <c r="Z6032" s="6">
        <f>CleanedData[[#This Row],[Purchase Amount]]*0.15</f>
        <v>52.981499999999997</v>
      </c>
      <c r="AA6032" s="6">
        <f>CleanedData[[#This Row],[Purchase Amount]]*1.15</f>
        <v>406.19149999999996</v>
      </c>
    </row>
    <row r="6033" spans="1:27" x14ac:dyDescent="0.3">
      <c r="A6033">
        <v>7307</v>
      </c>
      <c r="B6033" t="s">
        <v>6258</v>
      </c>
      <c r="C6033" s="1">
        <v>45374</v>
      </c>
      <c r="D6033">
        <v>24</v>
      </c>
      <c r="E6033" t="s">
        <v>60</v>
      </c>
      <c r="F6033" t="s">
        <v>130</v>
      </c>
      <c r="G6033" t="s">
        <v>336</v>
      </c>
      <c r="H6033">
        <v>2</v>
      </c>
      <c r="I6033" t="s">
        <v>45</v>
      </c>
      <c r="J6033" t="s">
        <v>63</v>
      </c>
      <c r="K6033" t="s">
        <v>64</v>
      </c>
      <c r="L6033" t="s">
        <v>45</v>
      </c>
      <c r="M6033" t="s">
        <v>92</v>
      </c>
      <c r="N6033" t="s">
        <v>47</v>
      </c>
      <c r="O6033" t="s">
        <v>89</v>
      </c>
      <c r="P6033" t="s">
        <v>49</v>
      </c>
      <c r="Q6033" t="s">
        <v>66</v>
      </c>
      <c r="R6033" s="6">
        <f>_xlfn.XLOOKUP(CleanedData[[#This Row],[Product]],'02_Lookup_Tables'!$A$2:$A$126,'02_Lookup_Tables'!$B$2:$B$126)</f>
        <v>812.2</v>
      </c>
      <c r="S6033" t="str">
        <f>VLOOKUP(CleanedData[[#This Row],[Product]],'02_Lookup_Tables'!$H$2:$I$126,2,FALSE)</f>
        <v>Sports &amp; Outdoors</v>
      </c>
      <c r="T6033" t="str">
        <f>VLOOKUP(CleanedData[[#This Row],[Province]],'02_Lookup_Tables'!$D$2:$E$10,2, FALSE)</f>
        <v>Eastern Region</v>
      </c>
      <c r="U6033" t="str" cm="1">
        <f t="array" ref="U6033">_xlfn.IFS(CleanedData[[#This Row],[Purchase Amount]]&lt;500,"Low",
CleanedData[[#This Row],[Purchase Amount]]&lt;5000,"Medium",
TRUE,"High")</f>
        <v>Medium</v>
      </c>
      <c r="V6033" t="str">
        <f>TEXT(CleanedData[[#This Row],[Date]],"mmmm")</f>
        <v>March</v>
      </c>
      <c r="W6033" t="str">
        <f>"Q"&amp;ROUNDUP(MONTH(CleanedData[[#This Row],[Date]])/3,0)</f>
        <v>Q1</v>
      </c>
      <c r="X6033" t="str">
        <f>IF(CleanedData[[#This Row],[Purchase Amount]]&gt;=5000,"Yes","No")</f>
        <v>No</v>
      </c>
      <c r="Y6033">
        <f>IF(CleanedData[[#This Row],[Recommend]]="Yes",1,0)</f>
        <v>1</v>
      </c>
      <c r="Z6033" s="6">
        <f>CleanedData[[#This Row],[Purchase Amount]]*0.15</f>
        <v>121.83</v>
      </c>
      <c r="AA6033" s="6">
        <f>CleanedData[[#This Row],[Purchase Amount]]*1.15</f>
        <v>934.03</v>
      </c>
    </row>
    <row r="6034" spans="1:27" x14ac:dyDescent="0.3">
      <c r="A6034">
        <v>7308</v>
      </c>
      <c r="B6034" t="s">
        <v>6259</v>
      </c>
      <c r="C6034" s="1">
        <v>45935</v>
      </c>
      <c r="D6034">
        <v>70</v>
      </c>
      <c r="E6034" t="s">
        <v>60</v>
      </c>
      <c r="F6034" t="s">
        <v>108</v>
      </c>
      <c r="G6034" t="s">
        <v>198</v>
      </c>
      <c r="H6034">
        <v>2</v>
      </c>
      <c r="I6034" t="s">
        <v>42</v>
      </c>
      <c r="J6034" t="s">
        <v>74</v>
      </c>
      <c r="K6034" t="s">
        <v>55</v>
      </c>
      <c r="L6034" t="s">
        <v>42</v>
      </c>
      <c r="M6034" t="s">
        <v>88</v>
      </c>
      <c r="N6034" t="s">
        <v>47</v>
      </c>
      <c r="O6034" t="s">
        <v>89</v>
      </c>
      <c r="P6034" t="s">
        <v>49</v>
      </c>
      <c r="Q6034" t="s">
        <v>97</v>
      </c>
      <c r="R6034" s="6">
        <f>_xlfn.XLOOKUP(CleanedData[[#This Row],[Product]],'02_Lookup_Tables'!$A$2:$A$126,'02_Lookup_Tables'!$B$2:$B$126)</f>
        <v>2099.4</v>
      </c>
      <c r="S6034" t="str">
        <f>VLOOKUP(CleanedData[[#This Row],[Product]],'02_Lookup_Tables'!$H$2:$I$126,2,FALSE)</f>
        <v>Sports &amp; Outdoors</v>
      </c>
      <c r="T6034" t="str">
        <f>VLOOKUP(CleanedData[[#This Row],[Province]],'02_Lookup_Tables'!$D$2:$E$10,2, FALSE)</f>
        <v>Gauteng Region</v>
      </c>
      <c r="U6034" t="str" cm="1">
        <f t="array" ref="U6034">_xlfn.IFS(CleanedData[[#This Row],[Purchase Amount]]&lt;500,"Low",
CleanedData[[#This Row],[Purchase Amount]]&lt;5000,"Medium",
TRUE,"High")</f>
        <v>Medium</v>
      </c>
      <c r="V6034" t="str">
        <f>TEXT(CleanedData[[#This Row],[Date]],"mmmm")</f>
        <v>October</v>
      </c>
      <c r="W6034" t="str">
        <f>"Q"&amp;ROUNDUP(MONTH(CleanedData[[#This Row],[Date]])/3,0)</f>
        <v>Q4</v>
      </c>
      <c r="X6034" t="str">
        <f>IF(CleanedData[[#This Row],[Purchase Amount]]&gt;=5000,"Yes","No")</f>
        <v>No</v>
      </c>
      <c r="Y6034">
        <f>IF(CleanedData[[#This Row],[Recommend]]="Yes",1,0)</f>
        <v>0</v>
      </c>
      <c r="Z6034" s="6">
        <f>CleanedData[[#This Row],[Purchase Amount]]*0.15</f>
        <v>314.91000000000003</v>
      </c>
      <c r="AA6034" s="6">
        <f>CleanedData[[#This Row],[Purchase Amount]]*1.15</f>
        <v>2414.31</v>
      </c>
    </row>
    <row r="6035" spans="1:27" x14ac:dyDescent="0.3">
      <c r="A6035">
        <v>7309</v>
      </c>
      <c r="B6035" t="s">
        <v>6260</v>
      </c>
      <c r="C6035" s="1">
        <v>45863</v>
      </c>
      <c r="D6035">
        <v>61</v>
      </c>
      <c r="E6035" t="s">
        <v>60</v>
      </c>
      <c r="F6035" t="s">
        <v>68</v>
      </c>
      <c r="G6035" t="s">
        <v>378</v>
      </c>
      <c r="H6035">
        <v>5</v>
      </c>
      <c r="I6035" t="s">
        <v>45</v>
      </c>
      <c r="J6035" t="s">
        <v>54</v>
      </c>
      <c r="K6035" t="s">
        <v>64</v>
      </c>
      <c r="L6035" t="s">
        <v>45</v>
      </c>
      <c r="M6035" t="s">
        <v>184</v>
      </c>
      <c r="N6035" t="s">
        <v>57</v>
      </c>
      <c r="O6035" t="s">
        <v>148</v>
      </c>
      <c r="P6035" t="s">
        <v>49</v>
      </c>
      <c r="Q6035" t="s">
        <v>50</v>
      </c>
      <c r="R6035" s="6">
        <f>_xlfn.XLOOKUP(CleanedData[[#This Row],[Product]],'02_Lookup_Tables'!$A$2:$A$126,'02_Lookup_Tables'!$B$2:$B$126)</f>
        <v>40.11</v>
      </c>
      <c r="S6035" t="str">
        <f>VLOOKUP(CleanedData[[#This Row],[Product]],'02_Lookup_Tables'!$H$2:$I$126,2,FALSE)</f>
        <v>Food</v>
      </c>
      <c r="T6035" t="str">
        <f>VLOOKUP(CleanedData[[#This Row],[Province]],'02_Lookup_Tables'!$D$2:$E$10,2, FALSE)</f>
        <v>Northern Region</v>
      </c>
      <c r="U6035" t="str" cm="1">
        <f t="array" ref="U6035">_xlfn.IFS(CleanedData[[#This Row],[Purchase Amount]]&lt;500,"Low",
CleanedData[[#This Row],[Purchase Amount]]&lt;5000,"Medium",
TRUE,"High")</f>
        <v>Low</v>
      </c>
      <c r="V6035" t="str">
        <f>TEXT(CleanedData[[#This Row],[Date]],"mmmm")</f>
        <v>July</v>
      </c>
      <c r="W6035" t="str">
        <f>"Q"&amp;ROUNDUP(MONTH(CleanedData[[#This Row],[Date]])/3,0)</f>
        <v>Q3</v>
      </c>
      <c r="X6035" t="str">
        <f>IF(CleanedData[[#This Row],[Purchase Amount]]&gt;=5000,"Yes","No")</f>
        <v>No</v>
      </c>
      <c r="Y6035">
        <f>IF(CleanedData[[#This Row],[Recommend]]="Yes",1,0)</f>
        <v>1</v>
      </c>
      <c r="Z6035" s="6">
        <f>CleanedData[[#This Row],[Purchase Amount]]*0.15</f>
        <v>6.0164999999999997</v>
      </c>
      <c r="AA6035" s="6">
        <f>CleanedData[[#This Row],[Purchase Amount]]*1.15</f>
        <v>46.126499999999993</v>
      </c>
    </row>
    <row r="6036" spans="1:27" x14ac:dyDescent="0.3">
      <c r="A6036">
        <v>7310</v>
      </c>
      <c r="B6036" t="s">
        <v>6261</v>
      </c>
      <c r="C6036" s="1">
        <v>45807</v>
      </c>
      <c r="E6036" t="s">
        <v>52</v>
      </c>
      <c r="F6036" t="s">
        <v>83</v>
      </c>
      <c r="G6036" t="s">
        <v>381</v>
      </c>
      <c r="H6036">
        <v>5</v>
      </c>
      <c r="I6036" t="s">
        <v>45</v>
      </c>
      <c r="J6036" t="s">
        <v>74</v>
      </c>
      <c r="K6036" t="s">
        <v>64</v>
      </c>
      <c r="L6036" t="s">
        <v>42</v>
      </c>
      <c r="M6036" t="s">
        <v>236</v>
      </c>
      <c r="N6036" t="s">
        <v>57</v>
      </c>
      <c r="O6036" t="s">
        <v>89</v>
      </c>
      <c r="P6036" t="s">
        <v>70</v>
      </c>
      <c r="Q6036" t="s">
        <v>166</v>
      </c>
      <c r="R6036" s="6">
        <f>_xlfn.XLOOKUP(CleanedData[[#This Row],[Product]],'02_Lookup_Tables'!$A$2:$A$126,'02_Lookup_Tables'!$B$2:$B$126)</f>
        <v>786.78</v>
      </c>
      <c r="S6036" t="str">
        <f>VLOOKUP(CleanedData[[#This Row],[Product]],'02_Lookup_Tables'!$H$2:$I$126,2,FALSE)</f>
        <v>Apparel</v>
      </c>
      <c r="T6036" t="str">
        <f>VLOOKUP(CleanedData[[#This Row],[Province]],'02_Lookup_Tables'!$D$2:$E$10,2, FALSE)</f>
        <v>Western Region</v>
      </c>
      <c r="U6036" t="str" cm="1">
        <f t="array" ref="U6036">_xlfn.IFS(CleanedData[[#This Row],[Purchase Amount]]&lt;500,"Low",
CleanedData[[#This Row],[Purchase Amount]]&lt;5000,"Medium",
TRUE,"High")</f>
        <v>Medium</v>
      </c>
      <c r="V6036" t="str">
        <f>TEXT(CleanedData[[#This Row],[Date]],"mmmm")</f>
        <v>May</v>
      </c>
      <c r="W6036" t="str">
        <f>"Q"&amp;ROUNDUP(MONTH(CleanedData[[#This Row],[Date]])/3,0)</f>
        <v>Q2</v>
      </c>
      <c r="X6036" t="str">
        <f>IF(CleanedData[[#This Row],[Purchase Amount]]&gt;=5000,"Yes","No")</f>
        <v>No</v>
      </c>
      <c r="Y6036">
        <f>IF(CleanedData[[#This Row],[Recommend]]="Yes",1,0)</f>
        <v>1</v>
      </c>
      <c r="Z6036" s="6">
        <f>CleanedData[[#This Row],[Purchase Amount]]*0.15</f>
        <v>118.017</v>
      </c>
      <c r="AA6036" s="6">
        <f>CleanedData[[#This Row],[Purchase Amount]]*1.15</f>
        <v>904.79699999999991</v>
      </c>
    </row>
    <row r="6037" spans="1:27" x14ac:dyDescent="0.3">
      <c r="A6037">
        <v>7311</v>
      </c>
      <c r="B6037" t="s">
        <v>6262</v>
      </c>
      <c r="C6037" s="1">
        <v>45867</v>
      </c>
      <c r="D6037">
        <v>42</v>
      </c>
      <c r="E6037" t="s">
        <v>39</v>
      </c>
      <c r="F6037" t="s">
        <v>130</v>
      </c>
      <c r="G6037" t="s">
        <v>693</v>
      </c>
      <c r="H6037">
        <v>5</v>
      </c>
      <c r="I6037" t="s">
        <v>45</v>
      </c>
      <c r="J6037" t="s">
        <v>69</v>
      </c>
      <c r="K6037" t="s">
        <v>64</v>
      </c>
      <c r="L6037" t="s">
        <v>45</v>
      </c>
      <c r="M6037" t="s">
        <v>88</v>
      </c>
      <c r="N6037" t="s">
        <v>57</v>
      </c>
      <c r="O6037" t="s">
        <v>89</v>
      </c>
      <c r="P6037" t="s">
        <v>70</v>
      </c>
      <c r="Q6037" t="s">
        <v>81</v>
      </c>
      <c r="R6037" s="6">
        <f>_xlfn.XLOOKUP(CleanedData[[#This Row],[Product]],'02_Lookup_Tables'!$A$2:$A$126,'02_Lookup_Tables'!$B$2:$B$126)</f>
        <v>618.72</v>
      </c>
      <c r="S6037" t="str">
        <f>VLOOKUP(CleanedData[[#This Row],[Product]],'02_Lookup_Tables'!$H$2:$I$126,2,FALSE)</f>
        <v>Sports &amp; Outdoors</v>
      </c>
      <c r="T6037" t="str">
        <f>VLOOKUP(CleanedData[[#This Row],[Province]],'02_Lookup_Tables'!$D$2:$E$10,2, FALSE)</f>
        <v>Eastern Region</v>
      </c>
      <c r="U6037" t="str" cm="1">
        <f t="array" ref="U6037">_xlfn.IFS(CleanedData[[#This Row],[Purchase Amount]]&lt;500,"Low",
CleanedData[[#This Row],[Purchase Amount]]&lt;5000,"Medium",
TRUE,"High")</f>
        <v>Medium</v>
      </c>
      <c r="V6037" t="str">
        <f>TEXT(CleanedData[[#This Row],[Date]],"mmmm")</f>
        <v>July</v>
      </c>
      <c r="W6037" t="str">
        <f>"Q"&amp;ROUNDUP(MONTH(CleanedData[[#This Row],[Date]])/3,0)</f>
        <v>Q3</v>
      </c>
      <c r="X6037" t="str">
        <f>IF(CleanedData[[#This Row],[Purchase Amount]]&gt;=5000,"Yes","No")</f>
        <v>No</v>
      </c>
      <c r="Y6037">
        <f>IF(CleanedData[[#This Row],[Recommend]]="Yes",1,0)</f>
        <v>1</v>
      </c>
      <c r="Z6037" s="6">
        <f>CleanedData[[#This Row],[Purchase Amount]]*0.15</f>
        <v>92.808000000000007</v>
      </c>
      <c r="AA6037" s="6">
        <f>CleanedData[[#This Row],[Purchase Amount]]*1.15</f>
        <v>711.52800000000002</v>
      </c>
    </row>
    <row r="6038" spans="1:27" x14ac:dyDescent="0.3">
      <c r="A6038">
        <v>7312</v>
      </c>
      <c r="B6038" t="s">
        <v>6263</v>
      </c>
      <c r="C6038" s="1">
        <v>45423</v>
      </c>
      <c r="D6038">
        <v>50</v>
      </c>
      <c r="E6038" t="s">
        <v>60</v>
      </c>
      <c r="F6038" t="s">
        <v>125</v>
      </c>
      <c r="G6038" t="s">
        <v>53</v>
      </c>
      <c r="H6038">
        <v>5</v>
      </c>
      <c r="I6038" t="s">
        <v>45</v>
      </c>
      <c r="J6038" t="s">
        <v>69</v>
      </c>
      <c r="K6038" t="s">
        <v>55</v>
      </c>
      <c r="L6038" t="s">
        <v>45</v>
      </c>
      <c r="M6038" t="s">
        <v>151</v>
      </c>
      <c r="N6038" t="s">
        <v>57</v>
      </c>
      <c r="O6038" t="s">
        <v>89</v>
      </c>
      <c r="P6038" t="s">
        <v>70</v>
      </c>
      <c r="Q6038" t="s">
        <v>93</v>
      </c>
      <c r="R6038" s="6">
        <f>_xlfn.XLOOKUP(CleanedData[[#This Row],[Product]],'02_Lookup_Tables'!$A$2:$A$126,'02_Lookup_Tables'!$B$2:$B$126)</f>
        <v>444.38</v>
      </c>
      <c r="S6038" t="str">
        <f>VLOOKUP(CleanedData[[#This Row],[Product]],'02_Lookup_Tables'!$H$2:$I$126,2,FALSE)</f>
        <v>Beauty &amp; Personal Care</v>
      </c>
      <c r="T6038" t="str">
        <f>VLOOKUP(CleanedData[[#This Row],[Province]],'02_Lookup_Tables'!$D$2:$E$10,2, FALSE)</f>
        <v>Western Region</v>
      </c>
      <c r="U6038" t="str" cm="1">
        <f t="array" ref="U6038">_xlfn.IFS(CleanedData[[#This Row],[Purchase Amount]]&lt;500,"Low",
CleanedData[[#This Row],[Purchase Amount]]&lt;5000,"Medium",
TRUE,"High")</f>
        <v>Low</v>
      </c>
      <c r="V6038" t="str">
        <f>TEXT(CleanedData[[#This Row],[Date]],"mmmm")</f>
        <v>May</v>
      </c>
      <c r="W6038" t="str">
        <f>"Q"&amp;ROUNDUP(MONTH(CleanedData[[#This Row],[Date]])/3,0)</f>
        <v>Q2</v>
      </c>
      <c r="X6038" t="str">
        <f>IF(CleanedData[[#This Row],[Purchase Amount]]&gt;=5000,"Yes","No")</f>
        <v>No</v>
      </c>
      <c r="Y6038">
        <f>IF(CleanedData[[#This Row],[Recommend]]="Yes",1,0)</f>
        <v>1</v>
      </c>
      <c r="Z6038" s="6">
        <f>CleanedData[[#This Row],[Purchase Amount]]*0.15</f>
        <v>66.656999999999996</v>
      </c>
      <c r="AA6038" s="6">
        <f>CleanedData[[#This Row],[Purchase Amount]]*1.15</f>
        <v>511.03699999999998</v>
      </c>
    </row>
    <row r="6039" spans="1:27" x14ac:dyDescent="0.3">
      <c r="A6039">
        <v>7313</v>
      </c>
      <c r="B6039" t="s">
        <v>6264</v>
      </c>
      <c r="C6039" s="1">
        <v>45930</v>
      </c>
      <c r="D6039">
        <v>76</v>
      </c>
      <c r="E6039" t="s">
        <v>60</v>
      </c>
      <c r="F6039" t="s">
        <v>77</v>
      </c>
      <c r="G6039" t="s">
        <v>216</v>
      </c>
      <c r="H6039">
        <v>3</v>
      </c>
      <c r="I6039" t="s">
        <v>45</v>
      </c>
      <c r="J6039" t="s">
        <v>43</v>
      </c>
      <c r="K6039" t="s">
        <v>64</v>
      </c>
      <c r="L6039" t="s">
        <v>45</v>
      </c>
      <c r="M6039" t="s">
        <v>56</v>
      </c>
      <c r="N6039" t="s">
        <v>48</v>
      </c>
      <c r="O6039" t="s">
        <v>148</v>
      </c>
      <c r="P6039" t="s">
        <v>49</v>
      </c>
      <c r="Q6039" t="s">
        <v>97</v>
      </c>
      <c r="R6039" s="6">
        <f>_xlfn.XLOOKUP(CleanedData[[#This Row],[Product]],'02_Lookup_Tables'!$A$2:$A$126,'02_Lookup_Tables'!$B$2:$B$126)</f>
        <v>929.55</v>
      </c>
      <c r="S6039" t="str">
        <f>VLOOKUP(CleanedData[[#This Row],[Product]],'02_Lookup_Tables'!$H$2:$I$126,2,FALSE)</f>
        <v>Accessories</v>
      </c>
      <c r="T6039" t="str">
        <f>VLOOKUP(CleanedData[[#This Row],[Province]],'02_Lookup_Tables'!$D$2:$E$10,2, FALSE)</f>
        <v>Central Region</v>
      </c>
      <c r="U6039" t="str" cm="1">
        <f t="array" ref="U6039">_xlfn.IFS(CleanedData[[#This Row],[Purchase Amount]]&lt;500,"Low",
CleanedData[[#This Row],[Purchase Amount]]&lt;5000,"Medium",
TRUE,"High")</f>
        <v>Medium</v>
      </c>
      <c r="V6039" t="str">
        <f>TEXT(CleanedData[[#This Row],[Date]],"mmmm")</f>
        <v>September</v>
      </c>
      <c r="W6039" t="str">
        <f>"Q"&amp;ROUNDUP(MONTH(CleanedData[[#This Row],[Date]])/3,0)</f>
        <v>Q3</v>
      </c>
      <c r="X6039" t="str">
        <f>IF(CleanedData[[#This Row],[Purchase Amount]]&gt;=5000,"Yes","No")</f>
        <v>No</v>
      </c>
      <c r="Y6039">
        <f>IF(CleanedData[[#This Row],[Recommend]]="Yes",1,0)</f>
        <v>1</v>
      </c>
      <c r="Z6039" s="6">
        <f>CleanedData[[#This Row],[Purchase Amount]]*0.15</f>
        <v>139.43249999999998</v>
      </c>
      <c r="AA6039" s="6">
        <f>CleanedData[[#This Row],[Purchase Amount]]*1.15</f>
        <v>1068.9824999999998</v>
      </c>
    </row>
    <row r="6040" spans="1:27" x14ac:dyDescent="0.3">
      <c r="A6040">
        <v>7314</v>
      </c>
      <c r="B6040" t="s">
        <v>6265</v>
      </c>
      <c r="C6040" s="1">
        <v>45916</v>
      </c>
      <c r="D6040">
        <v>53</v>
      </c>
      <c r="E6040" t="s">
        <v>52</v>
      </c>
      <c r="F6040" t="s">
        <v>83</v>
      </c>
      <c r="G6040" t="s">
        <v>365</v>
      </c>
      <c r="H6040">
        <v>2</v>
      </c>
      <c r="I6040" t="s">
        <v>45</v>
      </c>
      <c r="J6040" t="s">
        <v>43</v>
      </c>
      <c r="K6040" t="s">
        <v>55</v>
      </c>
      <c r="L6040" t="s">
        <v>42</v>
      </c>
      <c r="M6040" t="s">
        <v>123</v>
      </c>
      <c r="N6040" t="s">
        <v>47</v>
      </c>
      <c r="O6040" t="s">
        <v>89</v>
      </c>
      <c r="P6040" t="s">
        <v>49</v>
      </c>
      <c r="Q6040" t="s">
        <v>93</v>
      </c>
      <c r="R6040" s="6">
        <f>_xlfn.XLOOKUP(CleanedData[[#This Row],[Product]],'02_Lookup_Tables'!$A$2:$A$126,'02_Lookup_Tables'!$B$2:$B$126)</f>
        <v>105.11</v>
      </c>
      <c r="S6040" t="str">
        <f>VLOOKUP(CleanedData[[#This Row],[Product]],'02_Lookup_Tables'!$H$2:$I$126,2,FALSE)</f>
        <v>Beauty &amp; Personal Care</v>
      </c>
      <c r="T6040" t="str">
        <f>VLOOKUP(CleanedData[[#This Row],[Province]],'02_Lookup_Tables'!$D$2:$E$10,2, FALSE)</f>
        <v>Western Region</v>
      </c>
      <c r="U6040" t="str" cm="1">
        <f t="array" ref="U6040">_xlfn.IFS(CleanedData[[#This Row],[Purchase Amount]]&lt;500,"Low",
CleanedData[[#This Row],[Purchase Amount]]&lt;5000,"Medium",
TRUE,"High")</f>
        <v>Low</v>
      </c>
      <c r="V6040" t="str">
        <f>TEXT(CleanedData[[#This Row],[Date]],"mmmm")</f>
        <v>September</v>
      </c>
      <c r="W6040" t="str">
        <f>"Q"&amp;ROUNDUP(MONTH(CleanedData[[#This Row],[Date]])/3,0)</f>
        <v>Q3</v>
      </c>
      <c r="X6040" t="str">
        <f>IF(CleanedData[[#This Row],[Purchase Amount]]&gt;=5000,"Yes","No")</f>
        <v>No</v>
      </c>
      <c r="Y6040">
        <f>IF(CleanedData[[#This Row],[Recommend]]="Yes",1,0)</f>
        <v>1</v>
      </c>
      <c r="Z6040" s="6">
        <f>CleanedData[[#This Row],[Purchase Amount]]*0.15</f>
        <v>15.766499999999999</v>
      </c>
      <c r="AA6040" s="6">
        <f>CleanedData[[#This Row],[Purchase Amount]]*1.15</f>
        <v>120.87649999999999</v>
      </c>
    </row>
    <row r="6041" spans="1:27" x14ac:dyDescent="0.3">
      <c r="A6041">
        <v>7315</v>
      </c>
      <c r="B6041" t="s">
        <v>6266</v>
      </c>
      <c r="C6041" s="1">
        <v>45397</v>
      </c>
      <c r="D6041">
        <v>29</v>
      </c>
      <c r="E6041" t="s">
        <v>39</v>
      </c>
      <c r="F6041" t="s">
        <v>40</v>
      </c>
      <c r="G6041" t="s">
        <v>345</v>
      </c>
      <c r="H6041">
        <v>1</v>
      </c>
      <c r="I6041" t="s">
        <v>42</v>
      </c>
      <c r="J6041" t="s">
        <v>54</v>
      </c>
      <c r="K6041" t="s">
        <v>64</v>
      </c>
      <c r="L6041" t="s">
        <v>45</v>
      </c>
      <c r="M6041" t="s">
        <v>65</v>
      </c>
      <c r="N6041" t="s">
        <v>80</v>
      </c>
      <c r="O6041" t="s">
        <v>89</v>
      </c>
      <c r="P6041" t="s">
        <v>49</v>
      </c>
      <c r="Q6041" t="s">
        <v>58</v>
      </c>
      <c r="R6041" s="6">
        <f>_xlfn.XLOOKUP(CleanedData[[#This Row],[Product]],'02_Lookup_Tables'!$A$2:$A$126,'02_Lookup_Tables'!$B$2:$B$126)</f>
        <v>574.49</v>
      </c>
      <c r="S6041" t="str">
        <f>VLOOKUP(CleanedData[[#This Row],[Product]],'02_Lookup_Tables'!$H$2:$I$126,2,FALSE)</f>
        <v>Toys &amp; Games</v>
      </c>
      <c r="T6041" t="str">
        <f>VLOOKUP(CleanedData[[#This Row],[Province]],'02_Lookup_Tables'!$D$2:$E$10,2, FALSE)</f>
        <v>Northern Region</v>
      </c>
      <c r="U6041" t="str" cm="1">
        <f t="array" ref="U6041">_xlfn.IFS(CleanedData[[#This Row],[Purchase Amount]]&lt;500,"Low",
CleanedData[[#This Row],[Purchase Amount]]&lt;5000,"Medium",
TRUE,"High")</f>
        <v>Medium</v>
      </c>
      <c r="V6041" t="str">
        <f>TEXT(CleanedData[[#This Row],[Date]],"mmmm")</f>
        <v>April</v>
      </c>
      <c r="W6041" t="str">
        <f>"Q"&amp;ROUNDUP(MONTH(CleanedData[[#This Row],[Date]])/3,0)</f>
        <v>Q2</v>
      </c>
      <c r="X6041" t="str">
        <f>IF(CleanedData[[#This Row],[Purchase Amount]]&gt;=5000,"Yes","No")</f>
        <v>No</v>
      </c>
      <c r="Y6041">
        <f>IF(CleanedData[[#This Row],[Recommend]]="Yes",1,0)</f>
        <v>0</v>
      </c>
      <c r="Z6041" s="6">
        <f>CleanedData[[#This Row],[Purchase Amount]]*0.15</f>
        <v>86.173500000000004</v>
      </c>
      <c r="AA6041" s="6">
        <f>CleanedData[[#This Row],[Purchase Amount]]*1.15</f>
        <v>660.6635</v>
      </c>
    </row>
    <row r="6042" spans="1:27" x14ac:dyDescent="0.3">
      <c r="A6042">
        <v>7318</v>
      </c>
      <c r="B6042" t="s">
        <v>6267</v>
      </c>
      <c r="C6042" s="1">
        <v>45888</v>
      </c>
      <c r="D6042">
        <v>72</v>
      </c>
      <c r="E6042" t="s">
        <v>52</v>
      </c>
      <c r="F6042" t="s">
        <v>40</v>
      </c>
      <c r="G6042" t="s">
        <v>122</v>
      </c>
      <c r="H6042">
        <v>3</v>
      </c>
      <c r="I6042" t="s">
        <v>42</v>
      </c>
      <c r="J6042" t="s">
        <v>54</v>
      </c>
      <c r="K6042" t="s">
        <v>55</v>
      </c>
      <c r="L6042" t="s">
        <v>45</v>
      </c>
      <c r="M6042" t="s">
        <v>123</v>
      </c>
      <c r="N6042" t="s">
        <v>48</v>
      </c>
      <c r="O6042" t="s">
        <v>89</v>
      </c>
      <c r="P6042" t="s">
        <v>49</v>
      </c>
      <c r="Q6042" t="s">
        <v>97</v>
      </c>
      <c r="R6042" s="6">
        <f>_xlfn.XLOOKUP(CleanedData[[#This Row],[Product]],'02_Lookup_Tables'!$A$2:$A$126,'02_Lookup_Tables'!$B$2:$B$126)</f>
        <v>1712.08</v>
      </c>
      <c r="S6042" t="str">
        <f>VLOOKUP(CleanedData[[#This Row],[Product]],'02_Lookup_Tables'!$H$2:$I$126,2,FALSE)</f>
        <v>Home &amp; Living</v>
      </c>
      <c r="T6042" t="str">
        <f>VLOOKUP(CleanedData[[#This Row],[Province]],'02_Lookup_Tables'!$D$2:$E$10,2, FALSE)</f>
        <v>Northern Region</v>
      </c>
      <c r="U6042" t="str" cm="1">
        <f t="array" ref="U6042">_xlfn.IFS(CleanedData[[#This Row],[Purchase Amount]]&lt;500,"Low",
CleanedData[[#This Row],[Purchase Amount]]&lt;5000,"Medium",
TRUE,"High")</f>
        <v>Medium</v>
      </c>
      <c r="V6042" t="str">
        <f>TEXT(CleanedData[[#This Row],[Date]],"mmmm")</f>
        <v>August</v>
      </c>
      <c r="W6042" t="str">
        <f>"Q"&amp;ROUNDUP(MONTH(CleanedData[[#This Row],[Date]])/3,0)</f>
        <v>Q3</v>
      </c>
      <c r="X6042" t="str">
        <f>IF(CleanedData[[#This Row],[Purchase Amount]]&gt;=5000,"Yes","No")</f>
        <v>No</v>
      </c>
      <c r="Y6042">
        <f>IF(CleanedData[[#This Row],[Recommend]]="Yes",1,0)</f>
        <v>0</v>
      </c>
      <c r="Z6042" s="6">
        <f>CleanedData[[#This Row],[Purchase Amount]]*0.15</f>
        <v>256.81199999999995</v>
      </c>
      <c r="AA6042" s="6">
        <f>CleanedData[[#This Row],[Purchase Amount]]*1.15</f>
        <v>1968.8919999999998</v>
      </c>
    </row>
    <row r="6043" spans="1:27" x14ac:dyDescent="0.3">
      <c r="A6043">
        <v>7319</v>
      </c>
      <c r="B6043" t="s">
        <v>6268</v>
      </c>
      <c r="C6043" s="1">
        <v>45996</v>
      </c>
      <c r="D6043">
        <v>38</v>
      </c>
      <c r="E6043" t="s">
        <v>52</v>
      </c>
      <c r="F6043" t="s">
        <v>72</v>
      </c>
      <c r="G6043" t="s">
        <v>323</v>
      </c>
      <c r="H6043">
        <v>5</v>
      </c>
      <c r="I6043" t="s">
        <v>42</v>
      </c>
      <c r="J6043" t="s">
        <v>54</v>
      </c>
      <c r="K6043" t="s">
        <v>64</v>
      </c>
      <c r="L6043" t="s">
        <v>45</v>
      </c>
      <c r="M6043" t="s">
        <v>100</v>
      </c>
      <c r="N6043" t="s">
        <v>57</v>
      </c>
      <c r="O6043" t="s">
        <v>48</v>
      </c>
      <c r="P6043" t="s">
        <v>49</v>
      </c>
      <c r="Q6043" t="s">
        <v>81</v>
      </c>
      <c r="R6043" s="6">
        <f>_xlfn.XLOOKUP(CleanedData[[#This Row],[Product]],'02_Lookup_Tables'!$A$2:$A$126,'02_Lookup_Tables'!$B$2:$B$126)</f>
        <v>463.48</v>
      </c>
      <c r="S6043" t="str">
        <f>VLOOKUP(CleanedData[[#This Row],[Product]],'02_Lookup_Tables'!$H$2:$I$126,2,FALSE)</f>
        <v>Electronics</v>
      </c>
      <c r="T6043" t="str">
        <f>VLOOKUP(CleanedData[[#This Row],[Province]],'02_Lookup_Tables'!$D$2:$E$10,2, FALSE)</f>
        <v>Central Region</v>
      </c>
      <c r="U6043" t="str" cm="1">
        <f t="array" ref="U6043">_xlfn.IFS(CleanedData[[#This Row],[Purchase Amount]]&lt;500,"Low",
CleanedData[[#This Row],[Purchase Amount]]&lt;5000,"Medium",
TRUE,"High")</f>
        <v>Low</v>
      </c>
      <c r="V6043" t="str">
        <f>TEXT(CleanedData[[#This Row],[Date]],"mmmm")</f>
        <v>December</v>
      </c>
      <c r="W6043" t="str">
        <f>"Q"&amp;ROUNDUP(MONTH(CleanedData[[#This Row],[Date]])/3,0)</f>
        <v>Q4</v>
      </c>
      <c r="X6043" t="str">
        <f>IF(CleanedData[[#This Row],[Purchase Amount]]&gt;=5000,"Yes","No")</f>
        <v>No</v>
      </c>
      <c r="Y6043">
        <f>IF(CleanedData[[#This Row],[Recommend]]="Yes",1,0)</f>
        <v>0</v>
      </c>
      <c r="Z6043" s="6">
        <f>CleanedData[[#This Row],[Purchase Amount]]*0.15</f>
        <v>69.522000000000006</v>
      </c>
      <c r="AA6043" s="6">
        <f>CleanedData[[#This Row],[Purchase Amount]]*1.15</f>
        <v>533.00199999999995</v>
      </c>
    </row>
    <row r="6044" spans="1:27" x14ac:dyDescent="0.3">
      <c r="A6044">
        <v>7320</v>
      </c>
      <c r="B6044" t="s">
        <v>6269</v>
      </c>
      <c r="C6044" s="1">
        <v>45819</v>
      </c>
      <c r="D6044">
        <v>62</v>
      </c>
      <c r="E6044" t="s">
        <v>39</v>
      </c>
      <c r="F6044" t="s">
        <v>125</v>
      </c>
      <c r="G6044" t="s">
        <v>950</v>
      </c>
      <c r="H6044">
        <v>4</v>
      </c>
      <c r="I6044" t="s">
        <v>42</v>
      </c>
      <c r="J6044" t="s">
        <v>63</v>
      </c>
      <c r="K6044" t="s">
        <v>64</v>
      </c>
      <c r="L6044" t="s">
        <v>42</v>
      </c>
      <c r="M6044" t="s">
        <v>88</v>
      </c>
      <c r="N6044" t="s">
        <v>96</v>
      </c>
      <c r="O6044" t="s">
        <v>89</v>
      </c>
      <c r="P6044" t="s">
        <v>70</v>
      </c>
      <c r="Q6044" t="s">
        <v>50</v>
      </c>
      <c r="R6044" s="6">
        <f>_xlfn.XLOOKUP(CleanedData[[#This Row],[Product]],'02_Lookup_Tables'!$A$2:$A$126,'02_Lookup_Tables'!$B$2:$B$126)</f>
        <v>85.25</v>
      </c>
      <c r="S6044" t="str">
        <f>VLOOKUP(CleanedData[[#This Row],[Product]],'02_Lookup_Tables'!$H$2:$I$126,2,FALSE)</f>
        <v>Beauty &amp; Personal Care</v>
      </c>
      <c r="T6044" t="str">
        <f>VLOOKUP(CleanedData[[#This Row],[Province]],'02_Lookup_Tables'!$D$2:$E$10,2, FALSE)</f>
        <v>Western Region</v>
      </c>
      <c r="U6044" t="str" cm="1">
        <f t="array" ref="U6044">_xlfn.IFS(CleanedData[[#This Row],[Purchase Amount]]&lt;500,"Low",
CleanedData[[#This Row],[Purchase Amount]]&lt;5000,"Medium",
TRUE,"High")</f>
        <v>Low</v>
      </c>
      <c r="V6044" t="str">
        <f>TEXT(CleanedData[[#This Row],[Date]],"mmmm")</f>
        <v>June</v>
      </c>
      <c r="W6044" t="str">
        <f>"Q"&amp;ROUNDUP(MONTH(CleanedData[[#This Row],[Date]])/3,0)</f>
        <v>Q2</v>
      </c>
      <c r="X6044" t="str">
        <f>IF(CleanedData[[#This Row],[Purchase Amount]]&gt;=5000,"Yes","No")</f>
        <v>No</v>
      </c>
      <c r="Y6044">
        <f>IF(CleanedData[[#This Row],[Recommend]]="Yes",1,0)</f>
        <v>0</v>
      </c>
      <c r="Z6044" s="6">
        <f>CleanedData[[#This Row],[Purchase Amount]]*0.15</f>
        <v>12.7875</v>
      </c>
      <c r="AA6044" s="6">
        <f>CleanedData[[#This Row],[Purchase Amount]]*1.15</f>
        <v>98.037499999999994</v>
      </c>
    </row>
    <row r="6045" spans="1:27" x14ac:dyDescent="0.3">
      <c r="A6045">
        <v>7321</v>
      </c>
      <c r="B6045" t="s">
        <v>6270</v>
      </c>
      <c r="C6045" s="1">
        <v>45430</v>
      </c>
      <c r="D6045">
        <v>46</v>
      </c>
      <c r="E6045" t="s">
        <v>52</v>
      </c>
      <c r="F6045" t="s">
        <v>72</v>
      </c>
      <c r="G6045" t="s">
        <v>95</v>
      </c>
      <c r="H6045">
        <v>4</v>
      </c>
      <c r="I6045" t="s">
        <v>42</v>
      </c>
      <c r="J6045" t="s">
        <v>43</v>
      </c>
      <c r="K6045" t="s">
        <v>44</v>
      </c>
      <c r="L6045" t="s">
        <v>42</v>
      </c>
      <c r="M6045" t="s">
        <v>175</v>
      </c>
      <c r="N6045" t="s">
        <v>96</v>
      </c>
      <c r="O6045" t="s">
        <v>89</v>
      </c>
      <c r="P6045" t="s">
        <v>70</v>
      </c>
      <c r="Q6045" t="s">
        <v>93</v>
      </c>
      <c r="R6045" s="6">
        <f>_xlfn.XLOOKUP(CleanedData[[#This Row],[Product]],'02_Lookup_Tables'!$A$2:$A$126,'02_Lookup_Tables'!$B$2:$B$126)</f>
        <v>5390.8</v>
      </c>
      <c r="S6045" t="str">
        <f>VLOOKUP(CleanedData[[#This Row],[Product]],'02_Lookup_Tables'!$H$2:$I$126,2,FALSE)</f>
        <v>Electronics</v>
      </c>
      <c r="T6045" t="str">
        <f>VLOOKUP(CleanedData[[#This Row],[Province]],'02_Lookup_Tables'!$D$2:$E$10,2, FALSE)</f>
        <v>Central Region</v>
      </c>
      <c r="U6045" t="str" cm="1">
        <f t="array" ref="U6045">_xlfn.IFS(CleanedData[[#This Row],[Purchase Amount]]&lt;500,"Low",
CleanedData[[#This Row],[Purchase Amount]]&lt;5000,"Medium",
TRUE,"High")</f>
        <v>High</v>
      </c>
      <c r="V6045" t="str">
        <f>TEXT(CleanedData[[#This Row],[Date]],"mmmm")</f>
        <v>May</v>
      </c>
      <c r="W6045" t="str">
        <f>"Q"&amp;ROUNDUP(MONTH(CleanedData[[#This Row],[Date]])/3,0)</f>
        <v>Q2</v>
      </c>
      <c r="X6045" t="str">
        <f>IF(CleanedData[[#This Row],[Purchase Amount]]&gt;=5000,"Yes","No")</f>
        <v>Yes</v>
      </c>
      <c r="Y6045">
        <f>IF(CleanedData[[#This Row],[Recommend]]="Yes",1,0)</f>
        <v>0</v>
      </c>
      <c r="Z6045" s="6">
        <f>CleanedData[[#This Row],[Purchase Amount]]*0.15</f>
        <v>808.62</v>
      </c>
      <c r="AA6045" s="6">
        <f>CleanedData[[#This Row],[Purchase Amount]]*1.15</f>
        <v>6199.42</v>
      </c>
    </row>
    <row r="6046" spans="1:27" x14ac:dyDescent="0.3">
      <c r="A6046">
        <v>7323</v>
      </c>
      <c r="B6046" t="s">
        <v>6271</v>
      </c>
      <c r="C6046" s="1">
        <v>45738</v>
      </c>
      <c r="D6046">
        <v>34</v>
      </c>
      <c r="E6046" t="s">
        <v>52</v>
      </c>
      <c r="F6046" t="s">
        <v>61</v>
      </c>
      <c r="G6046" t="s">
        <v>336</v>
      </c>
      <c r="H6046">
        <v>3</v>
      </c>
      <c r="I6046" t="s">
        <v>42</v>
      </c>
      <c r="J6046" t="s">
        <v>63</v>
      </c>
      <c r="K6046" t="s">
        <v>44</v>
      </c>
      <c r="L6046" t="s">
        <v>42</v>
      </c>
      <c r="M6046" t="s">
        <v>151</v>
      </c>
      <c r="N6046" t="s">
        <v>48</v>
      </c>
      <c r="O6046" t="s">
        <v>89</v>
      </c>
      <c r="P6046" t="s">
        <v>49</v>
      </c>
      <c r="Q6046" t="s">
        <v>58</v>
      </c>
      <c r="R6046" s="6">
        <f>_xlfn.XLOOKUP(CleanedData[[#This Row],[Product]],'02_Lookup_Tables'!$A$2:$A$126,'02_Lookup_Tables'!$B$2:$B$126)</f>
        <v>812.2</v>
      </c>
      <c r="S6046" t="str">
        <f>VLOOKUP(CleanedData[[#This Row],[Product]],'02_Lookup_Tables'!$H$2:$I$126,2,FALSE)</f>
        <v>Sports &amp; Outdoors</v>
      </c>
      <c r="T6046" t="str">
        <f>VLOOKUP(CleanedData[[#This Row],[Province]],'02_Lookup_Tables'!$D$2:$E$10,2, FALSE)</f>
        <v>Southern Region</v>
      </c>
      <c r="U6046" t="str" cm="1">
        <f t="array" ref="U6046">_xlfn.IFS(CleanedData[[#This Row],[Purchase Amount]]&lt;500,"Low",
CleanedData[[#This Row],[Purchase Amount]]&lt;5000,"Medium",
TRUE,"High")</f>
        <v>Medium</v>
      </c>
      <c r="V6046" t="str">
        <f>TEXT(CleanedData[[#This Row],[Date]],"mmmm")</f>
        <v>March</v>
      </c>
      <c r="W6046" t="str">
        <f>"Q"&amp;ROUNDUP(MONTH(CleanedData[[#This Row],[Date]])/3,0)</f>
        <v>Q1</v>
      </c>
      <c r="X6046" t="str">
        <f>IF(CleanedData[[#This Row],[Purchase Amount]]&gt;=5000,"Yes","No")</f>
        <v>No</v>
      </c>
      <c r="Y6046">
        <f>IF(CleanedData[[#This Row],[Recommend]]="Yes",1,0)</f>
        <v>0</v>
      </c>
      <c r="Z6046" s="6">
        <f>CleanedData[[#This Row],[Purchase Amount]]*0.15</f>
        <v>121.83</v>
      </c>
      <c r="AA6046" s="6">
        <f>CleanedData[[#This Row],[Purchase Amount]]*1.15</f>
        <v>934.03</v>
      </c>
    </row>
    <row r="6047" spans="1:27" x14ac:dyDescent="0.3">
      <c r="A6047">
        <v>7324</v>
      </c>
      <c r="B6047" t="s">
        <v>6272</v>
      </c>
      <c r="C6047" s="1">
        <v>45750</v>
      </c>
      <c r="D6047">
        <v>67</v>
      </c>
      <c r="E6047" t="s">
        <v>60</v>
      </c>
      <c r="F6047" t="s">
        <v>125</v>
      </c>
      <c r="G6047" t="s">
        <v>374</v>
      </c>
      <c r="H6047">
        <v>1</v>
      </c>
      <c r="I6047" t="s">
        <v>45</v>
      </c>
      <c r="J6047" t="s">
        <v>54</v>
      </c>
      <c r="K6047" t="s">
        <v>55</v>
      </c>
      <c r="L6047" t="s">
        <v>42</v>
      </c>
      <c r="M6047" t="s">
        <v>75</v>
      </c>
      <c r="N6047" t="s">
        <v>80</v>
      </c>
      <c r="O6047" t="s">
        <v>89</v>
      </c>
      <c r="P6047" t="s">
        <v>49</v>
      </c>
      <c r="Q6047" t="s">
        <v>97</v>
      </c>
      <c r="R6047" s="6">
        <f>_xlfn.XLOOKUP(CleanedData[[#This Row],[Product]],'02_Lookup_Tables'!$A$2:$A$126,'02_Lookup_Tables'!$B$2:$B$126)</f>
        <v>2906.97</v>
      </c>
      <c r="S6047" t="str">
        <f>VLOOKUP(CleanedData[[#This Row],[Product]],'02_Lookup_Tables'!$H$2:$I$126,2,FALSE)</f>
        <v>Home &amp; Living</v>
      </c>
      <c r="T6047" t="str">
        <f>VLOOKUP(CleanedData[[#This Row],[Province]],'02_Lookup_Tables'!$D$2:$E$10,2, FALSE)</f>
        <v>Western Region</v>
      </c>
      <c r="U6047" t="str" cm="1">
        <f t="array" ref="U6047">_xlfn.IFS(CleanedData[[#This Row],[Purchase Amount]]&lt;500,"Low",
CleanedData[[#This Row],[Purchase Amount]]&lt;5000,"Medium",
TRUE,"High")</f>
        <v>Medium</v>
      </c>
      <c r="V6047" t="str">
        <f>TEXT(CleanedData[[#This Row],[Date]],"mmmm")</f>
        <v>April</v>
      </c>
      <c r="W6047" t="str">
        <f>"Q"&amp;ROUNDUP(MONTH(CleanedData[[#This Row],[Date]])/3,0)</f>
        <v>Q2</v>
      </c>
      <c r="X6047" t="str">
        <f>IF(CleanedData[[#This Row],[Purchase Amount]]&gt;=5000,"Yes","No")</f>
        <v>No</v>
      </c>
      <c r="Y6047">
        <f>IF(CleanedData[[#This Row],[Recommend]]="Yes",1,0)</f>
        <v>1</v>
      </c>
      <c r="Z6047" s="6">
        <f>CleanedData[[#This Row],[Purchase Amount]]*0.15</f>
        <v>436.04549999999995</v>
      </c>
      <c r="AA6047" s="6">
        <f>CleanedData[[#This Row],[Purchase Amount]]*1.15</f>
        <v>3343.0154999999995</v>
      </c>
    </row>
    <row r="6048" spans="1:27" x14ac:dyDescent="0.3">
      <c r="A6048">
        <v>7325</v>
      </c>
      <c r="B6048" t="s">
        <v>6273</v>
      </c>
      <c r="C6048" s="1">
        <v>45826</v>
      </c>
      <c r="D6048">
        <v>21</v>
      </c>
      <c r="E6048" t="s">
        <v>60</v>
      </c>
      <c r="F6048" t="s">
        <v>125</v>
      </c>
      <c r="G6048" t="s">
        <v>235</v>
      </c>
      <c r="H6048">
        <v>2</v>
      </c>
      <c r="I6048" t="s">
        <v>45</v>
      </c>
      <c r="J6048" t="s">
        <v>54</v>
      </c>
      <c r="K6048" t="s">
        <v>55</v>
      </c>
      <c r="L6048" t="s">
        <v>45</v>
      </c>
      <c r="M6048" t="s">
        <v>151</v>
      </c>
      <c r="N6048" t="s">
        <v>47</v>
      </c>
      <c r="O6048" t="s">
        <v>89</v>
      </c>
      <c r="P6048" t="s">
        <v>49</v>
      </c>
      <c r="Q6048" t="s">
        <v>66</v>
      </c>
      <c r="R6048" s="6">
        <f>_xlfn.XLOOKUP(CleanedData[[#This Row],[Product]],'02_Lookup_Tables'!$A$2:$A$126,'02_Lookup_Tables'!$B$2:$B$126)</f>
        <v>306.57</v>
      </c>
      <c r="S6048" t="str">
        <f>VLOOKUP(CleanedData[[#This Row],[Product]],'02_Lookup_Tables'!$H$2:$I$126,2,FALSE)</f>
        <v>Toys &amp; Games</v>
      </c>
      <c r="T6048" t="str">
        <f>VLOOKUP(CleanedData[[#This Row],[Province]],'02_Lookup_Tables'!$D$2:$E$10,2, FALSE)</f>
        <v>Western Region</v>
      </c>
      <c r="U6048" t="str" cm="1">
        <f t="array" ref="U6048">_xlfn.IFS(CleanedData[[#This Row],[Purchase Amount]]&lt;500,"Low",
CleanedData[[#This Row],[Purchase Amount]]&lt;5000,"Medium",
TRUE,"High")</f>
        <v>Low</v>
      </c>
      <c r="V6048" t="str">
        <f>TEXT(CleanedData[[#This Row],[Date]],"mmmm")</f>
        <v>June</v>
      </c>
      <c r="W6048" t="str">
        <f>"Q"&amp;ROUNDUP(MONTH(CleanedData[[#This Row],[Date]])/3,0)</f>
        <v>Q2</v>
      </c>
      <c r="X6048" t="str">
        <f>IF(CleanedData[[#This Row],[Purchase Amount]]&gt;=5000,"Yes","No")</f>
        <v>No</v>
      </c>
      <c r="Y6048">
        <f>IF(CleanedData[[#This Row],[Recommend]]="Yes",1,0)</f>
        <v>1</v>
      </c>
      <c r="Z6048" s="6">
        <f>CleanedData[[#This Row],[Purchase Amount]]*0.15</f>
        <v>45.985499999999995</v>
      </c>
      <c r="AA6048" s="6">
        <f>CleanedData[[#This Row],[Purchase Amount]]*1.15</f>
        <v>352.55549999999994</v>
      </c>
    </row>
    <row r="6049" spans="1:27" x14ac:dyDescent="0.3">
      <c r="A6049">
        <v>7327</v>
      </c>
      <c r="B6049" t="s">
        <v>6274</v>
      </c>
      <c r="C6049" s="1">
        <v>45880</v>
      </c>
      <c r="D6049">
        <v>73</v>
      </c>
      <c r="E6049" t="s">
        <v>60</v>
      </c>
      <c r="F6049" t="s">
        <v>77</v>
      </c>
      <c r="G6049" t="s">
        <v>271</v>
      </c>
      <c r="H6049">
        <v>5</v>
      </c>
      <c r="I6049" t="s">
        <v>42</v>
      </c>
      <c r="J6049" t="s">
        <v>54</v>
      </c>
      <c r="K6049" t="s">
        <v>55</v>
      </c>
      <c r="L6049" t="s">
        <v>45</v>
      </c>
      <c r="M6049" t="s">
        <v>140</v>
      </c>
      <c r="N6049" t="s">
        <v>57</v>
      </c>
      <c r="O6049" t="s">
        <v>148</v>
      </c>
      <c r="P6049" t="s">
        <v>49</v>
      </c>
      <c r="Q6049" t="s">
        <v>97</v>
      </c>
      <c r="R6049" s="6">
        <f>_xlfn.XLOOKUP(CleanedData[[#This Row],[Product]],'02_Lookup_Tables'!$A$2:$A$126,'02_Lookup_Tables'!$B$2:$B$126)</f>
        <v>119.63</v>
      </c>
      <c r="S6049" t="str">
        <f>VLOOKUP(CleanedData[[#This Row],[Product]],'02_Lookup_Tables'!$H$2:$I$126,2,FALSE)</f>
        <v>Food</v>
      </c>
      <c r="T6049" t="str">
        <f>VLOOKUP(CleanedData[[#This Row],[Province]],'02_Lookup_Tables'!$D$2:$E$10,2, FALSE)</f>
        <v>Central Region</v>
      </c>
      <c r="U6049" t="str" cm="1">
        <f t="array" ref="U6049">_xlfn.IFS(CleanedData[[#This Row],[Purchase Amount]]&lt;500,"Low",
CleanedData[[#This Row],[Purchase Amount]]&lt;5000,"Medium",
TRUE,"High")</f>
        <v>Low</v>
      </c>
      <c r="V6049" t="str">
        <f>TEXT(CleanedData[[#This Row],[Date]],"mmmm")</f>
        <v>August</v>
      </c>
      <c r="W6049" t="str">
        <f>"Q"&amp;ROUNDUP(MONTH(CleanedData[[#This Row],[Date]])/3,0)</f>
        <v>Q3</v>
      </c>
      <c r="X6049" t="str">
        <f>IF(CleanedData[[#This Row],[Purchase Amount]]&gt;=5000,"Yes","No")</f>
        <v>No</v>
      </c>
      <c r="Y6049">
        <f>IF(CleanedData[[#This Row],[Recommend]]="Yes",1,0)</f>
        <v>0</v>
      </c>
      <c r="Z6049" s="6">
        <f>CleanedData[[#This Row],[Purchase Amount]]*0.15</f>
        <v>17.944499999999998</v>
      </c>
      <c r="AA6049" s="6">
        <f>CleanedData[[#This Row],[Purchase Amount]]*1.15</f>
        <v>137.57449999999997</v>
      </c>
    </row>
    <row r="6050" spans="1:27" x14ac:dyDescent="0.3">
      <c r="A6050">
        <v>7329</v>
      </c>
      <c r="B6050" t="s">
        <v>6275</v>
      </c>
      <c r="C6050" s="1">
        <v>45965</v>
      </c>
      <c r="D6050">
        <v>24</v>
      </c>
      <c r="E6050" t="s">
        <v>52</v>
      </c>
      <c r="F6050" t="s">
        <v>68</v>
      </c>
      <c r="G6050" t="s">
        <v>519</v>
      </c>
      <c r="H6050">
        <v>3</v>
      </c>
      <c r="I6050" t="s">
        <v>42</v>
      </c>
      <c r="J6050" t="s">
        <v>54</v>
      </c>
      <c r="K6050" t="s">
        <v>44</v>
      </c>
      <c r="L6050" t="s">
        <v>42</v>
      </c>
      <c r="M6050" t="s">
        <v>156</v>
      </c>
      <c r="N6050" t="s">
        <v>48</v>
      </c>
      <c r="O6050" t="s">
        <v>148</v>
      </c>
      <c r="P6050" t="s">
        <v>49</v>
      </c>
      <c r="Q6050" t="s">
        <v>66</v>
      </c>
      <c r="R6050" s="6">
        <f>_xlfn.XLOOKUP(CleanedData[[#This Row],[Product]],'02_Lookup_Tables'!$A$2:$A$126,'02_Lookup_Tables'!$B$2:$B$126)</f>
        <v>338.79</v>
      </c>
      <c r="S6050" t="str">
        <f>VLOOKUP(CleanedData[[#This Row],[Product]],'02_Lookup_Tables'!$H$2:$I$126,2,FALSE)</f>
        <v>Accessories</v>
      </c>
      <c r="T6050" t="str">
        <f>VLOOKUP(CleanedData[[#This Row],[Province]],'02_Lookup_Tables'!$D$2:$E$10,2, FALSE)</f>
        <v>Northern Region</v>
      </c>
      <c r="U6050" t="str" cm="1">
        <f t="array" ref="U6050">_xlfn.IFS(CleanedData[[#This Row],[Purchase Amount]]&lt;500,"Low",
CleanedData[[#This Row],[Purchase Amount]]&lt;5000,"Medium",
TRUE,"High")</f>
        <v>Low</v>
      </c>
      <c r="V6050" t="str">
        <f>TEXT(CleanedData[[#This Row],[Date]],"mmmm")</f>
        <v>November</v>
      </c>
      <c r="W6050" t="str">
        <f>"Q"&amp;ROUNDUP(MONTH(CleanedData[[#This Row],[Date]])/3,0)</f>
        <v>Q4</v>
      </c>
      <c r="X6050" t="str">
        <f>IF(CleanedData[[#This Row],[Purchase Amount]]&gt;=5000,"Yes","No")</f>
        <v>No</v>
      </c>
      <c r="Y6050">
        <f>IF(CleanedData[[#This Row],[Recommend]]="Yes",1,0)</f>
        <v>0</v>
      </c>
      <c r="Z6050" s="6">
        <f>CleanedData[[#This Row],[Purchase Amount]]*0.15</f>
        <v>50.8185</v>
      </c>
      <c r="AA6050" s="6">
        <f>CleanedData[[#This Row],[Purchase Amount]]*1.15</f>
        <v>389.60849999999999</v>
      </c>
    </row>
    <row r="6051" spans="1:27" x14ac:dyDescent="0.3">
      <c r="A6051">
        <v>7331</v>
      </c>
      <c r="B6051" t="s">
        <v>6276</v>
      </c>
      <c r="C6051" s="1">
        <v>45742</v>
      </c>
      <c r="D6051">
        <v>54</v>
      </c>
      <c r="E6051" t="s">
        <v>60</v>
      </c>
      <c r="F6051" t="s">
        <v>125</v>
      </c>
      <c r="G6051" t="s">
        <v>381</v>
      </c>
      <c r="H6051">
        <v>4</v>
      </c>
      <c r="I6051" t="s">
        <v>45</v>
      </c>
      <c r="J6051" t="s">
        <v>43</v>
      </c>
      <c r="K6051" t="s">
        <v>55</v>
      </c>
      <c r="L6051" t="s">
        <v>42</v>
      </c>
      <c r="N6051" t="s">
        <v>96</v>
      </c>
      <c r="O6051" t="s">
        <v>134</v>
      </c>
      <c r="P6051" t="s">
        <v>8646</v>
      </c>
      <c r="Q6051" t="s">
        <v>93</v>
      </c>
      <c r="R6051" s="6">
        <f>_xlfn.XLOOKUP(CleanedData[[#This Row],[Product]],'02_Lookup_Tables'!$A$2:$A$126,'02_Lookup_Tables'!$B$2:$B$126)</f>
        <v>786.78</v>
      </c>
      <c r="S6051" t="str">
        <f>VLOOKUP(CleanedData[[#This Row],[Product]],'02_Lookup_Tables'!$H$2:$I$126,2,FALSE)</f>
        <v>Apparel</v>
      </c>
      <c r="T6051" t="str">
        <f>VLOOKUP(CleanedData[[#This Row],[Province]],'02_Lookup_Tables'!$D$2:$E$10,2, FALSE)</f>
        <v>Western Region</v>
      </c>
      <c r="U6051" t="str" cm="1">
        <f t="array" ref="U6051">_xlfn.IFS(CleanedData[[#This Row],[Purchase Amount]]&lt;500,"Low",
CleanedData[[#This Row],[Purchase Amount]]&lt;5000,"Medium",
TRUE,"High")</f>
        <v>Medium</v>
      </c>
      <c r="V6051" t="str">
        <f>TEXT(CleanedData[[#This Row],[Date]],"mmmm")</f>
        <v>March</v>
      </c>
      <c r="W6051" t="str">
        <f>"Q"&amp;ROUNDUP(MONTH(CleanedData[[#This Row],[Date]])/3,0)</f>
        <v>Q1</v>
      </c>
      <c r="X6051" t="str">
        <f>IF(CleanedData[[#This Row],[Purchase Amount]]&gt;=5000,"Yes","No")</f>
        <v>No</v>
      </c>
      <c r="Y6051">
        <f>IF(CleanedData[[#This Row],[Recommend]]="Yes",1,0)</f>
        <v>1</v>
      </c>
      <c r="Z6051" s="6">
        <f>CleanedData[[#This Row],[Purchase Amount]]*0.15</f>
        <v>118.017</v>
      </c>
      <c r="AA6051" s="6">
        <f>CleanedData[[#This Row],[Purchase Amount]]*1.15</f>
        <v>904.79699999999991</v>
      </c>
    </row>
    <row r="6052" spans="1:27" x14ac:dyDescent="0.3">
      <c r="A6052">
        <v>7332</v>
      </c>
      <c r="B6052" t="s">
        <v>6277</v>
      </c>
      <c r="C6052" s="1">
        <v>45709</v>
      </c>
      <c r="D6052">
        <v>42</v>
      </c>
      <c r="E6052" t="s">
        <v>39</v>
      </c>
      <c r="F6052" t="s">
        <v>77</v>
      </c>
      <c r="G6052" t="s">
        <v>454</v>
      </c>
      <c r="H6052">
        <v>3</v>
      </c>
      <c r="I6052" t="s">
        <v>45</v>
      </c>
      <c r="J6052" t="s">
        <v>63</v>
      </c>
      <c r="K6052" t="s">
        <v>55</v>
      </c>
      <c r="L6052" t="s">
        <v>42</v>
      </c>
      <c r="M6052" t="s">
        <v>112</v>
      </c>
      <c r="N6052" t="s">
        <v>48</v>
      </c>
      <c r="O6052" t="s">
        <v>48</v>
      </c>
      <c r="P6052" t="s">
        <v>70</v>
      </c>
      <c r="Q6052" t="s">
        <v>81</v>
      </c>
      <c r="R6052" s="6">
        <f>_xlfn.XLOOKUP(CleanedData[[#This Row],[Product]],'02_Lookup_Tables'!$A$2:$A$126,'02_Lookup_Tables'!$B$2:$B$126)</f>
        <v>2413.3000000000002</v>
      </c>
      <c r="S6052" t="str">
        <f>VLOOKUP(CleanedData[[#This Row],[Product]],'02_Lookup_Tables'!$H$2:$I$126,2,FALSE)</f>
        <v>Electronics</v>
      </c>
      <c r="T6052" t="str">
        <f>VLOOKUP(CleanedData[[#This Row],[Province]],'02_Lookup_Tables'!$D$2:$E$10,2, FALSE)</f>
        <v>Central Region</v>
      </c>
      <c r="U6052" t="str" cm="1">
        <f t="array" ref="U6052">_xlfn.IFS(CleanedData[[#This Row],[Purchase Amount]]&lt;500,"Low",
CleanedData[[#This Row],[Purchase Amount]]&lt;5000,"Medium",
TRUE,"High")</f>
        <v>Medium</v>
      </c>
      <c r="V6052" t="str">
        <f>TEXT(CleanedData[[#This Row],[Date]],"mmmm")</f>
        <v>February</v>
      </c>
      <c r="W6052" t="str">
        <f>"Q"&amp;ROUNDUP(MONTH(CleanedData[[#This Row],[Date]])/3,0)</f>
        <v>Q1</v>
      </c>
      <c r="X6052" t="str">
        <f>IF(CleanedData[[#This Row],[Purchase Amount]]&gt;=5000,"Yes","No")</f>
        <v>No</v>
      </c>
      <c r="Y6052">
        <f>IF(CleanedData[[#This Row],[Recommend]]="Yes",1,0)</f>
        <v>1</v>
      </c>
      <c r="Z6052" s="6">
        <f>CleanedData[[#This Row],[Purchase Amount]]*0.15</f>
        <v>361.995</v>
      </c>
      <c r="AA6052" s="6">
        <f>CleanedData[[#This Row],[Purchase Amount]]*1.15</f>
        <v>2775.2950000000001</v>
      </c>
    </row>
    <row r="6053" spans="1:27" x14ac:dyDescent="0.3">
      <c r="A6053">
        <v>7333</v>
      </c>
      <c r="B6053" t="s">
        <v>6278</v>
      </c>
      <c r="C6053" s="1">
        <v>45987</v>
      </c>
      <c r="D6053">
        <v>46</v>
      </c>
      <c r="E6053" t="s">
        <v>60</v>
      </c>
      <c r="F6053" t="s">
        <v>130</v>
      </c>
      <c r="G6053" t="s">
        <v>1139</v>
      </c>
      <c r="H6053">
        <v>1</v>
      </c>
      <c r="I6053" t="s">
        <v>45</v>
      </c>
      <c r="J6053" t="s">
        <v>63</v>
      </c>
      <c r="K6053" t="s">
        <v>44</v>
      </c>
      <c r="L6053" t="s">
        <v>45</v>
      </c>
      <c r="M6053" t="s">
        <v>147</v>
      </c>
      <c r="N6053" t="s">
        <v>80</v>
      </c>
      <c r="O6053" t="s">
        <v>148</v>
      </c>
      <c r="P6053" t="s">
        <v>70</v>
      </c>
      <c r="Q6053" t="s">
        <v>93</v>
      </c>
      <c r="R6053" s="6">
        <f>_xlfn.XLOOKUP(CleanedData[[#This Row],[Product]],'02_Lookup_Tables'!$A$2:$A$126,'02_Lookup_Tables'!$B$2:$B$126)</f>
        <v>2977.47</v>
      </c>
      <c r="S6053" t="str">
        <f>VLOOKUP(CleanedData[[#This Row],[Product]],'02_Lookup_Tables'!$H$2:$I$126,2,FALSE)</f>
        <v>Home &amp; Living</v>
      </c>
      <c r="T6053" t="str">
        <f>VLOOKUP(CleanedData[[#This Row],[Province]],'02_Lookup_Tables'!$D$2:$E$10,2, FALSE)</f>
        <v>Eastern Region</v>
      </c>
      <c r="U6053" t="str" cm="1">
        <f t="array" ref="U6053">_xlfn.IFS(CleanedData[[#This Row],[Purchase Amount]]&lt;500,"Low",
CleanedData[[#This Row],[Purchase Amount]]&lt;5000,"Medium",
TRUE,"High")</f>
        <v>Medium</v>
      </c>
      <c r="V6053" t="str">
        <f>TEXT(CleanedData[[#This Row],[Date]],"mmmm")</f>
        <v>November</v>
      </c>
      <c r="W6053" t="str">
        <f>"Q"&amp;ROUNDUP(MONTH(CleanedData[[#This Row],[Date]])/3,0)</f>
        <v>Q4</v>
      </c>
      <c r="X6053" t="str">
        <f>IF(CleanedData[[#This Row],[Purchase Amount]]&gt;=5000,"Yes","No")</f>
        <v>No</v>
      </c>
      <c r="Y6053">
        <f>IF(CleanedData[[#This Row],[Recommend]]="Yes",1,0)</f>
        <v>1</v>
      </c>
      <c r="Z6053" s="6">
        <f>CleanedData[[#This Row],[Purchase Amount]]*0.15</f>
        <v>446.62049999999994</v>
      </c>
      <c r="AA6053" s="6">
        <f>CleanedData[[#This Row],[Purchase Amount]]*1.15</f>
        <v>3424.0904999999993</v>
      </c>
    </row>
    <row r="6054" spans="1:27" x14ac:dyDescent="0.3">
      <c r="A6054">
        <v>7334</v>
      </c>
      <c r="B6054" t="s">
        <v>6279</v>
      </c>
      <c r="C6054" s="1">
        <v>45612</v>
      </c>
      <c r="D6054">
        <v>51</v>
      </c>
      <c r="E6054" t="s">
        <v>60</v>
      </c>
      <c r="F6054" t="s">
        <v>68</v>
      </c>
      <c r="G6054" t="s">
        <v>381</v>
      </c>
      <c r="H6054">
        <v>1</v>
      </c>
      <c r="I6054" t="s">
        <v>45</v>
      </c>
      <c r="J6054" t="s">
        <v>69</v>
      </c>
      <c r="K6054" t="s">
        <v>55</v>
      </c>
      <c r="L6054" t="s">
        <v>45</v>
      </c>
      <c r="M6054" t="s">
        <v>156</v>
      </c>
      <c r="N6054" t="s">
        <v>80</v>
      </c>
      <c r="O6054" t="s">
        <v>148</v>
      </c>
      <c r="P6054" t="s">
        <v>70</v>
      </c>
      <c r="Q6054" t="s">
        <v>93</v>
      </c>
      <c r="R6054" s="6">
        <f>_xlfn.XLOOKUP(CleanedData[[#This Row],[Product]],'02_Lookup_Tables'!$A$2:$A$126,'02_Lookup_Tables'!$B$2:$B$126)</f>
        <v>786.78</v>
      </c>
      <c r="S6054" t="str">
        <f>VLOOKUP(CleanedData[[#This Row],[Product]],'02_Lookup_Tables'!$H$2:$I$126,2,FALSE)</f>
        <v>Apparel</v>
      </c>
      <c r="T6054" t="str">
        <f>VLOOKUP(CleanedData[[#This Row],[Province]],'02_Lookup_Tables'!$D$2:$E$10,2, FALSE)</f>
        <v>Northern Region</v>
      </c>
      <c r="U6054" t="str" cm="1">
        <f t="array" ref="U6054">_xlfn.IFS(CleanedData[[#This Row],[Purchase Amount]]&lt;500,"Low",
CleanedData[[#This Row],[Purchase Amount]]&lt;5000,"Medium",
TRUE,"High")</f>
        <v>Medium</v>
      </c>
      <c r="V6054" t="str">
        <f>TEXT(CleanedData[[#This Row],[Date]],"mmmm")</f>
        <v>November</v>
      </c>
      <c r="W6054" t="str">
        <f>"Q"&amp;ROUNDUP(MONTH(CleanedData[[#This Row],[Date]])/3,0)</f>
        <v>Q4</v>
      </c>
      <c r="X6054" t="str">
        <f>IF(CleanedData[[#This Row],[Purchase Amount]]&gt;=5000,"Yes","No")</f>
        <v>No</v>
      </c>
      <c r="Y6054">
        <f>IF(CleanedData[[#This Row],[Recommend]]="Yes",1,0)</f>
        <v>1</v>
      </c>
      <c r="Z6054" s="6">
        <f>CleanedData[[#This Row],[Purchase Amount]]*0.15</f>
        <v>118.017</v>
      </c>
      <c r="AA6054" s="6">
        <f>CleanedData[[#This Row],[Purchase Amount]]*1.15</f>
        <v>904.79699999999991</v>
      </c>
    </row>
    <row r="6055" spans="1:27" x14ac:dyDescent="0.3">
      <c r="A6055">
        <v>7335</v>
      </c>
      <c r="B6055" t="s">
        <v>6280</v>
      </c>
      <c r="C6055" s="1">
        <v>45981</v>
      </c>
      <c r="D6055">
        <v>66</v>
      </c>
      <c r="E6055" t="s">
        <v>39</v>
      </c>
      <c r="F6055" t="s">
        <v>72</v>
      </c>
      <c r="G6055" t="s">
        <v>280</v>
      </c>
      <c r="H6055">
        <v>5</v>
      </c>
      <c r="I6055" t="s">
        <v>45</v>
      </c>
      <c r="J6055" t="s">
        <v>54</v>
      </c>
      <c r="K6055" t="s">
        <v>64</v>
      </c>
      <c r="L6055" t="s">
        <v>45</v>
      </c>
      <c r="M6055" t="s">
        <v>165</v>
      </c>
      <c r="N6055" t="s">
        <v>57</v>
      </c>
      <c r="O6055" t="s">
        <v>89</v>
      </c>
      <c r="P6055" t="s">
        <v>70</v>
      </c>
      <c r="Q6055" t="s">
        <v>97</v>
      </c>
      <c r="R6055" s="6">
        <f>_xlfn.XLOOKUP(CleanedData[[#This Row],[Product]],'02_Lookup_Tables'!$A$2:$A$126,'02_Lookup_Tables'!$B$2:$B$126)</f>
        <v>759.97</v>
      </c>
      <c r="S6055" t="str">
        <f>VLOOKUP(CleanedData[[#This Row],[Product]],'02_Lookup_Tables'!$H$2:$I$126,2,FALSE)</f>
        <v>Apparel</v>
      </c>
      <c r="T6055" t="str">
        <f>VLOOKUP(CleanedData[[#This Row],[Province]],'02_Lookup_Tables'!$D$2:$E$10,2, FALSE)</f>
        <v>Central Region</v>
      </c>
      <c r="U6055" t="str" cm="1">
        <f t="array" ref="U6055">_xlfn.IFS(CleanedData[[#This Row],[Purchase Amount]]&lt;500,"Low",
CleanedData[[#This Row],[Purchase Amount]]&lt;5000,"Medium",
TRUE,"High")</f>
        <v>Medium</v>
      </c>
      <c r="V6055" t="str">
        <f>TEXT(CleanedData[[#This Row],[Date]],"mmmm")</f>
        <v>November</v>
      </c>
      <c r="W6055" t="str">
        <f>"Q"&amp;ROUNDUP(MONTH(CleanedData[[#This Row],[Date]])/3,0)</f>
        <v>Q4</v>
      </c>
      <c r="X6055" t="str">
        <f>IF(CleanedData[[#This Row],[Purchase Amount]]&gt;=5000,"Yes","No")</f>
        <v>No</v>
      </c>
      <c r="Y6055">
        <f>IF(CleanedData[[#This Row],[Recommend]]="Yes",1,0)</f>
        <v>1</v>
      </c>
      <c r="Z6055" s="6">
        <f>CleanedData[[#This Row],[Purchase Amount]]*0.15</f>
        <v>113.99550000000001</v>
      </c>
      <c r="AA6055" s="6">
        <f>CleanedData[[#This Row],[Purchase Amount]]*1.15</f>
        <v>873.96550000000002</v>
      </c>
    </row>
    <row r="6056" spans="1:27" x14ac:dyDescent="0.3">
      <c r="A6056">
        <v>7337</v>
      </c>
      <c r="B6056" t="s">
        <v>6281</v>
      </c>
      <c r="C6056" s="1">
        <v>45939</v>
      </c>
      <c r="D6056">
        <v>41</v>
      </c>
      <c r="E6056" t="s">
        <v>39</v>
      </c>
      <c r="F6056" t="s">
        <v>77</v>
      </c>
      <c r="G6056" t="s">
        <v>320</v>
      </c>
      <c r="H6056">
        <v>3</v>
      </c>
      <c r="I6056" t="s">
        <v>45</v>
      </c>
      <c r="J6056" t="s">
        <v>74</v>
      </c>
      <c r="K6056" t="s">
        <v>44</v>
      </c>
      <c r="L6056" t="s">
        <v>45</v>
      </c>
      <c r="M6056" t="s">
        <v>156</v>
      </c>
      <c r="N6056" t="s">
        <v>48</v>
      </c>
      <c r="O6056" t="s">
        <v>148</v>
      </c>
      <c r="P6056" t="s">
        <v>49</v>
      </c>
      <c r="Q6056" t="s">
        <v>81</v>
      </c>
      <c r="R6056" s="6">
        <f>_xlfn.XLOOKUP(CleanedData[[#This Row],[Product]],'02_Lookup_Tables'!$A$2:$A$126,'02_Lookup_Tables'!$B$2:$B$126)</f>
        <v>375.53</v>
      </c>
      <c r="S6056" t="str">
        <f>VLOOKUP(CleanedData[[#This Row],[Product]],'02_Lookup_Tables'!$H$2:$I$126,2,FALSE)</f>
        <v>Toys &amp; Games</v>
      </c>
      <c r="T6056" t="str">
        <f>VLOOKUP(CleanedData[[#This Row],[Province]],'02_Lookup_Tables'!$D$2:$E$10,2, FALSE)</f>
        <v>Central Region</v>
      </c>
      <c r="U6056" t="str" cm="1">
        <f t="array" ref="U6056">_xlfn.IFS(CleanedData[[#This Row],[Purchase Amount]]&lt;500,"Low",
CleanedData[[#This Row],[Purchase Amount]]&lt;5000,"Medium",
TRUE,"High")</f>
        <v>Low</v>
      </c>
      <c r="V6056" t="str">
        <f>TEXT(CleanedData[[#This Row],[Date]],"mmmm")</f>
        <v>October</v>
      </c>
      <c r="W6056" t="str">
        <f>"Q"&amp;ROUNDUP(MONTH(CleanedData[[#This Row],[Date]])/3,0)</f>
        <v>Q4</v>
      </c>
      <c r="X6056" t="str">
        <f>IF(CleanedData[[#This Row],[Purchase Amount]]&gt;=5000,"Yes","No")</f>
        <v>No</v>
      </c>
      <c r="Y6056">
        <f>IF(CleanedData[[#This Row],[Recommend]]="Yes",1,0)</f>
        <v>1</v>
      </c>
      <c r="Z6056" s="6">
        <f>CleanedData[[#This Row],[Purchase Amount]]*0.15</f>
        <v>56.329499999999996</v>
      </c>
      <c r="AA6056" s="6">
        <f>CleanedData[[#This Row],[Purchase Amount]]*1.15</f>
        <v>431.85949999999991</v>
      </c>
    </row>
    <row r="6057" spans="1:27" x14ac:dyDescent="0.3">
      <c r="A6057">
        <v>7339</v>
      </c>
      <c r="B6057" t="s">
        <v>6282</v>
      </c>
      <c r="C6057" s="1">
        <v>45559</v>
      </c>
      <c r="D6057">
        <v>40</v>
      </c>
      <c r="E6057" t="s">
        <v>52</v>
      </c>
      <c r="F6057" t="s">
        <v>40</v>
      </c>
      <c r="G6057" t="s">
        <v>205</v>
      </c>
      <c r="H6057">
        <v>3</v>
      </c>
      <c r="I6057" t="s">
        <v>45</v>
      </c>
      <c r="J6057" t="s">
        <v>69</v>
      </c>
      <c r="K6057" t="s">
        <v>44</v>
      </c>
      <c r="L6057" t="s">
        <v>42</v>
      </c>
      <c r="M6057" t="s">
        <v>136</v>
      </c>
      <c r="N6057" t="s">
        <v>48</v>
      </c>
      <c r="O6057" t="s">
        <v>89</v>
      </c>
      <c r="P6057" t="s">
        <v>49</v>
      </c>
      <c r="Q6057" t="s">
        <v>81</v>
      </c>
      <c r="R6057" s="6">
        <f>_xlfn.XLOOKUP(CleanedData[[#This Row],[Product]],'02_Lookup_Tables'!$A$2:$A$126,'02_Lookup_Tables'!$B$2:$B$126)</f>
        <v>139.72999999999999</v>
      </c>
      <c r="S6057" t="str">
        <f>VLOOKUP(CleanedData[[#This Row],[Product]],'02_Lookup_Tables'!$H$2:$I$126,2,FALSE)</f>
        <v>Beauty &amp; Personal Care</v>
      </c>
      <c r="T6057" t="str">
        <f>VLOOKUP(CleanedData[[#This Row],[Province]],'02_Lookup_Tables'!$D$2:$E$10,2, FALSE)</f>
        <v>Northern Region</v>
      </c>
      <c r="U6057" t="str" cm="1">
        <f t="array" ref="U6057">_xlfn.IFS(CleanedData[[#This Row],[Purchase Amount]]&lt;500,"Low",
CleanedData[[#This Row],[Purchase Amount]]&lt;5000,"Medium",
TRUE,"High")</f>
        <v>Low</v>
      </c>
      <c r="V6057" t="str">
        <f>TEXT(CleanedData[[#This Row],[Date]],"mmmm")</f>
        <v>September</v>
      </c>
      <c r="W6057" t="str">
        <f>"Q"&amp;ROUNDUP(MONTH(CleanedData[[#This Row],[Date]])/3,0)</f>
        <v>Q3</v>
      </c>
      <c r="X6057" t="str">
        <f>IF(CleanedData[[#This Row],[Purchase Amount]]&gt;=5000,"Yes","No")</f>
        <v>No</v>
      </c>
      <c r="Y6057">
        <f>IF(CleanedData[[#This Row],[Recommend]]="Yes",1,0)</f>
        <v>1</v>
      </c>
      <c r="Z6057" s="6">
        <f>CleanedData[[#This Row],[Purchase Amount]]*0.15</f>
        <v>20.959499999999998</v>
      </c>
      <c r="AA6057" s="6">
        <f>CleanedData[[#This Row],[Purchase Amount]]*1.15</f>
        <v>160.68949999999998</v>
      </c>
    </row>
    <row r="6058" spans="1:27" x14ac:dyDescent="0.3">
      <c r="A6058">
        <v>7341</v>
      </c>
      <c r="B6058" t="s">
        <v>6283</v>
      </c>
      <c r="C6058" s="1">
        <v>45920</v>
      </c>
      <c r="D6058">
        <v>78</v>
      </c>
      <c r="E6058" t="s">
        <v>52</v>
      </c>
      <c r="F6058" t="s">
        <v>68</v>
      </c>
      <c r="G6058" t="s">
        <v>505</v>
      </c>
      <c r="H6058">
        <v>1</v>
      </c>
      <c r="I6058" t="s">
        <v>45</v>
      </c>
      <c r="J6058" t="s">
        <v>43</v>
      </c>
      <c r="K6058" t="s">
        <v>44</v>
      </c>
      <c r="L6058" t="s">
        <v>42</v>
      </c>
      <c r="M6058" t="s">
        <v>140</v>
      </c>
      <c r="N6058" t="s">
        <v>80</v>
      </c>
      <c r="O6058" t="s">
        <v>148</v>
      </c>
      <c r="P6058" t="s">
        <v>70</v>
      </c>
      <c r="Q6058" t="s">
        <v>97</v>
      </c>
      <c r="R6058" s="6">
        <f>_xlfn.XLOOKUP(CleanedData[[#This Row],[Product]],'02_Lookup_Tables'!$A$2:$A$126,'02_Lookup_Tables'!$B$2:$B$126)</f>
        <v>2572.02</v>
      </c>
      <c r="S6058" t="str">
        <f>VLOOKUP(CleanedData[[#This Row],[Product]],'02_Lookup_Tables'!$H$2:$I$126,2,FALSE)</f>
        <v>Home &amp; Living</v>
      </c>
      <c r="T6058" t="str">
        <f>VLOOKUP(CleanedData[[#This Row],[Province]],'02_Lookup_Tables'!$D$2:$E$10,2, FALSE)</f>
        <v>Northern Region</v>
      </c>
      <c r="U6058" t="str" cm="1">
        <f t="array" ref="U6058">_xlfn.IFS(CleanedData[[#This Row],[Purchase Amount]]&lt;500,"Low",
CleanedData[[#This Row],[Purchase Amount]]&lt;5000,"Medium",
TRUE,"High")</f>
        <v>Medium</v>
      </c>
      <c r="V6058" t="str">
        <f>TEXT(CleanedData[[#This Row],[Date]],"mmmm")</f>
        <v>September</v>
      </c>
      <c r="W6058" t="str">
        <f>"Q"&amp;ROUNDUP(MONTH(CleanedData[[#This Row],[Date]])/3,0)</f>
        <v>Q3</v>
      </c>
      <c r="X6058" t="str">
        <f>IF(CleanedData[[#This Row],[Purchase Amount]]&gt;=5000,"Yes","No")</f>
        <v>No</v>
      </c>
      <c r="Y6058">
        <f>IF(CleanedData[[#This Row],[Recommend]]="Yes",1,0)</f>
        <v>1</v>
      </c>
      <c r="Z6058" s="6">
        <f>CleanedData[[#This Row],[Purchase Amount]]*0.15</f>
        <v>385.803</v>
      </c>
      <c r="AA6058" s="6">
        <f>CleanedData[[#This Row],[Purchase Amount]]*1.15</f>
        <v>2957.8229999999999</v>
      </c>
    </row>
    <row r="6059" spans="1:27" x14ac:dyDescent="0.3">
      <c r="A6059">
        <v>7342</v>
      </c>
      <c r="B6059" t="s">
        <v>6284</v>
      </c>
      <c r="C6059" s="1">
        <v>45591</v>
      </c>
      <c r="D6059">
        <v>34</v>
      </c>
      <c r="E6059" t="s">
        <v>52</v>
      </c>
      <c r="F6059" t="s">
        <v>83</v>
      </c>
      <c r="G6059" t="s">
        <v>419</v>
      </c>
      <c r="H6059">
        <v>2</v>
      </c>
      <c r="I6059" t="s">
        <v>42</v>
      </c>
      <c r="J6059" t="s">
        <v>54</v>
      </c>
      <c r="K6059" t="s">
        <v>55</v>
      </c>
      <c r="L6059" t="s">
        <v>45</v>
      </c>
      <c r="M6059" t="s">
        <v>85</v>
      </c>
      <c r="N6059" t="s">
        <v>47</v>
      </c>
      <c r="O6059" t="s">
        <v>48</v>
      </c>
      <c r="P6059" t="s">
        <v>49</v>
      </c>
      <c r="Q6059" t="s">
        <v>58</v>
      </c>
      <c r="R6059" s="6">
        <f>_xlfn.XLOOKUP(CleanedData[[#This Row],[Product]],'02_Lookup_Tables'!$A$2:$A$126,'02_Lookup_Tables'!$B$2:$B$126)</f>
        <v>96.11</v>
      </c>
      <c r="S6059" t="str">
        <f>VLOOKUP(CleanedData[[#This Row],[Product]],'02_Lookup_Tables'!$H$2:$I$126,2,FALSE)</f>
        <v>Apparel</v>
      </c>
      <c r="T6059" t="str">
        <f>VLOOKUP(CleanedData[[#This Row],[Province]],'02_Lookup_Tables'!$D$2:$E$10,2, FALSE)</f>
        <v>Western Region</v>
      </c>
      <c r="U6059" t="str" cm="1">
        <f t="array" ref="U6059">_xlfn.IFS(CleanedData[[#This Row],[Purchase Amount]]&lt;500,"Low",
CleanedData[[#This Row],[Purchase Amount]]&lt;5000,"Medium",
TRUE,"High")</f>
        <v>Low</v>
      </c>
      <c r="V6059" t="str">
        <f>TEXT(CleanedData[[#This Row],[Date]],"mmmm")</f>
        <v>October</v>
      </c>
      <c r="W6059" t="str">
        <f>"Q"&amp;ROUNDUP(MONTH(CleanedData[[#This Row],[Date]])/3,0)</f>
        <v>Q4</v>
      </c>
      <c r="X6059" t="str">
        <f>IF(CleanedData[[#This Row],[Purchase Amount]]&gt;=5000,"Yes","No")</f>
        <v>No</v>
      </c>
      <c r="Y6059">
        <f>IF(CleanedData[[#This Row],[Recommend]]="Yes",1,0)</f>
        <v>0</v>
      </c>
      <c r="Z6059" s="6">
        <f>CleanedData[[#This Row],[Purchase Amount]]*0.15</f>
        <v>14.416499999999999</v>
      </c>
      <c r="AA6059" s="6">
        <f>CleanedData[[#This Row],[Purchase Amount]]*1.15</f>
        <v>110.52649999999998</v>
      </c>
    </row>
    <row r="6060" spans="1:27" x14ac:dyDescent="0.3">
      <c r="A6060">
        <v>7343</v>
      </c>
      <c r="B6060" t="s">
        <v>6285</v>
      </c>
      <c r="C6060" s="1">
        <v>45493</v>
      </c>
      <c r="D6060">
        <v>47</v>
      </c>
      <c r="E6060" t="s">
        <v>52</v>
      </c>
      <c r="F6060" t="s">
        <v>77</v>
      </c>
      <c r="G6060" t="s">
        <v>216</v>
      </c>
      <c r="H6060">
        <v>4</v>
      </c>
      <c r="I6060" t="s">
        <v>42</v>
      </c>
      <c r="J6060" t="s">
        <v>69</v>
      </c>
      <c r="K6060" t="s">
        <v>55</v>
      </c>
      <c r="L6060" t="s">
        <v>42</v>
      </c>
      <c r="M6060" t="s">
        <v>136</v>
      </c>
      <c r="N6060" t="s">
        <v>96</v>
      </c>
      <c r="O6060" t="s">
        <v>89</v>
      </c>
      <c r="P6060" t="s">
        <v>70</v>
      </c>
      <c r="Q6060" t="s">
        <v>93</v>
      </c>
      <c r="R6060" s="6">
        <f>_xlfn.XLOOKUP(CleanedData[[#This Row],[Product]],'02_Lookup_Tables'!$A$2:$A$126,'02_Lookup_Tables'!$B$2:$B$126)</f>
        <v>929.55</v>
      </c>
      <c r="S6060" t="str">
        <f>VLOOKUP(CleanedData[[#This Row],[Product]],'02_Lookup_Tables'!$H$2:$I$126,2,FALSE)</f>
        <v>Accessories</v>
      </c>
      <c r="T6060" t="str">
        <f>VLOOKUP(CleanedData[[#This Row],[Province]],'02_Lookup_Tables'!$D$2:$E$10,2, FALSE)</f>
        <v>Central Region</v>
      </c>
      <c r="U6060" t="str" cm="1">
        <f t="array" ref="U6060">_xlfn.IFS(CleanedData[[#This Row],[Purchase Amount]]&lt;500,"Low",
CleanedData[[#This Row],[Purchase Amount]]&lt;5000,"Medium",
TRUE,"High")</f>
        <v>Medium</v>
      </c>
      <c r="V6060" t="str">
        <f>TEXT(CleanedData[[#This Row],[Date]],"mmmm")</f>
        <v>July</v>
      </c>
      <c r="W6060" t="str">
        <f>"Q"&amp;ROUNDUP(MONTH(CleanedData[[#This Row],[Date]])/3,0)</f>
        <v>Q3</v>
      </c>
      <c r="X6060" t="str">
        <f>IF(CleanedData[[#This Row],[Purchase Amount]]&gt;=5000,"Yes","No")</f>
        <v>No</v>
      </c>
      <c r="Y6060">
        <f>IF(CleanedData[[#This Row],[Recommend]]="Yes",1,0)</f>
        <v>0</v>
      </c>
      <c r="Z6060" s="6">
        <f>CleanedData[[#This Row],[Purchase Amount]]*0.15</f>
        <v>139.43249999999998</v>
      </c>
      <c r="AA6060" s="6">
        <f>CleanedData[[#This Row],[Purchase Amount]]*1.15</f>
        <v>1068.9824999999998</v>
      </c>
    </row>
    <row r="6061" spans="1:27" x14ac:dyDescent="0.3">
      <c r="A6061">
        <v>7344</v>
      </c>
      <c r="B6061" t="s">
        <v>6286</v>
      </c>
      <c r="C6061" s="1">
        <v>45846</v>
      </c>
      <c r="D6061">
        <v>77</v>
      </c>
      <c r="E6061" t="s">
        <v>52</v>
      </c>
      <c r="F6061" t="s">
        <v>77</v>
      </c>
      <c r="G6061" t="s">
        <v>294</v>
      </c>
      <c r="H6061">
        <v>4</v>
      </c>
      <c r="I6061" t="s">
        <v>42</v>
      </c>
      <c r="J6061" t="s">
        <v>43</v>
      </c>
      <c r="K6061" t="s">
        <v>44</v>
      </c>
      <c r="L6061" t="s">
        <v>45</v>
      </c>
      <c r="M6061" t="s">
        <v>92</v>
      </c>
      <c r="N6061" t="s">
        <v>96</v>
      </c>
      <c r="O6061" t="s">
        <v>89</v>
      </c>
      <c r="P6061" t="s">
        <v>70</v>
      </c>
      <c r="Q6061" t="s">
        <v>97</v>
      </c>
      <c r="R6061" s="6">
        <f>_xlfn.XLOOKUP(CleanedData[[#This Row],[Product]],'02_Lookup_Tables'!$A$2:$A$126,'02_Lookup_Tables'!$B$2:$B$126)</f>
        <v>16291.52</v>
      </c>
      <c r="S6061" t="str">
        <f>VLOOKUP(CleanedData[[#This Row],[Product]],'02_Lookup_Tables'!$H$2:$I$126,2,FALSE)</f>
        <v>Home Devices</v>
      </c>
      <c r="T6061" t="str">
        <f>VLOOKUP(CleanedData[[#This Row],[Province]],'02_Lookup_Tables'!$D$2:$E$10,2, FALSE)</f>
        <v>Central Region</v>
      </c>
      <c r="U6061" t="str" cm="1">
        <f t="array" ref="U6061">_xlfn.IFS(CleanedData[[#This Row],[Purchase Amount]]&lt;500,"Low",
CleanedData[[#This Row],[Purchase Amount]]&lt;5000,"Medium",
TRUE,"High")</f>
        <v>High</v>
      </c>
      <c r="V6061" t="str">
        <f>TEXT(CleanedData[[#This Row],[Date]],"mmmm")</f>
        <v>July</v>
      </c>
      <c r="W6061" t="str">
        <f>"Q"&amp;ROUNDUP(MONTH(CleanedData[[#This Row],[Date]])/3,0)</f>
        <v>Q3</v>
      </c>
      <c r="X6061" t="str">
        <f>IF(CleanedData[[#This Row],[Purchase Amount]]&gt;=5000,"Yes","No")</f>
        <v>Yes</v>
      </c>
      <c r="Y6061">
        <f>IF(CleanedData[[#This Row],[Recommend]]="Yes",1,0)</f>
        <v>0</v>
      </c>
      <c r="Z6061" s="6">
        <f>CleanedData[[#This Row],[Purchase Amount]]*0.15</f>
        <v>2443.7280000000001</v>
      </c>
      <c r="AA6061" s="6">
        <f>CleanedData[[#This Row],[Purchase Amount]]*1.15</f>
        <v>18735.248</v>
      </c>
    </row>
    <row r="6062" spans="1:27" x14ac:dyDescent="0.3">
      <c r="A6062">
        <v>7345</v>
      </c>
      <c r="B6062" t="s">
        <v>6287</v>
      </c>
      <c r="C6062" s="1">
        <v>45498</v>
      </c>
      <c r="D6062">
        <v>37</v>
      </c>
      <c r="E6062" t="s">
        <v>39</v>
      </c>
      <c r="F6062" t="s">
        <v>61</v>
      </c>
      <c r="G6062" t="s">
        <v>205</v>
      </c>
      <c r="H6062">
        <v>5</v>
      </c>
      <c r="I6062" t="s">
        <v>45</v>
      </c>
      <c r="J6062" t="s">
        <v>63</v>
      </c>
      <c r="K6062" t="s">
        <v>64</v>
      </c>
      <c r="L6062" t="s">
        <v>42</v>
      </c>
      <c r="N6062" t="s">
        <v>57</v>
      </c>
      <c r="O6062" t="s">
        <v>134</v>
      </c>
      <c r="P6062" t="s">
        <v>8646</v>
      </c>
      <c r="Q6062" t="s">
        <v>81</v>
      </c>
      <c r="R6062" s="6">
        <f>_xlfn.XLOOKUP(CleanedData[[#This Row],[Product]],'02_Lookup_Tables'!$A$2:$A$126,'02_Lookup_Tables'!$B$2:$B$126)</f>
        <v>139.72999999999999</v>
      </c>
      <c r="S6062" t="str">
        <f>VLOOKUP(CleanedData[[#This Row],[Product]],'02_Lookup_Tables'!$H$2:$I$126,2,FALSE)</f>
        <v>Beauty &amp; Personal Care</v>
      </c>
      <c r="T6062" t="str">
        <f>VLOOKUP(CleanedData[[#This Row],[Province]],'02_Lookup_Tables'!$D$2:$E$10,2, FALSE)</f>
        <v>Southern Region</v>
      </c>
      <c r="U6062" t="str" cm="1">
        <f t="array" ref="U6062">_xlfn.IFS(CleanedData[[#This Row],[Purchase Amount]]&lt;500,"Low",
CleanedData[[#This Row],[Purchase Amount]]&lt;5000,"Medium",
TRUE,"High")</f>
        <v>Low</v>
      </c>
      <c r="V6062" t="str">
        <f>TEXT(CleanedData[[#This Row],[Date]],"mmmm")</f>
        <v>July</v>
      </c>
      <c r="W6062" t="str">
        <f>"Q"&amp;ROUNDUP(MONTH(CleanedData[[#This Row],[Date]])/3,0)</f>
        <v>Q3</v>
      </c>
      <c r="X6062" t="str">
        <f>IF(CleanedData[[#This Row],[Purchase Amount]]&gt;=5000,"Yes","No")</f>
        <v>No</v>
      </c>
      <c r="Y6062">
        <f>IF(CleanedData[[#This Row],[Recommend]]="Yes",1,0)</f>
        <v>1</v>
      </c>
      <c r="Z6062" s="6">
        <f>CleanedData[[#This Row],[Purchase Amount]]*0.15</f>
        <v>20.959499999999998</v>
      </c>
      <c r="AA6062" s="6">
        <f>CleanedData[[#This Row],[Purchase Amount]]*1.15</f>
        <v>160.68949999999998</v>
      </c>
    </row>
    <row r="6063" spans="1:27" x14ac:dyDescent="0.3">
      <c r="A6063">
        <v>7346</v>
      </c>
      <c r="B6063" t="s">
        <v>6288</v>
      </c>
      <c r="C6063" s="1">
        <v>45493</v>
      </c>
      <c r="D6063">
        <v>44</v>
      </c>
      <c r="E6063" t="s">
        <v>52</v>
      </c>
      <c r="F6063" t="s">
        <v>130</v>
      </c>
      <c r="G6063" t="s">
        <v>205</v>
      </c>
      <c r="H6063">
        <v>5</v>
      </c>
      <c r="I6063" t="s">
        <v>45</v>
      </c>
      <c r="J6063" t="s">
        <v>69</v>
      </c>
      <c r="K6063" t="s">
        <v>64</v>
      </c>
      <c r="L6063" t="s">
        <v>45</v>
      </c>
      <c r="M6063" t="s">
        <v>85</v>
      </c>
      <c r="N6063" t="s">
        <v>57</v>
      </c>
      <c r="O6063" t="s">
        <v>48</v>
      </c>
      <c r="P6063" t="s">
        <v>49</v>
      </c>
      <c r="Q6063" t="s">
        <v>81</v>
      </c>
      <c r="R6063" s="6">
        <f>_xlfn.XLOOKUP(CleanedData[[#This Row],[Product]],'02_Lookup_Tables'!$A$2:$A$126,'02_Lookup_Tables'!$B$2:$B$126)</f>
        <v>139.72999999999999</v>
      </c>
      <c r="S6063" t="str">
        <f>VLOOKUP(CleanedData[[#This Row],[Product]],'02_Lookup_Tables'!$H$2:$I$126,2,FALSE)</f>
        <v>Beauty &amp; Personal Care</v>
      </c>
      <c r="T6063" t="str">
        <f>VLOOKUP(CleanedData[[#This Row],[Province]],'02_Lookup_Tables'!$D$2:$E$10,2, FALSE)</f>
        <v>Eastern Region</v>
      </c>
      <c r="U6063" t="str" cm="1">
        <f t="array" ref="U6063">_xlfn.IFS(CleanedData[[#This Row],[Purchase Amount]]&lt;500,"Low",
CleanedData[[#This Row],[Purchase Amount]]&lt;5000,"Medium",
TRUE,"High")</f>
        <v>Low</v>
      </c>
      <c r="V6063" t="str">
        <f>TEXT(CleanedData[[#This Row],[Date]],"mmmm")</f>
        <v>July</v>
      </c>
      <c r="W6063" t="str">
        <f>"Q"&amp;ROUNDUP(MONTH(CleanedData[[#This Row],[Date]])/3,0)</f>
        <v>Q3</v>
      </c>
      <c r="X6063" t="str">
        <f>IF(CleanedData[[#This Row],[Purchase Amount]]&gt;=5000,"Yes","No")</f>
        <v>No</v>
      </c>
      <c r="Y6063">
        <f>IF(CleanedData[[#This Row],[Recommend]]="Yes",1,0)</f>
        <v>1</v>
      </c>
      <c r="Z6063" s="6">
        <f>CleanedData[[#This Row],[Purchase Amount]]*0.15</f>
        <v>20.959499999999998</v>
      </c>
      <c r="AA6063" s="6">
        <f>CleanedData[[#This Row],[Purchase Amount]]*1.15</f>
        <v>160.68949999999998</v>
      </c>
    </row>
    <row r="6064" spans="1:27" x14ac:dyDescent="0.3">
      <c r="A6064">
        <v>7347</v>
      </c>
      <c r="B6064" t="s">
        <v>6289</v>
      </c>
      <c r="C6064" s="1">
        <v>45456</v>
      </c>
      <c r="D6064">
        <v>71</v>
      </c>
      <c r="E6064" t="s">
        <v>52</v>
      </c>
      <c r="F6064" t="s">
        <v>61</v>
      </c>
      <c r="G6064" t="s">
        <v>105</v>
      </c>
      <c r="H6064">
        <v>4</v>
      </c>
      <c r="I6064" t="s">
        <v>45</v>
      </c>
      <c r="J6064" t="s">
        <v>43</v>
      </c>
      <c r="K6064" t="s">
        <v>44</v>
      </c>
      <c r="L6064" t="s">
        <v>42</v>
      </c>
      <c r="M6064" t="s">
        <v>85</v>
      </c>
      <c r="N6064" t="s">
        <v>96</v>
      </c>
      <c r="O6064" t="s">
        <v>48</v>
      </c>
      <c r="P6064" t="s">
        <v>49</v>
      </c>
      <c r="Q6064" t="s">
        <v>97</v>
      </c>
      <c r="R6064" s="6">
        <f>_xlfn.XLOOKUP(CleanedData[[#This Row],[Product]],'02_Lookup_Tables'!$A$2:$A$126,'02_Lookup_Tables'!$B$2:$B$126)</f>
        <v>231.22</v>
      </c>
      <c r="S6064" t="str">
        <f>VLOOKUP(CleanedData[[#This Row],[Product]],'02_Lookup_Tables'!$H$2:$I$126,2,FALSE)</f>
        <v>Beauty &amp; Personal Care</v>
      </c>
      <c r="T6064" t="str">
        <f>VLOOKUP(CleanedData[[#This Row],[Province]],'02_Lookup_Tables'!$D$2:$E$10,2, FALSE)</f>
        <v>Southern Region</v>
      </c>
      <c r="U6064" t="str" cm="1">
        <f t="array" ref="U6064">_xlfn.IFS(CleanedData[[#This Row],[Purchase Amount]]&lt;500,"Low",
CleanedData[[#This Row],[Purchase Amount]]&lt;5000,"Medium",
TRUE,"High")</f>
        <v>Low</v>
      </c>
      <c r="V6064" t="str">
        <f>TEXT(CleanedData[[#This Row],[Date]],"mmmm")</f>
        <v>June</v>
      </c>
      <c r="W6064" t="str">
        <f>"Q"&amp;ROUNDUP(MONTH(CleanedData[[#This Row],[Date]])/3,0)</f>
        <v>Q2</v>
      </c>
      <c r="X6064" t="str">
        <f>IF(CleanedData[[#This Row],[Purchase Amount]]&gt;=5000,"Yes","No")</f>
        <v>No</v>
      </c>
      <c r="Y6064">
        <f>IF(CleanedData[[#This Row],[Recommend]]="Yes",1,0)</f>
        <v>1</v>
      </c>
      <c r="Z6064" s="6">
        <f>CleanedData[[#This Row],[Purchase Amount]]*0.15</f>
        <v>34.683</v>
      </c>
      <c r="AA6064" s="6">
        <f>CleanedData[[#This Row],[Purchase Amount]]*1.15</f>
        <v>265.90299999999996</v>
      </c>
    </row>
    <row r="6065" spans="1:27" x14ac:dyDescent="0.3">
      <c r="A6065">
        <v>7348</v>
      </c>
      <c r="B6065" t="s">
        <v>6290</v>
      </c>
      <c r="C6065" s="1">
        <v>45345</v>
      </c>
      <c r="D6065">
        <v>19</v>
      </c>
      <c r="E6065" t="s">
        <v>60</v>
      </c>
      <c r="F6065" t="s">
        <v>40</v>
      </c>
      <c r="G6065" t="s">
        <v>472</v>
      </c>
      <c r="H6065">
        <v>5</v>
      </c>
      <c r="I6065" t="s">
        <v>42</v>
      </c>
      <c r="J6065" t="s">
        <v>63</v>
      </c>
      <c r="K6065" t="s">
        <v>64</v>
      </c>
      <c r="L6065" t="s">
        <v>45</v>
      </c>
      <c r="M6065" t="s">
        <v>165</v>
      </c>
      <c r="N6065" t="s">
        <v>57</v>
      </c>
      <c r="O6065" t="s">
        <v>89</v>
      </c>
      <c r="P6065" t="s">
        <v>70</v>
      </c>
      <c r="Q6065" t="s">
        <v>66</v>
      </c>
      <c r="R6065" s="6">
        <f>_xlfn.XLOOKUP(CleanedData[[#This Row],[Product]],'02_Lookup_Tables'!$A$2:$A$126,'02_Lookup_Tables'!$B$2:$B$126)</f>
        <v>2216.12</v>
      </c>
      <c r="S6065" t="str">
        <f>VLOOKUP(CleanedData[[#This Row],[Product]],'02_Lookup_Tables'!$H$2:$I$126,2,FALSE)</f>
        <v>Beauty &amp; Personal Care</v>
      </c>
      <c r="T6065" t="str">
        <f>VLOOKUP(CleanedData[[#This Row],[Province]],'02_Lookup_Tables'!$D$2:$E$10,2, FALSE)</f>
        <v>Northern Region</v>
      </c>
      <c r="U6065" t="str" cm="1">
        <f t="array" ref="U6065">_xlfn.IFS(CleanedData[[#This Row],[Purchase Amount]]&lt;500,"Low",
CleanedData[[#This Row],[Purchase Amount]]&lt;5000,"Medium",
TRUE,"High")</f>
        <v>Medium</v>
      </c>
      <c r="V6065" t="str">
        <f>TEXT(CleanedData[[#This Row],[Date]],"mmmm")</f>
        <v>February</v>
      </c>
      <c r="W6065" t="str">
        <f>"Q"&amp;ROUNDUP(MONTH(CleanedData[[#This Row],[Date]])/3,0)</f>
        <v>Q1</v>
      </c>
      <c r="X6065" t="str">
        <f>IF(CleanedData[[#This Row],[Purchase Amount]]&gt;=5000,"Yes","No")</f>
        <v>No</v>
      </c>
      <c r="Y6065">
        <f>IF(CleanedData[[#This Row],[Recommend]]="Yes",1,0)</f>
        <v>0</v>
      </c>
      <c r="Z6065" s="6">
        <f>CleanedData[[#This Row],[Purchase Amount]]*0.15</f>
        <v>332.41799999999995</v>
      </c>
      <c r="AA6065" s="6">
        <f>CleanedData[[#This Row],[Purchase Amount]]*1.15</f>
        <v>2548.5379999999996</v>
      </c>
    </row>
    <row r="6066" spans="1:27" x14ac:dyDescent="0.3">
      <c r="A6066">
        <v>7349</v>
      </c>
      <c r="B6066" t="s">
        <v>6291</v>
      </c>
      <c r="C6066" s="1">
        <v>45785</v>
      </c>
      <c r="D6066">
        <v>40</v>
      </c>
      <c r="E6066" t="s">
        <v>39</v>
      </c>
      <c r="F6066" t="s">
        <v>68</v>
      </c>
      <c r="G6066" t="s">
        <v>546</v>
      </c>
      <c r="H6066">
        <v>2</v>
      </c>
      <c r="I6066" t="s">
        <v>42</v>
      </c>
      <c r="J6066" t="s">
        <v>69</v>
      </c>
      <c r="K6066" t="s">
        <v>64</v>
      </c>
      <c r="L6066" t="s">
        <v>42</v>
      </c>
      <c r="M6066" t="s">
        <v>79</v>
      </c>
      <c r="N6066" t="s">
        <v>47</v>
      </c>
      <c r="O6066" t="s">
        <v>89</v>
      </c>
      <c r="P6066" t="s">
        <v>49</v>
      </c>
      <c r="Q6066" t="s">
        <v>81</v>
      </c>
      <c r="R6066" s="6">
        <f>_xlfn.XLOOKUP(CleanedData[[#This Row],[Product]],'02_Lookup_Tables'!$A$2:$A$126,'02_Lookup_Tables'!$B$2:$B$126)</f>
        <v>1369.39</v>
      </c>
      <c r="S6066" t="str">
        <f>VLOOKUP(CleanedData[[#This Row],[Product]],'02_Lookup_Tables'!$H$2:$I$126,2,FALSE)</f>
        <v>Toys &amp; Games</v>
      </c>
      <c r="T6066" t="str">
        <f>VLOOKUP(CleanedData[[#This Row],[Province]],'02_Lookup_Tables'!$D$2:$E$10,2, FALSE)</f>
        <v>Northern Region</v>
      </c>
      <c r="U6066" t="str" cm="1">
        <f t="array" ref="U6066">_xlfn.IFS(CleanedData[[#This Row],[Purchase Amount]]&lt;500,"Low",
CleanedData[[#This Row],[Purchase Amount]]&lt;5000,"Medium",
TRUE,"High")</f>
        <v>Medium</v>
      </c>
      <c r="V6066" t="str">
        <f>TEXT(CleanedData[[#This Row],[Date]],"mmmm")</f>
        <v>May</v>
      </c>
      <c r="W6066" t="str">
        <f>"Q"&amp;ROUNDUP(MONTH(CleanedData[[#This Row],[Date]])/3,0)</f>
        <v>Q2</v>
      </c>
      <c r="X6066" t="str">
        <f>IF(CleanedData[[#This Row],[Purchase Amount]]&gt;=5000,"Yes","No")</f>
        <v>No</v>
      </c>
      <c r="Y6066">
        <f>IF(CleanedData[[#This Row],[Recommend]]="Yes",1,0)</f>
        <v>0</v>
      </c>
      <c r="Z6066" s="6">
        <f>CleanedData[[#This Row],[Purchase Amount]]*0.15</f>
        <v>205.4085</v>
      </c>
      <c r="AA6066" s="6">
        <f>CleanedData[[#This Row],[Purchase Amount]]*1.15</f>
        <v>1574.7985000000001</v>
      </c>
    </row>
    <row r="6067" spans="1:27" x14ac:dyDescent="0.3">
      <c r="A6067">
        <v>7350</v>
      </c>
      <c r="B6067" t="s">
        <v>6292</v>
      </c>
      <c r="C6067" s="1">
        <v>45519</v>
      </c>
      <c r="D6067">
        <v>80</v>
      </c>
      <c r="E6067" t="s">
        <v>39</v>
      </c>
      <c r="F6067" t="s">
        <v>130</v>
      </c>
      <c r="G6067" t="s">
        <v>668</v>
      </c>
      <c r="H6067">
        <v>2</v>
      </c>
      <c r="I6067" t="s">
        <v>42</v>
      </c>
      <c r="J6067" t="s">
        <v>63</v>
      </c>
      <c r="K6067" t="s">
        <v>55</v>
      </c>
      <c r="L6067" t="s">
        <v>45</v>
      </c>
      <c r="M6067" t="s">
        <v>46</v>
      </c>
      <c r="N6067" t="s">
        <v>47</v>
      </c>
      <c r="O6067" t="s">
        <v>89</v>
      </c>
      <c r="P6067" t="s">
        <v>49</v>
      </c>
      <c r="Q6067" t="s">
        <v>97</v>
      </c>
      <c r="R6067" s="6">
        <f>_xlfn.XLOOKUP(CleanedData[[#This Row],[Product]],'02_Lookup_Tables'!$A$2:$A$126,'02_Lookup_Tables'!$B$2:$B$126)</f>
        <v>301.58</v>
      </c>
      <c r="S6067" t="str">
        <f>VLOOKUP(CleanedData[[#This Row],[Product]],'02_Lookup_Tables'!$H$2:$I$126,2,FALSE)</f>
        <v>Food</v>
      </c>
      <c r="T6067" t="str">
        <f>VLOOKUP(CleanedData[[#This Row],[Province]],'02_Lookup_Tables'!$D$2:$E$10,2, FALSE)</f>
        <v>Eastern Region</v>
      </c>
      <c r="U6067" t="str" cm="1">
        <f t="array" ref="U6067">_xlfn.IFS(CleanedData[[#This Row],[Purchase Amount]]&lt;500,"Low",
CleanedData[[#This Row],[Purchase Amount]]&lt;5000,"Medium",
TRUE,"High")</f>
        <v>Low</v>
      </c>
      <c r="V6067" t="str">
        <f>TEXT(CleanedData[[#This Row],[Date]],"mmmm")</f>
        <v>August</v>
      </c>
      <c r="W6067" t="str">
        <f>"Q"&amp;ROUNDUP(MONTH(CleanedData[[#This Row],[Date]])/3,0)</f>
        <v>Q3</v>
      </c>
      <c r="X6067" t="str">
        <f>IF(CleanedData[[#This Row],[Purchase Amount]]&gt;=5000,"Yes","No")</f>
        <v>No</v>
      </c>
      <c r="Y6067">
        <f>IF(CleanedData[[#This Row],[Recommend]]="Yes",1,0)</f>
        <v>0</v>
      </c>
      <c r="Z6067" s="6">
        <f>CleanedData[[#This Row],[Purchase Amount]]*0.15</f>
        <v>45.236999999999995</v>
      </c>
      <c r="AA6067" s="6">
        <f>CleanedData[[#This Row],[Purchase Amount]]*1.15</f>
        <v>346.81699999999995</v>
      </c>
    </row>
    <row r="6068" spans="1:27" x14ac:dyDescent="0.3">
      <c r="A6068">
        <v>7351</v>
      </c>
      <c r="B6068" t="s">
        <v>6293</v>
      </c>
      <c r="C6068" s="1">
        <v>45367</v>
      </c>
      <c r="D6068">
        <v>37</v>
      </c>
      <c r="E6068" t="s">
        <v>39</v>
      </c>
      <c r="F6068" t="s">
        <v>83</v>
      </c>
      <c r="G6068" t="s">
        <v>251</v>
      </c>
      <c r="H6068">
        <v>1</v>
      </c>
      <c r="I6068" t="s">
        <v>45</v>
      </c>
      <c r="J6068" t="s">
        <v>63</v>
      </c>
      <c r="K6068" t="s">
        <v>44</v>
      </c>
      <c r="L6068" t="s">
        <v>42</v>
      </c>
      <c r="M6068" t="s">
        <v>85</v>
      </c>
      <c r="N6068" t="s">
        <v>80</v>
      </c>
      <c r="O6068" t="s">
        <v>48</v>
      </c>
      <c r="P6068" t="s">
        <v>49</v>
      </c>
      <c r="Q6068" t="s">
        <v>81</v>
      </c>
      <c r="R6068" s="6">
        <f>_xlfn.XLOOKUP(CleanedData[[#This Row],[Product]],'02_Lookup_Tables'!$A$2:$A$126,'02_Lookup_Tables'!$B$2:$B$126)</f>
        <v>5064</v>
      </c>
      <c r="S6068" t="str">
        <f>VLOOKUP(CleanedData[[#This Row],[Product]],'02_Lookup_Tables'!$H$2:$I$126,2,FALSE)</f>
        <v>Sports &amp; Outdoors</v>
      </c>
      <c r="T6068" t="str">
        <f>VLOOKUP(CleanedData[[#This Row],[Province]],'02_Lookup_Tables'!$D$2:$E$10,2, FALSE)</f>
        <v>Western Region</v>
      </c>
      <c r="U6068" t="str" cm="1">
        <f t="array" ref="U6068">_xlfn.IFS(CleanedData[[#This Row],[Purchase Amount]]&lt;500,"Low",
CleanedData[[#This Row],[Purchase Amount]]&lt;5000,"Medium",
TRUE,"High")</f>
        <v>High</v>
      </c>
      <c r="V6068" t="str">
        <f>TEXT(CleanedData[[#This Row],[Date]],"mmmm")</f>
        <v>March</v>
      </c>
      <c r="W6068" t="str">
        <f>"Q"&amp;ROUNDUP(MONTH(CleanedData[[#This Row],[Date]])/3,0)</f>
        <v>Q1</v>
      </c>
      <c r="X6068" t="str">
        <f>IF(CleanedData[[#This Row],[Purchase Amount]]&gt;=5000,"Yes","No")</f>
        <v>Yes</v>
      </c>
      <c r="Y6068">
        <f>IF(CleanedData[[#This Row],[Recommend]]="Yes",1,0)</f>
        <v>1</v>
      </c>
      <c r="Z6068" s="6">
        <f>CleanedData[[#This Row],[Purchase Amount]]*0.15</f>
        <v>759.6</v>
      </c>
      <c r="AA6068" s="6">
        <f>CleanedData[[#This Row],[Purchase Amount]]*1.15</f>
        <v>5823.5999999999995</v>
      </c>
    </row>
    <row r="6069" spans="1:27" x14ac:dyDescent="0.3">
      <c r="A6069">
        <v>7352</v>
      </c>
      <c r="B6069" t="s">
        <v>6294</v>
      </c>
      <c r="C6069" s="1">
        <v>45560</v>
      </c>
      <c r="D6069">
        <v>36</v>
      </c>
      <c r="E6069" t="s">
        <v>60</v>
      </c>
      <c r="F6069" t="s">
        <v>125</v>
      </c>
      <c r="G6069" t="s">
        <v>78</v>
      </c>
      <c r="H6069">
        <v>4</v>
      </c>
      <c r="I6069" t="s">
        <v>42</v>
      </c>
      <c r="J6069" t="s">
        <v>74</v>
      </c>
      <c r="K6069" t="s">
        <v>64</v>
      </c>
      <c r="L6069" t="s">
        <v>45</v>
      </c>
      <c r="M6069" t="s">
        <v>85</v>
      </c>
      <c r="N6069" t="s">
        <v>96</v>
      </c>
      <c r="O6069" t="s">
        <v>48</v>
      </c>
      <c r="P6069" t="s">
        <v>49</v>
      </c>
      <c r="Q6069" t="s">
        <v>81</v>
      </c>
      <c r="R6069" s="6">
        <f>_xlfn.XLOOKUP(CleanedData[[#This Row],[Product]],'02_Lookup_Tables'!$A$2:$A$126,'02_Lookup_Tables'!$B$2:$B$126)</f>
        <v>1951.09</v>
      </c>
      <c r="S6069" t="str">
        <f>VLOOKUP(CleanedData[[#This Row],[Product]],'02_Lookup_Tables'!$H$2:$I$126,2,FALSE)</f>
        <v>Accessories</v>
      </c>
      <c r="T6069" t="str">
        <f>VLOOKUP(CleanedData[[#This Row],[Province]],'02_Lookup_Tables'!$D$2:$E$10,2, FALSE)</f>
        <v>Western Region</v>
      </c>
      <c r="U6069" t="str" cm="1">
        <f t="array" ref="U6069">_xlfn.IFS(CleanedData[[#This Row],[Purchase Amount]]&lt;500,"Low",
CleanedData[[#This Row],[Purchase Amount]]&lt;5000,"Medium",
TRUE,"High")</f>
        <v>Medium</v>
      </c>
      <c r="V6069" t="str">
        <f>TEXT(CleanedData[[#This Row],[Date]],"mmmm")</f>
        <v>September</v>
      </c>
      <c r="W6069" t="str">
        <f>"Q"&amp;ROUNDUP(MONTH(CleanedData[[#This Row],[Date]])/3,0)</f>
        <v>Q3</v>
      </c>
      <c r="X6069" t="str">
        <f>IF(CleanedData[[#This Row],[Purchase Amount]]&gt;=5000,"Yes","No")</f>
        <v>No</v>
      </c>
      <c r="Y6069">
        <f>IF(CleanedData[[#This Row],[Recommend]]="Yes",1,0)</f>
        <v>0</v>
      </c>
      <c r="Z6069" s="6">
        <f>CleanedData[[#This Row],[Purchase Amount]]*0.15</f>
        <v>292.6635</v>
      </c>
      <c r="AA6069" s="6">
        <f>CleanedData[[#This Row],[Purchase Amount]]*1.15</f>
        <v>2243.7534999999998</v>
      </c>
    </row>
    <row r="6070" spans="1:27" x14ac:dyDescent="0.3">
      <c r="A6070">
        <v>7353</v>
      </c>
      <c r="B6070" t="s">
        <v>6295</v>
      </c>
      <c r="C6070" s="1">
        <v>45585</v>
      </c>
      <c r="D6070">
        <v>58</v>
      </c>
      <c r="E6070" t="s">
        <v>39</v>
      </c>
      <c r="F6070" t="s">
        <v>72</v>
      </c>
      <c r="G6070" t="s">
        <v>389</v>
      </c>
      <c r="H6070">
        <v>3</v>
      </c>
      <c r="I6070" t="s">
        <v>42</v>
      </c>
      <c r="J6070" t="s">
        <v>74</v>
      </c>
      <c r="K6070" t="s">
        <v>55</v>
      </c>
      <c r="L6070" t="s">
        <v>45</v>
      </c>
      <c r="M6070" t="s">
        <v>79</v>
      </c>
      <c r="N6070" t="s">
        <v>48</v>
      </c>
      <c r="O6070" t="s">
        <v>89</v>
      </c>
      <c r="P6070" t="s">
        <v>49</v>
      </c>
      <c r="Q6070" t="s">
        <v>50</v>
      </c>
      <c r="R6070" s="6">
        <f>_xlfn.XLOOKUP(CleanedData[[#This Row],[Product]],'02_Lookup_Tables'!$A$2:$A$126,'02_Lookup_Tables'!$B$2:$B$126)</f>
        <v>5432.76</v>
      </c>
      <c r="S6070" t="str">
        <f>VLOOKUP(CleanedData[[#This Row],[Product]],'02_Lookup_Tables'!$H$2:$I$126,2,FALSE)</f>
        <v>Home Devices</v>
      </c>
      <c r="T6070" t="str">
        <f>VLOOKUP(CleanedData[[#This Row],[Province]],'02_Lookup_Tables'!$D$2:$E$10,2, FALSE)</f>
        <v>Central Region</v>
      </c>
      <c r="U6070" t="str" cm="1">
        <f t="array" ref="U6070">_xlfn.IFS(CleanedData[[#This Row],[Purchase Amount]]&lt;500,"Low",
CleanedData[[#This Row],[Purchase Amount]]&lt;5000,"Medium",
TRUE,"High")</f>
        <v>High</v>
      </c>
      <c r="V6070" t="str">
        <f>TEXT(CleanedData[[#This Row],[Date]],"mmmm")</f>
        <v>October</v>
      </c>
      <c r="W6070" t="str">
        <f>"Q"&amp;ROUNDUP(MONTH(CleanedData[[#This Row],[Date]])/3,0)</f>
        <v>Q4</v>
      </c>
      <c r="X6070" t="str">
        <f>IF(CleanedData[[#This Row],[Purchase Amount]]&gt;=5000,"Yes","No")</f>
        <v>Yes</v>
      </c>
      <c r="Y6070">
        <f>IF(CleanedData[[#This Row],[Recommend]]="Yes",1,0)</f>
        <v>0</v>
      </c>
      <c r="Z6070" s="6">
        <f>CleanedData[[#This Row],[Purchase Amount]]*0.15</f>
        <v>814.91399999999999</v>
      </c>
      <c r="AA6070" s="6">
        <f>CleanedData[[#This Row],[Purchase Amount]]*1.15</f>
        <v>6247.674</v>
      </c>
    </row>
    <row r="6071" spans="1:27" x14ac:dyDescent="0.3">
      <c r="A6071">
        <v>7354</v>
      </c>
      <c r="B6071" t="s">
        <v>6296</v>
      </c>
      <c r="C6071" s="1">
        <v>45298</v>
      </c>
      <c r="D6071">
        <v>69</v>
      </c>
      <c r="E6071" t="s">
        <v>60</v>
      </c>
      <c r="F6071" t="s">
        <v>108</v>
      </c>
      <c r="G6071" t="s">
        <v>146</v>
      </c>
      <c r="H6071">
        <v>1</v>
      </c>
      <c r="I6071" t="s">
        <v>45</v>
      </c>
      <c r="J6071" t="s">
        <v>43</v>
      </c>
      <c r="K6071" t="s">
        <v>64</v>
      </c>
      <c r="L6071" t="s">
        <v>45</v>
      </c>
      <c r="M6071" t="s">
        <v>79</v>
      </c>
      <c r="N6071" t="s">
        <v>80</v>
      </c>
      <c r="O6071" t="s">
        <v>89</v>
      </c>
      <c r="P6071" t="s">
        <v>49</v>
      </c>
      <c r="Q6071" t="s">
        <v>97</v>
      </c>
      <c r="R6071" s="6">
        <f>_xlfn.XLOOKUP(CleanedData[[#This Row],[Product]],'02_Lookup_Tables'!$A$2:$A$126,'02_Lookup_Tables'!$B$2:$B$126)</f>
        <v>27815.439999999999</v>
      </c>
      <c r="S6071" t="str">
        <f>VLOOKUP(CleanedData[[#This Row],[Product]],'02_Lookup_Tables'!$H$2:$I$126,2,FALSE)</f>
        <v>Electronics</v>
      </c>
      <c r="T6071" t="str">
        <f>VLOOKUP(CleanedData[[#This Row],[Province]],'02_Lookup_Tables'!$D$2:$E$10,2, FALSE)</f>
        <v>Gauteng Region</v>
      </c>
      <c r="U6071" t="str" cm="1">
        <f t="array" ref="U6071">_xlfn.IFS(CleanedData[[#This Row],[Purchase Amount]]&lt;500,"Low",
CleanedData[[#This Row],[Purchase Amount]]&lt;5000,"Medium",
TRUE,"High")</f>
        <v>High</v>
      </c>
      <c r="V6071" t="str">
        <f>TEXT(CleanedData[[#This Row],[Date]],"mmmm")</f>
        <v>January</v>
      </c>
      <c r="W6071" t="str">
        <f>"Q"&amp;ROUNDUP(MONTH(CleanedData[[#This Row],[Date]])/3,0)</f>
        <v>Q1</v>
      </c>
      <c r="X6071" t="str">
        <f>IF(CleanedData[[#This Row],[Purchase Amount]]&gt;=5000,"Yes","No")</f>
        <v>Yes</v>
      </c>
      <c r="Y6071">
        <f>IF(CleanedData[[#This Row],[Recommend]]="Yes",1,0)</f>
        <v>1</v>
      </c>
      <c r="Z6071" s="6">
        <f>CleanedData[[#This Row],[Purchase Amount]]*0.15</f>
        <v>4172.3159999999998</v>
      </c>
      <c r="AA6071" s="6">
        <f>CleanedData[[#This Row],[Purchase Amount]]*1.15</f>
        <v>31987.755999999998</v>
      </c>
    </row>
    <row r="6072" spans="1:27" x14ac:dyDescent="0.3">
      <c r="A6072">
        <v>7355</v>
      </c>
      <c r="B6072" t="s">
        <v>6297</v>
      </c>
      <c r="C6072" s="1">
        <v>45439</v>
      </c>
      <c r="D6072">
        <v>36</v>
      </c>
      <c r="E6072" t="s">
        <v>60</v>
      </c>
      <c r="F6072" t="s">
        <v>61</v>
      </c>
      <c r="G6072" t="s">
        <v>258</v>
      </c>
      <c r="H6072">
        <v>3</v>
      </c>
      <c r="I6072" t="s">
        <v>45</v>
      </c>
      <c r="J6072" t="s">
        <v>74</v>
      </c>
      <c r="K6072" t="s">
        <v>64</v>
      </c>
      <c r="L6072" t="s">
        <v>45</v>
      </c>
      <c r="M6072" t="s">
        <v>140</v>
      </c>
      <c r="N6072" t="s">
        <v>48</v>
      </c>
      <c r="O6072" t="s">
        <v>148</v>
      </c>
      <c r="P6072" t="s">
        <v>49</v>
      </c>
      <c r="Q6072" t="s">
        <v>81</v>
      </c>
      <c r="R6072" s="6">
        <f>_xlfn.XLOOKUP(CleanedData[[#This Row],[Product]],'02_Lookup_Tables'!$A$2:$A$126,'02_Lookup_Tables'!$B$2:$B$126)</f>
        <v>768.34</v>
      </c>
      <c r="S6072" t="str">
        <f>VLOOKUP(CleanedData[[#This Row],[Product]],'02_Lookup_Tables'!$H$2:$I$126,2,FALSE)</f>
        <v>Home &amp; Living</v>
      </c>
      <c r="T6072" t="str">
        <f>VLOOKUP(CleanedData[[#This Row],[Province]],'02_Lookup_Tables'!$D$2:$E$10,2, FALSE)</f>
        <v>Southern Region</v>
      </c>
      <c r="U6072" t="str" cm="1">
        <f t="array" ref="U6072">_xlfn.IFS(CleanedData[[#This Row],[Purchase Amount]]&lt;500,"Low",
CleanedData[[#This Row],[Purchase Amount]]&lt;5000,"Medium",
TRUE,"High")</f>
        <v>Medium</v>
      </c>
      <c r="V6072" t="str">
        <f>TEXT(CleanedData[[#This Row],[Date]],"mmmm")</f>
        <v>May</v>
      </c>
      <c r="W6072" t="str">
        <f>"Q"&amp;ROUNDUP(MONTH(CleanedData[[#This Row],[Date]])/3,0)</f>
        <v>Q2</v>
      </c>
      <c r="X6072" t="str">
        <f>IF(CleanedData[[#This Row],[Purchase Amount]]&gt;=5000,"Yes","No")</f>
        <v>No</v>
      </c>
      <c r="Y6072">
        <f>IF(CleanedData[[#This Row],[Recommend]]="Yes",1,0)</f>
        <v>1</v>
      </c>
      <c r="Z6072" s="6">
        <f>CleanedData[[#This Row],[Purchase Amount]]*0.15</f>
        <v>115.251</v>
      </c>
      <c r="AA6072" s="6">
        <f>CleanedData[[#This Row],[Purchase Amount]]*1.15</f>
        <v>883.59100000000001</v>
      </c>
    </row>
    <row r="6073" spans="1:27" x14ac:dyDescent="0.3">
      <c r="A6073">
        <v>7356</v>
      </c>
      <c r="B6073" t="s">
        <v>6298</v>
      </c>
      <c r="C6073" s="1">
        <v>45730</v>
      </c>
      <c r="D6073">
        <v>56</v>
      </c>
      <c r="E6073" t="s">
        <v>52</v>
      </c>
      <c r="F6073" t="s">
        <v>68</v>
      </c>
      <c r="G6073" t="s">
        <v>381</v>
      </c>
      <c r="H6073">
        <v>5</v>
      </c>
      <c r="I6073" t="s">
        <v>42</v>
      </c>
      <c r="J6073" t="s">
        <v>54</v>
      </c>
      <c r="K6073" t="s">
        <v>64</v>
      </c>
      <c r="L6073" t="s">
        <v>45</v>
      </c>
      <c r="M6073" t="s">
        <v>100</v>
      </c>
      <c r="N6073" t="s">
        <v>57</v>
      </c>
      <c r="O6073" t="s">
        <v>48</v>
      </c>
      <c r="P6073" t="s">
        <v>49</v>
      </c>
      <c r="Q6073" t="s">
        <v>50</v>
      </c>
      <c r="R6073" s="6">
        <f>_xlfn.XLOOKUP(CleanedData[[#This Row],[Product]],'02_Lookup_Tables'!$A$2:$A$126,'02_Lookup_Tables'!$B$2:$B$126)</f>
        <v>786.78</v>
      </c>
      <c r="S6073" t="str">
        <f>VLOOKUP(CleanedData[[#This Row],[Product]],'02_Lookup_Tables'!$H$2:$I$126,2,FALSE)</f>
        <v>Apparel</v>
      </c>
      <c r="T6073" t="str">
        <f>VLOOKUP(CleanedData[[#This Row],[Province]],'02_Lookup_Tables'!$D$2:$E$10,2, FALSE)</f>
        <v>Northern Region</v>
      </c>
      <c r="U6073" t="str" cm="1">
        <f t="array" ref="U6073">_xlfn.IFS(CleanedData[[#This Row],[Purchase Amount]]&lt;500,"Low",
CleanedData[[#This Row],[Purchase Amount]]&lt;5000,"Medium",
TRUE,"High")</f>
        <v>Medium</v>
      </c>
      <c r="V6073" t="str">
        <f>TEXT(CleanedData[[#This Row],[Date]],"mmmm")</f>
        <v>March</v>
      </c>
      <c r="W6073" t="str">
        <f>"Q"&amp;ROUNDUP(MONTH(CleanedData[[#This Row],[Date]])/3,0)</f>
        <v>Q1</v>
      </c>
      <c r="X6073" t="str">
        <f>IF(CleanedData[[#This Row],[Purchase Amount]]&gt;=5000,"Yes","No")</f>
        <v>No</v>
      </c>
      <c r="Y6073">
        <f>IF(CleanedData[[#This Row],[Recommend]]="Yes",1,0)</f>
        <v>0</v>
      </c>
      <c r="Z6073" s="6">
        <f>CleanedData[[#This Row],[Purchase Amount]]*0.15</f>
        <v>118.017</v>
      </c>
      <c r="AA6073" s="6">
        <f>CleanedData[[#This Row],[Purchase Amount]]*1.15</f>
        <v>904.79699999999991</v>
      </c>
    </row>
    <row r="6074" spans="1:27" x14ac:dyDescent="0.3">
      <c r="A6074">
        <v>7357</v>
      </c>
      <c r="B6074" t="s">
        <v>6299</v>
      </c>
      <c r="C6074" s="1">
        <v>46009</v>
      </c>
      <c r="D6074">
        <v>28</v>
      </c>
      <c r="E6074" t="s">
        <v>60</v>
      </c>
      <c r="F6074" t="s">
        <v>108</v>
      </c>
      <c r="G6074" t="s">
        <v>235</v>
      </c>
      <c r="H6074">
        <v>3</v>
      </c>
      <c r="I6074" t="s">
        <v>42</v>
      </c>
      <c r="J6074" t="s">
        <v>74</v>
      </c>
      <c r="K6074" t="s">
        <v>44</v>
      </c>
      <c r="L6074" t="s">
        <v>45</v>
      </c>
      <c r="M6074" t="s">
        <v>165</v>
      </c>
      <c r="N6074" t="s">
        <v>48</v>
      </c>
      <c r="O6074" t="s">
        <v>89</v>
      </c>
      <c r="P6074" t="s">
        <v>49</v>
      </c>
      <c r="Q6074" t="s">
        <v>58</v>
      </c>
      <c r="R6074" s="6">
        <f>_xlfn.XLOOKUP(CleanedData[[#This Row],[Product]],'02_Lookup_Tables'!$A$2:$A$126,'02_Lookup_Tables'!$B$2:$B$126)</f>
        <v>306.57</v>
      </c>
      <c r="S6074" t="str">
        <f>VLOOKUP(CleanedData[[#This Row],[Product]],'02_Lookup_Tables'!$H$2:$I$126,2,FALSE)</f>
        <v>Toys &amp; Games</v>
      </c>
      <c r="T6074" t="str">
        <f>VLOOKUP(CleanedData[[#This Row],[Province]],'02_Lookup_Tables'!$D$2:$E$10,2, FALSE)</f>
        <v>Gauteng Region</v>
      </c>
      <c r="U6074" t="str" cm="1">
        <f t="array" ref="U6074">_xlfn.IFS(CleanedData[[#This Row],[Purchase Amount]]&lt;500,"Low",
CleanedData[[#This Row],[Purchase Amount]]&lt;5000,"Medium",
TRUE,"High")</f>
        <v>Low</v>
      </c>
      <c r="V6074" t="str">
        <f>TEXT(CleanedData[[#This Row],[Date]],"mmmm")</f>
        <v>December</v>
      </c>
      <c r="W6074" t="str">
        <f>"Q"&amp;ROUNDUP(MONTH(CleanedData[[#This Row],[Date]])/3,0)</f>
        <v>Q4</v>
      </c>
      <c r="X6074" t="str">
        <f>IF(CleanedData[[#This Row],[Purchase Amount]]&gt;=5000,"Yes","No")</f>
        <v>No</v>
      </c>
      <c r="Y6074">
        <f>IF(CleanedData[[#This Row],[Recommend]]="Yes",1,0)</f>
        <v>0</v>
      </c>
      <c r="Z6074" s="6">
        <f>CleanedData[[#This Row],[Purchase Amount]]*0.15</f>
        <v>45.985499999999995</v>
      </c>
      <c r="AA6074" s="6">
        <f>CleanedData[[#This Row],[Purchase Amount]]*1.15</f>
        <v>352.55549999999994</v>
      </c>
    </row>
    <row r="6075" spans="1:27" x14ac:dyDescent="0.3">
      <c r="A6075">
        <v>7358</v>
      </c>
      <c r="B6075" t="s">
        <v>6300</v>
      </c>
      <c r="C6075" s="1">
        <v>45444</v>
      </c>
      <c r="D6075">
        <v>37</v>
      </c>
      <c r="E6075" t="s">
        <v>39</v>
      </c>
      <c r="F6075" t="s">
        <v>68</v>
      </c>
      <c r="G6075" t="s">
        <v>158</v>
      </c>
      <c r="H6075">
        <v>3</v>
      </c>
      <c r="I6075" t="s">
        <v>45</v>
      </c>
      <c r="J6075" t="s">
        <v>74</v>
      </c>
      <c r="K6075" t="s">
        <v>64</v>
      </c>
      <c r="L6075" t="s">
        <v>45</v>
      </c>
      <c r="M6075" t="s">
        <v>180</v>
      </c>
      <c r="N6075" t="s">
        <v>48</v>
      </c>
      <c r="O6075" t="s">
        <v>89</v>
      </c>
      <c r="P6075" t="s">
        <v>49</v>
      </c>
      <c r="Q6075" t="s">
        <v>81</v>
      </c>
      <c r="R6075" s="6">
        <f>_xlfn.XLOOKUP(CleanedData[[#This Row],[Product]],'02_Lookup_Tables'!$A$2:$A$126,'02_Lookup_Tables'!$B$2:$B$126)</f>
        <v>2962.6</v>
      </c>
      <c r="S6075" t="str">
        <f>VLOOKUP(CleanedData[[#This Row],[Product]],'02_Lookup_Tables'!$H$2:$I$126,2,FALSE)</f>
        <v>Sports &amp; Outdoors</v>
      </c>
      <c r="T6075" t="str">
        <f>VLOOKUP(CleanedData[[#This Row],[Province]],'02_Lookup_Tables'!$D$2:$E$10,2, FALSE)</f>
        <v>Northern Region</v>
      </c>
      <c r="U6075" t="str" cm="1">
        <f t="array" ref="U6075">_xlfn.IFS(CleanedData[[#This Row],[Purchase Amount]]&lt;500,"Low",
CleanedData[[#This Row],[Purchase Amount]]&lt;5000,"Medium",
TRUE,"High")</f>
        <v>Medium</v>
      </c>
      <c r="V6075" t="str">
        <f>TEXT(CleanedData[[#This Row],[Date]],"mmmm")</f>
        <v>June</v>
      </c>
      <c r="W6075" t="str">
        <f>"Q"&amp;ROUNDUP(MONTH(CleanedData[[#This Row],[Date]])/3,0)</f>
        <v>Q2</v>
      </c>
      <c r="X6075" t="str">
        <f>IF(CleanedData[[#This Row],[Purchase Amount]]&gt;=5000,"Yes","No")</f>
        <v>No</v>
      </c>
      <c r="Y6075">
        <f>IF(CleanedData[[#This Row],[Recommend]]="Yes",1,0)</f>
        <v>1</v>
      </c>
      <c r="Z6075" s="6">
        <f>CleanedData[[#This Row],[Purchase Amount]]*0.15</f>
        <v>444.39</v>
      </c>
      <c r="AA6075" s="6">
        <f>CleanedData[[#This Row],[Purchase Amount]]*1.15</f>
        <v>3406.99</v>
      </c>
    </row>
    <row r="6076" spans="1:27" x14ac:dyDescent="0.3">
      <c r="A6076">
        <v>7359</v>
      </c>
      <c r="B6076" t="s">
        <v>6301</v>
      </c>
      <c r="C6076" s="1">
        <v>45881</v>
      </c>
      <c r="D6076">
        <v>33</v>
      </c>
      <c r="E6076" t="s">
        <v>39</v>
      </c>
      <c r="F6076" t="s">
        <v>125</v>
      </c>
      <c r="G6076" t="s">
        <v>317</v>
      </c>
      <c r="H6076">
        <v>4</v>
      </c>
      <c r="I6076" t="s">
        <v>45</v>
      </c>
      <c r="J6076" t="s">
        <v>43</v>
      </c>
      <c r="K6076" t="s">
        <v>64</v>
      </c>
      <c r="L6076" t="s">
        <v>42</v>
      </c>
      <c r="M6076" t="s">
        <v>112</v>
      </c>
      <c r="N6076" t="s">
        <v>96</v>
      </c>
      <c r="O6076" t="s">
        <v>48</v>
      </c>
      <c r="P6076" t="s">
        <v>49</v>
      </c>
      <c r="Q6076" t="s">
        <v>58</v>
      </c>
      <c r="R6076" s="6">
        <f>_xlfn.XLOOKUP(CleanedData[[#This Row],[Product]],'02_Lookup_Tables'!$A$2:$A$126,'02_Lookup_Tables'!$B$2:$B$126)</f>
        <v>10347.709999999999</v>
      </c>
      <c r="S6076" t="str">
        <f>VLOOKUP(CleanedData[[#This Row],[Product]],'02_Lookup_Tables'!$H$2:$I$126,2,FALSE)</f>
        <v>Home Devices</v>
      </c>
      <c r="T6076" t="str">
        <f>VLOOKUP(CleanedData[[#This Row],[Province]],'02_Lookup_Tables'!$D$2:$E$10,2, FALSE)</f>
        <v>Western Region</v>
      </c>
      <c r="U6076" t="str" cm="1">
        <f t="array" ref="U6076">_xlfn.IFS(CleanedData[[#This Row],[Purchase Amount]]&lt;500,"Low",
CleanedData[[#This Row],[Purchase Amount]]&lt;5000,"Medium",
TRUE,"High")</f>
        <v>High</v>
      </c>
      <c r="V6076" t="str">
        <f>TEXT(CleanedData[[#This Row],[Date]],"mmmm")</f>
        <v>August</v>
      </c>
      <c r="W6076" t="str">
        <f>"Q"&amp;ROUNDUP(MONTH(CleanedData[[#This Row],[Date]])/3,0)</f>
        <v>Q3</v>
      </c>
      <c r="X6076" t="str">
        <f>IF(CleanedData[[#This Row],[Purchase Amount]]&gt;=5000,"Yes","No")</f>
        <v>Yes</v>
      </c>
      <c r="Y6076">
        <f>IF(CleanedData[[#This Row],[Recommend]]="Yes",1,0)</f>
        <v>1</v>
      </c>
      <c r="Z6076" s="6">
        <f>CleanedData[[#This Row],[Purchase Amount]]*0.15</f>
        <v>1552.1564999999998</v>
      </c>
      <c r="AA6076" s="6">
        <f>CleanedData[[#This Row],[Purchase Amount]]*1.15</f>
        <v>11899.866499999998</v>
      </c>
    </row>
    <row r="6077" spans="1:27" x14ac:dyDescent="0.3">
      <c r="A6077">
        <v>7360</v>
      </c>
      <c r="B6077" t="s">
        <v>6302</v>
      </c>
      <c r="C6077" s="1">
        <v>45549</v>
      </c>
      <c r="D6077">
        <v>79</v>
      </c>
      <c r="E6077" t="s">
        <v>52</v>
      </c>
      <c r="F6077" t="s">
        <v>77</v>
      </c>
      <c r="G6077" t="s">
        <v>164</v>
      </c>
      <c r="H6077">
        <v>1</v>
      </c>
      <c r="I6077" t="s">
        <v>45</v>
      </c>
      <c r="J6077" t="s">
        <v>69</v>
      </c>
      <c r="K6077" t="s">
        <v>64</v>
      </c>
      <c r="L6077" t="s">
        <v>42</v>
      </c>
      <c r="M6077" t="s">
        <v>123</v>
      </c>
      <c r="N6077" t="s">
        <v>80</v>
      </c>
      <c r="O6077" t="s">
        <v>89</v>
      </c>
      <c r="P6077" t="s">
        <v>49</v>
      </c>
      <c r="Q6077" t="s">
        <v>97</v>
      </c>
      <c r="R6077" s="6">
        <f>_xlfn.XLOOKUP(CleanedData[[#This Row],[Product]],'02_Lookup_Tables'!$A$2:$A$126,'02_Lookup_Tables'!$B$2:$B$126)</f>
        <v>440.87</v>
      </c>
      <c r="S6077" t="str">
        <f>VLOOKUP(CleanedData[[#This Row],[Product]],'02_Lookup_Tables'!$H$2:$I$126,2,FALSE)</f>
        <v>Home &amp; Living</v>
      </c>
      <c r="T6077" t="str">
        <f>VLOOKUP(CleanedData[[#This Row],[Province]],'02_Lookup_Tables'!$D$2:$E$10,2, FALSE)</f>
        <v>Central Region</v>
      </c>
      <c r="U6077" t="str" cm="1">
        <f t="array" ref="U6077">_xlfn.IFS(CleanedData[[#This Row],[Purchase Amount]]&lt;500,"Low",
CleanedData[[#This Row],[Purchase Amount]]&lt;5000,"Medium",
TRUE,"High")</f>
        <v>Low</v>
      </c>
      <c r="V6077" t="str">
        <f>TEXT(CleanedData[[#This Row],[Date]],"mmmm")</f>
        <v>September</v>
      </c>
      <c r="W6077" t="str">
        <f>"Q"&amp;ROUNDUP(MONTH(CleanedData[[#This Row],[Date]])/3,0)</f>
        <v>Q3</v>
      </c>
      <c r="X6077" t="str">
        <f>IF(CleanedData[[#This Row],[Purchase Amount]]&gt;=5000,"Yes","No")</f>
        <v>No</v>
      </c>
      <c r="Y6077">
        <f>IF(CleanedData[[#This Row],[Recommend]]="Yes",1,0)</f>
        <v>1</v>
      </c>
      <c r="Z6077" s="6">
        <f>CleanedData[[#This Row],[Purchase Amount]]*0.15</f>
        <v>66.130499999999998</v>
      </c>
      <c r="AA6077" s="6">
        <f>CleanedData[[#This Row],[Purchase Amount]]*1.15</f>
        <v>507.00049999999999</v>
      </c>
    </row>
    <row r="6078" spans="1:27" x14ac:dyDescent="0.3">
      <c r="A6078">
        <v>7361</v>
      </c>
      <c r="B6078" t="s">
        <v>6303</v>
      </c>
      <c r="C6078" s="1">
        <v>45736</v>
      </c>
      <c r="D6078">
        <v>29</v>
      </c>
      <c r="E6078" t="s">
        <v>39</v>
      </c>
      <c r="F6078" t="s">
        <v>61</v>
      </c>
      <c r="G6078" t="s">
        <v>62</v>
      </c>
      <c r="H6078">
        <v>1</v>
      </c>
      <c r="I6078" t="s">
        <v>45</v>
      </c>
      <c r="J6078" t="s">
        <v>54</v>
      </c>
      <c r="K6078" t="s">
        <v>64</v>
      </c>
      <c r="L6078" t="s">
        <v>42</v>
      </c>
      <c r="M6078" t="s">
        <v>100</v>
      </c>
      <c r="N6078" t="s">
        <v>80</v>
      </c>
      <c r="O6078" t="s">
        <v>48</v>
      </c>
      <c r="P6078" t="s">
        <v>49</v>
      </c>
      <c r="Q6078" t="s">
        <v>58</v>
      </c>
      <c r="R6078" s="6">
        <f>_xlfn.XLOOKUP(CleanedData[[#This Row],[Product]],'02_Lookup_Tables'!$A$2:$A$126,'02_Lookup_Tables'!$B$2:$B$126)</f>
        <v>230.14</v>
      </c>
      <c r="S6078" t="str">
        <f>VLOOKUP(CleanedData[[#This Row],[Product]],'02_Lookup_Tables'!$H$2:$I$126,2,FALSE)</f>
        <v>Sports &amp; Outdoors</v>
      </c>
      <c r="T6078" t="str">
        <f>VLOOKUP(CleanedData[[#This Row],[Province]],'02_Lookup_Tables'!$D$2:$E$10,2, FALSE)</f>
        <v>Southern Region</v>
      </c>
      <c r="U6078" t="str" cm="1">
        <f t="array" ref="U6078">_xlfn.IFS(CleanedData[[#This Row],[Purchase Amount]]&lt;500,"Low",
CleanedData[[#This Row],[Purchase Amount]]&lt;5000,"Medium",
TRUE,"High")</f>
        <v>Low</v>
      </c>
      <c r="V6078" t="str">
        <f>TEXT(CleanedData[[#This Row],[Date]],"mmmm")</f>
        <v>March</v>
      </c>
      <c r="W6078" t="str">
        <f>"Q"&amp;ROUNDUP(MONTH(CleanedData[[#This Row],[Date]])/3,0)</f>
        <v>Q1</v>
      </c>
      <c r="X6078" t="str">
        <f>IF(CleanedData[[#This Row],[Purchase Amount]]&gt;=5000,"Yes","No")</f>
        <v>No</v>
      </c>
      <c r="Y6078">
        <f>IF(CleanedData[[#This Row],[Recommend]]="Yes",1,0)</f>
        <v>1</v>
      </c>
      <c r="Z6078" s="6">
        <f>CleanedData[[#This Row],[Purchase Amount]]*0.15</f>
        <v>34.520999999999994</v>
      </c>
      <c r="AA6078" s="6">
        <f>CleanedData[[#This Row],[Purchase Amount]]*1.15</f>
        <v>264.66099999999994</v>
      </c>
    </row>
    <row r="6079" spans="1:27" x14ac:dyDescent="0.3">
      <c r="A6079">
        <v>7362</v>
      </c>
      <c r="B6079" t="s">
        <v>6304</v>
      </c>
      <c r="C6079" s="1">
        <v>45963</v>
      </c>
      <c r="D6079">
        <v>46</v>
      </c>
      <c r="E6079" t="s">
        <v>52</v>
      </c>
      <c r="F6079" t="s">
        <v>130</v>
      </c>
      <c r="G6079" t="s">
        <v>347</v>
      </c>
      <c r="H6079">
        <v>1</v>
      </c>
      <c r="I6079" t="s">
        <v>45</v>
      </c>
      <c r="J6079" t="s">
        <v>63</v>
      </c>
      <c r="K6079" t="s">
        <v>44</v>
      </c>
      <c r="L6079" t="s">
        <v>42</v>
      </c>
      <c r="N6079" t="s">
        <v>80</v>
      </c>
      <c r="O6079" t="s">
        <v>134</v>
      </c>
      <c r="P6079" t="s">
        <v>8646</v>
      </c>
      <c r="Q6079" t="s">
        <v>93</v>
      </c>
      <c r="R6079" s="6">
        <f>_xlfn.XLOOKUP(CleanedData[[#This Row],[Product]],'02_Lookup_Tables'!$A$2:$A$126,'02_Lookup_Tables'!$B$2:$B$126)</f>
        <v>16523.5</v>
      </c>
      <c r="S6079" t="str">
        <f>VLOOKUP(CleanedData[[#This Row],[Product]],'02_Lookup_Tables'!$H$2:$I$126,2,FALSE)</f>
        <v>Electronics</v>
      </c>
      <c r="T6079" t="str">
        <f>VLOOKUP(CleanedData[[#This Row],[Province]],'02_Lookup_Tables'!$D$2:$E$10,2, FALSE)</f>
        <v>Eastern Region</v>
      </c>
      <c r="U6079" t="str" cm="1">
        <f t="array" ref="U6079">_xlfn.IFS(CleanedData[[#This Row],[Purchase Amount]]&lt;500,"Low",
CleanedData[[#This Row],[Purchase Amount]]&lt;5000,"Medium",
TRUE,"High")</f>
        <v>High</v>
      </c>
      <c r="V6079" t="str">
        <f>TEXT(CleanedData[[#This Row],[Date]],"mmmm")</f>
        <v>November</v>
      </c>
      <c r="W6079" t="str">
        <f>"Q"&amp;ROUNDUP(MONTH(CleanedData[[#This Row],[Date]])/3,0)</f>
        <v>Q4</v>
      </c>
      <c r="X6079" t="str">
        <f>IF(CleanedData[[#This Row],[Purchase Amount]]&gt;=5000,"Yes","No")</f>
        <v>Yes</v>
      </c>
      <c r="Y6079">
        <f>IF(CleanedData[[#This Row],[Recommend]]="Yes",1,0)</f>
        <v>1</v>
      </c>
      <c r="Z6079" s="6">
        <f>CleanedData[[#This Row],[Purchase Amount]]*0.15</f>
        <v>2478.5250000000001</v>
      </c>
      <c r="AA6079" s="6">
        <f>CleanedData[[#This Row],[Purchase Amount]]*1.15</f>
        <v>19002.024999999998</v>
      </c>
    </row>
    <row r="6080" spans="1:27" x14ac:dyDescent="0.3">
      <c r="A6080">
        <v>7363</v>
      </c>
      <c r="B6080" t="s">
        <v>6305</v>
      </c>
      <c r="C6080" s="1">
        <v>45500</v>
      </c>
      <c r="D6080">
        <v>73</v>
      </c>
      <c r="E6080" t="s">
        <v>60</v>
      </c>
      <c r="F6080" t="s">
        <v>130</v>
      </c>
      <c r="G6080" t="s">
        <v>478</v>
      </c>
      <c r="H6080">
        <v>2</v>
      </c>
      <c r="I6080" t="s">
        <v>42</v>
      </c>
      <c r="J6080" t="s">
        <v>54</v>
      </c>
      <c r="K6080" t="s">
        <v>55</v>
      </c>
      <c r="L6080" t="s">
        <v>45</v>
      </c>
      <c r="M6080" t="s">
        <v>140</v>
      </c>
      <c r="N6080" t="s">
        <v>47</v>
      </c>
      <c r="O6080" t="s">
        <v>148</v>
      </c>
      <c r="P6080" t="s">
        <v>70</v>
      </c>
      <c r="Q6080" t="s">
        <v>97</v>
      </c>
      <c r="R6080" s="6">
        <f>_xlfn.XLOOKUP(CleanedData[[#This Row],[Product]],'02_Lookup_Tables'!$A$2:$A$126,'02_Lookup_Tables'!$B$2:$B$126)</f>
        <v>4507.63</v>
      </c>
      <c r="S6080" t="str">
        <f>VLOOKUP(CleanedData[[#This Row],[Product]],'02_Lookup_Tables'!$H$2:$I$126,2,FALSE)</f>
        <v>Sports &amp; Outdoors</v>
      </c>
      <c r="T6080" t="str">
        <f>VLOOKUP(CleanedData[[#This Row],[Province]],'02_Lookup_Tables'!$D$2:$E$10,2, FALSE)</f>
        <v>Eastern Region</v>
      </c>
      <c r="U6080" t="str" cm="1">
        <f t="array" ref="U6080">_xlfn.IFS(CleanedData[[#This Row],[Purchase Amount]]&lt;500,"Low",
CleanedData[[#This Row],[Purchase Amount]]&lt;5000,"Medium",
TRUE,"High")</f>
        <v>Medium</v>
      </c>
      <c r="V6080" t="str">
        <f>TEXT(CleanedData[[#This Row],[Date]],"mmmm")</f>
        <v>July</v>
      </c>
      <c r="W6080" t="str">
        <f>"Q"&amp;ROUNDUP(MONTH(CleanedData[[#This Row],[Date]])/3,0)</f>
        <v>Q3</v>
      </c>
      <c r="X6080" t="str">
        <f>IF(CleanedData[[#This Row],[Purchase Amount]]&gt;=5000,"Yes","No")</f>
        <v>No</v>
      </c>
      <c r="Y6080">
        <f>IF(CleanedData[[#This Row],[Recommend]]="Yes",1,0)</f>
        <v>0</v>
      </c>
      <c r="Z6080" s="6">
        <f>CleanedData[[#This Row],[Purchase Amount]]*0.15</f>
        <v>676.14449999999999</v>
      </c>
      <c r="AA6080" s="6">
        <f>CleanedData[[#This Row],[Purchase Amount]]*1.15</f>
        <v>5183.7744999999995</v>
      </c>
    </row>
    <row r="6081" spans="1:27" x14ac:dyDescent="0.3">
      <c r="A6081">
        <v>7364</v>
      </c>
      <c r="B6081" t="s">
        <v>6306</v>
      </c>
      <c r="C6081" s="1">
        <v>45539</v>
      </c>
      <c r="D6081">
        <v>42</v>
      </c>
      <c r="E6081" t="s">
        <v>39</v>
      </c>
      <c r="F6081" t="s">
        <v>61</v>
      </c>
      <c r="G6081" t="s">
        <v>227</v>
      </c>
      <c r="H6081">
        <v>3</v>
      </c>
      <c r="I6081" t="s">
        <v>42</v>
      </c>
      <c r="J6081" t="s">
        <v>63</v>
      </c>
      <c r="K6081" t="s">
        <v>44</v>
      </c>
      <c r="L6081" t="s">
        <v>42</v>
      </c>
      <c r="M6081" t="s">
        <v>165</v>
      </c>
      <c r="N6081" t="s">
        <v>48</v>
      </c>
      <c r="O6081" t="s">
        <v>89</v>
      </c>
      <c r="P6081" t="s">
        <v>49</v>
      </c>
      <c r="Q6081" t="s">
        <v>81</v>
      </c>
      <c r="R6081" s="6">
        <f>_xlfn.XLOOKUP(CleanedData[[#This Row],[Product]],'02_Lookup_Tables'!$A$2:$A$126,'02_Lookup_Tables'!$B$2:$B$126)</f>
        <v>22574.95</v>
      </c>
      <c r="S6081" t="str">
        <f>VLOOKUP(CleanedData[[#This Row],[Product]],'02_Lookup_Tables'!$H$2:$I$126,2,FALSE)</f>
        <v>Electronics</v>
      </c>
      <c r="T6081" t="str">
        <f>VLOOKUP(CleanedData[[#This Row],[Province]],'02_Lookup_Tables'!$D$2:$E$10,2, FALSE)</f>
        <v>Southern Region</v>
      </c>
      <c r="U6081" t="str" cm="1">
        <f t="array" ref="U6081">_xlfn.IFS(CleanedData[[#This Row],[Purchase Amount]]&lt;500,"Low",
CleanedData[[#This Row],[Purchase Amount]]&lt;5000,"Medium",
TRUE,"High")</f>
        <v>High</v>
      </c>
      <c r="V6081" t="str">
        <f>TEXT(CleanedData[[#This Row],[Date]],"mmmm")</f>
        <v>September</v>
      </c>
      <c r="W6081" t="str">
        <f>"Q"&amp;ROUNDUP(MONTH(CleanedData[[#This Row],[Date]])/3,0)</f>
        <v>Q3</v>
      </c>
      <c r="X6081" t="str">
        <f>IF(CleanedData[[#This Row],[Purchase Amount]]&gt;=5000,"Yes","No")</f>
        <v>Yes</v>
      </c>
      <c r="Y6081">
        <f>IF(CleanedData[[#This Row],[Recommend]]="Yes",1,0)</f>
        <v>0</v>
      </c>
      <c r="Z6081" s="6">
        <f>CleanedData[[#This Row],[Purchase Amount]]*0.15</f>
        <v>3386.2424999999998</v>
      </c>
      <c r="AA6081" s="6">
        <f>CleanedData[[#This Row],[Purchase Amount]]*1.15</f>
        <v>25961.192499999997</v>
      </c>
    </row>
    <row r="6082" spans="1:27" x14ac:dyDescent="0.3">
      <c r="A6082">
        <v>7365</v>
      </c>
      <c r="B6082" t="s">
        <v>6307</v>
      </c>
      <c r="C6082" s="1">
        <v>45495</v>
      </c>
      <c r="D6082">
        <v>78</v>
      </c>
      <c r="E6082" t="s">
        <v>60</v>
      </c>
      <c r="F6082" t="s">
        <v>68</v>
      </c>
      <c r="G6082" t="s">
        <v>168</v>
      </c>
      <c r="H6082">
        <v>4</v>
      </c>
      <c r="I6082" t="s">
        <v>42</v>
      </c>
      <c r="J6082" t="s">
        <v>74</v>
      </c>
      <c r="K6082" t="s">
        <v>44</v>
      </c>
      <c r="L6082" t="s">
        <v>42</v>
      </c>
      <c r="M6082" t="s">
        <v>140</v>
      </c>
      <c r="N6082" t="s">
        <v>96</v>
      </c>
      <c r="O6082" t="s">
        <v>148</v>
      </c>
      <c r="P6082" t="s">
        <v>49</v>
      </c>
      <c r="Q6082" t="s">
        <v>97</v>
      </c>
      <c r="R6082" s="6">
        <f>_xlfn.XLOOKUP(CleanedData[[#This Row],[Product]],'02_Lookup_Tables'!$A$2:$A$126,'02_Lookup_Tables'!$B$2:$B$126)</f>
        <v>14729.04</v>
      </c>
      <c r="S6082" t="str">
        <f>VLOOKUP(CleanedData[[#This Row],[Product]],'02_Lookup_Tables'!$H$2:$I$126,2,FALSE)</f>
        <v>Electronics</v>
      </c>
      <c r="T6082" t="str">
        <f>VLOOKUP(CleanedData[[#This Row],[Province]],'02_Lookup_Tables'!$D$2:$E$10,2, FALSE)</f>
        <v>Northern Region</v>
      </c>
      <c r="U6082" t="str" cm="1">
        <f t="array" ref="U6082">_xlfn.IFS(CleanedData[[#This Row],[Purchase Amount]]&lt;500,"Low",
CleanedData[[#This Row],[Purchase Amount]]&lt;5000,"Medium",
TRUE,"High")</f>
        <v>High</v>
      </c>
      <c r="V6082" t="str">
        <f>TEXT(CleanedData[[#This Row],[Date]],"mmmm")</f>
        <v>July</v>
      </c>
      <c r="W6082" t="str">
        <f>"Q"&amp;ROUNDUP(MONTH(CleanedData[[#This Row],[Date]])/3,0)</f>
        <v>Q3</v>
      </c>
      <c r="X6082" t="str">
        <f>IF(CleanedData[[#This Row],[Purchase Amount]]&gt;=5000,"Yes","No")</f>
        <v>Yes</v>
      </c>
      <c r="Y6082">
        <f>IF(CleanedData[[#This Row],[Recommend]]="Yes",1,0)</f>
        <v>0</v>
      </c>
      <c r="Z6082" s="6">
        <f>CleanedData[[#This Row],[Purchase Amount]]*0.15</f>
        <v>2209.3560000000002</v>
      </c>
      <c r="AA6082" s="6">
        <f>CleanedData[[#This Row],[Purchase Amount]]*1.15</f>
        <v>16938.396000000001</v>
      </c>
    </row>
    <row r="6083" spans="1:27" x14ac:dyDescent="0.3">
      <c r="A6083">
        <v>7366</v>
      </c>
      <c r="B6083" t="s">
        <v>6308</v>
      </c>
      <c r="C6083" s="1">
        <v>45547</v>
      </c>
      <c r="D6083">
        <v>73</v>
      </c>
      <c r="E6083" t="s">
        <v>39</v>
      </c>
      <c r="F6083" t="s">
        <v>61</v>
      </c>
      <c r="G6083" t="s">
        <v>207</v>
      </c>
      <c r="H6083">
        <v>2</v>
      </c>
      <c r="I6083" t="s">
        <v>45</v>
      </c>
      <c r="J6083" t="s">
        <v>74</v>
      </c>
      <c r="K6083" t="s">
        <v>64</v>
      </c>
      <c r="L6083" t="s">
        <v>42</v>
      </c>
      <c r="M6083" t="s">
        <v>156</v>
      </c>
      <c r="N6083" t="s">
        <v>47</v>
      </c>
      <c r="O6083" t="s">
        <v>148</v>
      </c>
      <c r="P6083" t="s">
        <v>70</v>
      </c>
      <c r="Q6083" t="s">
        <v>97</v>
      </c>
      <c r="R6083" s="6">
        <f>_xlfn.XLOOKUP(CleanedData[[#This Row],[Product]],'02_Lookup_Tables'!$A$2:$A$126,'02_Lookup_Tables'!$B$2:$B$126)</f>
        <v>3755.73</v>
      </c>
      <c r="S6083" t="str">
        <f>VLOOKUP(CleanedData[[#This Row],[Product]],'02_Lookup_Tables'!$H$2:$I$126,2,FALSE)</f>
        <v>Sports &amp; Outdoors</v>
      </c>
      <c r="T6083" t="str">
        <f>VLOOKUP(CleanedData[[#This Row],[Province]],'02_Lookup_Tables'!$D$2:$E$10,2, FALSE)</f>
        <v>Southern Region</v>
      </c>
      <c r="U6083" t="str" cm="1">
        <f t="array" ref="U6083">_xlfn.IFS(CleanedData[[#This Row],[Purchase Amount]]&lt;500,"Low",
CleanedData[[#This Row],[Purchase Amount]]&lt;5000,"Medium",
TRUE,"High")</f>
        <v>Medium</v>
      </c>
      <c r="V6083" t="str">
        <f>TEXT(CleanedData[[#This Row],[Date]],"mmmm")</f>
        <v>September</v>
      </c>
      <c r="W6083" t="str">
        <f>"Q"&amp;ROUNDUP(MONTH(CleanedData[[#This Row],[Date]])/3,0)</f>
        <v>Q3</v>
      </c>
      <c r="X6083" t="str">
        <f>IF(CleanedData[[#This Row],[Purchase Amount]]&gt;=5000,"Yes","No")</f>
        <v>No</v>
      </c>
      <c r="Y6083">
        <f>IF(CleanedData[[#This Row],[Recommend]]="Yes",1,0)</f>
        <v>1</v>
      </c>
      <c r="Z6083" s="6">
        <f>CleanedData[[#This Row],[Purchase Amount]]*0.15</f>
        <v>563.35950000000003</v>
      </c>
      <c r="AA6083" s="6">
        <f>CleanedData[[#This Row],[Purchase Amount]]*1.15</f>
        <v>4319.0895</v>
      </c>
    </row>
    <row r="6084" spans="1:27" x14ac:dyDescent="0.3">
      <c r="A6084">
        <v>7367</v>
      </c>
      <c r="B6084" t="s">
        <v>6309</v>
      </c>
      <c r="C6084" s="1">
        <v>45937</v>
      </c>
      <c r="D6084">
        <v>45</v>
      </c>
      <c r="E6084" t="s">
        <v>52</v>
      </c>
      <c r="F6084" t="s">
        <v>125</v>
      </c>
      <c r="G6084" t="s">
        <v>286</v>
      </c>
      <c r="H6084">
        <v>1</v>
      </c>
      <c r="I6084" t="s">
        <v>45</v>
      </c>
      <c r="J6084" t="s">
        <v>74</v>
      </c>
      <c r="K6084" t="s">
        <v>44</v>
      </c>
      <c r="L6084" t="s">
        <v>42</v>
      </c>
      <c r="M6084" t="s">
        <v>92</v>
      </c>
      <c r="N6084" t="s">
        <v>80</v>
      </c>
      <c r="O6084" t="s">
        <v>89</v>
      </c>
      <c r="P6084" t="s">
        <v>49</v>
      </c>
      <c r="Q6084" t="s">
        <v>93</v>
      </c>
      <c r="R6084" s="6">
        <f>_xlfn.XLOOKUP(CleanedData[[#This Row],[Product]],'02_Lookup_Tables'!$A$2:$A$126,'02_Lookup_Tables'!$B$2:$B$126)</f>
        <v>1907.49</v>
      </c>
      <c r="S6084" t="str">
        <f>VLOOKUP(CleanedData[[#This Row],[Product]],'02_Lookup_Tables'!$H$2:$I$126,2,FALSE)</f>
        <v>Accessories</v>
      </c>
      <c r="T6084" t="str">
        <f>VLOOKUP(CleanedData[[#This Row],[Province]],'02_Lookup_Tables'!$D$2:$E$10,2, FALSE)</f>
        <v>Western Region</v>
      </c>
      <c r="U6084" t="str" cm="1">
        <f t="array" ref="U6084">_xlfn.IFS(CleanedData[[#This Row],[Purchase Amount]]&lt;500,"Low",
CleanedData[[#This Row],[Purchase Amount]]&lt;5000,"Medium",
TRUE,"High")</f>
        <v>Medium</v>
      </c>
      <c r="V6084" t="str">
        <f>TEXT(CleanedData[[#This Row],[Date]],"mmmm")</f>
        <v>October</v>
      </c>
      <c r="W6084" t="str">
        <f>"Q"&amp;ROUNDUP(MONTH(CleanedData[[#This Row],[Date]])/3,0)</f>
        <v>Q4</v>
      </c>
      <c r="X6084" t="str">
        <f>IF(CleanedData[[#This Row],[Purchase Amount]]&gt;=5000,"Yes","No")</f>
        <v>No</v>
      </c>
      <c r="Y6084">
        <f>IF(CleanedData[[#This Row],[Recommend]]="Yes",1,0)</f>
        <v>1</v>
      </c>
      <c r="Z6084" s="6">
        <f>CleanedData[[#This Row],[Purchase Amount]]*0.15</f>
        <v>286.12349999999998</v>
      </c>
      <c r="AA6084" s="6">
        <f>CleanedData[[#This Row],[Purchase Amount]]*1.15</f>
        <v>2193.6134999999999</v>
      </c>
    </row>
    <row r="6085" spans="1:27" x14ac:dyDescent="0.3">
      <c r="A6085">
        <v>7368</v>
      </c>
      <c r="B6085" t="s">
        <v>6310</v>
      </c>
      <c r="C6085" s="1">
        <v>45678</v>
      </c>
      <c r="D6085">
        <v>48</v>
      </c>
      <c r="E6085" t="s">
        <v>52</v>
      </c>
      <c r="F6085" t="s">
        <v>68</v>
      </c>
      <c r="G6085" t="s">
        <v>282</v>
      </c>
      <c r="H6085">
        <v>2</v>
      </c>
      <c r="I6085" t="s">
        <v>42</v>
      </c>
      <c r="J6085" t="s">
        <v>74</v>
      </c>
      <c r="K6085" t="s">
        <v>55</v>
      </c>
      <c r="L6085" t="s">
        <v>45</v>
      </c>
      <c r="M6085" t="s">
        <v>106</v>
      </c>
      <c r="N6085" t="s">
        <v>47</v>
      </c>
      <c r="O6085" t="s">
        <v>148</v>
      </c>
      <c r="P6085" t="s">
        <v>70</v>
      </c>
      <c r="Q6085" t="s">
        <v>93</v>
      </c>
      <c r="R6085" s="6">
        <f>_xlfn.XLOOKUP(CleanedData[[#This Row],[Product]],'02_Lookup_Tables'!$A$2:$A$126,'02_Lookup_Tables'!$B$2:$B$126)</f>
        <v>1859.13</v>
      </c>
      <c r="S6085" t="str">
        <f>VLOOKUP(CleanedData[[#This Row],[Product]],'02_Lookup_Tables'!$H$2:$I$126,2,FALSE)</f>
        <v>Home Devices</v>
      </c>
      <c r="T6085" t="str">
        <f>VLOOKUP(CleanedData[[#This Row],[Province]],'02_Lookup_Tables'!$D$2:$E$10,2, FALSE)</f>
        <v>Northern Region</v>
      </c>
      <c r="U6085" t="str" cm="1">
        <f t="array" ref="U6085">_xlfn.IFS(CleanedData[[#This Row],[Purchase Amount]]&lt;500,"Low",
CleanedData[[#This Row],[Purchase Amount]]&lt;5000,"Medium",
TRUE,"High")</f>
        <v>Medium</v>
      </c>
      <c r="V6085" t="str">
        <f>TEXT(CleanedData[[#This Row],[Date]],"mmmm")</f>
        <v>January</v>
      </c>
      <c r="W6085" t="str">
        <f>"Q"&amp;ROUNDUP(MONTH(CleanedData[[#This Row],[Date]])/3,0)</f>
        <v>Q1</v>
      </c>
      <c r="X6085" t="str">
        <f>IF(CleanedData[[#This Row],[Purchase Amount]]&gt;=5000,"Yes","No")</f>
        <v>No</v>
      </c>
      <c r="Y6085">
        <f>IF(CleanedData[[#This Row],[Recommend]]="Yes",1,0)</f>
        <v>0</v>
      </c>
      <c r="Z6085" s="6">
        <f>CleanedData[[#This Row],[Purchase Amount]]*0.15</f>
        <v>278.86950000000002</v>
      </c>
      <c r="AA6085" s="6">
        <f>CleanedData[[#This Row],[Purchase Amount]]*1.15</f>
        <v>2137.9994999999999</v>
      </c>
    </row>
    <row r="6086" spans="1:27" x14ac:dyDescent="0.3">
      <c r="A6086">
        <v>7369</v>
      </c>
      <c r="B6086" t="s">
        <v>6311</v>
      </c>
      <c r="C6086" s="1">
        <v>45539</v>
      </c>
      <c r="D6086">
        <v>80</v>
      </c>
      <c r="E6086" t="s">
        <v>60</v>
      </c>
      <c r="F6086" t="s">
        <v>130</v>
      </c>
      <c r="G6086" t="s">
        <v>225</v>
      </c>
      <c r="H6086">
        <v>3</v>
      </c>
      <c r="I6086" t="s">
        <v>45</v>
      </c>
      <c r="J6086" t="s">
        <v>63</v>
      </c>
      <c r="K6086" t="s">
        <v>44</v>
      </c>
      <c r="L6086" t="s">
        <v>45</v>
      </c>
      <c r="M6086" t="s">
        <v>196</v>
      </c>
      <c r="N6086" t="s">
        <v>48</v>
      </c>
      <c r="O6086" t="s">
        <v>89</v>
      </c>
      <c r="P6086" t="s">
        <v>49</v>
      </c>
      <c r="Q6086" t="s">
        <v>97</v>
      </c>
      <c r="R6086" s="6">
        <f>_xlfn.XLOOKUP(CleanedData[[#This Row],[Product]],'02_Lookup_Tables'!$A$2:$A$126,'02_Lookup_Tables'!$B$2:$B$126)</f>
        <v>1094.3699999999999</v>
      </c>
      <c r="S6086" t="str">
        <f>VLOOKUP(CleanedData[[#This Row],[Product]],'02_Lookup_Tables'!$H$2:$I$126,2,FALSE)</f>
        <v>Apparel</v>
      </c>
      <c r="T6086" t="str">
        <f>VLOOKUP(CleanedData[[#This Row],[Province]],'02_Lookup_Tables'!$D$2:$E$10,2, FALSE)</f>
        <v>Eastern Region</v>
      </c>
      <c r="U6086" t="str" cm="1">
        <f t="array" ref="U6086">_xlfn.IFS(CleanedData[[#This Row],[Purchase Amount]]&lt;500,"Low",
CleanedData[[#This Row],[Purchase Amount]]&lt;5000,"Medium",
TRUE,"High")</f>
        <v>Medium</v>
      </c>
      <c r="V6086" t="str">
        <f>TEXT(CleanedData[[#This Row],[Date]],"mmmm")</f>
        <v>September</v>
      </c>
      <c r="W6086" t="str">
        <f>"Q"&amp;ROUNDUP(MONTH(CleanedData[[#This Row],[Date]])/3,0)</f>
        <v>Q3</v>
      </c>
      <c r="X6086" t="str">
        <f>IF(CleanedData[[#This Row],[Purchase Amount]]&gt;=5000,"Yes","No")</f>
        <v>No</v>
      </c>
      <c r="Y6086">
        <f>IF(CleanedData[[#This Row],[Recommend]]="Yes",1,0)</f>
        <v>1</v>
      </c>
      <c r="Z6086" s="6">
        <f>CleanedData[[#This Row],[Purchase Amount]]*0.15</f>
        <v>164.15549999999999</v>
      </c>
      <c r="AA6086" s="6">
        <f>CleanedData[[#This Row],[Purchase Amount]]*1.15</f>
        <v>1258.5254999999997</v>
      </c>
    </row>
    <row r="6087" spans="1:27" x14ac:dyDescent="0.3">
      <c r="A6087">
        <v>7370</v>
      </c>
      <c r="B6087" t="s">
        <v>6312</v>
      </c>
      <c r="C6087" s="1">
        <v>45723</v>
      </c>
      <c r="D6087">
        <v>37</v>
      </c>
      <c r="E6087" t="s">
        <v>39</v>
      </c>
      <c r="F6087" t="s">
        <v>83</v>
      </c>
      <c r="G6087" t="s">
        <v>317</v>
      </c>
      <c r="H6087">
        <v>2</v>
      </c>
      <c r="I6087" t="s">
        <v>42</v>
      </c>
      <c r="J6087" t="s">
        <v>74</v>
      </c>
      <c r="K6087" t="s">
        <v>55</v>
      </c>
      <c r="L6087" t="s">
        <v>45</v>
      </c>
      <c r="M6087" t="s">
        <v>140</v>
      </c>
      <c r="N6087" t="s">
        <v>47</v>
      </c>
      <c r="O6087" t="s">
        <v>148</v>
      </c>
      <c r="P6087" t="s">
        <v>70</v>
      </c>
      <c r="Q6087" t="s">
        <v>81</v>
      </c>
      <c r="R6087" s="6">
        <f>_xlfn.XLOOKUP(CleanedData[[#This Row],[Product]],'02_Lookup_Tables'!$A$2:$A$126,'02_Lookup_Tables'!$B$2:$B$126)</f>
        <v>10347.709999999999</v>
      </c>
      <c r="S6087" t="str">
        <f>VLOOKUP(CleanedData[[#This Row],[Product]],'02_Lookup_Tables'!$H$2:$I$126,2,FALSE)</f>
        <v>Home Devices</v>
      </c>
      <c r="T6087" t="str">
        <f>VLOOKUP(CleanedData[[#This Row],[Province]],'02_Lookup_Tables'!$D$2:$E$10,2, FALSE)</f>
        <v>Western Region</v>
      </c>
      <c r="U6087" t="str" cm="1">
        <f t="array" ref="U6087">_xlfn.IFS(CleanedData[[#This Row],[Purchase Amount]]&lt;500,"Low",
CleanedData[[#This Row],[Purchase Amount]]&lt;5000,"Medium",
TRUE,"High")</f>
        <v>High</v>
      </c>
      <c r="V6087" t="str">
        <f>TEXT(CleanedData[[#This Row],[Date]],"mmmm")</f>
        <v>March</v>
      </c>
      <c r="W6087" t="str">
        <f>"Q"&amp;ROUNDUP(MONTH(CleanedData[[#This Row],[Date]])/3,0)</f>
        <v>Q1</v>
      </c>
      <c r="X6087" t="str">
        <f>IF(CleanedData[[#This Row],[Purchase Amount]]&gt;=5000,"Yes","No")</f>
        <v>Yes</v>
      </c>
      <c r="Y6087">
        <f>IF(CleanedData[[#This Row],[Recommend]]="Yes",1,0)</f>
        <v>0</v>
      </c>
      <c r="Z6087" s="6">
        <f>CleanedData[[#This Row],[Purchase Amount]]*0.15</f>
        <v>1552.1564999999998</v>
      </c>
      <c r="AA6087" s="6">
        <f>CleanedData[[#This Row],[Purchase Amount]]*1.15</f>
        <v>11899.866499999998</v>
      </c>
    </row>
    <row r="6088" spans="1:27" x14ac:dyDescent="0.3">
      <c r="A6088">
        <v>7372</v>
      </c>
      <c r="B6088" t="s">
        <v>6313</v>
      </c>
      <c r="C6088" s="1">
        <v>45729</v>
      </c>
      <c r="E6088" t="s">
        <v>60</v>
      </c>
      <c r="F6088" t="s">
        <v>61</v>
      </c>
      <c r="G6088" t="s">
        <v>450</v>
      </c>
      <c r="H6088">
        <v>4</v>
      </c>
      <c r="I6088" t="s">
        <v>42</v>
      </c>
      <c r="J6088" t="s">
        <v>63</v>
      </c>
      <c r="K6088" t="s">
        <v>44</v>
      </c>
      <c r="L6088" t="s">
        <v>42</v>
      </c>
      <c r="M6088" t="s">
        <v>147</v>
      </c>
      <c r="N6088" t="s">
        <v>96</v>
      </c>
      <c r="O6088" t="s">
        <v>148</v>
      </c>
      <c r="P6088" t="s">
        <v>49</v>
      </c>
      <c r="Q6088" t="s">
        <v>166</v>
      </c>
      <c r="R6088" s="6">
        <f>_xlfn.XLOOKUP(CleanedData[[#This Row],[Product]],'02_Lookup_Tables'!$A$2:$A$126,'02_Lookup_Tables'!$B$2:$B$126)</f>
        <v>74.72</v>
      </c>
      <c r="S6088" t="str">
        <f>VLOOKUP(CleanedData[[#This Row],[Product]],'02_Lookup_Tables'!$H$2:$I$126,2,FALSE)</f>
        <v>Food</v>
      </c>
      <c r="T6088" t="str">
        <f>VLOOKUP(CleanedData[[#This Row],[Province]],'02_Lookup_Tables'!$D$2:$E$10,2, FALSE)</f>
        <v>Southern Region</v>
      </c>
      <c r="U6088" t="str" cm="1">
        <f t="array" ref="U6088">_xlfn.IFS(CleanedData[[#This Row],[Purchase Amount]]&lt;500,"Low",
CleanedData[[#This Row],[Purchase Amount]]&lt;5000,"Medium",
TRUE,"High")</f>
        <v>Low</v>
      </c>
      <c r="V6088" t="str">
        <f>TEXT(CleanedData[[#This Row],[Date]],"mmmm")</f>
        <v>March</v>
      </c>
      <c r="W6088" t="str">
        <f>"Q"&amp;ROUNDUP(MONTH(CleanedData[[#This Row],[Date]])/3,0)</f>
        <v>Q1</v>
      </c>
      <c r="X6088" t="str">
        <f>IF(CleanedData[[#This Row],[Purchase Amount]]&gt;=5000,"Yes","No")</f>
        <v>No</v>
      </c>
      <c r="Y6088">
        <f>IF(CleanedData[[#This Row],[Recommend]]="Yes",1,0)</f>
        <v>0</v>
      </c>
      <c r="Z6088" s="6">
        <f>CleanedData[[#This Row],[Purchase Amount]]*0.15</f>
        <v>11.208</v>
      </c>
      <c r="AA6088" s="6">
        <f>CleanedData[[#This Row],[Purchase Amount]]*1.15</f>
        <v>85.927999999999997</v>
      </c>
    </row>
    <row r="6089" spans="1:27" x14ac:dyDescent="0.3">
      <c r="A6089">
        <v>7373</v>
      </c>
      <c r="B6089" t="s">
        <v>6314</v>
      </c>
      <c r="C6089" s="1">
        <v>45321</v>
      </c>
      <c r="D6089">
        <v>27</v>
      </c>
      <c r="E6089" t="s">
        <v>60</v>
      </c>
      <c r="F6089" t="s">
        <v>130</v>
      </c>
      <c r="G6089" t="s">
        <v>347</v>
      </c>
      <c r="H6089">
        <v>5</v>
      </c>
      <c r="I6089" t="s">
        <v>42</v>
      </c>
      <c r="J6089" t="s">
        <v>74</v>
      </c>
      <c r="K6089" t="s">
        <v>44</v>
      </c>
      <c r="L6089" t="s">
        <v>42</v>
      </c>
      <c r="M6089" t="s">
        <v>180</v>
      </c>
      <c r="N6089" t="s">
        <v>57</v>
      </c>
      <c r="O6089" t="s">
        <v>89</v>
      </c>
      <c r="P6089" t="s">
        <v>70</v>
      </c>
      <c r="Q6089" t="s">
        <v>58</v>
      </c>
      <c r="R6089" s="6">
        <f>_xlfn.XLOOKUP(CleanedData[[#This Row],[Product]],'02_Lookup_Tables'!$A$2:$A$126,'02_Lookup_Tables'!$B$2:$B$126)</f>
        <v>16523.5</v>
      </c>
      <c r="S6089" t="str">
        <f>VLOOKUP(CleanedData[[#This Row],[Product]],'02_Lookup_Tables'!$H$2:$I$126,2,FALSE)</f>
        <v>Electronics</v>
      </c>
      <c r="T6089" t="str">
        <f>VLOOKUP(CleanedData[[#This Row],[Province]],'02_Lookup_Tables'!$D$2:$E$10,2, FALSE)</f>
        <v>Eastern Region</v>
      </c>
      <c r="U6089" t="str" cm="1">
        <f t="array" ref="U6089">_xlfn.IFS(CleanedData[[#This Row],[Purchase Amount]]&lt;500,"Low",
CleanedData[[#This Row],[Purchase Amount]]&lt;5000,"Medium",
TRUE,"High")</f>
        <v>High</v>
      </c>
      <c r="V6089" t="str">
        <f>TEXT(CleanedData[[#This Row],[Date]],"mmmm")</f>
        <v>January</v>
      </c>
      <c r="W6089" t="str">
        <f>"Q"&amp;ROUNDUP(MONTH(CleanedData[[#This Row],[Date]])/3,0)</f>
        <v>Q1</v>
      </c>
      <c r="X6089" t="str">
        <f>IF(CleanedData[[#This Row],[Purchase Amount]]&gt;=5000,"Yes","No")</f>
        <v>Yes</v>
      </c>
      <c r="Y6089">
        <f>IF(CleanedData[[#This Row],[Recommend]]="Yes",1,0)</f>
        <v>0</v>
      </c>
      <c r="Z6089" s="6">
        <f>CleanedData[[#This Row],[Purchase Amount]]*0.15</f>
        <v>2478.5250000000001</v>
      </c>
      <c r="AA6089" s="6">
        <f>CleanedData[[#This Row],[Purchase Amount]]*1.15</f>
        <v>19002.024999999998</v>
      </c>
    </row>
    <row r="6090" spans="1:27" x14ac:dyDescent="0.3">
      <c r="A6090">
        <v>7374</v>
      </c>
      <c r="B6090" t="s">
        <v>6315</v>
      </c>
      <c r="C6090" s="1">
        <v>45855</v>
      </c>
      <c r="D6090">
        <v>71</v>
      </c>
      <c r="E6090" t="s">
        <v>52</v>
      </c>
      <c r="F6090" t="s">
        <v>130</v>
      </c>
      <c r="G6090" t="s">
        <v>109</v>
      </c>
      <c r="H6090">
        <v>1</v>
      </c>
      <c r="I6090" t="s">
        <v>42</v>
      </c>
      <c r="J6090" t="s">
        <v>74</v>
      </c>
      <c r="K6090" t="s">
        <v>44</v>
      </c>
      <c r="L6090" t="s">
        <v>45</v>
      </c>
      <c r="M6090" t="s">
        <v>208</v>
      </c>
      <c r="N6090" t="s">
        <v>80</v>
      </c>
      <c r="O6090" t="s">
        <v>89</v>
      </c>
      <c r="P6090" t="s">
        <v>49</v>
      </c>
      <c r="Q6090" t="s">
        <v>97</v>
      </c>
      <c r="R6090" s="6">
        <f>_xlfn.XLOOKUP(CleanedData[[#This Row],[Product]],'02_Lookup_Tables'!$A$2:$A$126,'02_Lookup_Tables'!$B$2:$B$126)</f>
        <v>228.08</v>
      </c>
      <c r="S6090" t="str">
        <f>VLOOKUP(CleanedData[[#This Row],[Product]],'02_Lookup_Tables'!$H$2:$I$126,2,FALSE)</f>
        <v>Apparel</v>
      </c>
      <c r="T6090" t="str">
        <f>VLOOKUP(CleanedData[[#This Row],[Province]],'02_Lookup_Tables'!$D$2:$E$10,2, FALSE)</f>
        <v>Eastern Region</v>
      </c>
      <c r="U6090" t="str" cm="1">
        <f t="array" ref="U6090">_xlfn.IFS(CleanedData[[#This Row],[Purchase Amount]]&lt;500,"Low",
CleanedData[[#This Row],[Purchase Amount]]&lt;5000,"Medium",
TRUE,"High")</f>
        <v>Low</v>
      </c>
      <c r="V6090" t="str">
        <f>TEXT(CleanedData[[#This Row],[Date]],"mmmm")</f>
        <v>July</v>
      </c>
      <c r="W6090" t="str">
        <f>"Q"&amp;ROUNDUP(MONTH(CleanedData[[#This Row],[Date]])/3,0)</f>
        <v>Q3</v>
      </c>
      <c r="X6090" t="str">
        <f>IF(CleanedData[[#This Row],[Purchase Amount]]&gt;=5000,"Yes","No")</f>
        <v>No</v>
      </c>
      <c r="Y6090">
        <f>IF(CleanedData[[#This Row],[Recommend]]="Yes",1,0)</f>
        <v>0</v>
      </c>
      <c r="Z6090" s="6">
        <f>CleanedData[[#This Row],[Purchase Amount]]*0.15</f>
        <v>34.212000000000003</v>
      </c>
      <c r="AA6090" s="6">
        <f>CleanedData[[#This Row],[Purchase Amount]]*1.15</f>
        <v>262.29199999999997</v>
      </c>
    </row>
    <row r="6091" spans="1:27" x14ac:dyDescent="0.3">
      <c r="A6091">
        <v>7375</v>
      </c>
      <c r="B6091" t="s">
        <v>6316</v>
      </c>
      <c r="C6091" s="1">
        <v>45825</v>
      </c>
      <c r="D6091">
        <v>51</v>
      </c>
      <c r="E6091" t="s">
        <v>52</v>
      </c>
      <c r="F6091" t="s">
        <v>40</v>
      </c>
      <c r="G6091" t="s">
        <v>352</v>
      </c>
      <c r="H6091">
        <v>3</v>
      </c>
      <c r="I6091" t="s">
        <v>45</v>
      </c>
      <c r="J6091" t="s">
        <v>69</v>
      </c>
      <c r="K6091" t="s">
        <v>64</v>
      </c>
      <c r="L6091" t="s">
        <v>45</v>
      </c>
      <c r="M6091" t="s">
        <v>184</v>
      </c>
      <c r="N6091" t="s">
        <v>48</v>
      </c>
      <c r="O6091" t="s">
        <v>148</v>
      </c>
      <c r="P6091" t="s">
        <v>49</v>
      </c>
      <c r="Q6091" t="s">
        <v>93</v>
      </c>
      <c r="R6091" s="6">
        <f>_xlfn.XLOOKUP(CleanedData[[#This Row],[Product]],'02_Lookup_Tables'!$A$2:$A$126,'02_Lookup_Tables'!$B$2:$B$126)</f>
        <v>2217.0300000000002</v>
      </c>
      <c r="S6091" t="str">
        <f>VLOOKUP(CleanedData[[#This Row],[Product]],'02_Lookup_Tables'!$H$2:$I$126,2,FALSE)</f>
        <v>Apparel</v>
      </c>
      <c r="T6091" t="str">
        <f>VLOOKUP(CleanedData[[#This Row],[Province]],'02_Lookup_Tables'!$D$2:$E$10,2, FALSE)</f>
        <v>Northern Region</v>
      </c>
      <c r="U6091" t="str" cm="1">
        <f t="array" ref="U6091">_xlfn.IFS(CleanedData[[#This Row],[Purchase Amount]]&lt;500,"Low",
CleanedData[[#This Row],[Purchase Amount]]&lt;5000,"Medium",
TRUE,"High")</f>
        <v>Medium</v>
      </c>
      <c r="V6091" t="str">
        <f>TEXT(CleanedData[[#This Row],[Date]],"mmmm")</f>
        <v>June</v>
      </c>
      <c r="W6091" t="str">
        <f>"Q"&amp;ROUNDUP(MONTH(CleanedData[[#This Row],[Date]])/3,0)</f>
        <v>Q2</v>
      </c>
      <c r="X6091" t="str">
        <f>IF(CleanedData[[#This Row],[Purchase Amount]]&gt;=5000,"Yes","No")</f>
        <v>No</v>
      </c>
      <c r="Y6091">
        <f>IF(CleanedData[[#This Row],[Recommend]]="Yes",1,0)</f>
        <v>1</v>
      </c>
      <c r="Z6091" s="6">
        <f>CleanedData[[#This Row],[Purchase Amount]]*0.15</f>
        <v>332.55450000000002</v>
      </c>
      <c r="AA6091" s="6">
        <f>CleanedData[[#This Row],[Purchase Amount]]*1.15</f>
        <v>2549.5844999999999</v>
      </c>
    </row>
    <row r="6092" spans="1:27" x14ac:dyDescent="0.3">
      <c r="A6092">
        <v>7376</v>
      </c>
      <c r="B6092" t="s">
        <v>6317</v>
      </c>
      <c r="C6092" s="1">
        <v>45633</v>
      </c>
      <c r="D6092">
        <v>70</v>
      </c>
      <c r="E6092" t="s">
        <v>52</v>
      </c>
      <c r="F6092" t="s">
        <v>68</v>
      </c>
      <c r="G6092" t="s">
        <v>111</v>
      </c>
      <c r="H6092">
        <v>4</v>
      </c>
      <c r="I6092" t="s">
        <v>42</v>
      </c>
      <c r="J6092" t="s">
        <v>74</v>
      </c>
      <c r="K6092" t="s">
        <v>64</v>
      </c>
      <c r="L6092" t="s">
        <v>45</v>
      </c>
      <c r="M6092" t="s">
        <v>208</v>
      </c>
      <c r="N6092" t="s">
        <v>96</v>
      </c>
      <c r="O6092" t="s">
        <v>89</v>
      </c>
      <c r="P6092" t="s">
        <v>70</v>
      </c>
      <c r="Q6092" t="s">
        <v>97</v>
      </c>
      <c r="R6092" s="6">
        <f>_xlfn.XLOOKUP(CleanedData[[#This Row],[Product]],'02_Lookup_Tables'!$A$2:$A$126,'02_Lookup_Tables'!$B$2:$B$126)</f>
        <v>3576.97</v>
      </c>
      <c r="S6092" t="str">
        <f>VLOOKUP(CleanedData[[#This Row],[Product]],'02_Lookup_Tables'!$H$2:$I$126,2,FALSE)</f>
        <v>Home Devices</v>
      </c>
      <c r="T6092" t="str">
        <f>VLOOKUP(CleanedData[[#This Row],[Province]],'02_Lookup_Tables'!$D$2:$E$10,2, FALSE)</f>
        <v>Northern Region</v>
      </c>
      <c r="U6092" t="str" cm="1">
        <f t="array" ref="U6092">_xlfn.IFS(CleanedData[[#This Row],[Purchase Amount]]&lt;500,"Low",
CleanedData[[#This Row],[Purchase Amount]]&lt;5000,"Medium",
TRUE,"High")</f>
        <v>Medium</v>
      </c>
      <c r="V6092" t="str">
        <f>TEXT(CleanedData[[#This Row],[Date]],"mmmm")</f>
        <v>December</v>
      </c>
      <c r="W6092" t="str">
        <f>"Q"&amp;ROUNDUP(MONTH(CleanedData[[#This Row],[Date]])/3,0)</f>
        <v>Q4</v>
      </c>
      <c r="X6092" t="str">
        <f>IF(CleanedData[[#This Row],[Purchase Amount]]&gt;=5000,"Yes","No")</f>
        <v>No</v>
      </c>
      <c r="Y6092">
        <f>IF(CleanedData[[#This Row],[Recommend]]="Yes",1,0)</f>
        <v>0</v>
      </c>
      <c r="Z6092" s="6">
        <f>CleanedData[[#This Row],[Purchase Amount]]*0.15</f>
        <v>536.54549999999995</v>
      </c>
      <c r="AA6092" s="6">
        <f>CleanedData[[#This Row],[Purchase Amount]]*1.15</f>
        <v>4113.5154999999995</v>
      </c>
    </row>
    <row r="6093" spans="1:27" x14ac:dyDescent="0.3">
      <c r="A6093">
        <v>7378</v>
      </c>
      <c r="B6093" t="s">
        <v>6318</v>
      </c>
      <c r="C6093" s="1">
        <v>45455</v>
      </c>
      <c r="D6093">
        <v>49</v>
      </c>
      <c r="E6093" t="s">
        <v>60</v>
      </c>
      <c r="F6093" t="s">
        <v>61</v>
      </c>
      <c r="G6093" t="s">
        <v>205</v>
      </c>
      <c r="H6093">
        <v>4</v>
      </c>
      <c r="I6093" t="s">
        <v>45</v>
      </c>
      <c r="J6093" t="s">
        <v>69</v>
      </c>
      <c r="K6093" t="s">
        <v>64</v>
      </c>
      <c r="L6093" t="s">
        <v>45</v>
      </c>
      <c r="N6093" t="s">
        <v>96</v>
      </c>
      <c r="O6093" t="s">
        <v>134</v>
      </c>
      <c r="P6093" t="s">
        <v>8646</v>
      </c>
      <c r="Q6093" t="s">
        <v>93</v>
      </c>
      <c r="R6093" s="6">
        <f>_xlfn.XLOOKUP(CleanedData[[#This Row],[Product]],'02_Lookup_Tables'!$A$2:$A$126,'02_Lookup_Tables'!$B$2:$B$126)</f>
        <v>139.72999999999999</v>
      </c>
      <c r="S6093" t="str">
        <f>VLOOKUP(CleanedData[[#This Row],[Product]],'02_Lookup_Tables'!$H$2:$I$126,2,FALSE)</f>
        <v>Beauty &amp; Personal Care</v>
      </c>
      <c r="T6093" t="str">
        <f>VLOOKUP(CleanedData[[#This Row],[Province]],'02_Lookup_Tables'!$D$2:$E$10,2, FALSE)</f>
        <v>Southern Region</v>
      </c>
      <c r="U6093" t="str" cm="1">
        <f t="array" ref="U6093">_xlfn.IFS(CleanedData[[#This Row],[Purchase Amount]]&lt;500,"Low",
CleanedData[[#This Row],[Purchase Amount]]&lt;5000,"Medium",
TRUE,"High")</f>
        <v>Low</v>
      </c>
      <c r="V6093" t="str">
        <f>TEXT(CleanedData[[#This Row],[Date]],"mmmm")</f>
        <v>June</v>
      </c>
      <c r="W6093" t="str">
        <f>"Q"&amp;ROUNDUP(MONTH(CleanedData[[#This Row],[Date]])/3,0)</f>
        <v>Q2</v>
      </c>
      <c r="X6093" t="str">
        <f>IF(CleanedData[[#This Row],[Purchase Amount]]&gt;=5000,"Yes","No")</f>
        <v>No</v>
      </c>
      <c r="Y6093">
        <f>IF(CleanedData[[#This Row],[Recommend]]="Yes",1,0)</f>
        <v>1</v>
      </c>
      <c r="Z6093" s="6">
        <f>CleanedData[[#This Row],[Purchase Amount]]*0.15</f>
        <v>20.959499999999998</v>
      </c>
      <c r="AA6093" s="6">
        <f>CleanedData[[#This Row],[Purchase Amount]]*1.15</f>
        <v>160.68949999999998</v>
      </c>
    </row>
    <row r="6094" spans="1:27" x14ac:dyDescent="0.3">
      <c r="A6094">
        <v>7380</v>
      </c>
      <c r="B6094" t="s">
        <v>6319</v>
      </c>
      <c r="C6094" s="1">
        <v>45310</v>
      </c>
      <c r="D6094">
        <v>23</v>
      </c>
      <c r="E6094" t="s">
        <v>39</v>
      </c>
      <c r="F6094" t="s">
        <v>83</v>
      </c>
      <c r="G6094" t="s">
        <v>311</v>
      </c>
      <c r="H6094">
        <v>3</v>
      </c>
      <c r="I6094" t="s">
        <v>42</v>
      </c>
      <c r="J6094" t="s">
        <v>69</v>
      </c>
      <c r="K6094" t="s">
        <v>44</v>
      </c>
      <c r="L6094" t="s">
        <v>45</v>
      </c>
      <c r="M6094" t="s">
        <v>147</v>
      </c>
      <c r="N6094" t="s">
        <v>48</v>
      </c>
      <c r="O6094" t="s">
        <v>148</v>
      </c>
      <c r="P6094" t="s">
        <v>49</v>
      </c>
      <c r="Q6094" t="s">
        <v>66</v>
      </c>
      <c r="R6094" s="6">
        <f>_xlfn.XLOOKUP(CleanedData[[#This Row],[Product]],'02_Lookup_Tables'!$A$2:$A$126,'02_Lookup_Tables'!$B$2:$B$126)</f>
        <v>954.6</v>
      </c>
      <c r="S6094" t="str">
        <f>VLOOKUP(CleanedData[[#This Row],[Product]],'02_Lookup_Tables'!$H$2:$I$126,2,FALSE)</f>
        <v>Apparel</v>
      </c>
      <c r="T6094" t="str">
        <f>VLOOKUP(CleanedData[[#This Row],[Province]],'02_Lookup_Tables'!$D$2:$E$10,2, FALSE)</f>
        <v>Western Region</v>
      </c>
      <c r="U6094" t="str" cm="1">
        <f t="array" ref="U6094">_xlfn.IFS(CleanedData[[#This Row],[Purchase Amount]]&lt;500,"Low",
CleanedData[[#This Row],[Purchase Amount]]&lt;5000,"Medium",
TRUE,"High")</f>
        <v>Medium</v>
      </c>
      <c r="V6094" t="str">
        <f>TEXT(CleanedData[[#This Row],[Date]],"mmmm")</f>
        <v>January</v>
      </c>
      <c r="W6094" t="str">
        <f>"Q"&amp;ROUNDUP(MONTH(CleanedData[[#This Row],[Date]])/3,0)</f>
        <v>Q1</v>
      </c>
      <c r="X6094" t="str">
        <f>IF(CleanedData[[#This Row],[Purchase Amount]]&gt;=5000,"Yes","No")</f>
        <v>No</v>
      </c>
      <c r="Y6094">
        <f>IF(CleanedData[[#This Row],[Recommend]]="Yes",1,0)</f>
        <v>0</v>
      </c>
      <c r="Z6094" s="6">
        <f>CleanedData[[#This Row],[Purchase Amount]]*0.15</f>
        <v>143.19</v>
      </c>
      <c r="AA6094" s="6">
        <f>CleanedData[[#This Row],[Purchase Amount]]*1.15</f>
        <v>1097.79</v>
      </c>
    </row>
    <row r="6095" spans="1:27" x14ac:dyDescent="0.3">
      <c r="A6095">
        <v>7381</v>
      </c>
      <c r="B6095" t="s">
        <v>6320</v>
      </c>
      <c r="C6095" s="1">
        <v>45559</v>
      </c>
      <c r="D6095">
        <v>54</v>
      </c>
      <c r="E6095" t="s">
        <v>60</v>
      </c>
      <c r="F6095" t="s">
        <v>68</v>
      </c>
      <c r="G6095" t="s">
        <v>478</v>
      </c>
      <c r="H6095">
        <v>2</v>
      </c>
      <c r="I6095" t="s">
        <v>45</v>
      </c>
      <c r="J6095" t="s">
        <v>69</v>
      </c>
      <c r="K6095" t="s">
        <v>44</v>
      </c>
      <c r="L6095" t="s">
        <v>42</v>
      </c>
      <c r="M6095" t="s">
        <v>156</v>
      </c>
      <c r="N6095" t="s">
        <v>47</v>
      </c>
      <c r="O6095" t="s">
        <v>148</v>
      </c>
      <c r="P6095" t="s">
        <v>70</v>
      </c>
      <c r="Q6095" t="s">
        <v>93</v>
      </c>
      <c r="R6095" s="6">
        <f>_xlfn.XLOOKUP(CleanedData[[#This Row],[Product]],'02_Lookup_Tables'!$A$2:$A$126,'02_Lookup_Tables'!$B$2:$B$126)</f>
        <v>4507.63</v>
      </c>
      <c r="S6095" t="str">
        <f>VLOOKUP(CleanedData[[#This Row],[Product]],'02_Lookup_Tables'!$H$2:$I$126,2,FALSE)</f>
        <v>Sports &amp; Outdoors</v>
      </c>
      <c r="T6095" t="str">
        <f>VLOOKUP(CleanedData[[#This Row],[Province]],'02_Lookup_Tables'!$D$2:$E$10,2, FALSE)</f>
        <v>Northern Region</v>
      </c>
      <c r="U6095" t="str" cm="1">
        <f t="array" ref="U6095">_xlfn.IFS(CleanedData[[#This Row],[Purchase Amount]]&lt;500,"Low",
CleanedData[[#This Row],[Purchase Amount]]&lt;5000,"Medium",
TRUE,"High")</f>
        <v>Medium</v>
      </c>
      <c r="V6095" t="str">
        <f>TEXT(CleanedData[[#This Row],[Date]],"mmmm")</f>
        <v>September</v>
      </c>
      <c r="W6095" t="str">
        <f>"Q"&amp;ROUNDUP(MONTH(CleanedData[[#This Row],[Date]])/3,0)</f>
        <v>Q3</v>
      </c>
      <c r="X6095" t="str">
        <f>IF(CleanedData[[#This Row],[Purchase Amount]]&gt;=5000,"Yes","No")</f>
        <v>No</v>
      </c>
      <c r="Y6095">
        <f>IF(CleanedData[[#This Row],[Recommend]]="Yes",1,0)</f>
        <v>1</v>
      </c>
      <c r="Z6095" s="6">
        <f>CleanedData[[#This Row],[Purchase Amount]]*0.15</f>
        <v>676.14449999999999</v>
      </c>
      <c r="AA6095" s="6">
        <f>CleanedData[[#This Row],[Purchase Amount]]*1.15</f>
        <v>5183.7744999999995</v>
      </c>
    </row>
    <row r="6096" spans="1:27" x14ac:dyDescent="0.3">
      <c r="A6096">
        <v>7382</v>
      </c>
      <c r="B6096" t="s">
        <v>6321</v>
      </c>
      <c r="C6096" s="1">
        <v>45974</v>
      </c>
      <c r="D6096">
        <v>75</v>
      </c>
      <c r="E6096" t="s">
        <v>39</v>
      </c>
      <c r="F6096" t="s">
        <v>77</v>
      </c>
      <c r="G6096" t="s">
        <v>391</v>
      </c>
      <c r="H6096">
        <v>5</v>
      </c>
      <c r="I6096" t="s">
        <v>42</v>
      </c>
      <c r="J6096" t="s">
        <v>74</v>
      </c>
      <c r="K6096" t="s">
        <v>44</v>
      </c>
      <c r="L6096" t="s">
        <v>42</v>
      </c>
      <c r="M6096" t="s">
        <v>56</v>
      </c>
      <c r="N6096" t="s">
        <v>57</v>
      </c>
      <c r="O6096" t="s">
        <v>148</v>
      </c>
      <c r="P6096" t="s">
        <v>49</v>
      </c>
      <c r="Q6096" t="s">
        <v>97</v>
      </c>
      <c r="R6096" s="6">
        <f>_xlfn.XLOOKUP(CleanedData[[#This Row],[Product]],'02_Lookup_Tables'!$A$2:$A$126,'02_Lookup_Tables'!$B$2:$B$126)</f>
        <v>886.51</v>
      </c>
      <c r="S6096" t="str">
        <f>VLOOKUP(CleanedData[[#This Row],[Product]],'02_Lookup_Tables'!$H$2:$I$126,2,FALSE)</f>
        <v>Beauty &amp; Personal Care</v>
      </c>
      <c r="T6096" t="str">
        <f>VLOOKUP(CleanedData[[#This Row],[Province]],'02_Lookup_Tables'!$D$2:$E$10,2, FALSE)</f>
        <v>Central Region</v>
      </c>
      <c r="U6096" t="str" cm="1">
        <f t="array" ref="U6096">_xlfn.IFS(CleanedData[[#This Row],[Purchase Amount]]&lt;500,"Low",
CleanedData[[#This Row],[Purchase Amount]]&lt;5000,"Medium",
TRUE,"High")</f>
        <v>Medium</v>
      </c>
      <c r="V6096" t="str">
        <f>TEXT(CleanedData[[#This Row],[Date]],"mmmm")</f>
        <v>November</v>
      </c>
      <c r="W6096" t="str">
        <f>"Q"&amp;ROUNDUP(MONTH(CleanedData[[#This Row],[Date]])/3,0)</f>
        <v>Q4</v>
      </c>
      <c r="X6096" t="str">
        <f>IF(CleanedData[[#This Row],[Purchase Amount]]&gt;=5000,"Yes","No")</f>
        <v>No</v>
      </c>
      <c r="Y6096">
        <f>IF(CleanedData[[#This Row],[Recommend]]="Yes",1,0)</f>
        <v>0</v>
      </c>
      <c r="Z6096" s="6">
        <f>CleanedData[[#This Row],[Purchase Amount]]*0.15</f>
        <v>132.97649999999999</v>
      </c>
      <c r="AA6096" s="6">
        <f>CleanedData[[#This Row],[Purchase Amount]]*1.15</f>
        <v>1019.4864999999999</v>
      </c>
    </row>
    <row r="6097" spans="1:27" x14ac:dyDescent="0.3">
      <c r="A6097">
        <v>7383</v>
      </c>
      <c r="B6097" t="s">
        <v>6322</v>
      </c>
      <c r="C6097" s="1">
        <v>45335</v>
      </c>
      <c r="D6097">
        <v>27</v>
      </c>
      <c r="E6097" t="s">
        <v>60</v>
      </c>
      <c r="F6097" t="s">
        <v>40</v>
      </c>
      <c r="G6097" t="s">
        <v>102</v>
      </c>
      <c r="H6097">
        <v>2</v>
      </c>
      <c r="I6097" t="s">
        <v>45</v>
      </c>
      <c r="J6097" t="s">
        <v>74</v>
      </c>
      <c r="K6097" t="s">
        <v>55</v>
      </c>
      <c r="L6097" t="s">
        <v>45</v>
      </c>
      <c r="M6097" t="s">
        <v>231</v>
      </c>
      <c r="N6097" t="s">
        <v>47</v>
      </c>
      <c r="O6097" t="s">
        <v>89</v>
      </c>
      <c r="P6097" t="s">
        <v>49</v>
      </c>
      <c r="Q6097" t="s">
        <v>58</v>
      </c>
      <c r="R6097" s="6">
        <f>_xlfn.XLOOKUP(CleanedData[[#This Row],[Product]],'02_Lookup_Tables'!$A$2:$A$126,'02_Lookup_Tables'!$B$2:$B$126)</f>
        <v>276.82</v>
      </c>
      <c r="S6097" t="str">
        <f>VLOOKUP(CleanedData[[#This Row],[Product]],'02_Lookup_Tables'!$H$2:$I$126,2,FALSE)</f>
        <v>Home &amp; Living</v>
      </c>
      <c r="T6097" t="str">
        <f>VLOOKUP(CleanedData[[#This Row],[Province]],'02_Lookup_Tables'!$D$2:$E$10,2, FALSE)</f>
        <v>Northern Region</v>
      </c>
      <c r="U6097" t="str" cm="1">
        <f t="array" ref="U6097">_xlfn.IFS(CleanedData[[#This Row],[Purchase Amount]]&lt;500,"Low",
CleanedData[[#This Row],[Purchase Amount]]&lt;5000,"Medium",
TRUE,"High")</f>
        <v>Low</v>
      </c>
      <c r="V6097" t="str">
        <f>TEXT(CleanedData[[#This Row],[Date]],"mmmm")</f>
        <v>February</v>
      </c>
      <c r="W6097" t="str">
        <f>"Q"&amp;ROUNDUP(MONTH(CleanedData[[#This Row],[Date]])/3,0)</f>
        <v>Q1</v>
      </c>
      <c r="X6097" t="str">
        <f>IF(CleanedData[[#This Row],[Purchase Amount]]&gt;=5000,"Yes","No")</f>
        <v>No</v>
      </c>
      <c r="Y6097">
        <f>IF(CleanedData[[#This Row],[Recommend]]="Yes",1,0)</f>
        <v>1</v>
      </c>
      <c r="Z6097" s="6">
        <f>CleanedData[[#This Row],[Purchase Amount]]*0.15</f>
        <v>41.522999999999996</v>
      </c>
      <c r="AA6097" s="6">
        <f>CleanedData[[#This Row],[Purchase Amount]]*1.15</f>
        <v>318.34299999999996</v>
      </c>
    </row>
    <row r="6098" spans="1:27" x14ac:dyDescent="0.3">
      <c r="A6098">
        <v>7384</v>
      </c>
      <c r="B6098" t="s">
        <v>6323</v>
      </c>
      <c r="C6098" s="1">
        <v>45578</v>
      </c>
      <c r="D6098">
        <v>77</v>
      </c>
      <c r="E6098" t="s">
        <v>39</v>
      </c>
      <c r="F6098" t="s">
        <v>72</v>
      </c>
      <c r="G6098" t="s">
        <v>105</v>
      </c>
      <c r="H6098">
        <v>3</v>
      </c>
      <c r="I6098" t="s">
        <v>45</v>
      </c>
      <c r="J6098" t="s">
        <v>74</v>
      </c>
      <c r="K6098" t="s">
        <v>64</v>
      </c>
      <c r="L6098" t="s">
        <v>42</v>
      </c>
      <c r="M6098" t="s">
        <v>100</v>
      </c>
      <c r="N6098" t="s">
        <v>48</v>
      </c>
      <c r="O6098" t="s">
        <v>48</v>
      </c>
      <c r="P6098" t="s">
        <v>70</v>
      </c>
      <c r="Q6098" t="s">
        <v>97</v>
      </c>
      <c r="R6098" s="6">
        <f>_xlfn.XLOOKUP(CleanedData[[#This Row],[Product]],'02_Lookup_Tables'!$A$2:$A$126,'02_Lookup_Tables'!$B$2:$B$126)</f>
        <v>231.22</v>
      </c>
      <c r="S6098" t="str">
        <f>VLOOKUP(CleanedData[[#This Row],[Product]],'02_Lookup_Tables'!$H$2:$I$126,2,FALSE)</f>
        <v>Beauty &amp; Personal Care</v>
      </c>
      <c r="T6098" t="str">
        <f>VLOOKUP(CleanedData[[#This Row],[Province]],'02_Lookup_Tables'!$D$2:$E$10,2, FALSE)</f>
        <v>Central Region</v>
      </c>
      <c r="U6098" t="str" cm="1">
        <f t="array" ref="U6098">_xlfn.IFS(CleanedData[[#This Row],[Purchase Amount]]&lt;500,"Low",
CleanedData[[#This Row],[Purchase Amount]]&lt;5000,"Medium",
TRUE,"High")</f>
        <v>Low</v>
      </c>
      <c r="V6098" t="str">
        <f>TEXT(CleanedData[[#This Row],[Date]],"mmmm")</f>
        <v>October</v>
      </c>
      <c r="W6098" t="str">
        <f>"Q"&amp;ROUNDUP(MONTH(CleanedData[[#This Row],[Date]])/3,0)</f>
        <v>Q4</v>
      </c>
      <c r="X6098" t="str">
        <f>IF(CleanedData[[#This Row],[Purchase Amount]]&gt;=5000,"Yes","No")</f>
        <v>No</v>
      </c>
      <c r="Y6098">
        <f>IF(CleanedData[[#This Row],[Recommend]]="Yes",1,0)</f>
        <v>1</v>
      </c>
      <c r="Z6098" s="6">
        <f>CleanedData[[#This Row],[Purchase Amount]]*0.15</f>
        <v>34.683</v>
      </c>
      <c r="AA6098" s="6">
        <f>CleanedData[[#This Row],[Purchase Amount]]*1.15</f>
        <v>265.90299999999996</v>
      </c>
    </row>
    <row r="6099" spans="1:27" x14ac:dyDescent="0.3">
      <c r="A6099">
        <v>7385</v>
      </c>
      <c r="B6099" t="s">
        <v>6324</v>
      </c>
      <c r="C6099" s="1">
        <v>45807</v>
      </c>
      <c r="D6099">
        <v>52</v>
      </c>
      <c r="E6099" t="s">
        <v>60</v>
      </c>
      <c r="F6099" t="s">
        <v>125</v>
      </c>
      <c r="G6099" t="s">
        <v>450</v>
      </c>
      <c r="H6099">
        <v>1</v>
      </c>
      <c r="I6099" t="s">
        <v>42</v>
      </c>
      <c r="J6099" t="s">
        <v>63</v>
      </c>
      <c r="K6099" t="s">
        <v>44</v>
      </c>
      <c r="L6099" t="s">
        <v>45</v>
      </c>
      <c r="M6099" t="s">
        <v>79</v>
      </c>
      <c r="N6099" t="s">
        <v>80</v>
      </c>
      <c r="O6099" t="s">
        <v>89</v>
      </c>
      <c r="P6099" t="s">
        <v>49</v>
      </c>
      <c r="Q6099" t="s">
        <v>93</v>
      </c>
      <c r="R6099" s="6">
        <f>_xlfn.XLOOKUP(CleanedData[[#This Row],[Product]],'02_Lookup_Tables'!$A$2:$A$126,'02_Lookup_Tables'!$B$2:$B$126)</f>
        <v>74.72</v>
      </c>
      <c r="S6099" t="str">
        <f>VLOOKUP(CleanedData[[#This Row],[Product]],'02_Lookup_Tables'!$H$2:$I$126,2,FALSE)</f>
        <v>Food</v>
      </c>
      <c r="T6099" t="str">
        <f>VLOOKUP(CleanedData[[#This Row],[Province]],'02_Lookup_Tables'!$D$2:$E$10,2, FALSE)</f>
        <v>Western Region</v>
      </c>
      <c r="U6099" t="str" cm="1">
        <f t="array" ref="U6099">_xlfn.IFS(CleanedData[[#This Row],[Purchase Amount]]&lt;500,"Low",
CleanedData[[#This Row],[Purchase Amount]]&lt;5000,"Medium",
TRUE,"High")</f>
        <v>Low</v>
      </c>
      <c r="V6099" t="str">
        <f>TEXT(CleanedData[[#This Row],[Date]],"mmmm")</f>
        <v>May</v>
      </c>
      <c r="W6099" t="str">
        <f>"Q"&amp;ROUNDUP(MONTH(CleanedData[[#This Row],[Date]])/3,0)</f>
        <v>Q2</v>
      </c>
      <c r="X6099" t="str">
        <f>IF(CleanedData[[#This Row],[Purchase Amount]]&gt;=5000,"Yes","No")</f>
        <v>No</v>
      </c>
      <c r="Y6099">
        <f>IF(CleanedData[[#This Row],[Recommend]]="Yes",1,0)</f>
        <v>0</v>
      </c>
      <c r="Z6099" s="6">
        <f>CleanedData[[#This Row],[Purchase Amount]]*0.15</f>
        <v>11.208</v>
      </c>
      <c r="AA6099" s="6">
        <f>CleanedData[[#This Row],[Purchase Amount]]*1.15</f>
        <v>85.927999999999997</v>
      </c>
    </row>
    <row r="6100" spans="1:27" x14ac:dyDescent="0.3">
      <c r="A6100">
        <v>7387</v>
      </c>
      <c r="B6100" t="s">
        <v>6325</v>
      </c>
      <c r="C6100" s="1">
        <v>45448</v>
      </c>
      <c r="D6100">
        <v>28</v>
      </c>
      <c r="E6100" t="s">
        <v>60</v>
      </c>
      <c r="F6100" t="s">
        <v>77</v>
      </c>
      <c r="G6100" t="s">
        <v>460</v>
      </c>
      <c r="H6100">
        <v>5</v>
      </c>
      <c r="I6100" t="s">
        <v>42</v>
      </c>
      <c r="J6100" t="s">
        <v>74</v>
      </c>
      <c r="K6100" t="s">
        <v>64</v>
      </c>
      <c r="L6100" t="s">
        <v>42</v>
      </c>
      <c r="M6100" t="s">
        <v>151</v>
      </c>
      <c r="N6100" t="s">
        <v>57</v>
      </c>
      <c r="O6100" t="s">
        <v>89</v>
      </c>
      <c r="P6100" t="s">
        <v>70</v>
      </c>
      <c r="Q6100" t="s">
        <v>58</v>
      </c>
      <c r="R6100" s="6">
        <f>_xlfn.XLOOKUP(CleanedData[[#This Row],[Product]],'02_Lookup_Tables'!$A$2:$A$126,'02_Lookup_Tables'!$B$2:$B$126)</f>
        <v>880.49</v>
      </c>
      <c r="S6100" t="str">
        <f>VLOOKUP(CleanedData[[#This Row],[Product]],'02_Lookup_Tables'!$H$2:$I$126,2,FALSE)</f>
        <v>Home Devices</v>
      </c>
      <c r="T6100" t="str">
        <f>VLOOKUP(CleanedData[[#This Row],[Province]],'02_Lookup_Tables'!$D$2:$E$10,2, FALSE)</f>
        <v>Central Region</v>
      </c>
      <c r="U6100" t="str" cm="1">
        <f t="array" ref="U6100">_xlfn.IFS(CleanedData[[#This Row],[Purchase Amount]]&lt;500,"Low",
CleanedData[[#This Row],[Purchase Amount]]&lt;5000,"Medium",
TRUE,"High")</f>
        <v>Medium</v>
      </c>
      <c r="V6100" t="str">
        <f>TEXT(CleanedData[[#This Row],[Date]],"mmmm")</f>
        <v>June</v>
      </c>
      <c r="W6100" t="str">
        <f>"Q"&amp;ROUNDUP(MONTH(CleanedData[[#This Row],[Date]])/3,0)</f>
        <v>Q2</v>
      </c>
      <c r="X6100" t="str">
        <f>IF(CleanedData[[#This Row],[Purchase Amount]]&gt;=5000,"Yes","No")</f>
        <v>No</v>
      </c>
      <c r="Y6100">
        <f>IF(CleanedData[[#This Row],[Recommend]]="Yes",1,0)</f>
        <v>0</v>
      </c>
      <c r="Z6100" s="6">
        <f>CleanedData[[#This Row],[Purchase Amount]]*0.15</f>
        <v>132.0735</v>
      </c>
      <c r="AA6100" s="6">
        <f>CleanedData[[#This Row],[Purchase Amount]]*1.15</f>
        <v>1012.5635</v>
      </c>
    </row>
    <row r="6101" spans="1:27" x14ac:dyDescent="0.3">
      <c r="A6101">
        <v>7388</v>
      </c>
      <c r="B6101" t="s">
        <v>6326</v>
      </c>
      <c r="C6101" s="1">
        <v>45686</v>
      </c>
      <c r="D6101">
        <v>66</v>
      </c>
      <c r="E6101" t="s">
        <v>60</v>
      </c>
      <c r="F6101" t="s">
        <v>108</v>
      </c>
      <c r="G6101" t="s">
        <v>128</v>
      </c>
      <c r="H6101">
        <v>2</v>
      </c>
      <c r="I6101" t="s">
        <v>45</v>
      </c>
      <c r="J6101" t="s">
        <v>63</v>
      </c>
      <c r="K6101" t="s">
        <v>44</v>
      </c>
      <c r="L6101" t="s">
        <v>45</v>
      </c>
      <c r="N6101" t="s">
        <v>47</v>
      </c>
      <c r="O6101" t="s">
        <v>134</v>
      </c>
      <c r="P6101" t="s">
        <v>8646</v>
      </c>
      <c r="Q6101" t="s">
        <v>97</v>
      </c>
      <c r="R6101" s="6">
        <f>_xlfn.XLOOKUP(CleanedData[[#This Row],[Product]],'02_Lookup_Tables'!$A$2:$A$126,'02_Lookup_Tables'!$B$2:$B$126)</f>
        <v>3747.26</v>
      </c>
      <c r="S6101" t="str">
        <f>VLOOKUP(CleanedData[[#This Row],[Product]],'02_Lookup_Tables'!$H$2:$I$126,2,FALSE)</f>
        <v>Apparel</v>
      </c>
      <c r="T6101" t="str">
        <f>VLOOKUP(CleanedData[[#This Row],[Province]],'02_Lookup_Tables'!$D$2:$E$10,2, FALSE)</f>
        <v>Gauteng Region</v>
      </c>
      <c r="U6101" t="str" cm="1">
        <f t="array" ref="U6101">_xlfn.IFS(CleanedData[[#This Row],[Purchase Amount]]&lt;500,"Low",
CleanedData[[#This Row],[Purchase Amount]]&lt;5000,"Medium",
TRUE,"High")</f>
        <v>Medium</v>
      </c>
      <c r="V6101" t="str">
        <f>TEXT(CleanedData[[#This Row],[Date]],"mmmm")</f>
        <v>January</v>
      </c>
      <c r="W6101" t="str">
        <f>"Q"&amp;ROUNDUP(MONTH(CleanedData[[#This Row],[Date]])/3,0)</f>
        <v>Q1</v>
      </c>
      <c r="X6101" t="str">
        <f>IF(CleanedData[[#This Row],[Purchase Amount]]&gt;=5000,"Yes","No")</f>
        <v>No</v>
      </c>
      <c r="Y6101">
        <f>IF(CleanedData[[#This Row],[Recommend]]="Yes",1,0)</f>
        <v>1</v>
      </c>
      <c r="Z6101" s="6">
        <f>CleanedData[[#This Row],[Purchase Amount]]*0.15</f>
        <v>562.08900000000006</v>
      </c>
      <c r="AA6101" s="6">
        <f>CleanedData[[#This Row],[Purchase Amount]]*1.15</f>
        <v>4309.3490000000002</v>
      </c>
    </row>
    <row r="6102" spans="1:27" x14ac:dyDescent="0.3">
      <c r="A6102">
        <v>7389</v>
      </c>
      <c r="B6102" t="s">
        <v>6327</v>
      </c>
      <c r="C6102" s="1">
        <v>45766</v>
      </c>
      <c r="D6102">
        <v>41</v>
      </c>
      <c r="E6102" t="s">
        <v>60</v>
      </c>
      <c r="F6102" t="s">
        <v>61</v>
      </c>
      <c r="G6102" t="s">
        <v>340</v>
      </c>
      <c r="H6102">
        <v>5</v>
      </c>
      <c r="I6102" t="s">
        <v>42</v>
      </c>
      <c r="J6102" t="s">
        <v>43</v>
      </c>
      <c r="K6102" t="s">
        <v>55</v>
      </c>
      <c r="L6102" t="s">
        <v>42</v>
      </c>
      <c r="M6102" t="s">
        <v>151</v>
      </c>
      <c r="N6102" t="s">
        <v>57</v>
      </c>
      <c r="O6102" t="s">
        <v>89</v>
      </c>
      <c r="P6102" t="s">
        <v>70</v>
      </c>
      <c r="Q6102" t="s">
        <v>81</v>
      </c>
      <c r="R6102" s="6">
        <f>_xlfn.XLOOKUP(CleanedData[[#This Row],[Product]],'02_Lookup_Tables'!$A$2:$A$126,'02_Lookup_Tables'!$B$2:$B$126)</f>
        <v>828.82</v>
      </c>
      <c r="S6102" t="str">
        <f>VLOOKUP(CleanedData[[#This Row],[Product]],'02_Lookup_Tables'!$H$2:$I$126,2,FALSE)</f>
        <v>Home Devices</v>
      </c>
      <c r="T6102" t="str">
        <f>VLOOKUP(CleanedData[[#This Row],[Province]],'02_Lookup_Tables'!$D$2:$E$10,2, FALSE)</f>
        <v>Southern Region</v>
      </c>
      <c r="U6102" t="str" cm="1">
        <f t="array" ref="U6102">_xlfn.IFS(CleanedData[[#This Row],[Purchase Amount]]&lt;500,"Low",
CleanedData[[#This Row],[Purchase Amount]]&lt;5000,"Medium",
TRUE,"High")</f>
        <v>Medium</v>
      </c>
      <c r="V6102" t="str">
        <f>TEXT(CleanedData[[#This Row],[Date]],"mmmm")</f>
        <v>April</v>
      </c>
      <c r="W6102" t="str">
        <f>"Q"&amp;ROUNDUP(MONTH(CleanedData[[#This Row],[Date]])/3,0)</f>
        <v>Q2</v>
      </c>
      <c r="X6102" t="str">
        <f>IF(CleanedData[[#This Row],[Purchase Amount]]&gt;=5000,"Yes","No")</f>
        <v>No</v>
      </c>
      <c r="Y6102">
        <f>IF(CleanedData[[#This Row],[Recommend]]="Yes",1,0)</f>
        <v>0</v>
      </c>
      <c r="Z6102" s="6">
        <f>CleanedData[[#This Row],[Purchase Amount]]*0.15</f>
        <v>124.32300000000001</v>
      </c>
      <c r="AA6102" s="6">
        <f>CleanedData[[#This Row],[Purchase Amount]]*1.15</f>
        <v>953.14300000000003</v>
      </c>
    </row>
    <row r="6103" spans="1:27" x14ac:dyDescent="0.3">
      <c r="A6103">
        <v>7390</v>
      </c>
      <c r="B6103" t="s">
        <v>6328</v>
      </c>
      <c r="C6103" s="1">
        <v>45906</v>
      </c>
      <c r="D6103">
        <v>29</v>
      </c>
      <c r="E6103" t="s">
        <v>52</v>
      </c>
      <c r="F6103" t="s">
        <v>72</v>
      </c>
      <c r="G6103" t="s">
        <v>116</v>
      </c>
      <c r="H6103">
        <v>1</v>
      </c>
      <c r="I6103" t="s">
        <v>45</v>
      </c>
      <c r="J6103" t="s">
        <v>74</v>
      </c>
      <c r="K6103" t="s">
        <v>55</v>
      </c>
      <c r="L6103" t="s">
        <v>42</v>
      </c>
      <c r="M6103" t="s">
        <v>156</v>
      </c>
      <c r="N6103" t="s">
        <v>80</v>
      </c>
      <c r="O6103" t="s">
        <v>148</v>
      </c>
      <c r="P6103" t="s">
        <v>70</v>
      </c>
      <c r="Q6103" t="s">
        <v>58</v>
      </c>
      <c r="R6103" s="6">
        <f>_xlfn.XLOOKUP(CleanedData[[#This Row],[Product]],'02_Lookup_Tables'!$A$2:$A$126,'02_Lookup_Tables'!$B$2:$B$126)</f>
        <v>869.65</v>
      </c>
      <c r="S6103" t="str">
        <f>VLOOKUP(CleanedData[[#This Row],[Product]],'02_Lookup_Tables'!$H$2:$I$126,2,FALSE)</f>
        <v>Toys &amp; Games</v>
      </c>
      <c r="T6103" t="str">
        <f>VLOOKUP(CleanedData[[#This Row],[Province]],'02_Lookup_Tables'!$D$2:$E$10,2, FALSE)</f>
        <v>Central Region</v>
      </c>
      <c r="U6103" t="str" cm="1">
        <f t="array" ref="U6103">_xlfn.IFS(CleanedData[[#This Row],[Purchase Amount]]&lt;500,"Low",
CleanedData[[#This Row],[Purchase Amount]]&lt;5000,"Medium",
TRUE,"High")</f>
        <v>Medium</v>
      </c>
      <c r="V6103" t="str">
        <f>TEXT(CleanedData[[#This Row],[Date]],"mmmm")</f>
        <v>September</v>
      </c>
      <c r="W6103" t="str">
        <f>"Q"&amp;ROUNDUP(MONTH(CleanedData[[#This Row],[Date]])/3,0)</f>
        <v>Q3</v>
      </c>
      <c r="X6103" t="str">
        <f>IF(CleanedData[[#This Row],[Purchase Amount]]&gt;=5000,"Yes","No")</f>
        <v>No</v>
      </c>
      <c r="Y6103">
        <f>IF(CleanedData[[#This Row],[Recommend]]="Yes",1,0)</f>
        <v>1</v>
      </c>
      <c r="Z6103" s="6">
        <f>CleanedData[[#This Row],[Purchase Amount]]*0.15</f>
        <v>130.44749999999999</v>
      </c>
      <c r="AA6103" s="6">
        <f>CleanedData[[#This Row],[Purchase Amount]]*1.15</f>
        <v>1000.0974999999999</v>
      </c>
    </row>
    <row r="6104" spans="1:27" x14ac:dyDescent="0.3">
      <c r="A6104">
        <v>7391</v>
      </c>
      <c r="B6104" t="s">
        <v>6329</v>
      </c>
      <c r="C6104" s="1">
        <v>45873</v>
      </c>
      <c r="D6104">
        <v>27</v>
      </c>
      <c r="E6104" t="s">
        <v>60</v>
      </c>
      <c r="F6104" t="s">
        <v>61</v>
      </c>
      <c r="G6104" t="s">
        <v>501</v>
      </c>
      <c r="H6104">
        <v>5</v>
      </c>
      <c r="I6104" t="s">
        <v>45</v>
      </c>
      <c r="J6104" t="s">
        <v>69</v>
      </c>
      <c r="K6104" t="s">
        <v>55</v>
      </c>
      <c r="L6104" t="s">
        <v>42</v>
      </c>
      <c r="M6104" t="s">
        <v>184</v>
      </c>
      <c r="N6104" t="s">
        <v>57</v>
      </c>
      <c r="O6104" t="s">
        <v>148</v>
      </c>
      <c r="P6104" t="s">
        <v>49</v>
      </c>
      <c r="Q6104" t="s">
        <v>58</v>
      </c>
      <c r="R6104" s="6">
        <f>_xlfn.XLOOKUP(CleanedData[[#This Row],[Product]],'02_Lookup_Tables'!$A$2:$A$126,'02_Lookup_Tables'!$B$2:$B$126)</f>
        <v>1482.94</v>
      </c>
      <c r="S6104" t="str">
        <f>VLOOKUP(CleanedData[[#This Row],[Product]],'02_Lookup_Tables'!$H$2:$I$126,2,FALSE)</f>
        <v>Home Devices</v>
      </c>
      <c r="T6104" t="str">
        <f>VLOOKUP(CleanedData[[#This Row],[Province]],'02_Lookup_Tables'!$D$2:$E$10,2, FALSE)</f>
        <v>Southern Region</v>
      </c>
      <c r="U6104" t="str" cm="1">
        <f t="array" ref="U6104">_xlfn.IFS(CleanedData[[#This Row],[Purchase Amount]]&lt;500,"Low",
CleanedData[[#This Row],[Purchase Amount]]&lt;5000,"Medium",
TRUE,"High")</f>
        <v>Medium</v>
      </c>
      <c r="V6104" t="str">
        <f>TEXT(CleanedData[[#This Row],[Date]],"mmmm")</f>
        <v>August</v>
      </c>
      <c r="W6104" t="str">
        <f>"Q"&amp;ROUNDUP(MONTH(CleanedData[[#This Row],[Date]])/3,0)</f>
        <v>Q3</v>
      </c>
      <c r="X6104" t="str">
        <f>IF(CleanedData[[#This Row],[Purchase Amount]]&gt;=5000,"Yes","No")</f>
        <v>No</v>
      </c>
      <c r="Y6104">
        <f>IF(CleanedData[[#This Row],[Recommend]]="Yes",1,0)</f>
        <v>1</v>
      </c>
      <c r="Z6104" s="6">
        <f>CleanedData[[#This Row],[Purchase Amount]]*0.15</f>
        <v>222.441</v>
      </c>
      <c r="AA6104" s="6">
        <f>CleanedData[[#This Row],[Purchase Amount]]*1.15</f>
        <v>1705.3809999999999</v>
      </c>
    </row>
    <row r="6105" spans="1:27" x14ac:dyDescent="0.3">
      <c r="A6105">
        <v>7393</v>
      </c>
      <c r="B6105" t="s">
        <v>6330</v>
      </c>
      <c r="C6105" s="1">
        <v>45691</v>
      </c>
      <c r="D6105">
        <v>45</v>
      </c>
      <c r="E6105" t="s">
        <v>60</v>
      </c>
      <c r="F6105" t="s">
        <v>83</v>
      </c>
      <c r="G6105" t="s">
        <v>142</v>
      </c>
      <c r="H6105">
        <v>1</v>
      </c>
      <c r="I6105" t="s">
        <v>42</v>
      </c>
      <c r="J6105" t="s">
        <v>63</v>
      </c>
      <c r="K6105" t="s">
        <v>55</v>
      </c>
      <c r="L6105" t="s">
        <v>45</v>
      </c>
      <c r="M6105" t="s">
        <v>136</v>
      </c>
      <c r="N6105" t="s">
        <v>80</v>
      </c>
      <c r="O6105" t="s">
        <v>89</v>
      </c>
      <c r="P6105" t="s">
        <v>49</v>
      </c>
      <c r="Q6105" t="s">
        <v>93</v>
      </c>
      <c r="R6105" s="6">
        <f>_xlfn.XLOOKUP(CleanedData[[#This Row],[Product]],'02_Lookup_Tables'!$A$2:$A$126,'02_Lookup_Tables'!$B$2:$B$126)</f>
        <v>44114.21</v>
      </c>
      <c r="S6105" t="str">
        <f>VLOOKUP(CleanedData[[#This Row],[Product]],'02_Lookup_Tables'!$H$2:$I$126,2,FALSE)</f>
        <v>Electronics</v>
      </c>
      <c r="T6105" t="str">
        <f>VLOOKUP(CleanedData[[#This Row],[Province]],'02_Lookup_Tables'!$D$2:$E$10,2, FALSE)</f>
        <v>Western Region</v>
      </c>
      <c r="U6105" t="str" cm="1">
        <f t="array" ref="U6105">_xlfn.IFS(CleanedData[[#This Row],[Purchase Amount]]&lt;500,"Low",
CleanedData[[#This Row],[Purchase Amount]]&lt;5000,"Medium",
TRUE,"High")</f>
        <v>High</v>
      </c>
      <c r="V6105" t="str">
        <f>TEXT(CleanedData[[#This Row],[Date]],"mmmm")</f>
        <v>February</v>
      </c>
      <c r="W6105" t="str">
        <f>"Q"&amp;ROUNDUP(MONTH(CleanedData[[#This Row],[Date]])/3,0)</f>
        <v>Q1</v>
      </c>
      <c r="X6105" t="str">
        <f>IF(CleanedData[[#This Row],[Purchase Amount]]&gt;=5000,"Yes","No")</f>
        <v>Yes</v>
      </c>
      <c r="Y6105">
        <f>IF(CleanedData[[#This Row],[Recommend]]="Yes",1,0)</f>
        <v>0</v>
      </c>
      <c r="Z6105" s="6">
        <f>CleanedData[[#This Row],[Purchase Amount]]*0.15</f>
        <v>6617.1314999999995</v>
      </c>
      <c r="AA6105" s="6">
        <f>CleanedData[[#This Row],[Purchase Amount]]*1.15</f>
        <v>50731.341499999995</v>
      </c>
    </row>
    <row r="6106" spans="1:27" x14ac:dyDescent="0.3">
      <c r="A6106">
        <v>7394</v>
      </c>
      <c r="B6106" t="s">
        <v>6331</v>
      </c>
      <c r="C6106" s="1">
        <v>45747</v>
      </c>
      <c r="D6106">
        <v>53</v>
      </c>
      <c r="E6106" t="s">
        <v>60</v>
      </c>
      <c r="F6106" t="s">
        <v>125</v>
      </c>
      <c r="G6106" t="s">
        <v>291</v>
      </c>
      <c r="H6106">
        <v>2</v>
      </c>
      <c r="I6106" t="s">
        <v>45</v>
      </c>
      <c r="J6106" t="s">
        <v>54</v>
      </c>
      <c r="K6106" t="s">
        <v>44</v>
      </c>
      <c r="L6106" t="s">
        <v>42</v>
      </c>
      <c r="M6106" t="s">
        <v>85</v>
      </c>
      <c r="N6106" t="s">
        <v>47</v>
      </c>
      <c r="O6106" t="s">
        <v>48</v>
      </c>
      <c r="P6106" t="s">
        <v>49</v>
      </c>
      <c r="Q6106" t="s">
        <v>93</v>
      </c>
      <c r="R6106" s="6">
        <f>_xlfn.XLOOKUP(CleanedData[[#This Row],[Product]],'02_Lookup_Tables'!$A$2:$A$126,'02_Lookup_Tables'!$B$2:$B$126)</f>
        <v>1171.25</v>
      </c>
      <c r="S6106" t="str">
        <f>VLOOKUP(CleanedData[[#This Row],[Product]],'02_Lookup_Tables'!$H$2:$I$126,2,FALSE)</f>
        <v>Toys &amp; Games</v>
      </c>
      <c r="T6106" t="str">
        <f>VLOOKUP(CleanedData[[#This Row],[Province]],'02_Lookup_Tables'!$D$2:$E$10,2, FALSE)</f>
        <v>Western Region</v>
      </c>
      <c r="U6106" t="str" cm="1">
        <f t="array" ref="U6106">_xlfn.IFS(CleanedData[[#This Row],[Purchase Amount]]&lt;500,"Low",
CleanedData[[#This Row],[Purchase Amount]]&lt;5000,"Medium",
TRUE,"High")</f>
        <v>Medium</v>
      </c>
      <c r="V6106" t="str">
        <f>TEXT(CleanedData[[#This Row],[Date]],"mmmm")</f>
        <v>March</v>
      </c>
      <c r="W6106" t="str">
        <f>"Q"&amp;ROUNDUP(MONTH(CleanedData[[#This Row],[Date]])/3,0)</f>
        <v>Q1</v>
      </c>
      <c r="X6106" t="str">
        <f>IF(CleanedData[[#This Row],[Purchase Amount]]&gt;=5000,"Yes","No")</f>
        <v>No</v>
      </c>
      <c r="Y6106">
        <f>IF(CleanedData[[#This Row],[Recommend]]="Yes",1,0)</f>
        <v>1</v>
      </c>
      <c r="Z6106" s="6">
        <f>CleanedData[[#This Row],[Purchase Amount]]*0.15</f>
        <v>175.6875</v>
      </c>
      <c r="AA6106" s="6">
        <f>CleanedData[[#This Row],[Purchase Amount]]*1.15</f>
        <v>1346.9375</v>
      </c>
    </row>
    <row r="6107" spans="1:27" x14ac:dyDescent="0.3">
      <c r="A6107">
        <v>7395</v>
      </c>
      <c r="B6107" t="s">
        <v>6332</v>
      </c>
      <c r="C6107" s="1">
        <v>45576</v>
      </c>
      <c r="D6107">
        <v>34</v>
      </c>
      <c r="E6107" t="s">
        <v>52</v>
      </c>
      <c r="F6107" t="s">
        <v>68</v>
      </c>
      <c r="G6107" t="s">
        <v>282</v>
      </c>
      <c r="H6107">
        <v>3</v>
      </c>
      <c r="I6107" t="s">
        <v>45</v>
      </c>
      <c r="J6107" t="s">
        <v>54</v>
      </c>
      <c r="K6107" t="s">
        <v>55</v>
      </c>
      <c r="L6107" t="s">
        <v>45</v>
      </c>
      <c r="M6107" t="s">
        <v>65</v>
      </c>
      <c r="N6107" t="s">
        <v>48</v>
      </c>
      <c r="O6107" t="s">
        <v>89</v>
      </c>
      <c r="P6107" t="s">
        <v>49</v>
      </c>
      <c r="Q6107" t="s">
        <v>58</v>
      </c>
      <c r="R6107" s="6">
        <f>_xlfn.XLOOKUP(CleanedData[[#This Row],[Product]],'02_Lookup_Tables'!$A$2:$A$126,'02_Lookup_Tables'!$B$2:$B$126)</f>
        <v>1859.13</v>
      </c>
      <c r="S6107" t="str">
        <f>VLOOKUP(CleanedData[[#This Row],[Product]],'02_Lookup_Tables'!$H$2:$I$126,2,FALSE)</f>
        <v>Home Devices</v>
      </c>
      <c r="T6107" t="str">
        <f>VLOOKUP(CleanedData[[#This Row],[Province]],'02_Lookup_Tables'!$D$2:$E$10,2, FALSE)</f>
        <v>Northern Region</v>
      </c>
      <c r="U6107" t="str" cm="1">
        <f t="array" ref="U6107">_xlfn.IFS(CleanedData[[#This Row],[Purchase Amount]]&lt;500,"Low",
CleanedData[[#This Row],[Purchase Amount]]&lt;5000,"Medium",
TRUE,"High")</f>
        <v>Medium</v>
      </c>
      <c r="V6107" t="str">
        <f>TEXT(CleanedData[[#This Row],[Date]],"mmmm")</f>
        <v>October</v>
      </c>
      <c r="W6107" t="str">
        <f>"Q"&amp;ROUNDUP(MONTH(CleanedData[[#This Row],[Date]])/3,0)</f>
        <v>Q4</v>
      </c>
      <c r="X6107" t="str">
        <f>IF(CleanedData[[#This Row],[Purchase Amount]]&gt;=5000,"Yes","No")</f>
        <v>No</v>
      </c>
      <c r="Y6107">
        <f>IF(CleanedData[[#This Row],[Recommend]]="Yes",1,0)</f>
        <v>1</v>
      </c>
      <c r="Z6107" s="6">
        <f>CleanedData[[#This Row],[Purchase Amount]]*0.15</f>
        <v>278.86950000000002</v>
      </c>
      <c r="AA6107" s="6">
        <f>CleanedData[[#This Row],[Purchase Amount]]*1.15</f>
        <v>2137.9994999999999</v>
      </c>
    </row>
    <row r="6108" spans="1:27" x14ac:dyDescent="0.3">
      <c r="A6108">
        <v>7396</v>
      </c>
      <c r="B6108" t="s">
        <v>6333</v>
      </c>
      <c r="C6108" s="1">
        <v>45823</v>
      </c>
      <c r="D6108">
        <v>30</v>
      </c>
      <c r="E6108" t="s">
        <v>52</v>
      </c>
      <c r="F6108" t="s">
        <v>68</v>
      </c>
      <c r="G6108" t="s">
        <v>187</v>
      </c>
      <c r="H6108">
        <v>5</v>
      </c>
      <c r="I6108" t="s">
        <v>45</v>
      </c>
      <c r="J6108" t="s">
        <v>69</v>
      </c>
      <c r="K6108" t="s">
        <v>55</v>
      </c>
      <c r="L6108" t="s">
        <v>42</v>
      </c>
      <c r="M6108" t="s">
        <v>208</v>
      </c>
      <c r="N6108" t="s">
        <v>57</v>
      </c>
      <c r="O6108" t="s">
        <v>89</v>
      </c>
      <c r="P6108" t="s">
        <v>70</v>
      </c>
      <c r="Q6108" t="s">
        <v>58</v>
      </c>
      <c r="R6108" s="6">
        <f>_xlfn.XLOOKUP(CleanedData[[#This Row],[Product]],'02_Lookup_Tables'!$A$2:$A$126,'02_Lookup_Tables'!$B$2:$B$126)</f>
        <v>24904.86</v>
      </c>
      <c r="S6108" t="str">
        <f>VLOOKUP(CleanedData[[#This Row],[Product]],'02_Lookup_Tables'!$H$2:$I$126,2,FALSE)</f>
        <v>Electronics</v>
      </c>
      <c r="T6108" t="str">
        <f>VLOOKUP(CleanedData[[#This Row],[Province]],'02_Lookup_Tables'!$D$2:$E$10,2, FALSE)</f>
        <v>Northern Region</v>
      </c>
      <c r="U6108" t="str" cm="1">
        <f t="array" ref="U6108">_xlfn.IFS(CleanedData[[#This Row],[Purchase Amount]]&lt;500,"Low",
CleanedData[[#This Row],[Purchase Amount]]&lt;5000,"Medium",
TRUE,"High")</f>
        <v>High</v>
      </c>
      <c r="V6108" t="str">
        <f>TEXT(CleanedData[[#This Row],[Date]],"mmmm")</f>
        <v>June</v>
      </c>
      <c r="W6108" t="str">
        <f>"Q"&amp;ROUNDUP(MONTH(CleanedData[[#This Row],[Date]])/3,0)</f>
        <v>Q2</v>
      </c>
      <c r="X6108" t="str">
        <f>IF(CleanedData[[#This Row],[Purchase Amount]]&gt;=5000,"Yes","No")</f>
        <v>Yes</v>
      </c>
      <c r="Y6108">
        <f>IF(CleanedData[[#This Row],[Recommend]]="Yes",1,0)</f>
        <v>1</v>
      </c>
      <c r="Z6108" s="6">
        <f>CleanedData[[#This Row],[Purchase Amount]]*0.15</f>
        <v>3735.7289999999998</v>
      </c>
      <c r="AA6108" s="6">
        <f>CleanedData[[#This Row],[Purchase Amount]]*1.15</f>
        <v>28640.589</v>
      </c>
    </row>
    <row r="6109" spans="1:27" x14ac:dyDescent="0.3">
      <c r="A6109">
        <v>7398</v>
      </c>
      <c r="B6109" t="s">
        <v>6334</v>
      </c>
      <c r="C6109" s="1">
        <v>45645</v>
      </c>
      <c r="D6109">
        <v>37</v>
      </c>
      <c r="E6109" t="s">
        <v>52</v>
      </c>
      <c r="F6109" t="s">
        <v>108</v>
      </c>
      <c r="G6109" t="s">
        <v>519</v>
      </c>
      <c r="H6109">
        <v>2</v>
      </c>
      <c r="I6109" t="s">
        <v>45</v>
      </c>
      <c r="J6109" t="s">
        <v>74</v>
      </c>
      <c r="K6109" t="s">
        <v>44</v>
      </c>
      <c r="L6109" t="s">
        <v>45</v>
      </c>
      <c r="M6109" t="s">
        <v>175</v>
      </c>
      <c r="N6109" t="s">
        <v>47</v>
      </c>
      <c r="O6109" t="s">
        <v>89</v>
      </c>
      <c r="P6109" t="s">
        <v>49</v>
      </c>
      <c r="Q6109" t="s">
        <v>81</v>
      </c>
      <c r="R6109" s="6">
        <f>_xlfn.XLOOKUP(CleanedData[[#This Row],[Product]],'02_Lookup_Tables'!$A$2:$A$126,'02_Lookup_Tables'!$B$2:$B$126)</f>
        <v>338.79</v>
      </c>
      <c r="S6109" t="str">
        <f>VLOOKUP(CleanedData[[#This Row],[Product]],'02_Lookup_Tables'!$H$2:$I$126,2,FALSE)</f>
        <v>Accessories</v>
      </c>
      <c r="T6109" t="str">
        <f>VLOOKUP(CleanedData[[#This Row],[Province]],'02_Lookup_Tables'!$D$2:$E$10,2, FALSE)</f>
        <v>Gauteng Region</v>
      </c>
      <c r="U6109" t="str" cm="1">
        <f t="array" ref="U6109">_xlfn.IFS(CleanedData[[#This Row],[Purchase Amount]]&lt;500,"Low",
CleanedData[[#This Row],[Purchase Amount]]&lt;5000,"Medium",
TRUE,"High")</f>
        <v>Low</v>
      </c>
      <c r="V6109" t="str">
        <f>TEXT(CleanedData[[#This Row],[Date]],"mmmm")</f>
        <v>December</v>
      </c>
      <c r="W6109" t="str">
        <f>"Q"&amp;ROUNDUP(MONTH(CleanedData[[#This Row],[Date]])/3,0)</f>
        <v>Q4</v>
      </c>
      <c r="X6109" t="str">
        <f>IF(CleanedData[[#This Row],[Purchase Amount]]&gt;=5000,"Yes","No")</f>
        <v>No</v>
      </c>
      <c r="Y6109">
        <f>IF(CleanedData[[#This Row],[Recommend]]="Yes",1,0)</f>
        <v>1</v>
      </c>
      <c r="Z6109" s="6">
        <f>CleanedData[[#This Row],[Purchase Amount]]*0.15</f>
        <v>50.8185</v>
      </c>
      <c r="AA6109" s="6">
        <f>CleanedData[[#This Row],[Purchase Amount]]*1.15</f>
        <v>389.60849999999999</v>
      </c>
    </row>
    <row r="6110" spans="1:27" x14ac:dyDescent="0.3">
      <c r="A6110">
        <v>7400</v>
      </c>
      <c r="B6110" t="s">
        <v>6335</v>
      </c>
      <c r="C6110" s="1">
        <v>45604</v>
      </c>
      <c r="D6110">
        <v>50</v>
      </c>
      <c r="E6110" t="s">
        <v>39</v>
      </c>
      <c r="F6110" t="s">
        <v>68</v>
      </c>
      <c r="G6110" t="s">
        <v>349</v>
      </c>
      <c r="H6110">
        <v>4</v>
      </c>
      <c r="I6110" t="s">
        <v>45</v>
      </c>
      <c r="J6110" t="s">
        <v>43</v>
      </c>
      <c r="K6110" t="s">
        <v>44</v>
      </c>
      <c r="L6110" t="s">
        <v>45</v>
      </c>
      <c r="M6110" t="s">
        <v>46</v>
      </c>
      <c r="N6110" t="s">
        <v>96</v>
      </c>
      <c r="O6110" t="s">
        <v>89</v>
      </c>
      <c r="P6110" t="s">
        <v>70</v>
      </c>
      <c r="Q6110" t="s">
        <v>93</v>
      </c>
      <c r="R6110" s="6">
        <f>_xlfn.XLOOKUP(CleanedData[[#This Row],[Product]],'02_Lookup_Tables'!$A$2:$A$126,'02_Lookup_Tables'!$B$2:$B$126)</f>
        <v>53.85</v>
      </c>
      <c r="S6110" t="str">
        <f>VLOOKUP(CleanedData[[#This Row],[Product]],'02_Lookup_Tables'!$H$2:$I$126,2,FALSE)</f>
        <v>Food</v>
      </c>
      <c r="T6110" t="str">
        <f>VLOOKUP(CleanedData[[#This Row],[Province]],'02_Lookup_Tables'!$D$2:$E$10,2, FALSE)</f>
        <v>Northern Region</v>
      </c>
      <c r="U6110" t="str" cm="1">
        <f t="array" ref="U6110">_xlfn.IFS(CleanedData[[#This Row],[Purchase Amount]]&lt;500,"Low",
CleanedData[[#This Row],[Purchase Amount]]&lt;5000,"Medium",
TRUE,"High")</f>
        <v>Low</v>
      </c>
      <c r="V6110" t="str">
        <f>TEXT(CleanedData[[#This Row],[Date]],"mmmm")</f>
        <v>November</v>
      </c>
      <c r="W6110" t="str">
        <f>"Q"&amp;ROUNDUP(MONTH(CleanedData[[#This Row],[Date]])/3,0)</f>
        <v>Q4</v>
      </c>
      <c r="X6110" t="str">
        <f>IF(CleanedData[[#This Row],[Purchase Amount]]&gt;=5000,"Yes","No")</f>
        <v>No</v>
      </c>
      <c r="Y6110">
        <f>IF(CleanedData[[#This Row],[Recommend]]="Yes",1,0)</f>
        <v>1</v>
      </c>
      <c r="Z6110" s="6">
        <f>CleanedData[[#This Row],[Purchase Amount]]*0.15</f>
        <v>8.0775000000000006</v>
      </c>
      <c r="AA6110" s="6">
        <f>CleanedData[[#This Row],[Purchase Amount]]*1.15</f>
        <v>61.927499999999995</v>
      </c>
    </row>
    <row r="6111" spans="1:27" x14ac:dyDescent="0.3">
      <c r="A6111">
        <v>7403</v>
      </c>
      <c r="B6111" t="s">
        <v>6336</v>
      </c>
      <c r="C6111" s="1">
        <v>45415</v>
      </c>
      <c r="D6111">
        <v>63</v>
      </c>
      <c r="E6111" t="s">
        <v>39</v>
      </c>
      <c r="F6111" t="s">
        <v>125</v>
      </c>
      <c r="G6111" t="s">
        <v>233</v>
      </c>
      <c r="H6111">
        <v>2</v>
      </c>
      <c r="I6111" t="s">
        <v>42</v>
      </c>
      <c r="J6111" t="s">
        <v>54</v>
      </c>
      <c r="K6111" t="s">
        <v>55</v>
      </c>
      <c r="L6111" t="s">
        <v>42</v>
      </c>
      <c r="M6111" t="s">
        <v>156</v>
      </c>
      <c r="N6111" t="s">
        <v>47</v>
      </c>
      <c r="O6111" t="s">
        <v>148</v>
      </c>
      <c r="P6111" t="s">
        <v>70</v>
      </c>
      <c r="Q6111" t="s">
        <v>50</v>
      </c>
      <c r="R6111" s="6">
        <f>_xlfn.XLOOKUP(CleanedData[[#This Row],[Product]],'02_Lookup_Tables'!$A$2:$A$126,'02_Lookup_Tables'!$B$2:$B$126)</f>
        <v>324.35000000000002</v>
      </c>
      <c r="S6111" t="str">
        <f>VLOOKUP(CleanedData[[#This Row],[Product]],'02_Lookup_Tables'!$H$2:$I$126,2,FALSE)</f>
        <v>Apparel</v>
      </c>
      <c r="T6111" t="str">
        <f>VLOOKUP(CleanedData[[#This Row],[Province]],'02_Lookup_Tables'!$D$2:$E$10,2, FALSE)</f>
        <v>Western Region</v>
      </c>
      <c r="U6111" t="str" cm="1">
        <f t="array" ref="U6111">_xlfn.IFS(CleanedData[[#This Row],[Purchase Amount]]&lt;500,"Low",
CleanedData[[#This Row],[Purchase Amount]]&lt;5000,"Medium",
TRUE,"High")</f>
        <v>Low</v>
      </c>
      <c r="V6111" t="str">
        <f>TEXT(CleanedData[[#This Row],[Date]],"mmmm")</f>
        <v>May</v>
      </c>
      <c r="W6111" t="str">
        <f>"Q"&amp;ROUNDUP(MONTH(CleanedData[[#This Row],[Date]])/3,0)</f>
        <v>Q2</v>
      </c>
      <c r="X6111" t="str">
        <f>IF(CleanedData[[#This Row],[Purchase Amount]]&gt;=5000,"Yes","No")</f>
        <v>No</v>
      </c>
      <c r="Y6111">
        <f>IF(CleanedData[[#This Row],[Recommend]]="Yes",1,0)</f>
        <v>0</v>
      </c>
      <c r="Z6111" s="6">
        <f>CleanedData[[#This Row],[Purchase Amount]]*0.15</f>
        <v>48.652500000000003</v>
      </c>
      <c r="AA6111" s="6">
        <f>CleanedData[[#This Row],[Purchase Amount]]*1.15</f>
        <v>373.0025</v>
      </c>
    </row>
    <row r="6112" spans="1:27" x14ac:dyDescent="0.3">
      <c r="A6112">
        <v>7404</v>
      </c>
      <c r="B6112" t="s">
        <v>6337</v>
      </c>
      <c r="C6112" s="1">
        <v>45816</v>
      </c>
      <c r="D6112">
        <v>30</v>
      </c>
      <c r="E6112" t="s">
        <v>60</v>
      </c>
      <c r="F6112" t="s">
        <v>68</v>
      </c>
      <c r="G6112" t="s">
        <v>189</v>
      </c>
      <c r="H6112">
        <v>2</v>
      </c>
      <c r="I6112" t="s">
        <v>42</v>
      </c>
      <c r="J6112" t="s">
        <v>54</v>
      </c>
      <c r="K6112" t="s">
        <v>55</v>
      </c>
      <c r="L6112" t="s">
        <v>45</v>
      </c>
      <c r="M6112" t="s">
        <v>106</v>
      </c>
      <c r="N6112" t="s">
        <v>47</v>
      </c>
      <c r="O6112" t="s">
        <v>148</v>
      </c>
      <c r="P6112" t="s">
        <v>70</v>
      </c>
      <c r="Q6112" t="s">
        <v>58</v>
      </c>
      <c r="R6112" s="6">
        <f>_xlfn.XLOOKUP(CleanedData[[#This Row],[Product]],'02_Lookup_Tables'!$A$2:$A$126,'02_Lookup_Tables'!$B$2:$B$126)</f>
        <v>1619.07</v>
      </c>
      <c r="S6112" t="str">
        <f>VLOOKUP(CleanedData[[#This Row],[Product]],'02_Lookup_Tables'!$H$2:$I$126,2,FALSE)</f>
        <v>Home &amp; Living</v>
      </c>
      <c r="T6112" t="str">
        <f>VLOOKUP(CleanedData[[#This Row],[Province]],'02_Lookup_Tables'!$D$2:$E$10,2, FALSE)</f>
        <v>Northern Region</v>
      </c>
      <c r="U6112" t="str" cm="1">
        <f t="array" ref="U6112">_xlfn.IFS(CleanedData[[#This Row],[Purchase Amount]]&lt;500,"Low",
CleanedData[[#This Row],[Purchase Amount]]&lt;5000,"Medium",
TRUE,"High")</f>
        <v>Medium</v>
      </c>
      <c r="V6112" t="str">
        <f>TEXT(CleanedData[[#This Row],[Date]],"mmmm")</f>
        <v>June</v>
      </c>
      <c r="W6112" t="str">
        <f>"Q"&amp;ROUNDUP(MONTH(CleanedData[[#This Row],[Date]])/3,0)</f>
        <v>Q2</v>
      </c>
      <c r="X6112" t="str">
        <f>IF(CleanedData[[#This Row],[Purchase Amount]]&gt;=5000,"Yes","No")</f>
        <v>No</v>
      </c>
      <c r="Y6112">
        <f>IF(CleanedData[[#This Row],[Recommend]]="Yes",1,0)</f>
        <v>0</v>
      </c>
      <c r="Z6112" s="6">
        <f>CleanedData[[#This Row],[Purchase Amount]]*0.15</f>
        <v>242.86049999999997</v>
      </c>
      <c r="AA6112" s="6">
        <f>CleanedData[[#This Row],[Purchase Amount]]*1.15</f>
        <v>1861.9304999999997</v>
      </c>
    </row>
    <row r="6113" spans="1:27" x14ac:dyDescent="0.3">
      <c r="A6113">
        <v>7405</v>
      </c>
      <c r="B6113" t="s">
        <v>6338</v>
      </c>
      <c r="C6113" s="1">
        <v>45496</v>
      </c>
      <c r="D6113">
        <v>26</v>
      </c>
      <c r="E6113" t="s">
        <v>39</v>
      </c>
      <c r="F6113" t="s">
        <v>77</v>
      </c>
      <c r="G6113" t="s">
        <v>406</v>
      </c>
      <c r="H6113">
        <v>1</v>
      </c>
      <c r="I6113" t="s">
        <v>42</v>
      </c>
      <c r="J6113" t="s">
        <v>63</v>
      </c>
      <c r="K6113" t="s">
        <v>55</v>
      </c>
      <c r="L6113" t="s">
        <v>42</v>
      </c>
      <c r="M6113" t="s">
        <v>236</v>
      </c>
      <c r="N6113" t="s">
        <v>80</v>
      </c>
      <c r="O6113" t="s">
        <v>89</v>
      </c>
      <c r="P6113" t="s">
        <v>49</v>
      </c>
      <c r="Q6113" t="s">
        <v>58</v>
      </c>
      <c r="R6113" s="6">
        <f>_xlfn.XLOOKUP(CleanedData[[#This Row],[Product]],'02_Lookup_Tables'!$A$2:$A$126,'02_Lookup_Tables'!$B$2:$B$126)</f>
        <v>996.44</v>
      </c>
      <c r="S6113" t="str">
        <f>VLOOKUP(CleanedData[[#This Row],[Product]],'02_Lookup_Tables'!$H$2:$I$126,2,FALSE)</f>
        <v>Sports &amp; Outdoors</v>
      </c>
      <c r="T6113" t="str">
        <f>VLOOKUP(CleanedData[[#This Row],[Province]],'02_Lookup_Tables'!$D$2:$E$10,2, FALSE)</f>
        <v>Central Region</v>
      </c>
      <c r="U6113" t="str" cm="1">
        <f t="array" ref="U6113">_xlfn.IFS(CleanedData[[#This Row],[Purchase Amount]]&lt;500,"Low",
CleanedData[[#This Row],[Purchase Amount]]&lt;5000,"Medium",
TRUE,"High")</f>
        <v>Medium</v>
      </c>
      <c r="V6113" t="str">
        <f>TEXT(CleanedData[[#This Row],[Date]],"mmmm")</f>
        <v>July</v>
      </c>
      <c r="W6113" t="str">
        <f>"Q"&amp;ROUNDUP(MONTH(CleanedData[[#This Row],[Date]])/3,0)</f>
        <v>Q3</v>
      </c>
      <c r="X6113" t="str">
        <f>IF(CleanedData[[#This Row],[Purchase Amount]]&gt;=5000,"Yes","No")</f>
        <v>No</v>
      </c>
      <c r="Y6113">
        <f>IF(CleanedData[[#This Row],[Recommend]]="Yes",1,0)</f>
        <v>0</v>
      </c>
      <c r="Z6113" s="6">
        <f>CleanedData[[#This Row],[Purchase Amount]]*0.15</f>
        <v>149.46600000000001</v>
      </c>
      <c r="AA6113" s="6">
        <f>CleanedData[[#This Row],[Purchase Amount]]*1.15</f>
        <v>1145.9059999999999</v>
      </c>
    </row>
    <row r="6114" spans="1:27" x14ac:dyDescent="0.3">
      <c r="A6114">
        <v>7406</v>
      </c>
      <c r="B6114" t="s">
        <v>6339</v>
      </c>
      <c r="C6114" s="1">
        <v>46021</v>
      </c>
      <c r="D6114">
        <v>41</v>
      </c>
      <c r="E6114" t="s">
        <v>60</v>
      </c>
      <c r="F6114" t="s">
        <v>61</v>
      </c>
      <c r="G6114" t="s">
        <v>349</v>
      </c>
      <c r="H6114">
        <v>4</v>
      </c>
      <c r="I6114" t="s">
        <v>45</v>
      </c>
      <c r="J6114" t="s">
        <v>54</v>
      </c>
      <c r="K6114" t="s">
        <v>55</v>
      </c>
      <c r="L6114" t="s">
        <v>45</v>
      </c>
      <c r="M6114" t="s">
        <v>165</v>
      </c>
      <c r="N6114" t="s">
        <v>96</v>
      </c>
      <c r="O6114" t="s">
        <v>89</v>
      </c>
      <c r="P6114" t="s">
        <v>70</v>
      </c>
      <c r="Q6114" t="s">
        <v>81</v>
      </c>
      <c r="R6114" s="6">
        <f>_xlfn.XLOOKUP(CleanedData[[#This Row],[Product]],'02_Lookup_Tables'!$A$2:$A$126,'02_Lookup_Tables'!$B$2:$B$126)</f>
        <v>53.85</v>
      </c>
      <c r="S6114" t="str">
        <f>VLOOKUP(CleanedData[[#This Row],[Product]],'02_Lookup_Tables'!$H$2:$I$126,2,FALSE)</f>
        <v>Food</v>
      </c>
      <c r="T6114" t="str">
        <f>VLOOKUP(CleanedData[[#This Row],[Province]],'02_Lookup_Tables'!$D$2:$E$10,2, FALSE)</f>
        <v>Southern Region</v>
      </c>
      <c r="U6114" t="str" cm="1">
        <f t="array" ref="U6114">_xlfn.IFS(CleanedData[[#This Row],[Purchase Amount]]&lt;500,"Low",
CleanedData[[#This Row],[Purchase Amount]]&lt;5000,"Medium",
TRUE,"High")</f>
        <v>Low</v>
      </c>
      <c r="V6114" t="str">
        <f>TEXT(CleanedData[[#This Row],[Date]],"mmmm")</f>
        <v>December</v>
      </c>
      <c r="W6114" t="str">
        <f>"Q"&amp;ROUNDUP(MONTH(CleanedData[[#This Row],[Date]])/3,0)</f>
        <v>Q4</v>
      </c>
      <c r="X6114" t="str">
        <f>IF(CleanedData[[#This Row],[Purchase Amount]]&gt;=5000,"Yes","No")</f>
        <v>No</v>
      </c>
      <c r="Y6114">
        <f>IF(CleanedData[[#This Row],[Recommend]]="Yes",1,0)</f>
        <v>1</v>
      </c>
      <c r="Z6114" s="6">
        <f>CleanedData[[#This Row],[Purchase Amount]]*0.15</f>
        <v>8.0775000000000006</v>
      </c>
      <c r="AA6114" s="6">
        <f>CleanedData[[#This Row],[Purchase Amount]]*1.15</f>
        <v>61.927499999999995</v>
      </c>
    </row>
    <row r="6115" spans="1:27" x14ac:dyDescent="0.3">
      <c r="A6115">
        <v>7407</v>
      </c>
      <c r="B6115" t="s">
        <v>6340</v>
      </c>
      <c r="C6115" s="1">
        <v>45350</v>
      </c>
      <c r="D6115">
        <v>39</v>
      </c>
      <c r="E6115" t="s">
        <v>52</v>
      </c>
      <c r="F6115" t="s">
        <v>72</v>
      </c>
      <c r="G6115" t="s">
        <v>251</v>
      </c>
      <c r="H6115">
        <v>1</v>
      </c>
      <c r="I6115" t="s">
        <v>42</v>
      </c>
      <c r="J6115" t="s">
        <v>74</v>
      </c>
      <c r="K6115" t="s">
        <v>55</v>
      </c>
      <c r="L6115" t="s">
        <v>45</v>
      </c>
      <c r="N6115" t="s">
        <v>80</v>
      </c>
      <c r="O6115" t="s">
        <v>134</v>
      </c>
      <c r="P6115" t="s">
        <v>8646</v>
      </c>
      <c r="Q6115" t="s">
        <v>81</v>
      </c>
      <c r="R6115" s="6">
        <f>_xlfn.XLOOKUP(CleanedData[[#This Row],[Product]],'02_Lookup_Tables'!$A$2:$A$126,'02_Lookup_Tables'!$B$2:$B$126)</f>
        <v>5064</v>
      </c>
      <c r="S6115" t="str">
        <f>VLOOKUP(CleanedData[[#This Row],[Product]],'02_Lookup_Tables'!$H$2:$I$126,2,FALSE)</f>
        <v>Sports &amp; Outdoors</v>
      </c>
      <c r="T6115" t="str">
        <f>VLOOKUP(CleanedData[[#This Row],[Province]],'02_Lookup_Tables'!$D$2:$E$10,2, FALSE)</f>
        <v>Central Region</v>
      </c>
      <c r="U6115" t="str" cm="1">
        <f t="array" ref="U6115">_xlfn.IFS(CleanedData[[#This Row],[Purchase Amount]]&lt;500,"Low",
CleanedData[[#This Row],[Purchase Amount]]&lt;5000,"Medium",
TRUE,"High")</f>
        <v>High</v>
      </c>
      <c r="V6115" t="str">
        <f>TEXT(CleanedData[[#This Row],[Date]],"mmmm")</f>
        <v>February</v>
      </c>
      <c r="W6115" t="str">
        <f>"Q"&amp;ROUNDUP(MONTH(CleanedData[[#This Row],[Date]])/3,0)</f>
        <v>Q1</v>
      </c>
      <c r="X6115" t="str">
        <f>IF(CleanedData[[#This Row],[Purchase Amount]]&gt;=5000,"Yes","No")</f>
        <v>Yes</v>
      </c>
      <c r="Y6115">
        <f>IF(CleanedData[[#This Row],[Recommend]]="Yes",1,0)</f>
        <v>0</v>
      </c>
      <c r="Z6115" s="6">
        <f>CleanedData[[#This Row],[Purchase Amount]]*0.15</f>
        <v>759.6</v>
      </c>
      <c r="AA6115" s="6">
        <f>CleanedData[[#This Row],[Purchase Amount]]*1.15</f>
        <v>5823.5999999999995</v>
      </c>
    </row>
    <row r="6116" spans="1:27" x14ac:dyDescent="0.3">
      <c r="A6116">
        <v>7408</v>
      </c>
      <c r="B6116" t="s">
        <v>6341</v>
      </c>
      <c r="C6116" s="1">
        <v>45806</v>
      </c>
      <c r="D6116">
        <v>69</v>
      </c>
      <c r="E6116" t="s">
        <v>39</v>
      </c>
      <c r="F6116" t="s">
        <v>72</v>
      </c>
      <c r="G6116" t="s">
        <v>212</v>
      </c>
      <c r="H6116">
        <v>4</v>
      </c>
      <c r="I6116" t="s">
        <v>42</v>
      </c>
      <c r="J6116" t="s">
        <v>63</v>
      </c>
      <c r="K6116" t="s">
        <v>64</v>
      </c>
      <c r="L6116" t="s">
        <v>42</v>
      </c>
      <c r="M6116" t="s">
        <v>184</v>
      </c>
      <c r="N6116" t="s">
        <v>96</v>
      </c>
      <c r="O6116" t="s">
        <v>148</v>
      </c>
      <c r="P6116" t="s">
        <v>49</v>
      </c>
      <c r="Q6116" t="s">
        <v>97</v>
      </c>
      <c r="R6116" s="6">
        <f>_xlfn.XLOOKUP(CleanedData[[#This Row],[Product]],'02_Lookup_Tables'!$A$2:$A$126,'02_Lookup_Tables'!$B$2:$B$126)</f>
        <v>192.77</v>
      </c>
      <c r="S6116" t="str">
        <f>VLOOKUP(CleanedData[[#This Row],[Product]],'02_Lookup_Tables'!$H$2:$I$126,2,FALSE)</f>
        <v>Beauty &amp; Personal Care</v>
      </c>
      <c r="T6116" t="str">
        <f>VLOOKUP(CleanedData[[#This Row],[Province]],'02_Lookup_Tables'!$D$2:$E$10,2, FALSE)</f>
        <v>Central Region</v>
      </c>
      <c r="U6116" t="str" cm="1">
        <f t="array" ref="U6116">_xlfn.IFS(CleanedData[[#This Row],[Purchase Amount]]&lt;500,"Low",
CleanedData[[#This Row],[Purchase Amount]]&lt;5000,"Medium",
TRUE,"High")</f>
        <v>Low</v>
      </c>
      <c r="V6116" t="str">
        <f>TEXT(CleanedData[[#This Row],[Date]],"mmmm")</f>
        <v>May</v>
      </c>
      <c r="W6116" t="str">
        <f>"Q"&amp;ROUNDUP(MONTH(CleanedData[[#This Row],[Date]])/3,0)</f>
        <v>Q2</v>
      </c>
      <c r="X6116" t="str">
        <f>IF(CleanedData[[#This Row],[Purchase Amount]]&gt;=5000,"Yes","No")</f>
        <v>No</v>
      </c>
      <c r="Y6116">
        <f>IF(CleanedData[[#This Row],[Recommend]]="Yes",1,0)</f>
        <v>0</v>
      </c>
      <c r="Z6116" s="6">
        <f>CleanedData[[#This Row],[Purchase Amount]]*0.15</f>
        <v>28.915500000000002</v>
      </c>
      <c r="AA6116" s="6">
        <f>CleanedData[[#This Row],[Purchase Amount]]*1.15</f>
        <v>221.68549999999999</v>
      </c>
    </row>
    <row r="6117" spans="1:27" x14ac:dyDescent="0.3">
      <c r="A6117">
        <v>7409</v>
      </c>
      <c r="B6117" t="s">
        <v>6342</v>
      </c>
      <c r="C6117" s="1">
        <v>45552</v>
      </c>
      <c r="D6117">
        <v>19</v>
      </c>
      <c r="E6117" t="s">
        <v>60</v>
      </c>
      <c r="F6117" t="s">
        <v>130</v>
      </c>
      <c r="G6117" t="s">
        <v>155</v>
      </c>
      <c r="H6117">
        <v>3</v>
      </c>
      <c r="I6117" t="s">
        <v>42</v>
      </c>
      <c r="J6117" t="s">
        <v>63</v>
      </c>
      <c r="K6117" t="s">
        <v>64</v>
      </c>
      <c r="L6117" t="s">
        <v>45</v>
      </c>
      <c r="M6117" t="s">
        <v>236</v>
      </c>
      <c r="N6117" t="s">
        <v>48</v>
      </c>
      <c r="O6117" t="s">
        <v>89</v>
      </c>
      <c r="P6117" t="s">
        <v>49</v>
      </c>
      <c r="Q6117" t="s">
        <v>66</v>
      </c>
      <c r="R6117" s="6">
        <f>_xlfn.XLOOKUP(CleanedData[[#This Row],[Product]],'02_Lookup_Tables'!$A$2:$A$126,'02_Lookup_Tables'!$B$2:$B$126)</f>
        <v>1355.08</v>
      </c>
      <c r="S6117" t="str">
        <f>VLOOKUP(CleanedData[[#This Row],[Product]],'02_Lookup_Tables'!$H$2:$I$126,2,FALSE)</f>
        <v>Sports &amp; Outdoors</v>
      </c>
      <c r="T6117" t="str">
        <f>VLOOKUP(CleanedData[[#This Row],[Province]],'02_Lookup_Tables'!$D$2:$E$10,2, FALSE)</f>
        <v>Eastern Region</v>
      </c>
      <c r="U6117" t="str" cm="1">
        <f t="array" ref="U6117">_xlfn.IFS(CleanedData[[#This Row],[Purchase Amount]]&lt;500,"Low",
CleanedData[[#This Row],[Purchase Amount]]&lt;5000,"Medium",
TRUE,"High")</f>
        <v>Medium</v>
      </c>
      <c r="V6117" t="str">
        <f>TEXT(CleanedData[[#This Row],[Date]],"mmmm")</f>
        <v>September</v>
      </c>
      <c r="W6117" t="str">
        <f>"Q"&amp;ROUNDUP(MONTH(CleanedData[[#This Row],[Date]])/3,0)</f>
        <v>Q3</v>
      </c>
      <c r="X6117" t="str">
        <f>IF(CleanedData[[#This Row],[Purchase Amount]]&gt;=5000,"Yes","No")</f>
        <v>No</v>
      </c>
      <c r="Y6117">
        <f>IF(CleanedData[[#This Row],[Recommend]]="Yes",1,0)</f>
        <v>0</v>
      </c>
      <c r="Z6117" s="6">
        <f>CleanedData[[#This Row],[Purchase Amount]]*0.15</f>
        <v>203.26199999999997</v>
      </c>
      <c r="AA6117" s="6">
        <f>CleanedData[[#This Row],[Purchase Amount]]*1.15</f>
        <v>1558.3419999999999</v>
      </c>
    </row>
    <row r="6118" spans="1:27" x14ac:dyDescent="0.3">
      <c r="A6118">
        <v>7410</v>
      </c>
      <c r="B6118" t="s">
        <v>6343</v>
      </c>
      <c r="C6118" s="1">
        <v>45525</v>
      </c>
      <c r="D6118">
        <v>28</v>
      </c>
      <c r="E6118" t="s">
        <v>60</v>
      </c>
      <c r="F6118" t="s">
        <v>68</v>
      </c>
      <c r="G6118" t="s">
        <v>122</v>
      </c>
      <c r="H6118">
        <v>4</v>
      </c>
      <c r="I6118" t="s">
        <v>42</v>
      </c>
      <c r="J6118" t="s">
        <v>63</v>
      </c>
      <c r="K6118" t="s">
        <v>44</v>
      </c>
      <c r="L6118" t="s">
        <v>45</v>
      </c>
      <c r="M6118" t="s">
        <v>140</v>
      </c>
      <c r="N6118" t="s">
        <v>96</v>
      </c>
      <c r="O6118" t="s">
        <v>148</v>
      </c>
      <c r="P6118" t="s">
        <v>49</v>
      </c>
      <c r="Q6118" t="s">
        <v>58</v>
      </c>
      <c r="R6118" s="6">
        <f>_xlfn.XLOOKUP(CleanedData[[#This Row],[Product]],'02_Lookup_Tables'!$A$2:$A$126,'02_Lookup_Tables'!$B$2:$B$126)</f>
        <v>1712.08</v>
      </c>
      <c r="S6118" t="str">
        <f>VLOOKUP(CleanedData[[#This Row],[Product]],'02_Lookup_Tables'!$H$2:$I$126,2,FALSE)</f>
        <v>Home &amp; Living</v>
      </c>
      <c r="T6118" t="str">
        <f>VLOOKUP(CleanedData[[#This Row],[Province]],'02_Lookup_Tables'!$D$2:$E$10,2, FALSE)</f>
        <v>Northern Region</v>
      </c>
      <c r="U6118" t="str" cm="1">
        <f t="array" ref="U6118">_xlfn.IFS(CleanedData[[#This Row],[Purchase Amount]]&lt;500,"Low",
CleanedData[[#This Row],[Purchase Amount]]&lt;5000,"Medium",
TRUE,"High")</f>
        <v>Medium</v>
      </c>
      <c r="V6118" t="str">
        <f>TEXT(CleanedData[[#This Row],[Date]],"mmmm")</f>
        <v>August</v>
      </c>
      <c r="W6118" t="str">
        <f>"Q"&amp;ROUNDUP(MONTH(CleanedData[[#This Row],[Date]])/3,0)</f>
        <v>Q3</v>
      </c>
      <c r="X6118" t="str">
        <f>IF(CleanedData[[#This Row],[Purchase Amount]]&gt;=5000,"Yes","No")</f>
        <v>No</v>
      </c>
      <c r="Y6118">
        <f>IF(CleanedData[[#This Row],[Recommend]]="Yes",1,0)</f>
        <v>0</v>
      </c>
      <c r="Z6118" s="6">
        <f>CleanedData[[#This Row],[Purchase Amount]]*0.15</f>
        <v>256.81199999999995</v>
      </c>
      <c r="AA6118" s="6">
        <f>CleanedData[[#This Row],[Purchase Amount]]*1.15</f>
        <v>1968.8919999999998</v>
      </c>
    </row>
    <row r="6119" spans="1:27" x14ac:dyDescent="0.3">
      <c r="A6119">
        <v>7411</v>
      </c>
      <c r="B6119" t="s">
        <v>6344</v>
      </c>
      <c r="C6119" s="1">
        <v>45760</v>
      </c>
      <c r="D6119">
        <v>57</v>
      </c>
      <c r="E6119" t="s">
        <v>52</v>
      </c>
      <c r="F6119" t="s">
        <v>68</v>
      </c>
      <c r="G6119" t="s">
        <v>291</v>
      </c>
      <c r="H6119">
        <v>5</v>
      </c>
      <c r="I6119" t="s">
        <v>45</v>
      </c>
      <c r="J6119" t="s">
        <v>63</v>
      </c>
      <c r="K6119" t="s">
        <v>55</v>
      </c>
      <c r="L6119" t="s">
        <v>45</v>
      </c>
      <c r="M6119" t="s">
        <v>165</v>
      </c>
      <c r="N6119" t="s">
        <v>57</v>
      </c>
      <c r="O6119" t="s">
        <v>89</v>
      </c>
      <c r="P6119" t="s">
        <v>70</v>
      </c>
      <c r="Q6119" t="s">
        <v>50</v>
      </c>
      <c r="R6119" s="6">
        <f>_xlfn.XLOOKUP(CleanedData[[#This Row],[Product]],'02_Lookup_Tables'!$A$2:$A$126,'02_Lookup_Tables'!$B$2:$B$126)</f>
        <v>1171.25</v>
      </c>
      <c r="S6119" t="str">
        <f>VLOOKUP(CleanedData[[#This Row],[Product]],'02_Lookup_Tables'!$H$2:$I$126,2,FALSE)</f>
        <v>Toys &amp; Games</v>
      </c>
      <c r="T6119" t="str">
        <f>VLOOKUP(CleanedData[[#This Row],[Province]],'02_Lookup_Tables'!$D$2:$E$10,2, FALSE)</f>
        <v>Northern Region</v>
      </c>
      <c r="U6119" t="str" cm="1">
        <f t="array" ref="U6119">_xlfn.IFS(CleanedData[[#This Row],[Purchase Amount]]&lt;500,"Low",
CleanedData[[#This Row],[Purchase Amount]]&lt;5000,"Medium",
TRUE,"High")</f>
        <v>Medium</v>
      </c>
      <c r="V6119" t="str">
        <f>TEXT(CleanedData[[#This Row],[Date]],"mmmm")</f>
        <v>April</v>
      </c>
      <c r="W6119" t="str">
        <f>"Q"&amp;ROUNDUP(MONTH(CleanedData[[#This Row],[Date]])/3,0)</f>
        <v>Q2</v>
      </c>
      <c r="X6119" t="str">
        <f>IF(CleanedData[[#This Row],[Purchase Amount]]&gt;=5000,"Yes","No")</f>
        <v>No</v>
      </c>
      <c r="Y6119">
        <f>IF(CleanedData[[#This Row],[Recommend]]="Yes",1,0)</f>
        <v>1</v>
      </c>
      <c r="Z6119" s="6">
        <f>CleanedData[[#This Row],[Purchase Amount]]*0.15</f>
        <v>175.6875</v>
      </c>
      <c r="AA6119" s="6">
        <f>CleanedData[[#This Row],[Purchase Amount]]*1.15</f>
        <v>1346.9375</v>
      </c>
    </row>
    <row r="6120" spans="1:27" x14ac:dyDescent="0.3">
      <c r="A6120">
        <v>7412</v>
      </c>
      <c r="B6120" t="s">
        <v>6345</v>
      </c>
      <c r="C6120" s="1">
        <v>45993</v>
      </c>
      <c r="D6120">
        <v>38</v>
      </c>
      <c r="E6120" t="s">
        <v>39</v>
      </c>
      <c r="F6120" t="s">
        <v>68</v>
      </c>
      <c r="G6120" t="s">
        <v>328</v>
      </c>
      <c r="H6120">
        <v>2</v>
      </c>
      <c r="I6120" t="s">
        <v>42</v>
      </c>
      <c r="J6120" t="s">
        <v>43</v>
      </c>
      <c r="K6120" t="s">
        <v>64</v>
      </c>
      <c r="L6120" t="s">
        <v>42</v>
      </c>
      <c r="N6120" t="s">
        <v>47</v>
      </c>
      <c r="O6120" t="s">
        <v>134</v>
      </c>
      <c r="P6120" t="s">
        <v>8646</v>
      </c>
      <c r="Q6120" t="s">
        <v>81</v>
      </c>
      <c r="R6120" s="6">
        <f>_xlfn.XLOOKUP(CleanedData[[#This Row],[Product]],'02_Lookup_Tables'!$A$2:$A$126,'02_Lookup_Tables'!$B$2:$B$126)</f>
        <v>3521.64</v>
      </c>
      <c r="S6120" t="str">
        <f>VLOOKUP(CleanedData[[#This Row],[Product]],'02_Lookup_Tables'!$H$2:$I$126,2,FALSE)</f>
        <v>Home Devices</v>
      </c>
      <c r="T6120" t="str">
        <f>VLOOKUP(CleanedData[[#This Row],[Province]],'02_Lookup_Tables'!$D$2:$E$10,2, FALSE)</f>
        <v>Northern Region</v>
      </c>
      <c r="U6120" t="str" cm="1">
        <f t="array" ref="U6120">_xlfn.IFS(CleanedData[[#This Row],[Purchase Amount]]&lt;500,"Low",
CleanedData[[#This Row],[Purchase Amount]]&lt;5000,"Medium",
TRUE,"High")</f>
        <v>Medium</v>
      </c>
      <c r="V6120" t="str">
        <f>TEXT(CleanedData[[#This Row],[Date]],"mmmm")</f>
        <v>December</v>
      </c>
      <c r="W6120" t="str">
        <f>"Q"&amp;ROUNDUP(MONTH(CleanedData[[#This Row],[Date]])/3,0)</f>
        <v>Q4</v>
      </c>
      <c r="X6120" t="str">
        <f>IF(CleanedData[[#This Row],[Purchase Amount]]&gt;=5000,"Yes","No")</f>
        <v>No</v>
      </c>
      <c r="Y6120">
        <f>IF(CleanedData[[#This Row],[Recommend]]="Yes",1,0)</f>
        <v>0</v>
      </c>
      <c r="Z6120" s="6">
        <f>CleanedData[[#This Row],[Purchase Amount]]*0.15</f>
        <v>528.24599999999998</v>
      </c>
      <c r="AA6120" s="6">
        <f>CleanedData[[#This Row],[Purchase Amount]]*1.15</f>
        <v>4049.8859999999995</v>
      </c>
    </row>
    <row r="6121" spans="1:27" x14ac:dyDescent="0.3">
      <c r="A6121">
        <v>7413</v>
      </c>
      <c r="B6121" t="s">
        <v>6346</v>
      </c>
      <c r="C6121" s="1">
        <v>45429</v>
      </c>
      <c r="D6121">
        <v>39</v>
      </c>
      <c r="E6121" t="s">
        <v>60</v>
      </c>
      <c r="F6121" t="s">
        <v>40</v>
      </c>
      <c r="G6121" t="s">
        <v>192</v>
      </c>
      <c r="H6121">
        <v>2</v>
      </c>
      <c r="I6121" t="s">
        <v>42</v>
      </c>
      <c r="J6121" t="s">
        <v>74</v>
      </c>
      <c r="K6121" t="s">
        <v>64</v>
      </c>
      <c r="L6121" t="s">
        <v>45</v>
      </c>
      <c r="M6121" t="s">
        <v>85</v>
      </c>
      <c r="N6121" t="s">
        <v>47</v>
      </c>
      <c r="O6121" t="s">
        <v>48</v>
      </c>
      <c r="P6121" t="s">
        <v>49</v>
      </c>
      <c r="Q6121" t="s">
        <v>81</v>
      </c>
      <c r="R6121" s="6">
        <f>_xlfn.XLOOKUP(CleanedData[[#This Row],[Product]],'02_Lookup_Tables'!$A$2:$A$126,'02_Lookup_Tables'!$B$2:$B$126)</f>
        <v>13261</v>
      </c>
      <c r="S6121" t="str">
        <f>VLOOKUP(CleanedData[[#This Row],[Product]],'02_Lookup_Tables'!$H$2:$I$126,2,FALSE)</f>
        <v>Electronics</v>
      </c>
      <c r="T6121" t="str">
        <f>VLOOKUP(CleanedData[[#This Row],[Province]],'02_Lookup_Tables'!$D$2:$E$10,2, FALSE)</f>
        <v>Northern Region</v>
      </c>
      <c r="U6121" t="str" cm="1">
        <f t="array" ref="U6121">_xlfn.IFS(CleanedData[[#This Row],[Purchase Amount]]&lt;500,"Low",
CleanedData[[#This Row],[Purchase Amount]]&lt;5000,"Medium",
TRUE,"High")</f>
        <v>High</v>
      </c>
      <c r="V6121" t="str">
        <f>TEXT(CleanedData[[#This Row],[Date]],"mmmm")</f>
        <v>May</v>
      </c>
      <c r="W6121" t="str">
        <f>"Q"&amp;ROUNDUP(MONTH(CleanedData[[#This Row],[Date]])/3,0)</f>
        <v>Q2</v>
      </c>
      <c r="X6121" t="str">
        <f>IF(CleanedData[[#This Row],[Purchase Amount]]&gt;=5000,"Yes","No")</f>
        <v>Yes</v>
      </c>
      <c r="Y6121">
        <f>IF(CleanedData[[#This Row],[Recommend]]="Yes",1,0)</f>
        <v>0</v>
      </c>
      <c r="Z6121" s="6">
        <f>CleanedData[[#This Row],[Purchase Amount]]*0.15</f>
        <v>1989.1499999999999</v>
      </c>
      <c r="AA6121" s="6">
        <f>CleanedData[[#This Row],[Purchase Amount]]*1.15</f>
        <v>15250.15</v>
      </c>
    </row>
    <row r="6122" spans="1:27" x14ac:dyDescent="0.3">
      <c r="A6122">
        <v>7414</v>
      </c>
      <c r="B6122" t="s">
        <v>6347</v>
      </c>
      <c r="C6122" s="1">
        <v>45442</v>
      </c>
      <c r="D6122">
        <v>19</v>
      </c>
      <c r="E6122" t="s">
        <v>60</v>
      </c>
      <c r="F6122" t="s">
        <v>83</v>
      </c>
      <c r="G6122" t="s">
        <v>144</v>
      </c>
      <c r="H6122">
        <v>5</v>
      </c>
      <c r="I6122" t="s">
        <v>45</v>
      </c>
      <c r="J6122" t="s">
        <v>69</v>
      </c>
      <c r="K6122" t="s">
        <v>55</v>
      </c>
      <c r="L6122" t="s">
        <v>42</v>
      </c>
      <c r="M6122" t="s">
        <v>147</v>
      </c>
      <c r="N6122" t="s">
        <v>57</v>
      </c>
      <c r="O6122" t="s">
        <v>148</v>
      </c>
      <c r="P6122" t="s">
        <v>49</v>
      </c>
      <c r="Q6122" t="s">
        <v>66</v>
      </c>
      <c r="R6122" s="6">
        <f>_xlfn.XLOOKUP(CleanedData[[#This Row],[Product]],'02_Lookup_Tables'!$A$2:$A$126,'02_Lookup_Tables'!$B$2:$B$126)</f>
        <v>4455.18</v>
      </c>
      <c r="S6122" t="str">
        <f>VLOOKUP(CleanedData[[#This Row],[Product]],'02_Lookup_Tables'!$H$2:$I$126,2,FALSE)</f>
        <v>Sports &amp; Outdoors</v>
      </c>
      <c r="T6122" t="str">
        <f>VLOOKUP(CleanedData[[#This Row],[Province]],'02_Lookup_Tables'!$D$2:$E$10,2, FALSE)</f>
        <v>Western Region</v>
      </c>
      <c r="U6122" t="str" cm="1">
        <f t="array" ref="U6122">_xlfn.IFS(CleanedData[[#This Row],[Purchase Amount]]&lt;500,"Low",
CleanedData[[#This Row],[Purchase Amount]]&lt;5000,"Medium",
TRUE,"High")</f>
        <v>Medium</v>
      </c>
      <c r="V6122" t="str">
        <f>TEXT(CleanedData[[#This Row],[Date]],"mmmm")</f>
        <v>May</v>
      </c>
      <c r="W6122" t="str">
        <f>"Q"&amp;ROUNDUP(MONTH(CleanedData[[#This Row],[Date]])/3,0)</f>
        <v>Q2</v>
      </c>
      <c r="X6122" t="str">
        <f>IF(CleanedData[[#This Row],[Purchase Amount]]&gt;=5000,"Yes","No")</f>
        <v>No</v>
      </c>
      <c r="Y6122">
        <f>IF(CleanedData[[#This Row],[Recommend]]="Yes",1,0)</f>
        <v>1</v>
      </c>
      <c r="Z6122" s="6">
        <f>CleanedData[[#This Row],[Purchase Amount]]*0.15</f>
        <v>668.27700000000004</v>
      </c>
      <c r="AA6122" s="6">
        <f>CleanedData[[#This Row],[Purchase Amount]]*1.15</f>
        <v>5123.4570000000003</v>
      </c>
    </row>
    <row r="6123" spans="1:27" x14ac:dyDescent="0.3">
      <c r="A6123">
        <v>7415</v>
      </c>
      <c r="B6123" t="s">
        <v>6348</v>
      </c>
      <c r="C6123" s="1">
        <v>45675</v>
      </c>
      <c r="D6123">
        <v>77</v>
      </c>
      <c r="E6123" t="s">
        <v>39</v>
      </c>
      <c r="F6123" t="s">
        <v>77</v>
      </c>
      <c r="G6123" t="s">
        <v>381</v>
      </c>
      <c r="H6123">
        <v>2</v>
      </c>
      <c r="I6123" t="s">
        <v>42</v>
      </c>
      <c r="J6123" t="s">
        <v>43</v>
      </c>
      <c r="K6123" t="s">
        <v>64</v>
      </c>
      <c r="L6123" t="s">
        <v>45</v>
      </c>
      <c r="M6123" t="s">
        <v>88</v>
      </c>
      <c r="N6123" t="s">
        <v>47</v>
      </c>
      <c r="O6123" t="s">
        <v>89</v>
      </c>
      <c r="P6123" t="s">
        <v>49</v>
      </c>
      <c r="Q6123" t="s">
        <v>97</v>
      </c>
      <c r="R6123" s="6">
        <f>_xlfn.XLOOKUP(CleanedData[[#This Row],[Product]],'02_Lookup_Tables'!$A$2:$A$126,'02_Lookup_Tables'!$B$2:$B$126)</f>
        <v>786.78</v>
      </c>
      <c r="S6123" t="str">
        <f>VLOOKUP(CleanedData[[#This Row],[Product]],'02_Lookup_Tables'!$H$2:$I$126,2,FALSE)</f>
        <v>Apparel</v>
      </c>
      <c r="T6123" t="str">
        <f>VLOOKUP(CleanedData[[#This Row],[Province]],'02_Lookup_Tables'!$D$2:$E$10,2, FALSE)</f>
        <v>Central Region</v>
      </c>
      <c r="U6123" t="str" cm="1">
        <f t="array" ref="U6123">_xlfn.IFS(CleanedData[[#This Row],[Purchase Amount]]&lt;500,"Low",
CleanedData[[#This Row],[Purchase Amount]]&lt;5000,"Medium",
TRUE,"High")</f>
        <v>Medium</v>
      </c>
      <c r="V6123" t="str">
        <f>TEXT(CleanedData[[#This Row],[Date]],"mmmm")</f>
        <v>January</v>
      </c>
      <c r="W6123" t="str">
        <f>"Q"&amp;ROUNDUP(MONTH(CleanedData[[#This Row],[Date]])/3,0)</f>
        <v>Q1</v>
      </c>
      <c r="X6123" t="str">
        <f>IF(CleanedData[[#This Row],[Purchase Amount]]&gt;=5000,"Yes","No")</f>
        <v>No</v>
      </c>
      <c r="Y6123">
        <f>IF(CleanedData[[#This Row],[Recommend]]="Yes",1,0)</f>
        <v>0</v>
      </c>
      <c r="Z6123" s="6">
        <f>CleanedData[[#This Row],[Purchase Amount]]*0.15</f>
        <v>118.017</v>
      </c>
      <c r="AA6123" s="6">
        <f>CleanedData[[#This Row],[Purchase Amount]]*1.15</f>
        <v>904.79699999999991</v>
      </c>
    </row>
    <row r="6124" spans="1:27" x14ac:dyDescent="0.3">
      <c r="A6124">
        <v>7416</v>
      </c>
      <c r="B6124" t="s">
        <v>6349</v>
      </c>
      <c r="C6124" s="1">
        <v>45462</v>
      </c>
      <c r="D6124">
        <v>75</v>
      </c>
      <c r="E6124" t="s">
        <v>39</v>
      </c>
      <c r="F6124" t="s">
        <v>130</v>
      </c>
      <c r="G6124" t="s">
        <v>636</v>
      </c>
      <c r="H6124">
        <v>4</v>
      </c>
      <c r="I6124" t="s">
        <v>45</v>
      </c>
      <c r="J6124" t="s">
        <v>54</v>
      </c>
      <c r="K6124" t="s">
        <v>64</v>
      </c>
      <c r="L6124" t="s">
        <v>45</v>
      </c>
      <c r="M6124" t="s">
        <v>92</v>
      </c>
      <c r="N6124" t="s">
        <v>96</v>
      </c>
      <c r="O6124" t="s">
        <v>89</v>
      </c>
      <c r="P6124" t="s">
        <v>70</v>
      </c>
      <c r="Q6124" t="s">
        <v>97</v>
      </c>
      <c r="R6124" s="6">
        <f>_xlfn.XLOOKUP(CleanedData[[#This Row],[Product]],'02_Lookup_Tables'!$A$2:$A$126,'02_Lookup_Tables'!$B$2:$B$126)</f>
        <v>6581.78</v>
      </c>
      <c r="S6124" t="str">
        <f>VLOOKUP(CleanedData[[#This Row],[Product]],'02_Lookup_Tables'!$H$2:$I$126,2,FALSE)</f>
        <v>Electronics</v>
      </c>
      <c r="T6124" t="str">
        <f>VLOOKUP(CleanedData[[#This Row],[Province]],'02_Lookup_Tables'!$D$2:$E$10,2, FALSE)</f>
        <v>Eastern Region</v>
      </c>
      <c r="U6124" t="str" cm="1">
        <f t="array" ref="U6124">_xlfn.IFS(CleanedData[[#This Row],[Purchase Amount]]&lt;500,"Low",
CleanedData[[#This Row],[Purchase Amount]]&lt;5000,"Medium",
TRUE,"High")</f>
        <v>High</v>
      </c>
      <c r="V6124" t="str">
        <f>TEXT(CleanedData[[#This Row],[Date]],"mmmm")</f>
        <v>June</v>
      </c>
      <c r="W6124" t="str">
        <f>"Q"&amp;ROUNDUP(MONTH(CleanedData[[#This Row],[Date]])/3,0)</f>
        <v>Q2</v>
      </c>
      <c r="X6124" t="str">
        <f>IF(CleanedData[[#This Row],[Purchase Amount]]&gt;=5000,"Yes","No")</f>
        <v>Yes</v>
      </c>
      <c r="Y6124">
        <f>IF(CleanedData[[#This Row],[Recommend]]="Yes",1,0)</f>
        <v>1</v>
      </c>
      <c r="Z6124" s="6">
        <f>CleanedData[[#This Row],[Purchase Amount]]*0.15</f>
        <v>987.26699999999994</v>
      </c>
      <c r="AA6124" s="6">
        <f>CleanedData[[#This Row],[Purchase Amount]]*1.15</f>
        <v>7569.0469999999996</v>
      </c>
    </row>
    <row r="6125" spans="1:27" x14ac:dyDescent="0.3">
      <c r="A6125">
        <v>7417</v>
      </c>
      <c r="B6125" t="s">
        <v>6350</v>
      </c>
      <c r="C6125" s="1">
        <v>45978</v>
      </c>
      <c r="D6125">
        <v>24</v>
      </c>
      <c r="E6125" t="s">
        <v>52</v>
      </c>
      <c r="F6125" t="s">
        <v>40</v>
      </c>
      <c r="G6125" t="s">
        <v>282</v>
      </c>
      <c r="H6125">
        <v>3</v>
      </c>
      <c r="I6125" t="s">
        <v>45</v>
      </c>
      <c r="J6125" t="s">
        <v>54</v>
      </c>
      <c r="K6125" t="s">
        <v>44</v>
      </c>
      <c r="L6125" t="s">
        <v>45</v>
      </c>
      <c r="M6125" t="s">
        <v>100</v>
      </c>
      <c r="N6125" t="s">
        <v>48</v>
      </c>
      <c r="O6125" t="s">
        <v>48</v>
      </c>
      <c r="P6125" t="s">
        <v>70</v>
      </c>
      <c r="Q6125" t="s">
        <v>66</v>
      </c>
      <c r="R6125" s="6">
        <f>_xlfn.XLOOKUP(CleanedData[[#This Row],[Product]],'02_Lookup_Tables'!$A$2:$A$126,'02_Lookup_Tables'!$B$2:$B$126)</f>
        <v>1859.13</v>
      </c>
      <c r="S6125" t="str">
        <f>VLOOKUP(CleanedData[[#This Row],[Product]],'02_Lookup_Tables'!$H$2:$I$126,2,FALSE)</f>
        <v>Home Devices</v>
      </c>
      <c r="T6125" t="str">
        <f>VLOOKUP(CleanedData[[#This Row],[Province]],'02_Lookup_Tables'!$D$2:$E$10,2, FALSE)</f>
        <v>Northern Region</v>
      </c>
      <c r="U6125" t="str" cm="1">
        <f t="array" ref="U6125">_xlfn.IFS(CleanedData[[#This Row],[Purchase Amount]]&lt;500,"Low",
CleanedData[[#This Row],[Purchase Amount]]&lt;5000,"Medium",
TRUE,"High")</f>
        <v>Medium</v>
      </c>
      <c r="V6125" t="str">
        <f>TEXT(CleanedData[[#This Row],[Date]],"mmmm")</f>
        <v>November</v>
      </c>
      <c r="W6125" t="str">
        <f>"Q"&amp;ROUNDUP(MONTH(CleanedData[[#This Row],[Date]])/3,0)</f>
        <v>Q4</v>
      </c>
      <c r="X6125" t="str">
        <f>IF(CleanedData[[#This Row],[Purchase Amount]]&gt;=5000,"Yes","No")</f>
        <v>No</v>
      </c>
      <c r="Y6125">
        <f>IF(CleanedData[[#This Row],[Recommend]]="Yes",1,0)</f>
        <v>1</v>
      </c>
      <c r="Z6125" s="6">
        <f>CleanedData[[#This Row],[Purchase Amount]]*0.15</f>
        <v>278.86950000000002</v>
      </c>
      <c r="AA6125" s="6">
        <f>CleanedData[[#This Row],[Purchase Amount]]*1.15</f>
        <v>2137.9994999999999</v>
      </c>
    </row>
    <row r="6126" spans="1:27" x14ac:dyDescent="0.3">
      <c r="A6126">
        <v>7418</v>
      </c>
      <c r="B6126" t="s">
        <v>6351</v>
      </c>
      <c r="C6126" s="1">
        <v>45757</v>
      </c>
      <c r="D6126">
        <v>60</v>
      </c>
      <c r="E6126" t="s">
        <v>60</v>
      </c>
      <c r="F6126" t="s">
        <v>68</v>
      </c>
      <c r="G6126" t="s">
        <v>336</v>
      </c>
      <c r="H6126">
        <v>5</v>
      </c>
      <c r="I6126" t="s">
        <v>45</v>
      </c>
      <c r="J6126" t="s">
        <v>43</v>
      </c>
      <c r="K6126" t="s">
        <v>44</v>
      </c>
      <c r="L6126" t="s">
        <v>45</v>
      </c>
      <c r="M6126" t="s">
        <v>123</v>
      </c>
      <c r="N6126" t="s">
        <v>57</v>
      </c>
      <c r="O6126" t="s">
        <v>89</v>
      </c>
      <c r="P6126" t="s">
        <v>70</v>
      </c>
      <c r="Q6126" t="s">
        <v>50</v>
      </c>
      <c r="R6126" s="6">
        <f>_xlfn.XLOOKUP(CleanedData[[#This Row],[Product]],'02_Lookup_Tables'!$A$2:$A$126,'02_Lookup_Tables'!$B$2:$B$126)</f>
        <v>812.2</v>
      </c>
      <c r="S6126" t="str">
        <f>VLOOKUP(CleanedData[[#This Row],[Product]],'02_Lookup_Tables'!$H$2:$I$126,2,FALSE)</f>
        <v>Sports &amp; Outdoors</v>
      </c>
      <c r="T6126" t="str">
        <f>VLOOKUP(CleanedData[[#This Row],[Province]],'02_Lookup_Tables'!$D$2:$E$10,2, FALSE)</f>
        <v>Northern Region</v>
      </c>
      <c r="U6126" t="str" cm="1">
        <f t="array" ref="U6126">_xlfn.IFS(CleanedData[[#This Row],[Purchase Amount]]&lt;500,"Low",
CleanedData[[#This Row],[Purchase Amount]]&lt;5000,"Medium",
TRUE,"High")</f>
        <v>Medium</v>
      </c>
      <c r="V6126" t="str">
        <f>TEXT(CleanedData[[#This Row],[Date]],"mmmm")</f>
        <v>April</v>
      </c>
      <c r="W6126" t="str">
        <f>"Q"&amp;ROUNDUP(MONTH(CleanedData[[#This Row],[Date]])/3,0)</f>
        <v>Q2</v>
      </c>
      <c r="X6126" t="str">
        <f>IF(CleanedData[[#This Row],[Purchase Amount]]&gt;=5000,"Yes","No")</f>
        <v>No</v>
      </c>
      <c r="Y6126">
        <f>IF(CleanedData[[#This Row],[Recommend]]="Yes",1,0)</f>
        <v>1</v>
      </c>
      <c r="Z6126" s="6">
        <f>CleanedData[[#This Row],[Purchase Amount]]*0.15</f>
        <v>121.83</v>
      </c>
      <c r="AA6126" s="6">
        <f>CleanedData[[#This Row],[Purchase Amount]]*1.15</f>
        <v>934.03</v>
      </c>
    </row>
    <row r="6127" spans="1:27" x14ac:dyDescent="0.3">
      <c r="A6127">
        <v>7419</v>
      </c>
      <c r="B6127" t="s">
        <v>6352</v>
      </c>
      <c r="C6127" s="1">
        <v>45294</v>
      </c>
      <c r="D6127">
        <v>52</v>
      </c>
      <c r="E6127" t="s">
        <v>39</v>
      </c>
      <c r="F6127" t="s">
        <v>40</v>
      </c>
      <c r="G6127" t="s">
        <v>243</v>
      </c>
      <c r="H6127">
        <v>5</v>
      </c>
      <c r="I6127" t="s">
        <v>42</v>
      </c>
      <c r="J6127" t="s">
        <v>54</v>
      </c>
      <c r="K6127" t="s">
        <v>44</v>
      </c>
      <c r="L6127" t="s">
        <v>45</v>
      </c>
      <c r="N6127" t="s">
        <v>57</v>
      </c>
      <c r="O6127" t="s">
        <v>134</v>
      </c>
      <c r="P6127" t="s">
        <v>8646</v>
      </c>
      <c r="Q6127" t="s">
        <v>93</v>
      </c>
      <c r="R6127" s="6">
        <f>_xlfn.XLOOKUP(CleanedData[[#This Row],[Product]],'02_Lookup_Tables'!$A$2:$A$126,'02_Lookup_Tables'!$B$2:$B$126)</f>
        <v>551.66</v>
      </c>
      <c r="S6127" t="str">
        <f>VLOOKUP(CleanedData[[#This Row],[Product]],'02_Lookup_Tables'!$H$2:$I$126,2,FALSE)</f>
        <v>Accessories</v>
      </c>
      <c r="T6127" t="str">
        <f>VLOOKUP(CleanedData[[#This Row],[Province]],'02_Lookup_Tables'!$D$2:$E$10,2, FALSE)</f>
        <v>Northern Region</v>
      </c>
      <c r="U6127" t="str" cm="1">
        <f t="array" ref="U6127">_xlfn.IFS(CleanedData[[#This Row],[Purchase Amount]]&lt;500,"Low",
CleanedData[[#This Row],[Purchase Amount]]&lt;5000,"Medium",
TRUE,"High")</f>
        <v>Medium</v>
      </c>
      <c r="V6127" t="str">
        <f>TEXT(CleanedData[[#This Row],[Date]],"mmmm")</f>
        <v>January</v>
      </c>
      <c r="W6127" t="str">
        <f>"Q"&amp;ROUNDUP(MONTH(CleanedData[[#This Row],[Date]])/3,0)</f>
        <v>Q1</v>
      </c>
      <c r="X6127" t="str">
        <f>IF(CleanedData[[#This Row],[Purchase Amount]]&gt;=5000,"Yes","No")</f>
        <v>No</v>
      </c>
      <c r="Y6127">
        <f>IF(CleanedData[[#This Row],[Recommend]]="Yes",1,0)</f>
        <v>0</v>
      </c>
      <c r="Z6127" s="6">
        <f>CleanedData[[#This Row],[Purchase Amount]]*0.15</f>
        <v>82.748999999999995</v>
      </c>
      <c r="AA6127" s="6">
        <f>CleanedData[[#This Row],[Purchase Amount]]*1.15</f>
        <v>634.40899999999988</v>
      </c>
    </row>
    <row r="6128" spans="1:27" x14ac:dyDescent="0.3">
      <c r="A6128">
        <v>7420</v>
      </c>
      <c r="B6128" t="s">
        <v>6353</v>
      </c>
      <c r="C6128" s="1">
        <v>45655</v>
      </c>
      <c r="D6128">
        <v>68</v>
      </c>
      <c r="E6128" t="s">
        <v>39</v>
      </c>
      <c r="F6128" t="s">
        <v>130</v>
      </c>
      <c r="G6128" t="s">
        <v>311</v>
      </c>
      <c r="H6128">
        <v>1</v>
      </c>
      <c r="I6128" t="s">
        <v>45</v>
      </c>
      <c r="J6128" t="s">
        <v>54</v>
      </c>
      <c r="K6128" t="s">
        <v>55</v>
      </c>
      <c r="L6128" t="s">
        <v>45</v>
      </c>
      <c r="M6128" t="s">
        <v>236</v>
      </c>
      <c r="N6128" t="s">
        <v>80</v>
      </c>
      <c r="O6128" t="s">
        <v>89</v>
      </c>
      <c r="P6128" t="s">
        <v>49</v>
      </c>
      <c r="Q6128" t="s">
        <v>97</v>
      </c>
      <c r="R6128" s="6">
        <f>_xlfn.XLOOKUP(CleanedData[[#This Row],[Product]],'02_Lookup_Tables'!$A$2:$A$126,'02_Lookup_Tables'!$B$2:$B$126)</f>
        <v>954.6</v>
      </c>
      <c r="S6128" t="str">
        <f>VLOOKUP(CleanedData[[#This Row],[Product]],'02_Lookup_Tables'!$H$2:$I$126,2,FALSE)</f>
        <v>Apparel</v>
      </c>
      <c r="T6128" t="str">
        <f>VLOOKUP(CleanedData[[#This Row],[Province]],'02_Lookup_Tables'!$D$2:$E$10,2, FALSE)</f>
        <v>Eastern Region</v>
      </c>
      <c r="U6128" t="str" cm="1">
        <f t="array" ref="U6128">_xlfn.IFS(CleanedData[[#This Row],[Purchase Amount]]&lt;500,"Low",
CleanedData[[#This Row],[Purchase Amount]]&lt;5000,"Medium",
TRUE,"High")</f>
        <v>Medium</v>
      </c>
      <c r="V6128" t="str">
        <f>TEXT(CleanedData[[#This Row],[Date]],"mmmm")</f>
        <v>December</v>
      </c>
      <c r="W6128" t="str">
        <f>"Q"&amp;ROUNDUP(MONTH(CleanedData[[#This Row],[Date]])/3,0)</f>
        <v>Q4</v>
      </c>
      <c r="X6128" t="str">
        <f>IF(CleanedData[[#This Row],[Purchase Amount]]&gt;=5000,"Yes","No")</f>
        <v>No</v>
      </c>
      <c r="Y6128">
        <f>IF(CleanedData[[#This Row],[Recommend]]="Yes",1,0)</f>
        <v>1</v>
      </c>
      <c r="Z6128" s="6">
        <f>CleanedData[[#This Row],[Purchase Amount]]*0.15</f>
        <v>143.19</v>
      </c>
      <c r="AA6128" s="6">
        <f>CleanedData[[#This Row],[Purchase Amount]]*1.15</f>
        <v>1097.79</v>
      </c>
    </row>
    <row r="6129" spans="1:27" x14ac:dyDescent="0.3">
      <c r="A6129">
        <v>7421</v>
      </c>
      <c r="B6129" t="s">
        <v>6354</v>
      </c>
      <c r="C6129" s="1">
        <v>45851</v>
      </c>
      <c r="D6129">
        <v>24</v>
      </c>
      <c r="E6129" t="s">
        <v>52</v>
      </c>
      <c r="F6129" t="s">
        <v>125</v>
      </c>
      <c r="G6129" t="s">
        <v>311</v>
      </c>
      <c r="H6129">
        <v>4</v>
      </c>
      <c r="I6129" t="s">
        <v>45</v>
      </c>
      <c r="J6129" t="s">
        <v>74</v>
      </c>
      <c r="K6129" t="s">
        <v>55</v>
      </c>
      <c r="L6129" t="s">
        <v>42</v>
      </c>
      <c r="M6129" t="s">
        <v>88</v>
      </c>
      <c r="N6129" t="s">
        <v>96</v>
      </c>
      <c r="O6129" t="s">
        <v>89</v>
      </c>
      <c r="P6129" t="s">
        <v>70</v>
      </c>
      <c r="Q6129" t="s">
        <v>66</v>
      </c>
      <c r="R6129" s="6">
        <f>_xlfn.XLOOKUP(CleanedData[[#This Row],[Product]],'02_Lookup_Tables'!$A$2:$A$126,'02_Lookup_Tables'!$B$2:$B$126)</f>
        <v>954.6</v>
      </c>
      <c r="S6129" t="str">
        <f>VLOOKUP(CleanedData[[#This Row],[Product]],'02_Lookup_Tables'!$H$2:$I$126,2,FALSE)</f>
        <v>Apparel</v>
      </c>
      <c r="T6129" t="str">
        <f>VLOOKUP(CleanedData[[#This Row],[Province]],'02_Lookup_Tables'!$D$2:$E$10,2, FALSE)</f>
        <v>Western Region</v>
      </c>
      <c r="U6129" t="str" cm="1">
        <f t="array" ref="U6129">_xlfn.IFS(CleanedData[[#This Row],[Purchase Amount]]&lt;500,"Low",
CleanedData[[#This Row],[Purchase Amount]]&lt;5000,"Medium",
TRUE,"High")</f>
        <v>Medium</v>
      </c>
      <c r="V6129" t="str">
        <f>TEXT(CleanedData[[#This Row],[Date]],"mmmm")</f>
        <v>July</v>
      </c>
      <c r="W6129" t="str">
        <f>"Q"&amp;ROUNDUP(MONTH(CleanedData[[#This Row],[Date]])/3,0)</f>
        <v>Q3</v>
      </c>
      <c r="X6129" t="str">
        <f>IF(CleanedData[[#This Row],[Purchase Amount]]&gt;=5000,"Yes","No")</f>
        <v>No</v>
      </c>
      <c r="Y6129">
        <f>IF(CleanedData[[#This Row],[Recommend]]="Yes",1,0)</f>
        <v>1</v>
      </c>
      <c r="Z6129" s="6">
        <f>CleanedData[[#This Row],[Purchase Amount]]*0.15</f>
        <v>143.19</v>
      </c>
      <c r="AA6129" s="6">
        <f>CleanedData[[#This Row],[Purchase Amount]]*1.15</f>
        <v>1097.79</v>
      </c>
    </row>
    <row r="6130" spans="1:27" x14ac:dyDescent="0.3">
      <c r="A6130">
        <v>7422</v>
      </c>
      <c r="B6130" t="s">
        <v>6355</v>
      </c>
      <c r="C6130" s="1">
        <v>45964</v>
      </c>
      <c r="D6130">
        <v>55</v>
      </c>
      <c r="E6130" t="s">
        <v>60</v>
      </c>
      <c r="F6130" t="s">
        <v>130</v>
      </c>
      <c r="G6130" t="s">
        <v>309</v>
      </c>
      <c r="H6130">
        <v>3</v>
      </c>
      <c r="I6130" t="s">
        <v>42</v>
      </c>
      <c r="J6130" t="s">
        <v>63</v>
      </c>
      <c r="K6130" t="s">
        <v>44</v>
      </c>
      <c r="L6130" t="s">
        <v>42</v>
      </c>
      <c r="M6130" t="s">
        <v>88</v>
      </c>
      <c r="N6130" t="s">
        <v>48</v>
      </c>
      <c r="O6130" t="s">
        <v>89</v>
      </c>
      <c r="P6130" t="s">
        <v>49</v>
      </c>
      <c r="Q6130" t="s">
        <v>50</v>
      </c>
      <c r="R6130" s="6">
        <f>_xlfn.XLOOKUP(CleanedData[[#This Row],[Product]],'02_Lookup_Tables'!$A$2:$A$126,'02_Lookup_Tables'!$B$2:$B$126)</f>
        <v>353.21</v>
      </c>
      <c r="S6130" t="str">
        <f>VLOOKUP(CleanedData[[#This Row],[Product]],'02_Lookup_Tables'!$H$2:$I$126,2,FALSE)</f>
        <v>Food</v>
      </c>
      <c r="T6130" t="str">
        <f>VLOOKUP(CleanedData[[#This Row],[Province]],'02_Lookup_Tables'!$D$2:$E$10,2, FALSE)</f>
        <v>Eastern Region</v>
      </c>
      <c r="U6130" t="str" cm="1">
        <f t="array" ref="U6130">_xlfn.IFS(CleanedData[[#This Row],[Purchase Amount]]&lt;500,"Low",
CleanedData[[#This Row],[Purchase Amount]]&lt;5000,"Medium",
TRUE,"High")</f>
        <v>Low</v>
      </c>
      <c r="V6130" t="str">
        <f>TEXT(CleanedData[[#This Row],[Date]],"mmmm")</f>
        <v>November</v>
      </c>
      <c r="W6130" t="str">
        <f>"Q"&amp;ROUNDUP(MONTH(CleanedData[[#This Row],[Date]])/3,0)</f>
        <v>Q4</v>
      </c>
      <c r="X6130" t="str">
        <f>IF(CleanedData[[#This Row],[Purchase Amount]]&gt;=5000,"Yes","No")</f>
        <v>No</v>
      </c>
      <c r="Y6130">
        <f>IF(CleanedData[[#This Row],[Recommend]]="Yes",1,0)</f>
        <v>0</v>
      </c>
      <c r="Z6130" s="6">
        <f>CleanedData[[#This Row],[Purchase Amount]]*0.15</f>
        <v>52.981499999999997</v>
      </c>
      <c r="AA6130" s="6">
        <f>CleanedData[[#This Row],[Purchase Amount]]*1.15</f>
        <v>406.19149999999996</v>
      </c>
    </row>
    <row r="6131" spans="1:27" x14ac:dyDescent="0.3">
      <c r="A6131">
        <v>7423</v>
      </c>
      <c r="B6131" t="s">
        <v>6356</v>
      </c>
      <c r="C6131" s="1">
        <v>45313</v>
      </c>
      <c r="D6131">
        <v>58</v>
      </c>
      <c r="E6131" t="s">
        <v>39</v>
      </c>
      <c r="F6131" t="s">
        <v>83</v>
      </c>
      <c r="G6131" t="s">
        <v>118</v>
      </c>
      <c r="H6131">
        <v>5</v>
      </c>
      <c r="I6131" t="s">
        <v>45</v>
      </c>
      <c r="J6131" t="s">
        <v>54</v>
      </c>
      <c r="K6131" t="s">
        <v>55</v>
      </c>
      <c r="L6131" t="s">
        <v>45</v>
      </c>
      <c r="M6131" t="s">
        <v>147</v>
      </c>
      <c r="N6131" t="s">
        <v>57</v>
      </c>
      <c r="O6131" t="s">
        <v>148</v>
      </c>
      <c r="P6131" t="s">
        <v>49</v>
      </c>
      <c r="Q6131" t="s">
        <v>50</v>
      </c>
      <c r="R6131" s="6">
        <f>_xlfn.XLOOKUP(CleanedData[[#This Row],[Product]],'02_Lookup_Tables'!$A$2:$A$126,'02_Lookup_Tables'!$B$2:$B$126)</f>
        <v>368.99</v>
      </c>
      <c r="S6131" t="str">
        <f>VLOOKUP(CleanedData[[#This Row],[Product]],'02_Lookup_Tables'!$H$2:$I$126,2,FALSE)</f>
        <v>Accessories</v>
      </c>
      <c r="T6131" t="str">
        <f>VLOOKUP(CleanedData[[#This Row],[Province]],'02_Lookup_Tables'!$D$2:$E$10,2, FALSE)</f>
        <v>Western Region</v>
      </c>
      <c r="U6131" t="str" cm="1">
        <f t="array" ref="U6131">_xlfn.IFS(CleanedData[[#This Row],[Purchase Amount]]&lt;500,"Low",
CleanedData[[#This Row],[Purchase Amount]]&lt;5000,"Medium",
TRUE,"High")</f>
        <v>Low</v>
      </c>
      <c r="V6131" t="str">
        <f>TEXT(CleanedData[[#This Row],[Date]],"mmmm")</f>
        <v>January</v>
      </c>
      <c r="W6131" t="str">
        <f>"Q"&amp;ROUNDUP(MONTH(CleanedData[[#This Row],[Date]])/3,0)</f>
        <v>Q1</v>
      </c>
      <c r="X6131" t="str">
        <f>IF(CleanedData[[#This Row],[Purchase Amount]]&gt;=5000,"Yes","No")</f>
        <v>No</v>
      </c>
      <c r="Y6131">
        <f>IF(CleanedData[[#This Row],[Recommend]]="Yes",1,0)</f>
        <v>1</v>
      </c>
      <c r="Z6131" s="6">
        <f>CleanedData[[#This Row],[Purchase Amount]]*0.15</f>
        <v>55.348500000000001</v>
      </c>
      <c r="AA6131" s="6">
        <f>CleanedData[[#This Row],[Purchase Amount]]*1.15</f>
        <v>424.33849999999995</v>
      </c>
    </row>
    <row r="6132" spans="1:27" x14ac:dyDescent="0.3">
      <c r="A6132">
        <v>7424</v>
      </c>
      <c r="B6132" t="s">
        <v>6357</v>
      </c>
      <c r="C6132" s="1">
        <v>45985</v>
      </c>
      <c r="D6132">
        <v>40</v>
      </c>
      <c r="E6132" t="s">
        <v>52</v>
      </c>
      <c r="F6132" t="s">
        <v>108</v>
      </c>
      <c r="G6132" t="s">
        <v>189</v>
      </c>
      <c r="H6132">
        <v>1</v>
      </c>
      <c r="I6132" t="s">
        <v>42</v>
      </c>
      <c r="J6132" t="s">
        <v>69</v>
      </c>
      <c r="K6132" t="s">
        <v>55</v>
      </c>
      <c r="L6132" t="s">
        <v>45</v>
      </c>
      <c r="M6132" t="s">
        <v>208</v>
      </c>
      <c r="N6132" t="s">
        <v>80</v>
      </c>
      <c r="O6132" t="s">
        <v>89</v>
      </c>
      <c r="P6132" t="s">
        <v>49</v>
      </c>
      <c r="Q6132" t="s">
        <v>81</v>
      </c>
      <c r="R6132" s="6">
        <f>_xlfn.XLOOKUP(CleanedData[[#This Row],[Product]],'02_Lookup_Tables'!$A$2:$A$126,'02_Lookup_Tables'!$B$2:$B$126)</f>
        <v>1619.07</v>
      </c>
      <c r="S6132" t="str">
        <f>VLOOKUP(CleanedData[[#This Row],[Product]],'02_Lookup_Tables'!$H$2:$I$126,2,FALSE)</f>
        <v>Home &amp; Living</v>
      </c>
      <c r="T6132" t="str">
        <f>VLOOKUP(CleanedData[[#This Row],[Province]],'02_Lookup_Tables'!$D$2:$E$10,2, FALSE)</f>
        <v>Gauteng Region</v>
      </c>
      <c r="U6132" t="str" cm="1">
        <f t="array" ref="U6132">_xlfn.IFS(CleanedData[[#This Row],[Purchase Amount]]&lt;500,"Low",
CleanedData[[#This Row],[Purchase Amount]]&lt;5000,"Medium",
TRUE,"High")</f>
        <v>Medium</v>
      </c>
      <c r="V6132" t="str">
        <f>TEXT(CleanedData[[#This Row],[Date]],"mmmm")</f>
        <v>November</v>
      </c>
      <c r="W6132" t="str">
        <f>"Q"&amp;ROUNDUP(MONTH(CleanedData[[#This Row],[Date]])/3,0)</f>
        <v>Q4</v>
      </c>
      <c r="X6132" t="str">
        <f>IF(CleanedData[[#This Row],[Purchase Amount]]&gt;=5000,"Yes","No")</f>
        <v>No</v>
      </c>
      <c r="Y6132">
        <f>IF(CleanedData[[#This Row],[Recommend]]="Yes",1,0)</f>
        <v>0</v>
      </c>
      <c r="Z6132" s="6">
        <f>CleanedData[[#This Row],[Purchase Amount]]*0.15</f>
        <v>242.86049999999997</v>
      </c>
      <c r="AA6132" s="6">
        <f>CleanedData[[#This Row],[Purchase Amount]]*1.15</f>
        <v>1861.9304999999997</v>
      </c>
    </row>
    <row r="6133" spans="1:27" x14ac:dyDescent="0.3">
      <c r="A6133">
        <v>7426</v>
      </c>
      <c r="B6133" t="s">
        <v>6358</v>
      </c>
      <c r="C6133" s="1">
        <v>45676</v>
      </c>
      <c r="D6133">
        <v>67</v>
      </c>
      <c r="E6133" t="s">
        <v>39</v>
      </c>
      <c r="F6133" t="s">
        <v>77</v>
      </c>
      <c r="G6133" t="s">
        <v>116</v>
      </c>
      <c r="H6133">
        <v>1</v>
      </c>
      <c r="I6133" t="s">
        <v>45</v>
      </c>
      <c r="J6133" t="s">
        <v>74</v>
      </c>
      <c r="K6133" t="s">
        <v>55</v>
      </c>
      <c r="L6133" t="s">
        <v>45</v>
      </c>
      <c r="M6133" t="s">
        <v>147</v>
      </c>
      <c r="N6133" t="s">
        <v>80</v>
      </c>
      <c r="O6133" t="s">
        <v>148</v>
      </c>
      <c r="P6133" t="s">
        <v>70</v>
      </c>
      <c r="Q6133" t="s">
        <v>97</v>
      </c>
      <c r="R6133" s="6">
        <f>_xlfn.XLOOKUP(CleanedData[[#This Row],[Product]],'02_Lookup_Tables'!$A$2:$A$126,'02_Lookup_Tables'!$B$2:$B$126)</f>
        <v>869.65</v>
      </c>
      <c r="S6133" t="str">
        <f>VLOOKUP(CleanedData[[#This Row],[Product]],'02_Lookup_Tables'!$H$2:$I$126,2,FALSE)</f>
        <v>Toys &amp; Games</v>
      </c>
      <c r="T6133" t="str">
        <f>VLOOKUP(CleanedData[[#This Row],[Province]],'02_Lookup_Tables'!$D$2:$E$10,2, FALSE)</f>
        <v>Central Region</v>
      </c>
      <c r="U6133" t="str" cm="1">
        <f t="array" ref="U6133">_xlfn.IFS(CleanedData[[#This Row],[Purchase Amount]]&lt;500,"Low",
CleanedData[[#This Row],[Purchase Amount]]&lt;5000,"Medium",
TRUE,"High")</f>
        <v>Medium</v>
      </c>
      <c r="V6133" t="str">
        <f>TEXT(CleanedData[[#This Row],[Date]],"mmmm")</f>
        <v>January</v>
      </c>
      <c r="W6133" t="str">
        <f>"Q"&amp;ROUNDUP(MONTH(CleanedData[[#This Row],[Date]])/3,0)</f>
        <v>Q1</v>
      </c>
      <c r="X6133" t="str">
        <f>IF(CleanedData[[#This Row],[Purchase Amount]]&gt;=5000,"Yes","No")</f>
        <v>No</v>
      </c>
      <c r="Y6133">
        <f>IF(CleanedData[[#This Row],[Recommend]]="Yes",1,0)</f>
        <v>1</v>
      </c>
      <c r="Z6133" s="6">
        <f>CleanedData[[#This Row],[Purchase Amount]]*0.15</f>
        <v>130.44749999999999</v>
      </c>
      <c r="AA6133" s="6">
        <f>CleanedData[[#This Row],[Purchase Amount]]*1.15</f>
        <v>1000.0974999999999</v>
      </c>
    </row>
    <row r="6134" spans="1:27" x14ac:dyDescent="0.3">
      <c r="A6134">
        <v>7427</v>
      </c>
      <c r="B6134" t="s">
        <v>6359</v>
      </c>
      <c r="C6134" s="1">
        <v>45904</v>
      </c>
      <c r="D6134">
        <v>46</v>
      </c>
      <c r="E6134" t="s">
        <v>39</v>
      </c>
      <c r="F6134" t="s">
        <v>40</v>
      </c>
      <c r="G6134" t="s">
        <v>223</v>
      </c>
      <c r="H6134">
        <v>2</v>
      </c>
      <c r="I6134" t="s">
        <v>45</v>
      </c>
      <c r="J6134" t="s">
        <v>74</v>
      </c>
      <c r="K6134" t="s">
        <v>64</v>
      </c>
      <c r="L6134" t="s">
        <v>45</v>
      </c>
      <c r="M6134" t="s">
        <v>46</v>
      </c>
      <c r="N6134" t="s">
        <v>47</v>
      </c>
      <c r="O6134" t="s">
        <v>89</v>
      </c>
      <c r="P6134" t="s">
        <v>49</v>
      </c>
      <c r="Q6134" t="s">
        <v>93</v>
      </c>
      <c r="R6134" s="6">
        <f>_xlfn.XLOOKUP(CleanedData[[#This Row],[Product]],'02_Lookup_Tables'!$A$2:$A$126,'02_Lookup_Tables'!$B$2:$B$126)</f>
        <v>209.53</v>
      </c>
      <c r="S6134" t="str">
        <f>VLOOKUP(CleanedData[[#This Row],[Product]],'02_Lookup_Tables'!$H$2:$I$126,2,FALSE)</f>
        <v>Food</v>
      </c>
      <c r="T6134" t="str">
        <f>VLOOKUP(CleanedData[[#This Row],[Province]],'02_Lookup_Tables'!$D$2:$E$10,2, FALSE)</f>
        <v>Northern Region</v>
      </c>
      <c r="U6134" t="str" cm="1">
        <f t="array" ref="U6134">_xlfn.IFS(CleanedData[[#This Row],[Purchase Amount]]&lt;500,"Low",
CleanedData[[#This Row],[Purchase Amount]]&lt;5000,"Medium",
TRUE,"High")</f>
        <v>Low</v>
      </c>
      <c r="V6134" t="str">
        <f>TEXT(CleanedData[[#This Row],[Date]],"mmmm")</f>
        <v>September</v>
      </c>
      <c r="W6134" t="str">
        <f>"Q"&amp;ROUNDUP(MONTH(CleanedData[[#This Row],[Date]])/3,0)</f>
        <v>Q3</v>
      </c>
      <c r="X6134" t="str">
        <f>IF(CleanedData[[#This Row],[Purchase Amount]]&gt;=5000,"Yes","No")</f>
        <v>No</v>
      </c>
      <c r="Y6134">
        <f>IF(CleanedData[[#This Row],[Recommend]]="Yes",1,0)</f>
        <v>1</v>
      </c>
      <c r="Z6134" s="6">
        <f>CleanedData[[#This Row],[Purchase Amount]]*0.15</f>
        <v>31.429499999999997</v>
      </c>
      <c r="AA6134" s="6">
        <f>CleanedData[[#This Row],[Purchase Amount]]*1.15</f>
        <v>240.95949999999999</v>
      </c>
    </row>
    <row r="6135" spans="1:27" x14ac:dyDescent="0.3">
      <c r="A6135">
        <v>7431</v>
      </c>
      <c r="B6135" t="s">
        <v>6360</v>
      </c>
      <c r="C6135" s="1">
        <v>45832</v>
      </c>
      <c r="D6135">
        <v>64</v>
      </c>
      <c r="E6135" t="s">
        <v>60</v>
      </c>
      <c r="F6135" t="s">
        <v>108</v>
      </c>
      <c r="G6135" t="s">
        <v>301</v>
      </c>
      <c r="H6135">
        <v>5</v>
      </c>
      <c r="I6135" t="s">
        <v>42</v>
      </c>
      <c r="J6135" t="s">
        <v>54</v>
      </c>
      <c r="K6135" t="s">
        <v>55</v>
      </c>
      <c r="L6135" t="s">
        <v>42</v>
      </c>
      <c r="M6135" t="s">
        <v>196</v>
      </c>
      <c r="N6135" t="s">
        <v>57</v>
      </c>
      <c r="O6135" t="s">
        <v>89</v>
      </c>
      <c r="P6135" t="s">
        <v>70</v>
      </c>
      <c r="Q6135" t="s">
        <v>50</v>
      </c>
      <c r="R6135" s="6">
        <f>_xlfn.XLOOKUP(CleanedData[[#This Row],[Product]],'02_Lookup_Tables'!$A$2:$A$126,'02_Lookup_Tables'!$B$2:$B$126)</f>
        <v>1000.7</v>
      </c>
      <c r="S6135" t="str">
        <f>VLOOKUP(CleanedData[[#This Row],[Product]],'02_Lookup_Tables'!$H$2:$I$126,2,FALSE)</f>
        <v>Toys &amp; Games</v>
      </c>
      <c r="T6135" t="str">
        <f>VLOOKUP(CleanedData[[#This Row],[Province]],'02_Lookup_Tables'!$D$2:$E$10,2, FALSE)</f>
        <v>Gauteng Region</v>
      </c>
      <c r="U6135" t="str" cm="1">
        <f t="array" ref="U6135">_xlfn.IFS(CleanedData[[#This Row],[Purchase Amount]]&lt;500,"Low",
CleanedData[[#This Row],[Purchase Amount]]&lt;5000,"Medium",
TRUE,"High")</f>
        <v>Medium</v>
      </c>
      <c r="V6135" t="str">
        <f>TEXT(CleanedData[[#This Row],[Date]],"mmmm")</f>
        <v>June</v>
      </c>
      <c r="W6135" t="str">
        <f>"Q"&amp;ROUNDUP(MONTH(CleanedData[[#This Row],[Date]])/3,0)</f>
        <v>Q2</v>
      </c>
      <c r="X6135" t="str">
        <f>IF(CleanedData[[#This Row],[Purchase Amount]]&gt;=5000,"Yes","No")</f>
        <v>No</v>
      </c>
      <c r="Y6135">
        <f>IF(CleanedData[[#This Row],[Recommend]]="Yes",1,0)</f>
        <v>0</v>
      </c>
      <c r="Z6135" s="6">
        <f>CleanedData[[#This Row],[Purchase Amount]]*0.15</f>
        <v>150.10499999999999</v>
      </c>
      <c r="AA6135" s="6">
        <f>CleanedData[[#This Row],[Purchase Amount]]*1.15</f>
        <v>1150.8050000000001</v>
      </c>
    </row>
    <row r="6136" spans="1:27" x14ac:dyDescent="0.3">
      <c r="A6136">
        <v>7432</v>
      </c>
      <c r="B6136" t="s">
        <v>6361</v>
      </c>
      <c r="C6136" s="1">
        <v>45533</v>
      </c>
      <c r="E6136" t="s">
        <v>52</v>
      </c>
      <c r="F6136" t="s">
        <v>72</v>
      </c>
      <c r="G6136" t="s">
        <v>546</v>
      </c>
      <c r="H6136">
        <v>5</v>
      </c>
      <c r="I6136" t="s">
        <v>45</v>
      </c>
      <c r="J6136" t="s">
        <v>69</v>
      </c>
      <c r="K6136" t="s">
        <v>55</v>
      </c>
      <c r="L6136" t="s">
        <v>42</v>
      </c>
      <c r="M6136" t="s">
        <v>88</v>
      </c>
      <c r="N6136" t="s">
        <v>57</v>
      </c>
      <c r="O6136" t="s">
        <v>89</v>
      </c>
      <c r="P6136" t="s">
        <v>70</v>
      </c>
      <c r="Q6136" t="s">
        <v>166</v>
      </c>
      <c r="R6136" s="6">
        <f>_xlfn.XLOOKUP(CleanedData[[#This Row],[Product]],'02_Lookup_Tables'!$A$2:$A$126,'02_Lookup_Tables'!$B$2:$B$126)</f>
        <v>1369.39</v>
      </c>
      <c r="S6136" t="str">
        <f>VLOOKUP(CleanedData[[#This Row],[Product]],'02_Lookup_Tables'!$H$2:$I$126,2,FALSE)</f>
        <v>Toys &amp; Games</v>
      </c>
      <c r="T6136" t="str">
        <f>VLOOKUP(CleanedData[[#This Row],[Province]],'02_Lookup_Tables'!$D$2:$E$10,2, FALSE)</f>
        <v>Central Region</v>
      </c>
      <c r="U6136" t="str" cm="1">
        <f t="array" ref="U6136">_xlfn.IFS(CleanedData[[#This Row],[Purchase Amount]]&lt;500,"Low",
CleanedData[[#This Row],[Purchase Amount]]&lt;5000,"Medium",
TRUE,"High")</f>
        <v>Medium</v>
      </c>
      <c r="V6136" t="str">
        <f>TEXT(CleanedData[[#This Row],[Date]],"mmmm")</f>
        <v>August</v>
      </c>
      <c r="W6136" t="str">
        <f>"Q"&amp;ROUNDUP(MONTH(CleanedData[[#This Row],[Date]])/3,0)</f>
        <v>Q3</v>
      </c>
      <c r="X6136" t="str">
        <f>IF(CleanedData[[#This Row],[Purchase Amount]]&gt;=5000,"Yes","No")</f>
        <v>No</v>
      </c>
      <c r="Y6136">
        <f>IF(CleanedData[[#This Row],[Recommend]]="Yes",1,0)</f>
        <v>1</v>
      </c>
      <c r="Z6136" s="6">
        <f>CleanedData[[#This Row],[Purchase Amount]]*0.15</f>
        <v>205.4085</v>
      </c>
      <c r="AA6136" s="6">
        <f>CleanedData[[#This Row],[Purchase Amount]]*1.15</f>
        <v>1574.7985000000001</v>
      </c>
    </row>
    <row r="6137" spans="1:27" x14ac:dyDescent="0.3">
      <c r="A6137">
        <v>7433</v>
      </c>
      <c r="B6137" t="s">
        <v>6362</v>
      </c>
      <c r="C6137" s="1">
        <v>45677</v>
      </c>
      <c r="D6137">
        <v>68</v>
      </c>
      <c r="E6137" t="s">
        <v>52</v>
      </c>
      <c r="F6137" t="s">
        <v>83</v>
      </c>
      <c r="G6137" t="s">
        <v>472</v>
      </c>
      <c r="H6137">
        <v>3</v>
      </c>
      <c r="I6137" t="s">
        <v>45</v>
      </c>
      <c r="J6137" t="s">
        <v>74</v>
      </c>
      <c r="K6137" t="s">
        <v>44</v>
      </c>
      <c r="L6137" t="s">
        <v>45</v>
      </c>
      <c r="M6137" t="s">
        <v>75</v>
      </c>
      <c r="N6137" t="s">
        <v>48</v>
      </c>
      <c r="O6137" t="s">
        <v>89</v>
      </c>
      <c r="P6137" t="s">
        <v>49</v>
      </c>
      <c r="Q6137" t="s">
        <v>97</v>
      </c>
      <c r="R6137" s="6">
        <f>_xlfn.XLOOKUP(CleanedData[[#This Row],[Product]],'02_Lookup_Tables'!$A$2:$A$126,'02_Lookup_Tables'!$B$2:$B$126)</f>
        <v>2216.12</v>
      </c>
      <c r="S6137" t="str">
        <f>VLOOKUP(CleanedData[[#This Row],[Product]],'02_Lookup_Tables'!$H$2:$I$126,2,FALSE)</f>
        <v>Beauty &amp; Personal Care</v>
      </c>
      <c r="T6137" t="str">
        <f>VLOOKUP(CleanedData[[#This Row],[Province]],'02_Lookup_Tables'!$D$2:$E$10,2, FALSE)</f>
        <v>Western Region</v>
      </c>
      <c r="U6137" t="str" cm="1">
        <f t="array" ref="U6137">_xlfn.IFS(CleanedData[[#This Row],[Purchase Amount]]&lt;500,"Low",
CleanedData[[#This Row],[Purchase Amount]]&lt;5000,"Medium",
TRUE,"High")</f>
        <v>Medium</v>
      </c>
      <c r="V6137" t="str">
        <f>TEXT(CleanedData[[#This Row],[Date]],"mmmm")</f>
        <v>January</v>
      </c>
      <c r="W6137" t="str">
        <f>"Q"&amp;ROUNDUP(MONTH(CleanedData[[#This Row],[Date]])/3,0)</f>
        <v>Q1</v>
      </c>
      <c r="X6137" t="str">
        <f>IF(CleanedData[[#This Row],[Purchase Amount]]&gt;=5000,"Yes","No")</f>
        <v>No</v>
      </c>
      <c r="Y6137">
        <f>IF(CleanedData[[#This Row],[Recommend]]="Yes",1,0)</f>
        <v>1</v>
      </c>
      <c r="Z6137" s="6">
        <f>CleanedData[[#This Row],[Purchase Amount]]*0.15</f>
        <v>332.41799999999995</v>
      </c>
      <c r="AA6137" s="6">
        <f>CleanedData[[#This Row],[Purchase Amount]]*1.15</f>
        <v>2548.5379999999996</v>
      </c>
    </row>
    <row r="6138" spans="1:27" x14ac:dyDescent="0.3">
      <c r="A6138">
        <v>7434</v>
      </c>
      <c r="B6138" t="s">
        <v>6363</v>
      </c>
      <c r="C6138" s="1">
        <v>45488</v>
      </c>
      <c r="D6138">
        <v>79</v>
      </c>
      <c r="E6138" t="s">
        <v>60</v>
      </c>
      <c r="F6138" t="s">
        <v>130</v>
      </c>
      <c r="G6138" t="s">
        <v>235</v>
      </c>
      <c r="H6138">
        <v>5</v>
      </c>
      <c r="I6138" t="s">
        <v>45</v>
      </c>
      <c r="J6138" t="s">
        <v>43</v>
      </c>
      <c r="K6138" t="s">
        <v>55</v>
      </c>
      <c r="L6138" t="s">
        <v>42</v>
      </c>
      <c r="M6138" t="s">
        <v>184</v>
      </c>
      <c r="N6138" t="s">
        <v>57</v>
      </c>
      <c r="O6138" t="s">
        <v>148</v>
      </c>
      <c r="P6138" t="s">
        <v>49</v>
      </c>
      <c r="Q6138" t="s">
        <v>97</v>
      </c>
      <c r="R6138" s="6">
        <f>_xlfn.XLOOKUP(CleanedData[[#This Row],[Product]],'02_Lookup_Tables'!$A$2:$A$126,'02_Lookup_Tables'!$B$2:$B$126)</f>
        <v>306.57</v>
      </c>
      <c r="S6138" t="str">
        <f>VLOOKUP(CleanedData[[#This Row],[Product]],'02_Lookup_Tables'!$H$2:$I$126,2,FALSE)</f>
        <v>Toys &amp; Games</v>
      </c>
      <c r="T6138" t="str">
        <f>VLOOKUP(CleanedData[[#This Row],[Province]],'02_Lookup_Tables'!$D$2:$E$10,2, FALSE)</f>
        <v>Eastern Region</v>
      </c>
      <c r="U6138" t="str" cm="1">
        <f t="array" ref="U6138">_xlfn.IFS(CleanedData[[#This Row],[Purchase Amount]]&lt;500,"Low",
CleanedData[[#This Row],[Purchase Amount]]&lt;5000,"Medium",
TRUE,"High")</f>
        <v>Low</v>
      </c>
      <c r="V6138" t="str">
        <f>TEXT(CleanedData[[#This Row],[Date]],"mmmm")</f>
        <v>July</v>
      </c>
      <c r="W6138" t="str">
        <f>"Q"&amp;ROUNDUP(MONTH(CleanedData[[#This Row],[Date]])/3,0)</f>
        <v>Q3</v>
      </c>
      <c r="X6138" t="str">
        <f>IF(CleanedData[[#This Row],[Purchase Amount]]&gt;=5000,"Yes","No")</f>
        <v>No</v>
      </c>
      <c r="Y6138">
        <f>IF(CleanedData[[#This Row],[Recommend]]="Yes",1,0)</f>
        <v>1</v>
      </c>
      <c r="Z6138" s="6">
        <f>CleanedData[[#This Row],[Purchase Amount]]*0.15</f>
        <v>45.985499999999995</v>
      </c>
      <c r="AA6138" s="6">
        <f>CleanedData[[#This Row],[Purchase Amount]]*1.15</f>
        <v>352.55549999999994</v>
      </c>
    </row>
    <row r="6139" spans="1:27" x14ac:dyDescent="0.3">
      <c r="A6139">
        <v>7435</v>
      </c>
      <c r="B6139" t="s">
        <v>6364</v>
      </c>
      <c r="C6139" s="1">
        <v>45828</v>
      </c>
      <c r="D6139">
        <v>27</v>
      </c>
      <c r="E6139" t="s">
        <v>60</v>
      </c>
      <c r="F6139" t="s">
        <v>125</v>
      </c>
      <c r="G6139" t="s">
        <v>472</v>
      </c>
      <c r="H6139">
        <v>4</v>
      </c>
      <c r="I6139" t="s">
        <v>42</v>
      </c>
      <c r="J6139" t="s">
        <v>74</v>
      </c>
      <c r="K6139" t="s">
        <v>44</v>
      </c>
      <c r="L6139" t="s">
        <v>42</v>
      </c>
      <c r="M6139" t="s">
        <v>79</v>
      </c>
      <c r="N6139" t="s">
        <v>96</v>
      </c>
      <c r="O6139" t="s">
        <v>89</v>
      </c>
      <c r="P6139" t="s">
        <v>70</v>
      </c>
      <c r="Q6139" t="s">
        <v>58</v>
      </c>
      <c r="R6139" s="6">
        <f>_xlfn.XLOOKUP(CleanedData[[#This Row],[Product]],'02_Lookup_Tables'!$A$2:$A$126,'02_Lookup_Tables'!$B$2:$B$126)</f>
        <v>2216.12</v>
      </c>
      <c r="S6139" t="str">
        <f>VLOOKUP(CleanedData[[#This Row],[Product]],'02_Lookup_Tables'!$H$2:$I$126,2,FALSE)</f>
        <v>Beauty &amp; Personal Care</v>
      </c>
      <c r="T6139" t="str">
        <f>VLOOKUP(CleanedData[[#This Row],[Province]],'02_Lookup_Tables'!$D$2:$E$10,2, FALSE)</f>
        <v>Western Region</v>
      </c>
      <c r="U6139" t="str" cm="1">
        <f t="array" ref="U6139">_xlfn.IFS(CleanedData[[#This Row],[Purchase Amount]]&lt;500,"Low",
CleanedData[[#This Row],[Purchase Amount]]&lt;5000,"Medium",
TRUE,"High")</f>
        <v>Medium</v>
      </c>
      <c r="V6139" t="str">
        <f>TEXT(CleanedData[[#This Row],[Date]],"mmmm")</f>
        <v>June</v>
      </c>
      <c r="W6139" t="str">
        <f>"Q"&amp;ROUNDUP(MONTH(CleanedData[[#This Row],[Date]])/3,0)</f>
        <v>Q2</v>
      </c>
      <c r="X6139" t="str">
        <f>IF(CleanedData[[#This Row],[Purchase Amount]]&gt;=5000,"Yes","No")</f>
        <v>No</v>
      </c>
      <c r="Y6139">
        <f>IF(CleanedData[[#This Row],[Recommend]]="Yes",1,0)</f>
        <v>0</v>
      </c>
      <c r="Z6139" s="6">
        <f>CleanedData[[#This Row],[Purchase Amount]]*0.15</f>
        <v>332.41799999999995</v>
      </c>
      <c r="AA6139" s="6">
        <f>CleanedData[[#This Row],[Purchase Amount]]*1.15</f>
        <v>2548.5379999999996</v>
      </c>
    </row>
    <row r="6140" spans="1:27" x14ac:dyDescent="0.3">
      <c r="A6140">
        <v>7436</v>
      </c>
      <c r="B6140" t="s">
        <v>6365</v>
      </c>
      <c r="C6140" s="1">
        <v>45477</v>
      </c>
      <c r="D6140">
        <v>20</v>
      </c>
      <c r="E6140" t="s">
        <v>39</v>
      </c>
      <c r="F6140" t="s">
        <v>108</v>
      </c>
      <c r="G6140" t="s">
        <v>153</v>
      </c>
      <c r="H6140">
        <v>1</v>
      </c>
      <c r="I6140" t="s">
        <v>45</v>
      </c>
      <c r="J6140" t="s">
        <v>43</v>
      </c>
      <c r="K6140" t="s">
        <v>55</v>
      </c>
      <c r="L6140" t="s">
        <v>42</v>
      </c>
      <c r="M6140" t="s">
        <v>165</v>
      </c>
      <c r="N6140" t="s">
        <v>80</v>
      </c>
      <c r="O6140" t="s">
        <v>89</v>
      </c>
      <c r="P6140" t="s">
        <v>49</v>
      </c>
      <c r="Q6140" t="s">
        <v>66</v>
      </c>
      <c r="R6140" s="6">
        <f>_xlfn.XLOOKUP(CleanedData[[#This Row],[Product]],'02_Lookup_Tables'!$A$2:$A$126,'02_Lookup_Tables'!$B$2:$B$126)</f>
        <v>1011.68</v>
      </c>
      <c r="S6140" t="str">
        <f>VLOOKUP(CleanedData[[#This Row],[Product]],'02_Lookup_Tables'!$H$2:$I$126,2,FALSE)</f>
        <v>Accessories</v>
      </c>
      <c r="T6140" t="str">
        <f>VLOOKUP(CleanedData[[#This Row],[Province]],'02_Lookup_Tables'!$D$2:$E$10,2, FALSE)</f>
        <v>Gauteng Region</v>
      </c>
      <c r="U6140" t="str" cm="1">
        <f t="array" ref="U6140">_xlfn.IFS(CleanedData[[#This Row],[Purchase Amount]]&lt;500,"Low",
CleanedData[[#This Row],[Purchase Amount]]&lt;5000,"Medium",
TRUE,"High")</f>
        <v>Medium</v>
      </c>
      <c r="V6140" t="str">
        <f>TEXT(CleanedData[[#This Row],[Date]],"mmmm")</f>
        <v>July</v>
      </c>
      <c r="W6140" t="str">
        <f>"Q"&amp;ROUNDUP(MONTH(CleanedData[[#This Row],[Date]])/3,0)</f>
        <v>Q3</v>
      </c>
      <c r="X6140" t="str">
        <f>IF(CleanedData[[#This Row],[Purchase Amount]]&gt;=5000,"Yes","No")</f>
        <v>No</v>
      </c>
      <c r="Y6140">
        <f>IF(CleanedData[[#This Row],[Recommend]]="Yes",1,0)</f>
        <v>1</v>
      </c>
      <c r="Z6140" s="6">
        <f>CleanedData[[#This Row],[Purchase Amount]]*0.15</f>
        <v>151.75199999999998</v>
      </c>
      <c r="AA6140" s="6">
        <f>CleanedData[[#This Row],[Purchase Amount]]*1.15</f>
        <v>1163.4319999999998</v>
      </c>
    </row>
    <row r="6141" spans="1:27" x14ac:dyDescent="0.3">
      <c r="A6141">
        <v>7437</v>
      </c>
      <c r="B6141" t="s">
        <v>6366</v>
      </c>
      <c r="C6141" s="1">
        <v>45398</v>
      </c>
      <c r="D6141">
        <v>79</v>
      </c>
      <c r="E6141" t="s">
        <v>39</v>
      </c>
      <c r="F6141" t="s">
        <v>61</v>
      </c>
      <c r="G6141" t="s">
        <v>227</v>
      </c>
      <c r="H6141">
        <v>5</v>
      </c>
      <c r="I6141" t="s">
        <v>45</v>
      </c>
      <c r="J6141" t="s">
        <v>54</v>
      </c>
      <c r="K6141" t="s">
        <v>44</v>
      </c>
      <c r="L6141" t="s">
        <v>45</v>
      </c>
      <c r="M6141" t="s">
        <v>56</v>
      </c>
      <c r="N6141" t="s">
        <v>57</v>
      </c>
      <c r="O6141" t="s">
        <v>148</v>
      </c>
      <c r="P6141" t="s">
        <v>49</v>
      </c>
      <c r="Q6141" t="s">
        <v>97</v>
      </c>
      <c r="R6141" s="6">
        <f>_xlfn.XLOOKUP(CleanedData[[#This Row],[Product]],'02_Lookup_Tables'!$A$2:$A$126,'02_Lookup_Tables'!$B$2:$B$126)</f>
        <v>22574.95</v>
      </c>
      <c r="S6141" t="str">
        <f>VLOOKUP(CleanedData[[#This Row],[Product]],'02_Lookup_Tables'!$H$2:$I$126,2,FALSE)</f>
        <v>Electronics</v>
      </c>
      <c r="T6141" t="str">
        <f>VLOOKUP(CleanedData[[#This Row],[Province]],'02_Lookup_Tables'!$D$2:$E$10,2, FALSE)</f>
        <v>Southern Region</v>
      </c>
      <c r="U6141" t="str" cm="1">
        <f t="array" ref="U6141">_xlfn.IFS(CleanedData[[#This Row],[Purchase Amount]]&lt;500,"Low",
CleanedData[[#This Row],[Purchase Amount]]&lt;5000,"Medium",
TRUE,"High")</f>
        <v>High</v>
      </c>
      <c r="V6141" t="str">
        <f>TEXT(CleanedData[[#This Row],[Date]],"mmmm")</f>
        <v>April</v>
      </c>
      <c r="W6141" t="str">
        <f>"Q"&amp;ROUNDUP(MONTH(CleanedData[[#This Row],[Date]])/3,0)</f>
        <v>Q2</v>
      </c>
      <c r="X6141" t="str">
        <f>IF(CleanedData[[#This Row],[Purchase Amount]]&gt;=5000,"Yes","No")</f>
        <v>Yes</v>
      </c>
      <c r="Y6141">
        <f>IF(CleanedData[[#This Row],[Recommend]]="Yes",1,0)</f>
        <v>1</v>
      </c>
      <c r="Z6141" s="6">
        <f>CleanedData[[#This Row],[Purchase Amount]]*0.15</f>
        <v>3386.2424999999998</v>
      </c>
      <c r="AA6141" s="6">
        <f>CleanedData[[#This Row],[Purchase Amount]]*1.15</f>
        <v>25961.192499999997</v>
      </c>
    </row>
    <row r="6142" spans="1:27" x14ac:dyDescent="0.3">
      <c r="A6142">
        <v>7438</v>
      </c>
      <c r="B6142" t="s">
        <v>6367</v>
      </c>
      <c r="C6142" s="1">
        <v>45932</v>
      </c>
      <c r="D6142">
        <v>18</v>
      </c>
      <c r="E6142" t="s">
        <v>39</v>
      </c>
      <c r="F6142" t="s">
        <v>125</v>
      </c>
      <c r="G6142" t="s">
        <v>365</v>
      </c>
      <c r="H6142">
        <v>3</v>
      </c>
      <c r="I6142" t="s">
        <v>45</v>
      </c>
      <c r="J6142" t="s">
        <v>69</v>
      </c>
      <c r="K6142" t="s">
        <v>55</v>
      </c>
      <c r="L6142" t="s">
        <v>42</v>
      </c>
      <c r="M6142" t="s">
        <v>56</v>
      </c>
      <c r="N6142" t="s">
        <v>48</v>
      </c>
      <c r="O6142" t="s">
        <v>148</v>
      </c>
      <c r="P6142" t="s">
        <v>49</v>
      </c>
      <c r="Q6142" t="s">
        <v>66</v>
      </c>
      <c r="R6142" s="6">
        <f>_xlfn.XLOOKUP(CleanedData[[#This Row],[Product]],'02_Lookup_Tables'!$A$2:$A$126,'02_Lookup_Tables'!$B$2:$B$126)</f>
        <v>105.11</v>
      </c>
      <c r="S6142" t="str">
        <f>VLOOKUP(CleanedData[[#This Row],[Product]],'02_Lookup_Tables'!$H$2:$I$126,2,FALSE)</f>
        <v>Beauty &amp; Personal Care</v>
      </c>
      <c r="T6142" t="str">
        <f>VLOOKUP(CleanedData[[#This Row],[Province]],'02_Lookup_Tables'!$D$2:$E$10,2, FALSE)</f>
        <v>Western Region</v>
      </c>
      <c r="U6142" t="str" cm="1">
        <f t="array" ref="U6142">_xlfn.IFS(CleanedData[[#This Row],[Purchase Amount]]&lt;500,"Low",
CleanedData[[#This Row],[Purchase Amount]]&lt;5000,"Medium",
TRUE,"High")</f>
        <v>Low</v>
      </c>
      <c r="V6142" t="str">
        <f>TEXT(CleanedData[[#This Row],[Date]],"mmmm")</f>
        <v>October</v>
      </c>
      <c r="W6142" t="str">
        <f>"Q"&amp;ROUNDUP(MONTH(CleanedData[[#This Row],[Date]])/3,0)</f>
        <v>Q4</v>
      </c>
      <c r="X6142" t="str">
        <f>IF(CleanedData[[#This Row],[Purchase Amount]]&gt;=5000,"Yes","No")</f>
        <v>No</v>
      </c>
      <c r="Y6142">
        <f>IF(CleanedData[[#This Row],[Recommend]]="Yes",1,0)</f>
        <v>1</v>
      </c>
      <c r="Z6142" s="6">
        <f>CleanedData[[#This Row],[Purchase Amount]]*0.15</f>
        <v>15.766499999999999</v>
      </c>
      <c r="AA6142" s="6">
        <f>CleanedData[[#This Row],[Purchase Amount]]*1.15</f>
        <v>120.87649999999999</v>
      </c>
    </row>
    <row r="6143" spans="1:27" x14ac:dyDescent="0.3">
      <c r="A6143">
        <v>7439</v>
      </c>
      <c r="B6143" t="s">
        <v>6368</v>
      </c>
      <c r="C6143" s="1">
        <v>45724</v>
      </c>
      <c r="D6143">
        <v>43</v>
      </c>
      <c r="E6143" t="s">
        <v>52</v>
      </c>
      <c r="F6143" t="s">
        <v>68</v>
      </c>
      <c r="G6143" t="s">
        <v>460</v>
      </c>
      <c r="H6143">
        <v>2</v>
      </c>
      <c r="I6143" t="s">
        <v>45</v>
      </c>
      <c r="J6143" t="s">
        <v>54</v>
      </c>
      <c r="K6143" t="s">
        <v>55</v>
      </c>
      <c r="L6143" t="s">
        <v>45</v>
      </c>
      <c r="M6143" t="s">
        <v>190</v>
      </c>
      <c r="N6143" t="s">
        <v>47</v>
      </c>
      <c r="O6143" t="s">
        <v>89</v>
      </c>
      <c r="P6143" t="s">
        <v>49</v>
      </c>
      <c r="Q6143" t="s">
        <v>81</v>
      </c>
      <c r="R6143" s="6">
        <f>_xlfn.XLOOKUP(CleanedData[[#This Row],[Product]],'02_Lookup_Tables'!$A$2:$A$126,'02_Lookup_Tables'!$B$2:$B$126)</f>
        <v>880.49</v>
      </c>
      <c r="S6143" t="str">
        <f>VLOOKUP(CleanedData[[#This Row],[Product]],'02_Lookup_Tables'!$H$2:$I$126,2,FALSE)</f>
        <v>Home Devices</v>
      </c>
      <c r="T6143" t="str">
        <f>VLOOKUP(CleanedData[[#This Row],[Province]],'02_Lookup_Tables'!$D$2:$E$10,2, FALSE)</f>
        <v>Northern Region</v>
      </c>
      <c r="U6143" t="str" cm="1">
        <f t="array" ref="U6143">_xlfn.IFS(CleanedData[[#This Row],[Purchase Amount]]&lt;500,"Low",
CleanedData[[#This Row],[Purchase Amount]]&lt;5000,"Medium",
TRUE,"High")</f>
        <v>Medium</v>
      </c>
      <c r="V6143" t="str">
        <f>TEXT(CleanedData[[#This Row],[Date]],"mmmm")</f>
        <v>March</v>
      </c>
      <c r="W6143" t="str">
        <f>"Q"&amp;ROUNDUP(MONTH(CleanedData[[#This Row],[Date]])/3,0)</f>
        <v>Q1</v>
      </c>
      <c r="X6143" t="str">
        <f>IF(CleanedData[[#This Row],[Purchase Amount]]&gt;=5000,"Yes","No")</f>
        <v>No</v>
      </c>
      <c r="Y6143">
        <f>IF(CleanedData[[#This Row],[Recommend]]="Yes",1,0)</f>
        <v>1</v>
      </c>
      <c r="Z6143" s="6">
        <f>CleanedData[[#This Row],[Purchase Amount]]*0.15</f>
        <v>132.0735</v>
      </c>
      <c r="AA6143" s="6">
        <f>CleanedData[[#This Row],[Purchase Amount]]*1.15</f>
        <v>1012.5635</v>
      </c>
    </row>
    <row r="6144" spans="1:27" x14ac:dyDescent="0.3">
      <c r="A6144">
        <v>7440</v>
      </c>
      <c r="B6144" t="s">
        <v>6369</v>
      </c>
      <c r="C6144" s="1">
        <v>45841</v>
      </c>
      <c r="D6144">
        <v>70</v>
      </c>
      <c r="E6144" t="s">
        <v>60</v>
      </c>
      <c r="F6144" t="s">
        <v>72</v>
      </c>
      <c r="G6144" t="s">
        <v>372</v>
      </c>
      <c r="H6144">
        <v>2</v>
      </c>
      <c r="I6144" t="s">
        <v>45</v>
      </c>
      <c r="J6144" t="s">
        <v>43</v>
      </c>
      <c r="K6144" t="s">
        <v>44</v>
      </c>
      <c r="L6144" t="s">
        <v>45</v>
      </c>
      <c r="M6144" t="s">
        <v>184</v>
      </c>
      <c r="N6144" t="s">
        <v>47</v>
      </c>
      <c r="O6144" t="s">
        <v>148</v>
      </c>
      <c r="P6144" t="s">
        <v>70</v>
      </c>
      <c r="Q6144" t="s">
        <v>97</v>
      </c>
      <c r="R6144" s="6">
        <f>_xlfn.XLOOKUP(CleanedData[[#This Row],[Product]],'02_Lookup_Tables'!$A$2:$A$126,'02_Lookup_Tables'!$B$2:$B$126)</f>
        <v>944.78</v>
      </c>
      <c r="S6144" t="str">
        <f>VLOOKUP(CleanedData[[#This Row],[Product]],'02_Lookup_Tables'!$H$2:$I$126,2,FALSE)</f>
        <v>Electronics</v>
      </c>
      <c r="T6144" t="str">
        <f>VLOOKUP(CleanedData[[#This Row],[Province]],'02_Lookup_Tables'!$D$2:$E$10,2, FALSE)</f>
        <v>Central Region</v>
      </c>
      <c r="U6144" t="str" cm="1">
        <f t="array" ref="U6144">_xlfn.IFS(CleanedData[[#This Row],[Purchase Amount]]&lt;500,"Low",
CleanedData[[#This Row],[Purchase Amount]]&lt;5000,"Medium",
TRUE,"High")</f>
        <v>Medium</v>
      </c>
      <c r="V6144" t="str">
        <f>TEXT(CleanedData[[#This Row],[Date]],"mmmm")</f>
        <v>July</v>
      </c>
      <c r="W6144" t="str">
        <f>"Q"&amp;ROUNDUP(MONTH(CleanedData[[#This Row],[Date]])/3,0)</f>
        <v>Q3</v>
      </c>
      <c r="X6144" t="str">
        <f>IF(CleanedData[[#This Row],[Purchase Amount]]&gt;=5000,"Yes","No")</f>
        <v>No</v>
      </c>
      <c r="Y6144">
        <f>IF(CleanedData[[#This Row],[Recommend]]="Yes",1,0)</f>
        <v>1</v>
      </c>
      <c r="Z6144" s="6">
        <f>CleanedData[[#This Row],[Purchase Amount]]*0.15</f>
        <v>141.71699999999998</v>
      </c>
      <c r="AA6144" s="6">
        <f>CleanedData[[#This Row],[Purchase Amount]]*1.15</f>
        <v>1086.4969999999998</v>
      </c>
    </row>
    <row r="6145" spans="1:27" x14ac:dyDescent="0.3">
      <c r="A6145">
        <v>7441</v>
      </c>
      <c r="B6145" t="s">
        <v>6370</v>
      </c>
      <c r="C6145" s="1">
        <v>45666</v>
      </c>
      <c r="D6145">
        <v>18</v>
      </c>
      <c r="E6145" t="s">
        <v>39</v>
      </c>
      <c r="F6145" t="s">
        <v>83</v>
      </c>
      <c r="G6145" t="s">
        <v>251</v>
      </c>
      <c r="H6145">
        <v>4</v>
      </c>
      <c r="I6145" t="s">
        <v>45</v>
      </c>
      <c r="J6145" t="s">
        <v>43</v>
      </c>
      <c r="K6145" t="s">
        <v>55</v>
      </c>
      <c r="L6145" t="s">
        <v>45</v>
      </c>
      <c r="M6145" t="s">
        <v>236</v>
      </c>
      <c r="N6145" t="s">
        <v>96</v>
      </c>
      <c r="O6145" t="s">
        <v>89</v>
      </c>
      <c r="P6145" t="s">
        <v>70</v>
      </c>
      <c r="Q6145" t="s">
        <v>66</v>
      </c>
      <c r="R6145" s="6">
        <f>_xlfn.XLOOKUP(CleanedData[[#This Row],[Product]],'02_Lookup_Tables'!$A$2:$A$126,'02_Lookup_Tables'!$B$2:$B$126)</f>
        <v>5064</v>
      </c>
      <c r="S6145" t="str">
        <f>VLOOKUP(CleanedData[[#This Row],[Product]],'02_Lookup_Tables'!$H$2:$I$126,2,FALSE)</f>
        <v>Sports &amp; Outdoors</v>
      </c>
      <c r="T6145" t="str">
        <f>VLOOKUP(CleanedData[[#This Row],[Province]],'02_Lookup_Tables'!$D$2:$E$10,2, FALSE)</f>
        <v>Western Region</v>
      </c>
      <c r="U6145" t="str" cm="1">
        <f t="array" ref="U6145">_xlfn.IFS(CleanedData[[#This Row],[Purchase Amount]]&lt;500,"Low",
CleanedData[[#This Row],[Purchase Amount]]&lt;5000,"Medium",
TRUE,"High")</f>
        <v>High</v>
      </c>
      <c r="V6145" t="str">
        <f>TEXT(CleanedData[[#This Row],[Date]],"mmmm")</f>
        <v>January</v>
      </c>
      <c r="W6145" t="str">
        <f>"Q"&amp;ROUNDUP(MONTH(CleanedData[[#This Row],[Date]])/3,0)</f>
        <v>Q1</v>
      </c>
      <c r="X6145" t="str">
        <f>IF(CleanedData[[#This Row],[Purchase Amount]]&gt;=5000,"Yes","No")</f>
        <v>Yes</v>
      </c>
      <c r="Y6145">
        <f>IF(CleanedData[[#This Row],[Recommend]]="Yes",1,0)</f>
        <v>1</v>
      </c>
      <c r="Z6145" s="6">
        <f>CleanedData[[#This Row],[Purchase Amount]]*0.15</f>
        <v>759.6</v>
      </c>
      <c r="AA6145" s="6">
        <f>CleanedData[[#This Row],[Purchase Amount]]*1.15</f>
        <v>5823.5999999999995</v>
      </c>
    </row>
    <row r="6146" spans="1:27" x14ac:dyDescent="0.3">
      <c r="A6146">
        <v>7442</v>
      </c>
      <c r="B6146" t="s">
        <v>6371</v>
      </c>
      <c r="C6146" s="1">
        <v>45757</v>
      </c>
      <c r="D6146">
        <v>49</v>
      </c>
      <c r="E6146" t="s">
        <v>52</v>
      </c>
      <c r="F6146" t="s">
        <v>61</v>
      </c>
      <c r="G6146" t="s">
        <v>41</v>
      </c>
      <c r="H6146">
        <v>2</v>
      </c>
      <c r="I6146" t="s">
        <v>42</v>
      </c>
      <c r="J6146" t="s">
        <v>43</v>
      </c>
      <c r="K6146" t="s">
        <v>55</v>
      </c>
      <c r="L6146" t="s">
        <v>42</v>
      </c>
      <c r="M6146" t="s">
        <v>65</v>
      </c>
      <c r="N6146" t="s">
        <v>47</v>
      </c>
      <c r="O6146" t="s">
        <v>89</v>
      </c>
      <c r="P6146" t="s">
        <v>49</v>
      </c>
      <c r="Q6146" t="s">
        <v>93</v>
      </c>
      <c r="R6146" s="6">
        <f>_xlfn.XLOOKUP(CleanedData[[#This Row],[Product]],'02_Lookup_Tables'!$A$2:$A$126,'02_Lookup_Tables'!$B$2:$B$126)</f>
        <v>2479.5700000000002</v>
      </c>
      <c r="S6146" t="str">
        <f>VLOOKUP(CleanedData[[#This Row],[Product]],'02_Lookup_Tables'!$H$2:$I$126,2,FALSE)</f>
        <v>Accessories</v>
      </c>
      <c r="T6146" t="str">
        <f>VLOOKUP(CleanedData[[#This Row],[Province]],'02_Lookup_Tables'!$D$2:$E$10,2, FALSE)</f>
        <v>Southern Region</v>
      </c>
      <c r="U6146" t="str" cm="1">
        <f t="array" ref="U6146">_xlfn.IFS(CleanedData[[#This Row],[Purchase Amount]]&lt;500,"Low",
CleanedData[[#This Row],[Purchase Amount]]&lt;5000,"Medium",
TRUE,"High")</f>
        <v>Medium</v>
      </c>
      <c r="V6146" t="str">
        <f>TEXT(CleanedData[[#This Row],[Date]],"mmmm")</f>
        <v>April</v>
      </c>
      <c r="W6146" t="str">
        <f>"Q"&amp;ROUNDUP(MONTH(CleanedData[[#This Row],[Date]])/3,0)</f>
        <v>Q2</v>
      </c>
      <c r="X6146" t="str">
        <f>IF(CleanedData[[#This Row],[Purchase Amount]]&gt;=5000,"Yes","No")</f>
        <v>No</v>
      </c>
      <c r="Y6146">
        <f>IF(CleanedData[[#This Row],[Recommend]]="Yes",1,0)</f>
        <v>0</v>
      </c>
      <c r="Z6146" s="6">
        <f>CleanedData[[#This Row],[Purchase Amount]]*0.15</f>
        <v>371.93549999999999</v>
      </c>
      <c r="AA6146" s="6">
        <f>CleanedData[[#This Row],[Purchase Amount]]*1.15</f>
        <v>2851.5054999999998</v>
      </c>
    </row>
    <row r="6147" spans="1:27" x14ac:dyDescent="0.3">
      <c r="A6147">
        <v>7443</v>
      </c>
      <c r="B6147" t="s">
        <v>6372</v>
      </c>
      <c r="C6147" s="1">
        <v>45925</v>
      </c>
      <c r="D6147">
        <v>67</v>
      </c>
      <c r="E6147" t="s">
        <v>52</v>
      </c>
      <c r="F6147" t="s">
        <v>40</v>
      </c>
      <c r="G6147" t="s">
        <v>153</v>
      </c>
      <c r="H6147">
        <v>1</v>
      </c>
      <c r="I6147" t="s">
        <v>45</v>
      </c>
      <c r="J6147" t="s">
        <v>69</v>
      </c>
      <c r="K6147" t="s">
        <v>44</v>
      </c>
      <c r="L6147" t="s">
        <v>45</v>
      </c>
      <c r="M6147" t="s">
        <v>147</v>
      </c>
      <c r="N6147" t="s">
        <v>80</v>
      </c>
      <c r="O6147" t="s">
        <v>148</v>
      </c>
      <c r="P6147" t="s">
        <v>70</v>
      </c>
      <c r="Q6147" t="s">
        <v>97</v>
      </c>
      <c r="R6147" s="6">
        <f>_xlfn.XLOOKUP(CleanedData[[#This Row],[Product]],'02_Lookup_Tables'!$A$2:$A$126,'02_Lookup_Tables'!$B$2:$B$126)</f>
        <v>1011.68</v>
      </c>
      <c r="S6147" t="str">
        <f>VLOOKUP(CleanedData[[#This Row],[Product]],'02_Lookup_Tables'!$H$2:$I$126,2,FALSE)</f>
        <v>Accessories</v>
      </c>
      <c r="T6147" t="str">
        <f>VLOOKUP(CleanedData[[#This Row],[Province]],'02_Lookup_Tables'!$D$2:$E$10,2, FALSE)</f>
        <v>Northern Region</v>
      </c>
      <c r="U6147" t="str" cm="1">
        <f t="array" ref="U6147">_xlfn.IFS(CleanedData[[#This Row],[Purchase Amount]]&lt;500,"Low",
CleanedData[[#This Row],[Purchase Amount]]&lt;5000,"Medium",
TRUE,"High")</f>
        <v>Medium</v>
      </c>
      <c r="V6147" t="str">
        <f>TEXT(CleanedData[[#This Row],[Date]],"mmmm")</f>
        <v>September</v>
      </c>
      <c r="W6147" t="str">
        <f>"Q"&amp;ROUNDUP(MONTH(CleanedData[[#This Row],[Date]])/3,0)</f>
        <v>Q3</v>
      </c>
      <c r="X6147" t="str">
        <f>IF(CleanedData[[#This Row],[Purchase Amount]]&gt;=5000,"Yes","No")</f>
        <v>No</v>
      </c>
      <c r="Y6147">
        <f>IF(CleanedData[[#This Row],[Recommend]]="Yes",1,0)</f>
        <v>1</v>
      </c>
      <c r="Z6147" s="6">
        <f>CleanedData[[#This Row],[Purchase Amount]]*0.15</f>
        <v>151.75199999999998</v>
      </c>
      <c r="AA6147" s="6">
        <f>CleanedData[[#This Row],[Purchase Amount]]*1.15</f>
        <v>1163.4319999999998</v>
      </c>
    </row>
    <row r="6148" spans="1:27" x14ac:dyDescent="0.3">
      <c r="A6148">
        <v>7444</v>
      </c>
      <c r="B6148" t="s">
        <v>6373</v>
      </c>
      <c r="C6148" s="1">
        <v>45849</v>
      </c>
      <c r="D6148">
        <v>59</v>
      </c>
      <c r="E6148" t="s">
        <v>52</v>
      </c>
      <c r="F6148" t="s">
        <v>61</v>
      </c>
      <c r="G6148" t="s">
        <v>144</v>
      </c>
      <c r="H6148">
        <v>4</v>
      </c>
      <c r="I6148" t="s">
        <v>45</v>
      </c>
      <c r="J6148" t="s">
        <v>69</v>
      </c>
      <c r="K6148" t="s">
        <v>64</v>
      </c>
      <c r="L6148" t="s">
        <v>42</v>
      </c>
      <c r="M6148" t="s">
        <v>46</v>
      </c>
      <c r="N6148" t="s">
        <v>96</v>
      </c>
      <c r="O6148" t="s">
        <v>89</v>
      </c>
      <c r="P6148" t="s">
        <v>70</v>
      </c>
      <c r="Q6148" t="s">
        <v>50</v>
      </c>
      <c r="R6148" s="6">
        <f>_xlfn.XLOOKUP(CleanedData[[#This Row],[Product]],'02_Lookup_Tables'!$A$2:$A$126,'02_Lookup_Tables'!$B$2:$B$126)</f>
        <v>4455.18</v>
      </c>
      <c r="S6148" t="str">
        <f>VLOOKUP(CleanedData[[#This Row],[Product]],'02_Lookup_Tables'!$H$2:$I$126,2,FALSE)</f>
        <v>Sports &amp; Outdoors</v>
      </c>
      <c r="T6148" t="str">
        <f>VLOOKUP(CleanedData[[#This Row],[Province]],'02_Lookup_Tables'!$D$2:$E$10,2, FALSE)</f>
        <v>Southern Region</v>
      </c>
      <c r="U6148" t="str" cm="1">
        <f t="array" ref="U6148">_xlfn.IFS(CleanedData[[#This Row],[Purchase Amount]]&lt;500,"Low",
CleanedData[[#This Row],[Purchase Amount]]&lt;5000,"Medium",
TRUE,"High")</f>
        <v>Medium</v>
      </c>
      <c r="V6148" t="str">
        <f>TEXT(CleanedData[[#This Row],[Date]],"mmmm")</f>
        <v>July</v>
      </c>
      <c r="W6148" t="str">
        <f>"Q"&amp;ROUNDUP(MONTH(CleanedData[[#This Row],[Date]])/3,0)</f>
        <v>Q3</v>
      </c>
      <c r="X6148" t="str">
        <f>IF(CleanedData[[#This Row],[Purchase Amount]]&gt;=5000,"Yes","No")</f>
        <v>No</v>
      </c>
      <c r="Y6148">
        <f>IF(CleanedData[[#This Row],[Recommend]]="Yes",1,0)</f>
        <v>1</v>
      </c>
      <c r="Z6148" s="6">
        <f>CleanedData[[#This Row],[Purchase Amount]]*0.15</f>
        <v>668.27700000000004</v>
      </c>
      <c r="AA6148" s="6">
        <f>CleanedData[[#This Row],[Purchase Amount]]*1.15</f>
        <v>5123.4570000000003</v>
      </c>
    </row>
    <row r="6149" spans="1:27" x14ac:dyDescent="0.3">
      <c r="A6149">
        <v>7447</v>
      </c>
      <c r="B6149" t="s">
        <v>6374</v>
      </c>
      <c r="C6149" s="1">
        <v>45295</v>
      </c>
      <c r="D6149">
        <v>69</v>
      </c>
      <c r="E6149" t="s">
        <v>60</v>
      </c>
      <c r="F6149" t="s">
        <v>125</v>
      </c>
      <c r="G6149" t="s">
        <v>84</v>
      </c>
      <c r="H6149">
        <v>1</v>
      </c>
      <c r="I6149" t="s">
        <v>45</v>
      </c>
      <c r="J6149" t="s">
        <v>74</v>
      </c>
      <c r="K6149" t="s">
        <v>44</v>
      </c>
      <c r="L6149" t="s">
        <v>42</v>
      </c>
      <c r="M6149" t="s">
        <v>92</v>
      </c>
      <c r="N6149" t="s">
        <v>80</v>
      </c>
      <c r="O6149" t="s">
        <v>89</v>
      </c>
      <c r="P6149" t="s">
        <v>49</v>
      </c>
      <c r="Q6149" t="s">
        <v>97</v>
      </c>
      <c r="R6149" s="6">
        <f>_xlfn.XLOOKUP(CleanedData[[#This Row],[Product]],'02_Lookup_Tables'!$A$2:$A$126,'02_Lookup_Tables'!$B$2:$B$126)</f>
        <v>1158.56</v>
      </c>
      <c r="S6149" t="str">
        <f>VLOOKUP(CleanedData[[#This Row],[Product]],'02_Lookup_Tables'!$H$2:$I$126,2,FALSE)</f>
        <v>Toys &amp; Games</v>
      </c>
      <c r="T6149" t="str">
        <f>VLOOKUP(CleanedData[[#This Row],[Province]],'02_Lookup_Tables'!$D$2:$E$10,2, FALSE)</f>
        <v>Western Region</v>
      </c>
      <c r="U6149" t="str" cm="1">
        <f t="array" ref="U6149">_xlfn.IFS(CleanedData[[#This Row],[Purchase Amount]]&lt;500,"Low",
CleanedData[[#This Row],[Purchase Amount]]&lt;5000,"Medium",
TRUE,"High")</f>
        <v>Medium</v>
      </c>
      <c r="V6149" t="str">
        <f>TEXT(CleanedData[[#This Row],[Date]],"mmmm")</f>
        <v>January</v>
      </c>
      <c r="W6149" t="str">
        <f>"Q"&amp;ROUNDUP(MONTH(CleanedData[[#This Row],[Date]])/3,0)</f>
        <v>Q1</v>
      </c>
      <c r="X6149" t="str">
        <f>IF(CleanedData[[#This Row],[Purchase Amount]]&gt;=5000,"Yes","No")</f>
        <v>No</v>
      </c>
      <c r="Y6149">
        <f>IF(CleanedData[[#This Row],[Recommend]]="Yes",1,0)</f>
        <v>1</v>
      </c>
      <c r="Z6149" s="6">
        <f>CleanedData[[#This Row],[Purchase Amount]]*0.15</f>
        <v>173.78399999999999</v>
      </c>
      <c r="AA6149" s="6">
        <f>CleanedData[[#This Row],[Purchase Amount]]*1.15</f>
        <v>1332.3439999999998</v>
      </c>
    </row>
    <row r="6150" spans="1:27" x14ac:dyDescent="0.3">
      <c r="A6150">
        <v>7448</v>
      </c>
      <c r="B6150" t="s">
        <v>6375</v>
      </c>
      <c r="C6150" s="1">
        <v>45350</v>
      </c>
      <c r="D6150">
        <v>63</v>
      </c>
      <c r="E6150" t="s">
        <v>52</v>
      </c>
      <c r="F6150" t="s">
        <v>40</v>
      </c>
      <c r="G6150" t="s">
        <v>359</v>
      </c>
      <c r="H6150">
        <v>5</v>
      </c>
      <c r="I6150" t="s">
        <v>42</v>
      </c>
      <c r="J6150" t="s">
        <v>43</v>
      </c>
      <c r="K6150" t="s">
        <v>44</v>
      </c>
      <c r="L6150" t="s">
        <v>42</v>
      </c>
      <c r="M6150" t="s">
        <v>92</v>
      </c>
      <c r="N6150" t="s">
        <v>57</v>
      </c>
      <c r="O6150" t="s">
        <v>89</v>
      </c>
      <c r="P6150" t="s">
        <v>70</v>
      </c>
      <c r="Q6150" t="s">
        <v>50</v>
      </c>
      <c r="R6150" s="6">
        <f>_xlfn.XLOOKUP(CleanedData[[#This Row],[Product]],'02_Lookup_Tables'!$A$2:$A$126,'02_Lookup_Tables'!$B$2:$B$126)</f>
        <v>34.200000000000003</v>
      </c>
      <c r="S6150" t="str">
        <f>VLOOKUP(CleanedData[[#This Row],[Product]],'02_Lookup_Tables'!$H$2:$I$126,2,FALSE)</f>
        <v>Food</v>
      </c>
      <c r="T6150" t="str">
        <f>VLOOKUP(CleanedData[[#This Row],[Province]],'02_Lookup_Tables'!$D$2:$E$10,2, FALSE)</f>
        <v>Northern Region</v>
      </c>
      <c r="U6150" t="str" cm="1">
        <f t="array" ref="U6150">_xlfn.IFS(CleanedData[[#This Row],[Purchase Amount]]&lt;500,"Low",
CleanedData[[#This Row],[Purchase Amount]]&lt;5000,"Medium",
TRUE,"High")</f>
        <v>Low</v>
      </c>
      <c r="V6150" t="str">
        <f>TEXT(CleanedData[[#This Row],[Date]],"mmmm")</f>
        <v>February</v>
      </c>
      <c r="W6150" t="str">
        <f>"Q"&amp;ROUNDUP(MONTH(CleanedData[[#This Row],[Date]])/3,0)</f>
        <v>Q1</v>
      </c>
      <c r="X6150" t="str">
        <f>IF(CleanedData[[#This Row],[Purchase Amount]]&gt;=5000,"Yes","No")</f>
        <v>No</v>
      </c>
      <c r="Y6150">
        <f>IF(CleanedData[[#This Row],[Recommend]]="Yes",1,0)</f>
        <v>0</v>
      </c>
      <c r="Z6150" s="6">
        <f>CleanedData[[#This Row],[Purchase Amount]]*0.15</f>
        <v>5.13</v>
      </c>
      <c r="AA6150" s="6">
        <f>CleanedData[[#This Row],[Purchase Amount]]*1.15</f>
        <v>39.33</v>
      </c>
    </row>
    <row r="6151" spans="1:27" x14ac:dyDescent="0.3">
      <c r="A6151">
        <v>7449</v>
      </c>
      <c r="B6151" t="s">
        <v>6376</v>
      </c>
      <c r="C6151" s="1">
        <v>45810</v>
      </c>
      <c r="D6151">
        <v>42</v>
      </c>
      <c r="E6151" t="s">
        <v>39</v>
      </c>
      <c r="F6151" t="s">
        <v>68</v>
      </c>
      <c r="G6151" t="s">
        <v>205</v>
      </c>
      <c r="H6151">
        <v>1</v>
      </c>
      <c r="I6151" t="s">
        <v>42</v>
      </c>
      <c r="J6151" t="s">
        <v>63</v>
      </c>
      <c r="K6151" t="s">
        <v>44</v>
      </c>
      <c r="L6151" t="s">
        <v>45</v>
      </c>
      <c r="M6151" t="s">
        <v>46</v>
      </c>
      <c r="N6151" t="s">
        <v>80</v>
      </c>
      <c r="O6151" t="s">
        <v>89</v>
      </c>
      <c r="P6151" t="s">
        <v>49</v>
      </c>
      <c r="Q6151" t="s">
        <v>81</v>
      </c>
      <c r="R6151" s="6">
        <f>_xlfn.XLOOKUP(CleanedData[[#This Row],[Product]],'02_Lookup_Tables'!$A$2:$A$126,'02_Lookup_Tables'!$B$2:$B$126)</f>
        <v>139.72999999999999</v>
      </c>
      <c r="S6151" t="str">
        <f>VLOOKUP(CleanedData[[#This Row],[Product]],'02_Lookup_Tables'!$H$2:$I$126,2,FALSE)</f>
        <v>Beauty &amp; Personal Care</v>
      </c>
      <c r="T6151" t="str">
        <f>VLOOKUP(CleanedData[[#This Row],[Province]],'02_Lookup_Tables'!$D$2:$E$10,2, FALSE)</f>
        <v>Northern Region</v>
      </c>
      <c r="U6151" t="str" cm="1">
        <f t="array" ref="U6151">_xlfn.IFS(CleanedData[[#This Row],[Purchase Amount]]&lt;500,"Low",
CleanedData[[#This Row],[Purchase Amount]]&lt;5000,"Medium",
TRUE,"High")</f>
        <v>Low</v>
      </c>
      <c r="V6151" t="str">
        <f>TEXT(CleanedData[[#This Row],[Date]],"mmmm")</f>
        <v>June</v>
      </c>
      <c r="W6151" t="str">
        <f>"Q"&amp;ROUNDUP(MONTH(CleanedData[[#This Row],[Date]])/3,0)</f>
        <v>Q2</v>
      </c>
      <c r="X6151" t="str">
        <f>IF(CleanedData[[#This Row],[Purchase Amount]]&gt;=5000,"Yes","No")</f>
        <v>No</v>
      </c>
      <c r="Y6151">
        <f>IF(CleanedData[[#This Row],[Recommend]]="Yes",1,0)</f>
        <v>0</v>
      </c>
      <c r="Z6151" s="6">
        <f>CleanedData[[#This Row],[Purchase Amount]]*0.15</f>
        <v>20.959499999999998</v>
      </c>
      <c r="AA6151" s="6">
        <f>CleanedData[[#This Row],[Purchase Amount]]*1.15</f>
        <v>160.68949999999998</v>
      </c>
    </row>
    <row r="6152" spans="1:27" x14ac:dyDescent="0.3">
      <c r="A6152">
        <v>7451</v>
      </c>
      <c r="B6152" t="s">
        <v>6377</v>
      </c>
      <c r="C6152" s="1">
        <v>45855</v>
      </c>
      <c r="D6152">
        <v>36</v>
      </c>
      <c r="E6152" t="s">
        <v>52</v>
      </c>
      <c r="F6152" t="s">
        <v>125</v>
      </c>
      <c r="G6152" t="s">
        <v>216</v>
      </c>
      <c r="H6152">
        <v>3</v>
      </c>
      <c r="I6152" t="s">
        <v>45</v>
      </c>
      <c r="J6152" t="s">
        <v>74</v>
      </c>
      <c r="K6152" t="s">
        <v>44</v>
      </c>
      <c r="L6152" t="s">
        <v>42</v>
      </c>
      <c r="M6152" t="s">
        <v>75</v>
      </c>
      <c r="N6152" t="s">
        <v>48</v>
      </c>
      <c r="O6152" t="s">
        <v>89</v>
      </c>
      <c r="P6152" t="s">
        <v>49</v>
      </c>
      <c r="Q6152" t="s">
        <v>81</v>
      </c>
      <c r="R6152" s="6">
        <f>_xlfn.XLOOKUP(CleanedData[[#This Row],[Product]],'02_Lookup_Tables'!$A$2:$A$126,'02_Lookup_Tables'!$B$2:$B$126)</f>
        <v>929.55</v>
      </c>
      <c r="S6152" t="str">
        <f>VLOOKUP(CleanedData[[#This Row],[Product]],'02_Lookup_Tables'!$H$2:$I$126,2,FALSE)</f>
        <v>Accessories</v>
      </c>
      <c r="T6152" t="str">
        <f>VLOOKUP(CleanedData[[#This Row],[Province]],'02_Lookup_Tables'!$D$2:$E$10,2, FALSE)</f>
        <v>Western Region</v>
      </c>
      <c r="U6152" t="str" cm="1">
        <f t="array" ref="U6152">_xlfn.IFS(CleanedData[[#This Row],[Purchase Amount]]&lt;500,"Low",
CleanedData[[#This Row],[Purchase Amount]]&lt;5000,"Medium",
TRUE,"High")</f>
        <v>Medium</v>
      </c>
      <c r="V6152" t="str">
        <f>TEXT(CleanedData[[#This Row],[Date]],"mmmm")</f>
        <v>July</v>
      </c>
      <c r="W6152" t="str">
        <f>"Q"&amp;ROUNDUP(MONTH(CleanedData[[#This Row],[Date]])/3,0)</f>
        <v>Q3</v>
      </c>
      <c r="X6152" t="str">
        <f>IF(CleanedData[[#This Row],[Purchase Amount]]&gt;=5000,"Yes","No")</f>
        <v>No</v>
      </c>
      <c r="Y6152">
        <f>IF(CleanedData[[#This Row],[Recommend]]="Yes",1,0)</f>
        <v>1</v>
      </c>
      <c r="Z6152" s="6">
        <f>CleanedData[[#This Row],[Purchase Amount]]*0.15</f>
        <v>139.43249999999998</v>
      </c>
      <c r="AA6152" s="6">
        <f>CleanedData[[#This Row],[Purchase Amount]]*1.15</f>
        <v>1068.9824999999998</v>
      </c>
    </row>
    <row r="6153" spans="1:27" x14ac:dyDescent="0.3">
      <c r="A6153">
        <v>7452</v>
      </c>
      <c r="B6153" t="s">
        <v>6378</v>
      </c>
      <c r="C6153" s="1">
        <v>45959</v>
      </c>
      <c r="D6153">
        <v>21</v>
      </c>
      <c r="E6153" t="s">
        <v>52</v>
      </c>
      <c r="F6153" t="s">
        <v>125</v>
      </c>
      <c r="G6153" t="s">
        <v>122</v>
      </c>
      <c r="H6153">
        <v>2</v>
      </c>
      <c r="I6153" t="s">
        <v>45</v>
      </c>
      <c r="J6153" t="s">
        <v>69</v>
      </c>
      <c r="K6153" t="s">
        <v>64</v>
      </c>
      <c r="L6153" t="s">
        <v>42</v>
      </c>
      <c r="M6153" t="s">
        <v>180</v>
      </c>
      <c r="N6153" t="s">
        <v>47</v>
      </c>
      <c r="O6153" t="s">
        <v>89</v>
      </c>
      <c r="P6153" t="s">
        <v>49</v>
      </c>
      <c r="Q6153" t="s">
        <v>66</v>
      </c>
      <c r="R6153" s="6">
        <f>_xlfn.XLOOKUP(CleanedData[[#This Row],[Product]],'02_Lookup_Tables'!$A$2:$A$126,'02_Lookup_Tables'!$B$2:$B$126)</f>
        <v>1712.08</v>
      </c>
      <c r="S6153" t="str">
        <f>VLOOKUP(CleanedData[[#This Row],[Product]],'02_Lookup_Tables'!$H$2:$I$126,2,FALSE)</f>
        <v>Home &amp; Living</v>
      </c>
      <c r="T6153" t="str">
        <f>VLOOKUP(CleanedData[[#This Row],[Province]],'02_Lookup_Tables'!$D$2:$E$10,2, FALSE)</f>
        <v>Western Region</v>
      </c>
      <c r="U6153" t="str" cm="1">
        <f t="array" ref="U6153">_xlfn.IFS(CleanedData[[#This Row],[Purchase Amount]]&lt;500,"Low",
CleanedData[[#This Row],[Purchase Amount]]&lt;5000,"Medium",
TRUE,"High")</f>
        <v>Medium</v>
      </c>
      <c r="V6153" t="str">
        <f>TEXT(CleanedData[[#This Row],[Date]],"mmmm")</f>
        <v>October</v>
      </c>
      <c r="W6153" t="str">
        <f>"Q"&amp;ROUNDUP(MONTH(CleanedData[[#This Row],[Date]])/3,0)</f>
        <v>Q4</v>
      </c>
      <c r="X6153" t="str">
        <f>IF(CleanedData[[#This Row],[Purchase Amount]]&gt;=5000,"Yes","No")</f>
        <v>No</v>
      </c>
      <c r="Y6153">
        <f>IF(CleanedData[[#This Row],[Recommend]]="Yes",1,0)</f>
        <v>1</v>
      </c>
      <c r="Z6153" s="6">
        <f>CleanedData[[#This Row],[Purchase Amount]]*0.15</f>
        <v>256.81199999999995</v>
      </c>
      <c r="AA6153" s="6">
        <f>CleanedData[[#This Row],[Purchase Amount]]*1.15</f>
        <v>1968.8919999999998</v>
      </c>
    </row>
    <row r="6154" spans="1:27" x14ac:dyDescent="0.3">
      <c r="A6154">
        <v>7454</v>
      </c>
      <c r="B6154" t="s">
        <v>6379</v>
      </c>
      <c r="C6154" s="1">
        <v>45367</v>
      </c>
      <c r="D6154">
        <v>37</v>
      </c>
      <c r="E6154" t="s">
        <v>52</v>
      </c>
      <c r="F6154" t="s">
        <v>61</v>
      </c>
      <c r="G6154" t="s">
        <v>345</v>
      </c>
      <c r="H6154">
        <v>3</v>
      </c>
      <c r="I6154" t="s">
        <v>42</v>
      </c>
      <c r="J6154" t="s">
        <v>43</v>
      </c>
      <c r="K6154" t="s">
        <v>64</v>
      </c>
      <c r="L6154" t="s">
        <v>42</v>
      </c>
      <c r="M6154" t="s">
        <v>236</v>
      </c>
      <c r="N6154" t="s">
        <v>48</v>
      </c>
      <c r="O6154" t="s">
        <v>89</v>
      </c>
      <c r="P6154" t="s">
        <v>49</v>
      </c>
      <c r="Q6154" t="s">
        <v>81</v>
      </c>
      <c r="R6154" s="6">
        <f>_xlfn.XLOOKUP(CleanedData[[#This Row],[Product]],'02_Lookup_Tables'!$A$2:$A$126,'02_Lookup_Tables'!$B$2:$B$126)</f>
        <v>574.49</v>
      </c>
      <c r="S6154" t="str">
        <f>VLOOKUP(CleanedData[[#This Row],[Product]],'02_Lookup_Tables'!$H$2:$I$126,2,FALSE)</f>
        <v>Toys &amp; Games</v>
      </c>
      <c r="T6154" t="str">
        <f>VLOOKUP(CleanedData[[#This Row],[Province]],'02_Lookup_Tables'!$D$2:$E$10,2, FALSE)</f>
        <v>Southern Region</v>
      </c>
      <c r="U6154" t="str" cm="1">
        <f t="array" ref="U6154">_xlfn.IFS(CleanedData[[#This Row],[Purchase Amount]]&lt;500,"Low",
CleanedData[[#This Row],[Purchase Amount]]&lt;5000,"Medium",
TRUE,"High")</f>
        <v>Medium</v>
      </c>
      <c r="V6154" t="str">
        <f>TEXT(CleanedData[[#This Row],[Date]],"mmmm")</f>
        <v>March</v>
      </c>
      <c r="W6154" t="str">
        <f>"Q"&amp;ROUNDUP(MONTH(CleanedData[[#This Row],[Date]])/3,0)</f>
        <v>Q1</v>
      </c>
      <c r="X6154" t="str">
        <f>IF(CleanedData[[#This Row],[Purchase Amount]]&gt;=5000,"Yes","No")</f>
        <v>No</v>
      </c>
      <c r="Y6154">
        <f>IF(CleanedData[[#This Row],[Recommend]]="Yes",1,0)</f>
        <v>0</v>
      </c>
      <c r="Z6154" s="6">
        <f>CleanedData[[#This Row],[Purchase Amount]]*0.15</f>
        <v>86.173500000000004</v>
      </c>
      <c r="AA6154" s="6">
        <f>CleanedData[[#This Row],[Purchase Amount]]*1.15</f>
        <v>660.6635</v>
      </c>
    </row>
    <row r="6155" spans="1:27" x14ac:dyDescent="0.3">
      <c r="A6155">
        <v>7455</v>
      </c>
      <c r="B6155" t="s">
        <v>6380</v>
      </c>
      <c r="C6155" s="1">
        <v>45879</v>
      </c>
      <c r="D6155">
        <v>37</v>
      </c>
      <c r="E6155" t="s">
        <v>52</v>
      </c>
      <c r="F6155" t="s">
        <v>77</v>
      </c>
      <c r="G6155" t="s">
        <v>53</v>
      </c>
      <c r="H6155">
        <v>3</v>
      </c>
      <c r="I6155" t="s">
        <v>45</v>
      </c>
      <c r="J6155" t="s">
        <v>43</v>
      </c>
      <c r="K6155" t="s">
        <v>44</v>
      </c>
      <c r="L6155" t="s">
        <v>45</v>
      </c>
      <c r="M6155" t="s">
        <v>184</v>
      </c>
      <c r="N6155" t="s">
        <v>48</v>
      </c>
      <c r="O6155" t="s">
        <v>148</v>
      </c>
      <c r="P6155" t="s">
        <v>49</v>
      </c>
      <c r="Q6155" t="s">
        <v>81</v>
      </c>
      <c r="R6155" s="6">
        <f>_xlfn.XLOOKUP(CleanedData[[#This Row],[Product]],'02_Lookup_Tables'!$A$2:$A$126,'02_Lookup_Tables'!$B$2:$B$126)</f>
        <v>444.38</v>
      </c>
      <c r="S6155" t="str">
        <f>VLOOKUP(CleanedData[[#This Row],[Product]],'02_Lookup_Tables'!$H$2:$I$126,2,FALSE)</f>
        <v>Beauty &amp; Personal Care</v>
      </c>
      <c r="T6155" t="str">
        <f>VLOOKUP(CleanedData[[#This Row],[Province]],'02_Lookup_Tables'!$D$2:$E$10,2, FALSE)</f>
        <v>Central Region</v>
      </c>
      <c r="U6155" t="str" cm="1">
        <f t="array" ref="U6155">_xlfn.IFS(CleanedData[[#This Row],[Purchase Amount]]&lt;500,"Low",
CleanedData[[#This Row],[Purchase Amount]]&lt;5000,"Medium",
TRUE,"High")</f>
        <v>Low</v>
      </c>
      <c r="V6155" t="str">
        <f>TEXT(CleanedData[[#This Row],[Date]],"mmmm")</f>
        <v>August</v>
      </c>
      <c r="W6155" t="str">
        <f>"Q"&amp;ROUNDUP(MONTH(CleanedData[[#This Row],[Date]])/3,0)</f>
        <v>Q3</v>
      </c>
      <c r="X6155" t="str">
        <f>IF(CleanedData[[#This Row],[Purchase Amount]]&gt;=5000,"Yes","No")</f>
        <v>No</v>
      </c>
      <c r="Y6155">
        <f>IF(CleanedData[[#This Row],[Recommend]]="Yes",1,0)</f>
        <v>1</v>
      </c>
      <c r="Z6155" s="6">
        <f>CleanedData[[#This Row],[Purchase Amount]]*0.15</f>
        <v>66.656999999999996</v>
      </c>
      <c r="AA6155" s="6">
        <f>CleanedData[[#This Row],[Purchase Amount]]*1.15</f>
        <v>511.03699999999998</v>
      </c>
    </row>
    <row r="6156" spans="1:27" x14ac:dyDescent="0.3">
      <c r="A6156">
        <v>7457</v>
      </c>
      <c r="B6156" t="s">
        <v>6381</v>
      </c>
      <c r="C6156" s="1">
        <v>45459</v>
      </c>
      <c r="D6156">
        <v>69</v>
      </c>
      <c r="E6156" t="s">
        <v>52</v>
      </c>
      <c r="F6156" t="s">
        <v>40</v>
      </c>
      <c r="G6156" t="s">
        <v>296</v>
      </c>
      <c r="H6156">
        <v>2</v>
      </c>
      <c r="I6156" t="s">
        <v>42</v>
      </c>
      <c r="J6156" t="s">
        <v>69</v>
      </c>
      <c r="K6156" t="s">
        <v>44</v>
      </c>
      <c r="L6156" t="s">
        <v>45</v>
      </c>
      <c r="M6156" t="s">
        <v>140</v>
      </c>
      <c r="N6156" t="s">
        <v>47</v>
      </c>
      <c r="O6156" t="s">
        <v>148</v>
      </c>
      <c r="P6156" t="s">
        <v>70</v>
      </c>
      <c r="Q6156" t="s">
        <v>97</v>
      </c>
      <c r="R6156" s="6">
        <f>_xlfn.XLOOKUP(CleanedData[[#This Row],[Product]],'02_Lookup_Tables'!$A$2:$A$126,'02_Lookup_Tables'!$B$2:$B$126)</f>
        <v>657.5</v>
      </c>
      <c r="S6156" t="str">
        <f>VLOOKUP(CleanedData[[#This Row],[Product]],'02_Lookup_Tables'!$H$2:$I$126,2,FALSE)</f>
        <v>Home Devices</v>
      </c>
      <c r="T6156" t="str">
        <f>VLOOKUP(CleanedData[[#This Row],[Province]],'02_Lookup_Tables'!$D$2:$E$10,2, FALSE)</f>
        <v>Northern Region</v>
      </c>
      <c r="U6156" t="str" cm="1">
        <f t="array" ref="U6156">_xlfn.IFS(CleanedData[[#This Row],[Purchase Amount]]&lt;500,"Low",
CleanedData[[#This Row],[Purchase Amount]]&lt;5000,"Medium",
TRUE,"High")</f>
        <v>Medium</v>
      </c>
      <c r="V6156" t="str">
        <f>TEXT(CleanedData[[#This Row],[Date]],"mmmm")</f>
        <v>June</v>
      </c>
      <c r="W6156" t="str">
        <f>"Q"&amp;ROUNDUP(MONTH(CleanedData[[#This Row],[Date]])/3,0)</f>
        <v>Q2</v>
      </c>
      <c r="X6156" t="str">
        <f>IF(CleanedData[[#This Row],[Purchase Amount]]&gt;=5000,"Yes","No")</f>
        <v>No</v>
      </c>
      <c r="Y6156">
        <f>IF(CleanedData[[#This Row],[Recommend]]="Yes",1,0)</f>
        <v>0</v>
      </c>
      <c r="Z6156" s="6">
        <f>CleanedData[[#This Row],[Purchase Amount]]*0.15</f>
        <v>98.625</v>
      </c>
      <c r="AA6156" s="6">
        <f>CleanedData[[#This Row],[Purchase Amount]]*1.15</f>
        <v>756.12499999999989</v>
      </c>
    </row>
    <row r="6157" spans="1:27" x14ac:dyDescent="0.3">
      <c r="A6157">
        <v>7459</v>
      </c>
      <c r="B6157" t="s">
        <v>6382</v>
      </c>
      <c r="C6157" s="1">
        <v>45986</v>
      </c>
      <c r="D6157">
        <v>43</v>
      </c>
      <c r="E6157" t="s">
        <v>60</v>
      </c>
      <c r="F6157" t="s">
        <v>83</v>
      </c>
      <c r="G6157" t="s">
        <v>53</v>
      </c>
      <c r="H6157">
        <v>5</v>
      </c>
      <c r="I6157" t="s">
        <v>45</v>
      </c>
      <c r="J6157" t="s">
        <v>74</v>
      </c>
      <c r="K6157" t="s">
        <v>55</v>
      </c>
      <c r="L6157" t="s">
        <v>45</v>
      </c>
      <c r="M6157" t="s">
        <v>151</v>
      </c>
      <c r="N6157" t="s">
        <v>57</v>
      </c>
      <c r="O6157" t="s">
        <v>89</v>
      </c>
      <c r="P6157" t="s">
        <v>70</v>
      </c>
      <c r="Q6157" t="s">
        <v>81</v>
      </c>
      <c r="R6157" s="6">
        <f>_xlfn.XLOOKUP(CleanedData[[#This Row],[Product]],'02_Lookup_Tables'!$A$2:$A$126,'02_Lookup_Tables'!$B$2:$B$126)</f>
        <v>444.38</v>
      </c>
      <c r="S6157" t="str">
        <f>VLOOKUP(CleanedData[[#This Row],[Product]],'02_Lookup_Tables'!$H$2:$I$126,2,FALSE)</f>
        <v>Beauty &amp; Personal Care</v>
      </c>
      <c r="T6157" t="str">
        <f>VLOOKUP(CleanedData[[#This Row],[Province]],'02_Lookup_Tables'!$D$2:$E$10,2, FALSE)</f>
        <v>Western Region</v>
      </c>
      <c r="U6157" t="str" cm="1">
        <f t="array" ref="U6157">_xlfn.IFS(CleanedData[[#This Row],[Purchase Amount]]&lt;500,"Low",
CleanedData[[#This Row],[Purchase Amount]]&lt;5000,"Medium",
TRUE,"High")</f>
        <v>Low</v>
      </c>
      <c r="V6157" t="str">
        <f>TEXT(CleanedData[[#This Row],[Date]],"mmmm")</f>
        <v>November</v>
      </c>
      <c r="W6157" t="str">
        <f>"Q"&amp;ROUNDUP(MONTH(CleanedData[[#This Row],[Date]])/3,0)</f>
        <v>Q4</v>
      </c>
      <c r="X6157" t="str">
        <f>IF(CleanedData[[#This Row],[Purchase Amount]]&gt;=5000,"Yes","No")</f>
        <v>No</v>
      </c>
      <c r="Y6157">
        <f>IF(CleanedData[[#This Row],[Recommend]]="Yes",1,0)</f>
        <v>1</v>
      </c>
      <c r="Z6157" s="6">
        <f>CleanedData[[#This Row],[Purchase Amount]]*0.15</f>
        <v>66.656999999999996</v>
      </c>
      <c r="AA6157" s="6">
        <f>CleanedData[[#This Row],[Purchase Amount]]*1.15</f>
        <v>511.03699999999998</v>
      </c>
    </row>
    <row r="6158" spans="1:27" x14ac:dyDescent="0.3">
      <c r="A6158">
        <v>7460</v>
      </c>
      <c r="B6158" t="s">
        <v>6383</v>
      </c>
      <c r="C6158" s="1">
        <v>45924</v>
      </c>
      <c r="E6158" t="s">
        <v>60</v>
      </c>
      <c r="F6158" t="s">
        <v>40</v>
      </c>
      <c r="G6158" t="s">
        <v>460</v>
      </c>
      <c r="H6158">
        <v>3</v>
      </c>
      <c r="I6158" t="s">
        <v>42</v>
      </c>
      <c r="J6158" t="s">
        <v>43</v>
      </c>
      <c r="K6158" t="s">
        <v>55</v>
      </c>
      <c r="L6158" t="s">
        <v>42</v>
      </c>
      <c r="M6158" t="s">
        <v>208</v>
      </c>
      <c r="N6158" t="s">
        <v>48</v>
      </c>
      <c r="O6158" t="s">
        <v>89</v>
      </c>
      <c r="P6158" t="s">
        <v>49</v>
      </c>
      <c r="Q6158" t="s">
        <v>166</v>
      </c>
      <c r="R6158" s="6">
        <f>_xlfn.XLOOKUP(CleanedData[[#This Row],[Product]],'02_Lookup_Tables'!$A$2:$A$126,'02_Lookup_Tables'!$B$2:$B$126)</f>
        <v>880.49</v>
      </c>
      <c r="S6158" t="str">
        <f>VLOOKUP(CleanedData[[#This Row],[Product]],'02_Lookup_Tables'!$H$2:$I$126,2,FALSE)</f>
        <v>Home Devices</v>
      </c>
      <c r="T6158" t="str">
        <f>VLOOKUP(CleanedData[[#This Row],[Province]],'02_Lookup_Tables'!$D$2:$E$10,2, FALSE)</f>
        <v>Northern Region</v>
      </c>
      <c r="U6158" t="str" cm="1">
        <f t="array" ref="U6158">_xlfn.IFS(CleanedData[[#This Row],[Purchase Amount]]&lt;500,"Low",
CleanedData[[#This Row],[Purchase Amount]]&lt;5000,"Medium",
TRUE,"High")</f>
        <v>Medium</v>
      </c>
      <c r="V6158" t="str">
        <f>TEXT(CleanedData[[#This Row],[Date]],"mmmm")</f>
        <v>September</v>
      </c>
      <c r="W6158" t="str">
        <f>"Q"&amp;ROUNDUP(MONTH(CleanedData[[#This Row],[Date]])/3,0)</f>
        <v>Q3</v>
      </c>
      <c r="X6158" t="str">
        <f>IF(CleanedData[[#This Row],[Purchase Amount]]&gt;=5000,"Yes","No")</f>
        <v>No</v>
      </c>
      <c r="Y6158">
        <f>IF(CleanedData[[#This Row],[Recommend]]="Yes",1,0)</f>
        <v>0</v>
      </c>
      <c r="Z6158" s="6">
        <f>CleanedData[[#This Row],[Purchase Amount]]*0.15</f>
        <v>132.0735</v>
      </c>
      <c r="AA6158" s="6">
        <f>CleanedData[[#This Row],[Purchase Amount]]*1.15</f>
        <v>1012.5635</v>
      </c>
    </row>
    <row r="6159" spans="1:27" x14ac:dyDescent="0.3">
      <c r="A6159">
        <v>7461</v>
      </c>
      <c r="B6159" t="s">
        <v>6384</v>
      </c>
      <c r="C6159" s="1">
        <v>45683</v>
      </c>
      <c r="D6159">
        <v>49</v>
      </c>
      <c r="E6159" t="s">
        <v>39</v>
      </c>
      <c r="F6159" t="s">
        <v>130</v>
      </c>
      <c r="G6159" t="s">
        <v>223</v>
      </c>
      <c r="H6159">
        <v>2</v>
      </c>
      <c r="I6159" t="s">
        <v>42</v>
      </c>
      <c r="J6159" t="s">
        <v>74</v>
      </c>
      <c r="K6159" t="s">
        <v>55</v>
      </c>
      <c r="L6159" t="s">
        <v>42</v>
      </c>
      <c r="N6159" t="s">
        <v>47</v>
      </c>
      <c r="O6159" t="s">
        <v>134</v>
      </c>
      <c r="P6159" t="s">
        <v>8646</v>
      </c>
      <c r="Q6159" t="s">
        <v>93</v>
      </c>
      <c r="R6159" s="6">
        <f>_xlfn.XLOOKUP(CleanedData[[#This Row],[Product]],'02_Lookup_Tables'!$A$2:$A$126,'02_Lookup_Tables'!$B$2:$B$126)</f>
        <v>209.53</v>
      </c>
      <c r="S6159" t="str">
        <f>VLOOKUP(CleanedData[[#This Row],[Product]],'02_Lookup_Tables'!$H$2:$I$126,2,FALSE)</f>
        <v>Food</v>
      </c>
      <c r="T6159" t="str">
        <f>VLOOKUP(CleanedData[[#This Row],[Province]],'02_Lookup_Tables'!$D$2:$E$10,2, FALSE)</f>
        <v>Eastern Region</v>
      </c>
      <c r="U6159" t="str" cm="1">
        <f t="array" ref="U6159">_xlfn.IFS(CleanedData[[#This Row],[Purchase Amount]]&lt;500,"Low",
CleanedData[[#This Row],[Purchase Amount]]&lt;5000,"Medium",
TRUE,"High")</f>
        <v>Low</v>
      </c>
      <c r="V6159" t="str">
        <f>TEXT(CleanedData[[#This Row],[Date]],"mmmm")</f>
        <v>January</v>
      </c>
      <c r="W6159" t="str">
        <f>"Q"&amp;ROUNDUP(MONTH(CleanedData[[#This Row],[Date]])/3,0)</f>
        <v>Q1</v>
      </c>
      <c r="X6159" t="str">
        <f>IF(CleanedData[[#This Row],[Purchase Amount]]&gt;=5000,"Yes","No")</f>
        <v>No</v>
      </c>
      <c r="Y6159">
        <f>IF(CleanedData[[#This Row],[Recommend]]="Yes",1,0)</f>
        <v>0</v>
      </c>
      <c r="Z6159" s="6">
        <f>CleanedData[[#This Row],[Purchase Amount]]*0.15</f>
        <v>31.429499999999997</v>
      </c>
      <c r="AA6159" s="6">
        <f>CleanedData[[#This Row],[Purchase Amount]]*1.15</f>
        <v>240.95949999999999</v>
      </c>
    </row>
    <row r="6160" spans="1:27" x14ac:dyDescent="0.3">
      <c r="A6160">
        <v>7462</v>
      </c>
      <c r="B6160" t="s">
        <v>6385</v>
      </c>
      <c r="C6160" s="1">
        <v>45461</v>
      </c>
      <c r="D6160">
        <v>43</v>
      </c>
      <c r="E6160" t="s">
        <v>60</v>
      </c>
      <c r="F6160" t="s">
        <v>61</v>
      </c>
      <c r="G6160" t="s">
        <v>258</v>
      </c>
      <c r="H6160">
        <v>4</v>
      </c>
      <c r="I6160" t="s">
        <v>42</v>
      </c>
      <c r="J6160" t="s">
        <v>43</v>
      </c>
      <c r="K6160" t="s">
        <v>55</v>
      </c>
      <c r="L6160" t="s">
        <v>42</v>
      </c>
      <c r="M6160" t="s">
        <v>184</v>
      </c>
      <c r="N6160" t="s">
        <v>96</v>
      </c>
      <c r="O6160" t="s">
        <v>148</v>
      </c>
      <c r="P6160" t="s">
        <v>49</v>
      </c>
      <c r="Q6160" t="s">
        <v>81</v>
      </c>
      <c r="R6160" s="6">
        <f>_xlfn.XLOOKUP(CleanedData[[#This Row],[Product]],'02_Lookup_Tables'!$A$2:$A$126,'02_Lookup_Tables'!$B$2:$B$126)</f>
        <v>768.34</v>
      </c>
      <c r="S6160" t="str">
        <f>VLOOKUP(CleanedData[[#This Row],[Product]],'02_Lookup_Tables'!$H$2:$I$126,2,FALSE)</f>
        <v>Home &amp; Living</v>
      </c>
      <c r="T6160" t="str">
        <f>VLOOKUP(CleanedData[[#This Row],[Province]],'02_Lookup_Tables'!$D$2:$E$10,2, FALSE)</f>
        <v>Southern Region</v>
      </c>
      <c r="U6160" t="str" cm="1">
        <f t="array" ref="U6160">_xlfn.IFS(CleanedData[[#This Row],[Purchase Amount]]&lt;500,"Low",
CleanedData[[#This Row],[Purchase Amount]]&lt;5000,"Medium",
TRUE,"High")</f>
        <v>Medium</v>
      </c>
      <c r="V6160" t="str">
        <f>TEXT(CleanedData[[#This Row],[Date]],"mmmm")</f>
        <v>June</v>
      </c>
      <c r="W6160" t="str">
        <f>"Q"&amp;ROUNDUP(MONTH(CleanedData[[#This Row],[Date]])/3,0)</f>
        <v>Q2</v>
      </c>
      <c r="X6160" t="str">
        <f>IF(CleanedData[[#This Row],[Purchase Amount]]&gt;=5000,"Yes","No")</f>
        <v>No</v>
      </c>
      <c r="Y6160">
        <f>IF(CleanedData[[#This Row],[Recommend]]="Yes",1,0)</f>
        <v>0</v>
      </c>
      <c r="Z6160" s="6">
        <f>CleanedData[[#This Row],[Purchase Amount]]*0.15</f>
        <v>115.251</v>
      </c>
      <c r="AA6160" s="6">
        <f>CleanedData[[#This Row],[Purchase Amount]]*1.15</f>
        <v>883.59100000000001</v>
      </c>
    </row>
    <row r="6161" spans="1:27" x14ac:dyDescent="0.3">
      <c r="A6161">
        <v>7463</v>
      </c>
      <c r="B6161" t="s">
        <v>6386</v>
      </c>
      <c r="C6161" s="1">
        <v>45774</v>
      </c>
      <c r="D6161">
        <v>50</v>
      </c>
      <c r="E6161" t="s">
        <v>52</v>
      </c>
      <c r="F6161" t="s">
        <v>72</v>
      </c>
      <c r="G6161" t="s">
        <v>102</v>
      </c>
      <c r="H6161">
        <v>4</v>
      </c>
      <c r="I6161" t="s">
        <v>42</v>
      </c>
      <c r="J6161" t="s">
        <v>43</v>
      </c>
      <c r="K6161" t="s">
        <v>44</v>
      </c>
      <c r="L6161" t="s">
        <v>45</v>
      </c>
      <c r="M6161" t="s">
        <v>46</v>
      </c>
      <c r="N6161" t="s">
        <v>96</v>
      </c>
      <c r="O6161" t="s">
        <v>89</v>
      </c>
      <c r="P6161" t="s">
        <v>70</v>
      </c>
      <c r="Q6161" t="s">
        <v>93</v>
      </c>
      <c r="R6161" s="6">
        <f>_xlfn.XLOOKUP(CleanedData[[#This Row],[Product]],'02_Lookup_Tables'!$A$2:$A$126,'02_Lookup_Tables'!$B$2:$B$126)</f>
        <v>276.82</v>
      </c>
      <c r="S6161" t="str">
        <f>VLOOKUP(CleanedData[[#This Row],[Product]],'02_Lookup_Tables'!$H$2:$I$126,2,FALSE)</f>
        <v>Home &amp; Living</v>
      </c>
      <c r="T6161" t="str">
        <f>VLOOKUP(CleanedData[[#This Row],[Province]],'02_Lookup_Tables'!$D$2:$E$10,2, FALSE)</f>
        <v>Central Region</v>
      </c>
      <c r="U6161" t="str" cm="1">
        <f t="array" ref="U6161">_xlfn.IFS(CleanedData[[#This Row],[Purchase Amount]]&lt;500,"Low",
CleanedData[[#This Row],[Purchase Amount]]&lt;5000,"Medium",
TRUE,"High")</f>
        <v>Low</v>
      </c>
      <c r="V6161" t="str">
        <f>TEXT(CleanedData[[#This Row],[Date]],"mmmm")</f>
        <v>April</v>
      </c>
      <c r="W6161" t="str">
        <f>"Q"&amp;ROUNDUP(MONTH(CleanedData[[#This Row],[Date]])/3,0)</f>
        <v>Q2</v>
      </c>
      <c r="X6161" t="str">
        <f>IF(CleanedData[[#This Row],[Purchase Amount]]&gt;=5000,"Yes","No")</f>
        <v>No</v>
      </c>
      <c r="Y6161">
        <f>IF(CleanedData[[#This Row],[Recommend]]="Yes",1,0)</f>
        <v>0</v>
      </c>
      <c r="Z6161" s="6">
        <f>CleanedData[[#This Row],[Purchase Amount]]*0.15</f>
        <v>41.522999999999996</v>
      </c>
      <c r="AA6161" s="6">
        <f>CleanedData[[#This Row],[Purchase Amount]]*1.15</f>
        <v>318.34299999999996</v>
      </c>
    </row>
    <row r="6162" spans="1:27" x14ac:dyDescent="0.3">
      <c r="A6162">
        <v>7464</v>
      </c>
      <c r="B6162" t="s">
        <v>6387</v>
      </c>
      <c r="C6162" s="1">
        <v>45305</v>
      </c>
      <c r="D6162">
        <v>34</v>
      </c>
      <c r="E6162" t="s">
        <v>52</v>
      </c>
      <c r="F6162" t="s">
        <v>125</v>
      </c>
      <c r="G6162" t="s">
        <v>53</v>
      </c>
      <c r="H6162">
        <v>4</v>
      </c>
      <c r="I6162" t="s">
        <v>45</v>
      </c>
      <c r="J6162" t="s">
        <v>74</v>
      </c>
      <c r="K6162" t="s">
        <v>64</v>
      </c>
      <c r="L6162" t="s">
        <v>45</v>
      </c>
      <c r="M6162" t="s">
        <v>165</v>
      </c>
      <c r="N6162" t="s">
        <v>96</v>
      </c>
      <c r="O6162" t="s">
        <v>89</v>
      </c>
      <c r="P6162" t="s">
        <v>70</v>
      </c>
      <c r="Q6162" t="s">
        <v>58</v>
      </c>
      <c r="R6162" s="6">
        <f>_xlfn.XLOOKUP(CleanedData[[#This Row],[Product]],'02_Lookup_Tables'!$A$2:$A$126,'02_Lookup_Tables'!$B$2:$B$126)</f>
        <v>444.38</v>
      </c>
      <c r="S6162" t="str">
        <f>VLOOKUP(CleanedData[[#This Row],[Product]],'02_Lookup_Tables'!$H$2:$I$126,2,FALSE)</f>
        <v>Beauty &amp; Personal Care</v>
      </c>
      <c r="T6162" t="str">
        <f>VLOOKUP(CleanedData[[#This Row],[Province]],'02_Lookup_Tables'!$D$2:$E$10,2, FALSE)</f>
        <v>Western Region</v>
      </c>
      <c r="U6162" t="str" cm="1">
        <f t="array" ref="U6162">_xlfn.IFS(CleanedData[[#This Row],[Purchase Amount]]&lt;500,"Low",
CleanedData[[#This Row],[Purchase Amount]]&lt;5000,"Medium",
TRUE,"High")</f>
        <v>Low</v>
      </c>
      <c r="V6162" t="str">
        <f>TEXT(CleanedData[[#This Row],[Date]],"mmmm")</f>
        <v>January</v>
      </c>
      <c r="W6162" t="str">
        <f>"Q"&amp;ROUNDUP(MONTH(CleanedData[[#This Row],[Date]])/3,0)</f>
        <v>Q1</v>
      </c>
      <c r="X6162" t="str">
        <f>IF(CleanedData[[#This Row],[Purchase Amount]]&gt;=5000,"Yes","No")</f>
        <v>No</v>
      </c>
      <c r="Y6162">
        <f>IF(CleanedData[[#This Row],[Recommend]]="Yes",1,0)</f>
        <v>1</v>
      </c>
      <c r="Z6162" s="6">
        <f>CleanedData[[#This Row],[Purchase Amount]]*0.15</f>
        <v>66.656999999999996</v>
      </c>
      <c r="AA6162" s="6">
        <f>CleanedData[[#This Row],[Purchase Amount]]*1.15</f>
        <v>511.03699999999998</v>
      </c>
    </row>
    <row r="6163" spans="1:27" x14ac:dyDescent="0.3">
      <c r="A6163">
        <v>7465</v>
      </c>
      <c r="B6163" t="s">
        <v>6388</v>
      </c>
      <c r="C6163" s="1">
        <v>45475</v>
      </c>
      <c r="D6163">
        <v>50</v>
      </c>
      <c r="E6163" t="s">
        <v>60</v>
      </c>
      <c r="F6163" t="s">
        <v>72</v>
      </c>
      <c r="G6163" t="s">
        <v>116</v>
      </c>
      <c r="H6163">
        <v>4</v>
      </c>
      <c r="I6163" t="s">
        <v>42</v>
      </c>
      <c r="J6163" t="s">
        <v>63</v>
      </c>
      <c r="K6163" t="s">
        <v>55</v>
      </c>
      <c r="L6163" t="s">
        <v>42</v>
      </c>
      <c r="M6163" t="s">
        <v>106</v>
      </c>
      <c r="N6163" t="s">
        <v>96</v>
      </c>
      <c r="O6163" t="s">
        <v>148</v>
      </c>
      <c r="P6163" t="s">
        <v>49</v>
      </c>
      <c r="Q6163" t="s">
        <v>93</v>
      </c>
      <c r="R6163" s="6">
        <f>_xlfn.XLOOKUP(CleanedData[[#This Row],[Product]],'02_Lookup_Tables'!$A$2:$A$126,'02_Lookup_Tables'!$B$2:$B$126)</f>
        <v>869.65</v>
      </c>
      <c r="S6163" t="str">
        <f>VLOOKUP(CleanedData[[#This Row],[Product]],'02_Lookup_Tables'!$H$2:$I$126,2,FALSE)</f>
        <v>Toys &amp; Games</v>
      </c>
      <c r="T6163" t="str">
        <f>VLOOKUP(CleanedData[[#This Row],[Province]],'02_Lookup_Tables'!$D$2:$E$10,2, FALSE)</f>
        <v>Central Region</v>
      </c>
      <c r="U6163" t="str" cm="1">
        <f t="array" ref="U6163">_xlfn.IFS(CleanedData[[#This Row],[Purchase Amount]]&lt;500,"Low",
CleanedData[[#This Row],[Purchase Amount]]&lt;5000,"Medium",
TRUE,"High")</f>
        <v>Medium</v>
      </c>
      <c r="V6163" t="str">
        <f>TEXT(CleanedData[[#This Row],[Date]],"mmmm")</f>
        <v>July</v>
      </c>
      <c r="W6163" t="str">
        <f>"Q"&amp;ROUNDUP(MONTH(CleanedData[[#This Row],[Date]])/3,0)</f>
        <v>Q3</v>
      </c>
      <c r="X6163" t="str">
        <f>IF(CleanedData[[#This Row],[Purchase Amount]]&gt;=5000,"Yes","No")</f>
        <v>No</v>
      </c>
      <c r="Y6163">
        <f>IF(CleanedData[[#This Row],[Recommend]]="Yes",1,0)</f>
        <v>0</v>
      </c>
      <c r="Z6163" s="6">
        <f>CleanedData[[#This Row],[Purchase Amount]]*0.15</f>
        <v>130.44749999999999</v>
      </c>
      <c r="AA6163" s="6">
        <f>CleanedData[[#This Row],[Purchase Amount]]*1.15</f>
        <v>1000.0974999999999</v>
      </c>
    </row>
    <row r="6164" spans="1:27" x14ac:dyDescent="0.3">
      <c r="A6164">
        <v>7466</v>
      </c>
      <c r="B6164" t="s">
        <v>6389</v>
      </c>
      <c r="C6164" s="1">
        <v>45663</v>
      </c>
      <c r="D6164">
        <v>71</v>
      </c>
      <c r="E6164" t="s">
        <v>52</v>
      </c>
      <c r="F6164" t="s">
        <v>83</v>
      </c>
      <c r="G6164" t="s">
        <v>374</v>
      </c>
      <c r="H6164">
        <v>4</v>
      </c>
      <c r="I6164" t="s">
        <v>42</v>
      </c>
      <c r="J6164" t="s">
        <v>43</v>
      </c>
      <c r="K6164" t="s">
        <v>64</v>
      </c>
      <c r="L6164" t="s">
        <v>45</v>
      </c>
      <c r="M6164" t="s">
        <v>208</v>
      </c>
      <c r="N6164" t="s">
        <v>96</v>
      </c>
      <c r="O6164" t="s">
        <v>89</v>
      </c>
      <c r="P6164" t="s">
        <v>70</v>
      </c>
      <c r="Q6164" t="s">
        <v>97</v>
      </c>
      <c r="R6164" s="6">
        <f>_xlfn.XLOOKUP(CleanedData[[#This Row],[Product]],'02_Lookup_Tables'!$A$2:$A$126,'02_Lookup_Tables'!$B$2:$B$126)</f>
        <v>2906.97</v>
      </c>
      <c r="S6164" t="str">
        <f>VLOOKUP(CleanedData[[#This Row],[Product]],'02_Lookup_Tables'!$H$2:$I$126,2,FALSE)</f>
        <v>Home &amp; Living</v>
      </c>
      <c r="T6164" t="str">
        <f>VLOOKUP(CleanedData[[#This Row],[Province]],'02_Lookup_Tables'!$D$2:$E$10,2, FALSE)</f>
        <v>Western Region</v>
      </c>
      <c r="U6164" t="str" cm="1">
        <f t="array" ref="U6164">_xlfn.IFS(CleanedData[[#This Row],[Purchase Amount]]&lt;500,"Low",
CleanedData[[#This Row],[Purchase Amount]]&lt;5000,"Medium",
TRUE,"High")</f>
        <v>Medium</v>
      </c>
      <c r="V6164" t="str">
        <f>TEXT(CleanedData[[#This Row],[Date]],"mmmm")</f>
        <v>January</v>
      </c>
      <c r="W6164" t="str">
        <f>"Q"&amp;ROUNDUP(MONTH(CleanedData[[#This Row],[Date]])/3,0)</f>
        <v>Q1</v>
      </c>
      <c r="X6164" t="str">
        <f>IF(CleanedData[[#This Row],[Purchase Amount]]&gt;=5000,"Yes","No")</f>
        <v>No</v>
      </c>
      <c r="Y6164">
        <f>IF(CleanedData[[#This Row],[Recommend]]="Yes",1,0)</f>
        <v>0</v>
      </c>
      <c r="Z6164" s="6">
        <f>CleanedData[[#This Row],[Purchase Amount]]*0.15</f>
        <v>436.04549999999995</v>
      </c>
      <c r="AA6164" s="6">
        <f>CleanedData[[#This Row],[Purchase Amount]]*1.15</f>
        <v>3343.0154999999995</v>
      </c>
    </row>
    <row r="6165" spans="1:27" x14ac:dyDescent="0.3">
      <c r="A6165">
        <v>7467</v>
      </c>
      <c r="B6165" t="s">
        <v>6390</v>
      </c>
      <c r="C6165" s="1">
        <v>45929</v>
      </c>
      <c r="D6165">
        <v>77</v>
      </c>
      <c r="E6165" t="s">
        <v>60</v>
      </c>
      <c r="F6165" t="s">
        <v>130</v>
      </c>
      <c r="G6165" t="s">
        <v>102</v>
      </c>
      <c r="H6165">
        <v>2</v>
      </c>
      <c r="I6165" t="s">
        <v>42</v>
      </c>
      <c r="J6165" t="s">
        <v>43</v>
      </c>
      <c r="K6165" t="s">
        <v>64</v>
      </c>
      <c r="L6165" t="s">
        <v>42</v>
      </c>
      <c r="M6165" t="s">
        <v>112</v>
      </c>
      <c r="N6165" t="s">
        <v>47</v>
      </c>
      <c r="O6165" t="s">
        <v>48</v>
      </c>
      <c r="P6165" t="s">
        <v>49</v>
      </c>
      <c r="Q6165" t="s">
        <v>97</v>
      </c>
      <c r="R6165" s="6">
        <f>_xlfn.XLOOKUP(CleanedData[[#This Row],[Product]],'02_Lookup_Tables'!$A$2:$A$126,'02_Lookup_Tables'!$B$2:$B$126)</f>
        <v>276.82</v>
      </c>
      <c r="S6165" t="str">
        <f>VLOOKUP(CleanedData[[#This Row],[Product]],'02_Lookup_Tables'!$H$2:$I$126,2,FALSE)</f>
        <v>Home &amp; Living</v>
      </c>
      <c r="T6165" t="str">
        <f>VLOOKUP(CleanedData[[#This Row],[Province]],'02_Lookup_Tables'!$D$2:$E$10,2, FALSE)</f>
        <v>Eastern Region</v>
      </c>
      <c r="U6165" t="str" cm="1">
        <f t="array" ref="U6165">_xlfn.IFS(CleanedData[[#This Row],[Purchase Amount]]&lt;500,"Low",
CleanedData[[#This Row],[Purchase Amount]]&lt;5000,"Medium",
TRUE,"High")</f>
        <v>Low</v>
      </c>
      <c r="V6165" t="str">
        <f>TEXT(CleanedData[[#This Row],[Date]],"mmmm")</f>
        <v>September</v>
      </c>
      <c r="W6165" t="str">
        <f>"Q"&amp;ROUNDUP(MONTH(CleanedData[[#This Row],[Date]])/3,0)</f>
        <v>Q3</v>
      </c>
      <c r="X6165" t="str">
        <f>IF(CleanedData[[#This Row],[Purchase Amount]]&gt;=5000,"Yes","No")</f>
        <v>No</v>
      </c>
      <c r="Y6165">
        <f>IF(CleanedData[[#This Row],[Recommend]]="Yes",1,0)</f>
        <v>0</v>
      </c>
      <c r="Z6165" s="6">
        <f>CleanedData[[#This Row],[Purchase Amount]]*0.15</f>
        <v>41.522999999999996</v>
      </c>
      <c r="AA6165" s="6">
        <f>CleanedData[[#This Row],[Purchase Amount]]*1.15</f>
        <v>318.34299999999996</v>
      </c>
    </row>
    <row r="6166" spans="1:27" x14ac:dyDescent="0.3">
      <c r="A6166">
        <v>7468</v>
      </c>
      <c r="B6166" t="s">
        <v>6391</v>
      </c>
      <c r="C6166" s="1">
        <v>45908</v>
      </c>
      <c r="D6166">
        <v>68</v>
      </c>
      <c r="E6166" t="s">
        <v>52</v>
      </c>
      <c r="F6166" t="s">
        <v>72</v>
      </c>
      <c r="G6166" t="s">
        <v>225</v>
      </c>
      <c r="H6166">
        <v>1</v>
      </c>
      <c r="I6166" t="s">
        <v>42</v>
      </c>
      <c r="J6166" t="s">
        <v>74</v>
      </c>
      <c r="K6166" t="s">
        <v>55</v>
      </c>
      <c r="L6166" t="s">
        <v>45</v>
      </c>
      <c r="M6166" t="s">
        <v>180</v>
      </c>
      <c r="N6166" t="s">
        <v>80</v>
      </c>
      <c r="O6166" t="s">
        <v>89</v>
      </c>
      <c r="P6166" t="s">
        <v>49</v>
      </c>
      <c r="Q6166" t="s">
        <v>97</v>
      </c>
      <c r="R6166" s="6">
        <f>_xlfn.XLOOKUP(CleanedData[[#This Row],[Product]],'02_Lookup_Tables'!$A$2:$A$126,'02_Lookup_Tables'!$B$2:$B$126)</f>
        <v>1094.3699999999999</v>
      </c>
      <c r="S6166" t="str">
        <f>VLOOKUP(CleanedData[[#This Row],[Product]],'02_Lookup_Tables'!$H$2:$I$126,2,FALSE)</f>
        <v>Apparel</v>
      </c>
      <c r="T6166" t="str">
        <f>VLOOKUP(CleanedData[[#This Row],[Province]],'02_Lookup_Tables'!$D$2:$E$10,2, FALSE)</f>
        <v>Central Region</v>
      </c>
      <c r="U6166" t="str" cm="1">
        <f t="array" ref="U6166">_xlfn.IFS(CleanedData[[#This Row],[Purchase Amount]]&lt;500,"Low",
CleanedData[[#This Row],[Purchase Amount]]&lt;5000,"Medium",
TRUE,"High")</f>
        <v>Medium</v>
      </c>
      <c r="V6166" t="str">
        <f>TEXT(CleanedData[[#This Row],[Date]],"mmmm")</f>
        <v>September</v>
      </c>
      <c r="W6166" t="str">
        <f>"Q"&amp;ROUNDUP(MONTH(CleanedData[[#This Row],[Date]])/3,0)</f>
        <v>Q3</v>
      </c>
      <c r="X6166" t="str">
        <f>IF(CleanedData[[#This Row],[Purchase Amount]]&gt;=5000,"Yes","No")</f>
        <v>No</v>
      </c>
      <c r="Y6166">
        <f>IF(CleanedData[[#This Row],[Recommend]]="Yes",1,0)</f>
        <v>0</v>
      </c>
      <c r="Z6166" s="6">
        <f>CleanedData[[#This Row],[Purchase Amount]]*0.15</f>
        <v>164.15549999999999</v>
      </c>
      <c r="AA6166" s="6">
        <f>CleanedData[[#This Row],[Purchase Amount]]*1.15</f>
        <v>1258.5254999999997</v>
      </c>
    </row>
    <row r="6167" spans="1:27" x14ac:dyDescent="0.3">
      <c r="A6167">
        <v>7469</v>
      </c>
      <c r="B6167" t="s">
        <v>6392</v>
      </c>
      <c r="C6167" s="1">
        <v>45997</v>
      </c>
      <c r="E6167" t="s">
        <v>60</v>
      </c>
      <c r="F6167" t="s">
        <v>61</v>
      </c>
      <c r="G6167" t="s">
        <v>198</v>
      </c>
      <c r="H6167">
        <v>3</v>
      </c>
      <c r="I6167" t="s">
        <v>45</v>
      </c>
      <c r="J6167" t="s">
        <v>74</v>
      </c>
      <c r="K6167" t="s">
        <v>55</v>
      </c>
      <c r="L6167" t="s">
        <v>42</v>
      </c>
      <c r="M6167" t="s">
        <v>208</v>
      </c>
      <c r="N6167" t="s">
        <v>48</v>
      </c>
      <c r="O6167" t="s">
        <v>89</v>
      </c>
      <c r="P6167" t="s">
        <v>49</v>
      </c>
      <c r="Q6167" t="s">
        <v>166</v>
      </c>
      <c r="R6167" s="6">
        <f>_xlfn.XLOOKUP(CleanedData[[#This Row],[Product]],'02_Lookup_Tables'!$A$2:$A$126,'02_Lookup_Tables'!$B$2:$B$126)</f>
        <v>2099.4</v>
      </c>
      <c r="S6167" t="str">
        <f>VLOOKUP(CleanedData[[#This Row],[Product]],'02_Lookup_Tables'!$H$2:$I$126,2,FALSE)</f>
        <v>Sports &amp; Outdoors</v>
      </c>
      <c r="T6167" t="str">
        <f>VLOOKUP(CleanedData[[#This Row],[Province]],'02_Lookup_Tables'!$D$2:$E$10,2, FALSE)</f>
        <v>Southern Region</v>
      </c>
      <c r="U6167" t="str" cm="1">
        <f t="array" ref="U6167">_xlfn.IFS(CleanedData[[#This Row],[Purchase Amount]]&lt;500,"Low",
CleanedData[[#This Row],[Purchase Amount]]&lt;5000,"Medium",
TRUE,"High")</f>
        <v>Medium</v>
      </c>
      <c r="V6167" t="str">
        <f>TEXT(CleanedData[[#This Row],[Date]],"mmmm")</f>
        <v>December</v>
      </c>
      <c r="W6167" t="str">
        <f>"Q"&amp;ROUNDUP(MONTH(CleanedData[[#This Row],[Date]])/3,0)</f>
        <v>Q4</v>
      </c>
      <c r="X6167" t="str">
        <f>IF(CleanedData[[#This Row],[Purchase Amount]]&gt;=5000,"Yes","No")</f>
        <v>No</v>
      </c>
      <c r="Y6167">
        <f>IF(CleanedData[[#This Row],[Recommend]]="Yes",1,0)</f>
        <v>1</v>
      </c>
      <c r="Z6167" s="6">
        <f>CleanedData[[#This Row],[Purchase Amount]]*0.15</f>
        <v>314.91000000000003</v>
      </c>
      <c r="AA6167" s="6">
        <f>CleanedData[[#This Row],[Purchase Amount]]*1.15</f>
        <v>2414.31</v>
      </c>
    </row>
    <row r="6168" spans="1:27" x14ac:dyDescent="0.3">
      <c r="A6168">
        <v>7470</v>
      </c>
      <c r="B6168" t="s">
        <v>6393</v>
      </c>
      <c r="C6168" s="1">
        <v>45758</v>
      </c>
      <c r="D6168">
        <v>68</v>
      </c>
      <c r="E6168" t="s">
        <v>52</v>
      </c>
      <c r="F6168" t="s">
        <v>125</v>
      </c>
      <c r="G6168" t="s">
        <v>109</v>
      </c>
      <c r="H6168">
        <v>3</v>
      </c>
      <c r="I6168" t="s">
        <v>42</v>
      </c>
      <c r="J6168" t="s">
        <v>69</v>
      </c>
      <c r="K6168" t="s">
        <v>44</v>
      </c>
      <c r="L6168" t="s">
        <v>45</v>
      </c>
      <c r="M6168" t="s">
        <v>165</v>
      </c>
      <c r="N6168" t="s">
        <v>48</v>
      </c>
      <c r="O6168" t="s">
        <v>89</v>
      </c>
      <c r="P6168" t="s">
        <v>49</v>
      </c>
      <c r="Q6168" t="s">
        <v>97</v>
      </c>
      <c r="R6168" s="6">
        <f>_xlfn.XLOOKUP(CleanedData[[#This Row],[Product]],'02_Lookup_Tables'!$A$2:$A$126,'02_Lookup_Tables'!$B$2:$B$126)</f>
        <v>228.08</v>
      </c>
      <c r="S6168" t="str">
        <f>VLOOKUP(CleanedData[[#This Row],[Product]],'02_Lookup_Tables'!$H$2:$I$126,2,FALSE)</f>
        <v>Apparel</v>
      </c>
      <c r="T6168" t="str">
        <f>VLOOKUP(CleanedData[[#This Row],[Province]],'02_Lookup_Tables'!$D$2:$E$10,2, FALSE)</f>
        <v>Western Region</v>
      </c>
      <c r="U6168" t="str" cm="1">
        <f t="array" ref="U6168">_xlfn.IFS(CleanedData[[#This Row],[Purchase Amount]]&lt;500,"Low",
CleanedData[[#This Row],[Purchase Amount]]&lt;5000,"Medium",
TRUE,"High")</f>
        <v>Low</v>
      </c>
      <c r="V6168" t="str">
        <f>TEXT(CleanedData[[#This Row],[Date]],"mmmm")</f>
        <v>April</v>
      </c>
      <c r="W6168" t="str">
        <f>"Q"&amp;ROUNDUP(MONTH(CleanedData[[#This Row],[Date]])/3,0)</f>
        <v>Q2</v>
      </c>
      <c r="X6168" t="str">
        <f>IF(CleanedData[[#This Row],[Purchase Amount]]&gt;=5000,"Yes","No")</f>
        <v>No</v>
      </c>
      <c r="Y6168">
        <f>IF(CleanedData[[#This Row],[Recommend]]="Yes",1,0)</f>
        <v>0</v>
      </c>
      <c r="Z6168" s="6">
        <f>CleanedData[[#This Row],[Purchase Amount]]*0.15</f>
        <v>34.212000000000003</v>
      </c>
      <c r="AA6168" s="6">
        <f>CleanedData[[#This Row],[Purchase Amount]]*1.15</f>
        <v>262.29199999999997</v>
      </c>
    </row>
    <row r="6169" spans="1:27" x14ac:dyDescent="0.3">
      <c r="A6169">
        <v>7471</v>
      </c>
      <c r="B6169" t="s">
        <v>6394</v>
      </c>
      <c r="C6169" s="1">
        <v>45416</v>
      </c>
      <c r="D6169">
        <v>75</v>
      </c>
      <c r="E6169" t="s">
        <v>60</v>
      </c>
      <c r="F6169" t="s">
        <v>72</v>
      </c>
      <c r="G6169" t="s">
        <v>338</v>
      </c>
      <c r="H6169">
        <v>2</v>
      </c>
      <c r="I6169" t="s">
        <v>45</v>
      </c>
      <c r="J6169" t="s">
        <v>74</v>
      </c>
      <c r="K6169" t="s">
        <v>44</v>
      </c>
      <c r="L6169" t="s">
        <v>42</v>
      </c>
      <c r="M6169" t="s">
        <v>79</v>
      </c>
      <c r="N6169" t="s">
        <v>47</v>
      </c>
      <c r="O6169" t="s">
        <v>89</v>
      </c>
      <c r="P6169" t="s">
        <v>49</v>
      </c>
      <c r="Q6169" t="s">
        <v>97</v>
      </c>
      <c r="R6169" s="6">
        <f>_xlfn.XLOOKUP(CleanedData[[#This Row],[Product]],'02_Lookup_Tables'!$A$2:$A$126,'02_Lookup_Tables'!$B$2:$B$126)</f>
        <v>5258.73</v>
      </c>
      <c r="S6169" t="str">
        <f>VLOOKUP(CleanedData[[#This Row],[Product]],'02_Lookup_Tables'!$H$2:$I$126,2,FALSE)</f>
        <v>Sports &amp; Outdoors</v>
      </c>
      <c r="T6169" t="str">
        <f>VLOOKUP(CleanedData[[#This Row],[Province]],'02_Lookup_Tables'!$D$2:$E$10,2, FALSE)</f>
        <v>Central Region</v>
      </c>
      <c r="U6169" t="str" cm="1">
        <f t="array" ref="U6169">_xlfn.IFS(CleanedData[[#This Row],[Purchase Amount]]&lt;500,"Low",
CleanedData[[#This Row],[Purchase Amount]]&lt;5000,"Medium",
TRUE,"High")</f>
        <v>High</v>
      </c>
      <c r="V6169" t="str">
        <f>TEXT(CleanedData[[#This Row],[Date]],"mmmm")</f>
        <v>May</v>
      </c>
      <c r="W6169" t="str">
        <f>"Q"&amp;ROUNDUP(MONTH(CleanedData[[#This Row],[Date]])/3,0)</f>
        <v>Q2</v>
      </c>
      <c r="X6169" t="str">
        <f>IF(CleanedData[[#This Row],[Purchase Amount]]&gt;=5000,"Yes","No")</f>
        <v>Yes</v>
      </c>
      <c r="Y6169">
        <f>IF(CleanedData[[#This Row],[Recommend]]="Yes",1,0)</f>
        <v>1</v>
      </c>
      <c r="Z6169" s="6">
        <f>CleanedData[[#This Row],[Purchase Amount]]*0.15</f>
        <v>788.80949999999996</v>
      </c>
      <c r="AA6169" s="6">
        <f>CleanedData[[#This Row],[Purchase Amount]]*1.15</f>
        <v>6047.539499999999</v>
      </c>
    </row>
    <row r="6170" spans="1:27" x14ac:dyDescent="0.3">
      <c r="A6170">
        <v>7472</v>
      </c>
      <c r="B6170" t="s">
        <v>6395</v>
      </c>
      <c r="C6170" s="1">
        <v>45874</v>
      </c>
      <c r="D6170">
        <v>20</v>
      </c>
      <c r="E6170" t="s">
        <v>60</v>
      </c>
      <c r="F6170" t="s">
        <v>130</v>
      </c>
      <c r="G6170" t="s">
        <v>472</v>
      </c>
      <c r="H6170">
        <v>1</v>
      </c>
      <c r="I6170" t="s">
        <v>42</v>
      </c>
      <c r="J6170" t="s">
        <v>54</v>
      </c>
      <c r="K6170" t="s">
        <v>44</v>
      </c>
      <c r="L6170" t="s">
        <v>45</v>
      </c>
      <c r="M6170" t="s">
        <v>231</v>
      </c>
      <c r="N6170" t="s">
        <v>80</v>
      </c>
      <c r="O6170" t="s">
        <v>89</v>
      </c>
      <c r="P6170" t="s">
        <v>49</v>
      </c>
      <c r="Q6170" t="s">
        <v>66</v>
      </c>
      <c r="R6170" s="6">
        <f>_xlfn.XLOOKUP(CleanedData[[#This Row],[Product]],'02_Lookup_Tables'!$A$2:$A$126,'02_Lookup_Tables'!$B$2:$B$126)</f>
        <v>2216.12</v>
      </c>
      <c r="S6170" t="str">
        <f>VLOOKUP(CleanedData[[#This Row],[Product]],'02_Lookup_Tables'!$H$2:$I$126,2,FALSE)</f>
        <v>Beauty &amp; Personal Care</v>
      </c>
      <c r="T6170" t="str">
        <f>VLOOKUP(CleanedData[[#This Row],[Province]],'02_Lookup_Tables'!$D$2:$E$10,2, FALSE)</f>
        <v>Eastern Region</v>
      </c>
      <c r="U6170" t="str" cm="1">
        <f t="array" ref="U6170">_xlfn.IFS(CleanedData[[#This Row],[Purchase Amount]]&lt;500,"Low",
CleanedData[[#This Row],[Purchase Amount]]&lt;5000,"Medium",
TRUE,"High")</f>
        <v>Medium</v>
      </c>
      <c r="V6170" t="str">
        <f>TEXT(CleanedData[[#This Row],[Date]],"mmmm")</f>
        <v>August</v>
      </c>
      <c r="W6170" t="str">
        <f>"Q"&amp;ROUNDUP(MONTH(CleanedData[[#This Row],[Date]])/3,0)</f>
        <v>Q3</v>
      </c>
      <c r="X6170" t="str">
        <f>IF(CleanedData[[#This Row],[Purchase Amount]]&gt;=5000,"Yes","No")</f>
        <v>No</v>
      </c>
      <c r="Y6170">
        <f>IF(CleanedData[[#This Row],[Recommend]]="Yes",1,0)</f>
        <v>0</v>
      </c>
      <c r="Z6170" s="6">
        <f>CleanedData[[#This Row],[Purchase Amount]]*0.15</f>
        <v>332.41799999999995</v>
      </c>
      <c r="AA6170" s="6">
        <f>CleanedData[[#This Row],[Purchase Amount]]*1.15</f>
        <v>2548.5379999999996</v>
      </c>
    </row>
    <row r="6171" spans="1:27" x14ac:dyDescent="0.3">
      <c r="A6171">
        <v>7473</v>
      </c>
      <c r="B6171" t="s">
        <v>6396</v>
      </c>
      <c r="C6171" s="1">
        <v>45387</v>
      </c>
      <c r="D6171">
        <v>50</v>
      </c>
      <c r="E6171" t="s">
        <v>52</v>
      </c>
      <c r="F6171" t="s">
        <v>108</v>
      </c>
      <c r="G6171" t="s">
        <v>160</v>
      </c>
      <c r="H6171">
        <v>2</v>
      </c>
      <c r="I6171" t="s">
        <v>45</v>
      </c>
      <c r="J6171" t="s">
        <v>74</v>
      </c>
      <c r="K6171" t="s">
        <v>64</v>
      </c>
      <c r="L6171" t="s">
        <v>45</v>
      </c>
      <c r="M6171" t="s">
        <v>180</v>
      </c>
      <c r="N6171" t="s">
        <v>47</v>
      </c>
      <c r="O6171" t="s">
        <v>89</v>
      </c>
      <c r="P6171" t="s">
        <v>49</v>
      </c>
      <c r="Q6171" t="s">
        <v>93</v>
      </c>
      <c r="R6171" s="6">
        <f>_xlfn.XLOOKUP(CleanedData[[#This Row],[Product]],'02_Lookup_Tables'!$A$2:$A$126,'02_Lookup_Tables'!$B$2:$B$126)</f>
        <v>294.33</v>
      </c>
      <c r="S6171" t="str">
        <f>VLOOKUP(CleanedData[[#This Row],[Product]],'02_Lookup_Tables'!$H$2:$I$126,2,FALSE)</f>
        <v>Toys &amp; Games</v>
      </c>
      <c r="T6171" t="str">
        <f>VLOOKUP(CleanedData[[#This Row],[Province]],'02_Lookup_Tables'!$D$2:$E$10,2, FALSE)</f>
        <v>Gauteng Region</v>
      </c>
      <c r="U6171" t="str" cm="1">
        <f t="array" ref="U6171">_xlfn.IFS(CleanedData[[#This Row],[Purchase Amount]]&lt;500,"Low",
CleanedData[[#This Row],[Purchase Amount]]&lt;5000,"Medium",
TRUE,"High")</f>
        <v>Low</v>
      </c>
      <c r="V6171" t="str">
        <f>TEXT(CleanedData[[#This Row],[Date]],"mmmm")</f>
        <v>April</v>
      </c>
      <c r="W6171" t="str">
        <f>"Q"&amp;ROUNDUP(MONTH(CleanedData[[#This Row],[Date]])/3,0)</f>
        <v>Q2</v>
      </c>
      <c r="X6171" t="str">
        <f>IF(CleanedData[[#This Row],[Purchase Amount]]&gt;=5000,"Yes","No")</f>
        <v>No</v>
      </c>
      <c r="Y6171">
        <f>IF(CleanedData[[#This Row],[Recommend]]="Yes",1,0)</f>
        <v>1</v>
      </c>
      <c r="Z6171" s="6">
        <f>CleanedData[[#This Row],[Purchase Amount]]*0.15</f>
        <v>44.149499999999996</v>
      </c>
      <c r="AA6171" s="6">
        <f>CleanedData[[#This Row],[Purchase Amount]]*1.15</f>
        <v>338.47949999999997</v>
      </c>
    </row>
    <row r="6172" spans="1:27" x14ac:dyDescent="0.3">
      <c r="A6172">
        <v>7474</v>
      </c>
      <c r="B6172" t="s">
        <v>6397</v>
      </c>
      <c r="C6172" s="1">
        <v>45665</v>
      </c>
      <c r="D6172">
        <v>55</v>
      </c>
      <c r="E6172" t="s">
        <v>52</v>
      </c>
      <c r="F6172" t="s">
        <v>125</v>
      </c>
      <c r="G6172" t="s">
        <v>114</v>
      </c>
      <c r="H6172">
        <v>5</v>
      </c>
      <c r="I6172" t="s">
        <v>42</v>
      </c>
      <c r="J6172" t="s">
        <v>74</v>
      </c>
      <c r="K6172" t="s">
        <v>44</v>
      </c>
      <c r="L6172" t="s">
        <v>45</v>
      </c>
      <c r="M6172" t="s">
        <v>231</v>
      </c>
      <c r="N6172" t="s">
        <v>57</v>
      </c>
      <c r="O6172" t="s">
        <v>89</v>
      </c>
      <c r="P6172" t="s">
        <v>70</v>
      </c>
      <c r="Q6172" t="s">
        <v>50</v>
      </c>
      <c r="R6172" s="6">
        <f>_xlfn.XLOOKUP(CleanedData[[#This Row],[Product]],'02_Lookup_Tables'!$A$2:$A$126,'02_Lookup_Tables'!$B$2:$B$126)</f>
        <v>1440.59</v>
      </c>
      <c r="S6172" t="str">
        <f>VLOOKUP(CleanedData[[#This Row],[Product]],'02_Lookup_Tables'!$H$2:$I$126,2,FALSE)</f>
        <v>Beauty &amp; Personal Care</v>
      </c>
      <c r="T6172" t="str">
        <f>VLOOKUP(CleanedData[[#This Row],[Province]],'02_Lookup_Tables'!$D$2:$E$10,2, FALSE)</f>
        <v>Western Region</v>
      </c>
      <c r="U6172" t="str" cm="1">
        <f t="array" ref="U6172">_xlfn.IFS(CleanedData[[#This Row],[Purchase Amount]]&lt;500,"Low",
CleanedData[[#This Row],[Purchase Amount]]&lt;5000,"Medium",
TRUE,"High")</f>
        <v>Medium</v>
      </c>
      <c r="V6172" t="str">
        <f>TEXT(CleanedData[[#This Row],[Date]],"mmmm")</f>
        <v>January</v>
      </c>
      <c r="W6172" t="str">
        <f>"Q"&amp;ROUNDUP(MONTH(CleanedData[[#This Row],[Date]])/3,0)</f>
        <v>Q1</v>
      </c>
      <c r="X6172" t="str">
        <f>IF(CleanedData[[#This Row],[Purchase Amount]]&gt;=5000,"Yes","No")</f>
        <v>No</v>
      </c>
      <c r="Y6172">
        <f>IF(CleanedData[[#This Row],[Recommend]]="Yes",1,0)</f>
        <v>0</v>
      </c>
      <c r="Z6172" s="6">
        <f>CleanedData[[#This Row],[Purchase Amount]]*0.15</f>
        <v>216.08849999999998</v>
      </c>
      <c r="AA6172" s="6">
        <f>CleanedData[[#This Row],[Purchase Amount]]*1.15</f>
        <v>1656.6784999999998</v>
      </c>
    </row>
    <row r="6173" spans="1:27" x14ac:dyDescent="0.3">
      <c r="A6173">
        <v>7476</v>
      </c>
      <c r="B6173" t="s">
        <v>6398</v>
      </c>
      <c r="C6173" s="1">
        <v>45652</v>
      </c>
      <c r="D6173">
        <v>18</v>
      </c>
      <c r="E6173" t="s">
        <v>39</v>
      </c>
      <c r="F6173" t="s">
        <v>72</v>
      </c>
      <c r="G6173" t="s">
        <v>450</v>
      </c>
      <c r="H6173">
        <v>2</v>
      </c>
      <c r="I6173" t="s">
        <v>42</v>
      </c>
      <c r="J6173" t="s">
        <v>63</v>
      </c>
      <c r="K6173" t="s">
        <v>55</v>
      </c>
      <c r="L6173" t="s">
        <v>45</v>
      </c>
      <c r="M6173" t="s">
        <v>231</v>
      </c>
      <c r="N6173" t="s">
        <v>47</v>
      </c>
      <c r="O6173" t="s">
        <v>89</v>
      </c>
      <c r="P6173" t="s">
        <v>49</v>
      </c>
      <c r="Q6173" t="s">
        <v>66</v>
      </c>
      <c r="R6173" s="6">
        <f>_xlfn.XLOOKUP(CleanedData[[#This Row],[Product]],'02_Lookup_Tables'!$A$2:$A$126,'02_Lookup_Tables'!$B$2:$B$126)</f>
        <v>74.72</v>
      </c>
      <c r="S6173" t="str">
        <f>VLOOKUP(CleanedData[[#This Row],[Product]],'02_Lookup_Tables'!$H$2:$I$126,2,FALSE)</f>
        <v>Food</v>
      </c>
      <c r="T6173" t="str">
        <f>VLOOKUP(CleanedData[[#This Row],[Province]],'02_Lookup_Tables'!$D$2:$E$10,2, FALSE)</f>
        <v>Central Region</v>
      </c>
      <c r="U6173" t="str" cm="1">
        <f t="array" ref="U6173">_xlfn.IFS(CleanedData[[#This Row],[Purchase Amount]]&lt;500,"Low",
CleanedData[[#This Row],[Purchase Amount]]&lt;5000,"Medium",
TRUE,"High")</f>
        <v>Low</v>
      </c>
      <c r="V6173" t="str">
        <f>TEXT(CleanedData[[#This Row],[Date]],"mmmm")</f>
        <v>December</v>
      </c>
      <c r="W6173" t="str">
        <f>"Q"&amp;ROUNDUP(MONTH(CleanedData[[#This Row],[Date]])/3,0)</f>
        <v>Q4</v>
      </c>
      <c r="X6173" t="str">
        <f>IF(CleanedData[[#This Row],[Purchase Amount]]&gt;=5000,"Yes","No")</f>
        <v>No</v>
      </c>
      <c r="Y6173">
        <f>IF(CleanedData[[#This Row],[Recommend]]="Yes",1,0)</f>
        <v>0</v>
      </c>
      <c r="Z6173" s="6">
        <f>CleanedData[[#This Row],[Purchase Amount]]*0.15</f>
        <v>11.208</v>
      </c>
      <c r="AA6173" s="6">
        <f>CleanedData[[#This Row],[Purchase Amount]]*1.15</f>
        <v>85.927999999999997</v>
      </c>
    </row>
    <row r="6174" spans="1:27" x14ac:dyDescent="0.3">
      <c r="A6174">
        <v>7477</v>
      </c>
      <c r="B6174" t="s">
        <v>6399</v>
      </c>
      <c r="C6174" s="1">
        <v>45662</v>
      </c>
      <c r="D6174">
        <v>75</v>
      </c>
      <c r="E6174" t="s">
        <v>60</v>
      </c>
      <c r="F6174" t="s">
        <v>68</v>
      </c>
      <c r="G6174" t="s">
        <v>122</v>
      </c>
      <c r="H6174">
        <v>2</v>
      </c>
      <c r="I6174" t="s">
        <v>45</v>
      </c>
      <c r="J6174" t="s">
        <v>69</v>
      </c>
      <c r="K6174" t="s">
        <v>55</v>
      </c>
      <c r="L6174" t="s">
        <v>42</v>
      </c>
      <c r="M6174" t="s">
        <v>112</v>
      </c>
      <c r="N6174" t="s">
        <v>47</v>
      </c>
      <c r="O6174" t="s">
        <v>48</v>
      </c>
      <c r="P6174" t="s">
        <v>49</v>
      </c>
      <c r="Q6174" t="s">
        <v>97</v>
      </c>
      <c r="R6174" s="6">
        <f>_xlfn.XLOOKUP(CleanedData[[#This Row],[Product]],'02_Lookup_Tables'!$A$2:$A$126,'02_Lookup_Tables'!$B$2:$B$126)</f>
        <v>1712.08</v>
      </c>
      <c r="S6174" t="str">
        <f>VLOOKUP(CleanedData[[#This Row],[Product]],'02_Lookup_Tables'!$H$2:$I$126,2,FALSE)</f>
        <v>Home &amp; Living</v>
      </c>
      <c r="T6174" t="str">
        <f>VLOOKUP(CleanedData[[#This Row],[Province]],'02_Lookup_Tables'!$D$2:$E$10,2, FALSE)</f>
        <v>Northern Region</v>
      </c>
      <c r="U6174" t="str" cm="1">
        <f t="array" ref="U6174">_xlfn.IFS(CleanedData[[#This Row],[Purchase Amount]]&lt;500,"Low",
CleanedData[[#This Row],[Purchase Amount]]&lt;5000,"Medium",
TRUE,"High")</f>
        <v>Medium</v>
      </c>
      <c r="V6174" t="str">
        <f>TEXT(CleanedData[[#This Row],[Date]],"mmmm")</f>
        <v>January</v>
      </c>
      <c r="W6174" t="str">
        <f>"Q"&amp;ROUNDUP(MONTH(CleanedData[[#This Row],[Date]])/3,0)</f>
        <v>Q1</v>
      </c>
      <c r="X6174" t="str">
        <f>IF(CleanedData[[#This Row],[Purchase Amount]]&gt;=5000,"Yes","No")</f>
        <v>No</v>
      </c>
      <c r="Y6174">
        <f>IF(CleanedData[[#This Row],[Recommend]]="Yes",1,0)</f>
        <v>1</v>
      </c>
      <c r="Z6174" s="6">
        <f>CleanedData[[#This Row],[Purchase Amount]]*0.15</f>
        <v>256.81199999999995</v>
      </c>
      <c r="AA6174" s="6">
        <f>CleanedData[[#This Row],[Purchase Amount]]*1.15</f>
        <v>1968.8919999999998</v>
      </c>
    </row>
    <row r="6175" spans="1:27" x14ac:dyDescent="0.3">
      <c r="A6175">
        <v>7478</v>
      </c>
      <c r="B6175" t="s">
        <v>6400</v>
      </c>
      <c r="C6175" s="1">
        <v>45934</v>
      </c>
      <c r="D6175">
        <v>59</v>
      </c>
      <c r="E6175" t="s">
        <v>60</v>
      </c>
      <c r="F6175" t="s">
        <v>83</v>
      </c>
      <c r="G6175" t="s">
        <v>323</v>
      </c>
      <c r="H6175">
        <v>5</v>
      </c>
      <c r="I6175" t="s">
        <v>42</v>
      </c>
      <c r="J6175" t="s">
        <v>69</v>
      </c>
      <c r="K6175" t="s">
        <v>55</v>
      </c>
      <c r="L6175" t="s">
        <v>42</v>
      </c>
      <c r="M6175" t="s">
        <v>56</v>
      </c>
      <c r="N6175" t="s">
        <v>57</v>
      </c>
      <c r="O6175" t="s">
        <v>148</v>
      </c>
      <c r="P6175" t="s">
        <v>49</v>
      </c>
      <c r="Q6175" t="s">
        <v>50</v>
      </c>
      <c r="R6175" s="6">
        <f>_xlfn.XLOOKUP(CleanedData[[#This Row],[Product]],'02_Lookup_Tables'!$A$2:$A$126,'02_Lookup_Tables'!$B$2:$B$126)</f>
        <v>463.48</v>
      </c>
      <c r="S6175" t="str">
        <f>VLOOKUP(CleanedData[[#This Row],[Product]],'02_Lookup_Tables'!$H$2:$I$126,2,FALSE)</f>
        <v>Electronics</v>
      </c>
      <c r="T6175" t="str">
        <f>VLOOKUP(CleanedData[[#This Row],[Province]],'02_Lookup_Tables'!$D$2:$E$10,2, FALSE)</f>
        <v>Western Region</v>
      </c>
      <c r="U6175" t="str" cm="1">
        <f t="array" ref="U6175">_xlfn.IFS(CleanedData[[#This Row],[Purchase Amount]]&lt;500,"Low",
CleanedData[[#This Row],[Purchase Amount]]&lt;5000,"Medium",
TRUE,"High")</f>
        <v>Low</v>
      </c>
      <c r="V6175" t="str">
        <f>TEXT(CleanedData[[#This Row],[Date]],"mmmm")</f>
        <v>October</v>
      </c>
      <c r="W6175" t="str">
        <f>"Q"&amp;ROUNDUP(MONTH(CleanedData[[#This Row],[Date]])/3,0)</f>
        <v>Q4</v>
      </c>
      <c r="X6175" t="str">
        <f>IF(CleanedData[[#This Row],[Purchase Amount]]&gt;=5000,"Yes","No")</f>
        <v>No</v>
      </c>
      <c r="Y6175">
        <f>IF(CleanedData[[#This Row],[Recommend]]="Yes",1,0)</f>
        <v>0</v>
      </c>
      <c r="Z6175" s="6">
        <f>CleanedData[[#This Row],[Purchase Amount]]*0.15</f>
        <v>69.522000000000006</v>
      </c>
      <c r="AA6175" s="6">
        <f>CleanedData[[#This Row],[Purchase Amount]]*1.15</f>
        <v>533.00199999999995</v>
      </c>
    </row>
    <row r="6176" spans="1:27" x14ac:dyDescent="0.3">
      <c r="A6176">
        <v>7479</v>
      </c>
      <c r="B6176" t="s">
        <v>6401</v>
      </c>
      <c r="C6176" s="1">
        <v>45767</v>
      </c>
      <c r="D6176">
        <v>71</v>
      </c>
      <c r="E6176" t="s">
        <v>60</v>
      </c>
      <c r="F6176" t="s">
        <v>68</v>
      </c>
      <c r="G6176" t="s">
        <v>207</v>
      </c>
      <c r="H6176">
        <v>5</v>
      </c>
      <c r="I6176" t="s">
        <v>42</v>
      </c>
      <c r="J6176" t="s">
        <v>69</v>
      </c>
      <c r="K6176" t="s">
        <v>55</v>
      </c>
      <c r="L6176" t="s">
        <v>42</v>
      </c>
      <c r="M6176" t="s">
        <v>190</v>
      </c>
      <c r="N6176" t="s">
        <v>57</v>
      </c>
      <c r="O6176" t="s">
        <v>89</v>
      </c>
      <c r="P6176" t="s">
        <v>70</v>
      </c>
      <c r="Q6176" t="s">
        <v>97</v>
      </c>
      <c r="R6176" s="6">
        <f>_xlfn.XLOOKUP(CleanedData[[#This Row],[Product]],'02_Lookup_Tables'!$A$2:$A$126,'02_Lookup_Tables'!$B$2:$B$126)</f>
        <v>3755.73</v>
      </c>
      <c r="S6176" t="str">
        <f>VLOOKUP(CleanedData[[#This Row],[Product]],'02_Lookup_Tables'!$H$2:$I$126,2,FALSE)</f>
        <v>Sports &amp; Outdoors</v>
      </c>
      <c r="T6176" t="str">
        <f>VLOOKUP(CleanedData[[#This Row],[Province]],'02_Lookup_Tables'!$D$2:$E$10,2, FALSE)</f>
        <v>Northern Region</v>
      </c>
      <c r="U6176" t="str" cm="1">
        <f t="array" ref="U6176">_xlfn.IFS(CleanedData[[#This Row],[Purchase Amount]]&lt;500,"Low",
CleanedData[[#This Row],[Purchase Amount]]&lt;5000,"Medium",
TRUE,"High")</f>
        <v>Medium</v>
      </c>
      <c r="V6176" t="str">
        <f>TEXT(CleanedData[[#This Row],[Date]],"mmmm")</f>
        <v>April</v>
      </c>
      <c r="W6176" t="str">
        <f>"Q"&amp;ROUNDUP(MONTH(CleanedData[[#This Row],[Date]])/3,0)</f>
        <v>Q2</v>
      </c>
      <c r="X6176" t="str">
        <f>IF(CleanedData[[#This Row],[Purchase Amount]]&gt;=5000,"Yes","No")</f>
        <v>No</v>
      </c>
      <c r="Y6176">
        <f>IF(CleanedData[[#This Row],[Recommend]]="Yes",1,0)</f>
        <v>0</v>
      </c>
      <c r="Z6176" s="6">
        <f>CleanedData[[#This Row],[Purchase Amount]]*0.15</f>
        <v>563.35950000000003</v>
      </c>
      <c r="AA6176" s="6">
        <f>CleanedData[[#This Row],[Purchase Amount]]*1.15</f>
        <v>4319.0895</v>
      </c>
    </row>
    <row r="6177" spans="1:27" x14ac:dyDescent="0.3">
      <c r="A6177">
        <v>7480</v>
      </c>
      <c r="B6177" t="s">
        <v>6402</v>
      </c>
      <c r="C6177" s="1">
        <v>45457</v>
      </c>
      <c r="D6177">
        <v>38</v>
      </c>
      <c r="E6177" t="s">
        <v>52</v>
      </c>
      <c r="F6177" t="s">
        <v>130</v>
      </c>
      <c r="G6177" t="s">
        <v>345</v>
      </c>
      <c r="H6177">
        <v>1</v>
      </c>
      <c r="I6177" t="s">
        <v>45</v>
      </c>
      <c r="J6177" t="s">
        <v>54</v>
      </c>
      <c r="K6177" t="s">
        <v>64</v>
      </c>
      <c r="L6177" t="s">
        <v>42</v>
      </c>
      <c r="M6177" t="s">
        <v>151</v>
      </c>
      <c r="N6177" t="s">
        <v>80</v>
      </c>
      <c r="O6177" t="s">
        <v>89</v>
      </c>
      <c r="P6177" t="s">
        <v>49</v>
      </c>
      <c r="Q6177" t="s">
        <v>81</v>
      </c>
      <c r="R6177" s="6">
        <f>_xlfn.XLOOKUP(CleanedData[[#This Row],[Product]],'02_Lookup_Tables'!$A$2:$A$126,'02_Lookup_Tables'!$B$2:$B$126)</f>
        <v>574.49</v>
      </c>
      <c r="S6177" t="str">
        <f>VLOOKUP(CleanedData[[#This Row],[Product]],'02_Lookup_Tables'!$H$2:$I$126,2,FALSE)</f>
        <v>Toys &amp; Games</v>
      </c>
      <c r="T6177" t="str">
        <f>VLOOKUP(CleanedData[[#This Row],[Province]],'02_Lookup_Tables'!$D$2:$E$10,2, FALSE)</f>
        <v>Eastern Region</v>
      </c>
      <c r="U6177" t="str" cm="1">
        <f t="array" ref="U6177">_xlfn.IFS(CleanedData[[#This Row],[Purchase Amount]]&lt;500,"Low",
CleanedData[[#This Row],[Purchase Amount]]&lt;5000,"Medium",
TRUE,"High")</f>
        <v>Medium</v>
      </c>
      <c r="V6177" t="str">
        <f>TEXT(CleanedData[[#This Row],[Date]],"mmmm")</f>
        <v>June</v>
      </c>
      <c r="W6177" t="str">
        <f>"Q"&amp;ROUNDUP(MONTH(CleanedData[[#This Row],[Date]])/3,0)</f>
        <v>Q2</v>
      </c>
      <c r="X6177" t="str">
        <f>IF(CleanedData[[#This Row],[Purchase Amount]]&gt;=5000,"Yes","No")</f>
        <v>No</v>
      </c>
      <c r="Y6177">
        <f>IF(CleanedData[[#This Row],[Recommend]]="Yes",1,0)</f>
        <v>1</v>
      </c>
      <c r="Z6177" s="6">
        <f>CleanedData[[#This Row],[Purchase Amount]]*0.15</f>
        <v>86.173500000000004</v>
      </c>
      <c r="AA6177" s="6">
        <f>CleanedData[[#This Row],[Purchase Amount]]*1.15</f>
        <v>660.6635</v>
      </c>
    </row>
    <row r="6178" spans="1:27" x14ac:dyDescent="0.3">
      <c r="A6178">
        <v>7481</v>
      </c>
      <c r="B6178" t="s">
        <v>6403</v>
      </c>
      <c r="C6178" s="1">
        <v>45727</v>
      </c>
      <c r="D6178">
        <v>74</v>
      </c>
      <c r="E6178" t="s">
        <v>39</v>
      </c>
      <c r="F6178" t="s">
        <v>108</v>
      </c>
      <c r="G6178" t="s">
        <v>381</v>
      </c>
      <c r="H6178">
        <v>2</v>
      </c>
      <c r="I6178" t="s">
        <v>42</v>
      </c>
      <c r="J6178" t="s">
        <v>63</v>
      </c>
      <c r="K6178" t="s">
        <v>55</v>
      </c>
      <c r="L6178" t="s">
        <v>45</v>
      </c>
      <c r="M6178" t="s">
        <v>236</v>
      </c>
      <c r="N6178" t="s">
        <v>47</v>
      </c>
      <c r="O6178" t="s">
        <v>89</v>
      </c>
      <c r="P6178" t="s">
        <v>49</v>
      </c>
      <c r="Q6178" t="s">
        <v>97</v>
      </c>
      <c r="R6178" s="6">
        <f>_xlfn.XLOOKUP(CleanedData[[#This Row],[Product]],'02_Lookup_Tables'!$A$2:$A$126,'02_Lookup_Tables'!$B$2:$B$126)</f>
        <v>786.78</v>
      </c>
      <c r="S6178" t="str">
        <f>VLOOKUP(CleanedData[[#This Row],[Product]],'02_Lookup_Tables'!$H$2:$I$126,2,FALSE)</f>
        <v>Apparel</v>
      </c>
      <c r="T6178" t="str">
        <f>VLOOKUP(CleanedData[[#This Row],[Province]],'02_Lookup_Tables'!$D$2:$E$10,2, FALSE)</f>
        <v>Gauteng Region</v>
      </c>
      <c r="U6178" t="str" cm="1">
        <f t="array" ref="U6178">_xlfn.IFS(CleanedData[[#This Row],[Purchase Amount]]&lt;500,"Low",
CleanedData[[#This Row],[Purchase Amount]]&lt;5000,"Medium",
TRUE,"High")</f>
        <v>Medium</v>
      </c>
      <c r="V6178" t="str">
        <f>TEXT(CleanedData[[#This Row],[Date]],"mmmm")</f>
        <v>March</v>
      </c>
      <c r="W6178" t="str">
        <f>"Q"&amp;ROUNDUP(MONTH(CleanedData[[#This Row],[Date]])/3,0)</f>
        <v>Q1</v>
      </c>
      <c r="X6178" t="str">
        <f>IF(CleanedData[[#This Row],[Purchase Amount]]&gt;=5000,"Yes","No")</f>
        <v>No</v>
      </c>
      <c r="Y6178">
        <f>IF(CleanedData[[#This Row],[Recommend]]="Yes",1,0)</f>
        <v>0</v>
      </c>
      <c r="Z6178" s="6">
        <f>CleanedData[[#This Row],[Purchase Amount]]*0.15</f>
        <v>118.017</v>
      </c>
      <c r="AA6178" s="6">
        <f>CleanedData[[#This Row],[Purchase Amount]]*1.15</f>
        <v>904.79699999999991</v>
      </c>
    </row>
    <row r="6179" spans="1:27" x14ac:dyDescent="0.3">
      <c r="A6179">
        <v>7482</v>
      </c>
      <c r="B6179" t="s">
        <v>6404</v>
      </c>
      <c r="C6179" s="1">
        <v>45836</v>
      </c>
      <c r="D6179">
        <v>75</v>
      </c>
      <c r="E6179" t="s">
        <v>39</v>
      </c>
      <c r="F6179" t="s">
        <v>72</v>
      </c>
      <c r="G6179" t="s">
        <v>365</v>
      </c>
      <c r="H6179">
        <v>5</v>
      </c>
      <c r="I6179" t="s">
        <v>42</v>
      </c>
      <c r="J6179" t="s">
        <v>74</v>
      </c>
      <c r="K6179" t="s">
        <v>44</v>
      </c>
      <c r="L6179" t="s">
        <v>42</v>
      </c>
      <c r="M6179" t="s">
        <v>136</v>
      </c>
      <c r="N6179" t="s">
        <v>57</v>
      </c>
      <c r="O6179" t="s">
        <v>89</v>
      </c>
      <c r="P6179" t="s">
        <v>70</v>
      </c>
      <c r="Q6179" t="s">
        <v>97</v>
      </c>
      <c r="R6179" s="6">
        <f>_xlfn.XLOOKUP(CleanedData[[#This Row],[Product]],'02_Lookup_Tables'!$A$2:$A$126,'02_Lookup_Tables'!$B$2:$B$126)</f>
        <v>105.11</v>
      </c>
      <c r="S6179" t="str">
        <f>VLOOKUP(CleanedData[[#This Row],[Product]],'02_Lookup_Tables'!$H$2:$I$126,2,FALSE)</f>
        <v>Beauty &amp; Personal Care</v>
      </c>
      <c r="T6179" t="str">
        <f>VLOOKUP(CleanedData[[#This Row],[Province]],'02_Lookup_Tables'!$D$2:$E$10,2, FALSE)</f>
        <v>Central Region</v>
      </c>
      <c r="U6179" t="str" cm="1">
        <f t="array" ref="U6179">_xlfn.IFS(CleanedData[[#This Row],[Purchase Amount]]&lt;500,"Low",
CleanedData[[#This Row],[Purchase Amount]]&lt;5000,"Medium",
TRUE,"High")</f>
        <v>Low</v>
      </c>
      <c r="V6179" t="str">
        <f>TEXT(CleanedData[[#This Row],[Date]],"mmmm")</f>
        <v>June</v>
      </c>
      <c r="W6179" t="str">
        <f>"Q"&amp;ROUNDUP(MONTH(CleanedData[[#This Row],[Date]])/3,0)</f>
        <v>Q2</v>
      </c>
      <c r="X6179" t="str">
        <f>IF(CleanedData[[#This Row],[Purchase Amount]]&gt;=5000,"Yes","No")</f>
        <v>No</v>
      </c>
      <c r="Y6179">
        <f>IF(CleanedData[[#This Row],[Recommend]]="Yes",1,0)</f>
        <v>0</v>
      </c>
      <c r="Z6179" s="6">
        <f>CleanedData[[#This Row],[Purchase Amount]]*0.15</f>
        <v>15.766499999999999</v>
      </c>
      <c r="AA6179" s="6">
        <f>CleanedData[[#This Row],[Purchase Amount]]*1.15</f>
        <v>120.87649999999999</v>
      </c>
    </row>
    <row r="6180" spans="1:27" x14ac:dyDescent="0.3">
      <c r="A6180">
        <v>7483</v>
      </c>
      <c r="B6180" t="s">
        <v>6405</v>
      </c>
      <c r="C6180" s="1">
        <v>45869</v>
      </c>
      <c r="D6180">
        <v>57</v>
      </c>
      <c r="E6180" t="s">
        <v>52</v>
      </c>
      <c r="F6180" t="s">
        <v>61</v>
      </c>
      <c r="G6180" t="s">
        <v>131</v>
      </c>
      <c r="H6180">
        <v>4</v>
      </c>
      <c r="I6180" t="s">
        <v>42</v>
      </c>
      <c r="J6180" t="s">
        <v>69</v>
      </c>
      <c r="K6180" t="s">
        <v>64</v>
      </c>
      <c r="L6180" t="s">
        <v>42</v>
      </c>
      <c r="N6180" t="s">
        <v>96</v>
      </c>
      <c r="O6180" t="s">
        <v>134</v>
      </c>
      <c r="P6180" t="s">
        <v>8646</v>
      </c>
      <c r="Q6180" t="s">
        <v>50</v>
      </c>
      <c r="R6180" s="6">
        <f>_xlfn.XLOOKUP(CleanedData[[#This Row],[Product]],'02_Lookup_Tables'!$A$2:$A$126,'02_Lookup_Tables'!$B$2:$B$126)</f>
        <v>369.57</v>
      </c>
      <c r="S6180" t="str">
        <f>VLOOKUP(CleanedData[[#This Row],[Product]],'02_Lookup_Tables'!$H$2:$I$126,2,FALSE)</f>
        <v>Accessories</v>
      </c>
      <c r="T6180" t="str">
        <f>VLOOKUP(CleanedData[[#This Row],[Province]],'02_Lookup_Tables'!$D$2:$E$10,2, FALSE)</f>
        <v>Southern Region</v>
      </c>
      <c r="U6180" t="str" cm="1">
        <f t="array" ref="U6180">_xlfn.IFS(CleanedData[[#This Row],[Purchase Amount]]&lt;500,"Low",
CleanedData[[#This Row],[Purchase Amount]]&lt;5000,"Medium",
TRUE,"High")</f>
        <v>Low</v>
      </c>
      <c r="V6180" t="str">
        <f>TEXT(CleanedData[[#This Row],[Date]],"mmmm")</f>
        <v>July</v>
      </c>
      <c r="W6180" t="str">
        <f>"Q"&amp;ROUNDUP(MONTH(CleanedData[[#This Row],[Date]])/3,0)</f>
        <v>Q3</v>
      </c>
      <c r="X6180" t="str">
        <f>IF(CleanedData[[#This Row],[Purchase Amount]]&gt;=5000,"Yes","No")</f>
        <v>No</v>
      </c>
      <c r="Y6180">
        <f>IF(CleanedData[[#This Row],[Recommend]]="Yes",1,0)</f>
        <v>0</v>
      </c>
      <c r="Z6180" s="6">
        <f>CleanedData[[#This Row],[Purchase Amount]]*0.15</f>
        <v>55.435499999999998</v>
      </c>
      <c r="AA6180" s="6">
        <f>CleanedData[[#This Row],[Purchase Amount]]*1.15</f>
        <v>425.00549999999998</v>
      </c>
    </row>
    <row r="6181" spans="1:27" x14ac:dyDescent="0.3">
      <c r="A6181">
        <v>7484</v>
      </c>
      <c r="B6181" t="s">
        <v>6406</v>
      </c>
      <c r="C6181" s="1">
        <v>45327</v>
      </c>
      <c r="D6181">
        <v>44</v>
      </c>
      <c r="E6181" t="s">
        <v>52</v>
      </c>
      <c r="F6181" t="s">
        <v>125</v>
      </c>
      <c r="G6181" t="s">
        <v>243</v>
      </c>
      <c r="H6181">
        <v>2</v>
      </c>
      <c r="I6181" t="s">
        <v>42</v>
      </c>
      <c r="J6181" t="s">
        <v>74</v>
      </c>
      <c r="K6181" t="s">
        <v>64</v>
      </c>
      <c r="L6181" t="s">
        <v>42</v>
      </c>
      <c r="N6181" t="s">
        <v>47</v>
      </c>
      <c r="O6181" t="s">
        <v>134</v>
      </c>
      <c r="P6181" t="s">
        <v>8646</v>
      </c>
      <c r="Q6181" t="s">
        <v>81</v>
      </c>
      <c r="R6181" s="6">
        <f>_xlfn.XLOOKUP(CleanedData[[#This Row],[Product]],'02_Lookup_Tables'!$A$2:$A$126,'02_Lookup_Tables'!$B$2:$B$126)</f>
        <v>551.66</v>
      </c>
      <c r="S6181" t="str">
        <f>VLOOKUP(CleanedData[[#This Row],[Product]],'02_Lookup_Tables'!$H$2:$I$126,2,FALSE)</f>
        <v>Accessories</v>
      </c>
      <c r="T6181" t="str">
        <f>VLOOKUP(CleanedData[[#This Row],[Province]],'02_Lookup_Tables'!$D$2:$E$10,2, FALSE)</f>
        <v>Western Region</v>
      </c>
      <c r="U6181" t="str" cm="1">
        <f t="array" ref="U6181">_xlfn.IFS(CleanedData[[#This Row],[Purchase Amount]]&lt;500,"Low",
CleanedData[[#This Row],[Purchase Amount]]&lt;5000,"Medium",
TRUE,"High")</f>
        <v>Medium</v>
      </c>
      <c r="V6181" t="str">
        <f>TEXT(CleanedData[[#This Row],[Date]],"mmmm")</f>
        <v>February</v>
      </c>
      <c r="W6181" t="str">
        <f>"Q"&amp;ROUNDUP(MONTH(CleanedData[[#This Row],[Date]])/3,0)</f>
        <v>Q1</v>
      </c>
      <c r="X6181" t="str">
        <f>IF(CleanedData[[#This Row],[Purchase Amount]]&gt;=5000,"Yes","No")</f>
        <v>No</v>
      </c>
      <c r="Y6181">
        <f>IF(CleanedData[[#This Row],[Recommend]]="Yes",1,0)</f>
        <v>0</v>
      </c>
      <c r="Z6181" s="6">
        <f>CleanedData[[#This Row],[Purchase Amount]]*0.15</f>
        <v>82.748999999999995</v>
      </c>
      <c r="AA6181" s="6">
        <f>CleanedData[[#This Row],[Purchase Amount]]*1.15</f>
        <v>634.40899999999988</v>
      </c>
    </row>
    <row r="6182" spans="1:27" x14ac:dyDescent="0.3">
      <c r="A6182">
        <v>7485</v>
      </c>
      <c r="B6182" t="s">
        <v>6407</v>
      </c>
      <c r="C6182" s="1">
        <v>45958</v>
      </c>
      <c r="D6182">
        <v>46</v>
      </c>
      <c r="E6182" t="s">
        <v>52</v>
      </c>
      <c r="F6182" t="s">
        <v>68</v>
      </c>
      <c r="G6182" t="s">
        <v>205</v>
      </c>
      <c r="H6182">
        <v>3</v>
      </c>
      <c r="I6182" t="s">
        <v>42</v>
      </c>
      <c r="J6182" t="s">
        <v>63</v>
      </c>
      <c r="K6182" t="s">
        <v>44</v>
      </c>
      <c r="L6182" t="s">
        <v>42</v>
      </c>
      <c r="M6182" t="s">
        <v>85</v>
      </c>
      <c r="N6182" t="s">
        <v>48</v>
      </c>
      <c r="O6182" t="s">
        <v>48</v>
      </c>
      <c r="P6182" t="s">
        <v>70</v>
      </c>
      <c r="Q6182" t="s">
        <v>93</v>
      </c>
      <c r="R6182" s="6">
        <f>_xlfn.XLOOKUP(CleanedData[[#This Row],[Product]],'02_Lookup_Tables'!$A$2:$A$126,'02_Lookup_Tables'!$B$2:$B$126)</f>
        <v>139.72999999999999</v>
      </c>
      <c r="S6182" t="str">
        <f>VLOOKUP(CleanedData[[#This Row],[Product]],'02_Lookup_Tables'!$H$2:$I$126,2,FALSE)</f>
        <v>Beauty &amp; Personal Care</v>
      </c>
      <c r="T6182" t="str">
        <f>VLOOKUP(CleanedData[[#This Row],[Province]],'02_Lookup_Tables'!$D$2:$E$10,2, FALSE)</f>
        <v>Northern Region</v>
      </c>
      <c r="U6182" t="str" cm="1">
        <f t="array" ref="U6182">_xlfn.IFS(CleanedData[[#This Row],[Purchase Amount]]&lt;500,"Low",
CleanedData[[#This Row],[Purchase Amount]]&lt;5000,"Medium",
TRUE,"High")</f>
        <v>Low</v>
      </c>
      <c r="V6182" t="str">
        <f>TEXT(CleanedData[[#This Row],[Date]],"mmmm")</f>
        <v>October</v>
      </c>
      <c r="W6182" t="str">
        <f>"Q"&amp;ROUNDUP(MONTH(CleanedData[[#This Row],[Date]])/3,0)</f>
        <v>Q4</v>
      </c>
      <c r="X6182" t="str">
        <f>IF(CleanedData[[#This Row],[Purchase Amount]]&gt;=5000,"Yes","No")</f>
        <v>No</v>
      </c>
      <c r="Y6182">
        <f>IF(CleanedData[[#This Row],[Recommend]]="Yes",1,0)</f>
        <v>0</v>
      </c>
      <c r="Z6182" s="6">
        <f>CleanedData[[#This Row],[Purchase Amount]]*0.15</f>
        <v>20.959499999999998</v>
      </c>
      <c r="AA6182" s="6">
        <f>CleanedData[[#This Row],[Purchase Amount]]*1.15</f>
        <v>160.68949999999998</v>
      </c>
    </row>
    <row r="6183" spans="1:27" x14ac:dyDescent="0.3">
      <c r="A6183">
        <v>7486</v>
      </c>
      <c r="B6183" t="s">
        <v>6408</v>
      </c>
      <c r="C6183" s="1">
        <v>45950</v>
      </c>
      <c r="D6183">
        <v>19</v>
      </c>
      <c r="E6183" t="s">
        <v>39</v>
      </c>
      <c r="F6183" t="s">
        <v>108</v>
      </c>
      <c r="G6183" t="s">
        <v>162</v>
      </c>
      <c r="H6183">
        <v>3</v>
      </c>
      <c r="I6183" t="s">
        <v>42</v>
      </c>
      <c r="J6183" t="s">
        <v>69</v>
      </c>
      <c r="K6183" t="s">
        <v>64</v>
      </c>
      <c r="L6183" t="s">
        <v>45</v>
      </c>
      <c r="M6183" t="s">
        <v>236</v>
      </c>
      <c r="N6183" t="s">
        <v>48</v>
      </c>
      <c r="O6183" t="s">
        <v>89</v>
      </c>
      <c r="P6183" t="s">
        <v>49</v>
      </c>
      <c r="Q6183" t="s">
        <v>66</v>
      </c>
      <c r="R6183" s="6">
        <f>_xlfn.XLOOKUP(CleanedData[[#This Row],[Product]],'02_Lookup_Tables'!$A$2:$A$126,'02_Lookup_Tables'!$B$2:$B$126)</f>
        <v>3086.4</v>
      </c>
      <c r="S6183" t="str">
        <f>VLOOKUP(CleanedData[[#This Row],[Product]],'02_Lookup_Tables'!$H$2:$I$126,2,FALSE)</f>
        <v>Home &amp; Living</v>
      </c>
      <c r="T6183" t="str">
        <f>VLOOKUP(CleanedData[[#This Row],[Province]],'02_Lookup_Tables'!$D$2:$E$10,2, FALSE)</f>
        <v>Gauteng Region</v>
      </c>
      <c r="U6183" t="str" cm="1">
        <f t="array" ref="U6183">_xlfn.IFS(CleanedData[[#This Row],[Purchase Amount]]&lt;500,"Low",
CleanedData[[#This Row],[Purchase Amount]]&lt;5000,"Medium",
TRUE,"High")</f>
        <v>Medium</v>
      </c>
      <c r="V6183" t="str">
        <f>TEXT(CleanedData[[#This Row],[Date]],"mmmm")</f>
        <v>October</v>
      </c>
      <c r="W6183" t="str">
        <f>"Q"&amp;ROUNDUP(MONTH(CleanedData[[#This Row],[Date]])/3,0)</f>
        <v>Q4</v>
      </c>
      <c r="X6183" t="str">
        <f>IF(CleanedData[[#This Row],[Purchase Amount]]&gt;=5000,"Yes","No")</f>
        <v>No</v>
      </c>
      <c r="Y6183">
        <f>IF(CleanedData[[#This Row],[Recommend]]="Yes",1,0)</f>
        <v>0</v>
      </c>
      <c r="Z6183" s="6">
        <f>CleanedData[[#This Row],[Purchase Amount]]*0.15</f>
        <v>462.96</v>
      </c>
      <c r="AA6183" s="6">
        <f>CleanedData[[#This Row],[Purchase Amount]]*1.15</f>
        <v>3549.3599999999997</v>
      </c>
    </row>
    <row r="6184" spans="1:27" x14ac:dyDescent="0.3">
      <c r="A6184">
        <v>7488</v>
      </c>
      <c r="B6184" t="s">
        <v>6409</v>
      </c>
      <c r="C6184" s="1">
        <v>46020</v>
      </c>
      <c r="D6184">
        <v>48</v>
      </c>
      <c r="E6184" t="s">
        <v>39</v>
      </c>
      <c r="F6184" t="s">
        <v>125</v>
      </c>
      <c r="G6184" t="s">
        <v>248</v>
      </c>
      <c r="H6184">
        <v>5</v>
      </c>
      <c r="I6184" t="s">
        <v>42</v>
      </c>
      <c r="J6184" t="s">
        <v>63</v>
      </c>
      <c r="K6184" t="s">
        <v>44</v>
      </c>
      <c r="L6184" t="s">
        <v>42</v>
      </c>
      <c r="M6184" t="s">
        <v>85</v>
      </c>
      <c r="N6184" t="s">
        <v>57</v>
      </c>
      <c r="O6184" t="s">
        <v>48</v>
      </c>
      <c r="P6184" t="s">
        <v>49</v>
      </c>
      <c r="Q6184" t="s">
        <v>93</v>
      </c>
      <c r="R6184" s="6">
        <f>_xlfn.XLOOKUP(CleanedData[[#This Row],[Product]],'02_Lookup_Tables'!$A$2:$A$126,'02_Lookup_Tables'!$B$2:$B$126)</f>
        <v>8798.49</v>
      </c>
      <c r="S6184" t="str">
        <f>VLOOKUP(CleanedData[[#This Row],[Product]],'02_Lookup_Tables'!$H$2:$I$126,2,FALSE)</f>
        <v>Toys &amp; Games</v>
      </c>
      <c r="T6184" t="str">
        <f>VLOOKUP(CleanedData[[#This Row],[Province]],'02_Lookup_Tables'!$D$2:$E$10,2, FALSE)</f>
        <v>Western Region</v>
      </c>
      <c r="U6184" t="str" cm="1">
        <f t="array" ref="U6184">_xlfn.IFS(CleanedData[[#This Row],[Purchase Amount]]&lt;500,"Low",
CleanedData[[#This Row],[Purchase Amount]]&lt;5000,"Medium",
TRUE,"High")</f>
        <v>High</v>
      </c>
      <c r="V6184" t="str">
        <f>TEXT(CleanedData[[#This Row],[Date]],"mmmm")</f>
        <v>December</v>
      </c>
      <c r="W6184" t="str">
        <f>"Q"&amp;ROUNDUP(MONTH(CleanedData[[#This Row],[Date]])/3,0)</f>
        <v>Q4</v>
      </c>
      <c r="X6184" t="str">
        <f>IF(CleanedData[[#This Row],[Purchase Amount]]&gt;=5000,"Yes","No")</f>
        <v>Yes</v>
      </c>
      <c r="Y6184">
        <f>IF(CleanedData[[#This Row],[Recommend]]="Yes",1,0)</f>
        <v>0</v>
      </c>
      <c r="Z6184" s="6">
        <f>CleanedData[[#This Row],[Purchase Amount]]*0.15</f>
        <v>1319.7735</v>
      </c>
      <c r="AA6184" s="6">
        <f>CleanedData[[#This Row],[Purchase Amount]]*1.15</f>
        <v>10118.263499999999</v>
      </c>
    </row>
    <row r="6185" spans="1:27" x14ac:dyDescent="0.3">
      <c r="A6185">
        <v>7489</v>
      </c>
      <c r="B6185" t="s">
        <v>6410</v>
      </c>
      <c r="C6185" s="1">
        <v>46005</v>
      </c>
      <c r="D6185">
        <v>68</v>
      </c>
      <c r="E6185" t="s">
        <v>52</v>
      </c>
      <c r="F6185" t="s">
        <v>40</v>
      </c>
      <c r="G6185" t="s">
        <v>372</v>
      </c>
      <c r="H6185">
        <v>2</v>
      </c>
      <c r="I6185" t="s">
        <v>45</v>
      </c>
      <c r="J6185" t="s">
        <v>69</v>
      </c>
      <c r="K6185" t="s">
        <v>55</v>
      </c>
      <c r="L6185" t="s">
        <v>42</v>
      </c>
      <c r="M6185" t="s">
        <v>85</v>
      </c>
      <c r="N6185" t="s">
        <v>47</v>
      </c>
      <c r="O6185" t="s">
        <v>48</v>
      </c>
      <c r="P6185" t="s">
        <v>49</v>
      </c>
      <c r="Q6185" t="s">
        <v>97</v>
      </c>
      <c r="R6185" s="6">
        <f>_xlfn.XLOOKUP(CleanedData[[#This Row],[Product]],'02_Lookup_Tables'!$A$2:$A$126,'02_Lookup_Tables'!$B$2:$B$126)</f>
        <v>944.78</v>
      </c>
      <c r="S6185" t="str">
        <f>VLOOKUP(CleanedData[[#This Row],[Product]],'02_Lookup_Tables'!$H$2:$I$126,2,FALSE)</f>
        <v>Electronics</v>
      </c>
      <c r="T6185" t="str">
        <f>VLOOKUP(CleanedData[[#This Row],[Province]],'02_Lookup_Tables'!$D$2:$E$10,2, FALSE)</f>
        <v>Northern Region</v>
      </c>
      <c r="U6185" t="str" cm="1">
        <f t="array" ref="U6185">_xlfn.IFS(CleanedData[[#This Row],[Purchase Amount]]&lt;500,"Low",
CleanedData[[#This Row],[Purchase Amount]]&lt;5000,"Medium",
TRUE,"High")</f>
        <v>Medium</v>
      </c>
      <c r="V6185" t="str">
        <f>TEXT(CleanedData[[#This Row],[Date]],"mmmm")</f>
        <v>December</v>
      </c>
      <c r="W6185" t="str">
        <f>"Q"&amp;ROUNDUP(MONTH(CleanedData[[#This Row],[Date]])/3,0)</f>
        <v>Q4</v>
      </c>
      <c r="X6185" t="str">
        <f>IF(CleanedData[[#This Row],[Purchase Amount]]&gt;=5000,"Yes","No")</f>
        <v>No</v>
      </c>
      <c r="Y6185">
        <f>IF(CleanedData[[#This Row],[Recommend]]="Yes",1,0)</f>
        <v>1</v>
      </c>
      <c r="Z6185" s="6">
        <f>CleanedData[[#This Row],[Purchase Amount]]*0.15</f>
        <v>141.71699999999998</v>
      </c>
      <c r="AA6185" s="6">
        <f>CleanedData[[#This Row],[Purchase Amount]]*1.15</f>
        <v>1086.4969999999998</v>
      </c>
    </row>
    <row r="6186" spans="1:27" x14ac:dyDescent="0.3">
      <c r="A6186">
        <v>7490</v>
      </c>
      <c r="B6186" t="s">
        <v>6411</v>
      </c>
      <c r="C6186" s="1">
        <v>45784</v>
      </c>
      <c r="D6186">
        <v>47</v>
      </c>
      <c r="E6186" t="s">
        <v>60</v>
      </c>
      <c r="F6186" t="s">
        <v>40</v>
      </c>
      <c r="G6186" t="s">
        <v>282</v>
      </c>
      <c r="H6186">
        <v>2</v>
      </c>
      <c r="I6186" t="s">
        <v>45</v>
      </c>
      <c r="J6186" t="s">
        <v>69</v>
      </c>
      <c r="K6186" t="s">
        <v>55</v>
      </c>
      <c r="L6186" t="s">
        <v>42</v>
      </c>
      <c r="M6186" t="s">
        <v>100</v>
      </c>
      <c r="N6186" t="s">
        <v>47</v>
      </c>
      <c r="O6186" t="s">
        <v>48</v>
      </c>
      <c r="P6186" t="s">
        <v>49</v>
      </c>
      <c r="Q6186" t="s">
        <v>93</v>
      </c>
      <c r="R6186" s="6">
        <f>_xlfn.XLOOKUP(CleanedData[[#This Row],[Product]],'02_Lookup_Tables'!$A$2:$A$126,'02_Lookup_Tables'!$B$2:$B$126)</f>
        <v>1859.13</v>
      </c>
      <c r="S6186" t="str">
        <f>VLOOKUP(CleanedData[[#This Row],[Product]],'02_Lookup_Tables'!$H$2:$I$126,2,FALSE)</f>
        <v>Home Devices</v>
      </c>
      <c r="T6186" t="str">
        <f>VLOOKUP(CleanedData[[#This Row],[Province]],'02_Lookup_Tables'!$D$2:$E$10,2, FALSE)</f>
        <v>Northern Region</v>
      </c>
      <c r="U6186" t="str" cm="1">
        <f t="array" ref="U6186">_xlfn.IFS(CleanedData[[#This Row],[Purchase Amount]]&lt;500,"Low",
CleanedData[[#This Row],[Purchase Amount]]&lt;5000,"Medium",
TRUE,"High")</f>
        <v>Medium</v>
      </c>
      <c r="V6186" t="str">
        <f>TEXT(CleanedData[[#This Row],[Date]],"mmmm")</f>
        <v>May</v>
      </c>
      <c r="W6186" t="str">
        <f>"Q"&amp;ROUNDUP(MONTH(CleanedData[[#This Row],[Date]])/3,0)</f>
        <v>Q2</v>
      </c>
      <c r="X6186" t="str">
        <f>IF(CleanedData[[#This Row],[Purchase Amount]]&gt;=5000,"Yes","No")</f>
        <v>No</v>
      </c>
      <c r="Y6186">
        <f>IF(CleanedData[[#This Row],[Recommend]]="Yes",1,0)</f>
        <v>1</v>
      </c>
      <c r="Z6186" s="6">
        <f>CleanedData[[#This Row],[Purchase Amount]]*0.15</f>
        <v>278.86950000000002</v>
      </c>
      <c r="AA6186" s="6">
        <f>CleanedData[[#This Row],[Purchase Amount]]*1.15</f>
        <v>2137.9994999999999</v>
      </c>
    </row>
    <row r="6187" spans="1:27" x14ac:dyDescent="0.3">
      <c r="A6187">
        <v>7491</v>
      </c>
      <c r="B6187" t="s">
        <v>6412</v>
      </c>
      <c r="C6187" s="1">
        <v>45767</v>
      </c>
      <c r="D6187">
        <v>52</v>
      </c>
      <c r="E6187" t="s">
        <v>39</v>
      </c>
      <c r="F6187" t="s">
        <v>68</v>
      </c>
      <c r="G6187" t="s">
        <v>126</v>
      </c>
      <c r="H6187">
        <v>3</v>
      </c>
      <c r="I6187" t="s">
        <v>42</v>
      </c>
      <c r="J6187" t="s">
        <v>54</v>
      </c>
      <c r="K6187" t="s">
        <v>55</v>
      </c>
      <c r="L6187" t="s">
        <v>45</v>
      </c>
      <c r="M6187" t="s">
        <v>92</v>
      </c>
      <c r="N6187" t="s">
        <v>48</v>
      </c>
      <c r="O6187" t="s">
        <v>89</v>
      </c>
      <c r="P6187" t="s">
        <v>49</v>
      </c>
      <c r="Q6187" t="s">
        <v>93</v>
      </c>
      <c r="R6187" s="6">
        <f>_xlfn.XLOOKUP(CleanedData[[#This Row],[Product]],'02_Lookup_Tables'!$A$2:$A$126,'02_Lookup_Tables'!$B$2:$B$126)</f>
        <v>343.42</v>
      </c>
      <c r="S6187" t="str">
        <f>VLOOKUP(CleanedData[[#This Row],[Product]],'02_Lookup_Tables'!$H$2:$I$126,2,FALSE)</f>
        <v>Food</v>
      </c>
      <c r="T6187" t="str">
        <f>VLOOKUP(CleanedData[[#This Row],[Province]],'02_Lookup_Tables'!$D$2:$E$10,2, FALSE)</f>
        <v>Northern Region</v>
      </c>
      <c r="U6187" t="str" cm="1">
        <f t="array" ref="U6187">_xlfn.IFS(CleanedData[[#This Row],[Purchase Amount]]&lt;500,"Low",
CleanedData[[#This Row],[Purchase Amount]]&lt;5000,"Medium",
TRUE,"High")</f>
        <v>Low</v>
      </c>
      <c r="V6187" t="str">
        <f>TEXT(CleanedData[[#This Row],[Date]],"mmmm")</f>
        <v>April</v>
      </c>
      <c r="W6187" t="str">
        <f>"Q"&amp;ROUNDUP(MONTH(CleanedData[[#This Row],[Date]])/3,0)</f>
        <v>Q2</v>
      </c>
      <c r="X6187" t="str">
        <f>IF(CleanedData[[#This Row],[Purchase Amount]]&gt;=5000,"Yes","No")</f>
        <v>No</v>
      </c>
      <c r="Y6187">
        <f>IF(CleanedData[[#This Row],[Recommend]]="Yes",1,0)</f>
        <v>0</v>
      </c>
      <c r="Z6187" s="6">
        <f>CleanedData[[#This Row],[Purchase Amount]]*0.15</f>
        <v>51.512999999999998</v>
      </c>
      <c r="AA6187" s="6">
        <f>CleanedData[[#This Row],[Purchase Amount]]*1.15</f>
        <v>394.93299999999999</v>
      </c>
    </row>
    <row r="6188" spans="1:27" x14ac:dyDescent="0.3">
      <c r="A6188">
        <v>7492</v>
      </c>
      <c r="B6188" t="s">
        <v>6413</v>
      </c>
      <c r="C6188" s="1">
        <v>45759</v>
      </c>
      <c r="D6188">
        <v>36</v>
      </c>
      <c r="E6188" t="s">
        <v>52</v>
      </c>
      <c r="F6188" t="s">
        <v>40</v>
      </c>
      <c r="G6188" t="s">
        <v>198</v>
      </c>
      <c r="H6188">
        <v>5</v>
      </c>
      <c r="I6188" t="s">
        <v>42</v>
      </c>
      <c r="J6188" t="s">
        <v>74</v>
      </c>
      <c r="K6188" t="s">
        <v>55</v>
      </c>
      <c r="L6188" t="s">
        <v>42</v>
      </c>
      <c r="M6188" t="s">
        <v>147</v>
      </c>
      <c r="N6188" t="s">
        <v>57</v>
      </c>
      <c r="O6188" t="s">
        <v>148</v>
      </c>
      <c r="P6188" t="s">
        <v>49</v>
      </c>
      <c r="Q6188" t="s">
        <v>81</v>
      </c>
      <c r="R6188" s="6">
        <f>_xlfn.XLOOKUP(CleanedData[[#This Row],[Product]],'02_Lookup_Tables'!$A$2:$A$126,'02_Lookup_Tables'!$B$2:$B$126)</f>
        <v>2099.4</v>
      </c>
      <c r="S6188" t="str">
        <f>VLOOKUP(CleanedData[[#This Row],[Product]],'02_Lookup_Tables'!$H$2:$I$126,2,FALSE)</f>
        <v>Sports &amp; Outdoors</v>
      </c>
      <c r="T6188" t="str">
        <f>VLOOKUP(CleanedData[[#This Row],[Province]],'02_Lookup_Tables'!$D$2:$E$10,2, FALSE)</f>
        <v>Northern Region</v>
      </c>
      <c r="U6188" t="str" cm="1">
        <f t="array" ref="U6188">_xlfn.IFS(CleanedData[[#This Row],[Purchase Amount]]&lt;500,"Low",
CleanedData[[#This Row],[Purchase Amount]]&lt;5000,"Medium",
TRUE,"High")</f>
        <v>Medium</v>
      </c>
      <c r="V6188" t="str">
        <f>TEXT(CleanedData[[#This Row],[Date]],"mmmm")</f>
        <v>April</v>
      </c>
      <c r="W6188" t="str">
        <f>"Q"&amp;ROUNDUP(MONTH(CleanedData[[#This Row],[Date]])/3,0)</f>
        <v>Q2</v>
      </c>
      <c r="X6188" t="str">
        <f>IF(CleanedData[[#This Row],[Purchase Amount]]&gt;=5000,"Yes","No")</f>
        <v>No</v>
      </c>
      <c r="Y6188">
        <f>IF(CleanedData[[#This Row],[Recommend]]="Yes",1,0)</f>
        <v>0</v>
      </c>
      <c r="Z6188" s="6">
        <f>CleanedData[[#This Row],[Purchase Amount]]*0.15</f>
        <v>314.91000000000003</v>
      </c>
      <c r="AA6188" s="6">
        <f>CleanedData[[#This Row],[Purchase Amount]]*1.15</f>
        <v>2414.31</v>
      </c>
    </row>
    <row r="6189" spans="1:27" x14ac:dyDescent="0.3">
      <c r="A6189">
        <v>7493</v>
      </c>
      <c r="B6189" t="s">
        <v>6414</v>
      </c>
      <c r="C6189" s="1">
        <v>45559</v>
      </c>
      <c r="D6189">
        <v>57</v>
      </c>
      <c r="E6189" t="s">
        <v>60</v>
      </c>
      <c r="F6189" t="s">
        <v>83</v>
      </c>
      <c r="G6189" t="s">
        <v>160</v>
      </c>
      <c r="H6189">
        <v>5</v>
      </c>
      <c r="I6189" t="s">
        <v>45</v>
      </c>
      <c r="J6189" t="s">
        <v>43</v>
      </c>
      <c r="K6189" t="s">
        <v>55</v>
      </c>
      <c r="L6189" t="s">
        <v>45</v>
      </c>
      <c r="M6189" t="s">
        <v>151</v>
      </c>
      <c r="N6189" t="s">
        <v>57</v>
      </c>
      <c r="O6189" t="s">
        <v>89</v>
      </c>
      <c r="P6189" t="s">
        <v>70</v>
      </c>
      <c r="Q6189" t="s">
        <v>50</v>
      </c>
      <c r="R6189" s="6">
        <f>_xlfn.XLOOKUP(CleanedData[[#This Row],[Product]],'02_Lookup_Tables'!$A$2:$A$126,'02_Lookup_Tables'!$B$2:$B$126)</f>
        <v>294.33</v>
      </c>
      <c r="S6189" t="str">
        <f>VLOOKUP(CleanedData[[#This Row],[Product]],'02_Lookup_Tables'!$H$2:$I$126,2,FALSE)</f>
        <v>Toys &amp; Games</v>
      </c>
      <c r="T6189" t="str">
        <f>VLOOKUP(CleanedData[[#This Row],[Province]],'02_Lookup_Tables'!$D$2:$E$10,2, FALSE)</f>
        <v>Western Region</v>
      </c>
      <c r="U6189" t="str" cm="1">
        <f t="array" ref="U6189">_xlfn.IFS(CleanedData[[#This Row],[Purchase Amount]]&lt;500,"Low",
CleanedData[[#This Row],[Purchase Amount]]&lt;5000,"Medium",
TRUE,"High")</f>
        <v>Low</v>
      </c>
      <c r="V6189" t="str">
        <f>TEXT(CleanedData[[#This Row],[Date]],"mmmm")</f>
        <v>September</v>
      </c>
      <c r="W6189" t="str">
        <f>"Q"&amp;ROUNDUP(MONTH(CleanedData[[#This Row],[Date]])/3,0)</f>
        <v>Q3</v>
      </c>
      <c r="X6189" t="str">
        <f>IF(CleanedData[[#This Row],[Purchase Amount]]&gt;=5000,"Yes","No")</f>
        <v>No</v>
      </c>
      <c r="Y6189">
        <f>IF(CleanedData[[#This Row],[Recommend]]="Yes",1,0)</f>
        <v>1</v>
      </c>
      <c r="Z6189" s="6">
        <f>CleanedData[[#This Row],[Purchase Amount]]*0.15</f>
        <v>44.149499999999996</v>
      </c>
      <c r="AA6189" s="6">
        <f>CleanedData[[#This Row],[Purchase Amount]]*1.15</f>
        <v>338.47949999999997</v>
      </c>
    </row>
    <row r="6190" spans="1:27" x14ac:dyDescent="0.3">
      <c r="A6190">
        <v>7494</v>
      </c>
      <c r="B6190" t="s">
        <v>6415</v>
      </c>
      <c r="C6190" s="1">
        <v>45624</v>
      </c>
      <c r="D6190">
        <v>71</v>
      </c>
      <c r="E6190" t="s">
        <v>52</v>
      </c>
      <c r="F6190" t="s">
        <v>108</v>
      </c>
      <c r="G6190" t="s">
        <v>158</v>
      </c>
      <c r="H6190">
        <v>1</v>
      </c>
      <c r="I6190" t="s">
        <v>42</v>
      </c>
      <c r="J6190" t="s">
        <v>43</v>
      </c>
      <c r="K6190" t="s">
        <v>55</v>
      </c>
      <c r="L6190" t="s">
        <v>42</v>
      </c>
      <c r="M6190" t="s">
        <v>123</v>
      </c>
      <c r="N6190" t="s">
        <v>80</v>
      </c>
      <c r="O6190" t="s">
        <v>89</v>
      </c>
      <c r="P6190" t="s">
        <v>49</v>
      </c>
      <c r="Q6190" t="s">
        <v>97</v>
      </c>
      <c r="R6190" s="6">
        <f>_xlfn.XLOOKUP(CleanedData[[#This Row],[Product]],'02_Lookup_Tables'!$A$2:$A$126,'02_Lookup_Tables'!$B$2:$B$126)</f>
        <v>2962.6</v>
      </c>
      <c r="S6190" t="str">
        <f>VLOOKUP(CleanedData[[#This Row],[Product]],'02_Lookup_Tables'!$H$2:$I$126,2,FALSE)</f>
        <v>Sports &amp; Outdoors</v>
      </c>
      <c r="T6190" t="str">
        <f>VLOOKUP(CleanedData[[#This Row],[Province]],'02_Lookup_Tables'!$D$2:$E$10,2, FALSE)</f>
        <v>Gauteng Region</v>
      </c>
      <c r="U6190" t="str" cm="1">
        <f t="array" ref="U6190">_xlfn.IFS(CleanedData[[#This Row],[Purchase Amount]]&lt;500,"Low",
CleanedData[[#This Row],[Purchase Amount]]&lt;5000,"Medium",
TRUE,"High")</f>
        <v>Medium</v>
      </c>
      <c r="V6190" t="str">
        <f>TEXT(CleanedData[[#This Row],[Date]],"mmmm")</f>
        <v>November</v>
      </c>
      <c r="W6190" t="str">
        <f>"Q"&amp;ROUNDUP(MONTH(CleanedData[[#This Row],[Date]])/3,0)</f>
        <v>Q4</v>
      </c>
      <c r="X6190" t="str">
        <f>IF(CleanedData[[#This Row],[Purchase Amount]]&gt;=5000,"Yes","No")</f>
        <v>No</v>
      </c>
      <c r="Y6190">
        <f>IF(CleanedData[[#This Row],[Recommend]]="Yes",1,0)</f>
        <v>0</v>
      </c>
      <c r="Z6190" s="6">
        <f>CleanedData[[#This Row],[Purchase Amount]]*0.15</f>
        <v>444.39</v>
      </c>
      <c r="AA6190" s="6">
        <f>CleanedData[[#This Row],[Purchase Amount]]*1.15</f>
        <v>3406.99</v>
      </c>
    </row>
    <row r="6191" spans="1:27" x14ac:dyDescent="0.3">
      <c r="A6191">
        <v>7495</v>
      </c>
      <c r="B6191" t="s">
        <v>6416</v>
      </c>
      <c r="C6191" s="1">
        <v>45788</v>
      </c>
      <c r="D6191">
        <v>43</v>
      </c>
      <c r="E6191" t="s">
        <v>60</v>
      </c>
      <c r="F6191" t="s">
        <v>61</v>
      </c>
      <c r="G6191" t="s">
        <v>328</v>
      </c>
      <c r="H6191">
        <v>1</v>
      </c>
      <c r="I6191" t="s">
        <v>42</v>
      </c>
      <c r="J6191" t="s">
        <v>69</v>
      </c>
      <c r="K6191" t="s">
        <v>44</v>
      </c>
      <c r="L6191" t="s">
        <v>45</v>
      </c>
      <c r="M6191" t="s">
        <v>196</v>
      </c>
      <c r="N6191" t="s">
        <v>80</v>
      </c>
      <c r="O6191" t="s">
        <v>89</v>
      </c>
      <c r="P6191" t="s">
        <v>49</v>
      </c>
      <c r="Q6191" t="s">
        <v>81</v>
      </c>
      <c r="R6191" s="6">
        <f>_xlfn.XLOOKUP(CleanedData[[#This Row],[Product]],'02_Lookup_Tables'!$A$2:$A$126,'02_Lookup_Tables'!$B$2:$B$126)</f>
        <v>3521.64</v>
      </c>
      <c r="S6191" t="str">
        <f>VLOOKUP(CleanedData[[#This Row],[Product]],'02_Lookup_Tables'!$H$2:$I$126,2,FALSE)</f>
        <v>Home Devices</v>
      </c>
      <c r="T6191" t="str">
        <f>VLOOKUP(CleanedData[[#This Row],[Province]],'02_Lookup_Tables'!$D$2:$E$10,2, FALSE)</f>
        <v>Southern Region</v>
      </c>
      <c r="U6191" t="str" cm="1">
        <f t="array" ref="U6191">_xlfn.IFS(CleanedData[[#This Row],[Purchase Amount]]&lt;500,"Low",
CleanedData[[#This Row],[Purchase Amount]]&lt;5000,"Medium",
TRUE,"High")</f>
        <v>Medium</v>
      </c>
      <c r="V6191" t="str">
        <f>TEXT(CleanedData[[#This Row],[Date]],"mmmm")</f>
        <v>May</v>
      </c>
      <c r="W6191" t="str">
        <f>"Q"&amp;ROUNDUP(MONTH(CleanedData[[#This Row],[Date]])/3,0)</f>
        <v>Q2</v>
      </c>
      <c r="X6191" t="str">
        <f>IF(CleanedData[[#This Row],[Purchase Amount]]&gt;=5000,"Yes","No")</f>
        <v>No</v>
      </c>
      <c r="Y6191">
        <f>IF(CleanedData[[#This Row],[Recommend]]="Yes",1,0)</f>
        <v>0</v>
      </c>
      <c r="Z6191" s="6">
        <f>CleanedData[[#This Row],[Purchase Amount]]*0.15</f>
        <v>528.24599999999998</v>
      </c>
      <c r="AA6191" s="6">
        <f>CleanedData[[#This Row],[Purchase Amount]]*1.15</f>
        <v>4049.8859999999995</v>
      </c>
    </row>
    <row r="6192" spans="1:27" x14ac:dyDescent="0.3">
      <c r="A6192">
        <v>7497</v>
      </c>
      <c r="B6192" t="s">
        <v>6417</v>
      </c>
      <c r="C6192" s="1">
        <v>45615</v>
      </c>
      <c r="D6192">
        <v>31</v>
      </c>
      <c r="E6192" t="s">
        <v>60</v>
      </c>
      <c r="F6192" t="s">
        <v>130</v>
      </c>
      <c r="G6192" t="s">
        <v>225</v>
      </c>
      <c r="H6192">
        <v>3</v>
      </c>
      <c r="I6192" t="s">
        <v>45</v>
      </c>
      <c r="J6192" t="s">
        <v>43</v>
      </c>
      <c r="K6192" t="s">
        <v>55</v>
      </c>
      <c r="L6192" t="s">
        <v>42</v>
      </c>
      <c r="N6192" t="s">
        <v>48</v>
      </c>
      <c r="O6192" t="s">
        <v>134</v>
      </c>
      <c r="P6192" t="s">
        <v>8646</v>
      </c>
      <c r="Q6192" t="s">
        <v>58</v>
      </c>
      <c r="R6192" s="6">
        <f>_xlfn.XLOOKUP(CleanedData[[#This Row],[Product]],'02_Lookup_Tables'!$A$2:$A$126,'02_Lookup_Tables'!$B$2:$B$126)</f>
        <v>1094.3699999999999</v>
      </c>
      <c r="S6192" t="str">
        <f>VLOOKUP(CleanedData[[#This Row],[Product]],'02_Lookup_Tables'!$H$2:$I$126,2,FALSE)</f>
        <v>Apparel</v>
      </c>
      <c r="T6192" t="str">
        <f>VLOOKUP(CleanedData[[#This Row],[Province]],'02_Lookup_Tables'!$D$2:$E$10,2, FALSE)</f>
        <v>Eastern Region</v>
      </c>
      <c r="U6192" t="str" cm="1">
        <f t="array" ref="U6192">_xlfn.IFS(CleanedData[[#This Row],[Purchase Amount]]&lt;500,"Low",
CleanedData[[#This Row],[Purchase Amount]]&lt;5000,"Medium",
TRUE,"High")</f>
        <v>Medium</v>
      </c>
      <c r="V6192" t="str">
        <f>TEXT(CleanedData[[#This Row],[Date]],"mmmm")</f>
        <v>November</v>
      </c>
      <c r="W6192" t="str">
        <f>"Q"&amp;ROUNDUP(MONTH(CleanedData[[#This Row],[Date]])/3,0)</f>
        <v>Q4</v>
      </c>
      <c r="X6192" t="str">
        <f>IF(CleanedData[[#This Row],[Purchase Amount]]&gt;=5000,"Yes","No")</f>
        <v>No</v>
      </c>
      <c r="Y6192">
        <f>IF(CleanedData[[#This Row],[Recommend]]="Yes",1,0)</f>
        <v>1</v>
      </c>
      <c r="Z6192" s="6">
        <f>CleanedData[[#This Row],[Purchase Amount]]*0.15</f>
        <v>164.15549999999999</v>
      </c>
      <c r="AA6192" s="6">
        <f>CleanedData[[#This Row],[Purchase Amount]]*1.15</f>
        <v>1258.5254999999997</v>
      </c>
    </row>
    <row r="6193" spans="1:27" x14ac:dyDescent="0.3">
      <c r="A6193">
        <v>7498</v>
      </c>
      <c r="B6193" t="s">
        <v>6418</v>
      </c>
      <c r="C6193" s="1">
        <v>45516</v>
      </c>
      <c r="D6193">
        <v>19</v>
      </c>
      <c r="E6193" t="s">
        <v>52</v>
      </c>
      <c r="F6193" t="s">
        <v>83</v>
      </c>
      <c r="G6193" t="s">
        <v>146</v>
      </c>
      <c r="H6193">
        <v>2</v>
      </c>
      <c r="I6193" t="s">
        <v>45</v>
      </c>
      <c r="J6193" t="s">
        <v>63</v>
      </c>
      <c r="K6193" t="s">
        <v>44</v>
      </c>
      <c r="L6193" t="s">
        <v>45</v>
      </c>
      <c r="M6193" t="s">
        <v>92</v>
      </c>
      <c r="N6193" t="s">
        <v>47</v>
      </c>
      <c r="O6193" t="s">
        <v>89</v>
      </c>
      <c r="P6193" t="s">
        <v>49</v>
      </c>
      <c r="Q6193" t="s">
        <v>66</v>
      </c>
      <c r="R6193" s="6">
        <f>_xlfn.XLOOKUP(CleanedData[[#This Row],[Product]],'02_Lookup_Tables'!$A$2:$A$126,'02_Lookup_Tables'!$B$2:$B$126)</f>
        <v>27815.439999999999</v>
      </c>
      <c r="S6193" t="str">
        <f>VLOOKUP(CleanedData[[#This Row],[Product]],'02_Lookup_Tables'!$H$2:$I$126,2,FALSE)</f>
        <v>Electronics</v>
      </c>
      <c r="T6193" t="str">
        <f>VLOOKUP(CleanedData[[#This Row],[Province]],'02_Lookup_Tables'!$D$2:$E$10,2, FALSE)</f>
        <v>Western Region</v>
      </c>
      <c r="U6193" t="str" cm="1">
        <f t="array" ref="U6193">_xlfn.IFS(CleanedData[[#This Row],[Purchase Amount]]&lt;500,"Low",
CleanedData[[#This Row],[Purchase Amount]]&lt;5000,"Medium",
TRUE,"High")</f>
        <v>High</v>
      </c>
      <c r="V6193" t="str">
        <f>TEXT(CleanedData[[#This Row],[Date]],"mmmm")</f>
        <v>August</v>
      </c>
      <c r="W6193" t="str">
        <f>"Q"&amp;ROUNDUP(MONTH(CleanedData[[#This Row],[Date]])/3,0)</f>
        <v>Q3</v>
      </c>
      <c r="X6193" t="str">
        <f>IF(CleanedData[[#This Row],[Purchase Amount]]&gt;=5000,"Yes","No")</f>
        <v>Yes</v>
      </c>
      <c r="Y6193">
        <f>IF(CleanedData[[#This Row],[Recommend]]="Yes",1,0)</f>
        <v>1</v>
      </c>
      <c r="Z6193" s="6">
        <f>CleanedData[[#This Row],[Purchase Amount]]*0.15</f>
        <v>4172.3159999999998</v>
      </c>
      <c r="AA6193" s="6">
        <f>CleanedData[[#This Row],[Purchase Amount]]*1.15</f>
        <v>31987.755999999998</v>
      </c>
    </row>
    <row r="6194" spans="1:27" x14ac:dyDescent="0.3">
      <c r="A6194">
        <v>7499</v>
      </c>
      <c r="B6194" t="s">
        <v>6419</v>
      </c>
      <c r="C6194" s="1">
        <v>45311</v>
      </c>
      <c r="D6194">
        <v>18</v>
      </c>
      <c r="E6194" t="s">
        <v>60</v>
      </c>
      <c r="F6194" t="s">
        <v>68</v>
      </c>
      <c r="G6194" t="s">
        <v>693</v>
      </c>
      <c r="H6194">
        <v>3</v>
      </c>
      <c r="I6194" t="s">
        <v>42</v>
      </c>
      <c r="J6194" t="s">
        <v>43</v>
      </c>
      <c r="K6194" t="s">
        <v>44</v>
      </c>
      <c r="L6194" t="s">
        <v>45</v>
      </c>
      <c r="M6194" t="s">
        <v>236</v>
      </c>
      <c r="N6194" t="s">
        <v>48</v>
      </c>
      <c r="O6194" t="s">
        <v>89</v>
      </c>
      <c r="P6194" t="s">
        <v>49</v>
      </c>
      <c r="Q6194" t="s">
        <v>66</v>
      </c>
      <c r="R6194" s="6">
        <f>_xlfn.XLOOKUP(CleanedData[[#This Row],[Product]],'02_Lookup_Tables'!$A$2:$A$126,'02_Lookup_Tables'!$B$2:$B$126)</f>
        <v>618.72</v>
      </c>
      <c r="S6194" t="str">
        <f>VLOOKUP(CleanedData[[#This Row],[Product]],'02_Lookup_Tables'!$H$2:$I$126,2,FALSE)</f>
        <v>Sports &amp; Outdoors</v>
      </c>
      <c r="T6194" t="str">
        <f>VLOOKUP(CleanedData[[#This Row],[Province]],'02_Lookup_Tables'!$D$2:$E$10,2, FALSE)</f>
        <v>Northern Region</v>
      </c>
      <c r="U6194" t="str" cm="1">
        <f t="array" ref="U6194">_xlfn.IFS(CleanedData[[#This Row],[Purchase Amount]]&lt;500,"Low",
CleanedData[[#This Row],[Purchase Amount]]&lt;5000,"Medium",
TRUE,"High")</f>
        <v>Medium</v>
      </c>
      <c r="V6194" t="str">
        <f>TEXT(CleanedData[[#This Row],[Date]],"mmmm")</f>
        <v>January</v>
      </c>
      <c r="W6194" t="str">
        <f>"Q"&amp;ROUNDUP(MONTH(CleanedData[[#This Row],[Date]])/3,0)</f>
        <v>Q1</v>
      </c>
      <c r="X6194" t="str">
        <f>IF(CleanedData[[#This Row],[Purchase Amount]]&gt;=5000,"Yes","No")</f>
        <v>No</v>
      </c>
      <c r="Y6194">
        <f>IF(CleanedData[[#This Row],[Recommend]]="Yes",1,0)</f>
        <v>0</v>
      </c>
      <c r="Z6194" s="6">
        <f>CleanedData[[#This Row],[Purchase Amount]]*0.15</f>
        <v>92.808000000000007</v>
      </c>
      <c r="AA6194" s="6">
        <f>CleanedData[[#This Row],[Purchase Amount]]*1.15</f>
        <v>711.52800000000002</v>
      </c>
    </row>
    <row r="6195" spans="1:27" x14ac:dyDescent="0.3">
      <c r="A6195">
        <v>7500</v>
      </c>
      <c r="B6195" t="s">
        <v>6420</v>
      </c>
      <c r="C6195" s="1">
        <v>45991</v>
      </c>
      <c r="D6195">
        <v>51</v>
      </c>
      <c r="E6195" t="s">
        <v>60</v>
      </c>
      <c r="F6195" t="s">
        <v>83</v>
      </c>
      <c r="G6195" t="s">
        <v>328</v>
      </c>
      <c r="H6195">
        <v>2</v>
      </c>
      <c r="I6195" t="s">
        <v>45</v>
      </c>
      <c r="J6195" t="s">
        <v>43</v>
      </c>
      <c r="K6195" t="s">
        <v>44</v>
      </c>
      <c r="L6195" t="s">
        <v>42</v>
      </c>
      <c r="M6195" t="s">
        <v>184</v>
      </c>
      <c r="N6195" t="s">
        <v>47</v>
      </c>
      <c r="O6195" t="s">
        <v>148</v>
      </c>
      <c r="P6195" t="s">
        <v>70</v>
      </c>
      <c r="Q6195" t="s">
        <v>93</v>
      </c>
      <c r="R6195" s="6">
        <f>_xlfn.XLOOKUP(CleanedData[[#This Row],[Product]],'02_Lookup_Tables'!$A$2:$A$126,'02_Lookup_Tables'!$B$2:$B$126)</f>
        <v>3521.64</v>
      </c>
      <c r="S6195" t="str">
        <f>VLOOKUP(CleanedData[[#This Row],[Product]],'02_Lookup_Tables'!$H$2:$I$126,2,FALSE)</f>
        <v>Home Devices</v>
      </c>
      <c r="T6195" t="str">
        <f>VLOOKUP(CleanedData[[#This Row],[Province]],'02_Lookup_Tables'!$D$2:$E$10,2, FALSE)</f>
        <v>Western Region</v>
      </c>
      <c r="U6195" t="str" cm="1">
        <f t="array" ref="U6195">_xlfn.IFS(CleanedData[[#This Row],[Purchase Amount]]&lt;500,"Low",
CleanedData[[#This Row],[Purchase Amount]]&lt;5000,"Medium",
TRUE,"High")</f>
        <v>Medium</v>
      </c>
      <c r="V6195" t="str">
        <f>TEXT(CleanedData[[#This Row],[Date]],"mmmm")</f>
        <v>November</v>
      </c>
      <c r="W6195" t="str">
        <f>"Q"&amp;ROUNDUP(MONTH(CleanedData[[#This Row],[Date]])/3,0)</f>
        <v>Q4</v>
      </c>
      <c r="X6195" t="str">
        <f>IF(CleanedData[[#This Row],[Purchase Amount]]&gt;=5000,"Yes","No")</f>
        <v>No</v>
      </c>
      <c r="Y6195">
        <f>IF(CleanedData[[#This Row],[Recommend]]="Yes",1,0)</f>
        <v>1</v>
      </c>
      <c r="Z6195" s="6">
        <f>CleanedData[[#This Row],[Purchase Amount]]*0.15</f>
        <v>528.24599999999998</v>
      </c>
      <c r="AA6195" s="6">
        <f>CleanedData[[#This Row],[Purchase Amount]]*1.15</f>
        <v>4049.8859999999995</v>
      </c>
    </row>
    <row r="6196" spans="1:27" x14ac:dyDescent="0.3">
      <c r="A6196">
        <v>7501</v>
      </c>
      <c r="B6196" t="s">
        <v>6421</v>
      </c>
      <c r="C6196" s="1">
        <v>45655</v>
      </c>
      <c r="D6196">
        <v>60</v>
      </c>
      <c r="E6196" t="s">
        <v>39</v>
      </c>
      <c r="F6196" t="s">
        <v>125</v>
      </c>
      <c r="G6196" t="s">
        <v>155</v>
      </c>
      <c r="H6196">
        <v>1</v>
      </c>
      <c r="I6196" t="s">
        <v>45</v>
      </c>
      <c r="J6196" t="s">
        <v>69</v>
      </c>
      <c r="K6196" t="s">
        <v>55</v>
      </c>
      <c r="L6196" t="s">
        <v>42</v>
      </c>
      <c r="M6196" t="s">
        <v>165</v>
      </c>
      <c r="N6196" t="s">
        <v>80</v>
      </c>
      <c r="O6196" t="s">
        <v>89</v>
      </c>
      <c r="P6196" t="s">
        <v>49</v>
      </c>
      <c r="Q6196" t="s">
        <v>50</v>
      </c>
      <c r="R6196" s="6">
        <f>_xlfn.XLOOKUP(CleanedData[[#This Row],[Product]],'02_Lookup_Tables'!$A$2:$A$126,'02_Lookup_Tables'!$B$2:$B$126)</f>
        <v>1355.08</v>
      </c>
      <c r="S6196" t="str">
        <f>VLOOKUP(CleanedData[[#This Row],[Product]],'02_Lookup_Tables'!$H$2:$I$126,2,FALSE)</f>
        <v>Sports &amp; Outdoors</v>
      </c>
      <c r="T6196" t="str">
        <f>VLOOKUP(CleanedData[[#This Row],[Province]],'02_Lookup_Tables'!$D$2:$E$10,2, FALSE)</f>
        <v>Western Region</v>
      </c>
      <c r="U6196" t="str" cm="1">
        <f t="array" ref="U6196">_xlfn.IFS(CleanedData[[#This Row],[Purchase Amount]]&lt;500,"Low",
CleanedData[[#This Row],[Purchase Amount]]&lt;5000,"Medium",
TRUE,"High")</f>
        <v>Medium</v>
      </c>
      <c r="V6196" t="str">
        <f>TEXT(CleanedData[[#This Row],[Date]],"mmmm")</f>
        <v>December</v>
      </c>
      <c r="W6196" t="str">
        <f>"Q"&amp;ROUNDUP(MONTH(CleanedData[[#This Row],[Date]])/3,0)</f>
        <v>Q4</v>
      </c>
      <c r="X6196" t="str">
        <f>IF(CleanedData[[#This Row],[Purchase Amount]]&gt;=5000,"Yes","No")</f>
        <v>No</v>
      </c>
      <c r="Y6196">
        <f>IF(CleanedData[[#This Row],[Recommend]]="Yes",1,0)</f>
        <v>1</v>
      </c>
      <c r="Z6196" s="6">
        <f>CleanedData[[#This Row],[Purchase Amount]]*0.15</f>
        <v>203.26199999999997</v>
      </c>
      <c r="AA6196" s="6">
        <f>CleanedData[[#This Row],[Purchase Amount]]*1.15</f>
        <v>1558.3419999999999</v>
      </c>
    </row>
    <row r="6197" spans="1:27" x14ac:dyDescent="0.3">
      <c r="A6197">
        <v>7502</v>
      </c>
      <c r="B6197" t="s">
        <v>6422</v>
      </c>
      <c r="C6197" s="1">
        <v>45916</v>
      </c>
      <c r="D6197">
        <v>62</v>
      </c>
      <c r="E6197" t="s">
        <v>60</v>
      </c>
      <c r="F6197" t="s">
        <v>125</v>
      </c>
      <c r="G6197" t="s">
        <v>668</v>
      </c>
      <c r="H6197">
        <v>2</v>
      </c>
      <c r="I6197" t="s">
        <v>42</v>
      </c>
      <c r="J6197" t="s">
        <v>63</v>
      </c>
      <c r="K6197" t="s">
        <v>64</v>
      </c>
      <c r="L6197" t="s">
        <v>42</v>
      </c>
      <c r="M6197" t="s">
        <v>65</v>
      </c>
      <c r="N6197" t="s">
        <v>47</v>
      </c>
      <c r="O6197" t="s">
        <v>89</v>
      </c>
      <c r="P6197" t="s">
        <v>49</v>
      </c>
      <c r="Q6197" t="s">
        <v>50</v>
      </c>
      <c r="R6197" s="6">
        <f>_xlfn.XLOOKUP(CleanedData[[#This Row],[Product]],'02_Lookup_Tables'!$A$2:$A$126,'02_Lookup_Tables'!$B$2:$B$126)</f>
        <v>301.58</v>
      </c>
      <c r="S6197" t="str">
        <f>VLOOKUP(CleanedData[[#This Row],[Product]],'02_Lookup_Tables'!$H$2:$I$126,2,FALSE)</f>
        <v>Food</v>
      </c>
      <c r="T6197" t="str">
        <f>VLOOKUP(CleanedData[[#This Row],[Province]],'02_Lookup_Tables'!$D$2:$E$10,2, FALSE)</f>
        <v>Western Region</v>
      </c>
      <c r="U6197" t="str" cm="1">
        <f t="array" ref="U6197">_xlfn.IFS(CleanedData[[#This Row],[Purchase Amount]]&lt;500,"Low",
CleanedData[[#This Row],[Purchase Amount]]&lt;5000,"Medium",
TRUE,"High")</f>
        <v>Low</v>
      </c>
      <c r="V6197" t="str">
        <f>TEXT(CleanedData[[#This Row],[Date]],"mmmm")</f>
        <v>September</v>
      </c>
      <c r="W6197" t="str">
        <f>"Q"&amp;ROUNDUP(MONTH(CleanedData[[#This Row],[Date]])/3,0)</f>
        <v>Q3</v>
      </c>
      <c r="X6197" t="str">
        <f>IF(CleanedData[[#This Row],[Purchase Amount]]&gt;=5000,"Yes","No")</f>
        <v>No</v>
      </c>
      <c r="Y6197">
        <f>IF(CleanedData[[#This Row],[Recommend]]="Yes",1,0)</f>
        <v>0</v>
      </c>
      <c r="Z6197" s="6">
        <f>CleanedData[[#This Row],[Purchase Amount]]*0.15</f>
        <v>45.236999999999995</v>
      </c>
      <c r="AA6197" s="6">
        <f>CleanedData[[#This Row],[Purchase Amount]]*1.15</f>
        <v>346.81699999999995</v>
      </c>
    </row>
    <row r="6198" spans="1:27" x14ac:dyDescent="0.3">
      <c r="A6198">
        <v>7503</v>
      </c>
      <c r="B6198" t="s">
        <v>6423</v>
      </c>
      <c r="C6198" s="1">
        <v>45658</v>
      </c>
      <c r="D6198">
        <v>57</v>
      </c>
      <c r="E6198" t="s">
        <v>39</v>
      </c>
      <c r="F6198" t="s">
        <v>61</v>
      </c>
      <c r="G6198" t="s">
        <v>323</v>
      </c>
      <c r="H6198">
        <v>4</v>
      </c>
      <c r="I6198" t="s">
        <v>42</v>
      </c>
      <c r="J6198" t="s">
        <v>63</v>
      </c>
      <c r="K6198" t="s">
        <v>55</v>
      </c>
      <c r="L6198" t="s">
        <v>42</v>
      </c>
      <c r="M6198" t="s">
        <v>112</v>
      </c>
      <c r="N6198" t="s">
        <v>96</v>
      </c>
      <c r="O6198" t="s">
        <v>48</v>
      </c>
      <c r="P6198" t="s">
        <v>49</v>
      </c>
      <c r="Q6198" t="s">
        <v>50</v>
      </c>
      <c r="R6198" s="6">
        <f>_xlfn.XLOOKUP(CleanedData[[#This Row],[Product]],'02_Lookup_Tables'!$A$2:$A$126,'02_Lookup_Tables'!$B$2:$B$126)</f>
        <v>463.48</v>
      </c>
      <c r="S6198" t="str">
        <f>VLOOKUP(CleanedData[[#This Row],[Product]],'02_Lookup_Tables'!$H$2:$I$126,2,FALSE)</f>
        <v>Electronics</v>
      </c>
      <c r="T6198" t="str">
        <f>VLOOKUP(CleanedData[[#This Row],[Province]],'02_Lookup_Tables'!$D$2:$E$10,2, FALSE)</f>
        <v>Southern Region</v>
      </c>
      <c r="U6198" t="str" cm="1">
        <f t="array" ref="U6198">_xlfn.IFS(CleanedData[[#This Row],[Purchase Amount]]&lt;500,"Low",
CleanedData[[#This Row],[Purchase Amount]]&lt;5000,"Medium",
TRUE,"High")</f>
        <v>Low</v>
      </c>
      <c r="V6198" t="str">
        <f>TEXT(CleanedData[[#This Row],[Date]],"mmmm")</f>
        <v>January</v>
      </c>
      <c r="W6198" t="str">
        <f>"Q"&amp;ROUNDUP(MONTH(CleanedData[[#This Row],[Date]])/3,0)</f>
        <v>Q1</v>
      </c>
      <c r="X6198" t="str">
        <f>IF(CleanedData[[#This Row],[Purchase Amount]]&gt;=5000,"Yes","No")</f>
        <v>No</v>
      </c>
      <c r="Y6198">
        <f>IF(CleanedData[[#This Row],[Recommend]]="Yes",1,0)</f>
        <v>0</v>
      </c>
      <c r="Z6198" s="6">
        <f>CleanedData[[#This Row],[Purchase Amount]]*0.15</f>
        <v>69.522000000000006</v>
      </c>
      <c r="AA6198" s="6">
        <f>CleanedData[[#This Row],[Purchase Amount]]*1.15</f>
        <v>533.00199999999995</v>
      </c>
    </row>
    <row r="6199" spans="1:27" x14ac:dyDescent="0.3">
      <c r="A6199">
        <v>7505</v>
      </c>
      <c r="B6199" t="s">
        <v>6424</v>
      </c>
      <c r="C6199" s="1">
        <v>45883</v>
      </c>
      <c r="D6199">
        <v>53</v>
      </c>
      <c r="E6199" t="s">
        <v>52</v>
      </c>
      <c r="F6199" t="s">
        <v>130</v>
      </c>
      <c r="G6199" t="s">
        <v>126</v>
      </c>
      <c r="H6199">
        <v>1</v>
      </c>
      <c r="I6199" t="s">
        <v>45</v>
      </c>
      <c r="J6199" t="s">
        <v>43</v>
      </c>
      <c r="K6199" t="s">
        <v>55</v>
      </c>
      <c r="L6199" t="s">
        <v>45</v>
      </c>
      <c r="M6199" t="s">
        <v>85</v>
      </c>
      <c r="N6199" t="s">
        <v>80</v>
      </c>
      <c r="O6199" t="s">
        <v>48</v>
      </c>
      <c r="P6199" t="s">
        <v>49</v>
      </c>
      <c r="Q6199" t="s">
        <v>93</v>
      </c>
      <c r="R6199" s="6">
        <f>_xlfn.XLOOKUP(CleanedData[[#This Row],[Product]],'02_Lookup_Tables'!$A$2:$A$126,'02_Lookup_Tables'!$B$2:$B$126)</f>
        <v>343.42</v>
      </c>
      <c r="S6199" t="str">
        <f>VLOOKUP(CleanedData[[#This Row],[Product]],'02_Lookup_Tables'!$H$2:$I$126,2,FALSE)</f>
        <v>Food</v>
      </c>
      <c r="T6199" t="str">
        <f>VLOOKUP(CleanedData[[#This Row],[Province]],'02_Lookup_Tables'!$D$2:$E$10,2, FALSE)</f>
        <v>Eastern Region</v>
      </c>
      <c r="U6199" t="str" cm="1">
        <f t="array" ref="U6199">_xlfn.IFS(CleanedData[[#This Row],[Purchase Amount]]&lt;500,"Low",
CleanedData[[#This Row],[Purchase Amount]]&lt;5000,"Medium",
TRUE,"High")</f>
        <v>Low</v>
      </c>
      <c r="V6199" t="str">
        <f>TEXT(CleanedData[[#This Row],[Date]],"mmmm")</f>
        <v>August</v>
      </c>
      <c r="W6199" t="str">
        <f>"Q"&amp;ROUNDUP(MONTH(CleanedData[[#This Row],[Date]])/3,0)</f>
        <v>Q3</v>
      </c>
      <c r="X6199" t="str">
        <f>IF(CleanedData[[#This Row],[Purchase Amount]]&gt;=5000,"Yes","No")</f>
        <v>No</v>
      </c>
      <c r="Y6199">
        <f>IF(CleanedData[[#This Row],[Recommend]]="Yes",1,0)</f>
        <v>1</v>
      </c>
      <c r="Z6199" s="6">
        <f>CleanedData[[#This Row],[Purchase Amount]]*0.15</f>
        <v>51.512999999999998</v>
      </c>
      <c r="AA6199" s="6">
        <f>CleanedData[[#This Row],[Purchase Amount]]*1.15</f>
        <v>394.93299999999999</v>
      </c>
    </row>
    <row r="6200" spans="1:27" x14ac:dyDescent="0.3">
      <c r="A6200">
        <v>7507</v>
      </c>
      <c r="B6200" t="s">
        <v>6425</v>
      </c>
      <c r="C6200" s="1">
        <v>45777</v>
      </c>
      <c r="D6200">
        <v>27</v>
      </c>
      <c r="E6200" t="s">
        <v>39</v>
      </c>
      <c r="F6200" t="s">
        <v>40</v>
      </c>
      <c r="G6200" t="s">
        <v>342</v>
      </c>
      <c r="H6200">
        <v>3</v>
      </c>
      <c r="I6200" t="s">
        <v>42</v>
      </c>
      <c r="J6200" t="s">
        <v>63</v>
      </c>
      <c r="K6200" t="s">
        <v>44</v>
      </c>
      <c r="L6200" t="s">
        <v>45</v>
      </c>
      <c r="M6200" t="s">
        <v>79</v>
      </c>
      <c r="N6200" t="s">
        <v>48</v>
      </c>
      <c r="O6200" t="s">
        <v>89</v>
      </c>
      <c r="P6200" t="s">
        <v>49</v>
      </c>
      <c r="Q6200" t="s">
        <v>58</v>
      </c>
      <c r="R6200" s="6">
        <f>_xlfn.XLOOKUP(CleanedData[[#This Row],[Product]],'02_Lookup_Tables'!$A$2:$A$126,'02_Lookup_Tables'!$B$2:$B$126)</f>
        <v>529.15</v>
      </c>
      <c r="S6200" t="str">
        <f>VLOOKUP(CleanedData[[#This Row],[Product]],'02_Lookup_Tables'!$H$2:$I$126,2,FALSE)</f>
        <v>Accessories</v>
      </c>
      <c r="T6200" t="str">
        <f>VLOOKUP(CleanedData[[#This Row],[Province]],'02_Lookup_Tables'!$D$2:$E$10,2, FALSE)</f>
        <v>Northern Region</v>
      </c>
      <c r="U6200" t="str" cm="1">
        <f t="array" ref="U6200">_xlfn.IFS(CleanedData[[#This Row],[Purchase Amount]]&lt;500,"Low",
CleanedData[[#This Row],[Purchase Amount]]&lt;5000,"Medium",
TRUE,"High")</f>
        <v>Medium</v>
      </c>
      <c r="V6200" t="str">
        <f>TEXT(CleanedData[[#This Row],[Date]],"mmmm")</f>
        <v>April</v>
      </c>
      <c r="W6200" t="str">
        <f>"Q"&amp;ROUNDUP(MONTH(CleanedData[[#This Row],[Date]])/3,0)</f>
        <v>Q2</v>
      </c>
      <c r="X6200" t="str">
        <f>IF(CleanedData[[#This Row],[Purchase Amount]]&gt;=5000,"Yes","No")</f>
        <v>No</v>
      </c>
      <c r="Y6200">
        <f>IF(CleanedData[[#This Row],[Recommend]]="Yes",1,0)</f>
        <v>0</v>
      </c>
      <c r="Z6200" s="6">
        <f>CleanedData[[#This Row],[Purchase Amount]]*0.15</f>
        <v>79.372499999999988</v>
      </c>
      <c r="AA6200" s="6">
        <f>CleanedData[[#This Row],[Purchase Amount]]*1.15</f>
        <v>608.52249999999992</v>
      </c>
    </row>
    <row r="6201" spans="1:27" x14ac:dyDescent="0.3">
      <c r="A6201">
        <v>7508</v>
      </c>
      <c r="B6201" t="s">
        <v>6426</v>
      </c>
      <c r="C6201" s="1">
        <v>45775</v>
      </c>
      <c r="D6201">
        <v>43</v>
      </c>
      <c r="E6201" t="s">
        <v>60</v>
      </c>
      <c r="F6201" t="s">
        <v>130</v>
      </c>
      <c r="G6201" t="s">
        <v>95</v>
      </c>
      <c r="H6201">
        <v>5</v>
      </c>
      <c r="I6201" t="s">
        <v>45</v>
      </c>
      <c r="J6201" t="s">
        <v>43</v>
      </c>
      <c r="K6201" t="s">
        <v>55</v>
      </c>
      <c r="L6201" t="s">
        <v>45</v>
      </c>
      <c r="M6201" t="s">
        <v>156</v>
      </c>
      <c r="N6201" t="s">
        <v>57</v>
      </c>
      <c r="O6201" t="s">
        <v>148</v>
      </c>
      <c r="P6201" t="s">
        <v>49</v>
      </c>
      <c r="Q6201" t="s">
        <v>81</v>
      </c>
      <c r="R6201" s="6">
        <f>_xlfn.XLOOKUP(CleanedData[[#This Row],[Product]],'02_Lookup_Tables'!$A$2:$A$126,'02_Lookup_Tables'!$B$2:$B$126)</f>
        <v>5390.8</v>
      </c>
      <c r="S6201" t="str">
        <f>VLOOKUP(CleanedData[[#This Row],[Product]],'02_Lookup_Tables'!$H$2:$I$126,2,FALSE)</f>
        <v>Electronics</v>
      </c>
      <c r="T6201" t="str">
        <f>VLOOKUP(CleanedData[[#This Row],[Province]],'02_Lookup_Tables'!$D$2:$E$10,2, FALSE)</f>
        <v>Eastern Region</v>
      </c>
      <c r="U6201" t="str" cm="1">
        <f t="array" ref="U6201">_xlfn.IFS(CleanedData[[#This Row],[Purchase Amount]]&lt;500,"Low",
CleanedData[[#This Row],[Purchase Amount]]&lt;5000,"Medium",
TRUE,"High")</f>
        <v>High</v>
      </c>
      <c r="V6201" t="str">
        <f>TEXT(CleanedData[[#This Row],[Date]],"mmmm")</f>
        <v>April</v>
      </c>
      <c r="W6201" t="str">
        <f>"Q"&amp;ROUNDUP(MONTH(CleanedData[[#This Row],[Date]])/3,0)</f>
        <v>Q2</v>
      </c>
      <c r="X6201" t="str">
        <f>IF(CleanedData[[#This Row],[Purchase Amount]]&gt;=5000,"Yes","No")</f>
        <v>Yes</v>
      </c>
      <c r="Y6201">
        <f>IF(CleanedData[[#This Row],[Recommend]]="Yes",1,0)</f>
        <v>1</v>
      </c>
      <c r="Z6201" s="6">
        <f>CleanedData[[#This Row],[Purchase Amount]]*0.15</f>
        <v>808.62</v>
      </c>
      <c r="AA6201" s="6">
        <f>CleanedData[[#This Row],[Purchase Amount]]*1.15</f>
        <v>6199.42</v>
      </c>
    </row>
    <row r="6202" spans="1:27" x14ac:dyDescent="0.3">
      <c r="A6202">
        <v>7509</v>
      </c>
      <c r="B6202" t="s">
        <v>6427</v>
      </c>
      <c r="C6202" s="1">
        <v>45550</v>
      </c>
      <c r="D6202">
        <v>69</v>
      </c>
      <c r="E6202" t="s">
        <v>52</v>
      </c>
      <c r="F6202" t="s">
        <v>125</v>
      </c>
      <c r="G6202" t="s">
        <v>693</v>
      </c>
      <c r="H6202">
        <v>5</v>
      </c>
      <c r="I6202" t="s">
        <v>45</v>
      </c>
      <c r="J6202" t="s">
        <v>54</v>
      </c>
      <c r="K6202" t="s">
        <v>55</v>
      </c>
      <c r="L6202" t="s">
        <v>45</v>
      </c>
      <c r="M6202" t="s">
        <v>88</v>
      </c>
      <c r="N6202" t="s">
        <v>57</v>
      </c>
      <c r="O6202" t="s">
        <v>89</v>
      </c>
      <c r="P6202" t="s">
        <v>70</v>
      </c>
      <c r="Q6202" t="s">
        <v>97</v>
      </c>
      <c r="R6202" s="6">
        <f>_xlfn.XLOOKUP(CleanedData[[#This Row],[Product]],'02_Lookup_Tables'!$A$2:$A$126,'02_Lookup_Tables'!$B$2:$B$126)</f>
        <v>618.72</v>
      </c>
      <c r="S6202" t="str">
        <f>VLOOKUP(CleanedData[[#This Row],[Product]],'02_Lookup_Tables'!$H$2:$I$126,2,FALSE)</f>
        <v>Sports &amp; Outdoors</v>
      </c>
      <c r="T6202" t="str">
        <f>VLOOKUP(CleanedData[[#This Row],[Province]],'02_Lookup_Tables'!$D$2:$E$10,2, FALSE)</f>
        <v>Western Region</v>
      </c>
      <c r="U6202" t="str" cm="1">
        <f t="array" ref="U6202">_xlfn.IFS(CleanedData[[#This Row],[Purchase Amount]]&lt;500,"Low",
CleanedData[[#This Row],[Purchase Amount]]&lt;5000,"Medium",
TRUE,"High")</f>
        <v>Medium</v>
      </c>
      <c r="V6202" t="str">
        <f>TEXT(CleanedData[[#This Row],[Date]],"mmmm")</f>
        <v>September</v>
      </c>
      <c r="W6202" t="str">
        <f>"Q"&amp;ROUNDUP(MONTH(CleanedData[[#This Row],[Date]])/3,0)</f>
        <v>Q3</v>
      </c>
      <c r="X6202" t="str">
        <f>IF(CleanedData[[#This Row],[Purchase Amount]]&gt;=5000,"Yes","No")</f>
        <v>No</v>
      </c>
      <c r="Y6202">
        <f>IF(CleanedData[[#This Row],[Recommend]]="Yes",1,0)</f>
        <v>1</v>
      </c>
      <c r="Z6202" s="6">
        <f>CleanedData[[#This Row],[Purchase Amount]]*0.15</f>
        <v>92.808000000000007</v>
      </c>
      <c r="AA6202" s="6">
        <f>CleanedData[[#This Row],[Purchase Amount]]*1.15</f>
        <v>711.52800000000002</v>
      </c>
    </row>
    <row r="6203" spans="1:27" x14ac:dyDescent="0.3">
      <c r="A6203">
        <v>7510</v>
      </c>
      <c r="B6203" t="s">
        <v>6428</v>
      </c>
      <c r="C6203" s="1">
        <v>45700</v>
      </c>
      <c r="D6203">
        <v>77</v>
      </c>
      <c r="E6203" t="s">
        <v>39</v>
      </c>
      <c r="F6203" t="s">
        <v>77</v>
      </c>
      <c r="G6203" t="s">
        <v>139</v>
      </c>
      <c r="H6203">
        <v>4</v>
      </c>
      <c r="I6203" t="s">
        <v>42</v>
      </c>
      <c r="J6203" t="s">
        <v>54</v>
      </c>
      <c r="K6203" t="s">
        <v>44</v>
      </c>
      <c r="L6203" t="s">
        <v>45</v>
      </c>
      <c r="M6203" t="s">
        <v>180</v>
      </c>
      <c r="N6203" t="s">
        <v>96</v>
      </c>
      <c r="O6203" t="s">
        <v>89</v>
      </c>
      <c r="P6203" t="s">
        <v>70</v>
      </c>
      <c r="Q6203" t="s">
        <v>97</v>
      </c>
      <c r="R6203" s="6">
        <f>_xlfn.XLOOKUP(CleanedData[[#This Row],[Product]],'02_Lookup_Tables'!$A$2:$A$126,'02_Lookup_Tables'!$B$2:$B$126)</f>
        <v>2340.5700000000002</v>
      </c>
      <c r="S6203" t="str">
        <f>VLOOKUP(CleanedData[[#This Row],[Product]],'02_Lookup_Tables'!$H$2:$I$126,2,FALSE)</f>
        <v>Apparel</v>
      </c>
      <c r="T6203" t="str">
        <f>VLOOKUP(CleanedData[[#This Row],[Province]],'02_Lookup_Tables'!$D$2:$E$10,2, FALSE)</f>
        <v>Central Region</v>
      </c>
      <c r="U6203" t="str" cm="1">
        <f t="array" ref="U6203">_xlfn.IFS(CleanedData[[#This Row],[Purchase Amount]]&lt;500,"Low",
CleanedData[[#This Row],[Purchase Amount]]&lt;5000,"Medium",
TRUE,"High")</f>
        <v>Medium</v>
      </c>
      <c r="V6203" t="str">
        <f>TEXT(CleanedData[[#This Row],[Date]],"mmmm")</f>
        <v>February</v>
      </c>
      <c r="W6203" t="str">
        <f>"Q"&amp;ROUNDUP(MONTH(CleanedData[[#This Row],[Date]])/3,0)</f>
        <v>Q1</v>
      </c>
      <c r="X6203" t="str">
        <f>IF(CleanedData[[#This Row],[Purchase Amount]]&gt;=5000,"Yes","No")</f>
        <v>No</v>
      </c>
      <c r="Y6203">
        <f>IF(CleanedData[[#This Row],[Recommend]]="Yes",1,0)</f>
        <v>0</v>
      </c>
      <c r="Z6203" s="6">
        <f>CleanedData[[#This Row],[Purchase Amount]]*0.15</f>
        <v>351.08550000000002</v>
      </c>
      <c r="AA6203" s="6">
        <f>CleanedData[[#This Row],[Purchase Amount]]*1.15</f>
        <v>2691.6554999999998</v>
      </c>
    </row>
    <row r="6204" spans="1:27" x14ac:dyDescent="0.3">
      <c r="A6204">
        <v>7512</v>
      </c>
      <c r="B6204" t="s">
        <v>6429</v>
      </c>
      <c r="C6204" s="1">
        <v>45530</v>
      </c>
      <c r="D6204">
        <v>35</v>
      </c>
      <c r="E6204" t="s">
        <v>52</v>
      </c>
      <c r="F6204" t="s">
        <v>77</v>
      </c>
      <c r="G6204" t="s">
        <v>291</v>
      </c>
      <c r="H6204">
        <v>4</v>
      </c>
      <c r="I6204" t="s">
        <v>42</v>
      </c>
      <c r="J6204" t="s">
        <v>74</v>
      </c>
      <c r="K6204" t="s">
        <v>55</v>
      </c>
      <c r="L6204" t="s">
        <v>42</v>
      </c>
      <c r="M6204" t="s">
        <v>180</v>
      </c>
      <c r="N6204" t="s">
        <v>96</v>
      </c>
      <c r="O6204" t="s">
        <v>89</v>
      </c>
      <c r="P6204" t="s">
        <v>70</v>
      </c>
      <c r="Q6204" t="s">
        <v>81</v>
      </c>
      <c r="R6204" s="6">
        <f>_xlfn.XLOOKUP(CleanedData[[#This Row],[Product]],'02_Lookup_Tables'!$A$2:$A$126,'02_Lookup_Tables'!$B$2:$B$126)</f>
        <v>1171.25</v>
      </c>
      <c r="S6204" t="str">
        <f>VLOOKUP(CleanedData[[#This Row],[Product]],'02_Lookup_Tables'!$H$2:$I$126,2,FALSE)</f>
        <v>Toys &amp; Games</v>
      </c>
      <c r="T6204" t="str">
        <f>VLOOKUP(CleanedData[[#This Row],[Province]],'02_Lookup_Tables'!$D$2:$E$10,2, FALSE)</f>
        <v>Central Region</v>
      </c>
      <c r="U6204" t="str" cm="1">
        <f t="array" ref="U6204">_xlfn.IFS(CleanedData[[#This Row],[Purchase Amount]]&lt;500,"Low",
CleanedData[[#This Row],[Purchase Amount]]&lt;5000,"Medium",
TRUE,"High")</f>
        <v>Medium</v>
      </c>
      <c r="V6204" t="str">
        <f>TEXT(CleanedData[[#This Row],[Date]],"mmmm")</f>
        <v>August</v>
      </c>
      <c r="W6204" t="str">
        <f>"Q"&amp;ROUNDUP(MONTH(CleanedData[[#This Row],[Date]])/3,0)</f>
        <v>Q3</v>
      </c>
      <c r="X6204" t="str">
        <f>IF(CleanedData[[#This Row],[Purchase Amount]]&gt;=5000,"Yes","No")</f>
        <v>No</v>
      </c>
      <c r="Y6204">
        <f>IF(CleanedData[[#This Row],[Recommend]]="Yes",1,0)</f>
        <v>0</v>
      </c>
      <c r="Z6204" s="6">
        <f>CleanedData[[#This Row],[Purchase Amount]]*0.15</f>
        <v>175.6875</v>
      </c>
      <c r="AA6204" s="6">
        <f>CleanedData[[#This Row],[Purchase Amount]]*1.15</f>
        <v>1346.9375</v>
      </c>
    </row>
    <row r="6205" spans="1:27" x14ac:dyDescent="0.3">
      <c r="A6205">
        <v>7513</v>
      </c>
      <c r="B6205" t="s">
        <v>6430</v>
      </c>
      <c r="C6205" s="1">
        <v>45895</v>
      </c>
      <c r="D6205">
        <v>29</v>
      </c>
      <c r="E6205" t="s">
        <v>39</v>
      </c>
      <c r="F6205" t="s">
        <v>40</v>
      </c>
      <c r="G6205" t="s">
        <v>179</v>
      </c>
      <c r="H6205">
        <v>2</v>
      </c>
      <c r="I6205" t="s">
        <v>45</v>
      </c>
      <c r="J6205" t="s">
        <v>63</v>
      </c>
      <c r="K6205" t="s">
        <v>44</v>
      </c>
      <c r="L6205" t="s">
        <v>42</v>
      </c>
      <c r="M6205" t="s">
        <v>92</v>
      </c>
      <c r="N6205" t="s">
        <v>47</v>
      </c>
      <c r="O6205" t="s">
        <v>89</v>
      </c>
      <c r="P6205" t="s">
        <v>49</v>
      </c>
      <c r="Q6205" t="s">
        <v>58</v>
      </c>
      <c r="R6205" s="6">
        <f>_xlfn.XLOOKUP(CleanedData[[#This Row],[Product]],'02_Lookup_Tables'!$A$2:$A$126,'02_Lookup_Tables'!$B$2:$B$126)</f>
        <v>54.82</v>
      </c>
      <c r="S6205" t="str">
        <f>VLOOKUP(CleanedData[[#This Row],[Product]],'02_Lookup_Tables'!$H$2:$I$126,2,FALSE)</f>
        <v>Food</v>
      </c>
      <c r="T6205" t="str">
        <f>VLOOKUP(CleanedData[[#This Row],[Province]],'02_Lookup_Tables'!$D$2:$E$10,2, FALSE)</f>
        <v>Northern Region</v>
      </c>
      <c r="U6205" t="str" cm="1">
        <f t="array" ref="U6205">_xlfn.IFS(CleanedData[[#This Row],[Purchase Amount]]&lt;500,"Low",
CleanedData[[#This Row],[Purchase Amount]]&lt;5000,"Medium",
TRUE,"High")</f>
        <v>Low</v>
      </c>
      <c r="V6205" t="str">
        <f>TEXT(CleanedData[[#This Row],[Date]],"mmmm")</f>
        <v>August</v>
      </c>
      <c r="W6205" t="str">
        <f>"Q"&amp;ROUNDUP(MONTH(CleanedData[[#This Row],[Date]])/3,0)</f>
        <v>Q3</v>
      </c>
      <c r="X6205" t="str">
        <f>IF(CleanedData[[#This Row],[Purchase Amount]]&gt;=5000,"Yes","No")</f>
        <v>No</v>
      </c>
      <c r="Y6205">
        <f>IF(CleanedData[[#This Row],[Recommend]]="Yes",1,0)</f>
        <v>1</v>
      </c>
      <c r="Z6205" s="6">
        <f>CleanedData[[#This Row],[Purchase Amount]]*0.15</f>
        <v>8.222999999999999</v>
      </c>
      <c r="AA6205" s="6">
        <f>CleanedData[[#This Row],[Purchase Amount]]*1.15</f>
        <v>63.042999999999992</v>
      </c>
    </row>
    <row r="6206" spans="1:27" x14ac:dyDescent="0.3">
      <c r="A6206">
        <v>7517</v>
      </c>
      <c r="B6206" t="s">
        <v>6431</v>
      </c>
      <c r="C6206" s="1">
        <v>45542</v>
      </c>
      <c r="D6206">
        <v>23</v>
      </c>
      <c r="E6206" t="s">
        <v>60</v>
      </c>
      <c r="F6206" t="s">
        <v>77</v>
      </c>
      <c r="G6206" t="s">
        <v>192</v>
      </c>
      <c r="H6206">
        <v>5</v>
      </c>
      <c r="I6206" t="s">
        <v>42</v>
      </c>
      <c r="J6206" t="s">
        <v>69</v>
      </c>
      <c r="K6206" t="s">
        <v>64</v>
      </c>
      <c r="L6206" t="s">
        <v>42</v>
      </c>
      <c r="M6206" t="s">
        <v>147</v>
      </c>
      <c r="N6206" t="s">
        <v>57</v>
      </c>
      <c r="O6206" t="s">
        <v>148</v>
      </c>
      <c r="P6206" t="s">
        <v>49</v>
      </c>
      <c r="Q6206" t="s">
        <v>66</v>
      </c>
      <c r="R6206" s="6">
        <f>_xlfn.XLOOKUP(CleanedData[[#This Row],[Product]],'02_Lookup_Tables'!$A$2:$A$126,'02_Lookup_Tables'!$B$2:$B$126)</f>
        <v>13261</v>
      </c>
      <c r="S6206" t="str">
        <f>VLOOKUP(CleanedData[[#This Row],[Product]],'02_Lookup_Tables'!$H$2:$I$126,2,FALSE)</f>
        <v>Electronics</v>
      </c>
      <c r="T6206" t="str">
        <f>VLOOKUP(CleanedData[[#This Row],[Province]],'02_Lookup_Tables'!$D$2:$E$10,2, FALSE)</f>
        <v>Central Region</v>
      </c>
      <c r="U6206" t="str" cm="1">
        <f t="array" ref="U6206">_xlfn.IFS(CleanedData[[#This Row],[Purchase Amount]]&lt;500,"Low",
CleanedData[[#This Row],[Purchase Amount]]&lt;5000,"Medium",
TRUE,"High")</f>
        <v>High</v>
      </c>
      <c r="V6206" t="str">
        <f>TEXT(CleanedData[[#This Row],[Date]],"mmmm")</f>
        <v>September</v>
      </c>
      <c r="W6206" t="str">
        <f>"Q"&amp;ROUNDUP(MONTH(CleanedData[[#This Row],[Date]])/3,0)</f>
        <v>Q3</v>
      </c>
      <c r="X6206" t="str">
        <f>IF(CleanedData[[#This Row],[Purchase Amount]]&gt;=5000,"Yes","No")</f>
        <v>Yes</v>
      </c>
      <c r="Y6206">
        <f>IF(CleanedData[[#This Row],[Recommend]]="Yes",1,0)</f>
        <v>0</v>
      </c>
      <c r="Z6206" s="6">
        <f>CleanedData[[#This Row],[Purchase Amount]]*0.15</f>
        <v>1989.1499999999999</v>
      </c>
      <c r="AA6206" s="6">
        <f>CleanedData[[#This Row],[Purchase Amount]]*1.15</f>
        <v>15250.15</v>
      </c>
    </row>
    <row r="6207" spans="1:27" x14ac:dyDescent="0.3">
      <c r="A6207">
        <v>7519</v>
      </c>
      <c r="B6207" t="s">
        <v>6432</v>
      </c>
      <c r="C6207" s="1">
        <v>45852</v>
      </c>
      <c r="D6207">
        <v>23</v>
      </c>
      <c r="E6207" t="s">
        <v>39</v>
      </c>
      <c r="F6207" t="s">
        <v>68</v>
      </c>
      <c r="G6207" t="s">
        <v>460</v>
      </c>
      <c r="H6207">
        <v>3</v>
      </c>
      <c r="I6207" t="s">
        <v>42</v>
      </c>
      <c r="J6207" t="s">
        <v>43</v>
      </c>
      <c r="K6207" t="s">
        <v>64</v>
      </c>
      <c r="L6207" t="s">
        <v>42</v>
      </c>
      <c r="M6207" t="s">
        <v>85</v>
      </c>
      <c r="N6207" t="s">
        <v>48</v>
      </c>
      <c r="O6207" t="s">
        <v>48</v>
      </c>
      <c r="P6207" t="s">
        <v>70</v>
      </c>
      <c r="Q6207" t="s">
        <v>66</v>
      </c>
      <c r="R6207" s="6">
        <f>_xlfn.XLOOKUP(CleanedData[[#This Row],[Product]],'02_Lookup_Tables'!$A$2:$A$126,'02_Lookup_Tables'!$B$2:$B$126)</f>
        <v>880.49</v>
      </c>
      <c r="S6207" t="str">
        <f>VLOOKUP(CleanedData[[#This Row],[Product]],'02_Lookup_Tables'!$H$2:$I$126,2,FALSE)</f>
        <v>Home Devices</v>
      </c>
      <c r="T6207" t="str">
        <f>VLOOKUP(CleanedData[[#This Row],[Province]],'02_Lookup_Tables'!$D$2:$E$10,2, FALSE)</f>
        <v>Northern Region</v>
      </c>
      <c r="U6207" t="str" cm="1">
        <f t="array" ref="U6207">_xlfn.IFS(CleanedData[[#This Row],[Purchase Amount]]&lt;500,"Low",
CleanedData[[#This Row],[Purchase Amount]]&lt;5000,"Medium",
TRUE,"High")</f>
        <v>Medium</v>
      </c>
      <c r="V6207" t="str">
        <f>TEXT(CleanedData[[#This Row],[Date]],"mmmm")</f>
        <v>July</v>
      </c>
      <c r="W6207" t="str">
        <f>"Q"&amp;ROUNDUP(MONTH(CleanedData[[#This Row],[Date]])/3,0)</f>
        <v>Q3</v>
      </c>
      <c r="X6207" t="str">
        <f>IF(CleanedData[[#This Row],[Purchase Amount]]&gt;=5000,"Yes","No")</f>
        <v>No</v>
      </c>
      <c r="Y6207">
        <f>IF(CleanedData[[#This Row],[Recommend]]="Yes",1,0)</f>
        <v>0</v>
      </c>
      <c r="Z6207" s="6">
        <f>CleanedData[[#This Row],[Purchase Amount]]*0.15</f>
        <v>132.0735</v>
      </c>
      <c r="AA6207" s="6">
        <f>CleanedData[[#This Row],[Purchase Amount]]*1.15</f>
        <v>1012.5635</v>
      </c>
    </row>
    <row r="6208" spans="1:27" x14ac:dyDescent="0.3">
      <c r="A6208">
        <v>7520</v>
      </c>
      <c r="B6208" t="s">
        <v>6433</v>
      </c>
      <c r="C6208" s="1">
        <v>45560</v>
      </c>
      <c r="D6208">
        <v>57</v>
      </c>
      <c r="E6208" t="s">
        <v>39</v>
      </c>
      <c r="F6208" t="s">
        <v>40</v>
      </c>
      <c r="G6208" t="s">
        <v>214</v>
      </c>
      <c r="H6208">
        <v>5</v>
      </c>
      <c r="I6208" t="s">
        <v>45</v>
      </c>
      <c r="J6208" t="s">
        <v>69</v>
      </c>
      <c r="K6208" t="s">
        <v>55</v>
      </c>
      <c r="L6208" t="s">
        <v>42</v>
      </c>
      <c r="M6208" t="s">
        <v>112</v>
      </c>
      <c r="N6208" t="s">
        <v>57</v>
      </c>
      <c r="O6208" t="s">
        <v>48</v>
      </c>
      <c r="P6208" t="s">
        <v>49</v>
      </c>
      <c r="Q6208" t="s">
        <v>50</v>
      </c>
      <c r="R6208" s="6">
        <f>_xlfn.XLOOKUP(CleanedData[[#This Row],[Product]],'02_Lookup_Tables'!$A$2:$A$126,'02_Lookup_Tables'!$B$2:$B$126)</f>
        <v>134.01</v>
      </c>
      <c r="S6208" t="str">
        <f>VLOOKUP(CleanedData[[#This Row],[Product]],'02_Lookup_Tables'!$H$2:$I$126,2,FALSE)</f>
        <v>Food</v>
      </c>
      <c r="T6208" t="str">
        <f>VLOOKUP(CleanedData[[#This Row],[Province]],'02_Lookup_Tables'!$D$2:$E$10,2, FALSE)</f>
        <v>Northern Region</v>
      </c>
      <c r="U6208" t="str" cm="1">
        <f t="array" ref="U6208">_xlfn.IFS(CleanedData[[#This Row],[Purchase Amount]]&lt;500,"Low",
CleanedData[[#This Row],[Purchase Amount]]&lt;5000,"Medium",
TRUE,"High")</f>
        <v>Low</v>
      </c>
      <c r="V6208" t="str">
        <f>TEXT(CleanedData[[#This Row],[Date]],"mmmm")</f>
        <v>September</v>
      </c>
      <c r="W6208" t="str">
        <f>"Q"&amp;ROUNDUP(MONTH(CleanedData[[#This Row],[Date]])/3,0)</f>
        <v>Q3</v>
      </c>
      <c r="X6208" t="str">
        <f>IF(CleanedData[[#This Row],[Purchase Amount]]&gt;=5000,"Yes","No")</f>
        <v>No</v>
      </c>
      <c r="Y6208">
        <f>IF(CleanedData[[#This Row],[Recommend]]="Yes",1,0)</f>
        <v>1</v>
      </c>
      <c r="Z6208" s="6">
        <f>CleanedData[[#This Row],[Purchase Amount]]*0.15</f>
        <v>20.101499999999998</v>
      </c>
      <c r="AA6208" s="6">
        <f>CleanedData[[#This Row],[Purchase Amount]]*1.15</f>
        <v>154.11149999999998</v>
      </c>
    </row>
    <row r="6209" spans="1:27" x14ac:dyDescent="0.3">
      <c r="A6209">
        <v>7521</v>
      </c>
      <c r="B6209" t="s">
        <v>6434</v>
      </c>
      <c r="C6209" s="1">
        <v>45595</v>
      </c>
      <c r="E6209" t="s">
        <v>60</v>
      </c>
      <c r="F6209" t="s">
        <v>130</v>
      </c>
      <c r="G6209" t="s">
        <v>417</v>
      </c>
      <c r="H6209">
        <v>4</v>
      </c>
      <c r="I6209" t="s">
        <v>42</v>
      </c>
      <c r="J6209" t="s">
        <v>74</v>
      </c>
      <c r="K6209" t="s">
        <v>44</v>
      </c>
      <c r="L6209" t="s">
        <v>42</v>
      </c>
      <c r="M6209" t="s">
        <v>196</v>
      </c>
      <c r="N6209" t="s">
        <v>96</v>
      </c>
      <c r="O6209" t="s">
        <v>89</v>
      </c>
      <c r="P6209" t="s">
        <v>70</v>
      </c>
      <c r="Q6209" t="s">
        <v>166</v>
      </c>
      <c r="R6209" s="6">
        <f>_xlfn.XLOOKUP(CleanedData[[#This Row],[Product]],'02_Lookup_Tables'!$A$2:$A$126,'02_Lookup_Tables'!$B$2:$B$126)</f>
        <v>274.49</v>
      </c>
      <c r="S6209" t="str">
        <f>VLOOKUP(CleanedData[[#This Row],[Product]],'02_Lookup_Tables'!$H$2:$I$126,2,FALSE)</f>
        <v>Beauty &amp; Personal Care</v>
      </c>
      <c r="T6209" t="str">
        <f>VLOOKUP(CleanedData[[#This Row],[Province]],'02_Lookup_Tables'!$D$2:$E$10,2, FALSE)</f>
        <v>Eastern Region</v>
      </c>
      <c r="U6209" t="str" cm="1">
        <f t="array" ref="U6209">_xlfn.IFS(CleanedData[[#This Row],[Purchase Amount]]&lt;500,"Low",
CleanedData[[#This Row],[Purchase Amount]]&lt;5000,"Medium",
TRUE,"High")</f>
        <v>Low</v>
      </c>
      <c r="V6209" t="str">
        <f>TEXT(CleanedData[[#This Row],[Date]],"mmmm")</f>
        <v>October</v>
      </c>
      <c r="W6209" t="str">
        <f>"Q"&amp;ROUNDUP(MONTH(CleanedData[[#This Row],[Date]])/3,0)</f>
        <v>Q4</v>
      </c>
      <c r="X6209" t="str">
        <f>IF(CleanedData[[#This Row],[Purchase Amount]]&gt;=5000,"Yes","No")</f>
        <v>No</v>
      </c>
      <c r="Y6209">
        <f>IF(CleanedData[[#This Row],[Recommend]]="Yes",1,0)</f>
        <v>0</v>
      </c>
      <c r="Z6209" s="6">
        <f>CleanedData[[#This Row],[Purchase Amount]]*0.15</f>
        <v>41.173499999999997</v>
      </c>
      <c r="AA6209" s="6">
        <f>CleanedData[[#This Row],[Purchase Amount]]*1.15</f>
        <v>315.6635</v>
      </c>
    </row>
    <row r="6210" spans="1:27" x14ac:dyDescent="0.3">
      <c r="A6210">
        <v>7522</v>
      </c>
      <c r="B6210" t="s">
        <v>6435</v>
      </c>
      <c r="C6210" s="1">
        <v>45957</v>
      </c>
      <c r="D6210">
        <v>22</v>
      </c>
      <c r="E6210" t="s">
        <v>60</v>
      </c>
      <c r="F6210" t="s">
        <v>83</v>
      </c>
      <c r="G6210" t="s">
        <v>340</v>
      </c>
      <c r="H6210">
        <v>2</v>
      </c>
      <c r="I6210" t="s">
        <v>45</v>
      </c>
      <c r="J6210" t="s">
        <v>69</v>
      </c>
      <c r="K6210" t="s">
        <v>64</v>
      </c>
      <c r="L6210" t="s">
        <v>42</v>
      </c>
      <c r="M6210" t="s">
        <v>231</v>
      </c>
      <c r="N6210" t="s">
        <v>47</v>
      </c>
      <c r="O6210" t="s">
        <v>89</v>
      </c>
      <c r="P6210" t="s">
        <v>49</v>
      </c>
      <c r="Q6210" t="s">
        <v>66</v>
      </c>
      <c r="R6210" s="6">
        <f>_xlfn.XLOOKUP(CleanedData[[#This Row],[Product]],'02_Lookup_Tables'!$A$2:$A$126,'02_Lookup_Tables'!$B$2:$B$126)</f>
        <v>828.82</v>
      </c>
      <c r="S6210" t="str">
        <f>VLOOKUP(CleanedData[[#This Row],[Product]],'02_Lookup_Tables'!$H$2:$I$126,2,FALSE)</f>
        <v>Home Devices</v>
      </c>
      <c r="T6210" t="str">
        <f>VLOOKUP(CleanedData[[#This Row],[Province]],'02_Lookup_Tables'!$D$2:$E$10,2, FALSE)</f>
        <v>Western Region</v>
      </c>
      <c r="U6210" t="str" cm="1">
        <f t="array" ref="U6210">_xlfn.IFS(CleanedData[[#This Row],[Purchase Amount]]&lt;500,"Low",
CleanedData[[#This Row],[Purchase Amount]]&lt;5000,"Medium",
TRUE,"High")</f>
        <v>Medium</v>
      </c>
      <c r="V6210" t="str">
        <f>TEXT(CleanedData[[#This Row],[Date]],"mmmm")</f>
        <v>October</v>
      </c>
      <c r="W6210" t="str">
        <f>"Q"&amp;ROUNDUP(MONTH(CleanedData[[#This Row],[Date]])/3,0)</f>
        <v>Q4</v>
      </c>
      <c r="X6210" t="str">
        <f>IF(CleanedData[[#This Row],[Purchase Amount]]&gt;=5000,"Yes","No")</f>
        <v>No</v>
      </c>
      <c r="Y6210">
        <f>IF(CleanedData[[#This Row],[Recommend]]="Yes",1,0)</f>
        <v>1</v>
      </c>
      <c r="Z6210" s="6">
        <f>CleanedData[[#This Row],[Purchase Amount]]*0.15</f>
        <v>124.32300000000001</v>
      </c>
      <c r="AA6210" s="6">
        <f>CleanedData[[#This Row],[Purchase Amount]]*1.15</f>
        <v>953.14300000000003</v>
      </c>
    </row>
    <row r="6211" spans="1:27" x14ac:dyDescent="0.3">
      <c r="A6211">
        <v>7523</v>
      </c>
      <c r="B6211" t="s">
        <v>6436</v>
      </c>
      <c r="C6211" s="1">
        <v>45965</v>
      </c>
      <c r="D6211">
        <v>19</v>
      </c>
      <c r="E6211" t="s">
        <v>39</v>
      </c>
      <c r="F6211" t="s">
        <v>61</v>
      </c>
      <c r="G6211" t="s">
        <v>307</v>
      </c>
      <c r="H6211">
        <v>5</v>
      </c>
      <c r="I6211" t="s">
        <v>45</v>
      </c>
      <c r="J6211" t="s">
        <v>74</v>
      </c>
      <c r="K6211" t="s">
        <v>55</v>
      </c>
      <c r="L6211" t="s">
        <v>45</v>
      </c>
      <c r="M6211" t="s">
        <v>123</v>
      </c>
      <c r="N6211" t="s">
        <v>57</v>
      </c>
      <c r="O6211" t="s">
        <v>89</v>
      </c>
      <c r="P6211" t="s">
        <v>70</v>
      </c>
      <c r="Q6211" t="s">
        <v>66</v>
      </c>
      <c r="R6211" s="6">
        <f>_xlfn.XLOOKUP(CleanedData[[#This Row],[Product]],'02_Lookup_Tables'!$A$2:$A$126,'02_Lookup_Tables'!$B$2:$B$126)</f>
        <v>824.74</v>
      </c>
      <c r="S6211" t="str">
        <f>VLOOKUP(CleanedData[[#This Row],[Product]],'02_Lookup_Tables'!$H$2:$I$126,2,FALSE)</f>
        <v>Apparel</v>
      </c>
      <c r="T6211" t="str">
        <f>VLOOKUP(CleanedData[[#This Row],[Province]],'02_Lookup_Tables'!$D$2:$E$10,2, FALSE)</f>
        <v>Southern Region</v>
      </c>
      <c r="U6211" t="str" cm="1">
        <f t="array" ref="U6211">_xlfn.IFS(CleanedData[[#This Row],[Purchase Amount]]&lt;500,"Low",
CleanedData[[#This Row],[Purchase Amount]]&lt;5000,"Medium",
TRUE,"High")</f>
        <v>Medium</v>
      </c>
      <c r="V6211" t="str">
        <f>TEXT(CleanedData[[#This Row],[Date]],"mmmm")</f>
        <v>November</v>
      </c>
      <c r="W6211" t="str">
        <f>"Q"&amp;ROUNDUP(MONTH(CleanedData[[#This Row],[Date]])/3,0)</f>
        <v>Q4</v>
      </c>
      <c r="X6211" t="str">
        <f>IF(CleanedData[[#This Row],[Purchase Amount]]&gt;=5000,"Yes","No")</f>
        <v>No</v>
      </c>
      <c r="Y6211">
        <f>IF(CleanedData[[#This Row],[Recommend]]="Yes",1,0)</f>
        <v>1</v>
      </c>
      <c r="Z6211" s="6">
        <f>CleanedData[[#This Row],[Purchase Amount]]*0.15</f>
        <v>123.711</v>
      </c>
      <c r="AA6211" s="6">
        <f>CleanedData[[#This Row],[Purchase Amount]]*1.15</f>
        <v>948.45099999999991</v>
      </c>
    </row>
    <row r="6212" spans="1:27" x14ac:dyDescent="0.3">
      <c r="A6212">
        <v>7524</v>
      </c>
      <c r="B6212" t="s">
        <v>6437</v>
      </c>
      <c r="C6212" s="1">
        <v>45517</v>
      </c>
      <c r="D6212">
        <v>70</v>
      </c>
      <c r="E6212" t="s">
        <v>52</v>
      </c>
      <c r="F6212" t="s">
        <v>72</v>
      </c>
      <c r="G6212" t="s">
        <v>307</v>
      </c>
      <c r="H6212">
        <v>1</v>
      </c>
      <c r="I6212" t="s">
        <v>42</v>
      </c>
      <c r="J6212" t="s">
        <v>54</v>
      </c>
      <c r="K6212" t="s">
        <v>64</v>
      </c>
      <c r="L6212" t="s">
        <v>42</v>
      </c>
      <c r="M6212" t="s">
        <v>147</v>
      </c>
      <c r="N6212" t="s">
        <v>80</v>
      </c>
      <c r="O6212" t="s">
        <v>148</v>
      </c>
      <c r="P6212" t="s">
        <v>70</v>
      </c>
      <c r="Q6212" t="s">
        <v>97</v>
      </c>
      <c r="R6212" s="6">
        <f>_xlfn.XLOOKUP(CleanedData[[#This Row],[Product]],'02_Lookup_Tables'!$A$2:$A$126,'02_Lookup_Tables'!$B$2:$B$126)</f>
        <v>824.74</v>
      </c>
      <c r="S6212" t="str">
        <f>VLOOKUP(CleanedData[[#This Row],[Product]],'02_Lookup_Tables'!$H$2:$I$126,2,FALSE)</f>
        <v>Apparel</v>
      </c>
      <c r="T6212" t="str">
        <f>VLOOKUP(CleanedData[[#This Row],[Province]],'02_Lookup_Tables'!$D$2:$E$10,2, FALSE)</f>
        <v>Central Region</v>
      </c>
      <c r="U6212" t="str" cm="1">
        <f t="array" ref="U6212">_xlfn.IFS(CleanedData[[#This Row],[Purchase Amount]]&lt;500,"Low",
CleanedData[[#This Row],[Purchase Amount]]&lt;5000,"Medium",
TRUE,"High")</f>
        <v>Medium</v>
      </c>
      <c r="V6212" t="str">
        <f>TEXT(CleanedData[[#This Row],[Date]],"mmmm")</f>
        <v>August</v>
      </c>
      <c r="W6212" t="str">
        <f>"Q"&amp;ROUNDUP(MONTH(CleanedData[[#This Row],[Date]])/3,0)</f>
        <v>Q3</v>
      </c>
      <c r="X6212" t="str">
        <f>IF(CleanedData[[#This Row],[Purchase Amount]]&gt;=5000,"Yes","No")</f>
        <v>No</v>
      </c>
      <c r="Y6212">
        <f>IF(CleanedData[[#This Row],[Recommend]]="Yes",1,0)</f>
        <v>0</v>
      </c>
      <c r="Z6212" s="6">
        <f>CleanedData[[#This Row],[Purchase Amount]]*0.15</f>
        <v>123.711</v>
      </c>
      <c r="AA6212" s="6">
        <f>CleanedData[[#This Row],[Purchase Amount]]*1.15</f>
        <v>948.45099999999991</v>
      </c>
    </row>
    <row r="6213" spans="1:27" x14ac:dyDescent="0.3">
      <c r="A6213">
        <v>7525</v>
      </c>
      <c r="B6213" t="s">
        <v>6438</v>
      </c>
      <c r="C6213" s="1">
        <v>45556</v>
      </c>
      <c r="D6213">
        <v>42</v>
      </c>
      <c r="E6213" t="s">
        <v>52</v>
      </c>
      <c r="F6213" t="s">
        <v>61</v>
      </c>
      <c r="G6213" t="s">
        <v>214</v>
      </c>
      <c r="H6213">
        <v>2</v>
      </c>
      <c r="I6213" t="s">
        <v>45</v>
      </c>
      <c r="J6213" t="s">
        <v>54</v>
      </c>
      <c r="K6213" t="s">
        <v>44</v>
      </c>
      <c r="L6213" t="s">
        <v>45</v>
      </c>
      <c r="M6213" t="s">
        <v>112</v>
      </c>
      <c r="N6213" t="s">
        <v>47</v>
      </c>
      <c r="O6213" t="s">
        <v>48</v>
      </c>
      <c r="P6213" t="s">
        <v>49</v>
      </c>
      <c r="Q6213" t="s">
        <v>81</v>
      </c>
      <c r="R6213" s="6">
        <f>_xlfn.XLOOKUP(CleanedData[[#This Row],[Product]],'02_Lookup_Tables'!$A$2:$A$126,'02_Lookup_Tables'!$B$2:$B$126)</f>
        <v>134.01</v>
      </c>
      <c r="S6213" t="str">
        <f>VLOOKUP(CleanedData[[#This Row],[Product]],'02_Lookup_Tables'!$H$2:$I$126,2,FALSE)</f>
        <v>Food</v>
      </c>
      <c r="T6213" t="str">
        <f>VLOOKUP(CleanedData[[#This Row],[Province]],'02_Lookup_Tables'!$D$2:$E$10,2, FALSE)</f>
        <v>Southern Region</v>
      </c>
      <c r="U6213" t="str" cm="1">
        <f t="array" ref="U6213">_xlfn.IFS(CleanedData[[#This Row],[Purchase Amount]]&lt;500,"Low",
CleanedData[[#This Row],[Purchase Amount]]&lt;5000,"Medium",
TRUE,"High")</f>
        <v>Low</v>
      </c>
      <c r="V6213" t="str">
        <f>TEXT(CleanedData[[#This Row],[Date]],"mmmm")</f>
        <v>September</v>
      </c>
      <c r="W6213" t="str">
        <f>"Q"&amp;ROUNDUP(MONTH(CleanedData[[#This Row],[Date]])/3,0)</f>
        <v>Q3</v>
      </c>
      <c r="X6213" t="str">
        <f>IF(CleanedData[[#This Row],[Purchase Amount]]&gt;=5000,"Yes","No")</f>
        <v>No</v>
      </c>
      <c r="Y6213">
        <f>IF(CleanedData[[#This Row],[Recommend]]="Yes",1,0)</f>
        <v>1</v>
      </c>
      <c r="Z6213" s="6">
        <f>CleanedData[[#This Row],[Purchase Amount]]*0.15</f>
        <v>20.101499999999998</v>
      </c>
      <c r="AA6213" s="6">
        <f>CleanedData[[#This Row],[Purchase Amount]]*1.15</f>
        <v>154.11149999999998</v>
      </c>
    </row>
    <row r="6214" spans="1:27" x14ac:dyDescent="0.3">
      <c r="A6214">
        <v>7526</v>
      </c>
      <c r="B6214" t="s">
        <v>6439</v>
      </c>
      <c r="C6214" s="1">
        <v>45891</v>
      </c>
      <c r="D6214">
        <v>55</v>
      </c>
      <c r="E6214" t="s">
        <v>60</v>
      </c>
      <c r="F6214" t="s">
        <v>68</v>
      </c>
      <c r="G6214" t="s">
        <v>317</v>
      </c>
      <c r="H6214">
        <v>2</v>
      </c>
      <c r="I6214" t="s">
        <v>45</v>
      </c>
      <c r="J6214" t="s">
        <v>74</v>
      </c>
      <c r="K6214" t="s">
        <v>55</v>
      </c>
      <c r="L6214" t="s">
        <v>42</v>
      </c>
      <c r="M6214" t="s">
        <v>208</v>
      </c>
      <c r="N6214" t="s">
        <v>47</v>
      </c>
      <c r="O6214" t="s">
        <v>89</v>
      </c>
      <c r="P6214" t="s">
        <v>49</v>
      </c>
      <c r="Q6214" t="s">
        <v>50</v>
      </c>
      <c r="R6214" s="6">
        <f>_xlfn.XLOOKUP(CleanedData[[#This Row],[Product]],'02_Lookup_Tables'!$A$2:$A$126,'02_Lookup_Tables'!$B$2:$B$126)</f>
        <v>10347.709999999999</v>
      </c>
      <c r="S6214" t="str">
        <f>VLOOKUP(CleanedData[[#This Row],[Product]],'02_Lookup_Tables'!$H$2:$I$126,2,FALSE)</f>
        <v>Home Devices</v>
      </c>
      <c r="T6214" t="str">
        <f>VLOOKUP(CleanedData[[#This Row],[Province]],'02_Lookup_Tables'!$D$2:$E$10,2, FALSE)</f>
        <v>Northern Region</v>
      </c>
      <c r="U6214" t="str" cm="1">
        <f t="array" ref="U6214">_xlfn.IFS(CleanedData[[#This Row],[Purchase Amount]]&lt;500,"Low",
CleanedData[[#This Row],[Purchase Amount]]&lt;5000,"Medium",
TRUE,"High")</f>
        <v>High</v>
      </c>
      <c r="V6214" t="str">
        <f>TEXT(CleanedData[[#This Row],[Date]],"mmmm")</f>
        <v>August</v>
      </c>
      <c r="W6214" t="str">
        <f>"Q"&amp;ROUNDUP(MONTH(CleanedData[[#This Row],[Date]])/3,0)</f>
        <v>Q3</v>
      </c>
      <c r="X6214" t="str">
        <f>IF(CleanedData[[#This Row],[Purchase Amount]]&gt;=5000,"Yes","No")</f>
        <v>Yes</v>
      </c>
      <c r="Y6214">
        <f>IF(CleanedData[[#This Row],[Recommend]]="Yes",1,0)</f>
        <v>1</v>
      </c>
      <c r="Z6214" s="6">
        <f>CleanedData[[#This Row],[Purchase Amount]]*0.15</f>
        <v>1552.1564999999998</v>
      </c>
      <c r="AA6214" s="6">
        <f>CleanedData[[#This Row],[Purchase Amount]]*1.15</f>
        <v>11899.866499999998</v>
      </c>
    </row>
    <row r="6215" spans="1:27" x14ac:dyDescent="0.3">
      <c r="A6215">
        <v>7528</v>
      </c>
      <c r="B6215" t="s">
        <v>6440</v>
      </c>
      <c r="C6215" s="1">
        <v>45789</v>
      </c>
      <c r="D6215">
        <v>60</v>
      </c>
      <c r="E6215" t="s">
        <v>60</v>
      </c>
      <c r="F6215" t="s">
        <v>83</v>
      </c>
      <c r="G6215" t="s">
        <v>160</v>
      </c>
      <c r="H6215">
        <v>3</v>
      </c>
      <c r="I6215" t="s">
        <v>45</v>
      </c>
      <c r="J6215" t="s">
        <v>63</v>
      </c>
      <c r="K6215" t="s">
        <v>64</v>
      </c>
      <c r="L6215" t="s">
        <v>45</v>
      </c>
      <c r="M6215" t="s">
        <v>190</v>
      </c>
      <c r="N6215" t="s">
        <v>48</v>
      </c>
      <c r="O6215" t="s">
        <v>89</v>
      </c>
      <c r="P6215" t="s">
        <v>49</v>
      </c>
      <c r="Q6215" t="s">
        <v>50</v>
      </c>
      <c r="R6215" s="6">
        <f>_xlfn.XLOOKUP(CleanedData[[#This Row],[Product]],'02_Lookup_Tables'!$A$2:$A$126,'02_Lookup_Tables'!$B$2:$B$126)</f>
        <v>294.33</v>
      </c>
      <c r="S6215" t="str">
        <f>VLOOKUP(CleanedData[[#This Row],[Product]],'02_Lookup_Tables'!$H$2:$I$126,2,FALSE)</f>
        <v>Toys &amp; Games</v>
      </c>
      <c r="T6215" t="str">
        <f>VLOOKUP(CleanedData[[#This Row],[Province]],'02_Lookup_Tables'!$D$2:$E$10,2, FALSE)</f>
        <v>Western Region</v>
      </c>
      <c r="U6215" t="str" cm="1">
        <f t="array" ref="U6215">_xlfn.IFS(CleanedData[[#This Row],[Purchase Amount]]&lt;500,"Low",
CleanedData[[#This Row],[Purchase Amount]]&lt;5000,"Medium",
TRUE,"High")</f>
        <v>Low</v>
      </c>
      <c r="V6215" t="str">
        <f>TEXT(CleanedData[[#This Row],[Date]],"mmmm")</f>
        <v>May</v>
      </c>
      <c r="W6215" t="str">
        <f>"Q"&amp;ROUNDUP(MONTH(CleanedData[[#This Row],[Date]])/3,0)</f>
        <v>Q2</v>
      </c>
      <c r="X6215" t="str">
        <f>IF(CleanedData[[#This Row],[Purchase Amount]]&gt;=5000,"Yes","No")</f>
        <v>No</v>
      </c>
      <c r="Y6215">
        <f>IF(CleanedData[[#This Row],[Recommend]]="Yes",1,0)</f>
        <v>1</v>
      </c>
      <c r="Z6215" s="6">
        <f>CleanedData[[#This Row],[Purchase Amount]]*0.15</f>
        <v>44.149499999999996</v>
      </c>
      <c r="AA6215" s="6">
        <f>CleanedData[[#This Row],[Purchase Amount]]*1.15</f>
        <v>338.47949999999997</v>
      </c>
    </row>
    <row r="6216" spans="1:27" x14ac:dyDescent="0.3">
      <c r="A6216">
        <v>7529</v>
      </c>
      <c r="B6216" t="s">
        <v>6441</v>
      </c>
      <c r="C6216" s="1">
        <v>45392</v>
      </c>
      <c r="D6216">
        <v>41</v>
      </c>
      <c r="E6216" t="s">
        <v>52</v>
      </c>
      <c r="F6216" t="s">
        <v>68</v>
      </c>
      <c r="G6216" t="s">
        <v>323</v>
      </c>
      <c r="H6216">
        <v>5</v>
      </c>
      <c r="I6216" t="s">
        <v>42</v>
      </c>
      <c r="J6216" t="s">
        <v>63</v>
      </c>
      <c r="K6216" t="s">
        <v>55</v>
      </c>
      <c r="L6216" t="s">
        <v>45</v>
      </c>
      <c r="M6216" t="s">
        <v>165</v>
      </c>
      <c r="N6216" t="s">
        <v>57</v>
      </c>
      <c r="O6216" t="s">
        <v>89</v>
      </c>
      <c r="P6216" t="s">
        <v>70</v>
      </c>
      <c r="Q6216" t="s">
        <v>81</v>
      </c>
      <c r="R6216" s="6">
        <f>_xlfn.XLOOKUP(CleanedData[[#This Row],[Product]],'02_Lookup_Tables'!$A$2:$A$126,'02_Lookup_Tables'!$B$2:$B$126)</f>
        <v>463.48</v>
      </c>
      <c r="S6216" t="str">
        <f>VLOOKUP(CleanedData[[#This Row],[Product]],'02_Lookup_Tables'!$H$2:$I$126,2,FALSE)</f>
        <v>Electronics</v>
      </c>
      <c r="T6216" t="str">
        <f>VLOOKUP(CleanedData[[#This Row],[Province]],'02_Lookup_Tables'!$D$2:$E$10,2, FALSE)</f>
        <v>Northern Region</v>
      </c>
      <c r="U6216" t="str" cm="1">
        <f t="array" ref="U6216">_xlfn.IFS(CleanedData[[#This Row],[Purchase Amount]]&lt;500,"Low",
CleanedData[[#This Row],[Purchase Amount]]&lt;5000,"Medium",
TRUE,"High")</f>
        <v>Low</v>
      </c>
      <c r="V6216" t="str">
        <f>TEXT(CleanedData[[#This Row],[Date]],"mmmm")</f>
        <v>April</v>
      </c>
      <c r="W6216" t="str">
        <f>"Q"&amp;ROUNDUP(MONTH(CleanedData[[#This Row],[Date]])/3,0)</f>
        <v>Q2</v>
      </c>
      <c r="X6216" t="str">
        <f>IF(CleanedData[[#This Row],[Purchase Amount]]&gt;=5000,"Yes","No")</f>
        <v>No</v>
      </c>
      <c r="Y6216">
        <f>IF(CleanedData[[#This Row],[Recommend]]="Yes",1,0)</f>
        <v>0</v>
      </c>
      <c r="Z6216" s="6">
        <f>CleanedData[[#This Row],[Purchase Amount]]*0.15</f>
        <v>69.522000000000006</v>
      </c>
      <c r="AA6216" s="6">
        <f>CleanedData[[#This Row],[Purchase Amount]]*1.15</f>
        <v>533.00199999999995</v>
      </c>
    </row>
    <row r="6217" spans="1:27" x14ac:dyDescent="0.3">
      <c r="A6217">
        <v>7530</v>
      </c>
      <c r="B6217" t="s">
        <v>6442</v>
      </c>
      <c r="C6217" s="1">
        <v>45528</v>
      </c>
      <c r="D6217">
        <v>45</v>
      </c>
      <c r="E6217" t="s">
        <v>60</v>
      </c>
      <c r="F6217" t="s">
        <v>130</v>
      </c>
      <c r="G6217" t="s">
        <v>362</v>
      </c>
      <c r="H6217">
        <v>2</v>
      </c>
      <c r="I6217" t="s">
        <v>42</v>
      </c>
      <c r="J6217" t="s">
        <v>54</v>
      </c>
      <c r="K6217" t="s">
        <v>55</v>
      </c>
      <c r="L6217" t="s">
        <v>45</v>
      </c>
      <c r="M6217" t="s">
        <v>75</v>
      </c>
      <c r="N6217" t="s">
        <v>47</v>
      </c>
      <c r="O6217" t="s">
        <v>89</v>
      </c>
      <c r="P6217" t="s">
        <v>49</v>
      </c>
      <c r="Q6217" t="s">
        <v>93</v>
      </c>
      <c r="R6217" s="6">
        <f>_xlfn.XLOOKUP(CleanedData[[#This Row],[Product]],'02_Lookup_Tables'!$A$2:$A$126,'02_Lookup_Tables'!$B$2:$B$126)</f>
        <v>1746.77</v>
      </c>
      <c r="S6217" t="str">
        <f>VLOOKUP(CleanedData[[#This Row],[Product]],'02_Lookup_Tables'!$H$2:$I$126,2,FALSE)</f>
        <v>Home Devices</v>
      </c>
      <c r="T6217" t="str">
        <f>VLOOKUP(CleanedData[[#This Row],[Province]],'02_Lookup_Tables'!$D$2:$E$10,2, FALSE)</f>
        <v>Eastern Region</v>
      </c>
      <c r="U6217" t="str" cm="1">
        <f t="array" ref="U6217">_xlfn.IFS(CleanedData[[#This Row],[Purchase Amount]]&lt;500,"Low",
CleanedData[[#This Row],[Purchase Amount]]&lt;5000,"Medium",
TRUE,"High")</f>
        <v>Medium</v>
      </c>
      <c r="V6217" t="str">
        <f>TEXT(CleanedData[[#This Row],[Date]],"mmmm")</f>
        <v>August</v>
      </c>
      <c r="W6217" t="str">
        <f>"Q"&amp;ROUNDUP(MONTH(CleanedData[[#This Row],[Date]])/3,0)</f>
        <v>Q3</v>
      </c>
      <c r="X6217" t="str">
        <f>IF(CleanedData[[#This Row],[Purchase Amount]]&gt;=5000,"Yes","No")</f>
        <v>No</v>
      </c>
      <c r="Y6217">
        <f>IF(CleanedData[[#This Row],[Recommend]]="Yes",1,0)</f>
        <v>0</v>
      </c>
      <c r="Z6217" s="6">
        <f>CleanedData[[#This Row],[Purchase Amount]]*0.15</f>
        <v>262.01549999999997</v>
      </c>
      <c r="AA6217" s="6">
        <f>CleanedData[[#This Row],[Purchase Amount]]*1.15</f>
        <v>2008.7854999999997</v>
      </c>
    </row>
    <row r="6218" spans="1:27" x14ac:dyDescent="0.3">
      <c r="A6218">
        <v>7531</v>
      </c>
      <c r="B6218" t="s">
        <v>6443</v>
      </c>
      <c r="C6218" s="1">
        <v>45330</v>
      </c>
      <c r="D6218">
        <v>23</v>
      </c>
      <c r="E6218" t="s">
        <v>39</v>
      </c>
      <c r="F6218" t="s">
        <v>40</v>
      </c>
      <c r="G6218" t="s">
        <v>233</v>
      </c>
      <c r="H6218">
        <v>4</v>
      </c>
      <c r="I6218" t="s">
        <v>45</v>
      </c>
      <c r="J6218" t="s">
        <v>63</v>
      </c>
      <c r="K6218" t="s">
        <v>55</v>
      </c>
      <c r="L6218" t="s">
        <v>45</v>
      </c>
      <c r="M6218" t="s">
        <v>140</v>
      </c>
      <c r="N6218" t="s">
        <v>96</v>
      </c>
      <c r="O6218" t="s">
        <v>148</v>
      </c>
      <c r="P6218" t="s">
        <v>49</v>
      </c>
      <c r="Q6218" t="s">
        <v>66</v>
      </c>
      <c r="R6218" s="6">
        <f>_xlfn.XLOOKUP(CleanedData[[#This Row],[Product]],'02_Lookup_Tables'!$A$2:$A$126,'02_Lookup_Tables'!$B$2:$B$126)</f>
        <v>324.35000000000002</v>
      </c>
      <c r="S6218" t="str">
        <f>VLOOKUP(CleanedData[[#This Row],[Product]],'02_Lookup_Tables'!$H$2:$I$126,2,FALSE)</f>
        <v>Apparel</v>
      </c>
      <c r="T6218" t="str">
        <f>VLOOKUP(CleanedData[[#This Row],[Province]],'02_Lookup_Tables'!$D$2:$E$10,2, FALSE)</f>
        <v>Northern Region</v>
      </c>
      <c r="U6218" t="str" cm="1">
        <f t="array" ref="U6218">_xlfn.IFS(CleanedData[[#This Row],[Purchase Amount]]&lt;500,"Low",
CleanedData[[#This Row],[Purchase Amount]]&lt;5000,"Medium",
TRUE,"High")</f>
        <v>Low</v>
      </c>
      <c r="V6218" t="str">
        <f>TEXT(CleanedData[[#This Row],[Date]],"mmmm")</f>
        <v>February</v>
      </c>
      <c r="W6218" t="str">
        <f>"Q"&amp;ROUNDUP(MONTH(CleanedData[[#This Row],[Date]])/3,0)</f>
        <v>Q1</v>
      </c>
      <c r="X6218" t="str">
        <f>IF(CleanedData[[#This Row],[Purchase Amount]]&gt;=5000,"Yes","No")</f>
        <v>No</v>
      </c>
      <c r="Y6218">
        <f>IF(CleanedData[[#This Row],[Recommend]]="Yes",1,0)</f>
        <v>1</v>
      </c>
      <c r="Z6218" s="6">
        <f>CleanedData[[#This Row],[Purchase Amount]]*0.15</f>
        <v>48.652500000000003</v>
      </c>
      <c r="AA6218" s="6">
        <f>CleanedData[[#This Row],[Purchase Amount]]*1.15</f>
        <v>373.0025</v>
      </c>
    </row>
    <row r="6219" spans="1:27" x14ac:dyDescent="0.3">
      <c r="A6219">
        <v>7532</v>
      </c>
      <c r="B6219" t="s">
        <v>6444</v>
      </c>
      <c r="C6219" s="1">
        <v>45491</v>
      </c>
      <c r="D6219">
        <v>74</v>
      </c>
      <c r="E6219" t="s">
        <v>39</v>
      </c>
      <c r="F6219" t="s">
        <v>130</v>
      </c>
      <c r="G6219" t="s">
        <v>472</v>
      </c>
      <c r="H6219">
        <v>1</v>
      </c>
      <c r="I6219" t="s">
        <v>45</v>
      </c>
      <c r="J6219" t="s">
        <v>74</v>
      </c>
      <c r="K6219" t="s">
        <v>64</v>
      </c>
      <c r="L6219" t="s">
        <v>42</v>
      </c>
      <c r="N6219" t="s">
        <v>80</v>
      </c>
      <c r="O6219" t="s">
        <v>134</v>
      </c>
      <c r="P6219" t="s">
        <v>8646</v>
      </c>
      <c r="Q6219" t="s">
        <v>97</v>
      </c>
      <c r="R6219" s="6">
        <f>_xlfn.XLOOKUP(CleanedData[[#This Row],[Product]],'02_Lookup_Tables'!$A$2:$A$126,'02_Lookup_Tables'!$B$2:$B$126)</f>
        <v>2216.12</v>
      </c>
      <c r="S6219" t="str">
        <f>VLOOKUP(CleanedData[[#This Row],[Product]],'02_Lookup_Tables'!$H$2:$I$126,2,FALSE)</f>
        <v>Beauty &amp; Personal Care</v>
      </c>
      <c r="T6219" t="str">
        <f>VLOOKUP(CleanedData[[#This Row],[Province]],'02_Lookup_Tables'!$D$2:$E$10,2, FALSE)</f>
        <v>Eastern Region</v>
      </c>
      <c r="U6219" t="str" cm="1">
        <f t="array" ref="U6219">_xlfn.IFS(CleanedData[[#This Row],[Purchase Amount]]&lt;500,"Low",
CleanedData[[#This Row],[Purchase Amount]]&lt;5000,"Medium",
TRUE,"High")</f>
        <v>Medium</v>
      </c>
      <c r="V6219" t="str">
        <f>TEXT(CleanedData[[#This Row],[Date]],"mmmm")</f>
        <v>July</v>
      </c>
      <c r="W6219" t="str">
        <f>"Q"&amp;ROUNDUP(MONTH(CleanedData[[#This Row],[Date]])/3,0)</f>
        <v>Q3</v>
      </c>
      <c r="X6219" t="str">
        <f>IF(CleanedData[[#This Row],[Purchase Amount]]&gt;=5000,"Yes","No")</f>
        <v>No</v>
      </c>
      <c r="Y6219">
        <f>IF(CleanedData[[#This Row],[Recommend]]="Yes",1,0)</f>
        <v>1</v>
      </c>
      <c r="Z6219" s="6">
        <f>CleanedData[[#This Row],[Purchase Amount]]*0.15</f>
        <v>332.41799999999995</v>
      </c>
      <c r="AA6219" s="6">
        <f>CleanedData[[#This Row],[Purchase Amount]]*1.15</f>
        <v>2548.5379999999996</v>
      </c>
    </row>
    <row r="6220" spans="1:27" x14ac:dyDescent="0.3">
      <c r="A6220">
        <v>7533</v>
      </c>
      <c r="B6220" t="s">
        <v>6445</v>
      </c>
      <c r="C6220" s="1">
        <v>45931</v>
      </c>
      <c r="D6220">
        <v>61</v>
      </c>
      <c r="E6220" t="s">
        <v>52</v>
      </c>
      <c r="F6220" t="s">
        <v>130</v>
      </c>
      <c r="G6220" t="s">
        <v>216</v>
      </c>
      <c r="H6220">
        <v>3</v>
      </c>
      <c r="I6220" t="s">
        <v>42</v>
      </c>
      <c r="J6220" t="s">
        <v>63</v>
      </c>
      <c r="K6220" t="s">
        <v>64</v>
      </c>
      <c r="L6220" t="s">
        <v>42</v>
      </c>
      <c r="M6220" t="s">
        <v>147</v>
      </c>
      <c r="N6220" t="s">
        <v>48</v>
      </c>
      <c r="O6220" t="s">
        <v>148</v>
      </c>
      <c r="P6220" t="s">
        <v>49</v>
      </c>
      <c r="Q6220" t="s">
        <v>50</v>
      </c>
      <c r="R6220" s="6">
        <f>_xlfn.XLOOKUP(CleanedData[[#This Row],[Product]],'02_Lookup_Tables'!$A$2:$A$126,'02_Lookup_Tables'!$B$2:$B$126)</f>
        <v>929.55</v>
      </c>
      <c r="S6220" t="str">
        <f>VLOOKUP(CleanedData[[#This Row],[Product]],'02_Lookup_Tables'!$H$2:$I$126,2,FALSE)</f>
        <v>Accessories</v>
      </c>
      <c r="T6220" t="str">
        <f>VLOOKUP(CleanedData[[#This Row],[Province]],'02_Lookup_Tables'!$D$2:$E$10,2, FALSE)</f>
        <v>Eastern Region</v>
      </c>
      <c r="U6220" t="str" cm="1">
        <f t="array" ref="U6220">_xlfn.IFS(CleanedData[[#This Row],[Purchase Amount]]&lt;500,"Low",
CleanedData[[#This Row],[Purchase Amount]]&lt;5000,"Medium",
TRUE,"High")</f>
        <v>Medium</v>
      </c>
      <c r="V6220" t="str">
        <f>TEXT(CleanedData[[#This Row],[Date]],"mmmm")</f>
        <v>October</v>
      </c>
      <c r="W6220" t="str">
        <f>"Q"&amp;ROUNDUP(MONTH(CleanedData[[#This Row],[Date]])/3,0)</f>
        <v>Q4</v>
      </c>
      <c r="X6220" t="str">
        <f>IF(CleanedData[[#This Row],[Purchase Amount]]&gt;=5000,"Yes","No")</f>
        <v>No</v>
      </c>
      <c r="Y6220">
        <f>IF(CleanedData[[#This Row],[Recommend]]="Yes",1,0)</f>
        <v>0</v>
      </c>
      <c r="Z6220" s="6">
        <f>CleanedData[[#This Row],[Purchase Amount]]*0.15</f>
        <v>139.43249999999998</v>
      </c>
      <c r="AA6220" s="6">
        <f>CleanedData[[#This Row],[Purchase Amount]]*1.15</f>
        <v>1068.9824999999998</v>
      </c>
    </row>
    <row r="6221" spans="1:27" x14ac:dyDescent="0.3">
      <c r="A6221">
        <v>7535</v>
      </c>
      <c r="B6221" t="s">
        <v>6446</v>
      </c>
      <c r="C6221" s="1">
        <v>45454</v>
      </c>
      <c r="D6221">
        <v>76</v>
      </c>
      <c r="E6221" t="s">
        <v>52</v>
      </c>
      <c r="F6221" t="s">
        <v>40</v>
      </c>
      <c r="G6221" t="s">
        <v>378</v>
      </c>
      <c r="H6221">
        <v>3</v>
      </c>
      <c r="I6221" t="s">
        <v>45</v>
      </c>
      <c r="J6221" t="s">
        <v>69</v>
      </c>
      <c r="K6221" t="s">
        <v>44</v>
      </c>
      <c r="L6221" t="s">
        <v>45</v>
      </c>
      <c r="M6221" t="s">
        <v>165</v>
      </c>
      <c r="N6221" t="s">
        <v>48</v>
      </c>
      <c r="O6221" t="s">
        <v>89</v>
      </c>
      <c r="P6221" t="s">
        <v>49</v>
      </c>
      <c r="Q6221" t="s">
        <v>97</v>
      </c>
      <c r="R6221" s="6">
        <f>_xlfn.XLOOKUP(CleanedData[[#This Row],[Product]],'02_Lookup_Tables'!$A$2:$A$126,'02_Lookup_Tables'!$B$2:$B$126)</f>
        <v>40.11</v>
      </c>
      <c r="S6221" t="str">
        <f>VLOOKUP(CleanedData[[#This Row],[Product]],'02_Lookup_Tables'!$H$2:$I$126,2,FALSE)</f>
        <v>Food</v>
      </c>
      <c r="T6221" t="str">
        <f>VLOOKUP(CleanedData[[#This Row],[Province]],'02_Lookup_Tables'!$D$2:$E$10,2, FALSE)</f>
        <v>Northern Region</v>
      </c>
      <c r="U6221" t="str" cm="1">
        <f t="array" ref="U6221">_xlfn.IFS(CleanedData[[#This Row],[Purchase Amount]]&lt;500,"Low",
CleanedData[[#This Row],[Purchase Amount]]&lt;5000,"Medium",
TRUE,"High")</f>
        <v>Low</v>
      </c>
      <c r="V6221" t="str">
        <f>TEXT(CleanedData[[#This Row],[Date]],"mmmm")</f>
        <v>June</v>
      </c>
      <c r="W6221" t="str">
        <f>"Q"&amp;ROUNDUP(MONTH(CleanedData[[#This Row],[Date]])/3,0)</f>
        <v>Q2</v>
      </c>
      <c r="X6221" t="str">
        <f>IF(CleanedData[[#This Row],[Purchase Amount]]&gt;=5000,"Yes","No")</f>
        <v>No</v>
      </c>
      <c r="Y6221">
        <f>IF(CleanedData[[#This Row],[Recommend]]="Yes",1,0)</f>
        <v>1</v>
      </c>
      <c r="Z6221" s="6">
        <f>CleanedData[[#This Row],[Purchase Amount]]*0.15</f>
        <v>6.0164999999999997</v>
      </c>
      <c r="AA6221" s="6">
        <f>CleanedData[[#This Row],[Purchase Amount]]*1.15</f>
        <v>46.126499999999993</v>
      </c>
    </row>
    <row r="6222" spans="1:27" x14ac:dyDescent="0.3">
      <c r="A6222">
        <v>7536</v>
      </c>
      <c r="B6222" t="s">
        <v>6447</v>
      </c>
      <c r="C6222" s="1">
        <v>45737</v>
      </c>
      <c r="E6222" t="s">
        <v>60</v>
      </c>
      <c r="F6222" t="s">
        <v>108</v>
      </c>
      <c r="G6222" t="s">
        <v>463</v>
      </c>
      <c r="H6222">
        <v>1</v>
      </c>
      <c r="I6222" t="s">
        <v>45</v>
      </c>
      <c r="J6222" t="s">
        <v>54</v>
      </c>
      <c r="K6222" t="s">
        <v>44</v>
      </c>
      <c r="L6222" t="s">
        <v>42</v>
      </c>
      <c r="M6222" t="s">
        <v>151</v>
      </c>
      <c r="N6222" t="s">
        <v>80</v>
      </c>
      <c r="O6222" t="s">
        <v>89</v>
      </c>
      <c r="P6222" t="s">
        <v>49</v>
      </c>
      <c r="Q6222" t="s">
        <v>166</v>
      </c>
      <c r="R6222" s="6">
        <f>_xlfn.XLOOKUP(CleanedData[[#This Row],[Product]],'02_Lookup_Tables'!$A$2:$A$126,'02_Lookup_Tables'!$B$2:$B$126)</f>
        <v>470.6</v>
      </c>
      <c r="S6222" t="str">
        <f>VLOOKUP(CleanedData[[#This Row],[Product]],'02_Lookup_Tables'!$H$2:$I$126,2,FALSE)</f>
        <v>Toys &amp; Games</v>
      </c>
      <c r="T6222" t="str">
        <f>VLOOKUP(CleanedData[[#This Row],[Province]],'02_Lookup_Tables'!$D$2:$E$10,2, FALSE)</f>
        <v>Gauteng Region</v>
      </c>
      <c r="U6222" t="str" cm="1">
        <f t="array" ref="U6222">_xlfn.IFS(CleanedData[[#This Row],[Purchase Amount]]&lt;500,"Low",
CleanedData[[#This Row],[Purchase Amount]]&lt;5000,"Medium",
TRUE,"High")</f>
        <v>Low</v>
      </c>
      <c r="V6222" t="str">
        <f>TEXT(CleanedData[[#This Row],[Date]],"mmmm")</f>
        <v>March</v>
      </c>
      <c r="W6222" t="str">
        <f>"Q"&amp;ROUNDUP(MONTH(CleanedData[[#This Row],[Date]])/3,0)</f>
        <v>Q1</v>
      </c>
      <c r="X6222" t="str">
        <f>IF(CleanedData[[#This Row],[Purchase Amount]]&gt;=5000,"Yes","No")</f>
        <v>No</v>
      </c>
      <c r="Y6222">
        <f>IF(CleanedData[[#This Row],[Recommend]]="Yes",1,0)</f>
        <v>1</v>
      </c>
      <c r="Z6222" s="6">
        <f>CleanedData[[#This Row],[Purchase Amount]]*0.15</f>
        <v>70.59</v>
      </c>
      <c r="AA6222" s="6">
        <f>CleanedData[[#This Row],[Purchase Amount]]*1.15</f>
        <v>541.18999999999994</v>
      </c>
    </row>
    <row r="6223" spans="1:27" x14ac:dyDescent="0.3">
      <c r="A6223">
        <v>7539</v>
      </c>
      <c r="B6223" t="s">
        <v>6448</v>
      </c>
      <c r="C6223" s="1">
        <v>45380</v>
      </c>
      <c r="D6223">
        <v>78</v>
      </c>
      <c r="E6223" t="s">
        <v>60</v>
      </c>
      <c r="F6223" t="s">
        <v>83</v>
      </c>
      <c r="G6223" t="s">
        <v>179</v>
      </c>
      <c r="H6223">
        <v>3</v>
      </c>
      <c r="I6223" t="s">
        <v>45</v>
      </c>
      <c r="J6223" t="s">
        <v>63</v>
      </c>
      <c r="K6223" t="s">
        <v>64</v>
      </c>
      <c r="L6223" t="s">
        <v>42</v>
      </c>
      <c r="M6223" t="s">
        <v>46</v>
      </c>
      <c r="N6223" t="s">
        <v>48</v>
      </c>
      <c r="O6223" t="s">
        <v>89</v>
      </c>
      <c r="P6223" t="s">
        <v>49</v>
      </c>
      <c r="Q6223" t="s">
        <v>97</v>
      </c>
      <c r="R6223" s="6">
        <f>_xlfn.XLOOKUP(CleanedData[[#This Row],[Product]],'02_Lookup_Tables'!$A$2:$A$126,'02_Lookup_Tables'!$B$2:$B$126)</f>
        <v>54.82</v>
      </c>
      <c r="S6223" t="str">
        <f>VLOOKUP(CleanedData[[#This Row],[Product]],'02_Lookup_Tables'!$H$2:$I$126,2,FALSE)</f>
        <v>Food</v>
      </c>
      <c r="T6223" t="str">
        <f>VLOOKUP(CleanedData[[#This Row],[Province]],'02_Lookup_Tables'!$D$2:$E$10,2, FALSE)</f>
        <v>Western Region</v>
      </c>
      <c r="U6223" t="str" cm="1">
        <f t="array" ref="U6223">_xlfn.IFS(CleanedData[[#This Row],[Purchase Amount]]&lt;500,"Low",
CleanedData[[#This Row],[Purchase Amount]]&lt;5000,"Medium",
TRUE,"High")</f>
        <v>Low</v>
      </c>
      <c r="V6223" t="str">
        <f>TEXT(CleanedData[[#This Row],[Date]],"mmmm")</f>
        <v>March</v>
      </c>
      <c r="W6223" t="str">
        <f>"Q"&amp;ROUNDUP(MONTH(CleanedData[[#This Row],[Date]])/3,0)</f>
        <v>Q1</v>
      </c>
      <c r="X6223" t="str">
        <f>IF(CleanedData[[#This Row],[Purchase Amount]]&gt;=5000,"Yes","No")</f>
        <v>No</v>
      </c>
      <c r="Y6223">
        <f>IF(CleanedData[[#This Row],[Recommend]]="Yes",1,0)</f>
        <v>1</v>
      </c>
      <c r="Z6223" s="6">
        <f>CleanedData[[#This Row],[Purchase Amount]]*0.15</f>
        <v>8.222999999999999</v>
      </c>
      <c r="AA6223" s="6">
        <f>CleanedData[[#This Row],[Purchase Amount]]*1.15</f>
        <v>63.042999999999992</v>
      </c>
    </row>
    <row r="6224" spans="1:27" x14ac:dyDescent="0.3">
      <c r="A6224">
        <v>7542</v>
      </c>
      <c r="B6224" t="s">
        <v>6449</v>
      </c>
      <c r="C6224" s="1">
        <v>45306</v>
      </c>
      <c r="D6224">
        <v>27</v>
      </c>
      <c r="E6224" t="s">
        <v>60</v>
      </c>
      <c r="F6224" t="s">
        <v>83</v>
      </c>
      <c r="G6224" t="s">
        <v>246</v>
      </c>
      <c r="H6224">
        <v>4</v>
      </c>
      <c r="I6224" t="s">
        <v>42</v>
      </c>
      <c r="J6224" t="s">
        <v>43</v>
      </c>
      <c r="K6224" t="s">
        <v>55</v>
      </c>
      <c r="L6224" t="s">
        <v>42</v>
      </c>
      <c r="M6224" t="s">
        <v>231</v>
      </c>
      <c r="N6224" t="s">
        <v>96</v>
      </c>
      <c r="O6224" t="s">
        <v>89</v>
      </c>
      <c r="P6224" t="s">
        <v>70</v>
      </c>
      <c r="Q6224" t="s">
        <v>58</v>
      </c>
      <c r="R6224" s="6">
        <f>_xlfn.XLOOKUP(CleanedData[[#This Row],[Product]],'02_Lookup_Tables'!$A$2:$A$126,'02_Lookup_Tables'!$B$2:$B$126)</f>
        <v>2603.98</v>
      </c>
      <c r="S6224" t="str">
        <f>VLOOKUP(CleanedData[[#This Row],[Product]],'02_Lookup_Tables'!$H$2:$I$126,2,FALSE)</f>
        <v>Accessories</v>
      </c>
      <c r="T6224" t="str">
        <f>VLOOKUP(CleanedData[[#This Row],[Province]],'02_Lookup_Tables'!$D$2:$E$10,2, FALSE)</f>
        <v>Western Region</v>
      </c>
      <c r="U6224" t="str" cm="1">
        <f t="array" ref="U6224">_xlfn.IFS(CleanedData[[#This Row],[Purchase Amount]]&lt;500,"Low",
CleanedData[[#This Row],[Purchase Amount]]&lt;5000,"Medium",
TRUE,"High")</f>
        <v>Medium</v>
      </c>
      <c r="V6224" t="str">
        <f>TEXT(CleanedData[[#This Row],[Date]],"mmmm")</f>
        <v>January</v>
      </c>
      <c r="W6224" t="str">
        <f>"Q"&amp;ROUNDUP(MONTH(CleanedData[[#This Row],[Date]])/3,0)</f>
        <v>Q1</v>
      </c>
      <c r="X6224" t="str">
        <f>IF(CleanedData[[#This Row],[Purchase Amount]]&gt;=5000,"Yes","No")</f>
        <v>No</v>
      </c>
      <c r="Y6224">
        <f>IF(CleanedData[[#This Row],[Recommend]]="Yes",1,0)</f>
        <v>0</v>
      </c>
      <c r="Z6224" s="6">
        <f>CleanedData[[#This Row],[Purchase Amount]]*0.15</f>
        <v>390.59699999999998</v>
      </c>
      <c r="AA6224" s="6">
        <f>CleanedData[[#This Row],[Purchase Amount]]*1.15</f>
        <v>2994.5769999999998</v>
      </c>
    </row>
    <row r="6225" spans="1:27" x14ac:dyDescent="0.3">
      <c r="A6225">
        <v>7543</v>
      </c>
      <c r="B6225" t="s">
        <v>6450</v>
      </c>
      <c r="C6225" s="1">
        <v>45508</v>
      </c>
      <c r="D6225">
        <v>30</v>
      </c>
      <c r="E6225" t="s">
        <v>60</v>
      </c>
      <c r="F6225" t="s">
        <v>72</v>
      </c>
      <c r="G6225" t="s">
        <v>182</v>
      </c>
      <c r="H6225">
        <v>5</v>
      </c>
      <c r="I6225" t="s">
        <v>45</v>
      </c>
      <c r="J6225" t="s">
        <v>74</v>
      </c>
      <c r="K6225" t="s">
        <v>55</v>
      </c>
      <c r="L6225" t="s">
        <v>45</v>
      </c>
      <c r="M6225" t="s">
        <v>236</v>
      </c>
      <c r="N6225" t="s">
        <v>57</v>
      </c>
      <c r="O6225" t="s">
        <v>89</v>
      </c>
      <c r="P6225" t="s">
        <v>70</v>
      </c>
      <c r="Q6225" t="s">
        <v>58</v>
      </c>
      <c r="R6225" s="6">
        <f>_xlfn.XLOOKUP(CleanedData[[#This Row],[Product]],'02_Lookup_Tables'!$A$2:$A$126,'02_Lookup_Tables'!$B$2:$B$126)</f>
        <v>3715.65</v>
      </c>
      <c r="S6225" t="str">
        <f>VLOOKUP(CleanedData[[#This Row],[Product]],'02_Lookup_Tables'!$H$2:$I$126,2,FALSE)</f>
        <v>Home Devices</v>
      </c>
      <c r="T6225" t="str">
        <f>VLOOKUP(CleanedData[[#This Row],[Province]],'02_Lookup_Tables'!$D$2:$E$10,2, FALSE)</f>
        <v>Central Region</v>
      </c>
      <c r="U6225" t="str" cm="1">
        <f t="array" ref="U6225">_xlfn.IFS(CleanedData[[#This Row],[Purchase Amount]]&lt;500,"Low",
CleanedData[[#This Row],[Purchase Amount]]&lt;5000,"Medium",
TRUE,"High")</f>
        <v>Medium</v>
      </c>
      <c r="V6225" t="str">
        <f>TEXT(CleanedData[[#This Row],[Date]],"mmmm")</f>
        <v>August</v>
      </c>
      <c r="W6225" t="str">
        <f>"Q"&amp;ROUNDUP(MONTH(CleanedData[[#This Row],[Date]])/3,0)</f>
        <v>Q3</v>
      </c>
      <c r="X6225" t="str">
        <f>IF(CleanedData[[#This Row],[Purchase Amount]]&gt;=5000,"Yes","No")</f>
        <v>No</v>
      </c>
      <c r="Y6225">
        <f>IF(CleanedData[[#This Row],[Recommend]]="Yes",1,0)</f>
        <v>1</v>
      </c>
      <c r="Z6225" s="6">
        <f>CleanedData[[#This Row],[Purchase Amount]]*0.15</f>
        <v>557.34749999999997</v>
      </c>
      <c r="AA6225" s="6">
        <f>CleanedData[[#This Row],[Purchase Amount]]*1.15</f>
        <v>4272.9974999999995</v>
      </c>
    </row>
    <row r="6226" spans="1:27" x14ac:dyDescent="0.3">
      <c r="A6226">
        <v>7544</v>
      </c>
      <c r="B6226" t="s">
        <v>6451</v>
      </c>
      <c r="C6226" s="1">
        <v>45686</v>
      </c>
      <c r="D6226">
        <v>78</v>
      </c>
      <c r="E6226" t="s">
        <v>60</v>
      </c>
      <c r="F6226" t="s">
        <v>61</v>
      </c>
      <c r="G6226" t="s">
        <v>102</v>
      </c>
      <c r="H6226">
        <v>1</v>
      </c>
      <c r="I6226" t="s">
        <v>42</v>
      </c>
      <c r="J6226" t="s">
        <v>54</v>
      </c>
      <c r="K6226" t="s">
        <v>55</v>
      </c>
      <c r="L6226" t="s">
        <v>45</v>
      </c>
      <c r="N6226" t="s">
        <v>80</v>
      </c>
      <c r="O6226" t="s">
        <v>134</v>
      </c>
      <c r="P6226" t="s">
        <v>8646</v>
      </c>
      <c r="Q6226" t="s">
        <v>97</v>
      </c>
      <c r="R6226" s="6">
        <f>_xlfn.XLOOKUP(CleanedData[[#This Row],[Product]],'02_Lookup_Tables'!$A$2:$A$126,'02_Lookup_Tables'!$B$2:$B$126)</f>
        <v>276.82</v>
      </c>
      <c r="S6226" t="str">
        <f>VLOOKUP(CleanedData[[#This Row],[Product]],'02_Lookup_Tables'!$H$2:$I$126,2,FALSE)</f>
        <v>Home &amp; Living</v>
      </c>
      <c r="T6226" t="str">
        <f>VLOOKUP(CleanedData[[#This Row],[Province]],'02_Lookup_Tables'!$D$2:$E$10,2, FALSE)</f>
        <v>Southern Region</v>
      </c>
      <c r="U6226" t="str" cm="1">
        <f t="array" ref="U6226">_xlfn.IFS(CleanedData[[#This Row],[Purchase Amount]]&lt;500,"Low",
CleanedData[[#This Row],[Purchase Amount]]&lt;5000,"Medium",
TRUE,"High")</f>
        <v>Low</v>
      </c>
      <c r="V6226" t="str">
        <f>TEXT(CleanedData[[#This Row],[Date]],"mmmm")</f>
        <v>January</v>
      </c>
      <c r="W6226" t="str">
        <f>"Q"&amp;ROUNDUP(MONTH(CleanedData[[#This Row],[Date]])/3,0)</f>
        <v>Q1</v>
      </c>
      <c r="X6226" t="str">
        <f>IF(CleanedData[[#This Row],[Purchase Amount]]&gt;=5000,"Yes","No")</f>
        <v>No</v>
      </c>
      <c r="Y6226">
        <f>IF(CleanedData[[#This Row],[Recommend]]="Yes",1,0)</f>
        <v>0</v>
      </c>
      <c r="Z6226" s="6">
        <f>CleanedData[[#This Row],[Purchase Amount]]*0.15</f>
        <v>41.522999999999996</v>
      </c>
      <c r="AA6226" s="6">
        <f>CleanedData[[#This Row],[Purchase Amount]]*1.15</f>
        <v>318.34299999999996</v>
      </c>
    </row>
    <row r="6227" spans="1:27" x14ac:dyDescent="0.3">
      <c r="A6227">
        <v>7545</v>
      </c>
      <c r="B6227" t="s">
        <v>6452</v>
      </c>
      <c r="C6227" s="1">
        <v>45336</v>
      </c>
      <c r="D6227">
        <v>18</v>
      </c>
      <c r="E6227" t="s">
        <v>39</v>
      </c>
      <c r="F6227" t="s">
        <v>130</v>
      </c>
      <c r="G6227" t="s">
        <v>223</v>
      </c>
      <c r="H6227">
        <v>3</v>
      </c>
      <c r="I6227" t="s">
        <v>45</v>
      </c>
      <c r="J6227" t="s">
        <v>69</v>
      </c>
      <c r="K6227" t="s">
        <v>64</v>
      </c>
      <c r="L6227" t="s">
        <v>42</v>
      </c>
      <c r="M6227" t="s">
        <v>184</v>
      </c>
      <c r="N6227" t="s">
        <v>48</v>
      </c>
      <c r="O6227" t="s">
        <v>148</v>
      </c>
      <c r="P6227" t="s">
        <v>49</v>
      </c>
      <c r="Q6227" t="s">
        <v>66</v>
      </c>
      <c r="R6227" s="6">
        <f>_xlfn.XLOOKUP(CleanedData[[#This Row],[Product]],'02_Lookup_Tables'!$A$2:$A$126,'02_Lookup_Tables'!$B$2:$B$126)</f>
        <v>209.53</v>
      </c>
      <c r="S6227" t="str">
        <f>VLOOKUP(CleanedData[[#This Row],[Product]],'02_Lookup_Tables'!$H$2:$I$126,2,FALSE)</f>
        <v>Food</v>
      </c>
      <c r="T6227" t="str">
        <f>VLOOKUP(CleanedData[[#This Row],[Province]],'02_Lookup_Tables'!$D$2:$E$10,2, FALSE)</f>
        <v>Eastern Region</v>
      </c>
      <c r="U6227" t="str" cm="1">
        <f t="array" ref="U6227">_xlfn.IFS(CleanedData[[#This Row],[Purchase Amount]]&lt;500,"Low",
CleanedData[[#This Row],[Purchase Amount]]&lt;5000,"Medium",
TRUE,"High")</f>
        <v>Low</v>
      </c>
      <c r="V6227" t="str">
        <f>TEXT(CleanedData[[#This Row],[Date]],"mmmm")</f>
        <v>February</v>
      </c>
      <c r="W6227" t="str">
        <f>"Q"&amp;ROUNDUP(MONTH(CleanedData[[#This Row],[Date]])/3,0)</f>
        <v>Q1</v>
      </c>
      <c r="X6227" t="str">
        <f>IF(CleanedData[[#This Row],[Purchase Amount]]&gt;=5000,"Yes","No")</f>
        <v>No</v>
      </c>
      <c r="Y6227">
        <f>IF(CleanedData[[#This Row],[Recommend]]="Yes",1,0)</f>
        <v>1</v>
      </c>
      <c r="Z6227" s="6">
        <f>CleanedData[[#This Row],[Purchase Amount]]*0.15</f>
        <v>31.429499999999997</v>
      </c>
      <c r="AA6227" s="6">
        <f>CleanedData[[#This Row],[Purchase Amount]]*1.15</f>
        <v>240.95949999999999</v>
      </c>
    </row>
    <row r="6228" spans="1:27" x14ac:dyDescent="0.3">
      <c r="A6228">
        <v>7546</v>
      </c>
      <c r="B6228" t="s">
        <v>6453</v>
      </c>
      <c r="C6228" s="1">
        <v>45621</v>
      </c>
      <c r="D6228">
        <v>53</v>
      </c>
      <c r="E6228" t="s">
        <v>52</v>
      </c>
      <c r="F6228" t="s">
        <v>108</v>
      </c>
      <c r="G6228" t="s">
        <v>320</v>
      </c>
      <c r="H6228">
        <v>1</v>
      </c>
      <c r="I6228" t="s">
        <v>42</v>
      </c>
      <c r="J6228" t="s">
        <v>63</v>
      </c>
      <c r="K6228" t="s">
        <v>44</v>
      </c>
      <c r="L6228" t="s">
        <v>45</v>
      </c>
      <c r="M6228" t="s">
        <v>46</v>
      </c>
      <c r="N6228" t="s">
        <v>80</v>
      </c>
      <c r="O6228" t="s">
        <v>89</v>
      </c>
      <c r="P6228" t="s">
        <v>49</v>
      </c>
      <c r="Q6228" t="s">
        <v>93</v>
      </c>
      <c r="R6228" s="6">
        <f>_xlfn.XLOOKUP(CleanedData[[#This Row],[Product]],'02_Lookup_Tables'!$A$2:$A$126,'02_Lookup_Tables'!$B$2:$B$126)</f>
        <v>375.53</v>
      </c>
      <c r="S6228" t="str">
        <f>VLOOKUP(CleanedData[[#This Row],[Product]],'02_Lookup_Tables'!$H$2:$I$126,2,FALSE)</f>
        <v>Toys &amp; Games</v>
      </c>
      <c r="T6228" t="str">
        <f>VLOOKUP(CleanedData[[#This Row],[Province]],'02_Lookup_Tables'!$D$2:$E$10,2, FALSE)</f>
        <v>Gauteng Region</v>
      </c>
      <c r="U6228" t="str" cm="1">
        <f t="array" ref="U6228">_xlfn.IFS(CleanedData[[#This Row],[Purchase Amount]]&lt;500,"Low",
CleanedData[[#This Row],[Purchase Amount]]&lt;5000,"Medium",
TRUE,"High")</f>
        <v>Low</v>
      </c>
      <c r="V6228" t="str">
        <f>TEXT(CleanedData[[#This Row],[Date]],"mmmm")</f>
        <v>November</v>
      </c>
      <c r="W6228" t="str">
        <f>"Q"&amp;ROUNDUP(MONTH(CleanedData[[#This Row],[Date]])/3,0)</f>
        <v>Q4</v>
      </c>
      <c r="X6228" t="str">
        <f>IF(CleanedData[[#This Row],[Purchase Amount]]&gt;=5000,"Yes","No")</f>
        <v>No</v>
      </c>
      <c r="Y6228">
        <f>IF(CleanedData[[#This Row],[Recommend]]="Yes",1,0)</f>
        <v>0</v>
      </c>
      <c r="Z6228" s="6">
        <f>CleanedData[[#This Row],[Purchase Amount]]*0.15</f>
        <v>56.329499999999996</v>
      </c>
      <c r="AA6228" s="6">
        <f>CleanedData[[#This Row],[Purchase Amount]]*1.15</f>
        <v>431.85949999999991</v>
      </c>
    </row>
    <row r="6229" spans="1:27" x14ac:dyDescent="0.3">
      <c r="A6229">
        <v>7547</v>
      </c>
      <c r="B6229" t="s">
        <v>6454</v>
      </c>
      <c r="C6229" s="1">
        <v>45296</v>
      </c>
      <c r="D6229">
        <v>75</v>
      </c>
      <c r="E6229" t="s">
        <v>52</v>
      </c>
      <c r="F6229" t="s">
        <v>68</v>
      </c>
      <c r="G6229" t="s">
        <v>111</v>
      </c>
      <c r="H6229">
        <v>1</v>
      </c>
      <c r="I6229" t="s">
        <v>42</v>
      </c>
      <c r="J6229" t="s">
        <v>74</v>
      </c>
      <c r="K6229" t="s">
        <v>64</v>
      </c>
      <c r="L6229" t="s">
        <v>45</v>
      </c>
      <c r="M6229" t="s">
        <v>231</v>
      </c>
      <c r="N6229" t="s">
        <v>80</v>
      </c>
      <c r="O6229" t="s">
        <v>89</v>
      </c>
      <c r="P6229" t="s">
        <v>49</v>
      </c>
      <c r="Q6229" t="s">
        <v>97</v>
      </c>
      <c r="R6229" s="6">
        <f>_xlfn.XLOOKUP(CleanedData[[#This Row],[Product]],'02_Lookup_Tables'!$A$2:$A$126,'02_Lookup_Tables'!$B$2:$B$126)</f>
        <v>3576.97</v>
      </c>
      <c r="S6229" t="str">
        <f>VLOOKUP(CleanedData[[#This Row],[Product]],'02_Lookup_Tables'!$H$2:$I$126,2,FALSE)</f>
        <v>Home Devices</v>
      </c>
      <c r="T6229" t="str">
        <f>VLOOKUP(CleanedData[[#This Row],[Province]],'02_Lookup_Tables'!$D$2:$E$10,2, FALSE)</f>
        <v>Northern Region</v>
      </c>
      <c r="U6229" t="str" cm="1">
        <f t="array" ref="U6229">_xlfn.IFS(CleanedData[[#This Row],[Purchase Amount]]&lt;500,"Low",
CleanedData[[#This Row],[Purchase Amount]]&lt;5000,"Medium",
TRUE,"High")</f>
        <v>Medium</v>
      </c>
      <c r="V6229" t="str">
        <f>TEXT(CleanedData[[#This Row],[Date]],"mmmm")</f>
        <v>January</v>
      </c>
      <c r="W6229" t="str">
        <f>"Q"&amp;ROUNDUP(MONTH(CleanedData[[#This Row],[Date]])/3,0)</f>
        <v>Q1</v>
      </c>
      <c r="X6229" t="str">
        <f>IF(CleanedData[[#This Row],[Purchase Amount]]&gt;=5000,"Yes","No")</f>
        <v>No</v>
      </c>
      <c r="Y6229">
        <f>IF(CleanedData[[#This Row],[Recommend]]="Yes",1,0)</f>
        <v>0</v>
      </c>
      <c r="Z6229" s="6">
        <f>CleanedData[[#This Row],[Purchase Amount]]*0.15</f>
        <v>536.54549999999995</v>
      </c>
      <c r="AA6229" s="6">
        <f>CleanedData[[#This Row],[Purchase Amount]]*1.15</f>
        <v>4113.5154999999995</v>
      </c>
    </row>
    <row r="6230" spans="1:27" x14ac:dyDescent="0.3">
      <c r="A6230">
        <v>7549</v>
      </c>
      <c r="B6230" t="s">
        <v>6455</v>
      </c>
      <c r="C6230" s="1">
        <v>46010</v>
      </c>
      <c r="D6230">
        <v>59</v>
      </c>
      <c r="E6230" t="s">
        <v>52</v>
      </c>
      <c r="F6230" t="s">
        <v>61</v>
      </c>
      <c r="G6230" t="s">
        <v>309</v>
      </c>
      <c r="H6230">
        <v>1</v>
      </c>
      <c r="I6230" t="s">
        <v>42</v>
      </c>
      <c r="J6230" t="s">
        <v>43</v>
      </c>
      <c r="K6230" t="s">
        <v>44</v>
      </c>
      <c r="L6230" t="s">
        <v>45</v>
      </c>
      <c r="N6230" t="s">
        <v>80</v>
      </c>
      <c r="O6230" t="s">
        <v>134</v>
      </c>
      <c r="P6230" t="s">
        <v>8646</v>
      </c>
      <c r="Q6230" t="s">
        <v>50</v>
      </c>
      <c r="R6230" s="6">
        <f>_xlfn.XLOOKUP(CleanedData[[#This Row],[Product]],'02_Lookup_Tables'!$A$2:$A$126,'02_Lookup_Tables'!$B$2:$B$126)</f>
        <v>353.21</v>
      </c>
      <c r="S6230" t="str">
        <f>VLOOKUP(CleanedData[[#This Row],[Product]],'02_Lookup_Tables'!$H$2:$I$126,2,FALSE)</f>
        <v>Food</v>
      </c>
      <c r="T6230" t="str">
        <f>VLOOKUP(CleanedData[[#This Row],[Province]],'02_Lookup_Tables'!$D$2:$E$10,2, FALSE)</f>
        <v>Southern Region</v>
      </c>
      <c r="U6230" t="str" cm="1">
        <f t="array" ref="U6230">_xlfn.IFS(CleanedData[[#This Row],[Purchase Amount]]&lt;500,"Low",
CleanedData[[#This Row],[Purchase Amount]]&lt;5000,"Medium",
TRUE,"High")</f>
        <v>Low</v>
      </c>
      <c r="V6230" t="str">
        <f>TEXT(CleanedData[[#This Row],[Date]],"mmmm")</f>
        <v>December</v>
      </c>
      <c r="W6230" t="str">
        <f>"Q"&amp;ROUNDUP(MONTH(CleanedData[[#This Row],[Date]])/3,0)</f>
        <v>Q4</v>
      </c>
      <c r="X6230" t="str">
        <f>IF(CleanedData[[#This Row],[Purchase Amount]]&gt;=5000,"Yes","No")</f>
        <v>No</v>
      </c>
      <c r="Y6230">
        <f>IF(CleanedData[[#This Row],[Recommend]]="Yes",1,0)</f>
        <v>0</v>
      </c>
      <c r="Z6230" s="6">
        <f>CleanedData[[#This Row],[Purchase Amount]]*0.15</f>
        <v>52.981499999999997</v>
      </c>
      <c r="AA6230" s="6">
        <f>CleanedData[[#This Row],[Purchase Amount]]*1.15</f>
        <v>406.19149999999996</v>
      </c>
    </row>
    <row r="6231" spans="1:27" x14ac:dyDescent="0.3">
      <c r="A6231">
        <v>7550</v>
      </c>
      <c r="B6231" t="s">
        <v>6456</v>
      </c>
      <c r="C6231" s="1">
        <v>45869</v>
      </c>
      <c r="D6231">
        <v>35</v>
      </c>
      <c r="E6231" t="s">
        <v>52</v>
      </c>
      <c r="F6231" t="s">
        <v>130</v>
      </c>
      <c r="G6231" t="s">
        <v>233</v>
      </c>
      <c r="H6231">
        <v>5</v>
      </c>
      <c r="I6231" t="s">
        <v>45</v>
      </c>
      <c r="J6231" t="s">
        <v>74</v>
      </c>
      <c r="K6231" t="s">
        <v>64</v>
      </c>
      <c r="L6231" t="s">
        <v>45</v>
      </c>
      <c r="M6231" t="s">
        <v>165</v>
      </c>
      <c r="N6231" t="s">
        <v>57</v>
      </c>
      <c r="O6231" t="s">
        <v>89</v>
      </c>
      <c r="P6231" t="s">
        <v>70</v>
      </c>
      <c r="Q6231" t="s">
        <v>81</v>
      </c>
      <c r="R6231" s="6">
        <f>_xlfn.XLOOKUP(CleanedData[[#This Row],[Product]],'02_Lookup_Tables'!$A$2:$A$126,'02_Lookup_Tables'!$B$2:$B$126)</f>
        <v>324.35000000000002</v>
      </c>
      <c r="S6231" t="str">
        <f>VLOOKUP(CleanedData[[#This Row],[Product]],'02_Lookup_Tables'!$H$2:$I$126,2,FALSE)</f>
        <v>Apparel</v>
      </c>
      <c r="T6231" t="str">
        <f>VLOOKUP(CleanedData[[#This Row],[Province]],'02_Lookup_Tables'!$D$2:$E$10,2, FALSE)</f>
        <v>Eastern Region</v>
      </c>
      <c r="U6231" t="str" cm="1">
        <f t="array" ref="U6231">_xlfn.IFS(CleanedData[[#This Row],[Purchase Amount]]&lt;500,"Low",
CleanedData[[#This Row],[Purchase Amount]]&lt;5000,"Medium",
TRUE,"High")</f>
        <v>Low</v>
      </c>
      <c r="V6231" t="str">
        <f>TEXT(CleanedData[[#This Row],[Date]],"mmmm")</f>
        <v>July</v>
      </c>
      <c r="W6231" t="str">
        <f>"Q"&amp;ROUNDUP(MONTH(CleanedData[[#This Row],[Date]])/3,0)</f>
        <v>Q3</v>
      </c>
      <c r="X6231" t="str">
        <f>IF(CleanedData[[#This Row],[Purchase Amount]]&gt;=5000,"Yes","No")</f>
        <v>No</v>
      </c>
      <c r="Y6231">
        <f>IF(CleanedData[[#This Row],[Recommend]]="Yes",1,0)</f>
        <v>1</v>
      </c>
      <c r="Z6231" s="6">
        <f>CleanedData[[#This Row],[Purchase Amount]]*0.15</f>
        <v>48.652500000000003</v>
      </c>
      <c r="AA6231" s="6">
        <f>CleanedData[[#This Row],[Purchase Amount]]*1.15</f>
        <v>373.0025</v>
      </c>
    </row>
    <row r="6232" spans="1:27" x14ac:dyDescent="0.3">
      <c r="A6232">
        <v>7552</v>
      </c>
      <c r="B6232" t="s">
        <v>6457</v>
      </c>
      <c r="C6232" s="1">
        <v>45802</v>
      </c>
      <c r="D6232">
        <v>60</v>
      </c>
      <c r="E6232" t="s">
        <v>60</v>
      </c>
      <c r="F6232" t="s">
        <v>61</v>
      </c>
      <c r="G6232" t="s">
        <v>294</v>
      </c>
      <c r="H6232">
        <v>1</v>
      </c>
      <c r="I6232" t="s">
        <v>45</v>
      </c>
      <c r="J6232" t="s">
        <v>63</v>
      </c>
      <c r="K6232" t="s">
        <v>44</v>
      </c>
      <c r="L6232" t="s">
        <v>45</v>
      </c>
      <c r="M6232" t="s">
        <v>88</v>
      </c>
      <c r="N6232" t="s">
        <v>80</v>
      </c>
      <c r="O6232" t="s">
        <v>89</v>
      </c>
      <c r="P6232" t="s">
        <v>49</v>
      </c>
      <c r="Q6232" t="s">
        <v>50</v>
      </c>
      <c r="R6232" s="6">
        <f>_xlfn.XLOOKUP(CleanedData[[#This Row],[Product]],'02_Lookup_Tables'!$A$2:$A$126,'02_Lookup_Tables'!$B$2:$B$126)</f>
        <v>16291.52</v>
      </c>
      <c r="S6232" t="str">
        <f>VLOOKUP(CleanedData[[#This Row],[Product]],'02_Lookup_Tables'!$H$2:$I$126,2,FALSE)</f>
        <v>Home Devices</v>
      </c>
      <c r="T6232" t="str">
        <f>VLOOKUP(CleanedData[[#This Row],[Province]],'02_Lookup_Tables'!$D$2:$E$10,2, FALSE)</f>
        <v>Southern Region</v>
      </c>
      <c r="U6232" t="str" cm="1">
        <f t="array" ref="U6232">_xlfn.IFS(CleanedData[[#This Row],[Purchase Amount]]&lt;500,"Low",
CleanedData[[#This Row],[Purchase Amount]]&lt;5000,"Medium",
TRUE,"High")</f>
        <v>High</v>
      </c>
      <c r="V6232" t="str">
        <f>TEXT(CleanedData[[#This Row],[Date]],"mmmm")</f>
        <v>May</v>
      </c>
      <c r="W6232" t="str">
        <f>"Q"&amp;ROUNDUP(MONTH(CleanedData[[#This Row],[Date]])/3,0)</f>
        <v>Q2</v>
      </c>
      <c r="X6232" t="str">
        <f>IF(CleanedData[[#This Row],[Purchase Amount]]&gt;=5000,"Yes","No")</f>
        <v>Yes</v>
      </c>
      <c r="Y6232">
        <f>IF(CleanedData[[#This Row],[Recommend]]="Yes",1,0)</f>
        <v>1</v>
      </c>
      <c r="Z6232" s="6">
        <f>CleanedData[[#This Row],[Purchase Amount]]*0.15</f>
        <v>2443.7280000000001</v>
      </c>
      <c r="AA6232" s="6">
        <f>CleanedData[[#This Row],[Purchase Amount]]*1.15</f>
        <v>18735.248</v>
      </c>
    </row>
    <row r="6233" spans="1:27" x14ac:dyDescent="0.3">
      <c r="A6233">
        <v>7553</v>
      </c>
      <c r="B6233" t="s">
        <v>6458</v>
      </c>
      <c r="C6233" s="1">
        <v>45915</v>
      </c>
      <c r="D6233">
        <v>48</v>
      </c>
      <c r="E6233" t="s">
        <v>52</v>
      </c>
      <c r="F6233" t="s">
        <v>130</v>
      </c>
      <c r="G6233" t="s">
        <v>282</v>
      </c>
      <c r="H6233">
        <v>4</v>
      </c>
      <c r="I6233" t="s">
        <v>45</v>
      </c>
      <c r="J6233" t="s">
        <v>69</v>
      </c>
      <c r="K6233" t="s">
        <v>55</v>
      </c>
      <c r="L6233" t="s">
        <v>42</v>
      </c>
      <c r="M6233" t="s">
        <v>151</v>
      </c>
      <c r="N6233" t="s">
        <v>96</v>
      </c>
      <c r="O6233" t="s">
        <v>89</v>
      </c>
      <c r="P6233" t="s">
        <v>70</v>
      </c>
      <c r="Q6233" t="s">
        <v>93</v>
      </c>
      <c r="R6233" s="6">
        <f>_xlfn.XLOOKUP(CleanedData[[#This Row],[Product]],'02_Lookup_Tables'!$A$2:$A$126,'02_Lookup_Tables'!$B$2:$B$126)</f>
        <v>1859.13</v>
      </c>
      <c r="S6233" t="str">
        <f>VLOOKUP(CleanedData[[#This Row],[Product]],'02_Lookup_Tables'!$H$2:$I$126,2,FALSE)</f>
        <v>Home Devices</v>
      </c>
      <c r="T6233" t="str">
        <f>VLOOKUP(CleanedData[[#This Row],[Province]],'02_Lookup_Tables'!$D$2:$E$10,2, FALSE)</f>
        <v>Eastern Region</v>
      </c>
      <c r="U6233" t="str" cm="1">
        <f t="array" ref="U6233">_xlfn.IFS(CleanedData[[#This Row],[Purchase Amount]]&lt;500,"Low",
CleanedData[[#This Row],[Purchase Amount]]&lt;5000,"Medium",
TRUE,"High")</f>
        <v>Medium</v>
      </c>
      <c r="V6233" t="str">
        <f>TEXT(CleanedData[[#This Row],[Date]],"mmmm")</f>
        <v>September</v>
      </c>
      <c r="W6233" t="str">
        <f>"Q"&amp;ROUNDUP(MONTH(CleanedData[[#This Row],[Date]])/3,0)</f>
        <v>Q3</v>
      </c>
      <c r="X6233" t="str">
        <f>IF(CleanedData[[#This Row],[Purchase Amount]]&gt;=5000,"Yes","No")</f>
        <v>No</v>
      </c>
      <c r="Y6233">
        <f>IF(CleanedData[[#This Row],[Recommend]]="Yes",1,0)</f>
        <v>1</v>
      </c>
      <c r="Z6233" s="6">
        <f>CleanedData[[#This Row],[Purchase Amount]]*0.15</f>
        <v>278.86950000000002</v>
      </c>
      <c r="AA6233" s="6">
        <f>CleanedData[[#This Row],[Purchase Amount]]*1.15</f>
        <v>2137.9994999999999</v>
      </c>
    </row>
    <row r="6234" spans="1:27" x14ac:dyDescent="0.3">
      <c r="A6234">
        <v>7554</v>
      </c>
      <c r="B6234" t="s">
        <v>6459</v>
      </c>
      <c r="C6234" s="1">
        <v>45667</v>
      </c>
      <c r="D6234">
        <v>43</v>
      </c>
      <c r="E6234" t="s">
        <v>60</v>
      </c>
      <c r="F6234" t="s">
        <v>83</v>
      </c>
      <c r="G6234" t="s">
        <v>696</v>
      </c>
      <c r="H6234">
        <v>4</v>
      </c>
      <c r="I6234" t="s">
        <v>45</v>
      </c>
      <c r="J6234" t="s">
        <v>54</v>
      </c>
      <c r="K6234" t="s">
        <v>64</v>
      </c>
      <c r="L6234" t="s">
        <v>42</v>
      </c>
      <c r="N6234" t="s">
        <v>96</v>
      </c>
      <c r="O6234" t="s">
        <v>134</v>
      </c>
      <c r="P6234" t="s">
        <v>8646</v>
      </c>
      <c r="Q6234" t="s">
        <v>81</v>
      </c>
      <c r="R6234" s="6">
        <f>_xlfn.XLOOKUP(CleanedData[[#This Row],[Product]],'02_Lookup_Tables'!$A$2:$A$126,'02_Lookup_Tables'!$B$2:$B$126)</f>
        <v>1233.45</v>
      </c>
      <c r="S6234" t="str">
        <f>VLOOKUP(CleanedData[[#This Row],[Product]],'02_Lookup_Tables'!$H$2:$I$126,2,FALSE)</f>
        <v>Beauty &amp; Personal Care</v>
      </c>
      <c r="T6234" t="str">
        <f>VLOOKUP(CleanedData[[#This Row],[Province]],'02_Lookup_Tables'!$D$2:$E$10,2, FALSE)</f>
        <v>Western Region</v>
      </c>
      <c r="U6234" t="str" cm="1">
        <f t="array" ref="U6234">_xlfn.IFS(CleanedData[[#This Row],[Purchase Amount]]&lt;500,"Low",
CleanedData[[#This Row],[Purchase Amount]]&lt;5000,"Medium",
TRUE,"High")</f>
        <v>Medium</v>
      </c>
      <c r="V6234" t="str">
        <f>TEXT(CleanedData[[#This Row],[Date]],"mmmm")</f>
        <v>January</v>
      </c>
      <c r="W6234" t="str">
        <f>"Q"&amp;ROUNDUP(MONTH(CleanedData[[#This Row],[Date]])/3,0)</f>
        <v>Q1</v>
      </c>
      <c r="X6234" t="str">
        <f>IF(CleanedData[[#This Row],[Purchase Amount]]&gt;=5000,"Yes","No")</f>
        <v>No</v>
      </c>
      <c r="Y6234">
        <f>IF(CleanedData[[#This Row],[Recommend]]="Yes",1,0)</f>
        <v>1</v>
      </c>
      <c r="Z6234" s="6">
        <f>CleanedData[[#This Row],[Purchase Amount]]*0.15</f>
        <v>185.01750000000001</v>
      </c>
      <c r="AA6234" s="6">
        <f>CleanedData[[#This Row],[Purchase Amount]]*1.15</f>
        <v>1418.4675</v>
      </c>
    </row>
    <row r="6235" spans="1:27" x14ac:dyDescent="0.3">
      <c r="A6235">
        <v>7556</v>
      </c>
      <c r="B6235" t="s">
        <v>6460</v>
      </c>
      <c r="C6235" s="1">
        <v>45498</v>
      </c>
      <c r="D6235">
        <v>61</v>
      </c>
      <c r="E6235" t="s">
        <v>39</v>
      </c>
      <c r="F6235" t="s">
        <v>77</v>
      </c>
      <c r="G6235" t="s">
        <v>153</v>
      </c>
      <c r="H6235">
        <v>2</v>
      </c>
      <c r="I6235" t="s">
        <v>42</v>
      </c>
      <c r="J6235" t="s">
        <v>63</v>
      </c>
      <c r="K6235" t="s">
        <v>44</v>
      </c>
      <c r="L6235" t="s">
        <v>45</v>
      </c>
      <c r="M6235" t="s">
        <v>165</v>
      </c>
      <c r="N6235" t="s">
        <v>47</v>
      </c>
      <c r="O6235" t="s">
        <v>89</v>
      </c>
      <c r="P6235" t="s">
        <v>49</v>
      </c>
      <c r="Q6235" t="s">
        <v>50</v>
      </c>
      <c r="R6235" s="6">
        <f>_xlfn.XLOOKUP(CleanedData[[#This Row],[Product]],'02_Lookup_Tables'!$A$2:$A$126,'02_Lookup_Tables'!$B$2:$B$126)</f>
        <v>1011.68</v>
      </c>
      <c r="S6235" t="str">
        <f>VLOOKUP(CleanedData[[#This Row],[Product]],'02_Lookup_Tables'!$H$2:$I$126,2,FALSE)</f>
        <v>Accessories</v>
      </c>
      <c r="T6235" t="str">
        <f>VLOOKUP(CleanedData[[#This Row],[Province]],'02_Lookup_Tables'!$D$2:$E$10,2, FALSE)</f>
        <v>Central Region</v>
      </c>
      <c r="U6235" t="str" cm="1">
        <f t="array" ref="U6235">_xlfn.IFS(CleanedData[[#This Row],[Purchase Amount]]&lt;500,"Low",
CleanedData[[#This Row],[Purchase Amount]]&lt;5000,"Medium",
TRUE,"High")</f>
        <v>Medium</v>
      </c>
      <c r="V6235" t="str">
        <f>TEXT(CleanedData[[#This Row],[Date]],"mmmm")</f>
        <v>July</v>
      </c>
      <c r="W6235" t="str">
        <f>"Q"&amp;ROUNDUP(MONTH(CleanedData[[#This Row],[Date]])/3,0)</f>
        <v>Q3</v>
      </c>
      <c r="X6235" t="str">
        <f>IF(CleanedData[[#This Row],[Purchase Amount]]&gt;=5000,"Yes","No")</f>
        <v>No</v>
      </c>
      <c r="Y6235">
        <f>IF(CleanedData[[#This Row],[Recommend]]="Yes",1,0)</f>
        <v>0</v>
      </c>
      <c r="Z6235" s="6">
        <f>CleanedData[[#This Row],[Purchase Amount]]*0.15</f>
        <v>151.75199999999998</v>
      </c>
      <c r="AA6235" s="6">
        <f>CleanedData[[#This Row],[Purchase Amount]]*1.15</f>
        <v>1163.4319999999998</v>
      </c>
    </row>
    <row r="6236" spans="1:27" x14ac:dyDescent="0.3">
      <c r="A6236">
        <v>7557</v>
      </c>
      <c r="B6236" t="s">
        <v>6461</v>
      </c>
      <c r="C6236" s="1">
        <v>45293</v>
      </c>
      <c r="D6236">
        <v>64</v>
      </c>
      <c r="E6236" t="s">
        <v>52</v>
      </c>
      <c r="F6236" t="s">
        <v>130</v>
      </c>
      <c r="G6236" t="s">
        <v>230</v>
      </c>
      <c r="H6236">
        <v>5</v>
      </c>
      <c r="I6236" t="s">
        <v>42</v>
      </c>
      <c r="J6236" t="s">
        <v>69</v>
      </c>
      <c r="K6236" t="s">
        <v>44</v>
      </c>
      <c r="L6236" t="s">
        <v>42</v>
      </c>
      <c r="M6236" t="s">
        <v>56</v>
      </c>
      <c r="N6236" t="s">
        <v>57</v>
      </c>
      <c r="O6236" t="s">
        <v>148</v>
      </c>
      <c r="P6236" t="s">
        <v>49</v>
      </c>
      <c r="Q6236" t="s">
        <v>50</v>
      </c>
      <c r="R6236" s="6">
        <f>_xlfn.XLOOKUP(CleanedData[[#This Row],[Product]],'02_Lookup_Tables'!$A$2:$A$126,'02_Lookup_Tables'!$B$2:$B$126)</f>
        <v>1940.64</v>
      </c>
      <c r="S6236" t="str">
        <f>VLOOKUP(CleanedData[[#This Row],[Product]],'02_Lookup_Tables'!$H$2:$I$126,2,FALSE)</f>
        <v>Toys &amp; Games</v>
      </c>
      <c r="T6236" t="str">
        <f>VLOOKUP(CleanedData[[#This Row],[Province]],'02_Lookup_Tables'!$D$2:$E$10,2, FALSE)</f>
        <v>Eastern Region</v>
      </c>
      <c r="U6236" t="str" cm="1">
        <f t="array" ref="U6236">_xlfn.IFS(CleanedData[[#This Row],[Purchase Amount]]&lt;500,"Low",
CleanedData[[#This Row],[Purchase Amount]]&lt;5000,"Medium",
TRUE,"High")</f>
        <v>Medium</v>
      </c>
      <c r="V6236" t="str">
        <f>TEXT(CleanedData[[#This Row],[Date]],"mmmm")</f>
        <v>January</v>
      </c>
      <c r="W6236" t="str">
        <f>"Q"&amp;ROUNDUP(MONTH(CleanedData[[#This Row],[Date]])/3,0)</f>
        <v>Q1</v>
      </c>
      <c r="X6236" t="str">
        <f>IF(CleanedData[[#This Row],[Purchase Amount]]&gt;=5000,"Yes","No")</f>
        <v>No</v>
      </c>
      <c r="Y6236">
        <f>IF(CleanedData[[#This Row],[Recommend]]="Yes",1,0)</f>
        <v>0</v>
      </c>
      <c r="Z6236" s="6">
        <f>CleanedData[[#This Row],[Purchase Amount]]*0.15</f>
        <v>291.096</v>
      </c>
      <c r="AA6236" s="6">
        <f>CleanedData[[#This Row],[Purchase Amount]]*1.15</f>
        <v>2231.7359999999999</v>
      </c>
    </row>
    <row r="6237" spans="1:27" x14ac:dyDescent="0.3">
      <c r="A6237">
        <v>7558</v>
      </c>
      <c r="B6237" t="s">
        <v>6462</v>
      </c>
      <c r="C6237" s="1">
        <v>46017</v>
      </c>
      <c r="D6237">
        <v>23</v>
      </c>
      <c r="E6237" t="s">
        <v>39</v>
      </c>
      <c r="F6237" t="s">
        <v>83</v>
      </c>
      <c r="G6237" t="s">
        <v>207</v>
      </c>
      <c r="H6237">
        <v>3</v>
      </c>
      <c r="I6237" t="s">
        <v>42</v>
      </c>
      <c r="J6237" t="s">
        <v>74</v>
      </c>
      <c r="K6237" t="s">
        <v>44</v>
      </c>
      <c r="L6237" t="s">
        <v>45</v>
      </c>
      <c r="M6237" t="s">
        <v>106</v>
      </c>
      <c r="N6237" t="s">
        <v>48</v>
      </c>
      <c r="O6237" t="s">
        <v>148</v>
      </c>
      <c r="P6237" t="s">
        <v>49</v>
      </c>
      <c r="Q6237" t="s">
        <v>66</v>
      </c>
      <c r="R6237" s="6">
        <f>_xlfn.XLOOKUP(CleanedData[[#This Row],[Product]],'02_Lookup_Tables'!$A$2:$A$126,'02_Lookup_Tables'!$B$2:$B$126)</f>
        <v>3755.73</v>
      </c>
      <c r="S6237" t="str">
        <f>VLOOKUP(CleanedData[[#This Row],[Product]],'02_Lookup_Tables'!$H$2:$I$126,2,FALSE)</f>
        <v>Sports &amp; Outdoors</v>
      </c>
      <c r="T6237" t="str">
        <f>VLOOKUP(CleanedData[[#This Row],[Province]],'02_Lookup_Tables'!$D$2:$E$10,2, FALSE)</f>
        <v>Western Region</v>
      </c>
      <c r="U6237" t="str" cm="1">
        <f t="array" ref="U6237">_xlfn.IFS(CleanedData[[#This Row],[Purchase Amount]]&lt;500,"Low",
CleanedData[[#This Row],[Purchase Amount]]&lt;5000,"Medium",
TRUE,"High")</f>
        <v>Medium</v>
      </c>
      <c r="V6237" t="str">
        <f>TEXT(CleanedData[[#This Row],[Date]],"mmmm")</f>
        <v>December</v>
      </c>
      <c r="W6237" t="str">
        <f>"Q"&amp;ROUNDUP(MONTH(CleanedData[[#This Row],[Date]])/3,0)</f>
        <v>Q4</v>
      </c>
      <c r="X6237" t="str">
        <f>IF(CleanedData[[#This Row],[Purchase Amount]]&gt;=5000,"Yes","No")</f>
        <v>No</v>
      </c>
      <c r="Y6237">
        <f>IF(CleanedData[[#This Row],[Recommend]]="Yes",1,0)</f>
        <v>0</v>
      </c>
      <c r="Z6237" s="6">
        <f>CleanedData[[#This Row],[Purchase Amount]]*0.15</f>
        <v>563.35950000000003</v>
      </c>
      <c r="AA6237" s="6">
        <f>CleanedData[[#This Row],[Purchase Amount]]*1.15</f>
        <v>4319.0895</v>
      </c>
    </row>
    <row r="6238" spans="1:27" x14ac:dyDescent="0.3">
      <c r="A6238">
        <v>7559</v>
      </c>
      <c r="B6238" t="s">
        <v>6463</v>
      </c>
      <c r="C6238" s="1">
        <v>45389</v>
      </c>
      <c r="D6238">
        <v>32</v>
      </c>
      <c r="E6238" t="s">
        <v>52</v>
      </c>
      <c r="F6238" t="s">
        <v>40</v>
      </c>
      <c r="G6238" t="s">
        <v>223</v>
      </c>
      <c r="H6238">
        <v>4</v>
      </c>
      <c r="I6238" t="s">
        <v>45</v>
      </c>
      <c r="J6238" t="s">
        <v>74</v>
      </c>
      <c r="K6238" t="s">
        <v>44</v>
      </c>
      <c r="L6238" t="s">
        <v>45</v>
      </c>
      <c r="M6238" t="s">
        <v>85</v>
      </c>
      <c r="N6238" t="s">
        <v>96</v>
      </c>
      <c r="O6238" t="s">
        <v>48</v>
      </c>
      <c r="P6238" t="s">
        <v>49</v>
      </c>
      <c r="Q6238" t="s">
        <v>58</v>
      </c>
      <c r="R6238" s="6">
        <f>_xlfn.XLOOKUP(CleanedData[[#This Row],[Product]],'02_Lookup_Tables'!$A$2:$A$126,'02_Lookup_Tables'!$B$2:$B$126)</f>
        <v>209.53</v>
      </c>
      <c r="S6238" t="str">
        <f>VLOOKUP(CleanedData[[#This Row],[Product]],'02_Lookup_Tables'!$H$2:$I$126,2,FALSE)</f>
        <v>Food</v>
      </c>
      <c r="T6238" t="str">
        <f>VLOOKUP(CleanedData[[#This Row],[Province]],'02_Lookup_Tables'!$D$2:$E$10,2, FALSE)</f>
        <v>Northern Region</v>
      </c>
      <c r="U6238" t="str" cm="1">
        <f t="array" ref="U6238">_xlfn.IFS(CleanedData[[#This Row],[Purchase Amount]]&lt;500,"Low",
CleanedData[[#This Row],[Purchase Amount]]&lt;5000,"Medium",
TRUE,"High")</f>
        <v>Low</v>
      </c>
      <c r="V6238" t="str">
        <f>TEXT(CleanedData[[#This Row],[Date]],"mmmm")</f>
        <v>April</v>
      </c>
      <c r="W6238" t="str">
        <f>"Q"&amp;ROUNDUP(MONTH(CleanedData[[#This Row],[Date]])/3,0)</f>
        <v>Q2</v>
      </c>
      <c r="X6238" t="str">
        <f>IF(CleanedData[[#This Row],[Purchase Amount]]&gt;=5000,"Yes","No")</f>
        <v>No</v>
      </c>
      <c r="Y6238">
        <f>IF(CleanedData[[#This Row],[Recommend]]="Yes",1,0)</f>
        <v>1</v>
      </c>
      <c r="Z6238" s="6">
        <f>CleanedData[[#This Row],[Purchase Amount]]*0.15</f>
        <v>31.429499999999997</v>
      </c>
      <c r="AA6238" s="6">
        <f>CleanedData[[#This Row],[Purchase Amount]]*1.15</f>
        <v>240.95949999999999</v>
      </c>
    </row>
    <row r="6239" spans="1:27" x14ac:dyDescent="0.3">
      <c r="A6239">
        <v>7564</v>
      </c>
      <c r="B6239" t="s">
        <v>6464</v>
      </c>
      <c r="C6239" s="1">
        <v>45540</v>
      </c>
      <c r="D6239">
        <v>63</v>
      </c>
      <c r="E6239" t="s">
        <v>60</v>
      </c>
      <c r="F6239" t="s">
        <v>108</v>
      </c>
      <c r="G6239" t="s">
        <v>563</v>
      </c>
      <c r="H6239">
        <v>3</v>
      </c>
      <c r="I6239" t="s">
        <v>42</v>
      </c>
      <c r="J6239" t="s">
        <v>69</v>
      </c>
      <c r="K6239" t="s">
        <v>64</v>
      </c>
      <c r="L6239" t="s">
        <v>42</v>
      </c>
      <c r="M6239" t="s">
        <v>175</v>
      </c>
      <c r="N6239" t="s">
        <v>48</v>
      </c>
      <c r="O6239" t="s">
        <v>89</v>
      </c>
      <c r="P6239" t="s">
        <v>49</v>
      </c>
      <c r="Q6239" t="s">
        <v>50</v>
      </c>
      <c r="R6239" s="6">
        <f>_xlfn.XLOOKUP(CleanedData[[#This Row],[Product]],'02_Lookup_Tables'!$A$2:$A$126,'02_Lookup_Tables'!$B$2:$B$126)</f>
        <v>11052.57</v>
      </c>
      <c r="S6239" t="str">
        <f>VLOOKUP(CleanedData[[#This Row],[Product]],'02_Lookup_Tables'!$H$2:$I$126,2,FALSE)</f>
        <v>Electronics</v>
      </c>
      <c r="T6239" t="str">
        <f>VLOOKUP(CleanedData[[#This Row],[Province]],'02_Lookup_Tables'!$D$2:$E$10,2, FALSE)</f>
        <v>Gauteng Region</v>
      </c>
      <c r="U6239" t="str" cm="1">
        <f t="array" ref="U6239">_xlfn.IFS(CleanedData[[#This Row],[Purchase Amount]]&lt;500,"Low",
CleanedData[[#This Row],[Purchase Amount]]&lt;5000,"Medium",
TRUE,"High")</f>
        <v>High</v>
      </c>
      <c r="V6239" t="str">
        <f>TEXT(CleanedData[[#This Row],[Date]],"mmmm")</f>
        <v>September</v>
      </c>
      <c r="W6239" t="str">
        <f>"Q"&amp;ROUNDUP(MONTH(CleanedData[[#This Row],[Date]])/3,0)</f>
        <v>Q3</v>
      </c>
      <c r="X6239" t="str">
        <f>IF(CleanedData[[#This Row],[Purchase Amount]]&gt;=5000,"Yes","No")</f>
        <v>Yes</v>
      </c>
      <c r="Y6239">
        <f>IF(CleanedData[[#This Row],[Recommend]]="Yes",1,0)</f>
        <v>0</v>
      </c>
      <c r="Z6239" s="6">
        <f>CleanedData[[#This Row],[Purchase Amount]]*0.15</f>
        <v>1657.8854999999999</v>
      </c>
      <c r="AA6239" s="6">
        <f>CleanedData[[#This Row],[Purchase Amount]]*1.15</f>
        <v>12710.455499999998</v>
      </c>
    </row>
    <row r="6240" spans="1:27" x14ac:dyDescent="0.3">
      <c r="A6240">
        <v>7565</v>
      </c>
      <c r="B6240" t="s">
        <v>6465</v>
      </c>
      <c r="C6240" s="1">
        <v>45961</v>
      </c>
      <c r="D6240">
        <v>34</v>
      </c>
      <c r="E6240" t="s">
        <v>39</v>
      </c>
      <c r="F6240" t="s">
        <v>61</v>
      </c>
      <c r="G6240" t="s">
        <v>463</v>
      </c>
      <c r="H6240">
        <v>1</v>
      </c>
      <c r="I6240" t="s">
        <v>45</v>
      </c>
      <c r="J6240" t="s">
        <v>63</v>
      </c>
      <c r="K6240" t="s">
        <v>44</v>
      </c>
      <c r="L6240" t="s">
        <v>42</v>
      </c>
      <c r="M6240" t="s">
        <v>175</v>
      </c>
      <c r="N6240" t="s">
        <v>80</v>
      </c>
      <c r="O6240" t="s">
        <v>89</v>
      </c>
      <c r="P6240" t="s">
        <v>49</v>
      </c>
      <c r="Q6240" t="s">
        <v>58</v>
      </c>
      <c r="R6240" s="6">
        <f>_xlfn.XLOOKUP(CleanedData[[#This Row],[Product]],'02_Lookup_Tables'!$A$2:$A$126,'02_Lookup_Tables'!$B$2:$B$126)</f>
        <v>470.6</v>
      </c>
      <c r="S6240" t="str">
        <f>VLOOKUP(CleanedData[[#This Row],[Product]],'02_Lookup_Tables'!$H$2:$I$126,2,FALSE)</f>
        <v>Toys &amp; Games</v>
      </c>
      <c r="T6240" t="str">
        <f>VLOOKUP(CleanedData[[#This Row],[Province]],'02_Lookup_Tables'!$D$2:$E$10,2, FALSE)</f>
        <v>Southern Region</v>
      </c>
      <c r="U6240" t="str" cm="1">
        <f t="array" ref="U6240">_xlfn.IFS(CleanedData[[#This Row],[Purchase Amount]]&lt;500,"Low",
CleanedData[[#This Row],[Purchase Amount]]&lt;5000,"Medium",
TRUE,"High")</f>
        <v>Low</v>
      </c>
      <c r="V6240" t="str">
        <f>TEXT(CleanedData[[#This Row],[Date]],"mmmm")</f>
        <v>October</v>
      </c>
      <c r="W6240" t="str">
        <f>"Q"&amp;ROUNDUP(MONTH(CleanedData[[#This Row],[Date]])/3,0)</f>
        <v>Q4</v>
      </c>
      <c r="X6240" t="str">
        <f>IF(CleanedData[[#This Row],[Purchase Amount]]&gt;=5000,"Yes","No")</f>
        <v>No</v>
      </c>
      <c r="Y6240">
        <f>IF(CleanedData[[#This Row],[Recommend]]="Yes",1,0)</f>
        <v>1</v>
      </c>
      <c r="Z6240" s="6">
        <f>CleanedData[[#This Row],[Purchase Amount]]*0.15</f>
        <v>70.59</v>
      </c>
      <c r="AA6240" s="6">
        <f>CleanedData[[#This Row],[Purchase Amount]]*1.15</f>
        <v>541.18999999999994</v>
      </c>
    </row>
    <row r="6241" spans="1:27" x14ac:dyDescent="0.3">
      <c r="A6241">
        <v>7566</v>
      </c>
      <c r="B6241" t="s">
        <v>6466</v>
      </c>
      <c r="C6241" s="1">
        <v>45983</v>
      </c>
      <c r="D6241">
        <v>35</v>
      </c>
      <c r="E6241" t="s">
        <v>39</v>
      </c>
      <c r="F6241" t="s">
        <v>72</v>
      </c>
      <c r="G6241" t="s">
        <v>192</v>
      </c>
      <c r="H6241">
        <v>5</v>
      </c>
      <c r="I6241" t="s">
        <v>45</v>
      </c>
      <c r="J6241" t="s">
        <v>54</v>
      </c>
      <c r="K6241" t="s">
        <v>55</v>
      </c>
      <c r="L6241" t="s">
        <v>42</v>
      </c>
      <c r="M6241" t="s">
        <v>231</v>
      </c>
      <c r="N6241" t="s">
        <v>57</v>
      </c>
      <c r="O6241" t="s">
        <v>89</v>
      </c>
      <c r="P6241" t="s">
        <v>70</v>
      </c>
      <c r="Q6241" t="s">
        <v>81</v>
      </c>
      <c r="R6241" s="6">
        <f>_xlfn.XLOOKUP(CleanedData[[#This Row],[Product]],'02_Lookup_Tables'!$A$2:$A$126,'02_Lookup_Tables'!$B$2:$B$126)</f>
        <v>13261</v>
      </c>
      <c r="S6241" t="str">
        <f>VLOOKUP(CleanedData[[#This Row],[Product]],'02_Lookup_Tables'!$H$2:$I$126,2,FALSE)</f>
        <v>Electronics</v>
      </c>
      <c r="T6241" t="str">
        <f>VLOOKUP(CleanedData[[#This Row],[Province]],'02_Lookup_Tables'!$D$2:$E$10,2, FALSE)</f>
        <v>Central Region</v>
      </c>
      <c r="U6241" t="str" cm="1">
        <f t="array" ref="U6241">_xlfn.IFS(CleanedData[[#This Row],[Purchase Amount]]&lt;500,"Low",
CleanedData[[#This Row],[Purchase Amount]]&lt;5000,"Medium",
TRUE,"High")</f>
        <v>High</v>
      </c>
      <c r="V6241" t="str">
        <f>TEXT(CleanedData[[#This Row],[Date]],"mmmm")</f>
        <v>November</v>
      </c>
      <c r="W6241" t="str">
        <f>"Q"&amp;ROUNDUP(MONTH(CleanedData[[#This Row],[Date]])/3,0)</f>
        <v>Q4</v>
      </c>
      <c r="X6241" t="str">
        <f>IF(CleanedData[[#This Row],[Purchase Amount]]&gt;=5000,"Yes","No")</f>
        <v>Yes</v>
      </c>
      <c r="Y6241">
        <f>IF(CleanedData[[#This Row],[Recommend]]="Yes",1,0)</f>
        <v>1</v>
      </c>
      <c r="Z6241" s="6">
        <f>CleanedData[[#This Row],[Purchase Amount]]*0.15</f>
        <v>1989.1499999999999</v>
      </c>
      <c r="AA6241" s="6">
        <f>CleanedData[[#This Row],[Purchase Amount]]*1.15</f>
        <v>15250.15</v>
      </c>
    </row>
    <row r="6242" spans="1:27" x14ac:dyDescent="0.3">
      <c r="A6242">
        <v>7567</v>
      </c>
      <c r="B6242" t="s">
        <v>6467</v>
      </c>
      <c r="C6242" s="1">
        <v>45661</v>
      </c>
      <c r="D6242">
        <v>63</v>
      </c>
      <c r="E6242" t="s">
        <v>60</v>
      </c>
      <c r="F6242" t="s">
        <v>40</v>
      </c>
      <c r="G6242" t="s">
        <v>460</v>
      </c>
      <c r="H6242">
        <v>1</v>
      </c>
      <c r="I6242" t="s">
        <v>45</v>
      </c>
      <c r="J6242" t="s">
        <v>54</v>
      </c>
      <c r="K6242" t="s">
        <v>55</v>
      </c>
      <c r="L6242" t="s">
        <v>45</v>
      </c>
      <c r="M6242" t="s">
        <v>56</v>
      </c>
      <c r="N6242" t="s">
        <v>80</v>
      </c>
      <c r="O6242" t="s">
        <v>148</v>
      </c>
      <c r="P6242" t="s">
        <v>70</v>
      </c>
      <c r="Q6242" t="s">
        <v>50</v>
      </c>
      <c r="R6242" s="6">
        <f>_xlfn.XLOOKUP(CleanedData[[#This Row],[Product]],'02_Lookup_Tables'!$A$2:$A$126,'02_Lookup_Tables'!$B$2:$B$126)</f>
        <v>880.49</v>
      </c>
      <c r="S6242" t="str">
        <f>VLOOKUP(CleanedData[[#This Row],[Product]],'02_Lookup_Tables'!$H$2:$I$126,2,FALSE)</f>
        <v>Home Devices</v>
      </c>
      <c r="T6242" t="str">
        <f>VLOOKUP(CleanedData[[#This Row],[Province]],'02_Lookup_Tables'!$D$2:$E$10,2, FALSE)</f>
        <v>Northern Region</v>
      </c>
      <c r="U6242" t="str" cm="1">
        <f t="array" ref="U6242">_xlfn.IFS(CleanedData[[#This Row],[Purchase Amount]]&lt;500,"Low",
CleanedData[[#This Row],[Purchase Amount]]&lt;5000,"Medium",
TRUE,"High")</f>
        <v>Medium</v>
      </c>
      <c r="V6242" t="str">
        <f>TEXT(CleanedData[[#This Row],[Date]],"mmmm")</f>
        <v>January</v>
      </c>
      <c r="W6242" t="str">
        <f>"Q"&amp;ROUNDUP(MONTH(CleanedData[[#This Row],[Date]])/3,0)</f>
        <v>Q1</v>
      </c>
      <c r="X6242" t="str">
        <f>IF(CleanedData[[#This Row],[Purchase Amount]]&gt;=5000,"Yes","No")</f>
        <v>No</v>
      </c>
      <c r="Y6242">
        <f>IF(CleanedData[[#This Row],[Recommend]]="Yes",1,0)</f>
        <v>1</v>
      </c>
      <c r="Z6242" s="6">
        <f>CleanedData[[#This Row],[Purchase Amount]]*0.15</f>
        <v>132.0735</v>
      </c>
      <c r="AA6242" s="6">
        <f>CleanedData[[#This Row],[Purchase Amount]]*1.15</f>
        <v>1012.5635</v>
      </c>
    </row>
    <row r="6243" spans="1:27" x14ac:dyDescent="0.3">
      <c r="A6243">
        <v>7568</v>
      </c>
      <c r="B6243" t="s">
        <v>6468</v>
      </c>
      <c r="C6243" s="1">
        <v>45815</v>
      </c>
      <c r="D6243">
        <v>65</v>
      </c>
      <c r="E6243" t="s">
        <v>39</v>
      </c>
      <c r="F6243" t="s">
        <v>40</v>
      </c>
      <c r="G6243" t="s">
        <v>288</v>
      </c>
      <c r="H6243">
        <v>3</v>
      </c>
      <c r="I6243" t="s">
        <v>42</v>
      </c>
      <c r="J6243" t="s">
        <v>43</v>
      </c>
      <c r="K6243" t="s">
        <v>55</v>
      </c>
      <c r="L6243" t="s">
        <v>45</v>
      </c>
      <c r="M6243" t="s">
        <v>175</v>
      </c>
      <c r="N6243" t="s">
        <v>48</v>
      </c>
      <c r="O6243" t="s">
        <v>89</v>
      </c>
      <c r="P6243" t="s">
        <v>49</v>
      </c>
      <c r="Q6243" t="s">
        <v>97</v>
      </c>
      <c r="R6243" s="6">
        <f>_xlfn.XLOOKUP(CleanedData[[#This Row],[Product]],'02_Lookup_Tables'!$A$2:$A$126,'02_Lookup_Tables'!$B$2:$B$126)</f>
        <v>605.1</v>
      </c>
      <c r="S6243" t="str">
        <f>VLOOKUP(CleanedData[[#This Row],[Product]],'02_Lookup_Tables'!$H$2:$I$126,2,FALSE)</f>
        <v>Apparel</v>
      </c>
      <c r="T6243" t="str">
        <f>VLOOKUP(CleanedData[[#This Row],[Province]],'02_Lookup_Tables'!$D$2:$E$10,2, FALSE)</f>
        <v>Northern Region</v>
      </c>
      <c r="U6243" t="str" cm="1">
        <f t="array" ref="U6243">_xlfn.IFS(CleanedData[[#This Row],[Purchase Amount]]&lt;500,"Low",
CleanedData[[#This Row],[Purchase Amount]]&lt;5000,"Medium",
TRUE,"High")</f>
        <v>Medium</v>
      </c>
      <c r="V6243" t="str">
        <f>TEXT(CleanedData[[#This Row],[Date]],"mmmm")</f>
        <v>June</v>
      </c>
      <c r="W6243" t="str">
        <f>"Q"&amp;ROUNDUP(MONTH(CleanedData[[#This Row],[Date]])/3,0)</f>
        <v>Q2</v>
      </c>
      <c r="X6243" t="str">
        <f>IF(CleanedData[[#This Row],[Purchase Amount]]&gt;=5000,"Yes","No")</f>
        <v>No</v>
      </c>
      <c r="Y6243">
        <f>IF(CleanedData[[#This Row],[Recommend]]="Yes",1,0)</f>
        <v>0</v>
      </c>
      <c r="Z6243" s="6">
        <f>CleanedData[[#This Row],[Purchase Amount]]*0.15</f>
        <v>90.765000000000001</v>
      </c>
      <c r="AA6243" s="6">
        <f>CleanedData[[#This Row],[Purchase Amount]]*1.15</f>
        <v>695.86500000000001</v>
      </c>
    </row>
    <row r="6244" spans="1:27" x14ac:dyDescent="0.3">
      <c r="A6244">
        <v>7569</v>
      </c>
      <c r="B6244" t="s">
        <v>6469</v>
      </c>
      <c r="C6244" s="1">
        <v>45472</v>
      </c>
      <c r="D6244">
        <v>53</v>
      </c>
      <c r="E6244" t="s">
        <v>60</v>
      </c>
      <c r="F6244" t="s">
        <v>108</v>
      </c>
      <c r="G6244" t="s">
        <v>340</v>
      </c>
      <c r="H6244">
        <v>4</v>
      </c>
      <c r="I6244" t="s">
        <v>42</v>
      </c>
      <c r="J6244" t="s">
        <v>54</v>
      </c>
      <c r="K6244" t="s">
        <v>44</v>
      </c>
      <c r="L6244" t="s">
        <v>42</v>
      </c>
      <c r="M6244" t="s">
        <v>112</v>
      </c>
      <c r="N6244" t="s">
        <v>96</v>
      </c>
      <c r="O6244" t="s">
        <v>48</v>
      </c>
      <c r="P6244" t="s">
        <v>49</v>
      </c>
      <c r="Q6244" t="s">
        <v>93</v>
      </c>
      <c r="R6244" s="6">
        <f>_xlfn.XLOOKUP(CleanedData[[#This Row],[Product]],'02_Lookup_Tables'!$A$2:$A$126,'02_Lookup_Tables'!$B$2:$B$126)</f>
        <v>828.82</v>
      </c>
      <c r="S6244" t="str">
        <f>VLOOKUP(CleanedData[[#This Row],[Product]],'02_Lookup_Tables'!$H$2:$I$126,2,FALSE)</f>
        <v>Home Devices</v>
      </c>
      <c r="T6244" t="str">
        <f>VLOOKUP(CleanedData[[#This Row],[Province]],'02_Lookup_Tables'!$D$2:$E$10,2, FALSE)</f>
        <v>Gauteng Region</v>
      </c>
      <c r="U6244" t="str" cm="1">
        <f t="array" ref="U6244">_xlfn.IFS(CleanedData[[#This Row],[Purchase Amount]]&lt;500,"Low",
CleanedData[[#This Row],[Purchase Amount]]&lt;5000,"Medium",
TRUE,"High")</f>
        <v>Medium</v>
      </c>
      <c r="V6244" t="str">
        <f>TEXT(CleanedData[[#This Row],[Date]],"mmmm")</f>
        <v>June</v>
      </c>
      <c r="W6244" t="str">
        <f>"Q"&amp;ROUNDUP(MONTH(CleanedData[[#This Row],[Date]])/3,0)</f>
        <v>Q2</v>
      </c>
      <c r="X6244" t="str">
        <f>IF(CleanedData[[#This Row],[Purchase Amount]]&gt;=5000,"Yes","No")</f>
        <v>No</v>
      </c>
      <c r="Y6244">
        <f>IF(CleanedData[[#This Row],[Recommend]]="Yes",1,0)</f>
        <v>0</v>
      </c>
      <c r="Z6244" s="6">
        <f>CleanedData[[#This Row],[Purchase Amount]]*0.15</f>
        <v>124.32300000000001</v>
      </c>
      <c r="AA6244" s="6">
        <f>CleanedData[[#This Row],[Purchase Amount]]*1.15</f>
        <v>953.14300000000003</v>
      </c>
    </row>
    <row r="6245" spans="1:27" x14ac:dyDescent="0.3">
      <c r="A6245">
        <v>7570</v>
      </c>
      <c r="B6245" t="s">
        <v>6470</v>
      </c>
      <c r="C6245" s="1">
        <v>45384</v>
      </c>
      <c r="D6245">
        <v>80</v>
      </c>
      <c r="E6245" t="s">
        <v>39</v>
      </c>
      <c r="F6245" t="s">
        <v>130</v>
      </c>
      <c r="G6245" t="s">
        <v>284</v>
      </c>
      <c r="H6245">
        <v>2</v>
      </c>
      <c r="I6245" t="s">
        <v>42</v>
      </c>
      <c r="J6245" t="s">
        <v>74</v>
      </c>
      <c r="K6245" t="s">
        <v>55</v>
      </c>
      <c r="L6245" t="s">
        <v>45</v>
      </c>
      <c r="M6245" t="s">
        <v>156</v>
      </c>
      <c r="N6245" t="s">
        <v>47</v>
      </c>
      <c r="O6245" t="s">
        <v>148</v>
      </c>
      <c r="P6245" t="s">
        <v>70</v>
      </c>
      <c r="Q6245" t="s">
        <v>97</v>
      </c>
      <c r="R6245" s="6">
        <f>_xlfn.XLOOKUP(CleanedData[[#This Row],[Product]],'02_Lookup_Tables'!$A$2:$A$126,'02_Lookup_Tables'!$B$2:$B$126)</f>
        <v>6698.54</v>
      </c>
      <c r="S6245" t="str">
        <f>VLOOKUP(CleanedData[[#This Row],[Product]],'02_Lookup_Tables'!$H$2:$I$126,2,FALSE)</f>
        <v>Electronics</v>
      </c>
      <c r="T6245" t="str">
        <f>VLOOKUP(CleanedData[[#This Row],[Province]],'02_Lookup_Tables'!$D$2:$E$10,2, FALSE)</f>
        <v>Eastern Region</v>
      </c>
      <c r="U6245" t="str" cm="1">
        <f t="array" ref="U6245">_xlfn.IFS(CleanedData[[#This Row],[Purchase Amount]]&lt;500,"Low",
CleanedData[[#This Row],[Purchase Amount]]&lt;5000,"Medium",
TRUE,"High")</f>
        <v>High</v>
      </c>
      <c r="V6245" t="str">
        <f>TEXT(CleanedData[[#This Row],[Date]],"mmmm")</f>
        <v>April</v>
      </c>
      <c r="W6245" t="str">
        <f>"Q"&amp;ROUNDUP(MONTH(CleanedData[[#This Row],[Date]])/3,0)</f>
        <v>Q2</v>
      </c>
      <c r="X6245" t="str">
        <f>IF(CleanedData[[#This Row],[Purchase Amount]]&gt;=5000,"Yes","No")</f>
        <v>Yes</v>
      </c>
      <c r="Y6245">
        <f>IF(CleanedData[[#This Row],[Recommend]]="Yes",1,0)</f>
        <v>0</v>
      </c>
      <c r="Z6245" s="6">
        <f>CleanedData[[#This Row],[Purchase Amount]]*0.15</f>
        <v>1004.7809999999999</v>
      </c>
      <c r="AA6245" s="6">
        <f>CleanedData[[#This Row],[Purchase Amount]]*1.15</f>
        <v>7703.320999999999</v>
      </c>
    </row>
    <row r="6246" spans="1:27" x14ac:dyDescent="0.3">
      <c r="A6246">
        <v>7571</v>
      </c>
      <c r="B6246" t="s">
        <v>6471</v>
      </c>
      <c r="C6246" s="1">
        <v>45332</v>
      </c>
      <c r="D6246">
        <v>18</v>
      </c>
      <c r="E6246" t="s">
        <v>52</v>
      </c>
      <c r="F6246" t="s">
        <v>61</v>
      </c>
      <c r="G6246" t="s">
        <v>235</v>
      </c>
      <c r="H6246">
        <v>1</v>
      </c>
      <c r="I6246" t="s">
        <v>42</v>
      </c>
      <c r="J6246" t="s">
        <v>74</v>
      </c>
      <c r="K6246" t="s">
        <v>44</v>
      </c>
      <c r="L6246" t="s">
        <v>42</v>
      </c>
      <c r="M6246" t="s">
        <v>100</v>
      </c>
      <c r="N6246" t="s">
        <v>80</v>
      </c>
      <c r="O6246" t="s">
        <v>48</v>
      </c>
      <c r="P6246" t="s">
        <v>49</v>
      </c>
      <c r="Q6246" t="s">
        <v>66</v>
      </c>
      <c r="R6246" s="6">
        <f>_xlfn.XLOOKUP(CleanedData[[#This Row],[Product]],'02_Lookup_Tables'!$A$2:$A$126,'02_Lookup_Tables'!$B$2:$B$126)</f>
        <v>306.57</v>
      </c>
      <c r="S6246" t="str">
        <f>VLOOKUP(CleanedData[[#This Row],[Product]],'02_Lookup_Tables'!$H$2:$I$126,2,FALSE)</f>
        <v>Toys &amp; Games</v>
      </c>
      <c r="T6246" t="str">
        <f>VLOOKUP(CleanedData[[#This Row],[Province]],'02_Lookup_Tables'!$D$2:$E$10,2, FALSE)</f>
        <v>Southern Region</v>
      </c>
      <c r="U6246" t="str" cm="1">
        <f t="array" ref="U6246">_xlfn.IFS(CleanedData[[#This Row],[Purchase Amount]]&lt;500,"Low",
CleanedData[[#This Row],[Purchase Amount]]&lt;5000,"Medium",
TRUE,"High")</f>
        <v>Low</v>
      </c>
      <c r="V6246" t="str">
        <f>TEXT(CleanedData[[#This Row],[Date]],"mmmm")</f>
        <v>February</v>
      </c>
      <c r="W6246" t="str">
        <f>"Q"&amp;ROUNDUP(MONTH(CleanedData[[#This Row],[Date]])/3,0)</f>
        <v>Q1</v>
      </c>
      <c r="X6246" t="str">
        <f>IF(CleanedData[[#This Row],[Purchase Amount]]&gt;=5000,"Yes","No")</f>
        <v>No</v>
      </c>
      <c r="Y6246">
        <f>IF(CleanedData[[#This Row],[Recommend]]="Yes",1,0)</f>
        <v>0</v>
      </c>
      <c r="Z6246" s="6">
        <f>CleanedData[[#This Row],[Purchase Amount]]*0.15</f>
        <v>45.985499999999995</v>
      </c>
      <c r="AA6246" s="6">
        <f>CleanedData[[#This Row],[Purchase Amount]]*1.15</f>
        <v>352.55549999999994</v>
      </c>
    </row>
    <row r="6247" spans="1:27" x14ac:dyDescent="0.3">
      <c r="A6247">
        <v>7572</v>
      </c>
      <c r="B6247" t="s">
        <v>6472</v>
      </c>
      <c r="C6247" s="1">
        <v>45301</v>
      </c>
      <c r="D6247">
        <v>33</v>
      </c>
      <c r="E6247" t="s">
        <v>39</v>
      </c>
      <c r="F6247" t="s">
        <v>83</v>
      </c>
      <c r="G6247" t="s">
        <v>201</v>
      </c>
      <c r="H6247">
        <v>4</v>
      </c>
      <c r="I6247" t="s">
        <v>45</v>
      </c>
      <c r="J6247" t="s">
        <v>54</v>
      </c>
      <c r="K6247" t="s">
        <v>55</v>
      </c>
      <c r="L6247" t="s">
        <v>42</v>
      </c>
      <c r="M6247" t="s">
        <v>147</v>
      </c>
      <c r="N6247" t="s">
        <v>96</v>
      </c>
      <c r="O6247" t="s">
        <v>148</v>
      </c>
      <c r="P6247" t="s">
        <v>49</v>
      </c>
      <c r="Q6247" t="s">
        <v>58</v>
      </c>
      <c r="R6247" s="6">
        <f>_xlfn.XLOOKUP(CleanedData[[#This Row],[Product]],'02_Lookup_Tables'!$A$2:$A$126,'02_Lookup_Tables'!$B$2:$B$126)</f>
        <v>755.66</v>
      </c>
      <c r="S6247" t="str">
        <f>VLOOKUP(CleanedData[[#This Row],[Product]],'02_Lookup_Tables'!$H$2:$I$126,2,FALSE)</f>
        <v>Home &amp; Living</v>
      </c>
      <c r="T6247" t="str">
        <f>VLOOKUP(CleanedData[[#This Row],[Province]],'02_Lookup_Tables'!$D$2:$E$10,2, FALSE)</f>
        <v>Western Region</v>
      </c>
      <c r="U6247" t="str" cm="1">
        <f t="array" ref="U6247">_xlfn.IFS(CleanedData[[#This Row],[Purchase Amount]]&lt;500,"Low",
CleanedData[[#This Row],[Purchase Amount]]&lt;5000,"Medium",
TRUE,"High")</f>
        <v>Medium</v>
      </c>
      <c r="V6247" t="str">
        <f>TEXT(CleanedData[[#This Row],[Date]],"mmmm")</f>
        <v>January</v>
      </c>
      <c r="W6247" t="str">
        <f>"Q"&amp;ROUNDUP(MONTH(CleanedData[[#This Row],[Date]])/3,0)</f>
        <v>Q1</v>
      </c>
      <c r="X6247" t="str">
        <f>IF(CleanedData[[#This Row],[Purchase Amount]]&gt;=5000,"Yes","No")</f>
        <v>No</v>
      </c>
      <c r="Y6247">
        <f>IF(CleanedData[[#This Row],[Recommend]]="Yes",1,0)</f>
        <v>1</v>
      </c>
      <c r="Z6247" s="6">
        <f>CleanedData[[#This Row],[Purchase Amount]]*0.15</f>
        <v>113.34899999999999</v>
      </c>
      <c r="AA6247" s="6">
        <f>CleanedData[[#This Row],[Purchase Amount]]*1.15</f>
        <v>869.0089999999999</v>
      </c>
    </row>
    <row r="6248" spans="1:27" x14ac:dyDescent="0.3">
      <c r="A6248">
        <v>7574</v>
      </c>
      <c r="B6248" t="s">
        <v>6473</v>
      </c>
      <c r="C6248" s="1">
        <v>45972</v>
      </c>
      <c r="D6248">
        <v>38</v>
      </c>
      <c r="E6248" t="s">
        <v>39</v>
      </c>
      <c r="F6248" t="s">
        <v>130</v>
      </c>
      <c r="G6248" t="s">
        <v>374</v>
      </c>
      <c r="H6248">
        <v>5</v>
      </c>
      <c r="I6248" t="s">
        <v>42</v>
      </c>
      <c r="J6248" t="s">
        <v>74</v>
      </c>
      <c r="K6248" t="s">
        <v>55</v>
      </c>
      <c r="L6248" t="s">
        <v>45</v>
      </c>
      <c r="M6248" t="s">
        <v>106</v>
      </c>
      <c r="N6248" t="s">
        <v>57</v>
      </c>
      <c r="O6248" t="s">
        <v>148</v>
      </c>
      <c r="P6248" t="s">
        <v>49</v>
      </c>
      <c r="Q6248" t="s">
        <v>81</v>
      </c>
      <c r="R6248" s="6">
        <f>_xlfn.XLOOKUP(CleanedData[[#This Row],[Product]],'02_Lookup_Tables'!$A$2:$A$126,'02_Lookup_Tables'!$B$2:$B$126)</f>
        <v>2906.97</v>
      </c>
      <c r="S6248" t="str">
        <f>VLOOKUP(CleanedData[[#This Row],[Product]],'02_Lookup_Tables'!$H$2:$I$126,2,FALSE)</f>
        <v>Home &amp; Living</v>
      </c>
      <c r="T6248" t="str">
        <f>VLOOKUP(CleanedData[[#This Row],[Province]],'02_Lookup_Tables'!$D$2:$E$10,2, FALSE)</f>
        <v>Eastern Region</v>
      </c>
      <c r="U6248" t="str" cm="1">
        <f t="array" ref="U6248">_xlfn.IFS(CleanedData[[#This Row],[Purchase Amount]]&lt;500,"Low",
CleanedData[[#This Row],[Purchase Amount]]&lt;5000,"Medium",
TRUE,"High")</f>
        <v>Medium</v>
      </c>
      <c r="V6248" t="str">
        <f>TEXT(CleanedData[[#This Row],[Date]],"mmmm")</f>
        <v>November</v>
      </c>
      <c r="W6248" t="str">
        <f>"Q"&amp;ROUNDUP(MONTH(CleanedData[[#This Row],[Date]])/3,0)</f>
        <v>Q4</v>
      </c>
      <c r="X6248" t="str">
        <f>IF(CleanedData[[#This Row],[Purchase Amount]]&gt;=5000,"Yes","No")</f>
        <v>No</v>
      </c>
      <c r="Y6248">
        <f>IF(CleanedData[[#This Row],[Recommend]]="Yes",1,0)</f>
        <v>0</v>
      </c>
      <c r="Z6248" s="6">
        <f>CleanedData[[#This Row],[Purchase Amount]]*0.15</f>
        <v>436.04549999999995</v>
      </c>
      <c r="AA6248" s="6">
        <f>CleanedData[[#This Row],[Purchase Amount]]*1.15</f>
        <v>3343.0154999999995</v>
      </c>
    </row>
    <row r="6249" spans="1:27" x14ac:dyDescent="0.3">
      <c r="A6249">
        <v>7575</v>
      </c>
      <c r="B6249" t="s">
        <v>6474</v>
      </c>
      <c r="C6249" s="1">
        <v>45661</v>
      </c>
      <c r="D6249">
        <v>44</v>
      </c>
      <c r="E6249" t="s">
        <v>52</v>
      </c>
      <c r="F6249" t="s">
        <v>68</v>
      </c>
      <c r="G6249" t="s">
        <v>303</v>
      </c>
      <c r="H6249">
        <v>1</v>
      </c>
      <c r="I6249" t="s">
        <v>42</v>
      </c>
      <c r="J6249" t="s">
        <v>63</v>
      </c>
      <c r="K6249" t="s">
        <v>55</v>
      </c>
      <c r="L6249" t="s">
        <v>42</v>
      </c>
      <c r="M6249" t="s">
        <v>165</v>
      </c>
      <c r="N6249" t="s">
        <v>80</v>
      </c>
      <c r="O6249" t="s">
        <v>89</v>
      </c>
      <c r="P6249" t="s">
        <v>49</v>
      </c>
      <c r="Q6249" t="s">
        <v>81</v>
      </c>
      <c r="R6249" s="6">
        <f>_xlfn.XLOOKUP(CleanedData[[#This Row],[Product]],'02_Lookup_Tables'!$A$2:$A$126,'02_Lookup_Tables'!$B$2:$B$126)</f>
        <v>4841.7700000000004</v>
      </c>
      <c r="S6249" t="str">
        <f>VLOOKUP(CleanedData[[#This Row],[Product]],'02_Lookup_Tables'!$H$2:$I$126,2,FALSE)</f>
        <v>Home &amp; Living</v>
      </c>
      <c r="T6249" t="str">
        <f>VLOOKUP(CleanedData[[#This Row],[Province]],'02_Lookup_Tables'!$D$2:$E$10,2, FALSE)</f>
        <v>Northern Region</v>
      </c>
      <c r="U6249" t="str" cm="1">
        <f t="array" ref="U6249">_xlfn.IFS(CleanedData[[#This Row],[Purchase Amount]]&lt;500,"Low",
CleanedData[[#This Row],[Purchase Amount]]&lt;5000,"Medium",
TRUE,"High")</f>
        <v>Medium</v>
      </c>
      <c r="V6249" t="str">
        <f>TEXT(CleanedData[[#This Row],[Date]],"mmmm")</f>
        <v>January</v>
      </c>
      <c r="W6249" t="str">
        <f>"Q"&amp;ROUNDUP(MONTH(CleanedData[[#This Row],[Date]])/3,0)</f>
        <v>Q1</v>
      </c>
      <c r="X6249" t="str">
        <f>IF(CleanedData[[#This Row],[Purchase Amount]]&gt;=5000,"Yes","No")</f>
        <v>No</v>
      </c>
      <c r="Y6249">
        <f>IF(CleanedData[[#This Row],[Recommend]]="Yes",1,0)</f>
        <v>0</v>
      </c>
      <c r="Z6249" s="6">
        <f>CleanedData[[#This Row],[Purchase Amount]]*0.15</f>
        <v>726.26550000000009</v>
      </c>
      <c r="AA6249" s="6">
        <f>CleanedData[[#This Row],[Purchase Amount]]*1.15</f>
        <v>5568.0355</v>
      </c>
    </row>
    <row r="6250" spans="1:27" x14ac:dyDescent="0.3">
      <c r="A6250">
        <v>7576</v>
      </c>
      <c r="B6250" t="s">
        <v>6475</v>
      </c>
      <c r="C6250" s="1">
        <v>45932</v>
      </c>
      <c r="D6250">
        <v>49</v>
      </c>
      <c r="E6250" t="s">
        <v>52</v>
      </c>
      <c r="F6250" t="s">
        <v>77</v>
      </c>
      <c r="G6250" t="s">
        <v>189</v>
      </c>
      <c r="H6250">
        <v>3</v>
      </c>
      <c r="I6250" t="s">
        <v>45</v>
      </c>
      <c r="J6250" t="s">
        <v>74</v>
      </c>
      <c r="K6250" t="s">
        <v>64</v>
      </c>
      <c r="L6250" t="s">
        <v>45</v>
      </c>
      <c r="M6250" t="s">
        <v>112</v>
      </c>
      <c r="N6250" t="s">
        <v>48</v>
      </c>
      <c r="O6250" t="s">
        <v>48</v>
      </c>
      <c r="P6250" t="s">
        <v>70</v>
      </c>
      <c r="Q6250" t="s">
        <v>93</v>
      </c>
      <c r="R6250" s="6">
        <f>_xlfn.XLOOKUP(CleanedData[[#This Row],[Product]],'02_Lookup_Tables'!$A$2:$A$126,'02_Lookup_Tables'!$B$2:$B$126)</f>
        <v>1619.07</v>
      </c>
      <c r="S6250" t="str">
        <f>VLOOKUP(CleanedData[[#This Row],[Product]],'02_Lookup_Tables'!$H$2:$I$126,2,FALSE)</f>
        <v>Home &amp; Living</v>
      </c>
      <c r="T6250" t="str">
        <f>VLOOKUP(CleanedData[[#This Row],[Province]],'02_Lookup_Tables'!$D$2:$E$10,2, FALSE)</f>
        <v>Central Region</v>
      </c>
      <c r="U6250" t="str" cm="1">
        <f t="array" ref="U6250">_xlfn.IFS(CleanedData[[#This Row],[Purchase Amount]]&lt;500,"Low",
CleanedData[[#This Row],[Purchase Amount]]&lt;5000,"Medium",
TRUE,"High")</f>
        <v>Medium</v>
      </c>
      <c r="V6250" t="str">
        <f>TEXT(CleanedData[[#This Row],[Date]],"mmmm")</f>
        <v>October</v>
      </c>
      <c r="W6250" t="str">
        <f>"Q"&amp;ROUNDUP(MONTH(CleanedData[[#This Row],[Date]])/3,0)</f>
        <v>Q4</v>
      </c>
      <c r="X6250" t="str">
        <f>IF(CleanedData[[#This Row],[Purchase Amount]]&gt;=5000,"Yes","No")</f>
        <v>No</v>
      </c>
      <c r="Y6250">
        <f>IF(CleanedData[[#This Row],[Recommend]]="Yes",1,0)</f>
        <v>1</v>
      </c>
      <c r="Z6250" s="6">
        <f>CleanedData[[#This Row],[Purchase Amount]]*0.15</f>
        <v>242.86049999999997</v>
      </c>
      <c r="AA6250" s="6">
        <f>CleanedData[[#This Row],[Purchase Amount]]*1.15</f>
        <v>1861.9304999999997</v>
      </c>
    </row>
    <row r="6251" spans="1:27" x14ac:dyDescent="0.3">
      <c r="A6251">
        <v>7579</v>
      </c>
      <c r="B6251" t="s">
        <v>6476</v>
      </c>
      <c r="C6251" s="1">
        <v>45851</v>
      </c>
      <c r="D6251">
        <v>21</v>
      </c>
      <c r="E6251" t="s">
        <v>60</v>
      </c>
      <c r="F6251" t="s">
        <v>125</v>
      </c>
      <c r="G6251" t="s">
        <v>313</v>
      </c>
      <c r="H6251">
        <v>2</v>
      </c>
      <c r="I6251" t="s">
        <v>42</v>
      </c>
      <c r="J6251" t="s">
        <v>54</v>
      </c>
      <c r="K6251" t="s">
        <v>64</v>
      </c>
      <c r="L6251" t="s">
        <v>42</v>
      </c>
      <c r="M6251" t="s">
        <v>236</v>
      </c>
      <c r="N6251" t="s">
        <v>47</v>
      </c>
      <c r="O6251" t="s">
        <v>89</v>
      </c>
      <c r="P6251" t="s">
        <v>49</v>
      </c>
      <c r="Q6251" t="s">
        <v>66</v>
      </c>
      <c r="R6251" s="6">
        <f>_xlfn.XLOOKUP(CleanedData[[#This Row],[Product]],'02_Lookup_Tables'!$A$2:$A$126,'02_Lookup_Tables'!$B$2:$B$126)</f>
        <v>283.57</v>
      </c>
      <c r="S6251" t="str">
        <f>VLOOKUP(CleanedData[[#This Row],[Product]],'02_Lookup_Tables'!$H$2:$I$126,2,FALSE)</f>
        <v>Accessories</v>
      </c>
      <c r="T6251" t="str">
        <f>VLOOKUP(CleanedData[[#This Row],[Province]],'02_Lookup_Tables'!$D$2:$E$10,2, FALSE)</f>
        <v>Western Region</v>
      </c>
      <c r="U6251" t="str" cm="1">
        <f t="array" ref="U6251">_xlfn.IFS(CleanedData[[#This Row],[Purchase Amount]]&lt;500,"Low",
CleanedData[[#This Row],[Purchase Amount]]&lt;5000,"Medium",
TRUE,"High")</f>
        <v>Low</v>
      </c>
      <c r="V6251" t="str">
        <f>TEXT(CleanedData[[#This Row],[Date]],"mmmm")</f>
        <v>July</v>
      </c>
      <c r="W6251" t="str">
        <f>"Q"&amp;ROUNDUP(MONTH(CleanedData[[#This Row],[Date]])/3,0)</f>
        <v>Q3</v>
      </c>
      <c r="X6251" t="str">
        <f>IF(CleanedData[[#This Row],[Purchase Amount]]&gt;=5000,"Yes","No")</f>
        <v>No</v>
      </c>
      <c r="Y6251">
        <f>IF(CleanedData[[#This Row],[Recommend]]="Yes",1,0)</f>
        <v>0</v>
      </c>
      <c r="Z6251" s="6">
        <f>CleanedData[[#This Row],[Purchase Amount]]*0.15</f>
        <v>42.535499999999999</v>
      </c>
      <c r="AA6251" s="6">
        <f>CleanedData[[#This Row],[Purchase Amount]]*1.15</f>
        <v>326.10549999999995</v>
      </c>
    </row>
    <row r="6252" spans="1:27" x14ac:dyDescent="0.3">
      <c r="A6252">
        <v>7580</v>
      </c>
      <c r="B6252" t="s">
        <v>6477</v>
      </c>
      <c r="C6252" s="1">
        <v>45988</v>
      </c>
      <c r="D6252">
        <v>67</v>
      </c>
      <c r="E6252" t="s">
        <v>52</v>
      </c>
      <c r="F6252" t="s">
        <v>77</v>
      </c>
      <c r="G6252" t="s">
        <v>235</v>
      </c>
      <c r="H6252">
        <v>2</v>
      </c>
      <c r="I6252" t="s">
        <v>42</v>
      </c>
      <c r="J6252" t="s">
        <v>74</v>
      </c>
      <c r="K6252" t="s">
        <v>64</v>
      </c>
      <c r="L6252" t="s">
        <v>45</v>
      </c>
      <c r="M6252" t="s">
        <v>106</v>
      </c>
      <c r="N6252" t="s">
        <v>47</v>
      </c>
      <c r="O6252" t="s">
        <v>148</v>
      </c>
      <c r="P6252" t="s">
        <v>70</v>
      </c>
      <c r="Q6252" t="s">
        <v>97</v>
      </c>
      <c r="R6252" s="6">
        <f>_xlfn.XLOOKUP(CleanedData[[#This Row],[Product]],'02_Lookup_Tables'!$A$2:$A$126,'02_Lookup_Tables'!$B$2:$B$126)</f>
        <v>306.57</v>
      </c>
      <c r="S6252" t="str">
        <f>VLOOKUP(CleanedData[[#This Row],[Product]],'02_Lookup_Tables'!$H$2:$I$126,2,FALSE)</f>
        <v>Toys &amp; Games</v>
      </c>
      <c r="T6252" t="str">
        <f>VLOOKUP(CleanedData[[#This Row],[Province]],'02_Lookup_Tables'!$D$2:$E$10,2, FALSE)</f>
        <v>Central Region</v>
      </c>
      <c r="U6252" t="str" cm="1">
        <f t="array" ref="U6252">_xlfn.IFS(CleanedData[[#This Row],[Purchase Amount]]&lt;500,"Low",
CleanedData[[#This Row],[Purchase Amount]]&lt;5000,"Medium",
TRUE,"High")</f>
        <v>Low</v>
      </c>
      <c r="V6252" t="str">
        <f>TEXT(CleanedData[[#This Row],[Date]],"mmmm")</f>
        <v>November</v>
      </c>
      <c r="W6252" t="str">
        <f>"Q"&amp;ROUNDUP(MONTH(CleanedData[[#This Row],[Date]])/3,0)</f>
        <v>Q4</v>
      </c>
      <c r="X6252" t="str">
        <f>IF(CleanedData[[#This Row],[Purchase Amount]]&gt;=5000,"Yes","No")</f>
        <v>No</v>
      </c>
      <c r="Y6252">
        <f>IF(CleanedData[[#This Row],[Recommend]]="Yes",1,0)</f>
        <v>0</v>
      </c>
      <c r="Z6252" s="6">
        <f>CleanedData[[#This Row],[Purchase Amount]]*0.15</f>
        <v>45.985499999999995</v>
      </c>
      <c r="AA6252" s="6">
        <f>CleanedData[[#This Row],[Purchase Amount]]*1.15</f>
        <v>352.55549999999994</v>
      </c>
    </row>
    <row r="6253" spans="1:27" x14ac:dyDescent="0.3">
      <c r="A6253">
        <v>7582</v>
      </c>
      <c r="B6253" t="s">
        <v>6478</v>
      </c>
      <c r="C6253" s="1">
        <v>45466</v>
      </c>
      <c r="D6253">
        <v>73</v>
      </c>
      <c r="E6253" t="s">
        <v>52</v>
      </c>
      <c r="F6253" t="s">
        <v>83</v>
      </c>
      <c r="G6253" t="s">
        <v>258</v>
      </c>
      <c r="H6253">
        <v>1</v>
      </c>
      <c r="I6253" t="s">
        <v>42</v>
      </c>
      <c r="J6253" t="s">
        <v>74</v>
      </c>
      <c r="K6253" t="s">
        <v>55</v>
      </c>
      <c r="L6253" t="s">
        <v>42</v>
      </c>
      <c r="M6253" t="s">
        <v>75</v>
      </c>
      <c r="N6253" t="s">
        <v>80</v>
      </c>
      <c r="O6253" t="s">
        <v>89</v>
      </c>
      <c r="P6253" t="s">
        <v>49</v>
      </c>
      <c r="Q6253" t="s">
        <v>97</v>
      </c>
      <c r="R6253" s="6">
        <f>_xlfn.XLOOKUP(CleanedData[[#This Row],[Product]],'02_Lookup_Tables'!$A$2:$A$126,'02_Lookup_Tables'!$B$2:$B$126)</f>
        <v>768.34</v>
      </c>
      <c r="S6253" t="str">
        <f>VLOOKUP(CleanedData[[#This Row],[Product]],'02_Lookup_Tables'!$H$2:$I$126,2,FALSE)</f>
        <v>Home &amp; Living</v>
      </c>
      <c r="T6253" t="str">
        <f>VLOOKUP(CleanedData[[#This Row],[Province]],'02_Lookup_Tables'!$D$2:$E$10,2, FALSE)</f>
        <v>Western Region</v>
      </c>
      <c r="U6253" t="str" cm="1">
        <f t="array" ref="U6253">_xlfn.IFS(CleanedData[[#This Row],[Purchase Amount]]&lt;500,"Low",
CleanedData[[#This Row],[Purchase Amount]]&lt;5000,"Medium",
TRUE,"High")</f>
        <v>Medium</v>
      </c>
      <c r="V6253" t="str">
        <f>TEXT(CleanedData[[#This Row],[Date]],"mmmm")</f>
        <v>June</v>
      </c>
      <c r="W6253" t="str">
        <f>"Q"&amp;ROUNDUP(MONTH(CleanedData[[#This Row],[Date]])/3,0)</f>
        <v>Q2</v>
      </c>
      <c r="X6253" t="str">
        <f>IF(CleanedData[[#This Row],[Purchase Amount]]&gt;=5000,"Yes","No")</f>
        <v>No</v>
      </c>
      <c r="Y6253">
        <f>IF(CleanedData[[#This Row],[Recommend]]="Yes",1,0)</f>
        <v>0</v>
      </c>
      <c r="Z6253" s="6">
        <f>CleanedData[[#This Row],[Purchase Amount]]*0.15</f>
        <v>115.251</v>
      </c>
      <c r="AA6253" s="6">
        <f>CleanedData[[#This Row],[Purchase Amount]]*1.15</f>
        <v>883.59100000000001</v>
      </c>
    </row>
    <row r="6254" spans="1:27" x14ac:dyDescent="0.3">
      <c r="A6254">
        <v>7583</v>
      </c>
      <c r="B6254" t="s">
        <v>6479</v>
      </c>
      <c r="C6254" s="1">
        <v>46010</v>
      </c>
      <c r="D6254">
        <v>28</v>
      </c>
      <c r="E6254" t="s">
        <v>39</v>
      </c>
      <c r="F6254" t="s">
        <v>130</v>
      </c>
      <c r="G6254" t="s">
        <v>160</v>
      </c>
      <c r="H6254">
        <v>4</v>
      </c>
      <c r="I6254" t="s">
        <v>45</v>
      </c>
      <c r="J6254" t="s">
        <v>54</v>
      </c>
      <c r="K6254" t="s">
        <v>44</v>
      </c>
      <c r="L6254" t="s">
        <v>45</v>
      </c>
      <c r="M6254" t="s">
        <v>156</v>
      </c>
      <c r="N6254" t="s">
        <v>96</v>
      </c>
      <c r="O6254" t="s">
        <v>148</v>
      </c>
      <c r="P6254" t="s">
        <v>49</v>
      </c>
      <c r="Q6254" t="s">
        <v>58</v>
      </c>
      <c r="R6254" s="6">
        <f>_xlfn.XLOOKUP(CleanedData[[#This Row],[Product]],'02_Lookup_Tables'!$A$2:$A$126,'02_Lookup_Tables'!$B$2:$B$126)</f>
        <v>294.33</v>
      </c>
      <c r="S6254" t="str">
        <f>VLOOKUP(CleanedData[[#This Row],[Product]],'02_Lookup_Tables'!$H$2:$I$126,2,FALSE)</f>
        <v>Toys &amp; Games</v>
      </c>
      <c r="T6254" t="str">
        <f>VLOOKUP(CleanedData[[#This Row],[Province]],'02_Lookup_Tables'!$D$2:$E$10,2, FALSE)</f>
        <v>Eastern Region</v>
      </c>
      <c r="U6254" t="str" cm="1">
        <f t="array" ref="U6254">_xlfn.IFS(CleanedData[[#This Row],[Purchase Amount]]&lt;500,"Low",
CleanedData[[#This Row],[Purchase Amount]]&lt;5000,"Medium",
TRUE,"High")</f>
        <v>Low</v>
      </c>
      <c r="V6254" t="str">
        <f>TEXT(CleanedData[[#This Row],[Date]],"mmmm")</f>
        <v>December</v>
      </c>
      <c r="W6254" t="str">
        <f>"Q"&amp;ROUNDUP(MONTH(CleanedData[[#This Row],[Date]])/3,0)</f>
        <v>Q4</v>
      </c>
      <c r="X6254" t="str">
        <f>IF(CleanedData[[#This Row],[Purchase Amount]]&gt;=5000,"Yes","No")</f>
        <v>No</v>
      </c>
      <c r="Y6254">
        <f>IF(CleanedData[[#This Row],[Recommend]]="Yes",1,0)</f>
        <v>1</v>
      </c>
      <c r="Z6254" s="6">
        <f>CleanedData[[#This Row],[Purchase Amount]]*0.15</f>
        <v>44.149499999999996</v>
      </c>
      <c r="AA6254" s="6">
        <f>CleanedData[[#This Row],[Purchase Amount]]*1.15</f>
        <v>338.47949999999997</v>
      </c>
    </row>
    <row r="6255" spans="1:27" x14ac:dyDescent="0.3">
      <c r="A6255">
        <v>7584</v>
      </c>
      <c r="B6255" t="s">
        <v>6480</v>
      </c>
      <c r="C6255" s="1">
        <v>45782</v>
      </c>
      <c r="D6255">
        <v>71</v>
      </c>
      <c r="E6255" t="s">
        <v>39</v>
      </c>
      <c r="F6255" t="s">
        <v>130</v>
      </c>
      <c r="G6255" t="s">
        <v>122</v>
      </c>
      <c r="H6255">
        <v>1</v>
      </c>
      <c r="I6255" t="s">
        <v>42</v>
      </c>
      <c r="J6255" t="s">
        <v>54</v>
      </c>
      <c r="K6255" t="s">
        <v>64</v>
      </c>
      <c r="L6255" t="s">
        <v>45</v>
      </c>
      <c r="N6255" t="s">
        <v>80</v>
      </c>
      <c r="O6255" t="s">
        <v>134</v>
      </c>
      <c r="P6255" t="s">
        <v>8646</v>
      </c>
      <c r="Q6255" t="s">
        <v>97</v>
      </c>
      <c r="R6255" s="6">
        <f>_xlfn.XLOOKUP(CleanedData[[#This Row],[Product]],'02_Lookup_Tables'!$A$2:$A$126,'02_Lookup_Tables'!$B$2:$B$126)</f>
        <v>1712.08</v>
      </c>
      <c r="S6255" t="str">
        <f>VLOOKUP(CleanedData[[#This Row],[Product]],'02_Lookup_Tables'!$H$2:$I$126,2,FALSE)</f>
        <v>Home &amp; Living</v>
      </c>
      <c r="T6255" t="str">
        <f>VLOOKUP(CleanedData[[#This Row],[Province]],'02_Lookup_Tables'!$D$2:$E$10,2, FALSE)</f>
        <v>Eastern Region</v>
      </c>
      <c r="U6255" t="str" cm="1">
        <f t="array" ref="U6255">_xlfn.IFS(CleanedData[[#This Row],[Purchase Amount]]&lt;500,"Low",
CleanedData[[#This Row],[Purchase Amount]]&lt;5000,"Medium",
TRUE,"High")</f>
        <v>Medium</v>
      </c>
      <c r="V6255" t="str">
        <f>TEXT(CleanedData[[#This Row],[Date]],"mmmm")</f>
        <v>May</v>
      </c>
      <c r="W6255" t="str">
        <f>"Q"&amp;ROUNDUP(MONTH(CleanedData[[#This Row],[Date]])/3,0)</f>
        <v>Q2</v>
      </c>
      <c r="X6255" t="str">
        <f>IF(CleanedData[[#This Row],[Purchase Amount]]&gt;=5000,"Yes","No")</f>
        <v>No</v>
      </c>
      <c r="Y6255">
        <f>IF(CleanedData[[#This Row],[Recommend]]="Yes",1,0)</f>
        <v>0</v>
      </c>
      <c r="Z6255" s="6">
        <f>CleanedData[[#This Row],[Purchase Amount]]*0.15</f>
        <v>256.81199999999995</v>
      </c>
      <c r="AA6255" s="6">
        <f>CleanedData[[#This Row],[Purchase Amount]]*1.15</f>
        <v>1968.8919999999998</v>
      </c>
    </row>
    <row r="6256" spans="1:27" x14ac:dyDescent="0.3">
      <c r="A6256">
        <v>7585</v>
      </c>
      <c r="B6256" t="s">
        <v>6481</v>
      </c>
      <c r="C6256" s="1">
        <v>45978</v>
      </c>
      <c r="D6256">
        <v>52</v>
      </c>
      <c r="E6256" t="s">
        <v>60</v>
      </c>
      <c r="F6256" t="s">
        <v>130</v>
      </c>
      <c r="G6256" t="s">
        <v>286</v>
      </c>
      <c r="H6256">
        <v>4</v>
      </c>
      <c r="I6256" t="s">
        <v>45</v>
      </c>
      <c r="J6256" t="s">
        <v>69</v>
      </c>
      <c r="K6256" t="s">
        <v>55</v>
      </c>
      <c r="L6256" t="s">
        <v>42</v>
      </c>
      <c r="M6256" t="s">
        <v>236</v>
      </c>
      <c r="N6256" t="s">
        <v>96</v>
      </c>
      <c r="O6256" t="s">
        <v>89</v>
      </c>
      <c r="P6256" t="s">
        <v>70</v>
      </c>
      <c r="Q6256" t="s">
        <v>93</v>
      </c>
      <c r="R6256" s="6">
        <f>_xlfn.XLOOKUP(CleanedData[[#This Row],[Product]],'02_Lookup_Tables'!$A$2:$A$126,'02_Lookup_Tables'!$B$2:$B$126)</f>
        <v>1907.49</v>
      </c>
      <c r="S6256" t="str">
        <f>VLOOKUP(CleanedData[[#This Row],[Product]],'02_Lookup_Tables'!$H$2:$I$126,2,FALSE)</f>
        <v>Accessories</v>
      </c>
      <c r="T6256" t="str">
        <f>VLOOKUP(CleanedData[[#This Row],[Province]],'02_Lookup_Tables'!$D$2:$E$10,2, FALSE)</f>
        <v>Eastern Region</v>
      </c>
      <c r="U6256" t="str" cm="1">
        <f t="array" ref="U6256">_xlfn.IFS(CleanedData[[#This Row],[Purchase Amount]]&lt;500,"Low",
CleanedData[[#This Row],[Purchase Amount]]&lt;5000,"Medium",
TRUE,"High")</f>
        <v>Medium</v>
      </c>
      <c r="V6256" t="str">
        <f>TEXT(CleanedData[[#This Row],[Date]],"mmmm")</f>
        <v>November</v>
      </c>
      <c r="W6256" t="str">
        <f>"Q"&amp;ROUNDUP(MONTH(CleanedData[[#This Row],[Date]])/3,0)</f>
        <v>Q4</v>
      </c>
      <c r="X6256" t="str">
        <f>IF(CleanedData[[#This Row],[Purchase Amount]]&gt;=5000,"Yes","No")</f>
        <v>No</v>
      </c>
      <c r="Y6256">
        <f>IF(CleanedData[[#This Row],[Recommend]]="Yes",1,0)</f>
        <v>1</v>
      </c>
      <c r="Z6256" s="6">
        <f>CleanedData[[#This Row],[Purchase Amount]]*0.15</f>
        <v>286.12349999999998</v>
      </c>
      <c r="AA6256" s="6">
        <f>CleanedData[[#This Row],[Purchase Amount]]*1.15</f>
        <v>2193.6134999999999</v>
      </c>
    </row>
    <row r="6257" spans="1:27" x14ac:dyDescent="0.3">
      <c r="A6257">
        <v>7586</v>
      </c>
      <c r="B6257" t="s">
        <v>6482</v>
      </c>
      <c r="C6257" s="1">
        <v>45391</v>
      </c>
      <c r="D6257">
        <v>70</v>
      </c>
      <c r="E6257" t="s">
        <v>60</v>
      </c>
      <c r="F6257" t="s">
        <v>130</v>
      </c>
      <c r="G6257" t="s">
        <v>317</v>
      </c>
      <c r="H6257">
        <v>4</v>
      </c>
      <c r="I6257" t="s">
        <v>45</v>
      </c>
      <c r="J6257" t="s">
        <v>54</v>
      </c>
      <c r="K6257" t="s">
        <v>44</v>
      </c>
      <c r="L6257" t="s">
        <v>42</v>
      </c>
      <c r="M6257" t="s">
        <v>208</v>
      </c>
      <c r="N6257" t="s">
        <v>96</v>
      </c>
      <c r="O6257" t="s">
        <v>89</v>
      </c>
      <c r="P6257" t="s">
        <v>70</v>
      </c>
      <c r="Q6257" t="s">
        <v>97</v>
      </c>
      <c r="R6257" s="6">
        <f>_xlfn.XLOOKUP(CleanedData[[#This Row],[Product]],'02_Lookup_Tables'!$A$2:$A$126,'02_Lookup_Tables'!$B$2:$B$126)</f>
        <v>10347.709999999999</v>
      </c>
      <c r="S6257" t="str">
        <f>VLOOKUP(CleanedData[[#This Row],[Product]],'02_Lookup_Tables'!$H$2:$I$126,2,FALSE)</f>
        <v>Home Devices</v>
      </c>
      <c r="T6257" t="str">
        <f>VLOOKUP(CleanedData[[#This Row],[Province]],'02_Lookup_Tables'!$D$2:$E$10,2, FALSE)</f>
        <v>Eastern Region</v>
      </c>
      <c r="U6257" t="str" cm="1">
        <f t="array" ref="U6257">_xlfn.IFS(CleanedData[[#This Row],[Purchase Amount]]&lt;500,"Low",
CleanedData[[#This Row],[Purchase Amount]]&lt;5000,"Medium",
TRUE,"High")</f>
        <v>High</v>
      </c>
      <c r="V6257" t="str">
        <f>TEXT(CleanedData[[#This Row],[Date]],"mmmm")</f>
        <v>April</v>
      </c>
      <c r="W6257" t="str">
        <f>"Q"&amp;ROUNDUP(MONTH(CleanedData[[#This Row],[Date]])/3,0)</f>
        <v>Q2</v>
      </c>
      <c r="X6257" t="str">
        <f>IF(CleanedData[[#This Row],[Purchase Amount]]&gt;=5000,"Yes","No")</f>
        <v>Yes</v>
      </c>
      <c r="Y6257">
        <f>IF(CleanedData[[#This Row],[Recommend]]="Yes",1,0)</f>
        <v>1</v>
      </c>
      <c r="Z6257" s="6">
        <f>CleanedData[[#This Row],[Purchase Amount]]*0.15</f>
        <v>1552.1564999999998</v>
      </c>
      <c r="AA6257" s="6">
        <f>CleanedData[[#This Row],[Purchase Amount]]*1.15</f>
        <v>11899.866499999998</v>
      </c>
    </row>
    <row r="6258" spans="1:27" x14ac:dyDescent="0.3">
      <c r="A6258">
        <v>7587</v>
      </c>
      <c r="B6258" t="s">
        <v>6483</v>
      </c>
      <c r="C6258" s="1">
        <v>45905</v>
      </c>
      <c r="D6258">
        <v>30</v>
      </c>
      <c r="E6258" t="s">
        <v>52</v>
      </c>
      <c r="F6258" t="s">
        <v>72</v>
      </c>
      <c r="G6258" t="s">
        <v>280</v>
      </c>
      <c r="H6258">
        <v>2</v>
      </c>
      <c r="I6258" t="s">
        <v>45</v>
      </c>
      <c r="J6258" t="s">
        <v>63</v>
      </c>
      <c r="K6258" t="s">
        <v>44</v>
      </c>
      <c r="L6258" t="s">
        <v>45</v>
      </c>
      <c r="M6258" t="s">
        <v>140</v>
      </c>
      <c r="N6258" t="s">
        <v>47</v>
      </c>
      <c r="O6258" t="s">
        <v>148</v>
      </c>
      <c r="P6258" t="s">
        <v>70</v>
      </c>
      <c r="Q6258" t="s">
        <v>58</v>
      </c>
      <c r="R6258" s="6">
        <f>_xlfn.XLOOKUP(CleanedData[[#This Row],[Product]],'02_Lookup_Tables'!$A$2:$A$126,'02_Lookup_Tables'!$B$2:$B$126)</f>
        <v>759.97</v>
      </c>
      <c r="S6258" t="str">
        <f>VLOOKUP(CleanedData[[#This Row],[Product]],'02_Lookup_Tables'!$H$2:$I$126,2,FALSE)</f>
        <v>Apparel</v>
      </c>
      <c r="T6258" t="str">
        <f>VLOOKUP(CleanedData[[#This Row],[Province]],'02_Lookup_Tables'!$D$2:$E$10,2, FALSE)</f>
        <v>Central Region</v>
      </c>
      <c r="U6258" t="str" cm="1">
        <f t="array" ref="U6258">_xlfn.IFS(CleanedData[[#This Row],[Purchase Amount]]&lt;500,"Low",
CleanedData[[#This Row],[Purchase Amount]]&lt;5000,"Medium",
TRUE,"High")</f>
        <v>Medium</v>
      </c>
      <c r="V6258" t="str">
        <f>TEXT(CleanedData[[#This Row],[Date]],"mmmm")</f>
        <v>September</v>
      </c>
      <c r="W6258" t="str">
        <f>"Q"&amp;ROUNDUP(MONTH(CleanedData[[#This Row],[Date]])/3,0)</f>
        <v>Q3</v>
      </c>
      <c r="X6258" t="str">
        <f>IF(CleanedData[[#This Row],[Purchase Amount]]&gt;=5000,"Yes","No")</f>
        <v>No</v>
      </c>
      <c r="Y6258">
        <f>IF(CleanedData[[#This Row],[Recommend]]="Yes",1,0)</f>
        <v>1</v>
      </c>
      <c r="Z6258" s="6">
        <f>CleanedData[[#This Row],[Purchase Amount]]*0.15</f>
        <v>113.99550000000001</v>
      </c>
      <c r="AA6258" s="6">
        <f>CleanedData[[#This Row],[Purchase Amount]]*1.15</f>
        <v>873.96550000000002</v>
      </c>
    </row>
    <row r="6259" spans="1:27" x14ac:dyDescent="0.3">
      <c r="A6259">
        <v>7588</v>
      </c>
      <c r="B6259" t="s">
        <v>6484</v>
      </c>
      <c r="C6259" s="1">
        <v>45309</v>
      </c>
      <c r="D6259">
        <v>18</v>
      </c>
      <c r="E6259" t="s">
        <v>60</v>
      </c>
      <c r="F6259" t="s">
        <v>40</v>
      </c>
      <c r="G6259" t="s">
        <v>201</v>
      </c>
      <c r="H6259">
        <v>5</v>
      </c>
      <c r="I6259" t="s">
        <v>45</v>
      </c>
      <c r="J6259" t="s">
        <v>74</v>
      </c>
      <c r="K6259" t="s">
        <v>55</v>
      </c>
      <c r="L6259" t="s">
        <v>42</v>
      </c>
      <c r="M6259" t="s">
        <v>196</v>
      </c>
      <c r="N6259" t="s">
        <v>57</v>
      </c>
      <c r="O6259" t="s">
        <v>89</v>
      </c>
      <c r="P6259" t="s">
        <v>70</v>
      </c>
      <c r="Q6259" t="s">
        <v>66</v>
      </c>
      <c r="R6259" s="6">
        <f>_xlfn.XLOOKUP(CleanedData[[#This Row],[Product]],'02_Lookup_Tables'!$A$2:$A$126,'02_Lookup_Tables'!$B$2:$B$126)</f>
        <v>755.66</v>
      </c>
      <c r="S6259" t="str">
        <f>VLOOKUP(CleanedData[[#This Row],[Product]],'02_Lookup_Tables'!$H$2:$I$126,2,FALSE)</f>
        <v>Home &amp; Living</v>
      </c>
      <c r="T6259" t="str">
        <f>VLOOKUP(CleanedData[[#This Row],[Province]],'02_Lookup_Tables'!$D$2:$E$10,2, FALSE)</f>
        <v>Northern Region</v>
      </c>
      <c r="U6259" t="str" cm="1">
        <f t="array" ref="U6259">_xlfn.IFS(CleanedData[[#This Row],[Purchase Amount]]&lt;500,"Low",
CleanedData[[#This Row],[Purchase Amount]]&lt;5000,"Medium",
TRUE,"High")</f>
        <v>Medium</v>
      </c>
      <c r="V6259" t="str">
        <f>TEXT(CleanedData[[#This Row],[Date]],"mmmm")</f>
        <v>January</v>
      </c>
      <c r="W6259" t="str">
        <f>"Q"&amp;ROUNDUP(MONTH(CleanedData[[#This Row],[Date]])/3,0)</f>
        <v>Q1</v>
      </c>
      <c r="X6259" t="str">
        <f>IF(CleanedData[[#This Row],[Purchase Amount]]&gt;=5000,"Yes","No")</f>
        <v>No</v>
      </c>
      <c r="Y6259">
        <f>IF(CleanedData[[#This Row],[Recommend]]="Yes",1,0)</f>
        <v>1</v>
      </c>
      <c r="Z6259" s="6">
        <f>CleanedData[[#This Row],[Purchase Amount]]*0.15</f>
        <v>113.34899999999999</v>
      </c>
      <c r="AA6259" s="6">
        <f>CleanedData[[#This Row],[Purchase Amount]]*1.15</f>
        <v>869.0089999999999</v>
      </c>
    </row>
    <row r="6260" spans="1:27" x14ac:dyDescent="0.3">
      <c r="A6260">
        <v>7589</v>
      </c>
      <c r="B6260" t="s">
        <v>6485</v>
      </c>
      <c r="C6260" s="1">
        <v>45538</v>
      </c>
      <c r="D6260">
        <v>73</v>
      </c>
      <c r="E6260" t="s">
        <v>60</v>
      </c>
      <c r="F6260" t="s">
        <v>125</v>
      </c>
      <c r="G6260" t="s">
        <v>472</v>
      </c>
      <c r="H6260">
        <v>4</v>
      </c>
      <c r="I6260" t="s">
        <v>45</v>
      </c>
      <c r="J6260" t="s">
        <v>63</v>
      </c>
      <c r="K6260" t="s">
        <v>55</v>
      </c>
      <c r="L6260" t="s">
        <v>45</v>
      </c>
      <c r="N6260" t="s">
        <v>96</v>
      </c>
      <c r="O6260" t="s">
        <v>134</v>
      </c>
      <c r="P6260" t="s">
        <v>8646</v>
      </c>
      <c r="Q6260" t="s">
        <v>97</v>
      </c>
      <c r="R6260" s="6">
        <f>_xlfn.XLOOKUP(CleanedData[[#This Row],[Product]],'02_Lookup_Tables'!$A$2:$A$126,'02_Lookup_Tables'!$B$2:$B$126)</f>
        <v>2216.12</v>
      </c>
      <c r="S6260" t="str">
        <f>VLOOKUP(CleanedData[[#This Row],[Product]],'02_Lookup_Tables'!$H$2:$I$126,2,FALSE)</f>
        <v>Beauty &amp; Personal Care</v>
      </c>
      <c r="T6260" t="str">
        <f>VLOOKUP(CleanedData[[#This Row],[Province]],'02_Lookup_Tables'!$D$2:$E$10,2, FALSE)</f>
        <v>Western Region</v>
      </c>
      <c r="U6260" t="str" cm="1">
        <f t="array" ref="U6260">_xlfn.IFS(CleanedData[[#This Row],[Purchase Amount]]&lt;500,"Low",
CleanedData[[#This Row],[Purchase Amount]]&lt;5000,"Medium",
TRUE,"High")</f>
        <v>Medium</v>
      </c>
      <c r="V6260" t="str">
        <f>TEXT(CleanedData[[#This Row],[Date]],"mmmm")</f>
        <v>September</v>
      </c>
      <c r="W6260" t="str">
        <f>"Q"&amp;ROUNDUP(MONTH(CleanedData[[#This Row],[Date]])/3,0)</f>
        <v>Q3</v>
      </c>
      <c r="X6260" t="str">
        <f>IF(CleanedData[[#This Row],[Purchase Amount]]&gt;=5000,"Yes","No")</f>
        <v>No</v>
      </c>
      <c r="Y6260">
        <f>IF(CleanedData[[#This Row],[Recommend]]="Yes",1,0)</f>
        <v>1</v>
      </c>
      <c r="Z6260" s="6">
        <f>CleanedData[[#This Row],[Purchase Amount]]*0.15</f>
        <v>332.41799999999995</v>
      </c>
      <c r="AA6260" s="6">
        <f>CleanedData[[#This Row],[Purchase Amount]]*1.15</f>
        <v>2548.5379999999996</v>
      </c>
    </row>
    <row r="6261" spans="1:27" x14ac:dyDescent="0.3">
      <c r="A6261">
        <v>7590</v>
      </c>
      <c r="B6261" t="s">
        <v>6486</v>
      </c>
      <c r="C6261" s="1">
        <v>45994</v>
      </c>
      <c r="D6261">
        <v>29</v>
      </c>
      <c r="E6261" t="s">
        <v>52</v>
      </c>
      <c r="F6261" t="s">
        <v>61</v>
      </c>
      <c r="G6261" t="s">
        <v>280</v>
      </c>
      <c r="H6261">
        <v>4</v>
      </c>
      <c r="I6261" t="s">
        <v>42</v>
      </c>
      <c r="J6261" t="s">
        <v>43</v>
      </c>
      <c r="K6261" t="s">
        <v>44</v>
      </c>
      <c r="L6261" t="s">
        <v>45</v>
      </c>
      <c r="M6261" t="s">
        <v>156</v>
      </c>
      <c r="N6261" t="s">
        <v>96</v>
      </c>
      <c r="O6261" t="s">
        <v>148</v>
      </c>
      <c r="P6261" t="s">
        <v>49</v>
      </c>
      <c r="Q6261" t="s">
        <v>58</v>
      </c>
      <c r="R6261" s="6">
        <f>_xlfn.XLOOKUP(CleanedData[[#This Row],[Product]],'02_Lookup_Tables'!$A$2:$A$126,'02_Lookup_Tables'!$B$2:$B$126)</f>
        <v>759.97</v>
      </c>
      <c r="S6261" t="str">
        <f>VLOOKUP(CleanedData[[#This Row],[Product]],'02_Lookup_Tables'!$H$2:$I$126,2,FALSE)</f>
        <v>Apparel</v>
      </c>
      <c r="T6261" t="str">
        <f>VLOOKUP(CleanedData[[#This Row],[Province]],'02_Lookup_Tables'!$D$2:$E$10,2, FALSE)</f>
        <v>Southern Region</v>
      </c>
      <c r="U6261" t="str" cm="1">
        <f t="array" ref="U6261">_xlfn.IFS(CleanedData[[#This Row],[Purchase Amount]]&lt;500,"Low",
CleanedData[[#This Row],[Purchase Amount]]&lt;5000,"Medium",
TRUE,"High")</f>
        <v>Medium</v>
      </c>
      <c r="V6261" t="str">
        <f>TEXT(CleanedData[[#This Row],[Date]],"mmmm")</f>
        <v>December</v>
      </c>
      <c r="W6261" t="str">
        <f>"Q"&amp;ROUNDUP(MONTH(CleanedData[[#This Row],[Date]])/3,0)</f>
        <v>Q4</v>
      </c>
      <c r="X6261" t="str">
        <f>IF(CleanedData[[#This Row],[Purchase Amount]]&gt;=5000,"Yes","No")</f>
        <v>No</v>
      </c>
      <c r="Y6261">
        <f>IF(CleanedData[[#This Row],[Recommend]]="Yes",1,0)</f>
        <v>0</v>
      </c>
      <c r="Z6261" s="6">
        <f>CleanedData[[#This Row],[Purchase Amount]]*0.15</f>
        <v>113.99550000000001</v>
      </c>
      <c r="AA6261" s="6">
        <f>CleanedData[[#This Row],[Purchase Amount]]*1.15</f>
        <v>873.96550000000002</v>
      </c>
    </row>
    <row r="6262" spans="1:27" x14ac:dyDescent="0.3">
      <c r="A6262">
        <v>7591</v>
      </c>
      <c r="B6262" t="s">
        <v>6487</v>
      </c>
      <c r="C6262" s="1">
        <v>45677</v>
      </c>
      <c r="D6262">
        <v>79</v>
      </c>
      <c r="E6262" t="s">
        <v>39</v>
      </c>
      <c r="F6262" t="s">
        <v>72</v>
      </c>
      <c r="G6262" t="s">
        <v>359</v>
      </c>
      <c r="H6262">
        <v>5</v>
      </c>
      <c r="I6262" t="s">
        <v>45</v>
      </c>
      <c r="J6262" t="s">
        <v>54</v>
      </c>
      <c r="K6262" t="s">
        <v>55</v>
      </c>
      <c r="L6262" t="s">
        <v>45</v>
      </c>
      <c r="N6262" t="s">
        <v>57</v>
      </c>
      <c r="O6262" t="s">
        <v>134</v>
      </c>
      <c r="P6262" t="s">
        <v>8646</v>
      </c>
      <c r="Q6262" t="s">
        <v>97</v>
      </c>
      <c r="R6262" s="6">
        <f>_xlfn.XLOOKUP(CleanedData[[#This Row],[Product]],'02_Lookup_Tables'!$A$2:$A$126,'02_Lookup_Tables'!$B$2:$B$126)</f>
        <v>34.200000000000003</v>
      </c>
      <c r="S6262" t="str">
        <f>VLOOKUP(CleanedData[[#This Row],[Product]],'02_Lookup_Tables'!$H$2:$I$126,2,FALSE)</f>
        <v>Food</v>
      </c>
      <c r="T6262" t="str">
        <f>VLOOKUP(CleanedData[[#This Row],[Province]],'02_Lookup_Tables'!$D$2:$E$10,2, FALSE)</f>
        <v>Central Region</v>
      </c>
      <c r="U6262" t="str" cm="1">
        <f t="array" ref="U6262">_xlfn.IFS(CleanedData[[#This Row],[Purchase Amount]]&lt;500,"Low",
CleanedData[[#This Row],[Purchase Amount]]&lt;5000,"Medium",
TRUE,"High")</f>
        <v>Low</v>
      </c>
      <c r="V6262" t="str">
        <f>TEXT(CleanedData[[#This Row],[Date]],"mmmm")</f>
        <v>January</v>
      </c>
      <c r="W6262" t="str">
        <f>"Q"&amp;ROUNDUP(MONTH(CleanedData[[#This Row],[Date]])/3,0)</f>
        <v>Q1</v>
      </c>
      <c r="X6262" t="str">
        <f>IF(CleanedData[[#This Row],[Purchase Amount]]&gt;=5000,"Yes","No")</f>
        <v>No</v>
      </c>
      <c r="Y6262">
        <f>IF(CleanedData[[#This Row],[Recommend]]="Yes",1,0)</f>
        <v>1</v>
      </c>
      <c r="Z6262" s="6">
        <f>CleanedData[[#This Row],[Purchase Amount]]*0.15</f>
        <v>5.13</v>
      </c>
      <c r="AA6262" s="6">
        <f>CleanedData[[#This Row],[Purchase Amount]]*1.15</f>
        <v>39.33</v>
      </c>
    </row>
    <row r="6263" spans="1:27" x14ac:dyDescent="0.3">
      <c r="A6263">
        <v>7592</v>
      </c>
      <c r="B6263" t="s">
        <v>6488</v>
      </c>
      <c r="C6263" s="1">
        <v>45703</v>
      </c>
      <c r="D6263">
        <v>30</v>
      </c>
      <c r="E6263" t="s">
        <v>39</v>
      </c>
      <c r="F6263" t="s">
        <v>83</v>
      </c>
      <c r="G6263" t="s">
        <v>87</v>
      </c>
      <c r="H6263">
        <v>5</v>
      </c>
      <c r="I6263" t="s">
        <v>42</v>
      </c>
      <c r="J6263" t="s">
        <v>54</v>
      </c>
      <c r="K6263" t="s">
        <v>44</v>
      </c>
      <c r="L6263" t="s">
        <v>42</v>
      </c>
      <c r="M6263" t="s">
        <v>65</v>
      </c>
      <c r="N6263" t="s">
        <v>57</v>
      </c>
      <c r="O6263" t="s">
        <v>89</v>
      </c>
      <c r="P6263" t="s">
        <v>70</v>
      </c>
      <c r="Q6263" t="s">
        <v>58</v>
      </c>
      <c r="R6263" s="6">
        <f>_xlfn.XLOOKUP(CleanedData[[#This Row],[Product]],'02_Lookup_Tables'!$A$2:$A$126,'02_Lookup_Tables'!$B$2:$B$126)</f>
        <v>409.06</v>
      </c>
      <c r="S6263" t="str">
        <f>VLOOKUP(CleanedData[[#This Row],[Product]],'02_Lookup_Tables'!$H$2:$I$126,2,FALSE)</f>
        <v>Home Devices</v>
      </c>
      <c r="T6263" t="str">
        <f>VLOOKUP(CleanedData[[#This Row],[Province]],'02_Lookup_Tables'!$D$2:$E$10,2, FALSE)</f>
        <v>Western Region</v>
      </c>
      <c r="U6263" t="str" cm="1">
        <f t="array" ref="U6263">_xlfn.IFS(CleanedData[[#This Row],[Purchase Amount]]&lt;500,"Low",
CleanedData[[#This Row],[Purchase Amount]]&lt;5000,"Medium",
TRUE,"High")</f>
        <v>Low</v>
      </c>
      <c r="V6263" t="str">
        <f>TEXT(CleanedData[[#This Row],[Date]],"mmmm")</f>
        <v>February</v>
      </c>
      <c r="W6263" t="str">
        <f>"Q"&amp;ROUNDUP(MONTH(CleanedData[[#This Row],[Date]])/3,0)</f>
        <v>Q1</v>
      </c>
      <c r="X6263" t="str">
        <f>IF(CleanedData[[#This Row],[Purchase Amount]]&gt;=5000,"Yes","No")</f>
        <v>No</v>
      </c>
      <c r="Y6263">
        <f>IF(CleanedData[[#This Row],[Recommend]]="Yes",1,0)</f>
        <v>0</v>
      </c>
      <c r="Z6263" s="6">
        <f>CleanedData[[#This Row],[Purchase Amount]]*0.15</f>
        <v>61.358999999999995</v>
      </c>
      <c r="AA6263" s="6">
        <f>CleanedData[[#This Row],[Purchase Amount]]*1.15</f>
        <v>470.41899999999998</v>
      </c>
    </row>
    <row r="6264" spans="1:27" x14ac:dyDescent="0.3">
      <c r="A6264">
        <v>7593</v>
      </c>
      <c r="B6264" t="s">
        <v>6489</v>
      </c>
      <c r="C6264" s="1">
        <v>45581</v>
      </c>
      <c r="D6264">
        <v>55</v>
      </c>
      <c r="E6264" t="s">
        <v>39</v>
      </c>
      <c r="F6264" t="s">
        <v>77</v>
      </c>
      <c r="G6264" t="s">
        <v>114</v>
      </c>
      <c r="H6264">
        <v>2</v>
      </c>
      <c r="I6264" t="s">
        <v>42</v>
      </c>
      <c r="J6264" t="s">
        <v>54</v>
      </c>
      <c r="K6264" t="s">
        <v>55</v>
      </c>
      <c r="L6264" t="s">
        <v>45</v>
      </c>
      <c r="N6264" t="s">
        <v>47</v>
      </c>
      <c r="O6264" t="s">
        <v>134</v>
      </c>
      <c r="P6264" t="s">
        <v>8646</v>
      </c>
      <c r="Q6264" t="s">
        <v>50</v>
      </c>
      <c r="R6264" s="6">
        <f>_xlfn.XLOOKUP(CleanedData[[#This Row],[Product]],'02_Lookup_Tables'!$A$2:$A$126,'02_Lookup_Tables'!$B$2:$B$126)</f>
        <v>1440.59</v>
      </c>
      <c r="S6264" t="str">
        <f>VLOOKUP(CleanedData[[#This Row],[Product]],'02_Lookup_Tables'!$H$2:$I$126,2,FALSE)</f>
        <v>Beauty &amp; Personal Care</v>
      </c>
      <c r="T6264" t="str">
        <f>VLOOKUP(CleanedData[[#This Row],[Province]],'02_Lookup_Tables'!$D$2:$E$10,2, FALSE)</f>
        <v>Central Region</v>
      </c>
      <c r="U6264" t="str" cm="1">
        <f t="array" ref="U6264">_xlfn.IFS(CleanedData[[#This Row],[Purchase Amount]]&lt;500,"Low",
CleanedData[[#This Row],[Purchase Amount]]&lt;5000,"Medium",
TRUE,"High")</f>
        <v>Medium</v>
      </c>
      <c r="V6264" t="str">
        <f>TEXT(CleanedData[[#This Row],[Date]],"mmmm")</f>
        <v>October</v>
      </c>
      <c r="W6264" t="str">
        <f>"Q"&amp;ROUNDUP(MONTH(CleanedData[[#This Row],[Date]])/3,0)</f>
        <v>Q4</v>
      </c>
      <c r="X6264" t="str">
        <f>IF(CleanedData[[#This Row],[Purchase Amount]]&gt;=5000,"Yes","No")</f>
        <v>No</v>
      </c>
      <c r="Y6264">
        <f>IF(CleanedData[[#This Row],[Recommend]]="Yes",1,0)</f>
        <v>0</v>
      </c>
      <c r="Z6264" s="6">
        <f>CleanedData[[#This Row],[Purchase Amount]]*0.15</f>
        <v>216.08849999999998</v>
      </c>
      <c r="AA6264" s="6">
        <f>CleanedData[[#This Row],[Purchase Amount]]*1.15</f>
        <v>1656.6784999999998</v>
      </c>
    </row>
    <row r="6265" spans="1:27" x14ac:dyDescent="0.3">
      <c r="A6265">
        <v>7594</v>
      </c>
      <c r="B6265" t="s">
        <v>6490</v>
      </c>
      <c r="C6265" s="1">
        <v>45916</v>
      </c>
      <c r="D6265">
        <v>55</v>
      </c>
      <c r="E6265" t="s">
        <v>52</v>
      </c>
      <c r="F6265" t="s">
        <v>130</v>
      </c>
      <c r="G6265" t="s">
        <v>173</v>
      </c>
      <c r="H6265">
        <v>3</v>
      </c>
      <c r="I6265" t="s">
        <v>42</v>
      </c>
      <c r="J6265" t="s">
        <v>54</v>
      </c>
      <c r="K6265" t="s">
        <v>44</v>
      </c>
      <c r="L6265" t="s">
        <v>42</v>
      </c>
      <c r="M6265" t="s">
        <v>136</v>
      </c>
      <c r="N6265" t="s">
        <v>48</v>
      </c>
      <c r="O6265" t="s">
        <v>89</v>
      </c>
      <c r="P6265" t="s">
        <v>49</v>
      </c>
      <c r="Q6265" t="s">
        <v>50</v>
      </c>
      <c r="R6265" s="6">
        <f>_xlfn.XLOOKUP(CleanedData[[#This Row],[Product]],'02_Lookup_Tables'!$A$2:$A$126,'02_Lookup_Tables'!$B$2:$B$126)</f>
        <v>13056.99</v>
      </c>
      <c r="S6265" t="str">
        <f>VLOOKUP(CleanedData[[#This Row],[Product]],'02_Lookup_Tables'!$H$2:$I$126,2,FALSE)</f>
        <v>Electronics</v>
      </c>
      <c r="T6265" t="str">
        <f>VLOOKUP(CleanedData[[#This Row],[Province]],'02_Lookup_Tables'!$D$2:$E$10,2, FALSE)</f>
        <v>Eastern Region</v>
      </c>
      <c r="U6265" t="str" cm="1">
        <f t="array" ref="U6265">_xlfn.IFS(CleanedData[[#This Row],[Purchase Amount]]&lt;500,"Low",
CleanedData[[#This Row],[Purchase Amount]]&lt;5000,"Medium",
TRUE,"High")</f>
        <v>High</v>
      </c>
      <c r="V6265" t="str">
        <f>TEXT(CleanedData[[#This Row],[Date]],"mmmm")</f>
        <v>September</v>
      </c>
      <c r="W6265" t="str">
        <f>"Q"&amp;ROUNDUP(MONTH(CleanedData[[#This Row],[Date]])/3,0)</f>
        <v>Q3</v>
      </c>
      <c r="X6265" t="str">
        <f>IF(CleanedData[[#This Row],[Purchase Amount]]&gt;=5000,"Yes","No")</f>
        <v>Yes</v>
      </c>
      <c r="Y6265">
        <f>IF(CleanedData[[#This Row],[Recommend]]="Yes",1,0)</f>
        <v>0</v>
      </c>
      <c r="Z6265" s="6">
        <f>CleanedData[[#This Row],[Purchase Amount]]*0.15</f>
        <v>1958.5484999999999</v>
      </c>
      <c r="AA6265" s="6">
        <f>CleanedData[[#This Row],[Purchase Amount]]*1.15</f>
        <v>15015.538499999999</v>
      </c>
    </row>
    <row r="6266" spans="1:27" x14ac:dyDescent="0.3">
      <c r="A6266">
        <v>7595</v>
      </c>
      <c r="B6266" t="s">
        <v>6491</v>
      </c>
      <c r="C6266" s="1">
        <v>45486</v>
      </c>
      <c r="D6266">
        <v>63</v>
      </c>
      <c r="E6266" t="s">
        <v>60</v>
      </c>
      <c r="F6266" t="s">
        <v>77</v>
      </c>
      <c r="G6266" t="s">
        <v>142</v>
      </c>
      <c r="H6266">
        <v>4</v>
      </c>
      <c r="I6266" t="s">
        <v>45</v>
      </c>
      <c r="J6266" t="s">
        <v>74</v>
      </c>
      <c r="K6266" t="s">
        <v>64</v>
      </c>
      <c r="L6266" t="s">
        <v>42</v>
      </c>
      <c r="M6266" t="s">
        <v>75</v>
      </c>
      <c r="N6266" t="s">
        <v>96</v>
      </c>
      <c r="O6266" t="s">
        <v>89</v>
      </c>
      <c r="P6266" t="s">
        <v>70</v>
      </c>
      <c r="Q6266" t="s">
        <v>50</v>
      </c>
      <c r="R6266" s="6">
        <f>_xlfn.XLOOKUP(CleanedData[[#This Row],[Product]],'02_Lookup_Tables'!$A$2:$A$126,'02_Lookup_Tables'!$B$2:$B$126)</f>
        <v>44114.21</v>
      </c>
      <c r="S6266" t="str">
        <f>VLOOKUP(CleanedData[[#This Row],[Product]],'02_Lookup_Tables'!$H$2:$I$126,2,FALSE)</f>
        <v>Electronics</v>
      </c>
      <c r="T6266" t="str">
        <f>VLOOKUP(CleanedData[[#This Row],[Province]],'02_Lookup_Tables'!$D$2:$E$10,2, FALSE)</f>
        <v>Central Region</v>
      </c>
      <c r="U6266" t="str" cm="1">
        <f t="array" ref="U6266">_xlfn.IFS(CleanedData[[#This Row],[Purchase Amount]]&lt;500,"Low",
CleanedData[[#This Row],[Purchase Amount]]&lt;5000,"Medium",
TRUE,"High")</f>
        <v>High</v>
      </c>
      <c r="V6266" t="str">
        <f>TEXT(CleanedData[[#This Row],[Date]],"mmmm")</f>
        <v>July</v>
      </c>
      <c r="W6266" t="str">
        <f>"Q"&amp;ROUNDUP(MONTH(CleanedData[[#This Row],[Date]])/3,0)</f>
        <v>Q3</v>
      </c>
      <c r="X6266" t="str">
        <f>IF(CleanedData[[#This Row],[Purchase Amount]]&gt;=5000,"Yes","No")</f>
        <v>Yes</v>
      </c>
      <c r="Y6266">
        <f>IF(CleanedData[[#This Row],[Recommend]]="Yes",1,0)</f>
        <v>1</v>
      </c>
      <c r="Z6266" s="6">
        <f>CleanedData[[#This Row],[Purchase Amount]]*0.15</f>
        <v>6617.1314999999995</v>
      </c>
      <c r="AA6266" s="6">
        <f>CleanedData[[#This Row],[Purchase Amount]]*1.15</f>
        <v>50731.341499999995</v>
      </c>
    </row>
    <row r="6267" spans="1:27" x14ac:dyDescent="0.3">
      <c r="A6267">
        <v>7596</v>
      </c>
      <c r="B6267" t="s">
        <v>6492</v>
      </c>
      <c r="C6267" s="1">
        <v>45938</v>
      </c>
      <c r="D6267">
        <v>28</v>
      </c>
      <c r="E6267" t="s">
        <v>52</v>
      </c>
      <c r="F6267" t="s">
        <v>83</v>
      </c>
      <c r="G6267" t="s">
        <v>216</v>
      </c>
      <c r="H6267">
        <v>4</v>
      </c>
      <c r="I6267" t="s">
        <v>45</v>
      </c>
      <c r="J6267" t="s">
        <v>54</v>
      </c>
      <c r="K6267" t="s">
        <v>55</v>
      </c>
      <c r="L6267" t="s">
        <v>45</v>
      </c>
      <c r="M6267" t="s">
        <v>151</v>
      </c>
      <c r="N6267" t="s">
        <v>96</v>
      </c>
      <c r="O6267" t="s">
        <v>89</v>
      </c>
      <c r="P6267" t="s">
        <v>70</v>
      </c>
      <c r="Q6267" t="s">
        <v>58</v>
      </c>
      <c r="R6267" s="6">
        <f>_xlfn.XLOOKUP(CleanedData[[#This Row],[Product]],'02_Lookup_Tables'!$A$2:$A$126,'02_Lookup_Tables'!$B$2:$B$126)</f>
        <v>929.55</v>
      </c>
      <c r="S6267" t="str">
        <f>VLOOKUP(CleanedData[[#This Row],[Product]],'02_Lookup_Tables'!$H$2:$I$126,2,FALSE)</f>
        <v>Accessories</v>
      </c>
      <c r="T6267" t="str">
        <f>VLOOKUP(CleanedData[[#This Row],[Province]],'02_Lookup_Tables'!$D$2:$E$10,2, FALSE)</f>
        <v>Western Region</v>
      </c>
      <c r="U6267" t="str" cm="1">
        <f t="array" ref="U6267">_xlfn.IFS(CleanedData[[#This Row],[Purchase Amount]]&lt;500,"Low",
CleanedData[[#This Row],[Purchase Amount]]&lt;5000,"Medium",
TRUE,"High")</f>
        <v>Medium</v>
      </c>
      <c r="V6267" t="str">
        <f>TEXT(CleanedData[[#This Row],[Date]],"mmmm")</f>
        <v>October</v>
      </c>
      <c r="W6267" t="str">
        <f>"Q"&amp;ROUNDUP(MONTH(CleanedData[[#This Row],[Date]])/3,0)</f>
        <v>Q4</v>
      </c>
      <c r="X6267" t="str">
        <f>IF(CleanedData[[#This Row],[Purchase Amount]]&gt;=5000,"Yes","No")</f>
        <v>No</v>
      </c>
      <c r="Y6267">
        <f>IF(CleanedData[[#This Row],[Recommend]]="Yes",1,0)</f>
        <v>1</v>
      </c>
      <c r="Z6267" s="6">
        <f>CleanedData[[#This Row],[Purchase Amount]]*0.15</f>
        <v>139.43249999999998</v>
      </c>
      <c r="AA6267" s="6">
        <f>CleanedData[[#This Row],[Purchase Amount]]*1.15</f>
        <v>1068.9824999999998</v>
      </c>
    </row>
    <row r="6268" spans="1:27" x14ac:dyDescent="0.3">
      <c r="A6268">
        <v>7597</v>
      </c>
      <c r="B6268" t="s">
        <v>6493</v>
      </c>
      <c r="C6268" s="1">
        <v>45841</v>
      </c>
      <c r="D6268">
        <v>62</v>
      </c>
      <c r="E6268" t="s">
        <v>39</v>
      </c>
      <c r="F6268" t="s">
        <v>125</v>
      </c>
      <c r="G6268" t="s">
        <v>391</v>
      </c>
      <c r="H6268">
        <v>5</v>
      </c>
      <c r="I6268" t="s">
        <v>42</v>
      </c>
      <c r="J6268" t="s">
        <v>74</v>
      </c>
      <c r="K6268" t="s">
        <v>64</v>
      </c>
      <c r="L6268" t="s">
        <v>45</v>
      </c>
      <c r="M6268" t="s">
        <v>85</v>
      </c>
      <c r="N6268" t="s">
        <v>57</v>
      </c>
      <c r="O6268" t="s">
        <v>48</v>
      </c>
      <c r="P6268" t="s">
        <v>49</v>
      </c>
      <c r="Q6268" t="s">
        <v>50</v>
      </c>
      <c r="R6268" s="6">
        <f>_xlfn.XLOOKUP(CleanedData[[#This Row],[Product]],'02_Lookup_Tables'!$A$2:$A$126,'02_Lookup_Tables'!$B$2:$B$126)</f>
        <v>886.51</v>
      </c>
      <c r="S6268" t="str">
        <f>VLOOKUP(CleanedData[[#This Row],[Product]],'02_Lookup_Tables'!$H$2:$I$126,2,FALSE)</f>
        <v>Beauty &amp; Personal Care</v>
      </c>
      <c r="T6268" t="str">
        <f>VLOOKUP(CleanedData[[#This Row],[Province]],'02_Lookup_Tables'!$D$2:$E$10,2, FALSE)</f>
        <v>Western Region</v>
      </c>
      <c r="U6268" t="str" cm="1">
        <f t="array" ref="U6268">_xlfn.IFS(CleanedData[[#This Row],[Purchase Amount]]&lt;500,"Low",
CleanedData[[#This Row],[Purchase Amount]]&lt;5000,"Medium",
TRUE,"High")</f>
        <v>Medium</v>
      </c>
      <c r="V6268" t="str">
        <f>TEXT(CleanedData[[#This Row],[Date]],"mmmm")</f>
        <v>July</v>
      </c>
      <c r="W6268" t="str">
        <f>"Q"&amp;ROUNDUP(MONTH(CleanedData[[#This Row],[Date]])/3,0)</f>
        <v>Q3</v>
      </c>
      <c r="X6268" t="str">
        <f>IF(CleanedData[[#This Row],[Purchase Amount]]&gt;=5000,"Yes","No")</f>
        <v>No</v>
      </c>
      <c r="Y6268">
        <f>IF(CleanedData[[#This Row],[Recommend]]="Yes",1,0)</f>
        <v>0</v>
      </c>
      <c r="Z6268" s="6">
        <f>CleanedData[[#This Row],[Purchase Amount]]*0.15</f>
        <v>132.97649999999999</v>
      </c>
      <c r="AA6268" s="6">
        <f>CleanedData[[#This Row],[Purchase Amount]]*1.15</f>
        <v>1019.4864999999999</v>
      </c>
    </row>
    <row r="6269" spans="1:27" x14ac:dyDescent="0.3">
      <c r="A6269">
        <v>7598</v>
      </c>
      <c r="B6269" t="s">
        <v>6494</v>
      </c>
      <c r="C6269" s="1">
        <v>45866</v>
      </c>
      <c r="D6269">
        <v>78</v>
      </c>
      <c r="E6269" t="s">
        <v>60</v>
      </c>
      <c r="F6269" t="s">
        <v>77</v>
      </c>
      <c r="G6269" t="s">
        <v>187</v>
      </c>
      <c r="H6269">
        <v>1</v>
      </c>
      <c r="I6269" t="s">
        <v>42</v>
      </c>
      <c r="J6269" t="s">
        <v>63</v>
      </c>
      <c r="K6269" t="s">
        <v>64</v>
      </c>
      <c r="L6269" t="s">
        <v>45</v>
      </c>
      <c r="M6269" t="s">
        <v>112</v>
      </c>
      <c r="N6269" t="s">
        <v>80</v>
      </c>
      <c r="O6269" t="s">
        <v>48</v>
      </c>
      <c r="P6269" t="s">
        <v>49</v>
      </c>
      <c r="Q6269" t="s">
        <v>97</v>
      </c>
      <c r="R6269" s="6">
        <f>_xlfn.XLOOKUP(CleanedData[[#This Row],[Product]],'02_Lookup_Tables'!$A$2:$A$126,'02_Lookup_Tables'!$B$2:$B$126)</f>
        <v>24904.86</v>
      </c>
      <c r="S6269" t="str">
        <f>VLOOKUP(CleanedData[[#This Row],[Product]],'02_Lookup_Tables'!$H$2:$I$126,2,FALSE)</f>
        <v>Electronics</v>
      </c>
      <c r="T6269" t="str">
        <f>VLOOKUP(CleanedData[[#This Row],[Province]],'02_Lookup_Tables'!$D$2:$E$10,2, FALSE)</f>
        <v>Central Region</v>
      </c>
      <c r="U6269" t="str" cm="1">
        <f t="array" ref="U6269">_xlfn.IFS(CleanedData[[#This Row],[Purchase Amount]]&lt;500,"Low",
CleanedData[[#This Row],[Purchase Amount]]&lt;5000,"Medium",
TRUE,"High")</f>
        <v>High</v>
      </c>
      <c r="V6269" t="str">
        <f>TEXT(CleanedData[[#This Row],[Date]],"mmmm")</f>
        <v>July</v>
      </c>
      <c r="W6269" t="str">
        <f>"Q"&amp;ROUNDUP(MONTH(CleanedData[[#This Row],[Date]])/3,0)</f>
        <v>Q3</v>
      </c>
      <c r="X6269" t="str">
        <f>IF(CleanedData[[#This Row],[Purchase Amount]]&gt;=5000,"Yes","No")</f>
        <v>Yes</v>
      </c>
      <c r="Y6269">
        <f>IF(CleanedData[[#This Row],[Recommend]]="Yes",1,0)</f>
        <v>0</v>
      </c>
      <c r="Z6269" s="6">
        <f>CleanedData[[#This Row],[Purchase Amount]]*0.15</f>
        <v>3735.7289999999998</v>
      </c>
      <c r="AA6269" s="6">
        <f>CleanedData[[#This Row],[Purchase Amount]]*1.15</f>
        <v>28640.589</v>
      </c>
    </row>
    <row r="6270" spans="1:27" x14ac:dyDescent="0.3">
      <c r="A6270">
        <v>7599</v>
      </c>
      <c r="B6270" t="s">
        <v>6495</v>
      </c>
      <c r="C6270" s="1">
        <v>45441</v>
      </c>
      <c r="D6270">
        <v>76</v>
      </c>
      <c r="E6270" t="s">
        <v>52</v>
      </c>
      <c r="F6270" t="s">
        <v>125</v>
      </c>
      <c r="G6270" t="s">
        <v>179</v>
      </c>
      <c r="H6270">
        <v>1</v>
      </c>
      <c r="I6270" t="s">
        <v>42</v>
      </c>
      <c r="J6270" t="s">
        <v>69</v>
      </c>
      <c r="K6270" t="s">
        <v>44</v>
      </c>
      <c r="L6270" t="s">
        <v>45</v>
      </c>
      <c r="M6270" t="s">
        <v>140</v>
      </c>
      <c r="N6270" t="s">
        <v>80</v>
      </c>
      <c r="O6270" t="s">
        <v>148</v>
      </c>
      <c r="P6270" t="s">
        <v>70</v>
      </c>
      <c r="Q6270" t="s">
        <v>97</v>
      </c>
      <c r="R6270" s="6">
        <f>_xlfn.XLOOKUP(CleanedData[[#This Row],[Product]],'02_Lookup_Tables'!$A$2:$A$126,'02_Lookup_Tables'!$B$2:$B$126)</f>
        <v>54.82</v>
      </c>
      <c r="S6270" t="str">
        <f>VLOOKUP(CleanedData[[#This Row],[Product]],'02_Lookup_Tables'!$H$2:$I$126,2,FALSE)</f>
        <v>Food</v>
      </c>
      <c r="T6270" t="str">
        <f>VLOOKUP(CleanedData[[#This Row],[Province]],'02_Lookup_Tables'!$D$2:$E$10,2, FALSE)</f>
        <v>Western Region</v>
      </c>
      <c r="U6270" t="str" cm="1">
        <f t="array" ref="U6270">_xlfn.IFS(CleanedData[[#This Row],[Purchase Amount]]&lt;500,"Low",
CleanedData[[#This Row],[Purchase Amount]]&lt;5000,"Medium",
TRUE,"High")</f>
        <v>Low</v>
      </c>
      <c r="V6270" t="str">
        <f>TEXT(CleanedData[[#This Row],[Date]],"mmmm")</f>
        <v>May</v>
      </c>
      <c r="W6270" t="str">
        <f>"Q"&amp;ROUNDUP(MONTH(CleanedData[[#This Row],[Date]])/3,0)</f>
        <v>Q2</v>
      </c>
      <c r="X6270" t="str">
        <f>IF(CleanedData[[#This Row],[Purchase Amount]]&gt;=5000,"Yes","No")</f>
        <v>No</v>
      </c>
      <c r="Y6270">
        <f>IF(CleanedData[[#This Row],[Recommend]]="Yes",1,0)</f>
        <v>0</v>
      </c>
      <c r="Z6270" s="6">
        <f>CleanedData[[#This Row],[Purchase Amount]]*0.15</f>
        <v>8.222999999999999</v>
      </c>
      <c r="AA6270" s="6">
        <f>CleanedData[[#This Row],[Purchase Amount]]*1.15</f>
        <v>63.042999999999992</v>
      </c>
    </row>
    <row r="6271" spans="1:27" x14ac:dyDescent="0.3">
      <c r="A6271">
        <v>7601</v>
      </c>
      <c r="B6271" t="s">
        <v>6496</v>
      </c>
      <c r="C6271" s="1">
        <v>45373</v>
      </c>
      <c r="D6271">
        <v>54</v>
      </c>
      <c r="E6271" t="s">
        <v>52</v>
      </c>
      <c r="F6271" t="s">
        <v>83</v>
      </c>
      <c r="G6271" t="s">
        <v>950</v>
      </c>
      <c r="H6271">
        <v>3</v>
      </c>
      <c r="I6271" t="s">
        <v>42</v>
      </c>
      <c r="J6271" t="s">
        <v>43</v>
      </c>
      <c r="K6271" t="s">
        <v>55</v>
      </c>
      <c r="L6271" t="s">
        <v>42</v>
      </c>
      <c r="M6271" t="s">
        <v>140</v>
      </c>
      <c r="N6271" t="s">
        <v>48</v>
      </c>
      <c r="O6271" t="s">
        <v>148</v>
      </c>
      <c r="P6271" t="s">
        <v>49</v>
      </c>
      <c r="Q6271" t="s">
        <v>93</v>
      </c>
      <c r="R6271" s="6">
        <f>_xlfn.XLOOKUP(CleanedData[[#This Row],[Product]],'02_Lookup_Tables'!$A$2:$A$126,'02_Lookup_Tables'!$B$2:$B$126)</f>
        <v>85.25</v>
      </c>
      <c r="S6271" t="str">
        <f>VLOOKUP(CleanedData[[#This Row],[Product]],'02_Lookup_Tables'!$H$2:$I$126,2,FALSE)</f>
        <v>Beauty &amp; Personal Care</v>
      </c>
      <c r="T6271" t="str">
        <f>VLOOKUP(CleanedData[[#This Row],[Province]],'02_Lookup_Tables'!$D$2:$E$10,2, FALSE)</f>
        <v>Western Region</v>
      </c>
      <c r="U6271" t="str" cm="1">
        <f t="array" ref="U6271">_xlfn.IFS(CleanedData[[#This Row],[Purchase Amount]]&lt;500,"Low",
CleanedData[[#This Row],[Purchase Amount]]&lt;5000,"Medium",
TRUE,"High")</f>
        <v>Low</v>
      </c>
      <c r="V6271" t="str">
        <f>TEXT(CleanedData[[#This Row],[Date]],"mmmm")</f>
        <v>March</v>
      </c>
      <c r="W6271" t="str">
        <f>"Q"&amp;ROUNDUP(MONTH(CleanedData[[#This Row],[Date]])/3,0)</f>
        <v>Q1</v>
      </c>
      <c r="X6271" t="str">
        <f>IF(CleanedData[[#This Row],[Purchase Amount]]&gt;=5000,"Yes","No")</f>
        <v>No</v>
      </c>
      <c r="Y6271">
        <f>IF(CleanedData[[#This Row],[Recommend]]="Yes",1,0)</f>
        <v>0</v>
      </c>
      <c r="Z6271" s="6">
        <f>CleanedData[[#This Row],[Purchase Amount]]*0.15</f>
        <v>12.7875</v>
      </c>
      <c r="AA6271" s="6">
        <f>CleanedData[[#This Row],[Purchase Amount]]*1.15</f>
        <v>98.037499999999994</v>
      </c>
    </row>
    <row r="6272" spans="1:27" x14ac:dyDescent="0.3">
      <c r="A6272">
        <v>7602</v>
      </c>
      <c r="B6272" t="s">
        <v>6497</v>
      </c>
      <c r="C6272" s="1">
        <v>45317</v>
      </c>
      <c r="D6272">
        <v>46</v>
      </c>
      <c r="E6272" t="s">
        <v>52</v>
      </c>
      <c r="F6272" t="s">
        <v>68</v>
      </c>
      <c r="G6272" t="s">
        <v>519</v>
      </c>
      <c r="H6272">
        <v>5</v>
      </c>
      <c r="I6272" t="s">
        <v>42</v>
      </c>
      <c r="J6272" t="s">
        <v>74</v>
      </c>
      <c r="K6272" t="s">
        <v>64</v>
      </c>
      <c r="L6272" t="s">
        <v>42</v>
      </c>
      <c r="M6272" t="s">
        <v>165</v>
      </c>
      <c r="N6272" t="s">
        <v>57</v>
      </c>
      <c r="O6272" t="s">
        <v>89</v>
      </c>
      <c r="P6272" t="s">
        <v>70</v>
      </c>
      <c r="Q6272" t="s">
        <v>93</v>
      </c>
      <c r="R6272" s="6">
        <f>_xlfn.XLOOKUP(CleanedData[[#This Row],[Product]],'02_Lookup_Tables'!$A$2:$A$126,'02_Lookup_Tables'!$B$2:$B$126)</f>
        <v>338.79</v>
      </c>
      <c r="S6272" t="str">
        <f>VLOOKUP(CleanedData[[#This Row],[Product]],'02_Lookup_Tables'!$H$2:$I$126,2,FALSE)</f>
        <v>Accessories</v>
      </c>
      <c r="T6272" t="str">
        <f>VLOOKUP(CleanedData[[#This Row],[Province]],'02_Lookup_Tables'!$D$2:$E$10,2, FALSE)</f>
        <v>Northern Region</v>
      </c>
      <c r="U6272" t="str" cm="1">
        <f t="array" ref="U6272">_xlfn.IFS(CleanedData[[#This Row],[Purchase Amount]]&lt;500,"Low",
CleanedData[[#This Row],[Purchase Amount]]&lt;5000,"Medium",
TRUE,"High")</f>
        <v>Low</v>
      </c>
      <c r="V6272" t="str">
        <f>TEXT(CleanedData[[#This Row],[Date]],"mmmm")</f>
        <v>January</v>
      </c>
      <c r="W6272" t="str">
        <f>"Q"&amp;ROUNDUP(MONTH(CleanedData[[#This Row],[Date]])/3,0)</f>
        <v>Q1</v>
      </c>
      <c r="X6272" t="str">
        <f>IF(CleanedData[[#This Row],[Purchase Amount]]&gt;=5000,"Yes","No")</f>
        <v>No</v>
      </c>
      <c r="Y6272">
        <f>IF(CleanedData[[#This Row],[Recommend]]="Yes",1,0)</f>
        <v>0</v>
      </c>
      <c r="Z6272" s="6">
        <f>CleanedData[[#This Row],[Purchase Amount]]*0.15</f>
        <v>50.8185</v>
      </c>
      <c r="AA6272" s="6">
        <f>CleanedData[[#This Row],[Purchase Amount]]*1.15</f>
        <v>389.60849999999999</v>
      </c>
    </row>
    <row r="6273" spans="1:27" x14ac:dyDescent="0.3">
      <c r="A6273">
        <v>7604</v>
      </c>
      <c r="B6273" t="s">
        <v>6498</v>
      </c>
      <c r="C6273" s="1">
        <v>45839</v>
      </c>
      <c r="D6273">
        <v>57</v>
      </c>
      <c r="E6273" t="s">
        <v>52</v>
      </c>
      <c r="F6273" t="s">
        <v>61</v>
      </c>
      <c r="G6273" t="s">
        <v>203</v>
      </c>
      <c r="H6273">
        <v>1</v>
      </c>
      <c r="I6273" t="s">
        <v>45</v>
      </c>
      <c r="J6273" t="s">
        <v>43</v>
      </c>
      <c r="K6273" t="s">
        <v>44</v>
      </c>
      <c r="L6273" t="s">
        <v>42</v>
      </c>
      <c r="M6273" t="s">
        <v>175</v>
      </c>
      <c r="N6273" t="s">
        <v>80</v>
      </c>
      <c r="O6273" t="s">
        <v>89</v>
      </c>
      <c r="P6273" t="s">
        <v>49</v>
      </c>
      <c r="Q6273" t="s">
        <v>50</v>
      </c>
      <c r="R6273" s="6">
        <f>_xlfn.XLOOKUP(CleanedData[[#This Row],[Product]],'02_Lookup_Tables'!$A$2:$A$126,'02_Lookup_Tables'!$B$2:$B$126)</f>
        <v>2849.09</v>
      </c>
      <c r="S6273" t="str">
        <f>VLOOKUP(CleanedData[[#This Row],[Product]],'02_Lookup_Tables'!$H$2:$I$126,2,FALSE)</f>
        <v>Home &amp; Living</v>
      </c>
      <c r="T6273" t="str">
        <f>VLOOKUP(CleanedData[[#This Row],[Province]],'02_Lookup_Tables'!$D$2:$E$10,2, FALSE)</f>
        <v>Southern Region</v>
      </c>
      <c r="U6273" t="str" cm="1">
        <f t="array" ref="U6273">_xlfn.IFS(CleanedData[[#This Row],[Purchase Amount]]&lt;500,"Low",
CleanedData[[#This Row],[Purchase Amount]]&lt;5000,"Medium",
TRUE,"High")</f>
        <v>Medium</v>
      </c>
      <c r="V6273" t="str">
        <f>TEXT(CleanedData[[#This Row],[Date]],"mmmm")</f>
        <v>July</v>
      </c>
      <c r="W6273" t="str">
        <f>"Q"&amp;ROUNDUP(MONTH(CleanedData[[#This Row],[Date]])/3,0)</f>
        <v>Q3</v>
      </c>
      <c r="X6273" t="str">
        <f>IF(CleanedData[[#This Row],[Purchase Amount]]&gt;=5000,"Yes","No")</f>
        <v>No</v>
      </c>
      <c r="Y6273">
        <f>IF(CleanedData[[#This Row],[Recommend]]="Yes",1,0)</f>
        <v>1</v>
      </c>
      <c r="Z6273" s="6">
        <f>CleanedData[[#This Row],[Purchase Amount]]*0.15</f>
        <v>427.36349999999999</v>
      </c>
      <c r="AA6273" s="6">
        <f>CleanedData[[#This Row],[Purchase Amount]]*1.15</f>
        <v>3276.4535000000001</v>
      </c>
    </row>
    <row r="6274" spans="1:27" x14ac:dyDescent="0.3">
      <c r="A6274">
        <v>7607</v>
      </c>
      <c r="B6274" t="s">
        <v>6499</v>
      </c>
      <c r="C6274" s="1">
        <v>45411</v>
      </c>
      <c r="D6274">
        <v>46</v>
      </c>
      <c r="E6274" t="s">
        <v>39</v>
      </c>
      <c r="F6274" t="s">
        <v>40</v>
      </c>
      <c r="G6274" t="s">
        <v>266</v>
      </c>
      <c r="H6274">
        <v>4</v>
      </c>
      <c r="I6274" t="s">
        <v>45</v>
      </c>
      <c r="J6274" t="s">
        <v>54</v>
      </c>
      <c r="K6274" t="s">
        <v>64</v>
      </c>
      <c r="L6274" t="s">
        <v>45</v>
      </c>
      <c r="N6274" t="s">
        <v>96</v>
      </c>
      <c r="O6274" t="s">
        <v>134</v>
      </c>
      <c r="P6274" t="s">
        <v>8646</v>
      </c>
      <c r="Q6274" t="s">
        <v>93</v>
      </c>
      <c r="R6274" s="6">
        <f>_xlfn.XLOOKUP(CleanedData[[#This Row],[Product]],'02_Lookup_Tables'!$A$2:$A$126,'02_Lookup_Tables'!$B$2:$B$126)</f>
        <v>2951.61</v>
      </c>
      <c r="S6274" t="str">
        <f>VLOOKUP(CleanedData[[#This Row],[Product]],'02_Lookup_Tables'!$H$2:$I$126,2,FALSE)</f>
        <v>Beauty &amp; Personal Care</v>
      </c>
      <c r="T6274" t="str">
        <f>VLOOKUP(CleanedData[[#This Row],[Province]],'02_Lookup_Tables'!$D$2:$E$10,2, FALSE)</f>
        <v>Northern Region</v>
      </c>
      <c r="U6274" t="str" cm="1">
        <f t="array" ref="U6274">_xlfn.IFS(CleanedData[[#This Row],[Purchase Amount]]&lt;500,"Low",
CleanedData[[#This Row],[Purchase Amount]]&lt;5000,"Medium",
TRUE,"High")</f>
        <v>Medium</v>
      </c>
      <c r="V6274" t="str">
        <f>TEXT(CleanedData[[#This Row],[Date]],"mmmm")</f>
        <v>April</v>
      </c>
      <c r="W6274" t="str">
        <f>"Q"&amp;ROUNDUP(MONTH(CleanedData[[#This Row],[Date]])/3,0)</f>
        <v>Q2</v>
      </c>
      <c r="X6274" t="str">
        <f>IF(CleanedData[[#This Row],[Purchase Amount]]&gt;=5000,"Yes","No")</f>
        <v>No</v>
      </c>
      <c r="Y6274">
        <f>IF(CleanedData[[#This Row],[Recommend]]="Yes",1,0)</f>
        <v>1</v>
      </c>
      <c r="Z6274" s="6">
        <f>CleanedData[[#This Row],[Purchase Amount]]*0.15</f>
        <v>442.74150000000003</v>
      </c>
      <c r="AA6274" s="6">
        <f>CleanedData[[#This Row],[Purchase Amount]]*1.15</f>
        <v>3394.3514999999998</v>
      </c>
    </row>
    <row r="6275" spans="1:27" x14ac:dyDescent="0.3">
      <c r="A6275">
        <v>7608</v>
      </c>
      <c r="B6275" t="s">
        <v>6500</v>
      </c>
      <c r="C6275" s="1">
        <v>45716</v>
      </c>
      <c r="D6275">
        <v>42</v>
      </c>
      <c r="E6275" t="s">
        <v>39</v>
      </c>
      <c r="F6275" t="s">
        <v>125</v>
      </c>
      <c r="G6275" t="s">
        <v>120</v>
      </c>
      <c r="H6275">
        <v>3</v>
      </c>
      <c r="I6275" t="s">
        <v>45</v>
      </c>
      <c r="J6275" t="s">
        <v>69</v>
      </c>
      <c r="K6275" t="s">
        <v>55</v>
      </c>
      <c r="L6275" t="s">
        <v>45</v>
      </c>
      <c r="M6275" t="s">
        <v>123</v>
      </c>
      <c r="N6275" t="s">
        <v>48</v>
      </c>
      <c r="O6275" t="s">
        <v>89</v>
      </c>
      <c r="P6275" t="s">
        <v>49</v>
      </c>
      <c r="Q6275" t="s">
        <v>81</v>
      </c>
      <c r="R6275" s="6">
        <f>_xlfn.XLOOKUP(CleanedData[[#This Row],[Product]],'02_Lookup_Tables'!$A$2:$A$126,'02_Lookup_Tables'!$B$2:$B$126)</f>
        <v>471.63</v>
      </c>
      <c r="S6275" t="str">
        <f>VLOOKUP(CleanedData[[#This Row],[Product]],'02_Lookup_Tables'!$H$2:$I$126,2,FALSE)</f>
        <v>Beauty &amp; Personal Care</v>
      </c>
      <c r="T6275" t="str">
        <f>VLOOKUP(CleanedData[[#This Row],[Province]],'02_Lookup_Tables'!$D$2:$E$10,2, FALSE)</f>
        <v>Western Region</v>
      </c>
      <c r="U6275" t="str" cm="1">
        <f t="array" ref="U6275">_xlfn.IFS(CleanedData[[#This Row],[Purchase Amount]]&lt;500,"Low",
CleanedData[[#This Row],[Purchase Amount]]&lt;5000,"Medium",
TRUE,"High")</f>
        <v>Low</v>
      </c>
      <c r="V6275" t="str">
        <f>TEXT(CleanedData[[#This Row],[Date]],"mmmm")</f>
        <v>February</v>
      </c>
      <c r="W6275" t="str">
        <f>"Q"&amp;ROUNDUP(MONTH(CleanedData[[#This Row],[Date]])/3,0)</f>
        <v>Q1</v>
      </c>
      <c r="X6275" t="str">
        <f>IF(CleanedData[[#This Row],[Purchase Amount]]&gt;=5000,"Yes","No")</f>
        <v>No</v>
      </c>
      <c r="Y6275">
        <f>IF(CleanedData[[#This Row],[Recommend]]="Yes",1,0)</f>
        <v>1</v>
      </c>
      <c r="Z6275" s="6">
        <f>CleanedData[[#This Row],[Purchase Amount]]*0.15</f>
        <v>70.744500000000002</v>
      </c>
      <c r="AA6275" s="6">
        <f>CleanedData[[#This Row],[Purchase Amount]]*1.15</f>
        <v>542.3744999999999</v>
      </c>
    </row>
    <row r="6276" spans="1:27" x14ac:dyDescent="0.3">
      <c r="A6276">
        <v>7612</v>
      </c>
      <c r="B6276" t="s">
        <v>6501</v>
      </c>
      <c r="C6276" s="1">
        <v>45891</v>
      </c>
      <c r="D6276">
        <v>48</v>
      </c>
      <c r="E6276" t="s">
        <v>52</v>
      </c>
      <c r="F6276" t="s">
        <v>83</v>
      </c>
      <c r="G6276" t="s">
        <v>311</v>
      </c>
      <c r="H6276">
        <v>2</v>
      </c>
      <c r="I6276" t="s">
        <v>45</v>
      </c>
      <c r="J6276" t="s">
        <v>74</v>
      </c>
      <c r="K6276" t="s">
        <v>64</v>
      </c>
      <c r="L6276" t="s">
        <v>42</v>
      </c>
      <c r="M6276" t="s">
        <v>196</v>
      </c>
      <c r="N6276" t="s">
        <v>47</v>
      </c>
      <c r="O6276" t="s">
        <v>89</v>
      </c>
      <c r="P6276" t="s">
        <v>49</v>
      </c>
      <c r="Q6276" t="s">
        <v>93</v>
      </c>
      <c r="R6276" s="6">
        <f>_xlfn.XLOOKUP(CleanedData[[#This Row],[Product]],'02_Lookup_Tables'!$A$2:$A$126,'02_Lookup_Tables'!$B$2:$B$126)</f>
        <v>954.6</v>
      </c>
      <c r="S6276" t="str">
        <f>VLOOKUP(CleanedData[[#This Row],[Product]],'02_Lookup_Tables'!$H$2:$I$126,2,FALSE)</f>
        <v>Apparel</v>
      </c>
      <c r="T6276" t="str">
        <f>VLOOKUP(CleanedData[[#This Row],[Province]],'02_Lookup_Tables'!$D$2:$E$10,2, FALSE)</f>
        <v>Western Region</v>
      </c>
      <c r="U6276" t="str" cm="1">
        <f t="array" ref="U6276">_xlfn.IFS(CleanedData[[#This Row],[Purchase Amount]]&lt;500,"Low",
CleanedData[[#This Row],[Purchase Amount]]&lt;5000,"Medium",
TRUE,"High")</f>
        <v>Medium</v>
      </c>
      <c r="V6276" t="str">
        <f>TEXT(CleanedData[[#This Row],[Date]],"mmmm")</f>
        <v>August</v>
      </c>
      <c r="W6276" t="str">
        <f>"Q"&amp;ROUNDUP(MONTH(CleanedData[[#This Row],[Date]])/3,0)</f>
        <v>Q3</v>
      </c>
      <c r="X6276" t="str">
        <f>IF(CleanedData[[#This Row],[Purchase Amount]]&gt;=5000,"Yes","No")</f>
        <v>No</v>
      </c>
      <c r="Y6276">
        <f>IF(CleanedData[[#This Row],[Recommend]]="Yes",1,0)</f>
        <v>1</v>
      </c>
      <c r="Z6276" s="6">
        <f>CleanedData[[#This Row],[Purchase Amount]]*0.15</f>
        <v>143.19</v>
      </c>
      <c r="AA6276" s="6">
        <f>CleanedData[[#This Row],[Purchase Amount]]*1.15</f>
        <v>1097.79</v>
      </c>
    </row>
    <row r="6277" spans="1:27" x14ac:dyDescent="0.3">
      <c r="A6277">
        <v>7614</v>
      </c>
      <c r="B6277" t="s">
        <v>6502</v>
      </c>
      <c r="C6277" s="1">
        <v>45425</v>
      </c>
      <c r="D6277">
        <v>24</v>
      </c>
      <c r="E6277" t="s">
        <v>52</v>
      </c>
      <c r="F6277" t="s">
        <v>125</v>
      </c>
      <c r="G6277" t="s">
        <v>1139</v>
      </c>
      <c r="H6277">
        <v>5</v>
      </c>
      <c r="I6277" t="s">
        <v>45</v>
      </c>
      <c r="J6277" t="s">
        <v>43</v>
      </c>
      <c r="K6277" t="s">
        <v>44</v>
      </c>
      <c r="L6277" t="s">
        <v>42</v>
      </c>
      <c r="M6277" t="s">
        <v>190</v>
      </c>
      <c r="N6277" t="s">
        <v>57</v>
      </c>
      <c r="O6277" t="s">
        <v>89</v>
      </c>
      <c r="P6277" t="s">
        <v>70</v>
      </c>
      <c r="Q6277" t="s">
        <v>66</v>
      </c>
      <c r="R6277" s="6">
        <f>_xlfn.XLOOKUP(CleanedData[[#This Row],[Product]],'02_Lookup_Tables'!$A$2:$A$126,'02_Lookup_Tables'!$B$2:$B$126)</f>
        <v>2977.47</v>
      </c>
      <c r="S6277" t="str">
        <f>VLOOKUP(CleanedData[[#This Row],[Product]],'02_Lookup_Tables'!$H$2:$I$126,2,FALSE)</f>
        <v>Home &amp; Living</v>
      </c>
      <c r="T6277" t="str">
        <f>VLOOKUP(CleanedData[[#This Row],[Province]],'02_Lookup_Tables'!$D$2:$E$10,2, FALSE)</f>
        <v>Western Region</v>
      </c>
      <c r="U6277" t="str" cm="1">
        <f t="array" ref="U6277">_xlfn.IFS(CleanedData[[#This Row],[Purchase Amount]]&lt;500,"Low",
CleanedData[[#This Row],[Purchase Amount]]&lt;5000,"Medium",
TRUE,"High")</f>
        <v>Medium</v>
      </c>
      <c r="V6277" t="str">
        <f>TEXT(CleanedData[[#This Row],[Date]],"mmmm")</f>
        <v>May</v>
      </c>
      <c r="W6277" t="str">
        <f>"Q"&amp;ROUNDUP(MONTH(CleanedData[[#This Row],[Date]])/3,0)</f>
        <v>Q2</v>
      </c>
      <c r="X6277" t="str">
        <f>IF(CleanedData[[#This Row],[Purchase Amount]]&gt;=5000,"Yes","No")</f>
        <v>No</v>
      </c>
      <c r="Y6277">
        <f>IF(CleanedData[[#This Row],[Recommend]]="Yes",1,0)</f>
        <v>1</v>
      </c>
      <c r="Z6277" s="6">
        <f>CleanedData[[#This Row],[Purchase Amount]]*0.15</f>
        <v>446.62049999999994</v>
      </c>
      <c r="AA6277" s="6">
        <f>CleanedData[[#This Row],[Purchase Amount]]*1.15</f>
        <v>3424.0904999999993</v>
      </c>
    </row>
    <row r="6278" spans="1:27" x14ac:dyDescent="0.3">
      <c r="A6278">
        <v>7615</v>
      </c>
      <c r="B6278" t="s">
        <v>6503</v>
      </c>
      <c r="C6278" s="1">
        <v>45794</v>
      </c>
      <c r="D6278">
        <v>70</v>
      </c>
      <c r="E6278" t="s">
        <v>39</v>
      </c>
      <c r="F6278" t="s">
        <v>61</v>
      </c>
      <c r="G6278" t="s">
        <v>207</v>
      </c>
      <c r="H6278">
        <v>1</v>
      </c>
      <c r="I6278" t="s">
        <v>42</v>
      </c>
      <c r="J6278" t="s">
        <v>74</v>
      </c>
      <c r="K6278" t="s">
        <v>64</v>
      </c>
      <c r="L6278" t="s">
        <v>45</v>
      </c>
      <c r="M6278" t="s">
        <v>147</v>
      </c>
      <c r="N6278" t="s">
        <v>80</v>
      </c>
      <c r="O6278" t="s">
        <v>148</v>
      </c>
      <c r="P6278" t="s">
        <v>70</v>
      </c>
      <c r="Q6278" t="s">
        <v>97</v>
      </c>
      <c r="R6278" s="6">
        <f>_xlfn.XLOOKUP(CleanedData[[#This Row],[Product]],'02_Lookup_Tables'!$A$2:$A$126,'02_Lookup_Tables'!$B$2:$B$126)</f>
        <v>3755.73</v>
      </c>
      <c r="S6278" t="str">
        <f>VLOOKUP(CleanedData[[#This Row],[Product]],'02_Lookup_Tables'!$H$2:$I$126,2,FALSE)</f>
        <v>Sports &amp; Outdoors</v>
      </c>
      <c r="T6278" t="str">
        <f>VLOOKUP(CleanedData[[#This Row],[Province]],'02_Lookup_Tables'!$D$2:$E$10,2, FALSE)</f>
        <v>Southern Region</v>
      </c>
      <c r="U6278" t="str" cm="1">
        <f t="array" ref="U6278">_xlfn.IFS(CleanedData[[#This Row],[Purchase Amount]]&lt;500,"Low",
CleanedData[[#This Row],[Purchase Amount]]&lt;5000,"Medium",
TRUE,"High")</f>
        <v>Medium</v>
      </c>
      <c r="V6278" t="str">
        <f>TEXT(CleanedData[[#This Row],[Date]],"mmmm")</f>
        <v>May</v>
      </c>
      <c r="W6278" t="str">
        <f>"Q"&amp;ROUNDUP(MONTH(CleanedData[[#This Row],[Date]])/3,0)</f>
        <v>Q2</v>
      </c>
      <c r="X6278" t="str">
        <f>IF(CleanedData[[#This Row],[Purchase Amount]]&gt;=5000,"Yes","No")</f>
        <v>No</v>
      </c>
      <c r="Y6278">
        <f>IF(CleanedData[[#This Row],[Recommend]]="Yes",1,0)</f>
        <v>0</v>
      </c>
      <c r="Z6278" s="6">
        <f>CleanedData[[#This Row],[Purchase Amount]]*0.15</f>
        <v>563.35950000000003</v>
      </c>
      <c r="AA6278" s="6">
        <f>CleanedData[[#This Row],[Purchase Amount]]*1.15</f>
        <v>4319.0895</v>
      </c>
    </row>
    <row r="6279" spans="1:27" x14ac:dyDescent="0.3">
      <c r="A6279">
        <v>7617</v>
      </c>
      <c r="B6279" t="s">
        <v>6504</v>
      </c>
      <c r="C6279" s="1">
        <v>45881</v>
      </c>
      <c r="D6279">
        <v>62</v>
      </c>
      <c r="E6279" t="s">
        <v>52</v>
      </c>
      <c r="F6279" t="s">
        <v>108</v>
      </c>
      <c r="G6279" t="s">
        <v>323</v>
      </c>
      <c r="H6279">
        <v>1</v>
      </c>
      <c r="I6279" t="s">
        <v>42</v>
      </c>
      <c r="J6279" t="s">
        <v>54</v>
      </c>
      <c r="K6279" t="s">
        <v>44</v>
      </c>
      <c r="L6279" t="s">
        <v>45</v>
      </c>
      <c r="M6279" t="s">
        <v>151</v>
      </c>
      <c r="N6279" t="s">
        <v>80</v>
      </c>
      <c r="O6279" t="s">
        <v>89</v>
      </c>
      <c r="P6279" t="s">
        <v>49</v>
      </c>
      <c r="Q6279" t="s">
        <v>50</v>
      </c>
      <c r="R6279" s="6">
        <f>_xlfn.XLOOKUP(CleanedData[[#This Row],[Product]],'02_Lookup_Tables'!$A$2:$A$126,'02_Lookup_Tables'!$B$2:$B$126)</f>
        <v>463.48</v>
      </c>
      <c r="S6279" t="str">
        <f>VLOOKUP(CleanedData[[#This Row],[Product]],'02_Lookup_Tables'!$H$2:$I$126,2,FALSE)</f>
        <v>Electronics</v>
      </c>
      <c r="T6279" t="str">
        <f>VLOOKUP(CleanedData[[#This Row],[Province]],'02_Lookup_Tables'!$D$2:$E$10,2, FALSE)</f>
        <v>Gauteng Region</v>
      </c>
      <c r="U6279" t="str" cm="1">
        <f t="array" ref="U6279">_xlfn.IFS(CleanedData[[#This Row],[Purchase Amount]]&lt;500,"Low",
CleanedData[[#This Row],[Purchase Amount]]&lt;5000,"Medium",
TRUE,"High")</f>
        <v>Low</v>
      </c>
      <c r="V6279" t="str">
        <f>TEXT(CleanedData[[#This Row],[Date]],"mmmm")</f>
        <v>August</v>
      </c>
      <c r="W6279" t="str">
        <f>"Q"&amp;ROUNDUP(MONTH(CleanedData[[#This Row],[Date]])/3,0)</f>
        <v>Q3</v>
      </c>
      <c r="X6279" t="str">
        <f>IF(CleanedData[[#This Row],[Purchase Amount]]&gt;=5000,"Yes","No")</f>
        <v>No</v>
      </c>
      <c r="Y6279">
        <f>IF(CleanedData[[#This Row],[Recommend]]="Yes",1,0)</f>
        <v>0</v>
      </c>
      <c r="Z6279" s="6">
        <f>CleanedData[[#This Row],[Purchase Amount]]*0.15</f>
        <v>69.522000000000006</v>
      </c>
      <c r="AA6279" s="6">
        <f>CleanedData[[#This Row],[Purchase Amount]]*1.15</f>
        <v>533.00199999999995</v>
      </c>
    </row>
    <row r="6280" spans="1:27" x14ac:dyDescent="0.3">
      <c r="A6280">
        <v>7619</v>
      </c>
      <c r="B6280" t="s">
        <v>6505</v>
      </c>
      <c r="C6280" s="1">
        <v>45618</v>
      </c>
      <c r="D6280">
        <v>29</v>
      </c>
      <c r="E6280" t="s">
        <v>60</v>
      </c>
      <c r="F6280" t="s">
        <v>61</v>
      </c>
      <c r="G6280" t="s">
        <v>307</v>
      </c>
      <c r="H6280">
        <v>3</v>
      </c>
      <c r="I6280" t="s">
        <v>42</v>
      </c>
      <c r="J6280" t="s">
        <v>54</v>
      </c>
      <c r="K6280" t="s">
        <v>55</v>
      </c>
      <c r="L6280" t="s">
        <v>42</v>
      </c>
      <c r="M6280" t="s">
        <v>140</v>
      </c>
      <c r="N6280" t="s">
        <v>48</v>
      </c>
      <c r="O6280" t="s">
        <v>148</v>
      </c>
      <c r="P6280" t="s">
        <v>49</v>
      </c>
      <c r="Q6280" t="s">
        <v>58</v>
      </c>
      <c r="R6280" s="6">
        <f>_xlfn.XLOOKUP(CleanedData[[#This Row],[Product]],'02_Lookup_Tables'!$A$2:$A$126,'02_Lookup_Tables'!$B$2:$B$126)</f>
        <v>824.74</v>
      </c>
      <c r="S6280" t="str">
        <f>VLOOKUP(CleanedData[[#This Row],[Product]],'02_Lookup_Tables'!$H$2:$I$126,2,FALSE)</f>
        <v>Apparel</v>
      </c>
      <c r="T6280" t="str">
        <f>VLOOKUP(CleanedData[[#This Row],[Province]],'02_Lookup_Tables'!$D$2:$E$10,2, FALSE)</f>
        <v>Southern Region</v>
      </c>
      <c r="U6280" t="str" cm="1">
        <f t="array" ref="U6280">_xlfn.IFS(CleanedData[[#This Row],[Purchase Amount]]&lt;500,"Low",
CleanedData[[#This Row],[Purchase Amount]]&lt;5000,"Medium",
TRUE,"High")</f>
        <v>Medium</v>
      </c>
      <c r="V6280" t="str">
        <f>TEXT(CleanedData[[#This Row],[Date]],"mmmm")</f>
        <v>November</v>
      </c>
      <c r="W6280" t="str">
        <f>"Q"&amp;ROUNDUP(MONTH(CleanedData[[#This Row],[Date]])/3,0)</f>
        <v>Q4</v>
      </c>
      <c r="X6280" t="str">
        <f>IF(CleanedData[[#This Row],[Purchase Amount]]&gt;=5000,"Yes","No")</f>
        <v>No</v>
      </c>
      <c r="Y6280">
        <f>IF(CleanedData[[#This Row],[Recommend]]="Yes",1,0)</f>
        <v>0</v>
      </c>
      <c r="Z6280" s="6">
        <f>CleanedData[[#This Row],[Purchase Amount]]*0.15</f>
        <v>123.711</v>
      </c>
      <c r="AA6280" s="6">
        <f>CleanedData[[#This Row],[Purchase Amount]]*1.15</f>
        <v>948.45099999999991</v>
      </c>
    </row>
    <row r="6281" spans="1:27" x14ac:dyDescent="0.3">
      <c r="A6281">
        <v>7620</v>
      </c>
      <c r="B6281" t="s">
        <v>6506</v>
      </c>
      <c r="C6281" s="1">
        <v>45720</v>
      </c>
      <c r="D6281">
        <v>72</v>
      </c>
      <c r="E6281" t="s">
        <v>39</v>
      </c>
      <c r="F6281" t="s">
        <v>83</v>
      </c>
      <c r="G6281" t="s">
        <v>146</v>
      </c>
      <c r="H6281">
        <v>2</v>
      </c>
      <c r="I6281" t="s">
        <v>45</v>
      </c>
      <c r="J6281" t="s">
        <v>54</v>
      </c>
      <c r="K6281" t="s">
        <v>55</v>
      </c>
      <c r="L6281" t="s">
        <v>45</v>
      </c>
      <c r="M6281" t="s">
        <v>175</v>
      </c>
      <c r="N6281" t="s">
        <v>47</v>
      </c>
      <c r="O6281" t="s">
        <v>89</v>
      </c>
      <c r="P6281" t="s">
        <v>49</v>
      </c>
      <c r="Q6281" t="s">
        <v>97</v>
      </c>
      <c r="R6281" s="6">
        <f>_xlfn.XLOOKUP(CleanedData[[#This Row],[Product]],'02_Lookup_Tables'!$A$2:$A$126,'02_Lookup_Tables'!$B$2:$B$126)</f>
        <v>27815.439999999999</v>
      </c>
      <c r="S6281" t="str">
        <f>VLOOKUP(CleanedData[[#This Row],[Product]],'02_Lookup_Tables'!$H$2:$I$126,2,FALSE)</f>
        <v>Electronics</v>
      </c>
      <c r="T6281" t="str">
        <f>VLOOKUP(CleanedData[[#This Row],[Province]],'02_Lookup_Tables'!$D$2:$E$10,2, FALSE)</f>
        <v>Western Region</v>
      </c>
      <c r="U6281" t="str" cm="1">
        <f t="array" ref="U6281">_xlfn.IFS(CleanedData[[#This Row],[Purchase Amount]]&lt;500,"Low",
CleanedData[[#This Row],[Purchase Amount]]&lt;5000,"Medium",
TRUE,"High")</f>
        <v>High</v>
      </c>
      <c r="V6281" t="str">
        <f>TEXT(CleanedData[[#This Row],[Date]],"mmmm")</f>
        <v>March</v>
      </c>
      <c r="W6281" t="str">
        <f>"Q"&amp;ROUNDUP(MONTH(CleanedData[[#This Row],[Date]])/3,0)</f>
        <v>Q1</v>
      </c>
      <c r="X6281" t="str">
        <f>IF(CleanedData[[#This Row],[Purchase Amount]]&gt;=5000,"Yes","No")</f>
        <v>Yes</v>
      </c>
      <c r="Y6281">
        <f>IF(CleanedData[[#This Row],[Recommend]]="Yes",1,0)</f>
        <v>1</v>
      </c>
      <c r="Z6281" s="6">
        <f>CleanedData[[#This Row],[Purchase Amount]]*0.15</f>
        <v>4172.3159999999998</v>
      </c>
      <c r="AA6281" s="6">
        <f>CleanedData[[#This Row],[Purchase Amount]]*1.15</f>
        <v>31987.755999999998</v>
      </c>
    </row>
    <row r="6282" spans="1:27" x14ac:dyDescent="0.3">
      <c r="A6282">
        <v>7621</v>
      </c>
      <c r="B6282" t="s">
        <v>6507</v>
      </c>
      <c r="C6282" s="1">
        <v>45579</v>
      </c>
      <c r="D6282">
        <v>70</v>
      </c>
      <c r="E6282" t="s">
        <v>52</v>
      </c>
      <c r="F6282" t="s">
        <v>61</v>
      </c>
      <c r="G6282" t="s">
        <v>179</v>
      </c>
      <c r="H6282">
        <v>3</v>
      </c>
      <c r="I6282" t="s">
        <v>42</v>
      </c>
      <c r="J6282" t="s">
        <v>74</v>
      </c>
      <c r="K6282" t="s">
        <v>64</v>
      </c>
      <c r="L6282" t="s">
        <v>42</v>
      </c>
      <c r="M6282" t="s">
        <v>75</v>
      </c>
      <c r="N6282" t="s">
        <v>48</v>
      </c>
      <c r="O6282" t="s">
        <v>89</v>
      </c>
      <c r="P6282" t="s">
        <v>49</v>
      </c>
      <c r="Q6282" t="s">
        <v>97</v>
      </c>
      <c r="R6282" s="6">
        <f>_xlfn.XLOOKUP(CleanedData[[#This Row],[Product]],'02_Lookup_Tables'!$A$2:$A$126,'02_Lookup_Tables'!$B$2:$B$126)</f>
        <v>54.82</v>
      </c>
      <c r="S6282" t="str">
        <f>VLOOKUP(CleanedData[[#This Row],[Product]],'02_Lookup_Tables'!$H$2:$I$126,2,FALSE)</f>
        <v>Food</v>
      </c>
      <c r="T6282" t="str">
        <f>VLOOKUP(CleanedData[[#This Row],[Province]],'02_Lookup_Tables'!$D$2:$E$10,2, FALSE)</f>
        <v>Southern Region</v>
      </c>
      <c r="U6282" t="str" cm="1">
        <f t="array" ref="U6282">_xlfn.IFS(CleanedData[[#This Row],[Purchase Amount]]&lt;500,"Low",
CleanedData[[#This Row],[Purchase Amount]]&lt;5000,"Medium",
TRUE,"High")</f>
        <v>Low</v>
      </c>
      <c r="V6282" t="str">
        <f>TEXT(CleanedData[[#This Row],[Date]],"mmmm")</f>
        <v>October</v>
      </c>
      <c r="W6282" t="str">
        <f>"Q"&amp;ROUNDUP(MONTH(CleanedData[[#This Row],[Date]])/3,0)</f>
        <v>Q4</v>
      </c>
      <c r="X6282" t="str">
        <f>IF(CleanedData[[#This Row],[Purchase Amount]]&gt;=5000,"Yes","No")</f>
        <v>No</v>
      </c>
      <c r="Y6282">
        <f>IF(CleanedData[[#This Row],[Recommend]]="Yes",1,0)</f>
        <v>0</v>
      </c>
      <c r="Z6282" s="6">
        <f>CleanedData[[#This Row],[Purchase Amount]]*0.15</f>
        <v>8.222999999999999</v>
      </c>
      <c r="AA6282" s="6">
        <f>CleanedData[[#This Row],[Purchase Amount]]*1.15</f>
        <v>63.042999999999992</v>
      </c>
    </row>
    <row r="6283" spans="1:27" x14ac:dyDescent="0.3">
      <c r="A6283">
        <v>7622</v>
      </c>
      <c r="B6283" t="s">
        <v>6508</v>
      </c>
      <c r="C6283" s="1">
        <v>45349</v>
      </c>
      <c r="E6283" t="s">
        <v>39</v>
      </c>
      <c r="F6283" t="s">
        <v>72</v>
      </c>
      <c r="G6283" t="s">
        <v>187</v>
      </c>
      <c r="H6283">
        <v>2</v>
      </c>
      <c r="I6283" t="s">
        <v>45</v>
      </c>
      <c r="J6283" t="s">
        <v>54</v>
      </c>
      <c r="K6283" t="s">
        <v>64</v>
      </c>
      <c r="L6283" t="s">
        <v>42</v>
      </c>
      <c r="M6283" t="s">
        <v>79</v>
      </c>
      <c r="N6283" t="s">
        <v>47</v>
      </c>
      <c r="O6283" t="s">
        <v>89</v>
      </c>
      <c r="P6283" t="s">
        <v>49</v>
      </c>
      <c r="Q6283" t="s">
        <v>166</v>
      </c>
      <c r="R6283" s="6">
        <f>_xlfn.XLOOKUP(CleanedData[[#This Row],[Product]],'02_Lookup_Tables'!$A$2:$A$126,'02_Lookup_Tables'!$B$2:$B$126)</f>
        <v>24904.86</v>
      </c>
      <c r="S6283" t="str">
        <f>VLOOKUP(CleanedData[[#This Row],[Product]],'02_Lookup_Tables'!$H$2:$I$126,2,FALSE)</f>
        <v>Electronics</v>
      </c>
      <c r="T6283" t="str">
        <f>VLOOKUP(CleanedData[[#This Row],[Province]],'02_Lookup_Tables'!$D$2:$E$10,2, FALSE)</f>
        <v>Central Region</v>
      </c>
      <c r="U6283" t="str" cm="1">
        <f t="array" ref="U6283">_xlfn.IFS(CleanedData[[#This Row],[Purchase Amount]]&lt;500,"Low",
CleanedData[[#This Row],[Purchase Amount]]&lt;5000,"Medium",
TRUE,"High")</f>
        <v>High</v>
      </c>
      <c r="V6283" t="str">
        <f>TEXT(CleanedData[[#This Row],[Date]],"mmmm")</f>
        <v>February</v>
      </c>
      <c r="W6283" t="str">
        <f>"Q"&amp;ROUNDUP(MONTH(CleanedData[[#This Row],[Date]])/3,0)</f>
        <v>Q1</v>
      </c>
      <c r="X6283" t="str">
        <f>IF(CleanedData[[#This Row],[Purchase Amount]]&gt;=5000,"Yes","No")</f>
        <v>Yes</v>
      </c>
      <c r="Y6283">
        <f>IF(CleanedData[[#This Row],[Recommend]]="Yes",1,0)</f>
        <v>1</v>
      </c>
      <c r="Z6283" s="6">
        <f>CleanedData[[#This Row],[Purchase Amount]]*0.15</f>
        <v>3735.7289999999998</v>
      </c>
      <c r="AA6283" s="6">
        <f>CleanedData[[#This Row],[Purchase Amount]]*1.15</f>
        <v>28640.589</v>
      </c>
    </row>
    <row r="6284" spans="1:27" x14ac:dyDescent="0.3">
      <c r="A6284">
        <v>7623</v>
      </c>
      <c r="B6284" t="s">
        <v>6509</v>
      </c>
      <c r="C6284" s="1">
        <v>45730</v>
      </c>
      <c r="D6284">
        <v>47</v>
      </c>
      <c r="E6284" t="s">
        <v>52</v>
      </c>
      <c r="F6284" t="s">
        <v>125</v>
      </c>
      <c r="G6284" t="s">
        <v>340</v>
      </c>
      <c r="H6284">
        <v>4</v>
      </c>
      <c r="I6284" t="s">
        <v>42</v>
      </c>
      <c r="J6284" t="s">
        <v>54</v>
      </c>
      <c r="K6284" t="s">
        <v>64</v>
      </c>
      <c r="L6284" t="s">
        <v>45</v>
      </c>
      <c r="M6284" t="s">
        <v>147</v>
      </c>
      <c r="N6284" t="s">
        <v>96</v>
      </c>
      <c r="O6284" t="s">
        <v>148</v>
      </c>
      <c r="P6284" t="s">
        <v>49</v>
      </c>
      <c r="Q6284" t="s">
        <v>93</v>
      </c>
      <c r="R6284" s="6">
        <f>_xlfn.XLOOKUP(CleanedData[[#This Row],[Product]],'02_Lookup_Tables'!$A$2:$A$126,'02_Lookup_Tables'!$B$2:$B$126)</f>
        <v>828.82</v>
      </c>
      <c r="S6284" t="str">
        <f>VLOOKUP(CleanedData[[#This Row],[Product]],'02_Lookup_Tables'!$H$2:$I$126,2,FALSE)</f>
        <v>Home Devices</v>
      </c>
      <c r="T6284" t="str">
        <f>VLOOKUP(CleanedData[[#This Row],[Province]],'02_Lookup_Tables'!$D$2:$E$10,2, FALSE)</f>
        <v>Western Region</v>
      </c>
      <c r="U6284" t="str" cm="1">
        <f t="array" ref="U6284">_xlfn.IFS(CleanedData[[#This Row],[Purchase Amount]]&lt;500,"Low",
CleanedData[[#This Row],[Purchase Amount]]&lt;5000,"Medium",
TRUE,"High")</f>
        <v>Medium</v>
      </c>
      <c r="V6284" t="str">
        <f>TEXT(CleanedData[[#This Row],[Date]],"mmmm")</f>
        <v>March</v>
      </c>
      <c r="W6284" t="str">
        <f>"Q"&amp;ROUNDUP(MONTH(CleanedData[[#This Row],[Date]])/3,0)</f>
        <v>Q1</v>
      </c>
      <c r="X6284" t="str">
        <f>IF(CleanedData[[#This Row],[Purchase Amount]]&gt;=5000,"Yes","No")</f>
        <v>No</v>
      </c>
      <c r="Y6284">
        <f>IF(CleanedData[[#This Row],[Recommend]]="Yes",1,0)</f>
        <v>0</v>
      </c>
      <c r="Z6284" s="6">
        <f>CleanedData[[#This Row],[Purchase Amount]]*0.15</f>
        <v>124.32300000000001</v>
      </c>
      <c r="AA6284" s="6">
        <f>CleanedData[[#This Row],[Purchase Amount]]*1.15</f>
        <v>953.14300000000003</v>
      </c>
    </row>
    <row r="6285" spans="1:27" x14ac:dyDescent="0.3">
      <c r="A6285">
        <v>7624</v>
      </c>
      <c r="B6285" t="s">
        <v>6510</v>
      </c>
      <c r="C6285" s="1">
        <v>45501</v>
      </c>
      <c r="D6285">
        <v>63</v>
      </c>
      <c r="E6285" t="s">
        <v>39</v>
      </c>
      <c r="F6285" t="s">
        <v>125</v>
      </c>
      <c r="G6285" t="s">
        <v>450</v>
      </c>
      <c r="H6285">
        <v>1</v>
      </c>
      <c r="I6285" t="s">
        <v>45</v>
      </c>
      <c r="J6285" t="s">
        <v>74</v>
      </c>
      <c r="K6285" t="s">
        <v>55</v>
      </c>
      <c r="L6285" t="s">
        <v>42</v>
      </c>
      <c r="M6285" t="s">
        <v>106</v>
      </c>
      <c r="N6285" t="s">
        <v>80</v>
      </c>
      <c r="O6285" t="s">
        <v>148</v>
      </c>
      <c r="P6285" t="s">
        <v>70</v>
      </c>
      <c r="Q6285" t="s">
        <v>50</v>
      </c>
      <c r="R6285" s="6">
        <f>_xlfn.XLOOKUP(CleanedData[[#This Row],[Product]],'02_Lookup_Tables'!$A$2:$A$126,'02_Lookup_Tables'!$B$2:$B$126)</f>
        <v>74.72</v>
      </c>
      <c r="S6285" t="str">
        <f>VLOOKUP(CleanedData[[#This Row],[Product]],'02_Lookup_Tables'!$H$2:$I$126,2,FALSE)</f>
        <v>Food</v>
      </c>
      <c r="T6285" t="str">
        <f>VLOOKUP(CleanedData[[#This Row],[Province]],'02_Lookup_Tables'!$D$2:$E$10,2, FALSE)</f>
        <v>Western Region</v>
      </c>
      <c r="U6285" t="str" cm="1">
        <f t="array" ref="U6285">_xlfn.IFS(CleanedData[[#This Row],[Purchase Amount]]&lt;500,"Low",
CleanedData[[#This Row],[Purchase Amount]]&lt;5000,"Medium",
TRUE,"High")</f>
        <v>Low</v>
      </c>
      <c r="V6285" t="str">
        <f>TEXT(CleanedData[[#This Row],[Date]],"mmmm")</f>
        <v>July</v>
      </c>
      <c r="W6285" t="str">
        <f>"Q"&amp;ROUNDUP(MONTH(CleanedData[[#This Row],[Date]])/3,0)</f>
        <v>Q3</v>
      </c>
      <c r="X6285" t="str">
        <f>IF(CleanedData[[#This Row],[Purchase Amount]]&gt;=5000,"Yes","No")</f>
        <v>No</v>
      </c>
      <c r="Y6285">
        <f>IF(CleanedData[[#This Row],[Recommend]]="Yes",1,0)</f>
        <v>1</v>
      </c>
      <c r="Z6285" s="6">
        <f>CleanedData[[#This Row],[Purchase Amount]]*0.15</f>
        <v>11.208</v>
      </c>
      <c r="AA6285" s="6">
        <f>CleanedData[[#This Row],[Purchase Amount]]*1.15</f>
        <v>85.927999999999997</v>
      </c>
    </row>
    <row r="6286" spans="1:27" x14ac:dyDescent="0.3">
      <c r="A6286">
        <v>7625</v>
      </c>
      <c r="B6286" t="s">
        <v>6511</v>
      </c>
      <c r="C6286" s="1">
        <v>45894</v>
      </c>
      <c r="D6286">
        <v>27</v>
      </c>
      <c r="E6286" t="s">
        <v>60</v>
      </c>
      <c r="F6286" t="s">
        <v>61</v>
      </c>
      <c r="G6286" t="s">
        <v>91</v>
      </c>
      <c r="H6286">
        <v>2</v>
      </c>
      <c r="I6286" t="s">
        <v>42</v>
      </c>
      <c r="J6286" t="s">
        <v>54</v>
      </c>
      <c r="K6286" t="s">
        <v>44</v>
      </c>
      <c r="L6286" t="s">
        <v>42</v>
      </c>
      <c r="M6286" t="s">
        <v>106</v>
      </c>
      <c r="N6286" t="s">
        <v>47</v>
      </c>
      <c r="O6286" t="s">
        <v>148</v>
      </c>
      <c r="P6286" t="s">
        <v>70</v>
      </c>
      <c r="Q6286" t="s">
        <v>58</v>
      </c>
      <c r="R6286" s="6">
        <f>_xlfn.XLOOKUP(CleanedData[[#This Row],[Product]],'02_Lookup_Tables'!$A$2:$A$126,'02_Lookup_Tables'!$B$2:$B$126)</f>
        <v>1370.56</v>
      </c>
      <c r="S6286" t="str">
        <f>VLOOKUP(CleanedData[[#This Row],[Product]],'02_Lookup_Tables'!$H$2:$I$126,2,FALSE)</f>
        <v>Electronics</v>
      </c>
      <c r="T6286" t="str">
        <f>VLOOKUP(CleanedData[[#This Row],[Province]],'02_Lookup_Tables'!$D$2:$E$10,2, FALSE)</f>
        <v>Southern Region</v>
      </c>
      <c r="U6286" t="str" cm="1">
        <f t="array" ref="U6286">_xlfn.IFS(CleanedData[[#This Row],[Purchase Amount]]&lt;500,"Low",
CleanedData[[#This Row],[Purchase Amount]]&lt;5000,"Medium",
TRUE,"High")</f>
        <v>Medium</v>
      </c>
      <c r="V6286" t="str">
        <f>TEXT(CleanedData[[#This Row],[Date]],"mmmm")</f>
        <v>August</v>
      </c>
      <c r="W6286" t="str">
        <f>"Q"&amp;ROUNDUP(MONTH(CleanedData[[#This Row],[Date]])/3,0)</f>
        <v>Q3</v>
      </c>
      <c r="X6286" t="str">
        <f>IF(CleanedData[[#This Row],[Purchase Amount]]&gt;=5000,"Yes","No")</f>
        <v>No</v>
      </c>
      <c r="Y6286">
        <f>IF(CleanedData[[#This Row],[Recommend]]="Yes",1,0)</f>
        <v>0</v>
      </c>
      <c r="Z6286" s="6">
        <f>CleanedData[[#This Row],[Purchase Amount]]*0.15</f>
        <v>205.58399999999997</v>
      </c>
      <c r="AA6286" s="6">
        <f>CleanedData[[#This Row],[Purchase Amount]]*1.15</f>
        <v>1576.1439999999998</v>
      </c>
    </row>
    <row r="6287" spans="1:27" x14ac:dyDescent="0.3">
      <c r="A6287">
        <v>7626</v>
      </c>
      <c r="B6287" t="s">
        <v>6512</v>
      </c>
      <c r="C6287" s="1">
        <v>45852</v>
      </c>
      <c r="D6287">
        <v>28</v>
      </c>
      <c r="E6287" t="s">
        <v>52</v>
      </c>
      <c r="F6287" t="s">
        <v>72</v>
      </c>
      <c r="G6287" t="s">
        <v>278</v>
      </c>
      <c r="H6287">
        <v>4</v>
      </c>
      <c r="I6287" t="s">
        <v>45</v>
      </c>
      <c r="J6287" t="s">
        <v>43</v>
      </c>
      <c r="K6287" t="s">
        <v>55</v>
      </c>
      <c r="L6287" t="s">
        <v>42</v>
      </c>
      <c r="M6287" t="s">
        <v>100</v>
      </c>
      <c r="N6287" t="s">
        <v>96</v>
      </c>
      <c r="O6287" t="s">
        <v>48</v>
      </c>
      <c r="P6287" t="s">
        <v>49</v>
      </c>
      <c r="Q6287" t="s">
        <v>58</v>
      </c>
      <c r="R6287" s="6">
        <f>_xlfn.XLOOKUP(CleanedData[[#This Row],[Product]],'02_Lookup_Tables'!$A$2:$A$126,'02_Lookup_Tables'!$B$2:$B$126)</f>
        <v>45.96</v>
      </c>
      <c r="S6287" t="str">
        <f>VLOOKUP(CleanedData[[#This Row],[Product]],'02_Lookup_Tables'!$H$2:$I$126,2,FALSE)</f>
        <v>Food</v>
      </c>
      <c r="T6287" t="str">
        <f>VLOOKUP(CleanedData[[#This Row],[Province]],'02_Lookup_Tables'!$D$2:$E$10,2, FALSE)</f>
        <v>Central Region</v>
      </c>
      <c r="U6287" t="str" cm="1">
        <f t="array" ref="U6287">_xlfn.IFS(CleanedData[[#This Row],[Purchase Amount]]&lt;500,"Low",
CleanedData[[#This Row],[Purchase Amount]]&lt;5000,"Medium",
TRUE,"High")</f>
        <v>Low</v>
      </c>
      <c r="V6287" t="str">
        <f>TEXT(CleanedData[[#This Row],[Date]],"mmmm")</f>
        <v>July</v>
      </c>
      <c r="W6287" t="str">
        <f>"Q"&amp;ROUNDUP(MONTH(CleanedData[[#This Row],[Date]])/3,0)</f>
        <v>Q3</v>
      </c>
      <c r="X6287" t="str">
        <f>IF(CleanedData[[#This Row],[Purchase Amount]]&gt;=5000,"Yes","No")</f>
        <v>No</v>
      </c>
      <c r="Y6287">
        <f>IF(CleanedData[[#This Row],[Recommend]]="Yes",1,0)</f>
        <v>1</v>
      </c>
      <c r="Z6287" s="6">
        <f>CleanedData[[#This Row],[Purchase Amount]]*0.15</f>
        <v>6.8940000000000001</v>
      </c>
      <c r="AA6287" s="6">
        <f>CleanedData[[#This Row],[Purchase Amount]]*1.15</f>
        <v>52.853999999999999</v>
      </c>
    </row>
    <row r="6288" spans="1:27" x14ac:dyDescent="0.3">
      <c r="A6288">
        <v>7627</v>
      </c>
      <c r="B6288" t="s">
        <v>6513</v>
      </c>
      <c r="C6288" s="1">
        <v>45881</v>
      </c>
      <c r="D6288">
        <v>67</v>
      </c>
      <c r="E6288" t="s">
        <v>39</v>
      </c>
      <c r="F6288" t="s">
        <v>68</v>
      </c>
      <c r="G6288" t="s">
        <v>84</v>
      </c>
      <c r="H6288">
        <v>5</v>
      </c>
      <c r="I6288" t="s">
        <v>42</v>
      </c>
      <c r="J6288" t="s">
        <v>43</v>
      </c>
      <c r="K6288" t="s">
        <v>55</v>
      </c>
      <c r="L6288" t="s">
        <v>45</v>
      </c>
      <c r="M6288" t="s">
        <v>92</v>
      </c>
      <c r="N6288" t="s">
        <v>57</v>
      </c>
      <c r="O6288" t="s">
        <v>89</v>
      </c>
      <c r="P6288" t="s">
        <v>70</v>
      </c>
      <c r="Q6288" t="s">
        <v>97</v>
      </c>
      <c r="R6288" s="6">
        <f>_xlfn.XLOOKUP(CleanedData[[#This Row],[Product]],'02_Lookup_Tables'!$A$2:$A$126,'02_Lookup_Tables'!$B$2:$B$126)</f>
        <v>1158.56</v>
      </c>
      <c r="S6288" t="str">
        <f>VLOOKUP(CleanedData[[#This Row],[Product]],'02_Lookup_Tables'!$H$2:$I$126,2,FALSE)</f>
        <v>Toys &amp; Games</v>
      </c>
      <c r="T6288" t="str">
        <f>VLOOKUP(CleanedData[[#This Row],[Province]],'02_Lookup_Tables'!$D$2:$E$10,2, FALSE)</f>
        <v>Northern Region</v>
      </c>
      <c r="U6288" t="str" cm="1">
        <f t="array" ref="U6288">_xlfn.IFS(CleanedData[[#This Row],[Purchase Amount]]&lt;500,"Low",
CleanedData[[#This Row],[Purchase Amount]]&lt;5000,"Medium",
TRUE,"High")</f>
        <v>Medium</v>
      </c>
      <c r="V6288" t="str">
        <f>TEXT(CleanedData[[#This Row],[Date]],"mmmm")</f>
        <v>August</v>
      </c>
      <c r="W6288" t="str">
        <f>"Q"&amp;ROUNDUP(MONTH(CleanedData[[#This Row],[Date]])/3,0)</f>
        <v>Q3</v>
      </c>
      <c r="X6288" t="str">
        <f>IF(CleanedData[[#This Row],[Purchase Amount]]&gt;=5000,"Yes","No")</f>
        <v>No</v>
      </c>
      <c r="Y6288">
        <f>IF(CleanedData[[#This Row],[Recommend]]="Yes",1,0)</f>
        <v>0</v>
      </c>
      <c r="Z6288" s="6">
        <f>CleanedData[[#This Row],[Purchase Amount]]*0.15</f>
        <v>173.78399999999999</v>
      </c>
      <c r="AA6288" s="6">
        <f>CleanedData[[#This Row],[Purchase Amount]]*1.15</f>
        <v>1332.3439999999998</v>
      </c>
    </row>
    <row r="6289" spans="1:27" x14ac:dyDescent="0.3">
      <c r="A6289">
        <v>7628</v>
      </c>
      <c r="B6289" t="s">
        <v>6514</v>
      </c>
      <c r="C6289" s="1">
        <v>45465</v>
      </c>
      <c r="D6289">
        <v>23</v>
      </c>
      <c r="E6289" t="s">
        <v>60</v>
      </c>
      <c r="F6289" t="s">
        <v>125</v>
      </c>
      <c r="G6289" t="s">
        <v>126</v>
      </c>
      <c r="H6289">
        <v>3</v>
      </c>
      <c r="I6289" t="s">
        <v>42</v>
      </c>
      <c r="J6289" t="s">
        <v>63</v>
      </c>
      <c r="K6289" t="s">
        <v>64</v>
      </c>
      <c r="L6289" t="s">
        <v>45</v>
      </c>
      <c r="M6289" t="s">
        <v>112</v>
      </c>
      <c r="N6289" t="s">
        <v>48</v>
      </c>
      <c r="O6289" t="s">
        <v>48</v>
      </c>
      <c r="P6289" t="s">
        <v>70</v>
      </c>
      <c r="Q6289" t="s">
        <v>66</v>
      </c>
      <c r="R6289" s="6">
        <f>_xlfn.XLOOKUP(CleanedData[[#This Row],[Product]],'02_Lookup_Tables'!$A$2:$A$126,'02_Lookup_Tables'!$B$2:$B$126)</f>
        <v>343.42</v>
      </c>
      <c r="S6289" t="str">
        <f>VLOOKUP(CleanedData[[#This Row],[Product]],'02_Lookup_Tables'!$H$2:$I$126,2,FALSE)</f>
        <v>Food</v>
      </c>
      <c r="T6289" t="str">
        <f>VLOOKUP(CleanedData[[#This Row],[Province]],'02_Lookup_Tables'!$D$2:$E$10,2, FALSE)</f>
        <v>Western Region</v>
      </c>
      <c r="U6289" t="str" cm="1">
        <f t="array" ref="U6289">_xlfn.IFS(CleanedData[[#This Row],[Purchase Amount]]&lt;500,"Low",
CleanedData[[#This Row],[Purchase Amount]]&lt;5000,"Medium",
TRUE,"High")</f>
        <v>Low</v>
      </c>
      <c r="V6289" t="str">
        <f>TEXT(CleanedData[[#This Row],[Date]],"mmmm")</f>
        <v>June</v>
      </c>
      <c r="W6289" t="str">
        <f>"Q"&amp;ROUNDUP(MONTH(CleanedData[[#This Row],[Date]])/3,0)</f>
        <v>Q2</v>
      </c>
      <c r="X6289" t="str">
        <f>IF(CleanedData[[#This Row],[Purchase Amount]]&gt;=5000,"Yes","No")</f>
        <v>No</v>
      </c>
      <c r="Y6289">
        <f>IF(CleanedData[[#This Row],[Recommend]]="Yes",1,0)</f>
        <v>0</v>
      </c>
      <c r="Z6289" s="6">
        <f>CleanedData[[#This Row],[Purchase Amount]]*0.15</f>
        <v>51.512999999999998</v>
      </c>
      <c r="AA6289" s="6">
        <f>CleanedData[[#This Row],[Purchase Amount]]*1.15</f>
        <v>394.93299999999999</v>
      </c>
    </row>
    <row r="6290" spans="1:27" x14ac:dyDescent="0.3">
      <c r="A6290">
        <v>7630</v>
      </c>
      <c r="B6290" t="s">
        <v>6515</v>
      </c>
      <c r="C6290" s="1">
        <v>45349</v>
      </c>
      <c r="D6290">
        <v>59</v>
      </c>
      <c r="E6290" t="s">
        <v>39</v>
      </c>
      <c r="F6290" t="s">
        <v>125</v>
      </c>
      <c r="G6290" t="s">
        <v>227</v>
      </c>
      <c r="H6290">
        <v>1</v>
      </c>
      <c r="I6290" t="s">
        <v>45</v>
      </c>
      <c r="J6290" t="s">
        <v>43</v>
      </c>
      <c r="K6290" t="s">
        <v>55</v>
      </c>
      <c r="L6290" t="s">
        <v>45</v>
      </c>
      <c r="M6290" t="s">
        <v>56</v>
      </c>
      <c r="N6290" t="s">
        <v>80</v>
      </c>
      <c r="O6290" t="s">
        <v>148</v>
      </c>
      <c r="P6290" t="s">
        <v>70</v>
      </c>
      <c r="Q6290" t="s">
        <v>50</v>
      </c>
      <c r="R6290" s="6">
        <f>_xlfn.XLOOKUP(CleanedData[[#This Row],[Product]],'02_Lookup_Tables'!$A$2:$A$126,'02_Lookup_Tables'!$B$2:$B$126)</f>
        <v>22574.95</v>
      </c>
      <c r="S6290" t="str">
        <f>VLOOKUP(CleanedData[[#This Row],[Product]],'02_Lookup_Tables'!$H$2:$I$126,2,FALSE)</f>
        <v>Electronics</v>
      </c>
      <c r="T6290" t="str">
        <f>VLOOKUP(CleanedData[[#This Row],[Province]],'02_Lookup_Tables'!$D$2:$E$10,2, FALSE)</f>
        <v>Western Region</v>
      </c>
      <c r="U6290" t="str" cm="1">
        <f t="array" ref="U6290">_xlfn.IFS(CleanedData[[#This Row],[Purchase Amount]]&lt;500,"Low",
CleanedData[[#This Row],[Purchase Amount]]&lt;5000,"Medium",
TRUE,"High")</f>
        <v>High</v>
      </c>
      <c r="V6290" t="str">
        <f>TEXT(CleanedData[[#This Row],[Date]],"mmmm")</f>
        <v>February</v>
      </c>
      <c r="W6290" t="str">
        <f>"Q"&amp;ROUNDUP(MONTH(CleanedData[[#This Row],[Date]])/3,0)</f>
        <v>Q1</v>
      </c>
      <c r="X6290" t="str">
        <f>IF(CleanedData[[#This Row],[Purchase Amount]]&gt;=5000,"Yes","No")</f>
        <v>Yes</v>
      </c>
      <c r="Y6290">
        <f>IF(CleanedData[[#This Row],[Recommend]]="Yes",1,0)</f>
        <v>1</v>
      </c>
      <c r="Z6290" s="6">
        <f>CleanedData[[#This Row],[Purchase Amount]]*0.15</f>
        <v>3386.2424999999998</v>
      </c>
      <c r="AA6290" s="6">
        <f>CleanedData[[#This Row],[Purchase Amount]]*1.15</f>
        <v>25961.192499999997</v>
      </c>
    </row>
    <row r="6291" spans="1:27" x14ac:dyDescent="0.3">
      <c r="A6291">
        <v>7631</v>
      </c>
      <c r="B6291" t="s">
        <v>6516</v>
      </c>
      <c r="C6291" s="1">
        <v>45465</v>
      </c>
      <c r="D6291">
        <v>57</v>
      </c>
      <c r="E6291" t="s">
        <v>39</v>
      </c>
      <c r="F6291" t="s">
        <v>40</v>
      </c>
      <c r="G6291" t="s">
        <v>233</v>
      </c>
      <c r="H6291">
        <v>1</v>
      </c>
      <c r="I6291" t="s">
        <v>45</v>
      </c>
      <c r="J6291" t="s">
        <v>74</v>
      </c>
      <c r="K6291" t="s">
        <v>64</v>
      </c>
      <c r="L6291" t="s">
        <v>42</v>
      </c>
      <c r="M6291" t="s">
        <v>180</v>
      </c>
      <c r="N6291" t="s">
        <v>80</v>
      </c>
      <c r="O6291" t="s">
        <v>89</v>
      </c>
      <c r="P6291" t="s">
        <v>49</v>
      </c>
      <c r="Q6291" t="s">
        <v>50</v>
      </c>
      <c r="R6291" s="6">
        <f>_xlfn.XLOOKUP(CleanedData[[#This Row],[Product]],'02_Lookup_Tables'!$A$2:$A$126,'02_Lookup_Tables'!$B$2:$B$126)</f>
        <v>324.35000000000002</v>
      </c>
      <c r="S6291" t="str">
        <f>VLOOKUP(CleanedData[[#This Row],[Product]],'02_Lookup_Tables'!$H$2:$I$126,2,FALSE)</f>
        <v>Apparel</v>
      </c>
      <c r="T6291" t="str">
        <f>VLOOKUP(CleanedData[[#This Row],[Province]],'02_Lookup_Tables'!$D$2:$E$10,2, FALSE)</f>
        <v>Northern Region</v>
      </c>
      <c r="U6291" t="str" cm="1">
        <f t="array" ref="U6291">_xlfn.IFS(CleanedData[[#This Row],[Purchase Amount]]&lt;500,"Low",
CleanedData[[#This Row],[Purchase Amount]]&lt;5000,"Medium",
TRUE,"High")</f>
        <v>Low</v>
      </c>
      <c r="V6291" t="str">
        <f>TEXT(CleanedData[[#This Row],[Date]],"mmmm")</f>
        <v>June</v>
      </c>
      <c r="W6291" t="str">
        <f>"Q"&amp;ROUNDUP(MONTH(CleanedData[[#This Row],[Date]])/3,0)</f>
        <v>Q2</v>
      </c>
      <c r="X6291" t="str">
        <f>IF(CleanedData[[#This Row],[Purchase Amount]]&gt;=5000,"Yes","No")</f>
        <v>No</v>
      </c>
      <c r="Y6291">
        <f>IF(CleanedData[[#This Row],[Recommend]]="Yes",1,0)</f>
        <v>1</v>
      </c>
      <c r="Z6291" s="6">
        <f>CleanedData[[#This Row],[Purchase Amount]]*0.15</f>
        <v>48.652500000000003</v>
      </c>
      <c r="AA6291" s="6">
        <f>CleanedData[[#This Row],[Purchase Amount]]*1.15</f>
        <v>373.0025</v>
      </c>
    </row>
    <row r="6292" spans="1:27" x14ac:dyDescent="0.3">
      <c r="A6292">
        <v>7632</v>
      </c>
      <c r="B6292" t="s">
        <v>6517</v>
      </c>
      <c r="C6292" s="1">
        <v>45519</v>
      </c>
      <c r="D6292">
        <v>38</v>
      </c>
      <c r="E6292" t="s">
        <v>39</v>
      </c>
      <c r="F6292" t="s">
        <v>72</v>
      </c>
      <c r="G6292" t="s">
        <v>976</v>
      </c>
      <c r="H6292">
        <v>3</v>
      </c>
      <c r="I6292" t="s">
        <v>42</v>
      </c>
      <c r="J6292" t="s">
        <v>74</v>
      </c>
      <c r="K6292" t="s">
        <v>64</v>
      </c>
      <c r="L6292" t="s">
        <v>45</v>
      </c>
      <c r="M6292" t="s">
        <v>184</v>
      </c>
      <c r="N6292" t="s">
        <v>48</v>
      </c>
      <c r="O6292" t="s">
        <v>148</v>
      </c>
      <c r="P6292" t="s">
        <v>49</v>
      </c>
      <c r="Q6292" t="s">
        <v>81</v>
      </c>
      <c r="R6292" s="6">
        <f>_xlfn.XLOOKUP(CleanedData[[#This Row],[Product]],'02_Lookup_Tables'!$A$2:$A$126,'02_Lookup_Tables'!$B$2:$B$126)</f>
        <v>412.16</v>
      </c>
      <c r="S6292" t="str">
        <f>VLOOKUP(CleanedData[[#This Row],[Product]],'02_Lookup_Tables'!$H$2:$I$126,2,FALSE)</f>
        <v>Apparel</v>
      </c>
      <c r="T6292" t="str">
        <f>VLOOKUP(CleanedData[[#This Row],[Province]],'02_Lookup_Tables'!$D$2:$E$10,2, FALSE)</f>
        <v>Central Region</v>
      </c>
      <c r="U6292" t="str" cm="1">
        <f t="array" ref="U6292">_xlfn.IFS(CleanedData[[#This Row],[Purchase Amount]]&lt;500,"Low",
CleanedData[[#This Row],[Purchase Amount]]&lt;5000,"Medium",
TRUE,"High")</f>
        <v>Low</v>
      </c>
      <c r="V6292" t="str">
        <f>TEXT(CleanedData[[#This Row],[Date]],"mmmm")</f>
        <v>August</v>
      </c>
      <c r="W6292" t="str">
        <f>"Q"&amp;ROUNDUP(MONTH(CleanedData[[#This Row],[Date]])/3,0)</f>
        <v>Q3</v>
      </c>
      <c r="X6292" t="str">
        <f>IF(CleanedData[[#This Row],[Purchase Amount]]&gt;=5000,"Yes","No")</f>
        <v>No</v>
      </c>
      <c r="Y6292">
        <f>IF(CleanedData[[#This Row],[Recommend]]="Yes",1,0)</f>
        <v>0</v>
      </c>
      <c r="Z6292" s="6">
        <f>CleanedData[[#This Row],[Purchase Amount]]*0.15</f>
        <v>61.823999999999998</v>
      </c>
      <c r="AA6292" s="6">
        <f>CleanedData[[#This Row],[Purchase Amount]]*1.15</f>
        <v>473.98399999999998</v>
      </c>
    </row>
    <row r="6293" spans="1:27" x14ac:dyDescent="0.3">
      <c r="A6293">
        <v>7633</v>
      </c>
      <c r="B6293" t="s">
        <v>6518</v>
      </c>
      <c r="C6293" s="1">
        <v>45502</v>
      </c>
      <c r="D6293">
        <v>61</v>
      </c>
      <c r="E6293" t="s">
        <v>39</v>
      </c>
      <c r="F6293" t="s">
        <v>68</v>
      </c>
      <c r="G6293" t="s">
        <v>144</v>
      </c>
      <c r="H6293">
        <v>3</v>
      </c>
      <c r="I6293" t="s">
        <v>42</v>
      </c>
      <c r="J6293" t="s">
        <v>74</v>
      </c>
      <c r="K6293" t="s">
        <v>55</v>
      </c>
      <c r="L6293" t="s">
        <v>42</v>
      </c>
      <c r="N6293" t="s">
        <v>48</v>
      </c>
      <c r="O6293" t="s">
        <v>134</v>
      </c>
      <c r="P6293" t="s">
        <v>8646</v>
      </c>
      <c r="Q6293" t="s">
        <v>50</v>
      </c>
      <c r="R6293" s="6">
        <f>_xlfn.XLOOKUP(CleanedData[[#This Row],[Product]],'02_Lookup_Tables'!$A$2:$A$126,'02_Lookup_Tables'!$B$2:$B$126)</f>
        <v>4455.18</v>
      </c>
      <c r="S6293" t="str">
        <f>VLOOKUP(CleanedData[[#This Row],[Product]],'02_Lookup_Tables'!$H$2:$I$126,2,FALSE)</f>
        <v>Sports &amp; Outdoors</v>
      </c>
      <c r="T6293" t="str">
        <f>VLOOKUP(CleanedData[[#This Row],[Province]],'02_Lookup_Tables'!$D$2:$E$10,2, FALSE)</f>
        <v>Northern Region</v>
      </c>
      <c r="U6293" t="str" cm="1">
        <f t="array" ref="U6293">_xlfn.IFS(CleanedData[[#This Row],[Purchase Amount]]&lt;500,"Low",
CleanedData[[#This Row],[Purchase Amount]]&lt;5000,"Medium",
TRUE,"High")</f>
        <v>Medium</v>
      </c>
      <c r="V6293" t="str">
        <f>TEXT(CleanedData[[#This Row],[Date]],"mmmm")</f>
        <v>July</v>
      </c>
      <c r="W6293" t="str">
        <f>"Q"&amp;ROUNDUP(MONTH(CleanedData[[#This Row],[Date]])/3,0)</f>
        <v>Q3</v>
      </c>
      <c r="X6293" t="str">
        <f>IF(CleanedData[[#This Row],[Purchase Amount]]&gt;=5000,"Yes","No")</f>
        <v>No</v>
      </c>
      <c r="Y6293">
        <f>IF(CleanedData[[#This Row],[Recommend]]="Yes",1,0)</f>
        <v>0</v>
      </c>
      <c r="Z6293" s="6">
        <f>CleanedData[[#This Row],[Purchase Amount]]*0.15</f>
        <v>668.27700000000004</v>
      </c>
      <c r="AA6293" s="6">
        <f>CleanedData[[#This Row],[Purchase Amount]]*1.15</f>
        <v>5123.4570000000003</v>
      </c>
    </row>
    <row r="6294" spans="1:27" x14ac:dyDescent="0.3">
      <c r="A6294">
        <v>7634</v>
      </c>
      <c r="B6294" t="s">
        <v>6519</v>
      </c>
      <c r="C6294" s="1">
        <v>45484</v>
      </c>
      <c r="D6294">
        <v>27</v>
      </c>
      <c r="E6294" t="s">
        <v>60</v>
      </c>
      <c r="F6294" t="s">
        <v>125</v>
      </c>
      <c r="G6294" t="s">
        <v>230</v>
      </c>
      <c r="H6294">
        <v>4</v>
      </c>
      <c r="I6294" t="s">
        <v>42</v>
      </c>
      <c r="J6294" t="s">
        <v>43</v>
      </c>
      <c r="K6294" t="s">
        <v>44</v>
      </c>
      <c r="L6294" t="s">
        <v>45</v>
      </c>
      <c r="M6294" t="s">
        <v>112</v>
      </c>
      <c r="N6294" t="s">
        <v>96</v>
      </c>
      <c r="O6294" t="s">
        <v>48</v>
      </c>
      <c r="P6294" t="s">
        <v>49</v>
      </c>
      <c r="Q6294" t="s">
        <v>58</v>
      </c>
      <c r="R6294" s="6">
        <f>_xlfn.XLOOKUP(CleanedData[[#This Row],[Product]],'02_Lookup_Tables'!$A$2:$A$126,'02_Lookup_Tables'!$B$2:$B$126)</f>
        <v>1940.64</v>
      </c>
      <c r="S6294" t="str">
        <f>VLOOKUP(CleanedData[[#This Row],[Product]],'02_Lookup_Tables'!$H$2:$I$126,2,FALSE)</f>
        <v>Toys &amp; Games</v>
      </c>
      <c r="T6294" t="str">
        <f>VLOOKUP(CleanedData[[#This Row],[Province]],'02_Lookup_Tables'!$D$2:$E$10,2, FALSE)</f>
        <v>Western Region</v>
      </c>
      <c r="U6294" t="str" cm="1">
        <f t="array" ref="U6294">_xlfn.IFS(CleanedData[[#This Row],[Purchase Amount]]&lt;500,"Low",
CleanedData[[#This Row],[Purchase Amount]]&lt;5000,"Medium",
TRUE,"High")</f>
        <v>Medium</v>
      </c>
      <c r="V6294" t="str">
        <f>TEXT(CleanedData[[#This Row],[Date]],"mmmm")</f>
        <v>July</v>
      </c>
      <c r="W6294" t="str">
        <f>"Q"&amp;ROUNDUP(MONTH(CleanedData[[#This Row],[Date]])/3,0)</f>
        <v>Q3</v>
      </c>
      <c r="X6294" t="str">
        <f>IF(CleanedData[[#This Row],[Purchase Amount]]&gt;=5000,"Yes","No")</f>
        <v>No</v>
      </c>
      <c r="Y6294">
        <f>IF(CleanedData[[#This Row],[Recommend]]="Yes",1,0)</f>
        <v>0</v>
      </c>
      <c r="Z6294" s="6">
        <f>CleanedData[[#This Row],[Purchase Amount]]*0.15</f>
        <v>291.096</v>
      </c>
      <c r="AA6294" s="6">
        <f>CleanedData[[#This Row],[Purchase Amount]]*1.15</f>
        <v>2231.7359999999999</v>
      </c>
    </row>
    <row r="6295" spans="1:27" x14ac:dyDescent="0.3">
      <c r="A6295">
        <v>7636</v>
      </c>
      <c r="B6295" t="s">
        <v>6520</v>
      </c>
      <c r="C6295" s="1">
        <v>45647</v>
      </c>
      <c r="D6295">
        <v>56</v>
      </c>
      <c r="E6295" t="s">
        <v>60</v>
      </c>
      <c r="F6295" t="s">
        <v>68</v>
      </c>
      <c r="G6295" t="s">
        <v>391</v>
      </c>
      <c r="H6295">
        <v>5</v>
      </c>
      <c r="I6295" t="s">
        <v>42</v>
      </c>
      <c r="J6295" t="s">
        <v>54</v>
      </c>
      <c r="K6295" t="s">
        <v>44</v>
      </c>
      <c r="L6295" t="s">
        <v>45</v>
      </c>
      <c r="M6295" t="s">
        <v>165</v>
      </c>
      <c r="N6295" t="s">
        <v>57</v>
      </c>
      <c r="O6295" t="s">
        <v>89</v>
      </c>
      <c r="P6295" t="s">
        <v>70</v>
      </c>
      <c r="Q6295" t="s">
        <v>50</v>
      </c>
      <c r="R6295" s="6">
        <f>_xlfn.XLOOKUP(CleanedData[[#This Row],[Product]],'02_Lookup_Tables'!$A$2:$A$126,'02_Lookup_Tables'!$B$2:$B$126)</f>
        <v>886.51</v>
      </c>
      <c r="S6295" t="str">
        <f>VLOOKUP(CleanedData[[#This Row],[Product]],'02_Lookup_Tables'!$H$2:$I$126,2,FALSE)</f>
        <v>Beauty &amp; Personal Care</v>
      </c>
      <c r="T6295" t="str">
        <f>VLOOKUP(CleanedData[[#This Row],[Province]],'02_Lookup_Tables'!$D$2:$E$10,2, FALSE)</f>
        <v>Northern Region</v>
      </c>
      <c r="U6295" t="str" cm="1">
        <f t="array" ref="U6295">_xlfn.IFS(CleanedData[[#This Row],[Purchase Amount]]&lt;500,"Low",
CleanedData[[#This Row],[Purchase Amount]]&lt;5000,"Medium",
TRUE,"High")</f>
        <v>Medium</v>
      </c>
      <c r="V6295" t="str">
        <f>TEXT(CleanedData[[#This Row],[Date]],"mmmm")</f>
        <v>December</v>
      </c>
      <c r="W6295" t="str">
        <f>"Q"&amp;ROUNDUP(MONTH(CleanedData[[#This Row],[Date]])/3,0)</f>
        <v>Q4</v>
      </c>
      <c r="X6295" t="str">
        <f>IF(CleanedData[[#This Row],[Purchase Amount]]&gt;=5000,"Yes","No")</f>
        <v>No</v>
      </c>
      <c r="Y6295">
        <f>IF(CleanedData[[#This Row],[Recommend]]="Yes",1,0)</f>
        <v>0</v>
      </c>
      <c r="Z6295" s="6">
        <f>CleanedData[[#This Row],[Purchase Amount]]*0.15</f>
        <v>132.97649999999999</v>
      </c>
      <c r="AA6295" s="6">
        <f>CleanedData[[#This Row],[Purchase Amount]]*1.15</f>
        <v>1019.4864999999999</v>
      </c>
    </row>
    <row r="6296" spans="1:27" x14ac:dyDescent="0.3">
      <c r="A6296">
        <v>7637</v>
      </c>
      <c r="B6296" t="s">
        <v>6521</v>
      </c>
      <c r="C6296" s="1">
        <v>45985</v>
      </c>
      <c r="D6296">
        <v>53</v>
      </c>
      <c r="E6296" t="s">
        <v>60</v>
      </c>
      <c r="F6296" t="s">
        <v>40</v>
      </c>
      <c r="G6296" t="s">
        <v>150</v>
      </c>
      <c r="H6296">
        <v>2</v>
      </c>
      <c r="I6296" t="s">
        <v>45</v>
      </c>
      <c r="J6296" t="s">
        <v>43</v>
      </c>
      <c r="K6296" t="s">
        <v>44</v>
      </c>
      <c r="L6296" t="s">
        <v>42</v>
      </c>
      <c r="M6296" t="s">
        <v>180</v>
      </c>
      <c r="N6296" t="s">
        <v>47</v>
      </c>
      <c r="O6296" t="s">
        <v>89</v>
      </c>
      <c r="P6296" t="s">
        <v>49</v>
      </c>
      <c r="Q6296" t="s">
        <v>93</v>
      </c>
      <c r="R6296" s="6">
        <f>_xlfn.XLOOKUP(CleanedData[[#This Row],[Product]],'02_Lookup_Tables'!$A$2:$A$126,'02_Lookup_Tables'!$B$2:$B$126)</f>
        <v>14808.31</v>
      </c>
      <c r="S6296" t="str">
        <f>VLOOKUP(CleanedData[[#This Row],[Product]],'02_Lookup_Tables'!$H$2:$I$126,2,FALSE)</f>
        <v>Electronics</v>
      </c>
      <c r="T6296" t="str">
        <f>VLOOKUP(CleanedData[[#This Row],[Province]],'02_Lookup_Tables'!$D$2:$E$10,2, FALSE)</f>
        <v>Northern Region</v>
      </c>
      <c r="U6296" t="str" cm="1">
        <f t="array" ref="U6296">_xlfn.IFS(CleanedData[[#This Row],[Purchase Amount]]&lt;500,"Low",
CleanedData[[#This Row],[Purchase Amount]]&lt;5000,"Medium",
TRUE,"High")</f>
        <v>High</v>
      </c>
      <c r="V6296" t="str">
        <f>TEXT(CleanedData[[#This Row],[Date]],"mmmm")</f>
        <v>November</v>
      </c>
      <c r="W6296" t="str">
        <f>"Q"&amp;ROUNDUP(MONTH(CleanedData[[#This Row],[Date]])/3,0)</f>
        <v>Q4</v>
      </c>
      <c r="X6296" t="str">
        <f>IF(CleanedData[[#This Row],[Purchase Amount]]&gt;=5000,"Yes","No")</f>
        <v>Yes</v>
      </c>
      <c r="Y6296">
        <f>IF(CleanedData[[#This Row],[Recommend]]="Yes",1,0)</f>
        <v>1</v>
      </c>
      <c r="Z6296" s="6">
        <f>CleanedData[[#This Row],[Purchase Amount]]*0.15</f>
        <v>2221.2464999999997</v>
      </c>
      <c r="AA6296" s="6">
        <f>CleanedData[[#This Row],[Purchase Amount]]*1.15</f>
        <v>17029.556499999999</v>
      </c>
    </row>
    <row r="6297" spans="1:27" x14ac:dyDescent="0.3">
      <c r="A6297">
        <v>7638</v>
      </c>
      <c r="B6297" t="s">
        <v>6522</v>
      </c>
      <c r="C6297" s="1">
        <v>45977</v>
      </c>
      <c r="D6297">
        <v>62</v>
      </c>
      <c r="E6297" t="s">
        <v>60</v>
      </c>
      <c r="F6297" t="s">
        <v>68</v>
      </c>
      <c r="G6297" t="s">
        <v>78</v>
      </c>
      <c r="H6297">
        <v>5</v>
      </c>
      <c r="I6297" t="s">
        <v>42</v>
      </c>
      <c r="J6297" t="s">
        <v>54</v>
      </c>
      <c r="K6297" t="s">
        <v>44</v>
      </c>
      <c r="L6297" t="s">
        <v>45</v>
      </c>
      <c r="M6297" t="s">
        <v>184</v>
      </c>
      <c r="N6297" t="s">
        <v>57</v>
      </c>
      <c r="O6297" t="s">
        <v>148</v>
      </c>
      <c r="P6297" t="s">
        <v>49</v>
      </c>
      <c r="Q6297" t="s">
        <v>50</v>
      </c>
      <c r="R6297" s="6">
        <f>_xlfn.XLOOKUP(CleanedData[[#This Row],[Product]],'02_Lookup_Tables'!$A$2:$A$126,'02_Lookup_Tables'!$B$2:$B$126)</f>
        <v>1951.09</v>
      </c>
      <c r="S6297" t="str">
        <f>VLOOKUP(CleanedData[[#This Row],[Product]],'02_Lookup_Tables'!$H$2:$I$126,2,FALSE)</f>
        <v>Accessories</v>
      </c>
      <c r="T6297" t="str">
        <f>VLOOKUP(CleanedData[[#This Row],[Province]],'02_Lookup_Tables'!$D$2:$E$10,2, FALSE)</f>
        <v>Northern Region</v>
      </c>
      <c r="U6297" t="str" cm="1">
        <f t="array" ref="U6297">_xlfn.IFS(CleanedData[[#This Row],[Purchase Amount]]&lt;500,"Low",
CleanedData[[#This Row],[Purchase Amount]]&lt;5000,"Medium",
TRUE,"High")</f>
        <v>Medium</v>
      </c>
      <c r="V6297" t="str">
        <f>TEXT(CleanedData[[#This Row],[Date]],"mmmm")</f>
        <v>November</v>
      </c>
      <c r="W6297" t="str">
        <f>"Q"&amp;ROUNDUP(MONTH(CleanedData[[#This Row],[Date]])/3,0)</f>
        <v>Q4</v>
      </c>
      <c r="X6297" t="str">
        <f>IF(CleanedData[[#This Row],[Purchase Amount]]&gt;=5000,"Yes","No")</f>
        <v>No</v>
      </c>
      <c r="Y6297">
        <f>IF(CleanedData[[#This Row],[Recommend]]="Yes",1,0)</f>
        <v>0</v>
      </c>
      <c r="Z6297" s="6">
        <f>CleanedData[[#This Row],[Purchase Amount]]*0.15</f>
        <v>292.6635</v>
      </c>
      <c r="AA6297" s="6">
        <f>CleanedData[[#This Row],[Purchase Amount]]*1.15</f>
        <v>2243.7534999999998</v>
      </c>
    </row>
    <row r="6298" spans="1:27" x14ac:dyDescent="0.3">
      <c r="A6298">
        <v>7640</v>
      </c>
      <c r="B6298" t="s">
        <v>6523</v>
      </c>
      <c r="C6298" s="1">
        <v>45922</v>
      </c>
      <c r="D6298">
        <v>44</v>
      </c>
      <c r="E6298" t="s">
        <v>60</v>
      </c>
      <c r="F6298" t="s">
        <v>83</v>
      </c>
      <c r="G6298" t="s">
        <v>230</v>
      </c>
      <c r="H6298">
        <v>5</v>
      </c>
      <c r="I6298" t="s">
        <v>42</v>
      </c>
      <c r="J6298" t="s">
        <v>69</v>
      </c>
      <c r="K6298" t="s">
        <v>55</v>
      </c>
      <c r="L6298" t="s">
        <v>42</v>
      </c>
      <c r="M6298" t="s">
        <v>88</v>
      </c>
      <c r="N6298" t="s">
        <v>57</v>
      </c>
      <c r="O6298" t="s">
        <v>89</v>
      </c>
      <c r="P6298" t="s">
        <v>70</v>
      </c>
      <c r="Q6298" t="s">
        <v>81</v>
      </c>
      <c r="R6298" s="6">
        <f>_xlfn.XLOOKUP(CleanedData[[#This Row],[Product]],'02_Lookup_Tables'!$A$2:$A$126,'02_Lookup_Tables'!$B$2:$B$126)</f>
        <v>1940.64</v>
      </c>
      <c r="S6298" t="str">
        <f>VLOOKUP(CleanedData[[#This Row],[Product]],'02_Lookup_Tables'!$H$2:$I$126,2,FALSE)</f>
        <v>Toys &amp; Games</v>
      </c>
      <c r="T6298" t="str">
        <f>VLOOKUP(CleanedData[[#This Row],[Province]],'02_Lookup_Tables'!$D$2:$E$10,2, FALSE)</f>
        <v>Western Region</v>
      </c>
      <c r="U6298" t="str" cm="1">
        <f t="array" ref="U6298">_xlfn.IFS(CleanedData[[#This Row],[Purchase Amount]]&lt;500,"Low",
CleanedData[[#This Row],[Purchase Amount]]&lt;5000,"Medium",
TRUE,"High")</f>
        <v>Medium</v>
      </c>
      <c r="V6298" t="str">
        <f>TEXT(CleanedData[[#This Row],[Date]],"mmmm")</f>
        <v>September</v>
      </c>
      <c r="W6298" t="str">
        <f>"Q"&amp;ROUNDUP(MONTH(CleanedData[[#This Row],[Date]])/3,0)</f>
        <v>Q3</v>
      </c>
      <c r="X6298" t="str">
        <f>IF(CleanedData[[#This Row],[Purchase Amount]]&gt;=5000,"Yes","No")</f>
        <v>No</v>
      </c>
      <c r="Y6298">
        <f>IF(CleanedData[[#This Row],[Recommend]]="Yes",1,0)</f>
        <v>0</v>
      </c>
      <c r="Z6298" s="6">
        <f>CleanedData[[#This Row],[Purchase Amount]]*0.15</f>
        <v>291.096</v>
      </c>
      <c r="AA6298" s="6">
        <f>CleanedData[[#This Row],[Purchase Amount]]*1.15</f>
        <v>2231.7359999999999</v>
      </c>
    </row>
    <row r="6299" spans="1:27" x14ac:dyDescent="0.3">
      <c r="A6299">
        <v>7641</v>
      </c>
      <c r="B6299" t="s">
        <v>6524</v>
      </c>
      <c r="C6299" s="1">
        <v>45379</v>
      </c>
      <c r="D6299">
        <v>51</v>
      </c>
      <c r="E6299" t="s">
        <v>39</v>
      </c>
      <c r="F6299" t="s">
        <v>108</v>
      </c>
      <c r="G6299" t="s">
        <v>164</v>
      </c>
      <c r="H6299">
        <v>3</v>
      </c>
      <c r="I6299" t="s">
        <v>45</v>
      </c>
      <c r="J6299" t="s">
        <v>54</v>
      </c>
      <c r="K6299" t="s">
        <v>44</v>
      </c>
      <c r="L6299" t="s">
        <v>45</v>
      </c>
      <c r="M6299" t="s">
        <v>231</v>
      </c>
      <c r="N6299" t="s">
        <v>48</v>
      </c>
      <c r="O6299" t="s">
        <v>89</v>
      </c>
      <c r="P6299" t="s">
        <v>49</v>
      </c>
      <c r="Q6299" t="s">
        <v>93</v>
      </c>
      <c r="R6299" s="6">
        <f>_xlfn.XLOOKUP(CleanedData[[#This Row],[Product]],'02_Lookup_Tables'!$A$2:$A$126,'02_Lookup_Tables'!$B$2:$B$126)</f>
        <v>440.87</v>
      </c>
      <c r="S6299" t="str">
        <f>VLOOKUP(CleanedData[[#This Row],[Product]],'02_Lookup_Tables'!$H$2:$I$126,2,FALSE)</f>
        <v>Home &amp; Living</v>
      </c>
      <c r="T6299" t="str">
        <f>VLOOKUP(CleanedData[[#This Row],[Province]],'02_Lookup_Tables'!$D$2:$E$10,2, FALSE)</f>
        <v>Gauteng Region</v>
      </c>
      <c r="U6299" t="str" cm="1">
        <f t="array" ref="U6299">_xlfn.IFS(CleanedData[[#This Row],[Purchase Amount]]&lt;500,"Low",
CleanedData[[#This Row],[Purchase Amount]]&lt;5000,"Medium",
TRUE,"High")</f>
        <v>Low</v>
      </c>
      <c r="V6299" t="str">
        <f>TEXT(CleanedData[[#This Row],[Date]],"mmmm")</f>
        <v>March</v>
      </c>
      <c r="W6299" t="str">
        <f>"Q"&amp;ROUNDUP(MONTH(CleanedData[[#This Row],[Date]])/3,0)</f>
        <v>Q1</v>
      </c>
      <c r="X6299" t="str">
        <f>IF(CleanedData[[#This Row],[Purchase Amount]]&gt;=5000,"Yes","No")</f>
        <v>No</v>
      </c>
      <c r="Y6299">
        <f>IF(CleanedData[[#This Row],[Recommend]]="Yes",1,0)</f>
        <v>1</v>
      </c>
      <c r="Z6299" s="6">
        <f>CleanedData[[#This Row],[Purchase Amount]]*0.15</f>
        <v>66.130499999999998</v>
      </c>
      <c r="AA6299" s="6">
        <f>CleanedData[[#This Row],[Purchase Amount]]*1.15</f>
        <v>507.00049999999999</v>
      </c>
    </row>
    <row r="6300" spans="1:27" x14ac:dyDescent="0.3">
      <c r="A6300">
        <v>7642</v>
      </c>
      <c r="B6300" t="s">
        <v>6525</v>
      </c>
      <c r="C6300" s="1">
        <v>45732</v>
      </c>
      <c r="D6300">
        <v>79</v>
      </c>
      <c r="E6300" t="s">
        <v>39</v>
      </c>
      <c r="F6300" t="s">
        <v>61</v>
      </c>
      <c r="G6300" t="s">
        <v>362</v>
      </c>
      <c r="H6300">
        <v>2</v>
      </c>
      <c r="I6300" t="s">
        <v>45</v>
      </c>
      <c r="J6300" t="s">
        <v>43</v>
      </c>
      <c r="K6300" t="s">
        <v>64</v>
      </c>
      <c r="L6300" t="s">
        <v>45</v>
      </c>
      <c r="N6300" t="s">
        <v>47</v>
      </c>
      <c r="O6300" t="s">
        <v>134</v>
      </c>
      <c r="P6300" t="s">
        <v>8646</v>
      </c>
      <c r="Q6300" t="s">
        <v>97</v>
      </c>
      <c r="R6300" s="6">
        <f>_xlfn.XLOOKUP(CleanedData[[#This Row],[Product]],'02_Lookup_Tables'!$A$2:$A$126,'02_Lookup_Tables'!$B$2:$B$126)</f>
        <v>1746.77</v>
      </c>
      <c r="S6300" t="str">
        <f>VLOOKUP(CleanedData[[#This Row],[Product]],'02_Lookup_Tables'!$H$2:$I$126,2,FALSE)</f>
        <v>Home Devices</v>
      </c>
      <c r="T6300" t="str">
        <f>VLOOKUP(CleanedData[[#This Row],[Province]],'02_Lookup_Tables'!$D$2:$E$10,2, FALSE)</f>
        <v>Southern Region</v>
      </c>
      <c r="U6300" t="str" cm="1">
        <f t="array" ref="U6300">_xlfn.IFS(CleanedData[[#This Row],[Purchase Amount]]&lt;500,"Low",
CleanedData[[#This Row],[Purchase Amount]]&lt;5000,"Medium",
TRUE,"High")</f>
        <v>Medium</v>
      </c>
      <c r="V6300" t="str">
        <f>TEXT(CleanedData[[#This Row],[Date]],"mmmm")</f>
        <v>March</v>
      </c>
      <c r="W6300" t="str">
        <f>"Q"&amp;ROUNDUP(MONTH(CleanedData[[#This Row],[Date]])/3,0)</f>
        <v>Q1</v>
      </c>
      <c r="X6300" t="str">
        <f>IF(CleanedData[[#This Row],[Purchase Amount]]&gt;=5000,"Yes","No")</f>
        <v>No</v>
      </c>
      <c r="Y6300">
        <f>IF(CleanedData[[#This Row],[Recommend]]="Yes",1,0)</f>
        <v>1</v>
      </c>
      <c r="Z6300" s="6">
        <f>CleanedData[[#This Row],[Purchase Amount]]*0.15</f>
        <v>262.01549999999997</v>
      </c>
      <c r="AA6300" s="6">
        <f>CleanedData[[#This Row],[Purchase Amount]]*1.15</f>
        <v>2008.7854999999997</v>
      </c>
    </row>
    <row r="6301" spans="1:27" x14ac:dyDescent="0.3">
      <c r="A6301">
        <v>7643</v>
      </c>
      <c r="B6301" t="s">
        <v>6526</v>
      </c>
      <c r="C6301" s="1">
        <v>45839</v>
      </c>
      <c r="D6301">
        <v>43</v>
      </c>
      <c r="E6301" t="s">
        <v>52</v>
      </c>
      <c r="F6301" t="s">
        <v>61</v>
      </c>
      <c r="G6301" t="s">
        <v>214</v>
      </c>
      <c r="H6301">
        <v>1</v>
      </c>
      <c r="I6301" t="s">
        <v>42</v>
      </c>
      <c r="J6301" t="s">
        <v>74</v>
      </c>
      <c r="K6301" t="s">
        <v>44</v>
      </c>
      <c r="L6301" t="s">
        <v>45</v>
      </c>
      <c r="N6301" t="s">
        <v>80</v>
      </c>
      <c r="O6301" t="s">
        <v>134</v>
      </c>
      <c r="P6301" t="s">
        <v>8646</v>
      </c>
      <c r="Q6301" t="s">
        <v>81</v>
      </c>
      <c r="R6301" s="6">
        <f>_xlfn.XLOOKUP(CleanedData[[#This Row],[Product]],'02_Lookup_Tables'!$A$2:$A$126,'02_Lookup_Tables'!$B$2:$B$126)</f>
        <v>134.01</v>
      </c>
      <c r="S6301" t="str">
        <f>VLOOKUP(CleanedData[[#This Row],[Product]],'02_Lookup_Tables'!$H$2:$I$126,2,FALSE)</f>
        <v>Food</v>
      </c>
      <c r="T6301" t="str">
        <f>VLOOKUP(CleanedData[[#This Row],[Province]],'02_Lookup_Tables'!$D$2:$E$10,2, FALSE)</f>
        <v>Southern Region</v>
      </c>
      <c r="U6301" t="str" cm="1">
        <f t="array" ref="U6301">_xlfn.IFS(CleanedData[[#This Row],[Purchase Amount]]&lt;500,"Low",
CleanedData[[#This Row],[Purchase Amount]]&lt;5000,"Medium",
TRUE,"High")</f>
        <v>Low</v>
      </c>
      <c r="V6301" t="str">
        <f>TEXT(CleanedData[[#This Row],[Date]],"mmmm")</f>
        <v>July</v>
      </c>
      <c r="W6301" t="str">
        <f>"Q"&amp;ROUNDUP(MONTH(CleanedData[[#This Row],[Date]])/3,0)</f>
        <v>Q3</v>
      </c>
      <c r="X6301" t="str">
        <f>IF(CleanedData[[#This Row],[Purchase Amount]]&gt;=5000,"Yes","No")</f>
        <v>No</v>
      </c>
      <c r="Y6301">
        <f>IF(CleanedData[[#This Row],[Recommend]]="Yes",1,0)</f>
        <v>0</v>
      </c>
      <c r="Z6301" s="6">
        <f>CleanedData[[#This Row],[Purchase Amount]]*0.15</f>
        <v>20.101499999999998</v>
      </c>
      <c r="AA6301" s="6">
        <f>CleanedData[[#This Row],[Purchase Amount]]*1.15</f>
        <v>154.11149999999998</v>
      </c>
    </row>
    <row r="6302" spans="1:27" x14ac:dyDescent="0.3">
      <c r="A6302">
        <v>7644</v>
      </c>
      <c r="B6302" t="s">
        <v>6527</v>
      </c>
      <c r="C6302" s="1">
        <v>45755</v>
      </c>
      <c r="D6302">
        <v>31</v>
      </c>
      <c r="E6302" t="s">
        <v>60</v>
      </c>
      <c r="F6302" t="s">
        <v>108</v>
      </c>
      <c r="G6302" t="s">
        <v>214</v>
      </c>
      <c r="H6302">
        <v>2</v>
      </c>
      <c r="I6302" t="s">
        <v>42</v>
      </c>
      <c r="J6302" t="s">
        <v>54</v>
      </c>
      <c r="K6302" t="s">
        <v>64</v>
      </c>
      <c r="L6302" t="s">
        <v>42</v>
      </c>
      <c r="M6302" t="s">
        <v>106</v>
      </c>
      <c r="N6302" t="s">
        <v>47</v>
      </c>
      <c r="O6302" t="s">
        <v>148</v>
      </c>
      <c r="P6302" t="s">
        <v>70</v>
      </c>
      <c r="Q6302" t="s">
        <v>58</v>
      </c>
      <c r="R6302" s="6">
        <f>_xlfn.XLOOKUP(CleanedData[[#This Row],[Product]],'02_Lookup_Tables'!$A$2:$A$126,'02_Lookup_Tables'!$B$2:$B$126)</f>
        <v>134.01</v>
      </c>
      <c r="S6302" t="str">
        <f>VLOOKUP(CleanedData[[#This Row],[Product]],'02_Lookup_Tables'!$H$2:$I$126,2,FALSE)</f>
        <v>Food</v>
      </c>
      <c r="T6302" t="str">
        <f>VLOOKUP(CleanedData[[#This Row],[Province]],'02_Lookup_Tables'!$D$2:$E$10,2, FALSE)</f>
        <v>Gauteng Region</v>
      </c>
      <c r="U6302" t="str" cm="1">
        <f t="array" ref="U6302">_xlfn.IFS(CleanedData[[#This Row],[Purchase Amount]]&lt;500,"Low",
CleanedData[[#This Row],[Purchase Amount]]&lt;5000,"Medium",
TRUE,"High")</f>
        <v>Low</v>
      </c>
      <c r="V6302" t="str">
        <f>TEXT(CleanedData[[#This Row],[Date]],"mmmm")</f>
        <v>April</v>
      </c>
      <c r="W6302" t="str">
        <f>"Q"&amp;ROUNDUP(MONTH(CleanedData[[#This Row],[Date]])/3,0)</f>
        <v>Q2</v>
      </c>
      <c r="X6302" t="str">
        <f>IF(CleanedData[[#This Row],[Purchase Amount]]&gt;=5000,"Yes","No")</f>
        <v>No</v>
      </c>
      <c r="Y6302">
        <f>IF(CleanedData[[#This Row],[Recommend]]="Yes",1,0)</f>
        <v>0</v>
      </c>
      <c r="Z6302" s="6">
        <f>CleanedData[[#This Row],[Purchase Amount]]*0.15</f>
        <v>20.101499999999998</v>
      </c>
      <c r="AA6302" s="6">
        <f>CleanedData[[#This Row],[Purchase Amount]]*1.15</f>
        <v>154.11149999999998</v>
      </c>
    </row>
    <row r="6303" spans="1:27" x14ac:dyDescent="0.3">
      <c r="A6303">
        <v>7645</v>
      </c>
      <c r="B6303" t="s">
        <v>6528</v>
      </c>
      <c r="C6303" s="1">
        <v>45798</v>
      </c>
      <c r="E6303" t="s">
        <v>60</v>
      </c>
      <c r="F6303" t="s">
        <v>40</v>
      </c>
      <c r="G6303" t="s">
        <v>122</v>
      </c>
      <c r="H6303">
        <v>1</v>
      </c>
      <c r="I6303" t="s">
        <v>45</v>
      </c>
      <c r="J6303" t="s">
        <v>74</v>
      </c>
      <c r="K6303" t="s">
        <v>64</v>
      </c>
      <c r="L6303" t="s">
        <v>45</v>
      </c>
      <c r="M6303" t="s">
        <v>236</v>
      </c>
      <c r="N6303" t="s">
        <v>80</v>
      </c>
      <c r="O6303" t="s">
        <v>89</v>
      </c>
      <c r="P6303" t="s">
        <v>49</v>
      </c>
      <c r="Q6303" t="s">
        <v>166</v>
      </c>
      <c r="R6303" s="6">
        <f>_xlfn.XLOOKUP(CleanedData[[#This Row],[Product]],'02_Lookup_Tables'!$A$2:$A$126,'02_Lookup_Tables'!$B$2:$B$126)</f>
        <v>1712.08</v>
      </c>
      <c r="S6303" t="str">
        <f>VLOOKUP(CleanedData[[#This Row],[Product]],'02_Lookup_Tables'!$H$2:$I$126,2,FALSE)</f>
        <v>Home &amp; Living</v>
      </c>
      <c r="T6303" t="str">
        <f>VLOOKUP(CleanedData[[#This Row],[Province]],'02_Lookup_Tables'!$D$2:$E$10,2, FALSE)</f>
        <v>Northern Region</v>
      </c>
      <c r="U6303" t="str" cm="1">
        <f t="array" ref="U6303">_xlfn.IFS(CleanedData[[#This Row],[Purchase Amount]]&lt;500,"Low",
CleanedData[[#This Row],[Purchase Amount]]&lt;5000,"Medium",
TRUE,"High")</f>
        <v>Medium</v>
      </c>
      <c r="V6303" t="str">
        <f>TEXT(CleanedData[[#This Row],[Date]],"mmmm")</f>
        <v>May</v>
      </c>
      <c r="W6303" t="str">
        <f>"Q"&amp;ROUNDUP(MONTH(CleanedData[[#This Row],[Date]])/3,0)</f>
        <v>Q2</v>
      </c>
      <c r="X6303" t="str">
        <f>IF(CleanedData[[#This Row],[Purchase Amount]]&gt;=5000,"Yes","No")</f>
        <v>No</v>
      </c>
      <c r="Y6303">
        <f>IF(CleanedData[[#This Row],[Recommend]]="Yes",1,0)</f>
        <v>1</v>
      </c>
      <c r="Z6303" s="6">
        <f>CleanedData[[#This Row],[Purchase Amount]]*0.15</f>
        <v>256.81199999999995</v>
      </c>
      <c r="AA6303" s="6">
        <f>CleanedData[[#This Row],[Purchase Amount]]*1.15</f>
        <v>1968.8919999999998</v>
      </c>
    </row>
    <row r="6304" spans="1:27" x14ac:dyDescent="0.3">
      <c r="A6304">
        <v>7646</v>
      </c>
      <c r="B6304" t="s">
        <v>6529</v>
      </c>
      <c r="C6304" s="1">
        <v>45935</v>
      </c>
      <c r="D6304">
        <v>52</v>
      </c>
      <c r="E6304" t="s">
        <v>60</v>
      </c>
      <c r="F6304" t="s">
        <v>83</v>
      </c>
      <c r="G6304" t="s">
        <v>212</v>
      </c>
      <c r="H6304">
        <v>2</v>
      </c>
      <c r="I6304" t="s">
        <v>42</v>
      </c>
      <c r="J6304" t="s">
        <v>54</v>
      </c>
      <c r="K6304" t="s">
        <v>55</v>
      </c>
      <c r="L6304" t="s">
        <v>42</v>
      </c>
      <c r="M6304" t="s">
        <v>92</v>
      </c>
      <c r="N6304" t="s">
        <v>47</v>
      </c>
      <c r="O6304" t="s">
        <v>89</v>
      </c>
      <c r="P6304" t="s">
        <v>49</v>
      </c>
      <c r="Q6304" t="s">
        <v>93</v>
      </c>
      <c r="R6304" s="6">
        <f>_xlfn.XLOOKUP(CleanedData[[#This Row],[Product]],'02_Lookup_Tables'!$A$2:$A$126,'02_Lookup_Tables'!$B$2:$B$126)</f>
        <v>192.77</v>
      </c>
      <c r="S6304" t="str">
        <f>VLOOKUP(CleanedData[[#This Row],[Product]],'02_Lookup_Tables'!$H$2:$I$126,2,FALSE)</f>
        <v>Beauty &amp; Personal Care</v>
      </c>
      <c r="T6304" t="str">
        <f>VLOOKUP(CleanedData[[#This Row],[Province]],'02_Lookup_Tables'!$D$2:$E$10,2, FALSE)</f>
        <v>Western Region</v>
      </c>
      <c r="U6304" t="str" cm="1">
        <f t="array" ref="U6304">_xlfn.IFS(CleanedData[[#This Row],[Purchase Amount]]&lt;500,"Low",
CleanedData[[#This Row],[Purchase Amount]]&lt;5000,"Medium",
TRUE,"High")</f>
        <v>Low</v>
      </c>
      <c r="V6304" t="str">
        <f>TEXT(CleanedData[[#This Row],[Date]],"mmmm")</f>
        <v>October</v>
      </c>
      <c r="W6304" t="str">
        <f>"Q"&amp;ROUNDUP(MONTH(CleanedData[[#This Row],[Date]])/3,0)</f>
        <v>Q4</v>
      </c>
      <c r="X6304" t="str">
        <f>IF(CleanedData[[#This Row],[Purchase Amount]]&gt;=5000,"Yes","No")</f>
        <v>No</v>
      </c>
      <c r="Y6304">
        <f>IF(CleanedData[[#This Row],[Recommend]]="Yes",1,0)</f>
        <v>0</v>
      </c>
      <c r="Z6304" s="6">
        <f>CleanedData[[#This Row],[Purchase Amount]]*0.15</f>
        <v>28.915500000000002</v>
      </c>
      <c r="AA6304" s="6">
        <f>CleanedData[[#This Row],[Purchase Amount]]*1.15</f>
        <v>221.68549999999999</v>
      </c>
    </row>
    <row r="6305" spans="1:27" x14ac:dyDescent="0.3">
      <c r="A6305">
        <v>7648</v>
      </c>
      <c r="B6305" t="s">
        <v>6530</v>
      </c>
      <c r="C6305" s="1">
        <v>45534</v>
      </c>
      <c r="D6305">
        <v>63</v>
      </c>
      <c r="E6305" t="s">
        <v>39</v>
      </c>
      <c r="F6305" t="s">
        <v>68</v>
      </c>
      <c r="G6305" t="s">
        <v>78</v>
      </c>
      <c r="H6305">
        <v>5</v>
      </c>
      <c r="I6305" t="s">
        <v>42</v>
      </c>
      <c r="J6305" t="s">
        <v>43</v>
      </c>
      <c r="K6305" t="s">
        <v>64</v>
      </c>
      <c r="L6305" t="s">
        <v>42</v>
      </c>
      <c r="M6305" t="s">
        <v>136</v>
      </c>
      <c r="N6305" t="s">
        <v>57</v>
      </c>
      <c r="O6305" t="s">
        <v>89</v>
      </c>
      <c r="P6305" t="s">
        <v>70</v>
      </c>
      <c r="Q6305" t="s">
        <v>50</v>
      </c>
      <c r="R6305" s="6">
        <f>_xlfn.XLOOKUP(CleanedData[[#This Row],[Product]],'02_Lookup_Tables'!$A$2:$A$126,'02_Lookup_Tables'!$B$2:$B$126)</f>
        <v>1951.09</v>
      </c>
      <c r="S6305" t="str">
        <f>VLOOKUP(CleanedData[[#This Row],[Product]],'02_Lookup_Tables'!$H$2:$I$126,2,FALSE)</f>
        <v>Accessories</v>
      </c>
      <c r="T6305" t="str">
        <f>VLOOKUP(CleanedData[[#This Row],[Province]],'02_Lookup_Tables'!$D$2:$E$10,2, FALSE)</f>
        <v>Northern Region</v>
      </c>
      <c r="U6305" t="str" cm="1">
        <f t="array" ref="U6305">_xlfn.IFS(CleanedData[[#This Row],[Purchase Amount]]&lt;500,"Low",
CleanedData[[#This Row],[Purchase Amount]]&lt;5000,"Medium",
TRUE,"High")</f>
        <v>Medium</v>
      </c>
      <c r="V6305" t="str">
        <f>TEXT(CleanedData[[#This Row],[Date]],"mmmm")</f>
        <v>August</v>
      </c>
      <c r="W6305" t="str">
        <f>"Q"&amp;ROUNDUP(MONTH(CleanedData[[#This Row],[Date]])/3,0)</f>
        <v>Q3</v>
      </c>
      <c r="X6305" t="str">
        <f>IF(CleanedData[[#This Row],[Purchase Amount]]&gt;=5000,"Yes","No")</f>
        <v>No</v>
      </c>
      <c r="Y6305">
        <f>IF(CleanedData[[#This Row],[Recommend]]="Yes",1,0)</f>
        <v>0</v>
      </c>
      <c r="Z6305" s="6">
        <f>CleanedData[[#This Row],[Purchase Amount]]*0.15</f>
        <v>292.6635</v>
      </c>
      <c r="AA6305" s="6">
        <f>CleanedData[[#This Row],[Purchase Amount]]*1.15</f>
        <v>2243.7534999999998</v>
      </c>
    </row>
    <row r="6306" spans="1:27" x14ac:dyDescent="0.3">
      <c r="A6306">
        <v>7649</v>
      </c>
      <c r="B6306" t="s">
        <v>6531</v>
      </c>
      <c r="C6306" s="1">
        <v>45977</v>
      </c>
      <c r="D6306">
        <v>24</v>
      </c>
      <c r="E6306" t="s">
        <v>52</v>
      </c>
      <c r="F6306" t="s">
        <v>130</v>
      </c>
      <c r="G6306" t="s">
        <v>109</v>
      </c>
      <c r="H6306">
        <v>3</v>
      </c>
      <c r="I6306" t="s">
        <v>45</v>
      </c>
      <c r="J6306" t="s">
        <v>69</v>
      </c>
      <c r="K6306" t="s">
        <v>55</v>
      </c>
      <c r="L6306" t="s">
        <v>42</v>
      </c>
      <c r="M6306" t="s">
        <v>75</v>
      </c>
      <c r="N6306" t="s">
        <v>48</v>
      </c>
      <c r="O6306" t="s">
        <v>89</v>
      </c>
      <c r="P6306" t="s">
        <v>49</v>
      </c>
      <c r="Q6306" t="s">
        <v>66</v>
      </c>
      <c r="R6306" s="6">
        <f>_xlfn.XLOOKUP(CleanedData[[#This Row],[Product]],'02_Lookup_Tables'!$A$2:$A$126,'02_Lookup_Tables'!$B$2:$B$126)</f>
        <v>228.08</v>
      </c>
      <c r="S6306" t="str">
        <f>VLOOKUP(CleanedData[[#This Row],[Product]],'02_Lookup_Tables'!$H$2:$I$126,2,FALSE)</f>
        <v>Apparel</v>
      </c>
      <c r="T6306" t="str">
        <f>VLOOKUP(CleanedData[[#This Row],[Province]],'02_Lookup_Tables'!$D$2:$E$10,2, FALSE)</f>
        <v>Eastern Region</v>
      </c>
      <c r="U6306" t="str" cm="1">
        <f t="array" ref="U6306">_xlfn.IFS(CleanedData[[#This Row],[Purchase Amount]]&lt;500,"Low",
CleanedData[[#This Row],[Purchase Amount]]&lt;5000,"Medium",
TRUE,"High")</f>
        <v>Low</v>
      </c>
      <c r="V6306" t="str">
        <f>TEXT(CleanedData[[#This Row],[Date]],"mmmm")</f>
        <v>November</v>
      </c>
      <c r="W6306" t="str">
        <f>"Q"&amp;ROUNDUP(MONTH(CleanedData[[#This Row],[Date]])/3,0)</f>
        <v>Q4</v>
      </c>
      <c r="X6306" t="str">
        <f>IF(CleanedData[[#This Row],[Purchase Amount]]&gt;=5000,"Yes","No")</f>
        <v>No</v>
      </c>
      <c r="Y6306">
        <f>IF(CleanedData[[#This Row],[Recommend]]="Yes",1,0)</f>
        <v>1</v>
      </c>
      <c r="Z6306" s="6">
        <f>CleanedData[[#This Row],[Purchase Amount]]*0.15</f>
        <v>34.212000000000003</v>
      </c>
      <c r="AA6306" s="6">
        <f>CleanedData[[#This Row],[Purchase Amount]]*1.15</f>
        <v>262.29199999999997</v>
      </c>
    </row>
    <row r="6307" spans="1:27" x14ac:dyDescent="0.3">
      <c r="A6307">
        <v>7650</v>
      </c>
      <c r="B6307" t="s">
        <v>6532</v>
      </c>
      <c r="C6307" s="1">
        <v>46008</v>
      </c>
      <c r="D6307">
        <v>19</v>
      </c>
      <c r="E6307" t="s">
        <v>39</v>
      </c>
      <c r="F6307" t="s">
        <v>77</v>
      </c>
      <c r="G6307" t="s">
        <v>73</v>
      </c>
      <c r="H6307">
        <v>4</v>
      </c>
      <c r="I6307" t="s">
        <v>45</v>
      </c>
      <c r="J6307" t="s">
        <v>69</v>
      </c>
      <c r="K6307" t="s">
        <v>55</v>
      </c>
      <c r="L6307" t="s">
        <v>42</v>
      </c>
      <c r="M6307" t="s">
        <v>85</v>
      </c>
      <c r="N6307" t="s">
        <v>96</v>
      </c>
      <c r="O6307" t="s">
        <v>48</v>
      </c>
      <c r="P6307" t="s">
        <v>49</v>
      </c>
      <c r="Q6307" t="s">
        <v>66</v>
      </c>
      <c r="R6307" s="6">
        <f>_xlfn.XLOOKUP(CleanedData[[#This Row],[Product]],'02_Lookup_Tables'!$A$2:$A$126,'02_Lookup_Tables'!$B$2:$B$126)</f>
        <v>84.23</v>
      </c>
      <c r="S6307" t="str">
        <f>VLOOKUP(CleanedData[[#This Row],[Product]],'02_Lookup_Tables'!$H$2:$I$126,2,FALSE)</f>
        <v>Food</v>
      </c>
      <c r="T6307" t="str">
        <f>VLOOKUP(CleanedData[[#This Row],[Province]],'02_Lookup_Tables'!$D$2:$E$10,2, FALSE)</f>
        <v>Central Region</v>
      </c>
      <c r="U6307" t="str" cm="1">
        <f t="array" ref="U6307">_xlfn.IFS(CleanedData[[#This Row],[Purchase Amount]]&lt;500,"Low",
CleanedData[[#This Row],[Purchase Amount]]&lt;5000,"Medium",
TRUE,"High")</f>
        <v>Low</v>
      </c>
      <c r="V6307" t="str">
        <f>TEXT(CleanedData[[#This Row],[Date]],"mmmm")</f>
        <v>December</v>
      </c>
      <c r="W6307" t="str">
        <f>"Q"&amp;ROUNDUP(MONTH(CleanedData[[#This Row],[Date]])/3,0)</f>
        <v>Q4</v>
      </c>
      <c r="X6307" t="str">
        <f>IF(CleanedData[[#This Row],[Purchase Amount]]&gt;=5000,"Yes","No")</f>
        <v>No</v>
      </c>
      <c r="Y6307">
        <f>IF(CleanedData[[#This Row],[Recommend]]="Yes",1,0)</f>
        <v>1</v>
      </c>
      <c r="Z6307" s="6">
        <f>CleanedData[[#This Row],[Purchase Amount]]*0.15</f>
        <v>12.634500000000001</v>
      </c>
      <c r="AA6307" s="6">
        <f>CleanedData[[#This Row],[Purchase Amount]]*1.15</f>
        <v>96.864499999999992</v>
      </c>
    </row>
    <row r="6308" spans="1:27" x14ac:dyDescent="0.3">
      <c r="A6308">
        <v>7651</v>
      </c>
      <c r="B6308" t="s">
        <v>6533</v>
      </c>
      <c r="C6308" s="1">
        <v>45809</v>
      </c>
      <c r="D6308">
        <v>68</v>
      </c>
      <c r="E6308" t="s">
        <v>52</v>
      </c>
      <c r="F6308" t="s">
        <v>108</v>
      </c>
      <c r="G6308" t="s">
        <v>235</v>
      </c>
      <c r="H6308">
        <v>2</v>
      </c>
      <c r="I6308" t="s">
        <v>45</v>
      </c>
      <c r="J6308" t="s">
        <v>54</v>
      </c>
      <c r="K6308" t="s">
        <v>64</v>
      </c>
      <c r="L6308" t="s">
        <v>45</v>
      </c>
      <c r="M6308" t="s">
        <v>184</v>
      </c>
      <c r="N6308" t="s">
        <v>47</v>
      </c>
      <c r="O6308" t="s">
        <v>148</v>
      </c>
      <c r="P6308" t="s">
        <v>70</v>
      </c>
      <c r="Q6308" t="s">
        <v>97</v>
      </c>
      <c r="R6308" s="6">
        <f>_xlfn.XLOOKUP(CleanedData[[#This Row],[Product]],'02_Lookup_Tables'!$A$2:$A$126,'02_Lookup_Tables'!$B$2:$B$126)</f>
        <v>306.57</v>
      </c>
      <c r="S6308" t="str">
        <f>VLOOKUP(CleanedData[[#This Row],[Product]],'02_Lookup_Tables'!$H$2:$I$126,2,FALSE)</f>
        <v>Toys &amp; Games</v>
      </c>
      <c r="T6308" t="str">
        <f>VLOOKUP(CleanedData[[#This Row],[Province]],'02_Lookup_Tables'!$D$2:$E$10,2, FALSE)</f>
        <v>Gauteng Region</v>
      </c>
      <c r="U6308" t="str" cm="1">
        <f t="array" ref="U6308">_xlfn.IFS(CleanedData[[#This Row],[Purchase Amount]]&lt;500,"Low",
CleanedData[[#This Row],[Purchase Amount]]&lt;5000,"Medium",
TRUE,"High")</f>
        <v>Low</v>
      </c>
      <c r="V6308" t="str">
        <f>TEXT(CleanedData[[#This Row],[Date]],"mmmm")</f>
        <v>June</v>
      </c>
      <c r="W6308" t="str">
        <f>"Q"&amp;ROUNDUP(MONTH(CleanedData[[#This Row],[Date]])/3,0)</f>
        <v>Q2</v>
      </c>
      <c r="X6308" t="str">
        <f>IF(CleanedData[[#This Row],[Purchase Amount]]&gt;=5000,"Yes","No")</f>
        <v>No</v>
      </c>
      <c r="Y6308">
        <f>IF(CleanedData[[#This Row],[Recommend]]="Yes",1,0)</f>
        <v>1</v>
      </c>
      <c r="Z6308" s="6">
        <f>CleanedData[[#This Row],[Purchase Amount]]*0.15</f>
        <v>45.985499999999995</v>
      </c>
      <c r="AA6308" s="6">
        <f>CleanedData[[#This Row],[Purchase Amount]]*1.15</f>
        <v>352.55549999999994</v>
      </c>
    </row>
    <row r="6309" spans="1:27" x14ac:dyDescent="0.3">
      <c r="A6309">
        <v>7652</v>
      </c>
      <c r="B6309" t="s">
        <v>6534</v>
      </c>
      <c r="C6309" s="1">
        <v>45362</v>
      </c>
      <c r="D6309">
        <v>29</v>
      </c>
      <c r="E6309" t="s">
        <v>60</v>
      </c>
      <c r="F6309" t="s">
        <v>40</v>
      </c>
      <c r="G6309" t="s">
        <v>693</v>
      </c>
      <c r="H6309">
        <v>4</v>
      </c>
      <c r="I6309" t="s">
        <v>45</v>
      </c>
      <c r="J6309" t="s">
        <v>43</v>
      </c>
      <c r="K6309" t="s">
        <v>44</v>
      </c>
      <c r="L6309" t="s">
        <v>45</v>
      </c>
      <c r="M6309" t="s">
        <v>175</v>
      </c>
      <c r="N6309" t="s">
        <v>96</v>
      </c>
      <c r="O6309" t="s">
        <v>89</v>
      </c>
      <c r="P6309" t="s">
        <v>70</v>
      </c>
      <c r="Q6309" t="s">
        <v>58</v>
      </c>
      <c r="R6309" s="6">
        <f>_xlfn.XLOOKUP(CleanedData[[#This Row],[Product]],'02_Lookup_Tables'!$A$2:$A$126,'02_Lookup_Tables'!$B$2:$B$126)</f>
        <v>618.72</v>
      </c>
      <c r="S6309" t="str">
        <f>VLOOKUP(CleanedData[[#This Row],[Product]],'02_Lookup_Tables'!$H$2:$I$126,2,FALSE)</f>
        <v>Sports &amp; Outdoors</v>
      </c>
      <c r="T6309" t="str">
        <f>VLOOKUP(CleanedData[[#This Row],[Province]],'02_Lookup_Tables'!$D$2:$E$10,2, FALSE)</f>
        <v>Northern Region</v>
      </c>
      <c r="U6309" t="str" cm="1">
        <f t="array" ref="U6309">_xlfn.IFS(CleanedData[[#This Row],[Purchase Amount]]&lt;500,"Low",
CleanedData[[#This Row],[Purchase Amount]]&lt;5000,"Medium",
TRUE,"High")</f>
        <v>Medium</v>
      </c>
      <c r="V6309" t="str">
        <f>TEXT(CleanedData[[#This Row],[Date]],"mmmm")</f>
        <v>March</v>
      </c>
      <c r="W6309" t="str">
        <f>"Q"&amp;ROUNDUP(MONTH(CleanedData[[#This Row],[Date]])/3,0)</f>
        <v>Q1</v>
      </c>
      <c r="X6309" t="str">
        <f>IF(CleanedData[[#This Row],[Purchase Amount]]&gt;=5000,"Yes","No")</f>
        <v>No</v>
      </c>
      <c r="Y6309">
        <f>IF(CleanedData[[#This Row],[Recommend]]="Yes",1,0)</f>
        <v>1</v>
      </c>
      <c r="Z6309" s="6">
        <f>CleanedData[[#This Row],[Purchase Amount]]*0.15</f>
        <v>92.808000000000007</v>
      </c>
      <c r="AA6309" s="6">
        <f>CleanedData[[#This Row],[Purchase Amount]]*1.15</f>
        <v>711.52800000000002</v>
      </c>
    </row>
    <row r="6310" spans="1:27" x14ac:dyDescent="0.3">
      <c r="A6310">
        <v>7653</v>
      </c>
      <c r="B6310" t="s">
        <v>6535</v>
      </c>
      <c r="C6310" s="1">
        <v>45879</v>
      </c>
      <c r="D6310">
        <v>37</v>
      </c>
      <c r="E6310" t="s">
        <v>52</v>
      </c>
      <c r="F6310" t="s">
        <v>40</v>
      </c>
      <c r="G6310" t="s">
        <v>205</v>
      </c>
      <c r="H6310">
        <v>2</v>
      </c>
      <c r="I6310" t="s">
        <v>42</v>
      </c>
      <c r="J6310" t="s">
        <v>63</v>
      </c>
      <c r="K6310" t="s">
        <v>55</v>
      </c>
      <c r="L6310" t="s">
        <v>42</v>
      </c>
      <c r="M6310" t="s">
        <v>88</v>
      </c>
      <c r="N6310" t="s">
        <v>47</v>
      </c>
      <c r="O6310" t="s">
        <v>89</v>
      </c>
      <c r="P6310" t="s">
        <v>49</v>
      </c>
      <c r="Q6310" t="s">
        <v>81</v>
      </c>
      <c r="R6310" s="6">
        <f>_xlfn.XLOOKUP(CleanedData[[#This Row],[Product]],'02_Lookup_Tables'!$A$2:$A$126,'02_Lookup_Tables'!$B$2:$B$126)</f>
        <v>139.72999999999999</v>
      </c>
      <c r="S6310" t="str">
        <f>VLOOKUP(CleanedData[[#This Row],[Product]],'02_Lookup_Tables'!$H$2:$I$126,2,FALSE)</f>
        <v>Beauty &amp; Personal Care</v>
      </c>
      <c r="T6310" t="str">
        <f>VLOOKUP(CleanedData[[#This Row],[Province]],'02_Lookup_Tables'!$D$2:$E$10,2, FALSE)</f>
        <v>Northern Region</v>
      </c>
      <c r="U6310" t="str" cm="1">
        <f t="array" ref="U6310">_xlfn.IFS(CleanedData[[#This Row],[Purchase Amount]]&lt;500,"Low",
CleanedData[[#This Row],[Purchase Amount]]&lt;5000,"Medium",
TRUE,"High")</f>
        <v>Low</v>
      </c>
      <c r="V6310" t="str">
        <f>TEXT(CleanedData[[#This Row],[Date]],"mmmm")</f>
        <v>August</v>
      </c>
      <c r="W6310" t="str">
        <f>"Q"&amp;ROUNDUP(MONTH(CleanedData[[#This Row],[Date]])/3,0)</f>
        <v>Q3</v>
      </c>
      <c r="X6310" t="str">
        <f>IF(CleanedData[[#This Row],[Purchase Amount]]&gt;=5000,"Yes","No")</f>
        <v>No</v>
      </c>
      <c r="Y6310">
        <f>IF(CleanedData[[#This Row],[Recommend]]="Yes",1,0)</f>
        <v>0</v>
      </c>
      <c r="Z6310" s="6">
        <f>CleanedData[[#This Row],[Purchase Amount]]*0.15</f>
        <v>20.959499999999998</v>
      </c>
      <c r="AA6310" s="6">
        <f>CleanedData[[#This Row],[Purchase Amount]]*1.15</f>
        <v>160.68949999999998</v>
      </c>
    </row>
    <row r="6311" spans="1:27" x14ac:dyDescent="0.3">
      <c r="A6311">
        <v>7656</v>
      </c>
      <c r="B6311" t="s">
        <v>6536</v>
      </c>
      <c r="C6311" s="1">
        <v>45823</v>
      </c>
      <c r="D6311">
        <v>48</v>
      </c>
      <c r="E6311" t="s">
        <v>52</v>
      </c>
      <c r="F6311" t="s">
        <v>77</v>
      </c>
      <c r="G6311" t="s">
        <v>41</v>
      </c>
      <c r="H6311">
        <v>3</v>
      </c>
      <c r="I6311" t="s">
        <v>45</v>
      </c>
      <c r="J6311" t="s">
        <v>43</v>
      </c>
      <c r="K6311" t="s">
        <v>64</v>
      </c>
      <c r="L6311" t="s">
        <v>42</v>
      </c>
      <c r="M6311" t="s">
        <v>196</v>
      </c>
      <c r="N6311" t="s">
        <v>48</v>
      </c>
      <c r="O6311" t="s">
        <v>89</v>
      </c>
      <c r="P6311" t="s">
        <v>49</v>
      </c>
      <c r="Q6311" t="s">
        <v>93</v>
      </c>
      <c r="R6311" s="6">
        <f>_xlfn.XLOOKUP(CleanedData[[#This Row],[Product]],'02_Lookup_Tables'!$A$2:$A$126,'02_Lookup_Tables'!$B$2:$B$126)</f>
        <v>2479.5700000000002</v>
      </c>
      <c r="S6311" t="str">
        <f>VLOOKUP(CleanedData[[#This Row],[Product]],'02_Lookup_Tables'!$H$2:$I$126,2,FALSE)</f>
        <v>Accessories</v>
      </c>
      <c r="T6311" t="str">
        <f>VLOOKUP(CleanedData[[#This Row],[Province]],'02_Lookup_Tables'!$D$2:$E$10,2, FALSE)</f>
        <v>Central Region</v>
      </c>
      <c r="U6311" t="str" cm="1">
        <f t="array" ref="U6311">_xlfn.IFS(CleanedData[[#This Row],[Purchase Amount]]&lt;500,"Low",
CleanedData[[#This Row],[Purchase Amount]]&lt;5000,"Medium",
TRUE,"High")</f>
        <v>Medium</v>
      </c>
      <c r="V6311" t="str">
        <f>TEXT(CleanedData[[#This Row],[Date]],"mmmm")</f>
        <v>June</v>
      </c>
      <c r="W6311" t="str">
        <f>"Q"&amp;ROUNDUP(MONTH(CleanedData[[#This Row],[Date]])/3,0)</f>
        <v>Q2</v>
      </c>
      <c r="X6311" t="str">
        <f>IF(CleanedData[[#This Row],[Purchase Amount]]&gt;=5000,"Yes","No")</f>
        <v>No</v>
      </c>
      <c r="Y6311">
        <f>IF(CleanedData[[#This Row],[Recommend]]="Yes",1,0)</f>
        <v>1</v>
      </c>
      <c r="Z6311" s="6">
        <f>CleanedData[[#This Row],[Purchase Amount]]*0.15</f>
        <v>371.93549999999999</v>
      </c>
      <c r="AA6311" s="6">
        <f>CleanedData[[#This Row],[Purchase Amount]]*1.15</f>
        <v>2851.5054999999998</v>
      </c>
    </row>
    <row r="6312" spans="1:27" x14ac:dyDescent="0.3">
      <c r="A6312">
        <v>7657</v>
      </c>
      <c r="B6312" t="s">
        <v>6537</v>
      </c>
      <c r="C6312" s="1">
        <v>45908</v>
      </c>
      <c r="D6312">
        <v>67</v>
      </c>
      <c r="E6312" t="s">
        <v>39</v>
      </c>
      <c r="F6312" t="s">
        <v>72</v>
      </c>
      <c r="G6312" t="s">
        <v>203</v>
      </c>
      <c r="H6312">
        <v>5</v>
      </c>
      <c r="I6312" t="s">
        <v>42</v>
      </c>
      <c r="J6312" t="s">
        <v>69</v>
      </c>
      <c r="K6312" t="s">
        <v>44</v>
      </c>
      <c r="L6312" t="s">
        <v>42</v>
      </c>
      <c r="M6312" t="s">
        <v>236</v>
      </c>
      <c r="N6312" t="s">
        <v>57</v>
      </c>
      <c r="O6312" t="s">
        <v>89</v>
      </c>
      <c r="P6312" t="s">
        <v>70</v>
      </c>
      <c r="Q6312" t="s">
        <v>97</v>
      </c>
      <c r="R6312" s="6">
        <f>_xlfn.XLOOKUP(CleanedData[[#This Row],[Product]],'02_Lookup_Tables'!$A$2:$A$126,'02_Lookup_Tables'!$B$2:$B$126)</f>
        <v>2849.09</v>
      </c>
      <c r="S6312" t="str">
        <f>VLOOKUP(CleanedData[[#This Row],[Product]],'02_Lookup_Tables'!$H$2:$I$126,2,FALSE)</f>
        <v>Home &amp; Living</v>
      </c>
      <c r="T6312" t="str">
        <f>VLOOKUP(CleanedData[[#This Row],[Province]],'02_Lookup_Tables'!$D$2:$E$10,2, FALSE)</f>
        <v>Central Region</v>
      </c>
      <c r="U6312" t="str" cm="1">
        <f t="array" ref="U6312">_xlfn.IFS(CleanedData[[#This Row],[Purchase Amount]]&lt;500,"Low",
CleanedData[[#This Row],[Purchase Amount]]&lt;5000,"Medium",
TRUE,"High")</f>
        <v>Medium</v>
      </c>
      <c r="V6312" t="str">
        <f>TEXT(CleanedData[[#This Row],[Date]],"mmmm")</f>
        <v>September</v>
      </c>
      <c r="W6312" t="str">
        <f>"Q"&amp;ROUNDUP(MONTH(CleanedData[[#This Row],[Date]])/3,0)</f>
        <v>Q3</v>
      </c>
      <c r="X6312" t="str">
        <f>IF(CleanedData[[#This Row],[Purchase Amount]]&gt;=5000,"Yes","No")</f>
        <v>No</v>
      </c>
      <c r="Y6312">
        <f>IF(CleanedData[[#This Row],[Recommend]]="Yes",1,0)</f>
        <v>0</v>
      </c>
      <c r="Z6312" s="6">
        <f>CleanedData[[#This Row],[Purchase Amount]]*0.15</f>
        <v>427.36349999999999</v>
      </c>
      <c r="AA6312" s="6">
        <f>CleanedData[[#This Row],[Purchase Amount]]*1.15</f>
        <v>3276.4535000000001</v>
      </c>
    </row>
    <row r="6313" spans="1:27" x14ac:dyDescent="0.3">
      <c r="A6313">
        <v>7658</v>
      </c>
      <c r="B6313" t="s">
        <v>6538</v>
      </c>
      <c r="C6313" s="1">
        <v>45671</v>
      </c>
      <c r="D6313">
        <v>31</v>
      </c>
      <c r="E6313" t="s">
        <v>52</v>
      </c>
      <c r="F6313" t="s">
        <v>83</v>
      </c>
      <c r="G6313" t="s">
        <v>463</v>
      </c>
      <c r="H6313">
        <v>2</v>
      </c>
      <c r="I6313" t="s">
        <v>45</v>
      </c>
      <c r="J6313" t="s">
        <v>54</v>
      </c>
      <c r="K6313" t="s">
        <v>44</v>
      </c>
      <c r="L6313" t="s">
        <v>42</v>
      </c>
      <c r="M6313" t="s">
        <v>85</v>
      </c>
      <c r="N6313" t="s">
        <v>47</v>
      </c>
      <c r="O6313" t="s">
        <v>48</v>
      </c>
      <c r="P6313" t="s">
        <v>49</v>
      </c>
      <c r="Q6313" t="s">
        <v>58</v>
      </c>
      <c r="R6313" s="6">
        <f>_xlfn.XLOOKUP(CleanedData[[#This Row],[Product]],'02_Lookup_Tables'!$A$2:$A$126,'02_Lookup_Tables'!$B$2:$B$126)</f>
        <v>470.6</v>
      </c>
      <c r="S6313" t="str">
        <f>VLOOKUP(CleanedData[[#This Row],[Product]],'02_Lookup_Tables'!$H$2:$I$126,2,FALSE)</f>
        <v>Toys &amp; Games</v>
      </c>
      <c r="T6313" t="str">
        <f>VLOOKUP(CleanedData[[#This Row],[Province]],'02_Lookup_Tables'!$D$2:$E$10,2, FALSE)</f>
        <v>Western Region</v>
      </c>
      <c r="U6313" t="str" cm="1">
        <f t="array" ref="U6313">_xlfn.IFS(CleanedData[[#This Row],[Purchase Amount]]&lt;500,"Low",
CleanedData[[#This Row],[Purchase Amount]]&lt;5000,"Medium",
TRUE,"High")</f>
        <v>Low</v>
      </c>
      <c r="V6313" t="str">
        <f>TEXT(CleanedData[[#This Row],[Date]],"mmmm")</f>
        <v>January</v>
      </c>
      <c r="W6313" t="str">
        <f>"Q"&amp;ROUNDUP(MONTH(CleanedData[[#This Row],[Date]])/3,0)</f>
        <v>Q1</v>
      </c>
      <c r="X6313" t="str">
        <f>IF(CleanedData[[#This Row],[Purchase Amount]]&gt;=5000,"Yes","No")</f>
        <v>No</v>
      </c>
      <c r="Y6313">
        <f>IF(CleanedData[[#This Row],[Recommend]]="Yes",1,0)</f>
        <v>1</v>
      </c>
      <c r="Z6313" s="6">
        <f>CleanedData[[#This Row],[Purchase Amount]]*0.15</f>
        <v>70.59</v>
      </c>
      <c r="AA6313" s="6">
        <f>CleanedData[[#This Row],[Purchase Amount]]*1.15</f>
        <v>541.18999999999994</v>
      </c>
    </row>
    <row r="6314" spans="1:27" x14ac:dyDescent="0.3">
      <c r="A6314">
        <v>7659</v>
      </c>
      <c r="B6314" t="s">
        <v>6539</v>
      </c>
      <c r="C6314" s="1">
        <v>46000</v>
      </c>
      <c r="D6314">
        <v>49</v>
      </c>
      <c r="E6314" t="s">
        <v>60</v>
      </c>
      <c r="F6314" t="s">
        <v>125</v>
      </c>
      <c r="G6314" t="s">
        <v>328</v>
      </c>
      <c r="H6314">
        <v>1</v>
      </c>
      <c r="I6314" t="s">
        <v>42</v>
      </c>
      <c r="J6314" t="s">
        <v>54</v>
      </c>
      <c r="K6314" t="s">
        <v>55</v>
      </c>
      <c r="L6314" t="s">
        <v>42</v>
      </c>
      <c r="M6314" t="s">
        <v>151</v>
      </c>
      <c r="N6314" t="s">
        <v>80</v>
      </c>
      <c r="O6314" t="s">
        <v>89</v>
      </c>
      <c r="P6314" t="s">
        <v>49</v>
      </c>
      <c r="Q6314" t="s">
        <v>93</v>
      </c>
      <c r="R6314" s="6">
        <f>_xlfn.XLOOKUP(CleanedData[[#This Row],[Product]],'02_Lookup_Tables'!$A$2:$A$126,'02_Lookup_Tables'!$B$2:$B$126)</f>
        <v>3521.64</v>
      </c>
      <c r="S6314" t="str">
        <f>VLOOKUP(CleanedData[[#This Row],[Product]],'02_Lookup_Tables'!$H$2:$I$126,2,FALSE)</f>
        <v>Home Devices</v>
      </c>
      <c r="T6314" t="str">
        <f>VLOOKUP(CleanedData[[#This Row],[Province]],'02_Lookup_Tables'!$D$2:$E$10,2, FALSE)</f>
        <v>Western Region</v>
      </c>
      <c r="U6314" t="str" cm="1">
        <f t="array" ref="U6314">_xlfn.IFS(CleanedData[[#This Row],[Purchase Amount]]&lt;500,"Low",
CleanedData[[#This Row],[Purchase Amount]]&lt;5000,"Medium",
TRUE,"High")</f>
        <v>Medium</v>
      </c>
      <c r="V6314" t="str">
        <f>TEXT(CleanedData[[#This Row],[Date]],"mmmm")</f>
        <v>December</v>
      </c>
      <c r="W6314" t="str">
        <f>"Q"&amp;ROUNDUP(MONTH(CleanedData[[#This Row],[Date]])/3,0)</f>
        <v>Q4</v>
      </c>
      <c r="X6314" t="str">
        <f>IF(CleanedData[[#This Row],[Purchase Amount]]&gt;=5000,"Yes","No")</f>
        <v>No</v>
      </c>
      <c r="Y6314">
        <f>IF(CleanedData[[#This Row],[Recommend]]="Yes",1,0)</f>
        <v>0</v>
      </c>
      <c r="Z6314" s="6">
        <f>CleanedData[[#This Row],[Purchase Amount]]*0.15</f>
        <v>528.24599999999998</v>
      </c>
      <c r="AA6314" s="6">
        <f>CleanedData[[#This Row],[Purchase Amount]]*1.15</f>
        <v>4049.8859999999995</v>
      </c>
    </row>
    <row r="6315" spans="1:27" x14ac:dyDescent="0.3">
      <c r="A6315">
        <v>7660</v>
      </c>
      <c r="B6315" t="s">
        <v>6540</v>
      </c>
      <c r="C6315" s="1">
        <v>45692</v>
      </c>
      <c r="D6315">
        <v>33</v>
      </c>
      <c r="E6315" t="s">
        <v>39</v>
      </c>
      <c r="F6315" t="s">
        <v>72</v>
      </c>
      <c r="G6315" t="s">
        <v>668</v>
      </c>
      <c r="H6315">
        <v>3</v>
      </c>
      <c r="I6315" t="s">
        <v>45</v>
      </c>
      <c r="J6315" t="s">
        <v>74</v>
      </c>
      <c r="K6315" t="s">
        <v>64</v>
      </c>
      <c r="L6315" t="s">
        <v>42</v>
      </c>
      <c r="M6315" t="s">
        <v>236</v>
      </c>
      <c r="N6315" t="s">
        <v>48</v>
      </c>
      <c r="O6315" t="s">
        <v>89</v>
      </c>
      <c r="P6315" t="s">
        <v>49</v>
      </c>
      <c r="Q6315" t="s">
        <v>58</v>
      </c>
      <c r="R6315" s="6">
        <f>_xlfn.XLOOKUP(CleanedData[[#This Row],[Product]],'02_Lookup_Tables'!$A$2:$A$126,'02_Lookup_Tables'!$B$2:$B$126)</f>
        <v>301.58</v>
      </c>
      <c r="S6315" t="str">
        <f>VLOOKUP(CleanedData[[#This Row],[Product]],'02_Lookup_Tables'!$H$2:$I$126,2,FALSE)</f>
        <v>Food</v>
      </c>
      <c r="T6315" t="str">
        <f>VLOOKUP(CleanedData[[#This Row],[Province]],'02_Lookup_Tables'!$D$2:$E$10,2, FALSE)</f>
        <v>Central Region</v>
      </c>
      <c r="U6315" t="str" cm="1">
        <f t="array" ref="U6315">_xlfn.IFS(CleanedData[[#This Row],[Purchase Amount]]&lt;500,"Low",
CleanedData[[#This Row],[Purchase Amount]]&lt;5000,"Medium",
TRUE,"High")</f>
        <v>Low</v>
      </c>
      <c r="V6315" t="str">
        <f>TEXT(CleanedData[[#This Row],[Date]],"mmmm")</f>
        <v>February</v>
      </c>
      <c r="W6315" t="str">
        <f>"Q"&amp;ROUNDUP(MONTH(CleanedData[[#This Row],[Date]])/3,0)</f>
        <v>Q1</v>
      </c>
      <c r="X6315" t="str">
        <f>IF(CleanedData[[#This Row],[Purchase Amount]]&gt;=5000,"Yes","No")</f>
        <v>No</v>
      </c>
      <c r="Y6315">
        <f>IF(CleanedData[[#This Row],[Recommend]]="Yes",1,0)</f>
        <v>1</v>
      </c>
      <c r="Z6315" s="6">
        <f>CleanedData[[#This Row],[Purchase Amount]]*0.15</f>
        <v>45.236999999999995</v>
      </c>
      <c r="AA6315" s="6">
        <f>CleanedData[[#This Row],[Purchase Amount]]*1.15</f>
        <v>346.81699999999995</v>
      </c>
    </row>
    <row r="6316" spans="1:27" x14ac:dyDescent="0.3">
      <c r="A6316">
        <v>7662</v>
      </c>
      <c r="B6316" t="s">
        <v>6541</v>
      </c>
      <c r="C6316" s="1">
        <v>45736</v>
      </c>
      <c r="D6316">
        <v>33</v>
      </c>
      <c r="E6316" t="s">
        <v>60</v>
      </c>
      <c r="F6316" t="s">
        <v>125</v>
      </c>
      <c r="G6316" t="s">
        <v>417</v>
      </c>
      <c r="H6316">
        <v>1</v>
      </c>
      <c r="I6316" t="s">
        <v>42</v>
      </c>
      <c r="J6316" t="s">
        <v>63</v>
      </c>
      <c r="K6316" t="s">
        <v>44</v>
      </c>
      <c r="L6316" t="s">
        <v>42</v>
      </c>
      <c r="M6316" t="s">
        <v>92</v>
      </c>
      <c r="N6316" t="s">
        <v>80</v>
      </c>
      <c r="O6316" t="s">
        <v>89</v>
      </c>
      <c r="P6316" t="s">
        <v>49</v>
      </c>
      <c r="Q6316" t="s">
        <v>58</v>
      </c>
      <c r="R6316" s="6">
        <f>_xlfn.XLOOKUP(CleanedData[[#This Row],[Product]],'02_Lookup_Tables'!$A$2:$A$126,'02_Lookup_Tables'!$B$2:$B$126)</f>
        <v>274.49</v>
      </c>
      <c r="S6316" t="str">
        <f>VLOOKUP(CleanedData[[#This Row],[Product]],'02_Lookup_Tables'!$H$2:$I$126,2,FALSE)</f>
        <v>Beauty &amp; Personal Care</v>
      </c>
      <c r="T6316" t="str">
        <f>VLOOKUP(CleanedData[[#This Row],[Province]],'02_Lookup_Tables'!$D$2:$E$10,2, FALSE)</f>
        <v>Western Region</v>
      </c>
      <c r="U6316" t="str" cm="1">
        <f t="array" ref="U6316">_xlfn.IFS(CleanedData[[#This Row],[Purchase Amount]]&lt;500,"Low",
CleanedData[[#This Row],[Purchase Amount]]&lt;5000,"Medium",
TRUE,"High")</f>
        <v>Low</v>
      </c>
      <c r="V6316" t="str">
        <f>TEXT(CleanedData[[#This Row],[Date]],"mmmm")</f>
        <v>March</v>
      </c>
      <c r="W6316" t="str">
        <f>"Q"&amp;ROUNDUP(MONTH(CleanedData[[#This Row],[Date]])/3,0)</f>
        <v>Q1</v>
      </c>
      <c r="X6316" t="str">
        <f>IF(CleanedData[[#This Row],[Purchase Amount]]&gt;=5000,"Yes","No")</f>
        <v>No</v>
      </c>
      <c r="Y6316">
        <f>IF(CleanedData[[#This Row],[Recommend]]="Yes",1,0)</f>
        <v>0</v>
      </c>
      <c r="Z6316" s="6">
        <f>CleanedData[[#This Row],[Purchase Amount]]*0.15</f>
        <v>41.173499999999997</v>
      </c>
      <c r="AA6316" s="6">
        <f>CleanedData[[#This Row],[Purchase Amount]]*1.15</f>
        <v>315.6635</v>
      </c>
    </row>
    <row r="6317" spans="1:27" x14ac:dyDescent="0.3">
      <c r="A6317">
        <v>7663</v>
      </c>
      <c r="B6317" t="s">
        <v>6542</v>
      </c>
      <c r="C6317" s="1">
        <v>45764</v>
      </c>
      <c r="D6317">
        <v>34</v>
      </c>
      <c r="E6317" t="s">
        <v>39</v>
      </c>
      <c r="F6317" t="s">
        <v>130</v>
      </c>
      <c r="G6317" t="s">
        <v>505</v>
      </c>
      <c r="H6317">
        <v>4</v>
      </c>
      <c r="I6317" t="s">
        <v>45</v>
      </c>
      <c r="J6317" t="s">
        <v>54</v>
      </c>
      <c r="K6317" t="s">
        <v>64</v>
      </c>
      <c r="L6317" t="s">
        <v>42</v>
      </c>
      <c r="M6317" t="s">
        <v>136</v>
      </c>
      <c r="N6317" t="s">
        <v>96</v>
      </c>
      <c r="O6317" t="s">
        <v>89</v>
      </c>
      <c r="P6317" t="s">
        <v>70</v>
      </c>
      <c r="Q6317" t="s">
        <v>58</v>
      </c>
      <c r="R6317" s="6">
        <f>_xlfn.XLOOKUP(CleanedData[[#This Row],[Product]],'02_Lookup_Tables'!$A$2:$A$126,'02_Lookup_Tables'!$B$2:$B$126)</f>
        <v>2572.02</v>
      </c>
      <c r="S6317" t="str">
        <f>VLOOKUP(CleanedData[[#This Row],[Product]],'02_Lookup_Tables'!$H$2:$I$126,2,FALSE)</f>
        <v>Home &amp; Living</v>
      </c>
      <c r="T6317" t="str">
        <f>VLOOKUP(CleanedData[[#This Row],[Province]],'02_Lookup_Tables'!$D$2:$E$10,2, FALSE)</f>
        <v>Eastern Region</v>
      </c>
      <c r="U6317" t="str" cm="1">
        <f t="array" ref="U6317">_xlfn.IFS(CleanedData[[#This Row],[Purchase Amount]]&lt;500,"Low",
CleanedData[[#This Row],[Purchase Amount]]&lt;5000,"Medium",
TRUE,"High")</f>
        <v>Medium</v>
      </c>
      <c r="V6317" t="str">
        <f>TEXT(CleanedData[[#This Row],[Date]],"mmmm")</f>
        <v>April</v>
      </c>
      <c r="W6317" t="str">
        <f>"Q"&amp;ROUNDUP(MONTH(CleanedData[[#This Row],[Date]])/3,0)</f>
        <v>Q2</v>
      </c>
      <c r="X6317" t="str">
        <f>IF(CleanedData[[#This Row],[Purchase Amount]]&gt;=5000,"Yes","No")</f>
        <v>No</v>
      </c>
      <c r="Y6317">
        <f>IF(CleanedData[[#This Row],[Recommend]]="Yes",1,0)</f>
        <v>1</v>
      </c>
      <c r="Z6317" s="6">
        <f>CleanedData[[#This Row],[Purchase Amount]]*0.15</f>
        <v>385.803</v>
      </c>
      <c r="AA6317" s="6">
        <f>CleanedData[[#This Row],[Purchase Amount]]*1.15</f>
        <v>2957.8229999999999</v>
      </c>
    </row>
    <row r="6318" spans="1:27" x14ac:dyDescent="0.3">
      <c r="A6318">
        <v>7664</v>
      </c>
      <c r="B6318" t="s">
        <v>6543</v>
      </c>
      <c r="C6318" s="1">
        <v>45578</v>
      </c>
      <c r="D6318">
        <v>44</v>
      </c>
      <c r="E6318" t="s">
        <v>52</v>
      </c>
      <c r="F6318" t="s">
        <v>108</v>
      </c>
      <c r="G6318" t="s">
        <v>214</v>
      </c>
      <c r="H6318">
        <v>4</v>
      </c>
      <c r="I6318" t="s">
        <v>42</v>
      </c>
      <c r="J6318" t="s">
        <v>74</v>
      </c>
      <c r="K6318" t="s">
        <v>44</v>
      </c>
      <c r="L6318" t="s">
        <v>45</v>
      </c>
      <c r="M6318" t="s">
        <v>123</v>
      </c>
      <c r="N6318" t="s">
        <v>96</v>
      </c>
      <c r="O6318" t="s">
        <v>89</v>
      </c>
      <c r="P6318" t="s">
        <v>70</v>
      </c>
      <c r="Q6318" t="s">
        <v>81</v>
      </c>
      <c r="R6318" s="6">
        <f>_xlfn.XLOOKUP(CleanedData[[#This Row],[Product]],'02_Lookup_Tables'!$A$2:$A$126,'02_Lookup_Tables'!$B$2:$B$126)</f>
        <v>134.01</v>
      </c>
      <c r="S6318" t="str">
        <f>VLOOKUP(CleanedData[[#This Row],[Product]],'02_Lookup_Tables'!$H$2:$I$126,2,FALSE)</f>
        <v>Food</v>
      </c>
      <c r="T6318" t="str">
        <f>VLOOKUP(CleanedData[[#This Row],[Province]],'02_Lookup_Tables'!$D$2:$E$10,2, FALSE)</f>
        <v>Gauteng Region</v>
      </c>
      <c r="U6318" t="str" cm="1">
        <f t="array" ref="U6318">_xlfn.IFS(CleanedData[[#This Row],[Purchase Amount]]&lt;500,"Low",
CleanedData[[#This Row],[Purchase Amount]]&lt;5000,"Medium",
TRUE,"High")</f>
        <v>Low</v>
      </c>
      <c r="V6318" t="str">
        <f>TEXT(CleanedData[[#This Row],[Date]],"mmmm")</f>
        <v>October</v>
      </c>
      <c r="W6318" t="str">
        <f>"Q"&amp;ROUNDUP(MONTH(CleanedData[[#This Row],[Date]])/3,0)</f>
        <v>Q4</v>
      </c>
      <c r="X6318" t="str">
        <f>IF(CleanedData[[#This Row],[Purchase Amount]]&gt;=5000,"Yes","No")</f>
        <v>No</v>
      </c>
      <c r="Y6318">
        <f>IF(CleanedData[[#This Row],[Recommend]]="Yes",1,0)</f>
        <v>0</v>
      </c>
      <c r="Z6318" s="6">
        <f>CleanedData[[#This Row],[Purchase Amount]]*0.15</f>
        <v>20.101499999999998</v>
      </c>
      <c r="AA6318" s="6">
        <f>CleanedData[[#This Row],[Purchase Amount]]*1.15</f>
        <v>154.11149999999998</v>
      </c>
    </row>
    <row r="6319" spans="1:27" x14ac:dyDescent="0.3">
      <c r="A6319">
        <v>7665</v>
      </c>
      <c r="B6319" t="s">
        <v>6544</v>
      </c>
      <c r="C6319" s="1">
        <v>45404</v>
      </c>
      <c r="D6319">
        <v>46</v>
      </c>
      <c r="E6319" t="s">
        <v>39</v>
      </c>
      <c r="F6319" t="s">
        <v>108</v>
      </c>
      <c r="G6319" t="s">
        <v>271</v>
      </c>
      <c r="H6319">
        <v>2</v>
      </c>
      <c r="I6319" t="s">
        <v>45</v>
      </c>
      <c r="J6319" t="s">
        <v>74</v>
      </c>
      <c r="K6319" t="s">
        <v>44</v>
      </c>
      <c r="L6319" t="s">
        <v>42</v>
      </c>
      <c r="M6319" t="s">
        <v>156</v>
      </c>
      <c r="N6319" t="s">
        <v>47</v>
      </c>
      <c r="O6319" t="s">
        <v>148</v>
      </c>
      <c r="P6319" t="s">
        <v>70</v>
      </c>
      <c r="Q6319" t="s">
        <v>93</v>
      </c>
      <c r="R6319" s="6">
        <f>_xlfn.XLOOKUP(CleanedData[[#This Row],[Product]],'02_Lookup_Tables'!$A$2:$A$126,'02_Lookup_Tables'!$B$2:$B$126)</f>
        <v>119.63</v>
      </c>
      <c r="S6319" t="str">
        <f>VLOOKUP(CleanedData[[#This Row],[Product]],'02_Lookup_Tables'!$H$2:$I$126,2,FALSE)</f>
        <v>Food</v>
      </c>
      <c r="T6319" t="str">
        <f>VLOOKUP(CleanedData[[#This Row],[Province]],'02_Lookup_Tables'!$D$2:$E$10,2, FALSE)</f>
        <v>Gauteng Region</v>
      </c>
      <c r="U6319" t="str" cm="1">
        <f t="array" ref="U6319">_xlfn.IFS(CleanedData[[#This Row],[Purchase Amount]]&lt;500,"Low",
CleanedData[[#This Row],[Purchase Amount]]&lt;5000,"Medium",
TRUE,"High")</f>
        <v>Low</v>
      </c>
      <c r="V6319" t="str">
        <f>TEXT(CleanedData[[#This Row],[Date]],"mmmm")</f>
        <v>April</v>
      </c>
      <c r="W6319" t="str">
        <f>"Q"&amp;ROUNDUP(MONTH(CleanedData[[#This Row],[Date]])/3,0)</f>
        <v>Q2</v>
      </c>
      <c r="X6319" t="str">
        <f>IF(CleanedData[[#This Row],[Purchase Amount]]&gt;=5000,"Yes","No")</f>
        <v>No</v>
      </c>
      <c r="Y6319">
        <f>IF(CleanedData[[#This Row],[Recommend]]="Yes",1,0)</f>
        <v>1</v>
      </c>
      <c r="Z6319" s="6">
        <f>CleanedData[[#This Row],[Purchase Amount]]*0.15</f>
        <v>17.944499999999998</v>
      </c>
      <c r="AA6319" s="6">
        <f>CleanedData[[#This Row],[Purchase Amount]]*1.15</f>
        <v>137.57449999999997</v>
      </c>
    </row>
    <row r="6320" spans="1:27" x14ac:dyDescent="0.3">
      <c r="A6320">
        <v>7666</v>
      </c>
      <c r="B6320" t="s">
        <v>6545</v>
      </c>
      <c r="C6320" s="1">
        <v>45783</v>
      </c>
      <c r="D6320">
        <v>53</v>
      </c>
      <c r="E6320" t="s">
        <v>39</v>
      </c>
      <c r="F6320" t="s">
        <v>68</v>
      </c>
      <c r="G6320" t="s">
        <v>207</v>
      </c>
      <c r="H6320">
        <v>2</v>
      </c>
      <c r="I6320" t="s">
        <v>45</v>
      </c>
      <c r="J6320" t="s">
        <v>43</v>
      </c>
      <c r="K6320" t="s">
        <v>55</v>
      </c>
      <c r="L6320" t="s">
        <v>45</v>
      </c>
      <c r="M6320" t="s">
        <v>88</v>
      </c>
      <c r="N6320" t="s">
        <v>47</v>
      </c>
      <c r="O6320" t="s">
        <v>89</v>
      </c>
      <c r="P6320" t="s">
        <v>49</v>
      </c>
      <c r="Q6320" t="s">
        <v>93</v>
      </c>
      <c r="R6320" s="6">
        <f>_xlfn.XLOOKUP(CleanedData[[#This Row],[Product]],'02_Lookup_Tables'!$A$2:$A$126,'02_Lookup_Tables'!$B$2:$B$126)</f>
        <v>3755.73</v>
      </c>
      <c r="S6320" t="str">
        <f>VLOOKUP(CleanedData[[#This Row],[Product]],'02_Lookup_Tables'!$H$2:$I$126,2,FALSE)</f>
        <v>Sports &amp; Outdoors</v>
      </c>
      <c r="T6320" t="str">
        <f>VLOOKUP(CleanedData[[#This Row],[Province]],'02_Lookup_Tables'!$D$2:$E$10,2, FALSE)</f>
        <v>Northern Region</v>
      </c>
      <c r="U6320" t="str" cm="1">
        <f t="array" ref="U6320">_xlfn.IFS(CleanedData[[#This Row],[Purchase Amount]]&lt;500,"Low",
CleanedData[[#This Row],[Purchase Amount]]&lt;5000,"Medium",
TRUE,"High")</f>
        <v>Medium</v>
      </c>
      <c r="V6320" t="str">
        <f>TEXT(CleanedData[[#This Row],[Date]],"mmmm")</f>
        <v>May</v>
      </c>
      <c r="W6320" t="str">
        <f>"Q"&amp;ROUNDUP(MONTH(CleanedData[[#This Row],[Date]])/3,0)</f>
        <v>Q2</v>
      </c>
      <c r="X6320" t="str">
        <f>IF(CleanedData[[#This Row],[Purchase Amount]]&gt;=5000,"Yes","No")</f>
        <v>No</v>
      </c>
      <c r="Y6320">
        <f>IF(CleanedData[[#This Row],[Recommend]]="Yes",1,0)</f>
        <v>1</v>
      </c>
      <c r="Z6320" s="6">
        <f>CleanedData[[#This Row],[Purchase Amount]]*0.15</f>
        <v>563.35950000000003</v>
      </c>
      <c r="AA6320" s="6">
        <f>CleanedData[[#This Row],[Purchase Amount]]*1.15</f>
        <v>4319.0895</v>
      </c>
    </row>
    <row r="6321" spans="1:27" x14ac:dyDescent="0.3">
      <c r="A6321">
        <v>7667</v>
      </c>
      <c r="B6321" t="s">
        <v>6546</v>
      </c>
      <c r="C6321" s="1">
        <v>45380</v>
      </c>
      <c r="D6321">
        <v>43</v>
      </c>
      <c r="E6321" t="s">
        <v>60</v>
      </c>
      <c r="F6321" t="s">
        <v>68</v>
      </c>
      <c r="G6321" t="s">
        <v>207</v>
      </c>
      <c r="H6321">
        <v>4</v>
      </c>
      <c r="I6321" t="s">
        <v>42</v>
      </c>
      <c r="J6321" t="s">
        <v>54</v>
      </c>
      <c r="K6321" t="s">
        <v>64</v>
      </c>
      <c r="L6321" t="s">
        <v>42</v>
      </c>
      <c r="M6321" t="s">
        <v>147</v>
      </c>
      <c r="N6321" t="s">
        <v>96</v>
      </c>
      <c r="O6321" t="s">
        <v>148</v>
      </c>
      <c r="P6321" t="s">
        <v>49</v>
      </c>
      <c r="Q6321" t="s">
        <v>81</v>
      </c>
      <c r="R6321" s="6">
        <f>_xlfn.XLOOKUP(CleanedData[[#This Row],[Product]],'02_Lookup_Tables'!$A$2:$A$126,'02_Lookup_Tables'!$B$2:$B$126)</f>
        <v>3755.73</v>
      </c>
      <c r="S6321" t="str">
        <f>VLOOKUP(CleanedData[[#This Row],[Product]],'02_Lookup_Tables'!$H$2:$I$126,2,FALSE)</f>
        <v>Sports &amp; Outdoors</v>
      </c>
      <c r="T6321" t="str">
        <f>VLOOKUP(CleanedData[[#This Row],[Province]],'02_Lookup_Tables'!$D$2:$E$10,2, FALSE)</f>
        <v>Northern Region</v>
      </c>
      <c r="U6321" t="str" cm="1">
        <f t="array" ref="U6321">_xlfn.IFS(CleanedData[[#This Row],[Purchase Amount]]&lt;500,"Low",
CleanedData[[#This Row],[Purchase Amount]]&lt;5000,"Medium",
TRUE,"High")</f>
        <v>Medium</v>
      </c>
      <c r="V6321" t="str">
        <f>TEXT(CleanedData[[#This Row],[Date]],"mmmm")</f>
        <v>March</v>
      </c>
      <c r="W6321" t="str">
        <f>"Q"&amp;ROUNDUP(MONTH(CleanedData[[#This Row],[Date]])/3,0)</f>
        <v>Q1</v>
      </c>
      <c r="X6321" t="str">
        <f>IF(CleanedData[[#This Row],[Purchase Amount]]&gt;=5000,"Yes","No")</f>
        <v>No</v>
      </c>
      <c r="Y6321">
        <f>IF(CleanedData[[#This Row],[Recommend]]="Yes",1,0)</f>
        <v>0</v>
      </c>
      <c r="Z6321" s="6">
        <f>CleanedData[[#This Row],[Purchase Amount]]*0.15</f>
        <v>563.35950000000003</v>
      </c>
      <c r="AA6321" s="6">
        <f>CleanedData[[#This Row],[Purchase Amount]]*1.15</f>
        <v>4319.0895</v>
      </c>
    </row>
    <row r="6322" spans="1:27" x14ac:dyDescent="0.3">
      <c r="A6322">
        <v>7668</v>
      </c>
      <c r="B6322" t="s">
        <v>6547</v>
      </c>
      <c r="C6322" s="1">
        <v>45786</v>
      </c>
      <c r="D6322">
        <v>28</v>
      </c>
      <c r="E6322" t="s">
        <v>39</v>
      </c>
      <c r="F6322" t="s">
        <v>61</v>
      </c>
      <c r="G6322" t="s">
        <v>278</v>
      </c>
      <c r="H6322">
        <v>3</v>
      </c>
      <c r="I6322" t="s">
        <v>45</v>
      </c>
      <c r="J6322" t="s">
        <v>54</v>
      </c>
      <c r="K6322" t="s">
        <v>44</v>
      </c>
      <c r="L6322" t="s">
        <v>42</v>
      </c>
      <c r="M6322" t="s">
        <v>92</v>
      </c>
      <c r="N6322" t="s">
        <v>48</v>
      </c>
      <c r="O6322" t="s">
        <v>89</v>
      </c>
      <c r="P6322" t="s">
        <v>49</v>
      </c>
      <c r="Q6322" t="s">
        <v>58</v>
      </c>
      <c r="R6322" s="6">
        <f>_xlfn.XLOOKUP(CleanedData[[#This Row],[Product]],'02_Lookup_Tables'!$A$2:$A$126,'02_Lookup_Tables'!$B$2:$B$126)</f>
        <v>45.96</v>
      </c>
      <c r="S6322" t="str">
        <f>VLOOKUP(CleanedData[[#This Row],[Product]],'02_Lookup_Tables'!$H$2:$I$126,2,FALSE)</f>
        <v>Food</v>
      </c>
      <c r="T6322" t="str">
        <f>VLOOKUP(CleanedData[[#This Row],[Province]],'02_Lookup_Tables'!$D$2:$E$10,2, FALSE)</f>
        <v>Southern Region</v>
      </c>
      <c r="U6322" t="str" cm="1">
        <f t="array" ref="U6322">_xlfn.IFS(CleanedData[[#This Row],[Purchase Amount]]&lt;500,"Low",
CleanedData[[#This Row],[Purchase Amount]]&lt;5000,"Medium",
TRUE,"High")</f>
        <v>Low</v>
      </c>
      <c r="V6322" t="str">
        <f>TEXT(CleanedData[[#This Row],[Date]],"mmmm")</f>
        <v>May</v>
      </c>
      <c r="W6322" t="str">
        <f>"Q"&amp;ROUNDUP(MONTH(CleanedData[[#This Row],[Date]])/3,0)</f>
        <v>Q2</v>
      </c>
      <c r="X6322" t="str">
        <f>IF(CleanedData[[#This Row],[Purchase Amount]]&gt;=5000,"Yes","No")</f>
        <v>No</v>
      </c>
      <c r="Y6322">
        <f>IF(CleanedData[[#This Row],[Recommend]]="Yes",1,0)</f>
        <v>1</v>
      </c>
      <c r="Z6322" s="6">
        <f>CleanedData[[#This Row],[Purchase Amount]]*0.15</f>
        <v>6.8940000000000001</v>
      </c>
      <c r="AA6322" s="6">
        <f>CleanedData[[#This Row],[Purchase Amount]]*1.15</f>
        <v>52.853999999999999</v>
      </c>
    </row>
    <row r="6323" spans="1:27" x14ac:dyDescent="0.3">
      <c r="A6323">
        <v>7669</v>
      </c>
      <c r="B6323" t="s">
        <v>6548</v>
      </c>
      <c r="C6323" s="1">
        <v>45512</v>
      </c>
      <c r="D6323">
        <v>59</v>
      </c>
      <c r="E6323" t="s">
        <v>39</v>
      </c>
      <c r="F6323" t="s">
        <v>83</v>
      </c>
      <c r="G6323" t="s">
        <v>546</v>
      </c>
      <c r="H6323">
        <v>4</v>
      </c>
      <c r="I6323" t="s">
        <v>45</v>
      </c>
      <c r="J6323" t="s">
        <v>43</v>
      </c>
      <c r="K6323" t="s">
        <v>44</v>
      </c>
      <c r="L6323" t="s">
        <v>42</v>
      </c>
      <c r="M6323" t="s">
        <v>190</v>
      </c>
      <c r="N6323" t="s">
        <v>96</v>
      </c>
      <c r="O6323" t="s">
        <v>89</v>
      </c>
      <c r="P6323" t="s">
        <v>70</v>
      </c>
      <c r="Q6323" t="s">
        <v>50</v>
      </c>
      <c r="R6323" s="6">
        <f>_xlfn.XLOOKUP(CleanedData[[#This Row],[Product]],'02_Lookup_Tables'!$A$2:$A$126,'02_Lookup_Tables'!$B$2:$B$126)</f>
        <v>1369.39</v>
      </c>
      <c r="S6323" t="str">
        <f>VLOOKUP(CleanedData[[#This Row],[Product]],'02_Lookup_Tables'!$H$2:$I$126,2,FALSE)</f>
        <v>Toys &amp; Games</v>
      </c>
      <c r="T6323" t="str">
        <f>VLOOKUP(CleanedData[[#This Row],[Province]],'02_Lookup_Tables'!$D$2:$E$10,2, FALSE)</f>
        <v>Western Region</v>
      </c>
      <c r="U6323" t="str" cm="1">
        <f t="array" ref="U6323">_xlfn.IFS(CleanedData[[#This Row],[Purchase Amount]]&lt;500,"Low",
CleanedData[[#This Row],[Purchase Amount]]&lt;5000,"Medium",
TRUE,"High")</f>
        <v>Medium</v>
      </c>
      <c r="V6323" t="str">
        <f>TEXT(CleanedData[[#This Row],[Date]],"mmmm")</f>
        <v>August</v>
      </c>
      <c r="W6323" t="str">
        <f>"Q"&amp;ROUNDUP(MONTH(CleanedData[[#This Row],[Date]])/3,0)</f>
        <v>Q3</v>
      </c>
      <c r="X6323" t="str">
        <f>IF(CleanedData[[#This Row],[Purchase Amount]]&gt;=5000,"Yes","No")</f>
        <v>No</v>
      </c>
      <c r="Y6323">
        <f>IF(CleanedData[[#This Row],[Recommend]]="Yes",1,0)</f>
        <v>1</v>
      </c>
      <c r="Z6323" s="6">
        <f>CleanedData[[#This Row],[Purchase Amount]]*0.15</f>
        <v>205.4085</v>
      </c>
      <c r="AA6323" s="6">
        <f>CleanedData[[#This Row],[Purchase Amount]]*1.15</f>
        <v>1574.7985000000001</v>
      </c>
    </row>
    <row r="6324" spans="1:27" x14ac:dyDescent="0.3">
      <c r="A6324">
        <v>7670</v>
      </c>
      <c r="B6324" t="s">
        <v>6549</v>
      </c>
      <c r="C6324" s="1">
        <v>45406</v>
      </c>
      <c r="D6324">
        <v>54</v>
      </c>
      <c r="E6324" t="s">
        <v>39</v>
      </c>
      <c r="F6324" t="s">
        <v>130</v>
      </c>
      <c r="G6324" t="s">
        <v>216</v>
      </c>
      <c r="H6324">
        <v>2</v>
      </c>
      <c r="I6324" t="s">
        <v>42</v>
      </c>
      <c r="J6324" t="s">
        <v>54</v>
      </c>
      <c r="K6324" t="s">
        <v>44</v>
      </c>
      <c r="L6324" t="s">
        <v>45</v>
      </c>
      <c r="M6324" t="s">
        <v>196</v>
      </c>
      <c r="N6324" t="s">
        <v>47</v>
      </c>
      <c r="O6324" t="s">
        <v>89</v>
      </c>
      <c r="P6324" t="s">
        <v>49</v>
      </c>
      <c r="Q6324" t="s">
        <v>93</v>
      </c>
      <c r="R6324" s="6">
        <f>_xlfn.XLOOKUP(CleanedData[[#This Row],[Product]],'02_Lookup_Tables'!$A$2:$A$126,'02_Lookup_Tables'!$B$2:$B$126)</f>
        <v>929.55</v>
      </c>
      <c r="S6324" t="str">
        <f>VLOOKUP(CleanedData[[#This Row],[Product]],'02_Lookup_Tables'!$H$2:$I$126,2,FALSE)</f>
        <v>Accessories</v>
      </c>
      <c r="T6324" t="str">
        <f>VLOOKUP(CleanedData[[#This Row],[Province]],'02_Lookup_Tables'!$D$2:$E$10,2, FALSE)</f>
        <v>Eastern Region</v>
      </c>
      <c r="U6324" t="str" cm="1">
        <f t="array" ref="U6324">_xlfn.IFS(CleanedData[[#This Row],[Purchase Amount]]&lt;500,"Low",
CleanedData[[#This Row],[Purchase Amount]]&lt;5000,"Medium",
TRUE,"High")</f>
        <v>Medium</v>
      </c>
      <c r="V6324" t="str">
        <f>TEXT(CleanedData[[#This Row],[Date]],"mmmm")</f>
        <v>April</v>
      </c>
      <c r="W6324" t="str">
        <f>"Q"&amp;ROUNDUP(MONTH(CleanedData[[#This Row],[Date]])/3,0)</f>
        <v>Q2</v>
      </c>
      <c r="X6324" t="str">
        <f>IF(CleanedData[[#This Row],[Purchase Amount]]&gt;=5000,"Yes","No")</f>
        <v>No</v>
      </c>
      <c r="Y6324">
        <f>IF(CleanedData[[#This Row],[Recommend]]="Yes",1,0)</f>
        <v>0</v>
      </c>
      <c r="Z6324" s="6">
        <f>CleanedData[[#This Row],[Purchase Amount]]*0.15</f>
        <v>139.43249999999998</v>
      </c>
      <c r="AA6324" s="6">
        <f>CleanedData[[#This Row],[Purchase Amount]]*1.15</f>
        <v>1068.9824999999998</v>
      </c>
    </row>
    <row r="6325" spans="1:27" x14ac:dyDescent="0.3">
      <c r="A6325">
        <v>7671</v>
      </c>
      <c r="B6325" t="s">
        <v>6550</v>
      </c>
      <c r="C6325" s="1">
        <v>45393</v>
      </c>
      <c r="D6325">
        <v>73</v>
      </c>
      <c r="E6325" t="s">
        <v>52</v>
      </c>
      <c r="F6325" t="s">
        <v>40</v>
      </c>
      <c r="G6325" t="s">
        <v>546</v>
      </c>
      <c r="H6325">
        <v>2</v>
      </c>
      <c r="I6325" t="s">
        <v>45</v>
      </c>
      <c r="J6325" t="s">
        <v>74</v>
      </c>
      <c r="K6325" t="s">
        <v>55</v>
      </c>
      <c r="L6325" t="s">
        <v>45</v>
      </c>
      <c r="M6325" t="s">
        <v>180</v>
      </c>
      <c r="N6325" t="s">
        <v>47</v>
      </c>
      <c r="O6325" t="s">
        <v>89</v>
      </c>
      <c r="P6325" t="s">
        <v>49</v>
      </c>
      <c r="Q6325" t="s">
        <v>97</v>
      </c>
      <c r="R6325" s="6">
        <f>_xlfn.XLOOKUP(CleanedData[[#This Row],[Product]],'02_Lookup_Tables'!$A$2:$A$126,'02_Lookup_Tables'!$B$2:$B$126)</f>
        <v>1369.39</v>
      </c>
      <c r="S6325" t="str">
        <f>VLOOKUP(CleanedData[[#This Row],[Product]],'02_Lookup_Tables'!$H$2:$I$126,2,FALSE)</f>
        <v>Toys &amp; Games</v>
      </c>
      <c r="T6325" t="str">
        <f>VLOOKUP(CleanedData[[#This Row],[Province]],'02_Lookup_Tables'!$D$2:$E$10,2, FALSE)</f>
        <v>Northern Region</v>
      </c>
      <c r="U6325" t="str" cm="1">
        <f t="array" ref="U6325">_xlfn.IFS(CleanedData[[#This Row],[Purchase Amount]]&lt;500,"Low",
CleanedData[[#This Row],[Purchase Amount]]&lt;5000,"Medium",
TRUE,"High")</f>
        <v>Medium</v>
      </c>
      <c r="V6325" t="str">
        <f>TEXT(CleanedData[[#This Row],[Date]],"mmmm")</f>
        <v>April</v>
      </c>
      <c r="W6325" t="str">
        <f>"Q"&amp;ROUNDUP(MONTH(CleanedData[[#This Row],[Date]])/3,0)</f>
        <v>Q2</v>
      </c>
      <c r="X6325" t="str">
        <f>IF(CleanedData[[#This Row],[Purchase Amount]]&gt;=5000,"Yes","No")</f>
        <v>No</v>
      </c>
      <c r="Y6325">
        <f>IF(CleanedData[[#This Row],[Recommend]]="Yes",1,0)</f>
        <v>1</v>
      </c>
      <c r="Z6325" s="6">
        <f>CleanedData[[#This Row],[Purchase Amount]]*0.15</f>
        <v>205.4085</v>
      </c>
      <c r="AA6325" s="6">
        <f>CleanedData[[#This Row],[Purchase Amount]]*1.15</f>
        <v>1574.7985000000001</v>
      </c>
    </row>
    <row r="6326" spans="1:27" x14ac:dyDescent="0.3">
      <c r="A6326">
        <v>7672</v>
      </c>
      <c r="B6326" t="s">
        <v>6551</v>
      </c>
      <c r="C6326" s="1">
        <v>45536</v>
      </c>
      <c r="D6326">
        <v>61</v>
      </c>
      <c r="E6326" t="s">
        <v>39</v>
      </c>
      <c r="F6326" t="s">
        <v>125</v>
      </c>
      <c r="G6326" t="s">
        <v>328</v>
      </c>
      <c r="H6326">
        <v>2</v>
      </c>
      <c r="I6326" t="s">
        <v>45</v>
      </c>
      <c r="J6326" t="s">
        <v>74</v>
      </c>
      <c r="K6326" t="s">
        <v>55</v>
      </c>
      <c r="L6326" t="s">
        <v>42</v>
      </c>
      <c r="M6326" t="s">
        <v>65</v>
      </c>
      <c r="N6326" t="s">
        <v>47</v>
      </c>
      <c r="O6326" t="s">
        <v>89</v>
      </c>
      <c r="P6326" t="s">
        <v>49</v>
      </c>
      <c r="Q6326" t="s">
        <v>50</v>
      </c>
      <c r="R6326" s="6">
        <f>_xlfn.XLOOKUP(CleanedData[[#This Row],[Product]],'02_Lookup_Tables'!$A$2:$A$126,'02_Lookup_Tables'!$B$2:$B$126)</f>
        <v>3521.64</v>
      </c>
      <c r="S6326" t="str">
        <f>VLOOKUP(CleanedData[[#This Row],[Product]],'02_Lookup_Tables'!$H$2:$I$126,2,FALSE)</f>
        <v>Home Devices</v>
      </c>
      <c r="T6326" t="str">
        <f>VLOOKUP(CleanedData[[#This Row],[Province]],'02_Lookup_Tables'!$D$2:$E$10,2, FALSE)</f>
        <v>Western Region</v>
      </c>
      <c r="U6326" t="str" cm="1">
        <f t="array" ref="U6326">_xlfn.IFS(CleanedData[[#This Row],[Purchase Amount]]&lt;500,"Low",
CleanedData[[#This Row],[Purchase Amount]]&lt;5000,"Medium",
TRUE,"High")</f>
        <v>Medium</v>
      </c>
      <c r="V6326" t="str">
        <f>TEXT(CleanedData[[#This Row],[Date]],"mmmm")</f>
        <v>September</v>
      </c>
      <c r="W6326" t="str">
        <f>"Q"&amp;ROUNDUP(MONTH(CleanedData[[#This Row],[Date]])/3,0)</f>
        <v>Q3</v>
      </c>
      <c r="X6326" t="str">
        <f>IF(CleanedData[[#This Row],[Purchase Amount]]&gt;=5000,"Yes","No")</f>
        <v>No</v>
      </c>
      <c r="Y6326">
        <f>IF(CleanedData[[#This Row],[Recommend]]="Yes",1,0)</f>
        <v>1</v>
      </c>
      <c r="Z6326" s="6">
        <f>CleanedData[[#This Row],[Purchase Amount]]*0.15</f>
        <v>528.24599999999998</v>
      </c>
      <c r="AA6326" s="6">
        <f>CleanedData[[#This Row],[Purchase Amount]]*1.15</f>
        <v>4049.8859999999995</v>
      </c>
    </row>
    <row r="6327" spans="1:27" x14ac:dyDescent="0.3">
      <c r="A6327">
        <v>7673</v>
      </c>
      <c r="B6327" t="s">
        <v>6552</v>
      </c>
      <c r="C6327" s="1">
        <v>45427</v>
      </c>
      <c r="D6327">
        <v>44</v>
      </c>
      <c r="E6327" t="s">
        <v>52</v>
      </c>
      <c r="F6327" t="s">
        <v>40</v>
      </c>
      <c r="G6327" t="s">
        <v>282</v>
      </c>
      <c r="H6327">
        <v>1</v>
      </c>
      <c r="I6327" t="s">
        <v>42</v>
      </c>
      <c r="J6327" t="s">
        <v>43</v>
      </c>
      <c r="K6327" t="s">
        <v>55</v>
      </c>
      <c r="L6327" t="s">
        <v>45</v>
      </c>
      <c r="M6327" t="s">
        <v>180</v>
      </c>
      <c r="N6327" t="s">
        <v>80</v>
      </c>
      <c r="O6327" t="s">
        <v>89</v>
      </c>
      <c r="P6327" t="s">
        <v>49</v>
      </c>
      <c r="Q6327" t="s">
        <v>81</v>
      </c>
      <c r="R6327" s="6">
        <f>_xlfn.XLOOKUP(CleanedData[[#This Row],[Product]],'02_Lookup_Tables'!$A$2:$A$126,'02_Lookup_Tables'!$B$2:$B$126)</f>
        <v>1859.13</v>
      </c>
      <c r="S6327" t="str">
        <f>VLOOKUP(CleanedData[[#This Row],[Product]],'02_Lookup_Tables'!$H$2:$I$126,2,FALSE)</f>
        <v>Home Devices</v>
      </c>
      <c r="T6327" t="str">
        <f>VLOOKUP(CleanedData[[#This Row],[Province]],'02_Lookup_Tables'!$D$2:$E$10,2, FALSE)</f>
        <v>Northern Region</v>
      </c>
      <c r="U6327" t="str" cm="1">
        <f t="array" ref="U6327">_xlfn.IFS(CleanedData[[#This Row],[Purchase Amount]]&lt;500,"Low",
CleanedData[[#This Row],[Purchase Amount]]&lt;5000,"Medium",
TRUE,"High")</f>
        <v>Medium</v>
      </c>
      <c r="V6327" t="str">
        <f>TEXT(CleanedData[[#This Row],[Date]],"mmmm")</f>
        <v>May</v>
      </c>
      <c r="W6327" t="str">
        <f>"Q"&amp;ROUNDUP(MONTH(CleanedData[[#This Row],[Date]])/3,0)</f>
        <v>Q2</v>
      </c>
      <c r="X6327" t="str">
        <f>IF(CleanedData[[#This Row],[Purchase Amount]]&gt;=5000,"Yes","No")</f>
        <v>No</v>
      </c>
      <c r="Y6327">
        <f>IF(CleanedData[[#This Row],[Recommend]]="Yes",1,0)</f>
        <v>0</v>
      </c>
      <c r="Z6327" s="6">
        <f>CleanedData[[#This Row],[Purchase Amount]]*0.15</f>
        <v>278.86950000000002</v>
      </c>
      <c r="AA6327" s="6">
        <f>CleanedData[[#This Row],[Purchase Amount]]*1.15</f>
        <v>2137.9994999999999</v>
      </c>
    </row>
    <row r="6328" spans="1:27" x14ac:dyDescent="0.3">
      <c r="A6328">
        <v>7674</v>
      </c>
      <c r="B6328" t="s">
        <v>6553</v>
      </c>
      <c r="C6328" s="1">
        <v>45954</v>
      </c>
      <c r="D6328">
        <v>59</v>
      </c>
      <c r="E6328" t="s">
        <v>52</v>
      </c>
      <c r="F6328" t="s">
        <v>125</v>
      </c>
      <c r="G6328" t="s">
        <v>546</v>
      </c>
      <c r="H6328">
        <v>1</v>
      </c>
      <c r="I6328" t="s">
        <v>42</v>
      </c>
      <c r="J6328" t="s">
        <v>43</v>
      </c>
      <c r="K6328" t="s">
        <v>44</v>
      </c>
      <c r="L6328" t="s">
        <v>45</v>
      </c>
      <c r="M6328" t="s">
        <v>136</v>
      </c>
      <c r="N6328" t="s">
        <v>80</v>
      </c>
      <c r="O6328" t="s">
        <v>89</v>
      </c>
      <c r="P6328" t="s">
        <v>49</v>
      </c>
      <c r="Q6328" t="s">
        <v>50</v>
      </c>
      <c r="R6328" s="6">
        <f>_xlfn.XLOOKUP(CleanedData[[#This Row],[Product]],'02_Lookup_Tables'!$A$2:$A$126,'02_Lookup_Tables'!$B$2:$B$126)</f>
        <v>1369.39</v>
      </c>
      <c r="S6328" t="str">
        <f>VLOOKUP(CleanedData[[#This Row],[Product]],'02_Lookup_Tables'!$H$2:$I$126,2,FALSE)</f>
        <v>Toys &amp; Games</v>
      </c>
      <c r="T6328" t="str">
        <f>VLOOKUP(CleanedData[[#This Row],[Province]],'02_Lookup_Tables'!$D$2:$E$10,2, FALSE)</f>
        <v>Western Region</v>
      </c>
      <c r="U6328" t="str" cm="1">
        <f t="array" ref="U6328">_xlfn.IFS(CleanedData[[#This Row],[Purchase Amount]]&lt;500,"Low",
CleanedData[[#This Row],[Purchase Amount]]&lt;5000,"Medium",
TRUE,"High")</f>
        <v>Medium</v>
      </c>
      <c r="V6328" t="str">
        <f>TEXT(CleanedData[[#This Row],[Date]],"mmmm")</f>
        <v>October</v>
      </c>
      <c r="W6328" t="str">
        <f>"Q"&amp;ROUNDUP(MONTH(CleanedData[[#This Row],[Date]])/3,0)</f>
        <v>Q4</v>
      </c>
      <c r="X6328" t="str">
        <f>IF(CleanedData[[#This Row],[Purchase Amount]]&gt;=5000,"Yes","No")</f>
        <v>No</v>
      </c>
      <c r="Y6328">
        <f>IF(CleanedData[[#This Row],[Recommend]]="Yes",1,0)</f>
        <v>0</v>
      </c>
      <c r="Z6328" s="6">
        <f>CleanedData[[#This Row],[Purchase Amount]]*0.15</f>
        <v>205.4085</v>
      </c>
      <c r="AA6328" s="6">
        <f>CleanedData[[#This Row],[Purchase Amount]]*1.15</f>
        <v>1574.7985000000001</v>
      </c>
    </row>
    <row r="6329" spans="1:27" x14ac:dyDescent="0.3">
      <c r="A6329">
        <v>7675</v>
      </c>
      <c r="B6329" t="s">
        <v>6554</v>
      </c>
      <c r="C6329" s="1">
        <v>45674</v>
      </c>
      <c r="D6329">
        <v>62</v>
      </c>
      <c r="E6329" t="s">
        <v>39</v>
      </c>
      <c r="F6329" t="s">
        <v>40</v>
      </c>
      <c r="G6329" t="s">
        <v>280</v>
      </c>
      <c r="H6329">
        <v>4</v>
      </c>
      <c r="I6329" t="s">
        <v>45</v>
      </c>
      <c r="J6329" t="s">
        <v>69</v>
      </c>
      <c r="K6329" t="s">
        <v>44</v>
      </c>
      <c r="L6329" t="s">
        <v>45</v>
      </c>
      <c r="N6329" t="s">
        <v>96</v>
      </c>
      <c r="O6329" t="s">
        <v>134</v>
      </c>
      <c r="P6329" t="s">
        <v>8646</v>
      </c>
      <c r="Q6329" t="s">
        <v>50</v>
      </c>
      <c r="R6329" s="6">
        <f>_xlfn.XLOOKUP(CleanedData[[#This Row],[Product]],'02_Lookup_Tables'!$A$2:$A$126,'02_Lookup_Tables'!$B$2:$B$126)</f>
        <v>759.97</v>
      </c>
      <c r="S6329" t="str">
        <f>VLOOKUP(CleanedData[[#This Row],[Product]],'02_Lookup_Tables'!$H$2:$I$126,2,FALSE)</f>
        <v>Apparel</v>
      </c>
      <c r="T6329" t="str">
        <f>VLOOKUP(CleanedData[[#This Row],[Province]],'02_Lookup_Tables'!$D$2:$E$10,2, FALSE)</f>
        <v>Northern Region</v>
      </c>
      <c r="U6329" t="str" cm="1">
        <f t="array" ref="U6329">_xlfn.IFS(CleanedData[[#This Row],[Purchase Amount]]&lt;500,"Low",
CleanedData[[#This Row],[Purchase Amount]]&lt;5000,"Medium",
TRUE,"High")</f>
        <v>Medium</v>
      </c>
      <c r="V6329" t="str">
        <f>TEXT(CleanedData[[#This Row],[Date]],"mmmm")</f>
        <v>January</v>
      </c>
      <c r="W6329" t="str">
        <f>"Q"&amp;ROUNDUP(MONTH(CleanedData[[#This Row],[Date]])/3,0)</f>
        <v>Q1</v>
      </c>
      <c r="X6329" t="str">
        <f>IF(CleanedData[[#This Row],[Purchase Amount]]&gt;=5000,"Yes","No")</f>
        <v>No</v>
      </c>
      <c r="Y6329">
        <f>IF(CleanedData[[#This Row],[Recommend]]="Yes",1,0)</f>
        <v>1</v>
      </c>
      <c r="Z6329" s="6">
        <f>CleanedData[[#This Row],[Purchase Amount]]*0.15</f>
        <v>113.99550000000001</v>
      </c>
      <c r="AA6329" s="6">
        <f>CleanedData[[#This Row],[Purchase Amount]]*1.15</f>
        <v>873.96550000000002</v>
      </c>
    </row>
    <row r="6330" spans="1:27" x14ac:dyDescent="0.3">
      <c r="A6330">
        <v>7677</v>
      </c>
      <c r="B6330" t="s">
        <v>6555</v>
      </c>
      <c r="C6330" s="1">
        <v>45802</v>
      </c>
      <c r="D6330">
        <v>24</v>
      </c>
      <c r="E6330" t="s">
        <v>39</v>
      </c>
      <c r="F6330" t="s">
        <v>61</v>
      </c>
      <c r="G6330" t="s">
        <v>227</v>
      </c>
      <c r="H6330">
        <v>2</v>
      </c>
      <c r="I6330" t="s">
        <v>45</v>
      </c>
      <c r="J6330" t="s">
        <v>54</v>
      </c>
      <c r="K6330" t="s">
        <v>44</v>
      </c>
      <c r="L6330" t="s">
        <v>42</v>
      </c>
      <c r="N6330" t="s">
        <v>47</v>
      </c>
      <c r="O6330" t="s">
        <v>134</v>
      </c>
      <c r="P6330" t="s">
        <v>8646</v>
      </c>
      <c r="Q6330" t="s">
        <v>66</v>
      </c>
      <c r="R6330" s="6">
        <f>_xlfn.XLOOKUP(CleanedData[[#This Row],[Product]],'02_Lookup_Tables'!$A$2:$A$126,'02_Lookup_Tables'!$B$2:$B$126)</f>
        <v>22574.95</v>
      </c>
      <c r="S6330" t="str">
        <f>VLOOKUP(CleanedData[[#This Row],[Product]],'02_Lookup_Tables'!$H$2:$I$126,2,FALSE)</f>
        <v>Electronics</v>
      </c>
      <c r="T6330" t="str">
        <f>VLOOKUP(CleanedData[[#This Row],[Province]],'02_Lookup_Tables'!$D$2:$E$10,2, FALSE)</f>
        <v>Southern Region</v>
      </c>
      <c r="U6330" t="str" cm="1">
        <f t="array" ref="U6330">_xlfn.IFS(CleanedData[[#This Row],[Purchase Amount]]&lt;500,"Low",
CleanedData[[#This Row],[Purchase Amount]]&lt;5000,"Medium",
TRUE,"High")</f>
        <v>High</v>
      </c>
      <c r="V6330" t="str">
        <f>TEXT(CleanedData[[#This Row],[Date]],"mmmm")</f>
        <v>May</v>
      </c>
      <c r="W6330" t="str">
        <f>"Q"&amp;ROUNDUP(MONTH(CleanedData[[#This Row],[Date]])/3,0)</f>
        <v>Q2</v>
      </c>
      <c r="X6330" t="str">
        <f>IF(CleanedData[[#This Row],[Purchase Amount]]&gt;=5000,"Yes","No")</f>
        <v>Yes</v>
      </c>
      <c r="Y6330">
        <f>IF(CleanedData[[#This Row],[Recommend]]="Yes",1,0)</f>
        <v>1</v>
      </c>
      <c r="Z6330" s="6">
        <f>CleanedData[[#This Row],[Purchase Amount]]*0.15</f>
        <v>3386.2424999999998</v>
      </c>
      <c r="AA6330" s="6">
        <f>CleanedData[[#This Row],[Purchase Amount]]*1.15</f>
        <v>25961.192499999997</v>
      </c>
    </row>
    <row r="6331" spans="1:27" x14ac:dyDescent="0.3">
      <c r="A6331">
        <v>7680</v>
      </c>
      <c r="B6331" t="s">
        <v>6556</v>
      </c>
      <c r="C6331" s="1">
        <v>45923</v>
      </c>
      <c r="D6331">
        <v>75</v>
      </c>
      <c r="E6331" t="s">
        <v>52</v>
      </c>
      <c r="F6331" t="s">
        <v>125</v>
      </c>
      <c r="G6331" t="s">
        <v>182</v>
      </c>
      <c r="H6331">
        <v>3</v>
      </c>
      <c r="I6331" t="s">
        <v>45</v>
      </c>
      <c r="J6331" t="s">
        <v>54</v>
      </c>
      <c r="K6331" t="s">
        <v>44</v>
      </c>
      <c r="L6331" t="s">
        <v>45</v>
      </c>
      <c r="M6331" t="s">
        <v>196</v>
      </c>
      <c r="N6331" t="s">
        <v>48</v>
      </c>
      <c r="O6331" t="s">
        <v>89</v>
      </c>
      <c r="P6331" t="s">
        <v>49</v>
      </c>
      <c r="Q6331" t="s">
        <v>97</v>
      </c>
      <c r="R6331" s="6">
        <f>_xlfn.XLOOKUP(CleanedData[[#This Row],[Product]],'02_Lookup_Tables'!$A$2:$A$126,'02_Lookup_Tables'!$B$2:$B$126)</f>
        <v>3715.65</v>
      </c>
      <c r="S6331" t="str">
        <f>VLOOKUP(CleanedData[[#This Row],[Product]],'02_Lookup_Tables'!$H$2:$I$126,2,FALSE)</f>
        <v>Home Devices</v>
      </c>
      <c r="T6331" t="str">
        <f>VLOOKUP(CleanedData[[#This Row],[Province]],'02_Lookup_Tables'!$D$2:$E$10,2, FALSE)</f>
        <v>Western Region</v>
      </c>
      <c r="U6331" t="str" cm="1">
        <f t="array" ref="U6331">_xlfn.IFS(CleanedData[[#This Row],[Purchase Amount]]&lt;500,"Low",
CleanedData[[#This Row],[Purchase Amount]]&lt;5000,"Medium",
TRUE,"High")</f>
        <v>Medium</v>
      </c>
      <c r="V6331" t="str">
        <f>TEXT(CleanedData[[#This Row],[Date]],"mmmm")</f>
        <v>September</v>
      </c>
      <c r="W6331" t="str">
        <f>"Q"&amp;ROUNDUP(MONTH(CleanedData[[#This Row],[Date]])/3,0)</f>
        <v>Q3</v>
      </c>
      <c r="X6331" t="str">
        <f>IF(CleanedData[[#This Row],[Purchase Amount]]&gt;=5000,"Yes","No")</f>
        <v>No</v>
      </c>
      <c r="Y6331">
        <f>IF(CleanedData[[#This Row],[Recommend]]="Yes",1,0)</f>
        <v>1</v>
      </c>
      <c r="Z6331" s="6">
        <f>CleanedData[[#This Row],[Purchase Amount]]*0.15</f>
        <v>557.34749999999997</v>
      </c>
      <c r="AA6331" s="6">
        <f>CleanedData[[#This Row],[Purchase Amount]]*1.15</f>
        <v>4272.9974999999995</v>
      </c>
    </row>
    <row r="6332" spans="1:27" x14ac:dyDescent="0.3">
      <c r="A6332">
        <v>7681</v>
      </c>
      <c r="B6332" t="s">
        <v>6557</v>
      </c>
      <c r="C6332" s="1">
        <v>45424</v>
      </c>
      <c r="D6332">
        <v>23</v>
      </c>
      <c r="E6332" t="s">
        <v>60</v>
      </c>
      <c r="F6332" t="s">
        <v>83</v>
      </c>
      <c r="G6332" t="s">
        <v>365</v>
      </c>
      <c r="H6332">
        <v>1</v>
      </c>
      <c r="I6332" t="s">
        <v>42</v>
      </c>
      <c r="J6332" t="s">
        <v>69</v>
      </c>
      <c r="K6332" t="s">
        <v>55</v>
      </c>
      <c r="L6332" t="s">
        <v>42</v>
      </c>
      <c r="M6332" t="s">
        <v>79</v>
      </c>
      <c r="N6332" t="s">
        <v>80</v>
      </c>
      <c r="O6332" t="s">
        <v>89</v>
      </c>
      <c r="P6332" t="s">
        <v>49</v>
      </c>
      <c r="Q6332" t="s">
        <v>66</v>
      </c>
      <c r="R6332" s="6">
        <f>_xlfn.XLOOKUP(CleanedData[[#This Row],[Product]],'02_Lookup_Tables'!$A$2:$A$126,'02_Lookup_Tables'!$B$2:$B$126)</f>
        <v>105.11</v>
      </c>
      <c r="S6332" t="str">
        <f>VLOOKUP(CleanedData[[#This Row],[Product]],'02_Lookup_Tables'!$H$2:$I$126,2,FALSE)</f>
        <v>Beauty &amp; Personal Care</v>
      </c>
      <c r="T6332" t="str">
        <f>VLOOKUP(CleanedData[[#This Row],[Province]],'02_Lookup_Tables'!$D$2:$E$10,2, FALSE)</f>
        <v>Western Region</v>
      </c>
      <c r="U6332" t="str" cm="1">
        <f t="array" ref="U6332">_xlfn.IFS(CleanedData[[#This Row],[Purchase Amount]]&lt;500,"Low",
CleanedData[[#This Row],[Purchase Amount]]&lt;5000,"Medium",
TRUE,"High")</f>
        <v>Low</v>
      </c>
      <c r="V6332" t="str">
        <f>TEXT(CleanedData[[#This Row],[Date]],"mmmm")</f>
        <v>May</v>
      </c>
      <c r="W6332" t="str">
        <f>"Q"&amp;ROUNDUP(MONTH(CleanedData[[#This Row],[Date]])/3,0)</f>
        <v>Q2</v>
      </c>
      <c r="X6332" t="str">
        <f>IF(CleanedData[[#This Row],[Purchase Amount]]&gt;=5000,"Yes","No")</f>
        <v>No</v>
      </c>
      <c r="Y6332">
        <f>IF(CleanedData[[#This Row],[Recommend]]="Yes",1,0)</f>
        <v>0</v>
      </c>
      <c r="Z6332" s="6">
        <f>CleanedData[[#This Row],[Purchase Amount]]*0.15</f>
        <v>15.766499999999999</v>
      </c>
      <c r="AA6332" s="6">
        <f>CleanedData[[#This Row],[Purchase Amount]]*1.15</f>
        <v>120.87649999999999</v>
      </c>
    </row>
    <row r="6333" spans="1:27" x14ac:dyDescent="0.3">
      <c r="A6333">
        <v>7682</v>
      </c>
      <c r="B6333" t="s">
        <v>6558</v>
      </c>
      <c r="C6333" s="1">
        <v>45777</v>
      </c>
      <c r="D6333">
        <v>23</v>
      </c>
      <c r="E6333" t="s">
        <v>60</v>
      </c>
      <c r="F6333" t="s">
        <v>40</v>
      </c>
      <c r="G6333" t="s">
        <v>53</v>
      </c>
      <c r="H6333">
        <v>4</v>
      </c>
      <c r="I6333" t="s">
        <v>42</v>
      </c>
      <c r="J6333" t="s">
        <v>43</v>
      </c>
      <c r="K6333" t="s">
        <v>64</v>
      </c>
      <c r="L6333" t="s">
        <v>42</v>
      </c>
      <c r="M6333" t="s">
        <v>180</v>
      </c>
      <c r="N6333" t="s">
        <v>96</v>
      </c>
      <c r="O6333" t="s">
        <v>89</v>
      </c>
      <c r="P6333" t="s">
        <v>70</v>
      </c>
      <c r="Q6333" t="s">
        <v>66</v>
      </c>
      <c r="R6333" s="6">
        <f>_xlfn.XLOOKUP(CleanedData[[#This Row],[Product]],'02_Lookup_Tables'!$A$2:$A$126,'02_Lookup_Tables'!$B$2:$B$126)</f>
        <v>444.38</v>
      </c>
      <c r="S6333" t="str">
        <f>VLOOKUP(CleanedData[[#This Row],[Product]],'02_Lookup_Tables'!$H$2:$I$126,2,FALSE)</f>
        <v>Beauty &amp; Personal Care</v>
      </c>
      <c r="T6333" t="str">
        <f>VLOOKUP(CleanedData[[#This Row],[Province]],'02_Lookup_Tables'!$D$2:$E$10,2, FALSE)</f>
        <v>Northern Region</v>
      </c>
      <c r="U6333" t="str" cm="1">
        <f t="array" ref="U6333">_xlfn.IFS(CleanedData[[#This Row],[Purchase Amount]]&lt;500,"Low",
CleanedData[[#This Row],[Purchase Amount]]&lt;5000,"Medium",
TRUE,"High")</f>
        <v>Low</v>
      </c>
      <c r="V6333" t="str">
        <f>TEXT(CleanedData[[#This Row],[Date]],"mmmm")</f>
        <v>April</v>
      </c>
      <c r="W6333" t="str">
        <f>"Q"&amp;ROUNDUP(MONTH(CleanedData[[#This Row],[Date]])/3,0)</f>
        <v>Q2</v>
      </c>
      <c r="X6333" t="str">
        <f>IF(CleanedData[[#This Row],[Purchase Amount]]&gt;=5000,"Yes","No")</f>
        <v>No</v>
      </c>
      <c r="Y6333">
        <f>IF(CleanedData[[#This Row],[Recommend]]="Yes",1,0)</f>
        <v>0</v>
      </c>
      <c r="Z6333" s="6">
        <f>CleanedData[[#This Row],[Purchase Amount]]*0.15</f>
        <v>66.656999999999996</v>
      </c>
      <c r="AA6333" s="6">
        <f>CleanedData[[#This Row],[Purchase Amount]]*1.15</f>
        <v>511.03699999999998</v>
      </c>
    </row>
    <row r="6334" spans="1:27" x14ac:dyDescent="0.3">
      <c r="A6334">
        <v>7683</v>
      </c>
      <c r="B6334" t="s">
        <v>6559</v>
      </c>
      <c r="C6334" s="1">
        <v>45467</v>
      </c>
      <c r="E6334" t="s">
        <v>39</v>
      </c>
      <c r="F6334" t="s">
        <v>108</v>
      </c>
      <c r="G6334" t="s">
        <v>153</v>
      </c>
      <c r="H6334">
        <v>4</v>
      </c>
      <c r="I6334" t="s">
        <v>45</v>
      </c>
      <c r="J6334" t="s">
        <v>54</v>
      </c>
      <c r="K6334" t="s">
        <v>64</v>
      </c>
      <c r="L6334" t="s">
        <v>45</v>
      </c>
      <c r="M6334" t="s">
        <v>46</v>
      </c>
      <c r="N6334" t="s">
        <v>96</v>
      </c>
      <c r="O6334" t="s">
        <v>89</v>
      </c>
      <c r="P6334" t="s">
        <v>70</v>
      </c>
      <c r="Q6334" t="s">
        <v>166</v>
      </c>
      <c r="R6334" s="6">
        <f>_xlfn.XLOOKUP(CleanedData[[#This Row],[Product]],'02_Lookup_Tables'!$A$2:$A$126,'02_Lookup_Tables'!$B$2:$B$126)</f>
        <v>1011.68</v>
      </c>
      <c r="S6334" t="str">
        <f>VLOOKUP(CleanedData[[#This Row],[Product]],'02_Lookup_Tables'!$H$2:$I$126,2,FALSE)</f>
        <v>Accessories</v>
      </c>
      <c r="T6334" t="str">
        <f>VLOOKUP(CleanedData[[#This Row],[Province]],'02_Lookup_Tables'!$D$2:$E$10,2, FALSE)</f>
        <v>Gauteng Region</v>
      </c>
      <c r="U6334" t="str" cm="1">
        <f t="array" ref="U6334">_xlfn.IFS(CleanedData[[#This Row],[Purchase Amount]]&lt;500,"Low",
CleanedData[[#This Row],[Purchase Amount]]&lt;5000,"Medium",
TRUE,"High")</f>
        <v>Medium</v>
      </c>
      <c r="V6334" t="str">
        <f>TEXT(CleanedData[[#This Row],[Date]],"mmmm")</f>
        <v>June</v>
      </c>
      <c r="W6334" t="str">
        <f>"Q"&amp;ROUNDUP(MONTH(CleanedData[[#This Row],[Date]])/3,0)</f>
        <v>Q2</v>
      </c>
      <c r="X6334" t="str">
        <f>IF(CleanedData[[#This Row],[Purchase Amount]]&gt;=5000,"Yes","No")</f>
        <v>No</v>
      </c>
      <c r="Y6334">
        <f>IF(CleanedData[[#This Row],[Recommend]]="Yes",1,0)</f>
        <v>1</v>
      </c>
      <c r="Z6334" s="6">
        <f>CleanedData[[#This Row],[Purchase Amount]]*0.15</f>
        <v>151.75199999999998</v>
      </c>
      <c r="AA6334" s="6">
        <f>CleanedData[[#This Row],[Purchase Amount]]*1.15</f>
        <v>1163.4319999999998</v>
      </c>
    </row>
    <row r="6335" spans="1:27" x14ac:dyDescent="0.3">
      <c r="A6335">
        <v>7684</v>
      </c>
      <c r="B6335" t="s">
        <v>6560</v>
      </c>
      <c r="C6335" s="1">
        <v>45536</v>
      </c>
      <c r="D6335">
        <v>58</v>
      </c>
      <c r="E6335" t="s">
        <v>60</v>
      </c>
      <c r="F6335" t="s">
        <v>61</v>
      </c>
      <c r="G6335" t="s">
        <v>201</v>
      </c>
      <c r="H6335">
        <v>2</v>
      </c>
      <c r="I6335" t="s">
        <v>45</v>
      </c>
      <c r="J6335" t="s">
        <v>69</v>
      </c>
      <c r="K6335" t="s">
        <v>44</v>
      </c>
      <c r="L6335" t="s">
        <v>42</v>
      </c>
      <c r="M6335" t="s">
        <v>46</v>
      </c>
      <c r="N6335" t="s">
        <v>47</v>
      </c>
      <c r="O6335" t="s">
        <v>89</v>
      </c>
      <c r="P6335" t="s">
        <v>49</v>
      </c>
      <c r="Q6335" t="s">
        <v>50</v>
      </c>
      <c r="R6335" s="6">
        <f>_xlfn.XLOOKUP(CleanedData[[#This Row],[Product]],'02_Lookup_Tables'!$A$2:$A$126,'02_Lookup_Tables'!$B$2:$B$126)</f>
        <v>755.66</v>
      </c>
      <c r="S6335" t="str">
        <f>VLOOKUP(CleanedData[[#This Row],[Product]],'02_Lookup_Tables'!$H$2:$I$126,2,FALSE)</f>
        <v>Home &amp; Living</v>
      </c>
      <c r="T6335" t="str">
        <f>VLOOKUP(CleanedData[[#This Row],[Province]],'02_Lookup_Tables'!$D$2:$E$10,2, FALSE)</f>
        <v>Southern Region</v>
      </c>
      <c r="U6335" t="str" cm="1">
        <f t="array" ref="U6335">_xlfn.IFS(CleanedData[[#This Row],[Purchase Amount]]&lt;500,"Low",
CleanedData[[#This Row],[Purchase Amount]]&lt;5000,"Medium",
TRUE,"High")</f>
        <v>Medium</v>
      </c>
      <c r="V6335" t="str">
        <f>TEXT(CleanedData[[#This Row],[Date]],"mmmm")</f>
        <v>September</v>
      </c>
      <c r="W6335" t="str">
        <f>"Q"&amp;ROUNDUP(MONTH(CleanedData[[#This Row],[Date]])/3,0)</f>
        <v>Q3</v>
      </c>
      <c r="X6335" t="str">
        <f>IF(CleanedData[[#This Row],[Purchase Amount]]&gt;=5000,"Yes","No")</f>
        <v>No</v>
      </c>
      <c r="Y6335">
        <f>IF(CleanedData[[#This Row],[Recommend]]="Yes",1,0)</f>
        <v>1</v>
      </c>
      <c r="Z6335" s="6">
        <f>CleanedData[[#This Row],[Purchase Amount]]*0.15</f>
        <v>113.34899999999999</v>
      </c>
      <c r="AA6335" s="6">
        <f>CleanedData[[#This Row],[Purchase Amount]]*1.15</f>
        <v>869.0089999999999</v>
      </c>
    </row>
    <row r="6336" spans="1:27" x14ac:dyDescent="0.3">
      <c r="A6336">
        <v>7685</v>
      </c>
      <c r="B6336" t="s">
        <v>6561</v>
      </c>
      <c r="C6336" s="1">
        <v>45792</v>
      </c>
      <c r="D6336">
        <v>39</v>
      </c>
      <c r="E6336" t="s">
        <v>60</v>
      </c>
      <c r="F6336" t="s">
        <v>40</v>
      </c>
      <c r="G6336" t="s">
        <v>223</v>
      </c>
      <c r="H6336">
        <v>2</v>
      </c>
      <c r="I6336" t="s">
        <v>45</v>
      </c>
      <c r="J6336" t="s">
        <v>69</v>
      </c>
      <c r="K6336" t="s">
        <v>55</v>
      </c>
      <c r="L6336" t="s">
        <v>42</v>
      </c>
      <c r="M6336" t="s">
        <v>75</v>
      </c>
      <c r="N6336" t="s">
        <v>47</v>
      </c>
      <c r="O6336" t="s">
        <v>89</v>
      </c>
      <c r="P6336" t="s">
        <v>49</v>
      </c>
      <c r="Q6336" t="s">
        <v>81</v>
      </c>
      <c r="R6336" s="6">
        <f>_xlfn.XLOOKUP(CleanedData[[#This Row],[Product]],'02_Lookup_Tables'!$A$2:$A$126,'02_Lookup_Tables'!$B$2:$B$126)</f>
        <v>209.53</v>
      </c>
      <c r="S6336" t="str">
        <f>VLOOKUP(CleanedData[[#This Row],[Product]],'02_Lookup_Tables'!$H$2:$I$126,2,FALSE)</f>
        <v>Food</v>
      </c>
      <c r="T6336" t="str">
        <f>VLOOKUP(CleanedData[[#This Row],[Province]],'02_Lookup_Tables'!$D$2:$E$10,2, FALSE)</f>
        <v>Northern Region</v>
      </c>
      <c r="U6336" t="str" cm="1">
        <f t="array" ref="U6336">_xlfn.IFS(CleanedData[[#This Row],[Purchase Amount]]&lt;500,"Low",
CleanedData[[#This Row],[Purchase Amount]]&lt;5000,"Medium",
TRUE,"High")</f>
        <v>Low</v>
      </c>
      <c r="V6336" t="str">
        <f>TEXT(CleanedData[[#This Row],[Date]],"mmmm")</f>
        <v>May</v>
      </c>
      <c r="W6336" t="str">
        <f>"Q"&amp;ROUNDUP(MONTH(CleanedData[[#This Row],[Date]])/3,0)</f>
        <v>Q2</v>
      </c>
      <c r="X6336" t="str">
        <f>IF(CleanedData[[#This Row],[Purchase Amount]]&gt;=5000,"Yes","No")</f>
        <v>No</v>
      </c>
      <c r="Y6336">
        <f>IF(CleanedData[[#This Row],[Recommend]]="Yes",1,0)</f>
        <v>1</v>
      </c>
      <c r="Z6336" s="6">
        <f>CleanedData[[#This Row],[Purchase Amount]]*0.15</f>
        <v>31.429499999999997</v>
      </c>
      <c r="AA6336" s="6">
        <f>CleanedData[[#This Row],[Purchase Amount]]*1.15</f>
        <v>240.95949999999999</v>
      </c>
    </row>
    <row r="6337" spans="1:27" x14ac:dyDescent="0.3">
      <c r="A6337">
        <v>7687</v>
      </c>
      <c r="B6337" t="s">
        <v>6562</v>
      </c>
      <c r="C6337" s="1">
        <v>45715</v>
      </c>
      <c r="D6337">
        <v>18</v>
      </c>
      <c r="E6337" t="s">
        <v>52</v>
      </c>
      <c r="F6337" t="s">
        <v>83</v>
      </c>
      <c r="G6337" t="s">
        <v>111</v>
      </c>
      <c r="H6337">
        <v>3</v>
      </c>
      <c r="I6337" t="s">
        <v>45</v>
      </c>
      <c r="J6337" t="s">
        <v>74</v>
      </c>
      <c r="K6337" t="s">
        <v>55</v>
      </c>
      <c r="L6337" t="s">
        <v>45</v>
      </c>
      <c r="N6337" t="s">
        <v>48</v>
      </c>
      <c r="O6337" t="s">
        <v>134</v>
      </c>
      <c r="P6337" t="s">
        <v>8646</v>
      </c>
      <c r="Q6337" t="s">
        <v>66</v>
      </c>
      <c r="R6337" s="6">
        <f>_xlfn.XLOOKUP(CleanedData[[#This Row],[Product]],'02_Lookup_Tables'!$A$2:$A$126,'02_Lookup_Tables'!$B$2:$B$126)</f>
        <v>3576.97</v>
      </c>
      <c r="S6337" t="str">
        <f>VLOOKUP(CleanedData[[#This Row],[Product]],'02_Lookup_Tables'!$H$2:$I$126,2,FALSE)</f>
        <v>Home Devices</v>
      </c>
      <c r="T6337" t="str">
        <f>VLOOKUP(CleanedData[[#This Row],[Province]],'02_Lookup_Tables'!$D$2:$E$10,2, FALSE)</f>
        <v>Western Region</v>
      </c>
      <c r="U6337" t="str" cm="1">
        <f t="array" ref="U6337">_xlfn.IFS(CleanedData[[#This Row],[Purchase Amount]]&lt;500,"Low",
CleanedData[[#This Row],[Purchase Amount]]&lt;5000,"Medium",
TRUE,"High")</f>
        <v>Medium</v>
      </c>
      <c r="V6337" t="str">
        <f>TEXT(CleanedData[[#This Row],[Date]],"mmmm")</f>
        <v>February</v>
      </c>
      <c r="W6337" t="str">
        <f>"Q"&amp;ROUNDUP(MONTH(CleanedData[[#This Row],[Date]])/3,0)</f>
        <v>Q1</v>
      </c>
      <c r="X6337" t="str">
        <f>IF(CleanedData[[#This Row],[Purchase Amount]]&gt;=5000,"Yes","No")</f>
        <v>No</v>
      </c>
      <c r="Y6337">
        <f>IF(CleanedData[[#This Row],[Recommend]]="Yes",1,0)</f>
        <v>1</v>
      </c>
      <c r="Z6337" s="6">
        <f>CleanedData[[#This Row],[Purchase Amount]]*0.15</f>
        <v>536.54549999999995</v>
      </c>
      <c r="AA6337" s="6">
        <f>CleanedData[[#This Row],[Purchase Amount]]*1.15</f>
        <v>4113.5154999999995</v>
      </c>
    </row>
    <row r="6338" spans="1:27" x14ac:dyDescent="0.3">
      <c r="A6338">
        <v>7690</v>
      </c>
      <c r="B6338" t="s">
        <v>6563</v>
      </c>
      <c r="C6338" s="1">
        <v>45491</v>
      </c>
      <c r="D6338">
        <v>72</v>
      </c>
      <c r="E6338" t="s">
        <v>60</v>
      </c>
      <c r="F6338" t="s">
        <v>68</v>
      </c>
      <c r="G6338" t="s">
        <v>328</v>
      </c>
      <c r="H6338">
        <v>4</v>
      </c>
      <c r="I6338" t="s">
        <v>45</v>
      </c>
      <c r="J6338" t="s">
        <v>74</v>
      </c>
      <c r="K6338" t="s">
        <v>55</v>
      </c>
      <c r="L6338" t="s">
        <v>42</v>
      </c>
      <c r="M6338" t="s">
        <v>175</v>
      </c>
      <c r="N6338" t="s">
        <v>96</v>
      </c>
      <c r="O6338" t="s">
        <v>89</v>
      </c>
      <c r="P6338" t="s">
        <v>70</v>
      </c>
      <c r="Q6338" t="s">
        <v>97</v>
      </c>
      <c r="R6338" s="6">
        <f>_xlfn.XLOOKUP(CleanedData[[#This Row],[Product]],'02_Lookup_Tables'!$A$2:$A$126,'02_Lookup_Tables'!$B$2:$B$126)</f>
        <v>3521.64</v>
      </c>
      <c r="S6338" t="str">
        <f>VLOOKUP(CleanedData[[#This Row],[Product]],'02_Lookup_Tables'!$H$2:$I$126,2,FALSE)</f>
        <v>Home Devices</v>
      </c>
      <c r="T6338" t="str">
        <f>VLOOKUP(CleanedData[[#This Row],[Province]],'02_Lookup_Tables'!$D$2:$E$10,2, FALSE)</f>
        <v>Northern Region</v>
      </c>
      <c r="U6338" t="str" cm="1">
        <f t="array" ref="U6338">_xlfn.IFS(CleanedData[[#This Row],[Purchase Amount]]&lt;500,"Low",
CleanedData[[#This Row],[Purchase Amount]]&lt;5000,"Medium",
TRUE,"High")</f>
        <v>Medium</v>
      </c>
      <c r="V6338" t="str">
        <f>TEXT(CleanedData[[#This Row],[Date]],"mmmm")</f>
        <v>July</v>
      </c>
      <c r="W6338" t="str">
        <f>"Q"&amp;ROUNDUP(MONTH(CleanedData[[#This Row],[Date]])/3,0)</f>
        <v>Q3</v>
      </c>
      <c r="X6338" t="str">
        <f>IF(CleanedData[[#This Row],[Purchase Amount]]&gt;=5000,"Yes","No")</f>
        <v>No</v>
      </c>
      <c r="Y6338">
        <f>IF(CleanedData[[#This Row],[Recommend]]="Yes",1,0)</f>
        <v>1</v>
      </c>
      <c r="Z6338" s="6">
        <f>CleanedData[[#This Row],[Purchase Amount]]*0.15</f>
        <v>528.24599999999998</v>
      </c>
      <c r="AA6338" s="6">
        <f>CleanedData[[#This Row],[Purchase Amount]]*1.15</f>
        <v>4049.8859999999995</v>
      </c>
    </row>
    <row r="6339" spans="1:27" x14ac:dyDescent="0.3">
      <c r="A6339">
        <v>7691</v>
      </c>
      <c r="B6339" t="s">
        <v>6564</v>
      </c>
      <c r="C6339" s="1">
        <v>45584</v>
      </c>
      <c r="D6339">
        <v>19</v>
      </c>
      <c r="E6339" t="s">
        <v>52</v>
      </c>
      <c r="F6339" t="s">
        <v>77</v>
      </c>
      <c r="G6339" t="s">
        <v>288</v>
      </c>
      <c r="H6339">
        <v>3</v>
      </c>
      <c r="I6339" t="s">
        <v>45</v>
      </c>
      <c r="J6339" t="s">
        <v>54</v>
      </c>
      <c r="K6339" t="s">
        <v>55</v>
      </c>
      <c r="L6339" t="s">
        <v>45</v>
      </c>
      <c r="M6339" t="s">
        <v>208</v>
      </c>
      <c r="N6339" t="s">
        <v>48</v>
      </c>
      <c r="O6339" t="s">
        <v>89</v>
      </c>
      <c r="P6339" t="s">
        <v>49</v>
      </c>
      <c r="Q6339" t="s">
        <v>66</v>
      </c>
      <c r="R6339" s="6">
        <f>_xlfn.XLOOKUP(CleanedData[[#This Row],[Product]],'02_Lookup_Tables'!$A$2:$A$126,'02_Lookup_Tables'!$B$2:$B$126)</f>
        <v>605.1</v>
      </c>
      <c r="S6339" t="str">
        <f>VLOOKUP(CleanedData[[#This Row],[Product]],'02_Lookup_Tables'!$H$2:$I$126,2,FALSE)</f>
        <v>Apparel</v>
      </c>
      <c r="T6339" t="str">
        <f>VLOOKUP(CleanedData[[#This Row],[Province]],'02_Lookup_Tables'!$D$2:$E$10,2, FALSE)</f>
        <v>Central Region</v>
      </c>
      <c r="U6339" t="str" cm="1">
        <f t="array" ref="U6339">_xlfn.IFS(CleanedData[[#This Row],[Purchase Amount]]&lt;500,"Low",
CleanedData[[#This Row],[Purchase Amount]]&lt;5000,"Medium",
TRUE,"High")</f>
        <v>Medium</v>
      </c>
      <c r="V6339" t="str">
        <f>TEXT(CleanedData[[#This Row],[Date]],"mmmm")</f>
        <v>October</v>
      </c>
      <c r="W6339" t="str">
        <f>"Q"&amp;ROUNDUP(MONTH(CleanedData[[#This Row],[Date]])/3,0)</f>
        <v>Q4</v>
      </c>
      <c r="X6339" t="str">
        <f>IF(CleanedData[[#This Row],[Purchase Amount]]&gt;=5000,"Yes","No")</f>
        <v>No</v>
      </c>
      <c r="Y6339">
        <f>IF(CleanedData[[#This Row],[Recommend]]="Yes",1,0)</f>
        <v>1</v>
      </c>
      <c r="Z6339" s="6">
        <f>CleanedData[[#This Row],[Purchase Amount]]*0.15</f>
        <v>90.765000000000001</v>
      </c>
      <c r="AA6339" s="6">
        <f>CleanedData[[#This Row],[Purchase Amount]]*1.15</f>
        <v>695.86500000000001</v>
      </c>
    </row>
    <row r="6340" spans="1:27" x14ac:dyDescent="0.3">
      <c r="A6340">
        <v>7692</v>
      </c>
      <c r="B6340" t="s">
        <v>6565</v>
      </c>
      <c r="C6340" s="1">
        <v>45861</v>
      </c>
      <c r="D6340">
        <v>28</v>
      </c>
      <c r="E6340" t="s">
        <v>60</v>
      </c>
      <c r="F6340" t="s">
        <v>125</v>
      </c>
      <c r="G6340" t="s">
        <v>328</v>
      </c>
      <c r="H6340">
        <v>2</v>
      </c>
      <c r="I6340" t="s">
        <v>45</v>
      </c>
      <c r="J6340" t="s">
        <v>69</v>
      </c>
      <c r="K6340" t="s">
        <v>44</v>
      </c>
      <c r="L6340" t="s">
        <v>45</v>
      </c>
      <c r="M6340" t="s">
        <v>231</v>
      </c>
      <c r="N6340" t="s">
        <v>47</v>
      </c>
      <c r="O6340" t="s">
        <v>89</v>
      </c>
      <c r="P6340" t="s">
        <v>49</v>
      </c>
      <c r="Q6340" t="s">
        <v>58</v>
      </c>
      <c r="R6340" s="6">
        <f>_xlfn.XLOOKUP(CleanedData[[#This Row],[Product]],'02_Lookup_Tables'!$A$2:$A$126,'02_Lookup_Tables'!$B$2:$B$126)</f>
        <v>3521.64</v>
      </c>
      <c r="S6340" t="str">
        <f>VLOOKUP(CleanedData[[#This Row],[Product]],'02_Lookup_Tables'!$H$2:$I$126,2,FALSE)</f>
        <v>Home Devices</v>
      </c>
      <c r="T6340" t="str">
        <f>VLOOKUP(CleanedData[[#This Row],[Province]],'02_Lookup_Tables'!$D$2:$E$10,2, FALSE)</f>
        <v>Western Region</v>
      </c>
      <c r="U6340" t="str" cm="1">
        <f t="array" ref="U6340">_xlfn.IFS(CleanedData[[#This Row],[Purchase Amount]]&lt;500,"Low",
CleanedData[[#This Row],[Purchase Amount]]&lt;5000,"Medium",
TRUE,"High")</f>
        <v>Medium</v>
      </c>
      <c r="V6340" t="str">
        <f>TEXT(CleanedData[[#This Row],[Date]],"mmmm")</f>
        <v>July</v>
      </c>
      <c r="W6340" t="str">
        <f>"Q"&amp;ROUNDUP(MONTH(CleanedData[[#This Row],[Date]])/3,0)</f>
        <v>Q3</v>
      </c>
      <c r="X6340" t="str">
        <f>IF(CleanedData[[#This Row],[Purchase Amount]]&gt;=5000,"Yes","No")</f>
        <v>No</v>
      </c>
      <c r="Y6340">
        <f>IF(CleanedData[[#This Row],[Recommend]]="Yes",1,0)</f>
        <v>1</v>
      </c>
      <c r="Z6340" s="6">
        <f>CleanedData[[#This Row],[Purchase Amount]]*0.15</f>
        <v>528.24599999999998</v>
      </c>
      <c r="AA6340" s="6">
        <f>CleanedData[[#This Row],[Purchase Amount]]*1.15</f>
        <v>4049.8859999999995</v>
      </c>
    </row>
    <row r="6341" spans="1:27" x14ac:dyDescent="0.3">
      <c r="A6341">
        <v>7693</v>
      </c>
      <c r="B6341" t="s">
        <v>6566</v>
      </c>
      <c r="C6341" s="1">
        <v>45668</v>
      </c>
      <c r="D6341">
        <v>75</v>
      </c>
      <c r="E6341" t="s">
        <v>60</v>
      </c>
      <c r="F6341" t="s">
        <v>72</v>
      </c>
      <c r="G6341" t="s">
        <v>116</v>
      </c>
      <c r="H6341">
        <v>1</v>
      </c>
      <c r="I6341" t="s">
        <v>45</v>
      </c>
      <c r="J6341" t="s">
        <v>43</v>
      </c>
      <c r="K6341" t="s">
        <v>55</v>
      </c>
      <c r="L6341" t="s">
        <v>42</v>
      </c>
      <c r="M6341" t="s">
        <v>106</v>
      </c>
      <c r="N6341" t="s">
        <v>80</v>
      </c>
      <c r="O6341" t="s">
        <v>148</v>
      </c>
      <c r="P6341" t="s">
        <v>70</v>
      </c>
      <c r="Q6341" t="s">
        <v>97</v>
      </c>
      <c r="R6341" s="6">
        <f>_xlfn.XLOOKUP(CleanedData[[#This Row],[Product]],'02_Lookup_Tables'!$A$2:$A$126,'02_Lookup_Tables'!$B$2:$B$126)</f>
        <v>869.65</v>
      </c>
      <c r="S6341" t="str">
        <f>VLOOKUP(CleanedData[[#This Row],[Product]],'02_Lookup_Tables'!$H$2:$I$126,2,FALSE)</f>
        <v>Toys &amp; Games</v>
      </c>
      <c r="T6341" t="str">
        <f>VLOOKUP(CleanedData[[#This Row],[Province]],'02_Lookup_Tables'!$D$2:$E$10,2, FALSE)</f>
        <v>Central Region</v>
      </c>
      <c r="U6341" t="str" cm="1">
        <f t="array" ref="U6341">_xlfn.IFS(CleanedData[[#This Row],[Purchase Amount]]&lt;500,"Low",
CleanedData[[#This Row],[Purchase Amount]]&lt;5000,"Medium",
TRUE,"High")</f>
        <v>Medium</v>
      </c>
      <c r="V6341" t="str">
        <f>TEXT(CleanedData[[#This Row],[Date]],"mmmm")</f>
        <v>January</v>
      </c>
      <c r="W6341" t="str">
        <f>"Q"&amp;ROUNDUP(MONTH(CleanedData[[#This Row],[Date]])/3,0)</f>
        <v>Q1</v>
      </c>
      <c r="X6341" t="str">
        <f>IF(CleanedData[[#This Row],[Purchase Amount]]&gt;=5000,"Yes","No")</f>
        <v>No</v>
      </c>
      <c r="Y6341">
        <f>IF(CleanedData[[#This Row],[Recommend]]="Yes",1,0)</f>
        <v>1</v>
      </c>
      <c r="Z6341" s="6">
        <f>CleanedData[[#This Row],[Purchase Amount]]*0.15</f>
        <v>130.44749999999999</v>
      </c>
      <c r="AA6341" s="6">
        <f>CleanedData[[#This Row],[Purchase Amount]]*1.15</f>
        <v>1000.0974999999999</v>
      </c>
    </row>
    <row r="6342" spans="1:27" x14ac:dyDescent="0.3">
      <c r="A6342">
        <v>7694</v>
      </c>
      <c r="B6342" t="s">
        <v>6567</v>
      </c>
      <c r="C6342" s="1">
        <v>45943</v>
      </c>
      <c r="D6342">
        <v>29</v>
      </c>
      <c r="E6342" t="s">
        <v>60</v>
      </c>
      <c r="F6342" t="s">
        <v>108</v>
      </c>
      <c r="G6342" t="s">
        <v>288</v>
      </c>
      <c r="H6342">
        <v>2</v>
      </c>
      <c r="I6342" t="s">
        <v>42</v>
      </c>
      <c r="J6342" t="s">
        <v>54</v>
      </c>
      <c r="K6342" t="s">
        <v>44</v>
      </c>
      <c r="L6342" t="s">
        <v>42</v>
      </c>
      <c r="M6342" t="s">
        <v>88</v>
      </c>
      <c r="N6342" t="s">
        <v>47</v>
      </c>
      <c r="O6342" t="s">
        <v>89</v>
      </c>
      <c r="P6342" t="s">
        <v>49</v>
      </c>
      <c r="Q6342" t="s">
        <v>58</v>
      </c>
      <c r="R6342" s="6">
        <f>_xlfn.XLOOKUP(CleanedData[[#This Row],[Product]],'02_Lookup_Tables'!$A$2:$A$126,'02_Lookup_Tables'!$B$2:$B$126)</f>
        <v>605.1</v>
      </c>
      <c r="S6342" t="str">
        <f>VLOOKUP(CleanedData[[#This Row],[Product]],'02_Lookup_Tables'!$H$2:$I$126,2,FALSE)</f>
        <v>Apparel</v>
      </c>
      <c r="T6342" t="str">
        <f>VLOOKUP(CleanedData[[#This Row],[Province]],'02_Lookup_Tables'!$D$2:$E$10,2, FALSE)</f>
        <v>Gauteng Region</v>
      </c>
      <c r="U6342" t="str" cm="1">
        <f t="array" ref="U6342">_xlfn.IFS(CleanedData[[#This Row],[Purchase Amount]]&lt;500,"Low",
CleanedData[[#This Row],[Purchase Amount]]&lt;5000,"Medium",
TRUE,"High")</f>
        <v>Medium</v>
      </c>
      <c r="V6342" t="str">
        <f>TEXT(CleanedData[[#This Row],[Date]],"mmmm")</f>
        <v>October</v>
      </c>
      <c r="W6342" t="str">
        <f>"Q"&amp;ROUNDUP(MONTH(CleanedData[[#This Row],[Date]])/3,0)</f>
        <v>Q4</v>
      </c>
      <c r="X6342" t="str">
        <f>IF(CleanedData[[#This Row],[Purchase Amount]]&gt;=5000,"Yes","No")</f>
        <v>No</v>
      </c>
      <c r="Y6342">
        <f>IF(CleanedData[[#This Row],[Recommend]]="Yes",1,0)</f>
        <v>0</v>
      </c>
      <c r="Z6342" s="6">
        <f>CleanedData[[#This Row],[Purchase Amount]]*0.15</f>
        <v>90.765000000000001</v>
      </c>
      <c r="AA6342" s="6">
        <f>CleanedData[[#This Row],[Purchase Amount]]*1.15</f>
        <v>695.86500000000001</v>
      </c>
    </row>
    <row r="6343" spans="1:27" x14ac:dyDescent="0.3">
      <c r="A6343">
        <v>7695</v>
      </c>
      <c r="B6343" t="s">
        <v>6568</v>
      </c>
      <c r="C6343" s="1">
        <v>45352</v>
      </c>
      <c r="D6343">
        <v>39</v>
      </c>
      <c r="E6343" t="s">
        <v>39</v>
      </c>
      <c r="F6343" t="s">
        <v>40</v>
      </c>
      <c r="G6343" t="s">
        <v>227</v>
      </c>
      <c r="H6343">
        <v>4</v>
      </c>
      <c r="I6343" t="s">
        <v>42</v>
      </c>
      <c r="J6343" t="s">
        <v>74</v>
      </c>
      <c r="K6343" t="s">
        <v>55</v>
      </c>
      <c r="L6343" t="s">
        <v>42</v>
      </c>
      <c r="M6343" t="s">
        <v>88</v>
      </c>
      <c r="N6343" t="s">
        <v>96</v>
      </c>
      <c r="O6343" t="s">
        <v>89</v>
      </c>
      <c r="P6343" t="s">
        <v>70</v>
      </c>
      <c r="Q6343" t="s">
        <v>81</v>
      </c>
      <c r="R6343" s="6">
        <f>_xlfn.XLOOKUP(CleanedData[[#This Row],[Product]],'02_Lookup_Tables'!$A$2:$A$126,'02_Lookup_Tables'!$B$2:$B$126)</f>
        <v>22574.95</v>
      </c>
      <c r="S6343" t="str">
        <f>VLOOKUP(CleanedData[[#This Row],[Product]],'02_Lookup_Tables'!$H$2:$I$126,2,FALSE)</f>
        <v>Electronics</v>
      </c>
      <c r="T6343" t="str">
        <f>VLOOKUP(CleanedData[[#This Row],[Province]],'02_Lookup_Tables'!$D$2:$E$10,2, FALSE)</f>
        <v>Northern Region</v>
      </c>
      <c r="U6343" t="str" cm="1">
        <f t="array" ref="U6343">_xlfn.IFS(CleanedData[[#This Row],[Purchase Amount]]&lt;500,"Low",
CleanedData[[#This Row],[Purchase Amount]]&lt;5000,"Medium",
TRUE,"High")</f>
        <v>High</v>
      </c>
      <c r="V6343" t="str">
        <f>TEXT(CleanedData[[#This Row],[Date]],"mmmm")</f>
        <v>March</v>
      </c>
      <c r="W6343" t="str">
        <f>"Q"&amp;ROUNDUP(MONTH(CleanedData[[#This Row],[Date]])/3,0)</f>
        <v>Q1</v>
      </c>
      <c r="X6343" t="str">
        <f>IF(CleanedData[[#This Row],[Purchase Amount]]&gt;=5000,"Yes","No")</f>
        <v>Yes</v>
      </c>
      <c r="Y6343">
        <f>IF(CleanedData[[#This Row],[Recommend]]="Yes",1,0)</f>
        <v>0</v>
      </c>
      <c r="Z6343" s="6">
        <f>CleanedData[[#This Row],[Purchase Amount]]*0.15</f>
        <v>3386.2424999999998</v>
      </c>
      <c r="AA6343" s="6">
        <f>CleanedData[[#This Row],[Purchase Amount]]*1.15</f>
        <v>25961.192499999997</v>
      </c>
    </row>
    <row r="6344" spans="1:27" x14ac:dyDescent="0.3">
      <c r="A6344">
        <v>7697</v>
      </c>
      <c r="B6344" t="s">
        <v>6569</v>
      </c>
      <c r="C6344" s="1">
        <v>45387</v>
      </c>
      <c r="D6344">
        <v>80</v>
      </c>
      <c r="E6344" t="s">
        <v>60</v>
      </c>
      <c r="F6344" t="s">
        <v>68</v>
      </c>
      <c r="G6344" t="s">
        <v>116</v>
      </c>
      <c r="H6344">
        <v>2</v>
      </c>
      <c r="I6344" t="s">
        <v>45</v>
      </c>
      <c r="J6344" t="s">
        <v>69</v>
      </c>
      <c r="K6344" t="s">
        <v>55</v>
      </c>
      <c r="L6344" t="s">
        <v>42</v>
      </c>
      <c r="M6344" t="s">
        <v>184</v>
      </c>
      <c r="N6344" t="s">
        <v>47</v>
      </c>
      <c r="O6344" t="s">
        <v>148</v>
      </c>
      <c r="P6344" t="s">
        <v>70</v>
      </c>
      <c r="Q6344" t="s">
        <v>97</v>
      </c>
      <c r="R6344" s="6">
        <f>_xlfn.XLOOKUP(CleanedData[[#This Row],[Product]],'02_Lookup_Tables'!$A$2:$A$126,'02_Lookup_Tables'!$B$2:$B$126)</f>
        <v>869.65</v>
      </c>
      <c r="S6344" t="str">
        <f>VLOOKUP(CleanedData[[#This Row],[Product]],'02_Lookup_Tables'!$H$2:$I$126,2,FALSE)</f>
        <v>Toys &amp; Games</v>
      </c>
      <c r="T6344" t="str">
        <f>VLOOKUP(CleanedData[[#This Row],[Province]],'02_Lookup_Tables'!$D$2:$E$10,2, FALSE)</f>
        <v>Northern Region</v>
      </c>
      <c r="U6344" t="str" cm="1">
        <f t="array" ref="U6344">_xlfn.IFS(CleanedData[[#This Row],[Purchase Amount]]&lt;500,"Low",
CleanedData[[#This Row],[Purchase Amount]]&lt;5000,"Medium",
TRUE,"High")</f>
        <v>Medium</v>
      </c>
      <c r="V6344" t="str">
        <f>TEXT(CleanedData[[#This Row],[Date]],"mmmm")</f>
        <v>April</v>
      </c>
      <c r="W6344" t="str">
        <f>"Q"&amp;ROUNDUP(MONTH(CleanedData[[#This Row],[Date]])/3,0)</f>
        <v>Q2</v>
      </c>
      <c r="X6344" t="str">
        <f>IF(CleanedData[[#This Row],[Purchase Amount]]&gt;=5000,"Yes","No")</f>
        <v>No</v>
      </c>
      <c r="Y6344">
        <f>IF(CleanedData[[#This Row],[Recommend]]="Yes",1,0)</f>
        <v>1</v>
      </c>
      <c r="Z6344" s="6">
        <f>CleanedData[[#This Row],[Purchase Amount]]*0.15</f>
        <v>130.44749999999999</v>
      </c>
      <c r="AA6344" s="6">
        <f>CleanedData[[#This Row],[Purchase Amount]]*1.15</f>
        <v>1000.0974999999999</v>
      </c>
    </row>
    <row r="6345" spans="1:27" x14ac:dyDescent="0.3">
      <c r="A6345">
        <v>7698</v>
      </c>
      <c r="B6345" t="s">
        <v>6570</v>
      </c>
      <c r="C6345" s="1">
        <v>45996</v>
      </c>
      <c r="D6345">
        <v>42</v>
      </c>
      <c r="E6345" t="s">
        <v>52</v>
      </c>
      <c r="F6345" t="s">
        <v>61</v>
      </c>
      <c r="G6345" t="s">
        <v>216</v>
      </c>
      <c r="H6345">
        <v>1</v>
      </c>
      <c r="I6345" t="s">
        <v>45</v>
      </c>
      <c r="J6345" t="s">
        <v>69</v>
      </c>
      <c r="K6345" t="s">
        <v>64</v>
      </c>
      <c r="L6345" t="s">
        <v>45</v>
      </c>
      <c r="M6345" t="s">
        <v>196</v>
      </c>
      <c r="N6345" t="s">
        <v>80</v>
      </c>
      <c r="O6345" t="s">
        <v>89</v>
      </c>
      <c r="P6345" t="s">
        <v>49</v>
      </c>
      <c r="Q6345" t="s">
        <v>81</v>
      </c>
      <c r="R6345" s="6">
        <f>_xlfn.XLOOKUP(CleanedData[[#This Row],[Product]],'02_Lookup_Tables'!$A$2:$A$126,'02_Lookup_Tables'!$B$2:$B$126)</f>
        <v>929.55</v>
      </c>
      <c r="S6345" t="str">
        <f>VLOOKUP(CleanedData[[#This Row],[Product]],'02_Lookup_Tables'!$H$2:$I$126,2,FALSE)</f>
        <v>Accessories</v>
      </c>
      <c r="T6345" t="str">
        <f>VLOOKUP(CleanedData[[#This Row],[Province]],'02_Lookup_Tables'!$D$2:$E$10,2, FALSE)</f>
        <v>Southern Region</v>
      </c>
      <c r="U6345" t="str" cm="1">
        <f t="array" ref="U6345">_xlfn.IFS(CleanedData[[#This Row],[Purchase Amount]]&lt;500,"Low",
CleanedData[[#This Row],[Purchase Amount]]&lt;5000,"Medium",
TRUE,"High")</f>
        <v>Medium</v>
      </c>
      <c r="V6345" t="str">
        <f>TEXT(CleanedData[[#This Row],[Date]],"mmmm")</f>
        <v>December</v>
      </c>
      <c r="W6345" t="str">
        <f>"Q"&amp;ROUNDUP(MONTH(CleanedData[[#This Row],[Date]])/3,0)</f>
        <v>Q4</v>
      </c>
      <c r="X6345" t="str">
        <f>IF(CleanedData[[#This Row],[Purchase Amount]]&gt;=5000,"Yes","No")</f>
        <v>No</v>
      </c>
      <c r="Y6345">
        <f>IF(CleanedData[[#This Row],[Recommend]]="Yes",1,0)</f>
        <v>1</v>
      </c>
      <c r="Z6345" s="6">
        <f>CleanedData[[#This Row],[Purchase Amount]]*0.15</f>
        <v>139.43249999999998</v>
      </c>
      <c r="AA6345" s="6">
        <f>CleanedData[[#This Row],[Purchase Amount]]*1.15</f>
        <v>1068.9824999999998</v>
      </c>
    </row>
    <row r="6346" spans="1:27" x14ac:dyDescent="0.3">
      <c r="A6346">
        <v>7699</v>
      </c>
      <c r="B6346" t="s">
        <v>6571</v>
      </c>
      <c r="C6346" s="1">
        <v>45424</v>
      </c>
      <c r="D6346">
        <v>31</v>
      </c>
      <c r="E6346" t="s">
        <v>60</v>
      </c>
      <c r="F6346" t="s">
        <v>130</v>
      </c>
      <c r="G6346" t="s">
        <v>146</v>
      </c>
      <c r="H6346">
        <v>5</v>
      </c>
      <c r="I6346" t="s">
        <v>45</v>
      </c>
      <c r="J6346" t="s">
        <v>69</v>
      </c>
      <c r="K6346" t="s">
        <v>55</v>
      </c>
      <c r="L6346" t="s">
        <v>45</v>
      </c>
      <c r="M6346" t="s">
        <v>92</v>
      </c>
      <c r="N6346" t="s">
        <v>57</v>
      </c>
      <c r="O6346" t="s">
        <v>89</v>
      </c>
      <c r="P6346" t="s">
        <v>70</v>
      </c>
      <c r="Q6346" t="s">
        <v>58</v>
      </c>
      <c r="R6346" s="6">
        <f>_xlfn.XLOOKUP(CleanedData[[#This Row],[Product]],'02_Lookup_Tables'!$A$2:$A$126,'02_Lookup_Tables'!$B$2:$B$126)</f>
        <v>27815.439999999999</v>
      </c>
      <c r="S6346" t="str">
        <f>VLOOKUP(CleanedData[[#This Row],[Product]],'02_Lookup_Tables'!$H$2:$I$126,2,FALSE)</f>
        <v>Electronics</v>
      </c>
      <c r="T6346" t="str">
        <f>VLOOKUP(CleanedData[[#This Row],[Province]],'02_Lookup_Tables'!$D$2:$E$10,2, FALSE)</f>
        <v>Eastern Region</v>
      </c>
      <c r="U6346" t="str" cm="1">
        <f t="array" ref="U6346">_xlfn.IFS(CleanedData[[#This Row],[Purchase Amount]]&lt;500,"Low",
CleanedData[[#This Row],[Purchase Amount]]&lt;5000,"Medium",
TRUE,"High")</f>
        <v>High</v>
      </c>
      <c r="V6346" t="str">
        <f>TEXT(CleanedData[[#This Row],[Date]],"mmmm")</f>
        <v>May</v>
      </c>
      <c r="W6346" t="str">
        <f>"Q"&amp;ROUNDUP(MONTH(CleanedData[[#This Row],[Date]])/3,0)</f>
        <v>Q2</v>
      </c>
      <c r="X6346" t="str">
        <f>IF(CleanedData[[#This Row],[Purchase Amount]]&gt;=5000,"Yes","No")</f>
        <v>Yes</v>
      </c>
      <c r="Y6346">
        <f>IF(CleanedData[[#This Row],[Recommend]]="Yes",1,0)</f>
        <v>1</v>
      </c>
      <c r="Z6346" s="6">
        <f>CleanedData[[#This Row],[Purchase Amount]]*0.15</f>
        <v>4172.3159999999998</v>
      </c>
      <c r="AA6346" s="6">
        <f>CleanedData[[#This Row],[Purchase Amount]]*1.15</f>
        <v>31987.755999999998</v>
      </c>
    </row>
    <row r="6347" spans="1:27" x14ac:dyDescent="0.3">
      <c r="A6347">
        <v>7700</v>
      </c>
      <c r="B6347" t="s">
        <v>6572</v>
      </c>
      <c r="C6347" s="1">
        <v>45461</v>
      </c>
      <c r="D6347">
        <v>66</v>
      </c>
      <c r="E6347" t="s">
        <v>52</v>
      </c>
      <c r="F6347" t="s">
        <v>108</v>
      </c>
      <c r="G6347" t="s">
        <v>317</v>
      </c>
      <c r="H6347">
        <v>4</v>
      </c>
      <c r="I6347" t="s">
        <v>45</v>
      </c>
      <c r="J6347" t="s">
        <v>54</v>
      </c>
      <c r="K6347" t="s">
        <v>64</v>
      </c>
      <c r="L6347" t="s">
        <v>45</v>
      </c>
      <c r="M6347" t="s">
        <v>208</v>
      </c>
      <c r="N6347" t="s">
        <v>96</v>
      </c>
      <c r="O6347" t="s">
        <v>89</v>
      </c>
      <c r="P6347" t="s">
        <v>70</v>
      </c>
      <c r="Q6347" t="s">
        <v>97</v>
      </c>
      <c r="R6347" s="6">
        <f>_xlfn.XLOOKUP(CleanedData[[#This Row],[Product]],'02_Lookup_Tables'!$A$2:$A$126,'02_Lookup_Tables'!$B$2:$B$126)</f>
        <v>10347.709999999999</v>
      </c>
      <c r="S6347" t="str">
        <f>VLOOKUP(CleanedData[[#This Row],[Product]],'02_Lookup_Tables'!$H$2:$I$126,2,FALSE)</f>
        <v>Home Devices</v>
      </c>
      <c r="T6347" t="str">
        <f>VLOOKUP(CleanedData[[#This Row],[Province]],'02_Lookup_Tables'!$D$2:$E$10,2, FALSE)</f>
        <v>Gauteng Region</v>
      </c>
      <c r="U6347" t="str" cm="1">
        <f t="array" ref="U6347">_xlfn.IFS(CleanedData[[#This Row],[Purchase Amount]]&lt;500,"Low",
CleanedData[[#This Row],[Purchase Amount]]&lt;5000,"Medium",
TRUE,"High")</f>
        <v>High</v>
      </c>
      <c r="V6347" t="str">
        <f>TEXT(CleanedData[[#This Row],[Date]],"mmmm")</f>
        <v>June</v>
      </c>
      <c r="W6347" t="str">
        <f>"Q"&amp;ROUNDUP(MONTH(CleanedData[[#This Row],[Date]])/3,0)</f>
        <v>Q2</v>
      </c>
      <c r="X6347" t="str">
        <f>IF(CleanedData[[#This Row],[Purchase Amount]]&gt;=5000,"Yes","No")</f>
        <v>Yes</v>
      </c>
      <c r="Y6347">
        <f>IF(CleanedData[[#This Row],[Recommend]]="Yes",1,0)</f>
        <v>1</v>
      </c>
      <c r="Z6347" s="6">
        <f>CleanedData[[#This Row],[Purchase Amount]]*0.15</f>
        <v>1552.1564999999998</v>
      </c>
      <c r="AA6347" s="6">
        <f>CleanedData[[#This Row],[Purchase Amount]]*1.15</f>
        <v>11899.866499999998</v>
      </c>
    </row>
    <row r="6348" spans="1:27" x14ac:dyDescent="0.3">
      <c r="A6348">
        <v>7701</v>
      </c>
      <c r="B6348" t="s">
        <v>6573</v>
      </c>
      <c r="C6348" s="1">
        <v>45512</v>
      </c>
      <c r="D6348">
        <v>55</v>
      </c>
      <c r="E6348" t="s">
        <v>39</v>
      </c>
      <c r="F6348" t="s">
        <v>83</v>
      </c>
      <c r="G6348" t="s">
        <v>205</v>
      </c>
      <c r="H6348">
        <v>3</v>
      </c>
      <c r="I6348" t="s">
        <v>42</v>
      </c>
      <c r="J6348" t="s">
        <v>74</v>
      </c>
      <c r="K6348" t="s">
        <v>55</v>
      </c>
      <c r="L6348" t="s">
        <v>42</v>
      </c>
      <c r="M6348" t="s">
        <v>112</v>
      </c>
      <c r="N6348" t="s">
        <v>48</v>
      </c>
      <c r="O6348" t="s">
        <v>48</v>
      </c>
      <c r="P6348" t="s">
        <v>70</v>
      </c>
      <c r="Q6348" t="s">
        <v>50</v>
      </c>
      <c r="R6348" s="6">
        <f>_xlfn.XLOOKUP(CleanedData[[#This Row],[Product]],'02_Lookup_Tables'!$A$2:$A$126,'02_Lookup_Tables'!$B$2:$B$126)</f>
        <v>139.72999999999999</v>
      </c>
      <c r="S6348" t="str">
        <f>VLOOKUP(CleanedData[[#This Row],[Product]],'02_Lookup_Tables'!$H$2:$I$126,2,FALSE)</f>
        <v>Beauty &amp; Personal Care</v>
      </c>
      <c r="T6348" t="str">
        <f>VLOOKUP(CleanedData[[#This Row],[Province]],'02_Lookup_Tables'!$D$2:$E$10,2, FALSE)</f>
        <v>Western Region</v>
      </c>
      <c r="U6348" t="str" cm="1">
        <f t="array" ref="U6348">_xlfn.IFS(CleanedData[[#This Row],[Purchase Amount]]&lt;500,"Low",
CleanedData[[#This Row],[Purchase Amount]]&lt;5000,"Medium",
TRUE,"High")</f>
        <v>Low</v>
      </c>
      <c r="V6348" t="str">
        <f>TEXT(CleanedData[[#This Row],[Date]],"mmmm")</f>
        <v>August</v>
      </c>
      <c r="W6348" t="str">
        <f>"Q"&amp;ROUNDUP(MONTH(CleanedData[[#This Row],[Date]])/3,0)</f>
        <v>Q3</v>
      </c>
      <c r="X6348" t="str">
        <f>IF(CleanedData[[#This Row],[Purchase Amount]]&gt;=5000,"Yes","No")</f>
        <v>No</v>
      </c>
      <c r="Y6348">
        <f>IF(CleanedData[[#This Row],[Recommend]]="Yes",1,0)</f>
        <v>0</v>
      </c>
      <c r="Z6348" s="6">
        <f>CleanedData[[#This Row],[Purchase Amount]]*0.15</f>
        <v>20.959499999999998</v>
      </c>
      <c r="AA6348" s="6">
        <f>CleanedData[[#This Row],[Purchase Amount]]*1.15</f>
        <v>160.68949999999998</v>
      </c>
    </row>
    <row r="6349" spans="1:27" x14ac:dyDescent="0.3">
      <c r="A6349">
        <v>7702</v>
      </c>
      <c r="B6349" t="s">
        <v>6574</v>
      </c>
      <c r="C6349" s="1">
        <v>45820</v>
      </c>
      <c r="D6349">
        <v>23</v>
      </c>
      <c r="E6349" t="s">
        <v>52</v>
      </c>
      <c r="F6349" t="s">
        <v>61</v>
      </c>
      <c r="G6349" t="s">
        <v>139</v>
      </c>
      <c r="H6349">
        <v>5</v>
      </c>
      <c r="I6349" t="s">
        <v>45</v>
      </c>
      <c r="J6349" t="s">
        <v>74</v>
      </c>
      <c r="K6349" t="s">
        <v>55</v>
      </c>
      <c r="L6349" t="s">
        <v>45</v>
      </c>
      <c r="M6349" t="s">
        <v>184</v>
      </c>
      <c r="N6349" t="s">
        <v>57</v>
      </c>
      <c r="O6349" t="s">
        <v>148</v>
      </c>
      <c r="P6349" t="s">
        <v>49</v>
      </c>
      <c r="Q6349" t="s">
        <v>66</v>
      </c>
      <c r="R6349" s="6">
        <f>_xlfn.XLOOKUP(CleanedData[[#This Row],[Product]],'02_Lookup_Tables'!$A$2:$A$126,'02_Lookup_Tables'!$B$2:$B$126)</f>
        <v>2340.5700000000002</v>
      </c>
      <c r="S6349" t="str">
        <f>VLOOKUP(CleanedData[[#This Row],[Product]],'02_Lookup_Tables'!$H$2:$I$126,2,FALSE)</f>
        <v>Apparel</v>
      </c>
      <c r="T6349" t="str">
        <f>VLOOKUP(CleanedData[[#This Row],[Province]],'02_Lookup_Tables'!$D$2:$E$10,2, FALSE)</f>
        <v>Southern Region</v>
      </c>
      <c r="U6349" t="str" cm="1">
        <f t="array" ref="U6349">_xlfn.IFS(CleanedData[[#This Row],[Purchase Amount]]&lt;500,"Low",
CleanedData[[#This Row],[Purchase Amount]]&lt;5000,"Medium",
TRUE,"High")</f>
        <v>Medium</v>
      </c>
      <c r="V6349" t="str">
        <f>TEXT(CleanedData[[#This Row],[Date]],"mmmm")</f>
        <v>June</v>
      </c>
      <c r="W6349" t="str">
        <f>"Q"&amp;ROUNDUP(MONTH(CleanedData[[#This Row],[Date]])/3,0)</f>
        <v>Q2</v>
      </c>
      <c r="X6349" t="str">
        <f>IF(CleanedData[[#This Row],[Purchase Amount]]&gt;=5000,"Yes","No")</f>
        <v>No</v>
      </c>
      <c r="Y6349">
        <f>IF(CleanedData[[#This Row],[Recommend]]="Yes",1,0)</f>
        <v>1</v>
      </c>
      <c r="Z6349" s="6">
        <f>CleanedData[[#This Row],[Purchase Amount]]*0.15</f>
        <v>351.08550000000002</v>
      </c>
      <c r="AA6349" s="6">
        <f>CleanedData[[#This Row],[Purchase Amount]]*1.15</f>
        <v>2691.6554999999998</v>
      </c>
    </row>
    <row r="6350" spans="1:27" x14ac:dyDescent="0.3">
      <c r="A6350">
        <v>7703</v>
      </c>
      <c r="B6350" t="s">
        <v>6575</v>
      </c>
      <c r="C6350" s="1">
        <v>45800</v>
      </c>
      <c r="D6350">
        <v>49</v>
      </c>
      <c r="E6350" t="s">
        <v>39</v>
      </c>
      <c r="F6350" t="s">
        <v>61</v>
      </c>
      <c r="G6350" t="s">
        <v>501</v>
      </c>
      <c r="H6350">
        <v>1</v>
      </c>
      <c r="I6350" t="s">
        <v>42</v>
      </c>
      <c r="J6350" t="s">
        <v>43</v>
      </c>
      <c r="K6350" t="s">
        <v>44</v>
      </c>
      <c r="L6350" t="s">
        <v>42</v>
      </c>
      <c r="M6350" t="s">
        <v>236</v>
      </c>
      <c r="N6350" t="s">
        <v>80</v>
      </c>
      <c r="O6350" t="s">
        <v>89</v>
      </c>
      <c r="P6350" t="s">
        <v>49</v>
      </c>
      <c r="Q6350" t="s">
        <v>93</v>
      </c>
      <c r="R6350" s="6">
        <f>_xlfn.XLOOKUP(CleanedData[[#This Row],[Product]],'02_Lookup_Tables'!$A$2:$A$126,'02_Lookup_Tables'!$B$2:$B$126)</f>
        <v>1482.94</v>
      </c>
      <c r="S6350" t="str">
        <f>VLOOKUP(CleanedData[[#This Row],[Product]],'02_Lookup_Tables'!$H$2:$I$126,2,FALSE)</f>
        <v>Home Devices</v>
      </c>
      <c r="T6350" t="str">
        <f>VLOOKUP(CleanedData[[#This Row],[Province]],'02_Lookup_Tables'!$D$2:$E$10,2, FALSE)</f>
        <v>Southern Region</v>
      </c>
      <c r="U6350" t="str" cm="1">
        <f t="array" ref="U6350">_xlfn.IFS(CleanedData[[#This Row],[Purchase Amount]]&lt;500,"Low",
CleanedData[[#This Row],[Purchase Amount]]&lt;5000,"Medium",
TRUE,"High")</f>
        <v>Medium</v>
      </c>
      <c r="V6350" t="str">
        <f>TEXT(CleanedData[[#This Row],[Date]],"mmmm")</f>
        <v>May</v>
      </c>
      <c r="W6350" t="str">
        <f>"Q"&amp;ROUNDUP(MONTH(CleanedData[[#This Row],[Date]])/3,0)</f>
        <v>Q2</v>
      </c>
      <c r="X6350" t="str">
        <f>IF(CleanedData[[#This Row],[Purchase Amount]]&gt;=5000,"Yes","No")</f>
        <v>No</v>
      </c>
      <c r="Y6350">
        <f>IF(CleanedData[[#This Row],[Recommend]]="Yes",1,0)</f>
        <v>0</v>
      </c>
      <c r="Z6350" s="6">
        <f>CleanedData[[#This Row],[Purchase Amount]]*0.15</f>
        <v>222.441</v>
      </c>
      <c r="AA6350" s="6">
        <f>CleanedData[[#This Row],[Purchase Amount]]*1.15</f>
        <v>1705.3809999999999</v>
      </c>
    </row>
    <row r="6351" spans="1:27" x14ac:dyDescent="0.3">
      <c r="A6351">
        <v>7704</v>
      </c>
      <c r="B6351" t="s">
        <v>6576</v>
      </c>
      <c r="C6351" s="1">
        <v>45390</v>
      </c>
      <c r="D6351">
        <v>63</v>
      </c>
      <c r="E6351" t="s">
        <v>60</v>
      </c>
      <c r="F6351" t="s">
        <v>83</v>
      </c>
      <c r="G6351" t="s">
        <v>225</v>
      </c>
      <c r="H6351">
        <v>1</v>
      </c>
      <c r="I6351" t="s">
        <v>45</v>
      </c>
      <c r="J6351" t="s">
        <v>74</v>
      </c>
      <c r="K6351" t="s">
        <v>64</v>
      </c>
      <c r="L6351" t="s">
        <v>42</v>
      </c>
      <c r="M6351" t="s">
        <v>231</v>
      </c>
      <c r="N6351" t="s">
        <v>80</v>
      </c>
      <c r="O6351" t="s">
        <v>89</v>
      </c>
      <c r="P6351" t="s">
        <v>49</v>
      </c>
      <c r="Q6351" t="s">
        <v>50</v>
      </c>
      <c r="R6351" s="6">
        <f>_xlfn.XLOOKUP(CleanedData[[#This Row],[Product]],'02_Lookup_Tables'!$A$2:$A$126,'02_Lookup_Tables'!$B$2:$B$126)</f>
        <v>1094.3699999999999</v>
      </c>
      <c r="S6351" t="str">
        <f>VLOOKUP(CleanedData[[#This Row],[Product]],'02_Lookup_Tables'!$H$2:$I$126,2,FALSE)</f>
        <v>Apparel</v>
      </c>
      <c r="T6351" t="str">
        <f>VLOOKUP(CleanedData[[#This Row],[Province]],'02_Lookup_Tables'!$D$2:$E$10,2, FALSE)</f>
        <v>Western Region</v>
      </c>
      <c r="U6351" t="str" cm="1">
        <f t="array" ref="U6351">_xlfn.IFS(CleanedData[[#This Row],[Purchase Amount]]&lt;500,"Low",
CleanedData[[#This Row],[Purchase Amount]]&lt;5000,"Medium",
TRUE,"High")</f>
        <v>Medium</v>
      </c>
      <c r="V6351" t="str">
        <f>TEXT(CleanedData[[#This Row],[Date]],"mmmm")</f>
        <v>April</v>
      </c>
      <c r="W6351" t="str">
        <f>"Q"&amp;ROUNDUP(MONTH(CleanedData[[#This Row],[Date]])/3,0)</f>
        <v>Q2</v>
      </c>
      <c r="X6351" t="str">
        <f>IF(CleanedData[[#This Row],[Purchase Amount]]&gt;=5000,"Yes","No")</f>
        <v>No</v>
      </c>
      <c r="Y6351">
        <f>IF(CleanedData[[#This Row],[Recommend]]="Yes",1,0)</f>
        <v>1</v>
      </c>
      <c r="Z6351" s="6">
        <f>CleanedData[[#This Row],[Purchase Amount]]*0.15</f>
        <v>164.15549999999999</v>
      </c>
      <c r="AA6351" s="6">
        <f>CleanedData[[#This Row],[Purchase Amount]]*1.15</f>
        <v>1258.5254999999997</v>
      </c>
    </row>
    <row r="6352" spans="1:27" x14ac:dyDescent="0.3">
      <c r="A6352">
        <v>7705</v>
      </c>
      <c r="B6352" t="s">
        <v>6577</v>
      </c>
      <c r="C6352" s="1">
        <v>45416</v>
      </c>
      <c r="D6352">
        <v>62</v>
      </c>
      <c r="E6352" t="s">
        <v>60</v>
      </c>
      <c r="F6352" t="s">
        <v>40</v>
      </c>
      <c r="G6352" t="s">
        <v>352</v>
      </c>
      <c r="H6352">
        <v>4</v>
      </c>
      <c r="I6352" t="s">
        <v>45</v>
      </c>
      <c r="J6352" t="s">
        <v>54</v>
      </c>
      <c r="K6352" t="s">
        <v>55</v>
      </c>
      <c r="L6352" t="s">
        <v>45</v>
      </c>
      <c r="M6352" t="s">
        <v>180</v>
      </c>
      <c r="N6352" t="s">
        <v>96</v>
      </c>
      <c r="O6352" t="s">
        <v>89</v>
      </c>
      <c r="P6352" t="s">
        <v>70</v>
      </c>
      <c r="Q6352" t="s">
        <v>50</v>
      </c>
      <c r="R6352" s="6">
        <f>_xlfn.XLOOKUP(CleanedData[[#This Row],[Product]],'02_Lookup_Tables'!$A$2:$A$126,'02_Lookup_Tables'!$B$2:$B$126)</f>
        <v>2217.0300000000002</v>
      </c>
      <c r="S6352" t="str">
        <f>VLOOKUP(CleanedData[[#This Row],[Product]],'02_Lookup_Tables'!$H$2:$I$126,2,FALSE)</f>
        <v>Apparel</v>
      </c>
      <c r="T6352" t="str">
        <f>VLOOKUP(CleanedData[[#This Row],[Province]],'02_Lookup_Tables'!$D$2:$E$10,2, FALSE)</f>
        <v>Northern Region</v>
      </c>
      <c r="U6352" t="str" cm="1">
        <f t="array" ref="U6352">_xlfn.IFS(CleanedData[[#This Row],[Purchase Amount]]&lt;500,"Low",
CleanedData[[#This Row],[Purchase Amount]]&lt;5000,"Medium",
TRUE,"High")</f>
        <v>Medium</v>
      </c>
      <c r="V6352" t="str">
        <f>TEXT(CleanedData[[#This Row],[Date]],"mmmm")</f>
        <v>May</v>
      </c>
      <c r="W6352" t="str">
        <f>"Q"&amp;ROUNDUP(MONTH(CleanedData[[#This Row],[Date]])/3,0)</f>
        <v>Q2</v>
      </c>
      <c r="X6352" t="str">
        <f>IF(CleanedData[[#This Row],[Purchase Amount]]&gt;=5000,"Yes","No")</f>
        <v>No</v>
      </c>
      <c r="Y6352">
        <f>IF(CleanedData[[#This Row],[Recommend]]="Yes",1,0)</f>
        <v>1</v>
      </c>
      <c r="Z6352" s="6">
        <f>CleanedData[[#This Row],[Purchase Amount]]*0.15</f>
        <v>332.55450000000002</v>
      </c>
      <c r="AA6352" s="6">
        <f>CleanedData[[#This Row],[Purchase Amount]]*1.15</f>
        <v>2549.5844999999999</v>
      </c>
    </row>
    <row r="6353" spans="1:27" x14ac:dyDescent="0.3">
      <c r="A6353">
        <v>7706</v>
      </c>
      <c r="B6353" t="s">
        <v>6578</v>
      </c>
      <c r="C6353" s="1">
        <v>45482</v>
      </c>
      <c r="D6353">
        <v>70</v>
      </c>
      <c r="E6353" t="s">
        <v>39</v>
      </c>
      <c r="F6353" t="s">
        <v>83</v>
      </c>
      <c r="G6353" t="s">
        <v>192</v>
      </c>
      <c r="H6353">
        <v>3</v>
      </c>
      <c r="I6353" t="s">
        <v>42</v>
      </c>
      <c r="J6353" t="s">
        <v>69</v>
      </c>
      <c r="K6353" t="s">
        <v>44</v>
      </c>
      <c r="L6353" t="s">
        <v>42</v>
      </c>
      <c r="M6353" t="s">
        <v>88</v>
      </c>
      <c r="N6353" t="s">
        <v>48</v>
      </c>
      <c r="O6353" t="s">
        <v>89</v>
      </c>
      <c r="P6353" t="s">
        <v>49</v>
      </c>
      <c r="Q6353" t="s">
        <v>97</v>
      </c>
      <c r="R6353" s="6">
        <f>_xlfn.XLOOKUP(CleanedData[[#This Row],[Product]],'02_Lookup_Tables'!$A$2:$A$126,'02_Lookup_Tables'!$B$2:$B$126)</f>
        <v>13261</v>
      </c>
      <c r="S6353" t="str">
        <f>VLOOKUP(CleanedData[[#This Row],[Product]],'02_Lookup_Tables'!$H$2:$I$126,2,FALSE)</f>
        <v>Electronics</v>
      </c>
      <c r="T6353" t="str">
        <f>VLOOKUP(CleanedData[[#This Row],[Province]],'02_Lookup_Tables'!$D$2:$E$10,2, FALSE)</f>
        <v>Western Region</v>
      </c>
      <c r="U6353" t="str" cm="1">
        <f t="array" ref="U6353">_xlfn.IFS(CleanedData[[#This Row],[Purchase Amount]]&lt;500,"Low",
CleanedData[[#This Row],[Purchase Amount]]&lt;5000,"Medium",
TRUE,"High")</f>
        <v>High</v>
      </c>
      <c r="V6353" t="str">
        <f>TEXT(CleanedData[[#This Row],[Date]],"mmmm")</f>
        <v>July</v>
      </c>
      <c r="W6353" t="str">
        <f>"Q"&amp;ROUNDUP(MONTH(CleanedData[[#This Row],[Date]])/3,0)</f>
        <v>Q3</v>
      </c>
      <c r="X6353" t="str">
        <f>IF(CleanedData[[#This Row],[Purchase Amount]]&gt;=5000,"Yes","No")</f>
        <v>Yes</v>
      </c>
      <c r="Y6353">
        <f>IF(CleanedData[[#This Row],[Recommend]]="Yes",1,0)</f>
        <v>0</v>
      </c>
      <c r="Z6353" s="6">
        <f>CleanedData[[#This Row],[Purchase Amount]]*0.15</f>
        <v>1989.1499999999999</v>
      </c>
      <c r="AA6353" s="6">
        <f>CleanedData[[#This Row],[Purchase Amount]]*1.15</f>
        <v>15250.15</v>
      </c>
    </row>
    <row r="6354" spans="1:27" x14ac:dyDescent="0.3">
      <c r="A6354">
        <v>7707</v>
      </c>
      <c r="B6354" t="s">
        <v>6579</v>
      </c>
      <c r="C6354" s="1">
        <v>45562</v>
      </c>
      <c r="D6354">
        <v>43</v>
      </c>
      <c r="E6354" t="s">
        <v>60</v>
      </c>
      <c r="F6354" t="s">
        <v>72</v>
      </c>
      <c r="G6354" t="s">
        <v>189</v>
      </c>
      <c r="H6354">
        <v>4</v>
      </c>
      <c r="I6354" t="s">
        <v>42</v>
      </c>
      <c r="J6354" t="s">
        <v>43</v>
      </c>
      <c r="K6354" t="s">
        <v>44</v>
      </c>
      <c r="L6354" t="s">
        <v>45</v>
      </c>
      <c r="M6354" t="s">
        <v>75</v>
      </c>
      <c r="N6354" t="s">
        <v>96</v>
      </c>
      <c r="O6354" t="s">
        <v>89</v>
      </c>
      <c r="P6354" t="s">
        <v>70</v>
      </c>
      <c r="Q6354" t="s">
        <v>81</v>
      </c>
      <c r="R6354" s="6">
        <f>_xlfn.XLOOKUP(CleanedData[[#This Row],[Product]],'02_Lookup_Tables'!$A$2:$A$126,'02_Lookup_Tables'!$B$2:$B$126)</f>
        <v>1619.07</v>
      </c>
      <c r="S6354" t="str">
        <f>VLOOKUP(CleanedData[[#This Row],[Product]],'02_Lookup_Tables'!$H$2:$I$126,2,FALSE)</f>
        <v>Home &amp; Living</v>
      </c>
      <c r="T6354" t="str">
        <f>VLOOKUP(CleanedData[[#This Row],[Province]],'02_Lookup_Tables'!$D$2:$E$10,2, FALSE)</f>
        <v>Central Region</v>
      </c>
      <c r="U6354" t="str" cm="1">
        <f t="array" ref="U6354">_xlfn.IFS(CleanedData[[#This Row],[Purchase Amount]]&lt;500,"Low",
CleanedData[[#This Row],[Purchase Amount]]&lt;5000,"Medium",
TRUE,"High")</f>
        <v>Medium</v>
      </c>
      <c r="V6354" t="str">
        <f>TEXT(CleanedData[[#This Row],[Date]],"mmmm")</f>
        <v>September</v>
      </c>
      <c r="W6354" t="str">
        <f>"Q"&amp;ROUNDUP(MONTH(CleanedData[[#This Row],[Date]])/3,0)</f>
        <v>Q3</v>
      </c>
      <c r="X6354" t="str">
        <f>IF(CleanedData[[#This Row],[Purchase Amount]]&gt;=5000,"Yes","No")</f>
        <v>No</v>
      </c>
      <c r="Y6354">
        <f>IF(CleanedData[[#This Row],[Recommend]]="Yes",1,0)</f>
        <v>0</v>
      </c>
      <c r="Z6354" s="6">
        <f>CleanedData[[#This Row],[Purchase Amount]]*0.15</f>
        <v>242.86049999999997</v>
      </c>
      <c r="AA6354" s="6">
        <f>CleanedData[[#This Row],[Purchase Amount]]*1.15</f>
        <v>1861.9304999999997</v>
      </c>
    </row>
    <row r="6355" spans="1:27" x14ac:dyDescent="0.3">
      <c r="A6355">
        <v>7708</v>
      </c>
      <c r="B6355" t="s">
        <v>6580</v>
      </c>
      <c r="C6355" s="1">
        <v>45536</v>
      </c>
      <c r="D6355">
        <v>29</v>
      </c>
      <c r="E6355" t="s">
        <v>52</v>
      </c>
      <c r="F6355" t="s">
        <v>68</v>
      </c>
      <c r="G6355" t="s">
        <v>636</v>
      </c>
      <c r="H6355">
        <v>4</v>
      </c>
      <c r="I6355" t="s">
        <v>45</v>
      </c>
      <c r="J6355" t="s">
        <v>74</v>
      </c>
      <c r="K6355" t="s">
        <v>55</v>
      </c>
      <c r="L6355" t="s">
        <v>42</v>
      </c>
      <c r="M6355" t="s">
        <v>85</v>
      </c>
      <c r="N6355" t="s">
        <v>96</v>
      </c>
      <c r="O6355" t="s">
        <v>48</v>
      </c>
      <c r="P6355" t="s">
        <v>49</v>
      </c>
      <c r="Q6355" t="s">
        <v>58</v>
      </c>
      <c r="R6355" s="6">
        <f>_xlfn.XLOOKUP(CleanedData[[#This Row],[Product]],'02_Lookup_Tables'!$A$2:$A$126,'02_Lookup_Tables'!$B$2:$B$126)</f>
        <v>6581.78</v>
      </c>
      <c r="S6355" t="str">
        <f>VLOOKUP(CleanedData[[#This Row],[Product]],'02_Lookup_Tables'!$H$2:$I$126,2,FALSE)</f>
        <v>Electronics</v>
      </c>
      <c r="T6355" t="str">
        <f>VLOOKUP(CleanedData[[#This Row],[Province]],'02_Lookup_Tables'!$D$2:$E$10,2, FALSE)</f>
        <v>Northern Region</v>
      </c>
      <c r="U6355" t="str" cm="1">
        <f t="array" ref="U6355">_xlfn.IFS(CleanedData[[#This Row],[Purchase Amount]]&lt;500,"Low",
CleanedData[[#This Row],[Purchase Amount]]&lt;5000,"Medium",
TRUE,"High")</f>
        <v>High</v>
      </c>
      <c r="V6355" t="str">
        <f>TEXT(CleanedData[[#This Row],[Date]],"mmmm")</f>
        <v>September</v>
      </c>
      <c r="W6355" t="str">
        <f>"Q"&amp;ROUNDUP(MONTH(CleanedData[[#This Row],[Date]])/3,0)</f>
        <v>Q3</v>
      </c>
      <c r="X6355" t="str">
        <f>IF(CleanedData[[#This Row],[Purchase Amount]]&gt;=5000,"Yes","No")</f>
        <v>Yes</v>
      </c>
      <c r="Y6355">
        <f>IF(CleanedData[[#This Row],[Recommend]]="Yes",1,0)</f>
        <v>1</v>
      </c>
      <c r="Z6355" s="6">
        <f>CleanedData[[#This Row],[Purchase Amount]]*0.15</f>
        <v>987.26699999999994</v>
      </c>
      <c r="AA6355" s="6">
        <f>CleanedData[[#This Row],[Purchase Amount]]*1.15</f>
        <v>7569.0469999999996</v>
      </c>
    </row>
    <row r="6356" spans="1:27" x14ac:dyDescent="0.3">
      <c r="A6356">
        <v>7709</v>
      </c>
      <c r="B6356" t="s">
        <v>6581</v>
      </c>
      <c r="C6356" s="1">
        <v>45445</v>
      </c>
      <c r="D6356">
        <v>39</v>
      </c>
      <c r="E6356" t="s">
        <v>39</v>
      </c>
      <c r="F6356" t="s">
        <v>61</v>
      </c>
      <c r="G6356" t="s">
        <v>192</v>
      </c>
      <c r="H6356">
        <v>5</v>
      </c>
      <c r="I6356" t="s">
        <v>42</v>
      </c>
      <c r="J6356" t="s">
        <v>43</v>
      </c>
      <c r="K6356" t="s">
        <v>44</v>
      </c>
      <c r="L6356" t="s">
        <v>42</v>
      </c>
      <c r="M6356" t="s">
        <v>85</v>
      </c>
      <c r="N6356" t="s">
        <v>57</v>
      </c>
      <c r="O6356" t="s">
        <v>48</v>
      </c>
      <c r="P6356" t="s">
        <v>49</v>
      </c>
      <c r="Q6356" t="s">
        <v>81</v>
      </c>
      <c r="R6356" s="6">
        <f>_xlfn.XLOOKUP(CleanedData[[#This Row],[Product]],'02_Lookup_Tables'!$A$2:$A$126,'02_Lookup_Tables'!$B$2:$B$126)</f>
        <v>13261</v>
      </c>
      <c r="S6356" t="str">
        <f>VLOOKUP(CleanedData[[#This Row],[Product]],'02_Lookup_Tables'!$H$2:$I$126,2,FALSE)</f>
        <v>Electronics</v>
      </c>
      <c r="T6356" t="str">
        <f>VLOOKUP(CleanedData[[#This Row],[Province]],'02_Lookup_Tables'!$D$2:$E$10,2, FALSE)</f>
        <v>Southern Region</v>
      </c>
      <c r="U6356" t="str" cm="1">
        <f t="array" ref="U6356">_xlfn.IFS(CleanedData[[#This Row],[Purchase Amount]]&lt;500,"Low",
CleanedData[[#This Row],[Purchase Amount]]&lt;5000,"Medium",
TRUE,"High")</f>
        <v>High</v>
      </c>
      <c r="V6356" t="str">
        <f>TEXT(CleanedData[[#This Row],[Date]],"mmmm")</f>
        <v>June</v>
      </c>
      <c r="W6356" t="str">
        <f>"Q"&amp;ROUNDUP(MONTH(CleanedData[[#This Row],[Date]])/3,0)</f>
        <v>Q2</v>
      </c>
      <c r="X6356" t="str">
        <f>IF(CleanedData[[#This Row],[Purchase Amount]]&gt;=5000,"Yes","No")</f>
        <v>Yes</v>
      </c>
      <c r="Y6356">
        <f>IF(CleanedData[[#This Row],[Recommend]]="Yes",1,0)</f>
        <v>0</v>
      </c>
      <c r="Z6356" s="6">
        <f>CleanedData[[#This Row],[Purchase Amount]]*0.15</f>
        <v>1989.1499999999999</v>
      </c>
      <c r="AA6356" s="6">
        <f>CleanedData[[#This Row],[Purchase Amount]]*1.15</f>
        <v>15250.15</v>
      </c>
    </row>
    <row r="6357" spans="1:27" x14ac:dyDescent="0.3">
      <c r="A6357">
        <v>7710</v>
      </c>
      <c r="B6357" t="s">
        <v>6582</v>
      </c>
      <c r="C6357" s="1">
        <v>45974</v>
      </c>
      <c r="D6357">
        <v>21</v>
      </c>
      <c r="E6357" t="s">
        <v>60</v>
      </c>
      <c r="F6357" t="s">
        <v>125</v>
      </c>
      <c r="G6357" t="s">
        <v>179</v>
      </c>
      <c r="H6357">
        <v>2</v>
      </c>
      <c r="I6357" t="s">
        <v>45</v>
      </c>
      <c r="J6357" t="s">
        <v>74</v>
      </c>
      <c r="K6357" t="s">
        <v>55</v>
      </c>
      <c r="L6357" t="s">
        <v>45</v>
      </c>
      <c r="M6357" t="s">
        <v>92</v>
      </c>
      <c r="N6357" t="s">
        <v>47</v>
      </c>
      <c r="O6357" t="s">
        <v>89</v>
      </c>
      <c r="P6357" t="s">
        <v>49</v>
      </c>
      <c r="Q6357" t="s">
        <v>66</v>
      </c>
      <c r="R6357" s="6">
        <f>_xlfn.XLOOKUP(CleanedData[[#This Row],[Product]],'02_Lookup_Tables'!$A$2:$A$126,'02_Lookup_Tables'!$B$2:$B$126)</f>
        <v>54.82</v>
      </c>
      <c r="S6357" t="str">
        <f>VLOOKUP(CleanedData[[#This Row],[Product]],'02_Lookup_Tables'!$H$2:$I$126,2,FALSE)</f>
        <v>Food</v>
      </c>
      <c r="T6357" t="str">
        <f>VLOOKUP(CleanedData[[#This Row],[Province]],'02_Lookup_Tables'!$D$2:$E$10,2, FALSE)</f>
        <v>Western Region</v>
      </c>
      <c r="U6357" t="str" cm="1">
        <f t="array" ref="U6357">_xlfn.IFS(CleanedData[[#This Row],[Purchase Amount]]&lt;500,"Low",
CleanedData[[#This Row],[Purchase Amount]]&lt;5000,"Medium",
TRUE,"High")</f>
        <v>Low</v>
      </c>
      <c r="V6357" t="str">
        <f>TEXT(CleanedData[[#This Row],[Date]],"mmmm")</f>
        <v>November</v>
      </c>
      <c r="W6357" t="str">
        <f>"Q"&amp;ROUNDUP(MONTH(CleanedData[[#This Row],[Date]])/3,0)</f>
        <v>Q4</v>
      </c>
      <c r="X6357" t="str">
        <f>IF(CleanedData[[#This Row],[Purchase Amount]]&gt;=5000,"Yes","No")</f>
        <v>No</v>
      </c>
      <c r="Y6357">
        <f>IF(CleanedData[[#This Row],[Recommend]]="Yes",1,0)</f>
        <v>1</v>
      </c>
      <c r="Z6357" s="6">
        <f>CleanedData[[#This Row],[Purchase Amount]]*0.15</f>
        <v>8.222999999999999</v>
      </c>
      <c r="AA6357" s="6">
        <f>CleanedData[[#This Row],[Purchase Amount]]*1.15</f>
        <v>63.042999999999992</v>
      </c>
    </row>
    <row r="6358" spans="1:27" x14ac:dyDescent="0.3">
      <c r="A6358">
        <v>7711</v>
      </c>
      <c r="B6358" t="s">
        <v>6583</v>
      </c>
      <c r="C6358" s="1">
        <v>45697</v>
      </c>
      <c r="D6358">
        <v>58</v>
      </c>
      <c r="E6358" t="s">
        <v>52</v>
      </c>
      <c r="F6358" t="s">
        <v>83</v>
      </c>
      <c r="G6358" t="s">
        <v>362</v>
      </c>
      <c r="H6358">
        <v>5</v>
      </c>
      <c r="I6358" t="s">
        <v>42</v>
      </c>
      <c r="J6358" t="s">
        <v>63</v>
      </c>
      <c r="K6358" t="s">
        <v>44</v>
      </c>
      <c r="L6358" t="s">
        <v>45</v>
      </c>
      <c r="M6358" t="s">
        <v>151</v>
      </c>
      <c r="N6358" t="s">
        <v>57</v>
      </c>
      <c r="O6358" t="s">
        <v>89</v>
      </c>
      <c r="P6358" t="s">
        <v>70</v>
      </c>
      <c r="Q6358" t="s">
        <v>50</v>
      </c>
      <c r="R6358" s="6">
        <f>_xlfn.XLOOKUP(CleanedData[[#This Row],[Product]],'02_Lookup_Tables'!$A$2:$A$126,'02_Lookup_Tables'!$B$2:$B$126)</f>
        <v>1746.77</v>
      </c>
      <c r="S6358" t="str">
        <f>VLOOKUP(CleanedData[[#This Row],[Product]],'02_Lookup_Tables'!$H$2:$I$126,2,FALSE)</f>
        <v>Home Devices</v>
      </c>
      <c r="T6358" t="str">
        <f>VLOOKUP(CleanedData[[#This Row],[Province]],'02_Lookup_Tables'!$D$2:$E$10,2, FALSE)</f>
        <v>Western Region</v>
      </c>
      <c r="U6358" t="str" cm="1">
        <f t="array" ref="U6358">_xlfn.IFS(CleanedData[[#This Row],[Purchase Amount]]&lt;500,"Low",
CleanedData[[#This Row],[Purchase Amount]]&lt;5000,"Medium",
TRUE,"High")</f>
        <v>Medium</v>
      </c>
      <c r="V6358" t="str">
        <f>TEXT(CleanedData[[#This Row],[Date]],"mmmm")</f>
        <v>February</v>
      </c>
      <c r="W6358" t="str">
        <f>"Q"&amp;ROUNDUP(MONTH(CleanedData[[#This Row],[Date]])/3,0)</f>
        <v>Q1</v>
      </c>
      <c r="X6358" t="str">
        <f>IF(CleanedData[[#This Row],[Purchase Amount]]&gt;=5000,"Yes","No")</f>
        <v>No</v>
      </c>
      <c r="Y6358">
        <f>IF(CleanedData[[#This Row],[Recommend]]="Yes",1,0)</f>
        <v>0</v>
      </c>
      <c r="Z6358" s="6">
        <f>CleanedData[[#This Row],[Purchase Amount]]*0.15</f>
        <v>262.01549999999997</v>
      </c>
      <c r="AA6358" s="6">
        <f>CleanedData[[#This Row],[Purchase Amount]]*1.15</f>
        <v>2008.7854999999997</v>
      </c>
    </row>
    <row r="6359" spans="1:27" x14ac:dyDescent="0.3">
      <c r="A6359">
        <v>7712</v>
      </c>
      <c r="B6359" t="s">
        <v>6584</v>
      </c>
      <c r="C6359" s="1">
        <v>45613</v>
      </c>
      <c r="D6359">
        <v>27</v>
      </c>
      <c r="E6359" t="s">
        <v>60</v>
      </c>
      <c r="F6359" t="s">
        <v>108</v>
      </c>
      <c r="G6359" t="s">
        <v>296</v>
      </c>
      <c r="H6359">
        <v>1</v>
      </c>
      <c r="I6359" t="s">
        <v>45</v>
      </c>
      <c r="J6359" t="s">
        <v>69</v>
      </c>
      <c r="K6359" t="s">
        <v>55</v>
      </c>
      <c r="L6359" t="s">
        <v>45</v>
      </c>
      <c r="M6359" t="s">
        <v>79</v>
      </c>
      <c r="N6359" t="s">
        <v>80</v>
      </c>
      <c r="O6359" t="s">
        <v>89</v>
      </c>
      <c r="P6359" t="s">
        <v>49</v>
      </c>
      <c r="Q6359" t="s">
        <v>58</v>
      </c>
      <c r="R6359" s="6">
        <f>_xlfn.XLOOKUP(CleanedData[[#This Row],[Product]],'02_Lookup_Tables'!$A$2:$A$126,'02_Lookup_Tables'!$B$2:$B$126)</f>
        <v>657.5</v>
      </c>
      <c r="S6359" t="str">
        <f>VLOOKUP(CleanedData[[#This Row],[Product]],'02_Lookup_Tables'!$H$2:$I$126,2,FALSE)</f>
        <v>Home Devices</v>
      </c>
      <c r="T6359" t="str">
        <f>VLOOKUP(CleanedData[[#This Row],[Province]],'02_Lookup_Tables'!$D$2:$E$10,2, FALSE)</f>
        <v>Gauteng Region</v>
      </c>
      <c r="U6359" t="str" cm="1">
        <f t="array" ref="U6359">_xlfn.IFS(CleanedData[[#This Row],[Purchase Amount]]&lt;500,"Low",
CleanedData[[#This Row],[Purchase Amount]]&lt;5000,"Medium",
TRUE,"High")</f>
        <v>Medium</v>
      </c>
      <c r="V6359" t="str">
        <f>TEXT(CleanedData[[#This Row],[Date]],"mmmm")</f>
        <v>November</v>
      </c>
      <c r="W6359" t="str">
        <f>"Q"&amp;ROUNDUP(MONTH(CleanedData[[#This Row],[Date]])/3,0)</f>
        <v>Q4</v>
      </c>
      <c r="X6359" t="str">
        <f>IF(CleanedData[[#This Row],[Purchase Amount]]&gt;=5000,"Yes","No")</f>
        <v>No</v>
      </c>
      <c r="Y6359">
        <f>IF(CleanedData[[#This Row],[Recommend]]="Yes",1,0)</f>
        <v>1</v>
      </c>
      <c r="Z6359" s="6">
        <f>CleanedData[[#This Row],[Purchase Amount]]*0.15</f>
        <v>98.625</v>
      </c>
      <c r="AA6359" s="6">
        <f>CleanedData[[#This Row],[Purchase Amount]]*1.15</f>
        <v>756.12499999999989</v>
      </c>
    </row>
    <row r="6360" spans="1:27" x14ac:dyDescent="0.3">
      <c r="A6360">
        <v>7714</v>
      </c>
      <c r="B6360" t="s">
        <v>6585</v>
      </c>
      <c r="C6360" s="1">
        <v>45348</v>
      </c>
      <c r="D6360">
        <v>71</v>
      </c>
      <c r="E6360" t="s">
        <v>39</v>
      </c>
      <c r="F6360" t="s">
        <v>72</v>
      </c>
      <c r="G6360" t="s">
        <v>227</v>
      </c>
      <c r="H6360">
        <v>4</v>
      </c>
      <c r="I6360" t="s">
        <v>45</v>
      </c>
      <c r="J6360" t="s">
        <v>74</v>
      </c>
      <c r="K6360" t="s">
        <v>44</v>
      </c>
      <c r="L6360" t="s">
        <v>42</v>
      </c>
      <c r="M6360" t="s">
        <v>175</v>
      </c>
      <c r="N6360" t="s">
        <v>96</v>
      </c>
      <c r="O6360" t="s">
        <v>89</v>
      </c>
      <c r="P6360" t="s">
        <v>70</v>
      </c>
      <c r="Q6360" t="s">
        <v>97</v>
      </c>
      <c r="R6360" s="6">
        <f>_xlfn.XLOOKUP(CleanedData[[#This Row],[Product]],'02_Lookup_Tables'!$A$2:$A$126,'02_Lookup_Tables'!$B$2:$B$126)</f>
        <v>22574.95</v>
      </c>
      <c r="S6360" t="str">
        <f>VLOOKUP(CleanedData[[#This Row],[Product]],'02_Lookup_Tables'!$H$2:$I$126,2,FALSE)</f>
        <v>Electronics</v>
      </c>
      <c r="T6360" t="str">
        <f>VLOOKUP(CleanedData[[#This Row],[Province]],'02_Lookup_Tables'!$D$2:$E$10,2, FALSE)</f>
        <v>Central Region</v>
      </c>
      <c r="U6360" t="str" cm="1">
        <f t="array" ref="U6360">_xlfn.IFS(CleanedData[[#This Row],[Purchase Amount]]&lt;500,"Low",
CleanedData[[#This Row],[Purchase Amount]]&lt;5000,"Medium",
TRUE,"High")</f>
        <v>High</v>
      </c>
      <c r="V6360" t="str">
        <f>TEXT(CleanedData[[#This Row],[Date]],"mmmm")</f>
        <v>February</v>
      </c>
      <c r="W6360" t="str">
        <f>"Q"&amp;ROUNDUP(MONTH(CleanedData[[#This Row],[Date]])/3,0)</f>
        <v>Q1</v>
      </c>
      <c r="X6360" t="str">
        <f>IF(CleanedData[[#This Row],[Purchase Amount]]&gt;=5000,"Yes","No")</f>
        <v>Yes</v>
      </c>
      <c r="Y6360">
        <f>IF(CleanedData[[#This Row],[Recommend]]="Yes",1,0)</f>
        <v>1</v>
      </c>
      <c r="Z6360" s="6">
        <f>CleanedData[[#This Row],[Purchase Amount]]*0.15</f>
        <v>3386.2424999999998</v>
      </c>
      <c r="AA6360" s="6">
        <f>CleanedData[[#This Row],[Purchase Amount]]*1.15</f>
        <v>25961.192499999997</v>
      </c>
    </row>
    <row r="6361" spans="1:27" x14ac:dyDescent="0.3">
      <c r="A6361">
        <v>7715</v>
      </c>
      <c r="B6361" t="s">
        <v>6586</v>
      </c>
      <c r="C6361" s="1">
        <v>45426</v>
      </c>
      <c r="D6361">
        <v>26</v>
      </c>
      <c r="E6361" t="s">
        <v>39</v>
      </c>
      <c r="F6361" t="s">
        <v>77</v>
      </c>
      <c r="G6361" t="s">
        <v>139</v>
      </c>
      <c r="H6361">
        <v>3</v>
      </c>
      <c r="I6361" t="s">
        <v>45</v>
      </c>
      <c r="J6361" t="s">
        <v>43</v>
      </c>
      <c r="K6361" t="s">
        <v>55</v>
      </c>
      <c r="L6361" t="s">
        <v>42</v>
      </c>
      <c r="M6361" t="s">
        <v>136</v>
      </c>
      <c r="N6361" t="s">
        <v>48</v>
      </c>
      <c r="O6361" t="s">
        <v>89</v>
      </c>
      <c r="P6361" t="s">
        <v>49</v>
      </c>
      <c r="Q6361" t="s">
        <v>58</v>
      </c>
      <c r="R6361" s="6">
        <f>_xlfn.XLOOKUP(CleanedData[[#This Row],[Product]],'02_Lookup_Tables'!$A$2:$A$126,'02_Lookup_Tables'!$B$2:$B$126)</f>
        <v>2340.5700000000002</v>
      </c>
      <c r="S6361" t="str">
        <f>VLOOKUP(CleanedData[[#This Row],[Product]],'02_Lookup_Tables'!$H$2:$I$126,2,FALSE)</f>
        <v>Apparel</v>
      </c>
      <c r="T6361" t="str">
        <f>VLOOKUP(CleanedData[[#This Row],[Province]],'02_Lookup_Tables'!$D$2:$E$10,2, FALSE)</f>
        <v>Central Region</v>
      </c>
      <c r="U6361" t="str" cm="1">
        <f t="array" ref="U6361">_xlfn.IFS(CleanedData[[#This Row],[Purchase Amount]]&lt;500,"Low",
CleanedData[[#This Row],[Purchase Amount]]&lt;5000,"Medium",
TRUE,"High")</f>
        <v>Medium</v>
      </c>
      <c r="V6361" t="str">
        <f>TEXT(CleanedData[[#This Row],[Date]],"mmmm")</f>
        <v>May</v>
      </c>
      <c r="W6361" t="str">
        <f>"Q"&amp;ROUNDUP(MONTH(CleanedData[[#This Row],[Date]])/3,0)</f>
        <v>Q2</v>
      </c>
      <c r="X6361" t="str">
        <f>IF(CleanedData[[#This Row],[Purchase Amount]]&gt;=5000,"Yes","No")</f>
        <v>No</v>
      </c>
      <c r="Y6361">
        <f>IF(CleanedData[[#This Row],[Recommend]]="Yes",1,0)</f>
        <v>1</v>
      </c>
      <c r="Z6361" s="6">
        <f>CleanedData[[#This Row],[Purchase Amount]]*0.15</f>
        <v>351.08550000000002</v>
      </c>
      <c r="AA6361" s="6">
        <f>CleanedData[[#This Row],[Purchase Amount]]*1.15</f>
        <v>2691.6554999999998</v>
      </c>
    </row>
    <row r="6362" spans="1:27" x14ac:dyDescent="0.3">
      <c r="A6362">
        <v>7716</v>
      </c>
      <c r="B6362" t="s">
        <v>6587</v>
      </c>
      <c r="C6362" s="1">
        <v>45378</v>
      </c>
      <c r="D6362">
        <v>74</v>
      </c>
      <c r="E6362" t="s">
        <v>39</v>
      </c>
      <c r="F6362" t="s">
        <v>61</v>
      </c>
      <c r="G6362" t="s">
        <v>460</v>
      </c>
      <c r="H6362">
        <v>4</v>
      </c>
      <c r="I6362" t="s">
        <v>42</v>
      </c>
      <c r="J6362" t="s">
        <v>69</v>
      </c>
      <c r="K6362" t="s">
        <v>64</v>
      </c>
      <c r="L6362" t="s">
        <v>45</v>
      </c>
      <c r="M6362" t="s">
        <v>65</v>
      </c>
      <c r="N6362" t="s">
        <v>96</v>
      </c>
      <c r="O6362" t="s">
        <v>89</v>
      </c>
      <c r="P6362" t="s">
        <v>70</v>
      </c>
      <c r="Q6362" t="s">
        <v>97</v>
      </c>
      <c r="R6362" s="6">
        <f>_xlfn.XLOOKUP(CleanedData[[#This Row],[Product]],'02_Lookup_Tables'!$A$2:$A$126,'02_Lookup_Tables'!$B$2:$B$126)</f>
        <v>880.49</v>
      </c>
      <c r="S6362" t="str">
        <f>VLOOKUP(CleanedData[[#This Row],[Product]],'02_Lookup_Tables'!$H$2:$I$126,2,FALSE)</f>
        <v>Home Devices</v>
      </c>
      <c r="T6362" t="str">
        <f>VLOOKUP(CleanedData[[#This Row],[Province]],'02_Lookup_Tables'!$D$2:$E$10,2, FALSE)</f>
        <v>Southern Region</v>
      </c>
      <c r="U6362" t="str" cm="1">
        <f t="array" ref="U6362">_xlfn.IFS(CleanedData[[#This Row],[Purchase Amount]]&lt;500,"Low",
CleanedData[[#This Row],[Purchase Amount]]&lt;5000,"Medium",
TRUE,"High")</f>
        <v>Medium</v>
      </c>
      <c r="V6362" t="str">
        <f>TEXT(CleanedData[[#This Row],[Date]],"mmmm")</f>
        <v>March</v>
      </c>
      <c r="W6362" t="str">
        <f>"Q"&amp;ROUNDUP(MONTH(CleanedData[[#This Row],[Date]])/3,0)</f>
        <v>Q1</v>
      </c>
      <c r="X6362" t="str">
        <f>IF(CleanedData[[#This Row],[Purchase Amount]]&gt;=5000,"Yes","No")</f>
        <v>No</v>
      </c>
      <c r="Y6362">
        <f>IF(CleanedData[[#This Row],[Recommend]]="Yes",1,0)</f>
        <v>0</v>
      </c>
      <c r="Z6362" s="6">
        <f>CleanedData[[#This Row],[Purchase Amount]]*0.15</f>
        <v>132.0735</v>
      </c>
      <c r="AA6362" s="6">
        <f>CleanedData[[#This Row],[Purchase Amount]]*1.15</f>
        <v>1012.5635</v>
      </c>
    </row>
    <row r="6363" spans="1:27" x14ac:dyDescent="0.3">
      <c r="A6363">
        <v>7718</v>
      </c>
      <c r="B6363" t="s">
        <v>6588</v>
      </c>
      <c r="C6363" s="1">
        <v>45361</v>
      </c>
      <c r="D6363">
        <v>34</v>
      </c>
      <c r="E6363" t="s">
        <v>60</v>
      </c>
      <c r="F6363" t="s">
        <v>68</v>
      </c>
      <c r="G6363" t="s">
        <v>950</v>
      </c>
      <c r="H6363">
        <v>3</v>
      </c>
      <c r="I6363" t="s">
        <v>42</v>
      </c>
      <c r="J6363" t="s">
        <v>43</v>
      </c>
      <c r="K6363" t="s">
        <v>64</v>
      </c>
      <c r="L6363" t="s">
        <v>42</v>
      </c>
      <c r="M6363" t="s">
        <v>147</v>
      </c>
      <c r="N6363" t="s">
        <v>48</v>
      </c>
      <c r="O6363" t="s">
        <v>148</v>
      </c>
      <c r="P6363" t="s">
        <v>49</v>
      </c>
      <c r="Q6363" t="s">
        <v>58</v>
      </c>
      <c r="R6363" s="6">
        <f>_xlfn.XLOOKUP(CleanedData[[#This Row],[Product]],'02_Lookup_Tables'!$A$2:$A$126,'02_Lookup_Tables'!$B$2:$B$126)</f>
        <v>85.25</v>
      </c>
      <c r="S6363" t="str">
        <f>VLOOKUP(CleanedData[[#This Row],[Product]],'02_Lookup_Tables'!$H$2:$I$126,2,FALSE)</f>
        <v>Beauty &amp; Personal Care</v>
      </c>
      <c r="T6363" t="str">
        <f>VLOOKUP(CleanedData[[#This Row],[Province]],'02_Lookup_Tables'!$D$2:$E$10,2, FALSE)</f>
        <v>Northern Region</v>
      </c>
      <c r="U6363" t="str" cm="1">
        <f t="array" ref="U6363">_xlfn.IFS(CleanedData[[#This Row],[Purchase Amount]]&lt;500,"Low",
CleanedData[[#This Row],[Purchase Amount]]&lt;5000,"Medium",
TRUE,"High")</f>
        <v>Low</v>
      </c>
      <c r="V6363" t="str">
        <f>TEXT(CleanedData[[#This Row],[Date]],"mmmm")</f>
        <v>March</v>
      </c>
      <c r="W6363" t="str">
        <f>"Q"&amp;ROUNDUP(MONTH(CleanedData[[#This Row],[Date]])/3,0)</f>
        <v>Q1</v>
      </c>
      <c r="X6363" t="str">
        <f>IF(CleanedData[[#This Row],[Purchase Amount]]&gt;=5000,"Yes","No")</f>
        <v>No</v>
      </c>
      <c r="Y6363">
        <f>IF(CleanedData[[#This Row],[Recommend]]="Yes",1,0)</f>
        <v>0</v>
      </c>
      <c r="Z6363" s="6">
        <f>CleanedData[[#This Row],[Purchase Amount]]*0.15</f>
        <v>12.7875</v>
      </c>
      <c r="AA6363" s="6">
        <f>CleanedData[[#This Row],[Purchase Amount]]*1.15</f>
        <v>98.037499999999994</v>
      </c>
    </row>
    <row r="6364" spans="1:27" x14ac:dyDescent="0.3">
      <c r="A6364">
        <v>7719</v>
      </c>
      <c r="B6364" t="s">
        <v>6589</v>
      </c>
      <c r="C6364" s="1">
        <v>45882</v>
      </c>
      <c r="D6364">
        <v>48</v>
      </c>
      <c r="E6364" t="s">
        <v>39</v>
      </c>
      <c r="F6364" t="s">
        <v>40</v>
      </c>
      <c r="G6364" t="s">
        <v>693</v>
      </c>
      <c r="H6364">
        <v>1</v>
      </c>
      <c r="I6364" t="s">
        <v>45</v>
      </c>
      <c r="J6364" t="s">
        <v>63</v>
      </c>
      <c r="K6364" t="s">
        <v>44</v>
      </c>
      <c r="L6364" t="s">
        <v>42</v>
      </c>
      <c r="M6364" t="s">
        <v>147</v>
      </c>
      <c r="N6364" t="s">
        <v>80</v>
      </c>
      <c r="O6364" t="s">
        <v>148</v>
      </c>
      <c r="P6364" t="s">
        <v>70</v>
      </c>
      <c r="Q6364" t="s">
        <v>93</v>
      </c>
      <c r="R6364" s="6">
        <f>_xlfn.XLOOKUP(CleanedData[[#This Row],[Product]],'02_Lookup_Tables'!$A$2:$A$126,'02_Lookup_Tables'!$B$2:$B$126)</f>
        <v>618.72</v>
      </c>
      <c r="S6364" t="str">
        <f>VLOOKUP(CleanedData[[#This Row],[Product]],'02_Lookup_Tables'!$H$2:$I$126,2,FALSE)</f>
        <v>Sports &amp; Outdoors</v>
      </c>
      <c r="T6364" t="str">
        <f>VLOOKUP(CleanedData[[#This Row],[Province]],'02_Lookup_Tables'!$D$2:$E$10,2, FALSE)</f>
        <v>Northern Region</v>
      </c>
      <c r="U6364" t="str" cm="1">
        <f t="array" ref="U6364">_xlfn.IFS(CleanedData[[#This Row],[Purchase Amount]]&lt;500,"Low",
CleanedData[[#This Row],[Purchase Amount]]&lt;5000,"Medium",
TRUE,"High")</f>
        <v>Medium</v>
      </c>
      <c r="V6364" t="str">
        <f>TEXT(CleanedData[[#This Row],[Date]],"mmmm")</f>
        <v>August</v>
      </c>
      <c r="W6364" t="str">
        <f>"Q"&amp;ROUNDUP(MONTH(CleanedData[[#This Row],[Date]])/3,0)</f>
        <v>Q3</v>
      </c>
      <c r="X6364" t="str">
        <f>IF(CleanedData[[#This Row],[Purchase Amount]]&gt;=5000,"Yes","No")</f>
        <v>No</v>
      </c>
      <c r="Y6364">
        <f>IF(CleanedData[[#This Row],[Recommend]]="Yes",1,0)</f>
        <v>1</v>
      </c>
      <c r="Z6364" s="6">
        <f>CleanedData[[#This Row],[Purchase Amount]]*0.15</f>
        <v>92.808000000000007</v>
      </c>
      <c r="AA6364" s="6">
        <f>CleanedData[[#This Row],[Purchase Amount]]*1.15</f>
        <v>711.52800000000002</v>
      </c>
    </row>
    <row r="6365" spans="1:27" x14ac:dyDescent="0.3">
      <c r="A6365">
        <v>7720</v>
      </c>
      <c r="B6365" t="s">
        <v>6590</v>
      </c>
      <c r="C6365" s="1">
        <v>45447</v>
      </c>
      <c r="D6365">
        <v>67</v>
      </c>
      <c r="E6365" t="s">
        <v>52</v>
      </c>
      <c r="F6365" t="s">
        <v>61</v>
      </c>
      <c r="G6365" t="s">
        <v>122</v>
      </c>
      <c r="H6365">
        <v>3</v>
      </c>
      <c r="I6365" t="s">
        <v>45</v>
      </c>
      <c r="J6365" t="s">
        <v>69</v>
      </c>
      <c r="K6365" t="s">
        <v>64</v>
      </c>
      <c r="L6365" t="s">
        <v>45</v>
      </c>
      <c r="M6365" t="s">
        <v>92</v>
      </c>
      <c r="N6365" t="s">
        <v>48</v>
      </c>
      <c r="O6365" t="s">
        <v>89</v>
      </c>
      <c r="P6365" t="s">
        <v>49</v>
      </c>
      <c r="Q6365" t="s">
        <v>97</v>
      </c>
      <c r="R6365" s="6">
        <f>_xlfn.XLOOKUP(CleanedData[[#This Row],[Product]],'02_Lookup_Tables'!$A$2:$A$126,'02_Lookup_Tables'!$B$2:$B$126)</f>
        <v>1712.08</v>
      </c>
      <c r="S6365" t="str">
        <f>VLOOKUP(CleanedData[[#This Row],[Product]],'02_Lookup_Tables'!$H$2:$I$126,2,FALSE)</f>
        <v>Home &amp; Living</v>
      </c>
      <c r="T6365" t="str">
        <f>VLOOKUP(CleanedData[[#This Row],[Province]],'02_Lookup_Tables'!$D$2:$E$10,2, FALSE)</f>
        <v>Southern Region</v>
      </c>
      <c r="U6365" t="str" cm="1">
        <f t="array" ref="U6365">_xlfn.IFS(CleanedData[[#This Row],[Purchase Amount]]&lt;500,"Low",
CleanedData[[#This Row],[Purchase Amount]]&lt;5000,"Medium",
TRUE,"High")</f>
        <v>Medium</v>
      </c>
      <c r="V6365" t="str">
        <f>TEXT(CleanedData[[#This Row],[Date]],"mmmm")</f>
        <v>June</v>
      </c>
      <c r="W6365" t="str">
        <f>"Q"&amp;ROUNDUP(MONTH(CleanedData[[#This Row],[Date]])/3,0)</f>
        <v>Q2</v>
      </c>
      <c r="X6365" t="str">
        <f>IF(CleanedData[[#This Row],[Purchase Amount]]&gt;=5000,"Yes","No")</f>
        <v>No</v>
      </c>
      <c r="Y6365">
        <f>IF(CleanedData[[#This Row],[Recommend]]="Yes",1,0)</f>
        <v>1</v>
      </c>
      <c r="Z6365" s="6">
        <f>CleanedData[[#This Row],[Purchase Amount]]*0.15</f>
        <v>256.81199999999995</v>
      </c>
      <c r="AA6365" s="6">
        <f>CleanedData[[#This Row],[Purchase Amount]]*1.15</f>
        <v>1968.8919999999998</v>
      </c>
    </row>
    <row r="6366" spans="1:27" x14ac:dyDescent="0.3">
      <c r="A6366">
        <v>7721</v>
      </c>
      <c r="B6366" t="s">
        <v>6591</v>
      </c>
      <c r="C6366" s="1">
        <v>45654</v>
      </c>
      <c r="D6366">
        <v>72</v>
      </c>
      <c r="E6366" t="s">
        <v>39</v>
      </c>
      <c r="F6366" t="s">
        <v>83</v>
      </c>
      <c r="G6366" t="s">
        <v>87</v>
      </c>
      <c r="H6366">
        <v>4</v>
      </c>
      <c r="I6366" t="s">
        <v>45</v>
      </c>
      <c r="J6366" t="s">
        <v>74</v>
      </c>
      <c r="K6366" t="s">
        <v>55</v>
      </c>
      <c r="L6366" t="s">
        <v>42</v>
      </c>
      <c r="M6366" t="s">
        <v>236</v>
      </c>
      <c r="N6366" t="s">
        <v>96</v>
      </c>
      <c r="O6366" t="s">
        <v>89</v>
      </c>
      <c r="P6366" t="s">
        <v>70</v>
      </c>
      <c r="Q6366" t="s">
        <v>97</v>
      </c>
      <c r="R6366" s="6">
        <f>_xlfn.XLOOKUP(CleanedData[[#This Row],[Product]],'02_Lookup_Tables'!$A$2:$A$126,'02_Lookup_Tables'!$B$2:$B$126)</f>
        <v>409.06</v>
      </c>
      <c r="S6366" t="str">
        <f>VLOOKUP(CleanedData[[#This Row],[Product]],'02_Lookup_Tables'!$H$2:$I$126,2,FALSE)</f>
        <v>Home Devices</v>
      </c>
      <c r="T6366" t="str">
        <f>VLOOKUP(CleanedData[[#This Row],[Province]],'02_Lookup_Tables'!$D$2:$E$10,2, FALSE)</f>
        <v>Western Region</v>
      </c>
      <c r="U6366" t="str" cm="1">
        <f t="array" ref="U6366">_xlfn.IFS(CleanedData[[#This Row],[Purchase Amount]]&lt;500,"Low",
CleanedData[[#This Row],[Purchase Amount]]&lt;5000,"Medium",
TRUE,"High")</f>
        <v>Low</v>
      </c>
      <c r="V6366" t="str">
        <f>TEXT(CleanedData[[#This Row],[Date]],"mmmm")</f>
        <v>December</v>
      </c>
      <c r="W6366" t="str">
        <f>"Q"&amp;ROUNDUP(MONTH(CleanedData[[#This Row],[Date]])/3,0)</f>
        <v>Q4</v>
      </c>
      <c r="X6366" t="str">
        <f>IF(CleanedData[[#This Row],[Purchase Amount]]&gt;=5000,"Yes","No")</f>
        <v>No</v>
      </c>
      <c r="Y6366">
        <f>IF(CleanedData[[#This Row],[Recommend]]="Yes",1,0)</f>
        <v>1</v>
      </c>
      <c r="Z6366" s="6">
        <f>CleanedData[[#This Row],[Purchase Amount]]*0.15</f>
        <v>61.358999999999995</v>
      </c>
      <c r="AA6366" s="6">
        <f>CleanedData[[#This Row],[Purchase Amount]]*1.15</f>
        <v>470.41899999999998</v>
      </c>
    </row>
    <row r="6367" spans="1:27" x14ac:dyDescent="0.3">
      <c r="A6367">
        <v>7722</v>
      </c>
      <c r="B6367" t="s">
        <v>6592</v>
      </c>
      <c r="C6367" s="1">
        <v>46021</v>
      </c>
      <c r="D6367">
        <v>20</v>
      </c>
      <c r="E6367" t="s">
        <v>52</v>
      </c>
      <c r="F6367" t="s">
        <v>68</v>
      </c>
      <c r="G6367" t="s">
        <v>320</v>
      </c>
      <c r="H6367">
        <v>1</v>
      </c>
      <c r="I6367" t="s">
        <v>42</v>
      </c>
      <c r="J6367" t="s">
        <v>54</v>
      </c>
      <c r="K6367" t="s">
        <v>44</v>
      </c>
      <c r="L6367" t="s">
        <v>45</v>
      </c>
      <c r="N6367" t="s">
        <v>80</v>
      </c>
      <c r="O6367" t="s">
        <v>134</v>
      </c>
      <c r="P6367" t="s">
        <v>8646</v>
      </c>
      <c r="Q6367" t="s">
        <v>66</v>
      </c>
      <c r="R6367" s="6">
        <f>_xlfn.XLOOKUP(CleanedData[[#This Row],[Product]],'02_Lookup_Tables'!$A$2:$A$126,'02_Lookup_Tables'!$B$2:$B$126)</f>
        <v>375.53</v>
      </c>
      <c r="S6367" t="str">
        <f>VLOOKUP(CleanedData[[#This Row],[Product]],'02_Lookup_Tables'!$H$2:$I$126,2,FALSE)</f>
        <v>Toys &amp; Games</v>
      </c>
      <c r="T6367" t="str">
        <f>VLOOKUP(CleanedData[[#This Row],[Province]],'02_Lookup_Tables'!$D$2:$E$10,2, FALSE)</f>
        <v>Northern Region</v>
      </c>
      <c r="U6367" t="str" cm="1">
        <f t="array" ref="U6367">_xlfn.IFS(CleanedData[[#This Row],[Purchase Amount]]&lt;500,"Low",
CleanedData[[#This Row],[Purchase Amount]]&lt;5000,"Medium",
TRUE,"High")</f>
        <v>Low</v>
      </c>
      <c r="V6367" t="str">
        <f>TEXT(CleanedData[[#This Row],[Date]],"mmmm")</f>
        <v>December</v>
      </c>
      <c r="W6367" t="str">
        <f>"Q"&amp;ROUNDUP(MONTH(CleanedData[[#This Row],[Date]])/3,0)</f>
        <v>Q4</v>
      </c>
      <c r="X6367" t="str">
        <f>IF(CleanedData[[#This Row],[Purchase Amount]]&gt;=5000,"Yes","No")</f>
        <v>No</v>
      </c>
      <c r="Y6367">
        <f>IF(CleanedData[[#This Row],[Recommend]]="Yes",1,0)</f>
        <v>0</v>
      </c>
      <c r="Z6367" s="6">
        <f>CleanedData[[#This Row],[Purchase Amount]]*0.15</f>
        <v>56.329499999999996</v>
      </c>
      <c r="AA6367" s="6">
        <f>CleanedData[[#This Row],[Purchase Amount]]*1.15</f>
        <v>431.85949999999991</v>
      </c>
    </row>
    <row r="6368" spans="1:27" x14ac:dyDescent="0.3">
      <c r="A6368">
        <v>7723</v>
      </c>
      <c r="B6368" t="s">
        <v>6593</v>
      </c>
      <c r="C6368" s="1">
        <v>45863</v>
      </c>
      <c r="D6368">
        <v>65</v>
      </c>
      <c r="E6368" t="s">
        <v>60</v>
      </c>
      <c r="F6368" t="s">
        <v>40</v>
      </c>
      <c r="G6368" t="s">
        <v>207</v>
      </c>
      <c r="H6368">
        <v>1</v>
      </c>
      <c r="I6368" t="s">
        <v>42</v>
      </c>
      <c r="J6368" t="s">
        <v>43</v>
      </c>
      <c r="K6368" t="s">
        <v>44</v>
      </c>
      <c r="L6368" t="s">
        <v>45</v>
      </c>
      <c r="M6368" t="s">
        <v>123</v>
      </c>
      <c r="N6368" t="s">
        <v>80</v>
      </c>
      <c r="O6368" t="s">
        <v>89</v>
      </c>
      <c r="P6368" t="s">
        <v>49</v>
      </c>
      <c r="Q6368" t="s">
        <v>97</v>
      </c>
      <c r="R6368" s="6">
        <f>_xlfn.XLOOKUP(CleanedData[[#This Row],[Product]],'02_Lookup_Tables'!$A$2:$A$126,'02_Lookup_Tables'!$B$2:$B$126)</f>
        <v>3755.73</v>
      </c>
      <c r="S6368" t="str">
        <f>VLOOKUP(CleanedData[[#This Row],[Product]],'02_Lookup_Tables'!$H$2:$I$126,2,FALSE)</f>
        <v>Sports &amp; Outdoors</v>
      </c>
      <c r="T6368" t="str">
        <f>VLOOKUP(CleanedData[[#This Row],[Province]],'02_Lookup_Tables'!$D$2:$E$10,2, FALSE)</f>
        <v>Northern Region</v>
      </c>
      <c r="U6368" t="str" cm="1">
        <f t="array" ref="U6368">_xlfn.IFS(CleanedData[[#This Row],[Purchase Amount]]&lt;500,"Low",
CleanedData[[#This Row],[Purchase Amount]]&lt;5000,"Medium",
TRUE,"High")</f>
        <v>Medium</v>
      </c>
      <c r="V6368" t="str">
        <f>TEXT(CleanedData[[#This Row],[Date]],"mmmm")</f>
        <v>July</v>
      </c>
      <c r="W6368" t="str">
        <f>"Q"&amp;ROUNDUP(MONTH(CleanedData[[#This Row],[Date]])/3,0)</f>
        <v>Q3</v>
      </c>
      <c r="X6368" t="str">
        <f>IF(CleanedData[[#This Row],[Purchase Amount]]&gt;=5000,"Yes","No")</f>
        <v>No</v>
      </c>
      <c r="Y6368">
        <f>IF(CleanedData[[#This Row],[Recommend]]="Yes",1,0)</f>
        <v>0</v>
      </c>
      <c r="Z6368" s="6">
        <f>CleanedData[[#This Row],[Purchase Amount]]*0.15</f>
        <v>563.35950000000003</v>
      </c>
      <c r="AA6368" s="6">
        <f>CleanedData[[#This Row],[Purchase Amount]]*1.15</f>
        <v>4319.0895</v>
      </c>
    </row>
    <row r="6369" spans="1:27" x14ac:dyDescent="0.3">
      <c r="A6369">
        <v>7724</v>
      </c>
      <c r="B6369" t="s">
        <v>6594</v>
      </c>
      <c r="C6369" s="1">
        <v>45292</v>
      </c>
      <c r="D6369">
        <v>62</v>
      </c>
      <c r="E6369" t="s">
        <v>52</v>
      </c>
      <c r="F6369" t="s">
        <v>125</v>
      </c>
      <c r="G6369" t="s">
        <v>636</v>
      </c>
      <c r="H6369">
        <v>1</v>
      </c>
      <c r="I6369" t="s">
        <v>45</v>
      </c>
      <c r="J6369" t="s">
        <v>69</v>
      </c>
      <c r="K6369" t="s">
        <v>55</v>
      </c>
      <c r="L6369" t="s">
        <v>45</v>
      </c>
      <c r="M6369" t="s">
        <v>85</v>
      </c>
      <c r="N6369" t="s">
        <v>80</v>
      </c>
      <c r="O6369" t="s">
        <v>48</v>
      </c>
      <c r="P6369" t="s">
        <v>49</v>
      </c>
      <c r="Q6369" t="s">
        <v>50</v>
      </c>
      <c r="R6369" s="6">
        <f>_xlfn.XLOOKUP(CleanedData[[#This Row],[Product]],'02_Lookup_Tables'!$A$2:$A$126,'02_Lookup_Tables'!$B$2:$B$126)</f>
        <v>6581.78</v>
      </c>
      <c r="S6369" t="str">
        <f>VLOOKUP(CleanedData[[#This Row],[Product]],'02_Lookup_Tables'!$H$2:$I$126,2,FALSE)</f>
        <v>Electronics</v>
      </c>
      <c r="T6369" t="str">
        <f>VLOOKUP(CleanedData[[#This Row],[Province]],'02_Lookup_Tables'!$D$2:$E$10,2, FALSE)</f>
        <v>Western Region</v>
      </c>
      <c r="U6369" t="str" cm="1">
        <f t="array" ref="U6369">_xlfn.IFS(CleanedData[[#This Row],[Purchase Amount]]&lt;500,"Low",
CleanedData[[#This Row],[Purchase Amount]]&lt;5000,"Medium",
TRUE,"High")</f>
        <v>High</v>
      </c>
      <c r="V6369" t="str">
        <f>TEXT(CleanedData[[#This Row],[Date]],"mmmm")</f>
        <v>January</v>
      </c>
      <c r="W6369" t="str">
        <f>"Q"&amp;ROUNDUP(MONTH(CleanedData[[#This Row],[Date]])/3,0)</f>
        <v>Q1</v>
      </c>
      <c r="X6369" t="str">
        <f>IF(CleanedData[[#This Row],[Purchase Amount]]&gt;=5000,"Yes","No")</f>
        <v>Yes</v>
      </c>
      <c r="Y6369">
        <f>IF(CleanedData[[#This Row],[Recommend]]="Yes",1,0)</f>
        <v>1</v>
      </c>
      <c r="Z6369" s="6">
        <f>CleanedData[[#This Row],[Purchase Amount]]*0.15</f>
        <v>987.26699999999994</v>
      </c>
      <c r="AA6369" s="6">
        <f>CleanedData[[#This Row],[Purchase Amount]]*1.15</f>
        <v>7569.0469999999996</v>
      </c>
    </row>
    <row r="6370" spans="1:27" x14ac:dyDescent="0.3">
      <c r="A6370">
        <v>7725</v>
      </c>
      <c r="B6370" t="s">
        <v>6595</v>
      </c>
      <c r="C6370" s="1">
        <v>45499</v>
      </c>
      <c r="D6370">
        <v>50</v>
      </c>
      <c r="E6370" t="s">
        <v>39</v>
      </c>
      <c r="F6370" t="s">
        <v>77</v>
      </c>
      <c r="G6370" t="s">
        <v>282</v>
      </c>
      <c r="H6370">
        <v>2</v>
      </c>
      <c r="I6370" t="s">
        <v>45</v>
      </c>
      <c r="J6370" t="s">
        <v>69</v>
      </c>
      <c r="K6370" t="s">
        <v>55</v>
      </c>
      <c r="L6370" t="s">
        <v>42</v>
      </c>
      <c r="N6370" t="s">
        <v>47</v>
      </c>
      <c r="O6370" t="s">
        <v>134</v>
      </c>
      <c r="P6370" t="s">
        <v>8646</v>
      </c>
      <c r="Q6370" t="s">
        <v>93</v>
      </c>
      <c r="R6370" s="6">
        <f>_xlfn.XLOOKUP(CleanedData[[#This Row],[Product]],'02_Lookup_Tables'!$A$2:$A$126,'02_Lookup_Tables'!$B$2:$B$126)</f>
        <v>1859.13</v>
      </c>
      <c r="S6370" t="str">
        <f>VLOOKUP(CleanedData[[#This Row],[Product]],'02_Lookup_Tables'!$H$2:$I$126,2,FALSE)</f>
        <v>Home Devices</v>
      </c>
      <c r="T6370" t="str">
        <f>VLOOKUP(CleanedData[[#This Row],[Province]],'02_Lookup_Tables'!$D$2:$E$10,2, FALSE)</f>
        <v>Central Region</v>
      </c>
      <c r="U6370" t="str" cm="1">
        <f t="array" ref="U6370">_xlfn.IFS(CleanedData[[#This Row],[Purchase Amount]]&lt;500,"Low",
CleanedData[[#This Row],[Purchase Amount]]&lt;5000,"Medium",
TRUE,"High")</f>
        <v>Medium</v>
      </c>
      <c r="V6370" t="str">
        <f>TEXT(CleanedData[[#This Row],[Date]],"mmmm")</f>
        <v>July</v>
      </c>
      <c r="W6370" t="str">
        <f>"Q"&amp;ROUNDUP(MONTH(CleanedData[[#This Row],[Date]])/3,0)</f>
        <v>Q3</v>
      </c>
      <c r="X6370" t="str">
        <f>IF(CleanedData[[#This Row],[Purchase Amount]]&gt;=5000,"Yes","No")</f>
        <v>No</v>
      </c>
      <c r="Y6370">
        <f>IF(CleanedData[[#This Row],[Recommend]]="Yes",1,0)</f>
        <v>1</v>
      </c>
      <c r="Z6370" s="6">
        <f>CleanedData[[#This Row],[Purchase Amount]]*0.15</f>
        <v>278.86950000000002</v>
      </c>
      <c r="AA6370" s="6">
        <f>CleanedData[[#This Row],[Purchase Amount]]*1.15</f>
        <v>2137.9994999999999</v>
      </c>
    </row>
    <row r="6371" spans="1:27" x14ac:dyDescent="0.3">
      <c r="A6371">
        <v>7726</v>
      </c>
      <c r="B6371" t="s">
        <v>6596</v>
      </c>
      <c r="C6371" s="1">
        <v>45486</v>
      </c>
      <c r="E6371" t="s">
        <v>52</v>
      </c>
      <c r="F6371" t="s">
        <v>83</v>
      </c>
      <c r="G6371" t="s">
        <v>223</v>
      </c>
      <c r="H6371">
        <v>1</v>
      </c>
      <c r="I6371" t="s">
        <v>45</v>
      </c>
      <c r="J6371" t="s">
        <v>74</v>
      </c>
      <c r="K6371" t="s">
        <v>55</v>
      </c>
      <c r="L6371" t="s">
        <v>42</v>
      </c>
      <c r="M6371" t="s">
        <v>100</v>
      </c>
      <c r="N6371" t="s">
        <v>80</v>
      </c>
      <c r="O6371" t="s">
        <v>48</v>
      </c>
      <c r="P6371" t="s">
        <v>49</v>
      </c>
      <c r="Q6371" t="s">
        <v>166</v>
      </c>
      <c r="R6371" s="6">
        <f>_xlfn.XLOOKUP(CleanedData[[#This Row],[Product]],'02_Lookup_Tables'!$A$2:$A$126,'02_Lookup_Tables'!$B$2:$B$126)</f>
        <v>209.53</v>
      </c>
      <c r="S6371" t="str">
        <f>VLOOKUP(CleanedData[[#This Row],[Product]],'02_Lookup_Tables'!$H$2:$I$126,2,FALSE)</f>
        <v>Food</v>
      </c>
      <c r="T6371" t="str">
        <f>VLOOKUP(CleanedData[[#This Row],[Province]],'02_Lookup_Tables'!$D$2:$E$10,2, FALSE)</f>
        <v>Western Region</v>
      </c>
      <c r="U6371" t="str" cm="1">
        <f t="array" ref="U6371">_xlfn.IFS(CleanedData[[#This Row],[Purchase Amount]]&lt;500,"Low",
CleanedData[[#This Row],[Purchase Amount]]&lt;5000,"Medium",
TRUE,"High")</f>
        <v>Low</v>
      </c>
      <c r="V6371" t="str">
        <f>TEXT(CleanedData[[#This Row],[Date]],"mmmm")</f>
        <v>July</v>
      </c>
      <c r="W6371" t="str">
        <f>"Q"&amp;ROUNDUP(MONTH(CleanedData[[#This Row],[Date]])/3,0)</f>
        <v>Q3</v>
      </c>
      <c r="X6371" t="str">
        <f>IF(CleanedData[[#This Row],[Purchase Amount]]&gt;=5000,"Yes","No")</f>
        <v>No</v>
      </c>
      <c r="Y6371">
        <f>IF(CleanedData[[#This Row],[Recommend]]="Yes",1,0)</f>
        <v>1</v>
      </c>
      <c r="Z6371" s="6">
        <f>CleanedData[[#This Row],[Purchase Amount]]*0.15</f>
        <v>31.429499999999997</v>
      </c>
      <c r="AA6371" s="6">
        <f>CleanedData[[#This Row],[Purchase Amount]]*1.15</f>
        <v>240.95949999999999</v>
      </c>
    </row>
    <row r="6372" spans="1:27" x14ac:dyDescent="0.3">
      <c r="A6372">
        <v>7727</v>
      </c>
      <c r="B6372" t="s">
        <v>6597</v>
      </c>
      <c r="C6372" s="1">
        <v>45544</v>
      </c>
      <c r="D6372">
        <v>42</v>
      </c>
      <c r="E6372" t="s">
        <v>52</v>
      </c>
      <c r="F6372" t="s">
        <v>40</v>
      </c>
      <c r="G6372" t="s">
        <v>303</v>
      </c>
      <c r="H6372">
        <v>1</v>
      </c>
      <c r="I6372" t="s">
        <v>45</v>
      </c>
      <c r="J6372" t="s">
        <v>74</v>
      </c>
      <c r="K6372" t="s">
        <v>55</v>
      </c>
      <c r="L6372" t="s">
        <v>45</v>
      </c>
      <c r="M6372" t="s">
        <v>190</v>
      </c>
      <c r="N6372" t="s">
        <v>80</v>
      </c>
      <c r="O6372" t="s">
        <v>89</v>
      </c>
      <c r="P6372" t="s">
        <v>49</v>
      </c>
      <c r="Q6372" t="s">
        <v>81</v>
      </c>
      <c r="R6372" s="6">
        <f>_xlfn.XLOOKUP(CleanedData[[#This Row],[Product]],'02_Lookup_Tables'!$A$2:$A$126,'02_Lookup_Tables'!$B$2:$B$126)</f>
        <v>4841.7700000000004</v>
      </c>
      <c r="S6372" t="str">
        <f>VLOOKUP(CleanedData[[#This Row],[Product]],'02_Lookup_Tables'!$H$2:$I$126,2,FALSE)</f>
        <v>Home &amp; Living</v>
      </c>
      <c r="T6372" t="str">
        <f>VLOOKUP(CleanedData[[#This Row],[Province]],'02_Lookup_Tables'!$D$2:$E$10,2, FALSE)</f>
        <v>Northern Region</v>
      </c>
      <c r="U6372" t="str" cm="1">
        <f t="array" ref="U6372">_xlfn.IFS(CleanedData[[#This Row],[Purchase Amount]]&lt;500,"Low",
CleanedData[[#This Row],[Purchase Amount]]&lt;5000,"Medium",
TRUE,"High")</f>
        <v>Medium</v>
      </c>
      <c r="V6372" t="str">
        <f>TEXT(CleanedData[[#This Row],[Date]],"mmmm")</f>
        <v>September</v>
      </c>
      <c r="W6372" t="str">
        <f>"Q"&amp;ROUNDUP(MONTH(CleanedData[[#This Row],[Date]])/3,0)</f>
        <v>Q3</v>
      </c>
      <c r="X6372" t="str">
        <f>IF(CleanedData[[#This Row],[Purchase Amount]]&gt;=5000,"Yes","No")</f>
        <v>No</v>
      </c>
      <c r="Y6372">
        <f>IF(CleanedData[[#This Row],[Recommend]]="Yes",1,0)</f>
        <v>1</v>
      </c>
      <c r="Z6372" s="6">
        <f>CleanedData[[#This Row],[Purchase Amount]]*0.15</f>
        <v>726.26550000000009</v>
      </c>
      <c r="AA6372" s="6">
        <f>CleanedData[[#This Row],[Purchase Amount]]*1.15</f>
        <v>5568.0355</v>
      </c>
    </row>
    <row r="6373" spans="1:27" x14ac:dyDescent="0.3">
      <c r="A6373">
        <v>7728</v>
      </c>
      <c r="B6373" t="s">
        <v>6598</v>
      </c>
      <c r="C6373" s="1">
        <v>45741</v>
      </c>
      <c r="D6373">
        <v>27</v>
      </c>
      <c r="E6373" t="s">
        <v>39</v>
      </c>
      <c r="F6373" t="s">
        <v>72</v>
      </c>
      <c r="G6373" t="s">
        <v>378</v>
      </c>
      <c r="H6373">
        <v>2</v>
      </c>
      <c r="I6373" t="s">
        <v>45</v>
      </c>
      <c r="J6373" t="s">
        <v>69</v>
      </c>
      <c r="K6373" t="s">
        <v>55</v>
      </c>
      <c r="L6373" t="s">
        <v>45</v>
      </c>
      <c r="M6373" t="s">
        <v>208</v>
      </c>
      <c r="N6373" t="s">
        <v>47</v>
      </c>
      <c r="O6373" t="s">
        <v>89</v>
      </c>
      <c r="P6373" t="s">
        <v>49</v>
      </c>
      <c r="Q6373" t="s">
        <v>58</v>
      </c>
      <c r="R6373" s="6">
        <f>_xlfn.XLOOKUP(CleanedData[[#This Row],[Product]],'02_Lookup_Tables'!$A$2:$A$126,'02_Lookup_Tables'!$B$2:$B$126)</f>
        <v>40.11</v>
      </c>
      <c r="S6373" t="str">
        <f>VLOOKUP(CleanedData[[#This Row],[Product]],'02_Lookup_Tables'!$H$2:$I$126,2,FALSE)</f>
        <v>Food</v>
      </c>
      <c r="T6373" t="str">
        <f>VLOOKUP(CleanedData[[#This Row],[Province]],'02_Lookup_Tables'!$D$2:$E$10,2, FALSE)</f>
        <v>Central Region</v>
      </c>
      <c r="U6373" t="str" cm="1">
        <f t="array" ref="U6373">_xlfn.IFS(CleanedData[[#This Row],[Purchase Amount]]&lt;500,"Low",
CleanedData[[#This Row],[Purchase Amount]]&lt;5000,"Medium",
TRUE,"High")</f>
        <v>Low</v>
      </c>
      <c r="V6373" t="str">
        <f>TEXT(CleanedData[[#This Row],[Date]],"mmmm")</f>
        <v>March</v>
      </c>
      <c r="W6373" t="str">
        <f>"Q"&amp;ROUNDUP(MONTH(CleanedData[[#This Row],[Date]])/3,0)</f>
        <v>Q1</v>
      </c>
      <c r="X6373" t="str">
        <f>IF(CleanedData[[#This Row],[Purchase Amount]]&gt;=5000,"Yes","No")</f>
        <v>No</v>
      </c>
      <c r="Y6373">
        <f>IF(CleanedData[[#This Row],[Recommend]]="Yes",1,0)</f>
        <v>1</v>
      </c>
      <c r="Z6373" s="6">
        <f>CleanedData[[#This Row],[Purchase Amount]]*0.15</f>
        <v>6.0164999999999997</v>
      </c>
      <c r="AA6373" s="6">
        <f>CleanedData[[#This Row],[Purchase Amount]]*1.15</f>
        <v>46.126499999999993</v>
      </c>
    </row>
    <row r="6374" spans="1:27" x14ac:dyDescent="0.3">
      <c r="A6374">
        <v>7730</v>
      </c>
      <c r="B6374" t="s">
        <v>6599</v>
      </c>
      <c r="C6374" s="1">
        <v>45574</v>
      </c>
      <c r="D6374">
        <v>76</v>
      </c>
      <c r="E6374" t="s">
        <v>60</v>
      </c>
      <c r="F6374" t="s">
        <v>72</v>
      </c>
      <c r="G6374" t="s">
        <v>223</v>
      </c>
      <c r="H6374">
        <v>2</v>
      </c>
      <c r="I6374" t="s">
        <v>42</v>
      </c>
      <c r="J6374" t="s">
        <v>54</v>
      </c>
      <c r="K6374" t="s">
        <v>44</v>
      </c>
      <c r="L6374" t="s">
        <v>45</v>
      </c>
      <c r="M6374" t="s">
        <v>151</v>
      </c>
      <c r="N6374" t="s">
        <v>47</v>
      </c>
      <c r="O6374" t="s">
        <v>89</v>
      </c>
      <c r="P6374" t="s">
        <v>49</v>
      </c>
      <c r="Q6374" t="s">
        <v>97</v>
      </c>
      <c r="R6374" s="6">
        <f>_xlfn.XLOOKUP(CleanedData[[#This Row],[Product]],'02_Lookup_Tables'!$A$2:$A$126,'02_Lookup_Tables'!$B$2:$B$126)</f>
        <v>209.53</v>
      </c>
      <c r="S6374" t="str">
        <f>VLOOKUP(CleanedData[[#This Row],[Product]],'02_Lookup_Tables'!$H$2:$I$126,2,FALSE)</f>
        <v>Food</v>
      </c>
      <c r="T6374" t="str">
        <f>VLOOKUP(CleanedData[[#This Row],[Province]],'02_Lookup_Tables'!$D$2:$E$10,2, FALSE)</f>
        <v>Central Region</v>
      </c>
      <c r="U6374" t="str" cm="1">
        <f t="array" ref="U6374">_xlfn.IFS(CleanedData[[#This Row],[Purchase Amount]]&lt;500,"Low",
CleanedData[[#This Row],[Purchase Amount]]&lt;5000,"Medium",
TRUE,"High")</f>
        <v>Low</v>
      </c>
      <c r="V6374" t="str">
        <f>TEXT(CleanedData[[#This Row],[Date]],"mmmm")</f>
        <v>October</v>
      </c>
      <c r="W6374" t="str">
        <f>"Q"&amp;ROUNDUP(MONTH(CleanedData[[#This Row],[Date]])/3,0)</f>
        <v>Q4</v>
      </c>
      <c r="X6374" t="str">
        <f>IF(CleanedData[[#This Row],[Purchase Amount]]&gt;=5000,"Yes","No")</f>
        <v>No</v>
      </c>
      <c r="Y6374">
        <f>IF(CleanedData[[#This Row],[Recommend]]="Yes",1,0)</f>
        <v>0</v>
      </c>
      <c r="Z6374" s="6">
        <f>CleanedData[[#This Row],[Purchase Amount]]*0.15</f>
        <v>31.429499999999997</v>
      </c>
      <c r="AA6374" s="6">
        <f>CleanedData[[#This Row],[Purchase Amount]]*1.15</f>
        <v>240.95949999999999</v>
      </c>
    </row>
    <row r="6375" spans="1:27" x14ac:dyDescent="0.3">
      <c r="A6375">
        <v>7731</v>
      </c>
      <c r="B6375" t="s">
        <v>6600</v>
      </c>
      <c r="C6375" s="1">
        <v>45318</v>
      </c>
      <c r="D6375">
        <v>30</v>
      </c>
      <c r="E6375" t="s">
        <v>39</v>
      </c>
      <c r="F6375" t="s">
        <v>77</v>
      </c>
      <c r="G6375" t="s">
        <v>362</v>
      </c>
      <c r="H6375">
        <v>2</v>
      </c>
      <c r="I6375" t="s">
        <v>42</v>
      </c>
      <c r="J6375" t="s">
        <v>69</v>
      </c>
      <c r="K6375" t="s">
        <v>44</v>
      </c>
      <c r="L6375" t="s">
        <v>45</v>
      </c>
      <c r="M6375" t="s">
        <v>123</v>
      </c>
      <c r="N6375" t="s">
        <v>47</v>
      </c>
      <c r="O6375" t="s">
        <v>89</v>
      </c>
      <c r="P6375" t="s">
        <v>49</v>
      </c>
      <c r="Q6375" t="s">
        <v>58</v>
      </c>
      <c r="R6375" s="6">
        <f>_xlfn.XLOOKUP(CleanedData[[#This Row],[Product]],'02_Lookup_Tables'!$A$2:$A$126,'02_Lookup_Tables'!$B$2:$B$126)</f>
        <v>1746.77</v>
      </c>
      <c r="S6375" t="str">
        <f>VLOOKUP(CleanedData[[#This Row],[Product]],'02_Lookup_Tables'!$H$2:$I$126,2,FALSE)</f>
        <v>Home Devices</v>
      </c>
      <c r="T6375" t="str">
        <f>VLOOKUP(CleanedData[[#This Row],[Province]],'02_Lookup_Tables'!$D$2:$E$10,2, FALSE)</f>
        <v>Central Region</v>
      </c>
      <c r="U6375" t="str" cm="1">
        <f t="array" ref="U6375">_xlfn.IFS(CleanedData[[#This Row],[Purchase Amount]]&lt;500,"Low",
CleanedData[[#This Row],[Purchase Amount]]&lt;5000,"Medium",
TRUE,"High")</f>
        <v>Medium</v>
      </c>
      <c r="V6375" t="str">
        <f>TEXT(CleanedData[[#This Row],[Date]],"mmmm")</f>
        <v>January</v>
      </c>
      <c r="W6375" t="str">
        <f>"Q"&amp;ROUNDUP(MONTH(CleanedData[[#This Row],[Date]])/3,0)</f>
        <v>Q1</v>
      </c>
      <c r="X6375" t="str">
        <f>IF(CleanedData[[#This Row],[Purchase Amount]]&gt;=5000,"Yes","No")</f>
        <v>No</v>
      </c>
      <c r="Y6375">
        <f>IF(CleanedData[[#This Row],[Recommend]]="Yes",1,0)</f>
        <v>0</v>
      </c>
      <c r="Z6375" s="6">
        <f>CleanedData[[#This Row],[Purchase Amount]]*0.15</f>
        <v>262.01549999999997</v>
      </c>
      <c r="AA6375" s="6">
        <f>CleanedData[[#This Row],[Purchase Amount]]*1.15</f>
        <v>2008.7854999999997</v>
      </c>
    </row>
    <row r="6376" spans="1:27" x14ac:dyDescent="0.3">
      <c r="A6376">
        <v>7732</v>
      </c>
      <c r="B6376" t="s">
        <v>6601</v>
      </c>
      <c r="C6376" s="1">
        <v>45427</v>
      </c>
      <c r="D6376">
        <v>42</v>
      </c>
      <c r="E6376" t="s">
        <v>39</v>
      </c>
      <c r="F6376" t="s">
        <v>61</v>
      </c>
      <c r="G6376" t="s">
        <v>109</v>
      </c>
      <c r="H6376">
        <v>1</v>
      </c>
      <c r="I6376" t="s">
        <v>45</v>
      </c>
      <c r="J6376" t="s">
        <v>54</v>
      </c>
      <c r="K6376" t="s">
        <v>55</v>
      </c>
      <c r="L6376" t="s">
        <v>42</v>
      </c>
      <c r="M6376" t="s">
        <v>79</v>
      </c>
      <c r="N6376" t="s">
        <v>80</v>
      </c>
      <c r="O6376" t="s">
        <v>89</v>
      </c>
      <c r="P6376" t="s">
        <v>49</v>
      </c>
      <c r="Q6376" t="s">
        <v>81</v>
      </c>
      <c r="R6376" s="6">
        <f>_xlfn.XLOOKUP(CleanedData[[#This Row],[Product]],'02_Lookup_Tables'!$A$2:$A$126,'02_Lookup_Tables'!$B$2:$B$126)</f>
        <v>228.08</v>
      </c>
      <c r="S6376" t="str">
        <f>VLOOKUP(CleanedData[[#This Row],[Product]],'02_Lookup_Tables'!$H$2:$I$126,2,FALSE)</f>
        <v>Apparel</v>
      </c>
      <c r="T6376" t="str">
        <f>VLOOKUP(CleanedData[[#This Row],[Province]],'02_Lookup_Tables'!$D$2:$E$10,2, FALSE)</f>
        <v>Southern Region</v>
      </c>
      <c r="U6376" t="str" cm="1">
        <f t="array" ref="U6376">_xlfn.IFS(CleanedData[[#This Row],[Purchase Amount]]&lt;500,"Low",
CleanedData[[#This Row],[Purchase Amount]]&lt;5000,"Medium",
TRUE,"High")</f>
        <v>Low</v>
      </c>
      <c r="V6376" t="str">
        <f>TEXT(CleanedData[[#This Row],[Date]],"mmmm")</f>
        <v>May</v>
      </c>
      <c r="W6376" t="str">
        <f>"Q"&amp;ROUNDUP(MONTH(CleanedData[[#This Row],[Date]])/3,0)</f>
        <v>Q2</v>
      </c>
      <c r="X6376" t="str">
        <f>IF(CleanedData[[#This Row],[Purchase Amount]]&gt;=5000,"Yes","No")</f>
        <v>No</v>
      </c>
      <c r="Y6376">
        <f>IF(CleanedData[[#This Row],[Recommend]]="Yes",1,0)</f>
        <v>1</v>
      </c>
      <c r="Z6376" s="6">
        <f>CleanedData[[#This Row],[Purchase Amount]]*0.15</f>
        <v>34.212000000000003</v>
      </c>
      <c r="AA6376" s="6">
        <f>CleanedData[[#This Row],[Purchase Amount]]*1.15</f>
        <v>262.29199999999997</v>
      </c>
    </row>
    <row r="6377" spans="1:27" x14ac:dyDescent="0.3">
      <c r="A6377">
        <v>7734</v>
      </c>
      <c r="B6377" t="s">
        <v>6602</v>
      </c>
      <c r="C6377" s="1">
        <v>45305</v>
      </c>
      <c r="D6377">
        <v>51</v>
      </c>
      <c r="E6377" t="s">
        <v>52</v>
      </c>
      <c r="F6377" t="s">
        <v>61</v>
      </c>
      <c r="G6377" t="s">
        <v>153</v>
      </c>
      <c r="H6377">
        <v>2</v>
      </c>
      <c r="I6377" t="s">
        <v>45</v>
      </c>
      <c r="J6377" t="s">
        <v>74</v>
      </c>
      <c r="K6377" t="s">
        <v>44</v>
      </c>
      <c r="L6377" t="s">
        <v>45</v>
      </c>
      <c r="M6377" t="s">
        <v>165</v>
      </c>
      <c r="N6377" t="s">
        <v>47</v>
      </c>
      <c r="O6377" t="s">
        <v>89</v>
      </c>
      <c r="P6377" t="s">
        <v>49</v>
      </c>
      <c r="Q6377" t="s">
        <v>93</v>
      </c>
      <c r="R6377" s="6">
        <f>_xlfn.XLOOKUP(CleanedData[[#This Row],[Product]],'02_Lookup_Tables'!$A$2:$A$126,'02_Lookup_Tables'!$B$2:$B$126)</f>
        <v>1011.68</v>
      </c>
      <c r="S6377" t="str">
        <f>VLOOKUP(CleanedData[[#This Row],[Product]],'02_Lookup_Tables'!$H$2:$I$126,2,FALSE)</f>
        <v>Accessories</v>
      </c>
      <c r="T6377" t="str">
        <f>VLOOKUP(CleanedData[[#This Row],[Province]],'02_Lookup_Tables'!$D$2:$E$10,2, FALSE)</f>
        <v>Southern Region</v>
      </c>
      <c r="U6377" t="str" cm="1">
        <f t="array" ref="U6377">_xlfn.IFS(CleanedData[[#This Row],[Purchase Amount]]&lt;500,"Low",
CleanedData[[#This Row],[Purchase Amount]]&lt;5000,"Medium",
TRUE,"High")</f>
        <v>Medium</v>
      </c>
      <c r="V6377" t="str">
        <f>TEXT(CleanedData[[#This Row],[Date]],"mmmm")</f>
        <v>January</v>
      </c>
      <c r="W6377" t="str">
        <f>"Q"&amp;ROUNDUP(MONTH(CleanedData[[#This Row],[Date]])/3,0)</f>
        <v>Q1</v>
      </c>
      <c r="X6377" t="str">
        <f>IF(CleanedData[[#This Row],[Purchase Amount]]&gt;=5000,"Yes","No")</f>
        <v>No</v>
      </c>
      <c r="Y6377">
        <f>IF(CleanedData[[#This Row],[Recommend]]="Yes",1,0)</f>
        <v>1</v>
      </c>
      <c r="Z6377" s="6">
        <f>CleanedData[[#This Row],[Purchase Amount]]*0.15</f>
        <v>151.75199999999998</v>
      </c>
      <c r="AA6377" s="6">
        <f>CleanedData[[#This Row],[Purchase Amount]]*1.15</f>
        <v>1163.4319999999998</v>
      </c>
    </row>
    <row r="6378" spans="1:27" x14ac:dyDescent="0.3">
      <c r="A6378">
        <v>7735</v>
      </c>
      <c r="B6378" t="s">
        <v>6603</v>
      </c>
      <c r="C6378" s="1">
        <v>45922</v>
      </c>
      <c r="D6378">
        <v>28</v>
      </c>
      <c r="E6378" t="s">
        <v>39</v>
      </c>
      <c r="F6378" t="s">
        <v>61</v>
      </c>
      <c r="G6378" t="s">
        <v>636</v>
      </c>
      <c r="H6378">
        <v>4</v>
      </c>
      <c r="I6378" t="s">
        <v>42</v>
      </c>
      <c r="J6378" t="s">
        <v>69</v>
      </c>
      <c r="K6378" t="s">
        <v>55</v>
      </c>
      <c r="L6378" t="s">
        <v>42</v>
      </c>
      <c r="M6378" t="s">
        <v>75</v>
      </c>
      <c r="N6378" t="s">
        <v>96</v>
      </c>
      <c r="O6378" t="s">
        <v>89</v>
      </c>
      <c r="P6378" t="s">
        <v>70</v>
      </c>
      <c r="Q6378" t="s">
        <v>58</v>
      </c>
      <c r="R6378" s="6">
        <f>_xlfn.XLOOKUP(CleanedData[[#This Row],[Product]],'02_Lookup_Tables'!$A$2:$A$126,'02_Lookup_Tables'!$B$2:$B$126)</f>
        <v>6581.78</v>
      </c>
      <c r="S6378" t="str">
        <f>VLOOKUP(CleanedData[[#This Row],[Product]],'02_Lookup_Tables'!$H$2:$I$126,2,FALSE)</f>
        <v>Electronics</v>
      </c>
      <c r="T6378" t="str">
        <f>VLOOKUP(CleanedData[[#This Row],[Province]],'02_Lookup_Tables'!$D$2:$E$10,2, FALSE)</f>
        <v>Southern Region</v>
      </c>
      <c r="U6378" t="str" cm="1">
        <f t="array" ref="U6378">_xlfn.IFS(CleanedData[[#This Row],[Purchase Amount]]&lt;500,"Low",
CleanedData[[#This Row],[Purchase Amount]]&lt;5000,"Medium",
TRUE,"High")</f>
        <v>High</v>
      </c>
      <c r="V6378" t="str">
        <f>TEXT(CleanedData[[#This Row],[Date]],"mmmm")</f>
        <v>September</v>
      </c>
      <c r="W6378" t="str">
        <f>"Q"&amp;ROUNDUP(MONTH(CleanedData[[#This Row],[Date]])/3,0)</f>
        <v>Q3</v>
      </c>
      <c r="X6378" t="str">
        <f>IF(CleanedData[[#This Row],[Purchase Amount]]&gt;=5000,"Yes","No")</f>
        <v>Yes</v>
      </c>
      <c r="Y6378">
        <f>IF(CleanedData[[#This Row],[Recommend]]="Yes",1,0)</f>
        <v>0</v>
      </c>
      <c r="Z6378" s="6">
        <f>CleanedData[[#This Row],[Purchase Amount]]*0.15</f>
        <v>987.26699999999994</v>
      </c>
      <c r="AA6378" s="6">
        <f>CleanedData[[#This Row],[Purchase Amount]]*1.15</f>
        <v>7569.0469999999996</v>
      </c>
    </row>
    <row r="6379" spans="1:27" x14ac:dyDescent="0.3">
      <c r="A6379">
        <v>7737</v>
      </c>
      <c r="B6379" t="s">
        <v>6604</v>
      </c>
      <c r="C6379" s="1">
        <v>45619</v>
      </c>
      <c r="D6379">
        <v>37</v>
      </c>
      <c r="E6379" t="s">
        <v>60</v>
      </c>
      <c r="F6379" t="s">
        <v>40</v>
      </c>
      <c r="G6379" t="s">
        <v>162</v>
      </c>
      <c r="H6379">
        <v>2</v>
      </c>
      <c r="I6379" t="s">
        <v>45</v>
      </c>
      <c r="J6379" t="s">
        <v>74</v>
      </c>
      <c r="K6379" t="s">
        <v>55</v>
      </c>
      <c r="L6379" t="s">
        <v>45</v>
      </c>
      <c r="M6379" t="s">
        <v>184</v>
      </c>
      <c r="N6379" t="s">
        <v>47</v>
      </c>
      <c r="O6379" t="s">
        <v>148</v>
      </c>
      <c r="P6379" t="s">
        <v>70</v>
      </c>
      <c r="Q6379" t="s">
        <v>81</v>
      </c>
      <c r="R6379" s="6">
        <f>_xlfn.XLOOKUP(CleanedData[[#This Row],[Product]],'02_Lookup_Tables'!$A$2:$A$126,'02_Lookup_Tables'!$B$2:$B$126)</f>
        <v>3086.4</v>
      </c>
      <c r="S6379" t="str">
        <f>VLOOKUP(CleanedData[[#This Row],[Product]],'02_Lookup_Tables'!$H$2:$I$126,2,FALSE)</f>
        <v>Home &amp; Living</v>
      </c>
      <c r="T6379" t="str">
        <f>VLOOKUP(CleanedData[[#This Row],[Province]],'02_Lookup_Tables'!$D$2:$E$10,2, FALSE)</f>
        <v>Northern Region</v>
      </c>
      <c r="U6379" t="str" cm="1">
        <f t="array" ref="U6379">_xlfn.IFS(CleanedData[[#This Row],[Purchase Amount]]&lt;500,"Low",
CleanedData[[#This Row],[Purchase Amount]]&lt;5000,"Medium",
TRUE,"High")</f>
        <v>Medium</v>
      </c>
      <c r="V6379" t="str">
        <f>TEXT(CleanedData[[#This Row],[Date]],"mmmm")</f>
        <v>November</v>
      </c>
      <c r="W6379" t="str">
        <f>"Q"&amp;ROUNDUP(MONTH(CleanedData[[#This Row],[Date]])/3,0)</f>
        <v>Q4</v>
      </c>
      <c r="X6379" t="str">
        <f>IF(CleanedData[[#This Row],[Purchase Amount]]&gt;=5000,"Yes","No")</f>
        <v>No</v>
      </c>
      <c r="Y6379">
        <f>IF(CleanedData[[#This Row],[Recommend]]="Yes",1,0)</f>
        <v>1</v>
      </c>
      <c r="Z6379" s="6">
        <f>CleanedData[[#This Row],[Purchase Amount]]*0.15</f>
        <v>462.96</v>
      </c>
      <c r="AA6379" s="6">
        <f>CleanedData[[#This Row],[Purchase Amount]]*1.15</f>
        <v>3549.3599999999997</v>
      </c>
    </row>
    <row r="6380" spans="1:27" x14ac:dyDescent="0.3">
      <c r="A6380">
        <v>7738</v>
      </c>
      <c r="B6380" t="s">
        <v>6605</v>
      </c>
      <c r="C6380" s="1">
        <v>45338</v>
      </c>
      <c r="D6380">
        <v>40</v>
      </c>
      <c r="E6380" t="s">
        <v>60</v>
      </c>
      <c r="F6380" t="s">
        <v>61</v>
      </c>
      <c r="G6380" t="s">
        <v>109</v>
      </c>
      <c r="H6380">
        <v>2</v>
      </c>
      <c r="I6380" t="s">
        <v>42</v>
      </c>
      <c r="J6380" t="s">
        <v>43</v>
      </c>
      <c r="K6380" t="s">
        <v>55</v>
      </c>
      <c r="L6380" t="s">
        <v>45</v>
      </c>
      <c r="M6380" t="s">
        <v>100</v>
      </c>
      <c r="N6380" t="s">
        <v>47</v>
      </c>
      <c r="O6380" t="s">
        <v>48</v>
      </c>
      <c r="P6380" t="s">
        <v>49</v>
      </c>
      <c r="Q6380" t="s">
        <v>81</v>
      </c>
      <c r="R6380" s="6">
        <f>_xlfn.XLOOKUP(CleanedData[[#This Row],[Product]],'02_Lookup_Tables'!$A$2:$A$126,'02_Lookup_Tables'!$B$2:$B$126)</f>
        <v>228.08</v>
      </c>
      <c r="S6380" t="str">
        <f>VLOOKUP(CleanedData[[#This Row],[Product]],'02_Lookup_Tables'!$H$2:$I$126,2,FALSE)</f>
        <v>Apparel</v>
      </c>
      <c r="T6380" t="str">
        <f>VLOOKUP(CleanedData[[#This Row],[Province]],'02_Lookup_Tables'!$D$2:$E$10,2, FALSE)</f>
        <v>Southern Region</v>
      </c>
      <c r="U6380" t="str" cm="1">
        <f t="array" ref="U6380">_xlfn.IFS(CleanedData[[#This Row],[Purchase Amount]]&lt;500,"Low",
CleanedData[[#This Row],[Purchase Amount]]&lt;5000,"Medium",
TRUE,"High")</f>
        <v>Low</v>
      </c>
      <c r="V6380" t="str">
        <f>TEXT(CleanedData[[#This Row],[Date]],"mmmm")</f>
        <v>February</v>
      </c>
      <c r="W6380" t="str">
        <f>"Q"&amp;ROUNDUP(MONTH(CleanedData[[#This Row],[Date]])/3,0)</f>
        <v>Q1</v>
      </c>
      <c r="X6380" t="str">
        <f>IF(CleanedData[[#This Row],[Purchase Amount]]&gt;=5000,"Yes","No")</f>
        <v>No</v>
      </c>
      <c r="Y6380">
        <f>IF(CleanedData[[#This Row],[Recommend]]="Yes",1,0)</f>
        <v>0</v>
      </c>
      <c r="Z6380" s="6">
        <f>CleanedData[[#This Row],[Purchase Amount]]*0.15</f>
        <v>34.212000000000003</v>
      </c>
      <c r="AA6380" s="6">
        <f>CleanedData[[#This Row],[Purchase Amount]]*1.15</f>
        <v>262.29199999999997</v>
      </c>
    </row>
    <row r="6381" spans="1:27" x14ac:dyDescent="0.3">
      <c r="A6381">
        <v>7739</v>
      </c>
      <c r="B6381" t="s">
        <v>6606</v>
      </c>
      <c r="C6381" s="1">
        <v>45308</v>
      </c>
      <c r="D6381">
        <v>78</v>
      </c>
      <c r="E6381" t="s">
        <v>60</v>
      </c>
      <c r="F6381" t="s">
        <v>40</v>
      </c>
      <c r="G6381" t="s">
        <v>563</v>
      </c>
      <c r="H6381">
        <v>2</v>
      </c>
      <c r="I6381" t="s">
        <v>45</v>
      </c>
      <c r="J6381" t="s">
        <v>43</v>
      </c>
      <c r="K6381" t="s">
        <v>55</v>
      </c>
      <c r="L6381" t="s">
        <v>45</v>
      </c>
      <c r="M6381" t="s">
        <v>56</v>
      </c>
      <c r="N6381" t="s">
        <v>47</v>
      </c>
      <c r="O6381" t="s">
        <v>148</v>
      </c>
      <c r="P6381" t="s">
        <v>70</v>
      </c>
      <c r="Q6381" t="s">
        <v>97</v>
      </c>
      <c r="R6381" s="6">
        <f>_xlfn.XLOOKUP(CleanedData[[#This Row],[Product]],'02_Lookup_Tables'!$A$2:$A$126,'02_Lookup_Tables'!$B$2:$B$126)</f>
        <v>11052.57</v>
      </c>
      <c r="S6381" t="str">
        <f>VLOOKUP(CleanedData[[#This Row],[Product]],'02_Lookup_Tables'!$H$2:$I$126,2,FALSE)</f>
        <v>Electronics</v>
      </c>
      <c r="T6381" t="str">
        <f>VLOOKUP(CleanedData[[#This Row],[Province]],'02_Lookup_Tables'!$D$2:$E$10,2, FALSE)</f>
        <v>Northern Region</v>
      </c>
      <c r="U6381" t="str" cm="1">
        <f t="array" ref="U6381">_xlfn.IFS(CleanedData[[#This Row],[Purchase Amount]]&lt;500,"Low",
CleanedData[[#This Row],[Purchase Amount]]&lt;5000,"Medium",
TRUE,"High")</f>
        <v>High</v>
      </c>
      <c r="V6381" t="str">
        <f>TEXT(CleanedData[[#This Row],[Date]],"mmmm")</f>
        <v>January</v>
      </c>
      <c r="W6381" t="str">
        <f>"Q"&amp;ROUNDUP(MONTH(CleanedData[[#This Row],[Date]])/3,0)</f>
        <v>Q1</v>
      </c>
      <c r="X6381" t="str">
        <f>IF(CleanedData[[#This Row],[Purchase Amount]]&gt;=5000,"Yes","No")</f>
        <v>Yes</v>
      </c>
      <c r="Y6381">
        <f>IF(CleanedData[[#This Row],[Recommend]]="Yes",1,0)</f>
        <v>1</v>
      </c>
      <c r="Z6381" s="6">
        <f>CleanedData[[#This Row],[Purchase Amount]]*0.15</f>
        <v>1657.8854999999999</v>
      </c>
      <c r="AA6381" s="6">
        <f>CleanedData[[#This Row],[Purchase Amount]]*1.15</f>
        <v>12710.455499999998</v>
      </c>
    </row>
    <row r="6382" spans="1:27" x14ac:dyDescent="0.3">
      <c r="A6382">
        <v>7740</v>
      </c>
      <c r="B6382" t="s">
        <v>6607</v>
      </c>
      <c r="C6382" s="1">
        <v>45721</v>
      </c>
      <c r="D6382">
        <v>20</v>
      </c>
      <c r="E6382" t="s">
        <v>60</v>
      </c>
      <c r="F6382" t="s">
        <v>130</v>
      </c>
      <c r="G6382" t="s">
        <v>131</v>
      </c>
      <c r="H6382">
        <v>4</v>
      </c>
      <c r="I6382" t="s">
        <v>45</v>
      </c>
      <c r="J6382" t="s">
        <v>54</v>
      </c>
      <c r="K6382" t="s">
        <v>44</v>
      </c>
      <c r="L6382" t="s">
        <v>42</v>
      </c>
      <c r="M6382" t="s">
        <v>190</v>
      </c>
      <c r="N6382" t="s">
        <v>96</v>
      </c>
      <c r="O6382" t="s">
        <v>89</v>
      </c>
      <c r="P6382" t="s">
        <v>70</v>
      </c>
      <c r="Q6382" t="s">
        <v>66</v>
      </c>
      <c r="R6382" s="6">
        <f>_xlfn.XLOOKUP(CleanedData[[#This Row],[Product]],'02_Lookup_Tables'!$A$2:$A$126,'02_Lookup_Tables'!$B$2:$B$126)</f>
        <v>369.57</v>
      </c>
      <c r="S6382" t="str">
        <f>VLOOKUP(CleanedData[[#This Row],[Product]],'02_Lookup_Tables'!$H$2:$I$126,2,FALSE)</f>
        <v>Accessories</v>
      </c>
      <c r="T6382" t="str">
        <f>VLOOKUP(CleanedData[[#This Row],[Province]],'02_Lookup_Tables'!$D$2:$E$10,2, FALSE)</f>
        <v>Eastern Region</v>
      </c>
      <c r="U6382" t="str" cm="1">
        <f t="array" ref="U6382">_xlfn.IFS(CleanedData[[#This Row],[Purchase Amount]]&lt;500,"Low",
CleanedData[[#This Row],[Purchase Amount]]&lt;5000,"Medium",
TRUE,"High")</f>
        <v>Low</v>
      </c>
      <c r="V6382" t="str">
        <f>TEXT(CleanedData[[#This Row],[Date]],"mmmm")</f>
        <v>March</v>
      </c>
      <c r="W6382" t="str">
        <f>"Q"&amp;ROUNDUP(MONTH(CleanedData[[#This Row],[Date]])/3,0)</f>
        <v>Q1</v>
      </c>
      <c r="X6382" t="str">
        <f>IF(CleanedData[[#This Row],[Purchase Amount]]&gt;=5000,"Yes","No")</f>
        <v>No</v>
      </c>
      <c r="Y6382">
        <f>IF(CleanedData[[#This Row],[Recommend]]="Yes",1,0)</f>
        <v>1</v>
      </c>
      <c r="Z6382" s="6">
        <f>CleanedData[[#This Row],[Purchase Amount]]*0.15</f>
        <v>55.435499999999998</v>
      </c>
      <c r="AA6382" s="6">
        <f>CleanedData[[#This Row],[Purchase Amount]]*1.15</f>
        <v>425.00549999999998</v>
      </c>
    </row>
    <row r="6383" spans="1:27" x14ac:dyDescent="0.3">
      <c r="A6383">
        <v>7741</v>
      </c>
      <c r="B6383" t="s">
        <v>6608</v>
      </c>
      <c r="C6383" s="1">
        <v>45520</v>
      </c>
      <c r="D6383">
        <v>54</v>
      </c>
      <c r="E6383" t="s">
        <v>52</v>
      </c>
      <c r="F6383" t="s">
        <v>108</v>
      </c>
      <c r="G6383" t="s">
        <v>359</v>
      </c>
      <c r="H6383">
        <v>2</v>
      </c>
      <c r="I6383" t="s">
        <v>42</v>
      </c>
      <c r="J6383" t="s">
        <v>69</v>
      </c>
      <c r="K6383" t="s">
        <v>55</v>
      </c>
      <c r="L6383" t="s">
        <v>45</v>
      </c>
      <c r="M6383" t="s">
        <v>85</v>
      </c>
      <c r="N6383" t="s">
        <v>47</v>
      </c>
      <c r="O6383" t="s">
        <v>48</v>
      </c>
      <c r="P6383" t="s">
        <v>49</v>
      </c>
      <c r="Q6383" t="s">
        <v>93</v>
      </c>
      <c r="R6383" s="6">
        <f>_xlfn.XLOOKUP(CleanedData[[#This Row],[Product]],'02_Lookup_Tables'!$A$2:$A$126,'02_Lookup_Tables'!$B$2:$B$126)</f>
        <v>34.200000000000003</v>
      </c>
      <c r="S6383" t="str">
        <f>VLOOKUP(CleanedData[[#This Row],[Product]],'02_Lookup_Tables'!$H$2:$I$126,2,FALSE)</f>
        <v>Food</v>
      </c>
      <c r="T6383" t="str">
        <f>VLOOKUP(CleanedData[[#This Row],[Province]],'02_Lookup_Tables'!$D$2:$E$10,2, FALSE)</f>
        <v>Gauteng Region</v>
      </c>
      <c r="U6383" t="str" cm="1">
        <f t="array" ref="U6383">_xlfn.IFS(CleanedData[[#This Row],[Purchase Amount]]&lt;500,"Low",
CleanedData[[#This Row],[Purchase Amount]]&lt;5000,"Medium",
TRUE,"High")</f>
        <v>Low</v>
      </c>
      <c r="V6383" t="str">
        <f>TEXT(CleanedData[[#This Row],[Date]],"mmmm")</f>
        <v>August</v>
      </c>
      <c r="W6383" t="str">
        <f>"Q"&amp;ROUNDUP(MONTH(CleanedData[[#This Row],[Date]])/3,0)</f>
        <v>Q3</v>
      </c>
      <c r="X6383" t="str">
        <f>IF(CleanedData[[#This Row],[Purchase Amount]]&gt;=5000,"Yes","No")</f>
        <v>No</v>
      </c>
      <c r="Y6383">
        <f>IF(CleanedData[[#This Row],[Recommend]]="Yes",1,0)</f>
        <v>0</v>
      </c>
      <c r="Z6383" s="6">
        <f>CleanedData[[#This Row],[Purchase Amount]]*0.15</f>
        <v>5.13</v>
      </c>
      <c r="AA6383" s="6">
        <f>CleanedData[[#This Row],[Purchase Amount]]*1.15</f>
        <v>39.33</v>
      </c>
    </row>
    <row r="6384" spans="1:27" x14ac:dyDescent="0.3">
      <c r="A6384">
        <v>7743</v>
      </c>
      <c r="B6384" t="s">
        <v>6609</v>
      </c>
      <c r="C6384" s="1">
        <v>45917</v>
      </c>
      <c r="D6384">
        <v>38</v>
      </c>
      <c r="E6384" t="s">
        <v>39</v>
      </c>
      <c r="F6384" t="s">
        <v>68</v>
      </c>
      <c r="G6384" t="s">
        <v>150</v>
      </c>
      <c r="H6384">
        <v>1</v>
      </c>
      <c r="I6384" t="s">
        <v>45</v>
      </c>
      <c r="J6384" t="s">
        <v>54</v>
      </c>
      <c r="K6384" t="s">
        <v>55</v>
      </c>
      <c r="L6384" t="s">
        <v>45</v>
      </c>
      <c r="M6384" t="s">
        <v>136</v>
      </c>
      <c r="N6384" t="s">
        <v>80</v>
      </c>
      <c r="O6384" t="s">
        <v>89</v>
      </c>
      <c r="P6384" t="s">
        <v>49</v>
      </c>
      <c r="Q6384" t="s">
        <v>81</v>
      </c>
      <c r="R6384" s="6">
        <f>_xlfn.XLOOKUP(CleanedData[[#This Row],[Product]],'02_Lookup_Tables'!$A$2:$A$126,'02_Lookup_Tables'!$B$2:$B$126)</f>
        <v>14808.31</v>
      </c>
      <c r="S6384" t="str">
        <f>VLOOKUP(CleanedData[[#This Row],[Product]],'02_Lookup_Tables'!$H$2:$I$126,2,FALSE)</f>
        <v>Electronics</v>
      </c>
      <c r="T6384" t="str">
        <f>VLOOKUP(CleanedData[[#This Row],[Province]],'02_Lookup_Tables'!$D$2:$E$10,2, FALSE)</f>
        <v>Northern Region</v>
      </c>
      <c r="U6384" t="str" cm="1">
        <f t="array" ref="U6384">_xlfn.IFS(CleanedData[[#This Row],[Purchase Amount]]&lt;500,"Low",
CleanedData[[#This Row],[Purchase Amount]]&lt;5000,"Medium",
TRUE,"High")</f>
        <v>High</v>
      </c>
      <c r="V6384" t="str">
        <f>TEXT(CleanedData[[#This Row],[Date]],"mmmm")</f>
        <v>September</v>
      </c>
      <c r="W6384" t="str">
        <f>"Q"&amp;ROUNDUP(MONTH(CleanedData[[#This Row],[Date]])/3,0)</f>
        <v>Q3</v>
      </c>
      <c r="X6384" t="str">
        <f>IF(CleanedData[[#This Row],[Purchase Amount]]&gt;=5000,"Yes","No")</f>
        <v>Yes</v>
      </c>
      <c r="Y6384">
        <f>IF(CleanedData[[#This Row],[Recommend]]="Yes",1,0)</f>
        <v>1</v>
      </c>
      <c r="Z6384" s="6">
        <f>CleanedData[[#This Row],[Purchase Amount]]*0.15</f>
        <v>2221.2464999999997</v>
      </c>
      <c r="AA6384" s="6">
        <f>CleanedData[[#This Row],[Purchase Amount]]*1.15</f>
        <v>17029.556499999999</v>
      </c>
    </row>
    <row r="6385" spans="1:27" x14ac:dyDescent="0.3">
      <c r="A6385">
        <v>7744</v>
      </c>
      <c r="B6385" t="s">
        <v>6610</v>
      </c>
      <c r="C6385" s="1">
        <v>45647</v>
      </c>
      <c r="E6385" t="s">
        <v>60</v>
      </c>
      <c r="F6385" t="s">
        <v>68</v>
      </c>
      <c r="G6385" t="s">
        <v>349</v>
      </c>
      <c r="H6385">
        <v>1</v>
      </c>
      <c r="I6385" t="s">
        <v>42</v>
      </c>
      <c r="J6385" t="s">
        <v>74</v>
      </c>
      <c r="K6385" t="s">
        <v>55</v>
      </c>
      <c r="L6385" t="s">
        <v>45</v>
      </c>
      <c r="M6385" t="s">
        <v>100</v>
      </c>
      <c r="N6385" t="s">
        <v>80</v>
      </c>
      <c r="O6385" t="s">
        <v>48</v>
      </c>
      <c r="P6385" t="s">
        <v>49</v>
      </c>
      <c r="Q6385" t="s">
        <v>166</v>
      </c>
      <c r="R6385" s="6">
        <f>_xlfn.XLOOKUP(CleanedData[[#This Row],[Product]],'02_Lookup_Tables'!$A$2:$A$126,'02_Lookup_Tables'!$B$2:$B$126)</f>
        <v>53.85</v>
      </c>
      <c r="S6385" t="str">
        <f>VLOOKUP(CleanedData[[#This Row],[Product]],'02_Lookup_Tables'!$H$2:$I$126,2,FALSE)</f>
        <v>Food</v>
      </c>
      <c r="T6385" t="str">
        <f>VLOOKUP(CleanedData[[#This Row],[Province]],'02_Lookup_Tables'!$D$2:$E$10,2, FALSE)</f>
        <v>Northern Region</v>
      </c>
      <c r="U6385" t="str" cm="1">
        <f t="array" ref="U6385">_xlfn.IFS(CleanedData[[#This Row],[Purchase Amount]]&lt;500,"Low",
CleanedData[[#This Row],[Purchase Amount]]&lt;5000,"Medium",
TRUE,"High")</f>
        <v>Low</v>
      </c>
      <c r="V6385" t="str">
        <f>TEXT(CleanedData[[#This Row],[Date]],"mmmm")</f>
        <v>December</v>
      </c>
      <c r="W6385" t="str">
        <f>"Q"&amp;ROUNDUP(MONTH(CleanedData[[#This Row],[Date]])/3,0)</f>
        <v>Q4</v>
      </c>
      <c r="X6385" t="str">
        <f>IF(CleanedData[[#This Row],[Purchase Amount]]&gt;=5000,"Yes","No")</f>
        <v>No</v>
      </c>
      <c r="Y6385">
        <f>IF(CleanedData[[#This Row],[Recommend]]="Yes",1,0)</f>
        <v>0</v>
      </c>
      <c r="Z6385" s="6">
        <f>CleanedData[[#This Row],[Purchase Amount]]*0.15</f>
        <v>8.0775000000000006</v>
      </c>
      <c r="AA6385" s="6">
        <f>CleanedData[[#This Row],[Purchase Amount]]*1.15</f>
        <v>61.927499999999995</v>
      </c>
    </row>
    <row r="6386" spans="1:27" x14ac:dyDescent="0.3">
      <c r="A6386">
        <v>7745</v>
      </c>
      <c r="B6386" t="s">
        <v>6611</v>
      </c>
      <c r="C6386" s="1">
        <v>45665</v>
      </c>
      <c r="D6386">
        <v>25</v>
      </c>
      <c r="E6386" t="s">
        <v>52</v>
      </c>
      <c r="F6386" t="s">
        <v>61</v>
      </c>
      <c r="G6386" t="s">
        <v>501</v>
      </c>
      <c r="H6386">
        <v>2</v>
      </c>
      <c r="I6386" t="s">
        <v>45</v>
      </c>
      <c r="J6386" t="s">
        <v>74</v>
      </c>
      <c r="K6386" t="s">
        <v>44</v>
      </c>
      <c r="L6386" t="s">
        <v>42</v>
      </c>
      <c r="M6386" t="s">
        <v>208</v>
      </c>
      <c r="N6386" t="s">
        <v>47</v>
      </c>
      <c r="O6386" t="s">
        <v>89</v>
      </c>
      <c r="P6386" t="s">
        <v>49</v>
      </c>
      <c r="Q6386" t="s">
        <v>58</v>
      </c>
      <c r="R6386" s="6">
        <f>_xlfn.XLOOKUP(CleanedData[[#This Row],[Product]],'02_Lookup_Tables'!$A$2:$A$126,'02_Lookup_Tables'!$B$2:$B$126)</f>
        <v>1482.94</v>
      </c>
      <c r="S6386" t="str">
        <f>VLOOKUP(CleanedData[[#This Row],[Product]],'02_Lookup_Tables'!$H$2:$I$126,2,FALSE)</f>
        <v>Home Devices</v>
      </c>
      <c r="T6386" t="str">
        <f>VLOOKUP(CleanedData[[#This Row],[Province]],'02_Lookup_Tables'!$D$2:$E$10,2, FALSE)</f>
        <v>Southern Region</v>
      </c>
      <c r="U6386" t="str" cm="1">
        <f t="array" ref="U6386">_xlfn.IFS(CleanedData[[#This Row],[Purchase Amount]]&lt;500,"Low",
CleanedData[[#This Row],[Purchase Amount]]&lt;5000,"Medium",
TRUE,"High")</f>
        <v>Medium</v>
      </c>
      <c r="V6386" t="str">
        <f>TEXT(CleanedData[[#This Row],[Date]],"mmmm")</f>
        <v>January</v>
      </c>
      <c r="W6386" t="str">
        <f>"Q"&amp;ROUNDUP(MONTH(CleanedData[[#This Row],[Date]])/3,0)</f>
        <v>Q1</v>
      </c>
      <c r="X6386" t="str">
        <f>IF(CleanedData[[#This Row],[Purchase Amount]]&gt;=5000,"Yes","No")</f>
        <v>No</v>
      </c>
      <c r="Y6386">
        <f>IF(CleanedData[[#This Row],[Recommend]]="Yes",1,0)</f>
        <v>1</v>
      </c>
      <c r="Z6386" s="6">
        <f>CleanedData[[#This Row],[Purchase Amount]]*0.15</f>
        <v>222.441</v>
      </c>
      <c r="AA6386" s="6">
        <f>CleanedData[[#This Row],[Purchase Amount]]*1.15</f>
        <v>1705.3809999999999</v>
      </c>
    </row>
    <row r="6387" spans="1:27" x14ac:dyDescent="0.3">
      <c r="A6387">
        <v>7746</v>
      </c>
      <c r="B6387" t="s">
        <v>6612</v>
      </c>
      <c r="C6387" s="1">
        <v>45743</v>
      </c>
      <c r="D6387">
        <v>65</v>
      </c>
      <c r="E6387" t="s">
        <v>52</v>
      </c>
      <c r="F6387" t="s">
        <v>40</v>
      </c>
      <c r="G6387" t="s">
        <v>378</v>
      </c>
      <c r="H6387">
        <v>2</v>
      </c>
      <c r="I6387" t="s">
        <v>45</v>
      </c>
      <c r="J6387" t="s">
        <v>74</v>
      </c>
      <c r="K6387" t="s">
        <v>44</v>
      </c>
      <c r="L6387" t="s">
        <v>45</v>
      </c>
      <c r="M6387" t="s">
        <v>136</v>
      </c>
      <c r="N6387" t="s">
        <v>47</v>
      </c>
      <c r="O6387" t="s">
        <v>89</v>
      </c>
      <c r="P6387" t="s">
        <v>49</v>
      </c>
      <c r="Q6387" t="s">
        <v>97</v>
      </c>
      <c r="R6387" s="6">
        <f>_xlfn.XLOOKUP(CleanedData[[#This Row],[Product]],'02_Lookup_Tables'!$A$2:$A$126,'02_Lookup_Tables'!$B$2:$B$126)</f>
        <v>40.11</v>
      </c>
      <c r="S6387" t="str">
        <f>VLOOKUP(CleanedData[[#This Row],[Product]],'02_Lookup_Tables'!$H$2:$I$126,2,FALSE)</f>
        <v>Food</v>
      </c>
      <c r="T6387" t="str">
        <f>VLOOKUP(CleanedData[[#This Row],[Province]],'02_Lookup_Tables'!$D$2:$E$10,2, FALSE)</f>
        <v>Northern Region</v>
      </c>
      <c r="U6387" t="str" cm="1">
        <f t="array" ref="U6387">_xlfn.IFS(CleanedData[[#This Row],[Purchase Amount]]&lt;500,"Low",
CleanedData[[#This Row],[Purchase Amount]]&lt;5000,"Medium",
TRUE,"High")</f>
        <v>Low</v>
      </c>
      <c r="V6387" t="str">
        <f>TEXT(CleanedData[[#This Row],[Date]],"mmmm")</f>
        <v>March</v>
      </c>
      <c r="W6387" t="str">
        <f>"Q"&amp;ROUNDUP(MONTH(CleanedData[[#This Row],[Date]])/3,0)</f>
        <v>Q1</v>
      </c>
      <c r="X6387" t="str">
        <f>IF(CleanedData[[#This Row],[Purchase Amount]]&gt;=5000,"Yes","No")</f>
        <v>No</v>
      </c>
      <c r="Y6387">
        <f>IF(CleanedData[[#This Row],[Recommend]]="Yes",1,0)</f>
        <v>1</v>
      </c>
      <c r="Z6387" s="6">
        <f>CleanedData[[#This Row],[Purchase Amount]]*0.15</f>
        <v>6.0164999999999997</v>
      </c>
      <c r="AA6387" s="6">
        <f>CleanedData[[#This Row],[Purchase Amount]]*1.15</f>
        <v>46.126499999999993</v>
      </c>
    </row>
    <row r="6388" spans="1:27" x14ac:dyDescent="0.3">
      <c r="A6388">
        <v>7747</v>
      </c>
      <c r="B6388" t="s">
        <v>6613</v>
      </c>
      <c r="C6388" s="1">
        <v>45861</v>
      </c>
      <c r="D6388">
        <v>53</v>
      </c>
      <c r="E6388" t="s">
        <v>39</v>
      </c>
      <c r="F6388" t="s">
        <v>108</v>
      </c>
      <c r="G6388" t="s">
        <v>78</v>
      </c>
      <c r="H6388">
        <v>2</v>
      </c>
      <c r="I6388" t="s">
        <v>42</v>
      </c>
      <c r="J6388" t="s">
        <v>69</v>
      </c>
      <c r="K6388" t="s">
        <v>64</v>
      </c>
      <c r="L6388" t="s">
        <v>42</v>
      </c>
      <c r="M6388" t="s">
        <v>136</v>
      </c>
      <c r="N6388" t="s">
        <v>47</v>
      </c>
      <c r="O6388" t="s">
        <v>89</v>
      </c>
      <c r="P6388" t="s">
        <v>49</v>
      </c>
      <c r="Q6388" t="s">
        <v>93</v>
      </c>
      <c r="R6388" s="6">
        <f>_xlfn.XLOOKUP(CleanedData[[#This Row],[Product]],'02_Lookup_Tables'!$A$2:$A$126,'02_Lookup_Tables'!$B$2:$B$126)</f>
        <v>1951.09</v>
      </c>
      <c r="S6388" t="str">
        <f>VLOOKUP(CleanedData[[#This Row],[Product]],'02_Lookup_Tables'!$H$2:$I$126,2,FALSE)</f>
        <v>Accessories</v>
      </c>
      <c r="T6388" t="str">
        <f>VLOOKUP(CleanedData[[#This Row],[Province]],'02_Lookup_Tables'!$D$2:$E$10,2, FALSE)</f>
        <v>Gauteng Region</v>
      </c>
      <c r="U6388" t="str" cm="1">
        <f t="array" ref="U6388">_xlfn.IFS(CleanedData[[#This Row],[Purchase Amount]]&lt;500,"Low",
CleanedData[[#This Row],[Purchase Amount]]&lt;5000,"Medium",
TRUE,"High")</f>
        <v>Medium</v>
      </c>
      <c r="V6388" t="str">
        <f>TEXT(CleanedData[[#This Row],[Date]],"mmmm")</f>
        <v>July</v>
      </c>
      <c r="W6388" t="str">
        <f>"Q"&amp;ROUNDUP(MONTH(CleanedData[[#This Row],[Date]])/3,0)</f>
        <v>Q3</v>
      </c>
      <c r="X6388" t="str">
        <f>IF(CleanedData[[#This Row],[Purchase Amount]]&gt;=5000,"Yes","No")</f>
        <v>No</v>
      </c>
      <c r="Y6388">
        <f>IF(CleanedData[[#This Row],[Recommend]]="Yes",1,0)</f>
        <v>0</v>
      </c>
      <c r="Z6388" s="6">
        <f>CleanedData[[#This Row],[Purchase Amount]]*0.15</f>
        <v>292.6635</v>
      </c>
      <c r="AA6388" s="6">
        <f>CleanedData[[#This Row],[Purchase Amount]]*1.15</f>
        <v>2243.7534999999998</v>
      </c>
    </row>
    <row r="6389" spans="1:27" x14ac:dyDescent="0.3">
      <c r="A6389">
        <v>7748</v>
      </c>
      <c r="B6389" t="s">
        <v>6614</v>
      </c>
      <c r="C6389" s="1">
        <v>45563</v>
      </c>
      <c r="E6389" t="s">
        <v>39</v>
      </c>
      <c r="F6389" t="s">
        <v>108</v>
      </c>
      <c r="G6389" t="s">
        <v>301</v>
      </c>
      <c r="H6389">
        <v>3</v>
      </c>
      <c r="I6389" t="s">
        <v>45</v>
      </c>
      <c r="J6389" t="s">
        <v>43</v>
      </c>
      <c r="K6389" t="s">
        <v>44</v>
      </c>
      <c r="L6389" t="s">
        <v>45</v>
      </c>
      <c r="M6389" t="s">
        <v>85</v>
      </c>
      <c r="N6389" t="s">
        <v>48</v>
      </c>
      <c r="O6389" t="s">
        <v>48</v>
      </c>
      <c r="P6389" t="s">
        <v>70</v>
      </c>
      <c r="Q6389" t="s">
        <v>166</v>
      </c>
      <c r="R6389" s="6">
        <f>_xlfn.XLOOKUP(CleanedData[[#This Row],[Product]],'02_Lookup_Tables'!$A$2:$A$126,'02_Lookup_Tables'!$B$2:$B$126)</f>
        <v>1000.7</v>
      </c>
      <c r="S6389" t="str">
        <f>VLOOKUP(CleanedData[[#This Row],[Product]],'02_Lookup_Tables'!$H$2:$I$126,2,FALSE)</f>
        <v>Toys &amp; Games</v>
      </c>
      <c r="T6389" t="str">
        <f>VLOOKUP(CleanedData[[#This Row],[Province]],'02_Lookup_Tables'!$D$2:$E$10,2, FALSE)</f>
        <v>Gauteng Region</v>
      </c>
      <c r="U6389" t="str" cm="1">
        <f t="array" ref="U6389">_xlfn.IFS(CleanedData[[#This Row],[Purchase Amount]]&lt;500,"Low",
CleanedData[[#This Row],[Purchase Amount]]&lt;5000,"Medium",
TRUE,"High")</f>
        <v>Medium</v>
      </c>
      <c r="V6389" t="str">
        <f>TEXT(CleanedData[[#This Row],[Date]],"mmmm")</f>
        <v>September</v>
      </c>
      <c r="W6389" t="str">
        <f>"Q"&amp;ROUNDUP(MONTH(CleanedData[[#This Row],[Date]])/3,0)</f>
        <v>Q3</v>
      </c>
      <c r="X6389" t="str">
        <f>IF(CleanedData[[#This Row],[Purchase Amount]]&gt;=5000,"Yes","No")</f>
        <v>No</v>
      </c>
      <c r="Y6389">
        <f>IF(CleanedData[[#This Row],[Recommend]]="Yes",1,0)</f>
        <v>1</v>
      </c>
      <c r="Z6389" s="6">
        <f>CleanedData[[#This Row],[Purchase Amount]]*0.15</f>
        <v>150.10499999999999</v>
      </c>
      <c r="AA6389" s="6">
        <f>CleanedData[[#This Row],[Purchase Amount]]*1.15</f>
        <v>1150.8050000000001</v>
      </c>
    </row>
    <row r="6390" spans="1:27" x14ac:dyDescent="0.3">
      <c r="A6390">
        <v>7749</v>
      </c>
      <c r="B6390" t="s">
        <v>6615</v>
      </c>
      <c r="C6390" s="1">
        <v>45845</v>
      </c>
      <c r="D6390">
        <v>77</v>
      </c>
      <c r="E6390" t="s">
        <v>60</v>
      </c>
      <c r="F6390" t="s">
        <v>125</v>
      </c>
      <c r="G6390" t="s">
        <v>286</v>
      </c>
      <c r="H6390">
        <v>2</v>
      </c>
      <c r="I6390" t="s">
        <v>45</v>
      </c>
      <c r="J6390" t="s">
        <v>69</v>
      </c>
      <c r="K6390" t="s">
        <v>64</v>
      </c>
      <c r="L6390" t="s">
        <v>42</v>
      </c>
      <c r="M6390" t="s">
        <v>140</v>
      </c>
      <c r="N6390" t="s">
        <v>47</v>
      </c>
      <c r="O6390" t="s">
        <v>148</v>
      </c>
      <c r="P6390" t="s">
        <v>70</v>
      </c>
      <c r="Q6390" t="s">
        <v>97</v>
      </c>
      <c r="R6390" s="6">
        <f>_xlfn.XLOOKUP(CleanedData[[#This Row],[Product]],'02_Lookup_Tables'!$A$2:$A$126,'02_Lookup_Tables'!$B$2:$B$126)</f>
        <v>1907.49</v>
      </c>
      <c r="S6390" t="str">
        <f>VLOOKUP(CleanedData[[#This Row],[Product]],'02_Lookup_Tables'!$H$2:$I$126,2,FALSE)</f>
        <v>Accessories</v>
      </c>
      <c r="T6390" t="str">
        <f>VLOOKUP(CleanedData[[#This Row],[Province]],'02_Lookup_Tables'!$D$2:$E$10,2, FALSE)</f>
        <v>Western Region</v>
      </c>
      <c r="U6390" t="str" cm="1">
        <f t="array" ref="U6390">_xlfn.IFS(CleanedData[[#This Row],[Purchase Amount]]&lt;500,"Low",
CleanedData[[#This Row],[Purchase Amount]]&lt;5000,"Medium",
TRUE,"High")</f>
        <v>Medium</v>
      </c>
      <c r="V6390" t="str">
        <f>TEXT(CleanedData[[#This Row],[Date]],"mmmm")</f>
        <v>July</v>
      </c>
      <c r="W6390" t="str">
        <f>"Q"&amp;ROUNDUP(MONTH(CleanedData[[#This Row],[Date]])/3,0)</f>
        <v>Q3</v>
      </c>
      <c r="X6390" t="str">
        <f>IF(CleanedData[[#This Row],[Purchase Amount]]&gt;=5000,"Yes","No")</f>
        <v>No</v>
      </c>
      <c r="Y6390">
        <f>IF(CleanedData[[#This Row],[Recommend]]="Yes",1,0)</f>
        <v>1</v>
      </c>
      <c r="Z6390" s="6">
        <f>CleanedData[[#This Row],[Purchase Amount]]*0.15</f>
        <v>286.12349999999998</v>
      </c>
      <c r="AA6390" s="6">
        <f>CleanedData[[#This Row],[Purchase Amount]]*1.15</f>
        <v>2193.6134999999999</v>
      </c>
    </row>
    <row r="6391" spans="1:27" x14ac:dyDescent="0.3">
      <c r="A6391">
        <v>7750</v>
      </c>
      <c r="B6391" t="s">
        <v>6616</v>
      </c>
      <c r="C6391" s="1">
        <v>45757</v>
      </c>
      <c r="D6391">
        <v>72</v>
      </c>
      <c r="E6391" t="s">
        <v>52</v>
      </c>
      <c r="F6391" t="s">
        <v>68</v>
      </c>
      <c r="G6391" t="s">
        <v>258</v>
      </c>
      <c r="H6391">
        <v>3</v>
      </c>
      <c r="I6391" t="s">
        <v>45</v>
      </c>
      <c r="J6391" t="s">
        <v>63</v>
      </c>
      <c r="K6391" t="s">
        <v>64</v>
      </c>
      <c r="L6391" t="s">
        <v>42</v>
      </c>
      <c r="M6391" t="s">
        <v>56</v>
      </c>
      <c r="N6391" t="s">
        <v>48</v>
      </c>
      <c r="O6391" t="s">
        <v>148</v>
      </c>
      <c r="P6391" t="s">
        <v>49</v>
      </c>
      <c r="Q6391" t="s">
        <v>97</v>
      </c>
      <c r="R6391" s="6">
        <f>_xlfn.XLOOKUP(CleanedData[[#This Row],[Product]],'02_Lookup_Tables'!$A$2:$A$126,'02_Lookup_Tables'!$B$2:$B$126)</f>
        <v>768.34</v>
      </c>
      <c r="S6391" t="str">
        <f>VLOOKUP(CleanedData[[#This Row],[Product]],'02_Lookup_Tables'!$H$2:$I$126,2,FALSE)</f>
        <v>Home &amp; Living</v>
      </c>
      <c r="T6391" t="str">
        <f>VLOOKUP(CleanedData[[#This Row],[Province]],'02_Lookup_Tables'!$D$2:$E$10,2, FALSE)</f>
        <v>Northern Region</v>
      </c>
      <c r="U6391" t="str" cm="1">
        <f t="array" ref="U6391">_xlfn.IFS(CleanedData[[#This Row],[Purchase Amount]]&lt;500,"Low",
CleanedData[[#This Row],[Purchase Amount]]&lt;5000,"Medium",
TRUE,"High")</f>
        <v>Medium</v>
      </c>
      <c r="V6391" t="str">
        <f>TEXT(CleanedData[[#This Row],[Date]],"mmmm")</f>
        <v>April</v>
      </c>
      <c r="W6391" t="str">
        <f>"Q"&amp;ROUNDUP(MONTH(CleanedData[[#This Row],[Date]])/3,0)</f>
        <v>Q2</v>
      </c>
      <c r="X6391" t="str">
        <f>IF(CleanedData[[#This Row],[Purchase Amount]]&gt;=5000,"Yes","No")</f>
        <v>No</v>
      </c>
      <c r="Y6391">
        <f>IF(CleanedData[[#This Row],[Recommend]]="Yes",1,0)</f>
        <v>1</v>
      </c>
      <c r="Z6391" s="6">
        <f>CleanedData[[#This Row],[Purchase Amount]]*0.15</f>
        <v>115.251</v>
      </c>
      <c r="AA6391" s="6">
        <f>CleanedData[[#This Row],[Purchase Amount]]*1.15</f>
        <v>883.59100000000001</v>
      </c>
    </row>
    <row r="6392" spans="1:27" x14ac:dyDescent="0.3">
      <c r="A6392">
        <v>7751</v>
      </c>
      <c r="B6392" t="s">
        <v>6617</v>
      </c>
      <c r="C6392" s="1">
        <v>45498</v>
      </c>
      <c r="D6392">
        <v>60</v>
      </c>
      <c r="E6392" t="s">
        <v>39</v>
      </c>
      <c r="F6392" t="s">
        <v>130</v>
      </c>
      <c r="G6392" t="s">
        <v>291</v>
      </c>
      <c r="H6392">
        <v>4</v>
      </c>
      <c r="I6392" t="s">
        <v>45</v>
      </c>
      <c r="J6392" t="s">
        <v>54</v>
      </c>
      <c r="K6392" t="s">
        <v>44</v>
      </c>
      <c r="L6392" t="s">
        <v>42</v>
      </c>
      <c r="M6392" t="s">
        <v>175</v>
      </c>
      <c r="N6392" t="s">
        <v>96</v>
      </c>
      <c r="O6392" t="s">
        <v>89</v>
      </c>
      <c r="P6392" t="s">
        <v>70</v>
      </c>
      <c r="Q6392" t="s">
        <v>50</v>
      </c>
      <c r="R6392" s="6">
        <f>_xlfn.XLOOKUP(CleanedData[[#This Row],[Product]],'02_Lookup_Tables'!$A$2:$A$126,'02_Lookup_Tables'!$B$2:$B$126)</f>
        <v>1171.25</v>
      </c>
      <c r="S6392" t="str">
        <f>VLOOKUP(CleanedData[[#This Row],[Product]],'02_Lookup_Tables'!$H$2:$I$126,2,FALSE)</f>
        <v>Toys &amp; Games</v>
      </c>
      <c r="T6392" t="str">
        <f>VLOOKUP(CleanedData[[#This Row],[Province]],'02_Lookup_Tables'!$D$2:$E$10,2, FALSE)</f>
        <v>Eastern Region</v>
      </c>
      <c r="U6392" t="str" cm="1">
        <f t="array" ref="U6392">_xlfn.IFS(CleanedData[[#This Row],[Purchase Amount]]&lt;500,"Low",
CleanedData[[#This Row],[Purchase Amount]]&lt;5000,"Medium",
TRUE,"High")</f>
        <v>Medium</v>
      </c>
      <c r="V6392" t="str">
        <f>TEXT(CleanedData[[#This Row],[Date]],"mmmm")</f>
        <v>July</v>
      </c>
      <c r="W6392" t="str">
        <f>"Q"&amp;ROUNDUP(MONTH(CleanedData[[#This Row],[Date]])/3,0)</f>
        <v>Q3</v>
      </c>
      <c r="X6392" t="str">
        <f>IF(CleanedData[[#This Row],[Purchase Amount]]&gt;=5000,"Yes","No")</f>
        <v>No</v>
      </c>
      <c r="Y6392">
        <f>IF(CleanedData[[#This Row],[Recommend]]="Yes",1,0)</f>
        <v>1</v>
      </c>
      <c r="Z6392" s="6">
        <f>CleanedData[[#This Row],[Purchase Amount]]*0.15</f>
        <v>175.6875</v>
      </c>
      <c r="AA6392" s="6">
        <f>CleanedData[[#This Row],[Purchase Amount]]*1.15</f>
        <v>1346.9375</v>
      </c>
    </row>
    <row r="6393" spans="1:27" x14ac:dyDescent="0.3">
      <c r="A6393">
        <v>7753</v>
      </c>
      <c r="B6393" t="s">
        <v>6618</v>
      </c>
      <c r="C6393" s="1">
        <v>45749</v>
      </c>
      <c r="D6393">
        <v>38</v>
      </c>
      <c r="E6393" t="s">
        <v>39</v>
      </c>
      <c r="F6393" t="s">
        <v>40</v>
      </c>
      <c r="G6393" t="s">
        <v>133</v>
      </c>
      <c r="H6393">
        <v>5</v>
      </c>
      <c r="I6393" t="s">
        <v>45</v>
      </c>
      <c r="J6393" t="s">
        <v>43</v>
      </c>
      <c r="K6393" t="s">
        <v>55</v>
      </c>
      <c r="L6393" t="s">
        <v>45</v>
      </c>
      <c r="M6393" t="s">
        <v>85</v>
      </c>
      <c r="N6393" t="s">
        <v>57</v>
      </c>
      <c r="O6393" t="s">
        <v>48</v>
      </c>
      <c r="P6393" t="s">
        <v>49</v>
      </c>
      <c r="Q6393" t="s">
        <v>81</v>
      </c>
      <c r="R6393" s="6">
        <f>_xlfn.XLOOKUP(CleanedData[[#This Row],[Product]],'02_Lookup_Tables'!$A$2:$A$126,'02_Lookup_Tables'!$B$2:$B$126)</f>
        <v>1734</v>
      </c>
      <c r="S6393" t="str">
        <f>VLOOKUP(CleanedData[[#This Row],[Product]],'02_Lookup_Tables'!$H$2:$I$126,2,FALSE)</f>
        <v>Home &amp; Living</v>
      </c>
      <c r="T6393" t="str">
        <f>VLOOKUP(CleanedData[[#This Row],[Province]],'02_Lookup_Tables'!$D$2:$E$10,2, FALSE)</f>
        <v>Northern Region</v>
      </c>
      <c r="U6393" t="str" cm="1">
        <f t="array" ref="U6393">_xlfn.IFS(CleanedData[[#This Row],[Purchase Amount]]&lt;500,"Low",
CleanedData[[#This Row],[Purchase Amount]]&lt;5000,"Medium",
TRUE,"High")</f>
        <v>Medium</v>
      </c>
      <c r="V6393" t="str">
        <f>TEXT(CleanedData[[#This Row],[Date]],"mmmm")</f>
        <v>April</v>
      </c>
      <c r="W6393" t="str">
        <f>"Q"&amp;ROUNDUP(MONTH(CleanedData[[#This Row],[Date]])/3,0)</f>
        <v>Q2</v>
      </c>
      <c r="X6393" t="str">
        <f>IF(CleanedData[[#This Row],[Purchase Amount]]&gt;=5000,"Yes","No")</f>
        <v>No</v>
      </c>
      <c r="Y6393">
        <f>IF(CleanedData[[#This Row],[Recommend]]="Yes",1,0)</f>
        <v>1</v>
      </c>
      <c r="Z6393" s="6">
        <f>CleanedData[[#This Row],[Purchase Amount]]*0.15</f>
        <v>260.09999999999997</v>
      </c>
      <c r="AA6393" s="6">
        <f>CleanedData[[#This Row],[Purchase Amount]]*1.15</f>
        <v>1994.1</v>
      </c>
    </row>
    <row r="6394" spans="1:27" x14ac:dyDescent="0.3">
      <c r="A6394">
        <v>7754</v>
      </c>
      <c r="B6394" t="s">
        <v>6619</v>
      </c>
      <c r="C6394" s="1">
        <v>45728</v>
      </c>
      <c r="D6394">
        <v>55</v>
      </c>
      <c r="E6394" t="s">
        <v>39</v>
      </c>
      <c r="F6394" t="s">
        <v>68</v>
      </c>
      <c r="G6394" t="s">
        <v>389</v>
      </c>
      <c r="H6394">
        <v>5</v>
      </c>
      <c r="I6394" t="s">
        <v>42</v>
      </c>
      <c r="J6394" t="s">
        <v>54</v>
      </c>
      <c r="K6394" t="s">
        <v>64</v>
      </c>
      <c r="L6394" t="s">
        <v>45</v>
      </c>
      <c r="M6394" t="s">
        <v>92</v>
      </c>
      <c r="N6394" t="s">
        <v>57</v>
      </c>
      <c r="O6394" t="s">
        <v>89</v>
      </c>
      <c r="P6394" t="s">
        <v>70</v>
      </c>
      <c r="Q6394" t="s">
        <v>50</v>
      </c>
      <c r="R6394" s="6">
        <f>_xlfn.XLOOKUP(CleanedData[[#This Row],[Product]],'02_Lookup_Tables'!$A$2:$A$126,'02_Lookup_Tables'!$B$2:$B$126)</f>
        <v>5432.76</v>
      </c>
      <c r="S6394" t="str">
        <f>VLOOKUP(CleanedData[[#This Row],[Product]],'02_Lookup_Tables'!$H$2:$I$126,2,FALSE)</f>
        <v>Home Devices</v>
      </c>
      <c r="T6394" t="str">
        <f>VLOOKUP(CleanedData[[#This Row],[Province]],'02_Lookup_Tables'!$D$2:$E$10,2, FALSE)</f>
        <v>Northern Region</v>
      </c>
      <c r="U6394" t="str" cm="1">
        <f t="array" ref="U6394">_xlfn.IFS(CleanedData[[#This Row],[Purchase Amount]]&lt;500,"Low",
CleanedData[[#This Row],[Purchase Amount]]&lt;5000,"Medium",
TRUE,"High")</f>
        <v>High</v>
      </c>
      <c r="V6394" t="str">
        <f>TEXT(CleanedData[[#This Row],[Date]],"mmmm")</f>
        <v>March</v>
      </c>
      <c r="W6394" t="str">
        <f>"Q"&amp;ROUNDUP(MONTH(CleanedData[[#This Row],[Date]])/3,0)</f>
        <v>Q1</v>
      </c>
      <c r="X6394" t="str">
        <f>IF(CleanedData[[#This Row],[Purchase Amount]]&gt;=5000,"Yes","No")</f>
        <v>Yes</v>
      </c>
      <c r="Y6394">
        <f>IF(CleanedData[[#This Row],[Recommend]]="Yes",1,0)</f>
        <v>0</v>
      </c>
      <c r="Z6394" s="6">
        <f>CleanedData[[#This Row],[Purchase Amount]]*0.15</f>
        <v>814.91399999999999</v>
      </c>
      <c r="AA6394" s="6">
        <f>CleanedData[[#This Row],[Purchase Amount]]*1.15</f>
        <v>6247.674</v>
      </c>
    </row>
    <row r="6395" spans="1:27" x14ac:dyDescent="0.3">
      <c r="A6395">
        <v>7755</v>
      </c>
      <c r="B6395" t="s">
        <v>6620</v>
      </c>
      <c r="C6395" s="1">
        <v>45351</v>
      </c>
      <c r="D6395">
        <v>40</v>
      </c>
      <c r="E6395" t="s">
        <v>52</v>
      </c>
      <c r="F6395" t="s">
        <v>77</v>
      </c>
      <c r="G6395" t="s">
        <v>164</v>
      </c>
      <c r="H6395">
        <v>4</v>
      </c>
      <c r="I6395" t="s">
        <v>45</v>
      </c>
      <c r="J6395" t="s">
        <v>54</v>
      </c>
      <c r="K6395" t="s">
        <v>55</v>
      </c>
      <c r="L6395" t="s">
        <v>45</v>
      </c>
      <c r="N6395" t="s">
        <v>96</v>
      </c>
      <c r="O6395" t="s">
        <v>134</v>
      </c>
      <c r="P6395" t="s">
        <v>8646</v>
      </c>
      <c r="Q6395" t="s">
        <v>81</v>
      </c>
      <c r="R6395" s="6">
        <f>_xlfn.XLOOKUP(CleanedData[[#This Row],[Product]],'02_Lookup_Tables'!$A$2:$A$126,'02_Lookup_Tables'!$B$2:$B$126)</f>
        <v>440.87</v>
      </c>
      <c r="S6395" t="str">
        <f>VLOOKUP(CleanedData[[#This Row],[Product]],'02_Lookup_Tables'!$H$2:$I$126,2,FALSE)</f>
        <v>Home &amp; Living</v>
      </c>
      <c r="T6395" t="str">
        <f>VLOOKUP(CleanedData[[#This Row],[Province]],'02_Lookup_Tables'!$D$2:$E$10,2, FALSE)</f>
        <v>Central Region</v>
      </c>
      <c r="U6395" t="str" cm="1">
        <f t="array" ref="U6395">_xlfn.IFS(CleanedData[[#This Row],[Purchase Amount]]&lt;500,"Low",
CleanedData[[#This Row],[Purchase Amount]]&lt;5000,"Medium",
TRUE,"High")</f>
        <v>Low</v>
      </c>
      <c r="V6395" t="str">
        <f>TEXT(CleanedData[[#This Row],[Date]],"mmmm")</f>
        <v>February</v>
      </c>
      <c r="W6395" t="str">
        <f>"Q"&amp;ROUNDUP(MONTH(CleanedData[[#This Row],[Date]])/3,0)</f>
        <v>Q1</v>
      </c>
      <c r="X6395" t="str">
        <f>IF(CleanedData[[#This Row],[Purchase Amount]]&gt;=5000,"Yes","No")</f>
        <v>No</v>
      </c>
      <c r="Y6395">
        <f>IF(CleanedData[[#This Row],[Recommend]]="Yes",1,0)</f>
        <v>1</v>
      </c>
      <c r="Z6395" s="6">
        <f>CleanedData[[#This Row],[Purchase Amount]]*0.15</f>
        <v>66.130499999999998</v>
      </c>
      <c r="AA6395" s="6">
        <f>CleanedData[[#This Row],[Purchase Amount]]*1.15</f>
        <v>507.00049999999999</v>
      </c>
    </row>
    <row r="6396" spans="1:27" x14ac:dyDescent="0.3">
      <c r="A6396">
        <v>7756</v>
      </c>
      <c r="B6396" t="s">
        <v>6621</v>
      </c>
      <c r="C6396" s="1">
        <v>45559</v>
      </c>
      <c r="D6396">
        <v>79</v>
      </c>
      <c r="E6396" t="s">
        <v>60</v>
      </c>
      <c r="F6396" t="s">
        <v>130</v>
      </c>
      <c r="G6396" t="s">
        <v>668</v>
      </c>
      <c r="H6396">
        <v>4</v>
      </c>
      <c r="I6396" t="s">
        <v>45</v>
      </c>
      <c r="J6396" t="s">
        <v>43</v>
      </c>
      <c r="K6396" t="s">
        <v>44</v>
      </c>
      <c r="L6396" t="s">
        <v>45</v>
      </c>
      <c r="M6396" t="s">
        <v>100</v>
      </c>
      <c r="N6396" t="s">
        <v>96</v>
      </c>
      <c r="O6396" t="s">
        <v>48</v>
      </c>
      <c r="P6396" t="s">
        <v>49</v>
      </c>
      <c r="Q6396" t="s">
        <v>97</v>
      </c>
      <c r="R6396" s="6">
        <f>_xlfn.XLOOKUP(CleanedData[[#This Row],[Product]],'02_Lookup_Tables'!$A$2:$A$126,'02_Lookup_Tables'!$B$2:$B$126)</f>
        <v>301.58</v>
      </c>
      <c r="S6396" t="str">
        <f>VLOOKUP(CleanedData[[#This Row],[Product]],'02_Lookup_Tables'!$H$2:$I$126,2,FALSE)</f>
        <v>Food</v>
      </c>
      <c r="T6396" t="str">
        <f>VLOOKUP(CleanedData[[#This Row],[Province]],'02_Lookup_Tables'!$D$2:$E$10,2, FALSE)</f>
        <v>Eastern Region</v>
      </c>
      <c r="U6396" t="str" cm="1">
        <f t="array" ref="U6396">_xlfn.IFS(CleanedData[[#This Row],[Purchase Amount]]&lt;500,"Low",
CleanedData[[#This Row],[Purchase Amount]]&lt;5000,"Medium",
TRUE,"High")</f>
        <v>Low</v>
      </c>
      <c r="V6396" t="str">
        <f>TEXT(CleanedData[[#This Row],[Date]],"mmmm")</f>
        <v>September</v>
      </c>
      <c r="W6396" t="str">
        <f>"Q"&amp;ROUNDUP(MONTH(CleanedData[[#This Row],[Date]])/3,0)</f>
        <v>Q3</v>
      </c>
      <c r="X6396" t="str">
        <f>IF(CleanedData[[#This Row],[Purchase Amount]]&gt;=5000,"Yes","No")</f>
        <v>No</v>
      </c>
      <c r="Y6396">
        <f>IF(CleanedData[[#This Row],[Recommend]]="Yes",1,0)</f>
        <v>1</v>
      </c>
      <c r="Z6396" s="6">
        <f>CleanedData[[#This Row],[Purchase Amount]]*0.15</f>
        <v>45.236999999999995</v>
      </c>
      <c r="AA6396" s="6">
        <f>CleanedData[[#This Row],[Purchase Amount]]*1.15</f>
        <v>346.81699999999995</v>
      </c>
    </row>
    <row r="6397" spans="1:27" x14ac:dyDescent="0.3">
      <c r="A6397">
        <v>7758</v>
      </c>
      <c r="B6397" t="s">
        <v>6622</v>
      </c>
      <c r="C6397" s="1">
        <v>45868</v>
      </c>
      <c r="D6397">
        <v>79</v>
      </c>
      <c r="E6397" t="s">
        <v>52</v>
      </c>
      <c r="F6397" t="s">
        <v>61</v>
      </c>
      <c r="G6397" t="s">
        <v>338</v>
      </c>
      <c r="H6397">
        <v>2</v>
      </c>
      <c r="I6397" t="s">
        <v>45</v>
      </c>
      <c r="J6397" t="s">
        <v>43</v>
      </c>
      <c r="K6397" t="s">
        <v>44</v>
      </c>
      <c r="L6397" t="s">
        <v>42</v>
      </c>
      <c r="M6397" t="s">
        <v>65</v>
      </c>
      <c r="N6397" t="s">
        <v>47</v>
      </c>
      <c r="O6397" t="s">
        <v>89</v>
      </c>
      <c r="P6397" t="s">
        <v>49</v>
      </c>
      <c r="Q6397" t="s">
        <v>97</v>
      </c>
      <c r="R6397" s="6">
        <f>_xlfn.XLOOKUP(CleanedData[[#This Row],[Product]],'02_Lookup_Tables'!$A$2:$A$126,'02_Lookup_Tables'!$B$2:$B$126)</f>
        <v>5258.73</v>
      </c>
      <c r="S6397" t="str">
        <f>VLOOKUP(CleanedData[[#This Row],[Product]],'02_Lookup_Tables'!$H$2:$I$126,2,FALSE)</f>
        <v>Sports &amp; Outdoors</v>
      </c>
      <c r="T6397" t="str">
        <f>VLOOKUP(CleanedData[[#This Row],[Province]],'02_Lookup_Tables'!$D$2:$E$10,2, FALSE)</f>
        <v>Southern Region</v>
      </c>
      <c r="U6397" t="str" cm="1">
        <f t="array" ref="U6397">_xlfn.IFS(CleanedData[[#This Row],[Purchase Amount]]&lt;500,"Low",
CleanedData[[#This Row],[Purchase Amount]]&lt;5000,"Medium",
TRUE,"High")</f>
        <v>High</v>
      </c>
      <c r="V6397" t="str">
        <f>TEXT(CleanedData[[#This Row],[Date]],"mmmm")</f>
        <v>July</v>
      </c>
      <c r="W6397" t="str">
        <f>"Q"&amp;ROUNDUP(MONTH(CleanedData[[#This Row],[Date]])/3,0)</f>
        <v>Q3</v>
      </c>
      <c r="X6397" t="str">
        <f>IF(CleanedData[[#This Row],[Purchase Amount]]&gt;=5000,"Yes","No")</f>
        <v>Yes</v>
      </c>
      <c r="Y6397">
        <f>IF(CleanedData[[#This Row],[Recommend]]="Yes",1,0)</f>
        <v>1</v>
      </c>
      <c r="Z6397" s="6">
        <f>CleanedData[[#This Row],[Purchase Amount]]*0.15</f>
        <v>788.80949999999996</v>
      </c>
      <c r="AA6397" s="6">
        <f>CleanedData[[#This Row],[Purchase Amount]]*1.15</f>
        <v>6047.539499999999</v>
      </c>
    </row>
    <row r="6398" spans="1:27" x14ac:dyDescent="0.3">
      <c r="A6398">
        <v>7760</v>
      </c>
      <c r="B6398" t="s">
        <v>6623</v>
      </c>
      <c r="C6398" s="1">
        <v>45706</v>
      </c>
      <c r="D6398">
        <v>48</v>
      </c>
      <c r="E6398" t="s">
        <v>39</v>
      </c>
      <c r="F6398" t="s">
        <v>108</v>
      </c>
      <c r="G6398" t="s">
        <v>142</v>
      </c>
      <c r="H6398">
        <v>2</v>
      </c>
      <c r="I6398" t="s">
        <v>45</v>
      </c>
      <c r="J6398" t="s">
        <v>63</v>
      </c>
      <c r="K6398" t="s">
        <v>44</v>
      </c>
      <c r="L6398" t="s">
        <v>45</v>
      </c>
      <c r="M6398" t="s">
        <v>92</v>
      </c>
      <c r="N6398" t="s">
        <v>47</v>
      </c>
      <c r="O6398" t="s">
        <v>89</v>
      </c>
      <c r="P6398" t="s">
        <v>49</v>
      </c>
      <c r="Q6398" t="s">
        <v>93</v>
      </c>
      <c r="R6398" s="6">
        <f>_xlfn.XLOOKUP(CleanedData[[#This Row],[Product]],'02_Lookup_Tables'!$A$2:$A$126,'02_Lookup_Tables'!$B$2:$B$126)</f>
        <v>44114.21</v>
      </c>
      <c r="S6398" t="str">
        <f>VLOOKUP(CleanedData[[#This Row],[Product]],'02_Lookup_Tables'!$H$2:$I$126,2,FALSE)</f>
        <v>Electronics</v>
      </c>
      <c r="T6398" t="str">
        <f>VLOOKUP(CleanedData[[#This Row],[Province]],'02_Lookup_Tables'!$D$2:$E$10,2, FALSE)</f>
        <v>Gauteng Region</v>
      </c>
      <c r="U6398" t="str" cm="1">
        <f t="array" ref="U6398">_xlfn.IFS(CleanedData[[#This Row],[Purchase Amount]]&lt;500,"Low",
CleanedData[[#This Row],[Purchase Amount]]&lt;5000,"Medium",
TRUE,"High")</f>
        <v>High</v>
      </c>
      <c r="V6398" t="str">
        <f>TEXT(CleanedData[[#This Row],[Date]],"mmmm")</f>
        <v>February</v>
      </c>
      <c r="W6398" t="str">
        <f>"Q"&amp;ROUNDUP(MONTH(CleanedData[[#This Row],[Date]])/3,0)</f>
        <v>Q1</v>
      </c>
      <c r="X6398" t="str">
        <f>IF(CleanedData[[#This Row],[Purchase Amount]]&gt;=5000,"Yes","No")</f>
        <v>Yes</v>
      </c>
      <c r="Y6398">
        <f>IF(CleanedData[[#This Row],[Recommend]]="Yes",1,0)</f>
        <v>1</v>
      </c>
      <c r="Z6398" s="6">
        <f>CleanedData[[#This Row],[Purchase Amount]]*0.15</f>
        <v>6617.1314999999995</v>
      </c>
      <c r="AA6398" s="6">
        <f>CleanedData[[#This Row],[Purchase Amount]]*1.15</f>
        <v>50731.341499999995</v>
      </c>
    </row>
    <row r="6399" spans="1:27" x14ac:dyDescent="0.3">
      <c r="A6399">
        <v>7761</v>
      </c>
      <c r="B6399" t="s">
        <v>6624</v>
      </c>
      <c r="C6399" s="1">
        <v>45520</v>
      </c>
      <c r="D6399">
        <v>51</v>
      </c>
      <c r="E6399" t="s">
        <v>60</v>
      </c>
      <c r="F6399" t="s">
        <v>40</v>
      </c>
      <c r="G6399" t="s">
        <v>336</v>
      </c>
      <c r="H6399">
        <v>3</v>
      </c>
      <c r="I6399" t="s">
        <v>42</v>
      </c>
      <c r="J6399" t="s">
        <v>54</v>
      </c>
      <c r="K6399" t="s">
        <v>55</v>
      </c>
      <c r="L6399" t="s">
        <v>45</v>
      </c>
      <c r="M6399" t="s">
        <v>156</v>
      </c>
      <c r="N6399" t="s">
        <v>48</v>
      </c>
      <c r="O6399" t="s">
        <v>148</v>
      </c>
      <c r="P6399" t="s">
        <v>49</v>
      </c>
      <c r="Q6399" t="s">
        <v>93</v>
      </c>
      <c r="R6399" s="6">
        <f>_xlfn.XLOOKUP(CleanedData[[#This Row],[Product]],'02_Lookup_Tables'!$A$2:$A$126,'02_Lookup_Tables'!$B$2:$B$126)</f>
        <v>812.2</v>
      </c>
      <c r="S6399" t="str">
        <f>VLOOKUP(CleanedData[[#This Row],[Product]],'02_Lookup_Tables'!$H$2:$I$126,2,FALSE)</f>
        <v>Sports &amp; Outdoors</v>
      </c>
      <c r="T6399" t="str">
        <f>VLOOKUP(CleanedData[[#This Row],[Province]],'02_Lookup_Tables'!$D$2:$E$10,2, FALSE)</f>
        <v>Northern Region</v>
      </c>
      <c r="U6399" t="str" cm="1">
        <f t="array" ref="U6399">_xlfn.IFS(CleanedData[[#This Row],[Purchase Amount]]&lt;500,"Low",
CleanedData[[#This Row],[Purchase Amount]]&lt;5000,"Medium",
TRUE,"High")</f>
        <v>Medium</v>
      </c>
      <c r="V6399" t="str">
        <f>TEXT(CleanedData[[#This Row],[Date]],"mmmm")</f>
        <v>August</v>
      </c>
      <c r="W6399" t="str">
        <f>"Q"&amp;ROUNDUP(MONTH(CleanedData[[#This Row],[Date]])/3,0)</f>
        <v>Q3</v>
      </c>
      <c r="X6399" t="str">
        <f>IF(CleanedData[[#This Row],[Purchase Amount]]&gt;=5000,"Yes","No")</f>
        <v>No</v>
      </c>
      <c r="Y6399">
        <f>IF(CleanedData[[#This Row],[Recommend]]="Yes",1,0)</f>
        <v>0</v>
      </c>
      <c r="Z6399" s="6">
        <f>CleanedData[[#This Row],[Purchase Amount]]*0.15</f>
        <v>121.83</v>
      </c>
      <c r="AA6399" s="6">
        <f>CleanedData[[#This Row],[Purchase Amount]]*1.15</f>
        <v>934.03</v>
      </c>
    </row>
    <row r="6400" spans="1:27" x14ac:dyDescent="0.3">
      <c r="A6400">
        <v>7763</v>
      </c>
      <c r="B6400" t="s">
        <v>6625</v>
      </c>
      <c r="C6400" s="1">
        <v>45948</v>
      </c>
      <c r="D6400">
        <v>55</v>
      </c>
      <c r="E6400" t="s">
        <v>52</v>
      </c>
      <c r="F6400" t="s">
        <v>72</v>
      </c>
      <c r="G6400" t="s">
        <v>546</v>
      </c>
      <c r="H6400">
        <v>1</v>
      </c>
      <c r="I6400" t="s">
        <v>45</v>
      </c>
      <c r="J6400" t="s">
        <v>54</v>
      </c>
      <c r="K6400" t="s">
        <v>55</v>
      </c>
      <c r="L6400" t="s">
        <v>45</v>
      </c>
      <c r="M6400" t="s">
        <v>75</v>
      </c>
      <c r="N6400" t="s">
        <v>80</v>
      </c>
      <c r="O6400" t="s">
        <v>89</v>
      </c>
      <c r="P6400" t="s">
        <v>49</v>
      </c>
      <c r="Q6400" t="s">
        <v>50</v>
      </c>
      <c r="R6400" s="6">
        <f>_xlfn.XLOOKUP(CleanedData[[#This Row],[Product]],'02_Lookup_Tables'!$A$2:$A$126,'02_Lookup_Tables'!$B$2:$B$126)</f>
        <v>1369.39</v>
      </c>
      <c r="S6400" t="str">
        <f>VLOOKUP(CleanedData[[#This Row],[Product]],'02_Lookup_Tables'!$H$2:$I$126,2,FALSE)</f>
        <v>Toys &amp; Games</v>
      </c>
      <c r="T6400" t="str">
        <f>VLOOKUP(CleanedData[[#This Row],[Province]],'02_Lookup_Tables'!$D$2:$E$10,2, FALSE)</f>
        <v>Central Region</v>
      </c>
      <c r="U6400" t="str" cm="1">
        <f t="array" ref="U6400">_xlfn.IFS(CleanedData[[#This Row],[Purchase Amount]]&lt;500,"Low",
CleanedData[[#This Row],[Purchase Amount]]&lt;5000,"Medium",
TRUE,"High")</f>
        <v>Medium</v>
      </c>
      <c r="V6400" t="str">
        <f>TEXT(CleanedData[[#This Row],[Date]],"mmmm")</f>
        <v>October</v>
      </c>
      <c r="W6400" t="str">
        <f>"Q"&amp;ROUNDUP(MONTH(CleanedData[[#This Row],[Date]])/3,0)</f>
        <v>Q4</v>
      </c>
      <c r="X6400" t="str">
        <f>IF(CleanedData[[#This Row],[Purchase Amount]]&gt;=5000,"Yes","No")</f>
        <v>No</v>
      </c>
      <c r="Y6400">
        <f>IF(CleanedData[[#This Row],[Recommend]]="Yes",1,0)</f>
        <v>1</v>
      </c>
      <c r="Z6400" s="6">
        <f>CleanedData[[#This Row],[Purchase Amount]]*0.15</f>
        <v>205.4085</v>
      </c>
      <c r="AA6400" s="6">
        <f>CleanedData[[#This Row],[Purchase Amount]]*1.15</f>
        <v>1574.7985000000001</v>
      </c>
    </row>
    <row r="6401" spans="1:27" x14ac:dyDescent="0.3">
      <c r="A6401">
        <v>7764</v>
      </c>
      <c r="B6401" t="s">
        <v>6626</v>
      </c>
      <c r="C6401" s="1">
        <v>45367</v>
      </c>
      <c r="D6401">
        <v>46</v>
      </c>
      <c r="E6401" t="s">
        <v>52</v>
      </c>
      <c r="F6401" t="s">
        <v>72</v>
      </c>
      <c r="G6401" t="s">
        <v>478</v>
      </c>
      <c r="H6401">
        <v>1</v>
      </c>
      <c r="I6401" t="s">
        <v>45</v>
      </c>
      <c r="J6401" t="s">
        <v>43</v>
      </c>
      <c r="K6401" t="s">
        <v>55</v>
      </c>
      <c r="L6401" t="s">
        <v>45</v>
      </c>
      <c r="M6401" t="s">
        <v>112</v>
      </c>
      <c r="N6401" t="s">
        <v>80</v>
      </c>
      <c r="O6401" t="s">
        <v>48</v>
      </c>
      <c r="P6401" t="s">
        <v>49</v>
      </c>
      <c r="Q6401" t="s">
        <v>93</v>
      </c>
      <c r="R6401" s="6">
        <f>_xlfn.XLOOKUP(CleanedData[[#This Row],[Product]],'02_Lookup_Tables'!$A$2:$A$126,'02_Lookup_Tables'!$B$2:$B$126)</f>
        <v>4507.63</v>
      </c>
      <c r="S6401" t="str">
        <f>VLOOKUP(CleanedData[[#This Row],[Product]],'02_Lookup_Tables'!$H$2:$I$126,2,FALSE)</f>
        <v>Sports &amp; Outdoors</v>
      </c>
      <c r="T6401" t="str">
        <f>VLOOKUP(CleanedData[[#This Row],[Province]],'02_Lookup_Tables'!$D$2:$E$10,2, FALSE)</f>
        <v>Central Region</v>
      </c>
      <c r="U6401" t="str" cm="1">
        <f t="array" ref="U6401">_xlfn.IFS(CleanedData[[#This Row],[Purchase Amount]]&lt;500,"Low",
CleanedData[[#This Row],[Purchase Amount]]&lt;5000,"Medium",
TRUE,"High")</f>
        <v>Medium</v>
      </c>
      <c r="V6401" t="str">
        <f>TEXT(CleanedData[[#This Row],[Date]],"mmmm")</f>
        <v>March</v>
      </c>
      <c r="W6401" t="str">
        <f>"Q"&amp;ROUNDUP(MONTH(CleanedData[[#This Row],[Date]])/3,0)</f>
        <v>Q1</v>
      </c>
      <c r="X6401" t="str">
        <f>IF(CleanedData[[#This Row],[Purchase Amount]]&gt;=5000,"Yes","No")</f>
        <v>No</v>
      </c>
      <c r="Y6401">
        <f>IF(CleanedData[[#This Row],[Recommend]]="Yes",1,0)</f>
        <v>1</v>
      </c>
      <c r="Z6401" s="6">
        <f>CleanedData[[#This Row],[Purchase Amount]]*0.15</f>
        <v>676.14449999999999</v>
      </c>
      <c r="AA6401" s="6">
        <f>CleanedData[[#This Row],[Purchase Amount]]*1.15</f>
        <v>5183.7744999999995</v>
      </c>
    </row>
    <row r="6402" spans="1:27" x14ac:dyDescent="0.3">
      <c r="A6402">
        <v>7765</v>
      </c>
      <c r="B6402" t="s">
        <v>6627</v>
      </c>
      <c r="C6402" s="1">
        <v>45363</v>
      </c>
      <c r="D6402">
        <v>21</v>
      </c>
      <c r="E6402" t="s">
        <v>52</v>
      </c>
      <c r="F6402" t="s">
        <v>130</v>
      </c>
      <c r="G6402" t="s">
        <v>378</v>
      </c>
      <c r="H6402">
        <v>3</v>
      </c>
      <c r="I6402" t="s">
        <v>42</v>
      </c>
      <c r="J6402" t="s">
        <v>69</v>
      </c>
      <c r="K6402" t="s">
        <v>64</v>
      </c>
      <c r="L6402" t="s">
        <v>45</v>
      </c>
      <c r="M6402" t="s">
        <v>236</v>
      </c>
      <c r="N6402" t="s">
        <v>48</v>
      </c>
      <c r="O6402" t="s">
        <v>89</v>
      </c>
      <c r="P6402" t="s">
        <v>49</v>
      </c>
      <c r="Q6402" t="s">
        <v>66</v>
      </c>
      <c r="R6402" s="6">
        <f>_xlfn.XLOOKUP(CleanedData[[#This Row],[Product]],'02_Lookup_Tables'!$A$2:$A$126,'02_Lookup_Tables'!$B$2:$B$126)</f>
        <v>40.11</v>
      </c>
      <c r="S6402" t="str">
        <f>VLOOKUP(CleanedData[[#This Row],[Product]],'02_Lookup_Tables'!$H$2:$I$126,2,FALSE)</f>
        <v>Food</v>
      </c>
      <c r="T6402" t="str">
        <f>VLOOKUP(CleanedData[[#This Row],[Province]],'02_Lookup_Tables'!$D$2:$E$10,2, FALSE)</f>
        <v>Eastern Region</v>
      </c>
      <c r="U6402" t="str" cm="1">
        <f t="array" ref="U6402">_xlfn.IFS(CleanedData[[#This Row],[Purchase Amount]]&lt;500,"Low",
CleanedData[[#This Row],[Purchase Amount]]&lt;5000,"Medium",
TRUE,"High")</f>
        <v>Low</v>
      </c>
      <c r="V6402" t="str">
        <f>TEXT(CleanedData[[#This Row],[Date]],"mmmm")</f>
        <v>March</v>
      </c>
      <c r="W6402" t="str">
        <f>"Q"&amp;ROUNDUP(MONTH(CleanedData[[#This Row],[Date]])/3,0)</f>
        <v>Q1</v>
      </c>
      <c r="X6402" t="str">
        <f>IF(CleanedData[[#This Row],[Purchase Amount]]&gt;=5000,"Yes","No")</f>
        <v>No</v>
      </c>
      <c r="Y6402">
        <f>IF(CleanedData[[#This Row],[Recommend]]="Yes",1,0)</f>
        <v>0</v>
      </c>
      <c r="Z6402" s="6">
        <f>CleanedData[[#This Row],[Purchase Amount]]*0.15</f>
        <v>6.0164999999999997</v>
      </c>
      <c r="AA6402" s="6">
        <f>CleanedData[[#This Row],[Purchase Amount]]*1.15</f>
        <v>46.126499999999993</v>
      </c>
    </row>
    <row r="6403" spans="1:27" x14ac:dyDescent="0.3">
      <c r="A6403">
        <v>7766</v>
      </c>
      <c r="B6403" t="s">
        <v>6628</v>
      </c>
      <c r="C6403" s="1">
        <v>45685</v>
      </c>
      <c r="D6403">
        <v>65</v>
      </c>
      <c r="E6403" t="s">
        <v>52</v>
      </c>
      <c r="F6403" t="s">
        <v>130</v>
      </c>
      <c r="G6403" t="s">
        <v>78</v>
      </c>
      <c r="H6403">
        <v>4</v>
      </c>
      <c r="I6403" t="s">
        <v>42</v>
      </c>
      <c r="J6403" t="s">
        <v>63</v>
      </c>
      <c r="K6403" t="s">
        <v>64</v>
      </c>
      <c r="L6403" t="s">
        <v>42</v>
      </c>
      <c r="M6403" t="s">
        <v>180</v>
      </c>
      <c r="N6403" t="s">
        <v>96</v>
      </c>
      <c r="O6403" t="s">
        <v>89</v>
      </c>
      <c r="P6403" t="s">
        <v>70</v>
      </c>
      <c r="Q6403" t="s">
        <v>97</v>
      </c>
      <c r="R6403" s="6">
        <f>_xlfn.XLOOKUP(CleanedData[[#This Row],[Product]],'02_Lookup_Tables'!$A$2:$A$126,'02_Lookup_Tables'!$B$2:$B$126)</f>
        <v>1951.09</v>
      </c>
      <c r="S6403" t="str">
        <f>VLOOKUP(CleanedData[[#This Row],[Product]],'02_Lookup_Tables'!$H$2:$I$126,2,FALSE)</f>
        <v>Accessories</v>
      </c>
      <c r="T6403" t="str">
        <f>VLOOKUP(CleanedData[[#This Row],[Province]],'02_Lookup_Tables'!$D$2:$E$10,2, FALSE)</f>
        <v>Eastern Region</v>
      </c>
      <c r="U6403" t="str" cm="1">
        <f t="array" ref="U6403">_xlfn.IFS(CleanedData[[#This Row],[Purchase Amount]]&lt;500,"Low",
CleanedData[[#This Row],[Purchase Amount]]&lt;5000,"Medium",
TRUE,"High")</f>
        <v>Medium</v>
      </c>
      <c r="V6403" t="str">
        <f>TEXT(CleanedData[[#This Row],[Date]],"mmmm")</f>
        <v>January</v>
      </c>
      <c r="W6403" t="str">
        <f>"Q"&amp;ROUNDUP(MONTH(CleanedData[[#This Row],[Date]])/3,0)</f>
        <v>Q1</v>
      </c>
      <c r="X6403" t="str">
        <f>IF(CleanedData[[#This Row],[Purchase Amount]]&gt;=5000,"Yes","No")</f>
        <v>No</v>
      </c>
      <c r="Y6403">
        <f>IF(CleanedData[[#This Row],[Recommend]]="Yes",1,0)</f>
        <v>0</v>
      </c>
      <c r="Z6403" s="6">
        <f>CleanedData[[#This Row],[Purchase Amount]]*0.15</f>
        <v>292.6635</v>
      </c>
      <c r="AA6403" s="6">
        <f>CleanedData[[#This Row],[Purchase Amount]]*1.15</f>
        <v>2243.7534999999998</v>
      </c>
    </row>
    <row r="6404" spans="1:27" x14ac:dyDescent="0.3">
      <c r="A6404">
        <v>7767</v>
      </c>
      <c r="B6404" t="s">
        <v>6629</v>
      </c>
      <c r="C6404" s="1">
        <v>45733</v>
      </c>
      <c r="D6404">
        <v>61</v>
      </c>
      <c r="E6404" t="s">
        <v>39</v>
      </c>
      <c r="F6404" t="s">
        <v>125</v>
      </c>
      <c r="G6404" t="s">
        <v>105</v>
      </c>
      <c r="H6404">
        <v>2</v>
      </c>
      <c r="I6404" t="s">
        <v>45</v>
      </c>
      <c r="J6404" t="s">
        <v>74</v>
      </c>
      <c r="K6404" t="s">
        <v>44</v>
      </c>
      <c r="L6404" t="s">
        <v>45</v>
      </c>
      <c r="N6404" t="s">
        <v>47</v>
      </c>
      <c r="O6404" t="s">
        <v>134</v>
      </c>
      <c r="P6404" t="s">
        <v>8646</v>
      </c>
      <c r="Q6404" t="s">
        <v>50</v>
      </c>
      <c r="R6404" s="6">
        <f>_xlfn.XLOOKUP(CleanedData[[#This Row],[Product]],'02_Lookup_Tables'!$A$2:$A$126,'02_Lookup_Tables'!$B$2:$B$126)</f>
        <v>231.22</v>
      </c>
      <c r="S6404" t="str">
        <f>VLOOKUP(CleanedData[[#This Row],[Product]],'02_Lookup_Tables'!$H$2:$I$126,2,FALSE)</f>
        <v>Beauty &amp; Personal Care</v>
      </c>
      <c r="T6404" t="str">
        <f>VLOOKUP(CleanedData[[#This Row],[Province]],'02_Lookup_Tables'!$D$2:$E$10,2, FALSE)</f>
        <v>Western Region</v>
      </c>
      <c r="U6404" t="str" cm="1">
        <f t="array" ref="U6404">_xlfn.IFS(CleanedData[[#This Row],[Purchase Amount]]&lt;500,"Low",
CleanedData[[#This Row],[Purchase Amount]]&lt;5000,"Medium",
TRUE,"High")</f>
        <v>Low</v>
      </c>
      <c r="V6404" t="str">
        <f>TEXT(CleanedData[[#This Row],[Date]],"mmmm")</f>
        <v>March</v>
      </c>
      <c r="W6404" t="str">
        <f>"Q"&amp;ROUNDUP(MONTH(CleanedData[[#This Row],[Date]])/3,0)</f>
        <v>Q1</v>
      </c>
      <c r="X6404" t="str">
        <f>IF(CleanedData[[#This Row],[Purchase Amount]]&gt;=5000,"Yes","No")</f>
        <v>No</v>
      </c>
      <c r="Y6404">
        <f>IF(CleanedData[[#This Row],[Recommend]]="Yes",1,0)</f>
        <v>1</v>
      </c>
      <c r="Z6404" s="6">
        <f>CleanedData[[#This Row],[Purchase Amount]]*0.15</f>
        <v>34.683</v>
      </c>
      <c r="AA6404" s="6">
        <f>CleanedData[[#This Row],[Purchase Amount]]*1.15</f>
        <v>265.90299999999996</v>
      </c>
    </row>
    <row r="6405" spans="1:27" x14ac:dyDescent="0.3">
      <c r="A6405">
        <v>7768</v>
      </c>
      <c r="B6405" t="s">
        <v>6630</v>
      </c>
      <c r="C6405" s="1">
        <v>45761</v>
      </c>
      <c r="D6405">
        <v>49</v>
      </c>
      <c r="E6405" t="s">
        <v>60</v>
      </c>
      <c r="F6405" t="s">
        <v>125</v>
      </c>
      <c r="G6405" t="s">
        <v>144</v>
      </c>
      <c r="H6405">
        <v>1</v>
      </c>
      <c r="I6405" t="s">
        <v>42</v>
      </c>
      <c r="J6405" t="s">
        <v>54</v>
      </c>
      <c r="K6405" t="s">
        <v>64</v>
      </c>
      <c r="L6405" t="s">
        <v>42</v>
      </c>
      <c r="M6405" t="s">
        <v>156</v>
      </c>
      <c r="N6405" t="s">
        <v>80</v>
      </c>
      <c r="O6405" t="s">
        <v>148</v>
      </c>
      <c r="P6405" t="s">
        <v>70</v>
      </c>
      <c r="Q6405" t="s">
        <v>93</v>
      </c>
      <c r="R6405" s="6">
        <f>_xlfn.XLOOKUP(CleanedData[[#This Row],[Product]],'02_Lookup_Tables'!$A$2:$A$126,'02_Lookup_Tables'!$B$2:$B$126)</f>
        <v>4455.18</v>
      </c>
      <c r="S6405" t="str">
        <f>VLOOKUP(CleanedData[[#This Row],[Product]],'02_Lookup_Tables'!$H$2:$I$126,2,FALSE)</f>
        <v>Sports &amp; Outdoors</v>
      </c>
      <c r="T6405" t="str">
        <f>VLOOKUP(CleanedData[[#This Row],[Province]],'02_Lookup_Tables'!$D$2:$E$10,2, FALSE)</f>
        <v>Western Region</v>
      </c>
      <c r="U6405" t="str" cm="1">
        <f t="array" ref="U6405">_xlfn.IFS(CleanedData[[#This Row],[Purchase Amount]]&lt;500,"Low",
CleanedData[[#This Row],[Purchase Amount]]&lt;5000,"Medium",
TRUE,"High")</f>
        <v>Medium</v>
      </c>
      <c r="V6405" t="str">
        <f>TEXT(CleanedData[[#This Row],[Date]],"mmmm")</f>
        <v>April</v>
      </c>
      <c r="W6405" t="str">
        <f>"Q"&amp;ROUNDUP(MONTH(CleanedData[[#This Row],[Date]])/3,0)</f>
        <v>Q2</v>
      </c>
      <c r="X6405" t="str">
        <f>IF(CleanedData[[#This Row],[Purchase Amount]]&gt;=5000,"Yes","No")</f>
        <v>No</v>
      </c>
      <c r="Y6405">
        <f>IF(CleanedData[[#This Row],[Recommend]]="Yes",1,0)</f>
        <v>0</v>
      </c>
      <c r="Z6405" s="6">
        <f>CleanedData[[#This Row],[Purchase Amount]]*0.15</f>
        <v>668.27700000000004</v>
      </c>
      <c r="AA6405" s="6">
        <f>CleanedData[[#This Row],[Purchase Amount]]*1.15</f>
        <v>5123.4570000000003</v>
      </c>
    </row>
    <row r="6406" spans="1:27" x14ac:dyDescent="0.3">
      <c r="A6406">
        <v>7769</v>
      </c>
      <c r="B6406" t="s">
        <v>6631</v>
      </c>
      <c r="C6406" s="1">
        <v>45578</v>
      </c>
      <c r="D6406">
        <v>70</v>
      </c>
      <c r="E6406" t="s">
        <v>52</v>
      </c>
      <c r="F6406" t="s">
        <v>40</v>
      </c>
      <c r="G6406" t="s">
        <v>636</v>
      </c>
      <c r="H6406">
        <v>2</v>
      </c>
      <c r="I6406" t="s">
        <v>45</v>
      </c>
      <c r="J6406" t="s">
        <v>74</v>
      </c>
      <c r="K6406" t="s">
        <v>44</v>
      </c>
      <c r="L6406" t="s">
        <v>42</v>
      </c>
      <c r="M6406" t="s">
        <v>184</v>
      </c>
      <c r="N6406" t="s">
        <v>47</v>
      </c>
      <c r="O6406" t="s">
        <v>148</v>
      </c>
      <c r="P6406" t="s">
        <v>70</v>
      </c>
      <c r="Q6406" t="s">
        <v>97</v>
      </c>
      <c r="R6406" s="6">
        <f>_xlfn.XLOOKUP(CleanedData[[#This Row],[Product]],'02_Lookup_Tables'!$A$2:$A$126,'02_Lookup_Tables'!$B$2:$B$126)</f>
        <v>6581.78</v>
      </c>
      <c r="S6406" t="str">
        <f>VLOOKUP(CleanedData[[#This Row],[Product]],'02_Lookup_Tables'!$H$2:$I$126,2,FALSE)</f>
        <v>Electronics</v>
      </c>
      <c r="T6406" t="str">
        <f>VLOOKUP(CleanedData[[#This Row],[Province]],'02_Lookup_Tables'!$D$2:$E$10,2, FALSE)</f>
        <v>Northern Region</v>
      </c>
      <c r="U6406" t="str" cm="1">
        <f t="array" ref="U6406">_xlfn.IFS(CleanedData[[#This Row],[Purchase Amount]]&lt;500,"Low",
CleanedData[[#This Row],[Purchase Amount]]&lt;5000,"Medium",
TRUE,"High")</f>
        <v>High</v>
      </c>
      <c r="V6406" t="str">
        <f>TEXT(CleanedData[[#This Row],[Date]],"mmmm")</f>
        <v>October</v>
      </c>
      <c r="W6406" t="str">
        <f>"Q"&amp;ROUNDUP(MONTH(CleanedData[[#This Row],[Date]])/3,0)</f>
        <v>Q4</v>
      </c>
      <c r="X6406" t="str">
        <f>IF(CleanedData[[#This Row],[Purchase Amount]]&gt;=5000,"Yes","No")</f>
        <v>Yes</v>
      </c>
      <c r="Y6406">
        <f>IF(CleanedData[[#This Row],[Recommend]]="Yes",1,0)</f>
        <v>1</v>
      </c>
      <c r="Z6406" s="6">
        <f>CleanedData[[#This Row],[Purchase Amount]]*0.15</f>
        <v>987.26699999999994</v>
      </c>
      <c r="AA6406" s="6">
        <f>CleanedData[[#This Row],[Purchase Amount]]*1.15</f>
        <v>7569.0469999999996</v>
      </c>
    </row>
    <row r="6407" spans="1:27" x14ac:dyDescent="0.3">
      <c r="A6407">
        <v>7770</v>
      </c>
      <c r="B6407" t="s">
        <v>6632</v>
      </c>
      <c r="C6407" s="1">
        <v>45583</v>
      </c>
      <c r="D6407">
        <v>28</v>
      </c>
      <c r="E6407" t="s">
        <v>52</v>
      </c>
      <c r="F6407" t="s">
        <v>68</v>
      </c>
      <c r="G6407" t="s">
        <v>282</v>
      </c>
      <c r="H6407">
        <v>4</v>
      </c>
      <c r="I6407" t="s">
        <v>42</v>
      </c>
      <c r="J6407" t="s">
        <v>74</v>
      </c>
      <c r="K6407" t="s">
        <v>44</v>
      </c>
      <c r="L6407" t="s">
        <v>42</v>
      </c>
      <c r="M6407" t="s">
        <v>236</v>
      </c>
      <c r="N6407" t="s">
        <v>96</v>
      </c>
      <c r="O6407" t="s">
        <v>89</v>
      </c>
      <c r="P6407" t="s">
        <v>70</v>
      </c>
      <c r="Q6407" t="s">
        <v>58</v>
      </c>
      <c r="R6407" s="6">
        <f>_xlfn.XLOOKUP(CleanedData[[#This Row],[Product]],'02_Lookup_Tables'!$A$2:$A$126,'02_Lookup_Tables'!$B$2:$B$126)</f>
        <v>1859.13</v>
      </c>
      <c r="S6407" t="str">
        <f>VLOOKUP(CleanedData[[#This Row],[Product]],'02_Lookup_Tables'!$H$2:$I$126,2,FALSE)</f>
        <v>Home Devices</v>
      </c>
      <c r="T6407" t="str">
        <f>VLOOKUP(CleanedData[[#This Row],[Province]],'02_Lookup_Tables'!$D$2:$E$10,2, FALSE)</f>
        <v>Northern Region</v>
      </c>
      <c r="U6407" t="str" cm="1">
        <f t="array" ref="U6407">_xlfn.IFS(CleanedData[[#This Row],[Purchase Amount]]&lt;500,"Low",
CleanedData[[#This Row],[Purchase Amount]]&lt;5000,"Medium",
TRUE,"High")</f>
        <v>Medium</v>
      </c>
      <c r="V6407" t="str">
        <f>TEXT(CleanedData[[#This Row],[Date]],"mmmm")</f>
        <v>October</v>
      </c>
      <c r="W6407" t="str">
        <f>"Q"&amp;ROUNDUP(MONTH(CleanedData[[#This Row],[Date]])/3,0)</f>
        <v>Q4</v>
      </c>
      <c r="X6407" t="str">
        <f>IF(CleanedData[[#This Row],[Purchase Amount]]&gt;=5000,"Yes","No")</f>
        <v>No</v>
      </c>
      <c r="Y6407">
        <f>IF(CleanedData[[#This Row],[Recommend]]="Yes",1,0)</f>
        <v>0</v>
      </c>
      <c r="Z6407" s="6">
        <f>CleanedData[[#This Row],[Purchase Amount]]*0.15</f>
        <v>278.86950000000002</v>
      </c>
      <c r="AA6407" s="6">
        <f>CleanedData[[#This Row],[Purchase Amount]]*1.15</f>
        <v>2137.9994999999999</v>
      </c>
    </row>
    <row r="6408" spans="1:27" x14ac:dyDescent="0.3">
      <c r="A6408">
        <v>7771</v>
      </c>
      <c r="B6408" t="s">
        <v>6633</v>
      </c>
      <c r="C6408" s="1">
        <v>45914</v>
      </c>
      <c r="D6408">
        <v>66</v>
      </c>
      <c r="E6408" t="s">
        <v>60</v>
      </c>
      <c r="F6408" t="s">
        <v>108</v>
      </c>
      <c r="G6408" t="s">
        <v>95</v>
      </c>
      <c r="H6408">
        <v>2</v>
      </c>
      <c r="I6408" t="s">
        <v>45</v>
      </c>
      <c r="J6408" t="s">
        <v>74</v>
      </c>
      <c r="K6408" t="s">
        <v>55</v>
      </c>
      <c r="L6408" t="s">
        <v>42</v>
      </c>
      <c r="N6408" t="s">
        <v>47</v>
      </c>
      <c r="O6408" t="s">
        <v>134</v>
      </c>
      <c r="P6408" t="s">
        <v>8646</v>
      </c>
      <c r="Q6408" t="s">
        <v>97</v>
      </c>
      <c r="R6408" s="6">
        <f>_xlfn.XLOOKUP(CleanedData[[#This Row],[Product]],'02_Lookup_Tables'!$A$2:$A$126,'02_Lookup_Tables'!$B$2:$B$126)</f>
        <v>5390.8</v>
      </c>
      <c r="S6408" t="str">
        <f>VLOOKUP(CleanedData[[#This Row],[Product]],'02_Lookup_Tables'!$H$2:$I$126,2,FALSE)</f>
        <v>Electronics</v>
      </c>
      <c r="T6408" t="str">
        <f>VLOOKUP(CleanedData[[#This Row],[Province]],'02_Lookup_Tables'!$D$2:$E$10,2, FALSE)</f>
        <v>Gauteng Region</v>
      </c>
      <c r="U6408" t="str" cm="1">
        <f t="array" ref="U6408">_xlfn.IFS(CleanedData[[#This Row],[Purchase Amount]]&lt;500,"Low",
CleanedData[[#This Row],[Purchase Amount]]&lt;5000,"Medium",
TRUE,"High")</f>
        <v>High</v>
      </c>
      <c r="V6408" t="str">
        <f>TEXT(CleanedData[[#This Row],[Date]],"mmmm")</f>
        <v>September</v>
      </c>
      <c r="W6408" t="str">
        <f>"Q"&amp;ROUNDUP(MONTH(CleanedData[[#This Row],[Date]])/3,0)</f>
        <v>Q3</v>
      </c>
      <c r="X6408" t="str">
        <f>IF(CleanedData[[#This Row],[Purchase Amount]]&gt;=5000,"Yes","No")</f>
        <v>Yes</v>
      </c>
      <c r="Y6408">
        <f>IF(CleanedData[[#This Row],[Recommend]]="Yes",1,0)</f>
        <v>1</v>
      </c>
      <c r="Z6408" s="6">
        <f>CleanedData[[#This Row],[Purchase Amount]]*0.15</f>
        <v>808.62</v>
      </c>
      <c r="AA6408" s="6">
        <f>CleanedData[[#This Row],[Purchase Amount]]*1.15</f>
        <v>6199.42</v>
      </c>
    </row>
    <row r="6409" spans="1:27" x14ac:dyDescent="0.3">
      <c r="A6409">
        <v>7772</v>
      </c>
      <c r="B6409" t="s">
        <v>6634</v>
      </c>
      <c r="C6409" s="1">
        <v>45807</v>
      </c>
      <c r="D6409">
        <v>39</v>
      </c>
      <c r="E6409" t="s">
        <v>60</v>
      </c>
      <c r="F6409" t="s">
        <v>130</v>
      </c>
      <c r="G6409" t="s">
        <v>450</v>
      </c>
      <c r="H6409">
        <v>4</v>
      </c>
      <c r="I6409" t="s">
        <v>42</v>
      </c>
      <c r="J6409" t="s">
        <v>69</v>
      </c>
      <c r="K6409" t="s">
        <v>55</v>
      </c>
      <c r="L6409" t="s">
        <v>45</v>
      </c>
      <c r="M6409" t="s">
        <v>231</v>
      </c>
      <c r="N6409" t="s">
        <v>96</v>
      </c>
      <c r="O6409" t="s">
        <v>89</v>
      </c>
      <c r="P6409" t="s">
        <v>70</v>
      </c>
      <c r="Q6409" t="s">
        <v>81</v>
      </c>
      <c r="R6409" s="6">
        <f>_xlfn.XLOOKUP(CleanedData[[#This Row],[Product]],'02_Lookup_Tables'!$A$2:$A$126,'02_Lookup_Tables'!$B$2:$B$126)</f>
        <v>74.72</v>
      </c>
      <c r="S6409" t="str">
        <f>VLOOKUP(CleanedData[[#This Row],[Product]],'02_Lookup_Tables'!$H$2:$I$126,2,FALSE)</f>
        <v>Food</v>
      </c>
      <c r="T6409" t="str">
        <f>VLOOKUP(CleanedData[[#This Row],[Province]],'02_Lookup_Tables'!$D$2:$E$10,2, FALSE)</f>
        <v>Eastern Region</v>
      </c>
      <c r="U6409" t="str" cm="1">
        <f t="array" ref="U6409">_xlfn.IFS(CleanedData[[#This Row],[Purchase Amount]]&lt;500,"Low",
CleanedData[[#This Row],[Purchase Amount]]&lt;5000,"Medium",
TRUE,"High")</f>
        <v>Low</v>
      </c>
      <c r="V6409" t="str">
        <f>TEXT(CleanedData[[#This Row],[Date]],"mmmm")</f>
        <v>May</v>
      </c>
      <c r="W6409" t="str">
        <f>"Q"&amp;ROUNDUP(MONTH(CleanedData[[#This Row],[Date]])/3,0)</f>
        <v>Q2</v>
      </c>
      <c r="X6409" t="str">
        <f>IF(CleanedData[[#This Row],[Purchase Amount]]&gt;=5000,"Yes","No")</f>
        <v>No</v>
      </c>
      <c r="Y6409">
        <f>IF(CleanedData[[#This Row],[Recommend]]="Yes",1,0)</f>
        <v>0</v>
      </c>
      <c r="Z6409" s="6">
        <f>CleanedData[[#This Row],[Purchase Amount]]*0.15</f>
        <v>11.208</v>
      </c>
      <c r="AA6409" s="6">
        <f>CleanedData[[#This Row],[Purchase Amount]]*1.15</f>
        <v>85.927999999999997</v>
      </c>
    </row>
    <row r="6410" spans="1:27" x14ac:dyDescent="0.3">
      <c r="A6410">
        <v>7773</v>
      </c>
      <c r="B6410" t="s">
        <v>6635</v>
      </c>
      <c r="C6410" s="1">
        <v>45728</v>
      </c>
      <c r="D6410">
        <v>53</v>
      </c>
      <c r="E6410" t="s">
        <v>39</v>
      </c>
      <c r="F6410" t="s">
        <v>72</v>
      </c>
      <c r="G6410" t="s">
        <v>173</v>
      </c>
      <c r="H6410">
        <v>2</v>
      </c>
      <c r="I6410" t="s">
        <v>45</v>
      </c>
      <c r="J6410" t="s">
        <v>63</v>
      </c>
      <c r="K6410" t="s">
        <v>64</v>
      </c>
      <c r="L6410" t="s">
        <v>42</v>
      </c>
      <c r="M6410" t="s">
        <v>236</v>
      </c>
      <c r="N6410" t="s">
        <v>47</v>
      </c>
      <c r="O6410" t="s">
        <v>89</v>
      </c>
      <c r="P6410" t="s">
        <v>49</v>
      </c>
      <c r="Q6410" t="s">
        <v>93</v>
      </c>
      <c r="R6410" s="6">
        <f>_xlfn.XLOOKUP(CleanedData[[#This Row],[Product]],'02_Lookup_Tables'!$A$2:$A$126,'02_Lookup_Tables'!$B$2:$B$126)</f>
        <v>13056.99</v>
      </c>
      <c r="S6410" t="str">
        <f>VLOOKUP(CleanedData[[#This Row],[Product]],'02_Lookup_Tables'!$H$2:$I$126,2,FALSE)</f>
        <v>Electronics</v>
      </c>
      <c r="T6410" t="str">
        <f>VLOOKUP(CleanedData[[#This Row],[Province]],'02_Lookup_Tables'!$D$2:$E$10,2, FALSE)</f>
        <v>Central Region</v>
      </c>
      <c r="U6410" t="str" cm="1">
        <f t="array" ref="U6410">_xlfn.IFS(CleanedData[[#This Row],[Purchase Amount]]&lt;500,"Low",
CleanedData[[#This Row],[Purchase Amount]]&lt;5000,"Medium",
TRUE,"High")</f>
        <v>High</v>
      </c>
      <c r="V6410" t="str">
        <f>TEXT(CleanedData[[#This Row],[Date]],"mmmm")</f>
        <v>March</v>
      </c>
      <c r="W6410" t="str">
        <f>"Q"&amp;ROUNDUP(MONTH(CleanedData[[#This Row],[Date]])/3,0)</f>
        <v>Q1</v>
      </c>
      <c r="X6410" t="str">
        <f>IF(CleanedData[[#This Row],[Purchase Amount]]&gt;=5000,"Yes","No")</f>
        <v>Yes</v>
      </c>
      <c r="Y6410">
        <f>IF(CleanedData[[#This Row],[Recommend]]="Yes",1,0)</f>
        <v>1</v>
      </c>
      <c r="Z6410" s="6">
        <f>CleanedData[[#This Row],[Purchase Amount]]*0.15</f>
        <v>1958.5484999999999</v>
      </c>
      <c r="AA6410" s="6">
        <f>CleanedData[[#This Row],[Purchase Amount]]*1.15</f>
        <v>15015.538499999999</v>
      </c>
    </row>
    <row r="6411" spans="1:27" x14ac:dyDescent="0.3">
      <c r="A6411">
        <v>7774</v>
      </c>
      <c r="B6411" t="s">
        <v>6636</v>
      </c>
      <c r="C6411" s="1">
        <v>45388</v>
      </c>
      <c r="D6411">
        <v>74</v>
      </c>
      <c r="E6411" t="s">
        <v>60</v>
      </c>
      <c r="F6411" t="s">
        <v>83</v>
      </c>
      <c r="G6411" t="s">
        <v>118</v>
      </c>
      <c r="H6411">
        <v>3</v>
      </c>
      <c r="I6411" t="s">
        <v>45</v>
      </c>
      <c r="J6411" t="s">
        <v>54</v>
      </c>
      <c r="K6411" t="s">
        <v>44</v>
      </c>
      <c r="L6411" t="s">
        <v>45</v>
      </c>
      <c r="M6411" t="s">
        <v>100</v>
      </c>
      <c r="N6411" t="s">
        <v>48</v>
      </c>
      <c r="O6411" t="s">
        <v>48</v>
      </c>
      <c r="P6411" t="s">
        <v>70</v>
      </c>
      <c r="Q6411" t="s">
        <v>97</v>
      </c>
      <c r="R6411" s="6">
        <f>_xlfn.XLOOKUP(CleanedData[[#This Row],[Product]],'02_Lookup_Tables'!$A$2:$A$126,'02_Lookup_Tables'!$B$2:$B$126)</f>
        <v>368.99</v>
      </c>
      <c r="S6411" t="str">
        <f>VLOOKUP(CleanedData[[#This Row],[Product]],'02_Lookup_Tables'!$H$2:$I$126,2,FALSE)</f>
        <v>Accessories</v>
      </c>
      <c r="T6411" t="str">
        <f>VLOOKUP(CleanedData[[#This Row],[Province]],'02_Lookup_Tables'!$D$2:$E$10,2, FALSE)</f>
        <v>Western Region</v>
      </c>
      <c r="U6411" t="str" cm="1">
        <f t="array" ref="U6411">_xlfn.IFS(CleanedData[[#This Row],[Purchase Amount]]&lt;500,"Low",
CleanedData[[#This Row],[Purchase Amount]]&lt;5000,"Medium",
TRUE,"High")</f>
        <v>Low</v>
      </c>
      <c r="V6411" t="str">
        <f>TEXT(CleanedData[[#This Row],[Date]],"mmmm")</f>
        <v>April</v>
      </c>
      <c r="W6411" t="str">
        <f>"Q"&amp;ROUNDUP(MONTH(CleanedData[[#This Row],[Date]])/3,0)</f>
        <v>Q2</v>
      </c>
      <c r="X6411" t="str">
        <f>IF(CleanedData[[#This Row],[Purchase Amount]]&gt;=5000,"Yes","No")</f>
        <v>No</v>
      </c>
      <c r="Y6411">
        <f>IF(CleanedData[[#This Row],[Recommend]]="Yes",1,0)</f>
        <v>1</v>
      </c>
      <c r="Z6411" s="6">
        <f>CleanedData[[#This Row],[Purchase Amount]]*0.15</f>
        <v>55.348500000000001</v>
      </c>
      <c r="AA6411" s="6">
        <f>CleanedData[[#This Row],[Purchase Amount]]*1.15</f>
        <v>424.33849999999995</v>
      </c>
    </row>
    <row r="6412" spans="1:27" x14ac:dyDescent="0.3">
      <c r="A6412">
        <v>7775</v>
      </c>
      <c r="B6412" t="s">
        <v>6637</v>
      </c>
      <c r="C6412" s="1">
        <v>45714</v>
      </c>
      <c r="D6412">
        <v>67</v>
      </c>
      <c r="E6412" t="s">
        <v>60</v>
      </c>
      <c r="F6412" t="s">
        <v>72</v>
      </c>
      <c r="G6412" t="s">
        <v>269</v>
      </c>
      <c r="H6412">
        <v>2</v>
      </c>
      <c r="I6412" t="s">
        <v>42</v>
      </c>
      <c r="J6412" t="s">
        <v>74</v>
      </c>
      <c r="K6412" t="s">
        <v>64</v>
      </c>
      <c r="L6412" t="s">
        <v>45</v>
      </c>
      <c r="M6412" t="s">
        <v>190</v>
      </c>
      <c r="N6412" t="s">
        <v>47</v>
      </c>
      <c r="O6412" t="s">
        <v>89</v>
      </c>
      <c r="P6412" t="s">
        <v>49</v>
      </c>
      <c r="Q6412" t="s">
        <v>97</v>
      </c>
      <c r="R6412" s="6">
        <f>_xlfn.XLOOKUP(CleanedData[[#This Row],[Product]],'02_Lookup_Tables'!$A$2:$A$126,'02_Lookup_Tables'!$B$2:$B$126)</f>
        <v>1604.87</v>
      </c>
      <c r="S6412" t="str">
        <f>VLOOKUP(CleanedData[[#This Row],[Product]],'02_Lookup_Tables'!$H$2:$I$126,2,FALSE)</f>
        <v>Accessories</v>
      </c>
      <c r="T6412" t="str">
        <f>VLOOKUP(CleanedData[[#This Row],[Province]],'02_Lookup_Tables'!$D$2:$E$10,2, FALSE)</f>
        <v>Central Region</v>
      </c>
      <c r="U6412" t="str" cm="1">
        <f t="array" ref="U6412">_xlfn.IFS(CleanedData[[#This Row],[Purchase Amount]]&lt;500,"Low",
CleanedData[[#This Row],[Purchase Amount]]&lt;5000,"Medium",
TRUE,"High")</f>
        <v>Medium</v>
      </c>
      <c r="V6412" t="str">
        <f>TEXT(CleanedData[[#This Row],[Date]],"mmmm")</f>
        <v>February</v>
      </c>
      <c r="W6412" t="str">
        <f>"Q"&amp;ROUNDUP(MONTH(CleanedData[[#This Row],[Date]])/3,0)</f>
        <v>Q1</v>
      </c>
      <c r="X6412" t="str">
        <f>IF(CleanedData[[#This Row],[Purchase Amount]]&gt;=5000,"Yes","No")</f>
        <v>No</v>
      </c>
      <c r="Y6412">
        <f>IF(CleanedData[[#This Row],[Recommend]]="Yes",1,0)</f>
        <v>0</v>
      </c>
      <c r="Z6412" s="6">
        <f>CleanedData[[#This Row],[Purchase Amount]]*0.15</f>
        <v>240.73049999999998</v>
      </c>
      <c r="AA6412" s="6">
        <f>CleanedData[[#This Row],[Purchase Amount]]*1.15</f>
        <v>1845.6004999999998</v>
      </c>
    </row>
    <row r="6413" spans="1:27" x14ac:dyDescent="0.3">
      <c r="A6413">
        <v>7776</v>
      </c>
      <c r="B6413" t="s">
        <v>6638</v>
      </c>
      <c r="C6413" s="1">
        <v>45605</v>
      </c>
      <c r="D6413">
        <v>31</v>
      </c>
      <c r="E6413" t="s">
        <v>39</v>
      </c>
      <c r="F6413" t="s">
        <v>108</v>
      </c>
      <c r="G6413" t="s">
        <v>365</v>
      </c>
      <c r="H6413">
        <v>3</v>
      </c>
      <c r="I6413" t="s">
        <v>45</v>
      </c>
      <c r="J6413" t="s">
        <v>74</v>
      </c>
      <c r="K6413" t="s">
        <v>44</v>
      </c>
      <c r="L6413" t="s">
        <v>42</v>
      </c>
      <c r="M6413" t="s">
        <v>208</v>
      </c>
      <c r="N6413" t="s">
        <v>48</v>
      </c>
      <c r="O6413" t="s">
        <v>89</v>
      </c>
      <c r="P6413" t="s">
        <v>49</v>
      </c>
      <c r="Q6413" t="s">
        <v>58</v>
      </c>
      <c r="R6413" s="6">
        <f>_xlfn.XLOOKUP(CleanedData[[#This Row],[Product]],'02_Lookup_Tables'!$A$2:$A$126,'02_Lookup_Tables'!$B$2:$B$126)</f>
        <v>105.11</v>
      </c>
      <c r="S6413" t="str">
        <f>VLOOKUP(CleanedData[[#This Row],[Product]],'02_Lookup_Tables'!$H$2:$I$126,2,FALSE)</f>
        <v>Beauty &amp; Personal Care</v>
      </c>
      <c r="T6413" t="str">
        <f>VLOOKUP(CleanedData[[#This Row],[Province]],'02_Lookup_Tables'!$D$2:$E$10,2, FALSE)</f>
        <v>Gauteng Region</v>
      </c>
      <c r="U6413" t="str" cm="1">
        <f t="array" ref="U6413">_xlfn.IFS(CleanedData[[#This Row],[Purchase Amount]]&lt;500,"Low",
CleanedData[[#This Row],[Purchase Amount]]&lt;5000,"Medium",
TRUE,"High")</f>
        <v>Low</v>
      </c>
      <c r="V6413" t="str">
        <f>TEXT(CleanedData[[#This Row],[Date]],"mmmm")</f>
        <v>November</v>
      </c>
      <c r="W6413" t="str">
        <f>"Q"&amp;ROUNDUP(MONTH(CleanedData[[#This Row],[Date]])/3,0)</f>
        <v>Q4</v>
      </c>
      <c r="X6413" t="str">
        <f>IF(CleanedData[[#This Row],[Purchase Amount]]&gt;=5000,"Yes","No")</f>
        <v>No</v>
      </c>
      <c r="Y6413">
        <f>IF(CleanedData[[#This Row],[Recommend]]="Yes",1,0)</f>
        <v>1</v>
      </c>
      <c r="Z6413" s="6">
        <f>CleanedData[[#This Row],[Purchase Amount]]*0.15</f>
        <v>15.766499999999999</v>
      </c>
      <c r="AA6413" s="6">
        <f>CleanedData[[#This Row],[Purchase Amount]]*1.15</f>
        <v>120.87649999999999</v>
      </c>
    </row>
    <row r="6414" spans="1:27" x14ac:dyDescent="0.3">
      <c r="A6414">
        <v>7777</v>
      </c>
      <c r="B6414" t="s">
        <v>6639</v>
      </c>
      <c r="C6414" s="1">
        <v>45410</v>
      </c>
      <c r="E6414" t="s">
        <v>39</v>
      </c>
      <c r="F6414" t="s">
        <v>61</v>
      </c>
      <c r="G6414" t="s">
        <v>317</v>
      </c>
      <c r="H6414">
        <v>3</v>
      </c>
      <c r="I6414" t="s">
        <v>42</v>
      </c>
      <c r="J6414" t="s">
        <v>63</v>
      </c>
      <c r="K6414" t="s">
        <v>44</v>
      </c>
      <c r="L6414" t="s">
        <v>45</v>
      </c>
      <c r="M6414" t="s">
        <v>180</v>
      </c>
      <c r="N6414" t="s">
        <v>48</v>
      </c>
      <c r="O6414" t="s">
        <v>89</v>
      </c>
      <c r="P6414" t="s">
        <v>49</v>
      </c>
      <c r="Q6414" t="s">
        <v>166</v>
      </c>
      <c r="R6414" s="6">
        <f>_xlfn.XLOOKUP(CleanedData[[#This Row],[Product]],'02_Lookup_Tables'!$A$2:$A$126,'02_Lookup_Tables'!$B$2:$B$126)</f>
        <v>10347.709999999999</v>
      </c>
      <c r="S6414" t="str">
        <f>VLOOKUP(CleanedData[[#This Row],[Product]],'02_Lookup_Tables'!$H$2:$I$126,2,FALSE)</f>
        <v>Home Devices</v>
      </c>
      <c r="T6414" t="str">
        <f>VLOOKUP(CleanedData[[#This Row],[Province]],'02_Lookup_Tables'!$D$2:$E$10,2, FALSE)</f>
        <v>Southern Region</v>
      </c>
      <c r="U6414" t="str" cm="1">
        <f t="array" ref="U6414">_xlfn.IFS(CleanedData[[#This Row],[Purchase Amount]]&lt;500,"Low",
CleanedData[[#This Row],[Purchase Amount]]&lt;5000,"Medium",
TRUE,"High")</f>
        <v>High</v>
      </c>
      <c r="V6414" t="str">
        <f>TEXT(CleanedData[[#This Row],[Date]],"mmmm")</f>
        <v>April</v>
      </c>
      <c r="W6414" t="str">
        <f>"Q"&amp;ROUNDUP(MONTH(CleanedData[[#This Row],[Date]])/3,0)</f>
        <v>Q2</v>
      </c>
      <c r="X6414" t="str">
        <f>IF(CleanedData[[#This Row],[Purchase Amount]]&gt;=5000,"Yes","No")</f>
        <v>Yes</v>
      </c>
      <c r="Y6414">
        <f>IF(CleanedData[[#This Row],[Recommend]]="Yes",1,0)</f>
        <v>0</v>
      </c>
      <c r="Z6414" s="6">
        <f>CleanedData[[#This Row],[Purchase Amount]]*0.15</f>
        <v>1552.1564999999998</v>
      </c>
      <c r="AA6414" s="6">
        <f>CleanedData[[#This Row],[Purchase Amount]]*1.15</f>
        <v>11899.866499999998</v>
      </c>
    </row>
    <row r="6415" spans="1:27" x14ac:dyDescent="0.3">
      <c r="A6415">
        <v>7778</v>
      </c>
      <c r="B6415" t="s">
        <v>6640</v>
      </c>
      <c r="C6415" s="1">
        <v>45831</v>
      </c>
      <c r="D6415">
        <v>80</v>
      </c>
      <c r="E6415" t="s">
        <v>60</v>
      </c>
      <c r="F6415" t="s">
        <v>125</v>
      </c>
      <c r="G6415" t="s">
        <v>320</v>
      </c>
      <c r="H6415">
        <v>4</v>
      </c>
      <c r="I6415" t="s">
        <v>45</v>
      </c>
      <c r="J6415" t="s">
        <v>74</v>
      </c>
      <c r="K6415" t="s">
        <v>55</v>
      </c>
      <c r="L6415" t="s">
        <v>45</v>
      </c>
      <c r="M6415" t="s">
        <v>46</v>
      </c>
      <c r="N6415" t="s">
        <v>96</v>
      </c>
      <c r="O6415" t="s">
        <v>89</v>
      </c>
      <c r="P6415" t="s">
        <v>70</v>
      </c>
      <c r="Q6415" t="s">
        <v>97</v>
      </c>
      <c r="R6415" s="6">
        <f>_xlfn.XLOOKUP(CleanedData[[#This Row],[Product]],'02_Lookup_Tables'!$A$2:$A$126,'02_Lookup_Tables'!$B$2:$B$126)</f>
        <v>375.53</v>
      </c>
      <c r="S6415" t="str">
        <f>VLOOKUP(CleanedData[[#This Row],[Product]],'02_Lookup_Tables'!$H$2:$I$126,2,FALSE)</f>
        <v>Toys &amp; Games</v>
      </c>
      <c r="T6415" t="str">
        <f>VLOOKUP(CleanedData[[#This Row],[Province]],'02_Lookup_Tables'!$D$2:$E$10,2, FALSE)</f>
        <v>Western Region</v>
      </c>
      <c r="U6415" t="str" cm="1">
        <f t="array" ref="U6415">_xlfn.IFS(CleanedData[[#This Row],[Purchase Amount]]&lt;500,"Low",
CleanedData[[#This Row],[Purchase Amount]]&lt;5000,"Medium",
TRUE,"High")</f>
        <v>Low</v>
      </c>
      <c r="V6415" t="str">
        <f>TEXT(CleanedData[[#This Row],[Date]],"mmmm")</f>
        <v>June</v>
      </c>
      <c r="W6415" t="str">
        <f>"Q"&amp;ROUNDUP(MONTH(CleanedData[[#This Row],[Date]])/3,0)</f>
        <v>Q2</v>
      </c>
      <c r="X6415" t="str">
        <f>IF(CleanedData[[#This Row],[Purchase Amount]]&gt;=5000,"Yes","No")</f>
        <v>No</v>
      </c>
      <c r="Y6415">
        <f>IF(CleanedData[[#This Row],[Recommend]]="Yes",1,0)</f>
        <v>1</v>
      </c>
      <c r="Z6415" s="6">
        <f>CleanedData[[#This Row],[Purchase Amount]]*0.15</f>
        <v>56.329499999999996</v>
      </c>
      <c r="AA6415" s="6">
        <f>CleanedData[[#This Row],[Purchase Amount]]*1.15</f>
        <v>431.85949999999991</v>
      </c>
    </row>
    <row r="6416" spans="1:27" x14ac:dyDescent="0.3">
      <c r="A6416">
        <v>7779</v>
      </c>
      <c r="B6416" t="s">
        <v>6641</v>
      </c>
      <c r="C6416" s="1">
        <v>45430</v>
      </c>
      <c r="D6416">
        <v>20</v>
      </c>
      <c r="E6416" t="s">
        <v>39</v>
      </c>
      <c r="F6416" t="s">
        <v>68</v>
      </c>
      <c r="G6416" t="s">
        <v>563</v>
      </c>
      <c r="H6416">
        <v>1</v>
      </c>
      <c r="I6416" t="s">
        <v>45</v>
      </c>
      <c r="J6416" t="s">
        <v>43</v>
      </c>
      <c r="K6416" t="s">
        <v>44</v>
      </c>
      <c r="L6416" t="s">
        <v>42</v>
      </c>
      <c r="M6416" t="s">
        <v>184</v>
      </c>
      <c r="N6416" t="s">
        <v>80</v>
      </c>
      <c r="O6416" t="s">
        <v>148</v>
      </c>
      <c r="P6416" t="s">
        <v>70</v>
      </c>
      <c r="Q6416" t="s">
        <v>66</v>
      </c>
      <c r="R6416" s="6">
        <f>_xlfn.XLOOKUP(CleanedData[[#This Row],[Product]],'02_Lookup_Tables'!$A$2:$A$126,'02_Lookup_Tables'!$B$2:$B$126)</f>
        <v>11052.57</v>
      </c>
      <c r="S6416" t="str">
        <f>VLOOKUP(CleanedData[[#This Row],[Product]],'02_Lookup_Tables'!$H$2:$I$126,2,FALSE)</f>
        <v>Electronics</v>
      </c>
      <c r="T6416" t="str">
        <f>VLOOKUP(CleanedData[[#This Row],[Province]],'02_Lookup_Tables'!$D$2:$E$10,2, FALSE)</f>
        <v>Northern Region</v>
      </c>
      <c r="U6416" t="str" cm="1">
        <f t="array" ref="U6416">_xlfn.IFS(CleanedData[[#This Row],[Purchase Amount]]&lt;500,"Low",
CleanedData[[#This Row],[Purchase Amount]]&lt;5000,"Medium",
TRUE,"High")</f>
        <v>High</v>
      </c>
      <c r="V6416" t="str">
        <f>TEXT(CleanedData[[#This Row],[Date]],"mmmm")</f>
        <v>May</v>
      </c>
      <c r="W6416" t="str">
        <f>"Q"&amp;ROUNDUP(MONTH(CleanedData[[#This Row],[Date]])/3,0)</f>
        <v>Q2</v>
      </c>
      <c r="X6416" t="str">
        <f>IF(CleanedData[[#This Row],[Purchase Amount]]&gt;=5000,"Yes","No")</f>
        <v>Yes</v>
      </c>
      <c r="Y6416">
        <f>IF(CleanedData[[#This Row],[Recommend]]="Yes",1,0)</f>
        <v>1</v>
      </c>
      <c r="Z6416" s="6">
        <f>CleanedData[[#This Row],[Purchase Amount]]*0.15</f>
        <v>1657.8854999999999</v>
      </c>
      <c r="AA6416" s="6">
        <f>CleanedData[[#This Row],[Purchase Amount]]*1.15</f>
        <v>12710.455499999998</v>
      </c>
    </row>
    <row r="6417" spans="1:27" x14ac:dyDescent="0.3">
      <c r="A6417">
        <v>7780</v>
      </c>
      <c r="B6417" t="s">
        <v>6642</v>
      </c>
      <c r="C6417" s="1">
        <v>45597</v>
      </c>
      <c r="D6417">
        <v>26</v>
      </c>
      <c r="E6417" t="s">
        <v>60</v>
      </c>
      <c r="F6417" t="s">
        <v>83</v>
      </c>
      <c r="G6417" t="s">
        <v>160</v>
      </c>
      <c r="H6417">
        <v>5</v>
      </c>
      <c r="I6417" t="s">
        <v>45</v>
      </c>
      <c r="J6417" t="s">
        <v>74</v>
      </c>
      <c r="K6417" t="s">
        <v>44</v>
      </c>
      <c r="L6417" t="s">
        <v>45</v>
      </c>
      <c r="M6417" t="s">
        <v>196</v>
      </c>
      <c r="N6417" t="s">
        <v>57</v>
      </c>
      <c r="O6417" t="s">
        <v>89</v>
      </c>
      <c r="P6417" t="s">
        <v>70</v>
      </c>
      <c r="Q6417" t="s">
        <v>58</v>
      </c>
      <c r="R6417" s="6">
        <f>_xlfn.XLOOKUP(CleanedData[[#This Row],[Product]],'02_Lookup_Tables'!$A$2:$A$126,'02_Lookup_Tables'!$B$2:$B$126)</f>
        <v>294.33</v>
      </c>
      <c r="S6417" t="str">
        <f>VLOOKUP(CleanedData[[#This Row],[Product]],'02_Lookup_Tables'!$H$2:$I$126,2,FALSE)</f>
        <v>Toys &amp; Games</v>
      </c>
      <c r="T6417" t="str">
        <f>VLOOKUP(CleanedData[[#This Row],[Province]],'02_Lookup_Tables'!$D$2:$E$10,2, FALSE)</f>
        <v>Western Region</v>
      </c>
      <c r="U6417" t="str" cm="1">
        <f t="array" ref="U6417">_xlfn.IFS(CleanedData[[#This Row],[Purchase Amount]]&lt;500,"Low",
CleanedData[[#This Row],[Purchase Amount]]&lt;5000,"Medium",
TRUE,"High")</f>
        <v>Low</v>
      </c>
      <c r="V6417" t="str">
        <f>TEXT(CleanedData[[#This Row],[Date]],"mmmm")</f>
        <v>November</v>
      </c>
      <c r="W6417" t="str">
        <f>"Q"&amp;ROUNDUP(MONTH(CleanedData[[#This Row],[Date]])/3,0)</f>
        <v>Q4</v>
      </c>
      <c r="X6417" t="str">
        <f>IF(CleanedData[[#This Row],[Purchase Amount]]&gt;=5000,"Yes","No")</f>
        <v>No</v>
      </c>
      <c r="Y6417">
        <f>IF(CleanedData[[#This Row],[Recommend]]="Yes",1,0)</f>
        <v>1</v>
      </c>
      <c r="Z6417" s="6">
        <f>CleanedData[[#This Row],[Purchase Amount]]*0.15</f>
        <v>44.149499999999996</v>
      </c>
      <c r="AA6417" s="6">
        <f>CleanedData[[#This Row],[Purchase Amount]]*1.15</f>
        <v>338.47949999999997</v>
      </c>
    </row>
    <row r="6418" spans="1:27" x14ac:dyDescent="0.3">
      <c r="A6418">
        <v>7781</v>
      </c>
      <c r="B6418" t="s">
        <v>6643</v>
      </c>
      <c r="C6418" s="1">
        <v>45437</v>
      </c>
      <c r="D6418">
        <v>55</v>
      </c>
      <c r="E6418" t="s">
        <v>60</v>
      </c>
      <c r="F6418" t="s">
        <v>77</v>
      </c>
      <c r="G6418" t="s">
        <v>266</v>
      </c>
      <c r="H6418">
        <v>5</v>
      </c>
      <c r="I6418" t="s">
        <v>42</v>
      </c>
      <c r="J6418" t="s">
        <v>43</v>
      </c>
      <c r="K6418" t="s">
        <v>64</v>
      </c>
      <c r="L6418" t="s">
        <v>45</v>
      </c>
      <c r="M6418" t="s">
        <v>136</v>
      </c>
      <c r="N6418" t="s">
        <v>57</v>
      </c>
      <c r="O6418" t="s">
        <v>89</v>
      </c>
      <c r="P6418" t="s">
        <v>70</v>
      </c>
      <c r="Q6418" t="s">
        <v>50</v>
      </c>
      <c r="R6418" s="6">
        <f>_xlfn.XLOOKUP(CleanedData[[#This Row],[Product]],'02_Lookup_Tables'!$A$2:$A$126,'02_Lookup_Tables'!$B$2:$B$126)</f>
        <v>2951.61</v>
      </c>
      <c r="S6418" t="str">
        <f>VLOOKUP(CleanedData[[#This Row],[Product]],'02_Lookup_Tables'!$H$2:$I$126,2,FALSE)</f>
        <v>Beauty &amp; Personal Care</v>
      </c>
      <c r="T6418" t="str">
        <f>VLOOKUP(CleanedData[[#This Row],[Province]],'02_Lookup_Tables'!$D$2:$E$10,2, FALSE)</f>
        <v>Central Region</v>
      </c>
      <c r="U6418" t="str" cm="1">
        <f t="array" ref="U6418">_xlfn.IFS(CleanedData[[#This Row],[Purchase Amount]]&lt;500,"Low",
CleanedData[[#This Row],[Purchase Amount]]&lt;5000,"Medium",
TRUE,"High")</f>
        <v>Medium</v>
      </c>
      <c r="V6418" t="str">
        <f>TEXT(CleanedData[[#This Row],[Date]],"mmmm")</f>
        <v>May</v>
      </c>
      <c r="W6418" t="str">
        <f>"Q"&amp;ROUNDUP(MONTH(CleanedData[[#This Row],[Date]])/3,0)</f>
        <v>Q2</v>
      </c>
      <c r="X6418" t="str">
        <f>IF(CleanedData[[#This Row],[Purchase Amount]]&gt;=5000,"Yes","No")</f>
        <v>No</v>
      </c>
      <c r="Y6418">
        <f>IF(CleanedData[[#This Row],[Recommend]]="Yes",1,0)</f>
        <v>0</v>
      </c>
      <c r="Z6418" s="6">
        <f>CleanedData[[#This Row],[Purchase Amount]]*0.15</f>
        <v>442.74150000000003</v>
      </c>
      <c r="AA6418" s="6">
        <f>CleanedData[[#This Row],[Purchase Amount]]*1.15</f>
        <v>3394.3514999999998</v>
      </c>
    </row>
    <row r="6419" spans="1:27" x14ac:dyDescent="0.3">
      <c r="A6419">
        <v>7782</v>
      </c>
      <c r="B6419" t="s">
        <v>6644</v>
      </c>
      <c r="C6419" s="1">
        <v>45598</v>
      </c>
      <c r="D6419">
        <v>46</v>
      </c>
      <c r="E6419" t="s">
        <v>39</v>
      </c>
      <c r="F6419" t="s">
        <v>68</v>
      </c>
      <c r="G6419" t="s">
        <v>91</v>
      </c>
      <c r="H6419">
        <v>5</v>
      </c>
      <c r="I6419" t="s">
        <v>42</v>
      </c>
      <c r="J6419" t="s">
        <v>69</v>
      </c>
      <c r="K6419" t="s">
        <v>55</v>
      </c>
      <c r="L6419" t="s">
        <v>45</v>
      </c>
      <c r="M6419" t="s">
        <v>140</v>
      </c>
      <c r="N6419" t="s">
        <v>57</v>
      </c>
      <c r="O6419" t="s">
        <v>148</v>
      </c>
      <c r="P6419" t="s">
        <v>49</v>
      </c>
      <c r="Q6419" t="s">
        <v>93</v>
      </c>
      <c r="R6419" s="6">
        <f>_xlfn.XLOOKUP(CleanedData[[#This Row],[Product]],'02_Lookup_Tables'!$A$2:$A$126,'02_Lookup_Tables'!$B$2:$B$126)</f>
        <v>1370.56</v>
      </c>
      <c r="S6419" t="str">
        <f>VLOOKUP(CleanedData[[#This Row],[Product]],'02_Lookup_Tables'!$H$2:$I$126,2,FALSE)</f>
        <v>Electronics</v>
      </c>
      <c r="T6419" t="str">
        <f>VLOOKUP(CleanedData[[#This Row],[Province]],'02_Lookup_Tables'!$D$2:$E$10,2, FALSE)</f>
        <v>Northern Region</v>
      </c>
      <c r="U6419" t="str" cm="1">
        <f t="array" ref="U6419">_xlfn.IFS(CleanedData[[#This Row],[Purchase Amount]]&lt;500,"Low",
CleanedData[[#This Row],[Purchase Amount]]&lt;5000,"Medium",
TRUE,"High")</f>
        <v>Medium</v>
      </c>
      <c r="V6419" t="str">
        <f>TEXT(CleanedData[[#This Row],[Date]],"mmmm")</f>
        <v>November</v>
      </c>
      <c r="W6419" t="str">
        <f>"Q"&amp;ROUNDUP(MONTH(CleanedData[[#This Row],[Date]])/3,0)</f>
        <v>Q4</v>
      </c>
      <c r="X6419" t="str">
        <f>IF(CleanedData[[#This Row],[Purchase Amount]]&gt;=5000,"Yes","No")</f>
        <v>No</v>
      </c>
      <c r="Y6419">
        <f>IF(CleanedData[[#This Row],[Recommend]]="Yes",1,0)</f>
        <v>0</v>
      </c>
      <c r="Z6419" s="6">
        <f>CleanedData[[#This Row],[Purchase Amount]]*0.15</f>
        <v>205.58399999999997</v>
      </c>
      <c r="AA6419" s="6">
        <f>CleanedData[[#This Row],[Purchase Amount]]*1.15</f>
        <v>1576.1439999999998</v>
      </c>
    </row>
    <row r="6420" spans="1:27" x14ac:dyDescent="0.3">
      <c r="A6420">
        <v>7783</v>
      </c>
      <c r="B6420" t="s">
        <v>6645</v>
      </c>
      <c r="C6420" s="1">
        <v>45631</v>
      </c>
      <c r="D6420">
        <v>57</v>
      </c>
      <c r="E6420" t="s">
        <v>52</v>
      </c>
      <c r="F6420" t="s">
        <v>61</v>
      </c>
      <c r="G6420" t="s">
        <v>146</v>
      </c>
      <c r="H6420">
        <v>3</v>
      </c>
      <c r="I6420" t="s">
        <v>42</v>
      </c>
      <c r="J6420" t="s">
        <v>54</v>
      </c>
      <c r="K6420" t="s">
        <v>44</v>
      </c>
      <c r="L6420" t="s">
        <v>45</v>
      </c>
      <c r="M6420" t="s">
        <v>156</v>
      </c>
      <c r="N6420" t="s">
        <v>48</v>
      </c>
      <c r="O6420" t="s">
        <v>148</v>
      </c>
      <c r="P6420" t="s">
        <v>49</v>
      </c>
      <c r="Q6420" t="s">
        <v>50</v>
      </c>
      <c r="R6420" s="6">
        <f>_xlfn.XLOOKUP(CleanedData[[#This Row],[Product]],'02_Lookup_Tables'!$A$2:$A$126,'02_Lookup_Tables'!$B$2:$B$126)</f>
        <v>27815.439999999999</v>
      </c>
      <c r="S6420" t="str">
        <f>VLOOKUP(CleanedData[[#This Row],[Product]],'02_Lookup_Tables'!$H$2:$I$126,2,FALSE)</f>
        <v>Electronics</v>
      </c>
      <c r="T6420" t="str">
        <f>VLOOKUP(CleanedData[[#This Row],[Province]],'02_Lookup_Tables'!$D$2:$E$10,2, FALSE)</f>
        <v>Southern Region</v>
      </c>
      <c r="U6420" t="str" cm="1">
        <f t="array" ref="U6420">_xlfn.IFS(CleanedData[[#This Row],[Purchase Amount]]&lt;500,"Low",
CleanedData[[#This Row],[Purchase Amount]]&lt;5000,"Medium",
TRUE,"High")</f>
        <v>High</v>
      </c>
      <c r="V6420" t="str">
        <f>TEXT(CleanedData[[#This Row],[Date]],"mmmm")</f>
        <v>December</v>
      </c>
      <c r="W6420" t="str">
        <f>"Q"&amp;ROUNDUP(MONTH(CleanedData[[#This Row],[Date]])/3,0)</f>
        <v>Q4</v>
      </c>
      <c r="X6420" t="str">
        <f>IF(CleanedData[[#This Row],[Purchase Amount]]&gt;=5000,"Yes","No")</f>
        <v>Yes</v>
      </c>
      <c r="Y6420">
        <f>IF(CleanedData[[#This Row],[Recommend]]="Yes",1,0)</f>
        <v>0</v>
      </c>
      <c r="Z6420" s="6">
        <f>CleanedData[[#This Row],[Purchase Amount]]*0.15</f>
        <v>4172.3159999999998</v>
      </c>
      <c r="AA6420" s="6">
        <f>CleanedData[[#This Row],[Purchase Amount]]*1.15</f>
        <v>31987.755999999998</v>
      </c>
    </row>
    <row r="6421" spans="1:27" x14ac:dyDescent="0.3">
      <c r="A6421">
        <v>7785</v>
      </c>
      <c r="B6421" t="s">
        <v>6646</v>
      </c>
      <c r="C6421" s="1">
        <v>45795</v>
      </c>
      <c r="D6421">
        <v>75</v>
      </c>
      <c r="E6421" t="s">
        <v>52</v>
      </c>
      <c r="F6421" t="s">
        <v>130</v>
      </c>
      <c r="G6421" t="s">
        <v>91</v>
      </c>
      <c r="H6421">
        <v>3</v>
      </c>
      <c r="I6421" t="s">
        <v>42</v>
      </c>
      <c r="J6421" t="s">
        <v>43</v>
      </c>
      <c r="K6421" t="s">
        <v>44</v>
      </c>
      <c r="L6421" t="s">
        <v>42</v>
      </c>
      <c r="M6421" t="s">
        <v>79</v>
      </c>
      <c r="N6421" t="s">
        <v>48</v>
      </c>
      <c r="O6421" t="s">
        <v>89</v>
      </c>
      <c r="P6421" t="s">
        <v>49</v>
      </c>
      <c r="Q6421" t="s">
        <v>97</v>
      </c>
      <c r="R6421" s="6">
        <f>_xlfn.XLOOKUP(CleanedData[[#This Row],[Product]],'02_Lookup_Tables'!$A$2:$A$126,'02_Lookup_Tables'!$B$2:$B$126)</f>
        <v>1370.56</v>
      </c>
      <c r="S6421" t="str">
        <f>VLOOKUP(CleanedData[[#This Row],[Product]],'02_Lookup_Tables'!$H$2:$I$126,2,FALSE)</f>
        <v>Electronics</v>
      </c>
      <c r="T6421" t="str">
        <f>VLOOKUP(CleanedData[[#This Row],[Province]],'02_Lookup_Tables'!$D$2:$E$10,2, FALSE)</f>
        <v>Eastern Region</v>
      </c>
      <c r="U6421" t="str" cm="1">
        <f t="array" ref="U6421">_xlfn.IFS(CleanedData[[#This Row],[Purchase Amount]]&lt;500,"Low",
CleanedData[[#This Row],[Purchase Amount]]&lt;5000,"Medium",
TRUE,"High")</f>
        <v>Medium</v>
      </c>
      <c r="V6421" t="str">
        <f>TEXT(CleanedData[[#This Row],[Date]],"mmmm")</f>
        <v>May</v>
      </c>
      <c r="W6421" t="str">
        <f>"Q"&amp;ROUNDUP(MONTH(CleanedData[[#This Row],[Date]])/3,0)</f>
        <v>Q2</v>
      </c>
      <c r="X6421" t="str">
        <f>IF(CleanedData[[#This Row],[Purchase Amount]]&gt;=5000,"Yes","No")</f>
        <v>No</v>
      </c>
      <c r="Y6421">
        <f>IF(CleanedData[[#This Row],[Recommend]]="Yes",1,0)</f>
        <v>0</v>
      </c>
      <c r="Z6421" s="6">
        <f>CleanedData[[#This Row],[Purchase Amount]]*0.15</f>
        <v>205.58399999999997</v>
      </c>
      <c r="AA6421" s="6">
        <f>CleanedData[[#This Row],[Purchase Amount]]*1.15</f>
        <v>1576.1439999999998</v>
      </c>
    </row>
    <row r="6422" spans="1:27" x14ac:dyDescent="0.3">
      <c r="A6422">
        <v>7786</v>
      </c>
      <c r="B6422" t="s">
        <v>6647</v>
      </c>
      <c r="C6422" s="1">
        <v>45973</v>
      </c>
      <c r="D6422">
        <v>38</v>
      </c>
      <c r="E6422" t="s">
        <v>52</v>
      </c>
      <c r="F6422" t="s">
        <v>108</v>
      </c>
      <c r="G6422" t="s">
        <v>155</v>
      </c>
      <c r="H6422">
        <v>2</v>
      </c>
      <c r="I6422" t="s">
        <v>42</v>
      </c>
      <c r="J6422" t="s">
        <v>63</v>
      </c>
      <c r="K6422" t="s">
        <v>64</v>
      </c>
      <c r="L6422" t="s">
        <v>45</v>
      </c>
      <c r="N6422" t="s">
        <v>47</v>
      </c>
      <c r="O6422" t="s">
        <v>134</v>
      </c>
      <c r="P6422" t="s">
        <v>8646</v>
      </c>
      <c r="Q6422" t="s">
        <v>81</v>
      </c>
      <c r="R6422" s="6">
        <f>_xlfn.XLOOKUP(CleanedData[[#This Row],[Product]],'02_Lookup_Tables'!$A$2:$A$126,'02_Lookup_Tables'!$B$2:$B$126)</f>
        <v>1355.08</v>
      </c>
      <c r="S6422" t="str">
        <f>VLOOKUP(CleanedData[[#This Row],[Product]],'02_Lookup_Tables'!$H$2:$I$126,2,FALSE)</f>
        <v>Sports &amp; Outdoors</v>
      </c>
      <c r="T6422" t="str">
        <f>VLOOKUP(CleanedData[[#This Row],[Province]],'02_Lookup_Tables'!$D$2:$E$10,2, FALSE)</f>
        <v>Gauteng Region</v>
      </c>
      <c r="U6422" t="str" cm="1">
        <f t="array" ref="U6422">_xlfn.IFS(CleanedData[[#This Row],[Purchase Amount]]&lt;500,"Low",
CleanedData[[#This Row],[Purchase Amount]]&lt;5000,"Medium",
TRUE,"High")</f>
        <v>Medium</v>
      </c>
      <c r="V6422" t="str">
        <f>TEXT(CleanedData[[#This Row],[Date]],"mmmm")</f>
        <v>November</v>
      </c>
      <c r="W6422" t="str">
        <f>"Q"&amp;ROUNDUP(MONTH(CleanedData[[#This Row],[Date]])/3,0)</f>
        <v>Q4</v>
      </c>
      <c r="X6422" t="str">
        <f>IF(CleanedData[[#This Row],[Purchase Amount]]&gt;=5000,"Yes","No")</f>
        <v>No</v>
      </c>
      <c r="Y6422">
        <f>IF(CleanedData[[#This Row],[Recommend]]="Yes",1,0)</f>
        <v>0</v>
      </c>
      <c r="Z6422" s="6">
        <f>CleanedData[[#This Row],[Purchase Amount]]*0.15</f>
        <v>203.26199999999997</v>
      </c>
      <c r="AA6422" s="6">
        <f>CleanedData[[#This Row],[Purchase Amount]]*1.15</f>
        <v>1558.3419999999999</v>
      </c>
    </row>
    <row r="6423" spans="1:27" x14ac:dyDescent="0.3">
      <c r="A6423">
        <v>7787</v>
      </c>
      <c r="B6423" t="s">
        <v>6648</v>
      </c>
      <c r="C6423" s="1">
        <v>45877</v>
      </c>
      <c r="D6423">
        <v>36</v>
      </c>
      <c r="E6423" t="s">
        <v>60</v>
      </c>
      <c r="F6423" t="s">
        <v>77</v>
      </c>
      <c r="G6423" t="s">
        <v>331</v>
      </c>
      <c r="H6423">
        <v>3</v>
      </c>
      <c r="I6423" t="s">
        <v>45</v>
      </c>
      <c r="J6423" t="s">
        <v>63</v>
      </c>
      <c r="K6423" t="s">
        <v>64</v>
      </c>
      <c r="L6423" t="s">
        <v>45</v>
      </c>
      <c r="M6423" t="s">
        <v>236</v>
      </c>
      <c r="N6423" t="s">
        <v>48</v>
      </c>
      <c r="O6423" t="s">
        <v>89</v>
      </c>
      <c r="P6423" t="s">
        <v>49</v>
      </c>
      <c r="Q6423" t="s">
        <v>81</v>
      </c>
      <c r="R6423" s="6">
        <f>_xlfn.XLOOKUP(CleanedData[[#This Row],[Product]],'02_Lookup_Tables'!$A$2:$A$126,'02_Lookup_Tables'!$B$2:$B$126)</f>
        <v>27.35</v>
      </c>
      <c r="S6423" t="str">
        <f>VLOOKUP(CleanedData[[#This Row],[Product]],'02_Lookup_Tables'!$H$2:$I$126,2,FALSE)</f>
        <v>Food</v>
      </c>
      <c r="T6423" t="str">
        <f>VLOOKUP(CleanedData[[#This Row],[Province]],'02_Lookup_Tables'!$D$2:$E$10,2, FALSE)</f>
        <v>Central Region</v>
      </c>
      <c r="U6423" t="str" cm="1">
        <f t="array" ref="U6423">_xlfn.IFS(CleanedData[[#This Row],[Purchase Amount]]&lt;500,"Low",
CleanedData[[#This Row],[Purchase Amount]]&lt;5000,"Medium",
TRUE,"High")</f>
        <v>Low</v>
      </c>
      <c r="V6423" t="str">
        <f>TEXT(CleanedData[[#This Row],[Date]],"mmmm")</f>
        <v>August</v>
      </c>
      <c r="W6423" t="str">
        <f>"Q"&amp;ROUNDUP(MONTH(CleanedData[[#This Row],[Date]])/3,0)</f>
        <v>Q3</v>
      </c>
      <c r="X6423" t="str">
        <f>IF(CleanedData[[#This Row],[Purchase Amount]]&gt;=5000,"Yes","No")</f>
        <v>No</v>
      </c>
      <c r="Y6423">
        <f>IF(CleanedData[[#This Row],[Recommend]]="Yes",1,0)</f>
        <v>1</v>
      </c>
      <c r="Z6423" s="6">
        <f>CleanedData[[#This Row],[Purchase Amount]]*0.15</f>
        <v>4.1025</v>
      </c>
      <c r="AA6423" s="6">
        <f>CleanedData[[#This Row],[Purchase Amount]]*1.15</f>
        <v>31.452500000000001</v>
      </c>
    </row>
    <row r="6424" spans="1:27" x14ac:dyDescent="0.3">
      <c r="A6424">
        <v>7789</v>
      </c>
      <c r="B6424" t="s">
        <v>6649</v>
      </c>
      <c r="C6424" s="1">
        <v>45533</v>
      </c>
      <c r="D6424">
        <v>56</v>
      </c>
      <c r="E6424" t="s">
        <v>52</v>
      </c>
      <c r="F6424" t="s">
        <v>77</v>
      </c>
      <c r="G6424" t="s">
        <v>311</v>
      </c>
      <c r="H6424">
        <v>3</v>
      </c>
      <c r="I6424" t="s">
        <v>45</v>
      </c>
      <c r="J6424" t="s">
        <v>69</v>
      </c>
      <c r="K6424" t="s">
        <v>55</v>
      </c>
      <c r="L6424" t="s">
        <v>42</v>
      </c>
      <c r="M6424" t="s">
        <v>208</v>
      </c>
      <c r="N6424" t="s">
        <v>48</v>
      </c>
      <c r="O6424" t="s">
        <v>89</v>
      </c>
      <c r="P6424" t="s">
        <v>49</v>
      </c>
      <c r="Q6424" t="s">
        <v>50</v>
      </c>
      <c r="R6424" s="6">
        <f>_xlfn.XLOOKUP(CleanedData[[#This Row],[Product]],'02_Lookup_Tables'!$A$2:$A$126,'02_Lookup_Tables'!$B$2:$B$126)</f>
        <v>954.6</v>
      </c>
      <c r="S6424" t="str">
        <f>VLOOKUP(CleanedData[[#This Row],[Product]],'02_Lookup_Tables'!$H$2:$I$126,2,FALSE)</f>
        <v>Apparel</v>
      </c>
      <c r="T6424" t="str">
        <f>VLOOKUP(CleanedData[[#This Row],[Province]],'02_Lookup_Tables'!$D$2:$E$10,2, FALSE)</f>
        <v>Central Region</v>
      </c>
      <c r="U6424" t="str" cm="1">
        <f t="array" ref="U6424">_xlfn.IFS(CleanedData[[#This Row],[Purchase Amount]]&lt;500,"Low",
CleanedData[[#This Row],[Purchase Amount]]&lt;5000,"Medium",
TRUE,"High")</f>
        <v>Medium</v>
      </c>
      <c r="V6424" t="str">
        <f>TEXT(CleanedData[[#This Row],[Date]],"mmmm")</f>
        <v>August</v>
      </c>
      <c r="W6424" t="str">
        <f>"Q"&amp;ROUNDUP(MONTH(CleanedData[[#This Row],[Date]])/3,0)</f>
        <v>Q3</v>
      </c>
      <c r="X6424" t="str">
        <f>IF(CleanedData[[#This Row],[Purchase Amount]]&gt;=5000,"Yes","No")</f>
        <v>No</v>
      </c>
      <c r="Y6424">
        <f>IF(CleanedData[[#This Row],[Recommend]]="Yes",1,0)</f>
        <v>1</v>
      </c>
      <c r="Z6424" s="6">
        <f>CleanedData[[#This Row],[Purchase Amount]]*0.15</f>
        <v>143.19</v>
      </c>
      <c r="AA6424" s="6">
        <f>CleanedData[[#This Row],[Purchase Amount]]*1.15</f>
        <v>1097.79</v>
      </c>
    </row>
    <row r="6425" spans="1:27" x14ac:dyDescent="0.3">
      <c r="A6425">
        <v>7790</v>
      </c>
      <c r="B6425" t="s">
        <v>6650</v>
      </c>
      <c r="C6425" s="1">
        <v>45953</v>
      </c>
      <c r="D6425">
        <v>36</v>
      </c>
      <c r="E6425" t="s">
        <v>60</v>
      </c>
      <c r="F6425" t="s">
        <v>77</v>
      </c>
      <c r="G6425" t="s">
        <v>105</v>
      </c>
      <c r="H6425">
        <v>4</v>
      </c>
      <c r="I6425" t="s">
        <v>42</v>
      </c>
      <c r="J6425" t="s">
        <v>43</v>
      </c>
      <c r="K6425" t="s">
        <v>64</v>
      </c>
      <c r="L6425" t="s">
        <v>42</v>
      </c>
      <c r="M6425" t="s">
        <v>106</v>
      </c>
      <c r="N6425" t="s">
        <v>96</v>
      </c>
      <c r="O6425" t="s">
        <v>148</v>
      </c>
      <c r="P6425" t="s">
        <v>49</v>
      </c>
      <c r="Q6425" t="s">
        <v>81</v>
      </c>
      <c r="R6425" s="6">
        <f>_xlfn.XLOOKUP(CleanedData[[#This Row],[Product]],'02_Lookup_Tables'!$A$2:$A$126,'02_Lookup_Tables'!$B$2:$B$126)</f>
        <v>231.22</v>
      </c>
      <c r="S6425" t="str">
        <f>VLOOKUP(CleanedData[[#This Row],[Product]],'02_Lookup_Tables'!$H$2:$I$126,2,FALSE)</f>
        <v>Beauty &amp; Personal Care</v>
      </c>
      <c r="T6425" t="str">
        <f>VLOOKUP(CleanedData[[#This Row],[Province]],'02_Lookup_Tables'!$D$2:$E$10,2, FALSE)</f>
        <v>Central Region</v>
      </c>
      <c r="U6425" t="str" cm="1">
        <f t="array" ref="U6425">_xlfn.IFS(CleanedData[[#This Row],[Purchase Amount]]&lt;500,"Low",
CleanedData[[#This Row],[Purchase Amount]]&lt;5000,"Medium",
TRUE,"High")</f>
        <v>Low</v>
      </c>
      <c r="V6425" t="str">
        <f>TEXT(CleanedData[[#This Row],[Date]],"mmmm")</f>
        <v>October</v>
      </c>
      <c r="W6425" t="str">
        <f>"Q"&amp;ROUNDUP(MONTH(CleanedData[[#This Row],[Date]])/3,0)</f>
        <v>Q4</v>
      </c>
      <c r="X6425" t="str">
        <f>IF(CleanedData[[#This Row],[Purchase Amount]]&gt;=5000,"Yes","No")</f>
        <v>No</v>
      </c>
      <c r="Y6425">
        <f>IF(CleanedData[[#This Row],[Recommend]]="Yes",1,0)</f>
        <v>0</v>
      </c>
      <c r="Z6425" s="6">
        <f>CleanedData[[#This Row],[Purchase Amount]]*0.15</f>
        <v>34.683</v>
      </c>
      <c r="AA6425" s="6">
        <f>CleanedData[[#This Row],[Purchase Amount]]*1.15</f>
        <v>265.90299999999996</v>
      </c>
    </row>
    <row r="6426" spans="1:27" x14ac:dyDescent="0.3">
      <c r="A6426">
        <v>7791</v>
      </c>
      <c r="B6426" t="s">
        <v>6651</v>
      </c>
      <c r="C6426" s="1">
        <v>45611</v>
      </c>
      <c r="D6426">
        <v>48</v>
      </c>
      <c r="E6426" t="s">
        <v>52</v>
      </c>
      <c r="F6426" t="s">
        <v>72</v>
      </c>
      <c r="G6426" t="s">
        <v>307</v>
      </c>
      <c r="H6426">
        <v>3</v>
      </c>
      <c r="I6426" t="s">
        <v>42</v>
      </c>
      <c r="J6426" t="s">
        <v>43</v>
      </c>
      <c r="K6426" t="s">
        <v>55</v>
      </c>
      <c r="L6426" t="s">
        <v>45</v>
      </c>
      <c r="M6426" t="s">
        <v>85</v>
      </c>
      <c r="N6426" t="s">
        <v>48</v>
      </c>
      <c r="O6426" t="s">
        <v>48</v>
      </c>
      <c r="P6426" t="s">
        <v>70</v>
      </c>
      <c r="Q6426" t="s">
        <v>93</v>
      </c>
      <c r="R6426" s="6">
        <f>_xlfn.XLOOKUP(CleanedData[[#This Row],[Product]],'02_Lookup_Tables'!$A$2:$A$126,'02_Lookup_Tables'!$B$2:$B$126)</f>
        <v>824.74</v>
      </c>
      <c r="S6426" t="str">
        <f>VLOOKUP(CleanedData[[#This Row],[Product]],'02_Lookup_Tables'!$H$2:$I$126,2,FALSE)</f>
        <v>Apparel</v>
      </c>
      <c r="T6426" t="str">
        <f>VLOOKUP(CleanedData[[#This Row],[Province]],'02_Lookup_Tables'!$D$2:$E$10,2, FALSE)</f>
        <v>Central Region</v>
      </c>
      <c r="U6426" t="str" cm="1">
        <f t="array" ref="U6426">_xlfn.IFS(CleanedData[[#This Row],[Purchase Amount]]&lt;500,"Low",
CleanedData[[#This Row],[Purchase Amount]]&lt;5000,"Medium",
TRUE,"High")</f>
        <v>Medium</v>
      </c>
      <c r="V6426" t="str">
        <f>TEXT(CleanedData[[#This Row],[Date]],"mmmm")</f>
        <v>November</v>
      </c>
      <c r="W6426" t="str">
        <f>"Q"&amp;ROUNDUP(MONTH(CleanedData[[#This Row],[Date]])/3,0)</f>
        <v>Q4</v>
      </c>
      <c r="X6426" t="str">
        <f>IF(CleanedData[[#This Row],[Purchase Amount]]&gt;=5000,"Yes","No")</f>
        <v>No</v>
      </c>
      <c r="Y6426">
        <f>IF(CleanedData[[#This Row],[Recommend]]="Yes",1,0)</f>
        <v>0</v>
      </c>
      <c r="Z6426" s="6">
        <f>CleanedData[[#This Row],[Purchase Amount]]*0.15</f>
        <v>123.711</v>
      </c>
      <c r="AA6426" s="6">
        <f>CleanedData[[#This Row],[Purchase Amount]]*1.15</f>
        <v>948.45099999999991</v>
      </c>
    </row>
    <row r="6427" spans="1:27" x14ac:dyDescent="0.3">
      <c r="A6427">
        <v>7792</v>
      </c>
      <c r="B6427" t="s">
        <v>6652</v>
      </c>
      <c r="C6427" s="1">
        <v>45735</v>
      </c>
      <c r="D6427">
        <v>26</v>
      </c>
      <c r="E6427" t="s">
        <v>60</v>
      </c>
      <c r="F6427" t="s">
        <v>68</v>
      </c>
      <c r="G6427" t="s">
        <v>62</v>
      </c>
      <c r="H6427">
        <v>3</v>
      </c>
      <c r="I6427" t="s">
        <v>45</v>
      </c>
      <c r="J6427" t="s">
        <v>43</v>
      </c>
      <c r="K6427" t="s">
        <v>64</v>
      </c>
      <c r="L6427" t="s">
        <v>45</v>
      </c>
      <c r="M6427" t="s">
        <v>79</v>
      </c>
      <c r="N6427" t="s">
        <v>48</v>
      </c>
      <c r="O6427" t="s">
        <v>89</v>
      </c>
      <c r="P6427" t="s">
        <v>49</v>
      </c>
      <c r="Q6427" t="s">
        <v>58</v>
      </c>
      <c r="R6427" s="6">
        <f>_xlfn.XLOOKUP(CleanedData[[#This Row],[Product]],'02_Lookup_Tables'!$A$2:$A$126,'02_Lookup_Tables'!$B$2:$B$126)</f>
        <v>230.14</v>
      </c>
      <c r="S6427" t="str">
        <f>VLOOKUP(CleanedData[[#This Row],[Product]],'02_Lookup_Tables'!$H$2:$I$126,2,FALSE)</f>
        <v>Sports &amp; Outdoors</v>
      </c>
      <c r="T6427" t="str">
        <f>VLOOKUP(CleanedData[[#This Row],[Province]],'02_Lookup_Tables'!$D$2:$E$10,2, FALSE)</f>
        <v>Northern Region</v>
      </c>
      <c r="U6427" t="str" cm="1">
        <f t="array" ref="U6427">_xlfn.IFS(CleanedData[[#This Row],[Purchase Amount]]&lt;500,"Low",
CleanedData[[#This Row],[Purchase Amount]]&lt;5000,"Medium",
TRUE,"High")</f>
        <v>Low</v>
      </c>
      <c r="V6427" t="str">
        <f>TEXT(CleanedData[[#This Row],[Date]],"mmmm")</f>
        <v>March</v>
      </c>
      <c r="W6427" t="str">
        <f>"Q"&amp;ROUNDUP(MONTH(CleanedData[[#This Row],[Date]])/3,0)</f>
        <v>Q1</v>
      </c>
      <c r="X6427" t="str">
        <f>IF(CleanedData[[#This Row],[Purchase Amount]]&gt;=5000,"Yes","No")</f>
        <v>No</v>
      </c>
      <c r="Y6427">
        <f>IF(CleanedData[[#This Row],[Recommend]]="Yes",1,0)</f>
        <v>1</v>
      </c>
      <c r="Z6427" s="6">
        <f>CleanedData[[#This Row],[Purchase Amount]]*0.15</f>
        <v>34.520999999999994</v>
      </c>
      <c r="AA6427" s="6">
        <f>CleanedData[[#This Row],[Purchase Amount]]*1.15</f>
        <v>264.66099999999994</v>
      </c>
    </row>
    <row r="6428" spans="1:27" x14ac:dyDescent="0.3">
      <c r="A6428">
        <v>7794</v>
      </c>
      <c r="B6428" t="s">
        <v>6653</v>
      </c>
      <c r="C6428" s="1">
        <v>45780</v>
      </c>
      <c r="D6428">
        <v>51</v>
      </c>
      <c r="E6428" t="s">
        <v>52</v>
      </c>
      <c r="F6428" t="s">
        <v>83</v>
      </c>
      <c r="G6428" t="s">
        <v>173</v>
      </c>
      <c r="H6428">
        <v>5</v>
      </c>
      <c r="I6428" t="s">
        <v>45</v>
      </c>
      <c r="J6428" t="s">
        <v>54</v>
      </c>
      <c r="K6428" t="s">
        <v>64</v>
      </c>
      <c r="L6428" t="s">
        <v>45</v>
      </c>
      <c r="M6428" t="s">
        <v>156</v>
      </c>
      <c r="N6428" t="s">
        <v>57</v>
      </c>
      <c r="O6428" t="s">
        <v>148</v>
      </c>
      <c r="P6428" t="s">
        <v>49</v>
      </c>
      <c r="Q6428" t="s">
        <v>93</v>
      </c>
      <c r="R6428" s="6">
        <f>_xlfn.XLOOKUP(CleanedData[[#This Row],[Product]],'02_Lookup_Tables'!$A$2:$A$126,'02_Lookup_Tables'!$B$2:$B$126)</f>
        <v>13056.99</v>
      </c>
      <c r="S6428" t="str">
        <f>VLOOKUP(CleanedData[[#This Row],[Product]],'02_Lookup_Tables'!$H$2:$I$126,2,FALSE)</f>
        <v>Electronics</v>
      </c>
      <c r="T6428" t="str">
        <f>VLOOKUP(CleanedData[[#This Row],[Province]],'02_Lookup_Tables'!$D$2:$E$10,2, FALSE)</f>
        <v>Western Region</v>
      </c>
      <c r="U6428" t="str" cm="1">
        <f t="array" ref="U6428">_xlfn.IFS(CleanedData[[#This Row],[Purchase Amount]]&lt;500,"Low",
CleanedData[[#This Row],[Purchase Amount]]&lt;5000,"Medium",
TRUE,"High")</f>
        <v>High</v>
      </c>
      <c r="V6428" t="str">
        <f>TEXT(CleanedData[[#This Row],[Date]],"mmmm")</f>
        <v>May</v>
      </c>
      <c r="W6428" t="str">
        <f>"Q"&amp;ROUNDUP(MONTH(CleanedData[[#This Row],[Date]])/3,0)</f>
        <v>Q2</v>
      </c>
      <c r="X6428" t="str">
        <f>IF(CleanedData[[#This Row],[Purchase Amount]]&gt;=5000,"Yes","No")</f>
        <v>Yes</v>
      </c>
      <c r="Y6428">
        <f>IF(CleanedData[[#This Row],[Recommend]]="Yes",1,0)</f>
        <v>1</v>
      </c>
      <c r="Z6428" s="6">
        <f>CleanedData[[#This Row],[Purchase Amount]]*0.15</f>
        <v>1958.5484999999999</v>
      </c>
      <c r="AA6428" s="6">
        <f>CleanedData[[#This Row],[Purchase Amount]]*1.15</f>
        <v>15015.538499999999</v>
      </c>
    </row>
    <row r="6429" spans="1:27" x14ac:dyDescent="0.3">
      <c r="A6429">
        <v>7795</v>
      </c>
      <c r="B6429" t="s">
        <v>6654</v>
      </c>
      <c r="C6429" s="1">
        <v>45686</v>
      </c>
      <c r="D6429">
        <v>46</v>
      </c>
      <c r="E6429" t="s">
        <v>60</v>
      </c>
      <c r="F6429" t="s">
        <v>125</v>
      </c>
      <c r="G6429" t="s">
        <v>214</v>
      </c>
      <c r="H6429">
        <v>2</v>
      </c>
      <c r="I6429" t="s">
        <v>45</v>
      </c>
      <c r="J6429" t="s">
        <v>69</v>
      </c>
      <c r="K6429" t="s">
        <v>55</v>
      </c>
      <c r="L6429" t="s">
        <v>42</v>
      </c>
      <c r="M6429" t="s">
        <v>88</v>
      </c>
      <c r="N6429" t="s">
        <v>47</v>
      </c>
      <c r="O6429" t="s">
        <v>89</v>
      </c>
      <c r="P6429" t="s">
        <v>49</v>
      </c>
      <c r="Q6429" t="s">
        <v>93</v>
      </c>
      <c r="R6429" s="6">
        <f>_xlfn.XLOOKUP(CleanedData[[#This Row],[Product]],'02_Lookup_Tables'!$A$2:$A$126,'02_Lookup_Tables'!$B$2:$B$126)</f>
        <v>134.01</v>
      </c>
      <c r="S6429" t="str">
        <f>VLOOKUP(CleanedData[[#This Row],[Product]],'02_Lookup_Tables'!$H$2:$I$126,2,FALSE)</f>
        <v>Food</v>
      </c>
      <c r="T6429" t="str">
        <f>VLOOKUP(CleanedData[[#This Row],[Province]],'02_Lookup_Tables'!$D$2:$E$10,2, FALSE)</f>
        <v>Western Region</v>
      </c>
      <c r="U6429" t="str" cm="1">
        <f t="array" ref="U6429">_xlfn.IFS(CleanedData[[#This Row],[Purchase Amount]]&lt;500,"Low",
CleanedData[[#This Row],[Purchase Amount]]&lt;5000,"Medium",
TRUE,"High")</f>
        <v>Low</v>
      </c>
      <c r="V6429" t="str">
        <f>TEXT(CleanedData[[#This Row],[Date]],"mmmm")</f>
        <v>January</v>
      </c>
      <c r="W6429" t="str">
        <f>"Q"&amp;ROUNDUP(MONTH(CleanedData[[#This Row],[Date]])/3,0)</f>
        <v>Q1</v>
      </c>
      <c r="X6429" t="str">
        <f>IF(CleanedData[[#This Row],[Purchase Amount]]&gt;=5000,"Yes","No")</f>
        <v>No</v>
      </c>
      <c r="Y6429">
        <f>IF(CleanedData[[#This Row],[Recommend]]="Yes",1,0)</f>
        <v>1</v>
      </c>
      <c r="Z6429" s="6">
        <f>CleanedData[[#This Row],[Purchase Amount]]*0.15</f>
        <v>20.101499999999998</v>
      </c>
      <c r="AA6429" s="6">
        <f>CleanedData[[#This Row],[Purchase Amount]]*1.15</f>
        <v>154.11149999999998</v>
      </c>
    </row>
    <row r="6430" spans="1:27" x14ac:dyDescent="0.3">
      <c r="A6430">
        <v>7796</v>
      </c>
      <c r="B6430" t="s">
        <v>6655</v>
      </c>
      <c r="C6430" s="1">
        <v>45664</v>
      </c>
      <c r="D6430">
        <v>49</v>
      </c>
      <c r="E6430" t="s">
        <v>52</v>
      </c>
      <c r="F6430" t="s">
        <v>125</v>
      </c>
      <c r="G6430" t="s">
        <v>278</v>
      </c>
      <c r="H6430">
        <v>5</v>
      </c>
      <c r="I6430" t="s">
        <v>42</v>
      </c>
      <c r="J6430" t="s">
        <v>63</v>
      </c>
      <c r="K6430" t="s">
        <v>55</v>
      </c>
      <c r="L6430" t="s">
        <v>42</v>
      </c>
      <c r="M6430" t="s">
        <v>100</v>
      </c>
      <c r="N6430" t="s">
        <v>57</v>
      </c>
      <c r="O6430" t="s">
        <v>48</v>
      </c>
      <c r="P6430" t="s">
        <v>49</v>
      </c>
      <c r="Q6430" t="s">
        <v>93</v>
      </c>
      <c r="R6430" s="6">
        <f>_xlfn.XLOOKUP(CleanedData[[#This Row],[Product]],'02_Lookup_Tables'!$A$2:$A$126,'02_Lookup_Tables'!$B$2:$B$126)</f>
        <v>45.96</v>
      </c>
      <c r="S6430" t="str">
        <f>VLOOKUP(CleanedData[[#This Row],[Product]],'02_Lookup_Tables'!$H$2:$I$126,2,FALSE)</f>
        <v>Food</v>
      </c>
      <c r="T6430" t="str">
        <f>VLOOKUP(CleanedData[[#This Row],[Province]],'02_Lookup_Tables'!$D$2:$E$10,2, FALSE)</f>
        <v>Western Region</v>
      </c>
      <c r="U6430" t="str" cm="1">
        <f t="array" ref="U6430">_xlfn.IFS(CleanedData[[#This Row],[Purchase Amount]]&lt;500,"Low",
CleanedData[[#This Row],[Purchase Amount]]&lt;5000,"Medium",
TRUE,"High")</f>
        <v>Low</v>
      </c>
      <c r="V6430" t="str">
        <f>TEXT(CleanedData[[#This Row],[Date]],"mmmm")</f>
        <v>January</v>
      </c>
      <c r="W6430" t="str">
        <f>"Q"&amp;ROUNDUP(MONTH(CleanedData[[#This Row],[Date]])/3,0)</f>
        <v>Q1</v>
      </c>
      <c r="X6430" t="str">
        <f>IF(CleanedData[[#This Row],[Purchase Amount]]&gt;=5000,"Yes","No")</f>
        <v>No</v>
      </c>
      <c r="Y6430">
        <f>IF(CleanedData[[#This Row],[Recommend]]="Yes",1,0)</f>
        <v>0</v>
      </c>
      <c r="Z6430" s="6">
        <f>CleanedData[[#This Row],[Purchase Amount]]*0.15</f>
        <v>6.8940000000000001</v>
      </c>
      <c r="AA6430" s="6">
        <f>CleanedData[[#This Row],[Purchase Amount]]*1.15</f>
        <v>52.853999999999999</v>
      </c>
    </row>
    <row r="6431" spans="1:27" x14ac:dyDescent="0.3">
      <c r="A6431">
        <v>7797</v>
      </c>
      <c r="B6431" t="s">
        <v>6656</v>
      </c>
      <c r="C6431" s="1">
        <v>45305</v>
      </c>
      <c r="D6431">
        <v>47</v>
      </c>
      <c r="E6431" t="s">
        <v>39</v>
      </c>
      <c r="F6431" t="s">
        <v>83</v>
      </c>
      <c r="G6431" t="s">
        <v>284</v>
      </c>
      <c r="H6431">
        <v>5</v>
      </c>
      <c r="I6431" t="s">
        <v>42</v>
      </c>
      <c r="J6431" t="s">
        <v>63</v>
      </c>
      <c r="K6431" t="s">
        <v>44</v>
      </c>
      <c r="L6431" t="s">
        <v>42</v>
      </c>
      <c r="N6431" t="s">
        <v>57</v>
      </c>
      <c r="O6431" t="s">
        <v>134</v>
      </c>
      <c r="P6431" t="s">
        <v>8646</v>
      </c>
      <c r="Q6431" t="s">
        <v>93</v>
      </c>
      <c r="R6431" s="6">
        <f>_xlfn.XLOOKUP(CleanedData[[#This Row],[Product]],'02_Lookup_Tables'!$A$2:$A$126,'02_Lookup_Tables'!$B$2:$B$126)</f>
        <v>6698.54</v>
      </c>
      <c r="S6431" t="str">
        <f>VLOOKUP(CleanedData[[#This Row],[Product]],'02_Lookup_Tables'!$H$2:$I$126,2,FALSE)</f>
        <v>Electronics</v>
      </c>
      <c r="T6431" t="str">
        <f>VLOOKUP(CleanedData[[#This Row],[Province]],'02_Lookup_Tables'!$D$2:$E$10,2, FALSE)</f>
        <v>Western Region</v>
      </c>
      <c r="U6431" t="str" cm="1">
        <f t="array" ref="U6431">_xlfn.IFS(CleanedData[[#This Row],[Purchase Amount]]&lt;500,"Low",
CleanedData[[#This Row],[Purchase Amount]]&lt;5000,"Medium",
TRUE,"High")</f>
        <v>High</v>
      </c>
      <c r="V6431" t="str">
        <f>TEXT(CleanedData[[#This Row],[Date]],"mmmm")</f>
        <v>January</v>
      </c>
      <c r="W6431" t="str">
        <f>"Q"&amp;ROUNDUP(MONTH(CleanedData[[#This Row],[Date]])/3,0)</f>
        <v>Q1</v>
      </c>
      <c r="X6431" t="str">
        <f>IF(CleanedData[[#This Row],[Purchase Amount]]&gt;=5000,"Yes","No")</f>
        <v>Yes</v>
      </c>
      <c r="Y6431">
        <f>IF(CleanedData[[#This Row],[Recommend]]="Yes",1,0)</f>
        <v>0</v>
      </c>
      <c r="Z6431" s="6">
        <f>CleanedData[[#This Row],[Purchase Amount]]*0.15</f>
        <v>1004.7809999999999</v>
      </c>
      <c r="AA6431" s="6">
        <f>CleanedData[[#This Row],[Purchase Amount]]*1.15</f>
        <v>7703.320999999999</v>
      </c>
    </row>
    <row r="6432" spans="1:27" x14ac:dyDescent="0.3">
      <c r="A6432">
        <v>7798</v>
      </c>
      <c r="B6432" t="s">
        <v>6657</v>
      </c>
      <c r="C6432" s="1">
        <v>45830</v>
      </c>
      <c r="D6432">
        <v>73</v>
      </c>
      <c r="E6432" t="s">
        <v>52</v>
      </c>
      <c r="F6432" t="s">
        <v>130</v>
      </c>
      <c r="G6432" t="s">
        <v>352</v>
      </c>
      <c r="H6432">
        <v>1</v>
      </c>
      <c r="I6432" t="s">
        <v>42</v>
      </c>
      <c r="J6432" t="s">
        <v>74</v>
      </c>
      <c r="K6432" t="s">
        <v>64</v>
      </c>
      <c r="L6432" t="s">
        <v>45</v>
      </c>
      <c r="M6432" t="s">
        <v>175</v>
      </c>
      <c r="N6432" t="s">
        <v>80</v>
      </c>
      <c r="O6432" t="s">
        <v>89</v>
      </c>
      <c r="P6432" t="s">
        <v>49</v>
      </c>
      <c r="Q6432" t="s">
        <v>97</v>
      </c>
      <c r="R6432" s="6">
        <f>_xlfn.XLOOKUP(CleanedData[[#This Row],[Product]],'02_Lookup_Tables'!$A$2:$A$126,'02_Lookup_Tables'!$B$2:$B$126)</f>
        <v>2217.0300000000002</v>
      </c>
      <c r="S6432" t="str">
        <f>VLOOKUP(CleanedData[[#This Row],[Product]],'02_Lookup_Tables'!$H$2:$I$126,2,FALSE)</f>
        <v>Apparel</v>
      </c>
      <c r="T6432" t="str">
        <f>VLOOKUP(CleanedData[[#This Row],[Province]],'02_Lookup_Tables'!$D$2:$E$10,2, FALSE)</f>
        <v>Eastern Region</v>
      </c>
      <c r="U6432" t="str" cm="1">
        <f t="array" ref="U6432">_xlfn.IFS(CleanedData[[#This Row],[Purchase Amount]]&lt;500,"Low",
CleanedData[[#This Row],[Purchase Amount]]&lt;5000,"Medium",
TRUE,"High")</f>
        <v>Medium</v>
      </c>
      <c r="V6432" t="str">
        <f>TEXT(CleanedData[[#This Row],[Date]],"mmmm")</f>
        <v>June</v>
      </c>
      <c r="W6432" t="str">
        <f>"Q"&amp;ROUNDUP(MONTH(CleanedData[[#This Row],[Date]])/3,0)</f>
        <v>Q2</v>
      </c>
      <c r="X6432" t="str">
        <f>IF(CleanedData[[#This Row],[Purchase Amount]]&gt;=5000,"Yes","No")</f>
        <v>No</v>
      </c>
      <c r="Y6432">
        <f>IF(CleanedData[[#This Row],[Recommend]]="Yes",1,0)</f>
        <v>0</v>
      </c>
      <c r="Z6432" s="6">
        <f>CleanedData[[#This Row],[Purchase Amount]]*0.15</f>
        <v>332.55450000000002</v>
      </c>
      <c r="AA6432" s="6">
        <f>CleanedData[[#This Row],[Purchase Amount]]*1.15</f>
        <v>2549.5844999999999</v>
      </c>
    </row>
    <row r="6433" spans="1:27" x14ac:dyDescent="0.3">
      <c r="A6433">
        <v>7799</v>
      </c>
      <c r="B6433" t="s">
        <v>6658</v>
      </c>
      <c r="C6433" s="1">
        <v>45305</v>
      </c>
      <c r="D6433">
        <v>21</v>
      </c>
      <c r="E6433" t="s">
        <v>52</v>
      </c>
      <c r="F6433" t="s">
        <v>40</v>
      </c>
      <c r="G6433" t="s">
        <v>91</v>
      </c>
      <c r="H6433">
        <v>5</v>
      </c>
      <c r="I6433" t="s">
        <v>45</v>
      </c>
      <c r="J6433" t="s">
        <v>69</v>
      </c>
      <c r="K6433" t="s">
        <v>55</v>
      </c>
      <c r="L6433" t="s">
        <v>45</v>
      </c>
      <c r="M6433" t="s">
        <v>75</v>
      </c>
      <c r="N6433" t="s">
        <v>57</v>
      </c>
      <c r="O6433" t="s">
        <v>89</v>
      </c>
      <c r="P6433" t="s">
        <v>70</v>
      </c>
      <c r="Q6433" t="s">
        <v>66</v>
      </c>
      <c r="R6433" s="6">
        <f>_xlfn.XLOOKUP(CleanedData[[#This Row],[Product]],'02_Lookup_Tables'!$A$2:$A$126,'02_Lookup_Tables'!$B$2:$B$126)</f>
        <v>1370.56</v>
      </c>
      <c r="S6433" t="str">
        <f>VLOOKUP(CleanedData[[#This Row],[Product]],'02_Lookup_Tables'!$H$2:$I$126,2,FALSE)</f>
        <v>Electronics</v>
      </c>
      <c r="T6433" t="str">
        <f>VLOOKUP(CleanedData[[#This Row],[Province]],'02_Lookup_Tables'!$D$2:$E$10,2, FALSE)</f>
        <v>Northern Region</v>
      </c>
      <c r="U6433" t="str" cm="1">
        <f t="array" ref="U6433">_xlfn.IFS(CleanedData[[#This Row],[Purchase Amount]]&lt;500,"Low",
CleanedData[[#This Row],[Purchase Amount]]&lt;5000,"Medium",
TRUE,"High")</f>
        <v>Medium</v>
      </c>
      <c r="V6433" t="str">
        <f>TEXT(CleanedData[[#This Row],[Date]],"mmmm")</f>
        <v>January</v>
      </c>
      <c r="W6433" t="str">
        <f>"Q"&amp;ROUNDUP(MONTH(CleanedData[[#This Row],[Date]])/3,0)</f>
        <v>Q1</v>
      </c>
      <c r="X6433" t="str">
        <f>IF(CleanedData[[#This Row],[Purchase Amount]]&gt;=5000,"Yes","No")</f>
        <v>No</v>
      </c>
      <c r="Y6433">
        <f>IF(CleanedData[[#This Row],[Recommend]]="Yes",1,0)</f>
        <v>1</v>
      </c>
      <c r="Z6433" s="6">
        <f>CleanedData[[#This Row],[Purchase Amount]]*0.15</f>
        <v>205.58399999999997</v>
      </c>
      <c r="AA6433" s="6">
        <f>CleanedData[[#This Row],[Purchase Amount]]*1.15</f>
        <v>1576.1439999999998</v>
      </c>
    </row>
    <row r="6434" spans="1:27" x14ac:dyDescent="0.3">
      <c r="A6434">
        <v>7801</v>
      </c>
      <c r="B6434" t="s">
        <v>6659</v>
      </c>
      <c r="C6434" s="1">
        <v>45924</v>
      </c>
      <c r="D6434">
        <v>71</v>
      </c>
      <c r="E6434" t="s">
        <v>60</v>
      </c>
      <c r="F6434" t="s">
        <v>83</v>
      </c>
      <c r="G6434" t="s">
        <v>563</v>
      </c>
      <c r="H6434">
        <v>1</v>
      </c>
      <c r="I6434" t="s">
        <v>45</v>
      </c>
      <c r="J6434" t="s">
        <v>43</v>
      </c>
      <c r="K6434" t="s">
        <v>44</v>
      </c>
      <c r="L6434" t="s">
        <v>42</v>
      </c>
      <c r="M6434" t="s">
        <v>151</v>
      </c>
      <c r="N6434" t="s">
        <v>80</v>
      </c>
      <c r="O6434" t="s">
        <v>89</v>
      </c>
      <c r="P6434" t="s">
        <v>49</v>
      </c>
      <c r="Q6434" t="s">
        <v>97</v>
      </c>
      <c r="R6434" s="6">
        <f>_xlfn.XLOOKUP(CleanedData[[#This Row],[Product]],'02_Lookup_Tables'!$A$2:$A$126,'02_Lookup_Tables'!$B$2:$B$126)</f>
        <v>11052.57</v>
      </c>
      <c r="S6434" t="str">
        <f>VLOOKUP(CleanedData[[#This Row],[Product]],'02_Lookup_Tables'!$H$2:$I$126,2,FALSE)</f>
        <v>Electronics</v>
      </c>
      <c r="T6434" t="str">
        <f>VLOOKUP(CleanedData[[#This Row],[Province]],'02_Lookup_Tables'!$D$2:$E$10,2, FALSE)</f>
        <v>Western Region</v>
      </c>
      <c r="U6434" t="str" cm="1">
        <f t="array" ref="U6434">_xlfn.IFS(CleanedData[[#This Row],[Purchase Amount]]&lt;500,"Low",
CleanedData[[#This Row],[Purchase Amount]]&lt;5000,"Medium",
TRUE,"High")</f>
        <v>High</v>
      </c>
      <c r="V6434" t="str">
        <f>TEXT(CleanedData[[#This Row],[Date]],"mmmm")</f>
        <v>September</v>
      </c>
      <c r="W6434" t="str">
        <f>"Q"&amp;ROUNDUP(MONTH(CleanedData[[#This Row],[Date]])/3,0)</f>
        <v>Q3</v>
      </c>
      <c r="X6434" t="str">
        <f>IF(CleanedData[[#This Row],[Purchase Amount]]&gt;=5000,"Yes","No")</f>
        <v>Yes</v>
      </c>
      <c r="Y6434">
        <f>IF(CleanedData[[#This Row],[Recommend]]="Yes",1,0)</f>
        <v>1</v>
      </c>
      <c r="Z6434" s="6">
        <f>CleanedData[[#This Row],[Purchase Amount]]*0.15</f>
        <v>1657.8854999999999</v>
      </c>
      <c r="AA6434" s="6">
        <f>CleanedData[[#This Row],[Purchase Amount]]*1.15</f>
        <v>12710.455499999998</v>
      </c>
    </row>
    <row r="6435" spans="1:27" x14ac:dyDescent="0.3">
      <c r="A6435">
        <v>7802</v>
      </c>
      <c r="B6435" t="s">
        <v>6660</v>
      </c>
      <c r="C6435" s="1">
        <v>45650</v>
      </c>
      <c r="D6435">
        <v>61</v>
      </c>
      <c r="E6435" t="s">
        <v>39</v>
      </c>
      <c r="F6435" t="s">
        <v>108</v>
      </c>
      <c r="G6435" t="s">
        <v>372</v>
      </c>
      <c r="H6435">
        <v>3</v>
      </c>
      <c r="I6435" t="s">
        <v>42</v>
      </c>
      <c r="J6435" t="s">
        <v>54</v>
      </c>
      <c r="K6435" t="s">
        <v>44</v>
      </c>
      <c r="L6435" t="s">
        <v>42</v>
      </c>
      <c r="M6435" t="s">
        <v>106</v>
      </c>
      <c r="N6435" t="s">
        <v>48</v>
      </c>
      <c r="O6435" t="s">
        <v>148</v>
      </c>
      <c r="P6435" t="s">
        <v>49</v>
      </c>
      <c r="Q6435" t="s">
        <v>50</v>
      </c>
      <c r="R6435" s="6">
        <f>_xlfn.XLOOKUP(CleanedData[[#This Row],[Product]],'02_Lookup_Tables'!$A$2:$A$126,'02_Lookup_Tables'!$B$2:$B$126)</f>
        <v>944.78</v>
      </c>
      <c r="S6435" t="str">
        <f>VLOOKUP(CleanedData[[#This Row],[Product]],'02_Lookup_Tables'!$H$2:$I$126,2,FALSE)</f>
        <v>Electronics</v>
      </c>
      <c r="T6435" t="str">
        <f>VLOOKUP(CleanedData[[#This Row],[Province]],'02_Lookup_Tables'!$D$2:$E$10,2, FALSE)</f>
        <v>Gauteng Region</v>
      </c>
      <c r="U6435" t="str" cm="1">
        <f t="array" ref="U6435">_xlfn.IFS(CleanedData[[#This Row],[Purchase Amount]]&lt;500,"Low",
CleanedData[[#This Row],[Purchase Amount]]&lt;5000,"Medium",
TRUE,"High")</f>
        <v>Medium</v>
      </c>
      <c r="V6435" t="str">
        <f>TEXT(CleanedData[[#This Row],[Date]],"mmmm")</f>
        <v>December</v>
      </c>
      <c r="W6435" t="str">
        <f>"Q"&amp;ROUNDUP(MONTH(CleanedData[[#This Row],[Date]])/3,0)</f>
        <v>Q4</v>
      </c>
      <c r="X6435" t="str">
        <f>IF(CleanedData[[#This Row],[Purchase Amount]]&gt;=5000,"Yes","No")</f>
        <v>No</v>
      </c>
      <c r="Y6435">
        <f>IF(CleanedData[[#This Row],[Recommend]]="Yes",1,0)</f>
        <v>0</v>
      </c>
      <c r="Z6435" s="6">
        <f>CleanedData[[#This Row],[Purchase Amount]]*0.15</f>
        <v>141.71699999999998</v>
      </c>
      <c r="AA6435" s="6">
        <f>CleanedData[[#This Row],[Purchase Amount]]*1.15</f>
        <v>1086.4969999999998</v>
      </c>
    </row>
    <row r="6436" spans="1:27" x14ac:dyDescent="0.3">
      <c r="A6436">
        <v>7804</v>
      </c>
      <c r="B6436" t="s">
        <v>6661</v>
      </c>
      <c r="C6436" s="1">
        <v>45541</v>
      </c>
      <c r="D6436">
        <v>71</v>
      </c>
      <c r="E6436" t="s">
        <v>52</v>
      </c>
      <c r="F6436" t="s">
        <v>108</v>
      </c>
      <c r="G6436" t="s">
        <v>243</v>
      </c>
      <c r="H6436">
        <v>4</v>
      </c>
      <c r="I6436" t="s">
        <v>45</v>
      </c>
      <c r="J6436" t="s">
        <v>54</v>
      </c>
      <c r="K6436" t="s">
        <v>55</v>
      </c>
      <c r="L6436" t="s">
        <v>45</v>
      </c>
      <c r="M6436" t="s">
        <v>147</v>
      </c>
      <c r="N6436" t="s">
        <v>96</v>
      </c>
      <c r="O6436" t="s">
        <v>148</v>
      </c>
      <c r="P6436" t="s">
        <v>49</v>
      </c>
      <c r="Q6436" t="s">
        <v>97</v>
      </c>
      <c r="R6436" s="6">
        <f>_xlfn.XLOOKUP(CleanedData[[#This Row],[Product]],'02_Lookup_Tables'!$A$2:$A$126,'02_Lookup_Tables'!$B$2:$B$126)</f>
        <v>551.66</v>
      </c>
      <c r="S6436" t="str">
        <f>VLOOKUP(CleanedData[[#This Row],[Product]],'02_Lookup_Tables'!$H$2:$I$126,2,FALSE)</f>
        <v>Accessories</v>
      </c>
      <c r="T6436" t="str">
        <f>VLOOKUP(CleanedData[[#This Row],[Province]],'02_Lookup_Tables'!$D$2:$E$10,2, FALSE)</f>
        <v>Gauteng Region</v>
      </c>
      <c r="U6436" t="str" cm="1">
        <f t="array" ref="U6436">_xlfn.IFS(CleanedData[[#This Row],[Purchase Amount]]&lt;500,"Low",
CleanedData[[#This Row],[Purchase Amount]]&lt;5000,"Medium",
TRUE,"High")</f>
        <v>Medium</v>
      </c>
      <c r="V6436" t="str">
        <f>TEXT(CleanedData[[#This Row],[Date]],"mmmm")</f>
        <v>September</v>
      </c>
      <c r="W6436" t="str">
        <f>"Q"&amp;ROUNDUP(MONTH(CleanedData[[#This Row],[Date]])/3,0)</f>
        <v>Q3</v>
      </c>
      <c r="X6436" t="str">
        <f>IF(CleanedData[[#This Row],[Purchase Amount]]&gt;=5000,"Yes","No")</f>
        <v>No</v>
      </c>
      <c r="Y6436">
        <f>IF(CleanedData[[#This Row],[Recommend]]="Yes",1,0)</f>
        <v>1</v>
      </c>
      <c r="Z6436" s="6">
        <f>CleanedData[[#This Row],[Purchase Amount]]*0.15</f>
        <v>82.748999999999995</v>
      </c>
      <c r="AA6436" s="6">
        <f>CleanedData[[#This Row],[Purchase Amount]]*1.15</f>
        <v>634.40899999999988</v>
      </c>
    </row>
    <row r="6437" spans="1:27" x14ac:dyDescent="0.3">
      <c r="A6437">
        <v>7805</v>
      </c>
      <c r="B6437" t="s">
        <v>6662</v>
      </c>
      <c r="C6437" s="1">
        <v>45313</v>
      </c>
      <c r="D6437">
        <v>59</v>
      </c>
      <c r="E6437" t="s">
        <v>60</v>
      </c>
      <c r="F6437" t="s">
        <v>125</v>
      </c>
      <c r="G6437" t="s">
        <v>248</v>
      </c>
      <c r="H6437">
        <v>5</v>
      </c>
      <c r="I6437" t="s">
        <v>45</v>
      </c>
      <c r="J6437" t="s">
        <v>69</v>
      </c>
      <c r="K6437" t="s">
        <v>44</v>
      </c>
      <c r="L6437" t="s">
        <v>45</v>
      </c>
      <c r="M6437" t="s">
        <v>123</v>
      </c>
      <c r="N6437" t="s">
        <v>57</v>
      </c>
      <c r="O6437" t="s">
        <v>89</v>
      </c>
      <c r="P6437" t="s">
        <v>70</v>
      </c>
      <c r="Q6437" t="s">
        <v>50</v>
      </c>
      <c r="R6437" s="6">
        <f>_xlfn.XLOOKUP(CleanedData[[#This Row],[Product]],'02_Lookup_Tables'!$A$2:$A$126,'02_Lookup_Tables'!$B$2:$B$126)</f>
        <v>8798.49</v>
      </c>
      <c r="S6437" t="str">
        <f>VLOOKUP(CleanedData[[#This Row],[Product]],'02_Lookup_Tables'!$H$2:$I$126,2,FALSE)</f>
        <v>Toys &amp; Games</v>
      </c>
      <c r="T6437" t="str">
        <f>VLOOKUP(CleanedData[[#This Row],[Province]],'02_Lookup_Tables'!$D$2:$E$10,2, FALSE)</f>
        <v>Western Region</v>
      </c>
      <c r="U6437" t="str" cm="1">
        <f t="array" ref="U6437">_xlfn.IFS(CleanedData[[#This Row],[Purchase Amount]]&lt;500,"Low",
CleanedData[[#This Row],[Purchase Amount]]&lt;5000,"Medium",
TRUE,"High")</f>
        <v>High</v>
      </c>
      <c r="V6437" t="str">
        <f>TEXT(CleanedData[[#This Row],[Date]],"mmmm")</f>
        <v>January</v>
      </c>
      <c r="W6437" t="str">
        <f>"Q"&amp;ROUNDUP(MONTH(CleanedData[[#This Row],[Date]])/3,0)</f>
        <v>Q1</v>
      </c>
      <c r="X6437" t="str">
        <f>IF(CleanedData[[#This Row],[Purchase Amount]]&gt;=5000,"Yes","No")</f>
        <v>Yes</v>
      </c>
      <c r="Y6437">
        <f>IF(CleanedData[[#This Row],[Recommend]]="Yes",1,0)</f>
        <v>1</v>
      </c>
      <c r="Z6437" s="6">
        <f>CleanedData[[#This Row],[Purchase Amount]]*0.15</f>
        <v>1319.7735</v>
      </c>
      <c r="AA6437" s="6">
        <f>CleanedData[[#This Row],[Purchase Amount]]*1.15</f>
        <v>10118.263499999999</v>
      </c>
    </row>
    <row r="6438" spans="1:27" x14ac:dyDescent="0.3">
      <c r="A6438">
        <v>7806</v>
      </c>
      <c r="B6438" t="s">
        <v>6663</v>
      </c>
      <c r="C6438" s="1">
        <v>45680</v>
      </c>
      <c r="D6438">
        <v>25</v>
      </c>
      <c r="E6438" t="s">
        <v>52</v>
      </c>
      <c r="F6438" t="s">
        <v>77</v>
      </c>
      <c r="G6438" t="s">
        <v>179</v>
      </c>
      <c r="H6438">
        <v>4</v>
      </c>
      <c r="I6438" t="s">
        <v>45</v>
      </c>
      <c r="J6438" t="s">
        <v>63</v>
      </c>
      <c r="K6438" t="s">
        <v>55</v>
      </c>
      <c r="L6438" t="s">
        <v>42</v>
      </c>
      <c r="M6438" t="s">
        <v>184</v>
      </c>
      <c r="N6438" t="s">
        <v>96</v>
      </c>
      <c r="O6438" t="s">
        <v>148</v>
      </c>
      <c r="P6438" t="s">
        <v>49</v>
      </c>
      <c r="Q6438" t="s">
        <v>58</v>
      </c>
      <c r="R6438" s="6">
        <f>_xlfn.XLOOKUP(CleanedData[[#This Row],[Product]],'02_Lookup_Tables'!$A$2:$A$126,'02_Lookup_Tables'!$B$2:$B$126)</f>
        <v>54.82</v>
      </c>
      <c r="S6438" t="str">
        <f>VLOOKUP(CleanedData[[#This Row],[Product]],'02_Lookup_Tables'!$H$2:$I$126,2,FALSE)</f>
        <v>Food</v>
      </c>
      <c r="T6438" t="str">
        <f>VLOOKUP(CleanedData[[#This Row],[Province]],'02_Lookup_Tables'!$D$2:$E$10,2, FALSE)</f>
        <v>Central Region</v>
      </c>
      <c r="U6438" t="str" cm="1">
        <f t="array" ref="U6438">_xlfn.IFS(CleanedData[[#This Row],[Purchase Amount]]&lt;500,"Low",
CleanedData[[#This Row],[Purchase Amount]]&lt;5000,"Medium",
TRUE,"High")</f>
        <v>Low</v>
      </c>
      <c r="V6438" t="str">
        <f>TEXT(CleanedData[[#This Row],[Date]],"mmmm")</f>
        <v>January</v>
      </c>
      <c r="W6438" t="str">
        <f>"Q"&amp;ROUNDUP(MONTH(CleanedData[[#This Row],[Date]])/3,0)</f>
        <v>Q1</v>
      </c>
      <c r="X6438" t="str">
        <f>IF(CleanedData[[#This Row],[Purchase Amount]]&gt;=5000,"Yes","No")</f>
        <v>No</v>
      </c>
      <c r="Y6438">
        <f>IF(CleanedData[[#This Row],[Recommend]]="Yes",1,0)</f>
        <v>1</v>
      </c>
      <c r="Z6438" s="6">
        <f>CleanedData[[#This Row],[Purchase Amount]]*0.15</f>
        <v>8.222999999999999</v>
      </c>
      <c r="AA6438" s="6">
        <f>CleanedData[[#This Row],[Purchase Amount]]*1.15</f>
        <v>63.042999999999992</v>
      </c>
    </row>
    <row r="6439" spans="1:27" x14ac:dyDescent="0.3">
      <c r="A6439">
        <v>7807</v>
      </c>
      <c r="B6439" t="s">
        <v>6664</v>
      </c>
      <c r="C6439" s="1">
        <v>45540</v>
      </c>
      <c r="E6439" t="s">
        <v>39</v>
      </c>
      <c r="F6439" t="s">
        <v>125</v>
      </c>
      <c r="G6439" t="s">
        <v>102</v>
      </c>
      <c r="H6439">
        <v>3</v>
      </c>
      <c r="I6439" t="s">
        <v>45</v>
      </c>
      <c r="J6439" t="s">
        <v>74</v>
      </c>
      <c r="K6439" t="s">
        <v>44</v>
      </c>
      <c r="L6439" t="s">
        <v>42</v>
      </c>
      <c r="N6439" t="s">
        <v>48</v>
      </c>
      <c r="O6439" t="s">
        <v>134</v>
      </c>
      <c r="P6439" t="s">
        <v>8646</v>
      </c>
      <c r="Q6439" t="s">
        <v>166</v>
      </c>
      <c r="R6439" s="6">
        <f>_xlfn.XLOOKUP(CleanedData[[#This Row],[Product]],'02_Lookup_Tables'!$A$2:$A$126,'02_Lookup_Tables'!$B$2:$B$126)</f>
        <v>276.82</v>
      </c>
      <c r="S6439" t="str">
        <f>VLOOKUP(CleanedData[[#This Row],[Product]],'02_Lookup_Tables'!$H$2:$I$126,2,FALSE)</f>
        <v>Home &amp; Living</v>
      </c>
      <c r="T6439" t="str">
        <f>VLOOKUP(CleanedData[[#This Row],[Province]],'02_Lookup_Tables'!$D$2:$E$10,2, FALSE)</f>
        <v>Western Region</v>
      </c>
      <c r="U6439" t="str" cm="1">
        <f t="array" ref="U6439">_xlfn.IFS(CleanedData[[#This Row],[Purchase Amount]]&lt;500,"Low",
CleanedData[[#This Row],[Purchase Amount]]&lt;5000,"Medium",
TRUE,"High")</f>
        <v>Low</v>
      </c>
      <c r="V6439" t="str">
        <f>TEXT(CleanedData[[#This Row],[Date]],"mmmm")</f>
        <v>September</v>
      </c>
      <c r="W6439" t="str">
        <f>"Q"&amp;ROUNDUP(MONTH(CleanedData[[#This Row],[Date]])/3,0)</f>
        <v>Q3</v>
      </c>
      <c r="X6439" t="str">
        <f>IF(CleanedData[[#This Row],[Purchase Amount]]&gt;=5000,"Yes","No")</f>
        <v>No</v>
      </c>
      <c r="Y6439">
        <f>IF(CleanedData[[#This Row],[Recommend]]="Yes",1,0)</f>
        <v>1</v>
      </c>
      <c r="Z6439" s="6">
        <f>CleanedData[[#This Row],[Purchase Amount]]*0.15</f>
        <v>41.522999999999996</v>
      </c>
      <c r="AA6439" s="6">
        <f>CleanedData[[#This Row],[Purchase Amount]]*1.15</f>
        <v>318.34299999999996</v>
      </c>
    </row>
    <row r="6440" spans="1:27" x14ac:dyDescent="0.3">
      <c r="A6440">
        <v>7808</v>
      </c>
      <c r="B6440" t="s">
        <v>6665</v>
      </c>
      <c r="C6440" s="1">
        <v>45998</v>
      </c>
      <c r="D6440">
        <v>77</v>
      </c>
      <c r="E6440" t="s">
        <v>39</v>
      </c>
      <c r="F6440" t="s">
        <v>72</v>
      </c>
      <c r="G6440" t="s">
        <v>205</v>
      </c>
      <c r="H6440">
        <v>3</v>
      </c>
      <c r="I6440" t="s">
        <v>42</v>
      </c>
      <c r="J6440" t="s">
        <v>43</v>
      </c>
      <c r="K6440" t="s">
        <v>55</v>
      </c>
      <c r="L6440" t="s">
        <v>45</v>
      </c>
      <c r="M6440" t="s">
        <v>100</v>
      </c>
      <c r="N6440" t="s">
        <v>48</v>
      </c>
      <c r="O6440" t="s">
        <v>48</v>
      </c>
      <c r="P6440" t="s">
        <v>70</v>
      </c>
      <c r="Q6440" t="s">
        <v>97</v>
      </c>
      <c r="R6440" s="6">
        <f>_xlfn.XLOOKUP(CleanedData[[#This Row],[Product]],'02_Lookup_Tables'!$A$2:$A$126,'02_Lookup_Tables'!$B$2:$B$126)</f>
        <v>139.72999999999999</v>
      </c>
      <c r="S6440" t="str">
        <f>VLOOKUP(CleanedData[[#This Row],[Product]],'02_Lookup_Tables'!$H$2:$I$126,2,FALSE)</f>
        <v>Beauty &amp; Personal Care</v>
      </c>
      <c r="T6440" t="str">
        <f>VLOOKUP(CleanedData[[#This Row],[Province]],'02_Lookup_Tables'!$D$2:$E$10,2, FALSE)</f>
        <v>Central Region</v>
      </c>
      <c r="U6440" t="str" cm="1">
        <f t="array" ref="U6440">_xlfn.IFS(CleanedData[[#This Row],[Purchase Amount]]&lt;500,"Low",
CleanedData[[#This Row],[Purchase Amount]]&lt;5000,"Medium",
TRUE,"High")</f>
        <v>Low</v>
      </c>
      <c r="V6440" t="str">
        <f>TEXT(CleanedData[[#This Row],[Date]],"mmmm")</f>
        <v>December</v>
      </c>
      <c r="W6440" t="str">
        <f>"Q"&amp;ROUNDUP(MONTH(CleanedData[[#This Row],[Date]])/3,0)</f>
        <v>Q4</v>
      </c>
      <c r="X6440" t="str">
        <f>IF(CleanedData[[#This Row],[Purchase Amount]]&gt;=5000,"Yes","No")</f>
        <v>No</v>
      </c>
      <c r="Y6440">
        <f>IF(CleanedData[[#This Row],[Recommend]]="Yes",1,0)</f>
        <v>0</v>
      </c>
      <c r="Z6440" s="6">
        <f>CleanedData[[#This Row],[Purchase Amount]]*0.15</f>
        <v>20.959499999999998</v>
      </c>
      <c r="AA6440" s="6">
        <f>CleanedData[[#This Row],[Purchase Amount]]*1.15</f>
        <v>160.68949999999998</v>
      </c>
    </row>
    <row r="6441" spans="1:27" x14ac:dyDescent="0.3">
      <c r="A6441">
        <v>7809</v>
      </c>
      <c r="B6441" t="s">
        <v>6666</v>
      </c>
      <c r="C6441" s="1">
        <v>45925</v>
      </c>
      <c r="D6441">
        <v>43</v>
      </c>
      <c r="E6441" t="s">
        <v>60</v>
      </c>
      <c r="F6441" t="s">
        <v>61</v>
      </c>
      <c r="G6441" t="s">
        <v>381</v>
      </c>
      <c r="H6441">
        <v>1</v>
      </c>
      <c r="I6441" t="s">
        <v>42</v>
      </c>
      <c r="J6441" t="s">
        <v>69</v>
      </c>
      <c r="K6441" t="s">
        <v>44</v>
      </c>
      <c r="L6441" t="s">
        <v>42</v>
      </c>
      <c r="M6441" t="s">
        <v>65</v>
      </c>
      <c r="N6441" t="s">
        <v>80</v>
      </c>
      <c r="O6441" t="s">
        <v>89</v>
      </c>
      <c r="P6441" t="s">
        <v>49</v>
      </c>
      <c r="Q6441" t="s">
        <v>81</v>
      </c>
      <c r="R6441" s="6">
        <f>_xlfn.XLOOKUP(CleanedData[[#This Row],[Product]],'02_Lookup_Tables'!$A$2:$A$126,'02_Lookup_Tables'!$B$2:$B$126)</f>
        <v>786.78</v>
      </c>
      <c r="S6441" t="str">
        <f>VLOOKUP(CleanedData[[#This Row],[Product]],'02_Lookup_Tables'!$H$2:$I$126,2,FALSE)</f>
        <v>Apparel</v>
      </c>
      <c r="T6441" t="str">
        <f>VLOOKUP(CleanedData[[#This Row],[Province]],'02_Lookup_Tables'!$D$2:$E$10,2, FALSE)</f>
        <v>Southern Region</v>
      </c>
      <c r="U6441" t="str" cm="1">
        <f t="array" ref="U6441">_xlfn.IFS(CleanedData[[#This Row],[Purchase Amount]]&lt;500,"Low",
CleanedData[[#This Row],[Purchase Amount]]&lt;5000,"Medium",
TRUE,"High")</f>
        <v>Medium</v>
      </c>
      <c r="V6441" t="str">
        <f>TEXT(CleanedData[[#This Row],[Date]],"mmmm")</f>
        <v>September</v>
      </c>
      <c r="W6441" t="str">
        <f>"Q"&amp;ROUNDUP(MONTH(CleanedData[[#This Row],[Date]])/3,0)</f>
        <v>Q3</v>
      </c>
      <c r="X6441" t="str">
        <f>IF(CleanedData[[#This Row],[Purchase Amount]]&gt;=5000,"Yes","No")</f>
        <v>No</v>
      </c>
      <c r="Y6441">
        <f>IF(CleanedData[[#This Row],[Recommend]]="Yes",1,0)</f>
        <v>0</v>
      </c>
      <c r="Z6441" s="6">
        <f>CleanedData[[#This Row],[Purchase Amount]]*0.15</f>
        <v>118.017</v>
      </c>
      <c r="AA6441" s="6">
        <f>CleanedData[[#This Row],[Purchase Amount]]*1.15</f>
        <v>904.79699999999991</v>
      </c>
    </row>
    <row r="6442" spans="1:27" x14ac:dyDescent="0.3">
      <c r="A6442">
        <v>7811</v>
      </c>
      <c r="B6442" t="s">
        <v>6667</v>
      </c>
      <c r="C6442" s="1">
        <v>45502</v>
      </c>
      <c r="D6442">
        <v>56</v>
      </c>
      <c r="E6442" t="s">
        <v>39</v>
      </c>
      <c r="F6442" t="s">
        <v>130</v>
      </c>
      <c r="G6442" t="s">
        <v>198</v>
      </c>
      <c r="H6442">
        <v>5</v>
      </c>
      <c r="I6442" t="s">
        <v>42</v>
      </c>
      <c r="J6442" t="s">
        <v>54</v>
      </c>
      <c r="K6442" t="s">
        <v>64</v>
      </c>
      <c r="L6442" t="s">
        <v>42</v>
      </c>
      <c r="N6442" t="s">
        <v>57</v>
      </c>
      <c r="O6442" t="s">
        <v>134</v>
      </c>
      <c r="P6442" t="s">
        <v>8646</v>
      </c>
      <c r="Q6442" t="s">
        <v>50</v>
      </c>
      <c r="R6442" s="6">
        <f>_xlfn.XLOOKUP(CleanedData[[#This Row],[Product]],'02_Lookup_Tables'!$A$2:$A$126,'02_Lookup_Tables'!$B$2:$B$126)</f>
        <v>2099.4</v>
      </c>
      <c r="S6442" t="str">
        <f>VLOOKUP(CleanedData[[#This Row],[Product]],'02_Lookup_Tables'!$H$2:$I$126,2,FALSE)</f>
        <v>Sports &amp; Outdoors</v>
      </c>
      <c r="T6442" t="str">
        <f>VLOOKUP(CleanedData[[#This Row],[Province]],'02_Lookup_Tables'!$D$2:$E$10,2, FALSE)</f>
        <v>Eastern Region</v>
      </c>
      <c r="U6442" t="str" cm="1">
        <f t="array" ref="U6442">_xlfn.IFS(CleanedData[[#This Row],[Purchase Amount]]&lt;500,"Low",
CleanedData[[#This Row],[Purchase Amount]]&lt;5000,"Medium",
TRUE,"High")</f>
        <v>Medium</v>
      </c>
      <c r="V6442" t="str">
        <f>TEXT(CleanedData[[#This Row],[Date]],"mmmm")</f>
        <v>July</v>
      </c>
      <c r="W6442" t="str">
        <f>"Q"&amp;ROUNDUP(MONTH(CleanedData[[#This Row],[Date]])/3,0)</f>
        <v>Q3</v>
      </c>
      <c r="X6442" t="str">
        <f>IF(CleanedData[[#This Row],[Purchase Amount]]&gt;=5000,"Yes","No")</f>
        <v>No</v>
      </c>
      <c r="Y6442">
        <f>IF(CleanedData[[#This Row],[Recommend]]="Yes",1,0)</f>
        <v>0</v>
      </c>
      <c r="Z6442" s="6">
        <f>CleanedData[[#This Row],[Purchase Amount]]*0.15</f>
        <v>314.91000000000003</v>
      </c>
      <c r="AA6442" s="6">
        <f>CleanedData[[#This Row],[Purchase Amount]]*1.15</f>
        <v>2414.31</v>
      </c>
    </row>
    <row r="6443" spans="1:27" x14ac:dyDescent="0.3">
      <c r="A6443">
        <v>7812</v>
      </c>
      <c r="B6443" t="s">
        <v>6668</v>
      </c>
      <c r="C6443" s="1">
        <v>45919</v>
      </c>
      <c r="D6443">
        <v>46</v>
      </c>
      <c r="E6443" t="s">
        <v>52</v>
      </c>
      <c r="F6443" t="s">
        <v>61</v>
      </c>
      <c r="G6443" t="s">
        <v>120</v>
      </c>
      <c r="H6443">
        <v>4</v>
      </c>
      <c r="I6443" t="s">
        <v>42</v>
      </c>
      <c r="J6443" t="s">
        <v>54</v>
      </c>
      <c r="K6443" t="s">
        <v>55</v>
      </c>
      <c r="L6443" t="s">
        <v>45</v>
      </c>
      <c r="M6443" t="s">
        <v>190</v>
      </c>
      <c r="N6443" t="s">
        <v>96</v>
      </c>
      <c r="O6443" t="s">
        <v>89</v>
      </c>
      <c r="P6443" t="s">
        <v>70</v>
      </c>
      <c r="Q6443" t="s">
        <v>93</v>
      </c>
      <c r="R6443" s="6">
        <f>_xlfn.XLOOKUP(CleanedData[[#This Row],[Product]],'02_Lookup_Tables'!$A$2:$A$126,'02_Lookup_Tables'!$B$2:$B$126)</f>
        <v>471.63</v>
      </c>
      <c r="S6443" t="str">
        <f>VLOOKUP(CleanedData[[#This Row],[Product]],'02_Lookup_Tables'!$H$2:$I$126,2,FALSE)</f>
        <v>Beauty &amp; Personal Care</v>
      </c>
      <c r="T6443" t="str">
        <f>VLOOKUP(CleanedData[[#This Row],[Province]],'02_Lookup_Tables'!$D$2:$E$10,2, FALSE)</f>
        <v>Southern Region</v>
      </c>
      <c r="U6443" t="str" cm="1">
        <f t="array" ref="U6443">_xlfn.IFS(CleanedData[[#This Row],[Purchase Amount]]&lt;500,"Low",
CleanedData[[#This Row],[Purchase Amount]]&lt;5000,"Medium",
TRUE,"High")</f>
        <v>Low</v>
      </c>
      <c r="V6443" t="str">
        <f>TEXT(CleanedData[[#This Row],[Date]],"mmmm")</f>
        <v>September</v>
      </c>
      <c r="W6443" t="str">
        <f>"Q"&amp;ROUNDUP(MONTH(CleanedData[[#This Row],[Date]])/3,0)</f>
        <v>Q3</v>
      </c>
      <c r="X6443" t="str">
        <f>IF(CleanedData[[#This Row],[Purchase Amount]]&gt;=5000,"Yes","No")</f>
        <v>No</v>
      </c>
      <c r="Y6443">
        <f>IF(CleanedData[[#This Row],[Recommend]]="Yes",1,0)</f>
        <v>0</v>
      </c>
      <c r="Z6443" s="6">
        <f>CleanedData[[#This Row],[Purchase Amount]]*0.15</f>
        <v>70.744500000000002</v>
      </c>
      <c r="AA6443" s="6">
        <f>CleanedData[[#This Row],[Purchase Amount]]*1.15</f>
        <v>542.3744999999999</v>
      </c>
    </row>
    <row r="6444" spans="1:27" x14ac:dyDescent="0.3">
      <c r="A6444">
        <v>7813</v>
      </c>
      <c r="B6444" t="s">
        <v>6669</v>
      </c>
      <c r="C6444" s="1">
        <v>45366</v>
      </c>
      <c r="D6444">
        <v>33</v>
      </c>
      <c r="E6444" t="s">
        <v>52</v>
      </c>
      <c r="F6444" t="s">
        <v>130</v>
      </c>
      <c r="G6444" t="s">
        <v>307</v>
      </c>
      <c r="H6444">
        <v>4</v>
      </c>
      <c r="I6444" t="s">
        <v>45</v>
      </c>
      <c r="J6444" t="s">
        <v>69</v>
      </c>
      <c r="K6444" t="s">
        <v>64</v>
      </c>
      <c r="L6444" t="s">
        <v>42</v>
      </c>
      <c r="M6444" t="s">
        <v>165</v>
      </c>
      <c r="N6444" t="s">
        <v>96</v>
      </c>
      <c r="O6444" t="s">
        <v>89</v>
      </c>
      <c r="P6444" t="s">
        <v>70</v>
      </c>
      <c r="Q6444" t="s">
        <v>58</v>
      </c>
      <c r="R6444" s="6">
        <f>_xlfn.XLOOKUP(CleanedData[[#This Row],[Product]],'02_Lookup_Tables'!$A$2:$A$126,'02_Lookup_Tables'!$B$2:$B$126)</f>
        <v>824.74</v>
      </c>
      <c r="S6444" t="str">
        <f>VLOOKUP(CleanedData[[#This Row],[Product]],'02_Lookup_Tables'!$H$2:$I$126,2,FALSE)</f>
        <v>Apparel</v>
      </c>
      <c r="T6444" t="str">
        <f>VLOOKUP(CleanedData[[#This Row],[Province]],'02_Lookup_Tables'!$D$2:$E$10,2, FALSE)</f>
        <v>Eastern Region</v>
      </c>
      <c r="U6444" t="str" cm="1">
        <f t="array" ref="U6444">_xlfn.IFS(CleanedData[[#This Row],[Purchase Amount]]&lt;500,"Low",
CleanedData[[#This Row],[Purchase Amount]]&lt;5000,"Medium",
TRUE,"High")</f>
        <v>Medium</v>
      </c>
      <c r="V6444" t="str">
        <f>TEXT(CleanedData[[#This Row],[Date]],"mmmm")</f>
        <v>March</v>
      </c>
      <c r="W6444" t="str">
        <f>"Q"&amp;ROUNDUP(MONTH(CleanedData[[#This Row],[Date]])/3,0)</f>
        <v>Q1</v>
      </c>
      <c r="X6444" t="str">
        <f>IF(CleanedData[[#This Row],[Purchase Amount]]&gt;=5000,"Yes","No")</f>
        <v>No</v>
      </c>
      <c r="Y6444">
        <f>IF(CleanedData[[#This Row],[Recommend]]="Yes",1,0)</f>
        <v>1</v>
      </c>
      <c r="Z6444" s="6">
        <f>CleanedData[[#This Row],[Purchase Amount]]*0.15</f>
        <v>123.711</v>
      </c>
      <c r="AA6444" s="6">
        <f>CleanedData[[#This Row],[Purchase Amount]]*1.15</f>
        <v>948.45099999999991</v>
      </c>
    </row>
    <row r="6445" spans="1:27" x14ac:dyDescent="0.3">
      <c r="A6445">
        <v>7814</v>
      </c>
      <c r="B6445" t="s">
        <v>6670</v>
      </c>
      <c r="C6445" s="1">
        <v>45621</v>
      </c>
      <c r="D6445">
        <v>67</v>
      </c>
      <c r="E6445" t="s">
        <v>60</v>
      </c>
      <c r="F6445" t="s">
        <v>72</v>
      </c>
      <c r="G6445" t="s">
        <v>519</v>
      </c>
      <c r="H6445">
        <v>5</v>
      </c>
      <c r="I6445" t="s">
        <v>42</v>
      </c>
      <c r="J6445" t="s">
        <v>63</v>
      </c>
      <c r="K6445" t="s">
        <v>64</v>
      </c>
      <c r="L6445" t="s">
        <v>42</v>
      </c>
      <c r="N6445" t="s">
        <v>57</v>
      </c>
      <c r="O6445" t="s">
        <v>134</v>
      </c>
      <c r="P6445" t="s">
        <v>8646</v>
      </c>
      <c r="Q6445" t="s">
        <v>97</v>
      </c>
      <c r="R6445" s="6">
        <f>_xlfn.XLOOKUP(CleanedData[[#This Row],[Product]],'02_Lookup_Tables'!$A$2:$A$126,'02_Lookup_Tables'!$B$2:$B$126)</f>
        <v>338.79</v>
      </c>
      <c r="S6445" t="str">
        <f>VLOOKUP(CleanedData[[#This Row],[Product]],'02_Lookup_Tables'!$H$2:$I$126,2,FALSE)</f>
        <v>Accessories</v>
      </c>
      <c r="T6445" t="str">
        <f>VLOOKUP(CleanedData[[#This Row],[Province]],'02_Lookup_Tables'!$D$2:$E$10,2, FALSE)</f>
        <v>Central Region</v>
      </c>
      <c r="U6445" t="str" cm="1">
        <f t="array" ref="U6445">_xlfn.IFS(CleanedData[[#This Row],[Purchase Amount]]&lt;500,"Low",
CleanedData[[#This Row],[Purchase Amount]]&lt;5000,"Medium",
TRUE,"High")</f>
        <v>Low</v>
      </c>
      <c r="V6445" t="str">
        <f>TEXT(CleanedData[[#This Row],[Date]],"mmmm")</f>
        <v>November</v>
      </c>
      <c r="W6445" t="str">
        <f>"Q"&amp;ROUNDUP(MONTH(CleanedData[[#This Row],[Date]])/3,0)</f>
        <v>Q4</v>
      </c>
      <c r="X6445" t="str">
        <f>IF(CleanedData[[#This Row],[Purchase Amount]]&gt;=5000,"Yes","No")</f>
        <v>No</v>
      </c>
      <c r="Y6445">
        <f>IF(CleanedData[[#This Row],[Recommend]]="Yes",1,0)</f>
        <v>0</v>
      </c>
      <c r="Z6445" s="6">
        <f>CleanedData[[#This Row],[Purchase Amount]]*0.15</f>
        <v>50.8185</v>
      </c>
      <c r="AA6445" s="6">
        <f>CleanedData[[#This Row],[Purchase Amount]]*1.15</f>
        <v>389.60849999999999</v>
      </c>
    </row>
    <row r="6446" spans="1:27" x14ac:dyDescent="0.3">
      <c r="A6446">
        <v>7815</v>
      </c>
      <c r="B6446" t="s">
        <v>6671</v>
      </c>
      <c r="C6446" s="1">
        <v>45519</v>
      </c>
      <c r="D6446">
        <v>37</v>
      </c>
      <c r="E6446" t="s">
        <v>52</v>
      </c>
      <c r="F6446" t="s">
        <v>125</v>
      </c>
      <c r="G6446" t="s">
        <v>198</v>
      </c>
      <c r="H6446">
        <v>2</v>
      </c>
      <c r="I6446" t="s">
        <v>42</v>
      </c>
      <c r="J6446" t="s">
        <v>43</v>
      </c>
      <c r="K6446" t="s">
        <v>44</v>
      </c>
      <c r="L6446" t="s">
        <v>45</v>
      </c>
      <c r="M6446" t="s">
        <v>56</v>
      </c>
      <c r="N6446" t="s">
        <v>47</v>
      </c>
      <c r="O6446" t="s">
        <v>148</v>
      </c>
      <c r="P6446" t="s">
        <v>70</v>
      </c>
      <c r="Q6446" t="s">
        <v>81</v>
      </c>
      <c r="R6446" s="6">
        <f>_xlfn.XLOOKUP(CleanedData[[#This Row],[Product]],'02_Lookup_Tables'!$A$2:$A$126,'02_Lookup_Tables'!$B$2:$B$126)</f>
        <v>2099.4</v>
      </c>
      <c r="S6446" t="str">
        <f>VLOOKUP(CleanedData[[#This Row],[Product]],'02_Lookup_Tables'!$H$2:$I$126,2,FALSE)</f>
        <v>Sports &amp; Outdoors</v>
      </c>
      <c r="T6446" t="str">
        <f>VLOOKUP(CleanedData[[#This Row],[Province]],'02_Lookup_Tables'!$D$2:$E$10,2, FALSE)</f>
        <v>Western Region</v>
      </c>
      <c r="U6446" t="str" cm="1">
        <f t="array" ref="U6446">_xlfn.IFS(CleanedData[[#This Row],[Purchase Amount]]&lt;500,"Low",
CleanedData[[#This Row],[Purchase Amount]]&lt;5000,"Medium",
TRUE,"High")</f>
        <v>Medium</v>
      </c>
      <c r="V6446" t="str">
        <f>TEXT(CleanedData[[#This Row],[Date]],"mmmm")</f>
        <v>August</v>
      </c>
      <c r="W6446" t="str">
        <f>"Q"&amp;ROUNDUP(MONTH(CleanedData[[#This Row],[Date]])/3,0)</f>
        <v>Q3</v>
      </c>
      <c r="X6446" t="str">
        <f>IF(CleanedData[[#This Row],[Purchase Amount]]&gt;=5000,"Yes","No")</f>
        <v>No</v>
      </c>
      <c r="Y6446">
        <f>IF(CleanedData[[#This Row],[Recommend]]="Yes",1,0)</f>
        <v>0</v>
      </c>
      <c r="Z6446" s="6">
        <f>CleanedData[[#This Row],[Purchase Amount]]*0.15</f>
        <v>314.91000000000003</v>
      </c>
      <c r="AA6446" s="6">
        <f>CleanedData[[#This Row],[Purchase Amount]]*1.15</f>
        <v>2414.31</v>
      </c>
    </row>
    <row r="6447" spans="1:27" x14ac:dyDescent="0.3">
      <c r="A6447">
        <v>7816</v>
      </c>
      <c r="B6447" t="s">
        <v>6672</v>
      </c>
      <c r="C6447" s="1">
        <v>45314</v>
      </c>
      <c r="D6447">
        <v>44</v>
      </c>
      <c r="E6447" t="s">
        <v>60</v>
      </c>
      <c r="F6447" t="s">
        <v>72</v>
      </c>
      <c r="G6447" t="s">
        <v>309</v>
      </c>
      <c r="H6447">
        <v>1</v>
      </c>
      <c r="I6447" t="s">
        <v>42</v>
      </c>
      <c r="J6447" t="s">
        <v>69</v>
      </c>
      <c r="K6447" t="s">
        <v>55</v>
      </c>
      <c r="L6447" t="s">
        <v>45</v>
      </c>
      <c r="M6447" t="s">
        <v>106</v>
      </c>
      <c r="N6447" t="s">
        <v>80</v>
      </c>
      <c r="O6447" t="s">
        <v>148</v>
      </c>
      <c r="P6447" t="s">
        <v>70</v>
      </c>
      <c r="Q6447" t="s">
        <v>81</v>
      </c>
      <c r="R6447" s="6">
        <f>_xlfn.XLOOKUP(CleanedData[[#This Row],[Product]],'02_Lookup_Tables'!$A$2:$A$126,'02_Lookup_Tables'!$B$2:$B$126)</f>
        <v>353.21</v>
      </c>
      <c r="S6447" t="str">
        <f>VLOOKUP(CleanedData[[#This Row],[Product]],'02_Lookup_Tables'!$H$2:$I$126,2,FALSE)</f>
        <v>Food</v>
      </c>
      <c r="T6447" t="str">
        <f>VLOOKUP(CleanedData[[#This Row],[Province]],'02_Lookup_Tables'!$D$2:$E$10,2, FALSE)</f>
        <v>Central Region</v>
      </c>
      <c r="U6447" t="str" cm="1">
        <f t="array" ref="U6447">_xlfn.IFS(CleanedData[[#This Row],[Purchase Amount]]&lt;500,"Low",
CleanedData[[#This Row],[Purchase Amount]]&lt;5000,"Medium",
TRUE,"High")</f>
        <v>Low</v>
      </c>
      <c r="V6447" t="str">
        <f>TEXT(CleanedData[[#This Row],[Date]],"mmmm")</f>
        <v>January</v>
      </c>
      <c r="W6447" t="str">
        <f>"Q"&amp;ROUNDUP(MONTH(CleanedData[[#This Row],[Date]])/3,0)</f>
        <v>Q1</v>
      </c>
      <c r="X6447" t="str">
        <f>IF(CleanedData[[#This Row],[Purchase Amount]]&gt;=5000,"Yes","No")</f>
        <v>No</v>
      </c>
      <c r="Y6447">
        <f>IF(CleanedData[[#This Row],[Recommend]]="Yes",1,0)</f>
        <v>0</v>
      </c>
      <c r="Z6447" s="6">
        <f>CleanedData[[#This Row],[Purchase Amount]]*0.15</f>
        <v>52.981499999999997</v>
      </c>
      <c r="AA6447" s="6">
        <f>CleanedData[[#This Row],[Purchase Amount]]*1.15</f>
        <v>406.19149999999996</v>
      </c>
    </row>
    <row r="6448" spans="1:27" x14ac:dyDescent="0.3">
      <c r="A6448">
        <v>7817</v>
      </c>
      <c r="B6448" t="s">
        <v>6673</v>
      </c>
      <c r="C6448" s="1">
        <v>45654</v>
      </c>
      <c r="D6448">
        <v>43</v>
      </c>
      <c r="E6448" t="s">
        <v>52</v>
      </c>
      <c r="F6448" t="s">
        <v>72</v>
      </c>
      <c r="G6448" t="s">
        <v>271</v>
      </c>
      <c r="H6448">
        <v>5</v>
      </c>
      <c r="I6448" t="s">
        <v>42</v>
      </c>
      <c r="J6448" t="s">
        <v>43</v>
      </c>
      <c r="K6448" t="s">
        <v>44</v>
      </c>
      <c r="L6448" t="s">
        <v>45</v>
      </c>
      <c r="N6448" t="s">
        <v>57</v>
      </c>
      <c r="O6448" t="s">
        <v>134</v>
      </c>
      <c r="P6448" t="s">
        <v>8646</v>
      </c>
      <c r="Q6448" t="s">
        <v>81</v>
      </c>
      <c r="R6448" s="6">
        <f>_xlfn.XLOOKUP(CleanedData[[#This Row],[Product]],'02_Lookup_Tables'!$A$2:$A$126,'02_Lookup_Tables'!$B$2:$B$126)</f>
        <v>119.63</v>
      </c>
      <c r="S6448" t="str">
        <f>VLOOKUP(CleanedData[[#This Row],[Product]],'02_Lookup_Tables'!$H$2:$I$126,2,FALSE)</f>
        <v>Food</v>
      </c>
      <c r="T6448" t="str">
        <f>VLOOKUP(CleanedData[[#This Row],[Province]],'02_Lookup_Tables'!$D$2:$E$10,2, FALSE)</f>
        <v>Central Region</v>
      </c>
      <c r="U6448" t="str" cm="1">
        <f t="array" ref="U6448">_xlfn.IFS(CleanedData[[#This Row],[Purchase Amount]]&lt;500,"Low",
CleanedData[[#This Row],[Purchase Amount]]&lt;5000,"Medium",
TRUE,"High")</f>
        <v>Low</v>
      </c>
      <c r="V6448" t="str">
        <f>TEXT(CleanedData[[#This Row],[Date]],"mmmm")</f>
        <v>December</v>
      </c>
      <c r="W6448" t="str">
        <f>"Q"&amp;ROUNDUP(MONTH(CleanedData[[#This Row],[Date]])/3,0)</f>
        <v>Q4</v>
      </c>
      <c r="X6448" t="str">
        <f>IF(CleanedData[[#This Row],[Purchase Amount]]&gt;=5000,"Yes","No")</f>
        <v>No</v>
      </c>
      <c r="Y6448">
        <f>IF(CleanedData[[#This Row],[Recommend]]="Yes",1,0)</f>
        <v>0</v>
      </c>
      <c r="Z6448" s="6">
        <f>CleanedData[[#This Row],[Purchase Amount]]*0.15</f>
        <v>17.944499999999998</v>
      </c>
      <c r="AA6448" s="6">
        <f>CleanedData[[#This Row],[Purchase Amount]]*1.15</f>
        <v>137.57449999999997</v>
      </c>
    </row>
    <row r="6449" spans="1:27" x14ac:dyDescent="0.3">
      <c r="A6449">
        <v>7818</v>
      </c>
      <c r="B6449" t="s">
        <v>6674</v>
      </c>
      <c r="C6449" s="1">
        <v>45509</v>
      </c>
      <c r="D6449">
        <v>27</v>
      </c>
      <c r="E6449" t="s">
        <v>60</v>
      </c>
      <c r="F6449" t="s">
        <v>125</v>
      </c>
      <c r="G6449" t="s">
        <v>342</v>
      </c>
      <c r="H6449">
        <v>5</v>
      </c>
      <c r="I6449" t="s">
        <v>42</v>
      </c>
      <c r="J6449" t="s">
        <v>63</v>
      </c>
      <c r="K6449" t="s">
        <v>44</v>
      </c>
      <c r="L6449" t="s">
        <v>45</v>
      </c>
      <c r="M6449" t="s">
        <v>196</v>
      </c>
      <c r="N6449" t="s">
        <v>57</v>
      </c>
      <c r="O6449" t="s">
        <v>89</v>
      </c>
      <c r="P6449" t="s">
        <v>70</v>
      </c>
      <c r="Q6449" t="s">
        <v>58</v>
      </c>
      <c r="R6449" s="6">
        <f>_xlfn.XLOOKUP(CleanedData[[#This Row],[Product]],'02_Lookup_Tables'!$A$2:$A$126,'02_Lookup_Tables'!$B$2:$B$126)</f>
        <v>529.15</v>
      </c>
      <c r="S6449" t="str">
        <f>VLOOKUP(CleanedData[[#This Row],[Product]],'02_Lookup_Tables'!$H$2:$I$126,2,FALSE)</f>
        <v>Accessories</v>
      </c>
      <c r="T6449" t="str">
        <f>VLOOKUP(CleanedData[[#This Row],[Province]],'02_Lookup_Tables'!$D$2:$E$10,2, FALSE)</f>
        <v>Western Region</v>
      </c>
      <c r="U6449" t="str" cm="1">
        <f t="array" ref="U6449">_xlfn.IFS(CleanedData[[#This Row],[Purchase Amount]]&lt;500,"Low",
CleanedData[[#This Row],[Purchase Amount]]&lt;5000,"Medium",
TRUE,"High")</f>
        <v>Medium</v>
      </c>
      <c r="V6449" t="str">
        <f>TEXT(CleanedData[[#This Row],[Date]],"mmmm")</f>
        <v>August</v>
      </c>
      <c r="W6449" t="str">
        <f>"Q"&amp;ROUNDUP(MONTH(CleanedData[[#This Row],[Date]])/3,0)</f>
        <v>Q3</v>
      </c>
      <c r="X6449" t="str">
        <f>IF(CleanedData[[#This Row],[Purchase Amount]]&gt;=5000,"Yes","No")</f>
        <v>No</v>
      </c>
      <c r="Y6449">
        <f>IF(CleanedData[[#This Row],[Recommend]]="Yes",1,0)</f>
        <v>0</v>
      </c>
      <c r="Z6449" s="6">
        <f>CleanedData[[#This Row],[Purchase Amount]]*0.15</f>
        <v>79.372499999999988</v>
      </c>
      <c r="AA6449" s="6">
        <f>CleanedData[[#This Row],[Purchase Amount]]*1.15</f>
        <v>608.52249999999992</v>
      </c>
    </row>
    <row r="6450" spans="1:27" x14ac:dyDescent="0.3">
      <c r="A6450">
        <v>7819</v>
      </c>
      <c r="B6450" t="s">
        <v>6675</v>
      </c>
      <c r="C6450" s="1">
        <v>45884</v>
      </c>
      <c r="D6450">
        <v>57</v>
      </c>
      <c r="E6450" t="s">
        <v>39</v>
      </c>
      <c r="F6450" t="s">
        <v>125</v>
      </c>
      <c r="G6450" t="s">
        <v>246</v>
      </c>
      <c r="H6450">
        <v>4</v>
      </c>
      <c r="I6450" t="s">
        <v>45</v>
      </c>
      <c r="J6450" t="s">
        <v>63</v>
      </c>
      <c r="K6450" t="s">
        <v>64</v>
      </c>
      <c r="L6450" t="s">
        <v>42</v>
      </c>
      <c r="M6450" t="s">
        <v>136</v>
      </c>
      <c r="N6450" t="s">
        <v>96</v>
      </c>
      <c r="O6450" t="s">
        <v>89</v>
      </c>
      <c r="P6450" t="s">
        <v>70</v>
      </c>
      <c r="Q6450" t="s">
        <v>50</v>
      </c>
      <c r="R6450" s="6">
        <f>_xlfn.XLOOKUP(CleanedData[[#This Row],[Product]],'02_Lookup_Tables'!$A$2:$A$126,'02_Lookup_Tables'!$B$2:$B$126)</f>
        <v>2603.98</v>
      </c>
      <c r="S6450" t="str">
        <f>VLOOKUP(CleanedData[[#This Row],[Product]],'02_Lookup_Tables'!$H$2:$I$126,2,FALSE)</f>
        <v>Accessories</v>
      </c>
      <c r="T6450" t="str">
        <f>VLOOKUP(CleanedData[[#This Row],[Province]],'02_Lookup_Tables'!$D$2:$E$10,2, FALSE)</f>
        <v>Western Region</v>
      </c>
      <c r="U6450" t="str" cm="1">
        <f t="array" ref="U6450">_xlfn.IFS(CleanedData[[#This Row],[Purchase Amount]]&lt;500,"Low",
CleanedData[[#This Row],[Purchase Amount]]&lt;5000,"Medium",
TRUE,"High")</f>
        <v>Medium</v>
      </c>
      <c r="V6450" t="str">
        <f>TEXT(CleanedData[[#This Row],[Date]],"mmmm")</f>
        <v>August</v>
      </c>
      <c r="W6450" t="str">
        <f>"Q"&amp;ROUNDUP(MONTH(CleanedData[[#This Row],[Date]])/3,0)</f>
        <v>Q3</v>
      </c>
      <c r="X6450" t="str">
        <f>IF(CleanedData[[#This Row],[Purchase Amount]]&gt;=5000,"Yes","No")</f>
        <v>No</v>
      </c>
      <c r="Y6450">
        <f>IF(CleanedData[[#This Row],[Recommend]]="Yes",1,0)</f>
        <v>1</v>
      </c>
      <c r="Z6450" s="6">
        <f>CleanedData[[#This Row],[Purchase Amount]]*0.15</f>
        <v>390.59699999999998</v>
      </c>
      <c r="AA6450" s="6">
        <f>CleanedData[[#This Row],[Purchase Amount]]*1.15</f>
        <v>2994.5769999999998</v>
      </c>
    </row>
    <row r="6451" spans="1:27" x14ac:dyDescent="0.3">
      <c r="A6451">
        <v>7820</v>
      </c>
      <c r="B6451" t="s">
        <v>6676</v>
      </c>
      <c r="C6451" s="1">
        <v>45623</v>
      </c>
      <c r="D6451">
        <v>63</v>
      </c>
      <c r="E6451" t="s">
        <v>60</v>
      </c>
      <c r="F6451" t="s">
        <v>68</v>
      </c>
      <c r="G6451" t="s">
        <v>126</v>
      </c>
      <c r="H6451">
        <v>2</v>
      </c>
      <c r="I6451" t="s">
        <v>42</v>
      </c>
      <c r="J6451" t="s">
        <v>69</v>
      </c>
      <c r="K6451" t="s">
        <v>44</v>
      </c>
      <c r="L6451" t="s">
        <v>45</v>
      </c>
      <c r="M6451" t="s">
        <v>165</v>
      </c>
      <c r="N6451" t="s">
        <v>47</v>
      </c>
      <c r="O6451" t="s">
        <v>89</v>
      </c>
      <c r="P6451" t="s">
        <v>49</v>
      </c>
      <c r="Q6451" t="s">
        <v>50</v>
      </c>
      <c r="R6451" s="6">
        <f>_xlfn.XLOOKUP(CleanedData[[#This Row],[Product]],'02_Lookup_Tables'!$A$2:$A$126,'02_Lookup_Tables'!$B$2:$B$126)</f>
        <v>343.42</v>
      </c>
      <c r="S6451" t="str">
        <f>VLOOKUP(CleanedData[[#This Row],[Product]],'02_Lookup_Tables'!$H$2:$I$126,2,FALSE)</f>
        <v>Food</v>
      </c>
      <c r="T6451" t="str">
        <f>VLOOKUP(CleanedData[[#This Row],[Province]],'02_Lookup_Tables'!$D$2:$E$10,2, FALSE)</f>
        <v>Northern Region</v>
      </c>
      <c r="U6451" t="str" cm="1">
        <f t="array" ref="U6451">_xlfn.IFS(CleanedData[[#This Row],[Purchase Amount]]&lt;500,"Low",
CleanedData[[#This Row],[Purchase Amount]]&lt;5000,"Medium",
TRUE,"High")</f>
        <v>Low</v>
      </c>
      <c r="V6451" t="str">
        <f>TEXT(CleanedData[[#This Row],[Date]],"mmmm")</f>
        <v>November</v>
      </c>
      <c r="W6451" t="str">
        <f>"Q"&amp;ROUNDUP(MONTH(CleanedData[[#This Row],[Date]])/3,0)</f>
        <v>Q4</v>
      </c>
      <c r="X6451" t="str">
        <f>IF(CleanedData[[#This Row],[Purchase Amount]]&gt;=5000,"Yes","No")</f>
        <v>No</v>
      </c>
      <c r="Y6451">
        <f>IF(CleanedData[[#This Row],[Recommend]]="Yes",1,0)</f>
        <v>0</v>
      </c>
      <c r="Z6451" s="6">
        <f>CleanedData[[#This Row],[Purchase Amount]]*0.15</f>
        <v>51.512999999999998</v>
      </c>
      <c r="AA6451" s="6">
        <f>CleanedData[[#This Row],[Purchase Amount]]*1.15</f>
        <v>394.93299999999999</v>
      </c>
    </row>
    <row r="6452" spans="1:27" x14ac:dyDescent="0.3">
      <c r="A6452">
        <v>7824</v>
      </c>
      <c r="B6452" t="s">
        <v>6677</v>
      </c>
      <c r="C6452" s="1">
        <v>45462</v>
      </c>
      <c r="D6452">
        <v>25</v>
      </c>
      <c r="E6452" t="s">
        <v>60</v>
      </c>
      <c r="F6452" t="s">
        <v>68</v>
      </c>
      <c r="G6452" t="s">
        <v>391</v>
      </c>
      <c r="H6452">
        <v>5</v>
      </c>
      <c r="I6452" t="s">
        <v>42</v>
      </c>
      <c r="J6452" t="s">
        <v>74</v>
      </c>
      <c r="K6452" t="s">
        <v>55</v>
      </c>
      <c r="L6452" t="s">
        <v>42</v>
      </c>
      <c r="M6452" t="s">
        <v>88</v>
      </c>
      <c r="N6452" t="s">
        <v>57</v>
      </c>
      <c r="O6452" t="s">
        <v>89</v>
      </c>
      <c r="P6452" t="s">
        <v>70</v>
      </c>
      <c r="Q6452" t="s">
        <v>58</v>
      </c>
      <c r="R6452" s="6">
        <f>_xlfn.XLOOKUP(CleanedData[[#This Row],[Product]],'02_Lookup_Tables'!$A$2:$A$126,'02_Lookup_Tables'!$B$2:$B$126)</f>
        <v>886.51</v>
      </c>
      <c r="S6452" t="str">
        <f>VLOOKUP(CleanedData[[#This Row],[Product]],'02_Lookup_Tables'!$H$2:$I$126,2,FALSE)</f>
        <v>Beauty &amp; Personal Care</v>
      </c>
      <c r="T6452" t="str">
        <f>VLOOKUP(CleanedData[[#This Row],[Province]],'02_Lookup_Tables'!$D$2:$E$10,2, FALSE)</f>
        <v>Northern Region</v>
      </c>
      <c r="U6452" t="str" cm="1">
        <f t="array" ref="U6452">_xlfn.IFS(CleanedData[[#This Row],[Purchase Amount]]&lt;500,"Low",
CleanedData[[#This Row],[Purchase Amount]]&lt;5000,"Medium",
TRUE,"High")</f>
        <v>Medium</v>
      </c>
      <c r="V6452" t="str">
        <f>TEXT(CleanedData[[#This Row],[Date]],"mmmm")</f>
        <v>June</v>
      </c>
      <c r="W6452" t="str">
        <f>"Q"&amp;ROUNDUP(MONTH(CleanedData[[#This Row],[Date]])/3,0)</f>
        <v>Q2</v>
      </c>
      <c r="X6452" t="str">
        <f>IF(CleanedData[[#This Row],[Purchase Amount]]&gt;=5000,"Yes","No")</f>
        <v>No</v>
      </c>
      <c r="Y6452">
        <f>IF(CleanedData[[#This Row],[Recommend]]="Yes",1,0)</f>
        <v>0</v>
      </c>
      <c r="Z6452" s="6">
        <f>CleanedData[[#This Row],[Purchase Amount]]*0.15</f>
        <v>132.97649999999999</v>
      </c>
      <c r="AA6452" s="6">
        <f>CleanedData[[#This Row],[Purchase Amount]]*1.15</f>
        <v>1019.4864999999999</v>
      </c>
    </row>
    <row r="6453" spans="1:27" x14ac:dyDescent="0.3">
      <c r="A6453">
        <v>7825</v>
      </c>
      <c r="B6453" t="s">
        <v>6678</v>
      </c>
      <c r="C6453" s="1">
        <v>45316</v>
      </c>
      <c r="D6453">
        <v>24</v>
      </c>
      <c r="E6453" t="s">
        <v>52</v>
      </c>
      <c r="F6453" t="s">
        <v>77</v>
      </c>
      <c r="G6453" t="s">
        <v>62</v>
      </c>
      <c r="H6453">
        <v>1</v>
      </c>
      <c r="I6453" t="s">
        <v>42</v>
      </c>
      <c r="J6453" t="s">
        <v>43</v>
      </c>
      <c r="K6453" t="s">
        <v>64</v>
      </c>
      <c r="L6453" t="s">
        <v>42</v>
      </c>
      <c r="M6453" t="s">
        <v>88</v>
      </c>
      <c r="N6453" t="s">
        <v>80</v>
      </c>
      <c r="O6453" t="s">
        <v>89</v>
      </c>
      <c r="P6453" t="s">
        <v>49</v>
      </c>
      <c r="Q6453" t="s">
        <v>66</v>
      </c>
      <c r="R6453" s="6">
        <f>_xlfn.XLOOKUP(CleanedData[[#This Row],[Product]],'02_Lookup_Tables'!$A$2:$A$126,'02_Lookup_Tables'!$B$2:$B$126)</f>
        <v>230.14</v>
      </c>
      <c r="S6453" t="str">
        <f>VLOOKUP(CleanedData[[#This Row],[Product]],'02_Lookup_Tables'!$H$2:$I$126,2,FALSE)</f>
        <v>Sports &amp; Outdoors</v>
      </c>
      <c r="T6453" t="str">
        <f>VLOOKUP(CleanedData[[#This Row],[Province]],'02_Lookup_Tables'!$D$2:$E$10,2, FALSE)</f>
        <v>Central Region</v>
      </c>
      <c r="U6453" t="str" cm="1">
        <f t="array" ref="U6453">_xlfn.IFS(CleanedData[[#This Row],[Purchase Amount]]&lt;500,"Low",
CleanedData[[#This Row],[Purchase Amount]]&lt;5000,"Medium",
TRUE,"High")</f>
        <v>Low</v>
      </c>
      <c r="V6453" t="str">
        <f>TEXT(CleanedData[[#This Row],[Date]],"mmmm")</f>
        <v>January</v>
      </c>
      <c r="W6453" t="str">
        <f>"Q"&amp;ROUNDUP(MONTH(CleanedData[[#This Row],[Date]])/3,0)</f>
        <v>Q1</v>
      </c>
      <c r="X6453" t="str">
        <f>IF(CleanedData[[#This Row],[Purchase Amount]]&gt;=5000,"Yes","No")</f>
        <v>No</v>
      </c>
      <c r="Y6453">
        <f>IF(CleanedData[[#This Row],[Recommend]]="Yes",1,0)</f>
        <v>0</v>
      </c>
      <c r="Z6453" s="6">
        <f>CleanedData[[#This Row],[Purchase Amount]]*0.15</f>
        <v>34.520999999999994</v>
      </c>
      <c r="AA6453" s="6">
        <f>CleanedData[[#This Row],[Purchase Amount]]*1.15</f>
        <v>264.66099999999994</v>
      </c>
    </row>
    <row r="6454" spans="1:27" x14ac:dyDescent="0.3">
      <c r="A6454">
        <v>7826</v>
      </c>
      <c r="B6454" t="s">
        <v>6679</v>
      </c>
      <c r="C6454" s="1">
        <v>45980</v>
      </c>
      <c r="D6454">
        <v>73</v>
      </c>
      <c r="E6454" t="s">
        <v>39</v>
      </c>
      <c r="F6454" t="s">
        <v>77</v>
      </c>
      <c r="G6454" t="s">
        <v>693</v>
      </c>
      <c r="H6454">
        <v>4</v>
      </c>
      <c r="I6454" t="s">
        <v>45</v>
      </c>
      <c r="J6454" t="s">
        <v>54</v>
      </c>
      <c r="K6454" t="s">
        <v>64</v>
      </c>
      <c r="L6454" t="s">
        <v>45</v>
      </c>
      <c r="M6454" t="s">
        <v>180</v>
      </c>
      <c r="N6454" t="s">
        <v>96</v>
      </c>
      <c r="O6454" t="s">
        <v>89</v>
      </c>
      <c r="P6454" t="s">
        <v>70</v>
      </c>
      <c r="Q6454" t="s">
        <v>97</v>
      </c>
      <c r="R6454" s="6">
        <f>_xlfn.XLOOKUP(CleanedData[[#This Row],[Product]],'02_Lookup_Tables'!$A$2:$A$126,'02_Lookup_Tables'!$B$2:$B$126)</f>
        <v>618.72</v>
      </c>
      <c r="S6454" t="str">
        <f>VLOOKUP(CleanedData[[#This Row],[Product]],'02_Lookup_Tables'!$H$2:$I$126,2,FALSE)</f>
        <v>Sports &amp; Outdoors</v>
      </c>
      <c r="T6454" t="str">
        <f>VLOOKUP(CleanedData[[#This Row],[Province]],'02_Lookup_Tables'!$D$2:$E$10,2, FALSE)</f>
        <v>Central Region</v>
      </c>
      <c r="U6454" t="str" cm="1">
        <f t="array" ref="U6454">_xlfn.IFS(CleanedData[[#This Row],[Purchase Amount]]&lt;500,"Low",
CleanedData[[#This Row],[Purchase Amount]]&lt;5000,"Medium",
TRUE,"High")</f>
        <v>Medium</v>
      </c>
      <c r="V6454" t="str">
        <f>TEXT(CleanedData[[#This Row],[Date]],"mmmm")</f>
        <v>November</v>
      </c>
      <c r="W6454" t="str">
        <f>"Q"&amp;ROUNDUP(MONTH(CleanedData[[#This Row],[Date]])/3,0)</f>
        <v>Q4</v>
      </c>
      <c r="X6454" t="str">
        <f>IF(CleanedData[[#This Row],[Purchase Amount]]&gt;=5000,"Yes","No")</f>
        <v>No</v>
      </c>
      <c r="Y6454">
        <f>IF(CleanedData[[#This Row],[Recommend]]="Yes",1,0)</f>
        <v>1</v>
      </c>
      <c r="Z6454" s="6">
        <f>CleanedData[[#This Row],[Purchase Amount]]*0.15</f>
        <v>92.808000000000007</v>
      </c>
      <c r="AA6454" s="6">
        <f>CleanedData[[#This Row],[Purchase Amount]]*1.15</f>
        <v>711.52800000000002</v>
      </c>
    </row>
    <row r="6455" spans="1:27" x14ac:dyDescent="0.3">
      <c r="A6455">
        <v>7827</v>
      </c>
      <c r="B6455" t="s">
        <v>6680</v>
      </c>
      <c r="C6455" s="1">
        <v>45518</v>
      </c>
      <c r="D6455">
        <v>32</v>
      </c>
      <c r="E6455" t="s">
        <v>39</v>
      </c>
      <c r="F6455" t="s">
        <v>83</v>
      </c>
      <c r="G6455" t="s">
        <v>311</v>
      </c>
      <c r="H6455">
        <v>1</v>
      </c>
      <c r="I6455" t="s">
        <v>42</v>
      </c>
      <c r="J6455" t="s">
        <v>69</v>
      </c>
      <c r="K6455" t="s">
        <v>44</v>
      </c>
      <c r="L6455" t="s">
        <v>42</v>
      </c>
      <c r="M6455" t="s">
        <v>165</v>
      </c>
      <c r="N6455" t="s">
        <v>80</v>
      </c>
      <c r="O6455" t="s">
        <v>89</v>
      </c>
      <c r="P6455" t="s">
        <v>49</v>
      </c>
      <c r="Q6455" t="s">
        <v>58</v>
      </c>
      <c r="R6455" s="6">
        <f>_xlfn.XLOOKUP(CleanedData[[#This Row],[Product]],'02_Lookup_Tables'!$A$2:$A$126,'02_Lookup_Tables'!$B$2:$B$126)</f>
        <v>954.6</v>
      </c>
      <c r="S6455" t="str">
        <f>VLOOKUP(CleanedData[[#This Row],[Product]],'02_Lookup_Tables'!$H$2:$I$126,2,FALSE)</f>
        <v>Apparel</v>
      </c>
      <c r="T6455" t="str">
        <f>VLOOKUP(CleanedData[[#This Row],[Province]],'02_Lookup_Tables'!$D$2:$E$10,2, FALSE)</f>
        <v>Western Region</v>
      </c>
      <c r="U6455" t="str" cm="1">
        <f t="array" ref="U6455">_xlfn.IFS(CleanedData[[#This Row],[Purchase Amount]]&lt;500,"Low",
CleanedData[[#This Row],[Purchase Amount]]&lt;5000,"Medium",
TRUE,"High")</f>
        <v>Medium</v>
      </c>
      <c r="V6455" t="str">
        <f>TEXT(CleanedData[[#This Row],[Date]],"mmmm")</f>
        <v>August</v>
      </c>
      <c r="W6455" t="str">
        <f>"Q"&amp;ROUNDUP(MONTH(CleanedData[[#This Row],[Date]])/3,0)</f>
        <v>Q3</v>
      </c>
      <c r="X6455" t="str">
        <f>IF(CleanedData[[#This Row],[Purchase Amount]]&gt;=5000,"Yes","No")</f>
        <v>No</v>
      </c>
      <c r="Y6455">
        <f>IF(CleanedData[[#This Row],[Recommend]]="Yes",1,0)</f>
        <v>0</v>
      </c>
      <c r="Z6455" s="6">
        <f>CleanedData[[#This Row],[Purchase Amount]]*0.15</f>
        <v>143.19</v>
      </c>
      <c r="AA6455" s="6">
        <f>CleanedData[[#This Row],[Purchase Amount]]*1.15</f>
        <v>1097.79</v>
      </c>
    </row>
    <row r="6456" spans="1:27" x14ac:dyDescent="0.3">
      <c r="A6456">
        <v>7828</v>
      </c>
      <c r="B6456" t="s">
        <v>6681</v>
      </c>
      <c r="C6456" s="1">
        <v>45627</v>
      </c>
      <c r="D6456">
        <v>51</v>
      </c>
      <c r="E6456" t="s">
        <v>52</v>
      </c>
      <c r="F6456" t="s">
        <v>72</v>
      </c>
      <c r="G6456" t="s">
        <v>280</v>
      </c>
      <c r="H6456">
        <v>2</v>
      </c>
      <c r="I6456" t="s">
        <v>45</v>
      </c>
      <c r="J6456" t="s">
        <v>54</v>
      </c>
      <c r="K6456" t="s">
        <v>64</v>
      </c>
      <c r="L6456" t="s">
        <v>42</v>
      </c>
      <c r="M6456" t="s">
        <v>196</v>
      </c>
      <c r="N6456" t="s">
        <v>47</v>
      </c>
      <c r="O6456" t="s">
        <v>89</v>
      </c>
      <c r="P6456" t="s">
        <v>49</v>
      </c>
      <c r="Q6456" t="s">
        <v>93</v>
      </c>
      <c r="R6456" s="6">
        <f>_xlfn.XLOOKUP(CleanedData[[#This Row],[Product]],'02_Lookup_Tables'!$A$2:$A$126,'02_Lookup_Tables'!$B$2:$B$126)</f>
        <v>759.97</v>
      </c>
      <c r="S6456" t="str">
        <f>VLOOKUP(CleanedData[[#This Row],[Product]],'02_Lookup_Tables'!$H$2:$I$126,2,FALSE)</f>
        <v>Apparel</v>
      </c>
      <c r="T6456" t="str">
        <f>VLOOKUP(CleanedData[[#This Row],[Province]],'02_Lookup_Tables'!$D$2:$E$10,2, FALSE)</f>
        <v>Central Region</v>
      </c>
      <c r="U6456" t="str" cm="1">
        <f t="array" ref="U6456">_xlfn.IFS(CleanedData[[#This Row],[Purchase Amount]]&lt;500,"Low",
CleanedData[[#This Row],[Purchase Amount]]&lt;5000,"Medium",
TRUE,"High")</f>
        <v>Medium</v>
      </c>
      <c r="V6456" t="str">
        <f>TEXT(CleanedData[[#This Row],[Date]],"mmmm")</f>
        <v>December</v>
      </c>
      <c r="W6456" t="str">
        <f>"Q"&amp;ROUNDUP(MONTH(CleanedData[[#This Row],[Date]])/3,0)</f>
        <v>Q4</v>
      </c>
      <c r="X6456" t="str">
        <f>IF(CleanedData[[#This Row],[Purchase Amount]]&gt;=5000,"Yes","No")</f>
        <v>No</v>
      </c>
      <c r="Y6456">
        <f>IF(CleanedData[[#This Row],[Recommend]]="Yes",1,0)</f>
        <v>1</v>
      </c>
      <c r="Z6456" s="6">
        <f>CleanedData[[#This Row],[Purchase Amount]]*0.15</f>
        <v>113.99550000000001</v>
      </c>
      <c r="AA6456" s="6">
        <f>CleanedData[[#This Row],[Purchase Amount]]*1.15</f>
        <v>873.96550000000002</v>
      </c>
    </row>
    <row r="6457" spans="1:27" x14ac:dyDescent="0.3">
      <c r="A6457">
        <v>7829</v>
      </c>
      <c r="B6457" t="s">
        <v>6682</v>
      </c>
      <c r="C6457" s="1">
        <v>45843</v>
      </c>
      <c r="D6457">
        <v>54</v>
      </c>
      <c r="E6457" t="s">
        <v>39</v>
      </c>
      <c r="F6457" t="s">
        <v>61</v>
      </c>
      <c r="G6457" t="s">
        <v>419</v>
      </c>
      <c r="H6457">
        <v>5</v>
      </c>
      <c r="I6457" t="s">
        <v>45</v>
      </c>
      <c r="J6457" t="s">
        <v>69</v>
      </c>
      <c r="K6457" t="s">
        <v>64</v>
      </c>
      <c r="L6457" t="s">
        <v>45</v>
      </c>
      <c r="M6457" t="s">
        <v>46</v>
      </c>
      <c r="N6457" t="s">
        <v>57</v>
      </c>
      <c r="O6457" t="s">
        <v>89</v>
      </c>
      <c r="P6457" t="s">
        <v>70</v>
      </c>
      <c r="Q6457" t="s">
        <v>93</v>
      </c>
      <c r="R6457" s="6">
        <f>_xlfn.XLOOKUP(CleanedData[[#This Row],[Product]],'02_Lookup_Tables'!$A$2:$A$126,'02_Lookup_Tables'!$B$2:$B$126)</f>
        <v>96.11</v>
      </c>
      <c r="S6457" t="str">
        <f>VLOOKUP(CleanedData[[#This Row],[Product]],'02_Lookup_Tables'!$H$2:$I$126,2,FALSE)</f>
        <v>Apparel</v>
      </c>
      <c r="T6457" t="str">
        <f>VLOOKUP(CleanedData[[#This Row],[Province]],'02_Lookup_Tables'!$D$2:$E$10,2, FALSE)</f>
        <v>Southern Region</v>
      </c>
      <c r="U6457" t="str" cm="1">
        <f t="array" ref="U6457">_xlfn.IFS(CleanedData[[#This Row],[Purchase Amount]]&lt;500,"Low",
CleanedData[[#This Row],[Purchase Amount]]&lt;5000,"Medium",
TRUE,"High")</f>
        <v>Low</v>
      </c>
      <c r="V6457" t="str">
        <f>TEXT(CleanedData[[#This Row],[Date]],"mmmm")</f>
        <v>July</v>
      </c>
      <c r="W6457" t="str">
        <f>"Q"&amp;ROUNDUP(MONTH(CleanedData[[#This Row],[Date]])/3,0)</f>
        <v>Q3</v>
      </c>
      <c r="X6457" t="str">
        <f>IF(CleanedData[[#This Row],[Purchase Amount]]&gt;=5000,"Yes","No")</f>
        <v>No</v>
      </c>
      <c r="Y6457">
        <f>IF(CleanedData[[#This Row],[Recommend]]="Yes",1,0)</f>
        <v>1</v>
      </c>
      <c r="Z6457" s="6">
        <f>CleanedData[[#This Row],[Purchase Amount]]*0.15</f>
        <v>14.416499999999999</v>
      </c>
      <c r="AA6457" s="6">
        <f>CleanedData[[#This Row],[Purchase Amount]]*1.15</f>
        <v>110.52649999999998</v>
      </c>
    </row>
    <row r="6458" spans="1:27" x14ac:dyDescent="0.3">
      <c r="A6458">
        <v>7830</v>
      </c>
      <c r="B6458" t="s">
        <v>6683</v>
      </c>
      <c r="C6458" s="1">
        <v>45876</v>
      </c>
      <c r="D6458">
        <v>75</v>
      </c>
      <c r="E6458" t="s">
        <v>39</v>
      </c>
      <c r="F6458" t="s">
        <v>108</v>
      </c>
      <c r="G6458" t="s">
        <v>391</v>
      </c>
      <c r="H6458">
        <v>4</v>
      </c>
      <c r="I6458" t="s">
        <v>45</v>
      </c>
      <c r="J6458" t="s">
        <v>74</v>
      </c>
      <c r="K6458" t="s">
        <v>44</v>
      </c>
      <c r="L6458" t="s">
        <v>45</v>
      </c>
      <c r="M6458" t="s">
        <v>180</v>
      </c>
      <c r="N6458" t="s">
        <v>96</v>
      </c>
      <c r="O6458" t="s">
        <v>89</v>
      </c>
      <c r="P6458" t="s">
        <v>70</v>
      </c>
      <c r="Q6458" t="s">
        <v>97</v>
      </c>
      <c r="R6458" s="6">
        <f>_xlfn.XLOOKUP(CleanedData[[#This Row],[Product]],'02_Lookup_Tables'!$A$2:$A$126,'02_Lookup_Tables'!$B$2:$B$126)</f>
        <v>886.51</v>
      </c>
      <c r="S6458" t="str">
        <f>VLOOKUP(CleanedData[[#This Row],[Product]],'02_Lookup_Tables'!$H$2:$I$126,2,FALSE)</f>
        <v>Beauty &amp; Personal Care</v>
      </c>
      <c r="T6458" t="str">
        <f>VLOOKUP(CleanedData[[#This Row],[Province]],'02_Lookup_Tables'!$D$2:$E$10,2, FALSE)</f>
        <v>Gauteng Region</v>
      </c>
      <c r="U6458" t="str" cm="1">
        <f t="array" ref="U6458">_xlfn.IFS(CleanedData[[#This Row],[Purchase Amount]]&lt;500,"Low",
CleanedData[[#This Row],[Purchase Amount]]&lt;5000,"Medium",
TRUE,"High")</f>
        <v>Medium</v>
      </c>
      <c r="V6458" t="str">
        <f>TEXT(CleanedData[[#This Row],[Date]],"mmmm")</f>
        <v>August</v>
      </c>
      <c r="W6458" t="str">
        <f>"Q"&amp;ROUNDUP(MONTH(CleanedData[[#This Row],[Date]])/3,0)</f>
        <v>Q3</v>
      </c>
      <c r="X6458" t="str">
        <f>IF(CleanedData[[#This Row],[Purchase Amount]]&gt;=5000,"Yes","No")</f>
        <v>No</v>
      </c>
      <c r="Y6458">
        <f>IF(CleanedData[[#This Row],[Recommend]]="Yes",1,0)</f>
        <v>1</v>
      </c>
      <c r="Z6458" s="6">
        <f>CleanedData[[#This Row],[Purchase Amount]]*0.15</f>
        <v>132.97649999999999</v>
      </c>
      <c r="AA6458" s="6">
        <f>CleanedData[[#This Row],[Purchase Amount]]*1.15</f>
        <v>1019.4864999999999</v>
      </c>
    </row>
    <row r="6459" spans="1:27" x14ac:dyDescent="0.3">
      <c r="A6459">
        <v>7831</v>
      </c>
      <c r="B6459" t="s">
        <v>6684</v>
      </c>
      <c r="C6459" s="1">
        <v>45975</v>
      </c>
      <c r="D6459">
        <v>38</v>
      </c>
      <c r="E6459" t="s">
        <v>60</v>
      </c>
      <c r="F6459" t="s">
        <v>40</v>
      </c>
      <c r="G6459" t="s">
        <v>84</v>
      </c>
      <c r="H6459">
        <v>4</v>
      </c>
      <c r="I6459" t="s">
        <v>45</v>
      </c>
      <c r="J6459" t="s">
        <v>63</v>
      </c>
      <c r="K6459" t="s">
        <v>55</v>
      </c>
      <c r="L6459" t="s">
        <v>45</v>
      </c>
      <c r="M6459" t="s">
        <v>75</v>
      </c>
      <c r="N6459" t="s">
        <v>96</v>
      </c>
      <c r="O6459" t="s">
        <v>89</v>
      </c>
      <c r="P6459" t="s">
        <v>70</v>
      </c>
      <c r="Q6459" t="s">
        <v>81</v>
      </c>
      <c r="R6459" s="6">
        <f>_xlfn.XLOOKUP(CleanedData[[#This Row],[Product]],'02_Lookup_Tables'!$A$2:$A$126,'02_Lookup_Tables'!$B$2:$B$126)</f>
        <v>1158.56</v>
      </c>
      <c r="S6459" t="str">
        <f>VLOOKUP(CleanedData[[#This Row],[Product]],'02_Lookup_Tables'!$H$2:$I$126,2,FALSE)</f>
        <v>Toys &amp; Games</v>
      </c>
      <c r="T6459" t="str">
        <f>VLOOKUP(CleanedData[[#This Row],[Province]],'02_Lookup_Tables'!$D$2:$E$10,2, FALSE)</f>
        <v>Northern Region</v>
      </c>
      <c r="U6459" t="str" cm="1">
        <f t="array" ref="U6459">_xlfn.IFS(CleanedData[[#This Row],[Purchase Amount]]&lt;500,"Low",
CleanedData[[#This Row],[Purchase Amount]]&lt;5000,"Medium",
TRUE,"High")</f>
        <v>Medium</v>
      </c>
      <c r="V6459" t="str">
        <f>TEXT(CleanedData[[#This Row],[Date]],"mmmm")</f>
        <v>November</v>
      </c>
      <c r="W6459" t="str">
        <f>"Q"&amp;ROUNDUP(MONTH(CleanedData[[#This Row],[Date]])/3,0)</f>
        <v>Q4</v>
      </c>
      <c r="X6459" t="str">
        <f>IF(CleanedData[[#This Row],[Purchase Amount]]&gt;=5000,"Yes","No")</f>
        <v>No</v>
      </c>
      <c r="Y6459">
        <f>IF(CleanedData[[#This Row],[Recommend]]="Yes",1,0)</f>
        <v>1</v>
      </c>
      <c r="Z6459" s="6">
        <f>CleanedData[[#This Row],[Purchase Amount]]*0.15</f>
        <v>173.78399999999999</v>
      </c>
      <c r="AA6459" s="6">
        <f>CleanedData[[#This Row],[Purchase Amount]]*1.15</f>
        <v>1332.3439999999998</v>
      </c>
    </row>
    <row r="6460" spans="1:27" x14ac:dyDescent="0.3">
      <c r="A6460">
        <v>7833</v>
      </c>
      <c r="B6460" t="s">
        <v>6685</v>
      </c>
      <c r="C6460" s="1">
        <v>45548</v>
      </c>
      <c r="D6460">
        <v>18</v>
      </c>
      <c r="E6460" t="s">
        <v>39</v>
      </c>
      <c r="F6460" t="s">
        <v>61</v>
      </c>
      <c r="G6460" t="s">
        <v>155</v>
      </c>
      <c r="H6460">
        <v>5</v>
      </c>
      <c r="I6460" t="s">
        <v>42</v>
      </c>
      <c r="J6460" t="s">
        <v>63</v>
      </c>
      <c r="K6460" t="s">
        <v>55</v>
      </c>
      <c r="L6460" t="s">
        <v>42</v>
      </c>
      <c r="M6460" t="s">
        <v>190</v>
      </c>
      <c r="N6460" t="s">
        <v>57</v>
      </c>
      <c r="O6460" t="s">
        <v>89</v>
      </c>
      <c r="P6460" t="s">
        <v>70</v>
      </c>
      <c r="Q6460" t="s">
        <v>66</v>
      </c>
      <c r="R6460" s="6">
        <f>_xlfn.XLOOKUP(CleanedData[[#This Row],[Product]],'02_Lookup_Tables'!$A$2:$A$126,'02_Lookup_Tables'!$B$2:$B$126)</f>
        <v>1355.08</v>
      </c>
      <c r="S6460" t="str">
        <f>VLOOKUP(CleanedData[[#This Row],[Product]],'02_Lookup_Tables'!$H$2:$I$126,2,FALSE)</f>
        <v>Sports &amp; Outdoors</v>
      </c>
      <c r="T6460" t="str">
        <f>VLOOKUP(CleanedData[[#This Row],[Province]],'02_Lookup_Tables'!$D$2:$E$10,2, FALSE)</f>
        <v>Southern Region</v>
      </c>
      <c r="U6460" t="str" cm="1">
        <f t="array" ref="U6460">_xlfn.IFS(CleanedData[[#This Row],[Purchase Amount]]&lt;500,"Low",
CleanedData[[#This Row],[Purchase Amount]]&lt;5000,"Medium",
TRUE,"High")</f>
        <v>Medium</v>
      </c>
      <c r="V6460" t="str">
        <f>TEXT(CleanedData[[#This Row],[Date]],"mmmm")</f>
        <v>September</v>
      </c>
      <c r="W6460" t="str">
        <f>"Q"&amp;ROUNDUP(MONTH(CleanedData[[#This Row],[Date]])/3,0)</f>
        <v>Q3</v>
      </c>
      <c r="X6460" t="str">
        <f>IF(CleanedData[[#This Row],[Purchase Amount]]&gt;=5000,"Yes","No")</f>
        <v>No</v>
      </c>
      <c r="Y6460">
        <f>IF(CleanedData[[#This Row],[Recommend]]="Yes",1,0)</f>
        <v>0</v>
      </c>
      <c r="Z6460" s="6">
        <f>CleanedData[[#This Row],[Purchase Amount]]*0.15</f>
        <v>203.26199999999997</v>
      </c>
      <c r="AA6460" s="6">
        <f>CleanedData[[#This Row],[Purchase Amount]]*1.15</f>
        <v>1558.3419999999999</v>
      </c>
    </row>
    <row r="6461" spans="1:27" x14ac:dyDescent="0.3">
      <c r="A6461">
        <v>7835</v>
      </c>
      <c r="B6461" t="s">
        <v>6686</v>
      </c>
      <c r="C6461" s="1">
        <v>45429</v>
      </c>
      <c r="D6461">
        <v>22</v>
      </c>
      <c r="E6461" t="s">
        <v>52</v>
      </c>
      <c r="F6461" t="s">
        <v>77</v>
      </c>
      <c r="G6461" t="s">
        <v>201</v>
      </c>
      <c r="H6461">
        <v>3</v>
      </c>
      <c r="I6461" t="s">
        <v>45</v>
      </c>
      <c r="J6461" t="s">
        <v>43</v>
      </c>
      <c r="K6461" t="s">
        <v>55</v>
      </c>
      <c r="L6461" t="s">
        <v>45</v>
      </c>
      <c r="N6461" t="s">
        <v>48</v>
      </c>
      <c r="O6461" t="s">
        <v>134</v>
      </c>
      <c r="P6461" t="s">
        <v>8646</v>
      </c>
      <c r="Q6461" t="s">
        <v>66</v>
      </c>
      <c r="R6461" s="6">
        <f>_xlfn.XLOOKUP(CleanedData[[#This Row],[Product]],'02_Lookup_Tables'!$A$2:$A$126,'02_Lookup_Tables'!$B$2:$B$126)</f>
        <v>755.66</v>
      </c>
      <c r="S6461" t="str">
        <f>VLOOKUP(CleanedData[[#This Row],[Product]],'02_Lookup_Tables'!$H$2:$I$126,2,FALSE)</f>
        <v>Home &amp; Living</v>
      </c>
      <c r="T6461" t="str">
        <f>VLOOKUP(CleanedData[[#This Row],[Province]],'02_Lookup_Tables'!$D$2:$E$10,2, FALSE)</f>
        <v>Central Region</v>
      </c>
      <c r="U6461" t="str" cm="1">
        <f t="array" ref="U6461">_xlfn.IFS(CleanedData[[#This Row],[Purchase Amount]]&lt;500,"Low",
CleanedData[[#This Row],[Purchase Amount]]&lt;5000,"Medium",
TRUE,"High")</f>
        <v>Medium</v>
      </c>
      <c r="V6461" t="str">
        <f>TEXT(CleanedData[[#This Row],[Date]],"mmmm")</f>
        <v>May</v>
      </c>
      <c r="W6461" t="str">
        <f>"Q"&amp;ROUNDUP(MONTH(CleanedData[[#This Row],[Date]])/3,0)</f>
        <v>Q2</v>
      </c>
      <c r="X6461" t="str">
        <f>IF(CleanedData[[#This Row],[Purchase Amount]]&gt;=5000,"Yes","No")</f>
        <v>No</v>
      </c>
      <c r="Y6461">
        <f>IF(CleanedData[[#This Row],[Recommend]]="Yes",1,0)</f>
        <v>1</v>
      </c>
      <c r="Z6461" s="6">
        <f>CleanedData[[#This Row],[Purchase Amount]]*0.15</f>
        <v>113.34899999999999</v>
      </c>
      <c r="AA6461" s="6">
        <f>CleanedData[[#This Row],[Purchase Amount]]*1.15</f>
        <v>869.0089999999999</v>
      </c>
    </row>
    <row r="6462" spans="1:27" x14ac:dyDescent="0.3">
      <c r="A6462">
        <v>7837</v>
      </c>
      <c r="B6462" t="s">
        <v>6687</v>
      </c>
      <c r="C6462" s="1">
        <v>45386</v>
      </c>
      <c r="D6462">
        <v>34</v>
      </c>
      <c r="E6462" t="s">
        <v>60</v>
      </c>
      <c r="F6462" t="s">
        <v>83</v>
      </c>
      <c r="G6462" t="s">
        <v>182</v>
      </c>
      <c r="H6462">
        <v>5</v>
      </c>
      <c r="I6462" t="s">
        <v>45</v>
      </c>
      <c r="J6462" t="s">
        <v>74</v>
      </c>
      <c r="K6462" t="s">
        <v>64</v>
      </c>
      <c r="L6462" t="s">
        <v>45</v>
      </c>
      <c r="M6462" t="s">
        <v>92</v>
      </c>
      <c r="N6462" t="s">
        <v>57</v>
      </c>
      <c r="O6462" t="s">
        <v>89</v>
      </c>
      <c r="P6462" t="s">
        <v>70</v>
      </c>
      <c r="Q6462" t="s">
        <v>58</v>
      </c>
      <c r="R6462" s="6">
        <f>_xlfn.XLOOKUP(CleanedData[[#This Row],[Product]],'02_Lookup_Tables'!$A$2:$A$126,'02_Lookup_Tables'!$B$2:$B$126)</f>
        <v>3715.65</v>
      </c>
      <c r="S6462" t="str">
        <f>VLOOKUP(CleanedData[[#This Row],[Product]],'02_Lookup_Tables'!$H$2:$I$126,2,FALSE)</f>
        <v>Home Devices</v>
      </c>
      <c r="T6462" t="str">
        <f>VLOOKUP(CleanedData[[#This Row],[Province]],'02_Lookup_Tables'!$D$2:$E$10,2, FALSE)</f>
        <v>Western Region</v>
      </c>
      <c r="U6462" t="str" cm="1">
        <f t="array" ref="U6462">_xlfn.IFS(CleanedData[[#This Row],[Purchase Amount]]&lt;500,"Low",
CleanedData[[#This Row],[Purchase Amount]]&lt;5000,"Medium",
TRUE,"High")</f>
        <v>Medium</v>
      </c>
      <c r="V6462" t="str">
        <f>TEXT(CleanedData[[#This Row],[Date]],"mmmm")</f>
        <v>April</v>
      </c>
      <c r="W6462" t="str">
        <f>"Q"&amp;ROUNDUP(MONTH(CleanedData[[#This Row],[Date]])/3,0)</f>
        <v>Q2</v>
      </c>
      <c r="X6462" t="str">
        <f>IF(CleanedData[[#This Row],[Purchase Amount]]&gt;=5000,"Yes","No")</f>
        <v>No</v>
      </c>
      <c r="Y6462">
        <f>IF(CleanedData[[#This Row],[Recommend]]="Yes",1,0)</f>
        <v>1</v>
      </c>
      <c r="Z6462" s="6">
        <f>CleanedData[[#This Row],[Purchase Amount]]*0.15</f>
        <v>557.34749999999997</v>
      </c>
      <c r="AA6462" s="6">
        <f>CleanedData[[#This Row],[Purchase Amount]]*1.15</f>
        <v>4272.9974999999995</v>
      </c>
    </row>
    <row r="6463" spans="1:27" x14ac:dyDescent="0.3">
      <c r="A6463">
        <v>7838</v>
      </c>
      <c r="B6463" t="s">
        <v>6688</v>
      </c>
      <c r="C6463" s="1">
        <v>45461</v>
      </c>
      <c r="D6463">
        <v>59</v>
      </c>
      <c r="E6463" t="s">
        <v>52</v>
      </c>
      <c r="F6463" t="s">
        <v>108</v>
      </c>
      <c r="G6463" t="s">
        <v>359</v>
      </c>
      <c r="H6463">
        <v>2</v>
      </c>
      <c r="I6463" t="s">
        <v>42</v>
      </c>
      <c r="J6463" t="s">
        <v>69</v>
      </c>
      <c r="K6463" t="s">
        <v>55</v>
      </c>
      <c r="L6463" t="s">
        <v>42</v>
      </c>
      <c r="M6463" t="s">
        <v>65</v>
      </c>
      <c r="N6463" t="s">
        <v>47</v>
      </c>
      <c r="O6463" t="s">
        <v>89</v>
      </c>
      <c r="P6463" t="s">
        <v>49</v>
      </c>
      <c r="Q6463" t="s">
        <v>50</v>
      </c>
      <c r="R6463" s="6">
        <f>_xlfn.XLOOKUP(CleanedData[[#This Row],[Product]],'02_Lookup_Tables'!$A$2:$A$126,'02_Lookup_Tables'!$B$2:$B$126)</f>
        <v>34.200000000000003</v>
      </c>
      <c r="S6463" t="str">
        <f>VLOOKUP(CleanedData[[#This Row],[Product]],'02_Lookup_Tables'!$H$2:$I$126,2,FALSE)</f>
        <v>Food</v>
      </c>
      <c r="T6463" t="str">
        <f>VLOOKUP(CleanedData[[#This Row],[Province]],'02_Lookup_Tables'!$D$2:$E$10,2, FALSE)</f>
        <v>Gauteng Region</v>
      </c>
      <c r="U6463" t="str" cm="1">
        <f t="array" ref="U6463">_xlfn.IFS(CleanedData[[#This Row],[Purchase Amount]]&lt;500,"Low",
CleanedData[[#This Row],[Purchase Amount]]&lt;5000,"Medium",
TRUE,"High")</f>
        <v>Low</v>
      </c>
      <c r="V6463" t="str">
        <f>TEXT(CleanedData[[#This Row],[Date]],"mmmm")</f>
        <v>June</v>
      </c>
      <c r="W6463" t="str">
        <f>"Q"&amp;ROUNDUP(MONTH(CleanedData[[#This Row],[Date]])/3,0)</f>
        <v>Q2</v>
      </c>
      <c r="X6463" t="str">
        <f>IF(CleanedData[[#This Row],[Purchase Amount]]&gt;=5000,"Yes","No")</f>
        <v>No</v>
      </c>
      <c r="Y6463">
        <f>IF(CleanedData[[#This Row],[Recommend]]="Yes",1,0)</f>
        <v>0</v>
      </c>
      <c r="Z6463" s="6">
        <f>CleanedData[[#This Row],[Purchase Amount]]*0.15</f>
        <v>5.13</v>
      </c>
      <c r="AA6463" s="6">
        <f>CleanedData[[#This Row],[Purchase Amount]]*1.15</f>
        <v>39.33</v>
      </c>
    </row>
    <row r="6464" spans="1:27" x14ac:dyDescent="0.3">
      <c r="A6464">
        <v>7839</v>
      </c>
      <c r="B6464" t="s">
        <v>6689</v>
      </c>
      <c r="C6464" s="1">
        <v>45806</v>
      </c>
      <c r="D6464">
        <v>66</v>
      </c>
      <c r="E6464" t="s">
        <v>60</v>
      </c>
      <c r="F6464" t="s">
        <v>61</v>
      </c>
      <c r="G6464" t="s">
        <v>131</v>
      </c>
      <c r="H6464">
        <v>4</v>
      </c>
      <c r="I6464" t="s">
        <v>45</v>
      </c>
      <c r="J6464" t="s">
        <v>74</v>
      </c>
      <c r="K6464" t="s">
        <v>44</v>
      </c>
      <c r="L6464" t="s">
        <v>45</v>
      </c>
      <c r="M6464" t="s">
        <v>136</v>
      </c>
      <c r="N6464" t="s">
        <v>96</v>
      </c>
      <c r="O6464" t="s">
        <v>89</v>
      </c>
      <c r="P6464" t="s">
        <v>70</v>
      </c>
      <c r="Q6464" t="s">
        <v>97</v>
      </c>
      <c r="R6464" s="6">
        <f>_xlfn.XLOOKUP(CleanedData[[#This Row],[Product]],'02_Lookup_Tables'!$A$2:$A$126,'02_Lookup_Tables'!$B$2:$B$126)</f>
        <v>369.57</v>
      </c>
      <c r="S6464" t="str">
        <f>VLOOKUP(CleanedData[[#This Row],[Product]],'02_Lookup_Tables'!$H$2:$I$126,2,FALSE)</f>
        <v>Accessories</v>
      </c>
      <c r="T6464" t="str">
        <f>VLOOKUP(CleanedData[[#This Row],[Province]],'02_Lookup_Tables'!$D$2:$E$10,2, FALSE)</f>
        <v>Southern Region</v>
      </c>
      <c r="U6464" t="str" cm="1">
        <f t="array" ref="U6464">_xlfn.IFS(CleanedData[[#This Row],[Purchase Amount]]&lt;500,"Low",
CleanedData[[#This Row],[Purchase Amount]]&lt;5000,"Medium",
TRUE,"High")</f>
        <v>Low</v>
      </c>
      <c r="V6464" t="str">
        <f>TEXT(CleanedData[[#This Row],[Date]],"mmmm")</f>
        <v>May</v>
      </c>
      <c r="W6464" t="str">
        <f>"Q"&amp;ROUNDUP(MONTH(CleanedData[[#This Row],[Date]])/3,0)</f>
        <v>Q2</v>
      </c>
      <c r="X6464" t="str">
        <f>IF(CleanedData[[#This Row],[Purchase Amount]]&gt;=5000,"Yes","No")</f>
        <v>No</v>
      </c>
      <c r="Y6464">
        <f>IF(CleanedData[[#This Row],[Recommend]]="Yes",1,0)</f>
        <v>1</v>
      </c>
      <c r="Z6464" s="6">
        <f>CleanedData[[#This Row],[Purchase Amount]]*0.15</f>
        <v>55.435499999999998</v>
      </c>
      <c r="AA6464" s="6">
        <f>CleanedData[[#This Row],[Purchase Amount]]*1.15</f>
        <v>425.00549999999998</v>
      </c>
    </row>
    <row r="6465" spans="1:27" x14ac:dyDescent="0.3">
      <c r="A6465">
        <v>7840</v>
      </c>
      <c r="B6465" t="s">
        <v>6690</v>
      </c>
      <c r="C6465" s="1">
        <v>45617</v>
      </c>
      <c r="D6465">
        <v>25</v>
      </c>
      <c r="E6465" t="s">
        <v>39</v>
      </c>
      <c r="F6465" t="s">
        <v>40</v>
      </c>
      <c r="G6465" t="s">
        <v>78</v>
      </c>
      <c r="H6465">
        <v>3</v>
      </c>
      <c r="I6465" t="s">
        <v>42</v>
      </c>
      <c r="J6465" t="s">
        <v>69</v>
      </c>
      <c r="K6465" t="s">
        <v>55</v>
      </c>
      <c r="L6465" t="s">
        <v>45</v>
      </c>
      <c r="M6465" t="s">
        <v>184</v>
      </c>
      <c r="N6465" t="s">
        <v>48</v>
      </c>
      <c r="O6465" t="s">
        <v>148</v>
      </c>
      <c r="P6465" t="s">
        <v>49</v>
      </c>
      <c r="Q6465" t="s">
        <v>58</v>
      </c>
      <c r="R6465" s="6">
        <f>_xlfn.XLOOKUP(CleanedData[[#This Row],[Product]],'02_Lookup_Tables'!$A$2:$A$126,'02_Lookup_Tables'!$B$2:$B$126)</f>
        <v>1951.09</v>
      </c>
      <c r="S6465" t="str">
        <f>VLOOKUP(CleanedData[[#This Row],[Product]],'02_Lookup_Tables'!$H$2:$I$126,2,FALSE)</f>
        <v>Accessories</v>
      </c>
      <c r="T6465" t="str">
        <f>VLOOKUP(CleanedData[[#This Row],[Province]],'02_Lookup_Tables'!$D$2:$E$10,2, FALSE)</f>
        <v>Northern Region</v>
      </c>
      <c r="U6465" t="str" cm="1">
        <f t="array" ref="U6465">_xlfn.IFS(CleanedData[[#This Row],[Purchase Amount]]&lt;500,"Low",
CleanedData[[#This Row],[Purchase Amount]]&lt;5000,"Medium",
TRUE,"High")</f>
        <v>Medium</v>
      </c>
      <c r="V6465" t="str">
        <f>TEXT(CleanedData[[#This Row],[Date]],"mmmm")</f>
        <v>November</v>
      </c>
      <c r="W6465" t="str">
        <f>"Q"&amp;ROUNDUP(MONTH(CleanedData[[#This Row],[Date]])/3,0)</f>
        <v>Q4</v>
      </c>
      <c r="X6465" t="str">
        <f>IF(CleanedData[[#This Row],[Purchase Amount]]&gt;=5000,"Yes","No")</f>
        <v>No</v>
      </c>
      <c r="Y6465">
        <f>IF(CleanedData[[#This Row],[Recommend]]="Yes",1,0)</f>
        <v>0</v>
      </c>
      <c r="Z6465" s="6">
        <f>CleanedData[[#This Row],[Purchase Amount]]*0.15</f>
        <v>292.6635</v>
      </c>
      <c r="AA6465" s="6">
        <f>CleanedData[[#This Row],[Purchase Amount]]*1.15</f>
        <v>2243.7534999999998</v>
      </c>
    </row>
    <row r="6466" spans="1:27" x14ac:dyDescent="0.3">
      <c r="A6466">
        <v>7841</v>
      </c>
      <c r="B6466" t="s">
        <v>6691</v>
      </c>
      <c r="C6466" s="1">
        <v>45492</v>
      </c>
      <c r="D6466">
        <v>19</v>
      </c>
      <c r="E6466" t="s">
        <v>52</v>
      </c>
      <c r="F6466" t="s">
        <v>68</v>
      </c>
      <c r="G6466" t="s">
        <v>406</v>
      </c>
      <c r="H6466">
        <v>2</v>
      </c>
      <c r="I6466" t="s">
        <v>42</v>
      </c>
      <c r="J6466" t="s">
        <v>69</v>
      </c>
      <c r="K6466" t="s">
        <v>55</v>
      </c>
      <c r="L6466" t="s">
        <v>42</v>
      </c>
      <c r="M6466" t="s">
        <v>136</v>
      </c>
      <c r="N6466" t="s">
        <v>47</v>
      </c>
      <c r="O6466" t="s">
        <v>89</v>
      </c>
      <c r="P6466" t="s">
        <v>49</v>
      </c>
      <c r="Q6466" t="s">
        <v>66</v>
      </c>
      <c r="R6466" s="6">
        <f>_xlfn.XLOOKUP(CleanedData[[#This Row],[Product]],'02_Lookup_Tables'!$A$2:$A$126,'02_Lookup_Tables'!$B$2:$B$126)</f>
        <v>996.44</v>
      </c>
      <c r="S6466" t="str">
        <f>VLOOKUP(CleanedData[[#This Row],[Product]],'02_Lookup_Tables'!$H$2:$I$126,2,FALSE)</f>
        <v>Sports &amp; Outdoors</v>
      </c>
      <c r="T6466" t="str">
        <f>VLOOKUP(CleanedData[[#This Row],[Province]],'02_Lookup_Tables'!$D$2:$E$10,2, FALSE)</f>
        <v>Northern Region</v>
      </c>
      <c r="U6466" t="str" cm="1">
        <f t="array" ref="U6466">_xlfn.IFS(CleanedData[[#This Row],[Purchase Amount]]&lt;500,"Low",
CleanedData[[#This Row],[Purchase Amount]]&lt;5000,"Medium",
TRUE,"High")</f>
        <v>Medium</v>
      </c>
      <c r="V6466" t="str">
        <f>TEXT(CleanedData[[#This Row],[Date]],"mmmm")</f>
        <v>July</v>
      </c>
      <c r="W6466" t="str">
        <f>"Q"&amp;ROUNDUP(MONTH(CleanedData[[#This Row],[Date]])/3,0)</f>
        <v>Q3</v>
      </c>
      <c r="X6466" t="str">
        <f>IF(CleanedData[[#This Row],[Purchase Amount]]&gt;=5000,"Yes","No")</f>
        <v>No</v>
      </c>
      <c r="Y6466">
        <f>IF(CleanedData[[#This Row],[Recommend]]="Yes",1,0)</f>
        <v>0</v>
      </c>
      <c r="Z6466" s="6">
        <f>CleanedData[[#This Row],[Purchase Amount]]*0.15</f>
        <v>149.46600000000001</v>
      </c>
      <c r="AA6466" s="6">
        <f>CleanedData[[#This Row],[Purchase Amount]]*1.15</f>
        <v>1145.9059999999999</v>
      </c>
    </row>
    <row r="6467" spans="1:27" x14ac:dyDescent="0.3">
      <c r="A6467">
        <v>7842</v>
      </c>
      <c r="B6467" t="s">
        <v>6692</v>
      </c>
      <c r="C6467" s="1">
        <v>45735</v>
      </c>
      <c r="D6467">
        <v>70</v>
      </c>
      <c r="E6467" t="s">
        <v>39</v>
      </c>
      <c r="F6467" t="s">
        <v>72</v>
      </c>
      <c r="G6467" t="s">
        <v>139</v>
      </c>
      <c r="H6467">
        <v>1</v>
      </c>
      <c r="I6467" t="s">
        <v>42</v>
      </c>
      <c r="J6467" t="s">
        <v>74</v>
      </c>
      <c r="K6467" t="s">
        <v>44</v>
      </c>
      <c r="L6467" t="s">
        <v>45</v>
      </c>
      <c r="M6467" t="s">
        <v>85</v>
      </c>
      <c r="N6467" t="s">
        <v>80</v>
      </c>
      <c r="O6467" t="s">
        <v>48</v>
      </c>
      <c r="P6467" t="s">
        <v>49</v>
      </c>
      <c r="Q6467" t="s">
        <v>97</v>
      </c>
      <c r="R6467" s="6">
        <f>_xlfn.XLOOKUP(CleanedData[[#This Row],[Product]],'02_Lookup_Tables'!$A$2:$A$126,'02_Lookup_Tables'!$B$2:$B$126)</f>
        <v>2340.5700000000002</v>
      </c>
      <c r="S6467" t="str">
        <f>VLOOKUP(CleanedData[[#This Row],[Product]],'02_Lookup_Tables'!$H$2:$I$126,2,FALSE)</f>
        <v>Apparel</v>
      </c>
      <c r="T6467" t="str">
        <f>VLOOKUP(CleanedData[[#This Row],[Province]],'02_Lookup_Tables'!$D$2:$E$10,2, FALSE)</f>
        <v>Central Region</v>
      </c>
      <c r="U6467" t="str" cm="1">
        <f t="array" ref="U6467">_xlfn.IFS(CleanedData[[#This Row],[Purchase Amount]]&lt;500,"Low",
CleanedData[[#This Row],[Purchase Amount]]&lt;5000,"Medium",
TRUE,"High")</f>
        <v>Medium</v>
      </c>
      <c r="V6467" t="str">
        <f>TEXT(CleanedData[[#This Row],[Date]],"mmmm")</f>
        <v>March</v>
      </c>
      <c r="W6467" t="str">
        <f>"Q"&amp;ROUNDUP(MONTH(CleanedData[[#This Row],[Date]])/3,0)</f>
        <v>Q1</v>
      </c>
      <c r="X6467" t="str">
        <f>IF(CleanedData[[#This Row],[Purchase Amount]]&gt;=5000,"Yes","No")</f>
        <v>No</v>
      </c>
      <c r="Y6467">
        <f>IF(CleanedData[[#This Row],[Recommend]]="Yes",1,0)</f>
        <v>0</v>
      </c>
      <c r="Z6467" s="6">
        <f>CleanedData[[#This Row],[Purchase Amount]]*0.15</f>
        <v>351.08550000000002</v>
      </c>
      <c r="AA6467" s="6">
        <f>CleanedData[[#This Row],[Purchase Amount]]*1.15</f>
        <v>2691.6554999999998</v>
      </c>
    </row>
    <row r="6468" spans="1:27" x14ac:dyDescent="0.3">
      <c r="A6468">
        <v>7843</v>
      </c>
      <c r="B6468" t="s">
        <v>6693</v>
      </c>
      <c r="C6468" s="1">
        <v>45293</v>
      </c>
      <c r="D6468">
        <v>46</v>
      </c>
      <c r="E6468" t="s">
        <v>39</v>
      </c>
      <c r="F6468" t="s">
        <v>68</v>
      </c>
      <c r="G6468" t="s">
        <v>294</v>
      </c>
      <c r="H6468">
        <v>5</v>
      </c>
      <c r="I6468" t="s">
        <v>45</v>
      </c>
      <c r="J6468" t="s">
        <v>74</v>
      </c>
      <c r="K6468" t="s">
        <v>55</v>
      </c>
      <c r="L6468" t="s">
        <v>42</v>
      </c>
      <c r="M6468" t="s">
        <v>112</v>
      </c>
      <c r="N6468" t="s">
        <v>57</v>
      </c>
      <c r="O6468" t="s">
        <v>48</v>
      </c>
      <c r="P6468" t="s">
        <v>49</v>
      </c>
      <c r="Q6468" t="s">
        <v>93</v>
      </c>
      <c r="R6468" s="6">
        <f>_xlfn.XLOOKUP(CleanedData[[#This Row],[Product]],'02_Lookup_Tables'!$A$2:$A$126,'02_Lookup_Tables'!$B$2:$B$126)</f>
        <v>16291.52</v>
      </c>
      <c r="S6468" t="str">
        <f>VLOOKUP(CleanedData[[#This Row],[Product]],'02_Lookup_Tables'!$H$2:$I$126,2,FALSE)</f>
        <v>Home Devices</v>
      </c>
      <c r="T6468" t="str">
        <f>VLOOKUP(CleanedData[[#This Row],[Province]],'02_Lookup_Tables'!$D$2:$E$10,2, FALSE)</f>
        <v>Northern Region</v>
      </c>
      <c r="U6468" t="str" cm="1">
        <f t="array" ref="U6468">_xlfn.IFS(CleanedData[[#This Row],[Purchase Amount]]&lt;500,"Low",
CleanedData[[#This Row],[Purchase Amount]]&lt;5000,"Medium",
TRUE,"High")</f>
        <v>High</v>
      </c>
      <c r="V6468" t="str">
        <f>TEXT(CleanedData[[#This Row],[Date]],"mmmm")</f>
        <v>January</v>
      </c>
      <c r="W6468" t="str">
        <f>"Q"&amp;ROUNDUP(MONTH(CleanedData[[#This Row],[Date]])/3,0)</f>
        <v>Q1</v>
      </c>
      <c r="X6468" t="str">
        <f>IF(CleanedData[[#This Row],[Purchase Amount]]&gt;=5000,"Yes","No")</f>
        <v>Yes</v>
      </c>
      <c r="Y6468">
        <f>IF(CleanedData[[#This Row],[Recommend]]="Yes",1,0)</f>
        <v>1</v>
      </c>
      <c r="Z6468" s="6">
        <f>CleanedData[[#This Row],[Purchase Amount]]*0.15</f>
        <v>2443.7280000000001</v>
      </c>
      <c r="AA6468" s="6">
        <f>CleanedData[[#This Row],[Purchase Amount]]*1.15</f>
        <v>18735.248</v>
      </c>
    </row>
    <row r="6469" spans="1:27" x14ac:dyDescent="0.3">
      <c r="A6469">
        <v>7844</v>
      </c>
      <c r="B6469" t="s">
        <v>6694</v>
      </c>
      <c r="C6469" s="1">
        <v>45308</v>
      </c>
      <c r="E6469" t="s">
        <v>52</v>
      </c>
      <c r="F6469" t="s">
        <v>72</v>
      </c>
      <c r="G6469" t="s">
        <v>158</v>
      </c>
      <c r="H6469">
        <v>3</v>
      </c>
      <c r="I6469" t="s">
        <v>45</v>
      </c>
      <c r="J6469" t="s">
        <v>54</v>
      </c>
      <c r="K6469" t="s">
        <v>44</v>
      </c>
      <c r="L6469" t="s">
        <v>42</v>
      </c>
      <c r="M6469" t="s">
        <v>79</v>
      </c>
      <c r="N6469" t="s">
        <v>48</v>
      </c>
      <c r="O6469" t="s">
        <v>89</v>
      </c>
      <c r="P6469" t="s">
        <v>49</v>
      </c>
      <c r="Q6469" t="s">
        <v>166</v>
      </c>
      <c r="R6469" s="6">
        <f>_xlfn.XLOOKUP(CleanedData[[#This Row],[Product]],'02_Lookup_Tables'!$A$2:$A$126,'02_Lookup_Tables'!$B$2:$B$126)</f>
        <v>2962.6</v>
      </c>
      <c r="S6469" t="str">
        <f>VLOOKUP(CleanedData[[#This Row],[Product]],'02_Lookup_Tables'!$H$2:$I$126,2,FALSE)</f>
        <v>Sports &amp; Outdoors</v>
      </c>
      <c r="T6469" t="str">
        <f>VLOOKUP(CleanedData[[#This Row],[Province]],'02_Lookup_Tables'!$D$2:$E$10,2, FALSE)</f>
        <v>Central Region</v>
      </c>
      <c r="U6469" t="str" cm="1">
        <f t="array" ref="U6469">_xlfn.IFS(CleanedData[[#This Row],[Purchase Amount]]&lt;500,"Low",
CleanedData[[#This Row],[Purchase Amount]]&lt;5000,"Medium",
TRUE,"High")</f>
        <v>Medium</v>
      </c>
      <c r="V6469" t="str">
        <f>TEXT(CleanedData[[#This Row],[Date]],"mmmm")</f>
        <v>January</v>
      </c>
      <c r="W6469" t="str">
        <f>"Q"&amp;ROUNDUP(MONTH(CleanedData[[#This Row],[Date]])/3,0)</f>
        <v>Q1</v>
      </c>
      <c r="X6469" t="str">
        <f>IF(CleanedData[[#This Row],[Purchase Amount]]&gt;=5000,"Yes","No")</f>
        <v>No</v>
      </c>
      <c r="Y6469">
        <f>IF(CleanedData[[#This Row],[Recommend]]="Yes",1,0)</f>
        <v>1</v>
      </c>
      <c r="Z6469" s="6">
        <f>CleanedData[[#This Row],[Purchase Amount]]*0.15</f>
        <v>444.39</v>
      </c>
      <c r="AA6469" s="6">
        <f>CleanedData[[#This Row],[Purchase Amount]]*1.15</f>
        <v>3406.99</v>
      </c>
    </row>
    <row r="6470" spans="1:27" x14ac:dyDescent="0.3">
      <c r="A6470">
        <v>7845</v>
      </c>
      <c r="B6470" t="s">
        <v>6695</v>
      </c>
      <c r="C6470" s="1">
        <v>45679</v>
      </c>
      <c r="D6470">
        <v>51</v>
      </c>
      <c r="E6470" t="s">
        <v>52</v>
      </c>
      <c r="F6470" t="s">
        <v>61</v>
      </c>
      <c r="G6470" t="s">
        <v>349</v>
      </c>
      <c r="H6470">
        <v>5</v>
      </c>
      <c r="I6470" t="s">
        <v>45</v>
      </c>
      <c r="J6470" t="s">
        <v>69</v>
      </c>
      <c r="K6470" t="s">
        <v>44</v>
      </c>
      <c r="L6470" t="s">
        <v>45</v>
      </c>
      <c r="M6470" t="s">
        <v>85</v>
      </c>
      <c r="N6470" t="s">
        <v>57</v>
      </c>
      <c r="O6470" t="s">
        <v>48</v>
      </c>
      <c r="P6470" t="s">
        <v>49</v>
      </c>
      <c r="Q6470" t="s">
        <v>93</v>
      </c>
      <c r="R6470" s="6">
        <f>_xlfn.XLOOKUP(CleanedData[[#This Row],[Product]],'02_Lookup_Tables'!$A$2:$A$126,'02_Lookup_Tables'!$B$2:$B$126)</f>
        <v>53.85</v>
      </c>
      <c r="S6470" t="str">
        <f>VLOOKUP(CleanedData[[#This Row],[Product]],'02_Lookup_Tables'!$H$2:$I$126,2,FALSE)</f>
        <v>Food</v>
      </c>
      <c r="T6470" t="str">
        <f>VLOOKUP(CleanedData[[#This Row],[Province]],'02_Lookup_Tables'!$D$2:$E$10,2, FALSE)</f>
        <v>Southern Region</v>
      </c>
      <c r="U6470" t="str" cm="1">
        <f t="array" ref="U6470">_xlfn.IFS(CleanedData[[#This Row],[Purchase Amount]]&lt;500,"Low",
CleanedData[[#This Row],[Purchase Amount]]&lt;5000,"Medium",
TRUE,"High")</f>
        <v>Low</v>
      </c>
      <c r="V6470" t="str">
        <f>TEXT(CleanedData[[#This Row],[Date]],"mmmm")</f>
        <v>January</v>
      </c>
      <c r="W6470" t="str">
        <f>"Q"&amp;ROUNDUP(MONTH(CleanedData[[#This Row],[Date]])/3,0)</f>
        <v>Q1</v>
      </c>
      <c r="X6470" t="str">
        <f>IF(CleanedData[[#This Row],[Purchase Amount]]&gt;=5000,"Yes","No")</f>
        <v>No</v>
      </c>
      <c r="Y6470">
        <f>IF(CleanedData[[#This Row],[Recommend]]="Yes",1,0)</f>
        <v>1</v>
      </c>
      <c r="Z6470" s="6">
        <f>CleanedData[[#This Row],[Purchase Amount]]*0.15</f>
        <v>8.0775000000000006</v>
      </c>
      <c r="AA6470" s="6">
        <f>CleanedData[[#This Row],[Purchase Amount]]*1.15</f>
        <v>61.927499999999995</v>
      </c>
    </row>
    <row r="6471" spans="1:27" x14ac:dyDescent="0.3">
      <c r="A6471">
        <v>7846</v>
      </c>
      <c r="B6471" t="s">
        <v>6696</v>
      </c>
      <c r="C6471" s="1">
        <v>45398</v>
      </c>
      <c r="D6471">
        <v>47</v>
      </c>
      <c r="E6471" t="s">
        <v>52</v>
      </c>
      <c r="F6471" t="s">
        <v>68</v>
      </c>
      <c r="G6471" t="s">
        <v>391</v>
      </c>
      <c r="H6471">
        <v>4</v>
      </c>
      <c r="I6471" t="s">
        <v>45</v>
      </c>
      <c r="J6471" t="s">
        <v>69</v>
      </c>
      <c r="K6471" t="s">
        <v>64</v>
      </c>
      <c r="L6471" t="s">
        <v>45</v>
      </c>
      <c r="M6471" t="s">
        <v>123</v>
      </c>
      <c r="N6471" t="s">
        <v>96</v>
      </c>
      <c r="O6471" t="s">
        <v>89</v>
      </c>
      <c r="P6471" t="s">
        <v>70</v>
      </c>
      <c r="Q6471" t="s">
        <v>93</v>
      </c>
      <c r="R6471" s="6">
        <f>_xlfn.XLOOKUP(CleanedData[[#This Row],[Product]],'02_Lookup_Tables'!$A$2:$A$126,'02_Lookup_Tables'!$B$2:$B$126)</f>
        <v>886.51</v>
      </c>
      <c r="S6471" t="str">
        <f>VLOOKUP(CleanedData[[#This Row],[Product]],'02_Lookup_Tables'!$H$2:$I$126,2,FALSE)</f>
        <v>Beauty &amp; Personal Care</v>
      </c>
      <c r="T6471" t="str">
        <f>VLOOKUP(CleanedData[[#This Row],[Province]],'02_Lookup_Tables'!$D$2:$E$10,2, FALSE)</f>
        <v>Northern Region</v>
      </c>
      <c r="U6471" t="str" cm="1">
        <f t="array" ref="U6471">_xlfn.IFS(CleanedData[[#This Row],[Purchase Amount]]&lt;500,"Low",
CleanedData[[#This Row],[Purchase Amount]]&lt;5000,"Medium",
TRUE,"High")</f>
        <v>Medium</v>
      </c>
      <c r="V6471" t="str">
        <f>TEXT(CleanedData[[#This Row],[Date]],"mmmm")</f>
        <v>April</v>
      </c>
      <c r="W6471" t="str">
        <f>"Q"&amp;ROUNDUP(MONTH(CleanedData[[#This Row],[Date]])/3,0)</f>
        <v>Q2</v>
      </c>
      <c r="X6471" t="str">
        <f>IF(CleanedData[[#This Row],[Purchase Amount]]&gt;=5000,"Yes","No")</f>
        <v>No</v>
      </c>
      <c r="Y6471">
        <f>IF(CleanedData[[#This Row],[Recommend]]="Yes",1,0)</f>
        <v>1</v>
      </c>
      <c r="Z6471" s="6">
        <f>CleanedData[[#This Row],[Purchase Amount]]*0.15</f>
        <v>132.97649999999999</v>
      </c>
      <c r="AA6471" s="6">
        <f>CleanedData[[#This Row],[Purchase Amount]]*1.15</f>
        <v>1019.4864999999999</v>
      </c>
    </row>
    <row r="6472" spans="1:27" x14ac:dyDescent="0.3">
      <c r="A6472">
        <v>7847</v>
      </c>
      <c r="B6472" t="s">
        <v>6697</v>
      </c>
      <c r="C6472" s="1">
        <v>45824</v>
      </c>
      <c r="D6472">
        <v>36</v>
      </c>
      <c r="E6472" t="s">
        <v>39</v>
      </c>
      <c r="F6472" t="s">
        <v>61</v>
      </c>
      <c r="G6472" t="s">
        <v>243</v>
      </c>
      <c r="H6472">
        <v>1</v>
      </c>
      <c r="I6472" t="s">
        <v>45</v>
      </c>
      <c r="J6472" t="s">
        <v>54</v>
      </c>
      <c r="K6472" t="s">
        <v>64</v>
      </c>
      <c r="L6472" t="s">
        <v>45</v>
      </c>
      <c r="M6472" t="s">
        <v>92</v>
      </c>
      <c r="N6472" t="s">
        <v>80</v>
      </c>
      <c r="O6472" t="s">
        <v>89</v>
      </c>
      <c r="P6472" t="s">
        <v>49</v>
      </c>
      <c r="Q6472" t="s">
        <v>81</v>
      </c>
      <c r="R6472" s="6">
        <f>_xlfn.XLOOKUP(CleanedData[[#This Row],[Product]],'02_Lookup_Tables'!$A$2:$A$126,'02_Lookup_Tables'!$B$2:$B$126)</f>
        <v>551.66</v>
      </c>
      <c r="S6472" t="str">
        <f>VLOOKUP(CleanedData[[#This Row],[Product]],'02_Lookup_Tables'!$H$2:$I$126,2,FALSE)</f>
        <v>Accessories</v>
      </c>
      <c r="T6472" t="str">
        <f>VLOOKUP(CleanedData[[#This Row],[Province]],'02_Lookup_Tables'!$D$2:$E$10,2, FALSE)</f>
        <v>Southern Region</v>
      </c>
      <c r="U6472" t="str" cm="1">
        <f t="array" ref="U6472">_xlfn.IFS(CleanedData[[#This Row],[Purchase Amount]]&lt;500,"Low",
CleanedData[[#This Row],[Purchase Amount]]&lt;5000,"Medium",
TRUE,"High")</f>
        <v>Medium</v>
      </c>
      <c r="V6472" t="str">
        <f>TEXT(CleanedData[[#This Row],[Date]],"mmmm")</f>
        <v>June</v>
      </c>
      <c r="W6472" t="str">
        <f>"Q"&amp;ROUNDUP(MONTH(CleanedData[[#This Row],[Date]])/3,0)</f>
        <v>Q2</v>
      </c>
      <c r="X6472" t="str">
        <f>IF(CleanedData[[#This Row],[Purchase Amount]]&gt;=5000,"Yes","No")</f>
        <v>No</v>
      </c>
      <c r="Y6472">
        <f>IF(CleanedData[[#This Row],[Recommend]]="Yes",1,0)</f>
        <v>1</v>
      </c>
      <c r="Z6472" s="6">
        <f>CleanedData[[#This Row],[Purchase Amount]]*0.15</f>
        <v>82.748999999999995</v>
      </c>
      <c r="AA6472" s="6">
        <f>CleanedData[[#This Row],[Purchase Amount]]*1.15</f>
        <v>634.40899999999988</v>
      </c>
    </row>
    <row r="6473" spans="1:27" x14ac:dyDescent="0.3">
      <c r="A6473">
        <v>7848</v>
      </c>
      <c r="B6473" t="s">
        <v>6698</v>
      </c>
      <c r="C6473" s="1">
        <v>45351</v>
      </c>
      <c r="D6473">
        <v>65</v>
      </c>
      <c r="E6473" t="s">
        <v>60</v>
      </c>
      <c r="F6473" t="s">
        <v>125</v>
      </c>
      <c r="G6473" t="s">
        <v>352</v>
      </c>
      <c r="H6473">
        <v>5</v>
      </c>
      <c r="I6473" t="s">
        <v>42</v>
      </c>
      <c r="J6473" t="s">
        <v>69</v>
      </c>
      <c r="K6473" t="s">
        <v>55</v>
      </c>
      <c r="L6473" t="s">
        <v>45</v>
      </c>
      <c r="M6473" t="s">
        <v>156</v>
      </c>
      <c r="N6473" t="s">
        <v>57</v>
      </c>
      <c r="O6473" t="s">
        <v>148</v>
      </c>
      <c r="P6473" t="s">
        <v>49</v>
      </c>
      <c r="Q6473" t="s">
        <v>97</v>
      </c>
      <c r="R6473" s="6">
        <f>_xlfn.XLOOKUP(CleanedData[[#This Row],[Product]],'02_Lookup_Tables'!$A$2:$A$126,'02_Lookup_Tables'!$B$2:$B$126)</f>
        <v>2217.0300000000002</v>
      </c>
      <c r="S6473" t="str">
        <f>VLOOKUP(CleanedData[[#This Row],[Product]],'02_Lookup_Tables'!$H$2:$I$126,2,FALSE)</f>
        <v>Apparel</v>
      </c>
      <c r="T6473" t="str">
        <f>VLOOKUP(CleanedData[[#This Row],[Province]],'02_Lookup_Tables'!$D$2:$E$10,2, FALSE)</f>
        <v>Western Region</v>
      </c>
      <c r="U6473" t="str" cm="1">
        <f t="array" ref="U6473">_xlfn.IFS(CleanedData[[#This Row],[Purchase Amount]]&lt;500,"Low",
CleanedData[[#This Row],[Purchase Amount]]&lt;5000,"Medium",
TRUE,"High")</f>
        <v>Medium</v>
      </c>
      <c r="V6473" t="str">
        <f>TEXT(CleanedData[[#This Row],[Date]],"mmmm")</f>
        <v>February</v>
      </c>
      <c r="W6473" t="str">
        <f>"Q"&amp;ROUNDUP(MONTH(CleanedData[[#This Row],[Date]])/3,0)</f>
        <v>Q1</v>
      </c>
      <c r="X6473" t="str">
        <f>IF(CleanedData[[#This Row],[Purchase Amount]]&gt;=5000,"Yes","No")</f>
        <v>No</v>
      </c>
      <c r="Y6473">
        <f>IF(CleanedData[[#This Row],[Recommend]]="Yes",1,0)</f>
        <v>0</v>
      </c>
      <c r="Z6473" s="6">
        <f>CleanedData[[#This Row],[Purchase Amount]]*0.15</f>
        <v>332.55450000000002</v>
      </c>
      <c r="AA6473" s="6">
        <f>CleanedData[[#This Row],[Purchase Amount]]*1.15</f>
        <v>2549.5844999999999</v>
      </c>
    </row>
    <row r="6474" spans="1:27" x14ac:dyDescent="0.3">
      <c r="A6474">
        <v>7849</v>
      </c>
      <c r="B6474" t="s">
        <v>6699</v>
      </c>
      <c r="C6474" s="1">
        <v>45620</v>
      </c>
      <c r="D6474">
        <v>58</v>
      </c>
      <c r="E6474" t="s">
        <v>39</v>
      </c>
      <c r="F6474" t="s">
        <v>68</v>
      </c>
      <c r="G6474" t="s">
        <v>417</v>
      </c>
      <c r="H6474">
        <v>3</v>
      </c>
      <c r="I6474" t="s">
        <v>42</v>
      </c>
      <c r="J6474" t="s">
        <v>69</v>
      </c>
      <c r="K6474" t="s">
        <v>64</v>
      </c>
      <c r="L6474" t="s">
        <v>45</v>
      </c>
      <c r="M6474" t="s">
        <v>79</v>
      </c>
      <c r="N6474" t="s">
        <v>48</v>
      </c>
      <c r="O6474" t="s">
        <v>89</v>
      </c>
      <c r="P6474" t="s">
        <v>49</v>
      </c>
      <c r="Q6474" t="s">
        <v>50</v>
      </c>
      <c r="R6474" s="6">
        <f>_xlfn.XLOOKUP(CleanedData[[#This Row],[Product]],'02_Lookup_Tables'!$A$2:$A$126,'02_Lookup_Tables'!$B$2:$B$126)</f>
        <v>274.49</v>
      </c>
      <c r="S6474" t="str">
        <f>VLOOKUP(CleanedData[[#This Row],[Product]],'02_Lookup_Tables'!$H$2:$I$126,2,FALSE)</f>
        <v>Beauty &amp; Personal Care</v>
      </c>
      <c r="T6474" t="str">
        <f>VLOOKUP(CleanedData[[#This Row],[Province]],'02_Lookup_Tables'!$D$2:$E$10,2, FALSE)</f>
        <v>Northern Region</v>
      </c>
      <c r="U6474" t="str" cm="1">
        <f t="array" ref="U6474">_xlfn.IFS(CleanedData[[#This Row],[Purchase Amount]]&lt;500,"Low",
CleanedData[[#This Row],[Purchase Amount]]&lt;5000,"Medium",
TRUE,"High")</f>
        <v>Low</v>
      </c>
      <c r="V6474" t="str">
        <f>TEXT(CleanedData[[#This Row],[Date]],"mmmm")</f>
        <v>November</v>
      </c>
      <c r="W6474" t="str">
        <f>"Q"&amp;ROUNDUP(MONTH(CleanedData[[#This Row],[Date]])/3,0)</f>
        <v>Q4</v>
      </c>
      <c r="X6474" t="str">
        <f>IF(CleanedData[[#This Row],[Purchase Amount]]&gt;=5000,"Yes","No")</f>
        <v>No</v>
      </c>
      <c r="Y6474">
        <f>IF(CleanedData[[#This Row],[Recommend]]="Yes",1,0)</f>
        <v>0</v>
      </c>
      <c r="Z6474" s="6">
        <f>CleanedData[[#This Row],[Purchase Amount]]*0.15</f>
        <v>41.173499999999997</v>
      </c>
      <c r="AA6474" s="6">
        <f>CleanedData[[#This Row],[Purchase Amount]]*1.15</f>
        <v>315.6635</v>
      </c>
    </row>
    <row r="6475" spans="1:27" x14ac:dyDescent="0.3">
      <c r="A6475">
        <v>7850</v>
      </c>
      <c r="B6475" t="s">
        <v>6700</v>
      </c>
      <c r="C6475" s="1">
        <v>45450</v>
      </c>
      <c r="D6475">
        <v>26</v>
      </c>
      <c r="E6475" t="s">
        <v>52</v>
      </c>
      <c r="F6475" t="s">
        <v>72</v>
      </c>
      <c r="G6475" t="s">
        <v>378</v>
      </c>
      <c r="H6475">
        <v>4</v>
      </c>
      <c r="I6475" t="s">
        <v>42</v>
      </c>
      <c r="J6475" t="s">
        <v>54</v>
      </c>
      <c r="K6475" t="s">
        <v>55</v>
      </c>
      <c r="L6475" t="s">
        <v>42</v>
      </c>
      <c r="M6475" t="s">
        <v>151</v>
      </c>
      <c r="N6475" t="s">
        <v>96</v>
      </c>
      <c r="O6475" t="s">
        <v>89</v>
      </c>
      <c r="P6475" t="s">
        <v>70</v>
      </c>
      <c r="Q6475" t="s">
        <v>58</v>
      </c>
      <c r="R6475" s="6">
        <f>_xlfn.XLOOKUP(CleanedData[[#This Row],[Product]],'02_Lookup_Tables'!$A$2:$A$126,'02_Lookup_Tables'!$B$2:$B$126)</f>
        <v>40.11</v>
      </c>
      <c r="S6475" t="str">
        <f>VLOOKUP(CleanedData[[#This Row],[Product]],'02_Lookup_Tables'!$H$2:$I$126,2,FALSE)</f>
        <v>Food</v>
      </c>
      <c r="T6475" t="str">
        <f>VLOOKUP(CleanedData[[#This Row],[Province]],'02_Lookup_Tables'!$D$2:$E$10,2, FALSE)</f>
        <v>Central Region</v>
      </c>
      <c r="U6475" t="str" cm="1">
        <f t="array" ref="U6475">_xlfn.IFS(CleanedData[[#This Row],[Purchase Amount]]&lt;500,"Low",
CleanedData[[#This Row],[Purchase Amount]]&lt;5000,"Medium",
TRUE,"High")</f>
        <v>Low</v>
      </c>
      <c r="V6475" t="str">
        <f>TEXT(CleanedData[[#This Row],[Date]],"mmmm")</f>
        <v>June</v>
      </c>
      <c r="W6475" t="str">
        <f>"Q"&amp;ROUNDUP(MONTH(CleanedData[[#This Row],[Date]])/3,0)</f>
        <v>Q2</v>
      </c>
      <c r="X6475" t="str">
        <f>IF(CleanedData[[#This Row],[Purchase Amount]]&gt;=5000,"Yes","No")</f>
        <v>No</v>
      </c>
      <c r="Y6475">
        <f>IF(CleanedData[[#This Row],[Recommend]]="Yes",1,0)</f>
        <v>0</v>
      </c>
      <c r="Z6475" s="6">
        <f>CleanedData[[#This Row],[Purchase Amount]]*0.15</f>
        <v>6.0164999999999997</v>
      </c>
      <c r="AA6475" s="6">
        <f>CleanedData[[#This Row],[Purchase Amount]]*1.15</f>
        <v>46.126499999999993</v>
      </c>
    </row>
    <row r="6476" spans="1:27" x14ac:dyDescent="0.3">
      <c r="A6476">
        <v>7851</v>
      </c>
      <c r="B6476" t="s">
        <v>6701</v>
      </c>
      <c r="C6476" s="1">
        <v>45807</v>
      </c>
      <c r="D6476">
        <v>22</v>
      </c>
      <c r="E6476" t="s">
        <v>60</v>
      </c>
      <c r="F6476" t="s">
        <v>125</v>
      </c>
      <c r="G6476" t="s">
        <v>288</v>
      </c>
      <c r="H6476">
        <v>1</v>
      </c>
      <c r="I6476" t="s">
        <v>42</v>
      </c>
      <c r="J6476" t="s">
        <v>63</v>
      </c>
      <c r="K6476" t="s">
        <v>55</v>
      </c>
      <c r="L6476" t="s">
        <v>42</v>
      </c>
      <c r="M6476" t="s">
        <v>151</v>
      </c>
      <c r="N6476" t="s">
        <v>80</v>
      </c>
      <c r="O6476" t="s">
        <v>89</v>
      </c>
      <c r="P6476" t="s">
        <v>49</v>
      </c>
      <c r="Q6476" t="s">
        <v>66</v>
      </c>
      <c r="R6476" s="6">
        <f>_xlfn.XLOOKUP(CleanedData[[#This Row],[Product]],'02_Lookup_Tables'!$A$2:$A$126,'02_Lookup_Tables'!$B$2:$B$126)</f>
        <v>605.1</v>
      </c>
      <c r="S6476" t="str">
        <f>VLOOKUP(CleanedData[[#This Row],[Product]],'02_Lookup_Tables'!$H$2:$I$126,2,FALSE)</f>
        <v>Apparel</v>
      </c>
      <c r="T6476" t="str">
        <f>VLOOKUP(CleanedData[[#This Row],[Province]],'02_Lookup_Tables'!$D$2:$E$10,2, FALSE)</f>
        <v>Western Region</v>
      </c>
      <c r="U6476" t="str" cm="1">
        <f t="array" ref="U6476">_xlfn.IFS(CleanedData[[#This Row],[Purchase Amount]]&lt;500,"Low",
CleanedData[[#This Row],[Purchase Amount]]&lt;5000,"Medium",
TRUE,"High")</f>
        <v>Medium</v>
      </c>
      <c r="V6476" t="str">
        <f>TEXT(CleanedData[[#This Row],[Date]],"mmmm")</f>
        <v>May</v>
      </c>
      <c r="W6476" t="str">
        <f>"Q"&amp;ROUNDUP(MONTH(CleanedData[[#This Row],[Date]])/3,0)</f>
        <v>Q2</v>
      </c>
      <c r="X6476" t="str">
        <f>IF(CleanedData[[#This Row],[Purchase Amount]]&gt;=5000,"Yes","No")</f>
        <v>No</v>
      </c>
      <c r="Y6476">
        <f>IF(CleanedData[[#This Row],[Recommend]]="Yes",1,0)</f>
        <v>0</v>
      </c>
      <c r="Z6476" s="6">
        <f>CleanedData[[#This Row],[Purchase Amount]]*0.15</f>
        <v>90.765000000000001</v>
      </c>
      <c r="AA6476" s="6">
        <f>CleanedData[[#This Row],[Purchase Amount]]*1.15</f>
        <v>695.86500000000001</v>
      </c>
    </row>
    <row r="6477" spans="1:27" x14ac:dyDescent="0.3">
      <c r="A6477">
        <v>7853</v>
      </c>
      <c r="B6477" t="s">
        <v>6702</v>
      </c>
      <c r="C6477" s="1">
        <v>45421</v>
      </c>
      <c r="D6477">
        <v>25</v>
      </c>
      <c r="E6477" t="s">
        <v>60</v>
      </c>
      <c r="F6477" t="s">
        <v>61</v>
      </c>
      <c r="G6477" t="s">
        <v>73</v>
      </c>
      <c r="H6477">
        <v>3</v>
      </c>
      <c r="I6477" t="s">
        <v>45</v>
      </c>
      <c r="J6477" t="s">
        <v>63</v>
      </c>
      <c r="K6477" t="s">
        <v>64</v>
      </c>
      <c r="L6477" t="s">
        <v>45</v>
      </c>
      <c r="M6477" t="s">
        <v>46</v>
      </c>
      <c r="N6477" t="s">
        <v>48</v>
      </c>
      <c r="O6477" t="s">
        <v>89</v>
      </c>
      <c r="P6477" t="s">
        <v>49</v>
      </c>
      <c r="Q6477" t="s">
        <v>58</v>
      </c>
      <c r="R6477" s="6">
        <f>_xlfn.XLOOKUP(CleanedData[[#This Row],[Product]],'02_Lookup_Tables'!$A$2:$A$126,'02_Lookup_Tables'!$B$2:$B$126)</f>
        <v>84.23</v>
      </c>
      <c r="S6477" t="str">
        <f>VLOOKUP(CleanedData[[#This Row],[Product]],'02_Lookup_Tables'!$H$2:$I$126,2,FALSE)</f>
        <v>Food</v>
      </c>
      <c r="T6477" t="str">
        <f>VLOOKUP(CleanedData[[#This Row],[Province]],'02_Lookup_Tables'!$D$2:$E$10,2, FALSE)</f>
        <v>Southern Region</v>
      </c>
      <c r="U6477" t="str" cm="1">
        <f t="array" ref="U6477">_xlfn.IFS(CleanedData[[#This Row],[Purchase Amount]]&lt;500,"Low",
CleanedData[[#This Row],[Purchase Amount]]&lt;5000,"Medium",
TRUE,"High")</f>
        <v>Low</v>
      </c>
      <c r="V6477" t="str">
        <f>TEXT(CleanedData[[#This Row],[Date]],"mmmm")</f>
        <v>May</v>
      </c>
      <c r="W6477" t="str">
        <f>"Q"&amp;ROUNDUP(MONTH(CleanedData[[#This Row],[Date]])/3,0)</f>
        <v>Q2</v>
      </c>
      <c r="X6477" t="str">
        <f>IF(CleanedData[[#This Row],[Purchase Amount]]&gt;=5000,"Yes","No")</f>
        <v>No</v>
      </c>
      <c r="Y6477">
        <f>IF(CleanedData[[#This Row],[Recommend]]="Yes",1,0)</f>
        <v>1</v>
      </c>
      <c r="Z6477" s="6">
        <f>CleanedData[[#This Row],[Purchase Amount]]*0.15</f>
        <v>12.634500000000001</v>
      </c>
      <c r="AA6477" s="6">
        <f>CleanedData[[#This Row],[Purchase Amount]]*1.15</f>
        <v>96.864499999999992</v>
      </c>
    </row>
    <row r="6478" spans="1:27" x14ac:dyDescent="0.3">
      <c r="A6478">
        <v>7854</v>
      </c>
      <c r="B6478" t="s">
        <v>6703</v>
      </c>
      <c r="C6478" s="1">
        <v>45592</v>
      </c>
      <c r="D6478">
        <v>37</v>
      </c>
      <c r="E6478" t="s">
        <v>52</v>
      </c>
      <c r="F6478" t="s">
        <v>130</v>
      </c>
      <c r="G6478" t="s">
        <v>139</v>
      </c>
      <c r="H6478">
        <v>4</v>
      </c>
      <c r="I6478" t="s">
        <v>42</v>
      </c>
      <c r="J6478" t="s">
        <v>54</v>
      </c>
      <c r="K6478" t="s">
        <v>55</v>
      </c>
      <c r="L6478" t="s">
        <v>45</v>
      </c>
      <c r="M6478" t="s">
        <v>231</v>
      </c>
      <c r="N6478" t="s">
        <v>96</v>
      </c>
      <c r="O6478" t="s">
        <v>89</v>
      </c>
      <c r="P6478" t="s">
        <v>70</v>
      </c>
      <c r="Q6478" t="s">
        <v>81</v>
      </c>
      <c r="R6478" s="6">
        <f>_xlfn.XLOOKUP(CleanedData[[#This Row],[Product]],'02_Lookup_Tables'!$A$2:$A$126,'02_Lookup_Tables'!$B$2:$B$126)</f>
        <v>2340.5700000000002</v>
      </c>
      <c r="S6478" t="str">
        <f>VLOOKUP(CleanedData[[#This Row],[Product]],'02_Lookup_Tables'!$H$2:$I$126,2,FALSE)</f>
        <v>Apparel</v>
      </c>
      <c r="T6478" t="str">
        <f>VLOOKUP(CleanedData[[#This Row],[Province]],'02_Lookup_Tables'!$D$2:$E$10,2, FALSE)</f>
        <v>Eastern Region</v>
      </c>
      <c r="U6478" t="str" cm="1">
        <f t="array" ref="U6478">_xlfn.IFS(CleanedData[[#This Row],[Purchase Amount]]&lt;500,"Low",
CleanedData[[#This Row],[Purchase Amount]]&lt;5000,"Medium",
TRUE,"High")</f>
        <v>Medium</v>
      </c>
      <c r="V6478" t="str">
        <f>TEXT(CleanedData[[#This Row],[Date]],"mmmm")</f>
        <v>October</v>
      </c>
      <c r="W6478" t="str">
        <f>"Q"&amp;ROUNDUP(MONTH(CleanedData[[#This Row],[Date]])/3,0)</f>
        <v>Q4</v>
      </c>
      <c r="X6478" t="str">
        <f>IF(CleanedData[[#This Row],[Purchase Amount]]&gt;=5000,"Yes","No")</f>
        <v>No</v>
      </c>
      <c r="Y6478">
        <f>IF(CleanedData[[#This Row],[Recommend]]="Yes",1,0)</f>
        <v>0</v>
      </c>
      <c r="Z6478" s="6">
        <f>CleanedData[[#This Row],[Purchase Amount]]*0.15</f>
        <v>351.08550000000002</v>
      </c>
      <c r="AA6478" s="6">
        <f>CleanedData[[#This Row],[Purchase Amount]]*1.15</f>
        <v>2691.6554999999998</v>
      </c>
    </row>
    <row r="6479" spans="1:27" x14ac:dyDescent="0.3">
      <c r="A6479">
        <v>7856</v>
      </c>
      <c r="B6479" t="s">
        <v>6704</v>
      </c>
      <c r="C6479" s="1">
        <v>45439</v>
      </c>
      <c r="D6479">
        <v>80</v>
      </c>
      <c r="E6479" t="s">
        <v>60</v>
      </c>
      <c r="F6479" t="s">
        <v>72</v>
      </c>
      <c r="G6479" t="s">
        <v>280</v>
      </c>
      <c r="H6479">
        <v>1</v>
      </c>
      <c r="I6479" t="s">
        <v>42</v>
      </c>
      <c r="J6479" t="s">
        <v>54</v>
      </c>
      <c r="K6479" t="s">
        <v>64</v>
      </c>
      <c r="L6479" t="s">
        <v>45</v>
      </c>
      <c r="M6479" t="s">
        <v>88</v>
      </c>
      <c r="N6479" t="s">
        <v>80</v>
      </c>
      <c r="O6479" t="s">
        <v>89</v>
      </c>
      <c r="P6479" t="s">
        <v>49</v>
      </c>
      <c r="Q6479" t="s">
        <v>97</v>
      </c>
      <c r="R6479" s="6">
        <f>_xlfn.XLOOKUP(CleanedData[[#This Row],[Product]],'02_Lookup_Tables'!$A$2:$A$126,'02_Lookup_Tables'!$B$2:$B$126)</f>
        <v>759.97</v>
      </c>
      <c r="S6479" t="str">
        <f>VLOOKUP(CleanedData[[#This Row],[Product]],'02_Lookup_Tables'!$H$2:$I$126,2,FALSE)</f>
        <v>Apparel</v>
      </c>
      <c r="T6479" t="str">
        <f>VLOOKUP(CleanedData[[#This Row],[Province]],'02_Lookup_Tables'!$D$2:$E$10,2, FALSE)</f>
        <v>Central Region</v>
      </c>
      <c r="U6479" t="str" cm="1">
        <f t="array" ref="U6479">_xlfn.IFS(CleanedData[[#This Row],[Purchase Amount]]&lt;500,"Low",
CleanedData[[#This Row],[Purchase Amount]]&lt;5000,"Medium",
TRUE,"High")</f>
        <v>Medium</v>
      </c>
      <c r="V6479" t="str">
        <f>TEXT(CleanedData[[#This Row],[Date]],"mmmm")</f>
        <v>May</v>
      </c>
      <c r="W6479" t="str">
        <f>"Q"&amp;ROUNDUP(MONTH(CleanedData[[#This Row],[Date]])/3,0)</f>
        <v>Q2</v>
      </c>
      <c r="X6479" t="str">
        <f>IF(CleanedData[[#This Row],[Purchase Amount]]&gt;=5000,"Yes","No")</f>
        <v>No</v>
      </c>
      <c r="Y6479">
        <f>IF(CleanedData[[#This Row],[Recommend]]="Yes",1,0)</f>
        <v>0</v>
      </c>
      <c r="Z6479" s="6">
        <f>CleanedData[[#This Row],[Purchase Amount]]*0.15</f>
        <v>113.99550000000001</v>
      </c>
      <c r="AA6479" s="6">
        <f>CleanedData[[#This Row],[Purchase Amount]]*1.15</f>
        <v>873.96550000000002</v>
      </c>
    </row>
    <row r="6480" spans="1:27" x14ac:dyDescent="0.3">
      <c r="A6480">
        <v>7857</v>
      </c>
      <c r="B6480" t="s">
        <v>6705</v>
      </c>
      <c r="C6480" s="1">
        <v>45327</v>
      </c>
      <c r="D6480">
        <v>32</v>
      </c>
      <c r="E6480" t="s">
        <v>39</v>
      </c>
      <c r="F6480" t="s">
        <v>72</v>
      </c>
      <c r="G6480" t="s">
        <v>278</v>
      </c>
      <c r="H6480">
        <v>5</v>
      </c>
      <c r="I6480" t="s">
        <v>45</v>
      </c>
      <c r="J6480" t="s">
        <v>69</v>
      </c>
      <c r="K6480" t="s">
        <v>64</v>
      </c>
      <c r="L6480" t="s">
        <v>42</v>
      </c>
      <c r="M6480" t="s">
        <v>190</v>
      </c>
      <c r="N6480" t="s">
        <v>57</v>
      </c>
      <c r="O6480" t="s">
        <v>89</v>
      </c>
      <c r="P6480" t="s">
        <v>70</v>
      </c>
      <c r="Q6480" t="s">
        <v>58</v>
      </c>
      <c r="R6480" s="6">
        <f>_xlfn.XLOOKUP(CleanedData[[#This Row],[Product]],'02_Lookup_Tables'!$A$2:$A$126,'02_Lookup_Tables'!$B$2:$B$126)</f>
        <v>45.96</v>
      </c>
      <c r="S6480" t="str">
        <f>VLOOKUP(CleanedData[[#This Row],[Product]],'02_Lookup_Tables'!$H$2:$I$126,2,FALSE)</f>
        <v>Food</v>
      </c>
      <c r="T6480" t="str">
        <f>VLOOKUP(CleanedData[[#This Row],[Province]],'02_Lookup_Tables'!$D$2:$E$10,2, FALSE)</f>
        <v>Central Region</v>
      </c>
      <c r="U6480" t="str" cm="1">
        <f t="array" ref="U6480">_xlfn.IFS(CleanedData[[#This Row],[Purchase Amount]]&lt;500,"Low",
CleanedData[[#This Row],[Purchase Amount]]&lt;5000,"Medium",
TRUE,"High")</f>
        <v>Low</v>
      </c>
      <c r="V6480" t="str">
        <f>TEXT(CleanedData[[#This Row],[Date]],"mmmm")</f>
        <v>February</v>
      </c>
      <c r="W6480" t="str">
        <f>"Q"&amp;ROUNDUP(MONTH(CleanedData[[#This Row],[Date]])/3,0)</f>
        <v>Q1</v>
      </c>
      <c r="X6480" t="str">
        <f>IF(CleanedData[[#This Row],[Purchase Amount]]&gt;=5000,"Yes","No")</f>
        <v>No</v>
      </c>
      <c r="Y6480">
        <f>IF(CleanedData[[#This Row],[Recommend]]="Yes",1,0)</f>
        <v>1</v>
      </c>
      <c r="Z6480" s="6">
        <f>CleanedData[[#This Row],[Purchase Amount]]*0.15</f>
        <v>6.8940000000000001</v>
      </c>
      <c r="AA6480" s="6">
        <f>CleanedData[[#This Row],[Purchase Amount]]*1.15</f>
        <v>52.853999999999999</v>
      </c>
    </row>
    <row r="6481" spans="1:27" x14ac:dyDescent="0.3">
      <c r="A6481">
        <v>7858</v>
      </c>
      <c r="B6481" t="s">
        <v>6706</v>
      </c>
      <c r="C6481" s="1">
        <v>45401</v>
      </c>
      <c r="E6481" t="s">
        <v>52</v>
      </c>
      <c r="F6481" t="s">
        <v>108</v>
      </c>
      <c r="G6481" t="s">
        <v>391</v>
      </c>
      <c r="H6481">
        <v>5</v>
      </c>
      <c r="I6481" t="s">
        <v>42</v>
      </c>
      <c r="J6481" t="s">
        <v>74</v>
      </c>
      <c r="K6481" t="s">
        <v>64</v>
      </c>
      <c r="L6481" t="s">
        <v>42</v>
      </c>
      <c r="M6481" t="s">
        <v>184</v>
      </c>
      <c r="N6481" t="s">
        <v>57</v>
      </c>
      <c r="O6481" t="s">
        <v>148</v>
      </c>
      <c r="P6481" t="s">
        <v>49</v>
      </c>
      <c r="Q6481" t="s">
        <v>166</v>
      </c>
      <c r="R6481" s="6">
        <f>_xlfn.XLOOKUP(CleanedData[[#This Row],[Product]],'02_Lookup_Tables'!$A$2:$A$126,'02_Lookup_Tables'!$B$2:$B$126)</f>
        <v>886.51</v>
      </c>
      <c r="S6481" t="str">
        <f>VLOOKUP(CleanedData[[#This Row],[Product]],'02_Lookup_Tables'!$H$2:$I$126,2,FALSE)</f>
        <v>Beauty &amp; Personal Care</v>
      </c>
      <c r="T6481" t="str">
        <f>VLOOKUP(CleanedData[[#This Row],[Province]],'02_Lookup_Tables'!$D$2:$E$10,2, FALSE)</f>
        <v>Gauteng Region</v>
      </c>
      <c r="U6481" t="str" cm="1">
        <f t="array" ref="U6481">_xlfn.IFS(CleanedData[[#This Row],[Purchase Amount]]&lt;500,"Low",
CleanedData[[#This Row],[Purchase Amount]]&lt;5000,"Medium",
TRUE,"High")</f>
        <v>Medium</v>
      </c>
      <c r="V6481" t="str">
        <f>TEXT(CleanedData[[#This Row],[Date]],"mmmm")</f>
        <v>April</v>
      </c>
      <c r="W6481" t="str">
        <f>"Q"&amp;ROUNDUP(MONTH(CleanedData[[#This Row],[Date]])/3,0)</f>
        <v>Q2</v>
      </c>
      <c r="X6481" t="str">
        <f>IF(CleanedData[[#This Row],[Purchase Amount]]&gt;=5000,"Yes","No")</f>
        <v>No</v>
      </c>
      <c r="Y6481">
        <f>IF(CleanedData[[#This Row],[Recommend]]="Yes",1,0)</f>
        <v>0</v>
      </c>
      <c r="Z6481" s="6">
        <f>CleanedData[[#This Row],[Purchase Amount]]*0.15</f>
        <v>132.97649999999999</v>
      </c>
      <c r="AA6481" s="6">
        <f>CleanedData[[#This Row],[Purchase Amount]]*1.15</f>
        <v>1019.4864999999999</v>
      </c>
    </row>
    <row r="6482" spans="1:27" x14ac:dyDescent="0.3">
      <c r="A6482">
        <v>7859</v>
      </c>
      <c r="B6482" t="s">
        <v>6707</v>
      </c>
      <c r="C6482" s="1">
        <v>45590</v>
      </c>
      <c r="D6482">
        <v>49</v>
      </c>
      <c r="E6482" t="s">
        <v>52</v>
      </c>
      <c r="F6482" t="s">
        <v>40</v>
      </c>
      <c r="G6482" t="s">
        <v>198</v>
      </c>
      <c r="H6482">
        <v>2</v>
      </c>
      <c r="I6482" t="s">
        <v>42</v>
      </c>
      <c r="J6482" t="s">
        <v>43</v>
      </c>
      <c r="K6482" t="s">
        <v>64</v>
      </c>
      <c r="L6482" t="s">
        <v>42</v>
      </c>
      <c r="M6482" t="s">
        <v>156</v>
      </c>
      <c r="N6482" t="s">
        <v>47</v>
      </c>
      <c r="O6482" t="s">
        <v>148</v>
      </c>
      <c r="P6482" t="s">
        <v>70</v>
      </c>
      <c r="Q6482" t="s">
        <v>93</v>
      </c>
      <c r="R6482" s="6">
        <f>_xlfn.XLOOKUP(CleanedData[[#This Row],[Product]],'02_Lookup_Tables'!$A$2:$A$126,'02_Lookup_Tables'!$B$2:$B$126)</f>
        <v>2099.4</v>
      </c>
      <c r="S6482" t="str">
        <f>VLOOKUP(CleanedData[[#This Row],[Product]],'02_Lookup_Tables'!$H$2:$I$126,2,FALSE)</f>
        <v>Sports &amp; Outdoors</v>
      </c>
      <c r="T6482" t="str">
        <f>VLOOKUP(CleanedData[[#This Row],[Province]],'02_Lookup_Tables'!$D$2:$E$10,2, FALSE)</f>
        <v>Northern Region</v>
      </c>
      <c r="U6482" t="str" cm="1">
        <f t="array" ref="U6482">_xlfn.IFS(CleanedData[[#This Row],[Purchase Amount]]&lt;500,"Low",
CleanedData[[#This Row],[Purchase Amount]]&lt;5000,"Medium",
TRUE,"High")</f>
        <v>Medium</v>
      </c>
      <c r="V6482" t="str">
        <f>TEXT(CleanedData[[#This Row],[Date]],"mmmm")</f>
        <v>October</v>
      </c>
      <c r="W6482" t="str">
        <f>"Q"&amp;ROUNDUP(MONTH(CleanedData[[#This Row],[Date]])/3,0)</f>
        <v>Q4</v>
      </c>
      <c r="X6482" t="str">
        <f>IF(CleanedData[[#This Row],[Purchase Amount]]&gt;=5000,"Yes","No")</f>
        <v>No</v>
      </c>
      <c r="Y6482">
        <f>IF(CleanedData[[#This Row],[Recommend]]="Yes",1,0)</f>
        <v>0</v>
      </c>
      <c r="Z6482" s="6">
        <f>CleanedData[[#This Row],[Purchase Amount]]*0.15</f>
        <v>314.91000000000003</v>
      </c>
      <c r="AA6482" s="6">
        <f>CleanedData[[#This Row],[Purchase Amount]]*1.15</f>
        <v>2414.31</v>
      </c>
    </row>
    <row r="6483" spans="1:27" x14ac:dyDescent="0.3">
      <c r="A6483">
        <v>7860</v>
      </c>
      <c r="B6483" t="s">
        <v>6708</v>
      </c>
      <c r="C6483" s="1">
        <v>45655</v>
      </c>
      <c r="D6483">
        <v>66</v>
      </c>
      <c r="E6483" t="s">
        <v>52</v>
      </c>
      <c r="F6483" t="s">
        <v>108</v>
      </c>
      <c r="G6483" t="s">
        <v>168</v>
      </c>
      <c r="H6483">
        <v>2</v>
      </c>
      <c r="I6483" t="s">
        <v>45</v>
      </c>
      <c r="J6483" t="s">
        <v>63</v>
      </c>
      <c r="K6483" t="s">
        <v>64</v>
      </c>
      <c r="L6483" t="s">
        <v>42</v>
      </c>
      <c r="M6483" t="s">
        <v>88</v>
      </c>
      <c r="N6483" t="s">
        <v>47</v>
      </c>
      <c r="O6483" t="s">
        <v>89</v>
      </c>
      <c r="P6483" t="s">
        <v>49</v>
      </c>
      <c r="Q6483" t="s">
        <v>97</v>
      </c>
      <c r="R6483" s="6">
        <f>_xlfn.XLOOKUP(CleanedData[[#This Row],[Product]],'02_Lookup_Tables'!$A$2:$A$126,'02_Lookup_Tables'!$B$2:$B$126)</f>
        <v>14729.04</v>
      </c>
      <c r="S6483" t="str">
        <f>VLOOKUP(CleanedData[[#This Row],[Product]],'02_Lookup_Tables'!$H$2:$I$126,2,FALSE)</f>
        <v>Electronics</v>
      </c>
      <c r="T6483" t="str">
        <f>VLOOKUP(CleanedData[[#This Row],[Province]],'02_Lookup_Tables'!$D$2:$E$10,2, FALSE)</f>
        <v>Gauteng Region</v>
      </c>
      <c r="U6483" t="str" cm="1">
        <f t="array" ref="U6483">_xlfn.IFS(CleanedData[[#This Row],[Purchase Amount]]&lt;500,"Low",
CleanedData[[#This Row],[Purchase Amount]]&lt;5000,"Medium",
TRUE,"High")</f>
        <v>High</v>
      </c>
      <c r="V6483" t="str">
        <f>TEXT(CleanedData[[#This Row],[Date]],"mmmm")</f>
        <v>December</v>
      </c>
      <c r="W6483" t="str">
        <f>"Q"&amp;ROUNDUP(MONTH(CleanedData[[#This Row],[Date]])/3,0)</f>
        <v>Q4</v>
      </c>
      <c r="X6483" t="str">
        <f>IF(CleanedData[[#This Row],[Purchase Amount]]&gt;=5000,"Yes","No")</f>
        <v>Yes</v>
      </c>
      <c r="Y6483">
        <f>IF(CleanedData[[#This Row],[Recommend]]="Yes",1,0)</f>
        <v>1</v>
      </c>
      <c r="Z6483" s="6">
        <f>CleanedData[[#This Row],[Purchase Amount]]*0.15</f>
        <v>2209.3560000000002</v>
      </c>
      <c r="AA6483" s="6">
        <f>CleanedData[[#This Row],[Purchase Amount]]*1.15</f>
        <v>16938.396000000001</v>
      </c>
    </row>
    <row r="6484" spans="1:27" x14ac:dyDescent="0.3">
      <c r="A6484">
        <v>7861</v>
      </c>
      <c r="B6484" t="s">
        <v>6709</v>
      </c>
      <c r="C6484" s="1">
        <v>45859</v>
      </c>
      <c r="D6484">
        <v>79</v>
      </c>
      <c r="E6484" t="s">
        <v>52</v>
      </c>
      <c r="F6484" t="s">
        <v>108</v>
      </c>
      <c r="G6484" t="s">
        <v>309</v>
      </c>
      <c r="H6484">
        <v>5</v>
      </c>
      <c r="I6484" t="s">
        <v>42</v>
      </c>
      <c r="J6484" t="s">
        <v>69</v>
      </c>
      <c r="K6484" t="s">
        <v>64</v>
      </c>
      <c r="L6484" t="s">
        <v>45</v>
      </c>
      <c r="M6484" t="s">
        <v>112</v>
      </c>
      <c r="N6484" t="s">
        <v>57</v>
      </c>
      <c r="O6484" t="s">
        <v>48</v>
      </c>
      <c r="P6484" t="s">
        <v>49</v>
      </c>
      <c r="Q6484" t="s">
        <v>97</v>
      </c>
      <c r="R6484" s="6">
        <f>_xlfn.XLOOKUP(CleanedData[[#This Row],[Product]],'02_Lookup_Tables'!$A$2:$A$126,'02_Lookup_Tables'!$B$2:$B$126)</f>
        <v>353.21</v>
      </c>
      <c r="S6484" t="str">
        <f>VLOOKUP(CleanedData[[#This Row],[Product]],'02_Lookup_Tables'!$H$2:$I$126,2,FALSE)</f>
        <v>Food</v>
      </c>
      <c r="T6484" t="str">
        <f>VLOOKUP(CleanedData[[#This Row],[Province]],'02_Lookup_Tables'!$D$2:$E$10,2, FALSE)</f>
        <v>Gauteng Region</v>
      </c>
      <c r="U6484" t="str" cm="1">
        <f t="array" ref="U6484">_xlfn.IFS(CleanedData[[#This Row],[Purchase Amount]]&lt;500,"Low",
CleanedData[[#This Row],[Purchase Amount]]&lt;5000,"Medium",
TRUE,"High")</f>
        <v>Low</v>
      </c>
      <c r="V6484" t="str">
        <f>TEXT(CleanedData[[#This Row],[Date]],"mmmm")</f>
        <v>July</v>
      </c>
      <c r="W6484" t="str">
        <f>"Q"&amp;ROUNDUP(MONTH(CleanedData[[#This Row],[Date]])/3,0)</f>
        <v>Q3</v>
      </c>
      <c r="X6484" t="str">
        <f>IF(CleanedData[[#This Row],[Purchase Amount]]&gt;=5000,"Yes","No")</f>
        <v>No</v>
      </c>
      <c r="Y6484">
        <f>IF(CleanedData[[#This Row],[Recommend]]="Yes",1,0)</f>
        <v>0</v>
      </c>
      <c r="Z6484" s="6">
        <f>CleanedData[[#This Row],[Purchase Amount]]*0.15</f>
        <v>52.981499999999997</v>
      </c>
      <c r="AA6484" s="6">
        <f>CleanedData[[#This Row],[Purchase Amount]]*1.15</f>
        <v>406.19149999999996</v>
      </c>
    </row>
    <row r="6485" spans="1:27" x14ac:dyDescent="0.3">
      <c r="A6485">
        <v>7862</v>
      </c>
      <c r="B6485" t="s">
        <v>6710</v>
      </c>
      <c r="C6485" s="1">
        <v>45636</v>
      </c>
      <c r="D6485">
        <v>36</v>
      </c>
      <c r="E6485" t="s">
        <v>60</v>
      </c>
      <c r="F6485" t="s">
        <v>77</v>
      </c>
      <c r="G6485" t="s">
        <v>41</v>
      </c>
      <c r="H6485">
        <v>5</v>
      </c>
      <c r="I6485" t="s">
        <v>45</v>
      </c>
      <c r="J6485" t="s">
        <v>43</v>
      </c>
      <c r="K6485" t="s">
        <v>44</v>
      </c>
      <c r="L6485" t="s">
        <v>45</v>
      </c>
      <c r="M6485" t="s">
        <v>184</v>
      </c>
      <c r="N6485" t="s">
        <v>57</v>
      </c>
      <c r="O6485" t="s">
        <v>148</v>
      </c>
      <c r="P6485" t="s">
        <v>49</v>
      </c>
      <c r="Q6485" t="s">
        <v>81</v>
      </c>
      <c r="R6485" s="6">
        <f>_xlfn.XLOOKUP(CleanedData[[#This Row],[Product]],'02_Lookup_Tables'!$A$2:$A$126,'02_Lookup_Tables'!$B$2:$B$126)</f>
        <v>2479.5700000000002</v>
      </c>
      <c r="S6485" t="str">
        <f>VLOOKUP(CleanedData[[#This Row],[Product]],'02_Lookup_Tables'!$H$2:$I$126,2,FALSE)</f>
        <v>Accessories</v>
      </c>
      <c r="T6485" t="str">
        <f>VLOOKUP(CleanedData[[#This Row],[Province]],'02_Lookup_Tables'!$D$2:$E$10,2, FALSE)</f>
        <v>Central Region</v>
      </c>
      <c r="U6485" t="str" cm="1">
        <f t="array" ref="U6485">_xlfn.IFS(CleanedData[[#This Row],[Purchase Amount]]&lt;500,"Low",
CleanedData[[#This Row],[Purchase Amount]]&lt;5000,"Medium",
TRUE,"High")</f>
        <v>Medium</v>
      </c>
      <c r="V6485" t="str">
        <f>TEXT(CleanedData[[#This Row],[Date]],"mmmm")</f>
        <v>December</v>
      </c>
      <c r="W6485" t="str">
        <f>"Q"&amp;ROUNDUP(MONTH(CleanedData[[#This Row],[Date]])/3,0)</f>
        <v>Q4</v>
      </c>
      <c r="X6485" t="str">
        <f>IF(CleanedData[[#This Row],[Purchase Amount]]&gt;=5000,"Yes","No")</f>
        <v>No</v>
      </c>
      <c r="Y6485">
        <f>IF(CleanedData[[#This Row],[Recommend]]="Yes",1,0)</f>
        <v>1</v>
      </c>
      <c r="Z6485" s="6">
        <f>CleanedData[[#This Row],[Purchase Amount]]*0.15</f>
        <v>371.93549999999999</v>
      </c>
      <c r="AA6485" s="6">
        <f>CleanedData[[#This Row],[Purchase Amount]]*1.15</f>
        <v>2851.5054999999998</v>
      </c>
    </row>
    <row r="6486" spans="1:27" x14ac:dyDescent="0.3">
      <c r="A6486">
        <v>7863</v>
      </c>
      <c r="B6486" t="s">
        <v>6711</v>
      </c>
      <c r="C6486" s="1">
        <v>45302</v>
      </c>
      <c r="D6486">
        <v>28</v>
      </c>
      <c r="E6486" t="s">
        <v>60</v>
      </c>
      <c r="F6486" t="s">
        <v>61</v>
      </c>
      <c r="G6486" t="s">
        <v>372</v>
      </c>
      <c r="H6486">
        <v>3</v>
      </c>
      <c r="I6486" t="s">
        <v>45</v>
      </c>
      <c r="J6486" t="s">
        <v>74</v>
      </c>
      <c r="K6486" t="s">
        <v>44</v>
      </c>
      <c r="L6486" t="s">
        <v>42</v>
      </c>
      <c r="M6486" t="s">
        <v>156</v>
      </c>
      <c r="N6486" t="s">
        <v>48</v>
      </c>
      <c r="O6486" t="s">
        <v>148</v>
      </c>
      <c r="P6486" t="s">
        <v>49</v>
      </c>
      <c r="Q6486" t="s">
        <v>58</v>
      </c>
      <c r="R6486" s="6">
        <f>_xlfn.XLOOKUP(CleanedData[[#This Row],[Product]],'02_Lookup_Tables'!$A$2:$A$126,'02_Lookup_Tables'!$B$2:$B$126)</f>
        <v>944.78</v>
      </c>
      <c r="S6486" t="str">
        <f>VLOOKUP(CleanedData[[#This Row],[Product]],'02_Lookup_Tables'!$H$2:$I$126,2,FALSE)</f>
        <v>Electronics</v>
      </c>
      <c r="T6486" t="str">
        <f>VLOOKUP(CleanedData[[#This Row],[Province]],'02_Lookup_Tables'!$D$2:$E$10,2, FALSE)</f>
        <v>Southern Region</v>
      </c>
      <c r="U6486" t="str" cm="1">
        <f t="array" ref="U6486">_xlfn.IFS(CleanedData[[#This Row],[Purchase Amount]]&lt;500,"Low",
CleanedData[[#This Row],[Purchase Amount]]&lt;5000,"Medium",
TRUE,"High")</f>
        <v>Medium</v>
      </c>
      <c r="V6486" t="str">
        <f>TEXT(CleanedData[[#This Row],[Date]],"mmmm")</f>
        <v>January</v>
      </c>
      <c r="W6486" t="str">
        <f>"Q"&amp;ROUNDUP(MONTH(CleanedData[[#This Row],[Date]])/3,0)</f>
        <v>Q1</v>
      </c>
      <c r="X6486" t="str">
        <f>IF(CleanedData[[#This Row],[Purchase Amount]]&gt;=5000,"Yes","No")</f>
        <v>No</v>
      </c>
      <c r="Y6486">
        <f>IF(CleanedData[[#This Row],[Recommend]]="Yes",1,0)</f>
        <v>1</v>
      </c>
      <c r="Z6486" s="6">
        <f>CleanedData[[#This Row],[Purchase Amount]]*0.15</f>
        <v>141.71699999999998</v>
      </c>
      <c r="AA6486" s="6">
        <f>CleanedData[[#This Row],[Purchase Amount]]*1.15</f>
        <v>1086.4969999999998</v>
      </c>
    </row>
    <row r="6487" spans="1:27" x14ac:dyDescent="0.3">
      <c r="A6487">
        <v>7864</v>
      </c>
      <c r="B6487" t="s">
        <v>6712</v>
      </c>
      <c r="C6487" s="1">
        <v>45772</v>
      </c>
      <c r="D6487">
        <v>23</v>
      </c>
      <c r="E6487" t="s">
        <v>60</v>
      </c>
      <c r="F6487" t="s">
        <v>125</v>
      </c>
      <c r="G6487" t="s">
        <v>99</v>
      </c>
      <c r="H6487">
        <v>5</v>
      </c>
      <c r="I6487" t="s">
        <v>42</v>
      </c>
      <c r="J6487" t="s">
        <v>54</v>
      </c>
      <c r="K6487" t="s">
        <v>64</v>
      </c>
      <c r="L6487" t="s">
        <v>42</v>
      </c>
      <c r="M6487" t="s">
        <v>140</v>
      </c>
      <c r="N6487" t="s">
        <v>57</v>
      </c>
      <c r="O6487" t="s">
        <v>148</v>
      </c>
      <c r="P6487" t="s">
        <v>49</v>
      </c>
      <c r="Q6487" t="s">
        <v>66</v>
      </c>
      <c r="R6487" s="6">
        <f>_xlfn.XLOOKUP(CleanedData[[#This Row],[Product]],'02_Lookup_Tables'!$A$2:$A$126,'02_Lookup_Tables'!$B$2:$B$126)</f>
        <v>43.23</v>
      </c>
      <c r="S6487" t="str">
        <f>VLOOKUP(CleanedData[[#This Row],[Product]],'02_Lookup_Tables'!$H$2:$I$126,2,FALSE)</f>
        <v>Food</v>
      </c>
      <c r="T6487" t="str">
        <f>VLOOKUP(CleanedData[[#This Row],[Province]],'02_Lookup_Tables'!$D$2:$E$10,2, FALSE)</f>
        <v>Western Region</v>
      </c>
      <c r="U6487" t="str" cm="1">
        <f t="array" ref="U6487">_xlfn.IFS(CleanedData[[#This Row],[Purchase Amount]]&lt;500,"Low",
CleanedData[[#This Row],[Purchase Amount]]&lt;5000,"Medium",
TRUE,"High")</f>
        <v>Low</v>
      </c>
      <c r="V6487" t="str">
        <f>TEXT(CleanedData[[#This Row],[Date]],"mmmm")</f>
        <v>April</v>
      </c>
      <c r="W6487" t="str">
        <f>"Q"&amp;ROUNDUP(MONTH(CleanedData[[#This Row],[Date]])/3,0)</f>
        <v>Q2</v>
      </c>
      <c r="X6487" t="str">
        <f>IF(CleanedData[[#This Row],[Purchase Amount]]&gt;=5000,"Yes","No")</f>
        <v>No</v>
      </c>
      <c r="Y6487">
        <f>IF(CleanedData[[#This Row],[Recommend]]="Yes",1,0)</f>
        <v>0</v>
      </c>
      <c r="Z6487" s="6">
        <f>CleanedData[[#This Row],[Purchase Amount]]*0.15</f>
        <v>6.4844999999999997</v>
      </c>
      <c r="AA6487" s="6">
        <f>CleanedData[[#This Row],[Purchase Amount]]*1.15</f>
        <v>49.714499999999994</v>
      </c>
    </row>
    <row r="6488" spans="1:27" x14ac:dyDescent="0.3">
      <c r="A6488">
        <v>7865</v>
      </c>
      <c r="B6488" t="s">
        <v>6713</v>
      </c>
      <c r="C6488" s="1">
        <v>45411</v>
      </c>
      <c r="D6488">
        <v>40</v>
      </c>
      <c r="E6488" t="s">
        <v>52</v>
      </c>
      <c r="F6488" t="s">
        <v>125</v>
      </c>
      <c r="G6488" t="s">
        <v>251</v>
      </c>
      <c r="H6488">
        <v>2</v>
      </c>
      <c r="I6488" t="s">
        <v>45</v>
      </c>
      <c r="J6488" t="s">
        <v>69</v>
      </c>
      <c r="K6488" t="s">
        <v>64</v>
      </c>
      <c r="L6488" t="s">
        <v>45</v>
      </c>
      <c r="M6488" t="s">
        <v>147</v>
      </c>
      <c r="N6488" t="s">
        <v>47</v>
      </c>
      <c r="O6488" t="s">
        <v>148</v>
      </c>
      <c r="P6488" t="s">
        <v>70</v>
      </c>
      <c r="Q6488" t="s">
        <v>81</v>
      </c>
      <c r="R6488" s="6">
        <f>_xlfn.XLOOKUP(CleanedData[[#This Row],[Product]],'02_Lookup_Tables'!$A$2:$A$126,'02_Lookup_Tables'!$B$2:$B$126)</f>
        <v>5064</v>
      </c>
      <c r="S6488" t="str">
        <f>VLOOKUP(CleanedData[[#This Row],[Product]],'02_Lookup_Tables'!$H$2:$I$126,2,FALSE)</f>
        <v>Sports &amp; Outdoors</v>
      </c>
      <c r="T6488" t="str">
        <f>VLOOKUP(CleanedData[[#This Row],[Province]],'02_Lookup_Tables'!$D$2:$E$10,2, FALSE)</f>
        <v>Western Region</v>
      </c>
      <c r="U6488" t="str" cm="1">
        <f t="array" ref="U6488">_xlfn.IFS(CleanedData[[#This Row],[Purchase Amount]]&lt;500,"Low",
CleanedData[[#This Row],[Purchase Amount]]&lt;5000,"Medium",
TRUE,"High")</f>
        <v>High</v>
      </c>
      <c r="V6488" t="str">
        <f>TEXT(CleanedData[[#This Row],[Date]],"mmmm")</f>
        <v>April</v>
      </c>
      <c r="W6488" t="str">
        <f>"Q"&amp;ROUNDUP(MONTH(CleanedData[[#This Row],[Date]])/3,0)</f>
        <v>Q2</v>
      </c>
      <c r="X6488" t="str">
        <f>IF(CleanedData[[#This Row],[Purchase Amount]]&gt;=5000,"Yes","No")</f>
        <v>Yes</v>
      </c>
      <c r="Y6488">
        <f>IF(CleanedData[[#This Row],[Recommend]]="Yes",1,0)</f>
        <v>1</v>
      </c>
      <c r="Z6488" s="6">
        <f>CleanedData[[#This Row],[Purchase Amount]]*0.15</f>
        <v>759.6</v>
      </c>
      <c r="AA6488" s="6">
        <f>CleanedData[[#This Row],[Purchase Amount]]*1.15</f>
        <v>5823.5999999999995</v>
      </c>
    </row>
    <row r="6489" spans="1:27" x14ac:dyDescent="0.3">
      <c r="A6489">
        <v>7868</v>
      </c>
      <c r="B6489" t="s">
        <v>6714</v>
      </c>
      <c r="C6489" s="1">
        <v>45903</v>
      </c>
      <c r="D6489">
        <v>21</v>
      </c>
      <c r="E6489" t="s">
        <v>52</v>
      </c>
      <c r="F6489" t="s">
        <v>77</v>
      </c>
      <c r="G6489" t="s">
        <v>286</v>
      </c>
      <c r="H6489">
        <v>1</v>
      </c>
      <c r="I6489" t="s">
        <v>45</v>
      </c>
      <c r="J6489" t="s">
        <v>54</v>
      </c>
      <c r="K6489" t="s">
        <v>44</v>
      </c>
      <c r="L6489" t="s">
        <v>45</v>
      </c>
      <c r="M6489" t="s">
        <v>196</v>
      </c>
      <c r="N6489" t="s">
        <v>80</v>
      </c>
      <c r="O6489" t="s">
        <v>89</v>
      </c>
      <c r="P6489" t="s">
        <v>49</v>
      </c>
      <c r="Q6489" t="s">
        <v>66</v>
      </c>
      <c r="R6489" s="6">
        <f>_xlfn.XLOOKUP(CleanedData[[#This Row],[Product]],'02_Lookup_Tables'!$A$2:$A$126,'02_Lookup_Tables'!$B$2:$B$126)</f>
        <v>1907.49</v>
      </c>
      <c r="S6489" t="str">
        <f>VLOOKUP(CleanedData[[#This Row],[Product]],'02_Lookup_Tables'!$H$2:$I$126,2,FALSE)</f>
        <v>Accessories</v>
      </c>
      <c r="T6489" t="str">
        <f>VLOOKUP(CleanedData[[#This Row],[Province]],'02_Lookup_Tables'!$D$2:$E$10,2, FALSE)</f>
        <v>Central Region</v>
      </c>
      <c r="U6489" t="str" cm="1">
        <f t="array" ref="U6489">_xlfn.IFS(CleanedData[[#This Row],[Purchase Amount]]&lt;500,"Low",
CleanedData[[#This Row],[Purchase Amount]]&lt;5000,"Medium",
TRUE,"High")</f>
        <v>Medium</v>
      </c>
      <c r="V6489" t="str">
        <f>TEXT(CleanedData[[#This Row],[Date]],"mmmm")</f>
        <v>September</v>
      </c>
      <c r="W6489" t="str">
        <f>"Q"&amp;ROUNDUP(MONTH(CleanedData[[#This Row],[Date]])/3,0)</f>
        <v>Q3</v>
      </c>
      <c r="X6489" t="str">
        <f>IF(CleanedData[[#This Row],[Purchase Amount]]&gt;=5000,"Yes","No")</f>
        <v>No</v>
      </c>
      <c r="Y6489">
        <f>IF(CleanedData[[#This Row],[Recommend]]="Yes",1,0)</f>
        <v>1</v>
      </c>
      <c r="Z6489" s="6">
        <f>CleanedData[[#This Row],[Purchase Amount]]*0.15</f>
        <v>286.12349999999998</v>
      </c>
      <c r="AA6489" s="6">
        <f>CleanedData[[#This Row],[Purchase Amount]]*1.15</f>
        <v>2193.6134999999999</v>
      </c>
    </row>
    <row r="6490" spans="1:27" x14ac:dyDescent="0.3">
      <c r="A6490">
        <v>7870</v>
      </c>
      <c r="B6490" t="s">
        <v>6715</v>
      </c>
      <c r="C6490" s="1">
        <v>46003</v>
      </c>
      <c r="D6490">
        <v>48</v>
      </c>
      <c r="E6490" t="s">
        <v>52</v>
      </c>
      <c r="F6490" t="s">
        <v>61</v>
      </c>
      <c r="G6490" t="s">
        <v>122</v>
      </c>
      <c r="H6490">
        <v>2</v>
      </c>
      <c r="I6490" t="s">
        <v>42</v>
      </c>
      <c r="J6490" t="s">
        <v>69</v>
      </c>
      <c r="K6490" t="s">
        <v>55</v>
      </c>
      <c r="L6490" t="s">
        <v>42</v>
      </c>
      <c r="M6490" t="s">
        <v>85</v>
      </c>
      <c r="N6490" t="s">
        <v>47</v>
      </c>
      <c r="O6490" t="s">
        <v>48</v>
      </c>
      <c r="P6490" t="s">
        <v>49</v>
      </c>
      <c r="Q6490" t="s">
        <v>93</v>
      </c>
      <c r="R6490" s="6">
        <f>_xlfn.XLOOKUP(CleanedData[[#This Row],[Product]],'02_Lookup_Tables'!$A$2:$A$126,'02_Lookup_Tables'!$B$2:$B$126)</f>
        <v>1712.08</v>
      </c>
      <c r="S6490" t="str">
        <f>VLOOKUP(CleanedData[[#This Row],[Product]],'02_Lookup_Tables'!$H$2:$I$126,2,FALSE)</f>
        <v>Home &amp; Living</v>
      </c>
      <c r="T6490" t="str">
        <f>VLOOKUP(CleanedData[[#This Row],[Province]],'02_Lookup_Tables'!$D$2:$E$10,2, FALSE)</f>
        <v>Southern Region</v>
      </c>
      <c r="U6490" t="str" cm="1">
        <f t="array" ref="U6490">_xlfn.IFS(CleanedData[[#This Row],[Purchase Amount]]&lt;500,"Low",
CleanedData[[#This Row],[Purchase Amount]]&lt;5000,"Medium",
TRUE,"High")</f>
        <v>Medium</v>
      </c>
      <c r="V6490" t="str">
        <f>TEXT(CleanedData[[#This Row],[Date]],"mmmm")</f>
        <v>December</v>
      </c>
      <c r="W6490" t="str">
        <f>"Q"&amp;ROUNDUP(MONTH(CleanedData[[#This Row],[Date]])/3,0)</f>
        <v>Q4</v>
      </c>
      <c r="X6490" t="str">
        <f>IF(CleanedData[[#This Row],[Purchase Amount]]&gt;=5000,"Yes","No")</f>
        <v>No</v>
      </c>
      <c r="Y6490">
        <f>IF(CleanedData[[#This Row],[Recommend]]="Yes",1,0)</f>
        <v>0</v>
      </c>
      <c r="Z6490" s="6">
        <f>CleanedData[[#This Row],[Purchase Amount]]*0.15</f>
        <v>256.81199999999995</v>
      </c>
      <c r="AA6490" s="6">
        <f>CleanedData[[#This Row],[Purchase Amount]]*1.15</f>
        <v>1968.8919999999998</v>
      </c>
    </row>
    <row r="6491" spans="1:27" x14ac:dyDescent="0.3">
      <c r="A6491">
        <v>7871</v>
      </c>
      <c r="B6491" t="s">
        <v>6716</v>
      </c>
      <c r="C6491" s="1">
        <v>45545</v>
      </c>
      <c r="D6491">
        <v>25</v>
      </c>
      <c r="E6491" t="s">
        <v>52</v>
      </c>
      <c r="F6491" t="s">
        <v>125</v>
      </c>
      <c r="G6491" t="s">
        <v>323</v>
      </c>
      <c r="H6491">
        <v>5</v>
      </c>
      <c r="I6491" t="s">
        <v>42</v>
      </c>
      <c r="J6491" t="s">
        <v>54</v>
      </c>
      <c r="K6491" t="s">
        <v>64</v>
      </c>
      <c r="L6491" t="s">
        <v>45</v>
      </c>
      <c r="N6491" t="s">
        <v>57</v>
      </c>
      <c r="O6491" t="s">
        <v>134</v>
      </c>
      <c r="P6491" t="s">
        <v>8646</v>
      </c>
      <c r="Q6491" t="s">
        <v>58</v>
      </c>
      <c r="R6491" s="6">
        <f>_xlfn.XLOOKUP(CleanedData[[#This Row],[Product]],'02_Lookup_Tables'!$A$2:$A$126,'02_Lookup_Tables'!$B$2:$B$126)</f>
        <v>463.48</v>
      </c>
      <c r="S6491" t="str">
        <f>VLOOKUP(CleanedData[[#This Row],[Product]],'02_Lookup_Tables'!$H$2:$I$126,2,FALSE)</f>
        <v>Electronics</v>
      </c>
      <c r="T6491" t="str">
        <f>VLOOKUP(CleanedData[[#This Row],[Province]],'02_Lookup_Tables'!$D$2:$E$10,2, FALSE)</f>
        <v>Western Region</v>
      </c>
      <c r="U6491" t="str" cm="1">
        <f t="array" ref="U6491">_xlfn.IFS(CleanedData[[#This Row],[Purchase Amount]]&lt;500,"Low",
CleanedData[[#This Row],[Purchase Amount]]&lt;5000,"Medium",
TRUE,"High")</f>
        <v>Low</v>
      </c>
      <c r="V6491" t="str">
        <f>TEXT(CleanedData[[#This Row],[Date]],"mmmm")</f>
        <v>September</v>
      </c>
      <c r="W6491" t="str">
        <f>"Q"&amp;ROUNDUP(MONTH(CleanedData[[#This Row],[Date]])/3,0)</f>
        <v>Q3</v>
      </c>
      <c r="X6491" t="str">
        <f>IF(CleanedData[[#This Row],[Purchase Amount]]&gt;=5000,"Yes","No")</f>
        <v>No</v>
      </c>
      <c r="Y6491">
        <f>IF(CleanedData[[#This Row],[Recommend]]="Yes",1,0)</f>
        <v>0</v>
      </c>
      <c r="Z6491" s="6">
        <f>CleanedData[[#This Row],[Purchase Amount]]*0.15</f>
        <v>69.522000000000006</v>
      </c>
      <c r="AA6491" s="6">
        <f>CleanedData[[#This Row],[Purchase Amount]]*1.15</f>
        <v>533.00199999999995</v>
      </c>
    </row>
    <row r="6492" spans="1:27" x14ac:dyDescent="0.3">
      <c r="A6492">
        <v>7873</v>
      </c>
      <c r="B6492" t="s">
        <v>6717</v>
      </c>
      <c r="C6492" s="1">
        <v>45812</v>
      </c>
      <c r="E6492" t="s">
        <v>52</v>
      </c>
      <c r="F6492" t="s">
        <v>83</v>
      </c>
      <c r="G6492" t="s">
        <v>478</v>
      </c>
      <c r="H6492">
        <v>4</v>
      </c>
      <c r="I6492" t="s">
        <v>45</v>
      </c>
      <c r="J6492" t="s">
        <v>69</v>
      </c>
      <c r="K6492" t="s">
        <v>55</v>
      </c>
      <c r="L6492" t="s">
        <v>42</v>
      </c>
      <c r="M6492" t="s">
        <v>79</v>
      </c>
      <c r="N6492" t="s">
        <v>96</v>
      </c>
      <c r="O6492" t="s">
        <v>89</v>
      </c>
      <c r="P6492" t="s">
        <v>70</v>
      </c>
      <c r="Q6492" t="s">
        <v>166</v>
      </c>
      <c r="R6492" s="6">
        <f>_xlfn.XLOOKUP(CleanedData[[#This Row],[Product]],'02_Lookup_Tables'!$A$2:$A$126,'02_Lookup_Tables'!$B$2:$B$126)</f>
        <v>4507.63</v>
      </c>
      <c r="S6492" t="str">
        <f>VLOOKUP(CleanedData[[#This Row],[Product]],'02_Lookup_Tables'!$H$2:$I$126,2,FALSE)</f>
        <v>Sports &amp; Outdoors</v>
      </c>
      <c r="T6492" t="str">
        <f>VLOOKUP(CleanedData[[#This Row],[Province]],'02_Lookup_Tables'!$D$2:$E$10,2, FALSE)</f>
        <v>Western Region</v>
      </c>
      <c r="U6492" t="str" cm="1">
        <f t="array" ref="U6492">_xlfn.IFS(CleanedData[[#This Row],[Purchase Amount]]&lt;500,"Low",
CleanedData[[#This Row],[Purchase Amount]]&lt;5000,"Medium",
TRUE,"High")</f>
        <v>Medium</v>
      </c>
      <c r="V6492" t="str">
        <f>TEXT(CleanedData[[#This Row],[Date]],"mmmm")</f>
        <v>June</v>
      </c>
      <c r="W6492" t="str">
        <f>"Q"&amp;ROUNDUP(MONTH(CleanedData[[#This Row],[Date]])/3,0)</f>
        <v>Q2</v>
      </c>
      <c r="X6492" t="str">
        <f>IF(CleanedData[[#This Row],[Purchase Amount]]&gt;=5000,"Yes","No")</f>
        <v>No</v>
      </c>
      <c r="Y6492">
        <f>IF(CleanedData[[#This Row],[Recommend]]="Yes",1,0)</f>
        <v>1</v>
      </c>
      <c r="Z6492" s="6">
        <f>CleanedData[[#This Row],[Purchase Amount]]*0.15</f>
        <v>676.14449999999999</v>
      </c>
      <c r="AA6492" s="6">
        <f>CleanedData[[#This Row],[Purchase Amount]]*1.15</f>
        <v>5183.7744999999995</v>
      </c>
    </row>
    <row r="6493" spans="1:27" x14ac:dyDescent="0.3">
      <c r="A6493">
        <v>7875</v>
      </c>
      <c r="B6493" t="s">
        <v>6718</v>
      </c>
      <c r="C6493" s="1">
        <v>45783</v>
      </c>
      <c r="D6493">
        <v>26</v>
      </c>
      <c r="E6493" t="s">
        <v>60</v>
      </c>
      <c r="F6493" t="s">
        <v>68</v>
      </c>
      <c r="G6493" t="s">
        <v>345</v>
      </c>
      <c r="H6493">
        <v>5</v>
      </c>
      <c r="I6493" t="s">
        <v>42</v>
      </c>
      <c r="J6493" t="s">
        <v>54</v>
      </c>
      <c r="K6493" t="s">
        <v>64</v>
      </c>
      <c r="L6493" t="s">
        <v>45</v>
      </c>
      <c r="M6493" t="s">
        <v>156</v>
      </c>
      <c r="N6493" t="s">
        <v>57</v>
      </c>
      <c r="O6493" t="s">
        <v>148</v>
      </c>
      <c r="P6493" t="s">
        <v>49</v>
      </c>
      <c r="Q6493" t="s">
        <v>58</v>
      </c>
      <c r="R6493" s="6">
        <f>_xlfn.XLOOKUP(CleanedData[[#This Row],[Product]],'02_Lookup_Tables'!$A$2:$A$126,'02_Lookup_Tables'!$B$2:$B$126)</f>
        <v>574.49</v>
      </c>
      <c r="S6493" t="str">
        <f>VLOOKUP(CleanedData[[#This Row],[Product]],'02_Lookup_Tables'!$H$2:$I$126,2,FALSE)</f>
        <v>Toys &amp; Games</v>
      </c>
      <c r="T6493" t="str">
        <f>VLOOKUP(CleanedData[[#This Row],[Province]],'02_Lookup_Tables'!$D$2:$E$10,2, FALSE)</f>
        <v>Northern Region</v>
      </c>
      <c r="U6493" t="str" cm="1">
        <f t="array" ref="U6493">_xlfn.IFS(CleanedData[[#This Row],[Purchase Amount]]&lt;500,"Low",
CleanedData[[#This Row],[Purchase Amount]]&lt;5000,"Medium",
TRUE,"High")</f>
        <v>Medium</v>
      </c>
      <c r="V6493" t="str">
        <f>TEXT(CleanedData[[#This Row],[Date]],"mmmm")</f>
        <v>May</v>
      </c>
      <c r="W6493" t="str">
        <f>"Q"&amp;ROUNDUP(MONTH(CleanedData[[#This Row],[Date]])/3,0)</f>
        <v>Q2</v>
      </c>
      <c r="X6493" t="str">
        <f>IF(CleanedData[[#This Row],[Purchase Amount]]&gt;=5000,"Yes","No")</f>
        <v>No</v>
      </c>
      <c r="Y6493">
        <f>IF(CleanedData[[#This Row],[Recommend]]="Yes",1,0)</f>
        <v>0</v>
      </c>
      <c r="Z6493" s="6">
        <f>CleanedData[[#This Row],[Purchase Amount]]*0.15</f>
        <v>86.173500000000004</v>
      </c>
      <c r="AA6493" s="6">
        <f>CleanedData[[#This Row],[Purchase Amount]]*1.15</f>
        <v>660.6635</v>
      </c>
    </row>
    <row r="6494" spans="1:27" x14ac:dyDescent="0.3">
      <c r="A6494">
        <v>7876</v>
      </c>
      <c r="B6494" t="s">
        <v>6719</v>
      </c>
      <c r="C6494" s="1">
        <v>45346</v>
      </c>
      <c r="D6494">
        <v>73</v>
      </c>
      <c r="E6494" t="s">
        <v>39</v>
      </c>
      <c r="F6494" t="s">
        <v>83</v>
      </c>
      <c r="G6494" t="s">
        <v>216</v>
      </c>
      <c r="H6494">
        <v>2</v>
      </c>
      <c r="I6494" t="s">
        <v>45</v>
      </c>
      <c r="J6494" t="s">
        <v>69</v>
      </c>
      <c r="K6494" t="s">
        <v>64</v>
      </c>
      <c r="L6494" t="s">
        <v>42</v>
      </c>
      <c r="M6494" t="s">
        <v>106</v>
      </c>
      <c r="N6494" t="s">
        <v>47</v>
      </c>
      <c r="O6494" t="s">
        <v>148</v>
      </c>
      <c r="P6494" t="s">
        <v>70</v>
      </c>
      <c r="Q6494" t="s">
        <v>97</v>
      </c>
      <c r="R6494" s="6">
        <f>_xlfn.XLOOKUP(CleanedData[[#This Row],[Product]],'02_Lookup_Tables'!$A$2:$A$126,'02_Lookup_Tables'!$B$2:$B$126)</f>
        <v>929.55</v>
      </c>
      <c r="S6494" t="str">
        <f>VLOOKUP(CleanedData[[#This Row],[Product]],'02_Lookup_Tables'!$H$2:$I$126,2,FALSE)</f>
        <v>Accessories</v>
      </c>
      <c r="T6494" t="str">
        <f>VLOOKUP(CleanedData[[#This Row],[Province]],'02_Lookup_Tables'!$D$2:$E$10,2, FALSE)</f>
        <v>Western Region</v>
      </c>
      <c r="U6494" t="str" cm="1">
        <f t="array" ref="U6494">_xlfn.IFS(CleanedData[[#This Row],[Purchase Amount]]&lt;500,"Low",
CleanedData[[#This Row],[Purchase Amount]]&lt;5000,"Medium",
TRUE,"High")</f>
        <v>Medium</v>
      </c>
      <c r="V6494" t="str">
        <f>TEXT(CleanedData[[#This Row],[Date]],"mmmm")</f>
        <v>February</v>
      </c>
      <c r="W6494" t="str">
        <f>"Q"&amp;ROUNDUP(MONTH(CleanedData[[#This Row],[Date]])/3,0)</f>
        <v>Q1</v>
      </c>
      <c r="X6494" t="str">
        <f>IF(CleanedData[[#This Row],[Purchase Amount]]&gt;=5000,"Yes","No")</f>
        <v>No</v>
      </c>
      <c r="Y6494">
        <f>IF(CleanedData[[#This Row],[Recommend]]="Yes",1,0)</f>
        <v>1</v>
      </c>
      <c r="Z6494" s="6">
        <f>CleanedData[[#This Row],[Purchase Amount]]*0.15</f>
        <v>139.43249999999998</v>
      </c>
      <c r="AA6494" s="6">
        <f>CleanedData[[#This Row],[Purchase Amount]]*1.15</f>
        <v>1068.9824999999998</v>
      </c>
    </row>
    <row r="6495" spans="1:27" x14ac:dyDescent="0.3">
      <c r="A6495">
        <v>7878</v>
      </c>
      <c r="B6495" t="s">
        <v>6720</v>
      </c>
      <c r="C6495" s="1">
        <v>45858</v>
      </c>
      <c r="E6495" t="s">
        <v>60</v>
      </c>
      <c r="F6495" t="s">
        <v>125</v>
      </c>
      <c r="G6495" t="s">
        <v>216</v>
      </c>
      <c r="H6495">
        <v>1</v>
      </c>
      <c r="I6495" t="s">
        <v>45</v>
      </c>
      <c r="J6495" t="s">
        <v>63</v>
      </c>
      <c r="K6495" t="s">
        <v>64</v>
      </c>
      <c r="L6495" t="s">
        <v>42</v>
      </c>
      <c r="M6495" t="s">
        <v>190</v>
      </c>
      <c r="N6495" t="s">
        <v>80</v>
      </c>
      <c r="O6495" t="s">
        <v>89</v>
      </c>
      <c r="P6495" t="s">
        <v>49</v>
      </c>
      <c r="Q6495" t="s">
        <v>166</v>
      </c>
      <c r="R6495" s="6">
        <f>_xlfn.XLOOKUP(CleanedData[[#This Row],[Product]],'02_Lookup_Tables'!$A$2:$A$126,'02_Lookup_Tables'!$B$2:$B$126)</f>
        <v>929.55</v>
      </c>
      <c r="S6495" t="str">
        <f>VLOOKUP(CleanedData[[#This Row],[Product]],'02_Lookup_Tables'!$H$2:$I$126,2,FALSE)</f>
        <v>Accessories</v>
      </c>
      <c r="T6495" t="str">
        <f>VLOOKUP(CleanedData[[#This Row],[Province]],'02_Lookup_Tables'!$D$2:$E$10,2, FALSE)</f>
        <v>Western Region</v>
      </c>
      <c r="U6495" t="str" cm="1">
        <f t="array" ref="U6495">_xlfn.IFS(CleanedData[[#This Row],[Purchase Amount]]&lt;500,"Low",
CleanedData[[#This Row],[Purchase Amount]]&lt;5000,"Medium",
TRUE,"High")</f>
        <v>Medium</v>
      </c>
      <c r="V6495" t="str">
        <f>TEXT(CleanedData[[#This Row],[Date]],"mmmm")</f>
        <v>July</v>
      </c>
      <c r="W6495" t="str">
        <f>"Q"&amp;ROUNDUP(MONTH(CleanedData[[#This Row],[Date]])/3,0)</f>
        <v>Q3</v>
      </c>
      <c r="X6495" t="str">
        <f>IF(CleanedData[[#This Row],[Purchase Amount]]&gt;=5000,"Yes","No")</f>
        <v>No</v>
      </c>
      <c r="Y6495">
        <f>IF(CleanedData[[#This Row],[Recommend]]="Yes",1,0)</f>
        <v>1</v>
      </c>
      <c r="Z6495" s="6">
        <f>CleanedData[[#This Row],[Purchase Amount]]*0.15</f>
        <v>139.43249999999998</v>
      </c>
      <c r="AA6495" s="6">
        <f>CleanedData[[#This Row],[Purchase Amount]]*1.15</f>
        <v>1068.9824999999998</v>
      </c>
    </row>
    <row r="6496" spans="1:27" x14ac:dyDescent="0.3">
      <c r="A6496">
        <v>7879</v>
      </c>
      <c r="B6496" t="s">
        <v>6721</v>
      </c>
      <c r="C6496" s="1">
        <v>45375</v>
      </c>
      <c r="D6496">
        <v>38</v>
      </c>
      <c r="E6496" t="s">
        <v>60</v>
      </c>
      <c r="F6496" t="s">
        <v>61</v>
      </c>
      <c r="G6496" t="s">
        <v>374</v>
      </c>
      <c r="H6496">
        <v>4</v>
      </c>
      <c r="I6496" t="s">
        <v>42</v>
      </c>
      <c r="J6496" t="s">
        <v>74</v>
      </c>
      <c r="K6496" t="s">
        <v>55</v>
      </c>
      <c r="L6496" t="s">
        <v>42</v>
      </c>
      <c r="M6496" t="s">
        <v>100</v>
      </c>
      <c r="N6496" t="s">
        <v>96</v>
      </c>
      <c r="O6496" t="s">
        <v>48</v>
      </c>
      <c r="P6496" t="s">
        <v>49</v>
      </c>
      <c r="Q6496" t="s">
        <v>81</v>
      </c>
      <c r="R6496" s="6">
        <f>_xlfn.XLOOKUP(CleanedData[[#This Row],[Product]],'02_Lookup_Tables'!$A$2:$A$126,'02_Lookup_Tables'!$B$2:$B$126)</f>
        <v>2906.97</v>
      </c>
      <c r="S6496" t="str">
        <f>VLOOKUP(CleanedData[[#This Row],[Product]],'02_Lookup_Tables'!$H$2:$I$126,2,FALSE)</f>
        <v>Home &amp; Living</v>
      </c>
      <c r="T6496" t="str">
        <f>VLOOKUP(CleanedData[[#This Row],[Province]],'02_Lookup_Tables'!$D$2:$E$10,2, FALSE)</f>
        <v>Southern Region</v>
      </c>
      <c r="U6496" t="str" cm="1">
        <f t="array" ref="U6496">_xlfn.IFS(CleanedData[[#This Row],[Purchase Amount]]&lt;500,"Low",
CleanedData[[#This Row],[Purchase Amount]]&lt;5000,"Medium",
TRUE,"High")</f>
        <v>Medium</v>
      </c>
      <c r="V6496" t="str">
        <f>TEXT(CleanedData[[#This Row],[Date]],"mmmm")</f>
        <v>March</v>
      </c>
      <c r="W6496" t="str">
        <f>"Q"&amp;ROUNDUP(MONTH(CleanedData[[#This Row],[Date]])/3,0)</f>
        <v>Q1</v>
      </c>
      <c r="X6496" t="str">
        <f>IF(CleanedData[[#This Row],[Purchase Amount]]&gt;=5000,"Yes","No")</f>
        <v>No</v>
      </c>
      <c r="Y6496">
        <f>IF(CleanedData[[#This Row],[Recommend]]="Yes",1,0)</f>
        <v>0</v>
      </c>
      <c r="Z6496" s="6">
        <f>CleanedData[[#This Row],[Purchase Amount]]*0.15</f>
        <v>436.04549999999995</v>
      </c>
      <c r="AA6496" s="6">
        <f>CleanedData[[#This Row],[Purchase Amount]]*1.15</f>
        <v>3343.0154999999995</v>
      </c>
    </row>
    <row r="6497" spans="1:27" x14ac:dyDescent="0.3">
      <c r="A6497">
        <v>7880</v>
      </c>
      <c r="B6497" t="s">
        <v>6722</v>
      </c>
      <c r="C6497" s="1">
        <v>45469</v>
      </c>
      <c r="D6497">
        <v>48</v>
      </c>
      <c r="E6497" t="s">
        <v>60</v>
      </c>
      <c r="F6497" t="s">
        <v>83</v>
      </c>
      <c r="G6497" t="s">
        <v>111</v>
      </c>
      <c r="H6497">
        <v>2</v>
      </c>
      <c r="I6497" t="s">
        <v>45</v>
      </c>
      <c r="J6497" t="s">
        <v>69</v>
      </c>
      <c r="K6497" t="s">
        <v>64</v>
      </c>
      <c r="L6497" t="s">
        <v>42</v>
      </c>
      <c r="N6497" t="s">
        <v>47</v>
      </c>
      <c r="O6497" t="s">
        <v>134</v>
      </c>
      <c r="P6497" t="s">
        <v>8646</v>
      </c>
      <c r="Q6497" t="s">
        <v>93</v>
      </c>
      <c r="R6497" s="6">
        <f>_xlfn.XLOOKUP(CleanedData[[#This Row],[Product]],'02_Lookup_Tables'!$A$2:$A$126,'02_Lookup_Tables'!$B$2:$B$126)</f>
        <v>3576.97</v>
      </c>
      <c r="S6497" t="str">
        <f>VLOOKUP(CleanedData[[#This Row],[Product]],'02_Lookup_Tables'!$H$2:$I$126,2,FALSE)</f>
        <v>Home Devices</v>
      </c>
      <c r="T6497" t="str">
        <f>VLOOKUP(CleanedData[[#This Row],[Province]],'02_Lookup_Tables'!$D$2:$E$10,2, FALSE)</f>
        <v>Western Region</v>
      </c>
      <c r="U6497" t="str" cm="1">
        <f t="array" ref="U6497">_xlfn.IFS(CleanedData[[#This Row],[Purchase Amount]]&lt;500,"Low",
CleanedData[[#This Row],[Purchase Amount]]&lt;5000,"Medium",
TRUE,"High")</f>
        <v>Medium</v>
      </c>
      <c r="V6497" t="str">
        <f>TEXT(CleanedData[[#This Row],[Date]],"mmmm")</f>
        <v>June</v>
      </c>
      <c r="W6497" t="str">
        <f>"Q"&amp;ROUNDUP(MONTH(CleanedData[[#This Row],[Date]])/3,0)</f>
        <v>Q2</v>
      </c>
      <c r="X6497" t="str">
        <f>IF(CleanedData[[#This Row],[Purchase Amount]]&gt;=5000,"Yes","No")</f>
        <v>No</v>
      </c>
      <c r="Y6497">
        <f>IF(CleanedData[[#This Row],[Recommend]]="Yes",1,0)</f>
        <v>1</v>
      </c>
      <c r="Z6497" s="6">
        <f>CleanedData[[#This Row],[Purchase Amount]]*0.15</f>
        <v>536.54549999999995</v>
      </c>
      <c r="AA6497" s="6">
        <f>CleanedData[[#This Row],[Purchase Amount]]*1.15</f>
        <v>4113.5154999999995</v>
      </c>
    </row>
    <row r="6498" spans="1:27" x14ac:dyDescent="0.3">
      <c r="A6498">
        <v>7881</v>
      </c>
      <c r="B6498" t="s">
        <v>6723</v>
      </c>
      <c r="C6498" s="1">
        <v>45695</v>
      </c>
      <c r="D6498">
        <v>53</v>
      </c>
      <c r="E6498" t="s">
        <v>52</v>
      </c>
      <c r="F6498" t="s">
        <v>68</v>
      </c>
      <c r="G6498" t="s">
        <v>391</v>
      </c>
      <c r="H6498">
        <v>5</v>
      </c>
      <c r="I6498" t="s">
        <v>42</v>
      </c>
      <c r="J6498" t="s">
        <v>63</v>
      </c>
      <c r="K6498" t="s">
        <v>55</v>
      </c>
      <c r="L6498" t="s">
        <v>42</v>
      </c>
      <c r="M6498" t="s">
        <v>56</v>
      </c>
      <c r="N6498" t="s">
        <v>57</v>
      </c>
      <c r="O6498" t="s">
        <v>148</v>
      </c>
      <c r="P6498" t="s">
        <v>49</v>
      </c>
      <c r="Q6498" t="s">
        <v>93</v>
      </c>
      <c r="R6498" s="6">
        <f>_xlfn.XLOOKUP(CleanedData[[#This Row],[Product]],'02_Lookup_Tables'!$A$2:$A$126,'02_Lookup_Tables'!$B$2:$B$126)</f>
        <v>886.51</v>
      </c>
      <c r="S6498" t="str">
        <f>VLOOKUP(CleanedData[[#This Row],[Product]],'02_Lookup_Tables'!$H$2:$I$126,2,FALSE)</f>
        <v>Beauty &amp; Personal Care</v>
      </c>
      <c r="T6498" t="str">
        <f>VLOOKUP(CleanedData[[#This Row],[Province]],'02_Lookup_Tables'!$D$2:$E$10,2, FALSE)</f>
        <v>Northern Region</v>
      </c>
      <c r="U6498" t="str" cm="1">
        <f t="array" ref="U6498">_xlfn.IFS(CleanedData[[#This Row],[Purchase Amount]]&lt;500,"Low",
CleanedData[[#This Row],[Purchase Amount]]&lt;5000,"Medium",
TRUE,"High")</f>
        <v>Medium</v>
      </c>
      <c r="V6498" t="str">
        <f>TEXT(CleanedData[[#This Row],[Date]],"mmmm")</f>
        <v>February</v>
      </c>
      <c r="W6498" t="str">
        <f>"Q"&amp;ROUNDUP(MONTH(CleanedData[[#This Row],[Date]])/3,0)</f>
        <v>Q1</v>
      </c>
      <c r="X6498" t="str">
        <f>IF(CleanedData[[#This Row],[Purchase Amount]]&gt;=5000,"Yes","No")</f>
        <v>No</v>
      </c>
      <c r="Y6498">
        <f>IF(CleanedData[[#This Row],[Recommend]]="Yes",1,0)</f>
        <v>0</v>
      </c>
      <c r="Z6498" s="6">
        <f>CleanedData[[#This Row],[Purchase Amount]]*0.15</f>
        <v>132.97649999999999</v>
      </c>
      <c r="AA6498" s="6">
        <f>CleanedData[[#This Row],[Purchase Amount]]*1.15</f>
        <v>1019.4864999999999</v>
      </c>
    </row>
    <row r="6499" spans="1:27" x14ac:dyDescent="0.3">
      <c r="A6499">
        <v>7883</v>
      </c>
      <c r="B6499" t="s">
        <v>6724</v>
      </c>
      <c r="C6499" s="1">
        <v>45898</v>
      </c>
      <c r="D6499">
        <v>38</v>
      </c>
      <c r="E6499" t="s">
        <v>52</v>
      </c>
      <c r="F6499" t="s">
        <v>77</v>
      </c>
      <c r="G6499" t="s">
        <v>309</v>
      </c>
      <c r="H6499">
        <v>3</v>
      </c>
      <c r="I6499" t="s">
        <v>45</v>
      </c>
      <c r="J6499" t="s">
        <v>63</v>
      </c>
      <c r="K6499" t="s">
        <v>55</v>
      </c>
      <c r="L6499" t="s">
        <v>42</v>
      </c>
      <c r="N6499" t="s">
        <v>48</v>
      </c>
      <c r="O6499" t="s">
        <v>134</v>
      </c>
      <c r="P6499" t="s">
        <v>8646</v>
      </c>
      <c r="Q6499" t="s">
        <v>81</v>
      </c>
      <c r="R6499" s="6">
        <f>_xlfn.XLOOKUP(CleanedData[[#This Row],[Product]],'02_Lookup_Tables'!$A$2:$A$126,'02_Lookup_Tables'!$B$2:$B$126)</f>
        <v>353.21</v>
      </c>
      <c r="S6499" t="str">
        <f>VLOOKUP(CleanedData[[#This Row],[Product]],'02_Lookup_Tables'!$H$2:$I$126,2,FALSE)</f>
        <v>Food</v>
      </c>
      <c r="T6499" t="str">
        <f>VLOOKUP(CleanedData[[#This Row],[Province]],'02_Lookup_Tables'!$D$2:$E$10,2, FALSE)</f>
        <v>Central Region</v>
      </c>
      <c r="U6499" t="str" cm="1">
        <f t="array" ref="U6499">_xlfn.IFS(CleanedData[[#This Row],[Purchase Amount]]&lt;500,"Low",
CleanedData[[#This Row],[Purchase Amount]]&lt;5000,"Medium",
TRUE,"High")</f>
        <v>Low</v>
      </c>
      <c r="V6499" t="str">
        <f>TEXT(CleanedData[[#This Row],[Date]],"mmmm")</f>
        <v>August</v>
      </c>
      <c r="W6499" t="str">
        <f>"Q"&amp;ROUNDUP(MONTH(CleanedData[[#This Row],[Date]])/3,0)</f>
        <v>Q3</v>
      </c>
      <c r="X6499" t="str">
        <f>IF(CleanedData[[#This Row],[Purchase Amount]]&gt;=5000,"Yes","No")</f>
        <v>No</v>
      </c>
      <c r="Y6499">
        <f>IF(CleanedData[[#This Row],[Recommend]]="Yes",1,0)</f>
        <v>1</v>
      </c>
      <c r="Z6499" s="6">
        <f>CleanedData[[#This Row],[Purchase Amount]]*0.15</f>
        <v>52.981499999999997</v>
      </c>
      <c r="AA6499" s="6">
        <f>CleanedData[[#This Row],[Purchase Amount]]*1.15</f>
        <v>406.19149999999996</v>
      </c>
    </row>
    <row r="6500" spans="1:27" x14ac:dyDescent="0.3">
      <c r="A6500">
        <v>7884</v>
      </c>
      <c r="B6500" t="s">
        <v>6725</v>
      </c>
      <c r="C6500" s="1">
        <v>45829</v>
      </c>
      <c r="D6500">
        <v>18</v>
      </c>
      <c r="E6500" t="s">
        <v>39</v>
      </c>
      <c r="F6500" t="s">
        <v>108</v>
      </c>
      <c r="G6500" t="s">
        <v>118</v>
      </c>
      <c r="H6500">
        <v>1</v>
      </c>
      <c r="I6500" t="s">
        <v>42</v>
      </c>
      <c r="J6500" t="s">
        <v>69</v>
      </c>
      <c r="K6500" t="s">
        <v>44</v>
      </c>
      <c r="L6500" t="s">
        <v>45</v>
      </c>
      <c r="M6500" t="s">
        <v>156</v>
      </c>
      <c r="N6500" t="s">
        <v>80</v>
      </c>
      <c r="O6500" t="s">
        <v>148</v>
      </c>
      <c r="P6500" t="s">
        <v>70</v>
      </c>
      <c r="Q6500" t="s">
        <v>66</v>
      </c>
      <c r="R6500" s="6">
        <f>_xlfn.XLOOKUP(CleanedData[[#This Row],[Product]],'02_Lookup_Tables'!$A$2:$A$126,'02_Lookup_Tables'!$B$2:$B$126)</f>
        <v>368.99</v>
      </c>
      <c r="S6500" t="str">
        <f>VLOOKUP(CleanedData[[#This Row],[Product]],'02_Lookup_Tables'!$H$2:$I$126,2,FALSE)</f>
        <v>Accessories</v>
      </c>
      <c r="T6500" t="str">
        <f>VLOOKUP(CleanedData[[#This Row],[Province]],'02_Lookup_Tables'!$D$2:$E$10,2, FALSE)</f>
        <v>Gauteng Region</v>
      </c>
      <c r="U6500" t="str" cm="1">
        <f t="array" ref="U6500">_xlfn.IFS(CleanedData[[#This Row],[Purchase Amount]]&lt;500,"Low",
CleanedData[[#This Row],[Purchase Amount]]&lt;5000,"Medium",
TRUE,"High")</f>
        <v>Low</v>
      </c>
      <c r="V6500" t="str">
        <f>TEXT(CleanedData[[#This Row],[Date]],"mmmm")</f>
        <v>June</v>
      </c>
      <c r="W6500" t="str">
        <f>"Q"&amp;ROUNDUP(MONTH(CleanedData[[#This Row],[Date]])/3,0)</f>
        <v>Q2</v>
      </c>
      <c r="X6500" t="str">
        <f>IF(CleanedData[[#This Row],[Purchase Amount]]&gt;=5000,"Yes","No")</f>
        <v>No</v>
      </c>
      <c r="Y6500">
        <f>IF(CleanedData[[#This Row],[Recommend]]="Yes",1,0)</f>
        <v>0</v>
      </c>
      <c r="Z6500" s="6">
        <f>CleanedData[[#This Row],[Purchase Amount]]*0.15</f>
        <v>55.348500000000001</v>
      </c>
      <c r="AA6500" s="6">
        <f>CleanedData[[#This Row],[Purchase Amount]]*1.15</f>
        <v>424.33849999999995</v>
      </c>
    </row>
    <row r="6501" spans="1:27" x14ac:dyDescent="0.3">
      <c r="A6501">
        <v>7885</v>
      </c>
      <c r="B6501" t="s">
        <v>6726</v>
      </c>
      <c r="C6501" s="1">
        <v>45395</v>
      </c>
      <c r="D6501">
        <v>43</v>
      </c>
      <c r="E6501" t="s">
        <v>39</v>
      </c>
      <c r="F6501" t="s">
        <v>125</v>
      </c>
      <c r="G6501" t="s">
        <v>126</v>
      </c>
      <c r="H6501">
        <v>3</v>
      </c>
      <c r="I6501" t="s">
        <v>42</v>
      </c>
      <c r="J6501" t="s">
        <v>74</v>
      </c>
      <c r="K6501" t="s">
        <v>64</v>
      </c>
      <c r="L6501" t="s">
        <v>45</v>
      </c>
      <c r="M6501" t="s">
        <v>106</v>
      </c>
      <c r="N6501" t="s">
        <v>48</v>
      </c>
      <c r="O6501" t="s">
        <v>148</v>
      </c>
      <c r="P6501" t="s">
        <v>49</v>
      </c>
      <c r="Q6501" t="s">
        <v>81</v>
      </c>
      <c r="R6501" s="6">
        <f>_xlfn.XLOOKUP(CleanedData[[#This Row],[Product]],'02_Lookup_Tables'!$A$2:$A$126,'02_Lookup_Tables'!$B$2:$B$126)</f>
        <v>343.42</v>
      </c>
      <c r="S6501" t="str">
        <f>VLOOKUP(CleanedData[[#This Row],[Product]],'02_Lookup_Tables'!$H$2:$I$126,2,FALSE)</f>
        <v>Food</v>
      </c>
      <c r="T6501" t="str">
        <f>VLOOKUP(CleanedData[[#This Row],[Province]],'02_Lookup_Tables'!$D$2:$E$10,2, FALSE)</f>
        <v>Western Region</v>
      </c>
      <c r="U6501" t="str" cm="1">
        <f t="array" ref="U6501">_xlfn.IFS(CleanedData[[#This Row],[Purchase Amount]]&lt;500,"Low",
CleanedData[[#This Row],[Purchase Amount]]&lt;5000,"Medium",
TRUE,"High")</f>
        <v>Low</v>
      </c>
      <c r="V6501" t="str">
        <f>TEXT(CleanedData[[#This Row],[Date]],"mmmm")</f>
        <v>April</v>
      </c>
      <c r="W6501" t="str">
        <f>"Q"&amp;ROUNDUP(MONTH(CleanedData[[#This Row],[Date]])/3,0)</f>
        <v>Q2</v>
      </c>
      <c r="X6501" t="str">
        <f>IF(CleanedData[[#This Row],[Purchase Amount]]&gt;=5000,"Yes","No")</f>
        <v>No</v>
      </c>
      <c r="Y6501">
        <f>IF(CleanedData[[#This Row],[Recommend]]="Yes",1,0)</f>
        <v>0</v>
      </c>
      <c r="Z6501" s="6">
        <f>CleanedData[[#This Row],[Purchase Amount]]*0.15</f>
        <v>51.512999999999998</v>
      </c>
      <c r="AA6501" s="6">
        <f>CleanedData[[#This Row],[Purchase Amount]]*1.15</f>
        <v>394.93299999999999</v>
      </c>
    </row>
    <row r="6502" spans="1:27" x14ac:dyDescent="0.3">
      <c r="A6502">
        <v>7886</v>
      </c>
      <c r="B6502" t="s">
        <v>6727</v>
      </c>
      <c r="C6502" s="1">
        <v>45959</v>
      </c>
      <c r="D6502">
        <v>52</v>
      </c>
      <c r="E6502" t="s">
        <v>52</v>
      </c>
      <c r="F6502" t="s">
        <v>83</v>
      </c>
      <c r="G6502" t="s">
        <v>116</v>
      </c>
      <c r="H6502">
        <v>2</v>
      </c>
      <c r="I6502" t="s">
        <v>45</v>
      </c>
      <c r="J6502" t="s">
        <v>69</v>
      </c>
      <c r="K6502" t="s">
        <v>55</v>
      </c>
      <c r="L6502" t="s">
        <v>42</v>
      </c>
      <c r="M6502" t="s">
        <v>196</v>
      </c>
      <c r="N6502" t="s">
        <v>47</v>
      </c>
      <c r="O6502" t="s">
        <v>89</v>
      </c>
      <c r="P6502" t="s">
        <v>49</v>
      </c>
      <c r="Q6502" t="s">
        <v>93</v>
      </c>
      <c r="R6502" s="6">
        <f>_xlfn.XLOOKUP(CleanedData[[#This Row],[Product]],'02_Lookup_Tables'!$A$2:$A$126,'02_Lookup_Tables'!$B$2:$B$126)</f>
        <v>869.65</v>
      </c>
      <c r="S6502" t="str">
        <f>VLOOKUP(CleanedData[[#This Row],[Product]],'02_Lookup_Tables'!$H$2:$I$126,2,FALSE)</f>
        <v>Toys &amp; Games</v>
      </c>
      <c r="T6502" t="str">
        <f>VLOOKUP(CleanedData[[#This Row],[Province]],'02_Lookup_Tables'!$D$2:$E$10,2, FALSE)</f>
        <v>Western Region</v>
      </c>
      <c r="U6502" t="str" cm="1">
        <f t="array" ref="U6502">_xlfn.IFS(CleanedData[[#This Row],[Purchase Amount]]&lt;500,"Low",
CleanedData[[#This Row],[Purchase Amount]]&lt;5000,"Medium",
TRUE,"High")</f>
        <v>Medium</v>
      </c>
      <c r="V6502" t="str">
        <f>TEXT(CleanedData[[#This Row],[Date]],"mmmm")</f>
        <v>October</v>
      </c>
      <c r="W6502" t="str">
        <f>"Q"&amp;ROUNDUP(MONTH(CleanedData[[#This Row],[Date]])/3,0)</f>
        <v>Q4</v>
      </c>
      <c r="X6502" t="str">
        <f>IF(CleanedData[[#This Row],[Purchase Amount]]&gt;=5000,"Yes","No")</f>
        <v>No</v>
      </c>
      <c r="Y6502">
        <f>IF(CleanedData[[#This Row],[Recommend]]="Yes",1,0)</f>
        <v>1</v>
      </c>
      <c r="Z6502" s="6">
        <f>CleanedData[[#This Row],[Purchase Amount]]*0.15</f>
        <v>130.44749999999999</v>
      </c>
      <c r="AA6502" s="6">
        <f>CleanedData[[#This Row],[Purchase Amount]]*1.15</f>
        <v>1000.0974999999999</v>
      </c>
    </row>
    <row r="6503" spans="1:27" x14ac:dyDescent="0.3">
      <c r="A6503">
        <v>7887</v>
      </c>
      <c r="B6503" t="s">
        <v>6728</v>
      </c>
      <c r="C6503" s="1">
        <v>45636</v>
      </c>
      <c r="D6503">
        <v>54</v>
      </c>
      <c r="E6503" t="s">
        <v>52</v>
      </c>
      <c r="F6503" t="s">
        <v>61</v>
      </c>
      <c r="G6503" t="s">
        <v>105</v>
      </c>
      <c r="H6503">
        <v>5</v>
      </c>
      <c r="I6503" t="s">
        <v>45</v>
      </c>
      <c r="J6503" t="s">
        <v>69</v>
      </c>
      <c r="K6503" t="s">
        <v>44</v>
      </c>
      <c r="L6503" t="s">
        <v>45</v>
      </c>
      <c r="M6503" t="s">
        <v>184</v>
      </c>
      <c r="N6503" t="s">
        <v>57</v>
      </c>
      <c r="O6503" t="s">
        <v>148</v>
      </c>
      <c r="P6503" t="s">
        <v>49</v>
      </c>
      <c r="Q6503" t="s">
        <v>93</v>
      </c>
      <c r="R6503" s="6">
        <f>_xlfn.XLOOKUP(CleanedData[[#This Row],[Product]],'02_Lookup_Tables'!$A$2:$A$126,'02_Lookup_Tables'!$B$2:$B$126)</f>
        <v>231.22</v>
      </c>
      <c r="S6503" t="str">
        <f>VLOOKUP(CleanedData[[#This Row],[Product]],'02_Lookup_Tables'!$H$2:$I$126,2,FALSE)</f>
        <v>Beauty &amp; Personal Care</v>
      </c>
      <c r="T6503" t="str">
        <f>VLOOKUP(CleanedData[[#This Row],[Province]],'02_Lookup_Tables'!$D$2:$E$10,2, FALSE)</f>
        <v>Southern Region</v>
      </c>
      <c r="U6503" t="str" cm="1">
        <f t="array" ref="U6503">_xlfn.IFS(CleanedData[[#This Row],[Purchase Amount]]&lt;500,"Low",
CleanedData[[#This Row],[Purchase Amount]]&lt;5000,"Medium",
TRUE,"High")</f>
        <v>Low</v>
      </c>
      <c r="V6503" t="str">
        <f>TEXT(CleanedData[[#This Row],[Date]],"mmmm")</f>
        <v>December</v>
      </c>
      <c r="W6503" t="str">
        <f>"Q"&amp;ROUNDUP(MONTH(CleanedData[[#This Row],[Date]])/3,0)</f>
        <v>Q4</v>
      </c>
      <c r="X6503" t="str">
        <f>IF(CleanedData[[#This Row],[Purchase Amount]]&gt;=5000,"Yes","No")</f>
        <v>No</v>
      </c>
      <c r="Y6503">
        <f>IF(CleanedData[[#This Row],[Recommend]]="Yes",1,0)</f>
        <v>1</v>
      </c>
      <c r="Z6503" s="6">
        <f>CleanedData[[#This Row],[Purchase Amount]]*0.15</f>
        <v>34.683</v>
      </c>
      <c r="AA6503" s="6">
        <f>CleanedData[[#This Row],[Purchase Amount]]*1.15</f>
        <v>265.90299999999996</v>
      </c>
    </row>
    <row r="6504" spans="1:27" x14ac:dyDescent="0.3">
      <c r="A6504">
        <v>7888</v>
      </c>
      <c r="B6504" t="s">
        <v>6729</v>
      </c>
      <c r="C6504" s="1">
        <v>45751</v>
      </c>
      <c r="D6504">
        <v>74</v>
      </c>
      <c r="E6504" t="s">
        <v>52</v>
      </c>
      <c r="F6504" t="s">
        <v>72</v>
      </c>
      <c r="G6504" t="s">
        <v>391</v>
      </c>
      <c r="H6504">
        <v>4</v>
      </c>
      <c r="I6504" t="s">
        <v>45</v>
      </c>
      <c r="J6504" t="s">
        <v>63</v>
      </c>
      <c r="K6504" t="s">
        <v>55</v>
      </c>
      <c r="L6504" t="s">
        <v>45</v>
      </c>
      <c r="M6504" t="s">
        <v>147</v>
      </c>
      <c r="N6504" t="s">
        <v>96</v>
      </c>
      <c r="O6504" t="s">
        <v>148</v>
      </c>
      <c r="P6504" t="s">
        <v>49</v>
      </c>
      <c r="Q6504" t="s">
        <v>97</v>
      </c>
      <c r="R6504" s="6">
        <f>_xlfn.XLOOKUP(CleanedData[[#This Row],[Product]],'02_Lookup_Tables'!$A$2:$A$126,'02_Lookup_Tables'!$B$2:$B$126)</f>
        <v>886.51</v>
      </c>
      <c r="S6504" t="str">
        <f>VLOOKUP(CleanedData[[#This Row],[Product]],'02_Lookup_Tables'!$H$2:$I$126,2,FALSE)</f>
        <v>Beauty &amp; Personal Care</v>
      </c>
      <c r="T6504" t="str">
        <f>VLOOKUP(CleanedData[[#This Row],[Province]],'02_Lookup_Tables'!$D$2:$E$10,2, FALSE)</f>
        <v>Central Region</v>
      </c>
      <c r="U6504" t="str" cm="1">
        <f t="array" ref="U6504">_xlfn.IFS(CleanedData[[#This Row],[Purchase Amount]]&lt;500,"Low",
CleanedData[[#This Row],[Purchase Amount]]&lt;5000,"Medium",
TRUE,"High")</f>
        <v>Medium</v>
      </c>
      <c r="V6504" t="str">
        <f>TEXT(CleanedData[[#This Row],[Date]],"mmmm")</f>
        <v>April</v>
      </c>
      <c r="W6504" t="str">
        <f>"Q"&amp;ROUNDUP(MONTH(CleanedData[[#This Row],[Date]])/3,0)</f>
        <v>Q2</v>
      </c>
      <c r="X6504" t="str">
        <f>IF(CleanedData[[#This Row],[Purchase Amount]]&gt;=5000,"Yes","No")</f>
        <v>No</v>
      </c>
      <c r="Y6504">
        <f>IF(CleanedData[[#This Row],[Recommend]]="Yes",1,0)</f>
        <v>1</v>
      </c>
      <c r="Z6504" s="6">
        <f>CleanedData[[#This Row],[Purchase Amount]]*0.15</f>
        <v>132.97649999999999</v>
      </c>
      <c r="AA6504" s="6">
        <f>CleanedData[[#This Row],[Purchase Amount]]*1.15</f>
        <v>1019.4864999999999</v>
      </c>
    </row>
    <row r="6505" spans="1:27" x14ac:dyDescent="0.3">
      <c r="A6505">
        <v>7889</v>
      </c>
      <c r="B6505" t="s">
        <v>6730</v>
      </c>
      <c r="C6505" s="1">
        <v>45991</v>
      </c>
      <c r="D6505">
        <v>33</v>
      </c>
      <c r="E6505" t="s">
        <v>60</v>
      </c>
      <c r="F6505" t="s">
        <v>130</v>
      </c>
      <c r="G6505" t="s">
        <v>340</v>
      </c>
      <c r="H6505">
        <v>4</v>
      </c>
      <c r="I6505" t="s">
        <v>42</v>
      </c>
      <c r="J6505" t="s">
        <v>43</v>
      </c>
      <c r="K6505" t="s">
        <v>64</v>
      </c>
      <c r="L6505" t="s">
        <v>45</v>
      </c>
      <c r="N6505" t="s">
        <v>96</v>
      </c>
      <c r="O6505" t="s">
        <v>134</v>
      </c>
      <c r="P6505" t="s">
        <v>8646</v>
      </c>
      <c r="Q6505" t="s">
        <v>58</v>
      </c>
      <c r="R6505" s="6">
        <f>_xlfn.XLOOKUP(CleanedData[[#This Row],[Product]],'02_Lookup_Tables'!$A$2:$A$126,'02_Lookup_Tables'!$B$2:$B$126)</f>
        <v>828.82</v>
      </c>
      <c r="S6505" t="str">
        <f>VLOOKUP(CleanedData[[#This Row],[Product]],'02_Lookup_Tables'!$H$2:$I$126,2,FALSE)</f>
        <v>Home Devices</v>
      </c>
      <c r="T6505" t="str">
        <f>VLOOKUP(CleanedData[[#This Row],[Province]],'02_Lookup_Tables'!$D$2:$E$10,2, FALSE)</f>
        <v>Eastern Region</v>
      </c>
      <c r="U6505" t="str" cm="1">
        <f t="array" ref="U6505">_xlfn.IFS(CleanedData[[#This Row],[Purchase Amount]]&lt;500,"Low",
CleanedData[[#This Row],[Purchase Amount]]&lt;5000,"Medium",
TRUE,"High")</f>
        <v>Medium</v>
      </c>
      <c r="V6505" t="str">
        <f>TEXT(CleanedData[[#This Row],[Date]],"mmmm")</f>
        <v>November</v>
      </c>
      <c r="W6505" t="str">
        <f>"Q"&amp;ROUNDUP(MONTH(CleanedData[[#This Row],[Date]])/3,0)</f>
        <v>Q4</v>
      </c>
      <c r="X6505" t="str">
        <f>IF(CleanedData[[#This Row],[Purchase Amount]]&gt;=5000,"Yes","No")</f>
        <v>No</v>
      </c>
      <c r="Y6505">
        <f>IF(CleanedData[[#This Row],[Recommend]]="Yes",1,0)</f>
        <v>0</v>
      </c>
      <c r="Z6505" s="6">
        <f>CleanedData[[#This Row],[Purchase Amount]]*0.15</f>
        <v>124.32300000000001</v>
      </c>
      <c r="AA6505" s="6">
        <f>CleanedData[[#This Row],[Purchase Amount]]*1.15</f>
        <v>953.14300000000003</v>
      </c>
    </row>
    <row r="6506" spans="1:27" x14ac:dyDescent="0.3">
      <c r="A6506">
        <v>7890</v>
      </c>
      <c r="B6506" t="s">
        <v>6731</v>
      </c>
      <c r="C6506" s="1">
        <v>45471</v>
      </c>
      <c r="D6506">
        <v>71</v>
      </c>
      <c r="E6506" t="s">
        <v>52</v>
      </c>
      <c r="F6506" t="s">
        <v>77</v>
      </c>
      <c r="G6506" t="s">
        <v>280</v>
      </c>
      <c r="H6506">
        <v>1</v>
      </c>
      <c r="I6506" t="s">
        <v>42</v>
      </c>
      <c r="J6506" t="s">
        <v>43</v>
      </c>
      <c r="K6506" t="s">
        <v>55</v>
      </c>
      <c r="L6506" t="s">
        <v>42</v>
      </c>
      <c r="M6506" t="s">
        <v>112</v>
      </c>
      <c r="N6506" t="s">
        <v>80</v>
      </c>
      <c r="O6506" t="s">
        <v>48</v>
      </c>
      <c r="P6506" t="s">
        <v>49</v>
      </c>
      <c r="Q6506" t="s">
        <v>97</v>
      </c>
      <c r="R6506" s="6">
        <f>_xlfn.XLOOKUP(CleanedData[[#This Row],[Product]],'02_Lookup_Tables'!$A$2:$A$126,'02_Lookup_Tables'!$B$2:$B$126)</f>
        <v>759.97</v>
      </c>
      <c r="S6506" t="str">
        <f>VLOOKUP(CleanedData[[#This Row],[Product]],'02_Lookup_Tables'!$H$2:$I$126,2,FALSE)</f>
        <v>Apparel</v>
      </c>
      <c r="T6506" t="str">
        <f>VLOOKUP(CleanedData[[#This Row],[Province]],'02_Lookup_Tables'!$D$2:$E$10,2, FALSE)</f>
        <v>Central Region</v>
      </c>
      <c r="U6506" t="str" cm="1">
        <f t="array" ref="U6506">_xlfn.IFS(CleanedData[[#This Row],[Purchase Amount]]&lt;500,"Low",
CleanedData[[#This Row],[Purchase Amount]]&lt;5000,"Medium",
TRUE,"High")</f>
        <v>Medium</v>
      </c>
      <c r="V6506" t="str">
        <f>TEXT(CleanedData[[#This Row],[Date]],"mmmm")</f>
        <v>June</v>
      </c>
      <c r="W6506" t="str">
        <f>"Q"&amp;ROUNDUP(MONTH(CleanedData[[#This Row],[Date]])/3,0)</f>
        <v>Q2</v>
      </c>
      <c r="X6506" t="str">
        <f>IF(CleanedData[[#This Row],[Purchase Amount]]&gt;=5000,"Yes","No")</f>
        <v>No</v>
      </c>
      <c r="Y6506">
        <f>IF(CleanedData[[#This Row],[Recommend]]="Yes",1,0)</f>
        <v>0</v>
      </c>
      <c r="Z6506" s="6">
        <f>CleanedData[[#This Row],[Purchase Amount]]*0.15</f>
        <v>113.99550000000001</v>
      </c>
      <c r="AA6506" s="6">
        <f>CleanedData[[#This Row],[Purchase Amount]]*1.15</f>
        <v>873.96550000000002</v>
      </c>
    </row>
    <row r="6507" spans="1:27" x14ac:dyDescent="0.3">
      <c r="A6507">
        <v>7892</v>
      </c>
      <c r="B6507" t="s">
        <v>6732</v>
      </c>
      <c r="C6507" s="1">
        <v>45631</v>
      </c>
      <c r="D6507">
        <v>72</v>
      </c>
      <c r="E6507" t="s">
        <v>52</v>
      </c>
      <c r="F6507" t="s">
        <v>40</v>
      </c>
      <c r="G6507" t="s">
        <v>230</v>
      </c>
      <c r="H6507">
        <v>3</v>
      </c>
      <c r="I6507" t="s">
        <v>45</v>
      </c>
      <c r="J6507" t="s">
        <v>74</v>
      </c>
      <c r="K6507" t="s">
        <v>44</v>
      </c>
      <c r="L6507" t="s">
        <v>45</v>
      </c>
      <c r="M6507" t="s">
        <v>184</v>
      </c>
      <c r="N6507" t="s">
        <v>48</v>
      </c>
      <c r="O6507" t="s">
        <v>148</v>
      </c>
      <c r="P6507" t="s">
        <v>49</v>
      </c>
      <c r="Q6507" t="s">
        <v>97</v>
      </c>
      <c r="R6507" s="6">
        <f>_xlfn.XLOOKUP(CleanedData[[#This Row],[Product]],'02_Lookup_Tables'!$A$2:$A$126,'02_Lookup_Tables'!$B$2:$B$126)</f>
        <v>1940.64</v>
      </c>
      <c r="S6507" t="str">
        <f>VLOOKUP(CleanedData[[#This Row],[Product]],'02_Lookup_Tables'!$H$2:$I$126,2,FALSE)</f>
        <v>Toys &amp; Games</v>
      </c>
      <c r="T6507" t="str">
        <f>VLOOKUP(CleanedData[[#This Row],[Province]],'02_Lookup_Tables'!$D$2:$E$10,2, FALSE)</f>
        <v>Northern Region</v>
      </c>
      <c r="U6507" t="str" cm="1">
        <f t="array" ref="U6507">_xlfn.IFS(CleanedData[[#This Row],[Purchase Amount]]&lt;500,"Low",
CleanedData[[#This Row],[Purchase Amount]]&lt;5000,"Medium",
TRUE,"High")</f>
        <v>Medium</v>
      </c>
      <c r="V6507" t="str">
        <f>TEXT(CleanedData[[#This Row],[Date]],"mmmm")</f>
        <v>December</v>
      </c>
      <c r="W6507" t="str">
        <f>"Q"&amp;ROUNDUP(MONTH(CleanedData[[#This Row],[Date]])/3,0)</f>
        <v>Q4</v>
      </c>
      <c r="X6507" t="str">
        <f>IF(CleanedData[[#This Row],[Purchase Amount]]&gt;=5000,"Yes","No")</f>
        <v>No</v>
      </c>
      <c r="Y6507">
        <f>IF(CleanedData[[#This Row],[Recommend]]="Yes",1,0)</f>
        <v>1</v>
      </c>
      <c r="Z6507" s="6">
        <f>CleanedData[[#This Row],[Purchase Amount]]*0.15</f>
        <v>291.096</v>
      </c>
      <c r="AA6507" s="6">
        <f>CleanedData[[#This Row],[Purchase Amount]]*1.15</f>
        <v>2231.7359999999999</v>
      </c>
    </row>
    <row r="6508" spans="1:27" x14ac:dyDescent="0.3">
      <c r="A6508">
        <v>7894</v>
      </c>
      <c r="B6508" t="s">
        <v>6733</v>
      </c>
      <c r="C6508" s="1">
        <v>45591</v>
      </c>
      <c r="D6508">
        <v>54</v>
      </c>
      <c r="E6508" t="s">
        <v>60</v>
      </c>
      <c r="F6508" t="s">
        <v>83</v>
      </c>
      <c r="G6508" t="s">
        <v>162</v>
      </c>
      <c r="H6508">
        <v>4</v>
      </c>
      <c r="I6508" t="s">
        <v>42</v>
      </c>
      <c r="J6508" t="s">
        <v>43</v>
      </c>
      <c r="K6508" t="s">
        <v>44</v>
      </c>
      <c r="L6508" t="s">
        <v>45</v>
      </c>
      <c r="M6508" t="s">
        <v>123</v>
      </c>
      <c r="N6508" t="s">
        <v>96</v>
      </c>
      <c r="O6508" t="s">
        <v>89</v>
      </c>
      <c r="P6508" t="s">
        <v>70</v>
      </c>
      <c r="Q6508" t="s">
        <v>93</v>
      </c>
      <c r="R6508" s="6">
        <f>_xlfn.XLOOKUP(CleanedData[[#This Row],[Product]],'02_Lookup_Tables'!$A$2:$A$126,'02_Lookup_Tables'!$B$2:$B$126)</f>
        <v>3086.4</v>
      </c>
      <c r="S6508" t="str">
        <f>VLOOKUP(CleanedData[[#This Row],[Product]],'02_Lookup_Tables'!$H$2:$I$126,2,FALSE)</f>
        <v>Home &amp; Living</v>
      </c>
      <c r="T6508" t="str">
        <f>VLOOKUP(CleanedData[[#This Row],[Province]],'02_Lookup_Tables'!$D$2:$E$10,2, FALSE)</f>
        <v>Western Region</v>
      </c>
      <c r="U6508" t="str" cm="1">
        <f t="array" ref="U6508">_xlfn.IFS(CleanedData[[#This Row],[Purchase Amount]]&lt;500,"Low",
CleanedData[[#This Row],[Purchase Amount]]&lt;5000,"Medium",
TRUE,"High")</f>
        <v>Medium</v>
      </c>
      <c r="V6508" t="str">
        <f>TEXT(CleanedData[[#This Row],[Date]],"mmmm")</f>
        <v>October</v>
      </c>
      <c r="W6508" t="str">
        <f>"Q"&amp;ROUNDUP(MONTH(CleanedData[[#This Row],[Date]])/3,0)</f>
        <v>Q4</v>
      </c>
      <c r="X6508" t="str">
        <f>IF(CleanedData[[#This Row],[Purchase Amount]]&gt;=5000,"Yes","No")</f>
        <v>No</v>
      </c>
      <c r="Y6508">
        <f>IF(CleanedData[[#This Row],[Recommend]]="Yes",1,0)</f>
        <v>0</v>
      </c>
      <c r="Z6508" s="6">
        <f>CleanedData[[#This Row],[Purchase Amount]]*0.15</f>
        <v>462.96</v>
      </c>
      <c r="AA6508" s="6">
        <f>CleanedData[[#This Row],[Purchase Amount]]*1.15</f>
        <v>3549.3599999999997</v>
      </c>
    </row>
    <row r="6509" spans="1:27" x14ac:dyDescent="0.3">
      <c r="A6509">
        <v>7896</v>
      </c>
      <c r="B6509" t="s">
        <v>6734</v>
      </c>
      <c r="C6509" s="1">
        <v>45850</v>
      </c>
      <c r="D6509">
        <v>55</v>
      </c>
      <c r="E6509" t="s">
        <v>52</v>
      </c>
      <c r="F6509" t="s">
        <v>61</v>
      </c>
      <c r="G6509" t="s">
        <v>155</v>
      </c>
      <c r="H6509">
        <v>2</v>
      </c>
      <c r="I6509" t="s">
        <v>45</v>
      </c>
      <c r="J6509" t="s">
        <v>74</v>
      </c>
      <c r="K6509" t="s">
        <v>55</v>
      </c>
      <c r="L6509" t="s">
        <v>45</v>
      </c>
      <c r="M6509" t="s">
        <v>100</v>
      </c>
      <c r="N6509" t="s">
        <v>47</v>
      </c>
      <c r="O6509" t="s">
        <v>48</v>
      </c>
      <c r="P6509" t="s">
        <v>49</v>
      </c>
      <c r="Q6509" t="s">
        <v>50</v>
      </c>
      <c r="R6509" s="6">
        <f>_xlfn.XLOOKUP(CleanedData[[#This Row],[Product]],'02_Lookup_Tables'!$A$2:$A$126,'02_Lookup_Tables'!$B$2:$B$126)</f>
        <v>1355.08</v>
      </c>
      <c r="S6509" t="str">
        <f>VLOOKUP(CleanedData[[#This Row],[Product]],'02_Lookup_Tables'!$H$2:$I$126,2,FALSE)</f>
        <v>Sports &amp; Outdoors</v>
      </c>
      <c r="T6509" t="str">
        <f>VLOOKUP(CleanedData[[#This Row],[Province]],'02_Lookup_Tables'!$D$2:$E$10,2, FALSE)</f>
        <v>Southern Region</v>
      </c>
      <c r="U6509" t="str" cm="1">
        <f t="array" ref="U6509">_xlfn.IFS(CleanedData[[#This Row],[Purchase Amount]]&lt;500,"Low",
CleanedData[[#This Row],[Purchase Amount]]&lt;5000,"Medium",
TRUE,"High")</f>
        <v>Medium</v>
      </c>
      <c r="V6509" t="str">
        <f>TEXT(CleanedData[[#This Row],[Date]],"mmmm")</f>
        <v>July</v>
      </c>
      <c r="W6509" t="str">
        <f>"Q"&amp;ROUNDUP(MONTH(CleanedData[[#This Row],[Date]])/3,0)</f>
        <v>Q3</v>
      </c>
      <c r="X6509" t="str">
        <f>IF(CleanedData[[#This Row],[Purchase Amount]]&gt;=5000,"Yes","No")</f>
        <v>No</v>
      </c>
      <c r="Y6509">
        <f>IF(CleanedData[[#This Row],[Recommend]]="Yes",1,0)</f>
        <v>1</v>
      </c>
      <c r="Z6509" s="6">
        <f>CleanedData[[#This Row],[Purchase Amount]]*0.15</f>
        <v>203.26199999999997</v>
      </c>
      <c r="AA6509" s="6">
        <f>CleanedData[[#This Row],[Purchase Amount]]*1.15</f>
        <v>1558.3419999999999</v>
      </c>
    </row>
    <row r="6510" spans="1:27" x14ac:dyDescent="0.3">
      <c r="A6510">
        <v>7897</v>
      </c>
      <c r="B6510" t="s">
        <v>6735</v>
      </c>
      <c r="C6510" s="1">
        <v>45725</v>
      </c>
      <c r="D6510">
        <v>48</v>
      </c>
      <c r="E6510" t="s">
        <v>39</v>
      </c>
      <c r="F6510" t="s">
        <v>61</v>
      </c>
      <c r="G6510" t="s">
        <v>225</v>
      </c>
      <c r="H6510">
        <v>3</v>
      </c>
      <c r="I6510" t="s">
        <v>42</v>
      </c>
      <c r="J6510" t="s">
        <v>74</v>
      </c>
      <c r="K6510" t="s">
        <v>44</v>
      </c>
      <c r="L6510" t="s">
        <v>45</v>
      </c>
      <c r="M6510" t="s">
        <v>136</v>
      </c>
      <c r="N6510" t="s">
        <v>48</v>
      </c>
      <c r="O6510" t="s">
        <v>89</v>
      </c>
      <c r="P6510" t="s">
        <v>49</v>
      </c>
      <c r="Q6510" t="s">
        <v>93</v>
      </c>
      <c r="R6510" s="6">
        <f>_xlfn.XLOOKUP(CleanedData[[#This Row],[Product]],'02_Lookup_Tables'!$A$2:$A$126,'02_Lookup_Tables'!$B$2:$B$126)</f>
        <v>1094.3699999999999</v>
      </c>
      <c r="S6510" t="str">
        <f>VLOOKUP(CleanedData[[#This Row],[Product]],'02_Lookup_Tables'!$H$2:$I$126,2,FALSE)</f>
        <v>Apparel</v>
      </c>
      <c r="T6510" t="str">
        <f>VLOOKUP(CleanedData[[#This Row],[Province]],'02_Lookup_Tables'!$D$2:$E$10,2, FALSE)</f>
        <v>Southern Region</v>
      </c>
      <c r="U6510" t="str" cm="1">
        <f t="array" ref="U6510">_xlfn.IFS(CleanedData[[#This Row],[Purchase Amount]]&lt;500,"Low",
CleanedData[[#This Row],[Purchase Amount]]&lt;5000,"Medium",
TRUE,"High")</f>
        <v>Medium</v>
      </c>
      <c r="V6510" t="str">
        <f>TEXT(CleanedData[[#This Row],[Date]],"mmmm")</f>
        <v>March</v>
      </c>
      <c r="W6510" t="str">
        <f>"Q"&amp;ROUNDUP(MONTH(CleanedData[[#This Row],[Date]])/3,0)</f>
        <v>Q1</v>
      </c>
      <c r="X6510" t="str">
        <f>IF(CleanedData[[#This Row],[Purchase Amount]]&gt;=5000,"Yes","No")</f>
        <v>No</v>
      </c>
      <c r="Y6510">
        <f>IF(CleanedData[[#This Row],[Recommend]]="Yes",1,0)</f>
        <v>0</v>
      </c>
      <c r="Z6510" s="6">
        <f>CleanedData[[#This Row],[Purchase Amount]]*0.15</f>
        <v>164.15549999999999</v>
      </c>
      <c r="AA6510" s="6">
        <f>CleanedData[[#This Row],[Purchase Amount]]*1.15</f>
        <v>1258.5254999999997</v>
      </c>
    </row>
    <row r="6511" spans="1:27" x14ac:dyDescent="0.3">
      <c r="A6511">
        <v>7898</v>
      </c>
      <c r="B6511" t="s">
        <v>6736</v>
      </c>
      <c r="C6511" s="1">
        <v>45528</v>
      </c>
      <c r="D6511">
        <v>38</v>
      </c>
      <c r="E6511" t="s">
        <v>39</v>
      </c>
      <c r="F6511" t="s">
        <v>108</v>
      </c>
      <c r="G6511" t="s">
        <v>294</v>
      </c>
      <c r="H6511">
        <v>5</v>
      </c>
      <c r="I6511" t="s">
        <v>45</v>
      </c>
      <c r="J6511" t="s">
        <v>63</v>
      </c>
      <c r="K6511" t="s">
        <v>44</v>
      </c>
      <c r="L6511" t="s">
        <v>45</v>
      </c>
      <c r="N6511" t="s">
        <v>57</v>
      </c>
      <c r="O6511" t="s">
        <v>134</v>
      </c>
      <c r="P6511" t="s">
        <v>8646</v>
      </c>
      <c r="Q6511" t="s">
        <v>81</v>
      </c>
      <c r="R6511" s="6">
        <f>_xlfn.XLOOKUP(CleanedData[[#This Row],[Product]],'02_Lookup_Tables'!$A$2:$A$126,'02_Lookup_Tables'!$B$2:$B$126)</f>
        <v>16291.52</v>
      </c>
      <c r="S6511" t="str">
        <f>VLOOKUP(CleanedData[[#This Row],[Product]],'02_Lookup_Tables'!$H$2:$I$126,2,FALSE)</f>
        <v>Home Devices</v>
      </c>
      <c r="T6511" t="str">
        <f>VLOOKUP(CleanedData[[#This Row],[Province]],'02_Lookup_Tables'!$D$2:$E$10,2, FALSE)</f>
        <v>Gauteng Region</v>
      </c>
      <c r="U6511" t="str" cm="1">
        <f t="array" ref="U6511">_xlfn.IFS(CleanedData[[#This Row],[Purchase Amount]]&lt;500,"Low",
CleanedData[[#This Row],[Purchase Amount]]&lt;5000,"Medium",
TRUE,"High")</f>
        <v>High</v>
      </c>
      <c r="V6511" t="str">
        <f>TEXT(CleanedData[[#This Row],[Date]],"mmmm")</f>
        <v>August</v>
      </c>
      <c r="W6511" t="str">
        <f>"Q"&amp;ROUNDUP(MONTH(CleanedData[[#This Row],[Date]])/3,0)</f>
        <v>Q3</v>
      </c>
      <c r="X6511" t="str">
        <f>IF(CleanedData[[#This Row],[Purchase Amount]]&gt;=5000,"Yes","No")</f>
        <v>Yes</v>
      </c>
      <c r="Y6511">
        <f>IF(CleanedData[[#This Row],[Recommend]]="Yes",1,0)</f>
        <v>1</v>
      </c>
      <c r="Z6511" s="6">
        <f>CleanedData[[#This Row],[Purchase Amount]]*0.15</f>
        <v>2443.7280000000001</v>
      </c>
      <c r="AA6511" s="6">
        <f>CleanedData[[#This Row],[Purchase Amount]]*1.15</f>
        <v>18735.248</v>
      </c>
    </row>
    <row r="6512" spans="1:27" x14ac:dyDescent="0.3">
      <c r="A6512">
        <v>7899</v>
      </c>
      <c r="B6512" t="s">
        <v>6737</v>
      </c>
      <c r="C6512" s="1">
        <v>45811</v>
      </c>
      <c r="D6512">
        <v>25</v>
      </c>
      <c r="E6512" t="s">
        <v>52</v>
      </c>
      <c r="F6512" t="s">
        <v>83</v>
      </c>
      <c r="G6512" t="s">
        <v>207</v>
      </c>
      <c r="H6512">
        <v>4</v>
      </c>
      <c r="I6512" t="s">
        <v>42</v>
      </c>
      <c r="J6512" t="s">
        <v>63</v>
      </c>
      <c r="K6512" t="s">
        <v>55</v>
      </c>
      <c r="L6512" t="s">
        <v>45</v>
      </c>
      <c r="M6512" t="s">
        <v>184</v>
      </c>
      <c r="N6512" t="s">
        <v>96</v>
      </c>
      <c r="O6512" t="s">
        <v>148</v>
      </c>
      <c r="P6512" t="s">
        <v>49</v>
      </c>
      <c r="Q6512" t="s">
        <v>58</v>
      </c>
      <c r="R6512" s="6">
        <f>_xlfn.XLOOKUP(CleanedData[[#This Row],[Product]],'02_Lookup_Tables'!$A$2:$A$126,'02_Lookup_Tables'!$B$2:$B$126)</f>
        <v>3755.73</v>
      </c>
      <c r="S6512" t="str">
        <f>VLOOKUP(CleanedData[[#This Row],[Product]],'02_Lookup_Tables'!$H$2:$I$126,2,FALSE)</f>
        <v>Sports &amp; Outdoors</v>
      </c>
      <c r="T6512" t="str">
        <f>VLOOKUP(CleanedData[[#This Row],[Province]],'02_Lookup_Tables'!$D$2:$E$10,2, FALSE)</f>
        <v>Western Region</v>
      </c>
      <c r="U6512" t="str" cm="1">
        <f t="array" ref="U6512">_xlfn.IFS(CleanedData[[#This Row],[Purchase Amount]]&lt;500,"Low",
CleanedData[[#This Row],[Purchase Amount]]&lt;5000,"Medium",
TRUE,"High")</f>
        <v>Medium</v>
      </c>
      <c r="V6512" t="str">
        <f>TEXT(CleanedData[[#This Row],[Date]],"mmmm")</f>
        <v>June</v>
      </c>
      <c r="W6512" t="str">
        <f>"Q"&amp;ROUNDUP(MONTH(CleanedData[[#This Row],[Date]])/3,0)</f>
        <v>Q2</v>
      </c>
      <c r="X6512" t="str">
        <f>IF(CleanedData[[#This Row],[Purchase Amount]]&gt;=5000,"Yes","No")</f>
        <v>No</v>
      </c>
      <c r="Y6512">
        <f>IF(CleanedData[[#This Row],[Recommend]]="Yes",1,0)</f>
        <v>0</v>
      </c>
      <c r="Z6512" s="6">
        <f>CleanedData[[#This Row],[Purchase Amount]]*0.15</f>
        <v>563.35950000000003</v>
      </c>
      <c r="AA6512" s="6">
        <f>CleanedData[[#This Row],[Purchase Amount]]*1.15</f>
        <v>4319.0895</v>
      </c>
    </row>
    <row r="6513" spans="1:27" x14ac:dyDescent="0.3">
      <c r="A6513">
        <v>7902</v>
      </c>
      <c r="B6513" t="s">
        <v>6738</v>
      </c>
      <c r="C6513" s="1">
        <v>45578</v>
      </c>
      <c r="D6513">
        <v>24</v>
      </c>
      <c r="E6513" t="s">
        <v>52</v>
      </c>
      <c r="F6513" t="s">
        <v>108</v>
      </c>
      <c r="G6513" t="s">
        <v>374</v>
      </c>
      <c r="H6513">
        <v>3</v>
      </c>
      <c r="I6513" t="s">
        <v>42</v>
      </c>
      <c r="J6513" t="s">
        <v>54</v>
      </c>
      <c r="K6513" t="s">
        <v>44</v>
      </c>
      <c r="L6513" t="s">
        <v>42</v>
      </c>
      <c r="M6513" t="s">
        <v>123</v>
      </c>
      <c r="N6513" t="s">
        <v>48</v>
      </c>
      <c r="O6513" t="s">
        <v>89</v>
      </c>
      <c r="P6513" t="s">
        <v>49</v>
      </c>
      <c r="Q6513" t="s">
        <v>66</v>
      </c>
      <c r="R6513" s="6">
        <f>_xlfn.XLOOKUP(CleanedData[[#This Row],[Product]],'02_Lookup_Tables'!$A$2:$A$126,'02_Lookup_Tables'!$B$2:$B$126)</f>
        <v>2906.97</v>
      </c>
      <c r="S6513" t="str">
        <f>VLOOKUP(CleanedData[[#This Row],[Product]],'02_Lookup_Tables'!$H$2:$I$126,2,FALSE)</f>
        <v>Home &amp; Living</v>
      </c>
      <c r="T6513" t="str">
        <f>VLOOKUP(CleanedData[[#This Row],[Province]],'02_Lookup_Tables'!$D$2:$E$10,2, FALSE)</f>
        <v>Gauteng Region</v>
      </c>
      <c r="U6513" t="str" cm="1">
        <f t="array" ref="U6513">_xlfn.IFS(CleanedData[[#This Row],[Purchase Amount]]&lt;500,"Low",
CleanedData[[#This Row],[Purchase Amount]]&lt;5000,"Medium",
TRUE,"High")</f>
        <v>Medium</v>
      </c>
      <c r="V6513" t="str">
        <f>TEXT(CleanedData[[#This Row],[Date]],"mmmm")</f>
        <v>October</v>
      </c>
      <c r="W6513" t="str">
        <f>"Q"&amp;ROUNDUP(MONTH(CleanedData[[#This Row],[Date]])/3,0)</f>
        <v>Q4</v>
      </c>
      <c r="X6513" t="str">
        <f>IF(CleanedData[[#This Row],[Purchase Amount]]&gt;=5000,"Yes","No")</f>
        <v>No</v>
      </c>
      <c r="Y6513">
        <f>IF(CleanedData[[#This Row],[Recommend]]="Yes",1,0)</f>
        <v>0</v>
      </c>
      <c r="Z6513" s="6">
        <f>CleanedData[[#This Row],[Purchase Amount]]*0.15</f>
        <v>436.04549999999995</v>
      </c>
      <c r="AA6513" s="6">
        <f>CleanedData[[#This Row],[Purchase Amount]]*1.15</f>
        <v>3343.0154999999995</v>
      </c>
    </row>
    <row r="6514" spans="1:27" x14ac:dyDescent="0.3">
      <c r="A6514">
        <v>7904</v>
      </c>
      <c r="B6514" t="s">
        <v>6739</v>
      </c>
      <c r="C6514" s="1">
        <v>45755</v>
      </c>
      <c r="D6514">
        <v>76</v>
      </c>
      <c r="E6514" t="s">
        <v>39</v>
      </c>
      <c r="F6514" t="s">
        <v>61</v>
      </c>
      <c r="G6514" t="s">
        <v>164</v>
      </c>
      <c r="H6514">
        <v>3</v>
      </c>
      <c r="I6514" t="s">
        <v>42</v>
      </c>
      <c r="J6514" t="s">
        <v>74</v>
      </c>
      <c r="K6514" t="s">
        <v>55</v>
      </c>
      <c r="L6514" t="s">
        <v>45</v>
      </c>
      <c r="M6514" t="s">
        <v>75</v>
      </c>
      <c r="N6514" t="s">
        <v>48</v>
      </c>
      <c r="O6514" t="s">
        <v>89</v>
      </c>
      <c r="P6514" t="s">
        <v>49</v>
      </c>
      <c r="Q6514" t="s">
        <v>97</v>
      </c>
      <c r="R6514" s="6">
        <f>_xlfn.XLOOKUP(CleanedData[[#This Row],[Product]],'02_Lookup_Tables'!$A$2:$A$126,'02_Lookup_Tables'!$B$2:$B$126)</f>
        <v>440.87</v>
      </c>
      <c r="S6514" t="str">
        <f>VLOOKUP(CleanedData[[#This Row],[Product]],'02_Lookup_Tables'!$H$2:$I$126,2,FALSE)</f>
        <v>Home &amp; Living</v>
      </c>
      <c r="T6514" t="str">
        <f>VLOOKUP(CleanedData[[#This Row],[Province]],'02_Lookup_Tables'!$D$2:$E$10,2, FALSE)</f>
        <v>Southern Region</v>
      </c>
      <c r="U6514" t="str" cm="1">
        <f t="array" ref="U6514">_xlfn.IFS(CleanedData[[#This Row],[Purchase Amount]]&lt;500,"Low",
CleanedData[[#This Row],[Purchase Amount]]&lt;5000,"Medium",
TRUE,"High")</f>
        <v>Low</v>
      </c>
      <c r="V6514" t="str">
        <f>TEXT(CleanedData[[#This Row],[Date]],"mmmm")</f>
        <v>April</v>
      </c>
      <c r="W6514" t="str">
        <f>"Q"&amp;ROUNDUP(MONTH(CleanedData[[#This Row],[Date]])/3,0)</f>
        <v>Q2</v>
      </c>
      <c r="X6514" t="str">
        <f>IF(CleanedData[[#This Row],[Purchase Amount]]&gt;=5000,"Yes","No")</f>
        <v>No</v>
      </c>
      <c r="Y6514">
        <f>IF(CleanedData[[#This Row],[Recommend]]="Yes",1,0)</f>
        <v>0</v>
      </c>
      <c r="Z6514" s="6">
        <f>CleanedData[[#This Row],[Purchase Amount]]*0.15</f>
        <v>66.130499999999998</v>
      </c>
      <c r="AA6514" s="6">
        <f>CleanedData[[#This Row],[Purchase Amount]]*1.15</f>
        <v>507.00049999999999</v>
      </c>
    </row>
    <row r="6515" spans="1:27" x14ac:dyDescent="0.3">
      <c r="A6515">
        <v>7905</v>
      </c>
      <c r="B6515" t="s">
        <v>6740</v>
      </c>
      <c r="C6515" s="1">
        <v>45643</v>
      </c>
      <c r="D6515">
        <v>70</v>
      </c>
      <c r="E6515" t="s">
        <v>52</v>
      </c>
      <c r="F6515" t="s">
        <v>72</v>
      </c>
      <c r="G6515" t="s">
        <v>205</v>
      </c>
      <c r="H6515">
        <v>2</v>
      </c>
      <c r="I6515" t="s">
        <v>42</v>
      </c>
      <c r="J6515" t="s">
        <v>69</v>
      </c>
      <c r="K6515" t="s">
        <v>55</v>
      </c>
      <c r="L6515" t="s">
        <v>45</v>
      </c>
      <c r="M6515" t="s">
        <v>46</v>
      </c>
      <c r="N6515" t="s">
        <v>47</v>
      </c>
      <c r="O6515" t="s">
        <v>89</v>
      </c>
      <c r="P6515" t="s">
        <v>49</v>
      </c>
      <c r="Q6515" t="s">
        <v>97</v>
      </c>
      <c r="R6515" s="6">
        <f>_xlfn.XLOOKUP(CleanedData[[#This Row],[Product]],'02_Lookup_Tables'!$A$2:$A$126,'02_Lookup_Tables'!$B$2:$B$126)</f>
        <v>139.72999999999999</v>
      </c>
      <c r="S6515" t="str">
        <f>VLOOKUP(CleanedData[[#This Row],[Product]],'02_Lookup_Tables'!$H$2:$I$126,2,FALSE)</f>
        <v>Beauty &amp; Personal Care</v>
      </c>
      <c r="T6515" t="str">
        <f>VLOOKUP(CleanedData[[#This Row],[Province]],'02_Lookup_Tables'!$D$2:$E$10,2, FALSE)</f>
        <v>Central Region</v>
      </c>
      <c r="U6515" t="str" cm="1">
        <f t="array" ref="U6515">_xlfn.IFS(CleanedData[[#This Row],[Purchase Amount]]&lt;500,"Low",
CleanedData[[#This Row],[Purchase Amount]]&lt;5000,"Medium",
TRUE,"High")</f>
        <v>Low</v>
      </c>
      <c r="V6515" t="str">
        <f>TEXT(CleanedData[[#This Row],[Date]],"mmmm")</f>
        <v>December</v>
      </c>
      <c r="W6515" t="str">
        <f>"Q"&amp;ROUNDUP(MONTH(CleanedData[[#This Row],[Date]])/3,0)</f>
        <v>Q4</v>
      </c>
      <c r="X6515" t="str">
        <f>IF(CleanedData[[#This Row],[Purchase Amount]]&gt;=5000,"Yes","No")</f>
        <v>No</v>
      </c>
      <c r="Y6515">
        <f>IF(CleanedData[[#This Row],[Recommend]]="Yes",1,0)</f>
        <v>0</v>
      </c>
      <c r="Z6515" s="6">
        <f>CleanedData[[#This Row],[Purchase Amount]]*0.15</f>
        <v>20.959499999999998</v>
      </c>
      <c r="AA6515" s="6">
        <f>CleanedData[[#This Row],[Purchase Amount]]*1.15</f>
        <v>160.68949999999998</v>
      </c>
    </row>
    <row r="6516" spans="1:27" x14ac:dyDescent="0.3">
      <c r="A6516">
        <v>7906</v>
      </c>
      <c r="B6516" t="s">
        <v>6741</v>
      </c>
      <c r="C6516" s="1">
        <v>45599</v>
      </c>
      <c r="D6516">
        <v>66</v>
      </c>
      <c r="E6516" t="s">
        <v>39</v>
      </c>
      <c r="F6516" t="s">
        <v>108</v>
      </c>
      <c r="G6516" t="s">
        <v>225</v>
      </c>
      <c r="H6516">
        <v>4</v>
      </c>
      <c r="I6516" t="s">
        <v>45</v>
      </c>
      <c r="J6516" t="s">
        <v>54</v>
      </c>
      <c r="K6516" t="s">
        <v>64</v>
      </c>
      <c r="L6516" t="s">
        <v>45</v>
      </c>
      <c r="M6516" t="s">
        <v>156</v>
      </c>
      <c r="N6516" t="s">
        <v>96</v>
      </c>
      <c r="O6516" t="s">
        <v>148</v>
      </c>
      <c r="P6516" t="s">
        <v>49</v>
      </c>
      <c r="Q6516" t="s">
        <v>97</v>
      </c>
      <c r="R6516" s="6">
        <f>_xlfn.XLOOKUP(CleanedData[[#This Row],[Product]],'02_Lookup_Tables'!$A$2:$A$126,'02_Lookup_Tables'!$B$2:$B$126)</f>
        <v>1094.3699999999999</v>
      </c>
      <c r="S6516" t="str">
        <f>VLOOKUP(CleanedData[[#This Row],[Product]],'02_Lookup_Tables'!$H$2:$I$126,2,FALSE)</f>
        <v>Apparel</v>
      </c>
      <c r="T6516" t="str">
        <f>VLOOKUP(CleanedData[[#This Row],[Province]],'02_Lookup_Tables'!$D$2:$E$10,2, FALSE)</f>
        <v>Gauteng Region</v>
      </c>
      <c r="U6516" t="str" cm="1">
        <f t="array" ref="U6516">_xlfn.IFS(CleanedData[[#This Row],[Purchase Amount]]&lt;500,"Low",
CleanedData[[#This Row],[Purchase Amount]]&lt;5000,"Medium",
TRUE,"High")</f>
        <v>Medium</v>
      </c>
      <c r="V6516" t="str">
        <f>TEXT(CleanedData[[#This Row],[Date]],"mmmm")</f>
        <v>November</v>
      </c>
      <c r="W6516" t="str">
        <f>"Q"&amp;ROUNDUP(MONTH(CleanedData[[#This Row],[Date]])/3,0)</f>
        <v>Q4</v>
      </c>
      <c r="X6516" t="str">
        <f>IF(CleanedData[[#This Row],[Purchase Amount]]&gt;=5000,"Yes","No")</f>
        <v>No</v>
      </c>
      <c r="Y6516">
        <f>IF(CleanedData[[#This Row],[Recommend]]="Yes",1,0)</f>
        <v>1</v>
      </c>
      <c r="Z6516" s="6">
        <f>CleanedData[[#This Row],[Purchase Amount]]*0.15</f>
        <v>164.15549999999999</v>
      </c>
      <c r="AA6516" s="6">
        <f>CleanedData[[#This Row],[Purchase Amount]]*1.15</f>
        <v>1258.5254999999997</v>
      </c>
    </row>
    <row r="6517" spans="1:27" x14ac:dyDescent="0.3">
      <c r="A6517">
        <v>7907</v>
      </c>
      <c r="B6517" t="s">
        <v>6742</v>
      </c>
      <c r="C6517" s="1">
        <v>45814</v>
      </c>
      <c r="D6517">
        <v>75</v>
      </c>
      <c r="E6517" t="s">
        <v>39</v>
      </c>
      <c r="F6517" t="s">
        <v>83</v>
      </c>
      <c r="G6517" t="s">
        <v>301</v>
      </c>
      <c r="H6517">
        <v>3</v>
      </c>
      <c r="I6517" t="s">
        <v>45</v>
      </c>
      <c r="J6517" t="s">
        <v>74</v>
      </c>
      <c r="K6517" t="s">
        <v>44</v>
      </c>
      <c r="L6517" t="s">
        <v>42</v>
      </c>
      <c r="N6517" t="s">
        <v>48</v>
      </c>
      <c r="O6517" t="s">
        <v>134</v>
      </c>
      <c r="P6517" t="s">
        <v>8646</v>
      </c>
      <c r="Q6517" t="s">
        <v>97</v>
      </c>
      <c r="R6517" s="6">
        <f>_xlfn.XLOOKUP(CleanedData[[#This Row],[Product]],'02_Lookup_Tables'!$A$2:$A$126,'02_Lookup_Tables'!$B$2:$B$126)</f>
        <v>1000.7</v>
      </c>
      <c r="S6517" t="str">
        <f>VLOOKUP(CleanedData[[#This Row],[Product]],'02_Lookup_Tables'!$H$2:$I$126,2,FALSE)</f>
        <v>Toys &amp; Games</v>
      </c>
      <c r="T6517" t="str">
        <f>VLOOKUP(CleanedData[[#This Row],[Province]],'02_Lookup_Tables'!$D$2:$E$10,2, FALSE)</f>
        <v>Western Region</v>
      </c>
      <c r="U6517" t="str" cm="1">
        <f t="array" ref="U6517">_xlfn.IFS(CleanedData[[#This Row],[Purchase Amount]]&lt;500,"Low",
CleanedData[[#This Row],[Purchase Amount]]&lt;5000,"Medium",
TRUE,"High")</f>
        <v>Medium</v>
      </c>
      <c r="V6517" t="str">
        <f>TEXT(CleanedData[[#This Row],[Date]],"mmmm")</f>
        <v>June</v>
      </c>
      <c r="W6517" t="str">
        <f>"Q"&amp;ROUNDUP(MONTH(CleanedData[[#This Row],[Date]])/3,0)</f>
        <v>Q2</v>
      </c>
      <c r="X6517" t="str">
        <f>IF(CleanedData[[#This Row],[Purchase Amount]]&gt;=5000,"Yes","No")</f>
        <v>No</v>
      </c>
      <c r="Y6517">
        <f>IF(CleanedData[[#This Row],[Recommend]]="Yes",1,0)</f>
        <v>1</v>
      </c>
      <c r="Z6517" s="6">
        <f>CleanedData[[#This Row],[Purchase Amount]]*0.15</f>
        <v>150.10499999999999</v>
      </c>
      <c r="AA6517" s="6">
        <f>CleanedData[[#This Row],[Purchase Amount]]*1.15</f>
        <v>1150.8050000000001</v>
      </c>
    </row>
    <row r="6518" spans="1:27" x14ac:dyDescent="0.3">
      <c r="A6518">
        <v>7908</v>
      </c>
      <c r="B6518" t="s">
        <v>6743</v>
      </c>
      <c r="C6518" s="1">
        <v>45434</v>
      </c>
      <c r="D6518">
        <v>25</v>
      </c>
      <c r="E6518" t="s">
        <v>39</v>
      </c>
      <c r="F6518" t="s">
        <v>77</v>
      </c>
      <c r="G6518" t="s">
        <v>128</v>
      </c>
      <c r="H6518">
        <v>3</v>
      </c>
      <c r="I6518" t="s">
        <v>42</v>
      </c>
      <c r="J6518" t="s">
        <v>74</v>
      </c>
      <c r="K6518" t="s">
        <v>44</v>
      </c>
      <c r="L6518" t="s">
        <v>42</v>
      </c>
      <c r="M6518" t="s">
        <v>65</v>
      </c>
      <c r="N6518" t="s">
        <v>48</v>
      </c>
      <c r="O6518" t="s">
        <v>89</v>
      </c>
      <c r="P6518" t="s">
        <v>49</v>
      </c>
      <c r="Q6518" t="s">
        <v>58</v>
      </c>
      <c r="R6518" s="6">
        <f>_xlfn.XLOOKUP(CleanedData[[#This Row],[Product]],'02_Lookup_Tables'!$A$2:$A$126,'02_Lookup_Tables'!$B$2:$B$126)</f>
        <v>3747.26</v>
      </c>
      <c r="S6518" t="str">
        <f>VLOOKUP(CleanedData[[#This Row],[Product]],'02_Lookup_Tables'!$H$2:$I$126,2,FALSE)</f>
        <v>Apparel</v>
      </c>
      <c r="T6518" t="str">
        <f>VLOOKUP(CleanedData[[#This Row],[Province]],'02_Lookup_Tables'!$D$2:$E$10,2, FALSE)</f>
        <v>Central Region</v>
      </c>
      <c r="U6518" t="str" cm="1">
        <f t="array" ref="U6518">_xlfn.IFS(CleanedData[[#This Row],[Purchase Amount]]&lt;500,"Low",
CleanedData[[#This Row],[Purchase Amount]]&lt;5000,"Medium",
TRUE,"High")</f>
        <v>Medium</v>
      </c>
      <c r="V6518" t="str">
        <f>TEXT(CleanedData[[#This Row],[Date]],"mmmm")</f>
        <v>May</v>
      </c>
      <c r="W6518" t="str">
        <f>"Q"&amp;ROUNDUP(MONTH(CleanedData[[#This Row],[Date]])/3,0)</f>
        <v>Q2</v>
      </c>
      <c r="X6518" t="str">
        <f>IF(CleanedData[[#This Row],[Purchase Amount]]&gt;=5000,"Yes","No")</f>
        <v>No</v>
      </c>
      <c r="Y6518">
        <f>IF(CleanedData[[#This Row],[Recommend]]="Yes",1,0)</f>
        <v>0</v>
      </c>
      <c r="Z6518" s="6">
        <f>CleanedData[[#This Row],[Purchase Amount]]*0.15</f>
        <v>562.08900000000006</v>
      </c>
      <c r="AA6518" s="6">
        <f>CleanedData[[#This Row],[Purchase Amount]]*1.15</f>
        <v>4309.3490000000002</v>
      </c>
    </row>
    <row r="6519" spans="1:27" x14ac:dyDescent="0.3">
      <c r="A6519">
        <v>7909</v>
      </c>
      <c r="B6519" t="s">
        <v>6744</v>
      </c>
      <c r="C6519" s="1">
        <v>45519</v>
      </c>
      <c r="D6519">
        <v>19</v>
      </c>
      <c r="E6519" t="s">
        <v>60</v>
      </c>
      <c r="F6519" t="s">
        <v>108</v>
      </c>
      <c r="G6519" t="s">
        <v>73</v>
      </c>
      <c r="H6519">
        <v>3</v>
      </c>
      <c r="I6519" t="s">
        <v>45</v>
      </c>
      <c r="J6519" t="s">
        <v>43</v>
      </c>
      <c r="K6519" t="s">
        <v>55</v>
      </c>
      <c r="L6519" t="s">
        <v>45</v>
      </c>
      <c r="M6519" t="s">
        <v>190</v>
      </c>
      <c r="N6519" t="s">
        <v>48</v>
      </c>
      <c r="O6519" t="s">
        <v>89</v>
      </c>
      <c r="P6519" t="s">
        <v>49</v>
      </c>
      <c r="Q6519" t="s">
        <v>66</v>
      </c>
      <c r="R6519" s="6">
        <f>_xlfn.XLOOKUP(CleanedData[[#This Row],[Product]],'02_Lookup_Tables'!$A$2:$A$126,'02_Lookup_Tables'!$B$2:$B$126)</f>
        <v>84.23</v>
      </c>
      <c r="S6519" t="str">
        <f>VLOOKUP(CleanedData[[#This Row],[Product]],'02_Lookup_Tables'!$H$2:$I$126,2,FALSE)</f>
        <v>Food</v>
      </c>
      <c r="T6519" t="str">
        <f>VLOOKUP(CleanedData[[#This Row],[Province]],'02_Lookup_Tables'!$D$2:$E$10,2, FALSE)</f>
        <v>Gauteng Region</v>
      </c>
      <c r="U6519" t="str" cm="1">
        <f t="array" ref="U6519">_xlfn.IFS(CleanedData[[#This Row],[Purchase Amount]]&lt;500,"Low",
CleanedData[[#This Row],[Purchase Amount]]&lt;5000,"Medium",
TRUE,"High")</f>
        <v>Low</v>
      </c>
      <c r="V6519" t="str">
        <f>TEXT(CleanedData[[#This Row],[Date]],"mmmm")</f>
        <v>August</v>
      </c>
      <c r="W6519" t="str">
        <f>"Q"&amp;ROUNDUP(MONTH(CleanedData[[#This Row],[Date]])/3,0)</f>
        <v>Q3</v>
      </c>
      <c r="X6519" t="str">
        <f>IF(CleanedData[[#This Row],[Purchase Amount]]&gt;=5000,"Yes","No")</f>
        <v>No</v>
      </c>
      <c r="Y6519">
        <f>IF(CleanedData[[#This Row],[Recommend]]="Yes",1,0)</f>
        <v>1</v>
      </c>
      <c r="Z6519" s="6">
        <f>CleanedData[[#This Row],[Purchase Amount]]*0.15</f>
        <v>12.634500000000001</v>
      </c>
      <c r="AA6519" s="6">
        <f>CleanedData[[#This Row],[Purchase Amount]]*1.15</f>
        <v>96.864499999999992</v>
      </c>
    </row>
    <row r="6520" spans="1:27" x14ac:dyDescent="0.3">
      <c r="A6520">
        <v>7911</v>
      </c>
      <c r="B6520" t="s">
        <v>6745</v>
      </c>
      <c r="C6520" s="1">
        <v>45510</v>
      </c>
      <c r="D6520">
        <v>58</v>
      </c>
      <c r="E6520" t="s">
        <v>52</v>
      </c>
      <c r="F6520" t="s">
        <v>68</v>
      </c>
      <c r="G6520" t="s">
        <v>338</v>
      </c>
      <c r="H6520">
        <v>2</v>
      </c>
      <c r="I6520" t="s">
        <v>45</v>
      </c>
      <c r="J6520" t="s">
        <v>69</v>
      </c>
      <c r="K6520" t="s">
        <v>64</v>
      </c>
      <c r="L6520" t="s">
        <v>45</v>
      </c>
      <c r="M6520" t="s">
        <v>112</v>
      </c>
      <c r="N6520" t="s">
        <v>47</v>
      </c>
      <c r="O6520" t="s">
        <v>48</v>
      </c>
      <c r="P6520" t="s">
        <v>49</v>
      </c>
      <c r="Q6520" t="s">
        <v>50</v>
      </c>
      <c r="R6520" s="6">
        <f>_xlfn.XLOOKUP(CleanedData[[#This Row],[Product]],'02_Lookup_Tables'!$A$2:$A$126,'02_Lookup_Tables'!$B$2:$B$126)</f>
        <v>5258.73</v>
      </c>
      <c r="S6520" t="str">
        <f>VLOOKUP(CleanedData[[#This Row],[Product]],'02_Lookup_Tables'!$H$2:$I$126,2,FALSE)</f>
        <v>Sports &amp; Outdoors</v>
      </c>
      <c r="T6520" t="str">
        <f>VLOOKUP(CleanedData[[#This Row],[Province]],'02_Lookup_Tables'!$D$2:$E$10,2, FALSE)</f>
        <v>Northern Region</v>
      </c>
      <c r="U6520" t="str" cm="1">
        <f t="array" ref="U6520">_xlfn.IFS(CleanedData[[#This Row],[Purchase Amount]]&lt;500,"Low",
CleanedData[[#This Row],[Purchase Amount]]&lt;5000,"Medium",
TRUE,"High")</f>
        <v>High</v>
      </c>
      <c r="V6520" t="str">
        <f>TEXT(CleanedData[[#This Row],[Date]],"mmmm")</f>
        <v>August</v>
      </c>
      <c r="W6520" t="str">
        <f>"Q"&amp;ROUNDUP(MONTH(CleanedData[[#This Row],[Date]])/3,0)</f>
        <v>Q3</v>
      </c>
      <c r="X6520" t="str">
        <f>IF(CleanedData[[#This Row],[Purchase Amount]]&gt;=5000,"Yes","No")</f>
        <v>Yes</v>
      </c>
      <c r="Y6520">
        <f>IF(CleanedData[[#This Row],[Recommend]]="Yes",1,0)</f>
        <v>1</v>
      </c>
      <c r="Z6520" s="6">
        <f>CleanedData[[#This Row],[Purchase Amount]]*0.15</f>
        <v>788.80949999999996</v>
      </c>
      <c r="AA6520" s="6">
        <f>CleanedData[[#This Row],[Purchase Amount]]*1.15</f>
        <v>6047.539499999999</v>
      </c>
    </row>
    <row r="6521" spans="1:27" x14ac:dyDescent="0.3">
      <c r="A6521">
        <v>7912</v>
      </c>
      <c r="B6521" t="s">
        <v>6746</v>
      </c>
      <c r="C6521" s="1">
        <v>45318</v>
      </c>
      <c r="D6521">
        <v>71</v>
      </c>
      <c r="E6521" t="s">
        <v>52</v>
      </c>
      <c r="F6521" t="s">
        <v>61</v>
      </c>
      <c r="G6521" t="s">
        <v>227</v>
      </c>
      <c r="H6521">
        <v>3</v>
      </c>
      <c r="I6521" t="s">
        <v>42</v>
      </c>
      <c r="J6521" t="s">
        <v>74</v>
      </c>
      <c r="K6521" t="s">
        <v>55</v>
      </c>
      <c r="L6521" t="s">
        <v>45</v>
      </c>
      <c r="M6521" t="s">
        <v>123</v>
      </c>
      <c r="N6521" t="s">
        <v>48</v>
      </c>
      <c r="O6521" t="s">
        <v>89</v>
      </c>
      <c r="P6521" t="s">
        <v>49</v>
      </c>
      <c r="Q6521" t="s">
        <v>97</v>
      </c>
      <c r="R6521" s="6">
        <f>_xlfn.XLOOKUP(CleanedData[[#This Row],[Product]],'02_Lookup_Tables'!$A$2:$A$126,'02_Lookup_Tables'!$B$2:$B$126)</f>
        <v>22574.95</v>
      </c>
      <c r="S6521" t="str">
        <f>VLOOKUP(CleanedData[[#This Row],[Product]],'02_Lookup_Tables'!$H$2:$I$126,2,FALSE)</f>
        <v>Electronics</v>
      </c>
      <c r="T6521" t="str">
        <f>VLOOKUP(CleanedData[[#This Row],[Province]],'02_Lookup_Tables'!$D$2:$E$10,2, FALSE)</f>
        <v>Southern Region</v>
      </c>
      <c r="U6521" t="str" cm="1">
        <f t="array" ref="U6521">_xlfn.IFS(CleanedData[[#This Row],[Purchase Amount]]&lt;500,"Low",
CleanedData[[#This Row],[Purchase Amount]]&lt;5000,"Medium",
TRUE,"High")</f>
        <v>High</v>
      </c>
      <c r="V6521" t="str">
        <f>TEXT(CleanedData[[#This Row],[Date]],"mmmm")</f>
        <v>January</v>
      </c>
      <c r="W6521" t="str">
        <f>"Q"&amp;ROUNDUP(MONTH(CleanedData[[#This Row],[Date]])/3,0)</f>
        <v>Q1</v>
      </c>
      <c r="X6521" t="str">
        <f>IF(CleanedData[[#This Row],[Purchase Amount]]&gt;=5000,"Yes","No")</f>
        <v>Yes</v>
      </c>
      <c r="Y6521">
        <f>IF(CleanedData[[#This Row],[Recommend]]="Yes",1,0)</f>
        <v>0</v>
      </c>
      <c r="Z6521" s="6">
        <f>CleanedData[[#This Row],[Purchase Amount]]*0.15</f>
        <v>3386.2424999999998</v>
      </c>
      <c r="AA6521" s="6">
        <f>CleanedData[[#This Row],[Purchase Amount]]*1.15</f>
        <v>25961.192499999997</v>
      </c>
    </row>
    <row r="6522" spans="1:27" x14ac:dyDescent="0.3">
      <c r="A6522">
        <v>7913</v>
      </c>
      <c r="B6522" t="s">
        <v>6747</v>
      </c>
      <c r="C6522" s="1">
        <v>45366</v>
      </c>
      <c r="D6522">
        <v>79</v>
      </c>
      <c r="E6522" t="s">
        <v>52</v>
      </c>
      <c r="F6522" t="s">
        <v>72</v>
      </c>
      <c r="G6522" t="s">
        <v>131</v>
      </c>
      <c r="H6522">
        <v>4</v>
      </c>
      <c r="I6522" t="s">
        <v>42</v>
      </c>
      <c r="J6522" t="s">
        <v>69</v>
      </c>
      <c r="K6522" t="s">
        <v>55</v>
      </c>
      <c r="L6522" t="s">
        <v>45</v>
      </c>
      <c r="M6522" t="s">
        <v>92</v>
      </c>
      <c r="N6522" t="s">
        <v>96</v>
      </c>
      <c r="O6522" t="s">
        <v>89</v>
      </c>
      <c r="P6522" t="s">
        <v>70</v>
      </c>
      <c r="Q6522" t="s">
        <v>97</v>
      </c>
      <c r="R6522" s="6">
        <f>_xlfn.XLOOKUP(CleanedData[[#This Row],[Product]],'02_Lookup_Tables'!$A$2:$A$126,'02_Lookup_Tables'!$B$2:$B$126)</f>
        <v>369.57</v>
      </c>
      <c r="S6522" t="str">
        <f>VLOOKUP(CleanedData[[#This Row],[Product]],'02_Lookup_Tables'!$H$2:$I$126,2,FALSE)</f>
        <v>Accessories</v>
      </c>
      <c r="T6522" t="str">
        <f>VLOOKUP(CleanedData[[#This Row],[Province]],'02_Lookup_Tables'!$D$2:$E$10,2, FALSE)</f>
        <v>Central Region</v>
      </c>
      <c r="U6522" t="str" cm="1">
        <f t="array" ref="U6522">_xlfn.IFS(CleanedData[[#This Row],[Purchase Amount]]&lt;500,"Low",
CleanedData[[#This Row],[Purchase Amount]]&lt;5000,"Medium",
TRUE,"High")</f>
        <v>Low</v>
      </c>
      <c r="V6522" t="str">
        <f>TEXT(CleanedData[[#This Row],[Date]],"mmmm")</f>
        <v>March</v>
      </c>
      <c r="W6522" t="str">
        <f>"Q"&amp;ROUNDUP(MONTH(CleanedData[[#This Row],[Date]])/3,0)</f>
        <v>Q1</v>
      </c>
      <c r="X6522" t="str">
        <f>IF(CleanedData[[#This Row],[Purchase Amount]]&gt;=5000,"Yes","No")</f>
        <v>No</v>
      </c>
      <c r="Y6522">
        <f>IF(CleanedData[[#This Row],[Recommend]]="Yes",1,0)</f>
        <v>0</v>
      </c>
      <c r="Z6522" s="6">
        <f>CleanedData[[#This Row],[Purchase Amount]]*0.15</f>
        <v>55.435499999999998</v>
      </c>
      <c r="AA6522" s="6">
        <f>CleanedData[[#This Row],[Purchase Amount]]*1.15</f>
        <v>425.00549999999998</v>
      </c>
    </row>
    <row r="6523" spans="1:27" x14ac:dyDescent="0.3">
      <c r="A6523">
        <v>7914</v>
      </c>
      <c r="B6523" t="s">
        <v>6748</v>
      </c>
      <c r="C6523" s="1">
        <v>45326</v>
      </c>
      <c r="D6523">
        <v>49</v>
      </c>
      <c r="E6523" t="s">
        <v>52</v>
      </c>
      <c r="F6523" t="s">
        <v>83</v>
      </c>
      <c r="G6523" t="s">
        <v>454</v>
      </c>
      <c r="H6523">
        <v>1</v>
      </c>
      <c r="I6523" t="s">
        <v>45</v>
      </c>
      <c r="J6523" t="s">
        <v>63</v>
      </c>
      <c r="K6523" t="s">
        <v>55</v>
      </c>
      <c r="L6523" t="s">
        <v>42</v>
      </c>
      <c r="M6523" t="s">
        <v>184</v>
      </c>
      <c r="N6523" t="s">
        <v>80</v>
      </c>
      <c r="O6523" t="s">
        <v>148</v>
      </c>
      <c r="P6523" t="s">
        <v>70</v>
      </c>
      <c r="Q6523" t="s">
        <v>93</v>
      </c>
      <c r="R6523" s="6">
        <f>_xlfn.XLOOKUP(CleanedData[[#This Row],[Product]],'02_Lookup_Tables'!$A$2:$A$126,'02_Lookup_Tables'!$B$2:$B$126)</f>
        <v>2413.3000000000002</v>
      </c>
      <c r="S6523" t="str">
        <f>VLOOKUP(CleanedData[[#This Row],[Product]],'02_Lookup_Tables'!$H$2:$I$126,2,FALSE)</f>
        <v>Electronics</v>
      </c>
      <c r="T6523" t="str">
        <f>VLOOKUP(CleanedData[[#This Row],[Province]],'02_Lookup_Tables'!$D$2:$E$10,2, FALSE)</f>
        <v>Western Region</v>
      </c>
      <c r="U6523" t="str" cm="1">
        <f t="array" ref="U6523">_xlfn.IFS(CleanedData[[#This Row],[Purchase Amount]]&lt;500,"Low",
CleanedData[[#This Row],[Purchase Amount]]&lt;5000,"Medium",
TRUE,"High")</f>
        <v>Medium</v>
      </c>
      <c r="V6523" t="str">
        <f>TEXT(CleanedData[[#This Row],[Date]],"mmmm")</f>
        <v>February</v>
      </c>
      <c r="W6523" t="str">
        <f>"Q"&amp;ROUNDUP(MONTH(CleanedData[[#This Row],[Date]])/3,0)</f>
        <v>Q1</v>
      </c>
      <c r="X6523" t="str">
        <f>IF(CleanedData[[#This Row],[Purchase Amount]]&gt;=5000,"Yes","No")</f>
        <v>No</v>
      </c>
      <c r="Y6523">
        <f>IF(CleanedData[[#This Row],[Recommend]]="Yes",1,0)</f>
        <v>1</v>
      </c>
      <c r="Z6523" s="6">
        <f>CleanedData[[#This Row],[Purchase Amount]]*0.15</f>
        <v>361.995</v>
      </c>
      <c r="AA6523" s="6">
        <f>CleanedData[[#This Row],[Purchase Amount]]*1.15</f>
        <v>2775.2950000000001</v>
      </c>
    </row>
    <row r="6524" spans="1:27" x14ac:dyDescent="0.3">
      <c r="A6524">
        <v>7915</v>
      </c>
      <c r="B6524" t="s">
        <v>6749</v>
      </c>
      <c r="C6524" s="1">
        <v>46017</v>
      </c>
      <c r="D6524">
        <v>71</v>
      </c>
      <c r="E6524" t="s">
        <v>52</v>
      </c>
      <c r="F6524" t="s">
        <v>72</v>
      </c>
      <c r="G6524" t="s">
        <v>95</v>
      </c>
      <c r="H6524">
        <v>1</v>
      </c>
      <c r="I6524" t="s">
        <v>45</v>
      </c>
      <c r="J6524" t="s">
        <v>63</v>
      </c>
      <c r="K6524" t="s">
        <v>64</v>
      </c>
      <c r="L6524" t="s">
        <v>45</v>
      </c>
      <c r="M6524" t="s">
        <v>65</v>
      </c>
      <c r="N6524" t="s">
        <v>80</v>
      </c>
      <c r="O6524" t="s">
        <v>89</v>
      </c>
      <c r="P6524" t="s">
        <v>49</v>
      </c>
      <c r="Q6524" t="s">
        <v>97</v>
      </c>
      <c r="R6524" s="6">
        <f>_xlfn.XLOOKUP(CleanedData[[#This Row],[Product]],'02_Lookup_Tables'!$A$2:$A$126,'02_Lookup_Tables'!$B$2:$B$126)</f>
        <v>5390.8</v>
      </c>
      <c r="S6524" t="str">
        <f>VLOOKUP(CleanedData[[#This Row],[Product]],'02_Lookup_Tables'!$H$2:$I$126,2,FALSE)</f>
        <v>Electronics</v>
      </c>
      <c r="T6524" t="str">
        <f>VLOOKUP(CleanedData[[#This Row],[Province]],'02_Lookup_Tables'!$D$2:$E$10,2, FALSE)</f>
        <v>Central Region</v>
      </c>
      <c r="U6524" t="str" cm="1">
        <f t="array" ref="U6524">_xlfn.IFS(CleanedData[[#This Row],[Purchase Amount]]&lt;500,"Low",
CleanedData[[#This Row],[Purchase Amount]]&lt;5000,"Medium",
TRUE,"High")</f>
        <v>High</v>
      </c>
      <c r="V6524" t="str">
        <f>TEXT(CleanedData[[#This Row],[Date]],"mmmm")</f>
        <v>December</v>
      </c>
      <c r="W6524" t="str">
        <f>"Q"&amp;ROUNDUP(MONTH(CleanedData[[#This Row],[Date]])/3,0)</f>
        <v>Q4</v>
      </c>
      <c r="X6524" t="str">
        <f>IF(CleanedData[[#This Row],[Purchase Amount]]&gt;=5000,"Yes","No")</f>
        <v>Yes</v>
      </c>
      <c r="Y6524">
        <f>IF(CleanedData[[#This Row],[Recommend]]="Yes",1,0)</f>
        <v>1</v>
      </c>
      <c r="Z6524" s="6">
        <f>CleanedData[[#This Row],[Purchase Amount]]*0.15</f>
        <v>808.62</v>
      </c>
      <c r="AA6524" s="6">
        <f>CleanedData[[#This Row],[Purchase Amount]]*1.15</f>
        <v>6199.42</v>
      </c>
    </row>
    <row r="6525" spans="1:27" x14ac:dyDescent="0.3">
      <c r="A6525">
        <v>7916</v>
      </c>
      <c r="B6525" t="s">
        <v>6750</v>
      </c>
      <c r="C6525" s="1">
        <v>45668</v>
      </c>
      <c r="D6525">
        <v>65</v>
      </c>
      <c r="E6525" t="s">
        <v>52</v>
      </c>
      <c r="F6525" t="s">
        <v>72</v>
      </c>
      <c r="G6525" t="s">
        <v>144</v>
      </c>
      <c r="H6525">
        <v>3</v>
      </c>
      <c r="I6525" t="s">
        <v>45</v>
      </c>
      <c r="J6525" t="s">
        <v>69</v>
      </c>
      <c r="K6525" t="s">
        <v>64</v>
      </c>
      <c r="L6525" t="s">
        <v>45</v>
      </c>
      <c r="M6525" t="s">
        <v>175</v>
      </c>
      <c r="N6525" t="s">
        <v>48</v>
      </c>
      <c r="O6525" t="s">
        <v>89</v>
      </c>
      <c r="P6525" t="s">
        <v>49</v>
      </c>
      <c r="Q6525" t="s">
        <v>97</v>
      </c>
      <c r="R6525" s="6">
        <f>_xlfn.XLOOKUP(CleanedData[[#This Row],[Product]],'02_Lookup_Tables'!$A$2:$A$126,'02_Lookup_Tables'!$B$2:$B$126)</f>
        <v>4455.18</v>
      </c>
      <c r="S6525" t="str">
        <f>VLOOKUP(CleanedData[[#This Row],[Product]],'02_Lookup_Tables'!$H$2:$I$126,2,FALSE)</f>
        <v>Sports &amp; Outdoors</v>
      </c>
      <c r="T6525" t="str">
        <f>VLOOKUP(CleanedData[[#This Row],[Province]],'02_Lookup_Tables'!$D$2:$E$10,2, FALSE)</f>
        <v>Central Region</v>
      </c>
      <c r="U6525" t="str" cm="1">
        <f t="array" ref="U6525">_xlfn.IFS(CleanedData[[#This Row],[Purchase Amount]]&lt;500,"Low",
CleanedData[[#This Row],[Purchase Amount]]&lt;5000,"Medium",
TRUE,"High")</f>
        <v>Medium</v>
      </c>
      <c r="V6525" t="str">
        <f>TEXT(CleanedData[[#This Row],[Date]],"mmmm")</f>
        <v>January</v>
      </c>
      <c r="W6525" t="str">
        <f>"Q"&amp;ROUNDUP(MONTH(CleanedData[[#This Row],[Date]])/3,0)</f>
        <v>Q1</v>
      </c>
      <c r="X6525" t="str">
        <f>IF(CleanedData[[#This Row],[Purchase Amount]]&gt;=5000,"Yes","No")</f>
        <v>No</v>
      </c>
      <c r="Y6525">
        <f>IF(CleanedData[[#This Row],[Recommend]]="Yes",1,0)</f>
        <v>1</v>
      </c>
      <c r="Z6525" s="6">
        <f>CleanedData[[#This Row],[Purchase Amount]]*0.15</f>
        <v>668.27700000000004</v>
      </c>
      <c r="AA6525" s="6">
        <f>CleanedData[[#This Row],[Purchase Amount]]*1.15</f>
        <v>5123.4570000000003</v>
      </c>
    </row>
    <row r="6526" spans="1:27" x14ac:dyDescent="0.3">
      <c r="A6526">
        <v>7917</v>
      </c>
      <c r="B6526" t="s">
        <v>6751</v>
      </c>
      <c r="C6526" s="1">
        <v>45877</v>
      </c>
      <c r="D6526">
        <v>49</v>
      </c>
      <c r="E6526" t="s">
        <v>39</v>
      </c>
      <c r="F6526" t="s">
        <v>68</v>
      </c>
      <c r="G6526" t="s">
        <v>212</v>
      </c>
      <c r="H6526">
        <v>5</v>
      </c>
      <c r="I6526" t="s">
        <v>45</v>
      </c>
      <c r="J6526" t="s">
        <v>74</v>
      </c>
      <c r="K6526" t="s">
        <v>64</v>
      </c>
      <c r="L6526" t="s">
        <v>45</v>
      </c>
      <c r="M6526" t="s">
        <v>136</v>
      </c>
      <c r="N6526" t="s">
        <v>57</v>
      </c>
      <c r="O6526" t="s">
        <v>89</v>
      </c>
      <c r="P6526" t="s">
        <v>70</v>
      </c>
      <c r="Q6526" t="s">
        <v>93</v>
      </c>
      <c r="R6526" s="6">
        <f>_xlfn.XLOOKUP(CleanedData[[#This Row],[Product]],'02_Lookup_Tables'!$A$2:$A$126,'02_Lookup_Tables'!$B$2:$B$126)</f>
        <v>192.77</v>
      </c>
      <c r="S6526" t="str">
        <f>VLOOKUP(CleanedData[[#This Row],[Product]],'02_Lookup_Tables'!$H$2:$I$126,2,FALSE)</f>
        <v>Beauty &amp; Personal Care</v>
      </c>
      <c r="T6526" t="str">
        <f>VLOOKUP(CleanedData[[#This Row],[Province]],'02_Lookup_Tables'!$D$2:$E$10,2, FALSE)</f>
        <v>Northern Region</v>
      </c>
      <c r="U6526" t="str" cm="1">
        <f t="array" ref="U6526">_xlfn.IFS(CleanedData[[#This Row],[Purchase Amount]]&lt;500,"Low",
CleanedData[[#This Row],[Purchase Amount]]&lt;5000,"Medium",
TRUE,"High")</f>
        <v>Low</v>
      </c>
      <c r="V6526" t="str">
        <f>TEXT(CleanedData[[#This Row],[Date]],"mmmm")</f>
        <v>August</v>
      </c>
      <c r="W6526" t="str">
        <f>"Q"&amp;ROUNDUP(MONTH(CleanedData[[#This Row],[Date]])/3,0)</f>
        <v>Q3</v>
      </c>
      <c r="X6526" t="str">
        <f>IF(CleanedData[[#This Row],[Purchase Amount]]&gt;=5000,"Yes","No")</f>
        <v>No</v>
      </c>
      <c r="Y6526">
        <f>IF(CleanedData[[#This Row],[Recommend]]="Yes",1,0)</f>
        <v>1</v>
      </c>
      <c r="Z6526" s="6">
        <f>CleanedData[[#This Row],[Purchase Amount]]*0.15</f>
        <v>28.915500000000002</v>
      </c>
      <c r="AA6526" s="6">
        <f>CleanedData[[#This Row],[Purchase Amount]]*1.15</f>
        <v>221.68549999999999</v>
      </c>
    </row>
    <row r="6527" spans="1:27" x14ac:dyDescent="0.3">
      <c r="A6527">
        <v>7918</v>
      </c>
      <c r="B6527" t="s">
        <v>6752</v>
      </c>
      <c r="C6527" s="1">
        <v>45734</v>
      </c>
      <c r="D6527">
        <v>55</v>
      </c>
      <c r="E6527" t="s">
        <v>52</v>
      </c>
      <c r="F6527" t="s">
        <v>83</v>
      </c>
      <c r="G6527" t="s">
        <v>419</v>
      </c>
      <c r="H6527">
        <v>4</v>
      </c>
      <c r="I6527" t="s">
        <v>45</v>
      </c>
      <c r="J6527" t="s">
        <v>74</v>
      </c>
      <c r="K6527" t="s">
        <v>44</v>
      </c>
      <c r="L6527" t="s">
        <v>42</v>
      </c>
      <c r="N6527" t="s">
        <v>96</v>
      </c>
      <c r="O6527" t="s">
        <v>134</v>
      </c>
      <c r="P6527" t="s">
        <v>8646</v>
      </c>
      <c r="Q6527" t="s">
        <v>50</v>
      </c>
      <c r="R6527" s="6">
        <f>_xlfn.XLOOKUP(CleanedData[[#This Row],[Product]],'02_Lookup_Tables'!$A$2:$A$126,'02_Lookup_Tables'!$B$2:$B$126)</f>
        <v>96.11</v>
      </c>
      <c r="S6527" t="str">
        <f>VLOOKUP(CleanedData[[#This Row],[Product]],'02_Lookup_Tables'!$H$2:$I$126,2,FALSE)</f>
        <v>Apparel</v>
      </c>
      <c r="T6527" t="str">
        <f>VLOOKUP(CleanedData[[#This Row],[Province]],'02_Lookup_Tables'!$D$2:$E$10,2, FALSE)</f>
        <v>Western Region</v>
      </c>
      <c r="U6527" t="str" cm="1">
        <f t="array" ref="U6527">_xlfn.IFS(CleanedData[[#This Row],[Purchase Amount]]&lt;500,"Low",
CleanedData[[#This Row],[Purchase Amount]]&lt;5000,"Medium",
TRUE,"High")</f>
        <v>Low</v>
      </c>
      <c r="V6527" t="str">
        <f>TEXT(CleanedData[[#This Row],[Date]],"mmmm")</f>
        <v>March</v>
      </c>
      <c r="W6527" t="str">
        <f>"Q"&amp;ROUNDUP(MONTH(CleanedData[[#This Row],[Date]])/3,0)</f>
        <v>Q1</v>
      </c>
      <c r="X6527" t="str">
        <f>IF(CleanedData[[#This Row],[Purchase Amount]]&gt;=5000,"Yes","No")</f>
        <v>No</v>
      </c>
      <c r="Y6527">
        <f>IF(CleanedData[[#This Row],[Recommend]]="Yes",1,0)</f>
        <v>1</v>
      </c>
      <c r="Z6527" s="6">
        <f>CleanedData[[#This Row],[Purchase Amount]]*0.15</f>
        <v>14.416499999999999</v>
      </c>
      <c r="AA6527" s="6">
        <f>CleanedData[[#This Row],[Purchase Amount]]*1.15</f>
        <v>110.52649999999998</v>
      </c>
    </row>
    <row r="6528" spans="1:27" x14ac:dyDescent="0.3">
      <c r="A6528">
        <v>7919</v>
      </c>
      <c r="B6528" t="s">
        <v>6753</v>
      </c>
      <c r="C6528" s="1">
        <v>45911</v>
      </c>
      <c r="D6528">
        <v>26</v>
      </c>
      <c r="E6528" t="s">
        <v>60</v>
      </c>
      <c r="F6528" t="s">
        <v>130</v>
      </c>
      <c r="G6528" t="s">
        <v>301</v>
      </c>
      <c r="H6528">
        <v>1</v>
      </c>
      <c r="I6528" t="s">
        <v>45</v>
      </c>
      <c r="J6528" t="s">
        <v>69</v>
      </c>
      <c r="K6528" t="s">
        <v>64</v>
      </c>
      <c r="L6528" t="s">
        <v>45</v>
      </c>
      <c r="M6528" t="s">
        <v>100</v>
      </c>
      <c r="N6528" t="s">
        <v>80</v>
      </c>
      <c r="O6528" t="s">
        <v>48</v>
      </c>
      <c r="P6528" t="s">
        <v>49</v>
      </c>
      <c r="Q6528" t="s">
        <v>58</v>
      </c>
      <c r="R6528" s="6">
        <f>_xlfn.XLOOKUP(CleanedData[[#This Row],[Product]],'02_Lookup_Tables'!$A$2:$A$126,'02_Lookup_Tables'!$B$2:$B$126)</f>
        <v>1000.7</v>
      </c>
      <c r="S6528" t="str">
        <f>VLOOKUP(CleanedData[[#This Row],[Product]],'02_Lookup_Tables'!$H$2:$I$126,2,FALSE)</f>
        <v>Toys &amp; Games</v>
      </c>
      <c r="T6528" t="str">
        <f>VLOOKUP(CleanedData[[#This Row],[Province]],'02_Lookup_Tables'!$D$2:$E$10,2, FALSE)</f>
        <v>Eastern Region</v>
      </c>
      <c r="U6528" t="str" cm="1">
        <f t="array" ref="U6528">_xlfn.IFS(CleanedData[[#This Row],[Purchase Amount]]&lt;500,"Low",
CleanedData[[#This Row],[Purchase Amount]]&lt;5000,"Medium",
TRUE,"High")</f>
        <v>Medium</v>
      </c>
      <c r="V6528" t="str">
        <f>TEXT(CleanedData[[#This Row],[Date]],"mmmm")</f>
        <v>September</v>
      </c>
      <c r="W6528" t="str">
        <f>"Q"&amp;ROUNDUP(MONTH(CleanedData[[#This Row],[Date]])/3,0)</f>
        <v>Q3</v>
      </c>
      <c r="X6528" t="str">
        <f>IF(CleanedData[[#This Row],[Purchase Amount]]&gt;=5000,"Yes","No")</f>
        <v>No</v>
      </c>
      <c r="Y6528">
        <f>IF(CleanedData[[#This Row],[Recommend]]="Yes",1,0)</f>
        <v>1</v>
      </c>
      <c r="Z6528" s="6">
        <f>CleanedData[[#This Row],[Purchase Amount]]*0.15</f>
        <v>150.10499999999999</v>
      </c>
      <c r="AA6528" s="6">
        <f>CleanedData[[#This Row],[Purchase Amount]]*1.15</f>
        <v>1150.8050000000001</v>
      </c>
    </row>
    <row r="6529" spans="1:27" x14ac:dyDescent="0.3">
      <c r="A6529">
        <v>7920</v>
      </c>
      <c r="B6529" t="s">
        <v>6754</v>
      </c>
      <c r="C6529" s="1">
        <v>45798</v>
      </c>
      <c r="D6529">
        <v>39</v>
      </c>
      <c r="E6529" t="s">
        <v>60</v>
      </c>
      <c r="F6529" t="s">
        <v>83</v>
      </c>
      <c r="G6529" t="s">
        <v>258</v>
      </c>
      <c r="H6529">
        <v>4</v>
      </c>
      <c r="I6529" t="s">
        <v>45</v>
      </c>
      <c r="J6529" t="s">
        <v>69</v>
      </c>
      <c r="K6529" t="s">
        <v>44</v>
      </c>
      <c r="L6529" t="s">
        <v>45</v>
      </c>
      <c r="M6529" t="s">
        <v>56</v>
      </c>
      <c r="N6529" t="s">
        <v>96</v>
      </c>
      <c r="O6529" t="s">
        <v>148</v>
      </c>
      <c r="P6529" t="s">
        <v>49</v>
      </c>
      <c r="Q6529" t="s">
        <v>81</v>
      </c>
      <c r="R6529" s="6">
        <f>_xlfn.XLOOKUP(CleanedData[[#This Row],[Product]],'02_Lookup_Tables'!$A$2:$A$126,'02_Lookup_Tables'!$B$2:$B$126)</f>
        <v>768.34</v>
      </c>
      <c r="S6529" t="str">
        <f>VLOOKUP(CleanedData[[#This Row],[Product]],'02_Lookup_Tables'!$H$2:$I$126,2,FALSE)</f>
        <v>Home &amp; Living</v>
      </c>
      <c r="T6529" t="str">
        <f>VLOOKUP(CleanedData[[#This Row],[Province]],'02_Lookup_Tables'!$D$2:$E$10,2, FALSE)</f>
        <v>Western Region</v>
      </c>
      <c r="U6529" t="str" cm="1">
        <f t="array" ref="U6529">_xlfn.IFS(CleanedData[[#This Row],[Purchase Amount]]&lt;500,"Low",
CleanedData[[#This Row],[Purchase Amount]]&lt;5000,"Medium",
TRUE,"High")</f>
        <v>Medium</v>
      </c>
      <c r="V6529" t="str">
        <f>TEXT(CleanedData[[#This Row],[Date]],"mmmm")</f>
        <v>May</v>
      </c>
      <c r="W6529" t="str">
        <f>"Q"&amp;ROUNDUP(MONTH(CleanedData[[#This Row],[Date]])/3,0)</f>
        <v>Q2</v>
      </c>
      <c r="X6529" t="str">
        <f>IF(CleanedData[[#This Row],[Purchase Amount]]&gt;=5000,"Yes","No")</f>
        <v>No</v>
      </c>
      <c r="Y6529">
        <f>IF(CleanedData[[#This Row],[Recommend]]="Yes",1,0)</f>
        <v>1</v>
      </c>
      <c r="Z6529" s="6">
        <f>CleanedData[[#This Row],[Purchase Amount]]*0.15</f>
        <v>115.251</v>
      </c>
      <c r="AA6529" s="6">
        <f>CleanedData[[#This Row],[Purchase Amount]]*1.15</f>
        <v>883.59100000000001</v>
      </c>
    </row>
    <row r="6530" spans="1:27" x14ac:dyDescent="0.3">
      <c r="A6530">
        <v>7921</v>
      </c>
      <c r="B6530" t="s">
        <v>6755</v>
      </c>
      <c r="C6530" s="1">
        <v>45334</v>
      </c>
      <c r="D6530">
        <v>73</v>
      </c>
      <c r="E6530" t="s">
        <v>52</v>
      </c>
      <c r="F6530" t="s">
        <v>40</v>
      </c>
      <c r="G6530" t="s">
        <v>501</v>
      </c>
      <c r="H6530">
        <v>5</v>
      </c>
      <c r="I6530" t="s">
        <v>42</v>
      </c>
      <c r="J6530" t="s">
        <v>74</v>
      </c>
      <c r="K6530" t="s">
        <v>55</v>
      </c>
      <c r="L6530" t="s">
        <v>45</v>
      </c>
      <c r="M6530" t="s">
        <v>65</v>
      </c>
      <c r="N6530" t="s">
        <v>57</v>
      </c>
      <c r="O6530" t="s">
        <v>89</v>
      </c>
      <c r="P6530" t="s">
        <v>70</v>
      </c>
      <c r="Q6530" t="s">
        <v>97</v>
      </c>
      <c r="R6530" s="6">
        <f>_xlfn.XLOOKUP(CleanedData[[#This Row],[Product]],'02_Lookup_Tables'!$A$2:$A$126,'02_Lookup_Tables'!$B$2:$B$126)</f>
        <v>1482.94</v>
      </c>
      <c r="S6530" t="str">
        <f>VLOOKUP(CleanedData[[#This Row],[Product]],'02_Lookup_Tables'!$H$2:$I$126,2,FALSE)</f>
        <v>Home Devices</v>
      </c>
      <c r="T6530" t="str">
        <f>VLOOKUP(CleanedData[[#This Row],[Province]],'02_Lookup_Tables'!$D$2:$E$10,2, FALSE)</f>
        <v>Northern Region</v>
      </c>
      <c r="U6530" t="str" cm="1">
        <f t="array" ref="U6530">_xlfn.IFS(CleanedData[[#This Row],[Purchase Amount]]&lt;500,"Low",
CleanedData[[#This Row],[Purchase Amount]]&lt;5000,"Medium",
TRUE,"High")</f>
        <v>Medium</v>
      </c>
      <c r="V6530" t="str">
        <f>TEXT(CleanedData[[#This Row],[Date]],"mmmm")</f>
        <v>February</v>
      </c>
      <c r="W6530" t="str">
        <f>"Q"&amp;ROUNDUP(MONTH(CleanedData[[#This Row],[Date]])/3,0)</f>
        <v>Q1</v>
      </c>
      <c r="X6530" t="str">
        <f>IF(CleanedData[[#This Row],[Purchase Amount]]&gt;=5000,"Yes","No")</f>
        <v>No</v>
      </c>
      <c r="Y6530">
        <f>IF(CleanedData[[#This Row],[Recommend]]="Yes",1,0)</f>
        <v>0</v>
      </c>
      <c r="Z6530" s="6">
        <f>CleanedData[[#This Row],[Purchase Amount]]*0.15</f>
        <v>222.441</v>
      </c>
      <c r="AA6530" s="6">
        <f>CleanedData[[#This Row],[Purchase Amount]]*1.15</f>
        <v>1705.3809999999999</v>
      </c>
    </row>
    <row r="6531" spans="1:27" x14ac:dyDescent="0.3">
      <c r="A6531">
        <v>7922</v>
      </c>
      <c r="B6531" t="s">
        <v>6756</v>
      </c>
      <c r="C6531" s="1">
        <v>45804</v>
      </c>
      <c r="D6531">
        <v>57</v>
      </c>
      <c r="E6531" t="s">
        <v>60</v>
      </c>
      <c r="F6531" t="s">
        <v>77</v>
      </c>
      <c r="G6531" t="s">
        <v>417</v>
      </c>
      <c r="H6531">
        <v>2</v>
      </c>
      <c r="I6531" t="s">
        <v>42</v>
      </c>
      <c r="J6531" t="s">
        <v>69</v>
      </c>
      <c r="K6531" t="s">
        <v>55</v>
      </c>
      <c r="L6531" t="s">
        <v>42</v>
      </c>
      <c r="N6531" t="s">
        <v>47</v>
      </c>
      <c r="O6531" t="s">
        <v>134</v>
      </c>
      <c r="P6531" t="s">
        <v>8646</v>
      </c>
      <c r="Q6531" t="s">
        <v>50</v>
      </c>
      <c r="R6531" s="6">
        <f>_xlfn.XLOOKUP(CleanedData[[#This Row],[Product]],'02_Lookup_Tables'!$A$2:$A$126,'02_Lookup_Tables'!$B$2:$B$126)</f>
        <v>274.49</v>
      </c>
      <c r="S6531" t="str">
        <f>VLOOKUP(CleanedData[[#This Row],[Product]],'02_Lookup_Tables'!$H$2:$I$126,2,FALSE)</f>
        <v>Beauty &amp; Personal Care</v>
      </c>
      <c r="T6531" t="str">
        <f>VLOOKUP(CleanedData[[#This Row],[Province]],'02_Lookup_Tables'!$D$2:$E$10,2, FALSE)</f>
        <v>Central Region</v>
      </c>
      <c r="U6531" t="str" cm="1">
        <f t="array" ref="U6531">_xlfn.IFS(CleanedData[[#This Row],[Purchase Amount]]&lt;500,"Low",
CleanedData[[#This Row],[Purchase Amount]]&lt;5000,"Medium",
TRUE,"High")</f>
        <v>Low</v>
      </c>
      <c r="V6531" t="str">
        <f>TEXT(CleanedData[[#This Row],[Date]],"mmmm")</f>
        <v>May</v>
      </c>
      <c r="W6531" t="str">
        <f>"Q"&amp;ROUNDUP(MONTH(CleanedData[[#This Row],[Date]])/3,0)</f>
        <v>Q2</v>
      </c>
      <c r="X6531" t="str">
        <f>IF(CleanedData[[#This Row],[Purchase Amount]]&gt;=5000,"Yes","No")</f>
        <v>No</v>
      </c>
      <c r="Y6531">
        <f>IF(CleanedData[[#This Row],[Recommend]]="Yes",1,0)</f>
        <v>0</v>
      </c>
      <c r="Z6531" s="6">
        <f>CleanedData[[#This Row],[Purchase Amount]]*0.15</f>
        <v>41.173499999999997</v>
      </c>
      <c r="AA6531" s="6">
        <f>CleanedData[[#This Row],[Purchase Amount]]*1.15</f>
        <v>315.6635</v>
      </c>
    </row>
    <row r="6532" spans="1:27" x14ac:dyDescent="0.3">
      <c r="A6532">
        <v>7924</v>
      </c>
      <c r="B6532" t="s">
        <v>6757</v>
      </c>
      <c r="C6532" s="1">
        <v>45515</v>
      </c>
      <c r="D6532">
        <v>20</v>
      </c>
      <c r="E6532" t="s">
        <v>60</v>
      </c>
      <c r="F6532" t="s">
        <v>130</v>
      </c>
      <c r="G6532" t="s">
        <v>340</v>
      </c>
      <c r="H6532">
        <v>1</v>
      </c>
      <c r="I6532" t="s">
        <v>45</v>
      </c>
      <c r="J6532" t="s">
        <v>63</v>
      </c>
      <c r="K6532" t="s">
        <v>44</v>
      </c>
      <c r="L6532" t="s">
        <v>42</v>
      </c>
      <c r="M6532" t="s">
        <v>165</v>
      </c>
      <c r="N6532" t="s">
        <v>80</v>
      </c>
      <c r="O6532" t="s">
        <v>89</v>
      </c>
      <c r="P6532" t="s">
        <v>49</v>
      </c>
      <c r="Q6532" t="s">
        <v>66</v>
      </c>
      <c r="R6532" s="6">
        <f>_xlfn.XLOOKUP(CleanedData[[#This Row],[Product]],'02_Lookup_Tables'!$A$2:$A$126,'02_Lookup_Tables'!$B$2:$B$126)</f>
        <v>828.82</v>
      </c>
      <c r="S6532" t="str">
        <f>VLOOKUP(CleanedData[[#This Row],[Product]],'02_Lookup_Tables'!$H$2:$I$126,2,FALSE)</f>
        <v>Home Devices</v>
      </c>
      <c r="T6532" t="str">
        <f>VLOOKUP(CleanedData[[#This Row],[Province]],'02_Lookup_Tables'!$D$2:$E$10,2, FALSE)</f>
        <v>Eastern Region</v>
      </c>
      <c r="U6532" t="str" cm="1">
        <f t="array" ref="U6532">_xlfn.IFS(CleanedData[[#This Row],[Purchase Amount]]&lt;500,"Low",
CleanedData[[#This Row],[Purchase Amount]]&lt;5000,"Medium",
TRUE,"High")</f>
        <v>Medium</v>
      </c>
      <c r="V6532" t="str">
        <f>TEXT(CleanedData[[#This Row],[Date]],"mmmm")</f>
        <v>August</v>
      </c>
      <c r="W6532" t="str">
        <f>"Q"&amp;ROUNDUP(MONTH(CleanedData[[#This Row],[Date]])/3,0)</f>
        <v>Q3</v>
      </c>
      <c r="X6532" t="str">
        <f>IF(CleanedData[[#This Row],[Purchase Amount]]&gt;=5000,"Yes","No")</f>
        <v>No</v>
      </c>
      <c r="Y6532">
        <f>IF(CleanedData[[#This Row],[Recommend]]="Yes",1,0)</f>
        <v>1</v>
      </c>
      <c r="Z6532" s="6">
        <f>CleanedData[[#This Row],[Purchase Amount]]*0.15</f>
        <v>124.32300000000001</v>
      </c>
      <c r="AA6532" s="6">
        <f>CleanedData[[#This Row],[Purchase Amount]]*1.15</f>
        <v>953.14300000000003</v>
      </c>
    </row>
    <row r="6533" spans="1:27" x14ac:dyDescent="0.3">
      <c r="A6533">
        <v>7925</v>
      </c>
      <c r="B6533" t="s">
        <v>6758</v>
      </c>
      <c r="C6533" s="1">
        <v>45879</v>
      </c>
      <c r="D6533">
        <v>60</v>
      </c>
      <c r="E6533" t="s">
        <v>52</v>
      </c>
      <c r="F6533" t="s">
        <v>77</v>
      </c>
      <c r="G6533" t="s">
        <v>460</v>
      </c>
      <c r="H6533">
        <v>1</v>
      </c>
      <c r="I6533" t="s">
        <v>42</v>
      </c>
      <c r="J6533" t="s">
        <v>74</v>
      </c>
      <c r="K6533" t="s">
        <v>64</v>
      </c>
      <c r="L6533" t="s">
        <v>45</v>
      </c>
      <c r="M6533" t="s">
        <v>165</v>
      </c>
      <c r="N6533" t="s">
        <v>80</v>
      </c>
      <c r="O6533" t="s">
        <v>89</v>
      </c>
      <c r="P6533" t="s">
        <v>49</v>
      </c>
      <c r="Q6533" t="s">
        <v>50</v>
      </c>
      <c r="R6533" s="6">
        <f>_xlfn.XLOOKUP(CleanedData[[#This Row],[Product]],'02_Lookup_Tables'!$A$2:$A$126,'02_Lookup_Tables'!$B$2:$B$126)</f>
        <v>880.49</v>
      </c>
      <c r="S6533" t="str">
        <f>VLOOKUP(CleanedData[[#This Row],[Product]],'02_Lookup_Tables'!$H$2:$I$126,2,FALSE)</f>
        <v>Home Devices</v>
      </c>
      <c r="T6533" t="str">
        <f>VLOOKUP(CleanedData[[#This Row],[Province]],'02_Lookup_Tables'!$D$2:$E$10,2, FALSE)</f>
        <v>Central Region</v>
      </c>
      <c r="U6533" t="str" cm="1">
        <f t="array" ref="U6533">_xlfn.IFS(CleanedData[[#This Row],[Purchase Amount]]&lt;500,"Low",
CleanedData[[#This Row],[Purchase Amount]]&lt;5000,"Medium",
TRUE,"High")</f>
        <v>Medium</v>
      </c>
      <c r="V6533" t="str">
        <f>TEXT(CleanedData[[#This Row],[Date]],"mmmm")</f>
        <v>August</v>
      </c>
      <c r="W6533" t="str">
        <f>"Q"&amp;ROUNDUP(MONTH(CleanedData[[#This Row],[Date]])/3,0)</f>
        <v>Q3</v>
      </c>
      <c r="X6533" t="str">
        <f>IF(CleanedData[[#This Row],[Purchase Amount]]&gt;=5000,"Yes","No")</f>
        <v>No</v>
      </c>
      <c r="Y6533">
        <f>IF(CleanedData[[#This Row],[Recommend]]="Yes",1,0)</f>
        <v>0</v>
      </c>
      <c r="Z6533" s="6">
        <f>CleanedData[[#This Row],[Purchase Amount]]*0.15</f>
        <v>132.0735</v>
      </c>
      <c r="AA6533" s="6">
        <f>CleanedData[[#This Row],[Purchase Amount]]*1.15</f>
        <v>1012.5635</v>
      </c>
    </row>
    <row r="6534" spans="1:27" x14ac:dyDescent="0.3">
      <c r="A6534">
        <v>7926</v>
      </c>
      <c r="B6534" t="s">
        <v>6759</v>
      </c>
      <c r="C6534" s="1">
        <v>45865</v>
      </c>
      <c r="D6534">
        <v>69</v>
      </c>
      <c r="E6534" t="s">
        <v>60</v>
      </c>
      <c r="F6534" t="s">
        <v>40</v>
      </c>
      <c r="G6534" t="s">
        <v>198</v>
      </c>
      <c r="H6534">
        <v>3</v>
      </c>
      <c r="I6534" t="s">
        <v>45</v>
      </c>
      <c r="J6534" t="s">
        <v>43</v>
      </c>
      <c r="K6534" t="s">
        <v>44</v>
      </c>
      <c r="L6534" t="s">
        <v>42</v>
      </c>
      <c r="M6534" t="s">
        <v>147</v>
      </c>
      <c r="N6534" t="s">
        <v>48</v>
      </c>
      <c r="O6534" t="s">
        <v>148</v>
      </c>
      <c r="P6534" t="s">
        <v>49</v>
      </c>
      <c r="Q6534" t="s">
        <v>97</v>
      </c>
      <c r="R6534" s="6">
        <f>_xlfn.XLOOKUP(CleanedData[[#This Row],[Product]],'02_Lookup_Tables'!$A$2:$A$126,'02_Lookup_Tables'!$B$2:$B$126)</f>
        <v>2099.4</v>
      </c>
      <c r="S6534" t="str">
        <f>VLOOKUP(CleanedData[[#This Row],[Product]],'02_Lookup_Tables'!$H$2:$I$126,2,FALSE)</f>
        <v>Sports &amp; Outdoors</v>
      </c>
      <c r="T6534" t="str">
        <f>VLOOKUP(CleanedData[[#This Row],[Province]],'02_Lookup_Tables'!$D$2:$E$10,2, FALSE)</f>
        <v>Northern Region</v>
      </c>
      <c r="U6534" t="str" cm="1">
        <f t="array" ref="U6534">_xlfn.IFS(CleanedData[[#This Row],[Purchase Amount]]&lt;500,"Low",
CleanedData[[#This Row],[Purchase Amount]]&lt;5000,"Medium",
TRUE,"High")</f>
        <v>Medium</v>
      </c>
      <c r="V6534" t="str">
        <f>TEXT(CleanedData[[#This Row],[Date]],"mmmm")</f>
        <v>July</v>
      </c>
      <c r="W6534" t="str">
        <f>"Q"&amp;ROUNDUP(MONTH(CleanedData[[#This Row],[Date]])/3,0)</f>
        <v>Q3</v>
      </c>
      <c r="X6534" t="str">
        <f>IF(CleanedData[[#This Row],[Purchase Amount]]&gt;=5000,"Yes","No")</f>
        <v>No</v>
      </c>
      <c r="Y6534">
        <f>IF(CleanedData[[#This Row],[Recommend]]="Yes",1,0)</f>
        <v>1</v>
      </c>
      <c r="Z6534" s="6">
        <f>CleanedData[[#This Row],[Purchase Amount]]*0.15</f>
        <v>314.91000000000003</v>
      </c>
      <c r="AA6534" s="6">
        <f>CleanedData[[#This Row],[Purchase Amount]]*1.15</f>
        <v>2414.31</v>
      </c>
    </row>
    <row r="6535" spans="1:27" x14ac:dyDescent="0.3">
      <c r="A6535">
        <v>7927</v>
      </c>
      <c r="B6535" t="s">
        <v>6760</v>
      </c>
      <c r="C6535" s="1">
        <v>45577</v>
      </c>
      <c r="D6535">
        <v>44</v>
      </c>
      <c r="E6535" t="s">
        <v>52</v>
      </c>
      <c r="F6535" t="s">
        <v>61</v>
      </c>
      <c r="G6535" t="s">
        <v>120</v>
      </c>
      <c r="H6535">
        <v>4</v>
      </c>
      <c r="I6535" t="s">
        <v>42</v>
      </c>
      <c r="J6535" t="s">
        <v>43</v>
      </c>
      <c r="K6535" t="s">
        <v>64</v>
      </c>
      <c r="L6535" t="s">
        <v>42</v>
      </c>
      <c r="M6535" t="s">
        <v>231</v>
      </c>
      <c r="N6535" t="s">
        <v>96</v>
      </c>
      <c r="O6535" t="s">
        <v>89</v>
      </c>
      <c r="P6535" t="s">
        <v>70</v>
      </c>
      <c r="Q6535" t="s">
        <v>81</v>
      </c>
      <c r="R6535" s="6">
        <f>_xlfn.XLOOKUP(CleanedData[[#This Row],[Product]],'02_Lookup_Tables'!$A$2:$A$126,'02_Lookup_Tables'!$B$2:$B$126)</f>
        <v>471.63</v>
      </c>
      <c r="S6535" t="str">
        <f>VLOOKUP(CleanedData[[#This Row],[Product]],'02_Lookup_Tables'!$H$2:$I$126,2,FALSE)</f>
        <v>Beauty &amp; Personal Care</v>
      </c>
      <c r="T6535" t="str">
        <f>VLOOKUP(CleanedData[[#This Row],[Province]],'02_Lookup_Tables'!$D$2:$E$10,2, FALSE)</f>
        <v>Southern Region</v>
      </c>
      <c r="U6535" t="str" cm="1">
        <f t="array" ref="U6535">_xlfn.IFS(CleanedData[[#This Row],[Purchase Amount]]&lt;500,"Low",
CleanedData[[#This Row],[Purchase Amount]]&lt;5000,"Medium",
TRUE,"High")</f>
        <v>Low</v>
      </c>
      <c r="V6535" t="str">
        <f>TEXT(CleanedData[[#This Row],[Date]],"mmmm")</f>
        <v>October</v>
      </c>
      <c r="W6535" t="str">
        <f>"Q"&amp;ROUNDUP(MONTH(CleanedData[[#This Row],[Date]])/3,0)</f>
        <v>Q4</v>
      </c>
      <c r="X6535" t="str">
        <f>IF(CleanedData[[#This Row],[Purchase Amount]]&gt;=5000,"Yes","No")</f>
        <v>No</v>
      </c>
      <c r="Y6535">
        <f>IF(CleanedData[[#This Row],[Recommend]]="Yes",1,0)</f>
        <v>0</v>
      </c>
      <c r="Z6535" s="6">
        <f>CleanedData[[#This Row],[Purchase Amount]]*0.15</f>
        <v>70.744500000000002</v>
      </c>
      <c r="AA6535" s="6">
        <f>CleanedData[[#This Row],[Purchase Amount]]*1.15</f>
        <v>542.3744999999999</v>
      </c>
    </row>
    <row r="6536" spans="1:27" x14ac:dyDescent="0.3">
      <c r="A6536">
        <v>7928</v>
      </c>
      <c r="B6536" t="s">
        <v>6761</v>
      </c>
      <c r="C6536" s="1">
        <v>45702</v>
      </c>
      <c r="D6536">
        <v>27</v>
      </c>
      <c r="E6536" t="s">
        <v>39</v>
      </c>
      <c r="F6536" t="s">
        <v>61</v>
      </c>
      <c r="G6536" t="s">
        <v>164</v>
      </c>
      <c r="H6536">
        <v>4</v>
      </c>
      <c r="I6536" t="s">
        <v>45</v>
      </c>
      <c r="J6536" t="s">
        <v>63</v>
      </c>
      <c r="K6536" t="s">
        <v>64</v>
      </c>
      <c r="L6536" t="s">
        <v>45</v>
      </c>
      <c r="M6536" t="s">
        <v>112</v>
      </c>
      <c r="N6536" t="s">
        <v>96</v>
      </c>
      <c r="O6536" t="s">
        <v>48</v>
      </c>
      <c r="P6536" t="s">
        <v>49</v>
      </c>
      <c r="Q6536" t="s">
        <v>58</v>
      </c>
      <c r="R6536" s="6">
        <f>_xlfn.XLOOKUP(CleanedData[[#This Row],[Product]],'02_Lookup_Tables'!$A$2:$A$126,'02_Lookup_Tables'!$B$2:$B$126)</f>
        <v>440.87</v>
      </c>
      <c r="S6536" t="str">
        <f>VLOOKUP(CleanedData[[#This Row],[Product]],'02_Lookup_Tables'!$H$2:$I$126,2,FALSE)</f>
        <v>Home &amp; Living</v>
      </c>
      <c r="T6536" t="str">
        <f>VLOOKUP(CleanedData[[#This Row],[Province]],'02_Lookup_Tables'!$D$2:$E$10,2, FALSE)</f>
        <v>Southern Region</v>
      </c>
      <c r="U6536" t="str" cm="1">
        <f t="array" ref="U6536">_xlfn.IFS(CleanedData[[#This Row],[Purchase Amount]]&lt;500,"Low",
CleanedData[[#This Row],[Purchase Amount]]&lt;5000,"Medium",
TRUE,"High")</f>
        <v>Low</v>
      </c>
      <c r="V6536" t="str">
        <f>TEXT(CleanedData[[#This Row],[Date]],"mmmm")</f>
        <v>February</v>
      </c>
      <c r="W6536" t="str">
        <f>"Q"&amp;ROUNDUP(MONTH(CleanedData[[#This Row],[Date]])/3,0)</f>
        <v>Q1</v>
      </c>
      <c r="X6536" t="str">
        <f>IF(CleanedData[[#This Row],[Purchase Amount]]&gt;=5000,"Yes","No")</f>
        <v>No</v>
      </c>
      <c r="Y6536">
        <f>IF(CleanedData[[#This Row],[Recommend]]="Yes",1,0)</f>
        <v>1</v>
      </c>
      <c r="Z6536" s="6">
        <f>CleanedData[[#This Row],[Purchase Amount]]*0.15</f>
        <v>66.130499999999998</v>
      </c>
      <c r="AA6536" s="6">
        <f>CleanedData[[#This Row],[Purchase Amount]]*1.15</f>
        <v>507.00049999999999</v>
      </c>
    </row>
    <row r="6537" spans="1:27" x14ac:dyDescent="0.3">
      <c r="A6537">
        <v>7929</v>
      </c>
      <c r="B6537" t="s">
        <v>6762</v>
      </c>
      <c r="C6537" s="1">
        <v>45729</v>
      </c>
      <c r="D6537">
        <v>64</v>
      </c>
      <c r="E6537" t="s">
        <v>39</v>
      </c>
      <c r="F6537" t="s">
        <v>77</v>
      </c>
      <c r="G6537" t="s">
        <v>118</v>
      </c>
      <c r="H6537">
        <v>4</v>
      </c>
      <c r="I6537" t="s">
        <v>45</v>
      </c>
      <c r="J6537" t="s">
        <v>69</v>
      </c>
      <c r="K6537" t="s">
        <v>55</v>
      </c>
      <c r="L6537" t="s">
        <v>42</v>
      </c>
      <c r="M6537" t="s">
        <v>56</v>
      </c>
      <c r="N6537" t="s">
        <v>96</v>
      </c>
      <c r="O6537" t="s">
        <v>148</v>
      </c>
      <c r="P6537" t="s">
        <v>49</v>
      </c>
      <c r="Q6537" t="s">
        <v>50</v>
      </c>
      <c r="R6537" s="6">
        <f>_xlfn.XLOOKUP(CleanedData[[#This Row],[Product]],'02_Lookup_Tables'!$A$2:$A$126,'02_Lookup_Tables'!$B$2:$B$126)</f>
        <v>368.99</v>
      </c>
      <c r="S6537" t="str">
        <f>VLOOKUP(CleanedData[[#This Row],[Product]],'02_Lookup_Tables'!$H$2:$I$126,2,FALSE)</f>
        <v>Accessories</v>
      </c>
      <c r="T6537" t="str">
        <f>VLOOKUP(CleanedData[[#This Row],[Province]],'02_Lookup_Tables'!$D$2:$E$10,2, FALSE)</f>
        <v>Central Region</v>
      </c>
      <c r="U6537" t="str" cm="1">
        <f t="array" ref="U6537">_xlfn.IFS(CleanedData[[#This Row],[Purchase Amount]]&lt;500,"Low",
CleanedData[[#This Row],[Purchase Amount]]&lt;5000,"Medium",
TRUE,"High")</f>
        <v>Low</v>
      </c>
      <c r="V6537" t="str">
        <f>TEXT(CleanedData[[#This Row],[Date]],"mmmm")</f>
        <v>March</v>
      </c>
      <c r="W6537" t="str">
        <f>"Q"&amp;ROUNDUP(MONTH(CleanedData[[#This Row],[Date]])/3,0)</f>
        <v>Q1</v>
      </c>
      <c r="X6537" t="str">
        <f>IF(CleanedData[[#This Row],[Purchase Amount]]&gt;=5000,"Yes","No")</f>
        <v>No</v>
      </c>
      <c r="Y6537">
        <f>IF(CleanedData[[#This Row],[Recommend]]="Yes",1,0)</f>
        <v>1</v>
      </c>
      <c r="Z6537" s="6">
        <f>CleanedData[[#This Row],[Purchase Amount]]*0.15</f>
        <v>55.348500000000001</v>
      </c>
      <c r="AA6537" s="6">
        <f>CleanedData[[#This Row],[Purchase Amount]]*1.15</f>
        <v>424.33849999999995</v>
      </c>
    </row>
    <row r="6538" spans="1:27" x14ac:dyDescent="0.3">
      <c r="A6538">
        <v>7930</v>
      </c>
      <c r="B6538" t="s">
        <v>6763</v>
      </c>
      <c r="C6538" s="1">
        <v>45687</v>
      </c>
      <c r="D6538">
        <v>71</v>
      </c>
      <c r="E6538" t="s">
        <v>52</v>
      </c>
      <c r="F6538" t="s">
        <v>72</v>
      </c>
      <c r="G6538" t="s">
        <v>87</v>
      </c>
      <c r="H6538">
        <v>2</v>
      </c>
      <c r="I6538" t="s">
        <v>45</v>
      </c>
      <c r="J6538" t="s">
        <v>69</v>
      </c>
      <c r="K6538" t="s">
        <v>44</v>
      </c>
      <c r="L6538" t="s">
        <v>45</v>
      </c>
      <c r="M6538" t="s">
        <v>106</v>
      </c>
      <c r="N6538" t="s">
        <v>47</v>
      </c>
      <c r="O6538" t="s">
        <v>148</v>
      </c>
      <c r="P6538" t="s">
        <v>70</v>
      </c>
      <c r="Q6538" t="s">
        <v>97</v>
      </c>
      <c r="R6538" s="6">
        <f>_xlfn.XLOOKUP(CleanedData[[#This Row],[Product]],'02_Lookup_Tables'!$A$2:$A$126,'02_Lookup_Tables'!$B$2:$B$126)</f>
        <v>409.06</v>
      </c>
      <c r="S6538" t="str">
        <f>VLOOKUP(CleanedData[[#This Row],[Product]],'02_Lookup_Tables'!$H$2:$I$126,2,FALSE)</f>
        <v>Home Devices</v>
      </c>
      <c r="T6538" t="str">
        <f>VLOOKUP(CleanedData[[#This Row],[Province]],'02_Lookup_Tables'!$D$2:$E$10,2, FALSE)</f>
        <v>Central Region</v>
      </c>
      <c r="U6538" t="str" cm="1">
        <f t="array" ref="U6538">_xlfn.IFS(CleanedData[[#This Row],[Purchase Amount]]&lt;500,"Low",
CleanedData[[#This Row],[Purchase Amount]]&lt;5000,"Medium",
TRUE,"High")</f>
        <v>Low</v>
      </c>
      <c r="V6538" t="str">
        <f>TEXT(CleanedData[[#This Row],[Date]],"mmmm")</f>
        <v>January</v>
      </c>
      <c r="W6538" t="str">
        <f>"Q"&amp;ROUNDUP(MONTH(CleanedData[[#This Row],[Date]])/3,0)</f>
        <v>Q1</v>
      </c>
      <c r="X6538" t="str">
        <f>IF(CleanedData[[#This Row],[Purchase Amount]]&gt;=5000,"Yes","No")</f>
        <v>No</v>
      </c>
      <c r="Y6538">
        <f>IF(CleanedData[[#This Row],[Recommend]]="Yes",1,0)</f>
        <v>1</v>
      </c>
      <c r="Z6538" s="6">
        <f>CleanedData[[#This Row],[Purchase Amount]]*0.15</f>
        <v>61.358999999999995</v>
      </c>
      <c r="AA6538" s="6">
        <f>CleanedData[[#This Row],[Purchase Amount]]*1.15</f>
        <v>470.41899999999998</v>
      </c>
    </row>
    <row r="6539" spans="1:27" x14ac:dyDescent="0.3">
      <c r="A6539">
        <v>7932</v>
      </c>
      <c r="B6539" t="s">
        <v>6764</v>
      </c>
      <c r="C6539" s="1">
        <v>45711</v>
      </c>
      <c r="D6539">
        <v>34</v>
      </c>
      <c r="E6539" t="s">
        <v>52</v>
      </c>
      <c r="F6539" t="s">
        <v>68</v>
      </c>
      <c r="G6539" t="s">
        <v>235</v>
      </c>
      <c r="H6539">
        <v>3</v>
      </c>
      <c r="I6539" t="s">
        <v>45</v>
      </c>
      <c r="J6539" t="s">
        <v>63</v>
      </c>
      <c r="K6539" t="s">
        <v>44</v>
      </c>
      <c r="L6539" t="s">
        <v>45</v>
      </c>
      <c r="M6539" t="s">
        <v>85</v>
      </c>
      <c r="N6539" t="s">
        <v>48</v>
      </c>
      <c r="O6539" t="s">
        <v>48</v>
      </c>
      <c r="P6539" t="s">
        <v>70</v>
      </c>
      <c r="Q6539" t="s">
        <v>58</v>
      </c>
      <c r="R6539" s="6">
        <f>_xlfn.XLOOKUP(CleanedData[[#This Row],[Product]],'02_Lookup_Tables'!$A$2:$A$126,'02_Lookup_Tables'!$B$2:$B$126)</f>
        <v>306.57</v>
      </c>
      <c r="S6539" t="str">
        <f>VLOOKUP(CleanedData[[#This Row],[Product]],'02_Lookup_Tables'!$H$2:$I$126,2,FALSE)</f>
        <v>Toys &amp; Games</v>
      </c>
      <c r="T6539" t="str">
        <f>VLOOKUP(CleanedData[[#This Row],[Province]],'02_Lookup_Tables'!$D$2:$E$10,2, FALSE)</f>
        <v>Northern Region</v>
      </c>
      <c r="U6539" t="str" cm="1">
        <f t="array" ref="U6539">_xlfn.IFS(CleanedData[[#This Row],[Purchase Amount]]&lt;500,"Low",
CleanedData[[#This Row],[Purchase Amount]]&lt;5000,"Medium",
TRUE,"High")</f>
        <v>Low</v>
      </c>
      <c r="V6539" t="str">
        <f>TEXT(CleanedData[[#This Row],[Date]],"mmmm")</f>
        <v>February</v>
      </c>
      <c r="W6539" t="str">
        <f>"Q"&amp;ROUNDUP(MONTH(CleanedData[[#This Row],[Date]])/3,0)</f>
        <v>Q1</v>
      </c>
      <c r="X6539" t="str">
        <f>IF(CleanedData[[#This Row],[Purchase Amount]]&gt;=5000,"Yes","No")</f>
        <v>No</v>
      </c>
      <c r="Y6539">
        <f>IF(CleanedData[[#This Row],[Recommend]]="Yes",1,0)</f>
        <v>1</v>
      </c>
      <c r="Z6539" s="6">
        <f>CleanedData[[#This Row],[Purchase Amount]]*0.15</f>
        <v>45.985499999999995</v>
      </c>
      <c r="AA6539" s="6">
        <f>CleanedData[[#This Row],[Purchase Amount]]*1.15</f>
        <v>352.55549999999994</v>
      </c>
    </row>
    <row r="6540" spans="1:27" x14ac:dyDescent="0.3">
      <c r="A6540">
        <v>7933</v>
      </c>
      <c r="B6540" t="s">
        <v>6765</v>
      </c>
      <c r="C6540" s="1">
        <v>45548</v>
      </c>
      <c r="D6540">
        <v>68</v>
      </c>
      <c r="E6540" t="s">
        <v>60</v>
      </c>
      <c r="F6540" t="s">
        <v>130</v>
      </c>
      <c r="G6540" t="s">
        <v>126</v>
      </c>
      <c r="H6540">
        <v>2</v>
      </c>
      <c r="I6540" t="s">
        <v>42</v>
      </c>
      <c r="J6540" t="s">
        <v>43</v>
      </c>
      <c r="K6540" t="s">
        <v>44</v>
      </c>
      <c r="L6540" t="s">
        <v>45</v>
      </c>
      <c r="M6540" t="s">
        <v>65</v>
      </c>
      <c r="N6540" t="s">
        <v>47</v>
      </c>
      <c r="O6540" t="s">
        <v>89</v>
      </c>
      <c r="P6540" t="s">
        <v>49</v>
      </c>
      <c r="Q6540" t="s">
        <v>97</v>
      </c>
      <c r="R6540" s="6">
        <f>_xlfn.XLOOKUP(CleanedData[[#This Row],[Product]],'02_Lookup_Tables'!$A$2:$A$126,'02_Lookup_Tables'!$B$2:$B$126)</f>
        <v>343.42</v>
      </c>
      <c r="S6540" t="str">
        <f>VLOOKUP(CleanedData[[#This Row],[Product]],'02_Lookup_Tables'!$H$2:$I$126,2,FALSE)</f>
        <v>Food</v>
      </c>
      <c r="T6540" t="str">
        <f>VLOOKUP(CleanedData[[#This Row],[Province]],'02_Lookup_Tables'!$D$2:$E$10,2, FALSE)</f>
        <v>Eastern Region</v>
      </c>
      <c r="U6540" t="str" cm="1">
        <f t="array" ref="U6540">_xlfn.IFS(CleanedData[[#This Row],[Purchase Amount]]&lt;500,"Low",
CleanedData[[#This Row],[Purchase Amount]]&lt;5000,"Medium",
TRUE,"High")</f>
        <v>Low</v>
      </c>
      <c r="V6540" t="str">
        <f>TEXT(CleanedData[[#This Row],[Date]],"mmmm")</f>
        <v>September</v>
      </c>
      <c r="W6540" t="str">
        <f>"Q"&amp;ROUNDUP(MONTH(CleanedData[[#This Row],[Date]])/3,0)</f>
        <v>Q3</v>
      </c>
      <c r="X6540" t="str">
        <f>IF(CleanedData[[#This Row],[Purchase Amount]]&gt;=5000,"Yes","No")</f>
        <v>No</v>
      </c>
      <c r="Y6540">
        <f>IF(CleanedData[[#This Row],[Recommend]]="Yes",1,0)</f>
        <v>0</v>
      </c>
      <c r="Z6540" s="6">
        <f>CleanedData[[#This Row],[Purchase Amount]]*0.15</f>
        <v>51.512999999999998</v>
      </c>
      <c r="AA6540" s="6">
        <f>CleanedData[[#This Row],[Purchase Amount]]*1.15</f>
        <v>394.93299999999999</v>
      </c>
    </row>
    <row r="6541" spans="1:27" x14ac:dyDescent="0.3">
      <c r="A6541">
        <v>7934</v>
      </c>
      <c r="B6541" t="s">
        <v>6766</v>
      </c>
      <c r="C6541" s="1">
        <v>45424</v>
      </c>
      <c r="D6541">
        <v>65</v>
      </c>
      <c r="E6541" t="s">
        <v>60</v>
      </c>
      <c r="F6541" t="s">
        <v>108</v>
      </c>
      <c r="G6541" t="s">
        <v>352</v>
      </c>
      <c r="H6541">
        <v>4</v>
      </c>
      <c r="I6541" t="s">
        <v>45</v>
      </c>
      <c r="J6541" t="s">
        <v>69</v>
      </c>
      <c r="K6541" t="s">
        <v>64</v>
      </c>
      <c r="L6541" t="s">
        <v>45</v>
      </c>
      <c r="M6541" t="s">
        <v>46</v>
      </c>
      <c r="N6541" t="s">
        <v>96</v>
      </c>
      <c r="O6541" t="s">
        <v>89</v>
      </c>
      <c r="P6541" t="s">
        <v>70</v>
      </c>
      <c r="Q6541" t="s">
        <v>97</v>
      </c>
      <c r="R6541" s="6">
        <f>_xlfn.XLOOKUP(CleanedData[[#This Row],[Product]],'02_Lookup_Tables'!$A$2:$A$126,'02_Lookup_Tables'!$B$2:$B$126)</f>
        <v>2217.0300000000002</v>
      </c>
      <c r="S6541" t="str">
        <f>VLOOKUP(CleanedData[[#This Row],[Product]],'02_Lookup_Tables'!$H$2:$I$126,2,FALSE)</f>
        <v>Apparel</v>
      </c>
      <c r="T6541" t="str">
        <f>VLOOKUP(CleanedData[[#This Row],[Province]],'02_Lookup_Tables'!$D$2:$E$10,2, FALSE)</f>
        <v>Gauteng Region</v>
      </c>
      <c r="U6541" t="str" cm="1">
        <f t="array" ref="U6541">_xlfn.IFS(CleanedData[[#This Row],[Purchase Amount]]&lt;500,"Low",
CleanedData[[#This Row],[Purchase Amount]]&lt;5000,"Medium",
TRUE,"High")</f>
        <v>Medium</v>
      </c>
      <c r="V6541" t="str">
        <f>TEXT(CleanedData[[#This Row],[Date]],"mmmm")</f>
        <v>May</v>
      </c>
      <c r="W6541" t="str">
        <f>"Q"&amp;ROUNDUP(MONTH(CleanedData[[#This Row],[Date]])/3,0)</f>
        <v>Q2</v>
      </c>
      <c r="X6541" t="str">
        <f>IF(CleanedData[[#This Row],[Purchase Amount]]&gt;=5000,"Yes","No")</f>
        <v>No</v>
      </c>
      <c r="Y6541">
        <f>IF(CleanedData[[#This Row],[Recommend]]="Yes",1,0)</f>
        <v>1</v>
      </c>
      <c r="Z6541" s="6">
        <f>CleanedData[[#This Row],[Purchase Amount]]*0.15</f>
        <v>332.55450000000002</v>
      </c>
      <c r="AA6541" s="6">
        <f>CleanedData[[#This Row],[Purchase Amount]]*1.15</f>
        <v>2549.5844999999999</v>
      </c>
    </row>
    <row r="6542" spans="1:27" x14ac:dyDescent="0.3">
      <c r="A6542">
        <v>7936</v>
      </c>
      <c r="B6542" t="s">
        <v>6767</v>
      </c>
      <c r="C6542" s="1">
        <v>45676</v>
      </c>
      <c r="D6542">
        <v>71</v>
      </c>
      <c r="E6542" t="s">
        <v>39</v>
      </c>
      <c r="F6542" t="s">
        <v>61</v>
      </c>
      <c r="G6542" t="s">
        <v>391</v>
      </c>
      <c r="H6542">
        <v>5</v>
      </c>
      <c r="I6542" t="s">
        <v>42</v>
      </c>
      <c r="J6542" t="s">
        <v>74</v>
      </c>
      <c r="K6542" t="s">
        <v>64</v>
      </c>
      <c r="L6542" t="s">
        <v>45</v>
      </c>
      <c r="N6542" t="s">
        <v>57</v>
      </c>
      <c r="O6542" t="s">
        <v>134</v>
      </c>
      <c r="P6542" t="s">
        <v>8646</v>
      </c>
      <c r="Q6542" t="s">
        <v>97</v>
      </c>
      <c r="R6542" s="6">
        <f>_xlfn.XLOOKUP(CleanedData[[#This Row],[Product]],'02_Lookup_Tables'!$A$2:$A$126,'02_Lookup_Tables'!$B$2:$B$126)</f>
        <v>886.51</v>
      </c>
      <c r="S6542" t="str">
        <f>VLOOKUP(CleanedData[[#This Row],[Product]],'02_Lookup_Tables'!$H$2:$I$126,2,FALSE)</f>
        <v>Beauty &amp; Personal Care</v>
      </c>
      <c r="T6542" t="str">
        <f>VLOOKUP(CleanedData[[#This Row],[Province]],'02_Lookup_Tables'!$D$2:$E$10,2, FALSE)</f>
        <v>Southern Region</v>
      </c>
      <c r="U6542" t="str" cm="1">
        <f t="array" ref="U6542">_xlfn.IFS(CleanedData[[#This Row],[Purchase Amount]]&lt;500,"Low",
CleanedData[[#This Row],[Purchase Amount]]&lt;5000,"Medium",
TRUE,"High")</f>
        <v>Medium</v>
      </c>
      <c r="V6542" t="str">
        <f>TEXT(CleanedData[[#This Row],[Date]],"mmmm")</f>
        <v>January</v>
      </c>
      <c r="W6542" t="str">
        <f>"Q"&amp;ROUNDUP(MONTH(CleanedData[[#This Row],[Date]])/3,0)</f>
        <v>Q1</v>
      </c>
      <c r="X6542" t="str">
        <f>IF(CleanedData[[#This Row],[Purchase Amount]]&gt;=5000,"Yes","No")</f>
        <v>No</v>
      </c>
      <c r="Y6542">
        <f>IF(CleanedData[[#This Row],[Recommend]]="Yes",1,0)</f>
        <v>0</v>
      </c>
      <c r="Z6542" s="6">
        <f>CleanedData[[#This Row],[Purchase Amount]]*0.15</f>
        <v>132.97649999999999</v>
      </c>
      <c r="AA6542" s="6">
        <f>CleanedData[[#This Row],[Purchase Amount]]*1.15</f>
        <v>1019.4864999999999</v>
      </c>
    </row>
    <row r="6543" spans="1:27" x14ac:dyDescent="0.3">
      <c r="A6543">
        <v>7937</v>
      </c>
      <c r="B6543" t="s">
        <v>6768</v>
      </c>
      <c r="C6543" s="1">
        <v>45810</v>
      </c>
      <c r="D6543">
        <v>54</v>
      </c>
      <c r="E6543" t="s">
        <v>52</v>
      </c>
      <c r="F6543" t="s">
        <v>108</v>
      </c>
      <c r="G6543" t="s">
        <v>168</v>
      </c>
      <c r="H6543">
        <v>5</v>
      </c>
      <c r="I6543" t="s">
        <v>42</v>
      </c>
      <c r="J6543" t="s">
        <v>74</v>
      </c>
      <c r="K6543" t="s">
        <v>55</v>
      </c>
      <c r="L6543" t="s">
        <v>42</v>
      </c>
      <c r="M6543" t="s">
        <v>85</v>
      </c>
      <c r="N6543" t="s">
        <v>57</v>
      </c>
      <c r="O6543" t="s">
        <v>48</v>
      </c>
      <c r="P6543" t="s">
        <v>49</v>
      </c>
      <c r="Q6543" t="s">
        <v>93</v>
      </c>
      <c r="R6543" s="6">
        <f>_xlfn.XLOOKUP(CleanedData[[#This Row],[Product]],'02_Lookup_Tables'!$A$2:$A$126,'02_Lookup_Tables'!$B$2:$B$126)</f>
        <v>14729.04</v>
      </c>
      <c r="S6543" t="str">
        <f>VLOOKUP(CleanedData[[#This Row],[Product]],'02_Lookup_Tables'!$H$2:$I$126,2,FALSE)</f>
        <v>Electronics</v>
      </c>
      <c r="T6543" t="str">
        <f>VLOOKUP(CleanedData[[#This Row],[Province]],'02_Lookup_Tables'!$D$2:$E$10,2, FALSE)</f>
        <v>Gauteng Region</v>
      </c>
      <c r="U6543" t="str" cm="1">
        <f t="array" ref="U6543">_xlfn.IFS(CleanedData[[#This Row],[Purchase Amount]]&lt;500,"Low",
CleanedData[[#This Row],[Purchase Amount]]&lt;5000,"Medium",
TRUE,"High")</f>
        <v>High</v>
      </c>
      <c r="V6543" t="str">
        <f>TEXT(CleanedData[[#This Row],[Date]],"mmmm")</f>
        <v>June</v>
      </c>
      <c r="W6543" t="str">
        <f>"Q"&amp;ROUNDUP(MONTH(CleanedData[[#This Row],[Date]])/3,0)</f>
        <v>Q2</v>
      </c>
      <c r="X6543" t="str">
        <f>IF(CleanedData[[#This Row],[Purchase Amount]]&gt;=5000,"Yes","No")</f>
        <v>Yes</v>
      </c>
      <c r="Y6543">
        <f>IF(CleanedData[[#This Row],[Recommend]]="Yes",1,0)</f>
        <v>0</v>
      </c>
      <c r="Z6543" s="6">
        <f>CleanedData[[#This Row],[Purchase Amount]]*0.15</f>
        <v>2209.3560000000002</v>
      </c>
      <c r="AA6543" s="6">
        <f>CleanedData[[#This Row],[Purchase Amount]]*1.15</f>
        <v>16938.396000000001</v>
      </c>
    </row>
    <row r="6544" spans="1:27" x14ac:dyDescent="0.3">
      <c r="A6544">
        <v>7939</v>
      </c>
      <c r="B6544" t="s">
        <v>6769</v>
      </c>
      <c r="C6544" s="1">
        <v>45619</v>
      </c>
      <c r="D6544">
        <v>62</v>
      </c>
      <c r="E6544" t="s">
        <v>52</v>
      </c>
      <c r="F6544" t="s">
        <v>77</v>
      </c>
      <c r="G6544" t="s">
        <v>1139</v>
      </c>
      <c r="H6544">
        <v>2</v>
      </c>
      <c r="I6544" t="s">
        <v>42</v>
      </c>
      <c r="J6544" t="s">
        <v>63</v>
      </c>
      <c r="K6544" t="s">
        <v>55</v>
      </c>
      <c r="L6544" t="s">
        <v>45</v>
      </c>
      <c r="M6544" t="s">
        <v>56</v>
      </c>
      <c r="N6544" t="s">
        <v>47</v>
      </c>
      <c r="O6544" t="s">
        <v>148</v>
      </c>
      <c r="P6544" t="s">
        <v>70</v>
      </c>
      <c r="Q6544" t="s">
        <v>50</v>
      </c>
      <c r="R6544" s="6">
        <f>_xlfn.XLOOKUP(CleanedData[[#This Row],[Product]],'02_Lookup_Tables'!$A$2:$A$126,'02_Lookup_Tables'!$B$2:$B$126)</f>
        <v>2977.47</v>
      </c>
      <c r="S6544" t="str">
        <f>VLOOKUP(CleanedData[[#This Row],[Product]],'02_Lookup_Tables'!$H$2:$I$126,2,FALSE)</f>
        <v>Home &amp; Living</v>
      </c>
      <c r="T6544" t="str">
        <f>VLOOKUP(CleanedData[[#This Row],[Province]],'02_Lookup_Tables'!$D$2:$E$10,2, FALSE)</f>
        <v>Central Region</v>
      </c>
      <c r="U6544" t="str" cm="1">
        <f t="array" ref="U6544">_xlfn.IFS(CleanedData[[#This Row],[Purchase Amount]]&lt;500,"Low",
CleanedData[[#This Row],[Purchase Amount]]&lt;5000,"Medium",
TRUE,"High")</f>
        <v>Medium</v>
      </c>
      <c r="V6544" t="str">
        <f>TEXT(CleanedData[[#This Row],[Date]],"mmmm")</f>
        <v>November</v>
      </c>
      <c r="W6544" t="str">
        <f>"Q"&amp;ROUNDUP(MONTH(CleanedData[[#This Row],[Date]])/3,0)</f>
        <v>Q4</v>
      </c>
      <c r="X6544" t="str">
        <f>IF(CleanedData[[#This Row],[Purchase Amount]]&gt;=5000,"Yes","No")</f>
        <v>No</v>
      </c>
      <c r="Y6544">
        <f>IF(CleanedData[[#This Row],[Recommend]]="Yes",1,0)</f>
        <v>0</v>
      </c>
      <c r="Z6544" s="6">
        <f>CleanedData[[#This Row],[Purchase Amount]]*0.15</f>
        <v>446.62049999999994</v>
      </c>
      <c r="AA6544" s="6">
        <f>CleanedData[[#This Row],[Purchase Amount]]*1.15</f>
        <v>3424.0904999999993</v>
      </c>
    </row>
    <row r="6545" spans="1:27" x14ac:dyDescent="0.3">
      <c r="A6545">
        <v>7940</v>
      </c>
      <c r="B6545" t="s">
        <v>6770</v>
      </c>
      <c r="C6545" s="1">
        <v>45446</v>
      </c>
      <c r="D6545">
        <v>69</v>
      </c>
      <c r="E6545" t="s">
        <v>39</v>
      </c>
      <c r="F6545" t="s">
        <v>83</v>
      </c>
      <c r="G6545" t="s">
        <v>91</v>
      </c>
      <c r="H6545">
        <v>1</v>
      </c>
      <c r="I6545" t="s">
        <v>45</v>
      </c>
      <c r="J6545" t="s">
        <v>43</v>
      </c>
      <c r="K6545" t="s">
        <v>55</v>
      </c>
      <c r="L6545" t="s">
        <v>45</v>
      </c>
      <c r="M6545" t="s">
        <v>65</v>
      </c>
      <c r="N6545" t="s">
        <v>80</v>
      </c>
      <c r="O6545" t="s">
        <v>89</v>
      </c>
      <c r="P6545" t="s">
        <v>49</v>
      </c>
      <c r="Q6545" t="s">
        <v>97</v>
      </c>
      <c r="R6545" s="6">
        <f>_xlfn.XLOOKUP(CleanedData[[#This Row],[Product]],'02_Lookup_Tables'!$A$2:$A$126,'02_Lookup_Tables'!$B$2:$B$126)</f>
        <v>1370.56</v>
      </c>
      <c r="S6545" t="str">
        <f>VLOOKUP(CleanedData[[#This Row],[Product]],'02_Lookup_Tables'!$H$2:$I$126,2,FALSE)</f>
        <v>Electronics</v>
      </c>
      <c r="T6545" t="str">
        <f>VLOOKUP(CleanedData[[#This Row],[Province]],'02_Lookup_Tables'!$D$2:$E$10,2, FALSE)</f>
        <v>Western Region</v>
      </c>
      <c r="U6545" t="str" cm="1">
        <f t="array" ref="U6545">_xlfn.IFS(CleanedData[[#This Row],[Purchase Amount]]&lt;500,"Low",
CleanedData[[#This Row],[Purchase Amount]]&lt;5000,"Medium",
TRUE,"High")</f>
        <v>Medium</v>
      </c>
      <c r="V6545" t="str">
        <f>TEXT(CleanedData[[#This Row],[Date]],"mmmm")</f>
        <v>June</v>
      </c>
      <c r="W6545" t="str">
        <f>"Q"&amp;ROUNDUP(MONTH(CleanedData[[#This Row],[Date]])/3,0)</f>
        <v>Q2</v>
      </c>
      <c r="X6545" t="str">
        <f>IF(CleanedData[[#This Row],[Purchase Amount]]&gt;=5000,"Yes","No")</f>
        <v>No</v>
      </c>
      <c r="Y6545">
        <f>IF(CleanedData[[#This Row],[Recommend]]="Yes",1,0)</f>
        <v>1</v>
      </c>
      <c r="Z6545" s="6">
        <f>CleanedData[[#This Row],[Purchase Amount]]*0.15</f>
        <v>205.58399999999997</v>
      </c>
      <c r="AA6545" s="6">
        <f>CleanedData[[#This Row],[Purchase Amount]]*1.15</f>
        <v>1576.1439999999998</v>
      </c>
    </row>
    <row r="6546" spans="1:27" x14ac:dyDescent="0.3">
      <c r="A6546">
        <v>7941</v>
      </c>
      <c r="B6546" t="s">
        <v>6771</v>
      </c>
      <c r="C6546" s="1">
        <v>45829</v>
      </c>
      <c r="D6546">
        <v>39</v>
      </c>
      <c r="E6546" t="s">
        <v>39</v>
      </c>
      <c r="F6546" t="s">
        <v>125</v>
      </c>
      <c r="G6546" t="s">
        <v>171</v>
      </c>
      <c r="H6546">
        <v>5</v>
      </c>
      <c r="I6546" t="s">
        <v>45</v>
      </c>
      <c r="J6546" t="s">
        <v>63</v>
      </c>
      <c r="K6546" t="s">
        <v>44</v>
      </c>
      <c r="L6546" t="s">
        <v>42</v>
      </c>
      <c r="M6546" t="s">
        <v>184</v>
      </c>
      <c r="N6546" t="s">
        <v>57</v>
      </c>
      <c r="O6546" t="s">
        <v>148</v>
      </c>
      <c r="P6546" t="s">
        <v>49</v>
      </c>
      <c r="Q6546" t="s">
        <v>81</v>
      </c>
      <c r="R6546" s="6">
        <f>_xlfn.XLOOKUP(CleanedData[[#This Row],[Product]],'02_Lookup_Tables'!$A$2:$A$126,'02_Lookup_Tables'!$B$2:$B$126)</f>
        <v>6710.27</v>
      </c>
      <c r="S6546" t="str">
        <f>VLOOKUP(CleanedData[[#This Row],[Product]],'02_Lookup_Tables'!$H$2:$I$126,2,FALSE)</f>
        <v>Home Devices</v>
      </c>
      <c r="T6546" t="str">
        <f>VLOOKUP(CleanedData[[#This Row],[Province]],'02_Lookup_Tables'!$D$2:$E$10,2, FALSE)</f>
        <v>Western Region</v>
      </c>
      <c r="U6546" t="str" cm="1">
        <f t="array" ref="U6546">_xlfn.IFS(CleanedData[[#This Row],[Purchase Amount]]&lt;500,"Low",
CleanedData[[#This Row],[Purchase Amount]]&lt;5000,"Medium",
TRUE,"High")</f>
        <v>High</v>
      </c>
      <c r="V6546" t="str">
        <f>TEXT(CleanedData[[#This Row],[Date]],"mmmm")</f>
        <v>June</v>
      </c>
      <c r="W6546" t="str">
        <f>"Q"&amp;ROUNDUP(MONTH(CleanedData[[#This Row],[Date]])/3,0)</f>
        <v>Q2</v>
      </c>
      <c r="X6546" t="str">
        <f>IF(CleanedData[[#This Row],[Purchase Amount]]&gt;=5000,"Yes","No")</f>
        <v>Yes</v>
      </c>
      <c r="Y6546">
        <f>IF(CleanedData[[#This Row],[Recommend]]="Yes",1,0)</f>
        <v>1</v>
      </c>
      <c r="Z6546" s="6">
        <f>CleanedData[[#This Row],[Purchase Amount]]*0.15</f>
        <v>1006.5405000000001</v>
      </c>
      <c r="AA6546" s="6">
        <f>CleanedData[[#This Row],[Purchase Amount]]*1.15</f>
        <v>7716.8104999999996</v>
      </c>
    </row>
    <row r="6547" spans="1:27" x14ac:dyDescent="0.3">
      <c r="A6547">
        <v>7942</v>
      </c>
      <c r="B6547" t="s">
        <v>6772</v>
      </c>
      <c r="C6547" s="1">
        <v>45592</v>
      </c>
      <c r="D6547">
        <v>39</v>
      </c>
      <c r="E6547" t="s">
        <v>60</v>
      </c>
      <c r="F6547" t="s">
        <v>130</v>
      </c>
      <c r="G6547" t="s">
        <v>243</v>
      </c>
      <c r="H6547">
        <v>5</v>
      </c>
      <c r="I6547" t="s">
        <v>42</v>
      </c>
      <c r="J6547" t="s">
        <v>74</v>
      </c>
      <c r="K6547" t="s">
        <v>64</v>
      </c>
      <c r="L6547" t="s">
        <v>42</v>
      </c>
      <c r="M6547" t="s">
        <v>88</v>
      </c>
      <c r="N6547" t="s">
        <v>57</v>
      </c>
      <c r="O6547" t="s">
        <v>89</v>
      </c>
      <c r="P6547" t="s">
        <v>70</v>
      </c>
      <c r="Q6547" t="s">
        <v>81</v>
      </c>
      <c r="R6547" s="6">
        <f>_xlfn.XLOOKUP(CleanedData[[#This Row],[Product]],'02_Lookup_Tables'!$A$2:$A$126,'02_Lookup_Tables'!$B$2:$B$126)</f>
        <v>551.66</v>
      </c>
      <c r="S6547" t="str">
        <f>VLOOKUP(CleanedData[[#This Row],[Product]],'02_Lookup_Tables'!$H$2:$I$126,2,FALSE)</f>
        <v>Accessories</v>
      </c>
      <c r="T6547" t="str">
        <f>VLOOKUP(CleanedData[[#This Row],[Province]],'02_Lookup_Tables'!$D$2:$E$10,2, FALSE)</f>
        <v>Eastern Region</v>
      </c>
      <c r="U6547" t="str" cm="1">
        <f t="array" ref="U6547">_xlfn.IFS(CleanedData[[#This Row],[Purchase Amount]]&lt;500,"Low",
CleanedData[[#This Row],[Purchase Amount]]&lt;5000,"Medium",
TRUE,"High")</f>
        <v>Medium</v>
      </c>
      <c r="V6547" t="str">
        <f>TEXT(CleanedData[[#This Row],[Date]],"mmmm")</f>
        <v>October</v>
      </c>
      <c r="W6547" t="str">
        <f>"Q"&amp;ROUNDUP(MONTH(CleanedData[[#This Row],[Date]])/3,0)</f>
        <v>Q4</v>
      </c>
      <c r="X6547" t="str">
        <f>IF(CleanedData[[#This Row],[Purchase Amount]]&gt;=5000,"Yes","No")</f>
        <v>No</v>
      </c>
      <c r="Y6547">
        <f>IF(CleanedData[[#This Row],[Recommend]]="Yes",1,0)</f>
        <v>0</v>
      </c>
      <c r="Z6547" s="6">
        <f>CleanedData[[#This Row],[Purchase Amount]]*0.15</f>
        <v>82.748999999999995</v>
      </c>
      <c r="AA6547" s="6">
        <f>CleanedData[[#This Row],[Purchase Amount]]*1.15</f>
        <v>634.40899999999988</v>
      </c>
    </row>
    <row r="6548" spans="1:27" x14ac:dyDescent="0.3">
      <c r="A6548">
        <v>7943</v>
      </c>
      <c r="B6548" t="s">
        <v>6773</v>
      </c>
      <c r="C6548" s="1">
        <v>45551</v>
      </c>
      <c r="D6548">
        <v>62</v>
      </c>
      <c r="E6548" t="s">
        <v>52</v>
      </c>
      <c r="F6548" t="s">
        <v>130</v>
      </c>
      <c r="G6548" t="s">
        <v>336</v>
      </c>
      <c r="H6548">
        <v>5</v>
      </c>
      <c r="I6548" t="s">
        <v>45</v>
      </c>
      <c r="J6548" t="s">
        <v>74</v>
      </c>
      <c r="K6548" t="s">
        <v>55</v>
      </c>
      <c r="L6548" t="s">
        <v>45</v>
      </c>
      <c r="M6548" t="s">
        <v>79</v>
      </c>
      <c r="N6548" t="s">
        <v>57</v>
      </c>
      <c r="O6548" t="s">
        <v>89</v>
      </c>
      <c r="P6548" t="s">
        <v>70</v>
      </c>
      <c r="Q6548" t="s">
        <v>50</v>
      </c>
      <c r="R6548" s="6">
        <f>_xlfn.XLOOKUP(CleanedData[[#This Row],[Product]],'02_Lookup_Tables'!$A$2:$A$126,'02_Lookup_Tables'!$B$2:$B$126)</f>
        <v>812.2</v>
      </c>
      <c r="S6548" t="str">
        <f>VLOOKUP(CleanedData[[#This Row],[Product]],'02_Lookup_Tables'!$H$2:$I$126,2,FALSE)</f>
        <v>Sports &amp; Outdoors</v>
      </c>
      <c r="T6548" t="str">
        <f>VLOOKUP(CleanedData[[#This Row],[Province]],'02_Lookup_Tables'!$D$2:$E$10,2, FALSE)</f>
        <v>Eastern Region</v>
      </c>
      <c r="U6548" t="str" cm="1">
        <f t="array" ref="U6548">_xlfn.IFS(CleanedData[[#This Row],[Purchase Amount]]&lt;500,"Low",
CleanedData[[#This Row],[Purchase Amount]]&lt;5000,"Medium",
TRUE,"High")</f>
        <v>Medium</v>
      </c>
      <c r="V6548" t="str">
        <f>TEXT(CleanedData[[#This Row],[Date]],"mmmm")</f>
        <v>September</v>
      </c>
      <c r="W6548" t="str">
        <f>"Q"&amp;ROUNDUP(MONTH(CleanedData[[#This Row],[Date]])/3,0)</f>
        <v>Q3</v>
      </c>
      <c r="X6548" t="str">
        <f>IF(CleanedData[[#This Row],[Purchase Amount]]&gt;=5000,"Yes","No")</f>
        <v>No</v>
      </c>
      <c r="Y6548">
        <f>IF(CleanedData[[#This Row],[Recommend]]="Yes",1,0)</f>
        <v>1</v>
      </c>
      <c r="Z6548" s="6">
        <f>CleanedData[[#This Row],[Purchase Amount]]*0.15</f>
        <v>121.83</v>
      </c>
      <c r="AA6548" s="6">
        <f>CleanedData[[#This Row],[Purchase Amount]]*1.15</f>
        <v>934.03</v>
      </c>
    </row>
    <row r="6549" spans="1:27" x14ac:dyDescent="0.3">
      <c r="A6549">
        <v>7945</v>
      </c>
      <c r="B6549" t="s">
        <v>6774</v>
      </c>
      <c r="C6549" s="1">
        <v>45632</v>
      </c>
      <c r="D6549">
        <v>20</v>
      </c>
      <c r="E6549" t="s">
        <v>60</v>
      </c>
      <c r="F6549" t="s">
        <v>68</v>
      </c>
      <c r="G6549" t="s">
        <v>114</v>
      </c>
      <c r="H6549">
        <v>1</v>
      </c>
      <c r="I6549" t="s">
        <v>42</v>
      </c>
      <c r="J6549" t="s">
        <v>63</v>
      </c>
      <c r="K6549" t="s">
        <v>44</v>
      </c>
      <c r="L6549" t="s">
        <v>42</v>
      </c>
      <c r="M6549" t="s">
        <v>65</v>
      </c>
      <c r="N6549" t="s">
        <v>80</v>
      </c>
      <c r="O6549" t="s">
        <v>89</v>
      </c>
      <c r="P6549" t="s">
        <v>49</v>
      </c>
      <c r="Q6549" t="s">
        <v>66</v>
      </c>
      <c r="R6549" s="6">
        <f>_xlfn.XLOOKUP(CleanedData[[#This Row],[Product]],'02_Lookup_Tables'!$A$2:$A$126,'02_Lookup_Tables'!$B$2:$B$126)</f>
        <v>1440.59</v>
      </c>
      <c r="S6549" t="str">
        <f>VLOOKUP(CleanedData[[#This Row],[Product]],'02_Lookup_Tables'!$H$2:$I$126,2,FALSE)</f>
        <v>Beauty &amp; Personal Care</v>
      </c>
      <c r="T6549" t="str">
        <f>VLOOKUP(CleanedData[[#This Row],[Province]],'02_Lookup_Tables'!$D$2:$E$10,2, FALSE)</f>
        <v>Northern Region</v>
      </c>
      <c r="U6549" t="str" cm="1">
        <f t="array" ref="U6549">_xlfn.IFS(CleanedData[[#This Row],[Purchase Amount]]&lt;500,"Low",
CleanedData[[#This Row],[Purchase Amount]]&lt;5000,"Medium",
TRUE,"High")</f>
        <v>Medium</v>
      </c>
      <c r="V6549" t="str">
        <f>TEXT(CleanedData[[#This Row],[Date]],"mmmm")</f>
        <v>December</v>
      </c>
      <c r="W6549" t="str">
        <f>"Q"&amp;ROUNDUP(MONTH(CleanedData[[#This Row],[Date]])/3,0)</f>
        <v>Q4</v>
      </c>
      <c r="X6549" t="str">
        <f>IF(CleanedData[[#This Row],[Purchase Amount]]&gt;=5000,"Yes","No")</f>
        <v>No</v>
      </c>
      <c r="Y6549">
        <f>IF(CleanedData[[#This Row],[Recommend]]="Yes",1,0)</f>
        <v>0</v>
      </c>
      <c r="Z6549" s="6">
        <f>CleanedData[[#This Row],[Purchase Amount]]*0.15</f>
        <v>216.08849999999998</v>
      </c>
      <c r="AA6549" s="6">
        <f>CleanedData[[#This Row],[Purchase Amount]]*1.15</f>
        <v>1656.6784999999998</v>
      </c>
    </row>
    <row r="6550" spans="1:27" x14ac:dyDescent="0.3">
      <c r="A6550">
        <v>7946</v>
      </c>
      <c r="B6550" t="s">
        <v>6775</v>
      </c>
      <c r="C6550" s="1">
        <v>45493</v>
      </c>
      <c r="D6550">
        <v>42</v>
      </c>
      <c r="E6550" t="s">
        <v>39</v>
      </c>
      <c r="F6550" t="s">
        <v>40</v>
      </c>
      <c r="G6550" t="s">
        <v>266</v>
      </c>
      <c r="H6550">
        <v>2</v>
      </c>
      <c r="I6550" t="s">
        <v>42</v>
      </c>
      <c r="J6550" t="s">
        <v>69</v>
      </c>
      <c r="K6550" t="s">
        <v>64</v>
      </c>
      <c r="L6550" t="s">
        <v>42</v>
      </c>
      <c r="M6550" t="s">
        <v>208</v>
      </c>
      <c r="N6550" t="s">
        <v>47</v>
      </c>
      <c r="O6550" t="s">
        <v>89</v>
      </c>
      <c r="P6550" t="s">
        <v>49</v>
      </c>
      <c r="Q6550" t="s">
        <v>81</v>
      </c>
      <c r="R6550" s="6">
        <f>_xlfn.XLOOKUP(CleanedData[[#This Row],[Product]],'02_Lookup_Tables'!$A$2:$A$126,'02_Lookup_Tables'!$B$2:$B$126)</f>
        <v>2951.61</v>
      </c>
      <c r="S6550" t="str">
        <f>VLOOKUP(CleanedData[[#This Row],[Product]],'02_Lookup_Tables'!$H$2:$I$126,2,FALSE)</f>
        <v>Beauty &amp; Personal Care</v>
      </c>
      <c r="T6550" t="str">
        <f>VLOOKUP(CleanedData[[#This Row],[Province]],'02_Lookup_Tables'!$D$2:$E$10,2, FALSE)</f>
        <v>Northern Region</v>
      </c>
      <c r="U6550" t="str" cm="1">
        <f t="array" ref="U6550">_xlfn.IFS(CleanedData[[#This Row],[Purchase Amount]]&lt;500,"Low",
CleanedData[[#This Row],[Purchase Amount]]&lt;5000,"Medium",
TRUE,"High")</f>
        <v>Medium</v>
      </c>
      <c r="V6550" t="str">
        <f>TEXT(CleanedData[[#This Row],[Date]],"mmmm")</f>
        <v>July</v>
      </c>
      <c r="W6550" t="str">
        <f>"Q"&amp;ROUNDUP(MONTH(CleanedData[[#This Row],[Date]])/3,0)</f>
        <v>Q3</v>
      </c>
      <c r="X6550" t="str">
        <f>IF(CleanedData[[#This Row],[Purchase Amount]]&gt;=5000,"Yes","No")</f>
        <v>No</v>
      </c>
      <c r="Y6550">
        <f>IF(CleanedData[[#This Row],[Recommend]]="Yes",1,0)</f>
        <v>0</v>
      </c>
      <c r="Z6550" s="6">
        <f>CleanedData[[#This Row],[Purchase Amount]]*0.15</f>
        <v>442.74150000000003</v>
      </c>
      <c r="AA6550" s="6">
        <f>CleanedData[[#This Row],[Purchase Amount]]*1.15</f>
        <v>3394.3514999999998</v>
      </c>
    </row>
    <row r="6551" spans="1:27" x14ac:dyDescent="0.3">
      <c r="A6551">
        <v>7947</v>
      </c>
      <c r="B6551" t="s">
        <v>6776</v>
      </c>
      <c r="C6551" s="1">
        <v>45442</v>
      </c>
      <c r="D6551">
        <v>58</v>
      </c>
      <c r="E6551" t="s">
        <v>60</v>
      </c>
      <c r="F6551" t="s">
        <v>77</v>
      </c>
      <c r="G6551" t="s">
        <v>258</v>
      </c>
      <c r="H6551">
        <v>5</v>
      </c>
      <c r="I6551" t="s">
        <v>45</v>
      </c>
      <c r="J6551" t="s">
        <v>74</v>
      </c>
      <c r="K6551" t="s">
        <v>55</v>
      </c>
      <c r="L6551" t="s">
        <v>45</v>
      </c>
      <c r="M6551" t="s">
        <v>231</v>
      </c>
      <c r="N6551" t="s">
        <v>57</v>
      </c>
      <c r="O6551" t="s">
        <v>89</v>
      </c>
      <c r="P6551" t="s">
        <v>70</v>
      </c>
      <c r="Q6551" t="s">
        <v>50</v>
      </c>
      <c r="R6551" s="6">
        <f>_xlfn.XLOOKUP(CleanedData[[#This Row],[Product]],'02_Lookup_Tables'!$A$2:$A$126,'02_Lookup_Tables'!$B$2:$B$126)</f>
        <v>768.34</v>
      </c>
      <c r="S6551" t="str">
        <f>VLOOKUP(CleanedData[[#This Row],[Product]],'02_Lookup_Tables'!$H$2:$I$126,2,FALSE)</f>
        <v>Home &amp; Living</v>
      </c>
      <c r="T6551" t="str">
        <f>VLOOKUP(CleanedData[[#This Row],[Province]],'02_Lookup_Tables'!$D$2:$E$10,2, FALSE)</f>
        <v>Central Region</v>
      </c>
      <c r="U6551" t="str" cm="1">
        <f t="array" ref="U6551">_xlfn.IFS(CleanedData[[#This Row],[Purchase Amount]]&lt;500,"Low",
CleanedData[[#This Row],[Purchase Amount]]&lt;5000,"Medium",
TRUE,"High")</f>
        <v>Medium</v>
      </c>
      <c r="V6551" t="str">
        <f>TEXT(CleanedData[[#This Row],[Date]],"mmmm")</f>
        <v>May</v>
      </c>
      <c r="W6551" t="str">
        <f>"Q"&amp;ROUNDUP(MONTH(CleanedData[[#This Row],[Date]])/3,0)</f>
        <v>Q2</v>
      </c>
      <c r="X6551" t="str">
        <f>IF(CleanedData[[#This Row],[Purchase Amount]]&gt;=5000,"Yes","No")</f>
        <v>No</v>
      </c>
      <c r="Y6551">
        <f>IF(CleanedData[[#This Row],[Recommend]]="Yes",1,0)</f>
        <v>1</v>
      </c>
      <c r="Z6551" s="6">
        <f>CleanedData[[#This Row],[Purchase Amount]]*0.15</f>
        <v>115.251</v>
      </c>
      <c r="AA6551" s="6">
        <f>CleanedData[[#This Row],[Purchase Amount]]*1.15</f>
        <v>883.59100000000001</v>
      </c>
    </row>
    <row r="6552" spans="1:27" x14ac:dyDescent="0.3">
      <c r="A6552">
        <v>7948</v>
      </c>
      <c r="B6552" t="s">
        <v>6777</v>
      </c>
      <c r="C6552" s="1">
        <v>45524</v>
      </c>
      <c r="D6552">
        <v>20</v>
      </c>
      <c r="E6552" t="s">
        <v>60</v>
      </c>
      <c r="F6552" t="s">
        <v>72</v>
      </c>
      <c r="G6552" t="s">
        <v>381</v>
      </c>
      <c r="H6552">
        <v>1</v>
      </c>
      <c r="I6552" t="s">
        <v>45</v>
      </c>
      <c r="J6552" t="s">
        <v>63</v>
      </c>
      <c r="K6552" t="s">
        <v>64</v>
      </c>
      <c r="L6552" t="s">
        <v>45</v>
      </c>
      <c r="M6552" t="s">
        <v>65</v>
      </c>
      <c r="N6552" t="s">
        <v>80</v>
      </c>
      <c r="O6552" t="s">
        <v>89</v>
      </c>
      <c r="P6552" t="s">
        <v>49</v>
      </c>
      <c r="Q6552" t="s">
        <v>66</v>
      </c>
      <c r="R6552" s="6">
        <f>_xlfn.XLOOKUP(CleanedData[[#This Row],[Product]],'02_Lookup_Tables'!$A$2:$A$126,'02_Lookup_Tables'!$B$2:$B$126)</f>
        <v>786.78</v>
      </c>
      <c r="S6552" t="str">
        <f>VLOOKUP(CleanedData[[#This Row],[Product]],'02_Lookup_Tables'!$H$2:$I$126,2,FALSE)</f>
        <v>Apparel</v>
      </c>
      <c r="T6552" t="str">
        <f>VLOOKUP(CleanedData[[#This Row],[Province]],'02_Lookup_Tables'!$D$2:$E$10,2, FALSE)</f>
        <v>Central Region</v>
      </c>
      <c r="U6552" t="str" cm="1">
        <f t="array" ref="U6552">_xlfn.IFS(CleanedData[[#This Row],[Purchase Amount]]&lt;500,"Low",
CleanedData[[#This Row],[Purchase Amount]]&lt;5000,"Medium",
TRUE,"High")</f>
        <v>Medium</v>
      </c>
      <c r="V6552" t="str">
        <f>TEXT(CleanedData[[#This Row],[Date]],"mmmm")</f>
        <v>August</v>
      </c>
      <c r="W6552" t="str">
        <f>"Q"&amp;ROUNDUP(MONTH(CleanedData[[#This Row],[Date]])/3,0)</f>
        <v>Q3</v>
      </c>
      <c r="X6552" t="str">
        <f>IF(CleanedData[[#This Row],[Purchase Amount]]&gt;=5000,"Yes","No")</f>
        <v>No</v>
      </c>
      <c r="Y6552">
        <f>IF(CleanedData[[#This Row],[Recommend]]="Yes",1,0)</f>
        <v>1</v>
      </c>
      <c r="Z6552" s="6">
        <f>CleanedData[[#This Row],[Purchase Amount]]*0.15</f>
        <v>118.017</v>
      </c>
      <c r="AA6552" s="6">
        <f>CleanedData[[#This Row],[Purchase Amount]]*1.15</f>
        <v>904.79699999999991</v>
      </c>
    </row>
    <row r="6553" spans="1:27" x14ac:dyDescent="0.3">
      <c r="A6553">
        <v>7949</v>
      </c>
      <c r="B6553" t="s">
        <v>6778</v>
      </c>
      <c r="C6553" s="1">
        <v>45932</v>
      </c>
      <c r="D6553">
        <v>39</v>
      </c>
      <c r="E6553" t="s">
        <v>60</v>
      </c>
      <c r="F6553" t="s">
        <v>83</v>
      </c>
      <c r="G6553" t="s">
        <v>246</v>
      </c>
      <c r="H6553">
        <v>3</v>
      </c>
      <c r="I6553" t="s">
        <v>42</v>
      </c>
      <c r="J6553" t="s">
        <v>43</v>
      </c>
      <c r="K6553" t="s">
        <v>64</v>
      </c>
      <c r="L6553" t="s">
        <v>45</v>
      </c>
      <c r="M6553" t="s">
        <v>79</v>
      </c>
      <c r="N6553" t="s">
        <v>48</v>
      </c>
      <c r="O6553" t="s">
        <v>89</v>
      </c>
      <c r="P6553" t="s">
        <v>49</v>
      </c>
      <c r="Q6553" t="s">
        <v>81</v>
      </c>
      <c r="R6553" s="6">
        <f>_xlfn.XLOOKUP(CleanedData[[#This Row],[Product]],'02_Lookup_Tables'!$A$2:$A$126,'02_Lookup_Tables'!$B$2:$B$126)</f>
        <v>2603.98</v>
      </c>
      <c r="S6553" t="str">
        <f>VLOOKUP(CleanedData[[#This Row],[Product]],'02_Lookup_Tables'!$H$2:$I$126,2,FALSE)</f>
        <v>Accessories</v>
      </c>
      <c r="T6553" t="str">
        <f>VLOOKUP(CleanedData[[#This Row],[Province]],'02_Lookup_Tables'!$D$2:$E$10,2, FALSE)</f>
        <v>Western Region</v>
      </c>
      <c r="U6553" t="str" cm="1">
        <f t="array" ref="U6553">_xlfn.IFS(CleanedData[[#This Row],[Purchase Amount]]&lt;500,"Low",
CleanedData[[#This Row],[Purchase Amount]]&lt;5000,"Medium",
TRUE,"High")</f>
        <v>Medium</v>
      </c>
      <c r="V6553" t="str">
        <f>TEXT(CleanedData[[#This Row],[Date]],"mmmm")</f>
        <v>October</v>
      </c>
      <c r="W6553" t="str">
        <f>"Q"&amp;ROUNDUP(MONTH(CleanedData[[#This Row],[Date]])/3,0)</f>
        <v>Q4</v>
      </c>
      <c r="X6553" t="str">
        <f>IF(CleanedData[[#This Row],[Purchase Amount]]&gt;=5000,"Yes","No")</f>
        <v>No</v>
      </c>
      <c r="Y6553">
        <f>IF(CleanedData[[#This Row],[Recommend]]="Yes",1,0)</f>
        <v>0</v>
      </c>
      <c r="Z6553" s="6">
        <f>CleanedData[[#This Row],[Purchase Amount]]*0.15</f>
        <v>390.59699999999998</v>
      </c>
      <c r="AA6553" s="6">
        <f>CleanedData[[#This Row],[Purchase Amount]]*1.15</f>
        <v>2994.5769999999998</v>
      </c>
    </row>
    <row r="6554" spans="1:27" x14ac:dyDescent="0.3">
      <c r="A6554">
        <v>7951</v>
      </c>
      <c r="B6554" t="s">
        <v>6779</v>
      </c>
      <c r="C6554" s="1">
        <v>45992</v>
      </c>
      <c r="E6554" t="s">
        <v>60</v>
      </c>
      <c r="F6554" t="s">
        <v>61</v>
      </c>
      <c r="G6554" t="s">
        <v>251</v>
      </c>
      <c r="H6554">
        <v>2</v>
      </c>
      <c r="I6554" t="s">
        <v>45</v>
      </c>
      <c r="J6554" t="s">
        <v>43</v>
      </c>
      <c r="K6554" t="s">
        <v>55</v>
      </c>
      <c r="L6554" t="s">
        <v>45</v>
      </c>
      <c r="M6554" t="s">
        <v>46</v>
      </c>
      <c r="N6554" t="s">
        <v>47</v>
      </c>
      <c r="O6554" t="s">
        <v>89</v>
      </c>
      <c r="P6554" t="s">
        <v>49</v>
      </c>
      <c r="Q6554" t="s">
        <v>166</v>
      </c>
      <c r="R6554" s="6">
        <f>_xlfn.XLOOKUP(CleanedData[[#This Row],[Product]],'02_Lookup_Tables'!$A$2:$A$126,'02_Lookup_Tables'!$B$2:$B$126)</f>
        <v>5064</v>
      </c>
      <c r="S6554" t="str">
        <f>VLOOKUP(CleanedData[[#This Row],[Product]],'02_Lookup_Tables'!$H$2:$I$126,2,FALSE)</f>
        <v>Sports &amp; Outdoors</v>
      </c>
      <c r="T6554" t="str">
        <f>VLOOKUP(CleanedData[[#This Row],[Province]],'02_Lookup_Tables'!$D$2:$E$10,2, FALSE)</f>
        <v>Southern Region</v>
      </c>
      <c r="U6554" t="str" cm="1">
        <f t="array" ref="U6554">_xlfn.IFS(CleanedData[[#This Row],[Purchase Amount]]&lt;500,"Low",
CleanedData[[#This Row],[Purchase Amount]]&lt;5000,"Medium",
TRUE,"High")</f>
        <v>High</v>
      </c>
      <c r="V6554" t="str">
        <f>TEXT(CleanedData[[#This Row],[Date]],"mmmm")</f>
        <v>December</v>
      </c>
      <c r="W6554" t="str">
        <f>"Q"&amp;ROUNDUP(MONTH(CleanedData[[#This Row],[Date]])/3,0)</f>
        <v>Q4</v>
      </c>
      <c r="X6554" t="str">
        <f>IF(CleanedData[[#This Row],[Purchase Amount]]&gt;=5000,"Yes","No")</f>
        <v>Yes</v>
      </c>
      <c r="Y6554">
        <f>IF(CleanedData[[#This Row],[Recommend]]="Yes",1,0)</f>
        <v>1</v>
      </c>
      <c r="Z6554" s="6">
        <f>CleanedData[[#This Row],[Purchase Amount]]*0.15</f>
        <v>759.6</v>
      </c>
      <c r="AA6554" s="6">
        <f>CleanedData[[#This Row],[Purchase Amount]]*1.15</f>
        <v>5823.5999999999995</v>
      </c>
    </row>
    <row r="6555" spans="1:27" x14ac:dyDescent="0.3">
      <c r="A6555">
        <v>7952</v>
      </c>
      <c r="B6555" t="s">
        <v>6780</v>
      </c>
      <c r="C6555" s="1">
        <v>45453</v>
      </c>
      <c r="D6555">
        <v>65</v>
      </c>
      <c r="E6555" t="s">
        <v>60</v>
      </c>
      <c r="F6555" t="s">
        <v>61</v>
      </c>
      <c r="G6555" t="s">
        <v>73</v>
      </c>
      <c r="H6555">
        <v>2</v>
      </c>
      <c r="I6555" t="s">
        <v>45</v>
      </c>
      <c r="J6555" t="s">
        <v>54</v>
      </c>
      <c r="K6555" t="s">
        <v>64</v>
      </c>
      <c r="L6555" t="s">
        <v>42</v>
      </c>
      <c r="M6555" t="s">
        <v>112</v>
      </c>
      <c r="N6555" t="s">
        <v>47</v>
      </c>
      <c r="O6555" t="s">
        <v>48</v>
      </c>
      <c r="P6555" t="s">
        <v>49</v>
      </c>
      <c r="Q6555" t="s">
        <v>97</v>
      </c>
      <c r="R6555" s="6">
        <f>_xlfn.XLOOKUP(CleanedData[[#This Row],[Product]],'02_Lookup_Tables'!$A$2:$A$126,'02_Lookup_Tables'!$B$2:$B$126)</f>
        <v>84.23</v>
      </c>
      <c r="S6555" t="str">
        <f>VLOOKUP(CleanedData[[#This Row],[Product]],'02_Lookup_Tables'!$H$2:$I$126,2,FALSE)</f>
        <v>Food</v>
      </c>
      <c r="T6555" t="str">
        <f>VLOOKUP(CleanedData[[#This Row],[Province]],'02_Lookup_Tables'!$D$2:$E$10,2, FALSE)</f>
        <v>Southern Region</v>
      </c>
      <c r="U6555" t="str" cm="1">
        <f t="array" ref="U6555">_xlfn.IFS(CleanedData[[#This Row],[Purchase Amount]]&lt;500,"Low",
CleanedData[[#This Row],[Purchase Amount]]&lt;5000,"Medium",
TRUE,"High")</f>
        <v>Low</v>
      </c>
      <c r="V6555" t="str">
        <f>TEXT(CleanedData[[#This Row],[Date]],"mmmm")</f>
        <v>June</v>
      </c>
      <c r="W6555" t="str">
        <f>"Q"&amp;ROUNDUP(MONTH(CleanedData[[#This Row],[Date]])/3,0)</f>
        <v>Q2</v>
      </c>
      <c r="X6555" t="str">
        <f>IF(CleanedData[[#This Row],[Purchase Amount]]&gt;=5000,"Yes","No")</f>
        <v>No</v>
      </c>
      <c r="Y6555">
        <f>IF(CleanedData[[#This Row],[Recommend]]="Yes",1,0)</f>
        <v>1</v>
      </c>
      <c r="Z6555" s="6">
        <f>CleanedData[[#This Row],[Purchase Amount]]*0.15</f>
        <v>12.634500000000001</v>
      </c>
      <c r="AA6555" s="6">
        <f>CleanedData[[#This Row],[Purchase Amount]]*1.15</f>
        <v>96.864499999999992</v>
      </c>
    </row>
    <row r="6556" spans="1:27" x14ac:dyDescent="0.3">
      <c r="A6556">
        <v>7953</v>
      </c>
      <c r="B6556" t="s">
        <v>6781</v>
      </c>
      <c r="C6556" s="1">
        <v>45558</v>
      </c>
      <c r="D6556">
        <v>75</v>
      </c>
      <c r="E6556" t="s">
        <v>60</v>
      </c>
      <c r="F6556" t="s">
        <v>68</v>
      </c>
      <c r="G6556" t="s">
        <v>246</v>
      </c>
      <c r="H6556">
        <v>4</v>
      </c>
      <c r="I6556" t="s">
        <v>42</v>
      </c>
      <c r="J6556" t="s">
        <v>43</v>
      </c>
      <c r="K6556" t="s">
        <v>55</v>
      </c>
      <c r="L6556" t="s">
        <v>45</v>
      </c>
      <c r="M6556" t="s">
        <v>231</v>
      </c>
      <c r="N6556" t="s">
        <v>96</v>
      </c>
      <c r="O6556" t="s">
        <v>89</v>
      </c>
      <c r="P6556" t="s">
        <v>70</v>
      </c>
      <c r="Q6556" t="s">
        <v>97</v>
      </c>
      <c r="R6556" s="6">
        <f>_xlfn.XLOOKUP(CleanedData[[#This Row],[Product]],'02_Lookup_Tables'!$A$2:$A$126,'02_Lookup_Tables'!$B$2:$B$126)</f>
        <v>2603.98</v>
      </c>
      <c r="S6556" t="str">
        <f>VLOOKUP(CleanedData[[#This Row],[Product]],'02_Lookup_Tables'!$H$2:$I$126,2,FALSE)</f>
        <v>Accessories</v>
      </c>
      <c r="T6556" t="str">
        <f>VLOOKUP(CleanedData[[#This Row],[Province]],'02_Lookup_Tables'!$D$2:$E$10,2, FALSE)</f>
        <v>Northern Region</v>
      </c>
      <c r="U6556" t="str" cm="1">
        <f t="array" ref="U6556">_xlfn.IFS(CleanedData[[#This Row],[Purchase Amount]]&lt;500,"Low",
CleanedData[[#This Row],[Purchase Amount]]&lt;5000,"Medium",
TRUE,"High")</f>
        <v>Medium</v>
      </c>
      <c r="V6556" t="str">
        <f>TEXT(CleanedData[[#This Row],[Date]],"mmmm")</f>
        <v>September</v>
      </c>
      <c r="W6556" t="str">
        <f>"Q"&amp;ROUNDUP(MONTH(CleanedData[[#This Row],[Date]])/3,0)</f>
        <v>Q3</v>
      </c>
      <c r="X6556" t="str">
        <f>IF(CleanedData[[#This Row],[Purchase Amount]]&gt;=5000,"Yes","No")</f>
        <v>No</v>
      </c>
      <c r="Y6556">
        <f>IF(CleanedData[[#This Row],[Recommend]]="Yes",1,0)</f>
        <v>0</v>
      </c>
      <c r="Z6556" s="6">
        <f>CleanedData[[#This Row],[Purchase Amount]]*0.15</f>
        <v>390.59699999999998</v>
      </c>
      <c r="AA6556" s="6">
        <f>CleanedData[[#This Row],[Purchase Amount]]*1.15</f>
        <v>2994.5769999999998</v>
      </c>
    </row>
    <row r="6557" spans="1:27" x14ac:dyDescent="0.3">
      <c r="A6557">
        <v>7954</v>
      </c>
      <c r="B6557" t="s">
        <v>6782</v>
      </c>
      <c r="C6557" s="1">
        <v>45442</v>
      </c>
      <c r="D6557">
        <v>50</v>
      </c>
      <c r="E6557" t="s">
        <v>60</v>
      </c>
      <c r="F6557" t="s">
        <v>40</v>
      </c>
      <c r="G6557" t="s">
        <v>210</v>
      </c>
      <c r="H6557">
        <v>3</v>
      </c>
      <c r="I6557" t="s">
        <v>42</v>
      </c>
      <c r="J6557" t="s">
        <v>74</v>
      </c>
      <c r="K6557" t="s">
        <v>64</v>
      </c>
      <c r="L6557" t="s">
        <v>45</v>
      </c>
      <c r="N6557" t="s">
        <v>48</v>
      </c>
      <c r="O6557" t="s">
        <v>134</v>
      </c>
      <c r="P6557" t="s">
        <v>8646</v>
      </c>
      <c r="Q6557" t="s">
        <v>93</v>
      </c>
      <c r="R6557" s="6">
        <f>_xlfn.XLOOKUP(CleanedData[[#This Row],[Product]],'02_Lookup_Tables'!$A$2:$A$126,'02_Lookup_Tables'!$B$2:$B$126)</f>
        <v>13123.97</v>
      </c>
      <c r="S6557" t="str">
        <f>VLOOKUP(CleanedData[[#This Row],[Product]],'02_Lookup_Tables'!$H$2:$I$126,2,FALSE)</f>
        <v>Electronics</v>
      </c>
      <c r="T6557" t="str">
        <f>VLOOKUP(CleanedData[[#This Row],[Province]],'02_Lookup_Tables'!$D$2:$E$10,2, FALSE)</f>
        <v>Northern Region</v>
      </c>
      <c r="U6557" t="str" cm="1">
        <f t="array" ref="U6557">_xlfn.IFS(CleanedData[[#This Row],[Purchase Amount]]&lt;500,"Low",
CleanedData[[#This Row],[Purchase Amount]]&lt;5000,"Medium",
TRUE,"High")</f>
        <v>High</v>
      </c>
      <c r="V6557" t="str">
        <f>TEXT(CleanedData[[#This Row],[Date]],"mmmm")</f>
        <v>May</v>
      </c>
      <c r="W6557" t="str">
        <f>"Q"&amp;ROUNDUP(MONTH(CleanedData[[#This Row],[Date]])/3,0)</f>
        <v>Q2</v>
      </c>
      <c r="X6557" t="str">
        <f>IF(CleanedData[[#This Row],[Purchase Amount]]&gt;=5000,"Yes","No")</f>
        <v>Yes</v>
      </c>
      <c r="Y6557">
        <f>IF(CleanedData[[#This Row],[Recommend]]="Yes",1,0)</f>
        <v>0</v>
      </c>
      <c r="Z6557" s="6">
        <f>CleanedData[[#This Row],[Purchase Amount]]*0.15</f>
        <v>1968.5954999999999</v>
      </c>
      <c r="AA6557" s="6">
        <f>CleanedData[[#This Row],[Purchase Amount]]*1.15</f>
        <v>15092.565499999999</v>
      </c>
    </row>
    <row r="6558" spans="1:27" x14ac:dyDescent="0.3">
      <c r="A6558">
        <v>7955</v>
      </c>
      <c r="B6558" t="s">
        <v>6783</v>
      </c>
      <c r="C6558" s="1">
        <v>45390</v>
      </c>
      <c r="D6558">
        <v>40</v>
      </c>
      <c r="E6558" t="s">
        <v>52</v>
      </c>
      <c r="F6558" t="s">
        <v>125</v>
      </c>
      <c r="G6558" t="s">
        <v>372</v>
      </c>
      <c r="H6558">
        <v>1</v>
      </c>
      <c r="I6558" t="s">
        <v>42</v>
      </c>
      <c r="J6558" t="s">
        <v>54</v>
      </c>
      <c r="K6558" t="s">
        <v>64</v>
      </c>
      <c r="L6558" t="s">
        <v>45</v>
      </c>
      <c r="M6558" t="s">
        <v>136</v>
      </c>
      <c r="N6558" t="s">
        <v>80</v>
      </c>
      <c r="O6558" t="s">
        <v>89</v>
      </c>
      <c r="P6558" t="s">
        <v>49</v>
      </c>
      <c r="Q6558" t="s">
        <v>81</v>
      </c>
      <c r="R6558" s="6">
        <f>_xlfn.XLOOKUP(CleanedData[[#This Row],[Product]],'02_Lookup_Tables'!$A$2:$A$126,'02_Lookup_Tables'!$B$2:$B$126)</f>
        <v>944.78</v>
      </c>
      <c r="S6558" t="str">
        <f>VLOOKUP(CleanedData[[#This Row],[Product]],'02_Lookup_Tables'!$H$2:$I$126,2,FALSE)</f>
        <v>Electronics</v>
      </c>
      <c r="T6558" t="str">
        <f>VLOOKUP(CleanedData[[#This Row],[Province]],'02_Lookup_Tables'!$D$2:$E$10,2, FALSE)</f>
        <v>Western Region</v>
      </c>
      <c r="U6558" t="str" cm="1">
        <f t="array" ref="U6558">_xlfn.IFS(CleanedData[[#This Row],[Purchase Amount]]&lt;500,"Low",
CleanedData[[#This Row],[Purchase Amount]]&lt;5000,"Medium",
TRUE,"High")</f>
        <v>Medium</v>
      </c>
      <c r="V6558" t="str">
        <f>TEXT(CleanedData[[#This Row],[Date]],"mmmm")</f>
        <v>April</v>
      </c>
      <c r="W6558" t="str">
        <f>"Q"&amp;ROUNDUP(MONTH(CleanedData[[#This Row],[Date]])/3,0)</f>
        <v>Q2</v>
      </c>
      <c r="X6558" t="str">
        <f>IF(CleanedData[[#This Row],[Purchase Amount]]&gt;=5000,"Yes","No")</f>
        <v>No</v>
      </c>
      <c r="Y6558">
        <f>IF(CleanedData[[#This Row],[Recommend]]="Yes",1,0)</f>
        <v>0</v>
      </c>
      <c r="Z6558" s="6">
        <f>CleanedData[[#This Row],[Purchase Amount]]*0.15</f>
        <v>141.71699999999998</v>
      </c>
      <c r="AA6558" s="6">
        <f>CleanedData[[#This Row],[Purchase Amount]]*1.15</f>
        <v>1086.4969999999998</v>
      </c>
    </row>
    <row r="6559" spans="1:27" x14ac:dyDescent="0.3">
      <c r="A6559">
        <v>7956</v>
      </c>
      <c r="B6559" t="s">
        <v>6784</v>
      </c>
      <c r="C6559" s="1">
        <v>45601</v>
      </c>
      <c r="D6559">
        <v>20</v>
      </c>
      <c r="E6559" t="s">
        <v>52</v>
      </c>
      <c r="F6559" t="s">
        <v>125</v>
      </c>
      <c r="G6559" t="s">
        <v>53</v>
      </c>
      <c r="H6559">
        <v>5</v>
      </c>
      <c r="I6559" t="s">
        <v>45</v>
      </c>
      <c r="J6559" t="s">
        <v>43</v>
      </c>
      <c r="K6559" t="s">
        <v>64</v>
      </c>
      <c r="L6559" t="s">
        <v>42</v>
      </c>
      <c r="M6559" t="s">
        <v>231</v>
      </c>
      <c r="N6559" t="s">
        <v>57</v>
      </c>
      <c r="O6559" t="s">
        <v>89</v>
      </c>
      <c r="P6559" t="s">
        <v>70</v>
      </c>
      <c r="Q6559" t="s">
        <v>66</v>
      </c>
      <c r="R6559" s="6">
        <f>_xlfn.XLOOKUP(CleanedData[[#This Row],[Product]],'02_Lookup_Tables'!$A$2:$A$126,'02_Lookup_Tables'!$B$2:$B$126)</f>
        <v>444.38</v>
      </c>
      <c r="S6559" t="str">
        <f>VLOOKUP(CleanedData[[#This Row],[Product]],'02_Lookup_Tables'!$H$2:$I$126,2,FALSE)</f>
        <v>Beauty &amp; Personal Care</v>
      </c>
      <c r="T6559" t="str">
        <f>VLOOKUP(CleanedData[[#This Row],[Province]],'02_Lookup_Tables'!$D$2:$E$10,2, FALSE)</f>
        <v>Western Region</v>
      </c>
      <c r="U6559" t="str" cm="1">
        <f t="array" ref="U6559">_xlfn.IFS(CleanedData[[#This Row],[Purchase Amount]]&lt;500,"Low",
CleanedData[[#This Row],[Purchase Amount]]&lt;5000,"Medium",
TRUE,"High")</f>
        <v>Low</v>
      </c>
      <c r="V6559" t="str">
        <f>TEXT(CleanedData[[#This Row],[Date]],"mmmm")</f>
        <v>November</v>
      </c>
      <c r="W6559" t="str">
        <f>"Q"&amp;ROUNDUP(MONTH(CleanedData[[#This Row],[Date]])/3,0)</f>
        <v>Q4</v>
      </c>
      <c r="X6559" t="str">
        <f>IF(CleanedData[[#This Row],[Purchase Amount]]&gt;=5000,"Yes","No")</f>
        <v>No</v>
      </c>
      <c r="Y6559">
        <f>IF(CleanedData[[#This Row],[Recommend]]="Yes",1,0)</f>
        <v>1</v>
      </c>
      <c r="Z6559" s="6">
        <f>CleanedData[[#This Row],[Purchase Amount]]*0.15</f>
        <v>66.656999999999996</v>
      </c>
      <c r="AA6559" s="6">
        <f>CleanedData[[#This Row],[Purchase Amount]]*1.15</f>
        <v>511.03699999999998</v>
      </c>
    </row>
    <row r="6560" spans="1:27" x14ac:dyDescent="0.3">
      <c r="A6560">
        <v>7958</v>
      </c>
      <c r="B6560" t="s">
        <v>6785</v>
      </c>
      <c r="C6560" s="1">
        <v>45453</v>
      </c>
      <c r="D6560">
        <v>22</v>
      </c>
      <c r="E6560" t="s">
        <v>52</v>
      </c>
      <c r="F6560" t="s">
        <v>68</v>
      </c>
      <c r="G6560" t="s">
        <v>227</v>
      </c>
      <c r="H6560">
        <v>4</v>
      </c>
      <c r="I6560" t="s">
        <v>45</v>
      </c>
      <c r="J6560" t="s">
        <v>54</v>
      </c>
      <c r="K6560" t="s">
        <v>55</v>
      </c>
      <c r="L6560" t="s">
        <v>45</v>
      </c>
      <c r="M6560" t="s">
        <v>236</v>
      </c>
      <c r="N6560" t="s">
        <v>96</v>
      </c>
      <c r="O6560" t="s">
        <v>89</v>
      </c>
      <c r="P6560" t="s">
        <v>70</v>
      </c>
      <c r="Q6560" t="s">
        <v>66</v>
      </c>
      <c r="R6560" s="6">
        <f>_xlfn.XLOOKUP(CleanedData[[#This Row],[Product]],'02_Lookup_Tables'!$A$2:$A$126,'02_Lookup_Tables'!$B$2:$B$126)</f>
        <v>22574.95</v>
      </c>
      <c r="S6560" t="str">
        <f>VLOOKUP(CleanedData[[#This Row],[Product]],'02_Lookup_Tables'!$H$2:$I$126,2,FALSE)</f>
        <v>Electronics</v>
      </c>
      <c r="T6560" t="str">
        <f>VLOOKUP(CleanedData[[#This Row],[Province]],'02_Lookup_Tables'!$D$2:$E$10,2, FALSE)</f>
        <v>Northern Region</v>
      </c>
      <c r="U6560" t="str" cm="1">
        <f t="array" ref="U6560">_xlfn.IFS(CleanedData[[#This Row],[Purchase Amount]]&lt;500,"Low",
CleanedData[[#This Row],[Purchase Amount]]&lt;5000,"Medium",
TRUE,"High")</f>
        <v>High</v>
      </c>
      <c r="V6560" t="str">
        <f>TEXT(CleanedData[[#This Row],[Date]],"mmmm")</f>
        <v>June</v>
      </c>
      <c r="W6560" t="str">
        <f>"Q"&amp;ROUNDUP(MONTH(CleanedData[[#This Row],[Date]])/3,0)</f>
        <v>Q2</v>
      </c>
      <c r="X6560" t="str">
        <f>IF(CleanedData[[#This Row],[Purchase Amount]]&gt;=5000,"Yes","No")</f>
        <v>Yes</v>
      </c>
      <c r="Y6560">
        <f>IF(CleanedData[[#This Row],[Recommend]]="Yes",1,0)</f>
        <v>1</v>
      </c>
      <c r="Z6560" s="6">
        <f>CleanedData[[#This Row],[Purchase Amount]]*0.15</f>
        <v>3386.2424999999998</v>
      </c>
      <c r="AA6560" s="6">
        <f>CleanedData[[#This Row],[Purchase Amount]]*1.15</f>
        <v>25961.192499999997</v>
      </c>
    </row>
    <row r="6561" spans="1:27" x14ac:dyDescent="0.3">
      <c r="A6561">
        <v>7959</v>
      </c>
      <c r="B6561" t="s">
        <v>6786</v>
      </c>
      <c r="C6561" s="1">
        <v>45565</v>
      </c>
      <c r="D6561">
        <v>63</v>
      </c>
      <c r="E6561" t="s">
        <v>39</v>
      </c>
      <c r="F6561" t="s">
        <v>108</v>
      </c>
      <c r="G6561" t="s">
        <v>313</v>
      </c>
      <c r="H6561">
        <v>5</v>
      </c>
      <c r="I6561" t="s">
        <v>45</v>
      </c>
      <c r="J6561" t="s">
        <v>63</v>
      </c>
      <c r="K6561" t="s">
        <v>55</v>
      </c>
      <c r="L6561" t="s">
        <v>45</v>
      </c>
      <c r="M6561" t="s">
        <v>190</v>
      </c>
      <c r="N6561" t="s">
        <v>57</v>
      </c>
      <c r="O6561" t="s">
        <v>89</v>
      </c>
      <c r="P6561" t="s">
        <v>70</v>
      </c>
      <c r="Q6561" t="s">
        <v>50</v>
      </c>
      <c r="R6561" s="6">
        <f>_xlfn.XLOOKUP(CleanedData[[#This Row],[Product]],'02_Lookup_Tables'!$A$2:$A$126,'02_Lookup_Tables'!$B$2:$B$126)</f>
        <v>283.57</v>
      </c>
      <c r="S6561" t="str">
        <f>VLOOKUP(CleanedData[[#This Row],[Product]],'02_Lookup_Tables'!$H$2:$I$126,2,FALSE)</f>
        <v>Accessories</v>
      </c>
      <c r="T6561" t="str">
        <f>VLOOKUP(CleanedData[[#This Row],[Province]],'02_Lookup_Tables'!$D$2:$E$10,2, FALSE)</f>
        <v>Gauteng Region</v>
      </c>
      <c r="U6561" t="str" cm="1">
        <f t="array" ref="U6561">_xlfn.IFS(CleanedData[[#This Row],[Purchase Amount]]&lt;500,"Low",
CleanedData[[#This Row],[Purchase Amount]]&lt;5000,"Medium",
TRUE,"High")</f>
        <v>Low</v>
      </c>
      <c r="V6561" t="str">
        <f>TEXT(CleanedData[[#This Row],[Date]],"mmmm")</f>
        <v>September</v>
      </c>
      <c r="W6561" t="str">
        <f>"Q"&amp;ROUNDUP(MONTH(CleanedData[[#This Row],[Date]])/3,0)</f>
        <v>Q3</v>
      </c>
      <c r="X6561" t="str">
        <f>IF(CleanedData[[#This Row],[Purchase Amount]]&gt;=5000,"Yes","No")</f>
        <v>No</v>
      </c>
      <c r="Y6561">
        <f>IF(CleanedData[[#This Row],[Recommend]]="Yes",1,0)</f>
        <v>1</v>
      </c>
      <c r="Z6561" s="6">
        <f>CleanedData[[#This Row],[Purchase Amount]]*0.15</f>
        <v>42.535499999999999</v>
      </c>
      <c r="AA6561" s="6">
        <f>CleanedData[[#This Row],[Purchase Amount]]*1.15</f>
        <v>326.10549999999995</v>
      </c>
    </row>
    <row r="6562" spans="1:27" x14ac:dyDescent="0.3">
      <c r="A6562">
        <v>7960</v>
      </c>
      <c r="B6562" t="s">
        <v>6787</v>
      </c>
      <c r="C6562" s="1">
        <v>45900</v>
      </c>
      <c r="D6562">
        <v>37</v>
      </c>
      <c r="E6562" t="s">
        <v>52</v>
      </c>
      <c r="F6562" t="s">
        <v>68</v>
      </c>
      <c r="G6562" t="s">
        <v>294</v>
      </c>
      <c r="H6562">
        <v>3</v>
      </c>
      <c r="I6562" t="s">
        <v>45</v>
      </c>
      <c r="J6562" t="s">
        <v>74</v>
      </c>
      <c r="K6562" t="s">
        <v>55</v>
      </c>
      <c r="L6562" t="s">
        <v>45</v>
      </c>
      <c r="M6562" t="s">
        <v>196</v>
      </c>
      <c r="N6562" t="s">
        <v>48</v>
      </c>
      <c r="O6562" t="s">
        <v>89</v>
      </c>
      <c r="P6562" t="s">
        <v>49</v>
      </c>
      <c r="Q6562" t="s">
        <v>81</v>
      </c>
      <c r="R6562" s="6">
        <f>_xlfn.XLOOKUP(CleanedData[[#This Row],[Product]],'02_Lookup_Tables'!$A$2:$A$126,'02_Lookup_Tables'!$B$2:$B$126)</f>
        <v>16291.52</v>
      </c>
      <c r="S6562" t="str">
        <f>VLOOKUP(CleanedData[[#This Row],[Product]],'02_Lookup_Tables'!$H$2:$I$126,2,FALSE)</f>
        <v>Home Devices</v>
      </c>
      <c r="T6562" t="str">
        <f>VLOOKUP(CleanedData[[#This Row],[Province]],'02_Lookup_Tables'!$D$2:$E$10,2, FALSE)</f>
        <v>Northern Region</v>
      </c>
      <c r="U6562" t="str" cm="1">
        <f t="array" ref="U6562">_xlfn.IFS(CleanedData[[#This Row],[Purchase Amount]]&lt;500,"Low",
CleanedData[[#This Row],[Purchase Amount]]&lt;5000,"Medium",
TRUE,"High")</f>
        <v>High</v>
      </c>
      <c r="V6562" t="str">
        <f>TEXT(CleanedData[[#This Row],[Date]],"mmmm")</f>
        <v>August</v>
      </c>
      <c r="W6562" t="str">
        <f>"Q"&amp;ROUNDUP(MONTH(CleanedData[[#This Row],[Date]])/3,0)</f>
        <v>Q3</v>
      </c>
      <c r="X6562" t="str">
        <f>IF(CleanedData[[#This Row],[Purchase Amount]]&gt;=5000,"Yes","No")</f>
        <v>Yes</v>
      </c>
      <c r="Y6562">
        <f>IF(CleanedData[[#This Row],[Recommend]]="Yes",1,0)</f>
        <v>1</v>
      </c>
      <c r="Z6562" s="6">
        <f>CleanedData[[#This Row],[Purchase Amount]]*0.15</f>
        <v>2443.7280000000001</v>
      </c>
      <c r="AA6562" s="6">
        <f>CleanedData[[#This Row],[Purchase Amount]]*1.15</f>
        <v>18735.248</v>
      </c>
    </row>
    <row r="6563" spans="1:27" x14ac:dyDescent="0.3">
      <c r="A6563">
        <v>7961</v>
      </c>
      <c r="B6563" t="s">
        <v>6788</v>
      </c>
      <c r="C6563" s="1">
        <v>45700</v>
      </c>
      <c r="D6563">
        <v>29</v>
      </c>
      <c r="E6563" t="s">
        <v>60</v>
      </c>
      <c r="F6563" t="s">
        <v>40</v>
      </c>
      <c r="G6563" t="s">
        <v>320</v>
      </c>
      <c r="H6563">
        <v>1</v>
      </c>
      <c r="I6563" t="s">
        <v>45</v>
      </c>
      <c r="J6563" t="s">
        <v>69</v>
      </c>
      <c r="K6563" t="s">
        <v>44</v>
      </c>
      <c r="L6563" t="s">
        <v>45</v>
      </c>
      <c r="M6563" t="s">
        <v>147</v>
      </c>
      <c r="N6563" t="s">
        <v>80</v>
      </c>
      <c r="O6563" t="s">
        <v>148</v>
      </c>
      <c r="P6563" t="s">
        <v>70</v>
      </c>
      <c r="Q6563" t="s">
        <v>58</v>
      </c>
      <c r="R6563" s="6">
        <f>_xlfn.XLOOKUP(CleanedData[[#This Row],[Product]],'02_Lookup_Tables'!$A$2:$A$126,'02_Lookup_Tables'!$B$2:$B$126)</f>
        <v>375.53</v>
      </c>
      <c r="S6563" t="str">
        <f>VLOOKUP(CleanedData[[#This Row],[Product]],'02_Lookup_Tables'!$H$2:$I$126,2,FALSE)</f>
        <v>Toys &amp; Games</v>
      </c>
      <c r="T6563" t="str">
        <f>VLOOKUP(CleanedData[[#This Row],[Province]],'02_Lookup_Tables'!$D$2:$E$10,2, FALSE)</f>
        <v>Northern Region</v>
      </c>
      <c r="U6563" t="str" cm="1">
        <f t="array" ref="U6563">_xlfn.IFS(CleanedData[[#This Row],[Purchase Amount]]&lt;500,"Low",
CleanedData[[#This Row],[Purchase Amount]]&lt;5000,"Medium",
TRUE,"High")</f>
        <v>Low</v>
      </c>
      <c r="V6563" t="str">
        <f>TEXT(CleanedData[[#This Row],[Date]],"mmmm")</f>
        <v>February</v>
      </c>
      <c r="W6563" t="str">
        <f>"Q"&amp;ROUNDUP(MONTH(CleanedData[[#This Row],[Date]])/3,0)</f>
        <v>Q1</v>
      </c>
      <c r="X6563" t="str">
        <f>IF(CleanedData[[#This Row],[Purchase Amount]]&gt;=5000,"Yes","No")</f>
        <v>No</v>
      </c>
      <c r="Y6563">
        <f>IF(CleanedData[[#This Row],[Recommend]]="Yes",1,0)</f>
        <v>1</v>
      </c>
      <c r="Z6563" s="6">
        <f>CleanedData[[#This Row],[Purchase Amount]]*0.15</f>
        <v>56.329499999999996</v>
      </c>
      <c r="AA6563" s="6">
        <f>CleanedData[[#This Row],[Purchase Amount]]*1.15</f>
        <v>431.85949999999991</v>
      </c>
    </row>
    <row r="6564" spans="1:27" x14ac:dyDescent="0.3">
      <c r="A6564">
        <v>7962</v>
      </c>
      <c r="B6564" t="s">
        <v>6789</v>
      </c>
      <c r="C6564" s="1">
        <v>45978</v>
      </c>
      <c r="D6564">
        <v>58</v>
      </c>
      <c r="E6564" t="s">
        <v>52</v>
      </c>
      <c r="F6564" t="s">
        <v>83</v>
      </c>
      <c r="G6564" t="s">
        <v>636</v>
      </c>
      <c r="H6564">
        <v>5</v>
      </c>
      <c r="I6564" t="s">
        <v>45</v>
      </c>
      <c r="J6564" t="s">
        <v>43</v>
      </c>
      <c r="K6564" t="s">
        <v>64</v>
      </c>
      <c r="L6564" t="s">
        <v>45</v>
      </c>
      <c r="M6564" t="s">
        <v>88</v>
      </c>
      <c r="N6564" t="s">
        <v>57</v>
      </c>
      <c r="O6564" t="s">
        <v>89</v>
      </c>
      <c r="P6564" t="s">
        <v>70</v>
      </c>
      <c r="Q6564" t="s">
        <v>50</v>
      </c>
      <c r="R6564" s="6">
        <f>_xlfn.XLOOKUP(CleanedData[[#This Row],[Product]],'02_Lookup_Tables'!$A$2:$A$126,'02_Lookup_Tables'!$B$2:$B$126)</f>
        <v>6581.78</v>
      </c>
      <c r="S6564" t="str">
        <f>VLOOKUP(CleanedData[[#This Row],[Product]],'02_Lookup_Tables'!$H$2:$I$126,2,FALSE)</f>
        <v>Electronics</v>
      </c>
      <c r="T6564" t="str">
        <f>VLOOKUP(CleanedData[[#This Row],[Province]],'02_Lookup_Tables'!$D$2:$E$10,2, FALSE)</f>
        <v>Western Region</v>
      </c>
      <c r="U6564" t="str" cm="1">
        <f t="array" ref="U6564">_xlfn.IFS(CleanedData[[#This Row],[Purchase Amount]]&lt;500,"Low",
CleanedData[[#This Row],[Purchase Amount]]&lt;5000,"Medium",
TRUE,"High")</f>
        <v>High</v>
      </c>
      <c r="V6564" t="str">
        <f>TEXT(CleanedData[[#This Row],[Date]],"mmmm")</f>
        <v>November</v>
      </c>
      <c r="W6564" t="str">
        <f>"Q"&amp;ROUNDUP(MONTH(CleanedData[[#This Row],[Date]])/3,0)</f>
        <v>Q4</v>
      </c>
      <c r="X6564" t="str">
        <f>IF(CleanedData[[#This Row],[Purchase Amount]]&gt;=5000,"Yes","No")</f>
        <v>Yes</v>
      </c>
      <c r="Y6564">
        <f>IF(CleanedData[[#This Row],[Recommend]]="Yes",1,0)</f>
        <v>1</v>
      </c>
      <c r="Z6564" s="6">
        <f>CleanedData[[#This Row],[Purchase Amount]]*0.15</f>
        <v>987.26699999999994</v>
      </c>
      <c r="AA6564" s="6">
        <f>CleanedData[[#This Row],[Purchase Amount]]*1.15</f>
        <v>7569.0469999999996</v>
      </c>
    </row>
    <row r="6565" spans="1:27" x14ac:dyDescent="0.3">
      <c r="A6565">
        <v>7963</v>
      </c>
      <c r="B6565" t="s">
        <v>6790</v>
      </c>
      <c r="C6565" s="1">
        <v>45687</v>
      </c>
      <c r="D6565">
        <v>23</v>
      </c>
      <c r="E6565" t="s">
        <v>39</v>
      </c>
      <c r="F6565" t="s">
        <v>125</v>
      </c>
      <c r="G6565" t="s">
        <v>331</v>
      </c>
      <c r="H6565">
        <v>2</v>
      </c>
      <c r="I6565" t="s">
        <v>45</v>
      </c>
      <c r="J6565" t="s">
        <v>54</v>
      </c>
      <c r="K6565" t="s">
        <v>55</v>
      </c>
      <c r="L6565" t="s">
        <v>45</v>
      </c>
      <c r="N6565" t="s">
        <v>47</v>
      </c>
      <c r="O6565" t="s">
        <v>134</v>
      </c>
      <c r="P6565" t="s">
        <v>8646</v>
      </c>
      <c r="Q6565" t="s">
        <v>66</v>
      </c>
      <c r="R6565" s="6">
        <f>_xlfn.XLOOKUP(CleanedData[[#This Row],[Product]],'02_Lookup_Tables'!$A$2:$A$126,'02_Lookup_Tables'!$B$2:$B$126)</f>
        <v>27.35</v>
      </c>
      <c r="S6565" t="str">
        <f>VLOOKUP(CleanedData[[#This Row],[Product]],'02_Lookup_Tables'!$H$2:$I$126,2,FALSE)</f>
        <v>Food</v>
      </c>
      <c r="T6565" t="str">
        <f>VLOOKUP(CleanedData[[#This Row],[Province]],'02_Lookup_Tables'!$D$2:$E$10,2, FALSE)</f>
        <v>Western Region</v>
      </c>
      <c r="U6565" t="str" cm="1">
        <f t="array" ref="U6565">_xlfn.IFS(CleanedData[[#This Row],[Purchase Amount]]&lt;500,"Low",
CleanedData[[#This Row],[Purchase Amount]]&lt;5000,"Medium",
TRUE,"High")</f>
        <v>Low</v>
      </c>
      <c r="V6565" t="str">
        <f>TEXT(CleanedData[[#This Row],[Date]],"mmmm")</f>
        <v>January</v>
      </c>
      <c r="W6565" t="str">
        <f>"Q"&amp;ROUNDUP(MONTH(CleanedData[[#This Row],[Date]])/3,0)</f>
        <v>Q1</v>
      </c>
      <c r="X6565" t="str">
        <f>IF(CleanedData[[#This Row],[Purchase Amount]]&gt;=5000,"Yes","No")</f>
        <v>No</v>
      </c>
      <c r="Y6565">
        <f>IF(CleanedData[[#This Row],[Recommend]]="Yes",1,0)</f>
        <v>1</v>
      </c>
      <c r="Z6565" s="6">
        <f>CleanedData[[#This Row],[Purchase Amount]]*0.15</f>
        <v>4.1025</v>
      </c>
      <c r="AA6565" s="6">
        <f>CleanedData[[#This Row],[Purchase Amount]]*1.15</f>
        <v>31.452500000000001</v>
      </c>
    </row>
    <row r="6566" spans="1:27" x14ac:dyDescent="0.3">
      <c r="A6566">
        <v>7965</v>
      </c>
      <c r="B6566" t="s">
        <v>6791</v>
      </c>
      <c r="C6566" s="1">
        <v>45320</v>
      </c>
      <c r="D6566">
        <v>70</v>
      </c>
      <c r="E6566" t="s">
        <v>52</v>
      </c>
      <c r="F6566" t="s">
        <v>77</v>
      </c>
      <c r="G6566" t="s">
        <v>155</v>
      </c>
      <c r="H6566">
        <v>5</v>
      </c>
      <c r="I6566" t="s">
        <v>42</v>
      </c>
      <c r="J6566" t="s">
        <v>54</v>
      </c>
      <c r="K6566" t="s">
        <v>64</v>
      </c>
      <c r="L6566" t="s">
        <v>45</v>
      </c>
      <c r="M6566" t="s">
        <v>46</v>
      </c>
      <c r="N6566" t="s">
        <v>57</v>
      </c>
      <c r="O6566" t="s">
        <v>89</v>
      </c>
      <c r="P6566" t="s">
        <v>70</v>
      </c>
      <c r="Q6566" t="s">
        <v>97</v>
      </c>
      <c r="R6566" s="6">
        <f>_xlfn.XLOOKUP(CleanedData[[#This Row],[Product]],'02_Lookup_Tables'!$A$2:$A$126,'02_Lookup_Tables'!$B$2:$B$126)</f>
        <v>1355.08</v>
      </c>
      <c r="S6566" t="str">
        <f>VLOOKUP(CleanedData[[#This Row],[Product]],'02_Lookup_Tables'!$H$2:$I$126,2,FALSE)</f>
        <v>Sports &amp; Outdoors</v>
      </c>
      <c r="T6566" t="str">
        <f>VLOOKUP(CleanedData[[#This Row],[Province]],'02_Lookup_Tables'!$D$2:$E$10,2, FALSE)</f>
        <v>Central Region</v>
      </c>
      <c r="U6566" t="str" cm="1">
        <f t="array" ref="U6566">_xlfn.IFS(CleanedData[[#This Row],[Purchase Amount]]&lt;500,"Low",
CleanedData[[#This Row],[Purchase Amount]]&lt;5000,"Medium",
TRUE,"High")</f>
        <v>Medium</v>
      </c>
      <c r="V6566" t="str">
        <f>TEXT(CleanedData[[#This Row],[Date]],"mmmm")</f>
        <v>January</v>
      </c>
      <c r="W6566" t="str">
        <f>"Q"&amp;ROUNDUP(MONTH(CleanedData[[#This Row],[Date]])/3,0)</f>
        <v>Q1</v>
      </c>
      <c r="X6566" t="str">
        <f>IF(CleanedData[[#This Row],[Purchase Amount]]&gt;=5000,"Yes","No")</f>
        <v>No</v>
      </c>
      <c r="Y6566">
        <f>IF(CleanedData[[#This Row],[Recommend]]="Yes",1,0)</f>
        <v>0</v>
      </c>
      <c r="Z6566" s="6">
        <f>CleanedData[[#This Row],[Purchase Amount]]*0.15</f>
        <v>203.26199999999997</v>
      </c>
      <c r="AA6566" s="6">
        <f>CleanedData[[#This Row],[Purchase Amount]]*1.15</f>
        <v>1558.3419999999999</v>
      </c>
    </row>
    <row r="6567" spans="1:27" x14ac:dyDescent="0.3">
      <c r="A6567">
        <v>7966</v>
      </c>
      <c r="B6567" t="s">
        <v>6792</v>
      </c>
      <c r="C6567" s="1">
        <v>45642</v>
      </c>
      <c r="D6567">
        <v>70</v>
      </c>
      <c r="E6567" t="s">
        <v>52</v>
      </c>
      <c r="F6567" t="s">
        <v>40</v>
      </c>
      <c r="G6567" t="s">
        <v>342</v>
      </c>
      <c r="H6567">
        <v>2</v>
      </c>
      <c r="I6567" t="s">
        <v>45</v>
      </c>
      <c r="J6567" t="s">
        <v>63</v>
      </c>
      <c r="K6567" t="s">
        <v>64</v>
      </c>
      <c r="L6567" t="s">
        <v>45</v>
      </c>
      <c r="M6567" t="s">
        <v>88</v>
      </c>
      <c r="N6567" t="s">
        <v>47</v>
      </c>
      <c r="O6567" t="s">
        <v>89</v>
      </c>
      <c r="P6567" t="s">
        <v>49</v>
      </c>
      <c r="Q6567" t="s">
        <v>97</v>
      </c>
      <c r="R6567" s="6">
        <f>_xlfn.XLOOKUP(CleanedData[[#This Row],[Product]],'02_Lookup_Tables'!$A$2:$A$126,'02_Lookup_Tables'!$B$2:$B$126)</f>
        <v>529.15</v>
      </c>
      <c r="S6567" t="str">
        <f>VLOOKUP(CleanedData[[#This Row],[Product]],'02_Lookup_Tables'!$H$2:$I$126,2,FALSE)</f>
        <v>Accessories</v>
      </c>
      <c r="T6567" t="str">
        <f>VLOOKUP(CleanedData[[#This Row],[Province]],'02_Lookup_Tables'!$D$2:$E$10,2, FALSE)</f>
        <v>Northern Region</v>
      </c>
      <c r="U6567" t="str" cm="1">
        <f t="array" ref="U6567">_xlfn.IFS(CleanedData[[#This Row],[Purchase Amount]]&lt;500,"Low",
CleanedData[[#This Row],[Purchase Amount]]&lt;5000,"Medium",
TRUE,"High")</f>
        <v>Medium</v>
      </c>
      <c r="V6567" t="str">
        <f>TEXT(CleanedData[[#This Row],[Date]],"mmmm")</f>
        <v>December</v>
      </c>
      <c r="W6567" t="str">
        <f>"Q"&amp;ROUNDUP(MONTH(CleanedData[[#This Row],[Date]])/3,0)</f>
        <v>Q4</v>
      </c>
      <c r="X6567" t="str">
        <f>IF(CleanedData[[#This Row],[Purchase Amount]]&gt;=5000,"Yes","No")</f>
        <v>No</v>
      </c>
      <c r="Y6567">
        <f>IF(CleanedData[[#This Row],[Recommend]]="Yes",1,0)</f>
        <v>1</v>
      </c>
      <c r="Z6567" s="6">
        <f>CleanedData[[#This Row],[Purchase Amount]]*0.15</f>
        <v>79.372499999999988</v>
      </c>
      <c r="AA6567" s="6">
        <f>CleanedData[[#This Row],[Purchase Amount]]*1.15</f>
        <v>608.52249999999992</v>
      </c>
    </row>
    <row r="6568" spans="1:27" x14ac:dyDescent="0.3">
      <c r="A6568">
        <v>7967</v>
      </c>
      <c r="B6568" t="s">
        <v>6793</v>
      </c>
      <c r="C6568" s="1">
        <v>45849</v>
      </c>
      <c r="D6568">
        <v>48</v>
      </c>
      <c r="E6568" t="s">
        <v>39</v>
      </c>
      <c r="F6568" t="s">
        <v>130</v>
      </c>
      <c r="G6568" t="s">
        <v>505</v>
      </c>
      <c r="H6568">
        <v>3</v>
      </c>
      <c r="I6568" t="s">
        <v>45</v>
      </c>
      <c r="J6568" t="s">
        <v>63</v>
      </c>
      <c r="K6568" t="s">
        <v>64</v>
      </c>
      <c r="L6568" t="s">
        <v>45</v>
      </c>
      <c r="M6568" t="s">
        <v>88</v>
      </c>
      <c r="N6568" t="s">
        <v>48</v>
      </c>
      <c r="O6568" t="s">
        <v>89</v>
      </c>
      <c r="P6568" t="s">
        <v>49</v>
      </c>
      <c r="Q6568" t="s">
        <v>93</v>
      </c>
      <c r="R6568" s="6">
        <f>_xlfn.XLOOKUP(CleanedData[[#This Row],[Product]],'02_Lookup_Tables'!$A$2:$A$126,'02_Lookup_Tables'!$B$2:$B$126)</f>
        <v>2572.02</v>
      </c>
      <c r="S6568" t="str">
        <f>VLOOKUP(CleanedData[[#This Row],[Product]],'02_Lookup_Tables'!$H$2:$I$126,2,FALSE)</f>
        <v>Home &amp; Living</v>
      </c>
      <c r="T6568" t="str">
        <f>VLOOKUP(CleanedData[[#This Row],[Province]],'02_Lookup_Tables'!$D$2:$E$10,2, FALSE)</f>
        <v>Eastern Region</v>
      </c>
      <c r="U6568" t="str" cm="1">
        <f t="array" ref="U6568">_xlfn.IFS(CleanedData[[#This Row],[Purchase Amount]]&lt;500,"Low",
CleanedData[[#This Row],[Purchase Amount]]&lt;5000,"Medium",
TRUE,"High")</f>
        <v>Medium</v>
      </c>
      <c r="V6568" t="str">
        <f>TEXT(CleanedData[[#This Row],[Date]],"mmmm")</f>
        <v>July</v>
      </c>
      <c r="W6568" t="str">
        <f>"Q"&amp;ROUNDUP(MONTH(CleanedData[[#This Row],[Date]])/3,0)</f>
        <v>Q3</v>
      </c>
      <c r="X6568" t="str">
        <f>IF(CleanedData[[#This Row],[Purchase Amount]]&gt;=5000,"Yes","No")</f>
        <v>No</v>
      </c>
      <c r="Y6568">
        <f>IF(CleanedData[[#This Row],[Recommend]]="Yes",1,0)</f>
        <v>1</v>
      </c>
      <c r="Z6568" s="6">
        <f>CleanedData[[#This Row],[Purchase Amount]]*0.15</f>
        <v>385.803</v>
      </c>
      <c r="AA6568" s="6">
        <f>CleanedData[[#This Row],[Purchase Amount]]*1.15</f>
        <v>2957.8229999999999</v>
      </c>
    </row>
    <row r="6569" spans="1:27" x14ac:dyDescent="0.3">
      <c r="A6569">
        <v>7970</v>
      </c>
      <c r="B6569" t="s">
        <v>6794</v>
      </c>
      <c r="C6569" s="1">
        <v>45357</v>
      </c>
      <c r="D6569">
        <v>31</v>
      </c>
      <c r="E6569" t="s">
        <v>60</v>
      </c>
      <c r="F6569" t="s">
        <v>61</v>
      </c>
      <c r="G6569" t="s">
        <v>693</v>
      </c>
      <c r="H6569">
        <v>4</v>
      </c>
      <c r="I6569" t="s">
        <v>42</v>
      </c>
      <c r="J6569" t="s">
        <v>54</v>
      </c>
      <c r="K6569" t="s">
        <v>64</v>
      </c>
      <c r="L6569" t="s">
        <v>42</v>
      </c>
      <c r="M6569" t="s">
        <v>156</v>
      </c>
      <c r="N6569" t="s">
        <v>96</v>
      </c>
      <c r="O6569" t="s">
        <v>148</v>
      </c>
      <c r="P6569" t="s">
        <v>49</v>
      </c>
      <c r="Q6569" t="s">
        <v>58</v>
      </c>
      <c r="R6569" s="6">
        <f>_xlfn.XLOOKUP(CleanedData[[#This Row],[Product]],'02_Lookup_Tables'!$A$2:$A$126,'02_Lookup_Tables'!$B$2:$B$126)</f>
        <v>618.72</v>
      </c>
      <c r="S6569" t="str">
        <f>VLOOKUP(CleanedData[[#This Row],[Product]],'02_Lookup_Tables'!$H$2:$I$126,2,FALSE)</f>
        <v>Sports &amp; Outdoors</v>
      </c>
      <c r="T6569" t="str">
        <f>VLOOKUP(CleanedData[[#This Row],[Province]],'02_Lookup_Tables'!$D$2:$E$10,2, FALSE)</f>
        <v>Southern Region</v>
      </c>
      <c r="U6569" t="str" cm="1">
        <f t="array" ref="U6569">_xlfn.IFS(CleanedData[[#This Row],[Purchase Amount]]&lt;500,"Low",
CleanedData[[#This Row],[Purchase Amount]]&lt;5000,"Medium",
TRUE,"High")</f>
        <v>Medium</v>
      </c>
      <c r="V6569" t="str">
        <f>TEXT(CleanedData[[#This Row],[Date]],"mmmm")</f>
        <v>March</v>
      </c>
      <c r="W6569" t="str">
        <f>"Q"&amp;ROUNDUP(MONTH(CleanedData[[#This Row],[Date]])/3,0)</f>
        <v>Q1</v>
      </c>
      <c r="X6569" t="str">
        <f>IF(CleanedData[[#This Row],[Purchase Amount]]&gt;=5000,"Yes","No")</f>
        <v>No</v>
      </c>
      <c r="Y6569">
        <f>IF(CleanedData[[#This Row],[Recommend]]="Yes",1,0)</f>
        <v>0</v>
      </c>
      <c r="Z6569" s="6">
        <f>CleanedData[[#This Row],[Purchase Amount]]*0.15</f>
        <v>92.808000000000007</v>
      </c>
      <c r="AA6569" s="6">
        <f>CleanedData[[#This Row],[Purchase Amount]]*1.15</f>
        <v>711.52800000000002</v>
      </c>
    </row>
    <row r="6570" spans="1:27" x14ac:dyDescent="0.3">
      <c r="A6570">
        <v>7972</v>
      </c>
      <c r="B6570" t="s">
        <v>6795</v>
      </c>
      <c r="C6570" s="1">
        <v>45694</v>
      </c>
      <c r="D6570">
        <v>65</v>
      </c>
      <c r="E6570" t="s">
        <v>52</v>
      </c>
      <c r="F6570" t="s">
        <v>61</v>
      </c>
      <c r="G6570" t="s">
        <v>294</v>
      </c>
      <c r="H6570">
        <v>3</v>
      </c>
      <c r="I6570" t="s">
        <v>42</v>
      </c>
      <c r="J6570" t="s">
        <v>74</v>
      </c>
      <c r="K6570" t="s">
        <v>64</v>
      </c>
      <c r="L6570" t="s">
        <v>42</v>
      </c>
      <c r="M6570" t="s">
        <v>231</v>
      </c>
      <c r="N6570" t="s">
        <v>48</v>
      </c>
      <c r="O6570" t="s">
        <v>89</v>
      </c>
      <c r="P6570" t="s">
        <v>49</v>
      </c>
      <c r="Q6570" t="s">
        <v>97</v>
      </c>
      <c r="R6570" s="6">
        <f>_xlfn.XLOOKUP(CleanedData[[#This Row],[Product]],'02_Lookup_Tables'!$A$2:$A$126,'02_Lookup_Tables'!$B$2:$B$126)</f>
        <v>16291.52</v>
      </c>
      <c r="S6570" t="str">
        <f>VLOOKUP(CleanedData[[#This Row],[Product]],'02_Lookup_Tables'!$H$2:$I$126,2,FALSE)</f>
        <v>Home Devices</v>
      </c>
      <c r="T6570" t="str">
        <f>VLOOKUP(CleanedData[[#This Row],[Province]],'02_Lookup_Tables'!$D$2:$E$10,2, FALSE)</f>
        <v>Southern Region</v>
      </c>
      <c r="U6570" t="str" cm="1">
        <f t="array" ref="U6570">_xlfn.IFS(CleanedData[[#This Row],[Purchase Amount]]&lt;500,"Low",
CleanedData[[#This Row],[Purchase Amount]]&lt;5000,"Medium",
TRUE,"High")</f>
        <v>High</v>
      </c>
      <c r="V6570" t="str">
        <f>TEXT(CleanedData[[#This Row],[Date]],"mmmm")</f>
        <v>February</v>
      </c>
      <c r="W6570" t="str">
        <f>"Q"&amp;ROUNDUP(MONTH(CleanedData[[#This Row],[Date]])/3,0)</f>
        <v>Q1</v>
      </c>
      <c r="X6570" t="str">
        <f>IF(CleanedData[[#This Row],[Purchase Amount]]&gt;=5000,"Yes","No")</f>
        <v>Yes</v>
      </c>
      <c r="Y6570">
        <f>IF(CleanedData[[#This Row],[Recommend]]="Yes",1,0)</f>
        <v>0</v>
      </c>
      <c r="Z6570" s="6">
        <f>CleanedData[[#This Row],[Purchase Amount]]*0.15</f>
        <v>2443.7280000000001</v>
      </c>
      <c r="AA6570" s="6">
        <f>CleanedData[[#This Row],[Purchase Amount]]*1.15</f>
        <v>18735.248</v>
      </c>
    </row>
    <row r="6571" spans="1:27" x14ac:dyDescent="0.3">
      <c r="A6571">
        <v>7973</v>
      </c>
      <c r="B6571" t="s">
        <v>6796</v>
      </c>
      <c r="C6571" s="1">
        <v>45873</v>
      </c>
      <c r="D6571">
        <v>36</v>
      </c>
      <c r="E6571" t="s">
        <v>39</v>
      </c>
      <c r="F6571" t="s">
        <v>77</v>
      </c>
      <c r="G6571" t="s">
        <v>328</v>
      </c>
      <c r="H6571">
        <v>4</v>
      </c>
      <c r="I6571" t="s">
        <v>45</v>
      </c>
      <c r="J6571" t="s">
        <v>43</v>
      </c>
      <c r="K6571" t="s">
        <v>64</v>
      </c>
      <c r="L6571" t="s">
        <v>45</v>
      </c>
      <c r="M6571" t="s">
        <v>196</v>
      </c>
      <c r="N6571" t="s">
        <v>96</v>
      </c>
      <c r="O6571" t="s">
        <v>89</v>
      </c>
      <c r="P6571" t="s">
        <v>70</v>
      </c>
      <c r="Q6571" t="s">
        <v>81</v>
      </c>
      <c r="R6571" s="6">
        <f>_xlfn.XLOOKUP(CleanedData[[#This Row],[Product]],'02_Lookup_Tables'!$A$2:$A$126,'02_Lookup_Tables'!$B$2:$B$126)</f>
        <v>3521.64</v>
      </c>
      <c r="S6571" t="str">
        <f>VLOOKUP(CleanedData[[#This Row],[Product]],'02_Lookup_Tables'!$H$2:$I$126,2,FALSE)</f>
        <v>Home Devices</v>
      </c>
      <c r="T6571" t="str">
        <f>VLOOKUP(CleanedData[[#This Row],[Province]],'02_Lookup_Tables'!$D$2:$E$10,2, FALSE)</f>
        <v>Central Region</v>
      </c>
      <c r="U6571" t="str" cm="1">
        <f t="array" ref="U6571">_xlfn.IFS(CleanedData[[#This Row],[Purchase Amount]]&lt;500,"Low",
CleanedData[[#This Row],[Purchase Amount]]&lt;5000,"Medium",
TRUE,"High")</f>
        <v>Medium</v>
      </c>
      <c r="V6571" t="str">
        <f>TEXT(CleanedData[[#This Row],[Date]],"mmmm")</f>
        <v>August</v>
      </c>
      <c r="W6571" t="str">
        <f>"Q"&amp;ROUNDUP(MONTH(CleanedData[[#This Row],[Date]])/3,0)</f>
        <v>Q3</v>
      </c>
      <c r="X6571" t="str">
        <f>IF(CleanedData[[#This Row],[Purchase Amount]]&gt;=5000,"Yes","No")</f>
        <v>No</v>
      </c>
      <c r="Y6571">
        <f>IF(CleanedData[[#This Row],[Recommend]]="Yes",1,0)</f>
        <v>1</v>
      </c>
      <c r="Z6571" s="6">
        <f>CleanedData[[#This Row],[Purchase Amount]]*0.15</f>
        <v>528.24599999999998</v>
      </c>
      <c r="AA6571" s="6">
        <f>CleanedData[[#This Row],[Purchase Amount]]*1.15</f>
        <v>4049.8859999999995</v>
      </c>
    </row>
    <row r="6572" spans="1:27" x14ac:dyDescent="0.3">
      <c r="A6572">
        <v>7974</v>
      </c>
      <c r="B6572" t="s">
        <v>6797</v>
      </c>
      <c r="C6572" s="1">
        <v>45581</v>
      </c>
      <c r="D6572">
        <v>33</v>
      </c>
      <c r="E6572" t="s">
        <v>60</v>
      </c>
      <c r="F6572" t="s">
        <v>130</v>
      </c>
      <c r="G6572" t="s">
        <v>139</v>
      </c>
      <c r="H6572">
        <v>1</v>
      </c>
      <c r="I6572" t="s">
        <v>42</v>
      </c>
      <c r="J6572" t="s">
        <v>43</v>
      </c>
      <c r="K6572" t="s">
        <v>64</v>
      </c>
      <c r="L6572" t="s">
        <v>42</v>
      </c>
      <c r="M6572" t="s">
        <v>85</v>
      </c>
      <c r="N6572" t="s">
        <v>80</v>
      </c>
      <c r="O6572" t="s">
        <v>48</v>
      </c>
      <c r="P6572" t="s">
        <v>49</v>
      </c>
      <c r="Q6572" t="s">
        <v>58</v>
      </c>
      <c r="R6572" s="6">
        <f>_xlfn.XLOOKUP(CleanedData[[#This Row],[Product]],'02_Lookup_Tables'!$A$2:$A$126,'02_Lookup_Tables'!$B$2:$B$126)</f>
        <v>2340.5700000000002</v>
      </c>
      <c r="S6572" t="str">
        <f>VLOOKUP(CleanedData[[#This Row],[Product]],'02_Lookup_Tables'!$H$2:$I$126,2,FALSE)</f>
        <v>Apparel</v>
      </c>
      <c r="T6572" t="str">
        <f>VLOOKUP(CleanedData[[#This Row],[Province]],'02_Lookup_Tables'!$D$2:$E$10,2, FALSE)</f>
        <v>Eastern Region</v>
      </c>
      <c r="U6572" t="str" cm="1">
        <f t="array" ref="U6572">_xlfn.IFS(CleanedData[[#This Row],[Purchase Amount]]&lt;500,"Low",
CleanedData[[#This Row],[Purchase Amount]]&lt;5000,"Medium",
TRUE,"High")</f>
        <v>Medium</v>
      </c>
      <c r="V6572" t="str">
        <f>TEXT(CleanedData[[#This Row],[Date]],"mmmm")</f>
        <v>October</v>
      </c>
      <c r="W6572" t="str">
        <f>"Q"&amp;ROUNDUP(MONTH(CleanedData[[#This Row],[Date]])/3,0)</f>
        <v>Q4</v>
      </c>
      <c r="X6572" t="str">
        <f>IF(CleanedData[[#This Row],[Purchase Amount]]&gt;=5000,"Yes","No")</f>
        <v>No</v>
      </c>
      <c r="Y6572">
        <f>IF(CleanedData[[#This Row],[Recommend]]="Yes",1,0)</f>
        <v>0</v>
      </c>
      <c r="Z6572" s="6">
        <f>CleanedData[[#This Row],[Purchase Amount]]*0.15</f>
        <v>351.08550000000002</v>
      </c>
      <c r="AA6572" s="6">
        <f>CleanedData[[#This Row],[Purchase Amount]]*1.15</f>
        <v>2691.6554999999998</v>
      </c>
    </row>
    <row r="6573" spans="1:27" x14ac:dyDescent="0.3">
      <c r="A6573">
        <v>7975</v>
      </c>
      <c r="B6573" t="s">
        <v>6798</v>
      </c>
      <c r="C6573" s="1">
        <v>45492</v>
      </c>
      <c r="D6573">
        <v>32</v>
      </c>
      <c r="E6573" t="s">
        <v>52</v>
      </c>
      <c r="F6573" t="s">
        <v>130</v>
      </c>
      <c r="G6573" t="s">
        <v>160</v>
      </c>
      <c r="H6573">
        <v>2</v>
      </c>
      <c r="I6573" t="s">
        <v>42</v>
      </c>
      <c r="J6573" t="s">
        <v>69</v>
      </c>
      <c r="K6573" t="s">
        <v>44</v>
      </c>
      <c r="L6573" t="s">
        <v>42</v>
      </c>
      <c r="M6573" t="s">
        <v>88</v>
      </c>
      <c r="N6573" t="s">
        <v>47</v>
      </c>
      <c r="O6573" t="s">
        <v>89</v>
      </c>
      <c r="P6573" t="s">
        <v>49</v>
      </c>
      <c r="Q6573" t="s">
        <v>58</v>
      </c>
      <c r="R6573" s="6">
        <f>_xlfn.XLOOKUP(CleanedData[[#This Row],[Product]],'02_Lookup_Tables'!$A$2:$A$126,'02_Lookup_Tables'!$B$2:$B$126)</f>
        <v>294.33</v>
      </c>
      <c r="S6573" t="str">
        <f>VLOOKUP(CleanedData[[#This Row],[Product]],'02_Lookup_Tables'!$H$2:$I$126,2,FALSE)</f>
        <v>Toys &amp; Games</v>
      </c>
      <c r="T6573" t="str">
        <f>VLOOKUP(CleanedData[[#This Row],[Province]],'02_Lookup_Tables'!$D$2:$E$10,2, FALSE)</f>
        <v>Eastern Region</v>
      </c>
      <c r="U6573" t="str" cm="1">
        <f t="array" ref="U6573">_xlfn.IFS(CleanedData[[#This Row],[Purchase Amount]]&lt;500,"Low",
CleanedData[[#This Row],[Purchase Amount]]&lt;5000,"Medium",
TRUE,"High")</f>
        <v>Low</v>
      </c>
      <c r="V6573" t="str">
        <f>TEXT(CleanedData[[#This Row],[Date]],"mmmm")</f>
        <v>July</v>
      </c>
      <c r="W6573" t="str">
        <f>"Q"&amp;ROUNDUP(MONTH(CleanedData[[#This Row],[Date]])/3,0)</f>
        <v>Q3</v>
      </c>
      <c r="X6573" t="str">
        <f>IF(CleanedData[[#This Row],[Purchase Amount]]&gt;=5000,"Yes","No")</f>
        <v>No</v>
      </c>
      <c r="Y6573">
        <f>IF(CleanedData[[#This Row],[Recommend]]="Yes",1,0)</f>
        <v>0</v>
      </c>
      <c r="Z6573" s="6">
        <f>CleanedData[[#This Row],[Purchase Amount]]*0.15</f>
        <v>44.149499999999996</v>
      </c>
      <c r="AA6573" s="6">
        <f>CleanedData[[#This Row],[Purchase Amount]]*1.15</f>
        <v>338.47949999999997</v>
      </c>
    </row>
    <row r="6574" spans="1:27" x14ac:dyDescent="0.3">
      <c r="A6574">
        <v>7977</v>
      </c>
      <c r="B6574" t="s">
        <v>6799</v>
      </c>
      <c r="C6574" s="1">
        <v>45529</v>
      </c>
      <c r="D6574">
        <v>78</v>
      </c>
      <c r="E6574" t="s">
        <v>60</v>
      </c>
      <c r="F6574" t="s">
        <v>77</v>
      </c>
      <c r="G6574" t="s">
        <v>389</v>
      </c>
      <c r="H6574">
        <v>4</v>
      </c>
      <c r="I6574" t="s">
        <v>42</v>
      </c>
      <c r="J6574" t="s">
        <v>74</v>
      </c>
      <c r="K6574" t="s">
        <v>44</v>
      </c>
      <c r="L6574" t="s">
        <v>45</v>
      </c>
      <c r="M6574" t="s">
        <v>175</v>
      </c>
      <c r="N6574" t="s">
        <v>96</v>
      </c>
      <c r="O6574" t="s">
        <v>89</v>
      </c>
      <c r="P6574" t="s">
        <v>70</v>
      </c>
      <c r="Q6574" t="s">
        <v>97</v>
      </c>
      <c r="R6574" s="6">
        <f>_xlfn.XLOOKUP(CleanedData[[#This Row],[Product]],'02_Lookup_Tables'!$A$2:$A$126,'02_Lookup_Tables'!$B$2:$B$126)</f>
        <v>5432.76</v>
      </c>
      <c r="S6574" t="str">
        <f>VLOOKUP(CleanedData[[#This Row],[Product]],'02_Lookup_Tables'!$H$2:$I$126,2,FALSE)</f>
        <v>Home Devices</v>
      </c>
      <c r="T6574" t="str">
        <f>VLOOKUP(CleanedData[[#This Row],[Province]],'02_Lookup_Tables'!$D$2:$E$10,2, FALSE)</f>
        <v>Central Region</v>
      </c>
      <c r="U6574" t="str" cm="1">
        <f t="array" ref="U6574">_xlfn.IFS(CleanedData[[#This Row],[Purchase Amount]]&lt;500,"Low",
CleanedData[[#This Row],[Purchase Amount]]&lt;5000,"Medium",
TRUE,"High")</f>
        <v>High</v>
      </c>
      <c r="V6574" t="str">
        <f>TEXT(CleanedData[[#This Row],[Date]],"mmmm")</f>
        <v>August</v>
      </c>
      <c r="W6574" t="str">
        <f>"Q"&amp;ROUNDUP(MONTH(CleanedData[[#This Row],[Date]])/3,0)</f>
        <v>Q3</v>
      </c>
      <c r="X6574" t="str">
        <f>IF(CleanedData[[#This Row],[Purchase Amount]]&gt;=5000,"Yes","No")</f>
        <v>Yes</v>
      </c>
      <c r="Y6574">
        <f>IF(CleanedData[[#This Row],[Recommend]]="Yes",1,0)</f>
        <v>0</v>
      </c>
      <c r="Z6574" s="6">
        <f>CleanedData[[#This Row],[Purchase Amount]]*0.15</f>
        <v>814.91399999999999</v>
      </c>
      <c r="AA6574" s="6">
        <f>CleanedData[[#This Row],[Purchase Amount]]*1.15</f>
        <v>6247.674</v>
      </c>
    </row>
    <row r="6575" spans="1:27" x14ac:dyDescent="0.3">
      <c r="A6575">
        <v>7978</v>
      </c>
      <c r="B6575" t="s">
        <v>6800</v>
      </c>
      <c r="C6575" s="1">
        <v>45498</v>
      </c>
      <c r="D6575">
        <v>25</v>
      </c>
      <c r="E6575" t="s">
        <v>39</v>
      </c>
      <c r="F6575" t="s">
        <v>125</v>
      </c>
      <c r="G6575" t="s">
        <v>227</v>
      </c>
      <c r="H6575">
        <v>4</v>
      </c>
      <c r="I6575" t="s">
        <v>45</v>
      </c>
      <c r="J6575" t="s">
        <v>74</v>
      </c>
      <c r="K6575" t="s">
        <v>44</v>
      </c>
      <c r="L6575" t="s">
        <v>42</v>
      </c>
      <c r="M6575" t="s">
        <v>140</v>
      </c>
      <c r="N6575" t="s">
        <v>96</v>
      </c>
      <c r="O6575" t="s">
        <v>148</v>
      </c>
      <c r="P6575" t="s">
        <v>49</v>
      </c>
      <c r="Q6575" t="s">
        <v>58</v>
      </c>
      <c r="R6575" s="6">
        <f>_xlfn.XLOOKUP(CleanedData[[#This Row],[Product]],'02_Lookup_Tables'!$A$2:$A$126,'02_Lookup_Tables'!$B$2:$B$126)</f>
        <v>22574.95</v>
      </c>
      <c r="S6575" t="str">
        <f>VLOOKUP(CleanedData[[#This Row],[Product]],'02_Lookup_Tables'!$H$2:$I$126,2,FALSE)</f>
        <v>Electronics</v>
      </c>
      <c r="T6575" t="str">
        <f>VLOOKUP(CleanedData[[#This Row],[Province]],'02_Lookup_Tables'!$D$2:$E$10,2, FALSE)</f>
        <v>Western Region</v>
      </c>
      <c r="U6575" t="str" cm="1">
        <f t="array" ref="U6575">_xlfn.IFS(CleanedData[[#This Row],[Purchase Amount]]&lt;500,"Low",
CleanedData[[#This Row],[Purchase Amount]]&lt;5000,"Medium",
TRUE,"High")</f>
        <v>High</v>
      </c>
      <c r="V6575" t="str">
        <f>TEXT(CleanedData[[#This Row],[Date]],"mmmm")</f>
        <v>July</v>
      </c>
      <c r="W6575" t="str">
        <f>"Q"&amp;ROUNDUP(MONTH(CleanedData[[#This Row],[Date]])/3,0)</f>
        <v>Q3</v>
      </c>
      <c r="X6575" t="str">
        <f>IF(CleanedData[[#This Row],[Purchase Amount]]&gt;=5000,"Yes","No")</f>
        <v>Yes</v>
      </c>
      <c r="Y6575">
        <f>IF(CleanedData[[#This Row],[Recommend]]="Yes",1,0)</f>
        <v>1</v>
      </c>
      <c r="Z6575" s="6">
        <f>CleanedData[[#This Row],[Purchase Amount]]*0.15</f>
        <v>3386.2424999999998</v>
      </c>
      <c r="AA6575" s="6">
        <f>CleanedData[[#This Row],[Purchase Amount]]*1.15</f>
        <v>25961.192499999997</v>
      </c>
    </row>
    <row r="6576" spans="1:27" x14ac:dyDescent="0.3">
      <c r="A6576">
        <v>7979</v>
      </c>
      <c r="B6576" t="s">
        <v>6801</v>
      </c>
      <c r="C6576" s="1">
        <v>45480</v>
      </c>
      <c r="D6576">
        <v>73</v>
      </c>
      <c r="E6576" t="s">
        <v>60</v>
      </c>
      <c r="F6576" t="s">
        <v>83</v>
      </c>
      <c r="G6576" t="s">
        <v>696</v>
      </c>
      <c r="H6576">
        <v>2</v>
      </c>
      <c r="I6576" t="s">
        <v>42</v>
      </c>
      <c r="J6576" t="s">
        <v>43</v>
      </c>
      <c r="K6576" t="s">
        <v>55</v>
      </c>
      <c r="L6576" t="s">
        <v>42</v>
      </c>
      <c r="M6576" t="s">
        <v>165</v>
      </c>
      <c r="N6576" t="s">
        <v>47</v>
      </c>
      <c r="O6576" t="s">
        <v>89</v>
      </c>
      <c r="P6576" t="s">
        <v>49</v>
      </c>
      <c r="Q6576" t="s">
        <v>97</v>
      </c>
      <c r="R6576" s="6">
        <f>_xlfn.XLOOKUP(CleanedData[[#This Row],[Product]],'02_Lookup_Tables'!$A$2:$A$126,'02_Lookup_Tables'!$B$2:$B$126)</f>
        <v>1233.45</v>
      </c>
      <c r="S6576" t="str">
        <f>VLOOKUP(CleanedData[[#This Row],[Product]],'02_Lookup_Tables'!$H$2:$I$126,2,FALSE)</f>
        <v>Beauty &amp; Personal Care</v>
      </c>
      <c r="T6576" t="str">
        <f>VLOOKUP(CleanedData[[#This Row],[Province]],'02_Lookup_Tables'!$D$2:$E$10,2, FALSE)</f>
        <v>Western Region</v>
      </c>
      <c r="U6576" t="str" cm="1">
        <f t="array" ref="U6576">_xlfn.IFS(CleanedData[[#This Row],[Purchase Amount]]&lt;500,"Low",
CleanedData[[#This Row],[Purchase Amount]]&lt;5000,"Medium",
TRUE,"High")</f>
        <v>Medium</v>
      </c>
      <c r="V6576" t="str">
        <f>TEXT(CleanedData[[#This Row],[Date]],"mmmm")</f>
        <v>July</v>
      </c>
      <c r="W6576" t="str">
        <f>"Q"&amp;ROUNDUP(MONTH(CleanedData[[#This Row],[Date]])/3,0)</f>
        <v>Q3</v>
      </c>
      <c r="X6576" t="str">
        <f>IF(CleanedData[[#This Row],[Purchase Amount]]&gt;=5000,"Yes","No")</f>
        <v>No</v>
      </c>
      <c r="Y6576">
        <f>IF(CleanedData[[#This Row],[Recommend]]="Yes",1,0)</f>
        <v>0</v>
      </c>
      <c r="Z6576" s="6">
        <f>CleanedData[[#This Row],[Purchase Amount]]*0.15</f>
        <v>185.01750000000001</v>
      </c>
      <c r="AA6576" s="6">
        <f>CleanedData[[#This Row],[Purchase Amount]]*1.15</f>
        <v>1418.4675</v>
      </c>
    </row>
    <row r="6577" spans="1:27" x14ac:dyDescent="0.3">
      <c r="A6577">
        <v>7980</v>
      </c>
      <c r="B6577" t="s">
        <v>6802</v>
      </c>
      <c r="C6577" s="1">
        <v>45885</v>
      </c>
      <c r="D6577">
        <v>78</v>
      </c>
      <c r="E6577" t="s">
        <v>39</v>
      </c>
      <c r="F6577" t="s">
        <v>125</v>
      </c>
      <c r="G6577" t="s">
        <v>99</v>
      </c>
      <c r="H6577">
        <v>2</v>
      </c>
      <c r="I6577" t="s">
        <v>45</v>
      </c>
      <c r="J6577" t="s">
        <v>43</v>
      </c>
      <c r="K6577" t="s">
        <v>55</v>
      </c>
      <c r="L6577" t="s">
        <v>42</v>
      </c>
      <c r="M6577" t="s">
        <v>175</v>
      </c>
      <c r="N6577" t="s">
        <v>47</v>
      </c>
      <c r="O6577" t="s">
        <v>89</v>
      </c>
      <c r="P6577" t="s">
        <v>49</v>
      </c>
      <c r="Q6577" t="s">
        <v>97</v>
      </c>
      <c r="R6577" s="6">
        <f>_xlfn.XLOOKUP(CleanedData[[#This Row],[Product]],'02_Lookup_Tables'!$A$2:$A$126,'02_Lookup_Tables'!$B$2:$B$126)</f>
        <v>43.23</v>
      </c>
      <c r="S6577" t="str">
        <f>VLOOKUP(CleanedData[[#This Row],[Product]],'02_Lookup_Tables'!$H$2:$I$126,2,FALSE)</f>
        <v>Food</v>
      </c>
      <c r="T6577" t="str">
        <f>VLOOKUP(CleanedData[[#This Row],[Province]],'02_Lookup_Tables'!$D$2:$E$10,2, FALSE)</f>
        <v>Western Region</v>
      </c>
      <c r="U6577" t="str" cm="1">
        <f t="array" ref="U6577">_xlfn.IFS(CleanedData[[#This Row],[Purchase Amount]]&lt;500,"Low",
CleanedData[[#This Row],[Purchase Amount]]&lt;5000,"Medium",
TRUE,"High")</f>
        <v>Low</v>
      </c>
      <c r="V6577" t="str">
        <f>TEXT(CleanedData[[#This Row],[Date]],"mmmm")</f>
        <v>August</v>
      </c>
      <c r="W6577" t="str">
        <f>"Q"&amp;ROUNDUP(MONTH(CleanedData[[#This Row],[Date]])/3,0)</f>
        <v>Q3</v>
      </c>
      <c r="X6577" t="str">
        <f>IF(CleanedData[[#This Row],[Purchase Amount]]&gt;=5000,"Yes","No")</f>
        <v>No</v>
      </c>
      <c r="Y6577">
        <f>IF(CleanedData[[#This Row],[Recommend]]="Yes",1,0)</f>
        <v>1</v>
      </c>
      <c r="Z6577" s="6">
        <f>CleanedData[[#This Row],[Purchase Amount]]*0.15</f>
        <v>6.4844999999999997</v>
      </c>
      <c r="AA6577" s="6">
        <f>CleanedData[[#This Row],[Purchase Amount]]*1.15</f>
        <v>49.714499999999994</v>
      </c>
    </row>
    <row r="6578" spans="1:27" x14ac:dyDescent="0.3">
      <c r="A6578">
        <v>7981</v>
      </c>
      <c r="B6578" t="s">
        <v>6803</v>
      </c>
      <c r="C6578" s="1">
        <v>45921</v>
      </c>
      <c r="D6578">
        <v>79</v>
      </c>
      <c r="E6578" t="s">
        <v>60</v>
      </c>
      <c r="F6578" t="s">
        <v>130</v>
      </c>
      <c r="G6578" t="s">
        <v>227</v>
      </c>
      <c r="H6578">
        <v>1</v>
      </c>
      <c r="I6578" t="s">
        <v>42</v>
      </c>
      <c r="J6578" t="s">
        <v>63</v>
      </c>
      <c r="K6578" t="s">
        <v>55</v>
      </c>
      <c r="L6578" t="s">
        <v>42</v>
      </c>
      <c r="M6578" t="s">
        <v>151</v>
      </c>
      <c r="N6578" t="s">
        <v>80</v>
      </c>
      <c r="O6578" t="s">
        <v>89</v>
      </c>
      <c r="P6578" t="s">
        <v>49</v>
      </c>
      <c r="Q6578" t="s">
        <v>97</v>
      </c>
      <c r="R6578" s="6">
        <f>_xlfn.XLOOKUP(CleanedData[[#This Row],[Product]],'02_Lookup_Tables'!$A$2:$A$126,'02_Lookup_Tables'!$B$2:$B$126)</f>
        <v>22574.95</v>
      </c>
      <c r="S6578" t="str">
        <f>VLOOKUP(CleanedData[[#This Row],[Product]],'02_Lookup_Tables'!$H$2:$I$126,2,FALSE)</f>
        <v>Electronics</v>
      </c>
      <c r="T6578" t="str">
        <f>VLOOKUP(CleanedData[[#This Row],[Province]],'02_Lookup_Tables'!$D$2:$E$10,2, FALSE)</f>
        <v>Eastern Region</v>
      </c>
      <c r="U6578" t="str" cm="1">
        <f t="array" ref="U6578">_xlfn.IFS(CleanedData[[#This Row],[Purchase Amount]]&lt;500,"Low",
CleanedData[[#This Row],[Purchase Amount]]&lt;5000,"Medium",
TRUE,"High")</f>
        <v>High</v>
      </c>
      <c r="V6578" t="str">
        <f>TEXT(CleanedData[[#This Row],[Date]],"mmmm")</f>
        <v>September</v>
      </c>
      <c r="W6578" t="str">
        <f>"Q"&amp;ROUNDUP(MONTH(CleanedData[[#This Row],[Date]])/3,0)</f>
        <v>Q3</v>
      </c>
      <c r="X6578" t="str">
        <f>IF(CleanedData[[#This Row],[Purchase Amount]]&gt;=5000,"Yes","No")</f>
        <v>Yes</v>
      </c>
      <c r="Y6578">
        <f>IF(CleanedData[[#This Row],[Recommend]]="Yes",1,0)</f>
        <v>0</v>
      </c>
      <c r="Z6578" s="6">
        <f>CleanedData[[#This Row],[Purchase Amount]]*0.15</f>
        <v>3386.2424999999998</v>
      </c>
      <c r="AA6578" s="6">
        <f>CleanedData[[#This Row],[Purchase Amount]]*1.15</f>
        <v>25961.192499999997</v>
      </c>
    </row>
    <row r="6579" spans="1:27" x14ac:dyDescent="0.3">
      <c r="A6579">
        <v>7982</v>
      </c>
      <c r="B6579" t="s">
        <v>6804</v>
      </c>
      <c r="C6579" s="1">
        <v>45342</v>
      </c>
      <c r="D6579">
        <v>22</v>
      </c>
      <c r="E6579" t="s">
        <v>52</v>
      </c>
      <c r="F6579" t="s">
        <v>125</v>
      </c>
      <c r="G6579" t="s">
        <v>359</v>
      </c>
      <c r="H6579">
        <v>3</v>
      </c>
      <c r="I6579" t="s">
        <v>42</v>
      </c>
      <c r="J6579" t="s">
        <v>74</v>
      </c>
      <c r="K6579" t="s">
        <v>55</v>
      </c>
      <c r="L6579" t="s">
        <v>42</v>
      </c>
      <c r="M6579" t="s">
        <v>100</v>
      </c>
      <c r="N6579" t="s">
        <v>48</v>
      </c>
      <c r="O6579" t="s">
        <v>48</v>
      </c>
      <c r="P6579" t="s">
        <v>70</v>
      </c>
      <c r="Q6579" t="s">
        <v>66</v>
      </c>
      <c r="R6579" s="6">
        <f>_xlfn.XLOOKUP(CleanedData[[#This Row],[Product]],'02_Lookup_Tables'!$A$2:$A$126,'02_Lookup_Tables'!$B$2:$B$126)</f>
        <v>34.200000000000003</v>
      </c>
      <c r="S6579" t="str">
        <f>VLOOKUP(CleanedData[[#This Row],[Product]],'02_Lookup_Tables'!$H$2:$I$126,2,FALSE)</f>
        <v>Food</v>
      </c>
      <c r="T6579" t="str">
        <f>VLOOKUP(CleanedData[[#This Row],[Province]],'02_Lookup_Tables'!$D$2:$E$10,2, FALSE)</f>
        <v>Western Region</v>
      </c>
      <c r="U6579" t="str" cm="1">
        <f t="array" ref="U6579">_xlfn.IFS(CleanedData[[#This Row],[Purchase Amount]]&lt;500,"Low",
CleanedData[[#This Row],[Purchase Amount]]&lt;5000,"Medium",
TRUE,"High")</f>
        <v>Low</v>
      </c>
      <c r="V6579" t="str">
        <f>TEXT(CleanedData[[#This Row],[Date]],"mmmm")</f>
        <v>February</v>
      </c>
      <c r="W6579" t="str">
        <f>"Q"&amp;ROUNDUP(MONTH(CleanedData[[#This Row],[Date]])/3,0)</f>
        <v>Q1</v>
      </c>
      <c r="X6579" t="str">
        <f>IF(CleanedData[[#This Row],[Purchase Amount]]&gt;=5000,"Yes","No")</f>
        <v>No</v>
      </c>
      <c r="Y6579">
        <f>IF(CleanedData[[#This Row],[Recommend]]="Yes",1,0)</f>
        <v>0</v>
      </c>
      <c r="Z6579" s="6">
        <f>CleanedData[[#This Row],[Purchase Amount]]*0.15</f>
        <v>5.13</v>
      </c>
      <c r="AA6579" s="6">
        <f>CleanedData[[#This Row],[Purchase Amount]]*1.15</f>
        <v>39.33</v>
      </c>
    </row>
    <row r="6580" spans="1:27" x14ac:dyDescent="0.3">
      <c r="A6580">
        <v>7984</v>
      </c>
      <c r="B6580" t="s">
        <v>6805</v>
      </c>
      <c r="C6580" s="1">
        <v>45866</v>
      </c>
      <c r="D6580">
        <v>77</v>
      </c>
      <c r="E6580" t="s">
        <v>52</v>
      </c>
      <c r="F6580" t="s">
        <v>40</v>
      </c>
      <c r="G6580" t="s">
        <v>198</v>
      </c>
      <c r="H6580">
        <v>4</v>
      </c>
      <c r="I6580" t="s">
        <v>45</v>
      </c>
      <c r="J6580" t="s">
        <v>54</v>
      </c>
      <c r="K6580" t="s">
        <v>64</v>
      </c>
      <c r="L6580" t="s">
        <v>42</v>
      </c>
      <c r="M6580" t="s">
        <v>123</v>
      </c>
      <c r="N6580" t="s">
        <v>96</v>
      </c>
      <c r="O6580" t="s">
        <v>89</v>
      </c>
      <c r="P6580" t="s">
        <v>70</v>
      </c>
      <c r="Q6580" t="s">
        <v>97</v>
      </c>
      <c r="R6580" s="6">
        <f>_xlfn.XLOOKUP(CleanedData[[#This Row],[Product]],'02_Lookup_Tables'!$A$2:$A$126,'02_Lookup_Tables'!$B$2:$B$126)</f>
        <v>2099.4</v>
      </c>
      <c r="S6580" t="str">
        <f>VLOOKUP(CleanedData[[#This Row],[Product]],'02_Lookup_Tables'!$H$2:$I$126,2,FALSE)</f>
        <v>Sports &amp; Outdoors</v>
      </c>
      <c r="T6580" t="str">
        <f>VLOOKUP(CleanedData[[#This Row],[Province]],'02_Lookup_Tables'!$D$2:$E$10,2, FALSE)</f>
        <v>Northern Region</v>
      </c>
      <c r="U6580" t="str" cm="1">
        <f t="array" ref="U6580">_xlfn.IFS(CleanedData[[#This Row],[Purchase Amount]]&lt;500,"Low",
CleanedData[[#This Row],[Purchase Amount]]&lt;5000,"Medium",
TRUE,"High")</f>
        <v>Medium</v>
      </c>
      <c r="V6580" t="str">
        <f>TEXT(CleanedData[[#This Row],[Date]],"mmmm")</f>
        <v>July</v>
      </c>
      <c r="W6580" t="str">
        <f>"Q"&amp;ROUNDUP(MONTH(CleanedData[[#This Row],[Date]])/3,0)</f>
        <v>Q3</v>
      </c>
      <c r="X6580" t="str">
        <f>IF(CleanedData[[#This Row],[Purchase Amount]]&gt;=5000,"Yes","No")</f>
        <v>No</v>
      </c>
      <c r="Y6580">
        <f>IF(CleanedData[[#This Row],[Recommend]]="Yes",1,0)</f>
        <v>1</v>
      </c>
      <c r="Z6580" s="6">
        <f>CleanedData[[#This Row],[Purchase Amount]]*0.15</f>
        <v>314.91000000000003</v>
      </c>
      <c r="AA6580" s="6">
        <f>CleanedData[[#This Row],[Purchase Amount]]*1.15</f>
        <v>2414.31</v>
      </c>
    </row>
    <row r="6581" spans="1:27" x14ac:dyDescent="0.3">
      <c r="A6581">
        <v>7985</v>
      </c>
      <c r="B6581" t="s">
        <v>6806</v>
      </c>
      <c r="C6581" s="1">
        <v>45440</v>
      </c>
      <c r="D6581">
        <v>53</v>
      </c>
      <c r="E6581" t="s">
        <v>60</v>
      </c>
      <c r="F6581" t="s">
        <v>68</v>
      </c>
      <c r="G6581" t="s">
        <v>95</v>
      </c>
      <c r="H6581">
        <v>5</v>
      </c>
      <c r="I6581" t="s">
        <v>42</v>
      </c>
      <c r="J6581" t="s">
        <v>69</v>
      </c>
      <c r="K6581" t="s">
        <v>64</v>
      </c>
      <c r="L6581" t="s">
        <v>42</v>
      </c>
      <c r="M6581" t="s">
        <v>56</v>
      </c>
      <c r="N6581" t="s">
        <v>57</v>
      </c>
      <c r="O6581" t="s">
        <v>148</v>
      </c>
      <c r="P6581" t="s">
        <v>49</v>
      </c>
      <c r="Q6581" t="s">
        <v>93</v>
      </c>
      <c r="R6581" s="6">
        <f>_xlfn.XLOOKUP(CleanedData[[#This Row],[Product]],'02_Lookup_Tables'!$A$2:$A$126,'02_Lookup_Tables'!$B$2:$B$126)</f>
        <v>5390.8</v>
      </c>
      <c r="S6581" t="str">
        <f>VLOOKUP(CleanedData[[#This Row],[Product]],'02_Lookup_Tables'!$H$2:$I$126,2,FALSE)</f>
        <v>Electronics</v>
      </c>
      <c r="T6581" t="str">
        <f>VLOOKUP(CleanedData[[#This Row],[Province]],'02_Lookup_Tables'!$D$2:$E$10,2, FALSE)</f>
        <v>Northern Region</v>
      </c>
      <c r="U6581" t="str" cm="1">
        <f t="array" ref="U6581">_xlfn.IFS(CleanedData[[#This Row],[Purchase Amount]]&lt;500,"Low",
CleanedData[[#This Row],[Purchase Amount]]&lt;5000,"Medium",
TRUE,"High")</f>
        <v>High</v>
      </c>
      <c r="V6581" t="str">
        <f>TEXT(CleanedData[[#This Row],[Date]],"mmmm")</f>
        <v>May</v>
      </c>
      <c r="W6581" t="str">
        <f>"Q"&amp;ROUNDUP(MONTH(CleanedData[[#This Row],[Date]])/3,0)</f>
        <v>Q2</v>
      </c>
      <c r="X6581" t="str">
        <f>IF(CleanedData[[#This Row],[Purchase Amount]]&gt;=5000,"Yes","No")</f>
        <v>Yes</v>
      </c>
      <c r="Y6581">
        <f>IF(CleanedData[[#This Row],[Recommend]]="Yes",1,0)</f>
        <v>0</v>
      </c>
      <c r="Z6581" s="6">
        <f>CleanedData[[#This Row],[Purchase Amount]]*0.15</f>
        <v>808.62</v>
      </c>
      <c r="AA6581" s="6">
        <f>CleanedData[[#This Row],[Purchase Amount]]*1.15</f>
        <v>6199.42</v>
      </c>
    </row>
    <row r="6582" spans="1:27" x14ac:dyDescent="0.3">
      <c r="A6582">
        <v>7986</v>
      </c>
      <c r="B6582" t="s">
        <v>6807</v>
      </c>
      <c r="C6582" s="1">
        <v>45745</v>
      </c>
      <c r="D6582">
        <v>36</v>
      </c>
      <c r="E6582" t="s">
        <v>52</v>
      </c>
      <c r="F6582" t="s">
        <v>72</v>
      </c>
      <c r="G6582" t="s">
        <v>417</v>
      </c>
      <c r="H6582">
        <v>4</v>
      </c>
      <c r="I6582" t="s">
        <v>45</v>
      </c>
      <c r="J6582" t="s">
        <v>54</v>
      </c>
      <c r="K6582" t="s">
        <v>55</v>
      </c>
      <c r="L6582" t="s">
        <v>45</v>
      </c>
      <c r="M6582" t="s">
        <v>123</v>
      </c>
      <c r="N6582" t="s">
        <v>96</v>
      </c>
      <c r="O6582" t="s">
        <v>89</v>
      </c>
      <c r="P6582" t="s">
        <v>70</v>
      </c>
      <c r="Q6582" t="s">
        <v>81</v>
      </c>
      <c r="R6582" s="6">
        <f>_xlfn.XLOOKUP(CleanedData[[#This Row],[Product]],'02_Lookup_Tables'!$A$2:$A$126,'02_Lookup_Tables'!$B$2:$B$126)</f>
        <v>274.49</v>
      </c>
      <c r="S6582" t="str">
        <f>VLOOKUP(CleanedData[[#This Row],[Product]],'02_Lookup_Tables'!$H$2:$I$126,2,FALSE)</f>
        <v>Beauty &amp; Personal Care</v>
      </c>
      <c r="T6582" t="str">
        <f>VLOOKUP(CleanedData[[#This Row],[Province]],'02_Lookup_Tables'!$D$2:$E$10,2, FALSE)</f>
        <v>Central Region</v>
      </c>
      <c r="U6582" t="str" cm="1">
        <f t="array" ref="U6582">_xlfn.IFS(CleanedData[[#This Row],[Purchase Amount]]&lt;500,"Low",
CleanedData[[#This Row],[Purchase Amount]]&lt;5000,"Medium",
TRUE,"High")</f>
        <v>Low</v>
      </c>
      <c r="V6582" t="str">
        <f>TEXT(CleanedData[[#This Row],[Date]],"mmmm")</f>
        <v>March</v>
      </c>
      <c r="W6582" t="str">
        <f>"Q"&amp;ROUNDUP(MONTH(CleanedData[[#This Row],[Date]])/3,0)</f>
        <v>Q1</v>
      </c>
      <c r="X6582" t="str">
        <f>IF(CleanedData[[#This Row],[Purchase Amount]]&gt;=5000,"Yes","No")</f>
        <v>No</v>
      </c>
      <c r="Y6582">
        <f>IF(CleanedData[[#This Row],[Recommend]]="Yes",1,0)</f>
        <v>1</v>
      </c>
      <c r="Z6582" s="6">
        <f>CleanedData[[#This Row],[Purchase Amount]]*0.15</f>
        <v>41.173499999999997</v>
      </c>
      <c r="AA6582" s="6">
        <f>CleanedData[[#This Row],[Purchase Amount]]*1.15</f>
        <v>315.6635</v>
      </c>
    </row>
    <row r="6583" spans="1:27" x14ac:dyDescent="0.3">
      <c r="A6583">
        <v>7987</v>
      </c>
      <c r="B6583" t="s">
        <v>6808</v>
      </c>
      <c r="C6583" s="1">
        <v>45890</v>
      </c>
      <c r="D6583">
        <v>78</v>
      </c>
      <c r="E6583" t="s">
        <v>39</v>
      </c>
      <c r="F6583" t="s">
        <v>61</v>
      </c>
      <c r="G6583" t="s">
        <v>126</v>
      </c>
      <c r="H6583">
        <v>1</v>
      </c>
      <c r="I6583" t="s">
        <v>45</v>
      </c>
      <c r="J6583" t="s">
        <v>63</v>
      </c>
      <c r="K6583" t="s">
        <v>44</v>
      </c>
      <c r="L6583" t="s">
        <v>45</v>
      </c>
      <c r="M6583" t="s">
        <v>156</v>
      </c>
      <c r="N6583" t="s">
        <v>80</v>
      </c>
      <c r="O6583" t="s">
        <v>148</v>
      </c>
      <c r="P6583" t="s">
        <v>70</v>
      </c>
      <c r="Q6583" t="s">
        <v>97</v>
      </c>
      <c r="R6583" s="6">
        <f>_xlfn.XLOOKUP(CleanedData[[#This Row],[Product]],'02_Lookup_Tables'!$A$2:$A$126,'02_Lookup_Tables'!$B$2:$B$126)</f>
        <v>343.42</v>
      </c>
      <c r="S6583" t="str">
        <f>VLOOKUP(CleanedData[[#This Row],[Product]],'02_Lookup_Tables'!$H$2:$I$126,2,FALSE)</f>
        <v>Food</v>
      </c>
      <c r="T6583" t="str">
        <f>VLOOKUP(CleanedData[[#This Row],[Province]],'02_Lookup_Tables'!$D$2:$E$10,2, FALSE)</f>
        <v>Southern Region</v>
      </c>
      <c r="U6583" t="str" cm="1">
        <f t="array" ref="U6583">_xlfn.IFS(CleanedData[[#This Row],[Purchase Amount]]&lt;500,"Low",
CleanedData[[#This Row],[Purchase Amount]]&lt;5000,"Medium",
TRUE,"High")</f>
        <v>Low</v>
      </c>
      <c r="V6583" t="str">
        <f>TEXT(CleanedData[[#This Row],[Date]],"mmmm")</f>
        <v>August</v>
      </c>
      <c r="W6583" t="str">
        <f>"Q"&amp;ROUNDUP(MONTH(CleanedData[[#This Row],[Date]])/3,0)</f>
        <v>Q3</v>
      </c>
      <c r="X6583" t="str">
        <f>IF(CleanedData[[#This Row],[Purchase Amount]]&gt;=5000,"Yes","No")</f>
        <v>No</v>
      </c>
      <c r="Y6583">
        <f>IF(CleanedData[[#This Row],[Recommend]]="Yes",1,0)</f>
        <v>1</v>
      </c>
      <c r="Z6583" s="6">
        <f>CleanedData[[#This Row],[Purchase Amount]]*0.15</f>
        <v>51.512999999999998</v>
      </c>
      <c r="AA6583" s="6">
        <f>CleanedData[[#This Row],[Purchase Amount]]*1.15</f>
        <v>394.93299999999999</v>
      </c>
    </row>
    <row r="6584" spans="1:27" x14ac:dyDescent="0.3">
      <c r="A6584">
        <v>7989</v>
      </c>
      <c r="B6584" t="s">
        <v>6809</v>
      </c>
      <c r="C6584" s="1">
        <v>46016</v>
      </c>
      <c r="D6584">
        <v>76</v>
      </c>
      <c r="E6584" t="s">
        <v>39</v>
      </c>
      <c r="F6584" t="s">
        <v>77</v>
      </c>
      <c r="G6584" t="s">
        <v>258</v>
      </c>
      <c r="H6584">
        <v>4</v>
      </c>
      <c r="I6584" t="s">
        <v>42</v>
      </c>
      <c r="J6584" t="s">
        <v>54</v>
      </c>
      <c r="K6584" t="s">
        <v>44</v>
      </c>
      <c r="L6584" t="s">
        <v>45</v>
      </c>
      <c r="M6584" t="s">
        <v>231</v>
      </c>
      <c r="N6584" t="s">
        <v>96</v>
      </c>
      <c r="O6584" t="s">
        <v>89</v>
      </c>
      <c r="P6584" t="s">
        <v>70</v>
      </c>
      <c r="Q6584" t="s">
        <v>97</v>
      </c>
      <c r="R6584" s="6">
        <f>_xlfn.XLOOKUP(CleanedData[[#This Row],[Product]],'02_Lookup_Tables'!$A$2:$A$126,'02_Lookup_Tables'!$B$2:$B$126)</f>
        <v>768.34</v>
      </c>
      <c r="S6584" t="str">
        <f>VLOOKUP(CleanedData[[#This Row],[Product]],'02_Lookup_Tables'!$H$2:$I$126,2,FALSE)</f>
        <v>Home &amp; Living</v>
      </c>
      <c r="T6584" t="str">
        <f>VLOOKUP(CleanedData[[#This Row],[Province]],'02_Lookup_Tables'!$D$2:$E$10,2, FALSE)</f>
        <v>Central Region</v>
      </c>
      <c r="U6584" t="str" cm="1">
        <f t="array" ref="U6584">_xlfn.IFS(CleanedData[[#This Row],[Purchase Amount]]&lt;500,"Low",
CleanedData[[#This Row],[Purchase Amount]]&lt;5000,"Medium",
TRUE,"High")</f>
        <v>Medium</v>
      </c>
      <c r="V6584" t="str">
        <f>TEXT(CleanedData[[#This Row],[Date]],"mmmm")</f>
        <v>December</v>
      </c>
      <c r="W6584" t="str">
        <f>"Q"&amp;ROUNDUP(MONTH(CleanedData[[#This Row],[Date]])/3,0)</f>
        <v>Q4</v>
      </c>
      <c r="X6584" t="str">
        <f>IF(CleanedData[[#This Row],[Purchase Amount]]&gt;=5000,"Yes","No")</f>
        <v>No</v>
      </c>
      <c r="Y6584">
        <f>IF(CleanedData[[#This Row],[Recommend]]="Yes",1,0)</f>
        <v>0</v>
      </c>
      <c r="Z6584" s="6">
        <f>CleanedData[[#This Row],[Purchase Amount]]*0.15</f>
        <v>115.251</v>
      </c>
      <c r="AA6584" s="6">
        <f>CleanedData[[#This Row],[Purchase Amount]]*1.15</f>
        <v>883.59100000000001</v>
      </c>
    </row>
    <row r="6585" spans="1:27" x14ac:dyDescent="0.3">
      <c r="A6585">
        <v>7990</v>
      </c>
      <c r="B6585" t="s">
        <v>6810</v>
      </c>
      <c r="C6585" s="1">
        <v>45426</v>
      </c>
      <c r="D6585">
        <v>31</v>
      </c>
      <c r="E6585" t="s">
        <v>39</v>
      </c>
      <c r="F6585" t="s">
        <v>61</v>
      </c>
      <c r="G6585" t="s">
        <v>303</v>
      </c>
      <c r="H6585">
        <v>5</v>
      </c>
      <c r="I6585" t="s">
        <v>45</v>
      </c>
      <c r="J6585" t="s">
        <v>43</v>
      </c>
      <c r="K6585" t="s">
        <v>44</v>
      </c>
      <c r="L6585" t="s">
        <v>42</v>
      </c>
      <c r="M6585" t="s">
        <v>75</v>
      </c>
      <c r="N6585" t="s">
        <v>57</v>
      </c>
      <c r="O6585" t="s">
        <v>89</v>
      </c>
      <c r="P6585" t="s">
        <v>70</v>
      </c>
      <c r="Q6585" t="s">
        <v>58</v>
      </c>
      <c r="R6585" s="6">
        <f>_xlfn.XLOOKUP(CleanedData[[#This Row],[Product]],'02_Lookup_Tables'!$A$2:$A$126,'02_Lookup_Tables'!$B$2:$B$126)</f>
        <v>4841.7700000000004</v>
      </c>
      <c r="S6585" t="str">
        <f>VLOOKUP(CleanedData[[#This Row],[Product]],'02_Lookup_Tables'!$H$2:$I$126,2,FALSE)</f>
        <v>Home &amp; Living</v>
      </c>
      <c r="T6585" t="str">
        <f>VLOOKUP(CleanedData[[#This Row],[Province]],'02_Lookup_Tables'!$D$2:$E$10,2, FALSE)</f>
        <v>Southern Region</v>
      </c>
      <c r="U6585" t="str" cm="1">
        <f t="array" ref="U6585">_xlfn.IFS(CleanedData[[#This Row],[Purchase Amount]]&lt;500,"Low",
CleanedData[[#This Row],[Purchase Amount]]&lt;5000,"Medium",
TRUE,"High")</f>
        <v>Medium</v>
      </c>
      <c r="V6585" t="str">
        <f>TEXT(CleanedData[[#This Row],[Date]],"mmmm")</f>
        <v>May</v>
      </c>
      <c r="W6585" t="str">
        <f>"Q"&amp;ROUNDUP(MONTH(CleanedData[[#This Row],[Date]])/3,0)</f>
        <v>Q2</v>
      </c>
      <c r="X6585" t="str">
        <f>IF(CleanedData[[#This Row],[Purchase Amount]]&gt;=5000,"Yes","No")</f>
        <v>No</v>
      </c>
      <c r="Y6585">
        <f>IF(CleanedData[[#This Row],[Recommend]]="Yes",1,0)</f>
        <v>1</v>
      </c>
      <c r="Z6585" s="6">
        <f>CleanedData[[#This Row],[Purchase Amount]]*0.15</f>
        <v>726.26550000000009</v>
      </c>
      <c r="AA6585" s="6">
        <f>CleanedData[[#This Row],[Purchase Amount]]*1.15</f>
        <v>5568.0355</v>
      </c>
    </row>
    <row r="6586" spans="1:27" x14ac:dyDescent="0.3">
      <c r="A6586">
        <v>7992</v>
      </c>
      <c r="B6586" t="s">
        <v>6811</v>
      </c>
      <c r="C6586" s="1">
        <v>45960</v>
      </c>
      <c r="D6586">
        <v>77</v>
      </c>
      <c r="E6586" t="s">
        <v>52</v>
      </c>
      <c r="F6586" t="s">
        <v>125</v>
      </c>
      <c r="G6586" t="s">
        <v>118</v>
      </c>
      <c r="H6586">
        <v>5</v>
      </c>
      <c r="I6586" t="s">
        <v>42</v>
      </c>
      <c r="J6586" t="s">
        <v>74</v>
      </c>
      <c r="K6586" t="s">
        <v>55</v>
      </c>
      <c r="L6586" t="s">
        <v>45</v>
      </c>
      <c r="M6586" t="s">
        <v>56</v>
      </c>
      <c r="N6586" t="s">
        <v>57</v>
      </c>
      <c r="O6586" t="s">
        <v>148</v>
      </c>
      <c r="P6586" t="s">
        <v>49</v>
      </c>
      <c r="Q6586" t="s">
        <v>97</v>
      </c>
      <c r="R6586" s="6">
        <f>_xlfn.XLOOKUP(CleanedData[[#This Row],[Product]],'02_Lookup_Tables'!$A$2:$A$126,'02_Lookup_Tables'!$B$2:$B$126)</f>
        <v>368.99</v>
      </c>
      <c r="S6586" t="str">
        <f>VLOOKUP(CleanedData[[#This Row],[Product]],'02_Lookup_Tables'!$H$2:$I$126,2,FALSE)</f>
        <v>Accessories</v>
      </c>
      <c r="T6586" t="str">
        <f>VLOOKUP(CleanedData[[#This Row],[Province]],'02_Lookup_Tables'!$D$2:$E$10,2, FALSE)</f>
        <v>Western Region</v>
      </c>
      <c r="U6586" t="str" cm="1">
        <f t="array" ref="U6586">_xlfn.IFS(CleanedData[[#This Row],[Purchase Amount]]&lt;500,"Low",
CleanedData[[#This Row],[Purchase Amount]]&lt;5000,"Medium",
TRUE,"High")</f>
        <v>Low</v>
      </c>
      <c r="V6586" t="str">
        <f>TEXT(CleanedData[[#This Row],[Date]],"mmmm")</f>
        <v>October</v>
      </c>
      <c r="W6586" t="str">
        <f>"Q"&amp;ROUNDUP(MONTH(CleanedData[[#This Row],[Date]])/3,0)</f>
        <v>Q4</v>
      </c>
      <c r="X6586" t="str">
        <f>IF(CleanedData[[#This Row],[Purchase Amount]]&gt;=5000,"Yes","No")</f>
        <v>No</v>
      </c>
      <c r="Y6586">
        <f>IF(CleanedData[[#This Row],[Recommend]]="Yes",1,0)</f>
        <v>0</v>
      </c>
      <c r="Z6586" s="6">
        <f>CleanedData[[#This Row],[Purchase Amount]]*0.15</f>
        <v>55.348500000000001</v>
      </c>
      <c r="AA6586" s="6">
        <f>CleanedData[[#This Row],[Purchase Amount]]*1.15</f>
        <v>424.33849999999995</v>
      </c>
    </row>
    <row r="6587" spans="1:27" x14ac:dyDescent="0.3">
      <c r="A6587">
        <v>7993</v>
      </c>
      <c r="B6587" t="s">
        <v>6812</v>
      </c>
      <c r="C6587" s="1">
        <v>45577</v>
      </c>
      <c r="D6587">
        <v>57</v>
      </c>
      <c r="E6587" t="s">
        <v>60</v>
      </c>
      <c r="F6587" t="s">
        <v>83</v>
      </c>
      <c r="G6587" t="s">
        <v>976</v>
      </c>
      <c r="H6587">
        <v>1</v>
      </c>
      <c r="I6587" t="s">
        <v>45</v>
      </c>
      <c r="J6587" t="s">
        <v>54</v>
      </c>
      <c r="K6587" t="s">
        <v>64</v>
      </c>
      <c r="L6587" t="s">
        <v>42</v>
      </c>
      <c r="M6587" t="s">
        <v>236</v>
      </c>
      <c r="N6587" t="s">
        <v>80</v>
      </c>
      <c r="O6587" t="s">
        <v>89</v>
      </c>
      <c r="P6587" t="s">
        <v>49</v>
      </c>
      <c r="Q6587" t="s">
        <v>50</v>
      </c>
      <c r="R6587" s="6">
        <f>_xlfn.XLOOKUP(CleanedData[[#This Row],[Product]],'02_Lookup_Tables'!$A$2:$A$126,'02_Lookup_Tables'!$B$2:$B$126)</f>
        <v>412.16</v>
      </c>
      <c r="S6587" t="str">
        <f>VLOOKUP(CleanedData[[#This Row],[Product]],'02_Lookup_Tables'!$H$2:$I$126,2,FALSE)</f>
        <v>Apparel</v>
      </c>
      <c r="T6587" t="str">
        <f>VLOOKUP(CleanedData[[#This Row],[Province]],'02_Lookup_Tables'!$D$2:$E$10,2, FALSE)</f>
        <v>Western Region</v>
      </c>
      <c r="U6587" t="str" cm="1">
        <f t="array" ref="U6587">_xlfn.IFS(CleanedData[[#This Row],[Purchase Amount]]&lt;500,"Low",
CleanedData[[#This Row],[Purchase Amount]]&lt;5000,"Medium",
TRUE,"High")</f>
        <v>Low</v>
      </c>
      <c r="V6587" t="str">
        <f>TEXT(CleanedData[[#This Row],[Date]],"mmmm")</f>
        <v>October</v>
      </c>
      <c r="W6587" t="str">
        <f>"Q"&amp;ROUNDUP(MONTH(CleanedData[[#This Row],[Date]])/3,0)</f>
        <v>Q4</v>
      </c>
      <c r="X6587" t="str">
        <f>IF(CleanedData[[#This Row],[Purchase Amount]]&gt;=5000,"Yes","No")</f>
        <v>No</v>
      </c>
      <c r="Y6587">
        <f>IF(CleanedData[[#This Row],[Recommend]]="Yes",1,0)</f>
        <v>1</v>
      </c>
      <c r="Z6587" s="6">
        <f>CleanedData[[#This Row],[Purchase Amount]]*0.15</f>
        <v>61.823999999999998</v>
      </c>
      <c r="AA6587" s="6">
        <f>CleanedData[[#This Row],[Purchase Amount]]*1.15</f>
        <v>473.98399999999998</v>
      </c>
    </row>
    <row r="6588" spans="1:27" x14ac:dyDescent="0.3">
      <c r="A6588">
        <v>7994</v>
      </c>
      <c r="B6588" t="s">
        <v>6813</v>
      </c>
      <c r="C6588" s="1">
        <v>45660</v>
      </c>
      <c r="D6588">
        <v>69</v>
      </c>
      <c r="E6588" t="s">
        <v>39</v>
      </c>
      <c r="F6588" t="s">
        <v>40</v>
      </c>
      <c r="G6588" t="s">
        <v>246</v>
      </c>
      <c r="H6588">
        <v>1</v>
      </c>
      <c r="I6588" t="s">
        <v>45</v>
      </c>
      <c r="J6588" t="s">
        <v>43</v>
      </c>
      <c r="K6588" t="s">
        <v>55</v>
      </c>
      <c r="L6588" t="s">
        <v>45</v>
      </c>
      <c r="M6588" t="s">
        <v>65</v>
      </c>
      <c r="N6588" t="s">
        <v>80</v>
      </c>
      <c r="O6588" t="s">
        <v>89</v>
      </c>
      <c r="P6588" t="s">
        <v>49</v>
      </c>
      <c r="Q6588" t="s">
        <v>97</v>
      </c>
      <c r="R6588" s="6">
        <f>_xlfn.XLOOKUP(CleanedData[[#This Row],[Product]],'02_Lookup_Tables'!$A$2:$A$126,'02_Lookup_Tables'!$B$2:$B$126)</f>
        <v>2603.98</v>
      </c>
      <c r="S6588" t="str">
        <f>VLOOKUP(CleanedData[[#This Row],[Product]],'02_Lookup_Tables'!$H$2:$I$126,2,FALSE)</f>
        <v>Accessories</v>
      </c>
      <c r="T6588" t="str">
        <f>VLOOKUP(CleanedData[[#This Row],[Province]],'02_Lookup_Tables'!$D$2:$E$10,2, FALSE)</f>
        <v>Northern Region</v>
      </c>
      <c r="U6588" t="str" cm="1">
        <f t="array" ref="U6588">_xlfn.IFS(CleanedData[[#This Row],[Purchase Amount]]&lt;500,"Low",
CleanedData[[#This Row],[Purchase Amount]]&lt;5000,"Medium",
TRUE,"High")</f>
        <v>Medium</v>
      </c>
      <c r="V6588" t="str">
        <f>TEXT(CleanedData[[#This Row],[Date]],"mmmm")</f>
        <v>January</v>
      </c>
      <c r="W6588" t="str">
        <f>"Q"&amp;ROUNDUP(MONTH(CleanedData[[#This Row],[Date]])/3,0)</f>
        <v>Q1</v>
      </c>
      <c r="X6588" t="str">
        <f>IF(CleanedData[[#This Row],[Purchase Amount]]&gt;=5000,"Yes","No")</f>
        <v>No</v>
      </c>
      <c r="Y6588">
        <f>IF(CleanedData[[#This Row],[Recommend]]="Yes",1,0)</f>
        <v>1</v>
      </c>
      <c r="Z6588" s="6">
        <f>CleanedData[[#This Row],[Purchase Amount]]*0.15</f>
        <v>390.59699999999998</v>
      </c>
      <c r="AA6588" s="6">
        <f>CleanedData[[#This Row],[Purchase Amount]]*1.15</f>
        <v>2994.5769999999998</v>
      </c>
    </row>
    <row r="6589" spans="1:27" x14ac:dyDescent="0.3">
      <c r="A6589">
        <v>7995</v>
      </c>
      <c r="B6589" t="s">
        <v>6814</v>
      </c>
      <c r="C6589" s="1">
        <v>45322</v>
      </c>
      <c r="D6589">
        <v>58</v>
      </c>
      <c r="E6589" t="s">
        <v>39</v>
      </c>
      <c r="F6589" t="s">
        <v>72</v>
      </c>
      <c r="G6589" t="s">
        <v>164</v>
      </c>
      <c r="H6589">
        <v>2</v>
      </c>
      <c r="I6589" t="s">
        <v>45</v>
      </c>
      <c r="J6589" t="s">
        <v>63</v>
      </c>
      <c r="K6589" t="s">
        <v>64</v>
      </c>
      <c r="L6589" t="s">
        <v>42</v>
      </c>
      <c r="M6589" t="s">
        <v>196</v>
      </c>
      <c r="N6589" t="s">
        <v>47</v>
      </c>
      <c r="O6589" t="s">
        <v>89</v>
      </c>
      <c r="P6589" t="s">
        <v>49</v>
      </c>
      <c r="Q6589" t="s">
        <v>50</v>
      </c>
      <c r="R6589" s="6">
        <f>_xlfn.XLOOKUP(CleanedData[[#This Row],[Product]],'02_Lookup_Tables'!$A$2:$A$126,'02_Lookup_Tables'!$B$2:$B$126)</f>
        <v>440.87</v>
      </c>
      <c r="S6589" t="str">
        <f>VLOOKUP(CleanedData[[#This Row],[Product]],'02_Lookup_Tables'!$H$2:$I$126,2,FALSE)</f>
        <v>Home &amp; Living</v>
      </c>
      <c r="T6589" t="str">
        <f>VLOOKUP(CleanedData[[#This Row],[Province]],'02_Lookup_Tables'!$D$2:$E$10,2, FALSE)</f>
        <v>Central Region</v>
      </c>
      <c r="U6589" t="str" cm="1">
        <f t="array" ref="U6589">_xlfn.IFS(CleanedData[[#This Row],[Purchase Amount]]&lt;500,"Low",
CleanedData[[#This Row],[Purchase Amount]]&lt;5000,"Medium",
TRUE,"High")</f>
        <v>Low</v>
      </c>
      <c r="V6589" t="str">
        <f>TEXT(CleanedData[[#This Row],[Date]],"mmmm")</f>
        <v>January</v>
      </c>
      <c r="W6589" t="str">
        <f>"Q"&amp;ROUNDUP(MONTH(CleanedData[[#This Row],[Date]])/3,0)</f>
        <v>Q1</v>
      </c>
      <c r="X6589" t="str">
        <f>IF(CleanedData[[#This Row],[Purchase Amount]]&gt;=5000,"Yes","No")</f>
        <v>No</v>
      </c>
      <c r="Y6589">
        <f>IF(CleanedData[[#This Row],[Recommend]]="Yes",1,0)</f>
        <v>1</v>
      </c>
      <c r="Z6589" s="6">
        <f>CleanedData[[#This Row],[Purchase Amount]]*0.15</f>
        <v>66.130499999999998</v>
      </c>
      <c r="AA6589" s="6">
        <f>CleanedData[[#This Row],[Purchase Amount]]*1.15</f>
        <v>507.00049999999999</v>
      </c>
    </row>
    <row r="6590" spans="1:27" x14ac:dyDescent="0.3">
      <c r="A6590">
        <v>7996</v>
      </c>
      <c r="B6590" t="s">
        <v>6815</v>
      </c>
      <c r="C6590" s="1">
        <v>45568</v>
      </c>
      <c r="D6590">
        <v>21</v>
      </c>
      <c r="E6590" t="s">
        <v>52</v>
      </c>
      <c r="F6590" t="s">
        <v>130</v>
      </c>
      <c r="G6590" t="s">
        <v>696</v>
      </c>
      <c r="H6590">
        <v>1</v>
      </c>
      <c r="I6590" t="s">
        <v>45</v>
      </c>
      <c r="J6590" t="s">
        <v>74</v>
      </c>
      <c r="K6590" t="s">
        <v>44</v>
      </c>
      <c r="L6590" t="s">
        <v>42</v>
      </c>
      <c r="M6590" t="s">
        <v>88</v>
      </c>
      <c r="N6590" t="s">
        <v>80</v>
      </c>
      <c r="O6590" t="s">
        <v>89</v>
      </c>
      <c r="P6590" t="s">
        <v>49</v>
      </c>
      <c r="Q6590" t="s">
        <v>66</v>
      </c>
      <c r="R6590" s="6">
        <f>_xlfn.XLOOKUP(CleanedData[[#This Row],[Product]],'02_Lookup_Tables'!$A$2:$A$126,'02_Lookup_Tables'!$B$2:$B$126)</f>
        <v>1233.45</v>
      </c>
      <c r="S6590" t="str">
        <f>VLOOKUP(CleanedData[[#This Row],[Product]],'02_Lookup_Tables'!$H$2:$I$126,2,FALSE)</f>
        <v>Beauty &amp; Personal Care</v>
      </c>
      <c r="T6590" t="str">
        <f>VLOOKUP(CleanedData[[#This Row],[Province]],'02_Lookup_Tables'!$D$2:$E$10,2, FALSE)</f>
        <v>Eastern Region</v>
      </c>
      <c r="U6590" t="str" cm="1">
        <f t="array" ref="U6590">_xlfn.IFS(CleanedData[[#This Row],[Purchase Amount]]&lt;500,"Low",
CleanedData[[#This Row],[Purchase Amount]]&lt;5000,"Medium",
TRUE,"High")</f>
        <v>Medium</v>
      </c>
      <c r="V6590" t="str">
        <f>TEXT(CleanedData[[#This Row],[Date]],"mmmm")</f>
        <v>October</v>
      </c>
      <c r="W6590" t="str">
        <f>"Q"&amp;ROUNDUP(MONTH(CleanedData[[#This Row],[Date]])/3,0)</f>
        <v>Q4</v>
      </c>
      <c r="X6590" t="str">
        <f>IF(CleanedData[[#This Row],[Purchase Amount]]&gt;=5000,"Yes","No")</f>
        <v>No</v>
      </c>
      <c r="Y6590">
        <f>IF(CleanedData[[#This Row],[Recommend]]="Yes",1,0)</f>
        <v>1</v>
      </c>
      <c r="Z6590" s="6">
        <f>CleanedData[[#This Row],[Purchase Amount]]*0.15</f>
        <v>185.01750000000001</v>
      </c>
      <c r="AA6590" s="6">
        <f>CleanedData[[#This Row],[Purchase Amount]]*1.15</f>
        <v>1418.4675</v>
      </c>
    </row>
    <row r="6591" spans="1:27" x14ac:dyDescent="0.3">
      <c r="A6591">
        <v>7997</v>
      </c>
      <c r="B6591" t="s">
        <v>6816</v>
      </c>
      <c r="C6591" s="1">
        <v>45508</v>
      </c>
      <c r="D6591">
        <v>40</v>
      </c>
      <c r="E6591" t="s">
        <v>39</v>
      </c>
      <c r="F6591" t="s">
        <v>108</v>
      </c>
      <c r="G6591" t="s">
        <v>345</v>
      </c>
      <c r="H6591">
        <v>5</v>
      </c>
      <c r="I6591" t="s">
        <v>42</v>
      </c>
      <c r="J6591" t="s">
        <v>54</v>
      </c>
      <c r="K6591" t="s">
        <v>55</v>
      </c>
      <c r="L6591" t="s">
        <v>45</v>
      </c>
      <c r="M6591" t="s">
        <v>88</v>
      </c>
      <c r="N6591" t="s">
        <v>57</v>
      </c>
      <c r="O6591" t="s">
        <v>89</v>
      </c>
      <c r="P6591" t="s">
        <v>70</v>
      </c>
      <c r="Q6591" t="s">
        <v>81</v>
      </c>
      <c r="R6591" s="6">
        <f>_xlfn.XLOOKUP(CleanedData[[#This Row],[Product]],'02_Lookup_Tables'!$A$2:$A$126,'02_Lookup_Tables'!$B$2:$B$126)</f>
        <v>574.49</v>
      </c>
      <c r="S6591" t="str">
        <f>VLOOKUP(CleanedData[[#This Row],[Product]],'02_Lookup_Tables'!$H$2:$I$126,2,FALSE)</f>
        <v>Toys &amp; Games</v>
      </c>
      <c r="T6591" t="str">
        <f>VLOOKUP(CleanedData[[#This Row],[Province]],'02_Lookup_Tables'!$D$2:$E$10,2, FALSE)</f>
        <v>Gauteng Region</v>
      </c>
      <c r="U6591" t="str" cm="1">
        <f t="array" ref="U6591">_xlfn.IFS(CleanedData[[#This Row],[Purchase Amount]]&lt;500,"Low",
CleanedData[[#This Row],[Purchase Amount]]&lt;5000,"Medium",
TRUE,"High")</f>
        <v>Medium</v>
      </c>
      <c r="V6591" t="str">
        <f>TEXT(CleanedData[[#This Row],[Date]],"mmmm")</f>
        <v>August</v>
      </c>
      <c r="W6591" t="str">
        <f>"Q"&amp;ROUNDUP(MONTH(CleanedData[[#This Row],[Date]])/3,0)</f>
        <v>Q3</v>
      </c>
      <c r="X6591" t="str">
        <f>IF(CleanedData[[#This Row],[Purchase Amount]]&gt;=5000,"Yes","No")</f>
        <v>No</v>
      </c>
      <c r="Y6591">
        <f>IF(CleanedData[[#This Row],[Recommend]]="Yes",1,0)</f>
        <v>0</v>
      </c>
      <c r="Z6591" s="6">
        <f>CleanedData[[#This Row],[Purchase Amount]]*0.15</f>
        <v>86.173500000000004</v>
      </c>
      <c r="AA6591" s="6">
        <f>CleanedData[[#This Row],[Purchase Amount]]*1.15</f>
        <v>660.6635</v>
      </c>
    </row>
    <row r="6592" spans="1:27" x14ac:dyDescent="0.3">
      <c r="A6592">
        <v>7998</v>
      </c>
      <c r="B6592" t="s">
        <v>6817</v>
      </c>
      <c r="C6592" s="1">
        <v>45691</v>
      </c>
      <c r="D6592">
        <v>36</v>
      </c>
      <c r="E6592" t="s">
        <v>39</v>
      </c>
      <c r="F6592" t="s">
        <v>72</v>
      </c>
      <c r="G6592" t="s">
        <v>668</v>
      </c>
      <c r="H6592">
        <v>3</v>
      </c>
      <c r="I6592" t="s">
        <v>42</v>
      </c>
      <c r="J6592" t="s">
        <v>43</v>
      </c>
      <c r="K6592" t="s">
        <v>55</v>
      </c>
      <c r="L6592" t="s">
        <v>42</v>
      </c>
      <c r="M6592" t="s">
        <v>231</v>
      </c>
      <c r="N6592" t="s">
        <v>48</v>
      </c>
      <c r="O6592" t="s">
        <v>89</v>
      </c>
      <c r="P6592" t="s">
        <v>49</v>
      </c>
      <c r="Q6592" t="s">
        <v>81</v>
      </c>
      <c r="R6592" s="6">
        <f>_xlfn.XLOOKUP(CleanedData[[#This Row],[Product]],'02_Lookup_Tables'!$A$2:$A$126,'02_Lookup_Tables'!$B$2:$B$126)</f>
        <v>301.58</v>
      </c>
      <c r="S6592" t="str">
        <f>VLOOKUP(CleanedData[[#This Row],[Product]],'02_Lookup_Tables'!$H$2:$I$126,2,FALSE)</f>
        <v>Food</v>
      </c>
      <c r="T6592" t="str">
        <f>VLOOKUP(CleanedData[[#This Row],[Province]],'02_Lookup_Tables'!$D$2:$E$10,2, FALSE)</f>
        <v>Central Region</v>
      </c>
      <c r="U6592" t="str" cm="1">
        <f t="array" ref="U6592">_xlfn.IFS(CleanedData[[#This Row],[Purchase Amount]]&lt;500,"Low",
CleanedData[[#This Row],[Purchase Amount]]&lt;5000,"Medium",
TRUE,"High")</f>
        <v>Low</v>
      </c>
      <c r="V6592" t="str">
        <f>TEXT(CleanedData[[#This Row],[Date]],"mmmm")</f>
        <v>February</v>
      </c>
      <c r="W6592" t="str">
        <f>"Q"&amp;ROUNDUP(MONTH(CleanedData[[#This Row],[Date]])/3,0)</f>
        <v>Q1</v>
      </c>
      <c r="X6592" t="str">
        <f>IF(CleanedData[[#This Row],[Purchase Amount]]&gt;=5000,"Yes","No")</f>
        <v>No</v>
      </c>
      <c r="Y6592">
        <f>IF(CleanedData[[#This Row],[Recommend]]="Yes",1,0)</f>
        <v>0</v>
      </c>
      <c r="Z6592" s="6">
        <f>CleanedData[[#This Row],[Purchase Amount]]*0.15</f>
        <v>45.236999999999995</v>
      </c>
      <c r="AA6592" s="6">
        <f>CleanedData[[#This Row],[Purchase Amount]]*1.15</f>
        <v>346.81699999999995</v>
      </c>
    </row>
    <row r="6593" spans="1:27" x14ac:dyDescent="0.3">
      <c r="A6593">
        <v>7999</v>
      </c>
      <c r="B6593" t="s">
        <v>6818</v>
      </c>
      <c r="C6593" s="1">
        <v>45735</v>
      </c>
      <c r="D6593">
        <v>34</v>
      </c>
      <c r="E6593" t="s">
        <v>52</v>
      </c>
      <c r="F6593" t="s">
        <v>130</v>
      </c>
      <c r="G6593" t="s">
        <v>340</v>
      </c>
      <c r="H6593">
        <v>3</v>
      </c>
      <c r="I6593" t="s">
        <v>45</v>
      </c>
      <c r="J6593" t="s">
        <v>69</v>
      </c>
      <c r="K6593" t="s">
        <v>55</v>
      </c>
      <c r="L6593" t="s">
        <v>45</v>
      </c>
      <c r="M6593" t="s">
        <v>100</v>
      </c>
      <c r="N6593" t="s">
        <v>48</v>
      </c>
      <c r="O6593" t="s">
        <v>48</v>
      </c>
      <c r="P6593" t="s">
        <v>70</v>
      </c>
      <c r="Q6593" t="s">
        <v>58</v>
      </c>
      <c r="R6593" s="6">
        <f>_xlfn.XLOOKUP(CleanedData[[#This Row],[Product]],'02_Lookup_Tables'!$A$2:$A$126,'02_Lookup_Tables'!$B$2:$B$126)</f>
        <v>828.82</v>
      </c>
      <c r="S6593" t="str">
        <f>VLOOKUP(CleanedData[[#This Row],[Product]],'02_Lookup_Tables'!$H$2:$I$126,2,FALSE)</f>
        <v>Home Devices</v>
      </c>
      <c r="T6593" t="str">
        <f>VLOOKUP(CleanedData[[#This Row],[Province]],'02_Lookup_Tables'!$D$2:$E$10,2, FALSE)</f>
        <v>Eastern Region</v>
      </c>
      <c r="U6593" t="str" cm="1">
        <f t="array" ref="U6593">_xlfn.IFS(CleanedData[[#This Row],[Purchase Amount]]&lt;500,"Low",
CleanedData[[#This Row],[Purchase Amount]]&lt;5000,"Medium",
TRUE,"High")</f>
        <v>Medium</v>
      </c>
      <c r="V6593" t="str">
        <f>TEXT(CleanedData[[#This Row],[Date]],"mmmm")</f>
        <v>March</v>
      </c>
      <c r="W6593" t="str">
        <f>"Q"&amp;ROUNDUP(MONTH(CleanedData[[#This Row],[Date]])/3,0)</f>
        <v>Q1</v>
      </c>
      <c r="X6593" t="str">
        <f>IF(CleanedData[[#This Row],[Purchase Amount]]&gt;=5000,"Yes","No")</f>
        <v>No</v>
      </c>
      <c r="Y6593">
        <f>IF(CleanedData[[#This Row],[Recommend]]="Yes",1,0)</f>
        <v>1</v>
      </c>
      <c r="Z6593" s="6">
        <f>CleanedData[[#This Row],[Purchase Amount]]*0.15</f>
        <v>124.32300000000001</v>
      </c>
      <c r="AA6593" s="6">
        <f>CleanedData[[#This Row],[Purchase Amount]]*1.15</f>
        <v>953.14300000000003</v>
      </c>
    </row>
    <row r="6594" spans="1:27" x14ac:dyDescent="0.3">
      <c r="A6594">
        <v>8000</v>
      </c>
      <c r="B6594" t="s">
        <v>6819</v>
      </c>
      <c r="C6594" s="1">
        <v>46005</v>
      </c>
      <c r="D6594">
        <v>53</v>
      </c>
      <c r="E6594" t="s">
        <v>52</v>
      </c>
      <c r="F6594" t="s">
        <v>77</v>
      </c>
      <c r="G6594" t="s">
        <v>365</v>
      </c>
      <c r="H6594">
        <v>3</v>
      </c>
      <c r="I6594" t="s">
        <v>42</v>
      </c>
      <c r="J6594" t="s">
        <v>43</v>
      </c>
      <c r="K6594" t="s">
        <v>44</v>
      </c>
      <c r="L6594" t="s">
        <v>42</v>
      </c>
      <c r="N6594" t="s">
        <v>48</v>
      </c>
      <c r="O6594" t="s">
        <v>134</v>
      </c>
      <c r="P6594" t="s">
        <v>8646</v>
      </c>
      <c r="Q6594" t="s">
        <v>93</v>
      </c>
      <c r="R6594" s="6">
        <f>_xlfn.XLOOKUP(CleanedData[[#This Row],[Product]],'02_Lookup_Tables'!$A$2:$A$126,'02_Lookup_Tables'!$B$2:$B$126)</f>
        <v>105.11</v>
      </c>
      <c r="S6594" t="str">
        <f>VLOOKUP(CleanedData[[#This Row],[Product]],'02_Lookup_Tables'!$H$2:$I$126,2,FALSE)</f>
        <v>Beauty &amp; Personal Care</v>
      </c>
      <c r="T6594" t="str">
        <f>VLOOKUP(CleanedData[[#This Row],[Province]],'02_Lookup_Tables'!$D$2:$E$10,2, FALSE)</f>
        <v>Central Region</v>
      </c>
      <c r="U6594" t="str" cm="1">
        <f t="array" ref="U6594">_xlfn.IFS(CleanedData[[#This Row],[Purchase Amount]]&lt;500,"Low",
CleanedData[[#This Row],[Purchase Amount]]&lt;5000,"Medium",
TRUE,"High")</f>
        <v>Low</v>
      </c>
      <c r="V6594" t="str">
        <f>TEXT(CleanedData[[#This Row],[Date]],"mmmm")</f>
        <v>December</v>
      </c>
      <c r="W6594" t="str">
        <f>"Q"&amp;ROUNDUP(MONTH(CleanedData[[#This Row],[Date]])/3,0)</f>
        <v>Q4</v>
      </c>
      <c r="X6594" t="str">
        <f>IF(CleanedData[[#This Row],[Purchase Amount]]&gt;=5000,"Yes","No")</f>
        <v>No</v>
      </c>
      <c r="Y6594">
        <f>IF(CleanedData[[#This Row],[Recommend]]="Yes",1,0)</f>
        <v>0</v>
      </c>
      <c r="Z6594" s="6">
        <f>CleanedData[[#This Row],[Purchase Amount]]*0.15</f>
        <v>15.766499999999999</v>
      </c>
      <c r="AA6594" s="6">
        <f>CleanedData[[#This Row],[Purchase Amount]]*1.15</f>
        <v>120.87649999999999</v>
      </c>
    </row>
    <row r="6595" spans="1:27" x14ac:dyDescent="0.3">
      <c r="A6595">
        <v>8001</v>
      </c>
      <c r="B6595" t="s">
        <v>6820</v>
      </c>
      <c r="C6595" s="1">
        <v>45314</v>
      </c>
      <c r="D6595">
        <v>78</v>
      </c>
      <c r="E6595" t="s">
        <v>52</v>
      </c>
      <c r="F6595" t="s">
        <v>130</v>
      </c>
      <c r="G6595" t="s">
        <v>342</v>
      </c>
      <c r="H6595">
        <v>3</v>
      </c>
      <c r="I6595" t="s">
        <v>42</v>
      </c>
      <c r="J6595" t="s">
        <v>54</v>
      </c>
      <c r="K6595" t="s">
        <v>64</v>
      </c>
      <c r="L6595" t="s">
        <v>45</v>
      </c>
      <c r="M6595" t="s">
        <v>175</v>
      </c>
      <c r="N6595" t="s">
        <v>48</v>
      </c>
      <c r="O6595" t="s">
        <v>89</v>
      </c>
      <c r="P6595" t="s">
        <v>49</v>
      </c>
      <c r="Q6595" t="s">
        <v>97</v>
      </c>
      <c r="R6595" s="6">
        <f>_xlfn.XLOOKUP(CleanedData[[#This Row],[Product]],'02_Lookup_Tables'!$A$2:$A$126,'02_Lookup_Tables'!$B$2:$B$126)</f>
        <v>529.15</v>
      </c>
      <c r="S6595" t="str">
        <f>VLOOKUP(CleanedData[[#This Row],[Product]],'02_Lookup_Tables'!$H$2:$I$126,2,FALSE)</f>
        <v>Accessories</v>
      </c>
      <c r="T6595" t="str">
        <f>VLOOKUP(CleanedData[[#This Row],[Province]],'02_Lookup_Tables'!$D$2:$E$10,2, FALSE)</f>
        <v>Eastern Region</v>
      </c>
      <c r="U6595" t="str" cm="1">
        <f t="array" ref="U6595">_xlfn.IFS(CleanedData[[#This Row],[Purchase Amount]]&lt;500,"Low",
CleanedData[[#This Row],[Purchase Amount]]&lt;5000,"Medium",
TRUE,"High")</f>
        <v>Medium</v>
      </c>
      <c r="V6595" t="str">
        <f>TEXT(CleanedData[[#This Row],[Date]],"mmmm")</f>
        <v>January</v>
      </c>
      <c r="W6595" t="str">
        <f>"Q"&amp;ROUNDUP(MONTH(CleanedData[[#This Row],[Date]])/3,0)</f>
        <v>Q1</v>
      </c>
      <c r="X6595" t="str">
        <f>IF(CleanedData[[#This Row],[Purchase Amount]]&gt;=5000,"Yes","No")</f>
        <v>No</v>
      </c>
      <c r="Y6595">
        <f>IF(CleanedData[[#This Row],[Recommend]]="Yes",1,0)</f>
        <v>0</v>
      </c>
      <c r="Z6595" s="6">
        <f>CleanedData[[#This Row],[Purchase Amount]]*0.15</f>
        <v>79.372499999999988</v>
      </c>
      <c r="AA6595" s="6">
        <f>CleanedData[[#This Row],[Purchase Amount]]*1.15</f>
        <v>608.52249999999992</v>
      </c>
    </row>
    <row r="6596" spans="1:27" x14ac:dyDescent="0.3">
      <c r="A6596">
        <v>8002</v>
      </c>
      <c r="B6596" t="s">
        <v>6821</v>
      </c>
      <c r="C6596" s="1">
        <v>45581</v>
      </c>
      <c r="D6596">
        <v>51</v>
      </c>
      <c r="E6596" t="s">
        <v>60</v>
      </c>
      <c r="F6596" t="s">
        <v>108</v>
      </c>
      <c r="G6596" t="s">
        <v>950</v>
      </c>
      <c r="H6596">
        <v>3</v>
      </c>
      <c r="I6596" t="s">
        <v>45</v>
      </c>
      <c r="J6596" t="s">
        <v>63</v>
      </c>
      <c r="K6596" t="s">
        <v>55</v>
      </c>
      <c r="L6596" t="s">
        <v>45</v>
      </c>
      <c r="M6596" t="s">
        <v>147</v>
      </c>
      <c r="N6596" t="s">
        <v>48</v>
      </c>
      <c r="O6596" t="s">
        <v>148</v>
      </c>
      <c r="P6596" t="s">
        <v>49</v>
      </c>
      <c r="Q6596" t="s">
        <v>93</v>
      </c>
      <c r="R6596" s="6">
        <f>_xlfn.XLOOKUP(CleanedData[[#This Row],[Product]],'02_Lookup_Tables'!$A$2:$A$126,'02_Lookup_Tables'!$B$2:$B$126)</f>
        <v>85.25</v>
      </c>
      <c r="S6596" t="str">
        <f>VLOOKUP(CleanedData[[#This Row],[Product]],'02_Lookup_Tables'!$H$2:$I$126,2,FALSE)</f>
        <v>Beauty &amp; Personal Care</v>
      </c>
      <c r="T6596" t="str">
        <f>VLOOKUP(CleanedData[[#This Row],[Province]],'02_Lookup_Tables'!$D$2:$E$10,2, FALSE)</f>
        <v>Gauteng Region</v>
      </c>
      <c r="U6596" t="str" cm="1">
        <f t="array" ref="U6596">_xlfn.IFS(CleanedData[[#This Row],[Purchase Amount]]&lt;500,"Low",
CleanedData[[#This Row],[Purchase Amount]]&lt;5000,"Medium",
TRUE,"High")</f>
        <v>Low</v>
      </c>
      <c r="V6596" t="str">
        <f>TEXT(CleanedData[[#This Row],[Date]],"mmmm")</f>
        <v>October</v>
      </c>
      <c r="W6596" t="str">
        <f>"Q"&amp;ROUNDUP(MONTH(CleanedData[[#This Row],[Date]])/3,0)</f>
        <v>Q4</v>
      </c>
      <c r="X6596" t="str">
        <f>IF(CleanedData[[#This Row],[Purchase Amount]]&gt;=5000,"Yes","No")</f>
        <v>No</v>
      </c>
      <c r="Y6596">
        <f>IF(CleanedData[[#This Row],[Recommend]]="Yes",1,0)</f>
        <v>1</v>
      </c>
      <c r="Z6596" s="6">
        <f>CleanedData[[#This Row],[Purchase Amount]]*0.15</f>
        <v>12.7875</v>
      </c>
      <c r="AA6596" s="6">
        <f>CleanedData[[#This Row],[Purchase Amount]]*1.15</f>
        <v>98.037499999999994</v>
      </c>
    </row>
    <row r="6597" spans="1:27" x14ac:dyDescent="0.3">
      <c r="A6597">
        <v>8003</v>
      </c>
      <c r="B6597" t="s">
        <v>6822</v>
      </c>
      <c r="C6597" s="1">
        <v>45835</v>
      </c>
      <c r="E6597" t="s">
        <v>39</v>
      </c>
      <c r="F6597" t="s">
        <v>130</v>
      </c>
      <c r="G6597" t="s">
        <v>505</v>
      </c>
      <c r="H6597">
        <v>4</v>
      </c>
      <c r="I6597" t="s">
        <v>45</v>
      </c>
      <c r="J6597" t="s">
        <v>63</v>
      </c>
      <c r="K6597" t="s">
        <v>64</v>
      </c>
      <c r="L6597" t="s">
        <v>42</v>
      </c>
      <c r="M6597" t="s">
        <v>184</v>
      </c>
      <c r="N6597" t="s">
        <v>96</v>
      </c>
      <c r="O6597" t="s">
        <v>148</v>
      </c>
      <c r="P6597" t="s">
        <v>49</v>
      </c>
      <c r="Q6597" t="s">
        <v>166</v>
      </c>
      <c r="R6597" s="6">
        <f>_xlfn.XLOOKUP(CleanedData[[#This Row],[Product]],'02_Lookup_Tables'!$A$2:$A$126,'02_Lookup_Tables'!$B$2:$B$126)</f>
        <v>2572.02</v>
      </c>
      <c r="S6597" t="str">
        <f>VLOOKUP(CleanedData[[#This Row],[Product]],'02_Lookup_Tables'!$H$2:$I$126,2,FALSE)</f>
        <v>Home &amp; Living</v>
      </c>
      <c r="T6597" t="str">
        <f>VLOOKUP(CleanedData[[#This Row],[Province]],'02_Lookup_Tables'!$D$2:$E$10,2, FALSE)</f>
        <v>Eastern Region</v>
      </c>
      <c r="U6597" t="str" cm="1">
        <f t="array" ref="U6597">_xlfn.IFS(CleanedData[[#This Row],[Purchase Amount]]&lt;500,"Low",
CleanedData[[#This Row],[Purchase Amount]]&lt;5000,"Medium",
TRUE,"High")</f>
        <v>Medium</v>
      </c>
      <c r="V6597" t="str">
        <f>TEXT(CleanedData[[#This Row],[Date]],"mmmm")</f>
        <v>June</v>
      </c>
      <c r="W6597" t="str">
        <f>"Q"&amp;ROUNDUP(MONTH(CleanedData[[#This Row],[Date]])/3,0)</f>
        <v>Q2</v>
      </c>
      <c r="X6597" t="str">
        <f>IF(CleanedData[[#This Row],[Purchase Amount]]&gt;=5000,"Yes","No")</f>
        <v>No</v>
      </c>
      <c r="Y6597">
        <f>IF(CleanedData[[#This Row],[Recommend]]="Yes",1,0)</f>
        <v>1</v>
      </c>
      <c r="Z6597" s="6">
        <f>CleanedData[[#This Row],[Purchase Amount]]*0.15</f>
        <v>385.803</v>
      </c>
      <c r="AA6597" s="6">
        <f>CleanedData[[#This Row],[Purchase Amount]]*1.15</f>
        <v>2957.8229999999999</v>
      </c>
    </row>
    <row r="6598" spans="1:27" x14ac:dyDescent="0.3">
      <c r="A6598">
        <v>8004</v>
      </c>
      <c r="B6598" t="s">
        <v>6823</v>
      </c>
      <c r="C6598" s="1">
        <v>45313</v>
      </c>
      <c r="D6598">
        <v>44</v>
      </c>
      <c r="E6598" t="s">
        <v>52</v>
      </c>
      <c r="F6598" t="s">
        <v>83</v>
      </c>
      <c r="G6598" t="s">
        <v>352</v>
      </c>
      <c r="H6598">
        <v>4</v>
      </c>
      <c r="I6598" t="s">
        <v>42</v>
      </c>
      <c r="J6598" t="s">
        <v>69</v>
      </c>
      <c r="K6598" t="s">
        <v>55</v>
      </c>
      <c r="L6598" t="s">
        <v>45</v>
      </c>
      <c r="N6598" t="s">
        <v>96</v>
      </c>
      <c r="O6598" t="s">
        <v>134</v>
      </c>
      <c r="P6598" t="s">
        <v>8646</v>
      </c>
      <c r="Q6598" t="s">
        <v>81</v>
      </c>
      <c r="R6598" s="6">
        <f>_xlfn.XLOOKUP(CleanedData[[#This Row],[Product]],'02_Lookup_Tables'!$A$2:$A$126,'02_Lookup_Tables'!$B$2:$B$126)</f>
        <v>2217.0300000000002</v>
      </c>
      <c r="S6598" t="str">
        <f>VLOOKUP(CleanedData[[#This Row],[Product]],'02_Lookup_Tables'!$H$2:$I$126,2,FALSE)</f>
        <v>Apparel</v>
      </c>
      <c r="T6598" t="str">
        <f>VLOOKUP(CleanedData[[#This Row],[Province]],'02_Lookup_Tables'!$D$2:$E$10,2, FALSE)</f>
        <v>Western Region</v>
      </c>
      <c r="U6598" t="str" cm="1">
        <f t="array" ref="U6598">_xlfn.IFS(CleanedData[[#This Row],[Purchase Amount]]&lt;500,"Low",
CleanedData[[#This Row],[Purchase Amount]]&lt;5000,"Medium",
TRUE,"High")</f>
        <v>Medium</v>
      </c>
      <c r="V6598" t="str">
        <f>TEXT(CleanedData[[#This Row],[Date]],"mmmm")</f>
        <v>January</v>
      </c>
      <c r="W6598" t="str">
        <f>"Q"&amp;ROUNDUP(MONTH(CleanedData[[#This Row],[Date]])/3,0)</f>
        <v>Q1</v>
      </c>
      <c r="X6598" t="str">
        <f>IF(CleanedData[[#This Row],[Purchase Amount]]&gt;=5000,"Yes","No")</f>
        <v>No</v>
      </c>
      <c r="Y6598">
        <f>IF(CleanedData[[#This Row],[Recommend]]="Yes",1,0)</f>
        <v>0</v>
      </c>
      <c r="Z6598" s="6">
        <f>CleanedData[[#This Row],[Purchase Amount]]*0.15</f>
        <v>332.55450000000002</v>
      </c>
      <c r="AA6598" s="6">
        <f>CleanedData[[#This Row],[Purchase Amount]]*1.15</f>
        <v>2549.5844999999999</v>
      </c>
    </row>
    <row r="6599" spans="1:27" x14ac:dyDescent="0.3">
      <c r="A6599">
        <v>8006</v>
      </c>
      <c r="B6599" t="s">
        <v>6824</v>
      </c>
      <c r="C6599" s="1">
        <v>45893</v>
      </c>
      <c r="D6599">
        <v>49</v>
      </c>
      <c r="E6599" t="s">
        <v>39</v>
      </c>
      <c r="F6599" t="s">
        <v>83</v>
      </c>
      <c r="G6599" t="s">
        <v>114</v>
      </c>
      <c r="H6599">
        <v>1</v>
      </c>
      <c r="I6599" t="s">
        <v>45</v>
      </c>
      <c r="J6599" t="s">
        <v>43</v>
      </c>
      <c r="K6599" t="s">
        <v>64</v>
      </c>
      <c r="L6599" t="s">
        <v>42</v>
      </c>
      <c r="M6599" t="s">
        <v>190</v>
      </c>
      <c r="N6599" t="s">
        <v>80</v>
      </c>
      <c r="O6599" t="s">
        <v>89</v>
      </c>
      <c r="P6599" t="s">
        <v>49</v>
      </c>
      <c r="Q6599" t="s">
        <v>93</v>
      </c>
      <c r="R6599" s="6">
        <f>_xlfn.XLOOKUP(CleanedData[[#This Row],[Product]],'02_Lookup_Tables'!$A$2:$A$126,'02_Lookup_Tables'!$B$2:$B$126)</f>
        <v>1440.59</v>
      </c>
      <c r="S6599" t="str">
        <f>VLOOKUP(CleanedData[[#This Row],[Product]],'02_Lookup_Tables'!$H$2:$I$126,2,FALSE)</f>
        <v>Beauty &amp; Personal Care</v>
      </c>
      <c r="T6599" t="str">
        <f>VLOOKUP(CleanedData[[#This Row],[Province]],'02_Lookup_Tables'!$D$2:$E$10,2, FALSE)</f>
        <v>Western Region</v>
      </c>
      <c r="U6599" t="str" cm="1">
        <f t="array" ref="U6599">_xlfn.IFS(CleanedData[[#This Row],[Purchase Amount]]&lt;500,"Low",
CleanedData[[#This Row],[Purchase Amount]]&lt;5000,"Medium",
TRUE,"High")</f>
        <v>Medium</v>
      </c>
      <c r="V6599" t="str">
        <f>TEXT(CleanedData[[#This Row],[Date]],"mmmm")</f>
        <v>August</v>
      </c>
      <c r="W6599" t="str">
        <f>"Q"&amp;ROUNDUP(MONTH(CleanedData[[#This Row],[Date]])/3,0)</f>
        <v>Q3</v>
      </c>
      <c r="X6599" t="str">
        <f>IF(CleanedData[[#This Row],[Purchase Amount]]&gt;=5000,"Yes","No")</f>
        <v>No</v>
      </c>
      <c r="Y6599">
        <f>IF(CleanedData[[#This Row],[Recommend]]="Yes",1,0)</f>
        <v>1</v>
      </c>
      <c r="Z6599" s="6">
        <f>CleanedData[[#This Row],[Purchase Amount]]*0.15</f>
        <v>216.08849999999998</v>
      </c>
      <c r="AA6599" s="6">
        <f>CleanedData[[#This Row],[Purchase Amount]]*1.15</f>
        <v>1656.6784999999998</v>
      </c>
    </row>
    <row r="6600" spans="1:27" x14ac:dyDescent="0.3">
      <c r="A6600">
        <v>8007</v>
      </c>
      <c r="B6600" t="s">
        <v>6825</v>
      </c>
      <c r="C6600" s="1">
        <v>45710</v>
      </c>
      <c r="D6600">
        <v>30</v>
      </c>
      <c r="E6600" t="s">
        <v>52</v>
      </c>
      <c r="F6600" t="s">
        <v>68</v>
      </c>
      <c r="G6600" t="s">
        <v>144</v>
      </c>
      <c r="H6600">
        <v>3</v>
      </c>
      <c r="I6600" t="s">
        <v>45</v>
      </c>
      <c r="J6600" t="s">
        <v>54</v>
      </c>
      <c r="K6600" t="s">
        <v>64</v>
      </c>
      <c r="L6600" t="s">
        <v>42</v>
      </c>
      <c r="M6600" t="s">
        <v>196</v>
      </c>
      <c r="N6600" t="s">
        <v>48</v>
      </c>
      <c r="O6600" t="s">
        <v>89</v>
      </c>
      <c r="P6600" t="s">
        <v>49</v>
      </c>
      <c r="Q6600" t="s">
        <v>58</v>
      </c>
      <c r="R6600" s="6">
        <f>_xlfn.XLOOKUP(CleanedData[[#This Row],[Product]],'02_Lookup_Tables'!$A$2:$A$126,'02_Lookup_Tables'!$B$2:$B$126)</f>
        <v>4455.18</v>
      </c>
      <c r="S6600" t="str">
        <f>VLOOKUP(CleanedData[[#This Row],[Product]],'02_Lookup_Tables'!$H$2:$I$126,2,FALSE)</f>
        <v>Sports &amp; Outdoors</v>
      </c>
      <c r="T6600" t="str">
        <f>VLOOKUP(CleanedData[[#This Row],[Province]],'02_Lookup_Tables'!$D$2:$E$10,2, FALSE)</f>
        <v>Northern Region</v>
      </c>
      <c r="U6600" t="str" cm="1">
        <f t="array" ref="U6600">_xlfn.IFS(CleanedData[[#This Row],[Purchase Amount]]&lt;500,"Low",
CleanedData[[#This Row],[Purchase Amount]]&lt;5000,"Medium",
TRUE,"High")</f>
        <v>Medium</v>
      </c>
      <c r="V6600" t="str">
        <f>TEXT(CleanedData[[#This Row],[Date]],"mmmm")</f>
        <v>February</v>
      </c>
      <c r="W6600" t="str">
        <f>"Q"&amp;ROUNDUP(MONTH(CleanedData[[#This Row],[Date]])/3,0)</f>
        <v>Q1</v>
      </c>
      <c r="X6600" t="str">
        <f>IF(CleanedData[[#This Row],[Purchase Amount]]&gt;=5000,"Yes","No")</f>
        <v>No</v>
      </c>
      <c r="Y6600">
        <f>IF(CleanedData[[#This Row],[Recommend]]="Yes",1,0)</f>
        <v>1</v>
      </c>
      <c r="Z6600" s="6">
        <f>CleanedData[[#This Row],[Purchase Amount]]*0.15</f>
        <v>668.27700000000004</v>
      </c>
      <c r="AA6600" s="6">
        <f>CleanedData[[#This Row],[Purchase Amount]]*1.15</f>
        <v>5123.4570000000003</v>
      </c>
    </row>
    <row r="6601" spans="1:27" x14ac:dyDescent="0.3">
      <c r="A6601">
        <v>8008</v>
      </c>
      <c r="B6601" t="s">
        <v>6826</v>
      </c>
      <c r="C6601" s="1">
        <v>45500</v>
      </c>
      <c r="E6601" t="s">
        <v>39</v>
      </c>
      <c r="F6601" t="s">
        <v>77</v>
      </c>
      <c r="G6601" t="s">
        <v>126</v>
      </c>
      <c r="H6601">
        <v>4</v>
      </c>
      <c r="I6601" t="s">
        <v>42</v>
      </c>
      <c r="J6601" t="s">
        <v>54</v>
      </c>
      <c r="K6601" t="s">
        <v>55</v>
      </c>
      <c r="L6601" t="s">
        <v>42</v>
      </c>
      <c r="M6601" t="s">
        <v>85</v>
      </c>
      <c r="N6601" t="s">
        <v>96</v>
      </c>
      <c r="O6601" t="s">
        <v>48</v>
      </c>
      <c r="P6601" t="s">
        <v>49</v>
      </c>
      <c r="Q6601" t="s">
        <v>166</v>
      </c>
      <c r="R6601" s="6">
        <f>_xlfn.XLOOKUP(CleanedData[[#This Row],[Product]],'02_Lookup_Tables'!$A$2:$A$126,'02_Lookup_Tables'!$B$2:$B$126)</f>
        <v>343.42</v>
      </c>
      <c r="S6601" t="str">
        <f>VLOOKUP(CleanedData[[#This Row],[Product]],'02_Lookup_Tables'!$H$2:$I$126,2,FALSE)</f>
        <v>Food</v>
      </c>
      <c r="T6601" t="str">
        <f>VLOOKUP(CleanedData[[#This Row],[Province]],'02_Lookup_Tables'!$D$2:$E$10,2, FALSE)</f>
        <v>Central Region</v>
      </c>
      <c r="U6601" t="str" cm="1">
        <f t="array" ref="U6601">_xlfn.IFS(CleanedData[[#This Row],[Purchase Amount]]&lt;500,"Low",
CleanedData[[#This Row],[Purchase Amount]]&lt;5000,"Medium",
TRUE,"High")</f>
        <v>Low</v>
      </c>
      <c r="V6601" t="str">
        <f>TEXT(CleanedData[[#This Row],[Date]],"mmmm")</f>
        <v>July</v>
      </c>
      <c r="W6601" t="str">
        <f>"Q"&amp;ROUNDUP(MONTH(CleanedData[[#This Row],[Date]])/3,0)</f>
        <v>Q3</v>
      </c>
      <c r="X6601" t="str">
        <f>IF(CleanedData[[#This Row],[Purchase Amount]]&gt;=5000,"Yes","No")</f>
        <v>No</v>
      </c>
      <c r="Y6601">
        <f>IF(CleanedData[[#This Row],[Recommend]]="Yes",1,0)</f>
        <v>0</v>
      </c>
      <c r="Z6601" s="6">
        <f>CleanedData[[#This Row],[Purchase Amount]]*0.15</f>
        <v>51.512999999999998</v>
      </c>
      <c r="AA6601" s="6">
        <f>CleanedData[[#This Row],[Purchase Amount]]*1.15</f>
        <v>394.93299999999999</v>
      </c>
    </row>
    <row r="6602" spans="1:27" x14ac:dyDescent="0.3">
      <c r="A6602">
        <v>8009</v>
      </c>
      <c r="B6602" t="s">
        <v>6827</v>
      </c>
      <c r="C6602" s="1">
        <v>45391</v>
      </c>
      <c r="D6602">
        <v>48</v>
      </c>
      <c r="E6602" t="s">
        <v>52</v>
      </c>
      <c r="F6602" t="s">
        <v>68</v>
      </c>
      <c r="G6602" t="s">
        <v>472</v>
      </c>
      <c r="H6602">
        <v>5</v>
      </c>
      <c r="I6602" t="s">
        <v>45</v>
      </c>
      <c r="J6602" t="s">
        <v>63</v>
      </c>
      <c r="K6602" t="s">
        <v>64</v>
      </c>
      <c r="L6602" t="s">
        <v>45</v>
      </c>
      <c r="M6602" t="s">
        <v>79</v>
      </c>
      <c r="N6602" t="s">
        <v>57</v>
      </c>
      <c r="O6602" t="s">
        <v>89</v>
      </c>
      <c r="P6602" t="s">
        <v>70</v>
      </c>
      <c r="Q6602" t="s">
        <v>93</v>
      </c>
      <c r="R6602" s="6">
        <f>_xlfn.XLOOKUP(CleanedData[[#This Row],[Product]],'02_Lookup_Tables'!$A$2:$A$126,'02_Lookup_Tables'!$B$2:$B$126)</f>
        <v>2216.12</v>
      </c>
      <c r="S6602" t="str">
        <f>VLOOKUP(CleanedData[[#This Row],[Product]],'02_Lookup_Tables'!$H$2:$I$126,2,FALSE)</f>
        <v>Beauty &amp; Personal Care</v>
      </c>
      <c r="T6602" t="str">
        <f>VLOOKUP(CleanedData[[#This Row],[Province]],'02_Lookup_Tables'!$D$2:$E$10,2, FALSE)</f>
        <v>Northern Region</v>
      </c>
      <c r="U6602" t="str" cm="1">
        <f t="array" ref="U6602">_xlfn.IFS(CleanedData[[#This Row],[Purchase Amount]]&lt;500,"Low",
CleanedData[[#This Row],[Purchase Amount]]&lt;5000,"Medium",
TRUE,"High")</f>
        <v>Medium</v>
      </c>
      <c r="V6602" t="str">
        <f>TEXT(CleanedData[[#This Row],[Date]],"mmmm")</f>
        <v>April</v>
      </c>
      <c r="W6602" t="str">
        <f>"Q"&amp;ROUNDUP(MONTH(CleanedData[[#This Row],[Date]])/3,0)</f>
        <v>Q2</v>
      </c>
      <c r="X6602" t="str">
        <f>IF(CleanedData[[#This Row],[Purchase Amount]]&gt;=5000,"Yes","No")</f>
        <v>No</v>
      </c>
      <c r="Y6602">
        <f>IF(CleanedData[[#This Row],[Recommend]]="Yes",1,0)</f>
        <v>1</v>
      </c>
      <c r="Z6602" s="6">
        <f>CleanedData[[#This Row],[Purchase Amount]]*0.15</f>
        <v>332.41799999999995</v>
      </c>
      <c r="AA6602" s="6">
        <f>CleanedData[[#This Row],[Purchase Amount]]*1.15</f>
        <v>2548.5379999999996</v>
      </c>
    </row>
    <row r="6603" spans="1:27" x14ac:dyDescent="0.3">
      <c r="A6603">
        <v>8010</v>
      </c>
      <c r="B6603" t="s">
        <v>6828</v>
      </c>
      <c r="C6603" s="1">
        <v>45596</v>
      </c>
      <c r="D6603">
        <v>61</v>
      </c>
      <c r="E6603" t="s">
        <v>39</v>
      </c>
      <c r="F6603" t="s">
        <v>125</v>
      </c>
      <c r="G6603" t="s">
        <v>126</v>
      </c>
      <c r="H6603">
        <v>3</v>
      </c>
      <c r="I6603" t="s">
        <v>45</v>
      </c>
      <c r="J6603" t="s">
        <v>54</v>
      </c>
      <c r="K6603" t="s">
        <v>64</v>
      </c>
      <c r="L6603" t="s">
        <v>45</v>
      </c>
      <c r="M6603" t="s">
        <v>136</v>
      </c>
      <c r="N6603" t="s">
        <v>48</v>
      </c>
      <c r="O6603" t="s">
        <v>89</v>
      </c>
      <c r="P6603" t="s">
        <v>49</v>
      </c>
      <c r="Q6603" t="s">
        <v>50</v>
      </c>
      <c r="R6603" s="6">
        <f>_xlfn.XLOOKUP(CleanedData[[#This Row],[Product]],'02_Lookup_Tables'!$A$2:$A$126,'02_Lookup_Tables'!$B$2:$B$126)</f>
        <v>343.42</v>
      </c>
      <c r="S6603" t="str">
        <f>VLOOKUP(CleanedData[[#This Row],[Product]],'02_Lookup_Tables'!$H$2:$I$126,2,FALSE)</f>
        <v>Food</v>
      </c>
      <c r="T6603" t="str">
        <f>VLOOKUP(CleanedData[[#This Row],[Province]],'02_Lookup_Tables'!$D$2:$E$10,2, FALSE)</f>
        <v>Western Region</v>
      </c>
      <c r="U6603" t="str" cm="1">
        <f t="array" ref="U6603">_xlfn.IFS(CleanedData[[#This Row],[Purchase Amount]]&lt;500,"Low",
CleanedData[[#This Row],[Purchase Amount]]&lt;5000,"Medium",
TRUE,"High")</f>
        <v>Low</v>
      </c>
      <c r="V6603" t="str">
        <f>TEXT(CleanedData[[#This Row],[Date]],"mmmm")</f>
        <v>October</v>
      </c>
      <c r="W6603" t="str">
        <f>"Q"&amp;ROUNDUP(MONTH(CleanedData[[#This Row],[Date]])/3,0)</f>
        <v>Q4</v>
      </c>
      <c r="X6603" t="str">
        <f>IF(CleanedData[[#This Row],[Purchase Amount]]&gt;=5000,"Yes","No")</f>
        <v>No</v>
      </c>
      <c r="Y6603">
        <f>IF(CleanedData[[#This Row],[Recommend]]="Yes",1,0)</f>
        <v>1</v>
      </c>
      <c r="Z6603" s="6">
        <f>CleanedData[[#This Row],[Purchase Amount]]*0.15</f>
        <v>51.512999999999998</v>
      </c>
      <c r="AA6603" s="6">
        <f>CleanedData[[#This Row],[Purchase Amount]]*1.15</f>
        <v>394.93299999999999</v>
      </c>
    </row>
    <row r="6604" spans="1:27" x14ac:dyDescent="0.3">
      <c r="A6604">
        <v>8012</v>
      </c>
      <c r="B6604" t="s">
        <v>6829</v>
      </c>
      <c r="C6604" s="1">
        <v>45493</v>
      </c>
      <c r="D6604">
        <v>40</v>
      </c>
      <c r="E6604" t="s">
        <v>60</v>
      </c>
      <c r="F6604" t="s">
        <v>77</v>
      </c>
      <c r="G6604" t="s">
        <v>280</v>
      </c>
      <c r="H6604">
        <v>1</v>
      </c>
      <c r="I6604" t="s">
        <v>45</v>
      </c>
      <c r="J6604" t="s">
        <v>63</v>
      </c>
      <c r="K6604" t="s">
        <v>64</v>
      </c>
      <c r="L6604" t="s">
        <v>45</v>
      </c>
      <c r="M6604" t="s">
        <v>175</v>
      </c>
      <c r="N6604" t="s">
        <v>80</v>
      </c>
      <c r="O6604" t="s">
        <v>89</v>
      </c>
      <c r="P6604" t="s">
        <v>49</v>
      </c>
      <c r="Q6604" t="s">
        <v>81</v>
      </c>
      <c r="R6604" s="6">
        <f>_xlfn.XLOOKUP(CleanedData[[#This Row],[Product]],'02_Lookup_Tables'!$A$2:$A$126,'02_Lookup_Tables'!$B$2:$B$126)</f>
        <v>759.97</v>
      </c>
      <c r="S6604" t="str">
        <f>VLOOKUP(CleanedData[[#This Row],[Product]],'02_Lookup_Tables'!$H$2:$I$126,2,FALSE)</f>
        <v>Apparel</v>
      </c>
      <c r="T6604" t="str">
        <f>VLOOKUP(CleanedData[[#This Row],[Province]],'02_Lookup_Tables'!$D$2:$E$10,2, FALSE)</f>
        <v>Central Region</v>
      </c>
      <c r="U6604" t="str" cm="1">
        <f t="array" ref="U6604">_xlfn.IFS(CleanedData[[#This Row],[Purchase Amount]]&lt;500,"Low",
CleanedData[[#This Row],[Purchase Amount]]&lt;5000,"Medium",
TRUE,"High")</f>
        <v>Medium</v>
      </c>
      <c r="V6604" t="str">
        <f>TEXT(CleanedData[[#This Row],[Date]],"mmmm")</f>
        <v>July</v>
      </c>
      <c r="W6604" t="str">
        <f>"Q"&amp;ROUNDUP(MONTH(CleanedData[[#This Row],[Date]])/3,0)</f>
        <v>Q3</v>
      </c>
      <c r="X6604" t="str">
        <f>IF(CleanedData[[#This Row],[Purchase Amount]]&gt;=5000,"Yes","No")</f>
        <v>No</v>
      </c>
      <c r="Y6604">
        <f>IF(CleanedData[[#This Row],[Recommend]]="Yes",1,0)</f>
        <v>1</v>
      </c>
      <c r="Z6604" s="6">
        <f>CleanedData[[#This Row],[Purchase Amount]]*0.15</f>
        <v>113.99550000000001</v>
      </c>
      <c r="AA6604" s="6">
        <f>CleanedData[[#This Row],[Purchase Amount]]*1.15</f>
        <v>873.96550000000002</v>
      </c>
    </row>
    <row r="6605" spans="1:27" x14ac:dyDescent="0.3">
      <c r="A6605">
        <v>8013</v>
      </c>
      <c r="B6605" t="s">
        <v>6830</v>
      </c>
      <c r="C6605" s="1">
        <v>45376</v>
      </c>
      <c r="D6605">
        <v>68</v>
      </c>
      <c r="E6605" t="s">
        <v>52</v>
      </c>
      <c r="F6605" t="s">
        <v>72</v>
      </c>
      <c r="G6605" t="s">
        <v>271</v>
      </c>
      <c r="H6605">
        <v>4</v>
      </c>
      <c r="I6605" t="s">
        <v>45</v>
      </c>
      <c r="J6605" t="s">
        <v>69</v>
      </c>
      <c r="K6605" t="s">
        <v>55</v>
      </c>
      <c r="L6605" t="s">
        <v>45</v>
      </c>
      <c r="M6605" t="s">
        <v>46</v>
      </c>
      <c r="N6605" t="s">
        <v>96</v>
      </c>
      <c r="O6605" t="s">
        <v>89</v>
      </c>
      <c r="P6605" t="s">
        <v>70</v>
      </c>
      <c r="Q6605" t="s">
        <v>97</v>
      </c>
      <c r="R6605" s="6">
        <f>_xlfn.XLOOKUP(CleanedData[[#This Row],[Product]],'02_Lookup_Tables'!$A$2:$A$126,'02_Lookup_Tables'!$B$2:$B$126)</f>
        <v>119.63</v>
      </c>
      <c r="S6605" t="str">
        <f>VLOOKUP(CleanedData[[#This Row],[Product]],'02_Lookup_Tables'!$H$2:$I$126,2,FALSE)</f>
        <v>Food</v>
      </c>
      <c r="T6605" t="str">
        <f>VLOOKUP(CleanedData[[#This Row],[Province]],'02_Lookup_Tables'!$D$2:$E$10,2, FALSE)</f>
        <v>Central Region</v>
      </c>
      <c r="U6605" t="str" cm="1">
        <f t="array" ref="U6605">_xlfn.IFS(CleanedData[[#This Row],[Purchase Amount]]&lt;500,"Low",
CleanedData[[#This Row],[Purchase Amount]]&lt;5000,"Medium",
TRUE,"High")</f>
        <v>Low</v>
      </c>
      <c r="V6605" t="str">
        <f>TEXT(CleanedData[[#This Row],[Date]],"mmmm")</f>
        <v>March</v>
      </c>
      <c r="W6605" t="str">
        <f>"Q"&amp;ROUNDUP(MONTH(CleanedData[[#This Row],[Date]])/3,0)</f>
        <v>Q1</v>
      </c>
      <c r="X6605" t="str">
        <f>IF(CleanedData[[#This Row],[Purchase Amount]]&gt;=5000,"Yes","No")</f>
        <v>No</v>
      </c>
      <c r="Y6605">
        <f>IF(CleanedData[[#This Row],[Recommend]]="Yes",1,0)</f>
        <v>1</v>
      </c>
      <c r="Z6605" s="6">
        <f>CleanedData[[#This Row],[Purchase Amount]]*0.15</f>
        <v>17.944499999999998</v>
      </c>
      <c r="AA6605" s="6">
        <f>CleanedData[[#This Row],[Purchase Amount]]*1.15</f>
        <v>137.57449999999997</v>
      </c>
    </row>
    <row r="6606" spans="1:27" x14ac:dyDescent="0.3">
      <c r="A6606">
        <v>8014</v>
      </c>
      <c r="B6606" t="s">
        <v>6831</v>
      </c>
      <c r="C6606" s="1">
        <v>45906</v>
      </c>
      <c r="D6606">
        <v>42</v>
      </c>
      <c r="E6606" t="s">
        <v>39</v>
      </c>
      <c r="F6606" t="s">
        <v>40</v>
      </c>
      <c r="G6606" t="s">
        <v>323</v>
      </c>
      <c r="H6606">
        <v>3</v>
      </c>
      <c r="I6606" t="s">
        <v>42</v>
      </c>
      <c r="J6606" t="s">
        <v>54</v>
      </c>
      <c r="K6606" t="s">
        <v>44</v>
      </c>
      <c r="L6606" t="s">
        <v>42</v>
      </c>
      <c r="M6606" t="s">
        <v>236</v>
      </c>
      <c r="N6606" t="s">
        <v>48</v>
      </c>
      <c r="O6606" t="s">
        <v>89</v>
      </c>
      <c r="P6606" t="s">
        <v>49</v>
      </c>
      <c r="Q6606" t="s">
        <v>81</v>
      </c>
      <c r="R6606" s="6">
        <f>_xlfn.XLOOKUP(CleanedData[[#This Row],[Product]],'02_Lookup_Tables'!$A$2:$A$126,'02_Lookup_Tables'!$B$2:$B$126)</f>
        <v>463.48</v>
      </c>
      <c r="S6606" t="str">
        <f>VLOOKUP(CleanedData[[#This Row],[Product]],'02_Lookup_Tables'!$H$2:$I$126,2,FALSE)</f>
        <v>Electronics</v>
      </c>
      <c r="T6606" t="str">
        <f>VLOOKUP(CleanedData[[#This Row],[Province]],'02_Lookup_Tables'!$D$2:$E$10,2, FALSE)</f>
        <v>Northern Region</v>
      </c>
      <c r="U6606" t="str" cm="1">
        <f t="array" ref="U6606">_xlfn.IFS(CleanedData[[#This Row],[Purchase Amount]]&lt;500,"Low",
CleanedData[[#This Row],[Purchase Amount]]&lt;5000,"Medium",
TRUE,"High")</f>
        <v>Low</v>
      </c>
      <c r="V6606" t="str">
        <f>TEXT(CleanedData[[#This Row],[Date]],"mmmm")</f>
        <v>September</v>
      </c>
      <c r="W6606" t="str">
        <f>"Q"&amp;ROUNDUP(MONTH(CleanedData[[#This Row],[Date]])/3,0)</f>
        <v>Q3</v>
      </c>
      <c r="X6606" t="str">
        <f>IF(CleanedData[[#This Row],[Purchase Amount]]&gt;=5000,"Yes","No")</f>
        <v>No</v>
      </c>
      <c r="Y6606">
        <f>IF(CleanedData[[#This Row],[Recommend]]="Yes",1,0)</f>
        <v>0</v>
      </c>
      <c r="Z6606" s="6">
        <f>CleanedData[[#This Row],[Purchase Amount]]*0.15</f>
        <v>69.522000000000006</v>
      </c>
      <c r="AA6606" s="6">
        <f>CleanedData[[#This Row],[Purchase Amount]]*1.15</f>
        <v>533.00199999999995</v>
      </c>
    </row>
    <row r="6607" spans="1:27" x14ac:dyDescent="0.3">
      <c r="A6607">
        <v>8015</v>
      </c>
      <c r="B6607" t="s">
        <v>6832</v>
      </c>
      <c r="C6607" s="1">
        <v>45788</v>
      </c>
      <c r="D6607">
        <v>26</v>
      </c>
      <c r="E6607" t="s">
        <v>52</v>
      </c>
      <c r="F6607" t="s">
        <v>40</v>
      </c>
      <c r="G6607" t="s">
        <v>207</v>
      </c>
      <c r="H6607">
        <v>5</v>
      </c>
      <c r="I6607" t="s">
        <v>45</v>
      </c>
      <c r="J6607" t="s">
        <v>43</v>
      </c>
      <c r="K6607" t="s">
        <v>55</v>
      </c>
      <c r="L6607" t="s">
        <v>45</v>
      </c>
      <c r="M6607" t="s">
        <v>56</v>
      </c>
      <c r="N6607" t="s">
        <v>57</v>
      </c>
      <c r="O6607" t="s">
        <v>148</v>
      </c>
      <c r="P6607" t="s">
        <v>49</v>
      </c>
      <c r="Q6607" t="s">
        <v>58</v>
      </c>
      <c r="R6607" s="6">
        <f>_xlfn.XLOOKUP(CleanedData[[#This Row],[Product]],'02_Lookup_Tables'!$A$2:$A$126,'02_Lookup_Tables'!$B$2:$B$126)</f>
        <v>3755.73</v>
      </c>
      <c r="S6607" t="str">
        <f>VLOOKUP(CleanedData[[#This Row],[Product]],'02_Lookup_Tables'!$H$2:$I$126,2,FALSE)</f>
        <v>Sports &amp; Outdoors</v>
      </c>
      <c r="T6607" t="str">
        <f>VLOOKUP(CleanedData[[#This Row],[Province]],'02_Lookup_Tables'!$D$2:$E$10,2, FALSE)</f>
        <v>Northern Region</v>
      </c>
      <c r="U6607" t="str" cm="1">
        <f t="array" ref="U6607">_xlfn.IFS(CleanedData[[#This Row],[Purchase Amount]]&lt;500,"Low",
CleanedData[[#This Row],[Purchase Amount]]&lt;5000,"Medium",
TRUE,"High")</f>
        <v>Medium</v>
      </c>
      <c r="V6607" t="str">
        <f>TEXT(CleanedData[[#This Row],[Date]],"mmmm")</f>
        <v>May</v>
      </c>
      <c r="W6607" t="str">
        <f>"Q"&amp;ROUNDUP(MONTH(CleanedData[[#This Row],[Date]])/3,0)</f>
        <v>Q2</v>
      </c>
      <c r="X6607" t="str">
        <f>IF(CleanedData[[#This Row],[Purchase Amount]]&gt;=5000,"Yes","No")</f>
        <v>No</v>
      </c>
      <c r="Y6607">
        <f>IF(CleanedData[[#This Row],[Recommend]]="Yes",1,0)</f>
        <v>1</v>
      </c>
      <c r="Z6607" s="6">
        <f>CleanedData[[#This Row],[Purchase Amount]]*0.15</f>
        <v>563.35950000000003</v>
      </c>
      <c r="AA6607" s="6">
        <f>CleanedData[[#This Row],[Purchase Amount]]*1.15</f>
        <v>4319.0895</v>
      </c>
    </row>
    <row r="6608" spans="1:27" x14ac:dyDescent="0.3">
      <c r="A6608">
        <v>8017</v>
      </c>
      <c r="B6608" t="s">
        <v>6833</v>
      </c>
      <c r="C6608" s="1">
        <v>45962</v>
      </c>
      <c r="D6608">
        <v>64</v>
      </c>
      <c r="E6608" t="s">
        <v>52</v>
      </c>
      <c r="F6608" t="s">
        <v>61</v>
      </c>
      <c r="G6608" t="s">
        <v>201</v>
      </c>
      <c r="H6608">
        <v>4</v>
      </c>
      <c r="I6608" t="s">
        <v>42</v>
      </c>
      <c r="J6608" t="s">
        <v>63</v>
      </c>
      <c r="K6608" t="s">
        <v>55</v>
      </c>
      <c r="L6608" t="s">
        <v>42</v>
      </c>
      <c r="M6608" t="s">
        <v>140</v>
      </c>
      <c r="N6608" t="s">
        <v>96</v>
      </c>
      <c r="O6608" t="s">
        <v>148</v>
      </c>
      <c r="P6608" t="s">
        <v>49</v>
      </c>
      <c r="Q6608" t="s">
        <v>50</v>
      </c>
      <c r="R6608" s="6">
        <f>_xlfn.XLOOKUP(CleanedData[[#This Row],[Product]],'02_Lookup_Tables'!$A$2:$A$126,'02_Lookup_Tables'!$B$2:$B$126)</f>
        <v>755.66</v>
      </c>
      <c r="S6608" t="str">
        <f>VLOOKUP(CleanedData[[#This Row],[Product]],'02_Lookup_Tables'!$H$2:$I$126,2,FALSE)</f>
        <v>Home &amp; Living</v>
      </c>
      <c r="T6608" t="str">
        <f>VLOOKUP(CleanedData[[#This Row],[Province]],'02_Lookup_Tables'!$D$2:$E$10,2, FALSE)</f>
        <v>Southern Region</v>
      </c>
      <c r="U6608" t="str" cm="1">
        <f t="array" ref="U6608">_xlfn.IFS(CleanedData[[#This Row],[Purchase Amount]]&lt;500,"Low",
CleanedData[[#This Row],[Purchase Amount]]&lt;5000,"Medium",
TRUE,"High")</f>
        <v>Medium</v>
      </c>
      <c r="V6608" t="str">
        <f>TEXT(CleanedData[[#This Row],[Date]],"mmmm")</f>
        <v>November</v>
      </c>
      <c r="W6608" t="str">
        <f>"Q"&amp;ROUNDUP(MONTH(CleanedData[[#This Row],[Date]])/3,0)</f>
        <v>Q4</v>
      </c>
      <c r="X6608" t="str">
        <f>IF(CleanedData[[#This Row],[Purchase Amount]]&gt;=5000,"Yes","No")</f>
        <v>No</v>
      </c>
      <c r="Y6608">
        <f>IF(CleanedData[[#This Row],[Recommend]]="Yes",1,0)</f>
        <v>0</v>
      </c>
      <c r="Z6608" s="6">
        <f>CleanedData[[#This Row],[Purchase Amount]]*0.15</f>
        <v>113.34899999999999</v>
      </c>
      <c r="AA6608" s="6">
        <f>CleanedData[[#This Row],[Purchase Amount]]*1.15</f>
        <v>869.0089999999999</v>
      </c>
    </row>
    <row r="6609" spans="1:27" x14ac:dyDescent="0.3">
      <c r="A6609">
        <v>8018</v>
      </c>
      <c r="B6609" t="s">
        <v>6834</v>
      </c>
      <c r="C6609" s="1">
        <v>45473</v>
      </c>
      <c r="D6609">
        <v>45</v>
      </c>
      <c r="E6609" t="s">
        <v>52</v>
      </c>
      <c r="F6609" t="s">
        <v>77</v>
      </c>
      <c r="G6609" t="s">
        <v>406</v>
      </c>
      <c r="H6609">
        <v>5</v>
      </c>
      <c r="I6609" t="s">
        <v>45</v>
      </c>
      <c r="J6609" t="s">
        <v>63</v>
      </c>
      <c r="K6609" t="s">
        <v>44</v>
      </c>
      <c r="L6609" t="s">
        <v>45</v>
      </c>
      <c r="M6609" t="s">
        <v>156</v>
      </c>
      <c r="N6609" t="s">
        <v>57</v>
      </c>
      <c r="O6609" t="s">
        <v>148</v>
      </c>
      <c r="P6609" t="s">
        <v>49</v>
      </c>
      <c r="Q6609" t="s">
        <v>93</v>
      </c>
      <c r="R6609" s="6">
        <f>_xlfn.XLOOKUP(CleanedData[[#This Row],[Product]],'02_Lookup_Tables'!$A$2:$A$126,'02_Lookup_Tables'!$B$2:$B$126)</f>
        <v>996.44</v>
      </c>
      <c r="S6609" t="str">
        <f>VLOOKUP(CleanedData[[#This Row],[Product]],'02_Lookup_Tables'!$H$2:$I$126,2,FALSE)</f>
        <v>Sports &amp; Outdoors</v>
      </c>
      <c r="T6609" t="str">
        <f>VLOOKUP(CleanedData[[#This Row],[Province]],'02_Lookup_Tables'!$D$2:$E$10,2, FALSE)</f>
        <v>Central Region</v>
      </c>
      <c r="U6609" t="str" cm="1">
        <f t="array" ref="U6609">_xlfn.IFS(CleanedData[[#This Row],[Purchase Amount]]&lt;500,"Low",
CleanedData[[#This Row],[Purchase Amount]]&lt;5000,"Medium",
TRUE,"High")</f>
        <v>Medium</v>
      </c>
      <c r="V6609" t="str">
        <f>TEXT(CleanedData[[#This Row],[Date]],"mmmm")</f>
        <v>June</v>
      </c>
      <c r="W6609" t="str">
        <f>"Q"&amp;ROUNDUP(MONTH(CleanedData[[#This Row],[Date]])/3,0)</f>
        <v>Q2</v>
      </c>
      <c r="X6609" t="str">
        <f>IF(CleanedData[[#This Row],[Purchase Amount]]&gt;=5000,"Yes","No")</f>
        <v>No</v>
      </c>
      <c r="Y6609">
        <f>IF(CleanedData[[#This Row],[Recommend]]="Yes",1,0)</f>
        <v>1</v>
      </c>
      <c r="Z6609" s="6">
        <f>CleanedData[[#This Row],[Purchase Amount]]*0.15</f>
        <v>149.46600000000001</v>
      </c>
      <c r="AA6609" s="6">
        <f>CleanedData[[#This Row],[Purchase Amount]]*1.15</f>
        <v>1145.9059999999999</v>
      </c>
    </row>
    <row r="6610" spans="1:27" x14ac:dyDescent="0.3">
      <c r="A6610">
        <v>8019</v>
      </c>
      <c r="B6610" t="s">
        <v>6835</v>
      </c>
      <c r="C6610" s="1">
        <v>45387</v>
      </c>
      <c r="D6610">
        <v>37</v>
      </c>
      <c r="E6610" t="s">
        <v>60</v>
      </c>
      <c r="F6610" t="s">
        <v>130</v>
      </c>
      <c r="G6610" t="s">
        <v>320</v>
      </c>
      <c r="H6610">
        <v>2</v>
      </c>
      <c r="I6610" t="s">
        <v>45</v>
      </c>
      <c r="J6610" t="s">
        <v>63</v>
      </c>
      <c r="K6610" t="s">
        <v>44</v>
      </c>
      <c r="L6610" t="s">
        <v>45</v>
      </c>
      <c r="M6610" t="s">
        <v>46</v>
      </c>
      <c r="N6610" t="s">
        <v>47</v>
      </c>
      <c r="O6610" t="s">
        <v>89</v>
      </c>
      <c r="P6610" t="s">
        <v>49</v>
      </c>
      <c r="Q6610" t="s">
        <v>81</v>
      </c>
      <c r="R6610" s="6">
        <f>_xlfn.XLOOKUP(CleanedData[[#This Row],[Product]],'02_Lookup_Tables'!$A$2:$A$126,'02_Lookup_Tables'!$B$2:$B$126)</f>
        <v>375.53</v>
      </c>
      <c r="S6610" t="str">
        <f>VLOOKUP(CleanedData[[#This Row],[Product]],'02_Lookup_Tables'!$H$2:$I$126,2,FALSE)</f>
        <v>Toys &amp; Games</v>
      </c>
      <c r="T6610" t="str">
        <f>VLOOKUP(CleanedData[[#This Row],[Province]],'02_Lookup_Tables'!$D$2:$E$10,2, FALSE)</f>
        <v>Eastern Region</v>
      </c>
      <c r="U6610" t="str" cm="1">
        <f t="array" ref="U6610">_xlfn.IFS(CleanedData[[#This Row],[Purchase Amount]]&lt;500,"Low",
CleanedData[[#This Row],[Purchase Amount]]&lt;5000,"Medium",
TRUE,"High")</f>
        <v>Low</v>
      </c>
      <c r="V6610" t="str">
        <f>TEXT(CleanedData[[#This Row],[Date]],"mmmm")</f>
        <v>April</v>
      </c>
      <c r="W6610" t="str">
        <f>"Q"&amp;ROUNDUP(MONTH(CleanedData[[#This Row],[Date]])/3,0)</f>
        <v>Q2</v>
      </c>
      <c r="X6610" t="str">
        <f>IF(CleanedData[[#This Row],[Purchase Amount]]&gt;=5000,"Yes","No")</f>
        <v>No</v>
      </c>
      <c r="Y6610">
        <f>IF(CleanedData[[#This Row],[Recommend]]="Yes",1,0)</f>
        <v>1</v>
      </c>
      <c r="Z6610" s="6">
        <f>CleanedData[[#This Row],[Purchase Amount]]*0.15</f>
        <v>56.329499999999996</v>
      </c>
      <c r="AA6610" s="6">
        <f>CleanedData[[#This Row],[Purchase Amount]]*1.15</f>
        <v>431.85949999999991</v>
      </c>
    </row>
    <row r="6611" spans="1:27" x14ac:dyDescent="0.3">
      <c r="A6611">
        <v>8020</v>
      </c>
      <c r="B6611" t="s">
        <v>6836</v>
      </c>
      <c r="C6611" s="1">
        <v>45901</v>
      </c>
      <c r="D6611">
        <v>66</v>
      </c>
      <c r="E6611" t="s">
        <v>39</v>
      </c>
      <c r="F6611" t="s">
        <v>83</v>
      </c>
      <c r="G6611" t="s">
        <v>311</v>
      </c>
      <c r="H6611">
        <v>2</v>
      </c>
      <c r="I6611" t="s">
        <v>42</v>
      </c>
      <c r="J6611" t="s">
        <v>54</v>
      </c>
      <c r="K6611" t="s">
        <v>64</v>
      </c>
      <c r="L6611" t="s">
        <v>45</v>
      </c>
      <c r="M6611" t="s">
        <v>175</v>
      </c>
      <c r="N6611" t="s">
        <v>47</v>
      </c>
      <c r="O6611" t="s">
        <v>89</v>
      </c>
      <c r="P6611" t="s">
        <v>49</v>
      </c>
      <c r="Q6611" t="s">
        <v>97</v>
      </c>
      <c r="R6611" s="6">
        <f>_xlfn.XLOOKUP(CleanedData[[#This Row],[Product]],'02_Lookup_Tables'!$A$2:$A$126,'02_Lookup_Tables'!$B$2:$B$126)</f>
        <v>954.6</v>
      </c>
      <c r="S6611" t="str">
        <f>VLOOKUP(CleanedData[[#This Row],[Product]],'02_Lookup_Tables'!$H$2:$I$126,2,FALSE)</f>
        <v>Apparel</v>
      </c>
      <c r="T6611" t="str">
        <f>VLOOKUP(CleanedData[[#This Row],[Province]],'02_Lookup_Tables'!$D$2:$E$10,2, FALSE)</f>
        <v>Western Region</v>
      </c>
      <c r="U6611" t="str" cm="1">
        <f t="array" ref="U6611">_xlfn.IFS(CleanedData[[#This Row],[Purchase Amount]]&lt;500,"Low",
CleanedData[[#This Row],[Purchase Amount]]&lt;5000,"Medium",
TRUE,"High")</f>
        <v>Medium</v>
      </c>
      <c r="V6611" t="str">
        <f>TEXT(CleanedData[[#This Row],[Date]],"mmmm")</f>
        <v>September</v>
      </c>
      <c r="W6611" t="str">
        <f>"Q"&amp;ROUNDUP(MONTH(CleanedData[[#This Row],[Date]])/3,0)</f>
        <v>Q3</v>
      </c>
      <c r="X6611" t="str">
        <f>IF(CleanedData[[#This Row],[Purchase Amount]]&gt;=5000,"Yes","No")</f>
        <v>No</v>
      </c>
      <c r="Y6611">
        <f>IF(CleanedData[[#This Row],[Recommend]]="Yes",1,0)</f>
        <v>0</v>
      </c>
      <c r="Z6611" s="6">
        <f>CleanedData[[#This Row],[Purchase Amount]]*0.15</f>
        <v>143.19</v>
      </c>
      <c r="AA6611" s="6">
        <f>CleanedData[[#This Row],[Purchase Amount]]*1.15</f>
        <v>1097.79</v>
      </c>
    </row>
    <row r="6612" spans="1:27" x14ac:dyDescent="0.3">
      <c r="A6612">
        <v>8021</v>
      </c>
      <c r="B6612" t="s">
        <v>6837</v>
      </c>
      <c r="C6612" s="1">
        <v>45720</v>
      </c>
      <c r="D6612">
        <v>39</v>
      </c>
      <c r="E6612" t="s">
        <v>60</v>
      </c>
      <c r="F6612" t="s">
        <v>61</v>
      </c>
      <c r="G6612" t="s">
        <v>301</v>
      </c>
      <c r="H6612">
        <v>4</v>
      </c>
      <c r="I6612" t="s">
        <v>42</v>
      </c>
      <c r="J6612" t="s">
        <v>43</v>
      </c>
      <c r="K6612" t="s">
        <v>64</v>
      </c>
      <c r="L6612" t="s">
        <v>45</v>
      </c>
      <c r="M6612" t="s">
        <v>196</v>
      </c>
      <c r="N6612" t="s">
        <v>96</v>
      </c>
      <c r="O6612" t="s">
        <v>89</v>
      </c>
      <c r="P6612" t="s">
        <v>70</v>
      </c>
      <c r="Q6612" t="s">
        <v>81</v>
      </c>
      <c r="R6612" s="6">
        <f>_xlfn.XLOOKUP(CleanedData[[#This Row],[Product]],'02_Lookup_Tables'!$A$2:$A$126,'02_Lookup_Tables'!$B$2:$B$126)</f>
        <v>1000.7</v>
      </c>
      <c r="S6612" t="str">
        <f>VLOOKUP(CleanedData[[#This Row],[Product]],'02_Lookup_Tables'!$H$2:$I$126,2,FALSE)</f>
        <v>Toys &amp; Games</v>
      </c>
      <c r="T6612" t="str">
        <f>VLOOKUP(CleanedData[[#This Row],[Province]],'02_Lookup_Tables'!$D$2:$E$10,2, FALSE)</f>
        <v>Southern Region</v>
      </c>
      <c r="U6612" t="str" cm="1">
        <f t="array" ref="U6612">_xlfn.IFS(CleanedData[[#This Row],[Purchase Amount]]&lt;500,"Low",
CleanedData[[#This Row],[Purchase Amount]]&lt;5000,"Medium",
TRUE,"High")</f>
        <v>Medium</v>
      </c>
      <c r="V6612" t="str">
        <f>TEXT(CleanedData[[#This Row],[Date]],"mmmm")</f>
        <v>March</v>
      </c>
      <c r="W6612" t="str">
        <f>"Q"&amp;ROUNDUP(MONTH(CleanedData[[#This Row],[Date]])/3,0)</f>
        <v>Q1</v>
      </c>
      <c r="X6612" t="str">
        <f>IF(CleanedData[[#This Row],[Purchase Amount]]&gt;=5000,"Yes","No")</f>
        <v>No</v>
      </c>
      <c r="Y6612">
        <f>IF(CleanedData[[#This Row],[Recommend]]="Yes",1,0)</f>
        <v>0</v>
      </c>
      <c r="Z6612" s="6">
        <f>CleanedData[[#This Row],[Purchase Amount]]*0.15</f>
        <v>150.10499999999999</v>
      </c>
      <c r="AA6612" s="6">
        <f>CleanedData[[#This Row],[Purchase Amount]]*1.15</f>
        <v>1150.8050000000001</v>
      </c>
    </row>
    <row r="6613" spans="1:27" x14ac:dyDescent="0.3">
      <c r="A6613">
        <v>8022</v>
      </c>
      <c r="B6613" t="s">
        <v>6838</v>
      </c>
      <c r="C6613" s="1">
        <v>45600</v>
      </c>
      <c r="D6613">
        <v>78</v>
      </c>
      <c r="E6613" t="s">
        <v>52</v>
      </c>
      <c r="F6613" t="s">
        <v>72</v>
      </c>
      <c r="G6613" t="s">
        <v>126</v>
      </c>
      <c r="H6613">
        <v>2</v>
      </c>
      <c r="I6613" t="s">
        <v>45</v>
      </c>
      <c r="J6613" t="s">
        <v>63</v>
      </c>
      <c r="K6613" t="s">
        <v>64</v>
      </c>
      <c r="L6613" t="s">
        <v>42</v>
      </c>
      <c r="M6613" t="s">
        <v>208</v>
      </c>
      <c r="N6613" t="s">
        <v>47</v>
      </c>
      <c r="O6613" t="s">
        <v>89</v>
      </c>
      <c r="P6613" t="s">
        <v>49</v>
      </c>
      <c r="Q6613" t="s">
        <v>97</v>
      </c>
      <c r="R6613" s="6">
        <f>_xlfn.XLOOKUP(CleanedData[[#This Row],[Product]],'02_Lookup_Tables'!$A$2:$A$126,'02_Lookup_Tables'!$B$2:$B$126)</f>
        <v>343.42</v>
      </c>
      <c r="S6613" t="str">
        <f>VLOOKUP(CleanedData[[#This Row],[Product]],'02_Lookup_Tables'!$H$2:$I$126,2,FALSE)</f>
        <v>Food</v>
      </c>
      <c r="T6613" t="str">
        <f>VLOOKUP(CleanedData[[#This Row],[Province]],'02_Lookup_Tables'!$D$2:$E$10,2, FALSE)</f>
        <v>Central Region</v>
      </c>
      <c r="U6613" t="str" cm="1">
        <f t="array" ref="U6613">_xlfn.IFS(CleanedData[[#This Row],[Purchase Amount]]&lt;500,"Low",
CleanedData[[#This Row],[Purchase Amount]]&lt;5000,"Medium",
TRUE,"High")</f>
        <v>Low</v>
      </c>
      <c r="V6613" t="str">
        <f>TEXT(CleanedData[[#This Row],[Date]],"mmmm")</f>
        <v>November</v>
      </c>
      <c r="W6613" t="str">
        <f>"Q"&amp;ROUNDUP(MONTH(CleanedData[[#This Row],[Date]])/3,0)</f>
        <v>Q4</v>
      </c>
      <c r="X6613" t="str">
        <f>IF(CleanedData[[#This Row],[Purchase Amount]]&gt;=5000,"Yes","No")</f>
        <v>No</v>
      </c>
      <c r="Y6613">
        <f>IF(CleanedData[[#This Row],[Recommend]]="Yes",1,0)</f>
        <v>1</v>
      </c>
      <c r="Z6613" s="6">
        <f>CleanedData[[#This Row],[Purchase Amount]]*0.15</f>
        <v>51.512999999999998</v>
      </c>
      <c r="AA6613" s="6">
        <f>CleanedData[[#This Row],[Purchase Amount]]*1.15</f>
        <v>394.93299999999999</v>
      </c>
    </row>
    <row r="6614" spans="1:27" x14ac:dyDescent="0.3">
      <c r="A6614">
        <v>8023</v>
      </c>
      <c r="B6614" t="s">
        <v>6839</v>
      </c>
      <c r="C6614" s="1">
        <v>45468</v>
      </c>
      <c r="D6614">
        <v>68</v>
      </c>
      <c r="E6614" t="s">
        <v>39</v>
      </c>
      <c r="F6614" t="s">
        <v>77</v>
      </c>
      <c r="G6614" t="s">
        <v>266</v>
      </c>
      <c r="H6614">
        <v>1</v>
      </c>
      <c r="I6614" t="s">
        <v>42</v>
      </c>
      <c r="J6614" t="s">
        <v>63</v>
      </c>
      <c r="K6614" t="s">
        <v>44</v>
      </c>
      <c r="L6614" t="s">
        <v>42</v>
      </c>
      <c r="M6614" t="s">
        <v>85</v>
      </c>
      <c r="N6614" t="s">
        <v>80</v>
      </c>
      <c r="O6614" t="s">
        <v>48</v>
      </c>
      <c r="P6614" t="s">
        <v>49</v>
      </c>
      <c r="Q6614" t="s">
        <v>97</v>
      </c>
      <c r="R6614" s="6">
        <f>_xlfn.XLOOKUP(CleanedData[[#This Row],[Product]],'02_Lookup_Tables'!$A$2:$A$126,'02_Lookup_Tables'!$B$2:$B$126)</f>
        <v>2951.61</v>
      </c>
      <c r="S6614" t="str">
        <f>VLOOKUP(CleanedData[[#This Row],[Product]],'02_Lookup_Tables'!$H$2:$I$126,2,FALSE)</f>
        <v>Beauty &amp; Personal Care</v>
      </c>
      <c r="T6614" t="str">
        <f>VLOOKUP(CleanedData[[#This Row],[Province]],'02_Lookup_Tables'!$D$2:$E$10,2, FALSE)</f>
        <v>Central Region</v>
      </c>
      <c r="U6614" t="str" cm="1">
        <f t="array" ref="U6614">_xlfn.IFS(CleanedData[[#This Row],[Purchase Amount]]&lt;500,"Low",
CleanedData[[#This Row],[Purchase Amount]]&lt;5000,"Medium",
TRUE,"High")</f>
        <v>Medium</v>
      </c>
      <c r="V6614" t="str">
        <f>TEXT(CleanedData[[#This Row],[Date]],"mmmm")</f>
        <v>June</v>
      </c>
      <c r="W6614" t="str">
        <f>"Q"&amp;ROUNDUP(MONTH(CleanedData[[#This Row],[Date]])/3,0)</f>
        <v>Q2</v>
      </c>
      <c r="X6614" t="str">
        <f>IF(CleanedData[[#This Row],[Purchase Amount]]&gt;=5000,"Yes","No")</f>
        <v>No</v>
      </c>
      <c r="Y6614">
        <f>IF(CleanedData[[#This Row],[Recommend]]="Yes",1,0)</f>
        <v>0</v>
      </c>
      <c r="Z6614" s="6">
        <f>CleanedData[[#This Row],[Purchase Amount]]*0.15</f>
        <v>442.74150000000003</v>
      </c>
      <c r="AA6614" s="6">
        <f>CleanedData[[#This Row],[Purchase Amount]]*1.15</f>
        <v>3394.3514999999998</v>
      </c>
    </row>
    <row r="6615" spans="1:27" x14ac:dyDescent="0.3">
      <c r="A6615">
        <v>8025</v>
      </c>
      <c r="B6615" t="s">
        <v>6840</v>
      </c>
      <c r="C6615" s="1">
        <v>45499</v>
      </c>
      <c r="D6615">
        <v>42</v>
      </c>
      <c r="E6615" t="s">
        <v>60</v>
      </c>
      <c r="F6615" t="s">
        <v>72</v>
      </c>
      <c r="G6615" t="s">
        <v>128</v>
      </c>
      <c r="H6615">
        <v>4</v>
      </c>
      <c r="I6615" t="s">
        <v>42</v>
      </c>
      <c r="J6615" t="s">
        <v>63</v>
      </c>
      <c r="K6615" t="s">
        <v>44</v>
      </c>
      <c r="L6615" t="s">
        <v>42</v>
      </c>
      <c r="M6615" t="s">
        <v>100</v>
      </c>
      <c r="N6615" t="s">
        <v>96</v>
      </c>
      <c r="O6615" t="s">
        <v>48</v>
      </c>
      <c r="P6615" t="s">
        <v>49</v>
      </c>
      <c r="Q6615" t="s">
        <v>81</v>
      </c>
      <c r="R6615" s="6">
        <f>_xlfn.XLOOKUP(CleanedData[[#This Row],[Product]],'02_Lookup_Tables'!$A$2:$A$126,'02_Lookup_Tables'!$B$2:$B$126)</f>
        <v>3747.26</v>
      </c>
      <c r="S6615" t="str">
        <f>VLOOKUP(CleanedData[[#This Row],[Product]],'02_Lookup_Tables'!$H$2:$I$126,2,FALSE)</f>
        <v>Apparel</v>
      </c>
      <c r="T6615" t="str">
        <f>VLOOKUP(CleanedData[[#This Row],[Province]],'02_Lookup_Tables'!$D$2:$E$10,2, FALSE)</f>
        <v>Central Region</v>
      </c>
      <c r="U6615" t="str" cm="1">
        <f t="array" ref="U6615">_xlfn.IFS(CleanedData[[#This Row],[Purchase Amount]]&lt;500,"Low",
CleanedData[[#This Row],[Purchase Amount]]&lt;5000,"Medium",
TRUE,"High")</f>
        <v>Medium</v>
      </c>
      <c r="V6615" t="str">
        <f>TEXT(CleanedData[[#This Row],[Date]],"mmmm")</f>
        <v>July</v>
      </c>
      <c r="W6615" t="str">
        <f>"Q"&amp;ROUNDUP(MONTH(CleanedData[[#This Row],[Date]])/3,0)</f>
        <v>Q3</v>
      </c>
      <c r="X6615" t="str">
        <f>IF(CleanedData[[#This Row],[Purchase Amount]]&gt;=5000,"Yes","No")</f>
        <v>No</v>
      </c>
      <c r="Y6615">
        <f>IF(CleanedData[[#This Row],[Recommend]]="Yes",1,0)</f>
        <v>0</v>
      </c>
      <c r="Z6615" s="6">
        <f>CleanedData[[#This Row],[Purchase Amount]]*0.15</f>
        <v>562.08900000000006</v>
      </c>
      <c r="AA6615" s="6">
        <f>CleanedData[[#This Row],[Purchase Amount]]*1.15</f>
        <v>4309.3490000000002</v>
      </c>
    </row>
    <row r="6616" spans="1:27" x14ac:dyDescent="0.3">
      <c r="A6616">
        <v>8026</v>
      </c>
      <c r="B6616" t="s">
        <v>6841</v>
      </c>
      <c r="C6616" s="1">
        <v>46005</v>
      </c>
      <c r="D6616">
        <v>63</v>
      </c>
      <c r="E6616" t="s">
        <v>52</v>
      </c>
      <c r="F6616" t="s">
        <v>40</v>
      </c>
      <c r="G6616" t="s">
        <v>116</v>
      </c>
      <c r="H6616">
        <v>1</v>
      </c>
      <c r="I6616" t="s">
        <v>45</v>
      </c>
      <c r="J6616" t="s">
        <v>63</v>
      </c>
      <c r="K6616" t="s">
        <v>55</v>
      </c>
      <c r="L6616" t="s">
        <v>42</v>
      </c>
      <c r="M6616" t="s">
        <v>92</v>
      </c>
      <c r="N6616" t="s">
        <v>80</v>
      </c>
      <c r="O6616" t="s">
        <v>89</v>
      </c>
      <c r="P6616" t="s">
        <v>49</v>
      </c>
      <c r="Q6616" t="s">
        <v>50</v>
      </c>
      <c r="R6616" s="6">
        <f>_xlfn.XLOOKUP(CleanedData[[#This Row],[Product]],'02_Lookup_Tables'!$A$2:$A$126,'02_Lookup_Tables'!$B$2:$B$126)</f>
        <v>869.65</v>
      </c>
      <c r="S6616" t="str">
        <f>VLOOKUP(CleanedData[[#This Row],[Product]],'02_Lookup_Tables'!$H$2:$I$126,2,FALSE)</f>
        <v>Toys &amp; Games</v>
      </c>
      <c r="T6616" t="str">
        <f>VLOOKUP(CleanedData[[#This Row],[Province]],'02_Lookup_Tables'!$D$2:$E$10,2, FALSE)</f>
        <v>Northern Region</v>
      </c>
      <c r="U6616" t="str" cm="1">
        <f t="array" ref="U6616">_xlfn.IFS(CleanedData[[#This Row],[Purchase Amount]]&lt;500,"Low",
CleanedData[[#This Row],[Purchase Amount]]&lt;5000,"Medium",
TRUE,"High")</f>
        <v>Medium</v>
      </c>
      <c r="V6616" t="str">
        <f>TEXT(CleanedData[[#This Row],[Date]],"mmmm")</f>
        <v>December</v>
      </c>
      <c r="W6616" t="str">
        <f>"Q"&amp;ROUNDUP(MONTH(CleanedData[[#This Row],[Date]])/3,0)</f>
        <v>Q4</v>
      </c>
      <c r="X6616" t="str">
        <f>IF(CleanedData[[#This Row],[Purchase Amount]]&gt;=5000,"Yes","No")</f>
        <v>No</v>
      </c>
      <c r="Y6616">
        <f>IF(CleanedData[[#This Row],[Recommend]]="Yes",1,0)</f>
        <v>1</v>
      </c>
      <c r="Z6616" s="6">
        <f>CleanedData[[#This Row],[Purchase Amount]]*0.15</f>
        <v>130.44749999999999</v>
      </c>
      <c r="AA6616" s="6">
        <f>CleanedData[[#This Row],[Purchase Amount]]*1.15</f>
        <v>1000.0974999999999</v>
      </c>
    </row>
    <row r="6617" spans="1:27" x14ac:dyDescent="0.3">
      <c r="A6617">
        <v>8027</v>
      </c>
      <c r="B6617" t="s">
        <v>6842</v>
      </c>
      <c r="C6617" s="1">
        <v>45716</v>
      </c>
      <c r="E6617" t="s">
        <v>60</v>
      </c>
      <c r="F6617" t="s">
        <v>40</v>
      </c>
      <c r="G6617" t="s">
        <v>116</v>
      </c>
      <c r="H6617">
        <v>3</v>
      </c>
      <c r="I6617" t="s">
        <v>42</v>
      </c>
      <c r="J6617" t="s">
        <v>63</v>
      </c>
      <c r="K6617" t="s">
        <v>44</v>
      </c>
      <c r="L6617" t="s">
        <v>45</v>
      </c>
      <c r="M6617" t="s">
        <v>85</v>
      </c>
      <c r="N6617" t="s">
        <v>48</v>
      </c>
      <c r="O6617" t="s">
        <v>48</v>
      </c>
      <c r="P6617" t="s">
        <v>70</v>
      </c>
      <c r="Q6617" t="s">
        <v>166</v>
      </c>
      <c r="R6617" s="6">
        <f>_xlfn.XLOOKUP(CleanedData[[#This Row],[Product]],'02_Lookup_Tables'!$A$2:$A$126,'02_Lookup_Tables'!$B$2:$B$126)</f>
        <v>869.65</v>
      </c>
      <c r="S6617" t="str">
        <f>VLOOKUP(CleanedData[[#This Row],[Product]],'02_Lookup_Tables'!$H$2:$I$126,2,FALSE)</f>
        <v>Toys &amp; Games</v>
      </c>
      <c r="T6617" t="str">
        <f>VLOOKUP(CleanedData[[#This Row],[Province]],'02_Lookup_Tables'!$D$2:$E$10,2, FALSE)</f>
        <v>Northern Region</v>
      </c>
      <c r="U6617" t="str" cm="1">
        <f t="array" ref="U6617">_xlfn.IFS(CleanedData[[#This Row],[Purchase Amount]]&lt;500,"Low",
CleanedData[[#This Row],[Purchase Amount]]&lt;5000,"Medium",
TRUE,"High")</f>
        <v>Medium</v>
      </c>
      <c r="V6617" t="str">
        <f>TEXT(CleanedData[[#This Row],[Date]],"mmmm")</f>
        <v>February</v>
      </c>
      <c r="W6617" t="str">
        <f>"Q"&amp;ROUNDUP(MONTH(CleanedData[[#This Row],[Date]])/3,0)</f>
        <v>Q1</v>
      </c>
      <c r="X6617" t="str">
        <f>IF(CleanedData[[#This Row],[Purchase Amount]]&gt;=5000,"Yes","No")</f>
        <v>No</v>
      </c>
      <c r="Y6617">
        <f>IF(CleanedData[[#This Row],[Recommend]]="Yes",1,0)</f>
        <v>0</v>
      </c>
      <c r="Z6617" s="6">
        <f>CleanedData[[#This Row],[Purchase Amount]]*0.15</f>
        <v>130.44749999999999</v>
      </c>
      <c r="AA6617" s="6">
        <f>CleanedData[[#This Row],[Purchase Amount]]*1.15</f>
        <v>1000.0974999999999</v>
      </c>
    </row>
    <row r="6618" spans="1:27" x14ac:dyDescent="0.3">
      <c r="A6618">
        <v>8028</v>
      </c>
      <c r="B6618" t="s">
        <v>6843</v>
      </c>
      <c r="C6618" s="1">
        <v>45929</v>
      </c>
      <c r="D6618">
        <v>53</v>
      </c>
      <c r="E6618" t="s">
        <v>39</v>
      </c>
      <c r="F6618" t="s">
        <v>83</v>
      </c>
      <c r="G6618" t="s">
        <v>411</v>
      </c>
      <c r="H6618">
        <v>5</v>
      </c>
      <c r="I6618" t="s">
        <v>42</v>
      </c>
      <c r="J6618" t="s">
        <v>63</v>
      </c>
      <c r="K6618" t="s">
        <v>55</v>
      </c>
      <c r="L6618" t="s">
        <v>42</v>
      </c>
      <c r="M6618" t="s">
        <v>180</v>
      </c>
      <c r="N6618" t="s">
        <v>57</v>
      </c>
      <c r="O6618" t="s">
        <v>89</v>
      </c>
      <c r="P6618" t="s">
        <v>70</v>
      </c>
      <c r="Q6618" t="s">
        <v>93</v>
      </c>
      <c r="R6618" s="6">
        <f>_xlfn.XLOOKUP(CleanedData[[#This Row],[Product]],'02_Lookup_Tables'!$A$2:$A$126,'02_Lookup_Tables'!$B$2:$B$126)</f>
        <v>103.4</v>
      </c>
      <c r="S6618" t="str">
        <f>VLOOKUP(CleanedData[[#This Row],[Product]],'02_Lookup_Tables'!$H$2:$I$126,2,FALSE)</f>
        <v>Food</v>
      </c>
      <c r="T6618" t="str">
        <f>VLOOKUP(CleanedData[[#This Row],[Province]],'02_Lookup_Tables'!$D$2:$E$10,2, FALSE)</f>
        <v>Western Region</v>
      </c>
      <c r="U6618" t="str" cm="1">
        <f t="array" ref="U6618">_xlfn.IFS(CleanedData[[#This Row],[Purchase Amount]]&lt;500,"Low",
CleanedData[[#This Row],[Purchase Amount]]&lt;5000,"Medium",
TRUE,"High")</f>
        <v>Low</v>
      </c>
      <c r="V6618" t="str">
        <f>TEXT(CleanedData[[#This Row],[Date]],"mmmm")</f>
        <v>September</v>
      </c>
      <c r="W6618" t="str">
        <f>"Q"&amp;ROUNDUP(MONTH(CleanedData[[#This Row],[Date]])/3,0)</f>
        <v>Q3</v>
      </c>
      <c r="X6618" t="str">
        <f>IF(CleanedData[[#This Row],[Purchase Amount]]&gt;=5000,"Yes","No")</f>
        <v>No</v>
      </c>
      <c r="Y6618">
        <f>IF(CleanedData[[#This Row],[Recommend]]="Yes",1,0)</f>
        <v>0</v>
      </c>
      <c r="Z6618" s="6">
        <f>CleanedData[[#This Row],[Purchase Amount]]*0.15</f>
        <v>15.51</v>
      </c>
      <c r="AA6618" s="6">
        <f>CleanedData[[#This Row],[Purchase Amount]]*1.15</f>
        <v>118.91</v>
      </c>
    </row>
    <row r="6619" spans="1:27" x14ac:dyDescent="0.3">
      <c r="A6619">
        <v>8029</v>
      </c>
      <c r="B6619" t="s">
        <v>6844</v>
      </c>
      <c r="C6619" s="1">
        <v>45744</v>
      </c>
      <c r="D6619">
        <v>47</v>
      </c>
      <c r="E6619" t="s">
        <v>52</v>
      </c>
      <c r="F6619" t="s">
        <v>130</v>
      </c>
      <c r="G6619" t="s">
        <v>294</v>
      </c>
      <c r="H6619">
        <v>4</v>
      </c>
      <c r="I6619" t="s">
        <v>45</v>
      </c>
      <c r="J6619" t="s">
        <v>69</v>
      </c>
      <c r="K6619" t="s">
        <v>64</v>
      </c>
      <c r="L6619" t="s">
        <v>45</v>
      </c>
      <c r="M6619" t="s">
        <v>56</v>
      </c>
      <c r="N6619" t="s">
        <v>96</v>
      </c>
      <c r="O6619" t="s">
        <v>148</v>
      </c>
      <c r="P6619" t="s">
        <v>49</v>
      </c>
      <c r="Q6619" t="s">
        <v>93</v>
      </c>
      <c r="R6619" s="6">
        <f>_xlfn.XLOOKUP(CleanedData[[#This Row],[Product]],'02_Lookup_Tables'!$A$2:$A$126,'02_Lookup_Tables'!$B$2:$B$126)</f>
        <v>16291.52</v>
      </c>
      <c r="S6619" t="str">
        <f>VLOOKUP(CleanedData[[#This Row],[Product]],'02_Lookup_Tables'!$H$2:$I$126,2,FALSE)</f>
        <v>Home Devices</v>
      </c>
      <c r="T6619" t="str">
        <f>VLOOKUP(CleanedData[[#This Row],[Province]],'02_Lookup_Tables'!$D$2:$E$10,2, FALSE)</f>
        <v>Eastern Region</v>
      </c>
      <c r="U6619" t="str" cm="1">
        <f t="array" ref="U6619">_xlfn.IFS(CleanedData[[#This Row],[Purchase Amount]]&lt;500,"Low",
CleanedData[[#This Row],[Purchase Amount]]&lt;5000,"Medium",
TRUE,"High")</f>
        <v>High</v>
      </c>
      <c r="V6619" t="str">
        <f>TEXT(CleanedData[[#This Row],[Date]],"mmmm")</f>
        <v>March</v>
      </c>
      <c r="W6619" t="str">
        <f>"Q"&amp;ROUNDUP(MONTH(CleanedData[[#This Row],[Date]])/3,0)</f>
        <v>Q1</v>
      </c>
      <c r="X6619" t="str">
        <f>IF(CleanedData[[#This Row],[Purchase Amount]]&gt;=5000,"Yes","No")</f>
        <v>Yes</v>
      </c>
      <c r="Y6619">
        <f>IF(CleanedData[[#This Row],[Recommend]]="Yes",1,0)</f>
        <v>1</v>
      </c>
      <c r="Z6619" s="6">
        <f>CleanedData[[#This Row],[Purchase Amount]]*0.15</f>
        <v>2443.7280000000001</v>
      </c>
      <c r="AA6619" s="6">
        <f>CleanedData[[#This Row],[Purchase Amount]]*1.15</f>
        <v>18735.248</v>
      </c>
    </row>
    <row r="6620" spans="1:27" x14ac:dyDescent="0.3">
      <c r="A6620">
        <v>8030</v>
      </c>
      <c r="B6620" t="s">
        <v>6845</v>
      </c>
      <c r="C6620" s="1">
        <v>45855</v>
      </c>
      <c r="D6620">
        <v>80</v>
      </c>
      <c r="E6620" t="s">
        <v>39</v>
      </c>
      <c r="F6620" t="s">
        <v>61</v>
      </c>
      <c r="G6620" t="s">
        <v>171</v>
      </c>
      <c r="H6620">
        <v>3</v>
      </c>
      <c r="I6620" t="s">
        <v>42</v>
      </c>
      <c r="J6620" t="s">
        <v>69</v>
      </c>
      <c r="K6620" t="s">
        <v>55</v>
      </c>
      <c r="L6620" t="s">
        <v>42</v>
      </c>
      <c r="M6620" t="s">
        <v>46</v>
      </c>
      <c r="N6620" t="s">
        <v>48</v>
      </c>
      <c r="O6620" t="s">
        <v>89</v>
      </c>
      <c r="P6620" t="s">
        <v>49</v>
      </c>
      <c r="Q6620" t="s">
        <v>97</v>
      </c>
      <c r="R6620" s="6">
        <f>_xlfn.XLOOKUP(CleanedData[[#This Row],[Product]],'02_Lookup_Tables'!$A$2:$A$126,'02_Lookup_Tables'!$B$2:$B$126)</f>
        <v>6710.27</v>
      </c>
      <c r="S6620" t="str">
        <f>VLOOKUP(CleanedData[[#This Row],[Product]],'02_Lookup_Tables'!$H$2:$I$126,2,FALSE)</f>
        <v>Home Devices</v>
      </c>
      <c r="T6620" t="str">
        <f>VLOOKUP(CleanedData[[#This Row],[Province]],'02_Lookup_Tables'!$D$2:$E$10,2, FALSE)</f>
        <v>Southern Region</v>
      </c>
      <c r="U6620" t="str" cm="1">
        <f t="array" ref="U6620">_xlfn.IFS(CleanedData[[#This Row],[Purchase Amount]]&lt;500,"Low",
CleanedData[[#This Row],[Purchase Amount]]&lt;5000,"Medium",
TRUE,"High")</f>
        <v>High</v>
      </c>
      <c r="V6620" t="str">
        <f>TEXT(CleanedData[[#This Row],[Date]],"mmmm")</f>
        <v>July</v>
      </c>
      <c r="W6620" t="str">
        <f>"Q"&amp;ROUNDUP(MONTH(CleanedData[[#This Row],[Date]])/3,0)</f>
        <v>Q3</v>
      </c>
      <c r="X6620" t="str">
        <f>IF(CleanedData[[#This Row],[Purchase Amount]]&gt;=5000,"Yes","No")</f>
        <v>Yes</v>
      </c>
      <c r="Y6620">
        <f>IF(CleanedData[[#This Row],[Recommend]]="Yes",1,0)</f>
        <v>0</v>
      </c>
      <c r="Z6620" s="6">
        <f>CleanedData[[#This Row],[Purchase Amount]]*0.15</f>
        <v>1006.5405000000001</v>
      </c>
      <c r="AA6620" s="6">
        <f>CleanedData[[#This Row],[Purchase Amount]]*1.15</f>
        <v>7716.8104999999996</v>
      </c>
    </row>
    <row r="6621" spans="1:27" x14ac:dyDescent="0.3">
      <c r="A6621">
        <v>8033</v>
      </c>
      <c r="B6621" t="s">
        <v>6846</v>
      </c>
      <c r="C6621" s="1">
        <v>45662</v>
      </c>
      <c r="D6621">
        <v>23</v>
      </c>
      <c r="E6621" t="s">
        <v>60</v>
      </c>
      <c r="F6621" t="s">
        <v>130</v>
      </c>
      <c r="G6621" t="s">
        <v>133</v>
      </c>
      <c r="H6621">
        <v>3</v>
      </c>
      <c r="I6621" t="s">
        <v>45</v>
      </c>
      <c r="J6621" t="s">
        <v>63</v>
      </c>
      <c r="K6621" t="s">
        <v>55</v>
      </c>
      <c r="L6621" t="s">
        <v>45</v>
      </c>
      <c r="M6621" t="s">
        <v>140</v>
      </c>
      <c r="N6621" t="s">
        <v>48</v>
      </c>
      <c r="O6621" t="s">
        <v>148</v>
      </c>
      <c r="P6621" t="s">
        <v>49</v>
      </c>
      <c r="Q6621" t="s">
        <v>66</v>
      </c>
      <c r="R6621" s="6">
        <f>_xlfn.XLOOKUP(CleanedData[[#This Row],[Product]],'02_Lookup_Tables'!$A$2:$A$126,'02_Lookup_Tables'!$B$2:$B$126)</f>
        <v>1734</v>
      </c>
      <c r="S6621" t="str">
        <f>VLOOKUP(CleanedData[[#This Row],[Product]],'02_Lookup_Tables'!$H$2:$I$126,2,FALSE)</f>
        <v>Home &amp; Living</v>
      </c>
      <c r="T6621" t="str">
        <f>VLOOKUP(CleanedData[[#This Row],[Province]],'02_Lookup_Tables'!$D$2:$E$10,2, FALSE)</f>
        <v>Eastern Region</v>
      </c>
      <c r="U6621" t="str" cm="1">
        <f t="array" ref="U6621">_xlfn.IFS(CleanedData[[#This Row],[Purchase Amount]]&lt;500,"Low",
CleanedData[[#This Row],[Purchase Amount]]&lt;5000,"Medium",
TRUE,"High")</f>
        <v>Medium</v>
      </c>
      <c r="V6621" t="str">
        <f>TEXT(CleanedData[[#This Row],[Date]],"mmmm")</f>
        <v>January</v>
      </c>
      <c r="W6621" t="str">
        <f>"Q"&amp;ROUNDUP(MONTH(CleanedData[[#This Row],[Date]])/3,0)</f>
        <v>Q1</v>
      </c>
      <c r="X6621" t="str">
        <f>IF(CleanedData[[#This Row],[Purchase Amount]]&gt;=5000,"Yes","No")</f>
        <v>No</v>
      </c>
      <c r="Y6621">
        <f>IF(CleanedData[[#This Row],[Recommend]]="Yes",1,0)</f>
        <v>1</v>
      </c>
      <c r="Z6621" s="6">
        <f>CleanedData[[#This Row],[Purchase Amount]]*0.15</f>
        <v>260.09999999999997</v>
      </c>
      <c r="AA6621" s="6">
        <f>CleanedData[[#This Row],[Purchase Amount]]*1.15</f>
        <v>1994.1</v>
      </c>
    </row>
    <row r="6622" spans="1:27" x14ac:dyDescent="0.3">
      <c r="A6622">
        <v>8035</v>
      </c>
      <c r="B6622" t="s">
        <v>6847</v>
      </c>
      <c r="C6622" s="1">
        <v>45378</v>
      </c>
      <c r="D6622">
        <v>36</v>
      </c>
      <c r="E6622" t="s">
        <v>60</v>
      </c>
      <c r="F6622" t="s">
        <v>77</v>
      </c>
      <c r="G6622" t="s">
        <v>133</v>
      </c>
      <c r="H6622">
        <v>5</v>
      </c>
      <c r="I6622" t="s">
        <v>42</v>
      </c>
      <c r="J6622" t="s">
        <v>43</v>
      </c>
      <c r="K6622" t="s">
        <v>64</v>
      </c>
      <c r="L6622" t="s">
        <v>42</v>
      </c>
      <c r="M6622" t="s">
        <v>92</v>
      </c>
      <c r="N6622" t="s">
        <v>57</v>
      </c>
      <c r="O6622" t="s">
        <v>89</v>
      </c>
      <c r="P6622" t="s">
        <v>70</v>
      </c>
      <c r="Q6622" t="s">
        <v>81</v>
      </c>
      <c r="R6622" s="6">
        <f>_xlfn.XLOOKUP(CleanedData[[#This Row],[Product]],'02_Lookup_Tables'!$A$2:$A$126,'02_Lookup_Tables'!$B$2:$B$126)</f>
        <v>1734</v>
      </c>
      <c r="S6622" t="str">
        <f>VLOOKUP(CleanedData[[#This Row],[Product]],'02_Lookup_Tables'!$H$2:$I$126,2,FALSE)</f>
        <v>Home &amp; Living</v>
      </c>
      <c r="T6622" t="str">
        <f>VLOOKUP(CleanedData[[#This Row],[Province]],'02_Lookup_Tables'!$D$2:$E$10,2, FALSE)</f>
        <v>Central Region</v>
      </c>
      <c r="U6622" t="str" cm="1">
        <f t="array" ref="U6622">_xlfn.IFS(CleanedData[[#This Row],[Purchase Amount]]&lt;500,"Low",
CleanedData[[#This Row],[Purchase Amount]]&lt;5000,"Medium",
TRUE,"High")</f>
        <v>Medium</v>
      </c>
      <c r="V6622" t="str">
        <f>TEXT(CleanedData[[#This Row],[Date]],"mmmm")</f>
        <v>March</v>
      </c>
      <c r="W6622" t="str">
        <f>"Q"&amp;ROUNDUP(MONTH(CleanedData[[#This Row],[Date]])/3,0)</f>
        <v>Q1</v>
      </c>
      <c r="X6622" t="str">
        <f>IF(CleanedData[[#This Row],[Purchase Amount]]&gt;=5000,"Yes","No")</f>
        <v>No</v>
      </c>
      <c r="Y6622">
        <f>IF(CleanedData[[#This Row],[Recommend]]="Yes",1,0)</f>
        <v>0</v>
      </c>
      <c r="Z6622" s="6">
        <f>CleanedData[[#This Row],[Purchase Amount]]*0.15</f>
        <v>260.09999999999997</v>
      </c>
      <c r="AA6622" s="6">
        <f>CleanedData[[#This Row],[Purchase Amount]]*1.15</f>
        <v>1994.1</v>
      </c>
    </row>
    <row r="6623" spans="1:27" x14ac:dyDescent="0.3">
      <c r="A6623">
        <v>8036</v>
      </c>
      <c r="B6623" t="s">
        <v>6848</v>
      </c>
      <c r="C6623" s="1">
        <v>45939</v>
      </c>
      <c r="D6623">
        <v>65</v>
      </c>
      <c r="E6623" t="s">
        <v>60</v>
      </c>
      <c r="F6623" t="s">
        <v>61</v>
      </c>
      <c r="G6623" t="s">
        <v>519</v>
      </c>
      <c r="H6623">
        <v>4</v>
      </c>
      <c r="I6623" t="s">
        <v>45</v>
      </c>
      <c r="J6623" t="s">
        <v>63</v>
      </c>
      <c r="K6623" t="s">
        <v>64</v>
      </c>
      <c r="L6623" t="s">
        <v>42</v>
      </c>
      <c r="M6623" t="s">
        <v>140</v>
      </c>
      <c r="N6623" t="s">
        <v>96</v>
      </c>
      <c r="O6623" t="s">
        <v>148</v>
      </c>
      <c r="P6623" t="s">
        <v>49</v>
      </c>
      <c r="Q6623" t="s">
        <v>97</v>
      </c>
      <c r="R6623" s="6">
        <f>_xlfn.XLOOKUP(CleanedData[[#This Row],[Product]],'02_Lookup_Tables'!$A$2:$A$126,'02_Lookup_Tables'!$B$2:$B$126)</f>
        <v>338.79</v>
      </c>
      <c r="S6623" t="str">
        <f>VLOOKUP(CleanedData[[#This Row],[Product]],'02_Lookup_Tables'!$H$2:$I$126,2,FALSE)</f>
        <v>Accessories</v>
      </c>
      <c r="T6623" t="str">
        <f>VLOOKUP(CleanedData[[#This Row],[Province]],'02_Lookup_Tables'!$D$2:$E$10,2, FALSE)</f>
        <v>Southern Region</v>
      </c>
      <c r="U6623" t="str" cm="1">
        <f t="array" ref="U6623">_xlfn.IFS(CleanedData[[#This Row],[Purchase Amount]]&lt;500,"Low",
CleanedData[[#This Row],[Purchase Amount]]&lt;5000,"Medium",
TRUE,"High")</f>
        <v>Low</v>
      </c>
      <c r="V6623" t="str">
        <f>TEXT(CleanedData[[#This Row],[Date]],"mmmm")</f>
        <v>October</v>
      </c>
      <c r="W6623" t="str">
        <f>"Q"&amp;ROUNDUP(MONTH(CleanedData[[#This Row],[Date]])/3,0)</f>
        <v>Q4</v>
      </c>
      <c r="X6623" t="str">
        <f>IF(CleanedData[[#This Row],[Purchase Amount]]&gt;=5000,"Yes","No")</f>
        <v>No</v>
      </c>
      <c r="Y6623">
        <f>IF(CleanedData[[#This Row],[Recommend]]="Yes",1,0)</f>
        <v>1</v>
      </c>
      <c r="Z6623" s="6">
        <f>CleanedData[[#This Row],[Purchase Amount]]*0.15</f>
        <v>50.8185</v>
      </c>
      <c r="AA6623" s="6">
        <f>CleanedData[[#This Row],[Purchase Amount]]*1.15</f>
        <v>389.60849999999999</v>
      </c>
    </row>
    <row r="6624" spans="1:27" x14ac:dyDescent="0.3">
      <c r="A6624">
        <v>8037</v>
      </c>
      <c r="B6624" t="s">
        <v>6849</v>
      </c>
      <c r="C6624" s="1">
        <v>45684</v>
      </c>
      <c r="D6624">
        <v>18</v>
      </c>
      <c r="E6624" t="s">
        <v>52</v>
      </c>
      <c r="F6624" t="s">
        <v>125</v>
      </c>
      <c r="G6624" t="s">
        <v>214</v>
      </c>
      <c r="H6624">
        <v>3</v>
      </c>
      <c r="I6624" t="s">
        <v>45</v>
      </c>
      <c r="J6624" t="s">
        <v>54</v>
      </c>
      <c r="K6624" t="s">
        <v>55</v>
      </c>
      <c r="L6624" t="s">
        <v>45</v>
      </c>
      <c r="M6624" t="s">
        <v>65</v>
      </c>
      <c r="N6624" t="s">
        <v>48</v>
      </c>
      <c r="O6624" t="s">
        <v>89</v>
      </c>
      <c r="P6624" t="s">
        <v>49</v>
      </c>
      <c r="Q6624" t="s">
        <v>66</v>
      </c>
      <c r="R6624" s="6">
        <f>_xlfn.XLOOKUP(CleanedData[[#This Row],[Product]],'02_Lookup_Tables'!$A$2:$A$126,'02_Lookup_Tables'!$B$2:$B$126)</f>
        <v>134.01</v>
      </c>
      <c r="S6624" t="str">
        <f>VLOOKUP(CleanedData[[#This Row],[Product]],'02_Lookup_Tables'!$H$2:$I$126,2,FALSE)</f>
        <v>Food</v>
      </c>
      <c r="T6624" t="str">
        <f>VLOOKUP(CleanedData[[#This Row],[Province]],'02_Lookup_Tables'!$D$2:$E$10,2, FALSE)</f>
        <v>Western Region</v>
      </c>
      <c r="U6624" t="str" cm="1">
        <f t="array" ref="U6624">_xlfn.IFS(CleanedData[[#This Row],[Purchase Amount]]&lt;500,"Low",
CleanedData[[#This Row],[Purchase Amount]]&lt;5000,"Medium",
TRUE,"High")</f>
        <v>Low</v>
      </c>
      <c r="V6624" t="str">
        <f>TEXT(CleanedData[[#This Row],[Date]],"mmmm")</f>
        <v>January</v>
      </c>
      <c r="W6624" t="str">
        <f>"Q"&amp;ROUNDUP(MONTH(CleanedData[[#This Row],[Date]])/3,0)</f>
        <v>Q1</v>
      </c>
      <c r="X6624" t="str">
        <f>IF(CleanedData[[#This Row],[Purchase Amount]]&gt;=5000,"Yes","No")</f>
        <v>No</v>
      </c>
      <c r="Y6624">
        <f>IF(CleanedData[[#This Row],[Recommend]]="Yes",1,0)</f>
        <v>1</v>
      </c>
      <c r="Z6624" s="6">
        <f>CleanedData[[#This Row],[Purchase Amount]]*0.15</f>
        <v>20.101499999999998</v>
      </c>
      <c r="AA6624" s="6">
        <f>CleanedData[[#This Row],[Purchase Amount]]*1.15</f>
        <v>154.11149999999998</v>
      </c>
    </row>
    <row r="6625" spans="1:27" x14ac:dyDescent="0.3">
      <c r="A6625">
        <v>8038</v>
      </c>
      <c r="B6625" t="s">
        <v>6850</v>
      </c>
      <c r="C6625" s="1">
        <v>45668</v>
      </c>
      <c r="D6625">
        <v>40</v>
      </c>
      <c r="E6625" t="s">
        <v>52</v>
      </c>
      <c r="F6625" t="s">
        <v>130</v>
      </c>
      <c r="G6625" t="s">
        <v>352</v>
      </c>
      <c r="H6625">
        <v>2</v>
      </c>
      <c r="I6625" t="s">
        <v>42</v>
      </c>
      <c r="J6625" t="s">
        <v>74</v>
      </c>
      <c r="K6625" t="s">
        <v>44</v>
      </c>
      <c r="L6625" t="s">
        <v>42</v>
      </c>
      <c r="M6625" t="s">
        <v>79</v>
      </c>
      <c r="N6625" t="s">
        <v>47</v>
      </c>
      <c r="O6625" t="s">
        <v>89</v>
      </c>
      <c r="P6625" t="s">
        <v>49</v>
      </c>
      <c r="Q6625" t="s">
        <v>81</v>
      </c>
      <c r="R6625" s="6">
        <f>_xlfn.XLOOKUP(CleanedData[[#This Row],[Product]],'02_Lookup_Tables'!$A$2:$A$126,'02_Lookup_Tables'!$B$2:$B$126)</f>
        <v>2217.0300000000002</v>
      </c>
      <c r="S6625" t="str">
        <f>VLOOKUP(CleanedData[[#This Row],[Product]],'02_Lookup_Tables'!$H$2:$I$126,2,FALSE)</f>
        <v>Apparel</v>
      </c>
      <c r="T6625" t="str">
        <f>VLOOKUP(CleanedData[[#This Row],[Province]],'02_Lookup_Tables'!$D$2:$E$10,2, FALSE)</f>
        <v>Eastern Region</v>
      </c>
      <c r="U6625" t="str" cm="1">
        <f t="array" ref="U6625">_xlfn.IFS(CleanedData[[#This Row],[Purchase Amount]]&lt;500,"Low",
CleanedData[[#This Row],[Purchase Amount]]&lt;5000,"Medium",
TRUE,"High")</f>
        <v>Medium</v>
      </c>
      <c r="V6625" t="str">
        <f>TEXT(CleanedData[[#This Row],[Date]],"mmmm")</f>
        <v>January</v>
      </c>
      <c r="W6625" t="str">
        <f>"Q"&amp;ROUNDUP(MONTH(CleanedData[[#This Row],[Date]])/3,0)</f>
        <v>Q1</v>
      </c>
      <c r="X6625" t="str">
        <f>IF(CleanedData[[#This Row],[Purchase Amount]]&gt;=5000,"Yes","No")</f>
        <v>No</v>
      </c>
      <c r="Y6625">
        <f>IF(CleanedData[[#This Row],[Recommend]]="Yes",1,0)</f>
        <v>0</v>
      </c>
      <c r="Z6625" s="6">
        <f>CleanedData[[#This Row],[Purchase Amount]]*0.15</f>
        <v>332.55450000000002</v>
      </c>
      <c r="AA6625" s="6">
        <f>CleanedData[[#This Row],[Purchase Amount]]*1.15</f>
        <v>2549.5844999999999</v>
      </c>
    </row>
    <row r="6626" spans="1:27" x14ac:dyDescent="0.3">
      <c r="A6626">
        <v>8039</v>
      </c>
      <c r="B6626" t="s">
        <v>6851</v>
      </c>
      <c r="C6626" s="1">
        <v>45869</v>
      </c>
      <c r="D6626">
        <v>25</v>
      </c>
      <c r="E6626" t="s">
        <v>60</v>
      </c>
      <c r="F6626" t="s">
        <v>77</v>
      </c>
      <c r="G6626" t="s">
        <v>282</v>
      </c>
      <c r="H6626">
        <v>5</v>
      </c>
      <c r="I6626" t="s">
        <v>45</v>
      </c>
      <c r="J6626" t="s">
        <v>54</v>
      </c>
      <c r="K6626" t="s">
        <v>64</v>
      </c>
      <c r="L6626" t="s">
        <v>42</v>
      </c>
      <c r="M6626" t="s">
        <v>75</v>
      </c>
      <c r="N6626" t="s">
        <v>57</v>
      </c>
      <c r="O6626" t="s">
        <v>89</v>
      </c>
      <c r="P6626" t="s">
        <v>70</v>
      </c>
      <c r="Q6626" t="s">
        <v>58</v>
      </c>
      <c r="R6626" s="6">
        <f>_xlfn.XLOOKUP(CleanedData[[#This Row],[Product]],'02_Lookup_Tables'!$A$2:$A$126,'02_Lookup_Tables'!$B$2:$B$126)</f>
        <v>1859.13</v>
      </c>
      <c r="S6626" t="str">
        <f>VLOOKUP(CleanedData[[#This Row],[Product]],'02_Lookup_Tables'!$H$2:$I$126,2,FALSE)</f>
        <v>Home Devices</v>
      </c>
      <c r="T6626" t="str">
        <f>VLOOKUP(CleanedData[[#This Row],[Province]],'02_Lookup_Tables'!$D$2:$E$10,2, FALSE)</f>
        <v>Central Region</v>
      </c>
      <c r="U6626" t="str" cm="1">
        <f t="array" ref="U6626">_xlfn.IFS(CleanedData[[#This Row],[Purchase Amount]]&lt;500,"Low",
CleanedData[[#This Row],[Purchase Amount]]&lt;5000,"Medium",
TRUE,"High")</f>
        <v>Medium</v>
      </c>
      <c r="V6626" t="str">
        <f>TEXT(CleanedData[[#This Row],[Date]],"mmmm")</f>
        <v>July</v>
      </c>
      <c r="W6626" t="str">
        <f>"Q"&amp;ROUNDUP(MONTH(CleanedData[[#This Row],[Date]])/3,0)</f>
        <v>Q3</v>
      </c>
      <c r="X6626" t="str">
        <f>IF(CleanedData[[#This Row],[Purchase Amount]]&gt;=5000,"Yes","No")</f>
        <v>No</v>
      </c>
      <c r="Y6626">
        <f>IF(CleanedData[[#This Row],[Recommend]]="Yes",1,0)</f>
        <v>1</v>
      </c>
      <c r="Z6626" s="6">
        <f>CleanedData[[#This Row],[Purchase Amount]]*0.15</f>
        <v>278.86950000000002</v>
      </c>
      <c r="AA6626" s="6">
        <f>CleanedData[[#This Row],[Purchase Amount]]*1.15</f>
        <v>2137.9994999999999</v>
      </c>
    </row>
    <row r="6627" spans="1:27" x14ac:dyDescent="0.3">
      <c r="A6627">
        <v>8040</v>
      </c>
      <c r="B6627" t="s">
        <v>6852</v>
      </c>
      <c r="C6627" s="1">
        <v>45869</v>
      </c>
      <c r="D6627">
        <v>77</v>
      </c>
      <c r="E6627" t="s">
        <v>39</v>
      </c>
      <c r="F6627" t="s">
        <v>130</v>
      </c>
      <c r="G6627" t="s">
        <v>636</v>
      </c>
      <c r="H6627">
        <v>3</v>
      </c>
      <c r="I6627" t="s">
        <v>45</v>
      </c>
      <c r="J6627" t="s">
        <v>63</v>
      </c>
      <c r="K6627" t="s">
        <v>55</v>
      </c>
      <c r="L6627" t="s">
        <v>45</v>
      </c>
      <c r="M6627" t="s">
        <v>75</v>
      </c>
      <c r="N6627" t="s">
        <v>48</v>
      </c>
      <c r="O6627" t="s">
        <v>89</v>
      </c>
      <c r="P6627" t="s">
        <v>49</v>
      </c>
      <c r="Q6627" t="s">
        <v>97</v>
      </c>
      <c r="R6627" s="6">
        <f>_xlfn.XLOOKUP(CleanedData[[#This Row],[Product]],'02_Lookup_Tables'!$A$2:$A$126,'02_Lookup_Tables'!$B$2:$B$126)</f>
        <v>6581.78</v>
      </c>
      <c r="S6627" t="str">
        <f>VLOOKUP(CleanedData[[#This Row],[Product]],'02_Lookup_Tables'!$H$2:$I$126,2,FALSE)</f>
        <v>Electronics</v>
      </c>
      <c r="T6627" t="str">
        <f>VLOOKUP(CleanedData[[#This Row],[Province]],'02_Lookup_Tables'!$D$2:$E$10,2, FALSE)</f>
        <v>Eastern Region</v>
      </c>
      <c r="U6627" t="str" cm="1">
        <f t="array" ref="U6627">_xlfn.IFS(CleanedData[[#This Row],[Purchase Amount]]&lt;500,"Low",
CleanedData[[#This Row],[Purchase Amount]]&lt;5000,"Medium",
TRUE,"High")</f>
        <v>High</v>
      </c>
      <c r="V6627" t="str">
        <f>TEXT(CleanedData[[#This Row],[Date]],"mmmm")</f>
        <v>July</v>
      </c>
      <c r="W6627" t="str">
        <f>"Q"&amp;ROUNDUP(MONTH(CleanedData[[#This Row],[Date]])/3,0)</f>
        <v>Q3</v>
      </c>
      <c r="X6627" t="str">
        <f>IF(CleanedData[[#This Row],[Purchase Amount]]&gt;=5000,"Yes","No")</f>
        <v>Yes</v>
      </c>
      <c r="Y6627">
        <f>IF(CleanedData[[#This Row],[Recommend]]="Yes",1,0)</f>
        <v>1</v>
      </c>
      <c r="Z6627" s="6">
        <f>CleanedData[[#This Row],[Purchase Amount]]*0.15</f>
        <v>987.26699999999994</v>
      </c>
      <c r="AA6627" s="6">
        <f>CleanedData[[#This Row],[Purchase Amount]]*1.15</f>
        <v>7569.0469999999996</v>
      </c>
    </row>
    <row r="6628" spans="1:27" x14ac:dyDescent="0.3">
      <c r="A6628">
        <v>8042</v>
      </c>
      <c r="B6628" t="s">
        <v>6853</v>
      </c>
      <c r="C6628" s="1">
        <v>45772</v>
      </c>
      <c r="D6628">
        <v>75</v>
      </c>
      <c r="E6628" t="s">
        <v>52</v>
      </c>
      <c r="F6628" t="s">
        <v>40</v>
      </c>
      <c r="G6628" t="s">
        <v>505</v>
      </c>
      <c r="H6628">
        <v>5</v>
      </c>
      <c r="I6628" t="s">
        <v>42</v>
      </c>
      <c r="J6628" t="s">
        <v>63</v>
      </c>
      <c r="K6628" t="s">
        <v>44</v>
      </c>
      <c r="L6628" t="s">
        <v>42</v>
      </c>
      <c r="M6628" t="s">
        <v>85</v>
      </c>
      <c r="N6628" t="s">
        <v>57</v>
      </c>
      <c r="O6628" t="s">
        <v>48</v>
      </c>
      <c r="P6628" t="s">
        <v>49</v>
      </c>
      <c r="Q6628" t="s">
        <v>97</v>
      </c>
      <c r="R6628" s="6">
        <f>_xlfn.XLOOKUP(CleanedData[[#This Row],[Product]],'02_Lookup_Tables'!$A$2:$A$126,'02_Lookup_Tables'!$B$2:$B$126)</f>
        <v>2572.02</v>
      </c>
      <c r="S6628" t="str">
        <f>VLOOKUP(CleanedData[[#This Row],[Product]],'02_Lookup_Tables'!$H$2:$I$126,2,FALSE)</f>
        <v>Home &amp; Living</v>
      </c>
      <c r="T6628" t="str">
        <f>VLOOKUP(CleanedData[[#This Row],[Province]],'02_Lookup_Tables'!$D$2:$E$10,2, FALSE)</f>
        <v>Northern Region</v>
      </c>
      <c r="U6628" t="str" cm="1">
        <f t="array" ref="U6628">_xlfn.IFS(CleanedData[[#This Row],[Purchase Amount]]&lt;500,"Low",
CleanedData[[#This Row],[Purchase Amount]]&lt;5000,"Medium",
TRUE,"High")</f>
        <v>Medium</v>
      </c>
      <c r="V6628" t="str">
        <f>TEXT(CleanedData[[#This Row],[Date]],"mmmm")</f>
        <v>April</v>
      </c>
      <c r="W6628" t="str">
        <f>"Q"&amp;ROUNDUP(MONTH(CleanedData[[#This Row],[Date]])/3,0)</f>
        <v>Q2</v>
      </c>
      <c r="X6628" t="str">
        <f>IF(CleanedData[[#This Row],[Purchase Amount]]&gt;=5000,"Yes","No")</f>
        <v>No</v>
      </c>
      <c r="Y6628">
        <f>IF(CleanedData[[#This Row],[Recommend]]="Yes",1,0)</f>
        <v>0</v>
      </c>
      <c r="Z6628" s="6">
        <f>CleanedData[[#This Row],[Purchase Amount]]*0.15</f>
        <v>385.803</v>
      </c>
      <c r="AA6628" s="6">
        <f>CleanedData[[#This Row],[Purchase Amount]]*1.15</f>
        <v>2957.8229999999999</v>
      </c>
    </row>
    <row r="6629" spans="1:27" x14ac:dyDescent="0.3">
      <c r="A6629">
        <v>8043</v>
      </c>
      <c r="B6629" t="s">
        <v>6854</v>
      </c>
      <c r="C6629" s="1">
        <v>45521</v>
      </c>
      <c r="D6629">
        <v>58</v>
      </c>
      <c r="E6629" t="s">
        <v>60</v>
      </c>
      <c r="F6629" t="s">
        <v>40</v>
      </c>
      <c r="G6629" t="s">
        <v>505</v>
      </c>
      <c r="H6629">
        <v>2</v>
      </c>
      <c r="I6629" t="s">
        <v>45</v>
      </c>
      <c r="J6629" t="s">
        <v>63</v>
      </c>
      <c r="K6629" t="s">
        <v>55</v>
      </c>
      <c r="L6629" t="s">
        <v>42</v>
      </c>
      <c r="M6629" t="s">
        <v>190</v>
      </c>
      <c r="N6629" t="s">
        <v>47</v>
      </c>
      <c r="O6629" t="s">
        <v>89</v>
      </c>
      <c r="P6629" t="s">
        <v>49</v>
      </c>
      <c r="Q6629" t="s">
        <v>50</v>
      </c>
      <c r="R6629" s="6">
        <f>_xlfn.XLOOKUP(CleanedData[[#This Row],[Product]],'02_Lookup_Tables'!$A$2:$A$126,'02_Lookup_Tables'!$B$2:$B$126)</f>
        <v>2572.02</v>
      </c>
      <c r="S6629" t="str">
        <f>VLOOKUP(CleanedData[[#This Row],[Product]],'02_Lookup_Tables'!$H$2:$I$126,2,FALSE)</f>
        <v>Home &amp; Living</v>
      </c>
      <c r="T6629" t="str">
        <f>VLOOKUP(CleanedData[[#This Row],[Province]],'02_Lookup_Tables'!$D$2:$E$10,2, FALSE)</f>
        <v>Northern Region</v>
      </c>
      <c r="U6629" t="str" cm="1">
        <f t="array" ref="U6629">_xlfn.IFS(CleanedData[[#This Row],[Purchase Amount]]&lt;500,"Low",
CleanedData[[#This Row],[Purchase Amount]]&lt;5000,"Medium",
TRUE,"High")</f>
        <v>Medium</v>
      </c>
      <c r="V6629" t="str">
        <f>TEXT(CleanedData[[#This Row],[Date]],"mmmm")</f>
        <v>August</v>
      </c>
      <c r="W6629" t="str">
        <f>"Q"&amp;ROUNDUP(MONTH(CleanedData[[#This Row],[Date]])/3,0)</f>
        <v>Q3</v>
      </c>
      <c r="X6629" t="str">
        <f>IF(CleanedData[[#This Row],[Purchase Amount]]&gt;=5000,"Yes","No")</f>
        <v>No</v>
      </c>
      <c r="Y6629">
        <f>IF(CleanedData[[#This Row],[Recommend]]="Yes",1,0)</f>
        <v>1</v>
      </c>
      <c r="Z6629" s="6">
        <f>CleanedData[[#This Row],[Purchase Amount]]*0.15</f>
        <v>385.803</v>
      </c>
      <c r="AA6629" s="6">
        <f>CleanedData[[#This Row],[Purchase Amount]]*1.15</f>
        <v>2957.8229999999999</v>
      </c>
    </row>
    <row r="6630" spans="1:27" x14ac:dyDescent="0.3">
      <c r="A6630">
        <v>8045</v>
      </c>
      <c r="B6630" t="s">
        <v>6855</v>
      </c>
      <c r="C6630" s="1">
        <v>45874</v>
      </c>
      <c r="D6630">
        <v>80</v>
      </c>
      <c r="E6630" t="s">
        <v>39</v>
      </c>
      <c r="F6630" t="s">
        <v>40</v>
      </c>
      <c r="G6630" t="s">
        <v>313</v>
      </c>
      <c r="H6630">
        <v>3</v>
      </c>
      <c r="I6630" t="s">
        <v>42</v>
      </c>
      <c r="J6630" t="s">
        <v>74</v>
      </c>
      <c r="K6630" t="s">
        <v>44</v>
      </c>
      <c r="L6630" t="s">
        <v>42</v>
      </c>
      <c r="M6630" t="s">
        <v>231</v>
      </c>
      <c r="N6630" t="s">
        <v>48</v>
      </c>
      <c r="O6630" t="s">
        <v>89</v>
      </c>
      <c r="P6630" t="s">
        <v>49</v>
      </c>
      <c r="Q6630" t="s">
        <v>97</v>
      </c>
      <c r="R6630" s="6">
        <f>_xlfn.XLOOKUP(CleanedData[[#This Row],[Product]],'02_Lookup_Tables'!$A$2:$A$126,'02_Lookup_Tables'!$B$2:$B$126)</f>
        <v>283.57</v>
      </c>
      <c r="S6630" t="str">
        <f>VLOOKUP(CleanedData[[#This Row],[Product]],'02_Lookup_Tables'!$H$2:$I$126,2,FALSE)</f>
        <v>Accessories</v>
      </c>
      <c r="T6630" t="str">
        <f>VLOOKUP(CleanedData[[#This Row],[Province]],'02_Lookup_Tables'!$D$2:$E$10,2, FALSE)</f>
        <v>Northern Region</v>
      </c>
      <c r="U6630" t="str" cm="1">
        <f t="array" ref="U6630">_xlfn.IFS(CleanedData[[#This Row],[Purchase Amount]]&lt;500,"Low",
CleanedData[[#This Row],[Purchase Amount]]&lt;5000,"Medium",
TRUE,"High")</f>
        <v>Low</v>
      </c>
      <c r="V6630" t="str">
        <f>TEXT(CleanedData[[#This Row],[Date]],"mmmm")</f>
        <v>August</v>
      </c>
      <c r="W6630" t="str">
        <f>"Q"&amp;ROUNDUP(MONTH(CleanedData[[#This Row],[Date]])/3,0)</f>
        <v>Q3</v>
      </c>
      <c r="X6630" t="str">
        <f>IF(CleanedData[[#This Row],[Purchase Amount]]&gt;=5000,"Yes","No")</f>
        <v>No</v>
      </c>
      <c r="Y6630">
        <f>IF(CleanedData[[#This Row],[Recommend]]="Yes",1,0)</f>
        <v>0</v>
      </c>
      <c r="Z6630" s="6">
        <f>CleanedData[[#This Row],[Purchase Amount]]*0.15</f>
        <v>42.535499999999999</v>
      </c>
      <c r="AA6630" s="6">
        <f>CleanedData[[#This Row],[Purchase Amount]]*1.15</f>
        <v>326.10549999999995</v>
      </c>
    </row>
    <row r="6631" spans="1:27" x14ac:dyDescent="0.3">
      <c r="A6631">
        <v>8046</v>
      </c>
      <c r="B6631" t="s">
        <v>6856</v>
      </c>
      <c r="C6631" s="1">
        <v>45473</v>
      </c>
      <c r="D6631">
        <v>21</v>
      </c>
      <c r="E6631" t="s">
        <v>52</v>
      </c>
      <c r="F6631" t="s">
        <v>77</v>
      </c>
      <c r="G6631" t="s">
        <v>269</v>
      </c>
      <c r="H6631">
        <v>2</v>
      </c>
      <c r="I6631" t="s">
        <v>42</v>
      </c>
      <c r="J6631" t="s">
        <v>63</v>
      </c>
      <c r="K6631" t="s">
        <v>44</v>
      </c>
      <c r="L6631" t="s">
        <v>42</v>
      </c>
      <c r="M6631" t="s">
        <v>236</v>
      </c>
      <c r="N6631" t="s">
        <v>47</v>
      </c>
      <c r="O6631" t="s">
        <v>89</v>
      </c>
      <c r="P6631" t="s">
        <v>49</v>
      </c>
      <c r="Q6631" t="s">
        <v>66</v>
      </c>
      <c r="R6631" s="6">
        <f>_xlfn.XLOOKUP(CleanedData[[#This Row],[Product]],'02_Lookup_Tables'!$A$2:$A$126,'02_Lookup_Tables'!$B$2:$B$126)</f>
        <v>1604.87</v>
      </c>
      <c r="S6631" t="str">
        <f>VLOOKUP(CleanedData[[#This Row],[Product]],'02_Lookup_Tables'!$H$2:$I$126,2,FALSE)</f>
        <v>Accessories</v>
      </c>
      <c r="T6631" t="str">
        <f>VLOOKUP(CleanedData[[#This Row],[Province]],'02_Lookup_Tables'!$D$2:$E$10,2, FALSE)</f>
        <v>Central Region</v>
      </c>
      <c r="U6631" t="str" cm="1">
        <f t="array" ref="U6631">_xlfn.IFS(CleanedData[[#This Row],[Purchase Amount]]&lt;500,"Low",
CleanedData[[#This Row],[Purchase Amount]]&lt;5000,"Medium",
TRUE,"High")</f>
        <v>Medium</v>
      </c>
      <c r="V6631" t="str">
        <f>TEXT(CleanedData[[#This Row],[Date]],"mmmm")</f>
        <v>June</v>
      </c>
      <c r="W6631" t="str">
        <f>"Q"&amp;ROUNDUP(MONTH(CleanedData[[#This Row],[Date]])/3,0)</f>
        <v>Q2</v>
      </c>
      <c r="X6631" t="str">
        <f>IF(CleanedData[[#This Row],[Purchase Amount]]&gt;=5000,"Yes","No")</f>
        <v>No</v>
      </c>
      <c r="Y6631">
        <f>IF(CleanedData[[#This Row],[Recommend]]="Yes",1,0)</f>
        <v>0</v>
      </c>
      <c r="Z6631" s="6">
        <f>CleanedData[[#This Row],[Purchase Amount]]*0.15</f>
        <v>240.73049999999998</v>
      </c>
      <c r="AA6631" s="6">
        <f>CleanedData[[#This Row],[Purchase Amount]]*1.15</f>
        <v>1845.6004999999998</v>
      </c>
    </row>
    <row r="6632" spans="1:27" x14ac:dyDescent="0.3">
      <c r="A6632">
        <v>8047</v>
      </c>
      <c r="B6632" t="s">
        <v>6857</v>
      </c>
      <c r="C6632" s="1">
        <v>45661</v>
      </c>
      <c r="D6632">
        <v>36</v>
      </c>
      <c r="E6632" t="s">
        <v>52</v>
      </c>
      <c r="F6632" t="s">
        <v>125</v>
      </c>
      <c r="G6632" t="s">
        <v>216</v>
      </c>
      <c r="H6632">
        <v>5</v>
      </c>
      <c r="I6632" t="s">
        <v>45</v>
      </c>
      <c r="J6632" t="s">
        <v>63</v>
      </c>
      <c r="K6632" t="s">
        <v>44</v>
      </c>
      <c r="L6632" t="s">
        <v>45</v>
      </c>
      <c r="M6632" t="s">
        <v>100</v>
      </c>
      <c r="N6632" t="s">
        <v>57</v>
      </c>
      <c r="O6632" t="s">
        <v>48</v>
      </c>
      <c r="P6632" t="s">
        <v>49</v>
      </c>
      <c r="Q6632" t="s">
        <v>81</v>
      </c>
      <c r="R6632" s="6">
        <f>_xlfn.XLOOKUP(CleanedData[[#This Row],[Product]],'02_Lookup_Tables'!$A$2:$A$126,'02_Lookup_Tables'!$B$2:$B$126)</f>
        <v>929.55</v>
      </c>
      <c r="S6632" t="str">
        <f>VLOOKUP(CleanedData[[#This Row],[Product]],'02_Lookup_Tables'!$H$2:$I$126,2,FALSE)</f>
        <v>Accessories</v>
      </c>
      <c r="T6632" t="str">
        <f>VLOOKUP(CleanedData[[#This Row],[Province]],'02_Lookup_Tables'!$D$2:$E$10,2, FALSE)</f>
        <v>Western Region</v>
      </c>
      <c r="U6632" t="str" cm="1">
        <f t="array" ref="U6632">_xlfn.IFS(CleanedData[[#This Row],[Purchase Amount]]&lt;500,"Low",
CleanedData[[#This Row],[Purchase Amount]]&lt;5000,"Medium",
TRUE,"High")</f>
        <v>Medium</v>
      </c>
      <c r="V6632" t="str">
        <f>TEXT(CleanedData[[#This Row],[Date]],"mmmm")</f>
        <v>January</v>
      </c>
      <c r="W6632" t="str">
        <f>"Q"&amp;ROUNDUP(MONTH(CleanedData[[#This Row],[Date]])/3,0)</f>
        <v>Q1</v>
      </c>
      <c r="X6632" t="str">
        <f>IF(CleanedData[[#This Row],[Purchase Amount]]&gt;=5000,"Yes","No")</f>
        <v>No</v>
      </c>
      <c r="Y6632">
        <f>IF(CleanedData[[#This Row],[Recommend]]="Yes",1,0)</f>
        <v>1</v>
      </c>
      <c r="Z6632" s="6">
        <f>CleanedData[[#This Row],[Purchase Amount]]*0.15</f>
        <v>139.43249999999998</v>
      </c>
      <c r="AA6632" s="6">
        <f>CleanedData[[#This Row],[Purchase Amount]]*1.15</f>
        <v>1068.9824999999998</v>
      </c>
    </row>
    <row r="6633" spans="1:27" x14ac:dyDescent="0.3">
      <c r="A6633">
        <v>8048</v>
      </c>
      <c r="B6633" t="s">
        <v>6858</v>
      </c>
      <c r="C6633" s="1">
        <v>45582</v>
      </c>
      <c r="D6633">
        <v>70</v>
      </c>
      <c r="E6633" t="s">
        <v>52</v>
      </c>
      <c r="F6633" t="s">
        <v>108</v>
      </c>
      <c r="G6633" t="s">
        <v>162</v>
      </c>
      <c r="H6633">
        <v>4</v>
      </c>
      <c r="I6633" t="s">
        <v>45</v>
      </c>
      <c r="J6633" t="s">
        <v>74</v>
      </c>
      <c r="K6633" t="s">
        <v>55</v>
      </c>
      <c r="L6633" t="s">
        <v>42</v>
      </c>
      <c r="M6633" t="s">
        <v>85</v>
      </c>
      <c r="N6633" t="s">
        <v>96</v>
      </c>
      <c r="O6633" t="s">
        <v>48</v>
      </c>
      <c r="P6633" t="s">
        <v>49</v>
      </c>
      <c r="Q6633" t="s">
        <v>97</v>
      </c>
      <c r="R6633" s="6">
        <f>_xlfn.XLOOKUP(CleanedData[[#This Row],[Product]],'02_Lookup_Tables'!$A$2:$A$126,'02_Lookup_Tables'!$B$2:$B$126)</f>
        <v>3086.4</v>
      </c>
      <c r="S6633" t="str">
        <f>VLOOKUP(CleanedData[[#This Row],[Product]],'02_Lookup_Tables'!$H$2:$I$126,2,FALSE)</f>
        <v>Home &amp; Living</v>
      </c>
      <c r="T6633" t="str">
        <f>VLOOKUP(CleanedData[[#This Row],[Province]],'02_Lookup_Tables'!$D$2:$E$10,2, FALSE)</f>
        <v>Gauteng Region</v>
      </c>
      <c r="U6633" t="str" cm="1">
        <f t="array" ref="U6633">_xlfn.IFS(CleanedData[[#This Row],[Purchase Amount]]&lt;500,"Low",
CleanedData[[#This Row],[Purchase Amount]]&lt;5000,"Medium",
TRUE,"High")</f>
        <v>Medium</v>
      </c>
      <c r="V6633" t="str">
        <f>TEXT(CleanedData[[#This Row],[Date]],"mmmm")</f>
        <v>October</v>
      </c>
      <c r="W6633" t="str">
        <f>"Q"&amp;ROUNDUP(MONTH(CleanedData[[#This Row],[Date]])/3,0)</f>
        <v>Q4</v>
      </c>
      <c r="X6633" t="str">
        <f>IF(CleanedData[[#This Row],[Purchase Amount]]&gt;=5000,"Yes","No")</f>
        <v>No</v>
      </c>
      <c r="Y6633">
        <f>IF(CleanedData[[#This Row],[Recommend]]="Yes",1,0)</f>
        <v>1</v>
      </c>
      <c r="Z6633" s="6">
        <f>CleanedData[[#This Row],[Purchase Amount]]*0.15</f>
        <v>462.96</v>
      </c>
      <c r="AA6633" s="6">
        <f>CleanedData[[#This Row],[Purchase Amount]]*1.15</f>
        <v>3549.3599999999997</v>
      </c>
    </row>
    <row r="6634" spans="1:27" x14ac:dyDescent="0.3">
      <c r="A6634">
        <v>8049</v>
      </c>
      <c r="B6634" t="s">
        <v>6859</v>
      </c>
      <c r="C6634" s="1">
        <v>45967</v>
      </c>
      <c r="D6634">
        <v>35</v>
      </c>
      <c r="E6634" t="s">
        <v>60</v>
      </c>
      <c r="F6634" t="s">
        <v>61</v>
      </c>
      <c r="G6634" t="s">
        <v>976</v>
      </c>
      <c r="H6634">
        <v>1</v>
      </c>
      <c r="I6634" t="s">
        <v>42</v>
      </c>
      <c r="J6634" t="s">
        <v>74</v>
      </c>
      <c r="K6634" t="s">
        <v>64</v>
      </c>
      <c r="L6634" t="s">
        <v>45</v>
      </c>
      <c r="N6634" t="s">
        <v>80</v>
      </c>
      <c r="O6634" t="s">
        <v>134</v>
      </c>
      <c r="P6634" t="s">
        <v>8646</v>
      </c>
      <c r="Q6634" t="s">
        <v>81</v>
      </c>
      <c r="R6634" s="6">
        <f>_xlfn.XLOOKUP(CleanedData[[#This Row],[Product]],'02_Lookup_Tables'!$A$2:$A$126,'02_Lookup_Tables'!$B$2:$B$126)</f>
        <v>412.16</v>
      </c>
      <c r="S6634" t="str">
        <f>VLOOKUP(CleanedData[[#This Row],[Product]],'02_Lookup_Tables'!$H$2:$I$126,2,FALSE)</f>
        <v>Apparel</v>
      </c>
      <c r="T6634" t="str">
        <f>VLOOKUP(CleanedData[[#This Row],[Province]],'02_Lookup_Tables'!$D$2:$E$10,2, FALSE)</f>
        <v>Southern Region</v>
      </c>
      <c r="U6634" t="str" cm="1">
        <f t="array" ref="U6634">_xlfn.IFS(CleanedData[[#This Row],[Purchase Amount]]&lt;500,"Low",
CleanedData[[#This Row],[Purchase Amount]]&lt;5000,"Medium",
TRUE,"High")</f>
        <v>Low</v>
      </c>
      <c r="V6634" t="str">
        <f>TEXT(CleanedData[[#This Row],[Date]],"mmmm")</f>
        <v>November</v>
      </c>
      <c r="W6634" t="str">
        <f>"Q"&amp;ROUNDUP(MONTH(CleanedData[[#This Row],[Date]])/3,0)</f>
        <v>Q4</v>
      </c>
      <c r="X6634" t="str">
        <f>IF(CleanedData[[#This Row],[Purchase Amount]]&gt;=5000,"Yes","No")</f>
        <v>No</v>
      </c>
      <c r="Y6634">
        <f>IF(CleanedData[[#This Row],[Recommend]]="Yes",1,0)</f>
        <v>0</v>
      </c>
      <c r="Z6634" s="6">
        <f>CleanedData[[#This Row],[Purchase Amount]]*0.15</f>
        <v>61.823999999999998</v>
      </c>
      <c r="AA6634" s="6">
        <f>CleanedData[[#This Row],[Purchase Amount]]*1.15</f>
        <v>473.98399999999998</v>
      </c>
    </row>
    <row r="6635" spans="1:27" x14ac:dyDescent="0.3">
      <c r="A6635">
        <v>8050</v>
      </c>
      <c r="B6635" t="s">
        <v>6860</v>
      </c>
      <c r="C6635" s="1">
        <v>45741</v>
      </c>
      <c r="D6635">
        <v>41</v>
      </c>
      <c r="E6635" t="s">
        <v>39</v>
      </c>
      <c r="F6635" t="s">
        <v>61</v>
      </c>
      <c r="G6635" t="s">
        <v>362</v>
      </c>
      <c r="H6635">
        <v>3</v>
      </c>
      <c r="I6635" t="s">
        <v>42</v>
      </c>
      <c r="J6635" t="s">
        <v>69</v>
      </c>
      <c r="K6635" t="s">
        <v>64</v>
      </c>
      <c r="L6635" t="s">
        <v>42</v>
      </c>
      <c r="M6635" t="s">
        <v>75</v>
      </c>
      <c r="N6635" t="s">
        <v>48</v>
      </c>
      <c r="O6635" t="s">
        <v>89</v>
      </c>
      <c r="P6635" t="s">
        <v>49</v>
      </c>
      <c r="Q6635" t="s">
        <v>81</v>
      </c>
      <c r="R6635" s="6">
        <f>_xlfn.XLOOKUP(CleanedData[[#This Row],[Product]],'02_Lookup_Tables'!$A$2:$A$126,'02_Lookup_Tables'!$B$2:$B$126)</f>
        <v>1746.77</v>
      </c>
      <c r="S6635" t="str">
        <f>VLOOKUP(CleanedData[[#This Row],[Product]],'02_Lookup_Tables'!$H$2:$I$126,2,FALSE)</f>
        <v>Home Devices</v>
      </c>
      <c r="T6635" t="str">
        <f>VLOOKUP(CleanedData[[#This Row],[Province]],'02_Lookup_Tables'!$D$2:$E$10,2, FALSE)</f>
        <v>Southern Region</v>
      </c>
      <c r="U6635" t="str" cm="1">
        <f t="array" ref="U6635">_xlfn.IFS(CleanedData[[#This Row],[Purchase Amount]]&lt;500,"Low",
CleanedData[[#This Row],[Purchase Amount]]&lt;5000,"Medium",
TRUE,"High")</f>
        <v>Medium</v>
      </c>
      <c r="V6635" t="str">
        <f>TEXT(CleanedData[[#This Row],[Date]],"mmmm")</f>
        <v>March</v>
      </c>
      <c r="W6635" t="str">
        <f>"Q"&amp;ROUNDUP(MONTH(CleanedData[[#This Row],[Date]])/3,0)</f>
        <v>Q1</v>
      </c>
      <c r="X6635" t="str">
        <f>IF(CleanedData[[#This Row],[Purchase Amount]]&gt;=5000,"Yes","No")</f>
        <v>No</v>
      </c>
      <c r="Y6635">
        <f>IF(CleanedData[[#This Row],[Recommend]]="Yes",1,0)</f>
        <v>0</v>
      </c>
      <c r="Z6635" s="6">
        <f>CleanedData[[#This Row],[Purchase Amount]]*0.15</f>
        <v>262.01549999999997</v>
      </c>
      <c r="AA6635" s="6">
        <f>CleanedData[[#This Row],[Purchase Amount]]*1.15</f>
        <v>2008.7854999999997</v>
      </c>
    </row>
    <row r="6636" spans="1:27" x14ac:dyDescent="0.3">
      <c r="A6636">
        <v>8051</v>
      </c>
      <c r="B6636" t="s">
        <v>6861</v>
      </c>
      <c r="C6636" s="1">
        <v>45638</v>
      </c>
      <c r="E6636" t="s">
        <v>60</v>
      </c>
      <c r="F6636" t="s">
        <v>77</v>
      </c>
      <c r="G6636" t="s">
        <v>139</v>
      </c>
      <c r="H6636">
        <v>3</v>
      </c>
      <c r="I6636" t="s">
        <v>45</v>
      </c>
      <c r="J6636" t="s">
        <v>54</v>
      </c>
      <c r="K6636" t="s">
        <v>55</v>
      </c>
      <c r="L6636" t="s">
        <v>42</v>
      </c>
      <c r="M6636" t="s">
        <v>231</v>
      </c>
      <c r="N6636" t="s">
        <v>48</v>
      </c>
      <c r="O6636" t="s">
        <v>89</v>
      </c>
      <c r="P6636" t="s">
        <v>49</v>
      </c>
      <c r="Q6636" t="s">
        <v>166</v>
      </c>
      <c r="R6636" s="6">
        <f>_xlfn.XLOOKUP(CleanedData[[#This Row],[Product]],'02_Lookup_Tables'!$A$2:$A$126,'02_Lookup_Tables'!$B$2:$B$126)</f>
        <v>2340.5700000000002</v>
      </c>
      <c r="S6636" t="str">
        <f>VLOOKUP(CleanedData[[#This Row],[Product]],'02_Lookup_Tables'!$H$2:$I$126,2,FALSE)</f>
        <v>Apparel</v>
      </c>
      <c r="T6636" t="str">
        <f>VLOOKUP(CleanedData[[#This Row],[Province]],'02_Lookup_Tables'!$D$2:$E$10,2, FALSE)</f>
        <v>Central Region</v>
      </c>
      <c r="U6636" t="str" cm="1">
        <f t="array" ref="U6636">_xlfn.IFS(CleanedData[[#This Row],[Purchase Amount]]&lt;500,"Low",
CleanedData[[#This Row],[Purchase Amount]]&lt;5000,"Medium",
TRUE,"High")</f>
        <v>Medium</v>
      </c>
      <c r="V6636" t="str">
        <f>TEXT(CleanedData[[#This Row],[Date]],"mmmm")</f>
        <v>December</v>
      </c>
      <c r="W6636" t="str">
        <f>"Q"&amp;ROUNDUP(MONTH(CleanedData[[#This Row],[Date]])/3,0)</f>
        <v>Q4</v>
      </c>
      <c r="X6636" t="str">
        <f>IF(CleanedData[[#This Row],[Purchase Amount]]&gt;=5000,"Yes","No")</f>
        <v>No</v>
      </c>
      <c r="Y6636">
        <f>IF(CleanedData[[#This Row],[Recommend]]="Yes",1,0)</f>
        <v>1</v>
      </c>
      <c r="Z6636" s="6">
        <f>CleanedData[[#This Row],[Purchase Amount]]*0.15</f>
        <v>351.08550000000002</v>
      </c>
      <c r="AA6636" s="6">
        <f>CleanedData[[#This Row],[Purchase Amount]]*1.15</f>
        <v>2691.6554999999998</v>
      </c>
    </row>
    <row r="6637" spans="1:27" x14ac:dyDescent="0.3">
      <c r="A6637">
        <v>8052</v>
      </c>
      <c r="B6637" t="s">
        <v>6862</v>
      </c>
      <c r="C6637" s="1">
        <v>45746</v>
      </c>
      <c r="D6637">
        <v>45</v>
      </c>
      <c r="E6637" t="s">
        <v>52</v>
      </c>
      <c r="F6637" t="s">
        <v>83</v>
      </c>
      <c r="G6637" t="s">
        <v>84</v>
      </c>
      <c r="H6637">
        <v>2</v>
      </c>
      <c r="I6637" t="s">
        <v>45</v>
      </c>
      <c r="J6637" t="s">
        <v>54</v>
      </c>
      <c r="K6637" t="s">
        <v>44</v>
      </c>
      <c r="L6637" t="s">
        <v>45</v>
      </c>
      <c r="M6637" t="s">
        <v>92</v>
      </c>
      <c r="N6637" t="s">
        <v>47</v>
      </c>
      <c r="O6637" t="s">
        <v>89</v>
      </c>
      <c r="P6637" t="s">
        <v>49</v>
      </c>
      <c r="Q6637" t="s">
        <v>93</v>
      </c>
      <c r="R6637" s="6">
        <f>_xlfn.XLOOKUP(CleanedData[[#This Row],[Product]],'02_Lookup_Tables'!$A$2:$A$126,'02_Lookup_Tables'!$B$2:$B$126)</f>
        <v>1158.56</v>
      </c>
      <c r="S6637" t="str">
        <f>VLOOKUP(CleanedData[[#This Row],[Product]],'02_Lookup_Tables'!$H$2:$I$126,2,FALSE)</f>
        <v>Toys &amp; Games</v>
      </c>
      <c r="T6637" t="str">
        <f>VLOOKUP(CleanedData[[#This Row],[Province]],'02_Lookup_Tables'!$D$2:$E$10,2, FALSE)</f>
        <v>Western Region</v>
      </c>
      <c r="U6637" t="str" cm="1">
        <f t="array" ref="U6637">_xlfn.IFS(CleanedData[[#This Row],[Purchase Amount]]&lt;500,"Low",
CleanedData[[#This Row],[Purchase Amount]]&lt;5000,"Medium",
TRUE,"High")</f>
        <v>Medium</v>
      </c>
      <c r="V6637" t="str">
        <f>TEXT(CleanedData[[#This Row],[Date]],"mmmm")</f>
        <v>March</v>
      </c>
      <c r="W6637" t="str">
        <f>"Q"&amp;ROUNDUP(MONTH(CleanedData[[#This Row],[Date]])/3,0)</f>
        <v>Q1</v>
      </c>
      <c r="X6637" t="str">
        <f>IF(CleanedData[[#This Row],[Purchase Amount]]&gt;=5000,"Yes","No")</f>
        <v>No</v>
      </c>
      <c r="Y6637">
        <f>IF(CleanedData[[#This Row],[Recommend]]="Yes",1,0)</f>
        <v>1</v>
      </c>
      <c r="Z6637" s="6">
        <f>CleanedData[[#This Row],[Purchase Amount]]*0.15</f>
        <v>173.78399999999999</v>
      </c>
      <c r="AA6637" s="6">
        <f>CleanedData[[#This Row],[Purchase Amount]]*1.15</f>
        <v>1332.3439999999998</v>
      </c>
    </row>
    <row r="6638" spans="1:27" x14ac:dyDescent="0.3">
      <c r="A6638">
        <v>8053</v>
      </c>
      <c r="B6638" t="s">
        <v>6863</v>
      </c>
      <c r="C6638" s="1">
        <v>45946</v>
      </c>
      <c r="D6638">
        <v>71</v>
      </c>
      <c r="E6638" t="s">
        <v>39</v>
      </c>
      <c r="F6638" t="s">
        <v>61</v>
      </c>
      <c r="G6638" t="s">
        <v>352</v>
      </c>
      <c r="H6638">
        <v>2</v>
      </c>
      <c r="I6638" t="s">
        <v>42</v>
      </c>
      <c r="J6638" t="s">
        <v>43</v>
      </c>
      <c r="K6638" t="s">
        <v>55</v>
      </c>
      <c r="L6638" t="s">
        <v>45</v>
      </c>
      <c r="M6638" t="s">
        <v>208</v>
      </c>
      <c r="N6638" t="s">
        <v>47</v>
      </c>
      <c r="O6638" t="s">
        <v>89</v>
      </c>
      <c r="P6638" t="s">
        <v>49</v>
      </c>
      <c r="Q6638" t="s">
        <v>97</v>
      </c>
      <c r="R6638" s="6">
        <f>_xlfn.XLOOKUP(CleanedData[[#This Row],[Product]],'02_Lookup_Tables'!$A$2:$A$126,'02_Lookup_Tables'!$B$2:$B$126)</f>
        <v>2217.0300000000002</v>
      </c>
      <c r="S6638" t="str">
        <f>VLOOKUP(CleanedData[[#This Row],[Product]],'02_Lookup_Tables'!$H$2:$I$126,2,FALSE)</f>
        <v>Apparel</v>
      </c>
      <c r="T6638" t="str">
        <f>VLOOKUP(CleanedData[[#This Row],[Province]],'02_Lookup_Tables'!$D$2:$E$10,2, FALSE)</f>
        <v>Southern Region</v>
      </c>
      <c r="U6638" t="str" cm="1">
        <f t="array" ref="U6638">_xlfn.IFS(CleanedData[[#This Row],[Purchase Amount]]&lt;500,"Low",
CleanedData[[#This Row],[Purchase Amount]]&lt;5000,"Medium",
TRUE,"High")</f>
        <v>Medium</v>
      </c>
      <c r="V6638" t="str">
        <f>TEXT(CleanedData[[#This Row],[Date]],"mmmm")</f>
        <v>October</v>
      </c>
      <c r="W6638" t="str">
        <f>"Q"&amp;ROUNDUP(MONTH(CleanedData[[#This Row],[Date]])/3,0)</f>
        <v>Q4</v>
      </c>
      <c r="X6638" t="str">
        <f>IF(CleanedData[[#This Row],[Purchase Amount]]&gt;=5000,"Yes","No")</f>
        <v>No</v>
      </c>
      <c r="Y6638">
        <f>IF(CleanedData[[#This Row],[Recommend]]="Yes",1,0)</f>
        <v>0</v>
      </c>
      <c r="Z6638" s="6">
        <f>CleanedData[[#This Row],[Purchase Amount]]*0.15</f>
        <v>332.55450000000002</v>
      </c>
      <c r="AA6638" s="6">
        <f>CleanedData[[#This Row],[Purchase Amount]]*1.15</f>
        <v>2549.5844999999999</v>
      </c>
    </row>
    <row r="6639" spans="1:27" x14ac:dyDescent="0.3">
      <c r="A6639">
        <v>8054</v>
      </c>
      <c r="B6639" t="s">
        <v>6864</v>
      </c>
      <c r="C6639" s="1">
        <v>45640</v>
      </c>
      <c r="E6639" t="s">
        <v>60</v>
      </c>
      <c r="F6639" t="s">
        <v>125</v>
      </c>
      <c r="G6639" t="s">
        <v>331</v>
      </c>
      <c r="H6639">
        <v>5</v>
      </c>
      <c r="I6639" t="s">
        <v>42</v>
      </c>
      <c r="J6639" t="s">
        <v>43</v>
      </c>
      <c r="K6639" t="s">
        <v>44</v>
      </c>
      <c r="L6639" t="s">
        <v>42</v>
      </c>
      <c r="M6639" t="s">
        <v>56</v>
      </c>
      <c r="N6639" t="s">
        <v>57</v>
      </c>
      <c r="O6639" t="s">
        <v>148</v>
      </c>
      <c r="P6639" t="s">
        <v>49</v>
      </c>
      <c r="Q6639" t="s">
        <v>166</v>
      </c>
      <c r="R6639" s="6">
        <f>_xlfn.XLOOKUP(CleanedData[[#This Row],[Product]],'02_Lookup_Tables'!$A$2:$A$126,'02_Lookup_Tables'!$B$2:$B$126)</f>
        <v>27.35</v>
      </c>
      <c r="S6639" t="str">
        <f>VLOOKUP(CleanedData[[#This Row],[Product]],'02_Lookup_Tables'!$H$2:$I$126,2,FALSE)</f>
        <v>Food</v>
      </c>
      <c r="T6639" t="str">
        <f>VLOOKUP(CleanedData[[#This Row],[Province]],'02_Lookup_Tables'!$D$2:$E$10,2, FALSE)</f>
        <v>Western Region</v>
      </c>
      <c r="U6639" t="str" cm="1">
        <f t="array" ref="U6639">_xlfn.IFS(CleanedData[[#This Row],[Purchase Amount]]&lt;500,"Low",
CleanedData[[#This Row],[Purchase Amount]]&lt;5000,"Medium",
TRUE,"High")</f>
        <v>Low</v>
      </c>
      <c r="V6639" t="str">
        <f>TEXT(CleanedData[[#This Row],[Date]],"mmmm")</f>
        <v>December</v>
      </c>
      <c r="W6639" t="str">
        <f>"Q"&amp;ROUNDUP(MONTH(CleanedData[[#This Row],[Date]])/3,0)</f>
        <v>Q4</v>
      </c>
      <c r="X6639" t="str">
        <f>IF(CleanedData[[#This Row],[Purchase Amount]]&gt;=5000,"Yes","No")</f>
        <v>No</v>
      </c>
      <c r="Y6639">
        <f>IF(CleanedData[[#This Row],[Recommend]]="Yes",1,0)</f>
        <v>0</v>
      </c>
      <c r="Z6639" s="6">
        <f>CleanedData[[#This Row],[Purchase Amount]]*0.15</f>
        <v>4.1025</v>
      </c>
      <c r="AA6639" s="6">
        <f>CleanedData[[#This Row],[Purchase Amount]]*1.15</f>
        <v>31.452500000000001</v>
      </c>
    </row>
    <row r="6640" spans="1:27" x14ac:dyDescent="0.3">
      <c r="A6640">
        <v>8055</v>
      </c>
      <c r="B6640" t="s">
        <v>6865</v>
      </c>
      <c r="C6640" s="1">
        <v>45745</v>
      </c>
      <c r="E6640" t="s">
        <v>60</v>
      </c>
      <c r="F6640" t="s">
        <v>83</v>
      </c>
      <c r="G6640" t="s">
        <v>372</v>
      </c>
      <c r="H6640">
        <v>4</v>
      </c>
      <c r="I6640" t="s">
        <v>42</v>
      </c>
      <c r="J6640" t="s">
        <v>43</v>
      </c>
      <c r="K6640" t="s">
        <v>44</v>
      </c>
      <c r="L6640" t="s">
        <v>45</v>
      </c>
      <c r="M6640" t="s">
        <v>190</v>
      </c>
      <c r="N6640" t="s">
        <v>96</v>
      </c>
      <c r="O6640" t="s">
        <v>89</v>
      </c>
      <c r="P6640" t="s">
        <v>70</v>
      </c>
      <c r="Q6640" t="s">
        <v>166</v>
      </c>
      <c r="R6640" s="6">
        <f>_xlfn.XLOOKUP(CleanedData[[#This Row],[Product]],'02_Lookup_Tables'!$A$2:$A$126,'02_Lookup_Tables'!$B$2:$B$126)</f>
        <v>944.78</v>
      </c>
      <c r="S6640" t="str">
        <f>VLOOKUP(CleanedData[[#This Row],[Product]],'02_Lookup_Tables'!$H$2:$I$126,2,FALSE)</f>
        <v>Electronics</v>
      </c>
      <c r="T6640" t="str">
        <f>VLOOKUP(CleanedData[[#This Row],[Province]],'02_Lookup_Tables'!$D$2:$E$10,2, FALSE)</f>
        <v>Western Region</v>
      </c>
      <c r="U6640" t="str" cm="1">
        <f t="array" ref="U6640">_xlfn.IFS(CleanedData[[#This Row],[Purchase Amount]]&lt;500,"Low",
CleanedData[[#This Row],[Purchase Amount]]&lt;5000,"Medium",
TRUE,"High")</f>
        <v>Medium</v>
      </c>
      <c r="V6640" t="str">
        <f>TEXT(CleanedData[[#This Row],[Date]],"mmmm")</f>
        <v>March</v>
      </c>
      <c r="W6640" t="str">
        <f>"Q"&amp;ROUNDUP(MONTH(CleanedData[[#This Row],[Date]])/3,0)</f>
        <v>Q1</v>
      </c>
      <c r="X6640" t="str">
        <f>IF(CleanedData[[#This Row],[Purchase Amount]]&gt;=5000,"Yes","No")</f>
        <v>No</v>
      </c>
      <c r="Y6640">
        <f>IF(CleanedData[[#This Row],[Recommend]]="Yes",1,0)</f>
        <v>0</v>
      </c>
      <c r="Z6640" s="6">
        <f>CleanedData[[#This Row],[Purchase Amount]]*0.15</f>
        <v>141.71699999999998</v>
      </c>
      <c r="AA6640" s="6">
        <f>CleanedData[[#This Row],[Purchase Amount]]*1.15</f>
        <v>1086.4969999999998</v>
      </c>
    </row>
    <row r="6641" spans="1:27" x14ac:dyDescent="0.3">
      <c r="A6641">
        <v>8056</v>
      </c>
      <c r="B6641" t="s">
        <v>6866</v>
      </c>
      <c r="C6641" s="1">
        <v>45616</v>
      </c>
      <c r="D6641">
        <v>66</v>
      </c>
      <c r="E6641" t="s">
        <v>60</v>
      </c>
      <c r="F6641" t="s">
        <v>72</v>
      </c>
      <c r="G6641" t="s">
        <v>372</v>
      </c>
      <c r="H6641">
        <v>5</v>
      </c>
      <c r="I6641" t="s">
        <v>42</v>
      </c>
      <c r="J6641" t="s">
        <v>43</v>
      </c>
      <c r="K6641" t="s">
        <v>44</v>
      </c>
      <c r="L6641" t="s">
        <v>42</v>
      </c>
      <c r="M6641" t="s">
        <v>136</v>
      </c>
      <c r="N6641" t="s">
        <v>57</v>
      </c>
      <c r="O6641" t="s">
        <v>89</v>
      </c>
      <c r="P6641" t="s">
        <v>70</v>
      </c>
      <c r="Q6641" t="s">
        <v>97</v>
      </c>
      <c r="R6641" s="6">
        <f>_xlfn.XLOOKUP(CleanedData[[#This Row],[Product]],'02_Lookup_Tables'!$A$2:$A$126,'02_Lookup_Tables'!$B$2:$B$126)</f>
        <v>944.78</v>
      </c>
      <c r="S6641" t="str">
        <f>VLOOKUP(CleanedData[[#This Row],[Product]],'02_Lookup_Tables'!$H$2:$I$126,2,FALSE)</f>
        <v>Electronics</v>
      </c>
      <c r="T6641" t="str">
        <f>VLOOKUP(CleanedData[[#This Row],[Province]],'02_Lookup_Tables'!$D$2:$E$10,2, FALSE)</f>
        <v>Central Region</v>
      </c>
      <c r="U6641" t="str" cm="1">
        <f t="array" ref="U6641">_xlfn.IFS(CleanedData[[#This Row],[Purchase Amount]]&lt;500,"Low",
CleanedData[[#This Row],[Purchase Amount]]&lt;5000,"Medium",
TRUE,"High")</f>
        <v>Medium</v>
      </c>
      <c r="V6641" t="str">
        <f>TEXT(CleanedData[[#This Row],[Date]],"mmmm")</f>
        <v>November</v>
      </c>
      <c r="W6641" t="str">
        <f>"Q"&amp;ROUNDUP(MONTH(CleanedData[[#This Row],[Date]])/3,0)</f>
        <v>Q4</v>
      </c>
      <c r="X6641" t="str">
        <f>IF(CleanedData[[#This Row],[Purchase Amount]]&gt;=5000,"Yes","No")</f>
        <v>No</v>
      </c>
      <c r="Y6641">
        <f>IF(CleanedData[[#This Row],[Recommend]]="Yes",1,0)</f>
        <v>0</v>
      </c>
      <c r="Z6641" s="6">
        <f>CleanedData[[#This Row],[Purchase Amount]]*0.15</f>
        <v>141.71699999999998</v>
      </c>
      <c r="AA6641" s="6">
        <f>CleanedData[[#This Row],[Purchase Amount]]*1.15</f>
        <v>1086.4969999999998</v>
      </c>
    </row>
    <row r="6642" spans="1:27" x14ac:dyDescent="0.3">
      <c r="A6642">
        <v>8057</v>
      </c>
      <c r="B6642" t="s">
        <v>6867</v>
      </c>
      <c r="C6642" s="1">
        <v>45721</v>
      </c>
      <c r="D6642">
        <v>52</v>
      </c>
      <c r="E6642" t="s">
        <v>52</v>
      </c>
      <c r="F6642" t="s">
        <v>72</v>
      </c>
      <c r="G6642" t="s">
        <v>269</v>
      </c>
      <c r="H6642">
        <v>3</v>
      </c>
      <c r="I6642" t="s">
        <v>45</v>
      </c>
      <c r="J6642" t="s">
        <v>43</v>
      </c>
      <c r="K6642" t="s">
        <v>55</v>
      </c>
      <c r="L6642" t="s">
        <v>45</v>
      </c>
      <c r="M6642" t="s">
        <v>85</v>
      </c>
      <c r="N6642" t="s">
        <v>48</v>
      </c>
      <c r="O6642" t="s">
        <v>48</v>
      </c>
      <c r="P6642" t="s">
        <v>70</v>
      </c>
      <c r="Q6642" t="s">
        <v>93</v>
      </c>
      <c r="R6642" s="6">
        <f>_xlfn.XLOOKUP(CleanedData[[#This Row],[Product]],'02_Lookup_Tables'!$A$2:$A$126,'02_Lookup_Tables'!$B$2:$B$126)</f>
        <v>1604.87</v>
      </c>
      <c r="S6642" t="str">
        <f>VLOOKUP(CleanedData[[#This Row],[Product]],'02_Lookup_Tables'!$H$2:$I$126,2,FALSE)</f>
        <v>Accessories</v>
      </c>
      <c r="T6642" t="str">
        <f>VLOOKUP(CleanedData[[#This Row],[Province]],'02_Lookup_Tables'!$D$2:$E$10,2, FALSE)</f>
        <v>Central Region</v>
      </c>
      <c r="U6642" t="str" cm="1">
        <f t="array" ref="U6642">_xlfn.IFS(CleanedData[[#This Row],[Purchase Amount]]&lt;500,"Low",
CleanedData[[#This Row],[Purchase Amount]]&lt;5000,"Medium",
TRUE,"High")</f>
        <v>Medium</v>
      </c>
      <c r="V6642" t="str">
        <f>TEXT(CleanedData[[#This Row],[Date]],"mmmm")</f>
        <v>March</v>
      </c>
      <c r="W6642" t="str">
        <f>"Q"&amp;ROUNDUP(MONTH(CleanedData[[#This Row],[Date]])/3,0)</f>
        <v>Q1</v>
      </c>
      <c r="X6642" t="str">
        <f>IF(CleanedData[[#This Row],[Purchase Amount]]&gt;=5000,"Yes","No")</f>
        <v>No</v>
      </c>
      <c r="Y6642">
        <f>IF(CleanedData[[#This Row],[Recommend]]="Yes",1,0)</f>
        <v>1</v>
      </c>
      <c r="Z6642" s="6">
        <f>CleanedData[[#This Row],[Purchase Amount]]*0.15</f>
        <v>240.73049999999998</v>
      </c>
      <c r="AA6642" s="6">
        <f>CleanedData[[#This Row],[Purchase Amount]]*1.15</f>
        <v>1845.6004999999998</v>
      </c>
    </row>
    <row r="6643" spans="1:27" x14ac:dyDescent="0.3">
      <c r="A6643">
        <v>8058</v>
      </c>
      <c r="B6643" t="s">
        <v>6868</v>
      </c>
      <c r="C6643" s="1">
        <v>45393</v>
      </c>
      <c r="D6643">
        <v>58</v>
      </c>
      <c r="E6643" t="s">
        <v>52</v>
      </c>
      <c r="F6643" t="s">
        <v>72</v>
      </c>
      <c r="G6643" t="s">
        <v>105</v>
      </c>
      <c r="H6643">
        <v>1</v>
      </c>
      <c r="I6643" t="s">
        <v>42</v>
      </c>
      <c r="J6643" t="s">
        <v>54</v>
      </c>
      <c r="K6643" t="s">
        <v>44</v>
      </c>
      <c r="L6643" t="s">
        <v>42</v>
      </c>
      <c r="M6643" t="s">
        <v>123</v>
      </c>
      <c r="N6643" t="s">
        <v>80</v>
      </c>
      <c r="O6643" t="s">
        <v>89</v>
      </c>
      <c r="P6643" t="s">
        <v>49</v>
      </c>
      <c r="Q6643" t="s">
        <v>50</v>
      </c>
      <c r="R6643" s="6">
        <f>_xlfn.XLOOKUP(CleanedData[[#This Row],[Product]],'02_Lookup_Tables'!$A$2:$A$126,'02_Lookup_Tables'!$B$2:$B$126)</f>
        <v>231.22</v>
      </c>
      <c r="S6643" t="str">
        <f>VLOOKUP(CleanedData[[#This Row],[Product]],'02_Lookup_Tables'!$H$2:$I$126,2,FALSE)</f>
        <v>Beauty &amp; Personal Care</v>
      </c>
      <c r="T6643" t="str">
        <f>VLOOKUP(CleanedData[[#This Row],[Province]],'02_Lookup_Tables'!$D$2:$E$10,2, FALSE)</f>
        <v>Central Region</v>
      </c>
      <c r="U6643" t="str" cm="1">
        <f t="array" ref="U6643">_xlfn.IFS(CleanedData[[#This Row],[Purchase Amount]]&lt;500,"Low",
CleanedData[[#This Row],[Purchase Amount]]&lt;5000,"Medium",
TRUE,"High")</f>
        <v>Low</v>
      </c>
      <c r="V6643" t="str">
        <f>TEXT(CleanedData[[#This Row],[Date]],"mmmm")</f>
        <v>April</v>
      </c>
      <c r="W6643" t="str">
        <f>"Q"&amp;ROUNDUP(MONTH(CleanedData[[#This Row],[Date]])/3,0)</f>
        <v>Q2</v>
      </c>
      <c r="X6643" t="str">
        <f>IF(CleanedData[[#This Row],[Purchase Amount]]&gt;=5000,"Yes","No")</f>
        <v>No</v>
      </c>
      <c r="Y6643">
        <f>IF(CleanedData[[#This Row],[Recommend]]="Yes",1,0)</f>
        <v>0</v>
      </c>
      <c r="Z6643" s="6">
        <f>CleanedData[[#This Row],[Purchase Amount]]*0.15</f>
        <v>34.683</v>
      </c>
      <c r="AA6643" s="6">
        <f>CleanedData[[#This Row],[Purchase Amount]]*1.15</f>
        <v>265.90299999999996</v>
      </c>
    </row>
    <row r="6644" spans="1:27" x14ac:dyDescent="0.3">
      <c r="A6644">
        <v>8059</v>
      </c>
      <c r="B6644" t="s">
        <v>6869</v>
      </c>
      <c r="C6644" s="1">
        <v>45892</v>
      </c>
      <c r="D6644">
        <v>67</v>
      </c>
      <c r="E6644" t="s">
        <v>52</v>
      </c>
      <c r="F6644" t="s">
        <v>68</v>
      </c>
      <c r="G6644" t="s">
        <v>340</v>
      </c>
      <c r="H6644">
        <v>4</v>
      </c>
      <c r="I6644" t="s">
        <v>45</v>
      </c>
      <c r="J6644" t="s">
        <v>43</v>
      </c>
      <c r="K6644" t="s">
        <v>44</v>
      </c>
      <c r="L6644" t="s">
        <v>42</v>
      </c>
      <c r="M6644" t="s">
        <v>123</v>
      </c>
      <c r="N6644" t="s">
        <v>96</v>
      </c>
      <c r="O6644" t="s">
        <v>89</v>
      </c>
      <c r="P6644" t="s">
        <v>70</v>
      </c>
      <c r="Q6644" t="s">
        <v>97</v>
      </c>
      <c r="R6644" s="6">
        <f>_xlfn.XLOOKUP(CleanedData[[#This Row],[Product]],'02_Lookup_Tables'!$A$2:$A$126,'02_Lookup_Tables'!$B$2:$B$126)</f>
        <v>828.82</v>
      </c>
      <c r="S6644" t="str">
        <f>VLOOKUP(CleanedData[[#This Row],[Product]],'02_Lookup_Tables'!$H$2:$I$126,2,FALSE)</f>
        <v>Home Devices</v>
      </c>
      <c r="T6644" t="str">
        <f>VLOOKUP(CleanedData[[#This Row],[Province]],'02_Lookup_Tables'!$D$2:$E$10,2, FALSE)</f>
        <v>Northern Region</v>
      </c>
      <c r="U6644" t="str" cm="1">
        <f t="array" ref="U6644">_xlfn.IFS(CleanedData[[#This Row],[Purchase Amount]]&lt;500,"Low",
CleanedData[[#This Row],[Purchase Amount]]&lt;5000,"Medium",
TRUE,"High")</f>
        <v>Medium</v>
      </c>
      <c r="V6644" t="str">
        <f>TEXT(CleanedData[[#This Row],[Date]],"mmmm")</f>
        <v>August</v>
      </c>
      <c r="W6644" t="str">
        <f>"Q"&amp;ROUNDUP(MONTH(CleanedData[[#This Row],[Date]])/3,0)</f>
        <v>Q3</v>
      </c>
      <c r="X6644" t="str">
        <f>IF(CleanedData[[#This Row],[Purchase Amount]]&gt;=5000,"Yes","No")</f>
        <v>No</v>
      </c>
      <c r="Y6644">
        <f>IF(CleanedData[[#This Row],[Recommend]]="Yes",1,0)</f>
        <v>1</v>
      </c>
      <c r="Z6644" s="6">
        <f>CleanedData[[#This Row],[Purchase Amount]]*0.15</f>
        <v>124.32300000000001</v>
      </c>
      <c r="AA6644" s="6">
        <f>CleanedData[[#This Row],[Purchase Amount]]*1.15</f>
        <v>953.14300000000003</v>
      </c>
    </row>
    <row r="6645" spans="1:27" x14ac:dyDescent="0.3">
      <c r="A6645">
        <v>8060</v>
      </c>
      <c r="B6645" t="s">
        <v>6870</v>
      </c>
      <c r="C6645" s="1">
        <v>45457</v>
      </c>
      <c r="D6645">
        <v>22</v>
      </c>
      <c r="E6645" t="s">
        <v>52</v>
      </c>
      <c r="F6645" t="s">
        <v>72</v>
      </c>
      <c r="G6645" t="s">
        <v>162</v>
      </c>
      <c r="H6645">
        <v>5</v>
      </c>
      <c r="I6645" t="s">
        <v>45</v>
      </c>
      <c r="J6645" t="s">
        <v>69</v>
      </c>
      <c r="K6645" t="s">
        <v>55</v>
      </c>
      <c r="L6645" t="s">
        <v>42</v>
      </c>
      <c r="M6645" t="s">
        <v>190</v>
      </c>
      <c r="N6645" t="s">
        <v>57</v>
      </c>
      <c r="O6645" t="s">
        <v>89</v>
      </c>
      <c r="P6645" t="s">
        <v>70</v>
      </c>
      <c r="Q6645" t="s">
        <v>66</v>
      </c>
      <c r="R6645" s="6">
        <f>_xlfn.XLOOKUP(CleanedData[[#This Row],[Product]],'02_Lookup_Tables'!$A$2:$A$126,'02_Lookup_Tables'!$B$2:$B$126)</f>
        <v>3086.4</v>
      </c>
      <c r="S6645" t="str">
        <f>VLOOKUP(CleanedData[[#This Row],[Product]],'02_Lookup_Tables'!$H$2:$I$126,2,FALSE)</f>
        <v>Home &amp; Living</v>
      </c>
      <c r="T6645" t="str">
        <f>VLOOKUP(CleanedData[[#This Row],[Province]],'02_Lookup_Tables'!$D$2:$E$10,2, FALSE)</f>
        <v>Central Region</v>
      </c>
      <c r="U6645" t="str" cm="1">
        <f t="array" ref="U6645">_xlfn.IFS(CleanedData[[#This Row],[Purchase Amount]]&lt;500,"Low",
CleanedData[[#This Row],[Purchase Amount]]&lt;5000,"Medium",
TRUE,"High")</f>
        <v>Medium</v>
      </c>
      <c r="V6645" t="str">
        <f>TEXT(CleanedData[[#This Row],[Date]],"mmmm")</f>
        <v>June</v>
      </c>
      <c r="W6645" t="str">
        <f>"Q"&amp;ROUNDUP(MONTH(CleanedData[[#This Row],[Date]])/3,0)</f>
        <v>Q2</v>
      </c>
      <c r="X6645" t="str">
        <f>IF(CleanedData[[#This Row],[Purchase Amount]]&gt;=5000,"Yes","No")</f>
        <v>No</v>
      </c>
      <c r="Y6645">
        <f>IF(CleanedData[[#This Row],[Recommend]]="Yes",1,0)</f>
        <v>1</v>
      </c>
      <c r="Z6645" s="6">
        <f>CleanedData[[#This Row],[Purchase Amount]]*0.15</f>
        <v>462.96</v>
      </c>
      <c r="AA6645" s="6">
        <f>CleanedData[[#This Row],[Purchase Amount]]*1.15</f>
        <v>3549.3599999999997</v>
      </c>
    </row>
    <row r="6646" spans="1:27" x14ac:dyDescent="0.3">
      <c r="A6646">
        <v>8061</v>
      </c>
      <c r="B6646" t="s">
        <v>6871</v>
      </c>
      <c r="C6646" s="1">
        <v>45319</v>
      </c>
      <c r="D6646">
        <v>63</v>
      </c>
      <c r="E6646" t="s">
        <v>39</v>
      </c>
      <c r="F6646" t="s">
        <v>83</v>
      </c>
      <c r="G6646" t="s">
        <v>472</v>
      </c>
      <c r="H6646">
        <v>2</v>
      </c>
      <c r="I6646" t="s">
        <v>42</v>
      </c>
      <c r="J6646" t="s">
        <v>43</v>
      </c>
      <c r="K6646" t="s">
        <v>55</v>
      </c>
      <c r="L6646" t="s">
        <v>45</v>
      </c>
      <c r="M6646" t="s">
        <v>236</v>
      </c>
      <c r="N6646" t="s">
        <v>47</v>
      </c>
      <c r="O6646" t="s">
        <v>89</v>
      </c>
      <c r="P6646" t="s">
        <v>49</v>
      </c>
      <c r="Q6646" t="s">
        <v>50</v>
      </c>
      <c r="R6646" s="6">
        <f>_xlfn.XLOOKUP(CleanedData[[#This Row],[Product]],'02_Lookup_Tables'!$A$2:$A$126,'02_Lookup_Tables'!$B$2:$B$126)</f>
        <v>2216.12</v>
      </c>
      <c r="S6646" t="str">
        <f>VLOOKUP(CleanedData[[#This Row],[Product]],'02_Lookup_Tables'!$H$2:$I$126,2,FALSE)</f>
        <v>Beauty &amp; Personal Care</v>
      </c>
      <c r="T6646" t="str">
        <f>VLOOKUP(CleanedData[[#This Row],[Province]],'02_Lookup_Tables'!$D$2:$E$10,2, FALSE)</f>
        <v>Western Region</v>
      </c>
      <c r="U6646" t="str" cm="1">
        <f t="array" ref="U6646">_xlfn.IFS(CleanedData[[#This Row],[Purchase Amount]]&lt;500,"Low",
CleanedData[[#This Row],[Purchase Amount]]&lt;5000,"Medium",
TRUE,"High")</f>
        <v>Medium</v>
      </c>
      <c r="V6646" t="str">
        <f>TEXT(CleanedData[[#This Row],[Date]],"mmmm")</f>
        <v>January</v>
      </c>
      <c r="W6646" t="str">
        <f>"Q"&amp;ROUNDUP(MONTH(CleanedData[[#This Row],[Date]])/3,0)</f>
        <v>Q1</v>
      </c>
      <c r="X6646" t="str">
        <f>IF(CleanedData[[#This Row],[Purchase Amount]]&gt;=5000,"Yes","No")</f>
        <v>No</v>
      </c>
      <c r="Y6646">
        <f>IF(CleanedData[[#This Row],[Recommend]]="Yes",1,0)</f>
        <v>0</v>
      </c>
      <c r="Z6646" s="6">
        <f>CleanedData[[#This Row],[Purchase Amount]]*0.15</f>
        <v>332.41799999999995</v>
      </c>
      <c r="AA6646" s="6">
        <f>CleanedData[[#This Row],[Purchase Amount]]*1.15</f>
        <v>2548.5379999999996</v>
      </c>
    </row>
    <row r="6647" spans="1:27" x14ac:dyDescent="0.3">
      <c r="A6647">
        <v>8062</v>
      </c>
      <c r="B6647" t="s">
        <v>6872</v>
      </c>
      <c r="C6647" s="1">
        <v>45629</v>
      </c>
      <c r="D6647">
        <v>72</v>
      </c>
      <c r="E6647" t="s">
        <v>60</v>
      </c>
      <c r="F6647" t="s">
        <v>83</v>
      </c>
      <c r="G6647" t="s">
        <v>160</v>
      </c>
      <c r="H6647">
        <v>5</v>
      </c>
      <c r="I6647" t="s">
        <v>45</v>
      </c>
      <c r="J6647" t="s">
        <v>74</v>
      </c>
      <c r="K6647" t="s">
        <v>64</v>
      </c>
      <c r="L6647" t="s">
        <v>42</v>
      </c>
      <c r="M6647" t="s">
        <v>106</v>
      </c>
      <c r="N6647" t="s">
        <v>57</v>
      </c>
      <c r="O6647" t="s">
        <v>148</v>
      </c>
      <c r="P6647" t="s">
        <v>49</v>
      </c>
      <c r="Q6647" t="s">
        <v>97</v>
      </c>
      <c r="R6647" s="6">
        <f>_xlfn.XLOOKUP(CleanedData[[#This Row],[Product]],'02_Lookup_Tables'!$A$2:$A$126,'02_Lookup_Tables'!$B$2:$B$126)</f>
        <v>294.33</v>
      </c>
      <c r="S6647" t="str">
        <f>VLOOKUP(CleanedData[[#This Row],[Product]],'02_Lookup_Tables'!$H$2:$I$126,2,FALSE)</f>
        <v>Toys &amp; Games</v>
      </c>
      <c r="T6647" t="str">
        <f>VLOOKUP(CleanedData[[#This Row],[Province]],'02_Lookup_Tables'!$D$2:$E$10,2, FALSE)</f>
        <v>Western Region</v>
      </c>
      <c r="U6647" t="str" cm="1">
        <f t="array" ref="U6647">_xlfn.IFS(CleanedData[[#This Row],[Purchase Amount]]&lt;500,"Low",
CleanedData[[#This Row],[Purchase Amount]]&lt;5000,"Medium",
TRUE,"High")</f>
        <v>Low</v>
      </c>
      <c r="V6647" t="str">
        <f>TEXT(CleanedData[[#This Row],[Date]],"mmmm")</f>
        <v>December</v>
      </c>
      <c r="W6647" t="str">
        <f>"Q"&amp;ROUNDUP(MONTH(CleanedData[[#This Row],[Date]])/3,0)</f>
        <v>Q4</v>
      </c>
      <c r="X6647" t="str">
        <f>IF(CleanedData[[#This Row],[Purchase Amount]]&gt;=5000,"Yes","No")</f>
        <v>No</v>
      </c>
      <c r="Y6647">
        <f>IF(CleanedData[[#This Row],[Recommend]]="Yes",1,0)</f>
        <v>1</v>
      </c>
      <c r="Z6647" s="6">
        <f>CleanedData[[#This Row],[Purchase Amount]]*0.15</f>
        <v>44.149499999999996</v>
      </c>
      <c r="AA6647" s="6">
        <f>CleanedData[[#This Row],[Purchase Amount]]*1.15</f>
        <v>338.47949999999997</v>
      </c>
    </row>
    <row r="6648" spans="1:27" x14ac:dyDescent="0.3">
      <c r="A6648">
        <v>8063</v>
      </c>
      <c r="B6648" t="s">
        <v>6873</v>
      </c>
      <c r="C6648" s="1">
        <v>45619</v>
      </c>
      <c r="D6648">
        <v>21</v>
      </c>
      <c r="E6648" t="s">
        <v>60</v>
      </c>
      <c r="F6648" t="s">
        <v>108</v>
      </c>
      <c r="G6648" t="s">
        <v>53</v>
      </c>
      <c r="H6648">
        <v>4</v>
      </c>
      <c r="I6648" t="s">
        <v>45</v>
      </c>
      <c r="J6648" t="s">
        <v>69</v>
      </c>
      <c r="K6648" t="s">
        <v>64</v>
      </c>
      <c r="L6648" t="s">
        <v>45</v>
      </c>
      <c r="M6648" t="s">
        <v>156</v>
      </c>
      <c r="N6648" t="s">
        <v>96</v>
      </c>
      <c r="O6648" t="s">
        <v>148</v>
      </c>
      <c r="P6648" t="s">
        <v>49</v>
      </c>
      <c r="Q6648" t="s">
        <v>66</v>
      </c>
      <c r="R6648" s="6">
        <f>_xlfn.XLOOKUP(CleanedData[[#This Row],[Product]],'02_Lookup_Tables'!$A$2:$A$126,'02_Lookup_Tables'!$B$2:$B$126)</f>
        <v>444.38</v>
      </c>
      <c r="S6648" t="str">
        <f>VLOOKUP(CleanedData[[#This Row],[Product]],'02_Lookup_Tables'!$H$2:$I$126,2,FALSE)</f>
        <v>Beauty &amp; Personal Care</v>
      </c>
      <c r="T6648" t="str">
        <f>VLOOKUP(CleanedData[[#This Row],[Province]],'02_Lookup_Tables'!$D$2:$E$10,2, FALSE)</f>
        <v>Gauteng Region</v>
      </c>
      <c r="U6648" t="str" cm="1">
        <f t="array" ref="U6648">_xlfn.IFS(CleanedData[[#This Row],[Purchase Amount]]&lt;500,"Low",
CleanedData[[#This Row],[Purchase Amount]]&lt;5000,"Medium",
TRUE,"High")</f>
        <v>Low</v>
      </c>
      <c r="V6648" t="str">
        <f>TEXT(CleanedData[[#This Row],[Date]],"mmmm")</f>
        <v>November</v>
      </c>
      <c r="W6648" t="str">
        <f>"Q"&amp;ROUNDUP(MONTH(CleanedData[[#This Row],[Date]])/3,0)</f>
        <v>Q4</v>
      </c>
      <c r="X6648" t="str">
        <f>IF(CleanedData[[#This Row],[Purchase Amount]]&gt;=5000,"Yes","No")</f>
        <v>No</v>
      </c>
      <c r="Y6648">
        <f>IF(CleanedData[[#This Row],[Recommend]]="Yes",1,0)</f>
        <v>1</v>
      </c>
      <c r="Z6648" s="6">
        <f>CleanedData[[#This Row],[Purchase Amount]]*0.15</f>
        <v>66.656999999999996</v>
      </c>
      <c r="AA6648" s="6">
        <f>CleanedData[[#This Row],[Purchase Amount]]*1.15</f>
        <v>511.03699999999998</v>
      </c>
    </row>
    <row r="6649" spans="1:27" x14ac:dyDescent="0.3">
      <c r="A6649">
        <v>8064</v>
      </c>
      <c r="B6649" t="s">
        <v>6874</v>
      </c>
      <c r="C6649" s="1">
        <v>45432</v>
      </c>
      <c r="D6649">
        <v>38</v>
      </c>
      <c r="E6649" t="s">
        <v>60</v>
      </c>
      <c r="F6649" t="s">
        <v>72</v>
      </c>
      <c r="G6649" t="s">
        <v>251</v>
      </c>
      <c r="H6649">
        <v>5</v>
      </c>
      <c r="I6649" t="s">
        <v>42</v>
      </c>
      <c r="J6649" t="s">
        <v>74</v>
      </c>
      <c r="K6649" t="s">
        <v>44</v>
      </c>
      <c r="L6649" t="s">
        <v>42</v>
      </c>
      <c r="M6649" t="s">
        <v>79</v>
      </c>
      <c r="N6649" t="s">
        <v>57</v>
      </c>
      <c r="O6649" t="s">
        <v>89</v>
      </c>
      <c r="P6649" t="s">
        <v>70</v>
      </c>
      <c r="Q6649" t="s">
        <v>81</v>
      </c>
      <c r="R6649" s="6">
        <f>_xlfn.XLOOKUP(CleanedData[[#This Row],[Product]],'02_Lookup_Tables'!$A$2:$A$126,'02_Lookup_Tables'!$B$2:$B$126)</f>
        <v>5064</v>
      </c>
      <c r="S6649" t="str">
        <f>VLOOKUP(CleanedData[[#This Row],[Product]],'02_Lookup_Tables'!$H$2:$I$126,2,FALSE)</f>
        <v>Sports &amp; Outdoors</v>
      </c>
      <c r="T6649" t="str">
        <f>VLOOKUP(CleanedData[[#This Row],[Province]],'02_Lookup_Tables'!$D$2:$E$10,2, FALSE)</f>
        <v>Central Region</v>
      </c>
      <c r="U6649" t="str" cm="1">
        <f t="array" ref="U6649">_xlfn.IFS(CleanedData[[#This Row],[Purchase Amount]]&lt;500,"Low",
CleanedData[[#This Row],[Purchase Amount]]&lt;5000,"Medium",
TRUE,"High")</f>
        <v>High</v>
      </c>
      <c r="V6649" t="str">
        <f>TEXT(CleanedData[[#This Row],[Date]],"mmmm")</f>
        <v>May</v>
      </c>
      <c r="W6649" t="str">
        <f>"Q"&amp;ROUNDUP(MONTH(CleanedData[[#This Row],[Date]])/3,0)</f>
        <v>Q2</v>
      </c>
      <c r="X6649" t="str">
        <f>IF(CleanedData[[#This Row],[Purchase Amount]]&gt;=5000,"Yes","No")</f>
        <v>Yes</v>
      </c>
      <c r="Y6649">
        <f>IF(CleanedData[[#This Row],[Recommend]]="Yes",1,0)</f>
        <v>0</v>
      </c>
      <c r="Z6649" s="6">
        <f>CleanedData[[#This Row],[Purchase Amount]]*0.15</f>
        <v>759.6</v>
      </c>
      <c r="AA6649" s="6">
        <f>CleanedData[[#This Row],[Purchase Amount]]*1.15</f>
        <v>5823.5999999999995</v>
      </c>
    </row>
    <row r="6650" spans="1:27" x14ac:dyDescent="0.3">
      <c r="A6650">
        <v>8065</v>
      </c>
      <c r="B6650" t="s">
        <v>6875</v>
      </c>
      <c r="C6650" s="1">
        <v>45815</v>
      </c>
      <c r="D6650">
        <v>58</v>
      </c>
      <c r="E6650" t="s">
        <v>39</v>
      </c>
      <c r="F6650" t="s">
        <v>108</v>
      </c>
      <c r="G6650" t="s">
        <v>225</v>
      </c>
      <c r="H6650">
        <v>5</v>
      </c>
      <c r="I6650" t="s">
        <v>45</v>
      </c>
      <c r="J6650" t="s">
        <v>54</v>
      </c>
      <c r="K6650" t="s">
        <v>55</v>
      </c>
      <c r="L6650" t="s">
        <v>42</v>
      </c>
      <c r="M6650" t="s">
        <v>79</v>
      </c>
      <c r="N6650" t="s">
        <v>57</v>
      </c>
      <c r="O6650" t="s">
        <v>89</v>
      </c>
      <c r="P6650" t="s">
        <v>70</v>
      </c>
      <c r="Q6650" t="s">
        <v>50</v>
      </c>
      <c r="R6650" s="6">
        <f>_xlfn.XLOOKUP(CleanedData[[#This Row],[Product]],'02_Lookup_Tables'!$A$2:$A$126,'02_Lookup_Tables'!$B$2:$B$126)</f>
        <v>1094.3699999999999</v>
      </c>
      <c r="S6650" t="str">
        <f>VLOOKUP(CleanedData[[#This Row],[Product]],'02_Lookup_Tables'!$H$2:$I$126,2,FALSE)</f>
        <v>Apparel</v>
      </c>
      <c r="T6650" t="str">
        <f>VLOOKUP(CleanedData[[#This Row],[Province]],'02_Lookup_Tables'!$D$2:$E$10,2, FALSE)</f>
        <v>Gauteng Region</v>
      </c>
      <c r="U6650" t="str" cm="1">
        <f t="array" ref="U6650">_xlfn.IFS(CleanedData[[#This Row],[Purchase Amount]]&lt;500,"Low",
CleanedData[[#This Row],[Purchase Amount]]&lt;5000,"Medium",
TRUE,"High")</f>
        <v>Medium</v>
      </c>
      <c r="V6650" t="str">
        <f>TEXT(CleanedData[[#This Row],[Date]],"mmmm")</f>
        <v>June</v>
      </c>
      <c r="W6650" t="str">
        <f>"Q"&amp;ROUNDUP(MONTH(CleanedData[[#This Row],[Date]])/3,0)</f>
        <v>Q2</v>
      </c>
      <c r="X6650" t="str">
        <f>IF(CleanedData[[#This Row],[Purchase Amount]]&gt;=5000,"Yes","No")</f>
        <v>No</v>
      </c>
      <c r="Y6650">
        <f>IF(CleanedData[[#This Row],[Recommend]]="Yes",1,0)</f>
        <v>1</v>
      </c>
      <c r="Z6650" s="6">
        <f>CleanedData[[#This Row],[Purchase Amount]]*0.15</f>
        <v>164.15549999999999</v>
      </c>
      <c r="AA6650" s="6">
        <f>CleanedData[[#This Row],[Purchase Amount]]*1.15</f>
        <v>1258.5254999999997</v>
      </c>
    </row>
    <row r="6651" spans="1:27" x14ac:dyDescent="0.3">
      <c r="A6651">
        <v>8066</v>
      </c>
      <c r="B6651" t="s">
        <v>6876</v>
      </c>
      <c r="C6651" s="1">
        <v>45769</v>
      </c>
      <c r="D6651">
        <v>53</v>
      </c>
      <c r="E6651" t="s">
        <v>39</v>
      </c>
      <c r="F6651" t="s">
        <v>61</v>
      </c>
      <c r="G6651" t="s">
        <v>340</v>
      </c>
      <c r="H6651">
        <v>5</v>
      </c>
      <c r="I6651" t="s">
        <v>45</v>
      </c>
      <c r="J6651" t="s">
        <v>54</v>
      </c>
      <c r="K6651" t="s">
        <v>55</v>
      </c>
      <c r="L6651" t="s">
        <v>42</v>
      </c>
      <c r="M6651" t="s">
        <v>156</v>
      </c>
      <c r="N6651" t="s">
        <v>57</v>
      </c>
      <c r="O6651" t="s">
        <v>148</v>
      </c>
      <c r="P6651" t="s">
        <v>49</v>
      </c>
      <c r="Q6651" t="s">
        <v>93</v>
      </c>
      <c r="R6651" s="6">
        <f>_xlfn.XLOOKUP(CleanedData[[#This Row],[Product]],'02_Lookup_Tables'!$A$2:$A$126,'02_Lookup_Tables'!$B$2:$B$126)</f>
        <v>828.82</v>
      </c>
      <c r="S6651" t="str">
        <f>VLOOKUP(CleanedData[[#This Row],[Product]],'02_Lookup_Tables'!$H$2:$I$126,2,FALSE)</f>
        <v>Home Devices</v>
      </c>
      <c r="T6651" t="str">
        <f>VLOOKUP(CleanedData[[#This Row],[Province]],'02_Lookup_Tables'!$D$2:$E$10,2, FALSE)</f>
        <v>Southern Region</v>
      </c>
      <c r="U6651" t="str" cm="1">
        <f t="array" ref="U6651">_xlfn.IFS(CleanedData[[#This Row],[Purchase Amount]]&lt;500,"Low",
CleanedData[[#This Row],[Purchase Amount]]&lt;5000,"Medium",
TRUE,"High")</f>
        <v>Medium</v>
      </c>
      <c r="V6651" t="str">
        <f>TEXT(CleanedData[[#This Row],[Date]],"mmmm")</f>
        <v>April</v>
      </c>
      <c r="W6651" t="str">
        <f>"Q"&amp;ROUNDUP(MONTH(CleanedData[[#This Row],[Date]])/3,0)</f>
        <v>Q2</v>
      </c>
      <c r="X6651" t="str">
        <f>IF(CleanedData[[#This Row],[Purchase Amount]]&gt;=5000,"Yes","No")</f>
        <v>No</v>
      </c>
      <c r="Y6651">
        <f>IF(CleanedData[[#This Row],[Recommend]]="Yes",1,0)</f>
        <v>1</v>
      </c>
      <c r="Z6651" s="6">
        <f>CleanedData[[#This Row],[Purchase Amount]]*0.15</f>
        <v>124.32300000000001</v>
      </c>
      <c r="AA6651" s="6">
        <f>CleanedData[[#This Row],[Purchase Amount]]*1.15</f>
        <v>953.14300000000003</v>
      </c>
    </row>
    <row r="6652" spans="1:27" x14ac:dyDescent="0.3">
      <c r="A6652">
        <v>8067</v>
      </c>
      <c r="B6652" t="s">
        <v>6877</v>
      </c>
      <c r="C6652" s="1">
        <v>45357</v>
      </c>
      <c r="D6652">
        <v>77</v>
      </c>
      <c r="E6652" t="s">
        <v>39</v>
      </c>
      <c r="F6652" t="s">
        <v>40</v>
      </c>
      <c r="G6652" t="s">
        <v>171</v>
      </c>
      <c r="H6652">
        <v>3</v>
      </c>
      <c r="I6652" t="s">
        <v>45</v>
      </c>
      <c r="J6652" t="s">
        <v>69</v>
      </c>
      <c r="K6652" t="s">
        <v>55</v>
      </c>
      <c r="L6652" t="s">
        <v>45</v>
      </c>
      <c r="M6652" t="s">
        <v>208</v>
      </c>
      <c r="N6652" t="s">
        <v>48</v>
      </c>
      <c r="O6652" t="s">
        <v>89</v>
      </c>
      <c r="P6652" t="s">
        <v>49</v>
      </c>
      <c r="Q6652" t="s">
        <v>97</v>
      </c>
      <c r="R6652" s="6">
        <f>_xlfn.XLOOKUP(CleanedData[[#This Row],[Product]],'02_Lookup_Tables'!$A$2:$A$126,'02_Lookup_Tables'!$B$2:$B$126)</f>
        <v>6710.27</v>
      </c>
      <c r="S6652" t="str">
        <f>VLOOKUP(CleanedData[[#This Row],[Product]],'02_Lookup_Tables'!$H$2:$I$126,2,FALSE)</f>
        <v>Home Devices</v>
      </c>
      <c r="T6652" t="str">
        <f>VLOOKUP(CleanedData[[#This Row],[Province]],'02_Lookup_Tables'!$D$2:$E$10,2, FALSE)</f>
        <v>Northern Region</v>
      </c>
      <c r="U6652" t="str" cm="1">
        <f t="array" ref="U6652">_xlfn.IFS(CleanedData[[#This Row],[Purchase Amount]]&lt;500,"Low",
CleanedData[[#This Row],[Purchase Amount]]&lt;5000,"Medium",
TRUE,"High")</f>
        <v>High</v>
      </c>
      <c r="V6652" t="str">
        <f>TEXT(CleanedData[[#This Row],[Date]],"mmmm")</f>
        <v>March</v>
      </c>
      <c r="W6652" t="str">
        <f>"Q"&amp;ROUNDUP(MONTH(CleanedData[[#This Row],[Date]])/3,0)</f>
        <v>Q1</v>
      </c>
      <c r="X6652" t="str">
        <f>IF(CleanedData[[#This Row],[Purchase Amount]]&gt;=5000,"Yes","No")</f>
        <v>Yes</v>
      </c>
      <c r="Y6652">
        <f>IF(CleanedData[[#This Row],[Recommend]]="Yes",1,0)</f>
        <v>1</v>
      </c>
      <c r="Z6652" s="6">
        <f>CleanedData[[#This Row],[Purchase Amount]]*0.15</f>
        <v>1006.5405000000001</v>
      </c>
      <c r="AA6652" s="6">
        <f>CleanedData[[#This Row],[Purchase Amount]]*1.15</f>
        <v>7716.8104999999996</v>
      </c>
    </row>
    <row r="6653" spans="1:27" x14ac:dyDescent="0.3">
      <c r="A6653">
        <v>8068</v>
      </c>
      <c r="B6653" t="s">
        <v>6878</v>
      </c>
      <c r="C6653" s="1">
        <v>45788</v>
      </c>
      <c r="D6653">
        <v>66</v>
      </c>
      <c r="E6653" t="s">
        <v>39</v>
      </c>
      <c r="F6653" t="s">
        <v>77</v>
      </c>
      <c r="G6653" t="s">
        <v>210</v>
      </c>
      <c r="H6653">
        <v>1</v>
      </c>
      <c r="I6653" t="s">
        <v>45</v>
      </c>
      <c r="J6653" t="s">
        <v>69</v>
      </c>
      <c r="K6653" t="s">
        <v>64</v>
      </c>
      <c r="L6653" t="s">
        <v>42</v>
      </c>
      <c r="M6653" t="s">
        <v>236</v>
      </c>
      <c r="N6653" t="s">
        <v>80</v>
      </c>
      <c r="O6653" t="s">
        <v>89</v>
      </c>
      <c r="P6653" t="s">
        <v>49</v>
      </c>
      <c r="Q6653" t="s">
        <v>97</v>
      </c>
      <c r="R6653" s="6">
        <f>_xlfn.XLOOKUP(CleanedData[[#This Row],[Product]],'02_Lookup_Tables'!$A$2:$A$126,'02_Lookup_Tables'!$B$2:$B$126)</f>
        <v>13123.97</v>
      </c>
      <c r="S6653" t="str">
        <f>VLOOKUP(CleanedData[[#This Row],[Product]],'02_Lookup_Tables'!$H$2:$I$126,2,FALSE)</f>
        <v>Electronics</v>
      </c>
      <c r="T6653" t="str">
        <f>VLOOKUP(CleanedData[[#This Row],[Province]],'02_Lookup_Tables'!$D$2:$E$10,2, FALSE)</f>
        <v>Central Region</v>
      </c>
      <c r="U6653" t="str" cm="1">
        <f t="array" ref="U6653">_xlfn.IFS(CleanedData[[#This Row],[Purchase Amount]]&lt;500,"Low",
CleanedData[[#This Row],[Purchase Amount]]&lt;5000,"Medium",
TRUE,"High")</f>
        <v>High</v>
      </c>
      <c r="V6653" t="str">
        <f>TEXT(CleanedData[[#This Row],[Date]],"mmmm")</f>
        <v>May</v>
      </c>
      <c r="W6653" t="str">
        <f>"Q"&amp;ROUNDUP(MONTH(CleanedData[[#This Row],[Date]])/3,0)</f>
        <v>Q2</v>
      </c>
      <c r="X6653" t="str">
        <f>IF(CleanedData[[#This Row],[Purchase Amount]]&gt;=5000,"Yes","No")</f>
        <v>Yes</v>
      </c>
      <c r="Y6653">
        <f>IF(CleanedData[[#This Row],[Recommend]]="Yes",1,0)</f>
        <v>1</v>
      </c>
      <c r="Z6653" s="6">
        <f>CleanedData[[#This Row],[Purchase Amount]]*0.15</f>
        <v>1968.5954999999999</v>
      </c>
      <c r="AA6653" s="6">
        <f>CleanedData[[#This Row],[Purchase Amount]]*1.15</f>
        <v>15092.565499999999</v>
      </c>
    </row>
    <row r="6654" spans="1:27" x14ac:dyDescent="0.3">
      <c r="A6654">
        <v>8069</v>
      </c>
      <c r="B6654" t="s">
        <v>6879</v>
      </c>
      <c r="C6654" s="1">
        <v>45548</v>
      </c>
      <c r="D6654">
        <v>19</v>
      </c>
      <c r="E6654" t="s">
        <v>52</v>
      </c>
      <c r="F6654" t="s">
        <v>108</v>
      </c>
      <c r="G6654" t="s">
        <v>84</v>
      </c>
      <c r="H6654">
        <v>5</v>
      </c>
      <c r="I6654" t="s">
        <v>45</v>
      </c>
      <c r="J6654" t="s">
        <v>63</v>
      </c>
      <c r="K6654" t="s">
        <v>64</v>
      </c>
      <c r="L6654" t="s">
        <v>45</v>
      </c>
      <c r="M6654" t="s">
        <v>75</v>
      </c>
      <c r="N6654" t="s">
        <v>57</v>
      </c>
      <c r="O6654" t="s">
        <v>89</v>
      </c>
      <c r="P6654" t="s">
        <v>70</v>
      </c>
      <c r="Q6654" t="s">
        <v>66</v>
      </c>
      <c r="R6654" s="6">
        <f>_xlfn.XLOOKUP(CleanedData[[#This Row],[Product]],'02_Lookup_Tables'!$A$2:$A$126,'02_Lookup_Tables'!$B$2:$B$126)</f>
        <v>1158.56</v>
      </c>
      <c r="S6654" t="str">
        <f>VLOOKUP(CleanedData[[#This Row],[Product]],'02_Lookup_Tables'!$H$2:$I$126,2,FALSE)</f>
        <v>Toys &amp; Games</v>
      </c>
      <c r="T6654" t="str">
        <f>VLOOKUP(CleanedData[[#This Row],[Province]],'02_Lookup_Tables'!$D$2:$E$10,2, FALSE)</f>
        <v>Gauteng Region</v>
      </c>
      <c r="U6654" t="str" cm="1">
        <f t="array" ref="U6654">_xlfn.IFS(CleanedData[[#This Row],[Purchase Amount]]&lt;500,"Low",
CleanedData[[#This Row],[Purchase Amount]]&lt;5000,"Medium",
TRUE,"High")</f>
        <v>Medium</v>
      </c>
      <c r="V6654" t="str">
        <f>TEXT(CleanedData[[#This Row],[Date]],"mmmm")</f>
        <v>September</v>
      </c>
      <c r="W6654" t="str">
        <f>"Q"&amp;ROUNDUP(MONTH(CleanedData[[#This Row],[Date]])/3,0)</f>
        <v>Q3</v>
      </c>
      <c r="X6654" t="str">
        <f>IF(CleanedData[[#This Row],[Purchase Amount]]&gt;=5000,"Yes","No")</f>
        <v>No</v>
      </c>
      <c r="Y6654">
        <f>IF(CleanedData[[#This Row],[Recommend]]="Yes",1,0)</f>
        <v>1</v>
      </c>
      <c r="Z6654" s="6">
        <f>CleanedData[[#This Row],[Purchase Amount]]*0.15</f>
        <v>173.78399999999999</v>
      </c>
      <c r="AA6654" s="6">
        <f>CleanedData[[#This Row],[Purchase Amount]]*1.15</f>
        <v>1332.3439999999998</v>
      </c>
    </row>
    <row r="6655" spans="1:27" x14ac:dyDescent="0.3">
      <c r="A6655">
        <v>8070</v>
      </c>
      <c r="B6655" t="s">
        <v>6880</v>
      </c>
      <c r="C6655" s="1">
        <v>45789</v>
      </c>
      <c r="D6655">
        <v>51</v>
      </c>
      <c r="E6655" t="s">
        <v>60</v>
      </c>
      <c r="F6655" t="s">
        <v>83</v>
      </c>
      <c r="G6655" t="s">
        <v>280</v>
      </c>
      <c r="H6655">
        <v>1</v>
      </c>
      <c r="I6655" t="s">
        <v>45</v>
      </c>
      <c r="J6655" t="s">
        <v>74</v>
      </c>
      <c r="K6655" t="s">
        <v>55</v>
      </c>
      <c r="L6655" t="s">
        <v>45</v>
      </c>
      <c r="M6655" t="s">
        <v>79</v>
      </c>
      <c r="N6655" t="s">
        <v>80</v>
      </c>
      <c r="O6655" t="s">
        <v>89</v>
      </c>
      <c r="P6655" t="s">
        <v>49</v>
      </c>
      <c r="Q6655" t="s">
        <v>93</v>
      </c>
      <c r="R6655" s="6">
        <f>_xlfn.XLOOKUP(CleanedData[[#This Row],[Product]],'02_Lookup_Tables'!$A$2:$A$126,'02_Lookup_Tables'!$B$2:$B$126)</f>
        <v>759.97</v>
      </c>
      <c r="S6655" t="str">
        <f>VLOOKUP(CleanedData[[#This Row],[Product]],'02_Lookup_Tables'!$H$2:$I$126,2,FALSE)</f>
        <v>Apparel</v>
      </c>
      <c r="T6655" t="str">
        <f>VLOOKUP(CleanedData[[#This Row],[Province]],'02_Lookup_Tables'!$D$2:$E$10,2, FALSE)</f>
        <v>Western Region</v>
      </c>
      <c r="U6655" t="str" cm="1">
        <f t="array" ref="U6655">_xlfn.IFS(CleanedData[[#This Row],[Purchase Amount]]&lt;500,"Low",
CleanedData[[#This Row],[Purchase Amount]]&lt;5000,"Medium",
TRUE,"High")</f>
        <v>Medium</v>
      </c>
      <c r="V6655" t="str">
        <f>TEXT(CleanedData[[#This Row],[Date]],"mmmm")</f>
        <v>May</v>
      </c>
      <c r="W6655" t="str">
        <f>"Q"&amp;ROUNDUP(MONTH(CleanedData[[#This Row],[Date]])/3,0)</f>
        <v>Q2</v>
      </c>
      <c r="X6655" t="str">
        <f>IF(CleanedData[[#This Row],[Purchase Amount]]&gt;=5000,"Yes","No")</f>
        <v>No</v>
      </c>
      <c r="Y6655">
        <f>IF(CleanedData[[#This Row],[Recommend]]="Yes",1,0)</f>
        <v>1</v>
      </c>
      <c r="Z6655" s="6">
        <f>CleanedData[[#This Row],[Purchase Amount]]*0.15</f>
        <v>113.99550000000001</v>
      </c>
      <c r="AA6655" s="6">
        <f>CleanedData[[#This Row],[Purchase Amount]]*1.15</f>
        <v>873.96550000000002</v>
      </c>
    </row>
    <row r="6656" spans="1:27" x14ac:dyDescent="0.3">
      <c r="A6656">
        <v>8071</v>
      </c>
      <c r="B6656" t="s">
        <v>6881</v>
      </c>
      <c r="C6656" s="1">
        <v>45838</v>
      </c>
      <c r="D6656">
        <v>22</v>
      </c>
      <c r="E6656" t="s">
        <v>60</v>
      </c>
      <c r="F6656" t="s">
        <v>72</v>
      </c>
      <c r="G6656" t="s">
        <v>210</v>
      </c>
      <c r="H6656">
        <v>3</v>
      </c>
      <c r="I6656" t="s">
        <v>42</v>
      </c>
      <c r="J6656" t="s">
        <v>69</v>
      </c>
      <c r="K6656" t="s">
        <v>64</v>
      </c>
      <c r="L6656" t="s">
        <v>45</v>
      </c>
      <c r="M6656" t="s">
        <v>165</v>
      </c>
      <c r="N6656" t="s">
        <v>48</v>
      </c>
      <c r="O6656" t="s">
        <v>89</v>
      </c>
      <c r="P6656" t="s">
        <v>49</v>
      </c>
      <c r="Q6656" t="s">
        <v>66</v>
      </c>
      <c r="R6656" s="6">
        <f>_xlfn.XLOOKUP(CleanedData[[#This Row],[Product]],'02_Lookup_Tables'!$A$2:$A$126,'02_Lookup_Tables'!$B$2:$B$126)</f>
        <v>13123.97</v>
      </c>
      <c r="S6656" t="str">
        <f>VLOOKUP(CleanedData[[#This Row],[Product]],'02_Lookup_Tables'!$H$2:$I$126,2,FALSE)</f>
        <v>Electronics</v>
      </c>
      <c r="T6656" t="str">
        <f>VLOOKUP(CleanedData[[#This Row],[Province]],'02_Lookup_Tables'!$D$2:$E$10,2, FALSE)</f>
        <v>Central Region</v>
      </c>
      <c r="U6656" t="str" cm="1">
        <f t="array" ref="U6656">_xlfn.IFS(CleanedData[[#This Row],[Purchase Amount]]&lt;500,"Low",
CleanedData[[#This Row],[Purchase Amount]]&lt;5000,"Medium",
TRUE,"High")</f>
        <v>High</v>
      </c>
      <c r="V6656" t="str">
        <f>TEXT(CleanedData[[#This Row],[Date]],"mmmm")</f>
        <v>June</v>
      </c>
      <c r="W6656" t="str">
        <f>"Q"&amp;ROUNDUP(MONTH(CleanedData[[#This Row],[Date]])/3,0)</f>
        <v>Q2</v>
      </c>
      <c r="X6656" t="str">
        <f>IF(CleanedData[[#This Row],[Purchase Amount]]&gt;=5000,"Yes","No")</f>
        <v>Yes</v>
      </c>
      <c r="Y6656">
        <f>IF(CleanedData[[#This Row],[Recommend]]="Yes",1,0)</f>
        <v>0</v>
      </c>
      <c r="Z6656" s="6">
        <f>CleanedData[[#This Row],[Purchase Amount]]*0.15</f>
        <v>1968.5954999999999</v>
      </c>
      <c r="AA6656" s="6">
        <f>CleanedData[[#This Row],[Purchase Amount]]*1.15</f>
        <v>15092.565499999999</v>
      </c>
    </row>
    <row r="6657" spans="1:27" x14ac:dyDescent="0.3">
      <c r="A6657">
        <v>8072</v>
      </c>
      <c r="B6657" t="s">
        <v>6882</v>
      </c>
      <c r="C6657" s="1">
        <v>45512</v>
      </c>
      <c r="D6657">
        <v>80</v>
      </c>
      <c r="E6657" t="s">
        <v>39</v>
      </c>
      <c r="F6657" t="s">
        <v>83</v>
      </c>
      <c r="G6657" t="s">
        <v>372</v>
      </c>
      <c r="H6657">
        <v>5</v>
      </c>
      <c r="I6657" t="s">
        <v>42</v>
      </c>
      <c r="J6657" t="s">
        <v>54</v>
      </c>
      <c r="K6657" t="s">
        <v>64</v>
      </c>
      <c r="L6657" t="s">
        <v>42</v>
      </c>
      <c r="M6657" t="s">
        <v>85</v>
      </c>
      <c r="N6657" t="s">
        <v>57</v>
      </c>
      <c r="O6657" t="s">
        <v>48</v>
      </c>
      <c r="P6657" t="s">
        <v>49</v>
      </c>
      <c r="Q6657" t="s">
        <v>97</v>
      </c>
      <c r="R6657" s="6">
        <f>_xlfn.XLOOKUP(CleanedData[[#This Row],[Product]],'02_Lookup_Tables'!$A$2:$A$126,'02_Lookup_Tables'!$B$2:$B$126)</f>
        <v>944.78</v>
      </c>
      <c r="S6657" t="str">
        <f>VLOOKUP(CleanedData[[#This Row],[Product]],'02_Lookup_Tables'!$H$2:$I$126,2,FALSE)</f>
        <v>Electronics</v>
      </c>
      <c r="T6657" t="str">
        <f>VLOOKUP(CleanedData[[#This Row],[Province]],'02_Lookup_Tables'!$D$2:$E$10,2, FALSE)</f>
        <v>Western Region</v>
      </c>
      <c r="U6657" t="str" cm="1">
        <f t="array" ref="U6657">_xlfn.IFS(CleanedData[[#This Row],[Purchase Amount]]&lt;500,"Low",
CleanedData[[#This Row],[Purchase Amount]]&lt;5000,"Medium",
TRUE,"High")</f>
        <v>Medium</v>
      </c>
      <c r="V6657" t="str">
        <f>TEXT(CleanedData[[#This Row],[Date]],"mmmm")</f>
        <v>August</v>
      </c>
      <c r="W6657" t="str">
        <f>"Q"&amp;ROUNDUP(MONTH(CleanedData[[#This Row],[Date]])/3,0)</f>
        <v>Q3</v>
      </c>
      <c r="X6657" t="str">
        <f>IF(CleanedData[[#This Row],[Purchase Amount]]&gt;=5000,"Yes","No")</f>
        <v>No</v>
      </c>
      <c r="Y6657">
        <f>IF(CleanedData[[#This Row],[Recommend]]="Yes",1,0)</f>
        <v>0</v>
      </c>
      <c r="Z6657" s="6">
        <f>CleanedData[[#This Row],[Purchase Amount]]*0.15</f>
        <v>141.71699999999998</v>
      </c>
      <c r="AA6657" s="6">
        <f>CleanedData[[#This Row],[Purchase Amount]]*1.15</f>
        <v>1086.4969999999998</v>
      </c>
    </row>
    <row r="6658" spans="1:27" x14ac:dyDescent="0.3">
      <c r="A6658">
        <v>8073</v>
      </c>
      <c r="B6658" t="s">
        <v>6883</v>
      </c>
      <c r="C6658" s="1">
        <v>45916</v>
      </c>
      <c r="D6658">
        <v>32</v>
      </c>
      <c r="E6658" t="s">
        <v>52</v>
      </c>
      <c r="F6658" t="s">
        <v>61</v>
      </c>
      <c r="G6658" t="s">
        <v>365</v>
      </c>
      <c r="H6658">
        <v>4</v>
      </c>
      <c r="I6658" t="s">
        <v>42</v>
      </c>
      <c r="J6658" t="s">
        <v>63</v>
      </c>
      <c r="K6658" t="s">
        <v>55</v>
      </c>
      <c r="L6658" t="s">
        <v>42</v>
      </c>
      <c r="M6658" t="s">
        <v>236</v>
      </c>
      <c r="N6658" t="s">
        <v>96</v>
      </c>
      <c r="O6658" t="s">
        <v>89</v>
      </c>
      <c r="P6658" t="s">
        <v>70</v>
      </c>
      <c r="Q6658" t="s">
        <v>58</v>
      </c>
      <c r="R6658" s="6">
        <f>_xlfn.XLOOKUP(CleanedData[[#This Row],[Product]],'02_Lookup_Tables'!$A$2:$A$126,'02_Lookup_Tables'!$B$2:$B$126)</f>
        <v>105.11</v>
      </c>
      <c r="S6658" t="str">
        <f>VLOOKUP(CleanedData[[#This Row],[Product]],'02_Lookup_Tables'!$H$2:$I$126,2,FALSE)</f>
        <v>Beauty &amp; Personal Care</v>
      </c>
      <c r="T6658" t="str">
        <f>VLOOKUP(CleanedData[[#This Row],[Province]],'02_Lookup_Tables'!$D$2:$E$10,2, FALSE)</f>
        <v>Southern Region</v>
      </c>
      <c r="U6658" t="str" cm="1">
        <f t="array" ref="U6658">_xlfn.IFS(CleanedData[[#This Row],[Purchase Amount]]&lt;500,"Low",
CleanedData[[#This Row],[Purchase Amount]]&lt;5000,"Medium",
TRUE,"High")</f>
        <v>Low</v>
      </c>
      <c r="V6658" t="str">
        <f>TEXT(CleanedData[[#This Row],[Date]],"mmmm")</f>
        <v>September</v>
      </c>
      <c r="W6658" t="str">
        <f>"Q"&amp;ROUNDUP(MONTH(CleanedData[[#This Row],[Date]])/3,0)</f>
        <v>Q3</v>
      </c>
      <c r="X6658" t="str">
        <f>IF(CleanedData[[#This Row],[Purchase Amount]]&gt;=5000,"Yes","No")</f>
        <v>No</v>
      </c>
      <c r="Y6658">
        <f>IF(CleanedData[[#This Row],[Recommend]]="Yes",1,0)</f>
        <v>0</v>
      </c>
      <c r="Z6658" s="6">
        <f>CleanedData[[#This Row],[Purchase Amount]]*0.15</f>
        <v>15.766499999999999</v>
      </c>
      <c r="AA6658" s="6">
        <f>CleanedData[[#This Row],[Purchase Amount]]*1.15</f>
        <v>120.87649999999999</v>
      </c>
    </row>
    <row r="6659" spans="1:27" x14ac:dyDescent="0.3">
      <c r="A6659">
        <v>8075</v>
      </c>
      <c r="B6659" t="s">
        <v>6884</v>
      </c>
      <c r="C6659" s="1">
        <v>45566</v>
      </c>
      <c r="D6659">
        <v>36</v>
      </c>
      <c r="E6659" t="s">
        <v>39</v>
      </c>
      <c r="F6659" t="s">
        <v>108</v>
      </c>
      <c r="G6659" t="s">
        <v>271</v>
      </c>
      <c r="H6659">
        <v>5</v>
      </c>
      <c r="I6659" t="s">
        <v>42</v>
      </c>
      <c r="J6659" t="s">
        <v>54</v>
      </c>
      <c r="K6659" t="s">
        <v>55</v>
      </c>
      <c r="L6659" t="s">
        <v>45</v>
      </c>
      <c r="M6659" t="s">
        <v>151</v>
      </c>
      <c r="N6659" t="s">
        <v>57</v>
      </c>
      <c r="O6659" t="s">
        <v>89</v>
      </c>
      <c r="P6659" t="s">
        <v>70</v>
      </c>
      <c r="Q6659" t="s">
        <v>81</v>
      </c>
      <c r="R6659" s="6">
        <f>_xlfn.XLOOKUP(CleanedData[[#This Row],[Product]],'02_Lookup_Tables'!$A$2:$A$126,'02_Lookup_Tables'!$B$2:$B$126)</f>
        <v>119.63</v>
      </c>
      <c r="S6659" t="str">
        <f>VLOOKUP(CleanedData[[#This Row],[Product]],'02_Lookup_Tables'!$H$2:$I$126,2,FALSE)</f>
        <v>Food</v>
      </c>
      <c r="T6659" t="str">
        <f>VLOOKUP(CleanedData[[#This Row],[Province]],'02_Lookup_Tables'!$D$2:$E$10,2, FALSE)</f>
        <v>Gauteng Region</v>
      </c>
      <c r="U6659" t="str" cm="1">
        <f t="array" ref="U6659">_xlfn.IFS(CleanedData[[#This Row],[Purchase Amount]]&lt;500,"Low",
CleanedData[[#This Row],[Purchase Amount]]&lt;5000,"Medium",
TRUE,"High")</f>
        <v>Low</v>
      </c>
      <c r="V6659" t="str">
        <f>TEXT(CleanedData[[#This Row],[Date]],"mmmm")</f>
        <v>October</v>
      </c>
      <c r="W6659" t="str">
        <f>"Q"&amp;ROUNDUP(MONTH(CleanedData[[#This Row],[Date]])/3,0)</f>
        <v>Q4</v>
      </c>
      <c r="X6659" t="str">
        <f>IF(CleanedData[[#This Row],[Purchase Amount]]&gt;=5000,"Yes","No")</f>
        <v>No</v>
      </c>
      <c r="Y6659">
        <f>IF(CleanedData[[#This Row],[Recommend]]="Yes",1,0)</f>
        <v>0</v>
      </c>
      <c r="Z6659" s="6">
        <f>CleanedData[[#This Row],[Purchase Amount]]*0.15</f>
        <v>17.944499999999998</v>
      </c>
      <c r="AA6659" s="6">
        <f>CleanedData[[#This Row],[Purchase Amount]]*1.15</f>
        <v>137.57449999999997</v>
      </c>
    </row>
    <row r="6660" spans="1:27" x14ac:dyDescent="0.3">
      <c r="A6660">
        <v>8076</v>
      </c>
      <c r="B6660" t="s">
        <v>6885</v>
      </c>
      <c r="C6660" s="1">
        <v>45395</v>
      </c>
      <c r="D6660">
        <v>43</v>
      </c>
      <c r="E6660" t="s">
        <v>60</v>
      </c>
      <c r="F6660" t="s">
        <v>108</v>
      </c>
      <c r="G6660" t="s">
        <v>99</v>
      </c>
      <c r="H6660">
        <v>4</v>
      </c>
      <c r="I6660" t="s">
        <v>42</v>
      </c>
      <c r="J6660" t="s">
        <v>74</v>
      </c>
      <c r="K6660" t="s">
        <v>64</v>
      </c>
      <c r="L6660" t="s">
        <v>42</v>
      </c>
      <c r="M6660" t="s">
        <v>112</v>
      </c>
      <c r="N6660" t="s">
        <v>96</v>
      </c>
      <c r="O6660" t="s">
        <v>48</v>
      </c>
      <c r="P6660" t="s">
        <v>49</v>
      </c>
      <c r="Q6660" t="s">
        <v>81</v>
      </c>
      <c r="R6660" s="6">
        <f>_xlfn.XLOOKUP(CleanedData[[#This Row],[Product]],'02_Lookup_Tables'!$A$2:$A$126,'02_Lookup_Tables'!$B$2:$B$126)</f>
        <v>43.23</v>
      </c>
      <c r="S6660" t="str">
        <f>VLOOKUP(CleanedData[[#This Row],[Product]],'02_Lookup_Tables'!$H$2:$I$126,2,FALSE)</f>
        <v>Food</v>
      </c>
      <c r="T6660" t="str">
        <f>VLOOKUP(CleanedData[[#This Row],[Province]],'02_Lookup_Tables'!$D$2:$E$10,2, FALSE)</f>
        <v>Gauteng Region</v>
      </c>
      <c r="U6660" t="str" cm="1">
        <f t="array" ref="U6660">_xlfn.IFS(CleanedData[[#This Row],[Purchase Amount]]&lt;500,"Low",
CleanedData[[#This Row],[Purchase Amount]]&lt;5000,"Medium",
TRUE,"High")</f>
        <v>Low</v>
      </c>
      <c r="V6660" t="str">
        <f>TEXT(CleanedData[[#This Row],[Date]],"mmmm")</f>
        <v>April</v>
      </c>
      <c r="W6660" t="str">
        <f>"Q"&amp;ROUNDUP(MONTH(CleanedData[[#This Row],[Date]])/3,0)</f>
        <v>Q2</v>
      </c>
      <c r="X6660" t="str">
        <f>IF(CleanedData[[#This Row],[Purchase Amount]]&gt;=5000,"Yes","No")</f>
        <v>No</v>
      </c>
      <c r="Y6660">
        <f>IF(CleanedData[[#This Row],[Recommend]]="Yes",1,0)</f>
        <v>0</v>
      </c>
      <c r="Z6660" s="6">
        <f>CleanedData[[#This Row],[Purchase Amount]]*0.15</f>
        <v>6.4844999999999997</v>
      </c>
      <c r="AA6660" s="6">
        <f>CleanedData[[#This Row],[Purchase Amount]]*1.15</f>
        <v>49.714499999999994</v>
      </c>
    </row>
    <row r="6661" spans="1:27" x14ac:dyDescent="0.3">
      <c r="A6661">
        <v>8077</v>
      </c>
      <c r="B6661" t="s">
        <v>6886</v>
      </c>
      <c r="C6661" s="1">
        <v>45560</v>
      </c>
      <c r="D6661">
        <v>33</v>
      </c>
      <c r="E6661" t="s">
        <v>39</v>
      </c>
      <c r="F6661" t="s">
        <v>77</v>
      </c>
      <c r="G6661" t="s">
        <v>160</v>
      </c>
      <c r="H6661">
        <v>2</v>
      </c>
      <c r="I6661" t="s">
        <v>42</v>
      </c>
      <c r="J6661" t="s">
        <v>69</v>
      </c>
      <c r="K6661" t="s">
        <v>55</v>
      </c>
      <c r="L6661" t="s">
        <v>45</v>
      </c>
      <c r="N6661" t="s">
        <v>47</v>
      </c>
      <c r="O6661" t="s">
        <v>134</v>
      </c>
      <c r="P6661" t="s">
        <v>8646</v>
      </c>
      <c r="Q6661" t="s">
        <v>58</v>
      </c>
      <c r="R6661" s="6">
        <f>_xlfn.XLOOKUP(CleanedData[[#This Row],[Product]],'02_Lookup_Tables'!$A$2:$A$126,'02_Lookup_Tables'!$B$2:$B$126)</f>
        <v>294.33</v>
      </c>
      <c r="S6661" t="str">
        <f>VLOOKUP(CleanedData[[#This Row],[Product]],'02_Lookup_Tables'!$H$2:$I$126,2,FALSE)</f>
        <v>Toys &amp; Games</v>
      </c>
      <c r="T6661" t="str">
        <f>VLOOKUP(CleanedData[[#This Row],[Province]],'02_Lookup_Tables'!$D$2:$E$10,2, FALSE)</f>
        <v>Central Region</v>
      </c>
      <c r="U6661" t="str" cm="1">
        <f t="array" ref="U6661">_xlfn.IFS(CleanedData[[#This Row],[Purchase Amount]]&lt;500,"Low",
CleanedData[[#This Row],[Purchase Amount]]&lt;5000,"Medium",
TRUE,"High")</f>
        <v>Low</v>
      </c>
      <c r="V6661" t="str">
        <f>TEXT(CleanedData[[#This Row],[Date]],"mmmm")</f>
        <v>September</v>
      </c>
      <c r="W6661" t="str">
        <f>"Q"&amp;ROUNDUP(MONTH(CleanedData[[#This Row],[Date]])/3,0)</f>
        <v>Q3</v>
      </c>
      <c r="X6661" t="str">
        <f>IF(CleanedData[[#This Row],[Purchase Amount]]&gt;=5000,"Yes","No")</f>
        <v>No</v>
      </c>
      <c r="Y6661">
        <f>IF(CleanedData[[#This Row],[Recommend]]="Yes",1,0)</f>
        <v>0</v>
      </c>
      <c r="Z6661" s="6">
        <f>CleanedData[[#This Row],[Purchase Amount]]*0.15</f>
        <v>44.149499999999996</v>
      </c>
      <c r="AA6661" s="6">
        <f>CleanedData[[#This Row],[Purchase Amount]]*1.15</f>
        <v>338.47949999999997</v>
      </c>
    </row>
    <row r="6662" spans="1:27" x14ac:dyDescent="0.3">
      <c r="A6662">
        <v>8078</v>
      </c>
      <c r="B6662" t="s">
        <v>6887</v>
      </c>
      <c r="C6662" s="1">
        <v>45795</v>
      </c>
      <c r="D6662">
        <v>19</v>
      </c>
      <c r="E6662" t="s">
        <v>60</v>
      </c>
      <c r="F6662" t="s">
        <v>61</v>
      </c>
      <c r="G6662" t="s">
        <v>450</v>
      </c>
      <c r="H6662">
        <v>3</v>
      </c>
      <c r="I6662" t="s">
        <v>42</v>
      </c>
      <c r="J6662" t="s">
        <v>43</v>
      </c>
      <c r="K6662" t="s">
        <v>44</v>
      </c>
      <c r="L6662" t="s">
        <v>42</v>
      </c>
      <c r="M6662" t="s">
        <v>151</v>
      </c>
      <c r="N6662" t="s">
        <v>48</v>
      </c>
      <c r="O6662" t="s">
        <v>89</v>
      </c>
      <c r="P6662" t="s">
        <v>49</v>
      </c>
      <c r="Q6662" t="s">
        <v>66</v>
      </c>
      <c r="R6662" s="6">
        <f>_xlfn.XLOOKUP(CleanedData[[#This Row],[Product]],'02_Lookup_Tables'!$A$2:$A$126,'02_Lookup_Tables'!$B$2:$B$126)</f>
        <v>74.72</v>
      </c>
      <c r="S6662" t="str">
        <f>VLOOKUP(CleanedData[[#This Row],[Product]],'02_Lookup_Tables'!$H$2:$I$126,2,FALSE)</f>
        <v>Food</v>
      </c>
      <c r="T6662" t="str">
        <f>VLOOKUP(CleanedData[[#This Row],[Province]],'02_Lookup_Tables'!$D$2:$E$10,2, FALSE)</f>
        <v>Southern Region</v>
      </c>
      <c r="U6662" t="str" cm="1">
        <f t="array" ref="U6662">_xlfn.IFS(CleanedData[[#This Row],[Purchase Amount]]&lt;500,"Low",
CleanedData[[#This Row],[Purchase Amount]]&lt;5000,"Medium",
TRUE,"High")</f>
        <v>Low</v>
      </c>
      <c r="V6662" t="str">
        <f>TEXT(CleanedData[[#This Row],[Date]],"mmmm")</f>
        <v>May</v>
      </c>
      <c r="W6662" t="str">
        <f>"Q"&amp;ROUNDUP(MONTH(CleanedData[[#This Row],[Date]])/3,0)</f>
        <v>Q2</v>
      </c>
      <c r="X6662" t="str">
        <f>IF(CleanedData[[#This Row],[Purchase Amount]]&gt;=5000,"Yes","No")</f>
        <v>No</v>
      </c>
      <c r="Y6662">
        <f>IF(CleanedData[[#This Row],[Recommend]]="Yes",1,0)</f>
        <v>0</v>
      </c>
      <c r="Z6662" s="6">
        <f>CleanedData[[#This Row],[Purchase Amount]]*0.15</f>
        <v>11.208</v>
      </c>
      <c r="AA6662" s="6">
        <f>CleanedData[[#This Row],[Purchase Amount]]*1.15</f>
        <v>85.927999999999997</v>
      </c>
    </row>
    <row r="6663" spans="1:27" x14ac:dyDescent="0.3">
      <c r="A6663">
        <v>8079</v>
      </c>
      <c r="B6663" t="s">
        <v>6888</v>
      </c>
      <c r="C6663" s="1">
        <v>45642</v>
      </c>
      <c r="D6663">
        <v>58</v>
      </c>
      <c r="E6663" t="s">
        <v>60</v>
      </c>
      <c r="F6663" t="s">
        <v>77</v>
      </c>
      <c r="G6663" t="s">
        <v>328</v>
      </c>
      <c r="H6663">
        <v>2</v>
      </c>
      <c r="I6663" t="s">
        <v>42</v>
      </c>
      <c r="J6663" t="s">
        <v>69</v>
      </c>
      <c r="K6663" t="s">
        <v>64</v>
      </c>
      <c r="L6663" t="s">
        <v>42</v>
      </c>
      <c r="M6663" t="s">
        <v>88</v>
      </c>
      <c r="N6663" t="s">
        <v>47</v>
      </c>
      <c r="O6663" t="s">
        <v>89</v>
      </c>
      <c r="P6663" t="s">
        <v>49</v>
      </c>
      <c r="Q6663" t="s">
        <v>50</v>
      </c>
      <c r="R6663" s="6">
        <f>_xlfn.XLOOKUP(CleanedData[[#This Row],[Product]],'02_Lookup_Tables'!$A$2:$A$126,'02_Lookup_Tables'!$B$2:$B$126)</f>
        <v>3521.64</v>
      </c>
      <c r="S6663" t="str">
        <f>VLOOKUP(CleanedData[[#This Row],[Product]],'02_Lookup_Tables'!$H$2:$I$126,2,FALSE)</f>
        <v>Home Devices</v>
      </c>
      <c r="T6663" t="str">
        <f>VLOOKUP(CleanedData[[#This Row],[Province]],'02_Lookup_Tables'!$D$2:$E$10,2, FALSE)</f>
        <v>Central Region</v>
      </c>
      <c r="U6663" t="str" cm="1">
        <f t="array" ref="U6663">_xlfn.IFS(CleanedData[[#This Row],[Purchase Amount]]&lt;500,"Low",
CleanedData[[#This Row],[Purchase Amount]]&lt;5000,"Medium",
TRUE,"High")</f>
        <v>Medium</v>
      </c>
      <c r="V6663" t="str">
        <f>TEXT(CleanedData[[#This Row],[Date]],"mmmm")</f>
        <v>December</v>
      </c>
      <c r="W6663" t="str">
        <f>"Q"&amp;ROUNDUP(MONTH(CleanedData[[#This Row],[Date]])/3,0)</f>
        <v>Q4</v>
      </c>
      <c r="X6663" t="str">
        <f>IF(CleanedData[[#This Row],[Purchase Amount]]&gt;=5000,"Yes","No")</f>
        <v>No</v>
      </c>
      <c r="Y6663">
        <f>IF(CleanedData[[#This Row],[Recommend]]="Yes",1,0)</f>
        <v>0</v>
      </c>
      <c r="Z6663" s="6">
        <f>CleanedData[[#This Row],[Purchase Amount]]*0.15</f>
        <v>528.24599999999998</v>
      </c>
      <c r="AA6663" s="6">
        <f>CleanedData[[#This Row],[Purchase Amount]]*1.15</f>
        <v>4049.8859999999995</v>
      </c>
    </row>
    <row r="6664" spans="1:27" x14ac:dyDescent="0.3">
      <c r="A6664">
        <v>8081</v>
      </c>
      <c r="B6664" t="s">
        <v>6889</v>
      </c>
      <c r="C6664" s="1">
        <v>45486</v>
      </c>
      <c r="D6664">
        <v>46</v>
      </c>
      <c r="E6664" t="s">
        <v>60</v>
      </c>
      <c r="F6664" t="s">
        <v>83</v>
      </c>
      <c r="G6664" t="s">
        <v>210</v>
      </c>
      <c r="H6664">
        <v>4</v>
      </c>
      <c r="I6664" t="s">
        <v>45</v>
      </c>
      <c r="J6664" t="s">
        <v>69</v>
      </c>
      <c r="K6664" t="s">
        <v>64</v>
      </c>
      <c r="L6664" t="s">
        <v>42</v>
      </c>
      <c r="M6664" t="s">
        <v>147</v>
      </c>
      <c r="N6664" t="s">
        <v>96</v>
      </c>
      <c r="O6664" t="s">
        <v>148</v>
      </c>
      <c r="P6664" t="s">
        <v>49</v>
      </c>
      <c r="Q6664" t="s">
        <v>93</v>
      </c>
      <c r="R6664" s="6">
        <f>_xlfn.XLOOKUP(CleanedData[[#This Row],[Product]],'02_Lookup_Tables'!$A$2:$A$126,'02_Lookup_Tables'!$B$2:$B$126)</f>
        <v>13123.97</v>
      </c>
      <c r="S6664" t="str">
        <f>VLOOKUP(CleanedData[[#This Row],[Product]],'02_Lookup_Tables'!$H$2:$I$126,2,FALSE)</f>
        <v>Electronics</v>
      </c>
      <c r="T6664" t="str">
        <f>VLOOKUP(CleanedData[[#This Row],[Province]],'02_Lookup_Tables'!$D$2:$E$10,2, FALSE)</f>
        <v>Western Region</v>
      </c>
      <c r="U6664" t="str" cm="1">
        <f t="array" ref="U6664">_xlfn.IFS(CleanedData[[#This Row],[Purchase Amount]]&lt;500,"Low",
CleanedData[[#This Row],[Purchase Amount]]&lt;5000,"Medium",
TRUE,"High")</f>
        <v>High</v>
      </c>
      <c r="V6664" t="str">
        <f>TEXT(CleanedData[[#This Row],[Date]],"mmmm")</f>
        <v>July</v>
      </c>
      <c r="W6664" t="str">
        <f>"Q"&amp;ROUNDUP(MONTH(CleanedData[[#This Row],[Date]])/3,0)</f>
        <v>Q3</v>
      </c>
      <c r="X6664" t="str">
        <f>IF(CleanedData[[#This Row],[Purchase Amount]]&gt;=5000,"Yes","No")</f>
        <v>Yes</v>
      </c>
      <c r="Y6664">
        <f>IF(CleanedData[[#This Row],[Recommend]]="Yes",1,0)</f>
        <v>1</v>
      </c>
      <c r="Z6664" s="6">
        <f>CleanedData[[#This Row],[Purchase Amount]]*0.15</f>
        <v>1968.5954999999999</v>
      </c>
      <c r="AA6664" s="6">
        <f>CleanedData[[#This Row],[Purchase Amount]]*1.15</f>
        <v>15092.565499999999</v>
      </c>
    </row>
    <row r="6665" spans="1:27" x14ac:dyDescent="0.3">
      <c r="A6665">
        <v>8082</v>
      </c>
      <c r="B6665" t="s">
        <v>6890</v>
      </c>
      <c r="C6665" s="1">
        <v>45450</v>
      </c>
      <c r="D6665">
        <v>19</v>
      </c>
      <c r="E6665" t="s">
        <v>52</v>
      </c>
      <c r="F6665" t="s">
        <v>40</v>
      </c>
      <c r="G6665" t="s">
        <v>62</v>
      </c>
      <c r="H6665">
        <v>4</v>
      </c>
      <c r="I6665" t="s">
        <v>45</v>
      </c>
      <c r="J6665" t="s">
        <v>43</v>
      </c>
      <c r="K6665" t="s">
        <v>44</v>
      </c>
      <c r="L6665" t="s">
        <v>45</v>
      </c>
      <c r="M6665" t="s">
        <v>100</v>
      </c>
      <c r="N6665" t="s">
        <v>96</v>
      </c>
      <c r="O6665" t="s">
        <v>48</v>
      </c>
      <c r="P6665" t="s">
        <v>49</v>
      </c>
      <c r="Q6665" t="s">
        <v>66</v>
      </c>
      <c r="R6665" s="6">
        <f>_xlfn.XLOOKUP(CleanedData[[#This Row],[Product]],'02_Lookup_Tables'!$A$2:$A$126,'02_Lookup_Tables'!$B$2:$B$126)</f>
        <v>230.14</v>
      </c>
      <c r="S6665" t="str">
        <f>VLOOKUP(CleanedData[[#This Row],[Product]],'02_Lookup_Tables'!$H$2:$I$126,2,FALSE)</f>
        <v>Sports &amp; Outdoors</v>
      </c>
      <c r="T6665" t="str">
        <f>VLOOKUP(CleanedData[[#This Row],[Province]],'02_Lookup_Tables'!$D$2:$E$10,2, FALSE)</f>
        <v>Northern Region</v>
      </c>
      <c r="U6665" t="str" cm="1">
        <f t="array" ref="U6665">_xlfn.IFS(CleanedData[[#This Row],[Purchase Amount]]&lt;500,"Low",
CleanedData[[#This Row],[Purchase Amount]]&lt;5000,"Medium",
TRUE,"High")</f>
        <v>Low</v>
      </c>
      <c r="V6665" t="str">
        <f>TEXT(CleanedData[[#This Row],[Date]],"mmmm")</f>
        <v>June</v>
      </c>
      <c r="W6665" t="str">
        <f>"Q"&amp;ROUNDUP(MONTH(CleanedData[[#This Row],[Date]])/3,0)</f>
        <v>Q2</v>
      </c>
      <c r="X6665" t="str">
        <f>IF(CleanedData[[#This Row],[Purchase Amount]]&gt;=5000,"Yes","No")</f>
        <v>No</v>
      </c>
      <c r="Y6665">
        <f>IF(CleanedData[[#This Row],[Recommend]]="Yes",1,0)</f>
        <v>1</v>
      </c>
      <c r="Z6665" s="6">
        <f>CleanedData[[#This Row],[Purchase Amount]]*0.15</f>
        <v>34.520999999999994</v>
      </c>
      <c r="AA6665" s="6">
        <f>CleanedData[[#This Row],[Purchase Amount]]*1.15</f>
        <v>264.66099999999994</v>
      </c>
    </row>
    <row r="6666" spans="1:27" x14ac:dyDescent="0.3">
      <c r="A6666">
        <v>8083</v>
      </c>
      <c r="B6666" t="s">
        <v>6891</v>
      </c>
      <c r="C6666" s="1">
        <v>45530</v>
      </c>
      <c r="D6666">
        <v>57</v>
      </c>
      <c r="E6666" t="s">
        <v>60</v>
      </c>
      <c r="F6666" t="s">
        <v>83</v>
      </c>
      <c r="G6666" t="s">
        <v>365</v>
      </c>
      <c r="H6666">
        <v>1</v>
      </c>
      <c r="I6666" t="s">
        <v>45</v>
      </c>
      <c r="J6666" t="s">
        <v>63</v>
      </c>
      <c r="K6666" t="s">
        <v>55</v>
      </c>
      <c r="L6666" t="s">
        <v>42</v>
      </c>
      <c r="M6666" t="s">
        <v>208</v>
      </c>
      <c r="N6666" t="s">
        <v>80</v>
      </c>
      <c r="O6666" t="s">
        <v>89</v>
      </c>
      <c r="P6666" t="s">
        <v>49</v>
      </c>
      <c r="Q6666" t="s">
        <v>50</v>
      </c>
      <c r="R6666" s="6">
        <f>_xlfn.XLOOKUP(CleanedData[[#This Row],[Product]],'02_Lookup_Tables'!$A$2:$A$126,'02_Lookup_Tables'!$B$2:$B$126)</f>
        <v>105.11</v>
      </c>
      <c r="S6666" t="str">
        <f>VLOOKUP(CleanedData[[#This Row],[Product]],'02_Lookup_Tables'!$H$2:$I$126,2,FALSE)</f>
        <v>Beauty &amp; Personal Care</v>
      </c>
      <c r="T6666" t="str">
        <f>VLOOKUP(CleanedData[[#This Row],[Province]],'02_Lookup_Tables'!$D$2:$E$10,2, FALSE)</f>
        <v>Western Region</v>
      </c>
      <c r="U6666" t="str" cm="1">
        <f t="array" ref="U6666">_xlfn.IFS(CleanedData[[#This Row],[Purchase Amount]]&lt;500,"Low",
CleanedData[[#This Row],[Purchase Amount]]&lt;5000,"Medium",
TRUE,"High")</f>
        <v>Low</v>
      </c>
      <c r="V6666" t="str">
        <f>TEXT(CleanedData[[#This Row],[Date]],"mmmm")</f>
        <v>August</v>
      </c>
      <c r="W6666" t="str">
        <f>"Q"&amp;ROUNDUP(MONTH(CleanedData[[#This Row],[Date]])/3,0)</f>
        <v>Q3</v>
      </c>
      <c r="X6666" t="str">
        <f>IF(CleanedData[[#This Row],[Purchase Amount]]&gt;=5000,"Yes","No")</f>
        <v>No</v>
      </c>
      <c r="Y6666">
        <f>IF(CleanedData[[#This Row],[Recommend]]="Yes",1,0)</f>
        <v>1</v>
      </c>
      <c r="Z6666" s="6">
        <f>CleanedData[[#This Row],[Purchase Amount]]*0.15</f>
        <v>15.766499999999999</v>
      </c>
      <c r="AA6666" s="6">
        <f>CleanedData[[#This Row],[Purchase Amount]]*1.15</f>
        <v>120.87649999999999</v>
      </c>
    </row>
    <row r="6667" spans="1:27" x14ac:dyDescent="0.3">
      <c r="A6667">
        <v>8084</v>
      </c>
      <c r="B6667" t="s">
        <v>6892</v>
      </c>
      <c r="C6667" s="1">
        <v>45911</v>
      </c>
      <c r="D6667">
        <v>67</v>
      </c>
      <c r="E6667" t="s">
        <v>39</v>
      </c>
      <c r="F6667" t="s">
        <v>72</v>
      </c>
      <c r="G6667" t="s">
        <v>365</v>
      </c>
      <c r="H6667">
        <v>3</v>
      </c>
      <c r="I6667" t="s">
        <v>45</v>
      </c>
      <c r="J6667" t="s">
        <v>69</v>
      </c>
      <c r="K6667" t="s">
        <v>44</v>
      </c>
      <c r="L6667" t="s">
        <v>45</v>
      </c>
      <c r="M6667" t="s">
        <v>184</v>
      </c>
      <c r="N6667" t="s">
        <v>48</v>
      </c>
      <c r="O6667" t="s">
        <v>148</v>
      </c>
      <c r="P6667" t="s">
        <v>49</v>
      </c>
      <c r="Q6667" t="s">
        <v>97</v>
      </c>
      <c r="R6667" s="6">
        <f>_xlfn.XLOOKUP(CleanedData[[#This Row],[Product]],'02_Lookup_Tables'!$A$2:$A$126,'02_Lookup_Tables'!$B$2:$B$126)</f>
        <v>105.11</v>
      </c>
      <c r="S6667" t="str">
        <f>VLOOKUP(CleanedData[[#This Row],[Product]],'02_Lookup_Tables'!$H$2:$I$126,2,FALSE)</f>
        <v>Beauty &amp; Personal Care</v>
      </c>
      <c r="T6667" t="str">
        <f>VLOOKUP(CleanedData[[#This Row],[Province]],'02_Lookup_Tables'!$D$2:$E$10,2, FALSE)</f>
        <v>Central Region</v>
      </c>
      <c r="U6667" t="str" cm="1">
        <f t="array" ref="U6667">_xlfn.IFS(CleanedData[[#This Row],[Purchase Amount]]&lt;500,"Low",
CleanedData[[#This Row],[Purchase Amount]]&lt;5000,"Medium",
TRUE,"High")</f>
        <v>Low</v>
      </c>
      <c r="V6667" t="str">
        <f>TEXT(CleanedData[[#This Row],[Date]],"mmmm")</f>
        <v>September</v>
      </c>
      <c r="W6667" t="str">
        <f>"Q"&amp;ROUNDUP(MONTH(CleanedData[[#This Row],[Date]])/3,0)</f>
        <v>Q3</v>
      </c>
      <c r="X6667" t="str">
        <f>IF(CleanedData[[#This Row],[Purchase Amount]]&gt;=5000,"Yes","No")</f>
        <v>No</v>
      </c>
      <c r="Y6667">
        <f>IF(CleanedData[[#This Row],[Recommend]]="Yes",1,0)</f>
        <v>1</v>
      </c>
      <c r="Z6667" s="6">
        <f>CleanedData[[#This Row],[Purchase Amount]]*0.15</f>
        <v>15.766499999999999</v>
      </c>
      <c r="AA6667" s="6">
        <f>CleanedData[[#This Row],[Purchase Amount]]*1.15</f>
        <v>120.87649999999999</v>
      </c>
    </row>
    <row r="6668" spans="1:27" x14ac:dyDescent="0.3">
      <c r="A6668">
        <v>8085</v>
      </c>
      <c r="B6668" t="s">
        <v>6893</v>
      </c>
      <c r="C6668" s="1">
        <v>45839</v>
      </c>
      <c r="D6668">
        <v>51</v>
      </c>
      <c r="E6668" t="s">
        <v>52</v>
      </c>
      <c r="F6668" t="s">
        <v>125</v>
      </c>
      <c r="G6668" t="s">
        <v>501</v>
      </c>
      <c r="H6668">
        <v>5</v>
      </c>
      <c r="I6668" t="s">
        <v>42</v>
      </c>
      <c r="J6668" t="s">
        <v>74</v>
      </c>
      <c r="K6668" t="s">
        <v>55</v>
      </c>
      <c r="L6668" t="s">
        <v>42</v>
      </c>
      <c r="M6668" t="s">
        <v>123</v>
      </c>
      <c r="N6668" t="s">
        <v>57</v>
      </c>
      <c r="O6668" t="s">
        <v>89</v>
      </c>
      <c r="P6668" t="s">
        <v>70</v>
      </c>
      <c r="Q6668" t="s">
        <v>93</v>
      </c>
      <c r="R6668" s="6">
        <f>_xlfn.XLOOKUP(CleanedData[[#This Row],[Product]],'02_Lookup_Tables'!$A$2:$A$126,'02_Lookup_Tables'!$B$2:$B$126)</f>
        <v>1482.94</v>
      </c>
      <c r="S6668" t="str">
        <f>VLOOKUP(CleanedData[[#This Row],[Product]],'02_Lookup_Tables'!$H$2:$I$126,2,FALSE)</f>
        <v>Home Devices</v>
      </c>
      <c r="T6668" t="str">
        <f>VLOOKUP(CleanedData[[#This Row],[Province]],'02_Lookup_Tables'!$D$2:$E$10,2, FALSE)</f>
        <v>Western Region</v>
      </c>
      <c r="U6668" t="str" cm="1">
        <f t="array" ref="U6668">_xlfn.IFS(CleanedData[[#This Row],[Purchase Amount]]&lt;500,"Low",
CleanedData[[#This Row],[Purchase Amount]]&lt;5000,"Medium",
TRUE,"High")</f>
        <v>Medium</v>
      </c>
      <c r="V6668" t="str">
        <f>TEXT(CleanedData[[#This Row],[Date]],"mmmm")</f>
        <v>July</v>
      </c>
      <c r="W6668" t="str">
        <f>"Q"&amp;ROUNDUP(MONTH(CleanedData[[#This Row],[Date]])/3,0)</f>
        <v>Q3</v>
      </c>
      <c r="X6668" t="str">
        <f>IF(CleanedData[[#This Row],[Purchase Amount]]&gt;=5000,"Yes","No")</f>
        <v>No</v>
      </c>
      <c r="Y6668">
        <f>IF(CleanedData[[#This Row],[Recommend]]="Yes",1,0)</f>
        <v>0</v>
      </c>
      <c r="Z6668" s="6">
        <f>CleanedData[[#This Row],[Purchase Amount]]*0.15</f>
        <v>222.441</v>
      </c>
      <c r="AA6668" s="6">
        <f>CleanedData[[#This Row],[Purchase Amount]]*1.15</f>
        <v>1705.3809999999999</v>
      </c>
    </row>
    <row r="6669" spans="1:27" x14ac:dyDescent="0.3">
      <c r="A6669">
        <v>8086</v>
      </c>
      <c r="B6669" t="s">
        <v>6894</v>
      </c>
      <c r="C6669" s="1">
        <v>45340</v>
      </c>
      <c r="D6669">
        <v>23</v>
      </c>
      <c r="E6669" t="s">
        <v>60</v>
      </c>
      <c r="F6669" t="s">
        <v>108</v>
      </c>
      <c r="G6669" t="s">
        <v>126</v>
      </c>
      <c r="H6669">
        <v>5</v>
      </c>
      <c r="I6669" t="s">
        <v>45</v>
      </c>
      <c r="J6669" t="s">
        <v>63</v>
      </c>
      <c r="K6669" t="s">
        <v>64</v>
      </c>
      <c r="L6669" t="s">
        <v>45</v>
      </c>
      <c r="M6669" t="s">
        <v>46</v>
      </c>
      <c r="N6669" t="s">
        <v>57</v>
      </c>
      <c r="O6669" t="s">
        <v>89</v>
      </c>
      <c r="P6669" t="s">
        <v>70</v>
      </c>
      <c r="Q6669" t="s">
        <v>66</v>
      </c>
      <c r="R6669" s="6">
        <f>_xlfn.XLOOKUP(CleanedData[[#This Row],[Product]],'02_Lookup_Tables'!$A$2:$A$126,'02_Lookup_Tables'!$B$2:$B$126)</f>
        <v>343.42</v>
      </c>
      <c r="S6669" t="str">
        <f>VLOOKUP(CleanedData[[#This Row],[Product]],'02_Lookup_Tables'!$H$2:$I$126,2,FALSE)</f>
        <v>Food</v>
      </c>
      <c r="T6669" t="str">
        <f>VLOOKUP(CleanedData[[#This Row],[Province]],'02_Lookup_Tables'!$D$2:$E$10,2, FALSE)</f>
        <v>Gauteng Region</v>
      </c>
      <c r="U6669" t="str" cm="1">
        <f t="array" ref="U6669">_xlfn.IFS(CleanedData[[#This Row],[Purchase Amount]]&lt;500,"Low",
CleanedData[[#This Row],[Purchase Amount]]&lt;5000,"Medium",
TRUE,"High")</f>
        <v>Low</v>
      </c>
      <c r="V6669" t="str">
        <f>TEXT(CleanedData[[#This Row],[Date]],"mmmm")</f>
        <v>February</v>
      </c>
      <c r="W6669" t="str">
        <f>"Q"&amp;ROUNDUP(MONTH(CleanedData[[#This Row],[Date]])/3,0)</f>
        <v>Q1</v>
      </c>
      <c r="X6669" t="str">
        <f>IF(CleanedData[[#This Row],[Purchase Amount]]&gt;=5000,"Yes","No")</f>
        <v>No</v>
      </c>
      <c r="Y6669">
        <f>IF(CleanedData[[#This Row],[Recommend]]="Yes",1,0)</f>
        <v>1</v>
      </c>
      <c r="Z6669" s="6">
        <f>CleanedData[[#This Row],[Purchase Amount]]*0.15</f>
        <v>51.512999999999998</v>
      </c>
      <c r="AA6669" s="6">
        <f>CleanedData[[#This Row],[Purchase Amount]]*1.15</f>
        <v>394.93299999999999</v>
      </c>
    </row>
    <row r="6670" spans="1:27" x14ac:dyDescent="0.3">
      <c r="A6670">
        <v>8087</v>
      </c>
      <c r="B6670" t="s">
        <v>6895</v>
      </c>
      <c r="C6670" s="1">
        <v>45886</v>
      </c>
      <c r="D6670">
        <v>61</v>
      </c>
      <c r="E6670" t="s">
        <v>60</v>
      </c>
      <c r="F6670" t="s">
        <v>72</v>
      </c>
      <c r="G6670" t="s">
        <v>454</v>
      </c>
      <c r="H6670">
        <v>1</v>
      </c>
      <c r="I6670" t="s">
        <v>45</v>
      </c>
      <c r="J6670" t="s">
        <v>69</v>
      </c>
      <c r="K6670" t="s">
        <v>55</v>
      </c>
      <c r="L6670" t="s">
        <v>42</v>
      </c>
      <c r="M6670" t="s">
        <v>88</v>
      </c>
      <c r="N6670" t="s">
        <v>80</v>
      </c>
      <c r="O6670" t="s">
        <v>89</v>
      </c>
      <c r="P6670" t="s">
        <v>49</v>
      </c>
      <c r="Q6670" t="s">
        <v>50</v>
      </c>
      <c r="R6670" s="6">
        <f>_xlfn.XLOOKUP(CleanedData[[#This Row],[Product]],'02_Lookup_Tables'!$A$2:$A$126,'02_Lookup_Tables'!$B$2:$B$126)</f>
        <v>2413.3000000000002</v>
      </c>
      <c r="S6670" t="str">
        <f>VLOOKUP(CleanedData[[#This Row],[Product]],'02_Lookup_Tables'!$H$2:$I$126,2,FALSE)</f>
        <v>Electronics</v>
      </c>
      <c r="T6670" t="str">
        <f>VLOOKUP(CleanedData[[#This Row],[Province]],'02_Lookup_Tables'!$D$2:$E$10,2, FALSE)</f>
        <v>Central Region</v>
      </c>
      <c r="U6670" t="str" cm="1">
        <f t="array" ref="U6670">_xlfn.IFS(CleanedData[[#This Row],[Purchase Amount]]&lt;500,"Low",
CleanedData[[#This Row],[Purchase Amount]]&lt;5000,"Medium",
TRUE,"High")</f>
        <v>Medium</v>
      </c>
      <c r="V6670" t="str">
        <f>TEXT(CleanedData[[#This Row],[Date]],"mmmm")</f>
        <v>August</v>
      </c>
      <c r="W6670" t="str">
        <f>"Q"&amp;ROUNDUP(MONTH(CleanedData[[#This Row],[Date]])/3,0)</f>
        <v>Q3</v>
      </c>
      <c r="X6670" t="str">
        <f>IF(CleanedData[[#This Row],[Purchase Amount]]&gt;=5000,"Yes","No")</f>
        <v>No</v>
      </c>
      <c r="Y6670">
        <f>IF(CleanedData[[#This Row],[Recommend]]="Yes",1,0)</f>
        <v>1</v>
      </c>
      <c r="Z6670" s="6">
        <f>CleanedData[[#This Row],[Purchase Amount]]*0.15</f>
        <v>361.995</v>
      </c>
      <c r="AA6670" s="6">
        <f>CleanedData[[#This Row],[Purchase Amount]]*1.15</f>
        <v>2775.2950000000001</v>
      </c>
    </row>
    <row r="6671" spans="1:27" x14ac:dyDescent="0.3">
      <c r="A6671">
        <v>8088</v>
      </c>
      <c r="B6671" t="s">
        <v>6896</v>
      </c>
      <c r="C6671" s="1">
        <v>45306</v>
      </c>
      <c r="D6671">
        <v>33</v>
      </c>
      <c r="E6671" t="s">
        <v>52</v>
      </c>
      <c r="F6671" t="s">
        <v>77</v>
      </c>
      <c r="G6671" t="s">
        <v>362</v>
      </c>
      <c r="H6671">
        <v>3</v>
      </c>
      <c r="I6671" t="s">
        <v>42</v>
      </c>
      <c r="J6671" t="s">
        <v>63</v>
      </c>
      <c r="K6671" t="s">
        <v>55</v>
      </c>
      <c r="L6671" t="s">
        <v>45</v>
      </c>
      <c r="M6671" t="s">
        <v>56</v>
      </c>
      <c r="N6671" t="s">
        <v>48</v>
      </c>
      <c r="O6671" t="s">
        <v>148</v>
      </c>
      <c r="P6671" t="s">
        <v>49</v>
      </c>
      <c r="Q6671" t="s">
        <v>58</v>
      </c>
      <c r="R6671" s="6">
        <f>_xlfn.XLOOKUP(CleanedData[[#This Row],[Product]],'02_Lookup_Tables'!$A$2:$A$126,'02_Lookup_Tables'!$B$2:$B$126)</f>
        <v>1746.77</v>
      </c>
      <c r="S6671" t="str">
        <f>VLOOKUP(CleanedData[[#This Row],[Product]],'02_Lookup_Tables'!$H$2:$I$126,2,FALSE)</f>
        <v>Home Devices</v>
      </c>
      <c r="T6671" t="str">
        <f>VLOOKUP(CleanedData[[#This Row],[Province]],'02_Lookup_Tables'!$D$2:$E$10,2, FALSE)</f>
        <v>Central Region</v>
      </c>
      <c r="U6671" t="str" cm="1">
        <f t="array" ref="U6671">_xlfn.IFS(CleanedData[[#This Row],[Purchase Amount]]&lt;500,"Low",
CleanedData[[#This Row],[Purchase Amount]]&lt;5000,"Medium",
TRUE,"High")</f>
        <v>Medium</v>
      </c>
      <c r="V6671" t="str">
        <f>TEXT(CleanedData[[#This Row],[Date]],"mmmm")</f>
        <v>January</v>
      </c>
      <c r="W6671" t="str">
        <f>"Q"&amp;ROUNDUP(MONTH(CleanedData[[#This Row],[Date]])/3,0)</f>
        <v>Q1</v>
      </c>
      <c r="X6671" t="str">
        <f>IF(CleanedData[[#This Row],[Purchase Amount]]&gt;=5000,"Yes","No")</f>
        <v>No</v>
      </c>
      <c r="Y6671">
        <f>IF(CleanedData[[#This Row],[Recommend]]="Yes",1,0)</f>
        <v>0</v>
      </c>
      <c r="Z6671" s="6">
        <f>CleanedData[[#This Row],[Purchase Amount]]*0.15</f>
        <v>262.01549999999997</v>
      </c>
      <c r="AA6671" s="6">
        <f>CleanedData[[#This Row],[Purchase Amount]]*1.15</f>
        <v>2008.7854999999997</v>
      </c>
    </row>
    <row r="6672" spans="1:27" x14ac:dyDescent="0.3">
      <c r="A6672">
        <v>8090</v>
      </c>
      <c r="B6672" t="s">
        <v>6897</v>
      </c>
      <c r="C6672" s="1">
        <v>45793</v>
      </c>
      <c r="D6672">
        <v>76</v>
      </c>
      <c r="E6672" t="s">
        <v>52</v>
      </c>
      <c r="F6672" t="s">
        <v>40</v>
      </c>
      <c r="G6672" t="s">
        <v>142</v>
      </c>
      <c r="H6672">
        <v>1</v>
      </c>
      <c r="I6672" t="s">
        <v>45</v>
      </c>
      <c r="J6672" t="s">
        <v>43</v>
      </c>
      <c r="K6672" t="s">
        <v>55</v>
      </c>
      <c r="L6672" t="s">
        <v>45</v>
      </c>
      <c r="M6672" t="s">
        <v>147</v>
      </c>
      <c r="N6672" t="s">
        <v>80</v>
      </c>
      <c r="O6672" t="s">
        <v>148</v>
      </c>
      <c r="P6672" t="s">
        <v>70</v>
      </c>
      <c r="Q6672" t="s">
        <v>97</v>
      </c>
      <c r="R6672" s="6">
        <f>_xlfn.XLOOKUP(CleanedData[[#This Row],[Product]],'02_Lookup_Tables'!$A$2:$A$126,'02_Lookup_Tables'!$B$2:$B$126)</f>
        <v>44114.21</v>
      </c>
      <c r="S6672" t="str">
        <f>VLOOKUP(CleanedData[[#This Row],[Product]],'02_Lookup_Tables'!$H$2:$I$126,2,FALSE)</f>
        <v>Electronics</v>
      </c>
      <c r="T6672" t="str">
        <f>VLOOKUP(CleanedData[[#This Row],[Province]],'02_Lookup_Tables'!$D$2:$E$10,2, FALSE)</f>
        <v>Northern Region</v>
      </c>
      <c r="U6672" t="str" cm="1">
        <f t="array" ref="U6672">_xlfn.IFS(CleanedData[[#This Row],[Purchase Amount]]&lt;500,"Low",
CleanedData[[#This Row],[Purchase Amount]]&lt;5000,"Medium",
TRUE,"High")</f>
        <v>High</v>
      </c>
      <c r="V6672" t="str">
        <f>TEXT(CleanedData[[#This Row],[Date]],"mmmm")</f>
        <v>May</v>
      </c>
      <c r="W6672" t="str">
        <f>"Q"&amp;ROUNDUP(MONTH(CleanedData[[#This Row],[Date]])/3,0)</f>
        <v>Q2</v>
      </c>
      <c r="X6672" t="str">
        <f>IF(CleanedData[[#This Row],[Purchase Amount]]&gt;=5000,"Yes","No")</f>
        <v>Yes</v>
      </c>
      <c r="Y6672">
        <f>IF(CleanedData[[#This Row],[Recommend]]="Yes",1,0)</f>
        <v>1</v>
      </c>
      <c r="Z6672" s="6">
        <f>CleanedData[[#This Row],[Purchase Amount]]*0.15</f>
        <v>6617.1314999999995</v>
      </c>
      <c r="AA6672" s="6">
        <f>CleanedData[[#This Row],[Purchase Amount]]*1.15</f>
        <v>50731.341499999995</v>
      </c>
    </row>
    <row r="6673" spans="1:27" x14ac:dyDescent="0.3">
      <c r="A6673">
        <v>8091</v>
      </c>
      <c r="B6673" t="s">
        <v>6898</v>
      </c>
      <c r="C6673" s="1">
        <v>45890</v>
      </c>
      <c r="D6673">
        <v>40</v>
      </c>
      <c r="E6673" t="s">
        <v>39</v>
      </c>
      <c r="F6673" t="s">
        <v>125</v>
      </c>
      <c r="G6673" t="s">
        <v>142</v>
      </c>
      <c r="H6673">
        <v>2</v>
      </c>
      <c r="I6673" t="s">
        <v>45</v>
      </c>
      <c r="J6673" t="s">
        <v>54</v>
      </c>
      <c r="K6673" t="s">
        <v>64</v>
      </c>
      <c r="L6673" t="s">
        <v>42</v>
      </c>
      <c r="M6673" t="s">
        <v>175</v>
      </c>
      <c r="N6673" t="s">
        <v>47</v>
      </c>
      <c r="O6673" t="s">
        <v>89</v>
      </c>
      <c r="P6673" t="s">
        <v>49</v>
      </c>
      <c r="Q6673" t="s">
        <v>81</v>
      </c>
      <c r="R6673" s="6">
        <f>_xlfn.XLOOKUP(CleanedData[[#This Row],[Product]],'02_Lookup_Tables'!$A$2:$A$126,'02_Lookup_Tables'!$B$2:$B$126)</f>
        <v>44114.21</v>
      </c>
      <c r="S6673" t="str">
        <f>VLOOKUP(CleanedData[[#This Row],[Product]],'02_Lookup_Tables'!$H$2:$I$126,2,FALSE)</f>
        <v>Electronics</v>
      </c>
      <c r="T6673" t="str">
        <f>VLOOKUP(CleanedData[[#This Row],[Province]],'02_Lookup_Tables'!$D$2:$E$10,2, FALSE)</f>
        <v>Western Region</v>
      </c>
      <c r="U6673" t="str" cm="1">
        <f t="array" ref="U6673">_xlfn.IFS(CleanedData[[#This Row],[Purchase Amount]]&lt;500,"Low",
CleanedData[[#This Row],[Purchase Amount]]&lt;5000,"Medium",
TRUE,"High")</f>
        <v>High</v>
      </c>
      <c r="V6673" t="str">
        <f>TEXT(CleanedData[[#This Row],[Date]],"mmmm")</f>
        <v>August</v>
      </c>
      <c r="W6673" t="str">
        <f>"Q"&amp;ROUNDUP(MONTH(CleanedData[[#This Row],[Date]])/3,0)</f>
        <v>Q3</v>
      </c>
      <c r="X6673" t="str">
        <f>IF(CleanedData[[#This Row],[Purchase Amount]]&gt;=5000,"Yes","No")</f>
        <v>Yes</v>
      </c>
      <c r="Y6673">
        <f>IF(CleanedData[[#This Row],[Recommend]]="Yes",1,0)</f>
        <v>1</v>
      </c>
      <c r="Z6673" s="6">
        <f>CleanedData[[#This Row],[Purchase Amount]]*0.15</f>
        <v>6617.1314999999995</v>
      </c>
      <c r="AA6673" s="6">
        <f>CleanedData[[#This Row],[Purchase Amount]]*1.15</f>
        <v>50731.341499999995</v>
      </c>
    </row>
    <row r="6674" spans="1:27" x14ac:dyDescent="0.3">
      <c r="A6674">
        <v>8092</v>
      </c>
      <c r="B6674" t="s">
        <v>6899</v>
      </c>
      <c r="C6674" s="1">
        <v>45493</v>
      </c>
      <c r="D6674">
        <v>34</v>
      </c>
      <c r="E6674" t="s">
        <v>39</v>
      </c>
      <c r="F6674" t="s">
        <v>83</v>
      </c>
      <c r="G6674" t="s">
        <v>417</v>
      </c>
      <c r="H6674">
        <v>1</v>
      </c>
      <c r="I6674" t="s">
        <v>45</v>
      </c>
      <c r="J6674" t="s">
        <v>43</v>
      </c>
      <c r="K6674" t="s">
        <v>64</v>
      </c>
      <c r="L6674" t="s">
        <v>42</v>
      </c>
      <c r="M6674" t="s">
        <v>75</v>
      </c>
      <c r="N6674" t="s">
        <v>80</v>
      </c>
      <c r="O6674" t="s">
        <v>89</v>
      </c>
      <c r="P6674" t="s">
        <v>49</v>
      </c>
      <c r="Q6674" t="s">
        <v>58</v>
      </c>
      <c r="R6674" s="6">
        <f>_xlfn.XLOOKUP(CleanedData[[#This Row],[Product]],'02_Lookup_Tables'!$A$2:$A$126,'02_Lookup_Tables'!$B$2:$B$126)</f>
        <v>274.49</v>
      </c>
      <c r="S6674" t="str">
        <f>VLOOKUP(CleanedData[[#This Row],[Product]],'02_Lookup_Tables'!$H$2:$I$126,2,FALSE)</f>
        <v>Beauty &amp; Personal Care</v>
      </c>
      <c r="T6674" t="str">
        <f>VLOOKUP(CleanedData[[#This Row],[Province]],'02_Lookup_Tables'!$D$2:$E$10,2, FALSE)</f>
        <v>Western Region</v>
      </c>
      <c r="U6674" t="str" cm="1">
        <f t="array" ref="U6674">_xlfn.IFS(CleanedData[[#This Row],[Purchase Amount]]&lt;500,"Low",
CleanedData[[#This Row],[Purchase Amount]]&lt;5000,"Medium",
TRUE,"High")</f>
        <v>Low</v>
      </c>
      <c r="V6674" t="str">
        <f>TEXT(CleanedData[[#This Row],[Date]],"mmmm")</f>
        <v>July</v>
      </c>
      <c r="W6674" t="str">
        <f>"Q"&amp;ROUNDUP(MONTH(CleanedData[[#This Row],[Date]])/3,0)</f>
        <v>Q3</v>
      </c>
      <c r="X6674" t="str">
        <f>IF(CleanedData[[#This Row],[Purchase Amount]]&gt;=5000,"Yes","No")</f>
        <v>No</v>
      </c>
      <c r="Y6674">
        <f>IF(CleanedData[[#This Row],[Recommend]]="Yes",1,0)</f>
        <v>1</v>
      </c>
      <c r="Z6674" s="6">
        <f>CleanedData[[#This Row],[Purchase Amount]]*0.15</f>
        <v>41.173499999999997</v>
      </c>
      <c r="AA6674" s="6">
        <f>CleanedData[[#This Row],[Purchase Amount]]*1.15</f>
        <v>315.6635</v>
      </c>
    </row>
    <row r="6675" spans="1:27" x14ac:dyDescent="0.3">
      <c r="A6675">
        <v>8093</v>
      </c>
      <c r="B6675" t="s">
        <v>6900</v>
      </c>
      <c r="C6675" s="1">
        <v>45980</v>
      </c>
      <c r="D6675">
        <v>55</v>
      </c>
      <c r="E6675" t="s">
        <v>52</v>
      </c>
      <c r="F6675" t="s">
        <v>77</v>
      </c>
      <c r="G6675" t="s">
        <v>243</v>
      </c>
      <c r="H6675">
        <v>5</v>
      </c>
      <c r="I6675" t="s">
        <v>45</v>
      </c>
      <c r="J6675" t="s">
        <v>43</v>
      </c>
      <c r="K6675" t="s">
        <v>64</v>
      </c>
      <c r="L6675" t="s">
        <v>45</v>
      </c>
      <c r="M6675" t="s">
        <v>190</v>
      </c>
      <c r="N6675" t="s">
        <v>57</v>
      </c>
      <c r="O6675" t="s">
        <v>89</v>
      </c>
      <c r="P6675" t="s">
        <v>70</v>
      </c>
      <c r="Q6675" t="s">
        <v>50</v>
      </c>
      <c r="R6675" s="6">
        <f>_xlfn.XLOOKUP(CleanedData[[#This Row],[Product]],'02_Lookup_Tables'!$A$2:$A$126,'02_Lookup_Tables'!$B$2:$B$126)</f>
        <v>551.66</v>
      </c>
      <c r="S6675" t="str">
        <f>VLOOKUP(CleanedData[[#This Row],[Product]],'02_Lookup_Tables'!$H$2:$I$126,2,FALSE)</f>
        <v>Accessories</v>
      </c>
      <c r="T6675" t="str">
        <f>VLOOKUP(CleanedData[[#This Row],[Province]],'02_Lookup_Tables'!$D$2:$E$10,2, FALSE)</f>
        <v>Central Region</v>
      </c>
      <c r="U6675" t="str" cm="1">
        <f t="array" ref="U6675">_xlfn.IFS(CleanedData[[#This Row],[Purchase Amount]]&lt;500,"Low",
CleanedData[[#This Row],[Purchase Amount]]&lt;5000,"Medium",
TRUE,"High")</f>
        <v>Medium</v>
      </c>
      <c r="V6675" t="str">
        <f>TEXT(CleanedData[[#This Row],[Date]],"mmmm")</f>
        <v>November</v>
      </c>
      <c r="W6675" t="str">
        <f>"Q"&amp;ROUNDUP(MONTH(CleanedData[[#This Row],[Date]])/3,0)</f>
        <v>Q4</v>
      </c>
      <c r="X6675" t="str">
        <f>IF(CleanedData[[#This Row],[Purchase Amount]]&gt;=5000,"Yes","No")</f>
        <v>No</v>
      </c>
      <c r="Y6675">
        <f>IF(CleanedData[[#This Row],[Recommend]]="Yes",1,0)</f>
        <v>1</v>
      </c>
      <c r="Z6675" s="6">
        <f>CleanedData[[#This Row],[Purchase Amount]]*0.15</f>
        <v>82.748999999999995</v>
      </c>
      <c r="AA6675" s="6">
        <f>CleanedData[[#This Row],[Purchase Amount]]*1.15</f>
        <v>634.40899999999988</v>
      </c>
    </row>
    <row r="6676" spans="1:27" x14ac:dyDescent="0.3">
      <c r="A6676">
        <v>8094</v>
      </c>
      <c r="B6676" t="s">
        <v>6901</v>
      </c>
      <c r="C6676" s="1">
        <v>45537</v>
      </c>
      <c r="D6676">
        <v>20</v>
      </c>
      <c r="E6676" t="s">
        <v>60</v>
      </c>
      <c r="F6676" t="s">
        <v>68</v>
      </c>
      <c r="G6676" t="s">
        <v>381</v>
      </c>
      <c r="H6676">
        <v>3</v>
      </c>
      <c r="I6676" t="s">
        <v>45</v>
      </c>
      <c r="J6676" t="s">
        <v>63</v>
      </c>
      <c r="K6676" t="s">
        <v>55</v>
      </c>
      <c r="L6676" t="s">
        <v>45</v>
      </c>
      <c r="M6676" t="s">
        <v>151</v>
      </c>
      <c r="N6676" t="s">
        <v>48</v>
      </c>
      <c r="O6676" t="s">
        <v>89</v>
      </c>
      <c r="P6676" t="s">
        <v>49</v>
      </c>
      <c r="Q6676" t="s">
        <v>66</v>
      </c>
      <c r="R6676" s="6">
        <f>_xlfn.XLOOKUP(CleanedData[[#This Row],[Product]],'02_Lookup_Tables'!$A$2:$A$126,'02_Lookup_Tables'!$B$2:$B$126)</f>
        <v>786.78</v>
      </c>
      <c r="S6676" t="str">
        <f>VLOOKUP(CleanedData[[#This Row],[Product]],'02_Lookup_Tables'!$H$2:$I$126,2,FALSE)</f>
        <v>Apparel</v>
      </c>
      <c r="T6676" t="str">
        <f>VLOOKUP(CleanedData[[#This Row],[Province]],'02_Lookup_Tables'!$D$2:$E$10,2, FALSE)</f>
        <v>Northern Region</v>
      </c>
      <c r="U6676" t="str" cm="1">
        <f t="array" ref="U6676">_xlfn.IFS(CleanedData[[#This Row],[Purchase Amount]]&lt;500,"Low",
CleanedData[[#This Row],[Purchase Amount]]&lt;5000,"Medium",
TRUE,"High")</f>
        <v>Medium</v>
      </c>
      <c r="V6676" t="str">
        <f>TEXT(CleanedData[[#This Row],[Date]],"mmmm")</f>
        <v>September</v>
      </c>
      <c r="W6676" t="str">
        <f>"Q"&amp;ROUNDUP(MONTH(CleanedData[[#This Row],[Date]])/3,0)</f>
        <v>Q3</v>
      </c>
      <c r="X6676" t="str">
        <f>IF(CleanedData[[#This Row],[Purchase Amount]]&gt;=5000,"Yes","No")</f>
        <v>No</v>
      </c>
      <c r="Y6676">
        <f>IF(CleanedData[[#This Row],[Recommend]]="Yes",1,0)</f>
        <v>1</v>
      </c>
      <c r="Z6676" s="6">
        <f>CleanedData[[#This Row],[Purchase Amount]]*0.15</f>
        <v>118.017</v>
      </c>
      <c r="AA6676" s="6">
        <f>CleanedData[[#This Row],[Purchase Amount]]*1.15</f>
        <v>904.79699999999991</v>
      </c>
    </row>
    <row r="6677" spans="1:27" x14ac:dyDescent="0.3">
      <c r="A6677">
        <v>8095</v>
      </c>
      <c r="B6677" t="s">
        <v>6902</v>
      </c>
      <c r="C6677" s="1">
        <v>45611</v>
      </c>
      <c r="D6677">
        <v>43</v>
      </c>
      <c r="E6677" t="s">
        <v>39</v>
      </c>
      <c r="F6677" t="s">
        <v>40</v>
      </c>
      <c r="G6677" t="s">
        <v>286</v>
      </c>
      <c r="H6677">
        <v>5</v>
      </c>
      <c r="I6677" t="s">
        <v>42</v>
      </c>
      <c r="J6677" t="s">
        <v>74</v>
      </c>
      <c r="K6677" t="s">
        <v>55</v>
      </c>
      <c r="L6677" t="s">
        <v>42</v>
      </c>
      <c r="M6677" t="s">
        <v>88</v>
      </c>
      <c r="N6677" t="s">
        <v>57</v>
      </c>
      <c r="O6677" t="s">
        <v>89</v>
      </c>
      <c r="P6677" t="s">
        <v>70</v>
      </c>
      <c r="Q6677" t="s">
        <v>81</v>
      </c>
      <c r="R6677" s="6">
        <f>_xlfn.XLOOKUP(CleanedData[[#This Row],[Product]],'02_Lookup_Tables'!$A$2:$A$126,'02_Lookup_Tables'!$B$2:$B$126)</f>
        <v>1907.49</v>
      </c>
      <c r="S6677" t="str">
        <f>VLOOKUP(CleanedData[[#This Row],[Product]],'02_Lookup_Tables'!$H$2:$I$126,2,FALSE)</f>
        <v>Accessories</v>
      </c>
      <c r="T6677" t="str">
        <f>VLOOKUP(CleanedData[[#This Row],[Province]],'02_Lookup_Tables'!$D$2:$E$10,2, FALSE)</f>
        <v>Northern Region</v>
      </c>
      <c r="U6677" t="str" cm="1">
        <f t="array" ref="U6677">_xlfn.IFS(CleanedData[[#This Row],[Purchase Amount]]&lt;500,"Low",
CleanedData[[#This Row],[Purchase Amount]]&lt;5000,"Medium",
TRUE,"High")</f>
        <v>Medium</v>
      </c>
      <c r="V6677" t="str">
        <f>TEXT(CleanedData[[#This Row],[Date]],"mmmm")</f>
        <v>November</v>
      </c>
      <c r="W6677" t="str">
        <f>"Q"&amp;ROUNDUP(MONTH(CleanedData[[#This Row],[Date]])/3,0)</f>
        <v>Q4</v>
      </c>
      <c r="X6677" t="str">
        <f>IF(CleanedData[[#This Row],[Purchase Amount]]&gt;=5000,"Yes","No")</f>
        <v>No</v>
      </c>
      <c r="Y6677">
        <f>IF(CleanedData[[#This Row],[Recommend]]="Yes",1,0)</f>
        <v>0</v>
      </c>
      <c r="Z6677" s="6">
        <f>CleanedData[[#This Row],[Purchase Amount]]*0.15</f>
        <v>286.12349999999998</v>
      </c>
      <c r="AA6677" s="6">
        <f>CleanedData[[#This Row],[Purchase Amount]]*1.15</f>
        <v>2193.6134999999999</v>
      </c>
    </row>
    <row r="6678" spans="1:27" x14ac:dyDescent="0.3">
      <c r="A6678">
        <v>8096</v>
      </c>
      <c r="B6678" t="s">
        <v>6903</v>
      </c>
      <c r="C6678" s="1">
        <v>45369</v>
      </c>
      <c r="D6678">
        <v>66</v>
      </c>
      <c r="E6678" t="s">
        <v>60</v>
      </c>
      <c r="F6678" t="s">
        <v>72</v>
      </c>
      <c r="G6678" t="s">
        <v>1139</v>
      </c>
      <c r="H6678">
        <v>1</v>
      </c>
      <c r="I6678" t="s">
        <v>42</v>
      </c>
      <c r="J6678" t="s">
        <v>43</v>
      </c>
      <c r="K6678" t="s">
        <v>64</v>
      </c>
      <c r="L6678" t="s">
        <v>45</v>
      </c>
      <c r="M6678" t="s">
        <v>208</v>
      </c>
      <c r="N6678" t="s">
        <v>80</v>
      </c>
      <c r="O6678" t="s">
        <v>89</v>
      </c>
      <c r="P6678" t="s">
        <v>49</v>
      </c>
      <c r="Q6678" t="s">
        <v>97</v>
      </c>
      <c r="R6678" s="6">
        <f>_xlfn.XLOOKUP(CleanedData[[#This Row],[Product]],'02_Lookup_Tables'!$A$2:$A$126,'02_Lookup_Tables'!$B$2:$B$126)</f>
        <v>2977.47</v>
      </c>
      <c r="S6678" t="str">
        <f>VLOOKUP(CleanedData[[#This Row],[Product]],'02_Lookup_Tables'!$H$2:$I$126,2,FALSE)</f>
        <v>Home &amp; Living</v>
      </c>
      <c r="T6678" t="str">
        <f>VLOOKUP(CleanedData[[#This Row],[Province]],'02_Lookup_Tables'!$D$2:$E$10,2, FALSE)</f>
        <v>Central Region</v>
      </c>
      <c r="U6678" t="str" cm="1">
        <f t="array" ref="U6678">_xlfn.IFS(CleanedData[[#This Row],[Purchase Amount]]&lt;500,"Low",
CleanedData[[#This Row],[Purchase Amount]]&lt;5000,"Medium",
TRUE,"High")</f>
        <v>Medium</v>
      </c>
      <c r="V6678" t="str">
        <f>TEXT(CleanedData[[#This Row],[Date]],"mmmm")</f>
        <v>March</v>
      </c>
      <c r="W6678" t="str">
        <f>"Q"&amp;ROUNDUP(MONTH(CleanedData[[#This Row],[Date]])/3,0)</f>
        <v>Q1</v>
      </c>
      <c r="X6678" t="str">
        <f>IF(CleanedData[[#This Row],[Purchase Amount]]&gt;=5000,"Yes","No")</f>
        <v>No</v>
      </c>
      <c r="Y6678">
        <f>IF(CleanedData[[#This Row],[Recommend]]="Yes",1,0)</f>
        <v>0</v>
      </c>
      <c r="Z6678" s="6">
        <f>CleanedData[[#This Row],[Purchase Amount]]*0.15</f>
        <v>446.62049999999994</v>
      </c>
      <c r="AA6678" s="6">
        <f>CleanedData[[#This Row],[Purchase Amount]]*1.15</f>
        <v>3424.0904999999993</v>
      </c>
    </row>
    <row r="6679" spans="1:27" x14ac:dyDescent="0.3">
      <c r="A6679">
        <v>8097</v>
      </c>
      <c r="B6679" t="s">
        <v>6904</v>
      </c>
      <c r="C6679" s="1">
        <v>45784</v>
      </c>
      <c r="D6679">
        <v>76</v>
      </c>
      <c r="E6679" t="s">
        <v>52</v>
      </c>
      <c r="F6679" t="s">
        <v>68</v>
      </c>
      <c r="G6679" t="s">
        <v>187</v>
      </c>
      <c r="H6679">
        <v>3</v>
      </c>
      <c r="I6679" t="s">
        <v>42</v>
      </c>
      <c r="J6679" t="s">
        <v>69</v>
      </c>
      <c r="K6679" t="s">
        <v>55</v>
      </c>
      <c r="L6679" t="s">
        <v>45</v>
      </c>
      <c r="M6679" t="s">
        <v>184</v>
      </c>
      <c r="N6679" t="s">
        <v>48</v>
      </c>
      <c r="O6679" t="s">
        <v>148</v>
      </c>
      <c r="P6679" t="s">
        <v>49</v>
      </c>
      <c r="Q6679" t="s">
        <v>97</v>
      </c>
      <c r="R6679" s="6">
        <f>_xlfn.XLOOKUP(CleanedData[[#This Row],[Product]],'02_Lookup_Tables'!$A$2:$A$126,'02_Lookup_Tables'!$B$2:$B$126)</f>
        <v>24904.86</v>
      </c>
      <c r="S6679" t="str">
        <f>VLOOKUP(CleanedData[[#This Row],[Product]],'02_Lookup_Tables'!$H$2:$I$126,2,FALSE)</f>
        <v>Electronics</v>
      </c>
      <c r="T6679" t="str">
        <f>VLOOKUP(CleanedData[[#This Row],[Province]],'02_Lookup_Tables'!$D$2:$E$10,2, FALSE)</f>
        <v>Northern Region</v>
      </c>
      <c r="U6679" t="str" cm="1">
        <f t="array" ref="U6679">_xlfn.IFS(CleanedData[[#This Row],[Purchase Amount]]&lt;500,"Low",
CleanedData[[#This Row],[Purchase Amount]]&lt;5000,"Medium",
TRUE,"High")</f>
        <v>High</v>
      </c>
      <c r="V6679" t="str">
        <f>TEXT(CleanedData[[#This Row],[Date]],"mmmm")</f>
        <v>May</v>
      </c>
      <c r="W6679" t="str">
        <f>"Q"&amp;ROUNDUP(MONTH(CleanedData[[#This Row],[Date]])/3,0)</f>
        <v>Q2</v>
      </c>
      <c r="X6679" t="str">
        <f>IF(CleanedData[[#This Row],[Purchase Amount]]&gt;=5000,"Yes","No")</f>
        <v>Yes</v>
      </c>
      <c r="Y6679">
        <f>IF(CleanedData[[#This Row],[Recommend]]="Yes",1,0)</f>
        <v>0</v>
      </c>
      <c r="Z6679" s="6">
        <f>CleanedData[[#This Row],[Purchase Amount]]*0.15</f>
        <v>3735.7289999999998</v>
      </c>
      <c r="AA6679" s="6">
        <f>CleanedData[[#This Row],[Purchase Amount]]*1.15</f>
        <v>28640.589</v>
      </c>
    </row>
    <row r="6680" spans="1:27" x14ac:dyDescent="0.3">
      <c r="A6680">
        <v>8098</v>
      </c>
      <c r="B6680" t="s">
        <v>6905</v>
      </c>
      <c r="C6680" s="1">
        <v>46015</v>
      </c>
      <c r="D6680">
        <v>78</v>
      </c>
      <c r="E6680" t="s">
        <v>39</v>
      </c>
      <c r="F6680" t="s">
        <v>83</v>
      </c>
      <c r="G6680" t="s">
        <v>203</v>
      </c>
      <c r="H6680">
        <v>2</v>
      </c>
      <c r="I6680" t="s">
        <v>42</v>
      </c>
      <c r="J6680" t="s">
        <v>69</v>
      </c>
      <c r="K6680" t="s">
        <v>44</v>
      </c>
      <c r="L6680" t="s">
        <v>45</v>
      </c>
      <c r="M6680" t="s">
        <v>112</v>
      </c>
      <c r="N6680" t="s">
        <v>47</v>
      </c>
      <c r="O6680" t="s">
        <v>48</v>
      </c>
      <c r="P6680" t="s">
        <v>49</v>
      </c>
      <c r="Q6680" t="s">
        <v>97</v>
      </c>
      <c r="R6680" s="6">
        <f>_xlfn.XLOOKUP(CleanedData[[#This Row],[Product]],'02_Lookup_Tables'!$A$2:$A$126,'02_Lookup_Tables'!$B$2:$B$126)</f>
        <v>2849.09</v>
      </c>
      <c r="S6680" t="str">
        <f>VLOOKUP(CleanedData[[#This Row],[Product]],'02_Lookup_Tables'!$H$2:$I$126,2,FALSE)</f>
        <v>Home &amp; Living</v>
      </c>
      <c r="T6680" t="str">
        <f>VLOOKUP(CleanedData[[#This Row],[Province]],'02_Lookup_Tables'!$D$2:$E$10,2, FALSE)</f>
        <v>Western Region</v>
      </c>
      <c r="U6680" t="str" cm="1">
        <f t="array" ref="U6680">_xlfn.IFS(CleanedData[[#This Row],[Purchase Amount]]&lt;500,"Low",
CleanedData[[#This Row],[Purchase Amount]]&lt;5000,"Medium",
TRUE,"High")</f>
        <v>Medium</v>
      </c>
      <c r="V6680" t="str">
        <f>TEXT(CleanedData[[#This Row],[Date]],"mmmm")</f>
        <v>December</v>
      </c>
      <c r="W6680" t="str">
        <f>"Q"&amp;ROUNDUP(MONTH(CleanedData[[#This Row],[Date]])/3,0)</f>
        <v>Q4</v>
      </c>
      <c r="X6680" t="str">
        <f>IF(CleanedData[[#This Row],[Purchase Amount]]&gt;=5000,"Yes","No")</f>
        <v>No</v>
      </c>
      <c r="Y6680">
        <f>IF(CleanedData[[#This Row],[Recommend]]="Yes",1,0)</f>
        <v>0</v>
      </c>
      <c r="Z6680" s="6">
        <f>CleanedData[[#This Row],[Purchase Amount]]*0.15</f>
        <v>427.36349999999999</v>
      </c>
      <c r="AA6680" s="6">
        <f>CleanedData[[#This Row],[Purchase Amount]]*1.15</f>
        <v>3276.4535000000001</v>
      </c>
    </row>
    <row r="6681" spans="1:27" x14ac:dyDescent="0.3">
      <c r="A6681">
        <v>8099</v>
      </c>
      <c r="B6681" t="s">
        <v>6906</v>
      </c>
      <c r="C6681" s="1">
        <v>45783</v>
      </c>
      <c r="D6681">
        <v>20</v>
      </c>
      <c r="E6681" t="s">
        <v>52</v>
      </c>
      <c r="F6681" t="s">
        <v>40</v>
      </c>
      <c r="G6681" t="s">
        <v>142</v>
      </c>
      <c r="H6681">
        <v>3</v>
      </c>
      <c r="I6681" t="s">
        <v>42</v>
      </c>
      <c r="J6681" t="s">
        <v>54</v>
      </c>
      <c r="K6681" t="s">
        <v>55</v>
      </c>
      <c r="L6681" t="s">
        <v>45</v>
      </c>
      <c r="M6681" t="s">
        <v>46</v>
      </c>
      <c r="N6681" t="s">
        <v>48</v>
      </c>
      <c r="O6681" t="s">
        <v>89</v>
      </c>
      <c r="P6681" t="s">
        <v>49</v>
      </c>
      <c r="Q6681" t="s">
        <v>66</v>
      </c>
      <c r="R6681" s="6">
        <f>_xlfn.XLOOKUP(CleanedData[[#This Row],[Product]],'02_Lookup_Tables'!$A$2:$A$126,'02_Lookup_Tables'!$B$2:$B$126)</f>
        <v>44114.21</v>
      </c>
      <c r="S6681" t="str">
        <f>VLOOKUP(CleanedData[[#This Row],[Product]],'02_Lookup_Tables'!$H$2:$I$126,2,FALSE)</f>
        <v>Electronics</v>
      </c>
      <c r="T6681" t="str">
        <f>VLOOKUP(CleanedData[[#This Row],[Province]],'02_Lookup_Tables'!$D$2:$E$10,2, FALSE)</f>
        <v>Northern Region</v>
      </c>
      <c r="U6681" t="str" cm="1">
        <f t="array" ref="U6681">_xlfn.IFS(CleanedData[[#This Row],[Purchase Amount]]&lt;500,"Low",
CleanedData[[#This Row],[Purchase Amount]]&lt;5000,"Medium",
TRUE,"High")</f>
        <v>High</v>
      </c>
      <c r="V6681" t="str">
        <f>TEXT(CleanedData[[#This Row],[Date]],"mmmm")</f>
        <v>May</v>
      </c>
      <c r="W6681" t="str">
        <f>"Q"&amp;ROUNDUP(MONTH(CleanedData[[#This Row],[Date]])/3,0)</f>
        <v>Q2</v>
      </c>
      <c r="X6681" t="str">
        <f>IF(CleanedData[[#This Row],[Purchase Amount]]&gt;=5000,"Yes","No")</f>
        <v>Yes</v>
      </c>
      <c r="Y6681">
        <f>IF(CleanedData[[#This Row],[Recommend]]="Yes",1,0)</f>
        <v>0</v>
      </c>
      <c r="Z6681" s="6">
        <f>CleanedData[[#This Row],[Purchase Amount]]*0.15</f>
        <v>6617.1314999999995</v>
      </c>
      <c r="AA6681" s="6">
        <f>CleanedData[[#This Row],[Purchase Amount]]*1.15</f>
        <v>50731.341499999995</v>
      </c>
    </row>
    <row r="6682" spans="1:27" x14ac:dyDescent="0.3">
      <c r="A6682">
        <v>8100</v>
      </c>
      <c r="B6682" t="s">
        <v>6907</v>
      </c>
      <c r="C6682" s="1">
        <v>45489</v>
      </c>
      <c r="D6682">
        <v>40</v>
      </c>
      <c r="E6682" t="s">
        <v>39</v>
      </c>
      <c r="F6682" t="s">
        <v>72</v>
      </c>
      <c r="G6682" t="s">
        <v>278</v>
      </c>
      <c r="H6682">
        <v>4</v>
      </c>
      <c r="I6682" t="s">
        <v>42</v>
      </c>
      <c r="J6682" t="s">
        <v>63</v>
      </c>
      <c r="K6682" t="s">
        <v>64</v>
      </c>
      <c r="L6682" t="s">
        <v>42</v>
      </c>
      <c r="M6682" t="s">
        <v>140</v>
      </c>
      <c r="N6682" t="s">
        <v>96</v>
      </c>
      <c r="O6682" t="s">
        <v>148</v>
      </c>
      <c r="P6682" t="s">
        <v>49</v>
      </c>
      <c r="Q6682" t="s">
        <v>81</v>
      </c>
      <c r="R6682" s="6">
        <f>_xlfn.XLOOKUP(CleanedData[[#This Row],[Product]],'02_Lookup_Tables'!$A$2:$A$126,'02_Lookup_Tables'!$B$2:$B$126)</f>
        <v>45.96</v>
      </c>
      <c r="S6682" t="str">
        <f>VLOOKUP(CleanedData[[#This Row],[Product]],'02_Lookup_Tables'!$H$2:$I$126,2,FALSE)</f>
        <v>Food</v>
      </c>
      <c r="T6682" t="str">
        <f>VLOOKUP(CleanedData[[#This Row],[Province]],'02_Lookup_Tables'!$D$2:$E$10,2, FALSE)</f>
        <v>Central Region</v>
      </c>
      <c r="U6682" t="str" cm="1">
        <f t="array" ref="U6682">_xlfn.IFS(CleanedData[[#This Row],[Purchase Amount]]&lt;500,"Low",
CleanedData[[#This Row],[Purchase Amount]]&lt;5000,"Medium",
TRUE,"High")</f>
        <v>Low</v>
      </c>
      <c r="V6682" t="str">
        <f>TEXT(CleanedData[[#This Row],[Date]],"mmmm")</f>
        <v>July</v>
      </c>
      <c r="W6682" t="str">
        <f>"Q"&amp;ROUNDUP(MONTH(CleanedData[[#This Row],[Date]])/3,0)</f>
        <v>Q3</v>
      </c>
      <c r="X6682" t="str">
        <f>IF(CleanedData[[#This Row],[Purchase Amount]]&gt;=5000,"Yes","No")</f>
        <v>No</v>
      </c>
      <c r="Y6682">
        <f>IF(CleanedData[[#This Row],[Recommend]]="Yes",1,0)</f>
        <v>0</v>
      </c>
      <c r="Z6682" s="6">
        <f>CleanedData[[#This Row],[Purchase Amount]]*0.15</f>
        <v>6.8940000000000001</v>
      </c>
      <c r="AA6682" s="6">
        <f>CleanedData[[#This Row],[Purchase Amount]]*1.15</f>
        <v>52.853999999999999</v>
      </c>
    </row>
    <row r="6683" spans="1:27" x14ac:dyDescent="0.3">
      <c r="A6683">
        <v>8101</v>
      </c>
      <c r="B6683" t="s">
        <v>6908</v>
      </c>
      <c r="C6683" s="1">
        <v>45379</v>
      </c>
      <c r="D6683">
        <v>72</v>
      </c>
      <c r="E6683" t="s">
        <v>60</v>
      </c>
      <c r="F6683" t="s">
        <v>130</v>
      </c>
      <c r="G6683" t="s">
        <v>205</v>
      </c>
      <c r="H6683">
        <v>2</v>
      </c>
      <c r="I6683" t="s">
        <v>45</v>
      </c>
      <c r="J6683" t="s">
        <v>54</v>
      </c>
      <c r="K6683" t="s">
        <v>44</v>
      </c>
      <c r="L6683" t="s">
        <v>42</v>
      </c>
      <c r="M6683" t="s">
        <v>136</v>
      </c>
      <c r="N6683" t="s">
        <v>47</v>
      </c>
      <c r="O6683" t="s">
        <v>89</v>
      </c>
      <c r="P6683" t="s">
        <v>49</v>
      </c>
      <c r="Q6683" t="s">
        <v>97</v>
      </c>
      <c r="R6683" s="6">
        <f>_xlfn.XLOOKUP(CleanedData[[#This Row],[Product]],'02_Lookup_Tables'!$A$2:$A$126,'02_Lookup_Tables'!$B$2:$B$126)</f>
        <v>139.72999999999999</v>
      </c>
      <c r="S6683" t="str">
        <f>VLOOKUP(CleanedData[[#This Row],[Product]],'02_Lookup_Tables'!$H$2:$I$126,2,FALSE)</f>
        <v>Beauty &amp; Personal Care</v>
      </c>
      <c r="T6683" t="str">
        <f>VLOOKUP(CleanedData[[#This Row],[Province]],'02_Lookup_Tables'!$D$2:$E$10,2, FALSE)</f>
        <v>Eastern Region</v>
      </c>
      <c r="U6683" t="str" cm="1">
        <f t="array" ref="U6683">_xlfn.IFS(CleanedData[[#This Row],[Purchase Amount]]&lt;500,"Low",
CleanedData[[#This Row],[Purchase Amount]]&lt;5000,"Medium",
TRUE,"High")</f>
        <v>Low</v>
      </c>
      <c r="V6683" t="str">
        <f>TEXT(CleanedData[[#This Row],[Date]],"mmmm")</f>
        <v>March</v>
      </c>
      <c r="W6683" t="str">
        <f>"Q"&amp;ROUNDUP(MONTH(CleanedData[[#This Row],[Date]])/3,0)</f>
        <v>Q1</v>
      </c>
      <c r="X6683" t="str">
        <f>IF(CleanedData[[#This Row],[Purchase Amount]]&gt;=5000,"Yes","No")</f>
        <v>No</v>
      </c>
      <c r="Y6683">
        <f>IF(CleanedData[[#This Row],[Recommend]]="Yes",1,0)</f>
        <v>1</v>
      </c>
      <c r="Z6683" s="6">
        <f>CleanedData[[#This Row],[Purchase Amount]]*0.15</f>
        <v>20.959499999999998</v>
      </c>
      <c r="AA6683" s="6">
        <f>CleanedData[[#This Row],[Purchase Amount]]*1.15</f>
        <v>160.68949999999998</v>
      </c>
    </row>
    <row r="6684" spans="1:27" x14ac:dyDescent="0.3">
      <c r="A6684">
        <v>8102</v>
      </c>
      <c r="B6684" t="s">
        <v>6909</v>
      </c>
      <c r="C6684" s="1">
        <v>45727</v>
      </c>
      <c r="D6684">
        <v>45</v>
      </c>
      <c r="E6684" t="s">
        <v>60</v>
      </c>
      <c r="F6684" t="s">
        <v>77</v>
      </c>
      <c r="G6684" t="s">
        <v>128</v>
      </c>
      <c r="H6684">
        <v>5</v>
      </c>
      <c r="I6684" t="s">
        <v>45</v>
      </c>
      <c r="J6684" t="s">
        <v>74</v>
      </c>
      <c r="K6684" t="s">
        <v>44</v>
      </c>
      <c r="L6684" t="s">
        <v>42</v>
      </c>
      <c r="M6684" t="s">
        <v>92</v>
      </c>
      <c r="N6684" t="s">
        <v>57</v>
      </c>
      <c r="O6684" t="s">
        <v>89</v>
      </c>
      <c r="P6684" t="s">
        <v>70</v>
      </c>
      <c r="Q6684" t="s">
        <v>93</v>
      </c>
      <c r="R6684" s="6">
        <f>_xlfn.XLOOKUP(CleanedData[[#This Row],[Product]],'02_Lookup_Tables'!$A$2:$A$126,'02_Lookup_Tables'!$B$2:$B$126)</f>
        <v>3747.26</v>
      </c>
      <c r="S6684" t="str">
        <f>VLOOKUP(CleanedData[[#This Row],[Product]],'02_Lookup_Tables'!$H$2:$I$126,2,FALSE)</f>
        <v>Apparel</v>
      </c>
      <c r="T6684" t="str">
        <f>VLOOKUP(CleanedData[[#This Row],[Province]],'02_Lookup_Tables'!$D$2:$E$10,2, FALSE)</f>
        <v>Central Region</v>
      </c>
      <c r="U6684" t="str" cm="1">
        <f t="array" ref="U6684">_xlfn.IFS(CleanedData[[#This Row],[Purchase Amount]]&lt;500,"Low",
CleanedData[[#This Row],[Purchase Amount]]&lt;5000,"Medium",
TRUE,"High")</f>
        <v>Medium</v>
      </c>
      <c r="V6684" t="str">
        <f>TEXT(CleanedData[[#This Row],[Date]],"mmmm")</f>
        <v>March</v>
      </c>
      <c r="W6684" t="str">
        <f>"Q"&amp;ROUNDUP(MONTH(CleanedData[[#This Row],[Date]])/3,0)</f>
        <v>Q1</v>
      </c>
      <c r="X6684" t="str">
        <f>IF(CleanedData[[#This Row],[Purchase Amount]]&gt;=5000,"Yes","No")</f>
        <v>No</v>
      </c>
      <c r="Y6684">
        <f>IF(CleanedData[[#This Row],[Recommend]]="Yes",1,0)</f>
        <v>1</v>
      </c>
      <c r="Z6684" s="6">
        <f>CleanedData[[#This Row],[Purchase Amount]]*0.15</f>
        <v>562.08900000000006</v>
      </c>
      <c r="AA6684" s="6">
        <f>CleanedData[[#This Row],[Purchase Amount]]*1.15</f>
        <v>4309.3490000000002</v>
      </c>
    </row>
    <row r="6685" spans="1:27" x14ac:dyDescent="0.3">
      <c r="A6685">
        <v>8104</v>
      </c>
      <c r="B6685" t="s">
        <v>6910</v>
      </c>
      <c r="C6685" s="1">
        <v>45883</v>
      </c>
      <c r="D6685">
        <v>57</v>
      </c>
      <c r="E6685" t="s">
        <v>60</v>
      </c>
      <c r="F6685" t="s">
        <v>77</v>
      </c>
      <c r="G6685" t="s">
        <v>563</v>
      </c>
      <c r="H6685">
        <v>5</v>
      </c>
      <c r="I6685" t="s">
        <v>45</v>
      </c>
      <c r="J6685" t="s">
        <v>54</v>
      </c>
      <c r="K6685" t="s">
        <v>64</v>
      </c>
      <c r="L6685" t="s">
        <v>45</v>
      </c>
      <c r="M6685" t="s">
        <v>190</v>
      </c>
      <c r="N6685" t="s">
        <v>57</v>
      </c>
      <c r="O6685" t="s">
        <v>89</v>
      </c>
      <c r="P6685" t="s">
        <v>70</v>
      </c>
      <c r="Q6685" t="s">
        <v>50</v>
      </c>
      <c r="R6685" s="6">
        <f>_xlfn.XLOOKUP(CleanedData[[#This Row],[Product]],'02_Lookup_Tables'!$A$2:$A$126,'02_Lookup_Tables'!$B$2:$B$126)</f>
        <v>11052.57</v>
      </c>
      <c r="S6685" t="str">
        <f>VLOOKUP(CleanedData[[#This Row],[Product]],'02_Lookup_Tables'!$H$2:$I$126,2,FALSE)</f>
        <v>Electronics</v>
      </c>
      <c r="T6685" t="str">
        <f>VLOOKUP(CleanedData[[#This Row],[Province]],'02_Lookup_Tables'!$D$2:$E$10,2, FALSE)</f>
        <v>Central Region</v>
      </c>
      <c r="U6685" t="str" cm="1">
        <f t="array" ref="U6685">_xlfn.IFS(CleanedData[[#This Row],[Purchase Amount]]&lt;500,"Low",
CleanedData[[#This Row],[Purchase Amount]]&lt;5000,"Medium",
TRUE,"High")</f>
        <v>High</v>
      </c>
      <c r="V6685" t="str">
        <f>TEXT(CleanedData[[#This Row],[Date]],"mmmm")</f>
        <v>August</v>
      </c>
      <c r="W6685" t="str">
        <f>"Q"&amp;ROUNDUP(MONTH(CleanedData[[#This Row],[Date]])/3,0)</f>
        <v>Q3</v>
      </c>
      <c r="X6685" t="str">
        <f>IF(CleanedData[[#This Row],[Purchase Amount]]&gt;=5000,"Yes","No")</f>
        <v>Yes</v>
      </c>
      <c r="Y6685">
        <f>IF(CleanedData[[#This Row],[Recommend]]="Yes",1,0)</f>
        <v>1</v>
      </c>
      <c r="Z6685" s="6">
        <f>CleanedData[[#This Row],[Purchase Amount]]*0.15</f>
        <v>1657.8854999999999</v>
      </c>
      <c r="AA6685" s="6">
        <f>CleanedData[[#This Row],[Purchase Amount]]*1.15</f>
        <v>12710.455499999998</v>
      </c>
    </row>
    <row r="6686" spans="1:27" x14ac:dyDescent="0.3">
      <c r="A6686">
        <v>8105</v>
      </c>
      <c r="B6686" t="s">
        <v>6911</v>
      </c>
      <c r="C6686" s="1">
        <v>46022</v>
      </c>
      <c r="D6686">
        <v>46</v>
      </c>
      <c r="E6686" t="s">
        <v>39</v>
      </c>
      <c r="F6686" t="s">
        <v>83</v>
      </c>
      <c r="G6686" t="s">
        <v>323</v>
      </c>
      <c r="H6686">
        <v>2</v>
      </c>
      <c r="I6686" t="s">
        <v>45</v>
      </c>
      <c r="J6686" t="s">
        <v>54</v>
      </c>
      <c r="K6686" t="s">
        <v>64</v>
      </c>
      <c r="L6686" t="s">
        <v>45</v>
      </c>
      <c r="M6686" t="s">
        <v>156</v>
      </c>
      <c r="N6686" t="s">
        <v>47</v>
      </c>
      <c r="O6686" t="s">
        <v>148</v>
      </c>
      <c r="P6686" t="s">
        <v>70</v>
      </c>
      <c r="Q6686" t="s">
        <v>93</v>
      </c>
      <c r="R6686" s="6">
        <f>_xlfn.XLOOKUP(CleanedData[[#This Row],[Product]],'02_Lookup_Tables'!$A$2:$A$126,'02_Lookup_Tables'!$B$2:$B$126)</f>
        <v>463.48</v>
      </c>
      <c r="S6686" t="str">
        <f>VLOOKUP(CleanedData[[#This Row],[Product]],'02_Lookup_Tables'!$H$2:$I$126,2,FALSE)</f>
        <v>Electronics</v>
      </c>
      <c r="T6686" t="str">
        <f>VLOOKUP(CleanedData[[#This Row],[Province]],'02_Lookup_Tables'!$D$2:$E$10,2, FALSE)</f>
        <v>Western Region</v>
      </c>
      <c r="U6686" t="str" cm="1">
        <f t="array" ref="U6686">_xlfn.IFS(CleanedData[[#This Row],[Purchase Amount]]&lt;500,"Low",
CleanedData[[#This Row],[Purchase Amount]]&lt;5000,"Medium",
TRUE,"High")</f>
        <v>Low</v>
      </c>
      <c r="V6686" t="str">
        <f>TEXT(CleanedData[[#This Row],[Date]],"mmmm")</f>
        <v>December</v>
      </c>
      <c r="W6686" t="str">
        <f>"Q"&amp;ROUNDUP(MONTH(CleanedData[[#This Row],[Date]])/3,0)</f>
        <v>Q4</v>
      </c>
      <c r="X6686" t="str">
        <f>IF(CleanedData[[#This Row],[Purchase Amount]]&gt;=5000,"Yes","No")</f>
        <v>No</v>
      </c>
      <c r="Y6686">
        <f>IF(CleanedData[[#This Row],[Recommend]]="Yes",1,0)</f>
        <v>1</v>
      </c>
      <c r="Z6686" s="6">
        <f>CleanedData[[#This Row],[Purchase Amount]]*0.15</f>
        <v>69.522000000000006</v>
      </c>
      <c r="AA6686" s="6">
        <f>CleanedData[[#This Row],[Purchase Amount]]*1.15</f>
        <v>533.00199999999995</v>
      </c>
    </row>
    <row r="6687" spans="1:27" x14ac:dyDescent="0.3">
      <c r="A6687">
        <v>8106</v>
      </c>
      <c r="B6687" t="s">
        <v>6912</v>
      </c>
      <c r="C6687" s="1">
        <v>45715</v>
      </c>
      <c r="D6687">
        <v>71</v>
      </c>
      <c r="E6687" t="s">
        <v>60</v>
      </c>
      <c r="F6687" t="s">
        <v>130</v>
      </c>
      <c r="G6687" t="s">
        <v>128</v>
      </c>
      <c r="H6687">
        <v>2</v>
      </c>
      <c r="I6687" t="s">
        <v>45</v>
      </c>
      <c r="J6687" t="s">
        <v>69</v>
      </c>
      <c r="K6687" t="s">
        <v>55</v>
      </c>
      <c r="L6687" t="s">
        <v>42</v>
      </c>
      <c r="M6687" t="s">
        <v>65</v>
      </c>
      <c r="N6687" t="s">
        <v>47</v>
      </c>
      <c r="O6687" t="s">
        <v>89</v>
      </c>
      <c r="P6687" t="s">
        <v>49</v>
      </c>
      <c r="Q6687" t="s">
        <v>97</v>
      </c>
      <c r="R6687" s="6">
        <f>_xlfn.XLOOKUP(CleanedData[[#This Row],[Product]],'02_Lookup_Tables'!$A$2:$A$126,'02_Lookup_Tables'!$B$2:$B$126)</f>
        <v>3747.26</v>
      </c>
      <c r="S6687" t="str">
        <f>VLOOKUP(CleanedData[[#This Row],[Product]],'02_Lookup_Tables'!$H$2:$I$126,2,FALSE)</f>
        <v>Apparel</v>
      </c>
      <c r="T6687" t="str">
        <f>VLOOKUP(CleanedData[[#This Row],[Province]],'02_Lookup_Tables'!$D$2:$E$10,2, FALSE)</f>
        <v>Eastern Region</v>
      </c>
      <c r="U6687" t="str" cm="1">
        <f t="array" ref="U6687">_xlfn.IFS(CleanedData[[#This Row],[Purchase Amount]]&lt;500,"Low",
CleanedData[[#This Row],[Purchase Amount]]&lt;5000,"Medium",
TRUE,"High")</f>
        <v>Medium</v>
      </c>
      <c r="V6687" t="str">
        <f>TEXT(CleanedData[[#This Row],[Date]],"mmmm")</f>
        <v>February</v>
      </c>
      <c r="W6687" t="str">
        <f>"Q"&amp;ROUNDUP(MONTH(CleanedData[[#This Row],[Date]])/3,0)</f>
        <v>Q1</v>
      </c>
      <c r="X6687" t="str">
        <f>IF(CleanedData[[#This Row],[Purchase Amount]]&gt;=5000,"Yes","No")</f>
        <v>No</v>
      </c>
      <c r="Y6687">
        <f>IF(CleanedData[[#This Row],[Recommend]]="Yes",1,0)</f>
        <v>1</v>
      </c>
      <c r="Z6687" s="6">
        <f>CleanedData[[#This Row],[Purchase Amount]]*0.15</f>
        <v>562.08900000000006</v>
      </c>
      <c r="AA6687" s="6">
        <f>CleanedData[[#This Row],[Purchase Amount]]*1.15</f>
        <v>4309.3490000000002</v>
      </c>
    </row>
    <row r="6688" spans="1:27" x14ac:dyDescent="0.3">
      <c r="A6688">
        <v>8107</v>
      </c>
      <c r="B6688" t="s">
        <v>6913</v>
      </c>
      <c r="C6688" s="1">
        <v>46012</v>
      </c>
      <c r="D6688">
        <v>68</v>
      </c>
      <c r="E6688" t="s">
        <v>60</v>
      </c>
      <c r="F6688" t="s">
        <v>125</v>
      </c>
      <c r="G6688" t="s">
        <v>286</v>
      </c>
      <c r="H6688">
        <v>2</v>
      </c>
      <c r="I6688" t="s">
        <v>45</v>
      </c>
      <c r="J6688" t="s">
        <v>69</v>
      </c>
      <c r="K6688" t="s">
        <v>55</v>
      </c>
      <c r="L6688" t="s">
        <v>45</v>
      </c>
      <c r="M6688" t="s">
        <v>196</v>
      </c>
      <c r="N6688" t="s">
        <v>47</v>
      </c>
      <c r="O6688" t="s">
        <v>89</v>
      </c>
      <c r="P6688" t="s">
        <v>49</v>
      </c>
      <c r="Q6688" t="s">
        <v>97</v>
      </c>
      <c r="R6688" s="6">
        <f>_xlfn.XLOOKUP(CleanedData[[#This Row],[Product]],'02_Lookup_Tables'!$A$2:$A$126,'02_Lookup_Tables'!$B$2:$B$126)</f>
        <v>1907.49</v>
      </c>
      <c r="S6688" t="str">
        <f>VLOOKUP(CleanedData[[#This Row],[Product]],'02_Lookup_Tables'!$H$2:$I$126,2,FALSE)</f>
        <v>Accessories</v>
      </c>
      <c r="T6688" t="str">
        <f>VLOOKUP(CleanedData[[#This Row],[Province]],'02_Lookup_Tables'!$D$2:$E$10,2, FALSE)</f>
        <v>Western Region</v>
      </c>
      <c r="U6688" t="str" cm="1">
        <f t="array" ref="U6688">_xlfn.IFS(CleanedData[[#This Row],[Purchase Amount]]&lt;500,"Low",
CleanedData[[#This Row],[Purchase Amount]]&lt;5000,"Medium",
TRUE,"High")</f>
        <v>Medium</v>
      </c>
      <c r="V6688" t="str">
        <f>TEXT(CleanedData[[#This Row],[Date]],"mmmm")</f>
        <v>December</v>
      </c>
      <c r="W6688" t="str">
        <f>"Q"&amp;ROUNDUP(MONTH(CleanedData[[#This Row],[Date]])/3,0)</f>
        <v>Q4</v>
      </c>
      <c r="X6688" t="str">
        <f>IF(CleanedData[[#This Row],[Purchase Amount]]&gt;=5000,"Yes","No")</f>
        <v>No</v>
      </c>
      <c r="Y6688">
        <f>IF(CleanedData[[#This Row],[Recommend]]="Yes",1,0)</f>
        <v>1</v>
      </c>
      <c r="Z6688" s="6">
        <f>CleanedData[[#This Row],[Purchase Amount]]*0.15</f>
        <v>286.12349999999998</v>
      </c>
      <c r="AA6688" s="6">
        <f>CleanedData[[#This Row],[Purchase Amount]]*1.15</f>
        <v>2193.6134999999999</v>
      </c>
    </row>
    <row r="6689" spans="1:27" x14ac:dyDescent="0.3">
      <c r="A6689">
        <v>8108</v>
      </c>
      <c r="B6689" t="s">
        <v>6914</v>
      </c>
      <c r="C6689" s="1">
        <v>45505</v>
      </c>
      <c r="D6689">
        <v>52</v>
      </c>
      <c r="E6689" t="s">
        <v>39</v>
      </c>
      <c r="F6689" t="s">
        <v>83</v>
      </c>
      <c r="G6689" t="s">
        <v>160</v>
      </c>
      <c r="H6689">
        <v>1</v>
      </c>
      <c r="I6689" t="s">
        <v>45</v>
      </c>
      <c r="J6689" t="s">
        <v>43</v>
      </c>
      <c r="K6689" t="s">
        <v>55</v>
      </c>
      <c r="L6689" t="s">
        <v>42</v>
      </c>
      <c r="M6689" t="s">
        <v>236</v>
      </c>
      <c r="N6689" t="s">
        <v>80</v>
      </c>
      <c r="O6689" t="s">
        <v>89</v>
      </c>
      <c r="P6689" t="s">
        <v>49</v>
      </c>
      <c r="Q6689" t="s">
        <v>93</v>
      </c>
      <c r="R6689" s="6">
        <f>_xlfn.XLOOKUP(CleanedData[[#This Row],[Product]],'02_Lookup_Tables'!$A$2:$A$126,'02_Lookup_Tables'!$B$2:$B$126)</f>
        <v>294.33</v>
      </c>
      <c r="S6689" t="str">
        <f>VLOOKUP(CleanedData[[#This Row],[Product]],'02_Lookup_Tables'!$H$2:$I$126,2,FALSE)</f>
        <v>Toys &amp; Games</v>
      </c>
      <c r="T6689" t="str">
        <f>VLOOKUP(CleanedData[[#This Row],[Province]],'02_Lookup_Tables'!$D$2:$E$10,2, FALSE)</f>
        <v>Western Region</v>
      </c>
      <c r="U6689" t="str" cm="1">
        <f t="array" ref="U6689">_xlfn.IFS(CleanedData[[#This Row],[Purchase Amount]]&lt;500,"Low",
CleanedData[[#This Row],[Purchase Amount]]&lt;5000,"Medium",
TRUE,"High")</f>
        <v>Low</v>
      </c>
      <c r="V6689" t="str">
        <f>TEXT(CleanedData[[#This Row],[Date]],"mmmm")</f>
        <v>August</v>
      </c>
      <c r="W6689" t="str">
        <f>"Q"&amp;ROUNDUP(MONTH(CleanedData[[#This Row],[Date]])/3,0)</f>
        <v>Q3</v>
      </c>
      <c r="X6689" t="str">
        <f>IF(CleanedData[[#This Row],[Purchase Amount]]&gt;=5000,"Yes","No")</f>
        <v>No</v>
      </c>
      <c r="Y6689">
        <f>IF(CleanedData[[#This Row],[Recommend]]="Yes",1,0)</f>
        <v>1</v>
      </c>
      <c r="Z6689" s="6">
        <f>CleanedData[[#This Row],[Purchase Amount]]*0.15</f>
        <v>44.149499999999996</v>
      </c>
      <c r="AA6689" s="6">
        <f>CleanedData[[#This Row],[Purchase Amount]]*1.15</f>
        <v>338.47949999999997</v>
      </c>
    </row>
    <row r="6690" spans="1:27" x14ac:dyDescent="0.3">
      <c r="A6690">
        <v>8109</v>
      </c>
      <c r="B6690" t="s">
        <v>6915</v>
      </c>
      <c r="C6690" s="1">
        <v>45928</v>
      </c>
      <c r="D6690">
        <v>69</v>
      </c>
      <c r="E6690" t="s">
        <v>39</v>
      </c>
      <c r="F6690" t="s">
        <v>61</v>
      </c>
      <c r="G6690" t="s">
        <v>189</v>
      </c>
      <c r="H6690">
        <v>1</v>
      </c>
      <c r="I6690" t="s">
        <v>45</v>
      </c>
      <c r="J6690" t="s">
        <v>43</v>
      </c>
      <c r="K6690" t="s">
        <v>44</v>
      </c>
      <c r="L6690" t="s">
        <v>42</v>
      </c>
      <c r="M6690" t="s">
        <v>151</v>
      </c>
      <c r="N6690" t="s">
        <v>80</v>
      </c>
      <c r="O6690" t="s">
        <v>89</v>
      </c>
      <c r="P6690" t="s">
        <v>49</v>
      </c>
      <c r="Q6690" t="s">
        <v>97</v>
      </c>
      <c r="R6690" s="6">
        <f>_xlfn.XLOOKUP(CleanedData[[#This Row],[Product]],'02_Lookup_Tables'!$A$2:$A$126,'02_Lookup_Tables'!$B$2:$B$126)</f>
        <v>1619.07</v>
      </c>
      <c r="S6690" t="str">
        <f>VLOOKUP(CleanedData[[#This Row],[Product]],'02_Lookup_Tables'!$H$2:$I$126,2,FALSE)</f>
        <v>Home &amp; Living</v>
      </c>
      <c r="T6690" t="str">
        <f>VLOOKUP(CleanedData[[#This Row],[Province]],'02_Lookup_Tables'!$D$2:$E$10,2, FALSE)</f>
        <v>Southern Region</v>
      </c>
      <c r="U6690" t="str" cm="1">
        <f t="array" ref="U6690">_xlfn.IFS(CleanedData[[#This Row],[Purchase Amount]]&lt;500,"Low",
CleanedData[[#This Row],[Purchase Amount]]&lt;5000,"Medium",
TRUE,"High")</f>
        <v>Medium</v>
      </c>
      <c r="V6690" t="str">
        <f>TEXT(CleanedData[[#This Row],[Date]],"mmmm")</f>
        <v>September</v>
      </c>
      <c r="W6690" t="str">
        <f>"Q"&amp;ROUNDUP(MONTH(CleanedData[[#This Row],[Date]])/3,0)</f>
        <v>Q3</v>
      </c>
      <c r="X6690" t="str">
        <f>IF(CleanedData[[#This Row],[Purchase Amount]]&gt;=5000,"Yes","No")</f>
        <v>No</v>
      </c>
      <c r="Y6690">
        <f>IF(CleanedData[[#This Row],[Recommend]]="Yes",1,0)</f>
        <v>1</v>
      </c>
      <c r="Z6690" s="6">
        <f>CleanedData[[#This Row],[Purchase Amount]]*0.15</f>
        <v>242.86049999999997</v>
      </c>
      <c r="AA6690" s="6">
        <f>CleanedData[[#This Row],[Purchase Amount]]*1.15</f>
        <v>1861.9304999999997</v>
      </c>
    </row>
    <row r="6691" spans="1:27" x14ac:dyDescent="0.3">
      <c r="A6691">
        <v>8111</v>
      </c>
      <c r="B6691" t="s">
        <v>6916</v>
      </c>
      <c r="C6691" s="1">
        <v>45807</v>
      </c>
      <c r="D6691">
        <v>57</v>
      </c>
      <c r="E6691" t="s">
        <v>52</v>
      </c>
      <c r="F6691" t="s">
        <v>108</v>
      </c>
      <c r="G6691" t="s">
        <v>505</v>
      </c>
      <c r="H6691">
        <v>1</v>
      </c>
      <c r="I6691" t="s">
        <v>45</v>
      </c>
      <c r="J6691" t="s">
        <v>69</v>
      </c>
      <c r="K6691" t="s">
        <v>44</v>
      </c>
      <c r="L6691" t="s">
        <v>42</v>
      </c>
      <c r="M6691" t="s">
        <v>140</v>
      </c>
      <c r="N6691" t="s">
        <v>80</v>
      </c>
      <c r="O6691" t="s">
        <v>148</v>
      </c>
      <c r="P6691" t="s">
        <v>70</v>
      </c>
      <c r="Q6691" t="s">
        <v>50</v>
      </c>
      <c r="R6691" s="6">
        <f>_xlfn.XLOOKUP(CleanedData[[#This Row],[Product]],'02_Lookup_Tables'!$A$2:$A$126,'02_Lookup_Tables'!$B$2:$B$126)</f>
        <v>2572.02</v>
      </c>
      <c r="S6691" t="str">
        <f>VLOOKUP(CleanedData[[#This Row],[Product]],'02_Lookup_Tables'!$H$2:$I$126,2,FALSE)</f>
        <v>Home &amp; Living</v>
      </c>
      <c r="T6691" t="str">
        <f>VLOOKUP(CleanedData[[#This Row],[Province]],'02_Lookup_Tables'!$D$2:$E$10,2, FALSE)</f>
        <v>Gauteng Region</v>
      </c>
      <c r="U6691" t="str" cm="1">
        <f t="array" ref="U6691">_xlfn.IFS(CleanedData[[#This Row],[Purchase Amount]]&lt;500,"Low",
CleanedData[[#This Row],[Purchase Amount]]&lt;5000,"Medium",
TRUE,"High")</f>
        <v>Medium</v>
      </c>
      <c r="V6691" t="str">
        <f>TEXT(CleanedData[[#This Row],[Date]],"mmmm")</f>
        <v>May</v>
      </c>
      <c r="W6691" t="str">
        <f>"Q"&amp;ROUNDUP(MONTH(CleanedData[[#This Row],[Date]])/3,0)</f>
        <v>Q2</v>
      </c>
      <c r="X6691" t="str">
        <f>IF(CleanedData[[#This Row],[Purchase Amount]]&gt;=5000,"Yes","No")</f>
        <v>No</v>
      </c>
      <c r="Y6691">
        <f>IF(CleanedData[[#This Row],[Recommend]]="Yes",1,0)</f>
        <v>1</v>
      </c>
      <c r="Z6691" s="6">
        <f>CleanedData[[#This Row],[Purchase Amount]]*0.15</f>
        <v>385.803</v>
      </c>
      <c r="AA6691" s="6">
        <f>CleanedData[[#This Row],[Purchase Amount]]*1.15</f>
        <v>2957.8229999999999</v>
      </c>
    </row>
    <row r="6692" spans="1:27" x14ac:dyDescent="0.3">
      <c r="A6692">
        <v>8112</v>
      </c>
      <c r="B6692" t="s">
        <v>6917</v>
      </c>
      <c r="C6692" s="1">
        <v>45984</v>
      </c>
      <c r="D6692">
        <v>51</v>
      </c>
      <c r="E6692" t="s">
        <v>60</v>
      </c>
      <c r="F6692" t="s">
        <v>61</v>
      </c>
      <c r="G6692" t="s">
        <v>269</v>
      </c>
      <c r="H6692">
        <v>1</v>
      </c>
      <c r="I6692" t="s">
        <v>42</v>
      </c>
      <c r="J6692" t="s">
        <v>54</v>
      </c>
      <c r="K6692" t="s">
        <v>64</v>
      </c>
      <c r="L6692" t="s">
        <v>42</v>
      </c>
      <c r="M6692" t="s">
        <v>112</v>
      </c>
      <c r="N6692" t="s">
        <v>80</v>
      </c>
      <c r="O6692" t="s">
        <v>48</v>
      </c>
      <c r="P6692" t="s">
        <v>49</v>
      </c>
      <c r="Q6692" t="s">
        <v>93</v>
      </c>
      <c r="R6692" s="6">
        <f>_xlfn.XLOOKUP(CleanedData[[#This Row],[Product]],'02_Lookup_Tables'!$A$2:$A$126,'02_Lookup_Tables'!$B$2:$B$126)</f>
        <v>1604.87</v>
      </c>
      <c r="S6692" t="str">
        <f>VLOOKUP(CleanedData[[#This Row],[Product]],'02_Lookup_Tables'!$H$2:$I$126,2,FALSE)</f>
        <v>Accessories</v>
      </c>
      <c r="T6692" t="str">
        <f>VLOOKUP(CleanedData[[#This Row],[Province]],'02_Lookup_Tables'!$D$2:$E$10,2, FALSE)</f>
        <v>Southern Region</v>
      </c>
      <c r="U6692" t="str" cm="1">
        <f t="array" ref="U6692">_xlfn.IFS(CleanedData[[#This Row],[Purchase Amount]]&lt;500,"Low",
CleanedData[[#This Row],[Purchase Amount]]&lt;5000,"Medium",
TRUE,"High")</f>
        <v>Medium</v>
      </c>
      <c r="V6692" t="str">
        <f>TEXT(CleanedData[[#This Row],[Date]],"mmmm")</f>
        <v>November</v>
      </c>
      <c r="W6692" t="str">
        <f>"Q"&amp;ROUNDUP(MONTH(CleanedData[[#This Row],[Date]])/3,0)</f>
        <v>Q4</v>
      </c>
      <c r="X6692" t="str">
        <f>IF(CleanedData[[#This Row],[Purchase Amount]]&gt;=5000,"Yes","No")</f>
        <v>No</v>
      </c>
      <c r="Y6692">
        <f>IF(CleanedData[[#This Row],[Recommend]]="Yes",1,0)</f>
        <v>0</v>
      </c>
      <c r="Z6692" s="6">
        <f>CleanedData[[#This Row],[Purchase Amount]]*0.15</f>
        <v>240.73049999999998</v>
      </c>
      <c r="AA6692" s="6">
        <f>CleanedData[[#This Row],[Purchase Amount]]*1.15</f>
        <v>1845.6004999999998</v>
      </c>
    </row>
    <row r="6693" spans="1:27" x14ac:dyDescent="0.3">
      <c r="A6693">
        <v>8113</v>
      </c>
      <c r="B6693" t="s">
        <v>6918</v>
      </c>
      <c r="C6693" s="1">
        <v>45410</v>
      </c>
      <c r="D6693">
        <v>70</v>
      </c>
      <c r="E6693" t="s">
        <v>39</v>
      </c>
      <c r="F6693" t="s">
        <v>83</v>
      </c>
      <c r="G6693" t="s">
        <v>391</v>
      </c>
      <c r="H6693">
        <v>5</v>
      </c>
      <c r="I6693" t="s">
        <v>45</v>
      </c>
      <c r="J6693" t="s">
        <v>74</v>
      </c>
      <c r="K6693" t="s">
        <v>64</v>
      </c>
      <c r="L6693" t="s">
        <v>45</v>
      </c>
      <c r="M6693" t="s">
        <v>140</v>
      </c>
      <c r="N6693" t="s">
        <v>57</v>
      </c>
      <c r="O6693" t="s">
        <v>148</v>
      </c>
      <c r="P6693" t="s">
        <v>49</v>
      </c>
      <c r="Q6693" t="s">
        <v>97</v>
      </c>
      <c r="R6693" s="6">
        <f>_xlfn.XLOOKUP(CleanedData[[#This Row],[Product]],'02_Lookup_Tables'!$A$2:$A$126,'02_Lookup_Tables'!$B$2:$B$126)</f>
        <v>886.51</v>
      </c>
      <c r="S6693" t="str">
        <f>VLOOKUP(CleanedData[[#This Row],[Product]],'02_Lookup_Tables'!$H$2:$I$126,2,FALSE)</f>
        <v>Beauty &amp; Personal Care</v>
      </c>
      <c r="T6693" t="str">
        <f>VLOOKUP(CleanedData[[#This Row],[Province]],'02_Lookup_Tables'!$D$2:$E$10,2, FALSE)</f>
        <v>Western Region</v>
      </c>
      <c r="U6693" t="str" cm="1">
        <f t="array" ref="U6693">_xlfn.IFS(CleanedData[[#This Row],[Purchase Amount]]&lt;500,"Low",
CleanedData[[#This Row],[Purchase Amount]]&lt;5000,"Medium",
TRUE,"High")</f>
        <v>Medium</v>
      </c>
      <c r="V6693" t="str">
        <f>TEXT(CleanedData[[#This Row],[Date]],"mmmm")</f>
        <v>April</v>
      </c>
      <c r="W6693" t="str">
        <f>"Q"&amp;ROUNDUP(MONTH(CleanedData[[#This Row],[Date]])/3,0)</f>
        <v>Q2</v>
      </c>
      <c r="X6693" t="str">
        <f>IF(CleanedData[[#This Row],[Purchase Amount]]&gt;=5000,"Yes","No")</f>
        <v>No</v>
      </c>
      <c r="Y6693">
        <f>IF(CleanedData[[#This Row],[Recommend]]="Yes",1,0)</f>
        <v>1</v>
      </c>
      <c r="Z6693" s="6">
        <f>CleanedData[[#This Row],[Purchase Amount]]*0.15</f>
        <v>132.97649999999999</v>
      </c>
      <c r="AA6693" s="6">
        <f>CleanedData[[#This Row],[Purchase Amount]]*1.15</f>
        <v>1019.4864999999999</v>
      </c>
    </row>
    <row r="6694" spans="1:27" x14ac:dyDescent="0.3">
      <c r="A6694">
        <v>8115</v>
      </c>
      <c r="B6694" t="s">
        <v>6919</v>
      </c>
      <c r="C6694" s="1">
        <v>45648</v>
      </c>
      <c r="E6694" t="s">
        <v>60</v>
      </c>
      <c r="F6694" t="s">
        <v>83</v>
      </c>
      <c r="G6694" t="s">
        <v>153</v>
      </c>
      <c r="H6694">
        <v>3</v>
      </c>
      <c r="I6694" t="s">
        <v>42</v>
      </c>
      <c r="J6694" t="s">
        <v>54</v>
      </c>
      <c r="K6694" t="s">
        <v>64</v>
      </c>
      <c r="L6694" t="s">
        <v>45</v>
      </c>
      <c r="M6694" t="s">
        <v>123</v>
      </c>
      <c r="N6694" t="s">
        <v>48</v>
      </c>
      <c r="O6694" t="s">
        <v>89</v>
      </c>
      <c r="P6694" t="s">
        <v>49</v>
      </c>
      <c r="Q6694" t="s">
        <v>166</v>
      </c>
      <c r="R6694" s="6">
        <f>_xlfn.XLOOKUP(CleanedData[[#This Row],[Product]],'02_Lookup_Tables'!$A$2:$A$126,'02_Lookup_Tables'!$B$2:$B$126)</f>
        <v>1011.68</v>
      </c>
      <c r="S6694" t="str">
        <f>VLOOKUP(CleanedData[[#This Row],[Product]],'02_Lookup_Tables'!$H$2:$I$126,2,FALSE)</f>
        <v>Accessories</v>
      </c>
      <c r="T6694" t="str">
        <f>VLOOKUP(CleanedData[[#This Row],[Province]],'02_Lookup_Tables'!$D$2:$E$10,2, FALSE)</f>
        <v>Western Region</v>
      </c>
      <c r="U6694" t="str" cm="1">
        <f t="array" ref="U6694">_xlfn.IFS(CleanedData[[#This Row],[Purchase Amount]]&lt;500,"Low",
CleanedData[[#This Row],[Purchase Amount]]&lt;5000,"Medium",
TRUE,"High")</f>
        <v>Medium</v>
      </c>
      <c r="V6694" t="str">
        <f>TEXT(CleanedData[[#This Row],[Date]],"mmmm")</f>
        <v>December</v>
      </c>
      <c r="W6694" t="str">
        <f>"Q"&amp;ROUNDUP(MONTH(CleanedData[[#This Row],[Date]])/3,0)</f>
        <v>Q4</v>
      </c>
      <c r="X6694" t="str">
        <f>IF(CleanedData[[#This Row],[Purchase Amount]]&gt;=5000,"Yes","No")</f>
        <v>No</v>
      </c>
      <c r="Y6694">
        <f>IF(CleanedData[[#This Row],[Recommend]]="Yes",1,0)</f>
        <v>0</v>
      </c>
      <c r="Z6694" s="6">
        <f>CleanedData[[#This Row],[Purchase Amount]]*0.15</f>
        <v>151.75199999999998</v>
      </c>
      <c r="AA6694" s="6">
        <f>CleanedData[[#This Row],[Purchase Amount]]*1.15</f>
        <v>1163.4319999999998</v>
      </c>
    </row>
    <row r="6695" spans="1:27" x14ac:dyDescent="0.3">
      <c r="A6695">
        <v>8116</v>
      </c>
      <c r="B6695" t="s">
        <v>6920</v>
      </c>
      <c r="C6695" s="1">
        <v>45562</v>
      </c>
      <c r="D6695">
        <v>54</v>
      </c>
      <c r="E6695" t="s">
        <v>39</v>
      </c>
      <c r="F6695" t="s">
        <v>108</v>
      </c>
      <c r="G6695" t="s">
        <v>171</v>
      </c>
      <c r="H6695">
        <v>1</v>
      </c>
      <c r="I6695" t="s">
        <v>45</v>
      </c>
      <c r="J6695" t="s">
        <v>69</v>
      </c>
      <c r="K6695" t="s">
        <v>55</v>
      </c>
      <c r="L6695" t="s">
        <v>45</v>
      </c>
      <c r="M6695" t="s">
        <v>208</v>
      </c>
      <c r="N6695" t="s">
        <v>80</v>
      </c>
      <c r="O6695" t="s">
        <v>89</v>
      </c>
      <c r="P6695" t="s">
        <v>49</v>
      </c>
      <c r="Q6695" t="s">
        <v>93</v>
      </c>
      <c r="R6695" s="6">
        <f>_xlfn.XLOOKUP(CleanedData[[#This Row],[Product]],'02_Lookup_Tables'!$A$2:$A$126,'02_Lookup_Tables'!$B$2:$B$126)</f>
        <v>6710.27</v>
      </c>
      <c r="S6695" t="str">
        <f>VLOOKUP(CleanedData[[#This Row],[Product]],'02_Lookup_Tables'!$H$2:$I$126,2,FALSE)</f>
        <v>Home Devices</v>
      </c>
      <c r="T6695" t="str">
        <f>VLOOKUP(CleanedData[[#This Row],[Province]],'02_Lookup_Tables'!$D$2:$E$10,2, FALSE)</f>
        <v>Gauteng Region</v>
      </c>
      <c r="U6695" t="str" cm="1">
        <f t="array" ref="U6695">_xlfn.IFS(CleanedData[[#This Row],[Purchase Amount]]&lt;500,"Low",
CleanedData[[#This Row],[Purchase Amount]]&lt;5000,"Medium",
TRUE,"High")</f>
        <v>High</v>
      </c>
      <c r="V6695" t="str">
        <f>TEXT(CleanedData[[#This Row],[Date]],"mmmm")</f>
        <v>September</v>
      </c>
      <c r="W6695" t="str">
        <f>"Q"&amp;ROUNDUP(MONTH(CleanedData[[#This Row],[Date]])/3,0)</f>
        <v>Q3</v>
      </c>
      <c r="X6695" t="str">
        <f>IF(CleanedData[[#This Row],[Purchase Amount]]&gt;=5000,"Yes","No")</f>
        <v>Yes</v>
      </c>
      <c r="Y6695">
        <f>IF(CleanedData[[#This Row],[Recommend]]="Yes",1,0)</f>
        <v>1</v>
      </c>
      <c r="Z6695" s="6">
        <f>CleanedData[[#This Row],[Purchase Amount]]*0.15</f>
        <v>1006.5405000000001</v>
      </c>
      <c r="AA6695" s="6">
        <f>CleanedData[[#This Row],[Purchase Amount]]*1.15</f>
        <v>7716.8104999999996</v>
      </c>
    </row>
    <row r="6696" spans="1:27" x14ac:dyDescent="0.3">
      <c r="A6696">
        <v>8117</v>
      </c>
      <c r="B6696" t="s">
        <v>6921</v>
      </c>
      <c r="C6696" s="1">
        <v>45313</v>
      </c>
      <c r="D6696">
        <v>62</v>
      </c>
      <c r="E6696" t="s">
        <v>60</v>
      </c>
      <c r="F6696" t="s">
        <v>77</v>
      </c>
      <c r="G6696" t="s">
        <v>173</v>
      </c>
      <c r="H6696">
        <v>3</v>
      </c>
      <c r="I6696" t="s">
        <v>45</v>
      </c>
      <c r="J6696" t="s">
        <v>43</v>
      </c>
      <c r="K6696" t="s">
        <v>44</v>
      </c>
      <c r="L6696" t="s">
        <v>45</v>
      </c>
      <c r="M6696" t="s">
        <v>147</v>
      </c>
      <c r="N6696" t="s">
        <v>48</v>
      </c>
      <c r="O6696" t="s">
        <v>148</v>
      </c>
      <c r="P6696" t="s">
        <v>49</v>
      </c>
      <c r="Q6696" t="s">
        <v>50</v>
      </c>
      <c r="R6696" s="6">
        <f>_xlfn.XLOOKUP(CleanedData[[#This Row],[Product]],'02_Lookup_Tables'!$A$2:$A$126,'02_Lookup_Tables'!$B$2:$B$126)</f>
        <v>13056.99</v>
      </c>
      <c r="S6696" t="str">
        <f>VLOOKUP(CleanedData[[#This Row],[Product]],'02_Lookup_Tables'!$H$2:$I$126,2,FALSE)</f>
        <v>Electronics</v>
      </c>
      <c r="T6696" t="str">
        <f>VLOOKUP(CleanedData[[#This Row],[Province]],'02_Lookup_Tables'!$D$2:$E$10,2, FALSE)</f>
        <v>Central Region</v>
      </c>
      <c r="U6696" t="str" cm="1">
        <f t="array" ref="U6696">_xlfn.IFS(CleanedData[[#This Row],[Purchase Amount]]&lt;500,"Low",
CleanedData[[#This Row],[Purchase Amount]]&lt;5000,"Medium",
TRUE,"High")</f>
        <v>High</v>
      </c>
      <c r="V6696" t="str">
        <f>TEXT(CleanedData[[#This Row],[Date]],"mmmm")</f>
        <v>January</v>
      </c>
      <c r="W6696" t="str">
        <f>"Q"&amp;ROUNDUP(MONTH(CleanedData[[#This Row],[Date]])/3,0)</f>
        <v>Q1</v>
      </c>
      <c r="X6696" t="str">
        <f>IF(CleanedData[[#This Row],[Purchase Amount]]&gt;=5000,"Yes","No")</f>
        <v>Yes</v>
      </c>
      <c r="Y6696">
        <f>IF(CleanedData[[#This Row],[Recommend]]="Yes",1,0)</f>
        <v>1</v>
      </c>
      <c r="Z6696" s="6">
        <f>CleanedData[[#This Row],[Purchase Amount]]*0.15</f>
        <v>1958.5484999999999</v>
      </c>
      <c r="AA6696" s="6">
        <f>CleanedData[[#This Row],[Purchase Amount]]*1.15</f>
        <v>15015.538499999999</v>
      </c>
    </row>
    <row r="6697" spans="1:27" x14ac:dyDescent="0.3">
      <c r="A6697">
        <v>8118</v>
      </c>
      <c r="B6697" t="s">
        <v>6922</v>
      </c>
      <c r="C6697" s="1">
        <v>45569</v>
      </c>
      <c r="D6697">
        <v>72</v>
      </c>
      <c r="E6697" t="s">
        <v>39</v>
      </c>
      <c r="F6697" t="s">
        <v>108</v>
      </c>
      <c r="G6697" t="s">
        <v>454</v>
      </c>
      <c r="H6697">
        <v>4</v>
      </c>
      <c r="I6697" t="s">
        <v>45</v>
      </c>
      <c r="J6697" t="s">
        <v>74</v>
      </c>
      <c r="K6697" t="s">
        <v>44</v>
      </c>
      <c r="L6697" t="s">
        <v>45</v>
      </c>
      <c r="M6697" t="s">
        <v>136</v>
      </c>
      <c r="N6697" t="s">
        <v>96</v>
      </c>
      <c r="O6697" t="s">
        <v>89</v>
      </c>
      <c r="P6697" t="s">
        <v>70</v>
      </c>
      <c r="Q6697" t="s">
        <v>97</v>
      </c>
      <c r="R6697" s="6">
        <f>_xlfn.XLOOKUP(CleanedData[[#This Row],[Product]],'02_Lookup_Tables'!$A$2:$A$126,'02_Lookup_Tables'!$B$2:$B$126)</f>
        <v>2413.3000000000002</v>
      </c>
      <c r="S6697" t="str">
        <f>VLOOKUP(CleanedData[[#This Row],[Product]],'02_Lookup_Tables'!$H$2:$I$126,2,FALSE)</f>
        <v>Electronics</v>
      </c>
      <c r="T6697" t="str">
        <f>VLOOKUP(CleanedData[[#This Row],[Province]],'02_Lookup_Tables'!$D$2:$E$10,2, FALSE)</f>
        <v>Gauteng Region</v>
      </c>
      <c r="U6697" t="str" cm="1">
        <f t="array" ref="U6697">_xlfn.IFS(CleanedData[[#This Row],[Purchase Amount]]&lt;500,"Low",
CleanedData[[#This Row],[Purchase Amount]]&lt;5000,"Medium",
TRUE,"High")</f>
        <v>Medium</v>
      </c>
      <c r="V6697" t="str">
        <f>TEXT(CleanedData[[#This Row],[Date]],"mmmm")</f>
        <v>October</v>
      </c>
      <c r="W6697" t="str">
        <f>"Q"&amp;ROUNDUP(MONTH(CleanedData[[#This Row],[Date]])/3,0)</f>
        <v>Q4</v>
      </c>
      <c r="X6697" t="str">
        <f>IF(CleanedData[[#This Row],[Purchase Amount]]&gt;=5000,"Yes","No")</f>
        <v>No</v>
      </c>
      <c r="Y6697">
        <f>IF(CleanedData[[#This Row],[Recommend]]="Yes",1,0)</f>
        <v>1</v>
      </c>
      <c r="Z6697" s="6">
        <f>CleanedData[[#This Row],[Purchase Amount]]*0.15</f>
        <v>361.995</v>
      </c>
      <c r="AA6697" s="6">
        <f>CleanedData[[#This Row],[Purchase Amount]]*1.15</f>
        <v>2775.2950000000001</v>
      </c>
    </row>
    <row r="6698" spans="1:27" x14ac:dyDescent="0.3">
      <c r="A6698">
        <v>8119</v>
      </c>
      <c r="B6698" t="s">
        <v>6923</v>
      </c>
      <c r="C6698" s="1">
        <v>45906</v>
      </c>
      <c r="D6698">
        <v>27</v>
      </c>
      <c r="E6698" t="s">
        <v>52</v>
      </c>
      <c r="F6698" t="s">
        <v>108</v>
      </c>
      <c r="G6698" t="s">
        <v>365</v>
      </c>
      <c r="H6698">
        <v>5</v>
      </c>
      <c r="I6698" t="s">
        <v>45</v>
      </c>
      <c r="J6698" t="s">
        <v>74</v>
      </c>
      <c r="K6698" t="s">
        <v>55</v>
      </c>
      <c r="L6698" t="s">
        <v>45</v>
      </c>
      <c r="M6698" t="s">
        <v>165</v>
      </c>
      <c r="N6698" t="s">
        <v>57</v>
      </c>
      <c r="O6698" t="s">
        <v>89</v>
      </c>
      <c r="P6698" t="s">
        <v>70</v>
      </c>
      <c r="Q6698" t="s">
        <v>58</v>
      </c>
      <c r="R6698" s="6">
        <f>_xlfn.XLOOKUP(CleanedData[[#This Row],[Product]],'02_Lookup_Tables'!$A$2:$A$126,'02_Lookup_Tables'!$B$2:$B$126)</f>
        <v>105.11</v>
      </c>
      <c r="S6698" t="str">
        <f>VLOOKUP(CleanedData[[#This Row],[Product]],'02_Lookup_Tables'!$H$2:$I$126,2,FALSE)</f>
        <v>Beauty &amp; Personal Care</v>
      </c>
      <c r="T6698" t="str">
        <f>VLOOKUP(CleanedData[[#This Row],[Province]],'02_Lookup_Tables'!$D$2:$E$10,2, FALSE)</f>
        <v>Gauteng Region</v>
      </c>
      <c r="U6698" t="str" cm="1">
        <f t="array" ref="U6698">_xlfn.IFS(CleanedData[[#This Row],[Purchase Amount]]&lt;500,"Low",
CleanedData[[#This Row],[Purchase Amount]]&lt;5000,"Medium",
TRUE,"High")</f>
        <v>Low</v>
      </c>
      <c r="V6698" t="str">
        <f>TEXT(CleanedData[[#This Row],[Date]],"mmmm")</f>
        <v>September</v>
      </c>
      <c r="W6698" t="str">
        <f>"Q"&amp;ROUNDUP(MONTH(CleanedData[[#This Row],[Date]])/3,0)</f>
        <v>Q3</v>
      </c>
      <c r="X6698" t="str">
        <f>IF(CleanedData[[#This Row],[Purchase Amount]]&gt;=5000,"Yes","No")</f>
        <v>No</v>
      </c>
      <c r="Y6698">
        <f>IF(CleanedData[[#This Row],[Recommend]]="Yes",1,0)</f>
        <v>1</v>
      </c>
      <c r="Z6698" s="6">
        <f>CleanedData[[#This Row],[Purchase Amount]]*0.15</f>
        <v>15.766499999999999</v>
      </c>
      <c r="AA6698" s="6">
        <f>CleanedData[[#This Row],[Purchase Amount]]*1.15</f>
        <v>120.87649999999999</v>
      </c>
    </row>
    <row r="6699" spans="1:27" x14ac:dyDescent="0.3">
      <c r="A6699">
        <v>8120</v>
      </c>
      <c r="B6699" t="s">
        <v>6924</v>
      </c>
      <c r="C6699" s="1">
        <v>45523</v>
      </c>
      <c r="D6699">
        <v>61</v>
      </c>
      <c r="E6699" t="s">
        <v>39</v>
      </c>
      <c r="F6699" t="s">
        <v>77</v>
      </c>
      <c r="G6699" t="s">
        <v>102</v>
      </c>
      <c r="H6699">
        <v>2</v>
      </c>
      <c r="I6699" t="s">
        <v>42</v>
      </c>
      <c r="J6699" t="s">
        <v>74</v>
      </c>
      <c r="K6699" t="s">
        <v>44</v>
      </c>
      <c r="L6699" t="s">
        <v>45</v>
      </c>
      <c r="M6699" t="s">
        <v>231</v>
      </c>
      <c r="N6699" t="s">
        <v>47</v>
      </c>
      <c r="O6699" t="s">
        <v>89</v>
      </c>
      <c r="P6699" t="s">
        <v>49</v>
      </c>
      <c r="Q6699" t="s">
        <v>50</v>
      </c>
      <c r="R6699" s="6">
        <f>_xlfn.XLOOKUP(CleanedData[[#This Row],[Product]],'02_Lookup_Tables'!$A$2:$A$126,'02_Lookup_Tables'!$B$2:$B$126)</f>
        <v>276.82</v>
      </c>
      <c r="S6699" t="str">
        <f>VLOOKUP(CleanedData[[#This Row],[Product]],'02_Lookup_Tables'!$H$2:$I$126,2,FALSE)</f>
        <v>Home &amp; Living</v>
      </c>
      <c r="T6699" t="str">
        <f>VLOOKUP(CleanedData[[#This Row],[Province]],'02_Lookup_Tables'!$D$2:$E$10,2, FALSE)</f>
        <v>Central Region</v>
      </c>
      <c r="U6699" t="str" cm="1">
        <f t="array" ref="U6699">_xlfn.IFS(CleanedData[[#This Row],[Purchase Amount]]&lt;500,"Low",
CleanedData[[#This Row],[Purchase Amount]]&lt;5000,"Medium",
TRUE,"High")</f>
        <v>Low</v>
      </c>
      <c r="V6699" t="str">
        <f>TEXT(CleanedData[[#This Row],[Date]],"mmmm")</f>
        <v>August</v>
      </c>
      <c r="W6699" t="str">
        <f>"Q"&amp;ROUNDUP(MONTH(CleanedData[[#This Row],[Date]])/3,0)</f>
        <v>Q3</v>
      </c>
      <c r="X6699" t="str">
        <f>IF(CleanedData[[#This Row],[Purchase Amount]]&gt;=5000,"Yes","No")</f>
        <v>No</v>
      </c>
      <c r="Y6699">
        <f>IF(CleanedData[[#This Row],[Recommend]]="Yes",1,0)</f>
        <v>0</v>
      </c>
      <c r="Z6699" s="6">
        <f>CleanedData[[#This Row],[Purchase Amount]]*0.15</f>
        <v>41.522999999999996</v>
      </c>
      <c r="AA6699" s="6">
        <f>CleanedData[[#This Row],[Purchase Amount]]*1.15</f>
        <v>318.34299999999996</v>
      </c>
    </row>
    <row r="6700" spans="1:27" x14ac:dyDescent="0.3">
      <c r="A6700">
        <v>8122</v>
      </c>
      <c r="B6700" t="s">
        <v>6925</v>
      </c>
      <c r="C6700" s="1">
        <v>45874</v>
      </c>
      <c r="D6700">
        <v>48</v>
      </c>
      <c r="E6700" t="s">
        <v>60</v>
      </c>
      <c r="F6700" t="s">
        <v>72</v>
      </c>
      <c r="G6700" t="s">
        <v>131</v>
      </c>
      <c r="H6700">
        <v>1</v>
      </c>
      <c r="I6700" t="s">
        <v>45</v>
      </c>
      <c r="J6700" t="s">
        <v>43</v>
      </c>
      <c r="K6700" t="s">
        <v>55</v>
      </c>
      <c r="L6700" t="s">
        <v>45</v>
      </c>
      <c r="M6700" t="s">
        <v>136</v>
      </c>
      <c r="N6700" t="s">
        <v>80</v>
      </c>
      <c r="O6700" t="s">
        <v>89</v>
      </c>
      <c r="P6700" t="s">
        <v>49</v>
      </c>
      <c r="Q6700" t="s">
        <v>93</v>
      </c>
      <c r="R6700" s="6">
        <f>_xlfn.XLOOKUP(CleanedData[[#This Row],[Product]],'02_Lookup_Tables'!$A$2:$A$126,'02_Lookup_Tables'!$B$2:$B$126)</f>
        <v>369.57</v>
      </c>
      <c r="S6700" t="str">
        <f>VLOOKUP(CleanedData[[#This Row],[Product]],'02_Lookup_Tables'!$H$2:$I$126,2,FALSE)</f>
        <v>Accessories</v>
      </c>
      <c r="T6700" t="str">
        <f>VLOOKUP(CleanedData[[#This Row],[Province]],'02_Lookup_Tables'!$D$2:$E$10,2, FALSE)</f>
        <v>Central Region</v>
      </c>
      <c r="U6700" t="str" cm="1">
        <f t="array" ref="U6700">_xlfn.IFS(CleanedData[[#This Row],[Purchase Amount]]&lt;500,"Low",
CleanedData[[#This Row],[Purchase Amount]]&lt;5000,"Medium",
TRUE,"High")</f>
        <v>Low</v>
      </c>
      <c r="V6700" t="str">
        <f>TEXT(CleanedData[[#This Row],[Date]],"mmmm")</f>
        <v>August</v>
      </c>
      <c r="W6700" t="str">
        <f>"Q"&amp;ROUNDUP(MONTH(CleanedData[[#This Row],[Date]])/3,0)</f>
        <v>Q3</v>
      </c>
      <c r="X6700" t="str">
        <f>IF(CleanedData[[#This Row],[Purchase Amount]]&gt;=5000,"Yes","No")</f>
        <v>No</v>
      </c>
      <c r="Y6700">
        <f>IF(CleanedData[[#This Row],[Recommend]]="Yes",1,0)</f>
        <v>1</v>
      </c>
      <c r="Z6700" s="6">
        <f>CleanedData[[#This Row],[Purchase Amount]]*0.15</f>
        <v>55.435499999999998</v>
      </c>
      <c r="AA6700" s="6">
        <f>CleanedData[[#This Row],[Purchase Amount]]*1.15</f>
        <v>425.00549999999998</v>
      </c>
    </row>
    <row r="6701" spans="1:27" x14ac:dyDescent="0.3">
      <c r="A6701">
        <v>8123</v>
      </c>
      <c r="B6701" t="s">
        <v>6926</v>
      </c>
      <c r="C6701" s="1">
        <v>45894</v>
      </c>
      <c r="D6701">
        <v>27</v>
      </c>
      <c r="E6701" t="s">
        <v>60</v>
      </c>
      <c r="F6701" t="s">
        <v>72</v>
      </c>
      <c r="G6701" t="s">
        <v>505</v>
      </c>
      <c r="H6701">
        <v>5</v>
      </c>
      <c r="I6701" t="s">
        <v>45</v>
      </c>
      <c r="J6701" t="s">
        <v>63</v>
      </c>
      <c r="K6701" t="s">
        <v>64</v>
      </c>
      <c r="L6701" t="s">
        <v>42</v>
      </c>
      <c r="N6701" t="s">
        <v>57</v>
      </c>
      <c r="O6701" t="s">
        <v>134</v>
      </c>
      <c r="P6701" t="s">
        <v>8646</v>
      </c>
      <c r="Q6701" t="s">
        <v>58</v>
      </c>
      <c r="R6701" s="6">
        <f>_xlfn.XLOOKUP(CleanedData[[#This Row],[Product]],'02_Lookup_Tables'!$A$2:$A$126,'02_Lookup_Tables'!$B$2:$B$126)</f>
        <v>2572.02</v>
      </c>
      <c r="S6701" t="str">
        <f>VLOOKUP(CleanedData[[#This Row],[Product]],'02_Lookup_Tables'!$H$2:$I$126,2,FALSE)</f>
        <v>Home &amp; Living</v>
      </c>
      <c r="T6701" t="str">
        <f>VLOOKUP(CleanedData[[#This Row],[Province]],'02_Lookup_Tables'!$D$2:$E$10,2, FALSE)</f>
        <v>Central Region</v>
      </c>
      <c r="U6701" t="str" cm="1">
        <f t="array" ref="U6701">_xlfn.IFS(CleanedData[[#This Row],[Purchase Amount]]&lt;500,"Low",
CleanedData[[#This Row],[Purchase Amount]]&lt;5000,"Medium",
TRUE,"High")</f>
        <v>Medium</v>
      </c>
      <c r="V6701" t="str">
        <f>TEXT(CleanedData[[#This Row],[Date]],"mmmm")</f>
        <v>August</v>
      </c>
      <c r="W6701" t="str">
        <f>"Q"&amp;ROUNDUP(MONTH(CleanedData[[#This Row],[Date]])/3,0)</f>
        <v>Q3</v>
      </c>
      <c r="X6701" t="str">
        <f>IF(CleanedData[[#This Row],[Purchase Amount]]&gt;=5000,"Yes","No")</f>
        <v>No</v>
      </c>
      <c r="Y6701">
        <f>IF(CleanedData[[#This Row],[Recommend]]="Yes",1,0)</f>
        <v>1</v>
      </c>
      <c r="Z6701" s="6">
        <f>CleanedData[[#This Row],[Purchase Amount]]*0.15</f>
        <v>385.803</v>
      </c>
      <c r="AA6701" s="6">
        <f>CleanedData[[#This Row],[Purchase Amount]]*1.15</f>
        <v>2957.8229999999999</v>
      </c>
    </row>
    <row r="6702" spans="1:27" x14ac:dyDescent="0.3">
      <c r="A6702">
        <v>8124</v>
      </c>
      <c r="B6702" t="s">
        <v>6927</v>
      </c>
      <c r="C6702" s="1">
        <v>45705</v>
      </c>
      <c r="D6702">
        <v>20</v>
      </c>
      <c r="E6702" t="s">
        <v>52</v>
      </c>
      <c r="F6702" t="s">
        <v>130</v>
      </c>
      <c r="G6702" t="s">
        <v>278</v>
      </c>
      <c r="H6702">
        <v>1</v>
      </c>
      <c r="I6702" t="s">
        <v>45</v>
      </c>
      <c r="J6702" t="s">
        <v>69</v>
      </c>
      <c r="K6702" t="s">
        <v>44</v>
      </c>
      <c r="L6702" t="s">
        <v>42</v>
      </c>
      <c r="M6702" t="s">
        <v>136</v>
      </c>
      <c r="N6702" t="s">
        <v>80</v>
      </c>
      <c r="O6702" t="s">
        <v>89</v>
      </c>
      <c r="P6702" t="s">
        <v>49</v>
      </c>
      <c r="Q6702" t="s">
        <v>66</v>
      </c>
      <c r="R6702" s="6">
        <f>_xlfn.XLOOKUP(CleanedData[[#This Row],[Product]],'02_Lookup_Tables'!$A$2:$A$126,'02_Lookup_Tables'!$B$2:$B$126)</f>
        <v>45.96</v>
      </c>
      <c r="S6702" t="str">
        <f>VLOOKUP(CleanedData[[#This Row],[Product]],'02_Lookup_Tables'!$H$2:$I$126,2,FALSE)</f>
        <v>Food</v>
      </c>
      <c r="T6702" t="str">
        <f>VLOOKUP(CleanedData[[#This Row],[Province]],'02_Lookup_Tables'!$D$2:$E$10,2, FALSE)</f>
        <v>Eastern Region</v>
      </c>
      <c r="U6702" t="str" cm="1">
        <f t="array" ref="U6702">_xlfn.IFS(CleanedData[[#This Row],[Purchase Amount]]&lt;500,"Low",
CleanedData[[#This Row],[Purchase Amount]]&lt;5000,"Medium",
TRUE,"High")</f>
        <v>Low</v>
      </c>
      <c r="V6702" t="str">
        <f>TEXT(CleanedData[[#This Row],[Date]],"mmmm")</f>
        <v>February</v>
      </c>
      <c r="W6702" t="str">
        <f>"Q"&amp;ROUNDUP(MONTH(CleanedData[[#This Row],[Date]])/3,0)</f>
        <v>Q1</v>
      </c>
      <c r="X6702" t="str">
        <f>IF(CleanedData[[#This Row],[Purchase Amount]]&gt;=5000,"Yes","No")</f>
        <v>No</v>
      </c>
      <c r="Y6702">
        <f>IF(CleanedData[[#This Row],[Recommend]]="Yes",1,0)</f>
        <v>1</v>
      </c>
      <c r="Z6702" s="6">
        <f>CleanedData[[#This Row],[Purchase Amount]]*0.15</f>
        <v>6.8940000000000001</v>
      </c>
      <c r="AA6702" s="6">
        <f>CleanedData[[#This Row],[Purchase Amount]]*1.15</f>
        <v>52.853999999999999</v>
      </c>
    </row>
    <row r="6703" spans="1:27" x14ac:dyDescent="0.3">
      <c r="A6703">
        <v>8125</v>
      </c>
      <c r="B6703" t="s">
        <v>6928</v>
      </c>
      <c r="C6703" s="1">
        <v>45903</v>
      </c>
      <c r="D6703">
        <v>21</v>
      </c>
      <c r="E6703" t="s">
        <v>52</v>
      </c>
      <c r="F6703" t="s">
        <v>72</v>
      </c>
      <c r="G6703" t="s">
        <v>311</v>
      </c>
      <c r="H6703">
        <v>4</v>
      </c>
      <c r="I6703" t="s">
        <v>45</v>
      </c>
      <c r="J6703" t="s">
        <v>63</v>
      </c>
      <c r="K6703" t="s">
        <v>44</v>
      </c>
      <c r="L6703" t="s">
        <v>42</v>
      </c>
      <c r="N6703" t="s">
        <v>96</v>
      </c>
      <c r="O6703" t="s">
        <v>134</v>
      </c>
      <c r="P6703" t="s">
        <v>8646</v>
      </c>
      <c r="Q6703" t="s">
        <v>66</v>
      </c>
      <c r="R6703" s="6">
        <f>_xlfn.XLOOKUP(CleanedData[[#This Row],[Product]],'02_Lookup_Tables'!$A$2:$A$126,'02_Lookup_Tables'!$B$2:$B$126)</f>
        <v>954.6</v>
      </c>
      <c r="S6703" t="str">
        <f>VLOOKUP(CleanedData[[#This Row],[Product]],'02_Lookup_Tables'!$H$2:$I$126,2,FALSE)</f>
        <v>Apparel</v>
      </c>
      <c r="T6703" t="str">
        <f>VLOOKUP(CleanedData[[#This Row],[Province]],'02_Lookup_Tables'!$D$2:$E$10,2, FALSE)</f>
        <v>Central Region</v>
      </c>
      <c r="U6703" t="str" cm="1">
        <f t="array" ref="U6703">_xlfn.IFS(CleanedData[[#This Row],[Purchase Amount]]&lt;500,"Low",
CleanedData[[#This Row],[Purchase Amount]]&lt;5000,"Medium",
TRUE,"High")</f>
        <v>Medium</v>
      </c>
      <c r="V6703" t="str">
        <f>TEXT(CleanedData[[#This Row],[Date]],"mmmm")</f>
        <v>September</v>
      </c>
      <c r="W6703" t="str">
        <f>"Q"&amp;ROUNDUP(MONTH(CleanedData[[#This Row],[Date]])/3,0)</f>
        <v>Q3</v>
      </c>
      <c r="X6703" t="str">
        <f>IF(CleanedData[[#This Row],[Purchase Amount]]&gt;=5000,"Yes","No")</f>
        <v>No</v>
      </c>
      <c r="Y6703">
        <f>IF(CleanedData[[#This Row],[Recommend]]="Yes",1,0)</f>
        <v>1</v>
      </c>
      <c r="Z6703" s="6">
        <f>CleanedData[[#This Row],[Purchase Amount]]*0.15</f>
        <v>143.19</v>
      </c>
      <c r="AA6703" s="6">
        <f>CleanedData[[#This Row],[Purchase Amount]]*1.15</f>
        <v>1097.79</v>
      </c>
    </row>
    <row r="6704" spans="1:27" x14ac:dyDescent="0.3">
      <c r="A6704">
        <v>8126</v>
      </c>
      <c r="B6704" t="s">
        <v>6929</v>
      </c>
      <c r="C6704" s="1">
        <v>45786</v>
      </c>
      <c r="D6704">
        <v>51</v>
      </c>
      <c r="E6704" t="s">
        <v>60</v>
      </c>
      <c r="F6704" t="s">
        <v>125</v>
      </c>
      <c r="G6704" t="s">
        <v>266</v>
      </c>
      <c r="H6704">
        <v>4</v>
      </c>
      <c r="I6704" t="s">
        <v>42</v>
      </c>
      <c r="J6704" t="s">
        <v>43</v>
      </c>
      <c r="K6704" t="s">
        <v>64</v>
      </c>
      <c r="L6704" t="s">
        <v>45</v>
      </c>
      <c r="M6704" t="s">
        <v>165</v>
      </c>
      <c r="N6704" t="s">
        <v>96</v>
      </c>
      <c r="O6704" t="s">
        <v>89</v>
      </c>
      <c r="P6704" t="s">
        <v>70</v>
      </c>
      <c r="Q6704" t="s">
        <v>93</v>
      </c>
      <c r="R6704" s="6">
        <f>_xlfn.XLOOKUP(CleanedData[[#This Row],[Product]],'02_Lookup_Tables'!$A$2:$A$126,'02_Lookup_Tables'!$B$2:$B$126)</f>
        <v>2951.61</v>
      </c>
      <c r="S6704" t="str">
        <f>VLOOKUP(CleanedData[[#This Row],[Product]],'02_Lookup_Tables'!$H$2:$I$126,2,FALSE)</f>
        <v>Beauty &amp; Personal Care</v>
      </c>
      <c r="T6704" t="str">
        <f>VLOOKUP(CleanedData[[#This Row],[Province]],'02_Lookup_Tables'!$D$2:$E$10,2, FALSE)</f>
        <v>Western Region</v>
      </c>
      <c r="U6704" t="str" cm="1">
        <f t="array" ref="U6704">_xlfn.IFS(CleanedData[[#This Row],[Purchase Amount]]&lt;500,"Low",
CleanedData[[#This Row],[Purchase Amount]]&lt;5000,"Medium",
TRUE,"High")</f>
        <v>Medium</v>
      </c>
      <c r="V6704" t="str">
        <f>TEXT(CleanedData[[#This Row],[Date]],"mmmm")</f>
        <v>May</v>
      </c>
      <c r="W6704" t="str">
        <f>"Q"&amp;ROUNDUP(MONTH(CleanedData[[#This Row],[Date]])/3,0)</f>
        <v>Q2</v>
      </c>
      <c r="X6704" t="str">
        <f>IF(CleanedData[[#This Row],[Purchase Amount]]&gt;=5000,"Yes","No")</f>
        <v>No</v>
      </c>
      <c r="Y6704">
        <f>IF(CleanedData[[#This Row],[Recommend]]="Yes",1,0)</f>
        <v>0</v>
      </c>
      <c r="Z6704" s="6">
        <f>CleanedData[[#This Row],[Purchase Amount]]*0.15</f>
        <v>442.74150000000003</v>
      </c>
      <c r="AA6704" s="6">
        <f>CleanedData[[#This Row],[Purchase Amount]]*1.15</f>
        <v>3394.3514999999998</v>
      </c>
    </row>
    <row r="6705" spans="1:27" x14ac:dyDescent="0.3">
      <c r="A6705">
        <v>8127</v>
      </c>
      <c r="B6705" t="s">
        <v>6930</v>
      </c>
      <c r="C6705" s="1">
        <v>45360</v>
      </c>
      <c r="D6705">
        <v>18</v>
      </c>
      <c r="E6705" t="s">
        <v>39</v>
      </c>
      <c r="F6705" t="s">
        <v>77</v>
      </c>
      <c r="G6705" t="s">
        <v>155</v>
      </c>
      <c r="H6705">
        <v>1</v>
      </c>
      <c r="I6705" t="s">
        <v>42</v>
      </c>
      <c r="J6705" t="s">
        <v>54</v>
      </c>
      <c r="K6705" t="s">
        <v>55</v>
      </c>
      <c r="L6705" t="s">
        <v>45</v>
      </c>
      <c r="M6705" t="s">
        <v>184</v>
      </c>
      <c r="N6705" t="s">
        <v>80</v>
      </c>
      <c r="O6705" t="s">
        <v>148</v>
      </c>
      <c r="P6705" t="s">
        <v>70</v>
      </c>
      <c r="Q6705" t="s">
        <v>66</v>
      </c>
      <c r="R6705" s="6">
        <f>_xlfn.XLOOKUP(CleanedData[[#This Row],[Product]],'02_Lookup_Tables'!$A$2:$A$126,'02_Lookup_Tables'!$B$2:$B$126)</f>
        <v>1355.08</v>
      </c>
      <c r="S6705" t="str">
        <f>VLOOKUP(CleanedData[[#This Row],[Product]],'02_Lookup_Tables'!$H$2:$I$126,2,FALSE)</f>
        <v>Sports &amp; Outdoors</v>
      </c>
      <c r="T6705" t="str">
        <f>VLOOKUP(CleanedData[[#This Row],[Province]],'02_Lookup_Tables'!$D$2:$E$10,2, FALSE)</f>
        <v>Central Region</v>
      </c>
      <c r="U6705" t="str" cm="1">
        <f t="array" ref="U6705">_xlfn.IFS(CleanedData[[#This Row],[Purchase Amount]]&lt;500,"Low",
CleanedData[[#This Row],[Purchase Amount]]&lt;5000,"Medium",
TRUE,"High")</f>
        <v>Medium</v>
      </c>
      <c r="V6705" t="str">
        <f>TEXT(CleanedData[[#This Row],[Date]],"mmmm")</f>
        <v>March</v>
      </c>
      <c r="W6705" t="str">
        <f>"Q"&amp;ROUNDUP(MONTH(CleanedData[[#This Row],[Date]])/3,0)</f>
        <v>Q1</v>
      </c>
      <c r="X6705" t="str">
        <f>IF(CleanedData[[#This Row],[Purchase Amount]]&gt;=5000,"Yes","No")</f>
        <v>No</v>
      </c>
      <c r="Y6705">
        <f>IF(CleanedData[[#This Row],[Recommend]]="Yes",1,0)</f>
        <v>0</v>
      </c>
      <c r="Z6705" s="6">
        <f>CleanedData[[#This Row],[Purchase Amount]]*0.15</f>
        <v>203.26199999999997</v>
      </c>
      <c r="AA6705" s="6">
        <f>CleanedData[[#This Row],[Purchase Amount]]*1.15</f>
        <v>1558.3419999999999</v>
      </c>
    </row>
    <row r="6706" spans="1:27" x14ac:dyDescent="0.3">
      <c r="A6706">
        <v>8128</v>
      </c>
      <c r="B6706" t="s">
        <v>6931</v>
      </c>
      <c r="C6706" s="1">
        <v>45394</v>
      </c>
      <c r="D6706">
        <v>64</v>
      </c>
      <c r="E6706" t="s">
        <v>60</v>
      </c>
      <c r="F6706" t="s">
        <v>108</v>
      </c>
      <c r="G6706" t="s">
        <v>381</v>
      </c>
      <c r="H6706">
        <v>4</v>
      </c>
      <c r="I6706" t="s">
        <v>42</v>
      </c>
      <c r="J6706" t="s">
        <v>74</v>
      </c>
      <c r="K6706" t="s">
        <v>44</v>
      </c>
      <c r="L6706" t="s">
        <v>45</v>
      </c>
      <c r="M6706" t="s">
        <v>85</v>
      </c>
      <c r="N6706" t="s">
        <v>96</v>
      </c>
      <c r="O6706" t="s">
        <v>48</v>
      </c>
      <c r="P6706" t="s">
        <v>49</v>
      </c>
      <c r="Q6706" t="s">
        <v>50</v>
      </c>
      <c r="R6706" s="6">
        <f>_xlfn.XLOOKUP(CleanedData[[#This Row],[Product]],'02_Lookup_Tables'!$A$2:$A$126,'02_Lookup_Tables'!$B$2:$B$126)</f>
        <v>786.78</v>
      </c>
      <c r="S6706" t="str">
        <f>VLOOKUP(CleanedData[[#This Row],[Product]],'02_Lookup_Tables'!$H$2:$I$126,2,FALSE)</f>
        <v>Apparel</v>
      </c>
      <c r="T6706" t="str">
        <f>VLOOKUP(CleanedData[[#This Row],[Province]],'02_Lookup_Tables'!$D$2:$E$10,2, FALSE)</f>
        <v>Gauteng Region</v>
      </c>
      <c r="U6706" t="str" cm="1">
        <f t="array" ref="U6706">_xlfn.IFS(CleanedData[[#This Row],[Purchase Amount]]&lt;500,"Low",
CleanedData[[#This Row],[Purchase Amount]]&lt;5000,"Medium",
TRUE,"High")</f>
        <v>Medium</v>
      </c>
      <c r="V6706" t="str">
        <f>TEXT(CleanedData[[#This Row],[Date]],"mmmm")</f>
        <v>April</v>
      </c>
      <c r="W6706" t="str">
        <f>"Q"&amp;ROUNDUP(MONTH(CleanedData[[#This Row],[Date]])/3,0)</f>
        <v>Q2</v>
      </c>
      <c r="X6706" t="str">
        <f>IF(CleanedData[[#This Row],[Purchase Amount]]&gt;=5000,"Yes","No")</f>
        <v>No</v>
      </c>
      <c r="Y6706">
        <f>IF(CleanedData[[#This Row],[Recommend]]="Yes",1,0)</f>
        <v>0</v>
      </c>
      <c r="Z6706" s="6">
        <f>CleanedData[[#This Row],[Purchase Amount]]*0.15</f>
        <v>118.017</v>
      </c>
      <c r="AA6706" s="6">
        <f>CleanedData[[#This Row],[Purchase Amount]]*1.15</f>
        <v>904.79699999999991</v>
      </c>
    </row>
    <row r="6707" spans="1:27" x14ac:dyDescent="0.3">
      <c r="A6707">
        <v>8130</v>
      </c>
      <c r="B6707" t="s">
        <v>6932</v>
      </c>
      <c r="C6707" s="1">
        <v>45788</v>
      </c>
      <c r="D6707">
        <v>40</v>
      </c>
      <c r="E6707" t="s">
        <v>39</v>
      </c>
      <c r="F6707" t="s">
        <v>40</v>
      </c>
      <c r="G6707" t="s">
        <v>311</v>
      </c>
      <c r="H6707">
        <v>5</v>
      </c>
      <c r="I6707" t="s">
        <v>45</v>
      </c>
      <c r="J6707" t="s">
        <v>74</v>
      </c>
      <c r="K6707" t="s">
        <v>44</v>
      </c>
      <c r="L6707" t="s">
        <v>45</v>
      </c>
      <c r="M6707" t="s">
        <v>165</v>
      </c>
      <c r="N6707" t="s">
        <v>57</v>
      </c>
      <c r="O6707" t="s">
        <v>89</v>
      </c>
      <c r="P6707" t="s">
        <v>70</v>
      </c>
      <c r="Q6707" t="s">
        <v>81</v>
      </c>
      <c r="R6707" s="6">
        <f>_xlfn.XLOOKUP(CleanedData[[#This Row],[Product]],'02_Lookup_Tables'!$A$2:$A$126,'02_Lookup_Tables'!$B$2:$B$126)</f>
        <v>954.6</v>
      </c>
      <c r="S6707" t="str">
        <f>VLOOKUP(CleanedData[[#This Row],[Product]],'02_Lookup_Tables'!$H$2:$I$126,2,FALSE)</f>
        <v>Apparel</v>
      </c>
      <c r="T6707" t="str">
        <f>VLOOKUP(CleanedData[[#This Row],[Province]],'02_Lookup_Tables'!$D$2:$E$10,2, FALSE)</f>
        <v>Northern Region</v>
      </c>
      <c r="U6707" t="str" cm="1">
        <f t="array" ref="U6707">_xlfn.IFS(CleanedData[[#This Row],[Purchase Amount]]&lt;500,"Low",
CleanedData[[#This Row],[Purchase Amount]]&lt;5000,"Medium",
TRUE,"High")</f>
        <v>Medium</v>
      </c>
      <c r="V6707" t="str">
        <f>TEXT(CleanedData[[#This Row],[Date]],"mmmm")</f>
        <v>May</v>
      </c>
      <c r="W6707" t="str">
        <f>"Q"&amp;ROUNDUP(MONTH(CleanedData[[#This Row],[Date]])/3,0)</f>
        <v>Q2</v>
      </c>
      <c r="X6707" t="str">
        <f>IF(CleanedData[[#This Row],[Purchase Amount]]&gt;=5000,"Yes","No")</f>
        <v>No</v>
      </c>
      <c r="Y6707">
        <f>IF(CleanedData[[#This Row],[Recommend]]="Yes",1,0)</f>
        <v>1</v>
      </c>
      <c r="Z6707" s="6">
        <f>CleanedData[[#This Row],[Purchase Amount]]*0.15</f>
        <v>143.19</v>
      </c>
      <c r="AA6707" s="6">
        <f>CleanedData[[#This Row],[Purchase Amount]]*1.15</f>
        <v>1097.79</v>
      </c>
    </row>
    <row r="6708" spans="1:27" x14ac:dyDescent="0.3">
      <c r="A6708">
        <v>8131</v>
      </c>
      <c r="B6708" t="s">
        <v>6933</v>
      </c>
      <c r="C6708" s="1">
        <v>45882</v>
      </c>
      <c r="D6708">
        <v>56</v>
      </c>
      <c r="E6708" t="s">
        <v>39</v>
      </c>
      <c r="F6708" t="s">
        <v>130</v>
      </c>
      <c r="G6708" t="s">
        <v>164</v>
      </c>
      <c r="H6708">
        <v>1</v>
      </c>
      <c r="I6708" t="s">
        <v>42</v>
      </c>
      <c r="J6708" t="s">
        <v>43</v>
      </c>
      <c r="K6708" t="s">
        <v>64</v>
      </c>
      <c r="L6708" t="s">
        <v>42</v>
      </c>
      <c r="M6708" t="s">
        <v>100</v>
      </c>
      <c r="N6708" t="s">
        <v>80</v>
      </c>
      <c r="O6708" t="s">
        <v>48</v>
      </c>
      <c r="P6708" t="s">
        <v>49</v>
      </c>
      <c r="Q6708" t="s">
        <v>50</v>
      </c>
      <c r="R6708" s="6">
        <f>_xlfn.XLOOKUP(CleanedData[[#This Row],[Product]],'02_Lookup_Tables'!$A$2:$A$126,'02_Lookup_Tables'!$B$2:$B$126)</f>
        <v>440.87</v>
      </c>
      <c r="S6708" t="str">
        <f>VLOOKUP(CleanedData[[#This Row],[Product]],'02_Lookup_Tables'!$H$2:$I$126,2,FALSE)</f>
        <v>Home &amp; Living</v>
      </c>
      <c r="T6708" t="str">
        <f>VLOOKUP(CleanedData[[#This Row],[Province]],'02_Lookup_Tables'!$D$2:$E$10,2, FALSE)</f>
        <v>Eastern Region</v>
      </c>
      <c r="U6708" t="str" cm="1">
        <f t="array" ref="U6708">_xlfn.IFS(CleanedData[[#This Row],[Purchase Amount]]&lt;500,"Low",
CleanedData[[#This Row],[Purchase Amount]]&lt;5000,"Medium",
TRUE,"High")</f>
        <v>Low</v>
      </c>
      <c r="V6708" t="str">
        <f>TEXT(CleanedData[[#This Row],[Date]],"mmmm")</f>
        <v>August</v>
      </c>
      <c r="W6708" t="str">
        <f>"Q"&amp;ROUNDUP(MONTH(CleanedData[[#This Row],[Date]])/3,0)</f>
        <v>Q3</v>
      </c>
      <c r="X6708" t="str">
        <f>IF(CleanedData[[#This Row],[Purchase Amount]]&gt;=5000,"Yes","No")</f>
        <v>No</v>
      </c>
      <c r="Y6708">
        <f>IF(CleanedData[[#This Row],[Recommend]]="Yes",1,0)</f>
        <v>0</v>
      </c>
      <c r="Z6708" s="6">
        <f>CleanedData[[#This Row],[Purchase Amount]]*0.15</f>
        <v>66.130499999999998</v>
      </c>
      <c r="AA6708" s="6">
        <f>CleanedData[[#This Row],[Purchase Amount]]*1.15</f>
        <v>507.00049999999999</v>
      </c>
    </row>
    <row r="6709" spans="1:27" x14ac:dyDescent="0.3">
      <c r="A6709">
        <v>8132</v>
      </c>
      <c r="B6709" t="s">
        <v>6934</v>
      </c>
      <c r="C6709" s="1">
        <v>45918</v>
      </c>
      <c r="D6709">
        <v>33</v>
      </c>
      <c r="E6709" t="s">
        <v>60</v>
      </c>
      <c r="F6709" t="s">
        <v>130</v>
      </c>
      <c r="G6709" t="s">
        <v>189</v>
      </c>
      <c r="H6709">
        <v>5</v>
      </c>
      <c r="I6709" t="s">
        <v>42</v>
      </c>
      <c r="J6709" t="s">
        <v>54</v>
      </c>
      <c r="K6709" t="s">
        <v>55</v>
      </c>
      <c r="L6709" t="s">
        <v>45</v>
      </c>
      <c r="M6709" t="s">
        <v>85</v>
      </c>
      <c r="N6709" t="s">
        <v>57</v>
      </c>
      <c r="O6709" t="s">
        <v>48</v>
      </c>
      <c r="P6709" t="s">
        <v>49</v>
      </c>
      <c r="Q6709" t="s">
        <v>58</v>
      </c>
      <c r="R6709" s="6">
        <f>_xlfn.XLOOKUP(CleanedData[[#This Row],[Product]],'02_Lookup_Tables'!$A$2:$A$126,'02_Lookup_Tables'!$B$2:$B$126)</f>
        <v>1619.07</v>
      </c>
      <c r="S6709" t="str">
        <f>VLOOKUP(CleanedData[[#This Row],[Product]],'02_Lookup_Tables'!$H$2:$I$126,2,FALSE)</f>
        <v>Home &amp; Living</v>
      </c>
      <c r="T6709" t="str">
        <f>VLOOKUP(CleanedData[[#This Row],[Province]],'02_Lookup_Tables'!$D$2:$E$10,2, FALSE)</f>
        <v>Eastern Region</v>
      </c>
      <c r="U6709" t="str" cm="1">
        <f t="array" ref="U6709">_xlfn.IFS(CleanedData[[#This Row],[Purchase Amount]]&lt;500,"Low",
CleanedData[[#This Row],[Purchase Amount]]&lt;5000,"Medium",
TRUE,"High")</f>
        <v>Medium</v>
      </c>
      <c r="V6709" t="str">
        <f>TEXT(CleanedData[[#This Row],[Date]],"mmmm")</f>
        <v>September</v>
      </c>
      <c r="W6709" t="str">
        <f>"Q"&amp;ROUNDUP(MONTH(CleanedData[[#This Row],[Date]])/3,0)</f>
        <v>Q3</v>
      </c>
      <c r="X6709" t="str">
        <f>IF(CleanedData[[#This Row],[Purchase Amount]]&gt;=5000,"Yes","No")</f>
        <v>No</v>
      </c>
      <c r="Y6709">
        <f>IF(CleanedData[[#This Row],[Recommend]]="Yes",1,0)</f>
        <v>0</v>
      </c>
      <c r="Z6709" s="6">
        <f>CleanedData[[#This Row],[Purchase Amount]]*0.15</f>
        <v>242.86049999999997</v>
      </c>
      <c r="AA6709" s="6">
        <f>CleanedData[[#This Row],[Purchase Amount]]*1.15</f>
        <v>1861.9304999999997</v>
      </c>
    </row>
    <row r="6710" spans="1:27" x14ac:dyDescent="0.3">
      <c r="A6710">
        <v>8133</v>
      </c>
      <c r="B6710" t="s">
        <v>6935</v>
      </c>
      <c r="C6710" s="1">
        <v>45775</v>
      </c>
      <c r="E6710" t="s">
        <v>60</v>
      </c>
      <c r="F6710" t="s">
        <v>130</v>
      </c>
      <c r="G6710" t="s">
        <v>294</v>
      </c>
      <c r="H6710">
        <v>4</v>
      </c>
      <c r="I6710" t="s">
        <v>45</v>
      </c>
      <c r="J6710" t="s">
        <v>74</v>
      </c>
      <c r="K6710" t="s">
        <v>44</v>
      </c>
      <c r="L6710" t="s">
        <v>42</v>
      </c>
      <c r="M6710" t="s">
        <v>112</v>
      </c>
      <c r="N6710" t="s">
        <v>96</v>
      </c>
      <c r="O6710" t="s">
        <v>48</v>
      </c>
      <c r="P6710" t="s">
        <v>49</v>
      </c>
      <c r="Q6710" t="s">
        <v>166</v>
      </c>
      <c r="R6710" s="6">
        <f>_xlfn.XLOOKUP(CleanedData[[#This Row],[Product]],'02_Lookup_Tables'!$A$2:$A$126,'02_Lookup_Tables'!$B$2:$B$126)</f>
        <v>16291.52</v>
      </c>
      <c r="S6710" t="str">
        <f>VLOOKUP(CleanedData[[#This Row],[Product]],'02_Lookup_Tables'!$H$2:$I$126,2,FALSE)</f>
        <v>Home Devices</v>
      </c>
      <c r="T6710" t="str">
        <f>VLOOKUP(CleanedData[[#This Row],[Province]],'02_Lookup_Tables'!$D$2:$E$10,2, FALSE)</f>
        <v>Eastern Region</v>
      </c>
      <c r="U6710" t="str" cm="1">
        <f t="array" ref="U6710">_xlfn.IFS(CleanedData[[#This Row],[Purchase Amount]]&lt;500,"Low",
CleanedData[[#This Row],[Purchase Amount]]&lt;5000,"Medium",
TRUE,"High")</f>
        <v>High</v>
      </c>
      <c r="V6710" t="str">
        <f>TEXT(CleanedData[[#This Row],[Date]],"mmmm")</f>
        <v>April</v>
      </c>
      <c r="W6710" t="str">
        <f>"Q"&amp;ROUNDUP(MONTH(CleanedData[[#This Row],[Date]])/3,0)</f>
        <v>Q2</v>
      </c>
      <c r="X6710" t="str">
        <f>IF(CleanedData[[#This Row],[Purchase Amount]]&gt;=5000,"Yes","No")</f>
        <v>Yes</v>
      </c>
      <c r="Y6710">
        <f>IF(CleanedData[[#This Row],[Recommend]]="Yes",1,0)</f>
        <v>1</v>
      </c>
      <c r="Z6710" s="6">
        <f>CleanedData[[#This Row],[Purchase Amount]]*0.15</f>
        <v>2443.7280000000001</v>
      </c>
      <c r="AA6710" s="6">
        <f>CleanedData[[#This Row],[Purchase Amount]]*1.15</f>
        <v>18735.248</v>
      </c>
    </row>
    <row r="6711" spans="1:27" x14ac:dyDescent="0.3">
      <c r="A6711">
        <v>8134</v>
      </c>
      <c r="B6711" t="s">
        <v>6936</v>
      </c>
      <c r="C6711" s="1">
        <v>45871</v>
      </c>
      <c r="D6711">
        <v>34</v>
      </c>
      <c r="E6711" t="s">
        <v>39</v>
      </c>
      <c r="F6711" t="s">
        <v>125</v>
      </c>
      <c r="G6711" t="s">
        <v>362</v>
      </c>
      <c r="H6711">
        <v>4</v>
      </c>
      <c r="I6711" t="s">
        <v>45</v>
      </c>
      <c r="J6711" t="s">
        <v>69</v>
      </c>
      <c r="K6711" t="s">
        <v>44</v>
      </c>
      <c r="L6711" t="s">
        <v>45</v>
      </c>
      <c r="M6711" t="s">
        <v>46</v>
      </c>
      <c r="N6711" t="s">
        <v>96</v>
      </c>
      <c r="O6711" t="s">
        <v>89</v>
      </c>
      <c r="P6711" t="s">
        <v>70</v>
      </c>
      <c r="Q6711" t="s">
        <v>58</v>
      </c>
      <c r="R6711" s="6">
        <f>_xlfn.XLOOKUP(CleanedData[[#This Row],[Product]],'02_Lookup_Tables'!$A$2:$A$126,'02_Lookup_Tables'!$B$2:$B$126)</f>
        <v>1746.77</v>
      </c>
      <c r="S6711" t="str">
        <f>VLOOKUP(CleanedData[[#This Row],[Product]],'02_Lookup_Tables'!$H$2:$I$126,2,FALSE)</f>
        <v>Home Devices</v>
      </c>
      <c r="T6711" t="str">
        <f>VLOOKUP(CleanedData[[#This Row],[Province]],'02_Lookup_Tables'!$D$2:$E$10,2, FALSE)</f>
        <v>Western Region</v>
      </c>
      <c r="U6711" t="str" cm="1">
        <f t="array" ref="U6711">_xlfn.IFS(CleanedData[[#This Row],[Purchase Amount]]&lt;500,"Low",
CleanedData[[#This Row],[Purchase Amount]]&lt;5000,"Medium",
TRUE,"High")</f>
        <v>Medium</v>
      </c>
      <c r="V6711" t="str">
        <f>TEXT(CleanedData[[#This Row],[Date]],"mmmm")</f>
        <v>August</v>
      </c>
      <c r="W6711" t="str">
        <f>"Q"&amp;ROUNDUP(MONTH(CleanedData[[#This Row],[Date]])/3,0)</f>
        <v>Q3</v>
      </c>
      <c r="X6711" t="str">
        <f>IF(CleanedData[[#This Row],[Purchase Amount]]&gt;=5000,"Yes","No")</f>
        <v>No</v>
      </c>
      <c r="Y6711">
        <f>IF(CleanedData[[#This Row],[Recommend]]="Yes",1,0)</f>
        <v>1</v>
      </c>
      <c r="Z6711" s="6">
        <f>CleanedData[[#This Row],[Purchase Amount]]*0.15</f>
        <v>262.01549999999997</v>
      </c>
      <c r="AA6711" s="6">
        <f>CleanedData[[#This Row],[Purchase Amount]]*1.15</f>
        <v>2008.7854999999997</v>
      </c>
    </row>
    <row r="6712" spans="1:27" x14ac:dyDescent="0.3">
      <c r="A6712">
        <v>8136</v>
      </c>
      <c r="B6712" t="s">
        <v>6937</v>
      </c>
      <c r="C6712" s="1">
        <v>45705</v>
      </c>
      <c r="D6712">
        <v>40</v>
      </c>
      <c r="E6712" t="s">
        <v>39</v>
      </c>
      <c r="F6712" t="s">
        <v>40</v>
      </c>
      <c r="G6712" t="s">
        <v>463</v>
      </c>
      <c r="H6712">
        <v>4</v>
      </c>
      <c r="I6712" t="s">
        <v>42</v>
      </c>
      <c r="J6712" t="s">
        <v>63</v>
      </c>
      <c r="K6712" t="s">
        <v>64</v>
      </c>
      <c r="L6712" t="s">
        <v>45</v>
      </c>
      <c r="M6712" t="s">
        <v>175</v>
      </c>
      <c r="N6712" t="s">
        <v>96</v>
      </c>
      <c r="O6712" t="s">
        <v>89</v>
      </c>
      <c r="P6712" t="s">
        <v>70</v>
      </c>
      <c r="Q6712" t="s">
        <v>81</v>
      </c>
      <c r="R6712" s="6">
        <f>_xlfn.XLOOKUP(CleanedData[[#This Row],[Product]],'02_Lookup_Tables'!$A$2:$A$126,'02_Lookup_Tables'!$B$2:$B$126)</f>
        <v>470.6</v>
      </c>
      <c r="S6712" t="str">
        <f>VLOOKUP(CleanedData[[#This Row],[Product]],'02_Lookup_Tables'!$H$2:$I$126,2,FALSE)</f>
        <v>Toys &amp; Games</v>
      </c>
      <c r="T6712" t="str">
        <f>VLOOKUP(CleanedData[[#This Row],[Province]],'02_Lookup_Tables'!$D$2:$E$10,2, FALSE)</f>
        <v>Northern Region</v>
      </c>
      <c r="U6712" t="str" cm="1">
        <f t="array" ref="U6712">_xlfn.IFS(CleanedData[[#This Row],[Purchase Amount]]&lt;500,"Low",
CleanedData[[#This Row],[Purchase Amount]]&lt;5000,"Medium",
TRUE,"High")</f>
        <v>Low</v>
      </c>
      <c r="V6712" t="str">
        <f>TEXT(CleanedData[[#This Row],[Date]],"mmmm")</f>
        <v>February</v>
      </c>
      <c r="W6712" t="str">
        <f>"Q"&amp;ROUNDUP(MONTH(CleanedData[[#This Row],[Date]])/3,0)</f>
        <v>Q1</v>
      </c>
      <c r="X6712" t="str">
        <f>IF(CleanedData[[#This Row],[Purchase Amount]]&gt;=5000,"Yes","No")</f>
        <v>No</v>
      </c>
      <c r="Y6712">
        <f>IF(CleanedData[[#This Row],[Recommend]]="Yes",1,0)</f>
        <v>0</v>
      </c>
      <c r="Z6712" s="6">
        <f>CleanedData[[#This Row],[Purchase Amount]]*0.15</f>
        <v>70.59</v>
      </c>
      <c r="AA6712" s="6">
        <f>CleanedData[[#This Row],[Purchase Amount]]*1.15</f>
        <v>541.18999999999994</v>
      </c>
    </row>
    <row r="6713" spans="1:27" x14ac:dyDescent="0.3">
      <c r="A6713">
        <v>8137</v>
      </c>
      <c r="B6713" t="s">
        <v>6938</v>
      </c>
      <c r="C6713" s="1">
        <v>45483</v>
      </c>
      <c r="D6713">
        <v>42</v>
      </c>
      <c r="E6713" t="s">
        <v>52</v>
      </c>
      <c r="F6713" t="s">
        <v>83</v>
      </c>
      <c r="G6713" t="s">
        <v>347</v>
      </c>
      <c r="H6713">
        <v>1</v>
      </c>
      <c r="I6713" t="s">
        <v>45</v>
      </c>
      <c r="J6713" t="s">
        <v>54</v>
      </c>
      <c r="K6713" t="s">
        <v>44</v>
      </c>
      <c r="L6713" t="s">
        <v>42</v>
      </c>
      <c r="M6713" t="s">
        <v>208</v>
      </c>
      <c r="N6713" t="s">
        <v>80</v>
      </c>
      <c r="O6713" t="s">
        <v>89</v>
      </c>
      <c r="P6713" t="s">
        <v>49</v>
      </c>
      <c r="Q6713" t="s">
        <v>81</v>
      </c>
      <c r="R6713" s="6">
        <f>_xlfn.XLOOKUP(CleanedData[[#This Row],[Product]],'02_Lookup_Tables'!$A$2:$A$126,'02_Lookup_Tables'!$B$2:$B$126)</f>
        <v>16523.5</v>
      </c>
      <c r="S6713" t="str">
        <f>VLOOKUP(CleanedData[[#This Row],[Product]],'02_Lookup_Tables'!$H$2:$I$126,2,FALSE)</f>
        <v>Electronics</v>
      </c>
      <c r="T6713" t="str">
        <f>VLOOKUP(CleanedData[[#This Row],[Province]],'02_Lookup_Tables'!$D$2:$E$10,2, FALSE)</f>
        <v>Western Region</v>
      </c>
      <c r="U6713" t="str" cm="1">
        <f t="array" ref="U6713">_xlfn.IFS(CleanedData[[#This Row],[Purchase Amount]]&lt;500,"Low",
CleanedData[[#This Row],[Purchase Amount]]&lt;5000,"Medium",
TRUE,"High")</f>
        <v>High</v>
      </c>
      <c r="V6713" t="str">
        <f>TEXT(CleanedData[[#This Row],[Date]],"mmmm")</f>
        <v>July</v>
      </c>
      <c r="W6713" t="str">
        <f>"Q"&amp;ROUNDUP(MONTH(CleanedData[[#This Row],[Date]])/3,0)</f>
        <v>Q3</v>
      </c>
      <c r="X6713" t="str">
        <f>IF(CleanedData[[#This Row],[Purchase Amount]]&gt;=5000,"Yes","No")</f>
        <v>Yes</v>
      </c>
      <c r="Y6713">
        <f>IF(CleanedData[[#This Row],[Recommend]]="Yes",1,0)</f>
        <v>1</v>
      </c>
      <c r="Z6713" s="6">
        <f>CleanedData[[#This Row],[Purchase Amount]]*0.15</f>
        <v>2478.5250000000001</v>
      </c>
      <c r="AA6713" s="6">
        <f>CleanedData[[#This Row],[Purchase Amount]]*1.15</f>
        <v>19002.024999999998</v>
      </c>
    </row>
    <row r="6714" spans="1:27" x14ac:dyDescent="0.3">
      <c r="A6714">
        <v>8138</v>
      </c>
      <c r="B6714" t="s">
        <v>6939</v>
      </c>
      <c r="C6714" s="1">
        <v>45848</v>
      </c>
      <c r="D6714">
        <v>18</v>
      </c>
      <c r="E6714" t="s">
        <v>60</v>
      </c>
      <c r="F6714" t="s">
        <v>72</v>
      </c>
      <c r="G6714" t="s">
        <v>378</v>
      </c>
      <c r="H6714">
        <v>3</v>
      </c>
      <c r="I6714" t="s">
        <v>42</v>
      </c>
      <c r="J6714" t="s">
        <v>69</v>
      </c>
      <c r="K6714" t="s">
        <v>44</v>
      </c>
      <c r="L6714" t="s">
        <v>42</v>
      </c>
      <c r="M6714" t="s">
        <v>140</v>
      </c>
      <c r="N6714" t="s">
        <v>48</v>
      </c>
      <c r="O6714" t="s">
        <v>148</v>
      </c>
      <c r="P6714" t="s">
        <v>49</v>
      </c>
      <c r="Q6714" t="s">
        <v>66</v>
      </c>
      <c r="R6714" s="6">
        <f>_xlfn.XLOOKUP(CleanedData[[#This Row],[Product]],'02_Lookup_Tables'!$A$2:$A$126,'02_Lookup_Tables'!$B$2:$B$126)</f>
        <v>40.11</v>
      </c>
      <c r="S6714" t="str">
        <f>VLOOKUP(CleanedData[[#This Row],[Product]],'02_Lookup_Tables'!$H$2:$I$126,2,FALSE)</f>
        <v>Food</v>
      </c>
      <c r="T6714" t="str">
        <f>VLOOKUP(CleanedData[[#This Row],[Province]],'02_Lookup_Tables'!$D$2:$E$10,2, FALSE)</f>
        <v>Central Region</v>
      </c>
      <c r="U6714" t="str" cm="1">
        <f t="array" ref="U6714">_xlfn.IFS(CleanedData[[#This Row],[Purchase Amount]]&lt;500,"Low",
CleanedData[[#This Row],[Purchase Amount]]&lt;5000,"Medium",
TRUE,"High")</f>
        <v>Low</v>
      </c>
      <c r="V6714" t="str">
        <f>TEXT(CleanedData[[#This Row],[Date]],"mmmm")</f>
        <v>July</v>
      </c>
      <c r="W6714" t="str">
        <f>"Q"&amp;ROUNDUP(MONTH(CleanedData[[#This Row],[Date]])/3,0)</f>
        <v>Q3</v>
      </c>
      <c r="X6714" t="str">
        <f>IF(CleanedData[[#This Row],[Purchase Amount]]&gt;=5000,"Yes","No")</f>
        <v>No</v>
      </c>
      <c r="Y6714">
        <f>IF(CleanedData[[#This Row],[Recommend]]="Yes",1,0)</f>
        <v>0</v>
      </c>
      <c r="Z6714" s="6">
        <f>CleanedData[[#This Row],[Purchase Amount]]*0.15</f>
        <v>6.0164999999999997</v>
      </c>
      <c r="AA6714" s="6">
        <f>CleanedData[[#This Row],[Purchase Amount]]*1.15</f>
        <v>46.126499999999993</v>
      </c>
    </row>
    <row r="6715" spans="1:27" x14ac:dyDescent="0.3">
      <c r="A6715">
        <v>8139</v>
      </c>
      <c r="B6715" t="s">
        <v>6940</v>
      </c>
      <c r="C6715" s="1">
        <v>45864</v>
      </c>
      <c r="D6715">
        <v>57</v>
      </c>
      <c r="E6715" t="s">
        <v>39</v>
      </c>
      <c r="F6715" t="s">
        <v>108</v>
      </c>
      <c r="G6715" t="s">
        <v>266</v>
      </c>
      <c r="H6715">
        <v>5</v>
      </c>
      <c r="I6715" t="s">
        <v>45</v>
      </c>
      <c r="J6715" t="s">
        <v>43</v>
      </c>
      <c r="K6715" t="s">
        <v>55</v>
      </c>
      <c r="L6715" t="s">
        <v>45</v>
      </c>
      <c r="M6715" t="s">
        <v>184</v>
      </c>
      <c r="N6715" t="s">
        <v>57</v>
      </c>
      <c r="O6715" t="s">
        <v>148</v>
      </c>
      <c r="P6715" t="s">
        <v>49</v>
      </c>
      <c r="Q6715" t="s">
        <v>50</v>
      </c>
      <c r="R6715" s="6">
        <f>_xlfn.XLOOKUP(CleanedData[[#This Row],[Product]],'02_Lookup_Tables'!$A$2:$A$126,'02_Lookup_Tables'!$B$2:$B$126)</f>
        <v>2951.61</v>
      </c>
      <c r="S6715" t="str">
        <f>VLOOKUP(CleanedData[[#This Row],[Product]],'02_Lookup_Tables'!$H$2:$I$126,2,FALSE)</f>
        <v>Beauty &amp; Personal Care</v>
      </c>
      <c r="T6715" t="str">
        <f>VLOOKUP(CleanedData[[#This Row],[Province]],'02_Lookup_Tables'!$D$2:$E$10,2, FALSE)</f>
        <v>Gauteng Region</v>
      </c>
      <c r="U6715" t="str" cm="1">
        <f t="array" ref="U6715">_xlfn.IFS(CleanedData[[#This Row],[Purchase Amount]]&lt;500,"Low",
CleanedData[[#This Row],[Purchase Amount]]&lt;5000,"Medium",
TRUE,"High")</f>
        <v>Medium</v>
      </c>
      <c r="V6715" t="str">
        <f>TEXT(CleanedData[[#This Row],[Date]],"mmmm")</f>
        <v>July</v>
      </c>
      <c r="W6715" t="str">
        <f>"Q"&amp;ROUNDUP(MONTH(CleanedData[[#This Row],[Date]])/3,0)</f>
        <v>Q3</v>
      </c>
      <c r="X6715" t="str">
        <f>IF(CleanedData[[#This Row],[Purchase Amount]]&gt;=5000,"Yes","No")</f>
        <v>No</v>
      </c>
      <c r="Y6715">
        <f>IF(CleanedData[[#This Row],[Recommend]]="Yes",1,0)</f>
        <v>1</v>
      </c>
      <c r="Z6715" s="6">
        <f>CleanedData[[#This Row],[Purchase Amount]]*0.15</f>
        <v>442.74150000000003</v>
      </c>
      <c r="AA6715" s="6">
        <f>CleanedData[[#This Row],[Purchase Amount]]*1.15</f>
        <v>3394.3514999999998</v>
      </c>
    </row>
    <row r="6716" spans="1:27" x14ac:dyDescent="0.3">
      <c r="A6716">
        <v>8140</v>
      </c>
      <c r="B6716" t="s">
        <v>6941</v>
      </c>
      <c r="C6716" s="1">
        <v>45363</v>
      </c>
      <c r="D6716">
        <v>48</v>
      </c>
      <c r="E6716" t="s">
        <v>60</v>
      </c>
      <c r="F6716" t="s">
        <v>130</v>
      </c>
      <c r="G6716" t="s">
        <v>269</v>
      </c>
      <c r="H6716">
        <v>5</v>
      </c>
      <c r="I6716" t="s">
        <v>42</v>
      </c>
      <c r="J6716" t="s">
        <v>74</v>
      </c>
      <c r="K6716" t="s">
        <v>64</v>
      </c>
      <c r="L6716" t="s">
        <v>45</v>
      </c>
      <c r="M6716" t="s">
        <v>184</v>
      </c>
      <c r="N6716" t="s">
        <v>57</v>
      </c>
      <c r="O6716" t="s">
        <v>148</v>
      </c>
      <c r="P6716" t="s">
        <v>49</v>
      </c>
      <c r="Q6716" t="s">
        <v>93</v>
      </c>
      <c r="R6716" s="6">
        <f>_xlfn.XLOOKUP(CleanedData[[#This Row],[Product]],'02_Lookup_Tables'!$A$2:$A$126,'02_Lookup_Tables'!$B$2:$B$126)</f>
        <v>1604.87</v>
      </c>
      <c r="S6716" t="str">
        <f>VLOOKUP(CleanedData[[#This Row],[Product]],'02_Lookup_Tables'!$H$2:$I$126,2,FALSE)</f>
        <v>Accessories</v>
      </c>
      <c r="T6716" t="str">
        <f>VLOOKUP(CleanedData[[#This Row],[Province]],'02_Lookup_Tables'!$D$2:$E$10,2, FALSE)</f>
        <v>Eastern Region</v>
      </c>
      <c r="U6716" t="str" cm="1">
        <f t="array" ref="U6716">_xlfn.IFS(CleanedData[[#This Row],[Purchase Amount]]&lt;500,"Low",
CleanedData[[#This Row],[Purchase Amount]]&lt;5000,"Medium",
TRUE,"High")</f>
        <v>Medium</v>
      </c>
      <c r="V6716" t="str">
        <f>TEXT(CleanedData[[#This Row],[Date]],"mmmm")</f>
        <v>March</v>
      </c>
      <c r="W6716" t="str">
        <f>"Q"&amp;ROUNDUP(MONTH(CleanedData[[#This Row],[Date]])/3,0)</f>
        <v>Q1</v>
      </c>
      <c r="X6716" t="str">
        <f>IF(CleanedData[[#This Row],[Purchase Amount]]&gt;=5000,"Yes","No")</f>
        <v>No</v>
      </c>
      <c r="Y6716">
        <f>IF(CleanedData[[#This Row],[Recommend]]="Yes",1,0)</f>
        <v>0</v>
      </c>
      <c r="Z6716" s="6">
        <f>CleanedData[[#This Row],[Purchase Amount]]*0.15</f>
        <v>240.73049999999998</v>
      </c>
      <c r="AA6716" s="6">
        <f>CleanedData[[#This Row],[Purchase Amount]]*1.15</f>
        <v>1845.6004999999998</v>
      </c>
    </row>
    <row r="6717" spans="1:27" x14ac:dyDescent="0.3">
      <c r="A6717">
        <v>8141</v>
      </c>
      <c r="B6717" t="s">
        <v>6942</v>
      </c>
      <c r="C6717" s="1">
        <v>45292</v>
      </c>
      <c r="D6717">
        <v>76</v>
      </c>
      <c r="E6717" t="s">
        <v>60</v>
      </c>
      <c r="F6717" t="s">
        <v>77</v>
      </c>
      <c r="G6717" t="s">
        <v>223</v>
      </c>
      <c r="H6717">
        <v>2</v>
      </c>
      <c r="I6717" t="s">
        <v>45</v>
      </c>
      <c r="J6717" t="s">
        <v>43</v>
      </c>
      <c r="K6717" t="s">
        <v>55</v>
      </c>
      <c r="L6717" t="s">
        <v>42</v>
      </c>
      <c r="M6717" t="s">
        <v>112</v>
      </c>
      <c r="N6717" t="s">
        <v>47</v>
      </c>
      <c r="O6717" t="s">
        <v>48</v>
      </c>
      <c r="P6717" t="s">
        <v>49</v>
      </c>
      <c r="Q6717" t="s">
        <v>97</v>
      </c>
      <c r="R6717" s="6">
        <f>_xlfn.XLOOKUP(CleanedData[[#This Row],[Product]],'02_Lookup_Tables'!$A$2:$A$126,'02_Lookup_Tables'!$B$2:$B$126)</f>
        <v>209.53</v>
      </c>
      <c r="S6717" t="str">
        <f>VLOOKUP(CleanedData[[#This Row],[Product]],'02_Lookup_Tables'!$H$2:$I$126,2,FALSE)</f>
        <v>Food</v>
      </c>
      <c r="T6717" t="str">
        <f>VLOOKUP(CleanedData[[#This Row],[Province]],'02_Lookup_Tables'!$D$2:$E$10,2, FALSE)</f>
        <v>Central Region</v>
      </c>
      <c r="U6717" t="str" cm="1">
        <f t="array" ref="U6717">_xlfn.IFS(CleanedData[[#This Row],[Purchase Amount]]&lt;500,"Low",
CleanedData[[#This Row],[Purchase Amount]]&lt;5000,"Medium",
TRUE,"High")</f>
        <v>Low</v>
      </c>
      <c r="V6717" t="str">
        <f>TEXT(CleanedData[[#This Row],[Date]],"mmmm")</f>
        <v>January</v>
      </c>
      <c r="W6717" t="str">
        <f>"Q"&amp;ROUNDUP(MONTH(CleanedData[[#This Row],[Date]])/3,0)</f>
        <v>Q1</v>
      </c>
      <c r="X6717" t="str">
        <f>IF(CleanedData[[#This Row],[Purchase Amount]]&gt;=5000,"Yes","No")</f>
        <v>No</v>
      </c>
      <c r="Y6717">
        <f>IF(CleanedData[[#This Row],[Recommend]]="Yes",1,0)</f>
        <v>1</v>
      </c>
      <c r="Z6717" s="6">
        <f>CleanedData[[#This Row],[Purchase Amount]]*0.15</f>
        <v>31.429499999999997</v>
      </c>
      <c r="AA6717" s="6">
        <f>CleanedData[[#This Row],[Purchase Amount]]*1.15</f>
        <v>240.95949999999999</v>
      </c>
    </row>
    <row r="6718" spans="1:27" x14ac:dyDescent="0.3">
      <c r="A6718">
        <v>8142</v>
      </c>
      <c r="B6718" t="s">
        <v>6943</v>
      </c>
      <c r="C6718" s="1">
        <v>45897</v>
      </c>
      <c r="D6718">
        <v>57</v>
      </c>
      <c r="E6718" t="s">
        <v>39</v>
      </c>
      <c r="F6718" t="s">
        <v>72</v>
      </c>
      <c r="G6718" t="s">
        <v>164</v>
      </c>
      <c r="H6718">
        <v>3</v>
      </c>
      <c r="I6718" t="s">
        <v>42</v>
      </c>
      <c r="J6718" t="s">
        <v>74</v>
      </c>
      <c r="K6718" t="s">
        <v>44</v>
      </c>
      <c r="L6718" t="s">
        <v>45</v>
      </c>
      <c r="M6718" t="s">
        <v>151</v>
      </c>
      <c r="N6718" t="s">
        <v>48</v>
      </c>
      <c r="O6718" t="s">
        <v>89</v>
      </c>
      <c r="P6718" t="s">
        <v>49</v>
      </c>
      <c r="Q6718" t="s">
        <v>50</v>
      </c>
      <c r="R6718" s="6">
        <f>_xlfn.XLOOKUP(CleanedData[[#This Row],[Product]],'02_Lookup_Tables'!$A$2:$A$126,'02_Lookup_Tables'!$B$2:$B$126)</f>
        <v>440.87</v>
      </c>
      <c r="S6718" t="str">
        <f>VLOOKUP(CleanedData[[#This Row],[Product]],'02_Lookup_Tables'!$H$2:$I$126,2,FALSE)</f>
        <v>Home &amp; Living</v>
      </c>
      <c r="T6718" t="str">
        <f>VLOOKUP(CleanedData[[#This Row],[Province]],'02_Lookup_Tables'!$D$2:$E$10,2, FALSE)</f>
        <v>Central Region</v>
      </c>
      <c r="U6718" t="str" cm="1">
        <f t="array" ref="U6718">_xlfn.IFS(CleanedData[[#This Row],[Purchase Amount]]&lt;500,"Low",
CleanedData[[#This Row],[Purchase Amount]]&lt;5000,"Medium",
TRUE,"High")</f>
        <v>Low</v>
      </c>
      <c r="V6718" t="str">
        <f>TEXT(CleanedData[[#This Row],[Date]],"mmmm")</f>
        <v>August</v>
      </c>
      <c r="W6718" t="str">
        <f>"Q"&amp;ROUNDUP(MONTH(CleanedData[[#This Row],[Date]])/3,0)</f>
        <v>Q3</v>
      </c>
      <c r="X6718" t="str">
        <f>IF(CleanedData[[#This Row],[Purchase Amount]]&gt;=5000,"Yes","No")</f>
        <v>No</v>
      </c>
      <c r="Y6718">
        <f>IF(CleanedData[[#This Row],[Recommend]]="Yes",1,0)</f>
        <v>0</v>
      </c>
      <c r="Z6718" s="6">
        <f>CleanedData[[#This Row],[Purchase Amount]]*0.15</f>
        <v>66.130499999999998</v>
      </c>
      <c r="AA6718" s="6">
        <f>CleanedData[[#This Row],[Purchase Amount]]*1.15</f>
        <v>507.00049999999999</v>
      </c>
    </row>
    <row r="6719" spans="1:27" x14ac:dyDescent="0.3">
      <c r="A6719">
        <v>8143</v>
      </c>
      <c r="B6719" t="s">
        <v>6944</v>
      </c>
      <c r="C6719" s="1">
        <v>45978</v>
      </c>
      <c r="D6719">
        <v>76</v>
      </c>
      <c r="E6719" t="s">
        <v>52</v>
      </c>
      <c r="F6719" t="s">
        <v>61</v>
      </c>
      <c r="G6719" t="s">
        <v>472</v>
      </c>
      <c r="H6719">
        <v>3</v>
      </c>
      <c r="I6719" t="s">
        <v>45</v>
      </c>
      <c r="J6719" t="s">
        <v>74</v>
      </c>
      <c r="K6719" t="s">
        <v>55</v>
      </c>
      <c r="L6719" t="s">
        <v>45</v>
      </c>
      <c r="M6719" t="s">
        <v>140</v>
      </c>
      <c r="N6719" t="s">
        <v>48</v>
      </c>
      <c r="O6719" t="s">
        <v>148</v>
      </c>
      <c r="P6719" t="s">
        <v>49</v>
      </c>
      <c r="Q6719" t="s">
        <v>97</v>
      </c>
      <c r="R6719" s="6">
        <f>_xlfn.XLOOKUP(CleanedData[[#This Row],[Product]],'02_Lookup_Tables'!$A$2:$A$126,'02_Lookup_Tables'!$B$2:$B$126)</f>
        <v>2216.12</v>
      </c>
      <c r="S6719" t="str">
        <f>VLOOKUP(CleanedData[[#This Row],[Product]],'02_Lookup_Tables'!$H$2:$I$126,2,FALSE)</f>
        <v>Beauty &amp; Personal Care</v>
      </c>
      <c r="T6719" t="str">
        <f>VLOOKUP(CleanedData[[#This Row],[Province]],'02_Lookup_Tables'!$D$2:$E$10,2, FALSE)</f>
        <v>Southern Region</v>
      </c>
      <c r="U6719" t="str" cm="1">
        <f t="array" ref="U6719">_xlfn.IFS(CleanedData[[#This Row],[Purchase Amount]]&lt;500,"Low",
CleanedData[[#This Row],[Purchase Amount]]&lt;5000,"Medium",
TRUE,"High")</f>
        <v>Medium</v>
      </c>
      <c r="V6719" t="str">
        <f>TEXT(CleanedData[[#This Row],[Date]],"mmmm")</f>
        <v>November</v>
      </c>
      <c r="W6719" t="str">
        <f>"Q"&amp;ROUNDUP(MONTH(CleanedData[[#This Row],[Date]])/3,0)</f>
        <v>Q4</v>
      </c>
      <c r="X6719" t="str">
        <f>IF(CleanedData[[#This Row],[Purchase Amount]]&gt;=5000,"Yes","No")</f>
        <v>No</v>
      </c>
      <c r="Y6719">
        <f>IF(CleanedData[[#This Row],[Recommend]]="Yes",1,0)</f>
        <v>1</v>
      </c>
      <c r="Z6719" s="6">
        <f>CleanedData[[#This Row],[Purchase Amount]]*0.15</f>
        <v>332.41799999999995</v>
      </c>
      <c r="AA6719" s="6">
        <f>CleanedData[[#This Row],[Purchase Amount]]*1.15</f>
        <v>2548.5379999999996</v>
      </c>
    </row>
    <row r="6720" spans="1:27" x14ac:dyDescent="0.3">
      <c r="A6720">
        <v>8144</v>
      </c>
      <c r="B6720" t="s">
        <v>6945</v>
      </c>
      <c r="C6720" s="1">
        <v>45414</v>
      </c>
      <c r="D6720">
        <v>27</v>
      </c>
      <c r="E6720" t="s">
        <v>60</v>
      </c>
      <c r="F6720" t="s">
        <v>61</v>
      </c>
      <c r="G6720" t="s">
        <v>563</v>
      </c>
      <c r="H6720">
        <v>4</v>
      </c>
      <c r="I6720" t="s">
        <v>45</v>
      </c>
      <c r="J6720" t="s">
        <v>43</v>
      </c>
      <c r="K6720" t="s">
        <v>44</v>
      </c>
      <c r="L6720" t="s">
        <v>42</v>
      </c>
      <c r="M6720" t="s">
        <v>147</v>
      </c>
      <c r="N6720" t="s">
        <v>96</v>
      </c>
      <c r="O6720" t="s">
        <v>148</v>
      </c>
      <c r="P6720" t="s">
        <v>49</v>
      </c>
      <c r="Q6720" t="s">
        <v>58</v>
      </c>
      <c r="R6720" s="6">
        <f>_xlfn.XLOOKUP(CleanedData[[#This Row],[Product]],'02_Lookup_Tables'!$A$2:$A$126,'02_Lookup_Tables'!$B$2:$B$126)</f>
        <v>11052.57</v>
      </c>
      <c r="S6720" t="str">
        <f>VLOOKUP(CleanedData[[#This Row],[Product]],'02_Lookup_Tables'!$H$2:$I$126,2,FALSE)</f>
        <v>Electronics</v>
      </c>
      <c r="T6720" t="str">
        <f>VLOOKUP(CleanedData[[#This Row],[Province]],'02_Lookup_Tables'!$D$2:$E$10,2, FALSE)</f>
        <v>Southern Region</v>
      </c>
      <c r="U6720" t="str" cm="1">
        <f t="array" ref="U6720">_xlfn.IFS(CleanedData[[#This Row],[Purchase Amount]]&lt;500,"Low",
CleanedData[[#This Row],[Purchase Amount]]&lt;5000,"Medium",
TRUE,"High")</f>
        <v>High</v>
      </c>
      <c r="V6720" t="str">
        <f>TEXT(CleanedData[[#This Row],[Date]],"mmmm")</f>
        <v>May</v>
      </c>
      <c r="W6720" t="str">
        <f>"Q"&amp;ROUNDUP(MONTH(CleanedData[[#This Row],[Date]])/3,0)</f>
        <v>Q2</v>
      </c>
      <c r="X6720" t="str">
        <f>IF(CleanedData[[#This Row],[Purchase Amount]]&gt;=5000,"Yes","No")</f>
        <v>Yes</v>
      </c>
      <c r="Y6720">
        <f>IF(CleanedData[[#This Row],[Recommend]]="Yes",1,0)</f>
        <v>1</v>
      </c>
      <c r="Z6720" s="6">
        <f>CleanedData[[#This Row],[Purchase Amount]]*0.15</f>
        <v>1657.8854999999999</v>
      </c>
      <c r="AA6720" s="6">
        <f>CleanedData[[#This Row],[Purchase Amount]]*1.15</f>
        <v>12710.455499999998</v>
      </c>
    </row>
    <row r="6721" spans="1:27" x14ac:dyDescent="0.3">
      <c r="A6721">
        <v>8145</v>
      </c>
      <c r="B6721" t="s">
        <v>6946</v>
      </c>
      <c r="C6721" s="1">
        <v>45697</v>
      </c>
      <c r="D6721">
        <v>50</v>
      </c>
      <c r="E6721" t="s">
        <v>39</v>
      </c>
      <c r="F6721" t="s">
        <v>40</v>
      </c>
      <c r="G6721" t="s">
        <v>303</v>
      </c>
      <c r="H6721">
        <v>2</v>
      </c>
      <c r="I6721" t="s">
        <v>42</v>
      </c>
      <c r="J6721" t="s">
        <v>69</v>
      </c>
      <c r="K6721" t="s">
        <v>64</v>
      </c>
      <c r="L6721" t="s">
        <v>45</v>
      </c>
      <c r="M6721" t="s">
        <v>88</v>
      </c>
      <c r="N6721" t="s">
        <v>47</v>
      </c>
      <c r="O6721" t="s">
        <v>89</v>
      </c>
      <c r="P6721" t="s">
        <v>49</v>
      </c>
      <c r="Q6721" t="s">
        <v>93</v>
      </c>
      <c r="R6721" s="6">
        <f>_xlfn.XLOOKUP(CleanedData[[#This Row],[Product]],'02_Lookup_Tables'!$A$2:$A$126,'02_Lookup_Tables'!$B$2:$B$126)</f>
        <v>4841.7700000000004</v>
      </c>
      <c r="S6721" t="str">
        <f>VLOOKUP(CleanedData[[#This Row],[Product]],'02_Lookup_Tables'!$H$2:$I$126,2,FALSE)</f>
        <v>Home &amp; Living</v>
      </c>
      <c r="T6721" t="str">
        <f>VLOOKUP(CleanedData[[#This Row],[Province]],'02_Lookup_Tables'!$D$2:$E$10,2, FALSE)</f>
        <v>Northern Region</v>
      </c>
      <c r="U6721" t="str" cm="1">
        <f t="array" ref="U6721">_xlfn.IFS(CleanedData[[#This Row],[Purchase Amount]]&lt;500,"Low",
CleanedData[[#This Row],[Purchase Amount]]&lt;5000,"Medium",
TRUE,"High")</f>
        <v>Medium</v>
      </c>
      <c r="V6721" t="str">
        <f>TEXT(CleanedData[[#This Row],[Date]],"mmmm")</f>
        <v>February</v>
      </c>
      <c r="W6721" t="str">
        <f>"Q"&amp;ROUNDUP(MONTH(CleanedData[[#This Row],[Date]])/3,0)</f>
        <v>Q1</v>
      </c>
      <c r="X6721" t="str">
        <f>IF(CleanedData[[#This Row],[Purchase Amount]]&gt;=5000,"Yes","No")</f>
        <v>No</v>
      </c>
      <c r="Y6721">
        <f>IF(CleanedData[[#This Row],[Recommend]]="Yes",1,0)</f>
        <v>0</v>
      </c>
      <c r="Z6721" s="6">
        <f>CleanedData[[#This Row],[Purchase Amount]]*0.15</f>
        <v>726.26550000000009</v>
      </c>
      <c r="AA6721" s="6">
        <f>CleanedData[[#This Row],[Purchase Amount]]*1.15</f>
        <v>5568.0355</v>
      </c>
    </row>
    <row r="6722" spans="1:27" x14ac:dyDescent="0.3">
      <c r="A6722">
        <v>8146</v>
      </c>
      <c r="B6722" t="s">
        <v>6947</v>
      </c>
      <c r="C6722" s="1">
        <v>45960</v>
      </c>
      <c r="D6722">
        <v>78</v>
      </c>
      <c r="E6722" t="s">
        <v>60</v>
      </c>
      <c r="F6722" t="s">
        <v>108</v>
      </c>
      <c r="G6722" t="s">
        <v>328</v>
      </c>
      <c r="H6722">
        <v>3</v>
      </c>
      <c r="I6722" t="s">
        <v>45</v>
      </c>
      <c r="J6722" t="s">
        <v>43</v>
      </c>
      <c r="K6722" t="s">
        <v>44</v>
      </c>
      <c r="L6722" t="s">
        <v>42</v>
      </c>
      <c r="M6722" t="s">
        <v>112</v>
      </c>
      <c r="N6722" t="s">
        <v>48</v>
      </c>
      <c r="O6722" t="s">
        <v>48</v>
      </c>
      <c r="P6722" t="s">
        <v>70</v>
      </c>
      <c r="Q6722" t="s">
        <v>97</v>
      </c>
      <c r="R6722" s="6">
        <f>_xlfn.XLOOKUP(CleanedData[[#This Row],[Product]],'02_Lookup_Tables'!$A$2:$A$126,'02_Lookup_Tables'!$B$2:$B$126)</f>
        <v>3521.64</v>
      </c>
      <c r="S6722" t="str">
        <f>VLOOKUP(CleanedData[[#This Row],[Product]],'02_Lookup_Tables'!$H$2:$I$126,2,FALSE)</f>
        <v>Home Devices</v>
      </c>
      <c r="T6722" t="str">
        <f>VLOOKUP(CleanedData[[#This Row],[Province]],'02_Lookup_Tables'!$D$2:$E$10,2, FALSE)</f>
        <v>Gauteng Region</v>
      </c>
      <c r="U6722" t="str" cm="1">
        <f t="array" ref="U6722">_xlfn.IFS(CleanedData[[#This Row],[Purchase Amount]]&lt;500,"Low",
CleanedData[[#This Row],[Purchase Amount]]&lt;5000,"Medium",
TRUE,"High")</f>
        <v>Medium</v>
      </c>
      <c r="V6722" t="str">
        <f>TEXT(CleanedData[[#This Row],[Date]],"mmmm")</f>
        <v>October</v>
      </c>
      <c r="W6722" t="str">
        <f>"Q"&amp;ROUNDUP(MONTH(CleanedData[[#This Row],[Date]])/3,0)</f>
        <v>Q4</v>
      </c>
      <c r="X6722" t="str">
        <f>IF(CleanedData[[#This Row],[Purchase Amount]]&gt;=5000,"Yes","No")</f>
        <v>No</v>
      </c>
      <c r="Y6722">
        <f>IF(CleanedData[[#This Row],[Recommend]]="Yes",1,0)</f>
        <v>1</v>
      </c>
      <c r="Z6722" s="6">
        <f>CleanedData[[#This Row],[Purchase Amount]]*0.15</f>
        <v>528.24599999999998</v>
      </c>
      <c r="AA6722" s="6">
        <f>CleanedData[[#This Row],[Purchase Amount]]*1.15</f>
        <v>4049.8859999999995</v>
      </c>
    </row>
    <row r="6723" spans="1:27" x14ac:dyDescent="0.3">
      <c r="A6723">
        <v>8147</v>
      </c>
      <c r="B6723" t="s">
        <v>6948</v>
      </c>
      <c r="C6723" s="1">
        <v>45600</v>
      </c>
      <c r="D6723">
        <v>64</v>
      </c>
      <c r="E6723" t="s">
        <v>39</v>
      </c>
      <c r="F6723" t="s">
        <v>77</v>
      </c>
      <c r="G6723" t="s">
        <v>144</v>
      </c>
      <c r="H6723">
        <v>1</v>
      </c>
      <c r="I6723" t="s">
        <v>45</v>
      </c>
      <c r="J6723" t="s">
        <v>54</v>
      </c>
      <c r="K6723" t="s">
        <v>55</v>
      </c>
      <c r="L6723" t="s">
        <v>42</v>
      </c>
      <c r="M6723" t="s">
        <v>65</v>
      </c>
      <c r="N6723" t="s">
        <v>80</v>
      </c>
      <c r="O6723" t="s">
        <v>89</v>
      </c>
      <c r="P6723" t="s">
        <v>49</v>
      </c>
      <c r="Q6723" t="s">
        <v>50</v>
      </c>
      <c r="R6723" s="6">
        <f>_xlfn.XLOOKUP(CleanedData[[#This Row],[Product]],'02_Lookup_Tables'!$A$2:$A$126,'02_Lookup_Tables'!$B$2:$B$126)</f>
        <v>4455.18</v>
      </c>
      <c r="S6723" t="str">
        <f>VLOOKUP(CleanedData[[#This Row],[Product]],'02_Lookup_Tables'!$H$2:$I$126,2,FALSE)</f>
        <v>Sports &amp; Outdoors</v>
      </c>
      <c r="T6723" t="str">
        <f>VLOOKUP(CleanedData[[#This Row],[Province]],'02_Lookup_Tables'!$D$2:$E$10,2, FALSE)</f>
        <v>Central Region</v>
      </c>
      <c r="U6723" t="str" cm="1">
        <f t="array" ref="U6723">_xlfn.IFS(CleanedData[[#This Row],[Purchase Amount]]&lt;500,"Low",
CleanedData[[#This Row],[Purchase Amount]]&lt;5000,"Medium",
TRUE,"High")</f>
        <v>Medium</v>
      </c>
      <c r="V6723" t="str">
        <f>TEXT(CleanedData[[#This Row],[Date]],"mmmm")</f>
        <v>November</v>
      </c>
      <c r="W6723" t="str">
        <f>"Q"&amp;ROUNDUP(MONTH(CleanedData[[#This Row],[Date]])/3,0)</f>
        <v>Q4</v>
      </c>
      <c r="X6723" t="str">
        <f>IF(CleanedData[[#This Row],[Purchase Amount]]&gt;=5000,"Yes","No")</f>
        <v>No</v>
      </c>
      <c r="Y6723">
        <f>IF(CleanedData[[#This Row],[Recommend]]="Yes",1,0)</f>
        <v>1</v>
      </c>
      <c r="Z6723" s="6">
        <f>CleanedData[[#This Row],[Purchase Amount]]*0.15</f>
        <v>668.27700000000004</v>
      </c>
      <c r="AA6723" s="6">
        <f>CleanedData[[#This Row],[Purchase Amount]]*1.15</f>
        <v>5123.4570000000003</v>
      </c>
    </row>
    <row r="6724" spans="1:27" x14ac:dyDescent="0.3">
      <c r="A6724">
        <v>8149</v>
      </c>
      <c r="B6724" t="s">
        <v>6949</v>
      </c>
      <c r="C6724" s="1">
        <v>45624</v>
      </c>
      <c r="D6724">
        <v>28</v>
      </c>
      <c r="E6724" t="s">
        <v>52</v>
      </c>
      <c r="F6724" t="s">
        <v>68</v>
      </c>
      <c r="G6724" t="s">
        <v>349</v>
      </c>
      <c r="H6724">
        <v>3</v>
      </c>
      <c r="I6724" t="s">
        <v>45</v>
      </c>
      <c r="J6724" t="s">
        <v>63</v>
      </c>
      <c r="K6724" t="s">
        <v>55</v>
      </c>
      <c r="L6724" t="s">
        <v>42</v>
      </c>
      <c r="M6724" t="s">
        <v>46</v>
      </c>
      <c r="N6724" t="s">
        <v>48</v>
      </c>
      <c r="O6724" t="s">
        <v>89</v>
      </c>
      <c r="P6724" t="s">
        <v>49</v>
      </c>
      <c r="Q6724" t="s">
        <v>58</v>
      </c>
      <c r="R6724" s="6">
        <f>_xlfn.XLOOKUP(CleanedData[[#This Row],[Product]],'02_Lookup_Tables'!$A$2:$A$126,'02_Lookup_Tables'!$B$2:$B$126)</f>
        <v>53.85</v>
      </c>
      <c r="S6724" t="str">
        <f>VLOOKUP(CleanedData[[#This Row],[Product]],'02_Lookup_Tables'!$H$2:$I$126,2,FALSE)</f>
        <v>Food</v>
      </c>
      <c r="T6724" t="str">
        <f>VLOOKUP(CleanedData[[#This Row],[Province]],'02_Lookup_Tables'!$D$2:$E$10,2, FALSE)</f>
        <v>Northern Region</v>
      </c>
      <c r="U6724" t="str" cm="1">
        <f t="array" ref="U6724">_xlfn.IFS(CleanedData[[#This Row],[Purchase Amount]]&lt;500,"Low",
CleanedData[[#This Row],[Purchase Amount]]&lt;5000,"Medium",
TRUE,"High")</f>
        <v>Low</v>
      </c>
      <c r="V6724" t="str">
        <f>TEXT(CleanedData[[#This Row],[Date]],"mmmm")</f>
        <v>November</v>
      </c>
      <c r="W6724" t="str">
        <f>"Q"&amp;ROUNDUP(MONTH(CleanedData[[#This Row],[Date]])/3,0)</f>
        <v>Q4</v>
      </c>
      <c r="X6724" t="str">
        <f>IF(CleanedData[[#This Row],[Purchase Amount]]&gt;=5000,"Yes","No")</f>
        <v>No</v>
      </c>
      <c r="Y6724">
        <f>IF(CleanedData[[#This Row],[Recommend]]="Yes",1,0)</f>
        <v>1</v>
      </c>
      <c r="Z6724" s="6">
        <f>CleanedData[[#This Row],[Purchase Amount]]*0.15</f>
        <v>8.0775000000000006</v>
      </c>
      <c r="AA6724" s="6">
        <f>CleanedData[[#This Row],[Purchase Amount]]*1.15</f>
        <v>61.927499999999995</v>
      </c>
    </row>
    <row r="6725" spans="1:27" x14ac:dyDescent="0.3">
      <c r="A6725">
        <v>8150</v>
      </c>
      <c r="B6725" t="s">
        <v>6950</v>
      </c>
      <c r="C6725" s="1">
        <v>45997</v>
      </c>
      <c r="E6725" t="s">
        <v>60</v>
      </c>
      <c r="F6725" t="s">
        <v>72</v>
      </c>
      <c r="G6725" t="s">
        <v>158</v>
      </c>
      <c r="H6725">
        <v>2</v>
      </c>
      <c r="I6725" t="s">
        <v>45</v>
      </c>
      <c r="J6725" t="s">
        <v>69</v>
      </c>
      <c r="K6725" t="s">
        <v>64</v>
      </c>
      <c r="L6725" t="s">
        <v>42</v>
      </c>
      <c r="M6725" t="s">
        <v>56</v>
      </c>
      <c r="N6725" t="s">
        <v>47</v>
      </c>
      <c r="O6725" t="s">
        <v>148</v>
      </c>
      <c r="P6725" t="s">
        <v>70</v>
      </c>
      <c r="Q6725" t="s">
        <v>166</v>
      </c>
      <c r="R6725" s="6">
        <f>_xlfn.XLOOKUP(CleanedData[[#This Row],[Product]],'02_Lookup_Tables'!$A$2:$A$126,'02_Lookup_Tables'!$B$2:$B$126)</f>
        <v>2962.6</v>
      </c>
      <c r="S6725" t="str">
        <f>VLOOKUP(CleanedData[[#This Row],[Product]],'02_Lookup_Tables'!$H$2:$I$126,2,FALSE)</f>
        <v>Sports &amp; Outdoors</v>
      </c>
      <c r="T6725" t="str">
        <f>VLOOKUP(CleanedData[[#This Row],[Province]],'02_Lookup_Tables'!$D$2:$E$10,2, FALSE)</f>
        <v>Central Region</v>
      </c>
      <c r="U6725" t="str" cm="1">
        <f t="array" ref="U6725">_xlfn.IFS(CleanedData[[#This Row],[Purchase Amount]]&lt;500,"Low",
CleanedData[[#This Row],[Purchase Amount]]&lt;5000,"Medium",
TRUE,"High")</f>
        <v>Medium</v>
      </c>
      <c r="V6725" t="str">
        <f>TEXT(CleanedData[[#This Row],[Date]],"mmmm")</f>
        <v>December</v>
      </c>
      <c r="W6725" t="str">
        <f>"Q"&amp;ROUNDUP(MONTH(CleanedData[[#This Row],[Date]])/3,0)</f>
        <v>Q4</v>
      </c>
      <c r="X6725" t="str">
        <f>IF(CleanedData[[#This Row],[Purchase Amount]]&gt;=5000,"Yes","No")</f>
        <v>No</v>
      </c>
      <c r="Y6725">
        <f>IF(CleanedData[[#This Row],[Recommend]]="Yes",1,0)</f>
        <v>1</v>
      </c>
      <c r="Z6725" s="6">
        <f>CleanedData[[#This Row],[Purchase Amount]]*0.15</f>
        <v>444.39</v>
      </c>
      <c r="AA6725" s="6">
        <f>CleanedData[[#This Row],[Purchase Amount]]*1.15</f>
        <v>3406.99</v>
      </c>
    </row>
    <row r="6726" spans="1:27" x14ac:dyDescent="0.3">
      <c r="A6726">
        <v>8151</v>
      </c>
      <c r="B6726" t="s">
        <v>6951</v>
      </c>
      <c r="C6726" s="1">
        <v>45988</v>
      </c>
      <c r="D6726">
        <v>43</v>
      </c>
      <c r="E6726" t="s">
        <v>39</v>
      </c>
      <c r="F6726" t="s">
        <v>108</v>
      </c>
      <c r="G6726" t="s">
        <v>212</v>
      </c>
      <c r="H6726">
        <v>5</v>
      </c>
      <c r="I6726" t="s">
        <v>45</v>
      </c>
      <c r="J6726" t="s">
        <v>69</v>
      </c>
      <c r="K6726" t="s">
        <v>64</v>
      </c>
      <c r="L6726" t="s">
        <v>42</v>
      </c>
      <c r="M6726" t="s">
        <v>156</v>
      </c>
      <c r="N6726" t="s">
        <v>57</v>
      </c>
      <c r="O6726" t="s">
        <v>148</v>
      </c>
      <c r="P6726" t="s">
        <v>49</v>
      </c>
      <c r="Q6726" t="s">
        <v>81</v>
      </c>
      <c r="R6726" s="6">
        <f>_xlfn.XLOOKUP(CleanedData[[#This Row],[Product]],'02_Lookup_Tables'!$A$2:$A$126,'02_Lookup_Tables'!$B$2:$B$126)</f>
        <v>192.77</v>
      </c>
      <c r="S6726" t="str">
        <f>VLOOKUP(CleanedData[[#This Row],[Product]],'02_Lookup_Tables'!$H$2:$I$126,2,FALSE)</f>
        <v>Beauty &amp; Personal Care</v>
      </c>
      <c r="T6726" t="str">
        <f>VLOOKUP(CleanedData[[#This Row],[Province]],'02_Lookup_Tables'!$D$2:$E$10,2, FALSE)</f>
        <v>Gauteng Region</v>
      </c>
      <c r="U6726" t="str" cm="1">
        <f t="array" ref="U6726">_xlfn.IFS(CleanedData[[#This Row],[Purchase Amount]]&lt;500,"Low",
CleanedData[[#This Row],[Purchase Amount]]&lt;5000,"Medium",
TRUE,"High")</f>
        <v>Low</v>
      </c>
      <c r="V6726" t="str">
        <f>TEXT(CleanedData[[#This Row],[Date]],"mmmm")</f>
        <v>November</v>
      </c>
      <c r="W6726" t="str">
        <f>"Q"&amp;ROUNDUP(MONTH(CleanedData[[#This Row],[Date]])/3,0)</f>
        <v>Q4</v>
      </c>
      <c r="X6726" t="str">
        <f>IF(CleanedData[[#This Row],[Purchase Amount]]&gt;=5000,"Yes","No")</f>
        <v>No</v>
      </c>
      <c r="Y6726">
        <f>IF(CleanedData[[#This Row],[Recommend]]="Yes",1,0)</f>
        <v>1</v>
      </c>
      <c r="Z6726" s="6">
        <f>CleanedData[[#This Row],[Purchase Amount]]*0.15</f>
        <v>28.915500000000002</v>
      </c>
      <c r="AA6726" s="6">
        <f>CleanedData[[#This Row],[Purchase Amount]]*1.15</f>
        <v>221.68549999999999</v>
      </c>
    </row>
    <row r="6727" spans="1:27" x14ac:dyDescent="0.3">
      <c r="A6727">
        <v>8152</v>
      </c>
      <c r="B6727" t="s">
        <v>6952</v>
      </c>
      <c r="C6727" s="1">
        <v>45506</v>
      </c>
      <c r="D6727">
        <v>54</v>
      </c>
      <c r="E6727" t="s">
        <v>39</v>
      </c>
      <c r="F6727" t="s">
        <v>72</v>
      </c>
      <c r="G6727" t="s">
        <v>342</v>
      </c>
      <c r="H6727">
        <v>4</v>
      </c>
      <c r="I6727" t="s">
        <v>45</v>
      </c>
      <c r="J6727" t="s">
        <v>54</v>
      </c>
      <c r="K6727" t="s">
        <v>55</v>
      </c>
      <c r="L6727" t="s">
        <v>45</v>
      </c>
      <c r="M6727" t="s">
        <v>156</v>
      </c>
      <c r="N6727" t="s">
        <v>96</v>
      </c>
      <c r="O6727" t="s">
        <v>148</v>
      </c>
      <c r="P6727" t="s">
        <v>49</v>
      </c>
      <c r="Q6727" t="s">
        <v>93</v>
      </c>
      <c r="R6727" s="6">
        <f>_xlfn.XLOOKUP(CleanedData[[#This Row],[Product]],'02_Lookup_Tables'!$A$2:$A$126,'02_Lookup_Tables'!$B$2:$B$126)</f>
        <v>529.15</v>
      </c>
      <c r="S6727" t="str">
        <f>VLOOKUP(CleanedData[[#This Row],[Product]],'02_Lookup_Tables'!$H$2:$I$126,2,FALSE)</f>
        <v>Accessories</v>
      </c>
      <c r="T6727" t="str">
        <f>VLOOKUP(CleanedData[[#This Row],[Province]],'02_Lookup_Tables'!$D$2:$E$10,2, FALSE)</f>
        <v>Central Region</v>
      </c>
      <c r="U6727" t="str" cm="1">
        <f t="array" ref="U6727">_xlfn.IFS(CleanedData[[#This Row],[Purchase Amount]]&lt;500,"Low",
CleanedData[[#This Row],[Purchase Amount]]&lt;5000,"Medium",
TRUE,"High")</f>
        <v>Medium</v>
      </c>
      <c r="V6727" t="str">
        <f>TEXT(CleanedData[[#This Row],[Date]],"mmmm")</f>
        <v>August</v>
      </c>
      <c r="W6727" t="str">
        <f>"Q"&amp;ROUNDUP(MONTH(CleanedData[[#This Row],[Date]])/3,0)</f>
        <v>Q3</v>
      </c>
      <c r="X6727" t="str">
        <f>IF(CleanedData[[#This Row],[Purchase Amount]]&gt;=5000,"Yes","No")</f>
        <v>No</v>
      </c>
      <c r="Y6727">
        <f>IF(CleanedData[[#This Row],[Recommend]]="Yes",1,0)</f>
        <v>1</v>
      </c>
      <c r="Z6727" s="6">
        <f>CleanedData[[#This Row],[Purchase Amount]]*0.15</f>
        <v>79.372499999999988</v>
      </c>
      <c r="AA6727" s="6">
        <f>CleanedData[[#This Row],[Purchase Amount]]*1.15</f>
        <v>608.52249999999992</v>
      </c>
    </row>
    <row r="6728" spans="1:27" x14ac:dyDescent="0.3">
      <c r="A6728">
        <v>8153</v>
      </c>
      <c r="B6728" t="s">
        <v>6953</v>
      </c>
      <c r="C6728" s="1">
        <v>45701</v>
      </c>
      <c r="D6728">
        <v>61</v>
      </c>
      <c r="E6728" t="s">
        <v>60</v>
      </c>
      <c r="F6728" t="s">
        <v>130</v>
      </c>
      <c r="G6728" t="s">
        <v>192</v>
      </c>
      <c r="H6728">
        <v>5</v>
      </c>
      <c r="I6728" t="s">
        <v>45</v>
      </c>
      <c r="J6728" t="s">
        <v>43</v>
      </c>
      <c r="K6728" t="s">
        <v>44</v>
      </c>
      <c r="L6728" t="s">
        <v>42</v>
      </c>
      <c r="M6728" t="s">
        <v>208</v>
      </c>
      <c r="N6728" t="s">
        <v>57</v>
      </c>
      <c r="O6728" t="s">
        <v>89</v>
      </c>
      <c r="P6728" t="s">
        <v>70</v>
      </c>
      <c r="Q6728" t="s">
        <v>50</v>
      </c>
      <c r="R6728" s="6">
        <f>_xlfn.XLOOKUP(CleanedData[[#This Row],[Product]],'02_Lookup_Tables'!$A$2:$A$126,'02_Lookup_Tables'!$B$2:$B$126)</f>
        <v>13261</v>
      </c>
      <c r="S6728" t="str">
        <f>VLOOKUP(CleanedData[[#This Row],[Product]],'02_Lookup_Tables'!$H$2:$I$126,2,FALSE)</f>
        <v>Electronics</v>
      </c>
      <c r="T6728" t="str">
        <f>VLOOKUP(CleanedData[[#This Row],[Province]],'02_Lookup_Tables'!$D$2:$E$10,2, FALSE)</f>
        <v>Eastern Region</v>
      </c>
      <c r="U6728" t="str" cm="1">
        <f t="array" ref="U6728">_xlfn.IFS(CleanedData[[#This Row],[Purchase Amount]]&lt;500,"Low",
CleanedData[[#This Row],[Purchase Amount]]&lt;5000,"Medium",
TRUE,"High")</f>
        <v>High</v>
      </c>
      <c r="V6728" t="str">
        <f>TEXT(CleanedData[[#This Row],[Date]],"mmmm")</f>
        <v>February</v>
      </c>
      <c r="W6728" t="str">
        <f>"Q"&amp;ROUNDUP(MONTH(CleanedData[[#This Row],[Date]])/3,0)</f>
        <v>Q1</v>
      </c>
      <c r="X6728" t="str">
        <f>IF(CleanedData[[#This Row],[Purchase Amount]]&gt;=5000,"Yes","No")</f>
        <v>Yes</v>
      </c>
      <c r="Y6728">
        <f>IF(CleanedData[[#This Row],[Recommend]]="Yes",1,0)</f>
        <v>1</v>
      </c>
      <c r="Z6728" s="6">
        <f>CleanedData[[#This Row],[Purchase Amount]]*0.15</f>
        <v>1989.1499999999999</v>
      </c>
      <c r="AA6728" s="6">
        <f>CleanedData[[#This Row],[Purchase Amount]]*1.15</f>
        <v>15250.15</v>
      </c>
    </row>
    <row r="6729" spans="1:27" x14ac:dyDescent="0.3">
      <c r="A6729">
        <v>8154</v>
      </c>
      <c r="B6729" t="s">
        <v>6954</v>
      </c>
      <c r="C6729" s="1">
        <v>45896</v>
      </c>
      <c r="D6729">
        <v>27</v>
      </c>
      <c r="E6729" t="s">
        <v>60</v>
      </c>
      <c r="F6729" t="s">
        <v>68</v>
      </c>
      <c r="G6729" t="s">
        <v>450</v>
      </c>
      <c r="H6729">
        <v>4</v>
      </c>
      <c r="I6729" t="s">
        <v>42</v>
      </c>
      <c r="J6729" t="s">
        <v>74</v>
      </c>
      <c r="K6729" t="s">
        <v>64</v>
      </c>
      <c r="L6729" t="s">
        <v>45</v>
      </c>
      <c r="M6729" t="s">
        <v>208</v>
      </c>
      <c r="N6729" t="s">
        <v>96</v>
      </c>
      <c r="O6729" t="s">
        <v>89</v>
      </c>
      <c r="P6729" t="s">
        <v>70</v>
      </c>
      <c r="Q6729" t="s">
        <v>58</v>
      </c>
      <c r="R6729" s="6">
        <f>_xlfn.XLOOKUP(CleanedData[[#This Row],[Product]],'02_Lookup_Tables'!$A$2:$A$126,'02_Lookup_Tables'!$B$2:$B$126)</f>
        <v>74.72</v>
      </c>
      <c r="S6729" t="str">
        <f>VLOOKUP(CleanedData[[#This Row],[Product]],'02_Lookup_Tables'!$H$2:$I$126,2,FALSE)</f>
        <v>Food</v>
      </c>
      <c r="T6729" t="str">
        <f>VLOOKUP(CleanedData[[#This Row],[Province]],'02_Lookup_Tables'!$D$2:$E$10,2, FALSE)</f>
        <v>Northern Region</v>
      </c>
      <c r="U6729" t="str" cm="1">
        <f t="array" ref="U6729">_xlfn.IFS(CleanedData[[#This Row],[Purchase Amount]]&lt;500,"Low",
CleanedData[[#This Row],[Purchase Amount]]&lt;5000,"Medium",
TRUE,"High")</f>
        <v>Low</v>
      </c>
      <c r="V6729" t="str">
        <f>TEXT(CleanedData[[#This Row],[Date]],"mmmm")</f>
        <v>August</v>
      </c>
      <c r="W6729" t="str">
        <f>"Q"&amp;ROUNDUP(MONTH(CleanedData[[#This Row],[Date]])/3,0)</f>
        <v>Q3</v>
      </c>
      <c r="X6729" t="str">
        <f>IF(CleanedData[[#This Row],[Purchase Amount]]&gt;=5000,"Yes","No")</f>
        <v>No</v>
      </c>
      <c r="Y6729">
        <f>IF(CleanedData[[#This Row],[Recommend]]="Yes",1,0)</f>
        <v>0</v>
      </c>
      <c r="Z6729" s="6">
        <f>CleanedData[[#This Row],[Purchase Amount]]*0.15</f>
        <v>11.208</v>
      </c>
      <c r="AA6729" s="6">
        <f>CleanedData[[#This Row],[Purchase Amount]]*1.15</f>
        <v>85.927999999999997</v>
      </c>
    </row>
    <row r="6730" spans="1:27" x14ac:dyDescent="0.3">
      <c r="A6730">
        <v>8155</v>
      </c>
      <c r="B6730" t="s">
        <v>6955</v>
      </c>
      <c r="C6730" s="1">
        <v>45411</v>
      </c>
      <c r="D6730">
        <v>44</v>
      </c>
      <c r="E6730" t="s">
        <v>39</v>
      </c>
      <c r="F6730" t="s">
        <v>83</v>
      </c>
      <c r="G6730" t="s">
        <v>203</v>
      </c>
      <c r="H6730">
        <v>3</v>
      </c>
      <c r="I6730" t="s">
        <v>45</v>
      </c>
      <c r="J6730" t="s">
        <v>69</v>
      </c>
      <c r="K6730" t="s">
        <v>44</v>
      </c>
      <c r="L6730" t="s">
        <v>42</v>
      </c>
      <c r="M6730" t="s">
        <v>88</v>
      </c>
      <c r="N6730" t="s">
        <v>48</v>
      </c>
      <c r="O6730" t="s">
        <v>89</v>
      </c>
      <c r="P6730" t="s">
        <v>49</v>
      </c>
      <c r="Q6730" t="s">
        <v>81</v>
      </c>
      <c r="R6730" s="6">
        <f>_xlfn.XLOOKUP(CleanedData[[#This Row],[Product]],'02_Lookup_Tables'!$A$2:$A$126,'02_Lookup_Tables'!$B$2:$B$126)</f>
        <v>2849.09</v>
      </c>
      <c r="S6730" t="str">
        <f>VLOOKUP(CleanedData[[#This Row],[Product]],'02_Lookup_Tables'!$H$2:$I$126,2,FALSE)</f>
        <v>Home &amp; Living</v>
      </c>
      <c r="T6730" t="str">
        <f>VLOOKUP(CleanedData[[#This Row],[Province]],'02_Lookup_Tables'!$D$2:$E$10,2, FALSE)</f>
        <v>Western Region</v>
      </c>
      <c r="U6730" t="str" cm="1">
        <f t="array" ref="U6730">_xlfn.IFS(CleanedData[[#This Row],[Purchase Amount]]&lt;500,"Low",
CleanedData[[#This Row],[Purchase Amount]]&lt;5000,"Medium",
TRUE,"High")</f>
        <v>Medium</v>
      </c>
      <c r="V6730" t="str">
        <f>TEXT(CleanedData[[#This Row],[Date]],"mmmm")</f>
        <v>April</v>
      </c>
      <c r="W6730" t="str">
        <f>"Q"&amp;ROUNDUP(MONTH(CleanedData[[#This Row],[Date]])/3,0)</f>
        <v>Q2</v>
      </c>
      <c r="X6730" t="str">
        <f>IF(CleanedData[[#This Row],[Purchase Amount]]&gt;=5000,"Yes","No")</f>
        <v>No</v>
      </c>
      <c r="Y6730">
        <f>IF(CleanedData[[#This Row],[Recommend]]="Yes",1,0)</f>
        <v>1</v>
      </c>
      <c r="Z6730" s="6">
        <f>CleanedData[[#This Row],[Purchase Amount]]*0.15</f>
        <v>427.36349999999999</v>
      </c>
      <c r="AA6730" s="6">
        <f>CleanedData[[#This Row],[Purchase Amount]]*1.15</f>
        <v>3276.4535000000001</v>
      </c>
    </row>
    <row r="6731" spans="1:27" x14ac:dyDescent="0.3">
      <c r="A6731">
        <v>8156</v>
      </c>
      <c r="B6731" t="s">
        <v>6956</v>
      </c>
      <c r="C6731" s="1">
        <v>45490</v>
      </c>
      <c r="D6731">
        <v>30</v>
      </c>
      <c r="E6731" t="s">
        <v>52</v>
      </c>
      <c r="F6731" t="s">
        <v>130</v>
      </c>
      <c r="G6731" t="s">
        <v>389</v>
      </c>
      <c r="H6731">
        <v>4</v>
      </c>
      <c r="I6731" t="s">
        <v>42</v>
      </c>
      <c r="J6731" t="s">
        <v>63</v>
      </c>
      <c r="K6731" t="s">
        <v>55</v>
      </c>
      <c r="L6731" t="s">
        <v>45</v>
      </c>
      <c r="M6731" t="s">
        <v>175</v>
      </c>
      <c r="N6731" t="s">
        <v>96</v>
      </c>
      <c r="O6731" t="s">
        <v>89</v>
      </c>
      <c r="P6731" t="s">
        <v>70</v>
      </c>
      <c r="Q6731" t="s">
        <v>58</v>
      </c>
      <c r="R6731" s="6">
        <f>_xlfn.XLOOKUP(CleanedData[[#This Row],[Product]],'02_Lookup_Tables'!$A$2:$A$126,'02_Lookup_Tables'!$B$2:$B$126)</f>
        <v>5432.76</v>
      </c>
      <c r="S6731" t="str">
        <f>VLOOKUP(CleanedData[[#This Row],[Product]],'02_Lookup_Tables'!$H$2:$I$126,2,FALSE)</f>
        <v>Home Devices</v>
      </c>
      <c r="T6731" t="str">
        <f>VLOOKUP(CleanedData[[#This Row],[Province]],'02_Lookup_Tables'!$D$2:$E$10,2, FALSE)</f>
        <v>Eastern Region</v>
      </c>
      <c r="U6731" t="str" cm="1">
        <f t="array" ref="U6731">_xlfn.IFS(CleanedData[[#This Row],[Purchase Amount]]&lt;500,"Low",
CleanedData[[#This Row],[Purchase Amount]]&lt;5000,"Medium",
TRUE,"High")</f>
        <v>High</v>
      </c>
      <c r="V6731" t="str">
        <f>TEXT(CleanedData[[#This Row],[Date]],"mmmm")</f>
        <v>July</v>
      </c>
      <c r="W6731" t="str">
        <f>"Q"&amp;ROUNDUP(MONTH(CleanedData[[#This Row],[Date]])/3,0)</f>
        <v>Q3</v>
      </c>
      <c r="X6731" t="str">
        <f>IF(CleanedData[[#This Row],[Purchase Amount]]&gt;=5000,"Yes","No")</f>
        <v>Yes</v>
      </c>
      <c r="Y6731">
        <f>IF(CleanedData[[#This Row],[Recommend]]="Yes",1,0)</f>
        <v>0</v>
      </c>
      <c r="Z6731" s="6">
        <f>CleanedData[[#This Row],[Purchase Amount]]*0.15</f>
        <v>814.91399999999999</v>
      </c>
      <c r="AA6731" s="6">
        <f>CleanedData[[#This Row],[Purchase Amount]]*1.15</f>
        <v>6247.674</v>
      </c>
    </row>
    <row r="6732" spans="1:27" x14ac:dyDescent="0.3">
      <c r="A6732">
        <v>8158</v>
      </c>
      <c r="B6732" t="s">
        <v>6957</v>
      </c>
      <c r="C6732" s="1">
        <v>45790</v>
      </c>
      <c r="D6732">
        <v>56</v>
      </c>
      <c r="E6732" t="s">
        <v>39</v>
      </c>
      <c r="F6732" t="s">
        <v>77</v>
      </c>
      <c r="G6732" t="s">
        <v>342</v>
      </c>
      <c r="H6732">
        <v>4</v>
      </c>
      <c r="I6732" t="s">
        <v>45</v>
      </c>
      <c r="J6732" t="s">
        <v>43</v>
      </c>
      <c r="K6732" t="s">
        <v>44</v>
      </c>
      <c r="L6732" t="s">
        <v>45</v>
      </c>
      <c r="M6732" t="s">
        <v>92</v>
      </c>
      <c r="N6732" t="s">
        <v>96</v>
      </c>
      <c r="O6732" t="s">
        <v>89</v>
      </c>
      <c r="P6732" t="s">
        <v>70</v>
      </c>
      <c r="Q6732" t="s">
        <v>50</v>
      </c>
      <c r="R6732" s="6">
        <f>_xlfn.XLOOKUP(CleanedData[[#This Row],[Product]],'02_Lookup_Tables'!$A$2:$A$126,'02_Lookup_Tables'!$B$2:$B$126)</f>
        <v>529.15</v>
      </c>
      <c r="S6732" t="str">
        <f>VLOOKUP(CleanedData[[#This Row],[Product]],'02_Lookup_Tables'!$H$2:$I$126,2,FALSE)</f>
        <v>Accessories</v>
      </c>
      <c r="T6732" t="str">
        <f>VLOOKUP(CleanedData[[#This Row],[Province]],'02_Lookup_Tables'!$D$2:$E$10,2, FALSE)</f>
        <v>Central Region</v>
      </c>
      <c r="U6732" t="str" cm="1">
        <f t="array" ref="U6732">_xlfn.IFS(CleanedData[[#This Row],[Purchase Amount]]&lt;500,"Low",
CleanedData[[#This Row],[Purchase Amount]]&lt;5000,"Medium",
TRUE,"High")</f>
        <v>Medium</v>
      </c>
      <c r="V6732" t="str">
        <f>TEXT(CleanedData[[#This Row],[Date]],"mmmm")</f>
        <v>May</v>
      </c>
      <c r="W6732" t="str">
        <f>"Q"&amp;ROUNDUP(MONTH(CleanedData[[#This Row],[Date]])/3,0)</f>
        <v>Q2</v>
      </c>
      <c r="X6732" t="str">
        <f>IF(CleanedData[[#This Row],[Purchase Amount]]&gt;=5000,"Yes","No")</f>
        <v>No</v>
      </c>
      <c r="Y6732">
        <f>IF(CleanedData[[#This Row],[Recommend]]="Yes",1,0)</f>
        <v>1</v>
      </c>
      <c r="Z6732" s="6">
        <f>CleanedData[[#This Row],[Purchase Amount]]*0.15</f>
        <v>79.372499999999988</v>
      </c>
      <c r="AA6732" s="6">
        <f>CleanedData[[#This Row],[Purchase Amount]]*1.15</f>
        <v>608.52249999999992</v>
      </c>
    </row>
    <row r="6733" spans="1:27" x14ac:dyDescent="0.3">
      <c r="A6733">
        <v>8159</v>
      </c>
      <c r="B6733" t="s">
        <v>6958</v>
      </c>
      <c r="C6733" s="1">
        <v>45405</v>
      </c>
      <c r="D6733">
        <v>77</v>
      </c>
      <c r="E6733" t="s">
        <v>39</v>
      </c>
      <c r="F6733" t="s">
        <v>108</v>
      </c>
      <c r="G6733" t="s">
        <v>84</v>
      </c>
      <c r="H6733">
        <v>3</v>
      </c>
      <c r="I6733" t="s">
        <v>42</v>
      </c>
      <c r="J6733" t="s">
        <v>43</v>
      </c>
      <c r="K6733" t="s">
        <v>44</v>
      </c>
      <c r="L6733" t="s">
        <v>42</v>
      </c>
      <c r="M6733" t="s">
        <v>88</v>
      </c>
      <c r="N6733" t="s">
        <v>48</v>
      </c>
      <c r="O6733" t="s">
        <v>89</v>
      </c>
      <c r="P6733" t="s">
        <v>49</v>
      </c>
      <c r="Q6733" t="s">
        <v>97</v>
      </c>
      <c r="R6733" s="6">
        <f>_xlfn.XLOOKUP(CleanedData[[#This Row],[Product]],'02_Lookup_Tables'!$A$2:$A$126,'02_Lookup_Tables'!$B$2:$B$126)</f>
        <v>1158.56</v>
      </c>
      <c r="S6733" t="str">
        <f>VLOOKUP(CleanedData[[#This Row],[Product]],'02_Lookup_Tables'!$H$2:$I$126,2,FALSE)</f>
        <v>Toys &amp; Games</v>
      </c>
      <c r="T6733" t="str">
        <f>VLOOKUP(CleanedData[[#This Row],[Province]],'02_Lookup_Tables'!$D$2:$E$10,2, FALSE)</f>
        <v>Gauteng Region</v>
      </c>
      <c r="U6733" t="str" cm="1">
        <f t="array" ref="U6733">_xlfn.IFS(CleanedData[[#This Row],[Purchase Amount]]&lt;500,"Low",
CleanedData[[#This Row],[Purchase Amount]]&lt;5000,"Medium",
TRUE,"High")</f>
        <v>Medium</v>
      </c>
      <c r="V6733" t="str">
        <f>TEXT(CleanedData[[#This Row],[Date]],"mmmm")</f>
        <v>April</v>
      </c>
      <c r="W6733" t="str">
        <f>"Q"&amp;ROUNDUP(MONTH(CleanedData[[#This Row],[Date]])/3,0)</f>
        <v>Q2</v>
      </c>
      <c r="X6733" t="str">
        <f>IF(CleanedData[[#This Row],[Purchase Amount]]&gt;=5000,"Yes","No")</f>
        <v>No</v>
      </c>
      <c r="Y6733">
        <f>IF(CleanedData[[#This Row],[Recommend]]="Yes",1,0)</f>
        <v>0</v>
      </c>
      <c r="Z6733" s="6">
        <f>CleanedData[[#This Row],[Purchase Amount]]*0.15</f>
        <v>173.78399999999999</v>
      </c>
      <c r="AA6733" s="6">
        <f>CleanedData[[#This Row],[Purchase Amount]]*1.15</f>
        <v>1332.3439999999998</v>
      </c>
    </row>
    <row r="6734" spans="1:27" x14ac:dyDescent="0.3">
      <c r="A6734">
        <v>8160</v>
      </c>
      <c r="B6734" t="s">
        <v>6959</v>
      </c>
      <c r="C6734" s="1">
        <v>45795</v>
      </c>
      <c r="D6734">
        <v>80</v>
      </c>
      <c r="E6734" t="s">
        <v>60</v>
      </c>
      <c r="F6734" t="s">
        <v>68</v>
      </c>
      <c r="G6734" t="s">
        <v>317</v>
      </c>
      <c r="H6734">
        <v>5</v>
      </c>
      <c r="I6734" t="s">
        <v>42</v>
      </c>
      <c r="J6734" t="s">
        <v>54</v>
      </c>
      <c r="K6734" t="s">
        <v>55</v>
      </c>
      <c r="L6734" t="s">
        <v>45</v>
      </c>
      <c r="M6734" t="s">
        <v>165</v>
      </c>
      <c r="N6734" t="s">
        <v>57</v>
      </c>
      <c r="O6734" t="s">
        <v>89</v>
      </c>
      <c r="P6734" t="s">
        <v>70</v>
      </c>
      <c r="Q6734" t="s">
        <v>97</v>
      </c>
      <c r="R6734" s="6">
        <f>_xlfn.XLOOKUP(CleanedData[[#This Row],[Product]],'02_Lookup_Tables'!$A$2:$A$126,'02_Lookup_Tables'!$B$2:$B$126)</f>
        <v>10347.709999999999</v>
      </c>
      <c r="S6734" t="str">
        <f>VLOOKUP(CleanedData[[#This Row],[Product]],'02_Lookup_Tables'!$H$2:$I$126,2,FALSE)</f>
        <v>Home Devices</v>
      </c>
      <c r="T6734" t="str">
        <f>VLOOKUP(CleanedData[[#This Row],[Province]],'02_Lookup_Tables'!$D$2:$E$10,2, FALSE)</f>
        <v>Northern Region</v>
      </c>
      <c r="U6734" t="str" cm="1">
        <f t="array" ref="U6734">_xlfn.IFS(CleanedData[[#This Row],[Purchase Amount]]&lt;500,"Low",
CleanedData[[#This Row],[Purchase Amount]]&lt;5000,"Medium",
TRUE,"High")</f>
        <v>High</v>
      </c>
      <c r="V6734" t="str">
        <f>TEXT(CleanedData[[#This Row],[Date]],"mmmm")</f>
        <v>May</v>
      </c>
      <c r="W6734" t="str">
        <f>"Q"&amp;ROUNDUP(MONTH(CleanedData[[#This Row],[Date]])/3,0)</f>
        <v>Q2</v>
      </c>
      <c r="X6734" t="str">
        <f>IF(CleanedData[[#This Row],[Purchase Amount]]&gt;=5000,"Yes","No")</f>
        <v>Yes</v>
      </c>
      <c r="Y6734">
        <f>IF(CleanedData[[#This Row],[Recommend]]="Yes",1,0)</f>
        <v>0</v>
      </c>
      <c r="Z6734" s="6">
        <f>CleanedData[[#This Row],[Purchase Amount]]*0.15</f>
        <v>1552.1564999999998</v>
      </c>
      <c r="AA6734" s="6">
        <f>CleanedData[[#This Row],[Purchase Amount]]*1.15</f>
        <v>11899.866499999998</v>
      </c>
    </row>
    <row r="6735" spans="1:27" x14ac:dyDescent="0.3">
      <c r="A6735">
        <v>8161</v>
      </c>
      <c r="B6735" t="s">
        <v>6960</v>
      </c>
      <c r="C6735" s="1">
        <v>45640</v>
      </c>
      <c r="D6735">
        <v>68</v>
      </c>
      <c r="E6735" t="s">
        <v>52</v>
      </c>
      <c r="F6735" t="s">
        <v>130</v>
      </c>
      <c r="G6735" t="s">
        <v>317</v>
      </c>
      <c r="H6735">
        <v>3</v>
      </c>
      <c r="I6735" t="s">
        <v>45</v>
      </c>
      <c r="J6735" t="s">
        <v>69</v>
      </c>
      <c r="K6735" t="s">
        <v>64</v>
      </c>
      <c r="L6735" t="s">
        <v>42</v>
      </c>
      <c r="M6735" t="s">
        <v>184</v>
      </c>
      <c r="N6735" t="s">
        <v>48</v>
      </c>
      <c r="O6735" t="s">
        <v>148</v>
      </c>
      <c r="P6735" t="s">
        <v>49</v>
      </c>
      <c r="Q6735" t="s">
        <v>97</v>
      </c>
      <c r="R6735" s="6">
        <f>_xlfn.XLOOKUP(CleanedData[[#This Row],[Product]],'02_Lookup_Tables'!$A$2:$A$126,'02_Lookup_Tables'!$B$2:$B$126)</f>
        <v>10347.709999999999</v>
      </c>
      <c r="S6735" t="str">
        <f>VLOOKUP(CleanedData[[#This Row],[Product]],'02_Lookup_Tables'!$H$2:$I$126,2,FALSE)</f>
        <v>Home Devices</v>
      </c>
      <c r="T6735" t="str">
        <f>VLOOKUP(CleanedData[[#This Row],[Province]],'02_Lookup_Tables'!$D$2:$E$10,2, FALSE)</f>
        <v>Eastern Region</v>
      </c>
      <c r="U6735" t="str" cm="1">
        <f t="array" ref="U6735">_xlfn.IFS(CleanedData[[#This Row],[Purchase Amount]]&lt;500,"Low",
CleanedData[[#This Row],[Purchase Amount]]&lt;5000,"Medium",
TRUE,"High")</f>
        <v>High</v>
      </c>
      <c r="V6735" t="str">
        <f>TEXT(CleanedData[[#This Row],[Date]],"mmmm")</f>
        <v>December</v>
      </c>
      <c r="W6735" t="str">
        <f>"Q"&amp;ROUNDUP(MONTH(CleanedData[[#This Row],[Date]])/3,0)</f>
        <v>Q4</v>
      </c>
      <c r="X6735" t="str">
        <f>IF(CleanedData[[#This Row],[Purchase Amount]]&gt;=5000,"Yes","No")</f>
        <v>Yes</v>
      </c>
      <c r="Y6735">
        <f>IF(CleanedData[[#This Row],[Recommend]]="Yes",1,0)</f>
        <v>1</v>
      </c>
      <c r="Z6735" s="6">
        <f>CleanedData[[#This Row],[Purchase Amount]]*0.15</f>
        <v>1552.1564999999998</v>
      </c>
      <c r="AA6735" s="6">
        <f>CleanedData[[#This Row],[Purchase Amount]]*1.15</f>
        <v>11899.866499999998</v>
      </c>
    </row>
    <row r="6736" spans="1:27" x14ac:dyDescent="0.3">
      <c r="A6736">
        <v>8162</v>
      </c>
      <c r="B6736" t="s">
        <v>6961</v>
      </c>
      <c r="C6736" s="1">
        <v>45826</v>
      </c>
      <c r="D6736">
        <v>36</v>
      </c>
      <c r="E6736" t="s">
        <v>52</v>
      </c>
      <c r="F6736" t="s">
        <v>125</v>
      </c>
      <c r="G6736" t="s">
        <v>406</v>
      </c>
      <c r="H6736">
        <v>3</v>
      </c>
      <c r="I6736" t="s">
        <v>42</v>
      </c>
      <c r="J6736" t="s">
        <v>54</v>
      </c>
      <c r="K6736" t="s">
        <v>55</v>
      </c>
      <c r="L6736" t="s">
        <v>45</v>
      </c>
      <c r="M6736" t="s">
        <v>151</v>
      </c>
      <c r="N6736" t="s">
        <v>48</v>
      </c>
      <c r="O6736" t="s">
        <v>89</v>
      </c>
      <c r="P6736" t="s">
        <v>49</v>
      </c>
      <c r="Q6736" t="s">
        <v>81</v>
      </c>
      <c r="R6736" s="6">
        <f>_xlfn.XLOOKUP(CleanedData[[#This Row],[Product]],'02_Lookup_Tables'!$A$2:$A$126,'02_Lookup_Tables'!$B$2:$B$126)</f>
        <v>996.44</v>
      </c>
      <c r="S6736" t="str">
        <f>VLOOKUP(CleanedData[[#This Row],[Product]],'02_Lookup_Tables'!$H$2:$I$126,2,FALSE)</f>
        <v>Sports &amp; Outdoors</v>
      </c>
      <c r="T6736" t="str">
        <f>VLOOKUP(CleanedData[[#This Row],[Province]],'02_Lookup_Tables'!$D$2:$E$10,2, FALSE)</f>
        <v>Western Region</v>
      </c>
      <c r="U6736" t="str" cm="1">
        <f t="array" ref="U6736">_xlfn.IFS(CleanedData[[#This Row],[Purchase Amount]]&lt;500,"Low",
CleanedData[[#This Row],[Purchase Amount]]&lt;5000,"Medium",
TRUE,"High")</f>
        <v>Medium</v>
      </c>
      <c r="V6736" t="str">
        <f>TEXT(CleanedData[[#This Row],[Date]],"mmmm")</f>
        <v>June</v>
      </c>
      <c r="W6736" t="str">
        <f>"Q"&amp;ROUNDUP(MONTH(CleanedData[[#This Row],[Date]])/3,0)</f>
        <v>Q2</v>
      </c>
      <c r="X6736" t="str">
        <f>IF(CleanedData[[#This Row],[Purchase Amount]]&gt;=5000,"Yes","No")</f>
        <v>No</v>
      </c>
      <c r="Y6736">
        <f>IF(CleanedData[[#This Row],[Recommend]]="Yes",1,0)</f>
        <v>0</v>
      </c>
      <c r="Z6736" s="6">
        <f>CleanedData[[#This Row],[Purchase Amount]]*0.15</f>
        <v>149.46600000000001</v>
      </c>
      <c r="AA6736" s="6">
        <f>CleanedData[[#This Row],[Purchase Amount]]*1.15</f>
        <v>1145.9059999999999</v>
      </c>
    </row>
    <row r="6737" spans="1:27" x14ac:dyDescent="0.3">
      <c r="A6737">
        <v>8163</v>
      </c>
      <c r="B6737" t="s">
        <v>6962</v>
      </c>
      <c r="C6737" s="1">
        <v>45927</v>
      </c>
      <c r="D6737">
        <v>27</v>
      </c>
      <c r="E6737" t="s">
        <v>39</v>
      </c>
      <c r="F6737" t="s">
        <v>68</v>
      </c>
      <c r="G6737" t="s">
        <v>126</v>
      </c>
      <c r="H6737">
        <v>4</v>
      </c>
      <c r="I6737" t="s">
        <v>42</v>
      </c>
      <c r="J6737" t="s">
        <v>43</v>
      </c>
      <c r="K6737" t="s">
        <v>44</v>
      </c>
      <c r="L6737" t="s">
        <v>42</v>
      </c>
      <c r="M6737" t="s">
        <v>88</v>
      </c>
      <c r="N6737" t="s">
        <v>96</v>
      </c>
      <c r="O6737" t="s">
        <v>89</v>
      </c>
      <c r="P6737" t="s">
        <v>70</v>
      </c>
      <c r="Q6737" t="s">
        <v>58</v>
      </c>
      <c r="R6737" s="6">
        <f>_xlfn.XLOOKUP(CleanedData[[#This Row],[Product]],'02_Lookup_Tables'!$A$2:$A$126,'02_Lookup_Tables'!$B$2:$B$126)</f>
        <v>343.42</v>
      </c>
      <c r="S6737" t="str">
        <f>VLOOKUP(CleanedData[[#This Row],[Product]],'02_Lookup_Tables'!$H$2:$I$126,2,FALSE)</f>
        <v>Food</v>
      </c>
      <c r="T6737" t="str">
        <f>VLOOKUP(CleanedData[[#This Row],[Province]],'02_Lookup_Tables'!$D$2:$E$10,2, FALSE)</f>
        <v>Northern Region</v>
      </c>
      <c r="U6737" t="str" cm="1">
        <f t="array" ref="U6737">_xlfn.IFS(CleanedData[[#This Row],[Purchase Amount]]&lt;500,"Low",
CleanedData[[#This Row],[Purchase Amount]]&lt;5000,"Medium",
TRUE,"High")</f>
        <v>Low</v>
      </c>
      <c r="V6737" t="str">
        <f>TEXT(CleanedData[[#This Row],[Date]],"mmmm")</f>
        <v>September</v>
      </c>
      <c r="W6737" t="str">
        <f>"Q"&amp;ROUNDUP(MONTH(CleanedData[[#This Row],[Date]])/3,0)</f>
        <v>Q3</v>
      </c>
      <c r="X6737" t="str">
        <f>IF(CleanedData[[#This Row],[Purchase Amount]]&gt;=5000,"Yes","No")</f>
        <v>No</v>
      </c>
      <c r="Y6737">
        <f>IF(CleanedData[[#This Row],[Recommend]]="Yes",1,0)</f>
        <v>0</v>
      </c>
      <c r="Z6737" s="6">
        <f>CleanedData[[#This Row],[Purchase Amount]]*0.15</f>
        <v>51.512999999999998</v>
      </c>
      <c r="AA6737" s="6">
        <f>CleanedData[[#This Row],[Purchase Amount]]*1.15</f>
        <v>394.93299999999999</v>
      </c>
    </row>
    <row r="6738" spans="1:27" x14ac:dyDescent="0.3">
      <c r="A6738">
        <v>8164</v>
      </c>
      <c r="B6738" t="s">
        <v>6963</v>
      </c>
      <c r="C6738" s="1">
        <v>45675</v>
      </c>
      <c r="D6738">
        <v>49</v>
      </c>
      <c r="E6738" t="s">
        <v>39</v>
      </c>
      <c r="F6738" t="s">
        <v>72</v>
      </c>
      <c r="G6738" t="s">
        <v>87</v>
      </c>
      <c r="H6738">
        <v>5</v>
      </c>
      <c r="I6738" t="s">
        <v>45</v>
      </c>
      <c r="J6738" t="s">
        <v>74</v>
      </c>
      <c r="K6738" t="s">
        <v>64</v>
      </c>
      <c r="L6738" t="s">
        <v>42</v>
      </c>
      <c r="M6738" t="s">
        <v>112</v>
      </c>
      <c r="N6738" t="s">
        <v>57</v>
      </c>
      <c r="O6738" t="s">
        <v>48</v>
      </c>
      <c r="P6738" t="s">
        <v>49</v>
      </c>
      <c r="Q6738" t="s">
        <v>93</v>
      </c>
      <c r="R6738" s="6">
        <f>_xlfn.XLOOKUP(CleanedData[[#This Row],[Product]],'02_Lookup_Tables'!$A$2:$A$126,'02_Lookup_Tables'!$B$2:$B$126)</f>
        <v>409.06</v>
      </c>
      <c r="S6738" t="str">
        <f>VLOOKUP(CleanedData[[#This Row],[Product]],'02_Lookup_Tables'!$H$2:$I$126,2,FALSE)</f>
        <v>Home Devices</v>
      </c>
      <c r="T6738" t="str">
        <f>VLOOKUP(CleanedData[[#This Row],[Province]],'02_Lookup_Tables'!$D$2:$E$10,2, FALSE)</f>
        <v>Central Region</v>
      </c>
      <c r="U6738" t="str" cm="1">
        <f t="array" ref="U6738">_xlfn.IFS(CleanedData[[#This Row],[Purchase Amount]]&lt;500,"Low",
CleanedData[[#This Row],[Purchase Amount]]&lt;5000,"Medium",
TRUE,"High")</f>
        <v>Low</v>
      </c>
      <c r="V6738" t="str">
        <f>TEXT(CleanedData[[#This Row],[Date]],"mmmm")</f>
        <v>January</v>
      </c>
      <c r="W6738" t="str">
        <f>"Q"&amp;ROUNDUP(MONTH(CleanedData[[#This Row],[Date]])/3,0)</f>
        <v>Q1</v>
      </c>
      <c r="X6738" t="str">
        <f>IF(CleanedData[[#This Row],[Purchase Amount]]&gt;=5000,"Yes","No")</f>
        <v>No</v>
      </c>
      <c r="Y6738">
        <f>IF(CleanedData[[#This Row],[Recommend]]="Yes",1,0)</f>
        <v>1</v>
      </c>
      <c r="Z6738" s="6">
        <f>CleanedData[[#This Row],[Purchase Amount]]*0.15</f>
        <v>61.358999999999995</v>
      </c>
      <c r="AA6738" s="6">
        <f>CleanedData[[#This Row],[Purchase Amount]]*1.15</f>
        <v>470.41899999999998</v>
      </c>
    </row>
    <row r="6739" spans="1:27" x14ac:dyDescent="0.3">
      <c r="A6739">
        <v>8165</v>
      </c>
      <c r="B6739" t="s">
        <v>6964</v>
      </c>
      <c r="C6739" s="1">
        <v>45336</v>
      </c>
      <c r="D6739">
        <v>62</v>
      </c>
      <c r="E6739" t="s">
        <v>39</v>
      </c>
      <c r="F6739" t="s">
        <v>68</v>
      </c>
      <c r="G6739" t="s">
        <v>282</v>
      </c>
      <c r="H6739">
        <v>1</v>
      </c>
      <c r="I6739" t="s">
        <v>45</v>
      </c>
      <c r="J6739" t="s">
        <v>69</v>
      </c>
      <c r="K6739" t="s">
        <v>64</v>
      </c>
      <c r="L6739" t="s">
        <v>42</v>
      </c>
      <c r="M6739" t="s">
        <v>208</v>
      </c>
      <c r="N6739" t="s">
        <v>80</v>
      </c>
      <c r="O6739" t="s">
        <v>89</v>
      </c>
      <c r="P6739" t="s">
        <v>49</v>
      </c>
      <c r="Q6739" t="s">
        <v>50</v>
      </c>
      <c r="R6739" s="6">
        <f>_xlfn.XLOOKUP(CleanedData[[#This Row],[Product]],'02_Lookup_Tables'!$A$2:$A$126,'02_Lookup_Tables'!$B$2:$B$126)</f>
        <v>1859.13</v>
      </c>
      <c r="S6739" t="str">
        <f>VLOOKUP(CleanedData[[#This Row],[Product]],'02_Lookup_Tables'!$H$2:$I$126,2,FALSE)</f>
        <v>Home Devices</v>
      </c>
      <c r="T6739" t="str">
        <f>VLOOKUP(CleanedData[[#This Row],[Province]],'02_Lookup_Tables'!$D$2:$E$10,2, FALSE)</f>
        <v>Northern Region</v>
      </c>
      <c r="U6739" t="str" cm="1">
        <f t="array" ref="U6739">_xlfn.IFS(CleanedData[[#This Row],[Purchase Amount]]&lt;500,"Low",
CleanedData[[#This Row],[Purchase Amount]]&lt;5000,"Medium",
TRUE,"High")</f>
        <v>Medium</v>
      </c>
      <c r="V6739" t="str">
        <f>TEXT(CleanedData[[#This Row],[Date]],"mmmm")</f>
        <v>February</v>
      </c>
      <c r="W6739" t="str">
        <f>"Q"&amp;ROUNDUP(MONTH(CleanedData[[#This Row],[Date]])/3,0)</f>
        <v>Q1</v>
      </c>
      <c r="X6739" t="str">
        <f>IF(CleanedData[[#This Row],[Purchase Amount]]&gt;=5000,"Yes","No")</f>
        <v>No</v>
      </c>
      <c r="Y6739">
        <f>IF(CleanedData[[#This Row],[Recommend]]="Yes",1,0)</f>
        <v>1</v>
      </c>
      <c r="Z6739" s="6">
        <f>CleanedData[[#This Row],[Purchase Amount]]*0.15</f>
        <v>278.86950000000002</v>
      </c>
      <c r="AA6739" s="6">
        <f>CleanedData[[#This Row],[Purchase Amount]]*1.15</f>
        <v>2137.9994999999999</v>
      </c>
    </row>
    <row r="6740" spans="1:27" x14ac:dyDescent="0.3">
      <c r="A6740">
        <v>8166</v>
      </c>
      <c r="B6740" t="s">
        <v>6965</v>
      </c>
      <c r="C6740" s="1">
        <v>45470</v>
      </c>
      <c r="D6740">
        <v>52</v>
      </c>
      <c r="E6740" t="s">
        <v>39</v>
      </c>
      <c r="F6740" t="s">
        <v>83</v>
      </c>
      <c r="G6740" t="s">
        <v>230</v>
      </c>
      <c r="H6740">
        <v>3</v>
      </c>
      <c r="I6740" t="s">
        <v>45</v>
      </c>
      <c r="J6740" t="s">
        <v>74</v>
      </c>
      <c r="K6740" t="s">
        <v>44</v>
      </c>
      <c r="L6740" t="s">
        <v>42</v>
      </c>
      <c r="M6740" t="s">
        <v>190</v>
      </c>
      <c r="N6740" t="s">
        <v>48</v>
      </c>
      <c r="O6740" t="s">
        <v>89</v>
      </c>
      <c r="P6740" t="s">
        <v>49</v>
      </c>
      <c r="Q6740" t="s">
        <v>93</v>
      </c>
      <c r="R6740" s="6">
        <f>_xlfn.XLOOKUP(CleanedData[[#This Row],[Product]],'02_Lookup_Tables'!$A$2:$A$126,'02_Lookup_Tables'!$B$2:$B$126)</f>
        <v>1940.64</v>
      </c>
      <c r="S6740" t="str">
        <f>VLOOKUP(CleanedData[[#This Row],[Product]],'02_Lookup_Tables'!$H$2:$I$126,2,FALSE)</f>
        <v>Toys &amp; Games</v>
      </c>
      <c r="T6740" t="str">
        <f>VLOOKUP(CleanedData[[#This Row],[Province]],'02_Lookup_Tables'!$D$2:$E$10,2, FALSE)</f>
        <v>Western Region</v>
      </c>
      <c r="U6740" t="str" cm="1">
        <f t="array" ref="U6740">_xlfn.IFS(CleanedData[[#This Row],[Purchase Amount]]&lt;500,"Low",
CleanedData[[#This Row],[Purchase Amount]]&lt;5000,"Medium",
TRUE,"High")</f>
        <v>Medium</v>
      </c>
      <c r="V6740" t="str">
        <f>TEXT(CleanedData[[#This Row],[Date]],"mmmm")</f>
        <v>June</v>
      </c>
      <c r="W6740" t="str">
        <f>"Q"&amp;ROUNDUP(MONTH(CleanedData[[#This Row],[Date]])/3,0)</f>
        <v>Q2</v>
      </c>
      <c r="X6740" t="str">
        <f>IF(CleanedData[[#This Row],[Purchase Amount]]&gt;=5000,"Yes","No")</f>
        <v>No</v>
      </c>
      <c r="Y6740">
        <f>IF(CleanedData[[#This Row],[Recommend]]="Yes",1,0)</f>
        <v>1</v>
      </c>
      <c r="Z6740" s="6">
        <f>CleanedData[[#This Row],[Purchase Amount]]*0.15</f>
        <v>291.096</v>
      </c>
      <c r="AA6740" s="6">
        <f>CleanedData[[#This Row],[Purchase Amount]]*1.15</f>
        <v>2231.7359999999999</v>
      </c>
    </row>
    <row r="6741" spans="1:27" x14ac:dyDescent="0.3">
      <c r="A6741">
        <v>8167</v>
      </c>
      <c r="B6741" t="s">
        <v>6966</v>
      </c>
      <c r="C6741" s="1">
        <v>45466</v>
      </c>
      <c r="D6741">
        <v>37</v>
      </c>
      <c r="E6741" t="s">
        <v>60</v>
      </c>
      <c r="F6741" t="s">
        <v>77</v>
      </c>
      <c r="G6741" t="s">
        <v>225</v>
      </c>
      <c r="H6741">
        <v>2</v>
      </c>
      <c r="I6741" t="s">
        <v>45</v>
      </c>
      <c r="J6741" t="s">
        <v>43</v>
      </c>
      <c r="K6741" t="s">
        <v>55</v>
      </c>
      <c r="L6741" t="s">
        <v>45</v>
      </c>
      <c r="M6741" t="s">
        <v>85</v>
      </c>
      <c r="N6741" t="s">
        <v>47</v>
      </c>
      <c r="O6741" t="s">
        <v>48</v>
      </c>
      <c r="P6741" t="s">
        <v>49</v>
      </c>
      <c r="Q6741" t="s">
        <v>81</v>
      </c>
      <c r="R6741" s="6">
        <f>_xlfn.XLOOKUP(CleanedData[[#This Row],[Product]],'02_Lookup_Tables'!$A$2:$A$126,'02_Lookup_Tables'!$B$2:$B$126)</f>
        <v>1094.3699999999999</v>
      </c>
      <c r="S6741" t="str">
        <f>VLOOKUP(CleanedData[[#This Row],[Product]],'02_Lookup_Tables'!$H$2:$I$126,2,FALSE)</f>
        <v>Apparel</v>
      </c>
      <c r="T6741" t="str">
        <f>VLOOKUP(CleanedData[[#This Row],[Province]],'02_Lookup_Tables'!$D$2:$E$10,2, FALSE)</f>
        <v>Central Region</v>
      </c>
      <c r="U6741" t="str" cm="1">
        <f t="array" ref="U6741">_xlfn.IFS(CleanedData[[#This Row],[Purchase Amount]]&lt;500,"Low",
CleanedData[[#This Row],[Purchase Amount]]&lt;5000,"Medium",
TRUE,"High")</f>
        <v>Medium</v>
      </c>
      <c r="V6741" t="str">
        <f>TEXT(CleanedData[[#This Row],[Date]],"mmmm")</f>
        <v>June</v>
      </c>
      <c r="W6741" t="str">
        <f>"Q"&amp;ROUNDUP(MONTH(CleanedData[[#This Row],[Date]])/3,0)</f>
        <v>Q2</v>
      </c>
      <c r="X6741" t="str">
        <f>IF(CleanedData[[#This Row],[Purchase Amount]]&gt;=5000,"Yes","No")</f>
        <v>No</v>
      </c>
      <c r="Y6741">
        <f>IF(CleanedData[[#This Row],[Recommend]]="Yes",1,0)</f>
        <v>1</v>
      </c>
      <c r="Z6741" s="6">
        <f>CleanedData[[#This Row],[Purchase Amount]]*0.15</f>
        <v>164.15549999999999</v>
      </c>
      <c r="AA6741" s="6">
        <f>CleanedData[[#This Row],[Purchase Amount]]*1.15</f>
        <v>1258.5254999999997</v>
      </c>
    </row>
    <row r="6742" spans="1:27" x14ac:dyDescent="0.3">
      <c r="A6742">
        <v>8168</v>
      </c>
      <c r="B6742" t="s">
        <v>6967</v>
      </c>
      <c r="C6742" s="1">
        <v>45646</v>
      </c>
      <c r="D6742">
        <v>73</v>
      </c>
      <c r="E6742" t="s">
        <v>52</v>
      </c>
      <c r="F6742" t="s">
        <v>125</v>
      </c>
      <c r="G6742" t="s">
        <v>411</v>
      </c>
      <c r="H6742">
        <v>1</v>
      </c>
      <c r="I6742" t="s">
        <v>42</v>
      </c>
      <c r="J6742" t="s">
        <v>74</v>
      </c>
      <c r="K6742" t="s">
        <v>44</v>
      </c>
      <c r="L6742" t="s">
        <v>45</v>
      </c>
      <c r="M6742" t="s">
        <v>231</v>
      </c>
      <c r="N6742" t="s">
        <v>80</v>
      </c>
      <c r="O6742" t="s">
        <v>89</v>
      </c>
      <c r="P6742" t="s">
        <v>49</v>
      </c>
      <c r="Q6742" t="s">
        <v>97</v>
      </c>
      <c r="R6742" s="6">
        <f>_xlfn.XLOOKUP(CleanedData[[#This Row],[Product]],'02_Lookup_Tables'!$A$2:$A$126,'02_Lookup_Tables'!$B$2:$B$126)</f>
        <v>103.4</v>
      </c>
      <c r="S6742" t="str">
        <f>VLOOKUP(CleanedData[[#This Row],[Product]],'02_Lookup_Tables'!$H$2:$I$126,2,FALSE)</f>
        <v>Food</v>
      </c>
      <c r="T6742" t="str">
        <f>VLOOKUP(CleanedData[[#This Row],[Province]],'02_Lookup_Tables'!$D$2:$E$10,2, FALSE)</f>
        <v>Western Region</v>
      </c>
      <c r="U6742" t="str" cm="1">
        <f t="array" ref="U6742">_xlfn.IFS(CleanedData[[#This Row],[Purchase Amount]]&lt;500,"Low",
CleanedData[[#This Row],[Purchase Amount]]&lt;5000,"Medium",
TRUE,"High")</f>
        <v>Low</v>
      </c>
      <c r="V6742" t="str">
        <f>TEXT(CleanedData[[#This Row],[Date]],"mmmm")</f>
        <v>December</v>
      </c>
      <c r="W6742" t="str">
        <f>"Q"&amp;ROUNDUP(MONTH(CleanedData[[#This Row],[Date]])/3,0)</f>
        <v>Q4</v>
      </c>
      <c r="X6742" t="str">
        <f>IF(CleanedData[[#This Row],[Purchase Amount]]&gt;=5000,"Yes","No")</f>
        <v>No</v>
      </c>
      <c r="Y6742">
        <f>IF(CleanedData[[#This Row],[Recommend]]="Yes",1,0)</f>
        <v>0</v>
      </c>
      <c r="Z6742" s="6">
        <f>CleanedData[[#This Row],[Purchase Amount]]*0.15</f>
        <v>15.51</v>
      </c>
      <c r="AA6742" s="6">
        <f>CleanedData[[#This Row],[Purchase Amount]]*1.15</f>
        <v>118.91</v>
      </c>
    </row>
    <row r="6743" spans="1:27" x14ac:dyDescent="0.3">
      <c r="A6743">
        <v>8169</v>
      </c>
      <c r="B6743" t="s">
        <v>6968</v>
      </c>
      <c r="C6743" s="1">
        <v>45975</v>
      </c>
      <c r="D6743">
        <v>39</v>
      </c>
      <c r="E6743" t="s">
        <v>52</v>
      </c>
      <c r="F6743" t="s">
        <v>68</v>
      </c>
      <c r="G6743" t="s">
        <v>340</v>
      </c>
      <c r="H6743">
        <v>4</v>
      </c>
      <c r="I6743" t="s">
        <v>45</v>
      </c>
      <c r="J6743" t="s">
        <v>43</v>
      </c>
      <c r="K6743" t="s">
        <v>64</v>
      </c>
      <c r="L6743" t="s">
        <v>45</v>
      </c>
      <c r="N6743" t="s">
        <v>96</v>
      </c>
      <c r="O6743" t="s">
        <v>134</v>
      </c>
      <c r="P6743" t="s">
        <v>8646</v>
      </c>
      <c r="Q6743" t="s">
        <v>81</v>
      </c>
      <c r="R6743" s="6">
        <f>_xlfn.XLOOKUP(CleanedData[[#This Row],[Product]],'02_Lookup_Tables'!$A$2:$A$126,'02_Lookup_Tables'!$B$2:$B$126)</f>
        <v>828.82</v>
      </c>
      <c r="S6743" t="str">
        <f>VLOOKUP(CleanedData[[#This Row],[Product]],'02_Lookup_Tables'!$H$2:$I$126,2,FALSE)</f>
        <v>Home Devices</v>
      </c>
      <c r="T6743" t="str">
        <f>VLOOKUP(CleanedData[[#This Row],[Province]],'02_Lookup_Tables'!$D$2:$E$10,2, FALSE)</f>
        <v>Northern Region</v>
      </c>
      <c r="U6743" t="str" cm="1">
        <f t="array" ref="U6743">_xlfn.IFS(CleanedData[[#This Row],[Purchase Amount]]&lt;500,"Low",
CleanedData[[#This Row],[Purchase Amount]]&lt;5000,"Medium",
TRUE,"High")</f>
        <v>Medium</v>
      </c>
      <c r="V6743" t="str">
        <f>TEXT(CleanedData[[#This Row],[Date]],"mmmm")</f>
        <v>November</v>
      </c>
      <c r="W6743" t="str">
        <f>"Q"&amp;ROUNDUP(MONTH(CleanedData[[#This Row],[Date]])/3,0)</f>
        <v>Q4</v>
      </c>
      <c r="X6743" t="str">
        <f>IF(CleanedData[[#This Row],[Purchase Amount]]&gt;=5000,"Yes","No")</f>
        <v>No</v>
      </c>
      <c r="Y6743">
        <f>IF(CleanedData[[#This Row],[Recommend]]="Yes",1,0)</f>
        <v>1</v>
      </c>
      <c r="Z6743" s="6">
        <f>CleanedData[[#This Row],[Purchase Amount]]*0.15</f>
        <v>124.32300000000001</v>
      </c>
      <c r="AA6743" s="6">
        <f>CleanedData[[#This Row],[Purchase Amount]]*1.15</f>
        <v>953.14300000000003</v>
      </c>
    </row>
    <row r="6744" spans="1:27" x14ac:dyDescent="0.3">
      <c r="A6744">
        <v>8170</v>
      </c>
      <c r="B6744" t="s">
        <v>6969</v>
      </c>
      <c r="C6744" s="1">
        <v>45654</v>
      </c>
      <c r="D6744">
        <v>50</v>
      </c>
      <c r="E6744" t="s">
        <v>52</v>
      </c>
      <c r="F6744" t="s">
        <v>68</v>
      </c>
      <c r="G6744" t="s">
        <v>203</v>
      </c>
      <c r="H6744">
        <v>4</v>
      </c>
      <c r="I6744" t="s">
        <v>45</v>
      </c>
      <c r="J6744" t="s">
        <v>63</v>
      </c>
      <c r="K6744" t="s">
        <v>55</v>
      </c>
      <c r="L6744" t="s">
        <v>42</v>
      </c>
      <c r="M6744" t="s">
        <v>208</v>
      </c>
      <c r="N6744" t="s">
        <v>96</v>
      </c>
      <c r="O6744" t="s">
        <v>89</v>
      </c>
      <c r="P6744" t="s">
        <v>70</v>
      </c>
      <c r="Q6744" t="s">
        <v>93</v>
      </c>
      <c r="R6744" s="6">
        <f>_xlfn.XLOOKUP(CleanedData[[#This Row],[Product]],'02_Lookup_Tables'!$A$2:$A$126,'02_Lookup_Tables'!$B$2:$B$126)</f>
        <v>2849.09</v>
      </c>
      <c r="S6744" t="str">
        <f>VLOOKUP(CleanedData[[#This Row],[Product]],'02_Lookup_Tables'!$H$2:$I$126,2,FALSE)</f>
        <v>Home &amp; Living</v>
      </c>
      <c r="T6744" t="str">
        <f>VLOOKUP(CleanedData[[#This Row],[Province]],'02_Lookup_Tables'!$D$2:$E$10,2, FALSE)</f>
        <v>Northern Region</v>
      </c>
      <c r="U6744" t="str" cm="1">
        <f t="array" ref="U6744">_xlfn.IFS(CleanedData[[#This Row],[Purchase Amount]]&lt;500,"Low",
CleanedData[[#This Row],[Purchase Amount]]&lt;5000,"Medium",
TRUE,"High")</f>
        <v>Medium</v>
      </c>
      <c r="V6744" t="str">
        <f>TEXT(CleanedData[[#This Row],[Date]],"mmmm")</f>
        <v>December</v>
      </c>
      <c r="W6744" t="str">
        <f>"Q"&amp;ROUNDUP(MONTH(CleanedData[[#This Row],[Date]])/3,0)</f>
        <v>Q4</v>
      </c>
      <c r="X6744" t="str">
        <f>IF(CleanedData[[#This Row],[Purchase Amount]]&gt;=5000,"Yes","No")</f>
        <v>No</v>
      </c>
      <c r="Y6744">
        <f>IF(CleanedData[[#This Row],[Recommend]]="Yes",1,0)</f>
        <v>1</v>
      </c>
      <c r="Z6744" s="6">
        <f>CleanedData[[#This Row],[Purchase Amount]]*0.15</f>
        <v>427.36349999999999</v>
      </c>
      <c r="AA6744" s="6">
        <f>CleanedData[[#This Row],[Purchase Amount]]*1.15</f>
        <v>3276.4535000000001</v>
      </c>
    </row>
    <row r="6745" spans="1:27" x14ac:dyDescent="0.3">
      <c r="A6745">
        <v>8171</v>
      </c>
      <c r="B6745" t="s">
        <v>6970</v>
      </c>
      <c r="C6745" s="1">
        <v>45963</v>
      </c>
      <c r="D6745">
        <v>65</v>
      </c>
      <c r="E6745" t="s">
        <v>52</v>
      </c>
      <c r="F6745" t="s">
        <v>83</v>
      </c>
      <c r="G6745" t="s">
        <v>294</v>
      </c>
      <c r="H6745">
        <v>3</v>
      </c>
      <c r="I6745" t="s">
        <v>45</v>
      </c>
      <c r="J6745" t="s">
        <v>69</v>
      </c>
      <c r="K6745" t="s">
        <v>64</v>
      </c>
      <c r="L6745" t="s">
        <v>42</v>
      </c>
      <c r="M6745" t="s">
        <v>196</v>
      </c>
      <c r="N6745" t="s">
        <v>48</v>
      </c>
      <c r="O6745" t="s">
        <v>89</v>
      </c>
      <c r="P6745" t="s">
        <v>49</v>
      </c>
      <c r="Q6745" t="s">
        <v>97</v>
      </c>
      <c r="R6745" s="6">
        <f>_xlfn.XLOOKUP(CleanedData[[#This Row],[Product]],'02_Lookup_Tables'!$A$2:$A$126,'02_Lookup_Tables'!$B$2:$B$126)</f>
        <v>16291.52</v>
      </c>
      <c r="S6745" t="str">
        <f>VLOOKUP(CleanedData[[#This Row],[Product]],'02_Lookup_Tables'!$H$2:$I$126,2,FALSE)</f>
        <v>Home Devices</v>
      </c>
      <c r="T6745" t="str">
        <f>VLOOKUP(CleanedData[[#This Row],[Province]],'02_Lookup_Tables'!$D$2:$E$10,2, FALSE)</f>
        <v>Western Region</v>
      </c>
      <c r="U6745" t="str" cm="1">
        <f t="array" ref="U6745">_xlfn.IFS(CleanedData[[#This Row],[Purchase Amount]]&lt;500,"Low",
CleanedData[[#This Row],[Purchase Amount]]&lt;5000,"Medium",
TRUE,"High")</f>
        <v>High</v>
      </c>
      <c r="V6745" t="str">
        <f>TEXT(CleanedData[[#This Row],[Date]],"mmmm")</f>
        <v>November</v>
      </c>
      <c r="W6745" t="str">
        <f>"Q"&amp;ROUNDUP(MONTH(CleanedData[[#This Row],[Date]])/3,0)</f>
        <v>Q4</v>
      </c>
      <c r="X6745" t="str">
        <f>IF(CleanedData[[#This Row],[Purchase Amount]]&gt;=5000,"Yes","No")</f>
        <v>Yes</v>
      </c>
      <c r="Y6745">
        <f>IF(CleanedData[[#This Row],[Recommend]]="Yes",1,0)</f>
        <v>1</v>
      </c>
      <c r="Z6745" s="6">
        <f>CleanedData[[#This Row],[Purchase Amount]]*0.15</f>
        <v>2443.7280000000001</v>
      </c>
      <c r="AA6745" s="6">
        <f>CleanedData[[#This Row],[Purchase Amount]]*1.15</f>
        <v>18735.248</v>
      </c>
    </row>
    <row r="6746" spans="1:27" x14ac:dyDescent="0.3">
      <c r="A6746">
        <v>8173</v>
      </c>
      <c r="B6746" t="s">
        <v>6971</v>
      </c>
      <c r="C6746" s="1">
        <v>45814</v>
      </c>
      <c r="D6746">
        <v>29</v>
      </c>
      <c r="E6746" t="s">
        <v>60</v>
      </c>
      <c r="F6746" t="s">
        <v>130</v>
      </c>
      <c r="G6746" t="s">
        <v>269</v>
      </c>
      <c r="H6746">
        <v>2</v>
      </c>
      <c r="I6746" t="s">
        <v>42</v>
      </c>
      <c r="J6746" t="s">
        <v>54</v>
      </c>
      <c r="K6746" t="s">
        <v>64</v>
      </c>
      <c r="L6746" t="s">
        <v>45</v>
      </c>
      <c r="M6746" t="s">
        <v>165</v>
      </c>
      <c r="N6746" t="s">
        <v>47</v>
      </c>
      <c r="O6746" t="s">
        <v>89</v>
      </c>
      <c r="P6746" t="s">
        <v>49</v>
      </c>
      <c r="Q6746" t="s">
        <v>58</v>
      </c>
      <c r="R6746" s="6">
        <f>_xlfn.XLOOKUP(CleanedData[[#This Row],[Product]],'02_Lookup_Tables'!$A$2:$A$126,'02_Lookup_Tables'!$B$2:$B$126)</f>
        <v>1604.87</v>
      </c>
      <c r="S6746" t="str">
        <f>VLOOKUP(CleanedData[[#This Row],[Product]],'02_Lookup_Tables'!$H$2:$I$126,2,FALSE)</f>
        <v>Accessories</v>
      </c>
      <c r="T6746" t="str">
        <f>VLOOKUP(CleanedData[[#This Row],[Province]],'02_Lookup_Tables'!$D$2:$E$10,2, FALSE)</f>
        <v>Eastern Region</v>
      </c>
      <c r="U6746" t="str" cm="1">
        <f t="array" ref="U6746">_xlfn.IFS(CleanedData[[#This Row],[Purchase Amount]]&lt;500,"Low",
CleanedData[[#This Row],[Purchase Amount]]&lt;5000,"Medium",
TRUE,"High")</f>
        <v>Medium</v>
      </c>
      <c r="V6746" t="str">
        <f>TEXT(CleanedData[[#This Row],[Date]],"mmmm")</f>
        <v>June</v>
      </c>
      <c r="W6746" t="str">
        <f>"Q"&amp;ROUNDUP(MONTH(CleanedData[[#This Row],[Date]])/3,0)</f>
        <v>Q2</v>
      </c>
      <c r="X6746" t="str">
        <f>IF(CleanedData[[#This Row],[Purchase Amount]]&gt;=5000,"Yes","No")</f>
        <v>No</v>
      </c>
      <c r="Y6746">
        <f>IF(CleanedData[[#This Row],[Recommend]]="Yes",1,0)</f>
        <v>0</v>
      </c>
      <c r="Z6746" s="6">
        <f>CleanedData[[#This Row],[Purchase Amount]]*0.15</f>
        <v>240.73049999999998</v>
      </c>
      <c r="AA6746" s="6">
        <f>CleanedData[[#This Row],[Purchase Amount]]*1.15</f>
        <v>1845.6004999999998</v>
      </c>
    </row>
    <row r="6747" spans="1:27" x14ac:dyDescent="0.3">
      <c r="A6747">
        <v>8174</v>
      </c>
      <c r="B6747" t="s">
        <v>6972</v>
      </c>
      <c r="C6747" s="1">
        <v>45976</v>
      </c>
      <c r="D6747">
        <v>53</v>
      </c>
      <c r="E6747" t="s">
        <v>52</v>
      </c>
      <c r="F6747" t="s">
        <v>108</v>
      </c>
      <c r="G6747" t="s">
        <v>269</v>
      </c>
      <c r="H6747">
        <v>2</v>
      </c>
      <c r="I6747" t="s">
        <v>42</v>
      </c>
      <c r="J6747" t="s">
        <v>43</v>
      </c>
      <c r="K6747" t="s">
        <v>64</v>
      </c>
      <c r="L6747" t="s">
        <v>42</v>
      </c>
      <c r="M6747" t="s">
        <v>106</v>
      </c>
      <c r="N6747" t="s">
        <v>47</v>
      </c>
      <c r="O6747" t="s">
        <v>148</v>
      </c>
      <c r="P6747" t="s">
        <v>70</v>
      </c>
      <c r="Q6747" t="s">
        <v>93</v>
      </c>
      <c r="R6747" s="6">
        <f>_xlfn.XLOOKUP(CleanedData[[#This Row],[Product]],'02_Lookup_Tables'!$A$2:$A$126,'02_Lookup_Tables'!$B$2:$B$126)</f>
        <v>1604.87</v>
      </c>
      <c r="S6747" t="str">
        <f>VLOOKUP(CleanedData[[#This Row],[Product]],'02_Lookup_Tables'!$H$2:$I$126,2,FALSE)</f>
        <v>Accessories</v>
      </c>
      <c r="T6747" t="str">
        <f>VLOOKUP(CleanedData[[#This Row],[Province]],'02_Lookup_Tables'!$D$2:$E$10,2, FALSE)</f>
        <v>Gauteng Region</v>
      </c>
      <c r="U6747" t="str" cm="1">
        <f t="array" ref="U6747">_xlfn.IFS(CleanedData[[#This Row],[Purchase Amount]]&lt;500,"Low",
CleanedData[[#This Row],[Purchase Amount]]&lt;5000,"Medium",
TRUE,"High")</f>
        <v>Medium</v>
      </c>
      <c r="V6747" t="str">
        <f>TEXT(CleanedData[[#This Row],[Date]],"mmmm")</f>
        <v>November</v>
      </c>
      <c r="W6747" t="str">
        <f>"Q"&amp;ROUNDUP(MONTH(CleanedData[[#This Row],[Date]])/3,0)</f>
        <v>Q4</v>
      </c>
      <c r="X6747" t="str">
        <f>IF(CleanedData[[#This Row],[Purchase Amount]]&gt;=5000,"Yes","No")</f>
        <v>No</v>
      </c>
      <c r="Y6747">
        <f>IF(CleanedData[[#This Row],[Recommend]]="Yes",1,0)</f>
        <v>0</v>
      </c>
      <c r="Z6747" s="6">
        <f>CleanedData[[#This Row],[Purchase Amount]]*0.15</f>
        <v>240.73049999999998</v>
      </c>
      <c r="AA6747" s="6">
        <f>CleanedData[[#This Row],[Purchase Amount]]*1.15</f>
        <v>1845.6004999999998</v>
      </c>
    </row>
    <row r="6748" spans="1:27" x14ac:dyDescent="0.3">
      <c r="A6748">
        <v>8175</v>
      </c>
      <c r="B6748" t="s">
        <v>6973</v>
      </c>
      <c r="C6748" s="1">
        <v>45817</v>
      </c>
      <c r="D6748">
        <v>34</v>
      </c>
      <c r="E6748" t="s">
        <v>39</v>
      </c>
      <c r="F6748" t="s">
        <v>108</v>
      </c>
      <c r="G6748" t="s">
        <v>280</v>
      </c>
      <c r="H6748">
        <v>5</v>
      </c>
      <c r="I6748" t="s">
        <v>42</v>
      </c>
      <c r="J6748" t="s">
        <v>74</v>
      </c>
      <c r="K6748" t="s">
        <v>44</v>
      </c>
      <c r="L6748" t="s">
        <v>45</v>
      </c>
      <c r="M6748" t="s">
        <v>46</v>
      </c>
      <c r="N6748" t="s">
        <v>57</v>
      </c>
      <c r="O6748" t="s">
        <v>89</v>
      </c>
      <c r="P6748" t="s">
        <v>70</v>
      </c>
      <c r="Q6748" t="s">
        <v>58</v>
      </c>
      <c r="R6748" s="6">
        <f>_xlfn.XLOOKUP(CleanedData[[#This Row],[Product]],'02_Lookup_Tables'!$A$2:$A$126,'02_Lookup_Tables'!$B$2:$B$126)</f>
        <v>759.97</v>
      </c>
      <c r="S6748" t="str">
        <f>VLOOKUP(CleanedData[[#This Row],[Product]],'02_Lookup_Tables'!$H$2:$I$126,2,FALSE)</f>
        <v>Apparel</v>
      </c>
      <c r="T6748" t="str">
        <f>VLOOKUP(CleanedData[[#This Row],[Province]],'02_Lookup_Tables'!$D$2:$E$10,2, FALSE)</f>
        <v>Gauteng Region</v>
      </c>
      <c r="U6748" t="str" cm="1">
        <f t="array" ref="U6748">_xlfn.IFS(CleanedData[[#This Row],[Purchase Amount]]&lt;500,"Low",
CleanedData[[#This Row],[Purchase Amount]]&lt;5000,"Medium",
TRUE,"High")</f>
        <v>Medium</v>
      </c>
      <c r="V6748" t="str">
        <f>TEXT(CleanedData[[#This Row],[Date]],"mmmm")</f>
        <v>June</v>
      </c>
      <c r="W6748" t="str">
        <f>"Q"&amp;ROUNDUP(MONTH(CleanedData[[#This Row],[Date]])/3,0)</f>
        <v>Q2</v>
      </c>
      <c r="X6748" t="str">
        <f>IF(CleanedData[[#This Row],[Purchase Amount]]&gt;=5000,"Yes","No")</f>
        <v>No</v>
      </c>
      <c r="Y6748">
        <f>IF(CleanedData[[#This Row],[Recommend]]="Yes",1,0)</f>
        <v>0</v>
      </c>
      <c r="Z6748" s="6">
        <f>CleanedData[[#This Row],[Purchase Amount]]*0.15</f>
        <v>113.99550000000001</v>
      </c>
      <c r="AA6748" s="6">
        <f>CleanedData[[#This Row],[Purchase Amount]]*1.15</f>
        <v>873.96550000000002</v>
      </c>
    </row>
    <row r="6749" spans="1:27" x14ac:dyDescent="0.3">
      <c r="A6749">
        <v>8176</v>
      </c>
      <c r="B6749" t="s">
        <v>6974</v>
      </c>
      <c r="C6749" s="1">
        <v>45746</v>
      </c>
      <c r="D6749">
        <v>59</v>
      </c>
      <c r="E6749" t="s">
        <v>39</v>
      </c>
      <c r="F6749" t="s">
        <v>125</v>
      </c>
      <c r="G6749" t="s">
        <v>636</v>
      </c>
      <c r="H6749">
        <v>3</v>
      </c>
      <c r="I6749" t="s">
        <v>42</v>
      </c>
      <c r="J6749" t="s">
        <v>74</v>
      </c>
      <c r="K6749" t="s">
        <v>64</v>
      </c>
      <c r="L6749" t="s">
        <v>45</v>
      </c>
      <c r="M6749" t="s">
        <v>184</v>
      </c>
      <c r="N6749" t="s">
        <v>48</v>
      </c>
      <c r="O6749" t="s">
        <v>148</v>
      </c>
      <c r="P6749" t="s">
        <v>49</v>
      </c>
      <c r="Q6749" t="s">
        <v>50</v>
      </c>
      <c r="R6749" s="6">
        <f>_xlfn.XLOOKUP(CleanedData[[#This Row],[Product]],'02_Lookup_Tables'!$A$2:$A$126,'02_Lookup_Tables'!$B$2:$B$126)</f>
        <v>6581.78</v>
      </c>
      <c r="S6749" t="str">
        <f>VLOOKUP(CleanedData[[#This Row],[Product]],'02_Lookup_Tables'!$H$2:$I$126,2,FALSE)</f>
        <v>Electronics</v>
      </c>
      <c r="T6749" t="str">
        <f>VLOOKUP(CleanedData[[#This Row],[Province]],'02_Lookup_Tables'!$D$2:$E$10,2, FALSE)</f>
        <v>Western Region</v>
      </c>
      <c r="U6749" t="str" cm="1">
        <f t="array" ref="U6749">_xlfn.IFS(CleanedData[[#This Row],[Purchase Amount]]&lt;500,"Low",
CleanedData[[#This Row],[Purchase Amount]]&lt;5000,"Medium",
TRUE,"High")</f>
        <v>High</v>
      </c>
      <c r="V6749" t="str">
        <f>TEXT(CleanedData[[#This Row],[Date]],"mmmm")</f>
        <v>March</v>
      </c>
      <c r="W6749" t="str">
        <f>"Q"&amp;ROUNDUP(MONTH(CleanedData[[#This Row],[Date]])/3,0)</f>
        <v>Q1</v>
      </c>
      <c r="X6749" t="str">
        <f>IF(CleanedData[[#This Row],[Purchase Amount]]&gt;=5000,"Yes","No")</f>
        <v>Yes</v>
      </c>
      <c r="Y6749">
        <f>IF(CleanedData[[#This Row],[Recommend]]="Yes",1,0)</f>
        <v>0</v>
      </c>
      <c r="Z6749" s="6">
        <f>CleanedData[[#This Row],[Purchase Amount]]*0.15</f>
        <v>987.26699999999994</v>
      </c>
      <c r="AA6749" s="6">
        <f>CleanedData[[#This Row],[Purchase Amount]]*1.15</f>
        <v>7569.0469999999996</v>
      </c>
    </row>
    <row r="6750" spans="1:27" x14ac:dyDescent="0.3">
      <c r="A6750">
        <v>8177</v>
      </c>
      <c r="B6750" t="s">
        <v>6975</v>
      </c>
      <c r="C6750" s="1">
        <v>45420</v>
      </c>
      <c r="D6750">
        <v>26</v>
      </c>
      <c r="E6750" t="s">
        <v>60</v>
      </c>
      <c r="F6750" t="s">
        <v>40</v>
      </c>
      <c r="G6750" t="s">
        <v>109</v>
      </c>
      <c r="H6750">
        <v>1</v>
      </c>
      <c r="I6750" t="s">
        <v>45</v>
      </c>
      <c r="J6750" t="s">
        <v>54</v>
      </c>
      <c r="K6750" t="s">
        <v>44</v>
      </c>
      <c r="L6750" t="s">
        <v>45</v>
      </c>
      <c r="N6750" t="s">
        <v>80</v>
      </c>
      <c r="O6750" t="s">
        <v>134</v>
      </c>
      <c r="P6750" t="s">
        <v>8646</v>
      </c>
      <c r="Q6750" t="s">
        <v>58</v>
      </c>
      <c r="R6750" s="6">
        <f>_xlfn.XLOOKUP(CleanedData[[#This Row],[Product]],'02_Lookup_Tables'!$A$2:$A$126,'02_Lookup_Tables'!$B$2:$B$126)</f>
        <v>228.08</v>
      </c>
      <c r="S6750" t="str">
        <f>VLOOKUP(CleanedData[[#This Row],[Product]],'02_Lookup_Tables'!$H$2:$I$126,2,FALSE)</f>
        <v>Apparel</v>
      </c>
      <c r="T6750" t="str">
        <f>VLOOKUP(CleanedData[[#This Row],[Province]],'02_Lookup_Tables'!$D$2:$E$10,2, FALSE)</f>
        <v>Northern Region</v>
      </c>
      <c r="U6750" t="str" cm="1">
        <f t="array" ref="U6750">_xlfn.IFS(CleanedData[[#This Row],[Purchase Amount]]&lt;500,"Low",
CleanedData[[#This Row],[Purchase Amount]]&lt;5000,"Medium",
TRUE,"High")</f>
        <v>Low</v>
      </c>
      <c r="V6750" t="str">
        <f>TEXT(CleanedData[[#This Row],[Date]],"mmmm")</f>
        <v>May</v>
      </c>
      <c r="W6750" t="str">
        <f>"Q"&amp;ROUNDUP(MONTH(CleanedData[[#This Row],[Date]])/3,0)</f>
        <v>Q2</v>
      </c>
      <c r="X6750" t="str">
        <f>IF(CleanedData[[#This Row],[Purchase Amount]]&gt;=5000,"Yes","No")</f>
        <v>No</v>
      </c>
      <c r="Y6750">
        <f>IF(CleanedData[[#This Row],[Recommend]]="Yes",1,0)</f>
        <v>1</v>
      </c>
      <c r="Z6750" s="6">
        <f>CleanedData[[#This Row],[Purchase Amount]]*0.15</f>
        <v>34.212000000000003</v>
      </c>
      <c r="AA6750" s="6">
        <f>CleanedData[[#This Row],[Purchase Amount]]*1.15</f>
        <v>262.29199999999997</v>
      </c>
    </row>
    <row r="6751" spans="1:27" x14ac:dyDescent="0.3">
      <c r="A6751">
        <v>8179</v>
      </c>
      <c r="B6751" t="s">
        <v>6976</v>
      </c>
      <c r="C6751" s="1">
        <v>45302</v>
      </c>
      <c r="D6751">
        <v>61</v>
      </c>
      <c r="E6751" t="s">
        <v>52</v>
      </c>
      <c r="F6751" t="s">
        <v>61</v>
      </c>
      <c r="G6751" t="s">
        <v>284</v>
      </c>
      <c r="H6751">
        <v>1</v>
      </c>
      <c r="I6751" t="s">
        <v>45</v>
      </c>
      <c r="J6751" t="s">
        <v>63</v>
      </c>
      <c r="K6751" t="s">
        <v>64</v>
      </c>
      <c r="L6751" t="s">
        <v>45</v>
      </c>
      <c r="M6751" t="s">
        <v>79</v>
      </c>
      <c r="N6751" t="s">
        <v>80</v>
      </c>
      <c r="O6751" t="s">
        <v>89</v>
      </c>
      <c r="P6751" t="s">
        <v>49</v>
      </c>
      <c r="Q6751" t="s">
        <v>50</v>
      </c>
      <c r="R6751" s="6">
        <f>_xlfn.XLOOKUP(CleanedData[[#This Row],[Product]],'02_Lookup_Tables'!$A$2:$A$126,'02_Lookup_Tables'!$B$2:$B$126)</f>
        <v>6698.54</v>
      </c>
      <c r="S6751" t="str">
        <f>VLOOKUP(CleanedData[[#This Row],[Product]],'02_Lookup_Tables'!$H$2:$I$126,2,FALSE)</f>
        <v>Electronics</v>
      </c>
      <c r="T6751" t="str">
        <f>VLOOKUP(CleanedData[[#This Row],[Province]],'02_Lookup_Tables'!$D$2:$E$10,2, FALSE)</f>
        <v>Southern Region</v>
      </c>
      <c r="U6751" t="str" cm="1">
        <f t="array" ref="U6751">_xlfn.IFS(CleanedData[[#This Row],[Purchase Amount]]&lt;500,"Low",
CleanedData[[#This Row],[Purchase Amount]]&lt;5000,"Medium",
TRUE,"High")</f>
        <v>High</v>
      </c>
      <c r="V6751" t="str">
        <f>TEXT(CleanedData[[#This Row],[Date]],"mmmm")</f>
        <v>January</v>
      </c>
      <c r="W6751" t="str">
        <f>"Q"&amp;ROUNDUP(MONTH(CleanedData[[#This Row],[Date]])/3,0)</f>
        <v>Q1</v>
      </c>
      <c r="X6751" t="str">
        <f>IF(CleanedData[[#This Row],[Purchase Amount]]&gt;=5000,"Yes","No")</f>
        <v>Yes</v>
      </c>
      <c r="Y6751">
        <f>IF(CleanedData[[#This Row],[Recommend]]="Yes",1,0)</f>
        <v>1</v>
      </c>
      <c r="Z6751" s="6">
        <f>CleanedData[[#This Row],[Purchase Amount]]*0.15</f>
        <v>1004.7809999999999</v>
      </c>
      <c r="AA6751" s="6">
        <f>CleanedData[[#This Row],[Purchase Amount]]*1.15</f>
        <v>7703.320999999999</v>
      </c>
    </row>
    <row r="6752" spans="1:27" x14ac:dyDescent="0.3">
      <c r="A6752">
        <v>8180</v>
      </c>
      <c r="B6752" t="s">
        <v>6977</v>
      </c>
      <c r="C6752" s="1">
        <v>45728</v>
      </c>
      <c r="D6752">
        <v>70</v>
      </c>
      <c r="E6752" t="s">
        <v>39</v>
      </c>
      <c r="F6752" t="s">
        <v>77</v>
      </c>
      <c r="G6752" t="s">
        <v>696</v>
      </c>
      <c r="H6752">
        <v>1</v>
      </c>
      <c r="I6752" t="s">
        <v>42</v>
      </c>
      <c r="J6752" t="s">
        <v>69</v>
      </c>
      <c r="K6752" t="s">
        <v>64</v>
      </c>
      <c r="L6752" t="s">
        <v>45</v>
      </c>
      <c r="M6752" t="s">
        <v>123</v>
      </c>
      <c r="N6752" t="s">
        <v>80</v>
      </c>
      <c r="O6752" t="s">
        <v>89</v>
      </c>
      <c r="P6752" t="s">
        <v>49</v>
      </c>
      <c r="Q6752" t="s">
        <v>97</v>
      </c>
      <c r="R6752" s="6">
        <f>_xlfn.XLOOKUP(CleanedData[[#This Row],[Product]],'02_Lookup_Tables'!$A$2:$A$126,'02_Lookup_Tables'!$B$2:$B$126)</f>
        <v>1233.45</v>
      </c>
      <c r="S6752" t="str">
        <f>VLOOKUP(CleanedData[[#This Row],[Product]],'02_Lookup_Tables'!$H$2:$I$126,2,FALSE)</f>
        <v>Beauty &amp; Personal Care</v>
      </c>
      <c r="T6752" t="str">
        <f>VLOOKUP(CleanedData[[#This Row],[Province]],'02_Lookup_Tables'!$D$2:$E$10,2, FALSE)</f>
        <v>Central Region</v>
      </c>
      <c r="U6752" t="str" cm="1">
        <f t="array" ref="U6752">_xlfn.IFS(CleanedData[[#This Row],[Purchase Amount]]&lt;500,"Low",
CleanedData[[#This Row],[Purchase Amount]]&lt;5000,"Medium",
TRUE,"High")</f>
        <v>Medium</v>
      </c>
      <c r="V6752" t="str">
        <f>TEXT(CleanedData[[#This Row],[Date]],"mmmm")</f>
        <v>March</v>
      </c>
      <c r="W6752" t="str">
        <f>"Q"&amp;ROUNDUP(MONTH(CleanedData[[#This Row],[Date]])/3,0)</f>
        <v>Q1</v>
      </c>
      <c r="X6752" t="str">
        <f>IF(CleanedData[[#This Row],[Purchase Amount]]&gt;=5000,"Yes","No")</f>
        <v>No</v>
      </c>
      <c r="Y6752">
        <f>IF(CleanedData[[#This Row],[Recommend]]="Yes",1,0)</f>
        <v>0</v>
      </c>
      <c r="Z6752" s="6">
        <f>CleanedData[[#This Row],[Purchase Amount]]*0.15</f>
        <v>185.01750000000001</v>
      </c>
      <c r="AA6752" s="6">
        <f>CleanedData[[#This Row],[Purchase Amount]]*1.15</f>
        <v>1418.4675</v>
      </c>
    </row>
    <row r="6753" spans="1:27" x14ac:dyDescent="0.3">
      <c r="A6753">
        <v>8181</v>
      </c>
      <c r="B6753" t="s">
        <v>6978</v>
      </c>
      <c r="C6753" s="1">
        <v>45651</v>
      </c>
      <c r="D6753">
        <v>73</v>
      </c>
      <c r="E6753" t="s">
        <v>39</v>
      </c>
      <c r="F6753" t="s">
        <v>130</v>
      </c>
      <c r="G6753" t="s">
        <v>454</v>
      </c>
      <c r="H6753">
        <v>2</v>
      </c>
      <c r="I6753" t="s">
        <v>45</v>
      </c>
      <c r="J6753" t="s">
        <v>74</v>
      </c>
      <c r="K6753" t="s">
        <v>55</v>
      </c>
      <c r="L6753" t="s">
        <v>45</v>
      </c>
      <c r="M6753" t="s">
        <v>165</v>
      </c>
      <c r="N6753" t="s">
        <v>47</v>
      </c>
      <c r="O6753" t="s">
        <v>89</v>
      </c>
      <c r="P6753" t="s">
        <v>49</v>
      </c>
      <c r="Q6753" t="s">
        <v>97</v>
      </c>
      <c r="R6753" s="6">
        <f>_xlfn.XLOOKUP(CleanedData[[#This Row],[Product]],'02_Lookup_Tables'!$A$2:$A$126,'02_Lookup_Tables'!$B$2:$B$126)</f>
        <v>2413.3000000000002</v>
      </c>
      <c r="S6753" t="str">
        <f>VLOOKUP(CleanedData[[#This Row],[Product]],'02_Lookup_Tables'!$H$2:$I$126,2,FALSE)</f>
        <v>Electronics</v>
      </c>
      <c r="T6753" t="str">
        <f>VLOOKUP(CleanedData[[#This Row],[Province]],'02_Lookup_Tables'!$D$2:$E$10,2, FALSE)</f>
        <v>Eastern Region</v>
      </c>
      <c r="U6753" t="str" cm="1">
        <f t="array" ref="U6753">_xlfn.IFS(CleanedData[[#This Row],[Purchase Amount]]&lt;500,"Low",
CleanedData[[#This Row],[Purchase Amount]]&lt;5000,"Medium",
TRUE,"High")</f>
        <v>Medium</v>
      </c>
      <c r="V6753" t="str">
        <f>TEXT(CleanedData[[#This Row],[Date]],"mmmm")</f>
        <v>December</v>
      </c>
      <c r="W6753" t="str">
        <f>"Q"&amp;ROUNDUP(MONTH(CleanedData[[#This Row],[Date]])/3,0)</f>
        <v>Q4</v>
      </c>
      <c r="X6753" t="str">
        <f>IF(CleanedData[[#This Row],[Purchase Amount]]&gt;=5000,"Yes","No")</f>
        <v>No</v>
      </c>
      <c r="Y6753">
        <f>IF(CleanedData[[#This Row],[Recommend]]="Yes",1,0)</f>
        <v>1</v>
      </c>
      <c r="Z6753" s="6">
        <f>CleanedData[[#This Row],[Purchase Amount]]*0.15</f>
        <v>361.995</v>
      </c>
      <c r="AA6753" s="6">
        <f>CleanedData[[#This Row],[Purchase Amount]]*1.15</f>
        <v>2775.2950000000001</v>
      </c>
    </row>
    <row r="6754" spans="1:27" x14ac:dyDescent="0.3">
      <c r="A6754">
        <v>8182</v>
      </c>
      <c r="B6754" t="s">
        <v>6979</v>
      </c>
      <c r="C6754" s="1">
        <v>45591</v>
      </c>
      <c r="D6754">
        <v>59</v>
      </c>
      <c r="E6754" t="s">
        <v>52</v>
      </c>
      <c r="F6754" t="s">
        <v>77</v>
      </c>
      <c r="G6754" t="s">
        <v>114</v>
      </c>
      <c r="H6754">
        <v>5</v>
      </c>
      <c r="I6754" t="s">
        <v>45</v>
      </c>
      <c r="J6754" t="s">
        <v>74</v>
      </c>
      <c r="K6754" t="s">
        <v>44</v>
      </c>
      <c r="L6754" t="s">
        <v>45</v>
      </c>
      <c r="M6754" t="s">
        <v>88</v>
      </c>
      <c r="N6754" t="s">
        <v>57</v>
      </c>
      <c r="O6754" t="s">
        <v>89</v>
      </c>
      <c r="P6754" t="s">
        <v>70</v>
      </c>
      <c r="Q6754" t="s">
        <v>50</v>
      </c>
      <c r="R6754" s="6">
        <f>_xlfn.XLOOKUP(CleanedData[[#This Row],[Product]],'02_Lookup_Tables'!$A$2:$A$126,'02_Lookup_Tables'!$B$2:$B$126)</f>
        <v>1440.59</v>
      </c>
      <c r="S6754" t="str">
        <f>VLOOKUP(CleanedData[[#This Row],[Product]],'02_Lookup_Tables'!$H$2:$I$126,2,FALSE)</f>
        <v>Beauty &amp; Personal Care</v>
      </c>
      <c r="T6754" t="str">
        <f>VLOOKUP(CleanedData[[#This Row],[Province]],'02_Lookup_Tables'!$D$2:$E$10,2, FALSE)</f>
        <v>Central Region</v>
      </c>
      <c r="U6754" t="str" cm="1">
        <f t="array" ref="U6754">_xlfn.IFS(CleanedData[[#This Row],[Purchase Amount]]&lt;500,"Low",
CleanedData[[#This Row],[Purchase Amount]]&lt;5000,"Medium",
TRUE,"High")</f>
        <v>Medium</v>
      </c>
      <c r="V6754" t="str">
        <f>TEXT(CleanedData[[#This Row],[Date]],"mmmm")</f>
        <v>October</v>
      </c>
      <c r="W6754" t="str">
        <f>"Q"&amp;ROUNDUP(MONTH(CleanedData[[#This Row],[Date]])/3,0)</f>
        <v>Q4</v>
      </c>
      <c r="X6754" t="str">
        <f>IF(CleanedData[[#This Row],[Purchase Amount]]&gt;=5000,"Yes","No")</f>
        <v>No</v>
      </c>
      <c r="Y6754">
        <f>IF(CleanedData[[#This Row],[Recommend]]="Yes",1,0)</f>
        <v>1</v>
      </c>
      <c r="Z6754" s="6">
        <f>CleanedData[[#This Row],[Purchase Amount]]*0.15</f>
        <v>216.08849999999998</v>
      </c>
      <c r="AA6754" s="6">
        <f>CleanedData[[#This Row],[Purchase Amount]]*1.15</f>
        <v>1656.6784999999998</v>
      </c>
    </row>
    <row r="6755" spans="1:27" x14ac:dyDescent="0.3">
      <c r="A6755">
        <v>8183</v>
      </c>
      <c r="B6755" t="s">
        <v>6980</v>
      </c>
      <c r="C6755" s="1">
        <v>45299</v>
      </c>
      <c r="D6755">
        <v>76</v>
      </c>
      <c r="E6755" t="s">
        <v>39</v>
      </c>
      <c r="F6755" t="s">
        <v>108</v>
      </c>
      <c r="G6755" t="s">
        <v>328</v>
      </c>
      <c r="H6755">
        <v>4</v>
      </c>
      <c r="I6755" t="s">
        <v>42</v>
      </c>
      <c r="J6755" t="s">
        <v>43</v>
      </c>
      <c r="K6755" t="s">
        <v>55</v>
      </c>
      <c r="L6755" t="s">
        <v>45</v>
      </c>
      <c r="M6755" t="s">
        <v>88</v>
      </c>
      <c r="N6755" t="s">
        <v>96</v>
      </c>
      <c r="O6755" t="s">
        <v>89</v>
      </c>
      <c r="P6755" t="s">
        <v>70</v>
      </c>
      <c r="Q6755" t="s">
        <v>97</v>
      </c>
      <c r="R6755" s="6">
        <f>_xlfn.XLOOKUP(CleanedData[[#This Row],[Product]],'02_Lookup_Tables'!$A$2:$A$126,'02_Lookup_Tables'!$B$2:$B$126)</f>
        <v>3521.64</v>
      </c>
      <c r="S6755" t="str">
        <f>VLOOKUP(CleanedData[[#This Row],[Product]],'02_Lookup_Tables'!$H$2:$I$126,2,FALSE)</f>
        <v>Home Devices</v>
      </c>
      <c r="T6755" t="str">
        <f>VLOOKUP(CleanedData[[#This Row],[Province]],'02_Lookup_Tables'!$D$2:$E$10,2, FALSE)</f>
        <v>Gauteng Region</v>
      </c>
      <c r="U6755" t="str" cm="1">
        <f t="array" ref="U6755">_xlfn.IFS(CleanedData[[#This Row],[Purchase Amount]]&lt;500,"Low",
CleanedData[[#This Row],[Purchase Amount]]&lt;5000,"Medium",
TRUE,"High")</f>
        <v>Medium</v>
      </c>
      <c r="V6755" t="str">
        <f>TEXT(CleanedData[[#This Row],[Date]],"mmmm")</f>
        <v>January</v>
      </c>
      <c r="W6755" t="str">
        <f>"Q"&amp;ROUNDUP(MONTH(CleanedData[[#This Row],[Date]])/3,0)</f>
        <v>Q1</v>
      </c>
      <c r="X6755" t="str">
        <f>IF(CleanedData[[#This Row],[Purchase Amount]]&gt;=5000,"Yes","No")</f>
        <v>No</v>
      </c>
      <c r="Y6755">
        <f>IF(CleanedData[[#This Row],[Recommend]]="Yes",1,0)</f>
        <v>0</v>
      </c>
      <c r="Z6755" s="6">
        <f>CleanedData[[#This Row],[Purchase Amount]]*0.15</f>
        <v>528.24599999999998</v>
      </c>
      <c r="AA6755" s="6">
        <f>CleanedData[[#This Row],[Purchase Amount]]*1.15</f>
        <v>4049.8859999999995</v>
      </c>
    </row>
    <row r="6756" spans="1:27" x14ac:dyDescent="0.3">
      <c r="A6756">
        <v>8184</v>
      </c>
      <c r="B6756" t="s">
        <v>6981</v>
      </c>
      <c r="C6756" s="1">
        <v>45874</v>
      </c>
      <c r="D6756">
        <v>67</v>
      </c>
      <c r="E6756" t="s">
        <v>39</v>
      </c>
      <c r="F6756" t="s">
        <v>68</v>
      </c>
      <c r="G6756" t="s">
        <v>284</v>
      </c>
      <c r="H6756">
        <v>1</v>
      </c>
      <c r="I6756" t="s">
        <v>42</v>
      </c>
      <c r="J6756" t="s">
        <v>69</v>
      </c>
      <c r="K6756" t="s">
        <v>44</v>
      </c>
      <c r="L6756" t="s">
        <v>45</v>
      </c>
      <c r="M6756" t="s">
        <v>123</v>
      </c>
      <c r="N6756" t="s">
        <v>80</v>
      </c>
      <c r="O6756" t="s">
        <v>89</v>
      </c>
      <c r="P6756" t="s">
        <v>49</v>
      </c>
      <c r="Q6756" t="s">
        <v>97</v>
      </c>
      <c r="R6756" s="6">
        <f>_xlfn.XLOOKUP(CleanedData[[#This Row],[Product]],'02_Lookup_Tables'!$A$2:$A$126,'02_Lookup_Tables'!$B$2:$B$126)</f>
        <v>6698.54</v>
      </c>
      <c r="S6756" t="str">
        <f>VLOOKUP(CleanedData[[#This Row],[Product]],'02_Lookup_Tables'!$H$2:$I$126,2,FALSE)</f>
        <v>Electronics</v>
      </c>
      <c r="T6756" t="str">
        <f>VLOOKUP(CleanedData[[#This Row],[Province]],'02_Lookup_Tables'!$D$2:$E$10,2, FALSE)</f>
        <v>Northern Region</v>
      </c>
      <c r="U6756" t="str" cm="1">
        <f t="array" ref="U6756">_xlfn.IFS(CleanedData[[#This Row],[Purchase Amount]]&lt;500,"Low",
CleanedData[[#This Row],[Purchase Amount]]&lt;5000,"Medium",
TRUE,"High")</f>
        <v>High</v>
      </c>
      <c r="V6756" t="str">
        <f>TEXT(CleanedData[[#This Row],[Date]],"mmmm")</f>
        <v>August</v>
      </c>
      <c r="W6756" t="str">
        <f>"Q"&amp;ROUNDUP(MONTH(CleanedData[[#This Row],[Date]])/3,0)</f>
        <v>Q3</v>
      </c>
      <c r="X6756" t="str">
        <f>IF(CleanedData[[#This Row],[Purchase Amount]]&gt;=5000,"Yes","No")</f>
        <v>Yes</v>
      </c>
      <c r="Y6756">
        <f>IF(CleanedData[[#This Row],[Recommend]]="Yes",1,0)</f>
        <v>0</v>
      </c>
      <c r="Z6756" s="6">
        <f>CleanedData[[#This Row],[Purchase Amount]]*0.15</f>
        <v>1004.7809999999999</v>
      </c>
      <c r="AA6756" s="6">
        <f>CleanedData[[#This Row],[Purchase Amount]]*1.15</f>
        <v>7703.320999999999</v>
      </c>
    </row>
    <row r="6757" spans="1:27" x14ac:dyDescent="0.3">
      <c r="A6757">
        <v>8185</v>
      </c>
      <c r="B6757" t="s">
        <v>6982</v>
      </c>
      <c r="C6757" s="1">
        <v>45419</v>
      </c>
      <c r="D6757">
        <v>52</v>
      </c>
      <c r="E6757" t="s">
        <v>39</v>
      </c>
      <c r="F6757" t="s">
        <v>72</v>
      </c>
      <c r="G6757" t="s">
        <v>349</v>
      </c>
      <c r="H6757">
        <v>1</v>
      </c>
      <c r="I6757" t="s">
        <v>45</v>
      </c>
      <c r="J6757" t="s">
        <v>74</v>
      </c>
      <c r="K6757" t="s">
        <v>44</v>
      </c>
      <c r="L6757" t="s">
        <v>42</v>
      </c>
      <c r="M6757" t="s">
        <v>85</v>
      </c>
      <c r="N6757" t="s">
        <v>80</v>
      </c>
      <c r="O6757" t="s">
        <v>48</v>
      </c>
      <c r="P6757" t="s">
        <v>49</v>
      </c>
      <c r="Q6757" t="s">
        <v>93</v>
      </c>
      <c r="R6757" s="6">
        <f>_xlfn.XLOOKUP(CleanedData[[#This Row],[Product]],'02_Lookup_Tables'!$A$2:$A$126,'02_Lookup_Tables'!$B$2:$B$126)</f>
        <v>53.85</v>
      </c>
      <c r="S6757" t="str">
        <f>VLOOKUP(CleanedData[[#This Row],[Product]],'02_Lookup_Tables'!$H$2:$I$126,2,FALSE)</f>
        <v>Food</v>
      </c>
      <c r="T6757" t="str">
        <f>VLOOKUP(CleanedData[[#This Row],[Province]],'02_Lookup_Tables'!$D$2:$E$10,2, FALSE)</f>
        <v>Central Region</v>
      </c>
      <c r="U6757" t="str" cm="1">
        <f t="array" ref="U6757">_xlfn.IFS(CleanedData[[#This Row],[Purchase Amount]]&lt;500,"Low",
CleanedData[[#This Row],[Purchase Amount]]&lt;5000,"Medium",
TRUE,"High")</f>
        <v>Low</v>
      </c>
      <c r="V6757" t="str">
        <f>TEXT(CleanedData[[#This Row],[Date]],"mmmm")</f>
        <v>May</v>
      </c>
      <c r="W6757" t="str">
        <f>"Q"&amp;ROUNDUP(MONTH(CleanedData[[#This Row],[Date]])/3,0)</f>
        <v>Q2</v>
      </c>
      <c r="X6757" t="str">
        <f>IF(CleanedData[[#This Row],[Purchase Amount]]&gt;=5000,"Yes","No")</f>
        <v>No</v>
      </c>
      <c r="Y6757">
        <f>IF(CleanedData[[#This Row],[Recommend]]="Yes",1,0)</f>
        <v>1</v>
      </c>
      <c r="Z6757" s="6">
        <f>CleanedData[[#This Row],[Purchase Amount]]*0.15</f>
        <v>8.0775000000000006</v>
      </c>
      <c r="AA6757" s="6">
        <f>CleanedData[[#This Row],[Purchase Amount]]*1.15</f>
        <v>61.927499999999995</v>
      </c>
    </row>
    <row r="6758" spans="1:27" x14ac:dyDescent="0.3">
      <c r="A6758">
        <v>8186</v>
      </c>
      <c r="B6758" t="s">
        <v>6983</v>
      </c>
      <c r="C6758" s="1">
        <v>45350</v>
      </c>
      <c r="D6758">
        <v>76</v>
      </c>
      <c r="E6758" t="s">
        <v>60</v>
      </c>
      <c r="F6758" t="s">
        <v>68</v>
      </c>
      <c r="G6758" t="s">
        <v>230</v>
      </c>
      <c r="H6758">
        <v>5</v>
      </c>
      <c r="I6758" t="s">
        <v>45</v>
      </c>
      <c r="J6758" t="s">
        <v>69</v>
      </c>
      <c r="K6758" t="s">
        <v>64</v>
      </c>
      <c r="L6758" t="s">
        <v>42</v>
      </c>
      <c r="M6758" t="s">
        <v>140</v>
      </c>
      <c r="N6758" t="s">
        <v>57</v>
      </c>
      <c r="O6758" t="s">
        <v>148</v>
      </c>
      <c r="P6758" t="s">
        <v>49</v>
      </c>
      <c r="Q6758" t="s">
        <v>97</v>
      </c>
      <c r="R6758" s="6">
        <f>_xlfn.XLOOKUP(CleanedData[[#This Row],[Product]],'02_Lookup_Tables'!$A$2:$A$126,'02_Lookup_Tables'!$B$2:$B$126)</f>
        <v>1940.64</v>
      </c>
      <c r="S6758" t="str">
        <f>VLOOKUP(CleanedData[[#This Row],[Product]],'02_Lookup_Tables'!$H$2:$I$126,2,FALSE)</f>
        <v>Toys &amp; Games</v>
      </c>
      <c r="T6758" t="str">
        <f>VLOOKUP(CleanedData[[#This Row],[Province]],'02_Lookup_Tables'!$D$2:$E$10,2, FALSE)</f>
        <v>Northern Region</v>
      </c>
      <c r="U6758" t="str" cm="1">
        <f t="array" ref="U6758">_xlfn.IFS(CleanedData[[#This Row],[Purchase Amount]]&lt;500,"Low",
CleanedData[[#This Row],[Purchase Amount]]&lt;5000,"Medium",
TRUE,"High")</f>
        <v>Medium</v>
      </c>
      <c r="V6758" t="str">
        <f>TEXT(CleanedData[[#This Row],[Date]],"mmmm")</f>
        <v>February</v>
      </c>
      <c r="W6758" t="str">
        <f>"Q"&amp;ROUNDUP(MONTH(CleanedData[[#This Row],[Date]])/3,0)</f>
        <v>Q1</v>
      </c>
      <c r="X6758" t="str">
        <f>IF(CleanedData[[#This Row],[Purchase Amount]]&gt;=5000,"Yes","No")</f>
        <v>No</v>
      </c>
      <c r="Y6758">
        <f>IF(CleanedData[[#This Row],[Recommend]]="Yes",1,0)</f>
        <v>1</v>
      </c>
      <c r="Z6758" s="6">
        <f>CleanedData[[#This Row],[Purchase Amount]]*0.15</f>
        <v>291.096</v>
      </c>
      <c r="AA6758" s="6">
        <f>CleanedData[[#This Row],[Purchase Amount]]*1.15</f>
        <v>2231.7359999999999</v>
      </c>
    </row>
    <row r="6759" spans="1:27" x14ac:dyDescent="0.3">
      <c r="A6759">
        <v>8187</v>
      </c>
      <c r="B6759" t="s">
        <v>6984</v>
      </c>
      <c r="C6759" s="1">
        <v>45816</v>
      </c>
      <c r="D6759">
        <v>40</v>
      </c>
      <c r="E6759" t="s">
        <v>60</v>
      </c>
      <c r="F6759" t="s">
        <v>108</v>
      </c>
      <c r="G6759" t="s">
        <v>668</v>
      </c>
      <c r="H6759">
        <v>4</v>
      </c>
      <c r="I6759" t="s">
        <v>42</v>
      </c>
      <c r="J6759" t="s">
        <v>69</v>
      </c>
      <c r="K6759" t="s">
        <v>55</v>
      </c>
      <c r="L6759" t="s">
        <v>42</v>
      </c>
      <c r="M6759" t="s">
        <v>184</v>
      </c>
      <c r="N6759" t="s">
        <v>96</v>
      </c>
      <c r="O6759" t="s">
        <v>148</v>
      </c>
      <c r="P6759" t="s">
        <v>49</v>
      </c>
      <c r="Q6759" t="s">
        <v>81</v>
      </c>
      <c r="R6759" s="6">
        <f>_xlfn.XLOOKUP(CleanedData[[#This Row],[Product]],'02_Lookup_Tables'!$A$2:$A$126,'02_Lookup_Tables'!$B$2:$B$126)</f>
        <v>301.58</v>
      </c>
      <c r="S6759" t="str">
        <f>VLOOKUP(CleanedData[[#This Row],[Product]],'02_Lookup_Tables'!$H$2:$I$126,2,FALSE)</f>
        <v>Food</v>
      </c>
      <c r="T6759" t="str">
        <f>VLOOKUP(CleanedData[[#This Row],[Province]],'02_Lookup_Tables'!$D$2:$E$10,2, FALSE)</f>
        <v>Gauteng Region</v>
      </c>
      <c r="U6759" t="str" cm="1">
        <f t="array" ref="U6759">_xlfn.IFS(CleanedData[[#This Row],[Purchase Amount]]&lt;500,"Low",
CleanedData[[#This Row],[Purchase Amount]]&lt;5000,"Medium",
TRUE,"High")</f>
        <v>Low</v>
      </c>
      <c r="V6759" t="str">
        <f>TEXT(CleanedData[[#This Row],[Date]],"mmmm")</f>
        <v>June</v>
      </c>
      <c r="W6759" t="str">
        <f>"Q"&amp;ROUNDUP(MONTH(CleanedData[[#This Row],[Date]])/3,0)</f>
        <v>Q2</v>
      </c>
      <c r="X6759" t="str">
        <f>IF(CleanedData[[#This Row],[Purchase Amount]]&gt;=5000,"Yes","No")</f>
        <v>No</v>
      </c>
      <c r="Y6759">
        <f>IF(CleanedData[[#This Row],[Recommend]]="Yes",1,0)</f>
        <v>0</v>
      </c>
      <c r="Z6759" s="6">
        <f>CleanedData[[#This Row],[Purchase Amount]]*0.15</f>
        <v>45.236999999999995</v>
      </c>
      <c r="AA6759" s="6">
        <f>CleanedData[[#This Row],[Purchase Amount]]*1.15</f>
        <v>346.81699999999995</v>
      </c>
    </row>
    <row r="6760" spans="1:27" x14ac:dyDescent="0.3">
      <c r="A6760">
        <v>8188</v>
      </c>
      <c r="B6760" t="s">
        <v>6985</v>
      </c>
      <c r="C6760" s="1">
        <v>45306</v>
      </c>
      <c r="D6760">
        <v>20</v>
      </c>
      <c r="E6760" t="s">
        <v>39</v>
      </c>
      <c r="F6760" t="s">
        <v>77</v>
      </c>
      <c r="G6760" t="s">
        <v>153</v>
      </c>
      <c r="H6760">
        <v>2</v>
      </c>
      <c r="I6760" t="s">
        <v>45</v>
      </c>
      <c r="J6760" t="s">
        <v>69</v>
      </c>
      <c r="K6760" t="s">
        <v>64</v>
      </c>
      <c r="L6760" t="s">
        <v>45</v>
      </c>
      <c r="M6760" t="s">
        <v>236</v>
      </c>
      <c r="N6760" t="s">
        <v>47</v>
      </c>
      <c r="O6760" t="s">
        <v>89</v>
      </c>
      <c r="P6760" t="s">
        <v>49</v>
      </c>
      <c r="Q6760" t="s">
        <v>66</v>
      </c>
      <c r="R6760" s="6">
        <f>_xlfn.XLOOKUP(CleanedData[[#This Row],[Product]],'02_Lookup_Tables'!$A$2:$A$126,'02_Lookup_Tables'!$B$2:$B$126)</f>
        <v>1011.68</v>
      </c>
      <c r="S6760" t="str">
        <f>VLOOKUP(CleanedData[[#This Row],[Product]],'02_Lookup_Tables'!$H$2:$I$126,2,FALSE)</f>
        <v>Accessories</v>
      </c>
      <c r="T6760" t="str">
        <f>VLOOKUP(CleanedData[[#This Row],[Province]],'02_Lookup_Tables'!$D$2:$E$10,2, FALSE)</f>
        <v>Central Region</v>
      </c>
      <c r="U6760" t="str" cm="1">
        <f t="array" ref="U6760">_xlfn.IFS(CleanedData[[#This Row],[Purchase Amount]]&lt;500,"Low",
CleanedData[[#This Row],[Purchase Amount]]&lt;5000,"Medium",
TRUE,"High")</f>
        <v>Medium</v>
      </c>
      <c r="V6760" t="str">
        <f>TEXT(CleanedData[[#This Row],[Date]],"mmmm")</f>
        <v>January</v>
      </c>
      <c r="W6760" t="str">
        <f>"Q"&amp;ROUNDUP(MONTH(CleanedData[[#This Row],[Date]])/3,0)</f>
        <v>Q1</v>
      </c>
      <c r="X6760" t="str">
        <f>IF(CleanedData[[#This Row],[Purchase Amount]]&gt;=5000,"Yes","No")</f>
        <v>No</v>
      </c>
      <c r="Y6760">
        <f>IF(CleanedData[[#This Row],[Recommend]]="Yes",1,0)</f>
        <v>1</v>
      </c>
      <c r="Z6760" s="6">
        <f>CleanedData[[#This Row],[Purchase Amount]]*0.15</f>
        <v>151.75199999999998</v>
      </c>
      <c r="AA6760" s="6">
        <f>CleanedData[[#This Row],[Purchase Amount]]*1.15</f>
        <v>1163.4319999999998</v>
      </c>
    </row>
    <row r="6761" spans="1:27" x14ac:dyDescent="0.3">
      <c r="A6761">
        <v>8189</v>
      </c>
      <c r="B6761" t="s">
        <v>6986</v>
      </c>
      <c r="C6761" s="1">
        <v>45585</v>
      </c>
      <c r="D6761">
        <v>80</v>
      </c>
      <c r="E6761" t="s">
        <v>52</v>
      </c>
      <c r="F6761" t="s">
        <v>61</v>
      </c>
      <c r="G6761" t="s">
        <v>406</v>
      </c>
      <c r="H6761">
        <v>5</v>
      </c>
      <c r="I6761" t="s">
        <v>45</v>
      </c>
      <c r="J6761" t="s">
        <v>63</v>
      </c>
      <c r="K6761" t="s">
        <v>64</v>
      </c>
      <c r="L6761" t="s">
        <v>42</v>
      </c>
      <c r="M6761" t="s">
        <v>79</v>
      </c>
      <c r="N6761" t="s">
        <v>57</v>
      </c>
      <c r="O6761" t="s">
        <v>89</v>
      </c>
      <c r="P6761" t="s">
        <v>70</v>
      </c>
      <c r="Q6761" t="s">
        <v>97</v>
      </c>
      <c r="R6761" s="6">
        <f>_xlfn.XLOOKUP(CleanedData[[#This Row],[Product]],'02_Lookup_Tables'!$A$2:$A$126,'02_Lookup_Tables'!$B$2:$B$126)</f>
        <v>996.44</v>
      </c>
      <c r="S6761" t="str">
        <f>VLOOKUP(CleanedData[[#This Row],[Product]],'02_Lookup_Tables'!$H$2:$I$126,2,FALSE)</f>
        <v>Sports &amp; Outdoors</v>
      </c>
      <c r="T6761" t="str">
        <f>VLOOKUP(CleanedData[[#This Row],[Province]],'02_Lookup_Tables'!$D$2:$E$10,2, FALSE)</f>
        <v>Southern Region</v>
      </c>
      <c r="U6761" t="str" cm="1">
        <f t="array" ref="U6761">_xlfn.IFS(CleanedData[[#This Row],[Purchase Amount]]&lt;500,"Low",
CleanedData[[#This Row],[Purchase Amount]]&lt;5000,"Medium",
TRUE,"High")</f>
        <v>Medium</v>
      </c>
      <c r="V6761" t="str">
        <f>TEXT(CleanedData[[#This Row],[Date]],"mmmm")</f>
        <v>October</v>
      </c>
      <c r="W6761" t="str">
        <f>"Q"&amp;ROUNDUP(MONTH(CleanedData[[#This Row],[Date]])/3,0)</f>
        <v>Q4</v>
      </c>
      <c r="X6761" t="str">
        <f>IF(CleanedData[[#This Row],[Purchase Amount]]&gt;=5000,"Yes","No")</f>
        <v>No</v>
      </c>
      <c r="Y6761">
        <f>IF(CleanedData[[#This Row],[Recommend]]="Yes",1,0)</f>
        <v>1</v>
      </c>
      <c r="Z6761" s="6">
        <f>CleanedData[[#This Row],[Purchase Amount]]*0.15</f>
        <v>149.46600000000001</v>
      </c>
      <c r="AA6761" s="6">
        <f>CleanedData[[#This Row],[Purchase Amount]]*1.15</f>
        <v>1145.9059999999999</v>
      </c>
    </row>
    <row r="6762" spans="1:27" x14ac:dyDescent="0.3">
      <c r="A6762">
        <v>8190</v>
      </c>
      <c r="B6762" t="s">
        <v>6987</v>
      </c>
      <c r="C6762" s="1">
        <v>45683</v>
      </c>
      <c r="D6762">
        <v>75</v>
      </c>
      <c r="E6762" t="s">
        <v>52</v>
      </c>
      <c r="F6762" t="s">
        <v>40</v>
      </c>
      <c r="G6762" t="s">
        <v>269</v>
      </c>
      <c r="H6762">
        <v>4</v>
      </c>
      <c r="I6762" t="s">
        <v>45</v>
      </c>
      <c r="J6762" t="s">
        <v>43</v>
      </c>
      <c r="K6762" t="s">
        <v>64</v>
      </c>
      <c r="L6762" t="s">
        <v>42</v>
      </c>
      <c r="M6762" t="s">
        <v>151</v>
      </c>
      <c r="N6762" t="s">
        <v>96</v>
      </c>
      <c r="O6762" t="s">
        <v>89</v>
      </c>
      <c r="P6762" t="s">
        <v>70</v>
      </c>
      <c r="Q6762" t="s">
        <v>97</v>
      </c>
      <c r="R6762" s="6">
        <f>_xlfn.XLOOKUP(CleanedData[[#This Row],[Product]],'02_Lookup_Tables'!$A$2:$A$126,'02_Lookup_Tables'!$B$2:$B$126)</f>
        <v>1604.87</v>
      </c>
      <c r="S6762" t="str">
        <f>VLOOKUP(CleanedData[[#This Row],[Product]],'02_Lookup_Tables'!$H$2:$I$126,2,FALSE)</f>
        <v>Accessories</v>
      </c>
      <c r="T6762" t="str">
        <f>VLOOKUP(CleanedData[[#This Row],[Province]],'02_Lookup_Tables'!$D$2:$E$10,2, FALSE)</f>
        <v>Northern Region</v>
      </c>
      <c r="U6762" t="str" cm="1">
        <f t="array" ref="U6762">_xlfn.IFS(CleanedData[[#This Row],[Purchase Amount]]&lt;500,"Low",
CleanedData[[#This Row],[Purchase Amount]]&lt;5000,"Medium",
TRUE,"High")</f>
        <v>Medium</v>
      </c>
      <c r="V6762" t="str">
        <f>TEXT(CleanedData[[#This Row],[Date]],"mmmm")</f>
        <v>January</v>
      </c>
      <c r="W6762" t="str">
        <f>"Q"&amp;ROUNDUP(MONTH(CleanedData[[#This Row],[Date]])/3,0)</f>
        <v>Q1</v>
      </c>
      <c r="X6762" t="str">
        <f>IF(CleanedData[[#This Row],[Purchase Amount]]&gt;=5000,"Yes","No")</f>
        <v>No</v>
      </c>
      <c r="Y6762">
        <f>IF(CleanedData[[#This Row],[Recommend]]="Yes",1,0)</f>
        <v>1</v>
      </c>
      <c r="Z6762" s="6">
        <f>CleanedData[[#This Row],[Purchase Amount]]*0.15</f>
        <v>240.73049999999998</v>
      </c>
      <c r="AA6762" s="6">
        <f>CleanedData[[#This Row],[Purchase Amount]]*1.15</f>
        <v>1845.6004999999998</v>
      </c>
    </row>
    <row r="6763" spans="1:27" x14ac:dyDescent="0.3">
      <c r="A6763">
        <v>8191</v>
      </c>
      <c r="B6763" t="s">
        <v>6988</v>
      </c>
      <c r="C6763" s="1">
        <v>45800</v>
      </c>
      <c r="D6763">
        <v>24</v>
      </c>
      <c r="E6763" t="s">
        <v>60</v>
      </c>
      <c r="F6763" t="s">
        <v>68</v>
      </c>
      <c r="G6763" t="s">
        <v>109</v>
      </c>
      <c r="H6763">
        <v>3</v>
      </c>
      <c r="I6763" t="s">
        <v>45</v>
      </c>
      <c r="J6763" t="s">
        <v>69</v>
      </c>
      <c r="K6763" t="s">
        <v>64</v>
      </c>
      <c r="L6763" t="s">
        <v>45</v>
      </c>
      <c r="M6763" t="s">
        <v>79</v>
      </c>
      <c r="N6763" t="s">
        <v>48</v>
      </c>
      <c r="O6763" t="s">
        <v>89</v>
      </c>
      <c r="P6763" t="s">
        <v>49</v>
      </c>
      <c r="Q6763" t="s">
        <v>66</v>
      </c>
      <c r="R6763" s="6">
        <f>_xlfn.XLOOKUP(CleanedData[[#This Row],[Product]],'02_Lookup_Tables'!$A$2:$A$126,'02_Lookup_Tables'!$B$2:$B$126)</f>
        <v>228.08</v>
      </c>
      <c r="S6763" t="str">
        <f>VLOOKUP(CleanedData[[#This Row],[Product]],'02_Lookup_Tables'!$H$2:$I$126,2,FALSE)</f>
        <v>Apparel</v>
      </c>
      <c r="T6763" t="str">
        <f>VLOOKUP(CleanedData[[#This Row],[Province]],'02_Lookup_Tables'!$D$2:$E$10,2, FALSE)</f>
        <v>Northern Region</v>
      </c>
      <c r="U6763" t="str" cm="1">
        <f t="array" ref="U6763">_xlfn.IFS(CleanedData[[#This Row],[Purchase Amount]]&lt;500,"Low",
CleanedData[[#This Row],[Purchase Amount]]&lt;5000,"Medium",
TRUE,"High")</f>
        <v>Low</v>
      </c>
      <c r="V6763" t="str">
        <f>TEXT(CleanedData[[#This Row],[Date]],"mmmm")</f>
        <v>May</v>
      </c>
      <c r="W6763" t="str">
        <f>"Q"&amp;ROUNDUP(MONTH(CleanedData[[#This Row],[Date]])/3,0)</f>
        <v>Q2</v>
      </c>
      <c r="X6763" t="str">
        <f>IF(CleanedData[[#This Row],[Purchase Amount]]&gt;=5000,"Yes","No")</f>
        <v>No</v>
      </c>
      <c r="Y6763">
        <f>IF(CleanedData[[#This Row],[Recommend]]="Yes",1,0)</f>
        <v>1</v>
      </c>
      <c r="Z6763" s="6">
        <f>CleanedData[[#This Row],[Purchase Amount]]*0.15</f>
        <v>34.212000000000003</v>
      </c>
      <c r="AA6763" s="6">
        <f>CleanedData[[#This Row],[Purchase Amount]]*1.15</f>
        <v>262.29199999999997</v>
      </c>
    </row>
    <row r="6764" spans="1:27" x14ac:dyDescent="0.3">
      <c r="A6764">
        <v>8192</v>
      </c>
      <c r="B6764" t="s">
        <v>6989</v>
      </c>
      <c r="C6764" s="1">
        <v>45314</v>
      </c>
      <c r="D6764">
        <v>30</v>
      </c>
      <c r="E6764" t="s">
        <v>52</v>
      </c>
      <c r="F6764" t="s">
        <v>68</v>
      </c>
      <c r="G6764" t="s">
        <v>144</v>
      </c>
      <c r="H6764">
        <v>3</v>
      </c>
      <c r="I6764" t="s">
        <v>42</v>
      </c>
      <c r="J6764" t="s">
        <v>69</v>
      </c>
      <c r="K6764" t="s">
        <v>55</v>
      </c>
      <c r="L6764" t="s">
        <v>45</v>
      </c>
      <c r="M6764" t="s">
        <v>156</v>
      </c>
      <c r="N6764" t="s">
        <v>48</v>
      </c>
      <c r="O6764" t="s">
        <v>148</v>
      </c>
      <c r="P6764" t="s">
        <v>49</v>
      </c>
      <c r="Q6764" t="s">
        <v>58</v>
      </c>
      <c r="R6764" s="6">
        <f>_xlfn.XLOOKUP(CleanedData[[#This Row],[Product]],'02_Lookup_Tables'!$A$2:$A$126,'02_Lookup_Tables'!$B$2:$B$126)</f>
        <v>4455.18</v>
      </c>
      <c r="S6764" t="str">
        <f>VLOOKUP(CleanedData[[#This Row],[Product]],'02_Lookup_Tables'!$H$2:$I$126,2,FALSE)</f>
        <v>Sports &amp; Outdoors</v>
      </c>
      <c r="T6764" t="str">
        <f>VLOOKUP(CleanedData[[#This Row],[Province]],'02_Lookup_Tables'!$D$2:$E$10,2, FALSE)</f>
        <v>Northern Region</v>
      </c>
      <c r="U6764" t="str" cm="1">
        <f t="array" ref="U6764">_xlfn.IFS(CleanedData[[#This Row],[Purchase Amount]]&lt;500,"Low",
CleanedData[[#This Row],[Purchase Amount]]&lt;5000,"Medium",
TRUE,"High")</f>
        <v>Medium</v>
      </c>
      <c r="V6764" t="str">
        <f>TEXT(CleanedData[[#This Row],[Date]],"mmmm")</f>
        <v>January</v>
      </c>
      <c r="W6764" t="str">
        <f>"Q"&amp;ROUNDUP(MONTH(CleanedData[[#This Row],[Date]])/3,0)</f>
        <v>Q1</v>
      </c>
      <c r="X6764" t="str">
        <f>IF(CleanedData[[#This Row],[Purchase Amount]]&gt;=5000,"Yes","No")</f>
        <v>No</v>
      </c>
      <c r="Y6764">
        <f>IF(CleanedData[[#This Row],[Recommend]]="Yes",1,0)</f>
        <v>0</v>
      </c>
      <c r="Z6764" s="6">
        <f>CleanedData[[#This Row],[Purchase Amount]]*0.15</f>
        <v>668.27700000000004</v>
      </c>
      <c r="AA6764" s="6">
        <f>CleanedData[[#This Row],[Purchase Amount]]*1.15</f>
        <v>5123.4570000000003</v>
      </c>
    </row>
    <row r="6765" spans="1:27" x14ac:dyDescent="0.3">
      <c r="A6765">
        <v>8193</v>
      </c>
      <c r="B6765" t="s">
        <v>6990</v>
      </c>
      <c r="C6765" s="1">
        <v>46009</v>
      </c>
      <c r="D6765">
        <v>59</v>
      </c>
      <c r="E6765" t="s">
        <v>60</v>
      </c>
      <c r="F6765" t="s">
        <v>77</v>
      </c>
      <c r="G6765" t="s">
        <v>976</v>
      </c>
      <c r="H6765">
        <v>1</v>
      </c>
      <c r="I6765" t="s">
        <v>42</v>
      </c>
      <c r="J6765" t="s">
        <v>54</v>
      </c>
      <c r="K6765" t="s">
        <v>55</v>
      </c>
      <c r="L6765" t="s">
        <v>45</v>
      </c>
      <c r="M6765" t="s">
        <v>56</v>
      </c>
      <c r="N6765" t="s">
        <v>80</v>
      </c>
      <c r="O6765" t="s">
        <v>148</v>
      </c>
      <c r="P6765" t="s">
        <v>70</v>
      </c>
      <c r="Q6765" t="s">
        <v>50</v>
      </c>
      <c r="R6765" s="6">
        <f>_xlfn.XLOOKUP(CleanedData[[#This Row],[Product]],'02_Lookup_Tables'!$A$2:$A$126,'02_Lookup_Tables'!$B$2:$B$126)</f>
        <v>412.16</v>
      </c>
      <c r="S6765" t="str">
        <f>VLOOKUP(CleanedData[[#This Row],[Product]],'02_Lookup_Tables'!$H$2:$I$126,2,FALSE)</f>
        <v>Apparel</v>
      </c>
      <c r="T6765" t="str">
        <f>VLOOKUP(CleanedData[[#This Row],[Province]],'02_Lookup_Tables'!$D$2:$E$10,2, FALSE)</f>
        <v>Central Region</v>
      </c>
      <c r="U6765" t="str" cm="1">
        <f t="array" ref="U6765">_xlfn.IFS(CleanedData[[#This Row],[Purchase Amount]]&lt;500,"Low",
CleanedData[[#This Row],[Purchase Amount]]&lt;5000,"Medium",
TRUE,"High")</f>
        <v>Low</v>
      </c>
      <c r="V6765" t="str">
        <f>TEXT(CleanedData[[#This Row],[Date]],"mmmm")</f>
        <v>December</v>
      </c>
      <c r="W6765" t="str">
        <f>"Q"&amp;ROUNDUP(MONTH(CleanedData[[#This Row],[Date]])/3,0)</f>
        <v>Q4</v>
      </c>
      <c r="X6765" t="str">
        <f>IF(CleanedData[[#This Row],[Purchase Amount]]&gt;=5000,"Yes","No")</f>
        <v>No</v>
      </c>
      <c r="Y6765">
        <f>IF(CleanedData[[#This Row],[Recommend]]="Yes",1,0)</f>
        <v>0</v>
      </c>
      <c r="Z6765" s="6">
        <f>CleanedData[[#This Row],[Purchase Amount]]*0.15</f>
        <v>61.823999999999998</v>
      </c>
      <c r="AA6765" s="6">
        <f>CleanedData[[#This Row],[Purchase Amount]]*1.15</f>
        <v>473.98399999999998</v>
      </c>
    </row>
    <row r="6766" spans="1:27" x14ac:dyDescent="0.3">
      <c r="A6766">
        <v>8195</v>
      </c>
      <c r="B6766" t="s">
        <v>6991</v>
      </c>
      <c r="C6766" s="1">
        <v>45604</v>
      </c>
      <c r="D6766">
        <v>72</v>
      </c>
      <c r="E6766" t="s">
        <v>39</v>
      </c>
      <c r="F6766" t="s">
        <v>108</v>
      </c>
      <c r="G6766" t="s">
        <v>349</v>
      </c>
      <c r="H6766">
        <v>3</v>
      </c>
      <c r="I6766" t="s">
        <v>45</v>
      </c>
      <c r="J6766" t="s">
        <v>63</v>
      </c>
      <c r="K6766" t="s">
        <v>44</v>
      </c>
      <c r="L6766" t="s">
        <v>45</v>
      </c>
      <c r="M6766" t="s">
        <v>88</v>
      </c>
      <c r="N6766" t="s">
        <v>48</v>
      </c>
      <c r="O6766" t="s">
        <v>89</v>
      </c>
      <c r="P6766" t="s">
        <v>49</v>
      </c>
      <c r="Q6766" t="s">
        <v>97</v>
      </c>
      <c r="R6766" s="6">
        <f>_xlfn.XLOOKUP(CleanedData[[#This Row],[Product]],'02_Lookup_Tables'!$A$2:$A$126,'02_Lookup_Tables'!$B$2:$B$126)</f>
        <v>53.85</v>
      </c>
      <c r="S6766" t="str">
        <f>VLOOKUP(CleanedData[[#This Row],[Product]],'02_Lookup_Tables'!$H$2:$I$126,2,FALSE)</f>
        <v>Food</v>
      </c>
      <c r="T6766" t="str">
        <f>VLOOKUP(CleanedData[[#This Row],[Province]],'02_Lookup_Tables'!$D$2:$E$10,2, FALSE)</f>
        <v>Gauteng Region</v>
      </c>
      <c r="U6766" t="str" cm="1">
        <f t="array" ref="U6766">_xlfn.IFS(CleanedData[[#This Row],[Purchase Amount]]&lt;500,"Low",
CleanedData[[#This Row],[Purchase Amount]]&lt;5000,"Medium",
TRUE,"High")</f>
        <v>Low</v>
      </c>
      <c r="V6766" t="str">
        <f>TEXT(CleanedData[[#This Row],[Date]],"mmmm")</f>
        <v>November</v>
      </c>
      <c r="W6766" t="str">
        <f>"Q"&amp;ROUNDUP(MONTH(CleanedData[[#This Row],[Date]])/3,0)</f>
        <v>Q4</v>
      </c>
      <c r="X6766" t="str">
        <f>IF(CleanedData[[#This Row],[Purchase Amount]]&gt;=5000,"Yes","No")</f>
        <v>No</v>
      </c>
      <c r="Y6766">
        <f>IF(CleanedData[[#This Row],[Recommend]]="Yes",1,0)</f>
        <v>1</v>
      </c>
      <c r="Z6766" s="6">
        <f>CleanedData[[#This Row],[Purchase Amount]]*0.15</f>
        <v>8.0775000000000006</v>
      </c>
      <c r="AA6766" s="6">
        <f>CleanedData[[#This Row],[Purchase Amount]]*1.15</f>
        <v>61.927499999999995</v>
      </c>
    </row>
    <row r="6767" spans="1:27" x14ac:dyDescent="0.3">
      <c r="A6767">
        <v>8196</v>
      </c>
      <c r="B6767" t="s">
        <v>6992</v>
      </c>
      <c r="C6767" s="1">
        <v>45650</v>
      </c>
      <c r="D6767">
        <v>26</v>
      </c>
      <c r="E6767" t="s">
        <v>60</v>
      </c>
      <c r="F6767" t="s">
        <v>125</v>
      </c>
      <c r="G6767" t="s">
        <v>233</v>
      </c>
      <c r="H6767">
        <v>5</v>
      </c>
      <c r="I6767" t="s">
        <v>45</v>
      </c>
      <c r="J6767" t="s">
        <v>54</v>
      </c>
      <c r="K6767" t="s">
        <v>44</v>
      </c>
      <c r="L6767" t="s">
        <v>45</v>
      </c>
      <c r="M6767" t="s">
        <v>123</v>
      </c>
      <c r="N6767" t="s">
        <v>57</v>
      </c>
      <c r="O6767" t="s">
        <v>89</v>
      </c>
      <c r="P6767" t="s">
        <v>70</v>
      </c>
      <c r="Q6767" t="s">
        <v>58</v>
      </c>
      <c r="R6767" s="6">
        <f>_xlfn.XLOOKUP(CleanedData[[#This Row],[Product]],'02_Lookup_Tables'!$A$2:$A$126,'02_Lookup_Tables'!$B$2:$B$126)</f>
        <v>324.35000000000002</v>
      </c>
      <c r="S6767" t="str">
        <f>VLOOKUP(CleanedData[[#This Row],[Product]],'02_Lookup_Tables'!$H$2:$I$126,2,FALSE)</f>
        <v>Apparel</v>
      </c>
      <c r="T6767" t="str">
        <f>VLOOKUP(CleanedData[[#This Row],[Province]],'02_Lookup_Tables'!$D$2:$E$10,2, FALSE)</f>
        <v>Western Region</v>
      </c>
      <c r="U6767" t="str" cm="1">
        <f t="array" ref="U6767">_xlfn.IFS(CleanedData[[#This Row],[Purchase Amount]]&lt;500,"Low",
CleanedData[[#This Row],[Purchase Amount]]&lt;5000,"Medium",
TRUE,"High")</f>
        <v>Low</v>
      </c>
      <c r="V6767" t="str">
        <f>TEXT(CleanedData[[#This Row],[Date]],"mmmm")</f>
        <v>December</v>
      </c>
      <c r="W6767" t="str">
        <f>"Q"&amp;ROUNDUP(MONTH(CleanedData[[#This Row],[Date]])/3,0)</f>
        <v>Q4</v>
      </c>
      <c r="X6767" t="str">
        <f>IF(CleanedData[[#This Row],[Purchase Amount]]&gt;=5000,"Yes","No")</f>
        <v>No</v>
      </c>
      <c r="Y6767">
        <f>IF(CleanedData[[#This Row],[Recommend]]="Yes",1,0)</f>
        <v>1</v>
      </c>
      <c r="Z6767" s="6">
        <f>CleanedData[[#This Row],[Purchase Amount]]*0.15</f>
        <v>48.652500000000003</v>
      </c>
      <c r="AA6767" s="6">
        <f>CleanedData[[#This Row],[Purchase Amount]]*1.15</f>
        <v>373.0025</v>
      </c>
    </row>
    <row r="6768" spans="1:27" x14ac:dyDescent="0.3">
      <c r="A6768">
        <v>8197</v>
      </c>
      <c r="B6768" t="s">
        <v>6993</v>
      </c>
      <c r="C6768" s="1">
        <v>45347</v>
      </c>
      <c r="D6768">
        <v>70</v>
      </c>
      <c r="E6768" t="s">
        <v>52</v>
      </c>
      <c r="F6768" t="s">
        <v>130</v>
      </c>
      <c r="G6768" t="s">
        <v>301</v>
      </c>
      <c r="H6768">
        <v>3</v>
      </c>
      <c r="I6768" t="s">
        <v>45</v>
      </c>
      <c r="J6768" t="s">
        <v>43</v>
      </c>
      <c r="K6768" t="s">
        <v>55</v>
      </c>
      <c r="L6768" t="s">
        <v>42</v>
      </c>
      <c r="M6768" t="s">
        <v>151</v>
      </c>
      <c r="N6768" t="s">
        <v>48</v>
      </c>
      <c r="O6768" t="s">
        <v>89</v>
      </c>
      <c r="P6768" t="s">
        <v>49</v>
      </c>
      <c r="Q6768" t="s">
        <v>97</v>
      </c>
      <c r="R6768" s="6">
        <f>_xlfn.XLOOKUP(CleanedData[[#This Row],[Product]],'02_Lookup_Tables'!$A$2:$A$126,'02_Lookup_Tables'!$B$2:$B$126)</f>
        <v>1000.7</v>
      </c>
      <c r="S6768" t="str">
        <f>VLOOKUP(CleanedData[[#This Row],[Product]],'02_Lookup_Tables'!$H$2:$I$126,2,FALSE)</f>
        <v>Toys &amp; Games</v>
      </c>
      <c r="T6768" t="str">
        <f>VLOOKUP(CleanedData[[#This Row],[Province]],'02_Lookup_Tables'!$D$2:$E$10,2, FALSE)</f>
        <v>Eastern Region</v>
      </c>
      <c r="U6768" t="str" cm="1">
        <f t="array" ref="U6768">_xlfn.IFS(CleanedData[[#This Row],[Purchase Amount]]&lt;500,"Low",
CleanedData[[#This Row],[Purchase Amount]]&lt;5000,"Medium",
TRUE,"High")</f>
        <v>Medium</v>
      </c>
      <c r="V6768" t="str">
        <f>TEXT(CleanedData[[#This Row],[Date]],"mmmm")</f>
        <v>February</v>
      </c>
      <c r="W6768" t="str">
        <f>"Q"&amp;ROUNDUP(MONTH(CleanedData[[#This Row],[Date]])/3,0)</f>
        <v>Q1</v>
      </c>
      <c r="X6768" t="str">
        <f>IF(CleanedData[[#This Row],[Purchase Amount]]&gt;=5000,"Yes","No")</f>
        <v>No</v>
      </c>
      <c r="Y6768">
        <f>IF(CleanedData[[#This Row],[Recommend]]="Yes",1,0)</f>
        <v>1</v>
      </c>
      <c r="Z6768" s="6">
        <f>CleanedData[[#This Row],[Purchase Amount]]*0.15</f>
        <v>150.10499999999999</v>
      </c>
      <c r="AA6768" s="6">
        <f>CleanedData[[#This Row],[Purchase Amount]]*1.15</f>
        <v>1150.8050000000001</v>
      </c>
    </row>
    <row r="6769" spans="1:27" x14ac:dyDescent="0.3">
      <c r="A6769">
        <v>8199</v>
      </c>
      <c r="B6769" t="s">
        <v>6994</v>
      </c>
      <c r="C6769" s="1">
        <v>45427</v>
      </c>
      <c r="D6769">
        <v>25</v>
      </c>
      <c r="E6769" t="s">
        <v>60</v>
      </c>
      <c r="F6769" t="s">
        <v>72</v>
      </c>
      <c r="G6769" t="s">
        <v>142</v>
      </c>
      <c r="H6769">
        <v>4</v>
      </c>
      <c r="I6769" t="s">
        <v>45</v>
      </c>
      <c r="J6769" t="s">
        <v>69</v>
      </c>
      <c r="K6769" t="s">
        <v>55</v>
      </c>
      <c r="L6769" t="s">
        <v>45</v>
      </c>
      <c r="M6769" t="s">
        <v>56</v>
      </c>
      <c r="N6769" t="s">
        <v>96</v>
      </c>
      <c r="O6769" t="s">
        <v>148</v>
      </c>
      <c r="P6769" t="s">
        <v>49</v>
      </c>
      <c r="Q6769" t="s">
        <v>58</v>
      </c>
      <c r="R6769" s="6">
        <f>_xlfn.XLOOKUP(CleanedData[[#This Row],[Product]],'02_Lookup_Tables'!$A$2:$A$126,'02_Lookup_Tables'!$B$2:$B$126)</f>
        <v>44114.21</v>
      </c>
      <c r="S6769" t="str">
        <f>VLOOKUP(CleanedData[[#This Row],[Product]],'02_Lookup_Tables'!$H$2:$I$126,2,FALSE)</f>
        <v>Electronics</v>
      </c>
      <c r="T6769" t="str">
        <f>VLOOKUP(CleanedData[[#This Row],[Province]],'02_Lookup_Tables'!$D$2:$E$10,2, FALSE)</f>
        <v>Central Region</v>
      </c>
      <c r="U6769" t="str" cm="1">
        <f t="array" ref="U6769">_xlfn.IFS(CleanedData[[#This Row],[Purchase Amount]]&lt;500,"Low",
CleanedData[[#This Row],[Purchase Amount]]&lt;5000,"Medium",
TRUE,"High")</f>
        <v>High</v>
      </c>
      <c r="V6769" t="str">
        <f>TEXT(CleanedData[[#This Row],[Date]],"mmmm")</f>
        <v>May</v>
      </c>
      <c r="W6769" t="str">
        <f>"Q"&amp;ROUNDUP(MONTH(CleanedData[[#This Row],[Date]])/3,0)</f>
        <v>Q2</v>
      </c>
      <c r="X6769" t="str">
        <f>IF(CleanedData[[#This Row],[Purchase Amount]]&gt;=5000,"Yes","No")</f>
        <v>Yes</v>
      </c>
      <c r="Y6769">
        <f>IF(CleanedData[[#This Row],[Recommend]]="Yes",1,0)</f>
        <v>1</v>
      </c>
      <c r="Z6769" s="6">
        <f>CleanedData[[#This Row],[Purchase Amount]]*0.15</f>
        <v>6617.1314999999995</v>
      </c>
      <c r="AA6769" s="6">
        <f>CleanedData[[#This Row],[Purchase Amount]]*1.15</f>
        <v>50731.341499999995</v>
      </c>
    </row>
    <row r="6770" spans="1:27" x14ac:dyDescent="0.3">
      <c r="A6770">
        <v>8200</v>
      </c>
      <c r="B6770" t="s">
        <v>6995</v>
      </c>
      <c r="C6770" s="1">
        <v>45501</v>
      </c>
      <c r="D6770">
        <v>50</v>
      </c>
      <c r="E6770" t="s">
        <v>39</v>
      </c>
      <c r="F6770" t="s">
        <v>130</v>
      </c>
      <c r="G6770" t="s">
        <v>389</v>
      </c>
      <c r="H6770">
        <v>2</v>
      </c>
      <c r="I6770" t="s">
        <v>45</v>
      </c>
      <c r="J6770" t="s">
        <v>54</v>
      </c>
      <c r="K6770" t="s">
        <v>55</v>
      </c>
      <c r="L6770" t="s">
        <v>42</v>
      </c>
      <c r="N6770" t="s">
        <v>47</v>
      </c>
      <c r="O6770" t="s">
        <v>134</v>
      </c>
      <c r="P6770" t="s">
        <v>8646</v>
      </c>
      <c r="Q6770" t="s">
        <v>93</v>
      </c>
      <c r="R6770" s="6">
        <f>_xlfn.XLOOKUP(CleanedData[[#This Row],[Product]],'02_Lookup_Tables'!$A$2:$A$126,'02_Lookup_Tables'!$B$2:$B$126)</f>
        <v>5432.76</v>
      </c>
      <c r="S6770" t="str">
        <f>VLOOKUP(CleanedData[[#This Row],[Product]],'02_Lookup_Tables'!$H$2:$I$126,2,FALSE)</f>
        <v>Home Devices</v>
      </c>
      <c r="T6770" t="str">
        <f>VLOOKUP(CleanedData[[#This Row],[Province]],'02_Lookup_Tables'!$D$2:$E$10,2, FALSE)</f>
        <v>Eastern Region</v>
      </c>
      <c r="U6770" t="str" cm="1">
        <f t="array" ref="U6770">_xlfn.IFS(CleanedData[[#This Row],[Purchase Amount]]&lt;500,"Low",
CleanedData[[#This Row],[Purchase Amount]]&lt;5000,"Medium",
TRUE,"High")</f>
        <v>High</v>
      </c>
      <c r="V6770" t="str">
        <f>TEXT(CleanedData[[#This Row],[Date]],"mmmm")</f>
        <v>July</v>
      </c>
      <c r="W6770" t="str">
        <f>"Q"&amp;ROUNDUP(MONTH(CleanedData[[#This Row],[Date]])/3,0)</f>
        <v>Q3</v>
      </c>
      <c r="X6770" t="str">
        <f>IF(CleanedData[[#This Row],[Purchase Amount]]&gt;=5000,"Yes","No")</f>
        <v>Yes</v>
      </c>
      <c r="Y6770">
        <f>IF(CleanedData[[#This Row],[Recommend]]="Yes",1,0)</f>
        <v>1</v>
      </c>
      <c r="Z6770" s="6">
        <f>CleanedData[[#This Row],[Purchase Amount]]*0.15</f>
        <v>814.91399999999999</v>
      </c>
      <c r="AA6770" s="6">
        <f>CleanedData[[#This Row],[Purchase Amount]]*1.15</f>
        <v>6247.674</v>
      </c>
    </row>
    <row r="6771" spans="1:27" x14ac:dyDescent="0.3">
      <c r="A6771">
        <v>8201</v>
      </c>
      <c r="B6771" t="s">
        <v>6996</v>
      </c>
      <c r="C6771" s="1">
        <v>45424</v>
      </c>
      <c r="D6771">
        <v>21</v>
      </c>
      <c r="E6771" t="s">
        <v>39</v>
      </c>
      <c r="F6771" t="s">
        <v>108</v>
      </c>
      <c r="G6771" t="s">
        <v>41</v>
      </c>
      <c r="H6771">
        <v>1</v>
      </c>
      <c r="I6771" t="s">
        <v>45</v>
      </c>
      <c r="J6771" t="s">
        <v>54</v>
      </c>
      <c r="K6771" t="s">
        <v>55</v>
      </c>
      <c r="L6771" t="s">
        <v>45</v>
      </c>
      <c r="M6771" t="s">
        <v>184</v>
      </c>
      <c r="N6771" t="s">
        <v>80</v>
      </c>
      <c r="O6771" t="s">
        <v>148</v>
      </c>
      <c r="P6771" t="s">
        <v>70</v>
      </c>
      <c r="Q6771" t="s">
        <v>66</v>
      </c>
      <c r="R6771" s="6">
        <f>_xlfn.XLOOKUP(CleanedData[[#This Row],[Product]],'02_Lookup_Tables'!$A$2:$A$126,'02_Lookup_Tables'!$B$2:$B$126)</f>
        <v>2479.5700000000002</v>
      </c>
      <c r="S6771" t="str">
        <f>VLOOKUP(CleanedData[[#This Row],[Product]],'02_Lookup_Tables'!$H$2:$I$126,2,FALSE)</f>
        <v>Accessories</v>
      </c>
      <c r="T6771" t="str">
        <f>VLOOKUP(CleanedData[[#This Row],[Province]],'02_Lookup_Tables'!$D$2:$E$10,2, FALSE)</f>
        <v>Gauteng Region</v>
      </c>
      <c r="U6771" t="str" cm="1">
        <f t="array" ref="U6771">_xlfn.IFS(CleanedData[[#This Row],[Purchase Amount]]&lt;500,"Low",
CleanedData[[#This Row],[Purchase Amount]]&lt;5000,"Medium",
TRUE,"High")</f>
        <v>Medium</v>
      </c>
      <c r="V6771" t="str">
        <f>TEXT(CleanedData[[#This Row],[Date]],"mmmm")</f>
        <v>May</v>
      </c>
      <c r="W6771" t="str">
        <f>"Q"&amp;ROUNDUP(MONTH(CleanedData[[#This Row],[Date]])/3,0)</f>
        <v>Q2</v>
      </c>
      <c r="X6771" t="str">
        <f>IF(CleanedData[[#This Row],[Purchase Amount]]&gt;=5000,"Yes","No")</f>
        <v>No</v>
      </c>
      <c r="Y6771">
        <f>IF(CleanedData[[#This Row],[Recommend]]="Yes",1,0)</f>
        <v>1</v>
      </c>
      <c r="Z6771" s="6">
        <f>CleanedData[[#This Row],[Purchase Amount]]*0.15</f>
        <v>371.93549999999999</v>
      </c>
      <c r="AA6771" s="6">
        <f>CleanedData[[#This Row],[Purchase Amount]]*1.15</f>
        <v>2851.5054999999998</v>
      </c>
    </row>
    <row r="6772" spans="1:27" x14ac:dyDescent="0.3">
      <c r="A6772">
        <v>8202</v>
      </c>
      <c r="B6772" t="s">
        <v>6997</v>
      </c>
      <c r="C6772" s="1">
        <v>45644</v>
      </c>
      <c r="D6772">
        <v>27</v>
      </c>
      <c r="E6772" t="s">
        <v>39</v>
      </c>
      <c r="F6772" t="s">
        <v>72</v>
      </c>
      <c r="G6772" t="s">
        <v>378</v>
      </c>
      <c r="H6772">
        <v>3</v>
      </c>
      <c r="I6772" t="s">
        <v>42</v>
      </c>
      <c r="J6772" t="s">
        <v>69</v>
      </c>
      <c r="K6772" t="s">
        <v>44</v>
      </c>
      <c r="L6772" t="s">
        <v>45</v>
      </c>
      <c r="M6772" t="s">
        <v>100</v>
      </c>
      <c r="N6772" t="s">
        <v>48</v>
      </c>
      <c r="O6772" t="s">
        <v>48</v>
      </c>
      <c r="P6772" t="s">
        <v>70</v>
      </c>
      <c r="Q6772" t="s">
        <v>58</v>
      </c>
      <c r="R6772" s="6">
        <f>_xlfn.XLOOKUP(CleanedData[[#This Row],[Product]],'02_Lookup_Tables'!$A$2:$A$126,'02_Lookup_Tables'!$B$2:$B$126)</f>
        <v>40.11</v>
      </c>
      <c r="S6772" t="str">
        <f>VLOOKUP(CleanedData[[#This Row],[Product]],'02_Lookup_Tables'!$H$2:$I$126,2,FALSE)</f>
        <v>Food</v>
      </c>
      <c r="T6772" t="str">
        <f>VLOOKUP(CleanedData[[#This Row],[Province]],'02_Lookup_Tables'!$D$2:$E$10,2, FALSE)</f>
        <v>Central Region</v>
      </c>
      <c r="U6772" t="str" cm="1">
        <f t="array" ref="U6772">_xlfn.IFS(CleanedData[[#This Row],[Purchase Amount]]&lt;500,"Low",
CleanedData[[#This Row],[Purchase Amount]]&lt;5000,"Medium",
TRUE,"High")</f>
        <v>Low</v>
      </c>
      <c r="V6772" t="str">
        <f>TEXT(CleanedData[[#This Row],[Date]],"mmmm")</f>
        <v>December</v>
      </c>
      <c r="W6772" t="str">
        <f>"Q"&amp;ROUNDUP(MONTH(CleanedData[[#This Row],[Date]])/3,0)</f>
        <v>Q4</v>
      </c>
      <c r="X6772" t="str">
        <f>IF(CleanedData[[#This Row],[Purchase Amount]]&gt;=5000,"Yes","No")</f>
        <v>No</v>
      </c>
      <c r="Y6772">
        <f>IF(CleanedData[[#This Row],[Recommend]]="Yes",1,0)</f>
        <v>0</v>
      </c>
      <c r="Z6772" s="6">
        <f>CleanedData[[#This Row],[Purchase Amount]]*0.15</f>
        <v>6.0164999999999997</v>
      </c>
      <c r="AA6772" s="6">
        <f>CleanedData[[#This Row],[Purchase Amount]]*1.15</f>
        <v>46.126499999999993</v>
      </c>
    </row>
    <row r="6773" spans="1:27" x14ac:dyDescent="0.3">
      <c r="A6773">
        <v>8204</v>
      </c>
      <c r="B6773" t="s">
        <v>6998</v>
      </c>
      <c r="C6773" s="1">
        <v>45883</v>
      </c>
      <c r="D6773">
        <v>22</v>
      </c>
      <c r="E6773" t="s">
        <v>39</v>
      </c>
      <c r="F6773" t="s">
        <v>68</v>
      </c>
      <c r="G6773" t="s">
        <v>266</v>
      </c>
      <c r="H6773">
        <v>5</v>
      </c>
      <c r="I6773" t="s">
        <v>42</v>
      </c>
      <c r="J6773" t="s">
        <v>43</v>
      </c>
      <c r="K6773" t="s">
        <v>55</v>
      </c>
      <c r="L6773" t="s">
        <v>42</v>
      </c>
      <c r="M6773" t="s">
        <v>165</v>
      </c>
      <c r="N6773" t="s">
        <v>57</v>
      </c>
      <c r="O6773" t="s">
        <v>89</v>
      </c>
      <c r="P6773" t="s">
        <v>70</v>
      </c>
      <c r="Q6773" t="s">
        <v>66</v>
      </c>
      <c r="R6773" s="6">
        <f>_xlfn.XLOOKUP(CleanedData[[#This Row],[Product]],'02_Lookup_Tables'!$A$2:$A$126,'02_Lookup_Tables'!$B$2:$B$126)</f>
        <v>2951.61</v>
      </c>
      <c r="S6773" t="str">
        <f>VLOOKUP(CleanedData[[#This Row],[Product]],'02_Lookup_Tables'!$H$2:$I$126,2,FALSE)</f>
        <v>Beauty &amp; Personal Care</v>
      </c>
      <c r="T6773" t="str">
        <f>VLOOKUP(CleanedData[[#This Row],[Province]],'02_Lookup_Tables'!$D$2:$E$10,2, FALSE)</f>
        <v>Northern Region</v>
      </c>
      <c r="U6773" t="str" cm="1">
        <f t="array" ref="U6773">_xlfn.IFS(CleanedData[[#This Row],[Purchase Amount]]&lt;500,"Low",
CleanedData[[#This Row],[Purchase Amount]]&lt;5000,"Medium",
TRUE,"High")</f>
        <v>Medium</v>
      </c>
      <c r="V6773" t="str">
        <f>TEXT(CleanedData[[#This Row],[Date]],"mmmm")</f>
        <v>August</v>
      </c>
      <c r="W6773" t="str">
        <f>"Q"&amp;ROUNDUP(MONTH(CleanedData[[#This Row],[Date]])/3,0)</f>
        <v>Q3</v>
      </c>
      <c r="X6773" t="str">
        <f>IF(CleanedData[[#This Row],[Purchase Amount]]&gt;=5000,"Yes","No")</f>
        <v>No</v>
      </c>
      <c r="Y6773">
        <f>IF(CleanedData[[#This Row],[Recommend]]="Yes",1,0)</f>
        <v>0</v>
      </c>
      <c r="Z6773" s="6">
        <f>CleanedData[[#This Row],[Purchase Amount]]*0.15</f>
        <v>442.74150000000003</v>
      </c>
      <c r="AA6773" s="6">
        <f>CleanedData[[#This Row],[Purchase Amount]]*1.15</f>
        <v>3394.3514999999998</v>
      </c>
    </row>
    <row r="6774" spans="1:27" x14ac:dyDescent="0.3">
      <c r="A6774">
        <v>8205</v>
      </c>
      <c r="B6774" t="s">
        <v>6999</v>
      </c>
      <c r="C6774" s="1">
        <v>45898</v>
      </c>
      <c r="D6774">
        <v>37</v>
      </c>
      <c r="E6774" t="s">
        <v>39</v>
      </c>
      <c r="F6774" t="s">
        <v>130</v>
      </c>
      <c r="G6774" t="s">
        <v>266</v>
      </c>
      <c r="H6774">
        <v>5</v>
      </c>
      <c r="I6774" t="s">
        <v>45</v>
      </c>
      <c r="J6774" t="s">
        <v>63</v>
      </c>
      <c r="K6774" t="s">
        <v>55</v>
      </c>
      <c r="L6774" t="s">
        <v>45</v>
      </c>
      <c r="M6774" t="s">
        <v>184</v>
      </c>
      <c r="N6774" t="s">
        <v>57</v>
      </c>
      <c r="O6774" t="s">
        <v>148</v>
      </c>
      <c r="P6774" t="s">
        <v>49</v>
      </c>
      <c r="Q6774" t="s">
        <v>81</v>
      </c>
      <c r="R6774" s="6">
        <f>_xlfn.XLOOKUP(CleanedData[[#This Row],[Product]],'02_Lookup_Tables'!$A$2:$A$126,'02_Lookup_Tables'!$B$2:$B$126)</f>
        <v>2951.61</v>
      </c>
      <c r="S6774" t="str">
        <f>VLOOKUP(CleanedData[[#This Row],[Product]],'02_Lookup_Tables'!$H$2:$I$126,2,FALSE)</f>
        <v>Beauty &amp; Personal Care</v>
      </c>
      <c r="T6774" t="str">
        <f>VLOOKUP(CleanedData[[#This Row],[Province]],'02_Lookup_Tables'!$D$2:$E$10,2, FALSE)</f>
        <v>Eastern Region</v>
      </c>
      <c r="U6774" t="str" cm="1">
        <f t="array" ref="U6774">_xlfn.IFS(CleanedData[[#This Row],[Purchase Amount]]&lt;500,"Low",
CleanedData[[#This Row],[Purchase Amount]]&lt;5000,"Medium",
TRUE,"High")</f>
        <v>Medium</v>
      </c>
      <c r="V6774" t="str">
        <f>TEXT(CleanedData[[#This Row],[Date]],"mmmm")</f>
        <v>August</v>
      </c>
      <c r="W6774" t="str">
        <f>"Q"&amp;ROUNDUP(MONTH(CleanedData[[#This Row],[Date]])/3,0)</f>
        <v>Q3</v>
      </c>
      <c r="X6774" t="str">
        <f>IF(CleanedData[[#This Row],[Purchase Amount]]&gt;=5000,"Yes","No")</f>
        <v>No</v>
      </c>
      <c r="Y6774">
        <f>IF(CleanedData[[#This Row],[Recommend]]="Yes",1,0)</f>
        <v>1</v>
      </c>
      <c r="Z6774" s="6">
        <f>CleanedData[[#This Row],[Purchase Amount]]*0.15</f>
        <v>442.74150000000003</v>
      </c>
      <c r="AA6774" s="6">
        <f>CleanedData[[#This Row],[Purchase Amount]]*1.15</f>
        <v>3394.3514999999998</v>
      </c>
    </row>
    <row r="6775" spans="1:27" x14ac:dyDescent="0.3">
      <c r="A6775">
        <v>8206</v>
      </c>
      <c r="B6775" t="s">
        <v>7000</v>
      </c>
      <c r="C6775" s="1">
        <v>45933</v>
      </c>
      <c r="D6775">
        <v>43</v>
      </c>
      <c r="E6775" t="s">
        <v>60</v>
      </c>
      <c r="F6775" t="s">
        <v>108</v>
      </c>
      <c r="G6775" t="s">
        <v>472</v>
      </c>
      <c r="H6775">
        <v>4</v>
      </c>
      <c r="I6775" t="s">
        <v>45</v>
      </c>
      <c r="J6775" t="s">
        <v>54</v>
      </c>
      <c r="K6775" t="s">
        <v>44</v>
      </c>
      <c r="L6775" t="s">
        <v>42</v>
      </c>
      <c r="M6775" t="s">
        <v>79</v>
      </c>
      <c r="N6775" t="s">
        <v>96</v>
      </c>
      <c r="O6775" t="s">
        <v>89</v>
      </c>
      <c r="P6775" t="s">
        <v>70</v>
      </c>
      <c r="Q6775" t="s">
        <v>81</v>
      </c>
      <c r="R6775" s="6">
        <f>_xlfn.XLOOKUP(CleanedData[[#This Row],[Product]],'02_Lookup_Tables'!$A$2:$A$126,'02_Lookup_Tables'!$B$2:$B$126)</f>
        <v>2216.12</v>
      </c>
      <c r="S6775" t="str">
        <f>VLOOKUP(CleanedData[[#This Row],[Product]],'02_Lookup_Tables'!$H$2:$I$126,2,FALSE)</f>
        <v>Beauty &amp; Personal Care</v>
      </c>
      <c r="T6775" t="str">
        <f>VLOOKUP(CleanedData[[#This Row],[Province]],'02_Lookup_Tables'!$D$2:$E$10,2, FALSE)</f>
        <v>Gauteng Region</v>
      </c>
      <c r="U6775" t="str" cm="1">
        <f t="array" ref="U6775">_xlfn.IFS(CleanedData[[#This Row],[Purchase Amount]]&lt;500,"Low",
CleanedData[[#This Row],[Purchase Amount]]&lt;5000,"Medium",
TRUE,"High")</f>
        <v>Medium</v>
      </c>
      <c r="V6775" t="str">
        <f>TEXT(CleanedData[[#This Row],[Date]],"mmmm")</f>
        <v>October</v>
      </c>
      <c r="W6775" t="str">
        <f>"Q"&amp;ROUNDUP(MONTH(CleanedData[[#This Row],[Date]])/3,0)</f>
        <v>Q4</v>
      </c>
      <c r="X6775" t="str">
        <f>IF(CleanedData[[#This Row],[Purchase Amount]]&gt;=5000,"Yes","No")</f>
        <v>No</v>
      </c>
      <c r="Y6775">
        <f>IF(CleanedData[[#This Row],[Recommend]]="Yes",1,0)</f>
        <v>1</v>
      </c>
      <c r="Z6775" s="6">
        <f>CleanedData[[#This Row],[Purchase Amount]]*0.15</f>
        <v>332.41799999999995</v>
      </c>
      <c r="AA6775" s="6">
        <f>CleanedData[[#This Row],[Purchase Amount]]*1.15</f>
        <v>2548.5379999999996</v>
      </c>
    </row>
    <row r="6776" spans="1:27" x14ac:dyDescent="0.3">
      <c r="A6776">
        <v>8207</v>
      </c>
      <c r="B6776" t="s">
        <v>7001</v>
      </c>
      <c r="C6776" s="1">
        <v>45735</v>
      </c>
      <c r="D6776">
        <v>77</v>
      </c>
      <c r="E6776" t="s">
        <v>39</v>
      </c>
      <c r="F6776" t="s">
        <v>108</v>
      </c>
      <c r="G6776" t="s">
        <v>162</v>
      </c>
      <c r="H6776">
        <v>5</v>
      </c>
      <c r="I6776" t="s">
        <v>45</v>
      </c>
      <c r="J6776" t="s">
        <v>69</v>
      </c>
      <c r="K6776" t="s">
        <v>55</v>
      </c>
      <c r="L6776" t="s">
        <v>45</v>
      </c>
      <c r="M6776" t="s">
        <v>196</v>
      </c>
      <c r="N6776" t="s">
        <v>57</v>
      </c>
      <c r="O6776" t="s">
        <v>89</v>
      </c>
      <c r="P6776" t="s">
        <v>70</v>
      </c>
      <c r="Q6776" t="s">
        <v>97</v>
      </c>
      <c r="R6776" s="6">
        <f>_xlfn.XLOOKUP(CleanedData[[#This Row],[Product]],'02_Lookup_Tables'!$A$2:$A$126,'02_Lookup_Tables'!$B$2:$B$126)</f>
        <v>3086.4</v>
      </c>
      <c r="S6776" t="str">
        <f>VLOOKUP(CleanedData[[#This Row],[Product]],'02_Lookup_Tables'!$H$2:$I$126,2,FALSE)</f>
        <v>Home &amp; Living</v>
      </c>
      <c r="T6776" t="str">
        <f>VLOOKUP(CleanedData[[#This Row],[Province]],'02_Lookup_Tables'!$D$2:$E$10,2, FALSE)</f>
        <v>Gauteng Region</v>
      </c>
      <c r="U6776" t="str" cm="1">
        <f t="array" ref="U6776">_xlfn.IFS(CleanedData[[#This Row],[Purchase Amount]]&lt;500,"Low",
CleanedData[[#This Row],[Purchase Amount]]&lt;5000,"Medium",
TRUE,"High")</f>
        <v>Medium</v>
      </c>
      <c r="V6776" t="str">
        <f>TEXT(CleanedData[[#This Row],[Date]],"mmmm")</f>
        <v>March</v>
      </c>
      <c r="W6776" t="str">
        <f>"Q"&amp;ROUNDUP(MONTH(CleanedData[[#This Row],[Date]])/3,0)</f>
        <v>Q1</v>
      </c>
      <c r="X6776" t="str">
        <f>IF(CleanedData[[#This Row],[Purchase Amount]]&gt;=5000,"Yes","No")</f>
        <v>No</v>
      </c>
      <c r="Y6776">
        <f>IF(CleanedData[[#This Row],[Recommend]]="Yes",1,0)</f>
        <v>1</v>
      </c>
      <c r="Z6776" s="6">
        <f>CleanedData[[#This Row],[Purchase Amount]]*0.15</f>
        <v>462.96</v>
      </c>
      <c r="AA6776" s="6">
        <f>CleanedData[[#This Row],[Purchase Amount]]*1.15</f>
        <v>3549.3599999999997</v>
      </c>
    </row>
    <row r="6777" spans="1:27" x14ac:dyDescent="0.3">
      <c r="A6777">
        <v>8209</v>
      </c>
      <c r="B6777" t="s">
        <v>7002</v>
      </c>
      <c r="C6777" s="1">
        <v>45809</v>
      </c>
      <c r="D6777">
        <v>45</v>
      </c>
      <c r="E6777" t="s">
        <v>39</v>
      </c>
      <c r="F6777" t="s">
        <v>77</v>
      </c>
      <c r="G6777" t="s">
        <v>126</v>
      </c>
      <c r="H6777">
        <v>3</v>
      </c>
      <c r="I6777" t="s">
        <v>45</v>
      </c>
      <c r="J6777" t="s">
        <v>69</v>
      </c>
      <c r="K6777" t="s">
        <v>64</v>
      </c>
      <c r="L6777" t="s">
        <v>42</v>
      </c>
      <c r="M6777" t="s">
        <v>79</v>
      </c>
      <c r="N6777" t="s">
        <v>48</v>
      </c>
      <c r="O6777" t="s">
        <v>89</v>
      </c>
      <c r="P6777" t="s">
        <v>49</v>
      </c>
      <c r="Q6777" t="s">
        <v>93</v>
      </c>
      <c r="R6777" s="6">
        <f>_xlfn.XLOOKUP(CleanedData[[#This Row],[Product]],'02_Lookup_Tables'!$A$2:$A$126,'02_Lookup_Tables'!$B$2:$B$126)</f>
        <v>343.42</v>
      </c>
      <c r="S6777" t="str">
        <f>VLOOKUP(CleanedData[[#This Row],[Product]],'02_Lookup_Tables'!$H$2:$I$126,2,FALSE)</f>
        <v>Food</v>
      </c>
      <c r="T6777" t="str">
        <f>VLOOKUP(CleanedData[[#This Row],[Province]],'02_Lookup_Tables'!$D$2:$E$10,2, FALSE)</f>
        <v>Central Region</v>
      </c>
      <c r="U6777" t="str" cm="1">
        <f t="array" ref="U6777">_xlfn.IFS(CleanedData[[#This Row],[Purchase Amount]]&lt;500,"Low",
CleanedData[[#This Row],[Purchase Amount]]&lt;5000,"Medium",
TRUE,"High")</f>
        <v>Low</v>
      </c>
      <c r="V6777" t="str">
        <f>TEXT(CleanedData[[#This Row],[Date]],"mmmm")</f>
        <v>June</v>
      </c>
      <c r="W6777" t="str">
        <f>"Q"&amp;ROUNDUP(MONTH(CleanedData[[#This Row],[Date]])/3,0)</f>
        <v>Q2</v>
      </c>
      <c r="X6777" t="str">
        <f>IF(CleanedData[[#This Row],[Purchase Amount]]&gt;=5000,"Yes","No")</f>
        <v>No</v>
      </c>
      <c r="Y6777">
        <f>IF(CleanedData[[#This Row],[Recommend]]="Yes",1,0)</f>
        <v>1</v>
      </c>
      <c r="Z6777" s="6">
        <f>CleanedData[[#This Row],[Purchase Amount]]*0.15</f>
        <v>51.512999999999998</v>
      </c>
      <c r="AA6777" s="6">
        <f>CleanedData[[#This Row],[Purchase Amount]]*1.15</f>
        <v>394.93299999999999</v>
      </c>
    </row>
    <row r="6778" spans="1:27" x14ac:dyDescent="0.3">
      <c r="A6778">
        <v>8210</v>
      </c>
      <c r="B6778" t="s">
        <v>7003</v>
      </c>
      <c r="C6778" s="1">
        <v>45918</v>
      </c>
      <c r="D6778">
        <v>66</v>
      </c>
      <c r="E6778" t="s">
        <v>60</v>
      </c>
      <c r="F6778" t="s">
        <v>130</v>
      </c>
      <c r="G6778" t="s">
        <v>288</v>
      </c>
      <c r="H6778">
        <v>1</v>
      </c>
      <c r="I6778" t="s">
        <v>45</v>
      </c>
      <c r="J6778" t="s">
        <v>63</v>
      </c>
      <c r="K6778" t="s">
        <v>64</v>
      </c>
      <c r="L6778" t="s">
        <v>42</v>
      </c>
      <c r="N6778" t="s">
        <v>80</v>
      </c>
      <c r="O6778" t="s">
        <v>134</v>
      </c>
      <c r="P6778" t="s">
        <v>8646</v>
      </c>
      <c r="Q6778" t="s">
        <v>97</v>
      </c>
      <c r="R6778" s="6">
        <f>_xlfn.XLOOKUP(CleanedData[[#This Row],[Product]],'02_Lookup_Tables'!$A$2:$A$126,'02_Lookup_Tables'!$B$2:$B$126)</f>
        <v>605.1</v>
      </c>
      <c r="S6778" t="str">
        <f>VLOOKUP(CleanedData[[#This Row],[Product]],'02_Lookup_Tables'!$H$2:$I$126,2,FALSE)</f>
        <v>Apparel</v>
      </c>
      <c r="T6778" t="str">
        <f>VLOOKUP(CleanedData[[#This Row],[Province]],'02_Lookup_Tables'!$D$2:$E$10,2, FALSE)</f>
        <v>Eastern Region</v>
      </c>
      <c r="U6778" t="str" cm="1">
        <f t="array" ref="U6778">_xlfn.IFS(CleanedData[[#This Row],[Purchase Amount]]&lt;500,"Low",
CleanedData[[#This Row],[Purchase Amount]]&lt;5000,"Medium",
TRUE,"High")</f>
        <v>Medium</v>
      </c>
      <c r="V6778" t="str">
        <f>TEXT(CleanedData[[#This Row],[Date]],"mmmm")</f>
        <v>September</v>
      </c>
      <c r="W6778" t="str">
        <f>"Q"&amp;ROUNDUP(MONTH(CleanedData[[#This Row],[Date]])/3,0)</f>
        <v>Q3</v>
      </c>
      <c r="X6778" t="str">
        <f>IF(CleanedData[[#This Row],[Purchase Amount]]&gt;=5000,"Yes","No")</f>
        <v>No</v>
      </c>
      <c r="Y6778">
        <f>IF(CleanedData[[#This Row],[Recommend]]="Yes",1,0)</f>
        <v>1</v>
      </c>
      <c r="Z6778" s="6">
        <f>CleanedData[[#This Row],[Purchase Amount]]*0.15</f>
        <v>90.765000000000001</v>
      </c>
      <c r="AA6778" s="6">
        <f>CleanedData[[#This Row],[Purchase Amount]]*1.15</f>
        <v>695.86500000000001</v>
      </c>
    </row>
    <row r="6779" spans="1:27" x14ac:dyDescent="0.3">
      <c r="A6779">
        <v>8212</v>
      </c>
      <c r="B6779" t="s">
        <v>7004</v>
      </c>
      <c r="C6779" s="1">
        <v>45426</v>
      </c>
      <c r="D6779">
        <v>80</v>
      </c>
      <c r="E6779" t="s">
        <v>39</v>
      </c>
      <c r="F6779" t="s">
        <v>125</v>
      </c>
      <c r="G6779" t="s">
        <v>454</v>
      </c>
      <c r="H6779">
        <v>3</v>
      </c>
      <c r="I6779" t="s">
        <v>45</v>
      </c>
      <c r="J6779" t="s">
        <v>74</v>
      </c>
      <c r="K6779" t="s">
        <v>64</v>
      </c>
      <c r="L6779" t="s">
        <v>45</v>
      </c>
      <c r="M6779" t="s">
        <v>175</v>
      </c>
      <c r="N6779" t="s">
        <v>48</v>
      </c>
      <c r="O6779" t="s">
        <v>89</v>
      </c>
      <c r="P6779" t="s">
        <v>49</v>
      </c>
      <c r="Q6779" t="s">
        <v>97</v>
      </c>
      <c r="R6779" s="6">
        <f>_xlfn.XLOOKUP(CleanedData[[#This Row],[Product]],'02_Lookup_Tables'!$A$2:$A$126,'02_Lookup_Tables'!$B$2:$B$126)</f>
        <v>2413.3000000000002</v>
      </c>
      <c r="S6779" t="str">
        <f>VLOOKUP(CleanedData[[#This Row],[Product]],'02_Lookup_Tables'!$H$2:$I$126,2,FALSE)</f>
        <v>Electronics</v>
      </c>
      <c r="T6779" t="str">
        <f>VLOOKUP(CleanedData[[#This Row],[Province]],'02_Lookup_Tables'!$D$2:$E$10,2, FALSE)</f>
        <v>Western Region</v>
      </c>
      <c r="U6779" t="str" cm="1">
        <f t="array" ref="U6779">_xlfn.IFS(CleanedData[[#This Row],[Purchase Amount]]&lt;500,"Low",
CleanedData[[#This Row],[Purchase Amount]]&lt;5000,"Medium",
TRUE,"High")</f>
        <v>Medium</v>
      </c>
      <c r="V6779" t="str">
        <f>TEXT(CleanedData[[#This Row],[Date]],"mmmm")</f>
        <v>May</v>
      </c>
      <c r="W6779" t="str">
        <f>"Q"&amp;ROUNDUP(MONTH(CleanedData[[#This Row],[Date]])/3,0)</f>
        <v>Q2</v>
      </c>
      <c r="X6779" t="str">
        <f>IF(CleanedData[[#This Row],[Purchase Amount]]&gt;=5000,"Yes","No")</f>
        <v>No</v>
      </c>
      <c r="Y6779">
        <f>IF(CleanedData[[#This Row],[Recommend]]="Yes",1,0)</f>
        <v>1</v>
      </c>
      <c r="Z6779" s="6">
        <f>CleanedData[[#This Row],[Purchase Amount]]*0.15</f>
        <v>361.995</v>
      </c>
      <c r="AA6779" s="6">
        <f>CleanedData[[#This Row],[Purchase Amount]]*1.15</f>
        <v>2775.2950000000001</v>
      </c>
    </row>
    <row r="6780" spans="1:27" x14ac:dyDescent="0.3">
      <c r="A6780">
        <v>8213</v>
      </c>
      <c r="B6780" t="s">
        <v>7005</v>
      </c>
      <c r="C6780" s="1">
        <v>45875</v>
      </c>
      <c r="D6780">
        <v>41</v>
      </c>
      <c r="E6780" t="s">
        <v>60</v>
      </c>
      <c r="F6780" t="s">
        <v>61</v>
      </c>
      <c r="G6780" t="s">
        <v>301</v>
      </c>
      <c r="H6780">
        <v>3</v>
      </c>
      <c r="I6780" t="s">
        <v>42</v>
      </c>
      <c r="J6780" t="s">
        <v>74</v>
      </c>
      <c r="K6780" t="s">
        <v>64</v>
      </c>
      <c r="L6780" t="s">
        <v>42</v>
      </c>
      <c r="M6780" t="s">
        <v>56</v>
      </c>
      <c r="N6780" t="s">
        <v>48</v>
      </c>
      <c r="O6780" t="s">
        <v>148</v>
      </c>
      <c r="P6780" t="s">
        <v>49</v>
      </c>
      <c r="Q6780" t="s">
        <v>81</v>
      </c>
      <c r="R6780" s="6">
        <f>_xlfn.XLOOKUP(CleanedData[[#This Row],[Product]],'02_Lookup_Tables'!$A$2:$A$126,'02_Lookup_Tables'!$B$2:$B$126)</f>
        <v>1000.7</v>
      </c>
      <c r="S6780" t="str">
        <f>VLOOKUP(CleanedData[[#This Row],[Product]],'02_Lookup_Tables'!$H$2:$I$126,2,FALSE)</f>
        <v>Toys &amp; Games</v>
      </c>
      <c r="T6780" t="str">
        <f>VLOOKUP(CleanedData[[#This Row],[Province]],'02_Lookup_Tables'!$D$2:$E$10,2, FALSE)</f>
        <v>Southern Region</v>
      </c>
      <c r="U6780" t="str" cm="1">
        <f t="array" ref="U6780">_xlfn.IFS(CleanedData[[#This Row],[Purchase Amount]]&lt;500,"Low",
CleanedData[[#This Row],[Purchase Amount]]&lt;5000,"Medium",
TRUE,"High")</f>
        <v>Medium</v>
      </c>
      <c r="V6780" t="str">
        <f>TEXT(CleanedData[[#This Row],[Date]],"mmmm")</f>
        <v>August</v>
      </c>
      <c r="W6780" t="str">
        <f>"Q"&amp;ROUNDUP(MONTH(CleanedData[[#This Row],[Date]])/3,0)</f>
        <v>Q3</v>
      </c>
      <c r="X6780" t="str">
        <f>IF(CleanedData[[#This Row],[Purchase Amount]]&gt;=5000,"Yes","No")</f>
        <v>No</v>
      </c>
      <c r="Y6780">
        <f>IF(CleanedData[[#This Row],[Recommend]]="Yes",1,0)</f>
        <v>0</v>
      </c>
      <c r="Z6780" s="6">
        <f>CleanedData[[#This Row],[Purchase Amount]]*0.15</f>
        <v>150.10499999999999</v>
      </c>
      <c r="AA6780" s="6">
        <f>CleanedData[[#This Row],[Purchase Amount]]*1.15</f>
        <v>1150.8050000000001</v>
      </c>
    </row>
    <row r="6781" spans="1:27" x14ac:dyDescent="0.3">
      <c r="A6781">
        <v>8215</v>
      </c>
      <c r="B6781" t="s">
        <v>7006</v>
      </c>
      <c r="C6781" s="1">
        <v>45897</v>
      </c>
      <c r="D6781">
        <v>45</v>
      </c>
      <c r="E6781" t="s">
        <v>52</v>
      </c>
      <c r="F6781" t="s">
        <v>40</v>
      </c>
      <c r="G6781" t="s">
        <v>243</v>
      </c>
      <c r="H6781">
        <v>1</v>
      </c>
      <c r="I6781" t="s">
        <v>42</v>
      </c>
      <c r="J6781" t="s">
        <v>43</v>
      </c>
      <c r="K6781" t="s">
        <v>64</v>
      </c>
      <c r="L6781" t="s">
        <v>45</v>
      </c>
      <c r="M6781" t="s">
        <v>56</v>
      </c>
      <c r="N6781" t="s">
        <v>80</v>
      </c>
      <c r="O6781" t="s">
        <v>148</v>
      </c>
      <c r="P6781" t="s">
        <v>70</v>
      </c>
      <c r="Q6781" t="s">
        <v>93</v>
      </c>
      <c r="R6781" s="6">
        <f>_xlfn.XLOOKUP(CleanedData[[#This Row],[Product]],'02_Lookup_Tables'!$A$2:$A$126,'02_Lookup_Tables'!$B$2:$B$126)</f>
        <v>551.66</v>
      </c>
      <c r="S6781" t="str">
        <f>VLOOKUP(CleanedData[[#This Row],[Product]],'02_Lookup_Tables'!$H$2:$I$126,2,FALSE)</f>
        <v>Accessories</v>
      </c>
      <c r="T6781" t="str">
        <f>VLOOKUP(CleanedData[[#This Row],[Province]],'02_Lookup_Tables'!$D$2:$E$10,2, FALSE)</f>
        <v>Northern Region</v>
      </c>
      <c r="U6781" t="str" cm="1">
        <f t="array" ref="U6781">_xlfn.IFS(CleanedData[[#This Row],[Purchase Amount]]&lt;500,"Low",
CleanedData[[#This Row],[Purchase Amount]]&lt;5000,"Medium",
TRUE,"High")</f>
        <v>Medium</v>
      </c>
      <c r="V6781" t="str">
        <f>TEXT(CleanedData[[#This Row],[Date]],"mmmm")</f>
        <v>August</v>
      </c>
      <c r="W6781" t="str">
        <f>"Q"&amp;ROUNDUP(MONTH(CleanedData[[#This Row],[Date]])/3,0)</f>
        <v>Q3</v>
      </c>
      <c r="X6781" t="str">
        <f>IF(CleanedData[[#This Row],[Purchase Amount]]&gt;=5000,"Yes","No")</f>
        <v>No</v>
      </c>
      <c r="Y6781">
        <f>IF(CleanedData[[#This Row],[Recommend]]="Yes",1,0)</f>
        <v>0</v>
      </c>
      <c r="Z6781" s="6">
        <f>CleanedData[[#This Row],[Purchase Amount]]*0.15</f>
        <v>82.748999999999995</v>
      </c>
      <c r="AA6781" s="6">
        <f>CleanedData[[#This Row],[Purchase Amount]]*1.15</f>
        <v>634.40899999999988</v>
      </c>
    </row>
    <row r="6782" spans="1:27" x14ac:dyDescent="0.3">
      <c r="A6782">
        <v>8216</v>
      </c>
      <c r="B6782" t="s">
        <v>7007</v>
      </c>
      <c r="C6782" s="1">
        <v>45866</v>
      </c>
      <c r="D6782">
        <v>54</v>
      </c>
      <c r="E6782" t="s">
        <v>52</v>
      </c>
      <c r="F6782" t="s">
        <v>40</v>
      </c>
      <c r="G6782" t="s">
        <v>235</v>
      </c>
      <c r="H6782">
        <v>5</v>
      </c>
      <c r="I6782" t="s">
        <v>45</v>
      </c>
      <c r="J6782" t="s">
        <v>69</v>
      </c>
      <c r="K6782" t="s">
        <v>44</v>
      </c>
      <c r="L6782" t="s">
        <v>42</v>
      </c>
      <c r="M6782" t="s">
        <v>165</v>
      </c>
      <c r="N6782" t="s">
        <v>57</v>
      </c>
      <c r="O6782" t="s">
        <v>89</v>
      </c>
      <c r="P6782" t="s">
        <v>70</v>
      </c>
      <c r="Q6782" t="s">
        <v>93</v>
      </c>
      <c r="R6782" s="6">
        <f>_xlfn.XLOOKUP(CleanedData[[#This Row],[Product]],'02_Lookup_Tables'!$A$2:$A$126,'02_Lookup_Tables'!$B$2:$B$126)</f>
        <v>306.57</v>
      </c>
      <c r="S6782" t="str">
        <f>VLOOKUP(CleanedData[[#This Row],[Product]],'02_Lookup_Tables'!$H$2:$I$126,2,FALSE)</f>
        <v>Toys &amp; Games</v>
      </c>
      <c r="T6782" t="str">
        <f>VLOOKUP(CleanedData[[#This Row],[Province]],'02_Lookup_Tables'!$D$2:$E$10,2, FALSE)</f>
        <v>Northern Region</v>
      </c>
      <c r="U6782" t="str" cm="1">
        <f t="array" ref="U6782">_xlfn.IFS(CleanedData[[#This Row],[Purchase Amount]]&lt;500,"Low",
CleanedData[[#This Row],[Purchase Amount]]&lt;5000,"Medium",
TRUE,"High")</f>
        <v>Low</v>
      </c>
      <c r="V6782" t="str">
        <f>TEXT(CleanedData[[#This Row],[Date]],"mmmm")</f>
        <v>July</v>
      </c>
      <c r="W6782" t="str">
        <f>"Q"&amp;ROUNDUP(MONTH(CleanedData[[#This Row],[Date]])/3,0)</f>
        <v>Q3</v>
      </c>
      <c r="X6782" t="str">
        <f>IF(CleanedData[[#This Row],[Purchase Amount]]&gt;=5000,"Yes","No")</f>
        <v>No</v>
      </c>
      <c r="Y6782">
        <f>IF(CleanedData[[#This Row],[Recommend]]="Yes",1,0)</f>
        <v>1</v>
      </c>
      <c r="Z6782" s="6">
        <f>CleanedData[[#This Row],[Purchase Amount]]*0.15</f>
        <v>45.985499999999995</v>
      </c>
      <c r="AA6782" s="6">
        <f>CleanedData[[#This Row],[Purchase Amount]]*1.15</f>
        <v>352.55549999999994</v>
      </c>
    </row>
    <row r="6783" spans="1:27" x14ac:dyDescent="0.3">
      <c r="A6783">
        <v>8217</v>
      </c>
      <c r="B6783" t="s">
        <v>7008</v>
      </c>
      <c r="C6783" s="1">
        <v>45339</v>
      </c>
      <c r="D6783">
        <v>24</v>
      </c>
      <c r="E6783" t="s">
        <v>39</v>
      </c>
      <c r="F6783" t="s">
        <v>68</v>
      </c>
      <c r="G6783" t="s">
        <v>347</v>
      </c>
      <c r="H6783">
        <v>5</v>
      </c>
      <c r="I6783" t="s">
        <v>42</v>
      </c>
      <c r="J6783" t="s">
        <v>74</v>
      </c>
      <c r="K6783" t="s">
        <v>44</v>
      </c>
      <c r="L6783" t="s">
        <v>45</v>
      </c>
      <c r="M6783" t="s">
        <v>123</v>
      </c>
      <c r="N6783" t="s">
        <v>57</v>
      </c>
      <c r="O6783" t="s">
        <v>89</v>
      </c>
      <c r="P6783" t="s">
        <v>70</v>
      </c>
      <c r="Q6783" t="s">
        <v>66</v>
      </c>
      <c r="R6783" s="6">
        <f>_xlfn.XLOOKUP(CleanedData[[#This Row],[Product]],'02_Lookup_Tables'!$A$2:$A$126,'02_Lookup_Tables'!$B$2:$B$126)</f>
        <v>16523.5</v>
      </c>
      <c r="S6783" t="str">
        <f>VLOOKUP(CleanedData[[#This Row],[Product]],'02_Lookup_Tables'!$H$2:$I$126,2,FALSE)</f>
        <v>Electronics</v>
      </c>
      <c r="T6783" t="str">
        <f>VLOOKUP(CleanedData[[#This Row],[Province]],'02_Lookup_Tables'!$D$2:$E$10,2, FALSE)</f>
        <v>Northern Region</v>
      </c>
      <c r="U6783" t="str" cm="1">
        <f t="array" ref="U6783">_xlfn.IFS(CleanedData[[#This Row],[Purchase Amount]]&lt;500,"Low",
CleanedData[[#This Row],[Purchase Amount]]&lt;5000,"Medium",
TRUE,"High")</f>
        <v>High</v>
      </c>
      <c r="V6783" t="str">
        <f>TEXT(CleanedData[[#This Row],[Date]],"mmmm")</f>
        <v>February</v>
      </c>
      <c r="W6783" t="str">
        <f>"Q"&amp;ROUNDUP(MONTH(CleanedData[[#This Row],[Date]])/3,0)</f>
        <v>Q1</v>
      </c>
      <c r="X6783" t="str">
        <f>IF(CleanedData[[#This Row],[Purchase Amount]]&gt;=5000,"Yes","No")</f>
        <v>Yes</v>
      </c>
      <c r="Y6783">
        <f>IF(CleanedData[[#This Row],[Recommend]]="Yes",1,0)</f>
        <v>0</v>
      </c>
      <c r="Z6783" s="6">
        <f>CleanedData[[#This Row],[Purchase Amount]]*0.15</f>
        <v>2478.5250000000001</v>
      </c>
      <c r="AA6783" s="6">
        <f>CleanedData[[#This Row],[Purchase Amount]]*1.15</f>
        <v>19002.024999999998</v>
      </c>
    </row>
    <row r="6784" spans="1:27" x14ac:dyDescent="0.3">
      <c r="A6784">
        <v>8218</v>
      </c>
      <c r="B6784" t="s">
        <v>7009</v>
      </c>
      <c r="C6784" s="1">
        <v>45616</v>
      </c>
      <c r="D6784">
        <v>78</v>
      </c>
      <c r="E6784" t="s">
        <v>60</v>
      </c>
      <c r="F6784" t="s">
        <v>125</v>
      </c>
      <c r="G6784" t="s">
        <v>303</v>
      </c>
      <c r="H6784">
        <v>5</v>
      </c>
      <c r="I6784" t="s">
        <v>45</v>
      </c>
      <c r="J6784" t="s">
        <v>43</v>
      </c>
      <c r="K6784" t="s">
        <v>55</v>
      </c>
      <c r="L6784" t="s">
        <v>42</v>
      </c>
      <c r="M6784" t="s">
        <v>56</v>
      </c>
      <c r="N6784" t="s">
        <v>57</v>
      </c>
      <c r="O6784" t="s">
        <v>148</v>
      </c>
      <c r="P6784" t="s">
        <v>49</v>
      </c>
      <c r="Q6784" t="s">
        <v>97</v>
      </c>
      <c r="R6784" s="6">
        <f>_xlfn.XLOOKUP(CleanedData[[#This Row],[Product]],'02_Lookup_Tables'!$A$2:$A$126,'02_Lookup_Tables'!$B$2:$B$126)</f>
        <v>4841.7700000000004</v>
      </c>
      <c r="S6784" t="str">
        <f>VLOOKUP(CleanedData[[#This Row],[Product]],'02_Lookup_Tables'!$H$2:$I$126,2,FALSE)</f>
        <v>Home &amp; Living</v>
      </c>
      <c r="T6784" t="str">
        <f>VLOOKUP(CleanedData[[#This Row],[Province]],'02_Lookup_Tables'!$D$2:$E$10,2, FALSE)</f>
        <v>Western Region</v>
      </c>
      <c r="U6784" t="str" cm="1">
        <f t="array" ref="U6784">_xlfn.IFS(CleanedData[[#This Row],[Purchase Amount]]&lt;500,"Low",
CleanedData[[#This Row],[Purchase Amount]]&lt;5000,"Medium",
TRUE,"High")</f>
        <v>Medium</v>
      </c>
      <c r="V6784" t="str">
        <f>TEXT(CleanedData[[#This Row],[Date]],"mmmm")</f>
        <v>November</v>
      </c>
      <c r="W6784" t="str">
        <f>"Q"&amp;ROUNDUP(MONTH(CleanedData[[#This Row],[Date]])/3,0)</f>
        <v>Q4</v>
      </c>
      <c r="X6784" t="str">
        <f>IF(CleanedData[[#This Row],[Purchase Amount]]&gt;=5000,"Yes","No")</f>
        <v>No</v>
      </c>
      <c r="Y6784">
        <f>IF(CleanedData[[#This Row],[Recommend]]="Yes",1,0)</f>
        <v>1</v>
      </c>
      <c r="Z6784" s="6">
        <f>CleanedData[[#This Row],[Purchase Amount]]*0.15</f>
        <v>726.26550000000009</v>
      </c>
      <c r="AA6784" s="6">
        <f>CleanedData[[#This Row],[Purchase Amount]]*1.15</f>
        <v>5568.0355</v>
      </c>
    </row>
    <row r="6785" spans="1:27" x14ac:dyDescent="0.3">
      <c r="A6785">
        <v>8219</v>
      </c>
      <c r="B6785" t="s">
        <v>7010</v>
      </c>
      <c r="C6785" s="1">
        <v>46021</v>
      </c>
      <c r="D6785">
        <v>33</v>
      </c>
      <c r="E6785" t="s">
        <v>52</v>
      </c>
      <c r="F6785" t="s">
        <v>125</v>
      </c>
      <c r="G6785" t="s">
        <v>280</v>
      </c>
      <c r="H6785">
        <v>2</v>
      </c>
      <c r="I6785" t="s">
        <v>45</v>
      </c>
      <c r="J6785" t="s">
        <v>63</v>
      </c>
      <c r="K6785" t="s">
        <v>55</v>
      </c>
      <c r="L6785" t="s">
        <v>45</v>
      </c>
      <c r="M6785" t="s">
        <v>79</v>
      </c>
      <c r="N6785" t="s">
        <v>47</v>
      </c>
      <c r="O6785" t="s">
        <v>89</v>
      </c>
      <c r="P6785" t="s">
        <v>49</v>
      </c>
      <c r="Q6785" t="s">
        <v>58</v>
      </c>
      <c r="R6785" s="6">
        <f>_xlfn.XLOOKUP(CleanedData[[#This Row],[Product]],'02_Lookup_Tables'!$A$2:$A$126,'02_Lookup_Tables'!$B$2:$B$126)</f>
        <v>759.97</v>
      </c>
      <c r="S6785" t="str">
        <f>VLOOKUP(CleanedData[[#This Row],[Product]],'02_Lookup_Tables'!$H$2:$I$126,2,FALSE)</f>
        <v>Apparel</v>
      </c>
      <c r="T6785" t="str">
        <f>VLOOKUP(CleanedData[[#This Row],[Province]],'02_Lookup_Tables'!$D$2:$E$10,2, FALSE)</f>
        <v>Western Region</v>
      </c>
      <c r="U6785" t="str" cm="1">
        <f t="array" ref="U6785">_xlfn.IFS(CleanedData[[#This Row],[Purchase Amount]]&lt;500,"Low",
CleanedData[[#This Row],[Purchase Amount]]&lt;5000,"Medium",
TRUE,"High")</f>
        <v>Medium</v>
      </c>
      <c r="V6785" t="str">
        <f>TEXT(CleanedData[[#This Row],[Date]],"mmmm")</f>
        <v>December</v>
      </c>
      <c r="W6785" t="str">
        <f>"Q"&amp;ROUNDUP(MONTH(CleanedData[[#This Row],[Date]])/3,0)</f>
        <v>Q4</v>
      </c>
      <c r="X6785" t="str">
        <f>IF(CleanedData[[#This Row],[Purchase Amount]]&gt;=5000,"Yes","No")</f>
        <v>No</v>
      </c>
      <c r="Y6785">
        <f>IF(CleanedData[[#This Row],[Recommend]]="Yes",1,0)</f>
        <v>1</v>
      </c>
      <c r="Z6785" s="6">
        <f>CleanedData[[#This Row],[Purchase Amount]]*0.15</f>
        <v>113.99550000000001</v>
      </c>
      <c r="AA6785" s="6">
        <f>CleanedData[[#This Row],[Purchase Amount]]*1.15</f>
        <v>873.96550000000002</v>
      </c>
    </row>
    <row r="6786" spans="1:27" x14ac:dyDescent="0.3">
      <c r="A6786">
        <v>8220</v>
      </c>
      <c r="B6786" t="s">
        <v>7011</v>
      </c>
      <c r="C6786" s="1">
        <v>45638</v>
      </c>
      <c r="D6786">
        <v>24</v>
      </c>
      <c r="E6786" t="s">
        <v>52</v>
      </c>
      <c r="F6786" t="s">
        <v>108</v>
      </c>
      <c r="G6786" t="s">
        <v>203</v>
      </c>
      <c r="H6786">
        <v>2</v>
      </c>
      <c r="I6786" t="s">
        <v>45</v>
      </c>
      <c r="J6786" t="s">
        <v>69</v>
      </c>
      <c r="K6786" t="s">
        <v>55</v>
      </c>
      <c r="L6786" t="s">
        <v>45</v>
      </c>
      <c r="M6786" t="s">
        <v>180</v>
      </c>
      <c r="N6786" t="s">
        <v>47</v>
      </c>
      <c r="O6786" t="s">
        <v>89</v>
      </c>
      <c r="P6786" t="s">
        <v>49</v>
      </c>
      <c r="Q6786" t="s">
        <v>66</v>
      </c>
      <c r="R6786" s="6">
        <f>_xlfn.XLOOKUP(CleanedData[[#This Row],[Product]],'02_Lookup_Tables'!$A$2:$A$126,'02_Lookup_Tables'!$B$2:$B$126)</f>
        <v>2849.09</v>
      </c>
      <c r="S6786" t="str">
        <f>VLOOKUP(CleanedData[[#This Row],[Product]],'02_Lookup_Tables'!$H$2:$I$126,2,FALSE)</f>
        <v>Home &amp; Living</v>
      </c>
      <c r="T6786" t="str">
        <f>VLOOKUP(CleanedData[[#This Row],[Province]],'02_Lookup_Tables'!$D$2:$E$10,2, FALSE)</f>
        <v>Gauteng Region</v>
      </c>
      <c r="U6786" t="str" cm="1">
        <f t="array" ref="U6786">_xlfn.IFS(CleanedData[[#This Row],[Purchase Amount]]&lt;500,"Low",
CleanedData[[#This Row],[Purchase Amount]]&lt;5000,"Medium",
TRUE,"High")</f>
        <v>Medium</v>
      </c>
      <c r="V6786" t="str">
        <f>TEXT(CleanedData[[#This Row],[Date]],"mmmm")</f>
        <v>December</v>
      </c>
      <c r="W6786" t="str">
        <f>"Q"&amp;ROUNDUP(MONTH(CleanedData[[#This Row],[Date]])/3,0)</f>
        <v>Q4</v>
      </c>
      <c r="X6786" t="str">
        <f>IF(CleanedData[[#This Row],[Purchase Amount]]&gt;=5000,"Yes","No")</f>
        <v>No</v>
      </c>
      <c r="Y6786">
        <f>IF(CleanedData[[#This Row],[Recommend]]="Yes",1,0)</f>
        <v>1</v>
      </c>
      <c r="Z6786" s="6">
        <f>CleanedData[[#This Row],[Purchase Amount]]*0.15</f>
        <v>427.36349999999999</v>
      </c>
      <c r="AA6786" s="6">
        <f>CleanedData[[#This Row],[Purchase Amount]]*1.15</f>
        <v>3276.4535000000001</v>
      </c>
    </row>
    <row r="6787" spans="1:27" x14ac:dyDescent="0.3">
      <c r="A6787">
        <v>8221</v>
      </c>
      <c r="B6787" t="s">
        <v>7012</v>
      </c>
      <c r="C6787" s="1">
        <v>45952</v>
      </c>
      <c r="D6787">
        <v>47</v>
      </c>
      <c r="E6787" t="s">
        <v>60</v>
      </c>
      <c r="F6787" t="s">
        <v>125</v>
      </c>
      <c r="G6787" t="s">
        <v>155</v>
      </c>
      <c r="H6787">
        <v>2</v>
      </c>
      <c r="I6787" t="s">
        <v>45</v>
      </c>
      <c r="J6787" t="s">
        <v>74</v>
      </c>
      <c r="K6787" t="s">
        <v>64</v>
      </c>
      <c r="L6787" t="s">
        <v>42</v>
      </c>
      <c r="M6787" t="s">
        <v>190</v>
      </c>
      <c r="N6787" t="s">
        <v>47</v>
      </c>
      <c r="O6787" t="s">
        <v>89</v>
      </c>
      <c r="P6787" t="s">
        <v>49</v>
      </c>
      <c r="Q6787" t="s">
        <v>93</v>
      </c>
      <c r="R6787" s="6">
        <f>_xlfn.XLOOKUP(CleanedData[[#This Row],[Product]],'02_Lookup_Tables'!$A$2:$A$126,'02_Lookup_Tables'!$B$2:$B$126)</f>
        <v>1355.08</v>
      </c>
      <c r="S6787" t="str">
        <f>VLOOKUP(CleanedData[[#This Row],[Product]],'02_Lookup_Tables'!$H$2:$I$126,2,FALSE)</f>
        <v>Sports &amp; Outdoors</v>
      </c>
      <c r="T6787" t="str">
        <f>VLOOKUP(CleanedData[[#This Row],[Province]],'02_Lookup_Tables'!$D$2:$E$10,2, FALSE)</f>
        <v>Western Region</v>
      </c>
      <c r="U6787" t="str" cm="1">
        <f t="array" ref="U6787">_xlfn.IFS(CleanedData[[#This Row],[Purchase Amount]]&lt;500,"Low",
CleanedData[[#This Row],[Purchase Amount]]&lt;5000,"Medium",
TRUE,"High")</f>
        <v>Medium</v>
      </c>
      <c r="V6787" t="str">
        <f>TEXT(CleanedData[[#This Row],[Date]],"mmmm")</f>
        <v>October</v>
      </c>
      <c r="W6787" t="str">
        <f>"Q"&amp;ROUNDUP(MONTH(CleanedData[[#This Row],[Date]])/3,0)</f>
        <v>Q4</v>
      </c>
      <c r="X6787" t="str">
        <f>IF(CleanedData[[#This Row],[Purchase Amount]]&gt;=5000,"Yes","No")</f>
        <v>No</v>
      </c>
      <c r="Y6787">
        <f>IF(CleanedData[[#This Row],[Recommend]]="Yes",1,0)</f>
        <v>1</v>
      </c>
      <c r="Z6787" s="6">
        <f>CleanedData[[#This Row],[Purchase Amount]]*0.15</f>
        <v>203.26199999999997</v>
      </c>
      <c r="AA6787" s="6">
        <f>CleanedData[[#This Row],[Purchase Amount]]*1.15</f>
        <v>1558.3419999999999</v>
      </c>
    </row>
    <row r="6788" spans="1:27" x14ac:dyDescent="0.3">
      <c r="A6788">
        <v>8222</v>
      </c>
      <c r="B6788" t="s">
        <v>7013</v>
      </c>
      <c r="C6788" s="1">
        <v>45499</v>
      </c>
      <c r="D6788">
        <v>77</v>
      </c>
      <c r="E6788" t="s">
        <v>39</v>
      </c>
      <c r="F6788" t="s">
        <v>83</v>
      </c>
      <c r="G6788" t="s">
        <v>78</v>
      </c>
      <c r="H6788">
        <v>4</v>
      </c>
      <c r="I6788" t="s">
        <v>42</v>
      </c>
      <c r="J6788" t="s">
        <v>43</v>
      </c>
      <c r="K6788" t="s">
        <v>55</v>
      </c>
      <c r="L6788" t="s">
        <v>42</v>
      </c>
      <c r="M6788" t="s">
        <v>123</v>
      </c>
      <c r="N6788" t="s">
        <v>96</v>
      </c>
      <c r="O6788" t="s">
        <v>89</v>
      </c>
      <c r="P6788" t="s">
        <v>70</v>
      </c>
      <c r="Q6788" t="s">
        <v>97</v>
      </c>
      <c r="R6788" s="6">
        <f>_xlfn.XLOOKUP(CleanedData[[#This Row],[Product]],'02_Lookup_Tables'!$A$2:$A$126,'02_Lookup_Tables'!$B$2:$B$126)</f>
        <v>1951.09</v>
      </c>
      <c r="S6788" t="str">
        <f>VLOOKUP(CleanedData[[#This Row],[Product]],'02_Lookup_Tables'!$H$2:$I$126,2,FALSE)</f>
        <v>Accessories</v>
      </c>
      <c r="T6788" t="str">
        <f>VLOOKUP(CleanedData[[#This Row],[Province]],'02_Lookup_Tables'!$D$2:$E$10,2, FALSE)</f>
        <v>Western Region</v>
      </c>
      <c r="U6788" t="str" cm="1">
        <f t="array" ref="U6788">_xlfn.IFS(CleanedData[[#This Row],[Purchase Amount]]&lt;500,"Low",
CleanedData[[#This Row],[Purchase Amount]]&lt;5000,"Medium",
TRUE,"High")</f>
        <v>Medium</v>
      </c>
      <c r="V6788" t="str">
        <f>TEXT(CleanedData[[#This Row],[Date]],"mmmm")</f>
        <v>July</v>
      </c>
      <c r="W6788" t="str">
        <f>"Q"&amp;ROUNDUP(MONTH(CleanedData[[#This Row],[Date]])/3,0)</f>
        <v>Q3</v>
      </c>
      <c r="X6788" t="str">
        <f>IF(CleanedData[[#This Row],[Purchase Amount]]&gt;=5000,"Yes","No")</f>
        <v>No</v>
      </c>
      <c r="Y6788">
        <f>IF(CleanedData[[#This Row],[Recommend]]="Yes",1,0)</f>
        <v>0</v>
      </c>
      <c r="Z6788" s="6">
        <f>CleanedData[[#This Row],[Purchase Amount]]*0.15</f>
        <v>292.6635</v>
      </c>
      <c r="AA6788" s="6">
        <f>CleanedData[[#This Row],[Purchase Amount]]*1.15</f>
        <v>2243.7534999999998</v>
      </c>
    </row>
    <row r="6789" spans="1:27" x14ac:dyDescent="0.3">
      <c r="A6789">
        <v>8223</v>
      </c>
      <c r="B6789" t="s">
        <v>7014</v>
      </c>
      <c r="C6789" s="1">
        <v>45614</v>
      </c>
      <c r="D6789">
        <v>49</v>
      </c>
      <c r="E6789" t="s">
        <v>60</v>
      </c>
      <c r="F6789" t="s">
        <v>72</v>
      </c>
      <c r="G6789" t="s">
        <v>372</v>
      </c>
      <c r="H6789">
        <v>4</v>
      </c>
      <c r="I6789" t="s">
        <v>42</v>
      </c>
      <c r="J6789" t="s">
        <v>54</v>
      </c>
      <c r="K6789" t="s">
        <v>55</v>
      </c>
      <c r="L6789" t="s">
        <v>42</v>
      </c>
      <c r="M6789" t="s">
        <v>85</v>
      </c>
      <c r="N6789" t="s">
        <v>96</v>
      </c>
      <c r="O6789" t="s">
        <v>48</v>
      </c>
      <c r="P6789" t="s">
        <v>49</v>
      </c>
      <c r="Q6789" t="s">
        <v>93</v>
      </c>
      <c r="R6789" s="6">
        <f>_xlfn.XLOOKUP(CleanedData[[#This Row],[Product]],'02_Lookup_Tables'!$A$2:$A$126,'02_Lookup_Tables'!$B$2:$B$126)</f>
        <v>944.78</v>
      </c>
      <c r="S6789" t="str">
        <f>VLOOKUP(CleanedData[[#This Row],[Product]],'02_Lookup_Tables'!$H$2:$I$126,2,FALSE)</f>
        <v>Electronics</v>
      </c>
      <c r="T6789" t="str">
        <f>VLOOKUP(CleanedData[[#This Row],[Province]],'02_Lookup_Tables'!$D$2:$E$10,2, FALSE)</f>
        <v>Central Region</v>
      </c>
      <c r="U6789" t="str" cm="1">
        <f t="array" ref="U6789">_xlfn.IFS(CleanedData[[#This Row],[Purchase Amount]]&lt;500,"Low",
CleanedData[[#This Row],[Purchase Amount]]&lt;5000,"Medium",
TRUE,"High")</f>
        <v>Medium</v>
      </c>
      <c r="V6789" t="str">
        <f>TEXT(CleanedData[[#This Row],[Date]],"mmmm")</f>
        <v>November</v>
      </c>
      <c r="W6789" t="str">
        <f>"Q"&amp;ROUNDUP(MONTH(CleanedData[[#This Row],[Date]])/3,0)</f>
        <v>Q4</v>
      </c>
      <c r="X6789" t="str">
        <f>IF(CleanedData[[#This Row],[Purchase Amount]]&gt;=5000,"Yes","No")</f>
        <v>No</v>
      </c>
      <c r="Y6789">
        <f>IF(CleanedData[[#This Row],[Recommend]]="Yes",1,0)</f>
        <v>0</v>
      </c>
      <c r="Z6789" s="6">
        <f>CleanedData[[#This Row],[Purchase Amount]]*0.15</f>
        <v>141.71699999999998</v>
      </c>
      <c r="AA6789" s="6">
        <f>CleanedData[[#This Row],[Purchase Amount]]*1.15</f>
        <v>1086.4969999999998</v>
      </c>
    </row>
    <row r="6790" spans="1:27" x14ac:dyDescent="0.3">
      <c r="A6790">
        <v>8224</v>
      </c>
      <c r="B6790" t="s">
        <v>7015</v>
      </c>
      <c r="C6790" s="1">
        <v>45606</v>
      </c>
      <c r="D6790">
        <v>23</v>
      </c>
      <c r="E6790" t="s">
        <v>60</v>
      </c>
      <c r="F6790" t="s">
        <v>68</v>
      </c>
      <c r="G6790" t="s">
        <v>243</v>
      </c>
      <c r="H6790">
        <v>1</v>
      </c>
      <c r="I6790" t="s">
        <v>42</v>
      </c>
      <c r="J6790" t="s">
        <v>74</v>
      </c>
      <c r="K6790" t="s">
        <v>55</v>
      </c>
      <c r="L6790" t="s">
        <v>45</v>
      </c>
      <c r="M6790" t="s">
        <v>147</v>
      </c>
      <c r="N6790" t="s">
        <v>80</v>
      </c>
      <c r="O6790" t="s">
        <v>148</v>
      </c>
      <c r="P6790" t="s">
        <v>70</v>
      </c>
      <c r="Q6790" t="s">
        <v>66</v>
      </c>
      <c r="R6790" s="6">
        <f>_xlfn.XLOOKUP(CleanedData[[#This Row],[Product]],'02_Lookup_Tables'!$A$2:$A$126,'02_Lookup_Tables'!$B$2:$B$126)</f>
        <v>551.66</v>
      </c>
      <c r="S6790" t="str">
        <f>VLOOKUP(CleanedData[[#This Row],[Product]],'02_Lookup_Tables'!$H$2:$I$126,2,FALSE)</f>
        <v>Accessories</v>
      </c>
      <c r="T6790" t="str">
        <f>VLOOKUP(CleanedData[[#This Row],[Province]],'02_Lookup_Tables'!$D$2:$E$10,2, FALSE)</f>
        <v>Northern Region</v>
      </c>
      <c r="U6790" t="str" cm="1">
        <f t="array" ref="U6790">_xlfn.IFS(CleanedData[[#This Row],[Purchase Amount]]&lt;500,"Low",
CleanedData[[#This Row],[Purchase Amount]]&lt;5000,"Medium",
TRUE,"High")</f>
        <v>Medium</v>
      </c>
      <c r="V6790" t="str">
        <f>TEXT(CleanedData[[#This Row],[Date]],"mmmm")</f>
        <v>November</v>
      </c>
      <c r="W6790" t="str">
        <f>"Q"&amp;ROUNDUP(MONTH(CleanedData[[#This Row],[Date]])/3,0)</f>
        <v>Q4</v>
      </c>
      <c r="X6790" t="str">
        <f>IF(CleanedData[[#This Row],[Purchase Amount]]&gt;=5000,"Yes","No")</f>
        <v>No</v>
      </c>
      <c r="Y6790">
        <f>IF(CleanedData[[#This Row],[Recommend]]="Yes",1,0)</f>
        <v>0</v>
      </c>
      <c r="Z6790" s="6">
        <f>CleanedData[[#This Row],[Purchase Amount]]*0.15</f>
        <v>82.748999999999995</v>
      </c>
      <c r="AA6790" s="6">
        <f>CleanedData[[#This Row],[Purchase Amount]]*1.15</f>
        <v>634.40899999999988</v>
      </c>
    </row>
    <row r="6791" spans="1:27" x14ac:dyDescent="0.3">
      <c r="A6791">
        <v>8226</v>
      </c>
      <c r="B6791" t="s">
        <v>7016</v>
      </c>
      <c r="C6791" s="1">
        <v>45939</v>
      </c>
      <c r="E6791" t="s">
        <v>39</v>
      </c>
      <c r="F6791" t="s">
        <v>61</v>
      </c>
      <c r="G6791" t="s">
        <v>340</v>
      </c>
      <c r="H6791">
        <v>3</v>
      </c>
      <c r="I6791" t="s">
        <v>45</v>
      </c>
      <c r="J6791" t="s">
        <v>74</v>
      </c>
      <c r="K6791" t="s">
        <v>64</v>
      </c>
      <c r="L6791" t="s">
        <v>42</v>
      </c>
      <c r="M6791" t="s">
        <v>180</v>
      </c>
      <c r="N6791" t="s">
        <v>48</v>
      </c>
      <c r="O6791" t="s">
        <v>89</v>
      </c>
      <c r="P6791" t="s">
        <v>49</v>
      </c>
      <c r="Q6791" t="s">
        <v>166</v>
      </c>
      <c r="R6791" s="6">
        <f>_xlfn.XLOOKUP(CleanedData[[#This Row],[Product]],'02_Lookup_Tables'!$A$2:$A$126,'02_Lookup_Tables'!$B$2:$B$126)</f>
        <v>828.82</v>
      </c>
      <c r="S6791" t="str">
        <f>VLOOKUP(CleanedData[[#This Row],[Product]],'02_Lookup_Tables'!$H$2:$I$126,2,FALSE)</f>
        <v>Home Devices</v>
      </c>
      <c r="T6791" t="str">
        <f>VLOOKUP(CleanedData[[#This Row],[Province]],'02_Lookup_Tables'!$D$2:$E$10,2, FALSE)</f>
        <v>Southern Region</v>
      </c>
      <c r="U6791" t="str" cm="1">
        <f t="array" ref="U6791">_xlfn.IFS(CleanedData[[#This Row],[Purchase Amount]]&lt;500,"Low",
CleanedData[[#This Row],[Purchase Amount]]&lt;5000,"Medium",
TRUE,"High")</f>
        <v>Medium</v>
      </c>
      <c r="V6791" t="str">
        <f>TEXT(CleanedData[[#This Row],[Date]],"mmmm")</f>
        <v>October</v>
      </c>
      <c r="W6791" t="str">
        <f>"Q"&amp;ROUNDUP(MONTH(CleanedData[[#This Row],[Date]])/3,0)</f>
        <v>Q4</v>
      </c>
      <c r="X6791" t="str">
        <f>IF(CleanedData[[#This Row],[Purchase Amount]]&gt;=5000,"Yes","No")</f>
        <v>No</v>
      </c>
      <c r="Y6791">
        <f>IF(CleanedData[[#This Row],[Recommend]]="Yes",1,0)</f>
        <v>1</v>
      </c>
      <c r="Z6791" s="6">
        <f>CleanedData[[#This Row],[Purchase Amount]]*0.15</f>
        <v>124.32300000000001</v>
      </c>
      <c r="AA6791" s="6">
        <f>CleanedData[[#This Row],[Purchase Amount]]*1.15</f>
        <v>953.14300000000003</v>
      </c>
    </row>
    <row r="6792" spans="1:27" x14ac:dyDescent="0.3">
      <c r="A6792">
        <v>8227</v>
      </c>
      <c r="B6792" t="s">
        <v>7017</v>
      </c>
      <c r="C6792" s="1">
        <v>45681</v>
      </c>
      <c r="D6792">
        <v>24</v>
      </c>
      <c r="E6792" t="s">
        <v>60</v>
      </c>
      <c r="F6792" t="s">
        <v>108</v>
      </c>
      <c r="G6792" t="s">
        <v>460</v>
      </c>
      <c r="H6792">
        <v>3</v>
      </c>
      <c r="I6792" t="s">
        <v>45</v>
      </c>
      <c r="J6792" t="s">
        <v>63</v>
      </c>
      <c r="K6792" t="s">
        <v>64</v>
      </c>
      <c r="L6792" t="s">
        <v>45</v>
      </c>
      <c r="M6792" t="s">
        <v>136</v>
      </c>
      <c r="N6792" t="s">
        <v>48</v>
      </c>
      <c r="O6792" t="s">
        <v>89</v>
      </c>
      <c r="P6792" t="s">
        <v>49</v>
      </c>
      <c r="Q6792" t="s">
        <v>66</v>
      </c>
      <c r="R6792" s="6">
        <f>_xlfn.XLOOKUP(CleanedData[[#This Row],[Product]],'02_Lookup_Tables'!$A$2:$A$126,'02_Lookup_Tables'!$B$2:$B$126)</f>
        <v>880.49</v>
      </c>
      <c r="S6792" t="str">
        <f>VLOOKUP(CleanedData[[#This Row],[Product]],'02_Lookup_Tables'!$H$2:$I$126,2,FALSE)</f>
        <v>Home Devices</v>
      </c>
      <c r="T6792" t="str">
        <f>VLOOKUP(CleanedData[[#This Row],[Province]],'02_Lookup_Tables'!$D$2:$E$10,2, FALSE)</f>
        <v>Gauteng Region</v>
      </c>
      <c r="U6792" t="str" cm="1">
        <f t="array" ref="U6792">_xlfn.IFS(CleanedData[[#This Row],[Purchase Amount]]&lt;500,"Low",
CleanedData[[#This Row],[Purchase Amount]]&lt;5000,"Medium",
TRUE,"High")</f>
        <v>Medium</v>
      </c>
      <c r="V6792" t="str">
        <f>TEXT(CleanedData[[#This Row],[Date]],"mmmm")</f>
        <v>January</v>
      </c>
      <c r="W6792" t="str">
        <f>"Q"&amp;ROUNDUP(MONTH(CleanedData[[#This Row],[Date]])/3,0)</f>
        <v>Q1</v>
      </c>
      <c r="X6792" t="str">
        <f>IF(CleanedData[[#This Row],[Purchase Amount]]&gt;=5000,"Yes","No")</f>
        <v>No</v>
      </c>
      <c r="Y6792">
        <f>IF(CleanedData[[#This Row],[Recommend]]="Yes",1,0)</f>
        <v>1</v>
      </c>
      <c r="Z6792" s="6">
        <f>CleanedData[[#This Row],[Purchase Amount]]*0.15</f>
        <v>132.0735</v>
      </c>
      <c r="AA6792" s="6">
        <f>CleanedData[[#This Row],[Purchase Amount]]*1.15</f>
        <v>1012.5635</v>
      </c>
    </row>
    <row r="6793" spans="1:27" x14ac:dyDescent="0.3">
      <c r="A6793">
        <v>8228</v>
      </c>
      <c r="B6793" t="s">
        <v>7018</v>
      </c>
      <c r="C6793" s="1">
        <v>45293</v>
      </c>
      <c r="D6793">
        <v>35</v>
      </c>
      <c r="E6793" t="s">
        <v>52</v>
      </c>
      <c r="F6793" t="s">
        <v>61</v>
      </c>
      <c r="G6793" t="s">
        <v>472</v>
      </c>
      <c r="H6793">
        <v>5</v>
      </c>
      <c r="I6793" t="s">
        <v>42</v>
      </c>
      <c r="J6793" t="s">
        <v>43</v>
      </c>
      <c r="K6793" t="s">
        <v>55</v>
      </c>
      <c r="L6793" t="s">
        <v>42</v>
      </c>
      <c r="N6793" t="s">
        <v>57</v>
      </c>
      <c r="O6793" t="s">
        <v>134</v>
      </c>
      <c r="P6793" t="s">
        <v>8646</v>
      </c>
      <c r="Q6793" t="s">
        <v>81</v>
      </c>
      <c r="R6793" s="6">
        <f>_xlfn.XLOOKUP(CleanedData[[#This Row],[Product]],'02_Lookup_Tables'!$A$2:$A$126,'02_Lookup_Tables'!$B$2:$B$126)</f>
        <v>2216.12</v>
      </c>
      <c r="S6793" t="str">
        <f>VLOOKUP(CleanedData[[#This Row],[Product]],'02_Lookup_Tables'!$H$2:$I$126,2,FALSE)</f>
        <v>Beauty &amp; Personal Care</v>
      </c>
      <c r="T6793" t="str">
        <f>VLOOKUP(CleanedData[[#This Row],[Province]],'02_Lookup_Tables'!$D$2:$E$10,2, FALSE)</f>
        <v>Southern Region</v>
      </c>
      <c r="U6793" t="str" cm="1">
        <f t="array" ref="U6793">_xlfn.IFS(CleanedData[[#This Row],[Purchase Amount]]&lt;500,"Low",
CleanedData[[#This Row],[Purchase Amount]]&lt;5000,"Medium",
TRUE,"High")</f>
        <v>Medium</v>
      </c>
      <c r="V6793" t="str">
        <f>TEXT(CleanedData[[#This Row],[Date]],"mmmm")</f>
        <v>January</v>
      </c>
      <c r="W6793" t="str">
        <f>"Q"&amp;ROUNDUP(MONTH(CleanedData[[#This Row],[Date]])/3,0)</f>
        <v>Q1</v>
      </c>
      <c r="X6793" t="str">
        <f>IF(CleanedData[[#This Row],[Purchase Amount]]&gt;=5000,"Yes","No")</f>
        <v>No</v>
      </c>
      <c r="Y6793">
        <f>IF(CleanedData[[#This Row],[Recommend]]="Yes",1,0)</f>
        <v>0</v>
      </c>
      <c r="Z6793" s="6">
        <f>CleanedData[[#This Row],[Purchase Amount]]*0.15</f>
        <v>332.41799999999995</v>
      </c>
      <c r="AA6793" s="6">
        <f>CleanedData[[#This Row],[Purchase Amount]]*1.15</f>
        <v>2548.5379999999996</v>
      </c>
    </row>
    <row r="6794" spans="1:27" x14ac:dyDescent="0.3">
      <c r="A6794">
        <v>8229</v>
      </c>
      <c r="B6794" t="s">
        <v>7019</v>
      </c>
      <c r="C6794" s="1">
        <v>45842</v>
      </c>
      <c r="D6794">
        <v>28</v>
      </c>
      <c r="E6794" t="s">
        <v>60</v>
      </c>
      <c r="F6794" t="s">
        <v>125</v>
      </c>
      <c r="G6794" t="s">
        <v>122</v>
      </c>
      <c r="H6794">
        <v>2</v>
      </c>
      <c r="I6794" t="s">
        <v>45</v>
      </c>
      <c r="J6794" t="s">
        <v>43</v>
      </c>
      <c r="K6794" t="s">
        <v>44</v>
      </c>
      <c r="L6794" t="s">
        <v>42</v>
      </c>
      <c r="N6794" t="s">
        <v>47</v>
      </c>
      <c r="O6794" t="s">
        <v>134</v>
      </c>
      <c r="P6794" t="s">
        <v>8646</v>
      </c>
      <c r="Q6794" t="s">
        <v>58</v>
      </c>
      <c r="R6794" s="6">
        <f>_xlfn.XLOOKUP(CleanedData[[#This Row],[Product]],'02_Lookup_Tables'!$A$2:$A$126,'02_Lookup_Tables'!$B$2:$B$126)</f>
        <v>1712.08</v>
      </c>
      <c r="S6794" t="str">
        <f>VLOOKUP(CleanedData[[#This Row],[Product]],'02_Lookup_Tables'!$H$2:$I$126,2,FALSE)</f>
        <v>Home &amp; Living</v>
      </c>
      <c r="T6794" t="str">
        <f>VLOOKUP(CleanedData[[#This Row],[Province]],'02_Lookup_Tables'!$D$2:$E$10,2, FALSE)</f>
        <v>Western Region</v>
      </c>
      <c r="U6794" t="str" cm="1">
        <f t="array" ref="U6794">_xlfn.IFS(CleanedData[[#This Row],[Purchase Amount]]&lt;500,"Low",
CleanedData[[#This Row],[Purchase Amount]]&lt;5000,"Medium",
TRUE,"High")</f>
        <v>Medium</v>
      </c>
      <c r="V6794" t="str">
        <f>TEXT(CleanedData[[#This Row],[Date]],"mmmm")</f>
        <v>July</v>
      </c>
      <c r="W6794" t="str">
        <f>"Q"&amp;ROUNDUP(MONTH(CleanedData[[#This Row],[Date]])/3,0)</f>
        <v>Q3</v>
      </c>
      <c r="X6794" t="str">
        <f>IF(CleanedData[[#This Row],[Purchase Amount]]&gt;=5000,"Yes","No")</f>
        <v>No</v>
      </c>
      <c r="Y6794">
        <f>IF(CleanedData[[#This Row],[Recommend]]="Yes",1,0)</f>
        <v>1</v>
      </c>
      <c r="Z6794" s="6">
        <f>CleanedData[[#This Row],[Purchase Amount]]*0.15</f>
        <v>256.81199999999995</v>
      </c>
      <c r="AA6794" s="6">
        <f>CleanedData[[#This Row],[Purchase Amount]]*1.15</f>
        <v>1968.8919999999998</v>
      </c>
    </row>
    <row r="6795" spans="1:27" x14ac:dyDescent="0.3">
      <c r="A6795">
        <v>8230</v>
      </c>
      <c r="B6795" t="s">
        <v>7020</v>
      </c>
      <c r="C6795" s="1">
        <v>45360</v>
      </c>
      <c r="D6795">
        <v>23</v>
      </c>
      <c r="E6795" t="s">
        <v>60</v>
      </c>
      <c r="F6795" t="s">
        <v>125</v>
      </c>
      <c r="G6795" t="s">
        <v>313</v>
      </c>
      <c r="H6795">
        <v>5</v>
      </c>
      <c r="I6795" t="s">
        <v>42</v>
      </c>
      <c r="J6795" t="s">
        <v>54</v>
      </c>
      <c r="K6795" t="s">
        <v>44</v>
      </c>
      <c r="L6795" t="s">
        <v>45</v>
      </c>
      <c r="M6795" t="s">
        <v>231</v>
      </c>
      <c r="N6795" t="s">
        <v>57</v>
      </c>
      <c r="O6795" t="s">
        <v>89</v>
      </c>
      <c r="P6795" t="s">
        <v>70</v>
      </c>
      <c r="Q6795" t="s">
        <v>66</v>
      </c>
      <c r="R6795" s="6">
        <f>_xlfn.XLOOKUP(CleanedData[[#This Row],[Product]],'02_Lookup_Tables'!$A$2:$A$126,'02_Lookup_Tables'!$B$2:$B$126)</f>
        <v>283.57</v>
      </c>
      <c r="S6795" t="str">
        <f>VLOOKUP(CleanedData[[#This Row],[Product]],'02_Lookup_Tables'!$H$2:$I$126,2,FALSE)</f>
        <v>Accessories</v>
      </c>
      <c r="T6795" t="str">
        <f>VLOOKUP(CleanedData[[#This Row],[Province]],'02_Lookup_Tables'!$D$2:$E$10,2, FALSE)</f>
        <v>Western Region</v>
      </c>
      <c r="U6795" t="str" cm="1">
        <f t="array" ref="U6795">_xlfn.IFS(CleanedData[[#This Row],[Purchase Amount]]&lt;500,"Low",
CleanedData[[#This Row],[Purchase Amount]]&lt;5000,"Medium",
TRUE,"High")</f>
        <v>Low</v>
      </c>
      <c r="V6795" t="str">
        <f>TEXT(CleanedData[[#This Row],[Date]],"mmmm")</f>
        <v>March</v>
      </c>
      <c r="W6795" t="str">
        <f>"Q"&amp;ROUNDUP(MONTH(CleanedData[[#This Row],[Date]])/3,0)</f>
        <v>Q1</v>
      </c>
      <c r="X6795" t="str">
        <f>IF(CleanedData[[#This Row],[Purchase Amount]]&gt;=5000,"Yes","No")</f>
        <v>No</v>
      </c>
      <c r="Y6795">
        <f>IF(CleanedData[[#This Row],[Recommend]]="Yes",1,0)</f>
        <v>0</v>
      </c>
      <c r="Z6795" s="6">
        <f>CleanedData[[#This Row],[Purchase Amount]]*0.15</f>
        <v>42.535499999999999</v>
      </c>
      <c r="AA6795" s="6">
        <f>CleanedData[[#This Row],[Purchase Amount]]*1.15</f>
        <v>326.10549999999995</v>
      </c>
    </row>
    <row r="6796" spans="1:27" x14ac:dyDescent="0.3">
      <c r="A6796">
        <v>8231</v>
      </c>
      <c r="B6796" t="s">
        <v>7021</v>
      </c>
      <c r="C6796" s="1">
        <v>45786</v>
      </c>
      <c r="D6796">
        <v>78</v>
      </c>
      <c r="E6796" t="s">
        <v>52</v>
      </c>
      <c r="F6796" t="s">
        <v>83</v>
      </c>
      <c r="G6796" t="s">
        <v>950</v>
      </c>
      <c r="H6796">
        <v>2</v>
      </c>
      <c r="I6796" t="s">
        <v>45</v>
      </c>
      <c r="J6796" t="s">
        <v>63</v>
      </c>
      <c r="K6796" t="s">
        <v>55</v>
      </c>
      <c r="L6796" t="s">
        <v>45</v>
      </c>
      <c r="M6796" t="s">
        <v>175</v>
      </c>
      <c r="N6796" t="s">
        <v>47</v>
      </c>
      <c r="O6796" t="s">
        <v>89</v>
      </c>
      <c r="P6796" t="s">
        <v>49</v>
      </c>
      <c r="Q6796" t="s">
        <v>97</v>
      </c>
      <c r="R6796" s="6">
        <f>_xlfn.XLOOKUP(CleanedData[[#This Row],[Product]],'02_Lookup_Tables'!$A$2:$A$126,'02_Lookup_Tables'!$B$2:$B$126)</f>
        <v>85.25</v>
      </c>
      <c r="S6796" t="str">
        <f>VLOOKUP(CleanedData[[#This Row],[Product]],'02_Lookup_Tables'!$H$2:$I$126,2,FALSE)</f>
        <v>Beauty &amp; Personal Care</v>
      </c>
      <c r="T6796" t="str">
        <f>VLOOKUP(CleanedData[[#This Row],[Province]],'02_Lookup_Tables'!$D$2:$E$10,2, FALSE)</f>
        <v>Western Region</v>
      </c>
      <c r="U6796" t="str" cm="1">
        <f t="array" ref="U6796">_xlfn.IFS(CleanedData[[#This Row],[Purchase Amount]]&lt;500,"Low",
CleanedData[[#This Row],[Purchase Amount]]&lt;5000,"Medium",
TRUE,"High")</f>
        <v>Low</v>
      </c>
      <c r="V6796" t="str">
        <f>TEXT(CleanedData[[#This Row],[Date]],"mmmm")</f>
        <v>May</v>
      </c>
      <c r="W6796" t="str">
        <f>"Q"&amp;ROUNDUP(MONTH(CleanedData[[#This Row],[Date]])/3,0)</f>
        <v>Q2</v>
      </c>
      <c r="X6796" t="str">
        <f>IF(CleanedData[[#This Row],[Purchase Amount]]&gt;=5000,"Yes","No")</f>
        <v>No</v>
      </c>
      <c r="Y6796">
        <f>IF(CleanedData[[#This Row],[Recommend]]="Yes",1,0)</f>
        <v>1</v>
      </c>
      <c r="Z6796" s="6">
        <f>CleanedData[[#This Row],[Purchase Amount]]*0.15</f>
        <v>12.7875</v>
      </c>
      <c r="AA6796" s="6">
        <f>CleanedData[[#This Row],[Purchase Amount]]*1.15</f>
        <v>98.037499999999994</v>
      </c>
    </row>
    <row r="6797" spans="1:27" x14ac:dyDescent="0.3">
      <c r="A6797">
        <v>8233</v>
      </c>
      <c r="B6797" t="s">
        <v>7022</v>
      </c>
      <c r="C6797" s="1">
        <v>45527</v>
      </c>
      <c r="D6797">
        <v>49</v>
      </c>
      <c r="E6797" t="s">
        <v>39</v>
      </c>
      <c r="F6797" t="s">
        <v>130</v>
      </c>
      <c r="G6797" t="s">
        <v>338</v>
      </c>
      <c r="H6797">
        <v>5</v>
      </c>
      <c r="I6797" t="s">
        <v>45</v>
      </c>
      <c r="J6797" t="s">
        <v>54</v>
      </c>
      <c r="K6797" t="s">
        <v>44</v>
      </c>
      <c r="L6797" t="s">
        <v>45</v>
      </c>
      <c r="M6797" t="s">
        <v>147</v>
      </c>
      <c r="N6797" t="s">
        <v>57</v>
      </c>
      <c r="O6797" t="s">
        <v>148</v>
      </c>
      <c r="P6797" t="s">
        <v>49</v>
      </c>
      <c r="Q6797" t="s">
        <v>93</v>
      </c>
      <c r="R6797" s="6">
        <f>_xlfn.XLOOKUP(CleanedData[[#This Row],[Product]],'02_Lookup_Tables'!$A$2:$A$126,'02_Lookup_Tables'!$B$2:$B$126)</f>
        <v>5258.73</v>
      </c>
      <c r="S6797" t="str">
        <f>VLOOKUP(CleanedData[[#This Row],[Product]],'02_Lookup_Tables'!$H$2:$I$126,2,FALSE)</f>
        <v>Sports &amp; Outdoors</v>
      </c>
      <c r="T6797" t="str">
        <f>VLOOKUP(CleanedData[[#This Row],[Province]],'02_Lookup_Tables'!$D$2:$E$10,2, FALSE)</f>
        <v>Eastern Region</v>
      </c>
      <c r="U6797" t="str" cm="1">
        <f t="array" ref="U6797">_xlfn.IFS(CleanedData[[#This Row],[Purchase Amount]]&lt;500,"Low",
CleanedData[[#This Row],[Purchase Amount]]&lt;5000,"Medium",
TRUE,"High")</f>
        <v>High</v>
      </c>
      <c r="V6797" t="str">
        <f>TEXT(CleanedData[[#This Row],[Date]],"mmmm")</f>
        <v>August</v>
      </c>
      <c r="W6797" t="str">
        <f>"Q"&amp;ROUNDUP(MONTH(CleanedData[[#This Row],[Date]])/3,0)</f>
        <v>Q3</v>
      </c>
      <c r="X6797" t="str">
        <f>IF(CleanedData[[#This Row],[Purchase Amount]]&gt;=5000,"Yes","No")</f>
        <v>Yes</v>
      </c>
      <c r="Y6797">
        <f>IF(CleanedData[[#This Row],[Recommend]]="Yes",1,0)</f>
        <v>1</v>
      </c>
      <c r="Z6797" s="6">
        <f>CleanedData[[#This Row],[Purchase Amount]]*0.15</f>
        <v>788.80949999999996</v>
      </c>
      <c r="AA6797" s="6">
        <f>CleanedData[[#This Row],[Purchase Amount]]*1.15</f>
        <v>6047.539499999999</v>
      </c>
    </row>
    <row r="6798" spans="1:27" x14ac:dyDescent="0.3">
      <c r="A6798">
        <v>8234</v>
      </c>
      <c r="B6798" t="s">
        <v>7023</v>
      </c>
      <c r="C6798" s="1">
        <v>45427</v>
      </c>
      <c r="D6798">
        <v>20</v>
      </c>
      <c r="E6798" t="s">
        <v>60</v>
      </c>
      <c r="F6798" t="s">
        <v>40</v>
      </c>
      <c r="G6798" t="s">
        <v>546</v>
      </c>
      <c r="H6798">
        <v>2</v>
      </c>
      <c r="I6798" t="s">
        <v>45</v>
      </c>
      <c r="J6798" t="s">
        <v>54</v>
      </c>
      <c r="K6798" t="s">
        <v>55</v>
      </c>
      <c r="L6798" t="s">
        <v>42</v>
      </c>
      <c r="M6798" t="s">
        <v>165</v>
      </c>
      <c r="N6798" t="s">
        <v>47</v>
      </c>
      <c r="O6798" t="s">
        <v>89</v>
      </c>
      <c r="P6798" t="s">
        <v>49</v>
      </c>
      <c r="Q6798" t="s">
        <v>66</v>
      </c>
      <c r="R6798" s="6">
        <f>_xlfn.XLOOKUP(CleanedData[[#This Row],[Product]],'02_Lookup_Tables'!$A$2:$A$126,'02_Lookup_Tables'!$B$2:$B$126)</f>
        <v>1369.39</v>
      </c>
      <c r="S6798" t="str">
        <f>VLOOKUP(CleanedData[[#This Row],[Product]],'02_Lookup_Tables'!$H$2:$I$126,2,FALSE)</f>
        <v>Toys &amp; Games</v>
      </c>
      <c r="T6798" t="str">
        <f>VLOOKUP(CleanedData[[#This Row],[Province]],'02_Lookup_Tables'!$D$2:$E$10,2, FALSE)</f>
        <v>Northern Region</v>
      </c>
      <c r="U6798" t="str" cm="1">
        <f t="array" ref="U6798">_xlfn.IFS(CleanedData[[#This Row],[Purchase Amount]]&lt;500,"Low",
CleanedData[[#This Row],[Purchase Amount]]&lt;5000,"Medium",
TRUE,"High")</f>
        <v>Medium</v>
      </c>
      <c r="V6798" t="str">
        <f>TEXT(CleanedData[[#This Row],[Date]],"mmmm")</f>
        <v>May</v>
      </c>
      <c r="W6798" t="str">
        <f>"Q"&amp;ROUNDUP(MONTH(CleanedData[[#This Row],[Date]])/3,0)</f>
        <v>Q2</v>
      </c>
      <c r="X6798" t="str">
        <f>IF(CleanedData[[#This Row],[Purchase Amount]]&gt;=5000,"Yes","No")</f>
        <v>No</v>
      </c>
      <c r="Y6798">
        <f>IF(CleanedData[[#This Row],[Recommend]]="Yes",1,0)</f>
        <v>1</v>
      </c>
      <c r="Z6798" s="6">
        <f>CleanedData[[#This Row],[Purchase Amount]]*0.15</f>
        <v>205.4085</v>
      </c>
      <c r="AA6798" s="6">
        <f>CleanedData[[#This Row],[Purchase Amount]]*1.15</f>
        <v>1574.7985000000001</v>
      </c>
    </row>
    <row r="6799" spans="1:27" x14ac:dyDescent="0.3">
      <c r="A6799">
        <v>8235</v>
      </c>
      <c r="B6799" t="s">
        <v>7024</v>
      </c>
      <c r="C6799" s="1">
        <v>45939</v>
      </c>
      <c r="D6799">
        <v>44</v>
      </c>
      <c r="E6799" t="s">
        <v>52</v>
      </c>
      <c r="F6799" t="s">
        <v>72</v>
      </c>
      <c r="G6799" t="s">
        <v>41</v>
      </c>
      <c r="H6799">
        <v>5</v>
      </c>
      <c r="I6799" t="s">
        <v>42</v>
      </c>
      <c r="J6799" t="s">
        <v>43</v>
      </c>
      <c r="K6799" t="s">
        <v>44</v>
      </c>
      <c r="L6799" t="s">
        <v>42</v>
      </c>
      <c r="M6799" t="s">
        <v>79</v>
      </c>
      <c r="N6799" t="s">
        <v>57</v>
      </c>
      <c r="O6799" t="s">
        <v>89</v>
      </c>
      <c r="P6799" t="s">
        <v>70</v>
      </c>
      <c r="Q6799" t="s">
        <v>81</v>
      </c>
      <c r="R6799" s="6">
        <f>_xlfn.XLOOKUP(CleanedData[[#This Row],[Product]],'02_Lookup_Tables'!$A$2:$A$126,'02_Lookup_Tables'!$B$2:$B$126)</f>
        <v>2479.5700000000002</v>
      </c>
      <c r="S6799" t="str">
        <f>VLOOKUP(CleanedData[[#This Row],[Product]],'02_Lookup_Tables'!$H$2:$I$126,2,FALSE)</f>
        <v>Accessories</v>
      </c>
      <c r="T6799" t="str">
        <f>VLOOKUP(CleanedData[[#This Row],[Province]],'02_Lookup_Tables'!$D$2:$E$10,2, FALSE)</f>
        <v>Central Region</v>
      </c>
      <c r="U6799" t="str" cm="1">
        <f t="array" ref="U6799">_xlfn.IFS(CleanedData[[#This Row],[Purchase Amount]]&lt;500,"Low",
CleanedData[[#This Row],[Purchase Amount]]&lt;5000,"Medium",
TRUE,"High")</f>
        <v>Medium</v>
      </c>
      <c r="V6799" t="str">
        <f>TEXT(CleanedData[[#This Row],[Date]],"mmmm")</f>
        <v>October</v>
      </c>
      <c r="W6799" t="str">
        <f>"Q"&amp;ROUNDUP(MONTH(CleanedData[[#This Row],[Date]])/3,0)</f>
        <v>Q4</v>
      </c>
      <c r="X6799" t="str">
        <f>IF(CleanedData[[#This Row],[Purchase Amount]]&gt;=5000,"Yes","No")</f>
        <v>No</v>
      </c>
      <c r="Y6799">
        <f>IF(CleanedData[[#This Row],[Recommend]]="Yes",1,0)</f>
        <v>0</v>
      </c>
      <c r="Z6799" s="6">
        <f>CleanedData[[#This Row],[Purchase Amount]]*0.15</f>
        <v>371.93549999999999</v>
      </c>
      <c r="AA6799" s="6">
        <f>CleanedData[[#This Row],[Purchase Amount]]*1.15</f>
        <v>2851.5054999999998</v>
      </c>
    </row>
    <row r="6800" spans="1:27" x14ac:dyDescent="0.3">
      <c r="A6800">
        <v>8236</v>
      </c>
      <c r="B6800" t="s">
        <v>7025</v>
      </c>
      <c r="C6800" s="1">
        <v>46016</v>
      </c>
      <c r="D6800">
        <v>52</v>
      </c>
      <c r="E6800" t="s">
        <v>52</v>
      </c>
      <c r="F6800" t="s">
        <v>72</v>
      </c>
      <c r="G6800" t="s">
        <v>227</v>
      </c>
      <c r="H6800">
        <v>2</v>
      </c>
      <c r="I6800" t="s">
        <v>42</v>
      </c>
      <c r="J6800" t="s">
        <v>63</v>
      </c>
      <c r="K6800" t="s">
        <v>55</v>
      </c>
      <c r="L6800" t="s">
        <v>45</v>
      </c>
      <c r="M6800" t="s">
        <v>100</v>
      </c>
      <c r="N6800" t="s">
        <v>47</v>
      </c>
      <c r="O6800" t="s">
        <v>48</v>
      </c>
      <c r="P6800" t="s">
        <v>49</v>
      </c>
      <c r="Q6800" t="s">
        <v>93</v>
      </c>
      <c r="R6800" s="6">
        <f>_xlfn.XLOOKUP(CleanedData[[#This Row],[Product]],'02_Lookup_Tables'!$A$2:$A$126,'02_Lookup_Tables'!$B$2:$B$126)</f>
        <v>22574.95</v>
      </c>
      <c r="S6800" t="str">
        <f>VLOOKUP(CleanedData[[#This Row],[Product]],'02_Lookup_Tables'!$H$2:$I$126,2,FALSE)</f>
        <v>Electronics</v>
      </c>
      <c r="T6800" t="str">
        <f>VLOOKUP(CleanedData[[#This Row],[Province]],'02_Lookup_Tables'!$D$2:$E$10,2, FALSE)</f>
        <v>Central Region</v>
      </c>
      <c r="U6800" t="str" cm="1">
        <f t="array" ref="U6800">_xlfn.IFS(CleanedData[[#This Row],[Purchase Amount]]&lt;500,"Low",
CleanedData[[#This Row],[Purchase Amount]]&lt;5000,"Medium",
TRUE,"High")</f>
        <v>High</v>
      </c>
      <c r="V6800" t="str">
        <f>TEXT(CleanedData[[#This Row],[Date]],"mmmm")</f>
        <v>December</v>
      </c>
      <c r="W6800" t="str">
        <f>"Q"&amp;ROUNDUP(MONTH(CleanedData[[#This Row],[Date]])/3,0)</f>
        <v>Q4</v>
      </c>
      <c r="X6800" t="str">
        <f>IF(CleanedData[[#This Row],[Purchase Amount]]&gt;=5000,"Yes","No")</f>
        <v>Yes</v>
      </c>
      <c r="Y6800">
        <f>IF(CleanedData[[#This Row],[Recommend]]="Yes",1,0)</f>
        <v>0</v>
      </c>
      <c r="Z6800" s="6">
        <f>CleanedData[[#This Row],[Purchase Amount]]*0.15</f>
        <v>3386.2424999999998</v>
      </c>
      <c r="AA6800" s="6">
        <f>CleanedData[[#This Row],[Purchase Amount]]*1.15</f>
        <v>25961.192499999997</v>
      </c>
    </row>
    <row r="6801" spans="1:27" x14ac:dyDescent="0.3">
      <c r="A6801">
        <v>8238</v>
      </c>
      <c r="B6801" t="s">
        <v>7026</v>
      </c>
      <c r="C6801" s="1">
        <v>45759</v>
      </c>
      <c r="D6801">
        <v>58</v>
      </c>
      <c r="E6801" t="s">
        <v>52</v>
      </c>
      <c r="F6801" t="s">
        <v>77</v>
      </c>
      <c r="G6801" t="s">
        <v>122</v>
      </c>
      <c r="H6801">
        <v>1</v>
      </c>
      <c r="I6801" t="s">
        <v>42</v>
      </c>
      <c r="J6801" t="s">
        <v>43</v>
      </c>
      <c r="K6801" t="s">
        <v>44</v>
      </c>
      <c r="L6801" t="s">
        <v>42</v>
      </c>
      <c r="M6801" t="s">
        <v>151</v>
      </c>
      <c r="N6801" t="s">
        <v>80</v>
      </c>
      <c r="O6801" t="s">
        <v>89</v>
      </c>
      <c r="P6801" t="s">
        <v>49</v>
      </c>
      <c r="Q6801" t="s">
        <v>50</v>
      </c>
      <c r="R6801" s="6">
        <f>_xlfn.XLOOKUP(CleanedData[[#This Row],[Product]],'02_Lookup_Tables'!$A$2:$A$126,'02_Lookup_Tables'!$B$2:$B$126)</f>
        <v>1712.08</v>
      </c>
      <c r="S6801" t="str">
        <f>VLOOKUP(CleanedData[[#This Row],[Product]],'02_Lookup_Tables'!$H$2:$I$126,2,FALSE)</f>
        <v>Home &amp; Living</v>
      </c>
      <c r="T6801" t="str">
        <f>VLOOKUP(CleanedData[[#This Row],[Province]],'02_Lookup_Tables'!$D$2:$E$10,2, FALSE)</f>
        <v>Central Region</v>
      </c>
      <c r="U6801" t="str" cm="1">
        <f t="array" ref="U6801">_xlfn.IFS(CleanedData[[#This Row],[Purchase Amount]]&lt;500,"Low",
CleanedData[[#This Row],[Purchase Amount]]&lt;5000,"Medium",
TRUE,"High")</f>
        <v>Medium</v>
      </c>
      <c r="V6801" t="str">
        <f>TEXT(CleanedData[[#This Row],[Date]],"mmmm")</f>
        <v>April</v>
      </c>
      <c r="W6801" t="str">
        <f>"Q"&amp;ROUNDUP(MONTH(CleanedData[[#This Row],[Date]])/3,0)</f>
        <v>Q2</v>
      </c>
      <c r="X6801" t="str">
        <f>IF(CleanedData[[#This Row],[Purchase Amount]]&gt;=5000,"Yes","No")</f>
        <v>No</v>
      </c>
      <c r="Y6801">
        <f>IF(CleanedData[[#This Row],[Recommend]]="Yes",1,0)</f>
        <v>0</v>
      </c>
      <c r="Z6801" s="6">
        <f>CleanedData[[#This Row],[Purchase Amount]]*0.15</f>
        <v>256.81199999999995</v>
      </c>
      <c r="AA6801" s="6">
        <f>CleanedData[[#This Row],[Purchase Amount]]*1.15</f>
        <v>1968.8919999999998</v>
      </c>
    </row>
    <row r="6802" spans="1:27" x14ac:dyDescent="0.3">
      <c r="A6802">
        <v>8239</v>
      </c>
      <c r="B6802" t="s">
        <v>7027</v>
      </c>
      <c r="C6802" s="1">
        <v>45323</v>
      </c>
      <c r="D6802">
        <v>45</v>
      </c>
      <c r="E6802" t="s">
        <v>60</v>
      </c>
      <c r="F6802" t="s">
        <v>68</v>
      </c>
      <c r="G6802" t="s">
        <v>142</v>
      </c>
      <c r="H6802">
        <v>2</v>
      </c>
      <c r="I6802" t="s">
        <v>45</v>
      </c>
      <c r="J6802" t="s">
        <v>69</v>
      </c>
      <c r="K6802" t="s">
        <v>64</v>
      </c>
      <c r="L6802" t="s">
        <v>42</v>
      </c>
      <c r="M6802" t="s">
        <v>112</v>
      </c>
      <c r="N6802" t="s">
        <v>47</v>
      </c>
      <c r="O6802" t="s">
        <v>48</v>
      </c>
      <c r="P6802" t="s">
        <v>49</v>
      </c>
      <c r="Q6802" t="s">
        <v>93</v>
      </c>
      <c r="R6802" s="6">
        <f>_xlfn.XLOOKUP(CleanedData[[#This Row],[Product]],'02_Lookup_Tables'!$A$2:$A$126,'02_Lookup_Tables'!$B$2:$B$126)</f>
        <v>44114.21</v>
      </c>
      <c r="S6802" t="str">
        <f>VLOOKUP(CleanedData[[#This Row],[Product]],'02_Lookup_Tables'!$H$2:$I$126,2,FALSE)</f>
        <v>Electronics</v>
      </c>
      <c r="T6802" t="str">
        <f>VLOOKUP(CleanedData[[#This Row],[Province]],'02_Lookup_Tables'!$D$2:$E$10,2, FALSE)</f>
        <v>Northern Region</v>
      </c>
      <c r="U6802" t="str" cm="1">
        <f t="array" ref="U6802">_xlfn.IFS(CleanedData[[#This Row],[Purchase Amount]]&lt;500,"Low",
CleanedData[[#This Row],[Purchase Amount]]&lt;5000,"Medium",
TRUE,"High")</f>
        <v>High</v>
      </c>
      <c r="V6802" t="str">
        <f>TEXT(CleanedData[[#This Row],[Date]],"mmmm")</f>
        <v>February</v>
      </c>
      <c r="W6802" t="str">
        <f>"Q"&amp;ROUNDUP(MONTH(CleanedData[[#This Row],[Date]])/3,0)</f>
        <v>Q1</v>
      </c>
      <c r="X6802" t="str">
        <f>IF(CleanedData[[#This Row],[Purchase Amount]]&gt;=5000,"Yes","No")</f>
        <v>Yes</v>
      </c>
      <c r="Y6802">
        <f>IF(CleanedData[[#This Row],[Recommend]]="Yes",1,0)</f>
        <v>1</v>
      </c>
      <c r="Z6802" s="6">
        <f>CleanedData[[#This Row],[Purchase Amount]]*0.15</f>
        <v>6617.1314999999995</v>
      </c>
      <c r="AA6802" s="6">
        <f>CleanedData[[#This Row],[Purchase Amount]]*1.15</f>
        <v>50731.341499999995</v>
      </c>
    </row>
    <row r="6803" spans="1:27" x14ac:dyDescent="0.3">
      <c r="A6803">
        <v>8241</v>
      </c>
      <c r="B6803" t="s">
        <v>7028</v>
      </c>
      <c r="C6803" s="1">
        <v>45497</v>
      </c>
      <c r="E6803" t="s">
        <v>39</v>
      </c>
      <c r="F6803" t="s">
        <v>61</v>
      </c>
      <c r="G6803" t="s">
        <v>340</v>
      </c>
      <c r="H6803">
        <v>2</v>
      </c>
      <c r="I6803" t="s">
        <v>42</v>
      </c>
      <c r="J6803" t="s">
        <v>69</v>
      </c>
      <c r="K6803" t="s">
        <v>55</v>
      </c>
      <c r="L6803" t="s">
        <v>42</v>
      </c>
      <c r="M6803" t="s">
        <v>140</v>
      </c>
      <c r="N6803" t="s">
        <v>47</v>
      </c>
      <c r="O6803" t="s">
        <v>148</v>
      </c>
      <c r="P6803" t="s">
        <v>70</v>
      </c>
      <c r="Q6803" t="s">
        <v>166</v>
      </c>
      <c r="R6803" s="6">
        <f>_xlfn.XLOOKUP(CleanedData[[#This Row],[Product]],'02_Lookup_Tables'!$A$2:$A$126,'02_Lookup_Tables'!$B$2:$B$126)</f>
        <v>828.82</v>
      </c>
      <c r="S6803" t="str">
        <f>VLOOKUP(CleanedData[[#This Row],[Product]],'02_Lookup_Tables'!$H$2:$I$126,2,FALSE)</f>
        <v>Home Devices</v>
      </c>
      <c r="T6803" t="str">
        <f>VLOOKUP(CleanedData[[#This Row],[Province]],'02_Lookup_Tables'!$D$2:$E$10,2, FALSE)</f>
        <v>Southern Region</v>
      </c>
      <c r="U6803" t="str" cm="1">
        <f t="array" ref="U6803">_xlfn.IFS(CleanedData[[#This Row],[Purchase Amount]]&lt;500,"Low",
CleanedData[[#This Row],[Purchase Amount]]&lt;5000,"Medium",
TRUE,"High")</f>
        <v>Medium</v>
      </c>
      <c r="V6803" t="str">
        <f>TEXT(CleanedData[[#This Row],[Date]],"mmmm")</f>
        <v>July</v>
      </c>
      <c r="W6803" t="str">
        <f>"Q"&amp;ROUNDUP(MONTH(CleanedData[[#This Row],[Date]])/3,0)</f>
        <v>Q3</v>
      </c>
      <c r="X6803" t="str">
        <f>IF(CleanedData[[#This Row],[Purchase Amount]]&gt;=5000,"Yes","No")</f>
        <v>No</v>
      </c>
      <c r="Y6803">
        <f>IF(CleanedData[[#This Row],[Recommend]]="Yes",1,0)</f>
        <v>0</v>
      </c>
      <c r="Z6803" s="6">
        <f>CleanedData[[#This Row],[Purchase Amount]]*0.15</f>
        <v>124.32300000000001</v>
      </c>
      <c r="AA6803" s="6">
        <f>CleanedData[[#This Row],[Purchase Amount]]*1.15</f>
        <v>953.14300000000003</v>
      </c>
    </row>
    <row r="6804" spans="1:27" x14ac:dyDescent="0.3">
      <c r="A6804">
        <v>8242</v>
      </c>
      <c r="B6804" t="s">
        <v>7029</v>
      </c>
      <c r="C6804" s="1">
        <v>45496</v>
      </c>
      <c r="D6804">
        <v>69</v>
      </c>
      <c r="E6804" t="s">
        <v>39</v>
      </c>
      <c r="F6804" t="s">
        <v>130</v>
      </c>
      <c r="G6804" t="s">
        <v>251</v>
      </c>
      <c r="H6804">
        <v>3</v>
      </c>
      <c r="I6804" t="s">
        <v>45</v>
      </c>
      <c r="J6804" t="s">
        <v>63</v>
      </c>
      <c r="K6804" t="s">
        <v>64</v>
      </c>
      <c r="L6804" t="s">
        <v>45</v>
      </c>
      <c r="M6804" t="s">
        <v>136</v>
      </c>
      <c r="N6804" t="s">
        <v>48</v>
      </c>
      <c r="O6804" t="s">
        <v>89</v>
      </c>
      <c r="P6804" t="s">
        <v>49</v>
      </c>
      <c r="Q6804" t="s">
        <v>97</v>
      </c>
      <c r="R6804" s="6">
        <f>_xlfn.XLOOKUP(CleanedData[[#This Row],[Product]],'02_Lookup_Tables'!$A$2:$A$126,'02_Lookup_Tables'!$B$2:$B$126)</f>
        <v>5064</v>
      </c>
      <c r="S6804" t="str">
        <f>VLOOKUP(CleanedData[[#This Row],[Product]],'02_Lookup_Tables'!$H$2:$I$126,2,FALSE)</f>
        <v>Sports &amp; Outdoors</v>
      </c>
      <c r="T6804" t="str">
        <f>VLOOKUP(CleanedData[[#This Row],[Province]],'02_Lookup_Tables'!$D$2:$E$10,2, FALSE)</f>
        <v>Eastern Region</v>
      </c>
      <c r="U6804" t="str" cm="1">
        <f t="array" ref="U6804">_xlfn.IFS(CleanedData[[#This Row],[Purchase Amount]]&lt;500,"Low",
CleanedData[[#This Row],[Purchase Amount]]&lt;5000,"Medium",
TRUE,"High")</f>
        <v>High</v>
      </c>
      <c r="V6804" t="str">
        <f>TEXT(CleanedData[[#This Row],[Date]],"mmmm")</f>
        <v>July</v>
      </c>
      <c r="W6804" t="str">
        <f>"Q"&amp;ROUNDUP(MONTH(CleanedData[[#This Row],[Date]])/3,0)</f>
        <v>Q3</v>
      </c>
      <c r="X6804" t="str">
        <f>IF(CleanedData[[#This Row],[Purchase Amount]]&gt;=5000,"Yes","No")</f>
        <v>Yes</v>
      </c>
      <c r="Y6804">
        <f>IF(CleanedData[[#This Row],[Recommend]]="Yes",1,0)</f>
        <v>1</v>
      </c>
      <c r="Z6804" s="6">
        <f>CleanedData[[#This Row],[Purchase Amount]]*0.15</f>
        <v>759.6</v>
      </c>
      <c r="AA6804" s="6">
        <f>CleanedData[[#This Row],[Purchase Amount]]*1.15</f>
        <v>5823.5999999999995</v>
      </c>
    </row>
    <row r="6805" spans="1:27" x14ac:dyDescent="0.3">
      <c r="A6805">
        <v>8243</v>
      </c>
      <c r="B6805" t="s">
        <v>7030</v>
      </c>
      <c r="C6805" s="1">
        <v>45418</v>
      </c>
      <c r="D6805">
        <v>55</v>
      </c>
      <c r="E6805" t="s">
        <v>39</v>
      </c>
      <c r="F6805" t="s">
        <v>72</v>
      </c>
      <c r="G6805" t="s">
        <v>294</v>
      </c>
      <c r="H6805">
        <v>4</v>
      </c>
      <c r="I6805" t="s">
        <v>42</v>
      </c>
      <c r="J6805" t="s">
        <v>74</v>
      </c>
      <c r="K6805" t="s">
        <v>44</v>
      </c>
      <c r="L6805" t="s">
        <v>45</v>
      </c>
      <c r="M6805" t="s">
        <v>79</v>
      </c>
      <c r="N6805" t="s">
        <v>96</v>
      </c>
      <c r="O6805" t="s">
        <v>89</v>
      </c>
      <c r="P6805" t="s">
        <v>70</v>
      </c>
      <c r="Q6805" t="s">
        <v>50</v>
      </c>
      <c r="R6805" s="6">
        <f>_xlfn.XLOOKUP(CleanedData[[#This Row],[Product]],'02_Lookup_Tables'!$A$2:$A$126,'02_Lookup_Tables'!$B$2:$B$126)</f>
        <v>16291.52</v>
      </c>
      <c r="S6805" t="str">
        <f>VLOOKUP(CleanedData[[#This Row],[Product]],'02_Lookup_Tables'!$H$2:$I$126,2,FALSE)</f>
        <v>Home Devices</v>
      </c>
      <c r="T6805" t="str">
        <f>VLOOKUP(CleanedData[[#This Row],[Province]],'02_Lookup_Tables'!$D$2:$E$10,2, FALSE)</f>
        <v>Central Region</v>
      </c>
      <c r="U6805" t="str" cm="1">
        <f t="array" ref="U6805">_xlfn.IFS(CleanedData[[#This Row],[Purchase Amount]]&lt;500,"Low",
CleanedData[[#This Row],[Purchase Amount]]&lt;5000,"Medium",
TRUE,"High")</f>
        <v>High</v>
      </c>
      <c r="V6805" t="str">
        <f>TEXT(CleanedData[[#This Row],[Date]],"mmmm")</f>
        <v>May</v>
      </c>
      <c r="W6805" t="str">
        <f>"Q"&amp;ROUNDUP(MONTH(CleanedData[[#This Row],[Date]])/3,0)</f>
        <v>Q2</v>
      </c>
      <c r="X6805" t="str">
        <f>IF(CleanedData[[#This Row],[Purchase Amount]]&gt;=5000,"Yes","No")</f>
        <v>Yes</v>
      </c>
      <c r="Y6805">
        <f>IF(CleanedData[[#This Row],[Recommend]]="Yes",1,0)</f>
        <v>0</v>
      </c>
      <c r="Z6805" s="6">
        <f>CleanedData[[#This Row],[Purchase Amount]]*0.15</f>
        <v>2443.7280000000001</v>
      </c>
      <c r="AA6805" s="6">
        <f>CleanedData[[#This Row],[Purchase Amount]]*1.15</f>
        <v>18735.248</v>
      </c>
    </row>
    <row r="6806" spans="1:27" x14ac:dyDescent="0.3">
      <c r="A6806">
        <v>8244</v>
      </c>
      <c r="B6806" t="s">
        <v>7031</v>
      </c>
      <c r="C6806" s="1">
        <v>45996</v>
      </c>
      <c r="D6806">
        <v>80</v>
      </c>
      <c r="E6806" t="s">
        <v>52</v>
      </c>
      <c r="F6806" t="s">
        <v>130</v>
      </c>
      <c r="G6806" t="s">
        <v>162</v>
      </c>
      <c r="H6806">
        <v>4</v>
      </c>
      <c r="I6806" t="s">
        <v>45</v>
      </c>
      <c r="J6806" t="s">
        <v>43</v>
      </c>
      <c r="K6806" t="s">
        <v>44</v>
      </c>
      <c r="L6806" t="s">
        <v>42</v>
      </c>
      <c r="M6806" t="s">
        <v>180</v>
      </c>
      <c r="N6806" t="s">
        <v>96</v>
      </c>
      <c r="O6806" t="s">
        <v>89</v>
      </c>
      <c r="P6806" t="s">
        <v>70</v>
      </c>
      <c r="Q6806" t="s">
        <v>97</v>
      </c>
      <c r="R6806" s="6">
        <f>_xlfn.XLOOKUP(CleanedData[[#This Row],[Product]],'02_Lookup_Tables'!$A$2:$A$126,'02_Lookup_Tables'!$B$2:$B$126)</f>
        <v>3086.4</v>
      </c>
      <c r="S6806" t="str">
        <f>VLOOKUP(CleanedData[[#This Row],[Product]],'02_Lookup_Tables'!$H$2:$I$126,2,FALSE)</f>
        <v>Home &amp; Living</v>
      </c>
      <c r="T6806" t="str">
        <f>VLOOKUP(CleanedData[[#This Row],[Province]],'02_Lookup_Tables'!$D$2:$E$10,2, FALSE)</f>
        <v>Eastern Region</v>
      </c>
      <c r="U6806" t="str" cm="1">
        <f t="array" ref="U6806">_xlfn.IFS(CleanedData[[#This Row],[Purchase Amount]]&lt;500,"Low",
CleanedData[[#This Row],[Purchase Amount]]&lt;5000,"Medium",
TRUE,"High")</f>
        <v>Medium</v>
      </c>
      <c r="V6806" t="str">
        <f>TEXT(CleanedData[[#This Row],[Date]],"mmmm")</f>
        <v>December</v>
      </c>
      <c r="W6806" t="str">
        <f>"Q"&amp;ROUNDUP(MONTH(CleanedData[[#This Row],[Date]])/3,0)</f>
        <v>Q4</v>
      </c>
      <c r="X6806" t="str">
        <f>IF(CleanedData[[#This Row],[Purchase Amount]]&gt;=5000,"Yes","No")</f>
        <v>No</v>
      </c>
      <c r="Y6806">
        <f>IF(CleanedData[[#This Row],[Recommend]]="Yes",1,0)</f>
        <v>1</v>
      </c>
      <c r="Z6806" s="6">
        <f>CleanedData[[#This Row],[Purchase Amount]]*0.15</f>
        <v>462.96</v>
      </c>
      <c r="AA6806" s="6">
        <f>CleanedData[[#This Row],[Purchase Amount]]*1.15</f>
        <v>3549.3599999999997</v>
      </c>
    </row>
    <row r="6807" spans="1:27" x14ac:dyDescent="0.3">
      <c r="A6807">
        <v>8245</v>
      </c>
      <c r="B6807" t="s">
        <v>7032</v>
      </c>
      <c r="C6807" s="1">
        <v>45549</v>
      </c>
      <c r="D6807">
        <v>52</v>
      </c>
      <c r="E6807" t="s">
        <v>60</v>
      </c>
      <c r="F6807" t="s">
        <v>125</v>
      </c>
      <c r="G6807" t="s">
        <v>78</v>
      </c>
      <c r="H6807">
        <v>2</v>
      </c>
      <c r="I6807" t="s">
        <v>45</v>
      </c>
      <c r="J6807" t="s">
        <v>54</v>
      </c>
      <c r="K6807" t="s">
        <v>64</v>
      </c>
      <c r="L6807" t="s">
        <v>42</v>
      </c>
      <c r="M6807" t="s">
        <v>92</v>
      </c>
      <c r="N6807" t="s">
        <v>47</v>
      </c>
      <c r="O6807" t="s">
        <v>89</v>
      </c>
      <c r="P6807" t="s">
        <v>49</v>
      </c>
      <c r="Q6807" t="s">
        <v>93</v>
      </c>
      <c r="R6807" s="6">
        <f>_xlfn.XLOOKUP(CleanedData[[#This Row],[Product]],'02_Lookup_Tables'!$A$2:$A$126,'02_Lookup_Tables'!$B$2:$B$126)</f>
        <v>1951.09</v>
      </c>
      <c r="S6807" t="str">
        <f>VLOOKUP(CleanedData[[#This Row],[Product]],'02_Lookup_Tables'!$H$2:$I$126,2,FALSE)</f>
        <v>Accessories</v>
      </c>
      <c r="T6807" t="str">
        <f>VLOOKUP(CleanedData[[#This Row],[Province]],'02_Lookup_Tables'!$D$2:$E$10,2, FALSE)</f>
        <v>Western Region</v>
      </c>
      <c r="U6807" t="str" cm="1">
        <f t="array" ref="U6807">_xlfn.IFS(CleanedData[[#This Row],[Purchase Amount]]&lt;500,"Low",
CleanedData[[#This Row],[Purchase Amount]]&lt;5000,"Medium",
TRUE,"High")</f>
        <v>Medium</v>
      </c>
      <c r="V6807" t="str">
        <f>TEXT(CleanedData[[#This Row],[Date]],"mmmm")</f>
        <v>September</v>
      </c>
      <c r="W6807" t="str">
        <f>"Q"&amp;ROUNDUP(MONTH(CleanedData[[#This Row],[Date]])/3,0)</f>
        <v>Q3</v>
      </c>
      <c r="X6807" t="str">
        <f>IF(CleanedData[[#This Row],[Purchase Amount]]&gt;=5000,"Yes","No")</f>
        <v>No</v>
      </c>
      <c r="Y6807">
        <f>IF(CleanedData[[#This Row],[Recommend]]="Yes",1,0)</f>
        <v>1</v>
      </c>
      <c r="Z6807" s="6">
        <f>CleanedData[[#This Row],[Purchase Amount]]*0.15</f>
        <v>292.6635</v>
      </c>
      <c r="AA6807" s="6">
        <f>CleanedData[[#This Row],[Purchase Amount]]*1.15</f>
        <v>2243.7534999999998</v>
      </c>
    </row>
    <row r="6808" spans="1:27" x14ac:dyDescent="0.3">
      <c r="A6808">
        <v>8246</v>
      </c>
      <c r="B6808" t="s">
        <v>7033</v>
      </c>
      <c r="C6808" s="1">
        <v>45745</v>
      </c>
      <c r="D6808">
        <v>46</v>
      </c>
      <c r="E6808" t="s">
        <v>39</v>
      </c>
      <c r="F6808" t="s">
        <v>40</v>
      </c>
      <c r="G6808" t="s">
        <v>478</v>
      </c>
      <c r="H6808">
        <v>1</v>
      </c>
      <c r="I6808" t="s">
        <v>42</v>
      </c>
      <c r="J6808" t="s">
        <v>63</v>
      </c>
      <c r="K6808" t="s">
        <v>44</v>
      </c>
      <c r="L6808" t="s">
        <v>42</v>
      </c>
      <c r="M6808" t="s">
        <v>165</v>
      </c>
      <c r="N6808" t="s">
        <v>80</v>
      </c>
      <c r="O6808" t="s">
        <v>89</v>
      </c>
      <c r="P6808" t="s">
        <v>49</v>
      </c>
      <c r="Q6808" t="s">
        <v>93</v>
      </c>
      <c r="R6808" s="6">
        <f>_xlfn.XLOOKUP(CleanedData[[#This Row],[Product]],'02_Lookup_Tables'!$A$2:$A$126,'02_Lookup_Tables'!$B$2:$B$126)</f>
        <v>4507.63</v>
      </c>
      <c r="S6808" t="str">
        <f>VLOOKUP(CleanedData[[#This Row],[Product]],'02_Lookup_Tables'!$H$2:$I$126,2,FALSE)</f>
        <v>Sports &amp; Outdoors</v>
      </c>
      <c r="T6808" t="str">
        <f>VLOOKUP(CleanedData[[#This Row],[Province]],'02_Lookup_Tables'!$D$2:$E$10,2, FALSE)</f>
        <v>Northern Region</v>
      </c>
      <c r="U6808" t="str" cm="1">
        <f t="array" ref="U6808">_xlfn.IFS(CleanedData[[#This Row],[Purchase Amount]]&lt;500,"Low",
CleanedData[[#This Row],[Purchase Amount]]&lt;5000,"Medium",
TRUE,"High")</f>
        <v>Medium</v>
      </c>
      <c r="V6808" t="str">
        <f>TEXT(CleanedData[[#This Row],[Date]],"mmmm")</f>
        <v>March</v>
      </c>
      <c r="W6808" t="str">
        <f>"Q"&amp;ROUNDUP(MONTH(CleanedData[[#This Row],[Date]])/3,0)</f>
        <v>Q1</v>
      </c>
      <c r="X6808" t="str">
        <f>IF(CleanedData[[#This Row],[Purchase Amount]]&gt;=5000,"Yes","No")</f>
        <v>No</v>
      </c>
      <c r="Y6808">
        <f>IF(CleanedData[[#This Row],[Recommend]]="Yes",1,0)</f>
        <v>0</v>
      </c>
      <c r="Z6808" s="6">
        <f>CleanedData[[#This Row],[Purchase Amount]]*0.15</f>
        <v>676.14449999999999</v>
      </c>
      <c r="AA6808" s="6">
        <f>CleanedData[[#This Row],[Purchase Amount]]*1.15</f>
        <v>5183.7744999999995</v>
      </c>
    </row>
    <row r="6809" spans="1:27" x14ac:dyDescent="0.3">
      <c r="A6809">
        <v>8249</v>
      </c>
      <c r="B6809" t="s">
        <v>7034</v>
      </c>
      <c r="C6809" s="1">
        <v>45707</v>
      </c>
      <c r="D6809">
        <v>42</v>
      </c>
      <c r="E6809" t="s">
        <v>60</v>
      </c>
      <c r="F6809" t="s">
        <v>125</v>
      </c>
      <c r="G6809" t="s">
        <v>216</v>
      </c>
      <c r="H6809">
        <v>1</v>
      </c>
      <c r="I6809" t="s">
        <v>45</v>
      </c>
      <c r="J6809" t="s">
        <v>43</v>
      </c>
      <c r="K6809" t="s">
        <v>44</v>
      </c>
      <c r="L6809" t="s">
        <v>42</v>
      </c>
      <c r="M6809" t="s">
        <v>100</v>
      </c>
      <c r="N6809" t="s">
        <v>80</v>
      </c>
      <c r="O6809" t="s">
        <v>48</v>
      </c>
      <c r="P6809" t="s">
        <v>49</v>
      </c>
      <c r="Q6809" t="s">
        <v>81</v>
      </c>
      <c r="R6809" s="6">
        <f>_xlfn.XLOOKUP(CleanedData[[#This Row],[Product]],'02_Lookup_Tables'!$A$2:$A$126,'02_Lookup_Tables'!$B$2:$B$126)</f>
        <v>929.55</v>
      </c>
      <c r="S6809" t="str">
        <f>VLOOKUP(CleanedData[[#This Row],[Product]],'02_Lookup_Tables'!$H$2:$I$126,2,FALSE)</f>
        <v>Accessories</v>
      </c>
      <c r="T6809" t="str">
        <f>VLOOKUP(CleanedData[[#This Row],[Province]],'02_Lookup_Tables'!$D$2:$E$10,2, FALSE)</f>
        <v>Western Region</v>
      </c>
      <c r="U6809" t="str" cm="1">
        <f t="array" ref="U6809">_xlfn.IFS(CleanedData[[#This Row],[Purchase Amount]]&lt;500,"Low",
CleanedData[[#This Row],[Purchase Amount]]&lt;5000,"Medium",
TRUE,"High")</f>
        <v>Medium</v>
      </c>
      <c r="V6809" t="str">
        <f>TEXT(CleanedData[[#This Row],[Date]],"mmmm")</f>
        <v>February</v>
      </c>
      <c r="W6809" t="str">
        <f>"Q"&amp;ROUNDUP(MONTH(CleanedData[[#This Row],[Date]])/3,0)</f>
        <v>Q1</v>
      </c>
      <c r="X6809" t="str">
        <f>IF(CleanedData[[#This Row],[Purchase Amount]]&gt;=5000,"Yes","No")</f>
        <v>No</v>
      </c>
      <c r="Y6809">
        <f>IF(CleanedData[[#This Row],[Recommend]]="Yes",1,0)</f>
        <v>1</v>
      </c>
      <c r="Z6809" s="6">
        <f>CleanedData[[#This Row],[Purchase Amount]]*0.15</f>
        <v>139.43249999999998</v>
      </c>
      <c r="AA6809" s="6">
        <f>CleanedData[[#This Row],[Purchase Amount]]*1.15</f>
        <v>1068.9824999999998</v>
      </c>
    </row>
    <row r="6810" spans="1:27" x14ac:dyDescent="0.3">
      <c r="A6810">
        <v>8250</v>
      </c>
      <c r="B6810" t="s">
        <v>7035</v>
      </c>
      <c r="C6810" s="1">
        <v>45972</v>
      </c>
      <c r="D6810">
        <v>59</v>
      </c>
      <c r="E6810" t="s">
        <v>52</v>
      </c>
      <c r="F6810" t="s">
        <v>40</v>
      </c>
      <c r="G6810" t="s">
        <v>111</v>
      </c>
      <c r="H6810">
        <v>2</v>
      </c>
      <c r="I6810" t="s">
        <v>45</v>
      </c>
      <c r="J6810" t="s">
        <v>69</v>
      </c>
      <c r="K6810" t="s">
        <v>55</v>
      </c>
      <c r="L6810" t="s">
        <v>45</v>
      </c>
      <c r="M6810" t="s">
        <v>123</v>
      </c>
      <c r="N6810" t="s">
        <v>47</v>
      </c>
      <c r="O6810" t="s">
        <v>89</v>
      </c>
      <c r="P6810" t="s">
        <v>49</v>
      </c>
      <c r="Q6810" t="s">
        <v>50</v>
      </c>
      <c r="R6810" s="6">
        <f>_xlfn.XLOOKUP(CleanedData[[#This Row],[Product]],'02_Lookup_Tables'!$A$2:$A$126,'02_Lookup_Tables'!$B$2:$B$126)</f>
        <v>3576.97</v>
      </c>
      <c r="S6810" t="str">
        <f>VLOOKUP(CleanedData[[#This Row],[Product]],'02_Lookup_Tables'!$H$2:$I$126,2,FALSE)</f>
        <v>Home Devices</v>
      </c>
      <c r="T6810" t="str">
        <f>VLOOKUP(CleanedData[[#This Row],[Province]],'02_Lookup_Tables'!$D$2:$E$10,2, FALSE)</f>
        <v>Northern Region</v>
      </c>
      <c r="U6810" t="str" cm="1">
        <f t="array" ref="U6810">_xlfn.IFS(CleanedData[[#This Row],[Purchase Amount]]&lt;500,"Low",
CleanedData[[#This Row],[Purchase Amount]]&lt;5000,"Medium",
TRUE,"High")</f>
        <v>Medium</v>
      </c>
      <c r="V6810" t="str">
        <f>TEXT(CleanedData[[#This Row],[Date]],"mmmm")</f>
        <v>November</v>
      </c>
      <c r="W6810" t="str">
        <f>"Q"&amp;ROUNDUP(MONTH(CleanedData[[#This Row],[Date]])/3,0)</f>
        <v>Q4</v>
      </c>
      <c r="X6810" t="str">
        <f>IF(CleanedData[[#This Row],[Purchase Amount]]&gt;=5000,"Yes","No")</f>
        <v>No</v>
      </c>
      <c r="Y6810">
        <f>IF(CleanedData[[#This Row],[Recommend]]="Yes",1,0)</f>
        <v>1</v>
      </c>
      <c r="Z6810" s="6">
        <f>CleanedData[[#This Row],[Purchase Amount]]*0.15</f>
        <v>536.54549999999995</v>
      </c>
      <c r="AA6810" s="6">
        <f>CleanedData[[#This Row],[Purchase Amount]]*1.15</f>
        <v>4113.5154999999995</v>
      </c>
    </row>
    <row r="6811" spans="1:27" x14ac:dyDescent="0.3">
      <c r="A6811">
        <v>8252</v>
      </c>
      <c r="B6811" t="s">
        <v>7036</v>
      </c>
      <c r="C6811" s="1">
        <v>45910</v>
      </c>
      <c r="D6811">
        <v>39</v>
      </c>
      <c r="E6811" t="s">
        <v>52</v>
      </c>
      <c r="F6811" t="s">
        <v>83</v>
      </c>
      <c r="G6811" t="s">
        <v>391</v>
      </c>
      <c r="H6811">
        <v>3</v>
      </c>
      <c r="I6811" t="s">
        <v>45</v>
      </c>
      <c r="J6811" t="s">
        <v>63</v>
      </c>
      <c r="K6811" t="s">
        <v>64</v>
      </c>
      <c r="L6811" t="s">
        <v>45</v>
      </c>
      <c r="M6811" t="s">
        <v>175</v>
      </c>
      <c r="N6811" t="s">
        <v>48</v>
      </c>
      <c r="O6811" t="s">
        <v>89</v>
      </c>
      <c r="P6811" t="s">
        <v>49</v>
      </c>
      <c r="Q6811" t="s">
        <v>81</v>
      </c>
      <c r="R6811" s="6">
        <f>_xlfn.XLOOKUP(CleanedData[[#This Row],[Product]],'02_Lookup_Tables'!$A$2:$A$126,'02_Lookup_Tables'!$B$2:$B$126)</f>
        <v>886.51</v>
      </c>
      <c r="S6811" t="str">
        <f>VLOOKUP(CleanedData[[#This Row],[Product]],'02_Lookup_Tables'!$H$2:$I$126,2,FALSE)</f>
        <v>Beauty &amp; Personal Care</v>
      </c>
      <c r="T6811" t="str">
        <f>VLOOKUP(CleanedData[[#This Row],[Province]],'02_Lookup_Tables'!$D$2:$E$10,2, FALSE)</f>
        <v>Western Region</v>
      </c>
      <c r="U6811" t="str" cm="1">
        <f t="array" ref="U6811">_xlfn.IFS(CleanedData[[#This Row],[Purchase Amount]]&lt;500,"Low",
CleanedData[[#This Row],[Purchase Amount]]&lt;5000,"Medium",
TRUE,"High")</f>
        <v>Medium</v>
      </c>
      <c r="V6811" t="str">
        <f>TEXT(CleanedData[[#This Row],[Date]],"mmmm")</f>
        <v>September</v>
      </c>
      <c r="W6811" t="str">
        <f>"Q"&amp;ROUNDUP(MONTH(CleanedData[[#This Row],[Date]])/3,0)</f>
        <v>Q3</v>
      </c>
      <c r="X6811" t="str">
        <f>IF(CleanedData[[#This Row],[Purchase Amount]]&gt;=5000,"Yes","No")</f>
        <v>No</v>
      </c>
      <c r="Y6811">
        <f>IF(CleanedData[[#This Row],[Recommend]]="Yes",1,0)</f>
        <v>1</v>
      </c>
      <c r="Z6811" s="6">
        <f>CleanedData[[#This Row],[Purchase Amount]]*0.15</f>
        <v>132.97649999999999</v>
      </c>
      <c r="AA6811" s="6">
        <f>CleanedData[[#This Row],[Purchase Amount]]*1.15</f>
        <v>1019.4864999999999</v>
      </c>
    </row>
    <row r="6812" spans="1:27" x14ac:dyDescent="0.3">
      <c r="A6812">
        <v>8253</v>
      </c>
      <c r="B6812" t="s">
        <v>7037</v>
      </c>
      <c r="C6812" s="1">
        <v>45726</v>
      </c>
      <c r="D6812">
        <v>80</v>
      </c>
      <c r="E6812" t="s">
        <v>39</v>
      </c>
      <c r="F6812" t="s">
        <v>40</v>
      </c>
      <c r="G6812" t="s">
        <v>417</v>
      </c>
      <c r="H6812">
        <v>4</v>
      </c>
      <c r="I6812" t="s">
        <v>42</v>
      </c>
      <c r="J6812" t="s">
        <v>74</v>
      </c>
      <c r="K6812" t="s">
        <v>64</v>
      </c>
      <c r="L6812" t="s">
        <v>42</v>
      </c>
      <c r="M6812" t="s">
        <v>106</v>
      </c>
      <c r="N6812" t="s">
        <v>96</v>
      </c>
      <c r="O6812" t="s">
        <v>148</v>
      </c>
      <c r="P6812" t="s">
        <v>49</v>
      </c>
      <c r="Q6812" t="s">
        <v>97</v>
      </c>
      <c r="R6812" s="6">
        <f>_xlfn.XLOOKUP(CleanedData[[#This Row],[Product]],'02_Lookup_Tables'!$A$2:$A$126,'02_Lookup_Tables'!$B$2:$B$126)</f>
        <v>274.49</v>
      </c>
      <c r="S6812" t="str">
        <f>VLOOKUP(CleanedData[[#This Row],[Product]],'02_Lookup_Tables'!$H$2:$I$126,2,FALSE)</f>
        <v>Beauty &amp; Personal Care</v>
      </c>
      <c r="T6812" t="str">
        <f>VLOOKUP(CleanedData[[#This Row],[Province]],'02_Lookup_Tables'!$D$2:$E$10,2, FALSE)</f>
        <v>Northern Region</v>
      </c>
      <c r="U6812" t="str" cm="1">
        <f t="array" ref="U6812">_xlfn.IFS(CleanedData[[#This Row],[Purchase Amount]]&lt;500,"Low",
CleanedData[[#This Row],[Purchase Amount]]&lt;5000,"Medium",
TRUE,"High")</f>
        <v>Low</v>
      </c>
      <c r="V6812" t="str">
        <f>TEXT(CleanedData[[#This Row],[Date]],"mmmm")</f>
        <v>March</v>
      </c>
      <c r="W6812" t="str">
        <f>"Q"&amp;ROUNDUP(MONTH(CleanedData[[#This Row],[Date]])/3,0)</f>
        <v>Q1</v>
      </c>
      <c r="X6812" t="str">
        <f>IF(CleanedData[[#This Row],[Purchase Amount]]&gt;=5000,"Yes","No")</f>
        <v>No</v>
      </c>
      <c r="Y6812">
        <f>IF(CleanedData[[#This Row],[Recommend]]="Yes",1,0)</f>
        <v>0</v>
      </c>
      <c r="Z6812" s="6">
        <f>CleanedData[[#This Row],[Purchase Amount]]*0.15</f>
        <v>41.173499999999997</v>
      </c>
      <c r="AA6812" s="6">
        <f>CleanedData[[#This Row],[Purchase Amount]]*1.15</f>
        <v>315.6635</v>
      </c>
    </row>
    <row r="6813" spans="1:27" x14ac:dyDescent="0.3">
      <c r="A6813">
        <v>8254</v>
      </c>
      <c r="B6813" t="s">
        <v>7038</v>
      </c>
      <c r="C6813" s="1">
        <v>45728</v>
      </c>
      <c r="D6813">
        <v>66</v>
      </c>
      <c r="E6813" t="s">
        <v>60</v>
      </c>
      <c r="F6813" t="s">
        <v>125</v>
      </c>
      <c r="G6813" t="s">
        <v>233</v>
      </c>
      <c r="H6813">
        <v>2</v>
      </c>
      <c r="I6813" t="s">
        <v>45</v>
      </c>
      <c r="J6813" t="s">
        <v>63</v>
      </c>
      <c r="K6813" t="s">
        <v>64</v>
      </c>
      <c r="L6813" t="s">
        <v>45</v>
      </c>
      <c r="M6813" t="s">
        <v>140</v>
      </c>
      <c r="N6813" t="s">
        <v>47</v>
      </c>
      <c r="O6813" t="s">
        <v>148</v>
      </c>
      <c r="P6813" t="s">
        <v>70</v>
      </c>
      <c r="Q6813" t="s">
        <v>97</v>
      </c>
      <c r="R6813" s="6">
        <f>_xlfn.XLOOKUP(CleanedData[[#This Row],[Product]],'02_Lookup_Tables'!$A$2:$A$126,'02_Lookup_Tables'!$B$2:$B$126)</f>
        <v>324.35000000000002</v>
      </c>
      <c r="S6813" t="str">
        <f>VLOOKUP(CleanedData[[#This Row],[Product]],'02_Lookup_Tables'!$H$2:$I$126,2,FALSE)</f>
        <v>Apparel</v>
      </c>
      <c r="T6813" t="str">
        <f>VLOOKUP(CleanedData[[#This Row],[Province]],'02_Lookup_Tables'!$D$2:$E$10,2, FALSE)</f>
        <v>Western Region</v>
      </c>
      <c r="U6813" t="str" cm="1">
        <f t="array" ref="U6813">_xlfn.IFS(CleanedData[[#This Row],[Purchase Amount]]&lt;500,"Low",
CleanedData[[#This Row],[Purchase Amount]]&lt;5000,"Medium",
TRUE,"High")</f>
        <v>Low</v>
      </c>
      <c r="V6813" t="str">
        <f>TEXT(CleanedData[[#This Row],[Date]],"mmmm")</f>
        <v>March</v>
      </c>
      <c r="W6813" t="str">
        <f>"Q"&amp;ROUNDUP(MONTH(CleanedData[[#This Row],[Date]])/3,0)</f>
        <v>Q1</v>
      </c>
      <c r="X6813" t="str">
        <f>IF(CleanedData[[#This Row],[Purchase Amount]]&gt;=5000,"Yes","No")</f>
        <v>No</v>
      </c>
      <c r="Y6813">
        <f>IF(CleanedData[[#This Row],[Recommend]]="Yes",1,0)</f>
        <v>1</v>
      </c>
      <c r="Z6813" s="6">
        <f>CleanedData[[#This Row],[Purchase Amount]]*0.15</f>
        <v>48.652500000000003</v>
      </c>
      <c r="AA6813" s="6">
        <f>CleanedData[[#This Row],[Purchase Amount]]*1.15</f>
        <v>373.0025</v>
      </c>
    </row>
    <row r="6814" spans="1:27" x14ac:dyDescent="0.3">
      <c r="A6814">
        <v>8255</v>
      </c>
      <c r="B6814" t="s">
        <v>7039</v>
      </c>
      <c r="C6814" s="1">
        <v>45589</v>
      </c>
      <c r="D6814">
        <v>69</v>
      </c>
      <c r="E6814" t="s">
        <v>60</v>
      </c>
      <c r="F6814" t="s">
        <v>77</v>
      </c>
      <c r="G6814" t="s">
        <v>153</v>
      </c>
      <c r="H6814">
        <v>2</v>
      </c>
      <c r="I6814" t="s">
        <v>42</v>
      </c>
      <c r="J6814" t="s">
        <v>69</v>
      </c>
      <c r="K6814" t="s">
        <v>64</v>
      </c>
      <c r="L6814" t="s">
        <v>45</v>
      </c>
      <c r="M6814" t="s">
        <v>196</v>
      </c>
      <c r="N6814" t="s">
        <v>47</v>
      </c>
      <c r="O6814" t="s">
        <v>89</v>
      </c>
      <c r="P6814" t="s">
        <v>49</v>
      </c>
      <c r="Q6814" t="s">
        <v>97</v>
      </c>
      <c r="R6814" s="6">
        <f>_xlfn.XLOOKUP(CleanedData[[#This Row],[Product]],'02_Lookup_Tables'!$A$2:$A$126,'02_Lookup_Tables'!$B$2:$B$126)</f>
        <v>1011.68</v>
      </c>
      <c r="S6814" t="str">
        <f>VLOOKUP(CleanedData[[#This Row],[Product]],'02_Lookup_Tables'!$H$2:$I$126,2,FALSE)</f>
        <v>Accessories</v>
      </c>
      <c r="T6814" t="str">
        <f>VLOOKUP(CleanedData[[#This Row],[Province]],'02_Lookup_Tables'!$D$2:$E$10,2, FALSE)</f>
        <v>Central Region</v>
      </c>
      <c r="U6814" t="str" cm="1">
        <f t="array" ref="U6814">_xlfn.IFS(CleanedData[[#This Row],[Purchase Amount]]&lt;500,"Low",
CleanedData[[#This Row],[Purchase Amount]]&lt;5000,"Medium",
TRUE,"High")</f>
        <v>Medium</v>
      </c>
      <c r="V6814" t="str">
        <f>TEXT(CleanedData[[#This Row],[Date]],"mmmm")</f>
        <v>October</v>
      </c>
      <c r="W6814" t="str">
        <f>"Q"&amp;ROUNDUP(MONTH(CleanedData[[#This Row],[Date]])/3,0)</f>
        <v>Q4</v>
      </c>
      <c r="X6814" t="str">
        <f>IF(CleanedData[[#This Row],[Purchase Amount]]&gt;=5000,"Yes","No")</f>
        <v>No</v>
      </c>
      <c r="Y6814">
        <f>IF(CleanedData[[#This Row],[Recommend]]="Yes",1,0)</f>
        <v>0</v>
      </c>
      <c r="Z6814" s="6">
        <f>CleanedData[[#This Row],[Purchase Amount]]*0.15</f>
        <v>151.75199999999998</v>
      </c>
      <c r="AA6814" s="6">
        <f>CleanedData[[#This Row],[Purchase Amount]]*1.15</f>
        <v>1163.4319999999998</v>
      </c>
    </row>
    <row r="6815" spans="1:27" x14ac:dyDescent="0.3">
      <c r="A6815">
        <v>8256</v>
      </c>
      <c r="B6815" t="s">
        <v>7040</v>
      </c>
      <c r="C6815" s="1">
        <v>45394</v>
      </c>
      <c r="D6815">
        <v>49</v>
      </c>
      <c r="E6815" t="s">
        <v>52</v>
      </c>
      <c r="F6815" t="s">
        <v>125</v>
      </c>
      <c r="G6815" t="s">
        <v>126</v>
      </c>
      <c r="H6815">
        <v>1</v>
      </c>
      <c r="I6815" t="s">
        <v>42</v>
      </c>
      <c r="J6815" t="s">
        <v>74</v>
      </c>
      <c r="K6815" t="s">
        <v>64</v>
      </c>
      <c r="L6815" t="s">
        <v>45</v>
      </c>
      <c r="M6815" t="s">
        <v>46</v>
      </c>
      <c r="N6815" t="s">
        <v>80</v>
      </c>
      <c r="O6815" t="s">
        <v>89</v>
      </c>
      <c r="P6815" t="s">
        <v>49</v>
      </c>
      <c r="Q6815" t="s">
        <v>93</v>
      </c>
      <c r="R6815" s="6">
        <f>_xlfn.XLOOKUP(CleanedData[[#This Row],[Product]],'02_Lookup_Tables'!$A$2:$A$126,'02_Lookup_Tables'!$B$2:$B$126)</f>
        <v>343.42</v>
      </c>
      <c r="S6815" t="str">
        <f>VLOOKUP(CleanedData[[#This Row],[Product]],'02_Lookup_Tables'!$H$2:$I$126,2,FALSE)</f>
        <v>Food</v>
      </c>
      <c r="T6815" t="str">
        <f>VLOOKUP(CleanedData[[#This Row],[Province]],'02_Lookup_Tables'!$D$2:$E$10,2, FALSE)</f>
        <v>Western Region</v>
      </c>
      <c r="U6815" t="str" cm="1">
        <f t="array" ref="U6815">_xlfn.IFS(CleanedData[[#This Row],[Purchase Amount]]&lt;500,"Low",
CleanedData[[#This Row],[Purchase Amount]]&lt;5000,"Medium",
TRUE,"High")</f>
        <v>Low</v>
      </c>
      <c r="V6815" t="str">
        <f>TEXT(CleanedData[[#This Row],[Date]],"mmmm")</f>
        <v>April</v>
      </c>
      <c r="W6815" t="str">
        <f>"Q"&amp;ROUNDUP(MONTH(CleanedData[[#This Row],[Date]])/3,0)</f>
        <v>Q2</v>
      </c>
      <c r="X6815" t="str">
        <f>IF(CleanedData[[#This Row],[Purchase Amount]]&gt;=5000,"Yes","No")</f>
        <v>No</v>
      </c>
      <c r="Y6815">
        <f>IF(CleanedData[[#This Row],[Recommend]]="Yes",1,0)</f>
        <v>0</v>
      </c>
      <c r="Z6815" s="6">
        <f>CleanedData[[#This Row],[Purchase Amount]]*0.15</f>
        <v>51.512999999999998</v>
      </c>
      <c r="AA6815" s="6">
        <f>CleanedData[[#This Row],[Purchase Amount]]*1.15</f>
        <v>394.93299999999999</v>
      </c>
    </row>
    <row r="6816" spans="1:27" x14ac:dyDescent="0.3">
      <c r="A6816">
        <v>8257</v>
      </c>
      <c r="B6816" t="s">
        <v>7041</v>
      </c>
      <c r="C6816" s="1">
        <v>45504</v>
      </c>
      <c r="D6816">
        <v>47</v>
      </c>
      <c r="E6816" t="s">
        <v>52</v>
      </c>
      <c r="F6816" t="s">
        <v>108</v>
      </c>
      <c r="G6816" t="s">
        <v>419</v>
      </c>
      <c r="H6816">
        <v>5</v>
      </c>
      <c r="I6816" t="s">
        <v>42</v>
      </c>
      <c r="J6816" t="s">
        <v>43</v>
      </c>
      <c r="K6816" t="s">
        <v>55</v>
      </c>
      <c r="L6816" t="s">
        <v>45</v>
      </c>
      <c r="M6816" t="s">
        <v>123</v>
      </c>
      <c r="N6816" t="s">
        <v>57</v>
      </c>
      <c r="O6816" t="s">
        <v>89</v>
      </c>
      <c r="P6816" t="s">
        <v>70</v>
      </c>
      <c r="Q6816" t="s">
        <v>93</v>
      </c>
      <c r="R6816" s="6">
        <f>_xlfn.XLOOKUP(CleanedData[[#This Row],[Product]],'02_Lookup_Tables'!$A$2:$A$126,'02_Lookup_Tables'!$B$2:$B$126)</f>
        <v>96.11</v>
      </c>
      <c r="S6816" t="str">
        <f>VLOOKUP(CleanedData[[#This Row],[Product]],'02_Lookup_Tables'!$H$2:$I$126,2,FALSE)</f>
        <v>Apparel</v>
      </c>
      <c r="T6816" t="str">
        <f>VLOOKUP(CleanedData[[#This Row],[Province]],'02_Lookup_Tables'!$D$2:$E$10,2, FALSE)</f>
        <v>Gauteng Region</v>
      </c>
      <c r="U6816" t="str" cm="1">
        <f t="array" ref="U6816">_xlfn.IFS(CleanedData[[#This Row],[Purchase Amount]]&lt;500,"Low",
CleanedData[[#This Row],[Purchase Amount]]&lt;5000,"Medium",
TRUE,"High")</f>
        <v>Low</v>
      </c>
      <c r="V6816" t="str">
        <f>TEXT(CleanedData[[#This Row],[Date]],"mmmm")</f>
        <v>July</v>
      </c>
      <c r="W6816" t="str">
        <f>"Q"&amp;ROUNDUP(MONTH(CleanedData[[#This Row],[Date]])/3,0)</f>
        <v>Q3</v>
      </c>
      <c r="X6816" t="str">
        <f>IF(CleanedData[[#This Row],[Purchase Amount]]&gt;=5000,"Yes","No")</f>
        <v>No</v>
      </c>
      <c r="Y6816">
        <f>IF(CleanedData[[#This Row],[Recommend]]="Yes",1,0)</f>
        <v>0</v>
      </c>
      <c r="Z6816" s="6">
        <f>CleanedData[[#This Row],[Purchase Amount]]*0.15</f>
        <v>14.416499999999999</v>
      </c>
      <c r="AA6816" s="6">
        <f>CleanedData[[#This Row],[Purchase Amount]]*1.15</f>
        <v>110.52649999999998</v>
      </c>
    </row>
    <row r="6817" spans="1:27" x14ac:dyDescent="0.3">
      <c r="A6817">
        <v>8258</v>
      </c>
      <c r="B6817" t="s">
        <v>7042</v>
      </c>
      <c r="C6817" s="1">
        <v>45990</v>
      </c>
      <c r="D6817">
        <v>26</v>
      </c>
      <c r="E6817" t="s">
        <v>39</v>
      </c>
      <c r="F6817" t="s">
        <v>72</v>
      </c>
      <c r="G6817" t="s">
        <v>160</v>
      </c>
      <c r="H6817">
        <v>5</v>
      </c>
      <c r="I6817" t="s">
        <v>42</v>
      </c>
      <c r="J6817" t="s">
        <v>69</v>
      </c>
      <c r="K6817" t="s">
        <v>44</v>
      </c>
      <c r="L6817" t="s">
        <v>42</v>
      </c>
      <c r="M6817" t="s">
        <v>92</v>
      </c>
      <c r="N6817" t="s">
        <v>57</v>
      </c>
      <c r="O6817" t="s">
        <v>89</v>
      </c>
      <c r="P6817" t="s">
        <v>70</v>
      </c>
      <c r="Q6817" t="s">
        <v>58</v>
      </c>
      <c r="R6817" s="6">
        <f>_xlfn.XLOOKUP(CleanedData[[#This Row],[Product]],'02_Lookup_Tables'!$A$2:$A$126,'02_Lookup_Tables'!$B$2:$B$126)</f>
        <v>294.33</v>
      </c>
      <c r="S6817" t="str">
        <f>VLOOKUP(CleanedData[[#This Row],[Product]],'02_Lookup_Tables'!$H$2:$I$126,2,FALSE)</f>
        <v>Toys &amp; Games</v>
      </c>
      <c r="T6817" t="str">
        <f>VLOOKUP(CleanedData[[#This Row],[Province]],'02_Lookup_Tables'!$D$2:$E$10,2, FALSE)</f>
        <v>Central Region</v>
      </c>
      <c r="U6817" t="str" cm="1">
        <f t="array" ref="U6817">_xlfn.IFS(CleanedData[[#This Row],[Purchase Amount]]&lt;500,"Low",
CleanedData[[#This Row],[Purchase Amount]]&lt;5000,"Medium",
TRUE,"High")</f>
        <v>Low</v>
      </c>
      <c r="V6817" t="str">
        <f>TEXT(CleanedData[[#This Row],[Date]],"mmmm")</f>
        <v>November</v>
      </c>
      <c r="W6817" t="str">
        <f>"Q"&amp;ROUNDUP(MONTH(CleanedData[[#This Row],[Date]])/3,0)</f>
        <v>Q4</v>
      </c>
      <c r="X6817" t="str">
        <f>IF(CleanedData[[#This Row],[Purchase Amount]]&gt;=5000,"Yes","No")</f>
        <v>No</v>
      </c>
      <c r="Y6817">
        <f>IF(CleanedData[[#This Row],[Recommend]]="Yes",1,0)</f>
        <v>0</v>
      </c>
      <c r="Z6817" s="6">
        <f>CleanedData[[#This Row],[Purchase Amount]]*0.15</f>
        <v>44.149499999999996</v>
      </c>
      <c r="AA6817" s="6">
        <f>CleanedData[[#This Row],[Purchase Amount]]*1.15</f>
        <v>338.47949999999997</v>
      </c>
    </row>
    <row r="6818" spans="1:27" x14ac:dyDescent="0.3">
      <c r="A6818">
        <v>8259</v>
      </c>
      <c r="B6818" t="s">
        <v>7043</v>
      </c>
      <c r="C6818" s="1">
        <v>45708</v>
      </c>
      <c r="D6818">
        <v>73</v>
      </c>
      <c r="E6818" t="s">
        <v>52</v>
      </c>
      <c r="F6818" t="s">
        <v>61</v>
      </c>
      <c r="G6818" t="s">
        <v>78</v>
      </c>
      <c r="H6818">
        <v>4</v>
      </c>
      <c r="I6818" t="s">
        <v>42</v>
      </c>
      <c r="J6818" t="s">
        <v>74</v>
      </c>
      <c r="K6818" t="s">
        <v>55</v>
      </c>
      <c r="L6818" t="s">
        <v>45</v>
      </c>
      <c r="M6818" t="s">
        <v>92</v>
      </c>
      <c r="N6818" t="s">
        <v>96</v>
      </c>
      <c r="O6818" t="s">
        <v>89</v>
      </c>
      <c r="P6818" t="s">
        <v>70</v>
      </c>
      <c r="Q6818" t="s">
        <v>97</v>
      </c>
      <c r="R6818" s="6">
        <f>_xlfn.XLOOKUP(CleanedData[[#This Row],[Product]],'02_Lookup_Tables'!$A$2:$A$126,'02_Lookup_Tables'!$B$2:$B$126)</f>
        <v>1951.09</v>
      </c>
      <c r="S6818" t="str">
        <f>VLOOKUP(CleanedData[[#This Row],[Product]],'02_Lookup_Tables'!$H$2:$I$126,2,FALSE)</f>
        <v>Accessories</v>
      </c>
      <c r="T6818" t="str">
        <f>VLOOKUP(CleanedData[[#This Row],[Province]],'02_Lookup_Tables'!$D$2:$E$10,2, FALSE)</f>
        <v>Southern Region</v>
      </c>
      <c r="U6818" t="str" cm="1">
        <f t="array" ref="U6818">_xlfn.IFS(CleanedData[[#This Row],[Purchase Amount]]&lt;500,"Low",
CleanedData[[#This Row],[Purchase Amount]]&lt;5000,"Medium",
TRUE,"High")</f>
        <v>Medium</v>
      </c>
      <c r="V6818" t="str">
        <f>TEXT(CleanedData[[#This Row],[Date]],"mmmm")</f>
        <v>February</v>
      </c>
      <c r="W6818" t="str">
        <f>"Q"&amp;ROUNDUP(MONTH(CleanedData[[#This Row],[Date]])/3,0)</f>
        <v>Q1</v>
      </c>
      <c r="X6818" t="str">
        <f>IF(CleanedData[[#This Row],[Purchase Amount]]&gt;=5000,"Yes","No")</f>
        <v>No</v>
      </c>
      <c r="Y6818">
        <f>IF(CleanedData[[#This Row],[Recommend]]="Yes",1,0)</f>
        <v>0</v>
      </c>
      <c r="Z6818" s="6">
        <f>CleanedData[[#This Row],[Purchase Amount]]*0.15</f>
        <v>292.6635</v>
      </c>
      <c r="AA6818" s="6">
        <f>CleanedData[[#This Row],[Purchase Amount]]*1.15</f>
        <v>2243.7534999999998</v>
      </c>
    </row>
    <row r="6819" spans="1:27" x14ac:dyDescent="0.3">
      <c r="A6819">
        <v>8260</v>
      </c>
      <c r="B6819" t="s">
        <v>7044</v>
      </c>
      <c r="C6819" s="1">
        <v>45318</v>
      </c>
      <c r="D6819">
        <v>48</v>
      </c>
      <c r="E6819" t="s">
        <v>60</v>
      </c>
      <c r="F6819" t="s">
        <v>72</v>
      </c>
      <c r="G6819" t="s">
        <v>463</v>
      </c>
      <c r="H6819">
        <v>4</v>
      </c>
      <c r="I6819" t="s">
        <v>45</v>
      </c>
      <c r="J6819" t="s">
        <v>74</v>
      </c>
      <c r="K6819" t="s">
        <v>55</v>
      </c>
      <c r="L6819" t="s">
        <v>45</v>
      </c>
      <c r="M6819" t="s">
        <v>190</v>
      </c>
      <c r="N6819" t="s">
        <v>96</v>
      </c>
      <c r="O6819" t="s">
        <v>89</v>
      </c>
      <c r="P6819" t="s">
        <v>70</v>
      </c>
      <c r="Q6819" t="s">
        <v>93</v>
      </c>
      <c r="R6819" s="6">
        <f>_xlfn.XLOOKUP(CleanedData[[#This Row],[Product]],'02_Lookup_Tables'!$A$2:$A$126,'02_Lookup_Tables'!$B$2:$B$126)</f>
        <v>470.6</v>
      </c>
      <c r="S6819" t="str">
        <f>VLOOKUP(CleanedData[[#This Row],[Product]],'02_Lookup_Tables'!$H$2:$I$126,2,FALSE)</f>
        <v>Toys &amp; Games</v>
      </c>
      <c r="T6819" t="str">
        <f>VLOOKUP(CleanedData[[#This Row],[Province]],'02_Lookup_Tables'!$D$2:$E$10,2, FALSE)</f>
        <v>Central Region</v>
      </c>
      <c r="U6819" t="str" cm="1">
        <f t="array" ref="U6819">_xlfn.IFS(CleanedData[[#This Row],[Purchase Amount]]&lt;500,"Low",
CleanedData[[#This Row],[Purchase Amount]]&lt;5000,"Medium",
TRUE,"High")</f>
        <v>Low</v>
      </c>
      <c r="V6819" t="str">
        <f>TEXT(CleanedData[[#This Row],[Date]],"mmmm")</f>
        <v>January</v>
      </c>
      <c r="W6819" t="str">
        <f>"Q"&amp;ROUNDUP(MONTH(CleanedData[[#This Row],[Date]])/3,0)</f>
        <v>Q1</v>
      </c>
      <c r="X6819" t="str">
        <f>IF(CleanedData[[#This Row],[Purchase Amount]]&gt;=5000,"Yes","No")</f>
        <v>No</v>
      </c>
      <c r="Y6819">
        <f>IF(CleanedData[[#This Row],[Recommend]]="Yes",1,0)</f>
        <v>1</v>
      </c>
      <c r="Z6819" s="6">
        <f>CleanedData[[#This Row],[Purchase Amount]]*0.15</f>
        <v>70.59</v>
      </c>
      <c r="AA6819" s="6">
        <f>CleanedData[[#This Row],[Purchase Amount]]*1.15</f>
        <v>541.18999999999994</v>
      </c>
    </row>
    <row r="6820" spans="1:27" x14ac:dyDescent="0.3">
      <c r="A6820">
        <v>8261</v>
      </c>
      <c r="B6820" t="s">
        <v>7045</v>
      </c>
      <c r="C6820" s="1">
        <v>45472</v>
      </c>
      <c r="D6820">
        <v>40</v>
      </c>
      <c r="E6820" t="s">
        <v>52</v>
      </c>
      <c r="F6820" t="s">
        <v>83</v>
      </c>
      <c r="G6820" t="s">
        <v>131</v>
      </c>
      <c r="H6820">
        <v>5</v>
      </c>
      <c r="I6820" t="s">
        <v>45</v>
      </c>
      <c r="J6820" t="s">
        <v>54</v>
      </c>
      <c r="K6820" t="s">
        <v>44</v>
      </c>
      <c r="L6820" t="s">
        <v>45</v>
      </c>
      <c r="M6820" t="s">
        <v>208</v>
      </c>
      <c r="N6820" t="s">
        <v>57</v>
      </c>
      <c r="O6820" t="s">
        <v>89</v>
      </c>
      <c r="P6820" t="s">
        <v>70</v>
      </c>
      <c r="Q6820" t="s">
        <v>81</v>
      </c>
      <c r="R6820" s="6">
        <f>_xlfn.XLOOKUP(CleanedData[[#This Row],[Product]],'02_Lookup_Tables'!$A$2:$A$126,'02_Lookup_Tables'!$B$2:$B$126)</f>
        <v>369.57</v>
      </c>
      <c r="S6820" t="str">
        <f>VLOOKUP(CleanedData[[#This Row],[Product]],'02_Lookup_Tables'!$H$2:$I$126,2,FALSE)</f>
        <v>Accessories</v>
      </c>
      <c r="T6820" t="str">
        <f>VLOOKUP(CleanedData[[#This Row],[Province]],'02_Lookup_Tables'!$D$2:$E$10,2, FALSE)</f>
        <v>Western Region</v>
      </c>
      <c r="U6820" t="str" cm="1">
        <f t="array" ref="U6820">_xlfn.IFS(CleanedData[[#This Row],[Purchase Amount]]&lt;500,"Low",
CleanedData[[#This Row],[Purchase Amount]]&lt;5000,"Medium",
TRUE,"High")</f>
        <v>Low</v>
      </c>
      <c r="V6820" t="str">
        <f>TEXT(CleanedData[[#This Row],[Date]],"mmmm")</f>
        <v>June</v>
      </c>
      <c r="W6820" t="str">
        <f>"Q"&amp;ROUNDUP(MONTH(CleanedData[[#This Row],[Date]])/3,0)</f>
        <v>Q2</v>
      </c>
      <c r="X6820" t="str">
        <f>IF(CleanedData[[#This Row],[Purchase Amount]]&gt;=5000,"Yes","No")</f>
        <v>No</v>
      </c>
      <c r="Y6820">
        <f>IF(CleanedData[[#This Row],[Recommend]]="Yes",1,0)</f>
        <v>1</v>
      </c>
      <c r="Z6820" s="6">
        <f>CleanedData[[#This Row],[Purchase Amount]]*0.15</f>
        <v>55.435499999999998</v>
      </c>
      <c r="AA6820" s="6">
        <f>CleanedData[[#This Row],[Purchase Amount]]*1.15</f>
        <v>425.00549999999998</v>
      </c>
    </row>
    <row r="6821" spans="1:27" x14ac:dyDescent="0.3">
      <c r="A6821">
        <v>8262</v>
      </c>
      <c r="B6821" t="s">
        <v>7046</v>
      </c>
      <c r="C6821" s="1">
        <v>45884</v>
      </c>
      <c r="D6821">
        <v>29</v>
      </c>
      <c r="E6821" t="s">
        <v>52</v>
      </c>
      <c r="F6821" t="s">
        <v>61</v>
      </c>
      <c r="G6821" t="s">
        <v>158</v>
      </c>
      <c r="H6821">
        <v>2</v>
      </c>
      <c r="I6821" t="s">
        <v>45</v>
      </c>
      <c r="J6821" t="s">
        <v>74</v>
      </c>
      <c r="K6821" t="s">
        <v>55</v>
      </c>
      <c r="L6821" t="s">
        <v>42</v>
      </c>
      <c r="M6821" t="s">
        <v>56</v>
      </c>
      <c r="N6821" t="s">
        <v>47</v>
      </c>
      <c r="O6821" t="s">
        <v>148</v>
      </c>
      <c r="P6821" t="s">
        <v>70</v>
      </c>
      <c r="Q6821" t="s">
        <v>58</v>
      </c>
      <c r="R6821" s="6">
        <f>_xlfn.XLOOKUP(CleanedData[[#This Row],[Product]],'02_Lookup_Tables'!$A$2:$A$126,'02_Lookup_Tables'!$B$2:$B$126)</f>
        <v>2962.6</v>
      </c>
      <c r="S6821" t="str">
        <f>VLOOKUP(CleanedData[[#This Row],[Product]],'02_Lookup_Tables'!$H$2:$I$126,2,FALSE)</f>
        <v>Sports &amp; Outdoors</v>
      </c>
      <c r="T6821" t="str">
        <f>VLOOKUP(CleanedData[[#This Row],[Province]],'02_Lookup_Tables'!$D$2:$E$10,2, FALSE)</f>
        <v>Southern Region</v>
      </c>
      <c r="U6821" t="str" cm="1">
        <f t="array" ref="U6821">_xlfn.IFS(CleanedData[[#This Row],[Purchase Amount]]&lt;500,"Low",
CleanedData[[#This Row],[Purchase Amount]]&lt;5000,"Medium",
TRUE,"High")</f>
        <v>Medium</v>
      </c>
      <c r="V6821" t="str">
        <f>TEXT(CleanedData[[#This Row],[Date]],"mmmm")</f>
        <v>August</v>
      </c>
      <c r="W6821" t="str">
        <f>"Q"&amp;ROUNDUP(MONTH(CleanedData[[#This Row],[Date]])/3,0)</f>
        <v>Q3</v>
      </c>
      <c r="X6821" t="str">
        <f>IF(CleanedData[[#This Row],[Purchase Amount]]&gt;=5000,"Yes","No")</f>
        <v>No</v>
      </c>
      <c r="Y6821">
        <f>IF(CleanedData[[#This Row],[Recommend]]="Yes",1,0)</f>
        <v>1</v>
      </c>
      <c r="Z6821" s="6">
        <f>CleanedData[[#This Row],[Purchase Amount]]*0.15</f>
        <v>444.39</v>
      </c>
      <c r="AA6821" s="6">
        <f>CleanedData[[#This Row],[Purchase Amount]]*1.15</f>
        <v>3406.99</v>
      </c>
    </row>
    <row r="6822" spans="1:27" x14ac:dyDescent="0.3">
      <c r="A6822">
        <v>8263</v>
      </c>
      <c r="B6822" t="s">
        <v>7047</v>
      </c>
      <c r="C6822" s="1">
        <v>45899</v>
      </c>
      <c r="D6822">
        <v>80</v>
      </c>
      <c r="E6822" t="s">
        <v>60</v>
      </c>
      <c r="F6822" t="s">
        <v>83</v>
      </c>
      <c r="G6822" t="s">
        <v>378</v>
      </c>
      <c r="H6822">
        <v>4</v>
      </c>
      <c r="I6822" t="s">
        <v>42</v>
      </c>
      <c r="J6822" t="s">
        <v>74</v>
      </c>
      <c r="K6822" t="s">
        <v>44</v>
      </c>
      <c r="L6822" t="s">
        <v>45</v>
      </c>
      <c r="M6822" t="s">
        <v>190</v>
      </c>
      <c r="N6822" t="s">
        <v>96</v>
      </c>
      <c r="O6822" t="s">
        <v>89</v>
      </c>
      <c r="P6822" t="s">
        <v>70</v>
      </c>
      <c r="Q6822" t="s">
        <v>97</v>
      </c>
      <c r="R6822" s="6">
        <f>_xlfn.XLOOKUP(CleanedData[[#This Row],[Product]],'02_Lookup_Tables'!$A$2:$A$126,'02_Lookup_Tables'!$B$2:$B$126)</f>
        <v>40.11</v>
      </c>
      <c r="S6822" t="str">
        <f>VLOOKUP(CleanedData[[#This Row],[Product]],'02_Lookup_Tables'!$H$2:$I$126,2,FALSE)</f>
        <v>Food</v>
      </c>
      <c r="T6822" t="str">
        <f>VLOOKUP(CleanedData[[#This Row],[Province]],'02_Lookup_Tables'!$D$2:$E$10,2, FALSE)</f>
        <v>Western Region</v>
      </c>
      <c r="U6822" t="str" cm="1">
        <f t="array" ref="U6822">_xlfn.IFS(CleanedData[[#This Row],[Purchase Amount]]&lt;500,"Low",
CleanedData[[#This Row],[Purchase Amount]]&lt;5000,"Medium",
TRUE,"High")</f>
        <v>Low</v>
      </c>
      <c r="V6822" t="str">
        <f>TEXT(CleanedData[[#This Row],[Date]],"mmmm")</f>
        <v>August</v>
      </c>
      <c r="W6822" t="str">
        <f>"Q"&amp;ROUNDUP(MONTH(CleanedData[[#This Row],[Date]])/3,0)</f>
        <v>Q3</v>
      </c>
      <c r="X6822" t="str">
        <f>IF(CleanedData[[#This Row],[Purchase Amount]]&gt;=5000,"Yes","No")</f>
        <v>No</v>
      </c>
      <c r="Y6822">
        <f>IF(CleanedData[[#This Row],[Recommend]]="Yes",1,0)</f>
        <v>0</v>
      </c>
      <c r="Z6822" s="6">
        <f>CleanedData[[#This Row],[Purchase Amount]]*0.15</f>
        <v>6.0164999999999997</v>
      </c>
      <c r="AA6822" s="6">
        <f>CleanedData[[#This Row],[Purchase Amount]]*1.15</f>
        <v>46.126499999999993</v>
      </c>
    </row>
    <row r="6823" spans="1:27" x14ac:dyDescent="0.3">
      <c r="A6823">
        <v>8264</v>
      </c>
      <c r="B6823" t="s">
        <v>7048</v>
      </c>
      <c r="C6823" s="1">
        <v>45877</v>
      </c>
      <c r="D6823">
        <v>46</v>
      </c>
      <c r="E6823" t="s">
        <v>52</v>
      </c>
      <c r="F6823" t="s">
        <v>40</v>
      </c>
      <c r="G6823" t="s">
        <v>303</v>
      </c>
      <c r="H6823">
        <v>5</v>
      </c>
      <c r="I6823" t="s">
        <v>45</v>
      </c>
      <c r="J6823" t="s">
        <v>63</v>
      </c>
      <c r="K6823" t="s">
        <v>55</v>
      </c>
      <c r="L6823" t="s">
        <v>45</v>
      </c>
      <c r="M6823" t="s">
        <v>79</v>
      </c>
      <c r="N6823" t="s">
        <v>57</v>
      </c>
      <c r="O6823" t="s">
        <v>89</v>
      </c>
      <c r="P6823" t="s">
        <v>70</v>
      </c>
      <c r="Q6823" t="s">
        <v>93</v>
      </c>
      <c r="R6823" s="6">
        <f>_xlfn.XLOOKUP(CleanedData[[#This Row],[Product]],'02_Lookup_Tables'!$A$2:$A$126,'02_Lookup_Tables'!$B$2:$B$126)</f>
        <v>4841.7700000000004</v>
      </c>
      <c r="S6823" t="str">
        <f>VLOOKUP(CleanedData[[#This Row],[Product]],'02_Lookup_Tables'!$H$2:$I$126,2,FALSE)</f>
        <v>Home &amp; Living</v>
      </c>
      <c r="T6823" t="str">
        <f>VLOOKUP(CleanedData[[#This Row],[Province]],'02_Lookup_Tables'!$D$2:$E$10,2, FALSE)</f>
        <v>Northern Region</v>
      </c>
      <c r="U6823" t="str" cm="1">
        <f t="array" ref="U6823">_xlfn.IFS(CleanedData[[#This Row],[Purchase Amount]]&lt;500,"Low",
CleanedData[[#This Row],[Purchase Amount]]&lt;5000,"Medium",
TRUE,"High")</f>
        <v>Medium</v>
      </c>
      <c r="V6823" t="str">
        <f>TEXT(CleanedData[[#This Row],[Date]],"mmmm")</f>
        <v>August</v>
      </c>
      <c r="W6823" t="str">
        <f>"Q"&amp;ROUNDUP(MONTH(CleanedData[[#This Row],[Date]])/3,0)</f>
        <v>Q3</v>
      </c>
      <c r="X6823" t="str">
        <f>IF(CleanedData[[#This Row],[Purchase Amount]]&gt;=5000,"Yes","No")</f>
        <v>No</v>
      </c>
      <c r="Y6823">
        <f>IF(CleanedData[[#This Row],[Recommend]]="Yes",1,0)</f>
        <v>1</v>
      </c>
      <c r="Z6823" s="6">
        <f>CleanedData[[#This Row],[Purchase Amount]]*0.15</f>
        <v>726.26550000000009</v>
      </c>
      <c r="AA6823" s="6">
        <f>CleanedData[[#This Row],[Purchase Amount]]*1.15</f>
        <v>5568.0355</v>
      </c>
    </row>
    <row r="6824" spans="1:27" x14ac:dyDescent="0.3">
      <c r="A6824">
        <v>8265</v>
      </c>
      <c r="B6824" t="s">
        <v>7049</v>
      </c>
      <c r="C6824" s="1">
        <v>45950</v>
      </c>
      <c r="D6824">
        <v>55</v>
      </c>
      <c r="E6824" t="s">
        <v>52</v>
      </c>
      <c r="F6824" t="s">
        <v>72</v>
      </c>
      <c r="G6824" t="s">
        <v>168</v>
      </c>
      <c r="H6824">
        <v>2</v>
      </c>
      <c r="I6824" t="s">
        <v>42</v>
      </c>
      <c r="J6824" t="s">
        <v>43</v>
      </c>
      <c r="K6824" t="s">
        <v>44</v>
      </c>
      <c r="L6824" t="s">
        <v>45</v>
      </c>
      <c r="N6824" t="s">
        <v>47</v>
      </c>
      <c r="O6824" t="s">
        <v>134</v>
      </c>
      <c r="P6824" t="s">
        <v>8646</v>
      </c>
      <c r="Q6824" t="s">
        <v>50</v>
      </c>
      <c r="R6824" s="6">
        <f>_xlfn.XLOOKUP(CleanedData[[#This Row],[Product]],'02_Lookup_Tables'!$A$2:$A$126,'02_Lookup_Tables'!$B$2:$B$126)</f>
        <v>14729.04</v>
      </c>
      <c r="S6824" t="str">
        <f>VLOOKUP(CleanedData[[#This Row],[Product]],'02_Lookup_Tables'!$H$2:$I$126,2,FALSE)</f>
        <v>Electronics</v>
      </c>
      <c r="T6824" t="str">
        <f>VLOOKUP(CleanedData[[#This Row],[Province]],'02_Lookup_Tables'!$D$2:$E$10,2, FALSE)</f>
        <v>Central Region</v>
      </c>
      <c r="U6824" t="str" cm="1">
        <f t="array" ref="U6824">_xlfn.IFS(CleanedData[[#This Row],[Purchase Amount]]&lt;500,"Low",
CleanedData[[#This Row],[Purchase Amount]]&lt;5000,"Medium",
TRUE,"High")</f>
        <v>High</v>
      </c>
      <c r="V6824" t="str">
        <f>TEXT(CleanedData[[#This Row],[Date]],"mmmm")</f>
        <v>October</v>
      </c>
      <c r="W6824" t="str">
        <f>"Q"&amp;ROUNDUP(MONTH(CleanedData[[#This Row],[Date]])/3,0)</f>
        <v>Q4</v>
      </c>
      <c r="X6824" t="str">
        <f>IF(CleanedData[[#This Row],[Purchase Amount]]&gt;=5000,"Yes","No")</f>
        <v>Yes</v>
      </c>
      <c r="Y6824">
        <f>IF(CleanedData[[#This Row],[Recommend]]="Yes",1,0)</f>
        <v>0</v>
      </c>
      <c r="Z6824" s="6">
        <f>CleanedData[[#This Row],[Purchase Amount]]*0.15</f>
        <v>2209.3560000000002</v>
      </c>
      <c r="AA6824" s="6">
        <f>CleanedData[[#This Row],[Purchase Amount]]*1.15</f>
        <v>16938.396000000001</v>
      </c>
    </row>
    <row r="6825" spans="1:27" x14ac:dyDescent="0.3">
      <c r="A6825">
        <v>8266</v>
      </c>
      <c r="B6825" t="s">
        <v>7050</v>
      </c>
      <c r="C6825" s="1">
        <v>45885</v>
      </c>
      <c r="D6825">
        <v>72</v>
      </c>
      <c r="E6825" t="s">
        <v>52</v>
      </c>
      <c r="F6825" t="s">
        <v>40</v>
      </c>
      <c r="G6825" t="s">
        <v>73</v>
      </c>
      <c r="H6825">
        <v>5</v>
      </c>
      <c r="I6825" t="s">
        <v>45</v>
      </c>
      <c r="J6825" t="s">
        <v>63</v>
      </c>
      <c r="K6825" t="s">
        <v>44</v>
      </c>
      <c r="L6825" t="s">
        <v>45</v>
      </c>
      <c r="M6825" t="s">
        <v>180</v>
      </c>
      <c r="N6825" t="s">
        <v>57</v>
      </c>
      <c r="O6825" t="s">
        <v>89</v>
      </c>
      <c r="P6825" t="s">
        <v>70</v>
      </c>
      <c r="Q6825" t="s">
        <v>97</v>
      </c>
      <c r="R6825" s="6">
        <f>_xlfn.XLOOKUP(CleanedData[[#This Row],[Product]],'02_Lookup_Tables'!$A$2:$A$126,'02_Lookup_Tables'!$B$2:$B$126)</f>
        <v>84.23</v>
      </c>
      <c r="S6825" t="str">
        <f>VLOOKUP(CleanedData[[#This Row],[Product]],'02_Lookup_Tables'!$H$2:$I$126,2,FALSE)</f>
        <v>Food</v>
      </c>
      <c r="T6825" t="str">
        <f>VLOOKUP(CleanedData[[#This Row],[Province]],'02_Lookup_Tables'!$D$2:$E$10,2, FALSE)</f>
        <v>Northern Region</v>
      </c>
      <c r="U6825" t="str" cm="1">
        <f t="array" ref="U6825">_xlfn.IFS(CleanedData[[#This Row],[Purchase Amount]]&lt;500,"Low",
CleanedData[[#This Row],[Purchase Amount]]&lt;5000,"Medium",
TRUE,"High")</f>
        <v>Low</v>
      </c>
      <c r="V6825" t="str">
        <f>TEXT(CleanedData[[#This Row],[Date]],"mmmm")</f>
        <v>August</v>
      </c>
      <c r="W6825" t="str">
        <f>"Q"&amp;ROUNDUP(MONTH(CleanedData[[#This Row],[Date]])/3,0)</f>
        <v>Q3</v>
      </c>
      <c r="X6825" t="str">
        <f>IF(CleanedData[[#This Row],[Purchase Amount]]&gt;=5000,"Yes","No")</f>
        <v>No</v>
      </c>
      <c r="Y6825">
        <f>IF(CleanedData[[#This Row],[Recommend]]="Yes",1,0)</f>
        <v>1</v>
      </c>
      <c r="Z6825" s="6">
        <f>CleanedData[[#This Row],[Purchase Amount]]*0.15</f>
        <v>12.634500000000001</v>
      </c>
      <c r="AA6825" s="6">
        <f>CleanedData[[#This Row],[Purchase Amount]]*1.15</f>
        <v>96.864499999999992</v>
      </c>
    </row>
    <row r="6826" spans="1:27" x14ac:dyDescent="0.3">
      <c r="A6826">
        <v>8267</v>
      </c>
      <c r="B6826" t="s">
        <v>7051</v>
      </c>
      <c r="C6826" s="1">
        <v>45820</v>
      </c>
      <c r="D6826">
        <v>36</v>
      </c>
      <c r="E6826" t="s">
        <v>39</v>
      </c>
      <c r="F6826" t="s">
        <v>77</v>
      </c>
      <c r="G6826" t="s">
        <v>313</v>
      </c>
      <c r="H6826">
        <v>2</v>
      </c>
      <c r="I6826" t="s">
        <v>42</v>
      </c>
      <c r="J6826" t="s">
        <v>54</v>
      </c>
      <c r="K6826" t="s">
        <v>44</v>
      </c>
      <c r="L6826" t="s">
        <v>42</v>
      </c>
      <c r="M6826" t="s">
        <v>147</v>
      </c>
      <c r="N6826" t="s">
        <v>47</v>
      </c>
      <c r="O6826" t="s">
        <v>148</v>
      </c>
      <c r="P6826" t="s">
        <v>70</v>
      </c>
      <c r="Q6826" t="s">
        <v>81</v>
      </c>
      <c r="R6826" s="6">
        <f>_xlfn.XLOOKUP(CleanedData[[#This Row],[Product]],'02_Lookup_Tables'!$A$2:$A$126,'02_Lookup_Tables'!$B$2:$B$126)</f>
        <v>283.57</v>
      </c>
      <c r="S6826" t="str">
        <f>VLOOKUP(CleanedData[[#This Row],[Product]],'02_Lookup_Tables'!$H$2:$I$126,2,FALSE)</f>
        <v>Accessories</v>
      </c>
      <c r="T6826" t="str">
        <f>VLOOKUP(CleanedData[[#This Row],[Province]],'02_Lookup_Tables'!$D$2:$E$10,2, FALSE)</f>
        <v>Central Region</v>
      </c>
      <c r="U6826" t="str" cm="1">
        <f t="array" ref="U6826">_xlfn.IFS(CleanedData[[#This Row],[Purchase Amount]]&lt;500,"Low",
CleanedData[[#This Row],[Purchase Amount]]&lt;5000,"Medium",
TRUE,"High")</f>
        <v>Low</v>
      </c>
      <c r="V6826" t="str">
        <f>TEXT(CleanedData[[#This Row],[Date]],"mmmm")</f>
        <v>June</v>
      </c>
      <c r="W6826" t="str">
        <f>"Q"&amp;ROUNDUP(MONTH(CleanedData[[#This Row],[Date]])/3,0)</f>
        <v>Q2</v>
      </c>
      <c r="X6826" t="str">
        <f>IF(CleanedData[[#This Row],[Purchase Amount]]&gt;=5000,"Yes","No")</f>
        <v>No</v>
      </c>
      <c r="Y6826">
        <f>IF(CleanedData[[#This Row],[Recommend]]="Yes",1,0)</f>
        <v>0</v>
      </c>
      <c r="Z6826" s="6">
        <f>CleanedData[[#This Row],[Purchase Amount]]*0.15</f>
        <v>42.535499999999999</v>
      </c>
      <c r="AA6826" s="6">
        <f>CleanedData[[#This Row],[Purchase Amount]]*1.15</f>
        <v>326.10549999999995</v>
      </c>
    </row>
    <row r="6827" spans="1:27" x14ac:dyDescent="0.3">
      <c r="A6827">
        <v>8268</v>
      </c>
      <c r="B6827" t="s">
        <v>7052</v>
      </c>
      <c r="C6827" s="1">
        <v>45987</v>
      </c>
      <c r="D6827">
        <v>53</v>
      </c>
      <c r="E6827" t="s">
        <v>52</v>
      </c>
      <c r="F6827" t="s">
        <v>130</v>
      </c>
      <c r="G6827" t="s">
        <v>460</v>
      </c>
      <c r="H6827">
        <v>3</v>
      </c>
      <c r="I6827" t="s">
        <v>42</v>
      </c>
      <c r="J6827" t="s">
        <v>54</v>
      </c>
      <c r="K6827" t="s">
        <v>55</v>
      </c>
      <c r="L6827" t="s">
        <v>42</v>
      </c>
      <c r="M6827" t="s">
        <v>180</v>
      </c>
      <c r="N6827" t="s">
        <v>48</v>
      </c>
      <c r="O6827" t="s">
        <v>89</v>
      </c>
      <c r="P6827" t="s">
        <v>49</v>
      </c>
      <c r="Q6827" t="s">
        <v>93</v>
      </c>
      <c r="R6827" s="6">
        <f>_xlfn.XLOOKUP(CleanedData[[#This Row],[Product]],'02_Lookup_Tables'!$A$2:$A$126,'02_Lookup_Tables'!$B$2:$B$126)</f>
        <v>880.49</v>
      </c>
      <c r="S6827" t="str">
        <f>VLOOKUP(CleanedData[[#This Row],[Product]],'02_Lookup_Tables'!$H$2:$I$126,2,FALSE)</f>
        <v>Home Devices</v>
      </c>
      <c r="T6827" t="str">
        <f>VLOOKUP(CleanedData[[#This Row],[Province]],'02_Lookup_Tables'!$D$2:$E$10,2, FALSE)</f>
        <v>Eastern Region</v>
      </c>
      <c r="U6827" t="str" cm="1">
        <f t="array" ref="U6827">_xlfn.IFS(CleanedData[[#This Row],[Purchase Amount]]&lt;500,"Low",
CleanedData[[#This Row],[Purchase Amount]]&lt;5000,"Medium",
TRUE,"High")</f>
        <v>Medium</v>
      </c>
      <c r="V6827" t="str">
        <f>TEXT(CleanedData[[#This Row],[Date]],"mmmm")</f>
        <v>November</v>
      </c>
      <c r="W6827" t="str">
        <f>"Q"&amp;ROUNDUP(MONTH(CleanedData[[#This Row],[Date]])/3,0)</f>
        <v>Q4</v>
      </c>
      <c r="X6827" t="str">
        <f>IF(CleanedData[[#This Row],[Purchase Amount]]&gt;=5000,"Yes","No")</f>
        <v>No</v>
      </c>
      <c r="Y6827">
        <f>IF(CleanedData[[#This Row],[Recommend]]="Yes",1,0)</f>
        <v>0</v>
      </c>
      <c r="Z6827" s="6">
        <f>CleanedData[[#This Row],[Purchase Amount]]*0.15</f>
        <v>132.0735</v>
      </c>
      <c r="AA6827" s="6">
        <f>CleanedData[[#This Row],[Purchase Amount]]*1.15</f>
        <v>1012.5635</v>
      </c>
    </row>
    <row r="6828" spans="1:27" x14ac:dyDescent="0.3">
      <c r="A6828">
        <v>8269</v>
      </c>
      <c r="B6828" t="s">
        <v>7053</v>
      </c>
      <c r="C6828" s="1">
        <v>45959</v>
      </c>
      <c r="D6828">
        <v>34</v>
      </c>
      <c r="E6828" t="s">
        <v>39</v>
      </c>
      <c r="F6828" t="s">
        <v>130</v>
      </c>
      <c r="G6828" t="s">
        <v>320</v>
      </c>
      <c r="H6828">
        <v>1</v>
      </c>
      <c r="I6828" t="s">
        <v>42</v>
      </c>
      <c r="J6828" t="s">
        <v>74</v>
      </c>
      <c r="K6828" t="s">
        <v>55</v>
      </c>
      <c r="L6828" t="s">
        <v>45</v>
      </c>
      <c r="M6828" t="s">
        <v>92</v>
      </c>
      <c r="N6828" t="s">
        <v>80</v>
      </c>
      <c r="O6828" t="s">
        <v>89</v>
      </c>
      <c r="P6828" t="s">
        <v>49</v>
      </c>
      <c r="Q6828" t="s">
        <v>58</v>
      </c>
      <c r="R6828" s="6">
        <f>_xlfn.XLOOKUP(CleanedData[[#This Row],[Product]],'02_Lookup_Tables'!$A$2:$A$126,'02_Lookup_Tables'!$B$2:$B$126)</f>
        <v>375.53</v>
      </c>
      <c r="S6828" t="str">
        <f>VLOOKUP(CleanedData[[#This Row],[Product]],'02_Lookup_Tables'!$H$2:$I$126,2,FALSE)</f>
        <v>Toys &amp; Games</v>
      </c>
      <c r="T6828" t="str">
        <f>VLOOKUP(CleanedData[[#This Row],[Province]],'02_Lookup_Tables'!$D$2:$E$10,2, FALSE)</f>
        <v>Eastern Region</v>
      </c>
      <c r="U6828" t="str" cm="1">
        <f t="array" ref="U6828">_xlfn.IFS(CleanedData[[#This Row],[Purchase Amount]]&lt;500,"Low",
CleanedData[[#This Row],[Purchase Amount]]&lt;5000,"Medium",
TRUE,"High")</f>
        <v>Low</v>
      </c>
      <c r="V6828" t="str">
        <f>TEXT(CleanedData[[#This Row],[Date]],"mmmm")</f>
        <v>October</v>
      </c>
      <c r="W6828" t="str">
        <f>"Q"&amp;ROUNDUP(MONTH(CleanedData[[#This Row],[Date]])/3,0)</f>
        <v>Q4</v>
      </c>
      <c r="X6828" t="str">
        <f>IF(CleanedData[[#This Row],[Purchase Amount]]&gt;=5000,"Yes","No")</f>
        <v>No</v>
      </c>
      <c r="Y6828">
        <f>IF(CleanedData[[#This Row],[Recommend]]="Yes",1,0)</f>
        <v>0</v>
      </c>
      <c r="Z6828" s="6">
        <f>CleanedData[[#This Row],[Purchase Amount]]*0.15</f>
        <v>56.329499999999996</v>
      </c>
      <c r="AA6828" s="6">
        <f>CleanedData[[#This Row],[Purchase Amount]]*1.15</f>
        <v>431.85949999999991</v>
      </c>
    </row>
    <row r="6829" spans="1:27" x14ac:dyDescent="0.3">
      <c r="A6829">
        <v>8270</v>
      </c>
      <c r="B6829" t="s">
        <v>7054</v>
      </c>
      <c r="C6829" s="1">
        <v>45379</v>
      </c>
      <c r="D6829">
        <v>45</v>
      </c>
      <c r="E6829" t="s">
        <v>60</v>
      </c>
      <c r="F6829" t="s">
        <v>61</v>
      </c>
      <c r="G6829" t="s">
        <v>78</v>
      </c>
      <c r="H6829">
        <v>2</v>
      </c>
      <c r="I6829" t="s">
        <v>45</v>
      </c>
      <c r="J6829" t="s">
        <v>63</v>
      </c>
      <c r="K6829" t="s">
        <v>64</v>
      </c>
      <c r="L6829" t="s">
        <v>45</v>
      </c>
      <c r="M6829" t="s">
        <v>151</v>
      </c>
      <c r="N6829" t="s">
        <v>47</v>
      </c>
      <c r="O6829" t="s">
        <v>89</v>
      </c>
      <c r="P6829" t="s">
        <v>49</v>
      </c>
      <c r="Q6829" t="s">
        <v>93</v>
      </c>
      <c r="R6829" s="6">
        <f>_xlfn.XLOOKUP(CleanedData[[#This Row],[Product]],'02_Lookup_Tables'!$A$2:$A$126,'02_Lookup_Tables'!$B$2:$B$126)</f>
        <v>1951.09</v>
      </c>
      <c r="S6829" t="str">
        <f>VLOOKUP(CleanedData[[#This Row],[Product]],'02_Lookup_Tables'!$H$2:$I$126,2,FALSE)</f>
        <v>Accessories</v>
      </c>
      <c r="T6829" t="str">
        <f>VLOOKUP(CleanedData[[#This Row],[Province]],'02_Lookup_Tables'!$D$2:$E$10,2, FALSE)</f>
        <v>Southern Region</v>
      </c>
      <c r="U6829" t="str" cm="1">
        <f t="array" ref="U6829">_xlfn.IFS(CleanedData[[#This Row],[Purchase Amount]]&lt;500,"Low",
CleanedData[[#This Row],[Purchase Amount]]&lt;5000,"Medium",
TRUE,"High")</f>
        <v>Medium</v>
      </c>
      <c r="V6829" t="str">
        <f>TEXT(CleanedData[[#This Row],[Date]],"mmmm")</f>
        <v>March</v>
      </c>
      <c r="W6829" t="str">
        <f>"Q"&amp;ROUNDUP(MONTH(CleanedData[[#This Row],[Date]])/3,0)</f>
        <v>Q1</v>
      </c>
      <c r="X6829" t="str">
        <f>IF(CleanedData[[#This Row],[Purchase Amount]]&gt;=5000,"Yes","No")</f>
        <v>No</v>
      </c>
      <c r="Y6829">
        <f>IF(CleanedData[[#This Row],[Recommend]]="Yes",1,0)</f>
        <v>1</v>
      </c>
      <c r="Z6829" s="6">
        <f>CleanedData[[#This Row],[Purchase Amount]]*0.15</f>
        <v>292.6635</v>
      </c>
      <c r="AA6829" s="6">
        <f>CleanedData[[#This Row],[Purchase Amount]]*1.15</f>
        <v>2243.7534999999998</v>
      </c>
    </row>
    <row r="6830" spans="1:27" x14ac:dyDescent="0.3">
      <c r="A6830">
        <v>8271</v>
      </c>
      <c r="B6830" t="s">
        <v>7055</v>
      </c>
      <c r="C6830" s="1">
        <v>45401</v>
      </c>
      <c r="D6830">
        <v>21</v>
      </c>
      <c r="E6830" t="s">
        <v>39</v>
      </c>
      <c r="F6830" t="s">
        <v>130</v>
      </c>
      <c r="G6830" t="s">
        <v>210</v>
      </c>
      <c r="H6830">
        <v>1</v>
      </c>
      <c r="I6830" t="s">
        <v>45</v>
      </c>
      <c r="J6830" t="s">
        <v>54</v>
      </c>
      <c r="K6830" t="s">
        <v>64</v>
      </c>
      <c r="L6830" t="s">
        <v>45</v>
      </c>
      <c r="M6830" t="s">
        <v>46</v>
      </c>
      <c r="N6830" t="s">
        <v>80</v>
      </c>
      <c r="O6830" t="s">
        <v>89</v>
      </c>
      <c r="P6830" t="s">
        <v>49</v>
      </c>
      <c r="Q6830" t="s">
        <v>66</v>
      </c>
      <c r="R6830" s="6">
        <f>_xlfn.XLOOKUP(CleanedData[[#This Row],[Product]],'02_Lookup_Tables'!$A$2:$A$126,'02_Lookup_Tables'!$B$2:$B$126)</f>
        <v>13123.97</v>
      </c>
      <c r="S6830" t="str">
        <f>VLOOKUP(CleanedData[[#This Row],[Product]],'02_Lookup_Tables'!$H$2:$I$126,2,FALSE)</f>
        <v>Electronics</v>
      </c>
      <c r="T6830" t="str">
        <f>VLOOKUP(CleanedData[[#This Row],[Province]],'02_Lookup_Tables'!$D$2:$E$10,2, FALSE)</f>
        <v>Eastern Region</v>
      </c>
      <c r="U6830" t="str" cm="1">
        <f t="array" ref="U6830">_xlfn.IFS(CleanedData[[#This Row],[Purchase Amount]]&lt;500,"Low",
CleanedData[[#This Row],[Purchase Amount]]&lt;5000,"Medium",
TRUE,"High")</f>
        <v>High</v>
      </c>
      <c r="V6830" t="str">
        <f>TEXT(CleanedData[[#This Row],[Date]],"mmmm")</f>
        <v>April</v>
      </c>
      <c r="W6830" t="str">
        <f>"Q"&amp;ROUNDUP(MONTH(CleanedData[[#This Row],[Date]])/3,0)</f>
        <v>Q2</v>
      </c>
      <c r="X6830" t="str">
        <f>IF(CleanedData[[#This Row],[Purchase Amount]]&gt;=5000,"Yes","No")</f>
        <v>Yes</v>
      </c>
      <c r="Y6830">
        <f>IF(CleanedData[[#This Row],[Recommend]]="Yes",1,0)</f>
        <v>1</v>
      </c>
      <c r="Z6830" s="6">
        <f>CleanedData[[#This Row],[Purchase Amount]]*0.15</f>
        <v>1968.5954999999999</v>
      </c>
      <c r="AA6830" s="6">
        <f>CleanedData[[#This Row],[Purchase Amount]]*1.15</f>
        <v>15092.565499999999</v>
      </c>
    </row>
    <row r="6831" spans="1:27" x14ac:dyDescent="0.3">
      <c r="A6831">
        <v>8272</v>
      </c>
      <c r="B6831" t="s">
        <v>7056</v>
      </c>
      <c r="C6831" s="1">
        <v>45892</v>
      </c>
      <c r="D6831">
        <v>73</v>
      </c>
      <c r="E6831" t="s">
        <v>52</v>
      </c>
      <c r="F6831" t="s">
        <v>68</v>
      </c>
      <c r="G6831" t="s">
        <v>411</v>
      </c>
      <c r="H6831">
        <v>1</v>
      </c>
      <c r="I6831" t="s">
        <v>45</v>
      </c>
      <c r="J6831" t="s">
        <v>74</v>
      </c>
      <c r="K6831" t="s">
        <v>44</v>
      </c>
      <c r="L6831" t="s">
        <v>45</v>
      </c>
      <c r="M6831" t="s">
        <v>147</v>
      </c>
      <c r="N6831" t="s">
        <v>80</v>
      </c>
      <c r="O6831" t="s">
        <v>148</v>
      </c>
      <c r="P6831" t="s">
        <v>70</v>
      </c>
      <c r="Q6831" t="s">
        <v>97</v>
      </c>
      <c r="R6831" s="6">
        <f>_xlfn.XLOOKUP(CleanedData[[#This Row],[Product]],'02_Lookup_Tables'!$A$2:$A$126,'02_Lookup_Tables'!$B$2:$B$126)</f>
        <v>103.4</v>
      </c>
      <c r="S6831" t="str">
        <f>VLOOKUP(CleanedData[[#This Row],[Product]],'02_Lookup_Tables'!$H$2:$I$126,2,FALSE)</f>
        <v>Food</v>
      </c>
      <c r="T6831" t="str">
        <f>VLOOKUP(CleanedData[[#This Row],[Province]],'02_Lookup_Tables'!$D$2:$E$10,2, FALSE)</f>
        <v>Northern Region</v>
      </c>
      <c r="U6831" t="str" cm="1">
        <f t="array" ref="U6831">_xlfn.IFS(CleanedData[[#This Row],[Purchase Amount]]&lt;500,"Low",
CleanedData[[#This Row],[Purchase Amount]]&lt;5000,"Medium",
TRUE,"High")</f>
        <v>Low</v>
      </c>
      <c r="V6831" t="str">
        <f>TEXT(CleanedData[[#This Row],[Date]],"mmmm")</f>
        <v>August</v>
      </c>
      <c r="W6831" t="str">
        <f>"Q"&amp;ROUNDUP(MONTH(CleanedData[[#This Row],[Date]])/3,0)</f>
        <v>Q3</v>
      </c>
      <c r="X6831" t="str">
        <f>IF(CleanedData[[#This Row],[Purchase Amount]]&gt;=5000,"Yes","No")</f>
        <v>No</v>
      </c>
      <c r="Y6831">
        <f>IF(CleanedData[[#This Row],[Recommend]]="Yes",1,0)</f>
        <v>1</v>
      </c>
      <c r="Z6831" s="6">
        <f>CleanedData[[#This Row],[Purchase Amount]]*0.15</f>
        <v>15.51</v>
      </c>
      <c r="AA6831" s="6">
        <f>CleanedData[[#This Row],[Purchase Amount]]*1.15</f>
        <v>118.91</v>
      </c>
    </row>
    <row r="6832" spans="1:27" x14ac:dyDescent="0.3">
      <c r="A6832">
        <v>8273</v>
      </c>
      <c r="B6832" t="s">
        <v>7057</v>
      </c>
      <c r="C6832" s="1">
        <v>45672</v>
      </c>
      <c r="D6832">
        <v>72</v>
      </c>
      <c r="E6832" t="s">
        <v>52</v>
      </c>
      <c r="F6832" t="s">
        <v>83</v>
      </c>
      <c r="G6832" t="s">
        <v>144</v>
      </c>
      <c r="H6832">
        <v>4</v>
      </c>
      <c r="I6832" t="s">
        <v>42</v>
      </c>
      <c r="J6832" t="s">
        <v>54</v>
      </c>
      <c r="K6832" t="s">
        <v>44</v>
      </c>
      <c r="L6832" t="s">
        <v>45</v>
      </c>
      <c r="M6832" t="s">
        <v>180</v>
      </c>
      <c r="N6832" t="s">
        <v>96</v>
      </c>
      <c r="O6832" t="s">
        <v>89</v>
      </c>
      <c r="P6832" t="s">
        <v>70</v>
      </c>
      <c r="Q6832" t="s">
        <v>97</v>
      </c>
      <c r="R6832" s="6">
        <f>_xlfn.XLOOKUP(CleanedData[[#This Row],[Product]],'02_Lookup_Tables'!$A$2:$A$126,'02_Lookup_Tables'!$B$2:$B$126)</f>
        <v>4455.18</v>
      </c>
      <c r="S6832" t="str">
        <f>VLOOKUP(CleanedData[[#This Row],[Product]],'02_Lookup_Tables'!$H$2:$I$126,2,FALSE)</f>
        <v>Sports &amp; Outdoors</v>
      </c>
      <c r="T6832" t="str">
        <f>VLOOKUP(CleanedData[[#This Row],[Province]],'02_Lookup_Tables'!$D$2:$E$10,2, FALSE)</f>
        <v>Western Region</v>
      </c>
      <c r="U6832" t="str" cm="1">
        <f t="array" ref="U6832">_xlfn.IFS(CleanedData[[#This Row],[Purchase Amount]]&lt;500,"Low",
CleanedData[[#This Row],[Purchase Amount]]&lt;5000,"Medium",
TRUE,"High")</f>
        <v>Medium</v>
      </c>
      <c r="V6832" t="str">
        <f>TEXT(CleanedData[[#This Row],[Date]],"mmmm")</f>
        <v>January</v>
      </c>
      <c r="W6832" t="str">
        <f>"Q"&amp;ROUNDUP(MONTH(CleanedData[[#This Row],[Date]])/3,0)</f>
        <v>Q1</v>
      </c>
      <c r="X6832" t="str">
        <f>IF(CleanedData[[#This Row],[Purchase Amount]]&gt;=5000,"Yes","No")</f>
        <v>No</v>
      </c>
      <c r="Y6832">
        <f>IF(CleanedData[[#This Row],[Recommend]]="Yes",1,0)</f>
        <v>0</v>
      </c>
      <c r="Z6832" s="6">
        <f>CleanedData[[#This Row],[Purchase Amount]]*0.15</f>
        <v>668.27700000000004</v>
      </c>
      <c r="AA6832" s="6">
        <f>CleanedData[[#This Row],[Purchase Amount]]*1.15</f>
        <v>5123.4570000000003</v>
      </c>
    </row>
    <row r="6833" spans="1:27" x14ac:dyDescent="0.3">
      <c r="A6833">
        <v>8274</v>
      </c>
      <c r="B6833" t="s">
        <v>7058</v>
      </c>
      <c r="C6833" s="1">
        <v>45849</v>
      </c>
      <c r="D6833">
        <v>20</v>
      </c>
      <c r="E6833" t="s">
        <v>39</v>
      </c>
      <c r="F6833" t="s">
        <v>83</v>
      </c>
      <c r="G6833" t="s">
        <v>320</v>
      </c>
      <c r="H6833">
        <v>5</v>
      </c>
      <c r="I6833" t="s">
        <v>45</v>
      </c>
      <c r="J6833" t="s">
        <v>74</v>
      </c>
      <c r="K6833" t="s">
        <v>55</v>
      </c>
      <c r="L6833" t="s">
        <v>45</v>
      </c>
      <c r="M6833" t="s">
        <v>112</v>
      </c>
      <c r="N6833" t="s">
        <v>57</v>
      </c>
      <c r="O6833" t="s">
        <v>48</v>
      </c>
      <c r="P6833" t="s">
        <v>49</v>
      </c>
      <c r="Q6833" t="s">
        <v>66</v>
      </c>
      <c r="R6833" s="6">
        <f>_xlfn.XLOOKUP(CleanedData[[#This Row],[Product]],'02_Lookup_Tables'!$A$2:$A$126,'02_Lookup_Tables'!$B$2:$B$126)</f>
        <v>375.53</v>
      </c>
      <c r="S6833" t="str">
        <f>VLOOKUP(CleanedData[[#This Row],[Product]],'02_Lookup_Tables'!$H$2:$I$126,2,FALSE)</f>
        <v>Toys &amp; Games</v>
      </c>
      <c r="T6833" t="str">
        <f>VLOOKUP(CleanedData[[#This Row],[Province]],'02_Lookup_Tables'!$D$2:$E$10,2, FALSE)</f>
        <v>Western Region</v>
      </c>
      <c r="U6833" t="str" cm="1">
        <f t="array" ref="U6833">_xlfn.IFS(CleanedData[[#This Row],[Purchase Amount]]&lt;500,"Low",
CleanedData[[#This Row],[Purchase Amount]]&lt;5000,"Medium",
TRUE,"High")</f>
        <v>Low</v>
      </c>
      <c r="V6833" t="str">
        <f>TEXT(CleanedData[[#This Row],[Date]],"mmmm")</f>
        <v>July</v>
      </c>
      <c r="W6833" t="str">
        <f>"Q"&amp;ROUNDUP(MONTH(CleanedData[[#This Row],[Date]])/3,0)</f>
        <v>Q3</v>
      </c>
      <c r="X6833" t="str">
        <f>IF(CleanedData[[#This Row],[Purchase Amount]]&gt;=5000,"Yes","No")</f>
        <v>No</v>
      </c>
      <c r="Y6833">
        <f>IF(CleanedData[[#This Row],[Recommend]]="Yes",1,0)</f>
        <v>1</v>
      </c>
      <c r="Z6833" s="6">
        <f>CleanedData[[#This Row],[Purchase Amount]]*0.15</f>
        <v>56.329499999999996</v>
      </c>
      <c r="AA6833" s="6">
        <f>CleanedData[[#This Row],[Purchase Amount]]*1.15</f>
        <v>431.85949999999991</v>
      </c>
    </row>
    <row r="6834" spans="1:27" x14ac:dyDescent="0.3">
      <c r="A6834">
        <v>8276</v>
      </c>
      <c r="B6834" t="s">
        <v>7059</v>
      </c>
      <c r="C6834" s="1">
        <v>45726</v>
      </c>
      <c r="D6834">
        <v>30</v>
      </c>
      <c r="E6834" t="s">
        <v>52</v>
      </c>
      <c r="F6834" t="s">
        <v>68</v>
      </c>
      <c r="G6834" t="s">
        <v>365</v>
      </c>
      <c r="H6834">
        <v>1</v>
      </c>
      <c r="I6834" t="s">
        <v>45</v>
      </c>
      <c r="J6834" t="s">
        <v>74</v>
      </c>
      <c r="K6834" t="s">
        <v>55</v>
      </c>
      <c r="L6834" t="s">
        <v>42</v>
      </c>
      <c r="M6834" t="s">
        <v>175</v>
      </c>
      <c r="N6834" t="s">
        <v>80</v>
      </c>
      <c r="O6834" t="s">
        <v>89</v>
      </c>
      <c r="P6834" t="s">
        <v>49</v>
      </c>
      <c r="Q6834" t="s">
        <v>58</v>
      </c>
      <c r="R6834" s="6">
        <f>_xlfn.XLOOKUP(CleanedData[[#This Row],[Product]],'02_Lookup_Tables'!$A$2:$A$126,'02_Lookup_Tables'!$B$2:$B$126)</f>
        <v>105.11</v>
      </c>
      <c r="S6834" t="str">
        <f>VLOOKUP(CleanedData[[#This Row],[Product]],'02_Lookup_Tables'!$H$2:$I$126,2,FALSE)</f>
        <v>Beauty &amp; Personal Care</v>
      </c>
      <c r="T6834" t="str">
        <f>VLOOKUP(CleanedData[[#This Row],[Province]],'02_Lookup_Tables'!$D$2:$E$10,2, FALSE)</f>
        <v>Northern Region</v>
      </c>
      <c r="U6834" t="str" cm="1">
        <f t="array" ref="U6834">_xlfn.IFS(CleanedData[[#This Row],[Purchase Amount]]&lt;500,"Low",
CleanedData[[#This Row],[Purchase Amount]]&lt;5000,"Medium",
TRUE,"High")</f>
        <v>Low</v>
      </c>
      <c r="V6834" t="str">
        <f>TEXT(CleanedData[[#This Row],[Date]],"mmmm")</f>
        <v>March</v>
      </c>
      <c r="W6834" t="str">
        <f>"Q"&amp;ROUNDUP(MONTH(CleanedData[[#This Row],[Date]])/3,0)</f>
        <v>Q1</v>
      </c>
      <c r="X6834" t="str">
        <f>IF(CleanedData[[#This Row],[Purchase Amount]]&gt;=5000,"Yes","No")</f>
        <v>No</v>
      </c>
      <c r="Y6834">
        <f>IF(CleanedData[[#This Row],[Recommend]]="Yes",1,0)</f>
        <v>1</v>
      </c>
      <c r="Z6834" s="6">
        <f>CleanedData[[#This Row],[Purchase Amount]]*0.15</f>
        <v>15.766499999999999</v>
      </c>
      <c r="AA6834" s="6">
        <f>CleanedData[[#This Row],[Purchase Amount]]*1.15</f>
        <v>120.87649999999999</v>
      </c>
    </row>
    <row r="6835" spans="1:27" x14ac:dyDescent="0.3">
      <c r="A6835">
        <v>8277</v>
      </c>
      <c r="B6835" t="s">
        <v>7060</v>
      </c>
      <c r="C6835" s="1">
        <v>45677</v>
      </c>
      <c r="D6835">
        <v>56</v>
      </c>
      <c r="E6835" t="s">
        <v>60</v>
      </c>
      <c r="F6835" t="s">
        <v>40</v>
      </c>
      <c r="G6835" t="s">
        <v>636</v>
      </c>
      <c r="H6835">
        <v>4</v>
      </c>
      <c r="I6835" t="s">
        <v>45</v>
      </c>
      <c r="J6835" t="s">
        <v>54</v>
      </c>
      <c r="K6835" t="s">
        <v>44</v>
      </c>
      <c r="L6835" t="s">
        <v>42</v>
      </c>
      <c r="N6835" t="s">
        <v>96</v>
      </c>
      <c r="O6835" t="s">
        <v>134</v>
      </c>
      <c r="P6835" t="s">
        <v>8646</v>
      </c>
      <c r="Q6835" t="s">
        <v>50</v>
      </c>
      <c r="R6835" s="6">
        <f>_xlfn.XLOOKUP(CleanedData[[#This Row],[Product]],'02_Lookup_Tables'!$A$2:$A$126,'02_Lookup_Tables'!$B$2:$B$126)</f>
        <v>6581.78</v>
      </c>
      <c r="S6835" t="str">
        <f>VLOOKUP(CleanedData[[#This Row],[Product]],'02_Lookup_Tables'!$H$2:$I$126,2,FALSE)</f>
        <v>Electronics</v>
      </c>
      <c r="T6835" t="str">
        <f>VLOOKUP(CleanedData[[#This Row],[Province]],'02_Lookup_Tables'!$D$2:$E$10,2, FALSE)</f>
        <v>Northern Region</v>
      </c>
      <c r="U6835" t="str" cm="1">
        <f t="array" ref="U6835">_xlfn.IFS(CleanedData[[#This Row],[Purchase Amount]]&lt;500,"Low",
CleanedData[[#This Row],[Purchase Amount]]&lt;5000,"Medium",
TRUE,"High")</f>
        <v>High</v>
      </c>
      <c r="V6835" t="str">
        <f>TEXT(CleanedData[[#This Row],[Date]],"mmmm")</f>
        <v>January</v>
      </c>
      <c r="W6835" t="str">
        <f>"Q"&amp;ROUNDUP(MONTH(CleanedData[[#This Row],[Date]])/3,0)</f>
        <v>Q1</v>
      </c>
      <c r="X6835" t="str">
        <f>IF(CleanedData[[#This Row],[Purchase Amount]]&gt;=5000,"Yes","No")</f>
        <v>Yes</v>
      </c>
      <c r="Y6835">
        <f>IF(CleanedData[[#This Row],[Recommend]]="Yes",1,0)</f>
        <v>1</v>
      </c>
      <c r="Z6835" s="6">
        <f>CleanedData[[#This Row],[Purchase Amount]]*0.15</f>
        <v>987.26699999999994</v>
      </c>
      <c r="AA6835" s="6">
        <f>CleanedData[[#This Row],[Purchase Amount]]*1.15</f>
        <v>7569.0469999999996</v>
      </c>
    </row>
    <row r="6836" spans="1:27" x14ac:dyDescent="0.3">
      <c r="A6836">
        <v>8278</v>
      </c>
      <c r="B6836" t="s">
        <v>7061</v>
      </c>
      <c r="C6836" s="1">
        <v>45527</v>
      </c>
      <c r="D6836">
        <v>38</v>
      </c>
      <c r="E6836" t="s">
        <v>39</v>
      </c>
      <c r="F6836" t="s">
        <v>125</v>
      </c>
      <c r="G6836" t="s">
        <v>225</v>
      </c>
      <c r="H6836">
        <v>2</v>
      </c>
      <c r="I6836" t="s">
        <v>42</v>
      </c>
      <c r="J6836" t="s">
        <v>74</v>
      </c>
      <c r="K6836" t="s">
        <v>44</v>
      </c>
      <c r="L6836" t="s">
        <v>45</v>
      </c>
      <c r="M6836" t="s">
        <v>165</v>
      </c>
      <c r="N6836" t="s">
        <v>47</v>
      </c>
      <c r="O6836" t="s">
        <v>89</v>
      </c>
      <c r="P6836" t="s">
        <v>49</v>
      </c>
      <c r="Q6836" t="s">
        <v>81</v>
      </c>
      <c r="R6836" s="6">
        <f>_xlfn.XLOOKUP(CleanedData[[#This Row],[Product]],'02_Lookup_Tables'!$A$2:$A$126,'02_Lookup_Tables'!$B$2:$B$126)</f>
        <v>1094.3699999999999</v>
      </c>
      <c r="S6836" t="str">
        <f>VLOOKUP(CleanedData[[#This Row],[Product]],'02_Lookup_Tables'!$H$2:$I$126,2,FALSE)</f>
        <v>Apparel</v>
      </c>
      <c r="T6836" t="str">
        <f>VLOOKUP(CleanedData[[#This Row],[Province]],'02_Lookup_Tables'!$D$2:$E$10,2, FALSE)</f>
        <v>Western Region</v>
      </c>
      <c r="U6836" t="str" cm="1">
        <f t="array" ref="U6836">_xlfn.IFS(CleanedData[[#This Row],[Purchase Amount]]&lt;500,"Low",
CleanedData[[#This Row],[Purchase Amount]]&lt;5000,"Medium",
TRUE,"High")</f>
        <v>Medium</v>
      </c>
      <c r="V6836" t="str">
        <f>TEXT(CleanedData[[#This Row],[Date]],"mmmm")</f>
        <v>August</v>
      </c>
      <c r="W6836" t="str">
        <f>"Q"&amp;ROUNDUP(MONTH(CleanedData[[#This Row],[Date]])/3,0)</f>
        <v>Q3</v>
      </c>
      <c r="X6836" t="str">
        <f>IF(CleanedData[[#This Row],[Purchase Amount]]&gt;=5000,"Yes","No")</f>
        <v>No</v>
      </c>
      <c r="Y6836">
        <f>IF(CleanedData[[#This Row],[Recommend]]="Yes",1,0)</f>
        <v>0</v>
      </c>
      <c r="Z6836" s="6">
        <f>CleanedData[[#This Row],[Purchase Amount]]*0.15</f>
        <v>164.15549999999999</v>
      </c>
      <c r="AA6836" s="6">
        <f>CleanedData[[#This Row],[Purchase Amount]]*1.15</f>
        <v>1258.5254999999997</v>
      </c>
    </row>
    <row r="6837" spans="1:27" x14ac:dyDescent="0.3">
      <c r="A6837">
        <v>8279</v>
      </c>
      <c r="B6837" t="s">
        <v>7062</v>
      </c>
      <c r="C6837" s="1">
        <v>46003</v>
      </c>
      <c r="D6837">
        <v>19</v>
      </c>
      <c r="E6837" t="s">
        <v>52</v>
      </c>
      <c r="F6837" t="s">
        <v>130</v>
      </c>
      <c r="G6837" t="s">
        <v>133</v>
      </c>
      <c r="H6837">
        <v>4</v>
      </c>
      <c r="I6837" t="s">
        <v>45</v>
      </c>
      <c r="J6837" t="s">
        <v>74</v>
      </c>
      <c r="K6837" t="s">
        <v>64</v>
      </c>
      <c r="L6837" t="s">
        <v>42</v>
      </c>
      <c r="M6837" t="s">
        <v>151</v>
      </c>
      <c r="N6837" t="s">
        <v>96</v>
      </c>
      <c r="O6837" t="s">
        <v>89</v>
      </c>
      <c r="P6837" t="s">
        <v>70</v>
      </c>
      <c r="Q6837" t="s">
        <v>66</v>
      </c>
      <c r="R6837" s="6">
        <f>_xlfn.XLOOKUP(CleanedData[[#This Row],[Product]],'02_Lookup_Tables'!$A$2:$A$126,'02_Lookup_Tables'!$B$2:$B$126)</f>
        <v>1734</v>
      </c>
      <c r="S6837" t="str">
        <f>VLOOKUP(CleanedData[[#This Row],[Product]],'02_Lookup_Tables'!$H$2:$I$126,2,FALSE)</f>
        <v>Home &amp; Living</v>
      </c>
      <c r="T6837" t="str">
        <f>VLOOKUP(CleanedData[[#This Row],[Province]],'02_Lookup_Tables'!$D$2:$E$10,2, FALSE)</f>
        <v>Eastern Region</v>
      </c>
      <c r="U6837" t="str" cm="1">
        <f t="array" ref="U6837">_xlfn.IFS(CleanedData[[#This Row],[Purchase Amount]]&lt;500,"Low",
CleanedData[[#This Row],[Purchase Amount]]&lt;5000,"Medium",
TRUE,"High")</f>
        <v>Medium</v>
      </c>
      <c r="V6837" t="str">
        <f>TEXT(CleanedData[[#This Row],[Date]],"mmmm")</f>
        <v>December</v>
      </c>
      <c r="W6837" t="str">
        <f>"Q"&amp;ROUNDUP(MONTH(CleanedData[[#This Row],[Date]])/3,0)</f>
        <v>Q4</v>
      </c>
      <c r="X6837" t="str">
        <f>IF(CleanedData[[#This Row],[Purchase Amount]]&gt;=5000,"Yes","No")</f>
        <v>No</v>
      </c>
      <c r="Y6837">
        <f>IF(CleanedData[[#This Row],[Recommend]]="Yes",1,0)</f>
        <v>1</v>
      </c>
      <c r="Z6837" s="6">
        <f>CleanedData[[#This Row],[Purchase Amount]]*0.15</f>
        <v>260.09999999999997</v>
      </c>
      <c r="AA6837" s="6">
        <f>CleanedData[[#This Row],[Purchase Amount]]*1.15</f>
        <v>1994.1</v>
      </c>
    </row>
    <row r="6838" spans="1:27" x14ac:dyDescent="0.3">
      <c r="A6838">
        <v>8280</v>
      </c>
      <c r="B6838" t="s">
        <v>7063</v>
      </c>
      <c r="C6838" s="1">
        <v>45558</v>
      </c>
      <c r="D6838">
        <v>80</v>
      </c>
      <c r="E6838" t="s">
        <v>52</v>
      </c>
      <c r="F6838" t="s">
        <v>108</v>
      </c>
      <c r="G6838" t="s">
        <v>976</v>
      </c>
      <c r="H6838">
        <v>5</v>
      </c>
      <c r="I6838" t="s">
        <v>45</v>
      </c>
      <c r="J6838" t="s">
        <v>54</v>
      </c>
      <c r="K6838" t="s">
        <v>64</v>
      </c>
      <c r="L6838" t="s">
        <v>42</v>
      </c>
      <c r="M6838" t="s">
        <v>151</v>
      </c>
      <c r="N6838" t="s">
        <v>57</v>
      </c>
      <c r="O6838" t="s">
        <v>89</v>
      </c>
      <c r="P6838" t="s">
        <v>70</v>
      </c>
      <c r="Q6838" t="s">
        <v>97</v>
      </c>
      <c r="R6838" s="6">
        <f>_xlfn.XLOOKUP(CleanedData[[#This Row],[Product]],'02_Lookup_Tables'!$A$2:$A$126,'02_Lookup_Tables'!$B$2:$B$126)</f>
        <v>412.16</v>
      </c>
      <c r="S6838" t="str">
        <f>VLOOKUP(CleanedData[[#This Row],[Product]],'02_Lookup_Tables'!$H$2:$I$126,2,FALSE)</f>
        <v>Apparel</v>
      </c>
      <c r="T6838" t="str">
        <f>VLOOKUP(CleanedData[[#This Row],[Province]],'02_Lookup_Tables'!$D$2:$E$10,2, FALSE)</f>
        <v>Gauteng Region</v>
      </c>
      <c r="U6838" t="str" cm="1">
        <f t="array" ref="U6838">_xlfn.IFS(CleanedData[[#This Row],[Purchase Amount]]&lt;500,"Low",
CleanedData[[#This Row],[Purchase Amount]]&lt;5000,"Medium",
TRUE,"High")</f>
        <v>Low</v>
      </c>
      <c r="V6838" t="str">
        <f>TEXT(CleanedData[[#This Row],[Date]],"mmmm")</f>
        <v>September</v>
      </c>
      <c r="W6838" t="str">
        <f>"Q"&amp;ROUNDUP(MONTH(CleanedData[[#This Row],[Date]])/3,0)</f>
        <v>Q3</v>
      </c>
      <c r="X6838" t="str">
        <f>IF(CleanedData[[#This Row],[Purchase Amount]]&gt;=5000,"Yes","No")</f>
        <v>No</v>
      </c>
      <c r="Y6838">
        <f>IF(CleanedData[[#This Row],[Recommend]]="Yes",1,0)</f>
        <v>1</v>
      </c>
      <c r="Z6838" s="6">
        <f>CleanedData[[#This Row],[Purchase Amount]]*0.15</f>
        <v>61.823999999999998</v>
      </c>
      <c r="AA6838" s="6">
        <f>CleanedData[[#This Row],[Purchase Amount]]*1.15</f>
        <v>473.98399999999998</v>
      </c>
    </row>
    <row r="6839" spans="1:27" x14ac:dyDescent="0.3">
      <c r="A6839">
        <v>8281</v>
      </c>
      <c r="B6839" t="s">
        <v>7064</v>
      </c>
      <c r="C6839" s="1">
        <v>45725</v>
      </c>
      <c r="D6839">
        <v>60</v>
      </c>
      <c r="E6839" t="s">
        <v>60</v>
      </c>
      <c r="F6839" t="s">
        <v>83</v>
      </c>
      <c r="G6839" t="s">
        <v>173</v>
      </c>
      <c r="H6839">
        <v>5</v>
      </c>
      <c r="I6839" t="s">
        <v>45</v>
      </c>
      <c r="J6839" t="s">
        <v>69</v>
      </c>
      <c r="K6839" t="s">
        <v>64</v>
      </c>
      <c r="L6839" t="s">
        <v>42</v>
      </c>
      <c r="M6839" t="s">
        <v>46</v>
      </c>
      <c r="N6839" t="s">
        <v>57</v>
      </c>
      <c r="O6839" t="s">
        <v>89</v>
      </c>
      <c r="P6839" t="s">
        <v>70</v>
      </c>
      <c r="Q6839" t="s">
        <v>50</v>
      </c>
      <c r="R6839" s="6">
        <f>_xlfn.XLOOKUP(CleanedData[[#This Row],[Product]],'02_Lookup_Tables'!$A$2:$A$126,'02_Lookup_Tables'!$B$2:$B$126)</f>
        <v>13056.99</v>
      </c>
      <c r="S6839" t="str">
        <f>VLOOKUP(CleanedData[[#This Row],[Product]],'02_Lookup_Tables'!$H$2:$I$126,2,FALSE)</f>
        <v>Electronics</v>
      </c>
      <c r="T6839" t="str">
        <f>VLOOKUP(CleanedData[[#This Row],[Province]],'02_Lookup_Tables'!$D$2:$E$10,2, FALSE)</f>
        <v>Western Region</v>
      </c>
      <c r="U6839" t="str" cm="1">
        <f t="array" ref="U6839">_xlfn.IFS(CleanedData[[#This Row],[Purchase Amount]]&lt;500,"Low",
CleanedData[[#This Row],[Purchase Amount]]&lt;5000,"Medium",
TRUE,"High")</f>
        <v>High</v>
      </c>
      <c r="V6839" t="str">
        <f>TEXT(CleanedData[[#This Row],[Date]],"mmmm")</f>
        <v>March</v>
      </c>
      <c r="W6839" t="str">
        <f>"Q"&amp;ROUNDUP(MONTH(CleanedData[[#This Row],[Date]])/3,0)</f>
        <v>Q1</v>
      </c>
      <c r="X6839" t="str">
        <f>IF(CleanedData[[#This Row],[Purchase Amount]]&gt;=5000,"Yes","No")</f>
        <v>Yes</v>
      </c>
      <c r="Y6839">
        <f>IF(CleanedData[[#This Row],[Recommend]]="Yes",1,0)</f>
        <v>1</v>
      </c>
      <c r="Z6839" s="6">
        <f>CleanedData[[#This Row],[Purchase Amount]]*0.15</f>
        <v>1958.5484999999999</v>
      </c>
      <c r="AA6839" s="6">
        <f>CleanedData[[#This Row],[Purchase Amount]]*1.15</f>
        <v>15015.538499999999</v>
      </c>
    </row>
    <row r="6840" spans="1:27" x14ac:dyDescent="0.3">
      <c r="A6840">
        <v>8282</v>
      </c>
      <c r="B6840" t="s">
        <v>7065</v>
      </c>
      <c r="C6840" s="1">
        <v>45530</v>
      </c>
      <c r="D6840">
        <v>23</v>
      </c>
      <c r="E6840" t="s">
        <v>52</v>
      </c>
      <c r="F6840" t="s">
        <v>83</v>
      </c>
      <c r="G6840" t="s">
        <v>296</v>
      </c>
      <c r="H6840">
        <v>1</v>
      </c>
      <c r="I6840" t="s">
        <v>45</v>
      </c>
      <c r="J6840" t="s">
        <v>74</v>
      </c>
      <c r="K6840" t="s">
        <v>64</v>
      </c>
      <c r="L6840" t="s">
        <v>42</v>
      </c>
      <c r="M6840" t="s">
        <v>236</v>
      </c>
      <c r="N6840" t="s">
        <v>80</v>
      </c>
      <c r="O6840" t="s">
        <v>89</v>
      </c>
      <c r="P6840" t="s">
        <v>49</v>
      </c>
      <c r="Q6840" t="s">
        <v>66</v>
      </c>
      <c r="R6840" s="6">
        <f>_xlfn.XLOOKUP(CleanedData[[#This Row],[Product]],'02_Lookup_Tables'!$A$2:$A$126,'02_Lookup_Tables'!$B$2:$B$126)</f>
        <v>657.5</v>
      </c>
      <c r="S6840" t="str">
        <f>VLOOKUP(CleanedData[[#This Row],[Product]],'02_Lookup_Tables'!$H$2:$I$126,2,FALSE)</f>
        <v>Home Devices</v>
      </c>
      <c r="T6840" t="str">
        <f>VLOOKUP(CleanedData[[#This Row],[Province]],'02_Lookup_Tables'!$D$2:$E$10,2, FALSE)</f>
        <v>Western Region</v>
      </c>
      <c r="U6840" t="str" cm="1">
        <f t="array" ref="U6840">_xlfn.IFS(CleanedData[[#This Row],[Purchase Amount]]&lt;500,"Low",
CleanedData[[#This Row],[Purchase Amount]]&lt;5000,"Medium",
TRUE,"High")</f>
        <v>Medium</v>
      </c>
      <c r="V6840" t="str">
        <f>TEXT(CleanedData[[#This Row],[Date]],"mmmm")</f>
        <v>August</v>
      </c>
      <c r="W6840" t="str">
        <f>"Q"&amp;ROUNDUP(MONTH(CleanedData[[#This Row],[Date]])/3,0)</f>
        <v>Q3</v>
      </c>
      <c r="X6840" t="str">
        <f>IF(CleanedData[[#This Row],[Purchase Amount]]&gt;=5000,"Yes","No")</f>
        <v>No</v>
      </c>
      <c r="Y6840">
        <f>IF(CleanedData[[#This Row],[Recommend]]="Yes",1,0)</f>
        <v>1</v>
      </c>
      <c r="Z6840" s="6">
        <f>CleanedData[[#This Row],[Purchase Amount]]*0.15</f>
        <v>98.625</v>
      </c>
      <c r="AA6840" s="6">
        <f>CleanedData[[#This Row],[Purchase Amount]]*1.15</f>
        <v>756.12499999999989</v>
      </c>
    </row>
    <row r="6841" spans="1:27" x14ac:dyDescent="0.3">
      <c r="A6841">
        <v>8284</v>
      </c>
      <c r="B6841" t="s">
        <v>7066</v>
      </c>
      <c r="C6841" s="1">
        <v>45731</v>
      </c>
      <c r="D6841">
        <v>24</v>
      </c>
      <c r="E6841" t="s">
        <v>60</v>
      </c>
      <c r="F6841" t="s">
        <v>125</v>
      </c>
      <c r="G6841" t="s">
        <v>122</v>
      </c>
      <c r="H6841">
        <v>5</v>
      </c>
      <c r="I6841" t="s">
        <v>45</v>
      </c>
      <c r="J6841" t="s">
        <v>63</v>
      </c>
      <c r="K6841" t="s">
        <v>55</v>
      </c>
      <c r="L6841" t="s">
        <v>45</v>
      </c>
      <c r="M6841" t="s">
        <v>165</v>
      </c>
      <c r="N6841" t="s">
        <v>57</v>
      </c>
      <c r="O6841" t="s">
        <v>89</v>
      </c>
      <c r="P6841" t="s">
        <v>70</v>
      </c>
      <c r="Q6841" t="s">
        <v>66</v>
      </c>
      <c r="R6841" s="6">
        <f>_xlfn.XLOOKUP(CleanedData[[#This Row],[Product]],'02_Lookup_Tables'!$A$2:$A$126,'02_Lookup_Tables'!$B$2:$B$126)</f>
        <v>1712.08</v>
      </c>
      <c r="S6841" t="str">
        <f>VLOOKUP(CleanedData[[#This Row],[Product]],'02_Lookup_Tables'!$H$2:$I$126,2,FALSE)</f>
        <v>Home &amp; Living</v>
      </c>
      <c r="T6841" t="str">
        <f>VLOOKUP(CleanedData[[#This Row],[Province]],'02_Lookup_Tables'!$D$2:$E$10,2, FALSE)</f>
        <v>Western Region</v>
      </c>
      <c r="U6841" t="str" cm="1">
        <f t="array" ref="U6841">_xlfn.IFS(CleanedData[[#This Row],[Purchase Amount]]&lt;500,"Low",
CleanedData[[#This Row],[Purchase Amount]]&lt;5000,"Medium",
TRUE,"High")</f>
        <v>Medium</v>
      </c>
      <c r="V6841" t="str">
        <f>TEXT(CleanedData[[#This Row],[Date]],"mmmm")</f>
        <v>March</v>
      </c>
      <c r="W6841" t="str">
        <f>"Q"&amp;ROUNDUP(MONTH(CleanedData[[#This Row],[Date]])/3,0)</f>
        <v>Q1</v>
      </c>
      <c r="X6841" t="str">
        <f>IF(CleanedData[[#This Row],[Purchase Amount]]&gt;=5000,"Yes","No")</f>
        <v>No</v>
      </c>
      <c r="Y6841">
        <f>IF(CleanedData[[#This Row],[Recommend]]="Yes",1,0)</f>
        <v>1</v>
      </c>
      <c r="Z6841" s="6">
        <f>CleanedData[[#This Row],[Purchase Amount]]*0.15</f>
        <v>256.81199999999995</v>
      </c>
      <c r="AA6841" s="6">
        <f>CleanedData[[#This Row],[Purchase Amount]]*1.15</f>
        <v>1968.8919999999998</v>
      </c>
    </row>
    <row r="6842" spans="1:27" x14ac:dyDescent="0.3">
      <c r="A6842">
        <v>8286</v>
      </c>
      <c r="B6842" t="s">
        <v>7067</v>
      </c>
      <c r="C6842" s="1">
        <v>45585</v>
      </c>
      <c r="D6842">
        <v>77</v>
      </c>
      <c r="E6842" t="s">
        <v>60</v>
      </c>
      <c r="F6842" t="s">
        <v>130</v>
      </c>
      <c r="G6842" t="s">
        <v>225</v>
      </c>
      <c r="H6842">
        <v>2</v>
      </c>
      <c r="I6842" t="s">
        <v>45</v>
      </c>
      <c r="J6842" t="s">
        <v>74</v>
      </c>
      <c r="K6842" t="s">
        <v>55</v>
      </c>
      <c r="L6842" t="s">
        <v>42</v>
      </c>
      <c r="M6842" t="s">
        <v>196</v>
      </c>
      <c r="N6842" t="s">
        <v>47</v>
      </c>
      <c r="O6842" t="s">
        <v>89</v>
      </c>
      <c r="P6842" t="s">
        <v>49</v>
      </c>
      <c r="Q6842" t="s">
        <v>97</v>
      </c>
      <c r="R6842" s="6">
        <f>_xlfn.XLOOKUP(CleanedData[[#This Row],[Product]],'02_Lookup_Tables'!$A$2:$A$126,'02_Lookup_Tables'!$B$2:$B$126)</f>
        <v>1094.3699999999999</v>
      </c>
      <c r="S6842" t="str">
        <f>VLOOKUP(CleanedData[[#This Row],[Product]],'02_Lookup_Tables'!$H$2:$I$126,2,FALSE)</f>
        <v>Apparel</v>
      </c>
      <c r="T6842" t="str">
        <f>VLOOKUP(CleanedData[[#This Row],[Province]],'02_Lookup_Tables'!$D$2:$E$10,2, FALSE)</f>
        <v>Eastern Region</v>
      </c>
      <c r="U6842" t="str" cm="1">
        <f t="array" ref="U6842">_xlfn.IFS(CleanedData[[#This Row],[Purchase Amount]]&lt;500,"Low",
CleanedData[[#This Row],[Purchase Amount]]&lt;5000,"Medium",
TRUE,"High")</f>
        <v>Medium</v>
      </c>
      <c r="V6842" t="str">
        <f>TEXT(CleanedData[[#This Row],[Date]],"mmmm")</f>
        <v>October</v>
      </c>
      <c r="W6842" t="str">
        <f>"Q"&amp;ROUNDUP(MONTH(CleanedData[[#This Row],[Date]])/3,0)</f>
        <v>Q4</v>
      </c>
      <c r="X6842" t="str">
        <f>IF(CleanedData[[#This Row],[Purchase Amount]]&gt;=5000,"Yes","No")</f>
        <v>No</v>
      </c>
      <c r="Y6842">
        <f>IF(CleanedData[[#This Row],[Recommend]]="Yes",1,0)</f>
        <v>1</v>
      </c>
      <c r="Z6842" s="6">
        <f>CleanedData[[#This Row],[Purchase Amount]]*0.15</f>
        <v>164.15549999999999</v>
      </c>
      <c r="AA6842" s="6">
        <f>CleanedData[[#This Row],[Purchase Amount]]*1.15</f>
        <v>1258.5254999999997</v>
      </c>
    </row>
    <row r="6843" spans="1:27" x14ac:dyDescent="0.3">
      <c r="A6843">
        <v>8288</v>
      </c>
      <c r="B6843" t="s">
        <v>7068</v>
      </c>
      <c r="C6843" s="1">
        <v>45869</v>
      </c>
      <c r="E6843" t="s">
        <v>39</v>
      </c>
      <c r="F6843" t="s">
        <v>68</v>
      </c>
      <c r="G6843" t="s">
        <v>317</v>
      </c>
      <c r="H6843">
        <v>2</v>
      </c>
      <c r="I6843" t="s">
        <v>42</v>
      </c>
      <c r="J6843" t="s">
        <v>69</v>
      </c>
      <c r="K6843" t="s">
        <v>64</v>
      </c>
      <c r="L6843" t="s">
        <v>42</v>
      </c>
      <c r="N6843" t="s">
        <v>47</v>
      </c>
      <c r="O6843" t="s">
        <v>134</v>
      </c>
      <c r="P6843" t="s">
        <v>8646</v>
      </c>
      <c r="Q6843" t="s">
        <v>166</v>
      </c>
      <c r="R6843" s="6">
        <f>_xlfn.XLOOKUP(CleanedData[[#This Row],[Product]],'02_Lookup_Tables'!$A$2:$A$126,'02_Lookup_Tables'!$B$2:$B$126)</f>
        <v>10347.709999999999</v>
      </c>
      <c r="S6843" t="str">
        <f>VLOOKUP(CleanedData[[#This Row],[Product]],'02_Lookup_Tables'!$H$2:$I$126,2,FALSE)</f>
        <v>Home Devices</v>
      </c>
      <c r="T6843" t="str">
        <f>VLOOKUP(CleanedData[[#This Row],[Province]],'02_Lookup_Tables'!$D$2:$E$10,2, FALSE)</f>
        <v>Northern Region</v>
      </c>
      <c r="U6843" t="str" cm="1">
        <f t="array" ref="U6843">_xlfn.IFS(CleanedData[[#This Row],[Purchase Amount]]&lt;500,"Low",
CleanedData[[#This Row],[Purchase Amount]]&lt;5000,"Medium",
TRUE,"High")</f>
        <v>High</v>
      </c>
      <c r="V6843" t="str">
        <f>TEXT(CleanedData[[#This Row],[Date]],"mmmm")</f>
        <v>July</v>
      </c>
      <c r="W6843" t="str">
        <f>"Q"&amp;ROUNDUP(MONTH(CleanedData[[#This Row],[Date]])/3,0)</f>
        <v>Q3</v>
      </c>
      <c r="X6843" t="str">
        <f>IF(CleanedData[[#This Row],[Purchase Amount]]&gt;=5000,"Yes","No")</f>
        <v>Yes</v>
      </c>
      <c r="Y6843">
        <f>IF(CleanedData[[#This Row],[Recommend]]="Yes",1,0)</f>
        <v>0</v>
      </c>
      <c r="Z6843" s="6">
        <f>CleanedData[[#This Row],[Purchase Amount]]*0.15</f>
        <v>1552.1564999999998</v>
      </c>
      <c r="AA6843" s="6">
        <f>CleanedData[[#This Row],[Purchase Amount]]*1.15</f>
        <v>11899.866499999998</v>
      </c>
    </row>
    <row r="6844" spans="1:27" x14ac:dyDescent="0.3">
      <c r="A6844">
        <v>8289</v>
      </c>
      <c r="B6844" t="s">
        <v>7069</v>
      </c>
      <c r="C6844" s="1">
        <v>45403</v>
      </c>
      <c r="D6844">
        <v>28</v>
      </c>
      <c r="E6844" t="s">
        <v>39</v>
      </c>
      <c r="F6844" t="s">
        <v>83</v>
      </c>
      <c r="G6844" t="s">
        <v>212</v>
      </c>
      <c r="H6844">
        <v>4</v>
      </c>
      <c r="I6844" t="s">
        <v>42</v>
      </c>
      <c r="J6844" t="s">
        <v>69</v>
      </c>
      <c r="K6844" t="s">
        <v>55</v>
      </c>
      <c r="L6844" t="s">
        <v>42</v>
      </c>
      <c r="M6844" t="s">
        <v>123</v>
      </c>
      <c r="N6844" t="s">
        <v>96</v>
      </c>
      <c r="O6844" t="s">
        <v>89</v>
      </c>
      <c r="P6844" t="s">
        <v>70</v>
      </c>
      <c r="Q6844" t="s">
        <v>58</v>
      </c>
      <c r="R6844" s="6">
        <f>_xlfn.XLOOKUP(CleanedData[[#This Row],[Product]],'02_Lookup_Tables'!$A$2:$A$126,'02_Lookup_Tables'!$B$2:$B$126)</f>
        <v>192.77</v>
      </c>
      <c r="S6844" t="str">
        <f>VLOOKUP(CleanedData[[#This Row],[Product]],'02_Lookup_Tables'!$H$2:$I$126,2,FALSE)</f>
        <v>Beauty &amp; Personal Care</v>
      </c>
      <c r="T6844" t="str">
        <f>VLOOKUP(CleanedData[[#This Row],[Province]],'02_Lookup_Tables'!$D$2:$E$10,2, FALSE)</f>
        <v>Western Region</v>
      </c>
      <c r="U6844" t="str" cm="1">
        <f t="array" ref="U6844">_xlfn.IFS(CleanedData[[#This Row],[Purchase Amount]]&lt;500,"Low",
CleanedData[[#This Row],[Purchase Amount]]&lt;5000,"Medium",
TRUE,"High")</f>
        <v>Low</v>
      </c>
      <c r="V6844" t="str">
        <f>TEXT(CleanedData[[#This Row],[Date]],"mmmm")</f>
        <v>April</v>
      </c>
      <c r="W6844" t="str">
        <f>"Q"&amp;ROUNDUP(MONTH(CleanedData[[#This Row],[Date]])/3,0)</f>
        <v>Q2</v>
      </c>
      <c r="X6844" t="str">
        <f>IF(CleanedData[[#This Row],[Purchase Amount]]&gt;=5000,"Yes","No")</f>
        <v>No</v>
      </c>
      <c r="Y6844">
        <f>IF(CleanedData[[#This Row],[Recommend]]="Yes",1,0)</f>
        <v>0</v>
      </c>
      <c r="Z6844" s="6">
        <f>CleanedData[[#This Row],[Purchase Amount]]*0.15</f>
        <v>28.915500000000002</v>
      </c>
      <c r="AA6844" s="6">
        <f>CleanedData[[#This Row],[Purchase Amount]]*1.15</f>
        <v>221.68549999999999</v>
      </c>
    </row>
    <row r="6845" spans="1:27" x14ac:dyDescent="0.3">
      <c r="A6845">
        <v>8290</v>
      </c>
      <c r="B6845" t="s">
        <v>7070</v>
      </c>
      <c r="C6845" s="1">
        <v>45738</v>
      </c>
      <c r="E6845" t="s">
        <v>39</v>
      </c>
      <c r="F6845" t="s">
        <v>83</v>
      </c>
      <c r="G6845" t="s">
        <v>214</v>
      </c>
      <c r="H6845">
        <v>5</v>
      </c>
      <c r="I6845" t="s">
        <v>45</v>
      </c>
      <c r="J6845" t="s">
        <v>43</v>
      </c>
      <c r="K6845" t="s">
        <v>64</v>
      </c>
      <c r="L6845" t="s">
        <v>42</v>
      </c>
      <c r="M6845" t="s">
        <v>231</v>
      </c>
      <c r="N6845" t="s">
        <v>57</v>
      </c>
      <c r="O6845" t="s">
        <v>89</v>
      </c>
      <c r="P6845" t="s">
        <v>70</v>
      </c>
      <c r="Q6845" t="s">
        <v>166</v>
      </c>
      <c r="R6845" s="6">
        <f>_xlfn.XLOOKUP(CleanedData[[#This Row],[Product]],'02_Lookup_Tables'!$A$2:$A$126,'02_Lookup_Tables'!$B$2:$B$126)</f>
        <v>134.01</v>
      </c>
      <c r="S6845" t="str">
        <f>VLOOKUP(CleanedData[[#This Row],[Product]],'02_Lookup_Tables'!$H$2:$I$126,2,FALSE)</f>
        <v>Food</v>
      </c>
      <c r="T6845" t="str">
        <f>VLOOKUP(CleanedData[[#This Row],[Province]],'02_Lookup_Tables'!$D$2:$E$10,2, FALSE)</f>
        <v>Western Region</v>
      </c>
      <c r="U6845" t="str" cm="1">
        <f t="array" ref="U6845">_xlfn.IFS(CleanedData[[#This Row],[Purchase Amount]]&lt;500,"Low",
CleanedData[[#This Row],[Purchase Amount]]&lt;5000,"Medium",
TRUE,"High")</f>
        <v>Low</v>
      </c>
      <c r="V6845" t="str">
        <f>TEXT(CleanedData[[#This Row],[Date]],"mmmm")</f>
        <v>March</v>
      </c>
      <c r="W6845" t="str">
        <f>"Q"&amp;ROUNDUP(MONTH(CleanedData[[#This Row],[Date]])/3,0)</f>
        <v>Q1</v>
      </c>
      <c r="X6845" t="str">
        <f>IF(CleanedData[[#This Row],[Purchase Amount]]&gt;=5000,"Yes","No")</f>
        <v>No</v>
      </c>
      <c r="Y6845">
        <f>IF(CleanedData[[#This Row],[Recommend]]="Yes",1,0)</f>
        <v>1</v>
      </c>
      <c r="Z6845" s="6">
        <f>CleanedData[[#This Row],[Purchase Amount]]*0.15</f>
        <v>20.101499999999998</v>
      </c>
      <c r="AA6845" s="6">
        <f>CleanedData[[#This Row],[Purchase Amount]]*1.15</f>
        <v>154.11149999999998</v>
      </c>
    </row>
    <row r="6846" spans="1:27" x14ac:dyDescent="0.3">
      <c r="A6846">
        <v>8291</v>
      </c>
      <c r="B6846" t="s">
        <v>7071</v>
      </c>
      <c r="C6846" s="1">
        <v>45637</v>
      </c>
      <c r="D6846">
        <v>67</v>
      </c>
      <c r="E6846" t="s">
        <v>60</v>
      </c>
      <c r="F6846" t="s">
        <v>68</v>
      </c>
      <c r="G6846" t="s">
        <v>668</v>
      </c>
      <c r="H6846">
        <v>5</v>
      </c>
      <c r="I6846" t="s">
        <v>45</v>
      </c>
      <c r="J6846" t="s">
        <v>54</v>
      </c>
      <c r="K6846" t="s">
        <v>64</v>
      </c>
      <c r="L6846" t="s">
        <v>42</v>
      </c>
      <c r="M6846" t="s">
        <v>100</v>
      </c>
      <c r="N6846" t="s">
        <v>57</v>
      </c>
      <c r="O6846" t="s">
        <v>48</v>
      </c>
      <c r="P6846" t="s">
        <v>49</v>
      </c>
      <c r="Q6846" t="s">
        <v>97</v>
      </c>
      <c r="R6846" s="6">
        <f>_xlfn.XLOOKUP(CleanedData[[#This Row],[Product]],'02_Lookup_Tables'!$A$2:$A$126,'02_Lookup_Tables'!$B$2:$B$126)</f>
        <v>301.58</v>
      </c>
      <c r="S6846" t="str">
        <f>VLOOKUP(CleanedData[[#This Row],[Product]],'02_Lookup_Tables'!$H$2:$I$126,2,FALSE)</f>
        <v>Food</v>
      </c>
      <c r="T6846" t="str">
        <f>VLOOKUP(CleanedData[[#This Row],[Province]],'02_Lookup_Tables'!$D$2:$E$10,2, FALSE)</f>
        <v>Northern Region</v>
      </c>
      <c r="U6846" t="str" cm="1">
        <f t="array" ref="U6846">_xlfn.IFS(CleanedData[[#This Row],[Purchase Amount]]&lt;500,"Low",
CleanedData[[#This Row],[Purchase Amount]]&lt;5000,"Medium",
TRUE,"High")</f>
        <v>Low</v>
      </c>
      <c r="V6846" t="str">
        <f>TEXT(CleanedData[[#This Row],[Date]],"mmmm")</f>
        <v>December</v>
      </c>
      <c r="W6846" t="str">
        <f>"Q"&amp;ROUNDUP(MONTH(CleanedData[[#This Row],[Date]])/3,0)</f>
        <v>Q4</v>
      </c>
      <c r="X6846" t="str">
        <f>IF(CleanedData[[#This Row],[Purchase Amount]]&gt;=5000,"Yes","No")</f>
        <v>No</v>
      </c>
      <c r="Y6846">
        <f>IF(CleanedData[[#This Row],[Recommend]]="Yes",1,0)</f>
        <v>1</v>
      </c>
      <c r="Z6846" s="6">
        <f>CleanedData[[#This Row],[Purchase Amount]]*0.15</f>
        <v>45.236999999999995</v>
      </c>
      <c r="AA6846" s="6">
        <f>CleanedData[[#This Row],[Purchase Amount]]*1.15</f>
        <v>346.81699999999995</v>
      </c>
    </row>
    <row r="6847" spans="1:27" x14ac:dyDescent="0.3">
      <c r="A6847">
        <v>8292</v>
      </c>
      <c r="B6847" t="s">
        <v>7072</v>
      </c>
      <c r="C6847" s="1">
        <v>45861</v>
      </c>
      <c r="D6847">
        <v>62</v>
      </c>
      <c r="E6847" t="s">
        <v>39</v>
      </c>
      <c r="F6847" t="s">
        <v>72</v>
      </c>
      <c r="G6847" t="s">
        <v>41</v>
      </c>
      <c r="H6847">
        <v>2</v>
      </c>
      <c r="I6847" t="s">
        <v>45</v>
      </c>
      <c r="J6847" t="s">
        <v>43</v>
      </c>
      <c r="K6847" t="s">
        <v>64</v>
      </c>
      <c r="L6847" t="s">
        <v>42</v>
      </c>
      <c r="M6847" t="s">
        <v>231</v>
      </c>
      <c r="N6847" t="s">
        <v>47</v>
      </c>
      <c r="O6847" t="s">
        <v>89</v>
      </c>
      <c r="P6847" t="s">
        <v>49</v>
      </c>
      <c r="Q6847" t="s">
        <v>50</v>
      </c>
      <c r="R6847" s="6">
        <f>_xlfn.XLOOKUP(CleanedData[[#This Row],[Product]],'02_Lookup_Tables'!$A$2:$A$126,'02_Lookup_Tables'!$B$2:$B$126)</f>
        <v>2479.5700000000002</v>
      </c>
      <c r="S6847" t="str">
        <f>VLOOKUP(CleanedData[[#This Row],[Product]],'02_Lookup_Tables'!$H$2:$I$126,2,FALSE)</f>
        <v>Accessories</v>
      </c>
      <c r="T6847" t="str">
        <f>VLOOKUP(CleanedData[[#This Row],[Province]],'02_Lookup_Tables'!$D$2:$E$10,2, FALSE)</f>
        <v>Central Region</v>
      </c>
      <c r="U6847" t="str" cm="1">
        <f t="array" ref="U6847">_xlfn.IFS(CleanedData[[#This Row],[Purchase Amount]]&lt;500,"Low",
CleanedData[[#This Row],[Purchase Amount]]&lt;5000,"Medium",
TRUE,"High")</f>
        <v>Medium</v>
      </c>
      <c r="V6847" t="str">
        <f>TEXT(CleanedData[[#This Row],[Date]],"mmmm")</f>
        <v>July</v>
      </c>
      <c r="W6847" t="str">
        <f>"Q"&amp;ROUNDUP(MONTH(CleanedData[[#This Row],[Date]])/3,0)</f>
        <v>Q3</v>
      </c>
      <c r="X6847" t="str">
        <f>IF(CleanedData[[#This Row],[Purchase Amount]]&gt;=5000,"Yes","No")</f>
        <v>No</v>
      </c>
      <c r="Y6847">
        <f>IF(CleanedData[[#This Row],[Recommend]]="Yes",1,0)</f>
        <v>1</v>
      </c>
      <c r="Z6847" s="6">
        <f>CleanedData[[#This Row],[Purchase Amount]]*0.15</f>
        <v>371.93549999999999</v>
      </c>
      <c r="AA6847" s="6">
        <f>CleanedData[[#This Row],[Purchase Amount]]*1.15</f>
        <v>2851.5054999999998</v>
      </c>
    </row>
    <row r="6848" spans="1:27" x14ac:dyDescent="0.3">
      <c r="A6848">
        <v>8293</v>
      </c>
      <c r="B6848" t="s">
        <v>7073</v>
      </c>
      <c r="C6848" s="1">
        <v>45391</v>
      </c>
      <c r="D6848">
        <v>37</v>
      </c>
      <c r="E6848" t="s">
        <v>39</v>
      </c>
      <c r="F6848" t="s">
        <v>68</v>
      </c>
      <c r="G6848" t="s">
        <v>378</v>
      </c>
      <c r="H6848">
        <v>5</v>
      </c>
      <c r="I6848" t="s">
        <v>42</v>
      </c>
      <c r="J6848" t="s">
        <v>43</v>
      </c>
      <c r="K6848" t="s">
        <v>64</v>
      </c>
      <c r="L6848" t="s">
        <v>42</v>
      </c>
      <c r="M6848" t="s">
        <v>65</v>
      </c>
      <c r="N6848" t="s">
        <v>57</v>
      </c>
      <c r="O6848" t="s">
        <v>89</v>
      </c>
      <c r="P6848" t="s">
        <v>70</v>
      </c>
      <c r="Q6848" t="s">
        <v>81</v>
      </c>
      <c r="R6848" s="6">
        <f>_xlfn.XLOOKUP(CleanedData[[#This Row],[Product]],'02_Lookup_Tables'!$A$2:$A$126,'02_Lookup_Tables'!$B$2:$B$126)</f>
        <v>40.11</v>
      </c>
      <c r="S6848" t="str">
        <f>VLOOKUP(CleanedData[[#This Row],[Product]],'02_Lookup_Tables'!$H$2:$I$126,2,FALSE)</f>
        <v>Food</v>
      </c>
      <c r="T6848" t="str">
        <f>VLOOKUP(CleanedData[[#This Row],[Province]],'02_Lookup_Tables'!$D$2:$E$10,2, FALSE)</f>
        <v>Northern Region</v>
      </c>
      <c r="U6848" t="str" cm="1">
        <f t="array" ref="U6848">_xlfn.IFS(CleanedData[[#This Row],[Purchase Amount]]&lt;500,"Low",
CleanedData[[#This Row],[Purchase Amount]]&lt;5000,"Medium",
TRUE,"High")</f>
        <v>Low</v>
      </c>
      <c r="V6848" t="str">
        <f>TEXT(CleanedData[[#This Row],[Date]],"mmmm")</f>
        <v>April</v>
      </c>
      <c r="W6848" t="str">
        <f>"Q"&amp;ROUNDUP(MONTH(CleanedData[[#This Row],[Date]])/3,0)</f>
        <v>Q2</v>
      </c>
      <c r="X6848" t="str">
        <f>IF(CleanedData[[#This Row],[Purchase Amount]]&gt;=5000,"Yes","No")</f>
        <v>No</v>
      </c>
      <c r="Y6848">
        <f>IF(CleanedData[[#This Row],[Recommend]]="Yes",1,0)</f>
        <v>0</v>
      </c>
      <c r="Z6848" s="6">
        <f>CleanedData[[#This Row],[Purchase Amount]]*0.15</f>
        <v>6.0164999999999997</v>
      </c>
      <c r="AA6848" s="6">
        <f>CleanedData[[#This Row],[Purchase Amount]]*1.15</f>
        <v>46.126499999999993</v>
      </c>
    </row>
    <row r="6849" spans="1:27" x14ac:dyDescent="0.3">
      <c r="A6849">
        <v>8294</v>
      </c>
      <c r="B6849" t="s">
        <v>7074</v>
      </c>
      <c r="C6849" s="1">
        <v>45909</v>
      </c>
      <c r="E6849" t="s">
        <v>39</v>
      </c>
      <c r="F6849" t="s">
        <v>40</v>
      </c>
      <c r="G6849" t="s">
        <v>463</v>
      </c>
      <c r="H6849">
        <v>4</v>
      </c>
      <c r="I6849" t="s">
        <v>42</v>
      </c>
      <c r="J6849" t="s">
        <v>43</v>
      </c>
      <c r="K6849" t="s">
        <v>64</v>
      </c>
      <c r="L6849" t="s">
        <v>45</v>
      </c>
      <c r="M6849" t="s">
        <v>151</v>
      </c>
      <c r="N6849" t="s">
        <v>96</v>
      </c>
      <c r="O6849" t="s">
        <v>89</v>
      </c>
      <c r="P6849" t="s">
        <v>70</v>
      </c>
      <c r="Q6849" t="s">
        <v>166</v>
      </c>
      <c r="R6849" s="6">
        <f>_xlfn.XLOOKUP(CleanedData[[#This Row],[Product]],'02_Lookup_Tables'!$A$2:$A$126,'02_Lookup_Tables'!$B$2:$B$126)</f>
        <v>470.6</v>
      </c>
      <c r="S6849" t="str">
        <f>VLOOKUP(CleanedData[[#This Row],[Product]],'02_Lookup_Tables'!$H$2:$I$126,2,FALSE)</f>
        <v>Toys &amp; Games</v>
      </c>
      <c r="T6849" t="str">
        <f>VLOOKUP(CleanedData[[#This Row],[Province]],'02_Lookup_Tables'!$D$2:$E$10,2, FALSE)</f>
        <v>Northern Region</v>
      </c>
      <c r="U6849" t="str" cm="1">
        <f t="array" ref="U6849">_xlfn.IFS(CleanedData[[#This Row],[Purchase Amount]]&lt;500,"Low",
CleanedData[[#This Row],[Purchase Amount]]&lt;5000,"Medium",
TRUE,"High")</f>
        <v>Low</v>
      </c>
      <c r="V6849" t="str">
        <f>TEXT(CleanedData[[#This Row],[Date]],"mmmm")</f>
        <v>September</v>
      </c>
      <c r="W6849" t="str">
        <f>"Q"&amp;ROUNDUP(MONTH(CleanedData[[#This Row],[Date]])/3,0)</f>
        <v>Q3</v>
      </c>
      <c r="X6849" t="str">
        <f>IF(CleanedData[[#This Row],[Purchase Amount]]&gt;=5000,"Yes","No")</f>
        <v>No</v>
      </c>
      <c r="Y6849">
        <f>IF(CleanedData[[#This Row],[Recommend]]="Yes",1,0)</f>
        <v>0</v>
      </c>
      <c r="Z6849" s="6">
        <f>CleanedData[[#This Row],[Purchase Amount]]*0.15</f>
        <v>70.59</v>
      </c>
      <c r="AA6849" s="6">
        <f>CleanedData[[#This Row],[Purchase Amount]]*1.15</f>
        <v>541.18999999999994</v>
      </c>
    </row>
    <row r="6850" spans="1:27" x14ac:dyDescent="0.3">
      <c r="A6850">
        <v>8296</v>
      </c>
      <c r="B6850" t="s">
        <v>7075</v>
      </c>
      <c r="C6850" s="1">
        <v>45350</v>
      </c>
      <c r="E6850" t="s">
        <v>60</v>
      </c>
      <c r="F6850" t="s">
        <v>83</v>
      </c>
      <c r="G6850" t="s">
        <v>269</v>
      </c>
      <c r="H6850">
        <v>2</v>
      </c>
      <c r="I6850" t="s">
        <v>42</v>
      </c>
      <c r="J6850" t="s">
        <v>63</v>
      </c>
      <c r="K6850" t="s">
        <v>64</v>
      </c>
      <c r="L6850" t="s">
        <v>45</v>
      </c>
      <c r="M6850" t="s">
        <v>231</v>
      </c>
      <c r="N6850" t="s">
        <v>47</v>
      </c>
      <c r="O6850" t="s">
        <v>89</v>
      </c>
      <c r="P6850" t="s">
        <v>49</v>
      </c>
      <c r="Q6850" t="s">
        <v>166</v>
      </c>
      <c r="R6850" s="6">
        <f>_xlfn.XLOOKUP(CleanedData[[#This Row],[Product]],'02_Lookup_Tables'!$A$2:$A$126,'02_Lookup_Tables'!$B$2:$B$126)</f>
        <v>1604.87</v>
      </c>
      <c r="S6850" t="str">
        <f>VLOOKUP(CleanedData[[#This Row],[Product]],'02_Lookup_Tables'!$H$2:$I$126,2,FALSE)</f>
        <v>Accessories</v>
      </c>
      <c r="T6850" t="str">
        <f>VLOOKUP(CleanedData[[#This Row],[Province]],'02_Lookup_Tables'!$D$2:$E$10,2, FALSE)</f>
        <v>Western Region</v>
      </c>
      <c r="U6850" t="str" cm="1">
        <f t="array" ref="U6850">_xlfn.IFS(CleanedData[[#This Row],[Purchase Amount]]&lt;500,"Low",
CleanedData[[#This Row],[Purchase Amount]]&lt;5000,"Medium",
TRUE,"High")</f>
        <v>Medium</v>
      </c>
      <c r="V6850" t="str">
        <f>TEXT(CleanedData[[#This Row],[Date]],"mmmm")</f>
        <v>February</v>
      </c>
      <c r="W6850" t="str">
        <f>"Q"&amp;ROUNDUP(MONTH(CleanedData[[#This Row],[Date]])/3,0)</f>
        <v>Q1</v>
      </c>
      <c r="X6850" t="str">
        <f>IF(CleanedData[[#This Row],[Purchase Amount]]&gt;=5000,"Yes","No")</f>
        <v>No</v>
      </c>
      <c r="Y6850">
        <f>IF(CleanedData[[#This Row],[Recommend]]="Yes",1,0)</f>
        <v>0</v>
      </c>
      <c r="Z6850" s="6">
        <f>CleanedData[[#This Row],[Purchase Amount]]*0.15</f>
        <v>240.73049999999998</v>
      </c>
      <c r="AA6850" s="6">
        <f>CleanedData[[#This Row],[Purchase Amount]]*1.15</f>
        <v>1845.6004999999998</v>
      </c>
    </row>
    <row r="6851" spans="1:27" x14ac:dyDescent="0.3">
      <c r="A6851">
        <v>8297</v>
      </c>
      <c r="B6851" t="s">
        <v>7076</v>
      </c>
      <c r="C6851" s="1">
        <v>45920</v>
      </c>
      <c r="D6851">
        <v>74</v>
      </c>
      <c r="E6851" t="s">
        <v>60</v>
      </c>
      <c r="F6851" t="s">
        <v>61</v>
      </c>
      <c r="G6851" t="s">
        <v>372</v>
      </c>
      <c r="H6851">
        <v>2</v>
      </c>
      <c r="I6851" t="s">
        <v>45</v>
      </c>
      <c r="J6851" t="s">
        <v>43</v>
      </c>
      <c r="K6851" t="s">
        <v>64</v>
      </c>
      <c r="L6851" t="s">
        <v>45</v>
      </c>
      <c r="M6851" t="s">
        <v>106</v>
      </c>
      <c r="N6851" t="s">
        <v>47</v>
      </c>
      <c r="O6851" t="s">
        <v>148</v>
      </c>
      <c r="P6851" t="s">
        <v>70</v>
      </c>
      <c r="Q6851" t="s">
        <v>97</v>
      </c>
      <c r="R6851" s="6">
        <f>_xlfn.XLOOKUP(CleanedData[[#This Row],[Product]],'02_Lookup_Tables'!$A$2:$A$126,'02_Lookup_Tables'!$B$2:$B$126)</f>
        <v>944.78</v>
      </c>
      <c r="S6851" t="str">
        <f>VLOOKUP(CleanedData[[#This Row],[Product]],'02_Lookup_Tables'!$H$2:$I$126,2,FALSE)</f>
        <v>Electronics</v>
      </c>
      <c r="T6851" t="str">
        <f>VLOOKUP(CleanedData[[#This Row],[Province]],'02_Lookup_Tables'!$D$2:$E$10,2, FALSE)</f>
        <v>Southern Region</v>
      </c>
      <c r="U6851" t="str" cm="1">
        <f t="array" ref="U6851">_xlfn.IFS(CleanedData[[#This Row],[Purchase Amount]]&lt;500,"Low",
CleanedData[[#This Row],[Purchase Amount]]&lt;5000,"Medium",
TRUE,"High")</f>
        <v>Medium</v>
      </c>
      <c r="V6851" t="str">
        <f>TEXT(CleanedData[[#This Row],[Date]],"mmmm")</f>
        <v>September</v>
      </c>
      <c r="W6851" t="str">
        <f>"Q"&amp;ROUNDUP(MONTH(CleanedData[[#This Row],[Date]])/3,0)</f>
        <v>Q3</v>
      </c>
      <c r="X6851" t="str">
        <f>IF(CleanedData[[#This Row],[Purchase Amount]]&gt;=5000,"Yes","No")</f>
        <v>No</v>
      </c>
      <c r="Y6851">
        <f>IF(CleanedData[[#This Row],[Recommend]]="Yes",1,0)</f>
        <v>1</v>
      </c>
      <c r="Z6851" s="6">
        <f>CleanedData[[#This Row],[Purchase Amount]]*0.15</f>
        <v>141.71699999999998</v>
      </c>
      <c r="AA6851" s="6">
        <f>CleanedData[[#This Row],[Purchase Amount]]*1.15</f>
        <v>1086.4969999999998</v>
      </c>
    </row>
    <row r="6852" spans="1:27" x14ac:dyDescent="0.3">
      <c r="A6852">
        <v>8298</v>
      </c>
      <c r="B6852" t="s">
        <v>7077</v>
      </c>
      <c r="C6852" s="1">
        <v>45692</v>
      </c>
      <c r="D6852">
        <v>62</v>
      </c>
      <c r="E6852" t="s">
        <v>39</v>
      </c>
      <c r="F6852" t="s">
        <v>125</v>
      </c>
      <c r="G6852" t="s">
        <v>87</v>
      </c>
      <c r="H6852">
        <v>2</v>
      </c>
      <c r="I6852" t="s">
        <v>42</v>
      </c>
      <c r="J6852" t="s">
        <v>74</v>
      </c>
      <c r="K6852" t="s">
        <v>64</v>
      </c>
      <c r="L6852" t="s">
        <v>42</v>
      </c>
      <c r="M6852" t="s">
        <v>140</v>
      </c>
      <c r="N6852" t="s">
        <v>47</v>
      </c>
      <c r="O6852" t="s">
        <v>148</v>
      </c>
      <c r="P6852" t="s">
        <v>70</v>
      </c>
      <c r="Q6852" t="s">
        <v>50</v>
      </c>
      <c r="R6852" s="6">
        <f>_xlfn.XLOOKUP(CleanedData[[#This Row],[Product]],'02_Lookup_Tables'!$A$2:$A$126,'02_Lookup_Tables'!$B$2:$B$126)</f>
        <v>409.06</v>
      </c>
      <c r="S6852" t="str">
        <f>VLOOKUP(CleanedData[[#This Row],[Product]],'02_Lookup_Tables'!$H$2:$I$126,2,FALSE)</f>
        <v>Home Devices</v>
      </c>
      <c r="T6852" t="str">
        <f>VLOOKUP(CleanedData[[#This Row],[Province]],'02_Lookup_Tables'!$D$2:$E$10,2, FALSE)</f>
        <v>Western Region</v>
      </c>
      <c r="U6852" t="str" cm="1">
        <f t="array" ref="U6852">_xlfn.IFS(CleanedData[[#This Row],[Purchase Amount]]&lt;500,"Low",
CleanedData[[#This Row],[Purchase Amount]]&lt;5000,"Medium",
TRUE,"High")</f>
        <v>Low</v>
      </c>
      <c r="V6852" t="str">
        <f>TEXT(CleanedData[[#This Row],[Date]],"mmmm")</f>
        <v>February</v>
      </c>
      <c r="W6852" t="str">
        <f>"Q"&amp;ROUNDUP(MONTH(CleanedData[[#This Row],[Date]])/3,0)</f>
        <v>Q1</v>
      </c>
      <c r="X6852" t="str">
        <f>IF(CleanedData[[#This Row],[Purchase Amount]]&gt;=5000,"Yes","No")</f>
        <v>No</v>
      </c>
      <c r="Y6852">
        <f>IF(CleanedData[[#This Row],[Recommend]]="Yes",1,0)</f>
        <v>0</v>
      </c>
      <c r="Z6852" s="6">
        <f>CleanedData[[#This Row],[Purchase Amount]]*0.15</f>
        <v>61.358999999999995</v>
      </c>
      <c r="AA6852" s="6">
        <f>CleanedData[[#This Row],[Purchase Amount]]*1.15</f>
        <v>470.41899999999998</v>
      </c>
    </row>
    <row r="6853" spans="1:27" x14ac:dyDescent="0.3">
      <c r="A6853">
        <v>8299</v>
      </c>
      <c r="B6853" t="s">
        <v>7078</v>
      </c>
      <c r="C6853" s="1">
        <v>45542</v>
      </c>
      <c r="D6853">
        <v>51</v>
      </c>
      <c r="E6853" t="s">
        <v>60</v>
      </c>
      <c r="F6853" t="s">
        <v>40</v>
      </c>
      <c r="G6853" t="s">
        <v>212</v>
      </c>
      <c r="H6853">
        <v>5</v>
      </c>
      <c r="I6853" t="s">
        <v>45</v>
      </c>
      <c r="J6853" t="s">
        <v>69</v>
      </c>
      <c r="K6853" t="s">
        <v>64</v>
      </c>
      <c r="L6853" t="s">
        <v>42</v>
      </c>
      <c r="M6853" t="s">
        <v>112</v>
      </c>
      <c r="N6853" t="s">
        <v>57</v>
      </c>
      <c r="O6853" t="s">
        <v>48</v>
      </c>
      <c r="P6853" t="s">
        <v>49</v>
      </c>
      <c r="Q6853" t="s">
        <v>93</v>
      </c>
      <c r="R6853" s="6">
        <f>_xlfn.XLOOKUP(CleanedData[[#This Row],[Product]],'02_Lookup_Tables'!$A$2:$A$126,'02_Lookup_Tables'!$B$2:$B$126)</f>
        <v>192.77</v>
      </c>
      <c r="S6853" t="str">
        <f>VLOOKUP(CleanedData[[#This Row],[Product]],'02_Lookup_Tables'!$H$2:$I$126,2,FALSE)</f>
        <v>Beauty &amp; Personal Care</v>
      </c>
      <c r="T6853" t="str">
        <f>VLOOKUP(CleanedData[[#This Row],[Province]],'02_Lookup_Tables'!$D$2:$E$10,2, FALSE)</f>
        <v>Northern Region</v>
      </c>
      <c r="U6853" t="str" cm="1">
        <f t="array" ref="U6853">_xlfn.IFS(CleanedData[[#This Row],[Purchase Amount]]&lt;500,"Low",
CleanedData[[#This Row],[Purchase Amount]]&lt;5000,"Medium",
TRUE,"High")</f>
        <v>Low</v>
      </c>
      <c r="V6853" t="str">
        <f>TEXT(CleanedData[[#This Row],[Date]],"mmmm")</f>
        <v>September</v>
      </c>
      <c r="W6853" t="str">
        <f>"Q"&amp;ROUNDUP(MONTH(CleanedData[[#This Row],[Date]])/3,0)</f>
        <v>Q3</v>
      </c>
      <c r="X6853" t="str">
        <f>IF(CleanedData[[#This Row],[Purchase Amount]]&gt;=5000,"Yes","No")</f>
        <v>No</v>
      </c>
      <c r="Y6853">
        <f>IF(CleanedData[[#This Row],[Recommend]]="Yes",1,0)</f>
        <v>1</v>
      </c>
      <c r="Z6853" s="6">
        <f>CleanedData[[#This Row],[Purchase Amount]]*0.15</f>
        <v>28.915500000000002</v>
      </c>
      <c r="AA6853" s="6">
        <f>CleanedData[[#This Row],[Purchase Amount]]*1.15</f>
        <v>221.68549999999999</v>
      </c>
    </row>
    <row r="6854" spans="1:27" x14ac:dyDescent="0.3">
      <c r="A6854">
        <v>8300</v>
      </c>
      <c r="B6854" t="s">
        <v>7079</v>
      </c>
      <c r="C6854" s="1">
        <v>45407</v>
      </c>
      <c r="D6854">
        <v>43</v>
      </c>
      <c r="E6854" t="s">
        <v>52</v>
      </c>
      <c r="F6854" t="s">
        <v>77</v>
      </c>
      <c r="G6854" t="s">
        <v>381</v>
      </c>
      <c r="H6854">
        <v>3</v>
      </c>
      <c r="I6854" t="s">
        <v>42</v>
      </c>
      <c r="J6854" t="s">
        <v>69</v>
      </c>
      <c r="K6854" t="s">
        <v>64</v>
      </c>
      <c r="L6854" t="s">
        <v>45</v>
      </c>
      <c r="M6854" t="s">
        <v>106</v>
      </c>
      <c r="N6854" t="s">
        <v>48</v>
      </c>
      <c r="O6854" t="s">
        <v>148</v>
      </c>
      <c r="P6854" t="s">
        <v>49</v>
      </c>
      <c r="Q6854" t="s">
        <v>81</v>
      </c>
      <c r="R6854" s="6">
        <f>_xlfn.XLOOKUP(CleanedData[[#This Row],[Product]],'02_Lookup_Tables'!$A$2:$A$126,'02_Lookup_Tables'!$B$2:$B$126)</f>
        <v>786.78</v>
      </c>
      <c r="S6854" t="str">
        <f>VLOOKUP(CleanedData[[#This Row],[Product]],'02_Lookup_Tables'!$H$2:$I$126,2,FALSE)</f>
        <v>Apparel</v>
      </c>
      <c r="T6854" t="str">
        <f>VLOOKUP(CleanedData[[#This Row],[Province]],'02_Lookup_Tables'!$D$2:$E$10,2, FALSE)</f>
        <v>Central Region</v>
      </c>
      <c r="U6854" t="str" cm="1">
        <f t="array" ref="U6854">_xlfn.IFS(CleanedData[[#This Row],[Purchase Amount]]&lt;500,"Low",
CleanedData[[#This Row],[Purchase Amount]]&lt;5000,"Medium",
TRUE,"High")</f>
        <v>Medium</v>
      </c>
      <c r="V6854" t="str">
        <f>TEXT(CleanedData[[#This Row],[Date]],"mmmm")</f>
        <v>April</v>
      </c>
      <c r="W6854" t="str">
        <f>"Q"&amp;ROUNDUP(MONTH(CleanedData[[#This Row],[Date]])/3,0)</f>
        <v>Q2</v>
      </c>
      <c r="X6854" t="str">
        <f>IF(CleanedData[[#This Row],[Purchase Amount]]&gt;=5000,"Yes","No")</f>
        <v>No</v>
      </c>
      <c r="Y6854">
        <f>IF(CleanedData[[#This Row],[Recommend]]="Yes",1,0)</f>
        <v>0</v>
      </c>
      <c r="Z6854" s="6">
        <f>CleanedData[[#This Row],[Purchase Amount]]*0.15</f>
        <v>118.017</v>
      </c>
      <c r="AA6854" s="6">
        <f>CleanedData[[#This Row],[Purchase Amount]]*1.15</f>
        <v>904.79699999999991</v>
      </c>
    </row>
    <row r="6855" spans="1:27" x14ac:dyDescent="0.3">
      <c r="A6855">
        <v>8301</v>
      </c>
      <c r="B6855" t="s">
        <v>7080</v>
      </c>
      <c r="C6855" s="1">
        <v>45972</v>
      </c>
      <c r="D6855">
        <v>61</v>
      </c>
      <c r="E6855" t="s">
        <v>39</v>
      </c>
      <c r="F6855" t="s">
        <v>77</v>
      </c>
      <c r="G6855" t="s">
        <v>146</v>
      </c>
      <c r="H6855">
        <v>2</v>
      </c>
      <c r="I6855" t="s">
        <v>42</v>
      </c>
      <c r="J6855" t="s">
        <v>54</v>
      </c>
      <c r="K6855" t="s">
        <v>55</v>
      </c>
      <c r="L6855" t="s">
        <v>42</v>
      </c>
      <c r="M6855" t="s">
        <v>165</v>
      </c>
      <c r="N6855" t="s">
        <v>47</v>
      </c>
      <c r="O6855" t="s">
        <v>89</v>
      </c>
      <c r="P6855" t="s">
        <v>49</v>
      </c>
      <c r="Q6855" t="s">
        <v>50</v>
      </c>
      <c r="R6855" s="6">
        <f>_xlfn.XLOOKUP(CleanedData[[#This Row],[Product]],'02_Lookup_Tables'!$A$2:$A$126,'02_Lookup_Tables'!$B$2:$B$126)</f>
        <v>27815.439999999999</v>
      </c>
      <c r="S6855" t="str">
        <f>VLOOKUP(CleanedData[[#This Row],[Product]],'02_Lookup_Tables'!$H$2:$I$126,2,FALSE)</f>
        <v>Electronics</v>
      </c>
      <c r="T6855" t="str">
        <f>VLOOKUP(CleanedData[[#This Row],[Province]],'02_Lookup_Tables'!$D$2:$E$10,2, FALSE)</f>
        <v>Central Region</v>
      </c>
      <c r="U6855" t="str" cm="1">
        <f t="array" ref="U6855">_xlfn.IFS(CleanedData[[#This Row],[Purchase Amount]]&lt;500,"Low",
CleanedData[[#This Row],[Purchase Amount]]&lt;5000,"Medium",
TRUE,"High")</f>
        <v>High</v>
      </c>
      <c r="V6855" t="str">
        <f>TEXT(CleanedData[[#This Row],[Date]],"mmmm")</f>
        <v>November</v>
      </c>
      <c r="W6855" t="str">
        <f>"Q"&amp;ROUNDUP(MONTH(CleanedData[[#This Row],[Date]])/3,0)</f>
        <v>Q4</v>
      </c>
      <c r="X6855" t="str">
        <f>IF(CleanedData[[#This Row],[Purchase Amount]]&gt;=5000,"Yes","No")</f>
        <v>Yes</v>
      </c>
      <c r="Y6855">
        <f>IF(CleanedData[[#This Row],[Recommend]]="Yes",1,0)</f>
        <v>0</v>
      </c>
      <c r="Z6855" s="6">
        <f>CleanedData[[#This Row],[Purchase Amount]]*0.15</f>
        <v>4172.3159999999998</v>
      </c>
      <c r="AA6855" s="6">
        <f>CleanedData[[#This Row],[Purchase Amount]]*1.15</f>
        <v>31987.755999999998</v>
      </c>
    </row>
    <row r="6856" spans="1:27" x14ac:dyDescent="0.3">
      <c r="A6856">
        <v>8302</v>
      </c>
      <c r="B6856" t="s">
        <v>7081</v>
      </c>
      <c r="C6856" s="1">
        <v>45744</v>
      </c>
      <c r="D6856">
        <v>59</v>
      </c>
      <c r="E6856" t="s">
        <v>52</v>
      </c>
      <c r="F6856" t="s">
        <v>83</v>
      </c>
      <c r="G6856" t="s">
        <v>280</v>
      </c>
      <c r="H6856">
        <v>4</v>
      </c>
      <c r="I6856" t="s">
        <v>45</v>
      </c>
      <c r="J6856" t="s">
        <v>63</v>
      </c>
      <c r="K6856" t="s">
        <v>44</v>
      </c>
      <c r="L6856" t="s">
        <v>42</v>
      </c>
      <c r="M6856" t="s">
        <v>236</v>
      </c>
      <c r="N6856" t="s">
        <v>96</v>
      </c>
      <c r="O6856" t="s">
        <v>89</v>
      </c>
      <c r="P6856" t="s">
        <v>70</v>
      </c>
      <c r="Q6856" t="s">
        <v>50</v>
      </c>
      <c r="R6856" s="6">
        <f>_xlfn.XLOOKUP(CleanedData[[#This Row],[Product]],'02_Lookup_Tables'!$A$2:$A$126,'02_Lookup_Tables'!$B$2:$B$126)</f>
        <v>759.97</v>
      </c>
      <c r="S6856" t="str">
        <f>VLOOKUP(CleanedData[[#This Row],[Product]],'02_Lookup_Tables'!$H$2:$I$126,2,FALSE)</f>
        <v>Apparel</v>
      </c>
      <c r="T6856" t="str">
        <f>VLOOKUP(CleanedData[[#This Row],[Province]],'02_Lookup_Tables'!$D$2:$E$10,2, FALSE)</f>
        <v>Western Region</v>
      </c>
      <c r="U6856" t="str" cm="1">
        <f t="array" ref="U6856">_xlfn.IFS(CleanedData[[#This Row],[Purchase Amount]]&lt;500,"Low",
CleanedData[[#This Row],[Purchase Amount]]&lt;5000,"Medium",
TRUE,"High")</f>
        <v>Medium</v>
      </c>
      <c r="V6856" t="str">
        <f>TEXT(CleanedData[[#This Row],[Date]],"mmmm")</f>
        <v>March</v>
      </c>
      <c r="W6856" t="str">
        <f>"Q"&amp;ROUNDUP(MONTH(CleanedData[[#This Row],[Date]])/3,0)</f>
        <v>Q1</v>
      </c>
      <c r="X6856" t="str">
        <f>IF(CleanedData[[#This Row],[Purchase Amount]]&gt;=5000,"Yes","No")</f>
        <v>No</v>
      </c>
      <c r="Y6856">
        <f>IF(CleanedData[[#This Row],[Recommend]]="Yes",1,0)</f>
        <v>1</v>
      </c>
      <c r="Z6856" s="6">
        <f>CleanedData[[#This Row],[Purchase Amount]]*0.15</f>
        <v>113.99550000000001</v>
      </c>
      <c r="AA6856" s="6">
        <f>CleanedData[[#This Row],[Purchase Amount]]*1.15</f>
        <v>873.96550000000002</v>
      </c>
    </row>
    <row r="6857" spans="1:27" x14ac:dyDescent="0.3">
      <c r="A6857">
        <v>8303</v>
      </c>
      <c r="B6857" t="s">
        <v>7082</v>
      </c>
      <c r="C6857" s="1">
        <v>45514</v>
      </c>
      <c r="D6857">
        <v>67</v>
      </c>
      <c r="E6857" t="s">
        <v>39</v>
      </c>
      <c r="F6857" t="s">
        <v>40</v>
      </c>
      <c r="G6857" t="s">
        <v>168</v>
      </c>
      <c r="H6857">
        <v>1</v>
      </c>
      <c r="I6857" t="s">
        <v>45</v>
      </c>
      <c r="J6857" t="s">
        <v>63</v>
      </c>
      <c r="K6857" t="s">
        <v>55</v>
      </c>
      <c r="L6857" t="s">
        <v>45</v>
      </c>
      <c r="M6857" t="s">
        <v>56</v>
      </c>
      <c r="N6857" t="s">
        <v>80</v>
      </c>
      <c r="O6857" t="s">
        <v>148</v>
      </c>
      <c r="P6857" t="s">
        <v>70</v>
      </c>
      <c r="Q6857" t="s">
        <v>97</v>
      </c>
      <c r="R6857" s="6">
        <f>_xlfn.XLOOKUP(CleanedData[[#This Row],[Product]],'02_Lookup_Tables'!$A$2:$A$126,'02_Lookup_Tables'!$B$2:$B$126)</f>
        <v>14729.04</v>
      </c>
      <c r="S6857" t="str">
        <f>VLOOKUP(CleanedData[[#This Row],[Product]],'02_Lookup_Tables'!$H$2:$I$126,2,FALSE)</f>
        <v>Electronics</v>
      </c>
      <c r="T6857" t="str">
        <f>VLOOKUP(CleanedData[[#This Row],[Province]],'02_Lookup_Tables'!$D$2:$E$10,2, FALSE)</f>
        <v>Northern Region</v>
      </c>
      <c r="U6857" t="str" cm="1">
        <f t="array" ref="U6857">_xlfn.IFS(CleanedData[[#This Row],[Purchase Amount]]&lt;500,"Low",
CleanedData[[#This Row],[Purchase Amount]]&lt;5000,"Medium",
TRUE,"High")</f>
        <v>High</v>
      </c>
      <c r="V6857" t="str">
        <f>TEXT(CleanedData[[#This Row],[Date]],"mmmm")</f>
        <v>August</v>
      </c>
      <c r="W6857" t="str">
        <f>"Q"&amp;ROUNDUP(MONTH(CleanedData[[#This Row],[Date]])/3,0)</f>
        <v>Q3</v>
      </c>
      <c r="X6857" t="str">
        <f>IF(CleanedData[[#This Row],[Purchase Amount]]&gt;=5000,"Yes","No")</f>
        <v>Yes</v>
      </c>
      <c r="Y6857">
        <f>IF(CleanedData[[#This Row],[Recommend]]="Yes",1,0)</f>
        <v>1</v>
      </c>
      <c r="Z6857" s="6">
        <f>CleanedData[[#This Row],[Purchase Amount]]*0.15</f>
        <v>2209.3560000000002</v>
      </c>
      <c r="AA6857" s="6">
        <f>CleanedData[[#This Row],[Purchase Amount]]*1.15</f>
        <v>16938.396000000001</v>
      </c>
    </row>
    <row r="6858" spans="1:27" x14ac:dyDescent="0.3">
      <c r="A6858">
        <v>8305</v>
      </c>
      <c r="B6858" t="s">
        <v>7083</v>
      </c>
      <c r="C6858" s="1">
        <v>45564</v>
      </c>
      <c r="D6858">
        <v>53</v>
      </c>
      <c r="E6858" t="s">
        <v>60</v>
      </c>
      <c r="F6858" t="s">
        <v>83</v>
      </c>
      <c r="G6858" t="s">
        <v>120</v>
      </c>
      <c r="H6858">
        <v>2</v>
      </c>
      <c r="I6858" t="s">
        <v>45</v>
      </c>
      <c r="J6858" t="s">
        <v>74</v>
      </c>
      <c r="K6858" t="s">
        <v>64</v>
      </c>
      <c r="L6858" t="s">
        <v>42</v>
      </c>
      <c r="M6858" t="s">
        <v>196</v>
      </c>
      <c r="N6858" t="s">
        <v>47</v>
      </c>
      <c r="O6858" t="s">
        <v>89</v>
      </c>
      <c r="P6858" t="s">
        <v>49</v>
      </c>
      <c r="Q6858" t="s">
        <v>93</v>
      </c>
      <c r="R6858" s="6">
        <f>_xlfn.XLOOKUP(CleanedData[[#This Row],[Product]],'02_Lookup_Tables'!$A$2:$A$126,'02_Lookup_Tables'!$B$2:$B$126)</f>
        <v>471.63</v>
      </c>
      <c r="S6858" t="str">
        <f>VLOOKUP(CleanedData[[#This Row],[Product]],'02_Lookup_Tables'!$H$2:$I$126,2,FALSE)</f>
        <v>Beauty &amp; Personal Care</v>
      </c>
      <c r="T6858" t="str">
        <f>VLOOKUP(CleanedData[[#This Row],[Province]],'02_Lookup_Tables'!$D$2:$E$10,2, FALSE)</f>
        <v>Western Region</v>
      </c>
      <c r="U6858" t="str" cm="1">
        <f t="array" ref="U6858">_xlfn.IFS(CleanedData[[#This Row],[Purchase Amount]]&lt;500,"Low",
CleanedData[[#This Row],[Purchase Amount]]&lt;5000,"Medium",
TRUE,"High")</f>
        <v>Low</v>
      </c>
      <c r="V6858" t="str">
        <f>TEXT(CleanedData[[#This Row],[Date]],"mmmm")</f>
        <v>September</v>
      </c>
      <c r="W6858" t="str">
        <f>"Q"&amp;ROUNDUP(MONTH(CleanedData[[#This Row],[Date]])/3,0)</f>
        <v>Q3</v>
      </c>
      <c r="X6858" t="str">
        <f>IF(CleanedData[[#This Row],[Purchase Amount]]&gt;=5000,"Yes","No")</f>
        <v>No</v>
      </c>
      <c r="Y6858">
        <f>IF(CleanedData[[#This Row],[Recommend]]="Yes",1,0)</f>
        <v>1</v>
      </c>
      <c r="Z6858" s="6">
        <f>CleanedData[[#This Row],[Purchase Amount]]*0.15</f>
        <v>70.744500000000002</v>
      </c>
      <c r="AA6858" s="6">
        <f>CleanedData[[#This Row],[Purchase Amount]]*1.15</f>
        <v>542.3744999999999</v>
      </c>
    </row>
    <row r="6859" spans="1:27" x14ac:dyDescent="0.3">
      <c r="A6859">
        <v>8306</v>
      </c>
      <c r="B6859" t="s">
        <v>7084</v>
      </c>
      <c r="C6859" s="1">
        <v>45432</v>
      </c>
      <c r="D6859">
        <v>27</v>
      </c>
      <c r="E6859" t="s">
        <v>60</v>
      </c>
      <c r="F6859" t="s">
        <v>130</v>
      </c>
      <c r="G6859" t="s">
        <v>248</v>
      </c>
      <c r="H6859">
        <v>2</v>
      </c>
      <c r="I6859" t="s">
        <v>42</v>
      </c>
      <c r="J6859" t="s">
        <v>69</v>
      </c>
      <c r="K6859" t="s">
        <v>44</v>
      </c>
      <c r="L6859" t="s">
        <v>45</v>
      </c>
      <c r="M6859" t="s">
        <v>136</v>
      </c>
      <c r="N6859" t="s">
        <v>47</v>
      </c>
      <c r="O6859" t="s">
        <v>89</v>
      </c>
      <c r="P6859" t="s">
        <v>49</v>
      </c>
      <c r="Q6859" t="s">
        <v>58</v>
      </c>
      <c r="R6859" s="6">
        <f>_xlfn.XLOOKUP(CleanedData[[#This Row],[Product]],'02_Lookup_Tables'!$A$2:$A$126,'02_Lookup_Tables'!$B$2:$B$126)</f>
        <v>8798.49</v>
      </c>
      <c r="S6859" t="str">
        <f>VLOOKUP(CleanedData[[#This Row],[Product]],'02_Lookup_Tables'!$H$2:$I$126,2,FALSE)</f>
        <v>Toys &amp; Games</v>
      </c>
      <c r="T6859" t="str">
        <f>VLOOKUP(CleanedData[[#This Row],[Province]],'02_Lookup_Tables'!$D$2:$E$10,2, FALSE)</f>
        <v>Eastern Region</v>
      </c>
      <c r="U6859" t="str" cm="1">
        <f t="array" ref="U6859">_xlfn.IFS(CleanedData[[#This Row],[Purchase Amount]]&lt;500,"Low",
CleanedData[[#This Row],[Purchase Amount]]&lt;5000,"Medium",
TRUE,"High")</f>
        <v>High</v>
      </c>
      <c r="V6859" t="str">
        <f>TEXT(CleanedData[[#This Row],[Date]],"mmmm")</f>
        <v>May</v>
      </c>
      <c r="W6859" t="str">
        <f>"Q"&amp;ROUNDUP(MONTH(CleanedData[[#This Row],[Date]])/3,0)</f>
        <v>Q2</v>
      </c>
      <c r="X6859" t="str">
        <f>IF(CleanedData[[#This Row],[Purchase Amount]]&gt;=5000,"Yes","No")</f>
        <v>Yes</v>
      </c>
      <c r="Y6859">
        <f>IF(CleanedData[[#This Row],[Recommend]]="Yes",1,0)</f>
        <v>0</v>
      </c>
      <c r="Z6859" s="6">
        <f>CleanedData[[#This Row],[Purchase Amount]]*0.15</f>
        <v>1319.7735</v>
      </c>
      <c r="AA6859" s="6">
        <f>CleanedData[[#This Row],[Purchase Amount]]*1.15</f>
        <v>10118.263499999999</v>
      </c>
    </row>
    <row r="6860" spans="1:27" x14ac:dyDescent="0.3">
      <c r="A6860">
        <v>8307</v>
      </c>
      <c r="B6860" t="s">
        <v>7085</v>
      </c>
      <c r="C6860" s="1">
        <v>45311</v>
      </c>
      <c r="D6860">
        <v>27</v>
      </c>
      <c r="E6860" t="s">
        <v>52</v>
      </c>
      <c r="F6860" t="s">
        <v>125</v>
      </c>
      <c r="G6860" t="s">
        <v>347</v>
      </c>
      <c r="H6860">
        <v>2</v>
      </c>
      <c r="I6860" t="s">
        <v>45</v>
      </c>
      <c r="J6860" t="s">
        <v>74</v>
      </c>
      <c r="K6860" t="s">
        <v>64</v>
      </c>
      <c r="L6860" t="s">
        <v>42</v>
      </c>
      <c r="M6860" t="s">
        <v>147</v>
      </c>
      <c r="N6860" t="s">
        <v>47</v>
      </c>
      <c r="O6860" t="s">
        <v>148</v>
      </c>
      <c r="P6860" t="s">
        <v>70</v>
      </c>
      <c r="Q6860" t="s">
        <v>58</v>
      </c>
      <c r="R6860" s="6">
        <f>_xlfn.XLOOKUP(CleanedData[[#This Row],[Product]],'02_Lookup_Tables'!$A$2:$A$126,'02_Lookup_Tables'!$B$2:$B$126)</f>
        <v>16523.5</v>
      </c>
      <c r="S6860" t="str">
        <f>VLOOKUP(CleanedData[[#This Row],[Product]],'02_Lookup_Tables'!$H$2:$I$126,2,FALSE)</f>
        <v>Electronics</v>
      </c>
      <c r="T6860" t="str">
        <f>VLOOKUP(CleanedData[[#This Row],[Province]],'02_Lookup_Tables'!$D$2:$E$10,2, FALSE)</f>
        <v>Western Region</v>
      </c>
      <c r="U6860" t="str" cm="1">
        <f t="array" ref="U6860">_xlfn.IFS(CleanedData[[#This Row],[Purchase Amount]]&lt;500,"Low",
CleanedData[[#This Row],[Purchase Amount]]&lt;5000,"Medium",
TRUE,"High")</f>
        <v>High</v>
      </c>
      <c r="V6860" t="str">
        <f>TEXT(CleanedData[[#This Row],[Date]],"mmmm")</f>
        <v>January</v>
      </c>
      <c r="W6860" t="str">
        <f>"Q"&amp;ROUNDUP(MONTH(CleanedData[[#This Row],[Date]])/3,0)</f>
        <v>Q1</v>
      </c>
      <c r="X6860" t="str">
        <f>IF(CleanedData[[#This Row],[Purchase Amount]]&gt;=5000,"Yes","No")</f>
        <v>Yes</v>
      </c>
      <c r="Y6860">
        <f>IF(CleanedData[[#This Row],[Recommend]]="Yes",1,0)</f>
        <v>1</v>
      </c>
      <c r="Z6860" s="6">
        <f>CleanedData[[#This Row],[Purchase Amount]]*0.15</f>
        <v>2478.5250000000001</v>
      </c>
      <c r="AA6860" s="6">
        <f>CleanedData[[#This Row],[Purchase Amount]]*1.15</f>
        <v>19002.024999999998</v>
      </c>
    </row>
    <row r="6861" spans="1:27" x14ac:dyDescent="0.3">
      <c r="A6861">
        <v>8308</v>
      </c>
      <c r="B6861" t="s">
        <v>7086</v>
      </c>
      <c r="C6861" s="1">
        <v>45959</v>
      </c>
      <c r="D6861">
        <v>24</v>
      </c>
      <c r="E6861" t="s">
        <v>39</v>
      </c>
      <c r="F6861" t="s">
        <v>68</v>
      </c>
      <c r="G6861" t="s">
        <v>365</v>
      </c>
      <c r="H6861">
        <v>2</v>
      </c>
      <c r="I6861" t="s">
        <v>42</v>
      </c>
      <c r="J6861" t="s">
        <v>74</v>
      </c>
      <c r="K6861" t="s">
        <v>55</v>
      </c>
      <c r="L6861" t="s">
        <v>45</v>
      </c>
      <c r="M6861" t="s">
        <v>100</v>
      </c>
      <c r="N6861" t="s">
        <v>47</v>
      </c>
      <c r="O6861" t="s">
        <v>48</v>
      </c>
      <c r="P6861" t="s">
        <v>49</v>
      </c>
      <c r="Q6861" t="s">
        <v>66</v>
      </c>
      <c r="R6861" s="6">
        <f>_xlfn.XLOOKUP(CleanedData[[#This Row],[Product]],'02_Lookup_Tables'!$A$2:$A$126,'02_Lookup_Tables'!$B$2:$B$126)</f>
        <v>105.11</v>
      </c>
      <c r="S6861" t="str">
        <f>VLOOKUP(CleanedData[[#This Row],[Product]],'02_Lookup_Tables'!$H$2:$I$126,2,FALSE)</f>
        <v>Beauty &amp; Personal Care</v>
      </c>
      <c r="T6861" t="str">
        <f>VLOOKUP(CleanedData[[#This Row],[Province]],'02_Lookup_Tables'!$D$2:$E$10,2, FALSE)</f>
        <v>Northern Region</v>
      </c>
      <c r="U6861" t="str" cm="1">
        <f t="array" ref="U6861">_xlfn.IFS(CleanedData[[#This Row],[Purchase Amount]]&lt;500,"Low",
CleanedData[[#This Row],[Purchase Amount]]&lt;5000,"Medium",
TRUE,"High")</f>
        <v>Low</v>
      </c>
      <c r="V6861" t="str">
        <f>TEXT(CleanedData[[#This Row],[Date]],"mmmm")</f>
        <v>October</v>
      </c>
      <c r="W6861" t="str">
        <f>"Q"&amp;ROUNDUP(MONTH(CleanedData[[#This Row],[Date]])/3,0)</f>
        <v>Q4</v>
      </c>
      <c r="X6861" t="str">
        <f>IF(CleanedData[[#This Row],[Purchase Amount]]&gt;=5000,"Yes","No")</f>
        <v>No</v>
      </c>
      <c r="Y6861">
        <f>IF(CleanedData[[#This Row],[Recommend]]="Yes",1,0)</f>
        <v>0</v>
      </c>
      <c r="Z6861" s="6">
        <f>CleanedData[[#This Row],[Purchase Amount]]*0.15</f>
        <v>15.766499999999999</v>
      </c>
      <c r="AA6861" s="6">
        <f>CleanedData[[#This Row],[Purchase Amount]]*1.15</f>
        <v>120.87649999999999</v>
      </c>
    </row>
    <row r="6862" spans="1:27" x14ac:dyDescent="0.3">
      <c r="A6862">
        <v>8311</v>
      </c>
      <c r="B6862" t="s">
        <v>7087</v>
      </c>
      <c r="C6862" s="1">
        <v>45599</v>
      </c>
      <c r="D6862">
        <v>51</v>
      </c>
      <c r="E6862" t="s">
        <v>39</v>
      </c>
      <c r="F6862" t="s">
        <v>125</v>
      </c>
      <c r="G6862" t="s">
        <v>340</v>
      </c>
      <c r="H6862">
        <v>1</v>
      </c>
      <c r="I6862" t="s">
        <v>42</v>
      </c>
      <c r="J6862" t="s">
        <v>74</v>
      </c>
      <c r="K6862" t="s">
        <v>44</v>
      </c>
      <c r="L6862" t="s">
        <v>42</v>
      </c>
      <c r="M6862" t="s">
        <v>236</v>
      </c>
      <c r="N6862" t="s">
        <v>80</v>
      </c>
      <c r="O6862" t="s">
        <v>89</v>
      </c>
      <c r="P6862" t="s">
        <v>49</v>
      </c>
      <c r="Q6862" t="s">
        <v>93</v>
      </c>
      <c r="R6862" s="6">
        <f>_xlfn.XLOOKUP(CleanedData[[#This Row],[Product]],'02_Lookup_Tables'!$A$2:$A$126,'02_Lookup_Tables'!$B$2:$B$126)</f>
        <v>828.82</v>
      </c>
      <c r="S6862" t="str">
        <f>VLOOKUP(CleanedData[[#This Row],[Product]],'02_Lookup_Tables'!$H$2:$I$126,2,FALSE)</f>
        <v>Home Devices</v>
      </c>
      <c r="T6862" t="str">
        <f>VLOOKUP(CleanedData[[#This Row],[Province]],'02_Lookup_Tables'!$D$2:$E$10,2, FALSE)</f>
        <v>Western Region</v>
      </c>
      <c r="U6862" t="str" cm="1">
        <f t="array" ref="U6862">_xlfn.IFS(CleanedData[[#This Row],[Purchase Amount]]&lt;500,"Low",
CleanedData[[#This Row],[Purchase Amount]]&lt;5000,"Medium",
TRUE,"High")</f>
        <v>Medium</v>
      </c>
      <c r="V6862" t="str">
        <f>TEXT(CleanedData[[#This Row],[Date]],"mmmm")</f>
        <v>November</v>
      </c>
      <c r="W6862" t="str">
        <f>"Q"&amp;ROUNDUP(MONTH(CleanedData[[#This Row],[Date]])/3,0)</f>
        <v>Q4</v>
      </c>
      <c r="X6862" t="str">
        <f>IF(CleanedData[[#This Row],[Purchase Amount]]&gt;=5000,"Yes","No")</f>
        <v>No</v>
      </c>
      <c r="Y6862">
        <f>IF(CleanedData[[#This Row],[Recommend]]="Yes",1,0)</f>
        <v>0</v>
      </c>
      <c r="Z6862" s="6">
        <f>CleanedData[[#This Row],[Purchase Amount]]*0.15</f>
        <v>124.32300000000001</v>
      </c>
      <c r="AA6862" s="6">
        <f>CleanedData[[#This Row],[Purchase Amount]]*1.15</f>
        <v>953.14300000000003</v>
      </c>
    </row>
    <row r="6863" spans="1:27" x14ac:dyDescent="0.3">
      <c r="A6863">
        <v>8312</v>
      </c>
      <c r="B6863" t="s">
        <v>7088</v>
      </c>
      <c r="C6863" s="1">
        <v>45475</v>
      </c>
      <c r="D6863">
        <v>38</v>
      </c>
      <c r="E6863" t="s">
        <v>52</v>
      </c>
      <c r="F6863" t="s">
        <v>125</v>
      </c>
      <c r="G6863" t="s">
        <v>171</v>
      </c>
      <c r="H6863">
        <v>4</v>
      </c>
      <c r="I6863" t="s">
        <v>42</v>
      </c>
      <c r="J6863" t="s">
        <v>54</v>
      </c>
      <c r="K6863" t="s">
        <v>55</v>
      </c>
      <c r="L6863" t="s">
        <v>42</v>
      </c>
      <c r="M6863" t="s">
        <v>123</v>
      </c>
      <c r="N6863" t="s">
        <v>96</v>
      </c>
      <c r="O6863" t="s">
        <v>89</v>
      </c>
      <c r="P6863" t="s">
        <v>70</v>
      </c>
      <c r="Q6863" t="s">
        <v>81</v>
      </c>
      <c r="R6863" s="6">
        <f>_xlfn.XLOOKUP(CleanedData[[#This Row],[Product]],'02_Lookup_Tables'!$A$2:$A$126,'02_Lookup_Tables'!$B$2:$B$126)</f>
        <v>6710.27</v>
      </c>
      <c r="S6863" t="str">
        <f>VLOOKUP(CleanedData[[#This Row],[Product]],'02_Lookup_Tables'!$H$2:$I$126,2,FALSE)</f>
        <v>Home Devices</v>
      </c>
      <c r="T6863" t="str">
        <f>VLOOKUP(CleanedData[[#This Row],[Province]],'02_Lookup_Tables'!$D$2:$E$10,2, FALSE)</f>
        <v>Western Region</v>
      </c>
      <c r="U6863" t="str" cm="1">
        <f t="array" ref="U6863">_xlfn.IFS(CleanedData[[#This Row],[Purchase Amount]]&lt;500,"Low",
CleanedData[[#This Row],[Purchase Amount]]&lt;5000,"Medium",
TRUE,"High")</f>
        <v>High</v>
      </c>
      <c r="V6863" t="str">
        <f>TEXT(CleanedData[[#This Row],[Date]],"mmmm")</f>
        <v>July</v>
      </c>
      <c r="W6863" t="str">
        <f>"Q"&amp;ROUNDUP(MONTH(CleanedData[[#This Row],[Date]])/3,0)</f>
        <v>Q3</v>
      </c>
      <c r="X6863" t="str">
        <f>IF(CleanedData[[#This Row],[Purchase Amount]]&gt;=5000,"Yes","No")</f>
        <v>Yes</v>
      </c>
      <c r="Y6863">
        <f>IF(CleanedData[[#This Row],[Recommend]]="Yes",1,0)</f>
        <v>0</v>
      </c>
      <c r="Z6863" s="6">
        <f>CleanedData[[#This Row],[Purchase Amount]]*0.15</f>
        <v>1006.5405000000001</v>
      </c>
      <c r="AA6863" s="6">
        <f>CleanedData[[#This Row],[Purchase Amount]]*1.15</f>
        <v>7716.8104999999996</v>
      </c>
    </row>
    <row r="6864" spans="1:27" x14ac:dyDescent="0.3">
      <c r="A6864">
        <v>8313</v>
      </c>
      <c r="B6864" t="s">
        <v>7089</v>
      </c>
      <c r="C6864" s="1">
        <v>45694</v>
      </c>
      <c r="D6864">
        <v>71</v>
      </c>
      <c r="E6864" t="s">
        <v>52</v>
      </c>
      <c r="F6864" t="s">
        <v>61</v>
      </c>
      <c r="G6864" t="s">
        <v>636</v>
      </c>
      <c r="H6864">
        <v>4</v>
      </c>
      <c r="I6864" t="s">
        <v>45</v>
      </c>
      <c r="J6864" t="s">
        <v>69</v>
      </c>
      <c r="K6864" t="s">
        <v>44</v>
      </c>
      <c r="L6864" t="s">
        <v>42</v>
      </c>
      <c r="M6864" t="s">
        <v>92</v>
      </c>
      <c r="N6864" t="s">
        <v>96</v>
      </c>
      <c r="O6864" t="s">
        <v>89</v>
      </c>
      <c r="P6864" t="s">
        <v>70</v>
      </c>
      <c r="Q6864" t="s">
        <v>97</v>
      </c>
      <c r="R6864" s="6">
        <f>_xlfn.XLOOKUP(CleanedData[[#This Row],[Product]],'02_Lookup_Tables'!$A$2:$A$126,'02_Lookup_Tables'!$B$2:$B$126)</f>
        <v>6581.78</v>
      </c>
      <c r="S6864" t="str">
        <f>VLOOKUP(CleanedData[[#This Row],[Product]],'02_Lookup_Tables'!$H$2:$I$126,2,FALSE)</f>
        <v>Electronics</v>
      </c>
      <c r="T6864" t="str">
        <f>VLOOKUP(CleanedData[[#This Row],[Province]],'02_Lookup_Tables'!$D$2:$E$10,2, FALSE)</f>
        <v>Southern Region</v>
      </c>
      <c r="U6864" t="str" cm="1">
        <f t="array" ref="U6864">_xlfn.IFS(CleanedData[[#This Row],[Purchase Amount]]&lt;500,"Low",
CleanedData[[#This Row],[Purchase Amount]]&lt;5000,"Medium",
TRUE,"High")</f>
        <v>High</v>
      </c>
      <c r="V6864" t="str">
        <f>TEXT(CleanedData[[#This Row],[Date]],"mmmm")</f>
        <v>February</v>
      </c>
      <c r="W6864" t="str">
        <f>"Q"&amp;ROUNDUP(MONTH(CleanedData[[#This Row],[Date]])/3,0)</f>
        <v>Q1</v>
      </c>
      <c r="X6864" t="str">
        <f>IF(CleanedData[[#This Row],[Purchase Amount]]&gt;=5000,"Yes","No")</f>
        <v>Yes</v>
      </c>
      <c r="Y6864">
        <f>IF(CleanedData[[#This Row],[Recommend]]="Yes",1,0)</f>
        <v>1</v>
      </c>
      <c r="Z6864" s="6">
        <f>CleanedData[[#This Row],[Purchase Amount]]*0.15</f>
        <v>987.26699999999994</v>
      </c>
      <c r="AA6864" s="6">
        <f>CleanedData[[#This Row],[Purchase Amount]]*1.15</f>
        <v>7569.0469999999996</v>
      </c>
    </row>
    <row r="6865" spans="1:27" x14ac:dyDescent="0.3">
      <c r="A6865">
        <v>8314</v>
      </c>
      <c r="B6865" t="s">
        <v>7090</v>
      </c>
      <c r="C6865" s="1">
        <v>45824</v>
      </c>
      <c r="D6865">
        <v>18</v>
      </c>
      <c r="E6865" t="s">
        <v>39</v>
      </c>
      <c r="F6865" t="s">
        <v>108</v>
      </c>
      <c r="G6865" t="s">
        <v>171</v>
      </c>
      <c r="H6865">
        <v>5</v>
      </c>
      <c r="I6865" t="s">
        <v>45</v>
      </c>
      <c r="J6865" t="s">
        <v>74</v>
      </c>
      <c r="K6865" t="s">
        <v>55</v>
      </c>
      <c r="L6865" t="s">
        <v>45</v>
      </c>
      <c r="M6865" t="s">
        <v>175</v>
      </c>
      <c r="N6865" t="s">
        <v>57</v>
      </c>
      <c r="O6865" t="s">
        <v>89</v>
      </c>
      <c r="P6865" t="s">
        <v>70</v>
      </c>
      <c r="Q6865" t="s">
        <v>66</v>
      </c>
      <c r="R6865" s="6">
        <f>_xlfn.XLOOKUP(CleanedData[[#This Row],[Product]],'02_Lookup_Tables'!$A$2:$A$126,'02_Lookup_Tables'!$B$2:$B$126)</f>
        <v>6710.27</v>
      </c>
      <c r="S6865" t="str">
        <f>VLOOKUP(CleanedData[[#This Row],[Product]],'02_Lookup_Tables'!$H$2:$I$126,2,FALSE)</f>
        <v>Home Devices</v>
      </c>
      <c r="T6865" t="str">
        <f>VLOOKUP(CleanedData[[#This Row],[Province]],'02_Lookup_Tables'!$D$2:$E$10,2, FALSE)</f>
        <v>Gauteng Region</v>
      </c>
      <c r="U6865" t="str" cm="1">
        <f t="array" ref="U6865">_xlfn.IFS(CleanedData[[#This Row],[Purchase Amount]]&lt;500,"Low",
CleanedData[[#This Row],[Purchase Amount]]&lt;5000,"Medium",
TRUE,"High")</f>
        <v>High</v>
      </c>
      <c r="V6865" t="str">
        <f>TEXT(CleanedData[[#This Row],[Date]],"mmmm")</f>
        <v>June</v>
      </c>
      <c r="W6865" t="str">
        <f>"Q"&amp;ROUNDUP(MONTH(CleanedData[[#This Row],[Date]])/3,0)</f>
        <v>Q2</v>
      </c>
      <c r="X6865" t="str">
        <f>IF(CleanedData[[#This Row],[Purchase Amount]]&gt;=5000,"Yes","No")</f>
        <v>Yes</v>
      </c>
      <c r="Y6865">
        <f>IF(CleanedData[[#This Row],[Recommend]]="Yes",1,0)</f>
        <v>1</v>
      </c>
      <c r="Z6865" s="6">
        <f>CleanedData[[#This Row],[Purchase Amount]]*0.15</f>
        <v>1006.5405000000001</v>
      </c>
      <c r="AA6865" s="6">
        <f>CleanedData[[#This Row],[Purchase Amount]]*1.15</f>
        <v>7716.8104999999996</v>
      </c>
    </row>
    <row r="6866" spans="1:27" x14ac:dyDescent="0.3">
      <c r="A6866">
        <v>8315</v>
      </c>
      <c r="B6866" t="s">
        <v>7091</v>
      </c>
      <c r="C6866" s="1">
        <v>45541</v>
      </c>
      <c r="D6866">
        <v>62</v>
      </c>
      <c r="E6866" t="s">
        <v>39</v>
      </c>
      <c r="F6866" t="s">
        <v>125</v>
      </c>
      <c r="G6866" t="s">
        <v>284</v>
      </c>
      <c r="H6866">
        <v>5</v>
      </c>
      <c r="I6866" t="s">
        <v>45</v>
      </c>
      <c r="J6866" t="s">
        <v>69</v>
      </c>
      <c r="K6866" t="s">
        <v>55</v>
      </c>
      <c r="L6866" t="s">
        <v>45</v>
      </c>
      <c r="M6866" t="s">
        <v>180</v>
      </c>
      <c r="N6866" t="s">
        <v>57</v>
      </c>
      <c r="O6866" t="s">
        <v>89</v>
      </c>
      <c r="P6866" t="s">
        <v>70</v>
      </c>
      <c r="Q6866" t="s">
        <v>50</v>
      </c>
      <c r="R6866" s="6">
        <f>_xlfn.XLOOKUP(CleanedData[[#This Row],[Product]],'02_Lookup_Tables'!$A$2:$A$126,'02_Lookup_Tables'!$B$2:$B$126)</f>
        <v>6698.54</v>
      </c>
      <c r="S6866" t="str">
        <f>VLOOKUP(CleanedData[[#This Row],[Product]],'02_Lookup_Tables'!$H$2:$I$126,2,FALSE)</f>
        <v>Electronics</v>
      </c>
      <c r="T6866" t="str">
        <f>VLOOKUP(CleanedData[[#This Row],[Province]],'02_Lookup_Tables'!$D$2:$E$10,2, FALSE)</f>
        <v>Western Region</v>
      </c>
      <c r="U6866" t="str" cm="1">
        <f t="array" ref="U6866">_xlfn.IFS(CleanedData[[#This Row],[Purchase Amount]]&lt;500,"Low",
CleanedData[[#This Row],[Purchase Amount]]&lt;5000,"Medium",
TRUE,"High")</f>
        <v>High</v>
      </c>
      <c r="V6866" t="str">
        <f>TEXT(CleanedData[[#This Row],[Date]],"mmmm")</f>
        <v>September</v>
      </c>
      <c r="W6866" t="str">
        <f>"Q"&amp;ROUNDUP(MONTH(CleanedData[[#This Row],[Date]])/3,0)</f>
        <v>Q3</v>
      </c>
      <c r="X6866" t="str">
        <f>IF(CleanedData[[#This Row],[Purchase Amount]]&gt;=5000,"Yes","No")</f>
        <v>Yes</v>
      </c>
      <c r="Y6866">
        <f>IF(CleanedData[[#This Row],[Recommend]]="Yes",1,0)</f>
        <v>1</v>
      </c>
      <c r="Z6866" s="6">
        <f>CleanedData[[#This Row],[Purchase Amount]]*0.15</f>
        <v>1004.7809999999999</v>
      </c>
      <c r="AA6866" s="6">
        <f>CleanedData[[#This Row],[Purchase Amount]]*1.15</f>
        <v>7703.320999999999</v>
      </c>
    </row>
    <row r="6867" spans="1:27" x14ac:dyDescent="0.3">
      <c r="A6867">
        <v>8316</v>
      </c>
      <c r="B6867" t="s">
        <v>7092</v>
      </c>
      <c r="C6867" s="1">
        <v>45419</v>
      </c>
      <c r="D6867">
        <v>49</v>
      </c>
      <c r="E6867" t="s">
        <v>60</v>
      </c>
      <c r="F6867" t="s">
        <v>108</v>
      </c>
      <c r="G6867" t="s">
        <v>111</v>
      </c>
      <c r="H6867">
        <v>2</v>
      </c>
      <c r="I6867" t="s">
        <v>45</v>
      </c>
      <c r="J6867" t="s">
        <v>63</v>
      </c>
      <c r="K6867" t="s">
        <v>55</v>
      </c>
      <c r="L6867" t="s">
        <v>45</v>
      </c>
      <c r="M6867" t="s">
        <v>136</v>
      </c>
      <c r="N6867" t="s">
        <v>47</v>
      </c>
      <c r="O6867" t="s">
        <v>89</v>
      </c>
      <c r="P6867" t="s">
        <v>49</v>
      </c>
      <c r="Q6867" t="s">
        <v>93</v>
      </c>
      <c r="R6867" s="6">
        <f>_xlfn.XLOOKUP(CleanedData[[#This Row],[Product]],'02_Lookup_Tables'!$A$2:$A$126,'02_Lookup_Tables'!$B$2:$B$126)</f>
        <v>3576.97</v>
      </c>
      <c r="S6867" t="str">
        <f>VLOOKUP(CleanedData[[#This Row],[Product]],'02_Lookup_Tables'!$H$2:$I$126,2,FALSE)</f>
        <v>Home Devices</v>
      </c>
      <c r="T6867" t="str">
        <f>VLOOKUP(CleanedData[[#This Row],[Province]],'02_Lookup_Tables'!$D$2:$E$10,2, FALSE)</f>
        <v>Gauteng Region</v>
      </c>
      <c r="U6867" t="str" cm="1">
        <f t="array" ref="U6867">_xlfn.IFS(CleanedData[[#This Row],[Purchase Amount]]&lt;500,"Low",
CleanedData[[#This Row],[Purchase Amount]]&lt;5000,"Medium",
TRUE,"High")</f>
        <v>Medium</v>
      </c>
      <c r="V6867" t="str">
        <f>TEXT(CleanedData[[#This Row],[Date]],"mmmm")</f>
        <v>May</v>
      </c>
      <c r="W6867" t="str">
        <f>"Q"&amp;ROUNDUP(MONTH(CleanedData[[#This Row],[Date]])/3,0)</f>
        <v>Q2</v>
      </c>
      <c r="X6867" t="str">
        <f>IF(CleanedData[[#This Row],[Purchase Amount]]&gt;=5000,"Yes","No")</f>
        <v>No</v>
      </c>
      <c r="Y6867">
        <f>IF(CleanedData[[#This Row],[Recommend]]="Yes",1,0)</f>
        <v>1</v>
      </c>
      <c r="Z6867" s="6">
        <f>CleanedData[[#This Row],[Purchase Amount]]*0.15</f>
        <v>536.54549999999995</v>
      </c>
      <c r="AA6867" s="6">
        <f>CleanedData[[#This Row],[Purchase Amount]]*1.15</f>
        <v>4113.5154999999995</v>
      </c>
    </row>
    <row r="6868" spans="1:27" x14ac:dyDescent="0.3">
      <c r="A6868">
        <v>8317</v>
      </c>
      <c r="B6868" t="s">
        <v>7093</v>
      </c>
      <c r="C6868" s="1">
        <v>45431</v>
      </c>
      <c r="D6868">
        <v>29</v>
      </c>
      <c r="E6868" t="s">
        <v>60</v>
      </c>
      <c r="F6868" t="s">
        <v>108</v>
      </c>
      <c r="G6868" t="s">
        <v>160</v>
      </c>
      <c r="H6868">
        <v>3</v>
      </c>
      <c r="I6868" t="s">
        <v>42</v>
      </c>
      <c r="J6868" t="s">
        <v>54</v>
      </c>
      <c r="K6868" t="s">
        <v>55</v>
      </c>
      <c r="L6868" t="s">
        <v>42</v>
      </c>
      <c r="M6868" t="s">
        <v>151</v>
      </c>
      <c r="N6868" t="s">
        <v>48</v>
      </c>
      <c r="O6868" t="s">
        <v>89</v>
      </c>
      <c r="P6868" t="s">
        <v>49</v>
      </c>
      <c r="Q6868" t="s">
        <v>58</v>
      </c>
      <c r="R6868" s="6">
        <f>_xlfn.XLOOKUP(CleanedData[[#This Row],[Product]],'02_Lookup_Tables'!$A$2:$A$126,'02_Lookup_Tables'!$B$2:$B$126)</f>
        <v>294.33</v>
      </c>
      <c r="S6868" t="str">
        <f>VLOOKUP(CleanedData[[#This Row],[Product]],'02_Lookup_Tables'!$H$2:$I$126,2,FALSE)</f>
        <v>Toys &amp; Games</v>
      </c>
      <c r="T6868" t="str">
        <f>VLOOKUP(CleanedData[[#This Row],[Province]],'02_Lookup_Tables'!$D$2:$E$10,2, FALSE)</f>
        <v>Gauteng Region</v>
      </c>
      <c r="U6868" t="str" cm="1">
        <f t="array" ref="U6868">_xlfn.IFS(CleanedData[[#This Row],[Purchase Amount]]&lt;500,"Low",
CleanedData[[#This Row],[Purchase Amount]]&lt;5000,"Medium",
TRUE,"High")</f>
        <v>Low</v>
      </c>
      <c r="V6868" t="str">
        <f>TEXT(CleanedData[[#This Row],[Date]],"mmmm")</f>
        <v>May</v>
      </c>
      <c r="W6868" t="str">
        <f>"Q"&amp;ROUNDUP(MONTH(CleanedData[[#This Row],[Date]])/3,0)</f>
        <v>Q2</v>
      </c>
      <c r="X6868" t="str">
        <f>IF(CleanedData[[#This Row],[Purchase Amount]]&gt;=5000,"Yes","No")</f>
        <v>No</v>
      </c>
      <c r="Y6868">
        <f>IF(CleanedData[[#This Row],[Recommend]]="Yes",1,0)</f>
        <v>0</v>
      </c>
      <c r="Z6868" s="6">
        <f>CleanedData[[#This Row],[Purchase Amount]]*0.15</f>
        <v>44.149499999999996</v>
      </c>
      <c r="AA6868" s="6">
        <f>CleanedData[[#This Row],[Purchase Amount]]*1.15</f>
        <v>338.47949999999997</v>
      </c>
    </row>
    <row r="6869" spans="1:27" x14ac:dyDescent="0.3">
      <c r="A6869">
        <v>8319</v>
      </c>
      <c r="B6869" t="s">
        <v>7094</v>
      </c>
      <c r="C6869" s="1">
        <v>45535</v>
      </c>
      <c r="D6869">
        <v>28</v>
      </c>
      <c r="E6869" t="s">
        <v>52</v>
      </c>
      <c r="F6869" t="s">
        <v>125</v>
      </c>
      <c r="G6869" t="s">
        <v>389</v>
      </c>
      <c r="H6869">
        <v>5</v>
      </c>
      <c r="I6869" t="s">
        <v>42</v>
      </c>
      <c r="J6869" t="s">
        <v>63</v>
      </c>
      <c r="K6869" t="s">
        <v>55</v>
      </c>
      <c r="L6869" t="s">
        <v>45</v>
      </c>
      <c r="M6869" t="s">
        <v>56</v>
      </c>
      <c r="N6869" t="s">
        <v>57</v>
      </c>
      <c r="O6869" t="s">
        <v>148</v>
      </c>
      <c r="P6869" t="s">
        <v>49</v>
      </c>
      <c r="Q6869" t="s">
        <v>58</v>
      </c>
      <c r="R6869" s="6">
        <f>_xlfn.XLOOKUP(CleanedData[[#This Row],[Product]],'02_Lookup_Tables'!$A$2:$A$126,'02_Lookup_Tables'!$B$2:$B$126)</f>
        <v>5432.76</v>
      </c>
      <c r="S6869" t="str">
        <f>VLOOKUP(CleanedData[[#This Row],[Product]],'02_Lookup_Tables'!$H$2:$I$126,2,FALSE)</f>
        <v>Home Devices</v>
      </c>
      <c r="T6869" t="str">
        <f>VLOOKUP(CleanedData[[#This Row],[Province]],'02_Lookup_Tables'!$D$2:$E$10,2, FALSE)</f>
        <v>Western Region</v>
      </c>
      <c r="U6869" t="str" cm="1">
        <f t="array" ref="U6869">_xlfn.IFS(CleanedData[[#This Row],[Purchase Amount]]&lt;500,"Low",
CleanedData[[#This Row],[Purchase Amount]]&lt;5000,"Medium",
TRUE,"High")</f>
        <v>High</v>
      </c>
      <c r="V6869" t="str">
        <f>TEXT(CleanedData[[#This Row],[Date]],"mmmm")</f>
        <v>August</v>
      </c>
      <c r="W6869" t="str">
        <f>"Q"&amp;ROUNDUP(MONTH(CleanedData[[#This Row],[Date]])/3,0)</f>
        <v>Q3</v>
      </c>
      <c r="X6869" t="str">
        <f>IF(CleanedData[[#This Row],[Purchase Amount]]&gt;=5000,"Yes","No")</f>
        <v>Yes</v>
      </c>
      <c r="Y6869">
        <f>IF(CleanedData[[#This Row],[Recommend]]="Yes",1,0)</f>
        <v>0</v>
      </c>
      <c r="Z6869" s="6">
        <f>CleanedData[[#This Row],[Purchase Amount]]*0.15</f>
        <v>814.91399999999999</v>
      </c>
      <c r="AA6869" s="6">
        <f>CleanedData[[#This Row],[Purchase Amount]]*1.15</f>
        <v>6247.674</v>
      </c>
    </row>
    <row r="6870" spans="1:27" x14ac:dyDescent="0.3">
      <c r="A6870">
        <v>8320</v>
      </c>
      <c r="B6870" t="s">
        <v>7095</v>
      </c>
      <c r="C6870" s="1">
        <v>45480</v>
      </c>
      <c r="D6870">
        <v>70</v>
      </c>
      <c r="E6870" t="s">
        <v>52</v>
      </c>
      <c r="F6870" t="s">
        <v>125</v>
      </c>
      <c r="G6870" t="s">
        <v>223</v>
      </c>
      <c r="H6870">
        <v>5</v>
      </c>
      <c r="I6870" t="s">
        <v>42</v>
      </c>
      <c r="J6870" t="s">
        <v>54</v>
      </c>
      <c r="K6870" t="s">
        <v>55</v>
      </c>
      <c r="L6870" t="s">
        <v>42</v>
      </c>
      <c r="M6870" t="s">
        <v>56</v>
      </c>
      <c r="N6870" t="s">
        <v>57</v>
      </c>
      <c r="O6870" t="s">
        <v>148</v>
      </c>
      <c r="P6870" t="s">
        <v>49</v>
      </c>
      <c r="Q6870" t="s">
        <v>97</v>
      </c>
      <c r="R6870" s="6">
        <f>_xlfn.XLOOKUP(CleanedData[[#This Row],[Product]],'02_Lookup_Tables'!$A$2:$A$126,'02_Lookup_Tables'!$B$2:$B$126)</f>
        <v>209.53</v>
      </c>
      <c r="S6870" t="str">
        <f>VLOOKUP(CleanedData[[#This Row],[Product]],'02_Lookup_Tables'!$H$2:$I$126,2,FALSE)</f>
        <v>Food</v>
      </c>
      <c r="T6870" t="str">
        <f>VLOOKUP(CleanedData[[#This Row],[Province]],'02_Lookup_Tables'!$D$2:$E$10,2, FALSE)</f>
        <v>Western Region</v>
      </c>
      <c r="U6870" t="str" cm="1">
        <f t="array" ref="U6870">_xlfn.IFS(CleanedData[[#This Row],[Purchase Amount]]&lt;500,"Low",
CleanedData[[#This Row],[Purchase Amount]]&lt;5000,"Medium",
TRUE,"High")</f>
        <v>Low</v>
      </c>
      <c r="V6870" t="str">
        <f>TEXT(CleanedData[[#This Row],[Date]],"mmmm")</f>
        <v>July</v>
      </c>
      <c r="W6870" t="str">
        <f>"Q"&amp;ROUNDUP(MONTH(CleanedData[[#This Row],[Date]])/3,0)</f>
        <v>Q3</v>
      </c>
      <c r="X6870" t="str">
        <f>IF(CleanedData[[#This Row],[Purchase Amount]]&gt;=5000,"Yes","No")</f>
        <v>No</v>
      </c>
      <c r="Y6870">
        <f>IF(CleanedData[[#This Row],[Recommend]]="Yes",1,0)</f>
        <v>0</v>
      </c>
      <c r="Z6870" s="6">
        <f>CleanedData[[#This Row],[Purchase Amount]]*0.15</f>
        <v>31.429499999999997</v>
      </c>
      <c r="AA6870" s="6">
        <f>CleanedData[[#This Row],[Purchase Amount]]*1.15</f>
        <v>240.95949999999999</v>
      </c>
    </row>
    <row r="6871" spans="1:27" x14ac:dyDescent="0.3">
      <c r="A6871">
        <v>8321</v>
      </c>
      <c r="B6871" t="s">
        <v>7096</v>
      </c>
      <c r="C6871" s="1">
        <v>45465</v>
      </c>
      <c r="D6871">
        <v>37</v>
      </c>
      <c r="E6871" t="s">
        <v>39</v>
      </c>
      <c r="F6871" t="s">
        <v>72</v>
      </c>
      <c r="G6871" t="s">
        <v>162</v>
      </c>
      <c r="H6871">
        <v>5</v>
      </c>
      <c r="I6871" t="s">
        <v>42</v>
      </c>
      <c r="J6871" t="s">
        <v>69</v>
      </c>
      <c r="K6871" t="s">
        <v>55</v>
      </c>
      <c r="L6871" t="s">
        <v>45</v>
      </c>
      <c r="M6871" t="s">
        <v>140</v>
      </c>
      <c r="N6871" t="s">
        <v>57</v>
      </c>
      <c r="O6871" t="s">
        <v>148</v>
      </c>
      <c r="P6871" t="s">
        <v>49</v>
      </c>
      <c r="Q6871" t="s">
        <v>81</v>
      </c>
      <c r="R6871" s="6">
        <f>_xlfn.XLOOKUP(CleanedData[[#This Row],[Product]],'02_Lookup_Tables'!$A$2:$A$126,'02_Lookup_Tables'!$B$2:$B$126)</f>
        <v>3086.4</v>
      </c>
      <c r="S6871" t="str">
        <f>VLOOKUP(CleanedData[[#This Row],[Product]],'02_Lookup_Tables'!$H$2:$I$126,2,FALSE)</f>
        <v>Home &amp; Living</v>
      </c>
      <c r="T6871" t="str">
        <f>VLOOKUP(CleanedData[[#This Row],[Province]],'02_Lookup_Tables'!$D$2:$E$10,2, FALSE)</f>
        <v>Central Region</v>
      </c>
      <c r="U6871" t="str" cm="1">
        <f t="array" ref="U6871">_xlfn.IFS(CleanedData[[#This Row],[Purchase Amount]]&lt;500,"Low",
CleanedData[[#This Row],[Purchase Amount]]&lt;5000,"Medium",
TRUE,"High")</f>
        <v>Medium</v>
      </c>
      <c r="V6871" t="str">
        <f>TEXT(CleanedData[[#This Row],[Date]],"mmmm")</f>
        <v>June</v>
      </c>
      <c r="W6871" t="str">
        <f>"Q"&amp;ROUNDUP(MONTH(CleanedData[[#This Row],[Date]])/3,0)</f>
        <v>Q2</v>
      </c>
      <c r="X6871" t="str">
        <f>IF(CleanedData[[#This Row],[Purchase Amount]]&gt;=5000,"Yes","No")</f>
        <v>No</v>
      </c>
      <c r="Y6871">
        <f>IF(CleanedData[[#This Row],[Recommend]]="Yes",1,0)</f>
        <v>0</v>
      </c>
      <c r="Z6871" s="6">
        <f>CleanedData[[#This Row],[Purchase Amount]]*0.15</f>
        <v>462.96</v>
      </c>
      <c r="AA6871" s="6">
        <f>CleanedData[[#This Row],[Purchase Amount]]*1.15</f>
        <v>3549.3599999999997</v>
      </c>
    </row>
    <row r="6872" spans="1:27" x14ac:dyDescent="0.3">
      <c r="A6872">
        <v>8322</v>
      </c>
      <c r="B6872" t="s">
        <v>7097</v>
      </c>
      <c r="C6872" s="1">
        <v>45757</v>
      </c>
      <c r="D6872">
        <v>37</v>
      </c>
      <c r="E6872" t="s">
        <v>60</v>
      </c>
      <c r="F6872" t="s">
        <v>83</v>
      </c>
      <c r="G6872" t="s">
        <v>201</v>
      </c>
      <c r="H6872">
        <v>2</v>
      </c>
      <c r="I6872" t="s">
        <v>42</v>
      </c>
      <c r="J6872" t="s">
        <v>74</v>
      </c>
      <c r="K6872" t="s">
        <v>64</v>
      </c>
      <c r="L6872" t="s">
        <v>42</v>
      </c>
      <c r="M6872" t="s">
        <v>85</v>
      </c>
      <c r="N6872" t="s">
        <v>47</v>
      </c>
      <c r="O6872" t="s">
        <v>48</v>
      </c>
      <c r="P6872" t="s">
        <v>49</v>
      </c>
      <c r="Q6872" t="s">
        <v>81</v>
      </c>
      <c r="R6872" s="6">
        <f>_xlfn.XLOOKUP(CleanedData[[#This Row],[Product]],'02_Lookup_Tables'!$A$2:$A$126,'02_Lookup_Tables'!$B$2:$B$126)</f>
        <v>755.66</v>
      </c>
      <c r="S6872" t="str">
        <f>VLOOKUP(CleanedData[[#This Row],[Product]],'02_Lookup_Tables'!$H$2:$I$126,2,FALSE)</f>
        <v>Home &amp; Living</v>
      </c>
      <c r="T6872" t="str">
        <f>VLOOKUP(CleanedData[[#This Row],[Province]],'02_Lookup_Tables'!$D$2:$E$10,2, FALSE)</f>
        <v>Western Region</v>
      </c>
      <c r="U6872" t="str" cm="1">
        <f t="array" ref="U6872">_xlfn.IFS(CleanedData[[#This Row],[Purchase Amount]]&lt;500,"Low",
CleanedData[[#This Row],[Purchase Amount]]&lt;5000,"Medium",
TRUE,"High")</f>
        <v>Medium</v>
      </c>
      <c r="V6872" t="str">
        <f>TEXT(CleanedData[[#This Row],[Date]],"mmmm")</f>
        <v>April</v>
      </c>
      <c r="W6872" t="str">
        <f>"Q"&amp;ROUNDUP(MONTH(CleanedData[[#This Row],[Date]])/3,0)</f>
        <v>Q2</v>
      </c>
      <c r="X6872" t="str">
        <f>IF(CleanedData[[#This Row],[Purchase Amount]]&gt;=5000,"Yes","No")</f>
        <v>No</v>
      </c>
      <c r="Y6872">
        <f>IF(CleanedData[[#This Row],[Recommend]]="Yes",1,0)</f>
        <v>0</v>
      </c>
      <c r="Z6872" s="6">
        <f>CleanedData[[#This Row],[Purchase Amount]]*0.15</f>
        <v>113.34899999999999</v>
      </c>
      <c r="AA6872" s="6">
        <f>CleanedData[[#This Row],[Purchase Amount]]*1.15</f>
        <v>869.0089999999999</v>
      </c>
    </row>
    <row r="6873" spans="1:27" x14ac:dyDescent="0.3">
      <c r="A6873">
        <v>8323</v>
      </c>
      <c r="B6873" t="s">
        <v>7098</v>
      </c>
      <c r="C6873" s="1">
        <v>45406</v>
      </c>
      <c r="E6873" t="s">
        <v>60</v>
      </c>
      <c r="F6873" t="s">
        <v>77</v>
      </c>
      <c r="G6873" t="s">
        <v>266</v>
      </c>
      <c r="H6873">
        <v>3</v>
      </c>
      <c r="I6873" t="s">
        <v>42</v>
      </c>
      <c r="J6873" t="s">
        <v>54</v>
      </c>
      <c r="K6873" t="s">
        <v>64</v>
      </c>
      <c r="L6873" t="s">
        <v>45</v>
      </c>
      <c r="M6873" t="s">
        <v>231</v>
      </c>
      <c r="N6873" t="s">
        <v>48</v>
      </c>
      <c r="O6873" t="s">
        <v>89</v>
      </c>
      <c r="P6873" t="s">
        <v>49</v>
      </c>
      <c r="Q6873" t="s">
        <v>166</v>
      </c>
      <c r="R6873" s="6">
        <f>_xlfn.XLOOKUP(CleanedData[[#This Row],[Product]],'02_Lookup_Tables'!$A$2:$A$126,'02_Lookup_Tables'!$B$2:$B$126)</f>
        <v>2951.61</v>
      </c>
      <c r="S6873" t="str">
        <f>VLOOKUP(CleanedData[[#This Row],[Product]],'02_Lookup_Tables'!$H$2:$I$126,2,FALSE)</f>
        <v>Beauty &amp; Personal Care</v>
      </c>
      <c r="T6873" t="str">
        <f>VLOOKUP(CleanedData[[#This Row],[Province]],'02_Lookup_Tables'!$D$2:$E$10,2, FALSE)</f>
        <v>Central Region</v>
      </c>
      <c r="U6873" t="str" cm="1">
        <f t="array" ref="U6873">_xlfn.IFS(CleanedData[[#This Row],[Purchase Amount]]&lt;500,"Low",
CleanedData[[#This Row],[Purchase Amount]]&lt;5000,"Medium",
TRUE,"High")</f>
        <v>Medium</v>
      </c>
      <c r="V6873" t="str">
        <f>TEXT(CleanedData[[#This Row],[Date]],"mmmm")</f>
        <v>April</v>
      </c>
      <c r="W6873" t="str">
        <f>"Q"&amp;ROUNDUP(MONTH(CleanedData[[#This Row],[Date]])/3,0)</f>
        <v>Q2</v>
      </c>
      <c r="X6873" t="str">
        <f>IF(CleanedData[[#This Row],[Purchase Amount]]&gt;=5000,"Yes","No")</f>
        <v>No</v>
      </c>
      <c r="Y6873">
        <f>IF(CleanedData[[#This Row],[Recommend]]="Yes",1,0)</f>
        <v>0</v>
      </c>
      <c r="Z6873" s="6">
        <f>CleanedData[[#This Row],[Purchase Amount]]*0.15</f>
        <v>442.74150000000003</v>
      </c>
      <c r="AA6873" s="6">
        <f>CleanedData[[#This Row],[Purchase Amount]]*1.15</f>
        <v>3394.3514999999998</v>
      </c>
    </row>
    <row r="6874" spans="1:27" x14ac:dyDescent="0.3">
      <c r="A6874">
        <v>8324</v>
      </c>
      <c r="B6874" t="s">
        <v>7099</v>
      </c>
      <c r="C6874" s="1">
        <v>45640</v>
      </c>
      <c r="D6874">
        <v>30</v>
      </c>
      <c r="E6874" t="s">
        <v>52</v>
      </c>
      <c r="F6874" t="s">
        <v>130</v>
      </c>
      <c r="G6874" t="s">
        <v>328</v>
      </c>
      <c r="H6874">
        <v>1</v>
      </c>
      <c r="I6874" t="s">
        <v>42</v>
      </c>
      <c r="J6874" t="s">
        <v>63</v>
      </c>
      <c r="K6874" t="s">
        <v>64</v>
      </c>
      <c r="L6874" t="s">
        <v>45</v>
      </c>
      <c r="M6874" t="s">
        <v>231</v>
      </c>
      <c r="N6874" t="s">
        <v>80</v>
      </c>
      <c r="O6874" t="s">
        <v>89</v>
      </c>
      <c r="P6874" t="s">
        <v>49</v>
      </c>
      <c r="Q6874" t="s">
        <v>58</v>
      </c>
      <c r="R6874" s="6">
        <f>_xlfn.XLOOKUP(CleanedData[[#This Row],[Product]],'02_Lookup_Tables'!$A$2:$A$126,'02_Lookup_Tables'!$B$2:$B$126)</f>
        <v>3521.64</v>
      </c>
      <c r="S6874" t="str">
        <f>VLOOKUP(CleanedData[[#This Row],[Product]],'02_Lookup_Tables'!$H$2:$I$126,2,FALSE)</f>
        <v>Home Devices</v>
      </c>
      <c r="T6874" t="str">
        <f>VLOOKUP(CleanedData[[#This Row],[Province]],'02_Lookup_Tables'!$D$2:$E$10,2, FALSE)</f>
        <v>Eastern Region</v>
      </c>
      <c r="U6874" t="str" cm="1">
        <f t="array" ref="U6874">_xlfn.IFS(CleanedData[[#This Row],[Purchase Amount]]&lt;500,"Low",
CleanedData[[#This Row],[Purchase Amount]]&lt;5000,"Medium",
TRUE,"High")</f>
        <v>Medium</v>
      </c>
      <c r="V6874" t="str">
        <f>TEXT(CleanedData[[#This Row],[Date]],"mmmm")</f>
        <v>December</v>
      </c>
      <c r="W6874" t="str">
        <f>"Q"&amp;ROUNDUP(MONTH(CleanedData[[#This Row],[Date]])/3,0)</f>
        <v>Q4</v>
      </c>
      <c r="X6874" t="str">
        <f>IF(CleanedData[[#This Row],[Purchase Amount]]&gt;=5000,"Yes","No")</f>
        <v>No</v>
      </c>
      <c r="Y6874">
        <f>IF(CleanedData[[#This Row],[Recommend]]="Yes",1,0)</f>
        <v>0</v>
      </c>
      <c r="Z6874" s="6">
        <f>CleanedData[[#This Row],[Purchase Amount]]*0.15</f>
        <v>528.24599999999998</v>
      </c>
      <c r="AA6874" s="6">
        <f>CleanedData[[#This Row],[Purchase Amount]]*1.15</f>
        <v>4049.8859999999995</v>
      </c>
    </row>
    <row r="6875" spans="1:27" x14ac:dyDescent="0.3">
      <c r="A6875">
        <v>8325</v>
      </c>
      <c r="B6875" t="s">
        <v>7100</v>
      </c>
      <c r="C6875" s="1">
        <v>45945</v>
      </c>
      <c r="D6875">
        <v>29</v>
      </c>
      <c r="E6875" t="s">
        <v>39</v>
      </c>
      <c r="F6875" t="s">
        <v>40</v>
      </c>
      <c r="G6875" t="s">
        <v>91</v>
      </c>
      <c r="H6875">
        <v>4</v>
      </c>
      <c r="I6875" t="s">
        <v>45</v>
      </c>
      <c r="J6875" t="s">
        <v>54</v>
      </c>
      <c r="K6875" t="s">
        <v>55</v>
      </c>
      <c r="L6875" t="s">
        <v>42</v>
      </c>
      <c r="M6875" t="s">
        <v>184</v>
      </c>
      <c r="N6875" t="s">
        <v>96</v>
      </c>
      <c r="O6875" t="s">
        <v>148</v>
      </c>
      <c r="P6875" t="s">
        <v>49</v>
      </c>
      <c r="Q6875" t="s">
        <v>58</v>
      </c>
      <c r="R6875" s="6">
        <f>_xlfn.XLOOKUP(CleanedData[[#This Row],[Product]],'02_Lookup_Tables'!$A$2:$A$126,'02_Lookup_Tables'!$B$2:$B$126)</f>
        <v>1370.56</v>
      </c>
      <c r="S6875" t="str">
        <f>VLOOKUP(CleanedData[[#This Row],[Product]],'02_Lookup_Tables'!$H$2:$I$126,2,FALSE)</f>
        <v>Electronics</v>
      </c>
      <c r="T6875" t="str">
        <f>VLOOKUP(CleanedData[[#This Row],[Province]],'02_Lookup_Tables'!$D$2:$E$10,2, FALSE)</f>
        <v>Northern Region</v>
      </c>
      <c r="U6875" t="str" cm="1">
        <f t="array" ref="U6875">_xlfn.IFS(CleanedData[[#This Row],[Purchase Amount]]&lt;500,"Low",
CleanedData[[#This Row],[Purchase Amount]]&lt;5000,"Medium",
TRUE,"High")</f>
        <v>Medium</v>
      </c>
      <c r="V6875" t="str">
        <f>TEXT(CleanedData[[#This Row],[Date]],"mmmm")</f>
        <v>October</v>
      </c>
      <c r="W6875" t="str">
        <f>"Q"&amp;ROUNDUP(MONTH(CleanedData[[#This Row],[Date]])/3,0)</f>
        <v>Q4</v>
      </c>
      <c r="X6875" t="str">
        <f>IF(CleanedData[[#This Row],[Purchase Amount]]&gt;=5000,"Yes","No")</f>
        <v>No</v>
      </c>
      <c r="Y6875">
        <f>IF(CleanedData[[#This Row],[Recommend]]="Yes",1,0)</f>
        <v>1</v>
      </c>
      <c r="Z6875" s="6">
        <f>CleanedData[[#This Row],[Purchase Amount]]*0.15</f>
        <v>205.58399999999997</v>
      </c>
      <c r="AA6875" s="6">
        <f>CleanedData[[#This Row],[Purchase Amount]]*1.15</f>
        <v>1576.1439999999998</v>
      </c>
    </row>
    <row r="6876" spans="1:27" x14ac:dyDescent="0.3">
      <c r="A6876">
        <v>8326</v>
      </c>
      <c r="B6876" t="s">
        <v>7101</v>
      </c>
      <c r="C6876" s="1">
        <v>45519</v>
      </c>
      <c r="D6876">
        <v>70</v>
      </c>
      <c r="E6876" t="s">
        <v>52</v>
      </c>
      <c r="F6876" t="s">
        <v>83</v>
      </c>
      <c r="G6876" t="s">
        <v>99</v>
      </c>
      <c r="H6876">
        <v>3</v>
      </c>
      <c r="I6876" t="s">
        <v>42</v>
      </c>
      <c r="J6876" t="s">
        <v>74</v>
      </c>
      <c r="K6876" t="s">
        <v>55</v>
      </c>
      <c r="L6876" t="s">
        <v>42</v>
      </c>
      <c r="M6876" t="s">
        <v>147</v>
      </c>
      <c r="N6876" t="s">
        <v>48</v>
      </c>
      <c r="O6876" t="s">
        <v>148</v>
      </c>
      <c r="P6876" t="s">
        <v>49</v>
      </c>
      <c r="Q6876" t="s">
        <v>97</v>
      </c>
      <c r="R6876" s="6">
        <f>_xlfn.XLOOKUP(CleanedData[[#This Row],[Product]],'02_Lookup_Tables'!$A$2:$A$126,'02_Lookup_Tables'!$B$2:$B$126)</f>
        <v>43.23</v>
      </c>
      <c r="S6876" t="str">
        <f>VLOOKUP(CleanedData[[#This Row],[Product]],'02_Lookup_Tables'!$H$2:$I$126,2,FALSE)</f>
        <v>Food</v>
      </c>
      <c r="T6876" t="str">
        <f>VLOOKUP(CleanedData[[#This Row],[Province]],'02_Lookup_Tables'!$D$2:$E$10,2, FALSE)</f>
        <v>Western Region</v>
      </c>
      <c r="U6876" t="str" cm="1">
        <f t="array" ref="U6876">_xlfn.IFS(CleanedData[[#This Row],[Purchase Amount]]&lt;500,"Low",
CleanedData[[#This Row],[Purchase Amount]]&lt;5000,"Medium",
TRUE,"High")</f>
        <v>Low</v>
      </c>
      <c r="V6876" t="str">
        <f>TEXT(CleanedData[[#This Row],[Date]],"mmmm")</f>
        <v>August</v>
      </c>
      <c r="W6876" t="str">
        <f>"Q"&amp;ROUNDUP(MONTH(CleanedData[[#This Row],[Date]])/3,0)</f>
        <v>Q3</v>
      </c>
      <c r="X6876" t="str">
        <f>IF(CleanedData[[#This Row],[Purchase Amount]]&gt;=5000,"Yes","No")</f>
        <v>No</v>
      </c>
      <c r="Y6876">
        <f>IF(CleanedData[[#This Row],[Recommend]]="Yes",1,0)</f>
        <v>0</v>
      </c>
      <c r="Z6876" s="6">
        <f>CleanedData[[#This Row],[Purchase Amount]]*0.15</f>
        <v>6.4844999999999997</v>
      </c>
      <c r="AA6876" s="6">
        <f>CleanedData[[#This Row],[Purchase Amount]]*1.15</f>
        <v>49.714499999999994</v>
      </c>
    </row>
    <row r="6877" spans="1:27" x14ac:dyDescent="0.3">
      <c r="A6877">
        <v>8327</v>
      </c>
      <c r="B6877" t="s">
        <v>7102</v>
      </c>
      <c r="C6877" s="1">
        <v>45767</v>
      </c>
      <c r="D6877">
        <v>42</v>
      </c>
      <c r="E6877" t="s">
        <v>60</v>
      </c>
      <c r="F6877" t="s">
        <v>108</v>
      </c>
      <c r="G6877" t="s">
        <v>201</v>
      </c>
      <c r="H6877">
        <v>4</v>
      </c>
      <c r="I6877" t="s">
        <v>45</v>
      </c>
      <c r="J6877" t="s">
        <v>74</v>
      </c>
      <c r="K6877" t="s">
        <v>44</v>
      </c>
      <c r="L6877" t="s">
        <v>45</v>
      </c>
      <c r="M6877" t="s">
        <v>175</v>
      </c>
      <c r="N6877" t="s">
        <v>96</v>
      </c>
      <c r="O6877" t="s">
        <v>89</v>
      </c>
      <c r="P6877" t="s">
        <v>70</v>
      </c>
      <c r="Q6877" t="s">
        <v>81</v>
      </c>
      <c r="R6877" s="6">
        <f>_xlfn.XLOOKUP(CleanedData[[#This Row],[Product]],'02_Lookup_Tables'!$A$2:$A$126,'02_Lookup_Tables'!$B$2:$B$126)</f>
        <v>755.66</v>
      </c>
      <c r="S6877" t="str">
        <f>VLOOKUP(CleanedData[[#This Row],[Product]],'02_Lookup_Tables'!$H$2:$I$126,2,FALSE)</f>
        <v>Home &amp; Living</v>
      </c>
      <c r="T6877" t="str">
        <f>VLOOKUP(CleanedData[[#This Row],[Province]],'02_Lookup_Tables'!$D$2:$E$10,2, FALSE)</f>
        <v>Gauteng Region</v>
      </c>
      <c r="U6877" t="str" cm="1">
        <f t="array" ref="U6877">_xlfn.IFS(CleanedData[[#This Row],[Purchase Amount]]&lt;500,"Low",
CleanedData[[#This Row],[Purchase Amount]]&lt;5000,"Medium",
TRUE,"High")</f>
        <v>Medium</v>
      </c>
      <c r="V6877" t="str">
        <f>TEXT(CleanedData[[#This Row],[Date]],"mmmm")</f>
        <v>April</v>
      </c>
      <c r="W6877" t="str">
        <f>"Q"&amp;ROUNDUP(MONTH(CleanedData[[#This Row],[Date]])/3,0)</f>
        <v>Q2</v>
      </c>
      <c r="X6877" t="str">
        <f>IF(CleanedData[[#This Row],[Purchase Amount]]&gt;=5000,"Yes","No")</f>
        <v>No</v>
      </c>
      <c r="Y6877">
        <f>IF(CleanedData[[#This Row],[Recommend]]="Yes",1,0)</f>
        <v>1</v>
      </c>
      <c r="Z6877" s="6">
        <f>CleanedData[[#This Row],[Purchase Amount]]*0.15</f>
        <v>113.34899999999999</v>
      </c>
      <c r="AA6877" s="6">
        <f>CleanedData[[#This Row],[Purchase Amount]]*1.15</f>
        <v>869.0089999999999</v>
      </c>
    </row>
    <row r="6878" spans="1:27" x14ac:dyDescent="0.3">
      <c r="A6878">
        <v>8328</v>
      </c>
      <c r="B6878" t="s">
        <v>7103</v>
      </c>
      <c r="C6878" s="1">
        <v>45654</v>
      </c>
      <c r="E6878" t="s">
        <v>39</v>
      </c>
      <c r="F6878" t="s">
        <v>130</v>
      </c>
      <c r="G6878" t="s">
        <v>280</v>
      </c>
      <c r="H6878">
        <v>5</v>
      </c>
      <c r="I6878" t="s">
        <v>45</v>
      </c>
      <c r="J6878" t="s">
        <v>63</v>
      </c>
      <c r="K6878" t="s">
        <v>64</v>
      </c>
      <c r="L6878" t="s">
        <v>45</v>
      </c>
      <c r="M6878" t="s">
        <v>136</v>
      </c>
      <c r="N6878" t="s">
        <v>57</v>
      </c>
      <c r="O6878" t="s">
        <v>89</v>
      </c>
      <c r="P6878" t="s">
        <v>70</v>
      </c>
      <c r="Q6878" t="s">
        <v>166</v>
      </c>
      <c r="R6878" s="6">
        <f>_xlfn.XLOOKUP(CleanedData[[#This Row],[Product]],'02_Lookup_Tables'!$A$2:$A$126,'02_Lookup_Tables'!$B$2:$B$126)</f>
        <v>759.97</v>
      </c>
      <c r="S6878" t="str">
        <f>VLOOKUP(CleanedData[[#This Row],[Product]],'02_Lookup_Tables'!$H$2:$I$126,2,FALSE)</f>
        <v>Apparel</v>
      </c>
      <c r="T6878" t="str">
        <f>VLOOKUP(CleanedData[[#This Row],[Province]],'02_Lookup_Tables'!$D$2:$E$10,2, FALSE)</f>
        <v>Eastern Region</v>
      </c>
      <c r="U6878" t="str" cm="1">
        <f t="array" ref="U6878">_xlfn.IFS(CleanedData[[#This Row],[Purchase Amount]]&lt;500,"Low",
CleanedData[[#This Row],[Purchase Amount]]&lt;5000,"Medium",
TRUE,"High")</f>
        <v>Medium</v>
      </c>
      <c r="V6878" t="str">
        <f>TEXT(CleanedData[[#This Row],[Date]],"mmmm")</f>
        <v>December</v>
      </c>
      <c r="W6878" t="str">
        <f>"Q"&amp;ROUNDUP(MONTH(CleanedData[[#This Row],[Date]])/3,0)</f>
        <v>Q4</v>
      </c>
      <c r="X6878" t="str">
        <f>IF(CleanedData[[#This Row],[Purchase Amount]]&gt;=5000,"Yes","No")</f>
        <v>No</v>
      </c>
      <c r="Y6878">
        <f>IF(CleanedData[[#This Row],[Recommend]]="Yes",1,0)</f>
        <v>1</v>
      </c>
      <c r="Z6878" s="6">
        <f>CleanedData[[#This Row],[Purchase Amount]]*0.15</f>
        <v>113.99550000000001</v>
      </c>
      <c r="AA6878" s="6">
        <f>CleanedData[[#This Row],[Purchase Amount]]*1.15</f>
        <v>873.96550000000002</v>
      </c>
    </row>
    <row r="6879" spans="1:27" x14ac:dyDescent="0.3">
      <c r="A6879">
        <v>8329</v>
      </c>
      <c r="B6879" t="s">
        <v>7104</v>
      </c>
      <c r="C6879" s="1">
        <v>45440</v>
      </c>
      <c r="D6879">
        <v>28</v>
      </c>
      <c r="E6879" t="s">
        <v>52</v>
      </c>
      <c r="F6879" t="s">
        <v>77</v>
      </c>
      <c r="G6879" t="s">
        <v>225</v>
      </c>
      <c r="H6879">
        <v>1</v>
      </c>
      <c r="I6879" t="s">
        <v>42</v>
      </c>
      <c r="J6879" t="s">
        <v>69</v>
      </c>
      <c r="K6879" t="s">
        <v>44</v>
      </c>
      <c r="L6879" t="s">
        <v>45</v>
      </c>
      <c r="M6879" t="s">
        <v>140</v>
      </c>
      <c r="N6879" t="s">
        <v>80</v>
      </c>
      <c r="O6879" t="s">
        <v>148</v>
      </c>
      <c r="P6879" t="s">
        <v>70</v>
      </c>
      <c r="Q6879" t="s">
        <v>58</v>
      </c>
      <c r="R6879" s="6">
        <f>_xlfn.XLOOKUP(CleanedData[[#This Row],[Product]],'02_Lookup_Tables'!$A$2:$A$126,'02_Lookup_Tables'!$B$2:$B$126)</f>
        <v>1094.3699999999999</v>
      </c>
      <c r="S6879" t="str">
        <f>VLOOKUP(CleanedData[[#This Row],[Product]],'02_Lookup_Tables'!$H$2:$I$126,2,FALSE)</f>
        <v>Apparel</v>
      </c>
      <c r="T6879" t="str">
        <f>VLOOKUP(CleanedData[[#This Row],[Province]],'02_Lookup_Tables'!$D$2:$E$10,2, FALSE)</f>
        <v>Central Region</v>
      </c>
      <c r="U6879" t="str" cm="1">
        <f t="array" ref="U6879">_xlfn.IFS(CleanedData[[#This Row],[Purchase Amount]]&lt;500,"Low",
CleanedData[[#This Row],[Purchase Amount]]&lt;5000,"Medium",
TRUE,"High")</f>
        <v>Medium</v>
      </c>
      <c r="V6879" t="str">
        <f>TEXT(CleanedData[[#This Row],[Date]],"mmmm")</f>
        <v>May</v>
      </c>
      <c r="W6879" t="str">
        <f>"Q"&amp;ROUNDUP(MONTH(CleanedData[[#This Row],[Date]])/3,0)</f>
        <v>Q2</v>
      </c>
      <c r="X6879" t="str">
        <f>IF(CleanedData[[#This Row],[Purchase Amount]]&gt;=5000,"Yes","No")</f>
        <v>No</v>
      </c>
      <c r="Y6879">
        <f>IF(CleanedData[[#This Row],[Recommend]]="Yes",1,0)</f>
        <v>0</v>
      </c>
      <c r="Z6879" s="6">
        <f>CleanedData[[#This Row],[Purchase Amount]]*0.15</f>
        <v>164.15549999999999</v>
      </c>
      <c r="AA6879" s="6">
        <f>CleanedData[[#This Row],[Purchase Amount]]*1.15</f>
        <v>1258.5254999999997</v>
      </c>
    </row>
    <row r="6880" spans="1:27" x14ac:dyDescent="0.3">
      <c r="A6880">
        <v>8330</v>
      </c>
      <c r="B6880" t="s">
        <v>7105</v>
      </c>
      <c r="C6880" s="1">
        <v>45455</v>
      </c>
      <c r="D6880">
        <v>19</v>
      </c>
      <c r="E6880" t="s">
        <v>60</v>
      </c>
      <c r="F6880" t="s">
        <v>72</v>
      </c>
      <c r="G6880" t="s">
        <v>205</v>
      </c>
      <c r="H6880">
        <v>1</v>
      </c>
      <c r="I6880" t="s">
        <v>45</v>
      </c>
      <c r="J6880" t="s">
        <v>54</v>
      </c>
      <c r="K6880" t="s">
        <v>44</v>
      </c>
      <c r="L6880" t="s">
        <v>42</v>
      </c>
      <c r="M6880" t="s">
        <v>151</v>
      </c>
      <c r="N6880" t="s">
        <v>80</v>
      </c>
      <c r="O6880" t="s">
        <v>89</v>
      </c>
      <c r="P6880" t="s">
        <v>49</v>
      </c>
      <c r="Q6880" t="s">
        <v>66</v>
      </c>
      <c r="R6880" s="6">
        <f>_xlfn.XLOOKUP(CleanedData[[#This Row],[Product]],'02_Lookup_Tables'!$A$2:$A$126,'02_Lookup_Tables'!$B$2:$B$126)</f>
        <v>139.72999999999999</v>
      </c>
      <c r="S6880" t="str">
        <f>VLOOKUP(CleanedData[[#This Row],[Product]],'02_Lookup_Tables'!$H$2:$I$126,2,FALSE)</f>
        <v>Beauty &amp; Personal Care</v>
      </c>
      <c r="T6880" t="str">
        <f>VLOOKUP(CleanedData[[#This Row],[Province]],'02_Lookup_Tables'!$D$2:$E$10,2, FALSE)</f>
        <v>Central Region</v>
      </c>
      <c r="U6880" t="str" cm="1">
        <f t="array" ref="U6880">_xlfn.IFS(CleanedData[[#This Row],[Purchase Amount]]&lt;500,"Low",
CleanedData[[#This Row],[Purchase Amount]]&lt;5000,"Medium",
TRUE,"High")</f>
        <v>Low</v>
      </c>
      <c r="V6880" t="str">
        <f>TEXT(CleanedData[[#This Row],[Date]],"mmmm")</f>
        <v>June</v>
      </c>
      <c r="W6880" t="str">
        <f>"Q"&amp;ROUNDUP(MONTH(CleanedData[[#This Row],[Date]])/3,0)</f>
        <v>Q2</v>
      </c>
      <c r="X6880" t="str">
        <f>IF(CleanedData[[#This Row],[Purchase Amount]]&gt;=5000,"Yes","No")</f>
        <v>No</v>
      </c>
      <c r="Y6880">
        <f>IF(CleanedData[[#This Row],[Recommend]]="Yes",1,0)</f>
        <v>1</v>
      </c>
      <c r="Z6880" s="6">
        <f>CleanedData[[#This Row],[Purchase Amount]]*0.15</f>
        <v>20.959499999999998</v>
      </c>
      <c r="AA6880" s="6">
        <f>CleanedData[[#This Row],[Purchase Amount]]*1.15</f>
        <v>160.68949999999998</v>
      </c>
    </row>
    <row r="6881" spans="1:27" x14ac:dyDescent="0.3">
      <c r="A6881">
        <v>8331</v>
      </c>
      <c r="B6881" t="s">
        <v>7106</v>
      </c>
      <c r="C6881" s="1">
        <v>45470</v>
      </c>
      <c r="D6881">
        <v>22</v>
      </c>
      <c r="E6881" t="s">
        <v>39</v>
      </c>
      <c r="F6881" t="s">
        <v>72</v>
      </c>
      <c r="G6881" t="s">
        <v>546</v>
      </c>
      <c r="H6881">
        <v>3</v>
      </c>
      <c r="I6881" t="s">
        <v>42</v>
      </c>
      <c r="J6881" t="s">
        <v>54</v>
      </c>
      <c r="K6881" t="s">
        <v>44</v>
      </c>
      <c r="L6881" t="s">
        <v>45</v>
      </c>
      <c r="M6881" t="s">
        <v>56</v>
      </c>
      <c r="N6881" t="s">
        <v>48</v>
      </c>
      <c r="O6881" t="s">
        <v>148</v>
      </c>
      <c r="P6881" t="s">
        <v>49</v>
      </c>
      <c r="Q6881" t="s">
        <v>66</v>
      </c>
      <c r="R6881" s="6">
        <f>_xlfn.XLOOKUP(CleanedData[[#This Row],[Product]],'02_Lookup_Tables'!$A$2:$A$126,'02_Lookup_Tables'!$B$2:$B$126)</f>
        <v>1369.39</v>
      </c>
      <c r="S6881" t="str">
        <f>VLOOKUP(CleanedData[[#This Row],[Product]],'02_Lookup_Tables'!$H$2:$I$126,2,FALSE)</f>
        <v>Toys &amp; Games</v>
      </c>
      <c r="T6881" t="str">
        <f>VLOOKUP(CleanedData[[#This Row],[Province]],'02_Lookup_Tables'!$D$2:$E$10,2, FALSE)</f>
        <v>Central Region</v>
      </c>
      <c r="U6881" t="str" cm="1">
        <f t="array" ref="U6881">_xlfn.IFS(CleanedData[[#This Row],[Purchase Amount]]&lt;500,"Low",
CleanedData[[#This Row],[Purchase Amount]]&lt;5000,"Medium",
TRUE,"High")</f>
        <v>Medium</v>
      </c>
      <c r="V6881" t="str">
        <f>TEXT(CleanedData[[#This Row],[Date]],"mmmm")</f>
        <v>June</v>
      </c>
      <c r="W6881" t="str">
        <f>"Q"&amp;ROUNDUP(MONTH(CleanedData[[#This Row],[Date]])/3,0)</f>
        <v>Q2</v>
      </c>
      <c r="X6881" t="str">
        <f>IF(CleanedData[[#This Row],[Purchase Amount]]&gt;=5000,"Yes","No")</f>
        <v>No</v>
      </c>
      <c r="Y6881">
        <f>IF(CleanedData[[#This Row],[Recommend]]="Yes",1,0)</f>
        <v>0</v>
      </c>
      <c r="Z6881" s="6">
        <f>CleanedData[[#This Row],[Purchase Amount]]*0.15</f>
        <v>205.4085</v>
      </c>
      <c r="AA6881" s="6">
        <f>CleanedData[[#This Row],[Purchase Amount]]*1.15</f>
        <v>1574.7985000000001</v>
      </c>
    </row>
    <row r="6882" spans="1:27" x14ac:dyDescent="0.3">
      <c r="A6882">
        <v>8333</v>
      </c>
      <c r="B6882" t="s">
        <v>7107</v>
      </c>
      <c r="C6882" s="1">
        <v>45563</v>
      </c>
      <c r="D6882">
        <v>78</v>
      </c>
      <c r="E6882" t="s">
        <v>39</v>
      </c>
      <c r="F6882" t="s">
        <v>130</v>
      </c>
      <c r="G6882" t="s">
        <v>317</v>
      </c>
      <c r="H6882">
        <v>2</v>
      </c>
      <c r="I6882" t="s">
        <v>45</v>
      </c>
      <c r="J6882" t="s">
        <v>74</v>
      </c>
      <c r="K6882" t="s">
        <v>64</v>
      </c>
      <c r="L6882" t="s">
        <v>42</v>
      </c>
      <c r="M6882" t="s">
        <v>112</v>
      </c>
      <c r="N6882" t="s">
        <v>47</v>
      </c>
      <c r="O6882" t="s">
        <v>48</v>
      </c>
      <c r="P6882" t="s">
        <v>49</v>
      </c>
      <c r="Q6882" t="s">
        <v>97</v>
      </c>
      <c r="R6882" s="6">
        <f>_xlfn.XLOOKUP(CleanedData[[#This Row],[Product]],'02_Lookup_Tables'!$A$2:$A$126,'02_Lookup_Tables'!$B$2:$B$126)</f>
        <v>10347.709999999999</v>
      </c>
      <c r="S6882" t="str">
        <f>VLOOKUP(CleanedData[[#This Row],[Product]],'02_Lookup_Tables'!$H$2:$I$126,2,FALSE)</f>
        <v>Home Devices</v>
      </c>
      <c r="T6882" t="str">
        <f>VLOOKUP(CleanedData[[#This Row],[Province]],'02_Lookup_Tables'!$D$2:$E$10,2, FALSE)</f>
        <v>Eastern Region</v>
      </c>
      <c r="U6882" t="str" cm="1">
        <f t="array" ref="U6882">_xlfn.IFS(CleanedData[[#This Row],[Purchase Amount]]&lt;500,"Low",
CleanedData[[#This Row],[Purchase Amount]]&lt;5000,"Medium",
TRUE,"High")</f>
        <v>High</v>
      </c>
      <c r="V6882" t="str">
        <f>TEXT(CleanedData[[#This Row],[Date]],"mmmm")</f>
        <v>September</v>
      </c>
      <c r="W6882" t="str">
        <f>"Q"&amp;ROUNDUP(MONTH(CleanedData[[#This Row],[Date]])/3,0)</f>
        <v>Q3</v>
      </c>
      <c r="X6882" t="str">
        <f>IF(CleanedData[[#This Row],[Purchase Amount]]&gt;=5000,"Yes","No")</f>
        <v>Yes</v>
      </c>
      <c r="Y6882">
        <f>IF(CleanedData[[#This Row],[Recommend]]="Yes",1,0)</f>
        <v>1</v>
      </c>
      <c r="Z6882" s="6">
        <f>CleanedData[[#This Row],[Purchase Amount]]*0.15</f>
        <v>1552.1564999999998</v>
      </c>
      <c r="AA6882" s="6">
        <f>CleanedData[[#This Row],[Purchase Amount]]*1.15</f>
        <v>11899.866499999998</v>
      </c>
    </row>
    <row r="6883" spans="1:27" x14ac:dyDescent="0.3">
      <c r="A6883">
        <v>8334</v>
      </c>
      <c r="B6883" t="s">
        <v>7108</v>
      </c>
      <c r="C6883" s="1">
        <v>45430</v>
      </c>
      <c r="D6883">
        <v>70</v>
      </c>
      <c r="E6883" t="s">
        <v>52</v>
      </c>
      <c r="F6883" t="s">
        <v>108</v>
      </c>
      <c r="G6883" t="s">
        <v>372</v>
      </c>
      <c r="H6883">
        <v>1</v>
      </c>
      <c r="I6883" t="s">
        <v>42</v>
      </c>
      <c r="J6883" t="s">
        <v>63</v>
      </c>
      <c r="K6883" t="s">
        <v>44</v>
      </c>
      <c r="L6883" t="s">
        <v>42</v>
      </c>
      <c r="M6883" t="s">
        <v>46</v>
      </c>
      <c r="N6883" t="s">
        <v>80</v>
      </c>
      <c r="O6883" t="s">
        <v>89</v>
      </c>
      <c r="P6883" t="s">
        <v>49</v>
      </c>
      <c r="Q6883" t="s">
        <v>97</v>
      </c>
      <c r="R6883" s="6">
        <f>_xlfn.XLOOKUP(CleanedData[[#This Row],[Product]],'02_Lookup_Tables'!$A$2:$A$126,'02_Lookup_Tables'!$B$2:$B$126)</f>
        <v>944.78</v>
      </c>
      <c r="S6883" t="str">
        <f>VLOOKUP(CleanedData[[#This Row],[Product]],'02_Lookup_Tables'!$H$2:$I$126,2,FALSE)</f>
        <v>Electronics</v>
      </c>
      <c r="T6883" t="str">
        <f>VLOOKUP(CleanedData[[#This Row],[Province]],'02_Lookup_Tables'!$D$2:$E$10,2, FALSE)</f>
        <v>Gauteng Region</v>
      </c>
      <c r="U6883" t="str" cm="1">
        <f t="array" ref="U6883">_xlfn.IFS(CleanedData[[#This Row],[Purchase Amount]]&lt;500,"Low",
CleanedData[[#This Row],[Purchase Amount]]&lt;5000,"Medium",
TRUE,"High")</f>
        <v>Medium</v>
      </c>
      <c r="V6883" t="str">
        <f>TEXT(CleanedData[[#This Row],[Date]],"mmmm")</f>
        <v>May</v>
      </c>
      <c r="W6883" t="str">
        <f>"Q"&amp;ROUNDUP(MONTH(CleanedData[[#This Row],[Date]])/3,0)</f>
        <v>Q2</v>
      </c>
      <c r="X6883" t="str">
        <f>IF(CleanedData[[#This Row],[Purchase Amount]]&gt;=5000,"Yes","No")</f>
        <v>No</v>
      </c>
      <c r="Y6883">
        <f>IF(CleanedData[[#This Row],[Recommend]]="Yes",1,0)</f>
        <v>0</v>
      </c>
      <c r="Z6883" s="6">
        <f>CleanedData[[#This Row],[Purchase Amount]]*0.15</f>
        <v>141.71699999999998</v>
      </c>
      <c r="AA6883" s="6">
        <f>CleanedData[[#This Row],[Purchase Amount]]*1.15</f>
        <v>1086.4969999999998</v>
      </c>
    </row>
    <row r="6884" spans="1:27" x14ac:dyDescent="0.3">
      <c r="A6884">
        <v>8335</v>
      </c>
      <c r="B6884" t="s">
        <v>7109</v>
      </c>
      <c r="C6884" s="1">
        <v>45837</v>
      </c>
      <c r="D6884">
        <v>61</v>
      </c>
      <c r="E6884" t="s">
        <v>52</v>
      </c>
      <c r="F6884" t="s">
        <v>77</v>
      </c>
      <c r="G6884" t="s">
        <v>372</v>
      </c>
      <c r="H6884">
        <v>3</v>
      </c>
      <c r="I6884" t="s">
        <v>45</v>
      </c>
      <c r="J6884" t="s">
        <v>74</v>
      </c>
      <c r="K6884" t="s">
        <v>44</v>
      </c>
      <c r="L6884" t="s">
        <v>42</v>
      </c>
      <c r="M6884" t="s">
        <v>123</v>
      </c>
      <c r="N6884" t="s">
        <v>48</v>
      </c>
      <c r="O6884" t="s">
        <v>89</v>
      </c>
      <c r="P6884" t="s">
        <v>49</v>
      </c>
      <c r="Q6884" t="s">
        <v>50</v>
      </c>
      <c r="R6884" s="6">
        <f>_xlfn.XLOOKUP(CleanedData[[#This Row],[Product]],'02_Lookup_Tables'!$A$2:$A$126,'02_Lookup_Tables'!$B$2:$B$126)</f>
        <v>944.78</v>
      </c>
      <c r="S6884" t="str">
        <f>VLOOKUP(CleanedData[[#This Row],[Product]],'02_Lookup_Tables'!$H$2:$I$126,2,FALSE)</f>
        <v>Electronics</v>
      </c>
      <c r="T6884" t="str">
        <f>VLOOKUP(CleanedData[[#This Row],[Province]],'02_Lookup_Tables'!$D$2:$E$10,2, FALSE)</f>
        <v>Central Region</v>
      </c>
      <c r="U6884" t="str" cm="1">
        <f t="array" ref="U6884">_xlfn.IFS(CleanedData[[#This Row],[Purchase Amount]]&lt;500,"Low",
CleanedData[[#This Row],[Purchase Amount]]&lt;5000,"Medium",
TRUE,"High")</f>
        <v>Medium</v>
      </c>
      <c r="V6884" t="str">
        <f>TEXT(CleanedData[[#This Row],[Date]],"mmmm")</f>
        <v>June</v>
      </c>
      <c r="W6884" t="str">
        <f>"Q"&amp;ROUNDUP(MONTH(CleanedData[[#This Row],[Date]])/3,0)</f>
        <v>Q2</v>
      </c>
      <c r="X6884" t="str">
        <f>IF(CleanedData[[#This Row],[Purchase Amount]]&gt;=5000,"Yes","No")</f>
        <v>No</v>
      </c>
      <c r="Y6884">
        <f>IF(CleanedData[[#This Row],[Recommend]]="Yes",1,0)</f>
        <v>1</v>
      </c>
      <c r="Z6884" s="6">
        <f>CleanedData[[#This Row],[Purchase Amount]]*0.15</f>
        <v>141.71699999999998</v>
      </c>
      <c r="AA6884" s="6">
        <f>CleanedData[[#This Row],[Purchase Amount]]*1.15</f>
        <v>1086.4969999999998</v>
      </c>
    </row>
    <row r="6885" spans="1:27" x14ac:dyDescent="0.3">
      <c r="A6885">
        <v>8336</v>
      </c>
      <c r="B6885" t="s">
        <v>7110</v>
      </c>
      <c r="C6885" s="1">
        <v>45816</v>
      </c>
      <c r="D6885">
        <v>64</v>
      </c>
      <c r="E6885" t="s">
        <v>52</v>
      </c>
      <c r="F6885" t="s">
        <v>108</v>
      </c>
      <c r="G6885" t="s">
        <v>505</v>
      </c>
      <c r="H6885">
        <v>2</v>
      </c>
      <c r="I6885" t="s">
        <v>45</v>
      </c>
      <c r="J6885" t="s">
        <v>54</v>
      </c>
      <c r="K6885" t="s">
        <v>55</v>
      </c>
      <c r="L6885" t="s">
        <v>45</v>
      </c>
      <c r="M6885" t="s">
        <v>196</v>
      </c>
      <c r="N6885" t="s">
        <v>47</v>
      </c>
      <c r="O6885" t="s">
        <v>89</v>
      </c>
      <c r="P6885" t="s">
        <v>49</v>
      </c>
      <c r="Q6885" t="s">
        <v>50</v>
      </c>
      <c r="R6885" s="6">
        <f>_xlfn.XLOOKUP(CleanedData[[#This Row],[Product]],'02_Lookup_Tables'!$A$2:$A$126,'02_Lookup_Tables'!$B$2:$B$126)</f>
        <v>2572.02</v>
      </c>
      <c r="S6885" t="str">
        <f>VLOOKUP(CleanedData[[#This Row],[Product]],'02_Lookup_Tables'!$H$2:$I$126,2,FALSE)</f>
        <v>Home &amp; Living</v>
      </c>
      <c r="T6885" t="str">
        <f>VLOOKUP(CleanedData[[#This Row],[Province]],'02_Lookup_Tables'!$D$2:$E$10,2, FALSE)</f>
        <v>Gauteng Region</v>
      </c>
      <c r="U6885" t="str" cm="1">
        <f t="array" ref="U6885">_xlfn.IFS(CleanedData[[#This Row],[Purchase Amount]]&lt;500,"Low",
CleanedData[[#This Row],[Purchase Amount]]&lt;5000,"Medium",
TRUE,"High")</f>
        <v>Medium</v>
      </c>
      <c r="V6885" t="str">
        <f>TEXT(CleanedData[[#This Row],[Date]],"mmmm")</f>
        <v>June</v>
      </c>
      <c r="W6885" t="str">
        <f>"Q"&amp;ROUNDUP(MONTH(CleanedData[[#This Row],[Date]])/3,0)</f>
        <v>Q2</v>
      </c>
      <c r="X6885" t="str">
        <f>IF(CleanedData[[#This Row],[Purchase Amount]]&gt;=5000,"Yes","No")</f>
        <v>No</v>
      </c>
      <c r="Y6885">
        <f>IF(CleanedData[[#This Row],[Recommend]]="Yes",1,0)</f>
        <v>1</v>
      </c>
      <c r="Z6885" s="6">
        <f>CleanedData[[#This Row],[Purchase Amount]]*0.15</f>
        <v>385.803</v>
      </c>
      <c r="AA6885" s="6">
        <f>CleanedData[[#This Row],[Purchase Amount]]*1.15</f>
        <v>2957.8229999999999</v>
      </c>
    </row>
    <row r="6886" spans="1:27" x14ac:dyDescent="0.3">
      <c r="A6886">
        <v>8337</v>
      </c>
      <c r="B6886" t="s">
        <v>7111</v>
      </c>
      <c r="C6886" s="1">
        <v>45743</v>
      </c>
      <c r="D6886">
        <v>22</v>
      </c>
      <c r="E6886" t="s">
        <v>39</v>
      </c>
      <c r="F6886" t="s">
        <v>40</v>
      </c>
      <c r="G6886" t="s">
        <v>126</v>
      </c>
      <c r="H6886">
        <v>4</v>
      </c>
      <c r="I6886" t="s">
        <v>45</v>
      </c>
      <c r="J6886" t="s">
        <v>54</v>
      </c>
      <c r="K6886" t="s">
        <v>44</v>
      </c>
      <c r="L6886" t="s">
        <v>42</v>
      </c>
      <c r="M6886" t="s">
        <v>196</v>
      </c>
      <c r="N6886" t="s">
        <v>96</v>
      </c>
      <c r="O6886" t="s">
        <v>89</v>
      </c>
      <c r="P6886" t="s">
        <v>70</v>
      </c>
      <c r="Q6886" t="s">
        <v>66</v>
      </c>
      <c r="R6886" s="6">
        <f>_xlfn.XLOOKUP(CleanedData[[#This Row],[Product]],'02_Lookup_Tables'!$A$2:$A$126,'02_Lookup_Tables'!$B$2:$B$126)</f>
        <v>343.42</v>
      </c>
      <c r="S6886" t="str">
        <f>VLOOKUP(CleanedData[[#This Row],[Product]],'02_Lookup_Tables'!$H$2:$I$126,2,FALSE)</f>
        <v>Food</v>
      </c>
      <c r="T6886" t="str">
        <f>VLOOKUP(CleanedData[[#This Row],[Province]],'02_Lookup_Tables'!$D$2:$E$10,2, FALSE)</f>
        <v>Northern Region</v>
      </c>
      <c r="U6886" t="str" cm="1">
        <f t="array" ref="U6886">_xlfn.IFS(CleanedData[[#This Row],[Purchase Amount]]&lt;500,"Low",
CleanedData[[#This Row],[Purchase Amount]]&lt;5000,"Medium",
TRUE,"High")</f>
        <v>Low</v>
      </c>
      <c r="V6886" t="str">
        <f>TEXT(CleanedData[[#This Row],[Date]],"mmmm")</f>
        <v>March</v>
      </c>
      <c r="W6886" t="str">
        <f>"Q"&amp;ROUNDUP(MONTH(CleanedData[[#This Row],[Date]])/3,0)</f>
        <v>Q1</v>
      </c>
      <c r="X6886" t="str">
        <f>IF(CleanedData[[#This Row],[Purchase Amount]]&gt;=5000,"Yes","No")</f>
        <v>No</v>
      </c>
      <c r="Y6886">
        <f>IF(CleanedData[[#This Row],[Recommend]]="Yes",1,0)</f>
        <v>1</v>
      </c>
      <c r="Z6886" s="6">
        <f>CleanedData[[#This Row],[Purchase Amount]]*0.15</f>
        <v>51.512999999999998</v>
      </c>
      <c r="AA6886" s="6">
        <f>CleanedData[[#This Row],[Purchase Amount]]*1.15</f>
        <v>394.93299999999999</v>
      </c>
    </row>
    <row r="6887" spans="1:27" x14ac:dyDescent="0.3">
      <c r="A6887">
        <v>8338</v>
      </c>
      <c r="B6887" t="s">
        <v>7112</v>
      </c>
      <c r="C6887" s="1">
        <v>45903</v>
      </c>
      <c r="D6887">
        <v>23</v>
      </c>
      <c r="E6887" t="s">
        <v>60</v>
      </c>
      <c r="F6887" t="s">
        <v>83</v>
      </c>
      <c r="G6887" t="s">
        <v>248</v>
      </c>
      <c r="H6887">
        <v>2</v>
      </c>
      <c r="I6887" t="s">
        <v>42</v>
      </c>
      <c r="J6887" t="s">
        <v>43</v>
      </c>
      <c r="K6887" t="s">
        <v>64</v>
      </c>
      <c r="L6887" t="s">
        <v>42</v>
      </c>
      <c r="M6887" t="s">
        <v>106</v>
      </c>
      <c r="N6887" t="s">
        <v>47</v>
      </c>
      <c r="O6887" t="s">
        <v>148</v>
      </c>
      <c r="P6887" t="s">
        <v>70</v>
      </c>
      <c r="Q6887" t="s">
        <v>66</v>
      </c>
      <c r="R6887" s="6">
        <f>_xlfn.XLOOKUP(CleanedData[[#This Row],[Product]],'02_Lookup_Tables'!$A$2:$A$126,'02_Lookup_Tables'!$B$2:$B$126)</f>
        <v>8798.49</v>
      </c>
      <c r="S6887" t="str">
        <f>VLOOKUP(CleanedData[[#This Row],[Product]],'02_Lookup_Tables'!$H$2:$I$126,2,FALSE)</f>
        <v>Toys &amp; Games</v>
      </c>
      <c r="T6887" t="str">
        <f>VLOOKUP(CleanedData[[#This Row],[Province]],'02_Lookup_Tables'!$D$2:$E$10,2, FALSE)</f>
        <v>Western Region</v>
      </c>
      <c r="U6887" t="str" cm="1">
        <f t="array" ref="U6887">_xlfn.IFS(CleanedData[[#This Row],[Purchase Amount]]&lt;500,"Low",
CleanedData[[#This Row],[Purchase Amount]]&lt;5000,"Medium",
TRUE,"High")</f>
        <v>High</v>
      </c>
      <c r="V6887" t="str">
        <f>TEXT(CleanedData[[#This Row],[Date]],"mmmm")</f>
        <v>September</v>
      </c>
      <c r="W6887" t="str">
        <f>"Q"&amp;ROUNDUP(MONTH(CleanedData[[#This Row],[Date]])/3,0)</f>
        <v>Q3</v>
      </c>
      <c r="X6887" t="str">
        <f>IF(CleanedData[[#This Row],[Purchase Amount]]&gt;=5000,"Yes","No")</f>
        <v>Yes</v>
      </c>
      <c r="Y6887">
        <f>IF(CleanedData[[#This Row],[Recommend]]="Yes",1,0)</f>
        <v>0</v>
      </c>
      <c r="Z6887" s="6">
        <f>CleanedData[[#This Row],[Purchase Amount]]*0.15</f>
        <v>1319.7735</v>
      </c>
      <c r="AA6887" s="6">
        <f>CleanedData[[#This Row],[Purchase Amount]]*1.15</f>
        <v>10118.263499999999</v>
      </c>
    </row>
    <row r="6888" spans="1:27" x14ac:dyDescent="0.3">
      <c r="A6888">
        <v>8339</v>
      </c>
      <c r="B6888" t="s">
        <v>7113</v>
      </c>
      <c r="C6888" s="1">
        <v>46015</v>
      </c>
      <c r="D6888">
        <v>50</v>
      </c>
      <c r="E6888" t="s">
        <v>60</v>
      </c>
      <c r="F6888" t="s">
        <v>61</v>
      </c>
      <c r="G6888" t="s">
        <v>303</v>
      </c>
      <c r="H6888">
        <v>5</v>
      </c>
      <c r="I6888" t="s">
        <v>42</v>
      </c>
      <c r="J6888" t="s">
        <v>43</v>
      </c>
      <c r="K6888" t="s">
        <v>44</v>
      </c>
      <c r="L6888" t="s">
        <v>45</v>
      </c>
      <c r="M6888" t="s">
        <v>56</v>
      </c>
      <c r="N6888" t="s">
        <v>57</v>
      </c>
      <c r="O6888" t="s">
        <v>148</v>
      </c>
      <c r="P6888" t="s">
        <v>49</v>
      </c>
      <c r="Q6888" t="s">
        <v>93</v>
      </c>
      <c r="R6888" s="6">
        <f>_xlfn.XLOOKUP(CleanedData[[#This Row],[Product]],'02_Lookup_Tables'!$A$2:$A$126,'02_Lookup_Tables'!$B$2:$B$126)</f>
        <v>4841.7700000000004</v>
      </c>
      <c r="S6888" t="str">
        <f>VLOOKUP(CleanedData[[#This Row],[Product]],'02_Lookup_Tables'!$H$2:$I$126,2,FALSE)</f>
        <v>Home &amp; Living</v>
      </c>
      <c r="T6888" t="str">
        <f>VLOOKUP(CleanedData[[#This Row],[Province]],'02_Lookup_Tables'!$D$2:$E$10,2, FALSE)</f>
        <v>Southern Region</v>
      </c>
      <c r="U6888" t="str" cm="1">
        <f t="array" ref="U6888">_xlfn.IFS(CleanedData[[#This Row],[Purchase Amount]]&lt;500,"Low",
CleanedData[[#This Row],[Purchase Amount]]&lt;5000,"Medium",
TRUE,"High")</f>
        <v>Medium</v>
      </c>
      <c r="V6888" t="str">
        <f>TEXT(CleanedData[[#This Row],[Date]],"mmmm")</f>
        <v>December</v>
      </c>
      <c r="W6888" t="str">
        <f>"Q"&amp;ROUNDUP(MONTH(CleanedData[[#This Row],[Date]])/3,0)</f>
        <v>Q4</v>
      </c>
      <c r="X6888" t="str">
        <f>IF(CleanedData[[#This Row],[Purchase Amount]]&gt;=5000,"Yes","No")</f>
        <v>No</v>
      </c>
      <c r="Y6888">
        <f>IF(CleanedData[[#This Row],[Recommend]]="Yes",1,0)</f>
        <v>0</v>
      </c>
      <c r="Z6888" s="6">
        <f>CleanedData[[#This Row],[Purchase Amount]]*0.15</f>
        <v>726.26550000000009</v>
      </c>
      <c r="AA6888" s="6">
        <f>CleanedData[[#This Row],[Purchase Amount]]*1.15</f>
        <v>5568.0355</v>
      </c>
    </row>
    <row r="6889" spans="1:27" x14ac:dyDescent="0.3">
      <c r="A6889">
        <v>8340</v>
      </c>
      <c r="B6889" t="s">
        <v>7114</v>
      </c>
      <c r="C6889" s="1">
        <v>45752</v>
      </c>
      <c r="D6889">
        <v>61</v>
      </c>
      <c r="E6889" t="s">
        <v>39</v>
      </c>
      <c r="F6889" t="s">
        <v>125</v>
      </c>
      <c r="G6889" t="s">
        <v>345</v>
      </c>
      <c r="H6889">
        <v>5</v>
      </c>
      <c r="I6889" t="s">
        <v>45</v>
      </c>
      <c r="J6889" t="s">
        <v>69</v>
      </c>
      <c r="K6889" t="s">
        <v>44</v>
      </c>
      <c r="L6889" t="s">
        <v>45</v>
      </c>
      <c r="M6889" t="s">
        <v>147</v>
      </c>
      <c r="N6889" t="s">
        <v>57</v>
      </c>
      <c r="O6889" t="s">
        <v>148</v>
      </c>
      <c r="P6889" t="s">
        <v>49</v>
      </c>
      <c r="Q6889" t="s">
        <v>50</v>
      </c>
      <c r="R6889" s="6">
        <f>_xlfn.XLOOKUP(CleanedData[[#This Row],[Product]],'02_Lookup_Tables'!$A$2:$A$126,'02_Lookup_Tables'!$B$2:$B$126)</f>
        <v>574.49</v>
      </c>
      <c r="S6889" t="str">
        <f>VLOOKUP(CleanedData[[#This Row],[Product]],'02_Lookup_Tables'!$H$2:$I$126,2,FALSE)</f>
        <v>Toys &amp; Games</v>
      </c>
      <c r="T6889" t="str">
        <f>VLOOKUP(CleanedData[[#This Row],[Province]],'02_Lookup_Tables'!$D$2:$E$10,2, FALSE)</f>
        <v>Western Region</v>
      </c>
      <c r="U6889" t="str" cm="1">
        <f t="array" ref="U6889">_xlfn.IFS(CleanedData[[#This Row],[Purchase Amount]]&lt;500,"Low",
CleanedData[[#This Row],[Purchase Amount]]&lt;5000,"Medium",
TRUE,"High")</f>
        <v>Medium</v>
      </c>
      <c r="V6889" t="str">
        <f>TEXT(CleanedData[[#This Row],[Date]],"mmmm")</f>
        <v>April</v>
      </c>
      <c r="W6889" t="str">
        <f>"Q"&amp;ROUNDUP(MONTH(CleanedData[[#This Row],[Date]])/3,0)</f>
        <v>Q2</v>
      </c>
      <c r="X6889" t="str">
        <f>IF(CleanedData[[#This Row],[Purchase Amount]]&gt;=5000,"Yes","No")</f>
        <v>No</v>
      </c>
      <c r="Y6889">
        <f>IF(CleanedData[[#This Row],[Recommend]]="Yes",1,0)</f>
        <v>1</v>
      </c>
      <c r="Z6889" s="6">
        <f>CleanedData[[#This Row],[Purchase Amount]]*0.15</f>
        <v>86.173500000000004</v>
      </c>
      <c r="AA6889" s="6">
        <f>CleanedData[[#This Row],[Purchase Amount]]*1.15</f>
        <v>660.6635</v>
      </c>
    </row>
    <row r="6890" spans="1:27" x14ac:dyDescent="0.3">
      <c r="A6890">
        <v>8341</v>
      </c>
      <c r="B6890" t="s">
        <v>7115</v>
      </c>
      <c r="C6890" s="1">
        <v>45334</v>
      </c>
      <c r="E6890" t="s">
        <v>39</v>
      </c>
      <c r="F6890" t="s">
        <v>108</v>
      </c>
      <c r="G6890" t="s">
        <v>696</v>
      </c>
      <c r="H6890">
        <v>2</v>
      </c>
      <c r="I6890" t="s">
        <v>42</v>
      </c>
      <c r="J6890" t="s">
        <v>74</v>
      </c>
      <c r="K6890" t="s">
        <v>55</v>
      </c>
      <c r="L6890" t="s">
        <v>42</v>
      </c>
      <c r="M6890" t="s">
        <v>147</v>
      </c>
      <c r="N6890" t="s">
        <v>47</v>
      </c>
      <c r="O6890" t="s">
        <v>148</v>
      </c>
      <c r="P6890" t="s">
        <v>70</v>
      </c>
      <c r="Q6890" t="s">
        <v>166</v>
      </c>
      <c r="R6890" s="6">
        <f>_xlfn.XLOOKUP(CleanedData[[#This Row],[Product]],'02_Lookup_Tables'!$A$2:$A$126,'02_Lookup_Tables'!$B$2:$B$126)</f>
        <v>1233.45</v>
      </c>
      <c r="S6890" t="str">
        <f>VLOOKUP(CleanedData[[#This Row],[Product]],'02_Lookup_Tables'!$H$2:$I$126,2,FALSE)</f>
        <v>Beauty &amp; Personal Care</v>
      </c>
      <c r="T6890" t="str">
        <f>VLOOKUP(CleanedData[[#This Row],[Province]],'02_Lookup_Tables'!$D$2:$E$10,2, FALSE)</f>
        <v>Gauteng Region</v>
      </c>
      <c r="U6890" t="str" cm="1">
        <f t="array" ref="U6890">_xlfn.IFS(CleanedData[[#This Row],[Purchase Amount]]&lt;500,"Low",
CleanedData[[#This Row],[Purchase Amount]]&lt;5000,"Medium",
TRUE,"High")</f>
        <v>Medium</v>
      </c>
      <c r="V6890" t="str">
        <f>TEXT(CleanedData[[#This Row],[Date]],"mmmm")</f>
        <v>February</v>
      </c>
      <c r="W6890" t="str">
        <f>"Q"&amp;ROUNDUP(MONTH(CleanedData[[#This Row],[Date]])/3,0)</f>
        <v>Q1</v>
      </c>
      <c r="X6890" t="str">
        <f>IF(CleanedData[[#This Row],[Purchase Amount]]&gt;=5000,"Yes","No")</f>
        <v>No</v>
      </c>
      <c r="Y6890">
        <f>IF(CleanedData[[#This Row],[Recommend]]="Yes",1,0)</f>
        <v>0</v>
      </c>
      <c r="Z6890" s="6">
        <f>CleanedData[[#This Row],[Purchase Amount]]*0.15</f>
        <v>185.01750000000001</v>
      </c>
      <c r="AA6890" s="6">
        <f>CleanedData[[#This Row],[Purchase Amount]]*1.15</f>
        <v>1418.4675</v>
      </c>
    </row>
    <row r="6891" spans="1:27" x14ac:dyDescent="0.3">
      <c r="A6891">
        <v>8342</v>
      </c>
      <c r="B6891" t="s">
        <v>7116</v>
      </c>
      <c r="C6891" s="1">
        <v>45693</v>
      </c>
      <c r="D6891">
        <v>55</v>
      </c>
      <c r="E6891" t="s">
        <v>60</v>
      </c>
      <c r="F6891" t="s">
        <v>108</v>
      </c>
      <c r="G6891" t="s">
        <v>91</v>
      </c>
      <c r="H6891">
        <v>5</v>
      </c>
      <c r="I6891" t="s">
        <v>45</v>
      </c>
      <c r="J6891" t="s">
        <v>54</v>
      </c>
      <c r="K6891" t="s">
        <v>64</v>
      </c>
      <c r="L6891" t="s">
        <v>42</v>
      </c>
      <c r="M6891" t="s">
        <v>88</v>
      </c>
      <c r="N6891" t="s">
        <v>57</v>
      </c>
      <c r="O6891" t="s">
        <v>89</v>
      </c>
      <c r="P6891" t="s">
        <v>70</v>
      </c>
      <c r="Q6891" t="s">
        <v>50</v>
      </c>
      <c r="R6891" s="6">
        <f>_xlfn.XLOOKUP(CleanedData[[#This Row],[Product]],'02_Lookup_Tables'!$A$2:$A$126,'02_Lookup_Tables'!$B$2:$B$126)</f>
        <v>1370.56</v>
      </c>
      <c r="S6891" t="str">
        <f>VLOOKUP(CleanedData[[#This Row],[Product]],'02_Lookup_Tables'!$H$2:$I$126,2,FALSE)</f>
        <v>Electronics</v>
      </c>
      <c r="T6891" t="str">
        <f>VLOOKUP(CleanedData[[#This Row],[Province]],'02_Lookup_Tables'!$D$2:$E$10,2, FALSE)</f>
        <v>Gauteng Region</v>
      </c>
      <c r="U6891" t="str" cm="1">
        <f t="array" ref="U6891">_xlfn.IFS(CleanedData[[#This Row],[Purchase Amount]]&lt;500,"Low",
CleanedData[[#This Row],[Purchase Amount]]&lt;5000,"Medium",
TRUE,"High")</f>
        <v>Medium</v>
      </c>
      <c r="V6891" t="str">
        <f>TEXT(CleanedData[[#This Row],[Date]],"mmmm")</f>
        <v>February</v>
      </c>
      <c r="W6891" t="str">
        <f>"Q"&amp;ROUNDUP(MONTH(CleanedData[[#This Row],[Date]])/3,0)</f>
        <v>Q1</v>
      </c>
      <c r="X6891" t="str">
        <f>IF(CleanedData[[#This Row],[Purchase Amount]]&gt;=5000,"Yes","No")</f>
        <v>No</v>
      </c>
      <c r="Y6891">
        <f>IF(CleanedData[[#This Row],[Recommend]]="Yes",1,0)</f>
        <v>1</v>
      </c>
      <c r="Z6891" s="6">
        <f>CleanedData[[#This Row],[Purchase Amount]]*0.15</f>
        <v>205.58399999999997</v>
      </c>
      <c r="AA6891" s="6">
        <f>CleanedData[[#This Row],[Purchase Amount]]*1.15</f>
        <v>1576.1439999999998</v>
      </c>
    </row>
    <row r="6892" spans="1:27" x14ac:dyDescent="0.3">
      <c r="A6892">
        <v>8343</v>
      </c>
      <c r="B6892" t="s">
        <v>7117</v>
      </c>
      <c r="C6892" s="1">
        <v>45500</v>
      </c>
      <c r="D6892">
        <v>37</v>
      </c>
      <c r="E6892" t="s">
        <v>60</v>
      </c>
      <c r="F6892" t="s">
        <v>40</v>
      </c>
      <c r="G6892" t="s">
        <v>160</v>
      </c>
      <c r="H6892">
        <v>3</v>
      </c>
      <c r="I6892" t="s">
        <v>42</v>
      </c>
      <c r="J6892" t="s">
        <v>43</v>
      </c>
      <c r="K6892" t="s">
        <v>44</v>
      </c>
      <c r="L6892" t="s">
        <v>45</v>
      </c>
      <c r="M6892" t="s">
        <v>208</v>
      </c>
      <c r="N6892" t="s">
        <v>48</v>
      </c>
      <c r="O6892" t="s">
        <v>89</v>
      </c>
      <c r="P6892" t="s">
        <v>49</v>
      </c>
      <c r="Q6892" t="s">
        <v>81</v>
      </c>
      <c r="R6892" s="6">
        <f>_xlfn.XLOOKUP(CleanedData[[#This Row],[Product]],'02_Lookup_Tables'!$A$2:$A$126,'02_Lookup_Tables'!$B$2:$B$126)</f>
        <v>294.33</v>
      </c>
      <c r="S6892" t="str">
        <f>VLOOKUP(CleanedData[[#This Row],[Product]],'02_Lookup_Tables'!$H$2:$I$126,2,FALSE)</f>
        <v>Toys &amp; Games</v>
      </c>
      <c r="T6892" t="str">
        <f>VLOOKUP(CleanedData[[#This Row],[Province]],'02_Lookup_Tables'!$D$2:$E$10,2, FALSE)</f>
        <v>Northern Region</v>
      </c>
      <c r="U6892" t="str" cm="1">
        <f t="array" ref="U6892">_xlfn.IFS(CleanedData[[#This Row],[Purchase Amount]]&lt;500,"Low",
CleanedData[[#This Row],[Purchase Amount]]&lt;5000,"Medium",
TRUE,"High")</f>
        <v>Low</v>
      </c>
      <c r="V6892" t="str">
        <f>TEXT(CleanedData[[#This Row],[Date]],"mmmm")</f>
        <v>July</v>
      </c>
      <c r="W6892" t="str">
        <f>"Q"&amp;ROUNDUP(MONTH(CleanedData[[#This Row],[Date]])/3,0)</f>
        <v>Q3</v>
      </c>
      <c r="X6892" t="str">
        <f>IF(CleanedData[[#This Row],[Purchase Amount]]&gt;=5000,"Yes","No")</f>
        <v>No</v>
      </c>
      <c r="Y6892">
        <f>IF(CleanedData[[#This Row],[Recommend]]="Yes",1,0)</f>
        <v>0</v>
      </c>
      <c r="Z6892" s="6">
        <f>CleanedData[[#This Row],[Purchase Amount]]*0.15</f>
        <v>44.149499999999996</v>
      </c>
      <c r="AA6892" s="6">
        <f>CleanedData[[#This Row],[Purchase Amount]]*1.15</f>
        <v>338.47949999999997</v>
      </c>
    </row>
    <row r="6893" spans="1:27" x14ac:dyDescent="0.3">
      <c r="A6893">
        <v>8344</v>
      </c>
      <c r="B6893" t="s">
        <v>7118</v>
      </c>
      <c r="C6893" s="1">
        <v>45301</v>
      </c>
      <c r="D6893">
        <v>26</v>
      </c>
      <c r="E6893" t="s">
        <v>52</v>
      </c>
      <c r="F6893" t="s">
        <v>77</v>
      </c>
      <c r="G6893" t="s">
        <v>258</v>
      </c>
      <c r="H6893">
        <v>1</v>
      </c>
      <c r="I6893" t="s">
        <v>42</v>
      </c>
      <c r="J6893" t="s">
        <v>69</v>
      </c>
      <c r="K6893" t="s">
        <v>55</v>
      </c>
      <c r="L6893" t="s">
        <v>42</v>
      </c>
      <c r="M6893" t="s">
        <v>136</v>
      </c>
      <c r="N6893" t="s">
        <v>80</v>
      </c>
      <c r="O6893" t="s">
        <v>89</v>
      </c>
      <c r="P6893" t="s">
        <v>49</v>
      </c>
      <c r="Q6893" t="s">
        <v>58</v>
      </c>
      <c r="R6893" s="6">
        <f>_xlfn.XLOOKUP(CleanedData[[#This Row],[Product]],'02_Lookup_Tables'!$A$2:$A$126,'02_Lookup_Tables'!$B$2:$B$126)</f>
        <v>768.34</v>
      </c>
      <c r="S6893" t="str">
        <f>VLOOKUP(CleanedData[[#This Row],[Product]],'02_Lookup_Tables'!$H$2:$I$126,2,FALSE)</f>
        <v>Home &amp; Living</v>
      </c>
      <c r="T6893" t="str">
        <f>VLOOKUP(CleanedData[[#This Row],[Province]],'02_Lookup_Tables'!$D$2:$E$10,2, FALSE)</f>
        <v>Central Region</v>
      </c>
      <c r="U6893" t="str" cm="1">
        <f t="array" ref="U6893">_xlfn.IFS(CleanedData[[#This Row],[Purchase Amount]]&lt;500,"Low",
CleanedData[[#This Row],[Purchase Amount]]&lt;5000,"Medium",
TRUE,"High")</f>
        <v>Medium</v>
      </c>
      <c r="V6893" t="str">
        <f>TEXT(CleanedData[[#This Row],[Date]],"mmmm")</f>
        <v>January</v>
      </c>
      <c r="W6893" t="str">
        <f>"Q"&amp;ROUNDUP(MONTH(CleanedData[[#This Row],[Date]])/3,0)</f>
        <v>Q1</v>
      </c>
      <c r="X6893" t="str">
        <f>IF(CleanedData[[#This Row],[Purchase Amount]]&gt;=5000,"Yes","No")</f>
        <v>No</v>
      </c>
      <c r="Y6893">
        <f>IF(CleanedData[[#This Row],[Recommend]]="Yes",1,0)</f>
        <v>0</v>
      </c>
      <c r="Z6893" s="6">
        <f>CleanedData[[#This Row],[Purchase Amount]]*0.15</f>
        <v>115.251</v>
      </c>
      <c r="AA6893" s="6">
        <f>CleanedData[[#This Row],[Purchase Amount]]*1.15</f>
        <v>883.59100000000001</v>
      </c>
    </row>
    <row r="6894" spans="1:27" x14ac:dyDescent="0.3">
      <c r="A6894">
        <v>8345</v>
      </c>
      <c r="B6894" t="s">
        <v>7119</v>
      </c>
      <c r="C6894" s="1">
        <v>45649</v>
      </c>
      <c r="D6894">
        <v>20</v>
      </c>
      <c r="E6894" t="s">
        <v>60</v>
      </c>
      <c r="F6894" t="s">
        <v>40</v>
      </c>
      <c r="G6894" t="s">
        <v>168</v>
      </c>
      <c r="H6894">
        <v>5</v>
      </c>
      <c r="I6894" t="s">
        <v>45</v>
      </c>
      <c r="J6894" t="s">
        <v>69</v>
      </c>
      <c r="K6894" t="s">
        <v>44</v>
      </c>
      <c r="L6894" t="s">
        <v>42</v>
      </c>
      <c r="M6894" t="s">
        <v>231</v>
      </c>
      <c r="N6894" t="s">
        <v>57</v>
      </c>
      <c r="O6894" t="s">
        <v>89</v>
      </c>
      <c r="P6894" t="s">
        <v>70</v>
      </c>
      <c r="Q6894" t="s">
        <v>66</v>
      </c>
      <c r="R6894" s="6">
        <f>_xlfn.XLOOKUP(CleanedData[[#This Row],[Product]],'02_Lookup_Tables'!$A$2:$A$126,'02_Lookup_Tables'!$B$2:$B$126)</f>
        <v>14729.04</v>
      </c>
      <c r="S6894" t="str">
        <f>VLOOKUP(CleanedData[[#This Row],[Product]],'02_Lookup_Tables'!$H$2:$I$126,2,FALSE)</f>
        <v>Electronics</v>
      </c>
      <c r="T6894" t="str">
        <f>VLOOKUP(CleanedData[[#This Row],[Province]],'02_Lookup_Tables'!$D$2:$E$10,2, FALSE)</f>
        <v>Northern Region</v>
      </c>
      <c r="U6894" t="str" cm="1">
        <f t="array" ref="U6894">_xlfn.IFS(CleanedData[[#This Row],[Purchase Amount]]&lt;500,"Low",
CleanedData[[#This Row],[Purchase Amount]]&lt;5000,"Medium",
TRUE,"High")</f>
        <v>High</v>
      </c>
      <c r="V6894" t="str">
        <f>TEXT(CleanedData[[#This Row],[Date]],"mmmm")</f>
        <v>December</v>
      </c>
      <c r="W6894" t="str">
        <f>"Q"&amp;ROUNDUP(MONTH(CleanedData[[#This Row],[Date]])/3,0)</f>
        <v>Q4</v>
      </c>
      <c r="X6894" t="str">
        <f>IF(CleanedData[[#This Row],[Purchase Amount]]&gt;=5000,"Yes","No")</f>
        <v>Yes</v>
      </c>
      <c r="Y6894">
        <f>IF(CleanedData[[#This Row],[Recommend]]="Yes",1,0)</f>
        <v>1</v>
      </c>
      <c r="Z6894" s="6">
        <f>CleanedData[[#This Row],[Purchase Amount]]*0.15</f>
        <v>2209.3560000000002</v>
      </c>
      <c r="AA6894" s="6">
        <f>CleanedData[[#This Row],[Purchase Amount]]*1.15</f>
        <v>16938.396000000001</v>
      </c>
    </row>
    <row r="6895" spans="1:27" x14ac:dyDescent="0.3">
      <c r="A6895">
        <v>8346</v>
      </c>
      <c r="B6895" t="s">
        <v>7120</v>
      </c>
      <c r="C6895" s="1">
        <v>45444</v>
      </c>
      <c r="D6895">
        <v>34</v>
      </c>
      <c r="E6895" t="s">
        <v>52</v>
      </c>
      <c r="F6895" t="s">
        <v>40</v>
      </c>
      <c r="G6895" t="s">
        <v>381</v>
      </c>
      <c r="H6895">
        <v>4</v>
      </c>
      <c r="I6895" t="s">
        <v>45</v>
      </c>
      <c r="J6895" t="s">
        <v>69</v>
      </c>
      <c r="K6895" t="s">
        <v>64</v>
      </c>
      <c r="L6895" t="s">
        <v>45</v>
      </c>
      <c r="M6895" t="s">
        <v>85</v>
      </c>
      <c r="N6895" t="s">
        <v>96</v>
      </c>
      <c r="O6895" t="s">
        <v>48</v>
      </c>
      <c r="P6895" t="s">
        <v>49</v>
      </c>
      <c r="Q6895" t="s">
        <v>58</v>
      </c>
      <c r="R6895" s="6">
        <f>_xlfn.XLOOKUP(CleanedData[[#This Row],[Product]],'02_Lookup_Tables'!$A$2:$A$126,'02_Lookup_Tables'!$B$2:$B$126)</f>
        <v>786.78</v>
      </c>
      <c r="S6895" t="str">
        <f>VLOOKUP(CleanedData[[#This Row],[Product]],'02_Lookup_Tables'!$H$2:$I$126,2,FALSE)</f>
        <v>Apparel</v>
      </c>
      <c r="T6895" t="str">
        <f>VLOOKUP(CleanedData[[#This Row],[Province]],'02_Lookup_Tables'!$D$2:$E$10,2, FALSE)</f>
        <v>Northern Region</v>
      </c>
      <c r="U6895" t="str" cm="1">
        <f t="array" ref="U6895">_xlfn.IFS(CleanedData[[#This Row],[Purchase Amount]]&lt;500,"Low",
CleanedData[[#This Row],[Purchase Amount]]&lt;5000,"Medium",
TRUE,"High")</f>
        <v>Medium</v>
      </c>
      <c r="V6895" t="str">
        <f>TEXT(CleanedData[[#This Row],[Date]],"mmmm")</f>
        <v>June</v>
      </c>
      <c r="W6895" t="str">
        <f>"Q"&amp;ROUNDUP(MONTH(CleanedData[[#This Row],[Date]])/3,0)</f>
        <v>Q2</v>
      </c>
      <c r="X6895" t="str">
        <f>IF(CleanedData[[#This Row],[Purchase Amount]]&gt;=5000,"Yes","No")</f>
        <v>No</v>
      </c>
      <c r="Y6895">
        <f>IF(CleanedData[[#This Row],[Recommend]]="Yes",1,0)</f>
        <v>1</v>
      </c>
      <c r="Z6895" s="6">
        <f>CleanedData[[#This Row],[Purchase Amount]]*0.15</f>
        <v>118.017</v>
      </c>
      <c r="AA6895" s="6">
        <f>CleanedData[[#This Row],[Purchase Amount]]*1.15</f>
        <v>904.79699999999991</v>
      </c>
    </row>
    <row r="6896" spans="1:27" x14ac:dyDescent="0.3">
      <c r="A6896">
        <v>8347</v>
      </c>
      <c r="B6896" t="s">
        <v>7121</v>
      </c>
      <c r="C6896" s="1">
        <v>45686</v>
      </c>
      <c r="D6896">
        <v>36</v>
      </c>
      <c r="E6896" t="s">
        <v>39</v>
      </c>
      <c r="F6896" t="s">
        <v>68</v>
      </c>
      <c r="G6896" t="s">
        <v>116</v>
      </c>
      <c r="H6896">
        <v>4</v>
      </c>
      <c r="I6896" t="s">
        <v>42</v>
      </c>
      <c r="J6896" t="s">
        <v>74</v>
      </c>
      <c r="K6896" t="s">
        <v>55</v>
      </c>
      <c r="L6896" t="s">
        <v>42</v>
      </c>
      <c r="M6896" t="s">
        <v>75</v>
      </c>
      <c r="N6896" t="s">
        <v>96</v>
      </c>
      <c r="O6896" t="s">
        <v>89</v>
      </c>
      <c r="P6896" t="s">
        <v>70</v>
      </c>
      <c r="Q6896" t="s">
        <v>81</v>
      </c>
      <c r="R6896" s="6">
        <f>_xlfn.XLOOKUP(CleanedData[[#This Row],[Product]],'02_Lookup_Tables'!$A$2:$A$126,'02_Lookup_Tables'!$B$2:$B$126)</f>
        <v>869.65</v>
      </c>
      <c r="S6896" t="str">
        <f>VLOOKUP(CleanedData[[#This Row],[Product]],'02_Lookup_Tables'!$H$2:$I$126,2,FALSE)</f>
        <v>Toys &amp; Games</v>
      </c>
      <c r="T6896" t="str">
        <f>VLOOKUP(CleanedData[[#This Row],[Province]],'02_Lookup_Tables'!$D$2:$E$10,2, FALSE)</f>
        <v>Northern Region</v>
      </c>
      <c r="U6896" t="str" cm="1">
        <f t="array" ref="U6896">_xlfn.IFS(CleanedData[[#This Row],[Purchase Amount]]&lt;500,"Low",
CleanedData[[#This Row],[Purchase Amount]]&lt;5000,"Medium",
TRUE,"High")</f>
        <v>Medium</v>
      </c>
      <c r="V6896" t="str">
        <f>TEXT(CleanedData[[#This Row],[Date]],"mmmm")</f>
        <v>January</v>
      </c>
      <c r="W6896" t="str">
        <f>"Q"&amp;ROUNDUP(MONTH(CleanedData[[#This Row],[Date]])/3,0)</f>
        <v>Q1</v>
      </c>
      <c r="X6896" t="str">
        <f>IF(CleanedData[[#This Row],[Purchase Amount]]&gt;=5000,"Yes","No")</f>
        <v>No</v>
      </c>
      <c r="Y6896">
        <f>IF(CleanedData[[#This Row],[Recommend]]="Yes",1,0)</f>
        <v>0</v>
      </c>
      <c r="Z6896" s="6">
        <f>CleanedData[[#This Row],[Purchase Amount]]*0.15</f>
        <v>130.44749999999999</v>
      </c>
      <c r="AA6896" s="6">
        <f>CleanedData[[#This Row],[Purchase Amount]]*1.15</f>
        <v>1000.0974999999999</v>
      </c>
    </row>
    <row r="6897" spans="1:27" x14ac:dyDescent="0.3">
      <c r="A6897">
        <v>8348</v>
      </c>
      <c r="B6897" t="s">
        <v>7122</v>
      </c>
      <c r="C6897" s="1">
        <v>45804</v>
      </c>
      <c r="D6897">
        <v>26</v>
      </c>
      <c r="E6897" t="s">
        <v>60</v>
      </c>
      <c r="F6897" t="s">
        <v>77</v>
      </c>
      <c r="G6897" t="s">
        <v>288</v>
      </c>
      <c r="H6897">
        <v>3</v>
      </c>
      <c r="I6897" t="s">
        <v>42</v>
      </c>
      <c r="J6897" t="s">
        <v>63</v>
      </c>
      <c r="K6897" t="s">
        <v>44</v>
      </c>
      <c r="L6897" t="s">
        <v>45</v>
      </c>
      <c r="M6897" t="s">
        <v>165</v>
      </c>
      <c r="N6897" t="s">
        <v>48</v>
      </c>
      <c r="O6897" t="s">
        <v>89</v>
      </c>
      <c r="P6897" t="s">
        <v>49</v>
      </c>
      <c r="Q6897" t="s">
        <v>58</v>
      </c>
      <c r="R6897" s="6">
        <f>_xlfn.XLOOKUP(CleanedData[[#This Row],[Product]],'02_Lookup_Tables'!$A$2:$A$126,'02_Lookup_Tables'!$B$2:$B$126)</f>
        <v>605.1</v>
      </c>
      <c r="S6897" t="str">
        <f>VLOOKUP(CleanedData[[#This Row],[Product]],'02_Lookup_Tables'!$H$2:$I$126,2,FALSE)</f>
        <v>Apparel</v>
      </c>
      <c r="T6897" t="str">
        <f>VLOOKUP(CleanedData[[#This Row],[Province]],'02_Lookup_Tables'!$D$2:$E$10,2, FALSE)</f>
        <v>Central Region</v>
      </c>
      <c r="U6897" t="str" cm="1">
        <f t="array" ref="U6897">_xlfn.IFS(CleanedData[[#This Row],[Purchase Amount]]&lt;500,"Low",
CleanedData[[#This Row],[Purchase Amount]]&lt;5000,"Medium",
TRUE,"High")</f>
        <v>Medium</v>
      </c>
      <c r="V6897" t="str">
        <f>TEXT(CleanedData[[#This Row],[Date]],"mmmm")</f>
        <v>May</v>
      </c>
      <c r="W6897" t="str">
        <f>"Q"&amp;ROUNDUP(MONTH(CleanedData[[#This Row],[Date]])/3,0)</f>
        <v>Q2</v>
      </c>
      <c r="X6897" t="str">
        <f>IF(CleanedData[[#This Row],[Purchase Amount]]&gt;=5000,"Yes","No")</f>
        <v>No</v>
      </c>
      <c r="Y6897">
        <f>IF(CleanedData[[#This Row],[Recommend]]="Yes",1,0)</f>
        <v>0</v>
      </c>
      <c r="Z6897" s="6">
        <f>CleanedData[[#This Row],[Purchase Amount]]*0.15</f>
        <v>90.765000000000001</v>
      </c>
      <c r="AA6897" s="6">
        <f>CleanedData[[#This Row],[Purchase Amount]]*1.15</f>
        <v>695.86500000000001</v>
      </c>
    </row>
    <row r="6898" spans="1:27" x14ac:dyDescent="0.3">
      <c r="A6898">
        <v>8349</v>
      </c>
      <c r="B6898" t="s">
        <v>7123</v>
      </c>
      <c r="C6898" s="1">
        <v>45374</v>
      </c>
      <c r="D6898">
        <v>25</v>
      </c>
      <c r="E6898" t="s">
        <v>52</v>
      </c>
      <c r="F6898" t="s">
        <v>125</v>
      </c>
      <c r="G6898" t="s">
        <v>114</v>
      </c>
      <c r="H6898">
        <v>5</v>
      </c>
      <c r="I6898" t="s">
        <v>45</v>
      </c>
      <c r="J6898" t="s">
        <v>54</v>
      </c>
      <c r="K6898" t="s">
        <v>44</v>
      </c>
      <c r="L6898" t="s">
        <v>45</v>
      </c>
      <c r="M6898" t="s">
        <v>180</v>
      </c>
      <c r="N6898" t="s">
        <v>57</v>
      </c>
      <c r="O6898" t="s">
        <v>89</v>
      </c>
      <c r="P6898" t="s">
        <v>70</v>
      </c>
      <c r="Q6898" t="s">
        <v>58</v>
      </c>
      <c r="R6898" s="6">
        <f>_xlfn.XLOOKUP(CleanedData[[#This Row],[Product]],'02_Lookup_Tables'!$A$2:$A$126,'02_Lookup_Tables'!$B$2:$B$126)</f>
        <v>1440.59</v>
      </c>
      <c r="S6898" t="str">
        <f>VLOOKUP(CleanedData[[#This Row],[Product]],'02_Lookup_Tables'!$H$2:$I$126,2,FALSE)</f>
        <v>Beauty &amp; Personal Care</v>
      </c>
      <c r="T6898" t="str">
        <f>VLOOKUP(CleanedData[[#This Row],[Province]],'02_Lookup_Tables'!$D$2:$E$10,2, FALSE)</f>
        <v>Western Region</v>
      </c>
      <c r="U6898" t="str" cm="1">
        <f t="array" ref="U6898">_xlfn.IFS(CleanedData[[#This Row],[Purchase Amount]]&lt;500,"Low",
CleanedData[[#This Row],[Purchase Amount]]&lt;5000,"Medium",
TRUE,"High")</f>
        <v>Medium</v>
      </c>
      <c r="V6898" t="str">
        <f>TEXT(CleanedData[[#This Row],[Date]],"mmmm")</f>
        <v>March</v>
      </c>
      <c r="W6898" t="str">
        <f>"Q"&amp;ROUNDUP(MONTH(CleanedData[[#This Row],[Date]])/3,0)</f>
        <v>Q1</v>
      </c>
      <c r="X6898" t="str">
        <f>IF(CleanedData[[#This Row],[Purchase Amount]]&gt;=5000,"Yes","No")</f>
        <v>No</v>
      </c>
      <c r="Y6898">
        <f>IF(CleanedData[[#This Row],[Recommend]]="Yes",1,0)</f>
        <v>1</v>
      </c>
      <c r="Z6898" s="6">
        <f>CleanedData[[#This Row],[Purchase Amount]]*0.15</f>
        <v>216.08849999999998</v>
      </c>
      <c r="AA6898" s="6">
        <f>CleanedData[[#This Row],[Purchase Amount]]*1.15</f>
        <v>1656.6784999999998</v>
      </c>
    </row>
    <row r="6899" spans="1:27" x14ac:dyDescent="0.3">
      <c r="A6899">
        <v>8351</v>
      </c>
      <c r="B6899" t="s">
        <v>7124</v>
      </c>
      <c r="C6899" s="1">
        <v>45709</v>
      </c>
      <c r="D6899">
        <v>68</v>
      </c>
      <c r="E6899" t="s">
        <v>60</v>
      </c>
      <c r="F6899" t="s">
        <v>68</v>
      </c>
      <c r="G6899" t="s">
        <v>331</v>
      </c>
      <c r="H6899">
        <v>1</v>
      </c>
      <c r="I6899" t="s">
        <v>45</v>
      </c>
      <c r="J6899" t="s">
        <v>54</v>
      </c>
      <c r="K6899" t="s">
        <v>55</v>
      </c>
      <c r="L6899" t="s">
        <v>42</v>
      </c>
      <c r="M6899" t="s">
        <v>175</v>
      </c>
      <c r="N6899" t="s">
        <v>80</v>
      </c>
      <c r="O6899" t="s">
        <v>89</v>
      </c>
      <c r="P6899" t="s">
        <v>49</v>
      </c>
      <c r="Q6899" t="s">
        <v>97</v>
      </c>
      <c r="R6899" s="6">
        <f>_xlfn.XLOOKUP(CleanedData[[#This Row],[Product]],'02_Lookup_Tables'!$A$2:$A$126,'02_Lookup_Tables'!$B$2:$B$126)</f>
        <v>27.35</v>
      </c>
      <c r="S6899" t="str">
        <f>VLOOKUP(CleanedData[[#This Row],[Product]],'02_Lookup_Tables'!$H$2:$I$126,2,FALSE)</f>
        <v>Food</v>
      </c>
      <c r="T6899" t="str">
        <f>VLOOKUP(CleanedData[[#This Row],[Province]],'02_Lookup_Tables'!$D$2:$E$10,2, FALSE)</f>
        <v>Northern Region</v>
      </c>
      <c r="U6899" t="str" cm="1">
        <f t="array" ref="U6899">_xlfn.IFS(CleanedData[[#This Row],[Purchase Amount]]&lt;500,"Low",
CleanedData[[#This Row],[Purchase Amount]]&lt;5000,"Medium",
TRUE,"High")</f>
        <v>Low</v>
      </c>
      <c r="V6899" t="str">
        <f>TEXT(CleanedData[[#This Row],[Date]],"mmmm")</f>
        <v>February</v>
      </c>
      <c r="W6899" t="str">
        <f>"Q"&amp;ROUNDUP(MONTH(CleanedData[[#This Row],[Date]])/3,0)</f>
        <v>Q1</v>
      </c>
      <c r="X6899" t="str">
        <f>IF(CleanedData[[#This Row],[Purchase Amount]]&gt;=5000,"Yes","No")</f>
        <v>No</v>
      </c>
      <c r="Y6899">
        <f>IF(CleanedData[[#This Row],[Recommend]]="Yes",1,0)</f>
        <v>1</v>
      </c>
      <c r="Z6899" s="6">
        <f>CleanedData[[#This Row],[Purchase Amount]]*0.15</f>
        <v>4.1025</v>
      </c>
      <c r="AA6899" s="6">
        <f>CleanedData[[#This Row],[Purchase Amount]]*1.15</f>
        <v>31.452500000000001</v>
      </c>
    </row>
    <row r="6900" spans="1:27" x14ac:dyDescent="0.3">
      <c r="A6900">
        <v>8352</v>
      </c>
      <c r="B6900" t="s">
        <v>7125</v>
      </c>
      <c r="C6900" s="1">
        <v>45823</v>
      </c>
      <c r="D6900">
        <v>73</v>
      </c>
      <c r="E6900" t="s">
        <v>60</v>
      </c>
      <c r="F6900" t="s">
        <v>108</v>
      </c>
      <c r="G6900" t="s">
        <v>153</v>
      </c>
      <c r="H6900">
        <v>2</v>
      </c>
      <c r="I6900" t="s">
        <v>45</v>
      </c>
      <c r="J6900" t="s">
        <v>43</v>
      </c>
      <c r="K6900" t="s">
        <v>64</v>
      </c>
      <c r="L6900" t="s">
        <v>45</v>
      </c>
      <c r="M6900" t="s">
        <v>92</v>
      </c>
      <c r="N6900" t="s">
        <v>47</v>
      </c>
      <c r="O6900" t="s">
        <v>89</v>
      </c>
      <c r="P6900" t="s">
        <v>49</v>
      </c>
      <c r="Q6900" t="s">
        <v>97</v>
      </c>
      <c r="R6900" s="6">
        <f>_xlfn.XLOOKUP(CleanedData[[#This Row],[Product]],'02_Lookup_Tables'!$A$2:$A$126,'02_Lookup_Tables'!$B$2:$B$126)</f>
        <v>1011.68</v>
      </c>
      <c r="S6900" t="str">
        <f>VLOOKUP(CleanedData[[#This Row],[Product]],'02_Lookup_Tables'!$H$2:$I$126,2,FALSE)</f>
        <v>Accessories</v>
      </c>
      <c r="T6900" t="str">
        <f>VLOOKUP(CleanedData[[#This Row],[Province]],'02_Lookup_Tables'!$D$2:$E$10,2, FALSE)</f>
        <v>Gauteng Region</v>
      </c>
      <c r="U6900" t="str" cm="1">
        <f t="array" ref="U6900">_xlfn.IFS(CleanedData[[#This Row],[Purchase Amount]]&lt;500,"Low",
CleanedData[[#This Row],[Purchase Amount]]&lt;5000,"Medium",
TRUE,"High")</f>
        <v>Medium</v>
      </c>
      <c r="V6900" t="str">
        <f>TEXT(CleanedData[[#This Row],[Date]],"mmmm")</f>
        <v>June</v>
      </c>
      <c r="W6900" t="str">
        <f>"Q"&amp;ROUNDUP(MONTH(CleanedData[[#This Row],[Date]])/3,0)</f>
        <v>Q2</v>
      </c>
      <c r="X6900" t="str">
        <f>IF(CleanedData[[#This Row],[Purchase Amount]]&gt;=5000,"Yes","No")</f>
        <v>No</v>
      </c>
      <c r="Y6900">
        <f>IF(CleanedData[[#This Row],[Recommend]]="Yes",1,0)</f>
        <v>1</v>
      </c>
      <c r="Z6900" s="6">
        <f>CleanedData[[#This Row],[Purchase Amount]]*0.15</f>
        <v>151.75199999999998</v>
      </c>
      <c r="AA6900" s="6">
        <f>CleanedData[[#This Row],[Purchase Amount]]*1.15</f>
        <v>1163.4319999999998</v>
      </c>
    </row>
    <row r="6901" spans="1:27" x14ac:dyDescent="0.3">
      <c r="A6901">
        <v>8353</v>
      </c>
      <c r="B6901" t="s">
        <v>7126</v>
      </c>
      <c r="C6901" s="1">
        <v>45545</v>
      </c>
      <c r="D6901">
        <v>46</v>
      </c>
      <c r="E6901" t="s">
        <v>39</v>
      </c>
      <c r="F6901" t="s">
        <v>72</v>
      </c>
      <c r="G6901" t="s">
        <v>168</v>
      </c>
      <c r="H6901">
        <v>2</v>
      </c>
      <c r="I6901" t="s">
        <v>45</v>
      </c>
      <c r="J6901" t="s">
        <v>63</v>
      </c>
      <c r="K6901" t="s">
        <v>64</v>
      </c>
      <c r="L6901" t="s">
        <v>42</v>
      </c>
      <c r="M6901" t="s">
        <v>208</v>
      </c>
      <c r="N6901" t="s">
        <v>47</v>
      </c>
      <c r="O6901" t="s">
        <v>89</v>
      </c>
      <c r="P6901" t="s">
        <v>49</v>
      </c>
      <c r="Q6901" t="s">
        <v>93</v>
      </c>
      <c r="R6901" s="6">
        <f>_xlfn.XLOOKUP(CleanedData[[#This Row],[Product]],'02_Lookup_Tables'!$A$2:$A$126,'02_Lookup_Tables'!$B$2:$B$126)</f>
        <v>14729.04</v>
      </c>
      <c r="S6901" t="str">
        <f>VLOOKUP(CleanedData[[#This Row],[Product]],'02_Lookup_Tables'!$H$2:$I$126,2,FALSE)</f>
        <v>Electronics</v>
      </c>
      <c r="T6901" t="str">
        <f>VLOOKUP(CleanedData[[#This Row],[Province]],'02_Lookup_Tables'!$D$2:$E$10,2, FALSE)</f>
        <v>Central Region</v>
      </c>
      <c r="U6901" t="str" cm="1">
        <f t="array" ref="U6901">_xlfn.IFS(CleanedData[[#This Row],[Purchase Amount]]&lt;500,"Low",
CleanedData[[#This Row],[Purchase Amount]]&lt;5000,"Medium",
TRUE,"High")</f>
        <v>High</v>
      </c>
      <c r="V6901" t="str">
        <f>TEXT(CleanedData[[#This Row],[Date]],"mmmm")</f>
        <v>September</v>
      </c>
      <c r="W6901" t="str">
        <f>"Q"&amp;ROUNDUP(MONTH(CleanedData[[#This Row],[Date]])/3,0)</f>
        <v>Q3</v>
      </c>
      <c r="X6901" t="str">
        <f>IF(CleanedData[[#This Row],[Purchase Amount]]&gt;=5000,"Yes","No")</f>
        <v>Yes</v>
      </c>
      <c r="Y6901">
        <f>IF(CleanedData[[#This Row],[Recommend]]="Yes",1,0)</f>
        <v>1</v>
      </c>
      <c r="Z6901" s="6">
        <f>CleanedData[[#This Row],[Purchase Amount]]*0.15</f>
        <v>2209.3560000000002</v>
      </c>
      <c r="AA6901" s="6">
        <f>CleanedData[[#This Row],[Purchase Amount]]*1.15</f>
        <v>16938.396000000001</v>
      </c>
    </row>
    <row r="6902" spans="1:27" x14ac:dyDescent="0.3">
      <c r="A6902">
        <v>8354</v>
      </c>
      <c r="B6902" t="s">
        <v>7127</v>
      </c>
      <c r="C6902" s="1">
        <v>45398</v>
      </c>
      <c r="D6902">
        <v>35</v>
      </c>
      <c r="E6902" t="s">
        <v>60</v>
      </c>
      <c r="F6902" t="s">
        <v>40</v>
      </c>
      <c r="G6902" t="s">
        <v>230</v>
      </c>
      <c r="H6902">
        <v>3</v>
      </c>
      <c r="I6902" t="s">
        <v>45</v>
      </c>
      <c r="J6902" t="s">
        <v>74</v>
      </c>
      <c r="K6902" t="s">
        <v>64</v>
      </c>
      <c r="L6902" t="s">
        <v>45</v>
      </c>
      <c r="M6902" t="s">
        <v>151</v>
      </c>
      <c r="N6902" t="s">
        <v>48</v>
      </c>
      <c r="O6902" t="s">
        <v>89</v>
      </c>
      <c r="P6902" t="s">
        <v>49</v>
      </c>
      <c r="Q6902" t="s">
        <v>81</v>
      </c>
      <c r="R6902" s="6">
        <f>_xlfn.XLOOKUP(CleanedData[[#This Row],[Product]],'02_Lookup_Tables'!$A$2:$A$126,'02_Lookup_Tables'!$B$2:$B$126)</f>
        <v>1940.64</v>
      </c>
      <c r="S6902" t="str">
        <f>VLOOKUP(CleanedData[[#This Row],[Product]],'02_Lookup_Tables'!$H$2:$I$126,2,FALSE)</f>
        <v>Toys &amp; Games</v>
      </c>
      <c r="T6902" t="str">
        <f>VLOOKUP(CleanedData[[#This Row],[Province]],'02_Lookup_Tables'!$D$2:$E$10,2, FALSE)</f>
        <v>Northern Region</v>
      </c>
      <c r="U6902" t="str" cm="1">
        <f t="array" ref="U6902">_xlfn.IFS(CleanedData[[#This Row],[Purchase Amount]]&lt;500,"Low",
CleanedData[[#This Row],[Purchase Amount]]&lt;5000,"Medium",
TRUE,"High")</f>
        <v>Medium</v>
      </c>
      <c r="V6902" t="str">
        <f>TEXT(CleanedData[[#This Row],[Date]],"mmmm")</f>
        <v>April</v>
      </c>
      <c r="W6902" t="str">
        <f>"Q"&amp;ROUNDUP(MONTH(CleanedData[[#This Row],[Date]])/3,0)</f>
        <v>Q2</v>
      </c>
      <c r="X6902" t="str">
        <f>IF(CleanedData[[#This Row],[Purchase Amount]]&gt;=5000,"Yes","No")</f>
        <v>No</v>
      </c>
      <c r="Y6902">
        <f>IF(CleanedData[[#This Row],[Recommend]]="Yes",1,0)</f>
        <v>1</v>
      </c>
      <c r="Z6902" s="6">
        <f>CleanedData[[#This Row],[Purchase Amount]]*0.15</f>
        <v>291.096</v>
      </c>
      <c r="AA6902" s="6">
        <f>CleanedData[[#This Row],[Purchase Amount]]*1.15</f>
        <v>2231.7359999999999</v>
      </c>
    </row>
    <row r="6903" spans="1:27" x14ac:dyDescent="0.3">
      <c r="A6903">
        <v>8355</v>
      </c>
      <c r="B6903" t="s">
        <v>7128</v>
      </c>
      <c r="C6903" s="1">
        <v>45843</v>
      </c>
      <c r="D6903">
        <v>56</v>
      </c>
      <c r="E6903" t="s">
        <v>39</v>
      </c>
      <c r="F6903" t="s">
        <v>130</v>
      </c>
      <c r="G6903" t="s">
        <v>230</v>
      </c>
      <c r="H6903">
        <v>4</v>
      </c>
      <c r="I6903" t="s">
        <v>42</v>
      </c>
      <c r="J6903" t="s">
        <v>74</v>
      </c>
      <c r="K6903" t="s">
        <v>44</v>
      </c>
      <c r="L6903" t="s">
        <v>45</v>
      </c>
      <c r="M6903" t="s">
        <v>180</v>
      </c>
      <c r="N6903" t="s">
        <v>96</v>
      </c>
      <c r="O6903" t="s">
        <v>89</v>
      </c>
      <c r="P6903" t="s">
        <v>70</v>
      </c>
      <c r="Q6903" t="s">
        <v>50</v>
      </c>
      <c r="R6903" s="6">
        <f>_xlfn.XLOOKUP(CleanedData[[#This Row],[Product]],'02_Lookup_Tables'!$A$2:$A$126,'02_Lookup_Tables'!$B$2:$B$126)</f>
        <v>1940.64</v>
      </c>
      <c r="S6903" t="str">
        <f>VLOOKUP(CleanedData[[#This Row],[Product]],'02_Lookup_Tables'!$H$2:$I$126,2,FALSE)</f>
        <v>Toys &amp; Games</v>
      </c>
      <c r="T6903" t="str">
        <f>VLOOKUP(CleanedData[[#This Row],[Province]],'02_Lookup_Tables'!$D$2:$E$10,2, FALSE)</f>
        <v>Eastern Region</v>
      </c>
      <c r="U6903" t="str" cm="1">
        <f t="array" ref="U6903">_xlfn.IFS(CleanedData[[#This Row],[Purchase Amount]]&lt;500,"Low",
CleanedData[[#This Row],[Purchase Amount]]&lt;5000,"Medium",
TRUE,"High")</f>
        <v>Medium</v>
      </c>
      <c r="V6903" t="str">
        <f>TEXT(CleanedData[[#This Row],[Date]],"mmmm")</f>
        <v>July</v>
      </c>
      <c r="W6903" t="str">
        <f>"Q"&amp;ROUNDUP(MONTH(CleanedData[[#This Row],[Date]])/3,0)</f>
        <v>Q3</v>
      </c>
      <c r="X6903" t="str">
        <f>IF(CleanedData[[#This Row],[Purchase Amount]]&gt;=5000,"Yes","No")</f>
        <v>No</v>
      </c>
      <c r="Y6903">
        <f>IF(CleanedData[[#This Row],[Recommend]]="Yes",1,0)</f>
        <v>0</v>
      </c>
      <c r="Z6903" s="6">
        <f>CleanedData[[#This Row],[Purchase Amount]]*0.15</f>
        <v>291.096</v>
      </c>
      <c r="AA6903" s="6">
        <f>CleanedData[[#This Row],[Purchase Amount]]*1.15</f>
        <v>2231.7359999999999</v>
      </c>
    </row>
    <row r="6904" spans="1:27" x14ac:dyDescent="0.3">
      <c r="A6904">
        <v>8356</v>
      </c>
      <c r="B6904" t="s">
        <v>7129</v>
      </c>
      <c r="C6904" s="1">
        <v>45956</v>
      </c>
      <c r="D6904">
        <v>63</v>
      </c>
      <c r="E6904" t="s">
        <v>52</v>
      </c>
      <c r="F6904" t="s">
        <v>108</v>
      </c>
      <c r="G6904" t="s">
        <v>391</v>
      </c>
      <c r="H6904">
        <v>5</v>
      </c>
      <c r="I6904" t="s">
        <v>45</v>
      </c>
      <c r="J6904" t="s">
        <v>74</v>
      </c>
      <c r="K6904" t="s">
        <v>55</v>
      </c>
      <c r="L6904" t="s">
        <v>45</v>
      </c>
      <c r="M6904" t="s">
        <v>106</v>
      </c>
      <c r="N6904" t="s">
        <v>57</v>
      </c>
      <c r="O6904" t="s">
        <v>148</v>
      </c>
      <c r="P6904" t="s">
        <v>49</v>
      </c>
      <c r="Q6904" t="s">
        <v>50</v>
      </c>
      <c r="R6904" s="6">
        <f>_xlfn.XLOOKUP(CleanedData[[#This Row],[Product]],'02_Lookup_Tables'!$A$2:$A$126,'02_Lookup_Tables'!$B$2:$B$126)</f>
        <v>886.51</v>
      </c>
      <c r="S6904" t="str">
        <f>VLOOKUP(CleanedData[[#This Row],[Product]],'02_Lookup_Tables'!$H$2:$I$126,2,FALSE)</f>
        <v>Beauty &amp; Personal Care</v>
      </c>
      <c r="T6904" t="str">
        <f>VLOOKUP(CleanedData[[#This Row],[Province]],'02_Lookup_Tables'!$D$2:$E$10,2, FALSE)</f>
        <v>Gauteng Region</v>
      </c>
      <c r="U6904" t="str" cm="1">
        <f t="array" ref="U6904">_xlfn.IFS(CleanedData[[#This Row],[Purchase Amount]]&lt;500,"Low",
CleanedData[[#This Row],[Purchase Amount]]&lt;5000,"Medium",
TRUE,"High")</f>
        <v>Medium</v>
      </c>
      <c r="V6904" t="str">
        <f>TEXT(CleanedData[[#This Row],[Date]],"mmmm")</f>
        <v>October</v>
      </c>
      <c r="W6904" t="str">
        <f>"Q"&amp;ROUNDUP(MONTH(CleanedData[[#This Row],[Date]])/3,0)</f>
        <v>Q4</v>
      </c>
      <c r="X6904" t="str">
        <f>IF(CleanedData[[#This Row],[Purchase Amount]]&gt;=5000,"Yes","No")</f>
        <v>No</v>
      </c>
      <c r="Y6904">
        <f>IF(CleanedData[[#This Row],[Recommend]]="Yes",1,0)</f>
        <v>1</v>
      </c>
      <c r="Z6904" s="6">
        <f>CleanedData[[#This Row],[Purchase Amount]]*0.15</f>
        <v>132.97649999999999</v>
      </c>
      <c r="AA6904" s="6">
        <f>CleanedData[[#This Row],[Purchase Amount]]*1.15</f>
        <v>1019.4864999999999</v>
      </c>
    </row>
    <row r="6905" spans="1:27" x14ac:dyDescent="0.3">
      <c r="A6905">
        <v>8357</v>
      </c>
      <c r="B6905" t="s">
        <v>7130</v>
      </c>
      <c r="C6905" s="1">
        <v>45581</v>
      </c>
      <c r="D6905">
        <v>42</v>
      </c>
      <c r="E6905" t="s">
        <v>60</v>
      </c>
      <c r="F6905" t="s">
        <v>40</v>
      </c>
      <c r="G6905" t="s">
        <v>505</v>
      </c>
      <c r="H6905">
        <v>5</v>
      </c>
      <c r="I6905" t="s">
        <v>45</v>
      </c>
      <c r="J6905" t="s">
        <v>63</v>
      </c>
      <c r="K6905" t="s">
        <v>55</v>
      </c>
      <c r="L6905" t="s">
        <v>42</v>
      </c>
      <c r="M6905" t="s">
        <v>46</v>
      </c>
      <c r="N6905" t="s">
        <v>57</v>
      </c>
      <c r="O6905" t="s">
        <v>89</v>
      </c>
      <c r="P6905" t="s">
        <v>70</v>
      </c>
      <c r="Q6905" t="s">
        <v>81</v>
      </c>
      <c r="R6905" s="6">
        <f>_xlfn.XLOOKUP(CleanedData[[#This Row],[Product]],'02_Lookup_Tables'!$A$2:$A$126,'02_Lookup_Tables'!$B$2:$B$126)</f>
        <v>2572.02</v>
      </c>
      <c r="S6905" t="str">
        <f>VLOOKUP(CleanedData[[#This Row],[Product]],'02_Lookup_Tables'!$H$2:$I$126,2,FALSE)</f>
        <v>Home &amp; Living</v>
      </c>
      <c r="T6905" t="str">
        <f>VLOOKUP(CleanedData[[#This Row],[Province]],'02_Lookup_Tables'!$D$2:$E$10,2, FALSE)</f>
        <v>Northern Region</v>
      </c>
      <c r="U6905" t="str" cm="1">
        <f t="array" ref="U6905">_xlfn.IFS(CleanedData[[#This Row],[Purchase Amount]]&lt;500,"Low",
CleanedData[[#This Row],[Purchase Amount]]&lt;5000,"Medium",
TRUE,"High")</f>
        <v>Medium</v>
      </c>
      <c r="V6905" t="str">
        <f>TEXT(CleanedData[[#This Row],[Date]],"mmmm")</f>
        <v>October</v>
      </c>
      <c r="W6905" t="str">
        <f>"Q"&amp;ROUNDUP(MONTH(CleanedData[[#This Row],[Date]])/3,0)</f>
        <v>Q4</v>
      </c>
      <c r="X6905" t="str">
        <f>IF(CleanedData[[#This Row],[Purchase Amount]]&gt;=5000,"Yes","No")</f>
        <v>No</v>
      </c>
      <c r="Y6905">
        <f>IF(CleanedData[[#This Row],[Recommend]]="Yes",1,0)</f>
        <v>1</v>
      </c>
      <c r="Z6905" s="6">
        <f>CleanedData[[#This Row],[Purchase Amount]]*0.15</f>
        <v>385.803</v>
      </c>
      <c r="AA6905" s="6">
        <f>CleanedData[[#This Row],[Purchase Amount]]*1.15</f>
        <v>2957.8229999999999</v>
      </c>
    </row>
    <row r="6906" spans="1:27" x14ac:dyDescent="0.3">
      <c r="A6906">
        <v>8359</v>
      </c>
      <c r="B6906" t="s">
        <v>7131</v>
      </c>
      <c r="C6906" s="1">
        <v>45607</v>
      </c>
      <c r="D6906">
        <v>77</v>
      </c>
      <c r="E6906" t="s">
        <v>60</v>
      </c>
      <c r="F6906" t="s">
        <v>83</v>
      </c>
      <c r="G6906" t="s">
        <v>288</v>
      </c>
      <c r="H6906">
        <v>4</v>
      </c>
      <c r="I6906" t="s">
        <v>42</v>
      </c>
      <c r="J6906" t="s">
        <v>74</v>
      </c>
      <c r="K6906" t="s">
        <v>64</v>
      </c>
      <c r="L6906" t="s">
        <v>45</v>
      </c>
      <c r="M6906" t="s">
        <v>112</v>
      </c>
      <c r="N6906" t="s">
        <v>96</v>
      </c>
      <c r="O6906" t="s">
        <v>48</v>
      </c>
      <c r="P6906" t="s">
        <v>49</v>
      </c>
      <c r="Q6906" t="s">
        <v>97</v>
      </c>
      <c r="R6906" s="6">
        <f>_xlfn.XLOOKUP(CleanedData[[#This Row],[Product]],'02_Lookup_Tables'!$A$2:$A$126,'02_Lookup_Tables'!$B$2:$B$126)</f>
        <v>605.1</v>
      </c>
      <c r="S6906" t="str">
        <f>VLOOKUP(CleanedData[[#This Row],[Product]],'02_Lookup_Tables'!$H$2:$I$126,2,FALSE)</f>
        <v>Apparel</v>
      </c>
      <c r="T6906" t="str">
        <f>VLOOKUP(CleanedData[[#This Row],[Province]],'02_Lookup_Tables'!$D$2:$E$10,2, FALSE)</f>
        <v>Western Region</v>
      </c>
      <c r="U6906" t="str" cm="1">
        <f t="array" ref="U6906">_xlfn.IFS(CleanedData[[#This Row],[Purchase Amount]]&lt;500,"Low",
CleanedData[[#This Row],[Purchase Amount]]&lt;5000,"Medium",
TRUE,"High")</f>
        <v>Medium</v>
      </c>
      <c r="V6906" t="str">
        <f>TEXT(CleanedData[[#This Row],[Date]],"mmmm")</f>
        <v>November</v>
      </c>
      <c r="W6906" t="str">
        <f>"Q"&amp;ROUNDUP(MONTH(CleanedData[[#This Row],[Date]])/3,0)</f>
        <v>Q4</v>
      </c>
      <c r="X6906" t="str">
        <f>IF(CleanedData[[#This Row],[Purchase Amount]]&gt;=5000,"Yes","No")</f>
        <v>No</v>
      </c>
      <c r="Y6906">
        <f>IF(CleanedData[[#This Row],[Recommend]]="Yes",1,0)</f>
        <v>0</v>
      </c>
      <c r="Z6906" s="6">
        <f>CleanedData[[#This Row],[Purchase Amount]]*0.15</f>
        <v>90.765000000000001</v>
      </c>
      <c r="AA6906" s="6">
        <f>CleanedData[[#This Row],[Purchase Amount]]*1.15</f>
        <v>695.86500000000001</v>
      </c>
    </row>
    <row r="6907" spans="1:27" x14ac:dyDescent="0.3">
      <c r="A6907">
        <v>8360</v>
      </c>
      <c r="B6907" t="s">
        <v>7132</v>
      </c>
      <c r="C6907" s="1">
        <v>45774</v>
      </c>
      <c r="D6907">
        <v>65</v>
      </c>
      <c r="E6907" t="s">
        <v>60</v>
      </c>
      <c r="F6907" t="s">
        <v>108</v>
      </c>
      <c r="G6907" t="s">
        <v>365</v>
      </c>
      <c r="H6907">
        <v>5</v>
      </c>
      <c r="I6907" t="s">
        <v>42</v>
      </c>
      <c r="J6907" t="s">
        <v>63</v>
      </c>
      <c r="K6907" t="s">
        <v>44</v>
      </c>
      <c r="L6907" t="s">
        <v>42</v>
      </c>
      <c r="M6907" t="s">
        <v>136</v>
      </c>
      <c r="N6907" t="s">
        <v>57</v>
      </c>
      <c r="O6907" t="s">
        <v>89</v>
      </c>
      <c r="P6907" t="s">
        <v>70</v>
      </c>
      <c r="Q6907" t="s">
        <v>97</v>
      </c>
      <c r="R6907" s="6">
        <f>_xlfn.XLOOKUP(CleanedData[[#This Row],[Product]],'02_Lookup_Tables'!$A$2:$A$126,'02_Lookup_Tables'!$B$2:$B$126)</f>
        <v>105.11</v>
      </c>
      <c r="S6907" t="str">
        <f>VLOOKUP(CleanedData[[#This Row],[Product]],'02_Lookup_Tables'!$H$2:$I$126,2,FALSE)</f>
        <v>Beauty &amp; Personal Care</v>
      </c>
      <c r="T6907" t="str">
        <f>VLOOKUP(CleanedData[[#This Row],[Province]],'02_Lookup_Tables'!$D$2:$E$10,2, FALSE)</f>
        <v>Gauteng Region</v>
      </c>
      <c r="U6907" t="str" cm="1">
        <f t="array" ref="U6907">_xlfn.IFS(CleanedData[[#This Row],[Purchase Amount]]&lt;500,"Low",
CleanedData[[#This Row],[Purchase Amount]]&lt;5000,"Medium",
TRUE,"High")</f>
        <v>Low</v>
      </c>
      <c r="V6907" t="str">
        <f>TEXT(CleanedData[[#This Row],[Date]],"mmmm")</f>
        <v>April</v>
      </c>
      <c r="W6907" t="str">
        <f>"Q"&amp;ROUNDUP(MONTH(CleanedData[[#This Row],[Date]])/3,0)</f>
        <v>Q2</v>
      </c>
      <c r="X6907" t="str">
        <f>IF(CleanedData[[#This Row],[Purchase Amount]]&gt;=5000,"Yes","No")</f>
        <v>No</v>
      </c>
      <c r="Y6907">
        <f>IF(CleanedData[[#This Row],[Recommend]]="Yes",1,0)</f>
        <v>0</v>
      </c>
      <c r="Z6907" s="6">
        <f>CleanedData[[#This Row],[Purchase Amount]]*0.15</f>
        <v>15.766499999999999</v>
      </c>
      <c r="AA6907" s="6">
        <f>CleanedData[[#This Row],[Purchase Amount]]*1.15</f>
        <v>120.87649999999999</v>
      </c>
    </row>
    <row r="6908" spans="1:27" x14ac:dyDescent="0.3">
      <c r="A6908">
        <v>8361</v>
      </c>
      <c r="B6908" t="s">
        <v>7133</v>
      </c>
      <c r="C6908" s="1">
        <v>45449</v>
      </c>
      <c r="D6908">
        <v>44</v>
      </c>
      <c r="E6908" t="s">
        <v>39</v>
      </c>
      <c r="F6908" t="s">
        <v>72</v>
      </c>
      <c r="G6908" t="s">
        <v>271</v>
      </c>
      <c r="H6908">
        <v>5</v>
      </c>
      <c r="I6908" t="s">
        <v>45</v>
      </c>
      <c r="J6908" t="s">
        <v>69</v>
      </c>
      <c r="K6908" t="s">
        <v>44</v>
      </c>
      <c r="L6908" t="s">
        <v>42</v>
      </c>
      <c r="M6908" t="s">
        <v>156</v>
      </c>
      <c r="N6908" t="s">
        <v>57</v>
      </c>
      <c r="O6908" t="s">
        <v>148</v>
      </c>
      <c r="P6908" t="s">
        <v>49</v>
      </c>
      <c r="Q6908" t="s">
        <v>81</v>
      </c>
      <c r="R6908" s="6">
        <f>_xlfn.XLOOKUP(CleanedData[[#This Row],[Product]],'02_Lookup_Tables'!$A$2:$A$126,'02_Lookup_Tables'!$B$2:$B$126)</f>
        <v>119.63</v>
      </c>
      <c r="S6908" t="str">
        <f>VLOOKUP(CleanedData[[#This Row],[Product]],'02_Lookup_Tables'!$H$2:$I$126,2,FALSE)</f>
        <v>Food</v>
      </c>
      <c r="T6908" t="str">
        <f>VLOOKUP(CleanedData[[#This Row],[Province]],'02_Lookup_Tables'!$D$2:$E$10,2, FALSE)</f>
        <v>Central Region</v>
      </c>
      <c r="U6908" t="str" cm="1">
        <f t="array" ref="U6908">_xlfn.IFS(CleanedData[[#This Row],[Purchase Amount]]&lt;500,"Low",
CleanedData[[#This Row],[Purchase Amount]]&lt;5000,"Medium",
TRUE,"High")</f>
        <v>Low</v>
      </c>
      <c r="V6908" t="str">
        <f>TEXT(CleanedData[[#This Row],[Date]],"mmmm")</f>
        <v>June</v>
      </c>
      <c r="W6908" t="str">
        <f>"Q"&amp;ROUNDUP(MONTH(CleanedData[[#This Row],[Date]])/3,0)</f>
        <v>Q2</v>
      </c>
      <c r="X6908" t="str">
        <f>IF(CleanedData[[#This Row],[Purchase Amount]]&gt;=5000,"Yes","No")</f>
        <v>No</v>
      </c>
      <c r="Y6908">
        <f>IF(CleanedData[[#This Row],[Recommend]]="Yes",1,0)</f>
        <v>1</v>
      </c>
      <c r="Z6908" s="6">
        <f>CleanedData[[#This Row],[Purchase Amount]]*0.15</f>
        <v>17.944499999999998</v>
      </c>
      <c r="AA6908" s="6">
        <f>CleanedData[[#This Row],[Purchase Amount]]*1.15</f>
        <v>137.57449999999997</v>
      </c>
    </row>
    <row r="6909" spans="1:27" x14ac:dyDescent="0.3">
      <c r="A6909">
        <v>8362</v>
      </c>
      <c r="B6909" t="s">
        <v>7134</v>
      </c>
      <c r="C6909" s="1">
        <v>45698</v>
      </c>
      <c r="D6909">
        <v>73</v>
      </c>
      <c r="E6909" t="s">
        <v>39</v>
      </c>
      <c r="F6909" t="s">
        <v>130</v>
      </c>
      <c r="G6909" t="s">
        <v>73</v>
      </c>
      <c r="H6909">
        <v>2</v>
      </c>
      <c r="I6909" t="s">
        <v>45</v>
      </c>
      <c r="J6909" t="s">
        <v>69</v>
      </c>
      <c r="K6909" t="s">
        <v>55</v>
      </c>
      <c r="L6909" t="s">
        <v>45</v>
      </c>
      <c r="M6909" t="s">
        <v>88</v>
      </c>
      <c r="N6909" t="s">
        <v>47</v>
      </c>
      <c r="O6909" t="s">
        <v>89</v>
      </c>
      <c r="P6909" t="s">
        <v>49</v>
      </c>
      <c r="Q6909" t="s">
        <v>97</v>
      </c>
      <c r="R6909" s="6">
        <f>_xlfn.XLOOKUP(CleanedData[[#This Row],[Product]],'02_Lookup_Tables'!$A$2:$A$126,'02_Lookup_Tables'!$B$2:$B$126)</f>
        <v>84.23</v>
      </c>
      <c r="S6909" t="str">
        <f>VLOOKUP(CleanedData[[#This Row],[Product]],'02_Lookup_Tables'!$H$2:$I$126,2,FALSE)</f>
        <v>Food</v>
      </c>
      <c r="T6909" t="str">
        <f>VLOOKUP(CleanedData[[#This Row],[Province]],'02_Lookup_Tables'!$D$2:$E$10,2, FALSE)</f>
        <v>Eastern Region</v>
      </c>
      <c r="U6909" t="str" cm="1">
        <f t="array" ref="U6909">_xlfn.IFS(CleanedData[[#This Row],[Purchase Amount]]&lt;500,"Low",
CleanedData[[#This Row],[Purchase Amount]]&lt;5000,"Medium",
TRUE,"High")</f>
        <v>Low</v>
      </c>
      <c r="V6909" t="str">
        <f>TEXT(CleanedData[[#This Row],[Date]],"mmmm")</f>
        <v>February</v>
      </c>
      <c r="W6909" t="str">
        <f>"Q"&amp;ROUNDUP(MONTH(CleanedData[[#This Row],[Date]])/3,0)</f>
        <v>Q1</v>
      </c>
      <c r="X6909" t="str">
        <f>IF(CleanedData[[#This Row],[Purchase Amount]]&gt;=5000,"Yes","No")</f>
        <v>No</v>
      </c>
      <c r="Y6909">
        <f>IF(CleanedData[[#This Row],[Recommend]]="Yes",1,0)</f>
        <v>1</v>
      </c>
      <c r="Z6909" s="6">
        <f>CleanedData[[#This Row],[Purchase Amount]]*0.15</f>
        <v>12.634500000000001</v>
      </c>
      <c r="AA6909" s="6">
        <f>CleanedData[[#This Row],[Purchase Amount]]*1.15</f>
        <v>96.864499999999992</v>
      </c>
    </row>
    <row r="6910" spans="1:27" x14ac:dyDescent="0.3">
      <c r="A6910">
        <v>8363</v>
      </c>
      <c r="B6910" t="s">
        <v>7135</v>
      </c>
      <c r="C6910" s="1">
        <v>45825</v>
      </c>
      <c r="D6910">
        <v>22</v>
      </c>
      <c r="E6910" t="s">
        <v>39</v>
      </c>
      <c r="F6910" t="s">
        <v>130</v>
      </c>
      <c r="G6910" t="s">
        <v>41</v>
      </c>
      <c r="H6910">
        <v>5</v>
      </c>
      <c r="I6910" t="s">
        <v>42</v>
      </c>
      <c r="J6910" t="s">
        <v>74</v>
      </c>
      <c r="K6910" t="s">
        <v>55</v>
      </c>
      <c r="L6910" t="s">
        <v>42</v>
      </c>
      <c r="M6910" t="s">
        <v>151</v>
      </c>
      <c r="N6910" t="s">
        <v>57</v>
      </c>
      <c r="O6910" t="s">
        <v>89</v>
      </c>
      <c r="P6910" t="s">
        <v>70</v>
      </c>
      <c r="Q6910" t="s">
        <v>66</v>
      </c>
      <c r="R6910" s="6">
        <f>_xlfn.XLOOKUP(CleanedData[[#This Row],[Product]],'02_Lookup_Tables'!$A$2:$A$126,'02_Lookup_Tables'!$B$2:$B$126)</f>
        <v>2479.5700000000002</v>
      </c>
      <c r="S6910" t="str">
        <f>VLOOKUP(CleanedData[[#This Row],[Product]],'02_Lookup_Tables'!$H$2:$I$126,2,FALSE)</f>
        <v>Accessories</v>
      </c>
      <c r="T6910" t="str">
        <f>VLOOKUP(CleanedData[[#This Row],[Province]],'02_Lookup_Tables'!$D$2:$E$10,2, FALSE)</f>
        <v>Eastern Region</v>
      </c>
      <c r="U6910" t="str" cm="1">
        <f t="array" ref="U6910">_xlfn.IFS(CleanedData[[#This Row],[Purchase Amount]]&lt;500,"Low",
CleanedData[[#This Row],[Purchase Amount]]&lt;5000,"Medium",
TRUE,"High")</f>
        <v>Medium</v>
      </c>
      <c r="V6910" t="str">
        <f>TEXT(CleanedData[[#This Row],[Date]],"mmmm")</f>
        <v>June</v>
      </c>
      <c r="W6910" t="str">
        <f>"Q"&amp;ROUNDUP(MONTH(CleanedData[[#This Row],[Date]])/3,0)</f>
        <v>Q2</v>
      </c>
      <c r="X6910" t="str">
        <f>IF(CleanedData[[#This Row],[Purchase Amount]]&gt;=5000,"Yes","No")</f>
        <v>No</v>
      </c>
      <c r="Y6910">
        <f>IF(CleanedData[[#This Row],[Recommend]]="Yes",1,0)</f>
        <v>0</v>
      </c>
      <c r="Z6910" s="6">
        <f>CleanedData[[#This Row],[Purchase Amount]]*0.15</f>
        <v>371.93549999999999</v>
      </c>
      <c r="AA6910" s="6">
        <f>CleanedData[[#This Row],[Purchase Amount]]*1.15</f>
        <v>2851.5054999999998</v>
      </c>
    </row>
    <row r="6911" spans="1:27" x14ac:dyDescent="0.3">
      <c r="A6911">
        <v>8364</v>
      </c>
      <c r="B6911" t="s">
        <v>7136</v>
      </c>
      <c r="C6911" s="1">
        <v>45837</v>
      </c>
      <c r="D6911">
        <v>34</v>
      </c>
      <c r="E6911" t="s">
        <v>39</v>
      </c>
      <c r="F6911" t="s">
        <v>83</v>
      </c>
      <c r="G6911" t="s">
        <v>284</v>
      </c>
      <c r="H6911">
        <v>5</v>
      </c>
      <c r="I6911" t="s">
        <v>45</v>
      </c>
      <c r="J6911" t="s">
        <v>63</v>
      </c>
      <c r="K6911" t="s">
        <v>55</v>
      </c>
      <c r="L6911" t="s">
        <v>42</v>
      </c>
      <c r="M6911" t="s">
        <v>180</v>
      </c>
      <c r="N6911" t="s">
        <v>57</v>
      </c>
      <c r="O6911" t="s">
        <v>89</v>
      </c>
      <c r="P6911" t="s">
        <v>70</v>
      </c>
      <c r="Q6911" t="s">
        <v>58</v>
      </c>
      <c r="R6911" s="6">
        <f>_xlfn.XLOOKUP(CleanedData[[#This Row],[Product]],'02_Lookup_Tables'!$A$2:$A$126,'02_Lookup_Tables'!$B$2:$B$126)</f>
        <v>6698.54</v>
      </c>
      <c r="S6911" t="str">
        <f>VLOOKUP(CleanedData[[#This Row],[Product]],'02_Lookup_Tables'!$H$2:$I$126,2,FALSE)</f>
        <v>Electronics</v>
      </c>
      <c r="T6911" t="str">
        <f>VLOOKUP(CleanedData[[#This Row],[Province]],'02_Lookup_Tables'!$D$2:$E$10,2, FALSE)</f>
        <v>Western Region</v>
      </c>
      <c r="U6911" t="str" cm="1">
        <f t="array" ref="U6911">_xlfn.IFS(CleanedData[[#This Row],[Purchase Amount]]&lt;500,"Low",
CleanedData[[#This Row],[Purchase Amount]]&lt;5000,"Medium",
TRUE,"High")</f>
        <v>High</v>
      </c>
      <c r="V6911" t="str">
        <f>TEXT(CleanedData[[#This Row],[Date]],"mmmm")</f>
        <v>June</v>
      </c>
      <c r="W6911" t="str">
        <f>"Q"&amp;ROUNDUP(MONTH(CleanedData[[#This Row],[Date]])/3,0)</f>
        <v>Q2</v>
      </c>
      <c r="X6911" t="str">
        <f>IF(CleanedData[[#This Row],[Purchase Amount]]&gt;=5000,"Yes","No")</f>
        <v>Yes</v>
      </c>
      <c r="Y6911">
        <f>IF(CleanedData[[#This Row],[Recommend]]="Yes",1,0)</f>
        <v>1</v>
      </c>
      <c r="Z6911" s="6">
        <f>CleanedData[[#This Row],[Purchase Amount]]*0.15</f>
        <v>1004.7809999999999</v>
      </c>
      <c r="AA6911" s="6">
        <f>CleanedData[[#This Row],[Purchase Amount]]*1.15</f>
        <v>7703.320999999999</v>
      </c>
    </row>
    <row r="6912" spans="1:27" x14ac:dyDescent="0.3">
      <c r="A6912">
        <v>8365</v>
      </c>
      <c r="B6912" t="s">
        <v>7137</v>
      </c>
      <c r="C6912" s="1">
        <v>45567</v>
      </c>
      <c r="D6912">
        <v>70</v>
      </c>
      <c r="E6912" t="s">
        <v>39</v>
      </c>
      <c r="F6912" t="s">
        <v>61</v>
      </c>
      <c r="G6912" t="s">
        <v>95</v>
      </c>
      <c r="H6912">
        <v>5</v>
      </c>
      <c r="I6912" t="s">
        <v>45</v>
      </c>
      <c r="J6912" t="s">
        <v>63</v>
      </c>
      <c r="K6912" t="s">
        <v>55</v>
      </c>
      <c r="L6912" t="s">
        <v>45</v>
      </c>
      <c r="M6912" t="s">
        <v>92</v>
      </c>
      <c r="N6912" t="s">
        <v>57</v>
      </c>
      <c r="O6912" t="s">
        <v>89</v>
      </c>
      <c r="P6912" t="s">
        <v>70</v>
      </c>
      <c r="Q6912" t="s">
        <v>97</v>
      </c>
      <c r="R6912" s="6">
        <f>_xlfn.XLOOKUP(CleanedData[[#This Row],[Product]],'02_Lookup_Tables'!$A$2:$A$126,'02_Lookup_Tables'!$B$2:$B$126)</f>
        <v>5390.8</v>
      </c>
      <c r="S6912" t="str">
        <f>VLOOKUP(CleanedData[[#This Row],[Product]],'02_Lookup_Tables'!$H$2:$I$126,2,FALSE)</f>
        <v>Electronics</v>
      </c>
      <c r="T6912" t="str">
        <f>VLOOKUP(CleanedData[[#This Row],[Province]],'02_Lookup_Tables'!$D$2:$E$10,2, FALSE)</f>
        <v>Southern Region</v>
      </c>
      <c r="U6912" t="str" cm="1">
        <f t="array" ref="U6912">_xlfn.IFS(CleanedData[[#This Row],[Purchase Amount]]&lt;500,"Low",
CleanedData[[#This Row],[Purchase Amount]]&lt;5000,"Medium",
TRUE,"High")</f>
        <v>High</v>
      </c>
      <c r="V6912" t="str">
        <f>TEXT(CleanedData[[#This Row],[Date]],"mmmm")</f>
        <v>October</v>
      </c>
      <c r="W6912" t="str">
        <f>"Q"&amp;ROUNDUP(MONTH(CleanedData[[#This Row],[Date]])/3,0)</f>
        <v>Q4</v>
      </c>
      <c r="X6912" t="str">
        <f>IF(CleanedData[[#This Row],[Purchase Amount]]&gt;=5000,"Yes","No")</f>
        <v>Yes</v>
      </c>
      <c r="Y6912">
        <f>IF(CleanedData[[#This Row],[Recommend]]="Yes",1,0)</f>
        <v>1</v>
      </c>
      <c r="Z6912" s="6">
        <f>CleanedData[[#This Row],[Purchase Amount]]*0.15</f>
        <v>808.62</v>
      </c>
      <c r="AA6912" s="6">
        <f>CleanedData[[#This Row],[Purchase Amount]]*1.15</f>
        <v>6199.42</v>
      </c>
    </row>
    <row r="6913" spans="1:27" x14ac:dyDescent="0.3">
      <c r="A6913">
        <v>8366</v>
      </c>
      <c r="B6913" t="s">
        <v>7138</v>
      </c>
      <c r="C6913" s="1">
        <v>45744</v>
      </c>
      <c r="D6913">
        <v>43</v>
      </c>
      <c r="E6913" t="s">
        <v>60</v>
      </c>
      <c r="F6913" t="s">
        <v>125</v>
      </c>
      <c r="G6913" t="s">
        <v>248</v>
      </c>
      <c r="H6913">
        <v>5</v>
      </c>
      <c r="I6913" t="s">
        <v>42</v>
      </c>
      <c r="J6913" t="s">
        <v>63</v>
      </c>
      <c r="K6913" t="s">
        <v>44</v>
      </c>
      <c r="L6913" t="s">
        <v>45</v>
      </c>
      <c r="M6913" t="s">
        <v>79</v>
      </c>
      <c r="N6913" t="s">
        <v>57</v>
      </c>
      <c r="O6913" t="s">
        <v>89</v>
      </c>
      <c r="P6913" t="s">
        <v>70</v>
      </c>
      <c r="Q6913" t="s">
        <v>81</v>
      </c>
      <c r="R6913" s="6">
        <f>_xlfn.XLOOKUP(CleanedData[[#This Row],[Product]],'02_Lookup_Tables'!$A$2:$A$126,'02_Lookup_Tables'!$B$2:$B$126)</f>
        <v>8798.49</v>
      </c>
      <c r="S6913" t="str">
        <f>VLOOKUP(CleanedData[[#This Row],[Product]],'02_Lookup_Tables'!$H$2:$I$126,2,FALSE)</f>
        <v>Toys &amp; Games</v>
      </c>
      <c r="T6913" t="str">
        <f>VLOOKUP(CleanedData[[#This Row],[Province]],'02_Lookup_Tables'!$D$2:$E$10,2, FALSE)</f>
        <v>Western Region</v>
      </c>
      <c r="U6913" t="str" cm="1">
        <f t="array" ref="U6913">_xlfn.IFS(CleanedData[[#This Row],[Purchase Amount]]&lt;500,"Low",
CleanedData[[#This Row],[Purchase Amount]]&lt;5000,"Medium",
TRUE,"High")</f>
        <v>High</v>
      </c>
      <c r="V6913" t="str">
        <f>TEXT(CleanedData[[#This Row],[Date]],"mmmm")</f>
        <v>March</v>
      </c>
      <c r="W6913" t="str">
        <f>"Q"&amp;ROUNDUP(MONTH(CleanedData[[#This Row],[Date]])/3,0)</f>
        <v>Q1</v>
      </c>
      <c r="X6913" t="str">
        <f>IF(CleanedData[[#This Row],[Purchase Amount]]&gt;=5000,"Yes","No")</f>
        <v>Yes</v>
      </c>
      <c r="Y6913">
        <f>IF(CleanedData[[#This Row],[Recommend]]="Yes",1,0)</f>
        <v>0</v>
      </c>
      <c r="Z6913" s="6">
        <f>CleanedData[[#This Row],[Purchase Amount]]*0.15</f>
        <v>1319.7735</v>
      </c>
      <c r="AA6913" s="6">
        <f>CleanedData[[#This Row],[Purchase Amount]]*1.15</f>
        <v>10118.263499999999</v>
      </c>
    </row>
    <row r="6914" spans="1:27" x14ac:dyDescent="0.3">
      <c r="A6914">
        <v>8367</v>
      </c>
      <c r="B6914" t="s">
        <v>7139</v>
      </c>
      <c r="C6914" s="1">
        <v>45982</v>
      </c>
      <c r="D6914">
        <v>38</v>
      </c>
      <c r="E6914" t="s">
        <v>52</v>
      </c>
      <c r="F6914" t="s">
        <v>68</v>
      </c>
      <c r="G6914" t="s">
        <v>472</v>
      </c>
      <c r="H6914">
        <v>2</v>
      </c>
      <c r="I6914" t="s">
        <v>45</v>
      </c>
      <c r="J6914" t="s">
        <v>74</v>
      </c>
      <c r="K6914" t="s">
        <v>64</v>
      </c>
      <c r="L6914" t="s">
        <v>42</v>
      </c>
      <c r="M6914" t="s">
        <v>190</v>
      </c>
      <c r="N6914" t="s">
        <v>47</v>
      </c>
      <c r="O6914" t="s">
        <v>89</v>
      </c>
      <c r="P6914" t="s">
        <v>49</v>
      </c>
      <c r="Q6914" t="s">
        <v>81</v>
      </c>
      <c r="R6914" s="6">
        <f>_xlfn.XLOOKUP(CleanedData[[#This Row],[Product]],'02_Lookup_Tables'!$A$2:$A$126,'02_Lookup_Tables'!$B$2:$B$126)</f>
        <v>2216.12</v>
      </c>
      <c r="S6914" t="str">
        <f>VLOOKUP(CleanedData[[#This Row],[Product]],'02_Lookup_Tables'!$H$2:$I$126,2,FALSE)</f>
        <v>Beauty &amp; Personal Care</v>
      </c>
      <c r="T6914" t="str">
        <f>VLOOKUP(CleanedData[[#This Row],[Province]],'02_Lookup_Tables'!$D$2:$E$10,2, FALSE)</f>
        <v>Northern Region</v>
      </c>
      <c r="U6914" t="str" cm="1">
        <f t="array" ref="U6914">_xlfn.IFS(CleanedData[[#This Row],[Purchase Amount]]&lt;500,"Low",
CleanedData[[#This Row],[Purchase Amount]]&lt;5000,"Medium",
TRUE,"High")</f>
        <v>Medium</v>
      </c>
      <c r="V6914" t="str">
        <f>TEXT(CleanedData[[#This Row],[Date]],"mmmm")</f>
        <v>November</v>
      </c>
      <c r="W6914" t="str">
        <f>"Q"&amp;ROUNDUP(MONTH(CleanedData[[#This Row],[Date]])/3,0)</f>
        <v>Q4</v>
      </c>
      <c r="X6914" t="str">
        <f>IF(CleanedData[[#This Row],[Purchase Amount]]&gt;=5000,"Yes","No")</f>
        <v>No</v>
      </c>
      <c r="Y6914">
        <f>IF(CleanedData[[#This Row],[Recommend]]="Yes",1,0)</f>
        <v>1</v>
      </c>
      <c r="Z6914" s="6">
        <f>CleanedData[[#This Row],[Purchase Amount]]*0.15</f>
        <v>332.41799999999995</v>
      </c>
      <c r="AA6914" s="6">
        <f>CleanedData[[#This Row],[Purchase Amount]]*1.15</f>
        <v>2548.5379999999996</v>
      </c>
    </row>
    <row r="6915" spans="1:27" x14ac:dyDescent="0.3">
      <c r="A6915">
        <v>8368</v>
      </c>
      <c r="B6915" t="s">
        <v>7140</v>
      </c>
      <c r="C6915" s="1">
        <v>45808</v>
      </c>
      <c r="D6915">
        <v>66</v>
      </c>
      <c r="E6915" t="s">
        <v>52</v>
      </c>
      <c r="F6915" t="s">
        <v>77</v>
      </c>
      <c r="G6915" t="s">
        <v>99</v>
      </c>
      <c r="H6915">
        <v>1</v>
      </c>
      <c r="I6915" t="s">
        <v>42</v>
      </c>
      <c r="J6915" t="s">
        <v>74</v>
      </c>
      <c r="K6915" t="s">
        <v>44</v>
      </c>
      <c r="L6915" t="s">
        <v>45</v>
      </c>
      <c r="M6915" t="s">
        <v>65</v>
      </c>
      <c r="N6915" t="s">
        <v>80</v>
      </c>
      <c r="O6915" t="s">
        <v>89</v>
      </c>
      <c r="P6915" t="s">
        <v>49</v>
      </c>
      <c r="Q6915" t="s">
        <v>97</v>
      </c>
      <c r="R6915" s="6">
        <f>_xlfn.XLOOKUP(CleanedData[[#This Row],[Product]],'02_Lookup_Tables'!$A$2:$A$126,'02_Lookup_Tables'!$B$2:$B$126)</f>
        <v>43.23</v>
      </c>
      <c r="S6915" t="str">
        <f>VLOOKUP(CleanedData[[#This Row],[Product]],'02_Lookup_Tables'!$H$2:$I$126,2,FALSE)</f>
        <v>Food</v>
      </c>
      <c r="T6915" t="str">
        <f>VLOOKUP(CleanedData[[#This Row],[Province]],'02_Lookup_Tables'!$D$2:$E$10,2, FALSE)</f>
        <v>Central Region</v>
      </c>
      <c r="U6915" t="str" cm="1">
        <f t="array" ref="U6915">_xlfn.IFS(CleanedData[[#This Row],[Purchase Amount]]&lt;500,"Low",
CleanedData[[#This Row],[Purchase Amount]]&lt;5000,"Medium",
TRUE,"High")</f>
        <v>Low</v>
      </c>
      <c r="V6915" t="str">
        <f>TEXT(CleanedData[[#This Row],[Date]],"mmmm")</f>
        <v>May</v>
      </c>
      <c r="W6915" t="str">
        <f>"Q"&amp;ROUNDUP(MONTH(CleanedData[[#This Row],[Date]])/3,0)</f>
        <v>Q2</v>
      </c>
      <c r="X6915" t="str">
        <f>IF(CleanedData[[#This Row],[Purchase Amount]]&gt;=5000,"Yes","No")</f>
        <v>No</v>
      </c>
      <c r="Y6915">
        <f>IF(CleanedData[[#This Row],[Recommend]]="Yes",1,0)</f>
        <v>0</v>
      </c>
      <c r="Z6915" s="6">
        <f>CleanedData[[#This Row],[Purchase Amount]]*0.15</f>
        <v>6.4844999999999997</v>
      </c>
      <c r="AA6915" s="6">
        <f>CleanedData[[#This Row],[Purchase Amount]]*1.15</f>
        <v>49.714499999999994</v>
      </c>
    </row>
    <row r="6916" spans="1:27" x14ac:dyDescent="0.3">
      <c r="A6916">
        <v>8369</v>
      </c>
      <c r="B6916" t="s">
        <v>7141</v>
      </c>
      <c r="C6916" s="1">
        <v>45308</v>
      </c>
      <c r="D6916">
        <v>77</v>
      </c>
      <c r="E6916" t="s">
        <v>60</v>
      </c>
      <c r="F6916" t="s">
        <v>83</v>
      </c>
      <c r="G6916" t="s">
        <v>251</v>
      </c>
      <c r="H6916">
        <v>3</v>
      </c>
      <c r="I6916" t="s">
        <v>45</v>
      </c>
      <c r="J6916" t="s">
        <v>69</v>
      </c>
      <c r="K6916" t="s">
        <v>64</v>
      </c>
      <c r="L6916" t="s">
        <v>45</v>
      </c>
      <c r="M6916" t="s">
        <v>184</v>
      </c>
      <c r="N6916" t="s">
        <v>48</v>
      </c>
      <c r="O6916" t="s">
        <v>148</v>
      </c>
      <c r="P6916" t="s">
        <v>49</v>
      </c>
      <c r="Q6916" t="s">
        <v>97</v>
      </c>
      <c r="R6916" s="6">
        <f>_xlfn.XLOOKUP(CleanedData[[#This Row],[Product]],'02_Lookup_Tables'!$A$2:$A$126,'02_Lookup_Tables'!$B$2:$B$126)</f>
        <v>5064</v>
      </c>
      <c r="S6916" t="str">
        <f>VLOOKUP(CleanedData[[#This Row],[Product]],'02_Lookup_Tables'!$H$2:$I$126,2,FALSE)</f>
        <v>Sports &amp; Outdoors</v>
      </c>
      <c r="T6916" t="str">
        <f>VLOOKUP(CleanedData[[#This Row],[Province]],'02_Lookup_Tables'!$D$2:$E$10,2, FALSE)</f>
        <v>Western Region</v>
      </c>
      <c r="U6916" t="str" cm="1">
        <f t="array" ref="U6916">_xlfn.IFS(CleanedData[[#This Row],[Purchase Amount]]&lt;500,"Low",
CleanedData[[#This Row],[Purchase Amount]]&lt;5000,"Medium",
TRUE,"High")</f>
        <v>High</v>
      </c>
      <c r="V6916" t="str">
        <f>TEXT(CleanedData[[#This Row],[Date]],"mmmm")</f>
        <v>January</v>
      </c>
      <c r="W6916" t="str">
        <f>"Q"&amp;ROUNDUP(MONTH(CleanedData[[#This Row],[Date]])/3,0)</f>
        <v>Q1</v>
      </c>
      <c r="X6916" t="str">
        <f>IF(CleanedData[[#This Row],[Purchase Amount]]&gt;=5000,"Yes","No")</f>
        <v>Yes</v>
      </c>
      <c r="Y6916">
        <f>IF(CleanedData[[#This Row],[Recommend]]="Yes",1,0)</f>
        <v>1</v>
      </c>
      <c r="Z6916" s="6">
        <f>CleanedData[[#This Row],[Purchase Amount]]*0.15</f>
        <v>759.6</v>
      </c>
      <c r="AA6916" s="6">
        <f>CleanedData[[#This Row],[Purchase Amount]]*1.15</f>
        <v>5823.5999999999995</v>
      </c>
    </row>
    <row r="6917" spans="1:27" x14ac:dyDescent="0.3">
      <c r="A6917">
        <v>8370</v>
      </c>
      <c r="B6917" t="s">
        <v>7142</v>
      </c>
      <c r="C6917" s="1">
        <v>45303</v>
      </c>
      <c r="D6917">
        <v>61</v>
      </c>
      <c r="E6917" t="s">
        <v>39</v>
      </c>
      <c r="F6917" t="s">
        <v>83</v>
      </c>
      <c r="G6917" t="s">
        <v>53</v>
      </c>
      <c r="H6917">
        <v>5</v>
      </c>
      <c r="I6917" t="s">
        <v>42</v>
      </c>
      <c r="J6917" t="s">
        <v>63</v>
      </c>
      <c r="K6917" t="s">
        <v>55</v>
      </c>
      <c r="L6917" t="s">
        <v>42</v>
      </c>
      <c r="M6917" t="s">
        <v>106</v>
      </c>
      <c r="N6917" t="s">
        <v>57</v>
      </c>
      <c r="O6917" t="s">
        <v>148</v>
      </c>
      <c r="P6917" t="s">
        <v>49</v>
      </c>
      <c r="Q6917" t="s">
        <v>50</v>
      </c>
      <c r="R6917" s="6">
        <f>_xlfn.XLOOKUP(CleanedData[[#This Row],[Product]],'02_Lookup_Tables'!$A$2:$A$126,'02_Lookup_Tables'!$B$2:$B$126)</f>
        <v>444.38</v>
      </c>
      <c r="S6917" t="str">
        <f>VLOOKUP(CleanedData[[#This Row],[Product]],'02_Lookup_Tables'!$H$2:$I$126,2,FALSE)</f>
        <v>Beauty &amp; Personal Care</v>
      </c>
      <c r="T6917" t="str">
        <f>VLOOKUP(CleanedData[[#This Row],[Province]],'02_Lookup_Tables'!$D$2:$E$10,2, FALSE)</f>
        <v>Western Region</v>
      </c>
      <c r="U6917" t="str" cm="1">
        <f t="array" ref="U6917">_xlfn.IFS(CleanedData[[#This Row],[Purchase Amount]]&lt;500,"Low",
CleanedData[[#This Row],[Purchase Amount]]&lt;5000,"Medium",
TRUE,"High")</f>
        <v>Low</v>
      </c>
      <c r="V6917" t="str">
        <f>TEXT(CleanedData[[#This Row],[Date]],"mmmm")</f>
        <v>January</v>
      </c>
      <c r="W6917" t="str">
        <f>"Q"&amp;ROUNDUP(MONTH(CleanedData[[#This Row],[Date]])/3,0)</f>
        <v>Q1</v>
      </c>
      <c r="X6917" t="str">
        <f>IF(CleanedData[[#This Row],[Purchase Amount]]&gt;=5000,"Yes","No")</f>
        <v>No</v>
      </c>
      <c r="Y6917">
        <f>IF(CleanedData[[#This Row],[Recommend]]="Yes",1,0)</f>
        <v>0</v>
      </c>
      <c r="Z6917" s="6">
        <f>CleanedData[[#This Row],[Purchase Amount]]*0.15</f>
        <v>66.656999999999996</v>
      </c>
      <c r="AA6917" s="6">
        <f>CleanedData[[#This Row],[Purchase Amount]]*1.15</f>
        <v>511.03699999999998</v>
      </c>
    </row>
    <row r="6918" spans="1:27" x14ac:dyDescent="0.3">
      <c r="A6918">
        <v>8371</v>
      </c>
      <c r="B6918" t="s">
        <v>7143</v>
      </c>
      <c r="C6918" s="1">
        <v>45672</v>
      </c>
      <c r="D6918">
        <v>18</v>
      </c>
      <c r="E6918" t="s">
        <v>39</v>
      </c>
      <c r="F6918" t="s">
        <v>130</v>
      </c>
      <c r="G6918" t="s">
        <v>122</v>
      </c>
      <c r="H6918">
        <v>5</v>
      </c>
      <c r="I6918" t="s">
        <v>45</v>
      </c>
      <c r="J6918" t="s">
        <v>43</v>
      </c>
      <c r="K6918" t="s">
        <v>64</v>
      </c>
      <c r="L6918" t="s">
        <v>45</v>
      </c>
      <c r="M6918" t="s">
        <v>75</v>
      </c>
      <c r="N6918" t="s">
        <v>57</v>
      </c>
      <c r="O6918" t="s">
        <v>89</v>
      </c>
      <c r="P6918" t="s">
        <v>70</v>
      </c>
      <c r="Q6918" t="s">
        <v>66</v>
      </c>
      <c r="R6918" s="6">
        <f>_xlfn.XLOOKUP(CleanedData[[#This Row],[Product]],'02_Lookup_Tables'!$A$2:$A$126,'02_Lookup_Tables'!$B$2:$B$126)</f>
        <v>1712.08</v>
      </c>
      <c r="S6918" t="str">
        <f>VLOOKUP(CleanedData[[#This Row],[Product]],'02_Lookup_Tables'!$H$2:$I$126,2,FALSE)</f>
        <v>Home &amp; Living</v>
      </c>
      <c r="T6918" t="str">
        <f>VLOOKUP(CleanedData[[#This Row],[Province]],'02_Lookup_Tables'!$D$2:$E$10,2, FALSE)</f>
        <v>Eastern Region</v>
      </c>
      <c r="U6918" t="str" cm="1">
        <f t="array" ref="U6918">_xlfn.IFS(CleanedData[[#This Row],[Purchase Amount]]&lt;500,"Low",
CleanedData[[#This Row],[Purchase Amount]]&lt;5000,"Medium",
TRUE,"High")</f>
        <v>Medium</v>
      </c>
      <c r="V6918" t="str">
        <f>TEXT(CleanedData[[#This Row],[Date]],"mmmm")</f>
        <v>January</v>
      </c>
      <c r="W6918" t="str">
        <f>"Q"&amp;ROUNDUP(MONTH(CleanedData[[#This Row],[Date]])/3,0)</f>
        <v>Q1</v>
      </c>
      <c r="X6918" t="str">
        <f>IF(CleanedData[[#This Row],[Purchase Amount]]&gt;=5000,"Yes","No")</f>
        <v>No</v>
      </c>
      <c r="Y6918">
        <f>IF(CleanedData[[#This Row],[Recommend]]="Yes",1,0)</f>
        <v>1</v>
      </c>
      <c r="Z6918" s="6">
        <f>CleanedData[[#This Row],[Purchase Amount]]*0.15</f>
        <v>256.81199999999995</v>
      </c>
      <c r="AA6918" s="6">
        <f>CleanedData[[#This Row],[Purchase Amount]]*1.15</f>
        <v>1968.8919999999998</v>
      </c>
    </row>
    <row r="6919" spans="1:27" x14ac:dyDescent="0.3">
      <c r="A6919">
        <v>8372</v>
      </c>
      <c r="B6919" t="s">
        <v>7144</v>
      </c>
      <c r="C6919" s="1">
        <v>45475</v>
      </c>
      <c r="D6919">
        <v>77</v>
      </c>
      <c r="E6919" t="s">
        <v>39</v>
      </c>
      <c r="F6919" t="s">
        <v>61</v>
      </c>
      <c r="G6919" t="s">
        <v>214</v>
      </c>
      <c r="H6919">
        <v>4</v>
      </c>
      <c r="I6919" t="s">
        <v>42</v>
      </c>
      <c r="J6919" t="s">
        <v>43</v>
      </c>
      <c r="K6919" t="s">
        <v>64</v>
      </c>
      <c r="L6919" t="s">
        <v>42</v>
      </c>
      <c r="M6919" t="s">
        <v>151</v>
      </c>
      <c r="N6919" t="s">
        <v>96</v>
      </c>
      <c r="O6919" t="s">
        <v>89</v>
      </c>
      <c r="P6919" t="s">
        <v>70</v>
      </c>
      <c r="Q6919" t="s">
        <v>97</v>
      </c>
      <c r="R6919" s="6">
        <f>_xlfn.XLOOKUP(CleanedData[[#This Row],[Product]],'02_Lookup_Tables'!$A$2:$A$126,'02_Lookup_Tables'!$B$2:$B$126)</f>
        <v>134.01</v>
      </c>
      <c r="S6919" t="str">
        <f>VLOOKUP(CleanedData[[#This Row],[Product]],'02_Lookup_Tables'!$H$2:$I$126,2,FALSE)</f>
        <v>Food</v>
      </c>
      <c r="T6919" t="str">
        <f>VLOOKUP(CleanedData[[#This Row],[Province]],'02_Lookup_Tables'!$D$2:$E$10,2, FALSE)</f>
        <v>Southern Region</v>
      </c>
      <c r="U6919" t="str" cm="1">
        <f t="array" ref="U6919">_xlfn.IFS(CleanedData[[#This Row],[Purchase Amount]]&lt;500,"Low",
CleanedData[[#This Row],[Purchase Amount]]&lt;5000,"Medium",
TRUE,"High")</f>
        <v>Low</v>
      </c>
      <c r="V6919" t="str">
        <f>TEXT(CleanedData[[#This Row],[Date]],"mmmm")</f>
        <v>July</v>
      </c>
      <c r="W6919" t="str">
        <f>"Q"&amp;ROUNDUP(MONTH(CleanedData[[#This Row],[Date]])/3,0)</f>
        <v>Q3</v>
      </c>
      <c r="X6919" t="str">
        <f>IF(CleanedData[[#This Row],[Purchase Amount]]&gt;=5000,"Yes","No")</f>
        <v>No</v>
      </c>
      <c r="Y6919">
        <f>IF(CleanedData[[#This Row],[Recommend]]="Yes",1,0)</f>
        <v>0</v>
      </c>
      <c r="Z6919" s="6">
        <f>CleanedData[[#This Row],[Purchase Amount]]*0.15</f>
        <v>20.101499999999998</v>
      </c>
      <c r="AA6919" s="6">
        <f>CleanedData[[#This Row],[Purchase Amount]]*1.15</f>
        <v>154.11149999999998</v>
      </c>
    </row>
    <row r="6920" spans="1:27" x14ac:dyDescent="0.3">
      <c r="A6920">
        <v>8373</v>
      </c>
      <c r="B6920" t="s">
        <v>7145</v>
      </c>
      <c r="C6920" s="1">
        <v>45900</v>
      </c>
      <c r="D6920">
        <v>67</v>
      </c>
      <c r="E6920" t="s">
        <v>39</v>
      </c>
      <c r="F6920" t="s">
        <v>40</v>
      </c>
      <c r="G6920" t="s">
        <v>336</v>
      </c>
      <c r="H6920">
        <v>5</v>
      </c>
      <c r="I6920" t="s">
        <v>42</v>
      </c>
      <c r="J6920" t="s">
        <v>69</v>
      </c>
      <c r="K6920" t="s">
        <v>55</v>
      </c>
      <c r="L6920" t="s">
        <v>45</v>
      </c>
      <c r="M6920" t="s">
        <v>46</v>
      </c>
      <c r="N6920" t="s">
        <v>57</v>
      </c>
      <c r="O6920" t="s">
        <v>89</v>
      </c>
      <c r="P6920" t="s">
        <v>70</v>
      </c>
      <c r="Q6920" t="s">
        <v>97</v>
      </c>
      <c r="R6920" s="6">
        <f>_xlfn.XLOOKUP(CleanedData[[#This Row],[Product]],'02_Lookup_Tables'!$A$2:$A$126,'02_Lookup_Tables'!$B$2:$B$126)</f>
        <v>812.2</v>
      </c>
      <c r="S6920" t="str">
        <f>VLOOKUP(CleanedData[[#This Row],[Product]],'02_Lookup_Tables'!$H$2:$I$126,2,FALSE)</f>
        <v>Sports &amp; Outdoors</v>
      </c>
      <c r="T6920" t="str">
        <f>VLOOKUP(CleanedData[[#This Row],[Province]],'02_Lookup_Tables'!$D$2:$E$10,2, FALSE)</f>
        <v>Northern Region</v>
      </c>
      <c r="U6920" t="str" cm="1">
        <f t="array" ref="U6920">_xlfn.IFS(CleanedData[[#This Row],[Purchase Amount]]&lt;500,"Low",
CleanedData[[#This Row],[Purchase Amount]]&lt;5000,"Medium",
TRUE,"High")</f>
        <v>Medium</v>
      </c>
      <c r="V6920" t="str">
        <f>TEXT(CleanedData[[#This Row],[Date]],"mmmm")</f>
        <v>August</v>
      </c>
      <c r="W6920" t="str">
        <f>"Q"&amp;ROUNDUP(MONTH(CleanedData[[#This Row],[Date]])/3,0)</f>
        <v>Q3</v>
      </c>
      <c r="X6920" t="str">
        <f>IF(CleanedData[[#This Row],[Purchase Amount]]&gt;=5000,"Yes","No")</f>
        <v>No</v>
      </c>
      <c r="Y6920">
        <f>IF(CleanedData[[#This Row],[Recommend]]="Yes",1,0)</f>
        <v>0</v>
      </c>
      <c r="Z6920" s="6">
        <f>CleanedData[[#This Row],[Purchase Amount]]*0.15</f>
        <v>121.83</v>
      </c>
      <c r="AA6920" s="6">
        <f>CleanedData[[#This Row],[Purchase Amount]]*1.15</f>
        <v>934.03</v>
      </c>
    </row>
    <row r="6921" spans="1:27" x14ac:dyDescent="0.3">
      <c r="A6921">
        <v>8374</v>
      </c>
      <c r="B6921" t="s">
        <v>7146</v>
      </c>
      <c r="C6921" s="1">
        <v>45829</v>
      </c>
      <c r="D6921">
        <v>64</v>
      </c>
      <c r="E6921" t="s">
        <v>52</v>
      </c>
      <c r="F6921" t="s">
        <v>68</v>
      </c>
      <c r="G6921" t="s">
        <v>210</v>
      </c>
      <c r="H6921">
        <v>2</v>
      </c>
      <c r="I6921" t="s">
        <v>42</v>
      </c>
      <c r="J6921" t="s">
        <v>63</v>
      </c>
      <c r="K6921" t="s">
        <v>44</v>
      </c>
      <c r="L6921" t="s">
        <v>42</v>
      </c>
      <c r="M6921" t="s">
        <v>151</v>
      </c>
      <c r="N6921" t="s">
        <v>47</v>
      </c>
      <c r="O6921" t="s">
        <v>89</v>
      </c>
      <c r="P6921" t="s">
        <v>49</v>
      </c>
      <c r="Q6921" t="s">
        <v>50</v>
      </c>
      <c r="R6921" s="6">
        <f>_xlfn.XLOOKUP(CleanedData[[#This Row],[Product]],'02_Lookup_Tables'!$A$2:$A$126,'02_Lookup_Tables'!$B$2:$B$126)</f>
        <v>13123.97</v>
      </c>
      <c r="S6921" t="str">
        <f>VLOOKUP(CleanedData[[#This Row],[Product]],'02_Lookup_Tables'!$H$2:$I$126,2,FALSE)</f>
        <v>Electronics</v>
      </c>
      <c r="T6921" t="str">
        <f>VLOOKUP(CleanedData[[#This Row],[Province]],'02_Lookup_Tables'!$D$2:$E$10,2, FALSE)</f>
        <v>Northern Region</v>
      </c>
      <c r="U6921" t="str" cm="1">
        <f t="array" ref="U6921">_xlfn.IFS(CleanedData[[#This Row],[Purchase Amount]]&lt;500,"Low",
CleanedData[[#This Row],[Purchase Amount]]&lt;5000,"Medium",
TRUE,"High")</f>
        <v>High</v>
      </c>
      <c r="V6921" t="str">
        <f>TEXT(CleanedData[[#This Row],[Date]],"mmmm")</f>
        <v>June</v>
      </c>
      <c r="W6921" t="str">
        <f>"Q"&amp;ROUNDUP(MONTH(CleanedData[[#This Row],[Date]])/3,0)</f>
        <v>Q2</v>
      </c>
      <c r="X6921" t="str">
        <f>IF(CleanedData[[#This Row],[Purchase Amount]]&gt;=5000,"Yes","No")</f>
        <v>Yes</v>
      </c>
      <c r="Y6921">
        <f>IF(CleanedData[[#This Row],[Recommend]]="Yes",1,0)</f>
        <v>0</v>
      </c>
      <c r="Z6921" s="6">
        <f>CleanedData[[#This Row],[Purchase Amount]]*0.15</f>
        <v>1968.5954999999999</v>
      </c>
      <c r="AA6921" s="6">
        <f>CleanedData[[#This Row],[Purchase Amount]]*1.15</f>
        <v>15092.565499999999</v>
      </c>
    </row>
    <row r="6922" spans="1:27" x14ac:dyDescent="0.3">
      <c r="A6922">
        <v>8375</v>
      </c>
      <c r="B6922" t="s">
        <v>7147</v>
      </c>
      <c r="C6922" s="1">
        <v>45378</v>
      </c>
      <c r="E6922" t="s">
        <v>39</v>
      </c>
      <c r="F6922" t="s">
        <v>125</v>
      </c>
      <c r="G6922" t="s">
        <v>201</v>
      </c>
      <c r="H6922">
        <v>3</v>
      </c>
      <c r="I6922" t="s">
        <v>42</v>
      </c>
      <c r="J6922" t="s">
        <v>54</v>
      </c>
      <c r="K6922" t="s">
        <v>44</v>
      </c>
      <c r="L6922" t="s">
        <v>45</v>
      </c>
      <c r="M6922" t="s">
        <v>165</v>
      </c>
      <c r="N6922" t="s">
        <v>48</v>
      </c>
      <c r="O6922" t="s">
        <v>89</v>
      </c>
      <c r="P6922" t="s">
        <v>49</v>
      </c>
      <c r="Q6922" t="s">
        <v>166</v>
      </c>
      <c r="R6922" s="6">
        <f>_xlfn.XLOOKUP(CleanedData[[#This Row],[Product]],'02_Lookup_Tables'!$A$2:$A$126,'02_Lookup_Tables'!$B$2:$B$126)</f>
        <v>755.66</v>
      </c>
      <c r="S6922" t="str">
        <f>VLOOKUP(CleanedData[[#This Row],[Product]],'02_Lookup_Tables'!$H$2:$I$126,2,FALSE)</f>
        <v>Home &amp; Living</v>
      </c>
      <c r="T6922" t="str">
        <f>VLOOKUP(CleanedData[[#This Row],[Province]],'02_Lookup_Tables'!$D$2:$E$10,2, FALSE)</f>
        <v>Western Region</v>
      </c>
      <c r="U6922" t="str" cm="1">
        <f t="array" ref="U6922">_xlfn.IFS(CleanedData[[#This Row],[Purchase Amount]]&lt;500,"Low",
CleanedData[[#This Row],[Purchase Amount]]&lt;5000,"Medium",
TRUE,"High")</f>
        <v>Medium</v>
      </c>
      <c r="V6922" t="str">
        <f>TEXT(CleanedData[[#This Row],[Date]],"mmmm")</f>
        <v>March</v>
      </c>
      <c r="W6922" t="str">
        <f>"Q"&amp;ROUNDUP(MONTH(CleanedData[[#This Row],[Date]])/3,0)</f>
        <v>Q1</v>
      </c>
      <c r="X6922" t="str">
        <f>IF(CleanedData[[#This Row],[Purchase Amount]]&gt;=5000,"Yes","No")</f>
        <v>No</v>
      </c>
      <c r="Y6922">
        <f>IF(CleanedData[[#This Row],[Recommend]]="Yes",1,0)</f>
        <v>0</v>
      </c>
      <c r="Z6922" s="6">
        <f>CleanedData[[#This Row],[Purchase Amount]]*0.15</f>
        <v>113.34899999999999</v>
      </c>
      <c r="AA6922" s="6">
        <f>CleanedData[[#This Row],[Purchase Amount]]*1.15</f>
        <v>869.0089999999999</v>
      </c>
    </row>
    <row r="6923" spans="1:27" x14ac:dyDescent="0.3">
      <c r="A6923">
        <v>8376</v>
      </c>
      <c r="B6923" t="s">
        <v>7148</v>
      </c>
      <c r="C6923" s="1">
        <v>45381</v>
      </c>
      <c r="D6923">
        <v>72</v>
      </c>
      <c r="E6923" t="s">
        <v>52</v>
      </c>
      <c r="F6923" t="s">
        <v>61</v>
      </c>
      <c r="G6923" t="s">
        <v>210</v>
      </c>
      <c r="H6923">
        <v>5</v>
      </c>
      <c r="I6923" t="s">
        <v>45</v>
      </c>
      <c r="J6923" t="s">
        <v>74</v>
      </c>
      <c r="K6923" t="s">
        <v>64</v>
      </c>
      <c r="L6923" t="s">
        <v>42</v>
      </c>
      <c r="M6923" t="s">
        <v>65</v>
      </c>
      <c r="N6923" t="s">
        <v>57</v>
      </c>
      <c r="O6923" t="s">
        <v>89</v>
      </c>
      <c r="P6923" t="s">
        <v>70</v>
      </c>
      <c r="Q6923" t="s">
        <v>97</v>
      </c>
      <c r="R6923" s="6">
        <f>_xlfn.XLOOKUP(CleanedData[[#This Row],[Product]],'02_Lookup_Tables'!$A$2:$A$126,'02_Lookup_Tables'!$B$2:$B$126)</f>
        <v>13123.97</v>
      </c>
      <c r="S6923" t="str">
        <f>VLOOKUP(CleanedData[[#This Row],[Product]],'02_Lookup_Tables'!$H$2:$I$126,2,FALSE)</f>
        <v>Electronics</v>
      </c>
      <c r="T6923" t="str">
        <f>VLOOKUP(CleanedData[[#This Row],[Province]],'02_Lookup_Tables'!$D$2:$E$10,2, FALSE)</f>
        <v>Southern Region</v>
      </c>
      <c r="U6923" t="str" cm="1">
        <f t="array" ref="U6923">_xlfn.IFS(CleanedData[[#This Row],[Purchase Amount]]&lt;500,"Low",
CleanedData[[#This Row],[Purchase Amount]]&lt;5000,"Medium",
TRUE,"High")</f>
        <v>High</v>
      </c>
      <c r="V6923" t="str">
        <f>TEXT(CleanedData[[#This Row],[Date]],"mmmm")</f>
        <v>March</v>
      </c>
      <c r="W6923" t="str">
        <f>"Q"&amp;ROUNDUP(MONTH(CleanedData[[#This Row],[Date]])/3,0)</f>
        <v>Q1</v>
      </c>
      <c r="X6923" t="str">
        <f>IF(CleanedData[[#This Row],[Purchase Amount]]&gt;=5000,"Yes","No")</f>
        <v>Yes</v>
      </c>
      <c r="Y6923">
        <f>IF(CleanedData[[#This Row],[Recommend]]="Yes",1,0)</f>
        <v>1</v>
      </c>
      <c r="Z6923" s="6">
        <f>CleanedData[[#This Row],[Purchase Amount]]*0.15</f>
        <v>1968.5954999999999</v>
      </c>
      <c r="AA6923" s="6">
        <f>CleanedData[[#This Row],[Purchase Amount]]*1.15</f>
        <v>15092.565499999999</v>
      </c>
    </row>
    <row r="6924" spans="1:27" x14ac:dyDescent="0.3">
      <c r="A6924">
        <v>8377</v>
      </c>
      <c r="B6924" t="s">
        <v>7149</v>
      </c>
      <c r="C6924" s="1">
        <v>45709</v>
      </c>
      <c r="D6924">
        <v>19</v>
      </c>
      <c r="E6924" t="s">
        <v>39</v>
      </c>
      <c r="F6924" t="s">
        <v>68</v>
      </c>
      <c r="G6924" t="s">
        <v>41</v>
      </c>
      <c r="H6924">
        <v>2</v>
      </c>
      <c r="I6924" t="s">
        <v>45</v>
      </c>
      <c r="J6924" t="s">
        <v>54</v>
      </c>
      <c r="K6924" t="s">
        <v>44</v>
      </c>
      <c r="L6924" t="s">
        <v>45</v>
      </c>
      <c r="M6924" t="s">
        <v>190</v>
      </c>
      <c r="N6924" t="s">
        <v>47</v>
      </c>
      <c r="O6924" t="s">
        <v>89</v>
      </c>
      <c r="P6924" t="s">
        <v>49</v>
      </c>
      <c r="Q6924" t="s">
        <v>66</v>
      </c>
      <c r="R6924" s="6">
        <f>_xlfn.XLOOKUP(CleanedData[[#This Row],[Product]],'02_Lookup_Tables'!$A$2:$A$126,'02_Lookup_Tables'!$B$2:$B$126)</f>
        <v>2479.5700000000002</v>
      </c>
      <c r="S6924" t="str">
        <f>VLOOKUP(CleanedData[[#This Row],[Product]],'02_Lookup_Tables'!$H$2:$I$126,2,FALSE)</f>
        <v>Accessories</v>
      </c>
      <c r="T6924" t="str">
        <f>VLOOKUP(CleanedData[[#This Row],[Province]],'02_Lookup_Tables'!$D$2:$E$10,2, FALSE)</f>
        <v>Northern Region</v>
      </c>
      <c r="U6924" t="str" cm="1">
        <f t="array" ref="U6924">_xlfn.IFS(CleanedData[[#This Row],[Purchase Amount]]&lt;500,"Low",
CleanedData[[#This Row],[Purchase Amount]]&lt;5000,"Medium",
TRUE,"High")</f>
        <v>Medium</v>
      </c>
      <c r="V6924" t="str">
        <f>TEXT(CleanedData[[#This Row],[Date]],"mmmm")</f>
        <v>February</v>
      </c>
      <c r="W6924" t="str">
        <f>"Q"&amp;ROUNDUP(MONTH(CleanedData[[#This Row],[Date]])/3,0)</f>
        <v>Q1</v>
      </c>
      <c r="X6924" t="str">
        <f>IF(CleanedData[[#This Row],[Purchase Amount]]&gt;=5000,"Yes","No")</f>
        <v>No</v>
      </c>
      <c r="Y6924">
        <f>IF(CleanedData[[#This Row],[Recommend]]="Yes",1,0)</f>
        <v>1</v>
      </c>
      <c r="Z6924" s="6">
        <f>CleanedData[[#This Row],[Purchase Amount]]*0.15</f>
        <v>371.93549999999999</v>
      </c>
      <c r="AA6924" s="6">
        <f>CleanedData[[#This Row],[Purchase Amount]]*1.15</f>
        <v>2851.5054999999998</v>
      </c>
    </row>
    <row r="6925" spans="1:27" x14ac:dyDescent="0.3">
      <c r="A6925">
        <v>8380</v>
      </c>
      <c r="B6925" t="s">
        <v>7150</v>
      </c>
      <c r="C6925" s="1">
        <v>45946</v>
      </c>
      <c r="D6925">
        <v>40</v>
      </c>
      <c r="E6925" t="s">
        <v>60</v>
      </c>
      <c r="F6925" t="s">
        <v>130</v>
      </c>
      <c r="G6925" t="s">
        <v>1139</v>
      </c>
      <c r="H6925">
        <v>4</v>
      </c>
      <c r="I6925" t="s">
        <v>42</v>
      </c>
      <c r="J6925" t="s">
        <v>63</v>
      </c>
      <c r="K6925" t="s">
        <v>44</v>
      </c>
      <c r="L6925" t="s">
        <v>45</v>
      </c>
      <c r="N6925" t="s">
        <v>96</v>
      </c>
      <c r="O6925" t="s">
        <v>134</v>
      </c>
      <c r="P6925" t="s">
        <v>8646</v>
      </c>
      <c r="Q6925" t="s">
        <v>81</v>
      </c>
      <c r="R6925" s="6">
        <f>_xlfn.XLOOKUP(CleanedData[[#This Row],[Product]],'02_Lookup_Tables'!$A$2:$A$126,'02_Lookup_Tables'!$B$2:$B$126)</f>
        <v>2977.47</v>
      </c>
      <c r="S6925" t="str">
        <f>VLOOKUP(CleanedData[[#This Row],[Product]],'02_Lookup_Tables'!$H$2:$I$126,2,FALSE)</f>
        <v>Home &amp; Living</v>
      </c>
      <c r="T6925" t="str">
        <f>VLOOKUP(CleanedData[[#This Row],[Province]],'02_Lookup_Tables'!$D$2:$E$10,2, FALSE)</f>
        <v>Eastern Region</v>
      </c>
      <c r="U6925" t="str" cm="1">
        <f t="array" ref="U6925">_xlfn.IFS(CleanedData[[#This Row],[Purchase Amount]]&lt;500,"Low",
CleanedData[[#This Row],[Purchase Amount]]&lt;5000,"Medium",
TRUE,"High")</f>
        <v>Medium</v>
      </c>
      <c r="V6925" t="str">
        <f>TEXT(CleanedData[[#This Row],[Date]],"mmmm")</f>
        <v>October</v>
      </c>
      <c r="W6925" t="str">
        <f>"Q"&amp;ROUNDUP(MONTH(CleanedData[[#This Row],[Date]])/3,0)</f>
        <v>Q4</v>
      </c>
      <c r="X6925" t="str">
        <f>IF(CleanedData[[#This Row],[Purchase Amount]]&gt;=5000,"Yes","No")</f>
        <v>No</v>
      </c>
      <c r="Y6925">
        <f>IF(CleanedData[[#This Row],[Recommend]]="Yes",1,0)</f>
        <v>0</v>
      </c>
      <c r="Z6925" s="6">
        <f>CleanedData[[#This Row],[Purchase Amount]]*0.15</f>
        <v>446.62049999999994</v>
      </c>
      <c r="AA6925" s="6">
        <f>CleanedData[[#This Row],[Purchase Amount]]*1.15</f>
        <v>3424.0904999999993</v>
      </c>
    </row>
    <row r="6926" spans="1:27" x14ac:dyDescent="0.3">
      <c r="A6926">
        <v>8381</v>
      </c>
      <c r="B6926" t="s">
        <v>7151</v>
      </c>
      <c r="C6926" s="1">
        <v>45421</v>
      </c>
      <c r="D6926">
        <v>22</v>
      </c>
      <c r="E6926" t="s">
        <v>52</v>
      </c>
      <c r="F6926" t="s">
        <v>108</v>
      </c>
      <c r="G6926" t="s">
        <v>976</v>
      </c>
      <c r="H6926">
        <v>3</v>
      </c>
      <c r="I6926" t="s">
        <v>45</v>
      </c>
      <c r="J6926" t="s">
        <v>69</v>
      </c>
      <c r="K6926" t="s">
        <v>55</v>
      </c>
      <c r="L6926" t="s">
        <v>45</v>
      </c>
      <c r="N6926" t="s">
        <v>48</v>
      </c>
      <c r="O6926" t="s">
        <v>134</v>
      </c>
      <c r="P6926" t="s">
        <v>8646</v>
      </c>
      <c r="Q6926" t="s">
        <v>66</v>
      </c>
      <c r="R6926" s="6">
        <f>_xlfn.XLOOKUP(CleanedData[[#This Row],[Product]],'02_Lookup_Tables'!$A$2:$A$126,'02_Lookup_Tables'!$B$2:$B$126)</f>
        <v>412.16</v>
      </c>
      <c r="S6926" t="str">
        <f>VLOOKUP(CleanedData[[#This Row],[Product]],'02_Lookup_Tables'!$H$2:$I$126,2,FALSE)</f>
        <v>Apparel</v>
      </c>
      <c r="T6926" t="str">
        <f>VLOOKUP(CleanedData[[#This Row],[Province]],'02_Lookup_Tables'!$D$2:$E$10,2, FALSE)</f>
        <v>Gauteng Region</v>
      </c>
      <c r="U6926" t="str" cm="1">
        <f t="array" ref="U6926">_xlfn.IFS(CleanedData[[#This Row],[Purchase Amount]]&lt;500,"Low",
CleanedData[[#This Row],[Purchase Amount]]&lt;5000,"Medium",
TRUE,"High")</f>
        <v>Low</v>
      </c>
      <c r="V6926" t="str">
        <f>TEXT(CleanedData[[#This Row],[Date]],"mmmm")</f>
        <v>May</v>
      </c>
      <c r="W6926" t="str">
        <f>"Q"&amp;ROUNDUP(MONTH(CleanedData[[#This Row],[Date]])/3,0)</f>
        <v>Q2</v>
      </c>
      <c r="X6926" t="str">
        <f>IF(CleanedData[[#This Row],[Purchase Amount]]&gt;=5000,"Yes","No")</f>
        <v>No</v>
      </c>
      <c r="Y6926">
        <f>IF(CleanedData[[#This Row],[Recommend]]="Yes",1,0)</f>
        <v>1</v>
      </c>
      <c r="Z6926" s="6">
        <f>CleanedData[[#This Row],[Purchase Amount]]*0.15</f>
        <v>61.823999999999998</v>
      </c>
      <c r="AA6926" s="6">
        <f>CleanedData[[#This Row],[Purchase Amount]]*1.15</f>
        <v>473.98399999999998</v>
      </c>
    </row>
    <row r="6927" spans="1:27" x14ac:dyDescent="0.3">
      <c r="A6927">
        <v>8382</v>
      </c>
      <c r="B6927" t="s">
        <v>7152</v>
      </c>
      <c r="C6927" s="1">
        <v>45809</v>
      </c>
      <c r="D6927">
        <v>39</v>
      </c>
      <c r="E6927" t="s">
        <v>52</v>
      </c>
      <c r="F6927" t="s">
        <v>77</v>
      </c>
      <c r="G6927" t="s">
        <v>266</v>
      </c>
      <c r="H6927">
        <v>1</v>
      </c>
      <c r="I6927" t="s">
        <v>45</v>
      </c>
      <c r="J6927" t="s">
        <v>63</v>
      </c>
      <c r="K6927" t="s">
        <v>44</v>
      </c>
      <c r="L6927" t="s">
        <v>42</v>
      </c>
      <c r="M6927" t="s">
        <v>165</v>
      </c>
      <c r="N6927" t="s">
        <v>80</v>
      </c>
      <c r="O6927" t="s">
        <v>89</v>
      </c>
      <c r="P6927" t="s">
        <v>49</v>
      </c>
      <c r="Q6927" t="s">
        <v>81</v>
      </c>
      <c r="R6927" s="6">
        <f>_xlfn.XLOOKUP(CleanedData[[#This Row],[Product]],'02_Lookup_Tables'!$A$2:$A$126,'02_Lookup_Tables'!$B$2:$B$126)</f>
        <v>2951.61</v>
      </c>
      <c r="S6927" t="str">
        <f>VLOOKUP(CleanedData[[#This Row],[Product]],'02_Lookup_Tables'!$H$2:$I$126,2,FALSE)</f>
        <v>Beauty &amp; Personal Care</v>
      </c>
      <c r="T6927" t="str">
        <f>VLOOKUP(CleanedData[[#This Row],[Province]],'02_Lookup_Tables'!$D$2:$E$10,2, FALSE)</f>
        <v>Central Region</v>
      </c>
      <c r="U6927" t="str" cm="1">
        <f t="array" ref="U6927">_xlfn.IFS(CleanedData[[#This Row],[Purchase Amount]]&lt;500,"Low",
CleanedData[[#This Row],[Purchase Amount]]&lt;5000,"Medium",
TRUE,"High")</f>
        <v>Medium</v>
      </c>
      <c r="V6927" t="str">
        <f>TEXT(CleanedData[[#This Row],[Date]],"mmmm")</f>
        <v>June</v>
      </c>
      <c r="W6927" t="str">
        <f>"Q"&amp;ROUNDUP(MONTH(CleanedData[[#This Row],[Date]])/3,0)</f>
        <v>Q2</v>
      </c>
      <c r="X6927" t="str">
        <f>IF(CleanedData[[#This Row],[Purchase Amount]]&gt;=5000,"Yes","No")</f>
        <v>No</v>
      </c>
      <c r="Y6927">
        <f>IF(CleanedData[[#This Row],[Recommend]]="Yes",1,0)</f>
        <v>1</v>
      </c>
      <c r="Z6927" s="6">
        <f>CleanedData[[#This Row],[Purchase Amount]]*0.15</f>
        <v>442.74150000000003</v>
      </c>
      <c r="AA6927" s="6">
        <f>CleanedData[[#This Row],[Purchase Amount]]*1.15</f>
        <v>3394.3514999999998</v>
      </c>
    </row>
    <row r="6928" spans="1:27" x14ac:dyDescent="0.3">
      <c r="A6928">
        <v>8384</v>
      </c>
      <c r="B6928" t="s">
        <v>7153</v>
      </c>
      <c r="C6928" s="1">
        <v>45603</v>
      </c>
      <c r="D6928">
        <v>28</v>
      </c>
      <c r="E6928" t="s">
        <v>39</v>
      </c>
      <c r="F6928" t="s">
        <v>125</v>
      </c>
      <c r="G6928" t="s">
        <v>192</v>
      </c>
      <c r="H6928">
        <v>1</v>
      </c>
      <c r="I6928" t="s">
        <v>45</v>
      </c>
      <c r="J6928" t="s">
        <v>69</v>
      </c>
      <c r="K6928" t="s">
        <v>55</v>
      </c>
      <c r="L6928" t="s">
        <v>45</v>
      </c>
      <c r="M6928" t="s">
        <v>190</v>
      </c>
      <c r="N6928" t="s">
        <v>80</v>
      </c>
      <c r="O6928" t="s">
        <v>89</v>
      </c>
      <c r="P6928" t="s">
        <v>49</v>
      </c>
      <c r="Q6928" t="s">
        <v>58</v>
      </c>
      <c r="R6928" s="6">
        <f>_xlfn.XLOOKUP(CleanedData[[#This Row],[Product]],'02_Lookup_Tables'!$A$2:$A$126,'02_Lookup_Tables'!$B$2:$B$126)</f>
        <v>13261</v>
      </c>
      <c r="S6928" t="str">
        <f>VLOOKUP(CleanedData[[#This Row],[Product]],'02_Lookup_Tables'!$H$2:$I$126,2,FALSE)</f>
        <v>Electronics</v>
      </c>
      <c r="T6928" t="str">
        <f>VLOOKUP(CleanedData[[#This Row],[Province]],'02_Lookup_Tables'!$D$2:$E$10,2, FALSE)</f>
        <v>Western Region</v>
      </c>
      <c r="U6928" t="str" cm="1">
        <f t="array" ref="U6928">_xlfn.IFS(CleanedData[[#This Row],[Purchase Amount]]&lt;500,"Low",
CleanedData[[#This Row],[Purchase Amount]]&lt;5000,"Medium",
TRUE,"High")</f>
        <v>High</v>
      </c>
      <c r="V6928" t="str">
        <f>TEXT(CleanedData[[#This Row],[Date]],"mmmm")</f>
        <v>November</v>
      </c>
      <c r="W6928" t="str">
        <f>"Q"&amp;ROUNDUP(MONTH(CleanedData[[#This Row],[Date]])/3,0)</f>
        <v>Q4</v>
      </c>
      <c r="X6928" t="str">
        <f>IF(CleanedData[[#This Row],[Purchase Amount]]&gt;=5000,"Yes","No")</f>
        <v>Yes</v>
      </c>
      <c r="Y6928">
        <f>IF(CleanedData[[#This Row],[Recommend]]="Yes",1,0)</f>
        <v>1</v>
      </c>
      <c r="Z6928" s="6">
        <f>CleanedData[[#This Row],[Purchase Amount]]*0.15</f>
        <v>1989.1499999999999</v>
      </c>
      <c r="AA6928" s="6">
        <f>CleanedData[[#This Row],[Purchase Amount]]*1.15</f>
        <v>15250.15</v>
      </c>
    </row>
    <row r="6929" spans="1:27" x14ac:dyDescent="0.3">
      <c r="A6929">
        <v>8385</v>
      </c>
      <c r="B6929" t="s">
        <v>7154</v>
      </c>
      <c r="C6929" s="1">
        <v>45856</v>
      </c>
      <c r="D6929">
        <v>41</v>
      </c>
      <c r="E6929" t="s">
        <v>39</v>
      </c>
      <c r="F6929" t="s">
        <v>83</v>
      </c>
      <c r="G6929" t="s">
        <v>950</v>
      </c>
      <c r="H6929">
        <v>2</v>
      </c>
      <c r="I6929" t="s">
        <v>45</v>
      </c>
      <c r="J6929" t="s">
        <v>63</v>
      </c>
      <c r="K6929" t="s">
        <v>64</v>
      </c>
      <c r="L6929" t="s">
        <v>45</v>
      </c>
      <c r="M6929" t="s">
        <v>79</v>
      </c>
      <c r="N6929" t="s">
        <v>47</v>
      </c>
      <c r="O6929" t="s">
        <v>89</v>
      </c>
      <c r="P6929" t="s">
        <v>49</v>
      </c>
      <c r="Q6929" t="s">
        <v>81</v>
      </c>
      <c r="R6929" s="6">
        <f>_xlfn.XLOOKUP(CleanedData[[#This Row],[Product]],'02_Lookup_Tables'!$A$2:$A$126,'02_Lookup_Tables'!$B$2:$B$126)</f>
        <v>85.25</v>
      </c>
      <c r="S6929" t="str">
        <f>VLOOKUP(CleanedData[[#This Row],[Product]],'02_Lookup_Tables'!$H$2:$I$126,2,FALSE)</f>
        <v>Beauty &amp; Personal Care</v>
      </c>
      <c r="T6929" t="str">
        <f>VLOOKUP(CleanedData[[#This Row],[Province]],'02_Lookup_Tables'!$D$2:$E$10,2, FALSE)</f>
        <v>Western Region</v>
      </c>
      <c r="U6929" t="str" cm="1">
        <f t="array" ref="U6929">_xlfn.IFS(CleanedData[[#This Row],[Purchase Amount]]&lt;500,"Low",
CleanedData[[#This Row],[Purchase Amount]]&lt;5000,"Medium",
TRUE,"High")</f>
        <v>Low</v>
      </c>
      <c r="V6929" t="str">
        <f>TEXT(CleanedData[[#This Row],[Date]],"mmmm")</f>
        <v>July</v>
      </c>
      <c r="W6929" t="str">
        <f>"Q"&amp;ROUNDUP(MONTH(CleanedData[[#This Row],[Date]])/3,0)</f>
        <v>Q3</v>
      </c>
      <c r="X6929" t="str">
        <f>IF(CleanedData[[#This Row],[Purchase Amount]]&gt;=5000,"Yes","No")</f>
        <v>No</v>
      </c>
      <c r="Y6929">
        <f>IF(CleanedData[[#This Row],[Recommend]]="Yes",1,0)</f>
        <v>1</v>
      </c>
      <c r="Z6929" s="6">
        <f>CleanedData[[#This Row],[Purchase Amount]]*0.15</f>
        <v>12.7875</v>
      </c>
      <c r="AA6929" s="6">
        <f>CleanedData[[#This Row],[Purchase Amount]]*1.15</f>
        <v>98.037499999999994</v>
      </c>
    </row>
    <row r="6930" spans="1:27" x14ac:dyDescent="0.3">
      <c r="A6930">
        <v>8386</v>
      </c>
      <c r="B6930" t="s">
        <v>7155</v>
      </c>
      <c r="C6930" s="1">
        <v>45748</v>
      </c>
      <c r="D6930">
        <v>76</v>
      </c>
      <c r="E6930" t="s">
        <v>60</v>
      </c>
      <c r="F6930" t="s">
        <v>83</v>
      </c>
      <c r="G6930" t="s">
        <v>320</v>
      </c>
      <c r="H6930">
        <v>2</v>
      </c>
      <c r="I6930" t="s">
        <v>45</v>
      </c>
      <c r="J6930" t="s">
        <v>69</v>
      </c>
      <c r="K6930" t="s">
        <v>64</v>
      </c>
      <c r="L6930" t="s">
        <v>45</v>
      </c>
      <c r="M6930" t="s">
        <v>175</v>
      </c>
      <c r="N6930" t="s">
        <v>47</v>
      </c>
      <c r="O6930" t="s">
        <v>89</v>
      </c>
      <c r="P6930" t="s">
        <v>49</v>
      </c>
      <c r="Q6930" t="s">
        <v>97</v>
      </c>
      <c r="R6930" s="6">
        <f>_xlfn.XLOOKUP(CleanedData[[#This Row],[Product]],'02_Lookup_Tables'!$A$2:$A$126,'02_Lookup_Tables'!$B$2:$B$126)</f>
        <v>375.53</v>
      </c>
      <c r="S6930" t="str">
        <f>VLOOKUP(CleanedData[[#This Row],[Product]],'02_Lookup_Tables'!$H$2:$I$126,2,FALSE)</f>
        <v>Toys &amp; Games</v>
      </c>
      <c r="T6930" t="str">
        <f>VLOOKUP(CleanedData[[#This Row],[Province]],'02_Lookup_Tables'!$D$2:$E$10,2, FALSE)</f>
        <v>Western Region</v>
      </c>
      <c r="U6930" t="str" cm="1">
        <f t="array" ref="U6930">_xlfn.IFS(CleanedData[[#This Row],[Purchase Amount]]&lt;500,"Low",
CleanedData[[#This Row],[Purchase Amount]]&lt;5000,"Medium",
TRUE,"High")</f>
        <v>Low</v>
      </c>
      <c r="V6930" t="str">
        <f>TEXT(CleanedData[[#This Row],[Date]],"mmmm")</f>
        <v>April</v>
      </c>
      <c r="W6930" t="str">
        <f>"Q"&amp;ROUNDUP(MONTH(CleanedData[[#This Row],[Date]])/3,0)</f>
        <v>Q2</v>
      </c>
      <c r="X6930" t="str">
        <f>IF(CleanedData[[#This Row],[Purchase Amount]]&gt;=5000,"Yes","No")</f>
        <v>No</v>
      </c>
      <c r="Y6930">
        <f>IF(CleanedData[[#This Row],[Recommend]]="Yes",1,0)</f>
        <v>1</v>
      </c>
      <c r="Z6930" s="6">
        <f>CleanedData[[#This Row],[Purchase Amount]]*0.15</f>
        <v>56.329499999999996</v>
      </c>
      <c r="AA6930" s="6">
        <f>CleanedData[[#This Row],[Purchase Amount]]*1.15</f>
        <v>431.85949999999991</v>
      </c>
    </row>
    <row r="6931" spans="1:27" x14ac:dyDescent="0.3">
      <c r="A6931">
        <v>8387</v>
      </c>
      <c r="B6931" t="s">
        <v>7156</v>
      </c>
      <c r="C6931" s="1">
        <v>45693</v>
      </c>
      <c r="D6931">
        <v>79</v>
      </c>
      <c r="E6931" t="s">
        <v>39</v>
      </c>
      <c r="F6931" t="s">
        <v>68</v>
      </c>
      <c r="G6931" t="s">
        <v>411</v>
      </c>
      <c r="H6931">
        <v>1</v>
      </c>
      <c r="I6931" t="s">
        <v>45</v>
      </c>
      <c r="J6931" t="s">
        <v>63</v>
      </c>
      <c r="K6931" t="s">
        <v>64</v>
      </c>
      <c r="L6931" t="s">
        <v>42</v>
      </c>
      <c r="M6931" t="s">
        <v>106</v>
      </c>
      <c r="N6931" t="s">
        <v>80</v>
      </c>
      <c r="O6931" t="s">
        <v>148</v>
      </c>
      <c r="P6931" t="s">
        <v>70</v>
      </c>
      <c r="Q6931" t="s">
        <v>97</v>
      </c>
      <c r="R6931" s="6">
        <f>_xlfn.XLOOKUP(CleanedData[[#This Row],[Product]],'02_Lookup_Tables'!$A$2:$A$126,'02_Lookup_Tables'!$B$2:$B$126)</f>
        <v>103.4</v>
      </c>
      <c r="S6931" t="str">
        <f>VLOOKUP(CleanedData[[#This Row],[Product]],'02_Lookup_Tables'!$H$2:$I$126,2,FALSE)</f>
        <v>Food</v>
      </c>
      <c r="T6931" t="str">
        <f>VLOOKUP(CleanedData[[#This Row],[Province]],'02_Lookup_Tables'!$D$2:$E$10,2, FALSE)</f>
        <v>Northern Region</v>
      </c>
      <c r="U6931" t="str" cm="1">
        <f t="array" ref="U6931">_xlfn.IFS(CleanedData[[#This Row],[Purchase Amount]]&lt;500,"Low",
CleanedData[[#This Row],[Purchase Amount]]&lt;5000,"Medium",
TRUE,"High")</f>
        <v>Low</v>
      </c>
      <c r="V6931" t="str">
        <f>TEXT(CleanedData[[#This Row],[Date]],"mmmm")</f>
        <v>February</v>
      </c>
      <c r="W6931" t="str">
        <f>"Q"&amp;ROUNDUP(MONTH(CleanedData[[#This Row],[Date]])/3,0)</f>
        <v>Q1</v>
      </c>
      <c r="X6931" t="str">
        <f>IF(CleanedData[[#This Row],[Purchase Amount]]&gt;=5000,"Yes","No")</f>
        <v>No</v>
      </c>
      <c r="Y6931">
        <f>IF(CleanedData[[#This Row],[Recommend]]="Yes",1,0)</f>
        <v>1</v>
      </c>
      <c r="Z6931" s="6">
        <f>CleanedData[[#This Row],[Purchase Amount]]*0.15</f>
        <v>15.51</v>
      </c>
      <c r="AA6931" s="6">
        <f>CleanedData[[#This Row],[Purchase Amount]]*1.15</f>
        <v>118.91</v>
      </c>
    </row>
    <row r="6932" spans="1:27" x14ac:dyDescent="0.3">
      <c r="A6932">
        <v>8389</v>
      </c>
      <c r="B6932" t="s">
        <v>7157</v>
      </c>
      <c r="C6932" s="1">
        <v>45898</v>
      </c>
      <c r="D6932">
        <v>76</v>
      </c>
      <c r="E6932" t="s">
        <v>60</v>
      </c>
      <c r="F6932" t="s">
        <v>40</v>
      </c>
      <c r="G6932" t="s">
        <v>133</v>
      </c>
      <c r="H6932">
        <v>3</v>
      </c>
      <c r="I6932" t="s">
        <v>42</v>
      </c>
      <c r="J6932" t="s">
        <v>43</v>
      </c>
      <c r="K6932" t="s">
        <v>64</v>
      </c>
      <c r="L6932" t="s">
        <v>42</v>
      </c>
      <c r="M6932" t="s">
        <v>190</v>
      </c>
      <c r="N6932" t="s">
        <v>48</v>
      </c>
      <c r="O6932" t="s">
        <v>89</v>
      </c>
      <c r="P6932" t="s">
        <v>49</v>
      </c>
      <c r="Q6932" t="s">
        <v>97</v>
      </c>
      <c r="R6932" s="6">
        <f>_xlfn.XLOOKUP(CleanedData[[#This Row],[Product]],'02_Lookup_Tables'!$A$2:$A$126,'02_Lookup_Tables'!$B$2:$B$126)</f>
        <v>1734</v>
      </c>
      <c r="S6932" t="str">
        <f>VLOOKUP(CleanedData[[#This Row],[Product]],'02_Lookup_Tables'!$H$2:$I$126,2,FALSE)</f>
        <v>Home &amp; Living</v>
      </c>
      <c r="T6932" t="str">
        <f>VLOOKUP(CleanedData[[#This Row],[Province]],'02_Lookup_Tables'!$D$2:$E$10,2, FALSE)</f>
        <v>Northern Region</v>
      </c>
      <c r="U6932" t="str" cm="1">
        <f t="array" ref="U6932">_xlfn.IFS(CleanedData[[#This Row],[Purchase Amount]]&lt;500,"Low",
CleanedData[[#This Row],[Purchase Amount]]&lt;5000,"Medium",
TRUE,"High")</f>
        <v>Medium</v>
      </c>
      <c r="V6932" t="str">
        <f>TEXT(CleanedData[[#This Row],[Date]],"mmmm")</f>
        <v>August</v>
      </c>
      <c r="W6932" t="str">
        <f>"Q"&amp;ROUNDUP(MONTH(CleanedData[[#This Row],[Date]])/3,0)</f>
        <v>Q3</v>
      </c>
      <c r="X6932" t="str">
        <f>IF(CleanedData[[#This Row],[Purchase Amount]]&gt;=5000,"Yes","No")</f>
        <v>No</v>
      </c>
      <c r="Y6932">
        <f>IF(CleanedData[[#This Row],[Recommend]]="Yes",1,0)</f>
        <v>0</v>
      </c>
      <c r="Z6932" s="6">
        <f>CleanedData[[#This Row],[Purchase Amount]]*0.15</f>
        <v>260.09999999999997</v>
      </c>
      <c r="AA6932" s="6">
        <f>CleanedData[[#This Row],[Purchase Amount]]*1.15</f>
        <v>1994.1</v>
      </c>
    </row>
    <row r="6933" spans="1:27" x14ac:dyDescent="0.3">
      <c r="A6933">
        <v>8390</v>
      </c>
      <c r="B6933" t="s">
        <v>7158</v>
      </c>
      <c r="C6933" s="1">
        <v>45448</v>
      </c>
      <c r="D6933">
        <v>47</v>
      </c>
      <c r="E6933" t="s">
        <v>39</v>
      </c>
      <c r="F6933" t="s">
        <v>40</v>
      </c>
      <c r="G6933" t="s">
        <v>331</v>
      </c>
      <c r="H6933">
        <v>2</v>
      </c>
      <c r="I6933" t="s">
        <v>42</v>
      </c>
      <c r="J6933" t="s">
        <v>74</v>
      </c>
      <c r="K6933" t="s">
        <v>44</v>
      </c>
      <c r="L6933" t="s">
        <v>42</v>
      </c>
      <c r="M6933" t="s">
        <v>85</v>
      </c>
      <c r="N6933" t="s">
        <v>47</v>
      </c>
      <c r="O6933" t="s">
        <v>48</v>
      </c>
      <c r="P6933" t="s">
        <v>49</v>
      </c>
      <c r="Q6933" t="s">
        <v>93</v>
      </c>
      <c r="R6933" s="6">
        <f>_xlfn.XLOOKUP(CleanedData[[#This Row],[Product]],'02_Lookup_Tables'!$A$2:$A$126,'02_Lookup_Tables'!$B$2:$B$126)</f>
        <v>27.35</v>
      </c>
      <c r="S6933" t="str">
        <f>VLOOKUP(CleanedData[[#This Row],[Product]],'02_Lookup_Tables'!$H$2:$I$126,2,FALSE)</f>
        <v>Food</v>
      </c>
      <c r="T6933" t="str">
        <f>VLOOKUP(CleanedData[[#This Row],[Province]],'02_Lookup_Tables'!$D$2:$E$10,2, FALSE)</f>
        <v>Northern Region</v>
      </c>
      <c r="U6933" t="str" cm="1">
        <f t="array" ref="U6933">_xlfn.IFS(CleanedData[[#This Row],[Purchase Amount]]&lt;500,"Low",
CleanedData[[#This Row],[Purchase Amount]]&lt;5000,"Medium",
TRUE,"High")</f>
        <v>Low</v>
      </c>
      <c r="V6933" t="str">
        <f>TEXT(CleanedData[[#This Row],[Date]],"mmmm")</f>
        <v>June</v>
      </c>
      <c r="W6933" t="str">
        <f>"Q"&amp;ROUNDUP(MONTH(CleanedData[[#This Row],[Date]])/3,0)</f>
        <v>Q2</v>
      </c>
      <c r="X6933" t="str">
        <f>IF(CleanedData[[#This Row],[Purchase Amount]]&gt;=5000,"Yes","No")</f>
        <v>No</v>
      </c>
      <c r="Y6933">
        <f>IF(CleanedData[[#This Row],[Recommend]]="Yes",1,0)</f>
        <v>0</v>
      </c>
      <c r="Z6933" s="6">
        <f>CleanedData[[#This Row],[Purchase Amount]]*0.15</f>
        <v>4.1025</v>
      </c>
      <c r="AA6933" s="6">
        <f>CleanedData[[#This Row],[Purchase Amount]]*1.15</f>
        <v>31.452500000000001</v>
      </c>
    </row>
    <row r="6934" spans="1:27" x14ac:dyDescent="0.3">
      <c r="A6934">
        <v>8391</v>
      </c>
      <c r="B6934" t="s">
        <v>7159</v>
      </c>
      <c r="C6934" s="1">
        <v>45546</v>
      </c>
      <c r="D6934">
        <v>39</v>
      </c>
      <c r="E6934" t="s">
        <v>52</v>
      </c>
      <c r="F6934" t="s">
        <v>108</v>
      </c>
      <c r="G6934" t="s">
        <v>693</v>
      </c>
      <c r="H6934">
        <v>3</v>
      </c>
      <c r="I6934" t="s">
        <v>45</v>
      </c>
      <c r="J6934" t="s">
        <v>74</v>
      </c>
      <c r="K6934" t="s">
        <v>55</v>
      </c>
      <c r="L6934" t="s">
        <v>45</v>
      </c>
      <c r="M6934" t="s">
        <v>106</v>
      </c>
      <c r="N6934" t="s">
        <v>48</v>
      </c>
      <c r="O6934" t="s">
        <v>148</v>
      </c>
      <c r="P6934" t="s">
        <v>49</v>
      </c>
      <c r="Q6934" t="s">
        <v>81</v>
      </c>
      <c r="R6934" s="6">
        <f>_xlfn.XLOOKUP(CleanedData[[#This Row],[Product]],'02_Lookup_Tables'!$A$2:$A$126,'02_Lookup_Tables'!$B$2:$B$126)</f>
        <v>618.72</v>
      </c>
      <c r="S6934" t="str">
        <f>VLOOKUP(CleanedData[[#This Row],[Product]],'02_Lookup_Tables'!$H$2:$I$126,2,FALSE)</f>
        <v>Sports &amp; Outdoors</v>
      </c>
      <c r="T6934" t="str">
        <f>VLOOKUP(CleanedData[[#This Row],[Province]],'02_Lookup_Tables'!$D$2:$E$10,2, FALSE)</f>
        <v>Gauteng Region</v>
      </c>
      <c r="U6934" t="str" cm="1">
        <f t="array" ref="U6934">_xlfn.IFS(CleanedData[[#This Row],[Purchase Amount]]&lt;500,"Low",
CleanedData[[#This Row],[Purchase Amount]]&lt;5000,"Medium",
TRUE,"High")</f>
        <v>Medium</v>
      </c>
      <c r="V6934" t="str">
        <f>TEXT(CleanedData[[#This Row],[Date]],"mmmm")</f>
        <v>September</v>
      </c>
      <c r="W6934" t="str">
        <f>"Q"&amp;ROUNDUP(MONTH(CleanedData[[#This Row],[Date]])/3,0)</f>
        <v>Q3</v>
      </c>
      <c r="X6934" t="str">
        <f>IF(CleanedData[[#This Row],[Purchase Amount]]&gt;=5000,"Yes","No")</f>
        <v>No</v>
      </c>
      <c r="Y6934">
        <f>IF(CleanedData[[#This Row],[Recommend]]="Yes",1,0)</f>
        <v>1</v>
      </c>
      <c r="Z6934" s="6">
        <f>CleanedData[[#This Row],[Purchase Amount]]*0.15</f>
        <v>92.808000000000007</v>
      </c>
      <c r="AA6934" s="6">
        <f>CleanedData[[#This Row],[Purchase Amount]]*1.15</f>
        <v>711.52800000000002</v>
      </c>
    </row>
    <row r="6935" spans="1:27" x14ac:dyDescent="0.3">
      <c r="A6935">
        <v>8394</v>
      </c>
      <c r="B6935" t="s">
        <v>7160</v>
      </c>
      <c r="C6935" s="1">
        <v>45884</v>
      </c>
      <c r="D6935">
        <v>24</v>
      </c>
      <c r="E6935" t="s">
        <v>52</v>
      </c>
      <c r="F6935" t="s">
        <v>108</v>
      </c>
      <c r="G6935" t="s">
        <v>120</v>
      </c>
      <c r="H6935">
        <v>2</v>
      </c>
      <c r="I6935" t="s">
        <v>42</v>
      </c>
      <c r="J6935" t="s">
        <v>74</v>
      </c>
      <c r="K6935" t="s">
        <v>64</v>
      </c>
      <c r="L6935" t="s">
        <v>42</v>
      </c>
      <c r="M6935" t="s">
        <v>123</v>
      </c>
      <c r="N6935" t="s">
        <v>47</v>
      </c>
      <c r="O6935" t="s">
        <v>89</v>
      </c>
      <c r="P6935" t="s">
        <v>49</v>
      </c>
      <c r="Q6935" t="s">
        <v>66</v>
      </c>
      <c r="R6935" s="6">
        <f>_xlfn.XLOOKUP(CleanedData[[#This Row],[Product]],'02_Lookup_Tables'!$A$2:$A$126,'02_Lookup_Tables'!$B$2:$B$126)</f>
        <v>471.63</v>
      </c>
      <c r="S6935" t="str">
        <f>VLOOKUP(CleanedData[[#This Row],[Product]],'02_Lookup_Tables'!$H$2:$I$126,2,FALSE)</f>
        <v>Beauty &amp; Personal Care</v>
      </c>
      <c r="T6935" t="str">
        <f>VLOOKUP(CleanedData[[#This Row],[Province]],'02_Lookup_Tables'!$D$2:$E$10,2, FALSE)</f>
        <v>Gauteng Region</v>
      </c>
      <c r="U6935" t="str" cm="1">
        <f t="array" ref="U6935">_xlfn.IFS(CleanedData[[#This Row],[Purchase Amount]]&lt;500,"Low",
CleanedData[[#This Row],[Purchase Amount]]&lt;5000,"Medium",
TRUE,"High")</f>
        <v>Low</v>
      </c>
      <c r="V6935" t="str">
        <f>TEXT(CleanedData[[#This Row],[Date]],"mmmm")</f>
        <v>August</v>
      </c>
      <c r="W6935" t="str">
        <f>"Q"&amp;ROUNDUP(MONTH(CleanedData[[#This Row],[Date]])/3,0)</f>
        <v>Q3</v>
      </c>
      <c r="X6935" t="str">
        <f>IF(CleanedData[[#This Row],[Purchase Amount]]&gt;=5000,"Yes","No")</f>
        <v>No</v>
      </c>
      <c r="Y6935">
        <f>IF(CleanedData[[#This Row],[Recommend]]="Yes",1,0)</f>
        <v>0</v>
      </c>
      <c r="Z6935" s="6">
        <f>CleanedData[[#This Row],[Purchase Amount]]*0.15</f>
        <v>70.744500000000002</v>
      </c>
      <c r="AA6935" s="6">
        <f>CleanedData[[#This Row],[Purchase Amount]]*1.15</f>
        <v>542.3744999999999</v>
      </c>
    </row>
    <row r="6936" spans="1:27" x14ac:dyDescent="0.3">
      <c r="A6936">
        <v>8395</v>
      </c>
      <c r="B6936" t="s">
        <v>7161</v>
      </c>
      <c r="C6936" s="1">
        <v>45546</v>
      </c>
      <c r="D6936">
        <v>20</v>
      </c>
      <c r="E6936" t="s">
        <v>60</v>
      </c>
      <c r="F6936" t="s">
        <v>125</v>
      </c>
      <c r="G6936" t="s">
        <v>472</v>
      </c>
      <c r="H6936">
        <v>4</v>
      </c>
      <c r="I6936" t="s">
        <v>42</v>
      </c>
      <c r="J6936" t="s">
        <v>74</v>
      </c>
      <c r="K6936" t="s">
        <v>55</v>
      </c>
      <c r="L6936" t="s">
        <v>45</v>
      </c>
      <c r="M6936" t="s">
        <v>106</v>
      </c>
      <c r="N6936" t="s">
        <v>96</v>
      </c>
      <c r="O6936" t="s">
        <v>148</v>
      </c>
      <c r="P6936" t="s">
        <v>49</v>
      </c>
      <c r="Q6936" t="s">
        <v>66</v>
      </c>
      <c r="R6936" s="6">
        <f>_xlfn.XLOOKUP(CleanedData[[#This Row],[Product]],'02_Lookup_Tables'!$A$2:$A$126,'02_Lookup_Tables'!$B$2:$B$126)</f>
        <v>2216.12</v>
      </c>
      <c r="S6936" t="str">
        <f>VLOOKUP(CleanedData[[#This Row],[Product]],'02_Lookup_Tables'!$H$2:$I$126,2,FALSE)</f>
        <v>Beauty &amp; Personal Care</v>
      </c>
      <c r="T6936" t="str">
        <f>VLOOKUP(CleanedData[[#This Row],[Province]],'02_Lookup_Tables'!$D$2:$E$10,2, FALSE)</f>
        <v>Western Region</v>
      </c>
      <c r="U6936" t="str" cm="1">
        <f t="array" ref="U6936">_xlfn.IFS(CleanedData[[#This Row],[Purchase Amount]]&lt;500,"Low",
CleanedData[[#This Row],[Purchase Amount]]&lt;5000,"Medium",
TRUE,"High")</f>
        <v>Medium</v>
      </c>
      <c r="V6936" t="str">
        <f>TEXT(CleanedData[[#This Row],[Date]],"mmmm")</f>
        <v>September</v>
      </c>
      <c r="W6936" t="str">
        <f>"Q"&amp;ROUNDUP(MONTH(CleanedData[[#This Row],[Date]])/3,0)</f>
        <v>Q3</v>
      </c>
      <c r="X6936" t="str">
        <f>IF(CleanedData[[#This Row],[Purchase Amount]]&gt;=5000,"Yes","No")</f>
        <v>No</v>
      </c>
      <c r="Y6936">
        <f>IF(CleanedData[[#This Row],[Recommend]]="Yes",1,0)</f>
        <v>0</v>
      </c>
      <c r="Z6936" s="6">
        <f>CleanedData[[#This Row],[Purchase Amount]]*0.15</f>
        <v>332.41799999999995</v>
      </c>
      <c r="AA6936" s="6">
        <f>CleanedData[[#This Row],[Purchase Amount]]*1.15</f>
        <v>2548.5379999999996</v>
      </c>
    </row>
    <row r="6937" spans="1:27" x14ac:dyDescent="0.3">
      <c r="A6937">
        <v>8397</v>
      </c>
      <c r="B6937" t="s">
        <v>7162</v>
      </c>
      <c r="C6937" s="1">
        <v>45586</v>
      </c>
      <c r="D6937">
        <v>23</v>
      </c>
      <c r="E6937" t="s">
        <v>39</v>
      </c>
      <c r="F6937" t="s">
        <v>68</v>
      </c>
      <c r="G6937" t="s">
        <v>1139</v>
      </c>
      <c r="H6937">
        <v>1</v>
      </c>
      <c r="I6937" t="s">
        <v>42</v>
      </c>
      <c r="J6937" t="s">
        <v>69</v>
      </c>
      <c r="K6937" t="s">
        <v>44</v>
      </c>
      <c r="L6937" t="s">
        <v>45</v>
      </c>
      <c r="M6937" t="s">
        <v>56</v>
      </c>
      <c r="N6937" t="s">
        <v>80</v>
      </c>
      <c r="O6937" t="s">
        <v>148</v>
      </c>
      <c r="P6937" t="s">
        <v>70</v>
      </c>
      <c r="Q6937" t="s">
        <v>66</v>
      </c>
      <c r="R6937" s="6">
        <f>_xlfn.XLOOKUP(CleanedData[[#This Row],[Product]],'02_Lookup_Tables'!$A$2:$A$126,'02_Lookup_Tables'!$B$2:$B$126)</f>
        <v>2977.47</v>
      </c>
      <c r="S6937" t="str">
        <f>VLOOKUP(CleanedData[[#This Row],[Product]],'02_Lookup_Tables'!$H$2:$I$126,2,FALSE)</f>
        <v>Home &amp; Living</v>
      </c>
      <c r="T6937" t="str">
        <f>VLOOKUP(CleanedData[[#This Row],[Province]],'02_Lookup_Tables'!$D$2:$E$10,2, FALSE)</f>
        <v>Northern Region</v>
      </c>
      <c r="U6937" t="str" cm="1">
        <f t="array" ref="U6937">_xlfn.IFS(CleanedData[[#This Row],[Purchase Amount]]&lt;500,"Low",
CleanedData[[#This Row],[Purchase Amount]]&lt;5000,"Medium",
TRUE,"High")</f>
        <v>Medium</v>
      </c>
      <c r="V6937" t="str">
        <f>TEXT(CleanedData[[#This Row],[Date]],"mmmm")</f>
        <v>October</v>
      </c>
      <c r="W6937" t="str">
        <f>"Q"&amp;ROUNDUP(MONTH(CleanedData[[#This Row],[Date]])/3,0)</f>
        <v>Q4</v>
      </c>
      <c r="X6937" t="str">
        <f>IF(CleanedData[[#This Row],[Purchase Amount]]&gt;=5000,"Yes","No")</f>
        <v>No</v>
      </c>
      <c r="Y6937">
        <f>IF(CleanedData[[#This Row],[Recommend]]="Yes",1,0)</f>
        <v>0</v>
      </c>
      <c r="Z6937" s="6">
        <f>CleanedData[[#This Row],[Purchase Amount]]*0.15</f>
        <v>446.62049999999994</v>
      </c>
      <c r="AA6937" s="6">
        <f>CleanedData[[#This Row],[Purchase Amount]]*1.15</f>
        <v>3424.0904999999993</v>
      </c>
    </row>
    <row r="6938" spans="1:27" x14ac:dyDescent="0.3">
      <c r="A6938">
        <v>8398</v>
      </c>
      <c r="B6938" t="s">
        <v>7163</v>
      </c>
      <c r="C6938" s="1">
        <v>45706</v>
      </c>
      <c r="D6938">
        <v>51</v>
      </c>
      <c r="E6938" t="s">
        <v>52</v>
      </c>
      <c r="F6938" t="s">
        <v>61</v>
      </c>
      <c r="G6938" t="s">
        <v>340</v>
      </c>
      <c r="H6938">
        <v>1</v>
      </c>
      <c r="I6938" t="s">
        <v>42</v>
      </c>
      <c r="J6938" t="s">
        <v>43</v>
      </c>
      <c r="K6938" t="s">
        <v>64</v>
      </c>
      <c r="L6938" t="s">
        <v>45</v>
      </c>
      <c r="M6938" t="s">
        <v>85</v>
      </c>
      <c r="N6938" t="s">
        <v>80</v>
      </c>
      <c r="O6938" t="s">
        <v>48</v>
      </c>
      <c r="P6938" t="s">
        <v>49</v>
      </c>
      <c r="Q6938" t="s">
        <v>93</v>
      </c>
      <c r="R6938" s="6">
        <f>_xlfn.XLOOKUP(CleanedData[[#This Row],[Product]],'02_Lookup_Tables'!$A$2:$A$126,'02_Lookup_Tables'!$B$2:$B$126)</f>
        <v>828.82</v>
      </c>
      <c r="S6938" t="str">
        <f>VLOOKUP(CleanedData[[#This Row],[Product]],'02_Lookup_Tables'!$H$2:$I$126,2,FALSE)</f>
        <v>Home Devices</v>
      </c>
      <c r="T6938" t="str">
        <f>VLOOKUP(CleanedData[[#This Row],[Province]],'02_Lookup_Tables'!$D$2:$E$10,2, FALSE)</f>
        <v>Southern Region</v>
      </c>
      <c r="U6938" t="str" cm="1">
        <f t="array" ref="U6938">_xlfn.IFS(CleanedData[[#This Row],[Purchase Amount]]&lt;500,"Low",
CleanedData[[#This Row],[Purchase Amount]]&lt;5000,"Medium",
TRUE,"High")</f>
        <v>Medium</v>
      </c>
      <c r="V6938" t="str">
        <f>TEXT(CleanedData[[#This Row],[Date]],"mmmm")</f>
        <v>February</v>
      </c>
      <c r="W6938" t="str">
        <f>"Q"&amp;ROUNDUP(MONTH(CleanedData[[#This Row],[Date]])/3,0)</f>
        <v>Q1</v>
      </c>
      <c r="X6938" t="str">
        <f>IF(CleanedData[[#This Row],[Purchase Amount]]&gt;=5000,"Yes","No")</f>
        <v>No</v>
      </c>
      <c r="Y6938">
        <f>IF(CleanedData[[#This Row],[Recommend]]="Yes",1,0)</f>
        <v>0</v>
      </c>
      <c r="Z6938" s="6">
        <f>CleanedData[[#This Row],[Purchase Amount]]*0.15</f>
        <v>124.32300000000001</v>
      </c>
      <c r="AA6938" s="6">
        <f>CleanedData[[#This Row],[Purchase Amount]]*1.15</f>
        <v>953.14300000000003</v>
      </c>
    </row>
    <row r="6939" spans="1:27" x14ac:dyDescent="0.3">
      <c r="A6939">
        <v>8400</v>
      </c>
      <c r="B6939" t="s">
        <v>7164</v>
      </c>
      <c r="C6939" s="1">
        <v>45588</v>
      </c>
      <c r="D6939">
        <v>61</v>
      </c>
      <c r="E6939" t="s">
        <v>52</v>
      </c>
      <c r="F6939" t="s">
        <v>68</v>
      </c>
      <c r="G6939" t="s">
        <v>266</v>
      </c>
      <c r="H6939">
        <v>1</v>
      </c>
      <c r="I6939" t="s">
        <v>45</v>
      </c>
      <c r="J6939" t="s">
        <v>74</v>
      </c>
      <c r="K6939" t="s">
        <v>64</v>
      </c>
      <c r="L6939" t="s">
        <v>42</v>
      </c>
      <c r="M6939" t="s">
        <v>136</v>
      </c>
      <c r="N6939" t="s">
        <v>80</v>
      </c>
      <c r="O6939" t="s">
        <v>89</v>
      </c>
      <c r="P6939" t="s">
        <v>49</v>
      </c>
      <c r="Q6939" t="s">
        <v>50</v>
      </c>
      <c r="R6939" s="6">
        <f>_xlfn.XLOOKUP(CleanedData[[#This Row],[Product]],'02_Lookup_Tables'!$A$2:$A$126,'02_Lookup_Tables'!$B$2:$B$126)</f>
        <v>2951.61</v>
      </c>
      <c r="S6939" t="str">
        <f>VLOOKUP(CleanedData[[#This Row],[Product]],'02_Lookup_Tables'!$H$2:$I$126,2,FALSE)</f>
        <v>Beauty &amp; Personal Care</v>
      </c>
      <c r="T6939" t="str">
        <f>VLOOKUP(CleanedData[[#This Row],[Province]],'02_Lookup_Tables'!$D$2:$E$10,2, FALSE)</f>
        <v>Northern Region</v>
      </c>
      <c r="U6939" t="str" cm="1">
        <f t="array" ref="U6939">_xlfn.IFS(CleanedData[[#This Row],[Purchase Amount]]&lt;500,"Low",
CleanedData[[#This Row],[Purchase Amount]]&lt;5000,"Medium",
TRUE,"High")</f>
        <v>Medium</v>
      </c>
      <c r="V6939" t="str">
        <f>TEXT(CleanedData[[#This Row],[Date]],"mmmm")</f>
        <v>October</v>
      </c>
      <c r="W6939" t="str">
        <f>"Q"&amp;ROUNDUP(MONTH(CleanedData[[#This Row],[Date]])/3,0)</f>
        <v>Q4</v>
      </c>
      <c r="X6939" t="str">
        <f>IF(CleanedData[[#This Row],[Purchase Amount]]&gt;=5000,"Yes","No")</f>
        <v>No</v>
      </c>
      <c r="Y6939">
        <f>IF(CleanedData[[#This Row],[Recommend]]="Yes",1,0)</f>
        <v>1</v>
      </c>
      <c r="Z6939" s="6">
        <f>CleanedData[[#This Row],[Purchase Amount]]*0.15</f>
        <v>442.74150000000003</v>
      </c>
      <c r="AA6939" s="6">
        <f>CleanedData[[#This Row],[Purchase Amount]]*1.15</f>
        <v>3394.3514999999998</v>
      </c>
    </row>
    <row r="6940" spans="1:27" x14ac:dyDescent="0.3">
      <c r="A6940">
        <v>8401</v>
      </c>
      <c r="B6940" t="s">
        <v>7165</v>
      </c>
      <c r="C6940" s="1">
        <v>45515</v>
      </c>
      <c r="D6940">
        <v>80</v>
      </c>
      <c r="E6940" t="s">
        <v>52</v>
      </c>
      <c r="F6940" t="s">
        <v>108</v>
      </c>
      <c r="G6940" t="s">
        <v>102</v>
      </c>
      <c r="H6940">
        <v>4</v>
      </c>
      <c r="I6940" t="s">
        <v>42</v>
      </c>
      <c r="J6940" t="s">
        <v>63</v>
      </c>
      <c r="K6940" t="s">
        <v>64</v>
      </c>
      <c r="L6940" t="s">
        <v>45</v>
      </c>
      <c r="M6940" t="s">
        <v>175</v>
      </c>
      <c r="N6940" t="s">
        <v>96</v>
      </c>
      <c r="O6940" t="s">
        <v>89</v>
      </c>
      <c r="P6940" t="s">
        <v>70</v>
      </c>
      <c r="Q6940" t="s">
        <v>97</v>
      </c>
      <c r="R6940" s="6">
        <f>_xlfn.XLOOKUP(CleanedData[[#This Row],[Product]],'02_Lookup_Tables'!$A$2:$A$126,'02_Lookup_Tables'!$B$2:$B$126)</f>
        <v>276.82</v>
      </c>
      <c r="S6940" t="str">
        <f>VLOOKUP(CleanedData[[#This Row],[Product]],'02_Lookup_Tables'!$H$2:$I$126,2,FALSE)</f>
        <v>Home &amp; Living</v>
      </c>
      <c r="T6940" t="str">
        <f>VLOOKUP(CleanedData[[#This Row],[Province]],'02_Lookup_Tables'!$D$2:$E$10,2, FALSE)</f>
        <v>Gauteng Region</v>
      </c>
      <c r="U6940" t="str" cm="1">
        <f t="array" ref="U6940">_xlfn.IFS(CleanedData[[#This Row],[Purchase Amount]]&lt;500,"Low",
CleanedData[[#This Row],[Purchase Amount]]&lt;5000,"Medium",
TRUE,"High")</f>
        <v>Low</v>
      </c>
      <c r="V6940" t="str">
        <f>TEXT(CleanedData[[#This Row],[Date]],"mmmm")</f>
        <v>August</v>
      </c>
      <c r="W6940" t="str">
        <f>"Q"&amp;ROUNDUP(MONTH(CleanedData[[#This Row],[Date]])/3,0)</f>
        <v>Q3</v>
      </c>
      <c r="X6940" t="str">
        <f>IF(CleanedData[[#This Row],[Purchase Amount]]&gt;=5000,"Yes","No")</f>
        <v>No</v>
      </c>
      <c r="Y6940">
        <f>IF(CleanedData[[#This Row],[Recommend]]="Yes",1,0)</f>
        <v>0</v>
      </c>
      <c r="Z6940" s="6">
        <f>CleanedData[[#This Row],[Purchase Amount]]*0.15</f>
        <v>41.522999999999996</v>
      </c>
      <c r="AA6940" s="6">
        <f>CleanedData[[#This Row],[Purchase Amount]]*1.15</f>
        <v>318.34299999999996</v>
      </c>
    </row>
    <row r="6941" spans="1:27" x14ac:dyDescent="0.3">
      <c r="A6941">
        <v>8402</v>
      </c>
      <c r="B6941" t="s">
        <v>7166</v>
      </c>
      <c r="C6941" s="1">
        <v>45984</v>
      </c>
      <c r="D6941">
        <v>44</v>
      </c>
      <c r="E6941" t="s">
        <v>52</v>
      </c>
      <c r="F6941" t="s">
        <v>68</v>
      </c>
      <c r="G6941" t="s">
        <v>258</v>
      </c>
      <c r="H6941">
        <v>3</v>
      </c>
      <c r="I6941" t="s">
        <v>42</v>
      </c>
      <c r="J6941" t="s">
        <v>54</v>
      </c>
      <c r="K6941" t="s">
        <v>64</v>
      </c>
      <c r="L6941" t="s">
        <v>42</v>
      </c>
      <c r="M6941" t="s">
        <v>151</v>
      </c>
      <c r="N6941" t="s">
        <v>48</v>
      </c>
      <c r="O6941" t="s">
        <v>89</v>
      </c>
      <c r="P6941" t="s">
        <v>49</v>
      </c>
      <c r="Q6941" t="s">
        <v>81</v>
      </c>
      <c r="R6941" s="6">
        <f>_xlfn.XLOOKUP(CleanedData[[#This Row],[Product]],'02_Lookup_Tables'!$A$2:$A$126,'02_Lookup_Tables'!$B$2:$B$126)</f>
        <v>768.34</v>
      </c>
      <c r="S6941" t="str">
        <f>VLOOKUP(CleanedData[[#This Row],[Product]],'02_Lookup_Tables'!$H$2:$I$126,2,FALSE)</f>
        <v>Home &amp; Living</v>
      </c>
      <c r="T6941" t="str">
        <f>VLOOKUP(CleanedData[[#This Row],[Province]],'02_Lookup_Tables'!$D$2:$E$10,2, FALSE)</f>
        <v>Northern Region</v>
      </c>
      <c r="U6941" t="str" cm="1">
        <f t="array" ref="U6941">_xlfn.IFS(CleanedData[[#This Row],[Purchase Amount]]&lt;500,"Low",
CleanedData[[#This Row],[Purchase Amount]]&lt;5000,"Medium",
TRUE,"High")</f>
        <v>Medium</v>
      </c>
      <c r="V6941" t="str">
        <f>TEXT(CleanedData[[#This Row],[Date]],"mmmm")</f>
        <v>November</v>
      </c>
      <c r="W6941" t="str">
        <f>"Q"&amp;ROUNDUP(MONTH(CleanedData[[#This Row],[Date]])/3,0)</f>
        <v>Q4</v>
      </c>
      <c r="X6941" t="str">
        <f>IF(CleanedData[[#This Row],[Purchase Amount]]&gt;=5000,"Yes","No")</f>
        <v>No</v>
      </c>
      <c r="Y6941">
        <f>IF(CleanedData[[#This Row],[Recommend]]="Yes",1,0)</f>
        <v>0</v>
      </c>
      <c r="Z6941" s="6">
        <f>CleanedData[[#This Row],[Purchase Amount]]*0.15</f>
        <v>115.251</v>
      </c>
      <c r="AA6941" s="6">
        <f>CleanedData[[#This Row],[Purchase Amount]]*1.15</f>
        <v>883.59100000000001</v>
      </c>
    </row>
    <row r="6942" spans="1:27" x14ac:dyDescent="0.3">
      <c r="A6942">
        <v>8403</v>
      </c>
      <c r="B6942" t="s">
        <v>7167</v>
      </c>
      <c r="C6942" s="1">
        <v>45939</v>
      </c>
      <c r="D6942">
        <v>42</v>
      </c>
      <c r="E6942" t="s">
        <v>52</v>
      </c>
      <c r="F6942" t="s">
        <v>125</v>
      </c>
      <c r="G6942" t="s">
        <v>233</v>
      </c>
      <c r="H6942">
        <v>3</v>
      </c>
      <c r="I6942" t="s">
        <v>45</v>
      </c>
      <c r="J6942" t="s">
        <v>63</v>
      </c>
      <c r="K6942" t="s">
        <v>55</v>
      </c>
      <c r="L6942" t="s">
        <v>45</v>
      </c>
      <c r="M6942" t="s">
        <v>180</v>
      </c>
      <c r="N6942" t="s">
        <v>48</v>
      </c>
      <c r="O6942" t="s">
        <v>89</v>
      </c>
      <c r="P6942" t="s">
        <v>49</v>
      </c>
      <c r="Q6942" t="s">
        <v>81</v>
      </c>
      <c r="R6942" s="6">
        <f>_xlfn.XLOOKUP(CleanedData[[#This Row],[Product]],'02_Lookup_Tables'!$A$2:$A$126,'02_Lookup_Tables'!$B$2:$B$126)</f>
        <v>324.35000000000002</v>
      </c>
      <c r="S6942" t="str">
        <f>VLOOKUP(CleanedData[[#This Row],[Product]],'02_Lookup_Tables'!$H$2:$I$126,2,FALSE)</f>
        <v>Apparel</v>
      </c>
      <c r="T6942" t="str">
        <f>VLOOKUP(CleanedData[[#This Row],[Province]],'02_Lookup_Tables'!$D$2:$E$10,2, FALSE)</f>
        <v>Western Region</v>
      </c>
      <c r="U6942" t="str" cm="1">
        <f t="array" ref="U6942">_xlfn.IFS(CleanedData[[#This Row],[Purchase Amount]]&lt;500,"Low",
CleanedData[[#This Row],[Purchase Amount]]&lt;5000,"Medium",
TRUE,"High")</f>
        <v>Low</v>
      </c>
      <c r="V6942" t="str">
        <f>TEXT(CleanedData[[#This Row],[Date]],"mmmm")</f>
        <v>October</v>
      </c>
      <c r="W6942" t="str">
        <f>"Q"&amp;ROUNDUP(MONTH(CleanedData[[#This Row],[Date]])/3,0)</f>
        <v>Q4</v>
      </c>
      <c r="X6942" t="str">
        <f>IF(CleanedData[[#This Row],[Purchase Amount]]&gt;=5000,"Yes","No")</f>
        <v>No</v>
      </c>
      <c r="Y6942">
        <f>IF(CleanedData[[#This Row],[Recommend]]="Yes",1,0)</f>
        <v>1</v>
      </c>
      <c r="Z6942" s="6">
        <f>CleanedData[[#This Row],[Purchase Amount]]*0.15</f>
        <v>48.652500000000003</v>
      </c>
      <c r="AA6942" s="6">
        <f>CleanedData[[#This Row],[Purchase Amount]]*1.15</f>
        <v>373.0025</v>
      </c>
    </row>
    <row r="6943" spans="1:27" x14ac:dyDescent="0.3">
      <c r="A6943">
        <v>8404</v>
      </c>
      <c r="B6943" t="s">
        <v>7168</v>
      </c>
      <c r="C6943" s="1">
        <v>45670</v>
      </c>
      <c r="D6943">
        <v>43</v>
      </c>
      <c r="E6943" t="s">
        <v>60</v>
      </c>
      <c r="F6943" t="s">
        <v>72</v>
      </c>
      <c r="G6943" t="s">
        <v>146</v>
      </c>
      <c r="H6943">
        <v>1</v>
      </c>
      <c r="I6943" t="s">
        <v>42</v>
      </c>
      <c r="J6943" t="s">
        <v>43</v>
      </c>
      <c r="K6943" t="s">
        <v>44</v>
      </c>
      <c r="L6943" t="s">
        <v>42</v>
      </c>
      <c r="M6943" t="s">
        <v>123</v>
      </c>
      <c r="N6943" t="s">
        <v>80</v>
      </c>
      <c r="O6943" t="s">
        <v>89</v>
      </c>
      <c r="P6943" t="s">
        <v>49</v>
      </c>
      <c r="Q6943" t="s">
        <v>81</v>
      </c>
      <c r="R6943" s="6">
        <f>_xlfn.XLOOKUP(CleanedData[[#This Row],[Product]],'02_Lookup_Tables'!$A$2:$A$126,'02_Lookup_Tables'!$B$2:$B$126)</f>
        <v>27815.439999999999</v>
      </c>
      <c r="S6943" t="str">
        <f>VLOOKUP(CleanedData[[#This Row],[Product]],'02_Lookup_Tables'!$H$2:$I$126,2,FALSE)</f>
        <v>Electronics</v>
      </c>
      <c r="T6943" t="str">
        <f>VLOOKUP(CleanedData[[#This Row],[Province]],'02_Lookup_Tables'!$D$2:$E$10,2, FALSE)</f>
        <v>Central Region</v>
      </c>
      <c r="U6943" t="str" cm="1">
        <f t="array" ref="U6943">_xlfn.IFS(CleanedData[[#This Row],[Purchase Amount]]&lt;500,"Low",
CleanedData[[#This Row],[Purchase Amount]]&lt;5000,"Medium",
TRUE,"High")</f>
        <v>High</v>
      </c>
      <c r="V6943" t="str">
        <f>TEXT(CleanedData[[#This Row],[Date]],"mmmm")</f>
        <v>January</v>
      </c>
      <c r="W6943" t="str">
        <f>"Q"&amp;ROUNDUP(MONTH(CleanedData[[#This Row],[Date]])/3,0)</f>
        <v>Q1</v>
      </c>
      <c r="X6943" t="str">
        <f>IF(CleanedData[[#This Row],[Purchase Amount]]&gt;=5000,"Yes","No")</f>
        <v>Yes</v>
      </c>
      <c r="Y6943">
        <f>IF(CleanedData[[#This Row],[Recommend]]="Yes",1,0)</f>
        <v>0</v>
      </c>
      <c r="Z6943" s="6">
        <f>CleanedData[[#This Row],[Purchase Amount]]*0.15</f>
        <v>4172.3159999999998</v>
      </c>
      <c r="AA6943" s="6">
        <f>CleanedData[[#This Row],[Purchase Amount]]*1.15</f>
        <v>31987.755999999998</v>
      </c>
    </row>
    <row r="6944" spans="1:27" x14ac:dyDescent="0.3">
      <c r="A6944">
        <v>8405</v>
      </c>
      <c r="B6944" t="s">
        <v>7169</v>
      </c>
      <c r="C6944" s="1">
        <v>45824</v>
      </c>
      <c r="D6944">
        <v>72</v>
      </c>
      <c r="E6944" t="s">
        <v>60</v>
      </c>
      <c r="F6944" t="s">
        <v>125</v>
      </c>
      <c r="G6944" t="s">
        <v>203</v>
      </c>
      <c r="H6944">
        <v>5</v>
      </c>
      <c r="I6944" t="s">
        <v>42</v>
      </c>
      <c r="J6944" t="s">
        <v>43</v>
      </c>
      <c r="K6944" t="s">
        <v>55</v>
      </c>
      <c r="L6944" t="s">
        <v>45</v>
      </c>
      <c r="M6944" t="s">
        <v>175</v>
      </c>
      <c r="N6944" t="s">
        <v>57</v>
      </c>
      <c r="O6944" t="s">
        <v>89</v>
      </c>
      <c r="P6944" t="s">
        <v>70</v>
      </c>
      <c r="Q6944" t="s">
        <v>97</v>
      </c>
      <c r="R6944" s="6">
        <f>_xlfn.XLOOKUP(CleanedData[[#This Row],[Product]],'02_Lookup_Tables'!$A$2:$A$126,'02_Lookup_Tables'!$B$2:$B$126)</f>
        <v>2849.09</v>
      </c>
      <c r="S6944" t="str">
        <f>VLOOKUP(CleanedData[[#This Row],[Product]],'02_Lookup_Tables'!$H$2:$I$126,2,FALSE)</f>
        <v>Home &amp; Living</v>
      </c>
      <c r="T6944" t="str">
        <f>VLOOKUP(CleanedData[[#This Row],[Province]],'02_Lookup_Tables'!$D$2:$E$10,2, FALSE)</f>
        <v>Western Region</v>
      </c>
      <c r="U6944" t="str" cm="1">
        <f t="array" ref="U6944">_xlfn.IFS(CleanedData[[#This Row],[Purchase Amount]]&lt;500,"Low",
CleanedData[[#This Row],[Purchase Amount]]&lt;5000,"Medium",
TRUE,"High")</f>
        <v>Medium</v>
      </c>
      <c r="V6944" t="str">
        <f>TEXT(CleanedData[[#This Row],[Date]],"mmmm")</f>
        <v>June</v>
      </c>
      <c r="W6944" t="str">
        <f>"Q"&amp;ROUNDUP(MONTH(CleanedData[[#This Row],[Date]])/3,0)</f>
        <v>Q2</v>
      </c>
      <c r="X6944" t="str">
        <f>IF(CleanedData[[#This Row],[Purchase Amount]]&gt;=5000,"Yes","No")</f>
        <v>No</v>
      </c>
      <c r="Y6944">
        <f>IF(CleanedData[[#This Row],[Recommend]]="Yes",1,0)</f>
        <v>0</v>
      </c>
      <c r="Z6944" s="6">
        <f>CleanedData[[#This Row],[Purchase Amount]]*0.15</f>
        <v>427.36349999999999</v>
      </c>
      <c r="AA6944" s="6">
        <f>CleanedData[[#This Row],[Purchase Amount]]*1.15</f>
        <v>3276.4535000000001</v>
      </c>
    </row>
    <row r="6945" spans="1:27" x14ac:dyDescent="0.3">
      <c r="A6945">
        <v>8407</v>
      </c>
      <c r="B6945" t="s">
        <v>7170</v>
      </c>
      <c r="C6945" s="1">
        <v>45613</v>
      </c>
      <c r="D6945">
        <v>29</v>
      </c>
      <c r="E6945" t="s">
        <v>39</v>
      </c>
      <c r="F6945" t="s">
        <v>108</v>
      </c>
      <c r="G6945" t="s">
        <v>120</v>
      </c>
      <c r="H6945">
        <v>4</v>
      </c>
      <c r="I6945" t="s">
        <v>45</v>
      </c>
      <c r="J6945" t="s">
        <v>43</v>
      </c>
      <c r="K6945" t="s">
        <v>44</v>
      </c>
      <c r="L6945" t="s">
        <v>45</v>
      </c>
      <c r="M6945" t="s">
        <v>100</v>
      </c>
      <c r="N6945" t="s">
        <v>96</v>
      </c>
      <c r="O6945" t="s">
        <v>48</v>
      </c>
      <c r="P6945" t="s">
        <v>49</v>
      </c>
      <c r="Q6945" t="s">
        <v>58</v>
      </c>
      <c r="R6945" s="6">
        <f>_xlfn.XLOOKUP(CleanedData[[#This Row],[Product]],'02_Lookup_Tables'!$A$2:$A$126,'02_Lookup_Tables'!$B$2:$B$126)</f>
        <v>471.63</v>
      </c>
      <c r="S6945" t="str">
        <f>VLOOKUP(CleanedData[[#This Row],[Product]],'02_Lookup_Tables'!$H$2:$I$126,2,FALSE)</f>
        <v>Beauty &amp; Personal Care</v>
      </c>
      <c r="T6945" t="str">
        <f>VLOOKUP(CleanedData[[#This Row],[Province]],'02_Lookup_Tables'!$D$2:$E$10,2, FALSE)</f>
        <v>Gauteng Region</v>
      </c>
      <c r="U6945" t="str" cm="1">
        <f t="array" ref="U6945">_xlfn.IFS(CleanedData[[#This Row],[Purchase Amount]]&lt;500,"Low",
CleanedData[[#This Row],[Purchase Amount]]&lt;5000,"Medium",
TRUE,"High")</f>
        <v>Low</v>
      </c>
      <c r="V6945" t="str">
        <f>TEXT(CleanedData[[#This Row],[Date]],"mmmm")</f>
        <v>November</v>
      </c>
      <c r="W6945" t="str">
        <f>"Q"&amp;ROUNDUP(MONTH(CleanedData[[#This Row],[Date]])/3,0)</f>
        <v>Q4</v>
      </c>
      <c r="X6945" t="str">
        <f>IF(CleanedData[[#This Row],[Purchase Amount]]&gt;=5000,"Yes","No")</f>
        <v>No</v>
      </c>
      <c r="Y6945">
        <f>IF(CleanedData[[#This Row],[Recommend]]="Yes",1,0)</f>
        <v>1</v>
      </c>
      <c r="Z6945" s="6">
        <f>CleanedData[[#This Row],[Purchase Amount]]*0.15</f>
        <v>70.744500000000002</v>
      </c>
      <c r="AA6945" s="6">
        <f>CleanedData[[#This Row],[Purchase Amount]]*1.15</f>
        <v>542.3744999999999</v>
      </c>
    </row>
    <row r="6946" spans="1:27" x14ac:dyDescent="0.3">
      <c r="A6946">
        <v>8408</v>
      </c>
      <c r="B6946" t="s">
        <v>7171</v>
      </c>
      <c r="C6946" s="1">
        <v>45989</v>
      </c>
      <c r="D6946">
        <v>54</v>
      </c>
      <c r="E6946" t="s">
        <v>60</v>
      </c>
      <c r="F6946" t="s">
        <v>83</v>
      </c>
      <c r="G6946" t="s">
        <v>296</v>
      </c>
      <c r="H6946">
        <v>2</v>
      </c>
      <c r="I6946" t="s">
        <v>45</v>
      </c>
      <c r="J6946" t="s">
        <v>63</v>
      </c>
      <c r="K6946" t="s">
        <v>64</v>
      </c>
      <c r="L6946" t="s">
        <v>42</v>
      </c>
      <c r="M6946" t="s">
        <v>151</v>
      </c>
      <c r="N6946" t="s">
        <v>47</v>
      </c>
      <c r="O6946" t="s">
        <v>89</v>
      </c>
      <c r="P6946" t="s">
        <v>49</v>
      </c>
      <c r="Q6946" t="s">
        <v>93</v>
      </c>
      <c r="R6946" s="6">
        <f>_xlfn.XLOOKUP(CleanedData[[#This Row],[Product]],'02_Lookup_Tables'!$A$2:$A$126,'02_Lookup_Tables'!$B$2:$B$126)</f>
        <v>657.5</v>
      </c>
      <c r="S6946" t="str">
        <f>VLOOKUP(CleanedData[[#This Row],[Product]],'02_Lookup_Tables'!$H$2:$I$126,2,FALSE)</f>
        <v>Home Devices</v>
      </c>
      <c r="T6946" t="str">
        <f>VLOOKUP(CleanedData[[#This Row],[Province]],'02_Lookup_Tables'!$D$2:$E$10,2, FALSE)</f>
        <v>Western Region</v>
      </c>
      <c r="U6946" t="str" cm="1">
        <f t="array" ref="U6946">_xlfn.IFS(CleanedData[[#This Row],[Purchase Amount]]&lt;500,"Low",
CleanedData[[#This Row],[Purchase Amount]]&lt;5000,"Medium",
TRUE,"High")</f>
        <v>Medium</v>
      </c>
      <c r="V6946" t="str">
        <f>TEXT(CleanedData[[#This Row],[Date]],"mmmm")</f>
        <v>November</v>
      </c>
      <c r="W6946" t="str">
        <f>"Q"&amp;ROUNDUP(MONTH(CleanedData[[#This Row],[Date]])/3,0)</f>
        <v>Q4</v>
      </c>
      <c r="X6946" t="str">
        <f>IF(CleanedData[[#This Row],[Purchase Amount]]&gt;=5000,"Yes","No")</f>
        <v>No</v>
      </c>
      <c r="Y6946">
        <f>IF(CleanedData[[#This Row],[Recommend]]="Yes",1,0)</f>
        <v>1</v>
      </c>
      <c r="Z6946" s="6">
        <f>CleanedData[[#This Row],[Purchase Amount]]*0.15</f>
        <v>98.625</v>
      </c>
      <c r="AA6946" s="6">
        <f>CleanedData[[#This Row],[Purchase Amount]]*1.15</f>
        <v>756.12499999999989</v>
      </c>
    </row>
    <row r="6947" spans="1:27" x14ac:dyDescent="0.3">
      <c r="A6947">
        <v>8409</v>
      </c>
      <c r="B6947" t="s">
        <v>7172</v>
      </c>
      <c r="C6947" s="1">
        <v>45537</v>
      </c>
      <c r="D6947">
        <v>79</v>
      </c>
      <c r="E6947" t="s">
        <v>60</v>
      </c>
      <c r="F6947" t="s">
        <v>72</v>
      </c>
      <c r="G6947" t="s">
        <v>160</v>
      </c>
      <c r="H6947">
        <v>2</v>
      </c>
      <c r="I6947" t="s">
        <v>45</v>
      </c>
      <c r="J6947" t="s">
        <v>63</v>
      </c>
      <c r="K6947" t="s">
        <v>64</v>
      </c>
      <c r="L6947" t="s">
        <v>42</v>
      </c>
      <c r="M6947" t="s">
        <v>231</v>
      </c>
      <c r="N6947" t="s">
        <v>47</v>
      </c>
      <c r="O6947" t="s">
        <v>89</v>
      </c>
      <c r="P6947" t="s">
        <v>49</v>
      </c>
      <c r="Q6947" t="s">
        <v>97</v>
      </c>
      <c r="R6947" s="6">
        <f>_xlfn.XLOOKUP(CleanedData[[#This Row],[Product]],'02_Lookup_Tables'!$A$2:$A$126,'02_Lookup_Tables'!$B$2:$B$126)</f>
        <v>294.33</v>
      </c>
      <c r="S6947" t="str">
        <f>VLOOKUP(CleanedData[[#This Row],[Product]],'02_Lookup_Tables'!$H$2:$I$126,2,FALSE)</f>
        <v>Toys &amp; Games</v>
      </c>
      <c r="T6947" t="str">
        <f>VLOOKUP(CleanedData[[#This Row],[Province]],'02_Lookup_Tables'!$D$2:$E$10,2, FALSE)</f>
        <v>Central Region</v>
      </c>
      <c r="U6947" t="str" cm="1">
        <f t="array" ref="U6947">_xlfn.IFS(CleanedData[[#This Row],[Purchase Amount]]&lt;500,"Low",
CleanedData[[#This Row],[Purchase Amount]]&lt;5000,"Medium",
TRUE,"High")</f>
        <v>Low</v>
      </c>
      <c r="V6947" t="str">
        <f>TEXT(CleanedData[[#This Row],[Date]],"mmmm")</f>
        <v>September</v>
      </c>
      <c r="W6947" t="str">
        <f>"Q"&amp;ROUNDUP(MONTH(CleanedData[[#This Row],[Date]])/3,0)</f>
        <v>Q3</v>
      </c>
      <c r="X6947" t="str">
        <f>IF(CleanedData[[#This Row],[Purchase Amount]]&gt;=5000,"Yes","No")</f>
        <v>No</v>
      </c>
      <c r="Y6947">
        <f>IF(CleanedData[[#This Row],[Recommend]]="Yes",1,0)</f>
        <v>1</v>
      </c>
      <c r="Z6947" s="6">
        <f>CleanedData[[#This Row],[Purchase Amount]]*0.15</f>
        <v>44.149499999999996</v>
      </c>
      <c r="AA6947" s="6">
        <f>CleanedData[[#This Row],[Purchase Amount]]*1.15</f>
        <v>338.47949999999997</v>
      </c>
    </row>
    <row r="6948" spans="1:27" x14ac:dyDescent="0.3">
      <c r="A6948">
        <v>8410</v>
      </c>
      <c r="B6948" t="s">
        <v>7173</v>
      </c>
      <c r="C6948" s="1">
        <v>45970</v>
      </c>
      <c r="D6948">
        <v>69</v>
      </c>
      <c r="E6948" t="s">
        <v>52</v>
      </c>
      <c r="F6948" t="s">
        <v>108</v>
      </c>
      <c r="G6948" t="s">
        <v>378</v>
      </c>
      <c r="H6948">
        <v>5</v>
      </c>
      <c r="I6948" t="s">
        <v>42</v>
      </c>
      <c r="J6948" t="s">
        <v>63</v>
      </c>
      <c r="K6948" t="s">
        <v>64</v>
      </c>
      <c r="L6948" t="s">
        <v>45</v>
      </c>
      <c r="M6948" t="s">
        <v>190</v>
      </c>
      <c r="N6948" t="s">
        <v>57</v>
      </c>
      <c r="O6948" t="s">
        <v>89</v>
      </c>
      <c r="P6948" t="s">
        <v>70</v>
      </c>
      <c r="Q6948" t="s">
        <v>97</v>
      </c>
      <c r="R6948" s="6">
        <f>_xlfn.XLOOKUP(CleanedData[[#This Row],[Product]],'02_Lookup_Tables'!$A$2:$A$126,'02_Lookup_Tables'!$B$2:$B$126)</f>
        <v>40.11</v>
      </c>
      <c r="S6948" t="str">
        <f>VLOOKUP(CleanedData[[#This Row],[Product]],'02_Lookup_Tables'!$H$2:$I$126,2,FALSE)</f>
        <v>Food</v>
      </c>
      <c r="T6948" t="str">
        <f>VLOOKUP(CleanedData[[#This Row],[Province]],'02_Lookup_Tables'!$D$2:$E$10,2, FALSE)</f>
        <v>Gauteng Region</v>
      </c>
      <c r="U6948" t="str" cm="1">
        <f t="array" ref="U6948">_xlfn.IFS(CleanedData[[#This Row],[Purchase Amount]]&lt;500,"Low",
CleanedData[[#This Row],[Purchase Amount]]&lt;5000,"Medium",
TRUE,"High")</f>
        <v>Low</v>
      </c>
      <c r="V6948" t="str">
        <f>TEXT(CleanedData[[#This Row],[Date]],"mmmm")</f>
        <v>November</v>
      </c>
      <c r="W6948" t="str">
        <f>"Q"&amp;ROUNDUP(MONTH(CleanedData[[#This Row],[Date]])/3,0)</f>
        <v>Q4</v>
      </c>
      <c r="X6948" t="str">
        <f>IF(CleanedData[[#This Row],[Purchase Amount]]&gt;=5000,"Yes","No")</f>
        <v>No</v>
      </c>
      <c r="Y6948">
        <f>IF(CleanedData[[#This Row],[Recommend]]="Yes",1,0)</f>
        <v>0</v>
      </c>
      <c r="Z6948" s="6">
        <f>CleanedData[[#This Row],[Purchase Amount]]*0.15</f>
        <v>6.0164999999999997</v>
      </c>
      <c r="AA6948" s="6">
        <f>CleanedData[[#This Row],[Purchase Amount]]*1.15</f>
        <v>46.126499999999993</v>
      </c>
    </row>
    <row r="6949" spans="1:27" x14ac:dyDescent="0.3">
      <c r="A6949">
        <v>8411</v>
      </c>
      <c r="B6949" t="s">
        <v>7174</v>
      </c>
      <c r="C6949" s="1">
        <v>45402</v>
      </c>
      <c r="D6949">
        <v>24</v>
      </c>
      <c r="E6949" t="s">
        <v>39</v>
      </c>
      <c r="F6949" t="s">
        <v>108</v>
      </c>
      <c r="G6949" t="s">
        <v>505</v>
      </c>
      <c r="H6949">
        <v>2</v>
      </c>
      <c r="I6949" t="s">
        <v>42</v>
      </c>
      <c r="J6949" t="s">
        <v>43</v>
      </c>
      <c r="K6949" t="s">
        <v>64</v>
      </c>
      <c r="L6949" t="s">
        <v>45</v>
      </c>
      <c r="M6949" t="s">
        <v>156</v>
      </c>
      <c r="N6949" t="s">
        <v>47</v>
      </c>
      <c r="O6949" t="s">
        <v>148</v>
      </c>
      <c r="P6949" t="s">
        <v>70</v>
      </c>
      <c r="Q6949" t="s">
        <v>66</v>
      </c>
      <c r="R6949" s="6">
        <f>_xlfn.XLOOKUP(CleanedData[[#This Row],[Product]],'02_Lookup_Tables'!$A$2:$A$126,'02_Lookup_Tables'!$B$2:$B$126)</f>
        <v>2572.02</v>
      </c>
      <c r="S6949" t="str">
        <f>VLOOKUP(CleanedData[[#This Row],[Product]],'02_Lookup_Tables'!$H$2:$I$126,2,FALSE)</f>
        <v>Home &amp; Living</v>
      </c>
      <c r="T6949" t="str">
        <f>VLOOKUP(CleanedData[[#This Row],[Province]],'02_Lookup_Tables'!$D$2:$E$10,2, FALSE)</f>
        <v>Gauteng Region</v>
      </c>
      <c r="U6949" t="str" cm="1">
        <f t="array" ref="U6949">_xlfn.IFS(CleanedData[[#This Row],[Purchase Amount]]&lt;500,"Low",
CleanedData[[#This Row],[Purchase Amount]]&lt;5000,"Medium",
TRUE,"High")</f>
        <v>Medium</v>
      </c>
      <c r="V6949" t="str">
        <f>TEXT(CleanedData[[#This Row],[Date]],"mmmm")</f>
        <v>April</v>
      </c>
      <c r="W6949" t="str">
        <f>"Q"&amp;ROUNDUP(MONTH(CleanedData[[#This Row],[Date]])/3,0)</f>
        <v>Q2</v>
      </c>
      <c r="X6949" t="str">
        <f>IF(CleanedData[[#This Row],[Purchase Amount]]&gt;=5000,"Yes","No")</f>
        <v>No</v>
      </c>
      <c r="Y6949">
        <f>IF(CleanedData[[#This Row],[Recommend]]="Yes",1,0)</f>
        <v>0</v>
      </c>
      <c r="Z6949" s="6">
        <f>CleanedData[[#This Row],[Purchase Amount]]*0.15</f>
        <v>385.803</v>
      </c>
      <c r="AA6949" s="6">
        <f>CleanedData[[#This Row],[Purchase Amount]]*1.15</f>
        <v>2957.8229999999999</v>
      </c>
    </row>
    <row r="6950" spans="1:27" x14ac:dyDescent="0.3">
      <c r="A6950">
        <v>8412</v>
      </c>
      <c r="B6950" t="s">
        <v>7175</v>
      </c>
      <c r="C6950" s="1">
        <v>45377</v>
      </c>
      <c r="D6950">
        <v>76</v>
      </c>
      <c r="E6950" t="s">
        <v>60</v>
      </c>
      <c r="F6950" t="s">
        <v>40</v>
      </c>
      <c r="G6950" t="s">
        <v>189</v>
      </c>
      <c r="H6950">
        <v>2</v>
      </c>
      <c r="I6950" t="s">
        <v>45</v>
      </c>
      <c r="J6950" t="s">
        <v>43</v>
      </c>
      <c r="K6950" t="s">
        <v>44</v>
      </c>
      <c r="L6950" t="s">
        <v>45</v>
      </c>
      <c r="M6950" t="s">
        <v>100</v>
      </c>
      <c r="N6950" t="s">
        <v>47</v>
      </c>
      <c r="O6950" t="s">
        <v>48</v>
      </c>
      <c r="P6950" t="s">
        <v>49</v>
      </c>
      <c r="Q6950" t="s">
        <v>97</v>
      </c>
      <c r="R6950" s="6">
        <f>_xlfn.XLOOKUP(CleanedData[[#This Row],[Product]],'02_Lookup_Tables'!$A$2:$A$126,'02_Lookup_Tables'!$B$2:$B$126)</f>
        <v>1619.07</v>
      </c>
      <c r="S6950" t="str">
        <f>VLOOKUP(CleanedData[[#This Row],[Product]],'02_Lookup_Tables'!$H$2:$I$126,2,FALSE)</f>
        <v>Home &amp; Living</v>
      </c>
      <c r="T6950" t="str">
        <f>VLOOKUP(CleanedData[[#This Row],[Province]],'02_Lookup_Tables'!$D$2:$E$10,2, FALSE)</f>
        <v>Northern Region</v>
      </c>
      <c r="U6950" t="str" cm="1">
        <f t="array" ref="U6950">_xlfn.IFS(CleanedData[[#This Row],[Purchase Amount]]&lt;500,"Low",
CleanedData[[#This Row],[Purchase Amount]]&lt;5000,"Medium",
TRUE,"High")</f>
        <v>Medium</v>
      </c>
      <c r="V6950" t="str">
        <f>TEXT(CleanedData[[#This Row],[Date]],"mmmm")</f>
        <v>March</v>
      </c>
      <c r="W6950" t="str">
        <f>"Q"&amp;ROUNDUP(MONTH(CleanedData[[#This Row],[Date]])/3,0)</f>
        <v>Q1</v>
      </c>
      <c r="X6950" t="str">
        <f>IF(CleanedData[[#This Row],[Purchase Amount]]&gt;=5000,"Yes","No")</f>
        <v>No</v>
      </c>
      <c r="Y6950">
        <f>IF(CleanedData[[#This Row],[Recommend]]="Yes",1,0)</f>
        <v>1</v>
      </c>
      <c r="Z6950" s="6">
        <f>CleanedData[[#This Row],[Purchase Amount]]*0.15</f>
        <v>242.86049999999997</v>
      </c>
      <c r="AA6950" s="6">
        <f>CleanedData[[#This Row],[Purchase Amount]]*1.15</f>
        <v>1861.9304999999997</v>
      </c>
    </row>
    <row r="6951" spans="1:27" x14ac:dyDescent="0.3">
      <c r="A6951">
        <v>8413</v>
      </c>
      <c r="B6951" t="s">
        <v>7176</v>
      </c>
      <c r="C6951" s="1">
        <v>45636</v>
      </c>
      <c r="D6951">
        <v>41</v>
      </c>
      <c r="E6951" t="s">
        <v>52</v>
      </c>
      <c r="F6951" t="s">
        <v>125</v>
      </c>
      <c r="G6951" t="s">
        <v>105</v>
      </c>
      <c r="H6951">
        <v>5</v>
      </c>
      <c r="I6951" t="s">
        <v>45</v>
      </c>
      <c r="J6951" t="s">
        <v>69</v>
      </c>
      <c r="K6951" t="s">
        <v>55</v>
      </c>
      <c r="L6951" t="s">
        <v>45</v>
      </c>
      <c r="M6951" t="s">
        <v>112</v>
      </c>
      <c r="N6951" t="s">
        <v>57</v>
      </c>
      <c r="O6951" t="s">
        <v>48</v>
      </c>
      <c r="P6951" t="s">
        <v>49</v>
      </c>
      <c r="Q6951" t="s">
        <v>81</v>
      </c>
      <c r="R6951" s="6">
        <f>_xlfn.XLOOKUP(CleanedData[[#This Row],[Product]],'02_Lookup_Tables'!$A$2:$A$126,'02_Lookup_Tables'!$B$2:$B$126)</f>
        <v>231.22</v>
      </c>
      <c r="S6951" t="str">
        <f>VLOOKUP(CleanedData[[#This Row],[Product]],'02_Lookup_Tables'!$H$2:$I$126,2,FALSE)</f>
        <v>Beauty &amp; Personal Care</v>
      </c>
      <c r="T6951" t="str">
        <f>VLOOKUP(CleanedData[[#This Row],[Province]],'02_Lookup_Tables'!$D$2:$E$10,2, FALSE)</f>
        <v>Western Region</v>
      </c>
      <c r="U6951" t="str" cm="1">
        <f t="array" ref="U6951">_xlfn.IFS(CleanedData[[#This Row],[Purchase Amount]]&lt;500,"Low",
CleanedData[[#This Row],[Purchase Amount]]&lt;5000,"Medium",
TRUE,"High")</f>
        <v>Low</v>
      </c>
      <c r="V6951" t="str">
        <f>TEXT(CleanedData[[#This Row],[Date]],"mmmm")</f>
        <v>December</v>
      </c>
      <c r="W6951" t="str">
        <f>"Q"&amp;ROUNDUP(MONTH(CleanedData[[#This Row],[Date]])/3,0)</f>
        <v>Q4</v>
      </c>
      <c r="X6951" t="str">
        <f>IF(CleanedData[[#This Row],[Purchase Amount]]&gt;=5000,"Yes","No")</f>
        <v>No</v>
      </c>
      <c r="Y6951">
        <f>IF(CleanedData[[#This Row],[Recommend]]="Yes",1,0)</f>
        <v>1</v>
      </c>
      <c r="Z6951" s="6">
        <f>CleanedData[[#This Row],[Purchase Amount]]*0.15</f>
        <v>34.683</v>
      </c>
      <c r="AA6951" s="6">
        <f>CleanedData[[#This Row],[Purchase Amount]]*1.15</f>
        <v>265.90299999999996</v>
      </c>
    </row>
    <row r="6952" spans="1:27" x14ac:dyDescent="0.3">
      <c r="A6952">
        <v>8414</v>
      </c>
      <c r="B6952" t="s">
        <v>7177</v>
      </c>
      <c r="C6952" s="1">
        <v>45328</v>
      </c>
      <c r="D6952">
        <v>40</v>
      </c>
      <c r="E6952" t="s">
        <v>52</v>
      </c>
      <c r="F6952" t="s">
        <v>130</v>
      </c>
      <c r="G6952" t="s">
        <v>205</v>
      </c>
      <c r="H6952">
        <v>1</v>
      </c>
      <c r="I6952" t="s">
        <v>45</v>
      </c>
      <c r="J6952" t="s">
        <v>63</v>
      </c>
      <c r="K6952" t="s">
        <v>55</v>
      </c>
      <c r="L6952" t="s">
        <v>42</v>
      </c>
      <c r="M6952" t="s">
        <v>140</v>
      </c>
      <c r="N6952" t="s">
        <v>80</v>
      </c>
      <c r="O6952" t="s">
        <v>148</v>
      </c>
      <c r="P6952" t="s">
        <v>70</v>
      </c>
      <c r="Q6952" t="s">
        <v>81</v>
      </c>
      <c r="R6952" s="6">
        <f>_xlfn.XLOOKUP(CleanedData[[#This Row],[Product]],'02_Lookup_Tables'!$A$2:$A$126,'02_Lookup_Tables'!$B$2:$B$126)</f>
        <v>139.72999999999999</v>
      </c>
      <c r="S6952" t="str">
        <f>VLOOKUP(CleanedData[[#This Row],[Product]],'02_Lookup_Tables'!$H$2:$I$126,2,FALSE)</f>
        <v>Beauty &amp; Personal Care</v>
      </c>
      <c r="T6952" t="str">
        <f>VLOOKUP(CleanedData[[#This Row],[Province]],'02_Lookup_Tables'!$D$2:$E$10,2, FALSE)</f>
        <v>Eastern Region</v>
      </c>
      <c r="U6952" t="str" cm="1">
        <f t="array" ref="U6952">_xlfn.IFS(CleanedData[[#This Row],[Purchase Amount]]&lt;500,"Low",
CleanedData[[#This Row],[Purchase Amount]]&lt;5000,"Medium",
TRUE,"High")</f>
        <v>Low</v>
      </c>
      <c r="V6952" t="str">
        <f>TEXT(CleanedData[[#This Row],[Date]],"mmmm")</f>
        <v>February</v>
      </c>
      <c r="W6952" t="str">
        <f>"Q"&amp;ROUNDUP(MONTH(CleanedData[[#This Row],[Date]])/3,0)</f>
        <v>Q1</v>
      </c>
      <c r="X6952" t="str">
        <f>IF(CleanedData[[#This Row],[Purchase Amount]]&gt;=5000,"Yes","No")</f>
        <v>No</v>
      </c>
      <c r="Y6952">
        <f>IF(CleanedData[[#This Row],[Recommend]]="Yes",1,0)</f>
        <v>1</v>
      </c>
      <c r="Z6952" s="6">
        <f>CleanedData[[#This Row],[Purchase Amount]]*0.15</f>
        <v>20.959499999999998</v>
      </c>
      <c r="AA6952" s="6">
        <f>CleanedData[[#This Row],[Purchase Amount]]*1.15</f>
        <v>160.68949999999998</v>
      </c>
    </row>
    <row r="6953" spans="1:27" x14ac:dyDescent="0.3">
      <c r="A6953">
        <v>8415</v>
      </c>
      <c r="B6953" t="s">
        <v>7178</v>
      </c>
      <c r="C6953" s="1">
        <v>45375</v>
      </c>
      <c r="D6953">
        <v>36</v>
      </c>
      <c r="E6953" t="s">
        <v>60</v>
      </c>
      <c r="F6953" t="s">
        <v>125</v>
      </c>
      <c r="G6953" t="s">
        <v>271</v>
      </c>
      <c r="H6953">
        <v>2</v>
      </c>
      <c r="I6953" t="s">
        <v>45</v>
      </c>
      <c r="J6953" t="s">
        <v>54</v>
      </c>
      <c r="K6953" t="s">
        <v>44</v>
      </c>
      <c r="L6953" t="s">
        <v>45</v>
      </c>
      <c r="M6953" t="s">
        <v>190</v>
      </c>
      <c r="N6953" t="s">
        <v>47</v>
      </c>
      <c r="O6953" t="s">
        <v>89</v>
      </c>
      <c r="P6953" t="s">
        <v>49</v>
      </c>
      <c r="Q6953" t="s">
        <v>81</v>
      </c>
      <c r="R6953" s="6">
        <f>_xlfn.XLOOKUP(CleanedData[[#This Row],[Product]],'02_Lookup_Tables'!$A$2:$A$126,'02_Lookup_Tables'!$B$2:$B$126)</f>
        <v>119.63</v>
      </c>
      <c r="S6953" t="str">
        <f>VLOOKUP(CleanedData[[#This Row],[Product]],'02_Lookup_Tables'!$H$2:$I$126,2,FALSE)</f>
        <v>Food</v>
      </c>
      <c r="T6953" t="str">
        <f>VLOOKUP(CleanedData[[#This Row],[Province]],'02_Lookup_Tables'!$D$2:$E$10,2, FALSE)</f>
        <v>Western Region</v>
      </c>
      <c r="U6953" t="str" cm="1">
        <f t="array" ref="U6953">_xlfn.IFS(CleanedData[[#This Row],[Purchase Amount]]&lt;500,"Low",
CleanedData[[#This Row],[Purchase Amount]]&lt;5000,"Medium",
TRUE,"High")</f>
        <v>Low</v>
      </c>
      <c r="V6953" t="str">
        <f>TEXT(CleanedData[[#This Row],[Date]],"mmmm")</f>
        <v>March</v>
      </c>
      <c r="W6953" t="str">
        <f>"Q"&amp;ROUNDUP(MONTH(CleanedData[[#This Row],[Date]])/3,0)</f>
        <v>Q1</v>
      </c>
      <c r="X6953" t="str">
        <f>IF(CleanedData[[#This Row],[Purchase Amount]]&gt;=5000,"Yes","No")</f>
        <v>No</v>
      </c>
      <c r="Y6953">
        <f>IF(CleanedData[[#This Row],[Recommend]]="Yes",1,0)</f>
        <v>1</v>
      </c>
      <c r="Z6953" s="6">
        <f>CleanedData[[#This Row],[Purchase Amount]]*0.15</f>
        <v>17.944499999999998</v>
      </c>
      <c r="AA6953" s="6">
        <f>CleanedData[[#This Row],[Purchase Amount]]*1.15</f>
        <v>137.57449999999997</v>
      </c>
    </row>
    <row r="6954" spans="1:27" x14ac:dyDescent="0.3">
      <c r="A6954">
        <v>8416</v>
      </c>
      <c r="B6954" t="s">
        <v>7179</v>
      </c>
      <c r="C6954" s="1">
        <v>45329</v>
      </c>
      <c r="D6954">
        <v>57</v>
      </c>
      <c r="E6954" t="s">
        <v>39</v>
      </c>
      <c r="F6954" t="s">
        <v>40</v>
      </c>
      <c r="G6954" t="s">
        <v>128</v>
      </c>
      <c r="H6954">
        <v>4</v>
      </c>
      <c r="I6954" t="s">
        <v>45</v>
      </c>
      <c r="J6954" t="s">
        <v>43</v>
      </c>
      <c r="K6954" t="s">
        <v>55</v>
      </c>
      <c r="L6954" t="s">
        <v>45</v>
      </c>
      <c r="M6954" t="s">
        <v>75</v>
      </c>
      <c r="N6954" t="s">
        <v>96</v>
      </c>
      <c r="O6954" t="s">
        <v>89</v>
      </c>
      <c r="P6954" t="s">
        <v>70</v>
      </c>
      <c r="Q6954" t="s">
        <v>50</v>
      </c>
      <c r="R6954" s="6">
        <f>_xlfn.XLOOKUP(CleanedData[[#This Row],[Product]],'02_Lookup_Tables'!$A$2:$A$126,'02_Lookup_Tables'!$B$2:$B$126)</f>
        <v>3747.26</v>
      </c>
      <c r="S6954" t="str">
        <f>VLOOKUP(CleanedData[[#This Row],[Product]],'02_Lookup_Tables'!$H$2:$I$126,2,FALSE)</f>
        <v>Apparel</v>
      </c>
      <c r="T6954" t="str">
        <f>VLOOKUP(CleanedData[[#This Row],[Province]],'02_Lookup_Tables'!$D$2:$E$10,2, FALSE)</f>
        <v>Northern Region</v>
      </c>
      <c r="U6954" t="str" cm="1">
        <f t="array" ref="U6954">_xlfn.IFS(CleanedData[[#This Row],[Purchase Amount]]&lt;500,"Low",
CleanedData[[#This Row],[Purchase Amount]]&lt;5000,"Medium",
TRUE,"High")</f>
        <v>Medium</v>
      </c>
      <c r="V6954" t="str">
        <f>TEXT(CleanedData[[#This Row],[Date]],"mmmm")</f>
        <v>February</v>
      </c>
      <c r="W6954" t="str">
        <f>"Q"&amp;ROUNDUP(MONTH(CleanedData[[#This Row],[Date]])/3,0)</f>
        <v>Q1</v>
      </c>
      <c r="X6954" t="str">
        <f>IF(CleanedData[[#This Row],[Purchase Amount]]&gt;=5000,"Yes","No")</f>
        <v>No</v>
      </c>
      <c r="Y6954">
        <f>IF(CleanedData[[#This Row],[Recommend]]="Yes",1,0)</f>
        <v>1</v>
      </c>
      <c r="Z6954" s="6">
        <f>CleanedData[[#This Row],[Purchase Amount]]*0.15</f>
        <v>562.08900000000006</v>
      </c>
      <c r="AA6954" s="6">
        <f>CleanedData[[#This Row],[Purchase Amount]]*1.15</f>
        <v>4309.3490000000002</v>
      </c>
    </row>
    <row r="6955" spans="1:27" x14ac:dyDescent="0.3">
      <c r="A6955">
        <v>8417</v>
      </c>
      <c r="B6955" t="s">
        <v>7180</v>
      </c>
      <c r="C6955" s="1">
        <v>45474</v>
      </c>
      <c r="D6955">
        <v>29</v>
      </c>
      <c r="E6955" t="s">
        <v>52</v>
      </c>
      <c r="F6955" t="s">
        <v>77</v>
      </c>
      <c r="G6955" t="s">
        <v>158</v>
      </c>
      <c r="H6955">
        <v>1</v>
      </c>
      <c r="I6955" t="s">
        <v>42</v>
      </c>
      <c r="J6955" t="s">
        <v>43</v>
      </c>
      <c r="K6955" t="s">
        <v>44</v>
      </c>
      <c r="L6955" t="s">
        <v>42</v>
      </c>
      <c r="M6955" t="s">
        <v>85</v>
      </c>
      <c r="N6955" t="s">
        <v>80</v>
      </c>
      <c r="O6955" t="s">
        <v>48</v>
      </c>
      <c r="P6955" t="s">
        <v>49</v>
      </c>
      <c r="Q6955" t="s">
        <v>58</v>
      </c>
      <c r="R6955" s="6">
        <f>_xlfn.XLOOKUP(CleanedData[[#This Row],[Product]],'02_Lookup_Tables'!$A$2:$A$126,'02_Lookup_Tables'!$B$2:$B$126)</f>
        <v>2962.6</v>
      </c>
      <c r="S6955" t="str">
        <f>VLOOKUP(CleanedData[[#This Row],[Product]],'02_Lookup_Tables'!$H$2:$I$126,2,FALSE)</f>
        <v>Sports &amp; Outdoors</v>
      </c>
      <c r="T6955" t="str">
        <f>VLOOKUP(CleanedData[[#This Row],[Province]],'02_Lookup_Tables'!$D$2:$E$10,2, FALSE)</f>
        <v>Central Region</v>
      </c>
      <c r="U6955" t="str" cm="1">
        <f t="array" ref="U6955">_xlfn.IFS(CleanedData[[#This Row],[Purchase Amount]]&lt;500,"Low",
CleanedData[[#This Row],[Purchase Amount]]&lt;5000,"Medium",
TRUE,"High")</f>
        <v>Medium</v>
      </c>
      <c r="V6955" t="str">
        <f>TEXT(CleanedData[[#This Row],[Date]],"mmmm")</f>
        <v>July</v>
      </c>
      <c r="W6955" t="str">
        <f>"Q"&amp;ROUNDUP(MONTH(CleanedData[[#This Row],[Date]])/3,0)</f>
        <v>Q3</v>
      </c>
      <c r="X6955" t="str">
        <f>IF(CleanedData[[#This Row],[Purchase Amount]]&gt;=5000,"Yes","No")</f>
        <v>No</v>
      </c>
      <c r="Y6955">
        <f>IF(CleanedData[[#This Row],[Recommend]]="Yes",1,0)</f>
        <v>0</v>
      </c>
      <c r="Z6955" s="6">
        <f>CleanedData[[#This Row],[Purchase Amount]]*0.15</f>
        <v>444.39</v>
      </c>
      <c r="AA6955" s="6">
        <f>CleanedData[[#This Row],[Purchase Amount]]*1.15</f>
        <v>3406.99</v>
      </c>
    </row>
    <row r="6956" spans="1:27" x14ac:dyDescent="0.3">
      <c r="A6956">
        <v>8418</v>
      </c>
      <c r="B6956" t="s">
        <v>7181</v>
      </c>
      <c r="C6956" s="1">
        <v>45497</v>
      </c>
      <c r="D6956">
        <v>32</v>
      </c>
      <c r="E6956" t="s">
        <v>39</v>
      </c>
      <c r="F6956" t="s">
        <v>83</v>
      </c>
      <c r="G6956" t="s">
        <v>303</v>
      </c>
      <c r="H6956">
        <v>3</v>
      </c>
      <c r="I6956" t="s">
        <v>45</v>
      </c>
      <c r="J6956" t="s">
        <v>43</v>
      </c>
      <c r="K6956" t="s">
        <v>64</v>
      </c>
      <c r="L6956" t="s">
        <v>42</v>
      </c>
      <c r="M6956" t="s">
        <v>46</v>
      </c>
      <c r="N6956" t="s">
        <v>48</v>
      </c>
      <c r="O6956" t="s">
        <v>89</v>
      </c>
      <c r="P6956" t="s">
        <v>49</v>
      </c>
      <c r="Q6956" t="s">
        <v>58</v>
      </c>
      <c r="R6956" s="6">
        <f>_xlfn.XLOOKUP(CleanedData[[#This Row],[Product]],'02_Lookup_Tables'!$A$2:$A$126,'02_Lookup_Tables'!$B$2:$B$126)</f>
        <v>4841.7700000000004</v>
      </c>
      <c r="S6956" t="str">
        <f>VLOOKUP(CleanedData[[#This Row],[Product]],'02_Lookup_Tables'!$H$2:$I$126,2,FALSE)</f>
        <v>Home &amp; Living</v>
      </c>
      <c r="T6956" t="str">
        <f>VLOOKUP(CleanedData[[#This Row],[Province]],'02_Lookup_Tables'!$D$2:$E$10,2, FALSE)</f>
        <v>Western Region</v>
      </c>
      <c r="U6956" t="str" cm="1">
        <f t="array" ref="U6956">_xlfn.IFS(CleanedData[[#This Row],[Purchase Amount]]&lt;500,"Low",
CleanedData[[#This Row],[Purchase Amount]]&lt;5000,"Medium",
TRUE,"High")</f>
        <v>Medium</v>
      </c>
      <c r="V6956" t="str">
        <f>TEXT(CleanedData[[#This Row],[Date]],"mmmm")</f>
        <v>July</v>
      </c>
      <c r="W6956" t="str">
        <f>"Q"&amp;ROUNDUP(MONTH(CleanedData[[#This Row],[Date]])/3,0)</f>
        <v>Q3</v>
      </c>
      <c r="X6956" t="str">
        <f>IF(CleanedData[[#This Row],[Purchase Amount]]&gt;=5000,"Yes","No")</f>
        <v>No</v>
      </c>
      <c r="Y6956">
        <f>IF(CleanedData[[#This Row],[Recommend]]="Yes",1,0)</f>
        <v>1</v>
      </c>
      <c r="Z6956" s="6">
        <f>CleanedData[[#This Row],[Purchase Amount]]*0.15</f>
        <v>726.26550000000009</v>
      </c>
      <c r="AA6956" s="6">
        <f>CleanedData[[#This Row],[Purchase Amount]]*1.15</f>
        <v>5568.0355</v>
      </c>
    </row>
    <row r="6957" spans="1:27" x14ac:dyDescent="0.3">
      <c r="A6957">
        <v>8419</v>
      </c>
      <c r="B6957" t="s">
        <v>7182</v>
      </c>
      <c r="C6957" s="1">
        <v>45361</v>
      </c>
      <c r="E6957" t="s">
        <v>39</v>
      </c>
      <c r="F6957" t="s">
        <v>40</v>
      </c>
      <c r="G6957" t="s">
        <v>182</v>
      </c>
      <c r="H6957">
        <v>1</v>
      </c>
      <c r="I6957" t="s">
        <v>45</v>
      </c>
      <c r="J6957" t="s">
        <v>69</v>
      </c>
      <c r="K6957" t="s">
        <v>44</v>
      </c>
      <c r="L6957" t="s">
        <v>42</v>
      </c>
      <c r="M6957" t="s">
        <v>112</v>
      </c>
      <c r="N6957" t="s">
        <v>80</v>
      </c>
      <c r="O6957" t="s">
        <v>48</v>
      </c>
      <c r="P6957" t="s">
        <v>49</v>
      </c>
      <c r="Q6957" t="s">
        <v>166</v>
      </c>
      <c r="R6957" s="6">
        <f>_xlfn.XLOOKUP(CleanedData[[#This Row],[Product]],'02_Lookup_Tables'!$A$2:$A$126,'02_Lookup_Tables'!$B$2:$B$126)</f>
        <v>3715.65</v>
      </c>
      <c r="S6957" t="str">
        <f>VLOOKUP(CleanedData[[#This Row],[Product]],'02_Lookup_Tables'!$H$2:$I$126,2,FALSE)</f>
        <v>Home Devices</v>
      </c>
      <c r="T6957" t="str">
        <f>VLOOKUP(CleanedData[[#This Row],[Province]],'02_Lookup_Tables'!$D$2:$E$10,2, FALSE)</f>
        <v>Northern Region</v>
      </c>
      <c r="U6957" t="str" cm="1">
        <f t="array" ref="U6957">_xlfn.IFS(CleanedData[[#This Row],[Purchase Amount]]&lt;500,"Low",
CleanedData[[#This Row],[Purchase Amount]]&lt;5000,"Medium",
TRUE,"High")</f>
        <v>Medium</v>
      </c>
      <c r="V6957" t="str">
        <f>TEXT(CleanedData[[#This Row],[Date]],"mmmm")</f>
        <v>March</v>
      </c>
      <c r="W6957" t="str">
        <f>"Q"&amp;ROUNDUP(MONTH(CleanedData[[#This Row],[Date]])/3,0)</f>
        <v>Q1</v>
      </c>
      <c r="X6957" t="str">
        <f>IF(CleanedData[[#This Row],[Purchase Amount]]&gt;=5000,"Yes","No")</f>
        <v>No</v>
      </c>
      <c r="Y6957">
        <f>IF(CleanedData[[#This Row],[Recommend]]="Yes",1,0)</f>
        <v>1</v>
      </c>
      <c r="Z6957" s="6">
        <f>CleanedData[[#This Row],[Purchase Amount]]*0.15</f>
        <v>557.34749999999997</v>
      </c>
      <c r="AA6957" s="6">
        <f>CleanedData[[#This Row],[Purchase Amount]]*1.15</f>
        <v>4272.9974999999995</v>
      </c>
    </row>
    <row r="6958" spans="1:27" x14ac:dyDescent="0.3">
      <c r="A6958">
        <v>8420</v>
      </c>
      <c r="B6958" t="s">
        <v>7183</v>
      </c>
      <c r="C6958" s="1">
        <v>45974</v>
      </c>
      <c r="D6958">
        <v>50</v>
      </c>
      <c r="E6958" t="s">
        <v>60</v>
      </c>
      <c r="F6958" t="s">
        <v>40</v>
      </c>
      <c r="G6958" t="s">
        <v>105</v>
      </c>
      <c r="H6958">
        <v>1</v>
      </c>
      <c r="I6958" t="s">
        <v>45</v>
      </c>
      <c r="J6958" t="s">
        <v>63</v>
      </c>
      <c r="K6958" t="s">
        <v>64</v>
      </c>
      <c r="L6958" t="s">
        <v>42</v>
      </c>
      <c r="M6958" t="s">
        <v>231</v>
      </c>
      <c r="N6958" t="s">
        <v>80</v>
      </c>
      <c r="O6958" t="s">
        <v>89</v>
      </c>
      <c r="P6958" t="s">
        <v>49</v>
      </c>
      <c r="Q6958" t="s">
        <v>93</v>
      </c>
      <c r="R6958" s="6">
        <f>_xlfn.XLOOKUP(CleanedData[[#This Row],[Product]],'02_Lookup_Tables'!$A$2:$A$126,'02_Lookup_Tables'!$B$2:$B$126)</f>
        <v>231.22</v>
      </c>
      <c r="S6958" t="str">
        <f>VLOOKUP(CleanedData[[#This Row],[Product]],'02_Lookup_Tables'!$H$2:$I$126,2,FALSE)</f>
        <v>Beauty &amp; Personal Care</v>
      </c>
      <c r="T6958" t="str">
        <f>VLOOKUP(CleanedData[[#This Row],[Province]],'02_Lookup_Tables'!$D$2:$E$10,2, FALSE)</f>
        <v>Northern Region</v>
      </c>
      <c r="U6958" t="str" cm="1">
        <f t="array" ref="U6958">_xlfn.IFS(CleanedData[[#This Row],[Purchase Amount]]&lt;500,"Low",
CleanedData[[#This Row],[Purchase Amount]]&lt;5000,"Medium",
TRUE,"High")</f>
        <v>Low</v>
      </c>
      <c r="V6958" t="str">
        <f>TEXT(CleanedData[[#This Row],[Date]],"mmmm")</f>
        <v>November</v>
      </c>
      <c r="W6958" t="str">
        <f>"Q"&amp;ROUNDUP(MONTH(CleanedData[[#This Row],[Date]])/3,0)</f>
        <v>Q4</v>
      </c>
      <c r="X6958" t="str">
        <f>IF(CleanedData[[#This Row],[Purchase Amount]]&gt;=5000,"Yes","No")</f>
        <v>No</v>
      </c>
      <c r="Y6958">
        <f>IF(CleanedData[[#This Row],[Recommend]]="Yes",1,0)</f>
        <v>1</v>
      </c>
      <c r="Z6958" s="6">
        <f>CleanedData[[#This Row],[Purchase Amount]]*0.15</f>
        <v>34.683</v>
      </c>
      <c r="AA6958" s="6">
        <f>CleanedData[[#This Row],[Purchase Amount]]*1.15</f>
        <v>265.90299999999996</v>
      </c>
    </row>
    <row r="6959" spans="1:27" x14ac:dyDescent="0.3">
      <c r="A6959">
        <v>8421</v>
      </c>
      <c r="B6959" t="s">
        <v>7184</v>
      </c>
      <c r="C6959" s="1">
        <v>45803</v>
      </c>
      <c r="D6959">
        <v>42</v>
      </c>
      <c r="E6959" t="s">
        <v>60</v>
      </c>
      <c r="F6959" t="s">
        <v>68</v>
      </c>
      <c r="G6959" t="s">
        <v>338</v>
      </c>
      <c r="H6959">
        <v>3</v>
      </c>
      <c r="I6959" t="s">
        <v>42</v>
      </c>
      <c r="J6959" t="s">
        <v>74</v>
      </c>
      <c r="K6959" t="s">
        <v>64</v>
      </c>
      <c r="L6959" t="s">
        <v>42</v>
      </c>
      <c r="M6959" t="s">
        <v>208</v>
      </c>
      <c r="N6959" t="s">
        <v>48</v>
      </c>
      <c r="O6959" t="s">
        <v>89</v>
      </c>
      <c r="P6959" t="s">
        <v>49</v>
      </c>
      <c r="Q6959" t="s">
        <v>81</v>
      </c>
      <c r="R6959" s="6">
        <f>_xlfn.XLOOKUP(CleanedData[[#This Row],[Product]],'02_Lookup_Tables'!$A$2:$A$126,'02_Lookup_Tables'!$B$2:$B$126)</f>
        <v>5258.73</v>
      </c>
      <c r="S6959" t="str">
        <f>VLOOKUP(CleanedData[[#This Row],[Product]],'02_Lookup_Tables'!$H$2:$I$126,2,FALSE)</f>
        <v>Sports &amp; Outdoors</v>
      </c>
      <c r="T6959" t="str">
        <f>VLOOKUP(CleanedData[[#This Row],[Province]],'02_Lookup_Tables'!$D$2:$E$10,2, FALSE)</f>
        <v>Northern Region</v>
      </c>
      <c r="U6959" t="str" cm="1">
        <f t="array" ref="U6959">_xlfn.IFS(CleanedData[[#This Row],[Purchase Amount]]&lt;500,"Low",
CleanedData[[#This Row],[Purchase Amount]]&lt;5000,"Medium",
TRUE,"High")</f>
        <v>High</v>
      </c>
      <c r="V6959" t="str">
        <f>TEXT(CleanedData[[#This Row],[Date]],"mmmm")</f>
        <v>May</v>
      </c>
      <c r="W6959" t="str">
        <f>"Q"&amp;ROUNDUP(MONTH(CleanedData[[#This Row],[Date]])/3,0)</f>
        <v>Q2</v>
      </c>
      <c r="X6959" t="str">
        <f>IF(CleanedData[[#This Row],[Purchase Amount]]&gt;=5000,"Yes","No")</f>
        <v>Yes</v>
      </c>
      <c r="Y6959">
        <f>IF(CleanedData[[#This Row],[Recommend]]="Yes",1,0)</f>
        <v>0</v>
      </c>
      <c r="Z6959" s="6">
        <f>CleanedData[[#This Row],[Purchase Amount]]*0.15</f>
        <v>788.80949999999996</v>
      </c>
      <c r="AA6959" s="6">
        <f>CleanedData[[#This Row],[Purchase Amount]]*1.15</f>
        <v>6047.539499999999</v>
      </c>
    </row>
    <row r="6960" spans="1:27" x14ac:dyDescent="0.3">
      <c r="A6960">
        <v>8423</v>
      </c>
      <c r="B6960" t="s">
        <v>7185</v>
      </c>
      <c r="C6960" s="1">
        <v>45474</v>
      </c>
      <c r="D6960">
        <v>59</v>
      </c>
      <c r="E6960" t="s">
        <v>60</v>
      </c>
      <c r="F6960" t="s">
        <v>68</v>
      </c>
      <c r="G6960" t="s">
        <v>162</v>
      </c>
      <c r="H6960">
        <v>1</v>
      </c>
      <c r="I6960" t="s">
        <v>45</v>
      </c>
      <c r="J6960" t="s">
        <v>54</v>
      </c>
      <c r="K6960" t="s">
        <v>44</v>
      </c>
      <c r="L6960" t="s">
        <v>42</v>
      </c>
      <c r="M6960" t="s">
        <v>140</v>
      </c>
      <c r="N6960" t="s">
        <v>80</v>
      </c>
      <c r="O6960" t="s">
        <v>148</v>
      </c>
      <c r="P6960" t="s">
        <v>70</v>
      </c>
      <c r="Q6960" t="s">
        <v>50</v>
      </c>
      <c r="R6960" s="6">
        <f>_xlfn.XLOOKUP(CleanedData[[#This Row],[Product]],'02_Lookup_Tables'!$A$2:$A$126,'02_Lookup_Tables'!$B$2:$B$126)</f>
        <v>3086.4</v>
      </c>
      <c r="S6960" t="str">
        <f>VLOOKUP(CleanedData[[#This Row],[Product]],'02_Lookup_Tables'!$H$2:$I$126,2,FALSE)</f>
        <v>Home &amp; Living</v>
      </c>
      <c r="T6960" t="str">
        <f>VLOOKUP(CleanedData[[#This Row],[Province]],'02_Lookup_Tables'!$D$2:$E$10,2, FALSE)</f>
        <v>Northern Region</v>
      </c>
      <c r="U6960" t="str" cm="1">
        <f t="array" ref="U6960">_xlfn.IFS(CleanedData[[#This Row],[Purchase Amount]]&lt;500,"Low",
CleanedData[[#This Row],[Purchase Amount]]&lt;5000,"Medium",
TRUE,"High")</f>
        <v>Medium</v>
      </c>
      <c r="V6960" t="str">
        <f>TEXT(CleanedData[[#This Row],[Date]],"mmmm")</f>
        <v>July</v>
      </c>
      <c r="W6960" t="str">
        <f>"Q"&amp;ROUNDUP(MONTH(CleanedData[[#This Row],[Date]])/3,0)</f>
        <v>Q3</v>
      </c>
      <c r="X6960" t="str">
        <f>IF(CleanedData[[#This Row],[Purchase Amount]]&gt;=5000,"Yes","No")</f>
        <v>No</v>
      </c>
      <c r="Y6960">
        <f>IF(CleanedData[[#This Row],[Recommend]]="Yes",1,0)</f>
        <v>1</v>
      </c>
      <c r="Z6960" s="6">
        <f>CleanedData[[#This Row],[Purchase Amount]]*0.15</f>
        <v>462.96</v>
      </c>
      <c r="AA6960" s="6">
        <f>CleanedData[[#This Row],[Purchase Amount]]*1.15</f>
        <v>3549.3599999999997</v>
      </c>
    </row>
    <row r="6961" spans="1:27" x14ac:dyDescent="0.3">
      <c r="A6961">
        <v>8424</v>
      </c>
      <c r="B6961" t="s">
        <v>7186</v>
      </c>
      <c r="C6961" s="1">
        <v>45935</v>
      </c>
      <c r="D6961">
        <v>63</v>
      </c>
      <c r="E6961" t="s">
        <v>52</v>
      </c>
      <c r="F6961" t="s">
        <v>77</v>
      </c>
      <c r="G6961" t="s">
        <v>212</v>
      </c>
      <c r="H6961">
        <v>2</v>
      </c>
      <c r="I6961" t="s">
        <v>45</v>
      </c>
      <c r="J6961" t="s">
        <v>69</v>
      </c>
      <c r="K6961" t="s">
        <v>44</v>
      </c>
      <c r="L6961" t="s">
        <v>45</v>
      </c>
      <c r="M6961" t="s">
        <v>92</v>
      </c>
      <c r="N6961" t="s">
        <v>47</v>
      </c>
      <c r="O6961" t="s">
        <v>89</v>
      </c>
      <c r="P6961" t="s">
        <v>49</v>
      </c>
      <c r="Q6961" t="s">
        <v>50</v>
      </c>
      <c r="R6961" s="6">
        <f>_xlfn.XLOOKUP(CleanedData[[#This Row],[Product]],'02_Lookup_Tables'!$A$2:$A$126,'02_Lookup_Tables'!$B$2:$B$126)</f>
        <v>192.77</v>
      </c>
      <c r="S6961" t="str">
        <f>VLOOKUP(CleanedData[[#This Row],[Product]],'02_Lookup_Tables'!$H$2:$I$126,2,FALSE)</f>
        <v>Beauty &amp; Personal Care</v>
      </c>
      <c r="T6961" t="str">
        <f>VLOOKUP(CleanedData[[#This Row],[Province]],'02_Lookup_Tables'!$D$2:$E$10,2, FALSE)</f>
        <v>Central Region</v>
      </c>
      <c r="U6961" t="str" cm="1">
        <f t="array" ref="U6961">_xlfn.IFS(CleanedData[[#This Row],[Purchase Amount]]&lt;500,"Low",
CleanedData[[#This Row],[Purchase Amount]]&lt;5000,"Medium",
TRUE,"High")</f>
        <v>Low</v>
      </c>
      <c r="V6961" t="str">
        <f>TEXT(CleanedData[[#This Row],[Date]],"mmmm")</f>
        <v>October</v>
      </c>
      <c r="W6961" t="str">
        <f>"Q"&amp;ROUNDUP(MONTH(CleanedData[[#This Row],[Date]])/3,0)</f>
        <v>Q4</v>
      </c>
      <c r="X6961" t="str">
        <f>IF(CleanedData[[#This Row],[Purchase Amount]]&gt;=5000,"Yes","No")</f>
        <v>No</v>
      </c>
      <c r="Y6961">
        <f>IF(CleanedData[[#This Row],[Recommend]]="Yes",1,0)</f>
        <v>1</v>
      </c>
      <c r="Z6961" s="6">
        <f>CleanedData[[#This Row],[Purchase Amount]]*0.15</f>
        <v>28.915500000000002</v>
      </c>
      <c r="AA6961" s="6">
        <f>CleanedData[[#This Row],[Purchase Amount]]*1.15</f>
        <v>221.68549999999999</v>
      </c>
    </row>
    <row r="6962" spans="1:27" x14ac:dyDescent="0.3">
      <c r="A6962">
        <v>8425</v>
      </c>
      <c r="B6962" t="s">
        <v>7187</v>
      </c>
      <c r="C6962" s="1">
        <v>45492</v>
      </c>
      <c r="D6962">
        <v>64</v>
      </c>
      <c r="E6962" t="s">
        <v>52</v>
      </c>
      <c r="F6962" t="s">
        <v>125</v>
      </c>
      <c r="G6962" t="s">
        <v>118</v>
      </c>
      <c r="H6962">
        <v>4</v>
      </c>
      <c r="I6962" t="s">
        <v>45</v>
      </c>
      <c r="J6962" t="s">
        <v>69</v>
      </c>
      <c r="K6962" t="s">
        <v>64</v>
      </c>
      <c r="L6962" t="s">
        <v>45</v>
      </c>
      <c r="M6962" t="s">
        <v>184</v>
      </c>
      <c r="N6962" t="s">
        <v>96</v>
      </c>
      <c r="O6962" t="s">
        <v>148</v>
      </c>
      <c r="P6962" t="s">
        <v>49</v>
      </c>
      <c r="Q6962" t="s">
        <v>50</v>
      </c>
      <c r="R6962" s="6">
        <f>_xlfn.XLOOKUP(CleanedData[[#This Row],[Product]],'02_Lookup_Tables'!$A$2:$A$126,'02_Lookup_Tables'!$B$2:$B$126)</f>
        <v>368.99</v>
      </c>
      <c r="S6962" t="str">
        <f>VLOOKUP(CleanedData[[#This Row],[Product]],'02_Lookup_Tables'!$H$2:$I$126,2,FALSE)</f>
        <v>Accessories</v>
      </c>
      <c r="T6962" t="str">
        <f>VLOOKUP(CleanedData[[#This Row],[Province]],'02_Lookup_Tables'!$D$2:$E$10,2, FALSE)</f>
        <v>Western Region</v>
      </c>
      <c r="U6962" t="str" cm="1">
        <f t="array" ref="U6962">_xlfn.IFS(CleanedData[[#This Row],[Purchase Amount]]&lt;500,"Low",
CleanedData[[#This Row],[Purchase Amount]]&lt;5000,"Medium",
TRUE,"High")</f>
        <v>Low</v>
      </c>
      <c r="V6962" t="str">
        <f>TEXT(CleanedData[[#This Row],[Date]],"mmmm")</f>
        <v>July</v>
      </c>
      <c r="W6962" t="str">
        <f>"Q"&amp;ROUNDUP(MONTH(CleanedData[[#This Row],[Date]])/3,0)</f>
        <v>Q3</v>
      </c>
      <c r="X6962" t="str">
        <f>IF(CleanedData[[#This Row],[Purchase Amount]]&gt;=5000,"Yes","No")</f>
        <v>No</v>
      </c>
      <c r="Y6962">
        <f>IF(CleanedData[[#This Row],[Recommend]]="Yes",1,0)</f>
        <v>1</v>
      </c>
      <c r="Z6962" s="6">
        <f>CleanedData[[#This Row],[Purchase Amount]]*0.15</f>
        <v>55.348500000000001</v>
      </c>
      <c r="AA6962" s="6">
        <f>CleanedData[[#This Row],[Purchase Amount]]*1.15</f>
        <v>424.33849999999995</v>
      </c>
    </row>
    <row r="6963" spans="1:27" x14ac:dyDescent="0.3">
      <c r="A6963">
        <v>8426</v>
      </c>
      <c r="B6963" t="s">
        <v>7188</v>
      </c>
      <c r="C6963" s="1">
        <v>45434</v>
      </c>
      <c r="D6963">
        <v>26</v>
      </c>
      <c r="E6963" t="s">
        <v>39</v>
      </c>
      <c r="F6963" t="s">
        <v>40</v>
      </c>
      <c r="G6963" t="s">
        <v>406</v>
      </c>
      <c r="H6963">
        <v>1</v>
      </c>
      <c r="I6963" t="s">
        <v>45</v>
      </c>
      <c r="J6963" t="s">
        <v>74</v>
      </c>
      <c r="K6963" t="s">
        <v>44</v>
      </c>
      <c r="L6963" t="s">
        <v>42</v>
      </c>
      <c r="M6963" t="s">
        <v>175</v>
      </c>
      <c r="N6963" t="s">
        <v>80</v>
      </c>
      <c r="O6963" t="s">
        <v>89</v>
      </c>
      <c r="P6963" t="s">
        <v>49</v>
      </c>
      <c r="Q6963" t="s">
        <v>58</v>
      </c>
      <c r="R6963" s="6">
        <f>_xlfn.XLOOKUP(CleanedData[[#This Row],[Product]],'02_Lookup_Tables'!$A$2:$A$126,'02_Lookup_Tables'!$B$2:$B$126)</f>
        <v>996.44</v>
      </c>
      <c r="S6963" t="str">
        <f>VLOOKUP(CleanedData[[#This Row],[Product]],'02_Lookup_Tables'!$H$2:$I$126,2,FALSE)</f>
        <v>Sports &amp; Outdoors</v>
      </c>
      <c r="T6963" t="str">
        <f>VLOOKUP(CleanedData[[#This Row],[Province]],'02_Lookup_Tables'!$D$2:$E$10,2, FALSE)</f>
        <v>Northern Region</v>
      </c>
      <c r="U6963" t="str" cm="1">
        <f t="array" ref="U6963">_xlfn.IFS(CleanedData[[#This Row],[Purchase Amount]]&lt;500,"Low",
CleanedData[[#This Row],[Purchase Amount]]&lt;5000,"Medium",
TRUE,"High")</f>
        <v>Medium</v>
      </c>
      <c r="V6963" t="str">
        <f>TEXT(CleanedData[[#This Row],[Date]],"mmmm")</f>
        <v>May</v>
      </c>
      <c r="W6963" t="str">
        <f>"Q"&amp;ROUNDUP(MONTH(CleanedData[[#This Row],[Date]])/3,0)</f>
        <v>Q2</v>
      </c>
      <c r="X6963" t="str">
        <f>IF(CleanedData[[#This Row],[Purchase Amount]]&gt;=5000,"Yes","No")</f>
        <v>No</v>
      </c>
      <c r="Y6963">
        <f>IF(CleanedData[[#This Row],[Recommend]]="Yes",1,0)</f>
        <v>1</v>
      </c>
      <c r="Z6963" s="6">
        <f>CleanedData[[#This Row],[Purchase Amount]]*0.15</f>
        <v>149.46600000000001</v>
      </c>
      <c r="AA6963" s="6">
        <f>CleanedData[[#This Row],[Purchase Amount]]*1.15</f>
        <v>1145.9059999999999</v>
      </c>
    </row>
    <row r="6964" spans="1:27" x14ac:dyDescent="0.3">
      <c r="A6964">
        <v>8427</v>
      </c>
      <c r="B6964" t="s">
        <v>7189</v>
      </c>
      <c r="C6964" s="1">
        <v>45318</v>
      </c>
      <c r="D6964">
        <v>74</v>
      </c>
      <c r="E6964" t="s">
        <v>52</v>
      </c>
      <c r="F6964" t="s">
        <v>130</v>
      </c>
      <c r="G6964" t="s">
        <v>171</v>
      </c>
      <c r="H6964">
        <v>1</v>
      </c>
      <c r="I6964" t="s">
        <v>45</v>
      </c>
      <c r="J6964" t="s">
        <v>74</v>
      </c>
      <c r="K6964" t="s">
        <v>44</v>
      </c>
      <c r="L6964" t="s">
        <v>45</v>
      </c>
      <c r="M6964" t="s">
        <v>190</v>
      </c>
      <c r="N6964" t="s">
        <v>80</v>
      </c>
      <c r="O6964" t="s">
        <v>89</v>
      </c>
      <c r="P6964" t="s">
        <v>49</v>
      </c>
      <c r="Q6964" t="s">
        <v>97</v>
      </c>
      <c r="R6964" s="6">
        <f>_xlfn.XLOOKUP(CleanedData[[#This Row],[Product]],'02_Lookup_Tables'!$A$2:$A$126,'02_Lookup_Tables'!$B$2:$B$126)</f>
        <v>6710.27</v>
      </c>
      <c r="S6964" t="str">
        <f>VLOOKUP(CleanedData[[#This Row],[Product]],'02_Lookup_Tables'!$H$2:$I$126,2,FALSE)</f>
        <v>Home Devices</v>
      </c>
      <c r="T6964" t="str">
        <f>VLOOKUP(CleanedData[[#This Row],[Province]],'02_Lookup_Tables'!$D$2:$E$10,2, FALSE)</f>
        <v>Eastern Region</v>
      </c>
      <c r="U6964" t="str" cm="1">
        <f t="array" ref="U6964">_xlfn.IFS(CleanedData[[#This Row],[Purchase Amount]]&lt;500,"Low",
CleanedData[[#This Row],[Purchase Amount]]&lt;5000,"Medium",
TRUE,"High")</f>
        <v>High</v>
      </c>
      <c r="V6964" t="str">
        <f>TEXT(CleanedData[[#This Row],[Date]],"mmmm")</f>
        <v>January</v>
      </c>
      <c r="W6964" t="str">
        <f>"Q"&amp;ROUNDUP(MONTH(CleanedData[[#This Row],[Date]])/3,0)</f>
        <v>Q1</v>
      </c>
      <c r="X6964" t="str">
        <f>IF(CleanedData[[#This Row],[Purchase Amount]]&gt;=5000,"Yes","No")</f>
        <v>Yes</v>
      </c>
      <c r="Y6964">
        <f>IF(CleanedData[[#This Row],[Recommend]]="Yes",1,0)</f>
        <v>1</v>
      </c>
      <c r="Z6964" s="6">
        <f>CleanedData[[#This Row],[Purchase Amount]]*0.15</f>
        <v>1006.5405000000001</v>
      </c>
      <c r="AA6964" s="6">
        <f>CleanedData[[#This Row],[Purchase Amount]]*1.15</f>
        <v>7716.8104999999996</v>
      </c>
    </row>
    <row r="6965" spans="1:27" x14ac:dyDescent="0.3">
      <c r="A6965">
        <v>8428</v>
      </c>
      <c r="B6965" t="s">
        <v>7190</v>
      </c>
      <c r="C6965" s="1">
        <v>45464</v>
      </c>
      <c r="D6965">
        <v>67</v>
      </c>
      <c r="E6965" t="s">
        <v>39</v>
      </c>
      <c r="F6965" t="s">
        <v>40</v>
      </c>
      <c r="G6965" t="s">
        <v>378</v>
      </c>
      <c r="H6965">
        <v>5</v>
      </c>
      <c r="I6965" t="s">
        <v>42</v>
      </c>
      <c r="J6965" t="s">
        <v>43</v>
      </c>
      <c r="K6965" t="s">
        <v>64</v>
      </c>
      <c r="L6965" t="s">
        <v>45</v>
      </c>
      <c r="M6965" t="s">
        <v>46</v>
      </c>
      <c r="N6965" t="s">
        <v>57</v>
      </c>
      <c r="O6965" t="s">
        <v>89</v>
      </c>
      <c r="P6965" t="s">
        <v>70</v>
      </c>
      <c r="Q6965" t="s">
        <v>97</v>
      </c>
      <c r="R6965" s="6">
        <f>_xlfn.XLOOKUP(CleanedData[[#This Row],[Product]],'02_Lookup_Tables'!$A$2:$A$126,'02_Lookup_Tables'!$B$2:$B$126)</f>
        <v>40.11</v>
      </c>
      <c r="S6965" t="str">
        <f>VLOOKUP(CleanedData[[#This Row],[Product]],'02_Lookup_Tables'!$H$2:$I$126,2,FALSE)</f>
        <v>Food</v>
      </c>
      <c r="T6965" t="str">
        <f>VLOOKUP(CleanedData[[#This Row],[Province]],'02_Lookup_Tables'!$D$2:$E$10,2, FALSE)</f>
        <v>Northern Region</v>
      </c>
      <c r="U6965" t="str" cm="1">
        <f t="array" ref="U6965">_xlfn.IFS(CleanedData[[#This Row],[Purchase Amount]]&lt;500,"Low",
CleanedData[[#This Row],[Purchase Amount]]&lt;5000,"Medium",
TRUE,"High")</f>
        <v>Low</v>
      </c>
      <c r="V6965" t="str">
        <f>TEXT(CleanedData[[#This Row],[Date]],"mmmm")</f>
        <v>June</v>
      </c>
      <c r="W6965" t="str">
        <f>"Q"&amp;ROUNDUP(MONTH(CleanedData[[#This Row],[Date]])/3,0)</f>
        <v>Q2</v>
      </c>
      <c r="X6965" t="str">
        <f>IF(CleanedData[[#This Row],[Purchase Amount]]&gt;=5000,"Yes","No")</f>
        <v>No</v>
      </c>
      <c r="Y6965">
        <f>IF(CleanedData[[#This Row],[Recommend]]="Yes",1,0)</f>
        <v>0</v>
      </c>
      <c r="Z6965" s="6">
        <f>CleanedData[[#This Row],[Purchase Amount]]*0.15</f>
        <v>6.0164999999999997</v>
      </c>
      <c r="AA6965" s="6">
        <f>CleanedData[[#This Row],[Purchase Amount]]*1.15</f>
        <v>46.126499999999993</v>
      </c>
    </row>
    <row r="6966" spans="1:27" x14ac:dyDescent="0.3">
      <c r="A6966">
        <v>8429</v>
      </c>
      <c r="B6966" t="s">
        <v>7191</v>
      </c>
      <c r="C6966" s="1">
        <v>45855</v>
      </c>
      <c r="D6966">
        <v>79</v>
      </c>
      <c r="E6966" t="s">
        <v>52</v>
      </c>
      <c r="F6966" t="s">
        <v>77</v>
      </c>
      <c r="G6966" t="s">
        <v>198</v>
      </c>
      <c r="H6966">
        <v>4</v>
      </c>
      <c r="I6966" t="s">
        <v>42</v>
      </c>
      <c r="J6966" t="s">
        <v>63</v>
      </c>
      <c r="K6966" t="s">
        <v>64</v>
      </c>
      <c r="L6966" t="s">
        <v>45</v>
      </c>
      <c r="M6966" t="s">
        <v>151</v>
      </c>
      <c r="N6966" t="s">
        <v>96</v>
      </c>
      <c r="O6966" t="s">
        <v>89</v>
      </c>
      <c r="P6966" t="s">
        <v>70</v>
      </c>
      <c r="Q6966" t="s">
        <v>97</v>
      </c>
      <c r="R6966" s="6">
        <f>_xlfn.XLOOKUP(CleanedData[[#This Row],[Product]],'02_Lookup_Tables'!$A$2:$A$126,'02_Lookup_Tables'!$B$2:$B$126)</f>
        <v>2099.4</v>
      </c>
      <c r="S6966" t="str">
        <f>VLOOKUP(CleanedData[[#This Row],[Product]],'02_Lookup_Tables'!$H$2:$I$126,2,FALSE)</f>
        <v>Sports &amp; Outdoors</v>
      </c>
      <c r="T6966" t="str">
        <f>VLOOKUP(CleanedData[[#This Row],[Province]],'02_Lookup_Tables'!$D$2:$E$10,2, FALSE)</f>
        <v>Central Region</v>
      </c>
      <c r="U6966" t="str" cm="1">
        <f t="array" ref="U6966">_xlfn.IFS(CleanedData[[#This Row],[Purchase Amount]]&lt;500,"Low",
CleanedData[[#This Row],[Purchase Amount]]&lt;5000,"Medium",
TRUE,"High")</f>
        <v>Medium</v>
      </c>
      <c r="V6966" t="str">
        <f>TEXT(CleanedData[[#This Row],[Date]],"mmmm")</f>
        <v>July</v>
      </c>
      <c r="W6966" t="str">
        <f>"Q"&amp;ROUNDUP(MONTH(CleanedData[[#This Row],[Date]])/3,0)</f>
        <v>Q3</v>
      </c>
      <c r="X6966" t="str">
        <f>IF(CleanedData[[#This Row],[Purchase Amount]]&gt;=5000,"Yes","No")</f>
        <v>No</v>
      </c>
      <c r="Y6966">
        <f>IF(CleanedData[[#This Row],[Recommend]]="Yes",1,0)</f>
        <v>0</v>
      </c>
      <c r="Z6966" s="6">
        <f>CleanedData[[#This Row],[Purchase Amount]]*0.15</f>
        <v>314.91000000000003</v>
      </c>
      <c r="AA6966" s="6">
        <f>CleanedData[[#This Row],[Purchase Amount]]*1.15</f>
        <v>2414.31</v>
      </c>
    </row>
    <row r="6967" spans="1:27" x14ac:dyDescent="0.3">
      <c r="A6967">
        <v>8430</v>
      </c>
      <c r="B6967" t="s">
        <v>7192</v>
      </c>
      <c r="C6967" s="1">
        <v>45294</v>
      </c>
      <c r="D6967">
        <v>21</v>
      </c>
      <c r="E6967" t="s">
        <v>52</v>
      </c>
      <c r="F6967" t="s">
        <v>130</v>
      </c>
      <c r="G6967" t="s">
        <v>389</v>
      </c>
      <c r="H6967">
        <v>5</v>
      </c>
      <c r="I6967" t="s">
        <v>42</v>
      </c>
      <c r="J6967" t="s">
        <v>69</v>
      </c>
      <c r="K6967" t="s">
        <v>55</v>
      </c>
      <c r="L6967" t="s">
        <v>45</v>
      </c>
      <c r="M6967" t="s">
        <v>92</v>
      </c>
      <c r="N6967" t="s">
        <v>57</v>
      </c>
      <c r="O6967" t="s">
        <v>89</v>
      </c>
      <c r="P6967" t="s">
        <v>70</v>
      </c>
      <c r="Q6967" t="s">
        <v>66</v>
      </c>
      <c r="R6967" s="6">
        <f>_xlfn.XLOOKUP(CleanedData[[#This Row],[Product]],'02_Lookup_Tables'!$A$2:$A$126,'02_Lookup_Tables'!$B$2:$B$126)</f>
        <v>5432.76</v>
      </c>
      <c r="S6967" t="str">
        <f>VLOOKUP(CleanedData[[#This Row],[Product]],'02_Lookup_Tables'!$H$2:$I$126,2,FALSE)</f>
        <v>Home Devices</v>
      </c>
      <c r="T6967" t="str">
        <f>VLOOKUP(CleanedData[[#This Row],[Province]],'02_Lookup_Tables'!$D$2:$E$10,2, FALSE)</f>
        <v>Eastern Region</v>
      </c>
      <c r="U6967" t="str" cm="1">
        <f t="array" ref="U6967">_xlfn.IFS(CleanedData[[#This Row],[Purchase Amount]]&lt;500,"Low",
CleanedData[[#This Row],[Purchase Amount]]&lt;5000,"Medium",
TRUE,"High")</f>
        <v>High</v>
      </c>
      <c r="V6967" t="str">
        <f>TEXT(CleanedData[[#This Row],[Date]],"mmmm")</f>
        <v>January</v>
      </c>
      <c r="W6967" t="str">
        <f>"Q"&amp;ROUNDUP(MONTH(CleanedData[[#This Row],[Date]])/3,0)</f>
        <v>Q1</v>
      </c>
      <c r="X6967" t="str">
        <f>IF(CleanedData[[#This Row],[Purchase Amount]]&gt;=5000,"Yes","No")</f>
        <v>Yes</v>
      </c>
      <c r="Y6967">
        <f>IF(CleanedData[[#This Row],[Recommend]]="Yes",1,0)</f>
        <v>0</v>
      </c>
      <c r="Z6967" s="6">
        <f>CleanedData[[#This Row],[Purchase Amount]]*0.15</f>
        <v>814.91399999999999</v>
      </c>
      <c r="AA6967" s="6">
        <f>CleanedData[[#This Row],[Purchase Amount]]*1.15</f>
        <v>6247.674</v>
      </c>
    </row>
    <row r="6968" spans="1:27" x14ac:dyDescent="0.3">
      <c r="A6968">
        <v>8431</v>
      </c>
      <c r="B6968" t="s">
        <v>7193</v>
      </c>
      <c r="C6968" s="1">
        <v>45769</v>
      </c>
      <c r="E6968" t="s">
        <v>39</v>
      </c>
      <c r="F6968" t="s">
        <v>72</v>
      </c>
      <c r="G6968" t="s">
        <v>179</v>
      </c>
      <c r="H6968">
        <v>1</v>
      </c>
      <c r="I6968" t="s">
        <v>45</v>
      </c>
      <c r="J6968" t="s">
        <v>69</v>
      </c>
      <c r="K6968" t="s">
        <v>64</v>
      </c>
      <c r="L6968" t="s">
        <v>42</v>
      </c>
      <c r="M6968" t="s">
        <v>106</v>
      </c>
      <c r="N6968" t="s">
        <v>80</v>
      </c>
      <c r="O6968" t="s">
        <v>148</v>
      </c>
      <c r="P6968" t="s">
        <v>70</v>
      </c>
      <c r="Q6968" t="s">
        <v>166</v>
      </c>
      <c r="R6968" s="6">
        <f>_xlfn.XLOOKUP(CleanedData[[#This Row],[Product]],'02_Lookup_Tables'!$A$2:$A$126,'02_Lookup_Tables'!$B$2:$B$126)</f>
        <v>54.82</v>
      </c>
      <c r="S6968" t="str">
        <f>VLOOKUP(CleanedData[[#This Row],[Product]],'02_Lookup_Tables'!$H$2:$I$126,2,FALSE)</f>
        <v>Food</v>
      </c>
      <c r="T6968" t="str">
        <f>VLOOKUP(CleanedData[[#This Row],[Province]],'02_Lookup_Tables'!$D$2:$E$10,2, FALSE)</f>
        <v>Central Region</v>
      </c>
      <c r="U6968" t="str" cm="1">
        <f t="array" ref="U6968">_xlfn.IFS(CleanedData[[#This Row],[Purchase Amount]]&lt;500,"Low",
CleanedData[[#This Row],[Purchase Amount]]&lt;5000,"Medium",
TRUE,"High")</f>
        <v>Low</v>
      </c>
      <c r="V6968" t="str">
        <f>TEXT(CleanedData[[#This Row],[Date]],"mmmm")</f>
        <v>April</v>
      </c>
      <c r="W6968" t="str">
        <f>"Q"&amp;ROUNDUP(MONTH(CleanedData[[#This Row],[Date]])/3,0)</f>
        <v>Q2</v>
      </c>
      <c r="X6968" t="str">
        <f>IF(CleanedData[[#This Row],[Purchase Amount]]&gt;=5000,"Yes","No")</f>
        <v>No</v>
      </c>
      <c r="Y6968">
        <f>IF(CleanedData[[#This Row],[Recommend]]="Yes",1,0)</f>
        <v>1</v>
      </c>
      <c r="Z6968" s="6">
        <f>CleanedData[[#This Row],[Purchase Amount]]*0.15</f>
        <v>8.222999999999999</v>
      </c>
      <c r="AA6968" s="6">
        <f>CleanedData[[#This Row],[Purchase Amount]]*1.15</f>
        <v>63.042999999999992</v>
      </c>
    </row>
    <row r="6969" spans="1:27" x14ac:dyDescent="0.3">
      <c r="A6969">
        <v>8433</v>
      </c>
      <c r="B6969" t="s">
        <v>7194</v>
      </c>
      <c r="C6969" s="1">
        <v>45440</v>
      </c>
      <c r="D6969">
        <v>70</v>
      </c>
      <c r="E6969" t="s">
        <v>60</v>
      </c>
      <c r="F6969" t="s">
        <v>108</v>
      </c>
      <c r="G6969" t="s">
        <v>139</v>
      </c>
      <c r="H6969">
        <v>4</v>
      </c>
      <c r="I6969" t="s">
        <v>45</v>
      </c>
      <c r="J6969" t="s">
        <v>74</v>
      </c>
      <c r="K6969" t="s">
        <v>64</v>
      </c>
      <c r="L6969" t="s">
        <v>45</v>
      </c>
      <c r="M6969" t="s">
        <v>236</v>
      </c>
      <c r="N6969" t="s">
        <v>96</v>
      </c>
      <c r="O6969" t="s">
        <v>89</v>
      </c>
      <c r="P6969" t="s">
        <v>70</v>
      </c>
      <c r="Q6969" t="s">
        <v>97</v>
      </c>
      <c r="R6969" s="6">
        <f>_xlfn.XLOOKUP(CleanedData[[#This Row],[Product]],'02_Lookup_Tables'!$A$2:$A$126,'02_Lookup_Tables'!$B$2:$B$126)</f>
        <v>2340.5700000000002</v>
      </c>
      <c r="S6969" t="str">
        <f>VLOOKUP(CleanedData[[#This Row],[Product]],'02_Lookup_Tables'!$H$2:$I$126,2,FALSE)</f>
        <v>Apparel</v>
      </c>
      <c r="T6969" t="str">
        <f>VLOOKUP(CleanedData[[#This Row],[Province]],'02_Lookup_Tables'!$D$2:$E$10,2, FALSE)</f>
        <v>Gauteng Region</v>
      </c>
      <c r="U6969" t="str" cm="1">
        <f t="array" ref="U6969">_xlfn.IFS(CleanedData[[#This Row],[Purchase Amount]]&lt;500,"Low",
CleanedData[[#This Row],[Purchase Amount]]&lt;5000,"Medium",
TRUE,"High")</f>
        <v>Medium</v>
      </c>
      <c r="V6969" t="str">
        <f>TEXT(CleanedData[[#This Row],[Date]],"mmmm")</f>
        <v>May</v>
      </c>
      <c r="W6969" t="str">
        <f>"Q"&amp;ROUNDUP(MONTH(CleanedData[[#This Row],[Date]])/3,0)</f>
        <v>Q2</v>
      </c>
      <c r="X6969" t="str">
        <f>IF(CleanedData[[#This Row],[Purchase Amount]]&gt;=5000,"Yes","No")</f>
        <v>No</v>
      </c>
      <c r="Y6969">
        <f>IF(CleanedData[[#This Row],[Recommend]]="Yes",1,0)</f>
        <v>1</v>
      </c>
      <c r="Z6969" s="6">
        <f>CleanedData[[#This Row],[Purchase Amount]]*0.15</f>
        <v>351.08550000000002</v>
      </c>
      <c r="AA6969" s="6">
        <f>CleanedData[[#This Row],[Purchase Amount]]*1.15</f>
        <v>2691.6554999999998</v>
      </c>
    </row>
    <row r="6970" spans="1:27" x14ac:dyDescent="0.3">
      <c r="A6970">
        <v>8436</v>
      </c>
      <c r="B6970" t="s">
        <v>7195</v>
      </c>
      <c r="C6970" s="1">
        <v>45314</v>
      </c>
      <c r="D6970">
        <v>20</v>
      </c>
      <c r="E6970" t="s">
        <v>52</v>
      </c>
      <c r="F6970" t="s">
        <v>72</v>
      </c>
      <c r="G6970" t="s">
        <v>976</v>
      </c>
      <c r="H6970">
        <v>3</v>
      </c>
      <c r="I6970" t="s">
        <v>42</v>
      </c>
      <c r="J6970" t="s">
        <v>74</v>
      </c>
      <c r="K6970" t="s">
        <v>55</v>
      </c>
      <c r="L6970" t="s">
        <v>42</v>
      </c>
      <c r="M6970" t="s">
        <v>100</v>
      </c>
      <c r="N6970" t="s">
        <v>48</v>
      </c>
      <c r="O6970" t="s">
        <v>48</v>
      </c>
      <c r="P6970" t="s">
        <v>70</v>
      </c>
      <c r="Q6970" t="s">
        <v>66</v>
      </c>
      <c r="R6970" s="6">
        <f>_xlfn.XLOOKUP(CleanedData[[#This Row],[Product]],'02_Lookup_Tables'!$A$2:$A$126,'02_Lookup_Tables'!$B$2:$B$126)</f>
        <v>412.16</v>
      </c>
      <c r="S6970" t="str">
        <f>VLOOKUP(CleanedData[[#This Row],[Product]],'02_Lookup_Tables'!$H$2:$I$126,2,FALSE)</f>
        <v>Apparel</v>
      </c>
      <c r="T6970" t="str">
        <f>VLOOKUP(CleanedData[[#This Row],[Province]],'02_Lookup_Tables'!$D$2:$E$10,2, FALSE)</f>
        <v>Central Region</v>
      </c>
      <c r="U6970" t="str" cm="1">
        <f t="array" ref="U6970">_xlfn.IFS(CleanedData[[#This Row],[Purchase Amount]]&lt;500,"Low",
CleanedData[[#This Row],[Purchase Amount]]&lt;5000,"Medium",
TRUE,"High")</f>
        <v>Low</v>
      </c>
      <c r="V6970" t="str">
        <f>TEXT(CleanedData[[#This Row],[Date]],"mmmm")</f>
        <v>January</v>
      </c>
      <c r="W6970" t="str">
        <f>"Q"&amp;ROUNDUP(MONTH(CleanedData[[#This Row],[Date]])/3,0)</f>
        <v>Q1</v>
      </c>
      <c r="X6970" t="str">
        <f>IF(CleanedData[[#This Row],[Purchase Amount]]&gt;=5000,"Yes","No")</f>
        <v>No</v>
      </c>
      <c r="Y6970">
        <f>IF(CleanedData[[#This Row],[Recommend]]="Yes",1,0)</f>
        <v>0</v>
      </c>
      <c r="Z6970" s="6">
        <f>CleanedData[[#This Row],[Purchase Amount]]*0.15</f>
        <v>61.823999999999998</v>
      </c>
      <c r="AA6970" s="6">
        <f>CleanedData[[#This Row],[Purchase Amount]]*1.15</f>
        <v>473.98399999999998</v>
      </c>
    </row>
    <row r="6971" spans="1:27" x14ac:dyDescent="0.3">
      <c r="A6971">
        <v>8437</v>
      </c>
      <c r="B6971" t="s">
        <v>7196</v>
      </c>
      <c r="C6971" s="1">
        <v>45952</v>
      </c>
      <c r="D6971">
        <v>55</v>
      </c>
      <c r="E6971" t="s">
        <v>39</v>
      </c>
      <c r="F6971" t="s">
        <v>61</v>
      </c>
      <c r="G6971" t="s">
        <v>162</v>
      </c>
      <c r="H6971">
        <v>2</v>
      </c>
      <c r="I6971" t="s">
        <v>45</v>
      </c>
      <c r="J6971" t="s">
        <v>69</v>
      </c>
      <c r="K6971" t="s">
        <v>55</v>
      </c>
      <c r="L6971" t="s">
        <v>45</v>
      </c>
      <c r="M6971" t="s">
        <v>140</v>
      </c>
      <c r="N6971" t="s">
        <v>47</v>
      </c>
      <c r="O6971" t="s">
        <v>148</v>
      </c>
      <c r="P6971" t="s">
        <v>70</v>
      </c>
      <c r="Q6971" t="s">
        <v>50</v>
      </c>
      <c r="R6971" s="6">
        <f>_xlfn.XLOOKUP(CleanedData[[#This Row],[Product]],'02_Lookup_Tables'!$A$2:$A$126,'02_Lookup_Tables'!$B$2:$B$126)</f>
        <v>3086.4</v>
      </c>
      <c r="S6971" t="str">
        <f>VLOOKUP(CleanedData[[#This Row],[Product]],'02_Lookup_Tables'!$H$2:$I$126,2,FALSE)</f>
        <v>Home &amp; Living</v>
      </c>
      <c r="T6971" t="str">
        <f>VLOOKUP(CleanedData[[#This Row],[Province]],'02_Lookup_Tables'!$D$2:$E$10,2, FALSE)</f>
        <v>Southern Region</v>
      </c>
      <c r="U6971" t="str" cm="1">
        <f t="array" ref="U6971">_xlfn.IFS(CleanedData[[#This Row],[Purchase Amount]]&lt;500,"Low",
CleanedData[[#This Row],[Purchase Amount]]&lt;5000,"Medium",
TRUE,"High")</f>
        <v>Medium</v>
      </c>
      <c r="V6971" t="str">
        <f>TEXT(CleanedData[[#This Row],[Date]],"mmmm")</f>
        <v>October</v>
      </c>
      <c r="W6971" t="str">
        <f>"Q"&amp;ROUNDUP(MONTH(CleanedData[[#This Row],[Date]])/3,0)</f>
        <v>Q4</v>
      </c>
      <c r="X6971" t="str">
        <f>IF(CleanedData[[#This Row],[Purchase Amount]]&gt;=5000,"Yes","No")</f>
        <v>No</v>
      </c>
      <c r="Y6971">
        <f>IF(CleanedData[[#This Row],[Recommend]]="Yes",1,0)</f>
        <v>1</v>
      </c>
      <c r="Z6971" s="6">
        <f>CleanedData[[#This Row],[Purchase Amount]]*0.15</f>
        <v>462.96</v>
      </c>
      <c r="AA6971" s="6">
        <f>CleanedData[[#This Row],[Purchase Amount]]*1.15</f>
        <v>3549.3599999999997</v>
      </c>
    </row>
    <row r="6972" spans="1:27" x14ac:dyDescent="0.3">
      <c r="A6972">
        <v>8438</v>
      </c>
      <c r="B6972" t="s">
        <v>7197</v>
      </c>
      <c r="C6972" s="1">
        <v>45880</v>
      </c>
      <c r="D6972">
        <v>70</v>
      </c>
      <c r="E6972" t="s">
        <v>39</v>
      </c>
      <c r="F6972" t="s">
        <v>72</v>
      </c>
      <c r="G6972" t="s">
        <v>212</v>
      </c>
      <c r="H6972">
        <v>3</v>
      </c>
      <c r="I6972" t="s">
        <v>42</v>
      </c>
      <c r="J6972" t="s">
        <v>69</v>
      </c>
      <c r="K6972" t="s">
        <v>64</v>
      </c>
      <c r="L6972" t="s">
        <v>45</v>
      </c>
      <c r="M6972" t="s">
        <v>100</v>
      </c>
      <c r="N6972" t="s">
        <v>48</v>
      </c>
      <c r="O6972" t="s">
        <v>48</v>
      </c>
      <c r="P6972" t="s">
        <v>70</v>
      </c>
      <c r="Q6972" t="s">
        <v>97</v>
      </c>
      <c r="R6972" s="6">
        <f>_xlfn.XLOOKUP(CleanedData[[#This Row],[Product]],'02_Lookup_Tables'!$A$2:$A$126,'02_Lookup_Tables'!$B$2:$B$126)</f>
        <v>192.77</v>
      </c>
      <c r="S6972" t="str">
        <f>VLOOKUP(CleanedData[[#This Row],[Product]],'02_Lookup_Tables'!$H$2:$I$126,2,FALSE)</f>
        <v>Beauty &amp; Personal Care</v>
      </c>
      <c r="T6972" t="str">
        <f>VLOOKUP(CleanedData[[#This Row],[Province]],'02_Lookup_Tables'!$D$2:$E$10,2, FALSE)</f>
        <v>Central Region</v>
      </c>
      <c r="U6972" t="str" cm="1">
        <f t="array" ref="U6972">_xlfn.IFS(CleanedData[[#This Row],[Purchase Amount]]&lt;500,"Low",
CleanedData[[#This Row],[Purchase Amount]]&lt;5000,"Medium",
TRUE,"High")</f>
        <v>Low</v>
      </c>
      <c r="V6972" t="str">
        <f>TEXT(CleanedData[[#This Row],[Date]],"mmmm")</f>
        <v>August</v>
      </c>
      <c r="W6972" t="str">
        <f>"Q"&amp;ROUNDUP(MONTH(CleanedData[[#This Row],[Date]])/3,0)</f>
        <v>Q3</v>
      </c>
      <c r="X6972" t="str">
        <f>IF(CleanedData[[#This Row],[Purchase Amount]]&gt;=5000,"Yes","No")</f>
        <v>No</v>
      </c>
      <c r="Y6972">
        <f>IF(CleanedData[[#This Row],[Recommend]]="Yes",1,0)</f>
        <v>0</v>
      </c>
      <c r="Z6972" s="6">
        <f>CleanedData[[#This Row],[Purchase Amount]]*0.15</f>
        <v>28.915500000000002</v>
      </c>
      <c r="AA6972" s="6">
        <f>CleanedData[[#This Row],[Purchase Amount]]*1.15</f>
        <v>221.68549999999999</v>
      </c>
    </row>
    <row r="6973" spans="1:27" x14ac:dyDescent="0.3">
      <c r="A6973">
        <v>8439</v>
      </c>
      <c r="B6973" t="s">
        <v>7198</v>
      </c>
      <c r="C6973" s="1">
        <v>45842</v>
      </c>
      <c r="D6973">
        <v>63</v>
      </c>
      <c r="E6973" t="s">
        <v>52</v>
      </c>
      <c r="F6973" t="s">
        <v>72</v>
      </c>
      <c r="G6973" t="s">
        <v>323</v>
      </c>
      <c r="H6973">
        <v>3</v>
      </c>
      <c r="I6973" t="s">
        <v>45</v>
      </c>
      <c r="J6973" t="s">
        <v>54</v>
      </c>
      <c r="K6973" t="s">
        <v>44</v>
      </c>
      <c r="L6973" t="s">
        <v>42</v>
      </c>
      <c r="M6973" t="s">
        <v>140</v>
      </c>
      <c r="N6973" t="s">
        <v>48</v>
      </c>
      <c r="O6973" t="s">
        <v>148</v>
      </c>
      <c r="P6973" t="s">
        <v>49</v>
      </c>
      <c r="Q6973" t="s">
        <v>50</v>
      </c>
      <c r="R6973" s="6">
        <f>_xlfn.XLOOKUP(CleanedData[[#This Row],[Product]],'02_Lookup_Tables'!$A$2:$A$126,'02_Lookup_Tables'!$B$2:$B$126)</f>
        <v>463.48</v>
      </c>
      <c r="S6973" t="str">
        <f>VLOOKUP(CleanedData[[#This Row],[Product]],'02_Lookup_Tables'!$H$2:$I$126,2,FALSE)</f>
        <v>Electronics</v>
      </c>
      <c r="T6973" t="str">
        <f>VLOOKUP(CleanedData[[#This Row],[Province]],'02_Lookup_Tables'!$D$2:$E$10,2, FALSE)</f>
        <v>Central Region</v>
      </c>
      <c r="U6973" t="str" cm="1">
        <f t="array" ref="U6973">_xlfn.IFS(CleanedData[[#This Row],[Purchase Amount]]&lt;500,"Low",
CleanedData[[#This Row],[Purchase Amount]]&lt;5000,"Medium",
TRUE,"High")</f>
        <v>Low</v>
      </c>
      <c r="V6973" t="str">
        <f>TEXT(CleanedData[[#This Row],[Date]],"mmmm")</f>
        <v>July</v>
      </c>
      <c r="W6973" t="str">
        <f>"Q"&amp;ROUNDUP(MONTH(CleanedData[[#This Row],[Date]])/3,0)</f>
        <v>Q3</v>
      </c>
      <c r="X6973" t="str">
        <f>IF(CleanedData[[#This Row],[Purchase Amount]]&gt;=5000,"Yes","No")</f>
        <v>No</v>
      </c>
      <c r="Y6973">
        <f>IF(CleanedData[[#This Row],[Recommend]]="Yes",1,0)</f>
        <v>1</v>
      </c>
      <c r="Z6973" s="6">
        <f>CleanedData[[#This Row],[Purchase Amount]]*0.15</f>
        <v>69.522000000000006</v>
      </c>
      <c r="AA6973" s="6">
        <f>CleanedData[[#This Row],[Purchase Amount]]*1.15</f>
        <v>533.00199999999995</v>
      </c>
    </row>
    <row r="6974" spans="1:27" x14ac:dyDescent="0.3">
      <c r="A6974">
        <v>8440</v>
      </c>
      <c r="B6974" t="s">
        <v>7199</v>
      </c>
      <c r="C6974" s="1">
        <v>45950</v>
      </c>
      <c r="D6974">
        <v>77</v>
      </c>
      <c r="E6974" t="s">
        <v>39</v>
      </c>
      <c r="F6974" t="s">
        <v>72</v>
      </c>
      <c r="G6974" t="s">
        <v>406</v>
      </c>
      <c r="H6974">
        <v>4</v>
      </c>
      <c r="I6974" t="s">
        <v>45</v>
      </c>
      <c r="J6974" t="s">
        <v>69</v>
      </c>
      <c r="K6974" t="s">
        <v>55</v>
      </c>
      <c r="L6974" t="s">
        <v>42</v>
      </c>
      <c r="M6974" t="s">
        <v>196</v>
      </c>
      <c r="N6974" t="s">
        <v>96</v>
      </c>
      <c r="O6974" t="s">
        <v>89</v>
      </c>
      <c r="P6974" t="s">
        <v>70</v>
      </c>
      <c r="Q6974" t="s">
        <v>97</v>
      </c>
      <c r="R6974" s="6">
        <f>_xlfn.XLOOKUP(CleanedData[[#This Row],[Product]],'02_Lookup_Tables'!$A$2:$A$126,'02_Lookup_Tables'!$B$2:$B$126)</f>
        <v>996.44</v>
      </c>
      <c r="S6974" t="str">
        <f>VLOOKUP(CleanedData[[#This Row],[Product]],'02_Lookup_Tables'!$H$2:$I$126,2,FALSE)</f>
        <v>Sports &amp; Outdoors</v>
      </c>
      <c r="T6974" t="str">
        <f>VLOOKUP(CleanedData[[#This Row],[Province]],'02_Lookup_Tables'!$D$2:$E$10,2, FALSE)</f>
        <v>Central Region</v>
      </c>
      <c r="U6974" t="str" cm="1">
        <f t="array" ref="U6974">_xlfn.IFS(CleanedData[[#This Row],[Purchase Amount]]&lt;500,"Low",
CleanedData[[#This Row],[Purchase Amount]]&lt;5000,"Medium",
TRUE,"High")</f>
        <v>Medium</v>
      </c>
      <c r="V6974" t="str">
        <f>TEXT(CleanedData[[#This Row],[Date]],"mmmm")</f>
        <v>October</v>
      </c>
      <c r="W6974" t="str">
        <f>"Q"&amp;ROUNDUP(MONTH(CleanedData[[#This Row],[Date]])/3,0)</f>
        <v>Q4</v>
      </c>
      <c r="X6974" t="str">
        <f>IF(CleanedData[[#This Row],[Purchase Amount]]&gt;=5000,"Yes","No")</f>
        <v>No</v>
      </c>
      <c r="Y6974">
        <f>IF(CleanedData[[#This Row],[Recommend]]="Yes",1,0)</f>
        <v>1</v>
      </c>
      <c r="Z6974" s="6">
        <f>CleanedData[[#This Row],[Purchase Amount]]*0.15</f>
        <v>149.46600000000001</v>
      </c>
      <c r="AA6974" s="6">
        <f>CleanedData[[#This Row],[Purchase Amount]]*1.15</f>
        <v>1145.9059999999999</v>
      </c>
    </row>
    <row r="6975" spans="1:27" x14ac:dyDescent="0.3">
      <c r="A6975">
        <v>8441</v>
      </c>
      <c r="B6975" t="s">
        <v>7200</v>
      </c>
      <c r="C6975" s="1">
        <v>45934</v>
      </c>
      <c r="D6975">
        <v>42</v>
      </c>
      <c r="E6975" t="s">
        <v>52</v>
      </c>
      <c r="F6975" t="s">
        <v>72</v>
      </c>
      <c r="G6975" t="s">
        <v>155</v>
      </c>
      <c r="H6975">
        <v>2</v>
      </c>
      <c r="I6975" t="s">
        <v>45</v>
      </c>
      <c r="J6975" t="s">
        <v>63</v>
      </c>
      <c r="K6975" t="s">
        <v>44</v>
      </c>
      <c r="L6975" t="s">
        <v>45</v>
      </c>
      <c r="M6975" t="s">
        <v>106</v>
      </c>
      <c r="N6975" t="s">
        <v>47</v>
      </c>
      <c r="O6975" t="s">
        <v>148</v>
      </c>
      <c r="P6975" t="s">
        <v>70</v>
      </c>
      <c r="Q6975" t="s">
        <v>81</v>
      </c>
      <c r="R6975" s="6">
        <f>_xlfn.XLOOKUP(CleanedData[[#This Row],[Product]],'02_Lookup_Tables'!$A$2:$A$126,'02_Lookup_Tables'!$B$2:$B$126)</f>
        <v>1355.08</v>
      </c>
      <c r="S6975" t="str">
        <f>VLOOKUP(CleanedData[[#This Row],[Product]],'02_Lookup_Tables'!$H$2:$I$126,2,FALSE)</f>
        <v>Sports &amp; Outdoors</v>
      </c>
      <c r="T6975" t="str">
        <f>VLOOKUP(CleanedData[[#This Row],[Province]],'02_Lookup_Tables'!$D$2:$E$10,2, FALSE)</f>
        <v>Central Region</v>
      </c>
      <c r="U6975" t="str" cm="1">
        <f t="array" ref="U6975">_xlfn.IFS(CleanedData[[#This Row],[Purchase Amount]]&lt;500,"Low",
CleanedData[[#This Row],[Purchase Amount]]&lt;5000,"Medium",
TRUE,"High")</f>
        <v>Medium</v>
      </c>
      <c r="V6975" t="str">
        <f>TEXT(CleanedData[[#This Row],[Date]],"mmmm")</f>
        <v>October</v>
      </c>
      <c r="W6975" t="str">
        <f>"Q"&amp;ROUNDUP(MONTH(CleanedData[[#This Row],[Date]])/3,0)</f>
        <v>Q4</v>
      </c>
      <c r="X6975" t="str">
        <f>IF(CleanedData[[#This Row],[Purchase Amount]]&gt;=5000,"Yes","No")</f>
        <v>No</v>
      </c>
      <c r="Y6975">
        <f>IF(CleanedData[[#This Row],[Recommend]]="Yes",1,0)</f>
        <v>1</v>
      </c>
      <c r="Z6975" s="6">
        <f>CleanedData[[#This Row],[Purchase Amount]]*0.15</f>
        <v>203.26199999999997</v>
      </c>
      <c r="AA6975" s="6">
        <f>CleanedData[[#This Row],[Purchase Amount]]*1.15</f>
        <v>1558.3419999999999</v>
      </c>
    </row>
    <row r="6976" spans="1:27" x14ac:dyDescent="0.3">
      <c r="A6976">
        <v>8443</v>
      </c>
      <c r="B6976" t="s">
        <v>7201</v>
      </c>
      <c r="C6976" s="1">
        <v>46006</v>
      </c>
      <c r="D6976">
        <v>19</v>
      </c>
      <c r="E6976" t="s">
        <v>52</v>
      </c>
      <c r="F6976" t="s">
        <v>125</v>
      </c>
      <c r="G6976" t="s">
        <v>271</v>
      </c>
      <c r="H6976">
        <v>4</v>
      </c>
      <c r="I6976" t="s">
        <v>42</v>
      </c>
      <c r="J6976" t="s">
        <v>43</v>
      </c>
      <c r="K6976" t="s">
        <v>44</v>
      </c>
      <c r="L6976" t="s">
        <v>42</v>
      </c>
      <c r="M6976" t="s">
        <v>175</v>
      </c>
      <c r="N6976" t="s">
        <v>96</v>
      </c>
      <c r="O6976" t="s">
        <v>89</v>
      </c>
      <c r="P6976" t="s">
        <v>70</v>
      </c>
      <c r="Q6976" t="s">
        <v>66</v>
      </c>
      <c r="R6976" s="6">
        <f>_xlfn.XLOOKUP(CleanedData[[#This Row],[Product]],'02_Lookup_Tables'!$A$2:$A$126,'02_Lookup_Tables'!$B$2:$B$126)</f>
        <v>119.63</v>
      </c>
      <c r="S6976" t="str">
        <f>VLOOKUP(CleanedData[[#This Row],[Product]],'02_Lookup_Tables'!$H$2:$I$126,2,FALSE)</f>
        <v>Food</v>
      </c>
      <c r="T6976" t="str">
        <f>VLOOKUP(CleanedData[[#This Row],[Province]],'02_Lookup_Tables'!$D$2:$E$10,2, FALSE)</f>
        <v>Western Region</v>
      </c>
      <c r="U6976" t="str" cm="1">
        <f t="array" ref="U6976">_xlfn.IFS(CleanedData[[#This Row],[Purchase Amount]]&lt;500,"Low",
CleanedData[[#This Row],[Purchase Amount]]&lt;5000,"Medium",
TRUE,"High")</f>
        <v>Low</v>
      </c>
      <c r="V6976" t="str">
        <f>TEXT(CleanedData[[#This Row],[Date]],"mmmm")</f>
        <v>December</v>
      </c>
      <c r="W6976" t="str">
        <f>"Q"&amp;ROUNDUP(MONTH(CleanedData[[#This Row],[Date]])/3,0)</f>
        <v>Q4</v>
      </c>
      <c r="X6976" t="str">
        <f>IF(CleanedData[[#This Row],[Purchase Amount]]&gt;=5000,"Yes","No")</f>
        <v>No</v>
      </c>
      <c r="Y6976">
        <f>IF(CleanedData[[#This Row],[Recommend]]="Yes",1,0)</f>
        <v>0</v>
      </c>
      <c r="Z6976" s="6">
        <f>CleanedData[[#This Row],[Purchase Amount]]*0.15</f>
        <v>17.944499999999998</v>
      </c>
      <c r="AA6976" s="6">
        <f>CleanedData[[#This Row],[Purchase Amount]]*1.15</f>
        <v>137.57449999999997</v>
      </c>
    </row>
    <row r="6977" spans="1:27" x14ac:dyDescent="0.3">
      <c r="A6977">
        <v>8444</v>
      </c>
      <c r="B6977" t="s">
        <v>7202</v>
      </c>
      <c r="C6977" s="1">
        <v>45652</v>
      </c>
      <c r="D6977">
        <v>65</v>
      </c>
      <c r="E6977" t="s">
        <v>39</v>
      </c>
      <c r="F6977" t="s">
        <v>61</v>
      </c>
      <c r="G6977" t="s">
        <v>406</v>
      </c>
      <c r="H6977">
        <v>4</v>
      </c>
      <c r="I6977" t="s">
        <v>45</v>
      </c>
      <c r="J6977" t="s">
        <v>54</v>
      </c>
      <c r="K6977" t="s">
        <v>44</v>
      </c>
      <c r="L6977" t="s">
        <v>42</v>
      </c>
      <c r="M6977" t="s">
        <v>231</v>
      </c>
      <c r="N6977" t="s">
        <v>96</v>
      </c>
      <c r="O6977" t="s">
        <v>89</v>
      </c>
      <c r="P6977" t="s">
        <v>70</v>
      </c>
      <c r="Q6977" t="s">
        <v>97</v>
      </c>
      <c r="R6977" s="6">
        <f>_xlfn.XLOOKUP(CleanedData[[#This Row],[Product]],'02_Lookup_Tables'!$A$2:$A$126,'02_Lookup_Tables'!$B$2:$B$126)</f>
        <v>996.44</v>
      </c>
      <c r="S6977" t="str">
        <f>VLOOKUP(CleanedData[[#This Row],[Product]],'02_Lookup_Tables'!$H$2:$I$126,2,FALSE)</f>
        <v>Sports &amp; Outdoors</v>
      </c>
      <c r="T6977" t="str">
        <f>VLOOKUP(CleanedData[[#This Row],[Province]],'02_Lookup_Tables'!$D$2:$E$10,2, FALSE)</f>
        <v>Southern Region</v>
      </c>
      <c r="U6977" t="str" cm="1">
        <f t="array" ref="U6977">_xlfn.IFS(CleanedData[[#This Row],[Purchase Amount]]&lt;500,"Low",
CleanedData[[#This Row],[Purchase Amount]]&lt;5000,"Medium",
TRUE,"High")</f>
        <v>Medium</v>
      </c>
      <c r="V6977" t="str">
        <f>TEXT(CleanedData[[#This Row],[Date]],"mmmm")</f>
        <v>December</v>
      </c>
      <c r="W6977" t="str">
        <f>"Q"&amp;ROUNDUP(MONTH(CleanedData[[#This Row],[Date]])/3,0)</f>
        <v>Q4</v>
      </c>
      <c r="X6977" t="str">
        <f>IF(CleanedData[[#This Row],[Purchase Amount]]&gt;=5000,"Yes","No")</f>
        <v>No</v>
      </c>
      <c r="Y6977">
        <f>IF(CleanedData[[#This Row],[Recommend]]="Yes",1,0)</f>
        <v>1</v>
      </c>
      <c r="Z6977" s="6">
        <f>CleanedData[[#This Row],[Purchase Amount]]*0.15</f>
        <v>149.46600000000001</v>
      </c>
      <c r="AA6977" s="6">
        <f>CleanedData[[#This Row],[Purchase Amount]]*1.15</f>
        <v>1145.9059999999999</v>
      </c>
    </row>
    <row r="6978" spans="1:27" x14ac:dyDescent="0.3">
      <c r="A6978">
        <v>8445</v>
      </c>
      <c r="B6978" t="s">
        <v>7203</v>
      </c>
      <c r="C6978" s="1">
        <v>45669</v>
      </c>
      <c r="D6978">
        <v>51</v>
      </c>
      <c r="E6978" t="s">
        <v>60</v>
      </c>
      <c r="F6978" t="s">
        <v>108</v>
      </c>
      <c r="G6978" t="s">
        <v>313</v>
      </c>
      <c r="H6978">
        <v>2</v>
      </c>
      <c r="I6978" t="s">
        <v>42</v>
      </c>
      <c r="J6978" t="s">
        <v>74</v>
      </c>
      <c r="K6978" t="s">
        <v>55</v>
      </c>
      <c r="L6978" t="s">
        <v>42</v>
      </c>
      <c r="M6978" t="s">
        <v>136</v>
      </c>
      <c r="N6978" t="s">
        <v>47</v>
      </c>
      <c r="O6978" t="s">
        <v>89</v>
      </c>
      <c r="P6978" t="s">
        <v>49</v>
      </c>
      <c r="Q6978" t="s">
        <v>93</v>
      </c>
      <c r="R6978" s="6">
        <f>_xlfn.XLOOKUP(CleanedData[[#This Row],[Product]],'02_Lookup_Tables'!$A$2:$A$126,'02_Lookup_Tables'!$B$2:$B$126)</f>
        <v>283.57</v>
      </c>
      <c r="S6978" t="str">
        <f>VLOOKUP(CleanedData[[#This Row],[Product]],'02_Lookup_Tables'!$H$2:$I$126,2,FALSE)</f>
        <v>Accessories</v>
      </c>
      <c r="T6978" t="str">
        <f>VLOOKUP(CleanedData[[#This Row],[Province]],'02_Lookup_Tables'!$D$2:$E$10,2, FALSE)</f>
        <v>Gauteng Region</v>
      </c>
      <c r="U6978" t="str" cm="1">
        <f t="array" ref="U6978">_xlfn.IFS(CleanedData[[#This Row],[Purchase Amount]]&lt;500,"Low",
CleanedData[[#This Row],[Purchase Amount]]&lt;5000,"Medium",
TRUE,"High")</f>
        <v>Low</v>
      </c>
      <c r="V6978" t="str">
        <f>TEXT(CleanedData[[#This Row],[Date]],"mmmm")</f>
        <v>January</v>
      </c>
      <c r="W6978" t="str">
        <f>"Q"&amp;ROUNDUP(MONTH(CleanedData[[#This Row],[Date]])/3,0)</f>
        <v>Q1</v>
      </c>
      <c r="X6978" t="str">
        <f>IF(CleanedData[[#This Row],[Purchase Amount]]&gt;=5000,"Yes","No")</f>
        <v>No</v>
      </c>
      <c r="Y6978">
        <f>IF(CleanedData[[#This Row],[Recommend]]="Yes",1,0)</f>
        <v>0</v>
      </c>
      <c r="Z6978" s="6">
        <f>CleanedData[[#This Row],[Purchase Amount]]*0.15</f>
        <v>42.535499999999999</v>
      </c>
      <c r="AA6978" s="6">
        <f>CleanedData[[#This Row],[Purchase Amount]]*1.15</f>
        <v>326.10549999999995</v>
      </c>
    </row>
    <row r="6979" spans="1:27" x14ac:dyDescent="0.3">
      <c r="A6979">
        <v>8446</v>
      </c>
      <c r="B6979" t="s">
        <v>7204</v>
      </c>
      <c r="C6979" s="1">
        <v>45391</v>
      </c>
      <c r="D6979">
        <v>39</v>
      </c>
      <c r="E6979" t="s">
        <v>39</v>
      </c>
      <c r="F6979" t="s">
        <v>83</v>
      </c>
      <c r="G6979" t="s">
        <v>243</v>
      </c>
      <c r="H6979">
        <v>4</v>
      </c>
      <c r="I6979" t="s">
        <v>45</v>
      </c>
      <c r="J6979" t="s">
        <v>63</v>
      </c>
      <c r="K6979" t="s">
        <v>44</v>
      </c>
      <c r="L6979" t="s">
        <v>42</v>
      </c>
      <c r="M6979" t="s">
        <v>151</v>
      </c>
      <c r="N6979" t="s">
        <v>96</v>
      </c>
      <c r="O6979" t="s">
        <v>89</v>
      </c>
      <c r="P6979" t="s">
        <v>70</v>
      </c>
      <c r="Q6979" t="s">
        <v>81</v>
      </c>
      <c r="R6979" s="6">
        <f>_xlfn.XLOOKUP(CleanedData[[#This Row],[Product]],'02_Lookup_Tables'!$A$2:$A$126,'02_Lookup_Tables'!$B$2:$B$126)</f>
        <v>551.66</v>
      </c>
      <c r="S6979" t="str">
        <f>VLOOKUP(CleanedData[[#This Row],[Product]],'02_Lookup_Tables'!$H$2:$I$126,2,FALSE)</f>
        <v>Accessories</v>
      </c>
      <c r="T6979" t="str">
        <f>VLOOKUP(CleanedData[[#This Row],[Province]],'02_Lookup_Tables'!$D$2:$E$10,2, FALSE)</f>
        <v>Western Region</v>
      </c>
      <c r="U6979" t="str" cm="1">
        <f t="array" ref="U6979">_xlfn.IFS(CleanedData[[#This Row],[Purchase Amount]]&lt;500,"Low",
CleanedData[[#This Row],[Purchase Amount]]&lt;5000,"Medium",
TRUE,"High")</f>
        <v>Medium</v>
      </c>
      <c r="V6979" t="str">
        <f>TEXT(CleanedData[[#This Row],[Date]],"mmmm")</f>
        <v>April</v>
      </c>
      <c r="W6979" t="str">
        <f>"Q"&amp;ROUNDUP(MONTH(CleanedData[[#This Row],[Date]])/3,0)</f>
        <v>Q2</v>
      </c>
      <c r="X6979" t="str">
        <f>IF(CleanedData[[#This Row],[Purchase Amount]]&gt;=5000,"Yes","No")</f>
        <v>No</v>
      </c>
      <c r="Y6979">
        <f>IF(CleanedData[[#This Row],[Recommend]]="Yes",1,0)</f>
        <v>1</v>
      </c>
      <c r="Z6979" s="6">
        <f>CleanedData[[#This Row],[Purchase Amount]]*0.15</f>
        <v>82.748999999999995</v>
      </c>
      <c r="AA6979" s="6">
        <f>CleanedData[[#This Row],[Purchase Amount]]*1.15</f>
        <v>634.40899999999988</v>
      </c>
    </row>
    <row r="6980" spans="1:27" x14ac:dyDescent="0.3">
      <c r="A6980">
        <v>8447</v>
      </c>
      <c r="B6980" t="s">
        <v>7205</v>
      </c>
      <c r="C6980" s="1">
        <v>45627</v>
      </c>
      <c r="D6980">
        <v>30</v>
      </c>
      <c r="E6980" t="s">
        <v>39</v>
      </c>
      <c r="F6980" t="s">
        <v>125</v>
      </c>
      <c r="G6980" t="s">
        <v>120</v>
      </c>
      <c r="H6980">
        <v>2</v>
      </c>
      <c r="I6980" t="s">
        <v>45</v>
      </c>
      <c r="J6980" t="s">
        <v>74</v>
      </c>
      <c r="K6980" t="s">
        <v>44</v>
      </c>
      <c r="L6980" t="s">
        <v>45</v>
      </c>
      <c r="M6980" t="s">
        <v>88</v>
      </c>
      <c r="N6980" t="s">
        <v>47</v>
      </c>
      <c r="O6980" t="s">
        <v>89</v>
      </c>
      <c r="P6980" t="s">
        <v>49</v>
      </c>
      <c r="Q6980" t="s">
        <v>58</v>
      </c>
      <c r="R6980" s="6">
        <f>_xlfn.XLOOKUP(CleanedData[[#This Row],[Product]],'02_Lookup_Tables'!$A$2:$A$126,'02_Lookup_Tables'!$B$2:$B$126)</f>
        <v>471.63</v>
      </c>
      <c r="S6980" t="str">
        <f>VLOOKUP(CleanedData[[#This Row],[Product]],'02_Lookup_Tables'!$H$2:$I$126,2,FALSE)</f>
        <v>Beauty &amp; Personal Care</v>
      </c>
      <c r="T6980" t="str">
        <f>VLOOKUP(CleanedData[[#This Row],[Province]],'02_Lookup_Tables'!$D$2:$E$10,2, FALSE)</f>
        <v>Western Region</v>
      </c>
      <c r="U6980" t="str" cm="1">
        <f t="array" ref="U6980">_xlfn.IFS(CleanedData[[#This Row],[Purchase Amount]]&lt;500,"Low",
CleanedData[[#This Row],[Purchase Amount]]&lt;5000,"Medium",
TRUE,"High")</f>
        <v>Low</v>
      </c>
      <c r="V6980" t="str">
        <f>TEXT(CleanedData[[#This Row],[Date]],"mmmm")</f>
        <v>December</v>
      </c>
      <c r="W6980" t="str">
        <f>"Q"&amp;ROUNDUP(MONTH(CleanedData[[#This Row],[Date]])/3,0)</f>
        <v>Q4</v>
      </c>
      <c r="X6980" t="str">
        <f>IF(CleanedData[[#This Row],[Purchase Amount]]&gt;=5000,"Yes","No")</f>
        <v>No</v>
      </c>
      <c r="Y6980">
        <f>IF(CleanedData[[#This Row],[Recommend]]="Yes",1,0)</f>
        <v>1</v>
      </c>
      <c r="Z6980" s="6">
        <f>CleanedData[[#This Row],[Purchase Amount]]*0.15</f>
        <v>70.744500000000002</v>
      </c>
      <c r="AA6980" s="6">
        <f>CleanedData[[#This Row],[Purchase Amount]]*1.15</f>
        <v>542.3744999999999</v>
      </c>
    </row>
    <row r="6981" spans="1:27" x14ac:dyDescent="0.3">
      <c r="A6981">
        <v>8448</v>
      </c>
      <c r="B6981" t="s">
        <v>7206</v>
      </c>
      <c r="C6981" s="1">
        <v>45370</v>
      </c>
      <c r="D6981">
        <v>37</v>
      </c>
      <c r="E6981" t="s">
        <v>39</v>
      </c>
      <c r="F6981" t="s">
        <v>68</v>
      </c>
      <c r="G6981" t="s">
        <v>216</v>
      </c>
      <c r="H6981">
        <v>4</v>
      </c>
      <c r="I6981" t="s">
        <v>42</v>
      </c>
      <c r="J6981" t="s">
        <v>54</v>
      </c>
      <c r="K6981" t="s">
        <v>64</v>
      </c>
      <c r="L6981" t="s">
        <v>42</v>
      </c>
      <c r="M6981" t="s">
        <v>140</v>
      </c>
      <c r="N6981" t="s">
        <v>96</v>
      </c>
      <c r="O6981" t="s">
        <v>148</v>
      </c>
      <c r="P6981" t="s">
        <v>49</v>
      </c>
      <c r="Q6981" t="s">
        <v>81</v>
      </c>
      <c r="R6981" s="6">
        <f>_xlfn.XLOOKUP(CleanedData[[#This Row],[Product]],'02_Lookup_Tables'!$A$2:$A$126,'02_Lookup_Tables'!$B$2:$B$126)</f>
        <v>929.55</v>
      </c>
      <c r="S6981" t="str">
        <f>VLOOKUP(CleanedData[[#This Row],[Product]],'02_Lookup_Tables'!$H$2:$I$126,2,FALSE)</f>
        <v>Accessories</v>
      </c>
      <c r="T6981" t="str">
        <f>VLOOKUP(CleanedData[[#This Row],[Province]],'02_Lookup_Tables'!$D$2:$E$10,2, FALSE)</f>
        <v>Northern Region</v>
      </c>
      <c r="U6981" t="str" cm="1">
        <f t="array" ref="U6981">_xlfn.IFS(CleanedData[[#This Row],[Purchase Amount]]&lt;500,"Low",
CleanedData[[#This Row],[Purchase Amount]]&lt;5000,"Medium",
TRUE,"High")</f>
        <v>Medium</v>
      </c>
      <c r="V6981" t="str">
        <f>TEXT(CleanedData[[#This Row],[Date]],"mmmm")</f>
        <v>March</v>
      </c>
      <c r="W6981" t="str">
        <f>"Q"&amp;ROUNDUP(MONTH(CleanedData[[#This Row],[Date]])/3,0)</f>
        <v>Q1</v>
      </c>
      <c r="X6981" t="str">
        <f>IF(CleanedData[[#This Row],[Purchase Amount]]&gt;=5000,"Yes","No")</f>
        <v>No</v>
      </c>
      <c r="Y6981">
        <f>IF(CleanedData[[#This Row],[Recommend]]="Yes",1,0)</f>
        <v>0</v>
      </c>
      <c r="Z6981" s="6">
        <f>CleanedData[[#This Row],[Purchase Amount]]*0.15</f>
        <v>139.43249999999998</v>
      </c>
      <c r="AA6981" s="6">
        <f>CleanedData[[#This Row],[Purchase Amount]]*1.15</f>
        <v>1068.9824999999998</v>
      </c>
    </row>
    <row r="6982" spans="1:27" x14ac:dyDescent="0.3">
      <c r="A6982">
        <v>8449</v>
      </c>
      <c r="B6982" t="s">
        <v>7207</v>
      </c>
      <c r="C6982" s="1">
        <v>45892</v>
      </c>
      <c r="D6982">
        <v>24</v>
      </c>
      <c r="E6982" t="s">
        <v>52</v>
      </c>
      <c r="F6982" t="s">
        <v>61</v>
      </c>
      <c r="G6982" t="s">
        <v>336</v>
      </c>
      <c r="H6982">
        <v>4</v>
      </c>
      <c r="I6982" t="s">
        <v>45</v>
      </c>
      <c r="J6982" t="s">
        <v>43</v>
      </c>
      <c r="K6982" t="s">
        <v>44</v>
      </c>
      <c r="L6982" t="s">
        <v>42</v>
      </c>
      <c r="M6982" t="s">
        <v>208</v>
      </c>
      <c r="N6982" t="s">
        <v>96</v>
      </c>
      <c r="O6982" t="s">
        <v>89</v>
      </c>
      <c r="P6982" t="s">
        <v>70</v>
      </c>
      <c r="Q6982" t="s">
        <v>66</v>
      </c>
      <c r="R6982" s="6">
        <f>_xlfn.XLOOKUP(CleanedData[[#This Row],[Product]],'02_Lookup_Tables'!$A$2:$A$126,'02_Lookup_Tables'!$B$2:$B$126)</f>
        <v>812.2</v>
      </c>
      <c r="S6982" t="str">
        <f>VLOOKUP(CleanedData[[#This Row],[Product]],'02_Lookup_Tables'!$H$2:$I$126,2,FALSE)</f>
        <v>Sports &amp; Outdoors</v>
      </c>
      <c r="T6982" t="str">
        <f>VLOOKUP(CleanedData[[#This Row],[Province]],'02_Lookup_Tables'!$D$2:$E$10,2, FALSE)</f>
        <v>Southern Region</v>
      </c>
      <c r="U6982" t="str" cm="1">
        <f t="array" ref="U6982">_xlfn.IFS(CleanedData[[#This Row],[Purchase Amount]]&lt;500,"Low",
CleanedData[[#This Row],[Purchase Amount]]&lt;5000,"Medium",
TRUE,"High")</f>
        <v>Medium</v>
      </c>
      <c r="V6982" t="str">
        <f>TEXT(CleanedData[[#This Row],[Date]],"mmmm")</f>
        <v>August</v>
      </c>
      <c r="W6982" t="str">
        <f>"Q"&amp;ROUNDUP(MONTH(CleanedData[[#This Row],[Date]])/3,0)</f>
        <v>Q3</v>
      </c>
      <c r="X6982" t="str">
        <f>IF(CleanedData[[#This Row],[Purchase Amount]]&gt;=5000,"Yes","No")</f>
        <v>No</v>
      </c>
      <c r="Y6982">
        <f>IF(CleanedData[[#This Row],[Recommend]]="Yes",1,0)</f>
        <v>1</v>
      </c>
      <c r="Z6982" s="6">
        <f>CleanedData[[#This Row],[Purchase Amount]]*0.15</f>
        <v>121.83</v>
      </c>
      <c r="AA6982" s="6">
        <f>CleanedData[[#This Row],[Purchase Amount]]*1.15</f>
        <v>934.03</v>
      </c>
    </row>
    <row r="6983" spans="1:27" x14ac:dyDescent="0.3">
      <c r="A6983">
        <v>8450</v>
      </c>
      <c r="B6983" t="s">
        <v>7208</v>
      </c>
      <c r="C6983" s="1">
        <v>45595</v>
      </c>
      <c r="D6983">
        <v>27</v>
      </c>
      <c r="E6983" t="s">
        <v>39</v>
      </c>
      <c r="F6983" t="s">
        <v>108</v>
      </c>
      <c r="G6983" t="s">
        <v>323</v>
      </c>
      <c r="H6983">
        <v>4</v>
      </c>
      <c r="I6983" t="s">
        <v>42</v>
      </c>
      <c r="J6983" t="s">
        <v>74</v>
      </c>
      <c r="K6983" t="s">
        <v>44</v>
      </c>
      <c r="L6983" t="s">
        <v>42</v>
      </c>
      <c r="N6983" t="s">
        <v>96</v>
      </c>
      <c r="O6983" t="s">
        <v>134</v>
      </c>
      <c r="P6983" t="s">
        <v>8646</v>
      </c>
      <c r="Q6983" t="s">
        <v>58</v>
      </c>
      <c r="R6983" s="6">
        <f>_xlfn.XLOOKUP(CleanedData[[#This Row],[Product]],'02_Lookup_Tables'!$A$2:$A$126,'02_Lookup_Tables'!$B$2:$B$126)</f>
        <v>463.48</v>
      </c>
      <c r="S6983" t="str">
        <f>VLOOKUP(CleanedData[[#This Row],[Product]],'02_Lookup_Tables'!$H$2:$I$126,2,FALSE)</f>
        <v>Electronics</v>
      </c>
      <c r="T6983" t="str">
        <f>VLOOKUP(CleanedData[[#This Row],[Province]],'02_Lookup_Tables'!$D$2:$E$10,2, FALSE)</f>
        <v>Gauteng Region</v>
      </c>
      <c r="U6983" t="str" cm="1">
        <f t="array" ref="U6983">_xlfn.IFS(CleanedData[[#This Row],[Purchase Amount]]&lt;500,"Low",
CleanedData[[#This Row],[Purchase Amount]]&lt;5000,"Medium",
TRUE,"High")</f>
        <v>Low</v>
      </c>
      <c r="V6983" t="str">
        <f>TEXT(CleanedData[[#This Row],[Date]],"mmmm")</f>
        <v>October</v>
      </c>
      <c r="W6983" t="str">
        <f>"Q"&amp;ROUNDUP(MONTH(CleanedData[[#This Row],[Date]])/3,0)</f>
        <v>Q4</v>
      </c>
      <c r="X6983" t="str">
        <f>IF(CleanedData[[#This Row],[Purchase Amount]]&gt;=5000,"Yes","No")</f>
        <v>No</v>
      </c>
      <c r="Y6983">
        <f>IF(CleanedData[[#This Row],[Recommend]]="Yes",1,0)</f>
        <v>0</v>
      </c>
      <c r="Z6983" s="6">
        <f>CleanedData[[#This Row],[Purchase Amount]]*0.15</f>
        <v>69.522000000000006</v>
      </c>
      <c r="AA6983" s="6">
        <f>CleanedData[[#This Row],[Purchase Amount]]*1.15</f>
        <v>533.00199999999995</v>
      </c>
    </row>
    <row r="6984" spans="1:27" x14ac:dyDescent="0.3">
      <c r="A6984">
        <v>8452</v>
      </c>
      <c r="B6984" t="s">
        <v>7209</v>
      </c>
      <c r="C6984" s="1">
        <v>45301</v>
      </c>
      <c r="D6984">
        <v>48</v>
      </c>
      <c r="E6984" t="s">
        <v>60</v>
      </c>
      <c r="F6984" t="s">
        <v>68</v>
      </c>
      <c r="G6984" t="s">
        <v>372</v>
      </c>
      <c r="H6984">
        <v>1</v>
      </c>
      <c r="I6984" t="s">
        <v>42</v>
      </c>
      <c r="J6984" t="s">
        <v>69</v>
      </c>
      <c r="K6984" t="s">
        <v>55</v>
      </c>
      <c r="L6984" t="s">
        <v>42</v>
      </c>
      <c r="M6984" t="s">
        <v>140</v>
      </c>
      <c r="N6984" t="s">
        <v>80</v>
      </c>
      <c r="O6984" t="s">
        <v>148</v>
      </c>
      <c r="P6984" t="s">
        <v>70</v>
      </c>
      <c r="Q6984" t="s">
        <v>93</v>
      </c>
      <c r="R6984" s="6">
        <f>_xlfn.XLOOKUP(CleanedData[[#This Row],[Product]],'02_Lookup_Tables'!$A$2:$A$126,'02_Lookup_Tables'!$B$2:$B$126)</f>
        <v>944.78</v>
      </c>
      <c r="S6984" t="str">
        <f>VLOOKUP(CleanedData[[#This Row],[Product]],'02_Lookup_Tables'!$H$2:$I$126,2,FALSE)</f>
        <v>Electronics</v>
      </c>
      <c r="T6984" t="str">
        <f>VLOOKUP(CleanedData[[#This Row],[Province]],'02_Lookup_Tables'!$D$2:$E$10,2, FALSE)</f>
        <v>Northern Region</v>
      </c>
      <c r="U6984" t="str" cm="1">
        <f t="array" ref="U6984">_xlfn.IFS(CleanedData[[#This Row],[Purchase Amount]]&lt;500,"Low",
CleanedData[[#This Row],[Purchase Amount]]&lt;5000,"Medium",
TRUE,"High")</f>
        <v>Medium</v>
      </c>
      <c r="V6984" t="str">
        <f>TEXT(CleanedData[[#This Row],[Date]],"mmmm")</f>
        <v>January</v>
      </c>
      <c r="W6984" t="str">
        <f>"Q"&amp;ROUNDUP(MONTH(CleanedData[[#This Row],[Date]])/3,0)</f>
        <v>Q1</v>
      </c>
      <c r="X6984" t="str">
        <f>IF(CleanedData[[#This Row],[Purchase Amount]]&gt;=5000,"Yes","No")</f>
        <v>No</v>
      </c>
      <c r="Y6984">
        <f>IF(CleanedData[[#This Row],[Recommend]]="Yes",1,0)</f>
        <v>0</v>
      </c>
      <c r="Z6984" s="6">
        <f>CleanedData[[#This Row],[Purchase Amount]]*0.15</f>
        <v>141.71699999999998</v>
      </c>
      <c r="AA6984" s="6">
        <f>CleanedData[[#This Row],[Purchase Amount]]*1.15</f>
        <v>1086.4969999999998</v>
      </c>
    </row>
    <row r="6985" spans="1:27" x14ac:dyDescent="0.3">
      <c r="A6985">
        <v>8453</v>
      </c>
      <c r="B6985" t="s">
        <v>7210</v>
      </c>
      <c r="C6985" s="1">
        <v>45687</v>
      </c>
      <c r="D6985">
        <v>54</v>
      </c>
      <c r="E6985" t="s">
        <v>39</v>
      </c>
      <c r="F6985" t="s">
        <v>40</v>
      </c>
      <c r="G6985" t="s">
        <v>347</v>
      </c>
      <c r="H6985">
        <v>5</v>
      </c>
      <c r="I6985" t="s">
        <v>42</v>
      </c>
      <c r="J6985" t="s">
        <v>69</v>
      </c>
      <c r="K6985" t="s">
        <v>55</v>
      </c>
      <c r="L6985" t="s">
        <v>45</v>
      </c>
      <c r="M6985" t="s">
        <v>106</v>
      </c>
      <c r="N6985" t="s">
        <v>57</v>
      </c>
      <c r="O6985" t="s">
        <v>148</v>
      </c>
      <c r="P6985" t="s">
        <v>49</v>
      </c>
      <c r="Q6985" t="s">
        <v>93</v>
      </c>
      <c r="R6985" s="6">
        <f>_xlfn.XLOOKUP(CleanedData[[#This Row],[Product]],'02_Lookup_Tables'!$A$2:$A$126,'02_Lookup_Tables'!$B$2:$B$126)</f>
        <v>16523.5</v>
      </c>
      <c r="S6985" t="str">
        <f>VLOOKUP(CleanedData[[#This Row],[Product]],'02_Lookup_Tables'!$H$2:$I$126,2,FALSE)</f>
        <v>Electronics</v>
      </c>
      <c r="T6985" t="str">
        <f>VLOOKUP(CleanedData[[#This Row],[Province]],'02_Lookup_Tables'!$D$2:$E$10,2, FALSE)</f>
        <v>Northern Region</v>
      </c>
      <c r="U6985" t="str" cm="1">
        <f t="array" ref="U6985">_xlfn.IFS(CleanedData[[#This Row],[Purchase Amount]]&lt;500,"Low",
CleanedData[[#This Row],[Purchase Amount]]&lt;5000,"Medium",
TRUE,"High")</f>
        <v>High</v>
      </c>
      <c r="V6985" t="str">
        <f>TEXT(CleanedData[[#This Row],[Date]],"mmmm")</f>
        <v>January</v>
      </c>
      <c r="W6985" t="str">
        <f>"Q"&amp;ROUNDUP(MONTH(CleanedData[[#This Row],[Date]])/3,0)</f>
        <v>Q1</v>
      </c>
      <c r="X6985" t="str">
        <f>IF(CleanedData[[#This Row],[Purchase Amount]]&gt;=5000,"Yes","No")</f>
        <v>Yes</v>
      </c>
      <c r="Y6985">
        <f>IF(CleanedData[[#This Row],[Recommend]]="Yes",1,0)</f>
        <v>0</v>
      </c>
      <c r="Z6985" s="6">
        <f>CleanedData[[#This Row],[Purchase Amount]]*0.15</f>
        <v>2478.5250000000001</v>
      </c>
      <c r="AA6985" s="6">
        <f>CleanedData[[#This Row],[Purchase Amount]]*1.15</f>
        <v>19002.024999999998</v>
      </c>
    </row>
    <row r="6986" spans="1:27" x14ac:dyDescent="0.3">
      <c r="A6986">
        <v>8454</v>
      </c>
      <c r="B6986" t="s">
        <v>7211</v>
      </c>
      <c r="C6986" s="1">
        <v>45832</v>
      </c>
      <c r="D6986">
        <v>77</v>
      </c>
      <c r="E6986" t="s">
        <v>39</v>
      </c>
      <c r="F6986" t="s">
        <v>130</v>
      </c>
      <c r="G6986" t="s">
        <v>225</v>
      </c>
      <c r="H6986">
        <v>1</v>
      </c>
      <c r="I6986" t="s">
        <v>42</v>
      </c>
      <c r="J6986" t="s">
        <v>54</v>
      </c>
      <c r="K6986" t="s">
        <v>44</v>
      </c>
      <c r="L6986" t="s">
        <v>45</v>
      </c>
      <c r="M6986" t="s">
        <v>88</v>
      </c>
      <c r="N6986" t="s">
        <v>80</v>
      </c>
      <c r="O6986" t="s">
        <v>89</v>
      </c>
      <c r="P6986" t="s">
        <v>49</v>
      </c>
      <c r="Q6986" t="s">
        <v>97</v>
      </c>
      <c r="R6986" s="6">
        <f>_xlfn.XLOOKUP(CleanedData[[#This Row],[Product]],'02_Lookup_Tables'!$A$2:$A$126,'02_Lookup_Tables'!$B$2:$B$126)</f>
        <v>1094.3699999999999</v>
      </c>
      <c r="S6986" t="str">
        <f>VLOOKUP(CleanedData[[#This Row],[Product]],'02_Lookup_Tables'!$H$2:$I$126,2,FALSE)</f>
        <v>Apparel</v>
      </c>
      <c r="T6986" t="str">
        <f>VLOOKUP(CleanedData[[#This Row],[Province]],'02_Lookup_Tables'!$D$2:$E$10,2, FALSE)</f>
        <v>Eastern Region</v>
      </c>
      <c r="U6986" t="str" cm="1">
        <f t="array" ref="U6986">_xlfn.IFS(CleanedData[[#This Row],[Purchase Amount]]&lt;500,"Low",
CleanedData[[#This Row],[Purchase Amount]]&lt;5000,"Medium",
TRUE,"High")</f>
        <v>Medium</v>
      </c>
      <c r="V6986" t="str">
        <f>TEXT(CleanedData[[#This Row],[Date]],"mmmm")</f>
        <v>June</v>
      </c>
      <c r="W6986" t="str">
        <f>"Q"&amp;ROUNDUP(MONTH(CleanedData[[#This Row],[Date]])/3,0)</f>
        <v>Q2</v>
      </c>
      <c r="X6986" t="str">
        <f>IF(CleanedData[[#This Row],[Purchase Amount]]&gt;=5000,"Yes","No")</f>
        <v>No</v>
      </c>
      <c r="Y6986">
        <f>IF(CleanedData[[#This Row],[Recommend]]="Yes",1,0)</f>
        <v>0</v>
      </c>
      <c r="Z6986" s="6">
        <f>CleanedData[[#This Row],[Purchase Amount]]*0.15</f>
        <v>164.15549999999999</v>
      </c>
      <c r="AA6986" s="6">
        <f>CleanedData[[#This Row],[Purchase Amount]]*1.15</f>
        <v>1258.5254999999997</v>
      </c>
    </row>
    <row r="6987" spans="1:27" x14ac:dyDescent="0.3">
      <c r="A6987">
        <v>8455</v>
      </c>
      <c r="B6987" t="s">
        <v>7212</v>
      </c>
      <c r="C6987" s="1">
        <v>45790</v>
      </c>
      <c r="D6987">
        <v>36</v>
      </c>
      <c r="E6987" t="s">
        <v>52</v>
      </c>
      <c r="F6987" t="s">
        <v>68</v>
      </c>
      <c r="G6987" t="s">
        <v>95</v>
      </c>
      <c r="H6987">
        <v>4</v>
      </c>
      <c r="I6987" t="s">
        <v>45</v>
      </c>
      <c r="J6987" t="s">
        <v>54</v>
      </c>
      <c r="K6987" t="s">
        <v>55</v>
      </c>
      <c r="L6987" t="s">
        <v>45</v>
      </c>
      <c r="M6987" t="s">
        <v>208</v>
      </c>
      <c r="N6987" t="s">
        <v>96</v>
      </c>
      <c r="O6987" t="s">
        <v>89</v>
      </c>
      <c r="P6987" t="s">
        <v>70</v>
      </c>
      <c r="Q6987" t="s">
        <v>81</v>
      </c>
      <c r="R6987" s="6">
        <f>_xlfn.XLOOKUP(CleanedData[[#This Row],[Product]],'02_Lookup_Tables'!$A$2:$A$126,'02_Lookup_Tables'!$B$2:$B$126)</f>
        <v>5390.8</v>
      </c>
      <c r="S6987" t="str">
        <f>VLOOKUP(CleanedData[[#This Row],[Product]],'02_Lookup_Tables'!$H$2:$I$126,2,FALSE)</f>
        <v>Electronics</v>
      </c>
      <c r="T6987" t="str">
        <f>VLOOKUP(CleanedData[[#This Row],[Province]],'02_Lookup_Tables'!$D$2:$E$10,2, FALSE)</f>
        <v>Northern Region</v>
      </c>
      <c r="U6987" t="str" cm="1">
        <f t="array" ref="U6987">_xlfn.IFS(CleanedData[[#This Row],[Purchase Amount]]&lt;500,"Low",
CleanedData[[#This Row],[Purchase Amount]]&lt;5000,"Medium",
TRUE,"High")</f>
        <v>High</v>
      </c>
      <c r="V6987" t="str">
        <f>TEXT(CleanedData[[#This Row],[Date]],"mmmm")</f>
        <v>May</v>
      </c>
      <c r="W6987" t="str">
        <f>"Q"&amp;ROUNDUP(MONTH(CleanedData[[#This Row],[Date]])/3,0)</f>
        <v>Q2</v>
      </c>
      <c r="X6987" t="str">
        <f>IF(CleanedData[[#This Row],[Purchase Amount]]&gt;=5000,"Yes","No")</f>
        <v>Yes</v>
      </c>
      <c r="Y6987">
        <f>IF(CleanedData[[#This Row],[Recommend]]="Yes",1,0)</f>
        <v>1</v>
      </c>
      <c r="Z6987" s="6">
        <f>CleanedData[[#This Row],[Purchase Amount]]*0.15</f>
        <v>808.62</v>
      </c>
      <c r="AA6987" s="6">
        <f>CleanedData[[#This Row],[Purchase Amount]]*1.15</f>
        <v>6199.42</v>
      </c>
    </row>
    <row r="6988" spans="1:27" x14ac:dyDescent="0.3">
      <c r="A6988">
        <v>8456</v>
      </c>
      <c r="B6988" t="s">
        <v>7213</v>
      </c>
      <c r="C6988" s="1">
        <v>45676</v>
      </c>
      <c r="D6988">
        <v>68</v>
      </c>
      <c r="E6988" t="s">
        <v>52</v>
      </c>
      <c r="F6988" t="s">
        <v>72</v>
      </c>
      <c r="G6988" t="s">
        <v>84</v>
      </c>
      <c r="H6988">
        <v>4</v>
      </c>
      <c r="I6988" t="s">
        <v>45</v>
      </c>
      <c r="J6988" t="s">
        <v>54</v>
      </c>
      <c r="K6988" t="s">
        <v>44</v>
      </c>
      <c r="L6988" t="s">
        <v>42</v>
      </c>
      <c r="M6988" t="s">
        <v>190</v>
      </c>
      <c r="N6988" t="s">
        <v>96</v>
      </c>
      <c r="O6988" t="s">
        <v>89</v>
      </c>
      <c r="P6988" t="s">
        <v>70</v>
      </c>
      <c r="Q6988" t="s">
        <v>97</v>
      </c>
      <c r="R6988" s="6">
        <f>_xlfn.XLOOKUP(CleanedData[[#This Row],[Product]],'02_Lookup_Tables'!$A$2:$A$126,'02_Lookup_Tables'!$B$2:$B$126)</f>
        <v>1158.56</v>
      </c>
      <c r="S6988" t="str">
        <f>VLOOKUP(CleanedData[[#This Row],[Product]],'02_Lookup_Tables'!$H$2:$I$126,2,FALSE)</f>
        <v>Toys &amp; Games</v>
      </c>
      <c r="T6988" t="str">
        <f>VLOOKUP(CleanedData[[#This Row],[Province]],'02_Lookup_Tables'!$D$2:$E$10,2, FALSE)</f>
        <v>Central Region</v>
      </c>
      <c r="U6988" t="str" cm="1">
        <f t="array" ref="U6988">_xlfn.IFS(CleanedData[[#This Row],[Purchase Amount]]&lt;500,"Low",
CleanedData[[#This Row],[Purchase Amount]]&lt;5000,"Medium",
TRUE,"High")</f>
        <v>Medium</v>
      </c>
      <c r="V6988" t="str">
        <f>TEXT(CleanedData[[#This Row],[Date]],"mmmm")</f>
        <v>January</v>
      </c>
      <c r="W6988" t="str">
        <f>"Q"&amp;ROUNDUP(MONTH(CleanedData[[#This Row],[Date]])/3,0)</f>
        <v>Q1</v>
      </c>
      <c r="X6988" t="str">
        <f>IF(CleanedData[[#This Row],[Purchase Amount]]&gt;=5000,"Yes","No")</f>
        <v>No</v>
      </c>
      <c r="Y6988">
        <f>IF(CleanedData[[#This Row],[Recommend]]="Yes",1,0)</f>
        <v>1</v>
      </c>
      <c r="Z6988" s="6">
        <f>CleanedData[[#This Row],[Purchase Amount]]*0.15</f>
        <v>173.78399999999999</v>
      </c>
      <c r="AA6988" s="6">
        <f>CleanedData[[#This Row],[Purchase Amount]]*1.15</f>
        <v>1332.3439999999998</v>
      </c>
    </row>
    <row r="6989" spans="1:27" x14ac:dyDescent="0.3">
      <c r="A6989">
        <v>8457</v>
      </c>
      <c r="B6989" t="s">
        <v>7214</v>
      </c>
      <c r="C6989" s="1">
        <v>45389</v>
      </c>
      <c r="D6989">
        <v>18</v>
      </c>
      <c r="E6989" t="s">
        <v>52</v>
      </c>
      <c r="F6989" t="s">
        <v>77</v>
      </c>
      <c r="G6989" t="s">
        <v>142</v>
      </c>
      <c r="H6989">
        <v>2</v>
      </c>
      <c r="I6989" t="s">
        <v>45</v>
      </c>
      <c r="J6989" t="s">
        <v>69</v>
      </c>
      <c r="K6989" t="s">
        <v>55</v>
      </c>
      <c r="L6989" t="s">
        <v>45</v>
      </c>
      <c r="M6989" t="s">
        <v>136</v>
      </c>
      <c r="N6989" t="s">
        <v>47</v>
      </c>
      <c r="O6989" t="s">
        <v>89</v>
      </c>
      <c r="P6989" t="s">
        <v>49</v>
      </c>
      <c r="Q6989" t="s">
        <v>66</v>
      </c>
      <c r="R6989" s="6">
        <f>_xlfn.XLOOKUP(CleanedData[[#This Row],[Product]],'02_Lookup_Tables'!$A$2:$A$126,'02_Lookup_Tables'!$B$2:$B$126)</f>
        <v>44114.21</v>
      </c>
      <c r="S6989" t="str">
        <f>VLOOKUP(CleanedData[[#This Row],[Product]],'02_Lookup_Tables'!$H$2:$I$126,2,FALSE)</f>
        <v>Electronics</v>
      </c>
      <c r="T6989" t="str">
        <f>VLOOKUP(CleanedData[[#This Row],[Province]],'02_Lookup_Tables'!$D$2:$E$10,2, FALSE)</f>
        <v>Central Region</v>
      </c>
      <c r="U6989" t="str" cm="1">
        <f t="array" ref="U6989">_xlfn.IFS(CleanedData[[#This Row],[Purchase Amount]]&lt;500,"Low",
CleanedData[[#This Row],[Purchase Amount]]&lt;5000,"Medium",
TRUE,"High")</f>
        <v>High</v>
      </c>
      <c r="V6989" t="str">
        <f>TEXT(CleanedData[[#This Row],[Date]],"mmmm")</f>
        <v>April</v>
      </c>
      <c r="W6989" t="str">
        <f>"Q"&amp;ROUNDUP(MONTH(CleanedData[[#This Row],[Date]])/3,0)</f>
        <v>Q2</v>
      </c>
      <c r="X6989" t="str">
        <f>IF(CleanedData[[#This Row],[Purchase Amount]]&gt;=5000,"Yes","No")</f>
        <v>Yes</v>
      </c>
      <c r="Y6989">
        <f>IF(CleanedData[[#This Row],[Recommend]]="Yes",1,0)</f>
        <v>1</v>
      </c>
      <c r="Z6989" s="6">
        <f>CleanedData[[#This Row],[Purchase Amount]]*0.15</f>
        <v>6617.1314999999995</v>
      </c>
      <c r="AA6989" s="6">
        <f>CleanedData[[#This Row],[Purchase Amount]]*1.15</f>
        <v>50731.341499999995</v>
      </c>
    </row>
    <row r="6990" spans="1:27" x14ac:dyDescent="0.3">
      <c r="A6990">
        <v>8458</v>
      </c>
      <c r="B6990" t="s">
        <v>7215</v>
      </c>
      <c r="C6990" s="1">
        <v>45309</v>
      </c>
      <c r="D6990">
        <v>41</v>
      </c>
      <c r="E6990" t="s">
        <v>39</v>
      </c>
      <c r="F6990" t="s">
        <v>77</v>
      </c>
      <c r="G6990" t="s">
        <v>248</v>
      </c>
      <c r="H6990">
        <v>2</v>
      </c>
      <c r="I6990" t="s">
        <v>45</v>
      </c>
      <c r="J6990" t="s">
        <v>63</v>
      </c>
      <c r="K6990" t="s">
        <v>44</v>
      </c>
      <c r="L6990" t="s">
        <v>45</v>
      </c>
      <c r="M6990" t="s">
        <v>165</v>
      </c>
      <c r="N6990" t="s">
        <v>47</v>
      </c>
      <c r="O6990" t="s">
        <v>89</v>
      </c>
      <c r="P6990" t="s">
        <v>49</v>
      </c>
      <c r="Q6990" t="s">
        <v>81</v>
      </c>
      <c r="R6990" s="6">
        <f>_xlfn.XLOOKUP(CleanedData[[#This Row],[Product]],'02_Lookup_Tables'!$A$2:$A$126,'02_Lookup_Tables'!$B$2:$B$126)</f>
        <v>8798.49</v>
      </c>
      <c r="S6990" t="str">
        <f>VLOOKUP(CleanedData[[#This Row],[Product]],'02_Lookup_Tables'!$H$2:$I$126,2,FALSE)</f>
        <v>Toys &amp; Games</v>
      </c>
      <c r="T6990" t="str">
        <f>VLOOKUP(CleanedData[[#This Row],[Province]],'02_Lookup_Tables'!$D$2:$E$10,2, FALSE)</f>
        <v>Central Region</v>
      </c>
      <c r="U6990" t="str" cm="1">
        <f t="array" ref="U6990">_xlfn.IFS(CleanedData[[#This Row],[Purchase Amount]]&lt;500,"Low",
CleanedData[[#This Row],[Purchase Amount]]&lt;5000,"Medium",
TRUE,"High")</f>
        <v>High</v>
      </c>
      <c r="V6990" t="str">
        <f>TEXT(CleanedData[[#This Row],[Date]],"mmmm")</f>
        <v>January</v>
      </c>
      <c r="W6990" t="str">
        <f>"Q"&amp;ROUNDUP(MONTH(CleanedData[[#This Row],[Date]])/3,0)</f>
        <v>Q1</v>
      </c>
      <c r="X6990" t="str">
        <f>IF(CleanedData[[#This Row],[Purchase Amount]]&gt;=5000,"Yes","No")</f>
        <v>Yes</v>
      </c>
      <c r="Y6990">
        <f>IF(CleanedData[[#This Row],[Recommend]]="Yes",1,0)</f>
        <v>1</v>
      </c>
      <c r="Z6990" s="6">
        <f>CleanedData[[#This Row],[Purchase Amount]]*0.15</f>
        <v>1319.7735</v>
      </c>
      <c r="AA6990" s="6">
        <f>CleanedData[[#This Row],[Purchase Amount]]*1.15</f>
        <v>10118.263499999999</v>
      </c>
    </row>
    <row r="6991" spans="1:27" x14ac:dyDescent="0.3">
      <c r="A6991">
        <v>8459</v>
      </c>
      <c r="B6991" t="s">
        <v>7216</v>
      </c>
      <c r="C6991" s="1">
        <v>45329</v>
      </c>
      <c r="D6991">
        <v>51</v>
      </c>
      <c r="E6991" t="s">
        <v>52</v>
      </c>
      <c r="F6991" t="s">
        <v>40</v>
      </c>
      <c r="G6991" t="s">
        <v>328</v>
      </c>
      <c r="H6991">
        <v>3</v>
      </c>
      <c r="I6991" t="s">
        <v>45</v>
      </c>
      <c r="J6991" t="s">
        <v>69</v>
      </c>
      <c r="K6991" t="s">
        <v>64</v>
      </c>
      <c r="L6991" t="s">
        <v>42</v>
      </c>
      <c r="M6991" t="s">
        <v>180</v>
      </c>
      <c r="N6991" t="s">
        <v>48</v>
      </c>
      <c r="O6991" t="s">
        <v>89</v>
      </c>
      <c r="P6991" t="s">
        <v>49</v>
      </c>
      <c r="Q6991" t="s">
        <v>93</v>
      </c>
      <c r="R6991" s="6">
        <f>_xlfn.XLOOKUP(CleanedData[[#This Row],[Product]],'02_Lookup_Tables'!$A$2:$A$126,'02_Lookup_Tables'!$B$2:$B$126)</f>
        <v>3521.64</v>
      </c>
      <c r="S6991" t="str">
        <f>VLOOKUP(CleanedData[[#This Row],[Product]],'02_Lookup_Tables'!$H$2:$I$126,2,FALSE)</f>
        <v>Home Devices</v>
      </c>
      <c r="T6991" t="str">
        <f>VLOOKUP(CleanedData[[#This Row],[Province]],'02_Lookup_Tables'!$D$2:$E$10,2, FALSE)</f>
        <v>Northern Region</v>
      </c>
      <c r="U6991" t="str" cm="1">
        <f t="array" ref="U6991">_xlfn.IFS(CleanedData[[#This Row],[Purchase Amount]]&lt;500,"Low",
CleanedData[[#This Row],[Purchase Amount]]&lt;5000,"Medium",
TRUE,"High")</f>
        <v>Medium</v>
      </c>
      <c r="V6991" t="str">
        <f>TEXT(CleanedData[[#This Row],[Date]],"mmmm")</f>
        <v>February</v>
      </c>
      <c r="W6991" t="str">
        <f>"Q"&amp;ROUNDUP(MONTH(CleanedData[[#This Row],[Date]])/3,0)</f>
        <v>Q1</v>
      </c>
      <c r="X6991" t="str">
        <f>IF(CleanedData[[#This Row],[Purchase Amount]]&gt;=5000,"Yes","No")</f>
        <v>No</v>
      </c>
      <c r="Y6991">
        <f>IF(CleanedData[[#This Row],[Recommend]]="Yes",1,0)</f>
        <v>1</v>
      </c>
      <c r="Z6991" s="6">
        <f>CleanedData[[#This Row],[Purchase Amount]]*0.15</f>
        <v>528.24599999999998</v>
      </c>
      <c r="AA6991" s="6">
        <f>CleanedData[[#This Row],[Purchase Amount]]*1.15</f>
        <v>4049.8859999999995</v>
      </c>
    </row>
    <row r="6992" spans="1:27" x14ac:dyDescent="0.3">
      <c r="A6992">
        <v>8460</v>
      </c>
      <c r="B6992" t="s">
        <v>7217</v>
      </c>
      <c r="C6992" s="1">
        <v>45705</v>
      </c>
      <c r="D6992">
        <v>47</v>
      </c>
      <c r="E6992" t="s">
        <v>39</v>
      </c>
      <c r="F6992" t="s">
        <v>77</v>
      </c>
      <c r="G6992" t="s">
        <v>269</v>
      </c>
      <c r="H6992">
        <v>1</v>
      </c>
      <c r="I6992" t="s">
        <v>42</v>
      </c>
      <c r="J6992" t="s">
        <v>74</v>
      </c>
      <c r="K6992" t="s">
        <v>44</v>
      </c>
      <c r="L6992" t="s">
        <v>42</v>
      </c>
      <c r="M6992" t="s">
        <v>208</v>
      </c>
      <c r="N6992" t="s">
        <v>80</v>
      </c>
      <c r="O6992" t="s">
        <v>89</v>
      </c>
      <c r="P6992" t="s">
        <v>49</v>
      </c>
      <c r="Q6992" t="s">
        <v>93</v>
      </c>
      <c r="R6992" s="6">
        <f>_xlfn.XLOOKUP(CleanedData[[#This Row],[Product]],'02_Lookup_Tables'!$A$2:$A$126,'02_Lookup_Tables'!$B$2:$B$126)</f>
        <v>1604.87</v>
      </c>
      <c r="S6992" t="str">
        <f>VLOOKUP(CleanedData[[#This Row],[Product]],'02_Lookup_Tables'!$H$2:$I$126,2,FALSE)</f>
        <v>Accessories</v>
      </c>
      <c r="T6992" t="str">
        <f>VLOOKUP(CleanedData[[#This Row],[Province]],'02_Lookup_Tables'!$D$2:$E$10,2, FALSE)</f>
        <v>Central Region</v>
      </c>
      <c r="U6992" t="str" cm="1">
        <f t="array" ref="U6992">_xlfn.IFS(CleanedData[[#This Row],[Purchase Amount]]&lt;500,"Low",
CleanedData[[#This Row],[Purchase Amount]]&lt;5000,"Medium",
TRUE,"High")</f>
        <v>Medium</v>
      </c>
      <c r="V6992" t="str">
        <f>TEXT(CleanedData[[#This Row],[Date]],"mmmm")</f>
        <v>February</v>
      </c>
      <c r="W6992" t="str">
        <f>"Q"&amp;ROUNDUP(MONTH(CleanedData[[#This Row],[Date]])/3,0)</f>
        <v>Q1</v>
      </c>
      <c r="X6992" t="str">
        <f>IF(CleanedData[[#This Row],[Purchase Amount]]&gt;=5000,"Yes","No")</f>
        <v>No</v>
      </c>
      <c r="Y6992">
        <f>IF(CleanedData[[#This Row],[Recommend]]="Yes",1,0)</f>
        <v>0</v>
      </c>
      <c r="Z6992" s="6">
        <f>CleanedData[[#This Row],[Purchase Amount]]*0.15</f>
        <v>240.73049999999998</v>
      </c>
      <c r="AA6992" s="6">
        <f>CleanedData[[#This Row],[Purchase Amount]]*1.15</f>
        <v>1845.6004999999998</v>
      </c>
    </row>
    <row r="6993" spans="1:27" x14ac:dyDescent="0.3">
      <c r="A6993">
        <v>8461</v>
      </c>
      <c r="B6993" t="s">
        <v>7218</v>
      </c>
      <c r="C6993" s="1">
        <v>45897</v>
      </c>
      <c r="E6993" t="s">
        <v>52</v>
      </c>
      <c r="F6993" t="s">
        <v>83</v>
      </c>
      <c r="G6993" t="s">
        <v>205</v>
      </c>
      <c r="H6993">
        <v>1</v>
      </c>
      <c r="I6993" t="s">
        <v>42</v>
      </c>
      <c r="J6993" t="s">
        <v>74</v>
      </c>
      <c r="K6993" t="s">
        <v>55</v>
      </c>
      <c r="L6993" t="s">
        <v>42</v>
      </c>
      <c r="M6993" t="s">
        <v>140</v>
      </c>
      <c r="N6993" t="s">
        <v>80</v>
      </c>
      <c r="O6993" t="s">
        <v>148</v>
      </c>
      <c r="P6993" t="s">
        <v>70</v>
      </c>
      <c r="Q6993" t="s">
        <v>166</v>
      </c>
      <c r="R6993" s="6">
        <f>_xlfn.XLOOKUP(CleanedData[[#This Row],[Product]],'02_Lookup_Tables'!$A$2:$A$126,'02_Lookup_Tables'!$B$2:$B$126)</f>
        <v>139.72999999999999</v>
      </c>
      <c r="S6993" t="str">
        <f>VLOOKUP(CleanedData[[#This Row],[Product]],'02_Lookup_Tables'!$H$2:$I$126,2,FALSE)</f>
        <v>Beauty &amp; Personal Care</v>
      </c>
      <c r="T6993" t="str">
        <f>VLOOKUP(CleanedData[[#This Row],[Province]],'02_Lookup_Tables'!$D$2:$E$10,2, FALSE)</f>
        <v>Western Region</v>
      </c>
      <c r="U6993" t="str" cm="1">
        <f t="array" ref="U6993">_xlfn.IFS(CleanedData[[#This Row],[Purchase Amount]]&lt;500,"Low",
CleanedData[[#This Row],[Purchase Amount]]&lt;5000,"Medium",
TRUE,"High")</f>
        <v>Low</v>
      </c>
      <c r="V6993" t="str">
        <f>TEXT(CleanedData[[#This Row],[Date]],"mmmm")</f>
        <v>August</v>
      </c>
      <c r="W6993" t="str">
        <f>"Q"&amp;ROUNDUP(MONTH(CleanedData[[#This Row],[Date]])/3,0)</f>
        <v>Q3</v>
      </c>
      <c r="X6993" t="str">
        <f>IF(CleanedData[[#This Row],[Purchase Amount]]&gt;=5000,"Yes","No")</f>
        <v>No</v>
      </c>
      <c r="Y6993">
        <f>IF(CleanedData[[#This Row],[Recommend]]="Yes",1,0)</f>
        <v>0</v>
      </c>
      <c r="Z6993" s="6">
        <f>CleanedData[[#This Row],[Purchase Amount]]*0.15</f>
        <v>20.959499999999998</v>
      </c>
      <c r="AA6993" s="6">
        <f>CleanedData[[#This Row],[Purchase Amount]]*1.15</f>
        <v>160.68949999999998</v>
      </c>
    </row>
    <row r="6994" spans="1:27" x14ac:dyDescent="0.3">
      <c r="A6994">
        <v>8462</v>
      </c>
      <c r="B6994" t="s">
        <v>7219</v>
      </c>
      <c r="C6994" s="1">
        <v>45930</v>
      </c>
      <c r="D6994">
        <v>71</v>
      </c>
      <c r="E6994" t="s">
        <v>60</v>
      </c>
      <c r="F6994" t="s">
        <v>61</v>
      </c>
      <c r="G6994" t="s">
        <v>95</v>
      </c>
      <c r="H6994">
        <v>2</v>
      </c>
      <c r="I6994" t="s">
        <v>42</v>
      </c>
      <c r="J6994" t="s">
        <v>63</v>
      </c>
      <c r="K6994" t="s">
        <v>55</v>
      </c>
      <c r="L6994" t="s">
        <v>42</v>
      </c>
      <c r="M6994" t="s">
        <v>190</v>
      </c>
      <c r="N6994" t="s">
        <v>47</v>
      </c>
      <c r="O6994" t="s">
        <v>89</v>
      </c>
      <c r="P6994" t="s">
        <v>49</v>
      </c>
      <c r="Q6994" t="s">
        <v>97</v>
      </c>
      <c r="R6994" s="6">
        <f>_xlfn.XLOOKUP(CleanedData[[#This Row],[Product]],'02_Lookup_Tables'!$A$2:$A$126,'02_Lookup_Tables'!$B$2:$B$126)</f>
        <v>5390.8</v>
      </c>
      <c r="S6994" t="str">
        <f>VLOOKUP(CleanedData[[#This Row],[Product]],'02_Lookup_Tables'!$H$2:$I$126,2,FALSE)</f>
        <v>Electronics</v>
      </c>
      <c r="T6994" t="str">
        <f>VLOOKUP(CleanedData[[#This Row],[Province]],'02_Lookup_Tables'!$D$2:$E$10,2, FALSE)</f>
        <v>Southern Region</v>
      </c>
      <c r="U6994" t="str" cm="1">
        <f t="array" ref="U6994">_xlfn.IFS(CleanedData[[#This Row],[Purchase Amount]]&lt;500,"Low",
CleanedData[[#This Row],[Purchase Amount]]&lt;5000,"Medium",
TRUE,"High")</f>
        <v>High</v>
      </c>
      <c r="V6994" t="str">
        <f>TEXT(CleanedData[[#This Row],[Date]],"mmmm")</f>
        <v>September</v>
      </c>
      <c r="W6994" t="str">
        <f>"Q"&amp;ROUNDUP(MONTH(CleanedData[[#This Row],[Date]])/3,0)</f>
        <v>Q3</v>
      </c>
      <c r="X6994" t="str">
        <f>IF(CleanedData[[#This Row],[Purchase Amount]]&gt;=5000,"Yes","No")</f>
        <v>Yes</v>
      </c>
      <c r="Y6994">
        <f>IF(CleanedData[[#This Row],[Recommend]]="Yes",1,0)</f>
        <v>0</v>
      </c>
      <c r="Z6994" s="6">
        <f>CleanedData[[#This Row],[Purchase Amount]]*0.15</f>
        <v>808.62</v>
      </c>
      <c r="AA6994" s="6">
        <f>CleanedData[[#This Row],[Purchase Amount]]*1.15</f>
        <v>6199.42</v>
      </c>
    </row>
    <row r="6995" spans="1:27" x14ac:dyDescent="0.3">
      <c r="A6995">
        <v>8463</v>
      </c>
      <c r="B6995" t="s">
        <v>7220</v>
      </c>
      <c r="C6995" s="1">
        <v>45978</v>
      </c>
      <c r="D6995">
        <v>77</v>
      </c>
      <c r="E6995" t="s">
        <v>52</v>
      </c>
      <c r="F6995" t="s">
        <v>61</v>
      </c>
      <c r="G6995" t="s">
        <v>164</v>
      </c>
      <c r="H6995">
        <v>3</v>
      </c>
      <c r="I6995" t="s">
        <v>42</v>
      </c>
      <c r="J6995" t="s">
        <v>63</v>
      </c>
      <c r="K6995" t="s">
        <v>44</v>
      </c>
      <c r="L6995" t="s">
        <v>42</v>
      </c>
      <c r="M6995" t="s">
        <v>196</v>
      </c>
      <c r="N6995" t="s">
        <v>48</v>
      </c>
      <c r="O6995" t="s">
        <v>89</v>
      </c>
      <c r="P6995" t="s">
        <v>49</v>
      </c>
      <c r="Q6995" t="s">
        <v>97</v>
      </c>
      <c r="R6995" s="6">
        <f>_xlfn.XLOOKUP(CleanedData[[#This Row],[Product]],'02_Lookup_Tables'!$A$2:$A$126,'02_Lookup_Tables'!$B$2:$B$126)</f>
        <v>440.87</v>
      </c>
      <c r="S6995" t="str">
        <f>VLOOKUP(CleanedData[[#This Row],[Product]],'02_Lookup_Tables'!$H$2:$I$126,2,FALSE)</f>
        <v>Home &amp; Living</v>
      </c>
      <c r="T6995" t="str">
        <f>VLOOKUP(CleanedData[[#This Row],[Province]],'02_Lookup_Tables'!$D$2:$E$10,2, FALSE)</f>
        <v>Southern Region</v>
      </c>
      <c r="U6995" t="str" cm="1">
        <f t="array" ref="U6995">_xlfn.IFS(CleanedData[[#This Row],[Purchase Amount]]&lt;500,"Low",
CleanedData[[#This Row],[Purchase Amount]]&lt;5000,"Medium",
TRUE,"High")</f>
        <v>Low</v>
      </c>
      <c r="V6995" t="str">
        <f>TEXT(CleanedData[[#This Row],[Date]],"mmmm")</f>
        <v>November</v>
      </c>
      <c r="W6995" t="str">
        <f>"Q"&amp;ROUNDUP(MONTH(CleanedData[[#This Row],[Date]])/3,0)</f>
        <v>Q4</v>
      </c>
      <c r="X6995" t="str">
        <f>IF(CleanedData[[#This Row],[Purchase Amount]]&gt;=5000,"Yes","No")</f>
        <v>No</v>
      </c>
      <c r="Y6995">
        <f>IF(CleanedData[[#This Row],[Recommend]]="Yes",1,0)</f>
        <v>0</v>
      </c>
      <c r="Z6995" s="6">
        <f>CleanedData[[#This Row],[Purchase Amount]]*0.15</f>
        <v>66.130499999999998</v>
      </c>
      <c r="AA6995" s="6">
        <f>CleanedData[[#This Row],[Purchase Amount]]*1.15</f>
        <v>507.00049999999999</v>
      </c>
    </row>
    <row r="6996" spans="1:27" x14ac:dyDescent="0.3">
      <c r="A6996">
        <v>8464</v>
      </c>
      <c r="B6996" t="s">
        <v>7221</v>
      </c>
      <c r="C6996" s="1">
        <v>45757</v>
      </c>
      <c r="D6996">
        <v>34</v>
      </c>
      <c r="E6996" t="s">
        <v>60</v>
      </c>
      <c r="F6996" t="s">
        <v>68</v>
      </c>
      <c r="G6996" t="s">
        <v>182</v>
      </c>
      <c r="H6996">
        <v>5</v>
      </c>
      <c r="I6996" t="s">
        <v>42</v>
      </c>
      <c r="J6996" t="s">
        <v>54</v>
      </c>
      <c r="K6996" t="s">
        <v>55</v>
      </c>
      <c r="L6996" t="s">
        <v>45</v>
      </c>
      <c r="N6996" t="s">
        <v>57</v>
      </c>
      <c r="O6996" t="s">
        <v>134</v>
      </c>
      <c r="P6996" t="s">
        <v>8646</v>
      </c>
      <c r="Q6996" t="s">
        <v>58</v>
      </c>
      <c r="R6996" s="6">
        <f>_xlfn.XLOOKUP(CleanedData[[#This Row],[Product]],'02_Lookup_Tables'!$A$2:$A$126,'02_Lookup_Tables'!$B$2:$B$126)</f>
        <v>3715.65</v>
      </c>
      <c r="S6996" t="str">
        <f>VLOOKUP(CleanedData[[#This Row],[Product]],'02_Lookup_Tables'!$H$2:$I$126,2,FALSE)</f>
        <v>Home Devices</v>
      </c>
      <c r="T6996" t="str">
        <f>VLOOKUP(CleanedData[[#This Row],[Province]],'02_Lookup_Tables'!$D$2:$E$10,2, FALSE)</f>
        <v>Northern Region</v>
      </c>
      <c r="U6996" t="str" cm="1">
        <f t="array" ref="U6996">_xlfn.IFS(CleanedData[[#This Row],[Purchase Amount]]&lt;500,"Low",
CleanedData[[#This Row],[Purchase Amount]]&lt;5000,"Medium",
TRUE,"High")</f>
        <v>Medium</v>
      </c>
      <c r="V6996" t="str">
        <f>TEXT(CleanedData[[#This Row],[Date]],"mmmm")</f>
        <v>April</v>
      </c>
      <c r="W6996" t="str">
        <f>"Q"&amp;ROUNDUP(MONTH(CleanedData[[#This Row],[Date]])/3,0)</f>
        <v>Q2</v>
      </c>
      <c r="X6996" t="str">
        <f>IF(CleanedData[[#This Row],[Purchase Amount]]&gt;=5000,"Yes","No")</f>
        <v>No</v>
      </c>
      <c r="Y6996">
        <f>IF(CleanedData[[#This Row],[Recommend]]="Yes",1,0)</f>
        <v>0</v>
      </c>
      <c r="Z6996" s="6">
        <f>CleanedData[[#This Row],[Purchase Amount]]*0.15</f>
        <v>557.34749999999997</v>
      </c>
      <c r="AA6996" s="6">
        <f>CleanedData[[#This Row],[Purchase Amount]]*1.15</f>
        <v>4272.9974999999995</v>
      </c>
    </row>
    <row r="6997" spans="1:27" x14ac:dyDescent="0.3">
      <c r="A6997">
        <v>8465</v>
      </c>
      <c r="B6997" t="s">
        <v>7222</v>
      </c>
      <c r="C6997" s="1">
        <v>45378</v>
      </c>
      <c r="E6997" t="s">
        <v>39</v>
      </c>
      <c r="F6997" t="s">
        <v>61</v>
      </c>
      <c r="G6997" t="s">
        <v>78</v>
      </c>
      <c r="H6997">
        <v>4</v>
      </c>
      <c r="I6997" t="s">
        <v>45</v>
      </c>
      <c r="J6997" t="s">
        <v>69</v>
      </c>
      <c r="K6997" t="s">
        <v>64</v>
      </c>
      <c r="L6997" t="s">
        <v>45</v>
      </c>
      <c r="M6997" t="s">
        <v>151</v>
      </c>
      <c r="N6997" t="s">
        <v>96</v>
      </c>
      <c r="O6997" t="s">
        <v>89</v>
      </c>
      <c r="P6997" t="s">
        <v>70</v>
      </c>
      <c r="Q6997" t="s">
        <v>166</v>
      </c>
      <c r="R6997" s="6">
        <f>_xlfn.XLOOKUP(CleanedData[[#This Row],[Product]],'02_Lookup_Tables'!$A$2:$A$126,'02_Lookup_Tables'!$B$2:$B$126)</f>
        <v>1951.09</v>
      </c>
      <c r="S6997" t="str">
        <f>VLOOKUP(CleanedData[[#This Row],[Product]],'02_Lookup_Tables'!$H$2:$I$126,2,FALSE)</f>
        <v>Accessories</v>
      </c>
      <c r="T6997" t="str">
        <f>VLOOKUP(CleanedData[[#This Row],[Province]],'02_Lookup_Tables'!$D$2:$E$10,2, FALSE)</f>
        <v>Southern Region</v>
      </c>
      <c r="U6997" t="str" cm="1">
        <f t="array" ref="U6997">_xlfn.IFS(CleanedData[[#This Row],[Purchase Amount]]&lt;500,"Low",
CleanedData[[#This Row],[Purchase Amount]]&lt;5000,"Medium",
TRUE,"High")</f>
        <v>Medium</v>
      </c>
      <c r="V6997" t="str">
        <f>TEXT(CleanedData[[#This Row],[Date]],"mmmm")</f>
        <v>March</v>
      </c>
      <c r="W6997" t="str">
        <f>"Q"&amp;ROUNDUP(MONTH(CleanedData[[#This Row],[Date]])/3,0)</f>
        <v>Q1</v>
      </c>
      <c r="X6997" t="str">
        <f>IF(CleanedData[[#This Row],[Purchase Amount]]&gt;=5000,"Yes","No")</f>
        <v>No</v>
      </c>
      <c r="Y6997">
        <f>IF(CleanedData[[#This Row],[Recommend]]="Yes",1,0)</f>
        <v>1</v>
      </c>
      <c r="Z6997" s="6">
        <f>CleanedData[[#This Row],[Purchase Amount]]*0.15</f>
        <v>292.6635</v>
      </c>
      <c r="AA6997" s="6">
        <f>CleanedData[[#This Row],[Purchase Amount]]*1.15</f>
        <v>2243.7534999999998</v>
      </c>
    </row>
    <row r="6998" spans="1:27" x14ac:dyDescent="0.3">
      <c r="A6998">
        <v>8466</v>
      </c>
      <c r="B6998" t="s">
        <v>7223</v>
      </c>
      <c r="C6998" s="1">
        <v>45641</v>
      </c>
      <c r="D6998">
        <v>73</v>
      </c>
      <c r="E6998" t="s">
        <v>39</v>
      </c>
      <c r="F6998" t="s">
        <v>83</v>
      </c>
      <c r="G6998" t="s">
        <v>73</v>
      </c>
      <c r="H6998">
        <v>5</v>
      </c>
      <c r="I6998" t="s">
        <v>42</v>
      </c>
      <c r="J6998" t="s">
        <v>63</v>
      </c>
      <c r="K6998" t="s">
        <v>64</v>
      </c>
      <c r="L6998" t="s">
        <v>45</v>
      </c>
      <c r="M6998" t="s">
        <v>236</v>
      </c>
      <c r="N6998" t="s">
        <v>57</v>
      </c>
      <c r="O6998" t="s">
        <v>89</v>
      </c>
      <c r="P6998" t="s">
        <v>70</v>
      </c>
      <c r="Q6998" t="s">
        <v>97</v>
      </c>
      <c r="R6998" s="6">
        <f>_xlfn.XLOOKUP(CleanedData[[#This Row],[Product]],'02_Lookup_Tables'!$A$2:$A$126,'02_Lookup_Tables'!$B$2:$B$126)</f>
        <v>84.23</v>
      </c>
      <c r="S6998" t="str">
        <f>VLOOKUP(CleanedData[[#This Row],[Product]],'02_Lookup_Tables'!$H$2:$I$126,2,FALSE)</f>
        <v>Food</v>
      </c>
      <c r="T6998" t="str">
        <f>VLOOKUP(CleanedData[[#This Row],[Province]],'02_Lookup_Tables'!$D$2:$E$10,2, FALSE)</f>
        <v>Western Region</v>
      </c>
      <c r="U6998" t="str" cm="1">
        <f t="array" ref="U6998">_xlfn.IFS(CleanedData[[#This Row],[Purchase Amount]]&lt;500,"Low",
CleanedData[[#This Row],[Purchase Amount]]&lt;5000,"Medium",
TRUE,"High")</f>
        <v>Low</v>
      </c>
      <c r="V6998" t="str">
        <f>TEXT(CleanedData[[#This Row],[Date]],"mmmm")</f>
        <v>December</v>
      </c>
      <c r="W6998" t="str">
        <f>"Q"&amp;ROUNDUP(MONTH(CleanedData[[#This Row],[Date]])/3,0)</f>
        <v>Q4</v>
      </c>
      <c r="X6998" t="str">
        <f>IF(CleanedData[[#This Row],[Purchase Amount]]&gt;=5000,"Yes","No")</f>
        <v>No</v>
      </c>
      <c r="Y6998">
        <f>IF(CleanedData[[#This Row],[Recommend]]="Yes",1,0)</f>
        <v>0</v>
      </c>
      <c r="Z6998" s="6">
        <f>CleanedData[[#This Row],[Purchase Amount]]*0.15</f>
        <v>12.634500000000001</v>
      </c>
      <c r="AA6998" s="6">
        <f>CleanedData[[#This Row],[Purchase Amount]]*1.15</f>
        <v>96.864499999999992</v>
      </c>
    </row>
    <row r="6999" spans="1:27" x14ac:dyDescent="0.3">
      <c r="A6999">
        <v>8467</v>
      </c>
      <c r="B6999" t="s">
        <v>7224</v>
      </c>
      <c r="C6999" s="1">
        <v>45467</v>
      </c>
      <c r="E6999" t="s">
        <v>52</v>
      </c>
      <c r="F6999" t="s">
        <v>130</v>
      </c>
      <c r="G6999" t="s">
        <v>271</v>
      </c>
      <c r="H6999">
        <v>1</v>
      </c>
      <c r="I6999" t="s">
        <v>42</v>
      </c>
      <c r="J6999" t="s">
        <v>63</v>
      </c>
      <c r="K6999" t="s">
        <v>55</v>
      </c>
      <c r="L6999" t="s">
        <v>45</v>
      </c>
      <c r="M6999" t="s">
        <v>112</v>
      </c>
      <c r="N6999" t="s">
        <v>80</v>
      </c>
      <c r="O6999" t="s">
        <v>48</v>
      </c>
      <c r="P6999" t="s">
        <v>49</v>
      </c>
      <c r="Q6999" t="s">
        <v>166</v>
      </c>
      <c r="R6999" s="6">
        <f>_xlfn.XLOOKUP(CleanedData[[#This Row],[Product]],'02_Lookup_Tables'!$A$2:$A$126,'02_Lookup_Tables'!$B$2:$B$126)</f>
        <v>119.63</v>
      </c>
      <c r="S6999" t="str">
        <f>VLOOKUP(CleanedData[[#This Row],[Product]],'02_Lookup_Tables'!$H$2:$I$126,2,FALSE)</f>
        <v>Food</v>
      </c>
      <c r="T6999" t="str">
        <f>VLOOKUP(CleanedData[[#This Row],[Province]],'02_Lookup_Tables'!$D$2:$E$10,2, FALSE)</f>
        <v>Eastern Region</v>
      </c>
      <c r="U6999" t="str" cm="1">
        <f t="array" ref="U6999">_xlfn.IFS(CleanedData[[#This Row],[Purchase Amount]]&lt;500,"Low",
CleanedData[[#This Row],[Purchase Amount]]&lt;5000,"Medium",
TRUE,"High")</f>
        <v>Low</v>
      </c>
      <c r="V6999" t="str">
        <f>TEXT(CleanedData[[#This Row],[Date]],"mmmm")</f>
        <v>June</v>
      </c>
      <c r="W6999" t="str">
        <f>"Q"&amp;ROUNDUP(MONTH(CleanedData[[#This Row],[Date]])/3,0)</f>
        <v>Q2</v>
      </c>
      <c r="X6999" t="str">
        <f>IF(CleanedData[[#This Row],[Purchase Amount]]&gt;=5000,"Yes","No")</f>
        <v>No</v>
      </c>
      <c r="Y6999">
        <f>IF(CleanedData[[#This Row],[Recommend]]="Yes",1,0)</f>
        <v>0</v>
      </c>
      <c r="Z6999" s="6">
        <f>CleanedData[[#This Row],[Purchase Amount]]*0.15</f>
        <v>17.944499999999998</v>
      </c>
      <c r="AA6999" s="6">
        <f>CleanedData[[#This Row],[Purchase Amount]]*1.15</f>
        <v>137.57449999999997</v>
      </c>
    </row>
    <row r="7000" spans="1:27" x14ac:dyDescent="0.3">
      <c r="A7000">
        <v>8468</v>
      </c>
      <c r="B7000" t="s">
        <v>7225</v>
      </c>
      <c r="C7000" s="1">
        <v>45657</v>
      </c>
      <c r="D7000">
        <v>28</v>
      </c>
      <c r="E7000" t="s">
        <v>39</v>
      </c>
      <c r="F7000" t="s">
        <v>130</v>
      </c>
      <c r="G7000" t="s">
        <v>286</v>
      </c>
      <c r="H7000">
        <v>4</v>
      </c>
      <c r="I7000" t="s">
        <v>42</v>
      </c>
      <c r="J7000" t="s">
        <v>63</v>
      </c>
      <c r="K7000" t="s">
        <v>55</v>
      </c>
      <c r="L7000" t="s">
        <v>45</v>
      </c>
      <c r="M7000" t="s">
        <v>236</v>
      </c>
      <c r="N7000" t="s">
        <v>96</v>
      </c>
      <c r="O7000" t="s">
        <v>89</v>
      </c>
      <c r="P7000" t="s">
        <v>70</v>
      </c>
      <c r="Q7000" t="s">
        <v>58</v>
      </c>
      <c r="R7000" s="6">
        <f>_xlfn.XLOOKUP(CleanedData[[#This Row],[Product]],'02_Lookup_Tables'!$A$2:$A$126,'02_Lookup_Tables'!$B$2:$B$126)</f>
        <v>1907.49</v>
      </c>
      <c r="S7000" t="str">
        <f>VLOOKUP(CleanedData[[#This Row],[Product]],'02_Lookup_Tables'!$H$2:$I$126,2,FALSE)</f>
        <v>Accessories</v>
      </c>
      <c r="T7000" t="str">
        <f>VLOOKUP(CleanedData[[#This Row],[Province]],'02_Lookup_Tables'!$D$2:$E$10,2, FALSE)</f>
        <v>Eastern Region</v>
      </c>
      <c r="U7000" t="str" cm="1">
        <f t="array" ref="U7000">_xlfn.IFS(CleanedData[[#This Row],[Purchase Amount]]&lt;500,"Low",
CleanedData[[#This Row],[Purchase Amount]]&lt;5000,"Medium",
TRUE,"High")</f>
        <v>Medium</v>
      </c>
      <c r="V7000" t="str">
        <f>TEXT(CleanedData[[#This Row],[Date]],"mmmm")</f>
        <v>December</v>
      </c>
      <c r="W7000" t="str">
        <f>"Q"&amp;ROUNDUP(MONTH(CleanedData[[#This Row],[Date]])/3,0)</f>
        <v>Q4</v>
      </c>
      <c r="X7000" t="str">
        <f>IF(CleanedData[[#This Row],[Purchase Amount]]&gt;=5000,"Yes","No")</f>
        <v>No</v>
      </c>
      <c r="Y7000">
        <f>IF(CleanedData[[#This Row],[Recommend]]="Yes",1,0)</f>
        <v>0</v>
      </c>
      <c r="Z7000" s="6">
        <f>CleanedData[[#This Row],[Purchase Amount]]*0.15</f>
        <v>286.12349999999998</v>
      </c>
      <c r="AA7000" s="6">
        <f>CleanedData[[#This Row],[Purchase Amount]]*1.15</f>
        <v>2193.6134999999999</v>
      </c>
    </row>
    <row r="7001" spans="1:27" x14ac:dyDescent="0.3">
      <c r="A7001">
        <v>8472</v>
      </c>
      <c r="B7001" t="s">
        <v>7226</v>
      </c>
      <c r="C7001" s="1">
        <v>45712</v>
      </c>
      <c r="D7001">
        <v>68</v>
      </c>
      <c r="E7001" t="s">
        <v>60</v>
      </c>
      <c r="F7001" t="s">
        <v>61</v>
      </c>
      <c r="G7001" t="s">
        <v>95</v>
      </c>
      <c r="H7001">
        <v>2</v>
      </c>
      <c r="I7001" t="s">
        <v>45</v>
      </c>
      <c r="J7001" t="s">
        <v>43</v>
      </c>
      <c r="K7001" t="s">
        <v>64</v>
      </c>
      <c r="L7001" t="s">
        <v>42</v>
      </c>
      <c r="M7001" t="s">
        <v>100</v>
      </c>
      <c r="N7001" t="s">
        <v>47</v>
      </c>
      <c r="O7001" t="s">
        <v>48</v>
      </c>
      <c r="P7001" t="s">
        <v>49</v>
      </c>
      <c r="Q7001" t="s">
        <v>97</v>
      </c>
      <c r="R7001" s="6">
        <f>_xlfn.XLOOKUP(CleanedData[[#This Row],[Product]],'02_Lookup_Tables'!$A$2:$A$126,'02_Lookup_Tables'!$B$2:$B$126)</f>
        <v>5390.8</v>
      </c>
      <c r="S7001" t="str">
        <f>VLOOKUP(CleanedData[[#This Row],[Product]],'02_Lookup_Tables'!$H$2:$I$126,2,FALSE)</f>
        <v>Electronics</v>
      </c>
      <c r="T7001" t="str">
        <f>VLOOKUP(CleanedData[[#This Row],[Province]],'02_Lookup_Tables'!$D$2:$E$10,2, FALSE)</f>
        <v>Southern Region</v>
      </c>
      <c r="U7001" t="str" cm="1">
        <f t="array" ref="U7001">_xlfn.IFS(CleanedData[[#This Row],[Purchase Amount]]&lt;500,"Low",
CleanedData[[#This Row],[Purchase Amount]]&lt;5000,"Medium",
TRUE,"High")</f>
        <v>High</v>
      </c>
      <c r="V7001" t="str">
        <f>TEXT(CleanedData[[#This Row],[Date]],"mmmm")</f>
        <v>February</v>
      </c>
      <c r="W7001" t="str">
        <f>"Q"&amp;ROUNDUP(MONTH(CleanedData[[#This Row],[Date]])/3,0)</f>
        <v>Q1</v>
      </c>
      <c r="X7001" t="str">
        <f>IF(CleanedData[[#This Row],[Purchase Amount]]&gt;=5000,"Yes","No")</f>
        <v>Yes</v>
      </c>
      <c r="Y7001">
        <f>IF(CleanedData[[#This Row],[Recommend]]="Yes",1,0)</f>
        <v>1</v>
      </c>
      <c r="Z7001" s="6">
        <f>CleanedData[[#This Row],[Purchase Amount]]*0.15</f>
        <v>808.62</v>
      </c>
      <c r="AA7001" s="6">
        <f>CleanedData[[#This Row],[Purchase Amount]]*1.15</f>
        <v>6199.42</v>
      </c>
    </row>
    <row r="7002" spans="1:27" x14ac:dyDescent="0.3">
      <c r="A7002">
        <v>8474</v>
      </c>
      <c r="B7002" t="s">
        <v>7227</v>
      </c>
      <c r="C7002" s="1">
        <v>45554</v>
      </c>
      <c r="D7002">
        <v>43</v>
      </c>
      <c r="E7002" t="s">
        <v>60</v>
      </c>
      <c r="F7002" t="s">
        <v>108</v>
      </c>
      <c r="G7002" t="s">
        <v>227</v>
      </c>
      <c r="H7002">
        <v>1</v>
      </c>
      <c r="I7002" t="s">
        <v>42</v>
      </c>
      <c r="J7002" t="s">
        <v>69</v>
      </c>
      <c r="K7002" t="s">
        <v>44</v>
      </c>
      <c r="L7002" t="s">
        <v>42</v>
      </c>
      <c r="M7002" t="s">
        <v>136</v>
      </c>
      <c r="N7002" t="s">
        <v>80</v>
      </c>
      <c r="O7002" t="s">
        <v>89</v>
      </c>
      <c r="P7002" t="s">
        <v>49</v>
      </c>
      <c r="Q7002" t="s">
        <v>81</v>
      </c>
      <c r="R7002" s="6">
        <f>_xlfn.XLOOKUP(CleanedData[[#This Row],[Product]],'02_Lookup_Tables'!$A$2:$A$126,'02_Lookup_Tables'!$B$2:$B$126)</f>
        <v>22574.95</v>
      </c>
      <c r="S7002" t="str">
        <f>VLOOKUP(CleanedData[[#This Row],[Product]],'02_Lookup_Tables'!$H$2:$I$126,2,FALSE)</f>
        <v>Electronics</v>
      </c>
      <c r="T7002" t="str">
        <f>VLOOKUP(CleanedData[[#This Row],[Province]],'02_Lookup_Tables'!$D$2:$E$10,2, FALSE)</f>
        <v>Gauteng Region</v>
      </c>
      <c r="U7002" t="str" cm="1">
        <f t="array" ref="U7002">_xlfn.IFS(CleanedData[[#This Row],[Purchase Amount]]&lt;500,"Low",
CleanedData[[#This Row],[Purchase Amount]]&lt;5000,"Medium",
TRUE,"High")</f>
        <v>High</v>
      </c>
      <c r="V7002" t="str">
        <f>TEXT(CleanedData[[#This Row],[Date]],"mmmm")</f>
        <v>September</v>
      </c>
      <c r="W7002" t="str">
        <f>"Q"&amp;ROUNDUP(MONTH(CleanedData[[#This Row],[Date]])/3,0)</f>
        <v>Q3</v>
      </c>
      <c r="X7002" t="str">
        <f>IF(CleanedData[[#This Row],[Purchase Amount]]&gt;=5000,"Yes","No")</f>
        <v>Yes</v>
      </c>
      <c r="Y7002">
        <f>IF(CleanedData[[#This Row],[Recommend]]="Yes",1,0)</f>
        <v>0</v>
      </c>
      <c r="Z7002" s="6">
        <f>CleanedData[[#This Row],[Purchase Amount]]*0.15</f>
        <v>3386.2424999999998</v>
      </c>
      <c r="AA7002" s="6">
        <f>CleanedData[[#This Row],[Purchase Amount]]*1.15</f>
        <v>25961.192499999997</v>
      </c>
    </row>
    <row r="7003" spans="1:27" x14ac:dyDescent="0.3">
      <c r="A7003">
        <v>8475</v>
      </c>
      <c r="B7003" t="s">
        <v>7228</v>
      </c>
      <c r="C7003" s="1">
        <v>45990</v>
      </c>
      <c r="D7003">
        <v>26</v>
      </c>
      <c r="E7003" t="s">
        <v>39</v>
      </c>
      <c r="F7003" t="s">
        <v>130</v>
      </c>
      <c r="G7003" t="s">
        <v>41</v>
      </c>
      <c r="H7003">
        <v>2</v>
      </c>
      <c r="I7003" t="s">
        <v>45</v>
      </c>
      <c r="J7003" t="s">
        <v>74</v>
      </c>
      <c r="K7003" t="s">
        <v>55</v>
      </c>
      <c r="L7003" t="s">
        <v>42</v>
      </c>
      <c r="M7003" t="s">
        <v>140</v>
      </c>
      <c r="N7003" t="s">
        <v>47</v>
      </c>
      <c r="O7003" t="s">
        <v>148</v>
      </c>
      <c r="P7003" t="s">
        <v>70</v>
      </c>
      <c r="Q7003" t="s">
        <v>58</v>
      </c>
      <c r="R7003" s="6">
        <f>_xlfn.XLOOKUP(CleanedData[[#This Row],[Product]],'02_Lookup_Tables'!$A$2:$A$126,'02_Lookup_Tables'!$B$2:$B$126)</f>
        <v>2479.5700000000002</v>
      </c>
      <c r="S7003" t="str">
        <f>VLOOKUP(CleanedData[[#This Row],[Product]],'02_Lookup_Tables'!$H$2:$I$126,2,FALSE)</f>
        <v>Accessories</v>
      </c>
      <c r="T7003" t="str">
        <f>VLOOKUP(CleanedData[[#This Row],[Province]],'02_Lookup_Tables'!$D$2:$E$10,2, FALSE)</f>
        <v>Eastern Region</v>
      </c>
      <c r="U7003" t="str" cm="1">
        <f t="array" ref="U7003">_xlfn.IFS(CleanedData[[#This Row],[Purchase Amount]]&lt;500,"Low",
CleanedData[[#This Row],[Purchase Amount]]&lt;5000,"Medium",
TRUE,"High")</f>
        <v>Medium</v>
      </c>
      <c r="V7003" t="str">
        <f>TEXT(CleanedData[[#This Row],[Date]],"mmmm")</f>
        <v>November</v>
      </c>
      <c r="W7003" t="str">
        <f>"Q"&amp;ROUNDUP(MONTH(CleanedData[[#This Row],[Date]])/3,0)</f>
        <v>Q4</v>
      </c>
      <c r="X7003" t="str">
        <f>IF(CleanedData[[#This Row],[Purchase Amount]]&gt;=5000,"Yes","No")</f>
        <v>No</v>
      </c>
      <c r="Y7003">
        <f>IF(CleanedData[[#This Row],[Recommend]]="Yes",1,0)</f>
        <v>1</v>
      </c>
      <c r="Z7003" s="6">
        <f>CleanedData[[#This Row],[Purchase Amount]]*0.15</f>
        <v>371.93549999999999</v>
      </c>
      <c r="AA7003" s="6">
        <f>CleanedData[[#This Row],[Purchase Amount]]*1.15</f>
        <v>2851.5054999999998</v>
      </c>
    </row>
    <row r="7004" spans="1:27" x14ac:dyDescent="0.3">
      <c r="A7004">
        <v>8476</v>
      </c>
      <c r="B7004" t="s">
        <v>7229</v>
      </c>
      <c r="C7004" s="1">
        <v>45888</v>
      </c>
      <c r="D7004">
        <v>18</v>
      </c>
      <c r="E7004" t="s">
        <v>39</v>
      </c>
      <c r="F7004" t="s">
        <v>125</v>
      </c>
      <c r="G7004" t="s">
        <v>269</v>
      </c>
      <c r="H7004">
        <v>2</v>
      </c>
      <c r="I7004" t="s">
        <v>42</v>
      </c>
      <c r="J7004" t="s">
        <v>54</v>
      </c>
      <c r="K7004" t="s">
        <v>55</v>
      </c>
      <c r="L7004" t="s">
        <v>45</v>
      </c>
      <c r="M7004" t="s">
        <v>136</v>
      </c>
      <c r="N7004" t="s">
        <v>47</v>
      </c>
      <c r="O7004" t="s">
        <v>89</v>
      </c>
      <c r="P7004" t="s">
        <v>49</v>
      </c>
      <c r="Q7004" t="s">
        <v>66</v>
      </c>
      <c r="R7004" s="6">
        <f>_xlfn.XLOOKUP(CleanedData[[#This Row],[Product]],'02_Lookup_Tables'!$A$2:$A$126,'02_Lookup_Tables'!$B$2:$B$126)</f>
        <v>1604.87</v>
      </c>
      <c r="S7004" t="str">
        <f>VLOOKUP(CleanedData[[#This Row],[Product]],'02_Lookup_Tables'!$H$2:$I$126,2,FALSE)</f>
        <v>Accessories</v>
      </c>
      <c r="T7004" t="str">
        <f>VLOOKUP(CleanedData[[#This Row],[Province]],'02_Lookup_Tables'!$D$2:$E$10,2, FALSE)</f>
        <v>Western Region</v>
      </c>
      <c r="U7004" t="str" cm="1">
        <f t="array" ref="U7004">_xlfn.IFS(CleanedData[[#This Row],[Purchase Amount]]&lt;500,"Low",
CleanedData[[#This Row],[Purchase Amount]]&lt;5000,"Medium",
TRUE,"High")</f>
        <v>Medium</v>
      </c>
      <c r="V7004" t="str">
        <f>TEXT(CleanedData[[#This Row],[Date]],"mmmm")</f>
        <v>August</v>
      </c>
      <c r="W7004" t="str">
        <f>"Q"&amp;ROUNDUP(MONTH(CleanedData[[#This Row],[Date]])/3,0)</f>
        <v>Q3</v>
      </c>
      <c r="X7004" t="str">
        <f>IF(CleanedData[[#This Row],[Purchase Amount]]&gt;=5000,"Yes","No")</f>
        <v>No</v>
      </c>
      <c r="Y7004">
        <f>IF(CleanedData[[#This Row],[Recommend]]="Yes",1,0)</f>
        <v>0</v>
      </c>
      <c r="Z7004" s="6">
        <f>CleanedData[[#This Row],[Purchase Amount]]*0.15</f>
        <v>240.73049999999998</v>
      </c>
      <c r="AA7004" s="6">
        <f>CleanedData[[#This Row],[Purchase Amount]]*1.15</f>
        <v>1845.6004999999998</v>
      </c>
    </row>
    <row r="7005" spans="1:27" x14ac:dyDescent="0.3">
      <c r="A7005">
        <v>8477</v>
      </c>
      <c r="B7005" t="s">
        <v>7230</v>
      </c>
      <c r="C7005" s="1">
        <v>46008</v>
      </c>
      <c r="D7005">
        <v>71</v>
      </c>
      <c r="E7005" t="s">
        <v>60</v>
      </c>
      <c r="F7005" t="s">
        <v>40</v>
      </c>
      <c r="G7005" t="s">
        <v>317</v>
      </c>
      <c r="H7005">
        <v>1</v>
      </c>
      <c r="I7005" t="s">
        <v>45</v>
      </c>
      <c r="J7005" t="s">
        <v>69</v>
      </c>
      <c r="K7005" t="s">
        <v>55</v>
      </c>
      <c r="L7005" t="s">
        <v>42</v>
      </c>
      <c r="M7005" t="s">
        <v>151</v>
      </c>
      <c r="N7005" t="s">
        <v>80</v>
      </c>
      <c r="O7005" t="s">
        <v>89</v>
      </c>
      <c r="P7005" t="s">
        <v>49</v>
      </c>
      <c r="Q7005" t="s">
        <v>97</v>
      </c>
      <c r="R7005" s="6">
        <f>_xlfn.XLOOKUP(CleanedData[[#This Row],[Product]],'02_Lookup_Tables'!$A$2:$A$126,'02_Lookup_Tables'!$B$2:$B$126)</f>
        <v>10347.709999999999</v>
      </c>
      <c r="S7005" t="str">
        <f>VLOOKUP(CleanedData[[#This Row],[Product]],'02_Lookup_Tables'!$H$2:$I$126,2,FALSE)</f>
        <v>Home Devices</v>
      </c>
      <c r="T7005" t="str">
        <f>VLOOKUP(CleanedData[[#This Row],[Province]],'02_Lookup_Tables'!$D$2:$E$10,2, FALSE)</f>
        <v>Northern Region</v>
      </c>
      <c r="U7005" t="str" cm="1">
        <f t="array" ref="U7005">_xlfn.IFS(CleanedData[[#This Row],[Purchase Amount]]&lt;500,"Low",
CleanedData[[#This Row],[Purchase Amount]]&lt;5000,"Medium",
TRUE,"High")</f>
        <v>High</v>
      </c>
      <c r="V7005" t="str">
        <f>TEXT(CleanedData[[#This Row],[Date]],"mmmm")</f>
        <v>December</v>
      </c>
      <c r="W7005" t="str">
        <f>"Q"&amp;ROUNDUP(MONTH(CleanedData[[#This Row],[Date]])/3,0)</f>
        <v>Q4</v>
      </c>
      <c r="X7005" t="str">
        <f>IF(CleanedData[[#This Row],[Purchase Amount]]&gt;=5000,"Yes","No")</f>
        <v>Yes</v>
      </c>
      <c r="Y7005">
        <f>IF(CleanedData[[#This Row],[Recommend]]="Yes",1,0)</f>
        <v>1</v>
      </c>
      <c r="Z7005" s="6">
        <f>CleanedData[[#This Row],[Purchase Amount]]*0.15</f>
        <v>1552.1564999999998</v>
      </c>
      <c r="AA7005" s="6">
        <f>CleanedData[[#This Row],[Purchase Amount]]*1.15</f>
        <v>11899.866499999998</v>
      </c>
    </row>
    <row r="7006" spans="1:27" x14ac:dyDescent="0.3">
      <c r="A7006">
        <v>8478</v>
      </c>
      <c r="B7006" t="s">
        <v>7231</v>
      </c>
      <c r="C7006" s="1">
        <v>45929</v>
      </c>
      <c r="E7006" t="s">
        <v>60</v>
      </c>
      <c r="F7006" t="s">
        <v>68</v>
      </c>
      <c r="G7006" t="s">
        <v>301</v>
      </c>
      <c r="H7006">
        <v>1</v>
      </c>
      <c r="I7006" t="s">
        <v>42</v>
      </c>
      <c r="J7006" t="s">
        <v>74</v>
      </c>
      <c r="K7006" t="s">
        <v>44</v>
      </c>
      <c r="L7006" t="s">
        <v>45</v>
      </c>
      <c r="M7006" t="s">
        <v>92</v>
      </c>
      <c r="N7006" t="s">
        <v>80</v>
      </c>
      <c r="O7006" t="s">
        <v>89</v>
      </c>
      <c r="P7006" t="s">
        <v>49</v>
      </c>
      <c r="Q7006" t="s">
        <v>166</v>
      </c>
      <c r="R7006" s="6">
        <f>_xlfn.XLOOKUP(CleanedData[[#This Row],[Product]],'02_Lookup_Tables'!$A$2:$A$126,'02_Lookup_Tables'!$B$2:$B$126)</f>
        <v>1000.7</v>
      </c>
      <c r="S7006" t="str">
        <f>VLOOKUP(CleanedData[[#This Row],[Product]],'02_Lookup_Tables'!$H$2:$I$126,2,FALSE)</f>
        <v>Toys &amp; Games</v>
      </c>
      <c r="T7006" t="str">
        <f>VLOOKUP(CleanedData[[#This Row],[Province]],'02_Lookup_Tables'!$D$2:$E$10,2, FALSE)</f>
        <v>Northern Region</v>
      </c>
      <c r="U7006" t="str" cm="1">
        <f t="array" ref="U7006">_xlfn.IFS(CleanedData[[#This Row],[Purchase Amount]]&lt;500,"Low",
CleanedData[[#This Row],[Purchase Amount]]&lt;5000,"Medium",
TRUE,"High")</f>
        <v>Medium</v>
      </c>
      <c r="V7006" t="str">
        <f>TEXT(CleanedData[[#This Row],[Date]],"mmmm")</f>
        <v>September</v>
      </c>
      <c r="W7006" t="str">
        <f>"Q"&amp;ROUNDUP(MONTH(CleanedData[[#This Row],[Date]])/3,0)</f>
        <v>Q3</v>
      </c>
      <c r="X7006" t="str">
        <f>IF(CleanedData[[#This Row],[Purchase Amount]]&gt;=5000,"Yes","No")</f>
        <v>No</v>
      </c>
      <c r="Y7006">
        <f>IF(CleanedData[[#This Row],[Recommend]]="Yes",1,0)</f>
        <v>0</v>
      </c>
      <c r="Z7006" s="6">
        <f>CleanedData[[#This Row],[Purchase Amount]]*0.15</f>
        <v>150.10499999999999</v>
      </c>
      <c r="AA7006" s="6">
        <f>CleanedData[[#This Row],[Purchase Amount]]*1.15</f>
        <v>1150.8050000000001</v>
      </c>
    </row>
    <row r="7007" spans="1:27" x14ac:dyDescent="0.3">
      <c r="A7007">
        <v>8479</v>
      </c>
      <c r="B7007" t="s">
        <v>7232</v>
      </c>
      <c r="C7007" s="1">
        <v>45876</v>
      </c>
      <c r="D7007">
        <v>74</v>
      </c>
      <c r="E7007" t="s">
        <v>52</v>
      </c>
      <c r="F7007" t="s">
        <v>108</v>
      </c>
      <c r="G7007" t="s">
        <v>126</v>
      </c>
      <c r="H7007">
        <v>2</v>
      </c>
      <c r="I7007" t="s">
        <v>42</v>
      </c>
      <c r="J7007" t="s">
        <v>54</v>
      </c>
      <c r="K7007" t="s">
        <v>44</v>
      </c>
      <c r="L7007" t="s">
        <v>45</v>
      </c>
      <c r="M7007" t="s">
        <v>88</v>
      </c>
      <c r="N7007" t="s">
        <v>47</v>
      </c>
      <c r="O7007" t="s">
        <v>89</v>
      </c>
      <c r="P7007" t="s">
        <v>49</v>
      </c>
      <c r="Q7007" t="s">
        <v>97</v>
      </c>
      <c r="R7007" s="6">
        <f>_xlfn.XLOOKUP(CleanedData[[#This Row],[Product]],'02_Lookup_Tables'!$A$2:$A$126,'02_Lookup_Tables'!$B$2:$B$126)</f>
        <v>343.42</v>
      </c>
      <c r="S7007" t="str">
        <f>VLOOKUP(CleanedData[[#This Row],[Product]],'02_Lookup_Tables'!$H$2:$I$126,2,FALSE)</f>
        <v>Food</v>
      </c>
      <c r="T7007" t="str">
        <f>VLOOKUP(CleanedData[[#This Row],[Province]],'02_Lookup_Tables'!$D$2:$E$10,2, FALSE)</f>
        <v>Gauteng Region</v>
      </c>
      <c r="U7007" t="str" cm="1">
        <f t="array" ref="U7007">_xlfn.IFS(CleanedData[[#This Row],[Purchase Amount]]&lt;500,"Low",
CleanedData[[#This Row],[Purchase Amount]]&lt;5000,"Medium",
TRUE,"High")</f>
        <v>Low</v>
      </c>
      <c r="V7007" t="str">
        <f>TEXT(CleanedData[[#This Row],[Date]],"mmmm")</f>
        <v>August</v>
      </c>
      <c r="W7007" t="str">
        <f>"Q"&amp;ROUNDUP(MONTH(CleanedData[[#This Row],[Date]])/3,0)</f>
        <v>Q3</v>
      </c>
      <c r="X7007" t="str">
        <f>IF(CleanedData[[#This Row],[Purchase Amount]]&gt;=5000,"Yes","No")</f>
        <v>No</v>
      </c>
      <c r="Y7007">
        <f>IF(CleanedData[[#This Row],[Recommend]]="Yes",1,0)</f>
        <v>0</v>
      </c>
      <c r="Z7007" s="6">
        <f>CleanedData[[#This Row],[Purchase Amount]]*0.15</f>
        <v>51.512999999999998</v>
      </c>
      <c r="AA7007" s="6">
        <f>CleanedData[[#This Row],[Purchase Amount]]*1.15</f>
        <v>394.93299999999999</v>
      </c>
    </row>
    <row r="7008" spans="1:27" x14ac:dyDescent="0.3">
      <c r="A7008">
        <v>8480</v>
      </c>
      <c r="B7008" t="s">
        <v>7233</v>
      </c>
      <c r="C7008" s="1">
        <v>45454</v>
      </c>
      <c r="D7008">
        <v>35</v>
      </c>
      <c r="E7008" t="s">
        <v>60</v>
      </c>
      <c r="F7008" t="s">
        <v>61</v>
      </c>
      <c r="G7008" t="s">
        <v>62</v>
      </c>
      <c r="H7008">
        <v>4</v>
      </c>
      <c r="I7008" t="s">
        <v>45</v>
      </c>
      <c r="J7008" t="s">
        <v>43</v>
      </c>
      <c r="K7008" t="s">
        <v>44</v>
      </c>
      <c r="L7008" t="s">
        <v>45</v>
      </c>
      <c r="M7008" t="s">
        <v>112</v>
      </c>
      <c r="N7008" t="s">
        <v>96</v>
      </c>
      <c r="O7008" t="s">
        <v>48</v>
      </c>
      <c r="P7008" t="s">
        <v>49</v>
      </c>
      <c r="Q7008" t="s">
        <v>81</v>
      </c>
      <c r="R7008" s="6">
        <f>_xlfn.XLOOKUP(CleanedData[[#This Row],[Product]],'02_Lookup_Tables'!$A$2:$A$126,'02_Lookup_Tables'!$B$2:$B$126)</f>
        <v>230.14</v>
      </c>
      <c r="S7008" t="str">
        <f>VLOOKUP(CleanedData[[#This Row],[Product]],'02_Lookup_Tables'!$H$2:$I$126,2,FALSE)</f>
        <v>Sports &amp; Outdoors</v>
      </c>
      <c r="T7008" t="str">
        <f>VLOOKUP(CleanedData[[#This Row],[Province]],'02_Lookup_Tables'!$D$2:$E$10,2, FALSE)</f>
        <v>Southern Region</v>
      </c>
      <c r="U7008" t="str" cm="1">
        <f t="array" ref="U7008">_xlfn.IFS(CleanedData[[#This Row],[Purchase Amount]]&lt;500,"Low",
CleanedData[[#This Row],[Purchase Amount]]&lt;5000,"Medium",
TRUE,"High")</f>
        <v>Low</v>
      </c>
      <c r="V7008" t="str">
        <f>TEXT(CleanedData[[#This Row],[Date]],"mmmm")</f>
        <v>June</v>
      </c>
      <c r="W7008" t="str">
        <f>"Q"&amp;ROUNDUP(MONTH(CleanedData[[#This Row],[Date]])/3,0)</f>
        <v>Q2</v>
      </c>
      <c r="X7008" t="str">
        <f>IF(CleanedData[[#This Row],[Purchase Amount]]&gt;=5000,"Yes","No")</f>
        <v>No</v>
      </c>
      <c r="Y7008">
        <f>IF(CleanedData[[#This Row],[Recommend]]="Yes",1,0)</f>
        <v>1</v>
      </c>
      <c r="Z7008" s="6">
        <f>CleanedData[[#This Row],[Purchase Amount]]*0.15</f>
        <v>34.520999999999994</v>
      </c>
      <c r="AA7008" s="6">
        <f>CleanedData[[#This Row],[Purchase Amount]]*1.15</f>
        <v>264.66099999999994</v>
      </c>
    </row>
    <row r="7009" spans="1:27" x14ac:dyDescent="0.3">
      <c r="A7009">
        <v>8481</v>
      </c>
      <c r="B7009" t="s">
        <v>7234</v>
      </c>
      <c r="C7009" s="1">
        <v>45849</v>
      </c>
      <c r="D7009">
        <v>58</v>
      </c>
      <c r="E7009" t="s">
        <v>52</v>
      </c>
      <c r="F7009" t="s">
        <v>68</v>
      </c>
      <c r="G7009" t="s">
        <v>116</v>
      </c>
      <c r="H7009">
        <v>5</v>
      </c>
      <c r="I7009" t="s">
        <v>42</v>
      </c>
      <c r="J7009" t="s">
        <v>69</v>
      </c>
      <c r="K7009" t="s">
        <v>55</v>
      </c>
      <c r="L7009" t="s">
        <v>42</v>
      </c>
      <c r="M7009" t="s">
        <v>151</v>
      </c>
      <c r="N7009" t="s">
        <v>57</v>
      </c>
      <c r="O7009" t="s">
        <v>89</v>
      </c>
      <c r="P7009" t="s">
        <v>70</v>
      </c>
      <c r="Q7009" t="s">
        <v>50</v>
      </c>
      <c r="R7009" s="6">
        <f>_xlfn.XLOOKUP(CleanedData[[#This Row],[Product]],'02_Lookup_Tables'!$A$2:$A$126,'02_Lookup_Tables'!$B$2:$B$126)</f>
        <v>869.65</v>
      </c>
      <c r="S7009" t="str">
        <f>VLOOKUP(CleanedData[[#This Row],[Product]],'02_Lookup_Tables'!$H$2:$I$126,2,FALSE)</f>
        <v>Toys &amp; Games</v>
      </c>
      <c r="T7009" t="str">
        <f>VLOOKUP(CleanedData[[#This Row],[Province]],'02_Lookup_Tables'!$D$2:$E$10,2, FALSE)</f>
        <v>Northern Region</v>
      </c>
      <c r="U7009" t="str" cm="1">
        <f t="array" ref="U7009">_xlfn.IFS(CleanedData[[#This Row],[Purchase Amount]]&lt;500,"Low",
CleanedData[[#This Row],[Purchase Amount]]&lt;5000,"Medium",
TRUE,"High")</f>
        <v>Medium</v>
      </c>
      <c r="V7009" t="str">
        <f>TEXT(CleanedData[[#This Row],[Date]],"mmmm")</f>
        <v>July</v>
      </c>
      <c r="W7009" t="str">
        <f>"Q"&amp;ROUNDUP(MONTH(CleanedData[[#This Row],[Date]])/3,0)</f>
        <v>Q3</v>
      </c>
      <c r="X7009" t="str">
        <f>IF(CleanedData[[#This Row],[Purchase Amount]]&gt;=5000,"Yes","No")</f>
        <v>No</v>
      </c>
      <c r="Y7009">
        <f>IF(CleanedData[[#This Row],[Recommend]]="Yes",1,0)</f>
        <v>0</v>
      </c>
      <c r="Z7009" s="6">
        <f>CleanedData[[#This Row],[Purchase Amount]]*0.15</f>
        <v>130.44749999999999</v>
      </c>
      <c r="AA7009" s="6">
        <f>CleanedData[[#This Row],[Purchase Amount]]*1.15</f>
        <v>1000.0974999999999</v>
      </c>
    </row>
    <row r="7010" spans="1:27" x14ac:dyDescent="0.3">
      <c r="A7010">
        <v>8482</v>
      </c>
      <c r="B7010" t="s">
        <v>7235</v>
      </c>
      <c r="C7010" s="1">
        <v>45817</v>
      </c>
      <c r="D7010">
        <v>33</v>
      </c>
      <c r="E7010" t="s">
        <v>60</v>
      </c>
      <c r="F7010" t="s">
        <v>40</v>
      </c>
      <c r="G7010" t="s">
        <v>78</v>
      </c>
      <c r="H7010">
        <v>2</v>
      </c>
      <c r="I7010" t="s">
        <v>45</v>
      </c>
      <c r="J7010" t="s">
        <v>54</v>
      </c>
      <c r="K7010" t="s">
        <v>44</v>
      </c>
      <c r="L7010" t="s">
        <v>42</v>
      </c>
      <c r="M7010" t="s">
        <v>151</v>
      </c>
      <c r="N7010" t="s">
        <v>47</v>
      </c>
      <c r="O7010" t="s">
        <v>89</v>
      </c>
      <c r="P7010" t="s">
        <v>49</v>
      </c>
      <c r="Q7010" t="s">
        <v>58</v>
      </c>
      <c r="R7010" s="6">
        <f>_xlfn.XLOOKUP(CleanedData[[#This Row],[Product]],'02_Lookup_Tables'!$A$2:$A$126,'02_Lookup_Tables'!$B$2:$B$126)</f>
        <v>1951.09</v>
      </c>
      <c r="S7010" t="str">
        <f>VLOOKUP(CleanedData[[#This Row],[Product]],'02_Lookup_Tables'!$H$2:$I$126,2,FALSE)</f>
        <v>Accessories</v>
      </c>
      <c r="T7010" t="str">
        <f>VLOOKUP(CleanedData[[#This Row],[Province]],'02_Lookup_Tables'!$D$2:$E$10,2, FALSE)</f>
        <v>Northern Region</v>
      </c>
      <c r="U7010" t="str" cm="1">
        <f t="array" ref="U7010">_xlfn.IFS(CleanedData[[#This Row],[Purchase Amount]]&lt;500,"Low",
CleanedData[[#This Row],[Purchase Amount]]&lt;5000,"Medium",
TRUE,"High")</f>
        <v>Medium</v>
      </c>
      <c r="V7010" t="str">
        <f>TEXT(CleanedData[[#This Row],[Date]],"mmmm")</f>
        <v>June</v>
      </c>
      <c r="W7010" t="str">
        <f>"Q"&amp;ROUNDUP(MONTH(CleanedData[[#This Row],[Date]])/3,0)</f>
        <v>Q2</v>
      </c>
      <c r="X7010" t="str">
        <f>IF(CleanedData[[#This Row],[Purchase Amount]]&gt;=5000,"Yes","No")</f>
        <v>No</v>
      </c>
      <c r="Y7010">
        <f>IF(CleanedData[[#This Row],[Recommend]]="Yes",1,0)</f>
        <v>1</v>
      </c>
      <c r="Z7010" s="6">
        <f>CleanedData[[#This Row],[Purchase Amount]]*0.15</f>
        <v>292.6635</v>
      </c>
      <c r="AA7010" s="6">
        <f>CleanedData[[#This Row],[Purchase Amount]]*1.15</f>
        <v>2243.7534999999998</v>
      </c>
    </row>
    <row r="7011" spans="1:27" x14ac:dyDescent="0.3">
      <c r="A7011">
        <v>8483</v>
      </c>
      <c r="B7011" t="s">
        <v>7236</v>
      </c>
      <c r="C7011" s="1">
        <v>45629</v>
      </c>
      <c r="D7011">
        <v>35</v>
      </c>
      <c r="E7011" t="s">
        <v>52</v>
      </c>
      <c r="F7011" t="s">
        <v>68</v>
      </c>
      <c r="G7011" t="s">
        <v>505</v>
      </c>
      <c r="H7011">
        <v>4</v>
      </c>
      <c r="I7011" t="s">
        <v>45</v>
      </c>
      <c r="J7011" t="s">
        <v>69</v>
      </c>
      <c r="K7011" t="s">
        <v>64</v>
      </c>
      <c r="L7011" t="s">
        <v>45</v>
      </c>
      <c r="M7011" t="s">
        <v>100</v>
      </c>
      <c r="N7011" t="s">
        <v>96</v>
      </c>
      <c r="O7011" t="s">
        <v>48</v>
      </c>
      <c r="P7011" t="s">
        <v>49</v>
      </c>
      <c r="Q7011" t="s">
        <v>81</v>
      </c>
      <c r="R7011" s="6">
        <f>_xlfn.XLOOKUP(CleanedData[[#This Row],[Product]],'02_Lookup_Tables'!$A$2:$A$126,'02_Lookup_Tables'!$B$2:$B$126)</f>
        <v>2572.02</v>
      </c>
      <c r="S7011" t="str">
        <f>VLOOKUP(CleanedData[[#This Row],[Product]],'02_Lookup_Tables'!$H$2:$I$126,2,FALSE)</f>
        <v>Home &amp; Living</v>
      </c>
      <c r="T7011" t="str">
        <f>VLOOKUP(CleanedData[[#This Row],[Province]],'02_Lookup_Tables'!$D$2:$E$10,2, FALSE)</f>
        <v>Northern Region</v>
      </c>
      <c r="U7011" t="str" cm="1">
        <f t="array" ref="U7011">_xlfn.IFS(CleanedData[[#This Row],[Purchase Amount]]&lt;500,"Low",
CleanedData[[#This Row],[Purchase Amount]]&lt;5000,"Medium",
TRUE,"High")</f>
        <v>Medium</v>
      </c>
      <c r="V7011" t="str">
        <f>TEXT(CleanedData[[#This Row],[Date]],"mmmm")</f>
        <v>December</v>
      </c>
      <c r="W7011" t="str">
        <f>"Q"&amp;ROUNDUP(MONTH(CleanedData[[#This Row],[Date]])/3,0)</f>
        <v>Q4</v>
      </c>
      <c r="X7011" t="str">
        <f>IF(CleanedData[[#This Row],[Purchase Amount]]&gt;=5000,"Yes","No")</f>
        <v>No</v>
      </c>
      <c r="Y7011">
        <f>IF(CleanedData[[#This Row],[Recommend]]="Yes",1,0)</f>
        <v>1</v>
      </c>
      <c r="Z7011" s="6">
        <f>CleanedData[[#This Row],[Purchase Amount]]*0.15</f>
        <v>385.803</v>
      </c>
      <c r="AA7011" s="6">
        <f>CleanedData[[#This Row],[Purchase Amount]]*1.15</f>
        <v>2957.8229999999999</v>
      </c>
    </row>
    <row r="7012" spans="1:27" x14ac:dyDescent="0.3">
      <c r="A7012">
        <v>8484</v>
      </c>
      <c r="B7012" t="s">
        <v>7237</v>
      </c>
      <c r="C7012" s="1">
        <v>45522</v>
      </c>
      <c r="D7012">
        <v>52</v>
      </c>
      <c r="E7012" t="s">
        <v>60</v>
      </c>
      <c r="F7012" t="s">
        <v>130</v>
      </c>
      <c r="G7012" t="s">
        <v>365</v>
      </c>
      <c r="H7012">
        <v>4</v>
      </c>
      <c r="I7012" t="s">
        <v>42</v>
      </c>
      <c r="J7012" t="s">
        <v>43</v>
      </c>
      <c r="K7012" t="s">
        <v>64</v>
      </c>
      <c r="L7012" t="s">
        <v>45</v>
      </c>
      <c r="M7012" t="s">
        <v>112</v>
      </c>
      <c r="N7012" t="s">
        <v>96</v>
      </c>
      <c r="O7012" t="s">
        <v>48</v>
      </c>
      <c r="P7012" t="s">
        <v>49</v>
      </c>
      <c r="Q7012" t="s">
        <v>93</v>
      </c>
      <c r="R7012" s="6">
        <f>_xlfn.XLOOKUP(CleanedData[[#This Row],[Product]],'02_Lookup_Tables'!$A$2:$A$126,'02_Lookup_Tables'!$B$2:$B$126)</f>
        <v>105.11</v>
      </c>
      <c r="S7012" t="str">
        <f>VLOOKUP(CleanedData[[#This Row],[Product]],'02_Lookup_Tables'!$H$2:$I$126,2,FALSE)</f>
        <v>Beauty &amp; Personal Care</v>
      </c>
      <c r="T7012" t="str">
        <f>VLOOKUP(CleanedData[[#This Row],[Province]],'02_Lookup_Tables'!$D$2:$E$10,2, FALSE)</f>
        <v>Eastern Region</v>
      </c>
      <c r="U7012" t="str" cm="1">
        <f t="array" ref="U7012">_xlfn.IFS(CleanedData[[#This Row],[Purchase Amount]]&lt;500,"Low",
CleanedData[[#This Row],[Purchase Amount]]&lt;5000,"Medium",
TRUE,"High")</f>
        <v>Low</v>
      </c>
      <c r="V7012" t="str">
        <f>TEXT(CleanedData[[#This Row],[Date]],"mmmm")</f>
        <v>August</v>
      </c>
      <c r="W7012" t="str">
        <f>"Q"&amp;ROUNDUP(MONTH(CleanedData[[#This Row],[Date]])/3,0)</f>
        <v>Q3</v>
      </c>
      <c r="X7012" t="str">
        <f>IF(CleanedData[[#This Row],[Purchase Amount]]&gt;=5000,"Yes","No")</f>
        <v>No</v>
      </c>
      <c r="Y7012">
        <f>IF(CleanedData[[#This Row],[Recommend]]="Yes",1,0)</f>
        <v>0</v>
      </c>
      <c r="Z7012" s="6">
        <f>CleanedData[[#This Row],[Purchase Amount]]*0.15</f>
        <v>15.766499999999999</v>
      </c>
      <c r="AA7012" s="6">
        <f>CleanedData[[#This Row],[Purchase Amount]]*1.15</f>
        <v>120.87649999999999</v>
      </c>
    </row>
    <row r="7013" spans="1:27" x14ac:dyDescent="0.3">
      <c r="A7013">
        <v>8486</v>
      </c>
      <c r="B7013" t="s">
        <v>7238</v>
      </c>
      <c r="C7013" s="1">
        <v>45413</v>
      </c>
      <c r="D7013">
        <v>48</v>
      </c>
      <c r="E7013" t="s">
        <v>52</v>
      </c>
      <c r="F7013" t="s">
        <v>125</v>
      </c>
      <c r="G7013" t="s">
        <v>365</v>
      </c>
      <c r="H7013">
        <v>4</v>
      </c>
      <c r="I7013" t="s">
        <v>42</v>
      </c>
      <c r="J7013" t="s">
        <v>43</v>
      </c>
      <c r="K7013" t="s">
        <v>44</v>
      </c>
      <c r="L7013" t="s">
        <v>45</v>
      </c>
      <c r="M7013" t="s">
        <v>196</v>
      </c>
      <c r="N7013" t="s">
        <v>96</v>
      </c>
      <c r="O7013" t="s">
        <v>89</v>
      </c>
      <c r="P7013" t="s">
        <v>70</v>
      </c>
      <c r="Q7013" t="s">
        <v>93</v>
      </c>
      <c r="R7013" s="6">
        <f>_xlfn.XLOOKUP(CleanedData[[#This Row],[Product]],'02_Lookup_Tables'!$A$2:$A$126,'02_Lookup_Tables'!$B$2:$B$126)</f>
        <v>105.11</v>
      </c>
      <c r="S7013" t="str">
        <f>VLOOKUP(CleanedData[[#This Row],[Product]],'02_Lookup_Tables'!$H$2:$I$126,2,FALSE)</f>
        <v>Beauty &amp; Personal Care</v>
      </c>
      <c r="T7013" t="str">
        <f>VLOOKUP(CleanedData[[#This Row],[Province]],'02_Lookup_Tables'!$D$2:$E$10,2, FALSE)</f>
        <v>Western Region</v>
      </c>
      <c r="U7013" t="str" cm="1">
        <f t="array" ref="U7013">_xlfn.IFS(CleanedData[[#This Row],[Purchase Amount]]&lt;500,"Low",
CleanedData[[#This Row],[Purchase Amount]]&lt;5000,"Medium",
TRUE,"High")</f>
        <v>Low</v>
      </c>
      <c r="V7013" t="str">
        <f>TEXT(CleanedData[[#This Row],[Date]],"mmmm")</f>
        <v>May</v>
      </c>
      <c r="W7013" t="str">
        <f>"Q"&amp;ROUNDUP(MONTH(CleanedData[[#This Row],[Date]])/3,0)</f>
        <v>Q2</v>
      </c>
      <c r="X7013" t="str">
        <f>IF(CleanedData[[#This Row],[Purchase Amount]]&gt;=5000,"Yes","No")</f>
        <v>No</v>
      </c>
      <c r="Y7013">
        <f>IF(CleanedData[[#This Row],[Recommend]]="Yes",1,0)</f>
        <v>0</v>
      </c>
      <c r="Z7013" s="6">
        <f>CleanedData[[#This Row],[Purchase Amount]]*0.15</f>
        <v>15.766499999999999</v>
      </c>
      <c r="AA7013" s="6">
        <f>CleanedData[[#This Row],[Purchase Amount]]*1.15</f>
        <v>120.87649999999999</v>
      </c>
    </row>
    <row r="7014" spans="1:27" x14ac:dyDescent="0.3">
      <c r="A7014">
        <v>8487</v>
      </c>
      <c r="B7014" t="s">
        <v>7239</v>
      </c>
      <c r="C7014" s="1">
        <v>45670</v>
      </c>
      <c r="D7014">
        <v>43</v>
      </c>
      <c r="E7014" t="s">
        <v>52</v>
      </c>
      <c r="F7014" t="s">
        <v>83</v>
      </c>
      <c r="G7014" t="s">
        <v>251</v>
      </c>
      <c r="H7014">
        <v>4</v>
      </c>
      <c r="I7014" t="s">
        <v>42</v>
      </c>
      <c r="J7014" t="s">
        <v>74</v>
      </c>
      <c r="K7014" t="s">
        <v>44</v>
      </c>
      <c r="L7014" t="s">
        <v>45</v>
      </c>
      <c r="M7014" t="s">
        <v>165</v>
      </c>
      <c r="N7014" t="s">
        <v>96</v>
      </c>
      <c r="O7014" t="s">
        <v>89</v>
      </c>
      <c r="P7014" t="s">
        <v>70</v>
      </c>
      <c r="Q7014" t="s">
        <v>81</v>
      </c>
      <c r="R7014" s="6">
        <f>_xlfn.XLOOKUP(CleanedData[[#This Row],[Product]],'02_Lookup_Tables'!$A$2:$A$126,'02_Lookup_Tables'!$B$2:$B$126)</f>
        <v>5064</v>
      </c>
      <c r="S7014" t="str">
        <f>VLOOKUP(CleanedData[[#This Row],[Product]],'02_Lookup_Tables'!$H$2:$I$126,2,FALSE)</f>
        <v>Sports &amp; Outdoors</v>
      </c>
      <c r="T7014" t="str">
        <f>VLOOKUP(CleanedData[[#This Row],[Province]],'02_Lookup_Tables'!$D$2:$E$10,2, FALSE)</f>
        <v>Western Region</v>
      </c>
      <c r="U7014" t="str" cm="1">
        <f t="array" ref="U7014">_xlfn.IFS(CleanedData[[#This Row],[Purchase Amount]]&lt;500,"Low",
CleanedData[[#This Row],[Purchase Amount]]&lt;5000,"Medium",
TRUE,"High")</f>
        <v>High</v>
      </c>
      <c r="V7014" t="str">
        <f>TEXT(CleanedData[[#This Row],[Date]],"mmmm")</f>
        <v>January</v>
      </c>
      <c r="W7014" t="str">
        <f>"Q"&amp;ROUNDUP(MONTH(CleanedData[[#This Row],[Date]])/3,0)</f>
        <v>Q1</v>
      </c>
      <c r="X7014" t="str">
        <f>IF(CleanedData[[#This Row],[Purchase Amount]]&gt;=5000,"Yes","No")</f>
        <v>Yes</v>
      </c>
      <c r="Y7014">
        <f>IF(CleanedData[[#This Row],[Recommend]]="Yes",1,0)</f>
        <v>0</v>
      </c>
      <c r="Z7014" s="6">
        <f>CleanedData[[#This Row],[Purchase Amount]]*0.15</f>
        <v>759.6</v>
      </c>
      <c r="AA7014" s="6">
        <f>CleanedData[[#This Row],[Purchase Amount]]*1.15</f>
        <v>5823.5999999999995</v>
      </c>
    </row>
    <row r="7015" spans="1:27" x14ac:dyDescent="0.3">
      <c r="A7015">
        <v>8488</v>
      </c>
      <c r="B7015" t="s">
        <v>7240</v>
      </c>
      <c r="C7015" s="1">
        <v>45704</v>
      </c>
      <c r="D7015">
        <v>37</v>
      </c>
      <c r="E7015" t="s">
        <v>60</v>
      </c>
      <c r="F7015" t="s">
        <v>40</v>
      </c>
      <c r="G7015" t="s">
        <v>153</v>
      </c>
      <c r="H7015">
        <v>4</v>
      </c>
      <c r="I7015" t="s">
        <v>45</v>
      </c>
      <c r="J7015" t="s">
        <v>69</v>
      </c>
      <c r="K7015" t="s">
        <v>55</v>
      </c>
      <c r="L7015" t="s">
        <v>45</v>
      </c>
      <c r="M7015" t="s">
        <v>196</v>
      </c>
      <c r="N7015" t="s">
        <v>96</v>
      </c>
      <c r="O7015" t="s">
        <v>89</v>
      </c>
      <c r="P7015" t="s">
        <v>70</v>
      </c>
      <c r="Q7015" t="s">
        <v>81</v>
      </c>
      <c r="R7015" s="6">
        <f>_xlfn.XLOOKUP(CleanedData[[#This Row],[Product]],'02_Lookup_Tables'!$A$2:$A$126,'02_Lookup_Tables'!$B$2:$B$126)</f>
        <v>1011.68</v>
      </c>
      <c r="S7015" t="str">
        <f>VLOOKUP(CleanedData[[#This Row],[Product]],'02_Lookup_Tables'!$H$2:$I$126,2,FALSE)</f>
        <v>Accessories</v>
      </c>
      <c r="T7015" t="str">
        <f>VLOOKUP(CleanedData[[#This Row],[Province]],'02_Lookup_Tables'!$D$2:$E$10,2, FALSE)</f>
        <v>Northern Region</v>
      </c>
      <c r="U7015" t="str" cm="1">
        <f t="array" ref="U7015">_xlfn.IFS(CleanedData[[#This Row],[Purchase Amount]]&lt;500,"Low",
CleanedData[[#This Row],[Purchase Amount]]&lt;5000,"Medium",
TRUE,"High")</f>
        <v>Medium</v>
      </c>
      <c r="V7015" t="str">
        <f>TEXT(CleanedData[[#This Row],[Date]],"mmmm")</f>
        <v>February</v>
      </c>
      <c r="W7015" t="str">
        <f>"Q"&amp;ROUNDUP(MONTH(CleanedData[[#This Row],[Date]])/3,0)</f>
        <v>Q1</v>
      </c>
      <c r="X7015" t="str">
        <f>IF(CleanedData[[#This Row],[Purchase Amount]]&gt;=5000,"Yes","No")</f>
        <v>No</v>
      </c>
      <c r="Y7015">
        <f>IF(CleanedData[[#This Row],[Recommend]]="Yes",1,0)</f>
        <v>1</v>
      </c>
      <c r="Z7015" s="6">
        <f>CleanedData[[#This Row],[Purchase Amount]]*0.15</f>
        <v>151.75199999999998</v>
      </c>
      <c r="AA7015" s="6">
        <f>CleanedData[[#This Row],[Purchase Amount]]*1.15</f>
        <v>1163.4319999999998</v>
      </c>
    </row>
    <row r="7016" spans="1:27" x14ac:dyDescent="0.3">
      <c r="A7016">
        <v>8489</v>
      </c>
      <c r="B7016" t="s">
        <v>7241</v>
      </c>
      <c r="C7016" s="1">
        <v>45882</v>
      </c>
      <c r="D7016">
        <v>45</v>
      </c>
      <c r="E7016" t="s">
        <v>60</v>
      </c>
      <c r="F7016" t="s">
        <v>108</v>
      </c>
      <c r="G7016" t="s">
        <v>362</v>
      </c>
      <c r="H7016">
        <v>2</v>
      </c>
      <c r="I7016" t="s">
        <v>45</v>
      </c>
      <c r="J7016" t="s">
        <v>54</v>
      </c>
      <c r="K7016" t="s">
        <v>44</v>
      </c>
      <c r="L7016" t="s">
        <v>42</v>
      </c>
      <c r="M7016" t="s">
        <v>106</v>
      </c>
      <c r="N7016" t="s">
        <v>47</v>
      </c>
      <c r="O7016" t="s">
        <v>148</v>
      </c>
      <c r="P7016" t="s">
        <v>70</v>
      </c>
      <c r="Q7016" t="s">
        <v>93</v>
      </c>
      <c r="R7016" s="6">
        <f>_xlfn.XLOOKUP(CleanedData[[#This Row],[Product]],'02_Lookup_Tables'!$A$2:$A$126,'02_Lookup_Tables'!$B$2:$B$126)</f>
        <v>1746.77</v>
      </c>
      <c r="S7016" t="str">
        <f>VLOOKUP(CleanedData[[#This Row],[Product]],'02_Lookup_Tables'!$H$2:$I$126,2,FALSE)</f>
        <v>Home Devices</v>
      </c>
      <c r="T7016" t="str">
        <f>VLOOKUP(CleanedData[[#This Row],[Province]],'02_Lookup_Tables'!$D$2:$E$10,2, FALSE)</f>
        <v>Gauteng Region</v>
      </c>
      <c r="U7016" t="str" cm="1">
        <f t="array" ref="U7016">_xlfn.IFS(CleanedData[[#This Row],[Purchase Amount]]&lt;500,"Low",
CleanedData[[#This Row],[Purchase Amount]]&lt;5000,"Medium",
TRUE,"High")</f>
        <v>Medium</v>
      </c>
      <c r="V7016" t="str">
        <f>TEXT(CleanedData[[#This Row],[Date]],"mmmm")</f>
        <v>August</v>
      </c>
      <c r="W7016" t="str">
        <f>"Q"&amp;ROUNDUP(MONTH(CleanedData[[#This Row],[Date]])/3,0)</f>
        <v>Q3</v>
      </c>
      <c r="X7016" t="str">
        <f>IF(CleanedData[[#This Row],[Purchase Amount]]&gt;=5000,"Yes","No")</f>
        <v>No</v>
      </c>
      <c r="Y7016">
        <f>IF(CleanedData[[#This Row],[Recommend]]="Yes",1,0)</f>
        <v>1</v>
      </c>
      <c r="Z7016" s="6">
        <f>CleanedData[[#This Row],[Purchase Amount]]*0.15</f>
        <v>262.01549999999997</v>
      </c>
      <c r="AA7016" s="6">
        <f>CleanedData[[#This Row],[Purchase Amount]]*1.15</f>
        <v>2008.7854999999997</v>
      </c>
    </row>
    <row r="7017" spans="1:27" x14ac:dyDescent="0.3">
      <c r="A7017">
        <v>8490</v>
      </c>
      <c r="B7017" t="s">
        <v>7242</v>
      </c>
      <c r="C7017" s="1">
        <v>45464</v>
      </c>
      <c r="D7017">
        <v>67</v>
      </c>
      <c r="E7017" t="s">
        <v>39</v>
      </c>
      <c r="F7017" t="s">
        <v>77</v>
      </c>
      <c r="G7017" t="s">
        <v>111</v>
      </c>
      <c r="H7017">
        <v>3</v>
      </c>
      <c r="I7017" t="s">
        <v>45</v>
      </c>
      <c r="J7017" t="s">
        <v>43</v>
      </c>
      <c r="K7017" t="s">
        <v>64</v>
      </c>
      <c r="L7017" t="s">
        <v>42</v>
      </c>
      <c r="M7017" t="s">
        <v>56</v>
      </c>
      <c r="N7017" t="s">
        <v>48</v>
      </c>
      <c r="O7017" t="s">
        <v>148</v>
      </c>
      <c r="P7017" t="s">
        <v>49</v>
      </c>
      <c r="Q7017" t="s">
        <v>97</v>
      </c>
      <c r="R7017" s="6">
        <f>_xlfn.XLOOKUP(CleanedData[[#This Row],[Product]],'02_Lookup_Tables'!$A$2:$A$126,'02_Lookup_Tables'!$B$2:$B$126)</f>
        <v>3576.97</v>
      </c>
      <c r="S7017" t="str">
        <f>VLOOKUP(CleanedData[[#This Row],[Product]],'02_Lookup_Tables'!$H$2:$I$126,2,FALSE)</f>
        <v>Home Devices</v>
      </c>
      <c r="T7017" t="str">
        <f>VLOOKUP(CleanedData[[#This Row],[Province]],'02_Lookup_Tables'!$D$2:$E$10,2, FALSE)</f>
        <v>Central Region</v>
      </c>
      <c r="U7017" t="str" cm="1">
        <f t="array" ref="U7017">_xlfn.IFS(CleanedData[[#This Row],[Purchase Amount]]&lt;500,"Low",
CleanedData[[#This Row],[Purchase Amount]]&lt;5000,"Medium",
TRUE,"High")</f>
        <v>Medium</v>
      </c>
      <c r="V7017" t="str">
        <f>TEXT(CleanedData[[#This Row],[Date]],"mmmm")</f>
        <v>June</v>
      </c>
      <c r="W7017" t="str">
        <f>"Q"&amp;ROUNDUP(MONTH(CleanedData[[#This Row],[Date]])/3,0)</f>
        <v>Q2</v>
      </c>
      <c r="X7017" t="str">
        <f>IF(CleanedData[[#This Row],[Purchase Amount]]&gt;=5000,"Yes","No")</f>
        <v>No</v>
      </c>
      <c r="Y7017">
        <f>IF(CleanedData[[#This Row],[Recommend]]="Yes",1,0)</f>
        <v>1</v>
      </c>
      <c r="Z7017" s="6">
        <f>CleanedData[[#This Row],[Purchase Amount]]*0.15</f>
        <v>536.54549999999995</v>
      </c>
      <c r="AA7017" s="6">
        <f>CleanedData[[#This Row],[Purchase Amount]]*1.15</f>
        <v>4113.5154999999995</v>
      </c>
    </row>
    <row r="7018" spans="1:27" x14ac:dyDescent="0.3">
      <c r="A7018">
        <v>8491</v>
      </c>
      <c r="B7018" t="s">
        <v>7243</v>
      </c>
      <c r="C7018" s="1">
        <v>45739</v>
      </c>
      <c r="D7018">
        <v>22</v>
      </c>
      <c r="E7018" t="s">
        <v>60</v>
      </c>
      <c r="F7018" t="s">
        <v>68</v>
      </c>
      <c r="G7018" t="s">
        <v>362</v>
      </c>
      <c r="H7018">
        <v>4</v>
      </c>
      <c r="I7018" t="s">
        <v>42</v>
      </c>
      <c r="J7018" t="s">
        <v>54</v>
      </c>
      <c r="K7018" t="s">
        <v>55</v>
      </c>
      <c r="L7018" t="s">
        <v>42</v>
      </c>
      <c r="M7018" t="s">
        <v>100</v>
      </c>
      <c r="N7018" t="s">
        <v>96</v>
      </c>
      <c r="O7018" t="s">
        <v>48</v>
      </c>
      <c r="P7018" t="s">
        <v>49</v>
      </c>
      <c r="Q7018" t="s">
        <v>66</v>
      </c>
      <c r="R7018" s="6">
        <f>_xlfn.XLOOKUP(CleanedData[[#This Row],[Product]],'02_Lookup_Tables'!$A$2:$A$126,'02_Lookup_Tables'!$B$2:$B$126)</f>
        <v>1746.77</v>
      </c>
      <c r="S7018" t="str">
        <f>VLOOKUP(CleanedData[[#This Row],[Product]],'02_Lookup_Tables'!$H$2:$I$126,2,FALSE)</f>
        <v>Home Devices</v>
      </c>
      <c r="T7018" t="str">
        <f>VLOOKUP(CleanedData[[#This Row],[Province]],'02_Lookup_Tables'!$D$2:$E$10,2, FALSE)</f>
        <v>Northern Region</v>
      </c>
      <c r="U7018" t="str" cm="1">
        <f t="array" ref="U7018">_xlfn.IFS(CleanedData[[#This Row],[Purchase Amount]]&lt;500,"Low",
CleanedData[[#This Row],[Purchase Amount]]&lt;5000,"Medium",
TRUE,"High")</f>
        <v>Medium</v>
      </c>
      <c r="V7018" t="str">
        <f>TEXT(CleanedData[[#This Row],[Date]],"mmmm")</f>
        <v>March</v>
      </c>
      <c r="W7018" t="str">
        <f>"Q"&amp;ROUNDUP(MONTH(CleanedData[[#This Row],[Date]])/3,0)</f>
        <v>Q1</v>
      </c>
      <c r="X7018" t="str">
        <f>IF(CleanedData[[#This Row],[Purchase Amount]]&gt;=5000,"Yes","No")</f>
        <v>No</v>
      </c>
      <c r="Y7018">
        <f>IF(CleanedData[[#This Row],[Recommend]]="Yes",1,0)</f>
        <v>0</v>
      </c>
      <c r="Z7018" s="6">
        <f>CleanedData[[#This Row],[Purchase Amount]]*0.15</f>
        <v>262.01549999999997</v>
      </c>
      <c r="AA7018" s="6">
        <f>CleanedData[[#This Row],[Purchase Amount]]*1.15</f>
        <v>2008.7854999999997</v>
      </c>
    </row>
    <row r="7019" spans="1:27" x14ac:dyDescent="0.3">
      <c r="A7019">
        <v>8492</v>
      </c>
      <c r="B7019" t="s">
        <v>7244</v>
      </c>
      <c r="C7019" s="1">
        <v>45483</v>
      </c>
      <c r="D7019">
        <v>29</v>
      </c>
      <c r="E7019" t="s">
        <v>60</v>
      </c>
      <c r="F7019" t="s">
        <v>125</v>
      </c>
      <c r="G7019" t="s">
        <v>505</v>
      </c>
      <c r="H7019">
        <v>5</v>
      </c>
      <c r="I7019" t="s">
        <v>42</v>
      </c>
      <c r="J7019" t="s">
        <v>43</v>
      </c>
      <c r="K7019" t="s">
        <v>55</v>
      </c>
      <c r="L7019" t="s">
        <v>42</v>
      </c>
      <c r="M7019" t="s">
        <v>85</v>
      </c>
      <c r="N7019" t="s">
        <v>57</v>
      </c>
      <c r="O7019" t="s">
        <v>48</v>
      </c>
      <c r="P7019" t="s">
        <v>49</v>
      </c>
      <c r="Q7019" t="s">
        <v>58</v>
      </c>
      <c r="R7019" s="6">
        <f>_xlfn.XLOOKUP(CleanedData[[#This Row],[Product]],'02_Lookup_Tables'!$A$2:$A$126,'02_Lookup_Tables'!$B$2:$B$126)</f>
        <v>2572.02</v>
      </c>
      <c r="S7019" t="str">
        <f>VLOOKUP(CleanedData[[#This Row],[Product]],'02_Lookup_Tables'!$H$2:$I$126,2,FALSE)</f>
        <v>Home &amp; Living</v>
      </c>
      <c r="T7019" t="str">
        <f>VLOOKUP(CleanedData[[#This Row],[Province]],'02_Lookup_Tables'!$D$2:$E$10,2, FALSE)</f>
        <v>Western Region</v>
      </c>
      <c r="U7019" t="str" cm="1">
        <f t="array" ref="U7019">_xlfn.IFS(CleanedData[[#This Row],[Purchase Amount]]&lt;500,"Low",
CleanedData[[#This Row],[Purchase Amount]]&lt;5000,"Medium",
TRUE,"High")</f>
        <v>Medium</v>
      </c>
      <c r="V7019" t="str">
        <f>TEXT(CleanedData[[#This Row],[Date]],"mmmm")</f>
        <v>July</v>
      </c>
      <c r="W7019" t="str">
        <f>"Q"&amp;ROUNDUP(MONTH(CleanedData[[#This Row],[Date]])/3,0)</f>
        <v>Q3</v>
      </c>
      <c r="X7019" t="str">
        <f>IF(CleanedData[[#This Row],[Purchase Amount]]&gt;=5000,"Yes","No")</f>
        <v>No</v>
      </c>
      <c r="Y7019">
        <f>IF(CleanedData[[#This Row],[Recommend]]="Yes",1,0)</f>
        <v>0</v>
      </c>
      <c r="Z7019" s="6">
        <f>CleanedData[[#This Row],[Purchase Amount]]*0.15</f>
        <v>385.803</v>
      </c>
      <c r="AA7019" s="6">
        <f>CleanedData[[#This Row],[Purchase Amount]]*1.15</f>
        <v>2957.8229999999999</v>
      </c>
    </row>
    <row r="7020" spans="1:27" x14ac:dyDescent="0.3">
      <c r="A7020">
        <v>8493</v>
      </c>
      <c r="B7020" t="s">
        <v>7245</v>
      </c>
      <c r="C7020" s="1">
        <v>45577</v>
      </c>
      <c r="D7020">
        <v>52</v>
      </c>
      <c r="E7020" t="s">
        <v>60</v>
      </c>
      <c r="F7020" t="s">
        <v>125</v>
      </c>
      <c r="G7020" t="s">
        <v>342</v>
      </c>
      <c r="H7020">
        <v>3</v>
      </c>
      <c r="I7020" t="s">
        <v>42</v>
      </c>
      <c r="J7020" t="s">
        <v>43</v>
      </c>
      <c r="K7020" t="s">
        <v>64</v>
      </c>
      <c r="L7020" t="s">
        <v>45</v>
      </c>
      <c r="M7020" t="s">
        <v>46</v>
      </c>
      <c r="N7020" t="s">
        <v>48</v>
      </c>
      <c r="O7020" t="s">
        <v>89</v>
      </c>
      <c r="P7020" t="s">
        <v>49</v>
      </c>
      <c r="Q7020" t="s">
        <v>93</v>
      </c>
      <c r="R7020" s="6">
        <f>_xlfn.XLOOKUP(CleanedData[[#This Row],[Product]],'02_Lookup_Tables'!$A$2:$A$126,'02_Lookup_Tables'!$B$2:$B$126)</f>
        <v>529.15</v>
      </c>
      <c r="S7020" t="str">
        <f>VLOOKUP(CleanedData[[#This Row],[Product]],'02_Lookup_Tables'!$H$2:$I$126,2,FALSE)</f>
        <v>Accessories</v>
      </c>
      <c r="T7020" t="str">
        <f>VLOOKUP(CleanedData[[#This Row],[Province]],'02_Lookup_Tables'!$D$2:$E$10,2, FALSE)</f>
        <v>Western Region</v>
      </c>
      <c r="U7020" t="str" cm="1">
        <f t="array" ref="U7020">_xlfn.IFS(CleanedData[[#This Row],[Purchase Amount]]&lt;500,"Low",
CleanedData[[#This Row],[Purchase Amount]]&lt;5000,"Medium",
TRUE,"High")</f>
        <v>Medium</v>
      </c>
      <c r="V7020" t="str">
        <f>TEXT(CleanedData[[#This Row],[Date]],"mmmm")</f>
        <v>October</v>
      </c>
      <c r="W7020" t="str">
        <f>"Q"&amp;ROUNDUP(MONTH(CleanedData[[#This Row],[Date]])/3,0)</f>
        <v>Q4</v>
      </c>
      <c r="X7020" t="str">
        <f>IF(CleanedData[[#This Row],[Purchase Amount]]&gt;=5000,"Yes","No")</f>
        <v>No</v>
      </c>
      <c r="Y7020">
        <f>IF(CleanedData[[#This Row],[Recommend]]="Yes",1,0)</f>
        <v>0</v>
      </c>
      <c r="Z7020" s="6">
        <f>CleanedData[[#This Row],[Purchase Amount]]*0.15</f>
        <v>79.372499999999988</v>
      </c>
      <c r="AA7020" s="6">
        <f>CleanedData[[#This Row],[Purchase Amount]]*1.15</f>
        <v>608.52249999999992</v>
      </c>
    </row>
    <row r="7021" spans="1:27" x14ac:dyDescent="0.3">
      <c r="A7021">
        <v>8495</v>
      </c>
      <c r="B7021" t="s">
        <v>7246</v>
      </c>
      <c r="C7021" s="1">
        <v>45328</v>
      </c>
      <c r="D7021">
        <v>32</v>
      </c>
      <c r="E7021" t="s">
        <v>52</v>
      </c>
      <c r="F7021" t="s">
        <v>77</v>
      </c>
      <c r="G7021" t="s">
        <v>158</v>
      </c>
      <c r="H7021">
        <v>1</v>
      </c>
      <c r="I7021" t="s">
        <v>45</v>
      </c>
      <c r="J7021" t="s">
        <v>54</v>
      </c>
      <c r="K7021" t="s">
        <v>44</v>
      </c>
      <c r="L7021" t="s">
        <v>45</v>
      </c>
      <c r="M7021" t="s">
        <v>100</v>
      </c>
      <c r="N7021" t="s">
        <v>80</v>
      </c>
      <c r="O7021" t="s">
        <v>48</v>
      </c>
      <c r="P7021" t="s">
        <v>49</v>
      </c>
      <c r="Q7021" t="s">
        <v>58</v>
      </c>
      <c r="R7021" s="6">
        <f>_xlfn.XLOOKUP(CleanedData[[#This Row],[Product]],'02_Lookup_Tables'!$A$2:$A$126,'02_Lookup_Tables'!$B$2:$B$126)</f>
        <v>2962.6</v>
      </c>
      <c r="S7021" t="str">
        <f>VLOOKUP(CleanedData[[#This Row],[Product]],'02_Lookup_Tables'!$H$2:$I$126,2,FALSE)</f>
        <v>Sports &amp; Outdoors</v>
      </c>
      <c r="T7021" t="str">
        <f>VLOOKUP(CleanedData[[#This Row],[Province]],'02_Lookup_Tables'!$D$2:$E$10,2, FALSE)</f>
        <v>Central Region</v>
      </c>
      <c r="U7021" t="str" cm="1">
        <f t="array" ref="U7021">_xlfn.IFS(CleanedData[[#This Row],[Purchase Amount]]&lt;500,"Low",
CleanedData[[#This Row],[Purchase Amount]]&lt;5000,"Medium",
TRUE,"High")</f>
        <v>Medium</v>
      </c>
      <c r="V7021" t="str">
        <f>TEXT(CleanedData[[#This Row],[Date]],"mmmm")</f>
        <v>February</v>
      </c>
      <c r="W7021" t="str">
        <f>"Q"&amp;ROUNDUP(MONTH(CleanedData[[#This Row],[Date]])/3,0)</f>
        <v>Q1</v>
      </c>
      <c r="X7021" t="str">
        <f>IF(CleanedData[[#This Row],[Purchase Amount]]&gt;=5000,"Yes","No")</f>
        <v>No</v>
      </c>
      <c r="Y7021">
        <f>IF(CleanedData[[#This Row],[Recommend]]="Yes",1,0)</f>
        <v>1</v>
      </c>
      <c r="Z7021" s="6">
        <f>CleanedData[[#This Row],[Purchase Amount]]*0.15</f>
        <v>444.39</v>
      </c>
      <c r="AA7021" s="6">
        <f>CleanedData[[#This Row],[Purchase Amount]]*1.15</f>
        <v>3406.99</v>
      </c>
    </row>
    <row r="7022" spans="1:27" x14ac:dyDescent="0.3">
      <c r="A7022">
        <v>8496</v>
      </c>
      <c r="B7022" t="s">
        <v>7247</v>
      </c>
      <c r="C7022" s="1">
        <v>45521</v>
      </c>
      <c r="D7022">
        <v>75</v>
      </c>
      <c r="E7022" t="s">
        <v>60</v>
      </c>
      <c r="F7022" t="s">
        <v>40</v>
      </c>
      <c r="G7022" t="s">
        <v>41</v>
      </c>
      <c r="H7022">
        <v>4</v>
      </c>
      <c r="I7022" t="s">
        <v>45</v>
      </c>
      <c r="J7022" t="s">
        <v>43</v>
      </c>
      <c r="K7022" t="s">
        <v>64</v>
      </c>
      <c r="L7022" t="s">
        <v>45</v>
      </c>
      <c r="M7022" t="s">
        <v>184</v>
      </c>
      <c r="N7022" t="s">
        <v>96</v>
      </c>
      <c r="O7022" t="s">
        <v>148</v>
      </c>
      <c r="P7022" t="s">
        <v>49</v>
      </c>
      <c r="Q7022" t="s">
        <v>97</v>
      </c>
      <c r="R7022" s="6">
        <f>_xlfn.XLOOKUP(CleanedData[[#This Row],[Product]],'02_Lookup_Tables'!$A$2:$A$126,'02_Lookup_Tables'!$B$2:$B$126)</f>
        <v>2479.5700000000002</v>
      </c>
      <c r="S7022" t="str">
        <f>VLOOKUP(CleanedData[[#This Row],[Product]],'02_Lookup_Tables'!$H$2:$I$126,2,FALSE)</f>
        <v>Accessories</v>
      </c>
      <c r="T7022" t="str">
        <f>VLOOKUP(CleanedData[[#This Row],[Province]],'02_Lookup_Tables'!$D$2:$E$10,2, FALSE)</f>
        <v>Northern Region</v>
      </c>
      <c r="U7022" t="str" cm="1">
        <f t="array" ref="U7022">_xlfn.IFS(CleanedData[[#This Row],[Purchase Amount]]&lt;500,"Low",
CleanedData[[#This Row],[Purchase Amount]]&lt;5000,"Medium",
TRUE,"High")</f>
        <v>Medium</v>
      </c>
      <c r="V7022" t="str">
        <f>TEXT(CleanedData[[#This Row],[Date]],"mmmm")</f>
        <v>August</v>
      </c>
      <c r="W7022" t="str">
        <f>"Q"&amp;ROUNDUP(MONTH(CleanedData[[#This Row],[Date]])/3,0)</f>
        <v>Q3</v>
      </c>
      <c r="X7022" t="str">
        <f>IF(CleanedData[[#This Row],[Purchase Amount]]&gt;=5000,"Yes","No")</f>
        <v>No</v>
      </c>
      <c r="Y7022">
        <f>IF(CleanedData[[#This Row],[Recommend]]="Yes",1,0)</f>
        <v>1</v>
      </c>
      <c r="Z7022" s="6">
        <f>CleanedData[[#This Row],[Purchase Amount]]*0.15</f>
        <v>371.93549999999999</v>
      </c>
      <c r="AA7022" s="6">
        <f>CleanedData[[#This Row],[Purchase Amount]]*1.15</f>
        <v>2851.5054999999998</v>
      </c>
    </row>
    <row r="7023" spans="1:27" x14ac:dyDescent="0.3">
      <c r="A7023">
        <v>8497</v>
      </c>
      <c r="B7023" t="s">
        <v>7248</v>
      </c>
      <c r="C7023" s="1">
        <v>45713</v>
      </c>
      <c r="D7023">
        <v>67</v>
      </c>
      <c r="E7023" t="s">
        <v>39</v>
      </c>
      <c r="F7023" t="s">
        <v>125</v>
      </c>
      <c r="G7023" t="s">
        <v>216</v>
      </c>
      <c r="H7023">
        <v>1</v>
      </c>
      <c r="I7023" t="s">
        <v>45</v>
      </c>
      <c r="J7023" t="s">
        <v>74</v>
      </c>
      <c r="K7023" t="s">
        <v>64</v>
      </c>
      <c r="L7023" t="s">
        <v>42</v>
      </c>
      <c r="M7023" t="s">
        <v>106</v>
      </c>
      <c r="N7023" t="s">
        <v>80</v>
      </c>
      <c r="O7023" t="s">
        <v>148</v>
      </c>
      <c r="P7023" t="s">
        <v>70</v>
      </c>
      <c r="Q7023" t="s">
        <v>97</v>
      </c>
      <c r="R7023" s="6">
        <f>_xlfn.XLOOKUP(CleanedData[[#This Row],[Product]],'02_Lookup_Tables'!$A$2:$A$126,'02_Lookup_Tables'!$B$2:$B$126)</f>
        <v>929.55</v>
      </c>
      <c r="S7023" t="str">
        <f>VLOOKUP(CleanedData[[#This Row],[Product]],'02_Lookup_Tables'!$H$2:$I$126,2,FALSE)</f>
        <v>Accessories</v>
      </c>
      <c r="T7023" t="str">
        <f>VLOOKUP(CleanedData[[#This Row],[Province]],'02_Lookup_Tables'!$D$2:$E$10,2, FALSE)</f>
        <v>Western Region</v>
      </c>
      <c r="U7023" t="str" cm="1">
        <f t="array" ref="U7023">_xlfn.IFS(CleanedData[[#This Row],[Purchase Amount]]&lt;500,"Low",
CleanedData[[#This Row],[Purchase Amount]]&lt;5000,"Medium",
TRUE,"High")</f>
        <v>Medium</v>
      </c>
      <c r="V7023" t="str">
        <f>TEXT(CleanedData[[#This Row],[Date]],"mmmm")</f>
        <v>February</v>
      </c>
      <c r="W7023" t="str">
        <f>"Q"&amp;ROUNDUP(MONTH(CleanedData[[#This Row],[Date]])/3,0)</f>
        <v>Q1</v>
      </c>
      <c r="X7023" t="str">
        <f>IF(CleanedData[[#This Row],[Purchase Amount]]&gt;=5000,"Yes","No")</f>
        <v>No</v>
      </c>
      <c r="Y7023">
        <f>IF(CleanedData[[#This Row],[Recommend]]="Yes",1,0)</f>
        <v>1</v>
      </c>
      <c r="Z7023" s="6">
        <f>CleanedData[[#This Row],[Purchase Amount]]*0.15</f>
        <v>139.43249999999998</v>
      </c>
      <c r="AA7023" s="6">
        <f>CleanedData[[#This Row],[Purchase Amount]]*1.15</f>
        <v>1068.9824999999998</v>
      </c>
    </row>
    <row r="7024" spans="1:27" x14ac:dyDescent="0.3">
      <c r="A7024">
        <v>8498</v>
      </c>
      <c r="B7024" t="s">
        <v>7249</v>
      </c>
      <c r="C7024" s="1">
        <v>45817</v>
      </c>
      <c r="D7024">
        <v>56</v>
      </c>
      <c r="E7024" t="s">
        <v>52</v>
      </c>
      <c r="F7024" t="s">
        <v>125</v>
      </c>
      <c r="G7024" t="s">
        <v>454</v>
      </c>
      <c r="H7024">
        <v>3</v>
      </c>
      <c r="I7024" t="s">
        <v>42</v>
      </c>
      <c r="J7024" t="s">
        <v>63</v>
      </c>
      <c r="K7024" t="s">
        <v>55</v>
      </c>
      <c r="L7024" t="s">
        <v>42</v>
      </c>
      <c r="M7024" t="s">
        <v>85</v>
      </c>
      <c r="N7024" t="s">
        <v>48</v>
      </c>
      <c r="O7024" t="s">
        <v>48</v>
      </c>
      <c r="P7024" t="s">
        <v>70</v>
      </c>
      <c r="Q7024" t="s">
        <v>50</v>
      </c>
      <c r="R7024" s="6">
        <f>_xlfn.XLOOKUP(CleanedData[[#This Row],[Product]],'02_Lookup_Tables'!$A$2:$A$126,'02_Lookup_Tables'!$B$2:$B$126)</f>
        <v>2413.3000000000002</v>
      </c>
      <c r="S7024" t="str">
        <f>VLOOKUP(CleanedData[[#This Row],[Product]],'02_Lookup_Tables'!$H$2:$I$126,2,FALSE)</f>
        <v>Electronics</v>
      </c>
      <c r="T7024" t="str">
        <f>VLOOKUP(CleanedData[[#This Row],[Province]],'02_Lookup_Tables'!$D$2:$E$10,2, FALSE)</f>
        <v>Western Region</v>
      </c>
      <c r="U7024" t="str" cm="1">
        <f t="array" ref="U7024">_xlfn.IFS(CleanedData[[#This Row],[Purchase Amount]]&lt;500,"Low",
CleanedData[[#This Row],[Purchase Amount]]&lt;5000,"Medium",
TRUE,"High")</f>
        <v>Medium</v>
      </c>
      <c r="V7024" t="str">
        <f>TEXT(CleanedData[[#This Row],[Date]],"mmmm")</f>
        <v>June</v>
      </c>
      <c r="W7024" t="str">
        <f>"Q"&amp;ROUNDUP(MONTH(CleanedData[[#This Row],[Date]])/3,0)</f>
        <v>Q2</v>
      </c>
      <c r="X7024" t="str">
        <f>IF(CleanedData[[#This Row],[Purchase Amount]]&gt;=5000,"Yes","No")</f>
        <v>No</v>
      </c>
      <c r="Y7024">
        <f>IF(CleanedData[[#This Row],[Recommend]]="Yes",1,0)</f>
        <v>0</v>
      </c>
      <c r="Z7024" s="6">
        <f>CleanedData[[#This Row],[Purchase Amount]]*0.15</f>
        <v>361.995</v>
      </c>
      <c r="AA7024" s="6">
        <f>CleanedData[[#This Row],[Purchase Amount]]*1.15</f>
        <v>2775.2950000000001</v>
      </c>
    </row>
    <row r="7025" spans="1:27" x14ac:dyDescent="0.3">
      <c r="A7025">
        <v>8499</v>
      </c>
      <c r="B7025" t="s">
        <v>7250</v>
      </c>
      <c r="C7025" s="1">
        <v>45520</v>
      </c>
      <c r="D7025">
        <v>47</v>
      </c>
      <c r="E7025" t="s">
        <v>60</v>
      </c>
      <c r="F7025" t="s">
        <v>108</v>
      </c>
      <c r="G7025" t="s">
        <v>95</v>
      </c>
      <c r="H7025">
        <v>2</v>
      </c>
      <c r="I7025" t="s">
        <v>42</v>
      </c>
      <c r="J7025" t="s">
        <v>69</v>
      </c>
      <c r="K7025" t="s">
        <v>64</v>
      </c>
      <c r="L7025" t="s">
        <v>45</v>
      </c>
      <c r="M7025" t="s">
        <v>79</v>
      </c>
      <c r="N7025" t="s">
        <v>47</v>
      </c>
      <c r="O7025" t="s">
        <v>89</v>
      </c>
      <c r="P7025" t="s">
        <v>49</v>
      </c>
      <c r="Q7025" t="s">
        <v>93</v>
      </c>
      <c r="R7025" s="6">
        <f>_xlfn.XLOOKUP(CleanedData[[#This Row],[Product]],'02_Lookup_Tables'!$A$2:$A$126,'02_Lookup_Tables'!$B$2:$B$126)</f>
        <v>5390.8</v>
      </c>
      <c r="S7025" t="str">
        <f>VLOOKUP(CleanedData[[#This Row],[Product]],'02_Lookup_Tables'!$H$2:$I$126,2,FALSE)</f>
        <v>Electronics</v>
      </c>
      <c r="T7025" t="str">
        <f>VLOOKUP(CleanedData[[#This Row],[Province]],'02_Lookup_Tables'!$D$2:$E$10,2, FALSE)</f>
        <v>Gauteng Region</v>
      </c>
      <c r="U7025" t="str" cm="1">
        <f t="array" ref="U7025">_xlfn.IFS(CleanedData[[#This Row],[Purchase Amount]]&lt;500,"Low",
CleanedData[[#This Row],[Purchase Amount]]&lt;5000,"Medium",
TRUE,"High")</f>
        <v>High</v>
      </c>
      <c r="V7025" t="str">
        <f>TEXT(CleanedData[[#This Row],[Date]],"mmmm")</f>
        <v>August</v>
      </c>
      <c r="W7025" t="str">
        <f>"Q"&amp;ROUNDUP(MONTH(CleanedData[[#This Row],[Date]])/3,0)</f>
        <v>Q3</v>
      </c>
      <c r="X7025" t="str">
        <f>IF(CleanedData[[#This Row],[Purchase Amount]]&gt;=5000,"Yes","No")</f>
        <v>Yes</v>
      </c>
      <c r="Y7025">
        <f>IF(CleanedData[[#This Row],[Recommend]]="Yes",1,0)</f>
        <v>0</v>
      </c>
      <c r="Z7025" s="6">
        <f>CleanedData[[#This Row],[Purchase Amount]]*0.15</f>
        <v>808.62</v>
      </c>
      <c r="AA7025" s="6">
        <f>CleanedData[[#This Row],[Purchase Amount]]*1.15</f>
        <v>6199.42</v>
      </c>
    </row>
    <row r="7026" spans="1:27" x14ac:dyDescent="0.3">
      <c r="A7026">
        <v>8500</v>
      </c>
      <c r="B7026" t="s">
        <v>7251</v>
      </c>
      <c r="C7026" s="1">
        <v>45668</v>
      </c>
      <c r="D7026">
        <v>50</v>
      </c>
      <c r="E7026" t="s">
        <v>52</v>
      </c>
      <c r="F7026" t="s">
        <v>68</v>
      </c>
      <c r="G7026" t="s">
        <v>111</v>
      </c>
      <c r="H7026">
        <v>2</v>
      </c>
      <c r="I7026" t="s">
        <v>45</v>
      </c>
      <c r="J7026" t="s">
        <v>63</v>
      </c>
      <c r="K7026" t="s">
        <v>64</v>
      </c>
      <c r="L7026" t="s">
        <v>42</v>
      </c>
      <c r="M7026" t="s">
        <v>208</v>
      </c>
      <c r="N7026" t="s">
        <v>47</v>
      </c>
      <c r="O7026" t="s">
        <v>89</v>
      </c>
      <c r="P7026" t="s">
        <v>49</v>
      </c>
      <c r="Q7026" t="s">
        <v>93</v>
      </c>
      <c r="R7026" s="6">
        <f>_xlfn.XLOOKUP(CleanedData[[#This Row],[Product]],'02_Lookup_Tables'!$A$2:$A$126,'02_Lookup_Tables'!$B$2:$B$126)</f>
        <v>3576.97</v>
      </c>
      <c r="S7026" t="str">
        <f>VLOOKUP(CleanedData[[#This Row],[Product]],'02_Lookup_Tables'!$H$2:$I$126,2,FALSE)</f>
        <v>Home Devices</v>
      </c>
      <c r="T7026" t="str">
        <f>VLOOKUP(CleanedData[[#This Row],[Province]],'02_Lookup_Tables'!$D$2:$E$10,2, FALSE)</f>
        <v>Northern Region</v>
      </c>
      <c r="U7026" t="str" cm="1">
        <f t="array" ref="U7026">_xlfn.IFS(CleanedData[[#This Row],[Purchase Amount]]&lt;500,"Low",
CleanedData[[#This Row],[Purchase Amount]]&lt;5000,"Medium",
TRUE,"High")</f>
        <v>Medium</v>
      </c>
      <c r="V7026" t="str">
        <f>TEXT(CleanedData[[#This Row],[Date]],"mmmm")</f>
        <v>January</v>
      </c>
      <c r="W7026" t="str">
        <f>"Q"&amp;ROUNDUP(MONTH(CleanedData[[#This Row],[Date]])/3,0)</f>
        <v>Q1</v>
      </c>
      <c r="X7026" t="str">
        <f>IF(CleanedData[[#This Row],[Purchase Amount]]&gt;=5000,"Yes","No")</f>
        <v>No</v>
      </c>
      <c r="Y7026">
        <f>IF(CleanedData[[#This Row],[Recommend]]="Yes",1,0)</f>
        <v>1</v>
      </c>
      <c r="Z7026" s="6">
        <f>CleanedData[[#This Row],[Purchase Amount]]*0.15</f>
        <v>536.54549999999995</v>
      </c>
      <c r="AA7026" s="6">
        <f>CleanedData[[#This Row],[Purchase Amount]]*1.15</f>
        <v>4113.5154999999995</v>
      </c>
    </row>
    <row r="7027" spans="1:27" x14ac:dyDescent="0.3">
      <c r="A7027">
        <v>8501</v>
      </c>
      <c r="B7027" t="s">
        <v>7252</v>
      </c>
      <c r="C7027" s="1">
        <v>45674</v>
      </c>
      <c r="D7027">
        <v>66</v>
      </c>
      <c r="E7027" t="s">
        <v>52</v>
      </c>
      <c r="F7027" t="s">
        <v>125</v>
      </c>
      <c r="G7027" t="s">
        <v>248</v>
      </c>
      <c r="H7027">
        <v>5</v>
      </c>
      <c r="I7027" t="s">
        <v>45</v>
      </c>
      <c r="J7027" t="s">
        <v>69</v>
      </c>
      <c r="K7027" t="s">
        <v>55</v>
      </c>
      <c r="L7027" t="s">
        <v>45</v>
      </c>
      <c r="M7027" t="s">
        <v>184</v>
      </c>
      <c r="N7027" t="s">
        <v>57</v>
      </c>
      <c r="O7027" t="s">
        <v>148</v>
      </c>
      <c r="P7027" t="s">
        <v>49</v>
      </c>
      <c r="Q7027" t="s">
        <v>97</v>
      </c>
      <c r="R7027" s="6">
        <f>_xlfn.XLOOKUP(CleanedData[[#This Row],[Product]],'02_Lookup_Tables'!$A$2:$A$126,'02_Lookup_Tables'!$B$2:$B$126)</f>
        <v>8798.49</v>
      </c>
      <c r="S7027" t="str">
        <f>VLOOKUP(CleanedData[[#This Row],[Product]],'02_Lookup_Tables'!$H$2:$I$126,2,FALSE)</f>
        <v>Toys &amp; Games</v>
      </c>
      <c r="T7027" t="str">
        <f>VLOOKUP(CleanedData[[#This Row],[Province]],'02_Lookup_Tables'!$D$2:$E$10,2, FALSE)</f>
        <v>Western Region</v>
      </c>
      <c r="U7027" t="str" cm="1">
        <f t="array" ref="U7027">_xlfn.IFS(CleanedData[[#This Row],[Purchase Amount]]&lt;500,"Low",
CleanedData[[#This Row],[Purchase Amount]]&lt;5000,"Medium",
TRUE,"High")</f>
        <v>High</v>
      </c>
      <c r="V7027" t="str">
        <f>TEXT(CleanedData[[#This Row],[Date]],"mmmm")</f>
        <v>January</v>
      </c>
      <c r="W7027" t="str">
        <f>"Q"&amp;ROUNDUP(MONTH(CleanedData[[#This Row],[Date]])/3,0)</f>
        <v>Q1</v>
      </c>
      <c r="X7027" t="str">
        <f>IF(CleanedData[[#This Row],[Purchase Amount]]&gt;=5000,"Yes","No")</f>
        <v>Yes</v>
      </c>
      <c r="Y7027">
        <f>IF(CleanedData[[#This Row],[Recommend]]="Yes",1,0)</f>
        <v>1</v>
      </c>
      <c r="Z7027" s="6">
        <f>CleanedData[[#This Row],[Purchase Amount]]*0.15</f>
        <v>1319.7735</v>
      </c>
      <c r="AA7027" s="6">
        <f>CleanedData[[#This Row],[Purchase Amount]]*1.15</f>
        <v>10118.263499999999</v>
      </c>
    </row>
    <row r="7028" spans="1:27" x14ac:dyDescent="0.3">
      <c r="A7028">
        <v>8502</v>
      </c>
      <c r="B7028" t="s">
        <v>7253</v>
      </c>
      <c r="C7028" s="1">
        <v>45540</v>
      </c>
      <c r="D7028">
        <v>41</v>
      </c>
      <c r="E7028" t="s">
        <v>52</v>
      </c>
      <c r="F7028" t="s">
        <v>83</v>
      </c>
      <c r="G7028" t="s">
        <v>87</v>
      </c>
      <c r="H7028">
        <v>2</v>
      </c>
      <c r="I7028" t="s">
        <v>42</v>
      </c>
      <c r="J7028" t="s">
        <v>74</v>
      </c>
      <c r="K7028" t="s">
        <v>64</v>
      </c>
      <c r="L7028" t="s">
        <v>45</v>
      </c>
      <c r="M7028" t="s">
        <v>165</v>
      </c>
      <c r="N7028" t="s">
        <v>47</v>
      </c>
      <c r="O7028" t="s">
        <v>89</v>
      </c>
      <c r="P7028" t="s">
        <v>49</v>
      </c>
      <c r="Q7028" t="s">
        <v>81</v>
      </c>
      <c r="R7028" s="6">
        <f>_xlfn.XLOOKUP(CleanedData[[#This Row],[Product]],'02_Lookup_Tables'!$A$2:$A$126,'02_Lookup_Tables'!$B$2:$B$126)</f>
        <v>409.06</v>
      </c>
      <c r="S7028" t="str">
        <f>VLOOKUP(CleanedData[[#This Row],[Product]],'02_Lookup_Tables'!$H$2:$I$126,2,FALSE)</f>
        <v>Home Devices</v>
      </c>
      <c r="T7028" t="str">
        <f>VLOOKUP(CleanedData[[#This Row],[Province]],'02_Lookup_Tables'!$D$2:$E$10,2, FALSE)</f>
        <v>Western Region</v>
      </c>
      <c r="U7028" t="str" cm="1">
        <f t="array" ref="U7028">_xlfn.IFS(CleanedData[[#This Row],[Purchase Amount]]&lt;500,"Low",
CleanedData[[#This Row],[Purchase Amount]]&lt;5000,"Medium",
TRUE,"High")</f>
        <v>Low</v>
      </c>
      <c r="V7028" t="str">
        <f>TEXT(CleanedData[[#This Row],[Date]],"mmmm")</f>
        <v>September</v>
      </c>
      <c r="W7028" t="str">
        <f>"Q"&amp;ROUNDUP(MONTH(CleanedData[[#This Row],[Date]])/3,0)</f>
        <v>Q3</v>
      </c>
      <c r="X7028" t="str">
        <f>IF(CleanedData[[#This Row],[Purchase Amount]]&gt;=5000,"Yes","No")</f>
        <v>No</v>
      </c>
      <c r="Y7028">
        <f>IF(CleanedData[[#This Row],[Recommend]]="Yes",1,0)</f>
        <v>0</v>
      </c>
      <c r="Z7028" s="6">
        <f>CleanedData[[#This Row],[Purchase Amount]]*0.15</f>
        <v>61.358999999999995</v>
      </c>
      <c r="AA7028" s="6">
        <f>CleanedData[[#This Row],[Purchase Amount]]*1.15</f>
        <v>470.41899999999998</v>
      </c>
    </row>
    <row r="7029" spans="1:27" x14ac:dyDescent="0.3">
      <c r="A7029">
        <v>8503</v>
      </c>
      <c r="B7029" t="s">
        <v>7254</v>
      </c>
      <c r="C7029" s="1">
        <v>45667</v>
      </c>
      <c r="D7029">
        <v>61</v>
      </c>
      <c r="E7029" t="s">
        <v>39</v>
      </c>
      <c r="F7029" t="s">
        <v>40</v>
      </c>
      <c r="G7029" t="s">
        <v>374</v>
      </c>
      <c r="H7029">
        <v>5</v>
      </c>
      <c r="I7029" t="s">
        <v>45</v>
      </c>
      <c r="J7029" t="s">
        <v>63</v>
      </c>
      <c r="K7029" t="s">
        <v>44</v>
      </c>
      <c r="L7029" t="s">
        <v>45</v>
      </c>
      <c r="M7029" t="s">
        <v>196</v>
      </c>
      <c r="N7029" t="s">
        <v>57</v>
      </c>
      <c r="O7029" t="s">
        <v>89</v>
      </c>
      <c r="P7029" t="s">
        <v>70</v>
      </c>
      <c r="Q7029" t="s">
        <v>50</v>
      </c>
      <c r="R7029" s="6">
        <f>_xlfn.XLOOKUP(CleanedData[[#This Row],[Product]],'02_Lookup_Tables'!$A$2:$A$126,'02_Lookup_Tables'!$B$2:$B$126)</f>
        <v>2906.97</v>
      </c>
      <c r="S7029" t="str">
        <f>VLOOKUP(CleanedData[[#This Row],[Product]],'02_Lookup_Tables'!$H$2:$I$126,2,FALSE)</f>
        <v>Home &amp; Living</v>
      </c>
      <c r="T7029" t="str">
        <f>VLOOKUP(CleanedData[[#This Row],[Province]],'02_Lookup_Tables'!$D$2:$E$10,2, FALSE)</f>
        <v>Northern Region</v>
      </c>
      <c r="U7029" t="str" cm="1">
        <f t="array" ref="U7029">_xlfn.IFS(CleanedData[[#This Row],[Purchase Amount]]&lt;500,"Low",
CleanedData[[#This Row],[Purchase Amount]]&lt;5000,"Medium",
TRUE,"High")</f>
        <v>Medium</v>
      </c>
      <c r="V7029" t="str">
        <f>TEXT(CleanedData[[#This Row],[Date]],"mmmm")</f>
        <v>January</v>
      </c>
      <c r="W7029" t="str">
        <f>"Q"&amp;ROUNDUP(MONTH(CleanedData[[#This Row],[Date]])/3,0)</f>
        <v>Q1</v>
      </c>
      <c r="X7029" t="str">
        <f>IF(CleanedData[[#This Row],[Purchase Amount]]&gt;=5000,"Yes","No")</f>
        <v>No</v>
      </c>
      <c r="Y7029">
        <f>IF(CleanedData[[#This Row],[Recommend]]="Yes",1,0)</f>
        <v>1</v>
      </c>
      <c r="Z7029" s="6">
        <f>CleanedData[[#This Row],[Purchase Amount]]*0.15</f>
        <v>436.04549999999995</v>
      </c>
      <c r="AA7029" s="6">
        <f>CleanedData[[#This Row],[Purchase Amount]]*1.15</f>
        <v>3343.0154999999995</v>
      </c>
    </row>
    <row r="7030" spans="1:27" x14ac:dyDescent="0.3">
      <c r="A7030">
        <v>8504</v>
      </c>
      <c r="B7030" t="s">
        <v>7255</v>
      </c>
      <c r="C7030" s="1">
        <v>45950</v>
      </c>
      <c r="D7030">
        <v>52</v>
      </c>
      <c r="E7030" t="s">
        <v>39</v>
      </c>
      <c r="F7030" t="s">
        <v>77</v>
      </c>
      <c r="G7030" t="s">
        <v>636</v>
      </c>
      <c r="H7030">
        <v>3</v>
      </c>
      <c r="I7030" t="s">
        <v>42</v>
      </c>
      <c r="J7030" t="s">
        <v>54</v>
      </c>
      <c r="K7030" t="s">
        <v>55</v>
      </c>
      <c r="L7030" t="s">
        <v>42</v>
      </c>
      <c r="M7030" t="s">
        <v>136</v>
      </c>
      <c r="N7030" t="s">
        <v>48</v>
      </c>
      <c r="O7030" t="s">
        <v>89</v>
      </c>
      <c r="P7030" t="s">
        <v>49</v>
      </c>
      <c r="Q7030" t="s">
        <v>93</v>
      </c>
      <c r="R7030" s="6">
        <f>_xlfn.XLOOKUP(CleanedData[[#This Row],[Product]],'02_Lookup_Tables'!$A$2:$A$126,'02_Lookup_Tables'!$B$2:$B$126)</f>
        <v>6581.78</v>
      </c>
      <c r="S7030" t="str">
        <f>VLOOKUP(CleanedData[[#This Row],[Product]],'02_Lookup_Tables'!$H$2:$I$126,2,FALSE)</f>
        <v>Electronics</v>
      </c>
      <c r="T7030" t="str">
        <f>VLOOKUP(CleanedData[[#This Row],[Province]],'02_Lookup_Tables'!$D$2:$E$10,2, FALSE)</f>
        <v>Central Region</v>
      </c>
      <c r="U7030" t="str" cm="1">
        <f t="array" ref="U7030">_xlfn.IFS(CleanedData[[#This Row],[Purchase Amount]]&lt;500,"Low",
CleanedData[[#This Row],[Purchase Amount]]&lt;5000,"Medium",
TRUE,"High")</f>
        <v>High</v>
      </c>
      <c r="V7030" t="str">
        <f>TEXT(CleanedData[[#This Row],[Date]],"mmmm")</f>
        <v>October</v>
      </c>
      <c r="W7030" t="str">
        <f>"Q"&amp;ROUNDUP(MONTH(CleanedData[[#This Row],[Date]])/3,0)</f>
        <v>Q4</v>
      </c>
      <c r="X7030" t="str">
        <f>IF(CleanedData[[#This Row],[Purchase Amount]]&gt;=5000,"Yes","No")</f>
        <v>Yes</v>
      </c>
      <c r="Y7030">
        <f>IF(CleanedData[[#This Row],[Recommend]]="Yes",1,0)</f>
        <v>0</v>
      </c>
      <c r="Z7030" s="6">
        <f>CleanedData[[#This Row],[Purchase Amount]]*0.15</f>
        <v>987.26699999999994</v>
      </c>
      <c r="AA7030" s="6">
        <f>CleanedData[[#This Row],[Purchase Amount]]*1.15</f>
        <v>7569.0469999999996</v>
      </c>
    </row>
    <row r="7031" spans="1:27" x14ac:dyDescent="0.3">
      <c r="A7031">
        <v>8505</v>
      </c>
      <c r="B7031" t="s">
        <v>7256</v>
      </c>
      <c r="C7031" s="1">
        <v>45337</v>
      </c>
      <c r="D7031">
        <v>54</v>
      </c>
      <c r="E7031" t="s">
        <v>52</v>
      </c>
      <c r="F7031" t="s">
        <v>72</v>
      </c>
      <c r="G7031" t="s">
        <v>271</v>
      </c>
      <c r="H7031">
        <v>5</v>
      </c>
      <c r="I7031" t="s">
        <v>42</v>
      </c>
      <c r="J7031" t="s">
        <v>54</v>
      </c>
      <c r="K7031" t="s">
        <v>55</v>
      </c>
      <c r="L7031" t="s">
        <v>42</v>
      </c>
      <c r="M7031" t="s">
        <v>65</v>
      </c>
      <c r="N7031" t="s">
        <v>57</v>
      </c>
      <c r="O7031" t="s">
        <v>89</v>
      </c>
      <c r="P7031" t="s">
        <v>70</v>
      </c>
      <c r="Q7031" t="s">
        <v>93</v>
      </c>
      <c r="R7031" s="6">
        <f>_xlfn.XLOOKUP(CleanedData[[#This Row],[Product]],'02_Lookup_Tables'!$A$2:$A$126,'02_Lookup_Tables'!$B$2:$B$126)</f>
        <v>119.63</v>
      </c>
      <c r="S7031" t="str">
        <f>VLOOKUP(CleanedData[[#This Row],[Product]],'02_Lookup_Tables'!$H$2:$I$126,2,FALSE)</f>
        <v>Food</v>
      </c>
      <c r="T7031" t="str">
        <f>VLOOKUP(CleanedData[[#This Row],[Province]],'02_Lookup_Tables'!$D$2:$E$10,2, FALSE)</f>
        <v>Central Region</v>
      </c>
      <c r="U7031" t="str" cm="1">
        <f t="array" ref="U7031">_xlfn.IFS(CleanedData[[#This Row],[Purchase Amount]]&lt;500,"Low",
CleanedData[[#This Row],[Purchase Amount]]&lt;5000,"Medium",
TRUE,"High")</f>
        <v>Low</v>
      </c>
      <c r="V7031" t="str">
        <f>TEXT(CleanedData[[#This Row],[Date]],"mmmm")</f>
        <v>February</v>
      </c>
      <c r="W7031" t="str">
        <f>"Q"&amp;ROUNDUP(MONTH(CleanedData[[#This Row],[Date]])/3,0)</f>
        <v>Q1</v>
      </c>
      <c r="X7031" t="str">
        <f>IF(CleanedData[[#This Row],[Purchase Amount]]&gt;=5000,"Yes","No")</f>
        <v>No</v>
      </c>
      <c r="Y7031">
        <f>IF(CleanedData[[#This Row],[Recommend]]="Yes",1,0)</f>
        <v>0</v>
      </c>
      <c r="Z7031" s="6">
        <f>CleanedData[[#This Row],[Purchase Amount]]*0.15</f>
        <v>17.944499999999998</v>
      </c>
      <c r="AA7031" s="6">
        <f>CleanedData[[#This Row],[Purchase Amount]]*1.15</f>
        <v>137.57449999999997</v>
      </c>
    </row>
    <row r="7032" spans="1:27" x14ac:dyDescent="0.3">
      <c r="A7032">
        <v>8506</v>
      </c>
      <c r="B7032" t="s">
        <v>7257</v>
      </c>
      <c r="C7032" s="1">
        <v>45711</v>
      </c>
      <c r="D7032">
        <v>36</v>
      </c>
      <c r="E7032" t="s">
        <v>52</v>
      </c>
      <c r="F7032" t="s">
        <v>61</v>
      </c>
      <c r="G7032" t="s">
        <v>976</v>
      </c>
      <c r="H7032">
        <v>4</v>
      </c>
      <c r="I7032" t="s">
        <v>45</v>
      </c>
      <c r="J7032" t="s">
        <v>69</v>
      </c>
      <c r="K7032" t="s">
        <v>44</v>
      </c>
      <c r="L7032" t="s">
        <v>45</v>
      </c>
      <c r="M7032" t="s">
        <v>88</v>
      </c>
      <c r="N7032" t="s">
        <v>96</v>
      </c>
      <c r="O7032" t="s">
        <v>89</v>
      </c>
      <c r="P7032" t="s">
        <v>70</v>
      </c>
      <c r="Q7032" t="s">
        <v>81</v>
      </c>
      <c r="R7032" s="6">
        <f>_xlfn.XLOOKUP(CleanedData[[#This Row],[Product]],'02_Lookup_Tables'!$A$2:$A$126,'02_Lookup_Tables'!$B$2:$B$126)</f>
        <v>412.16</v>
      </c>
      <c r="S7032" t="str">
        <f>VLOOKUP(CleanedData[[#This Row],[Product]],'02_Lookup_Tables'!$H$2:$I$126,2,FALSE)</f>
        <v>Apparel</v>
      </c>
      <c r="T7032" t="str">
        <f>VLOOKUP(CleanedData[[#This Row],[Province]],'02_Lookup_Tables'!$D$2:$E$10,2, FALSE)</f>
        <v>Southern Region</v>
      </c>
      <c r="U7032" t="str" cm="1">
        <f t="array" ref="U7032">_xlfn.IFS(CleanedData[[#This Row],[Purchase Amount]]&lt;500,"Low",
CleanedData[[#This Row],[Purchase Amount]]&lt;5000,"Medium",
TRUE,"High")</f>
        <v>Low</v>
      </c>
      <c r="V7032" t="str">
        <f>TEXT(CleanedData[[#This Row],[Date]],"mmmm")</f>
        <v>February</v>
      </c>
      <c r="W7032" t="str">
        <f>"Q"&amp;ROUNDUP(MONTH(CleanedData[[#This Row],[Date]])/3,0)</f>
        <v>Q1</v>
      </c>
      <c r="X7032" t="str">
        <f>IF(CleanedData[[#This Row],[Purchase Amount]]&gt;=5000,"Yes","No")</f>
        <v>No</v>
      </c>
      <c r="Y7032">
        <f>IF(CleanedData[[#This Row],[Recommend]]="Yes",1,0)</f>
        <v>1</v>
      </c>
      <c r="Z7032" s="6">
        <f>CleanedData[[#This Row],[Purchase Amount]]*0.15</f>
        <v>61.823999999999998</v>
      </c>
      <c r="AA7032" s="6">
        <f>CleanedData[[#This Row],[Purchase Amount]]*1.15</f>
        <v>473.98399999999998</v>
      </c>
    </row>
    <row r="7033" spans="1:27" x14ac:dyDescent="0.3">
      <c r="A7033">
        <v>8507</v>
      </c>
      <c r="B7033" t="s">
        <v>7258</v>
      </c>
      <c r="C7033" s="1">
        <v>45651</v>
      </c>
      <c r="D7033">
        <v>51</v>
      </c>
      <c r="E7033" t="s">
        <v>60</v>
      </c>
      <c r="F7033" t="s">
        <v>40</v>
      </c>
      <c r="G7033" t="s">
        <v>309</v>
      </c>
      <c r="H7033">
        <v>2</v>
      </c>
      <c r="I7033" t="s">
        <v>42</v>
      </c>
      <c r="J7033" t="s">
        <v>63</v>
      </c>
      <c r="K7033" t="s">
        <v>44</v>
      </c>
      <c r="L7033" t="s">
        <v>45</v>
      </c>
      <c r="M7033" t="s">
        <v>106</v>
      </c>
      <c r="N7033" t="s">
        <v>47</v>
      </c>
      <c r="O7033" t="s">
        <v>148</v>
      </c>
      <c r="P7033" t="s">
        <v>70</v>
      </c>
      <c r="Q7033" t="s">
        <v>93</v>
      </c>
      <c r="R7033" s="6">
        <f>_xlfn.XLOOKUP(CleanedData[[#This Row],[Product]],'02_Lookup_Tables'!$A$2:$A$126,'02_Lookup_Tables'!$B$2:$B$126)</f>
        <v>353.21</v>
      </c>
      <c r="S7033" t="str">
        <f>VLOOKUP(CleanedData[[#This Row],[Product]],'02_Lookup_Tables'!$H$2:$I$126,2,FALSE)</f>
        <v>Food</v>
      </c>
      <c r="T7033" t="str">
        <f>VLOOKUP(CleanedData[[#This Row],[Province]],'02_Lookup_Tables'!$D$2:$E$10,2, FALSE)</f>
        <v>Northern Region</v>
      </c>
      <c r="U7033" t="str" cm="1">
        <f t="array" ref="U7033">_xlfn.IFS(CleanedData[[#This Row],[Purchase Amount]]&lt;500,"Low",
CleanedData[[#This Row],[Purchase Amount]]&lt;5000,"Medium",
TRUE,"High")</f>
        <v>Low</v>
      </c>
      <c r="V7033" t="str">
        <f>TEXT(CleanedData[[#This Row],[Date]],"mmmm")</f>
        <v>December</v>
      </c>
      <c r="W7033" t="str">
        <f>"Q"&amp;ROUNDUP(MONTH(CleanedData[[#This Row],[Date]])/3,0)</f>
        <v>Q4</v>
      </c>
      <c r="X7033" t="str">
        <f>IF(CleanedData[[#This Row],[Purchase Amount]]&gt;=5000,"Yes","No")</f>
        <v>No</v>
      </c>
      <c r="Y7033">
        <f>IF(CleanedData[[#This Row],[Recommend]]="Yes",1,0)</f>
        <v>0</v>
      </c>
      <c r="Z7033" s="6">
        <f>CleanedData[[#This Row],[Purchase Amount]]*0.15</f>
        <v>52.981499999999997</v>
      </c>
      <c r="AA7033" s="6">
        <f>CleanedData[[#This Row],[Purchase Amount]]*1.15</f>
        <v>406.19149999999996</v>
      </c>
    </row>
    <row r="7034" spans="1:27" x14ac:dyDescent="0.3">
      <c r="A7034">
        <v>8509</v>
      </c>
      <c r="B7034" t="s">
        <v>7259</v>
      </c>
      <c r="C7034" s="1">
        <v>45371</v>
      </c>
      <c r="D7034">
        <v>30</v>
      </c>
      <c r="E7034" t="s">
        <v>60</v>
      </c>
      <c r="F7034" t="s">
        <v>125</v>
      </c>
      <c r="G7034" t="s">
        <v>271</v>
      </c>
      <c r="H7034">
        <v>2</v>
      </c>
      <c r="I7034" t="s">
        <v>45</v>
      </c>
      <c r="J7034" t="s">
        <v>74</v>
      </c>
      <c r="K7034" t="s">
        <v>64</v>
      </c>
      <c r="L7034" t="s">
        <v>45</v>
      </c>
      <c r="M7034" t="s">
        <v>136</v>
      </c>
      <c r="N7034" t="s">
        <v>47</v>
      </c>
      <c r="O7034" t="s">
        <v>89</v>
      </c>
      <c r="P7034" t="s">
        <v>49</v>
      </c>
      <c r="Q7034" t="s">
        <v>58</v>
      </c>
      <c r="R7034" s="6">
        <f>_xlfn.XLOOKUP(CleanedData[[#This Row],[Product]],'02_Lookup_Tables'!$A$2:$A$126,'02_Lookup_Tables'!$B$2:$B$126)</f>
        <v>119.63</v>
      </c>
      <c r="S7034" t="str">
        <f>VLOOKUP(CleanedData[[#This Row],[Product]],'02_Lookup_Tables'!$H$2:$I$126,2,FALSE)</f>
        <v>Food</v>
      </c>
      <c r="T7034" t="str">
        <f>VLOOKUP(CleanedData[[#This Row],[Province]],'02_Lookup_Tables'!$D$2:$E$10,2, FALSE)</f>
        <v>Western Region</v>
      </c>
      <c r="U7034" t="str" cm="1">
        <f t="array" ref="U7034">_xlfn.IFS(CleanedData[[#This Row],[Purchase Amount]]&lt;500,"Low",
CleanedData[[#This Row],[Purchase Amount]]&lt;5000,"Medium",
TRUE,"High")</f>
        <v>Low</v>
      </c>
      <c r="V7034" t="str">
        <f>TEXT(CleanedData[[#This Row],[Date]],"mmmm")</f>
        <v>March</v>
      </c>
      <c r="W7034" t="str">
        <f>"Q"&amp;ROUNDUP(MONTH(CleanedData[[#This Row],[Date]])/3,0)</f>
        <v>Q1</v>
      </c>
      <c r="X7034" t="str">
        <f>IF(CleanedData[[#This Row],[Purchase Amount]]&gt;=5000,"Yes","No")</f>
        <v>No</v>
      </c>
      <c r="Y7034">
        <f>IF(CleanedData[[#This Row],[Recommend]]="Yes",1,0)</f>
        <v>1</v>
      </c>
      <c r="Z7034" s="6">
        <f>CleanedData[[#This Row],[Purchase Amount]]*0.15</f>
        <v>17.944499999999998</v>
      </c>
      <c r="AA7034" s="6">
        <f>CleanedData[[#This Row],[Purchase Amount]]*1.15</f>
        <v>137.57449999999997</v>
      </c>
    </row>
    <row r="7035" spans="1:27" x14ac:dyDescent="0.3">
      <c r="A7035">
        <v>8511</v>
      </c>
      <c r="B7035" t="s">
        <v>7260</v>
      </c>
      <c r="C7035" s="1">
        <v>45495</v>
      </c>
      <c r="D7035">
        <v>27</v>
      </c>
      <c r="E7035" t="s">
        <v>39</v>
      </c>
      <c r="F7035" t="s">
        <v>61</v>
      </c>
      <c r="G7035" t="s">
        <v>78</v>
      </c>
      <c r="H7035">
        <v>3</v>
      </c>
      <c r="I7035" t="s">
        <v>45</v>
      </c>
      <c r="J7035" t="s">
        <v>63</v>
      </c>
      <c r="K7035" t="s">
        <v>64</v>
      </c>
      <c r="L7035" t="s">
        <v>45</v>
      </c>
      <c r="M7035" t="s">
        <v>75</v>
      </c>
      <c r="N7035" t="s">
        <v>48</v>
      </c>
      <c r="O7035" t="s">
        <v>89</v>
      </c>
      <c r="P7035" t="s">
        <v>49</v>
      </c>
      <c r="Q7035" t="s">
        <v>58</v>
      </c>
      <c r="R7035" s="6">
        <f>_xlfn.XLOOKUP(CleanedData[[#This Row],[Product]],'02_Lookup_Tables'!$A$2:$A$126,'02_Lookup_Tables'!$B$2:$B$126)</f>
        <v>1951.09</v>
      </c>
      <c r="S7035" t="str">
        <f>VLOOKUP(CleanedData[[#This Row],[Product]],'02_Lookup_Tables'!$H$2:$I$126,2,FALSE)</f>
        <v>Accessories</v>
      </c>
      <c r="T7035" t="str">
        <f>VLOOKUP(CleanedData[[#This Row],[Province]],'02_Lookup_Tables'!$D$2:$E$10,2, FALSE)</f>
        <v>Southern Region</v>
      </c>
      <c r="U7035" t="str" cm="1">
        <f t="array" ref="U7035">_xlfn.IFS(CleanedData[[#This Row],[Purchase Amount]]&lt;500,"Low",
CleanedData[[#This Row],[Purchase Amount]]&lt;5000,"Medium",
TRUE,"High")</f>
        <v>Medium</v>
      </c>
      <c r="V7035" t="str">
        <f>TEXT(CleanedData[[#This Row],[Date]],"mmmm")</f>
        <v>July</v>
      </c>
      <c r="W7035" t="str">
        <f>"Q"&amp;ROUNDUP(MONTH(CleanedData[[#This Row],[Date]])/3,0)</f>
        <v>Q3</v>
      </c>
      <c r="X7035" t="str">
        <f>IF(CleanedData[[#This Row],[Purchase Amount]]&gt;=5000,"Yes","No")</f>
        <v>No</v>
      </c>
      <c r="Y7035">
        <f>IF(CleanedData[[#This Row],[Recommend]]="Yes",1,0)</f>
        <v>1</v>
      </c>
      <c r="Z7035" s="6">
        <f>CleanedData[[#This Row],[Purchase Amount]]*0.15</f>
        <v>292.6635</v>
      </c>
      <c r="AA7035" s="6">
        <f>CleanedData[[#This Row],[Purchase Amount]]*1.15</f>
        <v>2243.7534999999998</v>
      </c>
    </row>
    <row r="7036" spans="1:27" x14ac:dyDescent="0.3">
      <c r="A7036">
        <v>8512</v>
      </c>
      <c r="B7036" t="s">
        <v>7261</v>
      </c>
      <c r="C7036" s="1">
        <v>45317</v>
      </c>
      <c r="D7036">
        <v>34</v>
      </c>
      <c r="E7036" t="s">
        <v>60</v>
      </c>
      <c r="F7036" t="s">
        <v>83</v>
      </c>
      <c r="G7036" t="s">
        <v>251</v>
      </c>
      <c r="H7036">
        <v>5</v>
      </c>
      <c r="I7036" t="s">
        <v>45</v>
      </c>
      <c r="J7036" t="s">
        <v>54</v>
      </c>
      <c r="K7036" t="s">
        <v>64</v>
      </c>
      <c r="L7036" t="s">
        <v>45</v>
      </c>
      <c r="M7036" t="s">
        <v>147</v>
      </c>
      <c r="N7036" t="s">
        <v>57</v>
      </c>
      <c r="O7036" t="s">
        <v>148</v>
      </c>
      <c r="P7036" t="s">
        <v>49</v>
      </c>
      <c r="Q7036" t="s">
        <v>58</v>
      </c>
      <c r="R7036" s="6">
        <f>_xlfn.XLOOKUP(CleanedData[[#This Row],[Product]],'02_Lookup_Tables'!$A$2:$A$126,'02_Lookup_Tables'!$B$2:$B$126)</f>
        <v>5064</v>
      </c>
      <c r="S7036" t="str">
        <f>VLOOKUP(CleanedData[[#This Row],[Product]],'02_Lookup_Tables'!$H$2:$I$126,2,FALSE)</f>
        <v>Sports &amp; Outdoors</v>
      </c>
      <c r="T7036" t="str">
        <f>VLOOKUP(CleanedData[[#This Row],[Province]],'02_Lookup_Tables'!$D$2:$E$10,2, FALSE)</f>
        <v>Western Region</v>
      </c>
      <c r="U7036" t="str" cm="1">
        <f t="array" ref="U7036">_xlfn.IFS(CleanedData[[#This Row],[Purchase Amount]]&lt;500,"Low",
CleanedData[[#This Row],[Purchase Amount]]&lt;5000,"Medium",
TRUE,"High")</f>
        <v>High</v>
      </c>
      <c r="V7036" t="str">
        <f>TEXT(CleanedData[[#This Row],[Date]],"mmmm")</f>
        <v>January</v>
      </c>
      <c r="W7036" t="str">
        <f>"Q"&amp;ROUNDUP(MONTH(CleanedData[[#This Row],[Date]])/3,0)</f>
        <v>Q1</v>
      </c>
      <c r="X7036" t="str">
        <f>IF(CleanedData[[#This Row],[Purchase Amount]]&gt;=5000,"Yes","No")</f>
        <v>Yes</v>
      </c>
      <c r="Y7036">
        <f>IF(CleanedData[[#This Row],[Recommend]]="Yes",1,0)</f>
        <v>1</v>
      </c>
      <c r="Z7036" s="6">
        <f>CleanedData[[#This Row],[Purchase Amount]]*0.15</f>
        <v>759.6</v>
      </c>
      <c r="AA7036" s="6">
        <f>CleanedData[[#This Row],[Purchase Amount]]*1.15</f>
        <v>5823.5999999999995</v>
      </c>
    </row>
    <row r="7037" spans="1:27" x14ac:dyDescent="0.3">
      <c r="A7037">
        <v>8513</v>
      </c>
      <c r="B7037" t="s">
        <v>7262</v>
      </c>
      <c r="C7037" s="1">
        <v>45373</v>
      </c>
      <c r="D7037">
        <v>62</v>
      </c>
      <c r="E7037" t="s">
        <v>60</v>
      </c>
      <c r="F7037" t="s">
        <v>130</v>
      </c>
      <c r="G7037" t="s">
        <v>225</v>
      </c>
      <c r="H7037">
        <v>5</v>
      </c>
      <c r="I7037" t="s">
        <v>42</v>
      </c>
      <c r="J7037" t="s">
        <v>63</v>
      </c>
      <c r="K7037" t="s">
        <v>55</v>
      </c>
      <c r="L7037" t="s">
        <v>42</v>
      </c>
      <c r="M7037" t="s">
        <v>208</v>
      </c>
      <c r="N7037" t="s">
        <v>57</v>
      </c>
      <c r="O7037" t="s">
        <v>89</v>
      </c>
      <c r="P7037" t="s">
        <v>70</v>
      </c>
      <c r="Q7037" t="s">
        <v>50</v>
      </c>
      <c r="R7037" s="6">
        <f>_xlfn.XLOOKUP(CleanedData[[#This Row],[Product]],'02_Lookup_Tables'!$A$2:$A$126,'02_Lookup_Tables'!$B$2:$B$126)</f>
        <v>1094.3699999999999</v>
      </c>
      <c r="S7037" t="str">
        <f>VLOOKUP(CleanedData[[#This Row],[Product]],'02_Lookup_Tables'!$H$2:$I$126,2,FALSE)</f>
        <v>Apparel</v>
      </c>
      <c r="T7037" t="str">
        <f>VLOOKUP(CleanedData[[#This Row],[Province]],'02_Lookup_Tables'!$D$2:$E$10,2, FALSE)</f>
        <v>Eastern Region</v>
      </c>
      <c r="U7037" t="str" cm="1">
        <f t="array" ref="U7037">_xlfn.IFS(CleanedData[[#This Row],[Purchase Amount]]&lt;500,"Low",
CleanedData[[#This Row],[Purchase Amount]]&lt;5000,"Medium",
TRUE,"High")</f>
        <v>Medium</v>
      </c>
      <c r="V7037" t="str">
        <f>TEXT(CleanedData[[#This Row],[Date]],"mmmm")</f>
        <v>March</v>
      </c>
      <c r="W7037" t="str">
        <f>"Q"&amp;ROUNDUP(MONTH(CleanedData[[#This Row],[Date]])/3,0)</f>
        <v>Q1</v>
      </c>
      <c r="X7037" t="str">
        <f>IF(CleanedData[[#This Row],[Purchase Amount]]&gt;=5000,"Yes","No")</f>
        <v>No</v>
      </c>
      <c r="Y7037">
        <f>IF(CleanedData[[#This Row],[Recommend]]="Yes",1,0)</f>
        <v>0</v>
      </c>
      <c r="Z7037" s="6">
        <f>CleanedData[[#This Row],[Purchase Amount]]*0.15</f>
        <v>164.15549999999999</v>
      </c>
      <c r="AA7037" s="6">
        <f>CleanedData[[#This Row],[Purchase Amount]]*1.15</f>
        <v>1258.5254999999997</v>
      </c>
    </row>
    <row r="7038" spans="1:27" x14ac:dyDescent="0.3">
      <c r="A7038">
        <v>8514</v>
      </c>
      <c r="B7038" t="s">
        <v>7263</v>
      </c>
      <c r="C7038" s="1">
        <v>45998</v>
      </c>
      <c r="D7038">
        <v>30</v>
      </c>
      <c r="E7038" t="s">
        <v>60</v>
      </c>
      <c r="F7038" t="s">
        <v>40</v>
      </c>
      <c r="G7038" t="s">
        <v>309</v>
      </c>
      <c r="H7038">
        <v>4</v>
      </c>
      <c r="I7038" t="s">
        <v>45</v>
      </c>
      <c r="J7038" t="s">
        <v>54</v>
      </c>
      <c r="K7038" t="s">
        <v>64</v>
      </c>
      <c r="L7038" t="s">
        <v>42</v>
      </c>
      <c r="M7038" t="s">
        <v>85</v>
      </c>
      <c r="N7038" t="s">
        <v>96</v>
      </c>
      <c r="O7038" t="s">
        <v>48</v>
      </c>
      <c r="P7038" t="s">
        <v>49</v>
      </c>
      <c r="Q7038" t="s">
        <v>58</v>
      </c>
      <c r="R7038" s="6">
        <f>_xlfn.XLOOKUP(CleanedData[[#This Row],[Product]],'02_Lookup_Tables'!$A$2:$A$126,'02_Lookup_Tables'!$B$2:$B$126)</f>
        <v>353.21</v>
      </c>
      <c r="S7038" t="str">
        <f>VLOOKUP(CleanedData[[#This Row],[Product]],'02_Lookup_Tables'!$H$2:$I$126,2,FALSE)</f>
        <v>Food</v>
      </c>
      <c r="T7038" t="str">
        <f>VLOOKUP(CleanedData[[#This Row],[Province]],'02_Lookup_Tables'!$D$2:$E$10,2, FALSE)</f>
        <v>Northern Region</v>
      </c>
      <c r="U7038" t="str" cm="1">
        <f t="array" ref="U7038">_xlfn.IFS(CleanedData[[#This Row],[Purchase Amount]]&lt;500,"Low",
CleanedData[[#This Row],[Purchase Amount]]&lt;5000,"Medium",
TRUE,"High")</f>
        <v>Low</v>
      </c>
      <c r="V7038" t="str">
        <f>TEXT(CleanedData[[#This Row],[Date]],"mmmm")</f>
        <v>December</v>
      </c>
      <c r="W7038" t="str">
        <f>"Q"&amp;ROUNDUP(MONTH(CleanedData[[#This Row],[Date]])/3,0)</f>
        <v>Q4</v>
      </c>
      <c r="X7038" t="str">
        <f>IF(CleanedData[[#This Row],[Purchase Amount]]&gt;=5000,"Yes","No")</f>
        <v>No</v>
      </c>
      <c r="Y7038">
        <f>IF(CleanedData[[#This Row],[Recommend]]="Yes",1,0)</f>
        <v>1</v>
      </c>
      <c r="Z7038" s="6">
        <f>CleanedData[[#This Row],[Purchase Amount]]*0.15</f>
        <v>52.981499999999997</v>
      </c>
      <c r="AA7038" s="6">
        <f>CleanedData[[#This Row],[Purchase Amount]]*1.15</f>
        <v>406.19149999999996</v>
      </c>
    </row>
    <row r="7039" spans="1:27" x14ac:dyDescent="0.3">
      <c r="A7039">
        <v>8515</v>
      </c>
      <c r="B7039" t="s">
        <v>7264</v>
      </c>
      <c r="C7039" s="1">
        <v>45488</v>
      </c>
      <c r="D7039">
        <v>62</v>
      </c>
      <c r="E7039" t="s">
        <v>52</v>
      </c>
      <c r="F7039" t="s">
        <v>68</v>
      </c>
      <c r="G7039" t="s">
        <v>291</v>
      </c>
      <c r="H7039">
        <v>5</v>
      </c>
      <c r="I7039" t="s">
        <v>45</v>
      </c>
      <c r="J7039" t="s">
        <v>63</v>
      </c>
      <c r="K7039" t="s">
        <v>64</v>
      </c>
      <c r="L7039" t="s">
        <v>45</v>
      </c>
      <c r="M7039" t="s">
        <v>88</v>
      </c>
      <c r="N7039" t="s">
        <v>57</v>
      </c>
      <c r="O7039" t="s">
        <v>89</v>
      </c>
      <c r="P7039" t="s">
        <v>70</v>
      </c>
      <c r="Q7039" t="s">
        <v>50</v>
      </c>
      <c r="R7039" s="6">
        <f>_xlfn.XLOOKUP(CleanedData[[#This Row],[Product]],'02_Lookup_Tables'!$A$2:$A$126,'02_Lookup_Tables'!$B$2:$B$126)</f>
        <v>1171.25</v>
      </c>
      <c r="S7039" t="str">
        <f>VLOOKUP(CleanedData[[#This Row],[Product]],'02_Lookup_Tables'!$H$2:$I$126,2,FALSE)</f>
        <v>Toys &amp; Games</v>
      </c>
      <c r="T7039" t="str">
        <f>VLOOKUP(CleanedData[[#This Row],[Province]],'02_Lookup_Tables'!$D$2:$E$10,2, FALSE)</f>
        <v>Northern Region</v>
      </c>
      <c r="U7039" t="str" cm="1">
        <f t="array" ref="U7039">_xlfn.IFS(CleanedData[[#This Row],[Purchase Amount]]&lt;500,"Low",
CleanedData[[#This Row],[Purchase Amount]]&lt;5000,"Medium",
TRUE,"High")</f>
        <v>Medium</v>
      </c>
      <c r="V7039" t="str">
        <f>TEXT(CleanedData[[#This Row],[Date]],"mmmm")</f>
        <v>July</v>
      </c>
      <c r="W7039" t="str">
        <f>"Q"&amp;ROUNDUP(MONTH(CleanedData[[#This Row],[Date]])/3,0)</f>
        <v>Q3</v>
      </c>
      <c r="X7039" t="str">
        <f>IF(CleanedData[[#This Row],[Purchase Amount]]&gt;=5000,"Yes","No")</f>
        <v>No</v>
      </c>
      <c r="Y7039">
        <f>IF(CleanedData[[#This Row],[Recommend]]="Yes",1,0)</f>
        <v>1</v>
      </c>
      <c r="Z7039" s="6">
        <f>CleanedData[[#This Row],[Purchase Amount]]*0.15</f>
        <v>175.6875</v>
      </c>
      <c r="AA7039" s="6">
        <f>CleanedData[[#This Row],[Purchase Amount]]*1.15</f>
        <v>1346.9375</v>
      </c>
    </row>
    <row r="7040" spans="1:27" x14ac:dyDescent="0.3">
      <c r="A7040">
        <v>8517</v>
      </c>
      <c r="B7040" t="s">
        <v>7265</v>
      </c>
      <c r="C7040" s="1">
        <v>45686</v>
      </c>
      <c r="D7040">
        <v>36</v>
      </c>
      <c r="E7040" t="s">
        <v>52</v>
      </c>
      <c r="F7040" t="s">
        <v>108</v>
      </c>
      <c r="G7040" t="s">
        <v>696</v>
      </c>
      <c r="H7040">
        <v>1</v>
      </c>
      <c r="I7040" t="s">
        <v>42</v>
      </c>
      <c r="J7040" t="s">
        <v>63</v>
      </c>
      <c r="K7040" t="s">
        <v>64</v>
      </c>
      <c r="L7040" t="s">
        <v>45</v>
      </c>
      <c r="M7040" t="s">
        <v>100</v>
      </c>
      <c r="N7040" t="s">
        <v>80</v>
      </c>
      <c r="O7040" t="s">
        <v>48</v>
      </c>
      <c r="P7040" t="s">
        <v>49</v>
      </c>
      <c r="Q7040" t="s">
        <v>81</v>
      </c>
      <c r="R7040" s="6">
        <f>_xlfn.XLOOKUP(CleanedData[[#This Row],[Product]],'02_Lookup_Tables'!$A$2:$A$126,'02_Lookup_Tables'!$B$2:$B$126)</f>
        <v>1233.45</v>
      </c>
      <c r="S7040" t="str">
        <f>VLOOKUP(CleanedData[[#This Row],[Product]],'02_Lookup_Tables'!$H$2:$I$126,2,FALSE)</f>
        <v>Beauty &amp; Personal Care</v>
      </c>
      <c r="T7040" t="str">
        <f>VLOOKUP(CleanedData[[#This Row],[Province]],'02_Lookup_Tables'!$D$2:$E$10,2, FALSE)</f>
        <v>Gauteng Region</v>
      </c>
      <c r="U7040" t="str" cm="1">
        <f t="array" ref="U7040">_xlfn.IFS(CleanedData[[#This Row],[Purchase Amount]]&lt;500,"Low",
CleanedData[[#This Row],[Purchase Amount]]&lt;5000,"Medium",
TRUE,"High")</f>
        <v>Medium</v>
      </c>
      <c r="V7040" t="str">
        <f>TEXT(CleanedData[[#This Row],[Date]],"mmmm")</f>
        <v>January</v>
      </c>
      <c r="W7040" t="str">
        <f>"Q"&amp;ROUNDUP(MONTH(CleanedData[[#This Row],[Date]])/3,0)</f>
        <v>Q1</v>
      </c>
      <c r="X7040" t="str">
        <f>IF(CleanedData[[#This Row],[Purchase Amount]]&gt;=5000,"Yes","No")</f>
        <v>No</v>
      </c>
      <c r="Y7040">
        <f>IF(CleanedData[[#This Row],[Recommend]]="Yes",1,0)</f>
        <v>0</v>
      </c>
      <c r="Z7040" s="6">
        <f>CleanedData[[#This Row],[Purchase Amount]]*0.15</f>
        <v>185.01750000000001</v>
      </c>
      <c r="AA7040" s="6">
        <f>CleanedData[[#This Row],[Purchase Amount]]*1.15</f>
        <v>1418.4675</v>
      </c>
    </row>
    <row r="7041" spans="1:27" x14ac:dyDescent="0.3">
      <c r="A7041">
        <v>8518</v>
      </c>
      <c r="B7041" t="s">
        <v>7266</v>
      </c>
      <c r="C7041" s="1">
        <v>45976</v>
      </c>
      <c r="D7041">
        <v>79</v>
      </c>
      <c r="E7041" t="s">
        <v>60</v>
      </c>
      <c r="F7041" t="s">
        <v>77</v>
      </c>
      <c r="G7041" t="s">
        <v>235</v>
      </c>
      <c r="H7041">
        <v>4</v>
      </c>
      <c r="I7041" t="s">
        <v>42</v>
      </c>
      <c r="J7041" t="s">
        <v>43</v>
      </c>
      <c r="K7041" t="s">
        <v>55</v>
      </c>
      <c r="L7041" t="s">
        <v>42</v>
      </c>
      <c r="M7041" t="s">
        <v>123</v>
      </c>
      <c r="N7041" t="s">
        <v>96</v>
      </c>
      <c r="O7041" t="s">
        <v>89</v>
      </c>
      <c r="P7041" t="s">
        <v>70</v>
      </c>
      <c r="Q7041" t="s">
        <v>97</v>
      </c>
      <c r="R7041" s="6">
        <f>_xlfn.XLOOKUP(CleanedData[[#This Row],[Product]],'02_Lookup_Tables'!$A$2:$A$126,'02_Lookup_Tables'!$B$2:$B$126)</f>
        <v>306.57</v>
      </c>
      <c r="S7041" t="str">
        <f>VLOOKUP(CleanedData[[#This Row],[Product]],'02_Lookup_Tables'!$H$2:$I$126,2,FALSE)</f>
        <v>Toys &amp; Games</v>
      </c>
      <c r="T7041" t="str">
        <f>VLOOKUP(CleanedData[[#This Row],[Province]],'02_Lookup_Tables'!$D$2:$E$10,2, FALSE)</f>
        <v>Central Region</v>
      </c>
      <c r="U7041" t="str" cm="1">
        <f t="array" ref="U7041">_xlfn.IFS(CleanedData[[#This Row],[Purchase Amount]]&lt;500,"Low",
CleanedData[[#This Row],[Purchase Amount]]&lt;5000,"Medium",
TRUE,"High")</f>
        <v>Low</v>
      </c>
      <c r="V7041" t="str">
        <f>TEXT(CleanedData[[#This Row],[Date]],"mmmm")</f>
        <v>November</v>
      </c>
      <c r="W7041" t="str">
        <f>"Q"&amp;ROUNDUP(MONTH(CleanedData[[#This Row],[Date]])/3,0)</f>
        <v>Q4</v>
      </c>
      <c r="X7041" t="str">
        <f>IF(CleanedData[[#This Row],[Purchase Amount]]&gt;=5000,"Yes","No")</f>
        <v>No</v>
      </c>
      <c r="Y7041">
        <f>IF(CleanedData[[#This Row],[Recommend]]="Yes",1,0)</f>
        <v>0</v>
      </c>
      <c r="Z7041" s="6">
        <f>CleanedData[[#This Row],[Purchase Amount]]*0.15</f>
        <v>45.985499999999995</v>
      </c>
      <c r="AA7041" s="6">
        <f>CleanedData[[#This Row],[Purchase Amount]]*1.15</f>
        <v>352.55549999999994</v>
      </c>
    </row>
    <row r="7042" spans="1:27" x14ac:dyDescent="0.3">
      <c r="A7042">
        <v>8519</v>
      </c>
      <c r="B7042" t="s">
        <v>7267</v>
      </c>
      <c r="C7042" s="1">
        <v>45480</v>
      </c>
      <c r="D7042">
        <v>55</v>
      </c>
      <c r="E7042" t="s">
        <v>60</v>
      </c>
      <c r="F7042" t="s">
        <v>125</v>
      </c>
      <c r="G7042" t="s">
        <v>282</v>
      </c>
      <c r="H7042">
        <v>4</v>
      </c>
      <c r="I7042" t="s">
        <v>42</v>
      </c>
      <c r="J7042" t="s">
        <v>63</v>
      </c>
      <c r="K7042" t="s">
        <v>55</v>
      </c>
      <c r="L7042" t="s">
        <v>42</v>
      </c>
      <c r="M7042" t="s">
        <v>156</v>
      </c>
      <c r="N7042" t="s">
        <v>96</v>
      </c>
      <c r="O7042" t="s">
        <v>148</v>
      </c>
      <c r="P7042" t="s">
        <v>49</v>
      </c>
      <c r="Q7042" t="s">
        <v>50</v>
      </c>
      <c r="R7042" s="6">
        <f>_xlfn.XLOOKUP(CleanedData[[#This Row],[Product]],'02_Lookup_Tables'!$A$2:$A$126,'02_Lookup_Tables'!$B$2:$B$126)</f>
        <v>1859.13</v>
      </c>
      <c r="S7042" t="str">
        <f>VLOOKUP(CleanedData[[#This Row],[Product]],'02_Lookup_Tables'!$H$2:$I$126,2,FALSE)</f>
        <v>Home Devices</v>
      </c>
      <c r="T7042" t="str">
        <f>VLOOKUP(CleanedData[[#This Row],[Province]],'02_Lookup_Tables'!$D$2:$E$10,2, FALSE)</f>
        <v>Western Region</v>
      </c>
      <c r="U7042" t="str" cm="1">
        <f t="array" ref="U7042">_xlfn.IFS(CleanedData[[#This Row],[Purchase Amount]]&lt;500,"Low",
CleanedData[[#This Row],[Purchase Amount]]&lt;5000,"Medium",
TRUE,"High")</f>
        <v>Medium</v>
      </c>
      <c r="V7042" t="str">
        <f>TEXT(CleanedData[[#This Row],[Date]],"mmmm")</f>
        <v>July</v>
      </c>
      <c r="W7042" t="str">
        <f>"Q"&amp;ROUNDUP(MONTH(CleanedData[[#This Row],[Date]])/3,0)</f>
        <v>Q3</v>
      </c>
      <c r="X7042" t="str">
        <f>IF(CleanedData[[#This Row],[Purchase Amount]]&gt;=5000,"Yes","No")</f>
        <v>No</v>
      </c>
      <c r="Y7042">
        <f>IF(CleanedData[[#This Row],[Recommend]]="Yes",1,0)</f>
        <v>0</v>
      </c>
      <c r="Z7042" s="6">
        <f>CleanedData[[#This Row],[Purchase Amount]]*0.15</f>
        <v>278.86950000000002</v>
      </c>
      <c r="AA7042" s="6">
        <f>CleanedData[[#This Row],[Purchase Amount]]*1.15</f>
        <v>2137.9994999999999</v>
      </c>
    </row>
    <row r="7043" spans="1:27" x14ac:dyDescent="0.3">
      <c r="A7043">
        <v>8520</v>
      </c>
      <c r="B7043" t="s">
        <v>7268</v>
      </c>
      <c r="C7043" s="1">
        <v>45883</v>
      </c>
      <c r="D7043">
        <v>72</v>
      </c>
      <c r="E7043" t="s">
        <v>39</v>
      </c>
      <c r="F7043" t="s">
        <v>108</v>
      </c>
      <c r="G7043" t="s">
        <v>362</v>
      </c>
      <c r="H7043">
        <v>5</v>
      </c>
      <c r="I7043" t="s">
        <v>42</v>
      </c>
      <c r="J7043" t="s">
        <v>43</v>
      </c>
      <c r="K7043" t="s">
        <v>44</v>
      </c>
      <c r="L7043" t="s">
        <v>42</v>
      </c>
      <c r="M7043" t="s">
        <v>147</v>
      </c>
      <c r="N7043" t="s">
        <v>57</v>
      </c>
      <c r="O7043" t="s">
        <v>148</v>
      </c>
      <c r="P7043" t="s">
        <v>49</v>
      </c>
      <c r="Q7043" t="s">
        <v>97</v>
      </c>
      <c r="R7043" s="6">
        <f>_xlfn.XLOOKUP(CleanedData[[#This Row],[Product]],'02_Lookup_Tables'!$A$2:$A$126,'02_Lookup_Tables'!$B$2:$B$126)</f>
        <v>1746.77</v>
      </c>
      <c r="S7043" t="str">
        <f>VLOOKUP(CleanedData[[#This Row],[Product]],'02_Lookup_Tables'!$H$2:$I$126,2,FALSE)</f>
        <v>Home Devices</v>
      </c>
      <c r="T7043" t="str">
        <f>VLOOKUP(CleanedData[[#This Row],[Province]],'02_Lookup_Tables'!$D$2:$E$10,2, FALSE)</f>
        <v>Gauteng Region</v>
      </c>
      <c r="U7043" t="str" cm="1">
        <f t="array" ref="U7043">_xlfn.IFS(CleanedData[[#This Row],[Purchase Amount]]&lt;500,"Low",
CleanedData[[#This Row],[Purchase Amount]]&lt;5000,"Medium",
TRUE,"High")</f>
        <v>Medium</v>
      </c>
      <c r="V7043" t="str">
        <f>TEXT(CleanedData[[#This Row],[Date]],"mmmm")</f>
        <v>August</v>
      </c>
      <c r="W7043" t="str">
        <f>"Q"&amp;ROUNDUP(MONTH(CleanedData[[#This Row],[Date]])/3,0)</f>
        <v>Q3</v>
      </c>
      <c r="X7043" t="str">
        <f>IF(CleanedData[[#This Row],[Purchase Amount]]&gt;=5000,"Yes","No")</f>
        <v>No</v>
      </c>
      <c r="Y7043">
        <f>IF(CleanedData[[#This Row],[Recommend]]="Yes",1,0)</f>
        <v>0</v>
      </c>
      <c r="Z7043" s="6">
        <f>CleanedData[[#This Row],[Purchase Amount]]*0.15</f>
        <v>262.01549999999997</v>
      </c>
      <c r="AA7043" s="6">
        <f>CleanedData[[#This Row],[Purchase Amount]]*1.15</f>
        <v>2008.7854999999997</v>
      </c>
    </row>
    <row r="7044" spans="1:27" x14ac:dyDescent="0.3">
      <c r="A7044">
        <v>8521</v>
      </c>
      <c r="B7044" t="s">
        <v>7269</v>
      </c>
      <c r="C7044" s="1">
        <v>45337</v>
      </c>
      <c r="D7044">
        <v>68</v>
      </c>
      <c r="E7044" t="s">
        <v>39</v>
      </c>
      <c r="F7044" t="s">
        <v>68</v>
      </c>
      <c r="G7044" t="s">
        <v>207</v>
      </c>
      <c r="H7044">
        <v>1</v>
      </c>
      <c r="I7044" t="s">
        <v>42</v>
      </c>
      <c r="J7044" t="s">
        <v>74</v>
      </c>
      <c r="K7044" t="s">
        <v>44</v>
      </c>
      <c r="L7044" t="s">
        <v>42</v>
      </c>
      <c r="N7044" t="s">
        <v>80</v>
      </c>
      <c r="O7044" t="s">
        <v>134</v>
      </c>
      <c r="P7044" t="s">
        <v>8646</v>
      </c>
      <c r="Q7044" t="s">
        <v>97</v>
      </c>
      <c r="R7044" s="6">
        <f>_xlfn.XLOOKUP(CleanedData[[#This Row],[Product]],'02_Lookup_Tables'!$A$2:$A$126,'02_Lookup_Tables'!$B$2:$B$126)</f>
        <v>3755.73</v>
      </c>
      <c r="S7044" t="str">
        <f>VLOOKUP(CleanedData[[#This Row],[Product]],'02_Lookup_Tables'!$H$2:$I$126,2,FALSE)</f>
        <v>Sports &amp; Outdoors</v>
      </c>
      <c r="T7044" t="str">
        <f>VLOOKUP(CleanedData[[#This Row],[Province]],'02_Lookup_Tables'!$D$2:$E$10,2, FALSE)</f>
        <v>Northern Region</v>
      </c>
      <c r="U7044" t="str" cm="1">
        <f t="array" ref="U7044">_xlfn.IFS(CleanedData[[#This Row],[Purchase Amount]]&lt;500,"Low",
CleanedData[[#This Row],[Purchase Amount]]&lt;5000,"Medium",
TRUE,"High")</f>
        <v>Medium</v>
      </c>
      <c r="V7044" t="str">
        <f>TEXT(CleanedData[[#This Row],[Date]],"mmmm")</f>
        <v>February</v>
      </c>
      <c r="W7044" t="str">
        <f>"Q"&amp;ROUNDUP(MONTH(CleanedData[[#This Row],[Date]])/3,0)</f>
        <v>Q1</v>
      </c>
      <c r="X7044" t="str">
        <f>IF(CleanedData[[#This Row],[Purchase Amount]]&gt;=5000,"Yes","No")</f>
        <v>No</v>
      </c>
      <c r="Y7044">
        <f>IF(CleanedData[[#This Row],[Recommend]]="Yes",1,0)</f>
        <v>0</v>
      </c>
      <c r="Z7044" s="6">
        <f>CleanedData[[#This Row],[Purchase Amount]]*0.15</f>
        <v>563.35950000000003</v>
      </c>
      <c r="AA7044" s="6">
        <f>CleanedData[[#This Row],[Purchase Amount]]*1.15</f>
        <v>4319.0895</v>
      </c>
    </row>
    <row r="7045" spans="1:27" x14ac:dyDescent="0.3">
      <c r="A7045">
        <v>8522</v>
      </c>
      <c r="B7045" t="s">
        <v>7270</v>
      </c>
      <c r="C7045" s="1">
        <v>45831</v>
      </c>
      <c r="D7045">
        <v>26</v>
      </c>
      <c r="E7045" t="s">
        <v>39</v>
      </c>
      <c r="F7045" t="s">
        <v>61</v>
      </c>
      <c r="G7045" t="s">
        <v>189</v>
      </c>
      <c r="H7045">
        <v>1</v>
      </c>
      <c r="I7045" t="s">
        <v>42</v>
      </c>
      <c r="J7045" t="s">
        <v>43</v>
      </c>
      <c r="K7045" t="s">
        <v>55</v>
      </c>
      <c r="L7045" t="s">
        <v>45</v>
      </c>
      <c r="M7045" t="s">
        <v>56</v>
      </c>
      <c r="N7045" t="s">
        <v>80</v>
      </c>
      <c r="O7045" t="s">
        <v>148</v>
      </c>
      <c r="P7045" t="s">
        <v>70</v>
      </c>
      <c r="Q7045" t="s">
        <v>58</v>
      </c>
      <c r="R7045" s="6">
        <f>_xlfn.XLOOKUP(CleanedData[[#This Row],[Product]],'02_Lookup_Tables'!$A$2:$A$126,'02_Lookup_Tables'!$B$2:$B$126)</f>
        <v>1619.07</v>
      </c>
      <c r="S7045" t="str">
        <f>VLOOKUP(CleanedData[[#This Row],[Product]],'02_Lookup_Tables'!$H$2:$I$126,2,FALSE)</f>
        <v>Home &amp; Living</v>
      </c>
      <c r="T7045" t="str">
        <f>VLOOKUP(CleanedData[[#This Row],[Province]],'02_Lookup_Tables'!$D$2:$E$10,2, FALSE)</f>
        <v>Southern Region</v>
      </c>
      <c r="U7045" t="str" cm="1">
        <f t="array" ref="U7045">_xlfn.IFS(CleanedData[[#This Row],[Purchase Amount]]&lt;500,"Low",
CleanedData[[#This Row],[Purchase Amount]]&lt;5000,"Medium",
TRUE,"High")</f>
        <v>Medium</v>
      </c>
      <c r="V7045" t="str">
        <f>TEXT(CleanedData[[#This Row],[Date]],"mmmm")</f>
        <v>June</v>
      </c>
      <c r="W7045" t="str">
        <f>"Q"&amp;ROUNDUP(MONTH(CleanedData[[#This Row],[Date]])/3,0)</f>
        <v>Q2</v>
      </c>
      <c r="X7045" t="str">
        <f>IF(CleanedData[[#This Row],[Purchase Amount]]&gt;=5000,"Yes","No")</f>
        <v>No</v>
      </c>
      <c r="Y7045">
        <f>IF(CleanedData[[#This Row],[Recommend]]="Yes",1,0)</f>
        <v>0</v>
      </c>
      <c r="Z7045" s="6">
        <f>CleanedData[[#This Row],[Purchase Amount]]*0.15</f>
        <v>242.86049999999997</v>
      </c>
      <c r="AA7045" s="6">
        <f>CleanedData[[#This Row],[Purchase Amount]]*1.15</f>
        <v>1861.9304999999997</v>
      </c>
    </row>
    <row r="7046" spans="1:27" x14ac:dyDescent="0.3">
      <c r="A7046">
        <v>8523</v>
      </c>
      <c r="B7046" t="s">
        <v>7271</v>
      </c>
      <c r="C7046" s="1">
        <v>45758</v>
      </c>
      <c r="E7046" t="s">
        <v>52</v>
      </c>
      <c r="F7046" t="s">
        <v>125</v>
      </c>
      <c r="G7046" t="s">
        <v>976</v>
      </c>
      <c r="H7046">
        <v>4</v>
      </c>
      <c r="I7046" t="s">
        <v>45</v>
      </c>
      <c r="J7046" t="s">
        <v>69</v>
      </c>
      <c r="K7046" t="s">
        <v>64</v>
      </c>
      <c r="L7046" t="s">
        <v>42</v>
      </c>
      <c r="M7046" t="s">
        <v>208</v>
      </c>
      <c r="N7046" t="s">
        <v>96</v>
      </c>
      <c r="O7046" t="s">
        <v>89</v>
      </c>
      <c r="P7046" t="s">
        <v>70</v>
      </c>
      <c r="Q7046" t="s">
        <v>166</v>
      </c>
      <c r="R7046" s="6">
        <f>_xlfn.XLOOKUP(CleanedData[[#This Row],[Product]],'02_Lookup_Tables'!$A$2:$A$126,'02_Lookup_Tables'!$B$2:$B$126)</f>
        <v>412.16</v>
      </c>
      <c r="S7046" t="str">
        <f>VLOOKUP(CleanedData[[#This Row],[Product]],'02_Lookup_Tables'!$H$2:$I$126,2,FALSE)</f>
        <v>Apparel</v>
      </c>
      <c r="T7046" t="str">
        <f>VLOOKUP(CleanedData[[#This Row],[Province]],'02_Lookup_Tables'!$D$2:$E$10,2, FALSE)</f>
        <v>Western Region</v>
      </c>
      <c r="U7046" t="str" cm="1">
        <f t="array" ref="U7046">_xlfn.IFS(CleanedData[[#This Row],[Purchase Amount]]&lt;500,"Low",
CleanedData[[#This Row],[Purchase Amount]]&lt;5000,"Medium",
TRUE,"High")</f>
        <v>Low</v>
      </c>
      <c r="V7046" t="str">
        <f>TEXT(CleanedData[[#This Row],[Date]],"mmmm")</f>
        <v>April</v>
      </c>
      <c r="W7046" t="str">
        <f>"Q"&amp;ROUNDUP(MONTH(CleanedData[[#This Row],[Date]])/3,0)</f>
        <v>Q2</v>
      </c>
      <c r="X7046" t="str">
        <f>IF(CleanedData[[#This Row],[Purchase Amount]]&gt;=5000,"Yes","No")</f>
        <v>No</v>
      </c>
      <c r="Y7046">
        <f>IF(CleanedData[[#This Row],[Recommend]]="Yes",1,0)</f>
        <v>1</v>
      </c>
      <c r="Z7046" s="6">
        <f>CleanedData[[#This Row],[Purchase Amount]]*0.15</f>
        <v>61.823999999999998</v>
      </c>
      <c r="AA7046" s="6">
        <f>CleanedData[[#This Row],[Purchase Amount]]*1.15</f>
        <v>473.98399999999998</v>
      </c>
    </row>
    <row r="7047" spans="1:27" x14ac:dyDescent="0.3">
      <c r="A7047">
        <v>8524</v>
      </c>
      <c r="B7047" t="s">
        <v>7272</v>
      </c>
      <c r="C7047" s="1">
        <v>45854</v>
      </c>
      <c r="D7047">
        <v>79</v>
      </c>
      <c r="E7047" t="s">
        <v>60</v>
      </c>
      <c r="F7047" t="s">
        <v>68</v>
      </c>
      <c r="G7047" t="s">
        <v>109</v>
      </c>
      <c r="H7047">
        <v>5</v>
      </c>
      <c r="I7047" t="s">
        <v>45</v>
      </c>
      <c r="J7047" t="s">
        <v>54</v>
      </c>
      <c r="K7047" t="s">
        <v>55</v>
      </c>
      <c r="L7047" t="s">
        <v>42</v>
      </c>
      <c r="M7047" t="s">
        <v>180</v>
      </c>
      <c r="N7047" t="s">
        <v>57</v>
      </c>
      <c r="O7047" t="s">
        <v>89</v>
      </c>
      <c r="P7047" t="s">
        <v>70</v>
      </c>
      <c r="Q7047" t="s">
        <v>97</v>
      </c>
      <c r="R7047" s="6">
        <f>_xlfn.XLOOKUP(CleanedData[[#This Row],[Product]],'02_Lookup_Tables'!$A$2:$A$126,'02_Lookup_Tables'!$B$2:$B$126)</f>
        <v>228.08</v>
      </c>
      <c r="S7047" t="str">
        <f>VLOOKUP(CleanedData[[#This Row],[Product]],'02_Lookup_Tables'!$H$2:$I$126,2,FALSE)</f>
        <v>Apparel</v>
      </c>
      <c r="T7047" t="str">
        <f>VLOOKUP(CleanedData[[#This Row],[Province]],'02_Lookup_Tables'!$D$2:$E$10,2, FALSE)</f>
        <v>Northern Region</v>
      </c>
      <c r="U7047" t="str" cm="1">
        <f t="array" ref="U7047">_xlfn.IFS(CleanedData[[#This Row],[Purchase Amount]]&lt;500,"Low",
CleanedData[[#This Row],[Purchase Amount]]&lt;5000,"Medium",
TRUE,"High")</f>
        <v>Low</v>
      </c>
      <c r="V7047" t="str">
        <f>TEXT(CleanedData[[#This Row],[Date]],"mmmm")</f>
        <v>July</v>
      </c>
      <c r="W7047" t="str">
        <f>"Q"&amp;ROUNDUP(MONTH(CleanedData[[#This Row],[Date]])/3,0)</f>
        <v>Q3</v>
      </c>
      <c r="X7047" t="str">
        <f>IF(CleanedData[[#This Row],[Purchase Amount]]&gt;=5000,"Yes","No")</f>
        <v>No</v>
      </c>
      <c r="Y7047">
        <f>IF(CleanedData[[#This Row],[Recommend]]="Yes",1,0)</f>
        <v>1</v>
      </c>
      <c r="Z7047" s="6">
        <f>CleanedData[[#This Row],[Purchase Amount]]*0.15</f>
        <v>34.212000000000003</v>
      </c>
      <c r="AA7047" s="6">
        <f>CleanedData[[#This Row],[Purchase Amount]]*1.15</f>
        <v>262.29199999999997</v>
      </c>
    </row>
    <row r="7048" spans="1:27" x14ac:dyDescent="0.3">
      <c r="A7048">
        <v>8526</v>
      </c>
      <c r="B7048" t="s">
        <v>7273</v>
      </c>
      <c r="C7048" s="1">
        <v>45547</v>
      </c>
      <c r="D7048">
        <v>61</v>
      </c>
      <c r="E7048" t="s">
        <v>39</v>
      </c>
      <c r="F7048" t="s">
        <v>108</v>
      </c>
      <c r="G7048" t="s">
        <v>223</v>
      </c>
      <c r="H7048">
        <v>4</v>
      </c>
      <c r="I7048" t="s">
        <v>42</v>
      </c>
      <c r="J7048" t="s">
        <v>74</v>
      </c>
      <c r="K7048" t="s">
        <v>64</v>
      </c>
      <c r="L7048" t="s">
        <v>42</v>
      </c>
      <c r="M7048" t="s">
        <v>147</v>
      </c>
      <c r="N7048" t="s">
        <v>96</v>
      </c>
      <c r="O7048" t="s">
        <v>148</v>
      </c>
      <c r="P7048" t="s">
        <v>49</v>
      </c>
      <c r="Q7048" t="s">
        <v>50</v>
      </c>
      <c r="R7048" s="6">
        <f>_xlfn.XLOOKUP(CleanedData[[#This Row],[Product]],'02_Lookup_Tables'!$A$2:$A$126,'02_Lookup_Tables'!$B$2:$B$126)</f>
        <v>209.53</v>
      </c>
      <c r="S7048" t="str">
        <f>VLOOKUP(CleanedData[[#This Row],[Product]],'02_Lookup_Tables'!$H$2:$I$126,2,FALSE)</f>
        <v>Food</v>
      </c>
      <c r="T7048" t="str">
        <f>VLOOKUP(CleanedData[[#This Row],[Province]],'02_Lookup_Tables'!$D$2:$E$10,2, FALSE)</f>
        <v>Gauteng Region</v>
      </c>
      <c r="U7048" t="str" cm="1">
        <f t="array" ref="U7048">_xlfn.IFS(CleanedData[[#This Row],[Purchase Amount]]&lt;500,"Low",
CleanedData[[#This Row],[Purchase Amount]]&lt;5000,"Medium",
TRUE,"High")</f>
        <v>Low</v>
      </c>
      <c r="V7048" t="str">
        <f>TEXT(CleanedData[[#This Row],[Date]],"mmmm")</f>
        <v>September</v>
      </c>
      <c r="W7048" t="str">
        <f>"Q"&amp;ROUNDUP(MONTH(CleanedData[[#This Row],[Date]])/3,0)</f>
        <v>Q3</v>
      </c>
      <c r="X7048" t="str">
        <f>IF(CleanedData[[#This Row],[Purchase Amount]]&gt;=5000,"Yes","No")</f>
        <v>No</v>
      </c>
      <c r="Y7048">
        <f>IF(CleanedData[[#This Row],[Recommend]]="Yes",1,0)</f>
        <v>0</v>
      </c>
      <c r="Z7048" s="6">
        <f>CleanedData[[#This Row],[Purchase Amount]]*0.15</f>
        <v>31.429499999999997</v>
      </c>
      <c r="AA7048" s="6">
        <f>CleanedData[[#This Row],[Purchase Amount]]*1.15</f>
        <v>240.95949999999999</v>
      </c>
    </row>
    <row r="7049" spans="1:27" x14ac:dyDescent="0.3">
      <c r="A7049">
        <v>8527</v>
      </c>
      <c r="B7049" t="s">
        <v>7274</v>
      </c>
      <c r="C7049" s="1">
        <v>45337</v>
      </c>
      <c r="D7049">
        <v>40</v>
      </c>
      <c r="E7049" t="s">
        <v>39</v>
      </c>
      <c r="F7049" t="s">
        <v>40</v>
      </c>
      <c r="G7049" t="s">
        <v>336</v>
      </c>
      <c r="H7049">
        <v>2</v>
      </c>
      <c r="I7049" t="s">
        <v>42</v>
      </c>
      <c r="J7049" t="s">
        <v>69</v>
      </c>
      <c r="K7049" t="s">
        <v>64</v>
      </c>
      <c r="L7049" t="s">
        <v>45</v>
      </c>
      <c r="M7049" t="s">
        <v>231</v>
      </c>
      <c r="N7049" t="s">
        <v>47</v>
      </c>
      <c r="O7049" t="s">
        <v>89</v>
      </c>
      <c r="P7049" t="s">
        <v>49</v>
      </c>
      <c r="Q7049" t="s">
        <v>81</v>
      </c>
      <c r="R7049" s="6">
        <f>_xlfn.XLOOKUP(CleanedData[[#This Row],[Product]],'02_Lookup_Tables'!$A$2:$A$126,'02_Lookup_Tables'!$B$2:$B$126)</f>
        <v>812.2</v>
      </c>
      <c r="S7049" t="str">
        <f>VLOOKUP(CleanedData[[#This Row],[Product]],'02_Lookup_Tables'!$H$2:$I$126,2,FALSE)</f>
        <v>Sports &amp; Outdoors</v>
      </c>
      <c r="T7049" t="str">
        <f>VLOOKUP(CleanedData[[#This Row],[Province]],'02_Lookup_Tables'!$D$2:$E$10,2, FALSE)</f>
        <v>Northern Region</v>
      </c>
      <c r="U7049" t="str" cm="1">
        <f t="array" ref="U7049">_xlfn.IFS(CleanedData[[#This Row],[Purchase Amount]]&lt;500,"Low",
CleanedData[[#This Row],[Purchase Amount]]&lt;5000,"Medium",
TRUE,"High")</f>
        <v>Medium</v>
      </c>
      <c r="V7049" t="str">
        <f>TEXT(CleanedData[[#This Row],[Date]],"mmmm")</f>
        <v>February</v>
      </c>
      <c r="W7049" t="str">
        <f>"Q"&amp;ROUNDUP(MONTH(CleanedData[[#This Row],[Date]])/3,0)</f>
        <v>Q1</v>
      </c>
      <c r="X7049" t="str">
        <f>IF(CleanedData[[#This Row],[Purchase Amount]]&gt;=5000,"Yes","No")</f>
        <v>No</v>
      </c>
      <c r="Y7049">
        <f>IF(CleanedData[[#This Row],[Recommend]]="Yes",1,0)</f>
        <v>0</v>
      </c>
      <c r="Z7049" s="6">
        <f>CleanedData[[#This Row],[Purchase Amount]]*0.15</f>
        <v>121.83</v>
      </c>
      <c r="AA7049" s="6">
        <f>CleanedData[[#This Row],[Purchase Amount]]*1.15</f>
        <v>934.03</v>
      </c>
    </row>
    <row r="7050" spans="1:27" x14ac:dyDescent="0.3">
      <c r="A7050">
        <v>8528</v>
      </c>
      <c r="B7050" t="s">
        <v>7275</v>
      </c>
      <c r="C7050" s="1">
        <v>45798</v>
      </c>
      <c r="D7050">
        <v>50</v>
      </c>
      <c r="E7050" t="s">
        <v>60</v>
      </c>
      <c r="F7050" t="s">
        <v>125</v>
      </c>
      <c r="G7050" t="s">
        <v>216</v>
      </c>
      <c r="H7050">
        <v>5</v>
      </c>
      <c r="I7050" t="s">
        <v>42</v>
      </c>
      <c r="J7050" t="s">
        <v>43</v>
      </c>
      <c r="K7050" t="s">
        <v>44</v>
      </c>
      <c r="L7050" t="s">
        <v>45</v>
      </c>
      <c r="M7050" t="s">
        <v>190</v>
      </c>
      <c r="N7050" t="s">
        <v>57</v>
      </c>
      <c r="O7050" t="s">
        <v>89</v>
      </c>
      <c r="P7050" t="s">
        <v>70</v>
      </c>
      <c r="Q7050" t="s">
        <v>93</v>
      </c>
      <c r="R7050" s="6">
        <f>_xlfn.XLOOKUP(CleanedData[[#This Row],[Product]],'02_Lookup_Tables'!$A$2:$A$126,'02_Lookup_Tables'!$B$2:$B$126)</f>
        <v>929.55</v>
      </c>
      <c r="S7050" t="str">
        <f>VLOOKUP(CleanedData[[#This Row],[Product]],'02_Lookup_Tables'!$H$2:$I$126,2,FALSE)</f>
        <v>Accessories</v>
      </c>
      <c r="T7050" t="str">
        <f>VLOOKUP(CleanedData[[#This Row],[Province]],'02_Lookup_Tables'!$D$2:$E$10,2, FALSE)</f>
        <v>Western Region</v>
      </c>
      <c r="U7050" t="str" cm="1">
        <f t="array" ref="U7050">_xlfn.IFS(CleanedData[[#This Row],[Purchase Amount]]&lt;500,"Low",
CleanedData[[#This Row],[Purchase Amount]]&lt;5000,"Medium",
TRUE,"High")</f>
        <v>Medium</v>
      </c>
      <c r="V7050" t="str">
        <f>TEXT(CleanedData[[#This Row],[Date]],"mmmm")</f>
        <v>May</v>
      </c>
      <c r="W7050" t="str">
        <f>"Q"&amp;ROUNDUP(MONTH(CleanedData[[#This Row],[Date]])/3,0)</f>
        <v>Q2</v>
      </c>
      <c r="X7050" t="str">
        <f>IF(CleanedData[[#This Row],[Purchase Amount]]&gt;=5000,"Yes","No")</f>
        <v>No</v>
      </c>
      <c r="Y7050">
        <f>IF(CleanedData[[#This Row],[Recommend]]="Yes",1,0)</f>
        <v>0</v>
      </c>
      <c r="Z7050" s="6">
        <f>CleanedData[[#This Row],[Purchase Amount]]*0.15</f>
        <v>139.43249999999998</v>
      </c>
      <c r="AA7050" s="6">
        <f>CleanedData[[#This Row],[Purchase Amount]]*1.15</f>
        <v>1068.9824999999998</v>
      </c>
    </row>
    <row r="7051" spans="1:27" x14ac:dyDescent="0.3">
      <c r="A7051">
        <v>8530</v>
      </c>
      <c r="B7051" t="s">
        <v>7276</v>
      </c>
      <c r="C7051" s="1">
        <v>45952</v>
      </c>
      <c r="D7051">
        <v>67</v>
      </c>
      <c r="E7051" t="s">
        <v>39</v>
      </c>
      <c r="F7051" t="s">
        <v>61</v>
      </c>
      <c r="G7051" t="s">
        <v>111</v>
      </c>
      <c r="H7051">
        <v>1</v>
      </c>
      <c r="I7051" t="s">
        <v>42</v>
      </c>
      <c r="J7051" t="s">
        <v>63</v>
      </c>
      <c r="K7051" t="s">
        <v>55</v>
      </c>
      <c r="L7051" t="s">
        <v>45</v>
      </c>
      <c r="M7051" t="s">
        <v>46</v>
      </c>
      <c r="N7051" t="s">
        <v>80</v>
      </c>
      <c r="O7051" t="s">
        <v>89</v>
      </c>
      <c r="P7051" t="s">
        <v>49</v>
      </c>
      <c r="Q7051" t="s">
        <v>97</v>
      </c>
      <c r="R7051" s="6">
        <f>_xlfn.XLOOKUP(CleanedData[[#This Row],[Product]],'02_Lookup_Tables'!$A$2:$A$126,'02_Lookup_Tables'!$B$2:$B$126)</f>
        <v>3576.97</v>
      </c>
      <c r="S7051" t="str">
        <f>VLOOKUP(CleanedData[[#This Row],[Product]],'02_Lookup_Tables'!$H$2:$I$126,2,FALSE)</f>
        <v>Home Devices</v>
      </c>
      <c r="T7051" t="str">
        <f>VLOOKUP(CleanedData[[#This Row],[Province]],'02_Lookup_Tables'!$D$2:$E$10,2, FALSE)</f>
        <v>Southern Region</v>
      </c>
      <c r="U7051" t="str" cm="1">
        <f t="array" ref="U7051">_xlfn.IFS(CleanedData[[#This Row],[Purchase Amount]]&lt;500,"Low",
CleanedData[[#This Row],[Purchase Amount]]&lt;5000,"Medium",
TRUE,"High")</f>
        <v>Medium</v>
      </c>
      <c r="V7051" t="str">
        <f>TEXT(CleanedData[[#This Row],[Date]],"mmmm")</f>
        <v>October</v>
      </c>
      <c r="W7051" t="str">
        <f>"Q"&amp;ROUNDUP(MONTH(CleanedData[[#This Row],[Date]])/3,0)</f>
        <v>Q4</v>
      </c>
      <c r="X7051" t="str">
        <f>IF(CleanedData[[#This Row],[Purchase Amount]]&gt;=5000,"Yes","No")</f>
        <v>No</v>
      </c>
      <c r="Y7051">
        <f>IF(CleanedData[[#This Row],[Recommend]]="Yes",1,0)</f>
        <v>0</v>
      </c>
      <c r="Z7051" s="6">
        <f>CleanedData[[#This Row],[Purchase Amount]]*0.15</f>
        <v>536.54549999999995</v>
      </c>
      <c r="AA7051" s="6">
        <f>CleanedData[[#This Row],[Purchase Amount]]*1.15</f>
        <v>4113.5154999999995</v>
      </c>
    </row>
    <row r="7052" spans="1:27" x14ac:dyDescent="0.3">
      <c r="A7052">
        <v>8531</v>
      </c>
      <c r="B7052" t="s">
        <v>7277</v>
      </c>
      <c r="C7052" s="1">
        <v>45498</v>
      </c>
      <c r="D7052">
        <v>54</v>
      </c>
      <c r="E7052" t="s">
        <v>60</v>
      </c>
      <c r="F7052" t="s">
        <v>125</v>
      </c>
      <c r="G7052" t="s">
        <v>171</v>
      </c>
      <c r="H7052">
        <v>3</v>
      </c>
      <c r="I7052" t="s">
        <v>42</v>
      </c>
      <c r="J7052" t="s">
        <v>63</v>
      </c>
      <c r="K7052" t="s">
        <v>64</v>
      </c>
      <c r="L7052" t="s">
        <v>45</v>
      </c>
      <c r="N7052" t="s">
        <v>48</v>
      </c>
      <c r="O7052" t="s">
        <v>134</v>
      </c>
      <c r="P7052" t="s">
        <v>8646</v>
      </c>
      <c r="Q7052" t="s">
        <v>93</v>
      </c>
      <c r="R7052" s="6">
        <f>_xlfn.XLOOKUP(CleanedData[[#This Row],[Product]],'02_Lookup_Tables'!$A$2:$A$126,'02_Lookup_Tables'!$B$2:$B$126)</f>
        <v>6710.27</v>
      </c>
      <c r="S7052" t="str">
        <f>VLOOKUP(CleanedData[[#This Row],[Product]],'02_Lookup_Tables'!$H$2:$I$126,2,FALSE)</f>
        <v>Home Devices</v>
      </c>
      <c r="T7052" t="str">
        <f>VLOOKUP(CleanedData[[#This Row],[Province]],'02_Lookup_Tables'!$D$2:$E$10,2, FALSE)</f>
        <v>Western Region</v>
      </c>
      <c r="U7052" t="str" cm="1">
        <f t="array" ref="U7052">_xlfn.IFS(CleanedData[[#This Row],[Purchase Amount]]&lt;500,"Low",
CleanedData[[#This Row],[Purchase Amount]]&lt;5000,"Medium",
TRUE,"High")</f>
        <v>High</v>
      </c>
      <c r="V7052" t="str">
        <f>TEXT(CleanedData[[#This Row],[Date]],"mmmm")</f>
        <v>July</v>
      </c>
      <c r="W7052" t="str">
        <f>"Q"&amp;ROUNDUP(MONTH(CleanedData[[#This Row],[Date]])/3,0)</f>
        <v>Q3</v>
      </c>
      <c r="X7052" t="str">
        <f>IF(CleanedData[[#This Row],[Purchase Amount]]&gt;=5000,"Yes","No")</f>
        <v>Yes</v>
      </c>
      <c r="Y7052">
        <f>IF(CleanedData[[#This Row],[Recommend]]="Yes",1,0)</f>
        <v>0</v>
      </c>
      <c r="Z7052" s="6">
        <f>CleanedData[[#This Row],[Purchase Amount]]*0.15</f>
        <v>1006.5405000000001</v>
      </c>
      <c r="AA7052" s="6">
        <f>CleanedData[[#This Row],[Purchase Amount]]*1.15</f>
        <v>7716.8104999999996</v>
      </c>
    </row>
    <row r="7053" spans="1:27" x14ac:dyDescent="0.3">
      <c r="A7053">
        <v>8532</v>
      </c>
      <c r="B7053" t="s">
        <v>7278</v>
      </c>
      <c r="C7053" s="1">
        <v>45802</v>
      </c>
      <c r="D7053">
        <v>21</v>
      </c>
      <c r="E7053" t="s">
        <v>39</v>
      </c>
      <c r="F7053" t="s">
        <v>68</v>
      </c>
      <c r="G7053" t="s">
        <v>102</v>
      </c>
      <c r="H7053">
        <v>1</v>
      </c>
      <c r="I7053" t="s">
        <v>42</v>
      </c>
      <c r="J7053" t="s">
        <v>63</v>
      </c>
      <c r="K7053" t="s">
        <v>44</v>
      </c>
      <c r="L7053" t="s">
        <v>42</v>
      </c>
      <c r="M7053" t="s">
        <v>165</v>
      </c>
      <c r="N7053" t="s">
        <v>80</v>
      </c>
      <c r="O7053" t="s">
        <v>89</v>
      </c>
      <c r="P7053" t="s">
        <v>49</v>
      </c>
      <c r="Q7053" t="s">
        <v>66</v>
      </c>
      <c r="R7053" s="6">
        <f>_xlfn.XLOOKUP(CleanedData[[#This Row],[Product]],'02_Lookup_Tables'!$A$2:$A$126,'02_Lookup_Tables'!$B$2:$B$126)</f>
        <v>276.82</v>
      </c>
      <c r="S7053" t="str">
        <f>VLOOKUP(CleanedData[[#This Row],[Product]],'02_Lookup_Tables'!$H$2:$I$126,2,FALSE)</f>
        <v>Home &amp; Living</v>
      </c>
      <c r="T7053" t="str">
        <f>VLOOKUP(CleanedData[[#This Row],[Province]],'02_Lookup_Tables'!$D$2:$E$10,2, FALSE)</f>
        <v>Northern Region</v>
      </c>
      <c r="U7053" t="str" cm="1">
        <f t="array" ref="U7053">_xlfn.IFS(CleanedData[[#This Row],[Purchase Amount]]&lt;500,"Low",
CleanedData[[#This Row],[Purchase Amount]]&lt;5000,"Medium",
TRUE,"High")</f>
        <v>Low</v>
      </c>
      <c r="V7053" t="str">
        <f>TEXT(CleanedData[[#This Row],[Date]],"mmmm")</f>
        <v>May</v>
      </c>
      <c r="W7053" t="str">
        <f>"Q"&amp;ROUNDUP(MONTH(CleanedData[[#This Row],[Date]])/3,0)</f>
        <v>Q2</v>
      </c>
      <c r="X7053" t="str">
        <f>IF(CleanedData[[#This Row],[Purchase Amount]]&gt;=5000,"Yes","No")</f>
        <v>No</v>
      </c>
      <c r="Y7053">
        <f>IF(CleanedData[[#This Row],[Recommend]]="Yes",1,0)</f>
        <v>0</v>
      </c>
      <c r="Z7053" s="6">
        <f>CleanedData[[#This Row],[Purchase Amount]]*0.15</f>
        <v>41.522999999999996</v>
      </c>
      <c r="AA7053" s="6">
        <f>CleanedData[[#This Row],[Purchase Amount]]*1.15</f>
        <v>318.34299999999996</v>
      </c>
    </row>
    <row r="7054" spans="1:27" x14ac:dyDescent="0.3">
      <c r="A7054">
        <v>8533</v>
      </c>
      <c r="B7054" t="s">
        <v>7279</v>
      </c>
      <c r="C7054" s="1">
        <v>45870</v>
      </c>
      <c r="D7054">
        <v>65</v>
      </c>
      <c r="E7054" t="s">
        <v>39</v>
      </c>
      <c r="F7054" t="s">
        <v>40</v>
      </c>
      <c r="G7054" t="s">
        <v>95</v>
      </c>
      <c r="H7054">
        <v>2</v>
      </c>
      <c r="I7054" t="s">
        <v>45</v>
      </c>
      <c r="J7054" t="s">
        <v>54</v>
      </c>
      <c r="K7054" t="s">
        <v>64</v>
      </c>
      <c r="L7054" t="s">
        <v>45</v>
      </c>
      <c r="M7054" t="s">
        <v>112</v>
      </c>
      <c r="N7054" t="s">
        <v>47</v>
      </c>
      <c r="O7054" t="s">
        <v>48</v>
      </c>
      <c r="P7054" t="s">
        <v>49</v>
      </c>
      <c r="Q7054" t="s">
        <v>97</v>
      </c>
      <c r="R7054" s="6">
        <f>_xlfn.XLOOKUP(CleanedData[[#This Row],[Product]],'02_Lookup_Tables'!$A$2:$A$126,'02_Lookup_Tables'!$B$2:$B$126)</f>
        <v>5390.8</v>
      </c>
      <c r="S7054" t="str">
        <f>VLOOKUP(CleanedData[[#This Row],[Product]],'02_Lookup_Tables'!$H$2:$I$126,2,FALSE)</f>
        <v>Electronics</v>
      </c>
      <c r="T7054" t="str">
        <f>VLOOKUP(CleanedData[[#This Row],[Province]],'02_Lookup_Tables'!$D$2:$E$10,2, FALSE)</f>
        <v>Northern Region</v>
      </c>
      <c r="U7054" t="str" cm="1">
        <f t="array" ref="U7054">_xlfn.IFS(CleanedData[[#This Row],[Purchase Amount]]&lt;500,"Low",
CleanedData[[#This Row],[Purchase Amount]]&lt;5000,"Medium",
TRUE,"High")</f>
        <v>High</v>
      </c>
      <c r="V7054" t="str">
        <f>TEXT(CleanedData[[#This Row],[Date]],"mmmm")</f>
        <v>August</v>
      </c>
      <c r="W7054" t="str">
        <f>"Q"&amp;ROUNDUP(MONTH(CleanedData[[#This Row],[Date]])/3,0)</f>
        <v>Q3</v>
      </c>
      <c r="X7054" t="str">
        <f>IF(CleanedData[[#This Row],[Purchase Amount]]&gt;=5000,"Yes","No")</f>
        <v>Yes</v>
      </c>
      <c r="Y7054">
        <f>IF(CleanedData[[#This Row],[Recommend]]="Yes",1,0)</f>
        <v>1</v>
      </c>
      <c r="Z7054" s="6">
        <f>CleanedData[[#This Row],[Purchase Amount]]*0.15</f>
        <v>808.62</v>
      </c>
      <c r="AA7054" s="6">
        <f>CleanedData[[#This Row],[Purchase Amount]]*1.15</f>
        <v>6199.42</v>
      </c>
    </row>
    <row r="7055" spans="1:27" x14ac:dyDescent="0.3">
      <c r="A7055">
        <v>8534</v>
      </c>
      <c r="B7055" t="s">
        <v>7280</v>
      </c>
      <c r="C7055" s="1">
        <v>45791</v>
      </c>
      <c r="D7055">
        <v>41</v>
      </c>
      <c r="E7055" t="s">
        <v>52</v>
      </c>
      <c r="F7055" t="s">
        <v>61</v>
      </c>
      <c r="G7055" t="s">
        <v>212</v>
      </c>
      <c r="H7055">
        <v>2</v>
      </c>
      <c r="I7055" t="s">
        <v>42</v>
      </c>
      <c r="J7055" t="s">
        <v>54</v>
      </c>
      <c r="K7055" t="s">
        <v>64</v>
      </c>
      <c r="L7055" t="s">
        <v>45</v>
      </c>
      <c r="M7055" t="s">
        <v>231</v>
      </c>
      <c r="N7055" t="s">
        <v>47</v>
      </c>
      <c r="O7055" t="s">
        <v>89</v>
      </c>
      <c r="P7055" t="s">
        <v>49</v>
      </c>
      <c r="Q7055" t="s">
        <v>81</v>
      </c>
      <c r="R7055" s="6">
        <f>_xlfn.XLOOKUP(CleanedData[[#This Row],[Product]],'02_Lookup_Tables'!$A$2:$A$126,'02_Lookup_Tables'!$B$2:$B$126)</f>
        <v>192.77</v>
      </c>
      <c r="S7055" t="str">
        <f>VLOOKUP(CleanedData[[#This Row],[Product]],'02_Lookup_Tables'!$H$2:$I$126,2,FALSE)</f>
        <v>Beauty &amp; Personal Care</v>
      </c>
      <c r="T7055" t="str">
        <f>VLOOKUP(CleanedData[[#This Row],[Province]],'02_Lookup_Tables'!$D$2:$E$10,2, FALSE)</f>
        <v>Southern Region</v>
      </c>
      <c r="U7055" t="str" cm="1">
        <f t="array" ref="U7055">_xlfn.IFS(CleanedData[[#This Row],[Purchase Amount]]&lt;500,"Low",
CleanedData[[#This Row],[Purchase Amount]]&lt;5000,"Medium",
TRUE,"High")</f>
        <v>Low</v>
      </c>
      <c r="V7055" t="str">
        <f>TEXT(CleanedData[[#This Row],[Date]],"mmmm")</f>
        <v>May</v>
      </c>
      <c r="W7055" t="str">
        <f>"Q"&amp;ROUNDUP(MONTH(CleanedData[[#This Row],[Date]])/3,0)</f>
        <v>Q2</v>
      </c>
      <c r="X7055" t="str">
        <f>IF(CleanedData[[#This Row],[Purchase Amount]]&gt;=5000,"Yes","No")</f>
        <v>No</v>
      </c>
      <c r="Y7055">
        <f>IF(CleanedData[[#This Row],[Recommend]]="Yes",1,0)</f>
        <v>0</v>
      </c>
      <c r="Z7055" s="6">
        <f>CleanedData[[#This Row],[Purchase Amount]]*0.15</f>
        <v>28.915500000000002</v>
      </c>
      <c r="AA7055" s="6">
        <f>CleanedData[[#This Row],[Purchase Amount]]*1.15</f>
        <v>221.68549999999999</v>
      </c>
    </row>
    <row r="7056" spans="1:27" x14ac:dyDescent="0.3">
      <c r="A7056">
        <v>8537</v>
      </c>
      <c r="B7056" t="s">
        <v>7281</v>
      </c>
      <c r="C7056" s="1">
        <v>45626</v>
      </c>
      <c r="D7056">
        <v>39</v>
      </c>
      <c r="E7056" t="s">
        <v>39</v>
      </c>
      <c r="F7056" t="s">
        <v>130</v>
      </c>
      <c r="G7056" t="s">
        <v>87</v>
      </c>
      <c r="H7056">
        <v>4</v>
      </c>
      <c r="I7056" t="s">
        <v>45</v>
      </c>
      <c r="J7056" t="s">
        <v>74</v>
      </c>
      <c r="K7056" t="s">
        <v>44</v>
      </c>
      <c r="L7056" t="s">
        <v>42</v>
      </c>
      <c r="M7056" t="s">
        <v>180</v>
      </c>
      <c r="N7056" t="s">
        <v>96</v>
      </c>
      <c r="O7056" t="s">
        <v>89</v>
      </c>
      <c r="P7056" t="s">
        <v>70</v>
      </c>
      <c r="Q7056" t="s">
        <v>81</v>
      </c>
      <c r="R7056" s="6">
        <f>_xlfn.XLOOKUP(CleanedData[[#This Row],[Product]],'02_Lookup_Tables'!$A$2:$A$126,'02_Lookup_Tables'!$B$2:$B$126)</f>
        <v>409.06</v>
      </c>
      <c r="S7056" t="str">
        <f>VLOOKUP(CleanedData[[#This Row],[Product]],'02_Lookup_Tables'!$H$2:$I$126,2,FALSE)</f>
        <v>Home Devices</v>
      </c>
      <c r="T7056" t="str">
        <f>VLOOKUP(CleanedData[[#This Row],[Province]],'02_Lookup_Tables'!$D$2:$E$10,2, FALSE)</f>
        <v>Eastern Region</v>
      </c>
      <c r="U7056" t="str" cm="1">
        <f t="array" ref="U7056">_xlfn.IFS(CleanedData[[#This Row],[Purchase Amount]]&lt;500,"Low",
CleanedData[[#This Row],[Purchase Amount]]&lt;5000,"Medium",
TRUE,"High")</f>
        <v>Low</v>
      </c>
      <c r="V7056" t="str">
        <f>TEXT(CleanedData[[#This Row],[Date]],"mmmm")</f>
        <v>November</v>
      </c>
      <c r="W7056" t="str">
        <f>"Q"&amp;ROUNDUP(MONTH(CleanedData[[#This Row],[Date]])/3,0)</f>
        <v>Q4</v>
      </c>
      <c r="X7056" t="str">
        <f>IF(CleanedData[[#This Row],[Purchase Amount]]&gt;=5000,"Yes","No")</f>
        <v>No</v>
      </c>
      <c r="Y7056">
        <f>IF(CleanedData[[#This Row],[Recommend]]="Yes",1,0)</f>
        <v>1</v>
      </c>
      <c r="Z7056" s="6">
        <f>CleanedData[[#This Row],[Purchase Amount]]*0.15</f>
        <v>61.358999999999995</v>
      </c>
      <c r="AA7056" s="6">
        <f>CleanedData[[#This Row],[Purchase Amount]]*1.15</f>
        <v>470.41899999999998</v>
      </c>
    </row>
    <row r="7057" spans="1:27" x14ac:dyDescent="0.3">
      <c r="A7057">
        <v>8538</v>
      </c>
      <c r="B7057" t="s">
        <v>7282</v>
      </c>
      <c r="C7057" s="1">
        <v>45626</v>
      </c>
      <c r="D7057">
        <v>25</v>
      </c>
      <c r="E7057" t="s">
        <v>52</v>
      </c>
      <c r="F7057" t="s">
        <v>61</v>
      </c>
      <c r="G7057" t="s">
        <v>235</v>
      </c>
      <c r="H7057">
        <v>5</v>
      </c>
      <c r="I7057" t="s">
        <v>45</v>
      </c>
      <c r="J7057" t="s">
        <v>43</v>
      </c>
      <c r="K7057" t="s">
        <v>64</v>
      </c>
      <c r="L7057" t="s">
        <v>42</v>
      </c>
      <c r="M7057" t="s">
        <v>136</v>
      </c>
      <c r="N7057" t="s">
        <v>57</v>
      </c>
      <c r="O7057" t="s">
        <v>89</v>
      </c>
      <c r="P7057" t="s">
        <v>70</v>
      </c>
      <c r="Q7057" t="s">
        <v>58</v>
      </c>
      <c r="R7057" s="6">
        <f>_xlfn.XLOOKUP(CleanedData[[#This Row],[Product]],'02_Lookup_Tables'!$A$2:$A$126,'02_Lookup_Tables'!$B$2:$B$126)</f>
        <v>306.57</v>
      </c>
      <c r="S7057" t="str">
        <f>VLOOKUP(CleanedData[[#This Row],[Product]],'02_Lookup_Tables'!$H$2:$I$126,2,FALSE)</f>
        <v>Toys &amp; Games</v>
      </c>
      <c r="T7057" t="str">
        <f>VLOOKUP(CleanedData[[#This Row],[Province]],'02_Lookup_Tables'!$D$2:$E$10,2, FALSE)</f>
        <v>Southern Region</v>
      </c>
      <c r="U7057" t="str" cm="1">
        <f t="array" ref="U7057">_xlfn.IFS(CleanedData[[#This Row],[Purchase Amount]]&lt;500,"Low",
CleanedData[[#This Row],[Purchase Amount]]&lt;5000,"Medium",
TRUE,"High")</f>
        <v>Low</v>
      </c>
      <c r="V7057" t="str">
        <f>TEXT(CleanedData[[#This Row],[Date]],"mmmm")</f>
        <v>November</v>
      </c>
      <c r="W7057" t="str">
        <f>"Q"&amp;ROUNDUP(MONTH(CleanedData[[#This Row],[Date]])/3,0)</f>
        <v>Q4</v>
      </c>
      <c r="X7057" t="str">
        <f>IF(CleanedData[[#This Row],[Purchase Amount]]&gt;=5000,"Yes","No")</f>
        <v>No</v>
      </c>
      <c r="Y7057">
        <f>IF(CleanedData[[#This Row],[Recommend]]="Yes",1,0)</f>
        <v>1</v>
      </c>
      <c r="Z7057" s="6">
        <f>CleanedData[[#This Row],[Purchase Amount]]*0.15</f>
        <v>45.985499999999995</v>
      </c>
      <c r="AA7057" s="6">
        <f>CleanedData[[#This Row],[Purchase Amount]]*1.15</f>
        <v>352.55549999999994</v>
      </c>
    </row>
    <row r="7058" spans="1:27" x14ac:dyDescent="0.3">
      <c r="A7058">
        <v>8539</v>
      </c>
      <c r="B7058" t="s">
        <v>7283</v>
      </c>
      <c r="C7058" s="1">
        <v>45755</v>
      </c>
      <c r="D7058">
        <v>35</v>
      </c>
      <c r="E7058" t="s">
        <v>52</v>
      </c>
      <c r="F7058" t="s">
        <v>83</v>
      </c>
      <c r="G7058" t="s">
        <v>463</v>
      </c>
      <c r="H7058">
        <v>2</v>
      </c>
      <c r="I7058" t="s">
        <v>45</v>
      </c>
      <c r="J7058" t="s">
        <v>54</v>
      </c>
      <c r="K7058" t="s">
        <v>55</v>
      </c>
      <c r="L7058" t="s">
        <v>45</v>
      </c>
      <c r="M7058" t="s">
        <v>46</v>
      </c>
      <c r="N7058" t="s">
        <v>47</v>
      </c>
      <c r="O7058" t="s">
        <v>89</v>
      </c>
      <c r="P7058" t="s">
        <v>49</v>
      </c>
      <c r="Q7058" t="s">
        <v>81</v>
      </c>
      <c r="R7058" s="6">
        <f>_xlfn.XLOOKUP(CleanedData[[#This Row],[Product]],'02_Lookup_Tables'!$A$2:$A$126,'02_Lookup_Tables'!$B$2:$B$126)</f>
        <v>470.6</v>
      </c>
      <c r="S7058" t="str">
        <f>VLOOKUP(CleanedData[[#This Row],[Product]],'02_Lookup_Tables'!$H$2:$I$126,2,FALSE)</f>
        <v>Toys &amp; Games</v>
      </c>
      <c r="T7058" t="str">
        <f>VLOOKUP(CleanedData[[#This Row],[Province]],'02_Lookup_Tables'!$D$2:$E$10,2, FALSE)</f>
        <v>Western Region</v>
      </c>
      <c r="U7058" t="str" cm="1">
        <f t="array" ref="U7058">_xlfn.IFS(CleanedData[[#This Row],[Purchase Amount]]&lt;500,"Low",
CleanedData[[#This Row],[Purchase Amount]]&lt;5000,"Medium",
TRUE,"High")</f>
        <v>Low</v>
      </c>
      <c r="V7058" t="str">
        <f>TEXT(CleanedData[[#This Row],[Date]],"mmmm")</f>
        <v>April</v>
      </c>
      <c r="W7058" t="str">
        <f>"Q"&amp;ROUNDUP(MONTH(CleanedData[[#This Row],[Date]])/3,0)</f>
        <v>Q2</v>
      </c>
      <c r="X7058" t="str">
        <f>IF(CleanedData[[#This Row],[Purchase Amount]]&gt;=5000,"Yes","No")</f>
        <v>No</v>
      </c>
      <c r="Y7058">
        <f>IF(CleanedData[[#This Row],[Recommend]]="Yes",1,0)</f>
        <v>1</v>
      </c>
      <c r="Z7058" s="6">
        <f>CleanedData[[#This Row],[Purchase Amount]]*0.15</f>
        <v>70.59</v>
      </c>
      <c r="AA7058" s="6">
        <f>CleanedData[[#This Row],[Purchase Amount]]*1.15</f>
        <v>541.18999999999994</v>
      </c>
    </row>
    <row r="7059" spans="1:27" x14ac:dyDescent="0.3">
      <c r="A7059">
        <v>8540</v>
      </c>
      <c r="B7059" t="s">
        <v>7284</v>
      </c>
      <c r="C7059" s="1">
        <v>45958</v>
      </c>
      <c r="D7059">
        <v>49</v>
      </c>
      <c r="E7059" t="s">
        <v>39</v>
      </c>
      <c r="F7059" t="s">
        <v>68</v>
      </c>
      <c r="G7059" t="s">
        <v>126</v>
      </c>
      <c r="H7059">
        <v>3</v>
      </c>
      <c r="I7059" t="s">
        <v>45</v>
      </c>
      <c r="J7059" t="s">
        <v>63</v>
      </c>
      <c r="K7059" t="s">
        <v>55</v>
      </c>
      <c r="L7059" t="s">
        <v>45</v>
      </c>
      <c r="M7059" t="s">
        <v>196</v>
      </c>
      <c r="N7059" t="s">
        <v>48</v>
      </c>
      <c r="O7059" t="s">
        <v>89</v>
      </c>
      <c r="P7059" t="s">
        <v>49</v>
      </c>
      <c r="Q7059" t="s">
        <v>93</v>
      </c>
      <c r="R7059" s="6">
        <f>_xlfn.XLOOKUP(CleanedData[[#This Row],[Product]],'02_Lookup_Tables'!$A$2:$A$126,'02_Lookup_Tables'!$B$2:$B$126)</f>
        <v>343.42</v>
      </c>
      <c r="S7059" t="str">
        <f>VLOOKUP(CleanedData[[#This Row],[Product]],'02_Lookup_Tables'!$H$2:$I$126,2,FALSE)</f>
        <v>Food</v>
      </c>
      <c r="T7059" t="str">
        <f>VLOOKUP(CleanedData[[#This Row],[Province]],'02_Lookup_Tables'!$D$2:$E$10,2, FALSE)</f>
        <v>Northern Region</v>
      </c>
      <c r="U7059" t="str" cm="1">
        <f t="array" ref="U7059">_xlfn.IFS(CleanedData[[#This Row],[Purchase Amount]]&lt;500,"Low",
CleanedData[[#This Row],[Purchase Amount]]&lt;5000,"Medium",
TRUE,"High")</f>
        <v>Low</v>
      </c>
      <c r="V7059" t="str">
        <f>TEXT(CleanedData[[#This Row],[Date]],"mmmm")</f>
        <v>October</v>
      </c>
      <c r="W7059" t="str">
        <f>"Q"&amp;ROUNDUP(MONTH(CleanedData[[#This Row],[Date]])/3,0)</f>
        <v>Q4</v>
      </c>
      <c r="X7059" t="str">
        <f>IF(CleanedData[[#This Row],[Purchase Amount]]&gt;=5000,"Yes","No")</f>
        <v>No</v>
      </c>
      <c r="Y7059">
        <f>IF(CleanedData[[#This Row],[Recommend]]="Yes",1,0)</f>
        <v>1</v>
      </c>
      <c r="Z7059" s="6">
        <f>CleanedData[[#This Row],[Purchase Amount]]*0.15</f>
        <v>51.512999999999998</v>
      </c>
      <c r="AA7059" s="6">
        <f>CleanedData[[#This Row],[Purchase Amount]]*1.15</f>
        <v>394.93299999999999</v>
      </c>
    </row>
    <row r="7060" spans="1:27" x14ac:dyDescent="0.3">
      <c r="A7060">
        <v>8542</v>
      </c>
      <c r="B7060" t="s">
        <v>7285</v>
      </c>
      <c r="C7060" s="1">
        <v>45560</v>
      </c>
      <c r="D7060">
        <v>26</v>
      </c>
      <c r="E7060" t="s">
        <v>52</v>
      </c>
      <c r="F7060" t="s">
        <v>108</v>
      </c>
      <c r="G7060" t="s">
        <v>84</v>
      </c>
      <c r="H7060">
        <v>2</v>
      </c>
      <c r="I7060" t="s">
        <v>45</v>
      </c>
      <c r="J7060" t="s">
        <v>74</v>
      </c>
      <c r="K7060" t="s">
        <v>64</v>
      </c>
      <c r="L7060" t="s">
        <v>45</v>
      </c>
      <c r="M7060" t="s">
        <v>100</v>
      </c>
      <c r="N7060" t="s">
        <v>47</v>
      </c>
      <c r="O7060" t="s">
        <v>48</v>
      </c>
      <c r="P7060" t="s">
        <v>49</v>
      </c>
      <c r="Q7060" t="s">
        <v>58</v>
      </c>
      <c r="R7060" s="6">
        <f>_xlfn.XLOOKUP(CleanedData[[#This Row],[Product]],'02_Lookup_Tables'!$A$2:$A$126,'02_Lookup_Tables'!$B$2:$B$126)</f>
        <v>1158.56</v>
      </c>
      <c r="S7060" t="str">
        <f>VLOOKUP(CleanedData[[#This Row],[Product]],'02_Lookup_Tables'!$H$2:$I$126,2,FALSE)</f>
        <v>Toys &amp; Games</v>
      </c>
      <c r="T7060" t="str">
        <f>VLOOKUP(CleanedData[[#This Row],[Province]],'02_Lookup_Tables'!$D$2:$E$10,2, FALSE)</f>
        <v>Gauteng Region</v>
      </c>
      <c r="U7060" t="str" cm="1">
        <f t="array" ref="U7060">_xlfn.IFS(CleanedData[[#This Row],[Purchase Amount]]&lt;500,"Low",
CleanedData[[#This Row],[Purchase Amount]]&lt;5000,"Medium",
TRUE,"High")</f>
        <v>Medium</v>
      </c>
      <c r="V7060" t="str">
        <f>TEXT(CleanedData[[#This Row],[Date]],"mmmm")</f>
        <v>September</v>
      </c>
      <c r="W7060" t="str">
        <f>"Q"&amp;ROUNDUP(MONTH(CleanedData[[#This Row],[Date]])/3,0)</f>
        <v>Q3</v>
      </c>
      <c r="X7060" t="str">
        <f>IF(CleanedData[[#This Row],[Purchase Amount]]&gt;=5000,"Yes","No")</f>
        <v>No</v>
      </c>
      <c r="Y7060">
        <f>IF(CleanedData[[#This Row],[Recommend]]="Yes",1,0)</f>
        <v>1</v>
      </c>
      <c r="Z7060" s="6">
        <f>CleanedData[[#This Row],[Purchase Amount]]*0.15</f>
        <v>173.78399999999999</v>
      </c>
      <c r="AA7060" s="6">
        <f>CleanedData[[#This Row],[Purchase Amount]]*1.15</f>
        <v>1332.3439999999998</v>
      </c>
    </row>
    <row r="7061" spans="1:27" x14ac:dyDescent="0.3">
      <c r="A7061">
        <v>8543</v>
      </c>
      <c r="B7061" t="s">
        <v>7286</v>
      </c>
      <c r="C7061" s="1">
        <v>45810</v>
      </c>
      <c r="D7061">
        <v>78</v>
      </c>
      <c r="E7061" t="s">
        <v>39</v>
      </c>
      <c r="F7061" t="s">
        <v>125</v>
      </c>
      <c r="G7061" t="s">
        <v>389</v>
      </c>
      <c r="H7061">
        <v>1</v>
      </c>
      <c r="I7061" t="s">
        <v>42</v>
      </c>
      <c r="J7061" t="s">
        <v>43</v>
      </c>
      <c r="K7061" t="s">
        <v>64</v>
      </c>
      <c r="L7061" t="s">
        <v>42</v>
      </c>
      <c r="M7061" t="s">
        <v>151</v>
      </c>
      <c r="N7061" t="s">
        <v>80</v>
      </c>
      <c r="O7061" t="s">
        <v>89</v>
      </c>
      <c r="P7061" t="s">
        <v>49</v>
      </c>
      <c r="Q7061" t="s">
        <v>97</v>
      </c>
      <c r="R7061" s="6">
        <f>_xlfn.XLOOKUP(CleanedData[[#This Row],[Product]],'02_Lookup_Tables'!$A$2:$A$126,'02_Lookup_Tables'!$B$2:$B$126)</f>
        <v>5432.76</v>
      </c>
      <c r="S7061" t="str">
        <f>VLOOKUP(CleanedData[[#This Row],[Product]],'02_Lookup_Tables'!$H$2:$I$126,2,FALSE)</f>
        <v>Home Devices</v>
      </c>
      <c r="T7061" t="str">
        <f>VLOOKUP(CleanedData[[#This Row],[Province]],'02_Lookup_Tables'!$D$2:$E$10,2, FALSE)</f>
        <v>Western Region</v>
      </c>
      <c r="U7061" t="str" cm="1">
        <f t="array" ref="U7061">_xlfn.IFS(CleanedData[[#This Row],[Purchase Amount]]&lt;500,"Low",
CleanedData[[#This Row],[Purchase Amount]]&lt;5000,"Medium",
TRUE,"High")</f>
        <v>High</v>
      </c>
      <c r="V7061" t="str">
        <f>TEXT(CleanedData[[#This Row],[Date]],"mmmm")</f>
        <v>June</v>
      </c>
      <c r="W7061" t="str">
        <f>"Q"&amp;ROUNDUP(MONTH(CleanedData[[#This Row],[Date]])/3,0)</f>
        <v>Q2</v>
      </c>
      <c r="X7061" t="str">
        <f>IF(CleanedData[[#This Row],[Purchase Amount]]&gt;=5000,"Yes","No")</f>
        <v>Yes</v>
      </c>
      <c r="Y7061">
        <f>IF(CleanedData[[#This Row],[Recommend]]="Yes",1,0)</f>
        <v>0</v>
      </c>
      <c r="Z7061" s="6">
        <f>CleanedData[[#This Row],[Purchase Amount]]*0.15</f>
        <v>814.91399999999999</v>
      </c>
      <c r="AA7061" s="6">
        <f>CleanedData[[#This Row],[Purchase Amount]]*1.15</f>
        <v>6247.674</v>
      </c>
    </row>
    <row r="7062" spans="1:27" x14ac:dyDescent="0.3">
      <c r="A7062">
        <v>8545</v>
      </c>
      <c r="B7062" t="s">
        <v>7287</v>
      </c>
      <c r="C7062" s="1">
        <v>45514</v>
      </c>
      <c r="D7062">
        <v>69</v>
      </c>
      <c r="E7062" t="s">
        <v>39</v>
      </c>
      <c r="F7062" t="s">
        <v>130</v>
      </c>
      <c r="G7062" t="s">
        <v>189</v>
      </c>
      <c r="H7062">
        <v>3</v>
      </c>
      <c r="I7062" t="s">
        <v>45</v>
      </c>
      <c r="J7062" t="s">
        <v>43</v>
      </c>
      <c r="K7062" t="s">
        <v>55</v>
      </c>
      <c r="L7062" t="s">
        <v>45</v>
      </c>
      <c r="M7062" t="s">
        <v>184</v>
      </c>
      <c r="N7062" t="s">
        <v>48</v>
      </c>
      <c r="O7062" t="s">
        <v>148</v>
      </c>
      <c r="P7062" t="s">
        <v>49</v>
      </c>
      <c r="Q7062" t="s">
        <v>97</v>
      </c>
      <c r="R7062" s="6">
        <f>_xlfn.XLOOKUP(CleanedData[[#This Row],[Product]],'02_Lookup_Tables'!$A$2:$A$126,'02_Lookup_Tables'!$B$2:$B$126)</f>
        <v>1619.07</v>
      </c>
      <c r="S7062" t="str">
        <f>VLOOKUP(CleanedData[[#This Row],[Product]],'02_Lookup_Tables'!$H$2:$I$126,2,FALSE)</f>
        <v>Home &amp; Living</v>
      </c>
      <c r="T7062" t="str">
        <f>VLOOKUP(CleanedData[[#This Row],[Province]],'02_Lookup_Tables'!$D$2:$E$10,2, FALSE)</f>
        <v>Eastern Region</v>
      </c>
      <c r="U7062" t="str" cm="1">
        <f t="array" ref="U7062">_xlfn.IFS(CleanedData[[#This Row],[Purchase Amount]]&lt;500,"Low",
CleanedData[[#This Row],[Purchase Amount]]&lt;5000,"Medium",
TRUE,"High")</f>
        <v>Medium</v>
      </c>
      <c r="V7062" t="str">
        <f>TEXT(CleanedData[[#This Row],[Date]],"mmmm")</f>
        <v>August</v>
      </c>
      <c r="W7062" t="str">
        <f>"Q"&amp;ROUNDUP(MONTH(CleanedData[[#This Row],[Date]])/3,0)</f>
        <v>Q3</v>
      </c>
      <c r="X7062" t="str">
        <f>IF(CleanedData[[#This Row],[Purchase Amount]]&gt;=5000,"Yes","No")</f>
        <v>No</v>
      </c>
      <c r="Y7062">
        <f>IF(CleanedData[[#This Row],[Recommend]]="Yes",1,0)</f>
        <v>1</v>
      </c>
      <c r="Z7062" s="6">
        <f>CleanedData[[#This Row],[Purchase Amount]]*0.15</f>
        <v>242.86049999999997</v>
      </c>
      <c r="AA7062" s="6">
        <f>CleanedData[[#This Row],[Purchase Amount]]*1.15</f>
        <v>1861.9304999999997</v>
      </c>
    </row>
    <row r="7063" spans="1:27" x14ac:dyDescent="0.3">
      <c r="A7063">
        <v>8546</v>
      </c>
      <c r="B7063" t="s">
        <v>7288</v>
      </c>
      <c r="C7063" s="1">
        <v>45447</v>
      </c>
      <c r="D7063">
        <v>73</v>
      </c>
      <c r="E7063" t="s">
        <v>52</v>
      </c>
      <c r="F7063" t="s">
        <v>68</v>
      </c>
      <c r="G7063" t="s">
        <v>233</v>
      </c>
      <c r="H7063">
        <v>2</v>
      </c>
      <c r="I7063" t="s">
        <v>45</v>
      </c>
      <c r="J7063" t="s">
        <v>63</v>
      </c>
      <c r="K7063" t="s">
        <v>64</v>
      </c>
      <c r="L7063" t="s">
        <v>42</v>
      </c>
      <c r="M7063" t="s">
        <v>190</v>
      </c>
      <c r="N7063" t="s">
        <v>47</v>
      </c>
      <c r="O7063" t="s">
        <v>89</v>
      </c>
      <c r="P7063" t="s">
        <v>49</v>
      </c>
      <c r="Q7063" t="s">
        <v>97</v>
      </c>
      <c r="R7063" s="6">
        <f>_xlfn.XLOOKUP(CleanedData[[#This Row],[Product]],'02_Lookup_Tables'!$A$2:$A$126,'02_Lookup_Tables'!$B$2:$B$126)</f>
        <v>324.35000000000002</v>
      </c>
      <c r="S7063" t="str">
        <f>VLOOKUP(CleanedData[[#This Row],[Product]],'02_Lookup_Tables'!$H$2:$I$126,2,FALSE)</f>
        <v>Apparel</v>
      </c>
      <c r="T7063" t="str">
        <f>VLOOKUP(CleanedData[[#This Row],[Province]],'02_Lookup_Tables'!$D$2:$E$10,2, FALSE)</f>
        <v>Northern Region</v>
      </c>
      <c r="U7063" t="str" cm="1">
        <f t="array" ref="U7063">_xlfn.IFS(CleanedData[[#This Row],[Purchase Amount]]&lt;500,"Low",
CleanedData[[#This Row],[Purchase Amount]]&lt;5000,"Medium",
TRUE,"High")</f>
        <v>Low</v>
      </c>
      <c r="V7063" t="str">
        <f>TEXT(CleanedData[[#This Row],[Date]],"mmmm")</f>
        <v>June</v>
      </c>
      <c r="W7063" t="str">
        <f>"Q"&amp;ROUNDUP(MONTH(CleanedData[[#This Row],[Date]])/3,0)</f>
        <v>Q2</v>
      </c>
      <c r="X7063" t="str">
        <f>IF(CleanedData[[#This Row],[Purchase Amount]]&gt;=5000,"Yes","No")</f>
        <v>No</v>
      </c>
      <c r="Y7063">
        <f>IF(CleanedData[[#This Row],[Recommend]]="Yes",1,0)</f>
        <v>1</v>
      </c>
      <c r="Z7063" s="6">
        <f>CleanedData[[#This Row],[Purchase Amount]]*0.15</f>
        <v>48.652500000000003</v>
      </c>
      <c r="AA7063" s="6">
        <f>CleanedData[[#This Row],[Purchase Amount]]*1.15</f>
        <v>373.0025</v>
      </c>
    </row>
    <row r="7064" spans="1:27" x14ac:dyDescent="0.3">
      <c r="A7064">
        <v>8547</v>
      </c>
      <c r="B7064" t="s">
        <v>7289</v>
      </c>
      <c r="C7064" s="1">
        <v>45575</v>
      </c>
      <c r="D7064">
        <v>37</v>
      </c>
      <c r="E7064" t="s">
        <v>39</v>
      </c>
      <c r="F7064" t="s">
        <v>125</v>
      </c>
      <c r="G7064" t="s">
        <v>160</v>
      </c>
      <c r="H7064">
        <v>1</v>
      </c>
      <c r="I7064" t="s">
        <v>42</v>
      </c>
      <c r="J7064" t="s">
        <v>63</v>
      </c>
      <c r="K7064" t="s">
        <v>55</v>
      </c>
      <c r="L7064" t="s">
        <v>42</v>
      </c>
      <c r="M7064" t="s">
        <v>75</v>
      </c>
      <c r="N7064" t="s">
        <v>80</v>
      </c>
      <c r="O7064" t="s">
        <v>89</v>
      </c>
      <c r="P7064" t="s">
        <v>49</v>
      </c>
      <c r="Q7064" t="s">
        <v>81</v>
      </c>
      <c r="R7064" s="6">
        <f>_xlfn.XLOOKUP(CleanedData[[#This Row],[Product]],'02_Lookup_Tables'!$A$2:$A$126,'02_Lookup_Tables'!$B$2:$B$126)</f>
        <v>294.33</v>
      </c>
      <c r="S7064" t="str">
        <f>VLOOKUP(CleanedData[[#This Row],[Product]],'02_Lookup_Tables'!$H$2:$I$126,2,FALSE)</f>
        <v>Toys &amp; Games</v>
      </c>
      <c r="T7064" t="str">
        <f>VLOOKUP(CleanedData[[#This Row],[Province]],'02_Lookup_Tables'!$D$2:$E$10,2, FALSE)</f>
        <v>Western Region</v>
      </c>
      <c r="U7064" t="str" cm="1">
        <f t="array" ref="U7064">_xlfn.IFS(CleanedData[[#This Row],[Purchase Amount]]&lt;500,"Low",
CleanedData[[#This Row],[Purchase Amount]]&lt;5000,"Medium",
TRUE,"High")</f>
        <v>Low</v>
      </c>
      <c r="V7064" t="str">
        <f>TEXT(CleanedData[[#This Row],[Date]],"mmmm")</f>
        <v>October</v>
      </c>
      <c r="W7064" t="str">
        <f>"Q"&amp;ROUNDUP(MONTH(CleanedData[[#This Row],[Date]])/3,0)</f>
        <v>Q4</v>
      </c>
      <c r="X7064" t="str">
        <f>IF(CleanedData[[#This Row],[Purchase Amount]]&gt;=5000,"Yes","No")</f>
        <v>No</v>
      </c>
      <c r="Y7064">
        <f>IF(CleanedData[[#This Row],[Recommend]]="Yes",1,0)</f>
        <v>0</v>
      </c>
      <c r="Z7064" s="6">
        <f>CleanedData[[#This Row],[Purchase Amount]]*0.15</f>
        <v>44.149499999999996</v>
      </c>
      <c r="AA7064" s="6">
        <f>CleanedData[[#This Row],[Purchase Amount]]*1.15</f>
        <v>338.47949999999997</v>
      </c>
    </row>
    <row r="7065" spans="1:27" x14ac:dyDescent="0.3">
      <c r="A7065">
        <v>8548</v>
      </c>
      <c r="B7065" t="s">
        <v>7290</v>
      </c>
      <c r="C7065" s="1">
        <v>45629</v>
      </c>
      <c r="D7065">
        <v>77</v>
      </c>
      <c r="E7065" t="s">
        <v>52</v>
      </c>
      <c r="F7065" t="s">
        <v>83</v>
      </c>
      <c r="G7065" t="s">
        <v>225</v>
      </c>
      <c r="H7065">
        <v>3</v>
      </c>
      <c r="I7065" t="s">
        <v>45</v>
      </c>
      <c r="J7065" t="s">
        <v>69</v>
      </c>
      <c r="K7065" t="s">
        <v>44</v>
      </c>
      <c r="L7065" t="s">
        <v>45</v>
      </c>
      <c r="M7065" t="s">
        <v>147</v>
      </c>
      <c r="N7065" t="s">
        <v>48</v>
      </c>
      <c r="O7065" t="s">
        <v>148</v>
      </c>
      <c r="P7065" t="s">
        <v>49</v>
      </c>
      <c r="Q7065" t="s">
        <v>97</v>
      </c>
      <c r="R7065" s="6">
        <f>_xlfn.XLOOKUP(CleanedData[[#This Row],[Product]],'02_Lookup_Tables'!$A$2:$A$126,'02_Lookup_Tables'!$B$2:$B$126)</f>
        <v>1094.3699999999999</v>
      </c>
      <c r="S7065" t="str">
        <f>VLOOKUP(CleanedData[[#This Row],[Product]],'02_Lookup_Tables'!$H$2:$I$126,2,FALSE)</f>
        <v>Apparel</v>
      </c>
      <c r="T7065" t="str">
        <f>VLOOKUP(CleanedData[[#This Row],[Province]],'02_Lookup_Tables'!$D$2:$E$10,2, FALSE)</f>
        <v>Western Region</v>
      </c>
      <c r="U7065" t="str" cm="1">
        <f t="array" ref="U7065">_xlfn.IFS(CleanedData[[#This Row],[Purchase Amount]]&lt;500,"Low",
CleanedData[[#This Row],[Purchase Amount]]&lt;5000,"Medium",
TRUE,"High")</f>
        <v>Medium</v>
      </c>
      <c r="V7065" t="str">
        <f>TEXT(CleanedData[[#This Row],[Date]],"mmmm")</f>
        <v>December</v>
      </c>
      <c r="W7065" t="str">
        <f>"Q"&amp;ROUNDUP(MONTH(CleanedData[[#This Row],[Date]])/3,0)</f>
        <v>Q4</v>
      </c>
      <c r="X7065" t="str">
        <f>IF(CleanedData[[#This Row],[Purchase Amount]]&gt;=5000,"Yes","No")</f>
        <v>No</v>
      </c>
      <c r="Y7065">
        <f>IF(CleanedData[[#This Row],[Recommend]]="Yes",1,0)</f>
        <v>1</v>
      </c>
      <c r="Z7065" s="6">
        <f>CleanedData[[#This Row],[Purchase Amount]]*0.15</f>
        <v>164.15549999999999</v>
      </c>
      <c r="AA7065" s="6">
        <f>CleanedData[[#This Row],[Purchase Amount]]*1.15</f>
        <v>1258.5254999999997</v>
      </c>
    </row>
    <row r="7066" spans="1:27" x14ac:dyDescent="0.3">
      <c r="A7066">
        <v>8549</v>
      </c>
      <c r="B7066" t="s">
        <v>7291</v>
      </c>
      <c r="C7066" s="1">
        <v>45768</v>
      </c>
      <c r="D7066">
        <v>76</v>
      </c>
      <c r="E7066" t="s">
        <v>39</v>
      </c>
      <c r="F7066" t="s">
        <v>68</v>
      </c>
      <c r="G7066" t="s">
        <v>563</v>
      </c>
      <c r="H7066">
        <v>3</v>
      </c>
      <c r="I7066" t="s">
        <v>45</v>
      </c>
      <c r="J7066" t="s">
        <v>54</v>
      </c>
      <c r="K7066" t="s">
        <v>44</v>
      </c>
      <c r="L7066" t="s">
        <v>45</v>
      </c>
      <c r="M7066" t="s">
        <v>190</v>
      </c>
      <c r="N7066" t="s">
        <v>48</v>
      </c>
      <c r="O7066" t="s">
        <v>89</v>
      </c>
      <c r="P7066" t="s">
        <v>49</v>
      </c>
      <c r="Q7066" t="s">
        <v>97</v>
      </c>
      <c r="R7066" s="6">
        <f>_xlfn.XLOOKUP(CleanedData[[#This Row],[Product]],'02_Lookup_Tables'!$A$2:$A$126,'02_Lookup_Tables'!$B$2:$B$126)</f>
        <v>11052.57</v>
      </c>
      <c r="S7066" t="str">
        <f>VLOOKUP(CleanedData[[#This Row],[Product]],'02_Lookup_Tables'!$H$2:$I$126,2,FALSE)</f>
        <v>Electronics</v>
      </c>
      <c r="T7066" t="str">
        <f>VLOOKUP(CleanedData[[#This Row],[Province]],'02_Lookup_Tables'!$D$2:$E$10,2, FALSE)</f>
        <v>Northern Region</v>
      </c>
      <c r="U7066" t="str" cm="1">
        <f t="array" ref="U7066">_xlfn.IFS(CleanedData[[#This Row],[Purchase Amount]]&lt;500,"Low",
CleanedData[[#This Row],[Purchase Amount]]&lt;5000,"Medium",
TRUE,"High")</f>
        <v>High</v>
      </c>
      <c r="V7066" t="str">
        <f>TEXT(CleanedData[[#This Row],[Date]],"mmmm")</f>
        <v>April</v>
      </c>
      <c r="W7066" t="str">
        <f>"Q"&amp;ROUNDUP(MONTH(CleanedData[[#This Row],[Date]])/3,0)</f>
        <v>Q2</v>
      </c>
      <c r="X7066" t="str">
        <f>IF(CleanedData[[#This Row],[Purchase Amount]]&gt;=5000,"Yes","No")</f>
        <v>Yes</v>
      </c>
      <c r="Y7066">
        <f>IF(CleanedData[[#This Row],[Recommend]]="Yes",1,0)</f>
        <v>1</v>
      </c>
      <c r="Z7066" s="6">
        <f>CleanedData[[#This Row],[Purchase Amount]]*0.15</f>
        <v>1657.8854999999999</v>
      </c>
      <c r="AA7066" s="6">
        <f>CleanedData[[#This Row],[Purchase Amount]]*1.15</f>
        <v>12710.455499999998</v>
      </c>
    </row>
    <row r="7067" spans="1:27" x14ac:dyDescent="0.3">
      <c r="A7067">
        <v>8550</v>
      </c>
      <c r="B7067" t="s">
        <v>7292</v>
      </c>
      <c r="C7067" s="1">
        <v>45389</v>
      </c>
      <c r="D7067">
        <v>22</v>
      </c>
      <c r="E7067" t="s">
        <v>52</v>
      </c>
      <c r="F7067" t="s">
        <v>108</v>
      </c>
      <c r="G7067" t="s">
        <v>246</v>
      </c>
      <c r="H7067">
        <v>2</v>
      </c>
      <c r="I7067" t="s">
        <v>42</v>
      </c>
      <c r="J7067" t="s">
        <v>43</v>
      </c>
      <c r="K7067" t="s">
        <v>55</v>
      </c>
      <c r="L7067" t="s">
        <v>42</v>
      </c>
      <c r="M7067" t="s">
        <v>190</v>
      </c>
      <c r="N7067" t="s">
        <v>47</v>
      </c>
      <c r="O7067" t="s">
        <v>89</v>
      </c>
      <c r="P7067" t="s">
        <v>49</v>
      </c>
      <c r="Q7067" t="s">
        <v>66</v>
      </c>
      <c r="R7067" s="6">
        <f>_xlfn.XLOOKUP(CleanedData[[#This Row],[Product]],'02_Lookup_Tables'!$A$2:$A$126,'02_Lookup_Tables'!$B$2:$B$126)</f>
        <v>2603.98</v>
      </c>
      <c r="S7067" t="str">
        <f>VLOOKUP(CleanedData[[#This Row],[Product]],'02_Lookup_Tables'!$H$2:$I$126,2,FALSE)</f>
        <v>Accessories</v>
      </c>
      <c r="T7067" t="str">
        <f>VLOOKUP(CleanedData[[#This Row],[Province]],'02_Lookup_Tables'!$D$2:$E$10,2, FALSE)</f>
        <v>Gauteng Region</v>
      </c>
      <c r="U7067" t="str" cm="1">
        <f t="array" ref="U7067">_xlfn.IFS(CleanedData[[#This Row],[Purchase Amount]]&lt;500,"Low",
CleanedData[[#This Row],[Purchase Amount]]&lt;5000,"Medium",
TRUE,"High")</f>
        <v>Medium</v>
      </c>
      <c r="V7067" t="str">
        <f>TEXT(CleanedData[[#This Row],[Date]],"mmmm")</f>
        <v>April</v>
      </c>
      <c r="W7067" t="str">
        <f>"Q"&amp;ROUNDUP(MONTH(CleanedData[[#This Row],[Date]])/3,0)</f>
        <v>Q2</v>
      </c>
      <c r="X7067" t="str">
        <f>IF(CleanedData[[#This Row],[Purchase Amount]]&gt;=5000,"Yes","No")</f>
        <v>No</v>
      </c>
      <c r="Y7067">
        <f>IF(CleanedData[[#This Row],[Recommend]]="Yes",1,0)</f>
        <v>0</v>
      </c>
      <c r="Z7067" s="6">
        <f>CleanedData[[#This Row],[Purchase Amount]]*0.15</f>
        <v>390.59699999999998</v>
      </c>
      <c r="AA7067" s="6">
        <f>CleanedData[[#This Row],[Purchase Amount]]*1.15</f>
        <v>2994.5769999999998</v>
      </c>
    </row>
    <row r="7068" spans="1:27" x14ac:dyDescent="0.3">
      <c r="A7068">
        <v>8551</v>
      </c>
      <c r="B7068" t="s">
        <v>7293</v>
      </c>
      <c r="C7068" s="1">
        <v>45698</v>
      </c>
      <c r="D7068">
        <v>75</v>
      </c>
      <c r="E7068" t="s">
        <v>39</v>
      </c>
      <c r="F7068" t="s">
        <v>72</v>
      </c>
      <c r="G7068" t="s">
        <v>160</v>
      </c>
      <c r="H7068">
        <v>1</v>
      </c>
      <c r="I7068" t="s">
        <v>42</v>
      </c>
      <c r="J7068" t="s">
        <v>54</v>
      </c>
      <c r="K7068" t="s">
        <v>44</v>
      </c>
      <c r="L7068" t="s">
        <v>42</v>
      </c>
      <c r="M7068" t="s">
        <v>65</v>
      </c>
      <c r="N7068" t="s">
        <v>80</v>
      </c>
      <c r="O7068" t="s">
        <v>89</v>
      </c>
      <c r="P7068" t="s">
        <v>49</v>
      </c>
      <c r="Q7068" t="s">
        <v>97</v>
      </c>
      <c r="R7068" s="6">
        <f>_xlfn.XLOOKUP(CleanedData[[#This Row],[Product]],'02_Lookup_Tables'!$A$2:$A$126,'02_Lookup_Tables'!$B$2:$B$126)</f>
        <v>294.33</v>
      </c>
      <c r="S7068" t="str">
        <f>VLOOKUP(CleanedData[[#This Row],[Product]],'02_Lookup_Tables'!$H$2:$I$126,2,FALSE)</f>
        <v>Toys &amp; Games</v>
      </c>
      <c r="T7068" t="str">
        <f>VLOOKUP(CleanedData[[#This Row],[Province]],'02_Lookup_Tables'!$D$2:$E$10,2, FALSE)</f>
        <v>Central Region</v>
      </c>
      <c r="U7068" t="str" cm="1">
        <f t="array" ref="U7068">_xlfn.IFS(CleanedData[[#This Row],[Purchase Amount]]&lt;500,"Low",
CleanedData[[#This Row],[Purchase Amount]]&lt;5000,"Medium",
TRUE,"High")</f>
        <v>Low</v>
      </c>
      <c r="V7068" t="str">
        <f>TEXT(CleanedData[[#This Row],[Date]],"mmmm")</f>
        <v>February</v>
      </c>
      <c r="W7068" t="str">
        <f>"Q"&amp;ROUNDUP(MONTH(CleanedData[[#This Row],[Date]])/3,0)</f>
        <v>Q1</v>
      </c>
      <c r="X7068" t="str">
        <f>IF(CleanedData[[#This Row],[Purchase Amount]]&gt;=5000,"Yes","No")</f>
        <v>No</v>
      </c>
      <c r="Y7068">
        <f>IF(CleanedData[[#This Row],[Recommend]]="Yes",1,0)</f>
        <v>0</v>
      </c>
      <c r="Z7068" s="6">
        <f>CleanedData[[#This Row],[Purchase Amount]]*0.15</f>
        <v>44.149499999999996</v>
      </c>
      <c r="AA7068" s="6">
        <f>CleanedData[[#This Row],[Purchase Amount]]*1.15</f>
        <v>338.47949999999997</v>
      </c>
    </row>
    <row r="7069" spans="1:27" x14ac:dyDescent="0.3">
      <c r="A7069">
        <v>8552</v>
      </c>
      <c r="B7069" t="s">
        <v>7294</v>
      </c>
      <c r="C7069" s="1">
        <v>45786</v>
      </c>
      <c r="D7069">
        <v>40</v>
      </c>
      <c r="E7069" t="s">
        <v>52</v>
      </c>
      <c r="F7069" t="s">
        <v>72</v>
      </c>
      <c r="G7069" t="s">
        <v>389</v>
      </c>
      <c r="H7069">
        <v>2</v>
      </c>
      <c r="I7069" t="s">
        <v>42</v>
      </c>
      <c r="J7069" t="s">
        <v>69</v>
      </c>
      <c r="K7069" t="s">
        <v>55</v>
      </c>
      <c r="L7069" t="s">
        <v>45</v>
      </c>
      <c r="M7069" t="s">
        <v>236</v>
      </c>
      <c r="N7069" t="s">
        <v>47</v>
      </c>
      <c r="O7069" t="s">
        <v>89</v>
      </c>
      <c r="P7069" t="s">
        <v>49</v>
      </c>
      <c r="Q7069" t="s">
        <v>81</v>
      </c>
      <c r="R7069" s="6">
        <f>_xlfn.XLOOKUP(CleanedData[[#This Row],[Product]],'02_Lookup_Tables'!$A$2:$A$126,'02_Lookup_Tables'!$B$2:$B$126)</f>
        <v>5432.76</v>
      </c>
      <c r="S7069" t="str">
        <f>VLOOKUP(CleanedData[[#This Row],[Product]],'02_Lookup_Tables'!$H$2:$I$126,2,FALSE)</f>
        <v>Home Devices</v>
      </c>
      <c r="T7069" t="str">
        <f>VLOOKUP(CleanedData[[#This Row],[Province]],'02_Lookup_Tables'!$D$2:$E$10,2, FALSE)</f>
        <v>Central Region</v>
      </c>
      <c r="U7069" t="str" cm="1">
        <f t="array" ref="U7069">_xlfn.IFS(CleanedData[[#This Row],[Purchase Amount]]&lt;500,"Low",
CleanedData[[#This Row],[Purchase Amount]]&lt;5000,"Medium",
TRUE,"High")</f>
        <v>High</v>
      </c>
      <c r="V7069" t="str">
        <f>TEXT(CleanedData[[#This Row],[Date]],"mmmm")</f>
        <v>May</v>
      </c>
      <c r="W7069" t="str">
        <f>"Q"&amp;ROUNDUP(MONTH(CleanedData[[#This Row],[Date]])/3,0)</f>
        <v>Q2</v>
      </c>
      <c r="X7069" t="str">
        <f>IF(CleanedData[[#This Row],[Purchase Amount]]&gt;=5000,"Yes","No")</f>
        <v>Yes</v>
      </c>
      <c r="Y7069">
        <f>IF(CleanedData[[#This Row],[Recommend]]="Yes",1,0)</f>
        <v>0</v>
      </c>
      <c r="Z7069" s="6">
        <f>CleanedData[[#This Row],[Purchase Amount]]*0.15</f>
        <v>814.91399999999999</v>
      </c>
      <c r="AA7069" s="6">
        <f>CleanedData[[#This Row],[Purchase Amount]]*1.15</f>
        <v>6247.674</v>
      </c>
    </row>
    <row r="7070" spans="1:27" x14ac:dyDescent="0.3">
      <c r="A7070">
        <v>8555</v>
      </c>
      <c r="B7070" t="s">
        <v>7295</v>
      </c>
      <c r="C7070" s="1">
        <v>45810</v>
      </c>
      <c r="D7070">
        <v>59</v>
      </c>
      <c r="E7070" t="s">
        <v>60</v>
      </c>
      <c r="F7070" t="s">
        <v>72</v>
      </c>
      <c r="G7070" t="s">
        <v>950</v>
      </c>
      <c r="H7070">
        <v>1</v>
      </c>
      <c r="I7070" t="s">
        <v>42</v>
      </c>
      <c r="J7070" t="s">
        <v>54</v>
      </c>
      <c r="K7070" t="s">
        <v>64</v>
      </c>
      <c r="L7070" t="s">
        <v>42</v>
      </c>
      <c r="N7070" t="s">
        <v>80</v>
      </c>
      <c r="O7070" t="s">
        <v>134</v>
      </c>
      <c r="P7070" t="s">
        <v>8646</v>
      </c>
      <c r="Q7070" t="s">
        <v>50</v>
      </c>
      <c r="R7070" s="6">
        <f>_xlfn.XLOOKUP(CleanedData[[#This Row],[Product]],'02_Lookup_Tables'!$A$2:$A$126,'02_Lookup_Tables'!$B$2:$B$126)</f>
        <v>85.25</v>
      </c>
      <c r="S7070" t="str">
        <f>VLOOKUP(CleanedData[[#This Row],[Product]],'02_Lookup_Tables'!$H$2:$I$126,2,FALSE)</f>
        <v>Beauty &amp; Personal Care</v>
      </c>
      <c r="T7070" t="str">
        <f>VLOOKUP(CleanedData[[#This Row],[Province]],'02_Lookup_Tables'!$D$2:$E$10,2, FALSE)</f>
        <v>Central Region</v>
      </c>
      <c r="U7070" t="str" cm="1">
        <f t="array" ref="U7070">_xlfn.IFS(CleanedData[[#This Row],[Purchase Amount]]&lt;500,"Low",
CleanedData[[#This Row],[Purchase Amount]]&lt;5000,"Medium",
TRUE,"High")</f>
        <v>Low</v>
      </c>
      <c r="V7070" t="str">
        <f>TEXT(CleanedData[[#This Row],[Date]],"mmmm")</f>
        <v>June</v>
      </c>
      <c r="W7070" t="str">
        <f>"Q"&amp;ROUNDUP(MONTH(CleanedData[[#This Row],[Date]])/3,0)</f>
        <v>Q2</v>
      </c>
      <c r="X7070" t="str">
        <f>IF(CleanedData[[#This Row],[Purchase Amount]]&gt;=5000,"Yes","No")</f>
        <v>No</v>
      </c>
      <c r="Y7070">
        <f>IF(CleanedData[[#This Row],[Recommend]]="Yes",1,0)</f>
        <v>0</v>
      </c>
      <c r="Z7070" s="6">
        <f>CleanedData[[#This Row],[Purchase Amount]]*0.15</f>
        <v>12.7875</v>
      </c>
      <c r="AA7070" s="6">
        <f>CleanedData[[#This Row],[Purchase Amount]]*1.15</f>
        <v>98.037499999999994</v>
      </c>
    </row>
    <row r="7071" spans="1:27" x14ac:dyDescent="0.3">
      <c r="A7071">
        <v>8556</v>
      </c>
      <c r="B7071" t="s">
        <v>7296</v>
      </c>
      <c r="C7071" s="1">
        <v>45841</v>
      </c>
      <c r="D7071">
        <v>46</v>
      </c>
      <c r="E7071" t="s">
        <v>52</v>
      </c>
      <c r="F7071" t="s">
        <v>72</v>
      </c>
      <c r="G7071" t="s">
        <v>271</v>
      </c>
      <c r="H7071">
        <v>3</v>
      </c>
      <c r="I7071" t="s">
        <v>42</v>
      </c>
      <c r="J7071" t="s">
        <v>43</v>
      </c>
      <c r="K7071" t="s">
        <v>44</v>
      </c>
      <c r="L7071" t="s">
        <v>45</v>
      </c>
      <c r="M7071" t="s">
        <v>196</v>
      </c>
      <c r="N7071" t="s">
        <v>48</v>
      </c>
      <c r="O7071" t="s">
        <v>89</v>
      </c>
      <c r="P7071" t="s">
        <v>49</v>
      </c>
      <c r="Q7071" t="s">
        <v>93</v>
      </c>
      <c r="R7071" s="6">
        <f>_xlfn.XLOOKUP(CleanedData[[#This Row],[Product]],'02_Lookup_Tables'!$A$2:$A$126,'02_Lookup_Tables'!$B$2:$B$126)</f>
        <v>119.63</v>
      </c>
      <c r="S7071" t="str">
        <f>VLOOKUP(CleanedData[[#This Row],[Product]],'02_Lookup_Tables'!$H$2:$I$126,2,FALSE)</f>
        <v>Food</v>
      </c>
      <c r="T7071" t="str">
        <f>VLOOKUP(CleanedData[[#This Row],[Province]],'02_Lookup_Tables'!$D$2:$E$10,2, FALSE)</f>
        <v>Central Region</v>
      </c>
      <c r="U7071" t="str" cm="1">
        <f t="array" ref="U7071">_xlfn.IFS(CleanedData[[#This Row],[Purchase Amount]]&lt;500,"Low",
CleanedData[[#This Row],[Purchase Amount]]&lt;5000,"Medium",
TRUE,"High")</f>
        <v>Low</v>
      </c>
      <c r="V7071" t="str">
        <f>TEXT(CleanedData[[#This Row],[Date]],"mmmm")</f>
        <v>July</v>
      </c>
      <c r="W7071" t="str">
        <f>"Q"&amp;ROUNDUP(MONTH(CleanedData[[#This Row],[Date]])/3,0)</f>
        <v>Q3</v>
      </c>
      <c r="X7071" t="str">
        <f>IF(CleanedData[[#This Row],[Purchase Amount]]&gt;=5000,"Yes","No")</f>
        <v>No</v>
      </c>
      <c r="Y7071">
        <f>IF(CleanedData[[#This Row],[Recommend]]="Yes",1,0)</f>
        <v>0</v>
      </c>
      <c r="Z7071" s="6">
        <f>CleanedData[[#This Row],[Purchase Amount]]*0.15</f>
        <v>17.944499999999998</v>
      </c>
      <c r="AA7071" s="6">
        <f>CleanedData[[#This Row],[Purchase Amount]]*1.15</f>
        <v>137.57449999999997</v>
      </c>
    </row>
    <row r="7072" spans="1:27" x14ac:dyDescent="0.3">
      <c r="A7072">
        <v>8557</v>
      </c>
      <c r="B7072" t="s">
        <v>7297</v>
      </c>
      <c r="C7072" s="1">
        <v>45736</v>
      </c>
      <c r="D7072">
        <v>80</v>
      </c>
      <c r="E7072" t="s">
        <v>52</v>
      </c>
      <c r="F7072" t="s">
        <v>72</v>
      </c>
      <c r="G7072" t="s">
        <v>99</v>
      </c>
      <c r="H7072">
        <v>1</v>
      </c>
      <c r="I7072" t="s">
        <v>45</v>
      </c>
      <c r="J7072" t="s">
        <v>69</v>
      </c>
      <c r="K7072" t="s">
        <v>44</v>
      </c>
      <c r="L7072" t="s">
        <v>45</v>
      </c>
      <c r="M7072" t="s">
        <v>100</v>
      </c>
      <c r="N7072" t="s">
        <v>80</v>
      </c>
      <c r="O7072" t="s">
        <v>48</v>
      </c>
      <c r="P7072" t="s">
        <v>49</v>
      </c>
      <c r="Q7072" t="s">
        <v>97</v>
      </c>
      <c r="R7072" s="6">
        <f>_xlfn.XLOOKUP(CleanedData[[#This Row],[Product]],'02_Lookup_Tables'!$A$2:$A$126,'02_Lookup_Tables'!$B$2:$B$126)</f>
        <v>43.23</v>
      </c>
      <c r="S7072" t="str">
        <f>VLOOKUP(CleanedData[[#This Row],[Product]],'02_Lookup_Tables'!$H$2:$I$126,2,FALSE)</f>
        <v>Food</v>
      </c>
      <c r="T7072" t="str">
        <f>VLOOKUP(CleanedData[[#This Row],[Province]],'02_Lookup_Tables'!$D$2:$E$10,2, FALSE)</f>
        <v>Central Region</v>
      </c>
      <c r="U7072" t="str" cm="1">
        <f t="array" ref="U7072">_xlfn.IFS(CleanedData[[#This Row],[Purchase Amount]]&lt;500,"Low",
CleanedData[[#This Row],[Purchase Amount]]&lt;5000,"Medium",
TRUE,"High")</f>
        <v>Low</v>
      </c>
      <c r="V7072" t="str">
        <f>TEXT(CleanedData[[#This Row],[Date]],"mmmm")</f>
        <v>March</v>
      </c>
      <c r="W7072" t="str">
        <f>"Q"&amp;ROUNDUP(MONTH(CleanedData[[#This Row],[Date]])/3,0)</f>
        <v>Q1</v>
      </c>
      <c r="X7072" t="str">
        <f>IF(CleanedData[[#This Row],[Purchase Amount]]&gt;=5000,"Yes","No")</f>
        <v>No</v>
      </c>
      <c r="Y7072">
        <f>IF(CleanedData[[#This Row],[Recommend]]="Yes",1,0)</f>
        <v>1</v>
      </c>
      <c r="Z7072" s="6">
        <f>CleanedData[[#This Row],[Purchase Amount]]*0.15</f>
        <v>6.4844999999999997</v>
      </c>
      <c r="AA7072" s="6">
        <f>CleanedData[[#This Row],[Purchase Amount]]*1.15</f>
        <v>49.714499999999994</v>
      </c>
    </row>
    <row r="7073" spans="1:27" x14ac:dyDescent="0.3">
      <c r="A7073">
        <v>8558</v>
      </c>
      <c r="B7073" t="s">
        <v>7298</v>
      </c>
      <c r="C7073" s="1">
        <v>45428</v>
      </c>
      <c r="D7073">
        <v>48</v>
      </c>
      <c r="E7073" t="s">
        <v>52</v>
      </c>
      <c r="F7073" t="s">
        <v>77</v>
      </c>
      <c r="G7073" t="s">
        <v>120</v>
      </c>
      <c r="H7073">
        <v>5</v>
      </c>
      <c r="I7073" t="s">
        <v>42</v>
      </c>
      <c r="J7073" t="s">
        <v>54</v>
      </c>
      <c r="K7073" t="s">
        <v>44</v>
      </c>
      <c r="L7073" t="s">
        <v>45</v>
      </c>
      <c r="M7073" t="s">
        <v>75</v>
      </c>
      <c r="N7073" t="s">
        <v>57</v>
      </c>
      <c r="O7073" t="s">
        <v>89</v>
      </c>
      <c r="P7073" t="s">
        <v>70</v>
      </c>
      <c r="Q7073" t="s">
        <v>93</v>
      </c>
      <c r="R7073" s="6">
        <f>_xlfn.XLOOKUP(CleanedData[[#This Row],[Product]],'02_Lookup_Tables'!$A$2:$A$126,'02_Lookup_Tables'!$B$2:$B$126)</f>
        <v>471.63</v>
      </c>
      <c r="S7073" t="str">
        <f>VLOOKUP(CleanedData[[#This Row],[Product]],'02_Lookup_Tables'!$H$2:$I$126,2,FALSE)</f>
        <v>Beauty &amp; Personal Care</v>
      </c>
      <c r="T7073" t="str">
        <f>VLOOKUP(CleanedData[[#This Row],[Province]],'02_Lookup_Tables'!$D$2:$E$10,2, FALSE)</f>
        <v>Central Region</v>
      </c>
      <c r="U7073" t="str" cm="1">
        <f t="array" ref="U7073">_xlfn.IFS(CleanedData[[#This Row],[Purchase Amount]]&lt;500,"Low",
CleanedData[[#This Row],[Purchase Amount]]&lt;5000,"Medium",
TRUE,"High")</f>
        <v>Low</v>
      </c>
      <c r="V7073" t="str">
        <f>TEXT(CleanedData[[#This Row],[Date]],"mmmm")</f>
        <v>May</v>
      </c>
      <c r="W7073" t="str">
        <f>"Q"&amp;ROUNDUP(MONTH(CleanedData[[#This Row],[Date]])/3,0)</f>
        <v>Q2</v>
      </c>
      <c r="X7073" t="str">
        <f>IF(CleanedData[[#This Row],[Purchase Amount]]&gt;=5000,"Yes","No")</f>
        <v>No</v>
      </c>
      <c r="Y7073">
        <f>IF(CleanedData[[#This Row],[Recommend]]="Yes",1,0)</f>
        <v>0</v>
      </c>
      <c r="Z7073" s="6">
        <f>CleanedData[[#This Row],[Purchase Amount]]*0.15</f>
        <v>70.744500000000002</v>
      </c>
      <c r="AA7073" s="6">
        <f>CleanedData[[#This Row],[Purchase Amount]]*1.15</f>
        <v>542.3744999999999</v>
      </c>
    </row>
    <row r="7074" spans="1:27" x14ac:dyDescent="0.3">
      <c r="A7074">
        <v>8559</v>
      </c>
      <c r="B7074" t="s">
        <v>7299</v>
      </c>
      <c r="C7074" s="1">
        <v>45971</v>
      </c>
      <c r="D7074">
        <v>49</v>
      </c>
      <c r="E7074" t="s">
        <v>39</v>
      </c>
      <c r="F7074" t="s">
        <v>61</v>
      </c>
      <c r="G7074" t="s">
        <v>391</v>
      </c>
      <c r="H7074">
        <v>5</v>
      </c>
      <c r="I7074" t="s">
        <v>45</v>
      </c>
      <c r="J7074" t="s">
        <v>63</v>
      </c>
      <c r="K7074" t="s">
        <v>64</v>
      </c>
      <c r="L7074" t="s">
        <v>42</v>
      </c>
      <c r="M7074" t="s">
        <v>208</v>
      </c>
      <c r="N7074" t="s">
        <v>57</v>
      </c>
      <c r="O7074" t="s">
        <v>89</v>
      </c>
      <c r="P7074" t="s">
        <v>70</v>
      </c>
      <c r="Q7074" t="s">
        <v>93</v>
      </c>
      <c r="R7074" s="6">
        <f>_xlfn.XLOOKUP(CleanedData[[#This Row],[Product]],'02_Lookup_Tables'!$A$2:$A$126,'02_Lookup_Tables'!$B$2:$B$126)</f>
        <v>886.51</v>
      </c>
      <c r="S7074" t="str">
        <f>VLOOKUP(CleanedData[[#This Row],[Product]],'02_Lookup_Tables'!$H$2:$I$126,2,FALSE)</f>
        <v>Beauty &amp; Personal Care</v>
      </c>
      <c r="T7074" t="str">
        <f>VLOOKUP(CleanedData[[#This Row],[Province]],'02_Lookup_Tables'!$D$2:$E$10,2, FALSE)</f>
        <v>Southern Region</v>
      </c>
      <c r="U7074" t="str" cm="1">
        <f t="array" ref="U7074">_xlfn.IFS(CleanedData[[#This Row],[Purchase Amount]]&lt;500,"Low",
CleanedData[[#This Row],[Purchase Amount]]&lt;5000,"Medium",
TRUE,"High")</f>
        <v>Medium</v>
      </c>
      <c r="V7074" t="str">
        <f>TEXT(CleanedData[[#This Row],[Date]],"mmmm")</f>
        <v>November</v>
      </c>
      <c r="W7074" t="str">
        <f>"Q"&amp;ROUNDUP(MONTH(CleanedData[[#This Row],[Date]])/3,0)</f>
        <v>Q4</v>
      </c>
      <c r="X7074" t="str">
        <f>IF(CleanedData[[#This Row],[Purchase Amount]]&gt;=5000,"Yes","No")</f>
        <v>No</v>
      </c>
      <c r="Y7074">
        <f>IF(CleanedData[[#This Row],[Recommend]]="Yes",1,0)</f>
        <v>1</v>
      </c>
      <c r="Z7074" s="6">
        <f>CleanedData[[#This Row],[Purchase Amount]]*0.15</f>
        <v>132.97649999999999</v>
      </c>
      <c r="AA7074" s="6">
        <f>CleanedData[[#This Row],[Purchase Amount]]*1.15</f>
        <v>1019.4864999999999</v>
      </c>
    </row>
    <row r="7075" spans="1:27" x14ac:dyDescent="0.3">
      <c r="A7075">
        <v>8560</v>
      </c>
      <c r="B7075" t="s">
        <v>7300</v>
      </c>
      <c r="C7075" s="1">
        <v>45940</v>
      </c>
      <c r="D7075">
        <v>39</v>
      </c>
      <c r="E7075" t="s">
        <v>60</v>
      </c>
      <c r="F7075" t="s">
        <v>130</v>
      </c>
      <c r="G7075" t="s">
        <v>102</v>
      </c>
      <c r="H7075">
        <v>2</v>
      </c>
      <c r="I7075" t="s">
        <v>42</v>
      </c>
      <c r="J7075" t="s">
        <v>69</v>
      </c>
      <c r="K7075" t="s">
        <v>44</v>
      </c>
      <c r="L7075" t="s">
        <v>45</v>
      </c>
      <c r="M7075" t="s">
        <v>165</v>
      </c>
      <c r="N7075" t="s">
        <v>47</v>
      </c>
      <c r="O7075" t="s">
        <v>89</v>
      </c>
      <c r="P7075" t="s">
        <v>49</v>
      </c>
      <c r="Q7075" t="s">
        <v>81</v>
      </c>
      <c r="R7075" s="6">
        <f>_xlfn.XLOOKUP(CleanedData[[#This Row],[Product]],'02_Lookup_Tables'!$A$2:$A$126,'02_Lookup_Tables'!$B$2:$B$126)</f>
        <v>276.82</v>
      </c>
      <c r="S7075" t="str">
        <f>VLOOKUP(CleanedData[[#This Row],[Product]],'02_Lookup_Tables'!$H$2:$I$126,2,FALSE)</f>
        <v>Home &amp; Living</v>
      </c>
      <c r="T7075" t="str">
        <f>VLOOKUP(CleanedData[[#This Row],[Province]],'02_Lookup_Tables'!$D$2:$E$10,2, FALSE)</f>
        <v>Eastern Region</v>
      </c>
      <c r="U7075" t="str" cm="1">
        <f t="array" ref="U7075">_xlfn.IFS(CleanedData[[#This Row],[Purchase Amount]]&lt;500,"Low",
CleanedData[[#This Row],[Purchase Amount]]&lt;5000,"Medium",
TRUE,"High")</f>
        <v>Low</v>
      </c>
      <c r="V7075" t="str">
        <f>TEXT(CleanedData[[#This Row],[Date]],"mmmm")</f>
        <v>October</v>
      </c>
      <c r="W7075" t="str">
        <f>"Q"&amp;ROUNDUP(MONTH(CleanedData[[#This Row],[Date]])/3,0)</f>
        <v>Q4</v>
      </c>
      <c r="X7075" t="str">
        <f>IF(CleanedData[[#This Row],[Purchase Amount]]&gt;=5000,"Yes","No")</f>
        <v>No</v>
      </c>
      <c r="Y7075">
        <f>IF(CleanedData[[#This Row],[Recommend]]="Yes",1,0)</f>
        <v>0</v>
      </c>
      <c r="Z7075" s="6">
        <f>CleanedData[[#This Row],[Purchase Amount]]*0.15</f>
        <v>41.522999999999996</v>
      </c>
      <c r="AA7075" s="6">
        <f>CleanedData[[#This Row],[Purchase Amount]]*1.15</f>
        <v>318.34299999999996</v>
      </c>
    </row>
    <row r="7076" spans="1:27" x14ac:dyDescent="0.3">
      <c r="A7076">
        <v>8561</v>
      </c>
      <c r="B7076" t="s">
        <v>7301</v>
      </c>
      <c r="C7076" s="1">
        <v>45311</v>
      </c>
      <c r="D7076">
        <v>36</v>
      </c>
      <c r="E7076" t="s">
        <v>52</v>
      </c>
      <c r="F7076" t="s">
        <v>83</v>
      </c>
      <c r="G7076" t="s">
        <v>311</v>
      </c>
      <c r="H7076">
        <v>3</v>
      </c>
      <c r="I7076" t="s">
        <v>45</v>
      </c>
      <c r="J7076" t="s">
        <v>63</v>
      </c>
      <c r="K7076" t="s">
        <v>55</v>
      </c>
      <c r="L7076" t="s">
        <v>45</v>
      </c>
      <c r="M7076" t="s">
        <v>92</v>
      </c>
      <c r="N7076" t="s">
        <v>48</v>
      </c>
      <c r="O7076" t="s">
        <v>89</v>
      </c>
      <c r="P7076" t="s">
        <v>49</v>
      </c>
      <c r="Q7076" t="s">
        <v>81</v>
      </c>
      <c r="R7076" s="6">
        <f>_xlfn.XLOOKUP(CleanedData[[#This Row],[Product]],'02_Lookup_Tables'!$A$2:$A$126,'02_Lookup_Tables'!$B$2:$B$126)</f>
        <v>954.6</v>
      </c>
      <c r="S7076" t="str">
        <f>VLOOKUP(CleanedData[[#This Row],[Product]],'02_Lookup_Tables'!$H$2:$I$126,2,FALSE)</f>
        <v>Apparel</v>
      </c>
      <c r="T7076" t="str">
        <f>VLOOKUP(CleanedData[[#This Row],[Province]],'02_Lookup_Tables'!$D$2:$E$10,2, FALSE)</f>
        <v>Western Region</v>
      </c>
      <c r="U7076" t="str" cm="1">
        <f t="array" ref="U7076">_xlfn.IFS(CleanedData[[#This Row],[Purchase Amount]]&lt;500,"Low",
CleanedData[[#This Row],[Purchase Amount]]&lt;5000,"Medium",
TRUE,"High")</f>
        <v>Medium</v>
      </c>
      <c r="V7076" t="str">
        <f>TEXT(CleanedData[[#This Row],[Date]],"mmmm")</f>
        <v>January</v>
      </c>
      <c r="W7076" t="str">
        <f>"Q"&amp;ROUNDUP(MONTH(CleanedData[[#This Row],[Date]])/3,0)</f>
        <v>Q1</v>
      </c>
      <c r="X7076" t="str">
        <f>IF(CleanedData[[#This Row],[Purchase Amount]]&gt;=5000,"Yes","No")</f>
        <v>No</v>
      </c>
      <c r="Y7076">
        <f>IF(CleanedData[[#This Row],[Recommend]]="Yes",1,0)</f>
        <v>1</v>
      </c>
      <c r="Z7076" s="6">
        <f>CleanedData[[#This Row],[Purchase Amount]]*0.15</f>
        <v>143.19</v>
      </c>
      <c r="AA7076" s="6">
        <f>CleanedData[[#This Row],[Purchase Amount]]*1.15</f>
        <v>1097.79</v>
      </c>
    </row>
    <row r="7077" spans="1:27" x14ac:dyDescent="0.3">
      <c r="A7077">
        <v>8562</v>
      </c>
      <c r="B7077" t="s">
        <v>7302</v>
      </c>
      <c r="C7077" s="1">
        <v>45865</v>
      </c>
      <c r="D7077">
        <v>58</v>
      </c>
      <c r="E7077" t="s">
        <v>60</v>
      </c>
      <c r="F7077" t="s">
        <v>125</v>
      </c>
      <c r="G7077" t="s">
        <v>349</v>
      </c>
      <c r="H7077">
        <v>1</v>
      </c>
      <c r="I7077" t="s">
        <v>45</v>
      </c>
      <c r="J7077" t="s">
        <v>63</v>
      </c>
      <c r="K7077" t="s">
        <v>44</v>
      </c>
      <c r="L7077" t="s">
        <v>45</v>
      </c>
      <c r="M7077" t="s">
        <v>75</v>
      </c>
      <c r="N7077" t="s">
        <v>80</v>
      </c>
      <c r="O7077" t="s">
        <v>89</v>
      </c>
      <c r="P7077" t="s">
        <v>49</v>
      </c>
      <c r="Q7077" t="s">
        <v>50</v>
      </c>
      <c r="R7077" s="6">
        <f>_xlfn.XLOOKUP(CleanedData[[#This Row],[Product]],'02_Lookup_Tables'!$A$2:$A$126,'02_Lookup_Tables'!$B$2:$B$126)</f>
        <v>53.85</v>
      </c>
      <c r="S7077" t="str">
        <f>VLOOKUP(CleanedData[[#This Row],[Product]],'02_Lookup_Tables'!$H$2:$I$126,2,FALSE)</f>
        <v>Food</v>
      </c>
      <c r="T7077" t="str">
        <f>VLOOKUP(CleanedData[[#This Row],[Province]],'02_Lookup_Tables'!$D$2:$E$10,2, FALSE)</f>
        <v>Western Region</v>
      </c>
      <c r="U7077" t="str" cm="1">
        <f t="array" ref="U7077">_xlfn.IFS(CleanedData[[#This Row],[Purchase Amount]]&lt;500,"Low",
CleanedData[[#This Row],[Purchase Amount]]&lt;5000,"Medium",
TRUE,"High")</f>
        <v>Low</v>
      </c>
      <c r="V7077" t="str">
        <f>TEXT(CleanedData[[#This Row],[Date]],"mmmm")</f>
        <v>July</v>
      </c>
      <c r="W7077" t="str">
        <f>"Q"&amp;ROUNDUP(MONTH(CleanedData[[#This Row],[Date]])/3,0)</f>
        <v>Q3</v>
      </c>
      <c r="X7077" t="str">
        <f>IF(CleanedData[[#This Row],[Purchase Amount]]&gt;=5000,"Yes","No")</f>
        <v>No</v>
      </c>
      <c r="Y7077">
        <f>IF(CleanedData[[#This Row],[Recommend]]="Yes",1,0)</f>
        <v>1</v>
      </c>
      <c r="Z7077" s="6">
        <f>CleanedData[[#This Row],[Purchase Amount]]*0.15</f>
        <v>8.0775000000000006</v>
      </c>
      <c r="AA7077" s="6">
        <f>CleanedData[[#This Row],[Purchase Amount]]*1.15</f>
        <v>61.927499999999995</v>
      </c>
    </row>
    <row r="7078" spans="1:27" x14ac:dyDescent="0.3">
      <c r="A7078">
        <v>8564</v>
      </c>
      <c r="B7078" t="s">
        <v>7303</v>
      </c>
      <c r="C7078" s="1">
        <v>45719</v>
      </c>
      <c r="D7078">
        <v>60</v>
      </c>
      <c r="E7078" t="s">
        <v>60</v>
      </c>
      <c r="F7078" t="s">
        <v>83</v>
      </c>
      <c r="G7078" t="s">
        <v>189</v>
      </c>
      <c r="H7078">
        <v>5</v>
      </c>
      <c r="I7078" t="s">
        <v>42</v>
      </c>
      <c r="J7078" t="s">
        <v>54</v>
      </c>
      <c r="K7078" t="s">
        <v>44</v>
      </c>
      <c r="L7078" t="s">
        <v>45</v>
      </c>
      <c r="N7078" t="s">
        <v>57</v>
      </c>
      <c r="O7078" t="s">
        <v>134</v>
      </c>
      <c r="P7078" t="s">
        <v>8646</v>
      </c>
      <c r="Q7078" t="s">
        <v>50</v>
      </c>
      <c r="R7078" s="6">
        <f>_xlfn.XLOOKUP(CleanedData[[#This Row],[Product]],'02_Lookup_Tables'!$A$2:$A$126,'02_Lookup_Tables'!$B$2:$B$126)</f>
        <v>1619.07</v>
      </c>
      <c r="S7078" t="str">
        <f>VLOOKUP(CleanedData[[#This Row],[Product]],'02_Lookup_Tables'!$H$2:$I$126,2,FALSE)</f>
        <v>Home &amp; Living</v>
      </c>
      <c r="T7078" t="str">
        <f>VLOOKUP(CleanedData[[#This Row],[Province]],'02_Lookup_Tables'!$D$2:$E$10,2, FALSE)</f>
        <v>Western Region</v>
      </c>
      <c r="U7078" t="str" cm="1">
        <f t="array" ref="U7078">_xlfn.IFS(CleanedData[[#This Row],[Purchase Amount]]&lt;500,"Low",
CleanedData[[#This Row],[Purchase Amount]]&lt;5000,"Medium",
TRUE,"High")</f>
        <v>Medium</v>
      </c>
      <c r="V7078" t="str">
        <f>TEXT(CleanedData[[#This Row],[Date]],"mmmm")</f>
        <v>March</v>
      </c>
      <c r="W7078" t="str">
        <f>"Q"&amp;ROUNDUP(MONTH(CleanedData[[#This Row],[Date]])/3,0)</f>
        <v>Q1</v>
      </c>
      <c r="X7078" t="str">
        <f>IF(CleanedData[[#This Row],[Purchase Amount]]&gt;=5000,"Yes","No")</f>
        <v>No</v>
      </c>
      <c r="Y7078">
        <f>IF(CleanedData[[#This Row],[Recommend]]="Yes",1,0)</f>
        <v>0</v>
      </c>
      <c r="Z7078" s="6">
        <f>CleanedData[[#This Row],[Purchase Amount]]*0.15</f>
        <v>242.86049999999997</v>
      </c>
      <c r="AA7078" s="6">
        <f>CleanedData[[#This Row],[Purchase Amount]]*1.15</f>
        <v>1861.9304999999997</v>
      </c>
    </row>
    <row r="7079" spans="1:27" x14ac:dyDescent="0.3">
      <c r="A7079">
        <v>8565</v>
      </c>
      <c r="B7079" t="s">
        <v>7304</v>
      </c>
      <c r="C7079" s="1">
        <v>45471</v>
      </c>
      <c r="D7079">
        <v>30</v>
      </c>
      <c r="E7079" t="s">
        <v>60</v>
      </c>
      <c r="F7079" t="s">
        <v>40</v>
      </c>
      <c r="G7079" t="s">
        <v>116</v>
      </c>
      <c r="H7079">
        <v>4</v>
      </c>
      <c r="I7079" t="s">
        <v>42</v>
      </c>
      <c r="J7079" t="s">
        <v>74</v>
      </c>
      <c r="K7079" t="s">
        <v>44</v>
      </c>
      <c r="L7079" t="s">
        <v>45</v>
      </c>
      <c r="M7079" t="s">
        <v>100</v>
      </c>
      <c r="N7079" t="s">
        <v>96</v>
      </c>
      <c r="O7079" t="s">
        <v>48</v>
      </c>
      <c r="P7079" t="s">
        <v>49</v>
      </c>
      <c r="Q7079" t="s">
        <v>58</v>
      </c>
      <c r="R7079" s="6">
        <f>_xlfn.XLOOKUP(CleanedData[[#This Row],[Product]],'02_Lookup_Tables'!$A$2:$A$126,'02_Lookup_Tables'!$B$2:$B$126)</f>
        <v>869.65</v>
      </c>
      <c r="S7079" t="str">
        <f>VLOOKUP(CleanedData[[#This Row],[Product]],'02_Lookup_Tables'!$H$2:$I$126,2,FALSE)</f>
        <v>Toys &amp; Games</v>
      </c>
      <c r="T7079" t="str">
        <f>VLOOKUP(CleanedData[[#This Row],[Province]],'02_Lookup_Tables'!$D$2:$E$10,2, FALSE)</f>
        <v>Northern Region</v>
      </c>
      <c r="U7079" t="str" cm="1">
        <f t="array" ref="U7079">_xlfn.IFS(CleanedData[[#This Row],[Purchase Amount]]&lt;500,"Low",
CleanedData[[#This Row],[Purchase Amount]]&lt;5000,"Medium",
TRUE,"High")</f>
        <v>Medium</v>
      </c>
      <c r="V7079" t="str">
        <f>TEXT(CleanedData[[#This Row],[Date]],"mmmm")</f>
        <v>June</v>
      </c>
      <c r="W7079" t="str">
        <f>"Q"&amp;ROUNDUP(MONTH(CleanedData[[#This Row],[Date]])/3,0)</f>
        <v>Q2</v>
      </c>
      <c r="X7079" t="str">
        <f>IF(CleanedData[[#This Row],[Purchase Amount]]&gt;=5000,"Yes","No")</f>
        <v>No</v>
      </c>
      <c r="Y7079">
        <f>IF(CleanedData[[#This Row],[Recommend]]="Yes",1,0)</f>
        <v>0</v>
      </c>
      <c r="Z7079" s="6">
        <f>CleanedData[[#This Row],[Purchase Amount]]*0.15</f>
        <v>130.44749999999999</v>
      </c>
      <c r="AA7079" s="6">
        <f>CleanedData[[#This Row],[Purchase Amount]]*1.15</f>
        <v>1000.0974999999999</v>
      </c>
    </row>
    <row r="7080" spans="1:27" x14ac:dyDescent="0.3">
      <c r="A7080">
        <v>8566</v>
      </c>
      <c r="B7080" t="s">
        <v>7305</v>
      </c>
      <c r="C7080" s="1">
        <v>45539</v>
      </c>
      <c r="D7080">
        <v>29</v>
      </c>
      <c r="E7080" t="s">
        <v>39</v>
      </c>
      <c r="F7080" t="s">
        <v>83</v>
      </c>
      <c r="G7080" t="s">
        <v>406</v>
      </c>
      <c r="H7080">
        <v>2</v>
      </c>
      <c r="I7080" t="s">
        <v>42</v>
      </c>
      <c r="J7080" t="s">
        <v>63</v>
      </c>
      <c r="K7080" t="s">
        <v>55</v>
      </c>
      <c r="L7080" t="s">
        <v>45</v>
      </c>
      <c r="M7080" t="s">
        <v>180</v>
      </c>
      <c r="N7080" t="s">
        <v>47</v>
      </c>
      <c r="O7080" t="s">
        <v>89</v>
      </c>
      <c r="P7080" t="s">
        <v>49</v>
      </c>
      <c r="Q7080" t="s">
        <v>58</v>
      </c>
      <c r="R7080" s="6">
        <f>_xlfn.XLOOKUP(CleanedData[[#This Row],[Product]],'02_Lookup_Tables'!$A$2:$A$126,'02_Lookup_Tables'!$B$2:$B$126)</f>
        <v>996.44</v>
      </c>
      <c r="S7080" t="str">
        <f>VLOOKUP(CleanedData[[#This Row],[Product]],'02_Lookup_Tables'!$H$2:$I$126,2,FALSE)</f>
        <v>Sports &amp; Outdoors</v>
      </c>
      <c r="T7080" t="str">
        <f>VLOOKUP(CleanedData[[#This Row],[Province]],'02_Lookup_Tables'!$D$2:$E$10,2, FALSE)</f>
        <v>Western Region</v>
      </c>
      <c r="U7080" t="str" cm="1">
        <f t="array" ref="U7080">_xlfn.IFS(CleanedData[[#This Row],[Purchase Amount]]&lt;500,"Low",
CleanedData[[#This Row],[Purchase Amount]]&lt;5000,"Medium",
TRUE,"High")</f>
        <v>Medium</v>
      </c>
      <c r="V7080" t="str">
        <f>TEXT(CleanedData[[#This Row],[Date]],"mmmm")</f>
        <v>September</v>
      </c>
      <c r="W7080" t="str">
        <f>"Q"&amp;ROUNDUP(MONTH(CleanedData[[#This Row],[Date]])/3,0)</f>
        <v>Q3</v>
      </c>
      <c r="X7080" t="str">
        <f>IF(CleanedData[[#This Row],[Purchase Amount]]&gt;=5000,"Yes","No")</f>
        <v>No</v>
      </c>
      <c r="Y7080">
        <f>IF(CleanedData[[#This Row],[Recommend]]="Yes",1,0)</f>
        <v>0</v>
      </c>
      <c r="Z7080" s="6">
        <f>CleanedData[[#This Row],[Purchase Amount]]*0.15</f>
        <v>149.46600000000001</v>
      </c>
      <c r="AA7080" s="6">
        <f>CleanedData[[#This Row],[Purchase Amount]]*1.15</f>
        <v>1145.9059999999999</v>
      </c>
    </row>
    <row r="7081" spans="1:27" x14ac:dyDescent="0.3">
      <c r="A7081">
        <v>8567</v>
      </c>
      <c r="B7081" t="s">
        <v>7306</v>
      </c>
      <c r="C7081" s="1">
        <v>45788</v>
      </c>
      <c r="D7081">
        <v>43</v>
      </c>
      <c r="E7081" t="s">
        <v>60</v>
      </c>
      <c r="F7081" t="s">
        <v>68</v>
      </c>
      <c r="G7081" t="s">
        <v>109</v>
      </c>
      <c r="H7081">
        <v>5</v>
      </c>
      <c r="I7081" t="s">
        <v>42</v>
      </c>
      <c r="J7081" t="s">
        <v>43</v>
      </c>
      <c r="K7081" t="s">
        <v>64</v>
      </c>
      <c r="L7081" t="s">
        <v>42</v>
      </c>
      <c r="M7081" t="s">
        <v>175</v>
      </c>
      <c r="N7081" t="s">
        <v>57</v>
      </c>
      <c r="O7081" t="s">
        <v>89</v>
      </c>
      <c r="P7081" t="s">
        <v>70</v>
      </c>
      <c r="Q7081" t="s">
        <v>81</v>
      </c>
      <c r="R7081" s="6">
        <f>_xlfn.XLOOKUP(CleanedData[[#This Row],[Product]],'02_Lookup_Tables'!$A$2:$A$126,'02_Lookup_Tables'!$B$2:$B$126)</f>
        <v>228.08</v>
      </c>
      <c r="S7081" t="str">
        <f>VLOOKUP(CleanedData[[#This Row],[Product]],'02_Lookup_Tables'!$H$2:$I$126,2,FALSE)</f>
        <v>Apparel</v>
      </c>
      <c r="T7081" t="str">
        <f>VLOOKUP(CleanedData[[#This Row],[Province]],'02_Lookup_Tables'!$D$2:$E$10,2, FALSE)</f>
        <v>Northern Region</v>
      </c>
      <c r="U7081" t="str" cm="1">
        <f t="array" ref="U7081">_xlfn.IFS(CleanedData[[#This Row],[Purchase Amount]]&lt;500,"Low",
CleanedData[[#This Row],[Purchase Amount]]&lt;5000,"Medium",
TRUE,"High")</f>
        <v>Low</v>
      </c>
      <c r="V7081" t="str">
        <f>TEXT(CleanedData[[#This Row],[Date]],"mmmm")</f>
        <v>May</v>
      </c>
      <c r="W7081" t="str">
        <f>"Q"&amp;ROUNDUP(MONTH(CleanedData[[#This Row],[Date]])/3,0)</f>
        <v>Q2</v>
      </c>
      <c r="X7081" t="str">
        <f>IF(CleanedData[[#This Row],[Purchase Amount]]&gt;=5000,"Yes","No")</f>
        <v>No</v>
      </c>
      <c r="Y7081">
        <f>IF(CleanedData[[#This Row],[Recommend]]="Yes",1,0)</f>
        <v>0</v>
      </c>
      <c r="Z7081" s="6">
        <f>CleanedData[[#This Row],[Purchase Amount]]*0.15</f>
        <v>34.212000000000003</v>
      </c>
      <c r="AA7081" s="6">
        <f>CleanedData[[#This Row],[Purchase Amount]]*1.15</f>
        <v>262.29199999999997</v>
      </c>
    </row>
    <row r="7082" spans="1:27" x14ac:dyDescent="0.3">
      <c r="A7082">
        <v>8568</v>
      </c>
      <c r="B7082" t="s">
        <v>7307</v>
      </c>
      <c r="C7082" s="1">
        <v>45697</v>
      </c>
      <c r="D7082">
        <v>26</v>
      </c>
      <c r="E7082" t="s">
        <v>39</v>
      </c>
      <c r="F7082" t="s">
        <v>68</v>
      </c>
      <c r="G7082" t="s">
        <v>546</v>
      </c>
      <c r="H7082">
        <v>4</v>
      </c>
      <c r="I7082" t="s">
        <v>42</v>
      </c>
      <c r="J7082" t="s">
        <v>63</v>
      </c>
      <c r="K7082" t="s">
        <v>55</v>
      </c>
      <c r="L7082" t="s">
        <v>45</v>
      </c>
      <c r="N7082" t="s">
        <v>96</v>
      </c>
      <c r="O7082" t="s">
        <v>134</v>
      </c>
      <c r="P7082" t="s">
        <v>8646</v>
      </c>
      <c r="Q7082" t="s">
        <v>58</v>
      </c>
      <c r="R7082" s="6">
        <f>_xlfn.XLOOKUP(CleanedData[[#This Row],[Product]],'02_Lookup_Tables'!$A$2:$A$126,'02_Lookup_Tables'!$B$2:$B$126)</f>
        <v>1369.39</v>
      </c>
      <c r="S7082" t="str">
        <f>VLOOKUP(CleanedData[[#This Row],[Product]],'02_Lookup_Tables'!$H$2:$I$126,2,FALSE)</f>
        <v>Toys &amp; Games</v>
      </c>
      <c r="T7082" t="str">
        <f>VLOOKUP(CleanedData[[#This Row],[Province]],'02_Lookup_Tables'!$D$2:$E$10,2, FALSE)</f>
        <v>Northern Region</v>
      </c>
      <c r="U7082" t="str" cm="1">
        <f t="array" ref="U7082">_xlfn.IFS(CleanedData[[#This Row],[Purchase Amount]]&lt;500,"Low",
CleanedData[[#This Row],[Purchase Amount]]&lt;5000,"Medium",
TRUE,"High")</f>
        <v>Medium</v>
      </c>
      <c r="V7082" t="str">
        <f>TEXT(CleanedData[[#This Row],[Date]],"mmmm")</f>
        <v>February</v>
      </c>
      <c r="W7082" t="str">
        <f>"Q"&amp;ROUNDUP(MONTH(CleanedData[[#This Row],[Date]])/3,0)</f>
        <v>Q1</v>
      </c>
      <c r="X7082" t="str">
        <f>IF(CleanedData[[#This Row],[Purchase Amount]]&gt;=5000,"Yes","No")</f>
        <v>No</v>
      </c>
      <c r="Y7082">
        <f>IF(CleanedData[[#This Row],[Recommend]]="Yes",1,0)</f>
        <v>0</v>
      </c>
      <c r="Z7082" s="6">
        <f>CleanedData[[#This Row],[Purchase Amount]]*0.15</f>
        <v>205.4085</v>
      </c>
      <c r="AA7082" s="6">
        <f>CleanedData[[#This Row],[Purchase Amount]]*1.15</f>
        <v>1574.7985000000001</v>
      </c>
    </row>
    <row r="7083" spans="1:27" x14ac:dyDescent="0.3">
      <c r="A7083">
        <v>8569</v>
      </c>
      <c r="B7083" t="s">
        <v>7308</v>
      </c>
      <c r="C7083" s="1">
        <v>45451</v>
      </c>
      <c r="E7083" t="s">
        <v>52</v>
      </c>
      <c r="F7083" t="s">
        <v>40</v>
      </c>
      <c r="G7083" t="s">
        <v>164</v>
      </c>
      <c r="H7083">
        <v>5</v>
      </c>
      <c r="I7083" t="s">
        <v>45</v>
      </c>
      <c r="J7083" t="s">
        <v>54</v>
      </c>
      <c r="K7083" t="s">
        <v>64</v>
      </c>
      <c r="L7083" t="s">
        <v>45</v>
      </c>
      <c r="M7083" t="s">
        <v>136</v>
      </c>
      <c r="N7083" t="s">
        <v>57</v>
      </c>
      <c r="O7083" t="s">
        <v>89</v>
      </c>
      <c r="P7083" t="s">
        <v>70</v>
      </c>
      <c r="Q7083" t="s">
        <v>166</v>
      </c>
      <c r="R7083" s="6">
        <f>_xlfn.XLOOKUP(CleanedData[[#This Row],[Product]],'02_Lookup_Tables'!$A$2:$A$126,'02_Lookup_Tables'!$B$2:$B$126)</f>
        <v>440.87</v>
      </c>
      <c r="S7083" t="str">
        <f>VLOOKUP(CleanedData[[#This Row],[Product]],'02_Lookup_Tables'!$H$2:$I$126,2,FALSE)</f>
        <v>Home &amp; Living</v>
      </c>
      <c r="T7083" t="str">
        <f>VLOOKUP(CleanedData[[#This Row],[Province]],'02_Lookup_Tables'!$D$2:$E$10,2, FALSE)</f>
        <v>Northern Region</v>
      </c>
      <c r="U7083" t="str" cm="1">
        <f t="array" ref="U7083">_xlfn.IFS(CleanedData[[#This Row],[Purchase Amount]]&lt;500,"Low",
CleanedData[[#This Row],[Purchase Amount]]&lt;5000,"Medium",
TRUE,"High")</f>
        <v>Low</v>
      </c>
      <c r="V7083" t="str">
        <f>TEXT(CleanedData[[#This Row],[Date]],"mmmm")</f>
        <v>June</v>
      </c>
      <c r="W7083" t="str">
        <f>"Q"&amp;ROUNDUP(MONTH(CleanedData[[#This Row],[Date]])/3,0)</f>
        <v>Q2</v>
      </c>
      <c r="X7083" t="str">
        <f>IF(CleanedData[[#This Row],[Purchase Amount]]&gt;=5000,"Yes","No")</f>
        <v>No</v>
      </c>
      <c r="Y7083">
        <f>IF(CleanedData[[#This Row],[Recommend]]="Yes",1,0)</f>
        <v>1</v>
      </c>
      <c r="Z7083" s="6">
        <f>CleanedData[[#This Row],[Purchase Amount]]*0.15</f>
        <v>66.130499999999998</v>
      </c>
      <c r="AA7083" s="6">
        <f>CleanedData[[#This Row],[Purchase Amount]]*1.15</f>
        <v>507.00049999999999</v>
      </c>
    </row>
    <row r="7084" spans="1:27" x14ac:dyDescent="0.3">
      <c r="A7084">
        <v>8571</v>
      </c>
      <c r="B7084" t="s">
        <v>7309</v>
      </c>
      <c r="C7084" s="1">
        <v>46014</v>
      </c>
      <c r="D7084">
        <v>37</v>
      </c>
      <c r="E7084" t="s">
        <v>39</v>
      </c>
      <c r="F7084" t="s">
        <v>72</v>
      </c>
      <c r="G7084" t="s">
        <v>95</v>
      </c>
      <c r="H7084">
        <v>4</v>
      </c>
      <c r="I7084" t="s">
        <v>45</v>
      </c>
      <c r="J7084" t="s">
        <v>74</v>
      </c>
      <c r="K7084" t="s">
        <v>55</v>
      </c>
      <c r="L7084" t="s">
        <v>42</v>
      </c>
      <c r="M7084" t="s">
        <v>196</v>
      </c>
      <c r="N7084" t="s">
        <v>96</v>
      </c>
      <c r="O7084" t="s">
        <v>89</v>
      </c>
      <c r="P7084" t="s">
        <v>70</v>
      </c>
      <c r="Q7084" t="s">
        <v>81</v>
      </c>
      <c r="R7084" s="6">
        <f>_xlfn.XLOOKUP(CleanedData[[#This Row],[Product]],'02_Lookup_Tables'!$A$2:$A$126,'02_Lookup_Tables'!$B$2:$B$126)</f>
        <v>5390.8</v>
      </c>
      <c r="S7084" t="str">
        <f>VLOOKUP(CleanedData[[#This Row],[Product]],'02_Lookup_Tables'!$H$2:$I$126,2,FALSE)</f>
        <v>Electronics</v>
      </c>
      <c r="T7084" t="str">
        <f>VLOOKUP(CleanedData[[#This Row],[Province]],'02_Lookup_Tables'!$D$2:$E$10,2, FALSE)</f>
        <v>Central Region</v>
      </c>
      <c r="U7084" t="str" cm="1">
        <f t="array" ref="U7084">_xlfn.IFS(CleanedData[[#This Row],[Purchase Amount]]&lt;500,"Low",
CleanedData[[#This Row],[Purchase Amount]]&lt;5000,"Medium",
TRUE,"High")</f>
        <v>High</v>
      </c>
      <c r="V7084" t="str">
        <f>TEXT(CleanedData[[#This Row],[Date]],"mmmm")</f>
        <v>December</v>
      </c>
      <c r="W7084" t="str">
        <f>"Q"&amp;ROUNDUP(MONTH(CleanedData[[#This Row],[Date]])/3,0)</f>
        <v>Q4</v>
      </c>
      <c r="X7084" t="str">
        <f>IF(CleanedData[[#This Row],[Purchase Amount]]&gt;=5000,"Yes","No")</f>
        <v>Yes</v>
      </c>
      <c r="Y7084">
        <f>IF(CleanedData[[#This Row],[Recommend]]="Yes",1,0)</f>
        <v>1</v>
      </c>
      <c r="Z7084" s="6">
        <f>CleanedData[[#This Row],[Purchase Amount]]*0.15</f>
        <v>808.62</v>
      </c>
      <c r="AA7084" s="6">
        <f>CleanedData[[#This Row],[Purchase Amount]]*1.15</f>
        <v>6199.42</v>
      </c>
    </row>
    <row r="7085" spans="1:27" x14ac:dyDescent="0.3">
      <c r="A7085">
        <v>8573</v>
      </c>
      <c r="B7085" t="s">
        <v>7310</v>
      </c>
      <c r="C7085" s="1">
        <v>46002</v>
      </c>
      <c r="D7085">
        <v>51</v>
      </c>
      <c r="E7085" t="s">
        <v>60</v>
      </c>
      <c r="F7085" t="s">
        <v>68</v>
      </c>
      <c r="G7085" t="s">
        <v>203</v>
      </c>
      <c r="H7085">
        <v>4</v>
      </c>
      <c r="I7085" t="s">
        <v>42</v>
      </c>
      <c r="J7085" t="s">
        <v>74</v>
      </c>
      <c r="K7085" t="s">
        <v>44</v>
      </c>
      <c r="L7085" t="s">
        <v>45</v>
      </c>
      <c r="M7085" t="s">
        <v>79</v>
      </c>
      <c r="N7085" t="s">
        <v>96</v>
      </c>
      <c r="O7085" t="s">
        <v>89</v>
      </c>
      <c r="P7085" t="s">
        <v>70</v>
      </c>
      <c r="Q7085" t="s">
        <v>93</v>
      </c>
      <c r="R7085" s="6">
        <f>_xlfn.XLOOKUP(CleanedData[[#This Row],[Product]],'02_Lookup_Tables'!$A$2:$A$126,'02_Lookup_Tables'!$B$2:$B$126)</f>
        <v>2849.09</v>
      </c>
      <c r="S7085" t="str">
        <f>VLOOKUP(CleanedData[[#This Row],[Product]],'02_Lookup_Tables'!$H$2:$I$126,2,FALSE)</f>
        <v>Home &amp; Living</v>
      </c>
      <c r="T7085" t="str">
        <f>VLOOKUP(CleanedData[[#This Row],[Province]],'02_Lookup_Tables'!$D$2:$E$10,2, FALSE)</f>
        <v>Northern Region</v>
      </c>
      <c r="U7085" t="str" cm="1">
        <f t="array" ref="U7085">_xlfn.IFS(CleanedData[[#This Row],[Purchase Amount]]&lt;500,"Low",
CleanedData[[#This Row],[Purchase Amount]]&lt;5000,"Medium",
TRUE,"High")</f>
        <v>Medium</v>
      </c>
      <c r="V7085" t="str">
        <f>TEXT(CleanedData[[#This Row],[Date]],"mmmm")</f>
        <v>December</v>
      </c>
      <c r="W7085" t="str">
        <f>"Q"&amp;ROUNDUP(MONTH(CleanedData[[#This Row],[Date]])/3,0)</f>
        <v>Q4</v>
      </c>
      <c r="X7085" t="str">
        <f>IF(CleanedData[[#This Row],[Purchase Amount]]&gt;=5000,"Yes","No")</f>
        <v>No</v>
      </c>
      <c r="Y7085">
        <f>IF(CleanedData[[#This Row],[Recommend]]="Yes",1,0)</f>
        <v>0</v>
      </c>
      <c r="Z7085" s="6">
        <f>CleanedData[[#This Row],[Purchase Amount]]*0.15</f>
        <v>427.36349999999999</v>
      </c>
      <c r="AA7085" s="6">
        <f>CleanedData[[#This Row],[Purchase Amount]]*1.15</f>
        <v>3276.4535000000001</v>
      </c>
    </row>
    <row r="7086" spans="1:27" x14ac:dyDescent="0.3">
      <c r="A7086">
        <v>8574</v>
      </c>
      <c r="B7086" t="s">
        <v>7311</v>
      </c>
      <c r="C7086" s="1">
        <v>45890</v>
      </c>
      <c r="D7086">
        <v>64</v>
      </c>
      <c r="E7086" t="s">
        <v>52</v>
      </c>
      <c r="F7086" t="s">
        <v>125</v>
      </c>
      <c r="G7086" t="s">
        <v>317</v>
      </c>
      <c r="H7086">
        <v>4</v>
      </c>
      <c r="I7086" t="s">
        <v>45</v>
      </c>
      <c r="J7086" t="s">
        <v>74</v>
      </c>
      <c r="K7086" t="s">
        <v>64</v>
      </c>
      <c r="L7086" t="s">
        <v>45</v>
      </c>
      <c r="M7086" t="s">
        <v>140</v>
      </c>
      <c r="N7086" t="s">
        <v>96</v>
      </c>
      <c r="O7086" t="s">
        <v>148</v>
      </c>
      <c r="P7086" t="s">
        <v>49</v>
      </c>
      <c r="Q7086" t="s">
        <v>50</v>
      </c>
      <c r="R7086" s="6">
        <f>_xlfn.XLOOKUP(CleanedData[[#This Row],[Product]],'02_Lookup_Tables'!$A$2:$A$126,'02_Lookup_Tables'!$B$2:$B$126)</f>
        <v>10347.709999999999</v>
      </c>
      <c r="S7086" t="str">
        <f>VLOOKUP(CleanedData[[#This Row],[Product]],'02_Lookup_Tables'!$H$2:$I$126,2,FALSE)</f>
        <v>Home Devices</v>
      </c>
      <c r="T7086" t="str">
        <f>VLOOKUP(CleanedData[[#This Row],[Province]],'02_Lookup_Tables'!$D$2:$E$10,2, FALSE)</f>
        <v>Western Region</v>
      </c>
      <c r="U7086" t="str" cm="1">
        <f t="array" ref="U7086">_xlfn.IFS(CleanedData[[#This Row],[Purchase Amount]]&lt;500,"Low",
CleanedData[[#This Row],[Purchase Amount]]&lt;5000,"Medium",
TRUE,"High")</f>
        <v>High</v>
      </c>
      <c r="V7086" t="str">
        <f>TEXT(CleanedData[[#This Row],[Date]],"mmmm")</f>
        <v>August</v>
      </c>
      <c r="W7086" t="str">
        <f>"Q"&amp;ROUNDUP(MONTH(CleanedData[[#This Row],[Date]])/3,0)</f>
        <v>Q3</v>
      </c>
      <c r="X7086" t="str">
        <f>IF(CleanedData[[#This Row],[Purchase Amount]]&gt;=5000,"Yes","No")</f>
        <v>Yes</v>
      </c>
      <c r="Y7086">
        <f>IF(CleanedData[[#This Row],[Recommend]]="Yes",1,0)</f>
        <v>1</v>
      </c>
      <c r="Z7086" s="6">
        <f>CleanedData[[#This Row],[Purchase Amount]]*0.15</f>
        <v>1552.1564999999998</v>
      </c>
      <c r="AA7086" s="6">
        <f>CleanedData[[#This Row],[Purchase Amount]]*1.15</f>
        <v>11899.866499999998</v>
      </c>
    </row>
    <row r="7087" spans="1:27" x14ac:dyDescent="0.3">
      <c r="A7087">
        <v>8575</v>
      </c>
      <c r="B7087" t="s">
        <v>7312</v>
      </c>
      <c r="C7087" s="1">
        <v>45983</v>
      </c>
      <c r="D7087">
        <v>40</v>
      </c>
      <c r="E7087" t="s">
        <v>39</v>
      </c>
      <c r="F7087" t="s">
        <v>125</v>
      </c>
      <c r="G7087" t="s">
        <v>378</v>
      </c>
      <c r="H7087">
        <v>3</v>
      </c>
      <c r="I7087" t="s">
        <v>42</v>
      </c>
      <c r="J7087" t="s">
        <v>63</v>
      </c>
      <c r="K7087" t="s">
        <v>44</v>
      </c>
      <c r="L7087" t="s">
        <v>45</v>
      </c>
      <c r="M7087" t="s">
        <v>123</v>
      </c>
      <c r="N7087" t="s">
        <v>48</v>
      </c>
      <c r="O7087" t="s">
        <v>89</v>
      </c>
      <c r="P7087" t="s">
        <v>49</v>
      </c>
      <c r="Q7087" t="s">
        <v>81</v>
      </c>
      <c r="R7087" s="6">
        <f>_xlfn.XLOOKUP(CleanedData[[#This Row],[Product]],'02_Lookup_Tables'!$A$2:$A$126,'02_Lookup_Tables'!$B$2:$B$126)</f>
        <v>40.11</v>
      </c>
      <c r="S7087" t="str">
        <f>VLOOKUP(CleanedData[[#This Row],[Product]],'02_Lookup_Tables'!$H$2:$I$126,2,FALSE)</f>
        <v>Food</v>
      </c>
      <c r="T7087" t="str">
        <f>VLOOKUP(CleanedData[[#This Row],[Province]],'02_Lookup_Tables'!$D$2:$E$10,2, FALSE)</f>
        <v>Western Region</v>
      </c>
      <c r="U7087" t="str" cm="1">
        <f t="array" ref="U7087">_xlfn.IFS(CleanedData[[#This Row],[Purchase Amount]]&lt;500,"Low",
CleanedData[[#This Row],[Purchase Amount]]&lt;5000,"Medium",
TRUE,"High")</f>
        <v>Low</v>
      </c>
      <c r="V7087" t="str">
        <f>TEXT(CleanedData[[#This Row],[Date]],"mmmm")</f>
        <v>November</v>
      </c>
      <c r="W7087" t="str">
        <f>"Q"&amp;ROUNDUP(MONTH(CleanedData[[#This Row],[Date]])/3,0)</f>
        <v>Q4</v>
      </c>
      <c r="X7087" t="str">
        <f>IF(CleanedData[[#This Row],[Purchase Amount]]&gt;=5000,"Yes","No")</f>
        <v>No</v>
      </c>
      <c r="Y7087">
        <f>IF(CleanedData[[#This Row],[Recommend]]="Yes",1,0)</f>
        <v>0</v>
      </c>
      <c r="Z7087" s="6">
        <f>CleanedData[[#This Row],[Purchase Amount]]*0.15</f>
        <v>6.0164999999999997</v>
      </c>
      <c r="AA7087" s="6">
        <f>CleanedData[[#This Row],[Purchase Amount]]*1.15</f>
        <v>46.126499999999993</v>
      </c>
    </row>
    <row r="7088" spans="1:27" x14ac:dyDescent="0.3">
      <c r="A7088">
        <v>8576</v>
      </c>
      <c r="B7088" t="s">
        <v>7313</v>
      </c>
      <c r="C7088" s="1">
        <v>45945</v>
      </c>
      <c r="D7088">
        <v>78</v>
      </c>
      <c r="E7088" t="s">
        <v>60</v>
      </c>
      <c r="F7088" t="s">
        <v>83</v>
      </c>
      <c r="G7088" t="s">
        <v>505</v>
      </c>
      <c r="H7088">
        <v>2</v>
      </c>
      <c r="I7088" t="s">
        <v>42</v>
      </c>
      <c r="J7088" t="s">
        <v>54</v>
      </c>
      <c r="K7088" t="s">
        <v>44</v>
      </c>
      <c r="L7088" t="s">
        <v>45</v>
      </c>
      <c r="M7088" t="s">
        <v>100</v>
      </c>
      <c r="N7088" t="s">
        <v>47</v>
      </c>
      <c r="O7088" t="s">
        <v>48</v>
      </c>
      <c r="P7088" t="s">
        <v>49</v>
      </c>
      <c r="Q7088" t="s">
        <v>97</v>
      </c>
      <c r="R7088" s="6">
        <f>_xlfn.XLOOKUP(CleanedData[[#This Row],[Product]],'02_Lookup_Tables'!$A$2:$A$126,'02_Lookup_Tables'!$B$2:$B$126)</f>
        <v>2572.02</v>
      </c>
      <c r="S7088" t="str">
        <f>VLOOKUP(CleanedData[[#This Row],[Product]],'02_Lookup_Tables'!$H$2:$I$126,2,FALSE)</f>
        <v>Home &amp; Living</v>
      </c>
      <c r="T7088" t="str">
        <f>VLOOKUP(CleanedData[[#This Row],[Province]],'02_Lookup_Tables'!$D$2:$E$10,2, FALSE)</f>
        <v>Western Region</v>
      </c>
      <c r="U7088" t="str" cm="1">
        <f t="array" ref="U7088">_xlfn.IFS(CleanedData[[#This Row],[Purchase Amount]]&lt;500,"Low",
CleanedData[[#This Row],[Purchase Amount]]&lt;5000,"Medium",
TRUE,"High")</f>
        <v>Medium</v>
      </c>
      <c r="V7088" t="str">
        <f>TEXT(CleanedData[[#This Row],[Date]],"mmmm")</f>
        <v>October</v>
      </c>
      <c r="W7088" t="str">
        <f>"Q"&amp;ROUNDUP(MONTH(CleanedData[[#This Row],[Date]])/3,0)</f>
        <v>Q4</v>
      </c>
      <c r="X7088" t="str">
        <f>IF(CleanedData[[#This Row],[Purchase Amount]]&gt;=5000,"Yes","No")</f>
        <v>No</v>
      </c>
      <c r="Y7088">
        <f>IF(CleanedData[[#This Row],[Recommend]]="Yes",1,0)</f>
        <v>0</v>
      </c>
      <c r="Z7088" s="6">
        <f>CleanedData[[#This Row],[Purchase Amount]]*0.15</f>
        <v>385.803</v>
      </c>
      <c r="AA7088" s="6">
        <f>CleanedData[[#This Row],[Purchase Amount]]*1.15</f>
        <v>2957.8229999999999</v>
      </c>
    </row>
    <row r="7089" spans="1:27" x14ac:dyDescent="0.3">
      <c r="A7089">
        <v>8577</v>
      </c>
      <c r="B7089" t="s">
        <v>7314</v>
      </c>
      <c r="C7089" s="1">
        <v>45296</v>
      </c>
      <c r="D7089">
        <v>48</v>
      </c>
      <c r="E7089" t="s">
        <v>52</v>
      </c>
      <c r="F7089" t="s">
        <v>77</v>
      </c>
      <c r="G7089" t="s">
        <v>303</v>
      </c>
      <c r="H7089">
        <v>3</v>
      </c>
      <c r="I7089" t="s">
        <v>42</v>
      </c>
      <c r="J7089" t="s">
        <v>63</v>
      </c>
      <c r="K7089" t="s">
        <v>44</v>
      </c>
      <c r="L7089" t="s">
        <v>42</v>
      </c>
      <c r="M7089" t="s">
        <v>231</v>
      </c>
      <c r="N7089" t="s">
        <v>48</v>
      </c>
      <c r="O7089" t="s">
        <v>89</v>
      </c>
      <c r="P7089" t="s">
        <v>49</v>
      </c>
      <c r="Q7089" t="s">
        <v>93</v>
      </c>
      <c r="R7089" s="6">
        <f>_xlfn.XLOOKUP(CleanedData[[#This Row],[Product]],'02_Lookup_Tables'!$A$2:$A$126,'02_Lookup_Tables'!$B$2:$B$126)</f>
        <v>4841.7700000000004</v>
      </c>
      <c r="S7089" t="str">
        <f>VLOOKUP(CleanedData[[#This Row],[Product]],'02_Lookup_Tables'!$H$2:$I$126,2,FALSE)</f>
        <v>Home &amp; Living</v>
      </c>
      <c r="T7089" t="str">
        <f>VLOOKUP(CleanedData[[#This Row],[Province]],'02_Lookup_Tables'!$D$2:$E$10,2, FALSE)</f>
        <v>Central Region</v>
      </c>
      <c r="U7089" t="str" cm="1">
        <f t="array" ref="U7089">_xlfn.IFS(CleanedData[[#This Row],[Purchase Amount]]&lt;500,"Low",
CleanedData[[#This Row],[Purchase Amount]]&lt;5000,"Medium",
TRUE,"High")</f>
        <v>Medium</v>
      </c>
      <c r="V7089" t="str">
        <f>TEXT(CleanedData[[#This Row],[Date]],"mmmm")</f>
        <v>January</v>
      </c>
      <c r="W7089" t="str">
        <f>"Q"&amp;ROUNDUP(MONTH(CleanedData[[#This Row],[Date]])/3,0)</f>
        <v>Q1</v>
      </c>
      <c r="X7089" t="str">
        <f>IF(CleanedData[[#This Row],[Purchase Amount]]&gt;=5000,"Yes","No")</f>
        <v>No</v>
      </c>
      <c r="Y7089">
        <f>IF(CleanedData[[#This Row],[Recommend]]="Yes",1,0)</f>
        <v>0</v>
      </c>
      <c r="Z7089" s="6">
        <f>CleanedData[[#This Row],[Purchase Amount]]*0.15</f>
        <v>726.26550000000009</v>
      </c>
      <c r="AA7089" s="6">
        <f>CleanedData[[#This Row],[Purchase Amount]]*1.15</f>
        <v>5568.0355</v>
      </c>
    </row>
    <row r="7090" spans="1:27" x14ac:dyDescent="0.3">
      <c r="A7090">
        <v>8578</v>
      </c>
      <c r="B7090" t="s">
        <v>7315</v>
      </c>
      <c r="C7090" s="1">
        <v>45356</v>
      </c>
      <c r="D7090">
        <v>47</v>
      </c>
      <c r="E7090" t="s">
        <v>39</v>
      </c>
      <c r="F7090" t="s">
        <v>108</v>
      </c>
      <c r="G7090" t="s">
        <v>214</v>
      </c>
      <c r="H7090">
        <v>4</v>
      </c>
      <c r="I7090" t="s">
        <v>45</v>
      </c>
      <c r="J7090" t="s">
        <v>54</v>
      </c>
      <c r="K7090" t="s">
        <v>55</v>
      </c>
      <c r="L7090" t="s">
        <v>45</v>
      </c>
      <c r="M7090" t="s">
        <v>151</v>
      </c>
      <c r="N7090" t="s">
        <v>96</v>
      </c>
      <c r="O7090" t="s">
        <v>89</v>
      </c>
      <c r="P7090" t="s">
        <v>70</v>
      </c>
      <c r="Q7090" t="s">
        <v>93</v>
      </c>
      <c r="R7090" s="6">
        <f>_xlfn.XLOOKUP(CleanedData[[#This Row],[Product]],'02_Lookup_Tables'!$A$2:$A$126,'02_Lookup_Tables'!$B$2:$B$126)</f>
        <v>134.01</v>
      </c>
      <c r="S7090" t="str">
        <f>VLOOKUP(CleanedData[[#This Row],[Product]],'02_Lookup_Tables'!$H$2:$I$126,2,FALSE)</f>
        <v>Food</v>
      </c>
      <c r="T7090" t="str">
        <f>VLOOKUP(CleanedData[[#This Row],[Province]],'02_Lookup_Tables'!$D$2:$E$10,2, FALSE)</f>
        <v>Gauteng Region</v>
      </c>
      <c r="U7090" t="str" cm="1">
        <f t="array" ref="U7090">_xlfn.IFS(CleanedData[[#This Row],[Purchase Amount]]&lt;500,"Low",
CleanedData[[#This Row],[Purchase Amount]]&lt;5000,"Medium",
TRUE,"High")</f>
        <v>Low</v>
      </c>
      <c r="V7090" t="str">
        <f>TEXT(CleanedData[[#This Row],[Date]],"mmmm")</f>
        <v>March</v>
      </c>
      <c r="W7090" t="str">
        <f>"Q"&amp;ROUNDUP(MONTH(CleanedData[[#This Row],[Date]])/3,0)</f>
        <v>Q1</v>
      </c>
      <c r="X7090" t="str">
        <f>IF(CleanedData[[#This Row],[Purchase Amount]]&gt;=5000,"Yes","No")</f>
        <v>No</v>
      </c>
      <c r="Y7090">
        <f>IF(CleanedData[[#This Row],[Recommend]]="Yes",1,0)</f>
        <v>1</v>
      </c>
      <c r="Z7090" s="6">
        <f>CleanedData[[#This Row],[Purchase Amount]]*0.15</f>
        <v>20.101499999999998</v>
      </c>
      <c r="AA7090" s="6">
        <f>CleanedData[[#This Row],[Purchase Amount]]*1.15</f>
        <v>154.11149999999998</v>
      </c>
    </row>
    <row r="7091" spans="1:27" x14ac:dyDescent="0.3">
      <c r="A7091">
        <v>8580</v>
      </c>
      <c r="B7091" t="s">
        <v>7316</v>
      </c>
      <c r="C7091" s="1">
        <v>45635</v>
      </c>
      <c r="D7091">
        <v>71</v>
      </c>
      <c r="E7091" t="s">
        <v>39</v>
      </c>
      <c r="F7091" t="s">
        <v>108</v>
      </c>
      <c r="G7091" t="s">
        <v>122</v>
      </c>
      <c r="H7091">
        <v>1</v>
      </c>
      <c r="I7091" t="s">
        <v>45</v>
      </c>
      <c r="J7091" t="s">
        <v>63</v>
      </c>
      <c r="K7091" t="s">
        <v>44</v>
      </c>
      <c r="L7091" t="s">
        <v>45</v>
      </c>
      <c r="M7091" t="s">
        <v>151</v>
      </c>
      <c r="N7091" t="s">
        <v>80</v>
      </c>
      <c r="O7091" t="s">
        <v>89</v>
      </c>
      <c r="P7091" t="s">
        <v>49</v>
      </c>
      <c r="Q7091" t="s">
        <v>97</v>
      </c>
      <c r="R7091" s="6">
        <f>_xlfn.XLOOKUP(CleanedData[[#This Row],[Product]],'02_Lookup_Tables'!$A$2:$A$126,'02_Lookup_Tables'!$B$2:$B$126)</f>
        <v>1712.08</v>
      </c>
      <c r="S7091" t="str">
        <f>VLOOKUP(CleanedData[[#This Row],[Product]],'02_Lookup_Tables'!$H$2:$I$126,2,FALSE)</f>
        <v>Home &amp; Living</v>
      </c>
      <c r="T7091" t="str">
        <f>VLOOKUP(CleanedData[[#This Row],[Province]],'02_Lookup_Tables'!$D$2:$E$10,2, FALSE)</f>
        <v>Gauteng Region</v>
      </c>
      <c r="U7091" t="str" cm="1">
        <f t="array" ref="U7091">_xlfn.IFS(CleanedData[[#This Row],[Purchase Amount]]&lt;500,"Low",
CleanedData[[#This Row],[Purchase Amount]]&lt;5000,"Medium",
TRUE,"High")</f>
        <v>Medium</v>
      </c>
      <c r="V7091" t="str">
        <f>TEXT(CleanedData[[#This Row],[Date]],"mmmm")</f>
        <v>December</v>
      </c>
      <c r="W7091" t="str">
        <f>"Q"&amp;ROUNDUP(MONTH(CleanedData[[#This Row],[Date]])/3,0)</f>
        <v>Q4</v>
      </c>
      <c r="X7091" t="str">
        <f>IF(CleanedData[[#This Row],[Purchase Amount]]&gt;=5000,"Yes","No")</f>
        <v>No</v>
      </c>
      <c r="Y7091">
        <f>IF(CleanedData[[#This Row],[Recommend]]="Yes",1,0)</f>
        <v>1</v>
      </c>
      <c r="Z7091" s="6">
        <f>CleanedData[[#This Row],[Purchase Amount]]*0.15</f>
        <v>256.81199999999995</v>
      </c>
      <c r="AA7091" s="6">
        <f>CleanedData[[#This Row],[Purchase Amount]]*1.15</f>
        <v>1968.8919999999998</v>
      </c>
    </row>
    <row r="7092" spans="1:27" x14ac:dyDescent="0.3">
      <c r="A7092">
        <v>8581</v>
      </c>
      <c r="B7092" t="s">
        <v>7317</v>
      </c>
      <c r="C7092" s="1">
        <v>45843</v>
      </c>
      <c r="D7092">
        <v>42</v>
      </c>
      <c r="E7092" t="s">
        <v>52</v>
      </c>
      <c r="F7092" t="s">
        <v>83</v>
      </c>
      <c r="G7092" t="s">
        <v>317</v>
      </c>
      <c r="H7092">
        <v>4</v>
      </c>
      <c r="I7092" t="s">
        <v>45</v>
      </c>
      <c r="J7092" t="s">
        <v>69</v>
      </c>
      <c r="K7092" t="s">
        <v>55</v>
      </c>
      <c r="L7092" t="s">
        <v>45</v>
      </c>
      <c r="M7092" t="s">
        <v>140</v>
      </c>
      <c r="N7092" t="s">
        <v>96</v>
      </c>
      <c r="O7092" t="s">
        <v>148</v>
      </c>
      <c r="P7092" t="s">
        <v>49</v>
      </c>
      <c r="Q7092" t="s">
        <v>81</v>
      </c>
      <c r="R7092" s="6">
        <f>_xlfn.XLOOKUP(CleanedData[[#This Row],[Product]],'02_Lookup_Tables'!$A$2:$A$126,'02_Lookup_Tables'!$B$2:$B$126)</f>
        <v>10347.709999999999</v>
      </c>
      <c r="S7092" t="str">
        <f>VLOOKUP(CleanedData[[#This Row],[Product]],'02_Lookup_Tables'!$H$2:$I$126,2,FALSE)</f>
        <v>Home Devices</v>
      </c>
      <c r="T7092" t="str">
        <f>VLOOKUP(CleanedData[[#This Row],[Province]],'02_Lookup_Tables'!$D$2:$E$10,2, FALSE)</f>
        <v>Western Region</v>
      </c>
      <c r="U7092" t="str" cm="1">
        <f t="array" ref="U7092">_xlfn.IFS(CleanedData[[#This Row],[Purchase Amount]]&lt;500,"Low",
CleanedData[[#This Row],[Purchase Amount]]&lt;5000,"Medium",
TRUE,"High")</f>
        <v>High</v>
      </c>
      <c r="V7092" t="str">
        <f>TEXT(CleanedData[[#This Row],[Date]],"mmmm")</f>
        <v>July</v>
      </c>
      <c r="W7092" t="str">
        <f>"Q"&amp;ROUNDUP(MONTH(CleanedData[[#This Row],[Date]])/3,0)</f>
        <v>Q3</v>
      </c>
      <c r="X7092" t="str">
        <f>IF(CleanedData[[#This Row],[Purchase Amount]]&gt;=5000,"Yes","No")</f>
        <v>Yes</v>
      </c>
      <c r="Y7092">
        <f>IF(CleanedData[[#This Row],[Recommend]]="Yes",1,0)</f>
        <v>1</v>
      </c>
      <c r="Z7092" s="6">
        <f>CleanedData[[#This Row],[Purchase Amount]]*0.15</f>
        <v>1552.1564999999998</v>
      </c>
      <c r="AA7092" s="6">
        <f>CleanedData[[#This Row],[Purchase Amount]]*1.15</f>
        <v>11899.866499999998</v>
      </c>
    </row>
    <row r="7093" spans="1:27" x14ac:dyDescent="0.3">
      <c r="A7093">
        <v>8582</v>
      </c>
      <c r="B7093" t="s">
        <v>7318</v>
      </c>
      <c r="C7093" s="1">
        <v>45946</v>
      </c>
      <c r="E7093" t="s">
        <v>60</v>
      </c>
      <c r="F7093" t="s">
        <v>108</v>
      </c>
      <c r="G7093" t="s">
        <v>505</v>
      </c>
      <c r="H7093">
        <v>5</v>
      </c>
      <c r="I7093" t="s">
        <v>42</v>
      </c>
      <c r="J7093" t="s">
        <v>74</v>
      </c>
      <c r="K7093" t="s">
        <v>44</v>
      </c>
      <c r="L7093" t="s">
        <v>42</v>
      </c>
      <c r="M7093" t="s">
        <v>231</v>
      </c>
      <c r="N7093" t="s">
        <v>57</v>
      </c>
      <c r="O7093" t="s">
        <v>89</v>
      </c>
      <c r="P7093" t="s">
        <v>70</v>
      </c>
      <c r="Q7093" t="s">
        <v>166</v>
      </c>
      <c r="R7093" s="6">
        <f>_xlfn.XLOOKUP(CleanedData[[#This Row],[Product]],'02_Lookup_Tables'!$A$2:$A$126,'02_Lookup_Tables'!$B$2:$B$126)</f>
        <v>2572.02</v>
      </c>
      <c r="S7093" t="str">
        <f>VLOOKUP(CleanedData[[#This Row],[Product]],'02_Lookup_Tables'!$H$2:$I$126,2,FALSE)</f>
        <v>Home &amp; Living</v>
      </c>
      <c r="T7093" t="str">
        <f>VLOOKUP(CleanedData[[#This Row],[Province]],'02_Lookup_Tables'!$D$2:$E$10,2, FALSE)</f>
        <v>Gauteng Region</v>
      </c>
      <c r="U7093" t="str" cm="1">
        <f t="array" ref="U7093">_xlfn.IFS(CleanedData[[#This Row],[Purchase Amount]]&lt;500,"Low",
CleanedData[[#This Row],[Purchase Amount]]&lt;5000,"Medium",
TRUE,"High")</f>
        <v>Medium</v>
      </c>
      <c r="V7093" t="str">
        <f>TEXT(CleanedData[[#This Row],[Date]],"mmmm")</f>
        <v>October</v>
      </c>
      <c r="W7093" t="str">
        <f>"Q"&amp;ROUNDUP(MONTH(CleanedData[[#This Row],[Date]])/3,0)</f>
        <v>Q4</v>
      </c>
      <c r="X7093" t="str">
        <f>IF(CleanedData[[#This Row],[Purchase Amount]]&gt;=5000,"Yes","No")</f>
        <v>No</v>
      </c>
      <c r="Y7093">
        <f>IF(CleanedData[[#This Row],[Recommend]]="Yes",1,0)</f>
        <v>0</v>
      </c>
      <c r="Z7093" s="6">
        <f>CleanedData[[#This Row],[Purchase Amount]]*0.15</f>
        <v>385.803</v>
      </c>
      <c r="AA7093" s="6">
        <f>CleanedData[[#This Row],[Purchase Amount]]*1.15</f>
        <v>2957.8229999999999</v>
      </c>
    </row>
    <row r="7094" spans="1:27" x14ac:dyDescent="0.3">
      <c r="A7094">
        <v>8584</v>
      </c>
      <c r="B7094" t="s">
        <v>7319</v>
      </c>
      <c r="C7094" s="1">
        <v>45747</v>
      </c>
      <c r="D7094">
        <v>18</v>
      </c>
      <c r="E7094" t="s">
        <v>52</v>
      </c>
      <c r="F7094" t="s">
        <v>83</v>
      </c>
      <c r="G7094" t="s">
        <v>284</v>
      </c>
      <c r="H7094">
        <v>4</v>
      </c>
      <c r="I7094" t="s">
        <v>45</v>
      </c>
      <c r="J7094" t="s">
        <v>69</v>
      </c>
      <c r="K7094" t="s">
        <v>64</v>
      </c>
      <c r="L7094" t="s">
        <v>45</v>
      </c>
      <c r="N7094" t="s">
        <v>96</v>
      </c>
      <c r="O7094" t="s">
        <v>134</v>
      </c>
      <c r="P7094" t="s">
        <v>8646</v>
      </c>
      <c r="Q7094" t="s">
        <v>66</v>
      </c>
      <c r="R7094" s="6">
        <f>_xlfn.XLOOKUP(CleanedData[[#This Row],[Product]],'02_Lookup_Tables'!$A$2:$A$126,'02_Lookup_Tables'!$B$2:$B$126)</f>
        <v>6698.54</v>
      </c>
      <c r="S7094" t="str">
        <f>VLOOKUP(CleanedData[[#This Row],[Product]],'02_Lookup_Tables'!$H$2:$I$126,2,FALSE)</f>
        <v>Electronics</v>
      </c>
      <c r="T7094" t="str">
        <f>VLOOKUP(CleanedData[[#This Row],[Province]],'02_Lookup_Tables'!$D$2:$E$10,2, FALSE)</f>
        <v>Western Region</v>
      </c>
      <c r="U7094" t="str" cm="1">
        <f t="array" ref="U7094">_xlfn.IFS(CleanedData[[#This Row],[Purchase Amount]]&lt;500,"Low",
CleanedData[[#This Row],[Purchase Amount]]&lt;5000,"Medium",
TRUE,"High")</f>
        <v>High</v>
      </c>
      <c r="V7094" t="str">
        <f>TEXT(CleanedData[[#This Row],[Date]],"mmmm")</f>
        <v>March</v>
      </c>
      <c r="W7094" t="str">
        <f>"Q"&amp;ROUNDUP(MONTH(CleanedData[[#This Row],[Date]])/3,0)</f>
        <v>Q1</v>
      </c>
      <c r="X7094" t="str">
        <f>IF(CleanedData[[#This Row],[Purchase Amount]]&gt;=5000,"Yes","No")</f>
        <v>Yes</v>
      </c>
      <c r="Y7094">
        <f>IF(CleanedData[[#This Row],[Recommend]]="Yes",1,0)</f>
        <v>1</v>
      </c>
      <c r="Z7094" s="6">
        <f>CleanedData[[#This Row],[Purchase Amount]]*0.15</f>
        <v>1004.7809999999999</v>
      </c>
      <c r="AA7094" s="6">
        <f>CleanedData[[#This Row],[Purchase Amount]]*1.15</f>
        <v>7703.320999999999</v>
      </c>
    </row>
    <row r="7095" spans="1:27" x14ac:dyDescent="0.3">
      <c r="A7095">
        <v>8585</v>
      </c>
      <c r="B7095" t="s">
        <v>7320</v>
      </c>
      <c r="C7095" s="1">
        <v>45874</v>
      </c>
      <c r="D7095">
        <v>62</v>
      </c>
      <c r="E7095" t="s">
        <v>60</v>
      </c>
      <c r="F7095" t="s">
        <v>108</v>
      </c>
      <c r="G7095" t="s">
        <v>501</v>
      </c>
      <c r="H7095">
        <v>2</v>
      </c>
      <c r="I7095" t="s">
        <v>45</v>
      </c>
      <c r="J7095" t="s">
        <v>54</v>
      </c>
      <c r="K7095" t="s">
        <v>44</v>
      </c>
      <c r="L7095" t="s">
        <v>45</v>
      </c>
      <c r="M7095" t="s">
        <v>85</v>
      </c>
      <c r="N7095" t="s">
        <v>47</v>
      </c>
      <c r="O7095" t="s">
        <v>48</v>
      </c>
      <c r="P7095" t="s">
        <v>49</v>
      </c>
      <c r="Q7095" t="s">
        <v>50</v>
      </c>
      <c r="R7095" s="6">
        <f>_xlfn.XLOOKUP(CleanedData[[#This Row],[Product]],'02_Lookup_Tables'!$A$2:$A$126,'02_Lookup_Tables'!$B$2:$B$126)</f>
        <v>1482.94</v>
      </c>
      <c r="S7095" t="str">
        <f>VLOOKUP(CleanedData[[#This Row],[Product]],'02_Lookup_Tables'!$H$2:$I$126,2,FALSE)</f>
        <v>Home Devices</v>
      </c>
      <c r="T7095" t="str">
        <f>VLOOKUP(CleanedData[[#This Row],[Province]],'02_Lookup_Tables'!$D$2:$E$10,2, FALSE)</f>
        <v>Gauteng Region</v>
      </c>
      <c r="U7095" t="str" cm="1">
        <f t="array" ref="U7095">_xlfn.IFS(CleanedData[[#This Row],[Purchase Amount]]&lt;500,"Low",
CleanedData[[#This Row],[Purchase Amount]]&lt;5000,"Medium",
TRUE,"High")</f>
        <v>Medium</v>
      </c>
      <c r="V7095" t="str">
        <f>TEXT(CleanedData[[#This Row],[Date]],"mmmm")</f>
        <v>August</v>
      </c>
      <c r="W7095" t="str">
        <f>"Q"&amp;ROUNDUP(MONTH(CleanedData[[#This Row],[Date]])/3,0)</f>
        <v>Q3</v>
      </c>
      <c r="X7095" t="str">
        <f>IF(CleanedData[[#This Row],[Purchase Amount]]&gt;=5000,"Yes","No")</f>
        <v>No</v>
      </c>
      <c r="Y7095">
        <f>IF(CleanedData[[#This Row],[Recommend]]="Yes",1,0)</f>
        <v>1</v>
      </c>
      <c r="Z7095" s="6">
        <f>CleanedData[[#This Row],[Purchase Amount]]*0.15</f>
        <v>222.441</v>
      </c>
      <c r="AA7095" s="6">
        <f>CleanedData[[#This Row],[Purchase Amount]]*1.15</f>
        <v>1705.3809999999999</v>
      </c>
    </row>
    <row r="7096" spans="1:27" x14ac:dyDescent="0.3">
      <c r="A7096">
        <v>8586</v>
      </c>
      <c r="B7096" t="s">
        <v>7321</v>
      </c>
      <c r="C7096" s="1">
        <v>45621</v>
      </c>
      <c r="D7096">
        <v>80</v>
      </c>
      <c r="E7096" t="s">
        <v>60</v>
      </c>
      <c r="F7096" t="s">
        <v>125</v>
      </c>
      <c r="G7096" t="s">
        <v>478</v>
      </c>
      <c r="H7096">
        <v>2</v>
      </c>
      <c r="I7096" t="s">
        <v>42</v>
      </c>
      <c r="J7096" t="s">
        <v>54</v>
      </c>
      <c r="K7096" t="s">
        <v>64</v>
      </c>
      <c r="L7096" t="s">
        <v>42</v>
      </c>
      <c r="M7096" t="s">
        <v>236</v>
      </c>
      <c r="N7096" t="s">
        <v>47</v>
      </c>
      <c r="O7096" t="s">
        <v>89</v>
      </c>
      <c r="P7096" t="s">
        <v>49</v>
      </c>
      <c r="Q7096" t="s">
        <v>97</v>
      </c>
      <c r="R7096" s="6">
        <f>_xlfn.XLOOKUP(CleanedData[[#This Row],[Product]],'02_Lookup_Tables'!$A$2:$A$126,'02_Lookup_Tables'!$B$2:$B$126)</f>
        <v>4507.63</v>
      </c>
      <c r="S7096" t="str">
        <f>VLOOKUP(CleanedData[[#This Row],[Product]],'02_Lookup_Tables'!$H$2:$I$126,2,FALSE)</f>
        <v>Sports &amp; Outdoors</v>
      </c>
      <c r="T7096" t="str">
        <f>VLOOKUP(CleanedData[[#This Row],[Province]],'02_Lookup_Tables'!$D$2:$E$10,2, FALSE)</f>
        <v>Western Region</v>
      </c>
      <c r="U7096" t="str" cm="1">
        <f t="array" ref="U7096">_xlfn.IFS(CleanedData[[#This Row],[Purchase Amount]]&lt;500,"Low",
CleanedData[[#This Row],[Purchase Amount]]&lt;5000,"Medium",
TRUE,"High")</f>
        <v>Medium</v>
      </c>
      <c r="V7096" t="str">
        <f>TEXT(CleanedData[[#This Row],[Date]],"mmmm")</f>
        <v>November</v>
      </c>
      <c r="W7096" t="str">
        <f>"Q"&amp;ROUNDUP(MONTH(CleanedData[[#This Row],[Date]])/3,0)</f>
        <v>Q4</v>
      </c>
      <c r="X7096" t="str">
        <f>IF(CleanedData[[#This Row],[Purchase Amount]]&gt;=5000,"Yes","No")</f>
        <v>No</v>
      </c>
      <c r="Y7096">
        <f>IF(CleanedData[[#This Row],[Recommend]]="Yes",1,0)</f>
        <v>0</v>
      </c>
      <c r="Z7096" s="6">
        <f>CleanedData[[#This Row],[Purchase Amount]]*0.15</f>
        <v>676.14449999999999</v>
      </c>
      <c r="AA7096" s="6">
        <f>CleanedData[[#This Row],[Purchase Amount]]*1.15</f>
        <v>5183.7744999999995</v>
      </c>
    </row>
    <row r="7097" spans="1:27" x14ac:dyDescent="0.3">
      <c r="A7097">
        <v>8587</v>
      </c>
      <c r="B7097" t="s">
        <v>7322</v>
      </c>
      <c r="C7097" s="1">
        <v>45322</v>
      </c>
      <c r="D7097">
        <v>23</v>
      </c>
      <c r="E7097" t="s">
        <v>52</v>
      </c>
      <c r="F7097" t="s">
        <v>108</v>
      </c>
      <c r="G7097" t="s">
        <v>225</v>
      </c>
      <c r="H7097">
        <v>5</v>
      </c>
      <c r="I7097" t="s">
        <v>45</v>
      </c>
      <c r="J7097" t="s">
        <v>54</v>
      </c>
      <c r="K7097" t="s">
        <v>44</v>
      </c>
      <c r="L7097" t="s">
        <v>45</v>
      </c>
      <c r="M7097" t="s">
        <v>156</v>
      </c>
      <c r="N7097" t="s">
        <v>57</v>
      </c>
      <c r="O7097" t="s">
        <v>148</v>
      </c>
      <c r="P7097" t="s">
        <v>49</v>
      </c>
      <c r="Q7097" t="s">
        <v>66</v>
      </c>
      <c r="R7097" s="6">
        <f>_xlfn.XLOOKUP(CleanedData[[#This Row],[Product]],'02_Lookup_Tables'!$A$2:$A$126,'02_Lookup_Tables'!$B$2:$B$126)</f>
        <v>1094.3699999999999</v>
      </c>
      <c r="S7097" t="str">
        <f>VLOOKUP(CleanedData[[#This Row],[Product]],'02_Lookup_Tables'!$H$2:$I$126,2,FALSE)</f>
        <v>Apparel</v>
      </c>
      <c r="T7097" t="str">
        <f>VLOOKUP(CleanedData[[#This Row],[Province]],'02_Lookup_Tables'!$D$2:$E$10,2, FALSE)</f>
        <v>Gauteng Region</v>
      </c>
      <c r="U7097" t="str" cm="1">
        <f t="array" ref="U7097">_xlfn.IFS(CleanedData[[#This Row],[Purchase Amount]]&lt;500,"Low",
CleanedData[[#This Row],[Purchase Amount]]&lt;5000,"Medium",
TRUE,"High")</f>
        <v>Medium</v>
      </c>
      <c r="V7097" t="str">
        <f>TEXT(CleanedData[[#This Row],[Date]],"mmmm")</f>
        <v>January</v>
      </c>
      <c r="W7097" t="str">
        <f>"Q"&amp;ROUNDUP(MONTH(CleanedData[[#This Row],[Date]])/3,0)</f>
        <v>Q1</v>
      </c>
      <c r="X7097" t="str">
        <f>IF(CleanedData[[#This Row],[Purchase Amount]]&gt;=5000,"Yes","No")</f>
        <v>No</v>
      </c>
      <c r="Y7097">
        <f>IF(CleanedData[[#This Row],[Recommend]]="Yes",1,0)</f>
        <v>1</v>
      </c>
      <c r="Z7097" s="6">
        <f>CleanedData[[#This Row],[Purchase Amount]]*0.15</f>
        <v>164.15549999999999</v>
      </c>
      <c r="AA7097" s="6">
        <f>CleanedData[[#This Row],[Purchase Amount]]*1.15</f>
        <v>1258.5254999999997</v>
      </c>
    </row>
    <row r="7098" spans="1:27" x14ac:dyDescent="0.3">
      <c r="A7098">
        <v>8588</v>
      </c>
      <c r="B7098" t="s">
        <v>7323</v>
      </c>
      <c r="C7098" s="1">
        <v>45466</v>
      </c>
      <c r="D7098">
        <v>33</v>
      </c>
      <c r="E7098" t="s">
        <v>39</v>
      </c>
      <c r="F7098" t="s">
        <v>83</v>
      </c>
      <c r="G7098" t="s">
        <v>78</v>
      </c>
      <c r="H7098">
        <v>1</v>
      </c>
      <c r="I7098" t="s">
        <v>45</v>
      </c>
      <c r="J7098" t="s">
        <v>63</v>
      </c>
      <c r="K7098" t="s">
        <v>55</v>
      </c>
      <c r="L7098" t="s">
        <v>45</v>
      </c>
      <c r="M7098" t="s">
        <v>165</v>
      </c>
      <c r="N7098" t="s">
        <v>80</v>
      </c>
      <c r="O7098" t="s">
        <v>89</v>
      </c>
      <c r="P7098" t="s">
        <v>49</v>
      </c>
      <c r="Q7098" t="s">
        <v>58</v>
      </c>
      <c r="R7098" s="6">
        <f>_xlfn.XLOOKUP(CleanedData[[#This Row],[Product]],'02_Lookup_Tables'!$A$2:$A$126,'02_Lookup_Tables'!$B$2:$B$126)</f>
        <v>1951.09</v>
      </c>
      <c r="S7098" t="str">
        <f>VLOOKUP(CleanedData[[#This Row],[Product]],'02_Lookup_Tables'!$H$2:$I$126,2,FALSE)</f>
        <v>Accessories</v>
      </c>
      <c r="T7098" t="str">
        <f>VLOOKUP(CleanedData[[#This Row],[Province]],'02_Lookup_Tables'!$D$2:$E$10,2, FALSE)</f>
        <v>Western Region</v>
      </c>
      <c r="U7098" t="str" cm="1">
        <f t="array" ref="U7098">_xlfn.IFS(CleanedData[[#This Row],[Purchase Amount]]&lt;500,"Low",
CleanedData[[#This Row],[Purchase Amount]]&lt;5000,"Medium",
TRUE,"High")</f>
        <v>Medium</v>
      </c>
      <c r="V7098" t="str">
        <f>TEXT(CleanedData[[#This Row],[Date]],"mmmm")</f>
        <v>June</v>
      </c>
      <c r="W7098" t="str">
        <f>"Q"&amp;ROUNDUP(MONTH(CleanedData[[#This Row],[Date]])/3,0)</f>
        <v>Q2</v>
      </c>
      <c r="X7098" t="str">
        <f>IF(CleanedData[[#This Row],[Purchase Amount]]&gt;=5000,"Yes","No")</f>
        <v>No</v>
      </c>
      <c r="Y7098">
        <f>IF(CleanedData[[#This Row],[Recommend]]="Yes",1,0)</f>
        <v>1</v>
      </c>
      <c r="Z7098" s="6">
        <f>CleanedData[[#This Row],[Purchase Amount]]*0.15</f>
        <v>292.6635</v>
      </c>
      <c r="AA7098" s="6">
        <f>CleanedData[[#This Row],[Purchase Amount]]*1.15</f>
        <v>2243.7534999999998</v>
      </c>
    </row>
    <row r="7099" spans="1:27" x14ac:dyDescent="0.3">
      <c r="A7099">
        <v>8591</v>
      </c>
      <c r="B7099" t="s">
        <v>7324</v>
      </c>
      <c r="C7099" s="1">
        <v>45607</v>
      </c>
      <c r="D7099">
        <v>21</v>
      </c>
      <c r="E7099" t="s">
        <v>60</v>
      </c>
      <c r="F7099" t="s">
        <v>83</v>
      </c>
      <c r="G7099" t="s">
        <v>693</v>
      </c>
      <c r="H7099">
        <v>3</v>
      </c>
      <c r="I7099" t="s">
        <v>42</v>
      </c>
      <c r="J7099" t="s">
        <v>69</v>
      </c>
      <c r="K7099" t="s">
        <v>55</v>
      </c>
      <c r="L7099" t="s">
        <v>42</v>
      </c>
      <c r="M7099" t="s">
        <v>106</v>
      </c>
      <c r="N7099" t="s">
        <v>48</v>
      </c>
      <c r="O7099" t="s">
        <v>148</v>
      </c>
      <c r="P7099" t="s">
        <v>49</v>
      </c>
      <c r="Q7099" t="s">
        <v>66</v>
      </c>
      <c r="R7099" s="6">
        <f>_xlfn.XLOOKUP(CleanedData[[#This Row],[Product]],'02_Lookup_Tables'!$A$2:$A$126,'02_Lookup_Tables'!$B$2:$B$126)</f>
        <v>618.72</v>
      </c>
      <c r="S7099" t="str">
        <f>VLOOKUP(CleanedData[[#This Row],[Product]],'02_Lookup_Tables'!$H$2:$I$126,2,FALSE)</f>
        <v>Sports &amp; Outdoors</v>
      </c>
      <c r="T7099" t="str">
        <f>VLOOKUP(CleanedData[[#This Row],[Province]],'02_Lookup_Tables'!$D$2:$E$10,2, FALSE)</f>
        <v>Western Region</v>
      </c>
      <c r="U7099" t="str" cm="1">
        <f t="array" ref="U7099">_xlfn.IFS(CleanedData[[#This Row],[Purchase Amount]]&lt;500,"Low",
CleanedData[[#This Row],[Purchase Amount]]&lt;5000,"Medium",
TRUE,"High")</f>
        <v>Medium</v>
      </c>
      <c r="V7099" t="str">
        <f>TEXT(CleanedData[[#This Row],[Date]],"mmmm")</f>
        <v>November</v>
      </c>
      <c r="W7099" t="str">
        <f>"Q"&amp;ROUNDUP(MONTH(CleanedData[[#This Row],[Date]])/3,0)</f>
        <v>Q4</v>
      </c>
      <c r="X7099" t="str">
        <f>IF(CleanedData[[#This Row],[Purchase Amount]]&gt;=5000,"Yes","No")</f>
        <v>No</v>
      </c>
      <c r="Y7099">
        <f>IF(CleanedData[[#This Row],[Recommend]]="Yes",1,0)</f>
        <v>0</v>
      </c>
      <c r="Z7099" s="6">
        <f>CleanedData[[#This Row],[Purchase Amount]]*0.15</f>
        <v>92.808000000000007</v>
      </c>
      <c r="AA7099" s="6">
        <f>CleanedData[[#This Row],[Purchase Amount]]*1.15</f>
        <v>711.52800000000002</v>
      </c>
    </row>
    <row r="7100" spans="1:27" x14ac:dyDescent="0.3">
      <c r="A7100">
        <v>8593</v>
      </c>
      <c r="B7100" t="s">
        <v>7325</v>
      </c>
      <c r="C7100" s="1">
        <v>45536</v>
      </c>
      <c r="D7100">
        <v>49</v>
      </c>
      <c r="E7100" t="s">
        <v>60</v>
      </c>
      <c r="F7100" t="s">
        <v>130</v>
      </c>
      <c r="G7100" t="s">
        <v>340</v>
      </c>
      <c r="H7100">
        <v>5</v>
      </c>
      <c r="I7100" t="s">
        <v>42</v>
      </c>
      <c r="J7100" t="s">
        <v>69</v>
      </c>
      <c r="K7100" t="s">
        <v>44</v>
      </c>
      <c r="L7100" t="s">
        <v>45</v>
      </c>
      <c r="M7100" t="s">
        <v>165</v>
      </c>
      <c r="N7100" t="s">
        <v>57</v>
      </c>
      <c r="O7100" t="s">
        <v>89</v>
      </c>
      <c r="P7100" t="s">
        <v>70</v>
      </c>
      <c r="Q7100" t="s">
        <v>93</v>
      </c>
      <c r="R7100" s="6">
        <f>_xlfn.XLOOKUP(CleanedData[[#This Row],[Product]],'02_Lookup_Tables'!$A$2:$A$126,'02_Lookup_Tables'!$B$2:$B$126)</f>
        <v>828.82</v>
      </c>
      <c r="S7100" t="str">
        <f>VLOOKUP(CleanedData[[#This Row],[Product]],'02_Lookup_Tables'!$H$2:$I$126,2,FALSE)</f>
        <v>Home Devices</v>
      </c>
      <c r="T7100" t="str">
        <f>VLOOKUP(CleanedData[[#This Row],[Province]],'02_Lookup_Tables'!$D$2:$E$10,2, FALSE)</f>
        <v>Eastern Region</v>
      </c>
      <c r="U7100" t="str" cm="1">
        <f t="array" ref="U7100">_xlfn.IFS(CleanedData[[#This Row],[Purchase Amount]]&lt;500,"Low",
CleanedData[[#This Row],[Purchase Amount]]&lt;5000,"Medium",
TRUE,"High")</f>
        <v>Medium</v>
      </c>
      <c r="V7100" t="str">
        <f>TEXT(CleanedData[[#This Row],[Date]],"mmmm")</f>
        <v>September</v>
      </c>
      <c r="W7100" t="str">
        <f>"Q"&amp;ROUNDUP(MONTH(CleanedData[[#This Row],[Date]])/3,0)</f>
        <v>Q3</v>
      </c>
      <c r="X7100" t="str">
        <f>IF(CleanedData[[#This Row],[Purchase Amount]]&gt;=5000,"Yes","No")</f>
        <v>No</v>
      </c>
      <c r="Y7100">
        <f>IF(CleanedData[[#This Row],[Recommend]]="Yes",1,0)</f>
        <v>0</v>
      </c>
      <c r="Z7100" s="6">
        <f>CleanedData[[#This Row],[Purchase Amount]]*0.15</f>
        <v>124.32300000000001</v>
      </c>
      <c r="AA7100" s="6">
        <f>CleanedData[[#This Row],[Purchase Amount]]*1.15</f>
        <v>953.14300000000003</v>
      </c>
    </row>
    <row r="7101" spans="1:27" x14ac:dyDescent="0.3">
      <c r="A7101">
        <v>8594</v>
      </c>
      <c r="B7101" t="s">
        <v>7326</v>
      </c>
      <c r="C7101" s="1">
        <v>45363</v>
      </c>
      <c r="D7101">
        <v>37</v>
      </c>
      <c r="E7101" t="s">
        <v>39</v>
      </c>
      <c r="F7101" t="s">
        <v>125</v>
      </c>
      <c r="G7101" t="s">
        <v>362</v>
      </c>
      <c r="H7101">
        <v>3</v>
      </c>
      <c r="I7101" t="s">
        <v>45</v>
      </c>
      <c r="J7101" t="s">
        <v>74</v>
      </c>
      <c r="K7101" t="s">
        <v>44</v>
      </c>
      <c r="L7101" t="s">
        <v>42</v>
      </c>
      <c r="M7101" t="s">
        <v>88</v>
      </c>
      <c r="N7101" t="s">
        <v>48</v>
      </c>
      <c r="O7101" t="s">
        <v>89</v>
      </c>
      <c r="P7101" t="s">
        <v>49</v>
      </c>
      <c r="Q7101" t="s">
        <v>81</v>
      </c>
      <c r="R7101" s="6">
        <f>_xlfn.XLOOKUP(CleanedData[[#This Row],[Product]],'02_Lookup_Tables'!$A$2:$A$126,'02_Lookup_Tables'!$B$2:$B$126)</f>
        <v>1746.77</v>
      </c>
      <c r="S7101" t="str">
        <f>VLOOKUP(CleanedData[[#This Row],[Product]],'02_Lookup_Tables'!$H$2:$I$126,2,FALSE)</f>
        <v>Home Devices</v>
      </c>
      <c r="T7101" t="str">
        <f>VLOOKUP(CleanedData[[#This Row],[Province]],'02_Lookup_Tables'!$D$2:$E$10,2, FALSE)</f>
        <v>Western Region</v>
      </c>
      <c r="U7101" t="str" cm="1">
        <f t="array" ref="U7101">_xlfn.IFS(CleanedData[[#This Row],[Purchase Amount]]&lt;500,"Low",
CleanedData[[#This Row],[Purchase Amount]]&lt;5000,"Medium",
TRUE,"High")</f>
        <v>Medium</v>
      </c>
      <c r="V7101" t="str">
        <f>TEXT(CleanedData[[#This Row],[Date]],"mmmm")</f>
        <v>March</v>
      </c>
      <c r="W7101" t="str">
        <f>"Q"&amp;ROUNDUP(MONTH(CleanedData[[#This Row],[Date]])/3,0)</f>
        <v>Q1</v>
      </c>
      <c r="X7101" t="str">
        <f>IF(CleanedData[[#This Row],[Purchase Amount]]&gt;=5000,"Yes","No")</f>
        <v>No</v>
      </c>
      <c r="Y7101">
        <f>IF(CleanedData[[#This Row],[Recommend]]="Yes",1,0)</f>
        <v>1</v>
      </c>
      <c r="Z7101" s="6">
        <f>CleanedData[[#This Row],[Purchase Amount]]*0.15</f>
        <v>262.01549999999997</v>
      </c>
      <c r="AA7101" s="6">
        <f>CleanedData[[#This Row],[Purchase Amount]]*1.15</f>
        <v>2008.7854999999997</v>
      </c>
    </row>
    <row r="7102" spans="1:27" x14ac:dyDescent="0.3">
      <c r="A7102">
        <v>8596</v>
      </c>
      <c r="B7102" t="s">
        <v>7327</v>
      </c>
      <c r="C7102" s="1">
        <v>45739</v>
      </c>
      <c r="D7102">
        <v>29</v>
      </c>
      <c r="E7102" t="s">
        <v>60</v>
      </c>
      <c r="F7102" t="s">
        <v>61</v>
      </c>
      <c r="G7102" t="s">
        <v>155</v>
      </c>
      <c r="H7102">
        <v>5</v>
      </c>
      <c r="I7102" t="s">
        <v>42</v>
      </c>
      <c r="J7102" t="s">
        <v>43</v>
      </c>
      <c r="K7102" t="s">
        <v>55</v>
      </c>
      <c r="L7102" t="s">
        <v>45</v>
      </c>
      <c r="M7102" t="s">
        <v>190</v>
      </c>
      <c r="N7102" t="s">
        <v>57</v>
      </c>
      <c r="O7102" t="s">
        <v>89</v>
      </c>
      <c r="P7102" t="s">
        <v>70</v>
      </c>
      <c r="Q7102" t="s">
        <v>58</v>
      </c>
      <c r="R7102" s="6">
        <f>_xlfn.XLOOKUP(CleanedData[[#This Row],[Product]],'02_Lookup_Tables'!$A$2:$A$126,'02_Lookup_Tables'!$B$2:$B$126)</f>
        <v>1355.08</v>
      </c>
      <c r="S7102" t="str">
        <f>VLOOKUP(CleanedData[[#This Row],[Product]],'02_Lookup_Tables'!$H$2:$I$126,2,FALSE)</f>
        <v>Sports &amp; Outdoors</v>
      </c>
      <c r="T7102" t="str">
        <f>VLOOKUP(CleanedData[[#This Row],[Province]],'02_Lookup_Tables'!$D$2:$E$10,2, FALSE)</f>
        <v>Southern Region</v>
      </c>
      <c r="U7102" t="str" cm="1">
        <f t="array" ref="U7102">_xlfn.IFS(CleanedData[[#This Row],[Purchase Amount]]&lt;500,"Low",
CleanedData[[#This Row],[Purchase Amount]]&lt;5000,"Medium",
TRUE,"High")</f>
        <v>Medium</v>
      </c>
      <c r="V7102" t="str">
        <f>TEXT(CleanedData[[#This Row],[Date]],"mmmm")</f>
        <v>March</v>
      </c>
      <c r="W7102" t="str">
        <f>"Q"&amp;ROUNDUP(MONTH(CleanedData[[#This Row],[Date]])/3,0)</f>
        <v>Q1</v>
      </c>
      <c r="X7102" t="str">
        <f>IF(CleanedData[[#This Row],[Purchase Amount]]&gt;=5000,"Yes","No")</f>
        <v>No</v>
      </c>
      <c r="Y7102">
        <f>IF(CleanedData[[#This Row],[Recommend]]="Yes",1,0)</f>
        <v>0</v>
      </c>
      <c r="Z7102" s="6">
        <f>CleanedData[[#This Row],[Purchase Amount]]*0.15</f>
        <v>203.26199999999997</v>
      </c>
      <c r="AA7102" s="6">
        <f>CleanedData[[#This Row],[Purchase Amount]]*1.15</f>
        <v>1558.3419999999999</v>
      </c>
    </row>
    <row r="7103" spans="1:27" x14ac:dyDescent="0.3">
      <c r="A7103">
        <v>8597</v>
      </c>
      <c r="B7103" t="s">
        <v>7328</v>
      </c>
      <c r="C7103" s="1">
        <v>45532</v>
      </c>
      <c r="D7103">
        <v>22</v>
      </c>
      <c r="E7103" t="s">
        <v>52</v>
      </c>
      <c r="F7103" t="s">
        <v>72</v>
      </c>
      <c r="G7103" t="s">
        <v>53</v>
      </c>
      <c r="H7103">
        <v>5</v>
      </c>
      <c r="I7103" t="s">
        <v>45</v>
      </c>
      <c r="J7103" t="s">
        <v>74</v>
      </c>
      <c r="K7103" t="s">
        <v>44</v>
      </c>
      <c r="L7103" t="s">
        <v>45</v>
      </c>
      <c r="M7103" t="s">
        <v>165</v>
      </c>
      <c r="N7103" t="s">
        <v>57</v>
      </c>
      <c r="O7103" t="s">
        <v>89</v>
      </c>
      <c r="P7103" t="s">
        <v>70</v>
      </c>
      <c r="Q7103" t="s">
        <v>66</v>
      </c>
      <c r="R7103" s="6">
        <f>_xlfn.XLOOKUP(CleanedData[[#This Row],[Product]],'02_Lookup_Tables'!$A$2:$A$126,'02_Lookup_Tables'!$B$2:$B$126)</f>
        <v>444.38</v>
      </c>
      <c r="S7103" t="str">
        <f>VLOOKUP(CleanedData[[#This Row],[Product]],'02_Lookup_Tables'!$H$2:$I$126,2,FALSE)</f>
        <v>Beauty &amp; Personal Care</v>
      </c>
      <c r="T7103" t="str">
        <f>VLOOKUP(CleanedData[[#This Row],[Province]],'02_Lookup_Tables'!$D$2:$E$10,2, FALSE)</f>
        <v>Central Region</v>
      </c>
      <c r="U7103" t="str" cm="1">
        <f t="array" ref="U7103">_xlfn.IFS(CleanedData[[#This Row],[Purchase Amount]]&lt;500,"Low",
CleanedData[[#This Row],[Purchase Amount]]&lt;5000,"Medium",
TRUE,"High")</f>
        <v>Low</v>
      </c>
      <c r="V7103" t="str">
        <f>TEXT(CleanedData[[#This Row],[Date]],"mmmm")</f>
        <v>August</v>
      </c>
      <c r="W7103" t="str">
        <f>"Q"&amp;ROUNDUP(MONTH(CleanedData[[#This Row],[Date]])/3,0)</f>
        <v>Q3</v>
      </c>
      <c r="X7103" t="str">
        <f>IF(CleanedData[[#This Row],[Purchase Amount]]&gt;=5000,"Yes","No")</f>
        <v>No</v>
      </c>
      <c r="Y7103">
        <f>IF(CleanedData[[#This Row],[Recommend]]="Yes",1,0)</f>
        <v>1</v>
      </c>
      <c r="Z7103" s="6">
        <f>CleanedData[[#This Row],[Purchase Amount]]*0.15</f>
        <v>66.656999999999996</v>
      </c>
      <c r="AA7103" s="6">
        <f>CleanedData[[#This Row],[Purchase Amount]]*1.15</f>
        <v>511.03699999999998</v>
      </c>
    </row>
    <row r="7104" spans="1:27" x14ac:dyDescent="0.3">
      <c r="A7104">
        <v>8598</v>
      </c>
      <c r="B7104" t="s">
        <v>7329</v>
      </c>
      <c r="C7104" s="1">
        <v>45642</v>
      </c>
      <c r="D7104">
        <v>52</v>
      </c>
      <c r="E7104" t="s">
        <v>39</v>
      </c>
      <c r="F7104" t="s">
        <v>108</v>
      </c>
      <c r="G7104" t="s">
        <v>288</v>
      </c>
      <c r="H7104">
        <v>3</v>
      </c>
      <c r="I7104" t="s">
        <v>45</v>
      </c>
      <c r="J7104" t="s">
        <v>54</v>
      </c>
      <c r="K7104" t="s">
        <v>44</v>
      </c>
      <c r="L7104" t="s">
        <v>42</v>
      </c>
      <c r="M7104" t="s">
        <v>136</v>
      </c>
      <c r="N7104" t="s">
        <v>48</v>
      </c>
      <c r="O7104" t="s">
        <v>89</v>
      </c>
      <c r="P7104" t="s">
        <v>49</v>
      </c>
      <c r="Q7104" t="s">
        <v>93</v>
      </c>
      <c r="R7104" s="6">
        <f>_xlfn.XLOOKUP(CleanedData[[#This Row],[Product]],'02_Lookup_Tables'!$A$2:$A$126,'02_Lookup_Tables'!$B$2:$B$126)</f>
        <v>605.1</v>
      </c>
      <c r="S7104" t="str">
        <f>VLOOKUP(CleanedData[[#This Row],[Product]],'02_Lookup_Tables'!$H$2:$I$126,2,FALSE)</f>
        <v>Apparel</v>
      </c>
      <c r="T7104" t="str">
        <f>VLOOKUP(CleanedData[[#This Row],[Province]],'02_Lookup_Tables'!$D$2:$E$10,2, FALSE)</f>
        <v>Gauteng Region</v>
      </c>
      <c r="U7104" t="str" cm="1">
        <f t="array" ref="U7104">_xlfn.IFS(CleanedData[[#This Row],[Purchase Amount]]&lt;500,"Low",
CleanedData[[#This Row],[Purchase Amount]]&lt;5000,"Medium",
TRUE,"High")</f>
        <v>Medium</v>
      </c>
      <c r="V7104" t="str">
        <f>TEXT(CleanedData[[#This Row],[Date]],"mmmm")</f>
        <v>December</v>
      </c>
      <c r="W7104" t="str">
        <f>"Q"&amp;ROUNDUP(MONTH(CleanedData[[#This Row],[Date]])/3,0)</f>
        <v>Q4</v>
      </c>
      <c r="X7104" t="str">
        <f>IF(CleanedData[[#This Row],[Purchase Amount]]&gt;=5000,"Yes","No")</f>
        <v>No</v>
      </c>
      <c r="Y7104">
        <f>IF(CleanedData[[#This Row],[Recommend]]="Yes",1,0)</f>
        <v>1</v>
      </c>
      <c r="Z7104" s="6">
        <f>CleanedData[[#This Row],[Purchase Amount]]*0.15</f>
        <v>90.765000000000001</v>
      </c>
      <c r="AA7104" s="6">
        <f>CleanedData[[#This Row],[Purchase Amount]]*1.15</f>
        <v>695.86500000000001</v>
      </c>
    </row>
    <row r="7105" spans="1:27" x14ac:dyDescent="0.3">
      <c r="A7105">
        <v>8599</v>
      </c>
      <c r="B7105" t="s">
        <v>7330</v>
      </c>
      <c r="C7105" s="1">
        <v>45766</v>
      </c>
      <c r="D7105">
        <v>49</v>
      </c>
      <c r="E7105" t="s">
        <v>52</v>
      </c>
      <c r="F7105" t="s">
        <v>72</v>
      </c>
      <c r="G7105" t="s">
        <v>114</v>
      </c>
      <c r="H7105">
        <v>3</v>
      </c>
      <c r="I7105" t="s">
        <v>45</v>
      </c>
      <c r="J7105" t="s">
        <v>54</v>
      </c>
      <c r="K7105" t="s">
        <v>44</v>
      </c>
      <c r="L7105" t="s">
        <v>42</v>
      </c>
      <c r="M7105" t="s">
        <v>190</v>
      </c>
      <c r="N7105" t="s">
        <v>48</v>
      </c>
      <c r="O7105" t="s">
        <v>89</v>
      </c>
      <c r="P7105" t="s">
        <v>49</v>
      </c>
      <c r="Q7105" t="s">
        <v>93</v>
      </c>
      <c r="R7105" s="6">
        <f>_xlfn.XLOOKUP(CleanedData[[#This Row],[Product]],'02_Lookup_Tables'!$A$2:$A$126,'02_Lookup_Tables'!$B$2:$B$126)</f>
        <v>1440.59</v>
      </c>
      <c r="S7105" t="str">
        <f>VLOOKUP(CleanedData[[#This Row],[Product]],'02_Lookup_Tables'!$H$2:$I$126,2,FALSE)</f>
        <v>Beauty &amp; Personal Care</v>
      </c>
      <c r="T7105" t="str">
        <f>VLOOKUP(CleanedData[[#This Row],[Province]],'02_Lookup_Tables'!$D$2:$E$10,2, FALSE)</f>
        <v>Central Region</v>
      </c>
      <c r="U7105" t="str" cm="1">
        <f t="array" ref="U7105">_xlfn.IFS(CleanedData[[#This Row],[Purchase Amount]]&lt;500,"Low",
CleanedData[[#This Row],[Purchase Amount]]&lt;5000,"Medium",
TRUE,"High")</f>
        <v>Medium</v>
      </c>
      <c r="V7105" t="str">
        <f>TEXT(CleanedData[[#This Row],[Date]],"mmmm")</f>
        <v>April</v>
      </c>
      <c r="W7105" t="str">
        <f>"Q"&amp;ROUNDUP(MONTH(CleanedData[[#This Row],[Date]])/3,0)</f>
        <v>Q2</v>
      </c>
      <c r="X7105" t="str">
        <f>IF(CleanedData[[#This Row],[Purchase Amount]]&gt;=5000,"Yes","No")</f>
        <v>No</v>
      </c>
      <c r="Y7105">
        <f>IF(CleanedData[[#This Row],[Recommend]]="Yes",1,0)</f>
        <v>1</v>
      </c>
      <c r="Z7105" s="6">
        <f>CleanedData[[#This Row],[Purchase Amount]]*0.15</f>
        <v>216.08849999999998</v>
      </c>
      <c r="AA7105" s="6">
        <f>CleanedData[[#This Row],[Purchase Amount]]*1.15</f>
        <v>1656.6784999999998</v>
      </c>
    </row>
    <row r="7106" spans="1:27" x14ac:dyDescent="0.3">
      <c r="A7106">
        <v>8600</v>
      </c>
      <c r="B7106" t="s">
        <v>7331</v>
      </c>
      <c r="C7106" s="1">
        <v>45566</v>
      </c>
      <c r="D7106">
        <v>72</v>
      </c>
      <c r="E7106" t="s">
        <v>60</v>
      </c>
      <c r="F7106" t="s">
        <v>68</v>
      </c>
      <c r="G7106" t="s">
        <v>207</v>
      </c>
      <c r="H7106">
        <v>5</v>
      </c>
      <c r="I7106" t="s">
        <v>45</v>
      </c>
      <c r="J7106" t="s">
        <v>43</v>
      </c>
      <c r="K7106" t="s">
        <v>64</v>
      </c>
      <c r="L7106" t="s">
        <v>42</v>
      </c>
      <c r="M7106" t="s">
        <v>56</v>
      </c>
      <c r="N7106" t="s">
        <v>57</v>
      </c>
      <c r="O7106" t="s">
        <v>148</v>
      </c>
      <c r="P7106" t="s">
        <v>49</v>
      </c>
      <c r="Q7106" t="s">
        <v>97</v>
      </c>
      <c r="R7106" s="6">
        <f>_xlfn.XLOOKUP(CleanedData[[#This Row],[Product]],'02_Lookup_Tables'!$A$2:$A$126,'02_Lookup_Tables'!$B$2:$B$126)</f>
        <v>3755.73</v>
      </c>
      <c r="S7106" t="str">
        <f>VLOOKUP(CleanedData[[#This Row],[Product]],'02_Lookup_Tables'!$H$2:$I$126,2,FALSE)</f>
        <v>Sports &amp; Outdoors</v>
      </c>
      <c r="T7106" t="str">
        <f>VLOOKUP(CleanedData[[#This Row],[Province]],'02_Lookup_Tables'!$D$2:$E$10,2, FALSE)</f>
        <v>Northern Region</v>
      </c>
      <c r="U7106" t="str" cm="1">
        <f t="array" ref="U7106">_xlfn.IFS(CleanedData[[#This Row],[Purchase Amount]]&lt;500,"Low",
CleanedData[[#This Row],[Purchase Amount]]&lt;5000,"Medium",
TRUE,"High")</f>
        <v>Medium</v>
      </c>
      <c r="V7106" t="str">
        <f>TEXT(CleanedData[[#This Row],[Date]],"mmmm")</f>
        <v>October</v>
      </c>
      <c r="W7106" t="str">
        <f>"Q"&amp;ROUNDUP(MONTH(CleanedData[[#This Row],[Date]])/3,0)</f>
        <v>Q4</v>
      </c>
      <c r="X7106" t="str">
        <f>IF(CleanedData[[#This Row],[Purchase Amount]]&gt;=5000,"Yes","No")</f>
        <v>No</v>
      </c>
      <c r="Y7106">
        <f>IF(CleanedData[[#This Row],[Recommend]]="Yes",1,0)</f>
        <v>1</v>
      </c>
      <c r="Z7106" s="6">
        <f>CleanedData[[#This Row],[Purchase Amount]]*0.15</f>
        <v>563.35950000000003</v>
      </c>
      <c r="AA7106" s="6">
        <f>CleanedData[[#This Row],[Purchase Amount]]*1.15</f>
        <v>4319.0895</v>
      </c>
    </row>
    <row r="7107" spans="1:27" x14ac:dyDescent="0.3">
      <c r="A7107">
        <v>8601</v>
      </c>
      <c r="B7107" t="s">
        <v>7332</v>
      </c>
      <c r="C7107" s="1">
        <v>45610</v>
      </c>
      <c r="D7107">
        <v>37</v>
      </c>
      <c r="E7107" t="s">
        <v>60</v>
      </c>
      <c r="F7107" t="s">
        <v>83</v>
      </c>
      <c r="G7107" t="s">
        <v>374</v>
      </c>
      <c r="H7107">
        <v>4</v>
      </c>
      <c r="I7107" t="s">
        <v>42</v>
      </c>
      <c r="J7107" t="s">
        <v>69</v>
      </c>
      <c r="K7107" t="s">
        <v>55</v>
      </c>
      <c r="L7107" t="s">
        <v>42</v>
      </c>
      <c r="M7107" t="s">
        <v>85</v>
      </c>
      <c r="N7107" t="s">
        <v>96</v>
      </c>
      <c r="O7107" t="s">
        <v>48</v>
      </c>
      <c r="P7107" t="s">
        <v>49</v>
      </c>
      <c r="Q7107" t="s">
        <v>81</v>
      </c>
      <c r="R7107" s="6">
        <f>_xlfn.XLOOKUP(CleanedData[[#This Row],[Product]],'02_Lookup_Tables'!$A$2:$A$126,'02_Lookup_Tables'!$B$2:$B$126)</f>
        <v>2906.97</v>
      </c>
      <c r="S7107" t="str">
        <f>VLOOKUP(CleanedData[[#This Row],[Product]],'02_Lookup_Tables'!$H$2:$I$126,2,FALSE)</f>
        <v>Home &amp; Living</v>
      </c>
      <c r="T7107" t="str">
        <f>VLOOKUP(CleanedData[[#This Row],[Province]],'02_Lookup_Tables'!$D$2:$E$10,2, FALSE)</f>
        <v>Western Region</v>
      </c>
      <c r="U7107" t="str" cm="1">
        <f t="array" ref="U7107">_xlfn.IFS(CleanedData[[#This Row],[Purchase Amount]]&lt;500,"Low",
CleanedData[[#This Row],[Purchase Amount]]&lt;5000,"Medium",
TRUE,"High")</f>
        <v>Medium</v>
      </c>
      <c r="V7107" t="str">
        <f>TEXT(CleanedData[[#This Row],[Date]],"mmmm")</f>
        <v>November</v>
      </c>
      <c r="W7107" t="str">
        <f>"Q"&amp;ROUNDUP(MONTH(CleanedData[[#This Row],[Date]])/3,0)</f>
        <v>Q4</v>
      </c>
      <c r="X7107" t="str">
        <f>IF(CleanedData[[#This Row],[Purchase Amount]]&gt;=5000,"Yes","No")</f>
        <v>No</v>
      </c>
      <c r="Y7107">
        <f>IF(CleanedData[[#This Row],[Recommend]]="Yes",1,0)</f>
        <v>0</v>
      </c>
      <c r="Z7107" s="6">
        <f>CleanedData[[#This Row],[Purchase Amount]]*0.15</f>
        <v>436.04549999999995</v>
      </c>
      <c r="AA7107" s="6">
        <f>CleanedData[[#This Row],[Purchase Amount]]*1.15</f>
        <v>3343.0154999999995</v>
      </c>
    </row>
    <row r="7108" spans="1:27" x14ac:dyDescent="0.3">
      <c r="A7108">
        <v>8602</v>
      </c>
      <c r="B7108" t="s">
        <v>7333</v>
      </c>
      <c r="C7108" s="1">
        <v>45797</v>
      </c>
      <c r="D7108">
        <v>40</v>
      </c>
      <c r="E7108" t="s">
        <v>52</v>
      </c>
      <c r="F7108" t="s">
        <v>130</v>
      </c>
      <c r="G7108" t="s">
        <v>128</v>
      </c>
      <c r="H7108">
        <v>5</v>
      </c>
      <c r="I7108" t="s">
        <v>42</v>
      </c>
      <c r="J7108" t="s">
        <v>54</v>
      </c>
      <c r="K7108" t="s">
        <v>55</v>
      </c>
      <c r="L7108" t="s">
        <v>42</v>
      </c>
      <c r="M7108" t="s">
        <v>112</v>
      </c>
      <c r="N7108" t="s">
        <v>57</v>
      </c>
      <c r="O7108" t="s">
        <v>48</v>
      </c>
      <c r="P7108" t="s">
        <v>49</v>
      </c>
      <c r="Q7108" t="s">
        <v>81</v>
      </c>
      <c r="R7108" s="6">
        <f>_xlfn.XLOOKUP(CleanedData[[#This Row],[Product]],'02_Lookup_Tables'!$A$2:$A$126,'02_Lookup_Tables'!$B$2:$B$126)</f>
        <v>3747.26</v>
      </c>
      <c r="S7108" t="str">
        <f>VLOOKUP(CleanedData[[#This Row],[Product]],'02_Lookup_Tables'!$H$2:$I$126,2,FALSE)</f>
        <v>Apparel</v>
      </c>
      <c r="T7108" t="str">
        <f>VLOOKUP(CleanedData[[#This Row],[Province]],'02_Lookup_Tables'!$D$2:$E$10,2, FALSE)</f>
        <v>Eastern Region</v>
      </c>
      <c r="U7108" t="str" cm="1">
        <f t="array" ref="U7108">_xlfn.IFS(CleanedData[[#This Row],[Purchase Amount]]&lt;500,"Low",
CleanedData[[#This Row],[Purchase Amount]]&lt;5000,"Medium",
TRUE,"High")</f>
        <v>Medium</v>
      </c>
      <c r="V7108" t="str">
        <f>TEXT(CleanedData[[#This Row],[Date]],"mmmm")</f>
        <v>May</v>
      </c>
      <c r="W7108" t="str">
        <f>"Q"&amp;ROUNDUP(MONTH(CleanedData[[#This Row],[Date]])/3,0)</f>
        <v>Q2</v>
      </c>
      <c r="X7108" t="str">
        <f>IF(CleanedData[[#This Row],[Purchase Amount]]&gt;=5000,"Yes","No")</f>
        <v>No</v>
      </c>
      <c r="Y7108">
        <f>IF(CleanedData[[#This Row],[Recommend]]="Yes",1,0)</f>
        <v>0</v>
      </c>
      <c r="Z7108" s="6">
        <f>CleanedData[[#This Row],[Purchase Amount]]*0.15</f>
        <v>562.08900000000006</v>
      </c>
      <c r="AA7108" s="6">
        <f>CleanedData[[#This Row],[Purchase Amount]]*1.15</f>
        <v>4309.3490000000002</v>
      </c>
    </row>
    <row r="7109" spans="1:27" x14ac:dyDescent="0.3">
      <c r="A7109">
        <v>8603</v>
      </c>
      <c r="B7109" t="s">
        <v>7334</v>
      </c>
      <c r="C7109" s="1">
        <v>45645</v>
      </c>
      <c r="D7109">
        <v>50</v>
      </c>
      <c r="E7109" t="s">
        <v>52</v>
      </c>
      <c r="F7109" t="s">
        <v>130</v>
      </c>
      <c r="G7109" t="s">
        <v>158</v>
      </c>
      <c r="H7109">
        <v>1</v>
      </c>
      <c r="I7109" t="s">
        <v>45</v>
      </c>
      <c r="J7109" t="s">
        <v>69</v>
      </c>
      <c r="K7109" t="s">
        <v>44</v>
      </c>
      <c r="L7109" t="s">
        <v>42</v>
      </c>
      <c r="N7109" t="s">
        <v>80</v>
      </c>
      <c r="O7109" t="s">
        <v>134</v>
      </c>
      <c r="P7109" t="s">
        <v>8646</v>
      </c>
      <c r="Q7109" t="s">
        <v>93</v>
      </c>
      <c r="R7109" s="6">
        <f>_xlfn.XLOOKUP(CleanedData[[#This Row],[Product]],'02_Lookup_Tables'!$A$2:$A$126,'02_Lookup_Tables'!$B$2:$B$126)</f>
        <v>2962.6</v>
      </c>
      <c r="S7109" t="str">
        <f>VLOOKUP(CleanedData[[#This Row],[Product]],'02_Lookup_Tables'!$H$2:$I$126,2,FALSE)</f>
        <v>Sports &amp; Outdoors</v>
      </c>
      <c r="T7109" t="str">
        <f>VLOOKUP(CleanedData[[#This Row],[Province]],'02_Lookup_Tables'!$D$2:$E$10,2, FALSE)</f>
        <v>Eastern Region</v>
      </c>
      <c r="U7109" t="str" cm="1">
        <f t="array" ref="U7109">_xlfn.IFS(CleanedData[[#This Row],[Purchase Amount]]&lt;500,"Low",
CleanedData[[#This Row],[Purchase Amount]]&lt;5000,"Medium",
TRUE,"High")</f>
        <v>Medium</v>
      </c>
      <c r="V7109" t="str">
        <f>TEXT(CleanedData[[#This Row],[Date]],"mmmm")</f>
        <v>December</v>
      </c>
      <c r="W7109" t="str">
        <f>"Q"&amp;ROUNDUP(MONTH(CleanedData[[#This Row],[Date]])/3,0)</f>
        <v>Q4</v>
      </c>
      <c r="X7109" t="str">
        <f>IF(CleanedData[[#This Row],[Purchase Amount]]&gt;=5000,"Yes","No")</f>
        <v>No</v>
      </c>
      <c r="Y7109">
        <f>IF(CleanedData[[#This Row],[Recommend]]="Yes",1,0)</f>
        <v>1</v>
      </c>
      <c r="Z7109" s="6">
        <f>CleanedData[[#This Row],[Purchase Amount]]*0.15</f>
        <v>444.39</v>
      </c>
      <c r="AA7109" s="6">
        <f>CleanedData[[#This Row],[Purchase Amount]]*1.15</f>
        <v>3406.99</v>
      </c>
    </row>
    <row r="7110" spans="1:27" x14ac:dyDescent="0.3">
      <c r="A7110">
        <v>8605</v>
      </c>
      <c r="B7110" t="s">
        <v>7335</v>
      </c>
      <c r="C7110" s="1">
        <v>45791</v>
      </c>
      <c r="D7110">
        <v>49</v>
      </c>
      <c r="E7110" t="s">
        <v>39</v>
      </c>
      <c r="F7110" t="s">
        <v>83</v>
      </c>
      <c r="G7110" t="s">
        <v>519</v>
      </c>
      <c r="H7110">
        <v>1</v>
      </c>
      <c r="I7110" t="s">
        <v>45</v>
      </c>
      <c r="J7110" t="s">
        <v>74</v>
      </c>
      <c r="K7110" t="s">
        <v>55</v>
      </c>
      <c r="L7110" t="s">
        <v>42</v>
      </c>
      <c r="M7110" t="s">
        <v>46</v>
      </c>
      <c r="N7110" t="s">
        <v>80</v>
      </c>
      <c r="O7110" t="s">
        <v>89</v>
      </c>
      <c r="P7110" t="s">
        <v>49</v>
      </c>
      <c r="Q7110" t="s">
        <v>93</v>
      </c>
      <c r="R7110" s="6">
        <f>_xlfn.XLOOKUP(CleanedData[[#This Row],[Product]],'02_Lookup_Tables'!$A$2:$A$126,'02_Lookup_Tables'!$B$2:$B$126)</f>
        <v>338.79</v>
      </c>
      <c r="S7110" t="str">
        <f>VLOOKUP(CleanedData[[#This Row],[Product]],'02_Lookup_Tables'!$H$2:$I$126,2,FALSE)</f>
        <v>Accessories</v>
      </c>
      <c r="T7110" t="str">
        <f>VLOOKUP(CleanedData[[#This Row],[Province]],'02_Lookup_Tables'!$D$2:$E$10,2, FALSE)</f>
        <v>Western Region</v>
      </c>
      <c r="U7110" t="str" cm="1">
        <f t="array" ref="U7110">_xlfn.IFS(CleanedData[[#This Row],[Purchase Amount]]&lt;500,"Low",
CleanedData[[#This Row],[Purchase Amount]]&lt;5000,"Medium",
TRUE,"High")</f>
        <v>Low</v>
      </c>
      <c r="V7110" t="str">
        <f>TEXT(CleanedData[[#This Row],[Date]],"mmmm")</f>
        <v>May</v>
      </c>
      <c r="W7110" t="str">
        <f>"Q"&amp;ROUNDUP(MONTH(CleanedData[[#This Row],[Date]])/3,0)</f>
        <v>Q2</v>
      </c>
      <c r="X7110" t="str">
        <f>IF(CleanedData[[#This Row],[Purchase Amount]]&gt;=5000,"Yes","No")</f>
        <v>No</v>
      </c>
      <c r="Y7110">
        <f>IF(CleanedData[[#This Row],[Recommend]]="Yes",1,0)</f>
        <v>1</v>
      </c>
      <c r="Z7110" s="6">
        <f>CleanedData[[#This Row],[Purchase Amount]]*0.15</f>
        <v>50.8185</v>
      </c>
      <c r="AA7110" s="6">
        <f>CleanedData[[#This Row],[Purchase Amount]]*1.15</f>
        <v>389.60849999999999</v>
      </c>
    </row>
    <row r="7111" spans="1:27" x14ac:dyDescent="0.3">
      <c r="A7111">
        <v>8606</v>
      </c>
      <c r="B7111" t="s">
        <v>7336</v>
      </c>
      <c r="C7111" s="1">
        <v>45806</v>
      </c>
      <c r="D7111">
        <v>73</v>
      </c>
      <c r="E7111" t="s">
        <v>60</v>
      </c>
      <c r="F7111" t="s">
        <v>108</v>
      </c>
      <c r="G7111" t="s">
        <v>519</v>
      </c>
      <c r="H7111">
        <v>1</v>
      </c>
      <c r="I7111" t="s">
        <v>42</v>
      </c>
      <c r="J7111" t="s">
        <v>74</v>
      </c>
      <c r="K7111" t="s">
        <v>44</v>
      </c>
      <c r="L7111" t="s">
        <v>45</v>
      </c>
      <c r="M7111" t="s">
        <v>106</v>
      </c>
      <c r="N7111" t="s">
        <v>80</v>
      </c>
      <c r="O7111" t="s">
        <v>148</v>
      </c>
      <c r="P7111" t="s">
        <v>70</v>
      </c>
      <c r="Q7111" t="s">
        <v>97</v>
      </c>
      <c r="R7111" s="6">
        <f>_xlfn.XLOOKUP(CleanedData[[#This Row],[Product]],'02_Lookup_Tables'!$A$2:$A$126,'02_Lookup_Tables'!$B$2:$B$126)</f>
        <v>338.79</v>
      </c>
      <c r="S7111" t="str">
        <f>VLOOKUP(CleanedData[[#This Row],[Product]],'02_Lookup_Tables'!$H$2:$I$126,2,FALSE)</f>
        <v>Accessories</v>
      </c>
      <c r="T7111" t="str">
        <f>VLOOKUP(CleanedData[[#This Row],[Province]],'02_Lookup_Tables'!$D$2:$E$10,2, FALSE)</f>
        <v>Gauteng Region</v>
      </c>
      <c r="U7111" t="str" cm="1">
        <f t="array" ref="U7111">_xlfn.IFS(CleanedData[[#This Row],[Purchase Amount]]&lt;500,"Low",
CleanedData[[#This Row],[Purchase Amount]]&lt;5000,"Medium",
TRUE,"High")</f>
        <v>Low</v>
      </c>
      <c r="V7111" t="str">
        <f>TEXT(CleanedData[[#This Row],[Date]],"mmmm")</f>
        <v>May</v>
      </c>
      <c r="W7111" t="str">
        <f>"Q"&amp;ROUNDUP(MONTH(CleanedData[[#This Row],[Date]])/3,0)</f>
        <v>Q2</v>
      </c>
      <c r="X7111" t="str">
        <f>IF(CleanedData[[#This Row],[Purchase Amount]]&gt;=5000,"Yes","No")</f>
        <v>No</v>
      </c>
      <c r="Y7111">
        <f>IF(CleanedData[[#This Row],[Recommend]]="Yes",1,0)</f>
        <v>0</v>
      </c>
      <c r="Z7111" s="6">
        <f>CleanedData[[#This Row],[Purchase Amount]]*0.15</f>
        <v>50.8185</v>
      </c>
      <c r="AA7111" s="6">
        <f>CleanedData[[#This Row],[Purchase Amount]]*1.15</f>
        <v>389.60849999999999</v>
      </c>
    </row>
    <row r="7112" spans="1:27" x14ac:dyDescent="0.3">
      <c r="A7112">
        <v>8607</v>
      </c>
      <c r="B7112" t="s">
        <v>7337</v>
      </c>
      <c r="C7112" s="1">
        <v>45399</v>
      </c>
      <c r="D7112">
        <v>27</v>
      </c>
      <c r="E7112" t="s">
        <v>39</v>
      </c>
      <c r="F7112" t="s">
        <v>83</v>
      </c>
      <c r="G7112" t="s">
        <v>146</v>
      </c>
      <c r="H7112">
        <v>2</v>
      </c>
      <c r="I7112" t="s">
        <v>45</v>
      </c>
      <c r="J7112" t="s">
        <v>54</v>
      </c>
      <c r="K7112" t="s">
        <v>55</v>
      </c>
      <c r="L7112" t="s">
        <v>45</v>
      </c>
      <c r="M7112" t="s">
        <v>112</v>
      </c>
      <c r="N7112" t="s">
        <v>47</v>
      </c>
      <c r="O7112" t="s">
        <v>48</v>
      </c>
      <c r="P7112" t="s">
        <v>49</v>
      </c>
      <c r="Q7112" t="s">
        <v>58</v>
      </c>
      <c r="R7112" s="6">
        <f>_xlfn.XLOOKUP(CleanedData[[#This Row],[Product]],'02_Lookup_Tables'!$A$2:$A$126,'02_Lookup_Tables'!$B$2:$B$126)</f>
        <v>27815.439999999999</v>
      </c>
      <c r="S7112" t="str">
        <f>VLOOKUP(CleanedData[[#This Row],[Product]],'02_Lookup_Tables'!$H$2:$I$126,2,FALSE)</f>
        <v>Electronics</v>
      </c>
      <c r="T7112" t="str">
        <f>VLOOKUP(CleanedData[[#This Row],[Province]],'02_Lookup_Tables'!$D$2:$E$10,2, FALSE)</f>
        <v>Western Region</v>
      </c>
      <c r="U7112" t="str" cm="1">
        <f t="array" ref="U7112">_xlfn.IFS(CleanedData[[#This Row],[Purchase Amount]]&lt;500,"Low",
CleanedData[[#This Row],[Purchase Amount]]&lt;5000,"Medium",
TRUE,"High")</f>
        <v>High</v>
      </c>
      <c r="V7112" t="str">
        <f>TEXT(CleanedData[[#This Row],[Date]],"mmmm")</f>
        <v>April</v>
      </c>
      <c r="W7112" t="str">
        <f>"Q"&amp;ROUNDUP(MONTH(CleanedData[[#This Row],[Date]])/3,0)</f>
        <v>Q2</v>
      </c>
      <c r="X7112" t="str">
        <f>IF(CleanedData[[#This Row],[Purchase Amount]]&gt;=5000,"Yes","No")</f>
        <v>Yes</v>
      </c>
      <c r="Y7112">
        <f>IF(CleanedData[[#This Row],[Recommend]]="Yes",1,0)</f>
        <v>1</v>
      </c>
      <c r="Z7112" s="6">
        <f>CleanedData[[#This Row],[Purchase Amount]]*0.15</f>
        <v>4172.3159999999998</v>
      </c>
      <c r="AA7112" s="6">
        <f>CleanedData[[#This Row],[Purchase Amount]]*1.15</f>
        <v>31987.755999999998</v>
      </c>
    </row>
    <row r="7113" spans="1:27" x14ac:dyDescent="0.3">
      <c r="A7113">
        <v>8608</v>
      </c>
      <c r="B7113" t="s">
        <v>7338</v>
      </c>
      <c r="C7113" s="1">
        <v>45372</v>
      </c>
      <c r="D7113">
        <v>51</v>
      </c>
      <c r="E7113" t="s">
        <v>39</v>
      </c>
      <c r="F7113" t="s">
        <v>83</v>
      </c>
      <c r="G7113" t="s">
        <v>99</v>
      </c>
      <c r="H7113">
        <v>4</v>
      </c>
      <c r="I7113" t="s">
        <v>45</v>
      </c>
      <c r="J7113" t="s">
        <v>54</v>
      </c>
      <c r="K7113" t="s">
        <v>64</v>
      </c>
      <c r="L7113" t="s">
        <v>42</v>
      </c>
      <c r="M7113" t="s">
        <v>236</v>
      </c>
      <c r="N7113" t="s">
        <v>96</v>
      </c>
      <c r="O7113" t="s">
        <v>89</v>
      </c>
      <c r="P7113" t="s">
        <v>70</v>
      </c>
      <c r="Q7113" t="s">
        <v>93</v>
      </c>
      <c r="R7113" s="6">
        <f>_xlfn.XLOOKUP(CleanedData[[#This Row],[Product]],'02_Lookup_Tables'!$A$2:$A$126,'02_Lookup_Tables'!$B$2:$B$126)</f>
        <v>43.23</v>
      </c>
      <c r="S7113" t="str">
        <f>VLOOKUP(CleanedData[[#This Row],[Product]],'02_Lookup_Tables'!$H$2:$I$126,2,FALSE)</f>
        <v>Food</v>
      </c>
      <c r="T7113" t="str">
        <f>VLOOKUP(CleanedData[[#This Row],[Province]],'02_Lookup_Tables'!$D$2:$E$10,2, FALSE)</f>
        <v>Western Region</v>
      </c>
      <c r="U7113" t="str" cm="1">
        <f t="array" ref="U7113">_xlfn.IFS(CleanedData[[#This Row],[Purchase Amount]]&lt;500,"Low",
CleanedData[[#This Row],[Purchase Amount]]&lt;5000,"Medium",
TRUE,"High")</f>
        <v>Low</v>
      </c>
      <c r="V7113" t="str">
        <f>TEXT(CleanedData[[#This Row],[Date]],"mmmm")</f>
        <v>March</v>
      </c>
      <c r="W7113" t="str">
        <f>"Q"&amp;ROUNDUP(MONTH(CleanedData[[#This Row],[Date]])/3,0)</f>
        <v>Q1</v>
      </c>
      <c r="X7113" t="str">
        <f>IF(CleanedData[[#This Row],[Purchase Amount]]&gt;=5000,"Yes","No")</f>
        <v>No</v>
      </c>
      <c r="Y7113">
        <f>IF(CleanedData[[#This Row],[Recommend]]="Yes",1,0)</f>
        <v>1</v>
      </c>
      <c r="Z7113" s="6">
        <f>CleanedData[[#This Row],[Purchase Amount]]*0.15</f>
        <v>6.4844999999999997</v>
      </c>
      <c r="AA7113" s="6">
        <f>CleanedData[[#This Row],[Purchase Amount]]*1.15</f>
        <v>49.714499999999994</v>
      </c>
    </row>
    <row r="7114" spans="1:27" x14ac:dyDescent="0.3">
      <c r="A7114">
        <v>8611</v>
      </c>
      <c r="B7114" t="s">
        <v>7339</v>
      </c>
      <c r="C7114" s="1">
        <v>45914</v>
      </c>
      <c r="D7114">
        <v>27</v>
      </c>
      <c r="E7114" t="s">
        <v>52</v>
      </c>
      <c r="F7114" t="s">
        <v>130</v>
      </c>
      <c r="G7114" t="s">
        <v>282</v>
      </c>
      <c r="H7114">
        <v>5</v>
      </c>
      <c r="I7114" t="s">
        <v>42</v>
      </c>
      <c r="J7114" t="s">
        <v>54</v>
      </c>
      <c r="K7114" t="s">
        <v>64</v>
      </c>
      <c r="L7114" t="s">
        <v>42</v>
      </c>
      <c r="M7114" t="s">
        <v>156</v>
      </c>
      <c r="N7114" t="s">
        <v>57</v>
      </c>
      <c r="O7114" t="s">
        <v>148</v>
      </c>
      <c r="P7114" t="s">
        <v>49</v>
      </c>
      <c r="Q7114" t="s">
        <v>58</v>
      </c>
      <c r="R7114" s="6">
        <f>_xlfn.XLOOKUP(CleanedData[[#This Row],[Product]],'02_Lookup_Tables'!$A$2:$A$126,'02_Lookup_Tables'!$B$2:$B$126)</f>
        <v>1859.13</v>
      </c>
      <c r="S7114" t="str">
        <f>VLOOKUP(CleanedData[[#This Row],[Product]],'02_Lookup_Tables'!$H$2:$I$126,2,FALSE)</f>
        <v>Home Devices</v>
      </c>
      <c r="T7114" t="str">
        <f>VLOOKUP(CleanedData[[#This Row],[Province]],'02_Lookup_Tables'!$D$2:$E$10,2, FALSE)</f>
        <v>Eastern Region</v>
      </c>
      <c r="U7114" t="str" cm="1">
        <f t="array" ref="U7114">_xlfn.IFS(CleanedData[[#This Row],[Purchase Amount]]&lt;500,"Low",
CleanedData[[#This Row],[Purchase Amount]]&lt;5000,"Medium",
TRUE,"High")</f>
        <v>Medium</v>
      </c>
      <c r="V7114" t="str">
        <f>TEXT(CleanedData[[#This Row],[Date]],"mmmm")</f>
        <v>September</v>
      </c>
      <c r="W7114" t="str">
        <f>"Q"&amp;ROUNDUP(MONTH(CleanedData[[#This Row],[Date]])/3,0)</f>
        <v>Q3</v>
      </c>
      <c r="X7114" t="str">
        <f>IF(CleanedData[[#This Row],[Purchase Amount]]&gt;=5000,"Yes","No")</f>
        <v>No</v>
      </c>
      <c r="Y7114">
        <f>IF(CleanedData[[#This Row],[Recommend]]="Yes",1,0)</f>
        <v>0</v>
      </c>
      <c r="Z7114" s="6">
        <f>CleanedData[[#This Row],[Purchase Amount]]*0.15</f>
        <v>278.86950000000002</v>
      </c>
      <c r="AA7114" s="6">
        <f>CleanedData[[#This Row],[Purchase Amount]]*1.15</f>
        <v>2137.9994999999999</v>
      </c>
    </row>
    <row r="7115" spans="1:27" x14ac:dyDescent="0.3">
      <c r="A7115">
        <v>8612</v>
      </c>
      <c r="B7115" t="s">
        <v>7340</v>
      </c>
      <c r="C7115" s="1">
        <v>45372</v>
      </c>
      <c r="D7115">
        <v>40</v>
      </c>
      <c r="E7115" t="s">
        <v>60</v>
      </c>
      <c r="F7115" t="s">
        <v>130</v>
      </c>
      <c r="G7115" t="s">
        <v>391</v>
      </c>
      <c r="H7115">
        <v>1</v>
      </c>
      <c r="I7115" t="s">
        <v>45</v>
      </c>
      <c r="J7115" t="s">
        <v>43</v>
      </c>
      <c r="K7115" t="s">
        <v>44</v>
      </c>
      <c r="L7115" t="s">
        <v>42</v>
      </c>
      <c r="M7115" t="s">
        <v>136</v>
      </c>
      <c r="N7115" t="s">
        <v>80</v>
      </c>
      <c r="O7115" t="s">
        <v>89</v>
      </c>
      <c r="P7115" t="s">
        <v>49</v>
      </c>
      <c r="Q7115" t="s">
        <v>81</v>
      </c>
      <c r="R7115" s="6">
        <f>_xlfn.XLOOKUP(CleanedData[[#This Row],[Product]],'02_Lookup_Tables'!$A$2:$A$126,'02_Lookup_Tables'!$B$2:$B$126)</f>
        <v>886.51</v>
      </c>
      <c r="S7115" t="str">
        <f>VLOOKUP(CleanedData[[#This Row],[Product]],'02_Lookup_Tables'!$H$2:$I$126,2,FALSE)</f>
        <v>Beauty &amp; Personal Care</v>
      </c>
      <c r="T7115" t="str">
        <f>VLOOKUP(CleanedData[[#This Row],[Province]],'02_Lookup_Tables'!$D$2:$E$10,2, FALSE)</f>
        <v>Eastern Region</v>
      </c>
      <c r="U7115" t="str" cm="1">
        <f t="array" ref="U7115">_xlfn.IFS(CleanedData[[#This Row],[Purchase Amount]]&lt;500,"Low",
CleanedData[[#This Row],[Purchase Amount]]&lt;5000,"Medium",
TRUE,"High")</f>
        <v>Medium</v>
      </c>
      <c r="V7115" t="str">
        <f>TEXT(CleanedData[[#This Row],[Date]],"mmmm")</f>
        <v>March</v>
      </c>
      <c r="W7115" t="str">
        <f>"Q"&amp;ROUNDUP(MONTH(CleanedData[[#This Row],[Date]])/3,0)</f>
        <v>Q1</v>
      </c>
      <c r="X7115" t="str">
        <f>IF(CleanedData[[#This Row],[Purchase Amount]]&gt;=5000,"Yes","No")</f>
        <v>No</v>
      </c>
      <c r="Y7115">
        <f>IF(CleanedData[[#This Row],[Recommend]]="Yes",1,0)</f>
        <v>1</v>
      </c>
      <c r="Z7115" s="6">
        <f>CleanedData[[#This Row],[Purchase Amount]]*0.15</f>
        <v>132.97649999999999</v>
      </c>
      <c r="AA7115" s="6">
        <f>CleanedData[[#This Row],[Purchase Amount]]*1.15</f>
        <v>1019.4864999999999</v>
      </c>
    </row>
    <row r="7116" spans="1:27" x14ac:dyDescent="0.3">
      <c r="A7116">
        <v>8613</v>
      </c>
      <c r="B7116" t="s">
        <v>7341</v>
      </c>
      <c r="C7116" s="1">
        <v>45744</v>
      </c>
      <c r="D7116">
        <v>77</v>
      </c>
      <c r="E7116" t="s">
        <v>52</v>
      </c>
      <c r="F7116" t="s">
        <v>77</v>
      </c>
      <c r="G7116" t="s">
        <v>478</v>
      </c>
      <c r="H7116">
        <v>4</v>
      </c>
      <c r="I7116" t="s">
        <v>42</v>
      </c>
      <c r="J7116" t="s">
        <v>74</v>
      </c>
      <c r="K7116" t="s">
        <v>44</v>
      </c>
      <c r="L7116" t="s">
        <v>45</v>
      </c>
      <c r="M7116" t="s">
        <v>75</v>
      </c>
      <c r="N7116" t="s">
        <v>96</v>
      </c>
      <c r="O7116" t="s">
        <v>89</v>
      </c>
      <c r="P7116" t="s">
        <v>70</v>
      </c>
      <c r="Q7116" t="s">
        <v>97</v>
      </c>
      <c r="R7116" s="6">
        <f>_xlfn.XLOOKUP(CleanedData[[#This Row],[Product]],'02_Lookup_Tables'!$A$2:$A$126,'02_Lookup_Tables'!$B$2:$B$126)</f>
        <v>4507.63</v>
      </c>
      <c r="S7116" t="str">
        <f>VLOOKUP(CleanedData[[#This Row],[Product]],'02_Lookup_Tables'!$H$2:$I$126,2,FALSE)</f>
        <v>Sports &amp; Outdoors</v>
      </c>
      <c r="T7116" t="str">
        <f>VLOOKUP(CleanedData[[#This Row],[Province]],'02_Lookup_Tables'!$D$2:$E$10,2, FALSE)</f>
        <v>Central Region</v>
      </c>
      <c r="U7116" t="str" cm="1">
        <f t="array" ref="U7116">_xlfn.IFS(CleanedData[[#This Row],[Purchase Amount]]&lt;500,"Low",
CleanedData[[#This Row],[Purchase Amount]]&lt;5000,"Medium",
TRUE,"High")</f>
        <v>Medium</v>
      </c>
      <c r="V7116" t="str">
        <f>TEXT(CleanedData[[#This Row],[Date]],"mmmm")</f>
        <v>March</v>
      </c>
      <c r="W7116" t="str">
        <f>"Q"&amp;ROUNDUP(MONTH(CleanedData[[#This Row],[Date]])/3,0)</f>
        <v>Q1</v>
      </c>
      <c r="X7116" t="str">
        <f>IF(CleanedData[[#This Row],[Purchase Amount]]&gt;=5000,"Yes","No")</f>
        <v>No</v>
      </c>
      <c r="Y7116">
        <f>IF(CleanedData[[#This Row],[Recommend]]="Yes",1,0)</f>
        <v>0</v>
      </c>
      <c r="Z7116" s="6">
        <f>CleanedData[[#This Row],[Purchase Amount]]*0.15</f>
        <v>676.14449999999999</v>
      </c>
      <c r="AA7116" s="6">
        <f>CleanedData[[#This Row],[Purchase Amount]]*1.15</f>
        <v>5183.7744999999995</v>
      </c>
    </row>
    <row r="7117" spans="1:27" x14ac:dyDescent="0.3">
      <c r="A7117">
        <v>8615</v>
      </c>
      <c r="B7117" t="s">
        <v>7342</v>
      </c>
      <c r="C7117" s="1">
        <v>45443</v>
      </c>
      <c r="D7117">
        <v>22</v>
      </c>
      <c r="E7117" t="s">
        <v>60</v>
      </c>
      <c r="F7117" t="s">
        <v>72</v>
      </c>
      <c r="G7117" t="s">
        <v>41</v>
      </c>
      <c r="H7117">
        <v>5</v>
      </c>
      <c r="I7117" t="s">
        <v>45</v>
      </c>
      <c r="J7117" t="s">
        <v>69</v>
      </c>
      <c r="K7117" t="s">
        <v>55</v>
      </c>
      <c r="L7117" t="s">
        <v>45</v>
      </c>
      <c r="M7117" t="s">
        <v>100</v>
      </c>
      <c r="N7117" t="s">
        <v>57</v>
      </c>
      <c r="O7117" t="s">
        <v>48</v>
      </c>
      <c r="P7117" t="s">
        <v>49</v>
      </c>
      <c r="Q7117" t="s">
        <v>66</v>
      </c>
      <c r="R7117" s="6">
        <f>_xlfn.XLOOKUP(CleanedData[[#This Row],[Product]],'02_Lookup_Tables'!$A$2:$A$126,'02_Lookup_Tables'!$B$2:$B$126)</f>
        <v>2479.5700000000002</v>
      </c>
      <c r="S7117" t="str">
        <f>VLOOKUP(CleanedData[[#This Row],[Product]],'02_Lookup_Tables'!$H$2:$I$126,2,FALSE)</f>
        <v>Accessories</v>
      </c>
      <c r="T7117" t="str">
        <f>VLOOKUP(CleanedData[[#This Row],[Province]],'02_Lookup_Tables'!$D$2:$E$10,2, FALSE)</f>
        <v>Central Region</v>
      </c>
      <c r="U7117" t="str" cm="1">
        <f t="array" ref="U7117">_xlfn.IFS(CleanedData[[#This Row],[Purchase Amount]]&lt;500,"Low",
CleanedData[[#This Row],[Purchase Amount]]&lt;5000,"Medium",
TRUE,"High")</f>
        <v>Medium</v>
      </c>
      <c r="V7117" t="str">
        <f>TEXT(CleanedData[[#This Row],[Date]],"mmmm")</f>
        <v>May</v>
      </c>
      <c r="W7117" t="str">
        <f>"Q"&amp;ROUNDUP(MONTH(CleanedData[[#This Row],[Date]])/3,0)</f>
        <v>Q2</v>
      </c>
      <c r="X7117" t="str">
        <f>IF(CleanedData[[#This Row],[Purchase Amount]]&gt;=5000,"Yes","No")</f>
        <v>No</v>
      </c>
      <c r="Y7117">
        <f>IF(CleanedData[[#This Row],[Recommend]]="Yes",1,0)</f>
        <v>1</v>
      </c>
      <c r="Z7117" s="6">
        <f>CleanedData[[#This Row],[Purchase Amount]]*0.15</f>
        <v>371.93549999999999</v>
      </c>
      <c r="AA7117" s="6">
        <f>CleanedData[[#This Row],[Purchase Amount]]*1.15</f>
        <v>2851.5054999999998</v>
      </c>
    </row>
    <row r="7118" spans="1:27" x14ac:dyDescent="0.3">
      <c r="A7118">
        <v>8616</v>
      </c>
      <c r="B7118" t="s">
        <v>7343</v>
      </c>
      <c r="C7118" s="1">
        <v>45955</v>
      </c>
      <c r="D7118">
        <v>60</v>
      </c>
      <c r="E7118" t="s">
        <v>52</v>
      </c>
      <c r="F7118" t="s">
        <v>130</v>
      </c>
      <c r="G7118" t="s">
        <v>128</v>
      </c>
      <c r="H7118">
        <v>4</v>
      </c>
      <c r="I7118" t="s">
        <v>42</v>
      </c>
      <c r="J7118" t="s">
        <v>54</v>
      </c>
      <c r="K7118" t="s">
        <v>64</v>
      </c>
      <c r="L7118" t="s">
        <v>42</v>
      </c>
      <c r="M7118" t="s">
        <v>190</v>
      </c>
      <c r="N7118" t="s">
        <v>96</v>
      </c>
      <c r="O7118" t="s">
        <v>89</v>
      </c>
      <c r="P7118" t="s">
        <v>70</v>
      </c>
      <c r="Q7118" t="s">
        <v>50</v>
      </c>
      <c r="R7118" s="6">
        <f>_xlfn.XLOOKUP(CleanedData[[#This Row],[Product]],'02_Lookup_Tables'!$A$2:$A$126,'02_Lookup_Tables'!$B$2:$B$126)</f>
        <v>3747.26</v>
      </c>
      <c r="S7118" t="str">
        <f>VLOOKUP(CleanedData[[#This Row],[Product]],'02_Lookup_Tables'!$H$2:$I$126,2,FALSE)</f>
        <v>Apparel</v>
      </c>
      <c r="T7118" t="str">
        <f>VLOOKUP(CleanedData[[#This Row],[Province]],'02_Lookup_Tables'!$D$2:$E$10,2, FALSE)</f>
        <v>Eastern Region</v>
      </c>
      <c r="U7118" t="str" cm="1">
        <f t="array" ref="U7118">_xlfn.IFS(CleanedData[[#This Row],[Purchase Amount]]&lt;500,"Low",
CleanedData[[#This Row],[Purchase Amount]]&lt;5000,"Medium",
TRUE,"High")</f>
        <v>Medium</v>
      </c>
      <c r="V7118" t="str">
        <f>TEXT(CleanedData[[#This Row],[Date]],"mmmm")</f>
        <v>October</v>
      </c>
      <c r="W7118" t="str">
        <f>"Q"&amp;ROUNDUP(MONTH(CleanedData[[#This Row],[Date]])/3,0)</f>
        <v>Q4</v>
      </c>
      <c r="X7118" t="str">
        <f>IF(CleanedData[[#This Row],[Purchase Amount]]&gt;=5000,"Yes","No")</f>
        <v>No</v>
      </c>
      <c r="Y7118">
        <f>IF(CleanedData[[#This Row],[Recommend]]="Yes",1,0)</f>
        <v>0</v>
      </c>
      <c r="Z7118" s="6">
        <f>CleanedData[[#This Row],[Purchase Amount]]*0.15</f>
        <v>562.08900000000006</v>
      </c>
      <c r="AA7118" s="6">
        <f>CleanedData[[#This Row],[Purchase Amount]]*1.15</f>
        <v>4309.3490000000002</v>
      </c>
    </row>
    <row r="7119" spans="1:27" x14ac:dyDescent="0.3">
      <c r="A7119">
        <v>8617</v>
      </c>
      <c r="B7119" t="s">
        <v>7344</v>
      </c>
      <c r="C7119" s="1">
        <v>45644</v>
      </c>
      <c r="D7119">
        <v>71</v>
      </c>
      <c r="E7119" t="s">
        <v>52</v>
      </c>
      <c r="F7119" t="s">
        <v>108</v>
      </c>
      <c r="G7119" t="s">
        <v>266</v>
      </c>
      <c r="H7119">
        <v>5</v>
      </c>
      <c r="I7119" t="s">
        <v>45</v>
      </c>
      <c r="J7119" t="s">
        <v>69</v>
      </c>
      <c r="K7119" t="s">
        <v>64</v>
      </c>
      <c r="L7119" t="s">
        <v>45</v>
      </c>
      <c r="M7119" t="s">
        <v>46</v>
      </c>
      <c r="N7119" t="s">
        <v>57</v>
      </c>
      <c r="O7119" t="s">
        <v>89</v>
      </c>
      <c r="P7119" t="s">
        <v>70</v>
      </c>
      <c r="Q7119" t="s">
        <v>97</v>
      </c>
      <c r="R7119" s="6">
        <f>_xlfn.XLOOKUP(CleanedData[[#This Row],[Product]],'02_Lookup_Tables'!$A$2:$A$126,'02_Lookup_Tables'!$B$2:$B$126)</f>
        <v>2951.61</v>
      </c>
      <c r="S7119" t="str">
        <f>VLOOKUP(CleanedData[[#This Row],[Product]],'02_Lookup_Tables'!$H$2:$I$126,2,FALSE)</f>
        <v>Beauty &amp; Personal Care</v>
      </c>
      <c r="T7119" t="str">
        <f>VLOOKUP(CleanedData[[#This Row],[Province]],'02_Lookup_Tables'!$D$2:$E$10,2, FALSE)</f>
        <v>Gauteng Region</v>
      </c>
      <c r="U7119" t="str" cm="1">
        <f t="array" ref="U7119">_xlfn.IFS(CleanedData[[#This Row],[Purchase Amount]]&lt;500,"Low",
CleanedData[[#This Row],[Purchase Amount]]&lt;5000,"Medium",
TRUE,"High")</f>
        <v>Medium</v>
      </c>
      <c r="V7119" t="str">
        <f>TEXT(CleanedData[[#This Row],[Date]],"mmmm")</f>
        <v>December</v>
      </c>
      <c r="W7119" t="str">
        <f>"Q"&amp;ROUNDUP(MONTH(CleanedData[[#This Row],[Date]])/3,0)</f>
        <v>Q4</v>
      </c>
      <c r="X7119" t="str">
        <f>IF(CleanedData[[#This Row],[Purchase Amount]]&gt;=5000,"Yes","No")</f>
        <v>No</v>
      </c>
      <c r="Y7119">
        <f>IF(CleanedData[[#This Row],[Recommend]]="Yes",1,0)</f>
        <v>1</v>
      </c>
      <c r="Z7119" s="6">
        <f>CleanedData[[#This Row],[Purchase Amount]]*0.15</f>
        <v>442.74150000000003</v>
      </c>
      <c r="AA7119" s="6">
        <f>CleanedData[[#This Row],[Purchase Amount]]*1.15</f>
        <v>3394.3514999999998</v>
      </c>
    </row>
    <row r="7120" spans="1:27" x14ac:dyDescent="0.3">
      <c r="A7120">
        <v>8618</v>
      </c>
      <c r="B7120" t="s">
        <v>7345</v>
      </c>
      <c r="C7120" s="1">
        <v>45759</v>
      </c>
      <c r="D7120">
        <v>57</v>
      </c>
      <c r="E7120" t="s">
        <v>39</v>
      </c>
      <c r="F7120" t="s">
        <v>77</v>
      </c>
      <c r="G7120" t="s">
        <v>160</v>
      </c>
      <c r="H7120">
        <v>5</v>
      </c>
      <c r="I7120" t="s">
        <v>45</v>
      </c>
      <c r="J7120" t="s">
        <v>43</v>
      </c>
      <c r="K7120" t="s">
        <v>64</v>
      </c>
      <c r="L7120" t="s">
        <v>42</v>
      </c>
      <c r="M7120" t="s">
        <v>88</v>
      </c>
      <c r="N7120" t="s">
        <v>57</v>
      </c>
      <c r="O7120" t="s">
        <v>89</v>
      </c>
      <c r="P7120" t="s">
        <v>70</v>
      </c>
      <c r="Q7120" t="s">
        <v>50</v>
      </c>
      <c r="R7120" s="6">
        <f>_xlfn.XLOOKUP(CleanedData[[#This Row],[Product]],'02_Lookup_Tables'!$A$2:$A$126,'02_Lookup_Tables'!$B$2:$B$126)</f>
        <v>294.33</v>
      </c>
      <c r="S7120" t="str">
        <f>VLOOKUP(CleanedData[[#This Row],[Product]],'02_Lookup_Tables'!$H$2:$I$126,2,FALSE)</f>
        <v>Toys &amp; Games</v>
      </c>
      <c r="T7120" t="str">
        <f>VLOOKUP(CleanedData[[#This Row],[Province]],'02_Lookup_Tables'!$D$2:$E$10,2, FALSE)</f>
        <v>Central Region</v>
      </c>
      <c r="U7120" t="str" cm="1">
        <f t="array" ref="U7120">_xlfn.IFS(CleanedData[[#This Row],[Purchase Amount]]&lt;500,"Low",
CleanedData[[#This Row],[Purchase Amount]]&lt;5000,"Medium",
TRUE,"High")</f>
        <v>Low</v>
      </c>
      <c r="V7120" t="str">
        <f>TEXT(CleanedData[[#This Row],[Date]],"mmmm")</f>
        <v>April</v>
      </c>
      <c r="W7120" t="str">
        <f>"Q"&amp;ROUNDUP(MONTH(CleanedData[[#This Row],[Date]])/3,0)</f>
        <v>Q2</v>
      </c>
      <c r="X7120" t="str">
        <f>IF(CleanedData[[#This Row],[Purchase Amount]]&gt;=5000,"Yes","No")</f>
        <v>No</v>
      </c>
      <c r="Y7120">
        <f>IF(CleanedData[[#This Row],[Recommend]]="Yes",1,0)</f>
        <v>1</v>
      </c>
      <c r="Z7120" s="6">
        <f>CleanedData[[#This Row],[Purchase Amount]]*0.15</f>
        <v>44.149499999999996</v>
      </c>
      <c r="AA7120" s="6">
        <f>CleanedData[[#This Row],[Purchase Amount]]*1.15</f>
        <v>338.47949999999997</v>
      </c>
    </row>
    <row r="7121" spans="1:27" x14ac:dyDescent="0.3">
      <c r="A7121">
        <v>8619</v>
      </c>
      <c r="B7121" t="s">
        <v>7346</v>
      </c>
      <c r="C7121" s="1">
        <v>45440</v>
      </c>
      <c r="D7121">
        <v>59</v>
      </c>
      <c r="E7121" t="s">
        <v>39</v>
      </c>
      <c r="F7121" t="s">
        <v>130</v>
      </c>
      <c r="G7121" t="s">
        <v>362</v>
      </c>
      <c r="H7121">
        <v>1</v>
      </c>
      <c r="I7121" t="s">
        <v>45</v>
      </c>
      <c r="J7121" t="s">
        <v>74</v>
      </c>
      <c r="K7121" t="s">
        <v>64</v>
      </c>
      <c r="L7121" t="s">
        <v>45</v>
      </c>
      <c r="M7121" t="s">
        <v>75</v>
      </c>
      <c r="N7121" t="s">
        <v>80</v>
      </c>
      <c r="O7121" t="s">
        <v>89</v>
      </c>
      <c r="P7121" t="s">
        <v>49</v>
      </c>
      <c r="Q7121" t="s">
        <v>50</v>
      </c>
      <c r="R7121" s="6">
        <f>_xlfn.XLOOKUP(CleanedData[[#This Row],[Product]],'02_Lookup_Tables'!$A$2:$A$126,'02_Lookup_Tables'!$B$2:$B$126)</f>
        <v>1746.77</v>
      </c>
      <c r="S7121" t="str">
        <f>VLOOKUP(CleanedData[[#This Row],[Product]],'02_Lookup_Tables'!$H$2:$I$126,2,FALSE)</f>
        <v>Home Devices</v>
      </c>
      <c r="T7121" t="str">
        <f>VLOOKUP(CleanedData[[#This Row],[Province]],'02_Lookup_Tables'!$D$2:$E$10,2, FALSE)</f>
        <v>Eastern Region</v>
      </c>
      <c r="U7121" t="str" cm="1">
        <f t="array" ref="U7121">_xlfn.IFS(CleanedData[[#This Row],[Purchase Amount]]&lt;500,"Low",
CleanedData[[#This Row],[Purchase Amount]]&lt;5000,"Medium",
TRUE,"High")</f>
        <v>Medium</v>
      </c>
      <c r="V7121" t="str">
        <f>TEXT(CleanedData[[#This Row],[Date]],"mmmm")</f>
        <v>May</v>
      </c>
      <c r="W7121" t="str">
        <f>"Q"&amp;ROUNDUP(MONTH(CleanedData[[#This Row],[Date]])/3,0)</f>
        <v>Q2</v>
      </c>
      <c r="X7121" t="str">
        <f>IF(CleanedData[[#This Row],[Purchase Amount]]&gt;=5000,"Yes","No")</f>
        <v>No</v>
      </c>
      <c r="Y7121">
        <f>IF(CleanedData[[#This Row],[Recommend]]="Yes",1,0)</f>
        <v>1</v>
      </c>
      <c r="Z7121" s="6">
        <f>CleanedData[[#This Row],[Purchase Amount]]*0.15</f>
        <v>262.01549999999997</v>
      </c>
      <c r="AA7121" s="6">
        <f>CleanedData[[#This Row],[Purchase Amount]]*1.15</f>
        <v>2008.7854999999997</v>
      </c>
    </row>
    <row r="7122" spans="1:27" x14ac:dyDescent="0.3">
      <c r="A7122">
        <v>8620</v>
      </c>
      <c r="B7122" t="s">
        <v>7347</v>
      </c>
      <c r="C7122" s="1">
        <v>45711</v>
      </c>
      <c r="D7122">
        <v>30</v>
      </c>
      <c r="E7122" t="s">
        <v>60</v>
      </c>
      <c r="F7122" t="s">
        <v>125</v>
      </c>
      <c r="G7122" t="s">
        <v>391</v>
      </c>
      <c r="H7122">
        <v>1</v>
      </c>
      <c r="I7122" t="s">
        <v>45</v>
      </c>
      <c r="J7122" t="s">
        <v>43</v>
      </c>
      <c r="K7122" t="s">
        <v>64</v>
      </c>
      <c r="L7122" t="s">
        <v>42</v>
      </c>
      <c r="M7122" t="s">
        <v>92</v>
      </c>
      <c r="N7122" t="s">
        <v>80</v>
      </c>
      <c r="O7122" t="s">
        <v>89</v>
      </c>
      <c r="P7122" t="s">
        <v>49</v>
      </c>
      <c r="Q7122" t="s">
        <v>58</v>
      </c>
      <c r="R7122" s="6">
        <f>_xlfn.XLOOKUP(CleanedData[[#This Row],[Product]],'02_Lookup_Tables'!$A$2:$A$126,'02_Lookup_Tables'!$B$2:$B$126)</f>
        <v>886.51</v>
      </c>
      <c r="S7122" t="str">
        <f>VLOOKUP(CleanedData[[#This Row],[Product]],'02_Lookup_Tables'!$H$2:$I$126,2,FALSE)</f>
        <v>Beauty &amp; Personal Care</v>
      </c>
      <c r="T7122" t="str">
        <f>VLOOKUP(CleanedData[[#This Row],[Province]],'02_Lookup_Tables'!$D$2:$E$10,2, FALSE)</f>
        <v>Western Region</v>
      </c>
      <c r="U7122" t="str" cm="1">
        <f t="array" ref="U7122">_xlfn.IFS(CleanedData[[#This Row],[Purchase Amount]]&lt;500,"Low",
CleanedData[[#This Row],[Purchase Amount]]&lt;5000,"Medium",
TRUE,"High")</f>
        <v>Medium</v>
      </c>
      <c r="V7122" t="str">
        <f>TEXT(CleanedData[[#This Row],[Date]],"mmmm")</f>
        <v>February</v>
      </c>
      <c r="W7122" t="str">
        <f>"Q"&amp;ROUNDUP(MONTH(CleanedData[[#This Row],[Date]])/3,0)</f>
        <v>Q1</v>
      </c>
      <c r="X7122" t="str">
        <f>IF(CleanedData[[#This Row],[Purchase Amount]]&gt;=5000,"Yes","No")</f>
        <v>No</v>
      </c>
      <c r="Y7122">
        <f>IF(CleanedData[[#This Row],[Recommend]]="Yes",1,0)</f>
        <v>1</v>
      </c>
      <c r="Z7122" s="6">
        <f>CleanedData[[#This Row],[Purchase Amount]]*0.15</f>
        <v>132.97649999999999</v>
      </c>
      <c r="AA7122" s="6">
        <f>CleanedData[[#This Row],[Purchase Amount]]*1.15</f>
        <v>1019.4864999999999</v>
      </c>
    </row>
    <row r="7123" spans="1:27" x14ac:dyDescent="0.3">
      <c r="A7123">
        <v>8621</v>
      </c>
      <c r="B7123" t="s">
        <v>7348</v>
      </c>
      <c r="C7123" s="1">
        <v>45830</v>
      </c>
      <c r="D7123">
        <v>32</v>
      </c>
      <c r="E7123" t="s">
        <v>39</v>
      </c>
      <c r="F7123" t="s">
        <v>61</v>
      </c>
      <c r="G7123" t="s">
        <v>227</v>
      </c>
      <c r="H7123">
        <v>1</v>
      </c>
      <c r="I7123" t="s">
        <v>45</v>
      </c>
      <c r="J7123" t="s">
        <v>63</v>
      </c>
      <c r="K7123" t="s">
        <v>55</v>
      </c>
      <c r="L7123" t="s">
        <v>42</v>
      </c>
      <c r="M7123" t="s">
        <v>236</v>
      </c>
      <c r="N7123" t="s">
        <v>80</v>
      </c>
      <c r="O7123" t="s">
        <v>89</v>
      </c>
      <c r="P7123" t="s">
        <v>49</v>
      </c>
      <c r="Q7123" t="s">
        <v>58</v>
      </c>
      <c r="R7123" s="6">
        <f>_xlfn.XLOOKUP(CleanedData[[#This Row],[Product]],'02_Lookup_Tables'!$A$2:$A$126,'02_Lookup_Tables'!$B$2:$B$126)</f>
        <v>22574.95</v>
      </c>
      <c r="S7123" t="str">
        <f>VLOOKUP(CleanedData[[#This Row],[Product]],'02_Lookup_Tables'!$H$2:$I$126,2,FALSE)</f>
        <v>Electronics</v>
      </c>
      <c r="T7123" t="str">
        <f>VLOOKUP(CleanedData[[#This Row],[Province]],'02_Lookup_Tables'!$D$2:$E$10,2, FALSE)</f>
        <v>Southern Region</v>
      </c>
      <c r="U7123" t="str" cm="1">
        <f t="array" ref="U7123">_xlfn.IFS(CleanedData[[#This Row],[Purchase Amount]]&lt;500,"Low",
CleanedData[[#This Row],[Purchase Amount]]&lt;5000,"Medium",
TRUE,"High")</f>
        <v>High</v>
      </c>
      <c r="V7123" t="str">
        <f>TEXT(CleanedData[[#This Row],[Date]],"mmmm")</f>
        <v>June</v>
      </c>
      <c r="W7123" t="str">
        <f>"Q"&amp;ROUNDUP(MONTH(CleanedData[[#This Row],[Date]])/3,0)</f>
        <v>Q2</v>
      </c>
      <c r="X7123" t="str">
        <f>IF(CleanedData[[#This Row],[Purchase Amount]]&gt;=5000,"Yes","No")</f>
        <v>Yes</v>
      </c>
      <c r="Y7123">
        <f>IF(CleanedData[[#This Row],[Recommend]]="Yes",1,0)</f>
        <v>1</v>
      </c>
      <c r="Z7123" s="6">
        <f>CleanedData[[#This Row],[Purchase Amount]]*0.15</f>
        <v>3386.2424999999998</v>
      </c>
      <c r="AA7123" s="6">
        <f>CleanedData[[#This Row],[Purchase Amount]]*1.15</f>
        <v>25961.192499999997</v>
      </c>
    </row>
    <row r="7124" spans="1:27" x14ac:dyDescent="0.3">
      <c r="A7124">
        <v>8622</v>
      </c>
      <c r="B7124" t="s">
        <v>7349</v>
      </c>
      <c r="C7124" s="1">
        <v>45974</v>
      </c>
      <c r="D7124">
        <v>20</v>
      </c>
      <c r="E7124" t="s">
        <v>60</v>
      </c>
      <c r="F7124" t="s">
        <v>72</v>
      </c>
      <c r="G7124" t="s">
        <v>269</v>
      </c>
      <c r="H7124">
        <v>3</v>
      </c>
      <c r="I7124" t="s">
        <v>45</v>
      </c>
      <c r="J7124" t="s">
        <v>63</v>
      </c>
      <c r="K7124" t="s">
        <v>55</v>
      </c>
      <c r="L7124" t="s">
        <v>45</v>
      </c>
      <c r="M7124" t="s">
        <v>165</v>
      </c>
      <c r="N7124" t="s">
        <v>48</v>
      </c>
      <c r="O7124" t="s">
        <v>89</v>
      </c>
      <c r="P7124" t="s">
        <v>49</v>
      </c>
      <c r="Q7124" t="s">
        <v>66</v>
      </c>
      <c r="R7124" s="6">
        <f>_xlfn.XLOOKUP(CleanedData[[#This Row],[Product]],'02_Lookup_Tables'!$A$2:$A$126,'02_Lookup_Tables'!$B$2:$B$126)</f>
        <v>1604.87</v>
      </c>
      <c r="S7124" t="str">
        <f>VLOOKUP(CleanedData[[#This Row],[Product]],'02_Lookup_Tables'!$H$2:$I$126,2,FALSE)</f>
        <v>Accessories</v>
      </c>
      <c r="T7124" t="str">
        <f>VLOOKUP(CleanedData[[#This Row],[Province]],'02_Lookup_Tables'!$D$2:$E$10,2, FALSE)</f>
        <v>Central Region</v>
      </c>
      <c r="U7124" t="str" cm="1">
        <f t="array" ref="U7124">_xlfn.IFS(CleanedData[[#This Row],[Purchase Amount]]&lt;500,"Low",
CleanedData[[#This Row],[Purchase Amount]]&lt;5000,"Medium",
TRUE,"High")</f>
        <v>Medium</v>
      </c>
      <c r="V7124" t="str">
        <f>TEXT(CleanedData[[#This Row],[Date]],"mmmm")</f>
        <v>November</v>
      </c>
      <c r="W7124" t="str">
        <f>"Q"&amp;ROUNDUP(MONTH(CleanedData[[#This Row],[Date]])/3,0)</f>
        <v>Q4</v>
      </c>
      <c r="X7124" t="str">
        <f>IF(CleanedData[[#This Row],[Purchase Amount]]&gt;=5000,"Yes","No")</f>
        <v>No</v>
      </c>
      <c r="Y7124">
        <f>IF(CleanedData[[#This Row],[Recommend]]="Yes",1,0)</f>
        <v>1</v>
      </c>
      <c r="Z7124" s="6">
        <f>CleanedData[[#This Row],[Purchase Amount]]*0.15</f>
        <v>240.73049999999998</v>
      </c>
      <c r="AA7124" s="6">
        <f>CleanedData[[#This Row],[Purchase Amount]]*1.15</f>
        <v>1845.6004999999998</v>
      </c>
    </row>
    <row r="7125" spans="1:27" x14ac:dyDescent="0.3">
      <c r="A7125">
        <v>8624</v>
      </c>
      <c r="B7125" t="s">
        <v>7350</v>
      </c>
      <c r="C7125" s="1">
        <v>45870</v>
      </c>
      <c r="D7125">
        <v>71</v>
      </c>
      <c r="E7125" t="s">
        <v>60</v>
      </c>
      <c r="F7125" t="s">
        <v>40</v>
      </c>
      <c r="G7125" t="s">
        <v>223</v>
      </c>
      <c r="H7125">
        <v>1</v>
      </c>
      <c r="I7125" t="s">
        <v>45</v>
      </c>
      <c r="J7125" t="s">
        <v>74</v>
      </c>
      <c r="K7125" t="s">
        <v>44</v>
      </c>
      <c r="L7125" t="s">
        <v>45</v>
      </c>
      <c r="M7125" t="s">
        <v>136</v>
      </c>
      <c r="N7125" t="s">
        <v>80</v>
      </c>
      <c r="O7125" t="s">
        <v>89</v>
      </c>
      <c r="P7125" t="s">
        <v>49</v>
      </c>
      <c r="Q7125" t="s">
        <v>97</v>
      </c>
      <c r="R7125" s="6">
        <f>_xlfn.XLOOKUP(CleanedData[[#This Row],[Product]],'02_Lookup_Tables'!$A$2:$A$126,'02_Lookup_Tables'!$B$2:$B$126)</f>
        <v>209.53</v>
      </c>
      <c r="S7125" t="str">
        <f>VLOOKUP(CleanedData[[#This Row],[Product]],'02_Lookup_Tables'!$H$2:$I$126,2,FALSE)</f>
        <v>Food</v>
      </c>
      <c r="T7125" t="str">
        <f>VLOOKUP(CleanedData[[#This Row],[Province]],'02_Lookup_Tables'!$D$2:$E$10,2, FALSE)</f>
        <v>Northern Region</v>
      </c>
      <c r="U7125" t="str" cm="1">
        <f t="array" ref="U7125">_xlfn.IFS(CleanedData[[#This Row],[Purchase Amount]]&lt;500,"Low",
CleanedData[[#This Row],[Purchase Amount]]&lt;5000,"Medium",
TRUE,"High")</f>
        <v>Low</v>
      </c>
      <c r="V7125" t="str">
        <f>TEXT(CleanedData[[#This Row],[Date]],"mmmm")</f>
        <v>August</v>
      </c>
      <c r="W7125" t="str">
        <f>"Q"&amp;ROUNDUP(MONTH(CleanedData[[#This Row],[Date]])/3,0)</f>
        <v>Q3</v>
      </c>
      <c r="X7125" t="str">
        <f>IF(CleanedData[[#This Row],[Purchase Amount]]&gt;=5000,"Yes","No")</f>
        <v>No</v>
      </c>
      <c r="Y7125">
        <f>IF(CleanedData[[#This Row],[Recommend]]="Yes",1,0)</f>
        <v>1</v>
      </c>
      <c r="Z7125" s="6">
        <f>CleanedData[[#This Row],[Purchase Amount]]*0.15</f>
        <v>31.429499999999997</v>
      </c>
      <c r="AA7125" s="6">
        <f>CleanedData[[#This Row],[Purchase Amount]]*1.15</f>
        <v>240.95949999999999</v>
      </c>
    </row>
    <row r="7126" spans="1:27" x14ac:dyDescent="0.3">
      <c r="A7126">
        <v>8625</v>
      </c>
      <c r="B7126" t="s">
        <v>7351</v>
      </c>
      <c r="C7126" s="1">
        <v>45815</v>
      </c>
      <c r="D7126">
        <v>74</v>
      </c>
      <c r="E7126" t="s">
        <v>60</v>
      </c>
      <c r="F7126" t="s">
        <v>130</v>
      </c>
      <c r="G7126" t="s">
        <v>150</v>
      </c>
      <c r="H7126">
        <v>2</v>
      </c>
      <c r="I7126" t="s">
        <v>45</v>
      </c>
      <c r="J7126" t="s">
        <v>69</v>
      </c>
      <c r="K7126" t="s">
        <v>55</v>
      </c>
      <c r="L7126" t="s">
        <v>42</v>
      </c>
      <c r="M7126" t="s">
        <v>100</v>
      </c>
      <c r="N7126" t="s">
        <v>47</v>
      </c>
      <c r="O7126" t="s">
        <v>48</v>
      </c>
      <c r="P7126" t="s">
        <v>49</v>
      </c>
      <c r="Q7126" t="s">
        <v>97</v>
      </c>
      <c r="R7126" s="6">
        <f>_xlfn.XLOOKUP(CleanedData[[#This Row],[Product]],'02_Lookup_Tables'!$A$2:$A$126,'02_Lookup_Tables'!$B$2:$B$126)</f>
        <v>14808.31</v>
      </c>
      <c r="S7126" t="str">
        <f>VLOOKUP(CleanedData[[#This Row],[Product]],'02_Lookup_Tables'!$H$2:$I$126,2,FALSE)</f>
        <v>Electronics</v>
      </c>
      <c r="T7126" t="str">
        <f>VLOOKUP(CleanedData[[#This Row],[Province]],'02_Lookup_Tables'!$D$2:$E$10,2, FALSE)</f>
        <v>Eastern Region</v>
      </c>
      <c r="U7126" t="str" cm="1">
        <f t="array" ref="U7126">_xlfn.IFS(CleanedData[[#This Row],[Purchase Amount]]&lt;500,"Low",
CleanedData[[#This Row],[Purchase Amount]]&lt;5000,"Medium",
TRUE,"High")</f>
        <v>High</v>
      </c>
      <c r="V7126" t="str">
        <f>TEXT(CleanedData[[#This Row],[Date]],"mmmm")</f>
        <v>June</v>
      </c>
      <c r="W7126" t="str">
        <f>"Q"&amp;ROUNDUP(MONTH(CleanedData[[#This Row],[Date]])/3,0)</f>
        <v>Q2</v>
      </c>
      <c r="X7126" t="str">
        <f>IF(CleanedData[[#This Row],[Purchase Amount]]&gt;=5000,"Yes","No")</f>
        <v>Yes</v>
      </c>
      <c r="Y7126">
        <f>IF(CleanedData[[#This Row],[Recommend]]="Yes",1,0)</f>
        <v>1</v>
      </c>
      <c r="Z7126" s="6">
        <f>CleanedData[[#This Row],[Purchase Amount]]*0.15</f>
        <v>2221.2464999999997</v>
      </c>
      <c r="AA7126" s="6">
        <f>CleanedData[[#This Row],[Purchase Amount]]*1.15</f>
        <v>17029.556499999999</v>
      </c>
    </row>
    <row r="7127" spans="1:27" x14ac:dyDescent="0.3">
      <c r="A7127">
        <v>8626</v>
      </c>
      <c r="B7127" t="s">
        <v>7352</v>
      </c>
      <c r="C7127" s="1">
        <v>45292</v>
      </c>
      <c r="D7127">
        <v>31</v>
      </c>
      <c r="E7127" t="s">
        <v>52</v>
      </c>
      <c r="F7127" t="s">
        <v>125</v>
      </c>
      <c r="G7127" t="s">
        <v>563</v>
      </c>
      <c r="H7127">
        <v>2</v>
      </c>
      <c r="I7127" t="s">
        <v>45</v>
      </c>
      <c r="J7127" t="s">
        <v>74</v>
      </c>
      <c r="K7127" t="s">
        <v>64</v>
      </c>
      <c r="L7127" t="s">
        <v>45</v>
      </c>
      <c r="M7127" t="s">
        <v>175</v>
      </c>
      <c r="N7127" t="s">
        <v>47</v>
      </c>
      <c r="O7127" t="s">
        <v>89</v>
      </c>
      <c r="P7127" t="s">
        <v>49</v>
      </c>
      <c r="Q7127" t="s">
        <v>58</v>
      </c>
      <c r="R7127" s="6">
        <f>_xlfn.XLOOKUP(CleanedData[[#This Row],[Product]],'02_Lookup_Tables'!$A$2:$A$126,'02_Lookup_Tables'!$B$2:$B$126)</f>
        <v>11052.57</v>
      </c>
      <c r="S7127" t="str">
        <f>VLOOKUP(CleanedData[[#This Row],[Product]],'02_Lookup_Tables'!$H$2:$I$126,2,FALSE)</f>
        <v>Electronics</v>
      </c>
      <c r="T7127" t="str">
        <f>VLOOKUP(CleanedData[[#This Row],[Province]],'02_Lookup_Tables'!$D$2:$E$10,2, FALSE)</f>
        <v>Western Region</v>
      </c>
      <c r="U7127" t="str" cm="1">
        <f t="array" ref="U7127">_xlfn.IFS(CleanedData[[#This Row],[Purchase Amount]]&lt;500,"Low",
CleanedData[[#This Row],[Purchase Amount]]&lt;5000,"Medium",
TRUE,"High")</f>
        <v>High</v>
      </c>
      <c r="V7127" t="str">
        <f>TEXT(CleanedData[[#This Row],[Date]],"mmmm")</f>
        <v>January</v>
      </c>
      <c r="W7127" t="str">
        <f>"Q"&amp;ROUNDUP(MONTH(CleanedData[[#This Row],[Date]])/3,0)</f>
        <v>Q1</v>
      </c>
      <c r="X7127" t="str">
        <f>IF(CleanedData[[#This Row],[Purchase Amount]]&gt;=5000,"Yes","No")</f>
        <v>Yes</v>
      </c>
      <c r="Y7127">
        <f>IF(CleanedData[[#This Row],[Recommend]]="Yes",1,0)</f>
        <v>1</v>
      </c>
      <c r="Z7127" s="6">
        <f>CleanedData[[#This Row],[Purchase Amount]]*0.15</f>
        <v>1657.8854999999999</v>
      </c>
      <c r="AA7127" s="6">
        <f>CleanedData[[#This Row],[Purchase Amount]]*1.15</f>
        <v>12710.455499999998</v>
      </c>
    </row>
    <row r="7128" spans="1:27" x14ac:dyDescent="0.3">
      <c r="A7128">
        <v>8627</v>
      </c>
      <c r="B7128" t="s">
        <v>7353</v>
      </c>
      <c r="C7128" s="1">
        <v>45544</v>
      </c>
      <c r="D7128">
        <v>78</v>
      </c>
      <c r="E7128" t="s">
        <v>52</v>
      </c>
      <c r="F7128" t="s">
        <v>125</v>
      </c>
      <c r="G7128" t="s">
        <v>210</v>
      </c>
      <c r="H7128">
        <v>5</v>
      </c>
      <c r="I7128" t="s">
        <v>42</v>
      </c>
      <c r="J7128" t="s">
        <v>63</v>
      </c>
      <c r="K7128" t="s">
        <v>44</v>
      </c>
      <c r="L7128" t="s">
        <v>45</v>
      </c>
      <c r="M7128" t="s">
        <v>165</v>
      </c>
      <c r="N7128" t="s">
        <v>57</v>
      </c>
      <c r="O7128" t="s">
        <v>89</v>
      </c>
      <c r="P7128" t="s">
        <v>70</v>
      </c>
      <c r="Q7128" t="s">
        <v>97</v>
      </c>
      <c r="R7128" s="6">
        <f>_xlfn.XLOOKUP(CleanedData[[#This Row],[Product]],'02_Lookup_Tables'!$A$2:$A$126,'02_Lookup_Tables'!$B$2:$B$126)</f>
        <v>13123.97</v>
      </c>
      <c r="S7128" t="str">
        <f>VLOOKUP(CleanedData[[#This Row],[Product]],'02_Lookup_Tables'!$H$2:$I$126,2,FALSE)</f>
        <v>Electronics</v>
      </c>
      <c r="T7128" t="str">
        <f>VLOOKUP(CleanedData[[#This Row],[Province]],'02_Lookup_Tables'!$D$2:$E$10,2, FALSE)</f>
        <v>Western Region</v>
      </c>
      <c r="U7128" t="str" cm="1">
        <f t="array" ref="U7128">_xlfn.IFS(CleanedData[[#This Row],[Purchase Amount]]&lt;500,"Low",
CleanedData[[#This Row],[Purchase Amount]]&lt;5000,"Medium",
TRUE,"High")</f>
        <v>High</v>
      </c>
      <c r="V7128" t="str">
        <f>TEXT(CleanedData[[#This Row],[Date]],"mmmm")</f>
        <v>September</v>
      </c>
      <c r="W7128" t="str">
        <f>"Q"&amp;ROUNDUP(MONTH(CleanedData[[#This Row],[Date]])/3,0)</f>
        <v>Q3</v>
      </c>
      <c r="X7128" t="str">
        <f>IF(CleanedData[[#This Row],[Purchase Amount]]&gt;=5000,"Yes","No")</f>
        <v>Yes</v>
      </c>
      <c r="Y7128">
        <f>IF(CleanedData[[#This Row],[Recommend]]="Yes",1,0)</f>
        <v>0</v>
      </c>
      <c r="Z7128" s="6">
        <f>CleanedData[[#This Row],[Purchase Amount]]*0.15</f>
        <v>1968.5954999999999</v>
      </c>
      <c r="AA7128" s="6">
        <f>CleanedData[[#This Row],[Purchase Amount]]*1.15</f>
        <v>15092.565499999999</v>
      </c>
    </row>
    <row r="7129" spans="1:27" x14ac:dyDescent="0.3">
      <c r="A7129">
        <v>8629</v>
      </c>
      <c r="B7129" t="s">
        <v>7354</v>
      </c>
      <c r="C7129" s="1">
        <v>45397</v>
      </c>
      <c r="D7129">
        <v>49</v>
      </c>
      <c r="E7129" t="s">
        <v>39</v>
      </c>
      <c r="F7129" t="s">
        <v>61</v>
      </c>
      <c r="G7129" t="s">
        <v>636</v>
      </c>
      <c r="H7129">
        <v>3</v>
      </c>
      <c r="I7129" t="s">
        <v>42</v>
      </c>
      <c r="J7129" t="s">
        <v>63</v>
      </c>
      <c r="K7129" t="s">
        <v>64</v>
      </c>
      <c r="L7129" t="s">
        <v>45</v>
      </c>
      <c r="M7129" t="s">
        <v>231</v>
      </c>
      <c r="N7129" t="s">
        <v>48</v>
      </c>
      <c r="O7129" t="s">
        <v>89</v>
      </c>
      <c r="P7129" t="s">
        <v>49</v>
      </c>
      <c r="Q7129" t="s">
        <v>93</v>
      </c>
      <c r="R7129" s="6">
        <f>_xlfn.XLOOKUP(CleanedData[[#This Row],[Product]],'02_Lookup_Tables'!$A$2:$A$126,'02_Lookup_Tables'!$B$2:$B$126)</f>
        <v>6581.78</v>
      </c>
      <c r="S7129" t="str">
        <f>VLOOKUP(CleanedData[[#This Row],[Product]],'02_Lookup_Tables'!$H$2:$I$126,2,FALSE)</f>
        <v>Electronics</v>
      </c>
      <c r="T7129" t="str">
        <f>VLOOKUP(CleanedData[[#This Row],[Province]],'02_Lookup_Tables'!$D$2:$E$10,2, FALSE)</f>
        <v>Southern Region</v>
      </c>
      <c r="U7129" t="str" cm="1">
        <f t="array" ref="U7129">_xlfn.IFS(CleanedData[[#This Row],[Purchase Amount]]&lt;500,"Low",
CleanedData[[#This Row],[Purchase Amount]]&lt;5000,"Medium",
TRUE,"High")</f>
        <v>High</v>
      </c>
      <c r="V7129" t="str">
        <f>TEXT(CleanedData[[#This Row],[Date]],"mmmm")</f>
        <v>April</v>
      </c>
      <c r="W7129" t="str">
        <f>"Q"&amp;ROUNDUP(MONTH(CleanedData[[#This Row],[Date]])/3,0)</f>
        <v>Q2</v>
      </c>
      <c r="X7129" t="str">
        <f>IF(CleanedData[[#This Row],[Purchase Amount]]&gt;=5000,"Yes","No")</f>
        <v>Yes</v>
      </c>
      <c r="Y7129">
        <f>IF(CleanedData[[#This Row],[Recommend]]="Yes",1,0)</f>
        <v>0</v>
      </c>
      <c r="Z7129" s="6">
        <f>CleanedData[[#This Row],[Purchase Amount]]*0.15</f>
        <v>987.26699999999994</v>
      </c>
      <c r="AA7129" s="6">
        <f>CleanedData[[#This Row],[Purchase Amount]]*1.15</f>
        <v>7569.0469999999996</v>
      </c>
    </row>
    <row r="7130" spans="1:27" x14ac:dyDescent="0.3">
      <c r="A7130">
        <v>8630</v>
      </c>
      <c r="B7130" t="s">
        <v>7355</v>
      </c>
      <c r="C7130" s="1">
        <v>45366</v>
      </c>
      <c r="D7130">
        <v>77</v>
      </c>
      <c r="E7130" t="s">
        <v>52</v>
      </c>
      <c r="F7130" t="s">
        <v>108</v>
      </c>
      <c r="G7130" t="s">
        <v>336</v>
      </c>
      <c r="H7130">
        <v>4</v>
      </c>
      <c r="I7130" t="s">
        <v>45</v>
      </c>
      <c r="J7130" t="s">
        <v>63</v>
      </c>
      <c r="K7130" t="s">
        <v>55</v>
      </c>
      <c r="L7130" t="s">
        <v>45</v>
      </c>
      <c r="N7130" t="s">
        <v>96</v>
      </c>
      <c r="O7130" t="s">
        <v>134</v>
      </c>
      <c r="P7130" t="s">
        <v>8646</v>
      </c>
      <c r="Q7130" t="s">
        <v>97</v>
      </c>
      <c r="R7130" s="6">
        <f>_xlfn.XLOOKUP(CleanedData[[#This Row],[Product]],'02_Lookup_Tables'!$A$2:$A$126,'02_Lookup_Tables'!$B$2:$B$126)</f>
        <v>812.2</v>
      </c>
      <c r="S7130" t="str">
        <f>VLOOKUP(CleanedData[[#This Row],[Product]],'02_Lookup_Tables'!$H$2:$I$126,2,FALSE)</f>
        <v>Sports &amp; Outdoors</v>
      </c>
      <c r="T7130" t="str">
        <f>VLOOKUP(CleanedData[[#This Row],[Province]],'02_Lookup_Tables'!$D$2:$E$10,2, FALSE)</f>
        <v>Gauteng Region</v>
      </c>
      <c r="U7130" t="str" cm="1">
        <f t="array" ref="U7130">_xlfn.IFS(CleanedData[[#This Row],[Purchase Amount]]&lt;500,"Low",
CleanedData[[#This Row],[Purchase Amount]]&lt;5000,"Medium",
TRUE,"High")</f>
        <v>Medium</v>
      </c>
      <c r="V7130" t="str">
        <f>TEXT(CleanedData[[#This Row],[Date]],"mmmm")</f>
        <v>March</v>
      </c>
      <c r="W7130" t="str">
        <f>"Q"&amp;ROUNDUP(MONTH(CleanedData[[#This Row],[Date]])/3,0)</f>
        <v>Q1</v>
      </c>
      <c r="X7130" t="str">
        <f>IF(CleanedData[[#This Row],[Purchase Amount]]&gt;=5000,"Yes","No")</f>
        <v>No</v>
      </c>
      <c r="Y7130">
        <f>IF(CleanedData[[#This Row],[Recommend]]="Yes",1,0)</f>
        <v>1</v>
      </c>
      <c r="Z7130" s="6">
        <f>CleanedData[[#This Row],[Purchase Amount]]*0.15</f>
        <v>121.83</v>
      </c>
      <c r="AA7130" s="6">
        <f>CleanedData[[#This Row],[Purchase Amount]]*1.15</f>
        <v>934.03</v>
      </c>
    </row>
    <row r="7131" spans="1:27" x14ac:dyDescent="0.3">
      <c r="A7131">
        <v>8632</v>
      </c>
      <c r="B7131" t="s">
        <v>7356</v>
      </c>
      <c r="C7131" s="1">
        <v>45790</v>
      </c>
      <c r="D7131">
        <v>78</v>
      </c>
      <c r="E7131" t="s">
        <v>60</v>
      </c>
      <c r="F7131" t="s">
        <v>77</v>
      </c>
      <c r="G7131" t="s">
        <v>216</v>
      </c>
      <c r="H7131">
        <v>5</v>
      </c>
      <c r="I7131" t="s">
        <v>42</v>
      </c>
      <c r="J7131" t="s">
        <v>69</v>
      </c>
      <c r="K7131" t="s">
        <v>64</v>
      </c>
      <c r="L7131" t="s">
        <v>42</v>
      </c>
      <c r="M7131" t="s">
        <v>46</v>
      </c>
      <c r="N7131" t="s">
        <v>57</v>
      </c>
      <c r="O7131" t="s">
        <v>89</v>
      </c>
      <c r="P7131" t="s">
        <v>70</v>
      </c>
      <c r="Q7131" t="s">
        <v>97</v>
      </c>
      <c r="R7131" s="6">
        <f>_xlfn.XLOOKUP(CleanedData[[#This Row],[Product]],'02_Lookup_Tables'!$A$2:$A$126,'02_Lookup_Tables'!$B$2:$B$126)</f>
        <v>929.55</v>
      </c>
      <c r="S7131" t="str">
        <f>VLOOKUP(CleanedData[[#This Row],[Product]],'02_Lookup_Tables'!$H$2:$I$126,2,FALSE)</f>
        <v>Accessories</v>
      </c>
      <c r="T7131" t="str">
        <f>VLOOKUP(CleanedData[[#This Row],[Province]],'02_Lookup_Tables'!$D$2:$E$10,2, FALSE)</f>
        <v>Central Region</v>
      </c>
      <c r="U7131" t="str" cm="1">
        <f t="array" ref="U7131">_xlfn.IFS(CleanedData[[#This Row],[Purchase Amount]]&lt;500,"Low",
CleanedData[[#This Row],[Purchase Amount]]&lt;5000,"Medium",
TRUE,"High")</f>
        <v>Medium</v>
      </c>
      <c r="V7131" t="str">
        <f>TEXT(CleanedData[[#This Row],[Date]],"mmmm")</f>
        <v>May</v>
      </c>
      <c r="W7131" t="str">
        <f>"Q"&amp;ROUNDUP(MONTH(CleanedData[[#This Row],[Date]])/3,0)</f>
        <v>Q2</v>
      </c>
      <c r="X7131" t="str">
        <f>IF(CleanedData[[#This Row],[Purchase Amount]]&gt;=5000,"Yes","No")</f>
        <v>No</v>
      </c>
      <c r="Y7131">
        <f>IF(CleanedData[[#This Row],[Recommend]]="Yes",1,0)</f>
        <v>0</v>
      </c>
      <c r="Z7131" s="6">
        <f>CleanedData[[#This Row],[Purchase Amount]]*0.15</f>
        <v>139.43249999999998</v>
      </c>
      <c r="AA7131" s="6">
        <f>CleanedData[[#This Row],[Purchase Amount]]*1.15</f>
        <v>1068.9824999999998</v>
      </c>
    </row>
    <row r="7132" spans="1:27" x14ac:dyDescent="0.3">
      <c r="A7132">
        <v>8633</v>
      </c>
      <c r="B7132" t="s">
        <v>7357</v>
      </c>
      <c r="C7132" s="1">
        <v>45628</v>
      </c>
      <c r="D7132">
        <v>23</v>
      </c>
      <c r="E7132" t="s">
        <v>39</v>
      </c>
      <c r="F7132" t="s">
        <v>125</v>
      </c>
      <c r="G7132" t="s">
        <v>214</v>
      </c>
      <c r="H7132">
        <v>5</v>
      </c>
      <c r="I7132" t="s">
        <v>42</v>
      </c>
      <c r="J7132" t="s">
        <v>54</v>
      </c>
      <c r="K7132" t="s">
        <v>44</v>
      </c>
      <c r="L7132" t="s">
        <v>45</v>
      </c>
      <c r="M7132" t="s">
        <v>165</v>
      </c>
      <c r="N7132" t="s">
        <v>57</v>
      </c>
      <c r="O7132" t="s">
        <v>89</v>
      </c>
      <c r="P7132" t="s">
        <v>70</v>
      </c>
      <c r="Q7132" t="s">
        <v>66</v>
      </c>
      <c r="R7132" s="6">
        <f>_xlfn.XLOOKUP(CleanedData[[#This Row],[Product]],'02_Lookup_Tables'!$A$2:$A$126,'02_Lookup_Tables'!$B$2:$B$126)</f>
        <v>134.01</v>
      </c>
      <c r="S7132" t="str">
        <f>VLOOKUP(CleanedData[[#This Row],[Product]],'02_Lookup_Tables'!$H$2:$I$126,2,FALSE)</f>
        <v>Food</v>
      </c>
      <c r="T7132" t="str">
        <f>VLOOKUP(CleanedData[[#This Row],[Province]],'02_Lookup_Tables'!$D$2:$E$10,2, FALSE)</f>
        <v>Western Region</v>
      </c>
      <c r="U7132" t="str" cm="1">
        <f t="array" ref="U7132">_xlfn.IFS(CleanedData[[#This Row],[Purchase Amount]]&lt;500,"Low",
CleanedData[[#This Row],[Purchase Amount]]&lt;5000,"Medium",
TRUE,"High")</f>
        <v>Low</v>
      </c>
      <c r="V7132" t="str">
        <f>TEXT(CleanedData[[#This Row],[Date]],"mmmm")</f>
        <v>December</v>
      </c>
      <c r="W7132" t="str">
        <f>"Q"&amp;ROUNDUP(MONTH(CleanedData[[#This Row],[Date]])/3,0)</f>
        <v>Q4</v>
      </c>
      <c r="X7132" t="str">
        <f>IF(CleanedData[[#This Row],[Purchase Amount]]&gt;=5000,"Yes","No")</f>
        <v>No</v>
      </c>
      <c r="Y7132">
        <f>IF(CleanedData[[#This Row],[Recommend]]="Yes",1,0)</f>
        <v>0</v>
      </c>
      <c r="Z7132" s="6">
        <f>CleanedData[[#This Row],[Purchase Amount]]*0.15</f>
        <v>20.101499999999998</v>
      </c>
      <c r="AA7132" s="6">
        <f>CleanedData[[#This Row],[Purchase Amount]]*1.15</f>
        <v>154.11149999999998</v>
      </c>
    </row>
    <row r="7133" spans="1:27" x14ac:dyDescent="0.3">
      <c r="A7133">
        <v>8634</v>
      </c>
      <c r="B7133" t="s">
        <v>7358</v>
      </c>
      <c r="C7133" s="1">
        <v>45817</v>
      </c>
      <c r="D7133">
        <v>57</v>
      </c>
      <c r="E7133" t="s">
        <v>60</v>
      </c>
      <c r="F7133" t="s">
        <v>40</v>
      </c>
      <c r="G7133" t="s">
        <v>294</v>
      </c>
      <c r="H7133">
        <v>2</v>
      </c>
      <c r="I7133" t="s">
        <v>45</v>
      </c>
      <c r="J7133" t="s">
        <v>63</v>
      </c>
      <c r="K7133" t="s">
        <v>44</v>
      </c>
      <c r="L7133" t="s">
        <v>42</v>
      </c>
      <c r="N7133" t="s">
        <v>47</v>
      </c>
      <c r="O7133" t="s">
        <v>134</v>
      </c>
      <c r="P7133" t="s">
        <v>8646</v>
      </c>
      <c r="Q7133" t="s">
        <v>50</v>
      </c>
      <c r="R7133" s="6">
        <f>_xlfn.XLOOKUP(CleanedData[[#This Row],[Product]],'02_Lookup_Tables'!$A$2:$A$126,'02_Lookup_Tables'!$B$2:$B$126)</f>
        <v>16291.52</v>
      </c>
      <c r="S7133" t="str">
        <f>VLOOKUP(CleanedData[[#This Row],[Product]],'02_Lookup_Tables'!$H$2:$I$126,2,FALSE)</f>
        <v>Home Devices</v>
      </c>
      <c r="T7133" t="str">
        <f>VLOOKUP(CleanedData[[#This Row],[Province]],'02_Lookup_Tables'!$D$2:$E$10,2, FALSE)</f>
        <v>Northern Region</v>
      </c>
      <c r="U7133" t="str" cm="1">
        <f t="array" ref="U7133">_xlfn.IFS(CleanedData[[#This Row],[Purchase Amount]]&lt;500,"Low",
CleanedData[[#This Row],[Purchase Amount]]&lt;5000,"Medium",
TRUE,"High")</f>
        <v>High</v>
      </c>
      <c r="V7133" t="str">
        <f>TEXT(CleanedData[[#This Row],[Date]],"mmmm")</f>
        <v>June</v>
      </c>
      <c r="W7133" t="str">
        <f>"Q"&amp;ROUNDUP(MONTH(CleanedData[[#This Row],[Date]])/3,0)</f>
        <v>Q2</v>
      </c>
      <c r="X7133" t="str">
        <f>IF(CleanedData[[#This Row],[Purchase Amount]]&gt;=5000,"Yes","No")</f>
        <v>Yes</v>
      </c>
      <c r="Y7133">
        <f>IF(CleanedData[[#This Row],[Recommend]]="Yes",1,0)</f>
        <v>1</v>
      </c>
      <c r="Z7133" s="6">
        <f>CleanedData[[#This Row],[Purchase Amount]]*0.15</f>
        <v>2443.7280000000001</v>
      </c>
      <c r="AA7133" s="6">
        <f>CleanedData[[#This Row],[Purchase Amount]]*1.15</f>
        <v>18735.248</v>
      </c>
    </row>
    <row r="7134" spans="1:27" x14ac:dyDescent="0.3">
      <c r="A7134">
        <v>8635</v>
      </c>
      <c r="B7134" t="s">
        <v>7359</v>
      </c>
      <c r="C7134" s="1">
        <v>45773</v>
      </c>
      <c r="D7134">
        <v>21</v>
      </c>
      <c r="E7134" t="s">
        <v>60</v>
      </c>
      <c r="F7134" t="s">
        <v>108</v>
      </c>
      <c r="G7134" t="s">
        <v>179</v>
      </c>
      <c r="H7134">
        <v>4</v>
      </c>
      <c r="I7134" t="s">
        <v>42</v>
      </c>
      <c r="J7134" t="s">
        <v>43</v>
      </c>
      <c r="K7134" t="s">
        <v>64</v>
      </c>
      <c r="L7134" t="s">
        <v>45</v>
      </c>
      <c r="N7134" t="s">
        <v>96</v>
      </c>
      <c r="O7134" t="s">
        <v>134</v>
      </c>
      <c r="P7134" t="s">
        <v>8646</v>
      </c>
      <c r="Q7134" t="s">
        <v>66</v>
      </c>
      <c r="R7134" s="6">
        <f>_xlfn.XLOOKUP(CleanedData[[#This Row],[Product]],'02_Lookup_Tables'!$A$2:$A$126,'02_Lookup_Tables'!$B$2:$B$126)</f>
        <v>54.82</v>
      </c>
      <c r="S7134" t="str">
        <f>VLOOKUP(CleanedData[[#This Row],[Product]],'02_Lookup_Tables'!$H$2:$I$126,2,FALSE)</f>
        <v>Food</v>
      </c>
      <c r="T7134" t="str">
        <f>VLOOKUP(CleanedData[[#This Row],[Province]],'02_Lookup_Tables'!$D$2:$E$10,2, FALSE)</f>
        <v>Gauteng Region</v>
      </c>
      <c r="U7134" t="str" cm="1">
        <f t="array" ref="U7134">_xlfn.IFS(CleanedData[[#This Row],[Purchase Amount]]&lt;500,"Low",
CleanedData[[#This Row],[Purchase Amount]]&lt;5000,"Medium",
TRUE,"High")</f>
        <v>Low</v>
      </c>
      <c r="V7134" t="str">
        <f>TEXT(CleanedData[[#This Row],[Date]],"mmmm")</f>
        <v>April</v>
      </c>
      <c r="W7134" t="str">
        <f>"Q"&amp;ROUNDUP(MONTH(CleanedData[[#This Row],[Date]])/3,0)</f>
        <v>Q2</v>
      </c>
      <c r="X7134" t="str">
        <f>IF(CleanedData[[#This Row],[Purchase Amount]]&gt;=5000,"Yes","No")</f>
        <v>No</v>
      </c>
      <c r="Y7134">
        <f>IF(CleanedData[[#This Row],[Recommend]]="Yes",1,0)</f>
        <v>0</v>
      </c>
      <c r="Z7134" s="6">
        <f>CleanedData[[#This Row],[Purchase Amount]]*0.15</f>
        <v>8.222999999999999</v>
      </c>
      <c r="AA7134" s="6">
        <f>CleanedData[[#This Row],[Purchase Amount]]*1.15</f>
        <v>63.042999999999992</v>
      </c>
    </row>
    <row r="7135" spans="1:27" x14ac:dyDescent="0.3">
      <c r="A7135">
        <v>8636</v>
      </c>
      <c r="B7135" t="s">
        <v>7360</v>
      </c>
      <c r="C7135" s="1">
        <v>45378</v>
      </c>
      <c r="D7135">
        <v>75</v>
      </c>
      <c r="E7135" t="s">
        <v>52</v>
      </c>
      <c r="F7135" t="s">
        <v>72</v>
      </c>
      <c r="G7135" t="s">
        <v>53</v>
      </c>
      <c r="H7135">
        <v>3</v>
      </c>
      <c r="I7135" t="s">
        <v>42</v>
      </c>
      <c r="J7135" t="s">
        <v>69</v>
      </c>
      <c r="K7135" t="s">
        <v>44</v>
      </c>
      <c r="L7135" t="s">
        <v>42</v>
      </c>
      <c r="M7135" t="s">
        <v>75</v>
      </c>
      <c r="N7135" t="s">
        <v>48</v>
      </c>
      <c r="O7135" t="s">
        <v>89</v>
      </c>
      <c r="P7135" t="s">
        <v>49</v>
      </c>
      <c r="Q7135" t="s">
        <v>97</v>
      </c>
      <c r="R7135" s="6">
        <f>_xlfn.XLOOKUP(CleanedData[[#This Row],[Product]],'02_Lookup_Tables'!$A$2:$A$126,'02_Lookup_Tables'!$B$2:$B$126)</f>
        <v>444.38</v>
      </c>
      <c r="S7135" t="str">
        <f>VLOOKUP(CleanedData[[#This Row],[Product]],'02_Lookup_Tables'!$H$2:$I$126,2,FALSE)</f>
        <v>Beauty &amp; Personal Care</v>
      </c>
      <c r="T7135" t="str">
        <f>VLOOKUP(CleanedData[[#This Row],[Province]],'02_Lookup_Tables'!$D$2:$E$10,2, FALSE)</f>
        <v>Central Region</v>
      </c>
      <c r="U7135" t="str" cm="1">
        <f t="array" ref="U7135">_xlfn.IFS(CleanedData[[#This Row],[Purchase Amount]]&lt;500,"Low",
CleanedData[[#This Row],[Purchase Amount]]&lt;5000,"Medium",
TRUE,"High")</f>
        <v>Low</v>
      </c>
      <c r="V7135" t="str">
        <f>TEXT(CleanedData[[#This Row],[Date]],"mmmm")</f>
        <v>March</v>
      </c>
      <c r="W7135" t="str">
        <f>"Q"&amp;ROUNDUP(MONTH(CleanedData[[#This Row],[Date]])/3,0)</f>
        <v>Q1</v>
      </c>
      <c r="X7135" t="str">
        <f>IF(CleanedData[[#This Row],[Purchase Amount]]&gt;=5000,"Yes","No")</f>
        <v>No</v>
      </c>
      <c r="Y7135">
        <f>IF(CleanedData[[#This Row],[Recommend]]="Yes",1,0)</f>
        <v>0</v>
      </c>
      <c r="Z7135" s="6">
        <f>CleanedData[[#This Row],[Purchase Amount]]*0.15</f>
        <v>66.656999999999996</v>
      </c>
      <c r="AA7135" s="6">
        <f>CleanedData[[#This Row],[Purchase Amount]]*1.15</f>
        <v>511.03699999999998</v>
      </c>
    </row>
    <row r="7136" spans="1:27" x14ac:dyDescent="0.3">
      <c r="A7136">
        <v>8637</v>
      </c>
      <c r="B7136" t="s">
        <v>7361</v>
      </c>
      <c r="C7136" s="1">
        <v>45471</v>
      </c>
      <c r="D7136">
        <v>46</v>
      </c>
      <c r="E7136" t="s">
        <v>52</v>
      </c>
      <c r="F7136" t="s">
        <v>108</v>
      </c>
      <c r="G7136" t="s">
        <v>114</v>
      </c>
      <c r="H7136">
        <v>5</v>
      </c>
      <c r="I7136" t="s">
        <v>45</v>
      </c>
      <c r="J7136" t="s">
        <v>63</v>
      </c>
      <c r="K7136" t="s">
        <v>64</v>
      </c>
      <c r="L7136" t="s">
        <v>45</v>
      </c>
      <c r="M7136" t="s">
        <v>151</v>
      </c>
      <c r="N7136" t="s">
        <v>57</v>
      </c>
      <c r="O7136" t="s">
        <v>89</v>
      </c>
      <c r="P7136" t="s">
        <v>70</v>
      </c>
      <c r="Q7136" t="s">
        <v>93</v>
      </c>
      <c r="R7136" s="6">
        <f>_xlfn.XLOOKUP(CleanedData[[#This Row],[Product]],'02_Lookup_Tables'!$A$2:$A$126,'02_Lookup_Tables'!$B$2:$B$126)</f>
        <v>1440.59</v>
      </c>
      <c r="S7136" t="str">
        <f>VLOOKUP(CleanedData[[#This Row],[Product]],'02_Lookup_Tables'!$H$2:$I$126,2,FALSE)</f>
        <v>Beauty &amp; Personal Care</v>
      </c>
      <c r="T7136" t="str">
        <f>VLOOKUP(CleanedData[[#This Row],[Province]],'02_Lookup_Tables'!$D$2:$E$10,2, FALSE)</f>
        <v>Gauteng Region</v>
      </c>
      <c r="U7136" t="str" cm="1">
        <f t="array" ref="U7136">_xlfn.IFS(CleanedData[[#This Row],[Purchase Amount]]&lt;500,"Low",
CleanedData[[#This Row],[Purchase Amount]]&lt;5000,"Medium",
TRUE,"High")</f>
        <v>Medium</v>
      </c>
      <c r="V7136" t="str">
        <f>TEXT(CleanedData[[#This Row],[Date]],"mmmm")</f>
        <v>June</v>
      </c>
      <c r="W7136" t="str">
        <f>"Q"&amp;ROUNDUP(MONTH(CleanedData[[#This Row],[Date]])/3,0)</f>
        <v>Q2</v>
      </c>
      <c r="X7136" t="str">
        <f>IF(CleanedData[[#This Row],[Purchase Amount]]&gt;=5000,"Yes","No")</f>
        <v>No</v>
      </c>
      <c r="Y7136">
        <f>IF(CleanedData[[#This Row],[Recommend]]="Yes",1,0)</f>
        <v>1</v>
      </c>
      <c r="Z7136" s="6">
        <f>CleanedData[[#This Row],[Purchase Amount]]*0.15</f>
        <v>216.08849999999998</v>
      </c>
      <c r="AA7136" s="6">
        <f>CleanedData[[#This Row],[Purchase Amount]]*1.15</f>
        <v>1656.6784999999998</v>
      </c>
    </row>
    <row r="7137" spans="1:27" x14ac:dyDescent="0.3">
      <c r="A7137">
        <v>8638</v>
      </c>
      <c r="B7137" t="s">
        <v>7362</v>
      </c>
      <c r="C7137" s="1">
        <v>45814</v>
      </c>
      <c r="D7137">
        <v>46</v>
      </c>
      <c r="E7137" t="s">
        <v>52</v>
      </c>
      <c r="F7137" t="s">
        <v>61</v>
      </c>
      <c r="G7137" t="s">
        <v>168</v>
      </c>
      <c r="H7137">
        <v>5</v>
      </c>
      <c r="I7137" t="s">
        <v>45</v>
      </c>
      <c r="J7137" t="s">
        <v>63</v>
      </c>
      <c r="K7137" t="s">
        <v>44</v>
      </c>
      <c r="L7137" t="s">
        <v>42</v>
      </c>
      <c r="M7137" t="s">
        <v>56</v>
      </c>
      <c r="N7137" t="s">
        <v>57</v>
      </c>
      <c r="O7137" t="s">
        <v>148</v>
      </c>
      <c r="P7137" t="s">
        <v>49</v>
      </c>
      <c r="Q7137" t="s">
        <v>93</v>
      </c>
      <c r="R7137" s="6">
        <f>_xlfn.XLOOKUP(CleanedData[[#This Row],[Product]],'02_Lookup_Tables'!$A$2:$A$126,'02_Lookup_Tables'!$B$2:$B$126)</f>
        <v>14729.04</v>
      </c>
      <c r="S7137" t="str">
        <f>VLOOKUP(CleanedData[[#This Row],[Product]],'02_Lookup_Tables'!$H$2:$I$126,2,FALSE)</f>
        <v>Electronics</v>
      </c>
      <c r="T7137" t="str">
        <f>VLOOKUP(CleanedData[[#This Row],[Province]],'02_Lookup_Tables'!$D$2:$E$10,2, FALSE)</f>
        <v>Southern Region</v>
      </c>
      <c r="U7137" t="str" cm="1">
        <f t="array" ref="U7137">_xlfn.IFS(CleanedData[[#This Row],[Purchase Amount]]&lt;500,"Low",
CleanedData[[#This Row],[Purchase Amount]]&lt;5000,"Medium",
TRUE,"High")</f>
        <v>High</v>
      </c>
      <c r="V7137" t="str">
        <f>TEXT(CleanedData[[#This Row],[Date]],"mmmm")</f>
        <v>June</v>
      </c>
      <c r="W7137" t="str">
        <f>"Q"&amp;ROUNDUP(MONTH(CleanedData[[#This Row],[Date]])/3,0)</f>
        <v>Q2</v>
      </c>
      <c r="X7137" t="str">
        <f>IF(CleanedData[[#This Row],[Purchase Amount]]&gt;=5000,"Yes","No")</f>
        <v>Yes</v>
      </c>
      <c r="Y7137">
        <f>IF(CleanedData[[#This Row],[Recommend]]="Yes",1,0)</f>
        <v>1</v>
      </c>
      <c r="Z7137" s="6">
        <f>CleanedData[[#This Row],[Purchase Amount]]*0.15</f>
        <v>2209.3560000000002</v>
      </c>
      <c r="AA7137" s="6">
        <f>CleanedData[[#This Row],[Purchase Amount]]*1.15</f>
        <v>16938.396000000001</v>
      </c>
    </row>
    <row r="7138" spans="1:27" x14ac:dyDescent="0.3">
      <c r="A7138">
        <v>8640</v>
      </c>
      <c r="B7138" t="s">
        <v>7363</v>
      </c>
      <c r="C7138" s="1">
        <v>45473</v>
      </c>
      <c r="D7138">
        <v>71</v>
      </c>
      <c r="E7138" t="s">
        <v>39</v>
      </c>
      <c r="F7138" t="s">
        <v>61</v>
      </c>
      <c r="G7138" t="s">
        <v>168</v>
      </c>
      <c r="H7138">
        <v>4</v>
      </c>
      <c r="I7138" t="s">
        <v>42</v>
      </c>
      <c r="J7138" t="s">
        <v>69</v>
      </c>
      <c r="K7138" t="s">
        <v>55</v>
      </c>
      <c r="L7138" t="s">
        <v>45</v>
      </c>
      <c r="M7138" t="s">
        <v>147</v>
      </c>
      <c r="N7138" t="s">
        <v>96</v>
      </c>
      <c r="O7138" t="s">
        <v>148</v>
      </c>
      <c r="P7138" t="s">
        <v>49</v>
      </c>
      <c r="Q7138" t="s">
        <v>97</v>
      </c>
      <c r="R7138" s="6">
        <f>_xlfn.XLOOKUP(CleanedData[[#This Row],[Product]],'02_Lookup_Tables'!$A$2:$A$126,'02_Lookup_Tables'!$B$2:$B$126)</f>
        <v>14729.04</v>
      </c>
      <c r="S7138" t="str">
        <f>VLOOKUP(CleanedData[[#This Row],[Product]],'02_Lookup_Tables'!$H$2:$I$126,2,FALSE)</f>
        <v>Electronics</v>
      </c>
      <c r="T7138" t="str">
        <f>VLOOKUP(CleanedData[[#This Row],[Province]],'02_Lookup_Tables'!$D$2:$E$10,2, FALSE)</f>
        <v>Southern Region</v>
      </c>
      <c r="U7138" t="str" cm="1">
        <f t="array" ref="U7138">_xlfn.IFS(CleanedData[[#This Row],[Purchase Amount]]&lt;500,"Low",
CleanedData[[#This Row],[Purchase Amount]]&lt;5000,"Medium",
TRUE,"High")</f>
        <v>High</v>
      </c>
      <c r="V7138" t="str">
        <f>TEXT(CleanedData[[#This Row],[Date]],"mmmm")</f>
        <v>June</v>
      </c>
      <c r="W7138" t="str">
        <f>"Q"&amp;ROUNDUP(MONTH(CleanedData[[#This Row],[Date]])/3,0)</f>
        <v>Q2</v>
      </c>
      <c r="X7138" t="str">
        <f>IF(CleanedData[[#This Row],[Purchase Amount]]&gt;=5000,"Yes","No")</f>
        <v>Yes</v>
      </c>
      <c r="Y7138">
        <f>IF(CleanedData[[#This Row],[Recommend]]="Yes",1,0)</f>
        <v>0</v>
      </c>
      <c r="Z7138" s="6">
        <f>CleanedData[[#This Row],[Purchase Amount]]*0.15</f>
        <v>2209.3560000000002</v>
      </c>
      <c r="AA7138" s="6">
        <f>CleanedData[[#This Row],[Purchase Amount]]*1.15</f>
        <v>16938.396000000001</v>
      </c>
    </row>
    <row r="7139" spans="1:27" x14ac:dyDescent="0.3">
      <c r="A7139">
        <v>8641</v>
      </c>
      <c r="B7139" t="s">
        <v>7364</v>
      </c>
      <c r="C7139" s="1">
        <v>45443</v>
      </c>
      <c r="D7139">
        <v>48</v>
      </c>
      <c r="E7139" t="s">
        <v>39</v>
      </c>
      <c r="F7139" t="s">
        <v>61</v>
      </c>
      <c r="G7139" t="s">
        <v>198</v>
      </c>
      <c r="H7139">
        <v>4</v>
      </c>
      <c r="I7139" t="s">
        <v>42</v>
      </c>
      <c r="J7139" t="s">
        <v>69</v>
      </c>
      <c r="K7139" t="s">
        <v>55</v>
      </c>
      <c r="L7139" t="s">
        <v>45</v>
      </c>
      <c r="M7139" t="s">
        <v>85</v>
      </c>
      <c r="N7139" t="s">
        <v>96</v>
      </c>
      <c r="O7139" t="s">
        <v>48</v>
      </c>
      <c r="P7139" t="s">
        <v>49</v>
      </c>
      <c r="Q7139" t="s">
        <v>93</v>
      </c>
      <c r="R7139" s="6">
        <f>_xlfn.XLOOKUP(CleanedData[[#This Row],[Product]],'02_Lookup_Tables'!$A$2:$A$126,'02_Lookup_Tables'!$B$2:$B$126)</f>
        <v>2099.4</v>
      </c>
      <c r="S7139" t="str">
        <f>VLOOKUP(CleanedData[[#This Row],[Product]],'02_Lookup_Tables'!$H$2:$I$126,2,FALSE)</f>
        <v>Sports &amp; Outdoors</v>
      </c>
      <c r="T7139" t="str">
        <f>VLOOKUP(CleanedData[[#This Row],[Province]],'02_Lookup_Tables'!$D$2:$E$10,2, FALSE)</f>
        <v>Southern Region</v>
      </c>
      <c r="U7139" t="str" cm="1">
        <f t="array" ref="U7139">_xlfn.IFS(CleanedData[[#This Row],[Purchase Amount]]&lt;500,"Low",
CleanedData[[#This Row],[Purchase Amount]]&lt;5000,"Medium",
TRUE,"High")</f>
        <v>Medium</v>
      </c>
      <c r="V7139" t="str">
        <f>TEXT(CleanedData[[#This Row],[Date]],"mmmm")</f>
        <v>May</v>
      </c>
      <c r="W7139" t="str">
        <f>"Q"&amp;ROUNDUP(MONTH(CleanedData[[#This Row],[Date]])/3,0)</f>
        <v>Q2</v>
      </c>
      <c r="X7139" t="str">
        <f>IF(CleanedData[[#This Row],[Purchase Amount]]&gt;=5000,"Yes","No")</f>
        <v>No</v>
      </c>
      <c r="Y7139">
        <f>IF(CleanedData[[#This Row],[Recommend]]="Yes",1,0)</f>
        <v>0</v>
      </c>
      <c r="Z7139" s="6">
        <f>CleanedData[[#This Row],[Purchase Amount]]*0.15</f>
        <v>314.91000000000003</v>
      </c>
      <c r="AA7139" s="6">
        <f>CleanedData[[#This Row],[Purchase Amount]]*1.15</f>
        <v>2414.31</v>
      </c>
    </row>
    <row r="7140" spans="1:27" x14ac:dyDescent="0.3">
      <c r="A7140">
        <v>8642</v>
      </c>
      <c r="B7140" t="s">
        <v>7365</v>
      </c>
      <c r="C7140" s="1">
        <v>45890</v>
      </c>
      <c r="D7140">
        <v>68</v>
      </c>
      <c r="E7140" t="s">
        <v>39</v>
      </c>
      <c r="F7140" t="s">
        <v>40</v>
      </c>
      <c r="G7140" t="s">
        <v>131</v>
      </c>
      <c r="H7140">
        <v>4</v>
      </c>
      <c r="I7140" t="s">
        <v>42</v>
      </c>
      <c r="J7140" t="s">
        <v>54</v>
      </c>
      <c r="K7140" t="s">
        <v>64</v>
      </c>
      <c r="L7140" t="s">
        <v>45</v>
      </c>
      <c r="M7140" t="s">
        <v>79</v>
      </c>
      <c r="N7140" t="s">
        <v>96</v>
      </c>
      <c r="O7140" t="s">
        <v>89</v>
      </c>
      <c r="P7140" t="s">
        <v>70</v>
      </c>
      <c r="Q7140" t="s">
        <v>97</v>
      </c>
      <c r="R7140" s="6">
        <f>_xlfn.XLOOKUP(CleanedData[[#This Row],[Product]],'02_Lookup_Tables'!$A$2:$A$126,'02_Lookup_Tables'!$B$2:$B$126)</f>
        <v>369.57</v>
      </c>
      <c r="S7140" t="str">
        <f>VLOOKUP(CleanedData[[#This Row],[Product]],'02_Lookup_Tables'!$H$2:$I$126,2,FALSE)</f>
        <v>Accessories</v>
      </c>
      <c r="T7140" t="str">
        <f>VLOOKUP(CleanedData[[#This Row],[Province]],'02_Lookup_Tables'!$D$2:$E$10,2, FALSE)</f>
        <v>Northern Region</v>
      </c>
      <c r="U7140" t="str" cm="1">
        <f t="array" ref="U7140">_xlfn.IFS(CleanedData[[#This Row],[Purchase Amount]]&lt;500,"Low",
CleanedData[[#This Row],[Purchase Amount]]&lt;5000,"Medium",
TRUE,"High")</f>
        <v>Low</v>
      </c>
      <c r="V7140" t="str">
        <f>TEXT(CleanedData[[#This Row],[Date]],"mmmm")</f>
        <v>August</v>
      </c>
      <c r="W7140" t="str">
        <f>"Q"&amp;ROUNDUP(MONTH(CleanedData[[#This Row],[Date]])/3,0)</f>
        <v>Q3</v>
      </c>
      <c r="X7140" t="str">
        <f>IF(CleanedData[[#This Row],[Purchase Amount]]&gt;=5000,"Yes","No")</f>
        <v>No</v>
      </c>
      <c r="Y7140">
        <f>IF(CleanedData[[#This Row],[Recommend]]="Yes",1,0)</f>
        <v>0</v>
      </c>
      <c r="Z7140" s="6">
        <f>CleanedData[[#This Row],[Purchase Amount]]*0.15</f>
        <v>55.435499999999998</v>
      </c>
      <c r="AA7140" s="6">
        <f>CleanedData[[#This Row],[Purchase Amount]]*1.15</f>
        <v>425.00549999999998</v>
      </c>
    </row>
    <row r="7141" spans="1:27" x14ac:dyDescent="0.3">
      <c r="A7141">
        <v>8643</v>
      </c>
      <c r="B7141" t="s">
        <v>7366</v>
      </c>
      <c r="C7141" s="1">
        <v>45502</v>
      </c>
      <c r="D7141">
        <v>19</v>
      </c>
      <c r="E7141" t="s">
        <v>52</v>
      </c>
      <c r="F7141" t="s">
        <v>68</v>
      </c>
      <c r="G7141" t="s">
        <v>142</v>
      </c>
      <c r="H7141">
        <v>2</v>
      </c>
      <c r="I7141" t="s">
        <v>42</v>
      </c>
      <c r="J7141" t="s">
        <v>74</v>
      </c>
      <c r="K7141" t="s">
        <v>55</v>
      </c>
      <c r="L7141" t="s">
        <v>42</v>
      </c>
      <c r="M7141" t="s">
        <v>106</v>
      </c>
      <c r="N7141" t="s">
        <v>47</v>
      </c>
      <c r="O7141" t="s">
        <v>148</v>
      </c>
      <c r="P7141" t="s">
        <v>70</v>
      </c>
      <c r="Q7141" t="s">
        <v>66</v>
      </c>
      <c r="R7141" s="6">
        <f>_xlfn.XLOOKUP(CleanedData[[#This Row],[Product]],'02_Lookup_Tables'!$A$2:$A$126,'02_Lookup_Tables'!$B$2:$B$126)</f>
        <v>44114.21</v>
      </c>
      <c r="S7141" t="str">
        <f>VLOOKUP(CleanedData[[#This Row],[Product]],'02_Lookup_Tables'!$H$2:$I$126,2,FALSE)</f>
        <v>Electronics</v>
      </c>
      <c r="T7141" t="str">
        <f>VLOOKUP(CleanedData[[#This Row],[Province]],'02_Lookup_Tables'!$D$2:$E$10,2, FALSE)</f>
        <v>Northern Region</v>
      </c>
      <c r="U7141" t="str" cm="1">
        <f t="array" ref="U7141">_xlfn.IFS(CleanedData[[#This Row],[Purchase Amount]]&lt;500,"Low",
CleanedData[[#This Row],[Purchase Amount]]&lt;5000,"Medium",
TRUE,"High")</f>
        <v>High</v>
      </c>
      <c r="V7141" t="str">
        <f>TEXT(CleanedData[[#This Row],[Date]],"mmmm")</f>
        <v>July</v>
      </c>
      <c r="W7141" t="str">
        <f>"Q"&amp;ROUNDUP(MONTH(CleanedData[[#This Row],[Date]])/3,0)</f>
        <v>Q3</v>
      </c>
      <c r="X7141" t="str">
        <f>IF(CleanedData[[#This Row],[Purchase Amount]]&gt;=5000,"Yes","No")</f>
        <v>Yes</v>
      </c>
      <c r="Y7141">
        <f>IF(CleanedData[[#This Row],[Recommend]]="Yes",1,0)</f>
        <v>0</v>
      </c>
      <c r="Z7141" s="6">
        <f>CleanedData[[#This Row],[Purchase Amount]]*0.15</f>
        <v>6617.1314999999995</v>
      </c>
      <c r="AA7141" s="6">
        <f>CleanedData[[#This Row],[Purchase Amount]]*1.15</f>
        <v>50731.341499999995</v>
      </c>
    </row>
    <row r="7142" spans="1:27" x14ac:dyDescent="0.3">
      <c r="A7142">
        <v>8645</v>
      </c>
      <c r="B7142" t="s">
        <v>7367</v>
      </c>
      <c r="C7142" s="1">
        <v>45862</v>
      </c>
      <c r="D7142">
        <v>70</v>
      </c>
      <c r="E7142" t="s">
        <v>39</v>
      </c>
      <c r="F7142" t="s">
        <v>108</v>
      </c>
      <c r="G7142" t="s">
        <v>216</v>
      </c>
      <c r="H7142">
        <v>2</v>
      </c>
      <c r="I7142" t="s">
        <v>42</v>
      </c>
      <c r="J7142" t="s">
        <v>43</v>
      </c>
      <c r="K7142" t="s">
        <v>55</v>
      </c>
      <c r="L7142" t="s">
        <v>42</v>
      </c>
      <c r="M7142" t="s">
        <v>100</v>
      </c>
      <c r="N7142" t="s">
        <v>47</v>
      </c>
      <c r="O7142" t="s">
        <v>48</v>
      </c>
      <c r="P7142" t="s">
        <v>49</v>
      </c>
      <c r="Q7142" t="s">
        <v>97</v>
      </c>
      <c r="R7142" s="6">
        <f>_xlfn.XLOOKUP(CleanedData[[#This Row],[Product]],'02_Lookup_Tables'!$A$2:$A$126,'02_Lookup_Tables'!$B$2:$B$126)</f>
        <v>929.55</v>
      </c>
      <c r="S7142" t="str">
        <f>VLOOKUP(CleanedData[[#This Row],[Product]],'02_Lookup_Tables'!$H$2:$I$126,2,FALSE)</f>
        <v>Accessories</v>
      </c>
      <c r="T7142" t="str">
        <f>VLOOKUP(CleanedData[[#This Row],[Province]],'02_Lookup_Tables'!$D$2:$E$10,2, FALSE)</f>
        <v>Gauteng Region</v>
      </c>
      <c r="U7142" t="str" cm="1">
        <f t="array" ref="U7142">_xlfn.IFS(CleanedData[[#This Row],[Purchase Amount]]&lt;500,"Low",
CleanedData[[#This Row],[Purchase Amount]]&lt;5000,"Medium",
TRUE,"High")</f>
        <v>Medium</v>
      </c>
      <c r="V7142" t="str">
        <f>TEXT(CleanedData[[#This Row],[Date]],"mmmm")</f>
        <v>July</v>
      </c>
      <c r="W7142" t="str">
        <f>"Q"&amp;ROUNDUP(MONTH(CleanedData[[#This Row],[Date]])/3,0)</f>
        <v>Q3</v>
      </c>
      <c r="X7142" t="str">
        <f>IF(CleanedData[[#This Row],[Purchase Amount]]&gt;=5000,"Yes","No")</f>
        <v>No</v>
      </c>
      <c r="Y7142">
        <f>IF(CleanedData[[#This Row],[Recommend]]="Yes",1,0)</f>
        <v>0</v>
      </c>
      <c r="Z7142" s="6">
        <f>CleanedData[[#This Row],[Purchase Amount]]*0.15</f>
        <v>139.43249999999998</v>
      </c>
      <c r="AA7142" s="6">
        <f>CleanedData[[#This Row],[Purchase Amount]]*1.15</f>
        <v>1068.9824999999998</v>
      </c>
    </row>
    <row r="7143" spans="1:27" x14ac:dyDescent="0.3">
      <c r="A7143">
        <v>8646</v>
      </c>
      <c r="B7143" t="s">
        <v>7368</v>
      </c>
      <c r="C7143" s="1">
        <v>45974</v>
      </c>
      <c r="E7143" t="s">
        <v>39</v>
      </c>
      <c r="F7143" t="s">
        <v>125</v>
      </c>
      <c r="G7143" t="s">
        <v>168</v>
      </c>
      <c r="H7143">
        <v>5</v>
      </c>
      <c r="I7143" t="s">
        <v>42</v>
      </c>
      <c r="J7143" t="s">
        <v>63</v>
      </c>
      <c r="K7143" t="s">
        <v>44</v>
      </c>
      <c r="L7143" t="s">
        <v>45</v>
      </c>
      <c r="M7143" t="s">
        <v>156</v>
      </c>
      <c r="N7143" t="s">
        <v>57</v>
      </c>
      <c r="O7143" t="s">
        <v>148</v>
      </c>
      <c r="P7143" t="s">
        <v>49</v>
      </c>
      <c r="Q7143" t="s">
        <v>166</v>
      </c>
      <c r="R7143" s="6">
        <f>_xlfn.XLOOKUP(CleanedData[[#This Row],[Product]],'02_Lookup_Tables'!$A$2:$A$126,'02_Lookup_Tables'!$B$2:$B$126)</f>
        <v>14729.04</v>
      </c>
      <c r="S7143" t="str">
        <f>VLOOKUP(CleanedData[[#This Row],[Product]],'02_Lookup_Tables'!$H$2:$I$126,2,FALSE)</f>
        <v>Electronics</v>
      </c>
      <c r="T7143" t="str">
        <f>VLOOKUP(CleanedData[[#This Row],[Province]],'02_Lookup_Tables'!$D$2:$E$10,2, FALSE)</f>
        <v>Western Region</v>
      </c>
      <c r="U7143" t="str" cm="1">
        <f t="array" ref="U7143">_xlfn.IFS(CleanedData[[#This Row],[Purchase Amount]]&lt;500,"Low",
CleanedData[[#This Row],[Purchase Amount]]&lt;5000,"Medium",
TRUE,"High")</f>
        <v>High</v>
      </c>
      <c r="V7143" t="str">
        <f>TEXT(CleanedData[[#This Row],[Date]],"mmmm")</f>
        <v>November</v>
      </c>
      <c r="W7143" t="str">
        <f>"Q"&amp;ROUNDUP(MONTH(CleanedData[[#This Row],[Date]])/3,0)</f>
        <v>Q4</v>
      </c>
      <c r="X7143" t="str">
        <f>IF(CleanedData[[#This Row],[Purchase Amount]]&gt;=5000,"Yes","No")</f>
        <v>Yes</v>
      </c>
      <c r="Y7143">
        <f>IF(CleanedData[[#This Row],[Recommend]]="Yes",1,0)</f>
        <v>0</v>
      </c>
      <c r="Z7143" s="6">
        <f>CleanedData[[#This Row],[Purchase Amount]]*0.15</f>
        <v>2209.3560000000002</v>
      </c>
      <c r="AA7143" s="6">
        <f>CleanedData[[#This Row],[Purchase Amount]]*1.15</f>
        <v>16938.396000000001</v>
      </c>
    </row>
    <row r="7144" spans="1:27" x14ac:dyDescent="0.3">
      <c r="A7144">
        <v>8648</v>
      </c>
      <c r="B7144" t="s">
        <v>7369</v>
      </c>
      <c r="C7144" s="1">
        <v>45659</v>
      </c>
      <c r="D7144">
        <v>37</v>
      </c>
      <c r="E7144" t="s">
        <v>39</v>
      </c>
      <c r="F7144" t="s">
        <v>68</v>
      </c>
      <c r="G7144" t="s">
        <v>150</v>
      </c>
      <c r="H7144">
        <v>1</v>
      </c>
      <c r="I7144" t="s">
        <v>45</v>
      </c>
      <c r="J7144" t="s">
        <v>63</v>
      </c>
      <c r="K7144" t="s">
        <v>55</v>
      </c>
      <c r="L7144" t="s">
        <v>45</v>
      </c>
      <c r="M7144" t="s">
        <v>165</v>
      </c>
      <c r="N7144" t="s">
        <v>80</v>
      </c>
      <c r="O7144" t="s">
        <v>89</v>
      </c>
      <c r="P7144" t="s">
        <v>49</v>
      </c>
      <c r="Q7144" t="s">
        <v>81</v>
      </c>
      <c r="R7144" s="6">
        <f>_xlfn.XLOOKUP(CleanedData[[#This Row],[Product]],'02_Lookup_Tables'!$A$2:$A$126,'02_Lookup_Tables'!$B$2:$B$126)</f>
        <v>14808.31</v>
      </c>
      <c r="S7144" t="str">
        <f>VLOOKUP(CleanedData[[#This Row],[Product]],'02_Lookup_Tables'!$H$2:$I$126,2,FALSE)</f>
        <v>Electronics</v>
      </c>
      <c r="T7144" t="str">
        <f>VLOOKUP(CleanedData[[#This Row],[Province]],'02_Lookup_Tables'!$D$2:$E$10,2, FALSE)</f>
        <v>Northern Region</v>
      </c>
      <c r="U7144" t="str" cm="1">
        <f t="array" ref="U7144">_xlfn.IFS(CleanedData[[#This Row],[Purchase Amount]]&lt;500,"Low",
CleanedData[[#This Row],[Purchase Amount]]&lt;5000,"Medium",
TRUE,"High")</f>
        <v>High</v>
      </c>
      <c r="V7144" t="str">
        <f>TEXT(CleanedData[[#This Row],[Date]],"mmmm")</f>
        <v>January</v>
      </c>
      <c r="W7144" t="str">
        <f>"Q"&amp;ROUNDUP(MONTH(CleanedData[[#This Row],[Date]])/3,0)</f>
        <v>Q1</v>
      </c>
      <c r="X7144" t="str">
        <f>IF(CleanedData[[#This Row],[Purchase Amount]]&gt;=5000,"Yes","No")</f>
        <v>Yes</v>
      </c>
      <c r="Y7144">
        <f>IF(CleanedData[[#This Row],[Recommend]]="Yes",1,0)</f>
        <v>1</v>
      </c>
      <c r="Z7144" s="6">
        <f>CleanedData[[#This Row],[Purchase Amount]]*0.15</f>
        <v>2221.2464999999997</v>
      </c>
      <c r="AA7144" s="6">
        <f>CleanedData[[#This Row],[Purchase Amount]]*1.15</f>
        <v>17029.556499999999</v>
      </c>
    </row>
    <row r="7145" spans="1:27" x14ac:dyDescent="0.3">
      <c r="A7145">
        <v>8650</v>
      </c>
      <c r="B7145" t="s">
        <v>7370</v>
      </c>
      <c r="C7145" s="1">
        <v>45931</v>
      </c>
      <c r="D7145">
        <v>63</v>
      </c>
      <c r="E7145" t="s">
        <v>39</v>
      </c>
      <c r="F7145" t="s">
        <v>83</v>
      </c>
      <c r="G7145" t="s">
        <v>269</v>
      </c>
      <c r="H7145">
        <v>5</v>
      </c>
      <c r="I7145" t="s">
        <v>45</v>
      </c>
      <c r="J7145" t="s">
        <v>43</v>
      </c>
      <c r="K7145" t="s">
        <v>44</v>
      </c>
      <c r="L7145" t="s">
        <v>45</v>
      </c>
      <c r="M7145" t="s">
        <v>92</v>
      </c>
      <c r="N7145" t="s">
        <v>57</v>
      </c>
      <c r="O7145" t="s">
        <v>89</v>
      </c>
      <c r="P7145" t="s">
        <v>70</v>
      </c>
      <c r="Q7145" t="s">
        <v>50</v>
      </c>
      <c r="R7145" s="6">
        <f>_xlfn.XLOOKUP(CleanedData[[#This Row],[Product]],'02_Lookup_Tables'!$A$2:$A$126,'02_Lookup_Tables'!$B$2:$B$126)</f>
        <v>1604.87</v>
      </c>
      <c r="S7145" t="str">
        <f>VLOOKUP(CleanedData[[#This Row],[Product]],'02_Lookup_Tables'!$H$2:$I$126,2,FALSE)</f>
        <v>Accessories</v>
      </c>
      <c r="T7145" t="str">
        <f>VLOOKUP(CleanedData[[#This Row],[Province]],'02_Lookup_Tables'!$D$2:$E$10,2, FALSE)</f>
        <v>Western Region</v>
      </c>
      <c r="U7145" t="str" cm="1">
        <f t="array" ref="U7145">_xlfn.IFS(CleanedData[[#This Row],[Purchase Amount]]&lt;500,"Low",
CleanedData[[#This Row],[Purchase Amount]]&lt;5000,"Medium",
TRUE,"High")</f>
        <v>Medium</v>
      </c>
      <c r="V7145" t="str">
        <f>TEXT(CleanedData[[#This Row],[Date]],"mmmm")</f>
        <v>October</v>
      </c>
      <c r="W7145" t="str">
        <f>"Q"&amp;ROUNDUP(MONTH(CleanedData[[#This Row],[Date]])/3,0)</f>
        <v>Q4</v>
      </c>
      <c r="X7145" t="str">
        <f>IF(CleanedData[[#This Row],[Purchase Amount]]&gt;=5000,"Yes","No")</f>
        <v>No</v>
      </c>
      <c r="Y7145">
        <f>IF(CleanedData[[#This Row],[Recommend]]="Yes",1,0)</f>
        <v>1</v>
      </c>
      <c r="Z7145" s="6">
        <f>CleanedData[[#This Row],[Purchase Amount]]*0.15</f>
        <v>240.73049999999998</v>
      </c>
      <c r="AA7145" s="6">
        <f>CleanedData[[#This Row],[Purchase Amount]]*1.15</f>
        <v>1845.6004999999998</v>
      </c>
    </row>
    <row r="7146" spans="1:27" x14ac:dyDescent="0.3">
      <c r="A7146">
        <v>8652</v>
      </c>
      <c r="B7146" t="s">
        <v>7371</v>
      </c>
      <c r="C7146" s="1">
        <v>46004</v>
      </c>
      <c r="D7146">
        <v>72</v>
      </c>
      <c r="E7146" t="s">
        <v>52</v>
      </c>
      <c r="F7146" t="s">
        <v>68</v>
      </c>
      <c r="G7146" t="s">
        <v>291</v>
      </c>
      <c r="H7146">
        <v>2</v>
      </c>
      <c r="I7146" t="s">
        <v>42</v>
      </c>
      <c r="J7146" t="s">
        <v>69</v>
      </c>
      <c r="K7146" t="s">
        <v>55</v>
      </c>
      <c r="L7146" t="s">
        <v>42</v>
      </c>
      <c r="M7146" t="s">
        <v>85</v>
      </c>
      <c r="N7146" t="s">
        <v>47</v>
      </c>
      <c r="O7146" t="s">
        <v>48</v>
      </c>
      <c r="P7146" t="s">
        <v>49</v>
      </c>
      <c r="Q7146" t="s">
        <v>97</v>
      </c>
      <c r="R7146" s="6">
        <f>_xlfn.XLOOKUP(CleanedData[[#This Row],[Product]],'02_Lookup_Tables'!$A$2:$A$126,'02_Lookup_Tables'!$B$2:$B$126)</f>
        <v>1171.25</v>
      </c>
      <c r="S7146" t="str">
        <f>VLOOKUP(CleanedData[[#This Row],[Product]],'02_Lookup_Tables'!$H$2:$I$126,2,FALSE)</f>
        <v>Toys &amp; Games</v>
      </c>
      <c r="T7146" t="str">
        <f>VLOOKUP(CleanedData[[#This Row],[Province]],'02_Lookup_Tables'!$D$2:$E$10,2, FALSE)</f>
        <v>Northern Region</v>
      </c>
      <c r="U7146" t="str" cm="1">
        <f t="array" ref="U7146">_xlfn.IFS(CleanedData[[#This Row],[Purchase Amount]]&lt;500,"Low",
CleanedData[[#This Row],[Purchase Amount]]&lt;5000,"Medium",
TRUE,"High")</f>
        <v>Medium</v>
      </c>
      <c r="V7146" t="str">
        <f>TEXT(CleanedData[[#This Row],[Date]],"mmmm")</f>
        <v>December</v>
      </c>
      <c r="W7146" t="str">
        <f>"Q"&amp;ROUNDUP(MONTH(CleanedData[[#This Row],[Date]])/3,0)</f>
        <v>Q4</v>
      </c>
      <c r="X7146" t="str">
        <f>IF(CleanedData[[#This Row],[Purchase Amount]]&gt;=5000,"Yes","No")</f>
        <v>No</v>
      </c>
      <c r="Y7146">
        <f>IF(CleanedData[[#This Row],[Recommend]]="Yes",1,0)</f>
        <v>0</v>
      </c>
      <c r="Z7146" s="6">
        <f>CleanedData[[#This Row],[Purchase Amount]]*0.15</f>
        <v>175.6875</v>
      </c>
      <c r="AA7146" s="6">
        <f>CleanedData[[#This Row],[Purchase Amount]]*1.15</f>
        <v>1346.9375</v>
      </c>
    </row>
    <row r="7147" spans="1:27" x14ac:dyDescent="0.3">
      <c r="A7147">
        <v>8653</v>
      </c>
      <c r="B7147" t="s">
        <v>7372</v>
      </c>
      <c r="C7147" s="1">
        <v>45655</v>
      </c>
      <c r="D7147">
        <v>61</v>
      </c>
      <c r="E7147" t="s">
        <v>52</v>
      </c>
      <c r="F7147" t="s">
        <v>72</v>
      </c>
      <c r="G7147" t="s">
        <v>160</v>
      </c>
      <c r="H7147">
        <v>4</v>
      </c>
      <c r="I7147" t="s">
        <v>45</v>
      </c>
      <c r="J7147" t="s">
        <v>69</v>
      </c>
      <c r="K7147" t="s">
        <v>55</v>
      </c>
      <c r="L7147" t="s">
        <v>42</v>
      </c>
      <c r="M7147" t="s">
        <v>184</v>
      </c>
      <c r="N7147" t="s">
        <v>96</v>
      </c>
      <c r="O7147" t="s">
        <v>148</v>
      </c>
      <c r="P7147" t="s">
        <v>49</v>
      </c>
      <c r="Q7147" t="s">
        <v>50</v>
      </c>
      <c r="R7147" s="6">
        <f>_xlfn.XLOOKUP(CleanedData[[#This Row],[Product]],'02_Lookup_Tables'!$A$2:$A$126,'02_Lookup_Tables'!$B$2:$B$126)</f>
        <v>294.33</v>
      </c>
      <c r="S7147" t="str">
        <f>VLOOKUP(CleanedData[[#This Row],[Product]],'02_Lookup_Tables'!$H$2:$I$126,2,FALSE)</f>
        <v>Toys &amp; Games</v>
      </c>
      <c r="T7147" t="str">
        <f>VLOOKUP(CleanedData[[#This Row],[Province]],'02_Lookup_Tables'!$D$2:$E$10,2, FALSE)</f>
        <v>Central Region</v>
      </c>
      <c r="U7147" t="str" cm="1">
        <f t="array" ref="U7147">_xlfn.IFS(CleanedData[[#This Row],[Purchase Amount]]&lt;500,"Low",
CleanedData[[#This Row],[Purchase Amount]]&lt;5000,"Medium",
TRUE,"High")</f>
        <v>Low</v>
      </c>
      <c r="V7147" t="str">
        <f>TEXT(CleanedData[[#This Row],[Date]],"mmmm")</f>
        <v>December</v>
      </c>
      <c r="W7147" t="str">
        <f>"Q"&amp;ROUNDUP(MONTH(CleanedData[[#This Row],[Date]])/3,0)</f>
        <v>Q4</v>
      </c>
      <c r="X7147" t="str">
        <f>IF(CleanedData[[#This Row],[Purchase Amount]]&gt;=5000,"Yes","No")</f>
        <v>No</v>
      </c>
      <c r="Y7147">
        <f>IF(CleanedData[[#This Row],[Recommend]]="Yes",1,0)</f>
        <v>1</v>
      </c>
      <c r="Z7147" s="6">
        <f>CleanedData[[#This Row],[Purchase Amount]]*0.15</f>
        <v>44.149499999999996</v>
      </c>
      <c r="AA7147" s="6">
        <f>CleanedData[[#This Row],[Purchase Amount]]*1.15</f>
        <v>338.47949999999997</v>
      </c>
    </row>
    <row r="7148" spans="1:27" x14ac:dyDescent="0.3">
      <c r="A7148">
        <v>8654</v>
      </c>
      <c r="B7148" t="s">
        <v>7373</v>
      </c>
      <c r="C7148" s="1">
        <v>45295</v>
      </c>
      <c r="D7148">
        <v>24</v>
      </c>
      <c r="E7148" t="s">
        <v>39</v>
      </c>
      <c r="F7148" t="s">
        <v>130</v>
      </c>
      <c r="G7148" t="s">
        <v>251</v>
      </c>
      <c r="H7148">
        <v>1</v>
      </c>
      <c r="I7148" t="s">
        <v>42</v>
      </c>
      <c r="J7148" t="s">
        <v>63</v>
      </c>
      <c r="K7148" t="s">
        <v>64</v>
      </c>
      <c r="L7148" t="s">
        <v>45</v>
      </c>
      <c r="M7148" t="s">
        <v>56</v>
      </c>
      <c r="N7148" t="s">
        <v>80</v>
      </c>
      <c r="O7148" t="s">
        <v>148</v>
      </c>
      <c r="P7148" t="s">
        <v>70</v>
      </c>
      <c r="Q7148" t="s">
        <v>66</v>
      </c>
      <c r="R7148" s="6">
        <f>_xlfn.XLOOKUP(CleanedData[[#This Row],[Product]],'02_Lookup_Tables'!$A$2:$A$126,'02_Lookup_Tables'!$B$2:$B$126)</f>
        <v>5064</v>
      </c>
      <c r="S7148" t="str">
        <f>VLOOKUP(CleanedData[[#This Row],[Product]],'02_Lookup_Tables'!$H$2:$I$126,2,FALSE)</f>
        <v>Sports &amp; Outdoors</v>
      </c>
      <c r="T7148" t="str">
        <f>VLOOKUP(CleanedData[[#This Row],[Province]],'02_Lookup_Tables'!$D$2:$E$10,2, FALSE)</f>
        <v>Eastern Region</v>
      </c>
      <c r="U7148" t="str" cm="1">
        <f t="array" ref="U7148">_xlfn.IFS(CleanedData[[#This Row],[Purchase Amount]]&lt;500,"Low",
CleanedData[[#This Row],[Purchase Amount]]&lt;5000,"Medium",
TRUE,"High")</f>
        <v>High</v>
      </c>
      <c r="V7148" t="str">
        <f>TEXT(CleanedData[[#This Row],[Date]],"mmmm")</f>
        <v>January</v>
      </c>
      <c r="W7148" t="str">
        <f>"Q"&amp;ROUNDUP(MONTH(CleanedData[[#This Row],[Date]])/3,0)</f>
        <v>Q1</v>
      </c>
      <c r="X7148" t="str">
        <f>IF(CleanedData[[#This Row],[Purchase Amount]]&gt;=5000,"Yes","No")</f>
        <v>Yes</v>
      </c>
      <c r="Y7148">
        <f>IF(CleanedData[[#This Row],[Recommend]]="Yes",1,0)</f>
        <v>0</v>
      </c>
      <c r="Z7148" s="6">
        <f>CleanedData[[#This Row],[Purchase Amount]]*0.15</f>
        <v>759.6</v>
      </c>
      <c r="AA7148" s="6">
        <f>CleanedData[[#This Row],[Purchase Amount]]*1.15</f>
        <v>5823.5999999999995</v>
      </c>
    </row>
    <row r="7149" spans="1:27" x14ac:dyDescent="0.3">
      <c r="A7149">
        <v>8655</v>
      </c>
      <c r="B7149" t="s">
        <v>7374</v>
      </c>
      <c r="C7149" s="1">
        <v>45813</v>
      </c>
      <c r="D7149">
        <v>23</v>
      </c>
      <c r="E7149" t="s">
        <v>60</v>
      </c>
      <c r="F7149" t="s">
        <v>68</v>
      </c>
      <c r="G7149" t="s">
        <v>303</v>
      </c>
      <c r="H7149">
        <v>5</v>
      </c>
      <c r="I7149" t="s">
        <v>45</v>
      </c>
      <c r="J7149" t="s">
        <v>74</v>
      </c>
      <c r="K7149" t="s">
        <v>44</v>
      </c>
      <c r="L7149" t="s">
        <v>42</v>
      </c>
      <c r="M7149" t="s">
        <v>85</v>
      </c>
      <c r="N7149" t="s">
        <v>57</v>
      </c>
      <c r="O7149" t="s">
        <v>48</v>
      </c>
      <c r="P7149" t="s">
        <v>49</v>
      </c>
      <c r="Q7149" t="s">
        <v>66</v>
      </c>
      <c r="R7149" s="6">
        <f>_xlfn.XLOOKUP(CleanedData[[#This Row],[Product]],'02_Lookup_Tables'!$A$2:$A$126,'02_Lookup_Tables'!$B$2:$B$126)</f>
        <v>4841.7700000000004</v>
      </c>
      <c r="S7149" t="str">
        <f>VLOOKUP(CleanedData[[#This Row],[Product]],'02_Lookup_Tables'!$H$2:$I$126,2,FALSE)</f>
        <v>Home &amp; Living</v>
      </c>
      <c r="T7149" t="str">
        <f>VLOOKUP(CleanedData[[#This Row],[Province]],'02_Lookup_Tables'!$D$2:$E$10,2, FALSE)</f>
        <v>Northern Region</v>
      </c>
      <c r="U7149" t="str" cm="1">
        <f t="array" ref="U7149">_xlfn.IFS(CleanedData[[#This Row],[Purchase Amount]]&lt;500,"Low",
CleanedData[[#This Row],[Purchase Amount]]&lt;5000,"Medium",
TRUE,"High")</f>
        <v>Medium</v>
      </c>
      <c r="V7149" t="str">
        <f>TEXT(CleanedData[[#This Row],[Date]],"mmmm")</f>
        <v>June</v>
      </c>
      <c r="W7149" t="str">
        <f>"Q"&amp;ROUNDUP(MONTH(CleanedData[[#This Row],[Date]])/3,0)</f>
        <v>Q2</v>
      </c>
      <c r="X7149" t="str">
        <f>IF(CleanedData[[#This Row],[Purchase Amount]]&gt;=5000,"Yes","No")</f>
        <v>No</v>
      </c>
      <c r="Y7149">
        <f>IF(CleanedData[[#This Row],[Recommend]]="Yes",1,0)</f>
        <v>1</v>
      </c>
      <c r="Z7149" s="6">
        <f>CleanedData[[#This Row],[Purchase Amount]]*0.15</f>
        <v>726.26550000000009</v>
      </c>
      <c r="AA7149" s="6">
        <f>CleanedData[[#This Row],[Purchase Amount]]*1.15</f>
        <v>5568.0355</v>
      </c>
    </row>
    <row r="7150" spans="1:27" x14ac:dyDescent="0.3">
      <c r="A7150">
        <v>8656</v>
      </c>
      <c r="B7150" t="s">
        <v>7375</v>
      </c>
      <c r="C7150" s="1">
        <v>45962</v>
      </c>
      <c r="D7150">
        <v>31</v>
      </c>
      <c r="E7150" t="s">
        <v>39</v>
      </c>
      <c r="F7150" t="s">
        <v>125</v>
      </c>
      <c r="G7150" t="s">
        <v>235</v>
      </c>
      <c r="H7150">
        <v>5</v>
      </c>
      <c r="I7150" t="s">
        <v>45</v>
      </c>
      <c r="J7150" t="s">
        <v>54</v>
      </c>
      <c r="K7150" t="s">
        <v>44</v>
      </c>
      <c r="L7150" t="s">
        <v>42</v>
      </c>
      <c r="M7150" t="s">
        <v>196</v>
      </c>
      <c r="N7150" t="s">
        <v>57</v>
      </c>
      <c r="O7150" t="s">
        <v>89</v>
      </c>
      <c r="P7150" t="s">
        <v>70</v>
      </c>
      <c r="Q7150" t="s">
        <v>58</v>
      </c>
      <c r="R7150" s="6">
        <f>_xlfn.XLOOKUP(CleanedData[[#This Row],[Product]],'02_Lookup_Tables'!$A$2:$A$126,'02_Lookup_Tables'!$B$2:$B$126)</f>
        <v>306.57</v>
      </c>
      <c r="S7150" t="str">
        <f>VLOOKUP(CleanedData[[#This Row],[Product]],'02_Lookup_Tables'!$H$2:$I$126,2,FALSE)</f>
        <v>Toys &amp; Games</v>
      </c>
      <c r="T7150" t="str">
        <f>VLOOKUP(CleanedData[[#This Row],[Province]],'02_Lookup_Tables'!$D$2:$E$10,2, FALSE)</f>
        <v>Western Region</v>
      </c>
      <c r="U7150" t="str" cm="1">
        <f t="array" ref="U7150">_xlfn.IFS(CleanedData[[#This Row],[Purchase Amount]]&lt;500,"Low",
CleanedData[[#This Row],[Purchase Amount]]&lt;5000,"Medium",
TRUE,"High")</f>
        <v>Low</v>
      </c>
      <c r="V7150" t="str">
        <f>TEXT(CleanedData[[#This Row],[Date]],"mmmm")</f>
        <v>November</v>
      </c>
      <c r="W7150" t="str">
        <f>"Q"&amp;ROUNDUP(MONTH(CleanedData[[#This Row],[Date]])/3,0)</f>
        <v>Q4</v>
      </c>
      <c r="X7150" t="str">
        <f>IF(CleanedData[[#This Row],[Purchase Amount]]&gt;=5000,"Yes","No")</f>
        <v>No</v>
      </c>
      <c r="Y7150">
        <f>IF(CleanedData[[#This Row],[Recommend]]="Yes",1,0)</f>
        <v>1</v>
      </c>
      <c r="Z7150" s="6">
        <f>CleanedData[[#This Row],[Purchase Amount]]*0.15</f>
        <v>45.985499999999995</v>
      </c>
      <c r="AA7150" s="6">
        <f>CleanedData[[#This Row],[Purchase Amount]]*1.15</f>
        <v>352.55549999999994</v>
      </c>
    </row>
    <row r="7151" spans="1:27" x14ac:dyDescent="0.3">
      <c r="A7151">
        <v>8657</v>
      </c>
      <c r="B7151" t="s">
        <v>7376</v>
      </c>
      <c r="C7151" s="1">
        <v>45313</v>
      </c>
      <c r="D7151">
        <v>71</v>
      </c>
      <c r="E7151" t="s">
        <v>39</v>
      </c>
      <c r="F7151" t="s">
        <v>108</v>
      </c>
      <c r="G7151" t="s">
        <v>478</v>
      </c>
      <c r="H7151">
        <v>4</v>
      </c>
      <c r="I7151" t="s">
        <v>45</v>
      </c>
      <c r="J7151" t="s">
        <v>43</v>
      </c>
      <c r="K7151" t="s">
        <v>55</v>
      </c>
      <c r="L7151" t="s">
        <v>45</v>
      </c>
      <c r="M7151" t="s">
        <v>106</v>
      </c>
      <c r="N7151" t="s">
        <v>96</v>
      </c>
      <c r="O7151" t="s">
        <v>148</v>
      </c>
      <c r="P7151" t="s">
        <v>49</v>
      </c>
      <c r="Q7151" t="s">
        <v>97</v>
      </c>
      <c r="R7151" s="6">
        <f>_xlfn.XLOOKUP(CleanedData[[#This Row],[Product]],'02_Lookup_Tables'!$A$2:$A$126,'02_Lookup_Tables'!$B$2:$B$126)</f>
        <v>4507.63</v>
      </c>
      <c r="S7151" t="str">
        <f>VLOOKUP(CleanedData[[#This Row],[Product]],'02_Lookup_Tables'!$H$2:$I$126,2,FALSE)</f>
        <v>Sports &amp; Outdoors</v>
      </c>
      <c r="T7151" t="str">
        <f>VLOOKUP(CleanedData[[#This Row],[Province]],'02_Lookup_Tables'!$D$2:$E$10,2, FALSE)</f>
        <v>Gauteng Region</v>
      </c>
      <c r="U7151" t="str" cm="1">
        <f t="array" ref="U7151">_xlfn.IFS(CleanedData[[#This Row],[Purchase Amount]]&lt;500,"Low",
CleanedData[[#This Row],[Purchase Amount]]&lt;5000,"Medium",
TRUE,"High")</f>
        <v>Medium</v>
      </c>
      <c r="V7151" t="str">
        <f>TEXT(CleanedData[[#This Row],[Date]],"mmmm")</f>
        <v>January</v>
      </c>
      <c r="W7151" t="str">
        <f>"Q"&amp;ROUNDUP(MONTH(CleanedData[[#This Row],[Date]])/3,0)</f>
        <v>Q1</v>
      </c>
      <c r="X7151" t="str">
        <f>IF(CleanedData[[#This Row],[Purchase Amount]]&gt;=5000,"Yes","No")</f>
        <v>No</v>
      </c>
      <c r="Y7151">
        <f>IF(CleanedData[[#This Row],[Recommend]]="Yes",1,0)</f>
        <v>1</v>
      </c>
      <c r="Z7151" s="6">
        <f>CleanedData[[#This Row],[Purchase Amount]]*0.15</f>
        <v>676.14449999999999</v>
      </c>
      <c r="AA7151" s="6">
        <f>CleanedData[[#This Row],[Purchase Amount]]*1.15</f>
        <v>5183.7744999999995</v>
      </c>
    </row>
    <row r="7152" spans="1:27" x14ac:dyDescent="0.3">
      <c r="A7152">
        <v>8658</v>
      </c>
      <c r="B7152" t="s">
        <v>7377</v>
      </c>
      <c r="C7152" s="1">
        <v>45613</v>
      </c>
      <c r="D7152">
        <v>40</v>
      </c>
      <c r="E7152" t="s">
        <v>39</v>
      </c>
      <c r="F7152" t="s">
        <v>108</v>
      </c>
      <c r="G7152" t="s">
        <v>296</v>
      </c>
      <c r="H7152">
        <v>2</v>
      </c>
      <c r="I7152" t="s">
        <v>42</v>
      </c>
      <c r="J7152" t="s">
        <v>43</v>
      </c>
      <c r="K7152" t="s">
        <v>64</v>
      </c>
      <c r="L7152" t="s">
        <v>45</v>
      </c>
      <c r="M7152" t="s">
        <v>92</v>
      </c>
      <c r="N7152" t="s">
        <v>47</v>
      </c>
      <c r="O7152" t="s">
        <v>89</v>
      </c>
      <c r="P7152" t="s">
        <v>49</v>
      </c>
      <c r="Q7152" t="s">
        <v>81</v>
      </c>
      <c r="R7152" s="6">
        <f>_xlfn.XLOOKUP(CleanedData[[#This Row],[Product]],'02_Lookup_Tables'!$A$2:$A$126,'02_Lookup_Tables'!$B$2:$B$126)</f>
        <v>657.5</v>
      </c>
      <c r="S7152" t="str">
        <f>VLOOKUP(CleanedData[[#This Row],[Product]],'02_Lookup_Tables'!$H$2:$I$126,2,FALSE)</f>
        <v>Home Devices</v>
      </c>
      <c r="T7152" t="str">
        <f>VLOOKUP(CleanedData[[#This Row],[Province]],'02_Lookup_Tables'!$D$2:$E$10,2, FALSE)</f>
        <v>Gauteng Region</v>
      </c>
      <c r="U7152" t="str" cm="1">
        <f t="array" ref="U7152">_xlfn.IFS(CleanedData[[#This Row],[Purchase Amount]]&lt;500,"Low",
CleanedData[[#This Row],[Purchase Amount]]&lt;5000,"Medium",
TRUE,"High")</f>
        <v>Medium</v>
      </c>
      <c r="V7152" t="str">
        <f>TEXT(CleanedData[[#This Row],[Date]],"mmmm")</f>
        <v>November</v>
      </c>
      <c r="W7152" t="str">
        <f>"Q"&amp;ROUNDUP(MONTH(CleanedData[[#This Row],[Date]])/3,0)</f>
        <v>Q4</v>
      </c>
      <c r="X7152" t="str">
        <f>IF(CleanedData[[#This Row],[Purchase Amount]]&gt;=5000,"Yes","No")</f>
        <v>No</v>
      </c>
      <c r="Y7152">
        <f>IF(CleanedData[[#This Row],[Recommend]]="Yes",1,0)</f>
        <v>0</v>
      </c>
      <c r="Z7152" s="6">
        <f>CleanedData[[#This Row],[Purchase Amount]]*0.15</f>
        <v>98.625</v>
      </c>
      <c r="AA7152" s="6">
        <f>CleanedData[[#This Row],[Purchase Amount]]*1.15</f>
        <v>756.12499999999989</v>
      </c>
    </row>
    <row r="7153" spans="1:27" x14ac:dyDescent="0.3">
      <c r="A7153">
        <v>8659</v>
      </c>
      <c r="B7153" t="s">
        <v>7378</v>
      </c>
      <c r="C7153" s="1">
        <v>45597</v>
      </c>
      <c r="D7153">
        <v>24</v>
      </c>
      <c r="E7153" t="s">
        <v>39</v>
      </c>
      <c r="F7153" t="s">
        <v>83</v>
      </c>
      <c r="G7153" t="s">
        <v>269</v>
      </c>
      <c r="H7153">
        <v>1</v>
      </c>
      <c r="I7153" t="s">
        <v>42</v>
      </c>
      <c r="J7153" t="s">
        <v>74</v>
      </c>
      <c r="K7153" t="s">
        <v>64</v>
      </c>
      <c r="L7153" t="s">
        <v>45</v>
      </c>
      <c r="M7153" t="s">
        <v>175</v>
      </c>
      <c r="N7153" t="s">
        <v>80</v>
      </c>
      <c r="O7153" t="s">
        <v>89</v>
      </c>
      <c r="P7153" t="s">
        <v>49</v>
      </c>
      <c r="Q7153" t="s">
        <v>66</v>
      </c>
      <c r="R7153" s="6">
        <f>_xlfn.XLOOKUP(CleanedData[[#This Row],[Product]],'02_Lookup_Tables'!$A$2:$A$126,'02_Lookup_Tables'!$B$2:$B$126)</f>
        <v>1604.87</v>
      </c>
      <c r="S7153" t="str">
        <f>VLOOKUP(CleanedData[[#This Row],[Product]],'02_Lookup_Tables'!$H$2:$I$126,2,FALSE)</f>
        <v>Accessories</v>
      </c>
      <c r="T7153" t="str">
        <f>VLOOKUP(CleanedData[[#This Row],[Province]],'02_Lookup_Tables'!$D$2:$E$10,2, FALSE)</f>
        <v>Western Region</v>
      </c>
      <c r="U7153" t="str" cm="1">
        <f t="array" ref="U7153">_xlfn.IFS(CleanedData[[#This Row],[Purchase Amount]]&lt;500,"Low",
CleanedData[[#This Row],[Purchase Amount]]&lt;5000,"Medium",
TRUE,"High")</f>
        <v>Medium</v>
      </c>
      <c r="V7153" t="str">
        <f>TEXT(CleanedData[[#This Row],[Date]],"mmmm")</f>
        <v>November</v>
      </c>
      <c r="W7153" t="str">
        <f>"Q"&amp;ROUNDUP(MONTH(CleanedData[[#This Row],[Date]])/3,0)</f>
        <v>Q4</v>
      </c>
      <c r="X7153" t="str">
        <f>IF(CleanedData[[#This Row],[Purchase Amount]]&gt;=5000,"Yes","No")</f>
        <v>No</v>
      </c>
      <c r="Y7153">
        <f>IF(CleanedData[[#This Row],[Recommend]]="Yes",1,0)</f>
        <v>0</v>
      </c>
      <c r="Z7153" s="6">
        <f>CleanedData[[#This Row],[Purchase Amount]]*0.15</f>
        <v>240.73049999999998</v>
      </c>
      <c r="AA7153" s="6">
        <f>CleanedData[[#This Row],[Purchase Amount]]*1.15</f>
        <v>1845.6004999999998</v>
      </c>
    </row>
    <row r="7154" spans="1:27" x14ac:dyDescent="0.3">
      <c r="A7154">
        <v>8660</v>
      </c>
      <c r="B7154" t="s">
        <v>7379</v>
      </c>
      <c r="C7154" s="1">
        <v>45493</v>
      </c>
      <c r="D7154">
        <v>70</v>
      </c>
      <c r="E7154" t="s">
        <v>39</v>
      </c>
      <c r="F7154" t="s">
        <v>77</v>
      </c>
      <c r="G7154" t="s">
        <v>223</v>
      </c>
      <c r="H7154">
        <v>1</v>
      </c>
      <c r="I7154" t="s">
        <v>42</v>
      </c>
      <c r="J7154" t="s">
        <v>43</v>
      </c>
      <c r="K7154" t="s">
        <v>64</v>
      </c>
      <c r="L7154" t="s">
        <v>42</v>
      </c>
      <c r="N7154" t="s">
        <v>80</v>
      </c>
      <c r="O7154" t="s">
        <v>134</v>
      </c>
      <c r="P7154" t="s">
        <v>8646</v>
      </c>
      <c r="Q7154" t="s">
        <v>97</v>
      </c>
      <c r="R7154" s="6">
        <f>_xlfn.XLOOKUP(CleanedData[[#This Row],[Product]],'02_Lookup_Tables'!$A$2:$A$126,'02_Lookup_Tables'!$B$2:$B$126)</f>
        <v>209.53</v>
      </c>
      <c r="S7154" t="str">
        <f>VLOOKUP(CleanedData[[#This Row],[Product]],'02_Lookup_Tables'!$H$2:$I$126,2,FALSE)</f>
        <v>Food</v>
      </c>
      <c r="T7154" t="str">
        <f>VLOOKUP(CleanedData[[#This Row],[Province]],'02_Lookup_Tables'!$D$2:$E$10,2, FALSE)</f>
        <v>Central Region</v>
      </c>
      <c r="U7154" t="str" cm="1">
        <f t="array" ref="U7154">_xlfn.IFS(CleanedData[[#This Row],[Purchase Amount]]&lt;500,"Low",
CleanedData[[#This Row],[Purchase Amount]]&lt;5000,"Medium",
TRUE,"High")</f>
        <v>Low</v>
      </c>
      <c r="V7154" t="str">
        <f>TEXT(CleanedData[[#This Row],[Date]],"mmmm")</f>
        <v>July</v>
      </c>
      <c r="W7154" t="str">
        <f>"Q"&amp;ROUNDUP(MONTH(CleanedData[[#This Row],[Date]])/3,0)</f>
        <v>Q3</v>
      </c>
      <c r="X7154" t="str">
        <f>IF(CleanedData[[#This Row],[Purchase Amount]]&gt;=5000,"Yes","No")</f>
        <v>No</v>
      </c>
      <c r="Y7154">
        <f>IF(CleanedData[[#This Row],[Recommend]]="Yes",1,0)</f>
        <v>0</v>
      </c>
      <c r="Z7154" s="6">
        <f>CleanedData[[#This Row],[Purchase Amount]]*0.15</f>
        <v>31.429499999999997</v>
      </c>
      <c r="AA7154" s="6">
        <f>CleanedData[[#This Row],[Purchase Amount]]*1.15</f>
        <v>240.95949999999999</v>
      </c>
    </row>
    <row r="7155" spans="1:27" x14ac:dyDescent="0.3">
      <c r="A7155">
        <v>8661</v>
      </c>
      <c r="B7155" t="s">
        <v>7380</v>
      </c>
      <c r="C7155" s="1">
        <v>45841</v>
      </c>
      <c r="D7155">
        <v>39</v>
      </c>
      <c r="E7155" t="s">
        <v>52</v>
      </c>
      <c r="F7155" t="s">
        <v>83</v>
      </c>
      <c r="G7155" t="s">
        <v>320</v>
      </c>
      <c r="H7155">
        <v>3</v>
      </c>
      <c r="I7155" t="s">
        <v>45</v>
      </c>
      <c r="J7155" t="s">
        <v>63</v>
      </c>
      <c r="K7155" t="s">
        <v>55</v>
      </c>
      <c r="L7155" t="s">
        <v>45</v>
      </c>
      <c r="M7155" t="s">
        <v>236</v>
      </c>
      <c r="N7155" t="s">
        <v>48</v>
      </c>
      <c r="O7155" t="s">
        <v>89</v>
      </c>
      <c r="P7155" t="s">
        <v>49</v>
      </c>
      <c r="Q7155" t="s">
        <v>81</v>
      </c>
      <c r="R7155" s="6">
        <f>_xlfn.XLOOKUP(CleanedData[[#This Row],[Product]],'02_Lookup_Tables'!$A$2:$A$126,'02_Lookup_Tables'!$B$2:$B$126)</f>
        <v>375.53</v>
      </c>
      <c r="S7155" t="str">
        <f>VLOOKUP(CleanedData[[#This Row],[Product]],'02_Lookup_Tables'!$H$2:$I$126,2,FALSE)</f>
        <v>Toys &amp; Games</v>
      </c>
      <c r="T7155" t="str">
        <f>VLOOKUP(CleanedData[[#This Row],[Province]],'02_Lookup_Tables'!$D$2:$E$10,2, FALSE)</f>
        <v>Western Region</v>
      </c>
      <c r="U7155" t="str" cm="1">
        <f t="array" ref="U7155">_xlfn.IFS(CleanedData[[#This Row],[Purchase Amount]]&lt;500,"Low",
CleanedData[[#This Row],[Purchase Amount]]&lt;5000,"Medium",
TRUE,"High")</f>
        <v>Low</v>
      </c>
      <c r="V7155" t="str">
        <f>TEXT(CleanedData[[#This Row],[Date]],"mmmm")</f>
        <v>July</v>
      </c>
      <c r="W7155" t="str">
        <f>"Q"&amp;ROUNDUP(MONTH(CleanedData[[#This Row],[Date]])/3,0)</f>
        <v>Q3</v>
      </c>
      <c r="X7155" t="str">
        <f>IF(CleanedData[[#This Row],[Purchase Amount]]&gt;=5000,"Yes","No")</f>
        <v>No</v>
      </c>
      <c r="Y7155">
        <f>IF(CleanedData[[#This Row],[Recommend]]="Yes",1,0)</f>
        <v>1</v>
      </c>
      <c r="Z7155" s="6">
        <f>CleanedData[[#This Row],[Purchase Amount]]*0.15</f>
        <v>56.329499999999996</v>
      </c>
      <c r="AA7155" s="6">
        <f>CleanedData[[#This Row],[Purchase Amount]]*1.15</f>
        <v>431.85949999999991</v>
      </c>
    </row>
    <row r="7156" spans="1:27" x14ac:dyDescent="0.3">
      <c r="A7156">
        <v>8662</v>
      </c>
      <c r="B7156" t="s">
        <v>7381</v>
      </c>
      <c r="C7156" s="1">
        <v>45343</v>
      </c>
      <c r="D7156">
        <v>50</v>
      </c>
      <c r="E7156" t="s">
        <v>60</v>
      </c>
      <c r="F7156" t="s">
        <v>130</v>
      </c>
      <c r="G7156" t="s">
        <v>563</v>
      </c>
      <c r="H7156">
        <v>3</v>
      </c>
      <c r="I7156" t="s">
        <v>42</v>
      </c>
      <c r="J7156" t="s">
        <v>54</v>
      </c>
      <c r="K7156" t="s">
        <v>64</v>
      </c>
      <c r="L7156" t="s">
        <v>45</v>
      </c>
      <c r="M7156" t="s">
        <v>123</v>
      </c>
      <c r="N7156" t="s">
        <v>48</v>
      </c>
      <c r="O7156" t="s">
        <v>89</v>
      </c>
      <c r="P7156" t="s">
        <v>49</v>
      </c>
      <c r="Q7156" t="s">
        <v>93</v>
      </c>
      <c r="R7156" s="6">
        <f>_xlfn.XLOOKUP(CleanedData[[#This Row],[Product]],'02_Lookup_Tables'!$A$2:$A$126,'02_Lookup_Tables'!$B$2:$B$126)</f>
        <v>11052.57</v>
      </c>
      <c r="S7156" t="str">
        <f>VLOOKUP(CleanedData[[#This Row],[Product]],'02_Lookup_Tables'!$H$2:$I$126,2,FALSE)</f>
        <v>Electronics</v>
      </c>
      <c r="T7156" t="str">
        <f>VLOOKUP(CleanedData[[#This Row],[Province]],'02_Lookup_Tables'!$D$2:$E$10,2, FALSE)</f>
        <v>Eastern Region</v>
      </c>
      <c r="U7156" t="str" cm="1">
        <f t="array" ref="U7156">_xlfn.IFS(CleanedData[[#This Row],[Purchase Amount]]&lt;500,"Low",
CleanedData[[#This Row],[Purchase Amount]]&lt;5000,"Medium",
TRUE,"High")</f>
        <v>High</v>
      </c>
      <c r="V7156" t="str">
        <f>TEXT(CleanedData[[#This Row],[Date]],"mmmm")</f>
        <v>February</v>
      </c>
      <c r="W7156" t="str">
        <f>"Q"&amp;ROUNDUP(MONTH(CleanedData[[#This Row],[Date]])/3,0)</f>
        <v>Q1</v>
      </c>
      <c r="X7156" t="str">
        <f>IF(CleanedData[[#This Row],[Purchase Amount]]&gt;=5000,"Yes","No")</f>
        <v>Yes</v>
      </c>
      <c r="Y7156">
        <f>IF(CleanedData[[#This Row],[Recommend]]="Yes",1,0)</f>
        <v>0</v>
      </c>
      <c r="Z7156" s="6">
        <f>CleanedData[[#This Row],[Purchase Amount]]*0.15</f>
        <v>1657.8854999999999</v>
      </c>
      <c r="AA7156" s="6">
        <f>CleanedData[[#This Row],[Purchase Amount]]*1.15</f>
        <v>12710.455499999998</v>
      </c>
    </row>
    <row r="7157" spans="1:27" x14ac:dyDescent="0.3">
      <c r="A7157">
        <v>8663</v>
      </c>
      <c r="B7157" t="s">
        <v>7382</v>
      </c>
      <c r="C7157" s="1">
        <v>45857</v>
      </c>
      <c r="D7157">
        <v>60</v>
      </c>
      <c r="E7157" t="s">
        <v>52</v>
      </c>
      <c r="F7157" t="s">
        <v>61</v>
      </c>
      <c r="G7157" t="s">
        <v>128</v>
      </c>
      <c r="H7157">
        <v>4</v>
      </c>
      <c r="I7157" t="s">
        <v>45</v>
      </c>
      <c r="J7157" t="s">
        <v>43</v>
      </c>
      <c r="K7157" t="s">
        <v>55</v>
      </c>
      <c r="L7157" t="s">
        <v>42</v>
      </c>
      <c r="M7157" t="s">
        <v>208</v>
      </c>
      <c r="N7157" t="s">
        <v>96</v>
      </c>
      <c r="O7157" t="s">
        <v>89</v>
      </c>
      <c r="P7157" t="s">
        <v>70</v>
      </c>
      <c r="Q7157" t="s">
        <v>50</v>
      </c>
      <c r="R7157" s="6">
        <f>_xlfn.XLOOKUP(CleanedData[[#This Row],[Product]],'02_Lookup_Tables'!$A$2:$A$126,'02_Lookup_Tables'!$B$2:$B$126)</f>
        <v>3747.26</v>
      </c>
      <c r="S7157" t="str">
        <f>VLOOKUP(CleanedData[[#This Row],[Product]],'02_Lookup_Tables'!$H$2:$I$126,2,FALSE)</f>
        <v>Apparel</v>
      </c>
      <c r="T7157" t="str">
        <f>VLOOKUP(CleanedData[[#This Row],[Province]],'02_Lookup_Tables'!$D$2:$E$10,2, FALSE)</f>
        <v>Southern Region</v>
      </c>
      <c r="U7157" t="str" cm="1">
        <f t="array" ref="U7157">_xlfn.IFS(CleanedData[[#This Row],[Purchase Amount]]&lt;500,"Low",
CleanedData[[#This Row],[Purchase Amount]]&lt;5000,"Medium",
TRUE,"High")</f>
        <v>Medium</v>
      </c>
      <c r="V7157" t="str">
        <f>TEXT(CleanedData[[#This Row],[Date]],"mmmm")</f>
        <v>July</v>
      </c>
      <c r="W7157" t="str">
        <f>"Q"&amp;ROUNDUP(MONTH(CleanedData[[#This Row],[Date]])/3,0)</f>
        <v>Q3</v>
      </c>
      <c r="X7157" t="str">
        <f>IF(CleanedData[[#This Row],[Purchase Amount]]&gt;=5000,"Yes","No")</f>
        <v>No</v>
      </c>
      <c r="Y7157">
        <f>IF(CleanedData[[#This Row],[Recommend]]="Yes",1,0)</f>
        <v>1</v>
      </c>
      <c r="Z7157" s="6">
        <f>CleanedData[[#This Row],[Purchase Amount]]*0.15</f>
        <v>562.08900000000006</v>
      </c>
      <c r="AA7157" s="6">
        <f>CleanedData[[#This Row],[Purchase Amount]]*1.15</f>
        <v>4309.3490000000002</v>
      </c>
    </row>
    <row r="7158" spans="1:27" x14ac:dyDescent="0.3">
      <c r="A7158">
        <v>8664</v>
      </c>
      <c r="B7158" t="s">
        <v>7383</v>
      </c>
      <c r="C7158" s="1">
        <v>45417</v>
      </c>
      <c r="D7158">
        <v>64</v>
      </c>
      <c r="E7158" t="s">
        <v>60</v>
      </c>
      <c r="F7158" t="s">
        <v>125</v>
      </c>
      <c r="G7158" t="s">
        <v>118</v>
      </c>
      <c r="H7158">
        <v>1</v>
      </c>
      <c r="I7158" t="s">
        <v>45</v>
      </c>
      <c r="J7158" t="s">
        <v>69</v>
      </c>
      <c r="K7158" t="s">
        <v>64</v>
      </c>
      <c r="L7158" t="s">
        <v>42</v>
      </c>
      <c r="M7158" t="s">
        <v>151</v>
      </c>
      <c r="N7158" t="s">
        <v>80</v>
      </c>
      <c r="O7158" t="s">
        <v>89</v>
      </c>
      <c r="P7158" t="s">
        <v>49</v>
      </c>
      <c r="Q7158" t="s">
        <v>50</v>
      </c>
      <c r="R7158" s="6">
        <f>_xlfn.XLOOKUP(CleanedData[[#This Row],[Product]],'02_Lookup_Tables'!$A$2:$A$126,'02_Lookup_Tables'!$B$2:$B$126)</f>
        <v>368.99</v>
      </c>
      <c r="S7158" t="str">
        <f>VLOOKUP(CleanedData[[#This Row],[Product]],'02_Lookup_Tables'!$H$2:$I$126,2,FALSE)</f>
        <v>Accessories</v>
      </c>
      <c r="T7158" t="str">
        <f>VLOOKUP(CleanedData[[#This Row],[Province]],'02_Lookup_Tables'!$D$2:$E$10,2, FALSE)</f>
        <v>Western Region</v>
      </c>
      <c r="U7158" t="str" cm="1">
        <f t="array" ref="U7158">_xlfn.IFS(CleanedData[[#This Row],[Purchase Amount]]&lt;500,"Low",
CleanedData[[#This Row],[Purchase Amount]]&lt;5000,"Medium",
TRUE,"High")</f>
        <v>Low</v>
      </c>
      <c r="V7158" t="str">
        <f>TEXT(CleanedData[[#This Row],[Date]],"mmmm")</f>
        <v>May</v>
      </c>
      <c r="W7158" t="str">
        <f>"Q"&amp;ROUNDUP(MONTH(CleanedData[[#This Row],[Date]])/3,0)</f>
        <v>Q2</v>
      </c>
      <c r="X7158" t="str">
        <f>IF(CleanedData[[#This Row],[Purchase Amount]]&gt;=5000,"Yes","No")</f>
        <v>No</v>
      </c>
      <c r="Y7158">
        <f>IF(CleanedData[[#This Row],[Recommend]]="Yes",1,0)</f>
        <v>1</v>
      </c>
      <c r="Z7158" s="6">
        <f>CleanedData[[#This Row],[Purchase Amount]]*0.15</f>
        <v>55.348500000000001</v>
      </c>
      <c r="AA7158" s="6">
        <f>CleanedData[[#This Row],[Purchase Amount]]*1.15</f>
        <v>424.33849999999995</v>
      </c>
    </row>
    <row r="7159" spans="1:27" x14ac:dyDescent="0.3">
      <c r="A7159">
        <v>8665</v>
      </c>
      <c r="B7159" t="s">
        <v>7384</v>
      </c>
      <c r="C7159" s="1">
        <v>45565</v>
      </c>
      <c r="D7159">
        <v>74</v>
      </c>
      <c r="E7159" t="s">
        <v>52</v>
      </c>
      <c r="F7159" t="s">
        <v>125</v>
      </c>
      <c r="G7159" t="s">
        <v>381</v>
      </c>
      <c r="H7159">
        <v>5</v>
      </c>
      <c r="I7159" t="s">
        <v>42</v>
      </c>
      <c r="J7159" t="s">
        <v>54</v>
      </c>
      <c r="K7159" t="s">
        <v>55</v>
      </c>
      <c r="L7159" t="s">
        <v>45</v>
      </c>
      <c r="M7159" t="s">
        <v>123</v>
      </c>
      <c r="N7159" t="s">
        <v>57</v>
      </c>
      <c r="O7159" t="s">
        <v>89</v>
      </c>
      <c r="P7159" t="s">
        <v>70</v>
      </c>
      <c r="Q7159" t="s">
        <v>97</v>
      </c>
      <c r="R7159" s="6">
        <f>_xlfn.XLOOKUP(CleanedData[[#This Row],[Product]],'02_Lookup_Tables'!$A$2:$A$126,'02_Lookup_Tables'!$B$2:$B$126)</f>
        <v>786.78</v>
      </c>
      <c r="S7159" t="str">
        <f>VLOOKUP(CleanedData[[#This Row],[Product]],'02_Lookup_Tables'!$H$2:$I$126,2,FALSE)</f>
        <v>Apparel</v>
      </c>
      <c r="T7159" t="str">
        <f>VLOOKUP(CleanedData[[#This Row],[Province]],'02_Lookup_Tables'!$D$2:$E$10,2, FALSE)</f>
        <v>Western Region</v>
      </c>
      <c r="U7159" t="str" cm="1">
        <f t="array" ref="U7159">_xlfn.IFS(CleanedData[[#This Row],[Purchase Amount]]&lt;500,"Low",
CleanedData[[#This Row],[Purchase Amount]]&lt;5000,"Medium",
TRUE,"High")</f>
        <v>Medium</v>
      </c>
      <c r="V7159" t="str">
        <f>TEXT(CleanedData[[#This Row],[Date]],"mmmm")</f>
        <v>September</v>
      </c>
      <c r="W7159" t="str">
        <f>"Q"&amp;ROUNDUP(MONTH(CleanedData[[#This Row],[Date]])/3,0)</f>
        <v>Q3</v>
      </c>
      <c r="X7159" t="str">
        <f>IF(CleanedData[[#This Row],[Purchase Amount]]&gt;=5000,"Yes","No")</f>
        <v>No</v>
      </c>
      <c r="Y7159">
        <f>IF(CleanedData[[#This Row],[Recommend]]="Yes",1,0)</f>
        <v>0</v>
      </c>
      <c r="Z7159" s="6">
        <f>CleanedData[[#This Row],[Purchase Amount]]*0.15</f>
        <v>118.017</v>
      </c>
      <c r="AA7159" s="6">
        <f>CleanedData[[#This Row],[Purchase Amount]]*1.15</f>
        <v>904.79699999999991</v>
      </c>
    </row>
    <row r="7160" spans="1:27" x14ac:dyDescent="0.3">
      <c r="A7160">
        <v>8666</v>
      </c>
      <c r="B7160" t="s">
        <v>7385</v>
      </c>
      <c r="C7160" s="1">
        <v>46006</v>
      </c>
      <c r="D7160">
        <v>76</v>
      </c>
      <c r="E7160" t="s">
        <v>39</v>
      </c>
      <c r="F7160" t="s">
        <v>130</v>
      </c>
      <c r="G7160" t="s">
        <v>246</v>
      </c>
      <c r="H7160">
        <v>1</v>
      </c>
      <c r="I7160" t="s">
        <v>42</v>
      </c>
      <c r="J7160" t="s">
        <v>63</v>
      </c>
      <c r="K7160" t="s">
        <v>44</v>
      </c>
      <c r="L7160" t="s">
        <v>45</v>
      </c>
      <c r="M7160" t="s">
        <v>140</v>
      </c>
      <c r="N7160" t="s">
        <v>80</v>
      </c>
      <c r="O7160" t="s">
        <v>148</v>
      </c>
      <c r="P7160" t="s">
        <v>70</v>
      </c>
      <c r="Q7160" t="s">
        <v>97</v>
      </c>
      <c r="R7160" s="6">
        <f>_xlfn.XLOOKUP(CleanedData[[#This Row],[Product]],'02_Lookup_Tables'!$A$2:$A$126,'02_Lookup_Tables'!$B$2:$B$126)</f>
        <v>2603.98</v>
      </c>
      <c r="S7160" t="str">
        <f>VLOOKUP(CleanedData[[#This Row],[Product]],'02_Lookup_Tables'!$H$2:$I$126,2,FALSE)</f>
        <v>Accessories</v>
      </c>
      <c r="T7160" t="str">
        <f>VLOOKUP(CleanedData[[#This Row],[Province]],'02_Lookup_Tables'!$D$2:$E$10,2, FALSE)</f>
        <v>Eastern Region</v>
      </c>
      <c r="U7160" t="str" cm="1">
        <f t="array" ref="U7160">_xlfn.IFS(CleanedData[[#This Row],[Purchase Amount]]&lt;500,"Low",
CleanedData[[#This Row],[Purchase Amount]]&lt;5000,"Medium",
TRUE,"High")</f>
        <v>Medium</v>
      </c>
      <c r="V7160" t="str">
        <f>TEXT(CleanedData[[#This Row],[Date]],"mmmm")</f>
        <v>December</v>
      </c>
      <c r="W7160" t="str">
        <f>"Q"&amp;ROUNDUP(MONTH(CleanedData[[#This Row],[Date]])/3,0)</f>
        <v>Q4</v>
      </c>
      <c r="X7160" t="str">
        <f>IF(CleanedData[[#This Row],[Purchase Amount]]&gt;=5000,"Yes","No")</f>
        <v>No</v>
      </c>
      <c r="Y7160">
        <f>IF(CleanedData[[#This Row],[Recommend]]="Yes",1,0)</f>
        <v>0</v>
      </c>
      <c r="Z7160" s="6">
        <f>CleanedData[[#This Row],[Purchase Amount]]*0.15</f>
        <v>390.59699999999998</v>
      </c>
      <c r="AA7160" s="6">
        <f>CleanedData[[#This Row],[Purchase Amount]]*1.15</f>
        <v>2994.5769999999998</v>
      </c>
    </row>
    <row r="7161" spans="1:27" x14ac:dyDescent="0.3">
      <c r="A7161">
        <v>8667</v>
      </c>
      <c r="B7161" t="s">
        <v>7386</v>
      </c>
      <c r="C7161" s="1">
        <v>45837</v>
      </c>
      <c r="D7161">
        <v>32</v>
      </c>
      <c r="E7161" t="s">
        <v>52</v>
      </c>
      <c r="F7161" t="s">
        <v>68</v>
      </c>
      <c r="G7161" t="s">
        <v>349</v>
      </c>
      <c r="H7161">
        <v>1</v>
      </c>
      <c r="I7161" t="s">
        <v>45</v>
      </c>
      <c r="J7161" t="s">
        <v>63</v>
      </c>
      <c r="K7161" t="s">
        <v>55</v>
      </c>
      <c r="L7161" t="s">
        <v>45</v>
      </c>
      <c r="M7161" t="s">
        <v>140</v>
      </c>
      <c r="N7161" t="s">
        <v>80</v>
      </c>
      <c r="O7161" t="s">
        <v>148</v>
      </c>
      <c r="P7161" t="s">
        <v>70</v>
      </c>
      <c r="Q7161" t="s">
        <v>58</v>
      </c>
      <c r="R7161" s="6">
        <f>_xlfn.XLOOKUP(CleanedData[[#This Row],[Product]],'02_Lookup_Tables'!$A$2:$A$126,'02_Lookup_Tables'!$B$2:$B$126)</f>
        <v>53.85</v>
      </c>
      <c r="S7161" t="str">
        <f>VLOOKUP(CleanedData[[#This Row],[Product]],'02_Lookup_Tables'!$H$2:$I$126,2,FALSE)</f>
        <v>Food</v>
      </c>
      <c r="T7161" t="str">
        <f>VLOOKUP(CleanedData[[#This Row],[Province]],'02_Lookup_Tables'!$D$2:$E$10,2, FALSE)</f>
        <v>Northern Region</v>
      </c>
      <c r="U7161" t="str" cm="1">
        <f t="array" ref="U7161">_xlfn.IFS(CleanedData[[#This Row],[Purchase Amount]]&lt;500,"Low",
CleanedData[[#This Row],[Purchase Amount]]&lt;5000,"Medium",
TRUE,"High")</f>
        <v>Low</v>
      </c>
      <c r="V7161" t="str">
        <f>TEXT(CleanedData[[#This Row],[Date]],"mmmm")</f>
        <v>June</v>
      </c>
      <c r="W7161" t="str">
        <f>"Q"&amp;ROUNDUP(MONTH(CleanedData[[#This Row],[Date]])/3,0)</f>
        <v>Q2</v>
      </c>
      <c r="X7161" t="str">
        <f>IF(CleanedData[[#This Row],[Purchase Amount]]&gt;=5000,"Yes","No")</f>
        <v>No</v>
      </c>
      <c r="Y7161">
        <f>IF(CleanedData[[#This Row],[Recommend]]="Yes",1,0)</f>
        <v>1</v>
      </c>
      <c r="Z7161" s="6">
        <f>CleanedData[[#This Row],[Purchase Amount]]*0.15</f>
        <v>8.0775000000000006</v>
      </c>
      <c r="AA7161" s="6">
        <f>CleanedData[[#This Row],[Purchase Amount]]*1.15</f>
        <v>61.927499999999995</v>
      </c>
    </row>
    <row r="7162" spans="1:27" x14ac:dyDescent="0.3">
      <c r="A7162">
        <v>8668</v>
      </c>
      <c r="B7162" t="s">
        <v>7387</v>
      </c>
      <c r="C7162" s="1">
        <v>45753</v>
      </c>
      <c r="D7162">
        <v>20</v>
      </c>
      <c r="E7162" t="s">
        <v>52</v>
      </c>
      <c r="F7162" t="s">
        <v>61</v>
      </c>
      <c r="G7162" t="s">
        <v>309</v>
      </c>
      <c r="H7162">
        <v>5</v>
      </c>
      <c r="I7162" t="s">
        <v>45</v>
      </c>
      <c r="J7162" t="s">
        <v>43</v>
      </c>
      <c r="K7162" t="s">
        <v>55</v>
      </c>
      <c r="L7162" t="s">
        <v>45</v>
      </c>
      <c r="M7162" t="s">
        <v>56</v>
      </c>
      <c r="N7162" t="s">
        <v>57</v>
      </c>
      <c r="O7162" t="s">
        <v>148</v>
      </c>
      <c r="P7162" t="s">
        <v>49</v>
      </c>
      <c r="Q7162" t="s">
        <v>66</v>
      </c>
      <c r="R7162" s="6">
        <f>_xlfn.XLOOKUP(CleanedData[[#This Row],[Product]],'02_Lookup_Tables'!$A$2:$A$126,'02_Lookup_Tables'!$B$2:$B$126)</f>
        <v>353.21</v>
      </c>
      <c r="S7162" t="str">
        <f>VLOOKUP(CleanedData[[#This Row],[Product]],'02_Lookup_Tables'!$H$2:$I$126,2,FALSE)</f>
        <v>Food</v>
      </c>
      <c r="T7162" t="str">
        <f>VLOOKUP(CleanedData[[#This Row],[Province]],'02_Lookup_Tables'!$D$2:$E$10,2, FALSE)</f>
        <v>Southern Region</v>
      </c>
      <c r="U7162" t="str" cm="1">
        <f t="array" ref="U7162">_xlfn.IFS(CleanedData[[#This Row],[Purchase Amount]]&lt;500,"Low",
CleanedData[[#This Row],[Purchase Amount]]&lt;5000,"Medium",
TRUE,"High")</f>
        <v>Low</v>
      </c>
      <c r="V7162" t="str">
        <f>TEXT(CleanedData[[#This Row],[Date]],"mmmm")</f>
        <v>April</v>
      </c>
      <c r="W7162" t="str">
        <f>"Q"&amp;ROUNDUP(MONTH(CleanedData[[#This Row],[Date]])/3,0)</f>
        <v>Q2</v>
      </c>
      <c r="X7162" t="str">
        <f>IF(CleanedData[[#This Row],[Purchase Amount]]&gt;=5000,"Yes","No")</f>
        <v>No</v>
      </c>
      <c r="Y7162">
        <f>IF(CleanedData[[#This Row],[Recommend]]="Yes",1,0)</f>
        <v>1</v>
      </c>
      <c r="Z7162" s="6">
        <f>CleanedData[[#This Row],[Purchase Amount]]*0.15</f>
        <v>52.981499999999997</v>
      </c>
      <c r="AA7162" s="6">
        <f>CleanedData[[#This Row],[Purchase Amount]]*1.15</f>
        <v>406.19149999999996</v>
      </c>
    </row>
    <row r="7163" spans="1:27" x14ac:dyDescent="0.3">
      <c r="A7163">
        <v>8669</v>
      </c>
      <c r="B7163" t="s">
        <v>7388</v>
      </c>
      <c r="C7163" s="1">
        <v>45696</v>
      </c>
      <c r="D7163">
        <v>76</v>
      </c>
      <c r="E7163" t="s">
        <v>60</v>
      </c>
      <c r="F7163" t="s">
        <v>72</v>
      </c>
      <c r="G7163" t="s">
        <v>320</v>
      </c>
      <c r="H7163">
        <v>3</v>
      </c>
      <c r="I7163" t="s">
        <v>45</v>
      </c>
      <c r="J7163" t="s">
        <v>69</v>
      </c>
      <c r="K7163" t="s">
        <v>55</v>
      </c>
      <c r="L7163" t="s">
        <v>45</v>
      </c>
      <c r="M7163" t="s">
        <v>190</v>
      </c>
      <c r="N7163" t="s">
        <v>48</v>
      </c>
      <c r="O7163" t="s">
        <v>89</v>
      </c>
      <c r="P7163" t="s">
        <v>49</v>
      </c>
      <c r="Q7163" t="s">
        <v>97</v>
      </c>
      <c r="R7163" s="6">
        <f>_xlfn.XLOOKUP(CleanedData[[#This Row],[Product]],'02_Lookup_Tables'!$A$2:$A$126,'02_Lookup_Tables'!$B$2:$B$126)</f>
        <v>375.53</v>
      </c>
      <c r="S7163" t="str">
        <f>VLOOKUP(CleanedData[[#This Row],[Product]],'02_Lookup_Tables'!$H$2:$I$126,2,FALSE)</f>
        <v>Toys &amp; Games</v>
      </c>
      <c r="T7163" t="str">
        <f>VLOOKUP(CleanedData[[#This Row],[Province]],'02_Lookup_Tables'!$D$2:$E$10,2, FALSE)</f>
        <v>Central Region</v>
      </c>
      <c r="U7163" t="str" cm="1">
        <f t="array" ref="U7163">_xlfn.IFS(CleanedData[[#This Row],[Purchase Amount]]&lt;500,"Low",
CleanedData[[#This Row],[Purchase Amount]]&lt;5000,"Medium",
TRUE,"High")</f>
        <v>Low</v>
      </c>
      <c r="V7163" t="str">
        <f>TEXT(CleanedData[[#This Row],[Date]],"mmmm")</f>
        <v>February</v>
      </c>
      <c r="W7163" t="str">
        <f>"Q"&amp;ROUNDUP(MONTH(CleanedData[[#This Row],[Date]])/3,0)</f>
        <v>Q1</v>
      </c>
      <c r="X7163" t="str">
        <f>IF(CleanedData[[#This Row],[Purchase Amount]]&gt;=5000,"Yes","No")</f>
        <v>No</v>
      </c>
      <c r="Y7163">
        <f>IF(CleanedData[[#This Row],[Recommend]]="Yes",1,0)</f>
        <v>1</v>
      </c>
      <c r="Z7163" s="6">
        <f>CleanedData[[#This Row],[Purchase Amount]]*0.15</f>
        <v>56.329499999999996</v>
      </c>
      <c r="AA7163" s="6">
        <f>CleanedData[[#This Row],[Purchase Amount]]*1.15</f>
        <v>431.85949999999991</v>
      </c>
    </row>
    <row r="7164" spans="1:27" x14ac:dyDescent="0.3">
      <c r="A7164">
        <v>8670</v>
      </c>
      <c r="B7164" t="s">
        <v>7389</v>
      </c>
      <c r="C7164" s="1">
        <v>46001</v>
      </c>
      <c r="D7164">
        <v>23</v>
      </c>
      <c r="E7164" t="s">
        <v>52</v>
      </c>
      <c r="F7164" t="s">
        <v>125</v>
      </c>
      <c r="G7164" t="s">
        <v>105</v>
      </c>
      <c r="H7164">
        <v>4</v>
      </c>
      <c r="I7164" t="s">
        <v>42</v>
      </c>
      <c r="J7164" t="s">
        <v>43</v>
      </c>
      <c r="K7164" t="s">
        <v>64</v>
      </c>
      <c r="L7164" t="s">
        <v>45</v>
      </c>
      <c r="M7164" t="s">
        <v>100</v>
      </c>
      <c r="N7164" t="s">
        <v>96</v>
      </c>
      <c r="O7164" t="s">
        <v>48</v>
      </c>
      <c r="P7164" t="s">
        <v>49</v>
      </c>
      <c r="Q7164" t="s">
        <v>66</v>
      </c>
      <c r="R7164" s="6">
        <f>_xlfn.XLOOKUP(CleanedData[[#This Row],[Product]],'02_Lookup_Tables'!$A$2:$A$126,'02_Lookup_Tables'!$B$2:$B$126)</f>
        <v>231.22</v>
      </c>
      <c r="S7164" t="str">
        <f>VLOOKUP(CleanedData[[#This Row],[Product]],'02_Lookup_Tables'!$H$2:$I$126,2,FALSE)</f>
        <v>Beauty &amp; Personal Care</v>
      </c>
      <c r="T7164" t="str">
        <f>VLOOKUP(CleanedData[[#This Row],[Province]],'02_Lookup_Tables'!$D$2:$E$10,2, FALSE)</f>
        <v>Western Region</v>
      </c>
      <c r="U7164" t="str" cm="1">
        <f t="array" ref="U7164">_xlfn.IFS(CleanedData[[#This Row],[Purchase Amount]]&lt;500,"Low",
CleanedData[[#This Row],[Purchase Amount]]&lt;5000,"Medium",
TRUE,"High")</f>
        <v>Low</v>
      </c>
      <c r="V7164" t="str">
        <f>TEXT(CleanedData[[#This Row],[Date]],"mmmm")</f>
        <v>December</v>
      </c>
      <c r="W7164" t="str">
        <f>"Q"&amp;ROUNDUP(MONTH(CleanedData[[#This Row],[Date]])/3,0)</f>
        <v>Q4</v>
      </c>
      <c r="X7164" t="str">
        <f>IF(CleanedData[[#This Row],[Purchase Amount]]&gt;=5000,"Yes","No")</f>
        <v>No</v>
      </c>
      <c r="Y7164">
        <f>IF(CleanedData[[#This Row],[Recommend]]="Yes",1,0)</f>
        <v>0</v>
      </c>
      <c r="Z7164" s="6">
        <f>CleanedData[[#This Row],[Purchase Amount]]*0.15</f>
        <v>34.683</v>
      </c>
      <c r="AA7164" s="6">
        <f>CleanedData[[#This Row],[Purchase Amount]]*1.15</f>
        <v>265.90299999999996</v>
      </c>
    </row>
    <row r="7165" spans="1:27" x14ac:dyDescent="0.3">
      <c r="A7165">
        <v>8671</v>
      </c>
      <c r="B7165" t="s">
        <v>7390</v>
      </c>
      <c r="C7165" s="1">
        <v>45437</v>
      </c>
      <c r="D7165">
        <v>36</v>
      </c>
      <c r="E7165" t="s">
        <v>52</v>
      </c>
      <c r="F7165" t="s">
        <v>40</v>
      </c>
      <c r="G7165" t="s">
        <v>460</v>
      </c>
      <c r="H7165">
        <v>1</v>
      </c>
      <c r="I7165" t="s">
        <v>42</v>
      </c>
      <c r="J7165" t="s">
        <v>63</v>
      </c>
      <c r="K7165" t="s">
        <v>64</v>
      </c>
      <c r="L7165" t="s">
        <v>42</v>
      </c>
      <c r="M7165" t="s">
        <v>123</v>
      </c>
      <c r="N7165" t="s">
        <v>80</v>
      </c>
      <c r="O7165" t="s">
        <v>89</v>
      </c>
      <c r="P7165" t="s">
        <v>49</v>
      </c>
      <c r="Q7165" t="s">
        <v>81</v>
      </c>
      <c r="R7165" s="6">
        <f>_xlfn.XLOOKUP(CleanedData[[#This Row],[Product]],'02_Lookup_Tables'!$A$2:$A$126,'02_Lookup_Tables'!$B$2:$B$126)</f>
        <v>880.49</v>
      </c>
      <c r="S7165" t="str">
        <f>VLOOKUP(CleanedData[[#This Row],[Product]],'02_Lookup_Tables'!$H$2:$I$126,2,FALSE)</f>
        <v>Home Devices</v>
      </c>
      <c r="T7165" t="str">
        <f>VLOOKUP(CleanedData[[#This Row],[Province]],'02_Lookup_Tables'!$D$2:$E$10,2, FALSE)</f>
        <v>Northern Region</v>
      </c>
      <c r="U7165" t="str" cm="1">
        <f t="array" ref="U7165">_xlfn.IFS(CleanedData[[#This Row],[Purchase Amount]]&lt;500,"Low",
CleanedData[[#This Row],[Purchase Amount]]&lt;5000,"Medium",
TRUE,"High")</f>
        <v>Medium</v>
      </c>
      <c r="V7165" t="str">
        <f>TEXT(CleanedData[[#This Row],[Date]],"mmmm")</f>
        <v>May</v>
      </c>
      <c r="W7165" t="str">
        <f>"Q"&amp;ROUNDUP(MONTH(CleanedData[[#This Row],[Date]])/3,0)</f>
        <v>Q2</v>
      </c>
      <c r="X7165" t="str">
        <f>IF(CleanedData[[#This Row],[Purchase Amount]]&gt;=5000,"Yes","No")</f>
        <v>No</v>
      </c>
      <c r="Y7165">
        <f>IF(CleanedData[[#This Row],[Recommend]]="Yes",1,0)</f>
        <v>0</v>
      </c>
      <c r="Z7165" s="6">
        <f>CleanedData[[#This Row],[Purchase Amount]]*0.15</f>
        <v>132.0735</v>
      </c>
      <c r="AA7165" s="6">
        <f>CleanedData[[#This Row],[Purchase Amount]]*1.15</f>
        <v>1012.5635</v>
      </c>
    </row>
    <row r="7166" spans="1:27" x14ac:dyDescent="0.3">
      <c r="A7166">
        <v>8672</v>
      </c>
      <c r="B7166" t="s">
        <v>7391</v>
      </c>
      <c r="C7166" s="1">
        <v>45553</v>
      </c>
      <c r="D7166">
        <v>78</v>
      </c>
      <c r="E7166" t="s">
        <v>39</v>
      </c>
      <c r="F7166" t="s">
        <v>130</v>
      </c>
      <c r="G7166" t="s">
        <v>307</v>
      </c>
      <c r="H7166">
        <v>2</v>
      </c>
      <c r="I7166" t="s">
        <v>42</v>
      </c>
      <c r="J7166" t="s">
        <v>69</v>
      </c>
      <c r="K7166" t="s">
        <v>55</v>
      </c>
      <c r="L7166" t="s">
        <v>45</v>
      </c>
      <c r="M7166" t="s">
        <v>184</v>
      </c>
      <c r="N7166" t="s">
        <v>47</v>
      </c>
      <c r="O7166" t="s">
        <v>148</v>
      </c>
      <c r="P7166" t="s">
        <v>70</v>
      </c>
      <c r="Q7166" t="s">
        <v>97</v>
      </c>
      <c r="R7166" s="6">
        <f>_xlfn.XLOOKUP(CleanedData[[#This Row],[Product]],'02_Lookup_Tables'!$A$2:$A$126,'02_Lookup_Tables'!$B$2:$B$126)</f>
        <v>824.74</v>
      </c>
      <c r="S7166" t="str">
        <f>VLOOKUP(CleanedData[[#This Row],[Product]],'02_Lookup_Tables'!$H$2:$I$126,2,FALSE)</f>
        <v>Apparel</v>
      </c>
      <c r="T7166" t="str">
        <f>VLOOKUP(CleanedData[[#This Row],[Province]],'02_Lookup_Tables'!$D$2:$E$10,2, FALSE)</f>
        <v>Eastern Region</v>
      </c>
      <c r="U7166" t="str" cm="1">
        <f t="array" ref="U7166">_xlfn.IFS(CleanedData[[#This Row],[Purchase Amount]]&lt;500,"Low",
CleanedData[[#This Row],[Purchase Amount]]&lt;5000,"Medium",
TRUE,"High")</f>
        <v>Medium</v>
      </c>
      <c r="V7166" t="str">
        <f>TEXT(CleanedData[[#This Row],[Date]],"mmmm")</f>
        <v>September</v>
      </c>
      <c r="W7166" t="str">
        <f>"Q"&amp;ROUNDUP(MONTH(CleanedData[[#This Row],[Date]])/3,0)</f>
        <v>Q3</v>
      </c>
      <c r="X7166" t="str">
        <f>IF(CleanedData[[#This Row],[Purchase Amount]]&gt;=5000,"Yes","No")</f>
        <v>No</v>
      </c>
      <c r="Y7166">
        <f>IF(CleanedData[[#This Row],[Recommend]]="Yes",1,0)</f>
        <v>0</v>
      </c>
      <c r="Z7166" s="6">
        <f>CleanedData[[#This Row],[Purchase Amount]]*0.15</f>
        <v>123.711</v>
      </c>
      <c r="AA7166" s="6">
        <f>CleanedData[[#This Row],[Purchase Amount]]*1.15</f>
        <v>948.45099999999991</v>
      </c>
    </row>
    <row r="7167" spans="1:27" x14ac:dyDescent="0.3">
      <c r="A7167">
        <v>8673</v>
      </c>
      <c r="B7167" t="s">
        <v>7392</v>
      </c>
      <c r="C7167" s="1">
        <v>45959</v>
      </c>
      <c r="D7167">
        <v>61</v>
      </c>
      <c r="E7167" t="s">
        <v>60</v>
      </c>
      <c r="F7167" t="s">
        <v>77</v>
      </c>
      <c r="G7167" t="s">
        <v>365</v>
      </c>
      <c r="H7167">
        <v>1</v>
      </c>
      <c r="I7167" t="s">
        <v>45</v>
      </c>
      <c r="J7167" t="s">
        <v>63</v>
      </c>
      <c r="K7167" t="s">
        <v>64</v>
      </c>
      <c r="L7167" t="s">
        <v>45</v>
      </c>
      <c r="M7167" t="s">
        <v>190</v>
      </c>
      <c r="N7167" t="s">
        <v>80</v>
      </c>
      <c r="O7167" t="s">
        <v>89</v>
      </c>
      <c r="P7167" t="s">
        <v>49</v>
      </c>
      <c r="Q7167" t="s">
        <v>50</v>
      </c>
      <c r="R7167" s="6">
        <f>_xlfn.XLOOKUP(CleanedData[[#This Row],[Product]],'02_Lookup_Tables'!$A$2:$A$126,'02_Lookup_Tables'!$B$2:$B$126)</f>
        <v>105.11</v>
      </c>
      <c r="S7167" t="str">
        <f>VLOOKUP(CleanedData[[#This Row],[Product]],'02_Lookup_Tables'!$H$2:$I$126,2,FALSE)</f>
        <v>Beauty &amp; Personal Care</v>
      </c>
      <c r="T7167" t="str">
        <f>VLOOKUP(CleanedData[[#This Row],[Province]],'02_Lookup_Tables'!$D$2:$E$10,2, FALSE)</f>
        <v>Central Region</v>
      </c>
      <c r="U7167" t="str" cm="1">
        <f t="array" ref="U7167">_xlfn.IFS(CleanedData[[#This Row],[Purchase Amount]]&lt;500,"Low",
CleanedData[[#This Row],[Purchase Amount]]&lt;5000,"Medium",
TRUE,"High")</f>
        <v>Low</v>
      </c>
      <c r="V7167" t="str">
        <f>TEXT(CleanedData[[#This Row],[Date]],"mmmm")</f>
        <v>October</v>
      </c>
      <c r="W7167" t="str">
        <f>"Q"&amp;ROUNDUP(MONTH(CleanedData[[#This Row],[Date]])/3,0)</f>
        <v>Q4</v>
      </c>
      <c r="X7167" t="str">
        <f>IF(CleanedData[[#This Row],[Purchase Amount]]&gt;=5000,"Yes","No")</f>
        <v>No</v>
      </c>
      <c r="Y7167">
        <f>IF(CleanedData[[#This Row],[Recommend]]="Yes",1,0)</f>
        <v>1</v>
      </c>
      <c r="Z7167" s="6">
        <f>CleanedData[[#This Row],[Purchase Amount]]*0.15</f>
        <v>15.766499999999999</v>
      </c>
      <c r="AA7167" s="6">
        <f>CleanedData[[#This Row],[Purchase Amount]]*1.15</f>
        <v>120.87649999999999</v>
      </c>
    </row>
    <row r="7168" spans="1:27" x14ac:dyDescent="0.3">
      <c r="A7168">
        <v>8674</v>
      </c>
      <c r="B7168" t="s">
        <v>7393</v>
      </c>
      <c r="C7168" s="1">
        <v>45532</v>
      </c>
      <c r="D7168">
        <v>59</v>
      </c>
      <c r="E7168" t="s">
        <v>60</v>
      </c>
      <c r="F7168" t="s">
        <v>83</v>
      </c>
      <c r="G7168" t="s">
        <v>160</v>
      </c>
      <c r="H7168">
        <v>1</v>
      </c>
      <c r="I7168" t="s">
        <v>42</v>
      </c>
      <c r="J7168" t="s">
        <v>74</v>
      </c>
      <c r="K7168" t="s">
        <v>55</v>
      </c>
      <c r="L7168" t="s">
        <v>42</v>
      </c>
      <c r="M7168" t="s">
        <v>196</v>
      </c>
      <c r="N7168" t="s">
        <v>80</v>
      </c>
      <c r="O7168" t="s">
        <v>89</v>
      </c>
      <c r="P7168" t="s">
        <v>49</v>
      </c>
      <c r="Q7168" t="s">
        <v>50</v>
      </c>
      <c r="R7168" s="6">
        <f>_xlfn.XLOOKUP(CleanedData[[#This Row],[Product]],'02_Lookup_Tables'!$A$2:$A$126,'02_Lookup_Tables'!$B$2:$B$126)</f>
        <v>294.33</v>
      </c>
      <c r="S7168" t="str">
        <f>VLOOKUP(CleanedData[[#This Row],[Product]],'02_Lookup_Tables'!$H$2:$I$126,2,FALSE)</f>
        <v>Toys &amp; Games</v>
      </c>
      <c r="T7168" t="str">
        <f>VLOOKUP(CleanedData[[#This Row],[Province]],'02_Lookup_Tables'!$D$2:$E$10,2, FALSE)</f>
        <v>Western Region</v>
      </c>
      <c r="U7168" t="str" cm="1">
        <f t="array" ref="U7168">_xlfn.IFS(CleanedData[[#This Row],[Purchase Amount]]&lt;500,"Low",
CleanedData[[#This Row],[Purchase Amount]]&lt;5000,"Medium",
TRUE,"High")</f>
        <v>Low</v>
      </c>
      <c r="V7168" t="str">
        <f>TEXT(CleanedData[[#This Row],[Date]],"mmmm")</f>
        <v>August</v>
      </c>
      <c r="W7168" t="str">
        <f>"Q"&amp;ROUNDUP(MONTH(CleanedData[[#This Row],[Date]])/3,0)</f>
        <v>Q3</v>
      </c>
      <c r="X7168" t="str">
        <f>IF(CleanedData[[#This Row],[Purchase Amount]]&gt;=5000,"Yes","No")</f>
        <v>No</v>
      </c>
      <c r="Y7168">
        <f>IF(CleanedData[[#This Row],[Recommend]]="Yes",1,0)</f>
        <v>0</v>
      </c>
      <c r="Z7168" s="6">
        <f>CleanedData[[#This Row],[Purchase Amount]]*0.15</f>
        <v>44.149499999999996</v>
      </c>
      <c r="AA7168" s="6">
        <f>CleanedData[[#This Row],[Purchase Amount]]*1.15</f>
        <v>338.47949999999997</v>
      </c>
    </row>
    <row r="7169" spans="1:27" x14ac:dyDescent="0.3">
      <c r="A7169">
        <v>8676</v>
      </c>
      <c r="B7169" t="s">
        <v>7394</v>
      </c>
      <c r="C7169" s="1">
        <v>45607</v>
      </c>
      <c r="D7169">
        <v>59</v>
      </c>
      <c r="E7169" t="s">
        <v>60</v>
      </c>
      <c r="F7169" t="s">
        <v>77</v>
      </c>
      <c r="G7169" t="s">
        <v>347</v>
      </c>
      <c r="H7169">
        <v>4</v>
      </c>
      <c r="I7169" t="s">
        <v>45</v>
      </c>
      <c r="J7169" t="s">
        <v>43</v>
      </c>
      <c r="K7169" t="s">
        <v>64</v>
      </c>
      <c r="L7169" t="s">
        <v>42</v>
      </c>
      <c r="M7169" t="s">
        <v>208</v>
      </c>
      <c r="N7169" t="s">
        <v>96</v>
      </c>
      <c r="O7169" t="s">
        <v>89</v>
      </c>
      <c r="P7169" t="s">
        <v>70</v>
      </c>
      <c r="Q7169" t="s">
        <v>50</v>
      </c>
      <c r="R7169" s="6">
        <f>_xlfn.XLOOKUP(CleanedData[[#This Row],[Product]],'02_Lookup_Tables'!$A$2:$A$126,'02_Lookup_Tables'!$B$2:$B$126)</f>
        <v>16523.5</v>
      </c>
      <c r="S7169" t="str">
        <f>VLOOKUP(CleanedData[[#This Row],[Product]],'02_Lookup_Tables'!$H$2:$I$126,2,FALSE)</f>
        <v>Electronics</v>
      </c>
      <c r="T7169" t="str">
        <f>VLOOKUP(CleanedData[[#This Row],[Province]],'02_Lookup_Tables'!$D$2:$E$10,2, FALSE)</f>
        <v>Central Region</v>
      </c>
      <c r="U7169" t="str" cm="1">
        <f t="array" ref="U7169">_xlfn.IFS(CleanedData[[#This Row],[Purchase Amount]]&lt;500,"Low",
CleanedData[[#This Row],[Purchase Amount]]&lt;5000,"Medium",
TRUE,"High")</f>
        <v>High</v>
      </c>
      <c r="V7169" t="str">
        <f>TEXT(CleanedData[[#This Row],[Date]],"mmmm")</f>
        <v>November</v>
      </c>
      <c r="W7169" t="str">
        <f>"Q"&amp;ROUNDUP(MONTH(CleanedData[[#This Row],[Date]])/3,0)</f>
        <v>Q4</v>
      </c>
      <c r="X7169" t="str">
        <f>IF(CleanedData[[#This Row],[Purchase Amount]]&gt;=5000,"Yes","No")</f>
        <v>Yes</v>
      </c>
      <c r="Y7169">
        <f>IF(CleanedData[[#This Row],[Recommend]]="Yes",1,0)</f>
        <v>1</v>
      </c>
      <c r="Z7169" s="6">
        <f>CleanedData[[#This Row],[Purchase Amount]]*0.15</f>
        <v>2478.5250000000001</v>
      </c>
      <c r="AA7169" s="6">
        <f>CleanedData[[#This Row],[Purchase Amount]]*1.15</f>
        <v>19002.024999999998</v>
      </c>
    </row>
    <row r="7170" spans="1:27" x14ac:dyDescent="0.3">
      <c r="A7170">
        <v>8677</v>
      </c>
      <c r="B7170" t="s">
        <v>7395</v>
      </c>
      <c r="C7170" s="1">
        <v>45930</v>
      </c>
      <c r="D7170">
        <v>50</v>
      </c>
      <c r="E7170" t="s">
        <v>60</v>
      </c>
      <c r="F7170" t="s">
        <v>130</v>
      </c>
      <c r="G7170" t="s">
        <v>133</v>
      </c>
      <c r="H7170">
        <v>3</v>
      </c>
      <c r="I7170" t="s">
        <v>45</v>
      </c>
      <c r="J7170" t="s">
        <v>43</v>
      </c>
      <c r="K7170" t="s">
        <v>64</v>
      </c>
      <c r="L7170" t="s">
        <v>42</v>
      </c>
      <c r="M7170" t="s">
        <v>231</v>
      </c>
      <c r="N7170" t="s">
        <v>48</v>
      </c>
      <c r="O7170" t="s">
        <v>89</v>
      </c>
      <c r="P7170" t="s">
        <v>49</v>
      </c>
      <c r="Q7170" t="s">
        <v>93</v>
      </c>
      <c r="R7170" s="6">
        <f>_xlfn.XLOOKUP(CleanedData[[#This Row],[Product]],'02_Lookup_Tables'!$A$2:$A$126,'02_Lookup_Tables'!$B$2:$B$126)</f>
        <v>1734</v>
      </c>
      <c r="S7170" t="str">
        <f>VLOOKUP(CleanedData[[#This Row],[Product]],'02_Lookup_Tables'!$H$2:$I$126,2,FALSE)</f>
        <v>Home &amp; Living</v>
      </c>
      <c r="T7170" t="str">
        <f>VLOOKUP(CleanedData[[#This Row],[Province]],'02_Lookup_Tables'!$D$2:$E$10,2, FALSE)</f>
        <v>Eastern Region</v>
      </c>
      <c r="U7170" t="str" cm="1">
        <f t="array" ref="U7170">_xlfn.IFS(CleanedData[[#This Row],[Purchase Amount]]&lt;500,"Low",
CleanedData[[#This Row],[Purchase Amount]]&lt;5000,"Medium",
TRUE,"High")</f>
        <v>Medium</v>
      </c>
      <c r="V7170" t="str">
        <f>TEXT(CleanedData[[#This Row],[Date]],"mmmm")</f>
        <v>September</v>
      </c>
      <c r="W7170" t="str">
        <f>"Q"&amp;ROUNDUP(MONTH(CleanedData[[#This Row],[Date]])/3,0)</f>
        <v>Q3</v>
      </c>
      <c r="X7170" t="str">
        <f>IF(CleanedData[[#This Row],[Purchase Amount]]&gt;=5000,"Yes","No")</f>
        <v>No</v>
      </c>
      <c r="Y7170">
        <f>IF(CleanedData[[#This Row],[Recommend]]="Yes",1,0)</f>
        <v>1</v>
      </c>
      <c r="Z7170" s="6">
        <f>CleanedData[[#This Row],[Purchase Amount]]*0.15</f>
        <v>260.09999999999997</v>
      </c>
      <c r="AA7170" s="6">
        <f>CleanedData[[#This Row],[Purchase Amount]]*1.15</f>
        <v>1994.1</v>
      </c>
    </row>
    <row r="7171" spans="1:27" x14ac:dyDescent="0.3">
      <c r="A7171">
        <v>8678</v>
      </c>
      <c r="B7171" t="s">
        <v>7396</v>
      </c>
      <c r="C7171" s="1">
        <v>45971</v>
      </c>
      <c r="D7171">
        <v>40</v>
      </c>
      <c r="E7171" t="s">
        <v>60</v>
      </c>
      <c r="F7171" t="s">
        <v>40</v>
      </c>
      <c r="G7171" t="s">
        <v>288</v>
      </c>
      <c r="H7171">
        <v>2</v>
      </c>
      <c r="I7171" t="s">
        <v>42</v>
      </c>
      <c r="J7171" t="s">
        <v>63</v>
      </c>
      <c r="K7171" t="s">
        <v>64</v>
      </c>
      <c r="L7171" t="s">
        <v>45</v>
      </c>
      <c r="N7171" t="s">
        <v>47</v>
      </c>
      <c r="O7171" t="s">
        <v>134</v>
      </c>
      <c r="P7171" t="s">
        <v>8646</v>
      </c>
      <c r="Q7171" t="s">
        <v>81</v>
      </c>
      <c r="R7171" s="6">
        <f>_xlfn.XLOOKUP(CleanedData[[#This Row],[Product]],'02_Lookup_Tables'!$A$2:$A$126,'02_Lookup_Tables'!$B$2:$B$126)</f>
        <v>605.1</v>
      </c>
      <c r="S7171" t="str">
        <f>VLOOKUP(CleanedData[[#This Row],[Product]],'02_Lookup_Tables'!$H$2:$I$126,2,FALSE)</f>
        <v>Apparel</v>
      </c>
      <c r="T7171" t="str">
        <f>VLOOKUP(CleanedData[[#This Row],[Province]],'02_Lookup_Tables'!$D$2:$E$10,2, FALSE)</f>
        <v>Northern Region</v>
      </c>
      <c r="U7171" t="str" cm="1">
        <f t="array" ref="U7171">_xlfn.IFS(CleanedData[[#This Row],[Purchase Amount]]&lt;500,"Low",
CleanedData[[#This Row],[Purchase Amount]]&lt;5000,"Medium",
TRUE,"High")</f>
        <v>Medium</v>
      </c>
      <c r="V7171" t="str">
        <f>TEXT(CleanedData[[#This Row],[Date]],"mmmm")</f>
        <v>November</v>
      </c>
      <c r="W7171" t="str">
        <f>"Q"&amp;ROUNDUP(MONTH(CleanedData[[#This Row],[Date]])/3,0)</f>
        <v>Q4</v>
      </c>
      <c r="X7171" t="str">
        <f>IF(CleanedData[[#This Row],[Purchase Amount]]&gt;=5000,"Yes","No")</f>
        <v>No</v>
      </c>
      <c r="Y7171">
        <f>IF(CleanedData[[#This Row],[Recommend]]="Yes",1,0)</f>
        <v>0</v>
      </c>
      <c r="Z7171" s="6">
        <f>CleanedData[[#This Row],[Purchase Amount]]*0.15</f>
        <v>90.765000000000001</v>
      </c>
      <c r="AA7171" s="6">
        <f>CleanedData[[#This Row],[Purchase Amount]]*1.15</f>
        <v>695.86500000000001</v>
      </c>
    </row>
    <row r="7172" spans="1:27" x14ac:dyDescent="0.3">
      <c r="A7172">
        <v>8679</v>
      </c>
      <c r="B7172" t="s">
        <v>7397</v>
      </c>
      <c r="C7172" s="1">
        <v>45801</v>
      </c>
      <c r="D7172">
        <v>41</v>
      </c>
      <c r="E7172" t="s">
        <v>60</v>
      </c>
      <c r="F7172" t="s">
        <v>40</v>
      </c>
      <c r="G7172" t="s">
        <v>417</v>
      </c>
      <c r="H7172">
        <v>4</v>
      </c>
      <c r="I7172" t="s">
        <v>45</v>
      </c>
      <c r="J7172" t="s">
        <v>74</v>
      </c>
      <c r="K7172" t="s">
        <v>64</v>
      </c>
      <c r="L7172" t="s">
        <v>45</v>
      </c>
      <c r="M7172" t="s">
        <v>236</v>
      </c>
      <c r="N7172" t="s">
        <v>96</v>
      </c>
      <c r="O7172" t="s">
        <v>89</v>
      </c>
      <c r="P7172" t="s">
        <v>70</v>
      </c>
      <c r="Q7172" t="s">
        <v>81</v>
      </c>
      <c r="R7172" s="6">
        <f>_xlfn.XLOOKUP(CleanedData[[#This Row],[Product]],'02_Lookup_Tables'!$A$2:$A$126,'02_Lookup_Tables'!$B$2:$B$126)</f>
        <v>274.49</v>
      </c>
      <c r="S7172" t="str">
        <f>VLOOKUP(CleanedData[[#This Row],[Product]],'02_Lookup_Tables'!$H$2:$I$126,2,FALSE)</f>
        <v>Beauty &amp; Personal Care</v>
      </c>
      <c r="T7172" t="str">
        <f>VLOOKUP(CleanedData[[#This Row],[Province]],'02_Lookup_Tables'!$D$2:$E$10,2, FALSE)</f>
        <v>Northern Region</v>
      </c>
      <c r="U7172" t="str" cm="1">
        <f t="array" ref="U7172">_xlfn.IFS(CleanedData[[#This Row],[Purchase Amount]]&lt;500,"Low",
CleanedData[[#This Row],[Purchase Amount]]&lt;5000,"Medium",
TRUE,"High")</f>
        <v>Low</v>
      </c>
      <c r="V7172" t="str">
        <f>TEXT(CleanedData[[#This Row],[Date]],"mmmm")</f>
        <v>May</v>
      </c>
      <c r="W7172" t="str">
        <f>"Q"&amp;ROUNDUP(MONTH(CleanedData[[#This Row],[Date]])/3,0)</f>
        <v>Q2</v>
      </c>
      <c r="X7172" t="str">
        <f>IF(CleanedData[[#This Row],[Purchase Amount]]&gt;=5000,"Yes","No")</f>
        <v>No</v>
      </c>
      <c r="Y7172">
        <f>IF(CleanedData[[#This Row],[Recommend]]="Yes",1,0)</f>
        <v>1</v>
      </c>
      <c r="Z7172" s="6">
        <f>CleanedData[[#This Row],[Purchase Amount]]*0.15</f>
        <v>41.173499999999997</v>
      </c>
      <c r="AA7172" s="6">
        <f>CleanedData[[#This Row],[Purchase Amount]]*1.15</f>
        <v>315.6635</v>
      </c>
    </row>
    <row r="7173" spans="1:27" x14ac:dyDescent="0.3">
      <c r="A7173">
        <v>8680</v>
      </c>
      <c r="B7173" t="s">
        <v>7398</v>
      </c>
      <c r="C7173" s="1">
        <v>45375</v>
      </c>
      <c r="D7173">
        <v>35</v>
      </c>
      <c r="E7173" t="s">
        <v>39</v>
      </c>
      <c r="F7173" t="s">
        <v>40</v>
      </c>
      <c r="G7173" t="s">
        <v>693</v>
      </c>
      <c r="H7173">
        <v>5</v>
      </c>
      <c r="I7173" t="s">
        <v>42</v>
      </c>
      <c r="J7173" t="s">
        <v>54</v>
      </c>
      <c r="K7173" t="s">
        <v>44</v>
      </c>
      <c r="L7173" t="s">
        <v>42</v>
      </c>
      <c r="M7173" t="s">
        <v>151</v>
      </c>
      <c r="N7173" t="s">
        <v>57</v>
      </c>
      <c r="O7173" t="s">
        <v>89</v>
      </c>
      <c r="P7173" t="s">
        <v>70</v>
      </c>
      <c r="Q7173" t="s">
        <v>81</v>
      </c>
      <c r="R7173" s="6">
        <f>_xlfn.XLOOKUP(CleanedData[[#This Row],[Product]],'02_Lookup_Tables'!$A$2:$A$126,'02_Lookup_Tables'!$B$2:$B$126)</f>
        <v>618.72</v>
      </c>
      <c r="S7173" t="str">
        <f>VLOOKUP(CleanedData[[#This Row],[Product]],'02_Lookup_Tables'!$H$2:$I$126,2,FALSE)</f>
        <v>Sports &amp; Outdoors</v>
      </c>
      <c r="T7173" t="str">
        <f>VLOOKUP(CleanedData[[#This Row],[Province]],'02_Lookup_Tables'!$D$2:$E$10,2, FALSE)</f>
        <v>Northern Region</v>
      </c>
      <c r="U7173" t="str" cm="1">
        <f t="array" ref="U7173">_xlfn.IFS(CleanedData[[#This Row],[Purchase Amount]]&lt;500,"Low",
CleanedData[[#This Row],[Purchase Amount]]&lt;5000,"Medium",
TRUE,"High")</f>
        <v>Medium</v>
      </c>
      <c r="V7173" t="str">
        <f>TEXT(CleanedData[[#This Row],[Date]],"mmmm")</f>
        <v>March</v>
      </c>
      <c r="W7173" t="str">
        <f>"Q"&amp;ROUNDUP(MONTH(CleanedData[[#This Row],[Date]])/3,0)</f>
        <v>Q1</v>
      </c>
      <c r="X7173" t="str">
        <f>IF(CleanedData[[#This Row],[Purchase Amount]]&gt;=5000,"Yes","No")</f>
        <v>No</v>
      </c>
      <c r="Y7173">
        <f>IF(CleanedData[[#This Row],[Recommend]]="Yes",1,0)</f>
        <v>0</v>
      </c>
      <c r="Z7173" s="6">
        <f>CleanedData[[#This Row],[Purchase Amount]]*0.15</f>
        <v>92.808000000000007</v>
      </c>
      <c r="AA7173" s="6">
        <f>CleanedData[[#This Row],[Purchase Amount]]*1.15</f>
        <v>711.52800000000002</v>
      </c>
    </row>
    <row r="7174" spans="1:27" x14ac:dyDescent="0.3">
      <c r="A7174">
        <v>8681</v>
      </c>
      <c r="B7174" t="s">
        <v>7399</v>
      </c>
      <c r="C7174" s="1">
        <v>45929</v>
      </c>
      <c r="D7174">
        <v>69</v>
      </c>
      <c r="E7174" t="s">
        <v>39</v>
      </c>
      <c r="F7174" t="s">
        <v>61</v>
      </c>
      <c r="G7174" t="s">
        <v>144</v>
      </c>
      <c r="H7174">
        <v>5</v>
      </c>
      <c r="I7174" t="s">
        <v>42</v>
      </c>
      <c r="J7174" t="s">
        <v>43</v>
      </c>
      <c r="K7174" t="s">
        <v>55</v>
      </c>
      <c r="L7174" t="s">
        <v>42</v>
      </c>
      <c r="M7174" t="s">
        <v>151</v>
      </c>
      <c r="N7174" t="s">
        <v>57</v>
      </c>
      <c r="O7174" t="s">
        <v>89</v>
      </c>
      <c r="P7174" t="s">
        <v>70</v>
      </c>
      <c r="Q7174" t="s">
        <v>97</v>
      </c>
      <c r="R7174" s="6">
        <f>_xlfn.XLOOKUP(CleanedData[[#This Row],[Product]],'02_Lookup_Tables'!$A$2:$A$126,'02_Lookup_Tables'!$B$2:$B$126)</f>
        <v>4455.18</v>
      </c>
      <c r="S7174" t="str">
        <f>VLOOKUP(CleanedData[[#This Row],[Product]],'02_Lookup_Tables'!$H$2:$I$126,2,FALSE)</f>
        <v>Sports &amp; Outdoors</v>
      </c>
      <c r="T7174" t="str">
        <f>VLOOKUP(CleanedData[[#This Row],[Province]],'02_Lookup_Tables'!$D$2:$E$10,2, FALSE)</f>
        <v>Southern Region</v>
      </c>
      <c r="U7174" t="str" cm="1">
        <f t="array" ref="U7174">_xlfn.IFS(CleanedData[[#This Row],[Purchase Amount]]&lt;500,"Low",
CleanedData[[#This Row],[Purchase Amount]]&lt;5000,"Medium",
TRUE,"High")</f>
        <v>Medium</v>
      </c>
      <c r="V7174" t="str">
        <f>TEXT(CleanedData[[#This Row],[Date]],"mmmm")</f>
        <v>September</v>
      </c>
      <c r="W7174" t="str">
        <f>"Q"&amp;ROUNDUP(MONTH(CleanedData[[#This Row],[Date]])/3,0)</f>
        <v>Q3</v>
      </c>
      <c r="X7174" t="str">
        <f>IF(CleanedData[[#This Row],[Purchase Amount]]&gt;=5000,"Yes","No")</f>
        <v>No</v>
      </c>
      <c r="Y7174">
        <f>IF(CleanedData[[#This Row],[Recommend]]="Yes",1,0)</f>
        <v>0</v>
      </c>
      <c r="Z7174" s="6">
        <f>CleanedData[[#This Row],[Purchase Amount]]*0.15</f>
        <v>668.27700000000004</v>
      </c>
      <c r="AA7174" s="6">
        <f>CleanedData[[#This Row],[Purchase Amount]]*1.15</f>
        <v>5123.4570000000003</v>
      </c>
    </row>
    <row r="7175" spans="1:27" x14ac:dyDescent="0.3">
      <c r="A7175">
        <v>8682</v>
      </c>
      <c r="B7175" t="s">
        <v>7400</v>
      </c>
      <c r="C7175" s="1">
        <v>45804</v>
      </c>
      <c r="D7175">
        <v>79</v>
      </c>
      <c r="E7175" t="s">
        <v>60</v>
      </c>
      <c r="F7175" t="s">
        <v>40</v>
      </c>
      <c r="G7175" t="s">
        <v>284</v>
      </c>
      <c r="H7175">
        <v>3</v>
      </c>
      <c r="I7175" t="s">
        <v>42</v>
      </c>
      <c r="J7175" t="s">
        <v>69</v>
      </c>
      <c r="K7175" t="s">
        <v>64</v>
      </c>
      <c r="L7175" t="s">
        <v>42</v>
      </c>
      <c r="M7175" t="s">
        <v>236</v>
      </c>
      <c r="N7175" t="s">
        <v>48</v>
      </c>
      <c r="O7175" t="s">
        <v>89</v>
      </c>
      <c r="P7175" t="s">
        <v>49</v>
      </c>
      <c r="Q7175" t="s">
        <v>97</v>
      </c>
      <c r="R7175" s="6">
        <f>_xlfn.XLOOKUP(CleanedData[[#This Row],[Product]],'02_Lookup_Tables'!$A$2:$A$126,'02_Lookup_Tables'!$B$2:$B$126)</f>
        <v>6698.54</v>
      </c>
      <c r="S7175" t="str">
        <f>VLOOKUP(CleanedData[[#This Row],[Product]],'02_Lookup_Tables'!$H$2:$I$126,2,FALSE)</f>
        <v>Electronics</v>
      </c>
      <c r="T7175" t="str">
        <f>VLOOKUP(CleanedData[[#This Row],[Province]],'02_Lookup_Tables'!$D$2:$E$10,2, FALSE)</f>
        <v>Northern Region</v>
      </c>
      <c r="U7175" t="str" cm="1">
        <f t="array" ref="U7175">_xlfn.IFS(CleanedData[[#This Row],[Purchase Amount]]&lt;500,"Low",
CleanedData[[#This Row],[Purchase Amount]]&lt;5000,"Medium",
TRUE,"High")</f>
        <v>High</v>
      </c>
      <c r="V7175" t="str">
        <f>TEXT(CleanedData[[#This Row],[Date]],"mmmm")</f>
        <v>May</v>
      </c>
      <c r="W7175" t="str">
        <f>"Q"&amp;ROUNDUP(MONTH(CleanedData[[#This Row],[Date]])/3,0)</f>
        <v>Q2</v>
      </c>
      <c r="X7175" t="str">
        <f>IF(CleanedData[[#This Row],[Purchase Amount]]&gt;=5000,"Yes","No")</f>
        <v>Yes</v>
      </c>
      <c r="Y7175">
        <f>IF(CleanedData[[#This Row],[Recommend]]="Yes",1,0)</f>
        <v>0</v>
      </c>
      <c r="Z7175" s="6">
        <f>CleanedData[[#This Row],[Purchase Amount]]*0.15</f>
        <v>1004.7809999999999</v>
      </c>
      <c r="AA7175" s="6">
        <f>CleanedData[[#This Row],[Purchase Amount]]*1.15</f>
        <v>7703.320999999999</v>
      </c>
    </row>
    <row r="7176" spans="1:27" x14ac:dyDescent="0.3">
      <c r="A7176">
        <v>8683</v>
      </c>
      <c r="B7176" t="s">
        <v>7401</v>
      </c>
      <c r="C7176" s="1">
        <v>45516</v>
      </c>
      <c r="D7176">
        <v>76</v>
      </c>
      <c r="E7176" t="s">
        <v>60</v>
      </c>
      <c r="F7176" t="s">
        <v>72</v>
      </c>
      <c r="G7176" t="s">
        <v>118</v>
      </c>
      <c r="H7176">
        <v>5</v>
      </c>
      <c r="I7176" t="s">
        <v>45</v>
      </c>
      <c r="J7176" t="s">
        <v>74</v>
      </c>
      <c r="K7176" t="s">
        <v>55</v>
      </c>
      <c r="L7176" t="s">
        <v>42</v>
      </c>
      <c r="M7176" t="s">
        <v>106</v>
      </c>
      <c r="N7176" t="s">
        <v>57</v>
      </c>
      <c r="O7176" t="s">
        <v>148</v>
      </c>
      <c r="P7176" t="s">
        <v>49</v>
      </c>
      <c r="Q7176" t="s">
        <v>97</v>
      </c>
      <c r="R7176" s="6">
        <f>_xlfn.XLOOKUP(CleanedData[[#This Row],[Product]],'02_Lookup_Tables'!$A$2:$A$126,'02_Lookup_Tables'!$B$2:$B$126)</f>
        <v>368.99</v>
      </c>
      <c r="S7176" t="str">
        <f>VLOOKUP(CleanedData[[#This Row],[Product]],'02_Lookup_Tables'!$H$2:$I$126,2,FALSE)</f>
        <v>Accessories</v>
      </c>
      <c r="T7176" t="str">
        <f>VLOOKUP(CleanedData[[#This Row],[Province]],'02_Lookup_Tables'!$D$2:$E$10,2, FALSE)</f>
        <v>Central Region</v>
      </c>
      <c r="U7176" t="str" cm="1">
        <f t="array" ref="U7176">_xlfn.IFS(CleanedData[[#This Row],[Purchase Amount]]&lt;500,"Low",
CleanedData[[#This Row],[Purchase Amount]]&lt;5000,"Medium",
TRUE,"High")</f>
        <v>Low</v>
      </c>
      <c r="V7176" t="str">
        <f>TEXT(CleanedData[[#This Row],[Date]],"mmmm")</f>
        <v>August</v>
      </c>
      <c r="W7176" t="str">
        <f>"Q"&amp;ROUNDUP(MONTH(CleanedData[[#This Row],[Date]])/3,0)</f>
        <v>Q3</v>
      </c>
      <c r="X7176" t="str">
        <f>IF(CleanedData[[#This Row],[Purchase Amount]]&gt;=5000,"Yes","No")</f>
        <v>No</v>
      </c>
      <c r="Y7176">
        <f>IF(CleanedData[[#This Row],[Recommend]]="Yes",1,0)</f>
        <v>1</v>
      </c>
      <c r="Z7176" s="6">
        <f>CleanedData[[#This Row],[Purchase Amount]]*0.15</f>
        <v>55.348500000000001</v>
      </c>
      <c r="AA7176" s="6">
        <f>CleanedData[[#This Row],[Purchase Amount]]*1.15</f>
        <v>424.33849999999995</v>
      </c>
    </row>
    <row r="7177" spans="1:27" x14ac:dyDescent="0.3">
      <c r="A7177">
        <v>8684</v>
      </c>
      <c r="B7177" t="s">
        <v>7402</v>
      </c>
      <c r="C7177" s="1">
        <v>45400</v>
      </c>
      <c r="D7177">
        <v>78</v>
      </c>
      <c r="E7177" t="s">
        <v>52</v>
      </c>
      <c r="F7177" t="s">
        <v>77</v>
      </c>
      <c r="G7177" t="s">
        <v>187</v>
      </c>
      <c r="H7177">
        <v>3</v>
      </c>
      <c r="I7177" t="s">
        <v>45</v>
      </c>
      <c r="J7177" t="s">
        <v>69</v>
      </c>
      <c r="K7177" t="s">
        <v>64</v>
      </c>
      <c r="L7177" t="s">
        <v>42</v>
      </c>
      <c r="M7177" t="s">
        <v>79</v>
      </c>
      <c r="N7177" t="s">
        <v>48</v>
      </c>
      <c r="O7177" t="s">
        <v>89</v>
      </c>
      <c r="P7177" t="s">
        <v>49</v>
      </c>
      <c r="Q7177" t="s">
        <v>97</v>
      </c>
      <c r="R7177" s="6">
        <f>_xlfn.XLOOKUP(CleanedData[[#This Row],[Product]],'02_Lookup_Tables'!$A$2:$A$126,'02_Lookup_Tables'!$B$2:$B$126)</f>
        <v>24904.86</v>
      </c>
      <c r="S7177" t="str">
        <f>VLOOKUP(CleanedData[[#This Row],[Product]],'02_Lookup_Tables'!$H$2:$I$126,2,FALSE)</f>
        <v>Electronics</v>
      </c>
      <c r="T7177" t="str">
        <f>VLOOKUP(CleanedData[[#This Row],[Province]],'02_Lookup_Tables'!$D$2:$E$10,2, FALSE)</f>
        <v>Central Region</v>
      </c>
      <c r="U7177" t="str" cm="1">
        <f t="array" ref="U7177">_xlfn.IFS(CleanedData[[#This Row],[Purchase Amount]]&lt;500,"Low",
CleanedData[[#This Row],[Purchase Amount]]&lt;5000,"Medium",
TRUE,"High")</f>
        <v>High</v>
      </c>
      <c r="V7177" t="str">
        <f>TEXT(CleanedData[[#This Row],[Date]],"mmmm")</f>
        <v>April</v>
      </c>
      <c r="W7177" t="str">
        <f>"Q"&amp;ROUNDUP(MONTH(CleanedData[[#This Row],[Date]])/3,0)</f>
        <v>Q2</v>
      </c>
      <c r="X7177" t="str">
        <f>IF(CleanedData[[#This Row],[Purchase Amount]]&gt;=5000,"Yes","No")</f>
        <v>Yes</v>
      </c>
      <c r="Y7177">
        <f>IF(CleanedData[[#This Row],[Recommend]]="Yes",1,0)</f>
        <v>1</v>
      </c>
      <c r="Z7177" s="6">
        <f>CleanedData[[#This Row],[Purchase Amount]]*0.15</f>
        <v>3735.7289999999998</v>
      </c>
      <c r="AA7177" s="6">
        <f>CleanedData[[#This Row],[Purchase Amount]]*1.15</f>
        <v>28640.589</v>
      </c>
    </row>
    <row r="7178" spans="1:27" x14ac:dyDescent="0.3">
      <c r="A7178">
        <v>8685</v>
      </c>
      <c r="B7178" t="s">
        <v>7403</v>
      </c>
      <c r="C7178" s="1">
        <v>45842</v>
      </c>
      <c r="D7178">
        <v>41</v>
      </c>
      <c r="E7178" t="s">
        <v>60</v>
      </c>
      <c r="F7178" t="s">
        <v>68</v>
      </c>
      <c r="G7178" t="s">
        <v>146</v>
      </c>
      <c r="H7178">
        <v>4</v>
      </c>
      <c r="I7178" t="s">
        <v>45</v>
      </c>
      <c r="J7178" t="s">
        <v>43</v>
      </c>
      <c r="K7178" t="s">
        <v>44</v>
      </c>
      <c r="L7178" t="s">
        <v>42</v>
      </c>
      <c r="N7178" t="s">
        <v>96</v>
      </c>
      <c r="O7178" t="s">
        <v>134</v>
      </c>
      <c r="P7178" t="s">
        <v>8646</v>
      </c>
      <c r="Q7178" t="s">
        <v>81</v>
      </c>
      <c r="R7178" s="6">
        <f>_xlfn.XLOOKUP(CleanedData[[#This Row],[Product]],'02_Lookup_Tables'!$A$2:$A$126,'02_Lookup_Tables'!$B$2:$B$126)</f>
        <v>27815.439999999999</v>
      </c>
      <c r="S7178" t="str">
        <f>VLOOKUP(CleanedData[[#This Row],[Product]],'02_Lookup_Tables'!$H$2:$I$126,2,FALSE)</f>
        <v>Electronics</v>
      </c>
      <c r="T7178" t="str">
        <f>VLOOKUP(CleanedData[[#This Row],[Province]],'02_Lookup_Tables'!$D$2:$E$10,2, FALSE)</f>
        <v>Northern Region</v>
      </c>
      <c r="U7178" t="str" cm="1">
        <f t="array" ref="U7178">_xlfn.IFS(CleanedData[[#This Row],[Purchase Amount]]&lt;500,"Low",
CleanedData[[#This Row],[Purchase Amount]]&lt;5000,"Medium",
TRUE,"High")</f>
        <v>High</v>
      </c>
      <c r="V7178" t="str">
        <f>TEXT(CleanedData[[#This Row],[Date]],"mmmm")</f>
        <v>July</v>
      </c>
      <c r="W7178" t="str">
        <f>"Q"&amp;ROUNDUP(MONTH(CleanedData[[#This Row],[Date]])/3,0)</f>
        <v>Q3</v>
      </c>
      <c r="X7178" t="str">
        <f>IF(CleanedData[[#This Row],[Purchase Amount]]&gt;=5000,"Yes","No")</f>
        <v>Yes</v>
      </c>
      <c r="Y7178">
        <f>IF(CleanedData[[#This Row],[Recommend]]="Yes",1,0)</f>
        <v>1</v>
      </c>
      <c r="Z7178" s="6">
        <f>CleanedData[[#This Row],[Purchase Amount]]*0.15</f>
        <v>4172.3159999999998</v>
      </c>
      <c r="AA7178" s="6">
        <f>CleanedData[[#This Row],[Purchase Amount]]*1.15</f>
        <v>31987.755999999998</v>
      </c>
    </row>
    <row r="7179" spans="1:27" x14ac:dyDescent="0.3">
      <c r="A7179">
        <v>8686</v>
      </c>
      <c r="B7179" t="s">
        <v>7404</v>
      </c>
      <c r="C7179" s="1">
        <v>45889</v>
      </c>
      <c r="D7179">
        <v>37</v>
      </c>
      <c r="E7179" t="s">
        <v>39</v>
      </c>
      <c r="F7179" t="s">
        <v>77</v>
      </c>
      <c r="G7179" t="s">
        <v>303</v>
      </c>
      <c r="H7179">
        <v>3</v>
      </c>
      <c r="I7179" t="s">
        <v>45</v>
      </c>
      <c r="J7179" t="s">
        <v>74</v>
      </c>
      <c r="K7179" t="s">
        <v>55</v>
      </c>
      <c r="L7179" t="s">
        <v>42</v>
      </c>
      <c r="M7179" t="s">
        <v>175</v>
      </c>
      <c r="N7179" t="s">
        <v>48</v>
      </c>
      <c r="O7179" t="s">
        <v>89</v>
      </c>
      <c r="P7179" t="s">
        <v>49</v>
      </c>
      <c r="Q7179" t="s">
        <v>81</v>
      </c>
      <c r="R7179" s="6">
        <f>_xlfn.XLOOKUP(CleanedData[[#This Row],[Product]],'02_Lookup_Tables'!$A$2:$A$126,'02_Lookup_Tables'!$B$2:$B$126)</f>
        <v>4841.7700000000004</v>
      </c>
      <c r="S7179" t="str">
        <f>VLOOKUP(CleanedData[[#This Row],[Product]],'02_Lookup_Tables'!$H$2:$I$126,2,FALSE)</f>
        <v>Home &amp; Living</v>
      </c>
      <c r="T7179" t="str">
        <f>VLOOKUP(CleanedData[[#This Row],[Province]],'02_Lookup_Tables'!$D$2:$E$10,2, FALSE)</f>
        <v>Central Region</v>
      </c>
      <c r="U7179" t="str" cm="1">
        <f t="array" ref="U7179">_xlfn.IFS(CleanedData[[#This Row],[Purchase Amount]]&lt;500,"Low",
CleanedData[[#This Row],[Purchase Amount]]&lt;5000,"Medium",
TRUE,"High")</f>
        <v>Medium</v>
      </c>
      <c r="V7179" t="str">
        <f>TEXT(CleanedData[[#This Row],[Date]],"mmmm")</f>
        <v>August</v>
      </c>
      <c r="W7179" t="str">
        <f>"Q"&amp;ROUNDUP(MONTH(CleanedData[[#This Row],[Date]])/3,0)</f>
        <v>Q3</v>
      </c>
      <c r="X7179" t="str">
        <f>IF(CleanedData[[#This Row],[Purchase Amount]]&gt;=5000,"Yes","No")</f>
        <v>No</v>
      </c>
      <c r="Y7179">
        <f>IF(CleanedData[[#This Row],[Recommend]]="Yes",1,0)</f>
        <v>1</v>
      </c>
      <c r="Z7179" s="6">
        <f>CleanedData[[#This Row],[Purchase Amount]]*0.15</f>
        <v>726.26550000000009</v>
      </c>
      <c r="AA7179" s="6">
        <f>CleanedData[[#This Row],[Purchase Amount]]*1.15</f>
        <v>5568.0355</v>
      </c>
    </row>
    <row r="7180" spans="1:27" x14ac:dyDescent="0.3">
      <c r="A7180">
        <v>8687</v>
      </c>
      <c r="B7180" t="s">
        <v>7405</v>
      </c>
      <c r="C7180" s="1">
        <v>45509</v>
      </c>
      <c r="D7180">
        <v>35</v>
      </c>
      <c r="E7180" t="s">
        <v>60</v>
      </c>
      <c r="F7180" t="s">
        <v>125</v>
      </c>
      <c r="G7180" t="s">
        <v>320</v>
      </c>
      <c r="H7180">
        <v>4</v>
      </c>
      <c r="I7180" t="s">
        <v>42</v>
      </c>
      <c r="J7180" t="s">
        <v>54</v>
      </c>
      <c r="K7180" t="s">
        <v>64</v>
      </c>
      <c r="L7180" t="s">
        <v>42</v>
      </c>
      <c r="M7180" t="s">
        <v>196</v>
      </c>
      <c r="N7180" t="s">
        <v>96</v>
      </c>
      <c r="O7180" t="s">
        <v>89</v>
      </c>
      <c r="P7180" t="s">
        <v>70</v>
      </c>
      <c r="Q7180" t="s">
        <v>81</v>
      </c>
      <c r="R7180" s="6">
        <f>_xlfn.XLOOKUP(CleanedData[[#This Row],[Product]],'02_Lookup_Tables'!$A$2:$A$126,'02_Lookup_Tables'!$B$2:$B$126)</f>
        <v>375.53</v>
      </c>
      <c r="S7180" t="str">
        <f>VLOOKUP(CleanedData[[#This Row],[Product]],'02_Lookup_Tables'!$H$2:$I$126,2,FALSE)</f>
        <v>Toys &amp; Games</v>
      </c>
      <c r="T7180" t="str">
        <f>VLOOKUP(CleanedData[[#This Row],[Province]],'02_Lookup_Tables'!$D$2:$E$10,2, FALSE)</f>
        <v>Western Region</v>
      </c>
      <c r="U7180" t="str" cm="1">
        <f t="array" ref="U7180">_xlfn.IFS(CleanedData[[#This Row],[Purchase Amount]]&lt;500,"Low",
CleanedData[[#This Row],[Purchase Amount]]&lt;5000,"Medium",
TRUE,"High")</f>
        <v>Low</v>
      </c>
      <c r="V7180" t="str">
        <f>TEXT(CleanedData[[#This Row],[Date]],"mmmm")</f>
        <v>August</v>
      </c>
      <c r="W7180" t="str">
        <f>"Q"&amp;ROUNDUP(MONTH(CleanedData[[#This Row],[Date]])/3,0)</f>
        <v>Q3</v>
      </c>
      <c r="X7180" t="str">
        <f>IF(CleanedData[[#This Row],[Purchase Amount]]&gt;=5000,"Yes","No")</f>
        <v>No</v>
      </c>
      <c r="Y7180">
        <f>IF(CleanedData[[#This Row],[Recommend]]="Yes",1,0)</f>
        <v>0</v>
      </c>
      <c r="Z7180" s="6">
        <f>CleanedData[[#This Row],[Purchase Amount]]*0.15</f>
        <v>56.329499999999996</v>
      </c>
      <c r="AA7180" s="6">
        <f>CleanedData[[#This Row],[Purchase Amount]]*1.15</f>
        <v>431.85949999999991</v>
      </c>
    </row>
    <row r="7181" spans="1:27" x14ac:dyDescent="0.3">
      <c r="A7181">
        <v>8688</v>
      </c>
      <c r="B7181" t="s">
        <v>7406</v>
      </c>
      <c r="C7181" s="1">
        <v>45839</v>
      </c>
      <c r="D7181">
        <v>43</v>
      </c>
      <c r="E7181" t="s">
        <v>52</v>
      </c>
      <c r="F7181" t="s">
        <v>72</v>
      </c>
      <c r="G7181" t="s">
        <v>158</v>
      </c>
      <c r="H7181">
        <v>2</v>
      </c>
      <c r="I7181" t="s">
        <v>42</v>
      </c>
      <c r="J7181" t="s">
        <v>63</v>
      </c>
      <c r="K7181" t="s">
        <v>44</v>
      </c>
      <c r="L7181" t="s">
        <v>45</v>
      </c>
      <c r="M7181" t="s">
        <v>180</v>
      </c>
      <c r="N7181" t="s">
        <v>47</v>
      </c>
      <c r="O7181" t="s">
        <v>89</v>
      </c>
      <c r="P7181" t="s">
        <v>49</v>
      </c>
      <c r="Q7181" t="s">
        <v>81</v>
      </c>
      <c r="R7181" s="6">
        <f>_xlfn.XLOOKUP(CleanedData[[#This Row],[Product]],'02_Lookup_Tables'!$A$2:$A$126,'02_Lookup_Tables'!$B$2:$B$126)</f>
        <v>2962.6</v>
      </c>
      <c r="S7181" t="str">
        <f>VLOOKUP(CleanedData[[#This Row],[Product]],'02_Lookup_Tables'!$H$2:$I$126,2,FALSE)</f>
        <v>Sports &amp; Outdoors</v>
      </c>
      <c r="T7181" t="str">
        <f>VLOOKUP(CleanedData[[#This Row],[Province]],'02_Lookup_Tables'!$D$2:$E$10,2, FALSE)</f>
        <v>Central Region</v>
      </c>
      <c r="U7181" t="str" cm="1">
        <f t="array" ref="U7181">_xlfn.IFS(CleanedData[[#This Row],[Purchase Amount]]&lt;500,"Low",
CleanedData[[#This Row],[Purchase Amount]]&lt;5000,"Medium",
TRUE,"High")</f>
        <v>Medium</v>
      </c>
      <c r="V7181" t="str">
        <f>TEXT(CleanedData[[#This Row],[Date]],"mmmm")</f>
        <v>July</v>
      </c>
      <c r="W7181" t="str">
        <f>"Q"&amp;ROUNDUP(MONTH(CleanedData[[#This Row],[Date]])/3,0)</f>
        <v>Q3</v>
      </c>
      <c r="X7181" t="str">
        <f>IF(CleanedData[[#This Row],[Purchase Amount]]&gt;=5000,"Yes","No")</f>
        <v>No</v>
      </c>
      <c r="Y7181">
        <f>IF(CleanedData[[#This Row],[Recommend]]="Yes",1,0)</f>
        <v>0</v>
      </c>
      <c r="Z7181" s="6">
        <f>CleanedData[[#This Row],[Purchase Amount]]*0.15</f>
        <v>444.39</v>
      </c>
      <c r="AA7181" s="6">
        <f>CleanedData[[#This Row],[Purchase Amount]]*1.15</f>
        <v>3406.99</v>
      </c>
    </row>
    <row r="7182" spans="1:27" x14ac:dyDescent="0.3">
      <c r="A7182">
        <v>8689</v>
      </c>
      <c r="B7182" t="s">
        <v>7407</v>
      </c>
      <c r="C7182" s="1">
        <v>45432</v>
      </c>
      <c r="D7182">
        <v>39</v>
      </c>
      <c r="E7182" t="s">
        <v>60</v>
      </c>
      <c r="F7182" t="s">
        <v>40</v>
      </c>
      <c r="G7182" t="s">
        <v>173</v>
      </c>
      <c r="H7182">
        <v>1</v>
      </c>
      <c r="I7182" t="s">
        <v>45</v>
      </c>
      <c r="J7182" t="s">
        <v>69</v>
      </c>
      <c r="K7182" t="s">
        <v>44</v>
      </c>
      <c r="L7182" t="s">
        <v>42</v>
      </c>
      <c r="M7182" t="s">
        <v>208</v>
      </c>
      <c r="N7182" t="s">
        <v>80</v>
      </c>
      <c r="O7182" t="s">
        <v>89</v>
      </c>
      <c r="P7182" t="s">
        <v>49</v>
      </c>
      <c r="Q7182" t="s">
        <v>81</v>
      </c>
      <c r="R7182" s="6">
        <f>_xlfn.XLOOKUP(CleanedData[[#This Row],[Product]],'02_Lookup_Tables'!$A$2:$A$126,'02_Lookup_Tables'!$B$2:$B$126)</f>
        <v>13056.99</v>
      </c>
      <c r="S7182" t="str">
        <f>VLOOKUP(CleanedData[[#This Row],[Product]],'02_Lookup_Tables'!$H$2:$I$126,2,FALSE)</f>
        <v>Electronics</v>
      </c>
      <c r="T7182" t="str">
        <f>VLOOKUP(CleanedData[[#This Row],[Province]],'02_Lookup_Tables'!$D$2:$E$10,2, FALSE)</f>
        <v>Northern Region</v>
      </c>
      <c r="U7182" t="str" cm="1">
        <f t="array" ref="U7182">_xlfn.IFS(CleanedData[[#This Row],[Purchase Amount]]&lt;500,"Low",
CleanedData[[#This Row],[Purchase Amount]]&lt;5000,"Medium",
TRUE,"High")</f>
        <v>High</v>
      </c>
      <c r="V7182" t="str">
        <f>TEXT(CleanedData[[#This Row],[Date]],"mmmm")</f>
        <v>May</v>
      </c>
      <c r="W7182" t="str">
        <f>"Q"&amp;ROUNDUP(MONTH(CleanedData[[#This Row],[Date]])/3,0)</f>
        <v>Q2</v>
      </c>
      <c r="X7182" t="str">
        <f>IF(CleanedData[[#This Row],[Purchase Amount]]&gt;=5000,"Yes","No")</f>
        <v>Yes</v>
      </c>
      <c r="Y7182">
        <f>IF(CleanedData[[#This Row],[Recommend]]="Yes",1,0)</f>
        <v>1</v>
      </c>
      <c r="Z7182" s="6">
        <f>CleanedData[[#This Row],[Purchase Amount]]*0.15</f>
        <v>1958.5484999999999</v>
      </c>
      <c r="AA7182" s="6">
        <f>CleanedData[[#This Row],[Purchase Amount]]*1.15</f>
        <v>15015.538499999999</v>
      </c>
    </row>
    <row r="7183" spans="1:27" x14ac:dyDescent="0.3">
      <c r="A7183">
        <v>8690</v>
      </c>
      <c r="B7183" t="s">
        <v>7408</v>
      </c>
      <c r="C7183" s="1">
        <v>45549</v>
      </c>
      <c r="D7183">
        <v>61</v>
      </c>
      <c r="E7183" t="s">
        <v>52</v>
      </c>
      <c r="F7183" t="s">
        <v>40</v>
      </c>
      <c r="G7183" t="s">
        <v>1139</v>
      </c>
      <c r="H7183">
        <v>5</v>
      </c>
      <c r="I7183" t="s">
        <v>45</v>
      </c>
      <c r="J7183" t="s">
        <v>69</v>
      </c>
      <c r="K7183" t="s">
        <v>55</v>
      </c>
      <c r="L7183" t="s">
        <v>45</v>
      </c>
      <c r="M7183" t="s">
        <v>136</v>
      </c>
      <c r="N7183" t="s">
        <v>57</v>
      </c>
      <c r="O7183" t="s">
        <v>89</v>
      </c>
      <c r="P7183" t="s">
        <v>70</v>
      </c>
      <c r="Q7183" t="s">
        <v>50</v>
      </c>
      <c r="R7183" s="6">
        <f>_xlfn.XLOOKUP(CleanedData[[#This Row],[Product]],'02_Lookup_Tables'!$A$2:$A$126,'02_Lookup_Tables'!$B$2:$B$126)</f>
        <v>2977.47</v>
      </c>
      <c r="S7183" t="str">
        <f>VLOOKUP(CleanedData[[#This Row],[Product]],'02_Lookup_Tables'!$H$2:$I$126,2,FALSE)</f>
        <v>Home &amp; Living</v>
      </c>
      <c r="T7183" t="str">
        <f>VLOOKUP(CleanedData[[#This Row],[Province]],'02_Lookup_Tables'!$D$2:$E$10,2, FALSE)</f>
        <v>Northern Region</v>
      </c>
      <c r="U7183" t="str" cm="1">
        <f t="array" ref="U7183">_xlfn.IFS(CleanedData[[#This Row],[Purchase Amount]]&lt;500,"Low",
CleanedData[[#This Row],[Purchase Amount]]&lt;5000,"Medium",
TRUE,"High")</f>
        <v>Medium</v>
      </c>
      <c r="V7183" t="str">
        <f>TEXT(CleanedData[[#This Row],[Date]],"mmmm")</f>
        <v>September</v>
      </c>
      <c r="W7183" t="str">
        <f>"Q"&amp;ROUNDUP(MONTH(CleanedData[[#This Row],[Date]])/3,0)</f>
        <v>Q3</v>
      </c>
      <c r="X7183" t="str">
        <f>IF(CleanedData[[#This Row],[Purchase Amount]]&gt;=5000,"Yes","No")</f>
        <v>No</v>
      </c>
      <c r="Y7183">
        <f>IF(CleanedData[[#This Row],[Recommend]]="Yes",1,0)</f>
        <v>1</v>
      </c>
      <c r="Z7183" s="6">
        <f>CleanedData[[#This Row],[Purchase Amount]]*0.15</f>
        <v>446.62049999999994</v>
      </c>
      <c r="AA7183" s="6">
        <f>CleanedData[[#This Row],[Purchase Amount]]*1.15</f>
        <v>3424.0904999999993</v>
      </c>
    </row>
    <row r="7184" spans="1:27" x14ac:dyDescent="0.3">
      <c r="A7184">
        <v>8691</v>
      </c>
      <c r="B7184" t="s">
        <v>7409</v>
      </c>
      <c r="C7184" s="1">
        <v>45642</v>
      </c>
      <c r="D7184">
        <v>52</v>
      </c>
      <c r="E7184" t="s">
        <v>39</v>
      </c>
      <c r="F7184" t="s">
        <v>108</v>
      </c>
      <c r="G7184" t="s">
        <v>309</v>
      </c>
      <c r="H7184">
        <v>1</v>
      </c>
      <c r="I7184" t="s">
        <v>42</v>
      </c>
      <c r="J7184" t="s">
        <v>54</v>
      </c>
      <c r="K7184" t="s">
        <v>44</v>
      </c>
      <c r="L7184" t="s">
        <v>42</v>
      </c>
      <c r="M7184" t="s">
        <v>190</v>
      </c>
      <c r="N7184" t="s">
        <v>80</v>
      </c>
      <c r="O7184" t="s">
        <v>89</v>
      </c>
      <c r="P7184" t="s">
        <v>49</v>
      </c>
      <c r="Q7184" t="s">
        <v>93</v>
      </c>
      <c r="R7184" s="6">
        <f>_xlfn.XLOOKUP(CleanedData[[#This Row],[Product]],'02_Lookup_Tables'!$A$2:$A$126,'02_Lookup_Tables'!$B$2:$B$126)</f>
        <v>353.21</v>
      </c>
      <c r="S7184" t="str">
        <f>VLOOKUP(CleanedData[[#This Row],[Product]],'02_Lookup_Tables'!$H$2:$I$126,2,FALSE)</f>
        <v>Food</v>
      </c>
      <c r="T7184" t="str">
        <f>VLOOKUP(CleanedData[[#This Row],[Province]],'02_Lookup_Tables'!$D$2:$E$10,2, FALSE)</f>
        <v>Gauteng Region</v>
      </c>
      <c r="U7184" t="str" cm="1">
        <f t="array" ref="U7184">_xlfn.IFS(CleanedData[[#This Row],[Purchase Amount]]&lt;500,"Low",
CleanedData[[#This Row],[Purchase Amount]]&lt;5000,"Medium",
TRUE,"High")</f>
        <v>Low</v>
      </c>
      <c r="V7184" t="str">
        <f>TEXT(CleanedData[[#This Row],[Date]],"mmmm")</f>
        <v>December</v>
      </c>
      <c r="W7184" t="str">
        <f>"Q"&amp;ROUNDUP(MONTH(CleanedData[[#This Row],[Date]])/3,0)</f>
        <v>Q4</v>
      </c>
      <c r="X7184" t="str">
        <f>IF(CleanedData[[#This Row],[Purchase Amount]]&gt;=5000,"Yes","No")</f>
        <v>No</v>
      </c>
      <c r="Y7184">
        <f>IF(CleanedData[[#This Row],[Recommend]]="Yes",1,0)</f>
        <v>0</v>
      </c>
      <c r="Z7184" s="6">
        <f>CleanedData[[#This Row],[Purchase Amount]]*0.15</f>
        <v>52.981499999999997</v>
      </c>
      <c r="AA7184" s="6">
        <f>CleanedData[[#This Row],[Purchase Amount]]*1.15</f>
        <v>406.19149999999996</v>
      </c>
    </row>
    <row r="7185" spans="1:27" x14ac:dyDescent="0.3">
      <c r="A7185">
        <v>8692</v>
      </c>
      <c r="B7185" t="s">
        <v>7410</v>
      </c>
      <c r="C7185" s="1">
        <v>45885</v>
      </c>
      <c r="D7185">
        <v>62</v>
      </c>
      <c r="E7185" t="s">
        <v>39</v>
      </c>
      <c r="F7185" t="s">
        <v>68</v>
      </c>
      <c r="G7185" t="s">
        <v>328</v>
      </c>
      <c r="H7185">
        <v>1</v>
      </c>
      <c r="I7185" t="s">
        <v>42</v>
      </c>
      <c r="J7185" t="s">
        <v>74</v>
      </c>
      <c r="K7185" t="s">
        <v>55</v>
      </c>
      <c r="L7185" t="s">
        <v>45</v>
      </c>
      <c r="M7185" t="s">
        <v>175</v>
      </c>
      <c r="N7185" t="s">
        <v>80</v>
      </c>
      <c r="O7185" t="s">
        <v>89</v>
      </c>
      <c r="P7185" t="s">
        <v>49</v>
      </c>
      <c r="Q7185" t="s">
        <v>50</v>
      </c>
      <c r="R7185" s="6">
        <f>_xlfn.XLOOKUP(CleanedData[[#This Row],[Product]],'02_Lookup_Tables'!$A$2:$A$126,'02_Lookup_Tables'!$B$2:$B$126)</f>
        <v>3521.64</v>
      </c>
      <c r="S7185" t="str">
        <f>VLOOKUP(CleanedData[[#This Row],[Product]],'02_Lookup_Tables'!$H$2:$I$126,2,FALSE)</f>
        <v>Home Devices</v>
      </c>
      <c r="T7185" t="str">
        <f>VLOOKUP(CleanedData[[#This Row],[Province]],'02_Lookup_Tables'!$D$2:$E$10,2, FALSE)</f>
        <v>Northern Region</v>
      </c>
      <c r="U7185" t="str" cm="1">
        <f t="array" ref="U7185">_xlfn.IFS(CleanedData[[#This Row],[Purchase Amount]]&lt;500,"Low",
CleanedData[[#This Row],[Purchase Amount]]&lt;5000,"Medium",
TRUE,"High")</f>
        <v>Medium</v>
      </c>
      <c r="V7185" t="str">
        <f>TEXT(CleanedData[[#This Row],[Date]],"mmmm")</f>
        <v>August</v>
      </c>
      <c r="W7185" t="str">
        <f>"Q"&amp;ROUNDUP(MONTH(CleanedData[[#This Row],[Date]])/3,0)</f>
        <v>Q3</v>
      </c>
      <c r="X7185" t="str">
        <f>IF(CleanedData[[#This Row],[Purchase Amount]]&gt;=5000,"Yes","No")</f>
        <v>No</v>
      </c>
      <c r="Y7185">
        <f>IF(CleanedData[[#This Row],[Recommend]]="Yes",1,0)</f>
        <v>0</v>
      </c>
      <c r="Z7185" s="6">
        <f>CleanedData[[#This Row],[Purchase Amount]]*0.15</f>
        <v>528.24599999999998</v>
      </c>
      <c r="AA7185" s="6">
        <f>CleanedData[[#This Row],[Purchase Amount]]*1.15</f>
        <v>4049.8859999999995</v>
      </c>
    </row>
    <row r="7186" spans="1:27" x14ac:dyDescent="0.3">
      <c r="A7186">
        <v>8693</v>
      </c>
      <c r="B7186" t="s">
        <v>7411</v>
      </c>
      <c r="C7186" s="1">
        <v>45936</v>
      </c>
      <c r="D7186">
        <v>52</v>
      </c>
      <c r="E7186" t="s">
        <v>39</v>
      </c>
      <c r="F7186" t="s">
        <v>40</v>
      </c>
      <c r="G7186" t="s">
        <v>976</v>
      </c>
      <c r="H7186">
        <v>4</v>
      </c>
      <c r="I7186" t="s">
        <v>42</v>
      </c>
      <c r="J7186" t="s">
        <v>63</v>
      </c>
      <c r="K7186" t="s">
        <v>64</v>
      </c>
      <c r="L7186" t="s">
        <v>42</v>
      </c>
      <c r="M7186" t="s">
        <v>123</v>
      </c>
      <c r="N7186" t="s">
        <v>96</v>
      </c>
      <c r="O7186" t="s">
        <v>89</v>
      </c>
      <c r="P7186" t="s">
        <v>70</v>
      </c>
      <c r="Q7186" t="s">
        <v>93</v>
      </c>
      <c r="R7186" s="6">
        <f>_xlfn.XLOOKUP(CleanedData[[#This Row],[Product]],'02_Lookup_Tables'!$A$2:$A$126,'02_Lookup_Tables'!$B$2:$B$126)</f>
        <v>412.16</v>
      </c>
      <c r="S7186" t="str">
        <f>VLOOKUP(CleanedData[[#This Row],[Product]],'02_Lookup_Tables'!$H$2:$I$126,2,FALSE)</f>
        <v>Apparel</v>
      </c>
      <c r="T7186" t="str">
        <f>VLOOKUP(CleanedData[[#This Row],[Province]],'02_Lookup_Tables'!$D$2:$E$10,2, FALSE)</f>
        <v>Northern Region</v>
      </c>
      <c r="U7186" t="str" cm="1">
        <f t="array" ref="U7186">_xlfn.IFS(CleanedData[[#This Row],[Purchase Amount]]&lt;500,"Low",
CleanedData[[#This Row],[Purchase Amount]]&lt;5000,"Medium",
TRUE,"High")</f>
        <v>Low</v>
      </c>
      <c r="V7186" t="str">
        <f>TEXT(CleanedData[[#This Row],[Date]],"mmmm")</f>
        <v>October</v>
      </c>
      <c r="W7186" t="str">
        <f>"Q"&amp;ROUNDUP(MONTH(CleanedData[[#This Row],[Date]])/3,0)</f>
        <v>Q4</v>
      </c>
      <c r="X7186" t="str">
        <f>IF(CleanedData[[#This Row],[Purchase Amount]]&gt;=5000,"Yes","No")</f>
        <v>No</v>
      </c>
      <c r="Y7186">
        <f>IF(CleanedData[[#This Row],[Recommend]]="Yes",1,0)</f>
        <v>0</v>
      </c>
      <c r="Z7186" s="6">
        <f>CleanedData[[#This Row],[Purchase Amount]]*0.15</f>
        <v>61.823999999999998</v>
      </c>
      <c r="AA7186" s="6">
        <f>CleanedData[[#This Row],[Purchase Amount]]*1.15</f>
        <v>473.98399999999998</v>
      </c>
    </row>
    <row r="7187" spans="1:27" x14ac:dyDescent="0.3">
      <c r="A7187">
        <v>8694</v>
      </c>
      <c r="B7187" t="s">
        <v>7412</v>
      </c>
      <c r="C7187" s="1">
        <v>45839</v>
      </c>
      <c r="D7187">
        <v>23</v>
      </c>
      <c r="E7187" t="s">
        <v>39</v>
      </c>
      <c r="F7187" t="s">
        <v>125</v>
      </c>
      <c r="G7187" t="s">
        <v>288</v>
      </c>
      <c r="H7187">
        <v>4</v>
      </c>
      <c r="I7187" t="s">
        <v>42</v>
      </c>
      <c r="J7187" t="s">
        <v>54</v>
      </c>
      <c r="K7187" t="s">
        <v>64</v>
      </c>
      <c r="L7187" t="s">
        <v>42</v>
      </c>
      <c r="M7187" t="s">
        <v>88</v>
      </c>
      <c r="N7187" t="s">
        <v>96</v>
      </c>
      <c r="O7187" t="s">
        <v>89</v>
      </c>
      <c r="P7187" t="s">
        <v>70</v>
      </c>
      <c r="Q7187" t="s">
        <v>66</v>
      </c>
      <c r="R7187" s="6">
        <f>_xlfn.XLOOKUP(CleanedData[[#This Row],[Product]],'02_Lookup_Tables'!$A$2:$A$126,'02_Lookup_Tables'!$B$2:$B$126)</f>
        <v>605.1</v>
      </c>
      <c r="S7187" t="str">
        <f>VLOOKUP(CleanedData[[#This Row],[Product]],'02_Lookup_Tables'!$H$2:$I$126,2,FALSE)</f>
        <v>Apparel</v>
      </c>
      <c r="T7187" t="str">
        <f>VLOOKUP(CleanedData[[#This Row],[Province]],'02_Lookup_Tables'!$D$2:$E$10,2, FALSE)</f>
        <v>Western Region</v>
      </c>
      <c r="U7187" t="str" cm="1">
        <f t="array" ref="U7187">_xlfn.IFS(CleanedData[[#This Row],[Purchase Amount]]&lt;500,"Low",
CleanedData[[#This Row],[Purchase Amount]]&lt;5000,"Medium",
TRUE,"High")</f>
        <v>Medium</v>
      </c>
      <c r="V7187" t="str">
        <f>TEXT(CleanedData[[#This Row],[Date]],"mmmm")</f>
        <v>July</v>
      </c>
      <c r="W7187" t="str">
        <f>"Q"&amp;ROUNDUP(MONTH(CleanedData[[#This Row],[Date]])/3,0)</f>
        <v>Q3</v>
      </c>
      <c r="X7187" t="str">
        <f>IF(CleanedData[[#This Row],[Purchase Amount]]&gt;=5000,"Yes","No")</f>
        <v>No</v>
      </c>
      <c r="Y7187">
        <f>IF(CleanedData[[#This Row],[Recommend]]="Yes",1,0)</f>
        <v>0</v>
      </c>
      <c r="Z7187" s="6">
        <f>CleanedData[[#This Row],[Purchase Amount]]*0.15</f>
        <v>90.765000000000001</v>
      </c>
      <c r="AA7187" s="6">
        <f>CleanedData[[#This Row],[Purchase Amount]]*1.15</f>
        <v>695.86500000000001</v>
      </c>
    </row>
    <row r="7188" spans="1:27" x14ac:dyDescent="0.3">
      <c r="A7188">
        <v>8695</v>
      </c>
      <c r="B7188" t="s">
        <v>7413</v>
      </c>
      <c r="C7188" s="1">
        <v>45675</v>
      </c>
      <c r="D7188">
        <v>68</v>
      </c>
      <c r="E7188" t="s">
        <v>52</v>
      </c>
      <c r="F7188" t="s">
        <v>125</v>
      </c>
      <c r="G7188" t="s">
        <v>171</v>
      </c>
      <c r="H7188">
        <v>3</v>
      </c>
      <c r="I7188" t="s">
        <v>42</v>
      </c>
      <c r="J7188" t="s">
        <v>69</v>
      </c>
      <c r="K7188" t="s">
        <v>64</v>
      </c>
      <c r="L7188" t="s">
        <v>45</v>
      </c>
      <c r="M7188" t="s">
        <v>88</v>
      </c>
      <c r="N7188" t="s">
        <v>48</v>
      </c>
      <c r="O7188" t="s">
        <v>89</v>
      </c>
      <c r="P7188" t="s">
        <v>49</v>
      </c>
      <c r="Q7188" t="s">
        <v>97</v>
      </c>
      <c r="R7188" s="6">
        <f>_xlfn.XLOOKUP(CleanedData[[#This Row],[Product]],'02_Lookup_Tables'!$A$2:$A$126,'02_Lookup_Tables'!$B$2:$B$126)</f>
        <v>6710.27</v>
      </c>
      <c r="S7188" t="str">
        <f>VLOOKUP(CleanedData[[#This Row],[Product]],'02_Lookup_Tables'!$H$2:$I$126,2,FALSE)</f>
        <v>Home Devices</v>
      </c>
      <c r="T7188" t="str">
        <f>VLOOKUP(CleanedData[[#This Row],[Province]],'02_Lookup_Tables'!$D$2:$E$10,2, FALSE)</f>
        <v>Western Region</v>
      </c>
      <c r="U7188" t="str" cm="1">
        <f t="array" ref="U7188">_xlfn.IFS(CleanedData[[#This Row],[Purchase Amount]]&lt;500,"Low",
CleanedData[[#This Row],[Purchase Amount]]&lt;5000,"Medium",
TRUE,"High")</f>
        <v>High</v>
      </c>
      <c r="V7188" t="str">
        <f>TEXT(CleanedData[[#This Row],[Date]],"mmmm")</f>
        <v>January</v>
      </c>
      <c r="W7188" t="str">
        <f>"Q"&amp;ROUNDUP(MONTH(CleanedData[[#This Row],[Date]])/3,0)</f>
        <v>Q1</v>
      </c>
      <c r="X7188" t="str">
        <f>IF(CleanedData[[#This Row],[Purchase Amount]]&gt;=5000,"Yes","No")</f>
        <v>Yes</v>
      </c>
      <c r="Y7188">
        <f>IF(CleanedData[[#This Row],[Recommend]]="Yes",1,0)</f>
        <v>0</v>
      </c>
      <c r="Z7188" s="6">
        <f>CleanedData[[#This Row],[Purchase Amount]]*0.15</f>
        <v>1006.5405000000001</v>
      </c>
      <c r="AA7188" s="6">
        <f>CleanedData[[#This Row],[Purchase Amount]]*1.15</f>
        <v>7716.8104999999996</v>
      </c>
    </row>
    <row r="7189" spans="1:27" x14ac:dyDescent="0.3">
      <c r="A7189">
        <v>8696</v>
      </c>
      <c r="B7189" t="s">
        <v>7414</v>
      </c>
      <c r="C7189" s="1">
        <v>45832</v>
      </c>
      <c r="D7189">
        <v>44</v>
      </c>
      <c r="E7189" t="s">
        <v>52</v>
      </c>
      <c r="F7189" t="s">
        <v>72</v>
      </c>
      <c r="G7189" t="s">
        <v>235</v>
      </c>
      <c r="H7189">
        <v>2</v>
      </c>
      <c r="I7189" t="s">
        <v>45</v>
      </c>
      <c r="J7189" t="s">
        <v>69</v>
      </c>
      <c r="K7189" t="s">
        <v>55</v>
      </c>
      <c r="L7189" t="s">
        <v>45</v>
      </c>
      <c r="M7189" t="s">
        <v>79</v>
      </c>
      <c r="N7189" t="s">
        <v>47</v>
      </c>
      <c r="O7189" t="s">
        <v>89</v>
      </c>
      <c r="P7189" t="s">
        <v>49</v>
      </c>
      <c r="Q7189" t="s">
        <v>81</v>
      </c>
      <c r="R7189" s="6">
        <f>_xlfn.XLOOKUP(CleanedData[[#This Row],[Product]],'02_Lookup_Tables'!$A$2:$A$126,'02_Lookup_Tables'!$B$2:$B$126)</f>
        <v>306.57</v>
      </c>
      <c r="S7189" t="str">
        <f>VLOOKUP(CleanedData[[#This Row],[Product]],'02_Lookup_Tables'!$H$2:$I$126,2,FALSE)</f>
        <v>Toys &amp; Games</v>
      </c>
      <c r="T7189" t="str">
        <f>VLOOKUP(CleanedData[[#This Row],[Province]],'02_Lookup_Tables'!$D$2:$E$10,2, FALSE)</f>
        <v>Central Region</v>
      </c>
      <c r="U7189" t="str" cm="1">
        <f t="array" ref="U7189">_xlfn.IFS(CleanedData[[#This Row],[Purchase Amount]]&lt;500,"Low",
CleanedData[[#This Row],[Purchase Amount]]&lt;5000,"Medium",
TRUE,"High")</f>
        <v>Low</v>
      </c>
      <c r="V7189" t="str">
        <f>TEXT(CleanedData[[#This Row],[Date]],"mmmm")</f>
        <v>June</v>
      </c>
      <c r="W7189" t="str">
        <f>"Q"&amp;ROUNDUP(MONTH(CleanedData[[#This Row],[Date]])/3,0)</f>
        <v>Q2</v>
      </c>
      <c r="X7189" t="str">
        <f>IF(CleanedData[[#This Row],[Purchase Amount]]&gt;=5000,"Yes","No")</f>
        <v>No</v>
      </c>
      <c r="Y7189">
        <f>IF(CleanedData[[#This Row],[Recommend]]="Yes",1,0)</f>
        <v>1</v>
      </c>
      <c r="Z7189" s="6">
        <f>CleanedData[[#This Row],[Purchase Amount]]*0.15</f>
        <v>45.985499999999995</v>
      </c>
      <c r="AA7189" s="6">
        <f>CleanedData[[#This Row],[Purchase Amount]]*1.15</f>
        <v>352.55549999999994</v>
      </c>
    </row>
    <row r="7190" spans="1:27" x14ac:dyDescent="0.3">
      <c r="A7190">
        <v>8698</v>
      </c>
      <c r="B7190" t="s">
        <v>7415</v>
      </c>
      <c r="C7190" s="1">
        <v>45455</v>
      </c>
      <c r="D7190">
        <v>51</v>
      </c>
      <c r="E7190" t="s">
        <v>60</v>
      </c>
      <c r="F7190" t="s">
        <v>125</v>
      </c>
      <c r="G7190" t="s">
        <v>91</v>
      </c>
      <c r="H7190">
        <v>1</v>
      </c>
      <c r="I7190" t="s">
        <v>45</v>
      </c>
      <c r="J7190" t="s">
        <v>43</v>
      </c>
      <c r="K7190" t="s">
        <v>55</v>
      </c>
      <c r="L7190" t="s">
        <v>42</v>
      </c>
      <c r="N7190" t="s">
        <v>80</v>
      </c>
      <c r="O7190" t="s">
        <v>134</v>
      </c>
      <c r="P7190" t="s">
        <v>8646</v>
      </c>
      <c r="Q7190" t="s">
        <v>93</v>
      </c>
      <c r="R7190" s="6">
        <f>_xlfn.XLOOKUP(CleanedData[[#This Row],[Product]],'02_Lookup_Tables'!$A$2:$A$126,'02_Lookup_Tables'!$B$2:$B$126)</f>
        <v>1370.56</v>
      </c>
      <c r="S7190" t="str">
        <f>VLOOKUP(CleanedData[[#This Row],[Product]],'02_Lookup_Tables'!$H$2:$I$126,2,FALSE)</f>
        <v>Electronics</v>
      </c>
      <c r="T7190" t="str">
        <f>VLOOKUP(CleanedData[[#This Row],[Province]],'02_Lookup_Tables'!$D$2:$E$10,2, FALSE)</f>
        <v>Western Region</v>
      </c>
      <c r="U7190" t="str" cm="1">
        <f t="array" ref="U7190">_xlfn.IFS(CleanedData[[#This Row],[Purchase Amount]]&lt;500,"Low",
CleanedData[[#This Row],[Purchase Amount]]&lt;5000,"Medium",
TRUE,"High")</f>
        <v>Medium</v>
      </c>
      <c r="V7190" t="str">
        <f>TEXT(CleanedData[[#This Row],[Date]],"mmmm")</f>
        <v>June</v>
      </c>
      <c r="W7190" t="str">
        <f>"Q"&amp;ROUNDUP(MONTH(CleanedData[[#This Row],[Date]])/3,0)</f>
        <v>Q2</v>
      </c>
      <c r="X7190" t="str">
        <f>IF(CleanedData[[#This Row],[Purchase Amount]]&gt;=5000,"Yes","No")</f>
        <v>No</v>
      </c>
      <c r="Y7190">
        <f>IF(CleanedData[[#This Row],[Recommend]]="Yes",1,0)</f>
        <v>1</v>
      </c>
      <c r="Z7190" s="6">
        <f>CleanedData[[#This Row],[Purchase Amount]]*0.15</f>
        <v>205.58399999999997</v>
      </c>
      <c r="AA7190" s="6">
        <f>CleanedData[[#This Row],[Purchase Amount]]*1.15</f>
        <v>1576.1439999999998</v>
      </c>
    </row>
    <row r="7191" spans="1:27" x14ac:dyDescent="0.3">
      <c r="A7191">
        <v>8699</v>
      </c>
      <c r="B7191" t="s">
        <v>7416</v>
      </c>
      <c r="C7191" s="1">
        <v>45734</v>
      </c>
      <c r="D7191">
        <v>49</v>
      </c>
      <c r="E7191" t="s">
        <v>60</v>
      </c>
      <c r="F7191" t="s">
        <v>83</v>
      </c>
      <c r="G7191" t="s">
        <v>155</v>
      </c>
      <c r="H7191">
        <v>2</v>
      </c>
      <c r="I7191" t="s">
        <v>42</v>
      </c>
      <c r="J7191" t="s">
        <v>43</v>
      </c>
      <c r="K7191" t="s">
        <v>44</v>
      </c>
      <c r="L7191" t="s">
        <v>45</v>
      </c>
      <c r="M7191" t="s">
        <v>147</v>
      </c>
      <c r="N7191" t="s">
        <v>47</v>
      </c>
      <c r="O7191" t="s">
        <v>148</v>
      </c>
      <c r="P7191" t="s">
        <v>70</v>
      </c>
      <c r="Q7191" t="s">
        <v>93</v>
      </c>
      <c r="R7191" s="6">
        <f>_xlfn.XLOOKUP(CleanedData[[#This Row],[Product]],'02_Lookup_Tables'!$A$2:$A$126,'02_Lookup_Tables'!$B$2:$B$126)</f>
        <v>1355.08</v>
      </c>
      <c r="S7191" t="str">
        <f>VLOOKUP(CleanedData[[#This Row],[Product]],'02_Lookup_Tables'!$H$2:$I$126,2,FALSE)</f>
        <v>Sports &amp; Outdoors</v>
      </c>
      <c r="T7191" t="str">
        <f>VLOOKUP(CleanedData[[#This Row],[Province]],'02_Lookup_Tables'!$D$2:$E$10,2, FALSE)</f>
        <v>Western Region</v>
      </c>
      <c r="U7191" t="str" cm="1">
        <f t="array" ref="U7191">_xlfn.IFS(CleanedData[[#This Row],[Purchase Amount]]&lt;500,"Low",
CleanedData[[#This Row],[Purchase Amount]]&lt;5000,"Medium",
TRUE,"High")</f>
        <v>Medium</v>
      </c>
      <c r="V7191" t="str">
        <f>TEXT(CleanedData[[#This Row],[Date]],"mmmm")</f>
        <v>March</v>
      </c>
      <c r="W7191" t="str">
        <f>"Q"&amp;ROUNDUP(MONTH(CleanedData[[#This Row],[Date]])/3,0)</f>
        <v>Q1</v>
      </c>
      <c r="X7191" t="str">
        <f>IF(CleanedData[[#This Row],[Purchase Amount]]&gt;=5000,"Yes","No")</f>
        <v>No</v>
      </c>
      <c r="Y7191">
        <f>IF(CleanedData[[#This Row],[Recommend]]="Yes",1,0)</f>
        <v>0</v>
      </c>
      <c r="Z7191" s="6">
        <f>CleanedData[[#This Row],[Purchase Amount]]*0.15</f>
        <v>203.26199999999997</v>
      </c>
      <c r="AA7191" s="6">
        <f>CleanedData[[#This Row],[Purchase Amount]]*1.15</f>
        <v>1558.3419999999999</v>
      </c>
    </row>
    <row r="7192" spans="1:27" x14ac:dyDescent="0.3">
      <c r="A7192">
        <v>8700</v>
      </c>
      <c r="B7192" t="s">
        <v>7417</v>
      </c>
      <c r="C7192" s="1">
        <v>45918</v>
      </c>
      <c r="D7192">
        <v>66</v>
      </c>
      <c r="E7192" t="s">
        <v>39</v>
      </c>
      <c r="F7192" t="s">
        <v>125</v>
      </c>
      <c r="G7192" t="s">
        <v>342</v>
      </c>
      <c r="H7192">
        <v>5</v>
      </c>
      <c r="I7192" t="s">
        <v>45</v>
      </c>
      <c r="J7192" t="s">
        <v>63</v>
      </c>
      <c r="K7192" t="s">
        <v>55</v>
      </c>
      <c r="L7192" t="s">
        <v>42</v>
      </c>
      <c r="M7192" t="s">
        <v>136</v>
      </c>
      <c r="N7192" t="s">
        <v>57</v>
      </c>
      <c r="O7192" t="s">
        <v>89</v>
      </c>
      <c r="P7192" t="s">
        <v>70</v>
      </c>
      <c r="Q7192" t="s">
        <v>97</v>
      </c>
      <c r="R7192" s="6">
        <f>_xlfn.XLOOKUP(CleanedData[[#This Row],[Product]],'02_Lookup_Tables'!$A$2:$A$126,'02_Lookup_Tables'!$B$2:$B$126)</f>
        <v>529.15</v>
      </c>
      <c r="S7192" t="str">
        <f>VLOOKUP(CleanedData[[#This Row],[Product]],'02_Lookup_Tables'!$H$2:$I$126,2,FALSE)</f>
        <v>Accessories</v>
      </c>
      <c r="T7192" t="str">
        <f>VLOOKUP(CleanedData[[#This Row],[Province]],'02_Lookup_Tables'!$D$2:$E$10,2, FALSE)</f>
        <v>Western Region</v>
      </c>
      <c r="U7192" t="str" cm="1">
        <f t="array" ref="U7192">_xlfn.IFS(CleanedData[[#This Row],[Purchase Amount]]&lt;500,"Low",
CleanedData[[#This Row],[Purchase Amount]]&lt;5000,"Medium",
TRUE,"High")</f>
        <v>Medium</v>
      </c>
      <c r="V7192" t="str">
        <f>TEXT(CleanedData[[#This Row],[Date]],"mmmm")</f>
        <v>September</v>
      </c>
      <c r="W7192" t="str">
        <f>"Q"&amp;ROUNDUP(MONTH(CleanedData[[#This Row],[Date]])/3,0)</f>
        <v>Q3</v>
      </c>
      <c r="X7192" t="str">
        <f>IF(CleanedData[[#This Row],[Purchase Amount]]&gt;=5000,"Yes","No")</f>
        <v>No</v>
      </c>
      <c r="Y7192">
        <f>IF(CleanedData[[#This Row],[Recommend]]="Yes",1,0)</f>
        <v>1</v>
      </c>
      <c r="Z7192" s="6">
        <f>CleanedData[[#This Row],[Purchase Amount]]*0.15</f>
        <v>79.372499999999988</v>
      </c>
      <c r="AA7192" s="6">
        <f>CleanedData[[#This Row],[Purchase Amount]]*1.15</f>
        <v>608.52249999999992</v>
      </c>
    </row>
    <row r="7193" spans="1:27" x14ac:dyDescent="0.3">
      <c r="A7193">
        <v>8701</v>
      </c>
      <c r="B7193" t="s">
        <v>7418</v>
      </c>
      <c r="C7193" s="1">
        <v>45821</v>
      </c>
      <c r="D7193">
        <v>68</v>
      </c>
      <c r="E7193" t="s">
        <v>39</v>
      </c>
      <c r="F7193" t="s">
        <v>68</v>
      </c>
      <c r="G7193" t="s">
        <v>349</v>
      </c>
      <c r="H7193">
        <v>3</v>
      </c>
      <c r="I7193" t="s">
        <v>45</v>
      </c>
      <c r="J7193" t="s">
        <v>63</v>
      </c>
      <c r="K7193" t="s">
        <v>64</v>
      </c>
      <c r="L7193" t="s">
        <v>45</v>
      </c>
      <c r="M7193" t="s">
        <v>75</v>
      </c>
      <c r="N7193" t="s">
        <v>48</v>
      </c>
      <c r="O7193" t="s">
        <v>89</v>
      </c>
      <c r="P7193" t="s">
        <v>49</v>
      </c>
      <c r="Q7193" t="s">
        <v>97</v>
      </c>
      <c r="R7193" s="6">
        <f>_xlfn.XLOOKUP(CleanedData[[#This Row],[Product]],'02_Lookup_Tables'!$A$2:$A$126,'02_Lookup_Tables'!$B$2:$B$126)</f>
        <v>53.85</v>
      </c>
      <c r="S7193" t="str">
        <f>VLOOKUP(CleanedData[[#This Row],[Product]],'02_Lookup_Tables'!$H$2:$I$126,2,FALSE)</f>
        <v>Food</v>
      </c>
      <c r="T7193" t="str">
        <f>VLOOKUP(CleanedData[[#This Row],[Province]],'02_Lookup_Tables'!$D$2:$E$10,2, FALSE)</f>
        <v>Northern Region</v>
      </c>
      <c r="U7193" t="str" cm="1">
        <f t="array" ref="U7193">_xlfn.IFS(CleanedData[[#This Row],[Purchase Amount]]&lt;500,"Low",
CleanedData[[#This Row],[Purchase Amount]]&lt;5000,"Medium",
TRUE,"High")</f>
        <v>Low</v>
      </c>
      <c r="V7193" t="str">
        <f>TEXT(CleanedData[[#This Row],[Date]],"mmmm")</f>
        <v>June</v>
      </c>
      <c r="W7193" t="str">
        <f>"Q"&amp;ROUNDUP(MONTH(CleanedData[[#This Row],[Date]])/3,0)</f>
        <v>Q2</v>
      </c>
      <c r="X7193" t="str">
        <f>IF(CleanedData[[#This Row],[Purchase Amount]]&gt;=5000,"Yes","No")</f>
        <v>No</v>
      </c>
      <c r="Y7193">
        <f>IF(CleanedData[[#This Row],[Recommend]]="Yes",1,0)</f>
        <v>1</v>
      </c>
      <c r="Z7193" s="6">
        <f>CleanedData[[#This Row],[Purchase Amount]]*0.15</f>
        <v>8.0775000000000006</v>
      </c>
      <c r="AA7193" s="6">
        <f>CleanedData[[#This Row],[Purchase Amount]]*1.15</f>
        <v>61.927499999999995</v>
      </c>
    </row>
    <row r="7194" spans="1:27" x14ac:dyDescent="0.3">
      <c r="A7194">
        <v>8702</v>
      </c>
      <c r="B7194" t="s">
        <v>7419</v>
      </c>
      <c r="C7194" s="1">
        <v>45603</v>
      </c>
      <c r="D7194">
        <v>56</v>
      </c>
      <c r="E7194" t="s">
        <v>60</v>
      </c>
      <c r="F7194" t="s">
        <v>61</v>
      </c>
      <c r="G7194" t="s">
        <v>99</v>
      </c>
      <c r="H7194">
        <v>3</v>
      </c>
      <c r="I7194" t="s">
        <v>45</v>
      </c>
      <c r="J7194" t="s">
        <v>63</v>
      </c>
      <c r="K7194" t="s">
        <v>44</v>
      </c>
      <c r="L7194" t="s">
        <v>42</v>
      </c>
      <c r="M7194" t="s">
        <v>140</v>
      </c>
      <c r="N7194" t="s">
        <v>48</v>
      </c>
      <c r="O7194" t="s">
        <v>148</v>
      </c>
      <c r="P7194" t="s">
        <v>49</v>
      </c>
      <c r="Q7194" t="s">
        <v>50</v>
      </c>
      <c r="R7194" s="6">
        <f>_xlfn.XLOOKUP(CleanedData[[#This Row],[Product]],'02_Lookup_Tables'!$A$2:$A$126,'02_Lookup_Tables'!$B$2:$B$126)</f>
        <v>43.23</v>
      </c>
      <c r="S7194" t="str">
        <f>VLOOKUP(CleanedData[[#This Row],[Product]],'02_Lookup_Tables'!$H$2:$I$126,2,FALSE)</f>
        <v>Food</v>
      </c>
      <c r="T7194" t="str">
        <f>VLOOKUP(CleanedData[[#This Row],[Province]],'02_Lookup_Tables'!$D$2:$E$10,2, FALSE)</f>
        <v>Southern Region</v>
      </c>
      <c r="U7194" t="str" cm="1">
        <f t="array" ref="U7194">_xlfn.IFS(CleanedData[[#This Row],[Purchase Amount]]&lt;500,"Low",
CleanedData[[#This Row],[Purchase Amount]]&lt;5000,"Medium",
TRUE,"High")</f>
        <v>Low</v>
      </c>
      <c r="V7194" t="str">
        <f>TEXT(CleanedData[[#This Row],[Date]],"mmmm")</f>
        <v>November</v>
      </c>
      <c r="W7194" t="str">
        <f>"Q"&amp;ROUNDUP(MONTH(CleanedData[[#This Row],[Date]])/3,0)</f>
        <v>Q4</v>
      </c>
      <c r="X7194" t="str">
        <f>IF(CleanedData[[#This Row],[Purchase Amount]]&gt;=5000,"Yes","No")</f>
        <v>No</v>
      </c>
      <c r="Y7194">
        <f>IF(CleanedData[[#This Row],[Recommend]]="Yes",1,0)</f>
        <v>1</v>
      </c>
      <c r="Z7194" s="6">
        <f>CleanedData[[#This Row],[Purchase Amount]]*0.15</f>
        <v>6.4844999999999997</v>
      </c>
      <c r="AA7194" s="6">
        <f>CleanedData[[#This Row],[Purchase Amount]]*1.15</f>
        <v>49.714499999999994</v>
      </c>
    </row>
    <row r="7195" spans="1:27" x14ac:dyDescent="0.3">
      <c r="A7195">
        <v>8703</v>
      </c>
      <c r="B7195" t="s">
        <v>7420</v>
      </c>
      <c r="C7195" s="1">
        <v>45907</v>
      </c>
      <c r="D7195">
        <v>77</v>
      </c>
      <c r="E7195" t="s">
        <v>52</v>
      </c>
      <c r="F7195" t="s">
        <v>40</v>
      </c>
      <c r="G7195" t="s">
        <v>296</v>
      </c>
      <c r="H7195">
        <v>5</v>
      </c>
      <c r="I7195" t="s">
        <v>45</v>
      </c>
      <c r="J7195" t="s">
        <v>69</v>
      </c>
      <c r="K7195" t="s">
        <v>55</v>
      </c>
      <c r="L7195" t="s">
        <v>45</v>
      </c>
      <c r="M7195" t="s">
        <v>65</v>
      </c>
      <c r="N7195" t="s">
        <v>57</v>
      </c>
      <c r="O7195" t="s">
        <v>89</v>
      </c>
      <c r="P7195" t="s">
        <v>70</v>
      </c>
      <c r="Q7195" t="s">
        <v>97</v>
      </c>
      <c r="R7195" s="6">
        <f>_xlfn.XLOOKUP(CleanedData[[#This Row],[Product]],'02_Lookup_Tables'!$A$2:$A$126,'02_Lookup_Tables'!$B$2:$B$126)</f>
        <v>657.5</v>
      </c>
      <c r="S7195" t="str">
        <f>VLOOKUP(CleanedData[[#This Row],[Product]],'02_Lookup_Tables'!$H$2:$I$126,2,FALSE)</f>
        <v>Home Devices</v>
      </c>
      <c r="T7195" t="str">
        <f>VLOOKUP(CleanedData[[#This Row],[Province]],'02_Lookup_Tables'!$D$2:$E$10,2, FALSE)</f>
        <v>Northern Region</v>
      </c>
      <c r="U7195" t="str" cm="1">
        <f t="array" ref="U7195">_xlfn.IFS(CleanedData[[#This Row],[Purchase Amount]]&lt;500,"Low",
CleanedData[[#This Row],[Purchase Amount]]&lt;5000,"Medium",
TRUE,"High")</f>
        <v>Medium</v>
      </c>
      <c r="V7195" t="str">
        <f>TEXT(CleanedData[[#This Row],[Date]],"mmmm")</f>
        <v>September</v>
      </c>
      <c r="W7195" t="str">
        <f>"Q"&amp;ROUNDUP(MONTH(CleanedData[[#This Row],[Date]])/3,0)</f>
        <v>Q3</v>
      </c>
      <c r="X7195" t="str">
        <f>IF(CleanedData[[#This Row],[Purchase Amount]]&gt;=5000,"Yes","No")</f>
        <v>No</v>
      </c>
      <c r="Y7195">
        <f>IF(CleanedData[[#This Row],[Recommend]]="Yes",1,0)</f>
        <v>1</v>
      </c>
      <c r="Z7195" s="6">
        <f>CleanedData[[#This Row],[Purchase Amount]]*0.15</f>
        <v>98.625</v>
      </c>
      <c r="AA7195" s="6">
        <f>CleanedData[[#This Row],[Purchase Amount]]*1.15</f>
        <v>756.12499999999989</v>
      </c>
    </row>
    <row r="7196" spans="1:27" x14ac:dyDescent="0.3">
      <c r="A7196">
        <v>8704</v>
      </c>
      <c r="B7196" t="s">
        <v>7421</v>
      </c>
      <c r="C7196" s="1">
        <v>45645</v>
      </c>
      <c r="D7196">
        <v>55</v>
      </c>
      <c r="E7196" t="s">
        <v>60</v>
      </c>
      <c r="F7196" t="s">
        <v>61</v>
      </c>
      <c r="G7196" t="s">
        <v>225</v>
      </c>
      <c r="H7196">
        <v>3</v>
      </c>
      <c r="I7196" t="s">
        <v>45</v>
      </c>
      <c r="J7196" t="s">
        <v>63</v>
      </c>
      <c r="K7196" t="s">
        <v>55</v>
      </c>
      <c r="L7196" t="s">
        <v>42</v>
      </c>
      <c r="M7196" t="s">
        <v>85</v>
      </c>
      <c r="N7196" t="s">
        <v>48</v>
      </c>
      <c r="O7196" t="s">
        <v>48</v>
      </c>
      <c r="P7196" t="s">
        <v>70</v>
      </c>
      <c r="Q7196" t="s">
        <v>50</v>
      </c>
      <c r="R7196" s="6">
        <f>_xlfn.XLOOKUP(CleanedData[[#This Row],[Product]],'02_Lookup_Tables'!$A$2:$A$126,'02_Lookup_Tables'!$B$2:$B$126)</f>
        <v>1094.3699999999999</v>
      </c>
      <c r="S7196" t="str">
        <f>VLOOKUP(CleanedData[[#This Row],[Product]],'02_Lookup_Tables'!$H$2:$I$126,2,FALSE)</f>
        <v>Apparel</v>
      </c>
      <c r="T7196" t="str">
        <f>VLOOKUP(CleanedData[[#This Row],[Province]],'02_Lookup_Tables'!$D$2:$E$10,2, FALSE)</f>
        <v>Southern Region</v>
      </c>
      <c r="U7196" t="str" cm="1">
        <f t="array" ref="U7196">_xlfn.IFS(CleanedData[[#This Row],[Purchase Amount]]&lt;500,"Low",
CleanedData[[#This Row],[Purchase Amount]]&lt;5000,"Medium",
TRUE,"High")</f>
        <v>Medium</v>
      </c>
      <c r="V7196" t="str">
        <f>TEXT(CleanedData[[#This Row],[Date]],"mmmm")</f>
        <v>December</v>
      </c>
      <c r="W7196" t="str">
        <f>"Q"&amp;ROUNDUP(MONTH(CleanedData[[#This Row],[Date]])/3,0)</f>
        <v>Q4</v>
      </c>
      <c r="X7196" t="str">
        <f>IF(CleanedData[[#This Row],[Purchase Amount]]&gt;=5000,"Yes","No")</f>
        <v>No</v>
      </c>
      <c r="Y7196">
        <f>IF(CleanedData[[#This Row],[Recommend]]="Yes",1,0)</f>
        <v>1</v>
      </c>
      <c r="Z7196" s="6">
        <f>CleanedData[[#This Row],[Purchase Amount]]*0.15</f>
        <v>164.15549999999999</v>
      </c>
      <c r="AA7196" s="6">
        <f>CleanedData[[#This Row],[Purchase Amount]]*1.15</f>
        <v>1258.5254999999997</v>
      </c>
    </row>
    <row r="7197" spans="1:27" x14ac:dyDescent="0.3">
      <c r="A7197">
        <v>8706</v>
      </c>
      <c r="B7197" t="s">
        <v>7422</v>
      </c>
      <c r="C7197" s="1">
        <v>46011</v>
      </c>
      <c r="D7197">
        <v>52</v>
      </c>
      <c r="E7197" t="s">
        <v>39</v>
      </c>
      <c r="F7197" t="s">
        <v>130</v>
      </c>
      <c r="G7197" t="s">
        <v>235</v>
      </c>
      <c r="H7197">
        <v>3</v>
      </c>
      <c r="I7197" t="s">
        <v>42</v>
      </c>
      <c r="J7197" t="s">
        <v>43</v>
      </c>
      <c r="K7197" t="s">
        <v>55</v>
      </c>
      <c r="L7197" t="s">
        <v>42</v>
      </c>
      <c r="M7197" t="s">
        <v>196</v>
      </c>
      <c r="N7197" t="s">
        <v>48</v>
      </c>
      <c r="O7197" t="s">
        <v>89</v>
      </c>
      <c r="P7197" t="s">
        <v>49</v>
      </c>
      <c r="Q7197" t="s">
        <v>93</v>
      </c>
      <c r="R7197" s="6">
        <f>_xlfn.XLOOKUP(CleanedData[[#This Row],[Product]],'02_Lookup_Tables'!$A$2:$A$126,'02_Lookup_Tables'!$B$2:$B$126)</f>
        <v>306.57</v>
      </c>
      <c r="S7197" t="str">
        <f>VLOOKUP(CleanedData[[#This Row],[Product]],'02_Lookup_Tables'!$H$2:$I$126,2,FALSE)</f>
        <v>Toys &amp; Games</v>
      </c>
      <c r="T7197" t="str">
        <f>VLOOKUP(CleanedData[[#This Row],[Province]],'02_Lookup_Tables'!$D$2:$E$10,2, FALSE)</f>
        <v>Eastern Region</v>
      </c>
      <c r="U7197" t="str" cm="1">
        <f t="array" ref="U7197">_xlfn.IFS(CleanedData[[#This Row],[Purchase Amount]]&lt;500,"Low",
CleanedData[[#This Row],[Purchase Amount]]&lt;5000,"Medium",
TRUE,"High")</f>
        <v>Low</v>
      </c>
      <c r="V7197" t="str">
        <f>TEXT(CleanedData[[#This Row],[Date]],"mmmm")</f>
        <v>December</v>
      </c>
      <c r="W7197" t="str">
        <f>"Q"&amp;ROUNDUP(MONTH(CleanedData[[#This Row],[Date]])/3,0)</f>
        <v>Q4</v>
      </c>
      <c r="X7197" t="str">
        <f>IF(CleanedData[[#This Row],[Purchase Amount]]&gt;=5000,"Yes","No")</f>
        <v>No</v>
      </c>
      <c r="Y7197">
        <f>IF(CleanedData[[#This Row],[Recommend]]="Yes",1,0)</f>
        <v>0</v>
      </c>
      <c r="Z7197" s="6">
        <f>CleanedData[[#This Row],[Purchase Amount]]*0.15</f>
        <v>45.985499999999995</v>
      </c>
      <c r="AA7197" s="6">
        <f>CleanedData[[#This Row],[Purchase Amount]]*1.15</f>
        <v>352.55549999999994</v>
      </c>
    </row>
    <row r="7198" spans="1:27" x14ac:dyDescent="0.3">
      <c r="A7198">
        <v>8707</v>
      </c>
      <c r="B7198" t="s">
        <v>7423</v>
      </c>
      <c r="C7198" s="1">
        <v>45906</v>
      </c>
      <c r="D7198">
        <v>27</v>
      </c>
      <c r="E7198" t="s">
        <v>39</v>
      </c>
      <c r="F7198" t="s">
        <v>61</v>
      </c>
      <c r="G7198" t="s">
        <v>73</v>
      </c>
      <c r="H7198">
        <v>3</v>
      </c>
      <c r="I7198" t="s">
        <v>42</v>
      </c>
      <c r="J7198" t="s">
        <v>69</v>
      </c>
      <c r="K7198" t="s">
        <v>55</v>
      </c>
      <c r="L7198" t="s">
        <v>42</v>
      </c>
      <c r="M7198" t="s">
        <v>190</v>
      </c>
      <c r="N7198" t="s">
        <v>48</v>
      </c>
      <c r="O7198" t="s">
        <v>89</v>
      </c>
      <c r="P7198" t="s">
        <v>49</v>
      </c>
      <c r="Q7198" t="s">
        <v>58</v>
      </c>
      <c r="R7198" s="6">
        <f>_xlfn.XLOOKUP(CleanedData[[#This Row],[Product]],'02_Lookup_Tables'!$A$2:$A$126,'02_Lookup_Tables'!$B$2:$B$126)</f>
        <v>84.23</v>
      </c>
      <c r="S7198" t="str">
        <f>VLOOKUP(CleanedData[[#This Row],[Product]],'02_Lookup_Tables'!$H$2:$I$126,2,FALSE)</f>
        <v>Food</v>
      </c>
      <c r="T7198" t="str">
        <f>VLOOKUP(CleanedData[[#This Row],[Province]],'02_Lookup_Tables'!$D$2:$E$10,2, FALSE)</f>
        <v>Southern Region</v>
      </c>
      <c r="U7198" t="str" cm="1">
        <f t="array" ref="U7198">_xlfn.IFS(CleanedData[[#This Row],[Purchase Amount]]&lt;500,"Low",
CleanedData[[#This Row],[Purchase Amount]]&lt;5000,"Medium",
TRUE,"High")</f>
        <v>Low</v>
      </c>
      <c r="V7198" t="str">
        <f>TEXT(CleanedData[[#This Row],[Date]],"mmmm")</f>
        <v>September</v>
      </c>
      <c r="W7198" t="str">
        <f>"Q"&amp;ROUNDUP(MONTH(CleanedData[[#This Row],[Date]])/3,0)</f>
        <v>Q3</v>
      </c>
      <c r="X7198" t="str">
        <f>IF(CleanedData[[#This Row],[Purchase Amount]]&gt;=5000,"Yes","No")</f>
        <v>No</v>
      </c>
      <c r="Y7198">
        <f>IF(CleanedData[[#This Row],[Recommend]]="Yes",1,0)</f>
        <v>0</v>
      </c>
      <c r="Z7198" s="6">
        <f>CleanedData[[#This Row],[Purchase Amount]]*0.15</f>
        <v>12.634500000000001</v>
      </c>
      <c r="AA7198" s="6">
        <f>CleanedData[[#This Row],[Purchase Amount]]*1.15</f>
        <v>96.864499999999992</v>
      </c>
    </row>
    <row r="7199" spans="1:27" x14ac:dyDescent="0.3">
      <c r="A7199">
        <v>8709</v>
      </c>
      <c r="B7199" t="s">
        <v>7424</v>
      </c>
      <c r="C7199" s="1">
        <v>45919</v>
      </c>
      <c r="D7199">
        <v>72</v>
      </c>
      <c r="E7199" t="s">
        <v>52</v>
      </c>
      <c r="F7199" t="s">
        <v>77</v>
      </c>
      <c r="G7199" t="s">
        <v>269</v>
      </c>
      <c r="H7199">
        <v>2</v>
      </c>
      <c r="I7199" t="s">
        <v>42</v>
      </c>
      <c r="J7199" t="s">
        <v>63</v>
      </c>
      <c r="K7199" t="s">
        <v>55</v>
      </c>
      <c r="L7199" t="s">
        <v>42</v>
      </c>
      <c r="M7199" t="s">
        <v>180</v>
      </c>
      <c r="N7199" t="s">
        <v>47</v>
      </c>
      <c r="O7199" t="s">
        <v>89</v>
      </c>
      <c r="P7199" t="s">
        <v>49</v>
      </c>
      <c r="Q7199" t="s">
        <v>97</v>
      </c>
      <c r="R7199" s="6">
        <f>_xlfn.XLOOKUP(CleanedData[[#This Row],[Product]],'02_Lookup_Tables'!$A$2:$A$126,'02_Lookup_Tables'!$B$2:$B$126)</f>
        <v>1604.87</v>
      </c>
      <c r="S7199" t="str">
        <f>VLOOKUP(CleanedData[[#This Row],[Product]],'02_Lookup_Tables'!$H$2:$I$126,2,FALSE)</f>
        <v>Accessories</v>
      </c>
      <c r="T7199" t="str">
        <f>VLOOKUP(CleanedData[[#This Row],[Province]],'02_Lookup_Tables'!$D$2:$E$10,2, FALSE)</f>
        <v>Central Region</v>
      </c>
      <c r="U7199" t="str" cm="1">
        <f t="array" ref="U7199">_xlfn.IFS(CleanedData[[#This Row],[Purchase Amount]]&lt;500,"Low",
CleanedData[[#This Row],[Purchase Amount]]&lt;5000,"Medium",
TRUE,"High")</f>
        <v>Medium</v>
      </c>
      <c r="V7199" t="str">
        <f>TEXT(CleanedData[[#This Row],[Date]],"mmmm")</f>
        <v>September</v>
      </c>
      <c r="W7199" t="str">
        <f>"Q"&amp;ROUNDUP(MONTH(CleanedData[[#This Row],[Date]])/3,0)</f>
        <v>Q3</v>
      </c>
      <c r="X7199" t="str">
        <f>IF(CleanedData[[#This Row],[Purchase Amount]]&gt;=5000,"Yes","No")</f>
        <v>No</v>
      </c>
      <c r="Y7199">
        <f>IF(CleanedData[[#This Row],[Recommend]]="Yes",1,0)</f>
        <v>0</v>
      </c>
      <c r="Z7199" s="6">
        <f>CleanedData[[#This Row],[Purchase Amount]]*0.15</f>
        <v>240.73049999999998</v>
      </c>
      <c r="AA7199" s="6">
        <f>CleanedData[[#This Row],[Purchase Amount]]*1.15</f>
        <v>1845.6004999999998</v>
      </c>
    </row>
    <row r="7200" spans="1:27" x14ac:dyDescent="0.3">
      <c r="A7200">
        <v>8710</v>
      </c>
      <c r="B7200" t="s">
        <v>7425</v>
      </c>
      <c r="C7200" s="1">
        <v>45324</v>
      </c>
      <c r="D7200">
        <v>35</v>
      </c>
      <c r="E7200" t="s">
        <v>60</v>
      </c>
      <c r="F7200" t="s">
        <v>83</v>
      </c>
      <c r="G7200" t="s">
        <v>139</v>
      </c>
      <c r="H7200">
        <v>2</v>
      </c>
      <c r="I7200" t="s">
        <v>42</v>
      </c>
      <c r="J7200" t="s">
        <v>63</v>
      </c>
      <c r="K7200" t="s">
        <v>55</v>
      </c>
      <c r="L7200" t="s">
        <v>42</v>
      </c>
      <c r="M7200" t="s">
        <v>85</v>
      </c>
      <c r="N7200" t="s">
        <v>47</v>
      </c>
      <c r="O7200" t="s">
        <v>48</v>
      </c>
      <c r="P7200" t="s">
        <v>49</v>
      </c>
      <c r="Q7200" t="s">
        <v>81</v>
      </c>
      <c r="R7200" s="6">
        <f>_xlfn.XLOOKUP(CleanedData[[#This Row],[Product]],'02_Lookup_Tables'!$A$2:$A$126,'02_Lookup_Tables'!$B$2:$B$126)</f>
        <v>2340.5700000000002</v>
      </c>
      <c r="S7200" t="str">
        <f>VLOOKUP(CleanedData[[#This Row],[Product]],'02_Lookup_Tables'!$H$2:$I$126,2,FALSE)</f>
        <v>Apparel</v>
      </c>
      <c r="T7200" t="str">
        <f>VLOOKUP(CleanedData[[#This Row],[Province]],'02_Lookup_Tables'!$D$2:$E$10,2, FALSE)</f>
        <v>Western Region</v>
      </c>
      <c r="U7200" t="str" cm="1">
        <f t="array" ref="U7200">_xlfn.IFS(CleanedData[[#This Row],[Purchase Amount]]&lt;500,"Low",
CleanedData[[#This Row],[Purchase Amount]]&lt;5000,"Medium",
TRUE,"High")</f>
        <v>Medium</v>
      </c>
      <c r="V7200" t="str">
        <f>TEXT(CleanedData[[#This Row],[Date]],"mmmm")</f>
        <v>February</v>
      </c>
      <c r="W7200" t="str">
        <f>"Q"&amp;ROUNDUP(MONTH(CleanedData[[#This Row],[Date]])/3,0)</f>
        <v>Q1</v>
      </c>
      <c r="X7200" t="str">
        <f>IF(CleanedData[[#This Row],[Purchase Amount]]&gt;=5000,"Yes","No")</f>
        <v>No</v>
      </c>
      <c r="Y7200">
        <f>IF(CleanedData[[#This Row],[Recommend]]="Yes",1,0)</f>
        <v>0</v>
      </c>
      <c r="Z7200" s="6">
        <f>CleanedData[[#This Row],[Purchase Amount]]*0.15</f>
        <v>351.08550000000002</v>
      </c>
      <c r="AA7200" s="6">
        <f>CleanedData[[#This Row],[Purchase Amount]]*1.15</f>
        <v>2691.6554999999998</v>
      </c>
    </row>
    <row r="7201" spans="1:27" x14ac:dyDescent="0.3">
      <c r="A7201">
        <v>8711</v>
      </c>
      <c r="B7201" t="s">
        <v>7426</v>
      </c>
      <c r="C7201" s="1">
        <v>45965</v>
      </c>
      <c r="D7201">
        <v>23</v>
      </c>
      <c r="E7201" t="s">
        <v>39</v>
      </c>
      <c r="F7201" t="s">
        <v>125</v>
      </c>
      <c r="G7201" t="s">
        <v>365</v>
      </c>
      <c r="H7201">
        <v>2</v>
      </c>
      <c r="I7201" t="s">
        <v>45</v>
      </c>
      <c r="J7201" t="s">
        <v>63</v>
      </c>
      <c r="K7201" t="s">
        <v>55</v>
      </c>
      <c r="L7201" t="s">
        <v>45</v>
      </c>
      <c r="N7201" t="s">
        <v>47</v>
      </c>
      <c r="O7201" t="s">
        <v>134</v>
      </c>
      <c r="P7201" t="s">
        <v>8646</v>
      </c>
      <c r="Q7201" t="s">
        <v>66</v>
      </c>
      <c r="R7201" s="6">
        <f>_xlfn.XLOOKUP(CleanedData[[#This Row],[Product]],'02_Lookup_Tables'!$A$2:$A$126,'02_Lookup_Tables'!$B$2:$B$126)</f>
        <v>105.11</v>
      </c>
      <c r="S7201" t="str">
        <f>VLOOKUP(CleanedData[[#This Row],[Product]],'02_Lookup_Tables'!$H$2:$I$126,2,FALSE)</f>
        <v>Beauty &amp; Personal Care</v>
      </c>
      <c r="T7201" t="str">
        <f>VLOOKUP(CleanedData[[#This Row],[Province]],'02_Lookup_Tables'!$D$2:$E$10,2, FALSE)</f>
        <v>Western Region</v>
      </c>
      <c r="U7201" t="str" cm="1">
        <f t="array" ref="U7201">_xlfn.IFS(CleanedData[[#This Row],[Purchase Amount]]&lt;500,"Low",
CleanedData[[#This Row],[Purchase Amount]]&lt;5000,"Medium",
TRUE,"High")</f>
        <v>Low</v>
      </c>
      <c r="V7201" t="str">
        <f>TEXT(CleanedData[[#This Row],[Date]],"mmmm")</f>
        <v>November</v>
      </c>
      <c r="W7201" t="str">
        <f>"Q"&amp;ROUNDUP(MONTH(CleanedData[[#This Row],[Date]])/3,0)</f>
        <v>Q4</v>
      </c>
      <c r="X7201" t="str">
        <f>IF(CleanedData[[#This Row],[Purchase Amount]]&gt;=5000,"Yes","No")</f>
        <v>No</v>
      </c>
      <c r="Y7201">
        <f>IF(CleanedData[[#This Row],[Recommend]]="Yes",1,0)</f>
        <v>1</v>
      </c>
      <c r="Z7201" s="6">
        <f>CleanedData[[#This Row],[Purchase Amount]]*0.15</f>
        <v>15.766499999999999</v>
      </c>
      <c r="AA7201" s="6">
        <f>CleanedData[[#This Row],[Purchase Amount]]*1.15</f>
        <v>120.87649999999999</v>
      </c>
    </row>
    <row r="7202" spans="1:27" x14ac:dyDescent="0.3">
      <c r="A7202">
        <v>8712</v>
      </c>
      <c r="B7202" t="s">
        <v>7427</v>
      </c>
      <c r="C7202" s="1">
        <v>45573</v>
      </c>
      <c r="D7202">
        <v>50</v>
      </c>
      <c r="E7202" t="s">
        <v>39</v>
      </c>
      <c r="F7202" t="s">
        <v>130</v>
      </c>
      <c r="G7202" t="s">
        <v>248</v>
      </c>
      <c r="H7202">
        <v>3</v>
      </c>
      <c r="I7202" t="s">
        <v>45</v>
      </c>
      <c r="J7202" t="s">
        <v>54</v>
      </c>
      <c r="K7202" t="s">
        <v>44</v>
      </c>
      <c r="L7202" t="s">
        <v>45</v>
      </c>
      <c r="M7202" t="s">
        <v>156</v>
      </c>
      <c r="N7202" t="s">
        <v>48</v>
      </c>
      <c r="O7202" t="s">
        <v>148</v>
      </c>
      <c r="P7202" t="s">
        <v>49</v>
      </c>
      <c r="Q7202" t="s">
        <v>93</v>
      </c>
      <c r="R7202" s="6">
        <f>_xlfn.XLOOKUP(CleanedData[[#This Row],[Product]],'02_Lookup_Tables'!$A$2:$A$126,'02_Lookup_Tables'!$B$2:$B$126)</f>
        <v>8798.49</v>
      </c>
      <c r="S7202" t="str">
        <f>VLOOKUP(CleanedData[[#This Row],[Product]],'02_Lookup_Tables'!$H$2:$I$126,2,FALSE)</f>
        <v>Toys &amp; Games</v>
      </c>
      <c r="T7202" t="str">
        <f>VLOOKUP(CleanedData[[#This Row],[Province]],'02_Lookup_Tables'!$D$2:$E$10,2, FALSE)</f>
        <v>Eastern Region</v>
      </c>
      <c r="U7202" t="str" cm="1">
        <f t="array" ref="U7202">_xlfn.IFS(CleanedData[[#This Row],[Purchase Amount]]&lt;500,"Low",
CleanedData[[#This Row],[Purchase Amount]]&lt;5000,"Medium",
TRUE,"High")</f>
        <v>High</v>
      </c>
      <c r="V7202" t="str">
        <f>TEXT(CleanedData[[#This Row],[Date]],"mmmm")</f>
        <v>October</v>
      </c>
      <c r="W7202" t="str">
        <f>"Q"&amp;ROUNDUP(MONTH(CleanedData[[#This Row],[Date]])/3,0)</f>
        <v>Q4</v>
      </c>
      <c r="X7202" t="str">
        <f>IF(CleanedData[[#This Row],[Purchase Amount]]&gt;=5000,"Yes","No")</f>
        <v>Yes</v>
      </c>
      <c r="Y7202">
        <f>IF(CleanedData[[#This Row],[Recommend]]="Yes",1,0)</f>
        <v>1</v>
      </c>
      <c r="Z7202" s="6">
        <f>CleanedData[[#This Row],[Purchase Amount]]*0.15</f>
        <v>1319.7735</v>
      </c>
      <c r="AA7202" s="6">
        <f>CleanedData[[#This Row],[Purchase Amount]]*1.15</f>
        <v>10118.263499999999</v>
      </c>
    </row>
    <row r="7203" spans="1:27" x14ac:dyDescent="0.3">
      <c r="A7203">
        <v>8713</v>
      </c>
      <c r="B7203" t="s">
        <v>7428</v>
      </c>
      <c r="C7203" s="1">
        <v>45628</v>
      </c>
      <c r="D7203">
        <v>32</v>
      </c>
      <c r="E7203" t="s">
        <v>39</v>
      </c>
      <c r="F7203" t="s">
        <v>83</v>
      </c>
      <c r="G7203" t="s">
        <v>187</v>
      </c>
      <c r="H7203">
        <v>1</v>
      </c>
      <c r="I7203" t="s">
        <v>42</v>
      </c>
      <c r="J7203" t="s">
        <v>63</v>
      </c>
      <c r="K7203" t="s">
        <v>64</v>
      </c>
      <c r="L7203" t="s">
        <v>45</v>
      </c>
      <c r="M7203" t="s">
        <v>46</v>
      </c>
      <c r="N7203" t="s">
        <v>80</v>
      </c>
      <c r="O7203" t="s">
        <v>89</v>
      </c>
      <c r="P7203" t="s">
        <v>49</v>
      </c>
      <c r="Q7203" t="s">
        <v>58</v>
      </c>
      <c r="R7203" s="6">
        <f>_xlfn.XLOOKUP(CleanedData[[#This Row],[Product]],'02_Lookup_Tables'!$A$2:$A$126,'02_Lookup_Tables'!$B$2:$B$126)</f>
        <v>24904.86</v>
      </c>
      <c r="S7203" t="str">
        <f>VLOOKUP(CleanedData[[#This Row],[Product]],'02_Lookup_Tables'!$H$2:$I$126,2,FALSE)</f>
        <v>Electronics</v>
      </c>
      <c r="T7203" t="str">
        <f>VLOOKUP(CleanedData[[#This Row],[Province]],'02_Lookup_Tables'!$D$2:$E$10,2, FALSE)</f>
        <v>Western Region</v>
      </c>
      <c r="U7203" t="str" cm="1">
        <f t="array" ref="U7203">_xlfn.IFS(CleanedData[[#This Row],[Purchase Amount]]&lt;500,"Low",
CleanedData[[#This Row],[Purchase Amount]]&lt;5000,"Medium",
TRUE,"High")</f>
        <v>High</v>
      </c>
      <c r="V7203" t="str">
        <f>TEXT(CleanedData[[#This Row],[Date]],"mmmm")</f>
        <v>December</v>
      </c>
      <c r="W7203" t="str">
        <f>"Q"&amp;ROUNDUP(MONTH(CleanedData[[#This Row],[Date]])/3,0)</f>
        <v>Q4</v>
      </c>
      <c r="X7203" t="str">
        <f>IF(CleanedData[[#This Row],[Purchase Amount]]&gt;=5000,"Yes","No")</f>
        <v>Yes</v>
      </c>
      <c r="Y7203">
        <f>IF(CleanedData[[#This Row],[Recommend]]="Yes",1,0)</f>
        <v>0</v>
      </c>
      <c r="Z7203" s="6">
        <f>CleanedData[[#This Row],[Purchase Amount]]*0.15</f>
        <v>3735.7289999999998</v>
      </c>
      <c r="AA7203" s="6">
        <f>CleanedData[[#This Row],[Purchase Amount]]*1.15</f>
        <v>28640.589</v>
      </c>
    </row>
    <row r="7204" spans="1:27" x14ac:dyDescent="0.3">
      <c r="A7204">
        <v>8714</v>
      </c>
      <c r="B7204" t="s">
        <v>7429</v>
      </c>
      <c r="C7204" s="1">
        <v>45856</v>
      </c>
      <c r="D7204">
        <v>58</v>
      </c>
      <c r="E7204" t="s">
        <v>60</v>
      </c>
      <c r="F7204" t="s">
        <v>72</v>
      </c>
      <c r="G7204" t="s">
        <v>246</v>
      </c>
      <c r="H7204">
        <v>1</v>
      </c>
      <c r="I7204" t="s">
        <v>42</v>
      </c>
      <c r="J7204" t="s">
        <v>63</v>
      </c>
      <c r="K7204" t="s">
        <v>64</v>
      </c>
      <c r="L7204" t="s">
        <v>42</v>
      </c>
      <c r="M7204" t="s">
        <v>175</v>
      </c>
      <c r="N7204" t="s">
        <v>80</v>
      </c>
      <c r="O7204" t="s">
        <v>89</v>
      </c>
      <c r="P7204" t="s">
        <v>49</v>
      </c>
      <c r="Q7204" t="s">
        <v>50</v>
      </c>
      <c r="R7204" s="6">
        <f>_xlfn.XLOOKUP(CleanedData[[#This Row],[Product]],'02_Lookup_Tables'!$A$2:$A$126,'02_Lookup_Tables'!$B$2:$B$126)</f>
        <v>2603.98</v>
      </c>
      <c r="S7204" t="str">
        <f>VLOOKUP(CleanedData[[#This Row],[Product]],'02_Lookup_Tables'!$H$2:$I$126,2,FALSE)</f>
        <v>Accessories</v>
      </c>
      <c r="T7204" t="str">
        <f>VLOOKUP(CleanedData[[#This Row],[Province]],'02_Lookup_Tables'!$D$2:$E$10,2, FALSE)</f>
        <v>Central Region</v>
      </c>
      <c r="U7204" t="str" cm="1">
        <f t="array" ref="U7204">_xlfn.IFS(CleanedData[[#This Row],[Purchase Amount]]&lt;500,"Low",
CleanedData[[#This Row],[Purchase Amount]]&lt;5000,"Medium",
TRUE,"High")</f>
        <v>Medium</v>
      </c>
      <c r="V7204" t="str">
        <f>TEXT(CleanedData[[#This Row],[Date]],"mmmm")</f>
        <v>July</v>
      </c>
      <c r="W7204" t="str">
        <f>"Q"&amp;ROUNDUP(MONTH(CleanedData[[#This Row],[Date]])/3,0)</f>
        <v>Q3</v>
      </c>
      <c r="X7204" t="str">
        <f>IF(CleanedData[[#This Row],[Purchase Amount]]&gt;=5000,"Yes","No")</f>
        <v>No</v>
      </c>
      <c r="Y7204">
        <f>IF(CleanedData[[#This Row],[Recommend]]="Yes",1,0)</f>
        <v>0</v>
      </c>
      <c r="Z7204" s="6">
        <f>CleanedData[[#This Row],[Purchase Amount]]*0.15</f>
        <v>390.59699999999998</v>
      </c>
      <c r="AA7204" s="6">
        <f>CleanedData[[#This Row],[Purchase Amount]]*1.15</f>
        <v>2994.5769999999998</v>
      </c>
    </row>
    <row r="7205" spans="1:27" x14ac:dyDescent="0.3">
      <c r="A7205">
        <v>8715</v>
      </c>
      <c r="B7205" t="s">
        <v>7430</v>
      </c>
      <c r="C7205" s="1">
        <v>45495</v>
      </c>
      <c r="D7205">
        <v>18</v>
      </c>
      <c r="E7205" t="s">
        <v>60</v>
      </c>
      <c r="F7205" t="s">
        <v>130</v>
      </c>
      <c r="G7205" t="s">
        <v>144</v>
      </c>
      <c r="H7205">
        <v>2</v>
      </c>
      <c r="I7205" t="s">
        <v>45</v>
      </c>
      <c r="J7205" t="s">
        <v>54</v>
      </c>
      <c r="K7205" t="s">
        <v>64</v>
      </c>
      <c r="L7205" t="s">
        <v>45</v>
      </c>
      <c r="M7205" t="s">
        <v>46</v>
      </c>
      <c r="N7205" t="s">
        <v>47</v>
      </c>
      <c r="O7205" t="s">
        <v>89</v>
      </c>
      <c r="P7205" t="s">
        <v>49</v>
      </c>
      <c r="Q7205" t="s">
        <v>66</v>
      </c>
      <c r="R7205" s="6">
        <f>_xlfn.XLOOKUP(CleanedData[[#This Row],[Product]],'02_Lookup_Tables'!$A$2:$A$126,'02_Lookup_Tables'!$B$2:$B$126)</f>
        <v>4455.18</v>
      </c>
      <c r="S7205" t="str">
        <f>VLOOKUP(CleanedData[[#This Row],[Product]],'02_Lookup_Tables'!$H$2:$I$126,2,FALSE)</f>
        <v>Sports &amp; Outdoors</v>
      </c>
      <c r="T7205" t="str">
        <f>VLOOKUP(CleanedData[[#This Row],[Province]],'02_Lookup_Tables'!$D$2:$E$10,2, FALSE)</f>
        <v>Eastern Region</v>
      </c>
      <c r="U7205" t="str" cm="1">
        <f t="array" ref="U7205">_xlfn.IFS(CleanedData[[#This Row],[Purchase Amount]]&lt;500,"Low",
CleanedData[[#This Row],[Purchase Amount]]&lt;5000,"Medium",
TRUE,"High")</f>
        <v>Medium</v>
      </c>
      <c r="V7205" t="str">
        <f>TEXT(CleanedData[[#This Row],[Date]],"mmmm")</f>
        <v>July</v>
      </c>
      <c r="W7205" t="str">
        <f>"Q"&amp;ROUNDUP(MONTH(CleanedData[[#This Row],[Date]])/3,0)</f>
        <v>Q3</v>
      </c>
      <c r="X7205" t="str">
        <f>IF(CleanedData[[#This Row],[Purchase Amount]]&gt;=5000,"Yes","No")</f>
        <v>No</v>
      </c>
      <c r="Y7205">
        <f>IF(CleanedData[[#This Row],[Recommend]]="Yes",1,0)</f>
        <v>1</v>
      </c>
      <c r="Z7205" s="6">
        <f>CleanedData[[#This Row],[Purchase Amount]]*0.15</f>
        <v>668.27700000000004</v>
      </c>
      <c r="AA7205" s="6">
        <f>CleanedData[[#This Row],[Purchase Amount]]*1.15</f>
        <v>5123.4570000000003</v>
      </c>
    </row>
    <row r="7206" spans="1:27" x14ac:dyDescent="0.3">
      <c r="A7206">
        <v>8716</v>
      </c>
      <c r="B7206" t="s">
        <v>7431</v>
      </c>
      <c r="C7206" s="1">
        <v>45622</v>
      </c>
      <c r="D7206">
        <v>80</v>
      </c>
      <c r="E7206" t="s">
        <v>39</v>
      </c>
      <c r="F7206" t="s">
        <v>77</v>
      </c>
      <c r="G7206" t="s">
        <v>153</v>
      </c>
      <c r="H7206">
        <v>3</v>
      </c>
      <c r="I7206" t="s">
        <v>45</v>
      </c>
      <c r="J7206" t="s">
        <v>74</v>
      </c>
      <c r="K7206" t="s">
        <v>64</v>
      </c>
      <c r="L7206" t="s">
        <v>42</v>
      </c>
      <c r="M7206" t="s">
        <v>147</v>
      </c>
      <c r="N7206" t="s">
        <v>48</v>
      </c>
      <c r="O7206" t="s">
        <v>148</v>
      </c>
      <c r="P7206" t="s">
        <v>49</v>
      </c>
      <c r="Q7206" t="s">
        <v>97</v>
      </c>
      <c r="R7206" s="6">
        <f>_xlfn.XLOOKUP(CleanedData[[#This Row],[Product]],'02_Lookup_Tables'!$A$2:$A$126,'02_Lookup_Tables'!$B$2:$B$126)</f>
        <v>1011.68</v>
      </c>
      <c r="S7206" t="str">
        <f>VLOOKUP(CleanedData[[#This Row],[Product]],'02_Lookup_Tables'!$H$2:$I$126,2,FALSE)</f>
        <v>Accessories</v>
      </c>
      <c r="T7206" t="str">
        <f>VLOOKUP(CleanedData[[#This Row],[Province]],'02_Lookup_Tables'!$D$2:$E$10,2, FALSE)</f>
        <v>Central Region</v>
      </c>
      <c r="U7206" t="str" cm="1">
        <f t="array" ref="U7206">_xlfn.IFS(CleanedData[[#This Row],[Purchase Amount]]&lt;500,"Low",
CleanedData[[#This Row],[Purchase Amount]]&lt;5000,"Medium",
TRUE,"High")</f>
        <v>Medium</v>
      </c>
      <c r="V7206" t="str">
        <f>TEXT(CleanedData[[#This Row],[Date]],"mmmm")</f>
        <v>November</v>
      </c>
      <c r="W7206" t="str">
        <f>"Q"&amp;ROUNDUP(MONTH(CleanedData[[#This Row],[Date]])/3,0)</f>
        <v>Q4</v>
      </c>
      <c r="X7206" t="str">
        <f>IF(CleanedData[[#This Row],[Purchase Amount]]&gt;=5000,"Yes","No")</f>
        <v>No</v>
      </c>
      <c r="Y7206">
        <f>IF(CleanedData[[#This Row],[Recommend]]="Yes",1,0)</f>
        <v>1</v>
      </c>
      <c r="Z7206" s="6">
        <f>CleanedData[[#This Row],[Purchase Amount]]*0.15</f>
        <v>151.75199999999998</v>
      </c>
      <c r="AA7206" s="6">
        <f>CleanedData[[#This Row],[Purchase Amount]]*1.15</f>
        <v>1163.4319999999998</v>
      </c>
    </row>
    <row r="7207" spans="1:27" x14ac:dyDescent="0.3">
      <c r="A7207">
        <v>8717</v>
      </c>
      <c r="B7207" t="s">
        <v>7432</v>
      </c>
      <c r="C7207" s="1">
        <v>45347</v>
      </c>
      <c r="D7207">
        <v>73</v>
      </c>
      <c r="E7207" t="s">
        <v>52</v>
      </c>
      <c r="F7207" t="s">
        <v>130</v>
      </c>
      <c r="G7207" t="s">
        <v>214</v>
      </c>
      <c r="H7207">
        <v>3</v>
      </c>
      <c r="I7207" t="s">
        <v>42</v>
      </c>
      <c r="J7207" t="s">
        <v>69</v>
      </c>
      <c r="K7207" t="s">
        <v>55</v>
      </c>
      <c r="L7207" t="s">
        <v>42</v>
      </c>
      <c r="M7207" t="s">
        <v>136</v>
      </c>
      <c r="N7207" t="s">
        <v>48</v>
      </c>
      <c r="O7207" t="s">
        <v>89</v>
      </c>
      <c r="P7207" t="s">
        <v>49</v>
      </c>
      <c r="Q7207" t="s">
        <v>97</v>
      </c>
      <c r="R7207" s="6">
        <f>_xlfn.XLOOKUP(CleanedData[[#This Row],[Product]],'02_Lookup_Tables'!$A$2:$A$126,'02_Lookup_Tables'!$B$2:$B$126)</f>
        <v>134.01</v>
      </c>
      <c r="S7207" t="str">
        <f>VLOOKUP(CleanedData[[#This Row],[Product]],'02_Lookup_Tables'!$H$2:$I$126,2,FALSE)</f>
        <v>Food</v>
      </c>
      <c r="T7207" t="str">
        <f>VLOOKUP(CleanedData[[#This Row],[Province]],'02_Lookup_Tables'!$D$2:$E$10,2, FALSE)</f>
        <v>Eastern Region</v>
      </c>
      <c r="U7207" t="str" cm="1">
        <f t="array" ref="U7207">_xlfn.IFS(CleanedData[[#This Row],[Purchase Amount]]&lt;500,"Low",
CleanedData[[#This Row],[Purchase Amount]]&lt;5000,"Medium",
TRUE,"High")</f>
        <v>Low</v>
      </c>
      <c r="V7207" t="str">
        <f>TEXT(CleanedData[[#This Row],[Date]],"mmmm")</f>
        <v>February</v>
      </c>
      <c r="W7207" t="str">
        <f>"Q"&amp;ROUNDUP(MONTH(CleanedData[[#This Row],[Date]])/3,0)</f>
        <v>Q1</v>
      </c>
      <c r="X7207" t="str">
        <f>IF(CleanedData[[#This Row],[Purchase Amount]]&gt;=5000,"Yes","No")</f>
        <v>No</v>
      </c>
      <c r="Y7207">
        <f>IF(CleanedData[[#This Row],[Recommend]]="Yes",1,0)</f>
        <v>0</v>
      </c>
      <c r="Z7207" s="6">
        <f>CleanedData[[#This Row],[Purchase Amount]]*0.15</f>
        <v>20.101499999999998</v>
      </c>
      <c r="AA7207" s="6">
        <f>CleanedData[[#This Row],[Purchase Amount]]*1.15</f>
        <v>154.11149999999998</v>
      </c>
    </row>
    <row r="7208" spans="1:27" x14ac:dyDescent="0.3">
      <c r="A7208">
        <v>8719</v>
      </c>
      <c r="B7208" t="s">
        <v>7433</v>
      </c>
      <c r="C7208" s="1">
        <v>45438</v>
      </c>
      <c r="D7208">
        <v>74</v>
      </c>
      <c r="E7208" t="s">
        <v>39</v>
      </c>
      <c r="F7208" t="s">
        <v>61</v>
      </c>
      <c r="G7208" t="s">
        <v>133</v>
      </c>
      <c r="H7208">
        <v>3</v>
      </c>
      <c r="I7208" t="s">
        <v>45</v>
      </c>
      <c r="J7208" t="s">
        <v>43</v>
      </c>
      <c r="K7208" t="s">
        <v>55</v>
      </c>
      <c r="L7208" t="s">
        <v>45</v>
      </c>
      <c r="M7208" t="s">
        <v>106</v>
      </c>
      <c r="N7208" t="s">
        <v>48</v>
      </c>
      <c r="O7208" t="s">
        <v>148</v>
      </c>
      <c r="P7208" t="s">
        <v>49</v>
      </c>
      <c r="Q7208" t="s">
        <v>97</v>
      </c>
      <c r="R7208" s="6">
        <f>_xlfn.XLOOKUP(CleanedData[[#This Row],[Product]],'02_Lookup_Tables'!$A$2:$A$126,'02_Lookup_Tables'!$B$2:$B$126)</f>
        <v>1734</v>
      </c>
      <c r="S7208" t="str">
        <f>VLOOKUP(CleanedData[[#This Row],[Product]],'02_Lookup_Tables'!$H$2:$I$126,2,FALSE)</f>
        <v>Home &amp; Living</v>
      </c>
      <c r="T7208" t="str">
        <f>VLOOKUP(CleanedData[[#This Row],[Province]],'02_Lookup_Tables'!$D$2:$E$10,2, FALSE)</f>
        <v>Southern Region</v>
      </c>
      <c r="U7208" t="str" cm="1">
        <f t="array" ref="U7208">_xlfn.IFS(CleanedData[[#This Row],[Purchase Amount]]&lt;500,"Low",
CleanedData[[#This Row],[Purchase Amount]]&lt;5000,"Medium",
TRUE,"High")</f>
        <v>Medium</v>
      </c>
      <c r="V7208" t="str">
        <f>TEXT(CleanedData[[#This Row],[Date]],"mmmm")</f>
        <v>May</v>
      </c>
      <c r="W7208" t="str">
        <f>"Q"&amp;ROUNDUP(MONTH(CleanedData[[#This Row],[Date]])/3,0)</f>
        <v>Q2</v>
      </c>
      <c r="X7208" t="str">
        <f>IF(CleanedData[[#This Row],[Purchase Amount]]&gt;=5000,"Yes","No")</f>
        <v>No</v>
      </c>
      <c r="Y7208">
        <f>IF(CleanedData[[#This Row],[Recommend]]="Yes",1,0)</f>
        <v>1</v>
      </c>
      <c r="Z7208" s="6">
        <f>CleanedData[[#This Row],[Purchase Amount]]*0.15</f>
        <v>260.09999999999997</v>
      </c>
      <c r="AA7208" s="6">
        <f>CleanedData[[#This Row],[Purchase Amount]]*1.15</f>
        <v>1994.1</v>
      </c>
    </row>
    <row r="7209" spans="1:27" x14ac:dyDescent="0.3">
      <c r="A7209">
        <v>8720</v>
      </c>
      <c r="B7209" t="s">
        <v>7434</v>
      </c>
      <c r="C7209" s="1">
        <v>46012</v>
      </c>
      <c r="D7209">
        <v>69</v>
      </c>
      <c r="E7209" t="s">
        <v>60</v>
      </c>
      <c r="F7209" t="s">
        <v>40</v>
      </c>
      <c r="G7209" t="s">
        <v>230</v>
      </c>
      <c r="H7209">
        <v>4</v>
      </c>
      <c r="I7209" t="s">
        <v>45</v>
      </c>
      <c r="J7209" t="s">
        <v>63</v>
      </c>
      <c r="K7209" t="s">
        <v>55</v>
      </c>
      <c r="L7209" t="s">
        <v>42</v>
      </c>
      <c r="M7209" t="s">
        <v>106</v>
      </c>
      <c r="N7209" t="s">
        <v>96</v>
      </c>
      <c r="O7209" t="s">
        <v>148</v>
      </c>
      <c r="P7209" t="s">
        <v>49</v>
      </c>
      <c r="Q7209" t="s">
        <v>97</v>
      </c>
      <c r="R7209" s="6">
        <f>_xlfn.XLOOKUP(CleanedData[[#This Row],[Product]],'02_Lookup_Tables'!$A$2:$A$126,'02_Lookup_Tables'!$B$2:$B$126)</f>
        <v>1940.64</v>
      </c>
      <c r="S7209" t="str">
        <f>VLOOKUP(CleanedData[[#This Row],[Product]],'02_Lookup_Tables'!$H$2:$I$126,2,FALSE)</f>
        <v>Toys &amp; Games</v>
      </c>
      <c r="T7209" t="str">
        <f>VLOOKUP(CleanedData[[#This Row],[Province]],'02_Lookup_Tables'!$D$2:$E$10,2, FALSE)</f>
        <v>Northern Region</v>
      </c>
      <c r="U7209" t="str" cm="1">
        <f t="array" ref="U7209">_xlfn.IFS(CleanedData[[#This Row],[Purchase Amount]]&lt;500,"Low",
CleanedData[[#This Row],[Purchase Amount]]&lt;5000,"Medium",
TRUE,"High")</f>
        <v>Medium</v>
      </c>
      <c r="V7209" t="str">
        <f>TEXT(CleanedData[[#This Row],[Date]],"mmmm")</f>
        <v>December</v>
      </c>
      <c r="W7209" t="str">
        <f>"Q"&amp;ROUNDUP(MONTH(CleanedData[[#This Row],[Date]])/3,0)</f>
        <v>Q4</v>
      </c>
      <c r="X7209" t="str">
        <f>IF(CleanedData[[#This Row],[Purchase Amount]]&gt;=5000,"Yes","No")</f>
        <v>No</v>
      </c>
      <c r="Y7209">
        <f>IF(CleanedData[[#This Row],[Recommend]]="Yes",1,0)</f>
        <v>1</v>
      </c>
      <c r="Z7209" s="6">
        <f>CleanedData[[#This Row],[Purchase Amount]]*0.15</f>
        <v>291.096</v>
      </c>
      <c r="AA7209" s="6">
        <f>CleanedData[[#This Row],[Purchase Amount]]*1.15</f>
        <v>2231.7359999999999</v>
      </c>
    </row>
    <row r="7210" spans="1:27" x14ac:dyDescent="0.3">
      <c r="A7210">
        <v>8721</v>
      </c>
      <c r="B7210" t="s">
        <v>7435</v>
      </c>
      <c r="C7210" s="1">
        <v>45570</v>
      </c>
      <c r="D7210">
        <v>44</v>
      </c>
      <c r="E7210" t="s">
        <v>60</v>
      </c>
      <c r="F7210" t="s">
        <v>68</v>
      </c>
      <c r="G7210" t="s">
        <v>378</v>
      </c>
      <c r="H7210">
        <v>4</v>
      </c>
      <c r="I7210" t="s">
        <v>45</v>
      </c>
      <c r="J7210" t="s">
        <v>74</v>
      </c>
      <c r="K7210" t="s">
        <v>64</v>
      </c>
      <c r="L7210" t="s">
        <v>42</v>
      </c>
      <c r="N7210" t="s">
        <v>96</v>
      </c>
      <c r="O7210" t="s">
        <v>134</v>
      </c>
      <c r="P7210" t="s">
        <v>8646</v>
      </c>
      <c r="Q7210" t="s">
        <v>81</v>
      </c>
      <c r="R7210" s="6">
        <f>_xlfn.XLOOKUP(CleanedData[[#This Row],[Product]],'02_Lookup_Tables'!$A$2:$A$126,'02_Lookup_Tables'!$B$2:$B$126)</f>
        <v>40.11</v>
      </c>
      <c r="S7210" t="str">
        <f>VLOOKUP(CleanedData[[#This Row],[Product]],'02_Lookup_Tables'!$H$2:$I$126,2,FALSE)</f>
        <v>Food</v>
      </c>
      <c r="T7210" t="str">
        <f>VLOOKUP(CleanedData[[#This Row],[Province]],'02_Lookup_Tables'!$D$2:$E$10,2, FALSE)</f>
        <v>Northern Region</v>
      </c>
      <c r="U7210" t="str" cm="1">
        <f t="array" ref="U7210">_xlfn.IFS(CleanedData[[#This Row],[Purchase Amount]]&lt;500,"Low",
CleanedData[[#This Row],[Purchase Amount]]&lt;5000,"Medium",
TRUE,"High")</f>
        <v>Low</v>
      </c>
      <c r="V7210" t="str">
        <f>TEXT(CleanedData[[#This Row],[Date]],"mmmm")</f>
        <v>October</v>
      </c>
      <c r="W7210" t="str">
        <f>"Q"&amp;ROUNDUP(MONTH(CleanedData[[#This Row],[Date]])/3,0)</f>
        <v>Q4</v>
      </c>
      <c r="X7210" t="str">
        <f>IF(CleanedData[[#This Row],[Purchase Amount]]&gt;=5000,"Yes","No")</f>
        <v>No</v>
      </c>
      <c r="Y7210">
        <f>IF(CleanedData[[#This Row],[Recommend]]="Yes",1,0)</f>
        <v>1</v>
      </c>
      <c r="Z7210" s="6">
        <f>CleanedData[[#This Row],[Purchase Amount]]*0.15</f>
        <v>6.0164999999999997</v>
      </c>
      <c r="AA7210" s="6">
        <f>CleanedData[[#This Row],[Purchase Amount]]*1.15</f>
        <v>46.126499999999993</v>
      </c>
    </row>
    <row r="7211" spans="1:27" x14ac:dyDescent="0.3">
      <c r="A7211">
        <v>8722</v>
      </c>
      <c r="B7211" t="s">
        <v>7436</v>
      </c>
      <c r="C7211" s="1">
        <v>45923</v>
      </c>
      <c r="D7211">
        <v>34</v>
      </c>
      <c r="E7211" t="s">
        <v>60</v>
      </c>
      <c r="F7211" t="s">
        <v>130</v>
      </c>
      <c r="G7211" t="s">
        <v>201</v>
      </c>
      <c r="H7211">
        <v>1</v>
      </c>
      <c r="I7211" t="s">
        <v>45</v>
      </c>
      <c r="J7211" t="s">
        <v>63</v>
      </c>
      <c r="K7211" t="s">
        <v>64</v>
      </c>
      <c r="L7211" t="s">
        <v>45</v>
      </c>
      <c r="M7211" t="s">
        <v>151</v>
      </c>
      <c r="N7211" t="s">
        <v>80</v>
      </c>
      <c r="O7211" t="s">
        <v>89</v>
      </c>
      <c r="P7211" t="s">
        <v>49</v>
      </c>
      <c r="Q7211" t="s">
        <v>58</v>
      </c>
      <c r="R7211" s="6">
        <f>_xlfn.XLOOKUP(CleanedData[[#This Row],[Product]],'02_Lookup_Tables'!$A$2:$A$126,'02_Lookup_Tables'!$B$2:$B$126)</f>
        <v>755.66</v>
      </c>
      <c r="S7211" t="str">
        <f>VLOOKUP(CleanedData[[#This Row],[Product]],'02_Lookup_Tables'!$H$2:$I$126,2,FALSE)</f>
        <v>Home &amp; Living</v>
      </c>
      <c r="T7211" t="str">
        <f>VLOOKUP(CleanedData[[#This Row],[Province]],'02_Lookup_Tables'!$D$2:$E$10,2, FALSE)</f>
        <v>Eastern Region</v>
      </c>
      <c r="U7211" t="str" cm="1">
        <f t="array" ref="U7211">_xlfn.IFS(CleanedData[[#This Row],[Purchase Amount]]&lt;500,"Low",
CleanedData[[#This Row],[Purchase Amount]]&lt;5000,"Medium",
TRUE,"High")</f>
        <v>Medium</v>
      </c>
      <c r="V7211" t="str">
        <f>TEXT(CleanedData[[#This Row],[Date]],"mmmm")</f>
        <v>September</v>
      </c>
      <c r="W7211" t="str">
        <f>"Q"&amp;ROUNDUP(MONTH(CleanedData[[#This Row],[Date]])/3,0)</f>
        <v>Q3</v>
      </c>
      <c r="X7211" t="str">
        <f>IF(CleanedData[[#This Row],[Purchase Amount]]&gt;=5000,"Yes","No")</f>
        <v>No</v>
      </c>
      <c r="Y7211">
        <f>IF(CleanedData[[#This Row],[Recommend]]="Yes",1,0)</f>
        <v>1</v>
      </c>
      <c r="Z7211" s="6">
        <f>CleanedData[[#This Row],[Purchase Amount]]*0.15</f>
        <v>113.34899999999999</v>
      </c>
      <c r="AA7211" s="6">
        <f>CleanedData[[#This Row],[Purchase Amount]]*1.15</f>
        <v>869.0089999999999</v>
      </c>
    </row>
    <row r="7212" spans="1:27" x14ac:dyDescent="0.3">
      <c r="A7212">
        <v>8723</v>
      </c>
      <c r="B7212" t="s">
        <v>7437</v>
      </c>
      <c r="C7212" s="1">
        <v>45831</v>
      </c>
      <c r="D7212">
        <v>46</v>
      </c>
      <c r="E7212" t="s">
        <v>52</v>
      </c>
      <c r="F7212" t="s">
        <v>83</v>
      </c>
      <c r="G7212" t="s">
        <v>233</v>
      </c>
      <c r="H7212">
        <v>1</v>
      </c>
      <c r="I7212" t="s">
        <v>42</v>
      </c>
      <c r="J7212" t="s">
        <v>43</v>
      </c>
      <c r="K7212" t="s">
        <v>64</v>
      </c>
      <c r="L7212" t="s">
        <v>45</v>
      </c>
      <c r="M7212" t="s">
        <v>106</v>
      </c>
      <c r="N7212" t="s">
        <v>80</v>
      </c>
      <c r="O7212" t="s">
        <v>148</v>
      </c>
      <c r="P7212" t="s">
        <v>70</v>
      </c>
      <c r="Q7212" t="s">
        <v>93</v>
      </c>
      <c r="R7212" s="6">
        <f>_xlfn.XLOOKUP(CleanedData[[#This Row],[Product]],'02_Lookup_Tables'!$A$2:$A$126,'02_Lookup_Tables'!$B$2:$B$126)</f>
        <v>324.35000000000002</v>
      </c>
      <c r="S7212" t="str">
        <f>VLOOKUP(CleanedData[[#This Row],[Product]],'02_Lookup_Tables'!$H$2:$I$126,2,FALSE)</f>
        <v>Apparel</v>
      </c>
      <c r="T7212" t="str">
        <f>VLOOKUP(CleanedData[[#This Row],[Province]],'02_Lookup_Tables'!$D$2:$E$10,2, FALSE)</f>
        <v>Western Region</v>
      </c>
      <c r="U7212" t="str" cm="1">
        <f t="array" ref="U7212">_xlfn.IFS(CleanedData[[#This Row],[Purchase Amount]]&lt;500,"Low",
CleanedData[[#This Row],[Purchase Amount]]&lt;5000,"Medium",
TRUE,"High")</f>
        <v>Low</v>
      </c>
      <c r="V7212" t="str">
        <f>TEXT(CleanedData[[#This Row],[Date]],"mmmm")</f>
        <v>June</v>
      </c>
      <c r="W7212" t="str">
        <f>"Q"&amp;ROUNDUP(MONTH(CleanedData[[#This Row],[Date]])/3,0)</f>
        <v>Q2</v>
      </c>
      <c r="X7212" t="str">
        <f>IF(CleanedData[[#This Row],[Purchase Amount]]&gt;=5000,"Yes","No")</f>
        <v>No</v>
      </c>
      <c r="Y7212">
        <f>IF(CleanedData[[#This Row],[Recommend]]="Yes",1,0)</f>
        <v>0</v>
      </c>
      <c r="Z7212" s="6">
        <f>CleanedData[[#This Row],[Purchase Amount]]*0.15</f>
        <v>48.652500000000003</v>
      </c>
      <c r="AA7212" s="6">
        <f>CleanedData[[#This Row],[Purchase Amount]]*1.15</f>
        <v>373.0025</v>
      </c>
    </row>
    <row r="7213" spans="1:27" x14ac:dyDescent="0.3">
      <c r="A7213">
        <v>8724</v>
      </c>
      <c r="B7213" t="s">
        <v>7438</v>
      </c>
      <c r="C7213" s="1">
        <v>45558</v>
      </c>
      <c r="D7213">
        <v>24</v>
      </c>
      <c r="E7213" t="s">
        <v>52</v>
      </c>
      <c r="F7213" t="s">
        <v>125</v>
      </c>
      <c r="G7213" t="s">
        <v>668</v>
      </c>
      <c r="H7213">
        <v>4</v>
      </c>
      <c r="I7213" t="s">
        <v>45</v>
      </c>
      <c r="J7213" t="s">
        <v>54</v>
      </c>
      <c r="K7213" t="s">
        <v>64</v>
      </c>
      <c r="L7213" t="s">
        <v>45</v>
      </c>
      <c r="M7213" t="s">
        <v>79</v>
      </c>
      <c r="N7213" t="s">
        <v>96</v>
      </c>
      <c r="O7213" t="s">
        <v>89</v>
      </c>
      <c r="P7213" t="s">
        <v>70</v>
      </c>
      <c r="Q7213" t="s">
        <v>66</v>
      </c>
      <c r="R7213" s="6">
        <f>_xlfn.XLOOKUP(CleanedData[[#This Row],[Product]],'02_Lookup_Tables'!$A$2:$A$126,'02_Lookup_Tables'!$B$2:$B$126)</f>
        <v>301.58</v>
      </c>
      <c r="S7213" t="str">
        <f>VLOOKUP(CleanedData[[#This Row],[Product]],'02_Lookup_Tables'!$H$2:$I$126,2,FALSE)</f>
        <v>Food</v>
      </c>
      <c r="T7213" t="str">
        <f>VLOOKUP(CleanedData[[#This Row],[Province]],'02_Lookup_Tables'!$D$2:$E$10,2, FALSE)</f>
        <v>Western Region</v>
      </c>
      <c r="U7213" t="str" cm="1">
        <f t="array" ref="U7213">_xlfn.IFS(CleanedData[[#This Row],[Purchase Amount]]&lt;500,"Low",
CleanedData[[#This Row],[Purchase Amount]]&lt;5000,"Medium",
TRUE,"High")</f>
        <v>Low</v>
      </c>
      <c r="V7213" t="str">
        <f>TEXT(CleanedData[[#This Row],[Date]],"mmmm")</f>
        <v>September</v>
      </c>
      <c r="W7213" t="str">
        <f>"Q"&amp;ROUNDUP(MONTH(CleanedData[[#This Row],[Date]])/3,0)</f>
        <v>Q3</v>
      </c>
      <c r="X7213" t="str">
        <f>IF(CleanedData[[#This Row],[Purchase Amount]]&gt;=5000,"Yes","No")</f>
        <v>No</v>
      </c>
      <c r="Y7213">
        <f>IF(CleanedData[[#This Row],[Recommend]]="Yes",1,0)</f>
        <v>1</v>
      </c>
      <c r="Z7213" s="6">
        <f>CleanedData[[#This Row],[Purchase Amount]]*0.15</f>
        <v>45.236999999999995</v>
      </c>
      <c r="AA7213" s="6">
        <f>CleanedData[[#This Row],[Purchase Amount]]*1.15</f>
        <v>346.81699999999995</v>
      </c>
    </row>
    <row r="7214" spans="1:27" x14ac:dyDescent="0.3">
      <c r="A7214">
        <v>8725</v>
      </c>
      <c r="B7214" t="s">
        <v>7439</v>
      </c>
      <c r="C7214" s="1">
        <v>45891</v>
      </c>
      <c r="D7214">
        <v>49</v>
      </c>
      <c r="E7214" t="s">
        <v>52</v>
      </c>
      <c r="F7214" t="s">
        <v>72</v>
      </c>
      <c r="G7214" t="s">
        <v>374</v>
      </c>
      <c r="H7214">
        <v>3</v>
      </c>
      <c r="I7214" t="s">
        <v>45</v>
      </c>
      <c r="J7214" t="s">
        <v>69</v>
      </c>
      <c r="K7214" t="s">
        <v>64</v>
      </c>
      <c r="L7214" t="s">
        <v>42</v>
      </c>
      <c r="M7214" t="s">
        <v>236</v>
      </c>
      <c r="N7214" t="s">
        <v>48</v>
      </c>
      <c r="O7214" t="s">
        <v>89</v>
      </c>
      <c r="P7214" t="s">
        <v>49</v>
      </c>
      <c r="Q7214" t="s">
        <v>93</v>
      </c>
      <c r="R7214" s="6">
        <f>_xlfn.XLOOKUP(CleanedData[[#This Row],[Product]],'02_Lookup_Tables'!$A$2:$A$126,'02_Lookup_Tables'!$B$2:$B$126)</f>
        <v>2906.97</v>
      </c>
      <c r="S7214" t="str">
        <f>VLOOKUP(CleanedData[[#This Row],[Product]],'02_Lookup_Tables'!$H$2:$I$126,2,FALSE)</f>
        <v>Home &amp; Living</v>
      </c>
      <c r="T7214" t="str">
        <f>VLOOKUP(CleanedData[[#This Row],[Province]],'02_Lookup_Tables'!$D$2:$E$10,2, FALSE)</f>
        <v>Central Region</v>
      </c>
      <c r="U7214" t="str" cm="1">
        <f t="array" ref="U7214">_xlfn.IFS(CleanedData[[#This Row],[Purchase Amount]]&lt;500,"Low",
CleanedData[[#This Row],[Purchase Amount]]&lt;5000,"Medium",
TRUE,"High")</f>
        <v>Medium</v>
      </c>
      <c r="V7214" t="str">
        <f>TEXT(CleanedData[[#This Row],[Date]],"mmmm")</f>
        <v>August</v>
      </c>
      <c r="W7214" t="str">
        <f>"Q"&amp;ROUNDUP(MONTH(CleanedData[[#This Row],[Date]])/3,0)</f>
        <v>Q3</v>
      </c>
      <c r="X7214" t="str">
        <f>IF(CleanedData[[#This Row],[Purchase Amount]]&gt;=5000,"Yes","No")</f>
        <v>No</v>
      </c>
      <c r="Y7214">
        <f>IF(CleanedData[[#This Row],[Recommend]]="Yes",1,0)</f>
        <v>1</v>
      </c>
      <c r="Z7214" s="6">
        <f>CleanedData[[#This Row],[Purchase Amount]]*0.15</f>
        <v>436.04549999999995</v>
      </c>
      <c r="AA7214" s="6">
        <f>CleanedData[[#This Row],[Purchase Amount]]*1.15</f>
        <v>3343.0154999999995</v>
      </c>
    </row>
    <row r="7215" spans="1:27" x14ac:dyDescent="0.3">
      <c r="A7215">
        <v>8730</v>
      </c>
      <c r="B7215" t="s">
        <v>7440</v>
      </c>
      <c r="C7215" s="1">
        <v>45430</v>
      </c>
      <c r="D7215">
        <v>31</v>
      </c>
      <c r="E7215" t="s">
        <v>60</v>
      </c>
      <c r="F7215" t="s">
        <v>130</v>
      </c>
      <c r="G7215" t="s">
        <v>668</v>
      </c>
      <c r="H7215">
        <v>1</v>
      </c>
      <c r="I7215" t="s">
        <v>42</v>
      </c>
      <c r="J7215" t="s">
        <v>69</v>
      </c>
      <c r="K7215" t="s">
        <v>64</v>
      </c>
      <c r="L7215" t="s">
        <v>42</v>
      </c>
      <c r="M7215" t="s">
        <v>190</v>
      </c>
      <c r="N7215" t="s">
        <v>80</v>
      </c>
      <c r="O7215" t="s">
        <v>89</v>
      </c>
      <c r="P7215" t="s">
        <v>49</v>
      </c>
      <c r="Q7215" t="s">
        <v>58</v>
      </c>
      <c r="R7215" s="6">
        <f>_xlfn.XLOOKUP(CleanedData[[#This Row],[Product]],'02_Lookup_Tables'!$A$2:$A$126,'02_Lookup_Tables'!$B$2:$B$126)</f>
        <v>301.58</v>
      </c>
      <c r="S7215" t="str">
        <f>VLOOKUP(CleanedData[[#This Row],[Product]],'02_Lookup_Tables'!$H$2:$I$126,2,FALSE)</f>
        <v>Food</v>
      </c>
      <c r="T7215" t="str">
        <f>VLOOKUP(CleanedData[[#This Row],[Province]],'02_Lookup_Tables'!$D$2:$E$10,2, FALSE)</f>
        <v>Eastern Region</v>
      </c>
      <c r="U7215" t="str" cm="1">
        <f t="array" ref="U7215">_xlfn.IFS(CleanedData[[#This Row],[Purchase Amount]]&lt;500,"Low",
CleanedData[[#This Row],[Purchase Amount]]&lt;5000,"Medium",
TRUE,"High")</f>
        <v>Low</v>
      </c>
      <c r="V7215" t="str">
        <f>TEXT(CleanedData[[#This Row],[Date]],"mmmm")</f>
        <v>May</v>
      </c>
      <c r="W7215" t="str">
        <f>"Q"&amp;ROUNDUP(MONTH(CleanedData[[#This Row],[Date]])/3,0)</f>
        <v>Q2</v>
      </c>
      <c r="X7215" t="str">
        <f>IF(CleanedData[[#This Row],[Purchase Amount]]&gt;=5000,"Yes","No")</f>
        <v>No</v>
      </c>
      <c r="Y7215">
        <f>IF(CleanedData[[#This Row],[Recommend]]="Yes",1,0)</f>
        <v>0</v>
      </c>
      <c r="Z7215" s="6">
        <f>CleanedData[[#This Row],[Purchase Amount]]*0.15</f>
        <v>45.236999999999995</v>
      </c>
      <c r="AA7215" s="6">
        <f>CleanedData[[#This Row],[Purchase Amount]]*1.15</f>
        <v>346.81699999999995</v>
      </c>
    </row>
    <row r="7216" spans="1:27" x14ac:dyDescent="0.3">
      <c r="A7216">
        <v>8731</v>
      </c>
      <c r="B7216" t="s">
        <v>7441</v>
      </c>
      <c r="C7216" s="1">
        <v>45755</v>
      </c>
      <c r="D7216">
        <v>65</v>
      </c>
      <c r="E7216" t="s">
        <v>52</v>
      </c>
      <c r="F7216" t="s">
        <v>77</v>
      </c>
      <c r="G7216" t="s">
        <v>128</v>
      </c>
      <c r="H7216">
        <v>1</v>
      </c>
      <c r="I7216" t="s">
        <v>42</v>
      </c>
      <c r="J7216" t="s">
        <v>63</v>
      </c>
      <c r="K7216" t="s">
        <v>44</v>
      </c>
      <c r="L7216" t="s">
        <v>45</v>
      </c>
      <c r="M7216" t="s">
        <v>190</v>
      </c>
      <c r="N7216" t="s">
        <v>80</v>
      </c>
      <c r="O7216" t="s">
        <v>89</v>
      </c>
      <c r="P7216" t="s">
        <v>49</v>
      </c>
      <c r="Q7216" t="s">
        <v>97</v>
      </c>
      <c r="R7216" s="6">
        <f>_xlfn.XLOOKUP(CleanedData[[#This Row],[Product]],'02_Lookup_Tables'!$A$2:$A$126,'02_Lookup_Tables'!$B$2:$B$126)</f>
        <v>3747.26</v>
      </c>
      <c r="S7216" t="str">
        <f>VLOOKUP(CleanedData[[#This Row],[Product]],'02_Lookup_Tables'!$H$2:$I$126,2,FALSE)</f>
        <v>Apparel</v>
      </c>
      <c r="T7216" t="str">
        <f>VLOOKUP(CleanedData[[#This Row],[Province]],'02_Lookup_Tables'!$D$2:$E$10,2, FALSE)</f>
        <v>Central Region</v>
      </c>
      <c r="U7216" t="str" cm="1">
        <f t="array" ref="U7216">_xlfn.IFS(CleanedData[[#This Row],[Purchase Amount]]&lt;500,"Low",
CleanedData[[#This Row],[Purchase Amount]]&lt;5000,"Medium",
TRUE,"High")</f>
        <v>Medium</v>
      </c>
      <c r="V7216" t="str">
        <f>TEXT(CleanedData[[#This Row],[Date]],"mmmm")</f>
        <v>April</v>
      </c>
      <c r="W7216" t="str">
        <f>"Q"&amp;ROUNDUP(MONTH(CleanedData[[#This Row],[Date]])/3,0)</f>
        <v>Q2</v>
      </c>
      <c r="X7216" t="str">
        <f>IF(CleanedData[[#This Row],[Purchase Amount]]&gt;=5000,"Yes","No")</f>
        <v>No</v>
      </c>
      <c r="Y7216">
        <f>IF(CleanedData[[#This Row],[Recommend]]="Yes",1,0)</f>
        <v>0</v>
      </c>
      <c r="Z7216" s="6">
        <f>CleanedData[[#This Row],[Purchase Amount]]*0.15</f>
        <v>562.08900000000006</v>
      </c>
      <c r="AA7216" s="6">
        <f>CleanedData[[#This Row],[Purchase Amount]]*1.15</f>
        <v>4309.3490000000002</v>
      </c>
    </row>
    <row r="7217" spans="1:27" x14ac:dyDescent="0.3">
      <c r="A7217">
        <v>8732</v>
      </c>
      <c r="B7217" t="s">
        <v>7442</v>
      </c>
      <c r="C7217" s="1">
        <v>45476</v>
      </c>
      <c r="D7217">
        <v>19</v>
      </c>
      <c r="E7217" t="s">
        <v>60</v>
      </c>
      <c r="F7217" t="s">
        <v>108</v>
      </c>
      <c r="G7217" t="s">
        <v>227</v>
      </c>
      <c r="H7217">
        <v>3</v>
      </c>
      <c r="I7217" t="s">
        <v>45</v>
      </c>
      <c r="J7217" t="s">
        <v>69</v>
      </c>
      <c r="K7217" t="s">
        <v>64</v>
      </c>
      <c r="L7217" t="s">
        <v>42</v>
      </c>
      <c r="M7217" t="s">
        <v>75</v>
      </c>
      <c r="N7217" t="s">
        <v>48</v>
      </c>
      <c r="O7217" t="s">
        <v>89</v>
      </c>
      <c r="P7217" t="s">
        <v>49</v>
      </c>
      <c r="Q7217" t="s">
        <v>66</v>
      </c>
      <c r="R7217" s="6">
        <f>_xlfn.XLOOKUP(CleanedData[[#This Row],[Product]],'02_Lookup_Tables'!$A$2:$A$126,'02_Lookup_Tables'!$B$2:$B$126)</f>
        <v>22574.95</v>
      </c>
      <c r="S7217" t="str">
        <f>VLOOKUP(CleanedData[[#This Row],[Product]],'02_Lookup_Tables'!$H$2:$I$126,2,FALSE)</f>
        <v>Electronics</v>
      </c>
      <c r="T7217" t="str">
        <f>VLOOKUP(CleanedData[[#This Row],[Province]],'02_Lookup_Tables'!$D$2:$E$10,2, FALSE)</f>
        <v>Gauteng Region</v>
      </c>
      <c r="U7217" t="str" cm="1">
        <f t="array" ref="U7217">_xlfn.IFS(CleanedData[[#This Row],[Purchase Amount]]&lt;500,"Low",
CleanedData[[#This Row],[Purchase Amount]]&lt;5000,"Medium",
TRUE,"High")</f>
        <v>High</v>
      </c>
      <c r="V7217" t="str">
        <f>TEXT(CleanedData[[#This Row],[Date]],"mmmm")</f>
        <v>July</v>
      </c>
      <c r="W7217" t="str">
        <f>"Q"&amp;ROUNDUP(MONTH(CleanedData[[#This Row],[Date]])/3,0)</f>
        <v>Q3</v>
      </c>
      <c r="X7217" t="str">
        <f>IF(CleanedData[[#This Row],[Purchase Amount]]&gt;=5000,"Yes","No")</f>
        <v>Yes</v>
      </c>
      <c r="Y7217">
        <f>IF(CleanedData[[#This Row],[Recommend]]="Yes",1,0)</f>
        <v>1</v>
      </c>
      <c r="Z7217" s="6">
        <f>CleanedData[[#This Row],[Purchase Amount]]*0.15</f>
        <v>3386.2424999999998</v>
      </c>
      <c r="AA7217" s="6">
        <f>CleanedData[[#This Row],[Purchase Amount]]*1.15</f>
        <v>25961.192499999997</v>
      </c>
    </row>
    <row r="7218" spans="1:27" x14ac:dyDescent="0.3">
      <c r="A7218">
        <v>8733</v>
      </c>
      <c r="B7218" t="s">
        <v>7443</v>
      </c>
      <c r="C7218" s="1">
        <v>45671</v>
      </c>
      <c r="D7218">
        <v>19</v>
      </c>
      <c r="E7218" t="s">
        <v>60</v>
      </c>
      <c r="F7218" t="s">
        <v>83</v>
      </c>
      <c r="G7218" t="s">
        <v>454</v>
      </c>
      <c r="H7218">
        <v>2</v>
      </c>
      <c r="I7218" t="s">
        <v>42</v>
      </c>
      <c r="J7218" t="s">
        <v>74</v>
      </c>
      <c r="K7218" t="s">
        <v>64</v>
      </c>
      <c r="L7218" t="s">
        <v>42</v>
      </c>
      <c r="M7218" t="s">
        <v>147</v>
      </c>
      <c r="N7218" t="s">
        <v>47</v>
      </c>
      <c r="O7218" t="s">
        <v>148</v>
      </c>
      <c r="P7218" t="s">
        <v>70</v>
      </c>
      <c r="Q7218" t="s">
        <v>66</v>
      </c>
      <c r="R7218" s="6">
        <f>_xlfn.XLOOKUP(CleanedData[[#This Row],[Product]],'02_Lookup_Tables'!$A$2:$A$126,'02_Lookup_Tables'!$B$2:$B$126)</f>
        <v>2413.3000000000002</v>
      </c>
      <c r="S7218" t="str">
        <f>VLOOKUP(CleanedData[[#This Row],[Product]],'02_Lookup_Tables'!$H$2:$I$126,2,FALSE)</f>
        <v>Electronics</v>
      </c>
      <c r="T7218" t="str">
        <f>VLOOKUP(CleanedData[[#This Row],[Province]],'02_Lookup_Tables'!$D$2:$E$10,2, FALSE)</f>
        <v>Western Region</v>
      </c>
      <c r="U7218" t="str" cm="1">
        <f t="array" ref="U7218">_xlfn.IFS(CleanedData[[#This Row],[Purchase Amount]]&lt;500,"Low",
CleanedData[[#This Row],[Purchase Amount]]&lt;5000,"Medium",
TRUE,"High")</f>
        <v>Medium</v>
      </c>
      <c r="V7218" t="str">
        <f>TEXT(CleanedData[[#This Row],[Date]],"mmmm")</f>
        <v>January</v>
      </c>
      <c r="W7218" t="str">
        <f>"Q"&amp;ROUNDUP(MONTH(CleanedData[[#This Row],[Date]])/3,0)</f>
        <v>Q1</v>
      </c>
      <c r="X7218" t="str">
        <f>IF(CleanedData[[#This Row],[Purchase Amount]]&gt;=5000,"Yes","No")</f>
        <v>No</v>
      </c>
      <c r="Y7218">
        <f>IF(CleanedData[[#This Row],[Recommend]]="Yes",1,0)</f>
        <v>0</v>
      </c>
      <c r="Z7218" s="6">
        <f>CleanedData[[#This Row],[Purchase Amount]]*0.15</f>
        <v>361.995</v>
      </c>
      <c r="AA7218" s="6">
        <f>CleanedData[[#This Row],[Purchase Amount]]*1.15</f>
        <v>2775.2950000000001</v>
      </c>
    </row>
    <row r="7219" spans="1:27" x14ac:dyDescent="0.3">
      <c r="A7219">
        <v>8734</v>
      </c>
      <c r="B7219" t="s">
        <v>7444</v>
      </c>
      <c r="C7219" s="1">
        <v>45441</v>
      </c>
      <c r="D7219">
        <v>20</v>
      </c>
      <c r="E7219" t="s">
        <v>60</v>
      </c>
      <c r="F7219" t="s">
        <v>68</v>
      </c>
      <c r="G7219" t="s">
        <v>160</v>
      </c>
      <c r="H7219">
        <v>1</v>
      </c>
      <c r="I7219" t="s">
        <v>42</v>
      </c>
      <c r="J7219" t="s">
        <v>69</v>
      </c>
      <c r="K7219" t="s">
        <v>55</v>
      </c>
      <c r="L7219" t="s">
        <v>45</v>
      </c>
      <c r="M7219" t="s">
        <v>106</v>
      </c>
      <c r="N7219" t="s">
        <v>80</v>
      </c>
      <c r="O7219" t="s">
        <v>148</v>
      </c>
      <c r="P7219" t="s">
        <v>70</v>
      </c>
      <c r="Q7219" t="s">
        <v>66</v>
      </c>
      <c r="R7219" s="6">
        <f>_xlfn.XLOOKUP(CleanedData[[#This Row],[Product]],'02_Lookup_Tables'!$A$2:$A$126,'02_Lookup_Tables'!$B$2:$B$126)</f>
        <v>294.33</v>
      </c>
      <c r="S7219" t="str">
        <f>VLOOKUP(CleanedData[[#This Row],[Product]],'02_Lookup_Tables'!$H$2:$I$126,2,FALSE)</f>
        <v>Toys &amp; Games</v>
      </c>
      <c r="T7219" t="str">
        <f>VLOOKUP(CleanedData[[#This Row],[Province]],'02_Lookup_Tables'!$D$2:$E$10,2, FALSE)</f>
        <v>Northern Region</v>
      </c>
      <c r="U7219" t="str" cm="1">
        <f t="array" ref="U7219">_xlfn.IFS(CleanedData[[#This Row],[Purchase Amount]]&lt;500,"Low",
CleanedData[[#This Row],[Purchase Amount]]&lt;5000,"Medium",
TRUE,"High")</f>
        <v>Low</v>
      </c>
      <c r="V7219" t="str">
        <f>TEXT(CleanedData[[#This Row],[Date]],"mmmm")</f>
        <v>May</v>
      </c>
      <c r="W7219" t="str">
        <f>"Q"&amp;ROUNDUP(MONTH(CleanedData[[#This Row],[Date]])/3,0)</f>
        <v>Q2</v>
      </c>
      <c r="X7219" t="str">
        <f>IF(CleanedData[[#This Row],[Purchase Amount]]&gt;=5000,"Yes","No")</f>
        <v>No</v>
      </c>
      <c r="Y7219">
        <f>IF(CleanedData[[#This Row],[Recommend]]="Yes",1,0)</f>
        <v>0</v>
      </c>
      <c r="Z7219" s="6">
        <f>CleanedData[[#This Row],[Purchase Amount]]*0.15</f>
        <v>44.149499999999996</v>
      </c>
      <c r="AA7219" s="6">
        <f>CleanedData[[#This Row],[Purchase Amount]]*1.15</f>
        <v>338.47949999999997</v>
      </c>
    </row>
    <row r="7220" spans="1:27" x14ac:dyDescent="0.3">
      <c r="A7220">
        <v>8735</v>
      </c>
      <c r="B7220" t="s">
        <v>7445</v>
      </c>
      <c r="C7220" s="1">
        <v>45896</v>
      </c>
      <c r="D7220">
        <v>68</v>
      </c>
      <c r="E7220" t="s">
        <v>39</v>
      </c>
      <c r="F7220" t="s">
        <v>77</v>
      </c>
      <c r="G7220" t="s">
        <v>374</v>
      </c>
      <c r="H7220">
        <v>1</v>
      </c>
      <c r="I7220" t="s">
        <v>42</v>
      </c>
      <c r="J7220" t="s">
        <v>63</v>
      </c>
      <c r="K7220" t="s">
        <v>64</v>
      </c>
      <c r="L7220" t="s">
        <v>42</v>
      </c>
      <c r="M7220" t="s">
        <v>75</v>
      </c>
      <c r="N7220" t="s">
        <v>80</v>
      </c>
      <c r="O7220" t="s">
        <v>89</v>
      </c>
      <c r="P7220" t="s">
        <v>49</v>
      </c>
      <c r="Q7220" t="s">
        <v>97</v>
      </c>
      <c r="R7220" s="6">
        <f>_xlfn.XLOOKUP(CleanedData[[#This Row],[Product]],'02_Lookup_Tables'!$A$2:$A$126,'02_Lookup_Tables'!$B$2:$B$126)</f>
        <v>2906.97</v>
      </c>
      <c r="S7220" t="str">
        <f>VLOOKUP(CleanedData[[#This Row],[Product]],'02_Lookup_Tables'!$H$2:$I$126,2,FALSE)</f>
        <v>Home &amp; Living</v>
      </c>
      <c r="T7220" t="str">
        <f>VLOOKUP(CleanedData[[#This Row],[Province]],'02_Lookup_Tables'!$D$2:$E$10,2, FALSE)</f>
        <v>Central Region</v>
      </c>
      <c r="U7220" t="str" cm="1">
        <f t="array" ref="U7220">_xlfn.IFS(CleanedData[[#This Row],[Purchase Amount]]&lt;500,"Low",
CleanedData[[#This Row],[Purchase Amount]]&lt;5000,"Medium",
TRUE,"High")</f>
        <v>Medium</v>
      </c>
      <c r="V7220" t="str">
        <f>TEXT(CleanedData[[#This Row],[Date]],"mmmm")</f>
        <v>August</v>
      </c>
      <c r="W7220" t="str">
        <f>"Q"&amp;ROUNDUP(MONTH(CleanedData[[#This Row],[Date]])/3,0)</f>
        <v>Q3</v>
      </c>
      <c r="X7220" t="str">
        <f>IF(CleanedData[[#This Row],[Purchase Amount]]&gt;=5000,"Yes","No")</f>
        <v>No</v>
      </c>
      <c r="Y7220">
        <f>IF(CleanedData[[#This Row],[Recommend]]="Yes",1,0)</f>
        <v>0</v>
      </c>
      <c r="Z7220" s="6">
        <f>CleanedData[[#This Row],[Purchase Amount]]*0.15</f>
        <v>436.04549999999995</v>
      </c>
      <c r="AA7220" s="6">
        <f>CleanedData[[#This Row],[Purchase Amount]]*1.15</f>
        <v>3343.0154999999995</v>
      </c>
    </row>
    <row r="7221" spans="1:27" x14ac:dyDescent="0.3">
      <c r="A7221">
        <v>8736</v>
      </c>
      <c r="B7221" t="s">
        <v>7446</v>
      </c>
      <c r="C7221" s="1">
        <v>45728</v>
      </c>
      <c r="D7221">
        <v>57</v>
      </c>
      <c r="E7221" t="s">
        <v>60</v>
      </c>
      <c r="F7221" t="s">
        <v>125</v>
      </c>
      <c r="G7221" t="s">
        <v>216</v>
      </c>
      <c r="H7221">
        <v>3</v>
      </c>
      <c r="I7221" t="s">
        <v>45</v>
      </c>
      <c r="J7221" t="s">
        <v>43</v>
      </c>
      <c r="K7221" t="s">
        <v>44</v>
      </c>
      <c r="L7221" t="s">
        <v>42</v>
      </c>
      <c r="M7221" t="s">
        <v>112</v>
      </c>
      <c r="N7221" t="s">
        <v>48</v>
      </c>
      <c r="O7221" t="s">
        <v>48</v>
      </c>
      <c r="P7221" t="s">
        <v>70</v>
      </c>
      <c r="Q7221" t="s">
        <v>50</v>
      </c>
      <c r="R7221" s="6">
        <f>_xlfn.XLOOKUP(CleanedData[[#This Row],[Product]],'02_Lookup_Tables'!$A$2:$A$126,'02_Lookup_Tables'!$B$2:$B$126)</f>
        <v>929.55</v>
      </c>
      <c r="S7221" t="str">
        <f>VLOOKUP(CleanedData[[#This Row],[Product]],'02_Lookup_Tables'!$H$2:$I$126,2,FALSE)</f>
        <v>Accessories</v>
      </c>
      <c r="T7221" t="str">
        <f>VLOOKUP(CleanedData[[#This Row],[Province]],'02_Lookup_Tables'!$D$2:$E$10,2, FALSE)</f>
        <v>Western Region</v>
      </c>
      <c r="U7221" t="str" cm="1">
        <f t="array" ref="U7221">_xlfn.IFS(CleanedData[[#This Row],[Purchase Amount]]&lt;500,"Low",
CleanedData[[#This Row],[Purchase Amount]]&lt;5000,"Medium",
TRUE,"High")</f>
        <v>Medium</v>
      </c>
      <c r="V7221" t="str">
        <f>TEXT(CleanedData[[#This Row],[Date]],"mmmm")</f>
        <v>March</v>
      </c>
      <c r="W7221" t="str">
        <f>"Q"&amp;ROUNDUP(MONTH(CleanedData[[#This Row],[Date]])/3,0)</f>
        <v>Q1</v>
      </c>
      <c r="X7221" t="str">
        <f>IF(CleanedData[[#This Row],[Purchase Amount]]&gt;=5000,"Yes","No")</f>
        <v>No</v>
      </c>
      <c r="Y7221">
        <f>IF(CleanedData[[#This Row],[Recommend]]="Yes",1,0)</f>
        <v>1</v>
      </c>
      <c r="Z7221" s="6">
        <f>CleanedData[[#This Row],[Purchase Amount]]*0.15</f>
        <v>139.43249999999998</v>
      </c>
      <c r="AA7221" s="6">
        <f>CleanedData[[#This Row],[Purchase Amount]]*1.15</f>
        <v>1068.9824999999998</v>
      </c>
    </row>
    <row r="7222" spans="1:27" x14ac:dyDescent="0.3">
      <c r="A7222">
        <v>8737</v>
      </c>
      <c r="B7222" t="s">
        <v>7447</v>
      </c>
      <c r="C7222" s="1">
        <v>45987</v>
      </c>
      <c r="D7222">
        <v>25</v>
      </c>
      <c r="E7222" t="s">
        <v>60</v>
      </c>
      <c r="F7222" t="s">
        <v>68</v>
      </c>
      <c r="G7222" t="s">
        <v>144</v>
      </c>
      <c r="H7222">
        <v>5</v>
      </c>
      <c r="I7222" t="s">
        <v>45</v>
      </c>
      <c r="J7222" t="s">
        <v>69</v>
      </c>
      <c r="K7222" t="s">
        <v>44</v>
      </c>
      <c r="L7222" t="s">
        <v>42</v>
      </c>
      <c r="M7222" t="s">
        <v>79</v>
      </c>
      <c r="N7222" t="s">
        <v>57</v>
      </c>
      <c r="O7222" t="s">
        <v>89</v>
      </c>
      <c r="P7222" t="s">
        <v>70</v>
      </c>
      <c r="Q7222" t="s">
        <v>58</v>
      </c>
      <c r="R7222" s="6">
        <f>_xlfn.XLOOKUP(CleanedData[[#This Row],[Product]],'02_Lookup_Tables'!$A$2:$A$126,'02_Lookup_Tables'!$B$2:$B$126)</f>
        <v>4455.18</v>
      </c>
      <c r="S7222" t="str">
        <f>VLOOKUP(CleanedData[[#This Row],[Product]],'02_Lookup_Tables'!$H$2:$I$126,2,FALSE)</f>
        <v>Sports &amp; Outdoors</v>
      </c>
      <c r="T7222" t="str">
        <f>VLOOKUP(CleanedData[[#This Row],[Province]],'02_Lookup_Tables'!$D$2:$E$10,2, FALSE)</f>
        <v>Northern Region</v>
      </c>
      <c r="U7222" t="str" cm="1">
        <f t="array" ref="U7222">_xlfn.IFS(CleanedData[[#This Row],[Purchase Amount]]&lt;500,"Low",
CleanedData[[#This Row],[Purchase Amount]]&lt;5000,"Medium",
TRUE,"High")</f>
        <v>Medium</v>
      </c>
      <c r="V7222" t="str">
        <f>TEXT(CleanedData[[#This Row],[Date]],"mmmm")</f>
        <v>November</v>
      </c>
      <c r="W7222" t="str">
        <f>"Q"&amp;ROUNDUP(MONTH(CleanedData[[#This Row],[Date]])/3,0)</f>
        <v>Q4</v>
      </c>
      <c r="X7222" t="str">
        <f>IF(CleanedData[[#This Row],[Purchase Amount]]&gt;=5000,"Yes","No")</f>
        <v>No</v>
      </c>
      <c r="Y7222">
        <f>IF(CleanedData[[#This Row],[Recommend]]="Yes",1,0)</f>
        <v>1</v>
      </c>
      <c r="Z7222" s="6">
        <f>CleanedData[[#This Row],[Purchase Amount]]*0.15</f>
        <v>668.27700000000004</v>
      </c>
      <c r="AA7222" s="6">
        <f>CleanedData[[#This Row],[Purchase Amount]]*1.15</f>
        <v>5123.4570000000003</v>
      </c>
    </row>
    <row r="7223" spans="1:27" x14ac:dyDescent="0.3">
      <c r="A7223">
        <v>8738</v>
      </c>
      <c r="B7223" t="s">
        <v>7448</v>
      </c>
      <c r="C7223" s="1">
        <v>45403</v>
      </c>
      <c r="D7223">
        <v>78</v>
      </c>
      <c r="E7223" t="s">
        <v>60</v>
      </c>
      <c r="F7223" t="s">
        <v>61</v>
      </c>
      <c r="G7223" t="s">
        <v>668</v>
      </c>
      <c r="H7223">
        <v>4</v>
      </c>
      <c r="I7223" t="s">
        <v>42</v>
      </c>
      <c r="J7223" t="s">
        <v>63</v>
      </c>
      <c r="K7223" t="s">
        <v>44</v>
      </c>
      <c r="L7223" t="s">
        <v>42</v>
      </c>
      <c r="N7223" t="s">
        <v>96</v>
      </c>
      <c r="O7223" t="s">
        <v>134</v>
      </c>
      <c r="P7223" t="s">
        <v>8646</v>
      </c>
      <c r="Q7223" t="s">
        <v>97</v>
      </c>
      <c r="R7223" s="6">
        <f>_xlfn.XLOOKUP(CleanedData[[#This Row],[Product]],'02_Lookup_Tables'!$A$2:$A$126,'02_Lookup_Tables'!$B$2:$B$126)</f>
        <v>301.58</v>
      </c>
      <c r="S7223" t="str">
        <f>VLOOKUP(CleanedData[[#This Row],[Product]],'02_Lookup_Tables'!$H$2:$I$126,2,FALSE)</f>
        <v>Food</v>
      </c>
      <c r="T7223" t="str">
        <f>VLOOKUP(CleanedData[[#This Row],[Province]],'02_Lookup_Tables'!$D$2:$E$10,2, FALSE)</f>
        <v>Southern Region</v>
      </c>
      <c r="U7223" t="str" cm="1">
        <f t="array" ref="U7223">_xlfn.IFS(CleanedData[[#This Row],[Purchase Amount]]&lt;500,"Low",
CleanedData[[#This Row],[Purchase Amount]]&lt;5000,"Medium",
TRUE,"High")</f>
        <v>Low</v>
      </c>
      <c r="V7223" t="str">
        <f>TEXT(CleanedData[[#This Row],[Date]],"mmmm")</f>
        <v>April</v>
      </c>
      <c r="W7223" t="str">
        <f>"Q"&amp;ROUNDUP(MONTH(CleanedData[[#This Row],[Date]])/3,0)</f>
        <v>Q2</v>
      </c>
      <c r="X7223" t="str">
        <f>IF(CleanedData[[#This Row],[Purchase Amount]]&gt;=5000,"Yes","No")</f>
        <v>No</v>
      </c>
      <c r="Y7223">
        <f>IF(CleanedData[[#This Row],[Recommend]]="Yes",1,0)</f>
        <v>0</v>
      </c>
      <c r="Z7223" s="6">
        <f>CleanedData[[#This Row],[Purchase Amount]]*0.15</f>
        <v>45.236999999999995</v>
      </c>
      <c r="AA7223" s="6">
        <f>CleanedData[[#This Row],[Purchase Amount]]*1.15</f>
        <v>346.81699999999995</v>
      </c>
    </row>
    <row r="7224" spans="1:27" x14ac:dyDescent="0.3">
      <c r="A7224">
        <v>8741</v>
      </c>
      <c r="B7224" t="s">
        <v>7449</v>
      </c>
      <c r="C7224" s="1">
        <v>45401</v>
      </c>
      <c r="D7224">
        <v>62</v>
      </c>
      <c r="E7224" t="s">
        <v>39</v>
      </c>
      <c r="F7224" t="s">
        <v>40</v>
      </c>
      <c r="G7224" t="s">
        <v>102</v>
      </c>
      <c r="H7224">
        <v>3</v>
      </c>
      <c r="I7224" t="s">
        <v>42</v>
      </c>
      <c r="J7224" t="s">
        <v>69</v>
      </c>
      <c r="K7224" t="s">
        <v>55</v>
      </c>
      <c r="L7224" t="s">
        <v>45</v>
      </c>
      <c r="M7224" t="s">
        <v>112</v>
      </c>
      <c r="N7224" t="s">
        <v>48</v>
      </c>
      <c r="O7224" t="s">
        <v>48</v>
      </c>
      <c r="P7224" t="s">
        <v>70</v>
      </c>
      <c r="Q7224" t="s">
        <v>50</v>
      </c>
      <c r="R7224" s="6">
        <f>_xlfn.XLOOKUP(CleanedData[[#This Row],[Product]],'02_Lookup_Tables'!$A$2:$A$126,'02_Lookup_Tables'!$B$2:$B$126)</f>
        <v>276.82</v>
      </c>
      <c r="S7224" t="str">
        <f>VLOOKUP(CleanedData[[#This Row],[Product]],'02_Lookup_Tables'!$H$2:$I$126,2,FALSE)</f>
        <v>Home &amp; Living</v>
      </c>
      <c r="T7224" t="str">
        <f>VLOOKUP(CleanedData[[#This Row],[Province]],'02_Lookup_Tables'!$D$2:$E$10,2, FALSE)</f>
        <v>Northern Region</v>
      </c>
      <c r="U7224" t="str" cm="1">
        <f t="array" ref="U7224">_xlfn.IFS(CleanedData[[#This Row],[Purchase Amount]]&lt;500,"Low",
CleanedData[[#This Row],[Purchase Amount]]&lt;5000,"Medium",
TRUE,"High")</f>
        <v>Low</v>
      </c>
      <c r="V7224" t="str">
        <f>TEXT(CleanedData[[#This Row],[Date]],"mmmm")</f>
        <v>April</v>
      </c>
      <c r="W7224" t="str">
        <f>"Q"&amp;ROUNDUP(MONTH(CleanedData[[#This Row],[Date]])/3,0)</f>
        <v>Q2</v>
      </c>
      <c r="X7224" t="str">
        <f>IF(CleanedData[[#This Row],[Purchase Amount]]&gt;=5000,"Yes","No")</f>
        <v>No</v>
      </c>
      <c r="Y7224">
        <f>IF(CleanedData[[#This Row],[Recommend]]="Yes",1,0)</f>
        <v>0</v>
      </c>
      <c r="Z7224" s="6">
        <f>CleanedData[[#This Row],[Purchase Amount]]*0.15</f>
        <v>41.522999999999996</v>
      </c>
      <c r="AA7224" s="6">
        <f>CleanedData[[#This Row],[Purchase Amount]]*1.15</f>
        <v>318.34299999999996</v>
      </c>
    </row>
    <row r="7225" spans="1:27" x14ac:dyDescent="0.3">
      <c r="A7225">
        <v>8742</v>
      </c>
      <c r="B7225" t="s">
        <v>7450</v>
      </c>
      <c r="C7225" s="1">
        <v>46020</v>
      </c>
      <c r="D7225">
        <v>71</v>
      </c>
      <c r="E7225" t="s">
        <v>60</v>
      </c>
      <c r="F7225" t="s">
        <v>125</v>
      </c>
      <c r="G7225" t="s">
        <v>317</v>
      </c>
      <c r="H7225">
        <v>2</v>
      </c>
      <c r="I7225" t="s">
        <v>42</v>
      </c>
      <c r="J7225" t="s">
        <v>63</v>
      </c>
      <c r="K7225" t="s">
        <v>55</v>
      </c>
      <c r="L7225" t="s">
        <v>42</v>
      </c>
      <c r="M7225" t="s">
        <v>56</v>
      </c>
      <c r="N7225" t="s">
        <v>47</v>
      </c>
      <c r="O7225" t="s">
        <v>148</v>
      </c>
      <c r="P7225" t="s">
        <v>70</v>
      </c>
      <c r="Q7225" t="s">
        <v>97</v>
      </c>
      <c r="R7225" s="6">
        <f>_xlfn.XLOOKUP(CleanedData[[#This Row],[Product]],'02_Lookup_Tables'!$A$2:$A$126,'02_Lookup_Tables'!$B$2:$B$126)</f>
        <v>10347.709999999999</v>
      </c>
      <c r="S7225" t="str">
        <f>VLOOKUP(CleanedData[[#This Row],[Product]],'02_Lookup_Tables'!$H$2:$I$126,2,FALSE)</f>
        <v>Home Devices</v>
      </c>
      <c r="T7225" t="str">
        <f>VLOOKUP(CleanedData[[#This Row],[Province]],'02_Lookup_Tables'!$D$2:$E$10,2, FALSE)</f>
        <v>Western Region</v>
      </c>
      <c r="U7225" t="str" cm="1">
        <f t="array" ref="U7225">_xlfn.IFS(CleanedData[[#This Row],[Purchase Amount]]&lt;500,"Low",
CleanedData[[#This Row],[Purchase Amount]]&lt;5000,"Medium",
TRUE,"High")</f>
        <v>High</v>
      </c>
      <c r="V7225" t="str">
        <f>TEXT(CleanedData[[#This Row],[Date]],"mmmm")</f>
        <v>December</v>
      </c>
      <c r="W7225" t="str">
        <f>"Q"&amp;ROUNDUP(MONTH(CleanedData[[#This Row],[Date]])/3,0)</f>
        <v>Q4</v>
      </c>
      <c r="X7225" t="str">
        <f>IF(CleanedData[[#This Row],[Purchase Amount]]&gt;=5000,"Yes","No")</f>
        <v>Yes</v>
      </c>
      <c r="Y7225">
        <f>IF(CleanedData[[#This Row],[Recommend]]="Yes",1,0)</f>
        <v>0</v>
      </c>
      <c r="Z7225" s="6">
        <f>CleanedData[[#This Row],[Purchase Amount]]*0.15</f>
        <v>1552.1564999999998</v>
      </c>
      <c r="AA7225" s="6">
        <f>CleanedData[[#This Row],[Purchase Amount]]*1.15</f>
        <v>11899.866499999998</v>
      </c>
    </row>
    <row r="7226" spans="1:27" x14ac:dyDescent="0.3">
      <c r="A7226">
        <v>8743</v>
      </c>
      <c r="B7226" t="s">
        <v>7451</v>
      </c>
      <c r="C7226" s="1">
        <v>45418</v>
      </c>
      <c r="D7226">
        <v>34</v>
      </c>
      <c r="E7226" t="s">
        <v>60</v>
      </c>
      <c r="F7226" t="s">
        <v>61</v>
      </c>
      <c r="G7226" t="s">
        <v>378</v>
      </c>
      <c r="H7226">
        <v>5</v>
      </c>
      <c r="I7226" t="s">
        <v>45</v>
      </c>
      <c r="J7226" t="s">
        <v>74</v>
      </c>
      <c r="K7226" t="s">
        <v>44</v>
      </c>
      <c r="L7226" t="s">
        <v>45</v>
      </c>
      <c r="M7226" t="s">
        <v>75</v>
      </c>
      <c r="N7226" t="s">
        <v>57</v>
      </c>
      <c r="O7226" t="s">
        <v>89</v>
      </c>
      <c r="P7226" t="s">
        <v>70</v>
      </c>
      <c r="Q7226" t="s">
        <v>58</v>
      </c>
      <c r="R7226" s="6">
        <f>_xlfn.XLOOKUP(CleanedData[[#This Row],[Product]],'02_Lookup_Tables'!$A$2:$A$126,'02_Lookup_Tables'!$B$2:$B$126)</f>
        <v>40.11</v>
      </c>
      <c r="S7226" t="str">
        <f>VLOOKUP(CleanedData[[#This Row],[Product]],'02_Lookup_Tables'!$H$2:$I$126,2,FALSE)</f>
        <v>Food</v>
      </c>
      <c r="T7226" t="str">
        <f>VLOOKUP(CleanedData[[#This Row],[Province]],'02_Lookup_Tables'!$D$2:$E$10,2, FALSE)</f>
        <v>Southern Region</v>
      </c>
      <c r="U7226" t="str" cm="1">
        <f t="array" ref="U7226">_xlfn.IFS(CleanedData[[#This Row],[Purchase Amount]]&lt;500,"Low",
CleanedData[[#This Row],[Purchase Amount]]&lt;5000,"Medium",
TRUE,"High")</f>
        <v>Low</v>
      </c>
      <c r="V7226" t="str">
        <f>TEXT(CleanedData[[#This Row],[Date]],"mmmm")</f>
        <v>May</v>
      </c>
      <c r="W7226" t="str">
        <f>"Q"&amp;ROUNDUP(MONTH(CleanedData[[#This Row],[Date]])/3,0)</f>
        <v>Q2</v>
      </c>
      <c r="X7226" t="str">
        <f>IF(CleanedData[[#This Row],[Purchase Amount]]&gt;=5000,"Yes","No")</f>
        <v>No</v>
      </c>
      <c r="Y7226">
        <f>IF(CleanedData[[#This Row],[Recommend]]="Yes",1,0)</f>
        <v>1</v>
      </c>
      <c r="Z7226" s="6">
        <f>CleanedData[[#This Row],[Purchase Amount]]*0.15</f>
        <v>6.0164999999999997</v>
      </c>
      <c r="AA7226" s="6">
        <f>CleanedData[[#This Row],[Purchase Amount]]*1.15</f>
        <v>46.126499999999993</v>
      </c>
    </row>
    <row r="7227" spans="1:27" x14ac:dyDescent="0.3">
      <c r="A7227">
        <v>8744</v>
      </c>
      <c r="B7227" t="s">
        <v>7452</v>
      </c>
      <c r="C7227" s="1">
        <v>45695</v>
      </c>
      <c r="D7227">
        <v>61</v>
      </c>
      <c r="E7227" t="s">
        <v>39</v>
      </c>
      <c r="F7227" t="s">
        <v>108</v>
      </c>
      <c r="G7227" t="s">
        <v>192</v>
      </c>
      <c r="H7227">
        <v>2</v>
      </c>
      <c r="I7227" t="s">
        <v>45</v>
      </c>
      <c r="J7227" t="s">
        <v>69</v>
      </c>
      <c r="K7227" t="s">
        <v>64</v>
      </c>
      <c r="L7227" t="s">
        <v>42</v>
      </c>
      <c r="M7227" t="s">
        <v>46</v>
      </c>
      <c r="N7227" t="s">
        <v>47</v>
      </c>
      <c r="O7227" t="s">
        <v>89</v>
      </c>
      <c r="P7227" t="s">
        <v>49</v>
      </c>
      <c r="Q7227" t="s">
        <v>50</v>
      </c>
      <c r="R7227" s="6">
        <f>_xlfn.XLOOKUP(CleanedData[[#This Row],[Product]],'02_Lookup_Tables'!$A$2:$A$126,'02_Lookup_Tables'!$B$2:$B$126)</f>
        <v>13261</v>
      </c>
      <c r="S7227" t="str">
        <f>VLOOKUP(CleanedData[[#This Row],[Product]],'02_Lookup_Tables'!$H$2:$I$126,2,FALSE)</f>
        <v>Electronics</v>
      </c>
      <c r="T7227" t="str">
        <f>VLOOKUP(CleanedData[[#This Row],[Province]],'02_Lookup_Tables'!$D$2:$E$10,2, FALSE)</f>
        <v>Gauteng Region</v>
      </c>
      <c r="U7227" t="str" cm="1">
        <f t="array" ref="U7227">_xlfn.IFS(CleanedData[[#This Row],[Purchase Amount]]&lt;500,"Low",
CleanedData[[#This Row],[Purchase Amount]]&lt;5000,"Medium",
TRUE,"High")</f>
        <v>High</v>
      </c>
      <c r="V7227" t="str">
        <f>TEXT(CleanedData[[#This Row],[Date]],"mmmm")</f>
        <v>February</v>
      </c>
      <c r="W7227" t="str">
        <f>"Q"&amp;ROUNDUP(MONTH(CleanedData[[#This Row],[Date]])/3,0)</f>
        <v>Q1</v>
      </c>
      <c r="X7227" t="str">
        <f>IF(CleanedData[[#This Row],[Purchase Amount]]&gt;=5000,"Yes","No")</f>
        <v>Yes</v>
      </c>
      <c r="Y7227">
        <f>IF(CleanedData[[#This Row],[Recommend]]="Yes",1,0)</f>
        <v>1</v>
      </c>
      <c r="Z7227" s="6">
        <f>CleanedData[[#This Row],[Purchase Amount]]*0.15</f>
        <v>1989.1499999999999</v>
      </c>
      <c r="AA7227" s="6">
        <f>CleanedData[[#This Row],[Purchase Amount]]*1.15</f>
        <v>15250.15</v>
      </c>
    </row>
    <row r="7228" spans="1:27" x14ac:dyDescent="0.3">
      <c r="A7228">
        <v>8745</v>
      </c>
      <c r="B7228" t="s">
        <v>7453</v>
      </c>
      <c r="C7228" s="1">
        <v>45366</v>
      </c>
      <c r="D7228">
        <v>36</v>
      </c>
      <c r="E7228" t="s">
        <v>52</v>
      </c>
      <c r="F7228" t="s">
        <v>83</v>
      </c>
      <c r="G7228" t="s">
        <v>266</v>
      </c>
      <c r="H7228">
        <v>3</v>
      </c>
      <c r="I7228" t="s">
        <v>45</v>
      </c>
      <c r="J7228" t="s">
        <v>43</v>
      </c>
      <c r="K7228" t="s">
        <v>44</v>
      </c>
      <c r="L7228" t="s">
        <v>45</v>
      </c>
      <c r="N7228" t="s">
        <v>48</v>
      </c>
      <c r="O7228" t="s">
        <v>134</v>
      </c>
      <c r="P7228" t="s">
        <v>8646</v>
      </c>
      <c r="Q7228" t="s">
        <v>81</v>
      </c>
      <c r="R7228" s="6">
        <f>_xlfn.XLOOKUP(CleanedData[[#This Row],[Product]],'02_Lookup_Tables'!$A$2:$A$126,'02_Lookup_Tables'!$B$2:$B$126)</f>
        <v>2951.61</v>
      </c>
      <c r="S7228" t="str">
        <f>VLOOKUP(CleanedData[[#This Row],[Product]],'02_Lookup_Tables'!$H$2:$I$126,2,FALSE)</f>
        <v>Beauty &amp; Personal Care</v>
      </c>
      <c r="T7228" t="str">
        <f>VLOOKUP(CleanedData[[#This Row],[Province]],'02_Lookup_Tables'!$D$2:$E$10,2, FALSE)</f>
        <v>Western Region</v>
      </c>
      <c r="U7228" t="str" cm="1">
        <f t="array" ref="U7228">_xlfn.IFS(CleanedData[[#This Row],[Purchase Amount]]&lt;500,"Low",
CleanedData[[#This Row],[Purchase Amount]]&lt;5000,"Medium",
TRUE,"High")</f>
        <v>Medium</v>
      </c>
      <c r="V7228" t="str">
        <f>TEXT(CleanedData[[#This Row],[Date]],"mmmm")</f>
        <v>March</v>
      </c>
      <c r="W7228" t="str">
        <f>"Q"&amp;ROUNDUP(MONTH(CleanedData[[#This Row],[Date]])/3,0)</f>
        <v>Q1</v>
      </c>
      <c r="X7228" t="str">
        <f>IF(CleanedData[[#This Row],[Purchase Amount]]&gt;=5000,"Yes","No")</f>
        <v>No</v>
      </c>
      <c r="Y7228">
        <f>IF(CleanedData[[#This Row],[Recommend]]="Yes",1,0)</f>
        <v>1</v>
      </c>
      <c r="Z7228" s="6">
        <f>CleanedData[[#This Row],[Purchase Amount]]*0.15</f>
        <v>442.74150000000003</v>
      </c>
      <c r="AA7228" s="6">
        <f>CleanedData[[#This Row],[Purchase Amount]]*1.15</f>
        <v>3394.3514999999998</v>
      </c>
    </row>
    <row r="7229" spans="1:27" x14ac:dyDescent="0.3">
      <c r="A7229">
        <v>8746</v>
      </c>
      <c r="B7229" t="s">
        <v>7454</v>
      </c>
      <c r="C7229" s="1">
        <v>45812</v>
      </c>
      <c r="D7229">
        <v>40</v>
      </c>
      <c r="E7229" t="s">
        <v>39</v>
      </c>
      <c r="F7229" t="s">
        <v>72</v>
      </c>
      <c r="G7229" t="s">
        <v>160</v>
      </c>
      <c r="H7229">
        <v>3</v>
      </c>
      <c r="I7229" t="s">
        <v>42</v>
      </c>
      <c r="J7229" t="s">
        <v>54</v>
      </c>
      <c r="K7229" t="s">
        <v>44</v>
      </c>
      <c r="L7229" t="s">
        <v>42</v>
      </c>
      <c r="M7229" t="s">
        <v>65</v>
      </c>
      <c r="N7229" t="s">
        <v>48</v>
      </c>
      <c r="O7229" t="s">
        <v>89</v>
      </c>
      <c r="P7229" t="s">
        <v>49</v>
      </c>
      <c r="Q7229" t="s">
        <v>81</v>
      </c>
      <c r="R7229" s="6">
        <f>_xlfn.XLOOKUP(CleanedData[[#This Row],[Product]],'02_Lookup_Tables'!$A$2:$A$126,'02_Lookup_Tables'!$B$2:$B$126)</f>
        <v>294.33</v>
      </c>
      <c r="S7229" t="str">
        <f>VLOOKUP(CleanedData[[#This Row],[Product]],'02_Lookup_Tables'!$H$2:$I$126,2,FALSE)</f>
        <v>Toys &amp; Games</v>
      </c>
      <c r="T7229" t="str">
        <f>VLOOKUP(CleanedData[[#This Row],[Province]],'02_Lookup_Tables'!$D$2:$E$10,2, FALSE)</f>
        <v>Central Region</v>
      </c>
      <c r="U7229" t="str" cm="1">
        <f t="array" ref="U7229">_xlfn.IFS(CleanedData[[#This Row],[Purchase Amount]]&lt;500,"Low",
CleanedData[[#This Row],[Purchase Amount]]&lt;5000,"Medium",
TRUE,"High")</f>
        <v>Low</v>
      </c>
      <c r="V7229" t="str">
        <f>TEXT(CleanedData[[#This Row],[Date]],"mmmm")</f>
        <v>June</v>
      </c>
      <c r="W7229" t="str">
        <f>"Q"&amp;ROUNDUP(MONTH(CleanedData[[#This Row],[Date]])/3,0)</f>
        <v>Q2</v>
      </c>
      <c r="X7229" t="str">
        <f>IF(CleanedData[[#This Row],[Purchase Amount]]&gt;=5000,"Yes","No")</f>
        <v>No</v>
      </c>
      <c r="Y7229">
        <f>IF(CleanedData[[#This Row],[Recommend]]="Yes",1,0)</f>
        <v>0</v>
      </c>
      <c r="Z7229" s="6">
        <f>CleanedData[[#This Row],[Purchase Amount]]*0.15</f>
        <v>44.149499999999996</v>
      </c>
      <c r="AA7229" s="6">
        <f>CleanedData[[#This Row],[Purchase Amount]]*1.15</f>
        <v>338.47949999999997</v>
      </c>
    </row>
    <row r="7230" spans="1:27" x14ac:dyDescent="0.3">
      <c r="A7230">
        <v>8747</v>
      </c>
      <c r="B7230" t="s">
        <v>7455</v>
      </c>
      <c r="C7230" s="1">
        <v>45365</v>
      </c>
      <c r="D7230">
        <v>19</v>
      </c>
      <c r="E7230" t="s">
        <v>52</v>
      </c>
      <c r="F7230" t="s">
        <v>130</v>
      </c>
      <c r="G7230" t="s">
        <v>118</v>
      </c>
      <c r="H7230">
        <v>2</v>
      </c>
      <c r="I7230" t="s">
        <v>42</v>
      </c>
      <c r="J7230" t="s">
        <v>69</v>
      </c>
      <c r="K7230" t="s">
        <v>44</v>
      </c>
      <c r="L7230" t="s">
        <v>42</v>
      </c>
      <c r="N7230" t="s">
        <v>47</v>
      </c>
      <c r="O7230" t="s">
        <v>134</v>
      </c>
      <c r="P7230" t="s">
        <v>8646</v>
      </c>
      <c r="Q7230" t="s">
        <v>66</v>
      </c>
      <c r="R7230" s="6">
        <f>_xlfn.XLOOKUP(CleanedData[[#This Row],[Product]],'02_Lookup_Tables'!$A$2:$A$126,'02_Lookup_Tables'!$B$2:$B$126)</f>
        <v>368.99</v>
      </c>
      <c r="S7230" t="str">
        <f>VLOOKUP(CleanedData[[#This Row],[Product]],'02_Lookup_Tables'!$H$2:$I$126,2,FALSE)</f>
        <v>Accessories</v>
      </c>
      <c r="T7230" t="str">
        <f>VLOOKUP(CleanedData[[#This Row],[Province]],'02_Lookup_Tables'!$D$2:$E$10,2, FALSE)</f>
        <v>Eastern Region</v>
      </c>
      <c r="U7230" t="str" cm="1">
        <f t="array" ref="U7230">_xlfn.IFS(CleanedData[[#This Row],[Purchase Amount]]&lt;500,"Low",
CleanedData[[#This Row],[Purchase Amount]]&lt;5000,"Medium",
TRUE,"High")</f>
        <v>Low</v>
      </c>
      <c r="V7230" t="str">
        <f>TEXT(CleanedData[[#This Row],[Date]],"mmmm")</f>
        <v>March</v>
      </c>
      <c r="W7230" t="str">
        <f>"Q"&amp;ROUNDUP(MONTH(CleanedData[[#This Row],[Date]])/3,0)</f>
        <v>Q1</v>
      </c>
      <c r="X7230" t="str">
        <f>IF(CleanedData[[#This Row],[Purchase Amount]]&gt;=5000,"Yes","No")</f>
        <v>No</v>
      </c>
      <c r="Y7230">
        <f>IF(CleanedData[[#This Row],[Recommend]]="Yes",1,0)</f>
        <v>0</v>
      </c>
      <c r="Z7230" s="6">
        <f>CleanedData[[#This Row],[Purchase Amount]]*0.15</f>
        <v>55.348500000000001</v>
      </c>
      <c r="AA7230" s="6">
        <f>CleanedData[[#This Row],[Purchase Amount]]*1.15</f>
        <v>424.33849999999995</v>
      </c>
    </row>
    <row r="7231" spans="1:27" x14ac:dyDescent="0.3">
      <c r="A7231">
        <v>8749</v>
      </c>
      <c r="B7231" t="s">
        <v>7456</v>
      </c>
      <c r="C7231" s="1">
        <v>45481</v>
      </c>
      <c r="D7231">
        <v>71</v>
      </c>
      <c r="E7231" t="s">
        <v>52</v>
      </c>
      <c r="F7231" t="s">
        <v>68</v>
      </c>
      <c r="G7231" t="s">
        <v>365</v>
      </c>
      <c r="H7231">
        <v>2</v>
      </c>
      <c r="I7231" t="s">
        <v>42</v>
      </c>
      <c r="J7231" t="s">
        <v>54</v>
      </c>
      <c r="K7231" t="s">
        <v>55</v>
      </c>
      <c r="L7231" t="s">
        <v>42</v>
      </c>
      <c r="M7231" t="s">
        <v>236</v>
      </c>
      <c r="N7231" t="s">
        <v>47</v>
      </c>
      <c r="O7231" t="s">
        <v>89</v>
      </c>
      <c r="P7231" t="s">
        <v>49</v>
      </c>
      <c r="Q7231" t="s">
        <v>97</v>
      </c>
      <c r="R7231" s="6">
        <f>_xlfn.XLOOKUP(CleanedData[[#This Row],[Product]],'02_Lookup_Tables'!$A$2:$A$126,'02_Lookup_Tables'!$B$2:$B$126)</f>
        <v>105.11</v>
      </c>
      <c r="S7231" t="str">
        <f>VLOOKUP(CleanedData[[#This Row],[Product]],'02_Lookup_Tables'!$H$2:$I$126,2,FALSE)</f>
        <v>Beauty &amp; Personal Care</v>
      </c>
      <c r="T7231" t="str">
        <f>VLOOKUP(CleanedData[[#This Row],[Province]],'02_Lookup_Tables'!$D$2:$E$10,2, FALSE)</f>
        <v>Northern Region</v>
      </c>
      <c r="U7231" t="str" cm="1">
        <f t="array" ref="U7231">_xlfn.IFS(CleanedData[[#This Row],[Purchase Amount]]&lt;500,"Low",
CleanedData[[#This Row],[Purchase Amount]]&lt;5000,"Medium",
TRUE,"High")</f>
        <v>Low</v>
      </c>
      <c r="V7231" t="str">
        <f>TEXT(CleanedData[[#This Row],[Date]],"mmmm")</f>
        <v>July</v>
      </c>
      <c r="W7231" t="str">
        <f>"Q"&amp;ROUNDUP(MONTH(CleanedData[[#This Row],[Date]])/3,0)</f>
        <v>Q3</v>
      </c>
      <c r="X7231" t="str">
        <f>IF(CleanedData[[#This Row],[Purchase Amount]]&gt;=5000,"Yes","No")</f>
        <v>No</v>
      </c>
      <c r="Y7231">
        <f>IF(CleanedData[[#This Row],[Recommend]]="Yes",1,0)</f>
        <v>0</v>
      </c>
      <c r="Z7231" s="6">
        <f>CleanedData[[#This Row],[Purchase Amount]]*0.15</f>
        <v>15.766499999999999</v>
      </c>
      <c r="AA7231" s="6">
        <f>CleanedData[[#This Row],[Purchase Amount]]*1.15</f>
        <v>120.87649999999999</v>
      </c>
    </row>
    <row r="7232" spans="1:27" x14ac:dyDescent="0.3">
      <c r="A7232">
        <v>8750</v>
      </c>
      <c r="B7232" t="s">
        <v>7457</v>
      </c>
      <c r="C7232" s="1">
        <v>45844</v>
      </c>
      <c r="D7232">
        <v>41</v>
      </c>
      <c r="E7232" t="s">
        <v>39</v>
      </c>
      <c r="F7232" t="s">
        <v>83</v>
      </c>
      <c r="G7232" t="s">
        <v>109</v>
      </c>
      <c r="H7232">
        <v>4</v>
      </c>
      <c r="I7232" t="s">
        <v>45</v>
      </c>
      <c r="J7232" t="s">
        <v>54</v>
      </c>
      <c r="K7232" t="s">
        <v>55</v>
      </c>
      <c r="L7232" t="s">
        <v>45</v>
      </c>
      <c r="M7232" t="s">
        <v>79</v>
      </c>
      <c r="N7232" t="s">
        <v>96</v>
      </c>
      <c r="O7232" t="s">
        <v>89</v>
      </c>
      <c r="P7232" t="s">
        <v>70</v>
      </c>
      <c r="Q7232" t="s">
        <v>81</v>
      </c>
      <c r="R7232" s="6">
        <f>_xlfn.XLOOKUP(CleanedData[[#This Row],[Product]],'02_Lookup_Tables'!$A$2:$A$126,'02_Lookup_Tables'!$B$2:$B$126)</f>
        <v>228.08</v>
      </c>
      <c r="S7232" t="str">
        <f>VLOOKUP(CleanedData[[#This Row],[Product]],'02_Lookup_Tables'!$H$2:$I$126,2,FALSE)</f>
        <v>Apparel</v>
      </c>
      <c r="T7232" t="str">
        <f>VLOOKUP(CleanedData[[#This Row],[Province]],'02_Lookup_Tables'!$D$2:$E$10,2, FALSE)</f>
        <v>Western Region</v>
      </c>
      <c r="U7232" t="str" cm="1">
        <f t="array" ref="U7232">_xlfn.IFS(CleanedData[[#This Row],[Purchase Amount]]&lt;500,"Low",
CleanedData[[#This Row],[Purchase Amount]]&lt;5000,"Medium",
TRUE,"High")</f>
        <v>Low</v>
      </c>
      <c r="V7232" t="str">
        <f>TEXT(CleanedData[[#This Row],[Date]],"mmmm")</f>
        <v>July</v>
      </c>
      <c r="W7232" t="str">
        <f>"Q"&amp;ROUNDUP(MONTH(CleanedData[[#This Row],[Date]])/3,0)</f>
        <v>Q3</v>
      </c>
      <c r="X7232" t="str">
        <f>IF(CleanedData[[#This Row],[Purchase Amount]]&gt;=5000,"Yes","No")</f>
        <v>No</v>
      </c>
      <c r="Y7232">
        <f>IF(CleanedData[[#This Row],[Recommend]]="Yes",1,0)</f>
        <v>1</v>
      </c>
      <c r="Z7232" s="6">
        <f>CleanedData[[#This Row],[Purchase Amount]]*0.15</f>
        <v>34.212000000000003</v>
      </c>
      <c r="AA7232" s="6">
        <f>CleanedData[[#This Row],[Purchase Amount]]*1.15</f>
        <v>262.29199999999997</v>
      </c>
    </row>
    <row r="7233" spans="1:27" x14ac:dyDescent="0.3">
      <c r="A7233">
        <v>8751</v>
      </c>
      <c r="B7233" t="s">
        <v>7458</v>
      </c>
      <c r="C7233" s="1">
        <v>45680</v>
      </c>
      <c r="D7233">
        <v>48</v>
      </c>
      <c r="E7233" t="s">
        <v>52</v>
      </c>
      <c r="F7233" t="s">
        <v>61</v>
      </c>
      <c r="G7233" t="s">
        <v>303</v>
      </c>
      <c r="H7233">
        <v>3</v>
      </c>
      <c r="I7233" t="s">
        <v>42</v>
      </c>
      <c r="J7233" t="s">
        <v>74</v>
      </c>
      <c r="K7233" t="s">
        <v>44</v>
      </c>
      <c r="L7233" t="s">
        <v>45</v>
      </c>
      <c r="M7233" t="s">
        <v>208</v>
      </c>
      <c r="N7233" t="s">
        <v>48</v>
      </c>
      <c r="O7233" t="s">
        <v>89</v>
      </c>
      <c r="P7233" t="s">
        <v>49</v>
      </c>
      <c r="Q7233" t="s">
        <v>93</v>
      </c>
      <c r="R7233" s="6">
        <f>_xlfn.XLOOKUP(CleanedData[[#This Row],[Product]],'02_Lookup_Tables'!$A$2:$A$126,'02_Lookup_Tables'!$B$2:$B$126)</f>
        <v>4841.7700000000004</v>
      </c>
      <c r="S7233" t="str">
        <f>VLOOKUP(CleanedData[[#This Row],[Product]],'02_Lookup_Tables'!$H$2:$I$126,2,FALSE)</f>
        <v>Home &amp; Living</v>
      </c>
      <c r="T7233" t="str">
        <f>VLOOKUP(CleanedData[[#This Row],[Province]],'02_Lookup_Tables'!$D$2:$E$10,2, FALSE)</f>
        <v>Southern Region</v>
      </c>
      <c r="U7233" t="str" cm="1">
        <f t="array" ref="U7233">_xlfn.IFS(CleanedData[[#This Row],[Purchase Amount]]&lt;500,"Low",
CleanedData[[#This Row],[Purchase Amount]]&lt;5000,"Medium",
TRUE,"High")</f>
        <v>Medium</v>
      </c>
      <c r="V7233" t="str">
        <f>TEXT(CleanedData[[#This Row],[Date]],"mmmm")</f>
        <v>January</v>
      </c>
      <c r="W7233" t="str">
        <f>"Q"&amp;ROUNDUP(MONTH(CleanedData[[#This Row],[Date]])/3,0)</f>
        <v>Q1</v>
      </c>
      <c r="X7233" t="str">
        <f>IF(CleanedData[[#This Row],[Purchase Amount]]&gt;=5000,"Yes","No")</f>
        <v>No</v>
      </c>
      <c r="Y7233">
        <f>IF(CleanedData[[#This Row],[Recommend]]="Yes",1,0)</f>
        <v>0</v>
      </c>
      <c r="Z7233" s="6">
        <f>CleanedData[[#This Row],[Purchase Amount]]*0.15</f>
        <v>726.26550000000009</v>
      </c>
      <c r="AA7233" s="6">
        <f>CleanedData[[#This Row],[Purchase Amount]]*1.15</f>
        <v>5568.0355</v>
      </c>
    </row>
    <row r="7234" spans="1:27" x14ac:dyDescent="0.3">
      <c r="A7234">
        <v>8752</v>
      </c>
      <c r="B7234" t="s">
        <v>7459</v>
      </c>
      <c r="C7234" s="1">
        <v>45350</v>
      </c>
      <c r="D7234">
        <v>50</v>
      </c>
      <c r="E7234" t="s">
        <v>60</v>
      </c>
      <c r="F7234" t="s">
        <v>72</v>
      </c>
      <c r="G7234" t="s">
        <v>359</v>
      </c>
      <c r="H7234">
        <v>5</v>
      </c>
      <c r="I7234" t="s">
        <v>42</v>
      </c>
      <c r="J7234" t="s">
        <v>69</v>
      </c>
      <c r="K7234" t="s">
        <v>55</v>
      </c>
      <c r="L7234" t="s">
        <v>42</v>
      </c>
      <c r="M7234" t="s">
        <v>147</v>
      </c>
      <c r="N7234" t="s">
        <v>57</v>
      </c>
      <c r="O7234" t="s">
        <v>148</v>
      </c>
      <c r="P7234" t="s">
        <v>49</v>
      </c>
      <c r="Q7234" t="s">
        <v>93</v>
      </c>
      <c r="R7234" s="6">
        <f>_xlfn.XLOOKUP(CleanedData[[#This Row],[Product]],'02_Lookup_Tables'!$A$2:$A$126,'02_Lookup_Tables'!$B$2:$B$126)</f>
        <v>34.200000000000003</v>
      </c>
      <c r="S7234" t="str">
        <f>VLOOKUP(CleanedData[[#This Row],[Product]],'02_Lookup_Tables'!$H$2:$I$126,2,FALSE)</f>
        <v>Food</v>
      </c>
      <c r="T7234" t="str">
        <f>VLOOKUP(CleanedData[[#This Row],[Province]],'02_Lookup_Tables'!$D$2:$E$10,2, FALSE)</f>
        <v>Central Region</v>
      </c>
      <c r="U7234" t="str" cm="1">
        <f t="array" ref="U7234">_xlfn.IFS(CleanedData[[#This Row],[Purchase Amount]]&lt;500,"Low",
CleanedData[[#This Row],[Purchase Amount]]&lt;5000,"Medium",
TRUE,"High")</f>
        <v>Low</v>
      </c>
      <c r="V7234" t="str">
        <f>TEXT(CleanedData[[#This Row],[Date]],"mmmm")</f>
        <v>February</v>
      </c>
      <c r="W7234" t="str">
        <f>"Q"&amp;ROUNDUP(MONTH(CleanedData[[#This Row],[Date]])/3,0)</f>
        <v>Q1</v>
      </c>
      <c r="X7234" t="str">
        <f>IF(CleanedData[[#This Row],[Purchase Amount]]&gt;=5000,"Yes","No")</f>
        <v>No</v>
      </c>
      <c r="Y7234">
        <f>IF(CleanedData[[#This Row],[Recommend]]="Yes",1,0)</f>
        <v>0</v>
      </c>
      <c r="Z7234" s="6">
        <f>CleanedData[[#This Row],[Purchase Amount]]*0.15</f>
        <v>5.13</v>
      </c>
      <c r="AA7234" s="6">
        <f>CleanedData[[#This Row],[Purchase Amount]]*1.15</f>
        <v>39.33</v>
      </c>
    </row>
    <row r="7235" spans="1:27" x14ac:dyDescent="0.3">
      <c r="A7235">
        <v>8753</v>
      </c>
      <c r="B7235" t="s">
        <v>7460</v>
      </c>
      <c r="C7235" s="1">
        <v>45668</v>
      </c>
      <c r="D7235">
        <v>52</v>
      </c>
      <c r="E7235" t="s">
        <v>60</v>
      </c>
      <c r="F7235" t="s">
        <v>72</v>
      </c>
      <c r="G7235" t="s">
        <v>233</v>
      </c>
      <c r="H7235">
        <v>3</v>
      </c>
      <c r="I7235" t="s">
        <v>42</v>
      </c>
      <c r="J7235" t="s">
        <v>43</v>
      </c>
      <c r="K7235" t="s">
        <v>64</v>
      </c>
      <c r="L7235" t="s">
        <v>45</v>
      </c>
      <c r="M7235" t="s">
        <v>106</v>
      </c>
      <c r="N7235" t="s">
        <v>48</v>
      </c>
      <c r="O7235" t="s">
        <v>148</v>
      </c>
      <c r="P7235" t="s">
        <v>49</v>
      </c>
      <c r="Q7235" t="s">
        <v>93</v>
      </c>
      <c r="R7235" s="6">
        <f>_xlfn.XLOOKUP(CleanedData[[#This Row],[Product]],'02_Lookup_Tables'!$A$2:$A$126,'02_Lookup_Tables'!$B$2:$B$126)</f>
        <v>324.35000000000002</v>
      </c>
      <c r="S7235" t="str">
        <f>VLOOKUP(CleanedData[[#This Row],[Product]],'02_Lookup_Tables'!$H$2:$I$126,2,FALSE)</f>
        <v>Apparel</v>
      </c>
      <c r="T7235" t="str">
        <f>VLOOKUP(CleanedData[[#This Row],[Province]],'02_Lookup_Tables'!$D$2:$E$10,2, FALSE)</f>
        <v>Central Region</v>
      </c>
      <c r="U7235" t="str" cm="1">
        <f t="array" ref="U7235">_xlfn.IFS(CleanedData[[#This Row],[Purchase Amount]]&lt;500,"Low",
CleanedData[[#This Row],[Purchase Amount]]&lt;5000,"Medium",
TRUE,"High")</f>
        <v>Low</v>
      </c>
      <c r="V7235" t="str">
        <f>TEXT(CleanedData[[#This Row],[Date]],"mmmm")</f>
        <v>January</v>
      </c>
      <c r="W7235" t="str">
        <f>"Q"&amp;ROUNDUP(MONTH(CleanedData[[#This Row],[Date]])/3,0)</f>
        <v>Q1</v>
      </c>
      <c r="X7235" t="str">
        <f>IF(CleanedData[[#This Row],[Purchase Amount]]&gt;=5000,"Yes","No")</f>
        <v>No</v>
      </c>
      <c r="Y7235">
        <f>IF(CleanedData[[#This Row],[Recommend]]="Yes",1,0)</f>
        <v>0</v>
      </c>
      <c r="Z7235" s="6">
        <f>CleanedData[[#This Row],[Purchase Amount]]*0.15</f>
        <v>48.652500000000003</v>
      </c>
      <c r="AA7235" s="6">
        <f>CleanedData[[#This Row],[Purchase Amount]]*1.15</f>
        <v>373.0025</v>
      </c>
    </row>
    <row r="7236" spans="1:27" x14ac:dyDescent="0.3">
      <c r="A7236">
        <v>8754</v>
      </c>
      <c r="B7236" t="s">
        <v>7461</v>
      </c>
      <c r="C7236" s="1">
        <v>45619</v>
      </c>
      <c r="D7236">
        <v>37</v>
      </c>
      <c r="E7236" t="s">
        <v>39</v>
      </c>
      <c r="F7236" t="s">
        <v>83</v>
      </c>
      <c r="G7236" t="s">
        <v>282</v>
      </c>
      <c r="H7236">
        <v>5</v>
      </c>
      <c r="I7236" t="s">
        <v>42</v>
      </c>
      <c r="J7236" t="s">
        <v>74</v>
      </c>
      <c r="K7236" t="s">
        <v>44</v>
      </c>
      <c r="L7236" t="s">
        <v>42</v>
      </c>
      <c r="M7236" t="s">
        <v>136</v>
      </c>
      <c r="N7236" t="s">
        <v>57</v>
      </c>
      <c r="O7236" t="s">
        <v>89</v>
      </c>
      <c r="P7236" t="s">
        <v>70</v>
      </c>
      <c r="Q7236" t="s">
        <v>81</v>
      </c>
      <c r="R7236" s="6">
        <f>_xlfn.XLOOKUP(CleanedData[[#This Row],[Product]],'02_Lookup_Tables'!$A$2:$A$126,'02_Lookup_Tables'!$B$2:$B$126)</f>
        <v>1859.13</v>
      </c>
      <c r="S7236" t="str">
        <f>VLOOKUP(CleanedData[[#This Row],[Product]],'02_Lookup_Tables'!$H$2:$I$126,2,FALSE)</f>
        <v>Home Devices</v>
      </c>
      <c r="T7236" t="str">
        <f>VLOOKUP(CleanedData[[#This Row],[Province]],'02_Lookup_Tables'!$D$2:$E$10,2, FALSE)</f>
        <v>Western Region</v>
      </c>
      <c r="U7236" t="str" cm="1">
        <f t="array" ref="U7236">_xlfn.IFS(CleanedData[[#This Row],[Purchase Amount]]&lt;500,"Low",
CleanedData[[#This Row],[Purchase Amount]]&lt;5000,"Medium",
TRUE,"High")</f>
        <v>Medium</v>
      </c>
      <c r="V7236" t="str">
        <f>TEXT(CleanedData[[#This Row],[Date]],"mmmm")</f>
        <v>November</v>
      </c>
      <c r="W7236" t="str">
        <f>"Q"&amp;ROUNDUP(MONTH(CleanedData[[#This Row],[Date]])/3,0)</f>
        <v>Q4</v>
      </c>
      <c r="X7236" t="str">
        <f>IF(CleanedData[[#This Row],[Purchase Amount]]&gt;=5000,"Yes","No")</f>
        <v>No</v>
      </c>
      <c r="Y7236">
        <f>IF(CleanedData[[#This Row],[Recommend]]="Yes",1,0)</f>
        <v>0</v>
      </c>
      <c r="Z7236" s="6">
        <f>CleanedData[[#This Row],[Purchase Amount]]*0.15</f>
        <v>278.86950000000002</v>
      </c>
      <c r="AA7236" s="6">
        <f>CleanedData[[#This Row],[Purchase Amount]]*1.15</f>
        <v>2137.9994999999999</v>
      </c>
    </row>
    <row r="7237" spans="1:27" x14ac:dyDescent="0.3">
      <c r="A7237">
        <v>8755</v>
      </c>
      <c r="B7237" t="s">
        <v>7462</v>
      </c>
      <c r="C7237" s="1">
        <v>45726</v>
      </c>
      <c r="D7237">
        <v>74</v>
      </c>
      <c r="E7237" t="s">
        <v>52</v>
      </c>
      <c r="F7237" t="s">
        <v>108</v>
      </c>
      <c r="G7237" t="s">
        <v>342</v>
      </c>
      <c r="H7237">
        <v>1</v>
      </c>
      <c r="I7237" t="s">
        <v>45</v>
      </c>
      <c r="J7237" t="s">
        <v>63</v>
      </c>
      <c r="K7237" t="s">
        <v>44</v>
      </c>
      <c r="L7237" t="s">
        <v>42</v>
      </c>
      <c r="M7237" t="s">
        <v>184</v>
      </c>
      <c r="N7237" t="s">
        <v>80</v>
      </c>
      <c r="O7237" t="s">
        <v>148</v>
      </c>
      <c r="P7237" t="s">
        <v>70</v>
      </c>
      <c r="Q7237" t="s">
        <v>97</v>
      </c>
      <c r="R7237" s="6">
        <f>_xlfn.XLOOKUP(CleanedData[[#This Row],[Product]],'02_Lookup_Tables'!$A$2:$A$126,'02_Lookup_Tables'!$B$2:$B$126)</f>
        <v>529.15</v>
      </c>
      <c r="S7237" t="str">
        <f>VLOOKUP(CleanedData[[#This Row],[Product]],'02_Lookup_Tables'!$H$2:$I$126,2,FALSE)</f>
        <v>Accessories</v>
      </c>
      <c r="T7237" t="str">
        <f>VLOOKUP(CleanedData[[#This Row],[Province]],'02_Lookup_Tables'!$D$2:$E$10,2, FALSE)</f>
        <v>Gauteng Region</v>
      </c>
      <c r="U7237" t="str" cm="1">
        <f t="array" ref="U7237">_xlfn.IFS(CleanedData[[#This Row],[Purchase Amount]]&lt;500,"Low",
CleanedData[[#This Row],[Purchase Amount]]&lt;5000,"Medium",
TRUE,"High")</f>
        <v>Medium</v>
      </c>
      <c r="V7237" t="str">
        <f>TEXT(CleanedData[[#This Row],[Date]],"mmmm")</f>
        <v>March</v>
      </c>
      <c r="W7237" t="str">
        <f>"Q"&amp;ROUNDUP(MONTH(CleanedData[[#This Row],[Date]])/3,0)</f>
        <v>Q1</v>
      </c>
      <c r="X7237" t="str">
        <f>IF(CleanedData[[#This Row],[Purchase Amount]]&gt;=5000,"Yes","No")</f>
        <v>No</v>
      </c>
      <c r="Y7237">
        <f>IF(CleanedData[[#This Row],[Recommend]]="Yes",1,0)</f>
        <v>1</v>
      </c>
      <c r="Z7237" s="6">
        <f>CleanedData[[#This Row],[Purchase Amount]]*0.15</f>
        <v>79.372499999999988</v>
      </c>
      <c r="AA7237" s="6">
        <f>CleanedData[[#This Row],[Purchase Amount]]*1.15</f>
        <v>608.52249999999992</v>
      </c>
    </row>
    <row r="7238" spans="1:27" x14ac:dyDescent="0.3">
      <c r="A7238">
        <v>8756</v>
      </c>
      <c r="B7238" t="s">
        <v>7463</v>
      </c>
      <c r="C7238" s="1">
        <v>45777</v>
      </c>
      <c r="D7238">
        <v>19</v>
      </c>
      <c r="E7238" t="s">
        <v>39</v>
      </c>
      <c r="F7238" t="s">
        <v>130</v>
      </c>
      <c r="G7238" t="s">
        <v>246</v>
      </c>
      <c r="H7238">
        <v>1</v>
      </c>
      <c r="I7238" t="s">
        <v>42</v>
      </c>
      <c r="J7238" t="s">
        <v>69</v>
      </c>
      <c r="K7238" t="s">
        <v>64</v>
      </c>
      <c r="L7238" t="s">
        <v>42</v>
      </c>
      <c r="M7238" t="s">
        <v>236</v>
      </c>
      <c r="N7238" t="s">
        <v>80</v>
      </c>
      <c r="O7238" t="s">
        <v>89</v>
      </c>
      <c r="P7238" t="s">
        <v>49</v>
      </c>
      <c r="Q7238" t="s">
        <v>66</v>
      </c>
      <c r="R7238" s="6">
        <f>_xlfn.XLOOKUP(CleanedData[[#This Row],[Product]],'02_Lookup_Tables'!$A$2:$A$126,'02_Lookup_Tables'!$B$2:$B$126)</f>
        <v>2603.98</v>
      </c>
      <c r="S7238" t="str">
        <f>VLOOKUP(CleanedData[[#This Row],[Product]],'02_Lookup_Tables'!$H$2:$I$126,2,FALSE)</f>
        <v>Accessories</v>
      </c>
      <c r="T7238" t="str">
        <f>VLOOKUP(CleanedData[[#This Row],[Province]],'02_Lookup_Tables'!$D$2:$E$10,2, FALSE)</f>
        <v>Eastern Region</v>
      </c>
      <c r="U7238" t="str" cm="1">
        <f t="array" ref="U7238">_xlfn.IFS(CleanedData[[#This Row],[Purchase Amount]]&lt;500,"Low",
CleanedData[[#This Row],[Purchase Amount]]&lt;5000,"Medium",
TRUE,"High")</f>
        <v>Medium</v>
      </c>
      <c r="V7238" t="str">
        <f>TEXT(CleanedData[[#This Row],[Date]],"mmmm")</f>
        <v>April</v>
      </c>
      <c r="W7238" t="str">
        <f>"Q"&amp;ROUNDUP(MONTH(CleanedData[[#This Row],[Date]])/3,0)</f>
        <v>Q2</v>
      </c>
      <c r="X7238" t="str">
        <f>IF(CleanedData[[#This Row],[Purchase Amount]]&gt;=5000,"Yes","No")</f>
        <v>No</v>
      </c>
      <c r="Y7238">
        <f>IF(CleanedData[[#This Row],[Recommend]]="Yes",1,0)</f>
        <v>0</v>
      </c>
      <c r="Z7238" s="6">
        <f>CleanedData[[#This Row],[Purchase Amount]]*0.15</f>
        <v>390.59699999999998</v>
      </c>
      <c r="AA7238" s="6">
        <f>CleanedData[[#This Row],[Purchase Amount]]*1.15</f>
        <v>2994.5769999999998</v>
      </c>
    </row>
    <row r="7239" spans="1:27" x14ac:dyDescent="0.3">
      <c r="A7239">
        <v>8757</v>
      </c>
      <c r="B7239" t="s">
        <v>7464</v>
      </c>
      <c r="C7239" s="1">
        <v>45535</v>
      </c>
      <c r="D7239">
        <v>34</v>
      </c>
      <c r="E7239" t="s">
        <v>39</v>
      </c>
      <c r="F7239" t="s">
        <v>125</v>
      </c>
      <c r="G7239" t="s">
        <v>105</v>
      </c>
      <c r="H7239">
        <v>3</v>
      </c>
      <c r="I7239" t="s">
        <v>42</v>
      </c>
      <c r="J7239" t="s">
        <v>74</v>
      </c>
      <c r="K7239" t="s">
        <v>55</v>
      </c>
      <c r="L7239" t="s">
        <v>42</v>
      </c>
      <c r="M7239" t="s">
        <v>175</v>
      </c>
      <c r="N7239" t="s">
        <v>48</v>
      </c>
      <c r="O7239" t="s">
        <v>89</v>
      </c>
      <c r="P7239" t="s">
        <v>49</v>
      </c>
      <c r="Q7239" t="s">
        <v>58</v>
      </c>
      <c r="R7239" s="6">
        <f>_xlfn.XLOOKUP(CleanedData[[#This Row],[Product]],'02_Lookup_Tables'!$A$2:$A$126,'02_Lookup_Tables'!$B$2:$B$126)</f>
        <v>231.22</v>
      </c>
      <c r="S7239" t="str">
        <f>VLOOKUP(CleanedData[[#This Row],[Product]],'02_Lookup_Tables'!$H$2:$I$126,2,FALSE)</f>
        <v>Beauty &amp; Personal Care</v>
      </c>
      <c r="T7239" t="str">
        <f>VLOOKUP(CleanedData[[#This Row],[Province]],'02_Lookup_Tables'!$D$2:$E$10,2, FALSE)</f>
        <v>Western Region</v>
      </c>
      <c r="U7239" t="str" cm="1">
        <f t="array" ref="U7239">_xlfn.IFS(CleanedData[[#This Row],[Purchase Amount]]&lt;500,"Low",
CleanedData[[#This Row],[Purchase Amount]]&lt;5000,"Medium",
TRUE,"High")</f>
        <v>Low</v>
      </c>
      <c r="V7239" t="str">
        <f>TEXT(CleanedData[[#This Row],[Date]],"mmmm")</f>
        <v>August</v>
      </c>
      <c r="W7239" t="str">
        <f>"Q"&amp;ROUNDUP(MONTH(CleanedData[[#This Row],[Date]])/3,0)</f>
        <v>Q3</v>
      </c>
      <c r="X7239" t="str">
        <f>IF(CleanedData[[#This Row],[Purchase Amount]]&gt;=5000,"Yes","No")</f>
        <v>No</v>
      </c>
      <c r="Y7239">
        <f>IF(CleanedData[[#This Row],[Recommend]]="Yes",1,0)</f>
        <v>0</v>
      </c>
      <c r="Z7239" s="6">
        <f>CleanedData[[#This Row],[Purchase Amount]]*0.15</f>
        <v>34.683</v>
      </c>
      <c r="AA7239" s="6">
        <f>CleanedData[[#This Row],[Purchase Amount]]*1.15</f>
        <v>265.90299999999996</v>
      </c>
    </row>
    <row r="7240" spans="1:27" x14ac:dyDescent="0.3">
      <c r="A7240">
        <v>8758</v>
      </c>
      <c r="B7240" t="s">
        <v>7465</v>
      </c>
      <c r="C7240" s="1">
        <v>45516</v>
      </c>
      <c r="D7240">
        <v>78</v>
      </c>
      <c r="E7240" t="s">
        <v>52</v>
      </c>
      <c r="F7240" t="s">
        <v>77</v>
      </c>
      <c r="G7240" t="s">
        <v>102</v>
      </c>
      <c r="H7240">
        <v>1</v>
      </c>
      <c r="I7240" t="s">
        <v>45</v>
      </c>
      <c r="J7240" t="s">
        <v>69</v>
      </c>
      <c r="K7240" t="s">
        <v>55</v>
      </c>
      <c r="L7240" t="s">
        <v>45</v>
      </c>
      <c r="N7240" t="s">
        <v>80</v>
      </c>
      <c r="O7240" t="s">
        <v>134</v>
      </c>
      <c r="P7240" t="s">
        <v>8646</v>
      </c>
      <c r="Q7240" t="s">
        <v>97</v>
      </c>
      <c r="R7240" s="6">
        <f>_xlfn.XLOOKUP(CleanedData[[#This Row],[Product]],'02_Lookup_Tables'!$A$2:$A$126,'02_Lookup_Tables'!$B$2:$B$126)</f>
        <v>276.82</v>
      </c>
      <c r="S7240" t="str">
        <f>VLOOKUP(CleanedData[[#This Row],[Product]],'02_Lookup_Tables'!$H$2:$I$126,2,FALSE)</f>
        <v>Home &amp; Living</v>
      </c>
      <c r="T7240" t="str">
        <f>VLOOKUP(CleanedData[[#This Row],[Province]],'02_Lookup_Tables'!$D$2:$E$10,2, FALSE)</f>
        <v>Central Region</v>
      </c>
      <c r="U7240" t="str" cm="1">
        <f t="array" ref="U7240">_xlfn.IFS(CleanedData[[#This Row],[Purchase Amount]]&lt;500,"Low",
CleanedData[[#This Row],[Purchase Amount]]&lt;5000,"Medium",
TRUE,"High")</f>
        <v>Low</v>
      </c>
      <c r="V7240" t="str">
        <f>TEXT(CleanedData[[#This Row],[Date]],"mmmm")</f>
        <v>August</v>
      </c>
      <c r="W7240" t="str">
        <f>"Q"&amp;ROUNDUP(MONTH(CleanedData[[#This Row],[Date]])/3,0)</f>
        <v>Q3</v>
      </c>
      <c r="X7240" t="str">
        <f>IF(CleanedData[[#This Row],[Purchase Amount]]&gt;=5000,"Yes","No")</f>
        <v>No</v>
      </c>
      <c r="Y7240">
        <f>IF(CleanedData[[#This Row],[Recommend]]="Yes",1,0)</f>
        <v>1</v>
      </c>
      <c r="Z7240" s="6">
        <f>CleanedData[[#This Row],[Purchase Amount]]*0.15</f>
        <v>41.522999999999996</v>
      </c>
      <c r="AA7240" s="6">
        <f>CleanedData[[#This Row],[Purchase Amount]]*1.15</f>
        <v>318.34299999999996</v>
      </c>
    </row>
    <row r="7241" spans="1:27" x14ac:dyDescent="0.3">
      <c r="A7241">
        <v>8759</v>
      </c>
      <c r="B7241" t="s">
        <v>7466</v>
      </c>
      <c r="C7241" s="1">
        <v>45355</v>
      </c>
      <c r="D7241">
        <v>34</v>
      </c>
      <c r="E7241" t="s">
        <v>39</v>
      </c>
      <c r="F7241" t="s">
        <v>125</v>
      </c>
      <c r="G7241" t="s">
        <v>203</v>
      </c>
      <c r="H7241">
        <v>4</v>
      </c>
      <c r="I7241" t="s">
        <v>45</v>
      </c>
      <c r="J7241" t="s">
        <v>69</v>
      </c>
      <c r="K7241" t="s">
        <v>55</v>
      </c>
      <c r="L7241" t="s">
        <v>42</v>
      </c>
      <c r="M7241" t="s">
        <v>231</v>
      </c>
      <c r="N7241" t="s">
        <v>96</v>
      </c>
      <c r="O7241" t="s">
        <v>89</v>
      </c>
      <c r="P7241" t="s">
        <v>70</v>
      </c>
      <c r="Q7241" t="s">
        <v>58</v>
      </c>
      <c r="R7241" s="6">
        <f>_xlfn.XLOOKUP(CleanedData[[#This Row],[Product]],'02_Lookup_Tables'!$A$2:$A$126,'02_Lookup_Tables'!$B$2:$B$126)</f>
        <v>2849.09</v>
      </c>
      <c r="S7241" t="str">
        <f>VLOOKUP(CleanedData[[#This Row],[Product]],'02_Lookup_Tables'!$H$2:$I$126,2,FALSE)</f>
        <v>Home &amp; Living</v>
      </c>
      <c r="T7241" t="str">
        <f>VLOOKUP(CleanedData[[#This Row],[Province]],'02_Lookup_Tables'!$D$2:$E$10,2, FALSE)</f>
        <v>Western Region</v>
      </c>
      <c r="U7241" t="str" cm="1">
        <f t="array" ref="U7241">_xlfn.IFS(CleanedData[[#This Row],[Purchase Amount]]&lt;500,"Low",
CleanedData[[#This Row],[Purchase Amount]]&lt;5000,"Medium",
TRUE,"High")</f>
        <v>Medium</v>
      </c>
      <c r="V7241" t="str">
        <f>TEXT(CleanedData[[#This Row],[Date]],"mmmm")</f>
        <v>March</v>
      </c>
      <c r="W7241" t="str">
        <f>"Q"&amp;ROUNDUP(MONTH(CleanedData[[#This Row],[Date]])/3,0)</f>
        <v>Q1</v>
      </c>
      <c r="X7241" t="str">
        <f>IF(CleanedData[[#This Row],[Purchase Amount]]&gt;=5000,"Yes","No")</f>
        <v>No</v>
      </c>
      <c r="Y7241">
        <f>IF(CleanedData[[#This Row],[Recommend]]="Yes",1,0)</f>
        <v>1</v>
      </c>
      <c r="Z7241" s="6">
        <f>CleanedData[[#This Row],[Purchase Amount]]*0.15</f>
        <v>427.36349999999999</v>
      </c>
      <c r="AA7241" s="6">
        <f>CleanedData[[#This Row],[Purchase Amount]]*1.15</f>
        <v>3276.4535000000001</v>
      </c>
    </row>
    <row r="7242" spans="1:27" x14ac:dyDescent="0.3">
      <c r="A7242">
        <v>8760</v>
      </c>
      <c r="B7242" t="s">
        <v>7467</v>
      </c>
      <c r="C7242" s="1">
        <v>46011</v>
      </c>
      <c r="D7242">
        <v>36</v>
      </c>
      <c r="E7242" t="s">
        <v>60</v>
      </c>
      <c r="F7242" t="s">
        <v>72</v>
      </c>
      <c r="G7242" t="s">
        <v>411</v>
      </c>
      <c r="H7242">
        <v>2</v>
      </c>
      <c r="I7242" t="s">
        <v>45</v>
      </c>
      <c r="J7242" t="s">
        <v>54</v>
      </c>
      <c r="K7242" t="s">
        <v>64</v>
      </c>
      <c r="L7242" t="s">
        <v>42</v>
      </c>
      <c r="M7242" t="s">
        <v>88</v>
      </c>
      <c r="N7242" t="s">
        <v>47</v>
      </c>
      <c r="O7242" t="s">
        <v>89</v>
      </c>
      <c r="P7242" t="s">
        <v>49</v>
      </c>
      <c r="Q7242" t="s">
        <v>81</v>
      </c>
      <c r="R7242" s="6">
        <f>_xlfn.XLOOKUP(CleanedData[[#This Row],[Product]],'02_Lookup_Tables'!$A$2:$A$126,'02_Lookup_Tables'!$B$2:$B$126)</f>
        <v>103.4</v>
      </c>
      <c r="S7242" t="str">
        <f>VLOOKUP(CleanedData[[#This Row],[Product]],'02_Lookup_Tables'!$H$2:$I$126,2,FALSE)</f>
        <v>Food</v>
      </c>
      <c r="T7242" t="str">
        <f>VLOOKUP(CleanedData[[#This Row],[Province]],'02_Lookup_Tables'!$D$2:$E$10,2, FALSE)</f>
        <v>Central Region</v>
      </c>
      <c r="U7242" t="str" cm="1">
        <f t="array" ref="U7242">_xlfn.IFS(CleanedData[[#This Row],[Purchase Amount]]&lt;500,"Low",
CleanedData[[#This Row],[Purchase Amount]]&lt;5000,"Medium",
TRUE,"High")</f>
        <v>Low</v>
      </c>
      <c r="V7242" t="str">
        <f>TEXT(CleanedData[[#This Row],[Date]],"mmmm")</f>
        <v>December</v>
      </c>
      <c r="W7242" t="str">
        <f>"Q"&amp;ROUNDUP(MONTH(CleanedData[[#This Row],[Date]])/3,0)</f>
        <v>Q4</v>
      </c>
      <c r="X7242" t="str">
        <f>IF(CleanedData[[#This Row],[Purchase Amount]]&gt;=5000,"Yes","No")</f>
        <v>No</v>
      </c>
      <c r="Y7242">
        <f>IF(CleanedData[[#This Row],[Recommend]]="Yes",1,0)</f>
        <v>1</v>
      </c>
      <c r="Z7242" s="6">
        <f>CleanedData[[#This Row],[Purchase Amount]]*0.15</f>
        <v>15.51</v>
      </c>
      <c r="AA7242" s="6">
        <f>CleanedData[[#This Row],[Purchase Amount]]*1.15</f>
        <v>118.91</v>
      </c>
    </row>
    <row r="7243" spans="1:27" x14ac:dyDescent="0.3">
      <c r="A7243">
        <v>8761</v>
      </c>
      <c r="B7243" t="s">
        <v>7468</v>
      </c>
      <c r="C7243" s="1">
        <v>45481</v>
      </c>
      <c r="D7243">
        <v>78</v>
      </c>
      <c r="E7243" t="s">
        <v>52</v>
      </c>
      <c r="F7243" t="s">
        <v>72</v>
      </c>
      <c r="G7243" t="s">
        <v>111</v>
      </c>
      <c r="H7243">
        <v>4</v>
      </c>
      <c r="I7243" t="s">
        <v>45</v>
      </c>
      <c r="J7243" t="s">
        <v>54</v>
      </c>
      <c r="K7243" t="s">
        <v>44</v>
      </c>
      <c r="L7243" t="s">
        <v>45</v>
      </c>
      <c r="M7243" t="s">
        <v>175</v>
      </c>
      <c r="N7243" t="s">
        <v>96</v>
      </c>
      <c r="O7243" t="s">
        <v>89</v>
      </c>
      <c r="P7243" t="s">
        <v>70</v>
      </c>
      <c r="Q7243" t="s">
        <v>97</v>
      </c>
      <c r="R7243" s="6">
        <f>_xlfn.XLOOKUP(CleanedData[[#This Row],[Product]],'02_Lookup_Tables'!$A$2:$A$126,'02_Lookup_Tables'!$B$2:$B$126)</f>
        <v>3576.97</v>
      </c>
      <c r="S7243" t="str">
        <f>VLOOKUP(CleanedData[[#This Row],[Product]],'02_Lookup_Tables'!$H$2:$I$126,2,FALSE)</f>
        <v>Home Devices</v>
      </c>
      <c r="T7243" t="str">
        <f>VLOOKUP(CleanedData[[#This Row],[Province]],'02_Lookup_Tables'!$D$2:$E$10,2, FALSE)</f>
        <v>Central Region</v>
      </c>
      <c r="U7243" t="str" cm="1">
        <f t="array" ref="U7243">_xlfn.IFS(CleanedData[[#This Row],[Purchase Amount]]&lt;500,"Low",
CleanedData[[#This Row],[Purchase Amount]]&lt;5000,"Medium",
TRUE,"High")</f>
        <v>Medium</v>
      </c>
      <c r="V7243" t="str">
        <f>TEXT(CleanedData[[#This Row],[Date]],"mmmm")</f>
        <v>July</v>
      </c>
      <c r="W7243" t="str">
        <f>"Q"&amp;ROUNDUP(MONTH(CleanedData[[#This Row],[Date]])/3,0)</f>
        <v>Q3</v>
      </c>
      <c r="X7243" t="str">
        <f>IF(CleanedData[[#This Row],[Purchase Amount]]&gt;=5000,"Yes","No")</f>
        <v>No</v>
      </c>
      <c r="Y7243">
        <f>IF(CleanedData[[#This Row],[Recommend]]="Yes",1,0)</f>
        <v>1</v>
      </c>
      <c r="Z7243" s="6">
        <f>CleanedData[[#This Row],[Purchase Amount]]*0.15</f>
        <v>536.54549999999995</v>
      </c>
      <c r="AA7243" s="6">
        <f>CleanedData[[#This Row],[Purchase Amount]]*1.15</f>
        <v>4113.5154999999995</v>
      </c>
    </row>
    <row r="7244" spans="1:27" x14ac:dyDescent="0.3">
      <c r="A7244">
        <v>8762</v>
      </c>
      <c r="B7244" t="s">
        <v>7469</v>
      </c>
      <c r="C7244" s="1">
        <v>45984</v>
      </c>
      <c r="D7244">
        <v>19</v>
      </c>
      <c r="E7244" t="s">
        <v>39</v>
      </c>
      <c r="F7244" t="s">
        <v>125</v>
      </c>
      <c r="G7244" t="s">
        <v>78</v>
      </c>
      <c r="H7244">
        <v>3</v>
      </c>
      <c r="I7244" t="s">
        <v>45</v>
      </c>
      <c r="J7244" t="s">
        <v>69</v>
      </c>
      <c r="K7244" t="s">
        <v>44</v>
      </c>
      <c r="L7244" t="s">
        <v>42</v>
      </c>
      <c r="M7244" t="s">
        <v>56</v>
      </c>
      <c r="N7244" t="s">
        <v>48</v>
      </c>
      <c r="O7244" t="s">
        <v>148</v>
      </c>
      <c r="P7244" t="s">
        <v>49</v>
      </c>
      <c r="Q7244" t="s">
        <v>66</v>
      </c>
      <c r="R7244" s="6">
        <f>_xlfn.XLOOKUP(CleanedData[[#This Row],[Product]],'02_Lookup_Tables'!$A$2:$A$126,'02_Lookup_Tables'!$B$2:$B$126)</f>
        <v>1951.09</v>
      </c>
      <c r="S7244" t="str">
        <f>VLOOKUP(CleanedData[[#This Row],[Product]],'02_Lookup_Tables'!$H$2:$I$126,2,FALSE)</f>
        <v>Accessories</v>
      </c>
      <c r="T7244" t="str">
        <f>VLOOKUP(CleanedData[[#This Row],[Province]],'02_Lookup_Tables'!$D$2:$E$10,2, FALSE)</f>
        <v>Western Region</v>
      </c>
      <c r="U7244" t="str" cm="1">
        <f t="array" ref="U7244">_xlfn.IFS(CleanedData[[#This Row],[Purchase Amount]]&lt;500,"Low",
CleanedData[[#This Row],[Purchase Amount]]&lt;5000,"Medium",
TRUE,"High")</f>
        <v>Medium</v>
      </c>
      <c r="V7244" t="str">
        <f>TEXT(CleanedData[[#This Row],[Date]],"mmmm")</f>
        <v>November</v>
      </c>
      <c r="W7244" t="str">
        <f>"Q"&amp;ROUNDUP(MONTH(CleanedData[[#This Row],[Date]])/3,0)</f>
        <v>Q4</v>
      </c>
      <c r="X7244" t="str">
        <f>IF(CleanedData[[#This Row],[Purchase Amount]]&gt;=5000,"Yes","No")</f>
        <v>No</v>
      </c>
      <c r="Y7244">
        <f>IF(CleanedData[[#This Row],[Recommend]]="Yes",1,0)</f>
        <v>1</v>
      </c>
      <c r="Z7244" s="6">
        <f>CleanedData[[#This Row],[Purchase Amount]]*0.15</f>
        <v>292.6635</v>
      </c>
      <c r="AA7244" s="6">
        <f>CleanedData[[#This Row],[Purchase Amount]]*1.15</f>
        <v>2243.7534999999998</v>
      </c>
    </row>
    <row r="7245" spans="1:27" x14ac:dyDescent="0.3">
      <c r="A7245">
        <v>8764</v>
      </c>
      <c r="B7245" t="s">
        <v>7470</v>
      </c>
      <c r="C7245" s="1">
        <v>45965</v>
      </c>
      <c r="D7245">
        <v>18</v>
      </c>
      <c r="E7245" t="s">
        <v>60</v>
      </c>
      <c r="F7245" t="s">
        <v>61</v>
      </c>
      <c r="G7245" t="s">
        <v>201</v>
      </c>
      <c r="H7245">
        <v>5</v>
      </c>
      <c r="I7245" t="s">
        <v>42</v>
      </c>
      <c r="J7245" t="s">
        <v>54</v>
      </c>
      <c r="K7245" t="s">
        <v>55</v>
      </c>
      <c r="L7245" t="s">
        <v>45</v>
      </c>
      <c r="M7245" t="s">
        <v>196</v>
      </c>
      <c r="N7245" t="s">
        <v>57</v>
      </c>
      <c r="O7245" t="s">
        <v>89</v>
      </c>
      <c r="P7245" t="s">
        <v>70</v>
      </c>
      <c r="Q7245" t="s">
        <v>66</v>
      </c>
      <c r="R7245" s="6">
        <f>_xlfn.XLOOKUP(CleanedData[[#This Row],[Product]],'02_Lookup_Tables'!$A$2:$A$126,'02_Lookup_Tables'!$B$2:$B$126)</f>
        <v>755.66</v>
      </c>
      <c r="S7245" t="str">
        <f>VLOOKUP(CleanedData[[#This Row],[Product]],'02_Lookup_Tables'!$H$2:$I$126,2,FALSE)</f>
        <v>Home &amp; Living</v>
      </c>
      <c r="T7245" t="str">
        <f>VLOOKUP(CleanedData[[#This Row],[Province]],'02_Lookup_Tables'!$D$2:$E$10,2, FALSE)</f>
        <v>Southern Region</v>
      </c>
      <c r="U7245" t="str" cm="1">
        <f t="array" ref="U7245">_xlfn.IFS(CleanedData[[#This Row],[Purchase Amount]]&lt;500,"Low",
CleanedData[[#This Row],[Purchase Amount]]&lt;5000,"Medium",
TRUE,"High")</f>
        <v>Medium</v>
      </c>
      <c r="V7245" t="str">
        <f>TEXT(CleanedData[[#This Row],[Date]],"mmmm")</f>
        <v>November</v>
      </c>
      <c r="W7245" t="str">
        <f>"Q"&amp;ROUNDUP(MONTH(CleanedData[[#This Row],[Date]])/3,0)</f>
        <v>Q4</v>
      </c>
      <c r="X7245" t="str">
        <f>IF(CleanedData[[#This Row],[Purchase Amount]]&gt;=5000,"Yes","No")</f>
        <v>No</v>
      </c>
      <c r="Y7245">
        <f>IF(CleanedData[[#This Row],[Recommend]]="Yes",1,0)</f>
        <v>0</v>
      </c>
      <c r="Z7245" s="6">
        <f>CleanedData[[#This Row],[Purchase Amount]]*0.15</f>
        <v>113.34899999999999</v>
      </c>
      <c r="AA7245" s="6">
        <f>CleanedData[[#This Row],[Purchase Amount]]*1.15</f>
        <v>869.0089999999999</v>
      </c>
    </row>
    <row r="7246" spans="1:27" x14ac:dyDescent="0.3">
      <c r="A7246">
        <v>8765</v>
      </c>
      <c r="B7246" t="s">
        <v>7471</v>
      </c>
      <c r="C7246" s="1">
        <v>45404</v>
      </c>
      <c r="D7246">
        <v>68</v>
      </c>
      <c r="E7246" t="s">
        <v>60</v>
      </c>
      <c r="F7246" t="s">
        <v>61</v>
      </c>
      <c r="G7246" t="s">
        <v>207</v>
      </c>
      <c r="H7246">
        <v>2</v>
      </c>
      <c r="I7246" t="s">
        <v>45</v>
      </c>
      <c r="J7246" t="s">
        <v>54</v>
      </c>
      <c r="K7246" t="s">
        <v>64</v>
      </c>
      <c r="L7246" t="s">
        <v>42</v>
      </c>
      <c r="M7246" t="s">
        <v>65</v>
      </c>
      <c r="N7246" t="s">
        <v>47</v>
      </c>
      <c r="O7246" t="s">
        <v>89</v>
      </c>
      <c r="P7246" t="s">
        <v>49</v>
      </c>
      <c r="Q7246" t="s">
        <v>97</v>
      </c>
      <c r="R7246" s="6">
        <f>_xlfn.XLOOKUP(CleanedData[[#This Row],[Product]],'02_Lookup_Tables'!$A$2:$A$126,'02_Lookup_Tables'!$B$2:$B$126)</f>
        <v>3755.73</v>
      </c>
      <c r="S7246" t="str">
        <f>VLOOKUP(CleanedData[[#This Row],[Product]],'02_Lookup_Tables'!$H$2:$I$126,2,FALSE)</f>
        <v>Sports &amp; Outdoors</v>
      </c>
      <c r="T7246" t="str">
        <f>VLOOKUP(CleanedData[[#This Row],[Province]],'02_Lookup_Tables'!$D$2:$E$10,2, FALSE)</f>
        <v>Southern Region</v>
      </c>
      <c r="U7246" t="str" cm="1">
        <f t="array" ref="U7246">_xlfn.IFS(CleanedData[[#This Row],[Purchase Amount]]&lt;500,"Low",
CleanedData[[#This Row],[Purchase Amount]]&lt;5000,"Medium",
TRUE,"High")</f>
        <v>Medium</v>
      </c>
      <c r="V7246" t="str">
        <f>TEXT(CleanedData[[#This Row],[Date]],"mmmm")</f>
        <v>April</v>
      </c>
      <c r="W7246" t="str">
        <f>"Q"&amp;ROUNDUP(MONTH(CleanedData[[#This Row],[Date]])/3,0)</f>
        <v>Q2</v>
      </c>
      <c r="X7246" t="str">
        <f>IF(CleanedData[[#This Row],[Purchase Amount]]&gt;=5000,"Yes","No")</f>
        <v>No</v>
      </c>
      <c r="Y7246">
        <f>IF(CleanedData[[#This Row],[Recommend]]="Yes",1,0)</f>
        <v>1</v>
      </c>
      <c r="Z7246" s="6">
        <f>CleanedData[[#This Row],[Purchase Amount]]*0.15</f>
        <v>563.35950000000003</v>
      </c>
      <c r="AA7246" s="6">
        <f>CleanedData[[#This Row],[Purchase Amount]]*1.15</f>
        <v>4319.0895</v>
      </c>
    </row>
    <row r="7247" spans="1:27" x14ac:dyDescent="0.3">
      <c r="A7247">
        <v>8766</v>
      </c>
      <c r="B7247" t="s">
        <v>7472</v>
      </c>
      <c r="C7247" s="1">
        <v>45492</v>
      </c>
      <c r="D7247">
        <v>74</v>
      </c>
      <c r="E7247" t="s">
        <v>52</v>
      </c>
      <c r="F7247" t="s">
        <v>40</v>
      </c>
      <c r="G7247" t="s">
        <v>668</v>
      </c>
      <c r="H7247">
        <v>1</v>
      </c>
      <c r="I7247" t="s">
        <v>42</v>
      </c>
      <c r="J7247" t="s">
        <v>43</v>
      </c>
      <c r="K7247" t="s">
        <v>64</v>
      </c>
      <c r="L7247" t="s">
        <v>45</v>
      </c>
      <c r="M7247" t="s">
        <v>236</v>
      </c>
      <c r="N7247" t="s">
        <v>80</v>
      </c>
      <c r="O7247" t="s">
        <v>89</v>
      </c>
      <c r="P7247" t="s">
        <v>49</v>
      </c>
      <c r="Q7247" t="s">
        <v>97</v>
      </c>
      <c r="R7247" s="6">
        <f>_xlfn.XLOOKUP(CleanedData[[#This Row],[Product]],'02_Lookup_Tables'!$A$2:$A$126,'02_Lookup_Tables'!$B$2:$B$126)</f>
        <v>301.58</v>
      </c>
      <c r="S7247" t="str">
        <f>VLOOKUP(CleanedData[[#This Row],[Product]],'02_Lookup_Tables'!$H$2:$I$126,2,FALSE)</f>
        <v>Food</v>
      </c>
      <c r="T7247" t="str">
        <f>VLOOKUP(CleanedData[[#This Row],[Province]],'02_Lookup_Tables'!$D$2:$E$10,2, FALSE)</f>
        <v>Northern Region</v>
      </c>
      <c r="U7247" t="str" cm="1">
        <f t="array" ref="U7247">_xlfn.IFS(CleanedData[[#This Row],[Purchase Amount]]&lt;500,"Low",
CleanedData[[#This Row],[Purchase Amount]]&lt;5000,"Medium",
TRUE,"High")</f>
        <v>Low</v>
      </c>
      <c r="V7247" t="str">
        <f>TEXT(CleanedData[[#This Row],[Date]],"mmmm")</f>
        <v>July</v>
      </c>
      <c r="W7247" t="str">
        <f>"Q"&amp;ROUNDUP(MONTH(CleanedData[[#This Row],[Date]])/3,0)</f>
        <v>Q3</v>
      </c>
      <c r="X7247" t="str">
        <f>IF(CleanedData[[#This Row],[Purchase Amount]]&gt;=5000,"Yes","No")</f>
        <v>No</v>
      </c>
      <c r="Y7247">
        <f>IF(CleanedData[[#This Row],[Recommend]]="Yes",1,0)</f>
        <v>0</v>
      </c>
      <c r="Z7247" s="6">
        <f>CleanedData[[#This Row],[Purchase Amount]]*0.15</f>
        <v>45.236999999999995</v>
      </c>
      <c r="AA7247" s="6">
        <f>CleanedData[[#This Row],[Purchase Amount]]*1.15</f>
        <v>346.81699999999995</v>
      </c>
    </row>
    <row r="7248" spans="1:27" x14ac:dyDescent="0.3">
      <c r="A7248">
        <v>8767</v>
      </c>
      <c r="B7248" t="s">
        <v>7473</v>
      </c>
      <c r="C7248" s="1">
        <v>45405</v>
      </c>
      <c r="D7248">
        <v>76</v>
      </c>
      <c r="E7248" t="s">
        <v>52</v>
      </c>
      <c r="F7248" t="s">
        <v>61</v>
      </c>
      <c r="G7248" t="s">
        <v>411</v>
      </c>
      <c r="H7248">
        <v>5</v>
      </c>
      <c r="I7248" t="s">
        <v>42</v>
      </c>
      <c r="J7248" t="s">
        <v>69</v>
      </c>
      <c r="K7248" t="s">
        <v>44</v>
      </c>
      <c r="L7248" t="s">
        <v>45</v>
      </c>
      <c r="M7248" t="s">
        <v>106</v>
      </c>
      <c r="N7248" t="s">
        <v>57</v>
      </c>
      <c r="O7248" t="s">
        <v>148</v>
      </c>
      <c r="P7248" t="s">
        <v>49</v>
      </c>
      <c r="Q7248" t="s">
        <v>97</v>
      </c>
      <c r="R7248" s="6">
        <f>_xlfn.XLOOKUP(CleanedData[[#This Row],[Product]],'02_Lookup_Tables'!$A$2:$A$126,'02_Lookup_Tables'!$B$2:$B$126)</f>
        <v>103.4</v>
      </c>
      <c r="S7248" t="str">
        <f>VLOOKUP(CleanedData[[#This Row],[Product]],'02_Lookup_Tables'!$H$2:$I$126,2,FALSE)</f>
        <v>Food</v>
      </c>
      <c r="T7248" t="str">
        <f>VLOOKUP(CleanedData[[#This Row],[Province]],'02_Lookup_Tables'!$D$2:$E$10,2, FALSE)</f>
        <v>Southern Region</v>
      </c>
      <c r="U7248" t="str" cm="1">
        <f t="array" ref="U7248">_xlfn.IFS(CleanedData[[#This Row],[Purchase Amount]]&lt;500,"Low",
CleanedData[[#This Row],[Purchase Amount]]&lt;5000,"Medium",
TRUE,"High")</f>
        <v>Low</v>
      </c>
      <c r="V7248" t="str">
        <f>TEXT(CleanedData[[#This Row],[Date]],"mmmm")</f>
        <v>April</v>
      </c>
      <c r="W7248" t="str">
        <f>"Q"&amp;ROUNDUP(MONTH(CleanedData[[#This Row],[Date]])/3,0)</f>
        <v>Q2</v>
      </c>
      <c r="X7248" t="str">
        <f>IF(CleanedData[[#This Row],[Purchase Amount]]&gt;=5000,"Yes","No")</f>
        <v>No</v>
      </c>
      <c r="Y7248">
        <f>IF(CleanedData[[#This Row],[Recommend]]="Yes",1,0)</f>
        <v>0</v>
      </c>
      <c r="Z7248" s="6">
        <f>CleanedData[[#This Row],[Purchase Amount]]*0.15</f>
        <v>15.51</v>
      </c>
      <c r="AA7248" s="6">
        <f>CleanedData[[#This Row],[Purchase Amount]]*1.15</f>
        <v>118.91</v>
      </c>
    </row>
    <row r="7249" spans="1:27" x14ac:dyDescent="0.3">
      <c r="A7249">
        <v>8768</v>
      </c>
      <c r="B7249" t="s">
        <v>7474</v>
      </c>
      <c r="C7249" s="1">
        <v>45599</v>
      </c>
      <c r="D7249">
        <v>57</v>
      </c>
      <c r="E7249" t="s">
        <v>60</v>
      </c>
      <c r="F7249" t="s">
        <v>130</v>
      </c>
      <c r="G7249" t="s">
        <v>282</v>
      </c>
      <c r="H7249">
        <v>3</v>
      </c>
      <c r="I7249" t="s">
        <v>42</v>
      </c>
      <c r="J7249" t="s">
        <v>43</v>
      </c>
      <c r="K7249" t="s">
        <v>44</v>
      </c>
      <c r="L7249" t="s">
        <v>42</v>
      </c>
      <c r="M7249" t="s">
        <v>147</v>
      </c>
      <c r="N7249" t="s">
        <v>48</v>
      </c>
      <c r="O7249" t="s">
        <v>148</v>
      </c>
      <c r="P7249" t="s">
        <v>49</v>
      </c>
      <c r="Q7249" t="s">
        <v>50</v>
      </c>
      <c r="R7249" s="6">
        <f>_xlfn.XLOOKUP(CleanedData[[#This Row],[Product]],'02_Lookup_Tables'!$A$2:$A$126,'02_Lookup_Tables'!$B$2:$B$126)</f>
        <v>1859.13</v>
      </c>
      <c r="S7249" t="str">
        <f>VLOOKUP(CleanedData[[#This Row],[Product]],'02_Lookup_Tables'!$H$2:$I$126,2,FALSE)</f>
        <v>Home Devices</v>
      </c>
      <c r="T7249" t="str">
        <f>VLOOKUP(CleanedData[[#This Row],[Province]],'02_Lookup_Tables'!$D$2:$E$10,2, FALSE)</f>
        <v>Eastern Region</v>
      </c>
      <c r="U7249" t="str" cm="1">
        <f t="array" ref="U7249">_xlfn.IFS(CleanedData[[#This Row],[Purchase Amount]]&lt;500,"Low",
CleanedData[[#This Row],[Purchase Amount]]&lt;5000,"Medium",
TRUE,"High")</f>
        <v>Medium</v>
      </c>
      <c r="V7249" t="str">
        <f>TEXT(CleanedData[[#This Row],[Date]],"mmmm")</f>
        <v>November</v>
      </c>
      <c r="W7249" t="str">
        <f>"Q"&amp;ROUNDUP(MONTH(CleanedData[[#This Row],[Date]])/3,0)</f>
        <v>Q4</v>
      </c>
      <c r="X7249" t="str">
        <f>IF(CleanedData[[#This Row],[Purchase Amount]]&gt;=5000,"Yes","No")</f>
        <v>No</v>
      </c>
      <c r="Y7249">
        <f>IF(CleanedData[[#This Row],[Recommend]]="Yes",1,0)</f>
        <v>0</v>
      </c>
      <c r="Z7249" s="6">
        <f>CleanedData[[#This Row],[Purchase Amount]]*0.15</f>
        <v>278.86950000000002</v>
      </c>
      <c r="AA7249" s="6">
        <f>CleanedData[[#This Row],[Purchase Amount]]*1.15</f>
        <v>2137.9994999999999</v>
      </c>
    </row>
    <row r="7250" spans="1:27" x14ac:dyDescent="0.3">
      <c r="A7250">
        <v>8769</v>
      </c>
      <c r="B7250" t="s">
        <v>7475</v>
      </c>
      <c r="C7250" s="1">
        <v>45681</v>
      </c>
      <c r="D7250">
        <v>44</v>
      </c>
      <c r="E7250" t="s">
        <v>39</v>
      </c>
      <c r="F7250" t="s">
        <v>68</v>
      </c>
      <c r="G7250" t="s">
        <v>212</v>
      </c>
      <c r="H7250">
        <v>2</v>
      </c>
      <c r="I7250" t="s">
        <v>45</v>
      </c>
      <c r="J7250" t="s">
        <v>69</v>
      </c>
      <c r="K7250" t="s">
        <v>55</v>
      </c>
      <c r="L7250" t="s">
        <v>42</v>
      </c>
      <c r="M7250" t="s">
        <v>100</v>
      </c>
      <c r="N7250" t="s">
        <v>47</v>
      </c>
      <c r="O7250" t="s">
        <v>48</v>
      </c>
      <c r="P7250" t="s">
        <v>49</v>
      </c>
      <c r="Q7250" t="s">
        <v>81</v>
      </c>
      <c r="R7250" s="6">
        <f>_xlfn.XLOOKUP(CleanedData[[#This Row],[Product]],'02_Lookup_Tables'!$A$2:$A$126,'02_Lookup_Tables'!$B$2:$B$126)</f>
        <v>192.77</v>
      </c>
      <c r="S7250" t="str">
        <f>VLOOKUP(CleanedData[[#This Row],[Product]],'02_Lookup_Tables'!$H$2:$I$126,2,FALSE)</f>
        <v>Beauty &amp; Personal Care</v>
      </c>
      <c r="T7250" t="str">
        <f>VLOOKUP(CleanedData[[#This Row],[Province]],'02_Lookup_Tables'!$D$2:$E$10,2, FALSE)</f>
        <v>Northern Region</v>
      </c>
      <c r="U7250" t="str" cm="1">
        <f t="array" ref="U7250">_xlfn.IFS(CleanedData[[#This Row],[Purchase Amount]]&lt;500,"Low",
CleanedData[[#This Row],[Purchase Amount]]&lt;5000,"Medium",
TRUE,"High")</f>
        <v>Low</v>
      </c>
      <c r="V7250" t="str">
        <f>TEXT(CleanedData[[#This Row],[Date]],"mmmm")</f>
        <v>January</v>
      </c>
      <c r="W7250" t="str">
        <f>"Q"&amp;ROUNDUP(MONTH(CleanedData[[#This Row],[Date]])/3,0)</f>
        <v>Q1</v>
      </c>
      <c r="X7250" t="str">
        <f>IF(CleanedData[[#This Row],[Purchase Amount]]&gt;=5000,"Yes","No")</f>
        <v>No</v>
      </c>
      <c r="Y7250">
        <f>IF(CleanedData[[#This Row],[Recommend]]="Yes",1,0)</f>
        <v>1</v>
      </c>
      <c r="Z7250" s="6">
        <f>CleanedData[[#This Row],[Purchase Amount]]*0.15</f>
        <v>28.915500000000002</v>
      </c>
      <c r="AA7250" s="6">
        <f>CleanedData[[#This Row],[Purchase Amount]]*1.15</f>
        <v>221.68549999999999</v>
      </c>
    </row>
    <row r="7251" spans="1:27" x14ac:dyDescent="0.3">
      <c r="A7251">
        <v>8770</v>
      </c>
      <c r="B7251" t="s">
        <v>7476</v>
      </c>
      <c r="C7251" s="1">
        <v>45681</v>
      </c>
      <c r="D7251">
        <v>56</v>
      </c>
      <c r="E7251" t="s">
        <v>52</v>
      </c>
      <c r="F7251" t="s">
        <v>83</v>
      </c>
      <c r="G7251" t="s">
        <v>258</v>
      </c>
      <c r="H7251">
        <v>3</v>
      </c>
      <c r="I7251" t="s">
        <v>42</v>
      </c>
      <c r="J7251" t="s">
        <v>63</v>
      </c>
      <c r="K7251" t="s">
        <v>44</v>
      </c>
      <c r="L7251" t="s">
        <v>45</v>
      </c>
      <c r="M7251" t="s">
        <v>112</v>
      </c>
      <c r="N7251" t="s">
        <v>48</v>
      </c>
      <c r="O7251" t="s">
        <v>48</v>
      </c>
      <c r="P7251" t="s">
        <v>70</v>
      </c>
      <c r="Q7251" t="s">
        <v>50</v>
      </c>
      <c r="R7251" s="6">
        <f>_xlfn.XLOOKUP(CleanedData[[#This Row],[Product]],'02_Lookup_Tables'!$A$2:$A$126,'02_Lookup_Tables'!$B$2:$B$126)</f>
        <v>768.34</v>
      </c>
      <c r="S7251" t="str">
        <f>VLOOKUP(CleanedData[[#This Row],[Product]],'02_Lookup_Tables'!$H$2:$I$126,2,FALSE)</f>
        <v>Home &amp; Living</v>
      </c>
      <c r="T7251" t="str">
        <f>VLOOKUP(CleanedData[[#This Row],[Province]],'02_Lookup_Tables'!$D$2:$E$10,2, FALSE)</f>
        <v>Western Region</v>
      </c>
      <c r="U7251" t="str" cm="1">
        <f t="array" ref="U7251">_xlfn.IFS(CleanedData[[#This Row],[Purchase Amount]]&lt;500,"Low",
CleanedData[[#This Row],[Purchase Amount]]&lt;5000,"Medium",
TRUE,"High")</f>
        <v>Medium</v>
      </c>
      <c r="V7251" t="str">
        <f>TEXT(CleanedData[[#This Row],[Date]],"mmmm")</f>
        <v>January</v>
      </c>
      <c r="W7251" t="str">
        <f>"Q"&amp;ROUNDUP(MONTH(CleanedData[[#This Row],[Date]])/3,0)</f>
        <v>Q1</v>
      </c>
      <c r="X7251" t="str">
        <f>IF(CleanedData[[#This Row],[Purchase Amount]]&gt;=5000,"Yes","No")</f>
        <v>No</v>
      </c>
      <c r="Y7251">
        <f>IF(CleanedData[[#This Row],[Recommend]]="Yes",1,0)</f>
        <v>0</v>
      </c>
      <c r="Z7251" s="6">
        <f>CleanedData[[#This Row],[Purchase Amount]]*0.15</f>
        <v>115.251</v>
      </c>
      <c r="AA7251" s="6">
        <f>CleanedData[[#This Row],[Purchase Amount]]*1.15</f>
        <v>883.59100000000001</v>
      </c>
    </row>
    <row r="7252" spans="1:27" x14ac:dyDescent="0.3">
      <c r="A7252">
        <v>8772</v>
      </c>
      <c r="B7252" t="s">
        <v>7477</v>
      </c>
      <c r="C7252" s="1">
        <v>45718</v>
      </c>
      <c r="E7252" t="s">
        <v>60</v>
      </c>
      <c r="F7252" t="s">
        <v>125</v>
      </c>
      <c r="G7252" t="s">
        <v>317</v>
      </c>
      <c r="H7252">
        <v>3</v>
      </c>
      <c r="I7252" t="s">
        <v>42</v>
      </c>
      <c r="J7252" t="s">
        <v>63</v>
      </c>
      <c r="K7252" t="s">
        <v>44</v>
      </c>
      <c r="L7252" t="s">
        <v>42</v>
      </c>
      <c r="M7252" t="s">
        <v>147</v>
      </c>
      <c r="N7252" t="s">
        <v>48</v>
      </c>
      <c r="O7252" t="s">
        <v>148</v>
      </c>
      <c r="P7252" t="s">
        <v>49</v>
      </c>
      <c r="Q7252" t="s">
        <v>166</v>
      </c>
      <c r="R7252" s="6">
        <f>_xlfn.XLOOKUP(CleanedData[[#This Row],[Product]],'02_Lookup_Tables'!$A$2:$A$126,'02_Lookup_Tables'!$B$2:$B$126)</f>
        <v>10347.709999999999</v>
      </c>
      <c r="S7252" t="str">
        <f>VLOOKUP(CleanedData[[#This Row],[Product]],'02_Lookup_Tables'!$H$2:$I$126,2,FALSE)</f>
        <v>Home Devices</v>
      </c>
      <c r="T7252" t="str">
        <f>VLOOKUP(CleanedData[[#This Row],[Province]],'02_Lookup_Tables'!$D$2:$E$10,2, FALSE)</f>
        <v>Western Region</v>
      </c>
      <c r="U7252" t="str" cm="1">
        <f t="array" ref="U7252">_xlfn.IFS(CleanedData[[#This Row],[Purchase Amount]]&lt;500,"Low",
CleanedData[[#This Row],[Purchase Amount]]&lt;5000,"Medium",
TRUE,"High")</f>
        <v>High</v>
      </c>
      <c r="V7252" t="str">
        <f>TEXT(CleanedData[[#This Row],[Date]],"mmmm")</f>
        <v>March</v>
      </c>
      <c r="W7252" t="str">
        <f>"Q"&amp;ROUNDUP(MONTH(CleanedData[[#This Row],[Date]])/3,0)</f>
        <v>Q1</v>
      </c>
      <c r="X7252" t="str">
        <f>IF(CleanedData[[#This Row],[Purchase Amount]]&gt;=5000,"Yes","No")</f>
        <v>Yes</v>
      </c>
      <c r="Y7252">
        <f>IF(CleanedData[[#This Row],[Recommend]]="Yes",1,0)</f>
        <v>0</v>
      </c>
      <c r="Z7252" s="6">
        <f>CleanedData[[#This Row],[Purchase Amount]]*0.15</f>
        <v>1552.1564999999998</v>
      </c>
      <c r="AA7252" s="6">
        <f>CleanedData[[#This Row],[Purchase Amount]]*1.15</f>
        <v>11899.866499999998</v>
      </c>
    </row>
    <row r="7253" spans="1:27" x14ac:dyDescent="0.3">
      <c r="A7253">
        <v>8774</v>
      </c>
      <c r="B7253" t="s">
        <v>7478</v>
      </c>
      <c r="C7253" s="1">
        <v>45440</v>
      </c>
      <c r="D7253">
        <v>77</v>
      </c>
      <c r="E7253" t="s">
        <v>39</v>
      </c>
      <c r="F7253" t="s">
        <v>68</v>
      </c>
      <c r="G7253" t="s">
        <v>235</v>
      </c>
      <c r="H7253">
        <v>1</v>
      </c>
      <c r="I7253" t="s">
        <v>45</v>
      </c>
      <c r="J7253" t="s">
        <v>74</v>
      </c>
      <c r="K7253" t="s">
        <v>44</v>
      </c>
      <c r="L7253" t="s">
        <v>45</v>
      </c>
      <c r="M7253" t="s">
        <v>208</v>
      </c>
      <c r="N7253" t="s">
        <v>80</v>
      </c>
      <c r="O7253" t="s">
        <v>89</v>
      </c>
      <c r="P7253" t="s">
        <v>49</v>
      </c>
      <c r="Q7253" t="s">
        <v>97</v>
      </c>
      <c r="R7253" s="6">
        <f>_xlfn.XLOOKUP(CleanedData[[#This Row],[Product]],'02_Lookup_Tables'!$A$2:$A$126,'02_Lookup_Tables'!$B$2:$B$126)</f>
        <v>306.57</v>
      </c>
      <c r="S7253" t="str">
        <f>VLOOKUP(CleanedData[[#This Row],[Product]],'02_Lookup_Tables'!$H$2:$I$126,2,FALSE)</f>
        <v>Toys &amp; Games</v>
      </c>
      <c r="T7253" t="str">
        <f>VLOOKUP(CleanedData[[#This Row],[Province]],'02_Lookup_Tables'!$D$2:$E$10,2, FALSE)</f>
        <v>Northern Region</v>
      </c>
      <c r="U7253" t="str" cm="1">
        <f t="array" ref="U7253">_xlfn.IFS(CleanedData[[#This Row],[Purchase Amount]]&lt;500,"Low",
CleanedData[[#This Row],[Purchase Amount]]&lt;5000,"Medium",
TRUE,"High")</f>
        <v>Low</v>
      </c>
      <c r="V7253" t="str">
        <f>TEXT(CleanedData[[#This Row],[Date]],"mmmm")</f>
        <v>May</v>
      </c>
      <c r="W7253" t="str">
        <f>"Q"&amp;ROUNDUP(MONTH(CleanedData[[#This Row],[Date]])/3,0)</f>
        <v>Q2</v>
      </c>
      <c r="X7253" t="str">
        <f>IF(CleanedData[[#This Row],[Purchase Amount]]&gt;=5000,"Yes","No")</f>
        <v>No</v>
      </c>
      <c r="Y7253">
        <f>IF(CleanedData[[#This Row],[Recommend]]="Yes",1,0)</f>
        <v>1</v>
      </c>
      <c r="Z7253" s="6">
        <f>CleanedData[[#This Row],[Purchase Amount]]*0.15</f>
        <v>45.985499999999995</v>
      </c>
      <c r="AA7253" s="6">
        <f>CleanedData[[#This Row],[Purchase Amount]]*1.15</f>
        <v>352.55549999999994</v>
      </c>
    </row>
    <row r="7254" spans="1:27" x14ac:dyDescent="0.3">
      <c r="A7254">
        <v>8775</v>
      </c>
      <c r="B7254" t="s">
        <v>7479</v>
      </c>
      <c r="C7254" s="1">
        <v>45761</v>
      </c>
      <c r="D7254">
        <v>67</v>
      </c>
      <c r="E7254" t="s">
        <v>52</v>
      </c>
      <c r="F7254" t="s">
        <v>83</v>
      </c>
      <c r="G7254" t="s">
        <v>158</v>
      </c>
      <c r="H7254">
        <v>1</v>
      </c>
      <c r="I7254" t="s">
        <v>45</v>
      </c>
      <c r="J7254" t="s">
        <v>69</v>
      </c>
      <c r="K7254" t="s">
        <v>55</v>
      </c>
      <c r="L7254" t="s">
        <v>45</v>
      </c>
      <c r="M7254" t="s">
        <v>140</v>
      </c>
      <c r="N7254" t="s">
        <v>80</v>
      </c>
      <c r="O7254" t="s">
        <v>148</v>
      </c>
      <c r="P7254" t="s">
        <v>70</v>
      </c>
      <c r="Q7254" t="s">
        <v>97</v>
      </c>
      <c r="R7254" s="6">
        <f>_xlfn.XLOOKUP(CleanedData[[#This Row],[Product]],'02_Lookup_Tables'!$A$2:$A$126,'02_Lookup_Tables'!$B$2:$B$126)</f>
        <v>2962.6</v>
      </c>
      <c r="S7254" t="str">
        <f>VLOOKUP(CleanedData[[#This Row],[Product]],'02_Lookup_Tables'!$H$2:$I$126,2,FALSE)</f>
        <v>Sports &amp; Outdoors</v>
      </c>
      <c r="T7254" t="str">
        <f>VLOOKUP(CleanedData[[#This Row],[Province]],'02_Lookup_Tables'!$D$2:$E$10,2, FALSE)</f>
        <v>Western Region</v>
      </c>
      <c r="U7254" t="str" cm="1">
        <f t="array" ref="U7254">_xlfn.IFS(CleanedData[[#This Row],[Purchase Amount]]&lt;500,"Low",
CleanedData[[#This Row],[Purchase Amount]]&lt;5000,"Medium",
TRUE,"High")</f>
        <v>Medium</v>
      </c>
      <c r="V7254" t="str">
        <f>TEXT(CleanedData[[#This Row],[Date]],"mmmm")</f>
        <v>April</v>
      </c>
      <c r="W7254" t="str">
        <f>"Q"&amp;ROUNDUP(MONTH(CleanedData[[#This Row],[Date]])/3,0)</f>
        <v>Q2</v>
      </c>
      <c r="X7254" t="str">
        <f>IF(CleanedData[[#This Row],[Purchase Amount]]&gt;=5000,"Yes","No")</f>
        <v>No</v>
      </c>
      <c r="Y7254">
        <f>IF(CleanedData[[#This Row],[Recommend]]="Yes",1,0)</f>
        <v>1</v>
      </c>
      <c r="Z7254" s="6">
        <f>CleanedData[[#This Row],[Purchase Amount]]*0.15</f>
        <v>444.39</v>
      </c>
      <c r="AA7254" s="6">
        <f>CleanedData[[#This Row],[Purchase Amount]]*1.15</f>
        <v>3406.99</v>
      </c>
    </row>
    <row r="7255" spans="1:27" x14ac:dyDescent="0.3">
      <c r="A7255">
        <v>8776</v>
      </c>
      <c r="B7255" t="s">
        <v>7480</v>
      </c>
      <c r="C7255" s="1">
        <v>45943</v>
      </c>
      <c r="D7255">
        <v>53</v>
      </c>
      <c r="E7255" t="s">
        <v>60</v>
      </c>
      <c r="F7255" t="s">
        <v>108</v>
      </c>
      <c r="G7255" t="s">
        <v>116</v>
      </c>
      <c r="H7255">
        <v>2</v>
      </c>
      <c r="I7255" t="s">
        <v>42</v>
      </c>
      <c r="J7255" t="s">
        <v>43</v>
      </c>
      <c r="K7255" t="s">
        <v>64</v>
      </c>
      <c r="L7255" t="s">
        <v>42</v>
      </c>
      <c r="M7255" t="s">
        <v>175</v>
      </c>
      <c r="N7255" t="s">
        <v>47</v>
      </c>
      <c r="O7255" t="s">
        <v>89</v>
      </c>
      <c r="P7255" t="s">
        <v>49</v>
      </c>
      <c r="Q7255" t="s">
        <v>93</v>
      </c>
      <c r="R7255" s="6">
        <f>_xlfn.XLOOKUP(CleanedData[[#This Row],[Product]],'02_Lookup_Tables'!$A$2:$A$126,'02_Lookup_Tables'!$B$2:$B$126)</f>
        <v>869.65</v>
      </c>
      <c r="S7255" t="str">
        <f>VLOOKUP(CleanedData[[#This Row],[Product]],'02_Lookup_Tables'!$H$2:$I$126,2,FALSE)</f>
        <v>Toys &amp; Games</v>
      </c>
      <c r="T7255" t="str">
        <f>VLOOKUP(CleanedData[[#This Row],[Province]],'02_Lookup_Tables'!$D$2:$E$10,2, FALSE)</f>
        <v>Gauteng Region</v>
      </c>
      <c r="U7255" t="str" cm="1">
        <f t="array" ref="U7255">_xlfn.IFS(CleanedData[[#This Row],[Purchase Amount]]&lt;500,"Low",
CleanedData[[#This Row],[Purchase Amount]]&lt;5000,"Medium",
TRUE,"High")</f>
        <v>Medium</v>
      </c>
      <c r="V7255" t="str">
        <f>TEXT(CleanedData[[#This Row],[Date]],"mmmm")</f>
        <v>October</v>
      </c>
      <c r="W7255" t="str">
        <f>"Q"&amp;ROUNDUP(MONTH(CleanedData[[#This Row],[Date]])/3,0)</f>
        <v>Q4</v>
      </c>
      <c r="X7255" t="str">
        <f>IF(CleanedData[[#This Row],[Purchase Amount]]&gt;=5000,"Yes","No")</f>
        <v>No</v>
      </c>
      <c r="Y7255">
        <f>IF(CleanedData[[#This Row],[Recommend]]="Yes",1,0)</f>
        <v>0</v>
      </c>
      <c r="Z7255" s="6">
        <f>CleanedData[[#This Row],[Purchase Amount]]*0.15</f>
        <v>130.44749999999999</v>
      </c>
      <c r="AA7255" s="6">
        <f>CleanedData[[#This Row],[Purchase Amount]]*1.15</f>
        <v>1000.0974999999999</v>
      </c>
    </row>
    <row r="7256" spans="1:27" x14ac:dyDescent="0.3">
      <c r="A7256">
        <v>8777</v>
      </c>
      <c r="B7256" t="s">
        <v>7481</v>
      </c>
      <c r="C7256" s="1">
        <v>45995</v>
      </c>
      <c r="D7256">
        <v>69</v>
      </c>
      <c r="E7256" t="s">
        <v>39</v>
      </c>
      <c r="F7256" t="s">
        <v>125</v>
      </c>
      <c r="G7256" t="s">
        <v>111</v>
      </c>
      <c r="H7256">
        <v>5</v>
      </c>
      <c r="I7256" t="s">
        <v>45</v>
      </c>
      <c r="J7256" t="s">
        <v>74</v>
      </c>
      <c r="K7256" t="s">
        <v>55</v>
      </c>
      <c r="L7256" t="s">
        <v>42</v>
      </c>
      <c r="M7256" t="s">
        <v>236</v>
      </c>
      <c r="N7256" t="s">
        <v>57</v>
      </c>
      <c r="O7256" t="s">
        <v>89</v>
      </c>
      <c r="P7256" t="s">
        <v>70</v>
      </c>
      <c r="Q7256" t="s">
        <v>97</v>
      </c>
      <c r="R7256" s="6">
        <f>_xlfn.XLOOKUP(CleanedData[[#This Row],[Product]],'02_Lookup_Tables'!$A$2:$A$126,'02_Lookup_Tables'!$B$2:$B$126)</f>
        <v>3576.97</v>
      </c>
      <c r="S7256" t="str">
        <f>VLOOKUP(CleanedData[[#This Row],[Product]],'02_Lookup_Tables'!$H$2:$I$126,2,FALSE)</f>
        <v>Home Devices</v>
      </c>
      <c r="T7256" t="str">
        <f>VLOOKUP(CleanedData[[#This Row],[Province]],'02_Lookup_Tables'!$D$2:$E$10,2, FALSE)</f>
        <v>Western Region</v>
      </c>
      <c r="U7256" t="str" cm="1">
        <f t="array" ref="U7256">_xlfn.IFS(CleanedData[[#This Row],[Purchase Amount]]&lt;500,"Low",
CleanedData[[#This Row],[Purchase Amount]]&lt;5000,"Medium",
TRUE,"High")</f>
        <v>Medium</v>
      </c>
      <c r="V7256" t="str">
        <f>TEXT(CleanedData[[#This Row],[Date]],"mmmm")</f>
        <v>December</v>
      </c>
      <c r="W7256" t="str">
        <f>"Q"&amp;ROUNDUP(MONTH(CleanedData[[#This Row],[Date]])/3,0)</f>
        <v>Q4</v>
      </c>
      <c r="X7256" t="str">
        <f>IF(CleanedData[[#This Row],[Purchase Amount]]&gt;=5000,"Yes","No")</f>
        <v>No</v>
      </c>
      <c r="Y7256">
        <f>IF(CleanedData[[#This Row],[Recommend]]="Yes",1,0)</f>
        <v>1</v>
      </c>
      <c r="Z7256" s="6">
        <f>CleanedData[[#This Row],[Purchase Amount]]*0.15</f>
        <v>536.54549999999995</v>
      </c>
      <c r="AA7256" s="6">
        <f>CleanedData[[#This Row],[Purchase Amount]]*1.15</f>
        <v>4113.5154999999995</v>
      </c>
    </row>
    <row r="7257" spans="1:27" x14ac:dyDescent="0.3">
      <c r="A7257">
        <v>8778</v>
      </c>
      <c r="B7257" t="s">
        <v>7482</v>
      </c>
      <c r="C7257" s="1">
        <v>45542</v>
      </c>
      <c r="D7257">
        <v>44</v>
      </c>
      <c r="E7257" t="s">
        <v>60</v>
      </c>
      <c r="F7257" t="s">
        <v>108</v>
      </c>
      <c r="G7257" t="s">
        <v>133</v>
      </c>
      <c r="H7257">
        <v>5</v>
      </c>
      <c r="I7257" t="s">
        <v>42</v>
      </c>
      <c r="J7257" t="s">
        <v>63</v>
      </c>
      <c r="K7257" t="s">
        <v>55</v>
      </c>
      <c r="L7257" t="s">
        <v>45</v>
      </c>
      <c r="M7257" t="s">
        <v>184</v>
      </c>
      <c r="N7257" t="s">
        <v>57</v>
      </c>
      <c r="O7257" t="s">
        <v>148</v>
      </c>
      <c r="P7257" t="s">
        <v>49</v>
      </c>
      <c r="Q7257" t="s">
        <v>81</v>
      </c>
      <c r="R7257" s="6">
        <f>_xlfn.XLOOKUP(CleanedData[[#This Row],[Product]],'02_Lookup_Tables'!$A$2:$A$126,'02_Lookup_Tables'!$B$2:$B$126)</f>
        <v>1734</v>
      </c>
      <c r="S7257" t="str">
        <f>VLOOKUP(CleanedData[[#This Row],[Product]],'02_Lookup_Tables'!$H$2:$I$126,2,FALSE)</f>
        <v>Home &amp; Living</v>
      </c>
      <c r="T7257" t="str">
        <f>VLOOKUP(CleanedData[[#This Row],[Province]],'02_Lookup_Tables'!$D$2:$E$10,2, FALSE)</f>
        <v>Gauteng Region</v>
      </c>
      <c r="U7257" t="str" cm="1">
        <f t="array" ref="U7257">_xlfn.IFS(CleanedData[[#This Row],[Purchase Amount]]&lt;500,"Low",
CleanedData[[#This Row],[Purchase Amount]]&lt;5000,"Medium",
TRUE,"High")</f>
        <v>Medium</v>
      </c>
      <c r="V7257" t="str">
        <f>TEXT(CleanedData[[#This Row],[Date]],"mmmm")</f>
        <v>September</v>
      </c>
      <c r="W7257" t="str">
        <f>"Q"&amp;ROUNDUP(MONTH(CleanedData[[#This Row],[Date]])/3,0)</f>
        <v>Q3</v>
      </c>
      <c r="X7257" t="str">
        <f>IF(CleanedData[[#This Row],[Purchase Amount]]&gt;=5000,"Yes","No")</f>
        <v>No</v>
      </c>
      <c r="Y7257">
        <f>IF(CleanedData[[#This Row],[Recommend]]="Yes",1,0)</f>
        <v>0</v>
      </c>
      <c r="Z7257" s="6">
        <f>CleanedData[[#This Row],[Purchase Amount]]*0.15</f>
        <v>260.09999999999997</v>
      </c>
      <c r="AA7257" s="6">
        <f>CleanedData[[#This Row],[Purchase Amount]]*1.15</f>
        <v>1994.1</v>
      </c>
    </row>
    <row r="7258" spans="1:27" x14ac:dyDescent="0.3">
      <c r="A7258">
        <v>8779</v>
      </c>
      <c r="B7258" t="s">
        <v>7483</v>
      </c>
      <c r="C7258" s="1">
        <v>45483</v>
      </c>
      <c r="D7258">
        <v>60</v>
      </c>
      <c r="E7258" t="s">
        <v>39</v>
      </c>
      <c r="F7258" t="s">
        <v>130</v>
      </c>
      <c r="G7258" t="s">
        <v>331</v>
      </c>
      <c r="H7258">
        <v>2</v>
      </c>
      <c r="I7258" t="s">
        <v>42</v>
      </c>
      <c r="J7258" t="s">
        <v>43</v>
      </c>
      <c r="K7258" t="s">
        <v>55</v>
      </c>
      <c r="L7258" t="s">
        <v>45</v>
      </c>
      <c r="M7258" t="s">
        <v>147</v>
      </c>
      <c r="N7258" t="s">
        <v>47</v>
      </c>
      <c r="O7258" t="s">
        <v>148</v>
      </c>
      <c r="P7258" t="s">
        <v>70</v>
      </c>
      <c r="Q7258" t="s">
        <v>50</v>
      </c>
      <c r="R7258" s="6">
        <f>_xlfn.XLOOKUP(CleanedData[[#This Row],[Product]],'02_Lookup_Tables'!$A$2:$A$126,'02_Lookup_Tables'!$B$2:$B$126)</f>
        <v>27.35</v>
      </c>
      <c r="S7258" t="str">
        <f>VLOOKUP(CleanedData[[#This Row],[Product]],'02_Lookup_Tables'!$H$2:$I$126,2,FALSE)</f>
        <v>Food</v>
      </c>
      <c r="T7258" t="str">
        <f>VLOOKUP(CleanedData[[#This Row],[Province]],'02_Lookup_Tables'!$D$2:$E$10,2, FALSE)</f>
        <v>Eastern Region</v>
      </c>
      <c r="U7258" t="str" cm="1">
        <f t="array" ref="U7258">_xlfn.IFS(CleanedData[[#This Row],[Purchase Amount]]&lt;500,"Low",
CleanedData[[#This Row],[Purchase Amount]]&lt;5000,"Medium",
TRUE,"High")</f>
        <v>Low</v>
      </c>
      <c r="V7258" t="str">
        <f>TEXT(CleanedData[[#This Row],[Date]],"mmmm")</f>
        <v>July</v>
      </c>
      <c r="W7258" t="str">
        <f>"Q"&amp;ROUNDUP(MONTH(CleanedData[[#This Row],[Date]])/3,0)</f>
        <v>Q3</v>
      </c>
      <c r="X7258" t="str">
        <f>IF(CleanedData[[#This Row],[Purchase Amount]]&gt;=5000,"Yes","No")</f>
        <v>No</v>
      </c>
      <c r="Y7258">
        <f>IF(CleanedData[[#This Row],[Recommend]]="Yes",1,0)</f>
        <v>0</v>
      </c>
      <c r="Z7258" s="6">
        <f>CleanedData[[#This Row],[Purchase Amount]]*0.15</f>
        <v>4.1025</v>
      </c>
      <c r="AA7258" s="6">
        <f>CleanedData[[#This Row],[Purchase Amount]]*1.15</f>
        <v>31.452500000000001</v>
      </c>
    </row>
    <row r="7259" spans="1:27" x14ac:dyDescent="0.3">
      <c r="A7259">
        <v>8781</v>
      </c>
      <c r="B7259" t="s">
        <v>7484</v>
      </c>
      <c r="C7259" s="1">
        <v>45929</v>
      </c>
      <c r="D7259">
        <v>46</v>
      </c>
      <c r="E7259" t="s">
        <v>52</v>
      </c>
      <c r="F7259" t="s">
        <v>125</v>
      </c>
      <c r="G7259" t="s">
        <v>173</v>
      </c>
      <c r="H7259">
        <v>3</v>
      </c>
      <c r="I7259" t="s">
        <v>42</v>
      </c>
      <c r="J7259" t="s">
        <v>69</v>
      </c>
      <c r="K7259" t="s">
        <v>55</v>
      </c>
      <c r="L7259" t="s">
        <v>42</v>
      </c>
      <c r="M7259" t="s">
        <v>100</v>
      </c>
      <c r="N7259" t="s">
        <v>48</v>
      </c>
      <c r="O7259" t="s">
        <v>48</v>
      </c>
      <c r="P7259" t="s">
        <v>70</v>
      </c>
      <c r="Q7259" t="s">
        <v>93</v>
      </c>
      <c r="R7259" s="6">
        <f>_xlfn.XLOOKUP(CleanedData[[#This Row],[Product]],'02_Lookup_Tables'!$A$2:$A$126,'02_Lookup_Tables'!$B$2:$B$126)</f>
        <v>13056.99</v>
      </c>
      <c r="S7259" t="str">
        <f>VLOOKUP(CleanedData[[#This Row],[Product]],'02_Lookup_Tables'!$H$2:$I$126,2,FALSE)</f>
        <v>Electronics</v>
      </c>
      <c r="T7259" t="str">
        <f>VLOOKUP(CleanedData[[#This Row],[Province]],'02_Lookup_Tables'!$D$2:$E$10,2, FALSE)</f>
        <v>Western Region</v>
      </c>
      <c r="U7259" t="str" cm="1">
        <f t="array" ref="U7259">_xlfn.IFS(CleanedData[[#This Row],[Purchase Amount]]&lt;500,"Low",
CleanedData[[#This Row],[Purchase Amount]]&lt;5000,"Medium",
TRUE,"High")</f>
        <v>High</v>
      </c>
      <c r="V7259" t="str">
        <f>TEXT(CleanedData[[#This Row],[Date]],"mmmm")</f>
        <v>September</v>
      </c>
      <c r="W7259" t="str">
        <f>"Q"&amp;ROUNDUP(MONTH(CleanedData[[#This Row],[Date]])/3,0)</f>
        <v>Q3</v>
      </c>
      <c r="X7259" t="str">
        <f>IF(CleanedData[[#This Row],[Purchase Amount]]&gt;=5000,"Yes","No")</f>
        <v>Yes</v>
      </c>
      <c r="Y7259">
        <f>IF(CleanedData[[#This Row],[Recommend]]="Yes",1,0)</f>
        <v>0</v>
      </c>
      <c r="Z7259" s="6">
        <f>CleanedData[[#This Row],[Purchase Amount]]*0.15</f>
        <v>1958.5484999999999</v>
      </c>
      <c r="AA7259" s="6">
        <f>CleanedData[[#This Row],[Purchase Amount]]*1.15</f>
        <v>15015.538499999999</v>
      </c>
    </row>
    <row r="7260" spans="1:27" x14ac:dyDescent="0.3">
      <c r="A7260">
        <v>8782</v>
      </c>
      <c r="B7260" t="s">
        <v>7485</v>
      </c>
      <c r="C7260" s="1">
        <v>45927</v>
      </c>
      <c r="D7260">
        <v>46</v>
      </c>
      <c r="E7260" t="s">
        <v>52</v>
      </c>
      <c r="F7260" t="s">
        <v>108</v>
      </c>
      <c r="G7260" t="s">
        <v>454</v>
      </c>
      <c r="H7260">
        <v>1</v>
      </c>
      <c r="I7260" t="s">
        <v>45</v>
      </c>
      <c r="J7260" t="s">
        <v>54</v>
      </c>
      <c r="K7260" t="s">
        <v>44</v>
      </c>
      <c r="L7260" t="s">
        <v>42</v>
      </c>
      <c r="M7260" t="s">
        <v>165</v>
      </c>
      <c r="N7260" t="s">
        <v>80</v>
      </c>
      <c r="O7260" t="s">
        <v>89</v>
      </c>
      <c r="P7260" t="s">
        <v>49</v>
      </c>
      <c r="Q7260" t="s">
        <v>93</v>
      </c>
      <c r="R7260" s="6">
        <f>_xlfn.XLOOKUP(CleanedData[[#This Row],[Product]],'02_Lookup_Tables'!$A$2:$A$126,'02_Lookup_Tables'!$B$2:$B$126)</f>
        <v>2413.3000000000002</v>
      </c>
      <c r="S7260" t="str">
        <f>VLOOKUP(CleanedData[[#This Row],[Product]],'02_Lookup_Tables'!$H$2:$I$126,2,FALSE)</f>
        <v>Electronics</v>
      </c>
      <c r="T7260" t="str">
        <f>VLOOKUP(CleanedData[[#This Row],[Province]],'02_Lookup_Tables'!$D$2:$E$10,2, FALSE)</f>
        <v>Gauteng Region</v>
      </c>
      <c r="U7260" t="str" cm="1">
        <f t="array" ref="U7260">_xlfn.IFS(CleanedData[[#This Row],[Purchase Amount]]&lt;500,"Low",
CleanedData[[#This Row],[Purchase Amount]]&lt;5000,"Medium",
TRUE,"High")</f>
        <v>Medium</v>
      </c>
      <c r="V7260" t="str">
        <f>TEXT(CleanedData[[#This Row],[Date]],"mmmm")</f>
        <v>September</v>
      </c>
      <c r="W7260" t="str">
        <f>"Q"&amp;ROUNDUP(MONTH(CleanedData[[#This Row],[Date]])/3,0)</f>
        <v>Q3</v>
      </c>
      <c r="X7260" t="str">
        <f>IF(CleanedData[[#This Row],[Purchase Amount]]&gt;=5000,"Yes","No")</f>
        <v>No</v>
      </c>
      <c r="Y7260">
        <f>IF(CleanedData[[#This Row],[Recommend]]="Yes",1,0)</f>
        <v>1</v>
      </c>
      <c r="Z7260" s="6">
        <f>CleanedData[[#This Row],[Purchase Amount]]*0.15</f>
        <v>361.995</v>
      </c>
      <c r="AA7260" s="6">
        <f>CleanedData[[#This Row],[Purchase Amount]]*1.15</f>
        <v>2775.2950000000001</v>
      </c>
    </row>
    <row r="7261" spans="1:27" x14ac:dyDescent="0.3">
      <c r="A7261">
        <v>8783</v>
      </c>
      <c r="B7261" t="s">
        <v>7486</v>
      </c>
      <c r="C7261" s="1">
        <v>45631</v>
      </c>
      <c r="D7261">
        <v>34</v>
      </c>
      <c r="E7261" t="s">
        <v>60</v>
      </c>
      <c r="F7261" t="s">
        <v>77</v>
      </c>
      <c r="G7261" t="s">
        <v>155</v>
      </c>
      <c r="H7261">
        <v>4</v>
      </c>
      <c r="I7261" t="s">
        <v>42</v>
      </c>
      <c r="J7261" t="s">
        <v>74</v>
      </c>
      <c r="K7261" t="s">
        <v>64</v>
      </c>
      <c r="L7261" t="s">
        <v>45</v>
      </c>
      <c r="M7261" t="s">
        <v>92</v>
      </c>
      <c r="N7261" t="s">
        <v>96</v>
      </c>
      <c r="O7261" t="s">
        <v>89</v>
      </c>
      <c r="P7261" t="s">
        <v>70</v>
      </c>
      <c r="Q7261" t="s">
        <v>58</v>
      </c>
      <c r="R7261" s="6">
        <f>_xlfn.XLOOKUP(CleanedData[[#This Row],[Product]],'02_Lookup_Tables'!$A$2:$A$126,'02_Lookup_Tables'!$B$2:$B$126)</f>
        <v>1355.08</v>
      </c>
      <c r="S7261" t="str">
        <f>VLOOKUP(CleanedData[[#This Row],[Product]],'02_Lookup_Tables'!$H$2:$I$126,2,FALSE)</f>
        <v>Sports &amp; Outdoors</v>
      </c>
      <c r="T7261" t="str">
        <f>VLOOKUP(CleanedData[[#This Row],[Province]],'02_Lookup_Tables'!$D$2:$E$10,2, FALSE)</f>
        <v>Central Region</v>
      </c>
      <c r="U7261" t="str" cm="1">
        <f t="array" ref="U7261">_xlfn.IFS(CleanedData[[#This Row],[Purchase Amount]]&lt;500,"Low",
CleanedData[[#This Row],[Purchase Amount]]&lt;5000,"Medium",
TRUE,"High")</f>
        <v>Medium</v>
      </c>
      <c r="V7261" t="str">
        <f>TEXT(CleanedData[[#This Row],[Date]],"mmmm")</f>
        <v>December</v>
      </c>
      <c r="W7261" t="str">
        <f>"Q"&amp;ROUNDUP(MONTH(CleanedData[[#This Row],[Date]])/3,0)</f>
        <v>Q4</v>
      </c>
      <c r="X7261" t="str">
        <f>IF(CleanedData[[#This Row],[Purchase Amount]]&gt;=5000,"Yes","No")</f>
        <v>No</v>
      </c>
      <c r="Y7261">
        <f>IF(CleanedData[[#This Row],[Recommend]]="Yes",1,0)</f>
        <v>0</v>
      </c>
      <c r="Z7261" s="6">
        <f>CleanedData[[#This Row],[Purchase Amount]]*0.15</f>
        <v>203.26199999999997</v>
      </c>
      <c r="AA7261" s="6">
        <f>CleanedData[[#This Row],[Purchase Amount]]*1.15</f>
        <v>1558.3419999999999</v>
      </c>
    </row>
    <row r="7262" spans="1:27" x14ac:dyDescent="0.3">
      <c r="A7262">
        <v>8784</v>
      </c>
      <c r="B7262" t="s">
        <v>7487</v>
      </c>
      <c r="C7262" s="1">
        <v>45393</v>
      </c>
      <c r="D7262">
        <v>79</v>
      </c>
      <c r="E7262" t="s">
        <v>52</v>
      </c>
      <c r="F7262" t="s">
        <v>130</v>
      </c>
      <c r="G7262" t="s">
        <v>120</v>
      </c>
      <c r="H7262">
        <v>4</v>
      </c>
      <c r="I7262" t="s">
        <v>42</v>
      </c>
      <c r="J7262" t="s">
        <v>74</v>
      </c>
      <c r="K7262" t="s">
        <v>64</v>
      </c>
      <c r="L7262" t="s">
        <v>45</v>
      </c>
      <c r="M7262" t="s">
        <v>175</v>
      </c>
      <c r="N7262" t="s">
        <v>96</v>
      </c>
      <c r="O7262" t="s">
        <v>89</v>
      </c>
      <c r="P7262" t="s">
        <v>70</v>
      </c>
      <c r="Q7262" t="s">
        <v>97</v>
      </c>
      <c r="R7262" s="6">
        <f>_xlfn.XLOOKUP(CleanedData[[#This Row],[Product]],'02_Lookup_Tables'!$A$2:$A$126,'02_Lookup_Tables'!$B$2:$B$126)</f>
        <v>471.63</v>
      </c>
      <c r="S7262" t="str">
        <f>VLOOKUP(CleanedData[[#This Row],[Product]],'02_Lookup_Tables'!$H$2:$I$126,2,FALSE)</f>
        <v>Beauty &amp; Personal Care</v>
      </c>
      <c r="T7262" t="str">
        <f>VLOOKUP(CleanedData[[#This Row],[Province]],'02_Lookup_Tables'!$D$2:$E$10,2, FALSE)</f>
        <v>Eastern Region</v>
      </c>
      <c r="U7262" t="str" cm="1">
        <f t="array" ref="U7262">_xlfn.IFS(CleanedData[[#This Row],[Purchase Amount]]&lt;500,"Low",
CleanedData[[#This Row],[Purchase Amount]]&lt;5000,"Medium",
TRUE,"High")</f>
        <v>Low</v>
      </c>
      <c r="V7262" t="str">
        <f>TEXT(CleanedData[[#This Row],[Date]],"mmmm")</f>
        <v>April</v>
      </c>
      <c r="W7262" t="str">
        <f>"Q"&amp;ROUNDUP(MONTH(CleanedData[[#This Row],[Date]])/3,0)</f>
        <v>Q2</v>
      </c>
      <c r="X7262" t="str">
        <f>IF(CleanedData[[#This Row],[Purchase Amount]]&gt;=5000,"Yes","No")</f>
        <v>No</v>
      </c>
      <c r="Y7262">
        <f>IF(CleanedData[[#This Row],[Recommend]]="Yes",1,0)</f>
        <v>0</v>
      </c>
      <c r="Z7262" s="6">
        <f>CleanedData[[#This Row],[Purchase Amount]]*0.15</f>
        <v>70.744500000000002</v>
      </c>
      <c r="AA7262" s="6">
        <f>CleanedData[[#This Row],[Purchase Amount]]*1.15</f>
        <v>542.3744999999999</v>
      </c>
    </row>
    <row r="7263" spans="1:27" x14ac:dyDescent="0.3">
      <c r="A7263">
        <v>8786</v>
      </c>
      <c r="B7263" t="s">
        <v>7488</v>
      </c>
      <c r="C7263" s="1">
        <v>45993</v>
      </c>
      <c r="D7263">
        <v>33</v>
      </c>
      <c r="E7263" t="s">
        <v>39</v>
      </c>
      <c r="F7263" t="s">
        <v>83</v>
      </c>
      <c r="G7263" t="s">
        <v>271</v>
      </c>
      <c r="H7263">
        <v>2</v>
      </c>
      <c r="I7263" t="s">
        <v>45</v>
      </c>
      <c r="J7263" t="s">
        <v>63</v>
      </c>
      <c r="K7263" t="s">
        <v>55</v>
      </c>
      <c r="L7263" t="s">
        <v>42</v>
      </c>
      <c r="M7263" t="s">
        <v>196</v>
      </c>
      <c r="N7263" t="s">
        <v>47</v>
      </c>
      <c r="O7263" t="s">
        <v>89</v>
      </c>
      <c r="P7263" t="s">
        <v>49</v>
      </c>
      <c r="Q7263" t="s">
        <v>58</v>
      </c>
      <c r="R7263" s="6">
        <f>_xlfn.XLOOKUP(CleanedData[[#This Row],[Product]],'02_Lookup_Tables'!$A$2:$A$126,'02_Lookup_Tables'!$B$2:$B$126)</f>
        <v>119.63</v>
      </c>
      <c r="S7263" t="str">
        <f>VLOOKUP(CleanedData[[#This Row],[Product]],'02_Lookup_Tables'!$H$2:$I$126,2,FALSE)</f>
        <v>Food</v>
      </c>
      <c r="T7263" t="str">
        <f>VLOOKUP(CleanedData[[#This Row],[Province]],'02_Lookup_Tables'!$D$2:$E$10,2, FALSE)</f>
        <v>Western Region</v>
      </c>
      <c r="U7263" t="str" cm="1">
        <f t="array" ref="U7263">_xlfn.IFS(CleanedData[[#This Row],[Purchase Amount]]&lt;500,"Low",
CleanedData[[#This Row],[Purchase Amount]]&lt;5000,"Medium",
TRUE,"High")</f>
        <v>Low</v>
      </c>
      <c r="V7263" t="str">
        <f>TEXT(CleanedData[[#This Row],[Date]],"mmmm")</f>
        <v>December</v>
      </c>
      <c r="W7263" t="str">
        <f>"Q"&amp;ROUNDUP(MONTH(CleanedData[[#This Row],[Date]])/3,0)</f>
        <v>Q4</v>
      </c>
      <c r="X7263" t="str">
        <f>IF(CleanedData[[#This Row],[Purchase Amount]]&gt;=5000,"Yes","No")</f>
        <v>No</v>
      </c>
      <c r="Y7263">
        <f>IF(CleanedData[[#This Row],[Recommend]]="Yes",1,0)</f>
        <v>1</v>
      </c>
      <c r="Z7263" s="6">
        <f>CleanedData[[#This Row],[Purchase Amount]]*0.15</f>
        <v>17.944499999999998</v>
      </c>
      <c r="AA7263" s="6">
        <f>CleanedData[[#This Row],[Purchase Amount]]*1.15</f>
        <v>137.57449999999997</v>
      </c>
    </row>
    <row r="7264" spans="1:27" x14ac:dyDescent="0.3">
      <c r="A7264">
        <v>8788</v>
      </c>
      <c r="B7264" t="s">
        <v>7489</v>
      </c>
      <c r="C7264" s="1">
        <v>45658</v>
      </c>
      <c r="D7264">
        <v>38</v>
      </c>
      <c r="E7264" t="s">
        <v>39</v>
      </c>
      <c r="F7264" t="s">
        <v>108</v>
      </c>
      <c r="G7264" t="s">
        <v>205</v>
      </c>
      <c r="H7264">
        <v>4</v>
      </c>
      <c r="I7264" t="s">
        <v>45</v>
      </c>
      <c r="J7264" t="s">
        <v>69</v>
      </c>
      <c r="K7264" t="s">
        <v>55</v>
      </c>
      <c r="L7264" t="s">
        <v>42</v>
      </c>
      <c r="M7264" t="s">
        <v>85</v>
      </c>
      <c r="N7264" t="s">
        <v>96</v>
      </c>
      <c r="O7264" t="s">
        <v>48</v>
      </c>
      <c r="P7264" t="s">
        <v>49</v>
      </c>
      <c r="Q7264" t="s">
        <v>81</v>
      </c>
      <c r="R7264" s="6">
        <f>_xlfn.XLOOKUP(CleanedData[[#This Row],[Product]],'02_Lookup_Tables'!$A$2:$A$126,'02_Lookup_Tables'!$B$2:$B$126)</f>
        <v>139.72999999999999</v>
      </c>
      <c r="S7264" t="str">
        <f>VLOOKUP(CleanedData[[#This Row],[Product]],'02_Lookup_Tables'!$H$2:$I$126,2,FALSE)</f>
        <v>Beauty &amp; Personal Care</v>
      </c>
      <c r="T7264" t="str">
        <f>VLOOKUP(CleanedData[[#This Row],[Province]],'02_Lookup_Tables'!$D$2:$E$10,2, FALSE)</f>
        <v>Gauteng Region</v>
      </c>
      <c r="U7264" t="str" cm="1">
        <f t="array" ref="U7264">_xlfn.IFS(CleanedData[[#This Row],[Purchase Amount]]&lt;500,"Low",
CleanedData[[#This Row],[Purchase Amount]]&lt;5000,"Medium",
TRUE,"High")</f>
        <v>Low</v>
      </c>
      <c r="V7264" t="str">
        <f>TEXT(CleanedData[[#This Row],[Date]],"mmmm")</f>
        <v>January</v>
      </c>
      <c r="W7264" t="str">
        <f>"Q"&amp;ROUNDUP(MONTH(CleanedData[[#This Row],[Date]])/3,0)</f>
        <v>Q1</v>
      </c>
      <c r="X7264" t="str">
        <f>IF(CleanedData[[#This Row],[Purchase Amount]]&gt;=5000,"Yes","No")</f>
        <v>No</v>
      </c>
      <c r="Y7264">
        <f>IF(CleanedData[[#This Row],[Recommend]]="Yes",1,0)</f>
        <v>1</v>
      </c>
      <c r="Z7264" s="6">
        <f>CleanedData[[#This Row],[Purchase Amount]]*0.15</f>
        <v>20.959499999999998</v>
      </c>
      <c r="AA7264" s="6">
        <f>CleanedData[[#This Row],[Purchase Amount]]*1.15</f>
        <v>160.68949999999998</v>
      </c>
    </row>
    <row r="7265" spans="1:27" x14ac:dyDescent="0.3">
      <c r="A7265">
        <v>8789</v>
      </c>
      <c r="B7265" t="s">
        <v>7490</v>
      </c>
      <c r="C7265" s="1">
        <v>45936</v>
      </c>
      <c r="D7265">
        <v>50</v>
      </c>
      <c r="E7265" t="s">
        <v>60</v>
      </c>
      <c r="F7265" t="s">
        <v>130</v>
      </c>
      <c r="G7265" t="s">
        <v>546</v>
      </c>
      <c r="H7265">
        <v>5</v>
      </c>
      <c r="I7265" t="s">
        <v>45</v>
      </c>
      <c r="J7265" t="s">
        <v>43</v>
      </c>
      <c r="K7265" t="s">
        <v>64</v>
      </c>
      <c r="L7265" t="s">
        <v>42</v>
      </c>
      <c r="M7265" t="s">
        <v>56</v>
      </c>
      <c r="N7265" t="s">
        <v>57</v>
      </c>
      <c r="O7265" t="s">
        <v>148</v>
      </c>
      <c r="P7265" t="s">
        <v>49</v>
      </c>
      <c r="Q7265" t="s">
        <v>93</v>
      </c>
      <c r="R7265" s="6">
        <f>_xlfn.XLOOKUP(CleanedData[[#This Row],[Product]],'02_Lookup_Tables'!$A$2:$A$126,'02_Lookup_Tables'!$B$2:$B$126)</f>
        <v>1369.39</v>
      </c>
      <c r="S7265" t="str">
        <f>VLOOKUP(CleanedData[[#This Row],[Product]],'02_Lookup_Tables'!$H$2:$I$126,2,FALSE)</f>
        <v>Toys &amp; Games</v>
      </c>
      <c r="T7265" t="str">
        <f>VLOOKUP(CleanedData[[#This Row],[Province]],'02_Lookup_Tables'!$D$2:$E$10,2, FALSE)</f>
        <v>Eastern Region</v>
      </c>
      <c r="U7265" t="str" cm="1">
        <f t="array" ref="U7265">_xlfn.IFS(CleanedData[[#This Row],[Purchase Amount]]&lt;500,"Low",
CleanedData[[#This Row],[Purchase Amount]]&lt;5000,"Medium",
TRUE,"High")</f>
        <v>Medium</v>
      </c>
      <c r="V7265" t="str">
        <f>TEXT(CleanedData[[#This Row],[Date]],"mmmm")</f>
        <v>October</v>
      </c>
      <c r="W7265" t="str">
        <f>"Q"&amp;ROUNDUP(MONTH(CleanedData[[#This Row],[Date]])/3,0)</f>
        <v>Q4</v>
      </c>
      <c r="X7265" t="str">
        <f>IF(CleanedData[[#This Row],[Purchase Amount]]&gt;=5000,"Yes","No")</f>
        <v>No</v>
      </c>
      <c r="Y7265">
        <f>IF(CleanedData[[#This Row],[Recommend]]="Yes",1,0)</f>
        <v>1</v>
      </c>
      <c r="Z7265" s="6">
        <f>CleanedData[[#This Row],[Purchase Amount]]*0.15</f>
        <v>205.4085</v>
      </c>
      <c r="AA7265" s="6">
        <f>CleanedData[[#This Row],[Purchase Amount]]*1.15</f>
        <v>1574.7985000000001</v>
      </c>
    </row>
    <row r="7266" spans="1:27" x14ac:dyDescent="0.3">
      <c r="A7266">
        <v>8790</v>
      </c>
      <c r="B7266" t="s">
        <v>7491</v>
      </c>
      <c r="C7266" s="1">
        <v>45882</v>
      </c>
      <c r="D7266">
        <v>65</v>
      </c>
      <c r="E7266" t="s">
        <v>60</v>
      </c>
      <c r="F7266" t="s">
        <v>130</v>
      </c>
      <c r="G7266" t="s">
        <v>342</v>
      </c>
      <c r="H7266">
        <v>1</v>
      </c>
      <c r="I7266" t="s">
        <v>42</v>
      </c>
      <c r="J7266" t="s">
        <v>63</v>
      </c>
      <c r="K7266" t="s">
        <v>64</v>
      </c>
      <c r="L7266" t="s">
        <v>45</v>
      </c>
      <c r="M7266" t="s">
        <v>236</v>
      </c>
      <c r="N7266" t="s">
        <v>80</v>
      </c>
      <c r="O7266" t="s">
        <v>89</v>
      </c>
      <c r="P7266" t="s">
        <v>49</v>
      </c>
      <c r="Q7266" t="s">
        <v>97</v>
      </c>
      <c r="R7266" s="6">
        <f>_xlfn.XLOOKUP(CleanedData[[#This Row],[Product]],'02_Lookup_Tables'!$A$2:$A$126,'02_Lookup_Tables'!$B$2:$B$126)</f>
        <v>529.15</v>
      </c>
      <c r="S7266" t="str">
        <f>VLOOKUP(CleanedData[[#This Row],[Product]],'02_Lookup_Tables'!$H$2:$I$126,2,FALSE)</f>
        <v>Accessories</v>
      </c>
      <c r="T7266" t="str">
        <f>VLOOKUP(CleanedData[[#This Row],[Province]],'02_Lookup_Tables'!$D$2:$E$10,2, FALSE)</f>
        <v>Eastern Region</v>
      </c>
      <c r="U7266" t="str" cm="1">
        <f t="array" ref="U7266">_xlfn.IFS(CleanedData[[#This Row],[Purchase Amount]]&lt;500,"Low",
CleanedData[[#This Row],[Purchase Amount]]&lt;5000,"Medium",
TRUE,"High")</f>
        <v>Medium</v>
      </c>
      <c r="V7266" t="str">
        <f>TEXT(CleanedData[[#This Row],[Date]],"mmmm")</f>
        <v>August</v>
      </c>
      <c r="W7266" t="str">
        <f>"Q"&amp;ROUNDUP(MONTH(CleanedData[[#This Row],[Date]])/3,0)</f>
        <v>Q3</v>
      </c>
      <c r="X7266" t="str">
        <f>IF(CleanedData[[#This Row],[Purchase Amount]]&gt;=5000,"Yes","No")</f>
        <v>No</v>
      </c>
      <c r="Y7266">
        <f>IF(CleanedData[[#This Row],[Recommend]]="Yes",1,0)</f>
        <v>0</v>
      </c>
      <c r="Z7266" s="6">
        <f>CleanedData[[#This Row],[Purchase Amount]]*0.15</f>
        <v>79.372499999999988</v>
      </c>
      <c r="AA7266" s="6">
        <f>CleanedData[[#This Row],[Purchase Amount]]*1.15</f>
        <v>608.52249999999992</v>
      </c>
    </row>
    <row r="7267" spans="1:27" x14ac:dyDescent="0.3">
      <c r="A7267">
        <v>8792</v>
      </c>
      <c r="B7267" t="s">
        <v>7492</v>
      </c>
      <c r="C7267" s="1">
        <v>45946</v>
      </c>
      <c r="D7267">
        <v>45</v>
      </c>
      <c r="E7267" t="s">
        <v>39</v>
      </c>
      <c r="F7267" t="s">
        <v>72</v>
      </c>
      <c r="G7267" t="s">
        <v>323</v>
      </c>
      <c r="H7267">
        <v>1</v>
      </c>
      <c r="I7267" t="s">
        <v>42</v>
      </c>
      <c r="J7267" t="s">
        <v>74</v>
      </c>
      <c r="K7267" t="s">
        <v>64</v>
      </c>
      <c r="L7267" t="s">
        <v>42</v>
      </c>
      <c r="M7267" t="s">
        <v>85</v>
      </c>
      <c r="N7267" t="s">
        <v>80</v>
      </c>
      <c r="O7267" t="s">
        <v>48</v>
      </c>
      <c r="P7267" t="s">
        <v>49</v>
      </c>
      <c r="Q7267" t="s">
        <v>93</v>
      </c>
      <c r="R7267" s="6">
        <f>_xlfn.XLOOKUP(CleanedData[[#This Row],[Product]],'02_Lookup_Tables'!$A$2:$A$126,'02_Lookup_Tables'!$B$2:$B$126)</f>
        <v>463.48</v>
      </c>
      <c r="S7267" t="str">
        <f>VLOOKUP(CleanedData[[#This Row],[Product]],'02_Lookup_Tables'!$H$2:$I$126,2,FALSE)</f>
        <v>Electronics</v>
      </c>
      <c r="T7267" t="str">
        <f>VLOOKUP(CleanedData[[#This Row],[Province]],'02_Lookup_Tables'!$D$2:$E$10,2, FALSE)</f>
        <v>Central Region</v>
      </c>
      <c r="U7267" t="str" cm="1">
        <f t="array" ref="U7267">_xlfn.IFS(CleanedData[[#This Row],[Purchase Amount]]&lt;500,"Low",
CleanedData[[#This Row],[Purchase Amount]]&lt;5000,"Medium",
TRUE,"High")</f>
        <v>Low</v>
      </c>
      <c r="V7267" t="str">
        <f>TEXT(CleanedData[[#This Row],[Date]],"mmmm")</f>
        <v>October</v>
      </c>
      <c r="W7267" t="str">
        <f>"Q"&amp;ROUNDUP(MONTH(CleanedData[[#This Row],[Date]])/3,0)</f>
        <v>Q4</v>
      </c>
      <c r="X7267" t="str">
        <f>IF(CleanedData[[#This Row],[Purchase Amount]]&gt;=5000,"Yes","No")</f>
        <v>No</v>
      </c>
      <c r="Y7267">
        <f>IF(CleanedData[[#This Row],[Recommend]]="Yes",1,0)</f>
        <v>0</v>
      </c>
      <c r="Z7267" s="6">
        <f>CleanedData[[#This Row],[Purchase Amount]]*0.15</f>
        <v>69.522000000000006</v>
      </c>
      <c r="AA7267" s="6">
        <f>CleanedData[[#This Row],[Purchase Amount]]*1.15</f>
        <v>533.00199999999995</v>
      </c>
    </row>
    <row r="7268" spans="1:27" x14ac:dyDescent="0.3">
      <c r="A7268">
        <v>8793</v>
      </c>
      <c r="B7268" t="s">
        <v>7493</v>
      </c>
      <c r="C7268" s="1">
        <v>45636</v>
      </c>
      <c r="D7268">
        <v>74</v>
      </c>
      <c r="E7268" t="s">
        <v>39</v>
      </c>
      <c r="F7268" t="s">
        <v>130</v>
      </c>
      <c r="G7268" t="s">
        <v>122</v>
      </c>
      <c r="H7268">
        <v>4</v>
      </c>
      <c r="I7268" t="s">
        <v>45</v>
      </c>
      <c r="J7268" t="s">
        <v>54</v>
      </c>
      <c r="K7268" t="s">
        <v>55</v>
      </c>
      <c r="L7268" t="s">
        <v>42</v>
      </c>
      <c r="M7268" t="s">
        <v>196</v>
      </c>
      <c r="N7268" t="s">
        <v>96</v>
      </c>
      <c r="O7268" t="s">
        <v>89</v>
      </c>
      <c r="P7268" t="s">
        <v>70</v>
      </c>
      <c r="Q7268" t="s">
        <v>97</v>
      </c>
      <c r="R7268" s="6">
        <f>_xlfn.XLOOKUP(CleanedData[[#This Row],[Product]],'02_Lookup_Tables'!$A$2:$A$126,'02_Lookup_Tables'!$B$2:$B$126)</f>
        <v>1712.08</v>
      </c>
      <c r="S7268" t="str">
        <f>VLOOKUP(CleanedData[[#This Row],[Product]],'02_Lookup_Tables'!$H$2:$I$126,2,FALSE)</f>
        <v>Home &amp; Living</v>
      </c>
      <c r="T7268" t="str">
        <f>VLOOKUP(CleanedData[[#This Row],[Province]],'02_Lookup_Tables'!$D$2:$E$10,2, FALSE)</f>
        <v>Eastern Region</v>
      </c>
      <c r="U7268" t="str" cm="1">
        <f t="array" ref="U7268">_xlfn.IFS(CleanedData[[#This Row],[Purchase Amount]]&lt;500,"Low",
CleanedData[[#This Row],[Purchase Amount]]&lt;5000,"Medium",
TRUE,"High")</f>
        <v>Medium</v>
      </c>
      <c r="V7268" t="str">
        <f>TEXT(CleanedData[[#This Row],[Date]],"mmmm")</f>
        <v>December</v>
      </c>
      <c r="W7268" t="str">
        <f>"Q"&amp;ROUNDUP(MONTH(CleanedData[[#This Row],[Date]])/3,0)</f>
        <v>Q4</v>
      </c>
      <c r="X7268" t="str">
        <f>IF(CleanedData[[#This Row],[Purchase Amount]]&gt;=5000,"Yes","No")</f>
        <v>No</v>
      </c>
      <c r="Y7268">
        <f>IF(CleanedData[[#This Row],[Recommend]]="Yes",1,0)</f>
        <v>1</v>
      </c>
      <c r="Z7268" s="6">
        <f>CleanedData[[#This Row],[Purchase Amount]]*0.15</f>
        <v>256.81199999999995</v>
      </c>
      <c r="AA7268" s="6">
        <f>CleanedData[[#This Row],[Purchase Amount]]*1.15</f>
        <v>1968.8919999999998</v>
      </c>
    </row>
    <row r="7269" spans="1:27" x14ac:dyDescent="0.3">
      <c r="A7269">
        <v>8794</v>
      </c>
      <c r="B7269" t="s">
        <v>7494</v>
      </c>
      <c r="C7269" s="1">
        <v>45578</v>
      </c>
      <c r="D7269">
        <v>36</v>
      </c>
      <c r="E7269" t="s">
        <v>60</v>
      </c>
      <c r="F7269" t="s">
        <v>68</v>
      </c>
      <c r="G7269" t="s">
        <v>328</v>
      </c>
      <c r="H7269">
        <v>2</v>
      </c>
      <c r="I7269" t="s">
        <v>45</v>
      </c>
      <c r="J7269" t="s">
        <v>54</v>
      </c>
      <c r="K7269" t="s">
        <v>64</v>
      </c>
      <c r="L7269" t="s">
        <v>42</v>
      </c>
      <c r="M7269" t="s">
        <v>112</v>
      </c>
      <c r="N7269" t="s">
        <v>47</v>
      </c>
      <c r="O7269" t="s">
        <v>48</v>
      </c>
      <c r="P7269" t="s">
        <v>49</v>
      </c>
      <c r="Q7269" t="s">
        <v>81</v>
      </c>
      <c r="R7269" s="6">
        <f>_xlfn.XLOOKUP(CleanedData[[#This Row],[Product]],'02_Lookup_Tables'!$A$2:$A$126,'02_Lookup_Tables'!$B$2:$B$126)</f>
        <v>3521.64</v>
      </c>
      <c r="S7269" t="str">
        <f>VLOOKUP(CleanedData[[#This Row],[Product]],'02_Lookup_Tables'!$H$2:$I$126,2,FALSE)</f>
        <v>Home Devices</v>
      </c>
      <c r="T7269" t="str">
        <f>VLOOKUP(CleanedData[[#This Row],[Province]],'02_Lookup_Tables'!$D$2:$E$10,2, FALSE)</f>
        <v>Northern Region</v>
      </c>
      <c r="U7269" t="str" cm="1">
        <f t="array" ref="U7269">_xlfn.IFS(CleanedData[[#This Row],[Purchase Amount]]&lt;500,"Low",
CleanedData[[#This Row],[Purchase Amount]]&lt;5000,"Medium",
TRUE,"High")</f>
        <v>Medium</v>
      </c>
      <c r="V7269" t="str">
        <f>TEXT(CleanedData[[#This Row],[Date]],"mmmm")</f>
        <v>October</v>
      </c>
      <c r="W7269" t="str">
        <f>"Q"&amp;ROUNDUP(MONTH(CleanedData[[#This Row],[Date]])/3,0)</f>
        <v>Q4</v>
      </c>
      <c r="X7269" t="str">
        <f>IF(CleanedData[[#This Row],[Purchase Amount]]&gt;=5000,"Yes","No")</f>
        <v>No</v>
      </c>
      <c r="Y7269">
        <f>IF(CleanedData[[#This Row],[Recommend]]="Yes",1,0)</f>
        <v>1</v>
      </c>
      <c r="Z7269" s="6">
        <f>CleanedData[[#This Row],[Purchase Amount]]*0.15</f>
        <v>528.24599999999998</v>
      </c>
      <c r="AA7269" s="6">
        <f>CleanedData[[#This Row],[Purchase Amount]]*1.15</f>
        <v>4049.8859999999995</v>
      </c>
    </row>
    <row r="7270" spans="1:27" x14ac:dyDescent="0.3">
      <c r="A7270">
        <v>8795</v>
      </c>
      <c r="B7270" t="s">
        <v>7495</v>
      </c>
      <c r="C7270" s="1">
        <v>45391</v>
      </c>
      <c r="D7270">
        <v>53</v>
      </c>
      <c r="E7270" t="s">
        <v>60</v>
      </c>
      <c r="F7270" t="s">
        <v>108</v>
      </c>
      <c r="G7270" t="s">
        <v>158</v>
      </c>
      <c r="H7270">
        <v>4</v>
      </c>
      <c r="I7270" t="s">
        <v>42</v>
      </c>
      <c r="J7270" t="s">
        <v>54</v>
      </c>
      <c r="K7270" t="s">
        <v>55</v>
      </c>
      <c r="L7270" t="s">
        <v>42</v>
      </c>
      <c r="M7270" t="s">
        <v>147</v>
      </c>
      <c r="N7270" t="s">
        <v>96</v>
      </c>
      <c r="O7270" t="s">
        <v>148</v>
      </c>
      <c r="P7270" t="s">
        <v>49</v>
      </c>
      <c r="Q7270" t="s">
        <v>93</v>
      </c>
      <c r="R7270" s="6">
        <f>_xlfn.XLOOKUP(CleanedData[[#This Row],[Product]],'02_Lookup_Tables'!$A$2:$A$126,'02_Lookup_Tables'!$B$2:$B$126)</f>
        <v>2962.6</v>
      </c>
      <c r="S7270" t="str">
        <f>VLOOKUP(CleanedData[[#This Row],[Product]],'02_Lookup_Tables'!$H$2:$I$126,2,FALSE)</f>
        <v>Sports &amp; Outdoors</v>
      </c>
      <c r="T7270" t="str">
        <f>VLOOKUP(CleanedData[[#This Row],[Province]],'02_Lookup_Tables'!$D$2:$E$10,2, FALSE)</f>
        <v>Gauteng Region</v>
      </c>
      <c r="U7270" t="str" cm="1">
        <f t="array" ref="U7270">_xlfn.IFS(CleanedData[[#This Row],[Purchase Amount]]&lt;500,"Low",
CleanedData[[#This Row],[Purchase Amount]]&lt;5000,"Medium",
TRUE,"High")</f>
        <v>Medium</v>
      </c>
      <c r="V7270" t="str">
        <f>TEXT(CleanedData[[#This Row],[Date]],"mmmm")</f>
        <v>April</v>
      </c>
      <c r="W7270" t="str">
        <f>"Q"&amp;ROUNDUP(MONTH(CleanedData[[#This Row],[Date]])/3,0)</f>
        <v>Q2</v>
      </c>
      <c r="X7270" t="str">
        <f>IF(CleanedData[[#This Row],[Purchase Amount]]&gt;=5000,"Yes","No")</f>
        <v>No</v>
      </c>
      <c r="Y7270">
        <f>IF(CleanedData[[#This Row],[Recommend]]="Yes",1,0)</f>
        <v>0</v>
      </c>
      <c r="Z7270" s="6">
        <f>CleanedData[[#This Row],[Purchase Amount]]*0.15</f>
        <v>444.39</v>
      </c>
      <c r="AA7270" s="6">
        <f>CleanedData[[#This Row],[Purchase Amount]]*1.15</f>
        <v>3406.99</v>
      </c>
    </row>
    <row r="7271" spans="1:27" x14ac:dyDescent="0.3">
      <c r="A7271">
        <v>8797</v>
      </c>
      <c r="B7271" t="s">
        <v>7496</v>
      </c>
      <c r="C7271" s="1">
        <v>45589</v>
      </c>
      <c r="D7271">
        <v>51</v>
      </c>
      <c r="E7271" t="s">
        <v>39</v>
      </c>
      <c r="F7271" t="s">
        <v>108</v>
      </c>
      <c r="G7271" t="s">
        <v>338</v>
      </c>
      <c r="H7271">
        <v>5</v>
      </c>
      <c r="I7271" t="s">
        <v>42</v>
      </c>
      <c r="J7271" t="s">
        <v>63</v>
      </c>
      <c r="K7271" t="s">
        <v>44</v>
      </c>
      <c r="L7271" t="s">
        <v>42</v>
      </c>
      <c r="M7271" t="s">
        <v>123</v>
      </c>
      <c r="N7271" t="s">
        <v>57</v>
      </c>
      <c r="O7271" t="s">
        <v>89</v>
      </c>
      <c r="P7271" t="s">
        <v>70</v>
      </c>
      <c r="Q7271" t="s">
        <v>93</v>
      </c>
      <c r="R7271" s="6">
        <f>_xlfn.XLOOKUP(CleanedData[[#This Row],[Product]],'02_Lookup_Tables'!$A$2:$A$126,'02_Lookup_Tables'!$B$2:$B$126)</f>
        <v>5258.73</v>
      </c>
      <c r="S7271" t="str">
        <f>VLOOKUP(CleanedData[[#This Row],[Product]],'02_Lookup_Tables'!$H$2:$I$126,2,FALSE)</f>
        <v>Sports &amp; Outdoors</v>
      </c>
      <c r="T7271" t="str">
        <f>VLOOKUP(CleanedData[[#This Row],[Province]],'02_Lookup_Tables'!$D$2:$E$10,2, FALSE)</f>
        <v>Gauteng Region</v>
      </c>
      <c r="U7271" t="str" cm="1">
        <f t="array" ref="U7271">_xlfn.IFS(CleanedData[[#This Row],[Purchase Amount]]&lt;500,"Low",
CleanedData[[#This Row],[Purchase Amount]]&lt;5000,"Medium",
TRUE,"High")</f>
        <v>High</v>
      </c>
      <c r="V7271" t="str">
        <f>TEXT(CleanedData[[#This Row],[Date]],"mmmm")</f>
        <v>October</v>
      </c>
      <c r="W7271" t="str">
        <f>"Q"&amp;ROUNDUP(MONTH(CleanedData[[#This Row],[Date]])/3,0)</f>
        <v>Q4</v>
      </c>
      <c r="X7271" t="str">
        <f>IF(CleanedData[[#This Row],[Purchase Amount]]&gt;=5000,"Yes","No")</f>
        <v>Yes</v>
      </c>
      <c r="Y7271">
        <f>IF(CleanedData[[#This Row],[Recommend]]="Yes",1,0)</f>
        <v>0</v>
      </c>
      <c r="Z7271" s="6">
        <f>CleanedData[[#This Row],[Purchase Amount]]*0.15</f>
        <v>788.80949999999996</v>
      </c>
      <c r="AA7271" s="6">
        <f>CleanedData[[#This Row],[Purchase Amount]]*1.15</f>
        <v>6047.539499999999</v>
      </c>
    </row>
    <row r="7272" spans="1:27" x14ac:dyDescent="0.3">
      <c r="A7272">
        <v>8798</v>
      </c>
      <c r="B7272" t="s">
        <v>7497</v>
      </c>
      <c r="C7272" s="1">
        <v>45362</v>
      </c>
      <c r="D7272">
        <v>62</v>
      </c>
      <c r="E7272" t="s">
        <v>52</v>
      </c>
      <c r="F7272" t="s">
        <v>108</v>
      </c>
      <c r="G7272" t="s">
        <v>158</v>
      </c>
      <c r="H7272">
        <v>5</v>
      </c>
      <c r="I7272" t="s">
        <v>45</v>
      </c>
      <c r="J7272" t="s">
        <v>43</v>
      </c>
      <c r="K7272" t="s">
        <v>64</v>
      </c>
      <c r="L7272" t="s">
        <v>42</v>
      </c>
      <c r="M7272" t="s">
        <v>140</v>
      </c>
      <c r="N7272" t="s">
        <v>57</v>
      </c>
      <c r="O7272" t="s">
        <v>148</v>
      </c>
      <c r="P7272" t="s">
        <v>49</v>
      </c>
      <c r="Q7272" t="s">
        <v>50</v>
      </c>
      <c r="R7272" s="6">
        <f>_xlfn.XLOOKUP(CleanedData[[#This Row],[Product]],'02_Lookup_Tables'!$A$2:$A$126,'02_Lookup_Tables'!$B$2:$B$126)</f>
        <v>2962.6</v>
      </c>
      <c r="S7272" t="str">
        <f>VLOOKUP(CleanedData[[#This Row],[Product]],'02_Lookup_Tables'!$H$2:$I$126,2,FALSE)</f>
        <v>Sports &amp; Outdoors</v>
      </c>
      <c r="T7272" t="str">
        <f>VLOOKUP(CleanedData[[#This Row],[Province]],'02_Lookup_Tables'!$D$2:$E$10,2, FALSE)</f>
        <v>Gauteng Region</v>
      </c>
      <c r="U7272" t="str" cm="1">
        <f t="array" ref="U7272">_xlfn.IFS(CleanedData[[#This Row],[Purchase Amount]]&lt;500,"Low",
CleanedData[[#This Row],[Purchase Amount]]&lt;5000,"Medium",
TRUE,"High")</f>
        <v>Medium</v>
      </c>
      <c r="V7272" t="str">
        <f>TEXT(CleanedData[[#This Row],[Date]],"mmmm")</f>
        <v>March</v>
      </c>
      <c r="W7272" t="str">
        <f>"Q"&amp;ROUNDUP(MONTH(CleanedData[[#This Row],[Date]])/3,0)</f>
        <v>Q1</v>
      </c>
      <c r="X7272" t="str">
        <f>IF(CleanedData[[#This Row],[Purchase Amount]]&gt;=5000,"Yes","No")</f>
        <v>No</v>
      </c>
      <c r="Y7272">
        <f>IF(CleanedData[[#This Row],[Recommend]]="Yes",1,0)</f>
        <v>1</v>
      </c>
      <c r="Z7272" s="6">
        <f>CleanedData[[#This Row],[Purchase Amount]]*0.15</f>
        <v>444.39</v>
      </c>
      <c r="AA7272" s="6">
        <f>CleanedData[[#This Row],[Purchase Amount]]*1.15</f>
        <v>3406.99</v>
      </c>
    </row>
    <row r="7273" spans="1:27" x14ac:dyDescent="0.3">
      <c r="A7273">
        <v>8799</v>
      </c>
      <c r="B7273" t="s">
        <v>7498</v>
      </c>
      <c r="C7273" s="1">
        <v>45405</v>
      </c>
      <c r="D7273">
        <v>24</v>
      </c>
      <c r="E7273" t="s">
        <v>52</v>
      </c>
      <c r="F7273" t="s">
        <v>130</v>
      </c>
      <c r="G7273" t="s">
        <v>153</v>
      </c>
      <c r="H7273">
        <v>5</v>
      </c>
      <c r="I7273" t="s">
        <v>45</v>
      </c>
      <c r="J7273" t="s">
        <v>63</v>
      </c>
      <c r="K7273" t="s">
        <v>55</v>
      </c>
      <c r="L7273" t="s">
        <v>45</v>
      </c>
      <c r="N7273" t="s">
        <v>57</v>
      </c>
      <c r="O7273" t="s">
        <v>134</v>
      </c>
      <c r="P7273" t="s">
        <v>8646</v>
      </c>
      <c r="Q7273" t="s">
        <v>66</v>
      </c>
      <c r="R7273" s="6">
        <f>_xlfn.XLOOKUP(CleanedData[[#This Row],[Product]],'02_Lookup_Tables'!$A$2:$A$126,'02_Lookup_Tables'!$B$2:$B$126)</f>
        <v>1011.68</v>
      </c>
      <c r="S7273" t="str">
        <f>VLOOKUP(CleanedData[[#This Row],[Product]],'02_Lookup_Tables'!$H$2:$I$126,2,FALSE)</f>
        <v>Accessories</v>
      </c>
      <c r="T7273" t="str">
        <f>VLOOKUP(CleanedData[[#This Row],[Province]],'02_Lookup_Tables'!$D$2:$E$10,2, FALSE)</f>
        <v>Eastern Region</v>
      </c>
      <c r="U7273" t="str" cm="1">
        <f t="array" ref="U7273">_xlfn.IFS(CleanedData[[#This Row],[Purchase Amount]]&lt;500,"Low",
CleanedData[[#This Row],[Purchase Amount]]&lt;5000,"Medium",
TRUE,"High")</f>
        <v>Medium</v>
      </c>
      <c r="V7273" t="str">
        <f>TEXT(CleanedData[[#This Row],[Date]],"mmmm")</f>
        <v>April</v>
      </c>
      <c r="W7273" t="str">
        <f>"Q"&amp;ROUNDUP(MONTH(CleanedData[[#This Row],[Date]])/3,0)</f>
        <v>Q2</v>
      </c>
      <c r="X7273" t="str">
        <f>IF(CleanedData[[#This Row],[Purchase Amount]]&gt;=5000,"Yes","No")</f>
        <v>No</v>
      </c>
      <c r="Y7273">
        <f>IF(CleanedData[[#This Row],[Recommend]]="Yes",1,0)</f>
        <v>1</v>
      </c>
      <c r="Z7273" s="6">
        <f>CleanedData[[#This Row],[Purchase Amount]]*0.15</f>
        <v>151.75199999999998</v>
      </c>
      <c r="AA7273" s="6">
        <f>CleanedData[[#This Row],[Purchase Amount]]*1.15</f>
        <v>1163.4319999999998</v>
      </c>
    </row>
    <row r="7274" spans="1:27" x14ac:dyDescent="0.3">
      <c r="A7274">
        <v>8800</v>
      </c>
      <c r="B7274" t="s">
        <v>7499</v>
      </c>
      <c r="C7274" s="1">
        <v>45663</v>
      </c>
      <c r="D7274">
        <v>19</v>
      </c>
      <c r="E7274" t="s">
        <v>52</v>
      </c>
      <c r="F7274" t="s">
        <v>72</v>
      </c>
      <c r="G7274" t="s">
        <v>696</v>
      </c>
      <c r="H7274">
        <v>2</v>
      </c>
      <c r="I7274" t="s">
        <v>42</v>
      </c>
      <c r="J7274" t="s">
        <v>43</v>
      </c>
      <c r="K7274" t="s">
        <v>55</v>
      </c>
      <c r="L7274" t="s">
        <v>42</v>
      </c>
      <c r="N7274" t="s">
        <v>47</v>
      </c>
      <c r="O7274" t="s">
        <v>134</v>
      </c>
      <c r="P7274" t="s">
        <v>8646</v>
      </c>
      <c r="Q7274" t="s">
        <v>66</v>
      </c>
      <c r="R7274" s="6">
        <f>_xlfn.XLOOKUP(CleanedData[[#This Row],[Product]],'02_Lookup_Tables'!$A$2:$A$126,'02_Lookup_Tables'!$B$2:$B$126)</f>
        <v>1233.45</v>
      </c>
      <c r="S7274" t="str">
        <f>VLOOKUP(CleanedData[[#This Row],[Product]],'02_Lookup_Tables'!$H$2:$I$126,2,FALSE)</f>
        <v>Beauty &amp; Personal Care</v>
      </c>
      <c r="T7274" t="str">
        <f>VLOOKUP(CleanedData[[#This Row],[Province]],'02_Lookup_Tables'!$D$2:$E$10,2, FALSE)</f>
        <v>Central Region</v>
      </c>
      <c r="U7274" t="str" cm="1">
        <f t="array" ref="U7274">_xlfn.IFS(CleanedData[[#This Row],[Purchase Amount]]&lt;500,"Low",
CleanedData[[#This Row],[Purchase Amount]]&lt;5000,"Medium",
TRUE,"High")</f>
        <v>Medium</v>
      </c>
      <c r="V7274" t="str">
        <f>TEXT(CleanedData[[#This Row],[Date]],"mmmm")</f>
        <v>January</v>
      </c>
      <c r="W7274" t="str">
        <f>"Q"&amp;ROUNDUP(MONTH(CleanedData[[#This Row],[Date]])/3,0)</f>
        <v>Q1</v>
      </c>
      <c r="X7274" t="str">
        <f>IF(CleanedData[[#This Row],[Purchase Amount]]&gt;=5000,"Yes","No")</f>
        <v>No</v>
      </c>
      <c r="Y7274">
        <f>IF(CleanedData[[#This Row],[Recommend]]="Yes",1,0)</f>
        <v>0</v>
      </c>
      <c r="Z7274" s="6">
        <f>CleanedData[[#This Row],[Purchase Amount]]*0.15</f>
        <v>185.01750000000001</v>
      </c>
      <c r="AA7274" s="6">
        <f>CleanedData[[#This Row],[Purchase Amount]]*1.15</f>
        <v>1418.4675</v>
      </c>
    </row>
    <row r="7275" spans="1:27" x14ac:dyDescent="0.3">
      <c r="A7275">
        <v>8801</v>
      </c>
      <c r="B7275" t="s">
        <v>7500</v>
      </c>
      <c r="C7275" s="1">
        <v>45988</v>
      </c>
      <c r="D7275">
        <v>71</v>
      </c>
      <c r="E7275" t="s">
        <v>52</v>
      </c>
      <c r="F7275" t="s">
        <v>108</v>
      </c>
      <c r="G7275" t="s">
        <v>291</v>
      </c>
      <c r="H7275">
        <v>5</v>
      </c>
      <c r="I7275" t="s">
        <v>42</v>
      </c>
      <c r="J7275" t="s">
        <v>54</v>
      </c>
      <c r="K7275" t="s">
        <v>44</v>
      </c>
      <c r="L7275" t="s">
        <v>42</v>
      </c>
      <c r="M7275" t="s">
        <v>140</v>
      </c>
      <c r="N7275" t="s">
        <v>57</v>
      </c>
      <c r="O7275" t="s">
        <v>148</v>
      </c>
      <c r="P7275" t="s">
        <v>49</v>
      </c>
      <c r="Q7275" t="s">
        <v>97</v>
      </c>
      <c r="R7275" s="6">
        <f>_xlfn.XLOOKUP(CleanedData[[#This Row],[Product]],'02_Lookup_Tables'!$A$2:$A$126,'02_Lookup_Tables'!$B$2:$B$126)</f>
        <v>1171.25</v>
      </c>
      <c r="S7275" t="str">
        <f>VLOOKUP(CleanedData[[#This Row],[Product]],'02_Lookup_Tables'!$H$2:$I$126,2,FALSE)</f>
        <v>Toys &amp; Games</v>
      </c>
      <c r="T7275" t="str">
        <f>VLOOKUP(CleanedData[[#This Row],[Province]],'02_Lookup_Tables'!$D$2:$E$10,2, FALSE)</f>
        <v>Gauteng Region</v>
      </c>
      <c r="U7275" t="str" cm="1">
        <f t="array" ref="U7275">_xlfn.IFS(CleanedData[[#This Row],[Purchase Amount]]&lt;500,"Low",
CleanedData[[#This Row],[Purchase Amount]]&lt;5000,"Medium",
TRUE,"High")</f>
        <v>Medium</v>
      </c>
      <c r="V7275" t="str">
        <f>TEXT(CleanedData[[#This Row],[Date]],"mmmm")</f>
        <v>November</v>
      </c>
      <c r="W7275" t="str">
        <f>"Q"&amp;ROUNDUP(MONTH(CleanedData[[#This Row],[Date]])/3,0)</f>
        <v>Q4</v>
      </c>
      <c r="X7275" t="str">
        <f>IF(CleanedData[[#This Row],[Purchase Amount]]&gt;=5000,"Yes","No")</f>
        <v>No</v>
      </c>
      <c r="Y7275">
        <f>IF(CleanedData[[#This Row],[Recommend]]="Yes",1,0)</f>
        <v>0</v>
      </c>
      <c r="Z7275" s="6">
        <f>CleanedData[[#This Row],[Purchase Amount]]*0.15</f>
        <v>175.6875</v>
      </c>
      <c r="AA7275" s="6">
        <f>CleanedData[[#This Row],[Purchase Amount]]*1.15</f>
        <v>1346.9375</v>
      </c>
    </row>
    <row r="7276" spans="1:27" x14ac:dyDescent="0.3">
      <c r="A7276">
        <v>8802</v>
      </c>
      <c r="B7276" t="s">
        <v>7501</v>
      </c>
      <c r="C7276" s="1">
        <v>45353</v>
      </c>
      <c r="D7276">
        <v>78</v>
      </c>
      <c r="E7276" t="s">
        <v>39</v>
      </c>
      <c r="F7276" t="s">
        <v>125</v>
      </c>
      <c r="G7276" t="s">
        <v>460</v>
      </c>
      <c r="H7276">
        <v>3</v>
      </c>
      <c r="I7276" t="s">
        <v>42</v>
      </c>
      <c r="J7276" t="s">
        <v>63</v>
      </c>
      <c r="K7276" t="s">
        <v>55</v>
      </c>
      <c r="L7276" t="s">
        <v>42</v>
      </c>
      <c r="M7276" t="s">
        <v>85</v>
      </c>
      <c r="N7276" t="s">
        <v>48</v>
      </c>
      <c r="O7276" t="s">
        <v>48</v>
      </c>
      <c r="P7276" t="s">
        <v>70</v>
      </c>
      <c r="Q7276" t="s">
        <v>97</v>
      </c>
      <c r="R7276" s="6">
        <f>_xlfn.XLOOKUP(CleanedData[[#This Row],[Product]],'02_Lookup_Tables'!$A$2:$A$126,'02_Lookup_Tables'!$B$2:$B$126)</f>
        <v>880.49</v>
      </c>
      <c r="S7276" t="str">
        <f>VLOOKUP(CleanedData[[#This Row],[Product]],'02_Lookup_Tables'!$H$2:$I$126,2,FALSE)</f>
        <v>Home Devices</v>
      </c>
      <c r="T7276" t="str">
        <f>VLOOKUP(CleanedData[[#This Row],[Province]],'02_Lookup_Tables'!$D$2:$E$10,2, FALSE)</f>
        <v>Western Region</v>
      </c>
      <c r="U7276" t="str" cm="1">
        <f t="array" ref="U7276">_xlfn.IFS(CleanedData[[#This Row],[Purchase Amount]]&lt;500,"Low",
CleanedData[[#This Row],[Purchase Amount]]&lt;5000,"Medium",
TRUE,"High")</f>
        <v>Medium</v>
      </c>
      <c r="V7276" t="str">
        <f>TEXT(CleanedData[[#This Row],[Date]],"mmmm")</f>
        <v>March</v>
      </c>
      <c r="W7276" t="str">
        <f>"Q"&amp;ROUNDUP(MONTH(CleanedData[[#This Row],[Date]])/3,0)</f>
        <v>Q1</v>
      </c>
      <c r="X7276" t="str">
        <f>IF(CleanedData[[#This Row],[Purchase Amount]]&gt;=5000,"Yes","No")</f>
        <v>No</v>
      </c>
      <c r="Y7276">
        <f>IF(CleanedData[[#This Row],[Recommend]]="Yes",1,0)</f>
        <v>0</v>
      </c>
      <c r="Z7276" s="6">
        <f>CleanedData[[#This Row],[Purchase Amount]]*0.15</f>
        <v>132.0735</v>
      </c>
      <c r="AA7276" s="6">
        <f>CleanedData[[#This Row],[Purchase Amount]]*1.15</f>
        <v>1012.5635</v>
      </c>
    </row>
    <row r="7277" spans="1:27" x14ac:dyDescent="0.3">
      <c r="A7277">
        <v>8803</v>
      </c>
      <c r="B7277" t="s">
        <v>7502</v>
      </c>
      <c r="C7277" s="1">
        <v>45926</v>
      </c>
      <c r="D7277">
        <v>59</v>
      </c>
      <c r="E7277" t="s">
        <v>39</v>
      </c>
      <c r="F7277" t="s">
        <v>68</v>
      </c>
      <c r="G7277" t="s">
        <v>460</v>
      </c>
      <c r="H7277">
        <v>5</v>
      </c>
      <c r="I7277" t="s">
        <v>42</v>
      </c>
      <c r="J7277" t="s">
        <v>43</v>
      </c>
      <c r="K7277" t="s">
        <v>44</v>
      </c>
      <c r="L7277" t="s">
        <v>42</v>
      </c>
      <c r="M7277" t="s">
        <v>92</v>
      </c>
      <c r="N7277" t="s">
        <v>57</v>
      </c>
      <c r="O7277" t="s">
        <v>89</v>
      </c>
      <c r="P7277" t="s">
        <v>70</v>
      </c>
      <c r="Q7277" t="s">
        <v>50</v>
      </c>
      <c r="R7277" s="6">
        <f>_xlfn.XLOOKUP(CleanedData[[#This Row],[Product]],'02_Lookup_Tables'!$A$2:$A$126,'02_Lookup_Tables'!$B$2:$B$126)</f>
        <v>880.49</v>
      </c>
      <c r="S7277" t="str">
        <f>VLOOKUP(CleanedData[[#This Row],[Product]],'02_Lookup_Tables'!$H$2:$I$126,2,FALSE)</f>
        <v>Home Devices</v>
      </c>
      <c r="T7277" t="str">
        <f>VLOOKUP(CleanedData[[#This Row],[Province]],'02_Lookup_Tables'!$D$2:$E$10,2, FALSE)</f>
        <v>Northern Region</v>
      </c>
      <c r="U7277" t="str" cm="1">
        <f t="array" ref="U7277">_xlfn.IFS(CleanedData[[#This Row],[Purchase Amount]]&lt;500,"Low",
CleanedData[[#This Row],[Purchase Amount]]&lt;5000,"Medium",
TRUE,"High")</f>
        <v>Medium</v>
      </c>
      <c r="V7277" t="str">
        <f>TEXT(CleanedData[[#This Row],[Date]],"mmmm")</f>
        <v>September</v>
      </c>
      <c r="W7277" t="str">
        <f>"Q"&amp;ROUNDUP(MONTH(CleanedData[[#This Row],[Date]])/3,0)</f>
        <v>Q3</v>
      </c>
      <c r="X7277" t="str">
        <f>IF(CleanedData[[#This Row],[Purchase Amount]]&gt;=5000,"Yes","No")</f>
        <v>No</v>
      </c>
      <c r="Y7277">
        <f>IF(CleanedData[[#This Row],[Recommend]]="Yes",1,0)</f>
        <v>0</v>
      </c>
      <c r="Z7277" s="6">
        <f>CleanedData[[#This Row],[Purchase Amount]]*0.15</f>
        <v>132.0735</v>
      </c>
      <c r="AA7277" s="6">
        <f>CleanedData[[#This Row],[Purchase Amount]]*1.15</f>
        <v>1012.5635</v>
      </c>
    </row>
    <row r="7278" spans="1:27" x14ac:dyDescent="0.3">
      <c r="A7278">
        <v>8804</v>
      </c>
      <c r="B7278" t="s">
        <v>7503</v>
      </c>
      <c r="C7278" s="1">
        <v>45541</v>
      </c>
      <c r="D7278">
        <v>21</v>
      </c>
      <c r="E7278" t="s">
        <v>39</v>
      </c>
      <c r="F7278" t="s">
        <v>68</v>
      </c>
      <c r="G7278" t="s">
        <v>347</v>
      </c>
      <c r="H7278">
        <v>4</v>
      </c>
      <c r="I7278" t="s">
        <v>42</v>
      </c>
      <c r="J7278" t="s">
        <v>54</v>
      </c>
      <c r="K7278" t="s">
        <v>55</v>
      </c>
      <c r="L7278" t="s">
        <v>42</v>
      </c>
      <c r="M7278" t="s">
        <v>85</v>
      </c>
      <c r="N7278" t="s">
        <v>96</v>
      </c>
      <c r="O7278" t="s">
        <v>48</v>
      </c>
      <c r="P7278" t="s">
        <v>49</v>
      </c>
      <c r="Q7278" t="s">
        <v>66</v>
      </c>
      <c r="R7278" s="6">
        <f>_xlfn.XLOOKUP(CleanedData[[#This Row],[Product]],'02_Lookup_Tables'!$A$2:$A$126,'02_Lookup_Tables'!$B$2:$B$126)</f>
        <v>16523.5</v>
      </c>
      <c r="S7278" t="str">
        <f>VLOOKUP(CleanedData[[#This Row],[Product]],'02_Lookup_Tables'!$H$2:$I$126,2,FALSE)</f>
        <v>Electronics</v>
      </c>
      <c r="T7278" t="str">
        <f>VLOOKUP(CleanedData[[#This Row],[Province]],'02_Lookup_Tables'!$D$2:$E$10,2, FALSE)</f>
        <v>Northern Region</v>
      </c>
      <c r="U7278" t="str" cm="1">
        <f t="array" ref="U7278">_xlfn.IFS(CleanedData[[#This Row],[Purchase Amount]]&lt;500,"Low",
CleanedData[[#This Row],[Purchase Amount]]&lt;5000,"Medium",
TRUE,"High")</f>
        <v>High</v>
      </c>
      <c r="V7278" t="str">
        <f>TEXT(CleanedData[[#This Row],[Date]],"mmmm")</f>
        <v>September</v>
      </c>
      <c r="W7278" t="str">
        <f>"Q"&amp;ROUNDUP(MONTH(CleanedData[[#This Row],[Date]])/3,0)</f>
        <v>Q3</v>
      </c>
      <c r="X7278" t="str">
        <f>IF(CleanedData[[#This Row],[Purchase Amount]]&gt;=5000,"Yes","No")</f>
        <v>Yes</v>
      </c>
      <c r="Y7278">
        <f>IF(CleanedData[[#This Row],[Recommend]]="Yes",1,0)</f>
        <v>0</v>
      </c>
      <c r="Z7278" s="6">
        <f>CleanedData[[#This Row],[Purchase Amount]]*0.15</f>
        <v>2478.5250000000001</v>
      </c>
      <c r="AA7278" s="6">
        <f>CleanedData[[#This Row],[Purchase Amount]]*1.15</f>
        <v>19002.024999999998</v>
      </c>
    </row>
    <row r="7279" spans="1:27" x14ac:dyDescent="0.3">
      <c r="A7279">
        <v>8805</v>
      </c>
      <c r="B7279" t="s">
        <v>7504</v>
      </c>
      <c r="C7279" s="1">
        <v>45631</v>
      </c>
      <c r="D7279">
        <v>18</v>
      </c>
      <c r="E7279" t="s">
        <v>39</v>
      </c>
      <c r="F7279" t="s">
        <v>77</v>
      </c>
      <c r="G7279" t="s">
        <v>636</v>
      </c>
      <c r="H7279">
        <v>3</v>
      </c>
      <c r="I7279" t="s">
        <v>45</v>
      </c>
      <c r="J7279" t="s">
        <v>74</v>
      </c>
      <c r="K7279" t="s">
        <v>44</v>
      </c>
      <c r="L7279" t="s">
        <v>45</v>
      </c>
      <c r="M7279" t="s">
        <v>100</v>
      </c>
      <c r="N7279" t="s">
        <v>48</v>
      </c>
      <c r="O7279" t="s">
        <v>48</v>
      </c>
      <c r="P7279" t="s">
        <v>70</v>
      </c>
      <c r="Q7279" t="s">
        <v>66</v>
      </c>
      <c r="R7279" s="6">
        <f>_xlfn.XLOOKUP(CleanedData[[#This Row],[Product]],'02_Lookup_Tables'!$A$2:$A$126,'02_Lookup_Tables'!$B$2:$B$126)</f>
        <v>6581.78</v>
      </c>
      <c r="S7279" t="str">
        <f>VLOOKUP(CleanedData[[#This Row],[Product]],'02_Lookup_Tables'!$H$2:$I$126,2,FALSE)</f>
        <v>Electronics</v>
      </c>
      <c r="T7279" t="str">
        <f>VLOOKUP(CleanedData[[#This Row],[Province]],'02_Lookup_Tables'!$D$2:$E$10,2, FALSE)</f>
        <v>Central Region</v>
      </c>
      <c r="U7279" t="str" cm="1">
        <f t="array" ref="U7279">_xlfn.IFS(CleanedData[[#This Row],[Purchase Amount]]&lt;500,"Low",
CleanedData[[#This Row],[Purchase Amount]]&lt;5000,"Medium",
TRUE,"High")</f>
        <v>High</v>
      </c>
      <c r="V7279" t="str">
        <f>TEXT(CleanedData[[#This Row],[Date]],"mmmm")</f>
        <v>December</v>
      </c>
      <c r="W7279" t="str">
        <f>"Q"&amp;ROUNDUP(MONTH(CleanedData[[#This Row],[Date]])/3,0)</f>
        <v>Q4</v>
      </c>
      <c r="X7279" t="str">
        <f>IF(CleanedData[[#This Row],[Purchase Amount]]&gt;=5000,"Yes","No")</f>
        <v>Yes</v>
      </c>
      <c r="Y7279">
        <f>IF(CleanedData[[#This Row],[Recommend]]="Yes",1,0)</f>
        <v>1</v>
      </c>
      <c r="Z7279" s="6">
        <f>CleanedData[[#This Row],[Purchase Amount]]*0.15</f>
        <v>987.26699999999994</v>
      </c>
      <c r="AA7279" s="6">
        <f>CleanedData[[#This Row],[Purchase Amount]]*1.15</f>
        <v>7569.0469999999996</v>
      </c>
    </row>
    <row r="7280" spans="1:27" x14ac:dyDescent="0.3">
      <c r="A7280">
        <v>8807</v>
      </c>
      <c r="B7280" t="s">
        <v>7505</v>
      </c>
      <c r="C7280" s="1">
        <v>45386</v>
      </c>
      <c r="D7280">
        <v>61</v>
      </c>
      <c r="E7280" t="s">
        <v>52</v>
      </c>
      <c r="F7280" t="s">
        <v>61</v>
      </c>
      <c r="G7280" t="s">
        <v>284</v>
      </c>
      <c r="H7280">
        <v>1</v>
      </c>
      <c r="I7280" t="s">
        <v>45</v>
      </c>
      <c r="J7280" t="s">
        <v>63</v>
      </c>
      <c r="K7280" t="s">
        <v>55</v>
      </c>
      <c r="L7280" t="s">
        <v>45</v>
      </c>
      <c r="M7280" t="s">
        <v>156</v>
      </c>
      <c r="N7280" t="s">
        <v>80</v>
      </c>
      <c r="O7280" t="s">
        <v>148</v>
      </c>
      <c r="P7280" t="s">
        <v>70</v>
      </c>
      <c r="Q7280" t="s">
        <v>50</v>
      </c>
      <c r="R7280" s="6">
        <f>_xlfn.XLOOKUP(CleanedData[[#This Row],[Product]],'02_Lookup_Tables'!$A$2:$A$126,'02_Lookup_Tables'!$B$2:$B$126)</f>
        <v>6698.54</v>
      </c>
      <c r="S7280" t="str">
        <f>VLOOKUP(CleanedData[[#This Row],[Product]],'02_Lookup_Tables'!$H$2:$I$126,2,FALSE)</f>
        <v>Electronics</v>
      </c>
      <c r="T7280" t="str">
        <f>VLOOKUP(CleanedData[[#This Row],[Province]],'02_Lookup_Tables'!$D$2:$E$10,2, FALSE)</f>
        <v>Southern Region</v>
      </c>
      <c r="U7280" t="str" cm="1">
        <f t="array" ref="U7280">_xlfn.IFS(CleanedData[[#This Row],[Purchase Amount]]&lt;500,"Low",
CleanedData[[#This Row],[Purchase Amount]]&lt;5000,"Medium",
TRUE,"High")</f>
        <v>High</v>
      </c>
      <c r="V7280" t="str">
        <f>TEXT(CleanedData[[#This Row],[Date]],"mmmm")</f>
        <v>April</v>
      </c>
      <c r="W7280" t="str">
        <f>"Q"&amp;ROUNDUP(MONTH(CleanedData[[#This Row],[Date]])/3,0)</f>
        <v>Q2</v>
      </c>
      <c r="X7280" t="str">
        <f>IF(CleanedData[[#This Row],[Purchase Amount]]&gt;=5000,"Yes","No")</f>
        <v>Yes</v>
      </c>
      <c r="Y7280">
        <f>IF(CleanedData[[#This Row],[Recommend]]="Yes",1,0)</f>
        <v>1</v>
      </c>
      <c r="Z7280" s="6">
        <f>CleanedData[[#This Row],[Purchase Amount]]*0.15</f>
        <v>1004.7809999999999</v>
      </c>
      <c r="AA7280" s="6">
        <f>CleanedData[[#This Row],[Purchase Amount]]*1.15</f>
        <v>7703.320999999999</v>
      </c>
    </row>
    <row r="7281" spans="1:27" x14ac:dyDescent="0.3">
      <c r="A7281">
        <v>8808</v>
      </c>
      <c r="B7281" t="s">
        <v>7506</v>
      </c>
      <c r="C7281" s="1">
        <v>45325</v>
      </c>
      <c r="D7281">
        <v>46</v>
      </c>
      <c r="E7281" t="s">
        <v>60</v>
      </c>
      <c r="F7281" t="s">
        <v>40</v>
      </c>
      <c r="G7281" t="s">
        <v>155</v>
      </c>
      <c r="H7281">
        <v>1</v>
      </c>
      <c r="I7281" t="s">
        <v>42</v>
      </c>
      <c r="J7281" t="s">
        <v>43</v>
      </c>
      <c r="K7281" t="s">
        <v>55</v>
      </c>
      <c r="L7281" t="s">
        <v>45</v>
      </c>
      <c r="M7281" t="s">
        <v>231</v>
      </c>
      <c r="N7281" t="s">
        <v>80</v>
      </c>
      <c r="O7281" t="s">
        <v>89</v>
      </c>
      <c r="P7281" t="s">
        <v>49</v>
      </c>
      <c r="Q7281" t="s">
        <v>93</v>
      </c>
      <c r="R7281" s="6">
        <f>_xlfn.XLOOKUP(CleanedData[[#This Row],[Product]],'02_Lookup_Tables'!$A$2:$A$126,'02_Lookup_Tables'!$B$2:$B$126)</f>
        <v>1355.08</v>
      </c>
      <c r="S7281" t="str">
        <f>VLOOKUP(CleanedData[[#This Row],[Product]],'02_Lookup_Tables'!$H$2:$I$126,2,FALSE)</f>
        <v>Sports &amp; Outdoors</v>
      </c>
      <c r="T7281" t="str">
        <f>VLOOKUP(CleanedData[[#This Row],[Province]],'02_Lookup_Tables'!$D$2:$E$10,2, FALSE)</f>
        <v>Northern Region</v>
      </c>
      <c r="U7281" t="str" cm="1">
        <f t="array" ref="U7281">_xlfn.IFS(CleanedData[[#This Row],[Purchase Amount]]&lt;500,"Low",
CleanedData[[#This Row],[Purchase Amount]]&lt;5000,"Medium",
TRUE,"High")</f>
        <v>Medium</v>
      </c>
      <c r="V7281" t="str">
        <f>TEXT(CleanedData[[#This Row],[Date]],"mmmm")</f>
        <v>February</v>
      </c>
      <c r="W7281" t="str">
        <f>"Q"&amp;ROUNDUP(MONTH(CleanedData[[#This Row],[Date]])/3,0)</f>
        <v>Q1</v>
      </c>
      <c r="X7281" t="str">
        <f>IF(CleanedData[[#This Row],[Purchase Amount]]&gt;=5000,"Yes","No")</f>
        <v>No</v>
      </c>
      <c r="Y7281">
        <f>IF(CleanedData[[#This Row],[Recommend]]="Yes",1,0)</f>
        <v>0</v>
      </c>
      <c r="Z7281" s="6">
        <f>CleanedData[[#This Row],[Purchase Amount]]*0.15</f>
        <v>203.26199999999997</v>
      </c>
      <c r="AA7281" s="6">
        <f>CleanedData[[#This Row],[Purchase Amount]]*1.15</f>
        <v>1558.3419999999999</v>
      </c>
    </row>
    <row r="7282" spans="1:27" x14ac:dyDescent="0.3">
      <c r="A7282">
        <v>8809</v>
      </c>
      <c r="B7282" t="s">
        <v>7507</v>
      </c>
      <c r="C7282" s="1">
        <v>45433</v>
      </c>
      <c r="D7282">
        <v>54</v>
      </c>
      <c r="E7282" t="s">
        <v>60</v>
      </c>
      <c r="F7282" t="s">
        <v>68</v>
      </c>
      <c r="G7282" t="s">
        <v>133</v>
      </c>
      <c r="H7282">
        <v>2</v>
      </c>
      <c r="I7282" t="s">
        <v>42</v>
      </c>
      <c r="J7282" t="s">
        <v>69</v>
      </c>
      <c r="K7282" t="s">
        <v>55</v>
      </c>
      <c r="L7282" t="s">
        <v>45</v>
      </c>
      <c r="M7282" t="s">
        <v>85</v>
      </c>
      <c r="N7282" t="s">
        <v>47</v>
      </c>
      <c r="O7282" t="s">
        <v>48</v>
      </c>
      <c r="P7282" t="s">
        <v>49</v>
      </c>
      <c r="Q7282" t="s">
        <v>93</v>
      </c>
      <c r="R7282" s="6">
        <f>_xlfn.XLOOKUP(CleanedData[[#This Row],[Product]],'02_Lookup_Tables'!$A$2:$A$126,'02_Lookup_Tables'!$B$2:$B$126)</f>
        <v>1734</v>
      </c>
      <c r="S7282" t="str">
        <f>VLOOKUP(CleanedData[[#This Row],[Product]],'02_Lookup_Tables'!$H$2:$I$126,2,FALSE)</f>
        <v>Home &amp; Living</v>
      </c>
      <c r="T7282" t="str">
        <f>VLOOKUP(CleanedData[[#This Row],[Province]],'02_Lookup_Tables'!$D$2:$E$10,2, FALSE)</f>
        <v>Northern Region</v>
      </c>
      <c r="U7282" t="str" cm="1">
        <f t="array" ref="U7282">_xlfn.IFS(CleanedData[[#This Row],[Purchase Amount]]&lt;500,"Low",
CleanedData[[#This Row],[Purchase Amount]]&lt;5000,"Medium",
TRUE,"High")</f>
        <v>Medium</v>
      </c>
      <c r="V7282" t="str">
        <f>TEXT(CleanedData[[#This Row],[Date]],"mmmm")</f>
        <v>May</v>
      </c>
      <c r="W7282" t="str">
        <f>"Q"&amp;ROUNDUP(MONTH(CleanedData[[#This Row],[Date]])/3,0)</f>
        <v>Q2</v>
      </c>
      <c r="X7282" t="str">
        <f>IF(CleanedData[[#This Row],[Purchase Amount]]&gt;=5000,"Yes","No")</f>
        <v>No</v>
      </c>
      <c r="Y7282">
        <f>IF(CleanedData[[#This Row],[Recommend]]="Yes",1,0)</f>
        <v>0</v>
      </c>
      <c r="Z7282" s="6">
        <f>CleanedData[[#This Row],[Purchase Amount]]*0.15</f>
        <v>260.09999999999997</v>
      </c>
      <c r="AA7282" s="6">
        <f>CleanedData[[#This Row],[Purchase Amount]]*1.15</f>
        <v>1994.1</v>
      </c>
    </row>
    <row r="7283" spans="1:27" x14ac:dyDescent="0.3">
      <c r="A7283">
        <v>8810</v>
      </c>
      <c r="B7283" t="s">
        <v>7508</v>
      </c>
      <c r="C7283" s="1">
        <v>45691</v>
      </c>
      <c r="D7283">
        <v>66</v>
      </c>
      <c r="E7283" t="s">
        <v>39</v>
      </c>
      <c r="F7283" t="s">
        <v>72</v>
      </c>
      <c r="G7283" t="s">
        <v>91</v>
      </c>
      <c r="H7283">
        <v>5</v>
      </c>
      <c r="I7283" t="s">
        <v>42</v>
      </c>
      <c r="J7283" t="s">
        <v>43</v>
      </c>
      <c r="K7283" t="s">
        <v>44</v>
      </c>
      <c r="L7283" t="s">
        <v>42</v>
      </c>
      <c r="M7283" t="s">
        <v>165</v>
      </c>
      <c r="N7283" t="s">
        <v>57</v>
      </c>
      <c r="O7283" t="s">
        <v>89</v>
      </c>
      <c r="P7283" t="s">
        <v>70</v>
      </c>
      <c r="Q7283" t="s">
        <v>97</v>
      </c>
      <c r="R7283" s="6">
        <f>_xlfn.XLOOKUP(CleanedData[[#This Row],[Product]],'02_Lookup_Tables'!$A$2:$A$126,'02_Lookup_Tables'!$B$2:$B$126)</f>
        <v>1370.56</v>
      </c>
      <c r="S7283" t="str">
        <f>VLOOKUP(CleanedData[[#This Row],[Product]],'02_Lookup_Tables'!$H$2:$I$126,2,FALSE)</f>
        <v>Electronics</v>
      </c>
      <c r="T7283" t="str">
        <f>VLOOKUP(CleanedData[[#This Row],[Province]],'02_Lookup_Tables'!$D$2:$E$10,2, FALSE)</f>
        <v>Central Region</v>
      </c>
      <c r="U7283" t="str" cm="1">
        <f t="array" ref="U7283">_xlfn.IFS(CleanedData[[#This Row],[Purchase Amount]]&lt;500,"Low",
CleanedData[[#This Row],[Purchase Amount]]&lt;5000,"Medium",
TRUE,"High")</f>
        <v>Medium</v>
      </c>
      <c r="V7283" t="str">
        <f>TEXT(CleanedData[[#This Row],[Date]],"mmmm")</f>
        <v>February</v>
      </c>
      <c r="W7283" t="str">
        <f>"Q"&amp;ROUNDUP(MONTH(CleanedData[[#This Row],[Date]])/3,0)</f>
        <v>Q1</v>
      </c>
      <c r="X7283" t="str">
        <f>IF(CleanedData[[#This Row],[Purchase Amount]]&gt;=5000,"Yes","No")</f>
        <v>No</v>
      </c>
      <c r="Y7283">
        <f>IF(CleanedData[[#This Row],[Recommend]]="Yes",1,0)</f>
        <v>0</v>
      </c>
      <c r="Z7283" s="6">
        <f>CleanedData[[#This Row],[Purchase Amount]]*0.15</f>
        <v>205.58399999999997</v>
      </c>
      <c r="AA7283" s="6">
        <f>CleanedData[[#This Row],[Purchase Amount]]*1.15</f>
        <v>1576.1439999999998</v>
      </c>
    </row>
    <row r="7284" spans="1:27" x14ac:dyDescent="0.3">
      <c r="A7284">
        <v>8811</v>
      </c>
      <c r="B7284" t="s">
        <v>7509</v>
      </c>
      <c r="C7284" s="1">
        <v>45841</v>
      </c>
      <c r="D7284">
        <v>47</v>
      </c>
      <c r="E7284" t="s">
        <v>52</v>
      </c>
      <c r="F7284" t="s">
        <v>130</v>
      </c>
      <c r="G7284" t="s">
        <v>158</v>
      </c>
      <c r="H7284">
        <v>2</v>
      </c>
      <c r="I7284" t="s">
        <v>45</v>
      </c>
      <c r="J7284" t="s">
        <v>74</v>
      </c>
      <c r="K7284" t="s">
        <v>55</v>
      </c>
      <c r="L7284" t="s">
        <v>42</v>
      </c>
      <c r="M7284" t="s">
        <v>88</v>
      </c>
      <c r="N7284" t="s">
        <v>47</v>
      </c>
      <c r="O7284" t="s">
        <v>89</v>
      </c>
      <c r="P7284" t="s">
        <v>49</v>
      </c>
      <c r="Q7284" t="s">
        <v>93</v>
      </c>
      <c r="R7284" s="6">
        <f>_xlfn.XLOOKUP(CleanedData[[#This Row],[Product]],'02_Lookup_Tables'!$A$2:$A$126,'02_Lookup_Tables'!$B$2:$B$126)</f>
        <v>2962.6</v>
      </c>
      <c r="S7284" t="str">
        <f>VLOOKUP(CleanedData[[#This Row],[Product]],'02_Lookup_Tables'!$H$2:$I$126,2,FALSE)</f>
        <v>Sports &amp; Outdoors</v>
      </c>
      <c r="T7284" t="str">
        <f>VLOOKUP(CleanedData[[#This Row],[Province]],'02_Lookup_Tables'!$D$2:$E$10,2, FALSE)</f>
        <v>Eastern Region</v>
      </c>
      <c r="U7284" t="str" cm="1">
        <f t="array" ref="U7284">_xlfn.IFS(CleanedData[[#This Row],[Purchase Amount]]&lt;500,"Low",
CleanedData[[#This Row],[Purchase Amount]]&lt;5000,"Medium",
TRUE,"High")</f>
        <v>Medium</v>
      </c>
      <c r="V7284" t="str">
        <f>TEXT(CleanedData[[#This Row],[Date]],"mmmm")</f>
        <v>July</v>
      </c>
      <c r="W7284" t="str">
        <f>"Q"&amp;ROUNDUP(MONTH(CleanedData[[#This Row],[Date]])/3,0)</f>
        <v>Q3</v>
      </c>
      <c r="X7284" t="str">
        <f>IF(CleanedData[[#This Row],[Purchase Amount]]&gt;=5000,"Yes","No")</f>
        <v>No</v>
      </c>
      <c r="Y7284">
        <f>IF(CleanedData[[#This Row],[Recommend]]="Yes",1,0)</f>
        <v>1</v>
      </c>
      <c r="Z7284" s="6">
        <f>CleanedData[[#This Row],[Purchase Amount]]*0.15</f>
        <v>444.39</v>
      </c>
      <c r="AA7284" s="6">
        <f>CleanedData[[#This Row],[Purchase Amount]]*1.15</f>
        <v>3406.99</v>
      </c>
    </row>
    <row r="7285" spans="1:27" x14ac:dyDescent="0.3">
      <c r="A7285">
        <v>8812</v>
      </c>
      <c r="B7285" t="s">
        <v>7510</v>
      </c>
      <c r="C7285" s="1">
        <v>45449</v>
      </c>
      <c r="D7285">
        <v>58</v>
      </c>
      <c r="E7285" t="s">
        <v>60</v>
      </c>
      <c r="F7285" t="s">
        <v>61</v>
      </c>
      <c r="G7285" t="s">
        <v>41</v>
      </c>
      <c r="H7285">
        <v>4</v>
      </c>
      <c r="I7285" t="s">
        <v>45</v>
      </c>
      <c r="J7285" t="s">
        <v>63</v>
      </c>
      <c r="K7285" t="s">
        <v>64</v>
      </c>
      <c r="L7285" t="s">
        <v>45</v>
      </c>
      <c r="M7285" t="s">
        <v>106</v>
      </c>
      <c r="N7285" t="s">
        <v>96</v>
      </c>
      <c r="O7285" t="s">
        <v>148</v>
      </c>
      <c r="P7285" t="s">
        <v>49</v>
      </c>
      <c r="Q7285" t="s">
        <v>50</v>
      </c>
      <c r="R7285" s="6">
        <f>_xlfn.XLOOKUP(CleanedData[[#This Row],[Product]],'02_Lookup_Tables'!$A$2:$A$126,'02_Lookup_Tables'!$B$2:$B$126)</f>
        <v>2479.5700000000002</v>
      </c>
      <c r="S7285" t="str">
        <f>VLOOKUP(CleanedData[[#This Row],[Product]],'02_Lookup_Tables'!$H$2:$I$126,2,FALSE)</f>
        <v>Accessories</v>
      </c>
      <c r="T7285" t="str">
        <f>VLOOKUP(CleanedData[[#This Row],[Province]],'02_Lookup_Tables'!$D$2:$E$10,2, FALSE)</f>
        <v>Southern Region</v>
      </c>
      <c r="U7285" t="str" cm="1">
        <f t="array" ref="U7285">_xlfn.IFS(CleanedData[[#This Row],[Purchase Amount]]&lt;500,"Low",
CleanedData[[#This Row],[Purchase Amount]]&lt;5000,"Medium",
TRUE,"High")</f>
        <v>Medium</v>
      </c>
      <c r="V7285" t="str">
        <f>TEXT(CleanedData[[#This Row],[Date]],"mmmm")</f>
        <v>June</v>
      </c>
      <c r="W7285" t="str">
        <f>"Q"&amp;ROUNDUP(MONTH(CleanedData[[#This Row],[Date]])/3,0)</f>
        <v>Q2</v>
      </c>
      <c r="X7285" t="str">
        <f>IF(CleanedData[[#This Row],[Purchase Amount]]&gt;=5000,"Yes","No")</f>
        <v>No</v>
      </c>
      <c r="Y7285">
        <f>IF(CleanedData[[#This Row],[Recommend]]="Yes",1,0)</f>
        <v>1</v>
      </c>
      <c r="Z7285" s="6">
        <f>CleanedData[[#This Row],[Purchase Amount]]*0.15</f>
        <v>371.93549999999999</v>
      </c>
      <c r="AA7285" s="6">
        <f>CleanedData[[#This Row],[Purchase Amount]]*1.15</f>
        <v>2851.5054999999998</v>
      </c>
    </row>
    <row r="7286" spans="1:27" x14ac:dyDescent="0.3">
      <c r="A7286">
        <v>8813</v>
      </c>
      <c r="B7286" t="s">
        <v>7511</v>
      </c>
      <c r="C7286" s="1">
        <v>45895</v>
      </c>
      <c r="D7286">
        <v>57</v>
      </c>
      <c r="E7286" t="s">
        <v>60</v>
      </c>
      <c r="F7286" t="s">
        <v>108</v>
      </c>
      <c r="G7286" t="s">
        <v>131</v>
      </c>
      <c r="H7286">
        <v>5</v>
      </c>
      <c r="I7286" t="s">
        <v>45</v>
      </c>
      <c r="J7286" t="s">
        <v>63</v>
      </c>
      <c r="K7286" t="s">
        <v>44</v>
      </c>
      <c r="L7286" t="s">
        <v>42</v>
      </c>
      <c r="M7286" t="s">
        <v>112</v>
      </c>
      <c r="N7286" t="s">
        <v>57</v>
      </c>
      <c r="O7286" t="s">
        <v>48</v>
      </c>
      <c r="P7286" t="s">
        <v>49</v>
      </c>
      <c r="Q7286" t="s">
        <v>50</v>
      </c>
      <c r="R7286" s="6">
        <f>_xlfn.XLOOKUP(CleanedData[[#This Row],[Product]],'02_Lookup_Tables'!$A$2:$A$126,'02_Lookup_Tables'!$B$2:$B$126)</f>
        <v>369.57</v>
      </c>
      <c r="S7286" t="str">
        <f>VLOOKUP(CleanedData[[#This Row],[Product]],'02_Lookup_Tables'!$H$2:$I$126,2,FALSE)</f>
        <v>Accessories</v>
      </c>
      <c r="T7286" t="str">
        <f>VLOOKUP(CleanedData[[#This Row],[Province]],'02_Lookup_Tables'!$D$2:$E$10,2, FALSE)</f>
        <v>Gauteng Region</v>
      </c>
      <c r="U7286" t="str" cm="1">
        <f t="array" ref="U7286">_xlfn.IFS(CleanedData[[#This Row],[Purchase Amount]]&lt;500,"Low",
CleanedData[[#This Row],[Purchase Amount]]&lt;5000,"Medium",
TRUE,"High")</f>
        <v>Low</v>
      </c>
      <c r="V7286" t="str">
        <f>TEXT(CleanedData[[#This Row],[Date]],"mmmm")</f>
        <v>August</v>
      </c>
      <c r="W7286" t="str">
        <f>"Q"&amp;ROUNDUP(MONTH(CleanedData[[#This Row],[Date]])/3,0)</f>
        <v>Q3</v>
      </c>
      <c r="X7286" t="str">
        <f>IF(CleanedData[[#This Row],[Purchase Amount]]&gt;=5000,"Yes","No")</f>
        <v>No</v>
      </c>
      <c r="Y7286">
        <f>IF(CleanedData[[#This Row],[Recommend]]="Yes",1,0)</f>
        <v>1</v>
      </c>
      <c r="Z7286" s="6">
        <f>CleanedData[[#This Row],[Purchase Amount]]*0.15</f>
        <v>55.435499999999998</v>
      </c>
      <c r="AA7286" s="6">
        <f>CleanedData[[#This Row],[Purchase Amount]]*1.15</f>
        <v>425.00549999999998</v>
      </c>
    </row>
    <row r="7287" spans="1:27" x14ac:dyDescent="0.3">
      <c r="A7287">
        <v>8814</v>
      </c>
      <c r="B7287" t="s">
        <v>7512</v>
      </c>
      <c r="C7287" s="1">
        <v>45598</v>
      </c>
      <c r="D7287">
        <v>38</v>
      </c>
      <c r="E7287" t="s">
        <v>60</v>
      </c>
      <c r="F7287" t="s">
        <v>72</v>
      </c>
      <c r="G7287" t="s">
        <v>336</v>
      </c>
      <c r="H7287">
        <v>1</v>
      </c>
      <c r="I7287" t="s">
        <v>42</v>
      </c>
      <c r="J7287" t="s">
        <v>43</v>
      </c>
      <c r="K7287" t="s">
        <v>44</v>
      </c>
      <c r="L7287" t="s">
        <v>42</v>
      </c>
      <c r="M7287" t="s">
        <v>56</v>
      </c>
      <c r="N7287" t="s">
        <v>80</v>
      </c>
      <c r="O7287" t="s">
        <v>148</v>
      </c>
      <c r="P7287" t="s">
        <v>70</v>
      </c>
      <c r="Q7287" t="s">
        <v>81</v>
      </c>
      <c r="R7287" s="6">
        <f>_xlfn.XLOOKUP(CleanedData[[#This Row],[Product]],'02_Lookup_Tables'!$A$2:$A$126,'02_Lookup_Tables'!$B$2:$B$126)</f>
        <v>812.2</v>
      </c>
      <c r="S7287" t="str">
        <f>VLOOKUP(CleanedData[[#This Row],[Product]],'02_Lookup_Tables'!$H$2:$I$126,2,FALSE)</f>
        <v>Sports &amp; Outdoors</v>
      </c>
      <c r="T7287" t="str">
        <f>VLOOKUP(CleanedData[[#This Row],[Province]],'02_Lookup_Tables'!$D$2:$E$10,2, FALSE)</f>
        <v>Central Region</v>
      </c>
      <c r="U7287" t="str" cm="1">
        <f t="array" ref="U7287">_xlfn.IFS(CleanedData[[#This Row],[Purchase Amount]]&lt;500,"Low",
CleanedData[[#This Row],[Purchase Amount]]&lt;5000,"Medium",
TRUE,"High")</f>
        <v>Medium</v>
      </c>
      <c r="V7287" t="str">
        <f>TEXT(CleanedData[[#This Row],[Date]],"mmmm")</f>
        <v>November</v>
      </c>
      <c r="W7287" t="str">
        <f>"Q"&amp;ROUNDUP(MONTH(CleanedData[[#This Row],[Date]])/3,0)</f>
        <v>Q4</v>
      </c>
      <c r="X7287" t="str">
        <f>IF(CleanedData[[#This Row],[Purchase Amount]]&gt;=5000,"Yes","No")</f>
        <v>No</v>
      </c>
      <c r="Y7287">
        <f>IF(CleanedData[[#This Row],[Recommend]]="Yes",1,0)</f>
        <v>0</v>
      </c>
      <c r="Z7287" s="6">
        <f>CleanedData[[#This Row],[Purchase Amount]]*0.15</f>
        <v>121.83</v>
      </c>
      <c r="AA7287" s="6">
        <f>CleanedData[[#This Row],[Purchase Amount]]*1.15</f>
        <v>934.03</v>
      </c>
    </row>
    <row r="7288" spans="1:27" x14ac:dyDescent="0.3">
      <c r="A7288">
        <v>8815</v>
      </c>
      <c r="B7288" t="s">
        <v>7513</v>
      </c>
      <c r="C7288" s="1">
        <v>45858</v>
      </c>
      <c r="D7288">
        <v>30</v>
      </c>
      <c r="E7288" t="s">
        <v>60</v>
      </c>
      <c r="F7288" t="s">
        <v>125</v>
      </c>
      <c r="G7288" t="s">
        <v>338</v>
      </c>
      <c r="H7288">
        <v>3</v>
      </c>
      <c r="I7288" t="s">
        <v>42</v>
      </c>
      <c r="J7288" t="s">
        <v>54</v>
      </c>
      <c r="K7288" t="s">
        <v>64</v>
      </c>
      <c r="L7288" t="s">
        <v>45</v>
      </c>
      <c r="M7288" t="s">
        <v>156</v>
      </c>
      <c r="N7288" t="s">
        <v>48</v>
      </c>
      <c r="O7288" t="s">
        <v>148</v>
      </c>
      <c r="P7288" t="s">
        <v>49</v>
      </c>
      <c r="Q7288" t="s">
        <v>58</v>
      </c>
      <c r="R7288" s="6">
        <f>_xlfn.XLOOKUP(CleanedData[[#This Row],[Product]],'02_Lookup_Tables'!$A$2:$A$126,'02_Lookup_Tables'!$B$2:$B$126)</f>
        <v>5258.73</v>
      </c>
      <c r="S7288" t="str">
        <f>VLOOKUP(CleanedData[[#This Row],[Product]],'02_Lookup_Tables'!$H$2:$I$126,2,FALSE)</f>
        <v>Sports &amp; Outdoors</v>
      </c>
      <c r="T7288" t="str">
        <f>VLOOKUP(CleanedData[[#This Row],[Province]],'02_Lookup_Tables'!$D$2:$E$10,2, FALSE)</f>
        <v>Western Region</v>
      </c>
      <c r="U7288" t="str" cm="1">
        <f t="array" ref="U7288">_xlfn.IFS(CleanedData[[#This Row],[Purchase Amount]]&lt;500,"Low",
CleanedData[[#This Row],[Purchase Amount]]&lt;5000,"Medium",
TRUE,"High")</f>
        <v>High</v>
      </c>
      <c r="V7288" t="str">
        <f>TEXT(CleanedData[[#This Row],[Date]],"mmmm")</f>
        <v>July</v>
      </c>
      <c r="W7288" t="str">
        <f>"Q"&amp;ROUNDUP(MONTH(CleanedData[[#This Row],[Date]])/3,0)</f>
        <v>Q3</v>
      </c>
      <c r="X7288" t="str">
        <f>IF(CleanedData[[#This Row],[Purchase Amount]]&gt;=5000,"Yes","No")</f>
        <v>Yes</v>
      </c>
      <c r="Y7288">
        <f>IF(CleanedData[[#This Row],[Recommend]]="Yes",1,0)</f>
        <v>0</v>
      </c>
      <c r="Z7288" s="6">
        <f>CleanedData[[#This Row],[Purchase Amount]]*0.15</f>
        <v>788.80949999999996</v>
      </c>
      <c r="AA7288" s="6">
        <f>CleanedData[[#This Row],[Purchase Amount]]*1.15</f>
        <v>6047.539499999999</v>
      </c>
    </row>
    <row r="7289" spans="1:27" x14ac:dyDescent="0.3">
      <c r="A7289">
        <v>8816</v>
      </c>
      <c r="B7289" t="s">
        <v>7514</v>
      </c>
      <c r="C7289" s="1">
        <v>45831</v>
      </c>
      <c r="D7289">
        <v>71</v>
      </c>
      <c r="E7289" t="s">
        <v>60</v>
      </c>
      <c r="F7289" t="s">
        <v>61</v>
      </c>
      <c r="G7289" t="s">
        <v>294</v>
      </c>
      <c r="H7289">
        <v>2</v>
      </c>
      <c r="I7289" t="s">
        <v>42</v>
      </c>
      <c r="J7289" t="s">
        <v>74</v>
      </c>
      <c r="K7289" t="s">
        <v>64</v>
      </c>
      <c r="L7289" t="s">
        <v>42</v>
      </c>
      <c r="M7289" t="s">
        <v>236</v>
      </c>
      <c r="N7289" t="s">
        <v>47</v>
      </c>
      <c r="O7289" t="s">
        <v>89</v>
      </c>
      <c r="P7289" t="s">
        <v>49</v>
      </c>
      <c r="Q7289" t="s">
        <v>97</v>
      </c>
      <c r="R7289" s="6">
        <f>_xlfn.XLOOKUP(CleanedData[[#This Row],[Product]],'02_Lookup_Tables'!$A$2:$A$126,'02_Lookup_Tables'!$B$2:$B$126)</f>
        <v>16291.52</v>
      </c>
      <c r="S7289" t="str">
        <f>VLOOKUP(CleanedData[[#This Row],[Product]],'02_Lookup_Tables'!$H$2:$I$126,2,FALSE)</f>
        <v>Home Devices</v>
      </c>
      <c r="T7289" t="str">
        <f>VLOOKUP(CleanedData[[#This Row],[Province]],'02_Lookup_Tables'!$D$2:$E$10,2, FALSE)</f>
        <v>Southern Region</v>
      </c>
      <c r="U7289" t="str" cm="1">
        <f t="array" ref="U7289">_xlfn.IFS(CleanedData[[#This Row],[Purchase Amount]]&lt;500,"Low",
CleanedData[[#This Row],[Purchase Amount]]&lt;5000,"Medium",
TRUE,"High")</f>
        <v>High</v>
      </c>
      <c r="V7289" t="str">
        <f>TEXT(CleanedData[[#This Row],[Date]],"mmmm")</f>
        <v>June</v>
      </c>
      <c r="W7289" t="str">
        <f>"Q"&amp;ROUNDUP(MONTH(CleanedData[[#This Row],[Date]])/3,0)</f>
        <v>Q2</v>
      </c>
      <c r="X7289" t="str">
        <f>IF(CleanedData[[#This Row],[Purchase Amount]]&gt;=5000,"Yes","No")</f>
        <v>Yes</v>
      </c>
      <c r="Y7289">
        <f>IF(CleanedData[[#This Row],[Recommend]]="Yes",1,0)</f>
        <v>0</v>
      </c>
      <c r="Z7289" s="6">
        <f>CleanedData[[#This Row],[Purchase Amount]]*0.15</f>
        <v>2443.7280000000001</v>
      </c>
      <c r="AA7289" s="6">
        <f>CleanedData[[#This Row],[Purchase Amount]]*1.15</f>
        <v>18735.248</v>
      </c>
    </row>
    <row r="7290" spans="1:27" x14ac:dyDescent="0.3">
      <c r="A7290">
        <v>8818</v>
      </c>
      <c r="B7290" t="s">
        <v>7515</v>
      </c>
      <c r="C7290" s="1">
        <v>45721</v>
      </c>
      <c r="D7290">
        <v>64</v>
      </c>
      <c r="E7290" t="s">
        <v>60</v>
      </c>
      <c r="F7290" t="s">
        <v>83</v>
      </c>
      <c r="G7290" t="s">
        <v>460</v>
      </c>
      <c r="H7290">
        <v>1</v>
      </c>
      <c r="I7290" t="s">
        <v>42</v>
      </c>
      <c r="J7290" t="s">
        <v>63</v>
      </c>
      <c r="K7290" t="s">
        <v>44</v>
      </c>
      <c r="L7290" t="s">
        <v>45</v>
      </c>
      <c r="M7290" t="s">
        <v>92</v>
      </c>
      <c r="N7290" t="s">
        <v>80</v>
      </c>
      <c r="O7290" t="s">
        <v>89</v>
      </c>
      <c r="P7290" t="s">
        <v>49</v>
      </c>
      <c r="Q7290" t="s">
        <v>50</v>
      </c>
      <c r="R7290" s="6">
        <f>_xlfn.XLOOKUP(CleanedData[[#This Row],[Product]],'02_Lookup_Tables'!$A$2:$A$126,'02_Lookup_Tables'!$B$2:$B$126)</f>
        <v>880.49</v>
      </c>
      <c r="S7290" t="str">
        <f>VLOOKUP(CleanedData[[#This Row],[Product]],'02_Lookup_Tables'!$H$2:$I$126,2,FALSE)</f>
        <v>Home Devices</v>
      </c>
      <c r="T7290" t="str">
        <f>VLOOKUP(CleanedData[[#This Row],[Province]],'02_Lookup_Tables'!$D$2:$E$10,2, FALSE)</f>
        <v>Western Region</v>
      </c>
      <c r="U7290" t="str" cm="1">
        <f t="array" ref="U7290">_xlfn.IFS(CleanedData[[#This Row],[Purchase Amount]]&lt;500,"Low",
CleanedData[[#This Row],[Purchase Amount]]&lt;5000,"Medium",
TRUE,"High")</f>
        <v>Medium</v>
      </c>
      <c r="V7290" t="str">
        <f>TEXT(CleanedData[[#This Row],[Date]],"mmmm")</f>
        <v>March</v>
      </c>
      <c r="W7290" t="str">
        <f>"Q"&amp;ROUNDUP(MONTH(CleanedData[[#This Row],[Date]])/3,0)</f>
        <v>Q1</v>
      </c>
      <c r="X7290" t="str">
        <f>IF(CleanedData[[#This Row],[Purchase Amount]]&gt;=5000,"Yes","No")</f>
        <v>No</v>
      </c>
      <c r="Y7290">
        <f>IF(CleanedData[[#This Row],[Recommend]]="Yes",1,0)</f>
        <v>0</v>
      </c>
      <c r="Z7290" s="6">
        <f>CleanedData[[#This Row],[Purchase Amount]]*0.15</f>
        <v>132.0735</v>
      </c>
      <c r="AA7290" s="6">
        <f>CleanedData[[#This Row],[Purchase Amount]]*1.15</f>
        <v>1012.5635</v>
      </c>
    </row>
    <row r="7291" spans="1:27" x14ac:dyDescent="0.3">
      <c r="A7291">
        <v>8819</v>
      </c>
      <c r="B7291" t="s">
        <v>7516</v>
      </c>
      <c r="C7291" s="1">
        <v>45796</v>
      </c>
      <c r="D7291">
        <v>69</v>
      </c>
      <c r="E7291" t="s">
        <v>52</v>
      </c>
      <c r="F7291" t="s">
        <v>72</v>
      </c>
      <c r="G7291" t="s">
        <v>505</v>
      </c>
      <c r="H7291">
        <v>5</v>
      </c>
      <c r="I7291" t="s">
        <v>45</v>
      </c>
      <c r="J7291" t="s">
        <v>54</v>
      </c>
      <c r="K7291" t="s">
        <v>64</v>
      </c>
      <c r="L7291" t="s">
        <v>45</v>
      </c>
      <c r="M7291" t="s">
        <v>175</v>
      </c>
      <c r="N7291" t="s">
        <v>57</v>
      </c>
      <c r="O7291" t="s">
        <v>89</v>
      </c>
      <c r="P7291" t="s">
        <v>70</v>
      </c>
      <c r="Q7291" t="s">
        <v>97</v>
      </c>
      <c r="R7291" s="6">
        <f>_xlfn.XLOOKUP(CleanedData[[#This Row],[Product]],'02_Lookup_Tables'!$A$2:$A$126,'02_Lookup_Tables'!$B$2:$B$126)</f>
        <v>2572.02</v>
      </c>
      <c r="S7291" t="str">
        <f>VLOOKUP(CleanedData[[#This Row],[Product]],'02_Lookup_Tables'!$H$2:$I$126,2,FALSE)</f>
        <v>Home &amp; Living</v>
      </c>
      <c r="T7291" t="str">
        <f>VLOOKUP(CleanedData[[#This Row],[Province]],'02_Lookup_Tables'!$D$2:$E$10,2, FALSE)</f>
        <v>Central Region</v>
      </c>
      <c r="U7291" t="str" cm="1">
        <f t="array" ref="U7291">_xlfn.IFS(CleanedData[[#This Row],[Purchase Amount]]&lt;500,"Low",
CleanedData[[#This Row],[Purchase Amount]]&lt;5000,"Medium",
TRUE,"High")</f>
        <v>Medium</v>
      </c>
      <c r="V7291" t="str">
        <f>TEXT(CleanedData[[#This Row],[Date]],"mmmm")</f>
        <v>May</v>
      </c>
      <c r="W7291" t="str">
        <f>"Q"&amp;ROUNDUP(MONTH(CleanedData[[#This Row],[Date]])/3,0)</f>
        <v>Q2</v>
      </c>
      <c r="X7291" t="str">
        <f>IF(CleanedData[[#This Row],[Purchase Amount]]&gt;=5000,"Yes","No")</f>
        <v>No</v>
      </c>
      <c r="Y7291">
        <f>IF(CleanedData[[#This Row],[Recommend]]="Yes",1,0)</f>
        <v>1</v>
      </c>
      <c r="Z7291" s="6">
        <f>CleanedData[[#This Row],[Purchase Amount]]*0.15</f>
        <v>385.803</v>
      </c>
      <c r="AA7291" s="6">
        <f>CleanedData[[#This Row],[Purchase Amount]]*1.15</f>
        <v>2957.8229999999999</v>
      </c>
    </row>
    <row r="7292" spans="1:27" x14ac:dyDescent="0.3">
      <c r="A7292">
        <v>8820</v>
      </c>
      <c r="B7292" t="s">
        <v>7517</v>
      </c>
      <c r="C7292" s="1">
        <v>45508</v>
      </c>
      <c r="D7292">
        <v>65</v>
      </c>
      <c r="E7292" t="s">
        <v>60</v>
      </c>
      <c r="F7292" t="s">
        <v>130</v>
      </c>
      <c r="G7292" t="s">
        <v>102</v>
      </c>
      <c r="H7292">
        <v>1</v>
      </c>
      <c r="I7292" t="s">
        <v>45</v>
      </c>
      <c r="J7292" t="s">
        <v>54</v>
      </c>
      <c r="K7292" t="s">
        <v>64</v>
      </c>
      <c r="L7292" t="s">
        <v>45</v>
      </c>
      <c r="M7292" t="s">
        <v>92</v>
      </c>
      <c r="N7292" t="s">
        <v>80</v>
      </c>
      <c r="O7292" t="s">
        <v>89</v>
      </c>
      <c r="P7292" t="s">
        <v>49</v>
      </c>
      <c r="Q7292" t="s">
        <v>97</v>
      </c>
      <c r="R7292" s="6">
        <f>_xlfn.XLOOKUP(CleanedData[[#This Row],[Product]],'02_Lookup_Tables'!$A$2:$A$126,'02_Lookup_Tables'!$B$2:$B$126)</f>
        <v>276.82</v>
      </c>
      <c r="S7292" t="str">
        <f>VLOOKUP(CleanedData[[#This Row],[Product]],'02_Lookup_Tables'!$H$2:$I$126,2,FALSE)</f>
        <v>Home &amp; Living</v>
      </c>
      <c r="T7292" t="str">
        <f>VLOOKUP(CleanedData[[#This Row],[Province]],'02_Lookup_Tables'!$D$2:$E$10,2, FALSE)</f>
        <v>Eastern Region</v>
      </c>
      <c r="U7292" t="str" cm="1">
        <f t="array" ref="U7292">_xlfn.IFS(CleanedData[[#This Row],[Purchase Amount]]&lt;500,"Low",
CleanedData[[#This Row],[Purchase Amount]]&lt;5000,"Medium",
TRUE,"High")</f>
        <v>Low</v>
      </c>
      <c r="V7292" t="str">
        <f>TEXT(CleanedData[[#This Row],[Date]],"mmmm")</f>
        <v>August</v>
      </c>
      <c r="W7292" t="str">
        <f>"Q"&amp;ROUNDUP(MONTH(CleanedData[[#This Row],[Date]])/3,0)</f>
        <v>Q3</v>
      </c>
      <c r="X7292" t="str">
        <f>IF(CleanedData[[#This Row],[Purchase Amount]]&gt;=5000,"Yes","No")</f>
        <v>No</v>
      </c>
      <c r="Y7292">
        <f>IF(CleanedData[[#This Row],[Recommend]]="Yes",1,0)</f>
        <v>1</v>
      </c>
      <c r="Z7292" s="6">
        <f>CleanedData[[#This Row],[Purchase Amount]]*0.15</f>
        <v>41.522999999999996</v>
      </c>
      <c r="AA7292" s="6">
        <f>CleanedData[[#This Row],[Purchase Amount]]*1.15</f>
        <v>318.34299999999996</v>
      </c>
    </row>
    <row r="7293" spans="1:27" x14ac:dyDescent="0.3">
      <c r="A7293">
        <v>8821</v>
      </c>
      <c r="B7293" t="s">
        <v>7518</v>
      </c>
      <c r="C7293" s="1">
        <v>46009</v>
      </c>
      <c r="E7293" t="s">
        <v>39</v>
      </c>
      <c r="F7293" t="s">
        <v>68</v>
      </c>
      <c r="G7293" t="s">
        <v>205</v>
      </c>
      <c r="H7293">
        <v>2</v>
      </c>
      <c r="I7293" t="s">
        <v>42</v>
      </c>
      <c r="J7293" t="s">
        <v>43</v>
      </c>
      <c r="K7293" t="s">
        <v>44</v>
      </c>
      <c r="L7293" t="s">
        <v>45</v>
      </c>
      <c r="N7293" t="s">
        <v>47</v>
      </c>
      <c r="O7293" t="s">
        <v>134</v>
      </c>
      <c r="P7293" t="s">
        <v>8646</v>
      </c>
      <c r="Q7293" t="s">
        <v>166</v>
      </c>
      <c r="R7293" s="6">
        <f>_xlfn.XLOOKUP(CleanedData[[#This Row],[Product]],'02_Lookup_Tables'!$A$2:$A$126,'02_Lookup_Tables'!$B$2:$B$126)</f>
        <v>139.72999999999999</v>
      </c>
      <c r="S7293" t="str">
        <f>VLOOKUP(CleanedData[[#This Row],[Product]],'02_Lookup_Tables'!$H$2:$I$126,2,FALSE)</f>
        <v>Beauty &amp; Personal Care</v>
      </c>
      <c r="T7293" t="str">
        <f>VLOOKUP(CleanedData[[#This Row],[Province]],'02_Lookup_Tables'!$D$2:$E$10,2, FALSE)</f>
        <v>Northern Region</v>
      </c>
      <c r="U7293" t="str" cm="1">
        <f t="array" ref="U7293">_xlfn.IFS(CleanedData[[#This Row],[Purchase Amount]]&lt;500,"Low",
CleanedData[[#This Row],[Purchase Amount]]&lt;5000,"Medium",
TRUE,"High")</f>
        <v>Low</v>
      </c>
      <c r="V7293" t="str">
        <f>TEXT(CleanedData[[#This Row],[Date]],"mmmm")</f>
        <v>December</v>
      </c>
      <c r="W7293" t="str">
        <f>"Q"&amp;ROUNDUP(MONTH(CleanedData[[#This Row],[Date]])/3,0)</f>
        <v>Q4</v>
      </c>
      <c r="X7293" t="str">
        <f>IF(CleanedData[[#This Row],[Purchase Amount]]&gt;=5000,"Yes","No")</f>
        <v>No</v>
      </c>
      <c r="Y7293">
        <f>IF(CleanedData[[#This Row],[Recommend]]="Yes",1,0)</f>
        <v>0</v>
      </c>
      <c r="Z7293" s="6">
        <f>CleanedData[[#This Row],[Purchase Amount]]*0.15</f>
        <v>20.959499999999998</v>
      </c>
      <c r="AA7293" s="6">
        <f>CleanedData[[#This Row],[Purchase Amount]]*1.15</f>
        <v>160.68949999999998</v>
      </c>
    </row>
    <row r="7294" spans="1:27" x14ac:dyDescent="0.3">
      <c r="A7294">
        <v>8822</v>
      </c>
      <c r="B7294" t="s">
        <v>7519</v>
      </c>
      <c r="C7294" s="1">
        <v>45775</v>
      </c>
      <c r="D7294">
        <v>47</v>
      </c>
      <c r="E7294" t="s">
        <v>52</v>
      </c>
      <c r="F7294" t="s">
        <v>61</v>
      </c>
      <c r="G7294" t="s">
        <v>84</v>
      </c>
      <c r="H7294">
        <v>5</v>
      </c>
      <c r="I7294" t="s">
        <v>42</v>
      </c>
      <c r="J7294" t="s">
        <v>69</v>
      </c>
      <c r="K7294" t="s">
        <v>44</v>
      </c>
      <c r="L7294" t="s">
        <v>42</v>
      </c>
      <c r="M7294" t="s">
        <v>196</v>
      </c>
      <c r="N7294" t="s">
        <v>57</v>
      </c>
      <c r="O7294" t="s">
        <v>89</v>
      </c>
      <c r="P7294" t="s">
        <v>70</v>
      </c>
      <c r="Q7294" t="s">
        <v>93</v>
      </c>
      <c r="R7294" s="6">
        <f>_xlfn.XLOOKUP(CleanedData[[#This Row],[Product]],'02_Lookup_Tables'!$A$2:$A$126,'02_Lookup_Tables'!$B$2:$B$126)</f>
        <v>1158.56</v>
      </c>
      <c r="S7294" t="str">
        <f>VLOOKUP(CleanedData[[#This Row],[Product]],'02_Lookup_Tables'!$H$2:$I$126,2,FALSE)</f>
        <v>Toys &amp; Games</v>
      </c>
      <c r="T7294" t="str">
        <f>VLOOKUP(CleanedData[[#This Row],[Province]],'02_Lookup_Tables'!$D$2:$E$10,2, FALSE)</f>
        <v>Southern Region</v>
      </c>
      <c r="U7294" t="str" cm="1">
        <f t="array" ref="U7294">_xlfn.IFS(CleanedData[[#This Row],[Purchase Amount]]&lt;500,"Low",
CleanedData[[#This Row],[Purchase Amount]]&lt;5000,"Medium",
TRUE,"High")</f>
        <v>Medium</v>
      </c>
      <c r="V7294" t="str">
        <f>TEXT(CleanedData[[#This Row],[Date]],"mmmm")</f>
        <v>April</v>
      </c>
      <c r="W7294" t="str">
        <f>"Q"&amp;ROUNDUP(MONTH(CleanedData[[#This Row],[Date]])/3,0)</f>
        <v>Q2</v>
      </c>
      <c r="X7294" t="str">
        <f>IF(CleanedData[[#This Row],[Purchase Amount]]&gt;=5000,"Yes","No")</f>
        <v>No</v>
      </c>
      <c r="Y7294">
        <f>IF(CleanedData[[#This Row],[Recommend]]="Yes",1,0)</f>
        <v>0</v>
      </c>
      <c r="Z7294" s="6">
        <f>CleanedData[[#This Row],[Purchase Amount]]*0.15</f>
        <v>173.78399999999999</v>
      </c>
      <c r="AA7294" s="6">
        <f>CleanedData[[#This Row],[Purchase Amount]]*1.15</f>
        <v>1332.3439999999998</v>
      </c>
    </row>
    <row r="7295" spans="1:27" x14ac:dyDescent="0.3">
      <c r="A7295">
        <v>8823</v>
      </c>
      <c r="B7295" t="s">
        <v>7520</v>
      </c>
      <c r="C7295" s="1">
        <v>45520</v>
      </c>
      <c r="D7295">
        <v>80</v>
      </c>
      <c r="E7295" t="s">
        <v>60</v>
      </c>
      <c r="F7295" t="s">
        <v>77</v>
      </c>
      <c r="G7295" t="s">
        <v>362</v>
      </c>
      <c r="H7295">
        <v>2</v>
      </c>
      <c r="I7295" t="s">
        <v>45</v>
      </c>
      <c r="J7295" t="s">
        <v>54</v>
      </c>
      <c r="K7295" t="s">
        <v>44</v>
      </c>
      <c r="L7295" t="s">
        <v>45</v>
      </c>
      <c r="N7295" t="s">
        <v>47</v>
      </c>
      <c r="O7295" t="s">
        <v>134</v>
      </c>
      <c r="P7295" t="s">
        <v>8646</v>
      </c>
      <c r="Q7295" t="s">
        <v>97</v>
      </c>
      <c r="R7295" s="6">
        <f>_xlfn.XLOOKUP(CleanedData[[#This Row],[Product]],'02_Lookup_Tables'!$A$2:$A$126,'02_Lookup_Tables'!$B$2:$B$126)</f>
        <v>1746.77</v>
      </c>
      <c r="S7295" t="str">
        <f>VLOOKUP(CleanedData[[#This Row],[Product]],'02_Lookup_Tables'!$H$2:$I$126,2,FALSE)</f>
        <v>Home Devices</v>
      </c>
      <c r="T7295" t="str">
        <f>VLOOKUP(CleanedData[[#This Row],[Province]],'02_Lookup_Tables'!$D$2:$E$10,2, FALSE)</f>
        <v>Central Region</v>
      </c>
      <c r="U7295" t="str" cm="1">
        <f t="array" ref="U7295">_xlfn.IFS(CleanedData[[#This Row],[Purchase Amount]]&lt;500,"Low",
CleanedData[[#This Row],[Purchase Amount]]&lt;5000,"Medium",
TRUE,"High")</f>
        <v>Medium</v>
      </c>
      <c r="V7295" t="str">
        <f>TEXT(CleanedData[[#This Row],[Date]],"mmmm")</f>
        <v>August</v>
      </c>
      <c r="W7295" t="str">
        <f>"Q"&amp;ROUNDUP(MONTH(CleanedData[[#This Row],[Date]])/3,0)</f>
        <v>Q3</v>
      </c>
      <c r="X7295" t="str">
        <f>IF(CleanedData[[#This Row],[Purchase Amount]]&gt;=5000,"Yes","No")</f>
        <v>No</v>
      </c>
      <c r="Y7295">
        <f>IF(CleanedData[[#This Row],[Recommend]]="Yes",1,0)</f>
        <v>1</v>
      </c>
      <c r="Z7295" s="6">
        <f>CleanedData[[#This Row],[Purchase Amount]]*0.15</f>
        <v>262.01549999999997</v>
      </c>
      <c r="AA7295" s="6">
        <f>CleanedData[[#This Row],[Purchase Amount]]*1.15</f>
        <v>2008.7854999999997</v>
      </c>
    </row>
    <row r="7296" spans="1:27" x14ac:dyDescent="0.3">
      <c r="A7296">
        <v>8825</v>
      </c>
      <c r="B7296" t="s">
        <v>7521</v>
      </c>
      <c r="C7296" s="1">
        <v>45631</v>
      </c>
      <c r="D7296">
        <v>45</v>
      </c>
      <c r="E7296" t="s">
        <v>39</v>
      </c>
      <c r="F7296" t="s">
        <v>108</v>
      </c>
      <c r="G7296" t="s">
        <v>450</v>
      </c>
      <c r="H7296">
        <v>2</v>
      </c>
      <c r="I7296" t="s">
        <v>42</v>
      </c>
      <c r="J7296" t="s">
        <v>54</v>
      </c>
      <c r="K7296" t="s">
        <v>55</v>
      </c>
      <c r="L7296" t="s">
        <v>42</v>
      </c>
      <c r="M7296" t="s">
        <v>190</v>
      </c>
      <c r="N7296" t="s">
        <v>47</v>
      </c>
      <c r="O7296" t="s">
        <v>89</v>
      </c>
      <c r="P7296" t="s">
        <v>49</v>
      </c>
      <c r="Q7296" t="s">
        <v>93</v>
      </c>
      <c r="R7296" s="6">
        <f>_xlfn.XLOOKUP(CleanedData[[#This Row],[Product]],'02_Lookup_Tables'!$A$2:$A$126,'02_Lookup_Tables'!$B$2:$B$126)</f>
        <v>74.72</v>
      </c>
      <c r="S7296" t="str">
        <f>VLOOKUP(CleanedData[[#This Row],[Product]],'02_Lookup_Tables'!$H$2:$I$126,2,FALSE)</f>
        <v>Food</v>
      </c>
      <c r="T7296" t="str">
        <f>VLOOKUP(CleanedData[[#This Row],[Province]],'02_Lookup_Tables'!$D$2:$E$10,2, FALSE)</f>
        <v>Gauteng Region</v>
      </c>
      <c r="U7296" t="str" cm="1">
        <f t="array" ref="U7296">_xlfn.IFS(CleanedData[[#This Row],[Purchase Amount]]&lt;500,"Low",
CleanedData[[#This Row],[Purchase Amount]]&lt;5000,"Medium",
TRUE,"High")</f>
        <v>Low</v>
      </c>
      <c r="V7296" t="str">
        <f>TEXT(CleanedData[[#This Row],[Date]],"mmmm")</f>
        <v>December</v>
      </c>
      <c r="W7296" t="str">
        <f>"Q"&amp;ROUNDUP(MONTH(CleanedData[[#This Row],[Date]])/3,0)</f>
        <v>Q4</v>
      </c>
      <c r="X7296" t="str">
        <f>IF(CleanedData[[#This Row],[Purchase Amount]]&gt;=5000,"Yes","No")</f>
        <v>No</v>
      </c>
      <c r="Y7296">
        <f>IF(CleanedData[[#This Row],[Recommend]]="Yes",1,0)</f>
        <v>0</v>
      </c>
      <c r="Z7296" s="6">
        <f>CleanedData[[#This Row],[Purchase Amount]]*0.15</f>
        <v>11.208</v>
      </c>
      <c r="AA7296" s="6">
        <f>CleanedData[[#This Row],[Purchase Amount]]*1.15</f>
        <v>85.927999999999997</v>
      </c>
    </row>
    <row r="7297" spans="1:27" x14ac:dyDescent="0.3">
      <c r="A7297">
        <v>8826</v>
      </c>
      <c r="B7297" t="s">
        <v>7522</v>
      </c>
      <c r="C7297" s="1">
        <v>45619</v>
      </c>
      <c r="E7297" t="s">
        <v>39</v>
      </c>
      <c r="F7297" t="s">
        <v>130</v>
      </c>
      <c r="G7297" t="s">
        <v>168</v>
      </c>
      <c r="H7297">
        <v>1</v>
      </c>
      <c r="I7297" t="s">
        <v>42</v>
      </c>
      <c r="J7297" t="s">
        <v>43</v>
      </c>
      <c r="K7297" t="s">
        <v>44</v>
      </c>
      <c r="L7297" t="s">
        <v>45</v>
      </c>
      <c r="M7297" t="s">
        <v>184</v>
      </c>
      <c r="N7297" t="s">
        <v>80</v>
      </c>
      <c r="O7297" t="s">
        <v>148</v>
      </c>
      <c r="P7297" t="s">
        <v>70</v>
      </c>
      <c r="Q7297" t="s">
        <v>166</v>
      </c>
      <c r="R7297" s="6">
        <f>_xlfn.XLOOKUP(CleanedData[[#This Row],[Product]],'02_Lookup_Tables'!$A$2:$A$126,'02_Lookup_Tables'!$B$2:$B$126)</f>
        <v>14729.04</v>
      </c>
      <c r="S7297" t="str">
        <f>VLOOKUP(CleanedData[[#This Row],[Product]],'02_Lookup_Tables'!$H$2:$I$126,2,FALSE)</f>
        <v>Electronics</v>
      </c>
      <c r="T7297" t="str">
        <f>VLOOKUP(CleanedData[[#This Row],[Province]],'02_Lookup_Tables'!$D$2:$E$10,2, FALSE)</f>
        <v>Eastern Region</v>
      </c>
      <c r="U7297" t="str" cm="1">
        <f t="array" ref="U7297">_xlfn.IFS(CleanedData[[#This Row],[Purchase Amount]]&lt;500,"Low",
CleanedData[[#This Row],[Purchase Amount]]&lt;5000,"Medium",
TRUE,"High")</f>
        <v>High</v>
      </c>
      <c r="V7297" t="str">
        <f>TEXT(CleanedData[[#This Row],[Date]],"mmmm")</f>
        <v>November</v>
      </c>
      <c r="W7297" t="str">
        <f>"Q"&amp;ROUNDUP(MONTH(CleanedData[[#This Row],[Date]])/3,0)</f>
        <v>Q4</v>
      </c>
      <c r="X7297" t="str">
        <f>IF(CleanedData[[#This Row],[Purchase Amount]]&gt;=5000,"Yes","No")</f>
        <v>Yes</v>
      </c>
      <c r="Y7297">
        <f>IF(CleanedData[[#This Row],[Recommend]]="Yes",1,0)</f>
        <v>0</v>
      </c>
      <c r="Z7297" s="6">
        <f>CleanedData[[#This Row],[Purchase Amount]]*0.15</f>
        <v>2209.3560000000002</v>
      </c>
      <c r="AA7297" s="6">
        <f>CleanedData[[#This Row],[Purchase Amount]]*1.15</f>
        <v>16938.396000000001</v>
      </c>
    </row>
    <row r="7298" spans="1:27" x14ac:dyDescent="0.3">
      <c r="A7298">
        <v>8827</v>
      </c>
      <c r="B7298" t="s">
        <v>7523</v>
      </c>
      <c r="C7298" s="1">
        <v>45706</v>
      </c>
      <c r="D7298">
        <v>63</v>
      </c>
      <c r="E7298" t="s">
        <v>39</v>
      </c>
      <c r="F7298" t="s">
        <v>72</v>
      </c>
      <c r="G7298" t="s">
        <v>296</v>
      </c>
      <c r="H7298">
        <v>1</v>
      </c>
      <c r="I7298" t="s">
        <v>42</v>
      </c>
      <c r="J7298" t="s">
        <v>63</v>
      </c>
      <c r="K7298" t="s">
        <v>55</v>
      </c>
      <c r="L7298" t="s">
        <v>42</v>
      </c>
      <c r="N7298" t="s">
        <v>80</v>
      </c>
      <c r="O7298" t="s">
        <v>134</v>
      </c>
      <c r="P7298" t="s">
        <v>8646</v>
      </c>
      <c r="Q7298" t="s">
        <v>50</v>
      </c>
      <c r="R7298" s="6">
        <f>_xlfn.XLOOKUP(CleanedData[[#This Row],[Product]],'02_Lookup_Tables'!$A$2:$A$126,'02_Lookup_Tables'!$B$2:$B$126)</f>
        <v>657.5</v>
      </c>
      <c r="S7298" t="str">
        <f>VLOOKUP(CleanedData[[#This Row],[Product]],'02_Lookup_Tables'!$H$2:$I$126,2,FALSE)</f>
        <v>Home Devices</v>
      </c>
      <c r="T7298" t="str">
        <f>VLOOKUP(CleanedData[[#This Row],[Province]],'02_Lookup_Tables'!$D$2:$E$10,2, FALSE)</f>
        <v>Central Region</v>
      </c>
      <c r="U7298" t="str" cm="1">
        <f t="array" ref="U7298">_xlfn.IFS(CleanedData[[#This Row],[Purchase Amount]]&lt;500,"Low",
CleanedData[[#This Row],[Purchase Amount]]&lt;5000,"Medium",
TRUE,"High")</f>
        <v>Medium</v>
      </c>
      <c r="V7298" t="str">
        <f>TEXT(CleanedData[[#This Row],[Date]],"mmmm")</f>
        <v>February</v>
      </c>
      <c r="W7298" t="str">
        <f>"Q"&amp;ROUNDUP(MONTH(CleanedData[[#This Row],[Date]])/3,0)</f>
        <v>Q1</v>
      </c>
      <c r="X7298" t="str">
        <f>IF(CleanedData[[#This Row],[Purchase Amount]]&gt;=5000,"Yes","No")</f>
        <v>No</v>
      </c>
      <c r="Y7298">
        <f>IF(CleanedData[[#This Row],[Recommend]]="Yes",1,0)</f>
        <v>0</v>
      </c>
      <c r="Z7298" s="6">
        <f>CleanedData[[#This Row],[Purchase Amount]]*0.15</f>
        <v>98.625</v>
      </c>
      <c r="AA7298" s="6">
        <f>CleanedData[[#This Row],[Purchase Amount]]*1.15</f>
        <v>756.12499999999989</v>
      </c>
    </row>
    <row r="7299" spans="1:27" x14ac:dyDescent="0.3">
      <c r="A7299">
        <v>8829</v>
      </c>
      <c r="B7299" t="s">
        <v>7524</v>
      </c>
      <c r="C7299" s="1">
        <v>45726</v>
      </c>
      <c r="D7299">
        <v>31</v>
      </c>
      <c r="E7299" t="s">
        <v>39</v>
      </c>
      <c r="F7299" t="s">
        <v>108</v>
      </c>
      <c r="G7299" t="s">
        <v>150</v>
      </c>
      <c r="H7299">
        <v>3</v>
      </c>
      <c r="I7299" t="s">
        <v>45</v>
      </c>
      <c r="J7299" t="s">
        <v>69</v>
      </c>
      <c r="K7299" t="s">
        <v>44</v>
      </c>
      <c r="L7299" t="s">
        <v>45</v>
      </c>
      <c r="M7299" t="s">
        <v>65</v>
      </c>
      <c r="N7299" t="s">
        <v>48</v>
      </c>
      <c r="O7299" t="s">
        <v>89</v>
      </c>
      <c r="P7299" t="s">
        <v>49</v>
      </c>
      <c r="Q7299" t="s">
        <v>58</v>
      </c>
      <c r="R7299" s="6">
        <f>_xlfn.XLOOKUP(CleanedData[[#This Row],[Product]],'02_Lookup_Tables'!$A$2:$A$126,'02_Lookup_Tables'!$B$2:$B$126)</f>
        <v>14808.31</v>
      </c>
      <c r="S7299" t="str">
        <f>VLOOKUP(CleanedData[[#This Row],[Product]],'02_Lookup_Tables'!$H$2:$I$126,2,FALSE)</f>
        <v>Electronics</v>
      </c>
      <c r="T7299" t="str">
        <f>VLOOKUP(CleanedData[[#This Row],[Province]],'02_Lookup_Tables'!$D$2:$E$10,2, FALSE)</f>
        <v>Gauteng Region</v>
      </c>
      <c r="U7299" t="str" cm="1">
        <f t="array" ref="U7299">_xlfn.IFS(CleanedData[[#This Row],[Purchase Amount]]&lt;500,"Low",
CleanedData[[#This Row],[Purchase Amount]]&lt;5000,"Medium",
TRUE,"High")</f>
        <v>High</v>
      </c>
      <c r="V7299" t="str">
        <f>TEXT(CleanedData[[#This Row],[Date]],"mmmm")</f>
        <v>March</v>
      </c>
      <c r="W7299" t="str">
        <f>"Q"&amp;ROUNDUP(MONTH(CleanedData[[#This Row],[Date]])/3,0)</f>
        <v>Q1</v>
      </c>
      <c r="X7299" t="str">
        <f>IF(CleanedData[[#This Row],[Purchase Amount]]&gt;=5000,"Yes","No")</f>
        <v>Yes</v>
      </c>
      <c r="Y7299">
        <f>IF(CleanedData[[#This Row],[Recommend]]="Yes",1,0)</f>
        <v>1</v>
      </c>
      <c r="Z7299" s="6">
        <f>CleanedData[[#This Row],[Purchase Amount]]*0.15</f>
        <v>2221.2464999999997</v>
      </c>
      <c r="AA7299" s="6">
        <f>CleanedData[[#This Row],[Purchase Amount]]*1.15</f>
        <v>17029.556499999999</v>
      </c>
    </row>
    <row r="7300" spans="1:27" x14ac:dyDescent="0.3">
      <c r="A7300">
        <v>8830</v>
      </c>
      <c r="B7300" t="s">
        <v>7525</v>
      </c>
      <c r="C7300" s="1">
        <v>45437</v>
      </c>
      <c r="D7300">
        <v>51</v>
      </c>
      <c r="E7300" t="s">
        <v>60</v>
      </c>
      <c r="F7300" t="s">
        <v>108</v>
      </c>
      <c r="G7300" t="s">
        <v>179</v>
      </c>
      <c r="H7300">
        <v>4</v>
      </c>
      <c r="I7300" t="s">
        <v>45</v>
      </c>
      <c r="J7300" t="s">
        <v>74</v>
      </c>
      <c r="K7300" t="s">
        <v>55</v>
      </c>
      <c r="L7300" t="s">
        <v>42</v>
      </c>
      <c r="M7300" t="s">
        <v>75</v>
      </c>
      <c r="N7300" t="s">
        <v>96</v>
      </c>
      <c r="O7300" t="s">
        <v>89</v>
      </c>
      <c r="P7300" t="s">
        <v>70</v>
      </c>
      <c r="Q7300" t="s">
        <v>93</v>
      </c>
      <c r="R7300" s="6">
        <f>_xlfn.XLOOKUP(CleanedData[[#This Row],[Product]],'02_Lookup_Tables'!$A$2:$A$126,'02_Lookup_Tables'!$B$2:$B$126)</f>
        <v>54.82</v>
      </c>
      <c r="S7300" t="str">
        <f>VLOOKUP(CleanedData[[#This Row],[Product]],'02_Lookup_Tables'!$H$2:$I$126,2,FALSE)</f>
        <v>Food</v>
      </c>
      <c r="T7300" t="str">
        <f>VLOOKUP(CleanedData[[#This Row],[Province]],'02_Lookup_Tables'!$D$2:$E$10,2, FALSE)</f>
        <v>Gauteng Region</v>
      </c>
      <c r="U7300" t="str" cm="1">
        <f t="array" ref="U7300">_xlfn.IFS(CleanedData[[#This Row],[Purchase Amount]]&lt;500,"Low",
CleanedData[[#This Row],[Purchase Amount]]&lt;5000,"Medium",
TRUE,"High")</f>
        <v>Low</v>
      </c>
      <c r="V7300" t="str">
        <f>TEXT(CleanedData[[#This Row],[Date]],"mmmm")</f>
        <v>May</v>
      </c>
      <c r="W7300" t="str">
        <f>"Q"&amp;ROUNDUP(MONTH(CleanedData[[#This Row],[Date]])/3,0)</f>
        <v>Q2</v>
      </c>
      <c r="X7300" t="str">
        <f>IF(CleanedData[[#This Row],[Purchase Amount]]&gt;=5000,"Yes","No")</f>
        <v>No</v>
      </c>
      <c r="Y7300">
        <f>IF(CleanedData[[#This Row],[Recommend]]="Yes",1,0)</f>
        <v>1</v>
      </c>
      <c r="Z7300" s="6">
        <f>CleanedData[[#This Row],[Purchase Amount]]*0.15</f>
        <v>8.222999999999999</v>
      </c>
      <c r="AA7300" s="6">
        <f>CleanedData[[#This Row],[Purchase Amount]]*1.15</f>
        <v>63.042999999999992</v>
      </c>
    </row>
    <row r="7301" spans="1:27" x14ac:dyDescent="0.3">
      <c r="A7301">
        <v>8831</v>
      </c>
      <c r="B7301" t="s">
        <v>7526</v>
      </c>
      <c r="C7301" s="1">
        <v>45834</v>
      </c>
      <c r="D7301">
        <v>41</v>
      </c>
      <c r="E7301" t="s">
        <v>39</v>
      </c>
      <c r="F7301" t="s">
        <v>108</v>
      </c>
      <c r="G7301" t="s">
        <v>223</v>
      </c>
      <c r="H7301">
        <v>2</v>
      </c>
      <c r="I7301" t="s">
        <v>45</v>
      </c>
      <c r="J7301" t="s">
        <v>54</v>
      </c>
      <c r="K7301" t="s">
        <v>55</v>
      </c>
      <c r="L7301" t="s">
        <v>45</v>
      </c>
      <c r="M7301" t="s">
        <v>236</v>
      </c>
      <c r="N7301" t="s">
        <v>47</v>
      </c>
      <c r="O7301" t="s">
        <v>89</v>
      </c>
      <c r="P7301" t="s">
        <v>49</v>
      </c>
      <c r="Q7301" t="s">
        <v>81</v>
      </c>
      <c r="R7301" s="6">
        <f>_xlfn.XLOOKUP(CleanedData[[#This Row],[Product]],'02_Lookup_Tables'!$A$2:$A$126,'02_Lookup_Tables'!$B$2:$B$126)</f>
        <v>209.53</v>
      </c>
      <c r="S7301" t="str">
        <f>VLOOKUP(CleanedData[[#This Row],[Product]],'02_Lookup_Tables'!$H$2:$I$126,2,FALSE)</f>
        <v>Food</v>
      </c>
      <c r="T7301" t="str">
        <f>VLOOKUP(CleanedData[[#This Row],[Province]],'02_Lookup_Tables'!$D$2:$E$10,2, FALSE)</f>
        <v>Gauteng Region</v>
      </c>
      <c r="U7301" t="str" cm="1">
        <f t="array" ref="U7301">_xlfn.IFS(CleanedData[[#This Row],[Purchase Amount]]&lt;500,"Low",
CleanedData[[#This Row],[Purchase Amount]]&lt;5000,"Medium",
TRUE,"High")</f>
        <v>Low</v>
      </c>
      <c r="V7301" t="str">
        <f>TEXT(CleanedData[[#This Row],[Date]],"mmmm")</f>
        <v>June</v>
      </c>
      <c r="W7301" t="str">
        <f>"Q"&amp;ROUNDUP(MONTH(CleanedData[[#This Row],[Date]])/3,0)</f>
        <v>Q2</v>
      </c>
      <c r="X7301" t="str">
        <f>IF(CleanedData[[#This Row],[Purchase Amount]]&gt;=5000,"Yes","No")</f>
        <v>No</v>
      </c>
      <c r="Y7301">
        <f>IF(CleanedData[[#This Row],[Recommend]]="Yes",1,0)</f>
        <v>1</v>
      </c>
      <c r="Z7301" s="6">
        <f>CleanedData[[#This Row],[Purchase Amount]]*0.15</f>
        <v>31.429499999999997</v>
      </c>
      <c r="AA7301" s="6">
        <f>CleanedData[[#This Row],[Purchase Amount]]*1.15</f>
        <v>240.95949999999999</v>
      </c>
    </row>
    <row r="7302" spans="1:27" x14ac:dyDescent="0.3">
      <c r="A7302">
        <v>8832</v>
      </c>
      <c r="B7302" t="s">
        <v>7527</v>
      </c>
      <c r="C7302" s="1">
        <v>45818</v>
      </c>
      <c r="D7302">
        <v>51</v>
      </c>
      <c r="E7302" t="s">
        <v>52</v>
      </c>
      <c r="F7302" t="s">
        <v>40</v>
      </c>
      <c r="G7302" t="s">
        <v>313</v>
      </c>
      <c r="H7302">
        <v>2</v>
      </c>
      <c r="I7302" t="s">
        <v>42</v>
      </c>
      <c r="J7302" t="s">
        <v>69</v>
      </c>
      <c r="K7302" t="s">
        <v>64</v>
      </c>
      <c r="L7302" t="s">
        <v>45</v>
      </c>
      <c r="M7302" t="s">
        <v>46</v>
      </c>
      <c r="N7302" t="s">
        <v>47</v>
      </c>
      <c r="O7302" t="s">
        <v>89</v>
      </c>
      <c r="P7302" t="s">
        <v>49</v>
      </c>
      <c r="Q7302" t="s">
        <v>93</v>
      </c>
      <c r="R7302" s="6">
        <f>_xlfn.XLOOKUP(CleanedData[[#This Row],[Product]],'02_Lookup_Tables'!$A$2:$A$126,'02_Lookup_Tables'!$B$2:$B$126)</f>
        <v>283.57</v>
      </c>
      <c r="S7302" t="str">
        <f>VLOOKUP(CleanedData[[#This Row],[Product]],'02_Lookup_Tables'!$H$2:$I$126,2,FALSE)</f>
        <v>Accessories</v>
      </c>
      <c r="T7302" t="str">
        <f>VLOOKUP(CleanedData[[#This Row],[Province]],'02_Lookup_Tables'!$D$2:$E$10,2, FALSE)</f>
        <v>Northern Region</v>
      </c>
      <c r="U7302" t="str" cm="1">
        <f t="array" ref="U7302">_xlfn.IFS(CleanedData[[#This Row],[Purchase Amount]]&lt;500,"Low",
CleanedData[[#This Row],[Purchase Amount]]&lt;5000,"Medium",
TRUE,"High")</f>
        <v>Low</v>
      </c>
      <c r="V7302" t="str">
        <f>TEXT(CleanedData[[#This Row],[Date]],"mmmm")</f>
        <v>June</v>
      </c>
      <c r="W7302" t="str">
        <f>"Q"&amp;ROUNDUP(MONTH(CleanedData[[#This Row],[Date]])/3,0)</f>
        <v>Q2</v>
      </c>
      <c r="X7302" t="str">
        <f>IF(CleanedData[[#This Row],[Purchase Amount]]&gt;=5000,"Yes","No")</f>
        <v>No</v>
      </c>
      <c r="Y7302">
        <f>IF(CleanedData[[#This Row],[Recommend]]="Yes",1,0)</f>
        <v>0</v>
      </c>
      <c r="Z7302" s="6">
        <f>CleanedData[[#This Row],[Purchase Amount]]*0.15</f>
        <v>42.535499999999999</v>
      </c>
      <c r="AA7302" s="6">
        <f>CleanedData[[#This Row],[Purchase Amount]]*1.15</f>
        <v>326.10549999999995</v>
      </c>
    </row>
    <row r="7303" spans="1:27" x14ac:dyDescent="0.3">
      <c r="A7303">
        <v>8833</v>
      </c>
      <c r="B7303" t="s">
        <v>7528</v>
      </c>
      <c r="C7303" s="1">
        <v>45400</v>
      </c>
      <c r="D7303">
        <v>62</v>
      </c>
      <c r="E7303" t="s">
        <v>52</v>
      </c>
      <c r="F7303" t="s">
        <v>108</v>
      </c>
      <c r="G7303" t="s">
        <v>133</v>
      </c>
      <c r="H7303">
        <v>5</v>
      </c>
      <c r="I7303" t="s">
        <v>42</v>
      </c>
      <c r="J7303" t="s">
        <v>69</v>
      </c>
      <c r="K7303" t="s">
        <v>55</v>
      </c>
      <c r="L7303" t="s">
        <v>42</v>
      </c>
      <c r="M7303" t="s">
        <v>236</v>
      </c>
      <c r="N7303" t="s">
        <v>57</v>
      </c>
      <c r="O7303" t="s">
        <v>89</v>
      </c>
      <c r="P7303" t="s">
        <v>70</v>
      </c>
      <c r="Q7303" t="s">
        <v>50</v>
      </c>
      <c r="R7303" s="6">
        <f>_xlfn.XLOOKUP(CleanedData[[#This Row],[Product]],'02_Lookup_Tables'!$A$2:$A$126,'02_Lookup_Tables'!$B$2:$B$126)</f>
        <v>1734</v>
      </c>
      <c r="S7303" t="str">
        <f>VLOOKUP(CleanedData[[#This Row],[Product]],'02_Lookup_Tables'!$H$2:$I$126,2,FALSE)</f>
        <v>Home &amp; Living</v>
      </c>
      <c r="T7303" t="str">
        <f>VLOOKUP(CleanedData[[#This Row],[Province]],'02_Lookup_Tables'!$D$2:$E$10,2, FALSE)</f>
        <v>Gauteng Region</v>
      </c>
      <c r="U7303" t="str" cm="1">
        <f t="array" ref="U7303">_xlfn.IFS(CleanedData[[#This Row],[Purchase Amount]]&lt;500,"Low",
CleanedData[[#This Row],[Purchase Amount]]&lt;5000,"Medium",
TRUE,"High")</f>
        <v>Medium</v>
      </c>
      <c r="V7303" t="str">
        <f>TEXT(CleanedData[[#This Row],[Date]],"mmmm")</f>
        <v>April</v>
      </c>
      <c r="W7303" t="str">
        <f>"Q"&amp;ROUNDUP(MONTH(CleanedData[[#This Row],[Date]])/3,0)</f>
        <v>Q2</v>
      </c>
      <c r="X7303" t="str">
        <f>IF(CleanedData[[#This Row],[Purchase Amount]]&gt;=5000,"Yes","No")</f>
        <v>No</v>
      </c>
      <c r="Y7303">
        <f>IF(CleanedData[[#This Row],[Recommend]]="Yes",1,0)</f>
        <v>0</v>
      </c>
      <c r="Z7303" s="6">
        <f>CleanedData[[#This Row],[Purchase Amount]]*0.15</f>
        <v>260.09999999999997</v>
      </c>
      <c r="AA7303" s="6">
        <f>CleanedData[[#This Row],[Purchase Amount]]*1.15</f>
        <v>1994.1</v>
      </c>
    </row>
    <row r="7304" spans="1:27" x14ac:dyDescent="0.3">
      <c r="A7304">
        <v>8834</v>
      </c>
      <c r="B7304" t="s">
        <v>7529</v>
      </c>
      <c r="C7304" s="1">
        <v>45887</v>
      </c>
      <c r="D7304">
        <v>20</v>
      </c>
      <c r="E7304" t="s">
        <v>52</v>
      </c>
      <c r="F7304" t="s">
        <v>83</v>
      </c>
      <c r="G7304" t="s">
        <v>207</v>
      </c>
      <c r="H7304">
        <v>5</v>
      </c>
      <c r="I7304" t="s">
        <v>42</v>
      </c>
      <c r="J7304" t="s">
        <v>43</v>
      </c>
      <c r="K7304" t="s">
        <v>44</v>
      </c>
      <c r="L7304" t="s">
        <v>45</v>
      </c>
      <c r="N7304" t="s">
        <v>57</v>
      </c>
      <c r="O7304" t="s">
        <v>134</v>
      </c>
      <c r="P7304" t="s">
        <v>8646</v>
      </c>
      <c r="Q7304" t="s">
        <v>66</v>
      </c>
      <c r="R7304" s="6">
        <f>_xlfn.XLOOKUP(CleanedData[[#This Row],[Product]],'02_Lookup_Tables'!$A$2:$A$126,'02_Lookup_Tables'!$B$2:$B$126)</f>
        <v>3755.73</v>
      </c>
      <c r="S7304" t="str">
        <f>VLOOKUP(CleanedData[[#This Row],[Product]],'02_Lookup_Tables'!$H$2:$I$126,2,FALSE)</f>
        <v>Sports &amp; Outdoors</v>
      </c>
      <c r="T7304" t="str">
        <f>VLOOKUP(CleanedData[[#This Row],[Province]],'02_Lookup_Tables'!$D$2:$E$10,2, FALSE)</f>
        <v>Western Region</v>
      </c>
      <c r="U7304" t="str" cm="1">
        <f t="array" ref="U7304">_xlfn.IFS(CleanedData[[#This Row],[Purchase Amount]]&lt;500,"Low",
CleanedData[[#This Row],[Purchase Amount]]&lt;5000,"Medium",
TRUE,"High")</f>
        <v>Medium</v>
      </c>
      <c r="V7304" t="str">
        <f>TEXT(CleanedData[[#This Row],[Date]],"mmmm")</f>
        <v>August</v>
      </c>
      <c r="W7304" t="str">
        <f>"Q"&amp;ROUNDUP(MONTH(CleanedData[[#This Row],[Date]])/3,0)</f>
        <v>Q3</v>
      </c>
      <c r="X7304" t="str">
        <f>IF(CleanedData[[#This Row],[Purchase Amount]]&gt;=5000,"Yes","No")</f>
        <v>No</v>
      </c>
      <c r="Y7304">
        <f>IF(CleanedData[[#This Row],[Recommend]]="Yes",1,0)</f>
        <v>0</v>
      </c>
      <c r="Z7304" s="6">
        <f>CleanedData[[#This Row],[Purchase Amount]]*0.15</f>
        <v>563.35950000000003</v>
      </c>
      <c r="AA7304" s="6">
        <f>CleanedData[[#This Row],[Purchase Amount]]*1.15</f>
        <v>4319.0895</v>
      </c>
    </row>
    <row r="7305" spans="1:27" x14ac:dyDescent="0.3">
      <c r="A7305">
        <v>8836</v>
      </c>
      <c r="B7305" t="s">
        <v>7530</v>
      </c>
      <c r="C7305" s="1">
        <v>45782</v>
      </c>
      <c r="D7305">
        <v>31</v>
      </c>
      <c r="E7305" t="s">
        <v>52</v>
      </c>
      <c r="F7305" t="s">
        <v>130</v>
      </c>
      <c r="G7305" t="s">
        <v>131</v>
      </c>
      <c r="H7305">
        <v>5</v>
      </c>
      <c r="I7305" t="s">
        <v>45</v>
      </c>
      <c r="J7305" t="s">
        <v>74</v>
      </c>
      <c r="K7305" t="s">
        <v>64</v>
      </c>
      <c r="L7305" t="s">
        <v>45</v>
      </c>
      <c r="M7305" t="s">
        <v>75</v>
      </c>
      <c r="N7305" t="s">
        <v>57</v>
      </c>
      <c r="O7305" t="s">
        <v>89</v>
      </c>
      <c r="P7305" t="s">
        <v>70</v>
      </c>
      <c r="Q7305" t="s">
        <v>58</v>
      </c>
      <c r="R7305" s="6">
        <f>_xlfn.XLOOKUP(CleanedData[[#This Row],[Product]],'02_Lookup_Tables'!$A$2:$A$126,'02_Lookup_Tables'!$B$2:$B$126)</f>
        <v>369.57</v>
      </c>
      <c r="S7305" t="str">
        <f>VLOOKUP(CleanedData[[#This Row],[Product]],'02_Lookup_Tables'!$H$2:$I$126,2,FALSE)</f>
        <v>Accessories</v>
      </c>
      <c r="T7305" t="str">
        <f>VLOOKUP(CleanedData[[#This Row],[Province]],'02_Lookup_Tables'!$D$2:$E$10,2, FALSE)</f>
        <v>Eastern Region</v>
      </c>
      <c r="U7305" t="str" cm="1">
        <f t="array" ref="U7305">_xlfn.IFS(CleanedData[[#This Row],[Purchase Amount]]&lt;500,"Low",
CleanedData[[#This Row],[Purchase Amount]]&lt;5000,"Medium",
TRUE,"High")</f>
        <v>Low</v>
      </c>
      <c r="V7305" t="str">
        <f>TEXT(CleanedData[[#This Row],[Date]],"mmmm")</f>
        <v>May</v>
      </c>
      <c r="W7305" t="str">
        <f>"Q"&amp;ROUNDUP(MONTH(CleanedData[[#This Row],[Date]])/3,0)</f>
        <v>Q2</v>
      </c>
      <c r="X7305" t="str">
        <f>IF(CleanedData[[#This Row],[Purchase Amount]]&gt;=5000,"Yes","No")</f>
        <v>No</v>
      </c>
      <c r="Y7305">
        <f>IF(CleanedData[[#This Row],[Recommend]]="Yes",1,0)</f>
        <v>1</v>
      </c>
      <c r="Z7305" s="6">
        <f>CleanedData[[#This Row],[Purchase Amount]]*0.15</f>
        <v>55.435499999999998</v>
      </c>
      <c r="AA7305" s="6">
        <f>CleanedData[[#This Row],[Purchase Amount]]*1.15</f>
        <v>425.00549999999998</v>
      </c>
    </row>
    <row r="7306" spans="1:27" x14ac:dyDescent="0.3">
      <c r="A7306">
        <v>8837</v>
      </c>
      <c r="B7306" t="s">
        <v>7531</v>
      </c>
      <c r="C7306" s="1">
        <v>45723</v>
      </c>
      <c r="D7306">
        <v>55</v>
      </c>
      <c r="E7306" t="s">
        <v>39</v>
      </c>
      <c r="F7306" t="s">
        <v>130</v>
      </c>
      <c r="G7306" t="s">
        <v>99</v>
      </c>
      <c r="H7306">
        <v>2</v>
      </c>
      <c r="I7306" t="s">
        <v>45</v>
      </c>
      <c r="J7306" t="s">
        <v>63</v>
      </c>
      <c r="K7306" t="s">
        <v>64</v>
      </c>
      <c r="L7306" t="s">
        <v>42</v>
      </c>
      <c r="M7306" t="s">
        <v>46</v>
      </c>
      <c r="N7306" t="s">
        <v>47</v>
      </c>
      <c r="O7306" t="s">
        <v>89</v>
      </c>
      <c r="P7306" t="s">
        <v>49</v>
      </c>
      <c r="Q7306" t="s">
        <v>50</v>
      </c>
      <c r="R7306" s="6">
        <f>_xlfn.XLOOKUP(CleanedData[[#This Row],[Product]],'02_Lookup_Tables'!$A$2:$A$126,'02_Lookup_Tables'!$B$2:$B$126)</f>
        <v>43.23</v>
      </c>
      <c r="S7306" t="str">
        <f>VLOOKUP(CleanedData[[#This Row],[Product]],'02_Lookup_Tables'!$H$2:$I$126,2,FALSE)</f>
        <v>Food</v>
      </c>
      <c r="T7306" t="str">
        <f>VLOOKUP(CleanedData[[#This Row],[Province]],'02_Lookup_Tables'!$D$2:$E$10,2, FALSE)</f>
        <v>Eastern Region</v>
      </c>
      <c r="U7306" t="str" cm="1">
        <f t="array" ref="U7306">_xlfn.IFS(CleanedData[[#This Row],[Purchase Amount]]&lt;500,"Low",
CleanedData[[#This Row],[Purchase Amount]]&lt;5000,"Medium",
TRUE,"High")</f>
        <v>Low</v>
      </c>
      <c r="V7306" t="str">
        <f>TEXT(CleanedData[[#This Row],[Date]],"mmmm")</f>
        <v>March</v>
      </c>
      <c r="W7306" t="str">
        <f>"Q"&amp;ROUNDUP(MONTH(CleanedData[[#This Row],[Date]])/3,0)</f>
        <v>Q1</v>
      </c>
      <c r="X7306" t="str">
        <f>IF(CleanedData[[#This Row],[Purchase Amount]]&gt;=5000,"Yes","No")</f>
        <v>No</v>
      </c>
      <c r="Y7306">
        <f>IF(CleanedData[[#This Row],[Recommend]]="Yes",1,0)</f>
        <v>1</v>
      </c>
      <c r="Z7306" s="6">
        <f>CleanedData[[#This Row],[Purchase Amount]]*0.15</f>
        <v>6.4844999999999997</v>
      </c>
      <c r="AA7306" s="6">
        <f>CleanedData[[#This Row],[Purchase Amount]]*1.15</f>
        <v>49.714499999999994</v>
      </c>
    </row>
    <row r="7307" spans="1:27" x14ac:dyDescent="0.3">
      <c r="A7307">
        <v>8838</v>
      </c>
      <c r="B7307" t="s">
        <v>7532</v>
      </c>
      <c r="C7307" s="1">
        <v>45609</v>
      </c>
      <c r="D7307">
        <v>35</v>
      </c>
      <c r="E7307" t="s">
        <v>52</v>
      </c>
      <c r="F7307" t="s">
        <v>61</v>
      </c>
      <c r="G7307" t="s">
        <v>118</v>
      </c>
      <c r="H7307">
        <v>4</v>
      </c>
      <c r="I7307" t="s">
        <v>45</v>
      </c>
      <c r="J7307" t="s">
        <v>74</v>
      </c>
      <c r="K7307" t="s">
        <v>44</v>
      </c>
      <c r="L7307" t="s">
        <v>42</v>
      </c>
      <c r="M7307" t="s">
        <v>165</v>
      </c>
      <c r="N7307" t="s">
        <v>96</v>
      </c>
      <c r="O7307" t="s">
        <v>89</v>
      </c>
      <c r="P7307" t="s">
        <v>70</v>
      </c>
      <c r="Q7307" t="s">
        <v>81</v>
      </c>
      <c r="R7307" s="6">
        <f>_xlfn.XLOOKUP(CleanedData[[#This Row],[Product]],'02_Lookup_Tables'!$A$2:$A$126,'02_Lookup_Tables'!$B$2:$B$126)</f>
        <v>368.99</v>
      </c>
      <c r="S7307" t="str">
        <f>VLOOKUP(CleanedData[[#This Row],[Product]],'02_Lookup_Tables'!$H$2:$I$126,2,FALSE)</f>
        <v>Accessories</v>
      </c>
      <c r="T7307" t="str">
        <f>VLOOKUP(CleanedData[[#This Row],[Province]],'02_Lookup_Tables'!$D$2:$E$10,2, FALSE)</f>
        <v>Southern Region</v>
      </c>
      <c r="U7307" t="str" cm="1">
        <f t="array" ref="U7307">_xlfn.IFS(CleanedData[[#This Row],[Purchase Amount]]&lt;500,"Low",
CleanedData[[#This Row],[Purchase Amount]]&lt;5000,"Medium",
TRUE,"High")</f>
        <v>Low</v>
      </c>
      <c r="V7307" t="str">
        <f>TEXT(CleanedData[[#This Row],[Date]],"mmmm")</f>
        <v>November</v>
      </c>
      <c r="W7307" t="str">
        <f>"Q"&amp;ROUNDUP(MONTH(CleanedData[[#This Row],[Date]])/3,0)</f>
        <v>Q4</v>
      </c>
      <c r="X7307" t="str">
        <f>IF(CleanedData[[#This Row],[Purchase Amount]]&gt;=5000,"Yes","No")</f>
        <v>No</v>
      </c>
      <c r="Y7307">
        <f>IF(CleanedData[[#This Row],[Recommend]]="Yes",1,0)</f>
        <v>1</v>
      </c>
      <c r="Z7307" s="6">
        <f>CleanedData[[#This Row],[Purchase Amount]]*0.15</f>
        <v>55.348500000000001</v>
      </c>
      <c r="AA7307" s="6">
        <f>CleanedData[[#This Row],[Purchase Amount]]*1.15</f>
        <v>424.33849999999995</v>
      </c>
    </row>
    <row r="7308" spans="1:27" x14ac:dyDescent="0.3">
      <c r="A7308">
        <v>8839</v>
      </c>
      <c r="B7308" t="s">
        <v>7533</v>
      </c>
      <c r="C7308" s="1">
        <v>45972</v>
      </c>
      <c r="D7308">
        <v>24</v>
      </c>
      <c r="E7308" t="s">
        <v>60</v>
      </c>
      <c r="F7308" t="s">
        <v>125</v>
      </c>
      <c r="G7308" t="s">
        <v>142</v>
      </c>
      <c r="H7308">
        <v>3</v>
      </c>
      <c r="I7308" t="s">
        <v>45</v>
      </c>
      <c r="J7308" t="s">
        <v>63</v>
      </c>
      <c r="K7308" t="s">
        <v>44</v>
      </c>
      <c r="L7308" t="s">
        <v>42</v>
      </c>
      <c r="M7308" t="s">
        <v>175</v>
      </c>
      <c r="N7308" t="s">
        <v>48</v>
      </c>
      <c r="O7308" t="s">
        <v>89</v>
      </c>
      <c r="P7308" t="s">
        <v>49</v>
      </c>
      <c r="Q7308" t="s">
        <v>66</v>
      </c>
      <c r="R7308" s="6">
        <f>_xlfn.XLOOKUP(CleanedData[[#This Row],[Product]],'02_Lookup_Tables'!$A$2:$A$126,'02_Lookup_Tables'!$B$2:$B$126)</f>
        <v>44114.21</v>
      </c>
      <c r="S7308" t="str">
        <f>VLOOKUP(CleanedData[[#This Row],[Product]],'02_Lookup_Tables'!$H$2:$I$126,2,FALSE)</f>
        <v>Electronics</v>
      </c>
      <c r="T7308" t="str">
        <f>VLOOKUP(CleanedData[[#This Row],[Province]],'02_Lookup_Tables'!$D$2:$E$10,2, FALSE)</f>
        <v>Western Region</v>
      </c>
      <c r="U7308" t="str" cm="1">
        <f t="array" ref="U7308">_xlfn.IFS(CleanedData[[#This Row],[Purchase Amount]]&lt;500,"Low",
CleanedData[[#This Row],[Purchase Amount]]&lt;5000,"Medium",
TRUE,"High")</f>
        <v>High</v>
      </c>
      <c r="V7308" t="str">
        <f>TEXT(CleanedData[[#This Row],[Date]],"mmmm")</f>
        <v>November</v>
      </c>
      <c r="W7308" t="str">
        <f>"Q"&amp;ROUNDUP(MONTH(CleanedData[[#This Row],[Date]])/3,0)</f>
        <v>Q4</v>
      </c>
      <c r="X7308" t="str">
        <f>IF(CleanedData[[#This Row],[Purchase Amount]]&gt;=5000,"Yes","No")</f>
        <v>Yes</v>
      </c>
      <c r="Y7308">
        <f>IF(CleanedData[[#This Row],[Recommend]]="Yes",1,0)</f>
        <v>1</v>
      </c>
      <c r="Z7308" s="6">
        <f>CleanedData[[#This Row],[Purchase Amount]]*0.15</f>
        <v>6617.1314999999995</v>
      </c>
      <c r="AA7308" s="6">
        <f>CleanedData[[#This Row],[Purchase Amount]]*1.15</f>
        <v>50731.341499999995</v>
      </c>
    </row>
    <row r="7309" spans="1:27" x14ac:dyDescent="0.3">
      <c r="A7309">
        <v>8840</v>
      </c>
      <c r="B7309" t="s">
        <v>7534</v>
      </c>
      <c r="C7309" s="1">
        <v>45611</v>
      </c>
      <c r="D7309">
        <v>33</v>
      </c>
      <c r="E7309" t="s">
        <v>39</v>
      </c>
      <c r="F7309" t="s">
        <v>77</v>
      </c>
      <c r="G7309" t="s">
        <v>164</v>
      </c>
      <c r="H7309">
        <v>2</v>
      </c>
      <c r="I7309" t="s">
        <v>42</v>
      </c>
      <c r="J7309" t="s">
        <v>69</v>
      </c>
      <c r="K7309" t="s">
        <v>64</v>
      </c>
      <c r="L7309" t="s">
        <v>45</v>
      </c>
      <c r="M7309" t="s">
        <v>147</v>
      </c>
      <c r="N7309" t="s">
        <v>47</v>
      </c>
      <c r="O7309" t="s">
        <v>148</v>
      </c>
      <c r="P7309" t="s">
        <v>70</v>
      </c>
      <c r="Q7309" t="s">
        <v>58</v>
      </c>
      <c r="R7309" s="6">
        <f>_xlfn.XLOOKUP(CleanedData[[#This Row],[Product]],'02_Lookup_Tables'!$A$2:$A$126,'02_Lookup_Tables'!$B$2:$B$126)</f>
        <v>440.87</v>
      </c>
      <c r="S7309" t="str">
        <f>VLOOKUP(CleanedData[[#This Row],[Product]],'02_Lookup_Tables'!$H$2:$I$126,2,FALSE)</f>
        <v>Home &amp; Living</v>
      </c>
      <c r="T7309" t="str">
        <f>VLOOKUP(CleanedData[[#This Row],[Province]],'02_Lookup_Tables'!$D$2:$E$10,2, FALSE)</f>
        <v>Central Region</v>
      </c>
      <c r="U7309" t="str" cm="1">
        <f t="array" ref="U7309">_xlfn.IFS(CleanedData[[#This Row],[Purchase Amount]]&lt;500,"Low",
CleanedData[[#This Row],[Purchase Amount]]&lt;5000,"Medium",
TRUE,"High")</f>
        <v>Low</v>
      </c>
      <c r="V7309" t="str">
        <f>TEXT(CleanedData[[#This Row],[Date]],"mmmm")</f>
        <v>November</v>
      </c>
      <c r="W7309" t="str">
        <f>"Q"&amp;ROUNDUP(MONTH(CleanedData[[#This Row],[Date]])/3,0)</f>
        <v>Q4</v>
      </c>
      <c r="X7309" t="str">
        <f>IF(CleanedData[[#This Row],[Purchase Amount]]&gt;=5000,"Yes","No")</f>
        <v>No</v>
      </c>
      <c r="Y7309">
        <f>IF(CleanedData[[#This Row],[Recommend]]="Yes",1,0)</f>
        <v>0</v>
      </c>
      <c r="Z7309" s="6">
        <f>CleanedData[[#This Row],[Purchase Amount]]*0.15</f>
        <v>66.130499999999998</v>
      </c>
      <c r="AA7309" s="6">
        <f>CleanedData[[#This Row],[Purchase Amount]]*1.15</f>
        <v>507.00049999999999</v>
      </c>
    </row>
    <row r="7310" spans="1:27" x14ac:dyDescent="0.3">
      <c r="A7310">
        <v>8841</v>
      </c>
      <c r="B7310" t="s">
        <v>7535</v>
      </c>
      <c r="C7310" s="1">
        <v>45992</v>
      </c>
      <c r="D7310">
        <v>71</v>
      </c>
      <c r="E7310" t="s">
        <v>52</v>
      </c>
      <c r="F7310" t="s">
        <v>72</v>
      </c>
      <c r="G7310" t="s">
        <v>381</v>
      </c>
      <c r="H7310">
        <v>3</v>
      </c>
      <c r="I7310" t="s">
        <v>45</v>
      </c>
      <c r="J7310" t="s">
        <v>74</v>
      </c>
      <c r="K7310" t="s">
        <v>44</v>
      </c>
      <c r="L7310" t="s">
        <v>45</v>
      </c>
      <c r="M7310" t="s">
        <v>46</v>
      </c>
      <c r="N7310" t="s">
        <v>48</v>
      </c>
      <c r="O7310" t="s">
        <v>89</v>
      </c>
      <c r="P7310" t="s">
        <v>49</v>
      </c>
      <c r="Q7310" t="s">
        <v>97</v>
      </c>
      <c r="R7310" s="6">
        <f>_xlfn.XLOOKUP(CleanedData[[#This Row],[Product]],'02_Lookup_Tables'!$A$2:$A$126,'02_Lookup_Tables'!$B$2:$B$126)</f>
        <v>786.78</v>
      </c>
      <c r="S7310" t="str">
        <f>VLOOKUP(CleanedData[[#This Row],[Product]],'02_Lookup_Tables'!$H$2:$I$126,2,FALSE)</f>
        <v>Apparel</v>
      </c>
      <c r="T7310" t="str">
        <f>VLOOKUP(CleanedData[[#This Row],[Province]],'02_Lookup_Tables'!$D$2:$E$10,2, FALSE)</f>
        <v>Central Region</v>
      </c>
      <c r="U7310" t="str" cm="1">
        <f t="array" ref="U7310">_xlfn.IFS(CleanedData[[#This Row],[Purchase Amount]]&lt;500,"Low",
CleanedData[[#This Row],[Purchase Amount]]&lt;5000,"Medium",
TRUE,"High")</f>
        <v>Medium</v>
      </c>
      <c r="V7310" t="str">
        <f>TEXT(CleanedData[[#This Row],[Date]],"mmmm")</f>
        <v>December</v>
      </c>
      <c r="W7310" t="str">
        <f>"Q"&amp;ROUNDUP(MONTH(CleanedData[[#This Row],[Date]])/3,0)</f>
        <v>Q4</v>
      </c>
      <c r="X7310" t="str">
        <f>IF(CleanedData[[#This Row],[Purchase Amount]]&gt;=5000,"Yes","No")</f>
        <v>No</v>
      </c>
      <c r="Y7310">
        <f>IF(CleanedData[[#This Row],[Recommend]]="Yes",1,0)</f>
        <v>1</v>
      </c>
      <c r="Z7310" s="6">
        <f>CleanedData[[#This Row],[Purchase Amount]]*0.15</f>
        <v>118.017</v>
      </c>
      <c r="AA7310" s="6">
        <f>CleanedData[[#This Row],[Purchase Amount]]*1.15</f>
        <v>904.79699999999991</v>
      </c>
    </row>
    <row r="7311" spans="1:27" x14ac:dyDescent="0.3">
      <c r="A7311">
        <v>8842</v>
      </c>
      <c r="B7311" t="s">
        <v>7536</v>
      </c>
      <c r="C7311" s="1">
        <v>45719</v>
      </c>
      <c r="D7311">
        <v>41</v>
      </c>
      <c r="E7311" t="s">
        <v>39</v>
      </c>
      <c r="F7311" t="s">
        <v>68</v>
      </c>
      <c r="G7311" t="s">
        <v>187</v>
      </c>
      <c r="H7311">
        <v>3</v>
      </c>
      <c r="I7311" t="s">
        <v>45</v>
      </c>
      <c r="J7311" t="s">
        <v>54</v>
      </c>
      <c r="K7311" t="s">
        <v>55</v>
      </c>
      <c r="L7311" t="s">
        <v>45</v>
      </c>
      <c r="M7311" t="s">
        <v>123</v>
      </c>
      <c r="N7311" t="s">
        <v>48</v>
      </c>
      <c r="O7311" t="s">
        <v>89</v>
      </c>
      <c r="P7311" t="s">
        <v>49</v>
      </c>
      <c r="Q7311" t="s">
        <v>81</v>
      </c>
      <c r="R7311" s="6">
        <f>_xlfn.XLOOKUP(CleanedData[[#This Row],[Product]],'02_Lookup_Tables'!$A$2:$A$126,'02_Lookup_Tables'!$B$2:$B$126)</f>
        <v>24904.86</v>
      </c>
      <c r="S7311" t="str">
        <f>VLOOKUP(CleanedData[[#This Row],[Product]],'02_Lookup_Tables'!$H$2:$I$126,2,FALSE)</f>
        <v>Electronics</v>
      </c>
      <c r="T7311" t="str">
        <f>VLOOKUP(CleanedData[[#This Row],[Province]],'02_Lookup_Tables'!$D$2:$E$10,2, FALSE)</f>
        <v>Northern Region</v>
      </c>
      <c r="U7311" t="str" cm="1">
        <f t="array" ref="U7311">_xlfn.IFS(CleanedData[[#This Row],[Purchase Amount]]&lt;500,"Low",
CleanedData[[#This Row],[Purchase Amount]]&lt;5000,"Medium",
TRUE,"High")</f>
        <v>High</v>
      </c>
      <c r="V7311" t="str">
        <f>TEXT(CleanedData[[#This Row],[Date]],"mmmm")</f>
        <v>March</v>
      </c>
      <c r="W7311" t="str">
        <f>"Q"&amp;ROUNDUP(MONTH(CleanedData[[#This Row],[Date]])/3,0)</f>
        <v>Q1</v>
      </c>
      <c r="X7311" t="str">
        <f>IF(CleanedData[[#This Row],[Purchase Amount]]&gt;=5000,"Yes","No")</f>
        <v>Yes</v>
      </c>
      <c r="Y7311">
        <f>IF(CleanedData[[#This Row],[Recommend]]="Yes",1,0)</f>
        <v>1</v>
      </c>
      <c r="Z7311" s="6">
        <f>CleanedData[[#This Row],[Purchase Amount]]*0.15</f>
        <v>3735.7289999999998</v>
      </c>
      <c r="AA7311" s="6">
        <f>CleanedData[[#This Row],[Purchase Amount]]*1.15</f>
        <v>28640.589</v>
      </c>
    </row>
    <row r="7312" spans="1:27" x14ac:dyDescent="0.3">
      <c r="A7312">
        <v>8843</v>
      </c>
      <c r="B7312" t="s">
        <v>7537</v>
      </c>
      <c r="C7312" s="1">
        <v>45539</v>
      </c>
      <c r="D7312">
        <v>73</v>
      </c>
      <c r="E7312" t="s">
        <v>39</v>
      </c>
      <c r="F7312" t="s">
        <v>40</v>
      </c>
      <c r="G7312" t="s">
        <v>233</v>
      </c>
      <c r="H7312">
        <v>3</v>
      </c>
      <c r="I7312" t="s">
        <v>42</v>
      </c>
      <c r="J7312" t="s">
        <v>74</v>
      </c>
      <c r="K7312" t="s">
        <v>64</v>
      </c>
      <c r="L7312" t="s">
        <v>45</v>
      </c>
      <c r="M7312" t="s">
        <v>136</v>
      </c>
      <c r="N7312" t="s">
        <v>48</v>
      </c>
      <c r="O7312" t="s">
        <v>89</v>
      </c>
      <c r="P7312" t="s">
        <v>49</v>
      </c>
      <c r="Q7312" t="s">
        <v>97</v>
      </c>
      <c r="R7312" s="6">
        <f>_xlfn.XLOOKUP(CleanedData[[#This Row],[Product]],'02_Lookup_Tables'!$A$2:$A$126,'02_Lookup_Tables'!$B$2:$B$126)</f>
        <v>324.35000000000002</v>
      </c>
      <c r="S7312" t="str">
        <f>VLOOKUP(CleanedData[[#This Row],[Product]],'02_Lookup_Tables'!$H$2:$I$126,2,FALSE)</f>
        <v>Apparel</v>
      </c>
      <c r="T7312" t="str">
        <f>VLOOKUP(CleanedData[[#This Row],[Province]],'02_Lookup_Tables'!$D$2:$E$10,2, FALSE)</f>
        <v>Northern Region</v>
      </c>
      <c r="U7312" t="str" cm="1">
        <f t="array" ref="U7312">_xlfn.IFS(CleanedData[[#This Row],[Purchase Amount]]&lt;500,"Low",
CleanedData[[#This Row],[Purchase Amount]]&lt;5000,"Medium",
TRUE,"High")</f>
        <v>Low</v>
      </c>
      <c r="V7312" t="str">
        <f>TEXT(CleanedData[[#This Row],[Date]],"mmmm")</f>
        <v>September</v>
      </c>
      <c r="W7312" t="str">
        <f>"Q"&amp;ROUNDUP(MONTH(CleanedData[[#This Row],[Date]])/3,0)</f>
        <v>Q3</v>
      </c>
      <c r="X7312" t="str">
        <f>IF(CleanedData[[#This Row],[Purchase Amount]]&gt;=5000,"Yes","No")</f>
        <v>No</v>
      </c>
      <c r="Y7312">
        <f>IF(CleanedData[[#This Row],[Recommend]]="Yes",1,0)</f>
        <v>0</v>
      </c>
      <c r="Z7312" s="6">
        <f>CleanedData[[#This Row],[Purchase Amount]]*0.15</f>
        <v>48.652500000000003</v>
      </c>
      <c r="AA7312" s="6">
        <f>CleanedData[[#This Row],[Purchase Amount]]*1.15</f>
        <v>373.0025</v>
      </c>
    </row>
    <row r="7313" spans="1:27" x14ac:dyDescent="0.3">
      <c r="A7313">
        <v>8845</v>
      </c>
      <c r="B7313" t="s">
        <v>7538</v>
      </c>
      <c r="C7313" s="1">
        <v>45945</v>
      </c>
      <c r="D7313">
        <v>21</v>
      </c>
      <c r="E7313" t="s">
        <v>39</v>
      </c>
      <c r="F7313" t="s">
        <v>130</v>
      </c>
      <c r="G7313" t="s">
        <v>284</v>
      </c>
      <c r="H7313">
        <v>3</v>
      </c>
      <c r="I7313" t="s">
        <v>45</v>
      </c>
      <c r="J7313" t="s">
        <v>74</v>
      </c>
      <c r="K7313" t="s">
        <v>64</v>
      </c>
      <c r="L7313" t="s">
        <v>42</v>
      </c>
      <c r="M7313" t="s">
        <v>151</v>
      </c>
      <c r="N7313" t="s">
        <v>48</v>
      </c>
      <c r="O7313" t="s">
        <v>89</v>
      </c>
      <c r="P7313" t="s">
        <v>49</v>
      </c>
      <c r="Q7313" t="s">
        <v>66</v>
      </c>
      <c r="R7313" s="6">
        <f>_xlfn.XLOOKUP(CleanedData[[#This Row],[Product]],'02_Lookup_Tables'!$A$2:$A$126,'02_Lookup_Tables'!$B$2:$B$126)</f>
        <v>6698.54</v>
      </c>
      <c r="S7313" t="str">
        <f>VLOOKUP(CleanedData[[#This Row],[Product]],'02_Lookup_Tables'!$H$2:$I$126,2,FALSE)</f>
        <v>Electronics</v>
      </c>
      <c r="T7313" t="str">
        <f>VLOOKUP(CleanedData[[#This Row],[Province]],'02_Lookup_Tables'!$D$2:$E$10,2, FALSE)</f>
        <v>Eastern Region</v>
      </c>
      <c r="U7313" t="str" cm="1">
        <f t="array" ref="U7313">_xlfn.IFS(CleanedData[[#This Row],[Purchase Amount]]&lt;500,"Low",
CleanedData[[#This Row],[Purchase Amount]]&lt;5000,"Medium",
TRUE,"High")</f>
        <v>High</v>
      </c>
      <c r="V7313" t="str">
        <f>TEXT(CleanedData[[#This Row],[Date]],"mmmm")</f>
        <v>October</v>
      </c>
      <c r="W7313" t="str">
        <f>"Q"&amp;ROUNDUP(MONTH(CleanedData[[#This Row],[Date]])/3,0)</f>
        <v>Q4</v>
      </c>
      <c r="X7313" t="str">
        <f>IF(CleanedData[[#This Row],[Purchase Amount]]&gt;=5000,"Yes","No")</f>
        <v>Yes</v>
      </c>
      <c r="Y7313">
        <f>IF(CleanedData[[#This Row],[Recommend]]="Yes",1,0)</f>
        <v>1</v>
      </c>
      <c r="Z7313" s="6">
        <f>CleanedData[[#This Row],[Purchase Amount]]*0.15</f>
        <v>1004.7809999999999</v>
      </c>
      <c r="AA7313" s="6">
        <f>CleanedData[[#This Row],[Purchase Amount]]*1.15</f>
        <v>7703.320999999999</v>
      </c>
    </row>
    <row r="7314" spans="1:27" x14ac:dyDescent="0.3">
      <c r="A7314">
        <v>8846</v>
      </c>
      <c r="B7314" t="s">
        <v>7539</v>
      </c>
      <c r="C7314" s="1">
        <v>45320</v>
      </c>
      <c r="D7314">
        <v>69</v>
      </c>
      <c r="E7314" t="s">
        <v>60</v>
      </c>
      <c r="F7314" t="s">
        <v>108</v>
      </c>
      <c r="G7314" t="s">
        <v>150</v>
      </c>
      <c r="H7314">
        <v>2</v>
      </c>
      <c r="I7314" t="s">
        <v>45</v>
      </c>
      <c r="J7314" t="s">
        <v>69</v>
      </c>
      <c r="K7314" t="s">
        <v>55</v>
      </c>
      <c r="L7314" t="s">
        <v>42</v>
      </c>
      <c r="M7314" t="s">
        <v>123</v>
      </c>
      <c r="N7314" t="s">
        <v>47</v>
      </c>
      <c r="O7314" t="s">
        <v>89</v>
      </c>
      <c r="P7314" t="s">
        <v>49</v>
      </c>
      <c r="Q7314" t="s">
        <v>97</v>
      </c>
      <c r="R7314" s="6">
        <f>_xlfn.XLOOKUP(CleanedData[[#This Row],[Product]],'02_Lookup_Tables'!$A$2:$A$126,'02_Lookup_Tables'!$B$2:$B$126)</f>
        <v>14808.31</v>
      </c>
      <c r="S7314" t="str">
        <f>VLOOKUP(CleanedData[[#This Row],[Product]],'02_Lookup_Tables'!$H$2:$I$126,2,FALSE)</f>
        <v>Electronics</v>
      </c>
      <c r="T7314" t="str">
        <f>VLOOKUP(CleanedData[[#This Row],[Province]],'02_Lookup_Tables'!$D$2:$E$10,2, FALSE)</f>
        <v>Gauteng Region</v>
      </c>
      <c r="U7314" t="str" cm="1">
        <f t="array" ref="U7314">_xlfn.IFS(CleanedData[[#This Row],[Purchase Amount]]&lt;500,"Low",
CleanedData[[#This Row],[Purchase Amount]]&lt;5000,"Medium",
TRUE,"High")</f>
        <v>High</v>
      </c>
      <c r="V7314" t="str">
        <f>TEXT(CleanedData[[#This Row],[Date]],"mmmm")</f>
        <v>January</v>
      </c>
      <c r="W7314" t="str">
        <f>"Q"&amp;ROUNDUP(MONTH(CleanedData[[#This Row],[Date]])/3,0)</f>
        <v>Q1</v>
      </c>
      <c r="X7314" t="str">
        <f>IF(CleanedData[[#This Row],[Purchase Amount]]&gt;=5000,"Yes","No")</f>
        <v>Yes</v>
      </c>
      <c r="Y7314">
        <f>IF(CleanedData[[#This Row],[Recommend]]="Yes",1,0)</f>
        <v>1</v>
      </c>
      <c r="Z7314" s="6">
        <f>CleanedData[[#This Row],[Purchase Amount]]*0.15</f>
        <v>2221.2464999999997</v>
      </c>
      <c r="AA7314" s="6">
        <f>CleanedData[[#This Row],[Purchase Amount]]*1.15</f>
        <v>17029.556499999999</v>
      </c>
    </row>
    <row r="7315" spans="1:27" x14ac:dyDescent="0.3">
      <c r="A7315">
        <v>8847</v>
      </c>
      <c r="B7315" t="s">
        <v>7540</v>
      </c>
      <c r="C7315" s="1">
        <v>45673</v>
      </c>
      <c r="E7315" t="s">
        <v>39</v>
      </c>
      <c r="F7315" t="s">
        <v>125</v>
      </c>
      <c r="G7315" t="s">
        <v>105</v>
      </c>
      <c r="H7315">
        <v>2</v>
      </c>
      <c r="I7315" t="s">
        <v>45</v>
      </c>
      <c r="J7315" t="s">
        <v>63</v>
      </c>
      <c r="K7315" t="s">
        <v>44</v>
      </c>
      <c r="L7315" t="s">
        <v>42</v>
      </c>
      <c r="M7315" t="s">
        <v>100</v>
      </c>
      <c r="N7315" t="s">
        <v>47</v>
      </c>
      <c r="O7315" t="s">
        <v>48</v>
      </c>
      <c r="P7315" t="s">
        <v>49</v>
      </c>
      <c r="Q7315" t="s">
        <v>166</v>
      </c>
      <c r="R7315" s="6">
        <f>_xlfn.XLOOKUP(CleanedData[[#This Row],[Product]],'02_Lookup_Tables'!$A$2:$A$126,'02_Lookup_Tables'!$B$2:$B$126)</f>
        <v>231.22</v>
      </c>
      <c r="S7315" t="str">
        <f>VLOOKUP(CleanedData[[#This Row],[Product]],'02_Lookup_Tables'!$H$2:$I$126,2,FALSE)</f>
        <v>Beauty &amp; Personal Care</v>
      </c>
      <c r="T7315" t="str">
        <f>VLOOKUP(CleanedData[[#This Row],[Province]],'02_Lookup_Tables'!$D$2:$E$10,2, FALSE)</f>
        <v>Western Region</v>
      </c>
      <c r="U7315" t="str" cm="1">
        <f t="array" ref="U7315">_xlfn.IFS(CleanedData[[#This Row],[Purchase Amount]]&lt;500,"Low",
CleanedData[[#This Row],[Purchase Amount]]&lt;5000,"Medium",
TRUE,"High")</f>
        <v>Low</v>
      </c>
      <c r="V7315" t="str">
        <f>TEXT(CleanedData[[#This Row],[Date]],"mmmm")</f>
        <v>January</v>
      </c>
      <c r="W7315" t="str">
        <f>"Q"&amp;ROUNDUP(MONTH(CleanedData[[#This Row],[Date]])/3,0)</f>
        <v>Q1</v>
      </c>
      <c r="X7315" t="str">
        <f>IF(CleanedData[[#This Row],[Purchase Amount]]&gt;=5000,"Yes","No")</f>
        <v>No</v>
      </c>
      <c r="Y7315">
        <f>IF(CleanedData[[#This Row],[Recommend]]="Yes",1,0)</f>
        <v>1</v>
      </c>
      <c r="Z7315" s="6">
        <f>CleanedData[[#This Row],[Purchase Amount]]*0.15</f>
        <v>34.683</v>
      </c>
      <c r="AA7315" s="6">
        <f>CleanedData[[#This Row],[Purchase Amount]]*1.15</f>
        <v>265.90299999999996</v>
      </c>
    </row>
    <row r="7316" spans="1:27" x14ac:dyDescent="0.3">
      <c r="A7316">
        <v>8848</v>
      </c>
      <c r="B7316" t="s">
        <v>7541</v>
      </c>
      <c r="C7316" s="1">
        <v>45325</v>
      </c>
      <c r="D7316">
        <v>75</v>
      </c>
      <c r="E7316" t="s">
        <v>52</v>
      </c>
      <c r="F7316" t="s">
        <v>125</v>
      </c>
      <c r="G7316" t="s">
        <v>563</v>
      </c>
      <c r="H7316">
        <v>1</v>
      </c>
      <c r="I7316" t="s">
        <v>42</v>
      </c>
      <c r="J7316" t="s">
        <v>54</v>
      </c>
      <c r="K7316" t="s">
        <v>44</v>
      </c>
      <c r="L7316" t="s">
        <v>42</v>
      </c>
      <c r="M7316" t="s">
        <v>123</v>
      </c>
      <c r="N7316" t="s">
        <v>80</v>
      </c>
      <c r="O7316" t="s">
        <v>89</v>
      </c>
      <c r="P7316" t="s">
        <v>49</v>
      </c>
      <c r="Q7316" t="s">
        <v>97</v>
      </c>
      <c r="R7316" s="6">
        <f>_xlfn.XLOOKUP(CleanedData[[#This Row],[Product]],'02_Lookup_Tables'!$A$2:$A$126,'02_Lookup_Tables'!$B$2:$B$126)</f>
        <v>11052.57</v>
      </c>
      <c r="S7316" t="str">
        <f>VLOOKUP(CleanedData[[#This Row],[Product]],'02_Lookup_Tables'!$H$2:$I$126,2,FALSE)</f>
        <v>Electronics</v>
      </c>
      <c r="T7316" t="str">
        <f>VLOOKUP(CleanedData[[#This Row],[Province]],'02_Lookup_Tables'!$D$2:$E$10,2, FALSE)</f>
        <v>Western Region</v>
      </c>
      <c r="U7316" t="str" cm="1">
        <f t="array" ref="U7316">_xlfn.IFS(CleanedData[[#This Row],[Purchase Amount]]&lt;500,"Low",
CleanedData[[#This Row],[Purchase Amount]]&lt;5000,"Medium",
TRUE,"High")</f>
        <v>High</v>
      </c>
      <c r="V7316" t="str">
        <f>TEXT(CleanedData[[#This Row],[Date]],"mmmm")</f>
        <v>February</v>
      </c>
      <c r="W7316" t="str">
        <f>"Q"&amp;ROUNDUP(MONTH(CleanedData[[#This Row],[Date]])/3,0)</f>
        <v>Q1</v>
      </c>
      <c r="X7316" t="str">
        <f>IF(CleanedData[[#This Row],[Purchase Amount]]&gt;=5000,"Yes","No")</f>
        <v>Yes</v>
      </c>
      <c r="Y7316">
        <f>IF(CleanedData[[#This Row],[Recommend]]="Yes",1,0)</f>
        <v>0</v>
      </c>
      <c r="Z7316" s="6">
        <f>CleanedData[[#This Row],[Purchase Amount]]*0.15</f>
        <v>1657.8854999999999</v>
      </c>
      <c r="AA7316" s="6">
        <f>CleanedData[[#This Row],[Purchase Amount]]*1.15</f>
        <v>12710.455499999998</v>
      </c>
    </row>
    <row r="7317" spans="1:27" x14ac:dyDescent="0.3">
      <c r="A7317">
        <v>8849</v>
      </c>
      <c r="B7317" t="s">
        <v>7542</v>
      </c>
      <c r="C7317" s="1">
        <v>45644</v>
      </c>
      <c r="D7317">
        <v>32</v>
      </c>
      <c r="E7317" t="s">
        <v>52</v>
      </c>
      <c r="F7317" t="s">
        <v>61</v>
      </c>
      <c r="G7317" t="s">
        <v>347</v>
      </c>
      <c r="H7317">
        <v>1</v>
      </c>
      <c r="I7317" t="s">
        <v>42</v>
      </c>
      <c r="J7317" t="s">
        <v>74</v>
      </c>
      <c r="K7317" t="s">
        <v>44</v>
      </c>
      <c r="L7317" t="s">
        <v>45</v>
      </c>
      <c r="M7317" t="s">
        <v>79</v>
      </c>
      <c r="N7317" t="s">
        <v>80</v>
      </c>
      <c r="O7317" t="s">
        <v>89</v>
      </c>
      <c r="P7317" t="s">
        <v>49</v>
      </c>
      <c r="Q7317" t="s">
        <v>58</v>
      </c>
      <c r="R7317" s="6">
        <f>_xlfn.XLOOKUP(CleanedData[[#This Row],[Product]],'02_Lookup_Tables'!$A$2:$A$126,'02_Lookup_Tables'!$B$2:$B$126)</f>
        <v>16523.5</v>
      </c>
      <c r="S7317" t="str">
        <f>VLOOKUP(CleanedData[[#This Row],[Product]],'02_Lookup_Tables'!$H$2:$I$126,2,FALSE)</f>
        <v>Electronics</v>
      </c>
      <c r="T7317" t="str">
        <f>VLOOKUP(CleanedData[[#This Row],[Province]],'02_Lookup_Tables'!$D$2:$E$10,2, FALSE)</f>
        <v>Southern Region</v>
      </c>
      <c r="U7317" t="str" cm="1">
        <f t="array" ref="U7317">_xlfn.IFS(CleanedData[[#This Row],[Purchase Amount]]&lt;500,"Low",
CleanedData[[#This Row],[Purchase Amount]]&lt;5000,"Medium",
TRUE,"High")</f>
        <v>High</v>
      </c>
      <c r="V7317" t="str">
        <f>TEXT(CleanedData[[#This Row],[Date]],"mmmm")</f>
        <v>December</v>
      </c>
      <c r="W7317" t="str">
        <f>"Q"&amp;ROUNDUP(MONTH(CleanedData[[#This Row],[Date]])/3,0)</f>
        <v>Q4</v>
      </c>
      <c r="X7317" t="str">
        <f>IF(CleanedData[[#This Row],[Purchase Amount]]&gt;=5000,"Yes","No")</f>
        <v>Yes</v>
      </c>
      <c r="Y7317">
        <f>IF(CleanedData[[#This Row],[Recommend]]="Yes",1,0)</f>
        <v>0</v>
      </c>
      <c r="Z7317" s="6">
        <f>CleanedData[[#This Row],[Purchase Amount]]*0.15</f>
        <v>2478.5250000000001</v>
      </c>
      <c r="AA7317" s="6">
        <f>CleanedData[[#This Row],[Purchase Amount]]*1.15</f>
        <v>19002.024999999998</v>
      </c>
    </row>
    <row r="7318" spans="1:27" x14ac:dyDescent="0.3">
      <c r="A7318">
        <v>8850</v>
      </c>
      <c r="B7318" t="s">
        <v>7543</v>
      </c>
      <c r="C7318" s="1">
        <v>45826</v>
      </c>
      <c r="D7318">
        <v>41</v>
      </c>
      <c r="E7318" t="s">
        <v>39</v>
      </c>
      <c r="F7318" t="s">
        <v>83</v>
      </c>
      <c r="G7318" t="s">
        <v>563</v>
      </c>
      <c r="H7318">
        <v>2</v>
      </c>
      <c r="I7318" t="s">
        <v>42</v>
      </c>
      <c r="J7318" t="s">
        <v>69</v>
      </c>
      <c r="K7318" t="s">
        <v>55</v>
      </c>
      <c r="L7318" t="s">
        <v>42</v>
      </c>
      <c r="M7318" t="s">
        <v>236</v>
      </c>
      <c r="N7318" t="s">
        <v>47</v>
      </c>
      <c r="O7318" t="s">
        <v>89</v>
      </c>
      <c r="P7318" t="s">
        <v>49</v>
      </c>
      <c r="Q7318" t="s">
        <v>81</v>
      </c>
      <c r="R7318" s="6">
        <f>_xlfn.XLOOKUP(CleanedData[[#This Row],[Product]],'02_Lookup_Tables'!$A$2:$A$126,'02_Lookup_Tables'!$B$2:$B$126)</f>
        <v>11052.57</v>
      </c>
      <c r="S7318" t="str">
        <f>VLOOKUP(CleanedData[[#This Row],[Product]],'02_Lookup_Tables'!$H$2:$I$126,2,FALSE)</f>
        <v>Electronics</v>
      </c>
      <c r="T7318" t="str">
        <f>VLOOKUP(CleanedData[[#This Row],[Province]],'02_Lookup_Tables'!$D$2:$E$10,2, FALSE)</f>
        <v>Western Region</v>
      </c>
      <c r="U7318" t="str" cm="1">
        <f t="array" ref="U7318">_xlfn.IFS(CleanedData[[#This Row],[Purchase Amount]]&lt;500,"Low",
CleanedData[[#This Row],[Purchase Amount]]&lt;5000,"Medium",
TRUE,"High")</f>
        <v>High</v>
      </c>
      <c r="V7318" t="str">
        <f>TEXT(CleanedData[[#This Row],[Date]],"mmmm")</f>
        <v>June</v>
      </c>
      <c r="W7318" t="str">
        <f>"Q"&amp;ROUNDUP(MONTH(CleanedData[[#This Row],[Date]])/3,0)</f>
        <v>Q2</v>
      </c>
      <c r="X7318" t="str">
        <f>IF(CleanedData[[#This Row],[Purchase Amount]]&gt;=5000,"Yes","No")</f>
        <v>Yes</v>
      </c>
      <c r="Y7318">
        <f>IF(CleanedData[[#This Row],[Recommend]]="Yes",1,0)</f>
        <v>0</v>
      </c>
      <c r="Z7318" s="6">
        <f>CleanedData[[#This Row],[Purchase Amount]]*0.15</f>
        <v>1657.8854999999999</v>
      </c>
      <c r="AA7318" s="6">
        <f>CleanedData[[#This Row],[Purchase Amount]]*1.15</f>
        <v>12710.455499999998</v>
      </c>
    </row>
    <row r="7319" spans="1:27" x14ac:dyDescent="0.3">
      <c r="A7319">
        <v>8852</v>
      </c>
      <c r="B7319" t="s">
        <v>7544</v>
      </c>
      <c r="C7319" s="1">
        <v>45352</v>
      </c>
      <c r="D7319">
        <v>61</v>
      </c>
      <c r="E7319" t="s">
        <v>52</v>
      </c>
      <c r="F7319" t="s">
        <v>72</v>
      </c>
      <c r="G7319" t="s">
        <v>227</v>
      </c>
      <c r="H7319">
        <v>1</v>
      </c>
      <c r="I7319" t="s">
        <v>42</v>
      </c>
      <c r="J7319" t="s">
        <v>69</v>
      </c>
      <c r="K7319" t="s">
        <v>55</v>
      </c>
      <c r="L7319" t="s">
        <v>45</v>
      </c>
      <c r="M7319" t="s">
        <v>75</v>
      </c>
      <c r="N7319" t="s">
        <v>80</v>
      </c>
      <c r="O7319" t="s">
        <v>89</v>
      </c>
      <c r="P7319" t="s">
        <v>49</v>
      </c>
      <c r="Q7319" t="s">
        <v>50</v>
      </c>
      <c r="R7319" s="6">
        <f>_xlfn.XLOOKUP(CleanedData[[#This Row],[Product]],'02_Lookup_Tables'!$A$2:$A$126,'02_Lookup_Tables'!$B$2:$B$126)</f>
        <v>22574.95</v>
      </c>
      <c r="S7319" t="str">
        <f>VLOOKUP(CleanedData[[#This Row],[Product]],'02_Lookup_Tables'!$H$2:$I$126,2,FALSE)</f>
        <v>Electronics</v>
      </c>
      <c r="T7319" t="str">
        <f>VLOOKUP(CleanedData[[#This Row],[Province]],'02_Lookup_Tables'!$D$2:$E$10,2, FALSE)</f>
        <v>Central Region</v>
      </c>
      <c r="U7319" t="str" cm="1">
        <f t="array" ref="U7319">_xlfn.IFS(CleanedData[[#This Row],[Purchase Amount]]&lt;500,"Low",
CleanedData[[#This Row],[Purchase Amount]]&lt;5000,"Medium",
TRUE,"High")</f>
        <v>High</v>
      </c>
      <c r="V7319" t="str">
        <f>TEXT(CleanedData[[#This Row],[Date]],"mmmm")</f>
        <v>March</v>
      </c>
      <c r="W7319" t="str">
        <f>"Q"&amp;ROUNDUP(MONTH(CleanedData[[#This Row],[Date]])/3,0)</f>
        <v>Q1</v>
      </c>
      <c r="X7319" t="str">
        <f>IF(CleanedData[[#This Row],[Purchase Amount]]&gt;=5000,"Yes","No")</f>
        <v>Yes</v>
      </c>
      <c r="Y7319">
        <f>IF(CleanedData[[#This Row],[Recommend]]="Yes",1,0)</f>
        <v>0</v>
      </c>
      <c r="Z7319" s="6">
        <f>CleanedData[[#This Row],[Purchase Amount]]*0.15</f>
        <v>3386.2424999999998</v>
      </c>
      <c r="AA7319" s="6">
        <f>CleanedData[[#This Row],[Purchase Amount]]*1.15</f>
        <v>25961.192499999997</v>
      </c>
    </row>
    <row r="7320" spans="1:27" x14ac:dyDescent="0.3">
      <c r="A7320">
        <v>8853</v>
      </c>
      <c r="B7320" t="s">
        <v>7545</v>
      </c>
      <c r="C7320" s="1">
        <v>45744</v>
      </c>
      <c r="D7320">
        <v>71</v>
      </c>
      <c r="E7320" t="s">
        <v>52</v>
      </c>
      <c r="F7320" t="s">
        <v>68</v>
      </c>
      <c r="G7320" t="s">
        <v>116</v>
      </c>
      <c r="H7320">
        <v>2</v>
      </c>
      <c r="I7320" t="s">
        <v>42</v>
      </c>
      <c r="J7320" t="s">
        <v>69</v>
      </c>
      <c r="K7320" t="s">
        <v>64</v>
      </c>
      <c r="L7320" t="s">
        <v>45</v>
      </c>
      <c r="M7320" t="s">
        <v>123</v>
      </c>
      <c r="N7320" t="s">
        <v>47</v>
      </c>
      <c r="O7320" t="s">
        <v>89</v>
      </c>
      <c r="P7320" t="s">
        <v>49</v>
      </c>
      <c r="Q7320" t="s">
        <v>97</v>
      </c>
      <c r="R7320" s="6">
        <f>_xlfn.XLOOKUP(CleanedData[[#This Row],[Product]],'02_Lookup_Tables'!$A$2:$A$126,'02_Lookup_Tables'!$B$2:$B$126)</f>
        <v>869.65</v>
      </c>
      <c r="S7320" t="str">
        <f>VLOOKUP(CleanedData[[#This Row],[Product]],'02_Lookup_Tables'!$H$2:$I$126,2,FALSE)</f>
        <v>Toys &amp; Games</v>
      </c>
      <c r="T7320" t="str">
        <f>VLOOKUP(CleanedData[[#This Row],[Province]],'02_Lookup_Tables'!$D$2:$E$10,2, FALSE)</f>
        <v>Northern Region</v>
      </c>
      <c r="U7320" t="str" cm="1">
        <f t="array" ref="U7320">_xlfn.IFS(CleanedData[[#This Row],[Purchase Amount]]&lt;500,"Low",
CleanedData[[#This Row],[Purchase Amount]]&lt;5000,"Medium",
TRUE,"High")</f>
        <v>Medium</v>
      </c>
      <c r="V7320" t="str">
        <f>TEXT(CleanedData[[#This Row],[Date]],"mmmm")</f>
        <v>March</v>
      </c>
      <c r="W7320" t="str">
        <f>"Q"&amp;ROUNDUP(MONTH(CleanedData[[#This Row],[Date]])/3,0)</f>
        <v>Q1</v>
      </c>
      <c r="X7320" t="str">
        <f>IF(CleanedData[[#This Row],[Purchase Amount]]&gt;=5000,"Yes","No")</f>
        <v>No</v>
      </c>
      <c r="Y7320">
        <f>IF(CleanedData[[#This Row],[Recommend]]="Yes",1,0)</f>
        <v>0</v>
      </c>
      <c r="Z7320" s="6">
        <f>CleanedData[[#This Row],[Purchase Amount]]*0.15</f>
        <v>130.44749999999999</v>
      </c>
      <c r="AA7320" s="6">
        <f>CleanedData[[#This Row],[Purchase Amount]]*1.15</f>
        <v>1000.0974999999999</v>
      </c>
    </row>
    <row r="7321" spans="1:27" x14ac:dyDescent="0.3">
      <c r="A7321">
        <v>8854</v>
      </c>
      <c r="B7321" t="s">
        <v>7546</v>
      </c>
      <c r="C7321" s="1">
        <v>45325</v>
      </c>
      <c r="D7321">
        <v>22</v>
      </c>
      <c r="E7321" t="s">
        <v>52</v>
      </c>
      <c r="F7321" t="s">
        <v>77</v>
      </c>
      <c r="G7321" t="s">
        <v>251</v>
      </c>
      <c r="H7321">
        <v>2</v>
      </c>
      <c r="I7321" t="s">
        <v>45</v>
      </c>
      <c r="J7321" t="s">
        <v>69</v>
      </c>
      <c r="K7321" t="s">
        <v>55</v>
      </c>
      <c r="L7321" t="s">
        <v>45</v>
      </c>
      <c r="M7321" t="s">
        <v>136</v>
      </c>
      <c r="N7321" t="s">
        <v>47</v>
      </c>
      <c r="O7321" t="s">
        <v>89</v>
      </c>
      <c r="P7321" t="s">
        <v>49</v>
      </c>
      <c r="Q7321" t="s">
        <v>66</v>
      </c>
      <c r="R7321" s="6">
        <f>_xlfn.XLOOKUP(CleanedData[[#This Row],[Product]],'02_Lookup_Tables'!$A$2:$A$126,'02_Lookup_Tables'!$B$2:$B$126)</f>
        <v>5064</v>
      </c>
      <c r="S7321" t="str">
        <f>VLOOKUP(CleanedData[[#This Row],[Product]],'02_Lookup_Tables'!$H$2:$I$126,2,FALSE)</f>
        <v>Sports &amp; Outdoors</v>
      </c>
      <c r="T7321" t="str">
        <f>VLOOKUP(CleanedData[[#This Row],[Province]],'02_Lookup_Tables'!$D$2:$E$10,2, FALSE)</f>
        <v>Central Region</v>
      </c>
      <c r="U7321" t="str" cm="1">
        <f t="array" ref="U7321">_xlfn.IFS(CleanedData[[#This Row],[Purchase Amount]]&lt;500,"Low",
CleanedData[[#This Row],[Purchase Amount]]&lt;5000,"Medium",
TRUE,"High")</f>
        <v>High</v>
      </c>
      <c r="V7321" t="str">
        <f>TEXT(CleanedData[[#This Row],[Date]],"mmmm")</f>
        <v>February</v>
      </c>
      <c r="W7321" t="str">
        <f>"Q"&amp;ROUNDUP(MONTH(CleanedData[[#This Row],[Date]])/3,0)</f>
        <v>Q1</v>
      </c>
      <c r="X7321" t="str">
        <f>IF(CleanedData[[#This Row],[Purchase Amount]]&gt;=5000,"Yes","No")</f>
        <v>Yes</v>
      </c>
      <c r="Y7321">
        <f>IF(CleanedData[[#This Row],[Recommend]]="Yes",1,0)</f>
        <v>1</v>
      </c>
      <c r="Z7321" s="6">
        <f>CleanedData[[#This Row],[Purchase Amount]]*0.15</f>
        <v>759.6</v>
      </c>
      <c r="AA7321" s="6">
        <f>CleanedData[[#This Row],[Purchase Amount]]*1.15</f>
        <v>5823.5999999999995</v>
      </c>
    </row>
    <row r="7322" spans="1:27" x14ac:dyDescent="0.3">
      <c r="A7322">
        <v>8855</v>
      </c>
      <c r="B7322" t="s">
        <v>7547</v>
      </c>
      <c r="C7322" s="1">
        <v>45867</v>
      </c>
      <c r="D7322">
        <v>64</v>
      </c>
      <c r="E7322" t="s">
        <v>39</v>
      </c>
      <c r="F7322" t="s">
        <v>77</v>
      </c>
      <c r="G7322" t="s">
        <v>131</v>
      </c>
      <c r="H7322">
        <v>5</v>
      </c>
      <c r="I7322" t="s">
        <v>45</v>
      </c>
      <c r="J7322" t="s">
        <v>43</v>
      </c>
      <c r="K7322" t="s">
        <v>44</v>
      </c>
      <c r="L7322" t="s">
        <v>45</v>
      </c>
      <c r="M7322" t="s">
        <v>140</v>
      </c>
      <c r="N7322" t="s">
        <v>57</v>
      </c>
      <c r="O7322" t="s">
        <v>148</v>
      </c>
      <c r="P7322" t="s">
        <v>49</v>
      </c>
      <c r="Q7322" t="s">
        <v>50</v>
      </c>
      <c r="R7322" s="6">
        <f>_xlfn.XLOOKUP(CleanedData[[#This Row],[Product]],'02_Lookup_Tables'!$A$2:$A$126,'02_Lookup_Tables'!$B$2:$B$126)</f>
        <v>369.57</v>
      </c>
      <c r="S7322" t="str">
        <f>VLOOKUP(CleanedData[[#This Row],[Product]],'02_Lookup_Tables'!$H$2:$I$126,2,FALSE)</f>
        <v>Accessories</v>
      </c>
      <c r="T7322" t="str">
        <f>VLOOKUP(CleanedData[[#This Row],[Province]],'02_Lookup_Tables'!$D$2:$E$10,2, FALSE)</f>
        <v>Central Region</v>
      </c>
      <c r="U7322" t="str" cm="1">
        <f t="array" ref="U7322">_xlfn.IFS(CleanedData[[#This Row],[Purchase Amount]]&lt;500,"Low",
CleanedData[[#This Row],[Purchase Amount]]&lt;5000,"Medium",
TRUE,"High")</f>
        <v>Low</v>
      </c>
      <c r="V7322" t="str">
        <f>TEXT(CleanedData[[#This Row],[Date]],"mmmm")</f>
        <v>July</v>
      </c>
      <c r="W7322" t="str">
        <f>"Q"&amp;ROUNDUP(MONTH(CleanedData[[#This Row],[Date]])/3,0)</f>
        <v>Q3</v>
      </c>
      <c r="X7322" t="str">
        <f>IF(CleanedData[[#This Row],[Purchase Amount]]&gt;=5000,"Yes","No")</f>
        <v>No</v>
      </c>
      <c r="Y7322">
        <f>IF(CleanedData[[#This Row],[Recommend]]="Yes",1,0)</f>
        <v>1</v>
      </c>
      <c r="Z7322" s="6">
        <f>CleanedData[[#This Row],[Purchase Amount]]*0.15</f>
        <v>55.435499999999998</v>
      </c>
      <c r="AA7322" s="6">
        <f>CleanedData[[#This Row],[Purchase Amount]]*1.15</f>
        <v>425.00549999999998</v>
      </c>
    </row>
    <row r="7323" spans="1:27" x14ac:dyDescent="0.3">
      <c r="A7323">
        <v>8856</v>
      </c>
      <c r="B7323" t="s">
        <v>7548</v>
      </c>
      <c r="C7323" s="1">
        <v>45463</v>
      </c>
      <c r="D7323">
        <v>40</v>
      </c>
      <c r="E7323" t="s">
        <v>39</v>
      </c>
      <c r="F7323" t="s">
        <v>125</v>
      </c>
      <c r="G7323" t="s">
        <v>216</v>
      </c>
      <c r="H7323">
        <v>1</v>
      </c>
      <c r="I7323" t="s">
        <v>45</v>
      </c>
      <c r="J7323" t="s">
        <v>74</v>
      </c>
      <c r="K7323" t="s">
        <v>64</v>
      </c>
      <c r="L7323" t="s">
        <v>42</v>
      </c>
      <c r="M7323" t="s">
        <v>184</v>
      </c>
      <c r="N7323" t="s">
        <v>80</v>
      </c>
      <c r="O7323" t="s">
        <v>148</v>
      </c>
      <c r="P7323" t="s">
        <v>70</v>
      </c>
      <c r="Q7323" t="s">
        <v>81</v>
      </c>
      <c r="R7323" s="6">
        <f>_xlfn.XLOOKUP(CleanedData[[#This Row],[Product]],'02_Lookup_Tables'!$A$2:$A$126,'02_Lookup_Tables'!$B$2:$B$126)</f>
        <v>929.55</v>
      </c>
      <c r="S7323" t="str">
        <f>VLOOKUP(CleanedData[[#This Row],[Product]],'02_Lookup_Tables'!$H$2:$I$126,2,FALSE)</f>
        <v>Accessories</v>
      </c>
      <c r="T7323" t="str">
        <f>VLOOKUP(CleanedData[[#This Row],[Province]],'02_Lookup_Tables'!$D$2:$E$10,2, FALSE)</f>
        <v>Western Region</v>
      </c>
      <c r="U7323" t="str" cm="1">
        <f t="array" ref="U7323">_xlfn.IFS(CleanedData[[#This Row],[Purchase Amount]]&lt;500,"Low",
CleanedData[[#This Row],[Purchase Amount]]&lt;5000,"Medium",
TRUE,"High")</f>
        <v>Medium</v>
      </c>
      <c r="V7323" t="str">
        <f>TEXT(CleanedData[[#This Row],[Date]],"mmmm")</f>
        <v>June</v>
      </c>
      <c r="W7323" t="str">
        <f>"Q"&amp;ROUNDUP(MONTH(CleanedData[[#This Row],[Date]])/3,0)</f>
        <v>Q2</v>
      </c>
      <c r="X7323" t="str">
        <f>IF(CleanedData[[#This Row],[Purchase Amount]]&gt;=5000,"Yes","No")</f>
        <v>No</v>
      </c>
      <c r="Y7323">
        <f>IF(CleanedData[[#This Row],[Recommend]]="Yes",1,0)</f>
        <v>1</v>
      </c>
      <c r="Z7323" s="6">
        <f>CleanedData[[#This Row],[Purchase Amount]]*0.15</f>
        <v>139.43249999999998</v>
      </c>
      <c r="AA7323" s="6">
        <f>CleanedData[[#This Row],[Purchase Amount]]*1.15</f>
        <v>1068.9824999999998</v>
      </c>
    </row>
    <row r="7324" spans="1:27" x14ac:dyDescent="0.3">
      <c r="A7324">
        <v>8858</v>
      </c>
      <c r="B7324" t="s">
        <v>7549</v>
      </c>
      <c r="C7324" s="1">
        <v>45647</v>
      </c>
      <c r="D7324">
        <v>21</v>
      </c>
      <c r="E7324" t="s">
        <v>52</v>
      </c>
      <c r="F7324" t="s">
        <v>108</v>
      </c>
      <c r="G7324" t="s">
        <v>336</v>
      </c>
      <c r="H7324">
        <v>4</v>
      </c>
      <c r="I7324" t="s">
        <v>45</v>
      </c>
      <c r="J7324" t="s">
        <v>63</v>
      </c>
      <c r="K7324" t="s">
        <v>64</v>
      </c>
      <c r="L7324" t="s">
        <v>42</v>
      </c>
      <c r="M7324" t="s">
        <v>156</v>
      </c>
      <c r="N7324" t="s">
        <v>96</v>
      </c>
      <c r="O7324" t="s">
        <v>148</v>
      </c>
      <c r="P7324" t="s">
        <v>49</v>
      </c>
      <c r="Q7324" t="s">
        <v>66</v>
      </c>
      <c r="R7324" s="6">
        <f>_xlfn.XLOOKUP(CleanedData[[#This Row],[Product]],'02_Lookup_Tables'!$A$2:$A$126,'02_Lookup_Tables'!$B$2:$B$126)</f>
        <v>812.2</v>
      </c>
      <c r="S7324" t="str">
        <f>VLOOKUP(CleanedData[[#This Row],[Product]],'02_Lookup_Tables'!$H$2:$I$126,2,FALSE)</f>
        <v>Sports &amp; Outdoors</v>
      </c>
      <c r="T7324" t="str">
        <f>VLOOKUP(CleanedData[[#This Row],[Province]],'02_Lookup_Tables'!$D$2:$E$10,2, FALSE)</f>
        <v>Gauteng Region</v>
      </c>
      <c r="U7324" t="str" cm="1">
        <f t="array" ref="U7324">_xlfn.IFS(CleanedData[[#This Row],[Purchase Amount]]&lt;500,"Low",
CleanedData[[#This Row],[Purchase Amount]]&lt;5000,"Medium",
TRUE,"High")</f>
        <v>Medium</v>
      </c>
      <c r="V7324" t="str">
        <f>TEXT(CleanedData[[#This Row],[Date]],"mmmm")</f>
        <v>December</v>
      </c>
      <c r="W7324" t="str">
        <f>"Q"&amp;ROUNDUP(MONTH(CleanedData[[#This Row],[Date]])/3,0)</f>
        <v>Q4</v>
      </c>
      <c r="X7324" t="str">
        <f>IF(CleanedData[[#This Row],[Purchase Amount]]&gt;=5000,"Yes","No")</f>
        <v>No</v>
      </c>
      <c r="Y7324">
        <f>IF(CleanedData[[#This Row],[Recommend]]="Yes",1,0)</f>
        <v>1</v>
      </c>
      <c r="Z7324" s="6">
        <f>CleanedData[[#This Row],[Purchase Amount]]*0.15</f>
        <v>121.83</v>
      </c>
      <c r="AA7324" s="6">
        <f>CleanedData[[#This Row],[Purchase Amount]]*1.15</f>
        <v>934.03</v>
      </c>
    </row>
    <row r="7325" spans="1:27" x14ac:dyDescent="0.3">
      <c r="A7325">
        <v>8859</v>
      </c>
      <c r="B7325" t="s">
        <v>7550</v>
      </c>
      <c r="C7325" s="1">
        <v>45702</v>
      </c>
      <c r="D7325">
        <v>31</v>
      </c>
      <c r="E7325" t="s">
        <v>52</v>
      </c>
      <c r="F7325" t="s">
        <v>61</v>
      </c>
      <c r="G7325" t="s">
        <v>201</v>
      </c>
      <c r="H7325">
        <v>4</v>
      </c>
      <c r="I7325" t="s">
        <v>45</v>
      </c>
      <c r="J7325" t="s">
        <v>43</v>
      </c>
      <c r="K7325" t="s">
        <v>55</v>
      </c>
      <c r="L7325" t="s">
        <v>42</v>
      </c>
      <c r="M7325" t="s">
        <v>65</v>
      </c>
      <c r="N7325" t="s">
        <v>96</v>
      </c>
      <c r="O7325" t="s">
        <v>89</v>
      </c>
      <c r="P7325" t="s">
        <v>70</v>
      </c>
      <c r="Q7325" t="s">
        <v>58</v>
      </c>
      <c r="R7325" s="6">
        <f>_xlfn.XLOOKUP(CleanedData[[#This Row],[Product]],'02_Lookup_Tables'!$A$2:$A$126,'02_Lookup_Tables'!$B$2:$B$126)</f>
        <v>755.66</v>
      </c>
      <c r="S7325" t="str">
        <f>VLOOKUP(CleanedData[[#This Row],[Product]],'02_Lookup_Tables'!$H$2:$I$126,2,FALSE)</f>
        <v>Home &amp; Living</v>
      </c>
      <c r="T7325" t="str">
        <f>VLOOKUP(CleanedData[[#This Row],[Province]],'02_Lookup_Tables'!$D$2:$E$10,2, FALSE)</f>
        <v>Southern Region</v>
      </c>
      <c r="U7325" t="str" cm="1">
        <f t="array" ref="U7325">_xlfn.IFS(CleanedData[[#This Row],[Purchase Amount]]&lt;500,"Low",
CleanedData[[#This Row],[Purchase Amount]]&lt;5000,"Medium",
TRUE,"High")</f>
        <v>Medium</v>
      </c>
      <c r="V7325" t="str">
        <f>TEXT(CleanedData[[#This Row],[Date]],"mmmm")</f>
        <v>February</v>
      </c>
      <c r="W7325" t="str">
        <f>"Q"&amp;ROUNDUP(MONTH(CleanedData[[#This Row],[Date]])/3,0)</f>
        <v>Q1</v>
      </c>
      <c r="X7325" t="str">
        <f>IF(CleanedData[[#This Row],[Purchase Amount]]&gt;=5000,"Yes","No")</f>
        <v>No</v>
      </c>
      <c r="Y7325">
        <f>IF(CleanedData[[#This Row],[Recommend]]="Yes",1,0)</f>
        <v>1</v>
      </c>
      <c r="Z7325" s="6">
        <f>CleanedData[[#This Row],[Purchase Amount]]*0.15</f>
        <v>113.34899999999999</v>
      </c>
      <c r="AA7325" s="6">
        <f>CleanedData[[#This Row],[Purchase Amount]]*1.15</f>
        <v>869.0089999999999</v>
      </c>
    </row>
    <row r="7326" spans="1:27" x14ac:dyDescent="0.3">
      <c r="A7326">
        <v>8860</v>
      </c>
      <c r="B7326" t="s">
        <v>7551</v>
      </c>
      <c r="C7326" s="1">
        <v>45557</v>
      </c>
      <c r="D7326">
        <v>22</v>
      </c>
      <c r="E7326" t="s">
        <v>39</v>
      </c>
      <c r="F7326" t="s">
        <v>125</v>
      </c>
      <c r="G7326" t="s">
        <v>342</v>
      </c>
      <c r="H7326">
        <v>3</v>
      </c>
      <c r="I7326" t="s">
        <v>42</v>
      </c>
      <c r="J7326" t="s">
        <v>74</v>
      </c>
      <c r="K7326" t="s">
        <v>44</v>
      </c>
      <c r="L7326" t="s">
        <v>42</v>
      </c>
      <c r="N7326" t="s">
        <v>48</v>
      </c>
      <c r="O7326" t="s">
        <v>134</v>
      </c>
      <c r="P7326" t="s">
        <v>8646</v>
      </c>
      <c r="Q7326" t="s">
        <v>66</v>
      </c>
      <c r="R7326" s="6">
        <f>_xlfn.XLOOKUP(CleanedData[[#This Row],[Product]],'02_Lookup_Tables'!$A$2:$A$126,'02_Lookup_Tables'!$B$2:$B$126)</f>
        <v>529.15</v>
      </c>
      <c r="S7326" t="str">
        <f>VLOOKUP(CleanedData[[#This Row],[Product]],'02_Lookup_Tables'!$H$2:$I$126,2,FALSE)</f>
        <v>Accessories</v>
      </c>
      <c r="T7326" t="str">
        <f>VLOOKUP(CleanedData[[#This Row],[Province]],'02_Lookup_Tables'!$D$2:$E$10,2, FALSE)</f>
        <v>Western Region</v>
      </c>
      <c r="U7326" t="str" cm="1">
        <f t="array" ref="U7326">_xlfn.IFS(CleanedData[[#This Row],[Purchase Amount]]&lt;500,"Low",
CleanedData[[#This Row],[Purchase Amount]]&lt;5000,"Medium",
TRUE,"High")</f>
        <v>Medium</v>
      </c>
      <c r="V7326" t="str">
        <f>TEXT(CleanedData[[#This Row],[Date]],"mmmm")</f>
        <v>September</v>
      </c>
      <c r="W7326" t="str">
        <f>"Q"&amp;ROUNDUP(MONTH(CleanedData[[#This Row],[Date]])/3,0)</f>
        <v>Q3</v>
      </c>
      <c r="X7326" t="str">
        <f>IF(CleanedData[[#This Row],[Purchase Amount]]&gt;=5000,"Yes","No")</f>
        <v>No</v>
      </c>
      <c r="Y7326">
        <f>IF(CleanedData[[#This Row],[Recommend]]="Yes",1,0)</f>
        <v>0</v>
      </c>
      <c r="Z7326" s="6">
        <f>CleanedData[[#This Row],[Purchase Amount]]*0.15</f>
        <v>79.372499999999988</v>
      </c>
      <c r="AA7326" s="6">
        <f>CleanedData[[#This Row],[Purchase Amount]]*1.15</f>
        <v>608.52249999999992</v>
      </c>
    </row>
    <row r="7327" spans="1:27" x14ac:dyDescent="0.3">
      <c r="A7327">
        <v>8861</v>
      </c>
      <c r="B7327" t="s">
        <v>7552</v>
      </c>
      <c r="C7327" s="1">
        <v>45667</v>
      </c>
      <c r="D7327">
        <v>31</v>
      </c>
      <c r="E7327" t="s">
        <v>60</v>
      </c>
      <c r="F7327" t="s">
        <v>108</v>
      </c>
      <c r="G7327" t="s">
        <v>378</v>
      </c>
      <c r="H7327">
        <v>4</v>
      </c>
      <c r="I7327" t="s">
        <v>45</v>
      </c>
      <c r="J7327" t="s">
        <v>69</v>
      </c>
      <c r="K7327" t="s">
        <v>44</v>
      </c>
      <c r="L7327" t="s">
        <v>45</v>
      </c>
      <c r="M7327" t="s">
        <v>112</v>
      </c>
      <c r="N7327" t="s">
        <v>96</v>
      </c>
      <c r="O7327" t="s">
        <v>48</v>
      </c>
      <c r="P7327" t="s">
        <v>49</v>
      </c>
      <c r="Q7327" t="s">
        <v>58</v>
      </c>
      <c r="R7327" s="6">
        <f>_xlfn.XLOOKUP(CleanedData[[#This Row],[Product]],'02_Lookup_Tables'!$A$2:$A$126,'02_Lookup_Tables'!$B$2:$B$126)</f>
        <v>40.11</v>
      </c>
      <c r="S7327" t="str">
        <f>VLOOKUP(CleanedData[[#This Row],[Product]],'02_Lookup_Tables'!$H$2:$I$126,2,FALSE)</f>
        <v>Food</v>
      </c>
      <c r="T7327" t="str">
        <f>VLOOKUP(CleanedData[[#This Row],[Province]],'02_Lookup_Tables'!$D$2:$E$10,2, FALSE)</f>
        <v>Gauteng Region</v>
      </c>
      <c r="U7327" t="str" cm="1">
        <f t="array" ref="U7327">_xlfn.IFS(CleanedData[[#This Row],[Purchase Amount]]&lt;500,"Low",
CleanedData[[#This Row],[Purchase Amount]]&lt;5000,"Medium",
TRUE,"High")</f>
        <v>Low</v>
      </c>
      <c r="V7327" t="str">
        <f>TEXT(CleanedData[[#This Row],[Date]],"mmmm")</f>
        <v>January</v>
      </c>
      <c r="W7327" t="str">
        <f>"Q"&amp;ROUNDUP(MONTH(CleanedData[[#This Row],[Date]])/3,0)</f>
        <v>Q1</v>
      </c>
      <c r="X7327" t="str">
        <f>IF(CleanedData[[#This Row],[Purchase Amount]]&gt;=5000,"Yes","No")</f>
        <v>No</v>
      </c>
      <c r="Y7327">
        <f>IF(CleanedData[[#This Row],[Recommend]]="Yes",1,0)</f>
        <v>1</v>
      </c>
      <c r="Z7327" s="6">
        <f>CleanedData[[#This Row],[Purchase Amount]]*0.15</f>
        <v>6.0164999999999997</v>
      </c>
      <c r="AA7327" s="6">
        <f>CleanedData[[#This Row],[Purchase Amount]]*1.15</f>
        <v>46.126499999999993</v>
      </c>
    </row>
    <row r="7328" spans="1:27" x14ac:dyDescent="0.3">
      <c r="A7328">
        <v>8862</v>
      </c>
      <c r="B7328" t="s">
        <v>7553</v>
      </c>
      <c r="C7328" s="1">
        <v>45867</v>
      </c>
      <c r="D7328">
        <v>57</v>
      </c>
      <c r="E7328" t="s">
        <v>39</v>
      </c>
      <c r="F7328" t="s">
        <v>77</v>
      </c>
      <c r="G7328" t="s">
        <v>668</v>
      </c>
      <c r="H7328">
        <v>4</v>
      </c>
      <c r="I7328" t="s">
        <v>42</v>
      </c>
      <c r="J7328" t="s">
        <v>63</v>
      </c>
      <c r="K7328" t="s">
        <v>55</v>
      </c>
      <c r="L7328" t="s">
        <v>42</v>
      </c>
      <c r="M7328" t="s">
        <v>100</v>
      </c>
      <c r="N7328" t="s">
        <v>96</v>
      </c>
      <c r="O7328" t="s">
        <v>48</v>
      </c>
      <c r="P7328" t="s">
        <v>49</v>
      </c>
      <c r="Q7328" t="s">
        <v>50</v>
      </c>
      <c r="R7328" s="6">
        <f>_xlfn.XLOOKUP(CleanedData[[#This Row],[Product]],'02_Lookup_Tables'!$A$2:$A$126,'02_Lookup_Tables'!$B$2:$B$126)</f>
        <v>301.58</v>
      </c>
      <c r="S7328" t="str">
        <f>VLOOKUP(CleanedData[[#This Row],[Product]],'02_Lookup_Tables'!$H$2:$I$126,2,FALSE)</f>
        <v>Food</v>
      </c>
      <c r="T7328" t="str">
        <f>VLOOKUP(CleanedData[[#This Row],[Province]],'02_Lookup_Tables'!$D$2:$E$10,2, FALSE)</f>
        <v>Central Region</v>
      </c>
      <c r="U7328" t="str" cm="1">
        <f t="array" ref="U7328">_xlfn.IFS(CleanedData[[#This Row],[Purchase Amount]]&lt;500,"Low",
CleanedData[[#This Row],[Purchase Amount]]&lt;5000,"Medium",
TRUE,"High")</f>
        <v>Low</v>
      </c>
      <c r="V7328" t="str">
        <f>TEXT(CleanedData[[#This Row],[Date]],"mmmm")</f>
        <v>July</v>
      </c>
      <c r="W7328" t="str">
        <f>"Q"&amp;ROUNDUP(MONTH(CleanedData[[#This Row],[Date]])/3,0)</f>
        <v>Q3</v>
      </c>
      <c r="X7328" t="str">
        <f>IF(CleanedData[[#This Row],[Purchase Amount]]&gt;=5000,"Yes","No")</f>
        <v>No</v>
      </c>
      <c r="Y7328">
        <f>IF(CleanedData[[#This Row],[Recommend]]="Yes",1,0)</f>
        <v>0</v>
      </c>
      <c r="Z7328" s="6">
        <f>CleanedData[[#This Row],[Purchase Amount]]*0.15</f>
        <v>45.236999999999995</v>
      </c>
      <c r="AA7328" s="6">
        <f>CleanedData[[#This Row],[Purchase Amount]]*1.15</f>
        <v>346.81699999999995</v>
      </c>
    </row>
    <row r="7329" spans="1:27" x14ac:dyDescent="0.3">
      <c r="A7329">
        <v>8863</v>
      </c>
      <c r="B7329" t="s">
        <v>7554</v>
      </c>
      <c r="C7329" s="1">
        <v>45722</v>
      </c>
      <c r="D7329">
        <v>76</v>
      </c>
      <c r="E7329" t="s">
        <v>52</v>
      </c>
      <c r="F7329" t="s">
        <v>83</v>
      </c>
      <c r="G7329" t="s">
        <v>126</v>
      </c>
      <c r="H7329">
        <v>4</v>
      </c>
      <c r="I7329" t="s">
        <v>45</v>
      </c>
      <c r="J7329" t="s">
        <v>43</v>
      </c>
      <c r="K7329" t="s">
        <v>44</v>
      </c>
      <c r="L7329" t="s">
        <v>42</v>
      </c>
      <c r="M7329" t="s">
        <v>88</v>
      </c>
      <c r="N7329" t="s">
        <v>96</v>
      </c>
      <c r="O7329" t="s">
        <v>89</v>
      </c>
      <c r="P7329" t="s">
        <v>70</v>
      </c>
      <c r="Q7329" t="s">
        <v>97</v>
      </c>
      <c r="R7329" s="6">
        <f>_xlfn.XLOOKUP(CleanedData[[#This Row],[Product]],'02_Lookup_Tables'!$A$2:$A$126,'02_Lookup_Tables'!$B$2:$B$126)</f>
        <v>343.42</v>
      </c>
      <c r="S7329" t="str">
        <f>VLOOKUP(CleanedData[[#This Row],[Product]],'02_Lookup_Tables'!$H$2:$I$126,2,FALSE)</f>
        <v>Food</v>
      </c>
      <c r="T7329" t="str">
        <f>VLOOKUP(CleanedData[[#This Row],[Province]],'02_Lookup_Tables'!$D$2:$E$10,2, FALSE)</f>
        <v>Western Region</v>
      </c>
      <c r="U7329" t="str" cm="1">
        <f t="array" ref="U7329">_xlfn.IFS(CleanedData[[#This Row],[Purchase Amount]]&lt;500,"Low",
CleanedData[[#This Row],[Purchase Amount]]&lt;5000,"Medium",
TRUE,"High")</f>
        <v>Low</v>
      </c>
      <c r="V7329" t="str">
        <f>TEXT(CleanedData[[#This Row],[Date]],"mmmm")</f>
        <v>March</v>
      </c>
      <c r="W7329" t="str">
        <f>"Q"&amp;ROUNDUP(MONTH(CleanedData[[#This Row],[Date]])/3,0)</f>
        <v>Q1</v>
      </c>
      <c r="X7329" t="str">
        <f>IF(CleanedData[[#This Row],[Purchase Amount]]&gt;=5000,"Yes","No")</f>
        <v>No</v>
      </c>
      <c r="Y7329">
        <f>IF(CleanedData[[#This Row],[Recommend]]="Yes",1,0)</f>
        <v>1</v>
      </c>
      <c r="Z7329" s="6">
        <f>CleanedData[[#This Row],[Purchase Amount]]*0.15</f>
        <v>51.512999999999998</v>
      </c>
      <c r="AA7329" s="6">
        <f>CleanedData[[#This Row],[Purchase Amount]]*1.15</f>
        <v>394.93299999999999</v>
      </c>
    </row>
    <row r="7330" spans="1:27" x14ac:dyDescent="0.3">
      <c r="A7330">
        <v>8866</v>
      </c>
      <c r="B7330" t="s">
        <v>7555</v>
      </c>
      <c r="C7330" s="1">
        <v>45328</v>
      </c>
      <c r="D7330">
        <v>55</v>
      </c>
      <c r="E7330" t="s">
        <v>52</v>
      </c>
      <c r="F7330" t="s">
        <v>40</v>
      </c>
      <c r="G7330" t="s">
        <v>309</v>
      </c>
      <c r="H7330">
        <v>1</v>
      </c>
      <c r="I7330" t="s">
        <v>45</v>
      </c>
      <c r="J7330" t="s">
        <v>54</v>
      </c>
      <c r="K7330" t="s">
        <v>44</v>
      </c>
      <c r="L7330" t="s">
        <v>45</v>
      </c>
      <c r="M7330" t="s">
        <v>123</v>
      </c>
      <c r="N7330" t="s">
        <v>80</v>
      </c>
      <c r="O7330" t="s">
        <v>89</v>
      </c>
      <c r="P7330" t="s">
        <v>49</v>
      </c>
      <c r="Q7330" t="s">
        <v>50</v>
      </c>
      <c r="R7330" s="6">
        <f>_xlfn.XLOOKUP(CleanedData[[#This Row],[Product]],'02_Lookup_Tables'!$A$2:$A$126,'02_Lookup_Tables'!$B$2:$B$126)</f>
        <v>353.21</v>
      </c>
      <c r="S7330" t="str">
        <f>VLOOKUP(CleanedData[[#This Row],[Product]],'02_Lookup_Tables'!$H$2:$I$126,2,FALSE)</f>
        <v>Food</v>
      </c>
      <c r="T7330" t="str">
        <f>VLOOKUP(CleanedData[[#This Row],[Province]],'02_Lookup_Tables'!$D$2:$E$10,2, FALSE)</f>
        <v>Northern Region</v>
      </c>
      <c r="U7330" t="str" cm="1">
        <f t="array" ref="U7330">_xlfn.IFS(CleanedData[[#This Row],[Purchase Amount]]&lt;500,"Low",
CleanedData[[#This Row],[Purchase Amount]]&lt;5000,"Medium",
TRUE,"High")</f>
        <v>Low</v>
      </c>
      <c r="V7330" t="str">
        <f>TEXT(CleanedData[[#This Row],[Date]],"mmmm")</f>
        <v>February</v>
      </c>
      <c r="W7330" t="str">
        <f>"Q"&amp;ROUNDUP(MONTH(CleanedData[[#This Row],[Date]])/3,0)</f>
        <v>Q1</v>
      </c>
      <c r="X7330" t="str">
        <f>IF(CleanedData[[#This Row],[Purchase Amount]]&gt;=5000,"Yes","No")</f>
        <v>No</v>
      </c>
      <c r="Y7330">
        <f>IF(CleanedData[[#This Row],[Recommend]]="Yes",1,0)</f>
        <v>1</v>
      </c>
      <c r="Z7330" s="6">
        <f>CleanedData[[#This Row],[Purchase Amount]]*0.15</f>
        <v>52.981499999999997</v>
      </c>
      <c r="AA7330" s="6">
        <f>CleanedData[[#This Row],[Purchase Amount]]*1.15</f>
        <v>406.19149999999996</v>
      </c>
    </row>
    <row r="7331" spans="1:27" x14ac:dyDescent="0.3">
      <c r="A7331">
        <v>8867</v>
      </c>
      <c r="B7331" t="s">
        <v>7556</v>
      </c>
      <c r="C7331" s="1">
        <v>45857</v>
      </c>
      <c r="D7331">
        <v>22</v>
      </c>
      <c r="E7331" t="s">
        <v>39</v>
      </c>
      <c r="F7331" t="s">
        <v>68</v>
      </c>
      <c r="G7331" t="s">
        <v>233</v>
      </c>
      <c r="H7331">
        <v>1</v>
      </c>
      <c r="I7331" t="s">
        <v>42</v>
      </c>
      <c r="J7331" t="s">
        <v>43</v>
      </c>
      <c r="K7331" t="s">
        <v>44</v>
      </c>
      <c r="L7331" t="s">
        <v>45</v>
      </c>
      <c r="M7331" t="s">
        <v>196</v>
      </c>
      <c r="N7331" t="s">
        <v>80</v>
      </c>
      <c r="O7331" t="s">
        <v>89</v>
      </c>
      <c r="P7331" t="s">
        <v>49</v>
      </c>
      <c r="Q7331" t="s">
        <v>66</v>
      </c>
      <c r="R7331" s="6">
        <f>_xlfn.XLOOKUP(CleanedData[[#This Row],[Product]],'02_Lookup_Tables'!$A$2:$A$126,'02_Lookup_Tables'!$B$2:$B$126)</f>
        <v>324.35000000000002</v>
      </c>
      <c r="S7331" t="str">
        <f>VLOOKUP(CleanedData[[#This Row],[Product]],'02_Lookup_Tables'!$H$2:$I$126,2,FALSE)</f>
        <v>Apparel</v>
      </c>
      <c r="T7331" t="str">
        <f>VLOOKUP(CleanedData[[#This Row],[Province]],'02_Lookup_Tables'!$D$2:$E$10,2, FALSE)</f>
        <v>Northern Region</v>
      </c>
      <c r="U7331" t="str" cm="1">
        <f t="array" ref="U7331">_xlfn.IFS(CleanedData[[#This Row],[Purchase Amount]]&lt;500,"Low",
CleanedData[[#This Row],[Purchase Amount]]&lt;5000,"Medium",
TRUE,"High")</f>
        <v>Low</v>
      </c>
      <c r="V7331" t="str">
        <f>TEXT(CleanedData[[#This Row],[Date]],"mmmm")</f>
        <v>July</v>
      </c>
      <c r="W7331" t="str">
        <f>"Q"&amp;ROUNDUP(MONTH(CleanedData[[#This Row],[Date]])/3,0)</f>
        <v>Q3</v>
      </c>
      <c r="X7331" t="str">
        <f>IF(CleanedData[[#This Row],[Purchase Amount]]&gt;=5000,"Yes","No")</f>
        <v>No</v>
      </c>
      <c r="Y7331">
        <f>IF(CleanedData[[#This Row],[Recommend]]="Yes",1,0)</f>
        <v>0</v>
      </c>
      <c r="Z7331" s="6">
        <f>CleanedData[[#This Row],[Purchase Amount]]*0.15</f>
        <v>48.652500000000003</v>
      </c>
      <c r="AA7331" s="6">
        <f>CleanedData[[#This Row],[Purchase Amount]]*1.15</f>
        <v>373.0025</v>
      </c>
    </row>
    <row r="7332" spans="1:27" x14ac:dyDescent="0.3">
      <c r="A7332">
        <v>8868</v>
      </c>
      <c r="B7332" t="s">
        <v>7557</v>
      </c>
      <c r="C7332" s="1">
        <v>45951</v>
      </c>
      <c r="D7332">
        <v>61</v>
      </c>
      <c r="E7332" t="s">
        <v>39</v>
      </c>
      <c r="F7332" t="s">
        <v>77</v>
      </c>
      <c r="G7332" t="s">
        <v>153</v>
      </c>
      <c r="H7332">
        <v>4</v>
      </c>
      <c r="I7332" t="s">
        <v>45</v>
      </c>
      <c r="J7332" t="s">
        <v>43</v>
      </c>
      <c r="K7332" t="s">
        <v>64</v>
      </c>
      <c r="L7332" t="s">
        <v>45</v>
      </c>
      <c r="N7332" t="s">
        <v>96</v>
      </c>
      <c r="O7332" t="s">
        <v>134</v>
      </c>
      <c r="P7332" t="s">
        <v>8646</v>
      </c>
      <c r="Q7332" t="s">
        <v>50</v>
      </c>
      <c r="R7332" s="6">
        <f>_xlfn.XLOOKUP(CleanedData[[#This Row],[Product]],'02_Lookup_Tables'!$A$2:$A$126,'02_Lookup_Tables'!$B$2:$B$126)</f>
        <v>1011.68</v>
      </c>
      <c r="S7332" t="str">
        <f>VLOOKUP(CleanedData[[#This Row],[Product]],'02_Lookup_Tables'!$H$2:$I$126,2,FALSE)</f>
        <v>Accessories</v>
      </c>
      <c r="T7332" t="str">
        <f>VLOOKUP(CleanedData[[#This Row],[Province]],'02_Lookup_Tables'!$D$2:$E$10,2, FALSE)</f>
        <v>Central Region</v>
      </c>
      <c r="U7332" t="str" cm="1">
        <f t="array" ref="U7332">_xlfn.IFS(CleanedData[[#This Row],[Purchase Amount]]&lt;500,"Low",
CleanedData[[#This Row],[Purchase Amount]]&lt;5000,"Medium",
TRUE,"High")</f>
        <v>Medium</v>
      </c>
      <c r="V7332" t="str">
        <f>TEXT(CleanedData[[#This Row],[Date]],"mmmm")</f>
        <v>October</v>
      </c>
      <c r="W7332" t="str">
        <f>"Q"&amp;ROUNDUP(MONTH(CleanedData[[#This Row],[Date]])/3,0)</f>
        <v>Q4</v>
      </c>
      <c r="X7332" t="str">
        <f>IF(CleanedData[[#This Row],[Purchase Amount]]&gt;=5000,"Yes","No")</f>
        <v>No</v>
      </c>
      <c r="Y7332">
        <f>IF(CleanedData[[#This Row],[Recommend]]="Yes",1,0)</f>
        <v>1</v>
      </c>
      <c r="Z7332" s="6">
        <f>CleanedData[[#This Row],[Purchase Amount]]*0.15</f>
        <v>151.75199999999998</v>
      </c>
      <c r="AA7332" s="6">
        <f>CleanedData[[#This Row],[Purchase Amount]]*1.15</f>
        <v>1163.4319999999998</v>
      </c>
    </row>
    <row r="7333" spans="1:27" x14ac:dyDescent="0.3">
      <c r="A7333">
        <v>8869</v>
      </c>
      <c r="B7333" t="s">
        <v>7558</v>
      </c>
      <c r="C7333" s="1">
        <v>45589</v>
      </c>
      <c r="D7333">
        <v>33</v>
      </c>
      <c r="E7333" t="s">
        <v>60</v>
      </c>
      <c r="F7333" t="s">
        <v>83</v>
      </c>
      <c r="G7333" t="s">
        <v>288</v>
      </c>
      <c r="H7333">
        <v>2</v>
      </c>
      <c r="I7333" t="s">
        <v>42</v>
      </c>
      <c r="J7333" t="s">
        <v>54</v>
      </c>
      <c r="K7333" t="s">
        <v>64</v>
      </c>
      <c r="L7333" t="s">
        <v>45</v>
      </c>
      <c r="M7333" t="s">
        <v>175</v>
      </c>
      <c r="N7333" t="s">
        <v>47</v>
      </c>
      <c r="O7333" t="s">
        <v>89</v>
      </c>
      <c r="P7333" t="s">
        <v>49</v>
      </c>
      <c r="Q7333" t="s">
        <v>58</v>
      </c>
      <c r="R7333" s="6">
        <f>_xlfn.XLOOKUP(CleanedData[[#This Row],[Product]],'02_Lookup_Tables'!$A$2:$A$126,'02_Lookup_Tables'!$B$2:$B$126)</f>
        <v>605.1</v>
      </c>
      <c r="S7333" t="str">
        <f>VLOOKUP(CleanedData[[#This Row],[Product]],'02_Lookup_Tables'!$H$2:$I$126,2,FALSE)</f>
        <v>Apparel</v>
      </c>
      <c r="T7333" t="str">
        <f>VLOOKUP(CleanedData[[#This Row],[Province]],'02_Lookup_Tables'!$D$2:$E$10,2, FALSE)</f>
        <v>Western Region</v>
      </c>
      <c r="U7333" t="str" cm="1">
        <f t="array" ref="U7333">_xlfn.IFS(CleanedData[[#This Row],[Purchase Amount]]&lt;500,"Low",
CleanedData[[#This Row],[Purchase Amount]]&lt;5000,"Medium",
TRUE,"High")</f>
        <v>Medium</v>
      </c>
      <c r="V7333" t="str">
        <f>TEXT(CleanedData[[#This Row],[Date]],"mmmm")</f>
        <v>October</v>
      </c>
      <c r="W7333" t="str">
        <f>"Q"&amp;ROUNDUP(MONTH(CleanedData[[#This Row],[Date]])/3,0)</f>
        <v>Q4</v>
      </c>
      <c r="X7333" t="str">
        <f>IF(CleanedData[[#This Row],[Purchase Amount]]&gt;=5000,"Yes","No")</f>
        <v>No</v>
      </c>
      <c r="Y7333">
        <f>IF(CleanedData[[#This Row],[Recommend]]="Yes",1,0)</f>
        <v>0</v>
      </c>
      <c r="Z7333" s="6">
        <f>CleanedData[[#This Row],[Purchase Amount]]*0.15</f>
        <v>90.765000000000001</v>
      </c>
      <c r="AA7333" s="6">
        <f>CleanedData[[#This Row],[Purchase Amount]]*1.15</f>
        <v>695.86500000000001</v>
      </c>
    </row>
    <row r="7334" spans="1:27" x14ac:dyDescent="0.3">
      <c r="A7334">
        <v>8870</v>
      </c>
      <c r="B7334" t="s">
        <v>7559</v>
      </c>
      <c r="C7334" s="1">
        <v>45696</v>
      </c>
      <c r="D7334">
        <v>75</v>
      </c>
      <c r="E7334" t="s">
        <v>39</v>
      </c>
      <c r="F7334" t="s">
        <v>61</v>
      </c>
      <c r="G7334" t="s">
        <v>225</v>
      </c>
      <c r="H7334">
        <v>5</v>
      </c>
      <c r="I7334" t="s">
        <v>45</v>
      </c>
      <c r="J7334" t="s">
        <v>69</v>
      </c>
      <c r="K7334" t="s">
        <v>55</v>
      </c>
      <c r="L7334" t="s">
        <v>45</v>
      </c>
      <c r="M7334" t="s">
        <v>123</v>
      </c>
      <c r="N7334" t="s">
        <v>57</v>
      </c>
      <c r="O7334" t="s">
        <v>89</v>
      </c>
      <c r="P7334" t="s">
        <v>70</v>
      </c>
      <c r="Q7334" t="s">
        <v>97</v>
      </c>
      <c r="R7334" s="6">
        <f>_xlfn.XLOOKUP(CleanedData[[#This Row],[Product]],'02_Lookup_Tables'!$A$2:$A$126,'02_Lookup_Tables'!$B$2:$B$126)</f>
        <v>1094.3699999999999</v>
      </c>
      <c r="S7334" t="str">
        <f>VLOOKUP(CleanedData[[#This Row],[Product]],'02_Lookup_Tables'!$H$2:$I$126,2,FALSE)</f>
        <v>Apparel</v>
      </c>
      <c r="T7334" t="str">
        <f>VLOOKUP(CleanedData[[#This Row],[Province]],'02_Lookup_Tables'!$D$2:$E$10,2, FALSE)</f>
        <v>Southern Region</v>
      </c>
      <c r="U7334" t="str" cm="1">
        <f t="array" ref="U7334">_xlfn.IFS(CleanedData[[#This Row],[Purchase Amount]]&lt;500,"Low",
CleanedData[[#This Row],[Purchase Amount]]&lt;5000,"Medium",
TRUE,"High")</f>
        <v>Medium</v>
      </c>
      <c r="V7334" t="str">
        <f>TEXT(CleanedData[[#This Row],[Date]],"mmmm")</f>
        <v>February</v>
      </c>
      <c r="W7334" t="str">
        <f>"Q"&amp;ROUNDUP(MONTH(CleanedData[[#This Row],[Date]])/3,0)</f>
        <v>Q1</v>
      </c>
      <c r="X7334" t="str">
        <f>IF(CleanedData[[#This Row],[Purchase Amount]]&gt;=5000,"Yes","No")</f>
        <v>No</v>
      </c>
      <c r="Y7334">
        <f>IF(CleanedData[[#This Row],[Recommend]]="Yes",1,0)</f>
        <v>1</v>
      </c>
      <c r="Z7334" s="6">
        <f>CleanedData[[#This Row],[Purchase Amount]]*0.15</f>
        <v>164.15549999999999</v>
      </c>
      <c r="AA7334" s="6">
        <f>CleanedData[[#This Row],[Purchase Amount]]*1.15</f>
        <v>1258.5254999999997</v>
      </c>
    </row>
    <row r="7335" spans="1:27" x14ac:dyDescent="0.3">
      <c r="A7335">
        <v>8871</v>
      </c>
      <c r="B7335" t="s">
        <v>7560</v>
      </c>
      <c r="C7335" s="1">
        <v>45650</v>
      </c>
      <c r="D7335">
        <v>19</v>
      </c>
      <c r="E7335" t="s">
        <v>39</v>
      </c>
      <c r="F7335" t="s">
        <v>68</v>
      </c>
      <c r="G7335" t="s">
        <v>214</v>
      </c>
      <c r="H7335">
        <v>2</v>
      </c>
      <c r="I7335" t="s">
        <v>42</v>
      </c>
      <c r="J7335" t="s">
        <v>63</v>
      </c>
      <c r="K7335" t="s">
        <v>55</v>
      </c>
      <c r="L7335" t="s">
        <v>42</v>
      </c>
      <c r="M7335" t="s">
        <v>165</v>
      </c>
      <c r="N7335" t="s">
        <v>47</v>
      </c>
      <c r="O7335" t="s">
        <v>89</v>
      </c>
      <c r="P7335" t="s">
        <v>49</v>
      </c>
      <c r="Q7335" t="s">
        <v>66</v>
      </c>
      <c r="R7335" s="6">
        <f>_xlfn.XLOOKUP(CleanedData[[#This Row],[Product]],'02_Lookup_Tables'!$A$2:$A$126,'02_Lookup_Tables'!$B$2:$B$126)</f>
        <v>134.01</v>
      </c>
      <c r="S7335" t="str">
        <f>VLOOKUP(CleanedData[[#This Row],[Product]],'02_Lookup_Tables'!$H$2:$I$126,2,FALSE)</f>
        <v>Food</v>
      </c>
      <c r="T7335" t="str">
        <f>VLOOKUP(CleanedData[[#This Row],[Province]],'02_Lookup_Tables'!$D$2:$E$10,2, FALSE)</f>
        <v>Northern Region</v>
      </c>
      <c r="U7335" t="str" cm="1">
        <f t="array" ref="U7335">_xlfn.IFS(CleanedData[[#This Row],[Purchase Amount]]&lt;500,"Low",
CleanedData[[#This Row],[Purchase Amount]]&lt;5000,"Medium",
TRUE,"High")</f>
        <v>Low</v>
      </c>
      <c r="V7335" t="str">
        <f>TEXT(CleanedData[[#This Row],[Date]],"mmmm")</f>
        <v>December</v>
      </c>
      <c r="W7335" t="str">
        <f>"Q"&amp;ROUNDUP(MONTH(CleanedData[[#This Row],[Date]])/3,0)</f>
        <v>Q4</v>
      </c>
      <c r="X7335" t="str">
        <f>IF(CleanedData[[#This Row],[Purchase Amount]]&gt;=5000,"Yes","No")</f>
        <v>No</v>
      </c>
      <c r="Y7335">
        <f>IF(CleanedData[[#This Row],[Recommend]]="Yes",1,0)</f>
        <v>0</v>
      </c>
      <c r="Z7335" s="6">
        <f>CleanedData[[#This Row],[Purchase Amount]]*0.15</f>
        <v>20.101499999999998</v>
      </c>
      <c r="AA7335" s="6">
        <f>CleanedData[[#This Row],[Purchase Amount]]*1.15</f>
        <v>154.11149999999998</v>
      </c>
    </row>
    <row r="7336" spans="1:27" x14ac:dyDescent="0.3">
      <c r="A7336">
        <v>8872</v>
      </c>
      <c r="B7336" t="s">
        <v>7561</v>
      </c>
      <c r="C7336" s="1">
        <v>45675</v>
      </c>
      <c r="D7336">
        <v>54</v>
      </c>
      <c r="E7336" t="s">
        <v>52</v>
      </c>
      <c r="F7336" t="s">
        <v>77</v>
      </c>
      <c r="G7336" t="s">
        <v>696</v>
      </c>
      <c r="H7336">
        <v>2</v>
      </c>
      <c r="I7336" t="s">
        <v>45</v>
      </c>
      <c r="J7336" t="s">
        <v>69</v>
      </c>
      <c r="K7336" t="s">
        <v>55</v>
      </c>
      <c r="L7336" t="s">
        <v>45</v>
      </c>
      <c r="M7336" t="s">
        <v>190</v>
      </c>
      <c r="N7336" t="s">
        <v>47</v>
      </c>
      <c r="O7336" t="s">
        <v>89</v>
      </c>
      <c r="P7336" t="s">
        <v>49</v>
      </c>
      <c r="Q7336" t="s">
        <v>93</v>
      </c>
      <c r="R7336" s="6">
        <f>_xlfn.XLOOKUP(CleanedData[[#This Row],[Product]],'02_Lookup_Tables'!$A$2:$A$126,'02_Lookup_Tables'!$B$2:$B$126)</f>
        <v>1233.45</v>
      </c>
      <c r="S7336" t="str">
        <f>VLOOKUP(CleanedData[[#This Row],[Product]],'02_Lookup_Tables'!$H$2:$I$126,2,FALSE)</f>
        <v>Beauty &amp; Personal Care</v>
      </c>
      <c r="T7336" t="str">
        <f>VLOOKUP(CleanedData[[#This Row],[Province]],'02_Lookup_Tables'!$D$2:$E$10,2, FALSE)</f>
        <v>Central Region</v>
      </c>
      <c r="U7336" t="str" cm="1">
        <f t="array" ref="U7336">_xlfn.IFS(CleanedData[[#This Row],[Purchase Amount]]&lt;500,"Low",
CleanedData[[#This Row],[Purchase Amount]]&lt;5000,"Medium",
TRUE,"High")</f>
        <v>Medium</v>
      </c>
      <c r="V7336" t="str">
        <f>TEXT(CleanedData[[#This Row],[Date]],"mmmm")</f>
        <v>January</v>
      </c>
      <c r="W7336" t="str">
        <f>"Q"&amp;ROUNDUP(MONTH(CleanedData[[#This Row],[Date]])/3,0)</f>
        <v>Q1</v>
      </c>
      <c r="X7336" t="str">
        <f>IF(CleanedData[[#This Row],[Purchase Amount]]&gt;=5000,"Yes","No")</f>
        <v>No</v>
      </c>
      <c r="Y7336">
        <f>IF(CleanedData[[#This Row],[Recommend]]="Yes",1,0)</f>
        <v>1</v>
      </c>
      <c r="Z7336" s="6">
        <f>CleanedData[[#This Row],[Purchase Amount]]*0.15</f>
        <v>185.01750000000001</v>
      </c>
      <c r="AA7336" s="6">
        <f>CleanedData[[#This Row],[Purchase Amount]]*1.15</f>
        <v>1418.4675</v>
      </c>
    </row>
    <row r="7337" spans="1:27" x14ac:dyDescent="0.3">
      <c r="A7337">
        <v>8873</v>
      </c>
      <c r="B7337" t="s">
        <v>7562</v>
      </c>
      <c r="C7337" s="1">
        <v>45959</v>
      </c>
      <c r="D7337">
        <v>65</v>
      </c>
      <c r="E7337" t="s">
        <v>52</v>
      </c>
      <c r="F7337" t="s">
        <v>72</v>
      </c>
      <c r="G7337" t="s">
        <v>454</v>
      </c>
      <c r="H7337">
        <v>4</v>
      </c>
      <c r="I7337" t="s">
        <v>42</v>
      </c>
      <c r="J7337" t="s">
        <v>69</v>
      </c>
      <c r="K7337" t="s">
        <v>55</v>
      </c>
      <c r="L7337" t="s">
        <v>45</v>
      </c>
      <c r="M7337" t="s">
        <v>100</v>
      </c>
      <c r="N7337" t="s">
        <v>96</v>
      </c>
      <c r="O7337" t="s">
        <v>48</v>
      </c>
      <c r="P7337" t="s">
        <v>49</v>
      </c>
      <c r="Q7337" t="s">
        <v>97</v>
      </c>
      <c r="R7337" s="6">
        <f>_xlfn.XLOOKUP(CleanedData[[#This Row],[Product]],'02_Lookup_Tables'!$A$2:$A$126,'02_Lookup_Tables'!$B$2:$B$126)</f>
        <v>2413.3000000000002</v>
      </c>
      <c r="S7337" t="str">
        <f>VLOOKUP(CleanedData[[#This Row],[Product]],'02_Lookup_Tables'!$H$2:$I$126,2,FALSE)</f>
        <v>Electronics</v>
      </c>
      <c r="T7337" t="str">
        <f>VLOOKUP(CleanedData[[#This Row],[Province]],'02_Lookup_Tables'!$D$2:$E$10,2, FALSE)</f>
        <v>Central Region</v>
      </c>
      <c r="U7337" t="str" cm="1">
        <f t="array" ref="U7337">_xlfn.IFS(CleanedData[[#This Row],[Purchase Amount]]&lt;500,"Low",
CleanedData[[#This Row],[Purchase Amount]]&lt;5000,"Medium",
TRUE,"High")</f>
        <v>Medium</v>
      </c>
      <c r="V7337" t="str">
        <f>TEXT(CleanedData[[#This Row],[Date]],"mmmm")</f>
        <v>October</v>
      </c>
      <c r="W7337" t="str">
        <f>"Q"&amp;ROUNDUP(MONTH(CleanedData[[#This Row],[Date]])/3,0)</f>
        <v>Q4</v>
      </c>
      <c r="X7337" t="str">
        <f>IF(CleanedData[[#This Row],[Purchase Amount]]&gt;=5000,"Yes","No")</f>
        <v>No</v>
      </c>
      <c r="Y7337">
        <f>IF(CleanedData[[#This Row],[Recommend]]="Yes",1,0)</f>
        <v>0</v>
      </c>
      <c r="Z7337" s="6">
        <f>CleanedData[[#This Row],[Purchase Amount]]*0.15</f>
        <v>361.995</v>
      </c>
      <c r="AA7337" s="6">
        <f>CleanedData[[#This Row],[Purchase Amount]]*1.15</f>
        <v>2775.2950000000001</v>
      </c>
    </row>
    <row r="7338" spans="1:27" x14ac:dyDescent="0.3">
      <c r="A7338">
        <v>8874</v>
      </c>
      <c r="B7338" t="s">
        <v>7563</v>
      </c>
      <c r="C7338" s="1">
        <v>45412</v>
      </c>
      <c r="D7338">
        <v>50</v>
      </c>
      <c r="E7338" t="s">
        <v>39</v>
      </c>
      <c r="F7338" t="s">
        <v>61</v>
      </c>
      <c r="G7338" t="s">
        <v>546</v>
      </c>
      <c r="H7338">
        <v>4</v>
      </c>
      <c r="I7338" t="s">
        <v>45</v>
      </c>
      <c r="J7338" t="s">
        <v>43</v>
      </c>
      <c r="K7338" t="s">
        <v>64</v>
      </c>
      <c r="L7338" t="s">
        <v>42</v>
      </c>
      <c r="M7338" t="s">
        <v>46</v>
      </c>
      <c r="N7338" t="s">
        <v>96</v>
      </c>
      <c r="O7338" t="s">
        <v>89</v>
      </c>
      <c r="P7338" t="s">
        <v>70</v>
      </c>
      <c r="Q7338" t="s">
        <v>93</v>
      </c>
      <c r="R7338" s="6">
        <f>_xlfn.XLOOKUP(CleanedData[[#This Row],[Product]],'02_Lookup_Tables'!$A$2:$A$126,'02_Lookup_Tables'!$B$2:$B$126)</f>
        <v>1369.39</v>
      </c>
      <c r="S7338" t="str">
        <f>VLOOKUP(CleanedData[[#This Row],[Product]],'02_Lookup_Tables'!$H$2:$I$126,2,FALSE)</f>
        <v>Toys &amp; Games</v>
      </c>
      <c r="T7338" t="str">
        <f>VLOOKUP(CleanedData[[#This Row],[Province]],'02_Lookup_Tables'!$D$2:$E$10,2, FALSE)</f>
        <v>Southern Region</v>
      </c>
      <c r="U7338" t="str" cm="1">
        <f t="array" ref="U7338">_xlfn.IFS(CleanedData[[#This Row],[Purchase Amount]]&lt;500,"Low",
CleanedData[[#This Row],[Purchase Amount]]&lt;5000,"Medium",
TRUE,"High")</f>
        <v>Medium</v>
      </c>
      <c r="V7338" t="str">
        <f>TEXT(CleanedData[[#This Row],[Date]],"mmmm")</f>
        <v>April</v>
      </c>
      <c r="W7338" t="str">
        <f>"Q"&amp;ROUNDUP(MONTH(CleanedData[[#This Row],[Date]])/3,0)</f>
        <v>Q2</v>
      </c>
      <c r="X7338" t="str">
        <f>IF(CleanedData[[#This Row],[Purchase Amount]]&gt;=5000,"Yes","No")</f>
        <v>No</v>
      </c>
      <c r="Y7338">
        <f>IF(CleanedData[[#This Row],[Recommend]]="Yes",1,0)</f>
        <v>1</v>
      </c>
      <c r="Z7338" s="6">
        <f>CleanedData[[#This Row],[Purchase Amount]]*0.15</f>
        <v>205.4085</v>
      </c>
      <c r="AA7338" s="6">
        <f>CleanedData[[#This Row],[Purchase Amount]]*1.15</f>
        <v>1574.7985000000001</v>
      </c>
    </row>
    <row r="7339" spans="1:27" x14ac:dyDescent="0.3">
      <c r="A7339">
        <v>8875</v>
      </c>
      <c r="B7339" t="s">
        <v>7564</v>
      </c>
      <c r="C7339" s="1">
        <v>45775</v>
      </c>
      <c r="E7339" t="s">
        <v>39</v>
      </c>
      <c r="F7339" t="s">
        <v>125</v>
      </c>
      <c r="G7339" t="s">
        <v>258</v>
      </c>
      <c r="H7339">
        <v>3</v>
      </c>
      <c r="I7339" t="s">
        <v>45</v>
      </c>
      <c r="J7339" t="s">
        <v>69</v>
      </c>
      <c r="K7339" t="s">
        <v>44</v>
      </c>
      <c r="L7339" t="s">
        <v>45</v>
      </c>
      <c r="M7339" t="s">
        <v>123</v>
      </c>
      <c r="N7339" t="s">
        <v>48</v>
      </c>
      <c r="O7339" t="s">
        <v>89</v>
      </c>
      <c r="P7339" t="s">
        <v>49</v>
      </c>
      <c r="Q7339" t="s">
        <v>166</v>
      </c>
      <c r="R7339" s="6">
        <f>_xlfn.XLOOKUP(CleanedData[[#This Row],[Product]],'02_Lookup_Tables'!$A$2:$A$126,'02_Lookup_Tables'!$B$2:$B$126)</f>
        <v>768.34</v>
      </c>
      <c r="S7339" t="str">
        <f>VLOOKUP(CleanedData[[#This Row],[Product]],'02_Lookup_Tables'!$H$2:$I$126,2,FALSE)</f>
        <v>Home &amp; Living</v>
      </c>
      <c r="T7339" t="str">
        <f>VLOOKUP(CleanedData[[#This Row],[Province]],'02_Lookup_Tables'!$D$2:$E$10,2, FALSE)</f>
        <v>Western Region</v>
      </c>
      <c r="U7339" t="str" cm="1">
        <f t="array" ref="U7339">_xlfn.IFS(CleanedData[[#This Row],[Purchase Amount]]&lt;500,"Low",
CleanedData[[#This Row],[Purchase Amount]]&lt;5000,"Medium",
TRUE,"High")</f>
        <v>Medium</v>
      </c>
      <c r="V7339" t="str">
        <f>TEXT(CleanedData[[#This Row],[Date]],"mmmm")</f>
        <v>April</v>
      </c>
      <c r="W7339" t="str">
        <f>"Q"&amp;ROUNDUP(MONTH(CleanedData[[#This Row],[Date]])/3,0)</f>
        <v>Q2</v>
      </c>
      <c r="X7339" t="str">
        <f>IF(CleanedData[[#This Row],[Purchase Amount]]&gt;=5000,"Yes","No")</f>
        <v>No</v>
      </c>
      <c r="Y7339">
        <f>IF(CleanedData[[#This Row],[Recommend]]="Yes",1,0)</f>
        <v>1</v>
      </c>
      <c r="Z7339" s="6">
        <f>CleanedData[[#This Row],[Purchase Amount]]*0.15</f>
        <v>115.251</v>
      </c>
      <c r="AA7339" s="6">
        <f>CleanedData[[#This Row],[Purchase Amount]]*1.15</f>
        <v>883.59100000000001</v>
      </c>
    </row>
    <row r="7340" spans="1:27" x14ac:dyDescent="0.3">
      <c r="A7340">
        <v>8876</v>
      </c>
      <c r="B7340" t="s">
        <v>7565</v>
      </c>
      <c r="C7340" s="1">
        <v>45679</v>
      </c>
      <c r="D7340">
        <v>40</v>
      </c>
      <c r="E7340" t="s">
        <v>39</v>
      </c>
      <c r="F7340" t="s">
        <v>72</v>
      </c>
      <c r="G7340" t="s">
        <v>323</v>
      </c>
      <c r="H7340">
        <v>4</v>
      </c>
      <c r="I7340" t="s">
        <v>45</v>
      </c>
      <c r="J7340" t="s">
        <v>43</v>
      </c>
      <c r="K7340" t="s">
        <v>55</v>
      </c>
      <c r="L7340" t="s">
        <v>42</v>
      </c>
      <c r="M7340" t="s">
        <v>88</v>
      </c>
      <c r="N7340" t="s">
        <v>96</v>
      </c>
      <c r="O7340" t="s">
        <v>89</v>
      </c>
      <c r="P7340" t="s">
        <v>70</v>
      </c>
      <c r="Q7340" t="s">
        <v>81</v>
      </c>
      <c r="R7340" s="6">
        <f>_xlfn.XLOOKUP(CleanedData[[#This Row],[Product]],'02_Lookup_Tables'!$A$2:$A$126,'02_Lookup_Tables'!$B$2:$B$126)</f>
        <v>463.48</v>
      </c>
      <c r="S7340" t="str">
        <f>VLOOKUP(CleanedData[[#This Row],[Product]],'02_Lookup_Tables'!$H$2:$I$126,2,FALSE)</f>
        <v>Electronics</v>
      </c>
      <c r="T7340" t="str">
        <f>VLOOKUP(CleanedData[[#This Row],[Province]],'02_Lookup_Tables'!$D$2:$E$10,2, FALSE)</f>
        <v>Central Region</v>
      </c>
      <c r="U7340" t="str" cm="1">
        <f t="array" ref="U7340">_xlfn.IFS(CleanedData[[#This Row],[Purchase Amount]]&lt;500,"Low",
CleanedData[[#This Row],[Purchase Amount]]&lt;5000,"Medium",
TRUE,"High")</f>
        <v>Low</v>
      </c>
      <c r="V7340" t="str">
        <f>TEXT(CleanedData[[#This Row],[Date]],"mmmm")</f>
        <v>January</v>
      </c>
      <c r="W7340" t="str">
        <f>"Q"&amp;ROUNDUP(MONTH(CleanedData[[#This Row],[Date]])/3,0)</f>
        <v>Q1</v>
      </c>
      <c r="X7340" t="str">
        <f>IF(CleanedData[[#This Row],[Purchase Amount]]&gt;=5000,"Yes","No")</f>
        <v>No</v>
      </c>
      <c r="Y7340">
        <f>IF(CleanedData[[#This Row],[Recommend]]="Yes",1,0)</f>
        <v>1</v>
      </c>
      <c r="Z7340" s="6">
        <f>CleanedData[[#This Row],[Purchase Amount]]*0.15</f>
        <v>69.522000000000006</v>
      </c>
      <c r="AA7340" s="6">
        <f>CleanedData[[#This Row],[Purchase Amount]]*1.15</f>
        <v>533.00199999999995</v>
      </c>
    </row>
    <row r="7341" spans="1:27" x14ac:dyDescent="0.3">
      <c r="A7341">
        <v>8877</v>
      </c>
      <c r="B7341" t="s">
        <v>7566</v>
      </c>
      <c r="C7341" s="1">
        <v>45565</v>
      </c>
      <c r="D7341">
        <v>61</v>
      </c>
      <c r="E7341" t="s">
        <v>60</v>
      </c>
      <c r="F7341" t="s">
        <v>40</v>
      </c>
      <c r="G7341" t="s">
        <v>419</v>
      </c>
      <c r="H7341">
        <v>3</v>
      </c>
      <c r="I7341" t="s">
        <v>45</v>
      </c>
      <c r="J7341" t="s">
        <v>43</v>
      </c>
      <c r="K7341" t="s">
        <v>55</v>
      </c>
      <c r="L7341" t="s">
        <v>42</v>
      </c>
      <c r="M7341" t="s">
        <v>100</v>
      </c>
      <c r="N7341" t="s">
        <v>48</v>
      </c>
      <c r="O7341" t="s">
        <v>48</v>
      </c>
      <c r="P7341" t="s">
        <v>70</v>
      </c>
      <c r="Q7341" t="s">
        <v>50</v>
      </c>
      <c r="R7341" s="6">
        <f>_xlfn.XLOOKUP(CleanedData[[#This Row],[Product]],'02_Lookup_Tables'!$A$2:$A$126,'02_Lookup_Tables'!$B$2:$B$126)</f>
        <v>96.11</v>
      </c>
      <c r="S7341" t="str">
        <f>VLOOKUP(CleanedData[[#This Row],[Product]],'02_Lookup_Tables'!$H$2:$I$126,2,FALSE)</f>
        <v>Apparel</v>
      </c>
      <c r="T7341" t="str">
        <f>VLOOKUP(CleanedData[[#This Row],[Province]],'02_Lookup_Tables'!$D$2:$E$10,2, FALSE)</f>
        <v>Northern Region</v>
      </c>
      <c r="U7341" t="str" cm="1">
        <f t="array" ref="U7341">_xlfn.IFS(CleanedData[[#This Row],[Purchase Amount]]&lt;500,"Low",
CleanedData[[#This Row],[Purchase Amount]]&lt;5000,"Medium",
TRUE,"High")</f>
        <v>Low</v>
      </c>
      <c r="V7341" t="str">
        <f>TEXT(CleanedData[[#This Row],[Date]],"mmmm")</f>
        <v>September</v>
      </c>
      <c r="W7341" t="str">
        <f>"Q"&amp;ROUNDUP(MONTH(CleanedData[[#This Row],[Date]])/3,0)</f>
        <v>Q3</v>
      </c>
      <c r="X7341" t="str">
        <f>IF(CleanedData[[#This Row],[Purchase Amount]]&gt;=5000,"Yes","No")</f>
        <v>No</v>
      </c>
      <c r="Y7341">
        <f>IF(CleanedData[[#This Row],[Recommend]]="Yes",1,0)</f>
        <v>1</v>
      </c>
      <c r="Z7341" s="6">
        <f>CleanedData[[#This Row],[Purchase Amount]]*0.15</f>
        <v>14.416499999999999</v>
      </c>
      <c r="AA7341" s="6">
        <f>CleanedData[[#This Row],[Purchase Amount]]*1.15</f>
        <v>110.52649999999998</v>
      </c>
    </row>
    <row r="7342" spans="1:27" x14ac:dyDescent="0.3">
      <c r="A7342">
        <v>8878</v>
      </c>
      <c r="B7342" t="s">
        <v>7567</v>
      </c>
      <c r="C7342" s="1">
        <v>45812</v>
      </c>
      <c r="D7342">
        <v>37</v>
      </c>
      <c r="E7342" t="s">
        <v>52</v>
      </c>
      <c r="F7342" t="s">
        <v>125</v>
      </c>
      <c r="G7342" t="s">
        <v>207</v>
      </c>
      <c r="H7342">
        <v>1</v>
      </c>
      <c r="I7342" t="s">
        <v>45</v>
      </c>
      <c r="J7342" t="s">
        <v>63</v>
      </c>
      <c r="K7342" t="s">
        <v>64</v>
      </c>
      <c r="L7342" t="s">
        <v>42</v>
      </c>
      <c r="M7342" t="s">
        <v>156</v>
      </c>
      <c r="N7342" t="s">
        <v>80</v>
      </c>
      <c r="O7342" t="s">
        <v>148</v>
      </c>
      <c r="P7342" t="s">
        <v>70</v>
      </c>
      <c r="Q7342" t="s">
        <v>81</v>
      </c>
      <c r="R7342" s="6">
        <f>_xlfn.XLOOKUP(CleanedData[[#This Row],[Product]],'02_Lookup_Tables'!$A$2:$A$126,'02_Lookup_Tables'!$B$2:$B$126)</f>
        <v>3755.73</v>
      </c>
      <c r="S7342" t="str">
        <f>VLOOKUP(CleanedData[[#This Row],[Product]],'02_Lookup_Tables'!$H$2:$I$126,2,FALSE)</f>
        <v>Sports &amp; Outdoors</v>
      </c>
      <c r="T7342" t="str">
        <f>VLOOKUP(CleanedData[[#This Row],[Province]],'02_Lookup_Tables'!$D$2:$E$10,2, FALSE)</f>
        <v>Western Region</v>
      </c>
      <c r="U7342" t="str" cm="1">
        <f t="array" ref="U7342">_xlfn.IFS(CleanedData[[#This Row],[Purchase Amount]]&lt;500,"Low",
CleanedData[[#This Row],[Purchase Amount]]&lt;5000,"Medium",
TRUE,"High")</f>
        <v>Medium</v>
      </c>
      <c r="V7342" t="str">
        <f>TEXT(CleanedData[[#This Row],[Date]],"mmmm")</f>
        <v>June</v>
      </c>
      <c r="W7342" t="str">
        <f>"Q"&amp;ROUNDUP(MONTH(CleanedData[[#This Row],[Date]])/3,0)</f>
        <v>Q2</v>
      </c>
      <c r="X7342" t="str">
        <f>IF(CleanedData[[#This Row],[Purchase Amount]]&gt;=5000,"Yes","No")</f>
        <v>No</v>
      </c>
      <c r="Y7342">
        <f>IF(CleanedData[[#This Row],[Recommend]]="Yes",1,0)</f>
        <v>1</v>
      </c>
      <c r="Z7342" s="6">
        <f>CleanedData[[#This Row],[Purchase Amount]]*0.15</f>
        <v>563.35950000000003</v>
      </c>
      <c r="AA7342" s="6">
        <f>CleanedData[[#This Row],[Purchase Amount]]*1.15</f>
        <v>4319.0895</v>
      </c>
    </row>
    <row r="7343" spans="1:27" x14ac:dyDescent="0.3">
      <c r="A7343">
        <v>8879</v>
      </c>
      <c r="B7343" t="s">
        <v>7568</v>
      </c>
      <c r="C7343" s="1">
        <v>45960</v>
      </c>
      <c r="D7343">
        <v>53</v>
      </c>
      <c r="E7343" t="s">
        <v>60</v>
      </c>
      <c r="F7343" t="s">
        <v>61</v>
      </c>
      <c r="G7343" t="s">
        <v>246</v>
      </c>
      <c r="H7343">
        <v>3</v>
      </c>
      <c r="I7343" t="s">
        <v>45</v>
      </c>
      <c r="J7343" t="s">
        <v>43</v>
      </c>
      <c r="K7343" t="s">
        <v>64</v>
      </c>
      <c r="L7343" t="s">
        <v>45</v>
      </c>
      <c r="M7343" t="s">
        <v>88</v>
      </c>
      <c r="N7343" t="s">
        <v>48</v>
      </c>
      <c r="O7343" t="s">
        <v>89</v>
      </c>
      <c r="P7343" t="s">
        <v>49</v>
      </c>
      <c r="Q7343" t="s">
        <v>93</v>
      </c>
      <c r="R7343" s="6">
        <f>_xlfn.XLOOKUP(CleanedData[[#This Row],[Product]],'02_Lookup_Tables'!$A$2:$A$126,'02_Lookup_Tables'!$B$2:$B$126)</f>
        <v>2603.98</v>
      </c>
      <c r="S7343" t="str">
        <f>VLOOKUP(CleanedData[[#This Row],[Product]],'02_Lookup_Tables'!$H$2:$I$126,2,FALSE)</f>
        <v>Accessories</v>
      </c>
      <c r="T7343" t="str">
        <f>VLOOKUP(CleanedData[[#This Row],[Province]],'02_Lookup_Tables'!$D$2:$E$10,2, FALSE)</f>
        <v>Southern Region</v>
      </c>
      <c r="U7343" t="str" cm="1">
        <f t="array" ref="U7343">_xlfn.IFS(CleanedData[[#This Row],[Purchase Amount]]&lt;500,"Low",
CleanedData[[#This Row],[Purchase Amount]]&lt;5000,"Medium",
TRUE,"High")</f>
        <v>Medium</v>
      </c>
      <c r="V7343" t="str">
        <f>TEXT(CleanedData[[#This Row],[Date]],"mmmm")</f>
        <v>October</v>
      </c>
      <c r="W7343" t="str">
        <f>"Q"&amp;ROUNDUP(MONTH(CleanedData[[#This Row],[Date]])/3,0)</f>
        <v>Q4</v>
      </c>
      <c r="X7343" t="str">
        <f>IF(CleanedData[[#This Row],[Purchase Amount]]&gt;=5000,"Yes","No")</f>
        <v>No</v>
      </c>
      <c r="Y7343">
        <f>IF(CleanedData[[#This Row],[Recommend]]="Yes",1,0)</f>
        <v>1</v>
      </c>
      <c r="Z7343" s="6">
        <f>CleanedData[[#This Row],[Purchase Amount]]*0.15</f>
        <v>390.59699999999998</v>
      </c>
      <c r="AA7343" s="6">
        <f>CleanedData[[#This Row],[Purchase Amount]]*1.15</f>
        <v>2994.5769999999998</v>
      </c>
    </row>
    <row r="7344" spans="1:27" x14ac:dyDescent="0.3">
      <c r="A7344">
        <v>8880</v>
      </c>
      <c r="B7344" t="s">
        <v>7569</v>
      </c>
      <c r="C7344" s="1">
        <v>45948</v>
      </c>
      <c r="D7344">
        <v>24</v>
      </c>
      <c r="E7344" t="s">
        <v>52</v>
      </c>
      <c r="F7344" t="s">
        <v>40</v>
      </c>
      <c r="G7344" t="s">
        <v>563</v>
      </c>
      <c r="H7344">
        <v>4</v>
      </c>
      <c r="I7344" t="s">
        <v>45</v>
      </c>
      <c r="J7344" t="s">
        <v>54</v>
      </c>
      <c r="K7344" t="s">
        <v>44</v>
      </c>
      <c r="L7344" t="s">
        <v>45</v>
      </c>
      <c r="M7344" t="s">
        <v>92</v>
      </c>
      <c r="N7344" t="s">
        <v>96</v>
      </c>
      <c r="O7344" t="s">
        <v>89</v>
      </c>
      <c r="P7344" t="s">
        <v>70</v>
      </c>
      <c r="Q7344" t="s">
        <v>66</v>
      </c>
      <c r="R7344" s="6">
        <f>_xlfn.XLOOKUP(CleanedData[[#This Row],[Product]],'02_Lookup_Tables'!$A$2:$A$126,'02_Lookup_Tables'!$B$2:$B$126)</f>
        <v>11052.57</v>
      </c>
      <c r="S7344" t="str">
        <f>VLOOKUP(CleanedData[[#This Row],[Product]],'02_Lookup_Tables'!$H$2:$I$126,2,FALSE)</f>
        <v>Electronics</v>
      </c>
      <c r="T7344" t="str">
        <f>VLOOKUP(CleanedData[[#This Row],[Province]],'02_Lookup_Tables'!$D$2:$E$10,2, FALSE)</f>
        <v>Northern Region</v>
      </c>
      <c r="U7344" t="str" cm="1">
        <f t="array" ref="U7344">_xlfn.IFS(CleanedData[[#This Row],[Purchase Amount]]&lt;500,"Low",
CleanedData[[#This Row],[Purchase Amount]]&lt;5000,"Medium",
TRUE,"High")</f>
        <v>High</v>
      </c>
      <c r="V7344" t="str">
        <f>TEXT(CleanedData[[#This Row],[Date]],"mmmm")</f>
        <v>October</v>
      </c>
      <c r="W7344" t="str">
        <f>"Q"&amp;ROUNDUP(MONTH(CleanedData[[#This Row],[Date]])/3,0)</f>
        <v>Q4</v>
      </c>
      <c r="X7344" t="str">
        <f>IF(CleanedData[[#This Row],[Purchase Amount]]&gt;=5000,"Yes","No")</f>
        <v>Yes</v>
      </c>
      <c r="Y7344">
        <f>IF(CleanedData[[#This Row],[Recommend]]="Yes",1,0)</f>
        <v>1</v>
      </c>
      <c r="Z7344" s="6">
        <f>CleanedData[[#This Row],[Purchase Amount]]*0.15</f>
        <v>1657.8854999999999</v>
      </c>
      <c r="AA7344" s="6">
        <f>CleanedData[[#This Row],[Purchase Amount]]*1.15</f>
        <v>12710.455499999998</v>
      </c>
    </row>
    <row r="7345" spans="1:27" x14ac:dyDescent="0.3">
      <c r="A7345">
        <v>8881</v>
      </c>
      <c r="B7345" t="s">
        <v>7570</v>
      </c>
      <c r="C7345" s="1">
        <v>45685</v>
      </c>
      <c r="D7345">
        <v>22</v>
      </c>
      <c r="E7345" t="s">
        <v>39</v>
      </c>
      <c r="F7345" t="s">
        <v>125</v>
      </c>
      <c r="G7345" t="s">
        <v>111</v>
      </c>
      <c r="H7345">
        <v>1</v>
      </c>
      <c r="I7345" t="s">
        <v>45</v>
      </c>
      <c r="J7345" t="s">
        <v>54</v>
      </c>
      <c r="K7345" t="s">
        <v>44</v>
      </c>
      <c r="L7345" t="s">
        <v>45</v>
      </c>
      <c r="M7345" t="s">
        <v>123</v>
      </c>
      <c r="N7345" t="s">
        <v>80</v>
      </c>
      <c r="O7345" t="s">
        <v>89</v>
      </c>
      <c r="P7345" t="s">
        <v>49</v>
      </c>
      <c r="Q7345" t="s">
        <v>66</v>
      </c>
      <c r="R7345" s="6">
        <f>_xlfn.XLOOKUP(CleanedData[[#This Row],[Product]],'02_Lookup_Tables'!$A$2:$A$126,'02_Lookup_Tables'!$B$2:$B$126)</f>
        <v>3576.97</v>
      </c>
      <c r="S7345" t="str">
        <f>VLOOKUP(CleanedData[[#This Row],[Product]],'02_Lookup_Tables'!$H$2:$I$126,2,FALSE)</f>
        <v>Home Devices</v>
      </c>
      <c r="T7345" t="str">
        <f>VLOOKUP(CleanedData[[#This Row],[Province]],'02_Lookup_Tables'!$D$2:$E$10,2, FALSE)</f>
        <v>Western Region</v>
      </c>
      <c r="U7345" t="str" cm="1">
        <f t="array" ref="U7345">_xlfn.IFS(CleanedData[[#This Row],[Purchase Amount]]&lt;500,"Low",
CleanedData[[#This Row],[Purchase Amount]]&lt;5000,"Medium",
TRUE,"High")</f>
        <v>Medium</v>
      </c>
      <c r="V7345" t="str">
        <f>TEXT(CleanedData[[#This Row],[Date]],"mmmm")</f>
        <v>January</v>
      </c>
      <c r="W7345" t="str">
        <f>"Q"&amp;ROUNDUP(MONTH(CleanedData[[#This Row],[Date]])/3,0)</f>
        <v>Q1</v>
      </c>
      <c r="X7345" t="str">
        <f>IF(CleanedData[[#This Row],[Purchase Amount]]&gt;=5000,"Yes","No")</f>
        <v>No</v>
      </c>
      <c r="Y7345">
        <f>IF(CleanedData[[#This Row],[Recommend]]="Yes",1,0)</f>
        <v>1</v>
      </c>
      <c r="Z7345" s="6">
        <f>CleanedData[[#This Row],[Purchase Amount]]*0.15</f>
        <v>536.54549999999995</v>
      </c>
      <c r="AA7345" s="6">
        <f>CleanedData[[#This Row],[Purchase Amount]]*1.15</f>
        <v>4113.5154999999995</v>
      </c>
    </row>
    <row r="7346" spans="1:27" x14ac:dyDescent="0.3">
      <c r="A7346">
        <v>8882</v>
      </c>
      <c r="B7346" t="s">
        <v>7571</v>
      </c>
      <c r="C7346" s="1">
        <v>45519</v>
      </c>
      <c r="D7346">
        <v>75</v>
      </c>
      <c r="E7346" t="s">
        <v>60</v>
      </c>
      <c r="F7346" t="s">
        <v>72</v>
      </c>
      <c r="G7346" t="s">
        <v>189</v>
      </c>
      <c r="H7346">
        <v>2</v>
      </c>
      <c r="I7346" t="s">
        <v>42</v>
      </c>
      <c r="J7346" t="s">
        <v>43</v>
      </c>
      <c r="K7346" t="s">
        <v>44</v>
      </c>
      <c r="L7346" t="s">
        <v>45</v>
      </c>
      <c r="M7346" t="s">
        <v>46</v>
      </c>
      <c r="N7346" t="s">
        <v>47</v>
      </c>
      <c r="O7346" t="s">
        <v>89</v>
      </c>
      <c r="P7346" t="s">
        <v>49</v>
      </c>
      <c r="Q7346" t="s">
        <v>97</v>
      </c>
      <c r="R7346" s="6">
        <f>_xlfn.XLOOKUP(CleanedData[[#This Row],[Product]],'02_Lookup_Tables'!$A$2:$A$126,'02_Lookup_Tables'!$B$2:$B$126)</f>
        <v>1619.07</v>
      </c>
      <c r="S7346" t="str">
        <f>VLOOKUP(CleanedData[[#This Row],[Product]],'02_Lookup_Tables'!$H$2:$I$126,2,FALSE)</f>
        <v>Home &amp; Living</v>
      </c>
      <c r="T7346" t="str">
        <f>VLOOKUP(CleanedData[[#This Row],[Province]],'02_Lookup_Tables'!$D$2:$E$10,2, FALSE)</f>
        <v>Central Region</v>
      </c>
      <c r="U7346" t="str" cm="1">
        <f t="array" ref="U7346">_xlfn.IFS(CleanedData[[#This Row],[Purchase Amount]]&lt;500,"Low",
CleanedData[[#This Row],[Purchase Amount]]&lt;5000,"Medium",
TRUE,"High")</f>
        <v>Medium</v>
      </c>
      <c r="V7346" t="str">
        <f>TEXT(CleanedData[[#This Row],[Date]],"mmmm")</f>
        <v>August</v>
      </c>
      <c r="W7346" t="str">
        <f>"Q"&amp;ROUNDUP(MONTH(CleanedData[[#This Row],[Date]])/3,0)</f>
        <v>Q3</v>
      </c>
      <c r="X7346" t="str">
        <f>IF(CleanedData[[#This Row],[Purchase Amount]]&gt;=5000,"Yes","No")</f>
        <v>No</v>
      </c>
      <c r="Y7346">
        <f>IF(CleanedData[[#This Row],[Recommend]]="Yes",1,0)</f>
        <v>0</v>
      </c>
      <c r="Z7346" s="6">
        <f>CleanedData[[#This Row],[Purchase Amount]]*0.15</f>
        <v>242.86049999999997</v>
      </c>
      <c r="AA7346" s="6">
        <f>CleanedData[[#This Row],[Purchase Amount]]*1.15</f>
        <v>1861.9304999999997</v>
      </c>
    </row>
    <row r="7347" spans="1:27" x14ac:dyDescent="0.3">
      <c r="A7347">
        <v>8883</v>
      </c>
      <c r="B7347" t="s">
        <v>7572</v>
      </c>
      <c r="C7347" s="1">
        <v>45493</v>
      </c>
      <c r="D7347">
        <v>58</v>
      </c>
      <c r="E7347" t="s">
        <v>39</v>
      </c>
      <c r="F7347" t="s">
        <v>68</v>
      </c>
      <c r="G7347" t="s">
        <v>301</v>
      </c>
      <c r="H7347">
        <v>5</v>
      </c>
      <c r="I7347" t="s">
        <v>42</v>
      </c>
      <c r="J7347" t="s">
        <v>54</v>
      </c>
      <c r="K7347" t="s">
        <v>55</v>
      </c>
      <c r="L7347" t="s">
        <v>42</v>
      </c>
      <c r="M7347" t="s">
        <v>196</v>
      </c>
      <c r="N7347" t="s">
        <v>57</v>
      </c>
      <c r="O7347" t="s">
        <v>89</v>
      </c>
      <c r="P7347" t="s">
        <v>70</v>
      </c>
      <c r="Q7347" t="s">
        <v>50</v>
      </c>
      <c r="R7347" s="6">
        <f>_xlfn.XLOOKUP(CleanedData[[#This Row],[Product]],'02_Lookup_Tables'!$A$2:$A$126,'02_Lookup_Tables'!$B$2:$B$126)</f>
        <v>1000.7</v>
      </c>
      <c r="S7347" t="str">
        <f>VLOOKUP(CleanedData[[#This Row],[Product]],'02_Lookup_Tables'!$H$2:$I$126,2,FALSE)</f>
        <v>Toys &amp; Games</v>
      </c>
      <c r="T7347" t="str">
        <f>VLOOKUP(CleanedData[[#This Row],[Province]],'02_Lookup_Tables'!$D$2:$E$10,2, FALSE)</f>
        <v>Northern Region</v>
      </c>
      <c r="U7347" t="str" cm="1">
        <f t="array" ref="U7347">_xlfn.IFS(CleanedData[[#This Row],[Purchase Amount]]&lt;500,"Low",
CleanedData[[#This Row],[Purchase Amount]]&lt;5000,"Medium",
TRUE,"High")</f>
        <v>Medium</v>
      </c>
      <c r="V7347" t="str">
        <f>TEXT(CleanedData[[#This Row],[Date]],"mmmm")</f>
        <v>July</v>
      </c>
      <c r="W7347" t="str">
        <f>"Q"&amp;ROUNDUP(MONTH(CleanedData[[#This Row],[Date]])/3,0)</f>
        <v>Q3</v>
      </c>
      <c r="X7347" t="str">
        <f>IF(CleanedData[[#This Row],[Purchase Amount]]&gt;=5000,"Yes","No")</f>
        <v>No</v>
      </c>
      <c r="Y7347">
        <f>IF(CleanedData[[#This Row],[Recommend]]="Yes",1,0)</f>
        <v>0</v>
      </c>
      <c r="Z7347" s="6">
        <f>CleanedData[[#This Row],[Purchase Amount]]*0.15</f>
        <v>150.10499999999999</v>
      </c>
      <c r="AA7347" s="6">
        <f>CleanedData[[#This Row],[Purchase Amount]]*1.15</f>
        <v>1150.8050000000001</v>
      </c>
    </row>
    <row r="7348" spans="1:27" x14ac:dyDescent="0.3">
      <c r="A7348">
        <v>8884</v>
      </c>
      <c r="B7348" t="s">
        <v>7573</v>
      </c>
      <c r="C7348" s="1">
        <v>45486</v>
      </c>
      <c r="D7348">
        <v>75</v>
      </c>
      <c r="E7348" t="s">
        <v>60</v>
      </c>
      <c r="F7348" t="s">
        <v>130</v>
      </c>
      <c r="G7348" t="s">
        <v>153</v>
      </c>
      <c r="H7348">
        <v>3</v>
      </c>
      <c r="I7348" t="s">
        <v>45</v>
      </c>
      <c r="J7348" t="s">
        <v>54</v>
      </c>
      <c r="K7348" t="s">
        <v>55</v>
      </c>
      <c r="L7348" t="s">
        <v>45</v>
      </c>
      <c r="M7348" t="s">
        <v>156</v>
      </c>
      <c r="N7348" t="s">
        <v>48</v>
      </c>
      <c r="O7348" t="s">
        <v>148</v>
      </c>
      <c r="P7348" t="s">
        <v>49</v>
      </c>
      <c r="Q7348" t="s">
        <v>97</v>
      </c>
      <c r="R7348" s="6">
        <f>_xlfn.XLOOKUP(CleanedData[[#This Row],[Product]],'02_Lookup_Tables'!$A$2:$A$126,'02_Lookup_Tables'!$B$2:$B$126)</f>
        <v>1011.68</v>
      </c>
      <c r="S7348" t="str">
        <f>VLOOKUP(CleanedData[[#This Row],[Product]],'02_Lookup_Tables'!$H$2:$I$126,2,FALSE)</f>
        <v>Accessories</v>
      </c>
      <c r="T7348" t="str">
        <f>VLOOKUP(CleanedData[[#This Row],[Province]],'02_Lookup_Tables'!$D$2:$E$10,2, FALSE)</f>
        <v>Eastern Region</v>
      </c>
      <c r="U7348" t="str" cm="1">
        <f t="array" ref="U7348">_xlfn.IFS(CleanedData[[#This Row],[Purchase Amount]]&lt;500,"Low",
CleanedData[[#This Row],[Purchase Amount]]&lt;5000,"Medium",
TRUE,"High")</f>
        <v>Medium</v>
      </c>
      <c r="V7348" t="str">
        <f>TEXT(CleanedData[[#This Row],[Date]],"mmmm")</f>
        <v>July</v>
      </c>
      <c r="W7348" t="str">
        <f>"Q"&amp;ROUNDUP(MONTH(CleanedData[[#This Row],[Date]])/3,0)</f>
        <v>Q3</v>
      </c>
      <c r="X7348" t="str">
        <f>IF(CleanedData[[#This Row],[Purchase Amount]]&gt;=5000,"Yes","No")</f>
        <v>No</v>
      </c>
      <c r="Y7348">
        <f>IF(CleanedData[[#This Row],[Recommend]]="Yes",1,0)</f>
        <v>1</v>
      </c>
      <c r="Z7348" s="6">
        <f>CleanedData[[#This Row],[Purchase Amount]]*0.15</f>
        <v>151.75199999999998</v>
      </c>
      <c r="AA7348" s="6">
        <f>CleanedData[[#This Row],[Purchase Amount]]*1.15</f>
        <v>1163.4319999999998</v>
      </c>
    </row>
    <row r="7349" spans="1:27" x14ac:dyDescent="0.3">
      <c r="A7349">
        <v>8885</v>
      </c>
      <c r="B7349" t="s">
        <v>7574</v>
      </c>
      <c r="C7349" s="1">
        <v>45838</v>
      </c>
      <c r="D7349">
        <v>24</v>
      </c>
      <c r="E7349" t="s">
        <v>60</v>
      </c>
      <c r="F7349" t="s">
        <v>68</v>
      </c>
      <c r="G7349" t="s">
        <v>84</v>
      </c>
      <c r="H7349">
        <v>1</v>
      </c>
      <c r="I7349" t="s">
        <v>45</v>
      </c>
      <c r="J7349" t="s">
        <v>74</v>
      </c>
      <c r="K7349" t="s">
        <v>55</v>
      </c>
      <c r="L7349" t="s">
        <v>42</v>
      </c>
      <c r="M7349" t="s">
        <v>190</v>
      </c>
      <c r="N7349" t="s">
        <v>80</v>
      </c>
      <c r="O7349" t="s">
        <v>89</v>
      </c>
      <c r="P7349" t="s">
        <v>49</v>
      </c>
      <c r="Q7349" t="s">
        <v>66</v>
      </c>
      <c r="R7349" s="6">
        <f>_xlfn.XLOOKUP(CleanedData[[#This Row],[Product]],'02_Lookup_Tables'!$A$2:$A$126,'02_Lookup_Tables'!$B$2:$B$126)</f>
        <v>1158.56</v>
      </c>
      <c r="S7349" t="str">
        <f>VLOOKUP(CleanedData[[#This Row],[Product]],'02_Lookup_Tables'!$H$2:$I$126,2,FALSE)</f>
        <v>Toys &amp; Games</v>
      </c>
      <c r="T7349" t="str">
        <f>VLOOKUP(CleanedData[[#This Row],[Province]],'02_Lookup_Tables'!$D$2:$E$10,2, FALSE)</f>
        <v>Northern Region</v>
      </c>
      <c r="U7349" t="str" cm="1">
        <f t="array" ref="U7349">_xlfn.IFS(CleanedData[[#This Row],[Purchase Amount]]&lt;500,"Low",
CleanedData[[#This Row],[Purchase Amount]]&lt;5000,"Medium",
TRUE,"High")</f>
        <v>Medium</v>
      </c>
      <c r="V7349" t="str">
        <f>TEXT(CleanedData[[#This Row],[Date]],"mmmm")</f>
        <v>June</v>
      </c>
      <c r="W7349" t="str">
        <f>"Q"&amp;ROUNDUP(MONTH(CleanedData[[#This Row],[Date]])/3,0)</f>
        <v>Q2</v>
      </c>
      <c r="X7349" t="str">
        <f>IF(CleanedData[[#This Row],[Purchase Amount]]&gt;=5000,"Yes","No")</f>
        <v>No</v>
      </c>
      <c r="Y7349">
        <f>IF(CleanedData[[#This Row],[Recommend]]="Yes",1,0)</f>
        <v>1</v>
      </c>
      <c r="Z7349" s="6">
        <f>CleanedData[[#This Row],[Purchase Amount]]*0.15</f>
        <v>173.78399999999999</v>
      </c>
      <c r="AA7349" s="6">
        <f>CleanedData[[#This Row],[Purchase Amount]]*1.15</f>
        <v>1332.3439999999998</v>
      </c>
    </row>
    <row r="7350" spans="1:27" x14ac:dyDescent="0.3">
      <c r="A7350">
        <v>8886</v>
      </c>
      <c r="B7350" t="s">
        <v>7575</v>
      </c>
      <c r="C7350" s="1">
        <v>45605</v>
      </c>
      <c r="E7350" t="s">
        <v>52</v>
      </c>
      <c r="F7350" t="s">
        <v>77</v>
      </c>
      <c r="G7350" t="s">
        <v>454</v>
      </c>
      <c r="H7350">
        <v>1</v>
      </c>
      <c r="I7350" t="s">
        <v>45</v>
      </c>
      <c r="J7350" t="s">
        <v>69</v>
      </c>
      <c r="K7350" t="s">
        <v>55</v>
      </c>
      <c r="L7350" t="s">
        <v>45</v>
      </c>
      <c r="M7350" t="s">
        <v>112</v>
      </c>
      <c r="N7350" t="s">
        <v>80</v>
      </c>
      <c r="O7350" t="s">
        <v>48</v>
      </c>
      <c r="P7350" t="s">
        <v>49</v>
      </c>
      <c r="Q7350" t="s">
        <v>166</v>
      </c>
      <c r="R7350" s="6">
        <f>_xlfn.XLOOKUP(CleanedData[[#This Row],[Product]],'02_Lookup_Tables'!$A$2:$A$126,'02_Lookup_Tables'!$B$2:$B$126)</f>
        <v>2413.3000000000002</v>
      </c>
      <c r="S7350" t="str">
        <f>VLOOKUP(CleanedData[[#This Row],[Product]],'02_Lookup_Tables'!$H$2:$I$126,2,FALSE)</f>
        <v>Electronics</v>
      </c>
      <c r="T7350" t="str">
        <f>VLOOKUP(CleanedData[[#This Row],[Province]],'02_Lookup_Tables'!$D$2:$E$10,2, FALSE)</f>
        <v>Central Region</v>
      </c>
      <c r="U7350" t="str" cm="1">
        <f t="array" ref="U7350">_xlfn.IFS(CleanedData[[#This Row],[Purchase Amount]]&lt;500,"Low",
CleanedData[[#This Row],[Purchase Amount]]&lt;5000,"Medium",
TRUE,"High")</f>
        <v>Medium</v>
      </c>
      <c r="V7350" t="str">
        <f>TEXT(CleanedData[[#This Row],[Date]],"mmmm")</f>
        <v>November</v>
      </c>
      <c r="W7350" t="str">
        <f>"Q"&amp;ROUNDUP(MONTH(CleanedData[[#This Row],[Date]])/3,0)</f>
        <v>Q4</v>
      </c>
      <c r="X7350" t="str">
        <f>IF(CleanedData[[#This Row],[Purchase Amount]]&gt;=5000,"Yes","No")</f>
        <v>No</v>
      </c>
      <c r="Y7350">
        <f>IF(CleanedData[[#This Row],[Recommend]]="Yes",1,0)</f>
        <v>1</v>
      </c>
      <c r="Z7350" s="6">
        <f>CleanedData[[#This Row],[Purchase Amount]]*0.15</f>
        <v>361.995</v>
      </c>
      <c r="AA7350" s="6">
        <f>CleanedData[[#This Row],[Purchase Amount]]*1.15</f>
        <v>2775.2950000000001</v>
      </c>
    </row>
    <row r="7351" spans="1:27" x14ac:dyDescent="0.3">
      <c r="A7351">
        <v>8887</v>
      </c>
      <c r="B7351" t="s">
        <v>7576</v>
      </c>
      <c r="C7351" s="1">
        <v>45636</v>
      </c>
      <c r="D7351">
        <v>64</v>
      </c>
      <c r="E7351" t="s">
        <v>60</v>
      </c>
      <c r="F7351" t="s">
        <v>77</v>
      </c>
      <c r="G7351" t="s">
        <v>131</v>
      </c>
      <c r="H7351">
        <v>4</v>
      </c>
      <c r="I7351" t="s">
        <v>45</v>
      </c>
      <c r="J7351" t="s">
        <v>63</v>
      </c>
      <c r="K7351" t="s">
        <v>64</v>
      </c>
      <c r="L7351" t="s">
        <v>42</v>
      </c>
      <c r="M7351" t="s">
        <v>85</v>
      </c>
      <c r="N7351" t="s">
        <v>96</v>
      </c>
      <c r="O7351" t="s">
        <v>48</v>
      </c>
      <c r="P7351" t="s">
        <v>49</v>
      </c>
      <c r="Q7351" t="s">
        <v>50</v>
      </c>
      <c r="R7351" s="6">
        <f>_xlfn.XLOOKUP(CleanedData[[#This Row],[Product]],'02_Lookup_Tables'!$A$2:$A$126,'02_Lookup_Tables'!$B$2:$B$126)</f>
        <v>369.57</v>
      </c>
      <c r="S7351" t="str">
        <f>VLOOKUP(CleanedData[[#This Row],[Product]],'02_Lookup_Tables'!$H$2:$I$126,2,FALSE)</f>
        <v>Accessories</v>
      </c>
      <c r="T7351" t="str">
        <f>VLOOKUP(CleanedData[[#This Row],[Province]],'02_Lookup_Tables'!$D$2:$E$10,2, FALSE)</f>
        <v>Central Region</v>
      </c>
      <c r="U7351" t="str" cm="1">
        <f t="array" ref="U7351">_xlfn.IFS(CleanedData[[#This Row],[Purchase Amount]]&lt;500,"Low",
CleanedData[[#This Row],[Purchase Amount]]&lt;5000,"Medium",
TRUE,"High")</f>
        <v>Low</v>
      </c>
      <c r="V7351" t="str">
        <f>TEXT(CleanedData[[#This Row],[Date]],"mmmm")</f>
        <v>December</v>
      </c>
      <c r="W7351" t="str">
        <f>"Q"&amp;ROUNDUP(MONTH(CleanedData[[#This Row],[Date]])/3,0)</f>
        <v>Q4</v>
      </c>
      <c r="X7351" t="str">
        <f>IF(CleanedData[[#This Row],[Purchase Amount]]&gt;=5000,"Yes","No")</f>
        <v>No</v>
      </c>
      <c r="Y7351">
        <f>IF(CleanedData[[#This Row],[Recommend]]="Yes",1,0)</f>
        <v>1</v>
      </c>
      <c r="Z7351" s="6">
        <f>CleanedData[[#This Row],[Purchase Amount]]*0.15</f>
        <v>55.435499999999998</v>
      </c>
      <c r="AA7351" s="6">
        <f>CleanedData[[#This Row],[Purchase Amount]]*1.15</f>
        <v>425.00549999999998</v>
      </c>
    </row>
    <row r="7352" spans="1:27" x14ac:dyDescent="0.3">
      <c r="A7352">
        <v>8888</v>
      </c>
      <c r="B7352" t="s">
        <v>7577</v>
      </c>
      <c r="C7352" s="1">
        <v>45841</v>
      </c>
      <c r="D7352">
        <v>60</v>
      </c>
      <c r="E7352" t="s">
        <v>52</v>
      </c>
      <c r="F7352" t="s">
        <v>61</v>
      </c>
      <c r="G7352" t="s">
        <v>146</v>
      </c>
      <c r="H7352">
        <v>2</v>
      </c>
      <c r="I7352" t="s">
        <v>42</v>
      </c>
      <c r="J7352" t="s">
        <v>43</v>
      </c>
      <c r="K7352" t="s">
        <v>64</v>
      </c>
      <c r="L7352" t="s">
        <v>42</v>
      </c>
      <c r="M7352" t="s">
        <v>196</v>
      </c>
      <c r="N7352" t="s">
        <v>47</v>
      </c>
      <c r="O7352" t="s">
        <v>89</v>
      </c>
      <c r="P7352" t="s">
        <v>49</v>
      </c>
      <c r="Q7352" t="s">
        <v>50</v>
      </c>
      <c r="R7352" s="6">
        <f>_xlfn.XLOOKUP(CleanedData[[#This Row],[Product]],'02_Lookup_Tables'!$A$2:$A$126,'02_Lookup_Tables'!$B$2:$B$126)</f>
        <v>27815.439999999999</v>
      </c>
      <c r="S7352" t="str">
        <f>VLOOKUP(CleanedData[[#This Row],[Product]],'02_Lookup_Tables'!$H$2:$I$126,2,FALSE)</f>
        <v>Electronics</v>
      </c>
      <c r="T7352" t="str">
        <f>VLOOKUP(CleanedData[[#This Row],[Province]],'02_Lookup_Tables'!$D$2:$E$10,2, FALSE)</f>
        <v>Southern Region</v>
      </c>
      <c r="U7352" t="str" cm="1">
        <f t="array" ref="U7352">_xlfn.IFS(CleanedData[[#This Row],[Purchase Amount]]&lt;500,"Low",
CleanedData[[#This Row],[Purchase Amount]]&lt;5000,"Medium",
TRUE,"High")</f>
        <v>High</v>
      </c>
      <c r="V7352" t="str">
        <f>TEXT(CleanedData[[#This Row],[Date]],"mmmm")</f>
        <v>July</v>
      </c>
      <c r="W7352" t="str">
        <f>"Q"&amp;ROUNDUP(MONTH(CleanedData[[#This Row],[Date]])/3,0)</f>
        <v>Q3</v>
      </c>
      <c r="X7352" t="str">
        <f>IF(CleanedData[[#This Row],[Purchase Amount]]&gt;=5000,"Yes","No")</f>
        <v>Yes</v>
      </c>
      <c r="Y7352">
        <f>IF(CleanedData[[#This Row],[Recommend]]="Yes",1,0)</f>
        <v>0</v>
      </c>
      <c r="Z7352" s="6">
        <f>CleanedData[[#This Row],[Purchase Amount]]*0.15</f>
        <v>4172.3159999999998</v>
      </c>
      <c r="AA7352" s="6">
        <f>CleanedData[[#This Row],[Purchase Amount]]*1.15</f>
        <v>31987.755999999998</v>
      </c>
    </row>
    <row r="7353" spans="1:27" x14ac:dyDescent="0.3">
      <c r="A7353">
        <v>8890</v>
      </c>
      <c r="B7353" t="s">
        <v>7578</v>
      </c>
      <c r="C7353" s="1">
        <v>45908</v>
      </c>
      <c r="D7353">
        <v>71</v>
      </c>
      <c r="E7353" t="s">
        <v>39</v>
      </c>
      <c r="F7353" t="s">
        <v>72</v>
      </c>
      <c r="G7353" t="s">
        <v>171</v>
      </c>
      <c r="H7353">
        <v>4</v>
      </c>
      <c r="I7353" t="s">
        <v>45</v>
      </c>
      <c r="J7353" t="s">
        <v>69</v>
      </c>
      <c r="K7353" t="s">
        <v>64</v>
      </c>
      <c r="L7353" t="s">
        <v>45</v>
      </c>
      <c r="N7353" t="s">
        <v>96</v>
      </c>
      <c r="O7353" t="s">
        <v>134</v>
      </c>
      <c r="P7353" t="s">
        <v>8646</v>
      </c>
      <c r="Q7353" t="s">
        <v>97</v>
      </c>
      <c r="R7353" s="6">
        <f>_xlfn.XLOOKUP(CleanedData[[#This Row],[Product]],'02_Lookup_Tables'!$A$2:$A$126,'02_Lookup_Tables'!$B$2:$B$126)</f>
        <v>6710.27</v>
      </c>
      <c r="S7353" t="str">
        <f>VLOOKUP(CleanedData[[#This Row],[Product]],'02_Lookup_Tables'!$H$2:$I$126,2,FALSE)</f>
        <v>Home Devices</v>
      </c>
      <c r="T7353" t="str">
        <f>VLOOKUP(CleanedData[[#This Row],[Province]],'02_Lookup_Tables'!$D$2:$E$10,2, FALSE)</f>
        <v>Central Region</v>
      </c>
      <c r="U7353" t="str" cm="1">
        <f t="array" ref="U7353">_xlfn.IFS(CleanedData[[#This Row],[Purchase Amount]]&lt;500,"Low",
CleanedData[[#This Row],[Purchase Amount]]&lt;5000,"Medium",
TRUE,"High")</f>
        <v>High</v>
      </c>
      <c r="V7353" t="str">
        <f>TEXT(CleanedData[[#This Row],[Date]],"mmmm")</f>
        <v>September</v>
      </c>
      <c r="W7353" t="str">
        <f>"Q"&amp;ROUNDUP(MONTH(CleanedData[[#This Row],[Date]])/3,0)</f>
        <v>Q3</v>
      </c>
      <c r="X7353" t="str">
        <f>IF(CleanedData[[#This Row],[Purchase Amount]]&gt;=5000,"Yes","No")</f>
        <v>Yes</v>
      </c>
      <c r="Y7353">
        <f>IF(CleanedData[[#This Row],[Recommend]]="Yes",1,0)</f>
        <v>1</v>
      </c>
      <c r="Z7353" s="6">
        <f>CleanedData[[#This Row],[Purchase Amount]]*0.15</f>
        <v>1006.5405000000001</v>
      </c>
      <c r="AA7353" s="6">
        <f>CleanedData[[#This Row],[Purchase Amount]]*1.15</f>
        <v>7716.8104999999996</v>
      </c>
    </row>
    <row r="7354" spans="1:27" x14ac:dyDescent="0.3">
      <c r="A7354">
        <v>8891</v>
      </c>
      <c r="B7354" t="s">
        <v>7579</v>
      </c>
      <c r="C7354" s="1">
        <v>45870</v>
      </c>
      <c r="D7354">
        <v>24</v>
      </c>
      <c r="E7354" t="s">
        <v>60</v>
      </c>
      <c r="F7354" t="s">
        <v>61</v>
      </c>
      <c r="G7354" t="s">
        <v>114</v>
      </c>
      <c r="H7354">
        <v>5</v>
      </c>
      <c r="I7354" t="s">
        <v>42</v>
      </c>
      <c r="J7354" t="s">
        <v>74</v>
      </c>
      <c r="K7354" t="s">
        <v>55</v>
      </c>
      <c r="L7354" t="s">
        <v>45</v>
      </c>
      <c r="M7354" t="s">
        <v>46</v>
      </c>
      <c r="N7354" t="s">
        <v>57</v>
      </c>
      <c r="O7354" t="s">
        <v>89</v>
      </c>
      <c r="P7354" t="s">
        <v>70</v>
      </c>
      <c r="Q7354" t="s">
        <v>66</v>
      </c>
      <c r="R7354" s="6">
        <f>_xlfn.XLOOKUP(CleanedData[[#This Row],[Product]],'02_Lookup_Tables'!$A$2:$A$126,'02_Lookup_Tables'!$B$2:$B$126)</f>
        <v>1440.59</v>
      </c>
      <c r="S7354" t="str">
        <f>VLOOKUP(CleanedData[[#This Row],[Product]],'02_Lookup_Tables'!$H$2:$I$126,2,FALSE)</f>
        <v>Beauty &amp; Personal Care</v>
      </c>
      <c r="T7354" t="str">
        <f>VLOOKUP(CleanedData[[#This Row],[Province]],'02_Lookup_Tables'!$D$2:$E$10,2, FALSE)</f>
        <v>Southern Region</v>
      </c>
      <c r="U7354" t="str" cm="1">
        <f t="array" ref="U7354">_xlfn.IFS(CleanedData[[#This Row],[Purchase Amount]]&lt;500,"Low",
CleanedData[[#This Row],[Purchase Amount]]&lt;5000,"Medium",
TRUE,"High")</f>
        <v>Medium</v>
      </c>
      <c r="V7354" t="str">
        <f>TEXT(CleanedData[[#This Row],[Date]],"mmmm")</f>
        <v>August</v>
      </c>
      <c r="W7354" t="str">
        <f>"Q"&amp;ROUNDUP(MONTH(CleanedData[[#This Row],[Date]])/3,0)</f>
        <v>Q3</v>
      </c>
      <c r="X7354" t="str">
        <f>IF(CleanedData[[#This Row],[Purchase Amount]]&gt;=5000,"Yes","No")</f>
        <v>No</v>
      </c>
      <c r="Y7354">
        <f>IF(CleanedData[[#This Row],[Recommend]]="Yes",1,0)</f>
        <v>0</v>
      </c>
      <c r="Z7354" s="6">
        <f>CleanedData[[#This Row],[Purchase Amount]]*0.15</f>
        <v>216.08849999999998</v>
      </c>
      <c r="AA7354" s="6">
        <f>CleanedData[[#This Row],[Purchase Amount]]*1.15</f>
        <v>1656.6784999999998</v>
      </c>
    </row>
    <row r="7355" spans="1:27" x14ac:dyDescent="0.3">
      <c r="A7355">
        <v>8892</v>
      </c>
      <c r="B7355" t="s">
        <v>7580</v>
      </c>
      <c r="C7355" s="1">
        <v>45730</v>
      </c>
      <c r="D7355">
        <v>60</v>
      </c>
      <c r="E7355" t="s">
        <v>60</v>
      </c>
      <c r="F7355" t="s">
        <v>83</v>
      </c>
      <c r="G7355" t="s">
        <v>225</v>
      </c>
      <c r="H7355">
        <v>3</v>
      </c>
      <c r="I7355" t="s">
        <v>45</v>
      </c>
      <c r="J7355" t="s">
        <v>69</v>
      </c>
      <c r="K7355" t="s">
        <v>55</v>
      </c>
      <c r="L7355" t="s">
        <v>42</v>
      </c>
      <c r="M7355" t="s">
        <v>184</v>
      </c>
      <c r="N7355" t="s">
        <v>48</v>
      </c>
      <c r="O7355" t="s">
        <v>148</v>
      </c>
      <c r="P7355" t="s">
        <v>49</v>
      </c>
      <c r="Q7355" t="s">
        <v>50</v>
      </c>
      <c r="R7355" s="6">
        <f>_xlfn.XLOOKUP(CleanedData[[#This Row],[Product]],'02_Lookup_Tables'!$A$2:$A$126,'02_Lookup_Tables'!$B$2:$B$126)</f>
        <v>1094.3699999999999</v>
      </c>
      <c r="S7355" t="str">
        <f>VLOOKUP(CleanedData[[#This Row],[Product]],'02_Lookup_Tables'!$H$2:$I$126,2,FALSE)</f>
        <v>Apparel</v>
      </c>
      <c r="T7355" t="str">
        <f>VLOOKUP(CleanedData[[#This Row],[Province]],'02_Lookup_Tables'!$D$2:$E$10,2, FALSE)</f>
        <v>Western Region</v>
      </c>
      <c r="U7355" t="str" cm="1">
        <f t="array" ref="U7355">_xlfn.IFS(CleanedData[[#This Row],[Purchase Amount]]&lt;500,"Low",
CleanedData[[#This Row],[Purchase Amount]]&lt;5000,"Medium",
TRUE,"High")</f>
        <v>Medium</v>
      </c>
      <c r="V7355" t="str">
        <f>TEXT(CleanedData[[#This Row],[Date]],"mmmm")</f>
        <v>March</v>
      </c>
      <c r="W7355" t="str">
        <f>"Q"&amp;ROUNDUP(MONTH(CleanedData[[#This Row],[Date]])/3,0)</f>
        <v>Q1</v>
      </c>
      <c r="X7355" t="str">
        <f>IF(CleanedData[[#This Row],[Purchase Amount]]&gt;=5000,"Yes","No")</f>
        <v>No</v>
      </c>
      <c r="Y7355">
        <f>IF(CleanedData[[#This Row],[Recommend]]="Yes",1,0)</f>
        <v>1</v>
      </c>
      <c r="Z7355" s="6">
        <f>CleanedData[[#This Row],[Purchase Amount]]*0.15</f>
        <v>164.15549999999999</v>
      </c>
      <c r="AA7355" s="6">
        <f>CleanedData[[#This Row],[Purchase Amount]]*1.15</f>
        <v>1258.5254999999997</v>
      </c>
    </row>
    <row r="7356" spans="1:27" x14ac:dyDescent="0.3">
      <c r="A7356">
        <v>8893</v>
      </c>
      <c r="B7356" t="s">
        <v>7581</v>
      </c>
      <c r="C7356" s="1">
        <v>45753</v>
      </c>
      <c r="D7356">
        <v>62</v>
      </c>
      <c r="E7356" t="s">
        <v>60</v>
      </c>
      <c r="F7356" t="s">
        <v>68</v>
      </c>
      <c r="G7356" t="s">
        <v>122</v>
      </c>
      <c r="H7356">
        <v>1</v>
      </c>
      <c r="I7356" t="s">
        <v>45</v>
      </c>
      <c r="J7356" t="s">
        <v>63</v>
      </c>
      <c r="K7356" t="s">
        <v>55</v>
      </c>
      <c r="L7356" t="s">
        <v>45</v>
      </c>
      <c r="M7356" t="s">
        <v>184</v>
      </c>
      <c r="N7356" t="s">
        <v>80</v>
      </c>
      <c r="O7356" t="s">
        <v>148</v>
      </c>
      <c r="P7356" t="s">
        <v>70</v>
      </c>
      <c r="Q7356" t="s">
        <v>50</v>
      </c>
      <c r="R7356" s="6">
        <f>_xlfn.XLOOKUP(CleanedData[[#This Row],[Product]],'02_Lookup_Tables'!$A$2:$A$126,'02_Lookup_Tables'!$B$2:$B$126)</f>
        <v>1712.08</v>
      </c>
      <c r="S7356" t="str">
        <f>VLOOKUP(CleanedData[[#This Row],[Product]],'02_Lookup_Tables'!$H$2:$I$126,2,FALSE)</f>
        <v>Home &amp; Living</v>
      </c>
      <c r="T7356" t="str">
        <f>VLOOKUP(CleanedData[[#This Row],[Province]],'02_Lookup_Tables'!$D$2:$E$10,2, FALSE)</f>
        <v>Northern Region</v>
      </c>
      <c r="U7356" t="str" cm="1">
        <f t="array" ref="U7356">_xlfn.IFS(CleanedData[[#This Row],[Purchase Amount]]&lt;500,"Low",
CleanedData[[#This Row],[Purchase Amount]]&lt;5000,"Medium",
TRUE,"High")</f>
        <v>Medium</v>
      </c>
      <c r="V7356" t="str">
        <f>TEXT(CleanedData[[#This Row],[Date]],"mmmm")</f>
        <v>April</v>
      </c>
      <c r="W7356" t="str">
        <f>"Q"&amp;ROUNDUP(MONTH(CleanedData[[#This Row],[Date]])/3,0)</f>
        <v>Q2</v>
      </c>
      <c r="X7356" t="str">
        <f>IF(CleanedData[[#This Row],[Purchase Amount]]&gt;=5000,"Yes","No")</f>
        <v>No</v>
      </c>
      <c r="Y7356">
        <f>IF(CleanedData[[#This Row],[Recommend]]="Yes",1,0)</f>
        <v>1</v>
      </c>
      <c r="Z7356" s="6">
        <f>CleanedData[[#This Row],[Purchase Amount]]*0.15</f>
        <v>256.81199999999995</v>
      </c>
      <c r="AA7356" s="6">
        <f>CleanedData[[#This Row],[Purchase Amount]]*1.15</f>
        <v>1968.8919999999998</v>
      </c>
    </row>
    <row r="7357" spans="1:27" x14ac:dyDescent="0.3">
      <c r="A7357">
        <v>8894</v>
      </c>
      <c r="B7357" t="s">
        <v>7582</v>
      </c>
      <c r="C7357" s="1">
        <v>45474</v>
      </c>
      <c r="D7357">
        <v>19</v>
      </c>
      <c r="E7357" t="s">
        <v>60</v>
      </c>
      <c r="F7357" t="s">
        <v>72</v>
      </c>
      <c r="G7357" t="s">
        <v>478</v>
      </c>
      <c r="H7357">
        <v>4</v>
      </c>
      <c r="I7357" t="s">
        <v>42</v>
      </c>
      <c r="J7357" t="s">
        <v>43</v>
      </c>
      <c r="K7357" t="s">
        <v>55</v>
      </c>
      <c r="L7357" t="s">
        <v>45</v>
      </c>
      <c r="M7357" t="s">
        <v>175</v>
      </c>
      <c r="N7357" t="s">
        <v>96</v>
      </c>
      <c r="O7357" t="s">
        <v>89</v>
      </c>
      <c r="P7357" t="s">
        <v>70</v>
      </c>
      <c r="Q7357" t="s">
        <v>66</v>
      </c>
      <c r="R7357" s="6">
        <f>_xlfn.XLOOKUP(CleanedData[[#This Row],[Product]],'02_Lookup_Tables'!$A$2:$A$126,'02_Lookup_Tables'!$B$2:$B$126)</f>
        <v>4507.63</v>
      </c>
      <c r="S7357" t="str">
        <f>VLOOKUP(CleanedData[[#This Row],[Product]],'02_Lookup_Tables'!$H$2:$I$126,2,FALSE)</f>
        <v>Sports &amp; Outdoors</v>
      </c>
      <c r="T7357" t="str">
        <f>VLOOKUP(CleanedData[[#This Row],[Province]],'02_Lookup_Tables'!$D$2:$E$10,2, FALSE)</f>
        <v>Central Region</v>
      </c>
      <c r="U7357" t="str" cm="1">
        <f t="array" ref="U7357">_xlfn.IFS(CleanedData[[#This Row],[Purchase Amount]]&lt;500,"Low",
CleanedData[[#This Row],[Purchase Amount]]&lt;5000,"Medium",
TRUE,"High")</f>
        <v>Medium</v>
      </c>
      <c r="V7357" t="str">
        <f>TEXT(CleanedData[[#This Row],[Date]],"mmmm")</f>
        <v>July</v>
      </c>
      <c r="W7357" t="str">
        <f>"Q"&amp;ROUNDUP(MONTH(CleanedData[[#This Row],[Date]])/3,0)</f>
        <v>Q3</v>
      </c>
      <c r="X7357" t="str">
        <f>IF(CleanedData[[#This Row],[Purchase Amount]]&gt;=5000,"Yes","No")</f>
        <v>No</v>
      </c>
      <c r="Y7357">
        <f>IF(CleanedData[[#This Row],[Recommend]]="Yes",1,0)</f>
        <v>0</v>
      </c>
      <c r="Z7357" s="6">
        <f>CleanedData[[#This Row],[Purchase Amount]]*0.15</f>
        <v>676.14449999999999</v>
      </c>
      <c r="AA7357" s="6">
        <f>CleanedData[[#This Row],[Purchase Amount]]*1.15</f>
        <v>5183.7744999999995</v>
      </c>
    </row>
    <row r="7358" spans="1:27" x14ac:dyDescent="0.3">
      <c r="A7358">
        <v>8895</v>
      </c>
      <c r="B7358" t="s">
        <v>7583</v>
      </c>
      <c r="C7358" s="1">
        <v>45352</v>
      </c>
      <c r="D7358">
        <v>30</v>
      </c>
      <c r="E7358" t="s">
        <v>39</v>
      </c>
      <c r="F7358" t="s">
        <v>61</v>
      </c>
      <c r="G7358" t="s">
        <v>472</v>
      </c>
      <c r="H7358">
        <v>1</v>
      </c>
      <c r="I7358" t="s">
        <v>45</v>
      </c>
      <c r="J7358" t="s">
        <v>63</v>
      </c>
      <c r="K7358" t="s">
        <v>55</v>
      </c>
      <c r="L7358" t="s">
        <v>42</v>
      </c>
      <c r="M7358" t="s">
        <v>106</v>
      </c>
      <c r="N7358" t="s">
        <v>80</v>
      </c>
      <c r="O7358" t="s">
        <v>148</v>
      </c>
      <c r="P7358" t="s">
        <v>70</v>
      </c>
      <c r="Q7358" t="s">
        <v>58</v>
      </c>
      <c r="R7358" s="6">
        <f>_xlfn.XLOOKUP(CleanedData[[#This Row],[Product]],'02_Lookup_Tables'!$A$2:$A$126,'02_Lookup_Tables'!$B$2:$B$126)</f>
        <v>2216.12</v>
      </c>
      <c r="S7358" t="str">
        <f>VLOOKUP(CleanedData[[#This Row],[Product]],'02_Lookup_Tables'!$H$2:$I$126,2,FALSE)</f>
        <v>Beauty &amp; Personal Care</v>
      </c>
      <c r="T7358" t="str">
        <f>VLOOKUP(CleanedData[[#This Row],[Province]],'02_Lookup_Tables'!$D$2:$E$10,2, FALSE)</f>
        <v>Southern Region</v>
      </c>
      <c r="U7358" t="str" cm="1">
        <f t="array" ref="U7358">_xlfn.IFS(CleanedData[[#This Row],[Purchase Amount]]&lt;500,"Low",
CleanedData[[#This Row],[Purchase Amount]]&lt;5000,"Medium",
TRUE,"High")</f>
        <v>Medium</v>
      </c>
      <c r="V7358" t="str">
        <f>TEXT(CleanedData[[#This Row],[Date]],"mmmm")</f>
        <v>March</v>
      </c>
      <c r="W7358" t="str">
        <f>"Q"&amp;ROUNDUP(MONTH(CleanedData[[#This Row],[Date]])/3,0)</f>
        <v>Q1</v>
      </c>
      <c r="X7358" t="str">
        <f>IF(CleanedData[[#This Row],[Purchase Amount]]&gt;=5000,"Yes","No")</f>
        <v>No</v>
      </c>
      <c r="Y7358">
        <f>IF(CleanedData[[#This Row],[Recommend]]="Yes",1,0)</f>
        <v>1</v>
      </c>
      <c r="Z7358" s="6">
        <f>CleanedData[[#This Row],[Purchase Amount]]*0.15</f>
        <v>332.41799999999995</v>
      </c>
      <c r="AA7358" s="6">
        <f>CleanedData[[#This Row],[Purchase Amount]]*1.15</f>
        <v>2548.5379999999996</v>
      </c>
    </row>
    <row r="7359" spans="1:27" x14ac:dyDescent="0.3">
      <c r="A7359">
        <v>8896</v>
      </c>
      <c r="B7359" t="s">
        <v>7584</v>
      </c>
      <c r="C7359" s="1">
        <v>45990</v>
      </c>
      <c r="D7359">
        <v>26</v>
      </c>
      <c r="E7359" t="s">
        <v>52</v>
      </c>
      <c r="F7359" t="s">
        <v>72</v>
      </c>
      <c r="G7359" t="s">
        <v>296</v>
      </c>
      <c r="H7359">
        <v>3</v>
      </c>
      <c r="I7359" t="s">
        <v>45</v>
      </c>
      <c r="J7359" t="s">
        <v>54</v>
      </c>
      <c r="K7359" t="s">
        <v>55</v>
      </c>
      <c r="L7359" t="s">
        <v>42</v>
      </c>
      <c r="M7359" t="s">
        <v>79</v>
      </c>
      <c r="N7359" t="s">
        <v>48</v>
      </c>
      <c r="O7359" t="s">
        <v>89</v>
      </c>
      <c r="P7359" t="s">
        <v>49</v>
      </c>
      <c r="Q7359" t="s">
        <v>58</v>
      </c>
      <c r="R7359" s="6">
        <f>_xlfn.XLOOKUP(CleanedData[[#This Row],[Product]],'02_Lookup_Tables'!$A$2:$A$126,'02_Lookup_Tables'!$B$2:$B$126)</f>
        <v>657.5</v>
      </c>
      <c r="S7359" t="str">
        <f>VLOOKUP(CleanedData[[#This Row],[Product]],'02_Lookup_Tables'!$H$2:$I$126,2,FALSE)</f>
        <v>Home Devices</v>
      </c>
      <c r="T7359" t="str">
        <f>VLOOKUP(CleanedData[[#This Row],[Province]],'02_Lookup_Tables'!$D$2:$E$10,2, FALSE)</f>
        <v>Central Region</v>
      </c>
      <c r="U7359" t="str" cm="1">
        <f t="array" ref="U7359">_xlfn.IFS(CleanedData[[#This Row],[Purchase Amount]]&lt;500,"Low",
CleanedData[[#This Row],[Purchase Amount]]&lt;5000,"Medium",
TRUE,"High")</f>
        <v>Medium</v>
      </c>
      <c r="V7359" t="str">
        <f>TEXT(CleanedData[[#This Row],[Date]],"mmmm")</f>
        <v>November</v>
      </c>
      <c r="W7359" t="str">
        <f>"Q"&amp;ROUNDUP(MONTH(CleanedData[[#This Row],[Date]])/3,0)</f>
        <v>Q4</v>
      </c>
      <c r="X7359" t="str">
        <f>IF(CleanedData[[#This Row],[Purchase Amount]]&gt;=5000,"Yes","No")</f>
        <v>No</v>
      </c>
      <c r="Y7359">
        <f>IF(CleanedData[[#This Row],[Recommend]]="Yes",1,0)</f>
        <v>1</v>
      </c>
      <c r="Z7359" s="6">
        <f>CleanedData[[#This Row],[Purchase Amount]]*0.15</f>
        <v>98.625</v>
      </c>
      <c r="AA7359" s="6">
        <f>CleanedData[[#This Row],[Purchase Amount]]*1.15</f>
        <v>756.12499999999989</v>
      </c>
    </row>
    <row r="7360" spans="1:27" x14ac:dyDescent="0.3">
      <c r="A7360">
        <v>8897</v>
      </c>
      <c r="B7360" t="s">
        <v>7585</v>
      </c>
      <c r="C7360" s="1">
        <v>45848</v>
      </c>
      <c r="D7360">
        <v>71</v>
      </c>
      <c r="E7360" t="s">
        <v>52</v>
      </c>
      <c r="F7360" t="s">
        <v>125</v>
      </c>
      <c r="G7360" t="s">
        <v>246</v>
      </c>
      <c r="H7360">
        <v>4</v>
      </c>
      <c r="I7360" t="s">
        <v>42</v>
      </c>
      <c r="J7360" t="s">
        <v>43</v>
      </c>
      <c r="K7360" t="s">
        <v>55</v>
      </c>
      <c r="L7360" t="s">
        <v>45</v>
      </c>
      <c r="M7360" t="s">
        <v>236</v>
      </c>
      <c r="N7360" t="s">
        <v>96</v>
      </c>
      <c r="O7360" t="s">
        <v>89</v>
      </c>
      <c r="P7360" t="s">
        <v>70</v>
      </c>
      <c r="Q7360" t="s">
        <v>97</v>
      </c>
      <c r="R7360" s="6">
        <f>_xlfn.XLOOKUP(CleanedData[[#This Row],[Product]],'02_Lookup_Tables'!$A$2:$A$126,'02_Lookup_Tables'!$B$2:$B$126)</f>
        <v>2603.98</v>
      </c>
      <c r="S7360" t="str">
        <f>VLOOKUP(CleanedData[[#This Row],[Product]],'02_Lookup_Tables'!$H$2:$I$126,2,FALSE)</f>
        <v>Accessories</v>
      </c>
      <c r="T7360" t="str">
        <f>VLOOKUP(CleanedData[[#This Row],[Province]],'02_Lookup_Tables'!$D$2:$E$10,2, FALSE)</f>
        <v>Western Region</v>
      </c>
      <c r="U7360" t="str" cm="1">
        <f t="array" ref="U7360">_xlfn.IFS(CleanedData[[#This Row],[Purchase Amount]]&lt;500,"Low",
CleanedData[[#This Row],[Purchase Amount]]&lt;5000,"Medium",
TRUE,"High")</f>
        <v>Medium</v>
      </c>
      <c r="V7360" t="str">
        <f>TEXT(CleanedData[[#This Row],[Date]],"mmmm")</f>
        <v>July</v>
      </c>
      <c r="W7360" t="str">
        <f>"Q"&amp;ROUNDUP(MONTH(CleanedData[[#This Row],[Date]])/3,0)</f>
        <v>Q3</v>
      </c>
      <c r="X7360" t="str">
        <f>IF(CleanedData[[#This Row],[Purchase Amount]]&gt;=5000,"Yes","No")</f>
        <v>No</v>
      </c>
      <c r="Y7360">
        <f>IF(CleanedData[[#This Row],[Recommend]]="Yes",1,0)</f>
        <v>0</v>
      </c>
      <c r="Z7360" s="6">
        <f>CleanedData[[#This Row],[Purchase Amount]]*0.15</f>
        <v>390.59699999999998</v>
      </c>
      <c r="AA7360" s="6">
        <f>CleanedData[[#This Row],[Purchase Amount]]*1.15</f>
        <v>2994.5769999999998</v>
      </c>
    </row>
    <row r="7361" spans="1:27" x14ac:dyDescent="0.3">
      <c r="A7361">
        <v>8898</v>
      </c>
      <c r="B7361" t="s">
        <v>7586</v>
      </c>
      <c r="C7361" s="1">
        <v>45845</v>
      </c>
      <c r="D7361">
        <v>45</v>
      </c>
      <c r="E7361" t="s">
        <v>60</v>
      </c>
      <c r="F7361" t="s">
        <v>83</v>
      </c>
      <c r="G7361" t="s">
        <v>230</v>
      </c>
      <c r="H7361">
        <v>2</v>
      </c>
      <c r="I7361" t="s">
        <v>45</v>
      </c>
      <c r="J7361" t="s">
        <v>74</v>
      </c>
      <c r="K7361" t="s">
        <v>55</v>
      </c>
      <c r="L7361" t="s">
        <v>45</v>
      </c>
      <c r="M7361" t="s">
        <v>165</v>
      </c>
      <c r="N7361" t="s">
        <v>47</v>
      </c>
      <c r="O7361" t="s">
        <v>89</v>
      </c>
      <c r="P7361" t="s">
        <v>49</v>
      </c>
      <c r="Q7361" t="s">
        <v>93</v>
      </c>
      <c r="R7361" s="6">
        <f>_xlfn.XLOOKUP(CleanedData[[#This Row],[Product]],'02_Lookup_Tables'!$A$2:$A$126,'02_Lookup_Tables'!$B$2:$B$126)</f>
        <v>1940.64</v>
      </c>
      <c r="S7361" t="str">
        <f>VLOOKUP(CleanedData[[#This Row],[Product]],'02_Lookup_Tables'!$H$2:$I$126,2,FALSE)</f>
        <v>Toys &amp; Games</v>
      </c>
      <c r="T7361" t="str">
        <f>VLOOKUP(CleanedData[[#This Row],[Province]],'02_Lookup_Tables'!$D$2:$E$10,2, FALSE)</f>
        <v>Western Region</v>
      </c>
      <c r="U7361" t="str" cm="1">
        <f t="array" ref="U7361">_xlfn.IFS(CleanedData[[#This Row],[Purchase Amount]]&lt;500,"Low",
CleanedData[[#This Row],[Purchase Amount]]&lt;5000,"Medium",
TRUE,"High")</f>
        <v>Medium</v>
      </c>
      <c r="V7361" t="str">
        <f>TEXT(CleanedData[[#This Row],[Date]],"mmmm")</f>
        <v>July</v>
      </c>
      <c r="W7361" t="str">
        <f>"Q"&amp;ROUNDUP(MONTH(CleanedData[[#This Row],[Date]])/3,0)</f>
        <v>Q3</v>
      </c>
      <c r="X7361" t="str">
        <f>IF(CleanedData[[#This Row],[Purchase Amount]]&gt;=5000,"Yes","No")</f>
        <v>No</v>
      </c>
      <c r="Y7361">
        <f>IF(CleanedData[[#This Row],[Recommend]]="Yes",1,0)</f>
        <v>1</v>
      </c>
      <c r="Z7361" s="6">
        <f>CleanedData[[#This Row],[Purchase Amount]]*0.15</f>
        <v>291.096</v>
      </c>
      <c r="AA7361" s="6">
        <f>CleanedData[[#This Row],[Purchase Amount]]*1.15</f>
        <v>2231.7359999999999</v>
      </c>
    </row>
    <row r="7362" spans="1:27" x14ac:dyDescent="0.3">
      <c r="A7362">
        <v>8899</v>
      </c>
      <c r="B7362" t="s">
        <v>7587</v>
      </c>
      <c r="C7362" s="1">
        <v>45704</v>
      </c>
      <c r="D7362">
        <v>35</v>
      </c>
      <c r="E7362" t="s">
        <v>52</v>
      </c>
      <c r="F7362" t="s">
        <v>68</v>
      </c>
      <c r="G7362" t="s">
        <v>162</v>
      </c>
      <c r="H7362">
        <v>3</v>
      </c>
      <c r="I7362" t="s">
        <v>42</v>
      </c>
      <c r="J7362" t="s">
        <v>54</v>
      </c>
      <c r="K7362" t="s">
        <v>55</v>
      </c>
      <c r="L7362" t="s">
        <v>45</v>
      </c>
      <c r="M7362" t="s">
        <v>140</v>
      </c>
      <c r="N7362" t="s">
        <v>48</v>
      </c>
      <c r="O7362" t="s">
        <v>148</v>
      </c>
      <c r="P7362" t="s">
        <v>49</v>
      </c>
      <c r="Q7362" t="s">
        <v>81</v>
      </c>
      <c r="R7362" s="6">
        <f>_xlfn.XLOOKUP(CleanedData[[#This Row],[Product]],'02_Lookup_Tables'!$A$2:$A$126,'02_Lookup_Tables'!$B$2:$B$126)</f>
        <v>3086.4</v>
      </c>
      <c r="S7362" t="str">
        <f>VLOOKUP(CleanedData[[#This Row],[Product]],'02_Lookup_Tables'!$H$2:$I$126,2,FALSE)</f>
        <v>Home &amp; Living</v>
      </c>
      <c r="T7362" t="str">
        <f>VLOOKUP(CleanedData[[#This Row],[Province]],'02_Lookup_Tables'!$D$2:$E$10,2, FALSE)</f>
        <v>Northern Region</v>
      </c>
      <c r="U7362" t="str" cm="1">
        <f t="array" ref="U7362">_xlfn.IFS(CleanedData[[#This Row],[Purchase Amount]]&lt;500,"Low",
CleanedData[[#This Row],[Purchase Amount]]&lt;5000,"Medium",
TRUE,"High")</f>
        <v>Medium</v>
      </c>
      <c r="V7362" t="str">
        <f>TEXT(CleanedData[[#This Row],[Date]],"mmmm")</f>
        <v>February</v>
      </c>
      <c r="W7362" t="str">
        <f>"Q"&amp;ROUNDUP(MONTH(CleanedData[[#This Row],[Date]])/3,0)</f>
        <v>Q1</v>
      </c>
      <c r="X7362" t="str">
        <f>IF(CleanedData[[#This Row],[Purchase Amount]]&gt;=5000,"Yes","No")</f>
        <v>No</v>
      </c>
      <c r="Y7362">
        <f>IF(CleanedData[[#This Row],[Recommend]]="Yes",1,0)</f>
        <v>0</v>
      </c>
      <c r="Z7362" s="6">
        <f>CleanedData[[#This Row],[Purchase Amount]]*0.15</f>
        <v>462.96</v>
      </c>
      <c r="AA7362" s="6">
        <f>CleanedData[[#This Row],[Purchase Amount]]*1.15</f>
        <v>3549.3599999999997</v>
      </c>
    </row>
    <row r="7363" spans="1:27" x14ac:dyDescent="0.3">
      <c r="A7363">
        <v>8900</v>
      </c>
      <c r="B7363" t="s">
        <v>7588</v>
      </c>
      <c r="C7363" s="1">
        <v>45445</v>
      </c>
      <c r="D7363">
        <v>53</v>
      </c>
      <c r="E7363" t="s">
        <v>39</v>
      </c>
      <c r="F7363" t="s">
        <v>125</v>
      </c>
      <c r="G7363" t="s">
        <v>246</v>
      </c>
      <c r="H7363">
        <v>1</v>
      </c>
      <c r="I7363" t="s">
        <v>42</v>
      </c>
      <c r="J7363" t="s">
        <v>43</v>
      </c>
      <c r="K7363" t="s">
        <v>55</v>
      </c>
      <c r="L7363" t="s">
        <v>45</v>
      </c>
      <c r="M7363" t="s">
        <v>106</v>
      </c>
      <c r="N7363" t="s">
        <v>80</v>
      </c>
      <c r="O7363" t="s">
        <v>148</v>
      </c>
      <c r="P7363" t="s">
        <v>70</v>
      </c>
      <c r="Q7363" t="s">
        <v>93</v>
      </c>
      <c r="R7363" s="6">
        <f>_xlfn.XLOOKUP(CleanedData[[#This Row],[Product]],'02_Lookup_Tables'!$A$2:$A$126,'02_Lookup_Tables'!$B$2:$B$126)</f>
        <v>2603.98</v>
      </c>
      <c r="S7363" t="str">
        <f>VLOOKUP(CleanedData[[#This Row],[Product]],'02_Lookup_Tables'!$H$2:$I$126,2,FALSE)</f>
        <v>Accessories</v>
      </c>
      <c r="T7363" t="str">
        <f>VLOOKUP(CleanedData[[#This Row],[Province]],'02_Lookup_Tables'!$D$2:$E$10,2, FALSE)</f>
        <v>Western Region</v>
      </c>
      <c r="U7363" t="str" cm="1">
        <f t="array" ref="U7363">_xlfn.IFS(CleanedData[[#This Row],[Purchase Amount]]&lt;500,"Low",
CleanedData[[#This Row],[Purchase Amount]]&lt;5000,"Medium",
TRUE,"High")</f>
        <v>Medium</v>
      </c>
      <c r="V7363" t="str">
        <f>TEXT(CleanedData[[#This Row],[Date]],"mmmm")</f>
        <v>June</v>
      </c>
      <c r="W7363" t="str">
        <f>"Q"&amp;ROUNDUP(MONTH(CleanedData[[#This Row],[Date]])/3,0)</f>
        <v>Q2</v>
      </c>
      <c r="X7363" t="str">
        <f>IF(CleanedData[[#This Row],[Purchase Amount]]&gt;=5000,"Yes","No")</f>
        <v>No</v>
      </c>
      <c r="Y7363">
        <f>IF(CleanedData[[#This Row],[Recommend]]="Yes",1,0)</f>
        <v>0</v>
      </c>
      <c r="Z7363" s="6">
        <f>CleanedData[[#This Row],[Purchase Amount]]*0.15</f>
        <v>390.59699999999998</v>
      </c>
      <c r="AA7363" s="6">
        <f>CleanedData[[#This Row],[Purchase Amount]]*1.15</f>
        <v>2994.5769999999998</v>
      </c>
    </row>
    <row r="7364" spans="1:27" x14ac:dyDescent="0.3">
      <c r="A7364">
        <v>8901</v>
      </c>
      <c r="B7364" t="s">
        <v>7589</v>
      </c>
      <c r="C7364" s="1">
        <v>45362</v>
      </c>
      <c r="D7364">
        <v>29</v>
      </c>
      <c r="E7364" t="s">
        <v>52</v>
      </c>
      <c r="F7364" t="s">
        <v>68</v>
      </c>
      <c r="G7364" t="s">
        <v>146</v>
      </c>
      <c r="H7364">
        <v>4</v>
      </c>
      <c r="I7364" t="s">
        <v>42</v>
      </c>
      <c r="J7364" t="s">
        <v>54</v>
      </c>
      <c r="K7364" t="s">
        <v>44</v>
      </c>
      <c r="L7364" t="s">
        <v>45</v>
      </c>
      <c r="M7364" t="s">
        <v>151</v>
      </c>
      <c r="N7364" t="s">
        <v>96</v>
      </c>
      <c r="O7364" t="s">
        <v>89</v>
      </c>
      <c r="P7364" t="s">
        <v>70</v>
      </c>
      <c r="Q7364" t="s">
        <v>58</v>
      </c>
      <c r="R7364" s="6">
        <f>_xlfn.XLOOKUP(CleanedData[[#This Row],[Product]],'02_Lookup_Tables'!$A$2:$A$126,'02_Lookup_Tables'!$B$2:$B$126)</f>
        <v>27815.439999999999</v>
      </c>
      <c r="S7364" t="str">
        <f>VLOOKUP(CleanedData[[#This Row],[Product]],'02_Lookup_Tables'!$H$2:$I$126,2,FALSE)</f>
        <v>Electronics</v>
      </c>
      <c r="T7364" t="str">
        <f>VLOOKUP(CleanedData[[#This Row],[Province]],'02_Lookup_Tables'!$D$2:$E$10,2, FALSE)</f>
        <v>Northern Region</v>
      </c>
      <c r="U7364" t="str" cm="1">
        <f t="array" ref="U7364">_xlfn.IFS(CleanedData[[#This Row],[Purchase Amount]]&lt;500,"Low",
CleanedData[[#This Row],[Purchase Amount]]&lt;5000,"Medium",
TRUE,"High")</f>
        <v>High</v>
      </c>
      <c r="V7364" t="str">
        <f>TEXT(CleanedData[[#This Row],[Date]],"mmmm")</f>
        <v>March</v>
      </c>
      <c r="W7364" t="str">
        <f>"Q"&amp;ROUNDUP(MONTH(CleanedData[[#This Row],[Date]])/3,0)</f>
        <v>Q1</v>
      </c>
      <c r="X7364" t="str">
        <f>IF(CleanedData[[#This Row],[Purchase Amount]]&gt;=5000,"Yes","No")</f>
        <v>Yes</v>
      </c>
      <c r="Y7364">
        <f>IF(CleanedData[[#This Row],[Recommend]]="Yes",1,0)</f>
        <v>0</v>
      </c>
      <c r="Z7364" s="6">
        <f>CleanedData[[#This Row],[Purchase Amount]]*0.15</f>
        <v>4172.3159999999998</v>
      </c>
      <c r="AA7364" s="6">
        <f>CleanedData[[#This Row],[Purchase Amount]]*1.15</f>
        <v>31987.755999999998</v>
      </c>
    </row>
    <row r="7365" spans="1:27" x14ac:dyDescent="0.3">
      <c r="A7365">
        <v>8902</v>
      </c>
      <c r="B7365" t="s">
        <v>7590</v>
      </c>
      <c r="C7365" s="1">
        <v>45700</v>
      </c>
      <c r="D7365">
        <v>53</v>
      </c>
      <c r="E7365" t="s">
        <v>39</v>
      </c>
      <c r="F7365" t="s">
        <v>83</v>
      </c>
      <c r="G7365" t="s">
        <v>301</v>
      </c>
      <c r="H7365">
        <v>4</v>
      </c>
      <c r="I7365" t="s">
        <v>45</v>
      </c>
      <c r="J7365" t="s">
        <v>69</v>
      </c>
      <c r="K7365" t="s">
        <v>44</v>
      </c>
      <c r="L7365" t="s">
        <v>45</v>
      </c>
      <c r="N7365" t="s">
        <v>96</v>
      </c>
      <c r="O7365" t="s">
        <v>134</v>
      </c>
      <c r="P7365" t="s">
        <v>8646</v>
      </c>
      <c r="Q7365" t="s">
        <v>93</v>
      </c>
      <c r="R7365" s="6">
        <f>_xlfn.XLOOKUP(CleanedData[[#This Row],[Product]],'02_Lookup_Tables'!$A$2:$A$126,'02_Lookup_Tables'!$B$2:$B$126)</f>
        <v>1000.7</v>
      </c>
      <c r="S7365" t="str">
        <f>VLOOKUP(CleanedData[[#This Row],[Product]],'02_Lookup_Tables'!$H$2:$I$126,2,FALSE)</f>
        <v>Toys &amp; Games</v>
      </c>
      <c r="T7365" t="str">
        <f>VLOOKUP(CleanedData[[#This Row],[Province]],'02_Lookup_Tables'!$D$2:$E$10,2, FALSE)</f>
        <v>Western Region</v>
      </c>
      <c r="U7365" t="str" cm="1">
        <f t="array" ref="U7365">_xlfn.IFS(CleanedData[[#This Row],[Purchase Amount]]&lt;500,"Low",
CleanedData[[#This Row],[Purchase Amount]]&lt;5000,"Medium",
TRUE,"High")</f>
        <v>Medium</v>
      </c>
      <c r="V7365" t="str">
        <f>TEXT(CleanedData[[#This Row],[Date]],"mmmm")</f>
        <v>February</v>
      </c>
      <c r="W7365" t="str">
        <f>"Q"&amp;ROUNDUP(MONTH(CleanedData[[#This Row],[Date]])/3,0)</f>
        <v>Q1</v>
      </c>
      <c r="X7365" t="str">
        <f>IF(CleanedData[[#This Row],[Purchase Amount]]&gt;=5000,"Yes","No")</f>
        <v>No</v>
      </c>
      <c r="Y7365">
        <f>IF(CleanedData[[#This Row],[Recommend]]="Yes",1,0)</f>
        <v>1</v>
      </c>
      <c r="Z7365" s="6">
        <f>CleanedData[[#This Row],[Purchase Amount]]*0.15</f>
        <v>150.10499999999999</v>
      </c>
      <c r="AA7365" s="6">
        <f>CleanedData[[#This Row],[Purchase Amount]]*1.15</f>
        <v>1150.8050000000001</v>
      </c>
    </row>
    <row r="7366" spans="1:27" x14ac:dyDescent="0.3">
      <c r="A7366">
        <v>8903</v>
      </c>
      <c r="B7366" t="s">
        <v>7591</v>
      </c>
      <c r="C7366" s="1">
        <v>45653</v>
      </c>
      <c r="D7366">
        <v>24</v>
      </c>
      <c r="E7366" t="s">
        <v>60</v>
      </c>
      <c r="F7366" t="s">
        <v>77</v>
      </c>
      <c r="G7366" t="s">
        <v>365</v>
      </c>
      <c r="H7366">
        <v>1</v>
      </c>
      <c r="I7366" t="s">
        <v>42</v>
      </c>
      <c r="J7366" t="s">
        <v>43</v>
      </c>
      <c r="K7366" t="s">
        <v>64</v>
      </c>
      <c r="L7366" t="s">
        <v>42</v>
      </c>
      <c r="M7366" t="s">
        <v>136</v>
      </c>
      <c r="N7366" t="s">
        <v>80</v>
      </c>
      <c r="O7366" t="s">
        <v>89</v>
      </c>
      <c r="P7366" t="s">
        <v>49</v>
      </c>
      <c r="Q7366" t="s">
        <v>66</v>
      </c>
      <c r="R7366" s="6">
        <f>_xlfn.XLOOKUP(CleanedData[[#This Row],[Product]],'02_Lookup_Tables'!$A$2:$A$126,'02_Lookup_Tables'!$B$2:$B$126)</f>
        <v>105.11</v>
      </c>
      <c r="S7366" t="str">
        <f>VLOOKUP(CleanedData[[#This Row],[Product]],'02_Lookup_Tables'!$H$2:$I$126,2,FALSE)</f>
        <v>Beauty &amp; Personal Care</v>
      </c>
      <c r="T7366" t="str">
        <f>VLOOKUP(CleanedData[[#This Row],[Province]],'02_Lookup_Tables'!$D$2:$E$10,2, FALSE)</f>
        <v>Central Region</v>
      </c>
      <c r="U7366" t="str" cm="1">
        <f t="array" ref="U7366">_xlfn.IFS(CleanedData[[#This Row],[Purchase Amount]]&lt;500,"Low",
CleanedData[[#This Row],[Purchase Amount]]&lt;5000,"Medium",
TRUE,"High")</f>
        <v>Low</v>
      </c>
      <c r="V7366" t="str">
        <f>TEXT(CleanedData[[#This Row],[Date]],"mmmm")</f>
        <v>December</v>
      </c>
      <c r="W7366" t="str">
        <f>"Q"&amp;ROUNDUP(MONTH(CleanedData[[#This Row],[Date]])/3,0)</f>
        <v>Q4</v>
      </c>
      <c r="X7366" t="str">
        <f>IF(CleanedData[[#This Row],[Purchase Amount]]&gt;=5000,"Yes","No")</f>
        <v>No</v>
      </c>
      <c r="Y7366">
        <f>IF(CleanedData[[#This Row],[Recommend]]="Yes",1,0)</f>
        <v>0</v>
      </c>
      <c r="Z7366" s="6">
        <f>CleanedData[[#This Row],[Purchase Amount]]*0.15</f>
        <v>15.766499999999999</v>
      </c>
      <c r="AA7366" s="6">
        <f>CleanedData[[#This Row],[Purchase Amount]]*1.15</f>
        <v>120.87649999999999</v>
      </c>
    </row>
    <row r="7367" spans="1:27" x14ac:dyDescent="0.3">
      <c r="A7367">
        <v>8904</v>
      </c>
      <c r="B7367" t="s">
        <v>7592</v>
      </c>
      <c r="C7367" s="1">
        <v>45777</v>
      </c>
      <c r="D7367">
        <v>38</v>
      </c>
      <c r="E7367" t="s">
        <v>60</v>
      </c>
      <c r="F7367" t="s">
        <v>83</v>
      </c>
      <c r="G7367" t="s">
        <v>478</v>
      </c>
      <c r="H7367">
        <v>2</v>
      </c>
      <c r="I7367" t="s">
        <v>45</v>
      </c>
      <c r="J7367" t="s">
        <v>43</v>
      </c>
      <c r="K7367" t="s">
        <v>44</v>
      </c>
      <c r="L7367" t="s">
        <v>42</v>
      </c>
      <c r="M7367" t="s">
        <v>92</v>
      </c>
      <c r="N7367" t="s">
        <v>47</v>
      </c>
      <c r="O7367" t="s">
        <v>89</v>
      </c>
      <c r="P7367" t="s">
        <v>49</v>
      </c>
      <c r="Q7367" t="s">
        <v>81</v>
      </c>
      <c r="R7367" s="6">
        <f>_xlfn.XLOOKUP(CleanedData[[#This Row],[Product]],'02_Lookup_Tables'!$A$2:$A$126,'02_Lookup_Tables'!$B$2:$B$126)</f>
        <v>4507.63</v>
      </c>
      <c r="S7367" t="str">
        <f>VLOOKUP(CleanedData[[#This Row],[Product]],'02_Lookup_Tables'!$H$2:$I$126,2,FALSE)</f>
        <v>Sports &amp; Outdoors</v>
      </c>
      <c r="T7367" t="str">
        <f>VLOOKUP(CleanedData[[#This Row],[Province]],'02_Lookup_Tables'!$D$2:$E$10,2, FALSE)</f>
        <v>Western Region</v>
      </c>
      <c r="U7367" t="str" cm="1">
        <f t="array" ref="U7367">_xlfn.IFS(CleanedData[[#This Row],[Purchase Amount]]&lt;500,"Low",
CleanedData[[#This Row],[Purchase Amount]]&lt;5000,"Medium",
TRUE,"High")</f>
        <v>Medium</v>
      </c>
      <c r="V7367" t="str">
        <f>TEXT(CleanedData[[#This Row],[Date]],"mmmm")</f>
        <v>April</v>
      </c>
      <c r="W7367" t="str">
        <f>"Q"&amp;ROUNDUP(MONTH(CleanedData[[#This Row],[Date]])/3,0)</f>
        <v>Q2</v>
      </c>
      <c r="X7367" t="str">
        <f>IF(CleanedData[[#This Row],[Purchase Amount]]&gt;=5000,"Yes","No")</f>
        <v>No</v>
      </c>
      <c r="Y7367">
        <f>IF(CleanedData[[#This Row],[Recommend]]="Yes",1,0)</f>
        <v>1</v>
      </c>
      <c r="Z7367" s="6">
        <f>CleanedData[[#This Row],[Purchase Amount]]*0.15</f>
        <v>676.14449999999999</v>
      </c>
      <c r="AA7367" s="6">
        <f>CleanedData[[#This Row],[Purchase Amount]]*1.15</f>
        <v>5183.7744999999995</v>
      </c>
    </row>
    <row r="7368" spans="1:27" x14ac:dyDescent="0.3">
      <c r="A7368">
        <v>8905</v>
      </c>
      <c r="B7368" t="s">
        <v>7593</v>
      </c>
      <c r="C7368" s="1">
        <v>45464</v>
      </c>
      <c r="D7368">
        <v>32</v>
      </c>
      <c r="E7368" t="s">
        <v>60</v>
      </c>
      <c r="F7368" t="s">
        <v>72</v>
      </c>
      <c r="G7368" t="s">
        <v>309</v>
      </c>
      <c r="H7368">
        <v>4</v>
      </c>
      <c r="I7368" t="s">
        <v>42</v>
      </c>
      <c r="J7368" t="s">
        <v>69</v>
      </c>
      <c r="K7368" t="s">
        <v>64</v>
      </c>
      <c r="L7368" t="s">
        <v>42</v>
      </c>
      <c r="M7368" t="s">
        <v>92</v>
      </c>
      <c r="N7368" t="s">
        <v>96</v>
      </c>
      <c r="O7368" t="s">
        <v>89</v>
      </c>
      <c r="P7368" t="s">
        <v>70</v>
      </c>
      <c r="Q7368" t="s">
        <v>58</v>
      </c>
      <c r="R7368" s="6">
        <f>_xlfn.XLOOKUP(CleanedData[[#This Row],[Product]],'02_Lookup_Tables'!$A$2:$A$126,'02_Lookup_Tables'!$B$2:$B$126)</f>
        <v>353.21</v>
      </c>
      <c r="S7368" t="str">
        <f>VLOOKUP(CleanedData[[#This Row],[Product]],'02_Lookup_Tables'!$H$2:$I$126,2,FALSE)</f>
        <v>Food</v>
      </c>
      <c r="T7368" t="str">
        <f>VLOOKUP(CleanedData[[#This Row],[Province]],'02_Lookup_Tables'!$D$2:$E$10,2, FALSE)</f>
        <v>Central Region</v>
      </c>
      <c r="U7368" t="str" cm="1">
        <f t="array" ref="U7368">_xlfn.IFS(CleanedData[[#This Row],[Purchase Amount]]&lt;500,"Low",
CleanedData[[#This Row],[Purchase Amount]]&lt;5000,"Medium",
TRUE,"High")</f>
        <v>Low</v>
      </c>
      <c r="V7368" t="str">
        <f>TEXT(CleanedData[[#This Row],[Date]],"mmmm")</f>
        <v>June</v>
      </c>
      <c r="W7368" t="str">
        <f>"Q"&amp;ROUNDUP(MONTH(CleanedData[[#This Row],[Date]])/3,0)</f>
        <v>Q2</v>
      </c>
      <c r="X7368" t="str">
        <f>IF(CleanedData[[#This Row],[Purchase Amount]]&gt;=5000,"Yes","No")</f>
        <v>No</v>
      </c>
      <c r="Y7368">
        <f>IF(CleanedData[[#This Row],[Recommend]]="Yes",1,0)</f>
        <v>0</v>
      </c>
      <c r="Z7368" s="6">
        <f>CleanedData[[#This Row],[Purchase Amount]]*0.15</f>
        <v>52.981499999999997</v>
      </c>
      <c r="AA7368" s="6">
        <f>CleanedData[[#This Row],[Purchase Amount]]*1.15</f>
        <v>406.19149999999996</v>
      </c>
    </row>
    <row r="7369" spans="1:27" x14ac:dyDescent="0.3">
      <c r="A7369">
        <v>8906</v>
      </c>
      <c r="B7369" t="s">
        <v>7594</v>
      </c>
      <c r="C7369" s="1">
        <v>45683</v>
      </c>
      <c r="D7369">
        <v>60</v>
      </c>
      <c r="E7369" t="s">
        <v>39</v>
      </c>
      <c r="F7369" t="s">
        <v>130</v>
      </c>
      <c r="G7369" t="s">
        <v>223</v>
      </c>
      <c r="H7369">
        <v>5</v>
      </c>
      <c r="I7369" t="s">
        <v>45</v>
      </c>
      <c r="J7369" t="s">
        <v>74</v>
      </c>
      <c r="K7369" t="s">
        <v>64</v>
      </c>
      <c r="L7369" t="s">
        <v>42</v>
      </c>
      <c r="M7369" t="s">
        <v>46</v>
      </c>
      <c r="N7369" t="s">
        <v>57</v>
      </c>
      <c r="O7369" t="s">
        <v>89</v>
      </c>
      <c r="P7369" t="s">
        <v>70</v>
      </c>
      <c r="Q7369" t="s">
        <v>50</v>
      </c>
      <c r="R7369" s="6">
        <f>_xlfn.XLOOKUP(CleanedData[[#This Row],[Product]],'02_Lookup_Tables'!$A$2:$A$126,'02_Lookup_Tables'!$B$2:$B$126)</f>
        <v>209.53</v>
      </c>
      <c r="S7369" t="str">
        <f>VLOOKUP(CleanedData[[#This Row],[Product]],'02_Lookup_Tables'!$H$2:$I$126,2,FALSE)</f>
        <v>Food</v>
      </c>
      <c r="T7369" t="str">
        <f>VLOOKUP(CleanedData[[#This Row],[Province]],'02_Lookup_Tables'!$D$2:$E$10,2, FALSE)</f>
        <v>Eastern Region</v>
      </c>
      <c r="U7369" t="str" cm="1">
        <f t="array" ref="U7369">_xlfn.IFS(CleanedData[[#This Row],[Purchase Amount]]&lt;500,"Low",
CleanedData[[#This Row],[Purchase Amount]]&lt;5000,"Medium",
TRUE,"High")</f>
        <v>Low</v>
      </c>
      <c r="V7369" t="str">
        <f>TEXT(CleanedData[[#This Row],[Date]],"mmmm")</f>
        <v>January</v>
      </c>
      <c r="W7369" t="str">
        <f>"Q"&amp;ROUNDUP(MONTH(CleanedData[[#This Row],[Date]])/3,0)</f>
        <v>Q1</v>
      </c>
      <c r="X7369" t="str">
        <f>IF(CleanedData[[#This Row],[Purchase Amount]]&gt;=5000,"Yes","No")</f>
        <v>No</v>
      </c>
      <c r="Y7369">
        <f>IF(CleanedData[[#This Row],[Recommend]]="Yes",1,0)</f>
        <v>1</v>
      </c>
      <c r="Z7369" s="6">
        <f>CleanedData[[#This Row],[Purchase Amount]]*0.15</f>
        <v>31.429499999999997</v>
      </c>
      <c r="AA7369" s="6">
        <f>CleanedData[[#This Row],[Purchase Amount]]*1.15</f>
        <v>240.95949999999999</v>
      </c>
    </row>
    <row r="7370" spans="1:27" x14ac:dyDescent="0.3">
      <c r="A7370">
        <v>8907</v>
      </c>
      <c r="B7370" t="s">
        <v>7595</v>
      </c>
      <c r="C7370" s="1">
        <v>45666</v>
      </c>
      <c r="D7370">
        <v>58</v>
      </c>
      <c r="E7370" t="s">
        <v>52</v>
      </c>
      <c r="F7370" t="s">
        <v>77</v>
      </c>
      <c r="G7370" t="s">
        <v>109</v>
      </c>
      <c r="H7370">
        <v>4</v>
      </c>
      <c r="I7370" t="s">
        <v>42</v>
      </c>
      <c r="J7370" t="s">
        <v>63</v>
      </c>
      <c r="K7370" t="s">
        <v>64</v>
      </c>
      <c r="L7370" t="s">
        <v>45</v>
      </c>
      <c r="M7370" t="s">
        <v>184</v>
      </c>
      <c r="N7370" t="s">
        <v>96</v>
      </c>
      <c r="O7370" t="s">
        <v>148</v>
      </c>
      <c r="P7370" t="s">
        <v>49</v>
      </c>
      <c r="Q7370" t="s">
        <v>50</v>
      </c>
      <c r="R7370" s="6">
        <f>_xlfn.XLOOKUP(CleanedData[[#This Row],[Product]],'02_Lookup_Tables'!$A$2:$A$126,'02_Lookup_Tables'!$B$2:$B$126)</f>
        <v>228.08</v>
      </c>
      <c r="S7370" t="str">
        <f>VLOOKUP(CleanedData[[#This Row],[Product]],'02_Lookup_Tables'!$H$2:$I$126,2,FALSE)</f>
        <v>Apparel</v>
      </c>
      <c r="T7370" t="str">
        <f>VLOOKUP(CleanedData[[#This Row],[Province]],'02_Lookup_Tables'!$D$2:$E$10,2, FALSE)</f>
        <v>Central Region</v>
      </c>
      <c r="U7370" t="str" cm="1">
        <f t="array" ref="U7370">_xlfn.IFS(CleanedData[[#This Row],[Purchase Amount]]&lt;500,"Low",
CleanedData[[#This Row],[Purchase Amount]]&lt;5000,"Medium",
TRUE,"High")</f>
        <v>Low</v>
      </c>
      <c r="V7370" t="str">
        <f>TEXT(CleanedData[[#This Row],[Date]],"mmmm")</f>
        <v>January</v>
      </c>
      <c r="W7370" t="str">
        <f>"Q"&amp;ROUNDUP(MONTH(CleanedData[[#This Row],[Date]])/3,0)</f>
        <v>Q1</v>
      </c>
      <c r="X7370" t="str">
        <f>IF(CleanedData[[#This Row],[Purchase Amount]]&gt;=5000,"Yes","No")</f>
        <v>No</v>
      </c>
      <c r="Y7370">
        <f>IF(CleanedData[[#This Row],[Recommend]]="Yes",1,0)</f>
        <v>0</v>
      </c>
      <c r="Z7370" s="6">
        <f>CleanedData[[#This Row],[Purchase Amount]]*0.15</f>
        <v>34.212000000000003</v>
      </c>
      <c r="AA7370" s="6">
        <f>CleanedData[[#This Row],[Purchase Amount]]*1.15</f>
        <v>262.29199999999997</v>
      </c>
    </row>
    <row r="7371" spans="1:27" x14ac:dyDescent="0.3">
      <c r="A7371">
        <v>8908</v>
      </c>
      <c r="B7371" t="s">
        <v>7596</v>
      </c>
      <c r="C7371" s="1">
        <v>45402</v>
      </c>
      <c r="D7371">
        <v>20</v>
      </c>
      <c r="E7371" t="s">
        <v>60</v>
      </c>
      <c r="F7371" t="s">
        <v>72</v>
      </c>
      <c r="G7371" t="s">
        <v>116</v>
      </c>
      <c r="H7371">
        <v>3</v>
      </c>
      <c r="I7371" t="s">
        <v>45</v>
      </c>
      <c r="J7371" t="s">
        <v>43</v>
      </c>
      <c r="K7371" t="s">
        <v>64</v>
      </c>
      <c r="L7371" t="s">
        <v>42</v>
      </c>
      <c r="M7371" t="s">
        <v>184</v>
      </c>
      <c r="N7371" t="s">
        <v>48</v>
      </c>
      <c r="O7371" t="s">
        <v>148</v>
      </c>
      <c r="P7371" t="s">
        <v>49</v>
      </c>
      <c r="Q7371" t="s">
        <v>66</v>
      </c>
      <c r="R7371" s="6">
        <f>_xlfn.XLOOKUP(CleanedData[[#This Row],[Product]],'02_Lookup_Tables'!$A$2:$A$126,'02_Lookup_Tables'!$B$2:$B$126)</f>
        <v>869.65</v>
      </c>
      <c r="S7371" t="str">
        <f>VLOOKUP(CleanedData[[#This Row],[Product]],'02_Lookup_Tables'!$H$2:$I$126,2,FALSE)</f>
        <v>Toys &amp; Games</v>
      </c>
      <c r="T7371" t="str">
        <f>VLOOKUP(CleanedData[[#This Row],[Province]],'02_Lookup_Tables'!$D$2:$E$10,2, FALSE)</f>
        <v>Central Region</v>
      </c>
      <c r="U7371" t="str" cm="1">
        <f t="array" ref="U7371">_xlfn.IFS(CleanedData[[#This Row],[Purchase Amount]]&lt;500,"Low",
CleanedData[[#This Row],[Purchase Amount]]&lt;5000,"Medium",
TRUE,"High")</f>
        <v>Medium</v>
      </c>
      <c r="V7371" t="str">
        <f>TEXT(CleanedData[[#This Row],[Date]],"mmmm")</f>
        <v>April</v>
      </c>
      <c r="W7371" t="str">
        <f>"Q"&amp;ROUNDUP(MONTH(CleanedData[[#This Row],[Date]])/3,0)</f>
        <v>Q2</v>
      </c>
      <c r="X7371" t="str">
        <f>IF(CleanedData[[#This Row],[Purchase Amount]]&gt;=5000,"Yes","No")</f>
        <v>No</v>
      </c>
      <c r="Y7371">
        <f>IF(CleanedData[[#This Row],[Recommend]]="Yes",1,0)</f>
        <v>1</v>
      </c>
      <c r="Z7371" s="6">
        <f>CleanedData[[#This Row],[Purchase Amount]]*0.15</f>
        <v>130.44749999999999</v>
      </c>
      <c r="AA7371" s="6">
        <f>CleanedData[[#This Row],[Purchase Amount]]*1.15</f>
        <v>1000.0974999999999</v>
      </c>
    </row>
    <row r="7372" spans="1:27" x14ac:dyDescent="0.3">
      <c r="A7372">
        <v>8909</v>
      </c>
      <c r="B7372" t="s">
        <v>7597</v>
      </c>
      <c r="C7372" s="1">
        <v>45514</v>
      </c>
      <c r="D7372">
        <v>20</v>
      </c>
      <c r="E7372" t="s">
        <v>39</v>
      </c>
      <c r="F7372" t="s">
        <v>68</v>
      </c>
      <c r="G7372" t="s">
        <v>243</v>
      </c>
      <c r="H7372">
        <v>5</v>
      </c>
      <c r="I7372" t="s">
        <v>42</v>
      </c>
      <c r="J7372" t="s">
        <v>54</v>
      </c>
      <c r="K7372" t="s">
        <v>64</v>
      </c>
      <c r="L7372" t="s">
        <v>42</v>
      </c>
      <c r="M7372" t="s">
        <v>147</v>
      </c>
      <c r="N7372" t="s">
        <v>57</v>
      </c>
      <c r="O7372" t="s">
        <v>148</v>
      </c>
      <c r="P7372" t="s">
        <v>49</v>
      </c>
      <c r="Q7372" t="s">
        <v>66</v>
      </c>
      <c r="R7372" s="6">
        <f>_xlfn.XLOOKUP(CleanedData[[#This Row],[Product]],'02_Lookup_Tables'!$A$2:$A$126,'02_Lookup_Tables'!$B$2:$B$126)</f>
        <v>551.66</v>
      </c>
      <c r="S7372" t="str">
        <f>VLOOKUP(CleanedData[[#This Row],[Product]],'02_Lookup_Tables'!$H$2:$I$126,2,FALSE)</f>
        <v>Accessories</v>
      </c>
      <c r="T7372" t="str">
        <f>VLOOKUP(CleanedData[[#This Row],[Province]],'02_Lookup_Tables'!$D$2:$E$10,2, FALSE)</f>
        <v>Northern Region</v>
      </c>
      <c r="U7372" t="str" cm="1">
        <f t="array" ref="U7372">_xlfn.IFS(CleanedData[[#This Row],[Purchase Amount]]&lt;500,"Low",
CleanedData[[#This Row],[Purchase Amount]]&lt;5000,"Medium",
TRUE,"High")</f>
        <v>Medium</v>
      </c>
      <c r="V7372" t="str">
        <f>TEXT(CleanedData[[#This Row],[Date]],"mmmm")</f>
        <v>August</v>
      </c>
      <c r="W7372" t="str">
        <f>"Q"&amp;ROUNDUP(MONTH(CleanedData[[#This Row],[Date]])/3,0)</f>
        <v>Q3</v>
      </c>
      <c r="X7372" t="str">
        <f>IF(CleanedData[[#This Row],[Purchase Amount]]&gt;=5000,"Yes","No")</f>
        <v>No</v>
      </c>
      <c r="Y7372">
        <f>IF(CleanedData[[#This Row],[Recommend]]="Yes",1,0)</f>
        <v>0</v>
      </c>
      <c r="Z7372" s="6">
        <f>CleanedData[[#This Row],[Purchase Amount]]*0.15</f>
        <v>82.748999999999995</v>
      </c>
      <c r="AA7372" s="6">
        <f>CleanedData[[#This Row],[Purchase Amount]]*1.15</f>
        <v>634.40899999999988</v>
      </c>
    </row>
    <row r="7373" spans="1:27" x14ac:dyDescent="0.3">
      <c r="A7373">
        <v>8910</v>
      </c>
      <c r="B7373" t="s">
        <v>7598</v>
      </c>
      <c r="C7373" s="1">
        <v>45949</v>
      </c>
      <c r="D7373">
        <v>62</v>
      </c>
      <c r="E7373" t="s">
        <v>60</v>
      </c>
      <c r="F7373" t="s">
        <v>125</v>
      </c>
      <c r="G7373" t="s">
        <v>182</v>
      </c>
      <c r="H7373">
        <v>2</v>
      </c>
      <c r="I7373" t="s">
        <v>45</v>
      </c>
      <c r="J7373" t="s">
        <v>54</v>
      </c>
      <c r="K7373" t="s">
        <v>44</v>
      </c>
      <c r="L7373" t="s">
        <v>45</v>
      </c>
      <c r="M7373" t="s">
        <v>231</v>
      </c>
      <c r="N7373" t="s">
        <v>47</v>
      </c>
      <c r="O7373" t="s">
        <v>89</v>
      </c>
      <c r="P7373" t="s">
        <v>49</v>
      </c>
      <c r="Q7373" t="s">
        <v>50</v>
      </c>
      <c r="R7373" s="6">
        <f>_xlfn.XLOOKUP(CleanedData[[#This Row],[Product]],'02_Lookup_Tables'!$A$2:$A$126,'02_Lookup_Tables'!$B$2:$B$126)</f>
        <v>3715.65</v>
      </c>
      <c r="S7373" t="str">
        <f>VLOOKUP(CleanedData[[#This Row],[Product]],'02_Lookup_Tables'!$H$2:$I$126,2,FALSE)</f>
        <v>Home Devices</v>
      </c>
      <c r="T7373" t="str">
        <f>VLOOKUP(CleanedData[[#This Row],[Province]],'02_Lookup_Tables'!$D$2:$E$10,2, FALSE)</f>
        <v>Western Region</v>
      </c>
      <c r="U7373" t="str" cm="1">
        <f t="array" ref="U7373">_xlfn.IFS(CleanedData[[#This Row],[Purchase Amount]]&lt;500,"Low",
CleanedData[[#This Row],[Purchase Amount]]&lt;5000,"Medium",
TRUE,"High")</f>
        <v>Medium</v>
      </c>
      <c r="V7373" t="str">
        <f>TEXT(CleanedData[[#This Row],[Date]],"mmmm")</f>
        <v>October</v>
      </c>
      <c r="W7373" t="str">
        <f>"Q"&amp;ROUNDUP(MONTH(CleanedData[[#This Row],[Date]])/3,0)</f>
        <v>Q4</v>
      </c>
      <c r="X7373" t="str">
        <f>IF(CleanedData[[#This Row],[Purchase Amount]]&gt;=5000,"Yes","No")</f>
        <v>No</v>
      </c>
      <c r="Y7373">
        <f>IF(CleanedData[[#This Row],[Recommend]]="Yes",1,0)</f>
        <v>1</v>
      </c>
      <c r="Z7373" s="6">
        <f>CleanedData[[#This Row],[Purchase Amount]]*0.15</f>
        <v>557.34749999999997</v>
      </c>
      <c r="AA7373" s="6">
        <f>CleanedData[[#This Row],[Purchase Amount]]*1.15</f>
        <v>4272.9974999999995</v>
      </c>
    </row>
    <row r="7374" spans="1:27" x14ac:dyDescent="0.3">
      <c r="A7374">
        <v>8912</v>
      </c>
      <c r="B7374" t="s">
        <v>7599</v>
      </c>
      <c r="C7374" s="1">
        <v>45511</v>
      </c>
      <c r="D7374">
        <v>37</v>
      </c>
      <c r="E7374" t="s">
        <v>39</v>
      </c>
      <c r="F7374" t="s">
        <v>68</v>
      </c>
      <c r="G7374" t="s">
        <v>374</v>
      </c>
      <c r="H7374">
        <v>1</v>
      </c>
      <c r="I7374" t="s">
        <v>42</v>
      </c>
      <c r="J7374" t="s">
        <v>54</v>
      </c>
      <c r="K7374" t="s">
        <v>64</v>
      </c>
      <c r="L7374" t="s">
        <v>45</v>
      </c>
      <c r="M7374" t="s">
        <v>147</v>
      </c>
      <c r="N7374" t="s">
        <v>80</v>
      </c>
      <c r="O7374" t="s">
        <v>148</v>
      </c>
      <c r="P7374" t="s">
        <v>70</v>
      </c>
      <c r="Q7374" t="s">
        <v>81</v>
      </c>
      <c r="R7374" s="6">
        <f>_xlfn.XLOOKUP(CleanedData[[#This Row],[Product]],'02_Lookup_Tables'!$A$2:$A$126,'02_Lookup_Tables'!$B$2:$B$126)</f>
        <v>2906.97</v>
      </c>
      <c r="S7374" t="str">
        <f>VLOOKUP(CleanedData[[#This Row],[Product]],'02_Lookup_Tables'!$H$2:$I$126,2,FALSE)</f>
        <v>Home &amp; Living</v>
      </c>
      <c r="T7374" t="str">
        <f>VLOOKUP(CleanedData[[#This Row],[Province]],'02_Lookup_Tables'!$D$2:$E$10,2, FALSE)</f>
        <v>Northern Region</v>
      </c>
      <c r="U7374" t="str" cm="1">
        <f t="array" ref="U7374">_xlfn.IFS(CleanedData[[#This Row],[Purchase Amount]]&lt;500,"Low",
CleanedData[[#This Row],[Purchase Amount]]&lt;5000,"Medium",
TRUE,"High")</f>
        <v>Medium</v>
      </c>
      <c r="V7374" t="str">
        <f>TEXT(CleanedData[[#This Row],[Date]],"mmmm")</f>
        <v>August</v>
      </c>
      <c r="W7374" t="str">
        <f>"Q"&amp;ROUNDUP(MONTH(CleanedData[[#This Row],[Date]])/3,0)</f>
        <v>Q3</v>
      </c>
      <c r="X7374" t="str">
        <f>IF(CleanedData[[#This Row],[Purchase Amount]]&gt;=5000,"Yes","No")</f>
        <v>No</v>
      </c>
      <c r="Y7374">
        <f>IF(CleanedData[[#This Row],[Recommend]]="Yes",1,0)</f>
        <v>0</v>
      </c>
      <c r="Z7374" s="6">
        <f>CleanedData[[#This Row],[Purchase Amount]]*0.15</f>
        <v>436.04549999999995</v>
      </c>
      <c r="AA7374" s="6">
        <f>CleanedData[[#This Row],[Purchase Amount]]*1.15</f>
        <v>3343.0154999999995</v>
      </c>
    </row>
    <row r="7375" spans="1:27" x14ac:dyDescent="0.3">
      <c r="A7375">
        <v>8913</v>
      </c>
      <c r="B7375" t="s">
        <v>7600</v>
      </c>
      <c r="C7375" s="1">
        <v>45519</v>
      </c>
      <c r="D7375">
        <v>51</v>
      </c>
      <c r="E7375" t="s">
        <v>39</v>
      </c>
      <c r="F7375" t="s">
        <v>83</v>
      </c>
      <c r="G7375" t="s">
        <v>246</v>
      </c>
      <c r="H7375">
        <v>1</v>
      </c>
      <c r="I7375" t="s">
        <v>45</v>
      </c>
      <c r="J7375" t="s">
        <v>43</v>
      </c>
      <c r="K7375" t="s">
        <v>55</v>
      </c>
      <c r="L7375" t="s">
        <v>42</v>
      </c>
      <c r="M7375" t="s">
        <v>46</v>
      </c>
      <c r="N7375" t="s">
        <v>80</v>
      </c>
      <c r="O7375" t="s">
        <v>89</v>
      </c>
      <c r="P7375" t="s">
        <v>49</v>
      </c>
      <c r="Q7375" t="s">
        <v>93</v>
      </c>
      <c r="R7375" s="6">
        <f>_xlfn.XLOOKUP(CleanedData[[#This Row],[Product]],'02_Lookup_Tables'!$A$2:$A$126,'02_Lookup_Tables'!$B$2:$B$126)</f>
        <v>2603.98</v>
      </c>
      <c r="S7375" t="str">
        <f>VLOOKUP(CleanedData[[#This Row],[Product]],'02_Lookup_Tables'!$H$2:$I$126,2,FALSE)</f>
        <v>Accessories</v>
      </c>
      <c r="T7375" t="str">
        <f>VLOOKUP(CleanedData[[#This Row],[Province]],'02_Lookup_Tables'!$D$2:$E$10,2, FALSE)</f>
        <v>Western Region</v>
      </c>
      <c r="U7375" t="str" cm="1">
        <f t="array" ref="U7375">_xlfn.IFS(CleanedData[[#This Row],[Purchase Amount]]&lt;500,"Low",
CleanedData[[#This Row],[Purchase Amount]]&lt;5000,"Medium",
TRUE,"High")</f>
        <v>Medium</v>
      </c>
      <c r="V7375" t="str">
        <f>TEXT(CleanedData[[#This Row],[Date]],"mmmm")</f>
        <v>August</v>
      </c>
      <c r="W7375" t="str">
        <f>"Q"&amp;ROUNDUP(MONTH(CleanedData[[#This Row],[Date]])/3,0)</f>
        <v>Q3</v>
      </c>
      <c r="X7375" t="str">
        <f>IF(CleanedData[[#This Row],[Purchase Amount]]&gt;=5000,"Yes","No")</f>
        <v>No</v>
      </c>
      <c r="Y7375">
        <f>IF(CleanedData[[#This Row],[Recommend]]="Yes",1,0)</f>
        <v>1</v>
      </c>
      <c r="Z7375" s="6">
        <f>CleanedData[[#This Row],[Purchase Amount]]*0.15</f>
        <v>390.59699999999998</v>
      </c>
      <c r="AA7375" s="6">
        <f>CleanedData[[#This Row],[Purchase Amount]]*1.15</f>
        <v>2994.5769999999998</v>
      </c>
    </row>
    <row r="7376" spans="1:27" x14ac:dyDescent="0.3">
      <c r="A7376">
        <v>8914</v>
      </c>
      <c r="B7376" t="s">
        <v>7601</v>
      </c>
      <c r="C7376" s="1">
        <v>45812</v>
      </c>
      <c r="D7376">
        <v>78</v>
      </c>
      <c r="E7376" t="s">
        <v>60</v>
      </c>
      <c r="F7376" t="s">
        <v>130</v>
      </c>
      <c r="G7376" t="s">
        <v>114</v>
      </c>
      <c r="H7376">
        <v>5</v>
      </c>
      <c r="I7376" t="s">
        <v>42</v>
      </c>
      <c r="J7376" t="s">
        <v>54</v>
      </c>
      <c r="K7376" t="s">
        <v>55</v>
      </c>
      <c r="L7376" t="s">
        <v>42</v>
      </c>
      <c r="M7376" t="s">
        <v>180</v>
      </c>
      <c r="N7376" t="s">
        <v>57</v>
      </c>
      <c r="O7376" t="s">
        <v>89</v>
      </c>
      <c r="P7376" t="s">
        <v>70</v>
      </c>
      <c r="Q7376" t="s">
        <v>97</v>
      </c>
      <c r="R7376" s="6">
        <f>_xlfn.XLOOKUP(CleanedData[[#This Row],[Product]],'02_Lookup_Tables'!$A$2:$A$126,'02_Lookup_Tables'!$B$2:$B$126)</f>
        <v>1440.59</v>
      </c>
      <c r="S7376" t="str">
        <f>VLOOKUP(CleanedData[[#This Row],[Product]],'02_Lookup_Tables'!$H$2:$I$126,2,FALSE)</f>
        <v>Beauty &amp; Personal Care</v>
      </c>
      <c r="T7376" t="str">
        <f>VLOOKUP(CleanedData[[#This Row],[Province]],'02_Lookup_Tables'!$D$2:$E$10,2, FALSE)</f>
        <v>Eastern Region</v>
      </c>
      <c r="U7376" t="str" cm="1">
        <f t="array" ref="U7376">_xlfn.IFS(CleanedData[[#This Row],[Purchase Amount]]&lt;500,"Low",
CleanedData[[#This Row],[Purchase Amount]]&lt;5000,"Medium",
TRUE,"High")</f>
        <v>Medium</v>
      </c>
      <c r="V7376" t="str">
        <f>TEXT(CleanedData[[#This Row],[Date]],"mmmm")</f>
        <v>June</v>
      </c>
      <c r="W7376" t="str">
        <f>"Q"&amp;ROUNDUP(MONTH(CleanedData[[#This Row],[Date]])/3,0)</f>
        <v>Q2</v>
      </c>
      <c r="X7376" t="str">
        <f>IF(CleanedData[[#This Row],[Purchase Amount]]&gt;=5000,"Yes","No")</f>
        <v>No</v>
      </c>
      <c r="Y7376">
        <f>IF(CleanedData[[#This Row],[Recommend]]="Yes",1,0)</f>
        <v>0</v>
      </c>
      <c r="Z7376" s="6">
        <f>CleanedData[[#This Row],[Purchase Amount]]*0.15</f>
        <v>216.08849999999998</v>
      </c>
      <c r="AA7376" s="6">
        <f>CleanedData[[#This Row],[Purchase Amount]]*1.15</f>
        <v>1656.6784999999998</v>
      </c>
    </row>
    <row r="7377" spans="1:27" x14ac:dyDescent="0.3">
      <c r="A7377">
        <v>8915</v>
      </c>
      <c r="B7377" t="s">
        <v>7602</v>
      </c>
      <c r="C7377" s="1">
        <v>45395</v>
      </c>
      <c r="D7377">
        <v>74</v>
      </c>
      <c r="E7377" t="s">
        <v>60</v>
      </c>
      <c r="F7377" t="s">
        <v>40</v>
      </c>
      <c r="G7377" t="s">
        <v>563</v>
      </c>
      <c r="H7377">
        <v>5</v>
      </c>
      <c r="I7377" t="s">
        <v>45</v>
      </c>
      <c r="J7377" t="s">
        <v>74</v>
      </c>
      <c r="K7377" t="s">
        <v>44</v>
      </c>
      <c r="L7377" t="s">
        <v>45</v>
      </c>
      <c r="M7377" t="s">
        <v>46</v>
      </c>
      <c r="N7377" t="s">
        <v>57</v>
      </c>
      <c r="O7377" t="s">
        <v>89</v>
      </c>
      <c r="P7377" t="s">
        <v>70</v>
      </c>
      <c r="Q7377" t="s">
        <v>97</v>
      </c>
      <c r="R7377" s="6">
        <f>_xlfn.XLOOKUP(CleanedData[[#This Row],[Product]],'02_Lookup_Tables'!$A$2:$A$126,'02_Lookup_Tables'!$B$2:$B$126)</f>
        <v>11052.57</v>
      </c>
      <c r="S7377" t="str">
        <f>VLOOKUP(CleanedData[[#This Row],[Product]],'02_Lookup_Tables'!$H$2:$I$126,2,FALSE)</f>
        <v>Electronics</v>
      </c>
      <c r="T7377" t="str">
        <f>VLOOKUP(CleanedData[[#This Row],[Province]],'02_Lookup_Tables'!$D$2:$E$10,2, FALSE)</f>
        <v>Northern Region</v>
      </c>
      <c r="U7377" t="str" cm="1">
        <f t="array" ref="U7377">_xlfn.IFS(CleanedData[[#This Row],[Purchase Amount]]&lt;500,"Low",
CleanedData[[#This Row],[Purchase Amount]]&lt;5000,"Medium",
TRUE,"High")</f>
        <v>High</v>
      </c>
      <c r="V7377" t="str">
        <f>TEXT(CleanedData[[#This Row],[Date]],"mmmm")</f>
        <v>April</v>
      </c>
      <c r="W7377" t="str">
        <f>"Q"&amp;ROUNDUP(MONTH(CleanedData[[#This Row],[Date]])/3,0)</f>
        <v>Q2</v>
      </c>
      <c r="X7377" t="str">
        <f>IF(CleanedData[[#This Row],[Purchase Amount]]&gt;=5000,"Yes","No")</f>
        <v>Yes</v>
      </c>
      <c r="Y7377">
        <f>IF(CleanedData[[#This Row],[Recommend]]="Yes",1,0)</f>
        <v>1</v>
      </c>
      <c r="Z7377" s="6">
        <f>CleanedData[[#This Row],[Purchase Amount]]*0.15</f>
        <v>1657.8854999999999</v>
      </c>
      <c r="AA7377" s="6">
        <f>CleanedData[[#This Row],[Purchase Amount]]*1.15</f>
        <v>12710.455499999998</v>
      </c>
    </row>
    <row r="7378" spans="1:27" x14ac:dyDescent="0.3">
      <c r="A7378">
        <v>8916</v>
      </c>
      <c r="B7378" t="s">
        <v>7603</v>
      </c>
      <c r="C7378" s="1">
        <v>45962</v>
      </c>
      <c r="D7378">
        <v>31</v>
      </c>
      <c r="E7378" t="s">
        <v>39</v>
      </c>
      <c r="F7378" t="s">
        <v>61</v>
      </c>
      <c r="G7378" t="s">
        <v>463</v>
      </c>
      <c r="H7378">
        <v>1</v>
      </c>
      <c r="I7378" t="s">
        <v>42</v>
      </c>
      <c r="J7378" t="s">
        <v>43</v>
      </c>
      <c r="K7378" t="s">
        <v>44</v>
      </c>
      <c r="L7378" t="s">
        <v>42</v>
      </c>
      <c r="M7378" t="s">
        <v>85</v>
      </c>
      <c r="N7378" t="s">
        <v>80</v>
      </c>
      <c r="O7378" t="s">
        <v>48</v>
      </c>
      <c r="P7378" t="s">
        <v>49</v>
      </c>
      <c r="Q7378" t="s">
        <v>58</v>
      </c>
      <c r="R7378" s="6">
        <f>_xlfn.XLOOKUP(CleanedData[[#This Row],[Product]],'02_Lookup_Tables'!$A$2:$A$126,'02_Lookup_Tables'!$B$2:$B$126)</f>
        <v>470.6</v>
      </c>
      <c r="S7378" t="str">
        <f>VLOOKUP(CleanedData[[#This Row],[Product]],'02_Lookup_Tables'!$H$2:$I$126,2,FALSE)</f>
        <v>Toys &amp; Games</v>
      </c>
      <c r="T7378" t="str">
        <f>VLOOKUP(CleanedData[[#This Row],[Province]],'02_Lookup_Tables'!$D$2:$E$10,2, FALSE)</f>
        <v>Southern Region</v>
      </c>
      <c r="U7378" t="str" cm="1">
        <f t="array" ref="U7378">_xlfn.IFS(CleanedData[[#This Row],[Purchase Amount]]&lt;500,"Low",
CleanedData[[#This Row],[Purchase Amount]]&lt;5000,"Medium",
TRUE,"High")</f>
        <v>Low</v>
      </c>
      <c r="V7378" t="str">
        <f>TEXT(CleanedData[[#This Row],[Date]],"mmmm")</f>
        <v>November</v>
      </c>
      <c r="W7378" t="str">
        <f>"Q"&amp;ROUNDUP(MONTH(CleanedData[[#This Row],[Date]])/3,0)</f>
        <v>Q4</v>
      </c>
      <c r="X7378" t="str">
        <f>IF(CleanedData[[#This Row],[Purchase Amount]]&gt;=5000,"Yes","No")</f>
        <v>No</v>
      </c>
      <c r="Y7378">
        <f>IF(CleanedData[[#This Row],[Recommend]]="Yes",1,0)</f>
        <v>0</v>
      </c>
      <c r="Z7378" s="6">
        <f>CleanedData[[#This Row],[Purchase Amount]]*0.15</f>
        <v>70.59</v>
      </c>
      <c r="AA7378" s="6">
        <f>CleanedData[[#This Row],[Purchase Amount]]*1.15</f>
        <v>541.18999999999994</v>
      </c>
    </row>
    <row r="7379" spans="1:27" x14ac:dyDescent="0.3">
      <c r="A7379">
        <v>8917</v>
      </c>
      <c r="B7379" t="s">
        <v>7604</v>
      </c>
      <c r="C7379" s="1">
        <v>45873</v>
      </c>
      <c r="D7379">
        <v>30</v>
      </c>
      <c r="E7379" t="s">
        <v>60</v>
      </c>
      <c r="F7379" t="s">
        <v>72</v>
      </c>
      <c r="G7379" t="s">
        <v>505</v>
      </c>
      <c r="H7379">
        <v>4</v>
      </c>
      <c r="I7379" t="s">
        <v>42</v>
      </c>
      <c r="J7379" t="s">
        <v>74</v>
      </c>
      <c r="K7379" t="s">
        <v>44</v>
      </c>
      <c r="L7379" t="s">
        <v>45</v>
      </c>
      <c r="M7379" t="s">
        <v>140</v>
      </c>
      <c r="N7379" t="s">
        <v>96</v>
      </c>
      <c r="O7379" t="s">
        <v>148</v>
      </c>
      <c r="P7379" t="s">
        <v>49</v>
      </c>
      <c r="Q7379" t="s">
        <v>58</v>
      </c>
      <c r="R7379" s="6">
        <f>_xlfn.XLOOKUP(CleanedData[[#This Row],[Product]],'02_Lookup_Tables'!$A$2:$A$126,'02_Lookup_Tables'!$B$2:$B$126)</f>
        <v>2572.02</v>
      </c>
      <c r="S7379" t="str">
        <f>VLOOKUP(CleanedData[[#This Row],[Product]],'02_Lookup_Tables'!$H$2:$I$126,2,FALSE)</f>
        <v>Home &amp; Living</v>
      </c>
      <c r="T7379" t="str">
        <f>VLOOKUP(CleanedData[[#This Row],[Province]],'02_Lookup_Tables'!$D$2:$E$10,2, FALSE)</f>
        <v>Central Region</v>
      </c>
      <c r="U7379" t="str" cm="1">
        <f t="array" ref="U7379">_xlfn.IFS(CleanedData[[#This Row],[Purchase Amount]]&lt;500,"Low",
CleanedData[[#This Row],[Purchase Amount]]&lt;5000,"Medium",
TRUE,"High")</f>
        <v>Medium</v>
      </c>
      <c r="V7379" t="str">
        <f>TEXT(CleanedData[[#This Row],[Date]],"mmmm")</f>
        <v>August</v>
      </c>
      <c r="W7379" t="str">
        <f>"Q"&amp;ROUNDUP(MONTH(CleanedData[[#This Row],[Date]])/3,0)</f>
        <v>Q3</v>
      </c>
      <c r="X7379" t="str">
        <f>IF(CleanedData[[#This Row],[Purchase Amount]]&gt;=5000,"Yes","No")</f>
        <v>No</v>
      </c>
      <c r="Y7379">
        <f>IF(CleanedData[[#This Row],[Recommend]]="Yes",1,0)</f>
        <v>0</v>
      </c>
      <c r="Z7379" s="6">
        <f>CleanedData[[#This Row],[Purchase Amount]]*0.15</f>
        <v>385.803</v>
      </c>
      <c r="AA7379" s="6">
        <f>CleanedData[[#This Row],[Purchase Amount]]*1.15</f>
        <v>2957.8229999999999</v>
      </c>
    </row>
    <row r="7380" spans="1:27" x14ac:dyDescent="0.3">
      <c r="A7380">
        <v>8918</v>
      </c>
      <c r="B7380" t="s">
        <v>7605</v>
      </c>
      <c r="C7380" s="1">
        <v>45655</v>
      </c>
      <c r="D7380">
        <v>40</v>
      </c>
      <c r="E7380" t="s">
        <v>60</v>
      </c>
      <c r="F7380" t="s">
        <v>61</v>
      </c>
      <c r="G7380" t="s">
        <v>87</v>
      </c>
      <c r="H7380">
        <v>3</v>
      </c>
      <c r="I7380" t="s">
        <v>42</v>
      </c>
      <c r="J7380" t="s">
        <v>63</v>
      </c>
      <c r="K7380" t="s">
        <v>44</v>
      </c>
      <c r="L7380" t="s">
        <v>42</v>
      </c>
      <c r="M7380" t="s">
        <v>56</v>
      </c>
      <c r="N7380" t="s">
        <v>48</v>
      </c>
      <c r="O7380" t="s">
        <v>148</v>
      </c>
      <c r="P7380" t="s">
        <v>49</v>
      </c>
      <c r="Q7380" t="s">
        <v>81</v>
      </c>
      <c r="R7380" s="6">
        <f>_xlfn.XLOOKUP(CleanedData[[#This Row],[Product]],'02_Lookup_Tables'!$A$2:$A$126,'02_Lookup_Tables'!$B$2:$B$126)</f>
        <v>409.06</v>
      </c>
      <c r="S7380" t="str">
        <f>VLOOKUP(CleanedData[[#This Row],[Product]],'02_Lookup_Tables'!$H$2:$I$126,2,FALSE)</f>
        <v>Home Devices</v>
      </c>
      <c r="T7380" t="str">
        <f>VLOOKUP(CleanedData[[#This Row],[Province]],'02_Lookup_Tables'!$D$2:$E$10,2, FALSE)</f>
        <v>Southern Region</v>
      </c>
      <c r="U7380" t="str" cm="1">
        <f t="array" ref="U7380">_xlfn.IFS(CleanedData[[#This Row],[Purchase Amount]]&lt;500,"Low",
CleanedData[[#This Row],[Purchase Amount]]&lt;5000,"Medium",
TRUE,"High")</f>
        <v>Low</v>
      </c>
      <c r="V7380" t="str">
        <f>TEXT(CleanedData[[#This Row],[Date]],"mmmm")</f>
        <v>December</v>
      </c>
      <c r="W7380" t="str">
        <f>"Q"&amp;ROUNDUP(MONTH(CleanedData[[#This Row],[Date]])/3,0)</f>
        <v>Q4</v>
      </c>
      <c r="X7380" t="str">
        <f>IF(CleanedData[[#This Row],[Purchase Amount]]&gt;=5000,"Yes","No")</f>
        <v>No</v>
      </c>
      <c r="Y7380">
        <f>IF(CleanedData[[#This Row],[Recommend]]="Yes",1,0)</f>
        <v>0</v>
      </c>
      <c r="Z7380" s="6">
        <f>CleanedData[[#This Row],[Purchase Amount]]*0.15</f>
        <v>61.358999999999995</v>
      </c>
      <c r="AA7380" s="6">
        <f>CleanedData[[#This Row],[Purchase Amount]]*1.15</f>
        <v>470.41899999999998</v>
      </c>
    </row>
    <row r="7381" spans="1:27" x14ac:dyDescent="0.3">
      <c r="A7381">
        <v>8919</v>
      </c>
      <c r="B7381" t="s">
        <v>7606</v>
      </c>
      <c r="C7381" s="1">
        <v>45831</v>
      </c>
      <c r="D7381">
        <v>24</v>
      </c>
      <c r="E7381" t="s">
        <v>39</v>
      </c>
      <c r="F7381" t="s">
        <v>108</v>
      </c>
      <c r="G7381" t="s">
        <v>291</v>
      </c>
      <c r="H7381">
        <v>1</v>
      </c>
      <c r="I7381" t="s">
        <v>45</v>
      </c>
      <c r="J7381" t="s">
        <v>54</v>
      </c>
      <c r="K7381" t="s">
        <v>44</v>
      </c>
      <c r="L7381" t="s">
        <v>45</v>
      </c>
      <c r="M7381" t="s">
        <v>75</v>
      </c>
      <c r="N7381" t="s">
        <v>80</v>
      </c>
      <c r="O7381" t="s">
        <v>89</v>
      </c>
      <c r="P7381" t="s">
        <v>49</v>
      </c>
      <c r="Q7381" t="s">
        <v>66</v>
      </c>
      <c r="R7381" s="6">
        <f>_xlfn.XLOOKUP(CleanedData[[#This Row],[Product]],'02_Lookup_Tables'!$A$2:$A$126,'02_Lookup_Tables'!$B$2:$B$126)</f>
        <v>1171.25</v>
      </c>
      <c r="S7381" t="str">
        <f>VLOOKUP(CleanedData[[#This Row],[Product]],'02_Lookup_Tables'!$H$2:$I$126,2,FALSE)</f>
        <v>Toys &amp; Games</v>
      </c>
      <c r="T7381" t="str">
        <f>VLOOKUP(CleanedData[[#This Row],[Province]],'02_Lookup_Tables'!$D$2:$E$10,2, FALSE)</f>
        <v>Gauteng Region</v>
      </c>
      <c r="U7381" t="str" cm="1">
        <f t="array" ref="U7381">_xlfn.IFS(CleanedData[[#This Row],[Purchase Amount]]&lt;500,"Low",
CleanedData[[#This Row],[Purchase Amount]]&lt;5000,"Medium",
TRUE,"High")</f>
        <v>Medium</v>
      </c>
      <c r="V7381" t="str">
        <f>TEXT(CleanedData[[#This Row],[Date]],"mmmm")</f>
        <v>June</v>
      </c>
      <c r="W7381" t="str">
        <f>"Q"&amp;ROUNDUP(MONTH(CleanedData[[#This Row],[Date]])/3,0)</f>
        <v>Q2</v>
      </c>
      <c r="X7381" t="str">
        <f>IF(CleanedData[[#This Row],[Purchase Amount]]&gt;=5000,"Yes","No")</f>
        <v>No</v>
      </c>
      <c r="Y7381">
        <f>IF(CleanedData[[#This Row],[Recommend]]="Yes",1,0)</f>
        <v>1</v>
      </c>
      <c r="Z7381" s="6">
        <f>CleanedData[[#This Row],[Purchase Amount]]*0.15</f>
        <v>175.6875</v>
      </c>
      <c r="AA7381" s="6">
        <f>CleanedData[[#This Row],[Purchase Amount]]*1.15</f>
        <v>1346.9375</v>
      </c>
    </row>
    <row r="7382" spans="1:27" x14ac:dyDescent="0.3">
      <c r="A7382">
        <v>8920</v>
      </c>
      <c r="B7382" t="s">
        <v>7607</v>
      </c>
      <c r="C7382" s="1">
        <v>46017</v>
      </c>
      <c r="D7382">
        <v>57</v>
      </c>
      <c r="E7382" t="s">
        <v>39</v>
      </c>
      <c r="F7382" t="s">
        <v>125</v>
      </c>
      <c r="G7382" t="s">
        <v>120</v>
      </c>
      <c r="H7382">
        <v>5</v>
      </c>
      <c r="I7382" t="s">
        <v>45</v>
      </c>
      <c r="J7382" t="s">
        <v>54</v>
      </c>
      <c r="K7382" t="s">
        <v>44</v>
      </c>
      <c r="L7382" t="s">
        <v>45</v>
      </c>
      <c r="M7382" t="s">
        <v>112</v>
      </c>
      <c r="N7382" t="s">
        <v>57</v>
      </c>
      <c r="O7382" t="s">
        <v>48</v>
      </c>
      <c r="P7382" t="s">
        <v>49</v>
      </c>
      <c r="Q7382" t="s">
        <v>50</v>
      </c>
      <c r="R7382" s="6">
        <f>_xlfn.XLOOKUP(CleanedData[[#This Row],[Product]],'02_Lookup_Tables'!$A$2:$A$126,'02_Lookup_Tables'!$B$2:$B$126)</f>
        <v>471.63</v>
      </c>
      <c r="S7382" t="str">
        <f>VLOOKUP(CleanedData[[#This Row],[Product]],'02_Lookup_Tables'!$H$2:$I$126,2,FALSE)</f>
        <v>Beauty &amp; Personal Care</v>
      </c>
      <c r="T7382" t="str">
        <f>VLOOKUP(CleanedData[[#This Row],[Province]],'02_Lookup_Tables'!$D$2:$E$10,2, FALSE)</f>
        <v>Western Region</v>
      </c>
      <c r="U7382" t="str" cm="1">
        <f t="array" ref="U7382">_xlfn.IFS(CleanedData[[#This Row],[Purchase Amount]]&lt;500,"Low",
CleanedData[[#This Row],[Purchase Amount]]&lt;5000,"Medium",
TRUE,"High")</f>
        <v>Low</v>
      </c>
      <c r="V7382" t="str">
        <f>TEXT(CleanedData[[#This Row],[Date]],"mmmm")</f>
        <v>December</v>
      </c>
      <c r="W7382" t="str">
        <f>"Q"&amp;ROUNDUP(MONTH(CleanedData[[#This Row],[Date]])/3,0)</f>
        <v>Q4</v>
      </c>
      <c r="X7382" t="str">
        <f>IF(CleanedData[[#This Row],[Purchase Amount]]&gt;=5000,"Yes","No")</f>
        <v>No</v>
      </c>
      <c r="Y7382">
        <f>IF(CleanedData[[#This Row],[Recommend]]="Yes",1,0)</f>
        <v>1</v>
      </c>
      <c r="Z7382" s="6">
        <f>CleanedData[[#This Row],[Purchase Amount]]*0.15</f>
        <v>70.744500000000002</v>
      </c>
      <c r="AA7382" s="6">
        <f>CleanedData[[#This Row],[Purchase Amount]]*1.15</f>
        <v>542.3744999999999</v>
      </c>
    </row>
    <row r="7383" spans="1:27" x14ac:dyDescent="0.3">
      <c r="A7383">
        <v>8921</v>
      </c>
      <c r="B7383" t="s">
        <v>7608</v>
      </c>
      <c r="C7383" s="1">
        <v>45700</v>
      </c>
      <c r="D7383">
        <v>64</v>
      </c>
      <c r="E7383" t="s">
        <v>52</v>
      </c>
      <c r="F7383" t="s">
        <v>77</v>
      </c>
      <c r="G7383" t="s">
        <v>976</v>
      </c>
      <c r="H7383">
        <v>2</v>
      </c>
      <c r="I7383" t="s">
        <v>42</v>
      </c>
      <c r="J7383" t="s">
        <v>69</v>
      </c>
      <c r="K7383" t="s">
        <v>44</v>
      </c>
      <c r="L7383" t="s">
        <v>45</v>
      </c>
      <c r="N7383" t="s">
        <v>47</v>
      </c>
      <c r="O7383" t="s">
        <v>134</v>
      </c>
      <c r="P7383" t="s">
        <v>8646</v>
      </c>
      <c r="Q7383" t="s">
        <v>50</v>
      </c>
      <c r="R7383" s="6">
        <f>_xlfn.XLOOKUP(CleanedData[[#This Row],[Product]],'02_Lookup_Tables'!$A$2:$A$126,'02_Lookup_Tables'!$B$2:$B$126)</f>
        <v>412.16</v>
      </c>
      <c r="S7383" t="str">
        <f>VLOOKUP(CleanedData[[#This Row],[Product]],'02_Lookup_Tables'!$H$2:$I$126,2,FALSE)</f>
        <v>Apparel</v>
      </c>
      <c r="T7383" t="str">
        <f>VLOOKUP(CleanedData[[#This Row],[Province]],'02_Lookup_Tables'!$D$2:$E$10,2, FALSE)</f>
        <v>Central Region</v>
      </c>
      <c r="U7383" t="str" cm="1">
        <f t="array" ref="U7383">_xlfn.IFS(CleanedData[[#This Row],[Purchase Amount]]&lt;500,"Low",
CleanedData[[#This Row],[Purchase Amount]]&lt;5000,"Medium",
TRUE,"High")</f>
        <v>Low</v>
      </c>
      <c r="V7383" t="str">
        <f>TEXT(CleanedData[[#This Row],[Date]],"mmmm")</f>
        <v>February</v>
      </c>
      <c r="W7383" t="str">
        <f>"Q"&amp;ROUNDUP(MONTH(CleanedData[[#This Row],[Date]])/3,0)</f>
        <v>Q1</v>
      </c>
      <c r="X7383" t="str">
        <f>IF(CleanedData[[#This Row],[Purchase Amount]]&gt;=5000,"Yes","No")</f>
        <v>No</v>
      </c>
      <c r="Y7383">
        <f>IF(CleanedData[[#This Row],[Recommend]]="Yes",1,0)</f>
        <v>0</v>
      </c>
      <c r="Z7383" s="6">
        <f>CleanedData[[#This Row],[Purchase Amount]]*0.15</f>
        <v>61.823999999999998</v>
      </c>
      <c r="AA7383" s="6">
        <f>CleanedData[[#This Row],[Purchase Amount]]*1.15</f>
        <v>473.98399999999998</v>
      </c>
    </row>
    <row r="7384" spans="1:27" x14ac:dyDescent="0.3">
      <c r="A7384">
        <v>8923</v>
      </c>
      <c r="B7384" t="s">
        <v>7609</v>
      </c>
      <c r="C7384" s="1">
        <v>45681</v>
      </c>
      <c r="D7384">
        <v>30</v>
      </c>
      <c r="E7384" t="s">
        <v>60</v>
      </c>
      <c r="F7384" t="s">
        <v>72</v>
      </c>
      <c r="G7384" t="s">
        <v>131</v>
      </c>
      <c r="H7384">
        <v>1</v>
      </c>
      <c r="I7384" t="s">
        <v>42</v>
      </c>
      <c r="J7384" t="s">
        <v>63</v>
      </c>
      <c r="K7384" t="s">
        <v>44</v>
      </c>
      <c r="L7384" t="s">
        <v>42</v>
      </c>
      <c r="M7384" t="s">
        <v>106</v>
      </c>
      <c r="N7384" t="s">
        <v>80</v>
      </c>
      <c r="O7384" t="s">
        <v>148</v>
      </c>
      <c r="P7384" t="s">
        <v>70</v>
      </c>
      <c r="Q7384" t="s">
        <v>58</v>
      </c>
      <c r="R7384" s="6">
        <f>_xlfn.XLOOKUP(CleanedData[[#This Row],[Product]],'02_Lookup_Tables'!$A$2:$A$126,'02_Lookup_Tables'!$B$2:$B$126)</f>
        <v>369.57</v>
      </c>
      <c r="S7384" t="str">
        <f>VLOOKUP(CleanedData[[#This Row],[Product]],'02_Lookup_Tables'!$H$2:$I$126,2,FALSE)</f>
        <v>Accessories</v>
      </c>
      <c r="T7384" t="str">
        <f>VLOOKUP(CleanedData[[#This Row],[Province]],'02_Lookup_Tables'!$D$2:$E$10,2, FALSE)</f>
        <v>Central Region</v>
      </c>
      <c r="U7384" t="str" cm="1">
        <f t="array" ref="U7384">_xlfn.IFS(CleanedData[[#This Row],[Purchase Amount]]&lt;500,"Low",
CleanedData[[#This Row],[Purchase Amount]]&lt;5000,"Medium",
TRUE,"High")</f>
        <v>Low</v>
      </c>
      <c r="V7384" t="str">
        <f>TEXT(CleanedData[[#This Row],[Date]],"mmmm")</f>
        <v>January</v>
      </c>
      <c r="W7384" t="str">
        <f>"Q"&amp;ROUNDUP(MONTH(CleanedData[[#This Row],[Date]])/3,0)</f>
        <v>Q1</v>
      </c>
      <c r="X7384" t="str">
        <f>IF(CleanedData[[#This Row],[Purchase Amount]]&gt;=5000,"Yes","No")</f>
        <v>No</v>
      </c>
      <c r="Y7384">
        <f>IF(CleanedData[[#This Row],[Recommend]]="Yes",1,0)</f>
        <v>0</v>
      </c>
      <c r="Z7384" s="6">
        <f>CleanedData[[#This Row],[Purchase Amount]]*0.15</f>
        <v>55.435499999999998</v>
      </c>
      <c r="AA7384" s="6">
        <f>CleanedData[[#This Row],[Purchase Amount]]*1.15</f>
        <v>425.00549999999998</v>
      </c>
    </row>
    <row r="7385" spans="1:27" x14ac:dyDescent="0.3">
      <c r="A7385">
        <v>8924</v>
      </c>
      <c r="B7385" t="s">
        <v>7610</v>
      </c>
      <c r="C7385" s="1">
        <v>45984</v>
      </c>
      <c r="D7385">
        <v>51</v>
      </c>
      <c r="E7385" t="s">
        <v>39</v>
      </c>
      <c r="F7385" t="s">
        <v>108</v>
      </c>
      <c r="G7385" t="s">
        <v>164</v>
      </c>
      <c r="H7385">
        <v>2</v>
      </c>
      <c r="I7385" t="s">
        <v>45</v>
      </c>
      <c r="J7385" t="s">
        <v>43</v>
      </c>
      <c r="K7385" t="s">
        <v>64</v>
      </c>
      <c r="L7385" t="s">
        <v>45</v>
      </c>
      <c r="M7385" t="s">
        <v>88</v>
      </c>
      <c r="N7385" t="s">
        <v>47</v>
      </c>
      <c r="O7385" t="s">
        <v>89</v>
      </c>
      <c r="P7385" t="s">
        <v>49</v>
      </c>
      <c r="Q7385" t="s">
        <v>93</v>
      </c>
      <c r="R7385" s="6">
        <f>_xlfn.XLOOKUP(CleanedData[[#This Row],[Product]],'02_Lookup_Tables'!$A$2:$A$126,'02_Lookup_Tables'!$B$2:$B$126)</f>
        <v>440.87</v>
      </c>
      <c r="S7385" t="str">
        <f>VLOOKUP(CleanedData[[#This Row],[Product]],'02_Lookup_Tables'!$H$2:$I$126,2,FALSE)</f>
        <v>Home &amp; Living</v>
      </c>
      <c r="T7385" t="str">
        <f>VLOOKUP(CleanedData[[#This Row],[Province]],'02_Lookup_Tables'!$D$2:$E$10,2, FALSE)</f>
        <v>Gauteng Region</v>
      </c>
      <c r="U7385" t="str" cm="1">
        <f t="array" ref="U7385">_xlfn.IFS(CleanedData[[#This Row],[Purchase Amount]]&lt;500,"Low",
CleanedData[[#This Row],[Purchase Amount]]&lt;5000,"Medium",
TRUE,"High")</f>
        <v>Low</v>
      </c>
      <c r="V7385" t="str">
        <f>TEXT(CleanedData[[#This Row],[Date]],"mmmm")</f>
        <v>November</v>
      </c>
      <c r="W7385" t="str">
        <f>"Q"&amp;ROUNDUP(MONTH(CleanedData[[#This Row],[Date]])/3,0)</f>
        <v>Q4</v>
      </c>
      <c r="X7385" t="str">
        <f>IF(CleanedData[[#This Row],[Purchase Amount]]&gt;=5000,"Yes","No")</f>
        <v>No</v>
      </c>
      <c r="Y7385">
        <f>IF(CleanedData[[#This Row],[Recommend]]="Yes",1,0)</f>
        <v>1</v>
      </c>
      <c r="Z7385" s="6">
        <f>CleanedData[[#This Row],[Purchase Amount]]*0.15</f>
        <v>66.130499999999998</v>
      </c>
      <c r="AA7385" s="6">
        <f>CleanedData[[#This Row],[Purchase Amount]]*1.15</f>
        <v>507.00049999999999</v>
      </c>
    </row>
    <row r="7386" spans="1:27" x14ac:dyDescent="0.3">
      <c r="A7386">
        <v>8925</v>
      </c>
      <c r="B7386" t="s">
        <v>7611</v>
      </c>
      <c r="C7386" s="1">
        <v>45379</v>
      </c>
      <c r="D7386">
        <v>28</v>
      </c>
      <c r="E7386" t="s">
        <v>52</v>
      </c>
      <c r="F7386" t="s">
        <v>72</v>
      </c>
      <c r="G7386" t="s">
        <v>563</v>
      </c>
      <c r="H7386">
        <v>1</v>
      </c>
      <c r="I7386" t="s">
        <v>45</v>
      </c>
      <c r="J7386" t="s">
        <v>54</v>
      </c>
      <c r="K7386" t="s">
        <v>55</v>
      </c>
      <c r="L7386" t="s">
        <v>42</v>
      </c>
      <c r="M7386" t="s">
        <v>156</v>
      </c>
      <c r="N7386" t="s">
        <v>80</v>
      </c>
      <c r="O7386" t="s">
        <v>148</v>
      </c>
      <c r="P7386" t="s">
        <v>70</v>
      </c>
      <c r="Q7386" t="s">
        <v>58</v>
      </c>
      <c r="R7386" s="6">
        <f>_xlfn.XLOOKUP(CleanedData[[#This Row],[Product]],'02_Lookup_Tables'!$A$2:$A$126,'02_Lookup_Tables'!$B$2:$B$126)</f>
        <v>11052.57</v>
      </c>
      <c r="S7386" t="str">
        <f>VLOOKUP(CleanedData[[#This Row],[Product]],'02_Lookup_Tables'!$H$2:$I$126,2,FALSE)</f>
        <v>Electronics</v>
      </c>
      <c r="T7386" t="str">
        <f>VLOOKUP(CleanedData[[#This Row],[Province]],'02_Lookup_Tables'!$D$2:$E$10,2, FALSE)</f>
        <v>Central Region</v>
      </c>
      <c r="U7386" t="str" cm="1">
        <f t="array" ref="U7386">_xlfn.IFS(CleanedData[[#This Row],[Purchase Amount]]&lt;500,"Low",
CleanedData[[#This Row],[Purchase Amount]]&lt;5000,"Medium",
TRUE,"High")</f>
        <v>High</v>
      </c>
      <c r="V7386" t="str">
        <f>TEXT(CleanedData[[#This Row],[Date]],"mmmm")</f>
        <v>March</v>
      </c>
      <c r="W7386" t="str">
        <f>"Q"&amp;ROUNDUP(MONTH(CleanedData[[#This Row],[Date]])/3,0)</f>
        <v>Q1</v>
      </c>
      <c r="X7386" t="str">
        <f>IF(CleanedData[[#This Row],[Purchase Amount]]&gt;=5000,"Yes","No")</f>
        <v>Yes</v>
      </c>
      <c r="Y7386">
        <f>IF(CleanedData[[#This Row],[Recommend]]="Yes",1,0)</f>
        <v>1</v>
      </c>
      <c r="Z7386" s="6">
        <f>CleanedData[[#This Row],[Purchase Amount]]*0.15</f>
        <v>1657.8854999999999</v>
      </c>
      <c r="AA7386" s="6">
        <f>CleanedData[[#This Row],[Purchase Amount]]*1.15</f>
        <v>12710.455499999998</v>
      </c>
    </row>
    <row r="7387" spans="1:27" x14ac:dyDescent="0.3">
      <c r="A7387">
        <v>8926</v>
      </c>
      <c r="B7387" t="s">
        <v>7612</v>
      </c>
      <c r="C7387" s="1">
        <v>45460</v>
      </c>
      <c r="D7387">
        <v>19</v>
      </c>
      <c r="E7387" t="s">
        <v>60</v>
      </c>
      <c r="F7387" t="s">
        <v>68</v>
      </c>
      <c r="G7387" t="s">
        <v>187</v>
      </c>
      <c r="H7387">
        <v>3</v>
      </c>
      <c r="I7387" t="s">
        <v>45</v>
      </c>
      <c r="J7387" t="s">
        <v>63</v>
      </c>
      <c r="K7387" t="s">
        <v>64</v>
      </c>
      <c r="L7387" t="s">
        <v>42</v>
      </c>
      <c r="M7387" t="s">
        <v>106</v>
      </c>
      <c r="N7387" t="s">
        <v>48</v>
      </c>
      <c r="O7387" t="s">
        <v>148</v>
      </c>
      <c r="P7387" t="s">
        <v>49</v>
      </c>
      <c r="Q7387" t="s">
        <v>66</v>
      </c>
      <c r="R7387" s="6">
        <f>_xlfn.XLOOKUP(CleanedData[[#This Row],[Product]],'02_Lookup_Tables'!$A$2:$A$126,'02_Lookup_Tables'!$B$2:$B$126)</f>
        <v>24904.86</v>
      </c>
      <c r="S7387" t="str">
        <f>VLOOKUP(CleanedData[[#This Row],[Product]],'02_Lookup_Tables'!$H$2:$I$126,2,FALSE)</f>
        <v>Electronics</v>
      </c>
      <c r="T7387" t="str">
        <f>VLOOKUP(CleanedData[[#This Row],[Province]],'02_Lookup_Tables'!$D$2:$E$10,2, FALSE)</f>
        <v>Northern Region</v>
      </c>
      <c r="U7387" t="str" cm="1">
        <f t="array" ref="U7387">_xlfn.IFS(CleanedData[[#This Row],[Purchase Amount]]&lt;500,"Low",
CleanedData[[#This Row],[Purchase Amount]]&lt;5000,"Medium",
TRUE,"High")</f>
        <v>High</v>
      </c>
      <c r="V7387" t="str">
        <f>TEXT(CleanedData[[#This Row],[Date]],"mmmm")</f>
        <v>June</v>
      </c>
      <c r="W7387" t="str">
        <f>"Q"&amp;ROUNDUP(MONTH(CleanedData[[#This Row],[Date]])/3,0)</f>
        <v>Q2</v>
      </c>
      <c r="X7387" t="str">
        <f>IF(CleanedData[[#This Row],[Purchase Amount]]&gt;=5000,"Yes","No")</f>
        <v>Yes</v>
      </c>
      <c r="Y7387">
        <f>IF(CleanedData[[#This Row],[Recommend]]="Yes",1,0)</f>
        <v>1</v>
      </c>
      <c r="Z7387" s="6">
        <f>CleanedData[[#This Row],[Purchase Amount]]*0.15</f>
        <v>3735.7289999999998</v>
      </c>
      <c r="AA7387" s="6">
        <f>CleanedData[[#This Row],[Purchase Amount]]*1.15</f>
        <v>28640.589</v>
      </c>
    </row>
    <row r="7388" spans="1:27" x14ac:dyDescent="0.3">
      <c r="A7388">
        <v>8927</v>
      </c>
      <c r="B7388" t="s">
        <v>7613</v>
      </c>
      <c r="C7388" s="1">
        <v>45328</v>
      </c>
      <c r="D7388">
        <v>24</v>
      </c>
      <c r="E7388" t="s">
        <v>60</v>
      </c>
      <c r="F7388" t="s">
        <v>40</v>
      </c>
      <c r="G7388" t="s">
        <v>246</v>
      </c>
      <c r="H7388">
        <v>4</v>
      </c>
      <c r="I7388" t="s">
        <v>45</v>
      </c>
      <c r="J7388" t="s">
        <v>74</v>
      </c>
      <c r="K7388" t="s">
        <v>64</v>
      </c>
      <c r="L7388" t="s">
        <v>45</v>
      </c>
      <c r="M7388" t="s">
        <v>65</v>
      </c>
      <c r="N7388" t="s">
        <v>96</v>
      </c>
      <c r="O7388" t="s">
        <v>89</v>
      </c>
      <c r="P7388" t="s">
        <v>70</v>
      </c>
      <c r="Q7388" t="s">
        <v>66</v>
      </c>
      <c r="R7388" s="6">
        <f>_xlfn.XLOOKUP(CleanedData[[#This Row],[Product]],'02_Lookup_Tables'!$A$2:$A$126,'02_Lookup_Tables'!$B$2:$B$126)</f>
        <v>2603.98</v>
      </c>
      <c r="S7388" t="str">
        <f>VLOOKUP(CleanedData[[#This Row],[Product]],'02_Lookup_Tables'!$H$2:$I$126,2,FALSE)</f>
        <v>Accessories</v>
      </c>
      <c r="T7388" t="str">
        <f>VLOOKUP(CleanedData[[#This Row],[Province]],'02_Lookup_Tables'!$D$2:$E$10,2, FALSE)</f>
        <v>Northern Region</v>
      </c>
      <c r="U7388" t="str" cm="1">
        <f t="array" ref="U7388">_xlfn.IFS(CleanedData[[#This Row],[Purchase Amount]]&lt;500,"Low",
CleanedData[[#This Row],[Purchase Amount]]&lt;5000,"Medium",
TRUE,"High")</f>
        <v>Medium</v>
      </c>
      <c r="V7388" t="str">
        <f>TEXT(CleanedData[[#This Row],[Date]],"mmmm")</f>
        <v>February</v>
      </c>
      <c r="W7388" t="str">
        <f>"Q"&amp;ROUNDUP(MONTH(CleanedData[[#This Row],[Date]])/3,0)</f>
        <v>Q1</v>
      </c>
      <c r="X7388" t="str">
        <f>IF(CleanedData[[#This Row],[Purchase Amount]]&gt;=5000,"Yes","No")</f>
        <v>No</v>
      </c>
      <c r="Y7388">
        <f>IF(CleanedData[[#This Row],[Recommend]]="Yes",1,0)</f>
        <v>1</v>
      </c>
      <c r="Z7388" s="6">
        <f>CleanedData[[#This Row],[Purchase Amount]]*0.15</f>
        <v>390.59699999999998</v>
      </c>
      <c r="AA7388" s="6">
        <f>CleanedData[[#This Row],[Purchase Amount]]*1.15</f>
        <v>2994.5769999999998</v>
      </c>
    </row>
    <row r="7389" spans="1:27" x14ac:dyDescent="0.3">
      <c r="A7389">
        <v>8930</v>
      </c>
      <c r="B7389" t="s">
        <v>7614</v>
      </c>
      <c r="C7389" s="1">
        <v>45629</v>
      </c>
      <c r="D7389">
        <v>67</v>
      </c>
      <c r="E7389" t="s">
        <v>52</v>
      </c>
      <c r="F7389" t="s">
        <v>40</v>
      </c>
      <c r="G7389" t="s">
        <v>362</v>
      </c>
      <c r="H7389">
        <v>5</v>
      </c>
      <c r="I7389" t="s">
        <v>42</v>
      </c>
      <c r="J7389" t="s">
        <v>69</v>
      </c>
      <c r="K7389" t="s">
        <v>44</v>
      </c>
      <c r="L7389" t="s">
        <v>45</v>
      </c>
      <c r="M7389" t="s">
        <v>175</v>
      </c>
      <c r="N7389" t="s">
        <v>57</v>
      </c>
      <c r="O7389" t="s">
        <v>89</v>
      </c>
      <c r="P7389" t="s">
        <v>70</v>
      </c>
      <c r="Q7389" t="s">
        <v>97</v>
      </c>
      <c r="R7389" s="6">
        <f>_xlfn.XLOOKUP(CleanedData[[#This Row],[Product]],'02_Lookup_Tables'!$A$2:$A$126,'02_Lookup_Tables'!$B$2:$B$126)</f>
        <v>1746.77</v>
      </c>
      <c r="S7389" t="str">
        <f>VLOOKUP(CleanedData[[#This Row],[Product]],'02_Lookup_Tables'!$H$2:$I$126,2,FALSE)</f>
        <v>Home Devices</v>
      </c>
      <c r="T7389" t="str">
        <f>VLOOKUP(CleanedData[[#This Row],[Province]],'02_Lookup_Tables'!$D$2:$E$10,2, FALSE)</f>
        <v>Northern Region</v>
      </c>
      <c r="U7389" t="str" cm="1">
        <f t="array" ref="U7389">_xlfn.IFS(CleanedData[[#This Row],[Purchase Amount]]&lt;500,"Low",
CleanedData[[#This Row],[Purchase Amount]]&lt;5000,"Medium",
TRUE,"High")</f>
        <v>Medium</v>
      </c>
      <c r="V7389" t="str">
        <f>TEXT(CleanedData[[#This Row],[Date]],"mmmm")</f>
        <v>December</v>
      </c>
      <c r="W7389" t="str">
        <f>"Q"&amp;ROUNDUP(MONTH(CleanedData[[#This Row],[Date]])/3,0)</f>
        <v>Q4</v>
      </c>
      <c r="X7389" t="str">
        <f>IF(CleanedData[[#This Row],[Purchase Amount]]&gt;=5000,"Yes","No")</f>
        <v>No</v>
      </c>
      <c r="Y7389">
        <f>IF(CleanedData[[#This Row],[Recommend]]="Yes",1,0)</f>
        <v>0</v>
      </c>
      <c r="Z7389" s="6">
        <f>CleanedData[[#This Row],[Purchase Amount]]*0.15</f>
        <v>262.01549999999997</v>
      </c>
      <c r="AA7389" s="6">
        <f>CleanedData[[#This Row],[Purchase Amount]]*1.15</f>
        <v>2008.7854999999997</v>
      </c>
    </row>
    <row r="7390" spans="1:27" x14ac:dyDescent="0.3">
      <c r="A7390">
        <v>8931</v>
      </c>
      <c r="B7390" t="s">
        <v>7615</v>
      </c>
      <c r="C7390" s="1">
        <v>45329</v>
      </c>
      <c r="D7390">
        <v>23</v>
      </c>
      <c r="E7390" t="s">
        <v>52</v>
      </c>
      <c r="F7390" t="s">
        <v>125</v>
      </c>
      <c r="G7390" t="s">
        <v>189</v>
      </c>
      <c r="H7390">
        <v>4</v>
      </c>
      <c r="I7390" t="s">
        <v>42</v>
      </c>
      <c r="J7390" t="s">
        <v>43</v>
      </c>
      <c r="K7390" t="s">
        <v>55</v>
      </c>
      <c r="L7390" t="s">
        <v>42</v>
      </c>
      <c r="M7390" t="s">
        <v>79</v>
      </c>
      <c r="N7390" t="s">
        <v>96</v>
      </c>
      <c r="O7390" t="s">
        <v>89</v>
      </c>
      <c r="P7390" t="s">
        <v>70</v>
      </c>
      <c r="Q7390" t="s">
        <v>66</v>
      </c>
      <c r="R7390" s="6">
        <f>_xlfn.XLOOKUP(CleanedData[[#This Row],[Product]],'02_Lookup_Tables'!$A$2:$A$126,'02_Lookup_Tables'!$B$2:$B$126)</f>
        <v>1619.07</v>
      </c>
      <c r="S7390" t="str">
        <f>VLOOKUP(CleanedData[[#This Row],[Product]],'02_Lookup_Tables'!$H$2:$I$126,2,FALSE)</f>
        <v>Home &amp; Living</v>
      </c>
      <c r="T7390" t="str">
        <f>VLOOKUP(CleanedData[[#This Row],[Province]],'02_Lookup_Tables'!$D$2:$E$10,2, FALSE)</f>
        <v>Western Region</v>
      </c>
      <c r="U7390" t="str" cm="1">
        <f t="array" ref="U7390">_xlfn.IFS(CleanedData[[#This Row],[Purchase Amount]]&lt;500,"Low",
CleanedData[[#This Row],[Purchase Amount]]&lt;5000,"Medium",
TRUE,"High")</f>
        <v>Medium</v>
      </c>
      <c r="V7390" t="str">
        <f>TEXT(CleanedData[[#This Row],[Date]],"mmmm")</f>
        <v>February</v>
      </c>
      <c r="W7390" t="str">
        <f>"Q"&amp;ROUNDUP(MONTH(CleanedData[[#This Row],[Date]])/3,0)</f>
        <v>Q1</v>
      </c>
      <c r="X7390" t="str">
        <f>IF(CleanedData[[#This Row],[Purchase Amount]]&gt;=5000,"Yes","No")</f>
        <v>No</v>
      </c>
      <c r="Y7390">
        <f>IF(CleanedData[[#This Row],[Recommend]]="Yes",1,0)</f>
        <v>0</v>
      </c>
      <c r="Z7390" s="6">
        <f>CleanedData[[#This Row],[Purchase Amount]]*0.15</f>
        <v>242.86049999999997</v>
      </c>
      <c r="AA7390" s="6">
        <f>CleanedData[[#This Row],[Purchase Amount]]*1.15</f>
        <v>1861.9304999999997</v>
      </c>
    </row>
    <row r="7391" spans="1:27" x14ac:dyDescent="0.3">
      <c r="A7391">
        <v>8932</v>
      </c>
      <c r="B7391" t="s">
        <v>7616</v>
      </c>
      <c r="C7391" s="1">
        <v>45536</v>
      </c>
      <c r="D7391">
        <v>55</v>
      </c>
      <c r="E7391" t="s">
        <v>52</v>
      </c>
      <c r="F7391" t="s">
        <v>61</v>
      </c>
      <c r="G7391" t="s">
        <v>116</v>
      </c>
      <c r="H7391">
        <v>4</v>
      </c>
      <c r="I7391" t="s">
        <v>45</v>
      </c>
      <c r="J7391" t="s">
        <v>74</v>
      </c>
      <c r="K7391" t="s">
        <v>44</v>
      </c>
      <c r="L7391" t="s">
        <v>42</v>
      </c>
      <c r="M7391" t="s">
        <v>75</v>
      </c>
      <c r="N7391" t="s">
        <v>96</v>
      </c>
      <c r="O7391" t="s">
        <v>89</v>
      </c>
      <c r="P7391" t="s">
        <v>70</v>
      </c>
      <c r="Q7391" t="s">
        <v>50</v>
      </c>
      <c r="R7391" s="6">
        <f>_xlfn.XLOOKUP(CleanedData[[#This Row],[Product]],'02_Lookup_Tables'!$A$2:$A$126,'02_Lookup_Tables'!$B$2:$B$126)</f>
        <v>869.65</v>
      </c>
      <c r="S7391" t="str">
        <f>VLOOKUP(CleanedData[[#This Row],[Product]],'02_Lookup_Tables'!$H$2:$I$126,2,FALSE)</f>
        <v>Toys &amp; Games</v>
      </c>
      <c r="T7391" t="str">
        <f>VLOOKUP(CleanedData[[#This Row],[Province]],'02_Lookup_Tables'!$D$2:$E$10,2, FALSE)</f>
        <v>Southern Region</v>
      </c>
      <c r="U7391" t="str" cm="1">
        <f t="array" ref="U7391">_xlfn.IFS(CleanedData[[#This Row],[Purchase Amount]]&lt;500,"Low",
CleanedData[[#This Row],[Purchase Amount]]&lt;5000,"Medium",
TRUE,"High")</f>
        <v>Medium</v>
      </c>
      <c r="V7391" t="str">
        <f>TEXT(CleanedData[[#This Row],[Date]],"mmmm")</f>
        <v>September</v>
      </c>
      <c r="W7391" t="str">
        <f>"Q"&amp;ROUNDUP(MONTH(CleanedData[[#This Row],[Date]])/3,0)</f>
        <v>Q3</v>
      </c>
      <c r="X7391" t="str">
        <f>IF(CleanedData[[#This Row],[Purchase Amount]]&gt;=5000,"Yes","No")</f>
        <v>No</v>
      </c>
      <c r="Y7391">
        <f>IF(CleanedData[[#This Row],[Recommend]]="Yes",1,0)</f>
        <v>1</v>
      </c>
      <c r="Z7391" s="6">
        <f>CleanedData[[#This Row],[Purchase Amount]]*0.15</f>
        <v>130.44749999999999</v>
      </c>
      <c r="AA7391" s="6">
        <f>CleanedData[[#This Row],[Purchase Amount]]*1.15</f>
        <v>1000.0974999999999</v>
      </c>
    </row>
    <row r="7392" spans="1:27" x14ac:dyDescent="0.3">
      <c r="A7392">
        <v>8933</v>
      </c>
      <c r="B7392" t="s">
        <v>7617</v>
      </c>
      <c r="C7392" s="1">
        <v>45478</v>
      </c>
      <c r="D7392">
        <v>45</v>
      </c>
      <c r="E7392" t="s">
        <v>39</v>
      </c>
      <c r="F7392" t="s">
        <v>72</v>
      </c>
      <c r="G7392" t="s">
        <v>162</v>
      </c>
      <c r="H7392">
        <v>4</v>
      </c>
      <c r="I7392" t="s">
        <v>42</v>
      </c>
      <c r="J7392" t="s">
        <v>69</v>
      </c>
      <c r="K7392" t="s">
        <v>64</v>
      </c>
      <c r="L7392" t="s">
        <v>45</v>
      </c>
      <c r="M7392" t="s">
        <v>123</v>
      </c>
      <c r="N7392" t="s">
        <v>96</v>
      </c>
      <c r="O7392" t="s">
        <v>89</v>
      </c>
      <c r="P7392" t="s">
        <v>70</v>
      </c>
      <c r="Q7392" t="s">
        <v>93</v>
      </c>
      <c r="R7392" s="6">
        <f>_xlfn.XLOOKUP(CleanedData[[#This Row],[Product]],'02_Lookup_Tables'!$A$2:$A$126,'02_Lookup_Tables'!$B$2:$B$126)</f>
        <v>3086.4</v>
      </c>
      <c r="S7392" t="str">
        <f>VLOOKUP(CleanedData[[#This Row],[Product]],'02_Lookup_Tables'!$H$2:$I$126,2,FALSE)</f>
        <v>Home &amp; Living</v>
      </c>
      <c r="T7392" t="str">
        <f>VLOOKUP(CleanedData[[#This Row],[Province]],'02_Lookup_Tables'!$D$2:$E$10,2, FALSE)</f>
        <v>Central Region</v>
      </c>
      <c r="U7392" t="str" cm="1">
        <f t="array" ref="U7392">_xlfn.IFS(CleanedData[[#This Row],[Purchase Amount]]&lt;500,"Low",
CleanedData[[#This Row],[Purchase Amount]]&lt;5000,"Medium",
TRUE,"High")</f>
        <v>Medium</v>
      </c>
      <c r="V7392" t="str">
        <f>TEXT(CleanedData[[#This Row],[Date]],"mmmm")</f>
        <v>July</v>
      </c>
      <c r="W7392" t="str">
        <f>"Q"&amp;ROUNDUP(MONTH(CleanedData[[#This Row],[Date]])/3,0)</f>
        <v>Q3</v>
      </c>
      <c r="X7392" t="str">
        <f>IF(CleanedData[[#This Row],[Purchase Amount]]&gt;=5000,"Yes","No")</f>
        <v>No</v>
      </c>
      <c r="Y7392">
        <f>IF(CleanedData[[#This Row],[Recommend]]="Yes",1,0)</f>
        <v>0</v>
      </c>
      <c r="Z7392" s="6">
        <f>CleanedData[[#This Row],[Purchase Amount]]*0.15</f>
        <v>462.96</v>
      </c>
      <c r="AA7392" s="6">
        <f>CleanedData[[#This Row],[Purchase Amount]]*1.15</f>
        <v>3549.3599999999997</v>
      </c>
    </row>
    <row r="7393" spans="1:27" x14ac:dyDescent="0.3">
      <c r="A7393">
        <v>8935</v>
      </c>
      <c r="B7393" t="s">
        <v>7618</v>
      </c>
      <c r="C7393" s="1">
        <v>45647</v>
      </c>
      <c r="D7393">
        <v>52</v>
      </c>
      <c r="E7393" t="s">
        <v>60</v>
      </c>
      <c r="F7393" t="s">
        <v>108</v>
      </c>
      <c r="G7393" t="s">
        <v>131</v>
      </c>
      <c r="H7393">
        <v>1</v>
      </c>
      <c r="I7393" t="s">
        <v>45</v>
      </c>
      <c r="J7393" t="s">
        <v>74</v>
      </c>
      <c r="K7393" t="s">
        <v>44</v>
      </c>
      <c r="L7393" t="s">
        <v>42</v>
      </c>
      <c r="M7393" t="s">
        <v>123</v>
      </c>
      <c r="N7393" t="s">
        <v>80</v>
      </c>
      <c r="O7393" t="s">
        <v>89</v>
      </c>
      <c r="P7393" t="s">
        <v>49</v>
      </c>
      <c r="Q7393" t="s">
        <v>93</v>
      </c>
      <c r="R7393" s="6">
        <f>_xlfn.XLOOKUP(CleanedData[[#This Row],[Product]],'02_Lookup_Tables'!$A$2:$A$126,'02_Lookup_Tables'!$B$2:$B$126)</f>
        <v>369.57</v>
      </c>
      <c r="S7393" t="str">
        <f>VLOOKUP(CleanedData[[#This Row],[Product]],'02_Lookup_Tables'!$H$2:$I$126,2,FALSE)</f>
        <v>Accessories</v>
      </c>
      <c r="T7393" t="str">
        <f>VLOOKUP(CleanedData[[#This Row],[Province]],'02_Lookup_Tables'!$D$2:$E$10,2, FALSE)</f>
        <v>Gauteng Region</v>
      </c>
      <c r="U7393" t="str" cm="1">
        <f t="array" ref="U7393">_xlfn.IFS(CleanedData[[#This Row],[Purchase Amount]]&lt;500,"Low",
CleanedData[[#This Row],[Purchase Amount]]&lt;5000,"Medium",
TRUE,"High")</f>
        <v>Low</v>
      </c>
      <c r="V7393" t="str">
        <f>TEXT(CleanedData[[#This Row],[Date]],"mmmm")</f>
        <v>December</v>
      </c>
      <c r="W7393" t="str">
        <f>"Q"&amp;ROUNDUP(MONTH(CleanedData[[#This Row],[Date]])/3,0)</f>
        <v>Q4</v>
      </c>
      <c r="X7393" t="str">
        <f>IF(CleanedData[[#This Row],[Purchase Amount]]&gt;=5000,"Yes","No")</f>
        <v>No</v>
      </c>
      <c r="Y7393">
        <f>IF(CleanedData[[#This Row],[Recommend]]="Yes",1,0)</f>
        <v>1</v>
      </c>
      <c r="Z7393" s="6">
        <f>CleanedData[[#This Row],[Purchase Amount]]*0.15</f>
        <v>55.435499999999998</v>
      </c>
      <c r="AA7393" s="6">
        <f>CleanedData[[#This Row],[Purchase Amount]]*1.15</f>
        <v>425.00549999999998</v>
      </c>
    </row>
    <row r="7394" spans="1:27" x14ac:dyDescent="0.3">
      <c r="A7394">
        <v>8936</v>
      </c>
      <c r="B7394" t="s">
        <v>7619</v>
      </c>
      <c r="C7394" s="1">
        <v>45440</v>
      </c>
      <c r="D7394">
        <v>78</v>
      </c>
      <c r="E7394" t="s">
        <v>60</v>
      </c>
      <c r="F7394" t="s">
        <v>40</v>
      </c>
      <c r="G7394" t="s">
        <v>73</v>
      </c>
      <c r="H7394">
        <v>1</v>
      </c>
      <c r="I7394" t="s">
        <v>42</v>
      </c>
      <c r="J7394" t="s">
        <v>63</v>
      </c>
      <c r="K7394" t="s">
        <v>44</v>
      </c>
      <c r="L7394" t="s">
        <v>42</v>
      </c>
      <c r="M7394" t="s">
        <v>75</v>
      </c>
      <c r="N7394" t="s">
        <v>80</v>
      </c>
      <c r="O7394" t="s">
        <v>89</v>
      </c>
      <c r="P7394" t="s">
        <v>49</v>
      </c>
      <c r="Q7394" t="s">
        <v>97</v>
      </c>
      <c r="R7394" s="6">
        <f>_xlfn.XLOOKUP(CleanedData[[#This Row],[Product]],'02_Lookup_Tables'!$A$2:$A$126,'02_Lookup_Tables'!$B$2:$B$126)</f>
        <v>84.23</v>
      </c>
      <c r="S7394" t="str">
        <f>VLOOKUP(CleanedData[[#This Row],[Product]],'02_Lookup_Tables'!$H$2:$I$126,2,FALSE)</f>
        <v>Food</v>
      </c>
      <c r="T7394" t="str">
        <f>VLOOKUP(CleanedData[[#This Row],[Province]],'02_Lookup_Tables'!$D$2:$E$10,2, FALSE)</f>
        <v>Northern Region</v>
      </c>
      <c r="U7394" t="str" cm="1">
        <f t="array" ref="U7394">_xlfn.IFS(CleanedData[[#This Row],[Purchase Amount]]&lt;500,"Low",
CleanedData[[#This Row],[Purchase Amount]]&lt;5000,"Medium",
TRUE,"High")</f>
        <v>Low</v>
      </c>
      <c r="V7394" t="str">
        <f>TEXT(CleanedData[[#This Row],[Date]],"mmmm")</f>
        <v>May</v>
      </c>
      <c r="W7394" t="str">
        <f>"Q"&amp;ROUNDUP(MONTH(CleanedData[[#This Row],[Date]])/3,0)</f>
        <v>Q2</v>
      </c>
      <c r="X7394" t="str">
        <f>IF(CleanedData[[#This Row],[Purchase Amount]]&gt;=5000,"Yes","No")</f>
        <v>No</v>
      </c>
      <c r="Y7394">
        <f>IF(CleanedData[[#This Row],[Recommend]]="Yes",1,0)</f>
        <v>0</v>
      </c>
      <c r="Z7394" s="6">
        <f>CleanedData[[#This Row],[Purchase Amount]]*0.15</f>
        <v>12.634500000000001</v>
      </c>
      <c r="AA7394" s="6">
        <f>CleanedData[[#This Row],[Purchase Amount]]*1.15</f>
        <v>96.864499999999992</v>
      </c>
    </row>
    <row r="7395" spans="1:27" x14ac:dyDescent="0.3">
      <c r="A7395">
        <v>8938</v>
      </c>
      <c r="B7395" t="s">
        <v>7620</v>
      </c>
      <c r="C7395" s="1">
        <v>45633</v>
      </c>
      <c r="D7395">
        <v>52</v>
      </c>
      <c r="E7395" t="s">
        <v>60</v>
      </c>
      <c r="F7395" t="s">
        <v>72</v>
      </c>
      <c r="G7395" t="s">
        <v>173</v>
      </c>
      <c r="H7395">
        <v>3</v>
      </c>
      <c r="I7395" t="s">
        <v>42</v>
      </c>
      <c r="J7395" t="s">
        <v>74</v>
      </c>
      <c r="K7395" t="s">
        <v>55</v>
      </c>
      <c r="L7395" t="s">
        <v>42</v>
      </c>
      <c r="M7395" t="s">
        <v>175</v>
      </c>
      <c r="N7395" t="s">
        <v>48</v>
      </c>
      <c r="O7395" t="s">
        <v>89</v>
      </c>
      <c r="P7395" t="s">
        <v>49</v>
      </c>
      <c r="Q7395" t="s">
        <v>93</v>
      </c>
      <c r="R7395" s="6">
        <f>_xlfn.XLOOKUP(CleanedData[[#This Row],[Product]],'02_Lookup_Tables'!$A$2:$A$126,'02_Lookup_Tables'!$B$2:$B$126)</f>
        <v>13056.99</v>
      </c>
      <c r="S7395" t="str">
        <f>VLOOKUP(CleanedData[[#This Row],[Product]],'02_Lookup_Tables'!$H$2:$I$126,2,FALSE)</f>
        <v>Electronics</v>
      </c>
      <c r="T7395" t="str">
        <f>VLOOKUP(CleanedData[[#This Row],[Province]],'02_Lookup_Tables'!$D$2:$E$10,2, FALSE)</f>
        <v>Central Region</v>
      </c>
      <c r="U7395" t="str" cm="1">
        <f t="array" ref="U7395">_xlfn.IFS(CleanedData[[#This Row],[Purchase Amount]]&lt;500,"Low",
CleanedData[[#This Row],[Purchase Amount]]&lt;5000,"Medium",
TRUE,"High")</f>
        <v>High</v>
      </c>
      <c r="V7395" t="str">
        <f>TEXT(CleanedData[[#This Row],[Date]],"mmmm")</f>
        <v>December</v>
      </c>
      <c r="W7395" t="str">
        <f>"Q"&amp;ROUNDUP(MONTH(CleanedData[[#This Row],[Date]])/3,0)</f>
        <v>Q4</v>
      </c>
      <c r="X7395" t="str">
        <f>IF(CleanedData[[#This Row],[Purchase Amount]]&gt;=5000,"Yes","No")</f>
        <v>Yes</v>
      </c>
      <c r="Y7395">
        <f>IF(CleanedData[[#This Row],[Recommend]]="Yes",1,0)</f>
        <v>0</v>
      </c>
      <c r="Z7395" s="6">
        <f>CleanedData[[#This Row],[Purchase Amount]]*0.15</f>
        <v>1958.5484999999999</v>
      </c>
      <c r="AA7395" s="6">
        <f>CleanedData[[#This Row],[Purchase Amount]]*1.15</f>
        <v>15015.538499999999</v>
      </c>
    </row>
    <row r="7396" spans="1:27" x14ac:dyDescent="0.3">
      <c r="A7396">
        <v>8940</v>
      </c>
      <c r="B7396" t="s">
        <v>7621</v>
      </c>
      <c r="C7396" s="1">
        <v>45372</v>
      </c>
      <c r="D7396">
        <v>38</v>
      </c>
      <c r="E7396" t="s">
        <v>60</v>
      </c>
      <c r="F7396" t="s">
        <v>61</v>
      </c>
      <c r="G7396" t="s">
        <v>280</v>
      </c>
      <c r="H7396">
        <v>5</v>
      </c>
      <c r="I7396" t="s">
        <v>42</v>
      </c>
      <c r="J7396" t="s">
        <v>43</v>
      </c>
      <c r="K7396" t="s">
        <v>55</v>
      </c>
      <c r="L7396" t="s">
        <v>42</v>
      </c>
      <c r="M7396" t="s">
        <v>175</v>
      </c>
      <c r="N7396" t="s">
        <v>57</v>
      </c>
      <c r="O7396" t="s">
        <v>89</v>
      </c>
      <c r="P7396" t="s">
        <v>70</v>
      </c>
      <c r="Q7396" t="s">
        <v>81</v>
      </c>
      <c r="R7396" s="6">
        <f>_xlfn.XLOOKUP(CleanedData[[#This Row],[Product]],'02_Lookup_Tables'!$A$2:$A$126,'02_Lookup_Tables'!$B$2:$B$126)</f>
        <v>759.97</v>
      </c>
      <c r="S7396" t="str">
        <f>VLOOKUP(CleanedData[[#This Row],[Product]],'02_Lookup_Tables'!$H$2:$I$126,2,FALSE)</f>
        <v>Apparel</v>
      </c>
      <c r="T7396" t="str">
        <f>VLOOKUP(CleanedData[[#This Row],[Province]],'02_Lookup_Tables'!$D$2:$E$10,2, FALSE)</f>
        <v>Southern Region</v>
      </c>
      <c r="U7396" t="str" cm="1">
        <f t="array" ref="U7396">_xlfn.IFS(CleanedData[[#This Row],[Purchase Amount]]&lt;500,"Low",
CleanedData[[#This Row],[Purchase Amount]]&lt;5000,"Medium",
TRUE,"High")</f>
        <v>Medium</v>
      </c>
      <c r="V7396" t="str">
        <f>TEXT(CleanedData[[#This Row],[Date]],"mmmm")</f>
        <v>March</v>
      </c>
      <c r="W7396" t="str">
        <f>"Q"&amp;ROUNDUP(MONTH(CleanedData[[#This Row],[Date]])/3,0)</f>
        <v>Q1</v>
      </c>
      <c r="X7396" t="str">
        <f>IF(CleanedData[[#This Row],[Purchase Amount]]&gt;=5000,"Yes","No")</f>
        <v>No</v>
      </c>
      <c r="Y7396">
        <f>IF(CleanedData[[#This Row],[Recommend]]="Yes",1,0)</f>
        <v>0</v>
      </c>
      <c r="Z7396" s="6">
        <f>CleanedData[[#This Row],[Purchase Amount]]*0.15</f>
        <v>113.99550000000001</v>
      </c>
      <c r="AA7396" s="6">
        <f>CleanedData[[#This Row],[Purchase Amount]]*1.15</f>
        <v>873.96550000000002</v>
      </c>
    </row>
    <row r="7397" spans="1:27" x14ac:dyDescent="0.3">
      <c r="A7397">
        <v>8941</v>
      </c>
      <c r="B7397" t="s">
        <v>7622</v>
      </c>
      <c r="C7397" s="1">
        <v>45481</v>
      </c>
      <c r="D7397">
        <v>31</v>
      </c>
      <c r="E7397" t="s">
        <v>52</v>
      </c>
      <c r="F7397" t="s">
        <v>61</v>
      </c>
      <c r="G7397" t="s">
        <v>303</v>
      </c>
      <c r="H7397">
        <v>1</v>
      </c>
      <c r="I7397" t="s">
        <v>42</v>
      </c>
      <c r="J7397" t="s">
        <v>43</v>
      </c>
      <c r="K7397" t="s">
        <v>64</v>
      </c>
      <c r="L7397" t="s">
        <v>45</v>
      </c>
      <c r="N7397" t="s">
        <v>80</v>
      </c>
      <c r="O7397" t="s">
        <v>134</v>
      </c>
      <c r="P7397" t="s">
        <v>8646</v>
      </c>
      <c r="Q7397" t="s">
        <v>58</v>
      </c>
      <c r="R7397" s="6">
        <f>_xlfn.XLOOKUP(CleanedData[[#This Row],[Product]],'02_Lookup_Tables'!$A$2:$A$126,'02_Lookup_Tables'!$B$2:$B$126)</f>
        <v>4841.7700000000004</v>
      </c>
      <c r="S7397" t="str">
        <f>VLOOKUP(CleanedData[[#This Row],[Product]],'02_Lookup_Tables'!$H$2:$I$126,2,FALSE)</f>
        <v>Home &amp; Living</v>
      </c>
      <c r="T7397" t="str">
        <f>VLOOKUP(CleanedData[[#This Row],[Province]],'02_Lookup_Tables'!$D$2:$E$10,2, FALSE)</f>
        <v>Southern Region</v>
      </c>
      <c r="U7397" t="str" cm="1">
        <f t="array" ref="U7397">_xlfn.IFS(CleanedData[[#This Row],[Purchase Amount]]&lt;500,"Low",
CleanedData[[#This Row],[Purchase Amount]]&lt;5000,"Medium",
TRUE,"High")</f>
        <v>Medium</v>
      </c>
      <c r="V7397" t="str">
        <f>TEXT(CleanedData[[#This Row],[Date]],"mmmm")</f>
        <v>July</v>
      </c>
      <c r="W7397" t="str">
        <f>"Q"&amp;ROUNDUP(MONTH(CleanedData[[#This Row],[Date]])/3,0)</f>
        <v>Q3</v>
      </c>
      <c r="X7397" t="str">
        <f>IF(CleanedData[[#This Row],[Purchase Amount]]&gt;=5000,"Yes","No")</f>
        <v>No</v>
      </c>
      <c r="Y7397">
        <f>IF(CleanedData[[#This Row],[Recommend]]="Yes",1,0)</f>
        <v>0</v>
      </c>
      <c r="Z7397" s="6">
        <f>CleanedData[[#This Row],[Purchase Amount]]*0.15</f>
        <v>726.26550000000009</v>
      </c>
      <c r="AA7397" s="6">
        <f>CleanedData[[#This Row],[Purchase Amount]]*1.15</f>
        <v>5568.0355</v>
      </c>
    </row>
    <row r="7398" spans="1:27" x14ac:dyDescent="0.3">
      <c r="A7398">
        <v>8942</v>
      </c>
      <c r="B7398" t="s">
        <v>7623</v>
      </c>
      <c r="C7398" s="1">
        <v>45670</v>
      </c>
      <c r="D7398">
        <v>32</v>
      </c>
      <c r="E7398" t="s">
        <v>39</v>
      </c>
      <c r="F7398" t="s">
        <v>40</v>
      </c>
      <c r="G7398" t="s">
        <v>116</v>
      </c>
      <c r="H7398">
        <v>4</v>
      </c>
      <c r="I7398" t="s">
        <v>45</v>
      </c>
      <c r="J7398" t="s">
        <v>54</v>
      </c>
      <c r="K7398" t="s">
        <v>44</v>
      </c>
      <c r="L7398" t="s">
        <v>42</v>
      </c>
      <c r="M7398" t="s">
        <v>85</v>
      </c>
      <c r="N7398" t="s">
        <v>96</v>
      </c>
      <c r="O7398" t="s">
        <v>48</v>
      </c>
      <c r="P7398" t="s">
        <v>49</v>
      </c>
      <c r="Q7398" t="s">
        <v>58</v>
      </c>
      <c r="R7398" s="6">
        <f>_xlfn.XLOOKUP(CleanedData[[#This Row],[Product]],'02_Lookup_Tables'!$A$2:$A$126,'02_Lookup_Tables'!$B$2:$B$126)</f>
        <v>869.65</v>
      </c>
      <c r="S7398" t="str">
        <f>VLOOKUP(CleanedData[[#This Row],[Product]],'02_Lookup_Tables'!$H$2:$I$126,2,FALSE)</f>
        <v>Toys &amp; Games</v>
      </c>
      <c r="T7398" t="str">
        <f>VLOOKUP(CleanedData[[#This Row],[Province]],'02_Lookup_Tables'!$D$2:$E$10,2, FALSE)</f>
        <v>Northern Region</v>
      </c>
      <c r="U7398" t="str" cm="1">
        <f t="array" ref="U7398">_xlfn.IFS(CleanedData[[#This Row],[Purchase Amount]]&lt;500,"Low",
CleanedData[[#This Row],[Purchase Amount]]&lt;5000,"Medium",
TRUE,"High")</f>
        <v>Medium</v>
      </c>
      <c r="V7398" t="str">
        <f>TEXT(CleanedData[[#This Row],[Date]],"mmmm")</f>
        <v>January</v>
      </c>
      <c r="W7398" t="str">
        <f>"Q"&amp;ROUNDUP(MONTH(CleanedData[[#This Row],[Date]])/3,0)</f>
        <v>Q1</v>
      </c>
      <c r="X7398" t="str">
        <f>IF(CleanedData[[#This Row],[Purchase Amount]]&gt;=5000,"Yes","No")</f>
        <v>No</v>
      </c>
      <c r="Y7398">
        <f>IF(CleanedData[[#This Row],[Recommend]]="Yes",1,0)</f>
        <v>1</v>
      </c>
      <c r="Z7398" s="6">
        <f>CleanedData[[#This Row],[Purchase Amount]]*0.15</f>
        <v>130.44749999999999</v>
      </c>
      <c r="AA7398" s="6">
        <f>CleanedData[[#This Row],[Purchase Amount]]*1.15</f>
        <v>1000.0974999999999</v>
      </c>
    </row>
    <row r="7399" spans="1:27" x14ac:dyDescent="0.3">
      <c r="A7399">
        <v>8943</v>
      </c>
      <c r="B7399" t="s">
        <v>7624</v>
      </c>
      <c r="C7399" s="1">
        <v>45924</v>
      </c>
      <c r="D7399">
        <v>79</v>
      </c>
      <c r="E7399" t="s">
        <v>39</v>
      </c>
      <c r="F7399" t="s">
        <v>83</v>
      </c>
      <c r="G7399" t="s">
        <v>139</v>
      </c>
      <c r="H7399">
        <v>4</v>
      </c>
      <c r="I7399" t="s">
        <v>42</v>
      </c>
      <c r="J7399" t="s">
        <v>74</v>
      </c>
      <c r="K7399" t="s">
        <v>44</v>
      </c>
      <c r="L7399" t="s">
        <v>45</v>
      </c>
      <c r="M7399" t="s">
        <v>165</v>
      </c>
      <c r="N7399" t="s">
        <v>96</v>
      </c>
      <c r="O7399" t="s">
        <v>89</v>
      </c>
      <c r="P7399" t="s">
        <v>70</v>
      </c>
      <c r="Q7399" t="s">
        <v>97</v>
      </c>
      <c r="R7399" s="6">
        <f>_xlfn.XLOOKUP(CleanedData[[#This Row],[Product]],'02_Lookup_Tables'!$A$2:$A$126,'02_Lookup_Tables'!$B$2:$B$126)</f>
        <v>2340.5700000000002</v>
      </c>
      <c r="S7399" t="str">
        <f>VLOOKUP(CleanedData[[#This Row],[Product]],'02_Lookup_Tables'!$H$2:$I$126,2,FALSE)</f>
        <v>Apparel</v>
      </c>
      <c r="T7399" t="str">
        <f>VLOOKUP(CleanedData[[#This Row],[Province]],'02_Lookup_Tables'!$D$2:$E$10,2, FALSE)</f>
        <v>Western Region</v>
      </c>
      <c r="U7399" t="str" cm="1">
        <f t="array" ref="U7399">_xlfn.IFS(CleanedData[[#This Row],[Purchase Amount]]&lt;500,"Low",
CleanedData[[#This Row],[Purchase Amount]]&lt;5000,"Medium",
TRUE,"High")</f>
        <v>Medium</v>
      </c>
      <c r="V7399" t="str">
        <f>TEXT(CleanedData[[#This Row],[Date]],"mmmm")</f>
        <v>September</v>
      </c>
      <c r="W7399" t="str">
        <f>"Q"&amp;ROUNDUP(MONTH(CleanedData[[#This Row],[Date]])/3,0)</f>
        <v>Q3</v>
      </c>
      <c r="X7399" t="str">
        <f>IF(CleanedData[[#This Row],[Purchase Amount]]&gt;=5000,"Yes","No")</f>
        <v>No</v>
      </c>
      <c r="Y7399">
        <f>IF(CleanedData[[#This Row],[Recommend]]="Yes",1,0)</f>
        <v>0</v>
      </c>
      <c r="Z7399" s="6">
        <f>CleanedData[[#This Row],[Purchase Amount]]*0.15</f>
        <v>351.08550000000002</v>
      </c>
      <c r="AA7399" s="6">
        <f>CleanedData[[#This Row],[Purchase Amount]]*1.15</f>
        <v>2691.6554999999998</v>
      </c>
    </row>
    <row r="7400" spans="1:27" x14ac:dyDescent="0.3">
      <c r="A7400">
        <v>8944</v>
      </c>
      <c r="B7400" t="s">
        <v>7625</v>
      </c>
      <c r="C7400" s="1">
        <v>45625</v>
      </c>
      <c r="D7400">
        <v>76</v>
      </c>
      <c r="E7400" t="s">
        <v>60</v>
      </c>
      <c r="F7400" t="s">
        <v>61</v>
      </c>
      <c r="G7400" t="s">
        <v>406</v>
      </c>
      <c r="H7400">
        <v>4</v>
      </c>
      <c r="I7400" t="s">
        <v>45</v>
      </c>
      <c r="J7400" t="s">
        <v>74</v>
      </c>
      <c r="K7400" t="s">
        <v>55</v>
      </c>
      <c r="L7400" t="s">
        <v>45</v>
      </c>
      <c r="M7400" t="s">
        <v>106</v>
      </c>
      <c r="N7400" t="s">
        <v>96</v>
      </c>
      <c r="O7400" t="s">
        <v>148</v>
      </c>
      <c r="P7400" t="s">
        <v>49</v>
      </c>
      <c r="Q7400" t="s">
        <v>97</v>
      </c>
      <c r="R7400" s="6">
        <f>_xlfn.XLOOKUP(CleanedData[[#This Row],[Product]],'02_Lookup_Tables'!$A$2:$A$126,'02_Lookup_Tables'!$B$2:$B$126)</f>
        <v>996.44</v>
      </c>
      <c r="S7400" t="str">
        <f>VLOOKUP(CleanedData[[#This Row],[Product]],'02_Lookup_Tables'!$H$2:$I$126,2,FALSE)</f>
        <v>Sports &amp; Outdoors</v>
      </c>
      <c r="T7400" t="str">
        <f>VLOOKUP(CleanedData[[#This Row],[Province]],'02_Lookup_Tables'!$D$2:$E$10,2, FALSE)</f>
        <v>Southern Region</v>
      </c>
      <c r="U7400" t="str" cm="1">
        <f t="array" ref="U7400">_xlfn.IFS(CleanedData[[#This Row],[Purchase Amount]]&lt;500,"Low",
CleanedData[[#This Row],[Purchase Amount]]&lt;5000,"Medium",
TRUE,"High")</f>
        <v>Medium</v>
      </c>
      <c r="V7400" t="str">
        <f>TEXT(CleanedData[[#This Row],[Date]],"mmmm")</f>
        <v>November</v>
      </c>
      <c r="W7400" t="str">
        <f>"Q"&amp;ROUNDUP(MONTH(CleanedData[[#This Row],[Date]])/3,0)</f>
        <v>Q4</v>
      </c>
      <c r="X7400" t="str">
        <f>IF(CleanedData[[#This Row],[Purchase Amount]]&gt;=5000,"Yes","No")</f>
        <v>No</v>
      </c>
      <c r="Y7400">
        <f>IF(CleanedData[[#This Row],[Recommend]]="Yes",1,0)</f>
        <v>1</v>
      </c>
      <c r="Z7400" s="6">
        <f>CleanedData[[#This Row],[Purchase Amount]]*0.15</f>
        <v>149.46600000000001</v>
      </c>
      <c r="AA7400" s="6">
        <f>CleanedData[[#This Row],[Purchase Amount]]*1.15</f>
        <v>1145.9059999999999</v>
      </c>
    </row>
    <row r="7401" spans="1:27" x14ac:dyDescent="0.3">
      <c r="A7401">
        <v>8945</v>
      </c>
      <c r="B7401" t="s">
        <v>7626</v>
      </c>
      <c r="C7401" s="1">
        <v>45997</v>
      </c>
      <c r="D7401">
        <v>41</v>
      </c>
      <c r="E7401" t="s">
        <v>60</v>
      </c>
      <c r="F7401" t="s">
        <v>83</v>
      </c>
      <c r="G7401" t="s">
        <v>389</v>
      </c>
      <c r="H7401">
        <v>4</v>
      </c>
      <c r="I7401" t="s">
        <v>42</v>
      </c>
      <c r="J7401" t="s">
        <v>63</v>
      </c>
      <c r="K7401" t="s">
        <v>55</v>
      </c>
      <c r="L7401" t="s">
        <v>45</v>
      </c>
      <c r="M7401" t="s">
        <v>79</v>
      </c>
      <c r="N7401" t="s">
        <v>96</v>
      </c>
      <c r="O7401" t="s">
        <v>89</v>
      </c>
      <c r="P7401" t="s">
        <v>70</v>
      </c>
      <c r="Q7401" t="s">
        <v>81</v>
      </c>
      <c r="R7401" s="6">
        <f>_xlfn.XLOOKUP(CleanedData[[#This Row],[Product]],'02_Lookup_Tables'!$A$2:$A$126,'02_Lookup_Tables'!$B$2:$B$126)</f>
        <v>5432.76</v>
      </c>
      <c r="S7401" t="str">
        <f>VLOOKUP(CleanedData[[#This Row],[Product]],'02_Lookup_Tables'!$H$2:$I$126,2,FALSE)</f>
        <v>Home Devices</v>
      </c>
      <c r="T7401" t="str">
        <f>VLOOKUP(CleanedData[[#This Row],[Province]],'02_Lookup_Tables'!$D$2:$E$10,2, FALSE)</f>
        <v>Western Region</v>
      </c>
      <c r="U7401" t="str" cm="1">
        <f t="array" ref="U7401">_xlfn.IFS(CleanedData[[#This Row],[Purchase Amount]]&lt;500,"Low",
CleanedData[[#This Row],[Purchase Amount]]&lt;5000,"Medium",
TRUE,"High")</f>
        <v>High</v>
      </c>
      <c r="V7401" t="str">
        <f>TEXT(CleanedData[[#This Row],[Date]],"mmmm")</f>
        <v>December</v>
      </c>
      <c r="W7401" t="str">
        <f>"Q"&amp;ROUNDUP(MONTH(CleanedData[[#This Row],[Date]])/3,0)</f>
        <v>Q4</v>
      </c>
      <c r="X7401" t="str">
        <f>IF(CleanedData[[#This Row],[Purchase Amount]]&gt;=5000,"Yes","No")</f>
        <v>Yes</v>
      </c>
      <c r="Y7401">
        <f>IF(CleanedData[[#This Row],[Recommend]]="Yes",1,0)</f>
        <v>0</v>
      </c>
      <c r="Z7401" s="6">
        <f>CleanedData[[#This Row],[Purchase Amount]]*0.15</f>
        <v>814.91399999999999</v>
      </c>
      <c r="AA7401" s="6">
        <f>CleanedData[[#This Row],[Purchase Amount]]*1.15</f>
        <v>6247.674</v>
      </c>
    </row>
    <row r="7402" spans="1:27" x14ac:dyDescent="0.3">
      <c r="A7402">
        <v>8946</v>
      </c>
      <c r="B7402" t="s">
        <v>7627</v>
      </c>
      <c r="C7402" s="1">
        <v>45401</v>
      </c>
      <c r="D7402">
        <v>75</v>
      </c>
      <c r="E7402" t="s">
        <v>39</v>
      </c>
      <c r="F7402" t="s">
        <v>40</v>
      </c>
      <c r="G7402" t="s">
        <v>389</v>
      </c>
      <c r="H7402">
        <v>2</v>
      </c>
      <c r="I7402" t="s">
        <v>45</v>
      </c>
      <c r="J7402" t="s">
        <v>43</v>
      </c>
      <c r="K7402" t="s">
        <v>64</v>
      </c>
      <c r="L7402" t="s">
        <v>45</v>
      </c>
      <c r="M7402" t="s">
        <v>112</v>
      </c>
      <c r="N7402" t="s">
        <v>47</v>
      </c>
      <c r="O7402" t="s">
        <v>48</v>
      </c>
      <c r="P7402" t="s">
        <v>49</v>
      </c>
      <c r="Q7402" t="s">
        <v>97</v>
      </c>
      <c r="R7402" s="6">
        <f>_xlfn.XLOOKUP(CleanedData[[#This Row],[Product]],'02_Lookup_Tables'!$A$2:$A$126,'02_Lookup_Tables'!$B$2:$B$126)</f>
        <v>5432.76</v>
      </c>
      <c r="S7402" t="str">
        <f>VLOOKUP(CleanedData[[#This Row],[Product]],'02_Lookup_Tables'!$H$2:$I$126,2,FALSE)</f>
        <v>Home Devices</v>
      </c>
      <c r="T7402" t="str">
        <f>VLOOKUP(CleanedData[[#This Row],[Province]],'02_Lookup_Tables'!$D$2:$E$10,2, FALSE)</f>
        <v>Northern Region</v>
      </c>
      <c r="U7402" t="str" cm="1">
        <f t="array" ref="U7402">_xlfn.IFS(CleanedData[[#This Row],[Purchase Amount]]&lt;500,"Low",
CleanedData[[#This Row],[Purchase Amount]]&lt;5000,"Medium",
TRUE,"High")</f>
        <v>High</v>
      </c>
      <c r="V7402" t="str">
        <f>TEXT(CleanedData[[#This Row],[Date]],"mmmm")</f>
        <v>April</v>
      </c>
      <c r="W7402" t="str">
        <f>"Q"&amp;ROUNDUP(MONTH(CleanedData[[#This Row],[Date]])/3,0)</f>
        <v>Q2</v>
      </c>
      <c r="X7402" t="str">
        <f>IF(CleanedData[[#This Row],[Purchase Amount]]&gt;=5000,"Yes","No")</f>
        <v>Yes</v>
      </c>
      <c r="Y7402">
        <f>IF(CleanedData[[#This Row],[Recommend]]="Yes",1,0)</f>
        <v>1</v>
      </c>
      <c r="Z7402" s="6">
        <f>CleanedData[[#This Row],[Purchase Amount]]*0.15</f>
        <v>814.91399999999999</v>
      </c>
      <c r="AA7402" s="6">
        <f>CleanedData[[#This Row],[Purchase Amount]]*1.15</f>
        <v>6247.674</v>
      </c>
    </row>
    <row r="7403" spans="1:27" x14ac:dyDescent="0.3">
      <c r="A7403">
        <v>8947</v>
      </c>
      <c r="B7403" t="s">
        <v>7628</v>
      </c>
      <c r="C7403" s="1">
        <v>45941</v>
      </c>
      <c r="D7403">
        <v>34</v>
      </c>
      <c r="E7403" t="s">
        <v>52</v>
      </c>
      <c r="F7403" t="s">
        <v>83</v>
      </c>
      <c r="G7403" t="s">
        <v>381</v>
      </c>
      <c r="H7403">
        <v>1</v>
      </c>
      <c r="I7403" t="s">
        <v>42</v>
      </c>
      <c r="J7403" t="s">
        <v>43</v>
      </c>
      <c r="K7403" t="s">
        <v>55</v>
      </c>
      <c r="L7403" t="s">
        <v>45</v>
      </c>
      <c r="M7403" t="s">
        <v>136</v>
      </c>
      <c r="N7403" t="s">
        <v>80</v>
      </c>
      <c r="O7403" t="s">
        <v>89</v>
      </c>
      <c r="P7403" t="s">
        <v>49</v>
      </c>
      <c r="Q7403" t="s">
        <v>58</v>
      </c>
      <c r="R7403" s="6">
        <f>_xlfn.XLOOKUP(CleanedData[[#This Row],[Product]],'02_Lookup_Tables'!$A$2:$A$126,'02_Lookup_Tables'!$B$2:$B$126)</f>
        <v>786.78</v>
      </c>
      <c r="S7403" t="str">
        <f>VLOOKUP(CleanedData[[#This Row],[Product]],'02_Lookup_Tables'!$H$2:$I$126,2,FALSE)</f>
        <v>Apparel</v>
      </c>
      <c r="T7403" t="str">
        <f>VLOOKUP(CleanedData[[#This Row],[Province]],'02_Lookup_Tables'!$D$2:$E$10,2, FALSE)</f>
        <v>Western Region</v>
      </c>
      <c r="U7403" t="str" cm="1">
        <f t="array" ref="U7403">_xlfn.IFS(CleanedData[[#This Row],[Purchase Amount]]&lt;500,"Low",
CleanedData[[#This Row],[Purchase Amount]]&lt;5000,"Medium",
TRUE,"High")</f>
        <v>Medium</v>
      </c>
      <c r="V7403" t="str">
        <f>TEXT(CleanedData[[#This Row],[Date]],"mmmm")</f>
        <v>October</v>
      </c>
      <c r="W7403" t="str">
        <f>"Q"&amp;ROUNDUP(MONTH(CleanedData[[#This Row],[Date]])/3,0)</f>
        <v>Q4</v>
      </c>
      <c r="X7403" t="str">
        <f>IF(CleanedData[[#This Row],[Purchase Amount]]&gt;=5000,"Yes","No")</f>
        <v>No</v>
      </c>
      <c r="Y7403">
        <f>IF(CleanedData[[#This Row],[Recommend]]="Yes",1,0)</f>
        <v>0</v>
      </c>
      <c r="Z7403" s="6">
        <f>CleanedData[[#This Row],[Purchase Amount]]*0.15</f>
        <v>118.017</v>
      </c>
      <c r="AA7403" s="6">
        <f>CleanedData[[#This Row],[Purchase Amount]]*1.15</f>
        <v>904.79699999999991</v>
      </c>
    </row>
    <row r="7404" spans="1:27" x14ac:dyDescent="0.3">
      <c r="A7404">
        <v>8948</v>
      </c>
      <c r="B7404" t="s">
        <v>7629</v>
      </c>
      <c r="C7404" s="1">
        <v>45857</v>
      </c>
      <c r="D7404">
        <v>22</v>
      </c>
      <c r="E7404" t="s">
        <v>52</v>
      </c>
      <c r="F7404" t="s">
        <v>61</v>
      </c>
      <c r="G7404" t="s">
        <v>78</v>
      </c>
      <c r="H7404">
        <v>4</v>
      </c>
      <c r="I7404" t="s">
        <v>42</v>
      </c>
      <c r="J7404" t="s">
        <v>74</v>
      </c>
      <c r="K7404" t="s">
        <v>44</v>
      </c>
      <c r="L7404" t="s">
        <v>42</v>
      </c>
      <c r="M7404" t="s">
        <v>136</v>
      </c>
      <c r="N7404" t="s">
        <v>96</v>
      </c>
      <c r="O7404" t="s">
        <v>89</v>
      </c>
      <c r="P7404" t="s">
        <v>70</v>
      </c>
      <c r="Q7404" t="s">
        <v>66</v>
      </c>
      <c r="R7404" s="6">
        <f>_xlfn.XLOOKUP(CleanedData[[#This Row],[Product]],'02_Lookup_Tables'!$A$2:$A$126,'02_Lookup_Tables'!$B$2:$B$126)</f>
        <v>1951.09</v>
      </c>
      <c r="S7404" t="str">
        <f>VLOOKUP(CleanedData[[#This Row],[Product]],'02_Lookup_Tables'!$H$2:$I$126,2,FALSE)</f>
        <v>Accessories</v>
      </c>
      <c r="T7404" t="str">
        <f>VLOOKUP(CleanedData[[#This Row],[Province]],'02_Lookup_Tables'!$D$2:$E$10,2, FALSE)</f>
        <v>Southern Region</v>
      </c>
      <c r="U7404" t="str" cm="1">
        <f t="array" ref="U7404">_xlfn.IFS(CleanedData[[#This Row],[Purchase Amount]]&lt;500,"Low",
CleanedData[[#This Row],[Purchase Amount]]&lt;5000,"Medium",
TRUE,"High")</f>
        <v>Medium</v>
      </c>
      <c r="V7404" t="str">
        <f>TEXT(CleanedData[[#This Row],[Date]],"mmmm")</f>
        <v>July</v>
      </c>
      <c r="W7404" t="str">
        <f>"Q"&amp;ROUNDUP(MONTH(CleanedData[[#This Row],[Date]])/3,0)</f>
        <v>Q3</v>
      </c>
      <c r="X7404" t="str">
        <f>IF(CleanedData[[#This Row],[Purchase Amount]]&gt;=5000,"Yes","No")</f>
        <v>No</v>
      </c>
      <c r="Y7404">
        <f>IF(CleanedData[[#This Row],[Recommend]]="Yes",1,0)</f>
        <v>0</v>
      </c>
      <c r="Z7404" s="6">
        <f>CleanedData[[#This Row],[Purchase Amount]]*0.15</f>
        <v>292.6635</v>
      </c>
      <c r="AA7404" s="6">
        <f>CleanedData[[#This Row],[Purchase Amount]]*1.15</f>
        <v>2243.7534999999998</v>
      </c>
    </row>
    <row r="7405" spans="1:27" x14ac:dyDescent="0.3">
      <c r="A7405">
        <v>8950</v>
      </c>
      <c r="B7405" t="s">
        <v>7630</v>
      </c>
      <c r="C7405" s="1">
        <v>45772</v>
      </c>
      <c r="D7405">
        <v>72</v>
      </c>
      <c r="E7405" t="s">
        <v>60</v>
      </c>
      <c r="F7405" t="s">
        <v>125</v>
      </c>
      <c r="G7405" t="s">
        <v>419</v>
      </c>
      <c r="H7405">
        <v>2</v>
      </c>
      <c r="I7405" t="s">
        <v>42</v>
      </c>
      <c r="J7405" t="s">
        <v>43</v>
      </c>
      <c r="K7405" t="s">
        <v>64</v>
      </c>
      <c r="L7405" t="s">
        <v>42</v>
      </c>
      <c r="M7405" t="s">
        <v>100</v>
      </c>
      <c r="N7405" t="s">
        <v>47</v>
      </c>
      <c r="O7405" t="s">
        <v>48</v>
      </c>
      <c r="P7405" t="s">
        <v>49</v>
      </c>
      <c r="Q7405" t="s">
        <v>97</v>
      </c>
      <c r="R7405" s="6">
        <f>_xlfn.XLOOKUP(CleanedData[[#This Row],[Product]],'02_Lookup_Tables'!$A$2:$A$126,'02_Lookup_Tables'!$B$2:$B$126)</f>
        <v>96.11</v>
      </c>
      <c r="S7405" t="str">
        <f>VLOOKUP(CleanedData[[#This Row],[Product]],'02_Lookup_Tables'!$H$2:$I$126,2,FALSE)</f>
        <v>Apparel</v>
      </c>
      <c r="T7405" t="str">
        <f>VLOOKUP(CleanedData[[#This Row],[Province]],'02_Lookup_Tables'!$D$2:$E$10,2, FALSE)</f>
        <v>Western Region</v>
      </c>
      <c r="U7405" t="str" cm="1">
        <f t="array" ref="U7405">_xlfn.IFS(CleanedData[[#This Row],[Purchase Amount]]&lt;500,"Low",
CleanedData[[#This Row],[Purchase Amount]]&lt;5000,"Medium",
TRUE,"High")</f>
        <v>Low</v>
      </c>
      <c r="V7405" t="str">
        <f>TEXT(CleanedData[[#This Row],[Date]],"mmmm")</f>
        <v>April</v>
      </c>
      <c r="W7405" t="str">
        <f>"Q"&amp;ROUNDUP(MONTH(CleanedData[[#This Row],[Date]])/3,0)</f>
        <v>Q2</v>
      </c>
      <c r="X7405" t="str">
        <f>IF(CleanedData[[#This Row],[Purchase Amount]]&gt;=5000,"Yes","No")</f>
        <v>No</v>
      </c>
      <c r="Y7405">
        <f>IF(CleanedData[[#This Row],[Recommend]]="Yes",1,0)</f>
        <v>0</v>
      </c>
      <c r="Z7405" s="6">
        <f>CleanedData[[#This Row],[Purchase Amount]]*0.15</f>
        <v>14.416499999999999</v>
      </c>
      <c r="AA7405" s="6">
        <f>CleanedData[[#This Row],[Purchase Amount]]*1.15</f>
        <v>110.52649999999998</v>
      </c>
    </row>
    <row r="7406" spans="1:27" x14ac:dyDescent="0.3">
      <c r="A7406">
        <v>8951</v>
      </c>
      <c r="B7406" t="s">
        <v>7631</v>
      </c>
      <c r="C7406" s="1">
        <v>45792</v>
      </c>
      <c r="D7406">
        <v>71</v>
      </c>
      <c r="E7406" t="s">
        <v>52</v>
      </c>
      <c r="F7406" t="s">
        <v>40</v>
      </c>
      <c r="G7406" t="s">
        <v>62</v>
      </c>
      <c r="H7406">
        <v>4</v>
      </c>
      <c r="I7406" t="s">
        <v>42</v>
      </c>
      <c r="J7406" t="s">
        <v>63</v>
      </c>
      <c r="K7406" t="s">
        <v>64</v>
      </c>
      <c r="L7406" t="s">
        <v>42</v>
      </c>
      <c r="M7406" t="s">
        <v>151</v>
      </c>
      <c r="N7406" t="s">
        <v>96</v>
      </c>
      <c r="O7406" t="s">
        <v>89</v>
      </c>
      <c r="P7406" t="s">
        <v>70</v>
      </c>
      <c r="Q7406" t="s">
        <v>97</v>
      </c>
      <c r="R7406" s="6">
        <f>_xlfn.XLOOKUP(CleanedData[[#This Row],[Product]],'02_Lookup_Tables'!$A$2:$A$126,'02_Lookup_Tables'!$B$2:$B$126)</f>
        <v>230.14</v>
      </c>
      <c r="S7406" t="str">
        <f>VLOOKUP(CleanedData[[#This Row],[Product]],'02_Lookup_Tables'!$H$2:$I$126,2,FALSE)</f>
        <v>Sports &amp; Outdoors</v>
      </c>
      <c r="T7406" t="str">
        <f>VLOOKUP(CleanedData[[#This Row],[Province]],'02_Lookup_Tables'!$D$2:$E$10,2, FALSE)</f>
        <v>Northern Region</v>
      </c>
      <c r="U7406" t="str" cm="1">
        <f t="array" ref="U7406">_xlfn.IFS(CleanedData[[#This Row],[Purchase Amount]]&lt;500,"Low",
CleanedData[[#This Row],[Purchase Amount]]&lt;5000,"Medium",
TRUE,"High")</f>
        <v>Low</v>
      </c>
      <c r="V7406" t="str">
        <f>TEXT(CleanedData[[#This Row],[Date]],"mmmm")</f>
        <v>May</v>
      </c>
      <c r="W7406" t="str">
        <f>"Q"&amp;ROUNDUP(MONTH(CleanedData[[#This Row],[Date]])/3,0)</f>
        <v>Q2</v>
      </c>
      <c r="X7406" t="str">
        <f>IF(CleanedData[[#This Row],[Purchase Amount]]&gt;=5000,"Yes","No")</f>
        <v>No</v>
      </c>
      <c r="Y7406">
        <f>IF(CleanedData[[#This Row],[Recommend]]="Yes",1,0)</f>
        <v>0</v>
      </c>
      <c r="Z7406" s="6">
        <f>CleanedData[[#This Row],[Purchase Amount]]*0.15</f>
        <v>34.520999999999994</v>
      </c>
      <c r="AA7406" s="6">
        <f>CleanedData[[#This Row],[Purchase Amount]]*1.15</f>
        <v>264.66099999999994</v>
      </c>
    </row>
    <row r="7407" spans="1:27" x14ac:dyDescent="0.3">
      <c r="A7407">
        <v>8952</v>
      </c>
      <c r="B7407" t="s">
        <v>7632</v>
      </c>
      <c r="C7407" s="1">
        <v>45839</v>
      </c>
      <c r="D7407">
        <v>74</v>
      </c>
      <c r="E7407" t="s">
        <v>52</v>
      </c>
      <c r="F7407" t="s">
        <v>125</v>
      </c>
      <c r="G7407" t="s">
        <v>192</v>
      </c>
      <c r="H7407">
        <v>3</v>
      </c>
      <c r="I7407" t="s">
        <v>45</v>
      </c>
      <c r="J7407" t="s">
        <v>69</v>
      </c>
      <c r="K7407" t="s">
        <v>55</v>
      </c>
      <c r="L7407" t="s">
        <v>45</v>
      </c>
      <c r="M7407" t="s">
        <v>165</v>
      </c>
      <c r="N7407" t="s">
        <v>48</v>
      </c>
      <c r="O7407" t="s">
        <v>89</v>
      </c>
      <c r="P7407" t="s">
        <v>49</v>
      </c>
      <c r="Q7407" t="s">
        <v>97</v>
      </c>
      <c r="R7407" s="6">
        <f>_xlfn.XLOOKUP(CleanedData[[#This Row],[Product]],'02_Lookup_Tables'!$A$2:$A$126,'02_Lookup_Tables'!$B$2:$B$126)</f>
        <v>13261</v>
      </c>
      <c r="S7407" t="str">
        <f>VLOOKUP(CleanedData[[#This Row],[Product]],'02_Lookup_Tables'!$H$2:$I$126,2,FALSE)</f>
        <v>Electronics</v>
      </c>
      <c r="T7407" t="str">
        <f>VLOOKUP(CleanedData[[#This Row],[Province]],'02_Lookup_Tables'!$D$2:$E$10,2, FALSE)</f>
        <v>Western Region</v>
      </c>
      <c r="U7407" t="str" cm="1">
        <f t="array" ref="U7407">_xlfn.IFS(CleanedData[[#This Row],[Purchase Amount]]&lt;500,"Low",
CleanedData[[#This Row],[Purchase Amount]]&lt;5000,"Medium",
TRUE,"High")</f>
        <v>High</v>
      </c>
      <c r="V7407" t="str">
        <f>TEXT(CleanedData[[#This Row],[Date]],"mmmm")</f>
        <v>July</v>
      </c>
      <c r="W7407" t="str">
        <f>"Q"&amp;ROUNDUP(MONTH(CleanedData[[#This Row],[Date]])/3,0)</f>
        <v>Q3</v>
      </c>
      <c r="X7407" t="str">
        <f>IF(CleanedData[[#This Row],[Purchase Amount]]&gt;=5000,"Yes","No")</f>
        <v>Yes</v>
      </c>
      <c r="Y7407">
        <f>IF(CleanedData[[#This Row],[Recommend]]="Yes",1,0)</f>
        <v>1</v>
      </c>
      <c r="Z7407" s="6">
        <f>CleanedData[[#This Row],[Purchase Amount]]*0.15</f>
        <v>1989.1499999999999</v>
      </c>
      <c r="AA7407" s="6">
        <f>CleanedData[[#This Row],[Purchase Amount]]*1.15</f>
        <v>15250.15</v>
      </c>
    </row>
    <row r="7408" spans="1:27" x14ac:dyDescent="0.3">
      <c r="A7408">
        <v>8954</v>
      </c>
      <c r="B7408" t="s">
        <v>7633</v>
      </c>
      <c r="C7408" s="1">
        <v>45835</v>
      </c>
      <c r="E7408" t="s">
        <v>60</v>
      </c>
      <c r="F7408" t="s">
        <v>130</v>
      </c>
      <c r="G7408" t="s">
        <v>323</v>
      </c>
      <c r="H7408">
        <v>2</v>
      </c>
      <c r="I7408" t="s">
        <v>45</v>
      </c>
      <c r="J7408" t="s">
        <v>74</v>
      </c>
      <c r="K7408" t="s">
        <v>64</v>
      </c>
      <c r="L7408" t="s">
        <v>42</v>
      </c>
      <c r="M7408" t="s">
        <v>123</v>
      </c>
      <c r="N7408" t="s">
        <v>47</v>
      </c>
      <c r="O7408" t="s">
        <v>89</v>
      </c>
      <c r="P7408" t="s">
        <v>49</v>
      </c>
      <c r="Q7408" t="s">
        <v>166</v>
      </c>
      <c r="R7408" s="6">
        <f>_xlfn.XLOOKUP(CleanedData[[#This Row],[Product]],'02_Lookup_Tables'!$A$2:$A$126,'02_Lookup_Tables'!$B$2:$B$126)</f>
        <v>463.48</v>
      </c>
      <c r="S7408" t="str">
        <f>VLOOKUP(CleanedData[[#This Row],[Product]],'02_Lookup_Tables'!$H$2:$I$126,2,FALSE)</f>
        <v>Electronics</v>
      </c>
      <c r="T7408" t="str">
        <f>VLOOKUP(CleanedData[[#This Row],[Province]],'02_Lookup_Tables'!$D$2:$E$10,2, FALSE)</f>
        <v>Eastern Region</v>
      </c>
      <c r="U7408" t="str" cm="1">
        <f t="array" ref="U7408">_xlfn.IFS(CleanedData[[#This Row],[Purchase Amount]]&lt;500,"Low",
CleanedData[[#This Row],[Purchase Amount]]&lt;5000,"Medium",
TRUE,"High")</f>
        <v>Low</v>
      </c>
      <c r="V7408" t="str">
        <f>TEXT(CleanedData[[#This Row],[Date]],"mmmm")</f>
        <v>June</v>
      </c>
      <c r="W7408" t="str">
        <f>"Q"&amp;ROUNDUP(MONTH(CleanedData[[#This Row],[Date]])/3,0)</f>
        <v>Q2</v>
      </c>
      <c r="X7408" t="str">
        <f>IF(CleanedData[[#This Row],[Purchase Amount]]&gt;=5000,"Yes","No")</f>
        <v>No</v>
      </c>
      <c r="Y7408">
        <f>IF(CleanedData[[#This Row],[Recommend]]="Yes",1,0)</f>
        <v>1</v>
      </c>
      <c r="Z7408" s="6">
        <f>CleanedData[[#This Row],[Purchase Amount]]*0.15</f>
        <v>69.522000000000006</v>
      </c>
      <c r="AA7408" s="6">
        <f>CleanedData[[#This Row],[Purchase Amount]]*1.15</f>
        <v>533.00199999999995</v>
      </c>
    </row>
    <row r="7409" spans="1:27" x14ac:dyDescent="0.3">
      <c r="A7409">
        <v>8955</v>
      </c>
      <c r="B7409" t="s">
        <v>7634</v>
      </c>
      <c r="C7409" s="1">
        <v>45600</v>
      </c>
      <c r="D7409">
        <v>21</v>
      </c>
      <c r="E7409" t="s">
        <v>52</v>
      </c>
      <c r="F7409" t="s">
        <v>130</v>
      </c>
      <c r="G7409" t="s">
        <v>668</v>
      </c>
      <c r="H7409">
        <v>4</v>
      </c>
      <c r="I7409" t="s">
        <v>42</v>
      </c>
      <c r="J7409" t="s">
        <v>43</v>
      </c>
      <c r="K7409" t="s">
        <v>55</v>
      </c>
      <c r="L7409" t="s">
        <v>45</v>
      </c>
      <c r="M7409" t="s">
        <v>190</v>
      </c>
      <c r="N7409" t="s">
        <v>96</v>
      </c>
      <c r="O7409" t="s">
        <v>89</v>
      </c>
      <c r="P7409" t="s">
        <v>70</v>
      </c>
      <c r="Q7409" t="s">
        <v>66</v>
      </c>
      <c r="R7409" s="6">
        <f>_xlfn.XLOOKUP(CleanedData[[#This Row],[Product]],'02_Lookup_Tables'!$A$2:$A$126,'02_Lookup_Tables'!$B$2:$B$126)</f>
        <v>301.58</v>
      </c>
      <c r="S7409" t="str">
        <f>VLOOKUP(CleanedData[[#This Row],[Product]],'02_Lookup_Tables'!$H$2:$I$126,2,FALSE)</f>
        <v>Food</v>
      </c>
      <c r="T7409" t="str">
        <f>VLOOKUP(CleanedData[[#This Row],[Province]],'02_Lookup_Tables'!$D$2:$E$10,2, FALSE)</f>
        <v>Eastern Region</v>
      </c>
      <c r="U7409" t="str" cm="1">
        <f t="array" ref="U7409">_xlfn.IFS(CleanedData[[#This Row],[Purchase Amount]]&lt;500,"Low",
CleanedData[[#This Row],[Purchase Amount]]&lt;5000,"Medium",
TRUE,"High")</f>
        <v>Low</v>
      </c>
      <c r="V7409" t="str">
        <f>TEXT(CleanedData[[#This Row],[Date]],"mmmm")</f>
        <v>November</v>
      </c>
      <c r="W7409" t="str">
        <f>"Q"&amp;ROUNDUP(MONTH(CleanedData[[#This Row],[Date]])/3,0)</f>
        <v>Q4</v>
      </c>
      <c r="X7409" t="str">
        <f>IF(CleanedData[[#This Row],[Purchase Amount]]&gt;=5000,"Yes","No")</f>
        <v>No</v>
      </c>
      <c r="Y7409">
        <f>IF(CleanedData[[#This Row],[Recommend]]="Yes",1,0)</f>
        <v>0</v>
      </c>
      <c r="Z7409" s="6">
        <f>CleanedData[[#This Row],[Purchase Amount]]*0.15</f>
        <v>45.236999999999995</v>
      </c>
      <c r="AA7409" s="6">
        <f>CleanedData[[#This Row],[Purchase Amount]]*1.15</f>
        <v>346.81699999999995</v>
      </c>
    </row>
    <row r="7410" spans="1:27" x14ac:dyDescent="0.3">
      <c r="A7410">
        <v>8956</v>
      </c>
      <c r="B7410" t="s">
        <v>7635</v>
      </c>
      <c r="C7410" s="1">
        <v>45606</v>
      </c>
      <c r="D7410">
        <v>58</v>
      </c>
      <c r="E7410" t="s">
        <v>39</v>
      </c>
      <c r="F7410" t="s">
        <v>40</v>
      </c>
      <c r="G7410" t="s">
        <v>696</v>
      </c>
      <c r="H7410">
        <v>5</v>
      </c>
      <c r="I7410" t="s">
        <v>42</v>
      </c>
      <c r="J7410" t="s">
        <v>63</v>
      </c>
      <c r="K7410" t="s">
        <v>55</v>
      </c>
      <c r="L7410" t="s">
        <v>45</v>
      </c>
      <c r="M7410" t="s">
        <v>75</v>
      </c>
      <c r="N7410" t="s">
        <v>57</v>
      </c>
      <c r="O7410" t="s">
        <v>89</v>
      </c>
      <c r="P7410" t="s">
        <v>70</v>
      </c>
      <c r="Q7410" t="s">
        <v>50</v>
      </c>
      <c r="R7410" s="6">
        <f>_xlfn.XLOOKUP(CleanedData[[#This Row],[Product]],'02_Lookup_Tables'!$A$2:$A$126,'02_Lookup_Tables'!$B$2:$B$126)</f>
        <v>1233.45</v>
      </c>
      <c r="S7410" t="str">
        <f>VLOOKUP(CleanedData[[#This Row],[Product]],'02_Lookup_Tables'!$H$2:$I$126,2,FALSE)</f>
        <v>Beauty &amp; Personal Care</v>
      </c>
      <c r="T7410" t="str">
        <f>VLOOKUP(CleanedData[[#This Row],[Province]],'02_Lookup_Tables'!$D$2:$E$10,2, FALSE)</f>
        <v>Northern Region</v>
      </c>
      <c r="U7410" t="str" cm="1">
        <f t="array" ref="U7410">_xlfn.IFS(CleanedData[[#This Row],[Purchase Amount]]&lt;500,"Low",
CleanedData[[#This Row],[Purchase Amount]]&lt;5000,"Medium",
TRUE,"High")</f>
        <v>Medium</v>
      </c>
      <c r="V7410" t="str">
        <f>TEXT(CleanedData[[#This Row],[Date]],"mmmm")</f>
        <v>November</v>
      </c>
      <c r="W7410" t="str">
        <f>"Q"&amp;ROUNDUP(MONTH(CleanedData[[#This Row],[Date]])/3,0)</f>
        <v>Q4</v>
      </c>
      <c r="X7410" t="str">
        <f>IF(CleanedData[[#This Row],[Purchase Amount]]&gt;=5000,"Yes","No")</f>
        <v>No</v>
      </c>
      <c r="Y7410">
        <f>IF(CleanedData[[#This Row],[Recommend]]="Yes",1,0)</f>
        <v>0</v>
      </c>
      <c r="Z7410" s="6">
        <f>CleanedData[[#This Row],[Purchase Amount]]*0.15</f>
        <v>185.01750000000001</v>
      </c>
      <c r="AA7410" s="6">
        <f>CleanedData[[#This Row],[Purchase Amount]]*1.15</f>
        <v>1418.4675</v>
      </c>
    </row>
    <row r="7411" spans="1:27" x14ac:dyDescent="0.3">
      <c r="A7411">
        <v>8957</v>
      </c>
      <c r="B7411" t="s">
        <v>7636</v>
      </c>
      <c r="C7411" s="1">
        <v>45712</v>
      </c>
      <c r="D7411">
        <v>26</v>
      </c>
      <c r="E7411" t="s">
        <v>52</v>
      </c>
      <c r="F7411" t="s">
        <v>77</v>
      </c>
      <c r="G7411" t="s">
        <v>158</v>
      </c>
      <c r="H7411">
        <v>2</v>
      </c>
      <c r="I7411" t="s">
        <v>45</v>
      </c>
      <c r="J7411" t="s">
        <v>74</v>
      </c>
      <c r="K7411" t="s">
        <v>64</v>
      </c>
      <c r="L7411" t="s">
        <v>42</v>
      </c>
      <c r="M7411" t="s">
        <v>175</v>
      </c>
      <c r="N7411" t="s">
        <v>47</v>
      </c>
      <c r="O7411" t="s">
        <v>89</v>
      </c>
      <c r="P7411" t="s">
        <v>49</v>
      </c>
      <c r="Q7411" t="s">
        <v>58</v>
      </c>
      <c r="R7411" s="6">
        <f>_xlfn.XLOOKUP(CleanedData[[#This Row],[Product]],'02_Lookup_Tables'!$A$2:$A$126,'02_Lookup_Tables'!$B$2:$B$126)</f>
        <v>2962.6</v>
      </c>
      <c r="S7411" t="str">
        <f>VLOOKUP(CleanedData[[#This Row],[Product]],'02_Lookup_Tables'!$H$2:$I$126,2,FALSE)</f>
        <v>Sports &amp; Outdoors</v>
      </c>
      <c r="T7411" t="str">
        <f>VLOOKUP(CleanedData[[#This Row],[Province]],'02_Lookup_Tables'!$D$2:$E$10,2, FALSE)</f>
        <v>Central Region</v>
      </c>
      <c r="U7411" t="str" cm="1">
        <f t="array" ref="U7411">_xlfn.IFS(CleanedData[[#This Row],[Purchase Amount]]&lt;500,"Low",
CleanedData[[#This Row],[Purchase Amount]]&lt;5000,"Medium",
TRUE,"High")</f>
        <v>Medium</v>
      </c>
      <c r="V7411" t="str">
        <f>TEXT(CleanedData[[#This Row],[Date]],"mmmm")</f>
        <v>February</v>
      </c>
      <c r="W7411" t="str">
        <f>"Q"&amp;ROUNDUP(MONTH(CleanedData[[#This Row],[Date]])/3,0)</f>
        <v>Q1</v>
      </c>
      <c r="X7411" t="str">
        <f>IF(CleanedData[[#This Row],[Purchase Amount]]&gt;=5000,"Yes","No")</f>
        <v>No</v>
      </c>
      <c r="Y7411">
        <f>IF(CleanedData[[#This Row],[Recommend]]="Yes",1,0)</f>
        <v>1</v>
      </c>
      <c r="Z7411" s="6">
        <f>CleanedData[[#This Row],[Purchase Amount]]*0.15</f>
        <v>444.39</v>
      </c>
      <c r="AA7411" s="6">
        <f>CleanedData[[#This Row],[Purchase Amount]]*1.15</f>
        <v>3406.99</v>
      </c>
    </row>
    <row r="7412" spans="1:27" x14ac:dyDescent="0.3">
      <c r="A7412">
        <v>8958</v>
      </c>
      <c r="B7412" t="s">
        <v>7637</v>
      </c>
      <c r="C7412" s="1">
        <v>45701</v>
      </c>
      <c r="D7412">
        <v>75</v>
      </c>
      <c r="E7412" t="s">
        <v>39</v>
      </c>
      <c r="F7412" t="s">
        <v>72</v>
      </c>
      <c r="G7412" t="s">
        <v>463</v>
      </c>
      <c r="H7412">
        <v>1</v>
      </c>
      <c r="I7412" t="s">
        <v>42</v>
      </c>
      <c r="J7412" t="s">
        <v>43</v>
      </c>
      <c r="K7412" t="s">
        <v>64</v>
      </c>
      <c r="L7412" t="s">
        <v>45</v>
      </c>
      <c r="M7412" t="s">
        <v>231</v>
      </c>
      <c r="N7412" t="s">
        <v>80</v>
      </c>
      <c r="O7412" t="s">
        <v>89</v>
      </c>
      <c r="P7412" t="s">
        <v>49</v>
      </c>
      <c r="Q7412" t="s">
        <v>97</v>
      </c>
      <c r="R7412" s="6">
        <f>_xlfn.XLOOKUP(CleanedData[[#This Row],[Product]],'02_Lookup_Tables'!$A$2:$A$126,'02_Lookup_Tables'!$B$2:$B$126)</f>
        <v>470.6</v>
      </c>
      <c r="S7412" t="str">
        <f>VLOOKUP(CleanedData[[#This Row],[Product]],'02_Lookup_Tables'!$H$2:$I$126,2,FALSE)</f>
        <v>Toys &amp; Games</v>
      </c>
      <c r="T7412" t="str">
        <f>VLOOKUP(CleanedData[[#This Row],[Province]],'02_Lookup_Tables'!$D$2:$E$10,2, FALSE)</f>
        <v>Central Region</v>
      </c>
      <c r="U7412" t="str" cm="1">
        <f t="array" ref="U7412">_xlfn.IFS(CleanedData[[#This Row],[Purchase Amount]]&lt;500,"Low",
CleanedData[[#This Row],[Purchase Amount]]&lt;5000,"Medium",
TRUE,"High")</f>
        <v>Low</v>
      </c>
      <c r="V7412" t="str">
        <f>TEXT(CleanedData[[#This Row],[Date]],"mmmm")</f>
        <v>February</v>
      </c>
      <c r="W7412" t="str">
        <f>"Q"&amp;ROUNDUP(MONTH(CleanedData[[#This Row],[Date]])/3,0)</f>
        <v>Q1</v>
      </c>
      <c r="X7412" t="str">
        <f>IF(CleanedData[[#This Row],[Purchase Amount]]&gt;=5000,"Yes","No")</f>
        <v>No</v>
      </c>
      <c r="Y7412">
        <f>IF(CleanedData[[#This Row],[Recommend]]="Yes",1,0)</f>
        <v>0</v>
      </c>
      <c r="Z7412" s="6">
        <f>CleanedData[[#This Row],[Purchase Amount]]*0.15</f>
        <v>70.59</v>
      </c>
      <c r="AA7412" s="6">
        <f>CleanedData[[#This Row],[Purchase Amount]]*1.15</f>
        <v>541.18999999999994</v>
      </c>
    </row>
    <row r="7413" spans="1:27" x14ac:dyDescent="0.3">
      <c r="A7413">
        <v>8959</v>
      </c>
      <c r="B7413" t="s">
        <v>7638</v>
      </c>
      <c r="C7413" s="1">
        <v>45749</v>
      </c>
      <c r="D7413">
        <v>28</v>
      </c>
      <c r="E7413" t="s">
        <v>39</v>
      </c>
      <c r="F7413" t="s">
        <v>68</v>
      </c>
      <c r="G7413" t="s">
        <v>563</v>
      </c>
      <c r="H7413">
        <v>1</v>
      </c>
      <c r="I7413" t="s">
        <v>45</v>
      </c>
      <c r="J7413" t="s">
        <v>69</v>
      </c>
      <c r="K7413" t="s">
        <v>64</v>
      </c>
      <c r="L7413" t="s">
        <v>42</v>
      </c>
      <c r="M7413" t="s">
        <v>112</v>
      </c>
      <c r="N7413" t="s">
        <v>80</v>
      </c>
      <c r="O7413" t="s">
        <v>48</v>
      </c>
      <c r="P7413" t="s">
        <v>49</v>
      </c>
      <c r="Q7413" t="s">
        <v>58</v>
      </c>
      <c r="R7413" s="6">
        <f>_xlfn.XLOOKUP(CleanedData[[#This Row],[Product]],'02_Lookup_Tables'!$A$2:$A$126,'02_Lookup_Tables'!$B$2:$B$126)</f>
        <v>11052.57</v>
      </c>
      <c r="S7413" t="str">
        <f>VLOOKUP(CleanedData[[#This Row],[Product]],'02_Lookup_Tables'!$H$2:$I$126,2,FALSE)</f>
        <v>Electronics</v>
      </c>
      <c r="T7413" t="str">
        <f>VLOOKUP(CleanedData[[#This Row],[Province]],'02_Lookup_Tables'!$D$2:$E$10,2, FALSE)</f>
        <v>Northern Region</v>
      </c>
      <c r="U7413" t="str" cm="1">
        <f t="array" ref="U7413">_xlfn.IFS(CleanedData[[#This Row],[Purchase Amount]]&lt;500,"Low",
CleanedData[[#This Row],[Purchase Amount]]&lt;5000,"Medium",
TRUE,"High")</f>
        <v>High</v>
      </c>
      <c r="V7413" t="str">
        <f>TEXT(CleanedData[[#This Row],[Date]],"mmmm")</f>
        <v>April</v>
      </c>
      <c r="W7413" t="str">
        <f>"Q"&amp;ROUNDUP(MONTH(CleanedData[[#This Row],[Date]])/3,0)</f>
        <v>Q2</v>
      </c>
      <c r="X7413" t="str">
        <f>IF(CleanedData[[#This Row],[Purchase Amount]]&gt;=5000,"Yes","No")</f>
        <v>Yes</v>
      </c>
      <c r="Y7413">
        <f>IF(CleanedData[[#This Row],[Recommend]]="Yes",1,0)</f>
        <v>1</v>
      </c>
      <c r="Z7413" s="6">
        <f>CleanedData[[#This Row],[Purchase Amount]]*0.15</f>
        <v>1657.8854999999999</v>
      </c>
      <c r="AA7413" s="6">
        <f>CleanedData[[#This Row],[Purchase Amount]]*1.15</f>
        <v>12710.455499999998</v>
      </c>
    </row>
    <row r="7414" spans="1:27" x14ac:dyDescent="0.3">
      <c r="A7414">
        <v>8960</v>
      </c>
      <c r="B7414" t="s">
        <v>7639</v>
      </c>
      <c r="C7414" s="1">
        <v>45392</v>
      </c>
      <c r="D7414">
        <v>50</v>
      </c>
      <c r="E7414" t="s">
        <v>60</v>
      </c>
      <c r="F7414" t="s">
        <v>77</v>
      </c>
      <c r="G7414" t="s">
        <v>313</v>
      </c>
      <c r="H7414">
        <v>2</v>
      </c>
      <c r="I7414" t="s">
        <v>45</v>
      </c>
      <c r="J7414" t="s">
        <v>74</v>
      </c>
      <c r="K7414" t="s">
        <v>44</v>
      </c>
      <c r="L7414" t="s">
        <v>42</v>
      </c>
      <c r="M7414" t="s">
        <v>88</v>
      </c>
      <c r="N7414" t="s">
        <v>47</v>
      </c>
      <c r="O7414" t="s">
        <v>89</v>
      </c>
      <c r="P7414" t="s">
        <v>49</v>
      </c>
      <c r="Q7414" t="s">
        <v>93</v>
      </c>
      <c r="R7414" s="6">
        <f>_xlfn.XLOOKUP(CleanedData[[#This Row],[Product]],'02_Lookup_Tables'!$A$2:$A$126,'02_Lookup_Tables'!$B$2:$B$126)</f>
        <v>283.57</v>
      </c>
      <c r="S7414" t="str">
        <f>VLOOKUP(CleanedData[[#This Row],[Product]],'02_Lookup_Tables'!$H$2:$I$126,2,FALSE)</f>
        <v>Accessories</v>
      </c>
      <c r="T7414" t="str">
        <f>VLOOKUP(CleanedData[[#This Row],[Province]],'02_Lookup_Tables'!$D$2:$E$10,2, FALSE)</f>
        <v>Central Region</v>
      </c>
      <c r="U7414" t="str" cm="1">
        <f t="array" ref="U7414">_xlfn.IFS(CleanedData[[#This Row],[Purchase Amount]]&lt;500,"Low",
CleanedData[[#This Row],[Purchase Amount]]&lt;5000,"Medium",
TRUE,"High")</f>
        <v>Low</v>
      </c>
      <c r="V7414" t="str">
        <f>TEXT(CleanedData[[#This Row],[Date]],"mmmm")</f>
        <v>April</v>
      </c>
      <c r="W7414" t="str">
        <f>"Q"&amp;ROUNDUP(MONTH(CleanedData[[#This Row],[Date]])/3,0)</f>
        <v>Q2</v>
      </c>
      <c r="X7414" t="str">
        <f>IF(CleanedData[[#This Row],[Purchase Amount]]&gt;=5000,"Yes","No")</f>
        <v>No</v>
      </c>
      <c r="Y7414">
        <f>IF(CleanedData[[#This Row],[Recommend]]="Yes",1,0)</f>
        <v>1</v>
      </c>
      <c r="Z7414" s="6">
        <f>CleanedData[[#This Row],[Purchase Amount]]*0.15</f>
        <v>42.535499999999999</v>
      </c>
      <c r="AA7414" s="6">
        <f>CleanedData[[#This Row],[Purchase Amount]]*1.15</f>
        <v>326.10549999999995</v>
      </c>
    </row>
    <row r="7415" spans="1:27" x14ac:dyDescent="0.3">
      <c r="A7415">
        <v>8961</v>
      </c>
      <c r="B7415" t="s">
        <v>7640</v>
      </c>
      <c r="C7415" s="1">
        <v>45376</v>
      </c>
      <c r="D7415">
        <v>27</v>
      </c>
      <c r="E7415" t="s">
        <v>52</v>
      </c>
      <c r="F7415" t="s">
        <v>61</v>
      </c>
      <c r="G7415" t="s">
        <v>158</v>
      </c>
      <c r="H7415">
        <v>2</v>
      </c>
      <c r="I7415" t="s">
        <v>42</v>
      </c>
      <c r="J7415" t="s">
        <v>63</v>
      </c>
      <c r="K7415" t="s">
        <v>64</v>
      </c>
      <c r="L7415" t="s">
        <v>42</v>
      </c>
      <c r="M7415" t="s">
        <v>208</v>
      </c>
      <c r="N7415" t="s">
        <v>47</v>
      </c>
      <c r="O7415" t="s">
        <v>89</v>
      </c>
      <c r="P7415" t="s">
        <v>49</v>
      </c>
      <c r="Q7415" t="s">
        <v>58</v>
      </c>
      <c r="R7415" s="6">
        <f>_xlfn.XLOOKUP(CleanedData[[#This Row],[Product]],'02_Lookup_Tables'!$A$2:$A$126,'02_Lookup_Tables'!$B$2:$B$126)</f>
        <v>2962.6</v>
      </c>
      <c r="S7415" t="str">
        <f>VLOOKUP(CleanedData[[#This Row],[Product]],'02_Lookup_Tables'!$H$2:$I$126,2,FALSE)</f>
        <v>Sports &amp; Outdoors</v>
      </c>
      <c r="T7415" t="str">
        <f>VLOOKUP(CleanedData[[#This Row],[Province]],'02_Lookup_Tables'!$D$2:$E$10,2, FALSE)</f>
        <v>Southern Region</v>
      </c>
      <c r="U7415" t="str" cm="1">
        <f t="array" ref="U7415">_xlfn.IFS(CleanedData[[#This Row],[Purchase Amount]]&lt;500,"Low",
CleanedData[[#This Row],[Purchase Amount]]&lt;5000,"Medium",
TRUE,"High")</f>
        <v>Medium</v>
      </c>
      <c r="V7415" t="str">
        <f>TEXT(CleanedData[[#This Row],[Date]],"mmmm")</f>
        <v>March</v>
      </c>
      <c r="W7415" t="str">
        <f>"Q"&amp;ROUNDUP(MONTH(CleanedData[[#This Row],[Date]])/3,0)</f>
        <v>Q1</v>
      </c>
      <c r="X7415" t="str">
        <f>IF(CleanedData[[#This Row],[Purchase Amount]]&gt;=5000,"Yes","No")</f>
        <v>No</v>
      </c>
      <c r="Y7415">
        <f>IF(CleanedData[[#This Row],[Recommend]]="Yes",1,0)</f>
        <v>0</v>
      </c>
      <c r="Z7415" s="6">
        <f>CleanedData[[#This Row],[Purchase Amount]]*0.15</f>
        <v>444.39</v>
      </c>
      <c r="AA7415" s="6">
        <f>CleanedData[[#This Row],[Purchase Amount]]*1.15</f>
        <v>3406.99</v>
      </c>
    </row>
    <row r="7416" spans="1:27" x14ac:dyDescent="0.3">
      <c r="A7416">
        <v>8962</v>
      </c>
      <c r="B7416" t="s">
        <v>7641</v>
      </c>
      <c r="C7416" s="1">
        <v>45378</v>
      </c>
      <c r="D7416">
        <v>80</v>
      </c>
      <c r="E7416" t="s">
        <v>39</v>
      </c>
      <c r="F7416" t="s">
        <v>77</v>
      </c>
      <c r="G7416" t="s">
        <v>198</v>
      </c>
      <c r="H7416">
        <v>3</v>
      </c>
      <c r="I7416" t="s">
        <v>42</v>
      </c>
      <c r="J7416" t="s">
        <v>63</v>
      </c>
      <c r="K7416" t="s">
        <v>55</v>
      </c>
      <c r="L7416" t="s">
        <v>45</v>
      </c>
      <c r="M7416" t="s">
        <v>88</v>
      </c>
      <c r="N7416" t="s">
        <v>48</v>
      </c>
      <c r="O7416" t="s">
        <v>89</v>
      </c>
      <c r="P7416" t="s">
        <v>49</v>
      </c>
      <c r="Q7416" t="s">
        <v>97</v>
      </c>
      <c r="R7416" s="6">
        <f>_xlfn.XLOOKUP(CleanedData[[#This Row],[Product]],'02_Lookup_Tables'!$A$2:$A$126,'02_Lookup_Tables'!$B$2:$B$126)</f>
        <v>2099.4</v>
      </c>
      <c r="S7416" t="str">
        <f>VLOOKUP(CleanedData[[#This Row],[Product]],'02_Lookup_Tables'!$H$2:$I$126,2,FALSE)</f>
        <v>Sports &amp; Outdoors</v>
      </c>
      <c r="T7416" t="str">
        <f>VLOOKUP(CleanedData[[#This Row],[Province]],'02_Lookup_Tables'!$D$2:$E$10,2, FALSE)</f>
        <v>Central Region</v>
      </c>
      <c r="U7416" t="str" cm="1">
        <f t="array" ref="U7416">_xlfn.IFS(CleanedData[[#This Row],[Purchase Amount]]&lt;500,"Low",
CleanedData[[#This Row],[Purchase Amount]]&lt;5000,"Medium",
TRUE,"High")</f>
        <v>Medium</v>
      </c>
      <c r="V7416" t="str">
        <f>TEXT(CleanedData[[#This Row],[Date]],"mmmm")</f>
        <v>March</v>
      </c>
      <c r="W7416" t="str">
        <f>"Q"&amp;ROUNDUP(MONTH(CleanedData[[#This Row],[Date]])/3,0)</f>
        <v>Q1</v>
      </c>
      <c r="X7416" t="str">
        <f>IF(CleanedData[[#This Row],[Purchase Amount]]&gt;=5000,"Yes","No")</f>
        <v>No</v>
      </c>
      <c r="Y7416">
        <f>IF(CleanedData[[#This Row],[Recommend]]="Yes",1,0)</f>
        <v>0</v>
      </c>
      <c r="Z7416" s="6">
        <f>CleanedData[[#This Row],[Purchase Amount]]*0.15</f>
        <v>314.91000000000003</v>
      </c>
      <c r="AA7416" s="6">
        <f>CleanedData[[#This Row],[Purchase Amount]]*1.15</f>
        <v>2414.31</v>
      </c>
    </row>
    <row r="7417" spans="1:27" x14ac:dyDescent="0.3">
      <c r="A7417">
        <v>8963</v>
      </c>
      <c r="B7417" t="s">
        <v>7642</v>
      </c>
      <c r="C7417" s="1">
        <v>45797</v>
      </c>
      <c r="D7417">
        <v>65</v>
      </c>
      <c r="E7417" t="s">
        <v>52</v>
      </c>
      <c r="F7417" t="s">
        <v>68</v>
      </c>
      <c r="G7417" t="s">
        <v>144</v>
      </c>
      <c r="H7417">
        <v>2</v>
      </c>
      <c r="I7417" t="s">
        <v>42</v>
      </c>
      <c r="J7417" t="s">
        <v>74</v>
      </c>
      <c r="K7417" t="s">
        <v>64</v>
      </c>
      <c r="L7417" t="s">
        <v>42</v>
      </c>
      <c r="M7417" t="s">
        <v>92</v>
      </c>
      <c r="N7417" t="s">
        <v>47</v>
      </c>
      <c r="O7417" t="s">
        <v>89</v>
      </c>
      <c r="P7417" t="s">
        <v>49</v>
      </c>
      <c r="Q7417" t="s">
        <v>97</v>
      </c>
      <c r="R7417" s="6">
        <f>_xlfn.XLOOKUP(CleanedData[[#This Row],[Product]],'02_Lookup_Tables'!$A$2:$A$126,'02_Lookup_Tables'!$B$2:$B$126)</f>
        <v>4455.18</v>
      </c>
      <c r="S7417" t="str">
        <f>VLOOKUP(CleanedData[[#This Row],[Product]],'02_Lookup_Tables'!$H$2:$I$126,2,FALSE)</f>
        <v>Sports &amp; Outdoors</v>
      </c>
      <c r="T7417" t="str">
        <f>VLOOKUP(CleanedData[[#This Row],[Province]],'02_Lookup_Tables'!$D$2:$E$10,2, FALSE)</f>
        <v>Northern Region</v>
      </c>
      <c r="U7417" t="str" cm="1">
        <f t="array" ref="U7417">_xlfn.IFS(CleanedData[[#This Row],[Purchase Amount]]&lt;500,"Low",
CleanedData[[#This Row],[Purchase Amount]]&lt;5000,"Medium",
TRUE,"High")</f>
        <v>Medium</v>
      </c>
      <c r="V7417" t="str">
        <f>TEXT(CleanedData[[#This Row],[Date]],"mmmm")</f>
        <v>May</v>
      </c>
      <c r="W7417" t="str">
        <f>"Q"&amp;ROUNDUP(MONTH(CleanedData[[#This Row],[Date]])/3,0)</f>
        <v>Q2</v>
      </c>
      <c r="X7417" t="str">
        <f>IF(CleanedData[[#This Row],[Purchase Amount]]&gt;=5000,"Yes","No")</f>
        <v>No</v>
      </c>
      <c r="Y7417">
        <f>IF(CleanedData[[#This Row],[Recommend]]="Yes",1,0)</f>
        <v>0</v>
      </c>
      <c r="Z7417" s="6">
        <f>CleanedData[[#This Row],[Purchase Amount]]*0.15</f>
        <v>668.27700000000004</v>
      </c>
      <c r="AA7417" s="6">
        <f>CleanedData[[#This Row],[Purchase Amount]]*1.15</f>
        <v>5123.4570000000003</v>
      </c>
    </row>
    <row r="7418" spans="1:27" x14ac:dyDescent="0.3">
      <c r="A7418">
        <v>8964</v>
      </c>
      <c r="B7418" t="s">
        <v>7643</v>
      </c>
      <c r="C7418" s="1">
        <v>45916</v>
      </c>
      <c r="D7418">
        <v>73</v>
      </c>
      <c r="E7418" t="s">
        <v>52</v>
      </c>
      <c r="F7418" t="s">
        <v>83</v>
      </c>
      <c r="G7418" t="s">
        <v>173</v>
      </c>
      <c r="H7418">
        <v>5</v>
      </c>
      <c r="I7418" t="s">
        <v>45</v>
      </c>
      <c r="J7418" t="s">
        <v>63</v>
      </c>
      <c r="K7418" t="s">
        <v>55</v>
      </c>
      <c r="L7418" t="s">
        <v>42</v>
      </c>
      <c r="M7418" t="s">
        <v>196</v>
      </c>
      <c r="N7418" t="s">
        <v>57</v>
      </c>
      <c r="O7418" t="s">
        <v>89</v>
      </c>
      <c r="P7418" t="s">
        <v>70</v>
      </c>
      <c r="Q7418" t="s">
        <v>97</v>
      </c>
      <c r="R7418" s="6">
        <f>_xlfn.XLOOKUP(CleanedData[[#This Row],[Product]],'02_Lookup_Tables'!$A$2:$A$126,'02_Lookup_Tables'!$B$2:$B$126)</f>
        <v>13056.99</v>
      </c>
      <c r="S7418" t="str">
        <f>VLOOKUP(CleanedData[[#This Row],[Product]],'02_Lookup_Tables'!$H$2:$I$126,2,FALSE)</f>
        <v>Electronics</v>
      </c>
      <c r="T7418" t="str">
        <f>VLOOKUP(CleanedData[[#This Row],[Province]],'02_Lookup_Tables'!$D$2:$E$10,2, FALSE)</f>
        <v>Western Region</v>
      </c>
      <c r="U7418" t="str" cm="1">
        <f t="array" ref="U7418">_xlfn.IFS(CleanedData[[#This Row],[Purchase Amount]]&lt;500,"Low",
CleanedData[[#This Row],[Purchase Amount]]&lt;5000,"Medium",
TRUE,"High")</f>
        <v>High</v>
      </c>
      <c r="V7418" t="str">
        <f>TEXT(CleanedData[[#This Row],[Date]],"mmmm")</f>
        <v>September</v>
      </c>
      <c r="W7418" t="str">
        <f>"Q"&amp;ROUNDUP(MONTH(CleanedData[[#This Row],[Date]])/3,0)</f>
        <v>Q3</v>
      </c>
      <c r="X7418" t="str">
        <f>IF(CleanedData[[#This Row],[Purchase Amount]]&gt;=5000,"Yes","No")</f>
        <v>Yes</v>
      </c>
      <c r="Y7418">
        <f>IF(CleanedData[[#This Row],[Recommend]]="Yes",1,0)</f>
        <v>1</v>
      </c>
      <c r="Z7418" s="6">
        <f>CleanedData[[#This Row],[Purchase Amount]]*0.15</f>
        <v>1958.5484999999999</v>
      </c>
      <c r="AA7418" s="6">
        <f>CleanedData[[#This Row],[Purchase Amount]]*1.15</f>
        <v>15015.538499999999</v>
      </c>
    </row>
    <row r="7419" spans="1:27" x14ac:dyDescent="0.3">
      <c r="A7419">
        <v>8965</v>
      </c>
      <c r="B7419" t="s">
        <v>7644</v>
      </c>
      <c r="C7419" s="1">
        <v>45830</v>
      </c>
      <c r="D7419">
        <v>79</v>
      </c>
      <c r="E7419" t="s">
        <v>39</v>
      </c>
      <c r="F7419" t="s">
        <v>77</v>
      </c>
      <c r="G7419" t="s">
        <v>406</v>
      </c>
      <c r="H7419">
        <v>1</v>
      </c>
      <c r="I7419" t="s">
        <v>45</v>
      </c>
      <c r="J7419" t="s">
        <v>43</v>
      </c>
      <c r="K7419" t="s">
        <v>55</v>
      </c>
      <c r="L7419" t="s">
        <v>45</v>
      </c>
      <c r="M7419" t="s">
        <v>56</v>
      </c>
      <c r="N7419" t="s">
        <v>80</v>
      </c>
      <c r="O7419" t="s">
        <v>148</v>
      </c>
      <c r="P7419" t="s">
        <v>70</v>
      </c>
      <c r="Q7419" t="s">
        <v>97</v>
      </c>
      <c r="R7419" s="6">
        <f>_xlfn.XLOOKUP(CleanedData[[#This Row],[Product]],'02_Lookup_Tables'!$A$2:$A$126,'02_Lookup_Tables'!$B$2:$B$126)</f>
        <v>996.44</v>
      </c>
      <c r="S7419" t="str">
        <f>VLOOKUP(CleanedData[[#This Row],[Product]],'02_Lookup_Tables'!$H$2:$I$126,2,FALSE)</f>
        <v>Sports &amp; Outdoors</v>
      </c>
      <c r="T7419" t="str">
        <f>VLOOKUP(CleanedData[[#This Row],[Province]],'02_Lookup_Tables'!$D$2:$E$10,2, FALSE)</f>
        <v>Central Region</v>
      </c>
      <c r="U7419" t="str" cm="1">
        <f t="array" ref="U7419">_xlfn.IFS(CleanedData[[#This Row],[Purchase Amount]]&lt;500,"Low",
CleanedData[[#This Row],[Purchase Amount]]&lt;5000,"Medium",
TRUE,"High")</f>
        <v>Medium</v>
      </c>
      <c r="V7419" t="str">
        <f>TEXT(CleanedData[[#This Row],[Date]],"mmmm")</f>
        <v>June</v>
      </c>
      <c r="W7419" t="str">
        <f>"Q"&amp;ROUNDUP(MONTH(CleanedData[[#This Row],[Date]])/3,0)</f>
        <v>Q2</v>
      </c>
      <c r="X7419" t="str">
        <f>IF(CleanedData[[#This Row],[Purchase Amount]]&gt;=5000,"Yes","No")</f>
        <v>No</v>
      </c>
      <c r="Y7419">
        <f>IF(CleanedData[[#This Row],[Recommend]]="Yes",1,0)</f>
        <v>1</v>
      </c>
      <c r="Z7419" s="6">
        <f>CleanedData[[#This Row],[Purchase Amount]]*0.15</f>
        <v>149.46600000000001</v>
      </c>
      <c r="AA7419" s="6">
        <f>CleanedData[[#This Row],[Purchase Amount]]*1.15</f>
        <v>1145.9059999999999</v>
      </c>
    </row>
    <row r="7420" spans="1:27" x14ac:dyDescent="0.3">
      <c r="A7420">
        <v>8966</v>
      </c>
      <c r="B7420" t="s">
        <v>7645</v>
      </c>
      <c r="C7420" s="1">
        <v>45982</v>
      </c>
      <c r="D7420">
        <v>29</v>
      </c>
      <c r="E7420" t="s">
        <v>60</v>
      </c>
      <c r="F7420" t="s">
        <v>40</v>
      </c>
      <c r="G7420" t="s">
        <v>362</v>
      </c>
      <c r="H7420">
        <v>1</v>
      </c>
      <c r="I7420" t="s">
        <v>45</v>
      </c>
      <c r="J7420" t="s">
        <v>69</v>
      </c>
      <c r="K7420" t="s">
        <v>44</v>
      </c>
      <c r="L7420" t="s">
        <v>45</v>
      </c>
      <c r="M7420" t="s">
        <v>100</v>
      </c>
      <c r="N7420" t="s">
        <v>80</v>
      </c>
      <c r="O7420" t="s">
        <v>48</v>
      </c>
      <c r="P7420" t="s">
        <v>49</v>
      </c>
      <c r="Q7420" t="s">
        <v>58</v>
      </c>
      <c r="R7420" s="6">
        <f>_xlfn.XLOOKUP(CleanedData[[#This Row],[Product]],'02_Lookup_Tables'!$A$2:$A$126,'02_Lookup_Tables'!$B$2:$B$126)</f>
        <v>1746.77</v>
      </c>
      <c r="S7420" t="str">
        <f>VLOOKUP(CleanedData[[#This Row],[Product]],'02_Lookup_Tables'!$H$2:$I$126,2,FALSE)</f>
        <v>Home Devices</v>
      </c>
      <c r="T7420" t="str">
        <f>VLOOKUP(CleanedData[[#This Row],[Province]],'02_Lookup_Tables'!$D$2:$E$10,2, FALSE)</f>
        <v>Northern Region</v>
      </c>
      <c r="U7420" t="str" cm="1">
        <f t="array" ref="U7420">_xlfn.IFS(CleanedData[[#This Row],[Purchase Amount]]&lt;500,"Low",
CleanedData[[#This Row],[Purchase Amount]]&lt;5000,"Medium",
TRUE,"High")</f>
        <v>Medium</v>
      </c>
      <c r="V7420" t="str">
        <f>TEXT(CleanedData[[#This Row],[Date]],"mmmm")</f>
        <v>November</v>
      </c>
      <c r="W7420" t="str">
        <f>"Q"&amp;ROUNDUP(MONTH(CleanedData[[#This Row],[Date]])/3,0)</f>
        <v>Q4</v>
      </c>
      <c r="X7420" t="str">
        <f>IF(CleanedData[[#This Row],[Purchase Amount]]&gt;=5000,"Yes","No")</f>
        <v>No</v>
      </c>
      <c r="Y7420">
        <f>IF(CleanedData[[#This Row],[Recommend]]="Yes",1,0)</f>
        <v>1</v>
      </c>
      <c r="Z7420" s="6">
        <f>CleanedData[[#This Row],[Purchase Amount]]*0.15</f>
        <v>262.01549999999997</v>
      </c>
      <c r="AA7420" s="6">
        <f>CleanedData[[#This Row],[Purchase Amount]]*1.15</f>
        <v>2008.7854999999997</v>
      </c>
    </row>
    <row r="7421" spans="1:27" x14ac:dyDescent="0.3">
      <c r="A7421">
        <v>8967</v>
      </c>
      <c r="B7421" t="s">
        <v>7646</v>
      </c>
      <c r="C7421" s="1">
        <v>45764</v>
      </c>
      <c r="D7421">
        <v>80</v>
      </c>
      <c r="E7421" t="s">
        <v>60</v>
      </c>
      <c r="F7421" t="s">
        <v>40</v>
      </c>
      <c r="G7421" t="s">
        <v>118</v>
      </c>
      <c r="H7421">
        <v>2</v>
      </c>
      <c r="I7421" t="s">
        <v>42</v>
      </c>
      <c r="J7421" t="s">
        <v>54</v>
      </c>
      <c r="K7421" t="s">
        <v>44</v>
      </c>
      <c r="L7421" t="s">
        <v>42</v>
      </c>
      <c r="M7421" t="s">
        <v>123</v>
      </c>
      <c r="N7421" t="s">
        <v>47</v>
      </c>
      <c r="O7421" t="s">
        <v>89</v>
      </c>
      <c r="P7421" t="s">
        <v>49</v>
      </c>
      <c r="Q7421" t="s">
        <v>97</v>
      </c>
      <c r="R7421" s="6">
        <f>_xlfn.XLOOKUP(CleanedData[[#This Row],[Product]],'02_Lookup_Tables'!$A$2:$A$126,'02_Lookup_Tables'!$B$2:$B$126)</f>
        <v>368.99</v>
      </c>
      <c r="S7421" t="str">
        <f>VLOOKUP(CleanedData[[#This Row],[Product]],'02_Lookup_Tables'!$H$2:$I$126,2,FALSE)</f>
        <v>Accessories</v>
      </c>
      <c r="T7421" t="str">
        <f>VLOOKUP(CleanedData[[#This Row],[Province]],'02_Lookup_Tables'!$D$2:$E$10,2, FALSE)</f>
        <v>Northern Region</v>
      </c>
      <c r="U7421" t="str" cm="1">
        <f t="array" ref="U7421">_xlfn.IFS(CleanedData[[#This Row],[Purchase Amount]]&lt;500,"Low",
CleanedData[[#This Row],[Purchase Amount]]&lt;5000,"Medium",
TRUE,"High")</f>
        <v>Low</v>
      </c>
      <c r="V7421" t="str">
        <f>TEXT(CleanedData[[#This Row],[Date]],"mmmm")</f>
        <v>April</v>
      </c>
      <c r="W7421" t="str">
        <f>"Q"&amp;ROUNDUP(MONTH(CleanedData[[#This Row],[Date]])/3,0)</f>
        <v>Q2</v>
      </c>
      <c r="X7421" t="str">
        <f>IF(CleanedData[[#This Row],[Purchase Amount]]&gt;=5000,"Yes","No")</f>
        <v>No</v>
      </c>
      <c r="Y7421">
        <f>IF(CleanedData[[#This Row],[Recommend]]="Yes",1,0)</f>
        <v>0</v>
      </c>
      <c r="Z7421" s="6">
        <f>CleanedData[[#This Row],[Purchase Amount]]*0.15</f>
        <v>55.348500000000001</v>
      </c>
      <c r="AA7421" s="6">
        <f>CleanedData[[#This Row],[Purchase Amount]]*1.15</f>
        <v>424.33849999999995</v>
      </c>
    </row>
    <row r="7422" spans="1:27" x14ac:dyDescent="0.3">
      <c r="A7422">
        <v>8968</v>
      </c>
      <c r="B7422" t="s">
        <v>7647</v>
      </c>
      <c r="C7422" s="1">
        <v>46016</v>
      </c>
      <c r="D7422">
        <v>39</v>
      </c>
      <c r="E7422" t="s">
        <v>52</v>
      </c>
      <c r="F7422" t="s">
        <v>40</v>
      </c>
      <c r="G7422" t="s">
        <v>472</v>
      </c>
      <c r="H7422">
        <v>3</v>
      </c>
      <c r="I7422" t="s">
        <v>45</v>
      </c>
      <c r="J7422" t="s">
        <v>63</v>
      </c>
      <c r="K7422" t="s">
        <v>55</v>
      </c>
      <c r="L7422" t="s">
        <v>42</v>
      </c>
      <c r="M7422" t="s">
        <v>65</v>
      </c>
      <c r="N7422" t="s">
        <v>48</v>
      </c>
      <c r="O7422" t="s">
        <v>89</v>
      </c>
      <c r="P7422" t="s">
        <v>49</v>
      </c>
      <c r="Q7422" t="s">
        <v>81</v>
      </c>
      <c r="R7422" s="6">
        <f>_xlfn.XLOOKUP(CleanedData[[#This Row],[Product]],'02_Lookup_Tables'!$A$2:$A$126,'02_Lookup_Tables'!$B$2:$B$126)</f>
        <v>2216.12</v>
      </c>
      <c r="S7422" t="str">
        <f>VLOOKUP(CleanedData[[#This Row],[Product]],'02_Lookup_Tables'!$H$2:$I$126,2,FALSE)</f>
        <v>Beauty &amp; Personal Care</v>
      </c>
      <c r="T7422" t="str">
        <f>VLOOKUP(CleanedData[[#This Row],[Province]],'02_Lookup_Tables'!$D$2:$E$10,2, FALSE)</f>
        <v>Northern Region</v>
      </c>
      <c r="U7422" t="str" cm="1">
        <f t="array" ref="U7422">_xlfn.IFS(CleanedData[[#This Row],[Purchase Amount]]&lt;500,"Low",
CleanedData[[#This Row],[Purchase Amount]]&lt;5000,"Medium",
TRUE,"High")</f>
        <v>Medium</v>
      </c>
      <c r="V7422" t="str">
        <f>TEXT(CleanedData[[#This Row],[Date]],"mmmm")</f>
        <v>December</v>
      </c>
      <c r="W7422" t="str">
        <f>"Q"&amp;ROUNDUP(MONTH(CleanedData[[#This Row],[Date]])/3,0)</f>
        <v>Q4</v>
      </c>
      <c r="X7422" t="str">
        <f>IF(CleanedData[[#This Row],[Purchase Amount]]&gt;=5000,"Yes","No")</f>
        <v>No</v>
      </c>
      <c r="Y7422">
        <f>IF(CleanedData[[#This Row],[Recommend]]="Yes",1,0)</f>
        <v>1</v>
      </c>
      <c r="Z7422" s="6">
        <f>CleanedData[[#This Row],[Purchase Amount]]*0.15</f>
        <v>332.41799999999995</v>
      </c>
      <c r="AA7422" s="6">
        <f>CleanedData[[#This Row],[Purchase Amount]]*1.15</f>
        <v>2548.5379999999996</v>
      </c>
    </row>
    <row r="7423" spans="1:27" x14ac:dyDescent="0.3">
      <c r="A7423">
        <v>8969</v>
      </c>
      <c r="B7423" t="s">
        <v>7648</v>
      </c>
      <c r="C7423" s="1">
        <v>46006</v>
      </c>
      <c r="D7423">
        <v>24</v>
      </c>
      <c r="E7423" t="s">
        <v>52</v>
      </c>
      <c r="F7423" t="s">
        <v>61</v>
      </c>
      <c r="G7423" t="s">
        <v>126</v>
      </c>
      <c r="H7423">
        <v>4</v>
      </c>
      <c r="I7423" t="s">
        <v>42</v>
      </c>
      <c r="J7423" t="s">
        <v>54</v>
      </c>
      <c r="K7423" t="s">
        <v>64</v>
      </c>
      <c r="L7423" t="s">
        <v>42</v>
      </c>
      <c r="M7423" t="s">
        <v>190</v>
      </c>
      <c r="N7423" t="s">
        <v>96</v>
      </c>
      <c r="O7423" t="s">
        <v>89</v>
      </c>
      <c r="P7423" t="s">
        <v>70</v>
      </c>
      <c r="Q7423" t="s">
        <v>66</v>
      </c>
      <c r="R7423" s="6">
        <f>_xlfn.XLOOKUP(CleanedData[[#This Row],[Product]],'02_Lookup_Tables'!$A$2:$A$126,'02_Lookup_Tables'!$B$2:$B$126)</f>
        <v>343.42</v>
      </c>
      <c r="S7423" t="str">
        <f>VLOOKUP(CleanedData[[#This Row],[Product]],'02_Lookup_Tables'!$H$2:$I$126,2,FALSE)</f>
        <v>Food</v>
      </c>
      <c r="T7423" t="str">
        <f>VLOOKUP(CleanedData[[#This Row],[Province]],'02_Lookup_Tables'!$D$2:$E$10,2, FALSE)</f>
        <v>Southern Region</v>
      </c>
      <c r="U7423" t="str" cm="1">
        <f t="array" ref="U7423">_xlfn.IFS(CleanedData[[#This Row],[Purchase Amount]]&lt;500,"Low",
CleanedData[[#This Row],[Purchase Amount]]&lt;5000,"Medium",
TRUE,"High")</f>
        <v>Low</v>
      </c>
      <c r="V7423" t="str">
        <f>TEXT(CleanedData[[#This Row],[Date]],"mmmm")</f>
        <v>December</v>
      </c>
      <c r="W7423" t="str">
        <f>"Q"&amp;ROUNDUP(MONTH(CleanedData[[#This Row],[Date]])/3,0)</f>
        <v>Q4</v>
      </c>
      <c r="X7423" t="str">
        <f>IF(CleanedData[[#This Row],[Purchase Amount]]&gt;=5000,"Yes","No")</f>
        <v>No</v>
      </c>
      <c r="Y7423">
        <f>IF(CleanedData[[#This Row],[Recommend]]="Yes",1,0)</f>
        <v>0</v>
      </c>
      <c r="Z7423" s="6">
        <f>CleanedData[[#This Row],[Purchase Amount]]*0.15</f>
        <v>51.512999999999998</v>
      </c>
      <c r="AA7423" s="6">
        <f>CleanedData[[#This Row],[Purchase Amount]]*1.15</f>
        <v>394.93299999999999</v>
      </c>
    </row>
    <row r="7424" spans="1:27" x14ac:dyDescent="0.3">
      <c r="A7424">
        <v>8971</v>
      </c>
      <c r="B7424" t="s">
        <v>7649</v>
      </c>
      <c r="C7424" s="1">
        <v>45741</v>
      </c>
      <c r="E7424" t="s">
        <v>52</v>
      </c>
      <c r="F7424" t="s">
        <v>108</v>
      </c>
      <c r="G7424" t="s">
        <v>114</v>
      </c>
      <c r="H7424">
        <v>4</v>
      </c>
      <c r="I7424" t="s">
        <v>45</v>
      </c>
      <c r="J7424" t="s">
        <v>74</v>
      </c>
      <c r="K7424" t="s">
        <v>64</v>
      </c>
      <c r="L7424" t="s">
        <v>45</v>
      </c>
      <c r="M7424" t="s">
        <v>85</v>
      </c>
      <c r="N7424" t="s">
        <v>96</v>
      </c>
      <c r="O7424" t="s">
        <v>48</v>
      </c>
      <c r="P7424" t="s">
        <v>49</v>
      </c>
      <c r="Q7424" t="s">
        <v>166</v>
      </c>
      <c r="R7424" s="6">
        <f>_xlfn.XLOOKUP(CleanedData[[#This Row],[Product]],'02_Lookup_Tables'!$A$2:$A$126,'02_Lookup_Tables'!$B$2:$B$126)</f>
        <v>1440.59</v>
      </c>
      <c r="S7424" t="str">
        <f>VLOOKUP(CleanedData[[#This Row],[Product]],'02_Lookup_Tables'!$H$2:$I$126,2,FALSE)</f>
        <v>Beauty &amp; Personal Care</v>
      </c>
      <c r="T7424" t="str">
        <f>VLOOKUP(CleanedData[[#This Row],[Province]],'02_Lookup_Tables'!$D$2:$E$10,2, FALSE)</f>
        <v>Gauteng Region</v>
      </c>
      <c r="U7424" t="str" cm="1">
        <f t="array" ref="U7424">_xlfn.IFS(CleanedData[[#This Row],[Purchase Amount]]&lt;500,"Low",
CleanedData[[#This Row],[Purchase Amount]]&lt;5000,"Medium",
TRUE,"High")</f>
        <v>Medium</v>
      </c>
      <c r="V7424" t="str">
        <f>TEXT(CleanedData[[#This Row],[Date]],"mmmm")</f>
        <v>March</v>
      </c>
      <c r="W7424" t="str">
        <f>"Q"&amp;ROUNDUP(MONTH(CleanedData[[#This Row],[Date]])/3,0)</f>
        <v>Q1</v>
      </c>
      <c r="X7424" t="str">
        <f>IF(CleanedData[[#This Row],[Purchase Amount]]&gt;=5000,"Yes","No")</f>
        <v>No</v>
      </c>
      <c r="Y7424">
        <f>IF(CleanedData[[#This Row],[Recommend]]="Yes",1,0)</f>
        <v>1</v>
      </c>
      <c r="Z7424" s="6">
        <f>CleanedData[[#This Row],[Purchase Amount]]*0.15</f>
        <v>216.08849999999998</v>
      </c>
      <c r="AA7424" s="6">
        <f>CleanedData[[#This Row],[Purchase Amount]]*1.15</f>
        <v>1656.6784999999998</v>
      </c>
    </row>
    <row r="7425" spans="1:27" x14ac:dyDescent="0.3">
      <c r="A7425">
        <v>8972</v>
      </c>
      <c r="B7425" t="s">
        <v>7650</v>
      </c>
      <c r="C7425" s="1">
        <v>45685</v>
      </c>
      <c r="D7425">
        <v>47</v>
      </c>
      <c r="E7425" t="s">
        <v>60</v>
      </c>
      <c r="F7425" t="s">
        <v>83</v>
      </c>
      <c r="G7425" t="s">
        <v>460</v>
      </c>
      <c r="H7425">
        <v>1</v>
      </c>
      <c r="I7425" t="s">
        <v>42</v>
      </c>
      <c r="J7425" t="s">
        <v>54</v>
      </c>
      <c r="K7425" t="s">
        <v>55</v>
      </c>
      <c r="L7425" t="s">
        <v>45</v>
      </c>
      <c r="M7425" t="s">
        <v>46</v>
      </c>
      <c r="N7425" t="s">
        <v>80</v>
      </c>
      <c r="O7425" t="s">
        <v>89</v>
      </c>
      <c r="P7425" t="s">
        <v>49</v>
      </c>
      <c r="Q7425" t="s">
        <v>93</v>
      </c>
      <c r="R7425" s="6">
        <f>_xlfn.XLOOKUP(CleanedData[[#This Row],[Product]],'02_Lookup_Tables'!$A$2:$A$126,'02_Lookup_Tables'!$B$2:$B$126)</f>
        <v>880.49</v>
      </c>
      <c r="S7425" t="str">
        <f>VLOOKUP(CleanedData[[#This Row],[Product]],'02_Lookup_Tables'!$H$2:$I$126,2,FALSE)</f>
        <v>Home Devices</v>
      </c>
      <c r="T7425" t="str">
        <f>VLOOKUP(CleanedData[[#This Row],[Province]],'02_Lookup_Tables'!$D$2:$E$10,2, FALSE)</f>
        <v>Western Region</v>
      </c>
      <c r="U7425" t="str" cm="1">
        <f t="array" ref="U7425">_xlfn.IFS(CleanedData[[#This Row],[Purchase Amount]]&lt;500,"Low",
CleanedData[[#This Row],[Purchase Amount]]&lt;5000,"Medium",
TRUE,"High")</f>
        <v>Medium</v>
      </c>
      <c r="V7425" t="str">
        <f>TEXT(CleanedData[[#This Row],[Date]],"mmmm")</f>
        <v>January</v>
      </c>
      <c r="W7425" t="str">
        <f>"Q"&amp;ROUNDUP(MONTH(CleanedData[[#This Row],[Date]])/3,0)</f>
        <v>Q1</v>
      </c>
      <c r="X7425" t="str">
        <f>IF(CleanedData[[#This Row],[Purchase Amount]]&gt;=5000,"Yes","No")</f>
        <v>No</v>
      </c>
      <c r="Y7425">
        <f>IF(CleanedData[[#This Row],[Recommend]]="Yes",1,0)</f>
        <v>0</v>
      </c>
      <c r="Z7425" s="6">
        <f>CleanedData[[#This Row],[Purchase Amount]]*0.15</f>
        <v>132.0735</v>
      </c>
      <c r="AA7425" s="6">
        <f>CleanedData[[#This Row],[Purchase Amount]]*1.15</f>
        <v>1012.5635</v>
      </c>
    </row>
    <row r="7426" spans="1:27" x14ac:dyDescent="0.3">
      <c r="A7426">
        <v>8973</v>
      </c>
      <c r="B7426" t="s">
        <v>7651</v>
      </c>
      <c r="C7426" s="1">
        <v>45825</v>
      </c>
      <c r="D7426">
        <v>53</v>
      </c>
      <c r="E7426" t="s">
        <v>52</v>
      </c>
      <c r="F7426" t="s">
        <v>130</v>
      </c>
      <c r="G7426" t="s">
        <v>216</v>
      </c>
      <c r="H7426">
        <v>4</v>
      </c>
      <c r="I7426" t="s">
        <v>42</v>
      </c>
      <c r="J7426" t="s">
        <v>43</v>
      </c>
      <c r="K7426" t="s">
        <v>64</v>
      </c>
      <c r="L7426" t="s">
        <v>42</v>
      </c>
      <c r="M7426" t="s">
        <v>79</v>
      </c>
      <c r="N7426" t="s">
        <v>96</v>
      </c>
      <c r="O7426" t="s">
        <v>89</v>
      </c>
      <c r="P7426" t="s">
        <v>70</v>
      </c>
      <c r="Q7426" t="s">
        <v>93</v>
      </c>
      <c r="R7426" s="6">
        <f>_xlfn.XLOOKUP(CleanedData[[#This Row],[Product]],'02_Lookup_Tables'!$A$2:$A$126,'02_Lookup_Tables'!$B$2:$B$126)</f>
        <v>929.55</v>
      </c>
      <c r="S7426" t="str">
        <f>VLOOKUP(CleanedData[[#This Row],[Product]],'02_Lookup_Tables'!$H$2:$I$126,2,FALSE)</f>
        <v>Accessories</v>
      </c>
      <c r="T7426" t="str">
        <f>VLOOKUP(CleanedData[[#This Row],[Province]],'02_Lookup_Tables'!$D$2:$E$10,2, FALSE)</f>
        <v>Eastern Region</v>
      </c>
      <c r="U7426" t="str" cm="1">
        <f t="array" ref="U7426">_xlfn.IFS(CleanedData[[#This Row],[Purchase Amount]]&lt;500,"Low",
CleanedData[[#This Row],[Purchase Amount]]&lt;5000,"Medium",
TRUE,"High")</f>
        <v>Medium</v>
      </c>
      <c r="V7426" t="str">
        <f>TEXT(CleanedData[[#This Row],[Date]],"mmmm")</f>
        <v>June</v>
      </c>
      <c r="W7426" t="str">
        <f>"Q"&amp;ROUNDUP(MONTH(CleanedData[[#This Row],[Date]])/3,0)</f>
        <v>Q2</v>
      </c>
      <c r="X7426" t="str">
        <f>IF(CleanedData[[#This Row],[Purchase Amount]]&gt;=5000,"Yes","No")</f>
        <v>No</v>
      </c>
      <c r="Y7426">
        <f>IF(CleanedData[[#This Row],[Recommend]]="Yes",1,0)</f>
        <v>0</v>
      </c>
      <c r="Z7426" s="6">
        <f>CleanedData[[#This Row],[Purchase Amount]]*0.15</f>
        <v>139.43249999999998</v>
      </c>
      <c r="AA7426" s="6">
        <f>CleanedData[[#This Row],[Purchase Amount]]*1.15</f>
        <v>1068.9824999999998</v>
      </c>
    </row>
    <row r="7427" spans="1:27" x14ac:dyDescent="0.3">
      <c r="A7427">
        <v>8974</v>
      </c>
      <c r="B7427" t="s">
        <v>7652</v>
      </c>
      <c r="C7427" s="1">
        <v>45973</v>
      </c>
      <c r="D7427">
        <v>34</v>
      </c>
      <c r="E7427" t="s">
        <v>52</v>
      </c>
      <c r="F7427" t="s">
        <v>83</v>
      </c>
      <c r="G7427" t="s">
        <v>168</v>
      </c>
      <c r="H7427">
        <v>3</v>
      </c>
      <c r="I7427" t="s">
        <v>42</v>
      </c>
      <c r="J7427" t="s">
        <v>54</v>
      </c>
      <c r="K7427" t="s">
        <v>44</v>
      </c>
      <c r="L7427" t="s">
        <v>42</v>
      </c>
      <c r="M7427" t="s">
        <v>46</v>
      </c>
      <c r="N7427" t="s">
        <v>48</v>
      </c>
      <c r="O7427" t="s">
        <v>89</v>
      </c>
      <c r="P7427" t="s">
        <v>49</v>
      </c>
      <c r="Q7427" t="s">
        <v>58</v>
      </c>
      <c r="R7427" s="6">
        <f>_xlfn.XLOOKUP(CleanedData[[#This Row],[Product]],'02_Lookup_Tables'!$A$2:$A$126,'02_Lookup_Tables'!$B$2:$B$126)</f>
        <v>14729.04</v>
      </c>
      <c r="S7427" t="str">
        <f>VLOOKUP(CleanedData[[#This Row],[Product]],'02_Lookup_Tables'!$H$2:$I$126,2,FALSE)</f>
        <v>Electronics</v>
      </c>
      <c r="T7427" t="str">
        <f>VLOOKUP(CleanedData[[#This Row],[Province]],'02_Lookup_Tables'!$D$2:$E$10,2, FALSE)</f>
        <v>Western Region</v>
      </c>
      <c r="U7427" t="str" cm="1">
        <f t="array" ref="U7427">_xlfn.IFS(CleanedData[[#This Row],[Purchase Amount]]&lt;500,"Low",
CleanedData[[#This Row],[Purchase Amount]]&lt;5000,"Medium",
TRUE,"High")</f>
        <v>High</v>
      </c>
      <c r="V7427" t="str">
        <f>TEXT(CleanedData[[#This Row],[Date]],"mmmm")</f>
        <v>November</v>
      </c>
      <c r="W7427" t="str">
        <f>"Q"&amp;ROUNDUP(MONTH(CleanedData[[#This Row],[Date]])/3,0)</f>
        <v>Q4</v>
      </c>
      <c r="X7427" t="str">
        <f>IF(CleanedData[[#This Row],[Purchase Amount]]&gt;=5000,"Yes","No")</f>
        <v>Yes</v>
      </c>
      <c r="Y7427">
        <f>IF(CleanedData[[#This Row],[Recommend]]="Yes",1,0)</f>
        <v>0</v>
      </c>
      <c r="Z7427" s="6">
        <f>CleanedData[[#This Row],[Purchase Amount]]*0.15</f>
        <v>2209.3560000000002</v>
      </c>
      <c r="AA7427" s="6">
        <f>CleanedData[[#This Row],[Purchase Amount]]*1.15</f>
        <v>16938.396000000001</v>
      </c>
    </row>
    <row r="7428" spans="1:27" x14ac:dyDescent="0.3">
      <c r="A7428">
        <v>8975</v>
      </c>
      <c r="B7428" t="s">
        <v>7653</v>
      </c>
      <c r="C7428" s="1">
        <v>45880</v>
      </c>
      <c r="D7428">
        <v>40</v>
      </c>
      <c r="E7428" t="s">
        <v>52</v>
      </c>
      <c r="F7428" t="s">
        <v>77</v>
      </c>
      <c r="G7428" t="s">
        <v>381</v>
      </c>
      <c r="H7428">
        <v>4</v>
      </c>
      <c r="I7428" t="s">
        <v>45</v>
      </c>
      <c r="J7428" t="s">
        <v>63</v>
      </c>
      <c r="K7428" t="s">
        <v>64</v>
      </c>
      <c r="L7428" t="s">
        <v>45</v>
      </c>
      <c r="M7428" t="s">
        <v>180</v>
      </c>
      <c r="N7428" t="s">
        <v>96</v>
      </c>
      <c r="O7428" t="s">
        <v>89</v>
      </c>
      <c r="P7428" t="s">
        <v>70</v>
      </c>
      <c r="Q7428" t="s">
        <v>81</v>
      </c>
      <c r="R7428" s="6">
        <f>_xlfn.XLOOKUP(CleanedData[[#This Row],[Product]],'02_Lookup_Tables'!$A$2:$A$126,'02_Lookup_Tables'!$B$2:$B$126)</f>
        <v>786.78</v>
      </c>
      <c r="S7428" t="str">
        <f>VLOOKUP(CleanedData[[#This Row],[Product]],'02_Lookup_Tables'!$H$2:$I$126,2,FALSE)</f>
        <v>Apparel</v>
      </c>
      <c r="T7428" t="str">
        <f>VLOOKUP(CleanedData[[#This Row],[Province]],'02_Lookup_Tables'!$D$2:$E$10,2, FALSE)</f>
        <v>Central Region</v>
      </c>
      <c r="U7428" t="str" cm="1">
        <f t="array" ref="U7428">_xlfn.IFS(CleanedData[[#This Row],[Purchase Amount]]&lt;500,"Low",
CleanedData[[#This Row],[Purchase Amount]]&lt;5000,"Medium",
TRUE,"High")</f>
        <v>Medium</v>
      </c>
      <c r="V7428" t="str">
        <f>TEXT(CleanedData[[#This Row],[Date]],"mmmm")</f>
        <v>August</v>
      </c>
      <c r="W7428" t="str">
        <f>"Q"&amp;ROUNDUP(MONTH(CleanedData[[#This Row],[Date]])/3,0)</f>
        <v>Q3</v>
      </c>
      <c r="X7428" t="str">
        <f>IF(CleanedData[[#This Row],[Purchase Amount]]&gt;=5000,"Yes","No")</f>
        <v>No</v>
      </c>
      <c r="Y7428">
        <f>IF(CleanedData[[#This Row],[Recommend]]="Yes",1,0)</f>
        <v>1</v>
      </c>
      <c r="Z7428" s="6">
        <f>CleanedData[[#This Row],[Purchase Amount]]*0.15</f>
        <v>118.017</v>
      </c>
      <c r="AA7428" s="6">
        <f>CleanedData[[#This Row],[Purchase Amount]]*1.15</f>
        <v>904.79699999999991</v>
      </c>
    </row>
    <row r="7429" spans="1:27" x14ac:dyDescent="0.3">
      <c r="A7429">
        <v>8977</v>
      </c>
      <c r="B7429" t="s">
        <v>7654</v>
      </c>
      <c r="C7429" s="1">
        <v>45319</v>
      </c>
      <c r="D7429">
        <v>74</v>
      </c>
      <c r="E7429" t="s">
        <v>52</v>
      </c>
      <c r="F7429" t="s">
        <v>72</v>
      </c>
      <c r="G7429" t="s">
        <v>158</v>
      </c>
      <c r="H7429">
        <v>5</v>
      </c>
      <c r="I7429" t="s">
        <v>45</v>
      </c>
      <c r="J7429" t="s">
        <v>43</v>
      </c>
      <c r="K7429" t="s">
        <v>44</v>
      </c>
      <c r="L7429" t="s">
        <v>45</v>
      </c>
      <c r="M7429" t="s">
        <v>147</v>
      </c>
      <c r="N7429" t="s">
        <v>57</v>
      </c>
      <c r="O7429" t="s">
        <v>148</v>
      </c>
      <c r="P7429" t="s">
        <v>49</v>
      </c>
      <c r="Q7429" t="s">
        <v>97</v>
      </c>
      <c r="R7429" s="6">
        <f>_xlfn.XLOOKUP(CleanedData[[#This Row],[Product]],'02_Lookup_Tables'!$A$2:$A$126,'02_Lookup_Tables'!$B$2:$B$126)</f>
        <v>2962.6</v>
      </c>
      <c r="S7429" t="str">
        <f>VLOOKUP(CleanedData[[#This Row],[Product]],'02_Lookup_Tables'!$H$2:$I$126,2,FALSE)</f>
        <v>Sports &amp; Outdoors</v>
      </c>
      <c r="T7429" t="str">
        <f>VLOOKUP(CleanedData[[#This Row],[Province]],'02_Lookup_Tables'!$D$2:$E$10,2, FALSE)</f>
        <v>Central Region</v>
      </c>
      <c r="U7429" t="str" cm="1">
        <f t="array" ref="U7429">_xlfn.IFS(CleanedData[[#This Row],[Purchase Amount]]&lt;500,"Low",
CleanedData[[#This Row],[Purchase Amount]]&lt;5000,"Medium",
TRUE,"High")</f>
        <v>Medium</v>
      </c>
      <c r="V7429" t="str">
        <f>TEXT(CleanedData[[#This Row],[Date]],"mmmm")</f>
        <v>January</v>
      </c>
      <c r="W7429" t="str">
        <f>"Q"&amp;ROUNDUP(MONTH(CleanedData[[#This Row],[Date]])/3,0)</f>
        <v>Q1</v>
      </c>
      <c r="X7429" t="str">
        <f>IF(CleanedData[[#This Row],[Purchase Amount]]&gt;=5000,"Yes","No")</f>
        <v>No</v>
      </c>
      <c r="Y7429">
        <f>IF(CleanedData[[#This Row],[Recommend]]="Yes",1,0)</f>
        <v>1</v>
      </c>
      <c r="Z7429" s="6">
        <f>CleanedData[[#This Row],[Purchase Amount]]*0.15</f>
        <v>444.39</v>
      </c>
      <c r="AA7429" s="6">
        <f>CleanedData[[#This Row],[Purchase Amount]]*1.15</f>
        <v>3406.99</v>
      </c>
    </row>
    <row r="7430" spans="1:27" x14ac:dyDescent="0.3">
      <c r="A7430">
        <v>8978</v>
      </c>
      <c r="B7430" t="s">
        <v>7655</v>
      </c>
      <c r="C7430" s="1">
        <v>45517</v>
      </c>
      <c r="D7430">
        <v>60</v>
      </c>
      <c r="E7430" t="s">
        <v>39</v>
      </c>
      <c r="F7430" t="s">
        <v>130</v>
      </c>
      <c r="G7430" t="s">
        <v>216</v>
      </c>
      <c r="H7430">
        <v>2</v>
      </c>
      <c r="I7430" t="s">
        <v>42</v>
      </c>
      <c r="J7430" t="s">
        <v>43</v>
      </c>
      <c r="K7430" t="s">
        <v>55</v>
      </c>
      <c r="L7430" t="s">
        <v>42</v>
      </c>
      <c r="M7430" t="s">
        <v>175</v>
      </c>
      <c r="N7430" t="s">
        <v>47</v>
      </c>
      <c r="O7430" t="s">
        <v>89</v>
      </c>
      <c r="P7430" t="s">
        <v>49</v>
      </c>
      <c r="Q7430" t="s">
        <v>50</v>
      </c>
      <c r="R7430" s="6">
        <f>_xlfn.XLOOKUP(CleanedData[[#This Row],[Product]],'02_Lookup_Tables'!$A$2:$A$126,'02_Lookup_Tables'!$B$2:$B$126)</f>
        <v>929.55</v>
      </c>
      <c r="S7430" t="str">
        <f>VLOOKUP(CleanedData[[#This Row],[Product]],'02_Lookup_Tables'!$H$2:$I$126,2,FALSE)</f>
        <v>Accessories</v>
      </c>
      <c r="T7430" t="str">
        <f>VLOOKUP(CleanedData[[#This Row],[Province]],'02_Lookup_Tables'!$D$2:$E$10,2, FALSE)</f>
        <v>Eastern Region</v>
      </c>
      <c r="U7430" t="str" cm="1">
        <f t="array" ref="U7430">_xlfn.IFS(CleanedData[[#This Row],[Purchase Amount]]&lt;500,"Low",
CleanedData[[#This Row],[Purchase Amount]]&lt;5000,"Medium",
TRUE,"High")</f>
        <v>Medium</v>
      </c>
      <c r="V7430" t="str">
        <f>TEXT(CleanedData[[#This Row],[Date]],"mmmm")</f>
        <v>August</v>
      </c>
      <c r="W7430" t="str">
        <f>"Q"&amp;ROUNDUP(MONTH(CleanedData[[#This Row],[Date]])/3,0)</f>
        <v>Q3</v>
      </c>
      <c r="X7430" t="str">
        <f>IF(CleanedData[[#This Row],[Purchase Amount]]&gt;=5000,"Yes","No")</f>
        <v>No</v>
      </c>
      <c r="Y7430">
        <f>IF(CleanedData[[#This Row],[Recommend]]="Yes",1,0)</f>
        <v>0</v>
      </c>
      <c r="Z7430" s="6">
        <f>CleanedData[[#This Row],[Purchase Amount]]*0.15</f>
        <v>139.43249999999998</v>
      </c>
      <c r="AA7430" s="6">
        <f>CleanedData[[#This Row],[Purchase Amount]]*1.15</f>
        <v>1068.9824999999998</v>
      </c>
    </row>
    <row r="7431" spans="1:27" x14ac:dyDescent="0.3">
      <c r="A7431">
        <v>8979</v>
      </c>
      <c r="B7431" t="s">
        <v>7656</v>
      </c>
      <c r="C7431" s="1">
        <v>45731</v>
      </c>
      <c r="D7431">
        <v>44</v>
      </c>
      <c r="E7431" t="s">
        <v>39</v>
      </c>
      <c r="F7431" t="s">
        <v>61</v>
      </c>
      <c r="G7431" t="s">
        <v>307</v>
      </c>
      <c r="H7431">
        <v>2</v>
      </c>
      <c r="I7431" t="s">
        <v>45</v>
      </c>
      <c r="J7431" t="s">
        <v>43</v>
      </c>
      <c r="K7431" t="s">
        <v>55</v>
      </c>
      <c r="L7431" t="s">
        <v>45</v>
      </c>
      <c r="M7431" t="s">
        <v>156</v>
      </c>
      <c r="N7431" t="s">
        <v>47</v>
      </c>
      <c r="O7431" t="s">
        <v>148</v>
      </c>
      <c r="P7431" t="s">
        <v>70</v>
      </c>
      <c r="Q7431" t="s">
        <v>81</v>
      </c>
      <c r="R7431" s="6">
        <f>_xlfn.XLOOKUP(CleanedData[[#This Row],[Product]],'02_Lookup_Tables'!$A$2:$A$126,'02_Lookup_Tables'!$B$2:$B$126)</f>
        <v>824.74</v>
      </c>
      <c r="S7431" t="str">
        <f>VLOOKUP(CleanedData[[#This Row],[Product]],'02_Lookup_Tables'!$H$2:$I$126,2,FALSE)</f>
        <v>Apparel</v>
      </c>
      <c r="T7431" t="str">
        <f>VLOOKUP(CleanedData[[#This Row],[Province]],'02_Lookup_Tables'!$D$2:$E$10,2, FALSE)</f>
        <v>Southern Region</v>
      </c>
      <c r="U7431" t="str" cm="1">
        <f t="array" ref="U7431">_xlfn.IFS(CleanedData[[#This Row],[Purchase Amount]]&lt;500,"Low",
CleanedData[[#This Row],[Purchase Amount]]&lt;5000,"Medium",
TRUE,"High")</f>
        <v>Medium</v>
      </c>
      <c r="V7431" t="str">
        <f>TEXT(CleanedData[[#This Row],[Date]],"mmmm")</f>
        <v>March</v>
      </c>
      <c r="W7431" t="str">
        <f>"Q"&amp;ROUNDUP(MONTH(CleanedData[[#This Row],[Date]])/3,0)</f>
        <v>Q1</v>
      </c>
      <c r="X7431" t="str">
        <f>IF(CleanedData[[#This Row],[Purchase Amount]]&gt;=5000,"Yes","No")</f>
        <v>No</v>
      </c>
      <c r="Y7431">
        <f>IF(CleanedData[[#This Row],[Recommend]]="Yes",1,0)</f>
        <v>1</v>
      </c>
      <c r="Z7431" s="6">
        <f>CleanedData[[#This Row],[Purchase Amount]]*0.15</f>
        <v>123.711</v>
      </c>
      <c r="AA7431" s="6">
        <f>CleanedData[[#This Row],[Purchase Amount]]*1.15</f>
        <v>948.45099999999991</v>
      </c>
    </row>
    <row r="7432" spans="1:27" x14ac:dyDescent="0.3">
      <c r="A7432">
        <v>8980</v>
      </c>
      <c r="B7432" t="s">
        <v>7657</v>
      </c>
      <c r="C7432" s="1">
        <v>45610</v>
      </c>
      <c r="D7432">
        <v>77</v>
      </c>
      <c r="E7432" t="s">
        <v>52</v>
      </c>
      <c r="F7432" t="s">
        <v>108</v>
      </c>
      <c r="G7432" t="s">
        <v>372</v>
      </c>
      <c r="H7432">
        <v>1</v>
      </c>
      <c r="I7432" t="s">
        <v>42</v>
      </c>
      <c r="J7432" t="s">
        <v>63</v>
      </c>
      <c r="K7432" t="s">
        <v>44</v>
      </c>
      <c r="L7432" t="s">
        <v>42</v>
      </c>
      <c r="M7432" t="s">
        <v>100</v>
      </c>
      <c r="N7432" t="s">
        <v>80</v>
      </c>
      <c r="O7432" t="s">
        <v>48</v>
      </c>
      <c r="P7432" t="s">
        <v>49</v>
      </c>
      <c r="Q7432" t="s">
        <v>97</v>
      </c>
      <c r="R7432" s="6">
        <f>_xlfn.XLOOKUP(CleanedData[[#This Row],[Product]],'02_Lookup_Tables'!$A$2:$A$126,'02_Lookup_Tables'!$B$2:$B$126)</f>
        <v>944.78</v>
      </c>
      <c r="S7432" t="str">
        <f>VLOOKUP(CleanedData[[#This Row],[Product]],'02_Lookup_Tables'!$H$2:$I$126,2,FALSE)</f>
        <v>Electronics</v>
      </c>
      <c r="T7432" t="str">
        <f>VLOOKUP(CleanedData[[#This Row],[Province]],'02_Lookup_Tables'!$D$2:$E$10,2, FALSE)</f>
        <v>Gauteng Region</v>
      </c>
      <c r="U7432" t="str" cm="1">
        <f t="array" ref="U7432">_xlfn.IFS(CleanedData[[#This Row],[Purchase Amount]]&lt;500,"Low",
CleanedData[[#This Row],[Purchase Amount]]&lt;5000,"Medium",
TRUE,"High")</f>
        <v>Medium</v>
      </c>
      <c r="V7432" t="str">
        <f>TEXT(CleanedData[[#This Row],[Date]],"mmmm")</f>
        <v>November</v>
      </c>
      <c r="W7432" t="str">
        <f>"Q"&amp;ROUNDUP(MONTH(CleanedData[[#This Row],[Date]])/3,0)</f>
        <v>Q4</v>
      </c>
      <c r="X7432" t="str">
        <f>IF(CleanedData[[#This Row],[Purchase Amount]]&gt;=5000,"Yes","No")</f>
        <v>No</v>
      </c>
      <c r="Y7432">
        <f>IF(CleanedData[[#This Row],[Recommend]]="Yes",1,0)</f>
        <v>0</v>
      </c>
      <c r="Z7432" s="6">
        <f>CleanedData[[#This Row],[Purchase Amount]]*0.15</f>
        <v>141.71699999999998</v>
      </c>
      <c r="AA7432" s="6">
        <f>CleanedData[[#This Row],[Purchase Amount]]*1.15</f>
        <v>1086.4969999999998</v>
      </c>
    </row>
    <row r="7433" spans="1:27" x14ac:dyDescent="0.3">
      <c r="A7433">
        <v>8981</v>
      </c>
      <c r="B7433" t="s">
        <v>7658</v>
      </c>
      <c r="C7433" s="1">
        <v>45963</v>
      </c>
      <c r="D7433">
        <v>73</v>
      </c>
      <c r="E7433" t="s">
        <v>52</v>
      </c>
      <c r="F7433" t="s">
        <v>68</v>
      </c>
      <c r="G7433" t="s">
        <v>269</v>
      </c>
      <c r="H7433">
        <v>2</v>
      </c>
      <c r="I7433" t="s">
        <v>45</v>
      </c>
      <c r="J7433" t="s">
        <v>54</v>
      </c>
      <c r="K7433" t="s">
        <v>55</v>
      </c>
      <c r="L7433" t="s">
        <v>45</v>
      </c>
      <c r="M7433" t="s">
        <v>79</v>
      </c>
      <c r="N7433" t="s">
        <v>47</v>
      </c>
      <c r="O7433" t="s">
        <v>89</v>
      </c>
      <c r="P7433" t="s">
        <v>49</v>
      </c>
      <c r="Q7433" t="s">
        <v>97</v>
      </c>
      <c r="R7433" s="6">
        <f>_xlfn.XLOOKUP(CleanedData[[#This Row],[Product]],'02_Lookup_Tables'!$A$2:$A$126,'02_Lookup_Tables'!$B$2:$B$126)</f>
        <v>1604.87</v>
      </c>
      <c r="S7433" t="str">
        <f>VLOOKUP(CleanedData[[#This Row],[Product]],'02_Lookup_Tables'!$H$2:$I$126,2,FALSE)</f>
        <v>Accessories</v>
      </c>
      <c r="T7433" t="str">
        <f>VLOOKUP(CleanedData[[#This Row],[Province]],'02_Lookup_Tables'!$D$2:$E$10,2, FALSE)</f>
        <v>Northern Region</v>
      </c>
      <c r="U7433" t="str" cm="1">
        <f t="array" ref="U7433">_xlfn.IFS(CleanedData[[#This Row],[Purchase Amount]]&lt;500,"Low",
CleanedData[[#This Row],[Purchase Amount]]&lt;5000,"Medium",
TRUE,"High")</f>
        <v>Medium</v>
      </c>
      <c r="V7433" t="str">
        <f>TEXT(CleanedData[[#This Row],[Date]],"mmmm")</f>
        <v>November</v>
      </c>
      <c r="W7433" t="str">
        <f>"Q"&amp;ROUNDUP(MONTH(CleanedData[[#This Row],[Date]])/3,0)</f>
        <v>Q4</v>
      </c>
      <c r="X7433" t="str">
        <f>IF(CleanedData[[#This Row],[Purchase Amount]]&gt;=5000,"Yes","No")</f>
        <v>No</v>
      </c>
      <c r="Y7433">
        <f>IF(CleanedData[[#This Row],[Recommend]]="Yes",1,0)</f>
        <v>1</v>
      </c>
      <c r="Z7433" s="6">
        <f>CleanedData[[#This Row],[Purchase Amount]]*0.15</f>
        <v>240.73049999999998</v>
      </c>
      <c r="AA7433" s="6">
        <f>CleanedData[[#This Row],[Purchase Amount]]*1.15</f>
        <v>1845.6004999999998</v>
      </c>
    </row>
    <row r="7434" spans="1:27" x14ac:dyDescent="0.3">
      <c r="A7434">
        <v>8982</v>
      </c>
      <c r="B7434" t="s">
        <v>7659</v>
      </c>
      <c r="C7434" s="1">
        <v>45615</v>
      </c>
      <c r="D7434">
        <v>56</v>
      </c>
      <c r="E7434" t="s">
        <v>39</v>
      </c>
      <c r="F7434" t="s">
        <v>108</v>
      </c>
      <c r="G7434" t="s">
        <v>187</v>
      </c>
      <c r="H7434">
        <v>1</v>
      </c>
      <c r="I7434" t="s">
        <v>45</v>
      </c>
      <c r="J7434" t="s">
        <v>63</v>
      </c>
      <c r="K7434" t="s">
        <v>64</v>
      </c>
      <c r="L7434" t="s">
        <v>45</v>
      </c>
      <c r="M7434" t="s">
        <v>165</v>
      </c>
      <c r="N7434" t="s">
        <v>80</v>
      </c>
      <c r="O7434" t="s">
        <v>89</v>
      </c>
      <c r="P7434" t="s">
        <v>49</v>
      </c>
      <c r="Q7434" t="s">
        <v>50</v>
      </c>
      <c r="R7434" s="6">
        <f>_xlfn.XLOOKUP(CleanedData[[#This Row],[Product]],'02_Lookup_Tables'!$A$2:$A$126,'02_Lookup_Tables'!$B$2:$B$126)</f>
        <v>24904.86</v>
      </c>
      <c r="S7434" t="str">
        <f>VLOOKUP(CleanedData[[#This Row],[Product]],'02_Lookup_Tables'!$H$2:$I$126,2,FALSE)</f>
        <v>Electronics</v>
      </c>
      <c r="T7434" t="str">
        <f>VLOOKUP(CleanedData[[#This Row],[Province]],'02_Lookup_Tables'!$D$2:$E$10,2, FALSE)</f>
        <v>Gauteng Region</v>
      </c>
      <c r="U7434" t="str" cm="1">
        <f t="array" ref="U7434">_xlfn.IFS(CleanedData[[#This Row],[Purchase Amount]]&lt;500,"Low",
CleanedData[[#This Row],[Purchase Amount]]&lt;5000,"Medium",
TRUE,"High")</f>
        <v>High</v>
      </c>
      <c r="V7434" t="str">
        <f>TEXT(CleanedData[[#This Row],[Date]],"mmmm")</f>
        <v>November</v>
      </c>
      <c r="W7434" t="str">
        <f>"Q"&amp;ROUNDUP(MONTH(CleanedData[[#This Row],[Date]])/3,0)</f>
        <v>Q4</v>
      </c>
      <c r="X7434" t="str">
        <f>IF(CleanedData[[#This Row],[Purchase Amount]]&gt;=5000,"Yes","No")</f>
        <v>Yes</v>
      </c>
      <c r="Y7434">
        <f>IF(CleanedData[[#This Row],[Recommend]]="Yes",1,0)</f>
        <v>1</v>
      </c>
      <c r="Z7434" s="6">
        <f>CleanedData[[#This Row],[Purchase Amount]]*0.15</f>
        <v>3735.7289999999998</v>
      </c>
      <c r="AA7434" s="6">
        <f>CleanedData[[#This Row],[Purchase Amount]]*1.15</f>
        <v>28640.589</v>
      </c>
    </row>
    <row r="7435" spans="1:27" x14ac:dyDescent="0.3">
      <c r="A7435">
        <v>8985</v>
      </c>
      <c r="B7435" t="s">
        <v>7660</v>
      </c>
      <c r="C7435" s="1">
        <v>45529</v>
      </c>
      <c r="D7435">
        <v>38</v>
      </c>
      <c r="E7435" t="s">
        <v>60</v>
      </c>
      <c r="F7435" t="s">
        <v>61</v>
      </c>
      <c r="G7435" t="s">
        <v>372</v>
      </c>
      <c r="H7435">
        <v>4</v>
      </c>
      <c r="I7435" t="s">
        <v>45</v>
      </c>
      <c r="J7435" t="s">
        <v>69</v>
      </c>
      <c r="K7435" t="s">
        <v>64</v>
      </c>
      <c r="L7435" t="s">
        <v>42</v>
      </c>
      <c r="M7435" t="s">
        <v>79</v>
      </c>
      <c r="N7435" t="s">
        <v>96</v>
      </c>
      <c r="O7435" t="s">
        <v>89</v>
      </c>
      <c r="P7435" t="s">
        <v>70</v>
      </c>
      <c r="Q7435" t="s">
        <v>81</v>
      </c>
      <c r="R7435" s="6">
        <f>_xlfn.XLOOKUP(CleanedData[[#This Row],[Product]],'02_Lookup_Tables'!$A$2:$A$126,'02_Lookup_Tables'!$B$2:$B$126)</f>
        <v>944.78</v>
      </c>
      <c r="S7435" t="str">
        <f>VLOOKUP(CleanedData[[#This Row],[Product]],'02_Lookup_Tables'!$H$2:$I$126,2,FALSE)</f>
        <v>Electronics</v>
      </c>
      <c r="T7435" t="str">
        <f>VLOOKUP(CleanedData[[#This Row],[Province]],'02_Lookup_Tables'!$D$2:$E$10,2, FALSE)</f>
        <v>Southern Region</v>
      </c>
      <c r="U7435" t="str" cm="1">
        <f t="array" ref="U7435">_xlfn.IFS(CleanedData[[#This Row],[Purchase Amount]]&lt;500,"Low",
CleanedData[[#This Row],[Purchase Amount]]&lt;5000,"Medium",
TRUE,"High")</f>
        <v>Medium</v>
      </c>
      <c r="V7435" t="str">
        <f>TEXT(CleanedData[[#This Row],[Date]],"mmmm")</f>
        <v>August</v>
      </c>
      <c r="W7435" t="str">
        <f>"Q"&amp;ROUNDUP(MONTH(CleanedData[[#This Row],[Date]])/3,0)</f>
        <v>Q3</v>
      </c>
      <c r="X7435" t="str">
        <f>IF(CleanedData[[#This Row],[Purchase Amount]]&gt;=5000,"Yes","No")</f>
        <v>No</v>
      </c>
      <c r="Y7435">
        <f>IF(CleanedData[[#This Row],[Recommend]]="Yes",1,0)</f>
        <v>1</v>
      </c>
      <c r="Z7435" s="6">
        <f>CleanedData[[#This Row],[Purchase Amount]]*0.15</f>
        <v>141.71699999999998</v>
      </c>
      <c r="AA7435" s="6">
        <f>CleanedData[[#This Row],[Purchase Amount]]*1.15</f>
        <v>1086.4969999999998</v>
      </c>
    </row>
    <row r="7436" spans="1:27" x14ac:dyDescent="0.3">
      <c r="A7436">
        <v>8987</v>
      </c>
      <c r="B7436" t="s">
        <v>7661</v>
      </c>
      <c r="C7436" s="1">
        <v>46007</v>
      </c>
      <c r="D7436">
        <v>56</v>
      </c>
      <c r="E7436" t="s">
        <v>52</v>
      </c>
      <c r="F7436" t="s">
        <v>108</v>
      </c>
      <c r="G7436" t="s">
        <v>284</v>
      </c>
      <c r="H7436">
        <v>4</v>
      </c>
      <c r="I7436" t="s">
        <v>45</v>
      </c>
      <c r="J7436" t="s">
        <v>69</v>
      </c>
      <c r="K7436" t="s">
        <v>55</v>
      </c>
      <c r="L7436" t="s">
        <v>45</v>
      </c>
      <c r="M7436" t="s">
        <v>85</v>
      </c>
      <c r="N7436" t="s">
        <v>96</v>
      </c>
      <c r="O7436" t="s">
        <v>48</v>
      </c>
      <c r="P7436" t="s">
        <v>49</v>
      </c>
      <c r="Q7436" t="s">
        <v>50</v>
      </c>
      <c r="R7436" s="6">
        <f>_xlfn.XLOOKUP(CleanedData[[#This Row],[Product]],'02_Lookup_Tables'!$A$2:$A$126,'02_Lookup_Tables'!$B$2:$B$126)</f>
        <v>6698.54</v>
      </c>
      <c r="S7436" t="str">
        <f>VLOOKUP(CleanedData[[#This Row],[Product]],'02_Lookup_Tables'!$H$2:$I$126,2,FALSE)</f>
        <v>Electronics</v>
      </c>
      <c r="T7436" t="str">
        <f>VLOOKUP(CleanedData[[#This Row],[Province]],'02_Lookup_Tables'!$D$2:$E$10,2, FALSE)</f>
        <v>Gauteng Region</v>
      </c>
      <c r="U7436" t="str" cm="1">
        <f t="array" ref="U7436">_xlfn.IFS(CleanedData[[#This Row],[Purchase Amount]]&lt;500,"Low",
CleanedData[[#This Row],[Purchase Amount]]&lt;5000,"Medium",
TRUE,"High")</f>
        <v>High</v>
      </c>
      <c r="V7436" t="str">
        <f>TEXT(CleanedData[[#This Row],[Date]],"mmmm")</f>
        <v>December</v>
      </c>
      <c r="W7436" t="str">
        <f>"Q"&amp;ROUNDUP(MONTH(CleanedData[[#This Row],[Date]])/3,0)</f>
        <v>Q4</v>
      </c>
      <c r="X7436" t="str">
        <f>IF(CleanedData[[#This Row],[Purchase Amount]]&gt;=5000,"Yes","No")</f>
        <v>Yes</v>
      </c>
      <c r="Y7436">
        <f>IF(CleanedData[[#This Row],[Recommend]]="Yes",1,0)</f>
        <v>1</v>
      </c>
      <c r="Z7436" s="6">
        <f>CleanedData[[#This Row],[Purchase Amount]]*0.15</f>
        <v>1004.7809999999999</v>
      </c>
      <c r="AA7436" s="6">
        <f>CleanedData[[#This Row],[Purchase Amount]]*1.15</f>
        <v>7703.320999999999</v>
      </c>
    </row>
    <row r="7437" spans="1:27" x14ac:dyDescent="0.3">
      <c r="A7437">
        <v>8988</v>
      </c>
      <c r="B7437" t="s">
        <v>7662</v>
      </c>
      <c r="C7437" s="1">
        <v>45849</v>
      </c>
      <c r="D7437">
        <v>73</v>
      </c>
      <c r="E7437" t="s">
        <v>52</v>
      </c>
      <c r="F7437" t="s">
        <v>72</v>
      </c>
      <c r="G7437" t="s">
        <v>102</v>
      </c>
      <c r="H7437">
        <v>2</v>
      </c>
      <c r="I7437" t="s">
        <v>45</v>
      </c>
      <c r="J7437" t="s">
        <v>74</v>
      </c>
      <c r="K7437" t="s">
        <v>55</v>
      </c>
      <c r="L7437" t="s">
        <v>42</v>
      </c>
      <c r="M7437" t="s">
        <v>151</v>
      </c>
      <c r="N7437" t="s">
        <v>47</v>
      </c>
      <c r="O7437" t="s">
        <v>89</v>
      </c>
      <c r="P7437" t="s">
        <v>49</v>
      </c>
      <c r="Q7437" t="s">
        <v>97</v>
      </c>
      <c r="R7437" s="6">
        <f>_xlfn.XLOOKUP(CleanedData[[#This Row],[Product]],'02_Lookup_Tables'!$A$2:$A$126,'02_Lookup_Tables'!$B$2:$B$126)</f>
        <v>276.82</v>
      </c>
      <c r="S7437" t="str">
        <f>VLOOKUP(CleanedData[[#This Row],[Product]],'02_Lookup_Tables'!$H$2:$I$126,2,FALSE)</f>
        <v>Home &amp; Living</v>
      </c>
      <c r="T7437" t="str">
        <f>VLOOKUP(CleanedData[[#This Row],[Province]],'02_Lookup_Tables'!$D$2:$E$10,2, FALSE)</f>
        <v>Central Region</v>
      </c>
      <c r="U7437" t="str" cm="1">
        <f t="array" ref="U7437">_xlfn.IFS(CleanedData[[#This Row],[Purchase Amount]]&lt;500,"Low",
CleanedData[[#This Row],[Purchase Amount]]&lt;5000,"Medium",
TRUE,"High")</f>
        <v>Low</v>
      </c>
      <c r="V7437" t="str">
        <f>TEXT(CleanedData[[#This Row],[Date]],"mmmm")</f>
        <v>July</v>
      </c>
      <c r="W7437" t="str">
        <f>"Q"&amp;ROUNDUP(MONTH(CleanedData[[#This Row],[Date]])/3,0)</f>
        <v>Q3</v>
      </c>
      <c r="X7437" t="str">
        <f>IF(CleanedData[[#This Row],[Purchase Amount]]&gt;=5000,"Yes","No")</f>
        <v>No</v>
      </c>
      <c r="Y7437">
        <f>IF(CleanedData[[#This Row],[Recommend]]="Yes",1,0)</f>
        <v>1</v>
      </c>
      <c r="Z7437" s="6">
        <f>CleanedData[[#This Row],[Purchase Amount]]*0.15</f>
        <v>41.522999999999996</v>
      </c>
      <c r="AA7437" s="6">
        <f>CleanedData[[#This Row],[Purchase Amount]]*1.15</f>
        <v>318.34299999999996</v>
      </c>
    </row>
    <row r="7438" spans="1:27" x14ac:dyDescent="0.3">
      <c r="A7438">
        <v>8989</v>
      </c>
      <c r="B7438" t="s">
        <v>7663</v>
      </c>
      <c r="C7438" s="1">
        <v>45765</v>
      </c>
      <c r="D7438">
        <v>28</v>
      </c>
      <c r="E7438" t="s">
        <v>39</v>
      </c>
      <c r="F7438" t="s">
        <v>83</v>
      </c>
      <c r="G7438" t="s">
        <v>266</v>
      </c>
      <c r="H7438">
        <v>2</v>
      </c>
      <c r="I7438" t="s">
        <v>45</v>
      </c>
      <c r="J7438" t="s">
        <v>69</v>
      </c>
      <c r="K7438" t="s">
        <v>44</v>
      </c>
      <c r="L7438" t="s">
        <v>42</v>
      </c>
      <c r="M7438" t="s">
        <v>165</v>
      </c>
      <c r="N7438" t="s">
        <v>47</v>
      </c>
      <c r="O7438" t="s">
        <v>89</v>
      </c>
      <c r="P7438" t="s">
        <v>49</v>
      </c>
      <c r="Q7438" t="s">
        <v>58</v>
      </c>
      <c r="R7438" s="6">
        <f>_xlfn.XLOOKUP(CleanedData[[#This Row],[Product]],'02_Lookup_Tables'!$A$2:$A$126,'02_Lookup_Tables'!$B$2:$B$126)</f>
        <v>2951.61</v>
      </c>
      <c r="S7438" t="str">
        <f>VLOOKUP(CleanedData[[#This Row],[Product]],'02_Lookup_Tables'!$H$2:$I$126,2,FALSE)</f>
        <v>Beauty &amp; Personal Care</v>
      </c>
      <c r="T7438" t="str">
        <f>VLOOKUP(CleanedData[[#This Row],[Province]],'02_Lookup_Tables'!$D$2:$E$10,2, FALSE)</f>
        <v>Western Region</v>
      </c>
      <c r="U7438" t="str" cm="1">
        <f t="array" ref="U7438">_xlfn.IFS(CleanedData[[#This Row],[Purchase Amount]]&lt;500,"Low",
CleanedData[[#This Row],[Purchase Amount]]&lt;5000,"Medium",
TRUE,"High")</f>
        <v>Medium</v>
      </c>
      <c r="V7438" t="str">
        <f>TEXT(CleanedData[[#This Row],[Date]],"mmmm")</f>
        <v>April</v>
      </c>
      <c r="W7438" t="str">
        <f>"Q"&amp;ROUNDUP(MONTH(CleanedData[[#This Row],[Date]])/3,0)</f>
        <v>Q2</v>
      </c>
      <c r="X7438" t="str">
        <f>IF(CleanedData[[#This Row],[Purchase Amount]]&gt;=5000,"Yes","No")</f>
        <v>No</v>
      </c>
      <c r="Y7438">
        <f>IF(CleanedData[[#This Row],[Recommend]]="Yes",1,0)</f>
        <v>1</v>
      </c>
      <c r="Z7438" s="6">
        <f>CleanedData[[#This Row],[Purchase Amount]]*0.15</f>
        <v>442.74150000000003</v>
      </c>
      <c r="AA7438" s="6">
        <f>CleanedData[[#This Row],[Purchase Amount]]*1.15</f>
        <v>3394.3514999999998</v>
      </c>
    </row>
    <row r="7439" spans="1:27" x14ac:dyDescent="0.3">
      <c r="A7439">
        <v>8990</v>
      </c>
      <c r="B7439" t="s">
        <v>7664</v>
      </c>
      <c r="C7439" s="1">
        <v>45850</v>
      </c>
      <c r="D7439">
        <v>70</v>
      </c>
      <c r="E7439" t="s">
        <v>39</v>
      </c>
      <c r="F7439" t="s">
        <v>83</v>
      </c>
      <c r="G7439" t="s">
        <v>478</v>
      </c>
      <c r="H7439">
        <v>2</v>
      </c>
      <c r="I7439" t="s">
        <v>42</v>
      </c>
      <c r="J7439" t="s">
        <v>74</v>
      </c>
      <c r="K7439" t="s">
        <v>55</v>
      </c>
      <c r="L7439" t="s">
        <v>45</v>
      </c>
      <c r="N7439" t="s">
        <v>47</v>
      </c>
      <c r="O7439" t="s">
        <v>134</v>
      </c>
      <c r="P7439" t="s">
        <v>8646</v>
      </c>
      <c r="Q7439" t="s">
        <v>97</v>
      </c>
      <c r="R7439" s="6">
        <f>_xlfn.XLOOKUP(CleanedData[[#This Row],[Product]],'02_Lookup_Tables'!$A$2:$A$126,'02_Lookup_Tables'!$B$2:$B$126)</f>
        <v>4507.63</v>
      </c>
      <c r="S7439" t="str">
        <f>VLOOKUP(CleanedData[[#This Row],[Product]],'02_Lookup_Tables'!$H$2:$I$126,2,FALSE)</f>
        <v>Sports &amp; Outdoors</v>
      </c>
      <c r="T7439" t="str">
        <f>VLOOKUP(CleanedData[[#This Row],[Province]],'02_Lookup_Tables'!$D$2:$E$10,2, FALSE)</f>
        <v>Western Region</v>
      </c>
      <c r="U7439" t="str" cm="1">
        <f t="array" ref="U7439">_xlfn.IFS(CleanedData[[#This Row],[Purchase Amount]]&lt;500,"Low",
CleanedData[[#This Row],[Purchase Amount]]&lt;5000,"Medium",
TRUE,"High")</f>
        <v>Medium</v>
      </c>
      <c r="V7439" t="str">
        <f>TEXT(CleanedData[[#This Row],[Date]],"mmmm")</f>
        <v>July</v>
      </c>
      <c r="W7439" t="str">
        <f>"Q"&amp;ROUNDUP(MONTH(CleanedData[[#This Row],[Date]])/3,0)</f>
        <v>Q3</v>
      </c>
      <c r="X7439" t="str">
        <f>IF(CleanedData[[#This Row],[Purchase Amount]]&gt;=5000,"Yes","No")</f>
        <v>No</v>
      </c>
      <c r="Y7439">
        <f>IF(CleanedData[[#This Row],[Recommend]]="Yes",1,0)</f>
        <v>0</v>
      </c>
      <c r="Z7439" s="6">
        <f>CleanedData[[#This Row],[Purchase Amount]]*0.15</f>
        <v>676.14449999999999</v>
      </c>
      <c r="AA7439" s="6">
        <f>CleanedData[[#This Row],[Purchase Amount]]*1.15</f>
        <v>5183.7744999999995</v>
      </c>
    </row>
    <row r="7440" spans="1:27" x14ac:dyDescent="0.3">
      <c r="A7440">
        <v>8992</v>
      </c>
      <c r="B7440" t="s">
        <v>7665</v>
      </c>
      <c r="C7440" s="1">
        <v>45747</v>
      </c>
      <c r="D7440">
        <v>51</v>
      </c>
      <c r="E7440" t="s">
        <v>60</v>
      </c>
      <c r="F7440" t="s">
        <v>108</v>
      </c>
      <c r="G7440" t="s">
        <v>1139</v>
      </c>
      <c r="H7440">
        <v>1</v>
      </c>
      <c r="I7440" t="s">
        <v>42</v>
      </c>
      <c r="J7440" t="s">
        <v>63</v>
      </c>
      <c r="K7440" t="s">
        <v>44</v>
      </c>
      <c r="L7440" t="s">
        <v>42</v>
      </c>
      <c r="M7440" t="s">
        <v>156</v>
      </c>
      <c r="N7440" t="s">
        <v>80</v>
      </c>
      <c r="O7440" t="s">
        <v>148</v>
      </c>
      <c r="P7440" t="s">
        <v>70</v>
      </c>
      <c r="Q7440" t="s">
        <v>93</v>
      </c>
      <c r="R7440" s="6">
        <f>_xlfn.XLOOKUP(CleanedData[[#This Row],[Product]],'02_Lookup_Tables'!$A$2:$A$126,'02_Lookup_Tables'!$B$2:$B$126)</f>
        <v>2977.47</v>
      </c>
      <c r="S7440" t="str">
        <f>VLOOKUP(CleanedData[[#This Row],[Product]],'02_Lookup_Tables'!$H$2:$I$126,2,FALSE)</f>
        <v>Home &amp; Living</v>
      </c>
      <c r="T7440" t="str">
        <f>VLOOKUP(CleanedData[[#This Row],[Province]],'02_Lookup_Tables'!$D$2:$E$10,2, FALSE)</f>
        <v>Gauteng Region</v>
      </c>
      <c r="U7440" t="str" cm="1">
        <f t="array" ref="U7440">_xlfn.IFS(CleanedData[[#This Row],[Purchase Amount]]&lt;500,"Low",
CleanedData[[#This Row],[Purchase Amount]]&lt;5000,"Medium",
TRUE,"High")</f>
        <v>Medium</v>
      </c>
      <c r="V7440" t="str">
        <f>TEXT(CleanedData[[#This Row],[Date]],"mmmm")</f>
        <v>March</v>
      </c>
      <c r="W7440" t="str">
        <f>"Q"&amp;ROUNDUP(MONTH(CleanedData[[#This Row],[Date]])/3,0)</f>
        <v>Q1</v>
      </c>
      <c r="X7440" t="str">
        <f>IF(CleanedData[[#This Row],[Purchase Amount]]&gt;=5000,"Yes","No")</f>
        <v>No</v>
      </c>
      <c r="Y7440">
        <f>IF(CleanedData[[#This Row],[Recommend]]="Yes",1,0)</f>
        <v>0</v>
      </c>
      <c r="Z7440" s="6">
        <f>CleanedData[[#This Row],[Purchase Amount]]*0.15</f>
        <v>446.62049999999994</v>
      </c>
      <c r="AA7440" s="6">
        <f>CleanedData[[#This Row],[Purchase Amount]]*1.15</f>
        <v>3424.0904999999993</v>
      </c>
    </row>
    <row r="7441" spans="1:27" x14ac:dyDescent="0.3">
      <c r="A7441">
        <v>8993</v>
      </c>
      <c r="B7441" t="s">
        <v>7666</v>
      </c>
      <c r="C7441" s="1">
        <v>45900</v>
      </c>
      <c r="D7441">
        <v>27</v>
      </c>
      <c r="E7441" t="s">
        <v>52</v>
      </c>
      <c r="F7441" t="s">
        <v>77</v>
      </c>
      <c r="G7441" t="s">
        <v>328</v>
      </c>
      <c r="H7441">
        <v>1</v>
      </c>
      <c r="I7441" t="s">
        <v>42</v>
      </c>
      <c r="J7441" t="s">
        <v>54</v>
      </c>
      <c r="K7441" t="s">
        <v>44</v>
      </c>
      <c r="L7441" t="s">
        <v>45</v>
      </c>
      <c r="N7441" t="s">
        <v>80</v>
      </c>
      <c r="O7441" t="s">
        <v>134</v>
      </c>
      <c r="P7441" t="s">
        <v>8646</v>
      </c>
      <c r="Q7441" t="s">
        <v>58</v>
      </c>
      <c r="R7441" s="6">
        <f>_xlfn.XLOOKUP(CleanedData[[#This Row],[Product]],'02_Lookup_Tables'!$A$2:$A$126,'02_Lookup_Tables'!$B$2:$B$126)</f>
        <v>3521.64</v>
      </c>
      <c r="S7441" t="str">
        <f>VLOOKUP(CleanedData[[#This Row],[Product]],'02_Lookup_Tables'!$H$2:$I$126,2,FALSE)</f>
        <v>Home Devices</v>
      </c>
      <c r="T7441" t="str">
        <f>VLOOKUP(CleanedData[[#This Row],[Province]],'02_Lookup_Tables'!$D$2:$E$10,2, FALSE)</f>
        <v>Central Region</v>
      </c>
      <c r="U7441" t="str" cm="1">
        <f t="array" ref="U7441">_xlfn.IFS(CleanedData[[#This Row],[Purchase Amount]]&lt;500,"Low",
CleanedData[[#This Row],[Purchase Amount]]&lt;5000,"Medium",
TRUE,"High")</f>
        <v>Medium</v>
      </c>
      <c r="V7441" t="str">
        <f>TEXT(CleanedData[[#This Row],[Date]],"mmmm")</f>
        <v>August</v>
      </c>
      <c r="W7441" t="str">
        <f>"Q"&amp;ROUNDUP(MONTH(CleanedData[[#This Row],[Date]])/3,0)</f>
        <v>Q3</v>
      </c>
      <c r="X7441" t="str">
        <f>IF(CleanedData[[#This Row],[Purchase Amount]]&gt;=5000,"Yes","No")</f>
        <v>No</v>
      </c>
      <c r="Y7441">
        <f>IF(CleanedData[[#This Row],[Recommend]]="Yes",1,0)</f>
        <v>0</v>
      </c>
      <c r="Z7441" s="6">
        <f>CleanedData[[#This Row],[Purchase Amount]]*0.15</f>
        <v>528.24599999999998</v>
      </c>
      <c r="AA7441" s="6">
        <f>CleanedData[[#This Row],[Purchase Amount]]*1.15</f>
        <v>4049.8859999999995</v>
      </c>
    </row>
    <row r="7442" spans="1:27" x14ac:dyDescent="0.3">
      <c r="A7442">
        <v>8995</v>
      </c>
      <c r="B7442" t="s">
        <v>7667</v>
      </c>
      <c r="C7442" s="1">
        <v>45468</v>
      </c>
      <c r="D7442">
        <v>56</v>
      </c>
      <c r="E7442" t="s">
        <v>60</v>
      </c>
      <c r="F7442" t="s">
        <v>61</v>
      </c>
      <c r="G7442" t="s">
        <v>296</v>
      </c>
      <c r="H7442">
        <v>1</v>
      </c>
      <c r="I7442" t="s">
        <v>45</v>
      </c>
      <c r="J7442" t="s">
        <v>74</v>
      </c>
      <c r="K7442" t="s">
        <v>44</v>
      </c>
      <c r="L7442" t="s">
        <v>45</v>
      </c>
      <c r="M7442" t="s">
        <v>236</v>
      </c>
      <c r="N7442" t="s">
        <v>80</v>
      </c>
      <c r="O7442" t="s">
        <v>89</v>
      </c>
      <c r="P7442" t="s">
        <v>49</v>
      </c>
      <c r="Q7442" t="s">
        <v>50</v>
      </c>
      <c r="R7442" s="6">
        <f>_xlfn.XLOOKUP(CleanedData[[#This Row],[Product]],'02_Lookup_Tables'!$A$2:$A$126,'02_Lookup_Tables'!$B$2:$B$126)</f>
        <v>657.5</v>
      </c>
      <c r="S7442" t="str">
        <f>VLOOKUP(CleanedData[[#This Row],[Product]],'02_Lookup_Tables'!$H$2:$I$126,2,FALSE)</f>
        <v>Home Devices</v>
      </c>
      <c r="T7442" t="str">
        <f>VLOOKUP(CleanedData[[#This Row],[Province]],'02_Lookup_Tables'!$D$2:$E$10,2, FALSE)</f>
        <v>Southern Region</v>
      </c>
      <c r="U7442" t="str" cm="1">
        <f t="array" ref="U7442">_xlfn.IFS(CleanedData[[#This Row],[Purchase Amount]]&lt;500,"Low",
CleanedData[[#This Row],[Purchase Amount]]&lt;5000,"Medium",
TRUE,"High")</f>
        <v>Medium</v>
      </c>
      <c r="V7442" t="str">
        <f>TEXT(CleanedData[[#This Row],[Date]],"mmmm")</f>
        <v>June</v>
      </c>
      <c r="W7442" t="str">
        <f>"Q"&amp;ROUNDUP(MONTH(CleanedData[[#This Row],[Date]])/3,0)</f>
        <v>Q2</v>
      </c>
      <c r="X7442" t="str">
        <f>IF(CleanedData[[#This Row],[Purchase Amount]]&gt;=5000,"Yes","No")</f>
        <v>No</v>
      </c>
      <c r="Y7442">
        <f>IF(CleanedData[[#This Row],[Recommend]]="Yes",1,0)</f>
        <v>1</v>
      </c>
      <c r="Z7442" s="6">
        <f>CleanedData[[#This Row],[Purchase Amount]]*0.15</f>
        <v>98.625</v>
      </c>
      <c r="AA7442" s="6">
        <f>CleanedData[[#This Row],[Purchase Amount]]*1.15</f>
        <v>756.12499999999989</v>
      </c>
    </row>
    <row r="7443" spans="1:27" x14ac:dyDescent="0.3">
      <c r="A7443">
        <v>8996</v>
      </c>
      <c r="B7443" t="s">
        <v>7668</v>
      </c>
      <c r="C7443" s="1">
        <v>45498</v>
      </c>
      <c r="D7443">
        <v>35</v>
      </c>
      <c r="E7443" t="s">
        <v>52</v>
      </c>
      <c r="F7443" t="s">
        <v>40</v>
      </c>
      <c r="G7443" t="s">
        <v>950</v>
      </c>
      <c r="H7443">
        <v>1</v>
      </c>
      <c r="I7443" t="s">
        <v>42</v>
      </c>
      <c r="J7443" t="s">
        <v>54</v>
      </c>
      <c r="K7443" t="s">
        <v>64</v>
      </c>
      <c r="L7443" t="s">
        <v>42</v>
      </c>
      <c r="M7443" t="s">
        <v>106</v>
      </c>
      <c r="N7443" t="s">
        <v>80</v>
      </c>
      <c r="O7443" t="s">
        <v>148</v>
      </c>
      <c r="P7443" t="s">
        <v>70</v>
      </c>
      <c r="Q7443" t="s">
        <v>81</v>
      </c>
      <c r="R7443" s="6">
        <f>_xlfn.XLOOKUP(CleanedData[[#This Row],[Product]],'02_Lookup_Tables'!$A$2:$A$126,'02_Lookup_Tables'!$B$2:$B$126)</f>
        <v>85.25</v>
      </c>
      <c r="S7443" t="str">
        <f>VLOOKUP(CleanedData[[#This Row],[Product]],'02_Lookup_Tables'!$H$2:$I$126,2,FALSE)</f>
        <v>Beauty &amp; Personal Care</v>
      </c>
      <c r="T7443" t="str">
        <f>VLOOKUP(CleanedData[[#This Row],[Province]],'02_Lookup_Tables'!$D$2:$E$10,2, FALSE)</f>
        <v>Northern Region</v>
      </c>
      <c r="U7443" t="str" cm="1">
        <f t="array" ref="U7443">_xlfn.IFS(CleanedData[[#This Row],[Purchase Amount]]&lt;500,"Low",
CleanedData[[#This Row],[Purchase Amount]]&lt;5000,"Medium",
TRUE,"High")</f>
        <v>Low</v>
      </c>
      <c r="V7443" t="str">
        <f>TEXT(CleanedData[[#This Row],[Date]],"mmmm")</f>
        <v>July</v>
      </c>
      <c r="W7443" t="str">
        <f>"Q"&amp;ROUNDUP(MONTH(CleanedData[[#This Row],[Date]])/3,0)</f>
        <v>Q3</v>
      </c>
      <c r="X7443" t="str">
        <f>IF(CleanedData[[#This Row],[Purchase Amount]]&gt;=5000,"Yes","No")</f>
        <v>No</v>
      </c>
      <c r="Y7443">
        <f>IF(CleanedData[[#This Row],[Recommend]]="Yes",1,0)</f>
        <v>0</v>
      </c>
      <c r="Z7443" s="6">
        <f>CleanedData[[#This Row],[Purchase Amount]]*0.15</f>
        <v>12.7875</v>
      </c>
      <c r="AA7443" s="6">
        <f>CleanedData[[#This Row],[Purchase Amount]]*1.15</f>
        <v>98.037499999999994</v>
      </c>
    </row>
    <row r="7444" spans="1:27" x14ac:dyDescent="0.3">
      <c r="A7444">
        <v>8998</v>
      </c>
      <c r="B7444" t="s">
        <v>7669</v>
      </c>
      <c r="C7444" s="1">
        <v>45591</v>
      </c>
      <c r="D7444">
        <v>29</v>
      </c>
      <c r="E7444" t="s">
        <v>60</v>
      </c>
      <c r="F7444" t="s">
        <v>77</v>
      </c>
      <c r="G7444" t="s">
        <v>155</v>
      </c>
      <c r="H7444">
        <v>2</v>
      </c>
      <c r="I7444" t="s">
        <v>42</v>
      </c>
      <c r="J7444" t="s">
        <v>74</v>
      </c>
      <c r="K7444" t="s">
        <v>44</v>
      </c>
      <c r="L7444" t="s">
        <v>45</v>
      </c>
      <c r="M7444" t="s">
        <v>112</v>
      </c>
      <c r="N7444" t="s">
        <v>47</v>
      </c>
      <c r="O7444" t="s">
        <v>48</v>
      </c>
      <c r="P7444" t="s">
        <v>49</v>
      </c>
      <c r="Q7444" t="s">
        <v>58</v>
      </c>
      <c r="R7444" s="6">
        <f>_xlfn.XLOOKUP(CleanedData[[#This Row],[Product]],'02_Lookup_Tables'!$A$2:$A$126,'02_Lookup_Tables'!$B$2:$B$126)</f>
        <v>1355.08</v>
      </c>
      <c r="S7444" t="str">
        <f>VLOOKUP(CleanedData[[#This Row],[Product]],'02_Lookup_Tables'!$H$2:$I$126,2,FALSE)</f>
        <v>Sports &amp; Outdoors</v>
      </c>
      <c r="T7444" t="str">
        <f>VLOOKUP(CleanedData[[#This Row],[Province]],'02_Lookup_Tables'!$D$2:$E$10,2, FALSE)</f>
        <v>Central Region</v>
      </c>
      <c r="U7444" t="str" cm="1">
        <f t="array" ref="U7444">_xlfn.IFS(CleanedData[[#This Row],[Purchase Amount]]&lt;500,"Low",
CleanedData[[#This Row],[Purchase Amount]]&lt;5000,"Medium",
TRUE,"High")</f>
        <v>Medium</v>
      </c>
      <c r="V7444" t="str">
        <f>TEXT(CleanedData[[#This Row],[Date]],"mmmm")</f>
        <v>October</v>
      </c>
      <c r="W7444" t="str">
        <f>"Q"&amp;ROUNDUP(MONTH(CleanedData[[#This Row],[Date]])/3,0)</f>
        <v>Q4</v>
      </c>
      <c r="X7444" t="str">
        <f>IF(CleanedData[[#This Row],[Purchase Amount]]&gt;=5000,"Yes","No")</f>
        <v>No</v>
      </c>
      <c r="Y7444">
        <f>IF(CleanedData[[#This Row],[Recommend]]="Yes",1,0)</f>
        <v>0</v>
      </c>
      <c r="Z7444" s="6">
        <f>CleanedData[[#This Row],[Purchase Amount]]*0.15</f>
        <v>203.26199999999997</v>
      </c>
      <c r="AA7444" s="6">
        <f>CleanedData[[#This Row],[Purchase Amount]]*1.15</f>
        <v>1558.3419999999999</v>
      </c>
    </row>
    <row r="7445" spans="1:27" x14ac:dyDescent="0.3">
      <c r="A7445">
        <v>8999</v>
      </c>
      <c r="B7445" t="s">
        <v>7670</v>
      </c>
      <c r="C7445" s="1">
        <v>45522</v>
      </c>
      <c r="D7445">
        <v>58</v>
      </c>
      <c r="E7445" t="s">
        <v>39</v>
      </c>
      <c r="F7445" t="s">
        <v>40</v>
      </c>
      <c r="G7445" t="s">
        <v>323</v>
      </c>
      <c r="H7445">
        <v>1</v>
      </c>
      <c r="I7445" t="s">
        <v>45</v>
      </c>
      <c r="J7445" t="s">
        <v>69</v>
      </c>
      <c r="K7445" t="s">
        <v>64</v>
      </c>
      <c r="L7445" t="s">
        <v>42</v>
      </c>
      <c r="M7445" t="s">
        <v>175</v>
      </c>
      <c r="N7445" t="s">
        <v>80</v>
      </c>
      <c r="O7445" t="s">
        <v>89</v>
      </c>
      <c r="P7445" t="s">
        <v>49</v>
      </c>
      <c r="Q7445" t="s">
        <v>50</v>
      </c>
      <c r="R7445" s="6">
        <f>_xlfn.XLOOKUP(CleanedData[[#This Row],[Product]],'02_Lookup_Tables'!$A$2:$A$126,'02_Lookup_Tables'!$B$2:$B$126)</f>
        <v>463.48</v>
      </c>
      <c r="S7445" t="str">
        <f>VLOOKUP(CleanedData[[#This Row],[Product]],'02_Lookup_Tables'!$H$2:$I$126,2,FALSE)</f>
        <v>Electronics</v>
      </c>
      <c r="T7445" t="str">
        <f>VLOOKUP(CleanedData[[#This Row],[Province]],'02_Lookup_Tables'!$D$2:$E$10,2, FALSE)</f>
        <v>Northern Region</v>
      </c>
      <c r="U7445" t="str" cm="1">
        <f t="array" ref="U7445">_xlfn.IFS(CleanedData[[#This Row],[Purchase Amount]]&lt;500,"Low",
CleanedData[[#This Row],[Purchase Amount]]&lt;5000,"Medium",
TRUE,"High")</f>
        <v>Low</v>
      </c>
      <c r="V7445" t="str">
        <f>TEXT(CleanedData[[#This Row],[Date]],"mmmm")</f>
        <v>August</v>
      </c>
      <c r="W7445" t="str">
        <f>"Q"&amp;ROUNDUP(MONTH(CleanedData[[#This Row],[Date]])/3,0)</f>
        <v>Q3</v>
      </c>
      <c r="X7445" t="str">
        <f>IF(CleanedData[[#This Row],[Purchase Amount]]&gt;=5000,"Yes","No")</f>
        <v>No</v>
      </c>
      <c r="Y7445">
        <f>IF(CleanedData[[#This Row],[Recommend]]="Yes",1,0)</f>
        <v>1</v>
      </c>
      <c r="Z7445" s="6">
        <f>CleanedData[[#This Row],[Purchase Amount]]*0.15</f>
        <v>69.522000000000006</v>
      </c>
      <c r="AA7445" s="6">
        <f>CleanedData[[#This Row],[Purchase Amount]]*1.15</f>
        <v>533.00199999999995</v>
      </c>
    </row>
    <row r="7446" spans="1:27" x14ac:dyDescent="0.3">
      <c r="A7446">
        <v>9000</v>
      </c>
      <c r="B7446" t="s">
        <v>7671</v>
      </c>
      <c r="C7446" s="1">
        <v>45911</v>
      </c>
      <c r="D7446">
        <v>61</v>
      </c>
      <c r="E7446" t="s">
        <v>60</v>
      </c>
      <c r="F7446" t="s">
        <v>125</v>
      </c>
      <c r="G7446" t="s">
        <v>95</v>
      </c>
      <c r="H7446">
        <v>3</v>
      </c>
      <c r="I7446" t="s">
        <v>42</v>
      </c>
      <c r="J7446" t="s">
        <v>54</v>
      </c>
      <c r="K7446" t="s">
        <v>55</v>
      </c>
      <c r="L7446" t="s">
        <v>42</v>
      </c>
      <c r="M7446" t="s">
        <v>140</v>
      </c>
      <c r="N7446" t="s">
        <v>48</v>
      </c>
      <c r="O7446" t="s">
        <v>148</v>
      </c>
      <c r="P7446" t="s">
        <v>49</v>
      </c>
      <c r="Q7446" t="s">
        <v>50</v>
      </c>
      <c r="R7446" s="6">
        <f>_xlfn.XLOOKUP(CleanedData[[#This Row],[Product]],'02_Lookup_Tables'!$A$2:$A$126,'02_Lookup_Tables'!$B$2:$B$126)</f>
        <v>5390.8</v>
      </c>
      <c r="S7446" t="str">
        <f>VLOOKUP(CleanedData[[#This Row],[Product]],'02_Lookup_Tables'!$H$2:$I$126,2,FALSE)</f>
        <v>Electronics</v>
      </c>
      <c r="T7446" t="str">
        <f>VLOOKUP(CleanedData[[#This Row],[Province]],'02_Lookup_Tables'!$D$2:$E$10,2, FALSE)</f>
        <v>Western Region</v>
      </c>
      <c r="U7446" t="str" cm="1">
        <f t="array" ref="U7446">_xlfn.IFS(CleanedData[[#This Row],[Purchase Amount]]&lt;500,"Low",
CleanedData[[#This Row],[Purchase Amount]]&lt;5000,"Medium",
TRUE,"High")</f>
        <v>High</v>
      </c>
      <c r="V7446" t="str">
        <f>TEXT(CleanedData[[#This Row],[Date]],"mmmm")</f>
        <v>September</v>
      </c>
      <c r="W7446" t="str">
        <f>"Q"&amp;ROUNDUP(MONTH(CleanedData[[#This Row],[Date]])/3,0)</f>
        <v>Q3</v>
      </c>
      <c r="X7446" t="str">
        <f>IF(CleanedData[[#This Row],[Purchase Amount]]&gt;=5000,"Yes","No")</f>
        <v>Yes</v>
      </c>
      <c r="Y7446">
        <f>IF(CleanedData[[#This Row],[Recommend]]="Yes",1,0)</f>
        <v>0</v>
      </c>
      <c r="Z7446" s="6">
        <f>CleanedData[[#This Row],[Purchase Amount]]*0.15</f>
        <v>808.62</v>
      </c>
      <c r="AA7446" s="6">
        <f>CleanedData[[#This Row],[Purchase Amount]]*1.15</f>
        <v>6199.42</v>
      </c>
    </row>
    <row r="7447" spans="1:27" x14ac:dyDescent="0.3">
      <c r="A7447">
        <v>9001</v>
      </c>
      <c r="B7447" t="s">
        <v>7672</v>
      </c>
      <c r="C7447" s="1">
        <v>45403</v>
      </c>
      <c r="D7447">
        <v>76</v>
      </c>
      <c r="E7447" t="s">
        <v>60</v>
      </c>
      <c r="F7447" t="s">
        <v>72</v>
      </c>
      <c r="G7447" t="s">
        <v>301</v>
      </c>
      <c r="H7447">
        <v>2</v>
      </c>
      <c r="I7447" t="s">
        <v>45</v>
      </c>
      <c r="J7447" t="s">
        <v>69</v>
      </c>
      <c r="K7447" t="s">
        <v>64</v>
      </c>
      <c r="L7447" t="s">
        <v>42</v>
      </c>
      <c r="M7447" t="s">
        <v>151</v>
      </c>
      <c r="N7447" t="s">
        <v>47</v>
      </c>
      <c r="O7447" t="s">
        <v>89</v>
      </c>
      <c r="P7447" t="s">
        <v>49</v>
      </c>
      <c r="Q7447" t="s">
        <v>97</v>
      </c>
      <c r="R7447" s="6">
        <f>_xlfn.XLOOKUP(CleanedData[[#This Row],[Product]],'02_Lookup_Tables'!$A$2:$A$126,'02_Lookup_Tables'!$B$2:$B$126)</f>
        <v>1000.7</v>
      </c>
      <c r="S7447" t="str">
        <f>VLOOKUP(CleanedData[[#This Row],[Product]],'02_Lookup_Tables'!$H$2:$I$126,2,FALSE)</f>
        <v>Toys &amp; Games</v>
      </c>
      <c r="T7447" t="str">
        <f>VLOOKUP(CleanedData[[#This Row],[Province]],'02_Lookup_Tables'!$D$2:$E$10,2, FALSE)</f>
        <v>Central Region</v>
      </c>
      <c r="U7447" t="str" cm="1">
        <f t="array" ref="U7447">_xlfn.IFS(CleanedData[[#This Row],[Purchase Amount]]&lt;500,"Low",
CleanedData[[#This Row],[Purchase Amount]]&lt;5000,"Medium",
TRUE,"High")</f>
        <v>Medium</v>
      </c>
      <c r="V7447" t="str">
        <f>TEXT(CleanedData[[#This Row],[Date]],"mmmm")</f>
        <v>April</v>
      </c>
      <c r="W7447" t="str">
        <f>"Q"&amp;ROUNDUP(MONTH(CleanedData[[#This Row],[Date]])/3,0)</f>
        <v>Q2</v>
      </c>
      <c r="X7447" t="str">
        <f>IF(CleanedData[[#This Row],[Purchase Amount]]&gt;=5000,"Yes","No")</f>
        <v>No</v>
      </c>
      <c r="Y7447">
        <f>IF(CleanedData[[#This Row],[Recommend]]="Yes",1,0)</f>
        <v>1</v>
      </c>
      <c r="Z7447" s="6">
        <f>CleanedData[[#This Row],[Purchase Amount]]*0.15</f>
        <v>150.10499999999999</v>
      </c>
      <c r="AA7447" s="6">
        <f>CleanedData[[#This Row],[Purchase Amount]]*1.15</f>
        <v>1150.8050000000001</v>
      </c>
    </row>
    <row r="7448" spans="1:27" x14ac:dyDescent="0.3">
      <c r="A7448">
        <v>9002</v>
      </c>
      <c r="B7448" t="s">
        <v>7673</v>
      </c>
      <c r="C7448" s="1">
        <v>45333</v>
      </c>
      <c r="D7448">
        <v>44</v>
      </c>
      <c r="E7448" t="s">
        <v>52</v>
      </c>
      <c r="F7448" t="s">
        <v>77</v>
      </c>
      <c r="G7448" t="s">
        <v>378</v>
      </c>
      <c r="H7448">
        <v>1</v>
      </c>
      <c r="I7448" t="s">
        <v>45</v>
      </c>
      <c r="J7448" t="s">
        <v>63</v>
      </c>
      <c r="K7448" t="s">
        <v>44</v>
      </c>
      <c r="L7448" t="s">
        <v>42</v>
      </c>
      <c r="M7448" t="s">
        <v>180</v>
      </c>
      <c r="N7448" t="s">
        <v>80</v>
      </c>
      <c r="O7448" t="s">
        <v>89</v>
      </c>
      <c r="P7448" t="s">
        <v>49</v>
      </c>
      <c r="Q7448" t="s">
        <v>81</v>
      </c>
      <c r="R7448" s="6">
        <f>_xlfn.XLOOKUP(CleanedData[[#This Row],[Product]],'02_Lookup_Tables'!$A$2:$A$126,'02_Lookup_Tables'!$B$2:$B$126)</f>
        <v>40.11</v>
      </c>
      <c r="S7448" t="str">
        <f>VLOOKUP(CleanedData[[#This Row],[Product]],'02_Lookup_Tables'!$H$2:$I$126,2,FALSE)</f>
        <v>Food</v>
      </c>
      <c r="T7448" t="str">
        <f>VLOOKUP(CleanedData[[#This Row],[Province]],'02_Lookup_Tables'!$D$2:$E$10,2, FALSE)</f>
        <v>Central Region</v>
      </c>
      <c r="U7448" t="str" cm="1">
        <f t="array" ref="U7448">_xlfn.IFS(CleanedData[[#This Row],[Purchase Amount]]&lt;500,"Low",
CleanedData[[#This Row],[Purchase Amount]]&lt;5000,"Medium",
TRUE,"High")</f>
        <v>Low</v>
      </c>
      <c r="V7448" t="str">
        <f>TEXT(CleanedData[[#This Row],[Date]],"mmmm")</f>
        <v>February</v>
      </c>
      <c r="W7448" t="str">
        <f>"Q"&amp;ROUNDUP(MONTH(CleanedData[[#This Row],[Date]])/3,0)</f>
        <v>Q1</v>
      </c>
      <c r="X7448" t="str">
        <f>IF(CleanedData[[#This Row],[Purchase Amount]]&gt;=5000,"Yes","No")</f>
        <v>No</v>
      </c>
      <c r="Y7448">
        <f>IF(CleanedData[[#This Row],[Recommend]]="Yes",1,0)</f>
        <v>1</v>
      </c>
      <c r="Z7448" s="6">
        <f>CleanedData[[#This Row],[Purchase Amount]]*0.15</f>
        <v>6.0164999999999997</v>
      </c>
      <c r="AA7448" s="6">
        <f>CleanedData[[#This Row],[Purchase Amount]]*1.15</f>
        <v>46.126499999999993</v>
      </c>
    </row>
    <row r="7449" spans="1:27" x14ac:dyDescent="0.3">
      <c r="A7449">
        <v>9003</v>
      </c>
      <c r="B7449" t="s">
        <v>7674</v>
      </c>
      <c r="C7449" s="1">
        <v>45390</v>
      </c>
      <c r="D7449">
        <v>50</v>
      </c>
      <c r="E7449" t="s">
        <v>60</v>
      </c>
      <c r="F7449" t="s">
        <v>130</v>
      </c>
      <c r="G7449" t="s">
        <v>227</v>
      </c>
      <c r="H7449">
        <v>1</v>
      </c>
      <c r="I7449" t="s">
        <v>45</v>
      </c>
      <c r="J7449" t="s">
        <v>43</v>
      </c>
      <c r="K7449" t="s">
        <v>44</v>
      </c>
      <c r="L7449" t="s">
        <v>45</v>
      </c>
      <c r="M7449" t="s">
        <v>123</v>
      </c>
      <c r="N7449" t="s">
        <v>80</v>
      </c>
      <c r="O7449" t="s">
        <v>89</v>
      </c>
      <c r="P7449" t="s">
        <v>49</v>
      </c>
      <c r="Q7449" t="s">
        <v>93</v>
      </c>
      <c r="R7449" s="6">
        <f>_xlfn.XLOOKUP(CleanedData[[#This Row],[Product]],'02_Lookup_Tables'!$A$2:$A$126,'02_Lookup_Tables'!$B$2:$B$126)</f>
        <v>22574.95</v>
      </c>
      <c r="S7449" t="str">
        <f>VLOOKUP(CleanedData[[#This Row],[Product]],'02_Lookup_Tables'!$H$2:$I$126,2,FALSE)</f>
        <v>Electronics</v>
      </c>
      <c r="T7449" t="str">
        <f>VLOOKUP(CleanedData[[#This Row],[Province]],'02_Lookup_Tables'!$D$2:$E$10,2, FALSE)</f>
        <v>Eastern Region</v>
      </c>
      <c r="U7449" t="str" cm="1">
        <f t="array" ref="U7449">_xlfn.IFS(CleanedData[[#This Row],[Purchase Amount]]&lt;500,"Low",
CleanedData[[#This Row],[Purchase Amount]]&lt;5000,"Medium",
TRUE,"High")</f>
        <v>High</v>
      </c>
      <c r="V7449" t="str">
        <f>TEXT(CleanedData[[#This Row],[Date]],"mmmm")</f>
        <v>April</v>
      </c>
      <c r="W7449" t="str">
        <f>"Q"&amp;ROUNDUP(MONTH(CleanedData[[#This Row],[Date]])/3,0)</f>
        <v>Q2</v>
      </c>
      <c r="X7449" t="str">
        <f>IF(CleanedData[[#This Row],[Purchase Amount]]&gt;=5000,"Yes","No")</f>
        <v>Yes</v>
      </c>
      <c r="Y7449">
        <f>IF(CleanedData[[#This Row],[Recommend]]="Yes",1,0)</f>
        <v>1</v>
      </c>
      <c r="Z7449" s="6">
        <f>CleanedData[[#This Row],[Purchase Amount]]*0.15</f>
        <v>3386.2424999999998</v>
      </c>
      <c r="AA7449" s="6">
        <f>CleanedData[[#This Row],[Purchase Amount]]*1.15</f>
        <v>25961.192499999997</v>
      </c>
    </row>
    <row r="7450" spans="1:27" x14ac:dyDescent="0.3">
      <c r="A7450">
        <v>9004</v>
      </c>
      <c r="B7450" t="s">
        <v>7675</v>
      </c>
      <c r="C7450" s="1">
        <v>45988</v>
      </c>
      <c r="D7450">
        <v>36</v>
      </c>
      <c r="E7450" t="s">
        <v>52</v>
      </c>
      <c r="F7450" t="s">
        <v>40</v>
      </c>
      <c r="G7450" t="s">
        <v>62</v>
      </c>
      <c r="H7450">
        <v>5</v>
      </c>
      <c r="I7450" t="s">
        <v>45</v>
      </c>
      <c r="J7450" t="s">
        <v>74</v>
      </c>
      <c r="K7450" t="s">
        <v>55</v>
      </c>
      <c r="L7450" t="s">
        <v>45</v>
      </c>
      <c r="M7450" t="s">
        <v>236</v>
      </c>
      <c r="N7450" t="s">
        <v>57</v>
      </c>
      <c r="O7450" t="s">
        <v>89</v>
      </c>
      <c r="P7450" t="s">
        <v>70</v>
      </c>
      <c r="Q7450" t="s">
        <v>81</v>
      </c>
      <c r="R7450" s="6">
        <f>_xlfn.XLOOKUP(CleanedData[[#This Row],[Product]],'02_Lookup_Tables'!$A$2:$A$126,'02_Lookup_Tables'!$B$2:$B$126)</f>
        <v>230.14</v>
      </c>
      <c r="S7450" t="str">
        <f>VLOOKUP(CleanedData[[#This Row],[Product]],'02_Lookup_Tables'!$H$2:$I$126,2,FALSE)</f>
        <v>Sports &amp; Outdoors</v>
      </c>
      <c r="T7450" t="str">
        <f>VLOOKUP(CleanedData[[#This Row],[Province]],'02_Lookup_Tables'!$D$2:$E$10,2, FALSE)</f>
        <v>Northern Region</v>
      </c>
      <c r="U7450" t="str" cm="1">
        <f t="array" ref="U7450">_xlfn.IFS(CleanedData[[#This Row],[Purchase Amount]]&lt;500,"Low",
CleanedData[[#This Row],[Purchase Amount]]&lt;5000,"Medium",
TRUE,"High")</f>
        <v>Low</v>
      </c>
      <c r="V7450" t="str">
        <f>TEXT(CleanedData[[#This Row],[Date]],"mmmm")</f>
        <v>November</v>
      </c>
      <c r="W7450" t="str">
        <f>"Q"&amp;ROUNDUP(MONTH(CleanedData[[#This Row],[Date]])/3,0)</f>
        <v>Q4</v>
      </c>
      <c r="X7450" t="str">
        <f>IF(CleanedData[[#This Row],[Purchase Amount]]&gt;=5000,"Yes","No")</f>
        <v>No</v>
      </c>
      <c r="Y7450">
        <f>IF(CleanedData[[#This Row],[Recommend]]="Yes",1,0)</f>
        <v>1</v>
      </c>
      <c r="Z7450" s="6">
        <f>CleanedData[[#This Row],[Purchase Amount]]*0.15</f>
        <v>34.520999999999994</v>
      </c>
      <c r="AA7450" s="6">
        <f>CleanedData[[#This Row],[Purchase Amount]]*1.15</f>
        <v>264.66099999999994</v>
      </c>
    </row>
    <row r="7451" spans="1:27" x14ac:dyDescent="0.3">
      <c r="A7451">
        <v>9005</v>
      </c>
      <c r="B7451" t="s">
        <v>7676</v>
      </c>
      <c r="C7451" s="1">
        <v>45880</v>
      </c>
      <c r="D7451">
        <v>66</v>
      </c>
      <c r="E7451" t="s">
        <v>39</v>
      </c>
      <c r="F7451" t="s">
        <v>125</v>
      </c>
      <c r="G7451" t="s">
        <v>162</v>
      </c>
      <c r="H7451">
        <v>1</v>
      </c>
      <c r="I7451" t="s">
        <v>42</v>
      </c>
      <c r="J7451" t="s">
        <v>69</v>
      </c>
      <c r="K7451" t="s">
        <v>64</v>
      </c>
      <c r="L7451" t="s">
        <v>45</v>
      </c>
      <c r="M7451" t="s">
        <v>190</v>
      </c>
      <c r="N7451" t="s">
        <v>80</v>
      </c>
      <c r="O7451" t="s">
        <v>89</v>
      </c>
      <c r="P7451" t="s">
        <v>49</v>
      </c>
      <c r="Q7451" t="s">
        <v>97</v>
      </c>
      <c r="R7451" s="6">
        <f>_xlfn.XLOOKUP(CleanedData[[#This Row],[Product]],'02_Lookup_Tables'!$A$2:$A$126,'02_Lookup_Tables'!$B$2:$B$126)</f>
        <v>3086.4</v>
      </c>
      <c r="S7451" t="str">
        <f>VLOOKUP(CleanedData[[#This Row],[Product]],'02_Lookup_Tables'!$H$2:$I$126,2,FALSE)</f>
        <v>Home &amp; Living</v>
      </c>
      <c r="T7451" t="str">
        <f>VLOOKUP(CleanedData[[#This Row],[Province]],'02_Lookup_Tables'!$D$2:$E$10,2, FALSE)</f>
        <v>Western Region</v>
      </c>
      <c r="U7451" t="str" cm="1">
        <f t="array" ref="U7451">_xlfn.IFS(CleanedData[[#This Row],[Purchase Amount]]&lt;500,"Low",
CleanedData[[#This Row],[Purchase Amount]]&lt;5000,"Medium",
TRUE,"High")</f>
        <v>Medium</v>
      </c>
      <c r="V7451" t="str">
        <f>TEXT(CleanedData[[#This Row],[Date]],"mmmm")</f>
        <v>August</v>
      </c>
      <c r="W7451" t="str">
        <f>"Q"&amp;ROUNDUP(MONTH(CleanedData[[#This Row],[Date]])/3,0)</f>
        <v>Q3</v>
      </c>
      <c r="X7451" t="str">
        <f>IF(CleanedData[[#This Row],[Purchase Amount]]&gt;=5000,"Yes","No")</f>
        <v>No</v>
      </c>
      <c r="Y7451">
        <f>IF(CleanedData[[#This Row],[Recommend]]="Yes",1,0)</f>
        <v>0</v>
      </c>
      <c r="Z7451" s="6">
        <f>CleanedData[[#This Row],[Purchase Amount]]*0.15</f>
        <v>462.96</v>
      </c>
      <c r="AA7451" s="6">
        <f>CleanedData[[#This Row],[Purchase Amount]]*1.15</f>
        <v>3549.3599999999997</v>
      </c>
    </row>
    <row r="7452" spans="1:27" x14ac:dyDescent="0.3">
      <c r="A7452">
        <v>9006</v>
      </c>
      <c r="B7452" t="s">
        <v>7677</v>
      </c>
      <c r="C7452" s="1">
        <v>45725</v>
      </c>
      <c r="D7452">
        <v>39</v>
      </c>
      <c r="E7452" t="s">
        <v>39</v>
      </c>
      <c r="F7452" t="s">
        <v>77</v>
      </c>
      <c r="G7452" t="s">
        <v>338</v>
      </c>
      <c r="H7452">
        <v>5</v>
      </c>
      <c r="I7452" t="s">
        <v>42</v>
      </c>
      <c r="J7452" t="s">
        <v>74</v>
      </c>
      <c r="K7452" t="s">
        <v>64</v>
      </c>
      <c r="L7452" t="s">
        <v>45</v>
      </c>
      <c r="M7452" t="s">
        <v>46</v>
      </c>
      <c r="N7452" t="s">
        <v>57</v>
      </c>
      <c r="O7452" t="s">
        <v>89</v>
      </c>
      <c r="P7452" t="s">
        <v>70</v>
      </c>
      <c r="Q7452" t="s">
        <v>81</v>
      </c>
      <c r="R7452" s="6">
        <f>_xlfn.XLOOKUP(CleanedData[[#This Row],[Product]],'02_Lookup_Tables'!$A$2:$A$126,'02_Lookup_Tables'!$B$2:$B$126)</f>
        <v>5258.73</v>
      </c>
      <c r="S7452" t="str">
        <f>VLOOKUP(CleanedData[[#This Row],[Product]],'02_Lookup_Tables'!$H$2:$I$126,2,FALSE)</f>
        <v>Sports &amp; Outdoors</v>
      </c>
      <c r="T7452" t="str">
        <f>VLOOKUP(CleanedData[[#This Row],[Province]],'02_Lookup_Tables'!$D$2:$E$10,2, FALSE)</f>
        <v>Central Region</v>
      </c>
      <c r="U7452" t="str" cm="1">
        <f t="array" ref="U7452">_xlfn.IFS(CleanedData[[#This Row],[Purchase Amount]]&lt;500,"Low",
CleanedData[[#This Row],[Purchase Amount]]&lt;5000,"Medium",
TRUE,"High")</f>
        <v>High</v>
      </c>
      <c r="V7452" t="str">
        <f>TEXT(CleanedData[[#This Row],[Date]],"mmmm")</f>
        <v>March</v>
      </c>
      <c r="W7452" t="str">
        <f>"Q"&amp;ROUNDUP(MONTH(CleanedData[[#This Row],[Date]])/3,0)</f>
        <v>Q1</v>
      </c>
      <c r="X7452" t="str">
        <f>IF(CleanedData[[#This Row],[Purchase Amount]]&gt;=5000,"Yes","No")</f>
        <v>Yes</v>
      </c>
      <c r="Y7452">
        <f>IF(CleanedData[[#This Row],[Recommend]]="Yes",1,0)</f>
        <v>0</v>
      </c>
      <c r="Z7452" s="6">
        <f>CleanedData[[#This Row],[Purchase Amount]]*0.15</f>
        <v>788.80949999999996</v>
      </c>
      <c r="AA7452" s="6">
        <f>CleanedData[[#This Row],[Purchase Amount]]*1.15</f>
        <v>6047.539499999999</v>
      </c>
    </row>
    <row r="7453" spans="1:27" x14ac:dyDescent="0.3">
      <c r="A7453">
        <v>9007</v>
      </c>
      <c r="B7453" t="s">
        <v>7678</v>
      </c>
      <c r="C7453" s="1">
        <v>45906</v>
      </c>
      <c r="D7453">
        <v>56</v>
      </c>
      <c r="E7453" t="s">
        <v>60</v>
      </c>
      <c r="F7453" t="s">
        <v>40</v>
      </c>
      <c r="G7453" t="s">
        <v>105</v>
      </c>
      <c r="H7453">
        <v>5</v>
      </c>
      <c r="I7453" t="s">
        <v>42</v>
      </c>
      <c r="J7453" t="s">
        <v>69</v>
      </c>
      <c r="K7453" t="s">
        <v>64</v>
      </c>
      <c r="L7453" t="s">
        <v>45</v>
      </c>
      <c r="M7453" t="s">
        <v>147</v>
      </c>
      <c r="N7453" t="s">
        <v>57</v>
      </c>
      <c r="O7453" t="s">
        <v>148</v>
      </c>
      <c r="P7453" t="s">
        <v>49</v>
      </c>
      <c r="Q7453" t="s">
        <v>50</v>
      </c>
      <c r="R7453" s="6">
        <f>_xlfn.XLOOKUP(CleanedData[[#This Row],[Product]],'02_Lookup_Tables'!$A$2:$A$126,'02_Lookup_Tables'!$B$2:$B$126)</f>
        <v>231.22</v>
      </c>
      <c r="S7453" t="str">
        <f>VLOOKUP(CleanedData[[#This Row],[Product]],'02_Lookup_Tables'!$H$2:$I$126,2,FALSE)</f>
        <v>Beauty &amp; Personal Care</v>
      </c>
      <c r="T7453" t="str">
        <f>VLOOKUP(CleanedData[[#This Row],[Province]],'02_Lookup_Tables'!$D$2:$E$10,2, FALSE)</f>
        <v>Northern Region</v>
      </c>
      <c r="U7453" t="str" cm="1">
        <f t="array" ref="U7453">_xlfn.IFS(CleanedData[[#This Row],[Purchase Amount]]&lt;500,"Low",
CleanedData[[#This Row],[Purchase Amount]]&lt;5000,"Medium",
TRUE,"High")</f>
        <v>Low</v>
      </c>
      <c r="V7453" t="str">
        <f>TEXT(CleanedData[[#This Row],[Date]],"mmmm")</f>
        <v>September</v>
      </c>
      <c r="W7453" t="str">
        <f>"Q"&amp;ROUNDUP(MONTH(CleanedData[[#This Row],[Date]])/3,0)</f>
        <v>Q3</v>
      </c>
      <c r="X7453" t="str">
        <f>IF(CleanedData[[#This Row],[Purchase Amount]]&gt;=5000,"Yes","No")</f>
        <v>No</v>
      </c>
      <c r="Y7453">
        <f>IF(CleanedData[[#This Row],[Recommend]]="Yes",1,0)</f>
        <v>0</v>
      </c>
      <c r="Z7453" s="6">
        <f>CleanedData[[#This Row],[Purchase Amount]]*0.15</f>
        <v>34.683</v>
      </c>
      <c r="AA7453" s="6">
        <f>CleanedData[[#This Row],[Purchase Amount]]*1.15</f>
        <v>265.90299999999996</v>
      </c>
    </row>
    <row r="7454" spans="1:27" x14ac:dyDescent="0.3">
      <c r="A7454">
        <v>9009</v>
      </c>
      <c r="B7454" t="s">
        <v>7679</v>
      </c>
      <c r="C7454" s="1">
        <v>45762</v>
      </c>
      <c r="D7454">
        <v>77</v>
      </c>
      <c r="E7454" t="s">
        <v>39</v>
      </c>
      <c r="F7454" t="s">
        <v>125</v>
      </c>
      <c r="G7454" t="s">
        <v>203</v>
      </c>
      <c r="H7454">
        <v>5</v>
      </c>
      <c r="I7454" t="s">
        <v>45</v>
      </c>
      <c r="J7454" t="s">
        <v>74</v>
      </c>
      <c r="K7454" t="s">
        <v>44</v>
      </c>
      <c r="L7454" t="s">
        <v>42</v>
      </c>
      <c r="M7454" t="s">
        <v>175</v>
      </c>
      <c r="N7454" t="s">
        <v>57</v>
      </c>
      <c r="O7454" t="s">
        <v>89</v>
      </c>
      <c r="P7454" t="s">
        <v>70</v>
      </c>
      <c r="Q7454" t="s">
        <v>97</v>
      </c>
      <c r="R7454" s="6">
        <f>_xlfn.XLOOKUP(CleanedData[[#This Row],[Product]],'02_Lookup_Tables'!$A$2:$A$126,'02_Lookup_Tables'!$B$2:$B$126)</f>
        <v>2849.09</v>
      </c>
      <c r="S7454" t="str">
        <f>VLOOKUP(CleanedData[[#This Row],[Product]],'02_Lookup_Tables'!$H$2:$I$126,2,FALSE)</f>
        <v>Home &amp; Living</v>
      </c>
      <c r="T7454" t="str">
        <f>VLOOKUP(CleanedData[[#This Row],[Province]],'02_Lookup_Tables'!$D$2:$E$10,2, FALSE)</f>
        <v>Western Region</v>
      </c>
      <c r="U7454" t="str" cm="1">
        <f t="array" ref="U7454">_xlfn.IFS(CleanedData[[#This Row],[Purchase Amount]]&lt;500,"Low",
CleanedData[[#This Row],[Purchase Amount]]&lt;5000,"Medium",
TRUE,"High")</f>
        <v>Medium</v>
      </c>
      <c r="V7454" t="str">
        <f>TEXT(CleanedData[[#This Row],[Date]],"mmmm")</f>
        <v>April</v>
      </c>
      <c r="W7454" t="str">
        <f>"Q"&amp;ROUNDUP(MONTH(CleanedData[[#This Row],[Date]])/3,0)</f>
        <v>Q2</v>
      </c>
      <c r="X7454" t="str">
        <f>IF(CleanedData[[#This Row],[Purchase Amount]]&gt;=5000,"Yes","No")</f>
        <v>No</v>
      </c>
      <c r="Y7454">
        <f>IF(CleanedData[[#This Row],[Recommend]]="Yes",1,0)</f>
        <v>1</v>
      </c>
      <c r="Z7454" s="6">
        <f>CleanedData[[#This Row],[Purchase Amount]]*0.15</f>
        <v>427.36349999999999</v>
      </c>
      <c r="AA7454" s="6">
        <f>CleanedData[[#This Row],[Purchase Amount]]*1.15</f>
        <v>3276.4535000000001</v>
      </c>
    </row>
    <row r="7455" spans="1:27" x14ac:dyDescent="0.3">
      <c r="A7455">
        <v>9010</v>
      </c>
      <c r="B7455" t="s">
        <v>7680</v>
      </c>
      <c r="C7455" s="1">
        <v>45656</v>
      </c>
      <c r="D7455">
        <v>27</v>
      </c>
      <c r="E7455" t="s">
        <v>39</v>
      </c>
      <c r="F7455" t="s">
        <v>125</v>
      </c>
      <c r="G7455" t="s">
        <v>563</v>
      </c>
      <c r="H7455">
        <v>1</v>
      </c>
      <c r="I7455" t="s">
        <v>45</v>
      </c>
      <c r="J7455" t="s">
        <v>69</v>
      </c>
      <c r="K7455" t="s">
        <v>64</v>
      </c>
      <c r="L7455" t="s">
        <v>42</v>
      </c>
      <c r="M7455" t="s">
        <v>175</v>
      </c>
      <c r="N7455" t="s">
        <v>80</v>
      </c>
      <c r="O7455" t="s">
        <v>89</v>
      </c>
      <c r="P7455" t="s">
        <v>49</v>
      </c>
      <c r="Q7455" t="s">
        <v>58</v>
      </c>
      <c r="R7455" s="6">
        <f>_xlfn.XLOOKUP(CleanedData[[#This Row],[Product]],'02_Lookup_Tables'!$A$2:$A$126,'02_Lookup_Tables'!$B$2:$B$126)</f>
        <v>11052.57</v>
      </c>
      <c r="S7455" t="str">
        <f>VLOOKUP(CleanedData[[#This Row],[Product]],'02_Lookup_Tables'!$H$2:$I$126,2,FALSE)</f>
        <v>Electronics</v>
      </c>
      <c r="T7455" t="str">
        <f>VLOOKUP(CleanedData[[#This Row],[Province]],'02_Lookup_Tables'!$D$2:$E$10,2, FALSE)</f>
        <v>Western Region</v>
      </c>
      <c r="U7455" t="str" cm="1">
        <f t="array" ref="U7455">_xlfn.IFS(CleanedData[[#This Row],[Purchase Amount]]&lt;500,"Low",
CleanedData[[#This Row],[Purchase Amount]]&lt;5000,"Medium",
TRUE,"High")</f>
        <v>High</v>
      </c>
      <c r="V7455" t="str">
        <f>TEXT(CleanedData[[#This Row],[Date]],"mmmm")</f>
        <v>December</v>
      </c>
      <c r="W7455" t="str">
        <f>"Q"&amp;ROUNDUP(MONTH(CleanedData[[#This Row],[Date]])/3,0)</f>
        <v>Q4</v>
      </c>
      <c r="X7455" t="str">
        <f>IF(CleanedData[[#This Row],[Purchase Amount]]&gt;=5000,"Yes","No")</f>
        <v>Yes</v>
      </c>
      <c r="Y7455">
        <f>IF(CleanedData[[#This Row],[Recommend]]="Yes",1,0)</f>
        <v>1</v>
      </c>
      <c r="Z7455" s="6">
        <f>CleanedData[[#This Row],[Purchase Amount]]*0.15</f>
        <v>1657.8854999999999</v>
      </c>
      <c r="AA7455" s="6">
        <f>CleanedData[[#This Row],[Purchase Amount]]*1.15</f>
        <v>12710.455499999998</v>
      </c>
    </row>
    <row r="7456" spans="1:27" x14ac:dyDescent="0.3">
      <c r="A7456">
        <v>9011</v>
      </c>
      <c r="B7456" t="s">
        <v>7681</v>
      </c>
      <c r="C7456" s="1">
        <v>45624</v>
      </c>
      <c r="D7456">
        <v>75</v>
      </c>
      <c r="E7456" t="s">
        <v>52</v>
      </c>
      <c r="F7456" t="s">
        <v>40</v>
      </c>
      <c r="G7456" t="s">
        <v>546</v>
      </c>
      <c r="H7456">
        <v>2</v>
      </c>
      <c r="I7456" t="s">
        <v>45</v>
      </c>
      <c r="J7456" t="s">
        <v>63</v>
      </c>
      <c r="K7456" t="s">
        <v>64</v>
      </c>
      <c r="L7456" t="s">
        <v>42</v>
      </c>
      <c r="M7456" t="s">
        <v>88</v>
      </c>
      <c r="N7456" t="s">
        <v>47</v>
      </c>
      <c r="O7456" t="s">
        <v>89</v>
      </c>
      <c r="P7456" t="s">
        <v>49</v>
      </c>
      <c r="Q7456" t="s">
        <v>97</v>
      </c>
      <c r="R7456" s="6">
        <f>_xlfn.XLOOKUP(CleanedData[[#This Row],[Product]],'02_Lookup_Tables'!$A$2:$A$126,'02_Lookup_Tables'!$B$2:$B$126)</f>
        <v>1369.39</v>
      </c>
      <c r="S7456" t="str">
        <f>VLOOKUP(CleanedData[[#This Row],[Product]],'02_Lookup_Tables'!$H$2:$I$126,2,FALSE)</f>
        <v>Toys &amp; Games</v>
      </c>
      <c r="T7456" t="str">
        <f>VLOOKUP(CleanedData[[#This Row],[Province]],'02_Lookup_Tables'!$D$2:$E$10,2, FALSE)</f>
        <v>Northern Region</v>
      </c>
      <c r="U7456" t="str" cm="1">
        <f t="array" ref="U7456">_xlfn.IFS(CleanedData[[#This Row],[Purchase Amount]]&lt;500,"Low",
CleanedData[[#This Row],[Purchase Amount]]&lt;5000,"Medium",
TRUE,"High")</f>
        <v>Medium</v>
      </c>
      <c r="V7456" t="str">
        <f>TEXT(CleanedData[[#This Row],[Date]],"mmmm")</f>
        <v>November</v>
      </c>
      <c r="W7456" t="str">
        <f>"Q"&amp;ROUNDUP(MONTH(CleanedData[[#This Row],[Date]])/3,0)</f>
        <v>Q4</v>
      </c>
      <c r="X7456" t="str">
        <f>IF(CleanedData[[#This Row],[Purchase Amount]]&gt;=5000,"Yes","No")</f>
        <v>No</v>
      </c>
      <c r="Y7456">
        <f>IF(CleanedData[[#This Row],[Recommend]]="Yes",1,0)</f>
        <v>1</v>
      </c>
      <c r="Z7456" s="6">
        <f>CleanedData[[#This Row],[Purchase Amount]]*0.15</f>
        <v>205.4085</v>
      </c>
      <c r="AA7456" s="6">
        <f>CleanedData[[#This Row],[Purchase Amount]]*1.15</f>
        <v>1574.7985000000001</v>
      </c>
    </row>
    <row r="7457" spans="1:27" x14ac:dyDescent="0.3">
      <c r="A7457">
        <v>9012</v>
      </c>
      <c r="B7457" t="s">
        <v>7682</v>
      </c>
      <c r="C7457" s="1">
        <v>45628</v>
      </c>
      <c r="D7457">
        <v>54</v>
      </c>
      <c r="E7457" t="s">
        <v>60</v>
      </c>
      <c r="F7457" t="s">
        <v>68</v>
      </c>
      <c r="G7457" t="s">
        <v>173</v>
      </c>
      <c r="H7457">
        <v>2</v>
      </c>
      <c r="I7457" t="s">
        <v>45</v>
      </c>
      <c r="J7457" t="s">
        <v>74</v>
      </c>
      <c r="K7457" t="s">
        <v>55</v>
      </c>
      <c r="L7457" t="s">
        <v>42</v>
      </c>
      <c r="M7457" t="s">
        <v>88</v>
      </c>
      <c r="N7457" t="s">
        <v>47</v>
      </c>
      <c r="O7457" t="s">
        <v>89</v>
      </c>
      <c r="P7457" t="s">
        <v>49</v>
      </c>
      <c r="Q7457" t="s">
        <v>93</v>
      </c>
      <c r="R7457" s="6">
        <f>_xlfn.XLOOKUP(CleanedData[[#This Row],[Product]],'02_Lookup_Tables'!$A$2:$A$126,'02_Lookup_Tables'!$B$2:$B$126)</f>
        <v>13056.99</v>
      </c>
      <c r="S7457" t="str">
        <f>VLOOKUP(CleanedData[[#This Row],[Product]],'02_Lookup_Tables'!$H$2:$I$126,2,FALSE)</f>
        <v>Electronics</v>
      </c>
      <c r="T7457" t="str">
        <f>VLOOKUP(CleanedData[[#This Row],[Province]],'02_Lookup_Tables'!$D$2:$E$10,2, FALSE)</f>
        <v>Northern Region</v>
      </c>
      <c r="U7457" t="str" cm="1">
        <f t="array" ref="U7457">_xlfn.IFS(CleanedData[[#This Row],[Purchase Amount]]&lt;500,"Low",
CleanedData[[#This Row],[Purchase Amount]]&lt;5000,"Medium",
TRUE,"High")</f>
        <v>High</v>
      </c>
      <c r="V7457" t="str">
        <f>TEXT(CleanedData[[#This Row],[Date]],"mmmm")</f>
        <v>December</v>
      </c>
      <c r="W7457" t="str">
        <f>"Q"&amp;ROUNDUP(MONTH(CleanedData[[#This Row],[Date]])/3,0)</f>
        <v>Q4</v>
      </c>
      <c r="X7457" t="str">
        <f>IF(CleanedData[[#This Row],[Purchase Amount]]&gt;=5000,"Yes","No")</f>
        <v>Yes</v>
      </c>
      <c r="Y7457">
        <f>IF(CleanedData[[#This Row],[Recommend]]="Yes",1,0)</f>
        <v>1</v>
      </c>
      <c r="Z7457" s="6">
        <f>CleanedData[[#This Row],[Purchase Amount]]*0.15</f>
        <v>1958.5484999999999</v>
      </c>
      <c r="AA7457" s="6">
        <f>CleanedData[[#This Row],[Purchase Amount]]*1.15</f>
        <v>15015.538499999999</v>
      </c>
    </row>
    <row r="7458" spans="1:27" x14ac:dyDescent="0.3">
      <c r="A7458">
        <v>9013</v>
      </c>
      <c r="B7458" t="s">
        <v>7683</v>
      </c>
      <c r="C7458" s="1">
        <v>45400</v>
      </c>
      <c r="D7458">
        <v>21</v>
      </c>
      <c r="E7458" t="s">
        <v>39</v>
      </c>
      <c r="F7458" t="s">
        <v>83</v>
      </c>
      <c r="G7458" t="s">
        <v>347</v>
      </c>
      <c r="H7458">
        <v>3</v>
      </c>
      <c r="I7458" t="s">
        <v>45</v>
      </c>
      <c r="J7458" t="s">
        <v>54</v>
      </c>
      <c r="K7458" t="s">
        <v>44</v>
      </c>
      <c r="L7458" t="s">
        <v>42</v>
      </c>
      <c r="M7458" t="s">
        <v>236</v>
      </c>
      <c r="N7458" t="s">
        <v>48</v>
      </c>
      <c r="O7458" t="s">
        <v>89</v>
      </c>
      <c r="P7458" t="s">
        <v>49</v>
      </c>
      <c r="Q7458" t="s">
        <v>66</v>
      </c>
      <c r="R7458" s="6">
        <f>_xlfn.XLOOKUP(CleanedData[[#This Row],[Product]],'02_Lookup_Tables'!$A$2:$A$126,'02_Lookup_Tables'!$B$2:$B$126)</f>
        <v>16523.5</v>
      </c>
      <c r="S7458" t="str">
        <f>VLOOKUP(CleanedData[[#This Row],[Product]],'02_Lookup_Tables'!$H$2:$I$126,2,FALSE)</f>
        <v>Electronics</v>
      </c>
      <c r="T7458" t="str">
        <f>VLOOKUP(CleanedData[[#This Row],[Province]],'02_Lookup_Tables'!$D$2:$E$10,2, FALSE)</f>
        <v>Western Region</v>
      </c>
      <c r="U7458" t="str" cm="1">
        <f t="array" ref="U7458">_xlfn.IFS(CleanedData[[#This Row],[Purchase Amount]]&lt;500,"Low",
CleanedData[[#This Row],[Purchase Amount]]&lt;5000,"Medium",
TRUE,"High")</f>
        <v>High</v>
      </c>
      <c r="V7458" t="str">
        <f>TEXT(CleanedData[[#This Row],[Date]],"mmmm")</f>
        <v>April</v>
      </c>
      <c r="W7458" t="str">
        <f>"Q"&amp;ROUNDUP(MONTH(CleanedData[[#This Row],[Date]])/3,0)</f>
        <v>Q2</v>
      </c>
      <c r="X7458" t="str">
        <f>IF(CleanedData[[#This Row],[Purchase Amount]]&gt;=5000,"Yes","No")</f>
        <v>Yes</v>
      </c>
      <c r="Y7458">
        <f>IF(CleanedData[[#This Row],[Recommend]]="Yes",1,0)</f>
        <v>1</v>
      </c>
      <c r="Z7458" s="6">
        <f>CleanedData[[#This Row],[Purchase Amount]]*0.15</f>
        <v>2478.5250000000001</v>
      </c>
      <c r="AA7458" s="6">
        <f>CleanedData[[#This Row],[Purchase Amount]]*1.15</f>
        <v>19002.024999999998</v>
      </c>
    </row>
    <row r="7459" spans="1:27" x14ac:dyDescent="0.3">
      <c r="A7459">
        <v>9014</v>
      </c>
      <c r="B7459" t="s">
        <v>7684</v>
      </c>
      <c r="C7459" s="1">
        <v>45655</v>
      </c>
      <c r="D7459">
        <v>67</v>
      </c>
      <c r="E7459" t="s">
        <v>39</v>
      </c>
      <c r="F7459" t="s">
        <v>83</v>
      </c>
      <c r="G7459" t="s">
        <v>328</v>
      </c>
      <c r="H7459">
        <v>1</v>
      </c>
      <c r="I7459" t="s">
        <v>45</v>
      </c>
      <c r="J7459" t="s">
        <v>43</v>
      </c>
      <c r="K7459" t="s">
        <v>64</v>
      </c>
      <c r="L7459" t="s">
        <v>45</v>
      </c>
      <c r="M7459" t="s">
        <v>180</v>
      </c>
      <c r="N7459" t="s">
        <v>80</v>
      </c>
      <c r="O7459" t="s">
        <v>89</v>
      </c>
      <c r="P7459" t="s">
        <v>49</v>
      </c>
      <c r="Q7459" t="s">
        <v>97</v>
      </c>
      <c r="R7459" s="6">
        <f>_xlfn.XLOOKUP(CleanedData[[#This Row],[Product]],'02_Lookup_Tables'!$A$2:$A$126,'02_Lookup_Tables'!$B$2:$B$126)</f>
        <v>3521.64</v>
      </c>
      <c r="S7459" t="str">
        <f>VLOOKUP(CleanedData[[#This Row],[Product]],'02_Lookup_Tables'!$H$2:$I$126,2,FALSE)</f>
        <v>Home Devices</v>
      </c>
      <c r="T7459" t="str">
        <f>VLOOKUP(CleanedData[[#This Row],[Province]],'02_Lookup_Tables'!$D$2:$E$10,2, FALSE)</f>
        <v>Western Region</v>
      </c>
      <c r="U7459" t="str" cm="1">
        <f t="array" ref="U7459">_xlfn.IFS(CleanedData[[#This Row],[Purchase Amount]]&lt;500,"Low",
CleanedData[[#This Row],[Purchase Amount]]&lt;5000,"Medium",
TRUE,"High")</f>
        <v>Medium</v>
      </c>
      <c r="V7459" t="str">
        <f>TEXT(CleanedData[[#This Row],[Date]],"mmmm")</f>
        <v>December</v>
      </c>
      <c r="W7459" t="str">
        <f>"Q"&amp;ROUNDUP(MONTH(CleanedData[[#This Row],[Date]])/3,0)</f>
        <v>Q4</v>
      </c>
      <c r="X7459" t="str">
        <f>IF(CleanedData[[#This Row],[Purchase Amount]]&gt;=5000,"Yes","No")</f>
        <v>No</v>
      </c>
      <c r="Y7459">
        <f>IF(CleanedData[[#This Row],[Recommend]]="Yes",1,0)</f>
        <v>1</v>
      </c>
      <c r="Z7459" s="6">
        <f>CleanedData[[#This Row],[Purchase Amount]]*0.15</f>
        <v>528.24599999999998</v>
      </c>
      <c r="AA7459" s="6">
        <f>CleanedData[[#This Row],[Purchase Amount]]*1.15</f>
        <v>4049.8859999999995</v>
      </c>
    </row>
    <row r="7460" spans="1:27" x14ac:dyDescent="0.3">
      <c r="A7460">
        <v>9015</v>
      </c>
      <c r="B7460" t="s">
        <v>7685</v>
      </c>
      <c r="C7460" s="1">
        <v>45898</v>
      </c>
      <c r="D7460">
        <v>54</v>
      </c>
      <c r="E7460" t="s">
        <v>39</v>
      </c>
      <c r="F7460" t="s">
        <v>61</v>
      </c>
      <c r="G7460" t="s">
        <v>372</v>
      </c>
      <c r="H7460">
        <v>4</v>
      </c>
      <c r="I7460" t="s">
        <v>45</v>
      </c>
      <c r="J7460" t="s">
        <v>74</v>
      </c>
      <c r="K7460" t="s">
        <v>55</v>
      </c>
      <c r="L7460" t="s">
        <v>42</v>
      </c>
      <c r="M7460" t="s">
        <v>175</v>
      </c>
      <c r="N7460" t="s">
        <v>96</v>
      </c>
      <c r="O7460" t="s">
        <v>89</v>
      </c>
      <c r="P7460" t="s">
        <v>70</v>
      </c>
      <c r="Q7460" t="s">
        <v>93</v>
      </c>
      <c r="R7460" s="6">
        <f>_xlfn.XLOOKUP(CleanedData[[#This Row],[Product]],'02_Lookup_Tables'!$A$2:$A$126,'02_Lookup_Tables'!$B$2:$B$126)</f>
        <v>944.78</v>
      </c>
      <c r="S7460" t="str">
        <f>VLOOKUP(CleanedData[[#This Row],[Product]],'02_Lookup_Tables'!$H$2:$I$126,2,FALSE)</f>
        <v>Electronics</v>
      </c>
      <c r="T7460" t="str">
        <f>VLOOKUP(CleanedData[[#This Row],[Province]],'02_Lookup_Tables'!$D$2:$E$10,2, FALSE)</f>
        <v>Southern Region</v>
      </c>
      <c r="U7460" t="str" cm="1">
        <f t="array" ref="U7460">_xlfn.IFS(CleanedData[[#This Row],[Purchase Amount]]&lt;500,"Low",
CleanedData[[#This Row],[Purchase Amount]]&lt;5000,"Medium",
TRUE,"High")</f>
        <v>Medium</v>
      </c>
      <c r="V7460" t="str">
        <f>TEXT(CleanedData[[#This Row],[Date]],"mmmm")</f>
        <v>August</v>
      </c>
      <c r="W7460" t="str">
        <f>"Q"&amp;ROUNDUP(MONTH(CleanedData[[#This Row],[Date]])/3,0)</f>
        <v>Q3</v>
      </c>
      <c r="X7460" t="str">
        <f>IF(CleanedData[[#This Row],[Purchase Amount]]&gt;=5000,"Yes","No")</f>
        <v>No</v>
      </c>
      <c r="Y7460">
        <f>IF(CleanedData[[#This Row],[Recommend]]="Yes",1,0)</f>
        <v>1</v>
      </c>
      <c r="Z7460" s="6">
        <f>CleanedData[[#This Row],[Purchase Amount]]*0.15</f>
        <v>141.71699999999998</v>
      </c>
      <c r="AA7460" s="6">
        <f>CleanedData[[#This Row],[Purchase Amount]]*1.15</f>
        <v>1086.4969999999998</v>
      </c>
    </row>
    <row r="7461" spans="1:27" x14ac:dyDescent="0.3">
      <c r="A7461">
        <v>9016</v>
      </c>
      <c r="B7461" t="s">
        <v>7686</v>
      </c>
      <c r="C7461" s="1">
        <v>45860</v>
      </c>
      <c r="D7461">
        <v>48</v>
      </c>
      <c r="E7461" t="s">
        <v>39</v>
      </c>
      <c r="F7461" t="s">
        <v>108</v>
      </c>
      <c r="G7461" t="s">
        <v>563</v>
      </c>
      <c r="H7461">
        <v>3</v>
      </c>
      <c r="I7461" t="s">
        <v>42</v>
      </c>
      <c r="J7461" t="s">
        <v>54</v>
      </c>
      <c r="K7461" t="s">
        <v>64</v>
      </c>
      <c r="L7461" t="s">
        <v>42</v>
      </c>
      <c r="M7461" t="s">
        <v>184</v>
      </c>
      <c r="N7461" t="s">
        <v>48</v>
      </c>
      <c r="O7461" t="s">
        <v>148</v>
      </c>
      <c r="P7461" t="s">
        <v>49</v>
      </c>
      <c r="Q7461" t="s">
        <v>93</v>
      </c>
      <c r="R7461" s="6">
        <f>_xlfn.XLOOKUP(CleanedData[[#This Row],[Product]],'02_Lookup_Tables'!$A$2:$A$126,'02_Lookup_Tables'!$B$2:$B$126)</f>
        <v>11052.57</v>
      </c>
      <c r="S7461" t="str">
        <f>VLOOKUP(CleanedData[[#This Row],[Product]],'02_Lookup_Tables'!$H$2:$I$126,2,FALSE)</f>
        <v>Electronics</v>
      </c>
      <c r="T7461" t="str">
        <f>VLOOKUP(CleanedData[[#This Row],[Province]],'02_Lookup_Tables'!$D$2:$E$10,2, FALSE)</f>
        <v>Gauteng Region</v>
      </c>
      <c r="U7461" t="str" cm="1">
        <f t="array" ref="U7461">_xlfn.IFS(CleanedData[[#This Row],[Purchase Amount]]&lt;500,"Low",
CleanedData[[#This Row],[Purchase Amount]]&lt;5000,"Medium",
TRUE,"High")</f>
        <v>High</v>
      </c>
      <c r="V7461" t="str">
        <f>TEXT(CleanedData[[#This Row],[Date]],"mmmm")</f>
        <v>July</v>
      </c>
      <c r="W7461" t="str">
        <f>"Q"&amp;ROUNDUP(MONTH(CleanedData[[#This Row],[Date]])/3,0)</f>
        <v>Q3</v>
      </c>
      <c r="X7461" t="str">
        <f>IF(CleanedData[[#This Row],[Purchase Amount]]&gt;=5000,"Yes","No")</f>
        <v>Yes</v>
      </c>
      <c r="Y7461">
        <f>IF(CleanedData[[#This Row],[Recommend]]="Yes",1,0)</f>
        <v>0</v>
      </c>
      <c r="Z7461" s="6">
        <f>CleanedData[[#This Row],[Purchase Amount]]*0.15</f>
        <v>1657.8854999999999</v>
      </c>
      <c r="AA7461" s="6">
        <f>CleanedData[[#This Row],[Purchase Amount]]*1.15</f>
        <v>12710.455499999998</v>
      </c>
    </row>
    <row r="7462" spans="1:27" x14ac:dyDescent="0.3">
      <c r="A7462">
        <v>9017</v>
      </c>
      <c r="B7462" t="s">
        <v>7687</v>
      </c>
      <c r="C7462" s="1">
        <v>45582</v>
      </c>
      <c r="D7462">
        <v>33</v>
      </c>
      <c r="E7462" t="s">
        <v>52</v>
      </c>
      <c r="F7462" t="s">
        <v>61</v>
      </c>
      <c r="G7462" t="s">
        <v>116</v>
      </c>
      <c r="H7462">
        <v>2</v>
      </c>
      <c r="I7462" t="s">
        <v>45</v>
      </c>
      <c r="J7462" t="s">
        <v>43</v>
      </c>
      <c r="K7462" t="s">
        <v>55</v>
      </c>
      <c r="L7462" t="s">
        <v>45</v>
      </c>
      <c r="M7462" t="s">
        <v>175</v>
      </c>
      <c r="N7462" t="s">
        <v>47</v>
      </c>
      <c r="O7462" t="s">
        <v>89</v>
      </c>
      <c r="P7462" t="s">
        <v>49</v>
      </c>
      <c r="Q7462" t="s">
        <v>58</v>
      </c>
      <c r="R7462" s="6">
        <f>_xlfn.XLOOKUP(CleanedData[[#This Row],[Product]],'02_Lookup_Tables'!$A$2:$A$126,'02_Lookup_Tables'!$B$2:$B$126)</f>
        <v>869.65</v>
      </c>
      <c r="S7462" t="str">
        <f>VLOOKUP(CleanedData[[#This Row],[Product]],'02_Lookup_Tables'!$H$2:$I$126,2,FALSE)</f>
        <v>Toys &amp; Games</v>
      </c>
      <c r="T7462" t="str">
        <f>VLOOKUP(CleanedData[[#This Row],[Province]],'02_Lookup_Tables'!$D$2:$E$10,2, FALSE)</f>
        <v>Southern Region</v>
      </c>
      <c r="U7462" t="str" cm="1">
        <f t="array" ref="U7462">_xlfn.IFS(CleanedData[[#This Row],[Purchase Amount]]&lt;500,"Low",
CleanedData[[#This Row],[Purchase Amount]]&lt;5000,"Medium",
TRUE,"High")</f>
        <v>Medium</v>
      </c>
      <c r="V7462" t="str">
        <f>TEXT(CleanedData[[#This Row],[Date]],"mmmm")</f>
        <v>October</v>
      </c>
      <c r="W7462" t="str">
        <f>"Q"&amp;ROUNDUP(MONTH(CleanedData[[#This Row],[Date]])/3,0)</f>
        <v>Q4</v>
      </c>
      <c r="X7462" t="str">
        <f>IF(CleanedData[[#This Row],[Purchase Amount]]&gt;=5000,"Yes","No")</f>
        <v>No</v>
      </c>
      <c r="Y7462">
        <f>IF(CleanedData[[#This Row],[Recommend]]="Yes",1,0)</f>
        <v>1</v>
      </c>
      <c r="Z7462" s="6">
        <f>CleanedData[[#This Row],[Purchase Amount]]*0.15</f>
        <v>130.44749999999999</v>
      </c>
      <c r="AA7462" s="6">
        <f>CleanedData[[#This Row],[Purchase Amount]]*1.15</f>
        <v>1000.0974999999999</v>
      </c>
    </row>
    <row r="7463" spans="1:27" x14ac:dyDescent="0.3">
      <c r="A7463">
        <v>9018</v>
      </c>
      <c r="B7463" t="s">
        <v>7688</v>
      </c>
      <c r="C7463" s="1">
        <v>45347</v>
      </c>
      <c r="D7463">
        <v>20</v>
      </c>
      <c r="E7463" t="s">
        <v>52</v>
      </c>
      <c r="F7463" t="s">
        <v>68</v>
      </c>
      <c r="G7463" t="s">
        <v>91</v>
      </c>
      <c r="H7463">
        <v>5</v>
      </c>
      <c r="I7463" t="s">
        <v>42</v>
      </c>
      <c r="J7463" t="s">
        <v>43</v>
      </c>
      <c r="K7463" t="s">
        <v>64</v>
      </c>
      <c r="L7463" t="s">
        <v>42</v>
      </c>
      <c r="M7463" t="s">
        <v>123</v>
      </c>
      <c r="N7463" t="s">
        <v>57</v>
      </c>
      <c r="O7463" t="s">
        <v>89</v>
      </c>
      <c r="P7463" t="s">
        <v>70</v>
      </c>
      <c r="Q7463" t="s">
        <v>66</v>
      </c>
      <c r="R7463" s="6">
        <f>_xlfn.XLOOKUP(CleanedData[[#This Row],[Product]],'02_Lookup_Tables'!$A$2:$A$126,'02_Lookup_Tables'!$B$2:$B$126)</f>
        <v>1370.56</v>
      </c>
      <c r="S7463" t="str">
        <f>VLOOKUP(CleanedData[[#This Row],[Product]],'02_Lookup_Tables'!$H$2:$I$126,2,FALSE)</f>
        <v>Electronics</v>
      </c>
      <c r="T7463" t="str">
        <f>VLOOKUP(CleanedData[[#This Row],[Province]],'02_Lookup_Tables'!$D$2:$E$10,2, FALSE)</f>
        <v>Northern Region</v>
      </c>
      <c r="U7463" t="str" cm="1">
        <f t="array" ref="U7463">_xlfn.IFS(CleanedData[[#This Row],[Purchase Amount]]&lt;500,"Low",
CleanedData[[#This Row],[Purchase Amount]]&lt;5000,"Medium",
TRUE,"High")</f>
        <v>Medium</v>
      </c>
      <c r="V7463" t="str">
        <f>TEXT(CleanedData[[#This Row],[Date]],"mmmm")</f>
        <v>February</v>
      </c>
      <c r="W7463" t="str">
        <f>"Q"&amp;ROUNDUP(MONTH(CleanedData[[#This Row],[Date]])/3,0)</f>
        <v>Q1</v>
      </c>
      <c r="X7463" t="str">
        <f>IF(CleanedData[[#This Row],[Purchase Amount]]&gt;=5000,"Yes","No")</f>
        <v>No</v>
      </c>
      <c r="Y7463">
        <f>IF(CleanedData[[#This Row],[Recommend]]="Yes",1,0)</f>
        <v>0</v>
      </c>
      <c r="Z7463" s="6">
        <f>CleanedData[[#This Row],[Purchase Amount]]*0.15</f>
        <v>205.58399999999997</v>
      </c>
      <c r="AA7463" s="6">
        <f>CleanedData[[#This Row],[Purchase Amount]]*1.15</f>
        <v>1576.1439999999998</v>
      </c>
    </row>
    <row r="7464" spans="1:27" x14ac:dyDescent="0.3">
      <c r="A7464">
        <v>9019</v>
      </c>
      <c r="B7464" t="s">
        <v>7689</v>
      </c>
      <c r="C7464" s="1">
        <v>45401</v>
      </c>
      <c r="D7464">
        <v>36</v>
      </c>
      <c r="E7464" t="s">
        <v>60</v>
      </c>
      <c r="F7464" t="s">
        <v>72</v>
      </c>
      <c r="G7464" t="s">
        <v>454</v>
      </c>
      <c r="H7464">
        <v>3</v>
      </c>
      <c r="I7464" t="s">
        <v>45</v>
      </c>
      <c r="J7464" t="s">
        <v>43</v>
      </c>
      <c r="K7464" t="s">
        <v>55</v>
      </c>
      <c r="L7464" t="s">
        <v>42</v>
      </c>
      <c r="M7464" t="s">
        <v>92</v>
      </c>
      <c r="N7464" t="s">
        <v>48</v>
      </c>
      <c r="O7464" t="s">
        <v>89</v>
      </c>
      <c r="P7464" t="s">
        <v>49</v>
      </c>
      <c r="Q7464" t="s">
        <v>81</v>
      </c>
      <c r="R7464" s="6">
        <f>_xlfn.XLOOKUP(CleanedData[[#This Row],[Product]],'02_Lookup_Tables'!$A$2:$A$126,'02_Lookup_Tables'!$B$2:$B$126)</f>
        <v>2413.3000000000002</v>
      </c>
      <c r="S7464" t="str">
        <f>VLOOKUP(CleanedData[[#This Row],[Product]],'02_Lookup_Tables'!$H$2:$I$126,2,FALSE)</f>
        <v>Electronics</v>
      </c>
      <c r="T7464" t="str">
        <f>VLOOKUP(CleanedData[[#This Row],[Province]],'02_Lookup_Tables'!$D$2:$E$10,2, FALSE)</f>
        <v>Central Region</v>
      </c>
      <c r="U7464" t="str" cm="1">
        <f t="array" ref="U7464">_xlfn.IFS(CleanedData[[#This Row],[Purchase Amount]]&lt;500,"Low",
CleanedData[[#This Row],[Purchase Amount]]&lt;5000,"Medium",
TRUE,"High")</f>
        <v>Medium</v>
      </c>
      <c r="V7464" t="str">
        <f>TEXT(CleanedData[[#This Row],[Date]],"mmmm")</f>
        <v>April</v>
      </c>
      <c r="W7464" t="str">
        <f>"Q"&amp;ROUNDUP(MONTH(CleanedData[[#This Row],[Date]])/3,0)</f>
        <v>Q2</v>
      </c>
      <c r="X7464" t="str">
        <f>IF(CleanedData[[#This Row],[Purchase Amount]]&gt;=5000,"Yes","No")</f>
        <v>No</v>
      </c>
      <c r="Y7464">
        <f>IF(CleanedData[[#This Row],[Recommend]]="Yes",1,0)</f>
        <v>1</v>
      </c>
      <c r="Z7464" s="6">
        <f>CleanedData[[#This Row],[Purchase Amount]]*0.15</f>
        <v>361.995</v>
      </c>
      <c r="AA7464" s="6">
        <f>CleanedData[[#This Row],[Purchase Amount]]*1.15</f>
        <v>2775.2950000000001</v>
      </c>
    </row>
    <row r="7465" spans="1:27" x14ac:dyDescent="0.3">
      <c r="A7465">
        <v>9020</v>
      </c>
      <c r="B7465" t="s">
        <v>7690</v>
      </c>
      <c r="C7465" s="1">
        <v>45571</v>
      </c>
      <c r="D7465">
        <v>61</v>
      </c>
      <c r="E7465" t="s">
        <v>39</v>
      </c>
      <c r="F7465" t="s">
        <v>125</v>
      </c>
      <c r="G7465" t="s">
        <v>258</v>
      </c>
      <c r="H7465">
        <v>4</v>
      </c>
      <c r="I7465" t="s">
        <v>42</v>
      </c>
      <c r="J7465" t="s">
        <v>54</v>
      </c>
      <c r="K7465" t="s">
        <v>44</v>
      </c>
      <c r="L7465" t="s">
        <v>42</v>
      </c>
      <c r="M7465" t="s">
        <v>88</v>
      </c>
      <c r="N7465" t="s">
        <v>96</v>
      </c>
      <c r="O7465" t="s">
        <v>89</v>
      </c>
      <c r="P7465" t="s">
        <v>70</v>
      </c>
      <c r="Q7465" t="s">
        <v>50</v>
      </c>
      <c r="R7465" s="6">
        <f>_xlfn.XLOOKUP(CleanedData[[#This Row],[Product]],'02_Lookup_Tables'!$A$2:$A$126,'02_Lookup_Tables'!$B$2:$B$126)</f>
        <v>768.34</v>
      </c>
      <c r="S7465" t="str">
        <f>VLOOKUP(CleanedData[[#This Row],[Product]],'02_Lookup_Tables'!$H$2:$I$126,2,FALSE)</f>
        <v>Home &amp; Living</v>
      </c>
      <c r="T7465" t="str">
        <f>VLOOKUP(CleanedData[[#This Row],[Province]],'02_Lookup_Tables'!$D$2:$E$10,2, FALSE)</f>
        <v>Western Region</v>
      </c>
      <c r="U7465" t="str" cm="1">
        <f t="array" ref="U7465">_xlfn.IFS(CleanedData[[#This Row],[Purchase Amount]]&lt;500,"Low",
CleanedData[[#This Row],[Purchase Amount]]&lt;5000,"Medium",
TRUE,"High")</f>
        <v>Medium</v>
      </c>
      <c r="V7465" t="str">
        <f>TEXT(CleanedData[[#This Row],[Date]],"mmmm")</f>
        <v>October</v>
      </c>
      <c r="W7465" t="str">
        <f>"Q"&amp;ROUNDUP(MONTH(CleanedData[[#This Row],[Date]])/3,0)</f>
        <v>Q4</v>
      </c>
      <c r="X7465" t="str">
        <f>IF(CleanedData[[#This Row],[Purchase Amount]]&gt;=5000,"Yes","No")</f>
        <v>No</v>
      </c>
      <c r="Y7465">
        <f>IF(CleanedData[[#This Row],[Recommend]]="Yes",1,0)</f>
        <v>0</v>
      </c>
      <c r="Z7465" s="6">
        <f>CleanedData[[#This Row],[Purchase Amount]]*0.15</f>
        <v>115.251</v>
      </c>
      <c r="AA7465" s="6">
        <f>CleanedData[[#This Row],[Purchase Amount]]*1.15</f>
        <v>883.59100000000001</v>
      </c>
    </row>
    <row r="7466" spans="1:27" x14ac:dyDescent="0.3">
      <c r="A7466">
        <v>9021</v>
      </c>
      <c r="B7466" t="s">
        <v>7691</v>
      </c>
      <c r="C7466" s="1">
        <v>45571</v>
      </c>
      <c r="D7466">
        <v>33</v>
      </c>
      <c r="E7466" t="s">
        <v>39</v>
      </c>
      <c r="F7466" t="s">
        <v>72</v>
      </c>
      <c r="G7466" t="s">
        <v>203</v>
      </c>
      <c r="H7466">
        <v>1</v>
      </c>
      <c r="I7466" t="s">
        <v>42</v>
      </c>
      <c r="J7466" t="s">
        <v>43</v>
      </c>
      <c r="K7466" t="s">
        <v>44</v>
      </c>
      <c r="L7466" t="s">
        <v>45</v>
      </c>
      <c r="M7466" t="s">
        <v>123</v>
      </c>
      <c r="N7466" t="s">
        <v>80</v>
      </c>
      <c r="O7466" t="s">
        <v>89</v>
      </c>
      <c r="P7466" t="s">
        <v>49</v>
      </c>
      <c r="Q7466" t="s">
        <v>58</v>
      </c>
      <c r="R7466" s="6">
        <f>_xlfn.XLOOKUP(CleanedData[[#This Row],[Product]],'02_Lookup_Tables'!$A$2:$A$126,'02_Lookup_Tables'!$B$2:$B$126)</f>
        <v>2849.09</v>
      </c>
      <c r="S7466" t="str">
        <f>VLOOKUP(CleanedData[[#This Row],[Product]],'02_Lookup_Tables'!$H$2:$I$126,2,FALSE)</f>
        <v>Home &amp; Living</v>
      </c>
      <c r="T7466" t="str">
        <f>VLOOKUP(CleanedData[[#This Row],[Province]],'02_Lookup_Tables'!$D$2:$E$10,2, FALSE)</f>
        <v>Central Region</v>
      </c>
      <c r="U7466" t="str" cm="1">
        <f t="array" ref="U7466">_xlfn.IFS(CleanedData[[#This Row],[Purchase Amount]]&lt;500,"Low",
CleanedData[[#This Row],[Purchase Amount]]&lt;5000,"Medium",
TRUE,"High")</f>
        <v>Medium</v>
      </c>
      <c r="V7466" t="str">
        <f>TEXT(CleanedData[[#This Row],[Date]],"mmmm")</f>
        <v>October</v>
      </c>
      <c r="W7466" t="str">
        <f>"Q"&amp;ROUNDUP(MONTH(CleanedData[[#This Row],[Date]])/3,0)</f>
        <v>Q4</v>
      </c>
      <c r="X7466" t="str">
        <f>IF(CleanedData[[#This Row],[Purchase Amount]]&gt;=5000,"Yes","No")</f>
        <v>No</v>
      </c>
      <c r="Y7466">
        <f>IF(CleanedData[[#This Row],[Recommend]]="Yes",1,0)</f>
        <v>0</v>
      </c>
      <c r="Z7466" s="6">
        <f>CleanedData[[#This Row],[Purchase Amount]]*0.15</f>
        <v>427.36349999999999</v>
      </c>
      <c r="AA7466" s="6">
        <f>CleanedData[[#This Row],[Purchase Amount]]*1.15</f>
        <v>3276.4535000000001</v>
      </c>
    </row>
    <row r="7467" spans="1:27" x14ac:dyDescent="0.3">
      <c r="A7467">
        <v>9022</v>
      </c>
      <c r="B7467" t="s">
        <v>7692</v>
      </c>
      <c r="C7467" s="1">
        <v>45455</v>
      </c>
      <c r="D7467">
        <v>60</v>
      </c>
      <c r="E7467" t="s">
        <v>60</v>
      </c>
      <c r="F7467" t="s">
        <v>40</v>
      </c>
      <c r="G7467" t="s">
        <v>198</v>
      </c>
      <c r="H7467">
        <v>5</v>
      </c>
      <c r="I7467" t="s">
        <v>45</v>
      </c>
      <c r="J7467" t="s">
        <v>43</v>
      </c>
      <c r="K7467" t="s">
        <v>44</v>
      </c>
      <c r="L7467" t="s">
        <v>45</v>
      </c>
      <c r="M7467" t="s">
        <v>79</v>
      </c>
      <c r="N7467" t="s">
        <v>57</v>
      </c>
      <c r="O7467" t="s">
        <v>89</v>
      </c>
      <c r="P7467" t="s">
        <v>70</v>
      </c>
      <c r="Q7467" t="s">
        <v>50</v>
      </c>
      <c r="R7467" s="6">
        <f>_xlfn.XLOOKUP(CleanedData[[#This Row],[Product]],'02_Lookup_Tables'!$A$2:$A$126,'02_Lookup_Tables'!$B$2:$B$126)</f>
        <v>2099.4</v>
      </c>
      <c r="S7467" t="str">
        <f>VLOOKUP(CleanedData[[#This Row],[Product]],'02_Lookup_Tables'!$H$2:$I$126,2,FALSE)</f>
        <v>Sports &amp; Outdoors</v>
      </c>
      <c r="T7467" t="str">
        <f>VLOOKUP(CleanedData[[#This Row],[Province]],'02_Lookup_Tables'!$D$2:$E$10,2, FALSE)</f>
        <v>Northern Region</v>
      </c>
      <c r="U7467" t="str" cm="1">
        <f t="array" ref="U7467">_xlfn.IFS(CleanedData[[#This Row],[Purchase Amount]]&lt;500,"Low",
CleanedData[[#This Row],[Purchase Amount]]&lt;5000,"Medium",
TRUE,"High")</f>
        <v>Medium</v>
      </c>
      <c r="V7467" t="str">
        <f>TEXT(CleanedData[[#This Row],[Date]],"mmmm")</f>
        <v>June</v>
      </c>
      <c r="W7467" t="str">
        <f>"Q"&amp;ROUNDUP(MONTH(CleanedData[[#This Row],[Date]])/3,0)</f>
        <v>Q2</v>
      </c>
      <c r="X7467" t="str">
        <f>IF(CleanedData[[#This Row],[Purchase Amount]]&gt;=5000,"Yes","No")</f>
        <v>No</v>
      </c>
      <c r="Y7467">
        <f>IF(CleanedData[[#This Row],[Recommend]]="Yes",1,0)</f>
        <v>1</v>
      </c>
      <c r="Z7467" s="6">
        <f>CleanedData[[#This Row],[Purchase Amount]]*0.15</f>
        <v>314.91000000000003</v>
      </c>
      <c r="AA7467" s="6">
        <f>CleanedData[[#This Row],[Purchase Amount]]*1.15</f>
        <v>2414.31</v>
      </c>
    </row>
    <row r="7468" spans="1:27" x14ac:dyDescent="0.3">
      <c r="A7468">
        <v>9024</v>
      </c>
      <c r="B7468" t="s">
        <v>7693</v>
      </c>
      <c r="C7468" s="1">
        <v>45540</v>
      </c>
      <c r="D7468">
        <v>24</v>
      </c>
      <c r="E7468" t="s">
        <v>52</v>
      </c>
      <c r="F7468" t="s">
        <v>61</v>
      </c>
      <c r="G7468" t="s">
        <v>248</v>
      </c>
      <c r="H7468">
        <v>2</v>
      </c>
      <c r="I7468" t="s">
        <v>45</v>
      </c>
      <c r="J7468" t="s">
        <v>69</v>
      </c>
      <c r="K7468" t="s">
        <v>64</v>
      </c>
      <c r="L7468" t="s">
        <v>42</v>
      </c>
      <c r="M7468" t="s">
        <v>88</v>
      </c>
      <c r="N7468" t="s">
        <v>47</v>
      </c>
      <c r="O7468" t="s">
        <v>89</v>
      </c>
      <c r="P7468" t="s">
        <v>49</v>
      </c>
      <c r="Q7468" t="s">
        <v>66</v>
      </c>
      <c r="R7468" s="6">
        <f>_xlfn.XLOOKUP(CleanedData[[#This Row],[Product]],'02_Lookup_Tables'!$A$2:$A$126,'02_Lookup_Tables'!$B$2:$B$126)</f>
        <v>8798.49</v>
      </c>
      <c r="S7468" t="str">
        <f>VLOOKUP(CleanedData[[#This Row],[Product]],'02_Lookup_Tables'!$H$2:$I$126,2,FALSE)</f>
        <v>Toys &amp; Games</v>
      </c>
      <c r="T7468" t="str">
        <f>VLOOKUP(CleanedData[[#This Row],[Province]],'02_Lookup_Tables'!$D$2:$E$10,2, FALSE)</f>
        <v>Southern Region</v>
      </c>
      <c r="U7468" t="str" cm="1">
        <f t="array" ref="U7468">_xlfn.IFS(CleanedData[[#This Row],[Purchase Amount]]&lt;500,"Low",
CleanedData[[#This Row],[Purchase Amount]]&lt;5000,"Medium",
TRUE,"High")</f>
        <v>High</v>
      </c>
      <c r="V7468" t="str">
        <f>TEXT(CleanedData[[#This Row],[Date]],"mmmm")</f>
        <v>September</v>
      </c>
      <c r="W7468" t="str">
        <f>"Q"&amp;ROUNDUP(MONTH(CleanedData[[#This Row],[Date]])/3,0)</f>
        <v>Q3</v>
      </c>
      <c r="X7468" t="str">
        <f>IF(CleanedData[[#This Row],[Purchase Amount]]&gt;=5000,"Yes","No")</f>
        <v>Yes</v>
      </c>
      <c r="Y7468">
        <f>IF(CleanedData[[#This Row],[Recommend]]="Yes",1,0)</f>
        <v>1</v>
      </c>
      <c r="Z7468" s="6">
        <f>CleanedData[[#This Row],[Purchase Amount]]*0.15</f>
        <v>1319.7735</v>
      </c>
      <c r="AA7468" s="6">
        <f>CleanedData[[#This Row],[Purchase Amount]]*1.15</f>
        <v>10118.263499999999</v>
      </c>
    </row>
    <row r="7469" spans="1:27" x14ac:dyDescent="0.3">
      <c r="A7469">
        <v>9025</v>
      </c>
      <c r="B7469" t="s">
        <v>7694</v>
      </c>
      <c r="C7469" s="1">
        <v>45574</v>
      </c>
      <c r="E7469" t="s">
        <v>52</v>
      </c>
      <c r="F7469" t="s">
        <v>130</v>
      </c>
      <c r="G7469" t="s">
        <v>519</v>
      </c>
      <c r="H7469">
        <v>4</v>
      </c>
      <c r="I7469" t="s">
        <v>42</v>
      </c>
      <c r="J7469" t="s">
        <v>74</v>
      </c>
      <c r="K7469" t="s">
        <v>55</v>
      </c>
      <c r="L7469" t="s">
        <v>45</v>
      </c>
      <c r="M7469" t="s">
        <v>175</v>
      </c>
      <c r="N7469" t="s">
        <v>96</v>
      </c>
      <c r="O7469" t="s">
        <v>89</v>
      </c>
      <c r="P7469" t="s">
        <v>70</v>
      </c>
      <c r="Q7469" t="s">
        <v>166</v>
      </c>
      <c r="R7469" s="6">
        <f>_xlfn.XLOOKUP(CleanedData[[#This Row],[Product]],'02_Lookup_Tables'!$A$2:$A$126,'02_Lookup_Tables'!$B$2:$B$126)</f>
        <v>338.79</v>
      </c>
      <c r="S7469" t="str">
        <f>VLOOKUP(CleanedData[[#This Row],[Product]],'02_Lookup_Tables'!$H$2:$I$126,2,FALSE)</f>
        <v>Accessories</v>
      </c>
      <c r="T7469" t="str">
        <f>VLOOKUP(CleanedData[[#This Row],[Province]],'02_Lookup_Tables'!$D$2:$E$10,2, FALSE)</f>
        <v>Eastern Region</v>
      </c>
      <c r="U7469" t="str" cm="1">
        <f t="array" ref="U7469">_xlfn.IFS(CleanedData[[#This Row],[Purchase Amount]]&lt;500,"Low",
CleanedData[[#This Row],[Purchase Amount]]&lt;5000,"Medium",
TRUE,"High")</f>
        <v>Low</v>
      </c>
      <c r="V7469" t="str">
        <f>TEXT(CleanedData[[#This Row],[Date]],"mmmm")</f>
        <v>October</v>
      </c>
      <c r="W7469" t="str">
        <f>"Q"&amp;ROUNDUP(MONTH(CleanedData[[#This Row],[Date]])/3,0)</f>
        <v>Q4</v>
      </c>
      <c r="X7469" t="str">
        <f>IF(CleanedData[[#This Row],[Purchase Amount]]&gt;=5000,"Yes","No")</f>
        <v>No</v>
      </c>
      <c r="Y7469">
        <f>IF(CleanedData[[#This Row],[Recommend]]="Yes",1,0)</f>
        <v>0</v>
      </c>
      <c r="Z7469" s="6">
        <f>CleanedData[[#This Row],[Purchase Amount]]*0.15</f>
        <v>50.8185</v>
      </c>
      <c r="AA7469" s="6">
        <f>CleanedData[[#This Row],[Purchase Amount]]*1.15</f>
        <v>389.60849999999999</v>
      </c>
    </row>
    <row r="7470" spans="1:27" x14ac:dyDescent="0.3">
      <c r="A7470">
        <v>9026</v>
      </c>
      <c r="B7470" t="s">
        <v>7695</v>
      </c>
      <c r="C7470" s="1">
        <v>45363</v>
      </c>
      <c r="D7470">
        <v>68</v>
      </c>
      <c r="E7470" t="s">
        <v>39</v>
      </c>
      <c r="F7470" t="s">
        <v>68</v>
      </c>
      <c r="G7470" t="s">
        <v>563</v>
      </c>
      <c r="H7470">
        <v>4</v>
      </c>
      <c r="I7470" t="s">
        <v>42</v>
      </c>
      <c r="J7470" t="s">
        <v>54</v>
      </c>
      <c r="K7470" t="s">
        <v>44</v>
      </c>
      <c r="L7470" t="s">
        <v>45</v>
      </c>
      <c r="M7470" t="s">
        <v>231</v>
      </c>
      <c r="N7470" t="s">
        <v>96</v>
      </c>
      <c r="O7470" t="s">
        <v>89</v>
      </c>
      <c r="P7470" t="s">
        <v>70</v>
      </c>
      <c r="Q7470" t="s">
        <v>97</v>
      </c>
      <c r="R7470" s="6">
        <f>_xlfn.XLOOKUP(CleanedData[[#This Row],[Product]],'02_Lookup_Tables'!$A$2:$A$126,'02_Lookup_Tables'!$B$2:$B$126)</f>
        <v>11052.57</v>
      </c>
      <c r="S7470" t="str">
        <f>VLOOKUP(CleanedData[[#This Row],[Product]],'02_Lookup_Tables'!$H$2:$I$126,2,FALSE)</f>
        <v>Electronics</v>
      </c>
      <c r="T7470" t="str">
        <f>VLOOKUP(CleanedData[[#This Row],[Province]],'02_Lookup_Tables'!$D$2:$E$10,2, FALSE)</f>
        <v>Northern Region</v>
      </c>
      <c r="U7470" t="str" cm="1">
        <f t="array" ref="U7470">_xlfn.IFS(CleanedData[[#This Row],[Purchase Amount]]&lt;500,"Low",
CleanedData[[#This Row],[Purchase Amount]]&lt;5000,"Medium",
TRUE,"High")</f>
        <v>High</v>
      </c>
      <c r="V7470" t="str">
        <f>TEXT(CleanedData[[#This Row],[Date]],"mmmm")</f>
        <v>March</v>
      </c>
      <c r="W7470" t="str">
        <f>"Q"&amp;ROUNDUP(MONTH(CleanedData[[#This Row],[Date]])/3,0)</f>
        <v>Q1</v>
      </c>
      <c r="X7470" t="str">
        <f>IF(CleanedData[[#This Row],[Purchase Amount]]&gt;=5000,"Yes","No")</f>
        <v>Yes</v>
      </c>
      <c r="Y7470">
        <f>IF(CleanedData[[#This Row],[Recommend]]="Yes",1,0)</f>
        <v>0</v>
      </c>
      <c r="Z7470" s="6">
        <f>CleanedData[[#This Row],[Purchase Amount]]*0.15</f>
        <v>1657.8854999999999</v>
      </c>
      <c r="AA7470" s="6">
        <f>CleanedData[[#This Row],[Purchase Amount]]*1.15</f>
        <v>12710.455499999998</v>
      </c>
    </row>
    <row r="7471" spans="1:27" x14ac:dyDescent="0.3">
      <c r="A7471">
        <v>9027</v>
      </c>
      <c r="B7471" t="s">
        <v>7696</v>
      </c>
      <c r="C7471" s="1">
        <v>45624</v>
      </c>
      <c r="D7471">
        <v>36</v>
      </c>
      <c r="E7471" t="s">
        <v>52</v>
      </c>
      <c r="F7471" t="s">
        <v>72</v>
      </c>
      <c r="G7471" t="s">
        <v>374</v>
      </c>
      <c r="H7471">
        <v>3</v>
      </c>
      <c r="I7471" t="s">
        <v>45</v>
      </c>
      <c r="J7471" t="s">
        <v>69</v>
      </c>
      <c r="K7471" t="s">
        <v>55</v>
      </c>
      <c r="L7471" t="s">
        <v>45</v>
      </c>
      <c r="M7471" t="s">
        <v>75</v>
      </c>
      <c r="N7471" t="s">
        <v>48</v>
      </c>
      <c r="O7471" t="s">
        <v>89</v>
      </c>
      <c r="P7471" t="s">
        <v>49</v>
      </c>
      <c r="Q7471" t="s">
        <v>81</v>
      </c>
      <c r="R7471" s="6">
        <f>_xlfn.XLOOKUP(CleanedData[[#This Row],[Product]],'02_Lookup_Tables'!$A$2:$A$126,'02_Lookup_Tables'!$B$2:$B$126)</f>
        <v>2906.97</v>
      </c>
      <c r="S7471" t="str">
        <f>VLOOKUP(CleanedData[[#This Row],[Product]],'02_Lookup_Tables'!$H$2:$I$126,2,FALSE)</f>
        <v>Home &amp; Living</v>
      </c>
      <c r="T7471" t="str">
        <f>VLOOKUP(CleanedData[[#This Row],[Province]],'02_Lookup_Tables'!$D$2:$E$10,2, FALSE)</f>
        <v>Central Region</v>
      </c>
      <c r="U7471" t="str" cm="1">
        <f t="array" ref="U7471">_xlfn.IFS(CleanedData[[#This Row],[Purchase Amount]]&lt;500,"Low",
CleanedData[[#This Row],[Purchase Amount]]&lt;5000,"Medium",
TRUE,"High")</f>
        <v>Medium</v>
      </c>
      <c r="V7471" t="str">
        <f>TEXT(CleanedData[[#This Row],[Date]],"mmmm")</f>
        <v>November</v>
      </c>
      <c r="W7471" t="str">
        <f>"Q"&amp;ROUNDUP(MONTH(CleanedData[[#This Row],[Date]])/3,0)</f>
        <v>Q4</v>
      </c>
      <c r="X7471" t="str">
        <f>IF(CleanedData[[#This Row],[Purchase Amount]]&gt;=5000,"Yes","No")</f>
        <v>No</v>
      </c>
      <c r="Y7471">
        <f>IF(CleanedData[[#This Row],[Recommend]]="Yes",1,0)</f>
        <v>1</v>
      </c>
      <c r="Z7471" s="6">
        <f>CleanedData[[#This Row],[Purchase Amount]]*0.15</f>
        <v>436.04549999999995</v>
      </c>
      <c r="AA7471" s="6">
        <f>CleanedData[[#This Row],[Purchase Amount]]*1.15</f>
        <v>3343.0154999999995</v>
      </c>
    </row>
    <row r="7472" spans="1:27" x14ac:dyDescent="0.3">
      <c r="A7472">
        <v>9028</v>
      </c>
      <c r="B7472" t="s">
        <v>7697</v>
      </c>
      <c r="C7472" s="1">
        <v>46013</v>
      </c>
      <c r="D7472">
        <v>50</v>
      </c>
      <c r="E7472" t="s">
        <v>39</v>
      </c>
      <c r="F7472" t="s">
        <v>83</v>
      </c>
      <c r="G7472" t="s">
        <v>205</v>
      </c>
      <c r="H7472">
        <v>2</v>
      </c>
      <c r="I7472" t="s">
        <v>42</v>
      </c>
      <c r="J7472" t="s">
        <v>74</v>
      </c>
      <c r="K7472" t="s">
        <v>64</v>
      </c>
      <c r="L7472" t="s">
        <v>42</v>
      </c>
      <c r="M7472" t="s">
        <v>46</v>
      </c>
      <c r="N7472" t="s">
        <v>47</v>
      </c>
      <c r="O7472" t="s">
        <v>89</v>
      </c>
      <c r="P7472" t="s">
        <v>49</v>
      </c>
      <c r="Q7472" t="s">
        <v>93</v>
      </c>
      <c r="R7472" s="6">
        <f>_xlfn.XLOOKUP(CleanedData[[#This Row],[Product]],'02_Lookup_Tables'!$A$2:$A$126,'02_Lookup_Tables'!$B$2:$B$126)</f>
        <v>139.72999999999999</v>
      </c>
      <c r="S7472" t="str">
        <f>VLOOKUP(CleanedData[[#This Row],[Product]],'02_Lookup_Tables'!$H$2:$I$126,2,FALSE)</f>
        <v>Beauty &amp; Personal Care</v>
      </c>
      <c r="T7472" t="str">
        <f>VLOOKUP(CleanedData[[#This Row],[Province]],'02_Lookup_Tables'!$D$2:$E$10,2, FALSE)</f>
        <v>Western Region</v>
      </c>
      <c r="U7472" t="str" cm="1">
        <f t="array" ref="U7472">_xlfn.IFS(CleanedData[[#This Row],[Purchase Amount]]&lt;500,"Low",
CleanedData[[#This Row],[Purchase Amount]]&lt;5000,"Medium",
TRUE,"High")</f>
        <v>Low</v>
      </c>
      <c r="V7472" t="str">
        <f>TEXT(CleanedData[[#This Row],[Date]],"mmmm")</f>
        <v>December</v>
      </c>
      <c r="W7472" t="str">
        <f>"Q"&amp;ROUNDUP(MONTH(CleanedData[[#This Row],[Date]])/3,0)</f>
        <v>Q4</v>
      </c>
      <c r="X7472" t="str">
        <f>IF(CleanedData[[#This Row],[Purchase Amount]]&gt;=5000,"Yes","No")</f>
        <v>No</v>
      </c>
      <c r="Y7472">
        <f>IF(CleanedData[[#This Row],[Recommend]]="Yes",1,0)</f>
        <v>0</v>
      </c>
      <c r="Z7472" s="6">
        <f>CleanedData[[#This Row],[Purchase Amount]]*0.15</f>
        <v>20.959499999999998</v>
      </c>
      <c r="AA7472" s="6">
        <f>CleanedData[[#This Row],[Purchase Amount]]*1.15</f>
        <v>160.68949999999998</v>
      </c>
    </row>
    <row r="7473" spans="1:27" x14ac:dyDescent="0.3">
      <c r="A7473">
        <v>9029</v>
      </c>
      <c r="B7473" t="s">
        <v>7698</v>
      </c>
      <c r="C7473" s="1">
        <v>45736</v>
      </c>
      <c r="D7473">
        <v>72</v>
      </c>
      <c r="E7473" t="s">
        <v>39</v>
      </c>
      <c r="F7473" t="s">
        <v>83</v>
      </c>
      <c r="G7473" t="s">
        <v>365</v>
      </c>
      <c r="H7473">
        <v>1</v>
      </c>
      <c r="I7473" t="s">
        <v>45</v>
      </c>
      <c r="J7473" t="s">
        <v>69</v>
      </c>
      <c r="K7473" t="s">
        <v>64</v>
      </c>
      <c r="L7473" t="s">
        <v>45</v>
      </c>
      <c r="M7473" t="s">
        <v>112</v>
      </c>
      <c r="N7473" t="s">
        <v>80</v>
      </c>
      <c r="O7473" t="s">
        <v>48</v>
      </c>
      <c r="P7473" t="s">
        <v>49</v>
      </c>
      <c r="Q7473" t="s">
        <v>97</v>
      </c>
      <c r="R7473" s="6">
        <f>_xlfn.XLOOKUP(CleanedData[[#This Row],[Product]],'02_Lookup_Tables'!$A$2:$A$126,'02_Lookup_Tables'!$B$2:$B$126)</f>
        <v>105.11</v>
      </c>
      <c r="S7473" t="str">
        <f>VLOOKUP(CleanedData[[#This Row],[Product]],'02_Lookup_Tables'!$H$2:$I$126,2,FALSE)</f>
        <v>Beauty &amp; Personal Care</v>
      </c>
      <c r="T7473" t="str">
        <f>VLOOKUP(CleanedData[[#This Row],[Province]],'02_Lookup_Tables'!$D$2:$E$10,2, FALSE)</f>
        <v>Western Region</v>
      </c>
      <c r="U7473" t="str" cm="1">
        <f t="array" ref="U7473">_xlfn.IFS(CleanedData[[#This Row],[Purchase Amount]]&lt;500,"Low",
CleanedData[[#This Row],[Purchase Amount]]&lt;5000,"Medium",
TRUE,"High")</f>
        <v>Low</v>
      </c>
      <c r="V7473" t="str">
        <f>TEXT(CleanedData[[#This Row],[Date]],"mmmm")</f>
        <v>March</v>
      </c>
      <c r="W7473" t="str">
        <f>"Q"&amp;ROUNDUP(MONTH(CleanedData[[#This Row],[Date]])/3,0)</f>
        <v>Q1</v>
      </c>
      <c r="X7473" t="str">
        <f>IF(CleanedData[[#This Row],[Purchase Amount]]&gt;=5000,"Yes","No")</f>
        <v>No</v>
      </c>
      <c r="Y7473">
        <f>IF(CleanedData[[#This Row],[Recommend]]="Yes",1,0)</f>
        <v>1</v>
      </c>
      <c r="Z7473" s="6">
        <f>CleanedData[[#This Row],[Purchase Amount]]*0.15</f>
        <v>15.766499999999999</v>
      </c>
      <c r="AA7473" s="6">
        <f>CleanedData[[#This Row],[Purchase Amount]]*1.15</f>
        <v>120.87649999999999</v>
      </c>
    </row>
    <row r="7474" spans="1:27" x14ac:dyDescent="0.3">
      <c r="A7474">
        <v>9030</v>
      </c>
      <c r="B7474" t="s">
        <v>7699</v>
      </c>
      <c r="C7474" s="1">
        <v>45375</v>
      </c>
      <c r="D7474">
        <v>48</v>
      </c>
      <c r="E7474" t="s">
        <v>52</v>
      </c>
      <c r="F7474" t="s">
        <v>83</v>
      </c>
      <c r="G7474" t="s">
        <v>301</v>
      </c>
      <c r="H7474">
        <v>1</v>
      </c>
      <c r="I7474" t="s">
        <v>42</v>
      </c>
      <c r="J7474" t="s">
        <v>43</v>
      </c>
      <c r="K7474" t="s">
        <v>44</v>
      </c>
      <c r="L7474" t="s">
        <v>42</v>
      </c>
      <c r="M7474" t="s">
        <v>85</v>
      </c>
      <c r="N7474" t="s">
        <v>80</v>
      </c>
      <c r="O7474" t="s">
        <v>48</v>
      </c>
      <c r="P7474" t="s">
        <v>49</v>
      </c>
      <c r="Q7474" t="s">
        <v>93</v>
      </c>
      <c r="R7474" s="6">
        <f>_xlfn.XLOOKUP(CleanedData[[#This Row],[Product]],'02_Lookup_Tables'!$A$2:$A$126,'02_Lookup_Tables'!$B$2:$B$126)</f>
        <v>1000.7</v>
      </c>
      <c r="S7474" t="str">
        <f>VLOOKUP(CleanedData[[#This Row],[Product]],'02_Lookup_Tables'!$H$2:$I$126,2,FALSE)</f>
        <v>Toys &amp; Games</v>
      </c>
      <c r="T7474" t="str">
        <f>VLOOKUP(CleanedData[[#This Row],[Province]],'02_Lookup_Tables'!$D$2:$E$10,2, FALSE)</f>
        <v>Western Region</v>
      </c>
      <c r="U7474" t="str" cm="1">
        <f t="array" ref="U7474">_xlfn.IFS(CleanedData[[#This Row],[Purchase Amount]]&lt;500,"Low",
CleanedData[[#This Row],[Purchase Amount]]&lt;5000,"Medium",
TRUE,"High")</f>
        <v>Medium</v>
      </c>
      <c r="V7474" t="str">
        <f>TEXT(CleanedData[[#This Row],[Date]],"mmmm")</f>
        <v>March</v>
      </c>
      <c r="W7474" t="str">
        <f>"Q"&amp;ROUNDUP(MONTH(CleanedData[[#This Row],[Date]])/3,0)</f>
        <v>Q1</v>
      </c>
      <c r="X7474" t="str">
        <f>IF(CleanedData[[#This Row],[Purchase Amount]]&gt;=5000,"Yes","No")</f>
        <v>No</v>
      </c>
      <c r="Y7474">
        <f>IF(CleanedData[[#This Row],[Recommend]]="Yes",1,0)</f>
        <v>0</v>
      </c>
      <c r="Z7474" s="6">
        <f>CleanedData[[#This Row],[Purchase Amount]]*0.15</f>
        <v>150.10499999999999</v>
      </c>
      <c r="AA7474" s="6">
        <f>CleanedData[[#This Row],[Purchase Amount]]*1.15</f>
        <v>1150.8050000000001</v>
      </c>
    </row>
    <row r="7475" spans="1:27" x14ac:dyDescent="0.3">
      <c r="A7475">
        <v>9031</v>
      </c>
      <c r="B7475" t="s">
        <v>7700</v>
      </c>
      <c r="C7475" s="1">
        <v>45322</v>
      </c>
      <c r="D7475">
        <v>40</v>
      </c>
      <c r="E7475" t="s">
        <v>60</v>
      </c>
      <c r="F7475" t="s">
        <v>77</v>
      </c>
      <c r="G7475" t="s">
        <v>109</v>
      </c>
      <c r="H7475">
        <v>2</v>
      </c>
      <c r="I7475" t="s">
        <v>45</v>
      </c>
      <c r="J7475" t="s">
        <v>69</v>
      </c>
      <c r="K7475" t="s">
        <v>55</v>
      </c>
      <c r="L7475" t="s">
        <v>45</v>
      </c>
      <c r="N7475" t="s">
        <v>47</v>
      </c>
      <c r="O7475" t="s">
        <v>134</v>
      </c>
      <c r="P7475" t="s">
        <v>8646</v>
      </c>
      <c r="Q7475" t="s">
        <v>81</v>
      </c>
      <c r="R7475" s="6">
        <f>_xlfn.XLOOKUP(CleanedData[[#This Row],[Product]],'02_Lookup_Tables'!$A$2:$A$126,'02_Lookup_Tables'!$B$2:$B$126)</f>
        <v>228.08</v>
      </c>
      <c r="S7475" t="str">
        <f>VLOOKUP(CleanedData[[#This Row],[Product]],'02_Lookup_Tables'!$H$2:$I$126,2,FALSE)</f>
        <v>Apparel</v>
      </c>
      <c r="T7475" t="str">
        <f>VLOOKUP(CleanedData[[#This Row],[Province]],'02_Lookup_Tables'!$D$2:$E$10,2, FALSE)</f>
        <v>Central Region</v>
      </c>
      <c r="U7475" t="str" cm="1">
        <f t="array" ref="U7475">_xlfn.IFS(CleanedData[[#This Row],[Purchase Amount]]&lt;500,"Low",
CleanedData[[#This Row],[Purchase Amount]]&lt;5000,"Medium",
TRUE,"High")</f>
        <v>Low</v>
      </c>
      <c r="V7475" t="str">
        <f>TEXT(CleanedData[[#This Row],[Date]],"mmmm")</f>
        <v>January</v>
      </c>
      <c r="W7475" t="str">
        <f>"Q"&amp;ROUNDUP(MONTH(CleanedData[[#This Row],[Date]])/3,0)</f>
        <v>Q1</v>
      </c>
      <c r="X7475" t="str">
        <f>IF(CleanedData[[#This Row],[Purchase Amount]]&gt;=5000,"Yes","No")</f>
        <v>No</v>
      </c>
      <c r="Y7475">
        <f>IF(CleanedData[[#This Row],[Recommend]]="Yes",1,0)</f>
        <v>1</v>
      </c>
      <c r="Z7475" s="6">
        <f>CleanedData[[#This Row],[Purchase Amount]]*0.15</f>
        <v>34.212000000000003</v>
      </c>
      <c r="AA7475" s="6">
        <f>CleanedData[[#This Row],[Purchase Amount]]*1.15</f>
        <v>262.29199999999997</v>
      </c>
    </row>
    <row r="7476" spans="1:27" x14ac:dyDescent="0.3">
      <c r="A7476">
        <v>9032</v>
      </c>
      <c r="B7476" t="s">
        <v>7701</v>
      </c>
      <c r="C7476" s="1">
        <v>46017</v>
      </c>
      <c r="D7476">
        <v>29</v>
      </c>
      <c r="E7476" t="s">
        <v>52</v>
      </c>
      <c r="F7476" t="s">
        <v>83</v>
      </c>
      <c r="G7476" t="s">
        <v>207</v>
      </c>
      <c r="H7476">
        <v>2</v>
      </c>
      <c r="I7476" t="s">
        <v>45</v>
      </c>
      <c r="J7476" t="s">
        <v>54</v>
      </c>
      <c r="K7476" t="s">
        <v>44</v>
      </c>
      <c r="L7476" t="s">
        <v>45</v>
      </c>
      <c r="M7476" t="s">
        <v>56</v>
      </c>
      <c r="N7476" t="s">
        <v>47</v>
      </c>
      <c r="O7476" t="s">
        <v>148</v>
      </c>
      <c r="P7476" t="s">
        <v>70</v>
      </c>
      <c r="Q7476" t="s">
        <v>58</v>
      </c>
      <c r="R7476" s="6">
        <f>_xlfn.XLOOKUP(CleanedData[[#This Row],[Product]],'02_Lookup_Tables'!$A$2:$A$126,'02_Lookup_Tables'!$B$2:$B$126)</f>
        <v>3755.73</v>
      </c>
      <c r="S7476" t="str">
        <f>VLOOKUP(CleanedData[[#This Row],[Product]],'02_Lookup_Tables'!$H$2:$I$126,2,FALSE)</f>
        <v>Sports &amp; Outdoors</v>
      </c>
      <c r="T7476" t="str">
        <f>VLOOKUP(CleanedData[[#This Row],[Province]],'02_Lookup_Tables'!$D$2:$E$10,2, FALSE)</f>
        <v>Western Region</v>
      </c>
      <c r="U7476" t="str" cm="1">
        <f t="array" ref="U7476">_xlfn.IFS(CleanedData[[#This Row],[Purchase Amount]]&lt;500,"Low",
CleanedData[[#This Row],[Purchase Amount]]&lt;5000,"Medium",
TRUE,"High")</f>
        <v>Medium</v>
      </c>
      <c r="V7476" t="str">
        <f>TEXT(CleanedData[[#This Row],[Date]],"mmmm")</f>
        <v>December</v>
      </c>
      <c r="W7476" t="str">
        <f>"Q"&amp;ROUNDUP(MONTH(CleanedData[[#This Row],[Date]])/3,0)</f>
        <v>Q4</v>
      </c>
      <c r="X7476" t="str">
        <f>IF(CleanedData[[#This Row],[Purchase Amount]]&gt;=5000,"Yes","No")</f>
        <v>No</v>
      </c>
      <c r="Y7476">
        <f>IF(CleanedData[[#This Row],[Recommend]]="Yes",1,0)</f>
        <v>1</v>
      </c>
      <c r="Z7476" s="6">
        <f>CleanedData[[#This Row],[Purchase Amount]]*0.15</f>
        <v>563.35950000000003</v>
      </c>
      <c r="AA7476" s="6">
        <f>CleanedData[[#This Row],[Purchase Amount]]*1.15</f>
        <v>4319.0895</v>
      </c>
    </row>
    <row r="7477" spans="1:27" x14ac:dyDescent="0.3">
      <c r="A7477">
        <v>9033</v>
      </c>
      <c r="B7477" t="s">
        <v>7702</v>
      </c>
      <c r="C7477" s="1">
        <v>45919</v>
      </c>
      <c r="D7477">
        <v>21</v>
      </c>
      <c r="E7477" t="s">
        <v>52</v>
      </c>
      <c r="F7477" t="s">
        <v>130</v>
      </c>
      <c r="G7477" t="s">
        <v>201</v>
      </c>
      <c r="H7477">
        <v>5</v>
      </c>
      <c r="I7477" t="s">
        <v>45</v>
      </c>
      <c r="J7477" t="s">
        <v>54</v>
      </c>
      <c r="K7477" t="s">
        <v>64</v>
      </c>
      <c r="L7477" t="s">
        <v>42</v>
      </c>
      <c r="M7477" t="s">
        <v>165</v>
      </c>
      <c r="N7477" t="s">
        <v>57</v>
      </c>
      <c r="O7477" t="s">
        <v>89</v>
      </c>
      <c r="P7477" t="s">
        <v>70</v>
      </c>
      <c r="Q7477" t="s">
        <v>66</v>
      </c>
      <c r="R7477" s="6">
        <f>_xlfn.XLOOKUP(CleanedData[[#This Row],[Product]],'02_Lookup_Tables'!$A$2:$A$126,'02_Lookup_Tables'!$B$2:$B$126)</f>
        <v>755.66</v>
      </c>
      <c r="S7477" t="str">
        <f>VLOOKUP(CleanedData[[#This Row],[Product]],'02_Lookup_Tables'!$H$2:$I$126,2,FALSE)</f>
        <v>Home &amp; Living</v>
      </c>
      <c r="T7477" t="str">
        <f>VLOOKUP(CleanedData[[#This Row],[Province]],'02_Lookup_Tables'!$D$2:$E$10,2, FALSE)</f>
        <v>Eastern Region</v>
      </c>
      <c r="U7477" t="str" cm="1">
        <f t="array" ref="U7477">_xlfn.IFS(CleanedData[[#This Row],[Purchase Amount]]&lt;500,"Low",
CleanedData[[#This Row],[Purchase Amount]]&lt;5000,"Medium",
TRUE,"High")</f>
        <v>Medium</v>
      </c>
      <c r="V7477" t="str">
        <f>TEXT(CleanedData[[#This Row],[Date]],"mmmm")</f>
        <v>September</v>
      </c>
      <c r="W7477" t="str">
        <f>"Q"&amp;ROUNDUP(MONTH(CleanedData[[#This Row],[Date]])/3,0)</f>
        <v>Q3</v>
      </c>
      <c r="X7477" t="str">
        <f>IF(CleanedData[[#This Row],[Purchase Amount]]&gt;=5000,"Yes","No")</f>
        <v>No</v>
      </c>
      <c r="Y7477">
        <f>IF(CleanedData[[#This Row],[Recommend]]="Yes",1,0)</f>
        <v>1</v>
      </c>
      <c r="Z7477" s="6">
        <f>CleanedData[[#This Row],[Purchase Amount]]*0.15</f>
        <v>113.34899999999999</v>
      </c>
      <c r="AA7477" s="6">
        <f>CleanedData[[#This Row],[Purchase Amount]]*1.15</f>
        <v>869.0089999999999</v>
      </c>
    </row>
    <row r="7478" spans="1:27" x14ac:dyDescent="0.3">
      <c r="A7478">
        <v>9034</v>
      </c>
      <c r="B7478" t="s">
        <v>7703</v>
      </c>
      <c r="C7478" s="1">
        <v>45821</v>
      </c>
      <c r="D7478">
        <v>38</v>
      </c>
      <c r="E7478" t="s">
        <v>52</v>
      </c>
      <c r="F7478" t="s">
        <v>68</v>
      </c>
      <c r="G7478" t="s">
        <v>501</v>
      </c>
      <c r="H7478">
        <v>1</v>
      </c>
      <c r="I7478" t="s">
        <v>42</v>
      </c>
      <c r="J7478" t="s">
        <v>69</v>
      </c>
      <c r="K7478" t="s">
        <v>64</v>
      </c>
      <c r="L7478" t="s">
        <v>45</v>
      </c>
      <c r="M7478" t="s">
        <v>208</v>
      </c>
      <c r="N7478" t="s">
        <v>80</v>
      </c>
      <c r="O7478" t="s">
        <v>89</v>
      </c>
      <c r="P7478" t="s">
        <v>49</v>
      </c>
      <c r="Q7478" t="s">
        <v>81</v>
      </c>
      <c r="R7478" s="6">
        <f>_xlfn.XLOOKUP(CleanedData[[#This Row],[Product]],'02_Lookup_Tables'!$A$2:$A$126,'02_Lookup_Tables'!$B$2:$B$126)</f>
        <v>1482.94</v>
      </c>
      <c r="S7478" t="str">
        <f>VLOOKUP(CleanedData[[#This Row],[Product]],'02_Lookup_Tables'!$H$2:$I$126,2,FALSE)</f>
        <v>Home Devices</v>
      </c>
      <c r="T7478" t="str">
        <f>VLOOKUP(CleanedData[[#This Row],[Province]],'02_Lookup_Tables'!$D$2:$E$10,2, FALSE)</f>
        <v>Northern Region</v>
      </c>
      <c r="U7478" t="str" cm="1">
        <f t="array" ref="U7478">_xlfn.IFS(CleanedData[[#This Row],[Purchase Amount]]&lt;500,"Low",
CleanedData[[#This Row],[Purchase Amount]]&lt;5000,"Medium",
TRUE,"High")</f>
        <v>Medium</v>
      </c>
      <c r="V7478" t="str">
        <f>TEXT(CleanedData[[#This Row],[Date]],"mmmm")</f>
        <v>June</v>
      </c>
      <c r="W7478" t="str">
        <f>"Q"&amp;ROUNDUP(MONTH(CleanedData[[#This Row],[Date]])/3,0)</f>
        <v>Q2</v>
      </c>
      <c r="X7478" t="str">
        <f>IF(CleanedData[[#This Row],[Purchase Amount]]&gt;=5000,"Yes","No")</f>
        <v>No</v>
      </c>
      <c r="Y7478">
        <f>IF(CleanedData[[#This Row],[Recommend]]="Yes",1,0)</f>
        <v>0</v>
      </c>
      <c r="Z7478" s="6">
        <f>CleanedData[[#This Row],[Purchase Amount]]*0.15</f>
        <v>222.441</v>
      </c>
      <c r="AA7478" s="6">
        <f>CleanedData[[#This Row],[Purchase Amount]]*1.15</f>
        <v>1705.3809999999999</v>
      </c>
    </row>
    <row r="7479" spans="1:27" x14ac:dyDescent="0.3">
      <c r="A7479">
        <v>9035</v>
      </c>
      <c r="B7479" t="s">
        <v>7704</v>
      </c>
      <c r="C7479" s="1">
        <v>45840</v>
      </c>
      <c r="D7479">
        <v>73</v>
      </c>
      <c r="E7479" t="s">
        <v>39</v>
      </c>
      <c r="F7479" t="s">
        <v>68</v>
      </c>
      <c r="G7479" t="s">
        <v>78</v>
      </c>
      <c r="H7479">
        <v>3</v>
      </c>
      <c r="I7479" t="s">
        <v>45</v>
      </c>
      <c r="J7479" t="s">
        <v>43</v>
      </c>
      <c r="K7479" t="s">
        <v>55</v>
      </c>
      <c r="L7479" t="s">
        <v>45</v>
      </c>
      <c r="M7479" t="s">
        <v>65</v>
      </c>
      <c r="N7479" t="s">
        <v>48</v>
      </c>
      <c r="O7479" t="s">
        <v>89</v>
      </c>
      <c r="P7479" t="s">
        <v>49</v>
      </c>
      <c r="Q7479" t="s">
        <v>97</v>
      </c>
      <c r="R7479" s="6">
        <f>_xlfn.XLOOKUP(CleanedData[[#This Row],[Product]],'02_Lookup_Tables'!$A$2:$A$126,'02_Lookup_Tables'!$B$2:$B$126)</f>
        <v>1951.09</v>
      </c>
      <c r="S7479" t="str">
        <f>VLOOKUP(CleanedData[[#This Row],[Product]],'02_Lookup_Tables'!$H$2:$I$126,2,FALSE)</f>
        <v>Accessories</v>
      </c>
      <c r="T7479" t="str">
        <f>VLOOKUP(CleanedData[[#This Row],[Province]],'02_Lookup_Tables'!$D$2:$E$10,2, FALSE)</f>
        <v>Northern Region</v>
      </c>
      <c r="U7479" t="str" cm="1">
        <f t="array" ref="U7479">_xlfn.IFS(CleanedData[[#This Row],[Purchase Amount]]&lt;500,"Low",
CleanedData[[#This Row],[Purchase Amount]]&lt;5000,"Medium",
TRUE,"High")</f>
        <v>Medium</v>
      </c>
      <c r="V7479" t="str">
        <f>TEXT(CleanedData[[#This Row],[Date]],"mmmm")</f>
        <v>July</v>
      </c>
      <c r="W7479" t="str">
        <f>"Q"&amp;ROUNDUP(MONTH(CleanedData[[#This Row],[Date]])/3,0)</f>
        <v>Q3</v>
      </c>
      <c r="X7479" t="str">
        <f>IF(CleanedData[[#This Row],[Purchase Amount]]&gt;=5000,"Yes","No")</f>
        <v>No</v>
      </c>
      <c r="Y7479">
        <f>IF(CleanedData[[#This Row],[Recommend]]="Yes",1,0)</f>
        <v>1</v>
      </c>
      <c r="Z7479" s="6">
        <f>CleanedData[[#This Row],[Purchase Amount]]*0.15</f>
        <v>292.6635</v>
      </c>
      <c r="AA7479" s="6">
        <f>CleanedData[[#This Row],[Purchase Amount]]*1.15</f>
        <v>2243.7534999999998</v>
      </c>
    </row>
    <row r="7480" spans="1:27" x14ac:dyDescent="0.3">
      <c r="A7480">
        <v>9036</v>
      </c>
      <c r="B7480" t="s">
        <v>7705</v>
      </c>
      <c r="C7480" s="1">
        <v>45900</v>
      </c>
      <c r="D7480">
        <v>57</v>
      </c>
      <c r="E7480" t="s">
        <v>52</v>
      </c>
      <c r="F7480" t="s">
        <v>61</v>
      </c>
      <c r="G7480" t="s">
        <v>478</v>
      </c>
      <c r="H7480">
        <v>4</v>
      </c>
      <c r="I7480" t="s">
        <v>42</v>
      </c>
      <c r="J7480" t="s">
        <v>43</v>
      </c>
      <c r="K7480" t="s">
        <v>44</v>
      </c>
      <c r="L7480" t="s">
        <v>42</v>
      </c>
      <c r="M7480" t="s">
        <v>65</v>
      </c>
      <c r="N7480" t="s">
        <v>96</v>
      </c>
      <c r="O7480" t="s">
        <v>89</v>
      </c>
      <c r="P7480" t="s">
        <v>70</v>
      </c>
      <c r="Q7480" t="s">
        <v>50</v>
      </c>
      <c r="R7480" s="6">
        <f>_xlfn.XLOOKUP(CleanedData[[#This Row],[Product]],'02_Lookup_Tables'!$A$2:$A$126,'02_Lookup_Tables'!$B$2:$B$126)</f>
        <v>4507.63</v>
      </c>
      <c r="S7480" t="str">
        <f>VLOOKUP(CleanedData[[#This Row],[Product]],'02_Lookup_Tables'!$H$2:$I$126,2,FALSE)</f>
        <v>Sports &amp; Outdoors</v>
      </c>
      <c r="T7480" t="str">
        <f>VLOOKUP(CleanedData[[#This Row],[Province]],'02_Lookup_Tables'!$D$2:$E$10,2, FALSE)</f>
        <v>Southern Region</v>
      </c>
      <c r="U7480" t="str" cm="1">
        <f t="array" ref="U7480">_xlfn.IFS(CleanedData[[#This Row],[Purchase Amount]]&lt;500,"Low",
CleanedData[[#This Row],[Purchase Amount]]&lt;5000,"Medium",
TRUE,"High")</f>
        <v>Medium</v>
      </c>
      <c r="V7480" t="str">
        <f>TEXT(CleanedData[[#This Row],[Date]],"mmmm")</f>
        <v>August</v>
      </c>
      <c r="W7480" t="str">
        <f>"Q"&amp;ROUNDUP(MONTH(CleanedData[[#This Row],[Date]])/3,0)</f>
        <v>Q3</v>
      </c>
      <c r="X7480" t="str">
        <f>IF(CleanedData[[#This Row],[Purchase Amount]]&gt;=5000,"Yes","No")</f>
        <v>No</v>
      </c>
      <c r="Y7480">
        <f>IF(CleanedData[[#This Row],[Recommend]]="Yes",1,0)</f>
        <v>0</v>
      </c>
      <c r="Z7480" s="6">
        <f>CleanedData[[#This Row],[Purchase Amount]]*0.15</f>
        <v>676.14449999999999</v>
      </c>
      <c r="AA7480" s="6">
        <f>CleanedData[[#This Row],[Purchase Amount]]*1.15</f>
        <v>5183.7744999999995</v>
      </c>
    </row>
    <row r="7481" spans="1:27" x14ac:dyDescent="0.3">
      <c r="A7481">
        <v>9037</v>
      </c>
      <c r="B7481" t="s">
        <v>7706</v>
      </c>
      <c r="C7481" s="1">
        <v>45996</v>
      </c>
      <c r="D7481">
        <v>42</v>
      </c>
      <c r="E7481" t="s">
        <v>39</v>
      </c>
      <c r="F7481" t="s">
        <v>68</v>
      </c>
      <c r="G7481" t="s">
        <v>251</v>
      </c>
      <c r="H7481">
        <v>5</v>
      </c>
      <c r="I7481" t="s">
        <v>45</v>
      </c>
      <c r="J7481" t="s">
        <v>74</v>
      </c>
      <c r="K7481" t="s">
        <v>44</v>
      </c>
      <c r="L7481" t="s">
        <v>42</v>
      </c>
      <c r="M7481" t="s">
        <v>123</v>
      </c>
      <c r="N7481" t="s">
        <v>57</v>
      </c>
      <c r="O7481" t="s">
        <v>89</v>
      </c>
      <c r="P7481" t="s">
        <v>70</v>
      </c>
      <c r="Q7481" t="s">
        <v>81</v>
      </c>
      <c r="R7481" s="6">
        <f>_xlfn.XLOOKUP(CleanedData[[#This Row],[Product]],'02_Lookup_Tables'!$A$2:$A$126,'02_Lookup_Tables'!$B$2:$B$126)</f>
        <v>5064</v>
      </c>
      <c r="S7481" t="str">
        <f>VLOOKUP(CleanedData[[#This Row],[Product]],'02_Lookup_Tables'!$H$2:$I$126,2,FALSE)</f>
        <v>Sports &amp; Outdoors</v>
      </c>
      <c r="T7481" t="str">
        <f>VLOOKUP(CleanedData[[#This Row],[Province]],'02_Lookup_Tables'!$D$2:$E$10,2, FALSE)</f>
        <v>Northern Region</v>
      </c>
      <c r="U7481" t="str" cm="1">
        <f t="array" ref="U7481">_xlfn.IFS(CleanedData[[#This Row],[Purchase Amount]]&lt;500,"Low",
CleanedData[[#This Row],[Purchase Amount]]&lt;5000,"Medium",
TRUE,"High")</f>
        <v>High</v>
      </c>
      <c r="V7481" t="str">
        <f>TEXT(CleanedData[[#This Row],[Date]],"mmmm")</f>
        <v>December</v>
      </c>
      <c r="W7481" t="str">
        <f>"Q"&amp;ROUNDUP(MONTH(CleanedData[[#This Row],[Date]])/3,0)</f>
        <v>Q4</v>
      </c>
      <c r="X7481" t="str">
        <f>IF(CleanedData[[#This Row],[Purchase Amount]]&gt;=5000,"Yes","No")</f>
        <v>Yes</v>
      </c>
      <c r="Y7481">
        <f>IF(CleanedData[[#This Row],[Recommend]]="Yes",1,0)</f>
        <v>1</v>
      </c>
      <c r="Z7481" s="6">
        <f>CleanedData[[#This Row],[Purchase Amount]]*0.15</f>
        <v>759.6</v>
      </c>
      <c r="AA7481" s="6">
        <f>CleanedData[[#This Row],[Purchase Amount]]*1.15</f>
        <v>5823.5999999999995</v>
      </c>
    </row>
    <row r="7482" spans="1:27" x14ac:dyDescent="0.3">
      <c r="A7482">
        <v>9038</v>
      </c>
      <c r="B7482" t="s">
        <v>7707</v>
      </c>
      <c r="C7482" s="1">
        <v>45969</v>
      </c>
      <c r="D7482">
        <v>69</v>
      </c>
      <c r="E7482" t="s">
        <v>60</v>
      </c>
      <c r="F7482" t="s">
        <v>68</v>
      </c>
      <c r="G7482" t="s">
        <v>111</v>
      </c>
      <c r="H7482">
        <v>2</v>
      </c>
      <c r="I7482" t="s">
        <v>45</v>
      </c>
      <c r="J7482" t="s">
        <v>43</v>
      </c>
      <c r="K7482" t="s">
        <v>44</v>
      </c>
      <c r="L7482" t="s">
        <v>42</v>
      </c>
      <c r="M7482" t="s">
        <v>88</v>
      </c>
      <c r="N7482" t="s">
        <v>47</v>
      </c>
      <c r="O7482" t="s">
        <v>89</v>
      </c>
      <c r="P7482" t="s">
        <v>49</v>
      </c>
      <c r="Q7482" t="s">
        <v>97</v>
      </c>
      <c r="R7482" s="6">
        <f>_xlfn.XLOOKUP(CleanedData[[#This Row],[Product]],'02_Lookup_Tables'!$A$2:$A$126,'02_Lookup_Tables'!$B$2:$B$126)</f>
        <v>3576.97</v>
      </c>
      <c r="S7482" t="str">
        <f>VLOOKUP(CleanedData[[#This Row],[Product]],'02_Lookup_Tables'!$H$2:$I$126,2,FALSE)</f>
        <v>Home Devices</v>
      </c>
      <c r="T7482" t="str">
        <f>VLOOKUP(CleanedData[[#This Row],[Province]],'02_Lookup_Tables'!$D$2:$E$10,2, FALSE)</f>
        <v>Northern Region</v>
      </c>
      <c r="U7482" t="str" cm="1">
        <f t="array" ref="U7482">_xlfn.IFS(CleanedData[[#This Row],[Purchase Amount]]&lt;500,"Low",
CleanedData[[#This Row],[Purchase Amount]]&lt;5000,"Medium",
TRUE,"High")</f>
        <v>Medium</v>
      </c>
      <c r="V7482" t="str">
        <f>TEXT(CleanedData[[#This Row],[Date]],"mmmm")</f>
        <v>November</v>
      </c>
      <c r="W7482" t="str">
        <f>"Q"&amp;ROUNDUP(MONTH(CleanedData[[#This Row],[Date]])/3,0)</f>
        <v>Q4</v>
      </c>
      <c r="X7482" t="str">
        <f>IF(CleanedData[[#This Row],[Purchase Amount]]&gt;=5000,"Yes","No")</f>
        <v>No</v>
      </c>
      <c r="Y7482">
        <f>IF(CleanedData[[#This Row],[Recommend]]="Yes",1,0)</f>
        <v>1</v>
      </c>
      <c r="Z7482" s="6">
        <f>CleanedData[[#This Row],[Purchase Amount]]*0.15</f>
        <v>536.54549999999995</v>
      </c>
      <c r="AA7482" s="6">
        <f>CleanedData[[#This Row],[Purchase Amount]]*1.15</f>
        <v>4113.5154999999995</v>
      </c>
    </row>
    <row r="7483" spans="1:27" x14ac:dyDescent="0.3">
      <c r="A7483">
        <v>9043</v>
      </c>
      <c r="B7483" t="s">
        <v>7708</v>
      </c>
      <c r="C7483" s="1">
        <v>45817</v>
      </c>
      <c r="D7483">
        <v>49</v>
      </c>
      <c r="E7483" t="s">
        <v>52</v>
      </c>
      <c r="F7483" t="s">
        <v>72</v>
      </c>
      <c r="G7483" t="s">
        <v>133</v>
      </c>
      <c r="H7483">
        <v>2</v>
      </c>
      <c r="I7483" t="s">
        <v>45</v>
      </c>
      <c r="J7483" t="s">
        <v>54</v>
      </c>
      <c r="K7483" t="s">
        <v>64</v>
      </c>
      <c r="L7483" t="s">
        <v>45</v>
      </c>
      <c r="M7483" t="s">
        <v>208</v>
      </c>
      <c r="N7483" t="s">
        <v>47</v>
      </c>
      <c r="O7483" t="s">
        <v>89</v>
      </c>
      <c r="P7483" t="s">
        <v>49</v>
      </c>
      <c r="Q7483" t="s">
        <v>93</v>
      </c>
      <c r="R7483" s="6">
        <f>_xlfn.XLOOKUP(CleanedData[[#This Row],[Product]],'02_Lookup_Tables'!$A$2:$A$126,'02_Lookup_Tables'!$B$2:$B$126)</f>
        <v>1734</v>
      </c>
      <c r="S7483" t="str">
        <f>VLOOKUP(CleanedData[[#This Row],[Product]],'02_Lookup_Tables'!$H$2:$I$126,2,FALSE)</f>
        <v>Home &amp; Living</v>
      </c>
      <c r="T7483" t="str">
        <f>VLOOKUP(CleanedData[[#This Row],[Province]],'02_Lookup_Tables'!$D$2:$E$10,2, FALSE)</f>
        <v>Central Region</v>
      </c>
      <c r="U7483" t="str" cm="1">
        <f t="array" ref="U7483">_xlfn.IFS(CleanedData[[#This Row],[Purchase Amount]]&lt;500,"Low",
CleanedData[[#This Row],[Purchase Amount]]&lt;5000,"Medium",
TRUE,"High")</f>
        <v>Medium</v>
      </c>
      <c r="V7483" t="str">
        <f>TEXT(CleanedData[[#This Row],[Date]],"mmmm")</f>
        <v>June</v>
      </c>
      <c r="W7483" t="str">
        <f>"Q"&amp;ROUNDUP(MONTH(CleanedData[[#This Row],[Date]])/3,0)</f>
        <v>Q2</v>
      </c>
      <c r="X7483" t="str">
        <f>IF(CleanedData[[#This Row],[Purchase Amount]]&gt;=5000,"Yes","No")</f>
        <v>No</v>
      </c>
      <c r="Y7483">
        <f>IF(CleanedData[[#This Row],[Recommend]]="Yes",1,0)</f>
        <v>1</v>
      </c>
      <c r="Z7483" s="6">
        <f>CleanedData[[#This Row],[Purchase Amount]]*0.15</f>
        <v>260.09999999999997</v>
      </c>
      <c r="AA7483" s="6">
        <f>CleanedData[[#This Row],[Purchase Amount]]*1.15</f>
        <v>1994.1</v>
      </c>
    </row>
    <row r="7484" spans="1:27" x14ac:dyDescent="0.3">
      <c r="A7484">
        <v>9044</v>
      </c>
      <c r="B7484" t="s">
        <v>7709</v>
      </c>
      <c r="C7484" s="1">
        <v>46019</v>
      </c>
      <c r="D7484">
        <v>25</v>
      </c>
      <c r="E7484" t="s">
        <v>52</v>
      </c>
      <c r="F7484" t="s">
        <v>77</v>
      </c>
      <c r="G7484" t="s">
        <v>417</v>
      </c>
      <c r="H7484">
        <v>1</v>
      </c>
      <c r="I7484" t="s">
        <v>45</v>
      </c>
      <c r="J7484" t="s">
        <v>74</v>
      </c>
      <c r="K7484" t="s">
        <v>64</v>
      </c>
      <c r="L7484" t="s">
        <v>45</v>
      </c>
      <c r="M7484" t="s">
        <v>165</v>
      </c>
      <c r="N7484" t="s">
        <v>80</v>
      </c>
      <c r="O7484" t="s">
        <v>89</v>
      </c>
      <c r="P7484" t="s">
        <v>49</v>
      </c>
      <c r="Q7484" t="s">
        <v>58</v>
      </c>
      <c r="R7484" s="6">
        <f>_xlfn.XLOOKUP(CleanedData[[#This Row],[Product]],'02_Lookup_Tables'!$A$2:$A$126,'02_Lookup_Tables'!$B$2:$B$126)</f>
        <v>274.49</v>
      </c>
      <c r="S7484" t="str">
        <f>VLOOKUP(CleanedData[[#This Row],[Product]],'02_Lookup_Tables'!$H$2:$I$126,2,FALSE)</f>
        <v>Beauty &amp; Personal Care</v>
      </c>
      <c r="T7484" t="str">
        <f>VLOOKUP(CleanedData[[#This Row],[Province]],'02_Lookup_Tables'!$D$2:$E$10,2, FALSE)</f>
        <v>Central Region</v>
      </c>
      <c r="U7484" t="str" cm="1">
        <f t="array" ref="U7484">_xlfn.IFS(CleanedData[[#This Row],[Purchase Amount]]&lt;500,"Low",
CleanedData[[#This Row],[Purchase Amount]]&lt;5000,"Medium",
TRUE,"High")</f>
        <v>Low</v>
      </c>
      <c r="V7484" t="str">
        <f>TEXT(CleanedData[[#This Row],[Date]],"mmmm")</f>
        <v>December</v>
      </c>
      <c r="W7484" t="str">
        <f>"Q"&amp;ROUNDUP(MONTH(CleanedData[[#This Row],[Date]])/3,0)</f>
        <v>Q4</v>
      </c>
      <c r="X7484" t="str">
        <f>IF(CleanedData[[#This Row],[Purchase Amount]]&gt;=5000,"Yes","No")</f>
        <v>No</v>
      </c>
      <c r="Y7484">
        <f>IF(CleanedData[[#This Row],[Recommend]]="Yes",1,0)</f>
        <v>1</v>
      </c>
      <c r="Z7484" s="6">
        <f>CleanedData[[#This Row],[Purchase Amount]]*0.15</f>
        <v>41.173499999999997</v>
      </c>
      <c r="AA7484" s="6">
        <f>CleanedData[[#This Row],[Purchase Amount]]*1.15</f>
        <v>315.6635</v>
      </c>
    </row>
    <row r="7485" spans="1:27" x14ac:dyDescent="0.3">
      <c r="A7485">
        <v>9045</v>
      </c>
      <c r="B7485" t="s">
        <v>7710</v>
      </c>
      <c r="C7485" s="1">
        <v>45349</v>
      </c>
      <c r="D7485">
        <v>46</v>
      </c>
      <c r="E7485" t="s">
        <v>39</v>
      </c>
      <c r="F7485" t="s">
        <v>61</v>
      </c>
      <c r="G7485" t="s">
        <v>317</v>
      </c>
      <c r="H7485">
        <v>3</v>
      </c>
      <c r="I7485" t="s">
        <v>45</v>
      </c>
      <c r="J7485" t="s">
        <v>54</v>
      </c>
      <c r="K7485" t="s">
        <v>64</v>
      </c>
      <c r="L7485" t="s">
        <v>45</v>
      </c>
      <c r="N7485" t="s">
        <v>48</v>
      </c>
      <c r="O7485" t="s">
        <v>134</v>
      </c>
      <c r="P7485" t="s">
        <v>8646</v>
      </c>
      <c r="Q7485" t="s">
        <v>93</v>
      </c>
      <c r="R7485" s="6">
        <f>_xlfn.XLOOKUP(CleanedData[[#This Row],[Product]],'02_Lookup_Tables'!$A$2:$A$126,'02_Lookup_Tables'!$B$2:$B$126)</f>
        <v>10347.709999999999</v>
      </c>
      <c r="S7485" t="str">
        <f>VLOOKUP(CleanedData[[#This Row],[Product]],'02_Lookup_Tables'!$H$2:$I$126,2,FALSE)</f>
        <v>Home Devices</v>
      </c>
      <c r="T7485" t="str">
        <f>VLOOKUP(CleanedData[[#This Row],[Province]],'02_Lookup_Tables'!$D$2:$E$10,2, FALSE)</f>
        <v>Southern Region</v>
      </c>
      <c r="U7485" t="str" cm="1">
        <f t="array" ref="U7485">_xlfn.IFS(CleanedData[[#This Row],[Purchase Amount]]&lt;500,"Low",
CleanedData[[#This Row],[Purchase Amount]]&lt;5000,"Medium",
TRUE,"High")</f>
        <v>High</v>
      </c>
      <c r="V7485" t="str">
        <f>TEXT(CleanedData[[#This Row],[Date]],"mmmm")</f>
        <v>February</v>
      </c>
      <c r="W7485" t="str">
        <f>"Q"&amp;ROUNDUP(MONTH(CleanedData[[#This Row],[Date]])/3,0)</f>
        <v>Q1</v>
      </c>
      <c r="X7485" t="str">
        <f>IF(CleanedData[[#This Row],[Purchase Amount]]&gt;=5000,"Yes","No")</f>
        <v>Yes</v>
      </c>
      <c r="Y7485">
        <f>IF(CleanedData[[#This Row],[Recommend]]="Yes",1,0)</f>
        <v>1</v>
      </c>
      <c r="Z7485" s="6">
        <f>CleanedData[[#This Row],[Purchase Amount]]*0.15</f>
        <v>1552.1564999999998</v>
      </c>
      <c r="AA7485" s="6">
        <f>CleanedData[[#This Row],[Purchase Amount]]*1.15</f>
        <v>11899.866499999998</v>
      </c>
    </row>
    <row r="7486" spans="1:27" x14ac:dyDescent="0.3">
      <c r="A7486">
        <v>9046</v>
      </c>
      <c r="B7486" t="s">
        <v>7711</v>
      </c>
      <c r="C7486" s="1">
        <v>45867</v>
      </c>
      <c r="D7486">
        <v>53</v>
      </c>
      <c r="E7486" t="s">
        <v>52</v>
      </c>
      <c r="F7486" t="s">
        <v>72</v>
      </c>
      <c r="G7486" t="s">
        <v>636</v>
      </c>
      <c r="H7486">
        <v>3</v>
      </c>
      <c r="I7486" t="s">
        <v>45</v>
      </c>
      <c r="J7486" t="s">
        <v>54</v>
      </c>
      <c r="K7486" t="s">
        <v>44</v>
      </c>
      <c r="L7486" t="s">
        <v>42</v>
      </c>
      <c r="M7486" t="s">
        <v>184</v>
      </c>
      <c r="N7486" t="s">
        <v>48</v>
      </c>
      <c r="O7486" t="s">
        <v>148</v>
      </c>
      <c r="P7486" t="s">
        <v>49</v>
      </c>
      <c r="Q7486" t="s">
        <v>93</v>
      </c>
      <c r="R7486" s="6">
        <f>_xlfn.XLOOKUP(CleanedData[[#This Row],[Product]],'02_Lookup_Tables'!$A$2:$A$126,'02_Lookup_Tables'!$B$2:$B$126)</f>
        <v>6581.78</v>
      </c>
      <c r="S7486" t="str">
        <f>VLOOKUP(CleanedData[[#This Row],[Product]],'02_Lookup_Tables'!$H$2:$I$126,2,FALSE)</f>
        <v>Electronics</v>
      </c>
      <c r="T7486" t="str">
        <f>VLOOKUP(CleanedData[[#This Row],[Province]],'02_Lookup_Tables'!$D$2:$E$10,2, FALSE)</f>
        <v>Central Region</v>
      </c>
      <c r="U7486" t="str" cm="1">
        <f t="array" ref="U7486">_xlfn.IFS(CleanedData[[#This Row],[Purchase Amount]]&lt;500,"Low",
CleanedData[[#This Row],[Purchase Amount]]&lt;5000,"Medium",
TRUE,"High")</f>
        <v>High</v>
      </c>
      <c r="V7486" t="str">
        <f>TEXT(CleanedData[[#This Row],[Date]],"mmmm")</f>
        <v>July</v>
      </c>
      <c r="W7486" t="str">
        <f>"Q"&amp;ROUNDUP(MONTH(CleanedData[[#This Row],[Date]])/3,0)</f>
        <v>Q3</v>
      </c>
      <c r="X7486" t="str">
        <f>IF(CleanedData[[#This Row],[Purchase Amount]]&gt;=5000,"Yes","No")</f>
        <v>Yes</v>
      </c>
      <c r="Y7486">
        <f>IF(CleanedData[[#This Row],[Recommend]]="Yes",1,0)</f>
        <v>1</v>
      </c>
      <c r="Z7486" s="6">
        <f>CleanedData[[#This Row],[Purchase Amount]]*0.15</f>
        <v>987.26699999999994</v>
      </c>
      <c r="AA7486" s="6">
        <f>CleanedData[[#This Row],[Purchase Amount]]*1.15</f>
        <v>7569.0469999999996</v>
      </c>
    </row>
    <row r="7487" spans="1:27" x14ac:dyDescent="0.3">
      <c r="A7487">
        <v>9047</v>
      </c>
      <c r="B7487" t="s">
        <v>7712</v>
      </c>
      <c r="C7487" s="1">
        <v>45678</v>
      </c>
      <c r="D7487">
        <v>54</v>
      </c>
      <c r="E7487" t="s">
        <v>60</v>
      </c>
      <c r="F7487" t="s">
        <v>40</v>
      </c>
      <c r="G7487" t="s">
        <v>233</v>
      </c>
      <c r="H7487">
        <v>1</v>
      </c>
      <c r="I7487" t="s">
        <v>42</v>
      </c>
      <c r="J7487" t="s">
        <v>74</v>
      </c>
      <c r="K7487" t="s">
        <v>44</v>
      </c>
      <c r="L7487" t="s">
        <v>42</v>
      </c>
      <c r="M7487" t="s">
        <v>140</v>
      </c>
      <c r="N7487" t="s">
        <v>80</v>
      </c>
      <c r="O7487" t="s">
        <v>148</v>
      </c>
      <c r="P7487" t="s">
        <v>70</v>
      </c>
      <c r="Q7487" t="s">
        <v>93</v>
      </c>
      <c r="R7487" s="6">
        <f>_xlfn.XLOOKUP(CleanedData[[#This Row],[Product]],'02_Lookup_Tables'!$A$2:$A$126,'02_Lookup_Tables'!$B$2:$B$126)</f>
        <v>324.35000000000002</v>
      </c>
      <c r="S7487" t="str">
        <f>VLOOKUP(CleanedData[[#This Row],[Product]],'02_Lookup_Tables'!$H$2:$I$126,2,FALSE)</f>
        <v>Apparel</v>
      </c>
      <c r="T7487" t="str">
        <f>VLOOKUP(CleanedData[[#This Row],[Province]],'02_Lookup_Tables'!$D$2:$E$10,2, FALSE)</f>
        <v>Northern Region</v>
      </c>
      <c r="U7487" t="str" cm="1">
        <f t="array" ref="U7487">_xlfn.IFS(CleanedData[[#This Row],[Purchase Amount]]&lt;500,"Low",
CleanedData[[#This Row],[Purchase Amount]]&lt;5000,"Medium",
TRUE,"High")</f>
        <v>Low</v>
      </c>
      <c r="V7487" t="str">
        <f>TEXT(CleanedData[[#This Row],[Date]],"mmmm")</f>
        <v>January</v>
      </c>
      <c r="W7487" t="str">
        <f>"Q"&amp;ROUNDUP(MONTH(CleanedData[[#This Row],[Date]])/3,0)</f>
        <v>Q1</v>
      </c>
      <c r="X7487" t="str">
        <f>IF(CleanedData[[#This Row],[Purchase Amount]]&gt;=5000,"Yes","No")</f>
        <v>No</v>
      </c>
      <c r="Y7487">
        <f>IF(CleanedData[[#This Row],[Recommend]]="Yes",1,0)</f>
        <v>0</v>
      </c>
      <c r="Z7487" s="6">
        <f>CleanedData[[#This Row],[Purchase Amount]]*0.15</f>
        <v>48.652500000000003</v>
      </c>
      <c r="AA7487" s="6">
        <f>CleanedData[[#This Row],[Purchase Amount]]*1.15</f>
        <v>373.0025</v>
      </c>
    </row>
    <row r="7488" spans="1:27" x14ac:dyDescent="0.3">
      <c r="A7488">
        <v>9048</v>
      </c>
      <c r="B7488" t="s">
        <v>7713</v>
      </c>
      <c r="C7488" s="1">
        <v>45868</v>
      </c>
      <c r="D7488">
        <v>33</v>
      </c>
      <c r="E7488" t="s">
        <v>52</v>
      </c>
      <c r="F7488" t="s">
        <v>83</v>
      </c>
      <c r="G7488" t="s">
        <v>636</v>
      </c>
      <c r="H7488">
        <v>3</v>
      </c>
      <c r="I7488" t="s">
        <v>42</v>
      </c>
      <c r="J7488" t="s">
        <v>54</v>
      </c>
      <c r="K7488" t="s">
        <v>55</v>
      </c>
      <c r="L7488" t="s">
        <v>42</v>
      </c>
      <c r="M7488" t="s">
        <v>236</v>
      </c>
      <c r="N7488" t="s">
        <v>48</v>
      </c>
      <c r="O7488" t="s">
        <v>89</v>
      </c>
      <c r="P7488" t="s">
        <v>49</v>
      </c>
      <c r="Q7488" t="s">
        <v>58</v>
      </c>
      <c r="R7488" s="6">
        <f>_xlfn.XLOOKUP(CleanedData[[#This Row],[Product]],'02_Lookup_Tables'!$A$2:$A$126,'02_Lookup_Tables'!$B$2:$B$126)</f>
        <v>6581.78</v>
      </c>
      <c r="S7488" t="str">
        <f>VLOOKUP(CleanedData[[#This Row],[Product]],'02_Lookup_Tables'!$H$2:$I$126,2,FALSE)</f>
        <v>Electronics</v>
      </c>
      <c r="T7488" t="str">
        <f>VLOOKUP(CleanedData[[#This Row],[Province]],'02_Lookup_Tables'!$D$2:$E$10,2, FALSE)</f>
        <v>Western Region</v>
      </c>
      <c r="U7488" t="str" cm="1">
        <f t="array" ref="U7488">_xlfn.IFS(CleanedData[[#This Row],[Purchase Amount]]&lt;500,"Low",
CleanedData[[#This Row],[Purchase Amount]]&lt;5000,"Medium",
TRUE,"High")</f>
        <v>High</v>
      </c>
      <c r="V7488" t="str">
        <f>TEXT(CleanedData[[#This Row],[Date]],"mmmm")</f>
        <v>July</v>
      </c>
      <c r="W7488" t="str">
        <f>"Q"&amp;ROUNDUP(MONTH(CleanedData[[#This Row],[Date]])/3,0)</f>
        <v>Q3</v>
      </c>
      <c r="X7488" t="str">
        <f>IF(CleanedData[[#This Row],[Purchase Amount]]&gt;=5000,"Yes","No")</f>
        <v>Yes</v>
      </c>
      <c r="Y7488">
        <f>IF(CleanedData[[#This Row],[Recommend]]="Yes",1,0)</f>
        <v>0</v>
      </c>
      <c r="Z7488" s="6">
        <f>CleanedData[[#This Row],[Purchase Amount]]*0.15</f>
        <v>987.26699999999994</v>
      </c>
      <c r="AA7488" s="6">
        <f>CleanedData[[#This Row],[Purchase Amount]]*1.15</f>
        <v>7569.0469999999996</v>
      </c>
    </row>
    <row r="7489" spans="1:27" x14ac:dyDescent="0.3">
      <c r="A7489">
        <v>9049</v>
      </c>
      <c r="B7489" t="s">
        <v>7714</v>
      </c>
      <c r="C7489" s="1">
        <v>46018</v>
      </c>
      <c r="D7489">
        <v>23</v>
      </c>
      <c r="E7489" t="s">
        <v>39</v>
      </c>
      <c r="F7489" t="s">
        <v>68</v>
      </c>
      <c r="G7489" t="s">
        <v>269</v>
      </c>
      <c r="H7489">
        <v>3</v>
      </c>
      <c r="I7489" t="s">
        <v>42</v>
      </c>
      <c r="J7489" t="s">
        <v>69</v>
      </c>
      <c r="K7489" t="s">
        <v>55</v>
      </c>
      <c r="L7489" t="s">
        <v>42</v>
      </c>
      <c r="N7489" t="s">
        <v>48</v>
      </c>
      <c r="O7489" t="s">
        <v>134</v>
      </c>
      <c r="P7489" t="s">
        <v>8646</v>
      </c>
      <c r="Q7489" t="s">
        <v>66</v>
      </c>
      <c r="R7489" s="6">
        <f>_xlfn.XLOOKUP(CleanedData[[#This Row],[Product]],'02_Lookup_Tables'!$A$2:$A$126,'02_Lookup_Tables'!$B$2:$B$126)</f>
        <v>1604.87</v>
      </c>
      <c r="S7489" t="str">
        <f>VLOOKUP(CleanedData[[#This Row],[Product]],'02_Lookup_Tables'!$H$2:$I$126,2,FALSE)</f>
        <v>Accessories</v>
      </c>
      <c r="T7489" t="str">
        <f>VLOOKUP(CleanedData[[#This Row],[Province]],'02_Lookup_Tables'!$D$2:$E$10,2, FALSE)</f>
        <v>Northern Region</v>
      </c>
      <c r="U7489" t="str" cm="1">
        <f t="array" ref="U7489">_xlfn.IFS(CleanedData[[#This Row],[Purchase Amount]]&lt;500,"Low",
CleanedData[[#This Row],[Purchase Amount]]&lt;5000,"Medium",
TRUE,"High")</f>
        <v>Medium</v>
      </c>
      <c r="V7489" t="str">
        <f>TEXT(CleanedData[[#This Row],[Date]],"mmmm")</f>
        <v>December</v>
      </c>
      <c r="W7489" t="str">
        <f>"Q"&amp;ROUNDUP(MONTH(CleanedData[[#This Row],[Date]])/3,0)</f>
        <v>Q4</v>
      </c>
      <c r="X7489" t="str">
        <f>IF(CleanedData[[#This Row],[Purchase Amount]]&gt;=5000,"Yes","No")</f>
        <v>No</v>
      </c>
      <c r="Y7489">
        <f>IF(CleanedData[[#This Row],[Recommend]]="Yes",1,0)</f>
        <v>0</v>
      </c>
      <c r="Z7489" s="6">
        <f>CleanedData[[#This Row],[Purchase Amount]]*0.15</f>
        <v>240.73049999999998</v>
      </c>
      <c r="AA7489" s="6">
        <f>CleanedData[[#This Row],[Purchase Amount]]*1.15</f>
        <v>1845.6004999999998</v>
      </c>
    </row>
    <row r="7490" spans="1:27" x14ac:dyDescent="0.3">
      <c r="A7490">
        <v>9050</v>
      </c>
      <c r="B7490" t="s">
        <v>7715</v>
      </c>
      <c r="C7490" s="1">
        <v>45961</v>
      </c>
      <c r="D7490">
        <v>76</v>
      </c>
      <c r="E7490" t="s">
        <v>52</v>
      </c>
      <c r="F7490" t="s">
        <v>72</v>
      </c>
      <c r="G7490" t="s">
        <v>41</v>
      </c>
      <c r="H7490">
        <v>5</v>
      </c>
      <c r="I7490" t="s">
        <v>42</v>
      </c>
      <c r="J7490" t="s">
        <v>69</v>
      </c>
      <c r="K7490" t="s">
        <v>64</v>
      </c>
      <c r="L7490" t="s">
        <v>45</v>
      </c>
      <c r="M7490" t="s">
        <v>175</v>
      </c>
      <c r="N7490" t="s">
        <v>57</v>
      </c>
      <c r="O7490" t="s">
        <v>89</v>
      </c>
      <c r="P7490" t="s">
        <v>70</v>
      </c>
      <c r="Q7490" t="s">
        <v>97</v>
      </c>
      <c r="R7490" s="6">
        <f>_xlfn.XLOOKUP(CleanedData[[#This Row],[Product]],'02_Lookup_Tables'!$A$2:$A$126,'02_Lookup_Tables'!$B$2:$B$126)</f>
        <v>2479.5700000000002</v>
      </c>
      <c r="S7490" t="str">
        <f>VLOOKUP(CleanedData[[#This Row],[Product]],'02_Lookup_Tables'!$H$2:$I$126,2,FALSE)</f>
        <v>Accessories</v>
      </c>
      <c r="T7490" t="str">
        <f>VLOOKUP(CleanedData[[#This Row],[Province]],'02_Lookup_Tables'!$D$2:$E$10,2, FALSE)</f>
        <v>Central Region</v>
      </c>
      <c r="U7490" t="str" cm="1">
        <f t="array" ref="U7490">_xlfn.IFS(CleanedData[[#This Row],[Purchase Amount]]&lt;500,"Low",
CleanedData[[#This Row],[Purchase Amount]]&lt;5000,"Medium",
TRUE,"High")</f>
        <v>Medium</v>
      </c>
      <c r="V7490" t="str">
        <f>TEXT(CleanedData[[#This Row],[Date]],"mmmm")</f>
        <v>October</v>
      </c>
      <c r="W7490" t="str">
        <f>"Q"&amp;ROUNDUP(MONTH(CleanedData[[#This Row],[Date]])/3,0)</f>
        <v>Q4</v>
      </c>
      <c r="X7490" t="str">
        <f>IF(CleanedData[[#This Row],[Purchase Amount]]&gt;=5000,"Yes","No")</f>
        <v>No</v>
      </c>
      <c r="Y7490">
        <f>IF(CleanedData[[#This Row],[Recommend]]="Yes",1,0)</f>
        <v>0</v>
      </c>
      <c r="Z7490" s="6">
        <f>CleanedData[[#This Row],[Purchase Amount]]*0.15</f>
        <v>371.93549999999999</v>
      </c>
      <c r="AA7490" s="6">
        <f>CleanedData[[#This Row],[Purchase Amount]]*1.15</f>
        <v>2851.5054999999998</v>
      </c>
    </row>
    <row r="7491" spans="1:27" x14ac:dyDescent="0.3">
      <c r="A7491">
        <v>9051</v>
      </c>
      <c r="B7491" t="s">
        <v>7716</v>
      </c>
      <c r="C7491" s="1">
        <v>46002</v>
      </c>
      <c r="D7491">
        <v>34</v>
      </c>
      <c r="E7491" t="s">
        <v>60</v>
      </c>
      <c r="F7491" t="s">
        <v>40</v>
      </c>
      <c r="G7491" t="s">
        <v>189</v>
      </c>
      <c r="H7491">
        <v>5</v>
      </c>
      <c r="I7491" t="s">
        <v>45</v>
      </c>
      <c r="J7491" t="s">
        <v>54</v>
      </c>
      <c r="K7491" t="s">
        <v>55</v>
      </c>
      <c r="L7491" t="s">
        <v>45</v>
      </c>
      <c r="N7491" t="s">
        <v>57</v>
      </c>
      <c r="O7491" t="s">
        <v>134</v>
      </c>
      <c r="P7491" t="s">
        <v>8646</v>
      </c>
      <c r="Q7491" t="s">
        <v>58</v>
      </c>
      <c r="R7491" s="6">
        <f>_xlfn.XLOOKUP(CleanedData[[#This Row],[Product]],'02_Lookup_Tables'!$A$2:$A$126,'02_Lookup_Tables'!$B$2:$B$126)</f>
        <v>1619.07</v>
      </c>
      <c r="S7491" t="str">
        <f>VLOOKUP(CleanedData[[#This Row],[Product]],'02_Lookup_Tables'!$H$2:$I$126,2,FALSE)</f>
        <v>Home &amp; Living</v>
      </c>
      <c r="T7491" t="str">
        <f>VLOOKUP(CleanedData[[#This Row],[Province]],'02_Lookup_Tables'!$D$2:$E$10,2, FALSE)</f>
        <v>Northern Region</v>
      </c>
      <c r="U7491" t="str" cm="1">
        <f t="array" ref="U7491">_xlfn.IFS(CleanedData[[#This Row],[Purchase Amount]]&lt;500,"Low",
CleanedData[[#This Row],[Purchase Amount]]&lt;5000,"Medium",
TRUE,"High")</f>
        <v>Medium</v>
      </c>
      <c r="V7491" t="str">
        <f>TEXT(CleanedData[[#This Row],[Date]],"mmmm")</f>
        <v>December</v>
      </c>
      <c r="W7491" t="str">
        <f>"Q"&amp;ROUNDUP(MONTH(CleanedData[[#This Row],[Date]])/3,0)</f>
        <v>Q4</v>
      </c>
      <c r="X7491" t="str">
        <f>IF(CleanedData[[#This Row],[Purchase Amount]]&gt;=5000,"Yes","No")</f>
        <v>No</v>
      </c>
      <c r="Y7491">
        <f>IF(CleanedData[[#This Row],[Recommend]]="Yes",1,0)</f>
        <v>1</v>
      </c>
      <c r="Z7491" s="6">
        <f>CleanedData[[#This Row],[Purchase Amount]]*0.15</f>
        <v>242.86049999999997</v>
      </c>
      <c r="AA7491" s="6">
        <f>CleanedData[[#This Row],[Purchase Amount]]*1.15</f>
        <v>1861.9304999999997</v>
      </c>
    </row>
    <row r="7492" spans="1:27" x14ac:dyDescent="0.3">
      <c r="A7492">
        <v>9052</v>
      </c>
      <c r="B7492" t="s">
        <v>7717</v>
      </c>
      <c r="C7492" s="1">
        <v>45308</v>
      </c>
      <c r="D7492">
        <v>44</v>
      </c>
      <c r="E7492" t="s">
        <v>39</v>
      </c>
      <c r="F7492" t="s">
        <v>83</v>
      </c>
      <c r="G7492" t="s">
        <v>243</v>
      </c>
      <c r="H7492">
        <v>1</v>
      </c>
      <c r="I7492" t="s">
        <v>42</v>
      </c>
      <c r="J7492" t="s">
        <v>43</v>
      </c>
      <c r="K7492" t="s">
        <v>44</v>
      </c>
      <c r="L7492" t="s">
        <v>42</v>
      </c>
      <c r="M7492" t="s">
        <v>92</v>
      </c>
      <c r="N7492" t="s">
        <v>80</v>
      </c>
      <c r="O7492" t="s">
        <v>89</v>
      </c>
      <c r="P7492" t="s">
        <v>49</v>
      </c>
      <c r="Q7492" t="s">
        <v>81</v>
      </c>
      <c r="R7492" s="6">
        <f>_xlfn.XLOOKUP(CleanedData[[#This Row],[Product]],'02_Lookup_Tables'!$A$2:$A$126,'02_Lookup_Tables'!$B$2:$B$126)</f>
        <v>551.66</v>
      </c>
      <c r="S7492" t="str">
        <f>VLOOKUP(CleanedData[[#This Row],[Product]],'02_Lookup_Tables'!$H$2:$I$126,2,FALSE)</f>
        <v>Accessories</v>
      </c>
      <c r="T7492" t="str">
        <f>VLOOKUP(CleanedData[[#This Row],[Province]],'02_Lookup_Tables'!$D$2:$E$10,2, FALSE)</f>
        <v>Western Region</v>
      </c>
      <c r="U7492" t="str" cm="1">
        <f t="array" ref="U7492">_xlfn.IFS(CleanedData[[#This Row],[Purchase Amount]]&lt;500,"Low",
CleanedData[[#This Row],[Purchase Amount]]&lt;5000,"Medium",
TRUE,"High")</f>
        <v>Medium</v>
      </c>
      <c r="V7492" t="str">
        <f>TEXT(CleanedData[[#This Row],[Date]],"mmmm")</f>
        <v>January</v>
      </c>
      <c r="W7492" t="str">
        <f>"Q"&amp;ROUNDUP(MONTH(CleanedData[[#This Row],[Date]])/3,0)</f>
        <v>Q1</v>
      </c>
      <c r="X7492" t="str">
        <f>IF(CleanedData[[#This Row],[Purchase Amount]]&gt;=5000,"Yes","No")</f>
        <v>No</v>
      </c>
      <c r="Y7492">
        <f>IF(CleanedData[[#This Row],[Recommend]]="Yes",1,0)</f>
        <v>0</v>
      </c>
      <c r="Z7492" s="6">
        <f>CleanedData[[#This Row],[Purchase Amount]]*0.15</f>
        <v>82.748999999999995</v>
      </c>
      <c r="AA7492" s="6">
        <f>CleanedData[[#This Row],[Purchase Amount]]*1.15</f>
        <v>634.40899999999988</v>
      </c>
    </row>
    <row r="7493" spans="1:27" x14ac:dyDescent="0.3">
      <c r="A7493">
        <v>9053</v>
      </c>
      <c r="B7493" t="s">
        <v>7718</v>
      </c>
      <c r="C7493" s="1">
        <v>45640</v>
      </c>
      <c r="D7493">
        <v>40</v>
      </c>
      <c r="E7493" t="s">
        <v>52</v>
      </c>
      <c r="F7493" t="s">
        <v>125</v>
      </c>
      <c r="G7493" t="s">
        <v>164</v>
      </c>
      <c r="H7493">
        <v>1</v>
      </c>
      <c r="I7493" t="s">
        <v>45</v>
      </c>
      <c r="J7493" t="s">
        <v>43</v>
      </c>
      <c r="K7493" t="s">
        <v>64</v>
      </c>
      <c r="L7493" t="s">
        <v>45</v>
      </c>
      <c r="M7493" t="s">
        <v>190</v>
      </c>
      <c r="N7493" t="s">
        <v>80</v>
      </c>
      <c r="O7493" t="s">
        <v>89</v>
      </c>
      <c r="P7493" t="s">
        <v>49</v>
      </c>
      <c r="Q7493" t="s">
        <v>81</v>
      </c>
      <c r="R7493" s="6">
        <f>_xlfn.XLOOKUP(CleanedData[[#This Row],[Product]],'02_Lookup_Tables'!$A$2:$A$126,'02_Lookup_Tables'!$B$2:$B$126)</f>
        <v>440.87</v>
      </c>
      <c r="S7493" t="str">
        <f>VLOOKUP(CleanedData[[#This Row],[Product]],'02_Lookup_Tables'!$H$2:$I$126,2,FALSE)</f>
        <v>Home &amp; Living</v>
      </c>
      <c r="T7493" t="str">
        <f>VLOOKUP(CleanedData[[#This Row],[Province]],'02_Lookup_Tables'!$D$2:$E$10,2, FALSE)</f>
        <v>Western Region</v>
      </c>
      <c r="U7493" t="str" cm="1">
        <f t="array" ref="U7493">_xlfn.IFS(CleanedData[[#This Row],[Purchase Amount]]&lt;500,"Low",
CleanedData[[#This Row],[Purchase Amount]]&lt;5000,"Medium",
TRUE,"High")</f>
        <v>Low</v>
      </c>
      <c r="V7493" t="str">
        <f>TEXT(CleanedData[[#This Row],[Date]],"mmmm")</f>
        <v>December</v>
      </c>
      <c r="W7493" t="str">
        <f>"Q"&amp;ROUNDUP(MONTH(CleanedData[[#This Row],[Date]])/3,0)</f>
        <v>Q4</v>
      </c>
      <c r="X7493" t="str">
        <f>IF(CleanedData[[#This Row],[Purchase Amount]]&gt;=5000,"Yes","No")</f>
        <v>No</v>
      </c>
      <c r="Y7493">
        <f>IF(CleanedData[[#This Row],[Recommend]]="Yes",1,0)</f>
        <v>1</v>
      </c>
      <c r="Z7493" s="6">
        <f>CleanedData[[#This Row],[Purchase Amount]]*0.15</f>
        <v>66.130499999999998</v>
      </c>
      <c r="AA7493" s="6">
        <f>CleanedData[[#This Row],[Purchase Amount]]*1.15</f>
        <v>507.00049999999999</v>
      </c>
    </row>
    <row r="7494" spans="1:27" x14ac:dyDescent="0.3">
      <c r="A7494">
        <v>9054</v>
      </c>
      <c r="B7494" t="s">
        <v>7719</v>
      </c>
      <c r="C7494" s="1">
        <v>45543</v>
      </c>
      <c r="D7494">
        <v>38</v>
      </c>
      <c r="E7494" t="s">
        <v>39</v>
      </c>
      <c r="F7494" t="s">
        <v>72</v>
      </c>
      <c r="G7494" t="s">
        <v>303</v>
      </c>
      <c r="H7494">
        <v>3</v>
      </c>
      <c r="I7494" t="s">
        <v>42</v>
      </c>
      <c r="J7494" t="s">
        <v>43</v>
      </c>
      <c r="K7494" t="s">
        <v>55</v>
      </c>
      <c r="L7494" t="s">
        <v>42</v>
      </c>
      <c r="M7494" t="s">
        <v>208</v>
      </c>
      <c r="N7494" t="s">
        <v>48</v>
      </c>
      <c r="O7494" t="s">
        <v>89</v>
      </c>
      <c r="P7494" t="s">
        <v>49</v>
      </c>
      <c r="Q7494" t="s">
        <v>81</v>
      </c>
      <c r="R7494" s="6">
        <f>_xlfn.XLOOKUP(CleanedData[[#This Row],[Product]],'02_Lookup_Tables'!$A$2:$A$126,'02_Lookup_Tables'!$B$2:$B$126)</f>
        <v>4841.7700000000004</v>
      </c>
      <c r="S7494" t="str">
        <f>VLOOKUP(CleanedData[[#This Row],[Product]],'02_Lookup_Tables'!$H$2:$I$126,2,FALSE)</f>
        <v>Home &amp; Living</v>
      </c>
      <c r="T7494" t="str">
        <f>VLOOKUP(CleanedData[[#This Row],[Province]],'02_Lookup_Tables'!$D$2:$E$10,2, FALSE)</f>
        <v>Central Region</v>
      </c>
      <c r="U7494" t="str" cm="1">
        <f t="array" ref="U7494">_xlfn.IFS(CleanedData[[#This Row],[Purchase Amount]]&lt;500,"Low",
CleanedData[[#This Row],[Purchase Amount]]&lt;5000,"Medium",
TRUE,"High")</f>
        <v>Medium</v>
      </c>
      <c r="V7494" t="str">
        <f>TEXT(CleanedData[[#This Row],[Date]],"mmmm")</f>
        <v>September</v>
      </c>
      <c r="W7494" t="str">
        <f>"Q"&amp;ROUNDUP(MONTH(CleanedData[[#This Row],[Date]])/3,0)</f>
        <v>Q3</v>
      </c>
      <c r="X7494" t="str">
        <f>IF(CleanedData[[#This Row],[Purchase Amount]]&gt;=5000,"Yes","No")</f>
        <v>No</v>
      </c>
      <c r="Y7494">
        <f>IF(CleanedData[[#This Row],[Recommend]]="Yes",1,0)</f>
        <v>0</v>
      </c>
      <c r="Z7494" s="6">
        <f>CleanedData[[#This Row],[Purchase Amount]]*0.15</f>
        <v>726.26550000000009</v>
      </c>
      <c r="AA7494" s="6">
        <f>CleanedData[[#This Row],[Purchase Amount]]*1.15</f>
        <v>5568.0355</v>
      </c>
    </row>
    <row r="7495" spans="1:27" x14ac:dyDescent="0.3">
      <c r="A7495">
        <v>9055</v>
      </c>
      <c r="B7495" t="s">
        <v>7720</v>
      </c>
      <c r="C7495" s="1">
        <v>45736</v>
      </c>
      <c r="D7495">
        <v>76</v>
      </c>
      <c r="E7495" t="s">
        <v>52</v>
      </c>
      <c r="F7495" t="s">
        <v>68</v>
      </c>
      <c r="G7495" t="s">
        <v>328</v>
      </c>
      <c r="H7495">
        <v>4</v>
      </c>
      <c r="I7495" t="s">
        <v>45</v>
      </c>
      <c r="J7495" t="s">
        <v>69</v>
      </c>
      <c r="K7495" t="s">
        <v>44</v>
      </c>
      <c r="L7495" t="s">
        <v>42</v>
      </c>
      <c r="M7495" t="s">
        <v>147</v>
      </c>
      <c r="N7495" t="s">
        <v>96</v>
      </c>
      <c r="O7495" t="s">
        <v>148</v>
      </c>
      <c r="P7495" t="s">
        <v>49</v>
      </c>
      <c r="Q7495" t="s">
        <v>97</v>
      </c>
      <c r="R7495" s="6">
        <f>_xlfn.XLOOKUP(CleanedData[[#This Row],[Product]],'02_Lookup_Tables'!$A$2:$A$126,'02_Lookup_Tables'!$B$2:$B$126)</f>
        <v>3521.64</v>
      </c>
      <c r="S7495" t="str">
        <f>VLOOKUP(CleanedData[[#This Row],[Product]],'02_Lookup_Tables'!$H$2:$I$126,2,FALSE)</f>
        <v>Home Devices</v>
      </c>
      <c r="T7495" t="str">
        <f>VLOOKUP(CleanedData[[#This Row],[Province]],'02_Lookup_Tables'!$D$2:$E$10,2, FALSE)</f>
        <v>Northern Region</v>
      </c>
      <c r="U7495" t="str" cm="1">
        <f t="array" ref="U7495">_xlfn.IFS(CleanedData[[#This Row],[Purchase Amount]]&lt;500,"Low",
CleanedData[[#This Row],[Purchase Amount]]&lt;5000,"Medium",
TRUE,"High")</f>
        <v>Medium</v>
      </c>
      <c r="V7495" t="str">
        <f>TEXT(CleanedData[[#This Row],[Date]],"mmmm")</f>
        <v>March</v>
      </c>
      <c r="W7495" t="str">
        <f>"Q"&amp;ROUNDUP(MONTH(CleanedData[[#This Row],[Date]])/3,0)</f>
        <v>Q1</v>
      </c>
      <c r="X7495" t="str">
        <f>IF(CleanedData[[#This Row],[Purchase Amount]]&gt;=5000,"Yes","No")</f>
        <v>No</v>
      </c>
      <c r="Y7495">
        <f>IF(CleanedData[[#This Row],[Recommend]]="Yes",1,0)</f>
        <v>1</v>
      </c>
      <c r="Z7495" s="6">
        <f>CleanedData[[#This Row],[Purchase Amount]]*0.15</f>
        <v>528.24599999999998</v>
      </c>
      <c r="AA7495" s="6">
        <f>CleanedData[[#This Row],[Purchase Amount]]*1.15</f>
        <v>4049.8859999999995</v>
      </c>
    </row>
    <row r="7496" spans="1:27" x14ac:dyDescent="0.3">
      <c r="A7496">
        <v>9056</v>
      </c>
      <c r="B7496" t="s">
        <v>7721</v>
      </c>
      <c r="C7496" s="1">
        <v>45389</v>
      </c>
      <c r="D7496">
        <v>41</v>
      </c>
      <c r="E7496" t="s">
        <v>60</v>
      </c>
      <c r="F7496" t="s">
        <v>108</v>
      </c>
      <c r="G7496" t="s">
        <v>201</v>
      </c>
      <c r="H7496">
        <v>2</v>
      </c>
      <c r="I7496" t="s">
        <v>42</v>
      </c>
      <c r="J7496" t="s">
        <v>63</v>
      </c>
      <c r="K7496" t="s">
        <v>55</v>
      </c>
      <c r="L7496" t="s">
        <v>45</v>
      </c>
      <c r="M7496" t="s">
        <v>208</v>
      </c>
      <c r="N7496" t="s">
        <v>47</v>
      </c>
      <c r="O7496" t="s">
        <v>89</v>
      </c>
      <c r="P7496" t="s">
        <v>49</v>
      </c>
      <c r="Q7496" t="s">
        <v>81</v>
      </c>
      <c r="R7496" s="6">
        <f>_xlfn.XLOOKUP(CleanedData[[#This Row],[Product]],'02_Lookup_Tables'!$A$2:$A$126,'02_Lookup_Tables'!$B$2:$B$126)</f>
        <v>755.66</v>
      </c>
      <c r="S7496" t="str">
        <f>VLOOKUP(CleanedData[[#This Row],[Product]],'02_Lookup_Tables'!$H$2:$I$126,2,FALSE)</f>
        <v>Home &amp; Living</v>
      </c>
      <c r="T7496" t="str">
        <f>VLOOKUP(CleanedData[[#This Row],[Province]],'02_Lookup_Tables'!$D$2:$E$10,2, FALSE)</f>
        <v>Gauteng Region</v>
      </c>
      <c r="U7496" t="str" cm="1">
        <f t="array" ref="U7496">_xlfn.IFS(CleanedData[[#This Row],[Purchase Amount]]&lt;500,"Low",
CleanedData[[#This Row],[Purchase Amount]]&lt;5000,"Medium",
TRUE,"High")</f>
        <v>Medium</v>
      </c>
      <c r="V7496" t="str">
        <f>TEXT(CleanedData[[#This Row],[Date]],"mmmm")</f>
        <v>April</v>
      </c>
      <c r="W7496" t="str">
        <f>"Q"&amp;ROUNDUP(MONTH(CleanedData[[#This Row],[Date]])/3,0)</f>
        <v>Q2</v>
      </c>
      <c r="X7496" t="str">
        <f>IF(CleanedData[[#This Row],[Purchase Amount]]&gt;=5000,"Yes","No")</f>
        <v>No</v>
      </c>
      <c r="Y7496">
        <f>IF(CleanedData[[#This Row],[Recommend]]="Yes",1,0)</f>
        <v>0</v>
      </c>
      <c r="Z7496" s="6">
        <f>CleanedData[[#This Row],[Purchase Amount]]*0.15</f>
        <v>113.34899999999999</v>
      </c>
      <c r="AA7496" s="6">
        <f>CleanedData[[#This Row],[Purchase Amount]]*1.15</f>
        <v>869.0089999999999</v>
      </c>
    </row>
    <row r="7497" spans="1:27" x14ac:dyDescent="0.3">
      <c r="A7497">
        <v>9057</v>
      </c>
      <c r="B7497" t="s">
        <v>7722</v>
      </c>
      <c r="C7497" s="1">
        <v>45643</v>
      </c>
      <c r="D7497">
        <v>31</v>
      </c>
      <c r="E7497" t="s">
        <v>60</v>
      </c>
      <c r="F7497" t="s">
        <v>83</v>
      </c>
      <c r="G7497" t="s">
        <v>340</v>
      </c>
      <c r="H7497">
        <v>3</v>
      </c>
      <c r="I7497" t="s">
        <v>42</v>
      </c>
      <c r="J7497" t="s">
        <v>43</v>
      </c>
      <c r="K7497" t="s">
        <v>44</v>
      </c>
      <c r="L7497" t="s">
        <v>45</v>
      </c>
      <c r="M7497" t="s">
        <v>88</v>
      </c>
      <c r="N7497" t="s">
        <v>48</v>
      </c>
      <c r="O7497" t="s">
        <v>89</v>
      </c>
      <c r="P7497" t="s">
        <v>49</v>
      </c>
      <c r="Q7497" t="s">
        <v>58</v>
      </c>
      <c r="R7497" s="6">
        <f>_xlfn.XLOOKUP(CleanedData[[#This Row],[Product]],'02_Lookup_Tables'!$A$2:$A$126,'02_Lookup_Tables'!$B$2:$B$126)</f>
        <v>828.82</v>
      </c>
      <c r="S7497" t="str">
        <f>VLOOKUP(CleanedData[[#This Row],[Product]],'02_Lookup_Tables'!$H$2:$I$126,2,FALSE)</f>
        <v>Home Devices</v>
      </c>
      <c r="T7497" t="str">
        <f>VLOOKUP(CleanedData[[#This Row],[Province]],'02_Lookup_Tables'!$D$2:$E$10,2, FALSE)</f>
        <v>Western Region</v>
      </c>
      <c r="U7497" t="str" cm="1">
        <f t="array" ref="U7497">_xlfn.IFS(CleanedData[[#This Row],[Purchase Amount]]&lt;500,"Low",
CleanedData[[#This Row],[Purchase Amount]]&lt;5000,"Medium",
TRUE,"High")</f>
        <v>Medium</v>
      </c>
      <c r="V7497" t="str">
        <f>TEXT(CleanedData[[#This Row],[Date]],"mmmm")</f>
        <v>December</v>
      </c>
      <c r="W7497" t="str">
        <f>"Q"&amp;ROUNDUP(MONTH(CleanedData[[#This Row],[Date]])/3,0)</f>
        <v>Q4</v>
      </c>
      <c r="X7497" t="str">
        <f>IF(CleanedData[[#This Row],[Purchase Amount]]&gt;=5000,"Yes","No")</f>
        <v>No</v>
      </c>
      <c r="Y7497">
        <f>IF(CleanedData[[#This Row],[Recommend]]="Yes",1,0)</f>
        <v>0</v>
      </c>
      <c r="Z7497" s="6">
        <f>CleanedData[[#This Row],[Purchase Amount]]*0.15</f>
        <v>124.32300000000001</v>
      </c>
      <c r="AA7497" s="6">
        <f>CleanedData[[#This Row],[Purchase Amount]]*1.15</f>
        <v>953.14300000000003</v>
      </c>
    </row>
    <row r="7498" spans="1:27" x14ac:dyDescent="0.3">
      <c r="A7498">
        <v>9059</v>
      </c>
      <c r="B7498" t="s">
        <v>7723</v>
      </c>
      <c r="C7498" s="1">
        <v>45555</v>
      </c>
      <c r="D7498">
        <v>57</v>
      </c>
      <c r="E7498" t="s">
        <v>39</v>
      </c>
      <c r="F7498" t="s">
        <v>130</v>
      </c>
      <c r="G7498" t="s">
        <v>313</v>
      </c>
      <c r="H7498">
        <v>4</v>
      </c>
      <c r="I7498" t="s">
        <v>45</v>
      </c>
      <c r="J7498" t="s">
        <v>54</v>
      </c>
      <c r="K7498" t="s">
        <v>64</v>
      </c>
      <c r="L7498" t="s">
        <v>42</v>
      </c>
      <c r="M7498" t="s">
        <v>106</v>
      </c>
      <c r="N7498" t="s">
        <v>96</v>
      </c>
      <c r="O7498" t="s">
        <v>148</v>
      </c>
      <c r="P7498" t="s">
        <v>49</v>
      </c>
      <c r="Q7498" t="s">
        <v>50</v>
      </c>
      <c r="R7498" s="6">
        <f>_xlfn.XLOOKUP(CleanedData[[#This Row],[Product]],'02_Lookup_Tables'!$A$2:$A$126,'02_Lookup_Tables'!$B$2:$B$126)</f>
        <v>283.57</v>
      </c>
      <c r="S7498" t="str">
        <f>VLOOKUP(CleanedData[[#This Row],[Product]],'02_Lookup_Tables'!$H$2:$I$126,2,FALSE)</f>
        <v>Accessories</v>
      </c>
      <c r="T7498" t="str">
        <f>VLOOKUP(CleanedData[[#This Row],[Province]],'02_Lookup_Tables'!$D$2:$E$10,2, FALSE)</f>
        <v>Eastern Region</v>
      </c>
      <c r="U7498" t="str" cm="1">
        <f t="array" ref="U7498">_xlfn.IFS(CleanedData[[#This Row],[Purchase Amount]]&lt;500,"Low",
CleanedData[[#This Row],[Purchase Amount]]&lt;5000,"Medium",
TRUE,"High")</f>
        <v>Low</v>
      </c>
      <c r="V7498" t="str">
        <f>TEXT(CleanedData[[#This Row],[Date]],"mmmm")</f>
        <v>September</v>
      </c>
      <c r="W7498" t="str">
        <f>"Q"&amp;ROUNDUP(MONTH(CleanedData[[#This Row],[Date]])/3,0)</f>
        <v>Q3</v>
      </c>
      <c r="X7498" t="str">
        <f>IF(CleanedData[[#This Row],[Purchase Amount]]&gt;=5000,"Yes","No")</f>
        <v>No</v>
      </c>
      <c r="Y7498">
        <f>IF(CleanedData[[#This Row],[Recommend]]="Yes",1,0)</f>
        <v>1</v>
      </c>
      <c r="Z7498" s="6">
        <f>CleanedData[[#This Row],[Purchase Amount]]*0.15</f>
        <v>42.535499999999999</v>
      </c>
      <c r="AA7498" s="6">
        <f>CleanedData[[#This Row],[Purchase Amount]]*1.15</f>
        <v>326.10549999999995</v>
      </c>
    </row>
    <row r="7499" spans="1:27" x14ac:dyDescent="0.3">
      <c r="A7499">
        <v>9060</v>
      </c>
      <c r="B7499" t="s">
        <v>7724</v>
      </c>
      <c r="C7499" s="1">
        <v>45737</v>
      </c>
      <c r="D7499">
        <v>23</v>
      </c>
      <c r="E7499" t="s">
        <v>60</v>
      </c>
      <c r="F7499" t="s">
        <v>72</v>
      </c>
      <c r="G7499" t="s">
        <v>201</v>
      </c>
      <c r="H7499">
        <v>2</v>
      </c>
      <c r="I7499" t="s">
        <v>42</v>
      </c>
      <c r="J7499" t="s">
        <v>63</v>
      </c>
      <c r="K7499" t="s">
        <v>44</v>
      </c>
      <c r="L7499" t="s">
        <v>42</v>
      </c>
      <c r="M7499" t="s">
        <v>196</v>
      </c>
      <c r="N7499" t="s">
        <v>47</v>
      </c>
      <c r="O7499" t="s">
        <v>89</v>
      </c>
      <c r="P7499" t="s">
        <v>49</v>
      </c>
      <c r="Q7499" t="s">
        <v>66</v>
      </c>
      <c r="R7499" s="6">
        <f>_xlfn.XLOOKUP(CleanedData[[#This Row],[Product]],'02_Lookup_Tables'!$A$2:$A$126,'02_Lookup_Tables'!$B$2:$B$126)</f>
        <v>755.66</v>
      </c>
      <c r="S7499" t="str">
        <f>VLOOKUP(CleanedData[[#This Row],[Product]],'02_Lookup_Tables'!$H$2:$I$126,2,FALSE)</f>
        <v>Home &amp; Living</v>
      </c>
      <c r="T7499" t="str">
        <f>VLOOKUP(CleanedData[[#This Row],[Province]],'02_Lookup_Tables'!$D$2:$E$10,2, FALSE)</f>
        <v>Central Region</v>
      </c>
      <c r="U7499" t="str" cm="1">
        <f t="array" ref="U7499">_xlfn.IFS(CleanedData[[#This Row],[Purchase Amount]]&lt;500,"Low",
CleanedData[[#This Row],[Purchase Amount]]&lt;5000,"Medium",
TRUE,"High")</f>
        <v>Medium</v>
      </c>
      <c r="V7499" t="str">
        <f>TEXT(CleanedData[[#This Row],[Date]],"mmmm")</f>
        <v>March</v>
      </c>
      <c r="W7499" t="str">
        <f>"Q"&amp;ROUNDUP(MONTH(CleanedData[[#This Row],[Date]])/3,0)</f>
        <v>Q1</v>
      </c>
      <c r="X7499" t="str">
        <f>IF(CleanedData[[#This Row],[Purchase Amount]]&gt;=5000,"Yes","No")</f>
        <v>No</v>
      </c>
      <c r="Y7499">
        <f>IF(CleanedData[[#This Row],[Recommend]]="Yes",1,0)</f>
        <v>0</v>
      </c>
      <c r="Z7499" s="6">
        <f>CleanedData[[#This Row],[Purchase Amount]]*0.15</f>
        <v>113.34899999999999</v>
      </c>
      <c r="AA7499" s="6">
        <f>CleanedData[[#This Row],[Purchase Amount]]*1.15</f>
        <v>869.0089999999999</v>
      </c>
    </row>
    <row r="7500" spans="1:27" x14ac:dyDescent="0.3">
      <c r="A7500">
        <v>9061</v>
      </c>
      <c r="B7500" t="s">
        <v>7725</v>
      </c>
      <c r="C7500" s="1">
        <v>45621</v>
      </c>
      <c r="D7500">
        <v>28</v>
      </c>
      <c r="E7500" t="s">
        <v>39</v>
      </c>
      <c r="F7500" t="s">
        <v>125</v>
      </c>
      <c r="G7500" t="s">
        <v>271</v>
      </c>
      <c r="H7500">
        <v>2</v>
      </c>
      <c r="I7500" t="s">
        <v>45</v>
      </c>
      <c r="J7500" t="s">
        <v>74</v>
      </c>
      <c r="K7500" t="s">
        <v>64</v>
      </c>
      <c r="L7500" t="s">
        <v>42</v>
      </c>
      <c r="M7500" t="s">
        <v>208</v>
      </c>
      <c r="N7500" t="s">
        <v>47</v>
      </c>
      <c r="O7500" t="s">
        <v>89</v>
      </c>
      <c r="P7500" t="s">
        <v>49</v>
      </c>
      <c r="Q7500" t="s">
        <v>58</v>
      </c>
      <c r="R7500" s="6">
        <f>_xlfn.XLOOKUP(CleanedData[[#This Row],[Product]],'02_Lookup_Tables'!$A$2:$A$126,'02_Lookup_Tables'!$B$2:$B$126)</f>
        <v>119.63</v>
      </c>
      <c r="S7500" t="str">
        <f>VLOOKUP(CleanedData[[#This Row],[Product]],'02_Lookup_Tables'!$H$2:$I$126,2,FALSE)</f>
        <v>Food</v>
      </c>
      <c r="T7500" t="str">
        <f>VLOOKUP(CleanedData[[#This Row],[Province]],'02_Lookup_Tables'!$D$2:$E$10,2, FALSE)</f>
        <v>Western Region</v>
      </c>
      <c r="U7500" t="str" cm="1">
        <f t="array" ref="U7500">_xlfn.IFS(CleanedData[[#This Row],[Purchase Amount]]&lt;500,"Low",
CleanedData[[#This Row],[Purchase Amount]]&lt;5000,"Medium",
TRUE,"High")</f>
        <v>Low</v>
      </c>
      <c r="V7500" t="str">
        <f>TEXT(CleanedData[[#This Row],[Date]],"mmmm")</f>
        <v>November</v>
      </c>
      <c r="W7500" t="str">
        <f>"Q"&amp;ROUNDUP(MONTH(CleanedData[[#This Row],[Date]])/3,0)</f>
        <v>Q4</v>
      </c>
      <c r="X7500" t="str">
        <f>IF(CleanedData[[#This Row],[Purchase Amount]]&gt;=5000,"Yes","No")</f>
        <v>No</v>
      </c>
      <c r="Y7500">
        <f>IF(CleanedData[[#This Row],[Recommend]]="Yes",1,0)</f>
        <v>1</v>
      </c>
      <c r="Z7500" s="6">
        <f>CleanedData[[#This Row],[Purchase Amount]]*0.15</f>
        <v>17.944499999999998</v>
      </c>
      <c r="AA7500" s="6">
        <f>CleanedData[[#This Row],[Purchase Amount]]*1.15</f>
        <v>137.57449999999997</v>
      </c>
    </row>
    <row r="7501" spans="1:27" x14ac:dyDescent="0.3">
      <c r="A7501">
        <v>9062</v>
      </c>
      <c r="B7501" t="s">
        <v>7726</v>
      </c>
      <c r="C7501" s="1">
        <v>45957</v>
      </c>
      <c r="D7501">
        <v>31</v>
      </c>
      <c r="E7501" t="s">
        <v>39</v>
      </c>
      <c r="F7501" t="s">
        <v>108</v>
      </c>
      <c r="G7501" t="s">
        <v>362</v>
      </c>
      <c r="H7501">
        <v>1</v>
      </c>
      <c r="I7501" t="s">
        <v>45</v>
      </c>
      <c r="J7501" t="s">
        <v>69</v>
      </c>
      <c r="K7501" t="s">
        <v>44</v>
      </c>
      <c r="L7501" t="s">
        <v>45</v>
      </c>
      <c r="M7501" t="s">
        <v>56</v>
      </c>
      <c r="N7501" t="s">
        <v>80</v>
      </c>
      <c r="O7501" t="s">
        <v>148</v>
      </c>
      <c r="P7501" t="s">
        <v>70</v>
      </c>
      <c r="Q7501" t="s">
        <v>58</v>
      </c>
      <c r="R7501" s="6">
        <f>_xlfn.XLOOKUP(CleanedData[[#This Row],[Product]],'02_Lookup_Tables'!$A$2:$A$126,'02_Lookup_Tables'!$B$2:$B$126)</f>
        <v>1746.77</v>
      </c>
      <c r="S7501" t="str">
        <f>VLOOKUP(CleanedData[[#This Row],[Product]],'02_Lookup_Tables'!$H$2:$I$126,2,FALSE)</f>
        <v>Home Devices</v>
      </c>
      <c r="T7501" t="str">
        <f>VLOOKUP(CleanedData[[#This Row],[Province]],'02_Lookup_Tables'!$D$2:$E$10,2, FALSE)</f>
        <v>Gauteng Region</v>
      </c>
      <c r="U7501" t="str" cm="1">
        <f t="array" ref="U7501">_xlfn.IFS(CleanedData[[#This Row],[Purchase Amount]]&lt;500,"Low",
CleanedData[[#This Row],[Purchase Amount]]&lt;5000,"Medium",
TRUE,"High")</f>
        <v>Medium</v>
      </c>
      <c r="V7501" t="str">
        <f>TEXT(CleanedData[[#This Row],[Date]],"mmmm")</f>
        <v>October</v>
      </c>
      <c r="W7501" t="str">
        <f>"Q"&amp;ROUNDUP(MONTH(CleanedData[[#This Row],[Date]])/3,0)</f>
        <v>Q4</v>
      </c>
      <c r="X7501" t="str">
        <f>IF(CleanedData[[#This Row],[Purchase Amount]]&gt;=5000,"Yes","No")</f>
        <v>No</v>
      </c>
      <c r="Y7501">
        <f>IF(CleanedData[[#This Row],[Recommend]]="Yes",1,0)</f>
        <v>1</v>
      </c>
      <c r="Z7501" s="6">
        <f>CleanedData[[#This Row],[Purchase Amount]]*0.15</f>
        <v>262.01549999999997</v>
      </c>
      <c r="AA7501" s="6">
        <f>CleanedData[[#This Row],[Purchase Amount]]*1.15</f>
        <v>2008.7854999999997</v>
      </c>
    </row>
    <row r="7502" spans="1:27" x14ac:dyDescent="0.3">
      <c r="A7502">
        <v>9063</v>
      </c>
      <c r="B7502" t="s">
        <v>7727</v>
      </c>
      <c r="C7502" s="1">
        <v>45802</v>
      </c>
      <c r="D7502">
        <v>35</v>
      </c>
      <c r="E7502" t="s">
        <v>60</v>
      </c>
      <c r="F7502" t="s">
        <v>83</v>
      </c>
      <c r="G7502" t="s">
        <v>478</v>
      </c>
      <c r="H7502">
        <v>3</v>
      </c>
      <c r="I7502" t="s">
        <v>45</v>
      </c>
      <c r="J7502" t="s">
        <v>69</v>
      </c>
      <c r="K7502" t="s">
        <v>55</v>
      </c>
      <c r="L7502" t="s">
        <v>45</v>
      </c>
      <c r="M7502" t="s">
        <v>231</v>
      </c>
      <c r="N7502" t="s">
        <v>48</v>
      </c>
      <c r="O7502" t="s">
        <v>89</v>
      </c>
      <c r="P7502" t="s">
        <v>49</v>
      </c>
      <c r="Q7502" t="s">
        <v>81</v>
      </c>
      <c r="R7502" s="6">
        <f>_xlfn.XLOOKUP(CleanedData[[#This Row],[Product]],'02_Lookup_Tables'!$A$2:$A$126,'02_Lookup_Tables'!$B$2:$B$126)</f>
        <v>4507.63</v>
      </c>
      <c r="S7502" t="str">
        <f>VLOOKUP(CleanedData[[#This Row],[Product]],'02_Lookup_Tables'!$H$2:$I$126,2,FALSE)</f>
        <v>Sports &amp; Outdoors</v>
      </c>
      <c r="T7502" t="str">
        <f>VLOOKUP(CleanedData[[#This Row],[Province]],'02_Lookup_Tables'!$D$2:$E$10,2, FALSE)</f>
        <v>Western Region</v>
      </c>
      <c r="U7502" t="str" cm="1">
        <f t="array" ref="U7502">_xlfn.IFS(CleanedData[[#This Row],[Purchase Amount]]&lt;500,"Low",
CleanedData[[#This Row],[Purchase Amount]]&lt;5000,"Medium",
TRUE,"High")</f>
        <v>Medium</v>
      </c>
      <c r="V7502" t="str">
        <f>TEXT(CleanedData[[#This Row],[Date]],"mmmm")</f>
        <v>May</v>
      </c>
      <c r="W7502" t="str">
        <f>"Q"&amp;ROUNDUP(MONTH(CleanedData[[#This Row],[Date]])/3,0)</f>
        <v>Q2</v>
      </c>
      <c r="X7502" t="str">
        <f>IF(CleanedData[[#This Row],[Purchase Amount]]&gt;=5000,"Yes","No")</f>
        <v>No</v>
      </c>
      <c r="Y7502">
        <f>IF(CleanedData[[#This Row],[Recommend]]="Yes",1,0)</f>
        <v>1</v>
      </c>
      <c r="Z7502" s="6">
        <f>CleanedData[[#This Row],[Purchase Amount]]*0.15</f>
        <v>676.14449999999999</v>
      </c>
      <c r="AA7502" s="6">
        <f>CleanedData[[#This Row],[Purchase Amount]]*1.15</f>
        <v>5183.7744999999995</v>
      </c>
    </row>
    <row r="7503" spans="1:27" x14ac:dyDescent="0.3">
      <c r="A7503">
        <v>9064</v>
      </c>
      <c r="B7503" t="s">
        <v>7728</v>
      </c>
      <c r="C7503" s="1">
        <v>45373</v>
      </c>
      <c r="D7503">
        <v>59</v>
      </c>
      <c r="E7503" t="s">
        <v>60</v>
      </c>
      <c r="F7503" t="s">
        <v>83</v>
      </c>
      <c r="G7503" t="s">
        <v>365</v>
      </c>
      <c r="H7503">
        <v>2</v>
      </c>
      <c r="I7503" t="s">
        <v>45</v>
      </c>
      <c r="J7503" t="s">
        <v>54</v>
      </c>
      <c r="K7503" t="s">
        <v>55</v>
      </c>
      <c r="L7503" t="s">
        <v>45</v>
      </c>
      <c r="M7503" t="s">
        <v>156</v>
      </c>
      <c r="N7503" t="s">
        <v>47</v>
      </c>
      <c r="O7503" t="s">
        <v>148</v>
      </c>
      <c r="P7503" t="s">
        <v>70</v>
      </c>
      <c r="Q7503" t="s">
        <v>50</v>
      </c>
      <c r="R7503" s="6">
        <f>_xlfn.XLOOKUP(CleanedData[[#This Row],[Product]],'02_Lookup_Tables'!$A$2:$A$126,'02_Lookup_Tables'!$B$2:$B$126)</f>
        <v>105.11</v>
      </c>
      <c r="S7503" t="str">
        <f>VLOOKUP(CleanedData[[#This Row],[Product]],'02_Lookup_Tables'!$H$2:$I$126,2,FALSE)</f>
        <v>Beauty &amp; Personal Care</v>
      </c>
      <c r="T7503" t="str">
        <f>VLOOKUP(CleanedData[[#This Row],[Province]],'02_Lookup_Tables'!$D$2:$E$10,2, FALSE)</f>
        <v>Western Region</v>
      </c>
      <c r="U7503" t="str" cm="1">
        <f t="array" ref="U7503">_xlfn.IFS(CleanedData[[#This Row],[Purchase Amount]]&lt;500,"Low",
CleanedData[[#This Row],[Purchase Amount]]&lt;5000,"Medium",
TRUE,"High")</f>
        <v>Low</v>
      </c>
      <c r="V7503" t="str">
        <f>TEXT(CleanedData[[#This Row],[Date]],"mmmm")</f>
        <v>March</v>
      </c>
      <c r="W7503" t="str">
        <f>"Q"&amp;ROUNDUP(MONTH(CleanedData[[#This Row],[Date]])/3,0)</f>
        <v>Q1</v>
      </c>
      <c r="X7503" t="str">
        <f>IF(CleanedData[[#This Row],[Purchase Amount]]&gt;=5000,"Yes","No")</f>
        <v>No</v>
      </c>
      <c r="Y7503">
        <f>IF(CleanedData[[#This Row],[Recommend]]="Yes",1,0)</f>
        <v>1</v>
      </c>
      <c r="Z7503" s="6">
        <f>CleanedData[[#This Row],[Purchase Amount]]*0.15</f>
        <v>15.766499999999999</v>
      </c>
      <c r="AA7503" s="6">
        <f>CleanedData[[#This Row],[Purchase Amount]]*1.15</f>
        <v>120.87649999999999</v>
      </c>
    </row>
    <row r="7504" spans="1:27" x14ac:dyDescent="0.3">
      <c r="A7504">
        <v>9065</v>
      </c>
      <c r="B7504" t="s">
        <v>7729</v>
      </c>
      <c r="C7504" s="1">
        <v>46022</v>
      </c>
      <c r="D7504">
        <v>59</v>
      </c>
      <c r="E7504" t="s">
        <v>60</v>
      </c>
      <c r="F7504" t="s">
        <v>68</v>
      </c>
      <c r="G7504" t="s">
        <v>233</v>
      </c>
      <c r="H7504">
        <v>4</v>
      </c>
      <c r="I7504" t="s">
        <v>42</v>
      </c>
      <c r="J7504" t="s">
        <v>54</v>
      </c>
      <c r="K7504" t="s">
        <v>64</v>
      </c>
      <c r="L7504" t="s">
        <v>42</v>
      </c>
      <c r="M7504" t="s">
        <v>231</v>
      </c>
      <c r="N7504" t="s">
        <v>96</v>
      </c>
      <c r="O7504" t="s">
        <v>89</v>
      </c>
      <c r="P7504" t="s">
        <v>70</v>
      </c>
      <c r="Q7504" t="s">
        <v>50</v>
      </c>
      <c r="R7504" s="6">
        <f>_xlfn.XLOOKUP(CleanedData[[#This Row],[Product]],'02_Lookup_Tables'!$A$2:$A$126,'02_Lookup_Tables'!$B$2:$B$126)</f>
        <v>324.35000000000002</v>
      </c>
      <c r="S7504" t="str">
        <f>VLOOKUP(CleanedData[[#This Row],[Product]],'02_Lookup_Tables'!$H$2:$I$126,2,FALSE)</f>
        <v>Apparel</v>
      </c>
      <c r="T7504" t="str">
        <f>VLOOKUP(CleanedData[[#This Row],[Province]],'02_Lookup_Tables'!$D$2:$E$10,2, FALSE)</f>
        <v>Northern Region</v>
      </c>
      <c r="U7504" t="str" cm="1">
        <f t="array" ref="U7504">_xlfn.IFS(CleanedData[[#This Row],[Purchase Amount]]&lt;500,"Low",
CleanedData[[#This Row],[Purchase Amount]]&lt;5000,"Medium",
TRUE,"High")</f>
        <v>Low</v>
      </c>
      <c r="V7504" t="str">
        <f>TEXT(CleanedData[[#This Row],[Date]],"mmmm")</f>
        <v>December</v>
      </c>
      <c r="W7504" t="str">
        <f>"Q"&amp;ROUNDUP(MONTH(CleanedData[[#This Row],[Date]])/3,0)</f>
        <v>Q4</v>
      </c>
      <c r="X7504" t="str">
        <f>IF(CleanedData[[#This Row],[Purchase Amount]]&gt;=5000,"Yes","No")</f>
        <v>No</v>
      </c>
      <c r="Y7504">
        <f>IF(CleanedData[[#This Row],[Recommend]]="Yes",1,0)</f>
        <v>0</v>
      </c>
      <c r="Z7504" s="6">
        <f>CleanedData[[#This Row],[Purchase Amount]]*0.15</f>
        <v>48.652500000000003</v>
      </c>
      <c r="AA7504" s="6">
        <f>CleanedData[[#This Row],[Purchase Amount]]*1.15</f>
        <v>373.0025</v>
      </c>
    </row>
    <row r="7505" spans="1:27" x14ac:dyDescent="0.3">
      <c r="A7505">
        <v>9067</v>
      </c>
      <c r="B7505" t="s">
        <v>7730</v>
      </c>
      <c r="C7505" s="1">
        <v>45320</v>
      </c>
      <c r="D7505">
        <v>47</v>
      </c>
      <c r="E7505" t="s">
        <v>60</v>
      </c>
      <c r="F7505" t="s">
        <v>72</v>
      </c>
      <c r="G7505" t="s">
        <v>109</v>
      </c>
      <c r="H7505">
        <v>1</v>
      </c>
      <c r="I7505" t="s">
        <v>45</v>
      </c>
      <c r="J7505" t="s">
        <v>54</v>
      </c>
      <c r="K7505" t="s">
        <v>64</v>
      </c>
      <c r="L7505" t="s">
        <v>45</v>
      </c>
      <c r="M7505" t="s">
        <v>56</v>
      </c>
      <c r="N7505" t="s">
        <v>80</v>
      </c>
      <c r="O7505" t="s">
        <v>148</v>
      </c>
      <c r="P7505" t="s">
        <v>70</v>
      </c>
      <c r="Q7505" t="s">
        <v>93</v>
      </c>
      <c r="R7505" s="6">
        <f>_xlfn.XLOOKUP(CleanedData[[#This Row],[Product]],'02_Lookup_Tables'!$A$2:$A$126,'02_Lookup_Tables'!$B$2:$B$126)</f>
        <v>228.08</v>
      </c>
      <c r="S7505" t="str">
        <f>VLOOKUP(CleanedData[[#This Row],[Product]],'02_Lookup_Tables'!$H$2:$I$126,2,FALSE)</f>
        <v>Apparel</v>
      </c>
      <c r="T7505" t="str">
        <f>VLOOKUP(CleanedData[[#This Row],[Province]],'02_Lookup_Tables'!$D$2:$E$10,2, FALSE)</f>
        <v>Central Region</v>
      </c>
      <c r="U7505" t="str" cm="1">
        <f t="array" ref="U7505">_xlfn.IFS(CleanedData[[#This Row],[Purchase Amount]]&lt;500,"Low",
CleanedData[[#This Row],[Purchase Amount]]&lt;5000,"Medium",
TRUE,"High")</f>
        <v>Low</v>
      </c>
      <c r="V7505" t="str">
        <f>TEXT(CleanedData[[#This Row],[Date]],"mmmm")</f>
        <v>January</v>
      </c>
      <c r="W7505" t="str">
        <f>"Q"&amp;ROUNDUP(MONTH(CleanedData[[#This Row],[Date]])/3,0)</f>
        <v>Q1</v>
      </c>
      <c r="X7505" t="str">
        <f>IF(CleanedData[[#This Row],[Purchase Amount]]&gt;=5000,"Yes","No")</f>
        <v>No</v>
      </c>
      <c r="Y7505">
        <f>IF(CleanedData[[#This Row],[Recommend]]="Yes",1,0)</f>
        <v>1</v>
      </c>
      <c r="Z7505" s="6">
        <f>CleanedData[[#This Row],[Purchase Amount]]*0.15</f>
        <v>34.212000000000003</v>
      </c>
      <c r="AA7505" s="6">
        <f>CleanedData[[#This Row],[Purchase Amount]]*1.15</f>
        <v>262.29199999999997</v>
      </c>
    </row>
    <row r="7506" spans="1:27" x14ac:dyDescent="0.3">
      <c r="A7506">
        <v>9068</v>
      </c>
      <c r="B7506" t="s">
        <v>7731</v>
      </c>
      <c r="C7506" s="1">
        <v>45923</v>
      </c>
      <c r="D7506">
        <v>42</v>
      </c>
      <c r="E7506" t="s">
        <v>39</v>
      </c>
      <c r="F7506" t="s">
        <v>108</v>
      </c>
      <c r="G7506" t="s">
        <v>417</v>
      </c>
      <c r="H7506">
        <v>1</v>
      </c>
      <c r="I7506" t="s">
        <v>45</v>
      </c>
      <c r="J7506" t="s">
        <v>63</v>
      </c>
      <c r="K7506" t="s">
        <v>64</v>
      </c>
      <c r="L7506" t="s">
        <v>42</v>
      </c>
      <c r="M7506" t="s">
        <v>88</v>
      </c>
      <c r="N7506" t="s">
        <v>80</v>
      </c>
      <c r="O7506" t="s">
        <v>89</v>
      </c>
      <c r="P7506" t="s">
        <v>49</v>
      </c>
      <c r="Q7506" t="s">
        <v>81</v>
      </c>
      <c r="R7506" s="6">
        <f>_xlfn.XLOOKUP(CleanedData[[#This Row],[Product]],'02_Lookup_Tables'!$A$2:$A$126,'02_Lookup_Tables'!$B$2:$B$126)</f>
        <v>274.49</v>
      </c>
      <c r="S7506" t="str">
        <f>VLOOKUP(CleanedData[[#This Row],[Product]],'02_Lookup_Tables'!$H$2:$I$126,2,FALSE)</f>
        <v>Beauty &amp; Personal Care</v>
      </c>
      <c r="T7506" t="str">
        <f>VLOOKUP(CleanedData[[#This Row],[Province]],'02_Lookup_Tables'!$D$2:$E$10,2, FALSE)</f>
        <v>Gauteng Region</v>
      </c>
      <c r="U7506" t="str" cm="1">
        <f t="array" ref="U7506">_xlfn.IFS(CleanedData[[#This Row],[Purchase Amount]]&lt;500,"Low",
CleanedData[[#This Row],[Purchase Amount]]&lt;5000,"Medium",
TRUE,"High")</f>
        <v>Low</v>
      </c>
      <c r="V7506" t="str">
        <f>TEXT(CleanedData[[#This Row],[Date]],"mmmm")</f>
        <v>September</v>
      </c>
      <c r="W7506" t="str">
        <f>"Q"&amp;ROUNDUP(MONTH(CleanedData[[#This Row],[Date]])/3,0)</f>
        <v>Q3</v>
      </c>
      <c r="X7506" t="str">
        <f>IF(CleanedData[[#This Row],[Purchase Amount]]&gt;=5000,"Yes","No")</f>
        <v>No</v>
      </c>
      <c r="Y7506">
        <f>IF(CleanedData[[#This Row],[Recommend]]="Yes",1,0)</f>
        <v>1</v>
      </c>
      <c r="Z7506" s="6">
        <f>CleanedData[[#This Row],[Purchase Amount]]*0.15</f>
        <v>41.173499999999997</v>
      </c>
      <c r="AA7506" s="6">
        <f>CleanedData[[#This Row],[Purchase Amount]]*1.15</f>
        <v>315.6635</v>
      </c>
    </row>
    <row r="7507" spans="1:27" x14ac:dyDescent="0.3">
      <c r="A7507">
        <v>9069</v>
      </c>
      <c r="B7507" t="s">
        <v>7732</v>
      </c>
      <c r="C7507" s="1">
        <v>45556</v>
      </c>
      <c r="D7507">
        <v>63</v>
      </c>
      <c r="E7507" t="s">
        <v>52</v>
      </c>
      <c r="F7507" t="s">
        <v>83</v>
      </c>
      <c r="G7507" t="s">
        <v>282</v>
      </c>
      <c r="H7507">
        <v>2</v>
      </c>
      <c r="I7507" t="s">
        <v>42</v>
      </c>
      <c r="J7507" t="s">
        <v>54</v>
      </c>
      <c r="K7507" t="s">
        <v>55</v>
      </c>
      <c r="L7507" t="s">
        <v>42</v>
      </c>
      <c r="M7507" t="s">
        <v>46</v>
      </c>
      <c r="N7507" t="s">
        <v>47</v>
      </c>
      <c r="O7507" t="s">
        <v>89</v>
      </c>
      <c r="P7507" t="s">
        <v>49</v>
      </c>
      <c r="Q7507" t="s">
        <v>50</v>
      </c>
      <c r="R7507" s="6">
        <f>_xlfn.XLOOKUP(CleanedData[[#This Row],[Product]],'02_Lookup_Tables'!$A$2:$A$126,'02_Lookup_Tables'!$B$2:$B$126)</f>
        <v>1859.13</v>
      </c>
      <c r="S7507" t="str">
        <f>VLOOKUP(CleanedData[[#This Row],[Product]],'02_Lookup_Tables'!$H$2:$I$126,2,FALSE)</f>
        <v>Home Devices</v>
      </c>
      <c r="T7507" t="str">
        <f>VLOOKUP(CleanedData[[#This Row],[Province]],'02_Lookup_Tables'!$D$2:$E$10,2, FALSE)</f>
        <v>Western Region</v>
      </c>
      <c r="U7507" t="str" cm="1">
        <f t="array" ref="U7507">_xlfn.IFS(CleanedData[[#This Row],[Purchase Amount]]&lt;500,"Low",
CleanedData[[#This Row],[Purchase Amount]]&lt;5000,"Medium",
TRUE,"High")</f>
        <v>Medium</v>
      </c>
      <c r="V7507" t="str">
        <f>TEXT(CleanedData[[#This Row],[Date]],"mmmm")</f>
        <v>September</v>
      </c>
      <c r="W7507" t="str">
        <f>"Q"&amp;ROUNDUP(MONTH(CleanedData[[#This Row],[Date]])/3,0)</f>
        <v>Q3</v>
      </c>
      <c r="X7507" t="str">
        <f>IF(CleanedData[[#This Row],[Purchase Amount]]&gt;=5000,"Yes","No")</f>
        <v>No</v>
      </c>
      <c r="Y7507">
        <f>IF(CleanedData[[#This Row],[Recommend]]="Yes",1,0)</f>
        <v>0</v>
      </c>
      <c r="Z7507" s="6">
        <f>CleanedData[[#This Row],[Purchase Amount]]*0.15</f>
        <v>278.86950000000002</v>
      </c>
      <c r="AA7507" s="6">
        <f>CleanedData[[#This Row],[Purchase Amount]]*1.15</f>
        <v>2137.9994999999999</v>
      </c>
    </row>
    <row r="7508" spans="1:27" x14ac:dyDescent="0.3">
      <c r="A7508">
        <v>9070</v>
      </c>
      <c r="B7508" t="s">
        <v>7733</v>
      </c>
      <c r="C7508" s="1">
        <v>45370</v>
      </c>
      <c r="D7508">
        <v>37</v>
      </c>
      <c r="E7508" t="s">
        <v>39</v>
      </c>
      <c r="F7508" t="s">
        <v>83</v>
      </c>
      <c r="G7508" t="s">
        <v>144</v>
      </c>
      <c r="H7508">
        <v>1</v>
      </c>
      <c r="I7508" t="s">
        <v>42</v>
      </c>
      <c r="J7508" t="s">
        <v>63</v>
      </c>
      <c r="K7508" t="s">
        <v>55</v>
      </c>
      <c r="L7508" t="s">
        <v>45</v>
      </c>
      <c r="M7508" t="s">
        <v>175</v>
      </c>
      <c r="N7508" t="s">
        <v>80</v>
      </c>
      <c r="O7508" t="s">
        <v>89</v>
      </c>
      <c r="P7508" t="s">
        <v>49</v>
      </c>
      <c r="Q7508" t="s">
        <v>81</v>
      </c>
      <c r="R7508" s="6">
        <f>_xlfn.XLOOKUP(CleanedData[[#This Row],[Product]],'02_Lookup_Tables'!$A$2:$A$126,'02_Lookup_Tables'!$B$2:$B$126)</f>
        <v>4455.18</v>
      </c>
      <c r="S7508" t="str">
        <f>VLOOKUP(CleanedData[[#This Row],[Product]],'02_Lookup_Tables'!$H$2:$I$126,2,FALSE)</f>
        <v>Sports &amp; Outdoors</v>
      </c>
      <c r="T7508" t="str">
        <f>VLOOKUP(CleanedData[[#This Row],[Province]],'02_Lookup_Tables'!$D$2:$E$10,2, FALSE)</f>
        <v>Western Region</v>
      </c>
      <c r="U7508" t="str" cm="1">
        <f t="array" ref="U7508">_xlfn.IFS(CleanedData[[#This Row],[Purchase Amount]]&lt;500,"Low",
CleanedData[[#This Row],[Purchase Amount]]&lt;5000,"Medium",
TRUE,"High")</f>
        <v>Medium</v>
      </c>
      <c r="V7508" t="str">
        <f>TEXT(CleanedData[[#This Row],[Date]],"mmmm")</f>
        <v>March</v>
      </c>
      <c r="W7508" t="str">
        <f>"Q"&amp;ROUNDUP(MONTH(CleanedData[[#This Row],[Date]])/3,0)</f>
        <v>Q1</v>
      </c>
      <c r="X7508" t="str">
        <f>IF(CleanedData[[#This Row],[Purchase Amount]]&gt;=5000,"Yes","No")</f>
        <v>No</v>
      </c>
      <c r="Y7508">
        <f>IF(CleanedData[[#This Row],[Recommend]]="Yes",1,0)</f>
        <v>0</v>
      </c>
      <c r="Z7508" s="6">
        <f>CleanedData[[#This Row],[Purchase Amount]]*0.15</f>
        <v>668.27700000000004</v>
      </c>
      <c r="AA7508" s="6">
        <f>CleanedData[[#This Row],[Purchase Amount]]*1.15</f>
        <v>5123.4570000000003</v>
      </c>
    </row>
    <row r="7509" spans="1:27" x14ac:dyDescent="0.3">
      <c r="A7509">
        <v>9071</v>
      </c>
      <c r="B7509" t="s">
        <v>7734</v>
      </c>
      <c r="C7509" s="1">
        <v>45891</v>
      </c>
      <c r="D7509">
        <v>78</v>
      </c>
      <c r="E7509" t="s">
        <v>39</v>
      </c>
      <c r="F7509" t="s">
        <v>125</v>
      </c>
      <c r="G7509" t="s">
        <v>454</v>
      </c>
      <c r="H7509">
        <v>4</v>
      </c>
      <c r="I7509" t="s">
        <v>42</v>
      </c>
      <c r="J7509" t="s">
        <v>43</v>
      </c>
      <c r="K7509" t="s">
        <v>55</v>
      </c>
      <c r="L7509" t="s">
        <v>42</v>
      </c>
      <c r="M7509" t="s">
        <v>180</v>
      </c>
      <c r="N7509" t="s">
        <v>96</v>
      </c>
      <c r="O7509" t="s">
        <v>89</v>
      </c>
      <c r="P7509" t="s">
        <v>70</v>
      </c>
      <c r="Q7509" t="s">
        <v>97</v>
      </c>
      <c r="R7509" s="6">
        <f>_xlfn.XLOOKUP(CleanedData[[#This Row],[Product]],'02_Lookup_Tables'!$A$2:$A$126,'02_Lookup_Tables'!$B$2:$B$126)</f>
        <v>2413.3000000000002</v>
      </c>
      <c r="S7509" t="str">
        <f>VLOOKUP(CleanedData[[#This Row],[Product]],'02_Lookup_Tables'!$H$2:$I$126,2,FALSE)</f>
        <v>Electronics</v>
      </c>
      <c r="T7509" t="str">
        <f>VLOOKUP(CleanedData[[#This Row],[Province]],'02_Lookup_Tables'!$D$2:$E$10,2, FALSE)</f>
        <v>Western Region</v>
      </c>
      <c r="U7509" t="str" cm="1">
        <f t="array" ref="U7509">_xlfn.IFS(CleanedData[[#This Row],[Purchase Amount]]&lt;500,"Low",
CleanedData[[#This Row],[Purchase Amount]]&lt;5000,"Medium",
TRUE,"High")</f>
        <v>Medium</v>
      </c>
      <c r="V7509" t="str">
        <f>TEXT(CleanedData[[#This Row],[Date]],"mmmm")</f>
        <v>August</v>
      </c>
      <c r="W7509" t="str">
        <f>"Q"&amp;ROUNDUP(MONTH(CleanedData[[#This Row],[Date]])/3,0)</f>
        <v>Q3</v>
      </c>
      <c r="X7509" t="str">
        <f>IF(CleanedData[[#This Row],[Purchase Amount]]&gt;=5000,"Yes","No")</f>
        <v>No</v>
      </c>
      <c r="Y7509">
        <f>IF(CleanedData[[#This Row],[Recommend]]="Yes",1,0)</f>
        <v>0</v>
      </c>
      <c r="Z7509" s="6">
        <f>CleanedData[[#This Row],[Purchase Amount]]*0.15</f>
        <v>361.995</v>
      </c>
      <c r="AA7509" s="6">
        <f>CleanedData[[#This Row],[Purchase Amount]]*1.15</f>
        <v>2775.2950000000001</v>
      </c>
    </row>
    <row r="7510" spans="1:27" x14ac:dyDescent="0.3">
      <c r="A7510">
        <v>9072</v>
      </c>
      <c r="B7510" t="s">
        <v>7735</v>
      </c>
      <c r="C7510" s="1">
        <v>45511</v>
      </c>
      <c r="D7510">
        <v>63</v>
      </c>
      <c r="E7510" t="s">
        <v>39</v>
      </c>
      <c r="F7510" t="s">
        <v>108</v>
      </c>
      <c r="G7510" t="s">
        <v>501</v>
      </c>
      <c r="H7510">
        <v>1</v>
      </c>
      <c r="I7510" t="s">
        <v>45</v>
      </c>
      <c r="J7510" t="s">
        <v>69</v>
      </c>
      <c r="K7510" t="s">
        <v>44</v>
      </c>
      <c r="L7510" t="s">
        <v>45</v>
      </c>
      <c r="N7510" t="s">
        <v>80</v>
      </c>
      <c r="O7510" t="s">
        <v>134</v>
      </c>
      <c r="P7510" t="s">
        <v>8646</v>
      </c>
      <c r="Q7510" t="s">
        <v>50</v>
      </c>
      <c r="R7510" s="6">
        <f>_xlfn.XLOOKUP(CleanedData[[#This Row],[Product]],'02_Lookup_Tables'!$A$2:$A$126,'02_Lookup_Tables'!$B$2:$B$126)</f>
        <v>1482.94</v>
      </c>
      <c r="S7510" t="str">
        <f>VLOOKUP(CleanedData[[#This Row],[Product]],'02_Lookup_Tables'!$H$2:$I$126,2,FALSE)</f>
        <v>Home Devices</v>
      </c>
      <c r="T7510" t="str">
        <f>VLOOKUP(CleanedData[[#This Row],[Province]],'02_Lookup_Tables'!$D$2:$E$10,2, FALSE)</f>
        <v>Gauteng Region</v>
      </c>
      <c r="U7510" t="str" cm="1">
        <f t="array" ref="U7510">_xlfn.IFS(CleanedData[[#This Row],[Purchase Amount]]&lt;500,"Low",
CleanedData[[#This Row],[Purchase Amount]]&lt;5000,"Medium",
TRUE,"High")</f>
        <v>Medium</v>
      </c>
      <c r="V7510" t="str">
        <f>TEXT(CleanedData[[#This Row],[Date]],"mmmm")</f>
        <v>August</v>
      </c>
      <c r="W7510" t="str">
        <f>"Q"&amp;ROUNDUP(MONTH(CleanedData[[#This Row],[Date]])/3,0)</f>
        <v>Q3</v>
      </c>
      <c r="X7510" t="str">
        <f>IF(CleanedData[[#This Row],[Purchase Amount]]&gt;=5000,"Yes","No")</f>
        <v>No</v>
      </c>
      <c r="Y7510">
        <f>IF(CleanedData[[#This Row],[Recommend]]="Yes",1,0)</f>
        <v>1</v>
      </c>
      <c r="Z7510" s="6">
        <f>CleanedData[[#This Row],[Purchase Amount]]*0.15</f>
        <v>222.441</v>
      </c>
      <c r="AA7510" s="6">
        <f>CleanedData[[#This Row],[Purchase Amount]]*1.15</f>
        <v>1705.3809999999999</v>
      </c>
    </row>
    <row r="7511" spans="1:27" x14ac:dyDescent="0.3">
      <c r="A7511">
        <v>9073</v>
      </c>
      <c r="B7511" t="s">
        <v>7736</v>
      </c>
      <c r="C7511" s="1">
        <v>45437</v>
      </c>
      <c r="D7511">
        <v>19</v>
      </c>
      <c r="E7511" t="s">
        <v>60</v>
      </c>
      <c r="F7511" t="s">
        <v>130</v>
      </c>
      <c r="G7511" t="s">
        <v>301</v>
      </c>
      <c r="H7511">
        <v>1</v>
      </c>
      <c r="I7511" t="s">
        <v>45</v>
      </c>
      <c r="J7511" t="s">
        <v>63</v>
      </c>
      <c r="K7511" t="s">
        <v>44</v>
      </c>
      <c r="L7511" t="s">
        <v>45</v>
      </c>
      <c r="M7511" t="s">
        <v>231</v>
      </c>
      <c r="N7511" t="s">
        <v>80</v>
      </c>
      <c r="O7511" t="s">
        <v>89</v>
      </c>
      <c r="P7511" t="s">
        <v>49</v>
      </c>
      <c r="Q7511" t="s">
        <v>66</v>
      </c>
      <c r="R7511" s="6">
        <f>_xlfn.XLOOKUP(CleanedData[[#This Row],[Product]],'02_Lookup_Tables'!$A$2:$A$126,'02_Lookup_Tables'!$B$2:$B$126)</f>
        <v>1000.7</v>
      </c>
      <c r="S7511" t="str">
        <f>VLOOKUP(CleanedData[[#This Row],[Product]],'02_Lookup_Tables'!$H$2:$I$126,2,FALSE)</f>
        <v>Toys &amp; Games</v>
      </c>
      <c r="T7511" t="str">
        <f>VLOOKUP(CleanedData[[#This Row],[Province]],'02_Lookup_Tables'!$D$2:$E$10,2, FALSE)</f>
        <v>Eastern Region</v>
      </c>
      <c r="U7511" t="str" cm="1">
        <f t="array" ref="U7511">_xlfn.IFS(CleanedData[[#This Row],[Purchase Amount]]&lt;500,"Low",
CleanedData[[#This Row],[Purchase Amount]]&lt;5000,"Medium",
TRUE,"High")</f>
        <v>Medium</v>
      </c>
      <c r="V7511" t="str">
        <f>TEXT(CleanedData[[#This Row],[Date]],"mmmm")</f>
        <v>May</v>
      </c>
      <c r="W7511" t="str">
        <f>"Q"&amp;ROUNDUP(MONTH(CleanedData[[#This Row],[Date]])/3,0)</f>
        <v>Q2</v>
      </c>
      <c r="X7511" t="str">
        <f>IF(CleanedData[[#This Row],[Purchase Amount]]&gt;=5000,"Yes","No")</f>
        <v>No</v>
      </c>
      <c r="Y7511">
        <f>IF(CleanedData[[#This Row],[Recommend]]="Yes",1,0)</f>
        <v>1</v>
      </c>
      <c r="Z7511" s="6">
        <f>CleanedData[[#This Row],[Purchase Amount]]*0.15</f>
        <v>150.10499999999999</v>
      </c>
      <c r="AA7511" s="6">
        <f>CleanedData[[#This Row],[Purchase Amount]]*1.15</f>
        <v>1150.8050000000001</v>
      </c>
    </row>
    <row r="7512" spans="1:27" x14ac:dyDescent="0.3">
      <c r="A7512">
        <v>9074</v>
      </c>
      <c r="B7512" t="s">
        <v>7737</v>
      </c>
      <c r="C7512" s="1">
        <v>45931</v>
      </c>
      <c r="D7512">
        <v>50</v>
      </c>
      <c r="E7512" t="s">
        <v>52</v>
      </c>
      <c r="F7512" t="s">
        <v>108</v>
      </c>
      <c r="G7512" t="s">
        <v>210</v>
      </c>
      <c r="H7512">
        <v>4</v>
      </c>
      <c r="I7512" t="s">
        <v>45</v>
      </c>
      <c r="J7512" t="s">
        <v>43</v>
      </c>
      <c r="K7512" t="s">
        <v>55</v>
      </c>
      <c r="L7512" t="s">
        <v>45</v>
      </c>
      <c r="M7512" t="s">
        <v>75</v>
      </c>
      <c r="N7512" t="s">
        <v>96</v>
      </c>
      <c r="O7512" t="s">
        <v>89</v>
      </c>
      <c r="P7512" t="s">
        <v>70</v>
      </c>
      <c r="Q7512" t="s">
        <v>93</v>
      </c>
      <c r="R7512" s="6">
        <f>_xlfn.XLOOKUP(CleanedData[[#This Row],[Product]],'02_Lookup_Tables'!$A$2:$A$126,'02_Lookup_Tables'!$B$2:$B$126)</f>
        <v>13123.97</v>
      </c>
      <c r="S7512" t="str">
        <f>VLOOKUP(CleanedData[[#This Row],[Product]],'02_Lookup_Tables'!$H$2:$I$126,2,FALSE)</f>
        <v>Electronics</v>
      </c>
      <c r="T7512" t="str">
        <f>VLOOKUP(CleanedData[[#This Row],[Province]],'02_Lookup_Tables'!$D$2:$E$10,2, FALSE)</f>
        <v>Gauteng Region</v>
      </c>
      <c r="U7512" t="str" cm="1">
        <f t="array" ref="U7512">_xlfn.IFS(CleanedData[[#This Row],[Purchase Amount]]&lt;500,"Low",
CleanedData[[#This Row],[Purchase Amount]]&lt;5000,"Medium",
TRUE,"High")</f>
        <v>High</v>
      </c>
      <c r="V7512" t="str">
        <f>TEXT(CleanedData[[#This Row],[Date]],"mmmm")</f>
        <v>October</v>
      </c>
      <c r="W7512" t="str">
        <f>"Q"&amp;ROUNDUP(MONTH(CleanedData[[#This Row],[Date]])/3,0)</f>
        <v>Q4</v>
      </c>
      <c r="X7512" t="str">
        <f>IF(CleanedData[[#This Row],[Purchase Amount]]&gt;=5000,"Yes","No")</f>
        <v>Yes</v>
      </c>
      <c r="Y7512">
        <f>IF(CleanedData[[#This Row],[Recommend]]="Yes",1,0)</f>
        <v>1</v>
      </c>
      <c r="Z7512" s="6">
        <f>CleanedData[[#This Row],[Purchase Amount]]*0.15</f>
        <v>1968.5954999999999</v>
      </c>
      <c r="AA7512" s="6">
        <f>CleanedData[[#This Row],[Purchase Amount]]*1.15</f>
        <v>15092.565499999999</v>
      </c>
    </row>
    <row r="7513" spans="1:27" x14ac:dyDescent="0.3">
      <c r="A7513">
        <v>9075</v>
      </c>
      <c r="B7513" t="s">
        <v>7738</v>
      </c>
      <c r="C7513" s="1">
        <v>45816</v>
      </c>
      <c r="D7513">
        <v>73</v>
      </c>
      <c r="E7513" t="s">
        <v>60</v>
      </c>
      <c r="F7513" t="s">
        <v>40</v>
      </c>
      <c r="G7513" t="s">
        <v>340</v>
      </c>
      <c r="H7513">
        <v>2</v>
      </c>
      <c r="I7513" t="s">
        <v>45</v>
      </c>
      <c r="J7513" t="s">
        <v>63</v>
      </c>
      <c r="K7513" t="s">
        <v>44</v>
      </c>
      <c r="L7513" t="s">
        <v>42</v>
      </c>
      <c r="M7513" t="s">
        <v>231</v>
      </c>
      <c r="N7513" t="s">
        <v>47</v>
      </c>
      <c r="O7513" t="s">
        <v>89</v>
      </c>
      <c r="P7513" t="s">
        <v>49</v>
      </c>
      <c r="Q7513" t="s">
        <v>97</v>
      </c>
      <c r="R7513" s="6">
        <f>_xlfn.XLOOKUP(CleanedData[[#This Row],[Product]],'02_Lookup_Tables'!$A$2:$A$126,'02_Lookup_Tables'!$B$2:$B$126)</f>
        <v>828.82</v>
      </c>
      <c r="S7513" t="str">
        <f>VLOOKUP(CleanedData[[#This Row],[Product]],'02_Lookup_Tables'!$H$2:$I$126,2,FALSE)</f>
        <v>Home Devices</v>
      </c>
      <c r="T7513" t="str">
        <f>VLOOKUP(CleanedData[[#This Row],[Province]],'02_Lookup_Tables'!$D$2:$E$10,2, FALSE)</f>
        <v>Northern Region</v>
      </c>
      <c r="U7513" t="str" cm="1">
        <f t="array" ref="U7513">_xlfn.IFS(CleanedData[[#This Row],[Purchase Amount]]&lt;500,"Low",
CleanedData[[#This Row],[Purchase Amount]]&lt;5000,"Medium",
TRUE,"High")</f>
        <v>Medium</v>
      </c>
      <c r="V7513" t="str">
        <f>TEXT(CleanedData[[#This Row],[Date]],"mmmm")</f>
        <v>June</v>
      </c>
      <c r="W7513" t="str">
        <f>"Q"&amp;ROUNDUP(MONTH(CleanedData[[#This Row],[Date]])/3,0)</f>
        <v>Q2</v>
      </c>
      <c r="X7513" t="str">
        <f>IF(CleanedData[[#This Row],[Purchase Amount]]&gt;=5000,"Yes","No")</f>
        <v>No</v>
      </c>
      <c r="Y7513">
        <f>IF(CleanedData[[#This Row],[Recommend]]="Yes",1,0)</f>
        <v>1</v>
      </c>
      <c r="Z7513" s="6">
        <f>CleanedData[[#This Row],[Purchase Amount]]*0.15</f>
        <v>124.32300000000001</v>
      </c>
      <c r="AA7513" s="6">
        <f>CleanedData[[#This Row],[Purchase Amount]]*1.15</f>
        <v>953.14300000000003</v>
      </c>
    </row>
    <row r="7514" spans="1:27" x14ac:dyDescent="0.3">
      <c r="A7514">
        <v>9076</v>
      </c>
      <c r="B7514" t="s">
        <v>7739</v>
      </c>
      <c r="C7514" s="1">
        <v>45990</v>
      </c>
      <c r="D7514">
        <v>72</v>
      </c>
      <c r="E7514" t="s">
        <v>39</v>
      </c>
      <c r="F7514" t="s">
        <v>40</v>
      </c>
      <c r="G7514" t="s">
        <v>320</v>
      </c>
      <c r="H7514">
        <v>2</v>
      </c>
      <c r="I7514" t="s">
        <v>45</v>
      </c>
      <c r="J7514" t="s">
        <v>74</v>
      </c>
      <c r="K7514" t="s">
        <v>44</v>
      </c>
      <c r="L7514" t="s">
        <v>42</v>
      </c>
      <c r="M7514" t="s">
        <v>180</v>
      </c>
      <c r="N7514" t="s">
        <v>47</v>
      </c>
      <c r="O7514" t="s">
        <v>89</v>
      </c>
      <c r="P7514" t="s">
        <v>49</v>
      </c>
      <c r="Q7514" t="s">
        <v>97</v>
      </c>
      <c r="R7514" s="6">
        <f>_xlfn.XLOOKUP(CleanedData[[#This Row],[Product]],'02_Lookup_Tables'!$A$2:$A$126,'02_Lookup_Tables'!$B$2:$B$126)</f>
        <v>375.53</v>
      </c>
      <c r="S7514" t="str">
        <f>VLOOKUP(CleanedData[[#This Row],[Product]],'02_Lookup_Tables'!$H$2:$I$126,2,FALSE)</f>
        <v>Toys &amp; Games</v>
      </c>
      <c r="T7514" t="str">
        <f>VLOOKUP(CleanedData[[#This Row],[Province]],'02_Lookup_Tables'!$D$2:$E$10,2, FALSE)</f>
        <v>Northern Region</v>
      </c>
      <c r="U7514" t="str" cm="1">
        <f t="array" ref="U7514">_xlfn.IFS(CleanedData[[#This Row],[Purchase Amount]]&lt;500,"Low",
CleanedData[[#This Row],[Purchase Amount]]&lt;5000,"Medium",
TRUE,"High")</f>
        <v>Low</v>
      </c>
      <c r="V7514" t="str">
        <f>TEXT(CleanedData[[#This Row],[Date]],"mmmm")</f>
        <v>November</v>
      </c>
      <c r="W7514" t="str">
        <f>"Q"&amp;ROUNDUP(MONTH(CleanedData[[#This Row],[Date]])/3,0)</f>
        <v>Q4</v>
      </c>
      <c r="X7514" t="str">
        <f>IF(CleanedData[[#This Row],[Purchase Amount]]&gt;=5000,"Yes","No")</f>
        <v>No</v>
      </c>
      <c r="Y7514">
        <f>IF(CleanedData[[#This Row],[Recommend]]="Yes",1,0)</f>
        <v>1</v>
      </c>
      <c r="Z7514" s="6">
        <f>CleanedData[[#This Row],[Purchase Amount]]*0.15</f>
        <v>56.329499999999996</v>
      </c>
      <c r="AA7514" s="6">
        <f>CleanedData[[#This Row],[Purchase Amount]]*1.15</f>
        <v>431.85949999999991</v>
      </c>
    </row>
    <row r="7515" spans="1:27" x14ac:dyDescent="0.3">
      <c r="A7515">
        <v>9077</v>
      </c>
      <c r="B7515" t="s">
        <v>7740</v>
      </c>
      <c r="C7515" s="1">
        <v>45678</v>
      </c>
      <c r="D7515">
        <v>49</v>
      </c>
      <c r="E7515" t="s">
        <v>39</v>
      </c>
      <c r="F7515" t="s">
        <v>77</v>
      </c>
      <c r="G7515" t="s">
        <v>203</v>
      </c>
      <c r="H7515">
        <v>2</v>
      </c>
      <c r="I7515" t="s">
        <v>45</v>
      </c>
      <c r="J7515" t="s">
        <v>74</v>
      </c>
      <c r="K7515" t="s">
        <v>64</v>
      </c>
      <c r="L7515" t="s">
        <v>45</v>
      </c>
      <c r="M7515" t="s">
        <v>140</v>
      </c>
      <c r="N7515" t="s">
        <v>47</v>
      </c>
      <c r="O7515" t="s">
        <v>148</v>
      </c>
      <c r="P7515" t="s">
        <v>70</v>
      </c>
      <c r="Q7515" t="s">
        <v>93</v>
      </c>
      <c r="R7515" s="6">
        <f>_xlfn.XLOOKUP(CleanedData[[#This Row],[Product]],'02_Lookup_Tables'!$A$2:$A$126,'02_Lookup_Tables'!$B$2:$B$126)</f>
        <v>2849.09</v>
      </c>
      <c r="S7515" t="str">
        <f>VLOOKUP(CleanedData[[#This Row],[Product]],'02_Lookup_Tables'!$H$2:$I$126,2,FALSE)</f>
        <v>Home &amp; Living</v>
      </c>
      <c r="T7515" t="str">
        <f>VLOOKUP(CleanedData[[#This Row],[Province]],'02_Lookup_Tables'!$D$2:$E$10,2, FALSE)</f>
        <v>Central Region</v>
      </c>
      <c r="U7515" t="str" cm="1">
        <f t="array" ref="U7515">_xlfn.IFS(CleanedData[[#This Row],[Purchase Amount]]&lt;500,"Low",
CleanedData[[#This Row],[Purchase Amount]]&lt;5000,"Medium",
TRUE,"High")</f>
        <v>Medium</v>
      </c>
      <c r="V7515" t="str">
        <f>TEXT(CleanedData[[#This Row],[Date]],"mmmm")</f>
        <v>January</v>
      </c>
      <c r="W7515" t="str">
        <f>"Q"&amp;ROUNDUP(MONTH(CleanedData[[#This Row],[Date]])/3,0)</f>
        <v>Q1</v>
      </c>
      <c r="X7515" t="str">
        <f>IF(CleanedData[[#This Row],[Purchase Amount]]&gt;=5000,"Yes","No")</f>
        <v>No</v>
      </c>
      <c r="Y7515">
        <f>IF(CleanedData[[#This Row],[Recommend]]="Yes",1,0)</f>
        <v>1</v>
      </c>
      <c r="Z7515" s="6">
        <f>CleanedData[[#This Row],[Purchase Amount]]*0.15</f>
        <v>427.36349999999999</v>
      </c>
      <c r="AA7515" s="6">
        <f>CleanedData[[#This Row],[Purchase Amount]]*1.15</f>
        <v>3276.4535000000001</v>
      </c>
    </row>
    <row r="7516" spans="1:27" x14ac:dyDescent="0.3">
      <c r="A7516">
        <v>9078</v>
      </c>
      <c r="B7516" t="s">
        <v>7741</v>
      </c>
      <c r="C7516" s="1">
        <v>45648</v>
      </c>
      <c r="D7516">
        <v>35</v>
      </c>
      <c r="E7516" t="s">
        <v>60</v>
      </c>
      <c r="F7516" t="s">
        <v>40</v>
      </c>
      <c r="G7516" t="s">
        <v>187</v>
      </c>
      <c r="H7516">
        <v>2</v>
      </c>
      <c r="I7516" t="s">
        <v>45</v>
      </c>
      <c r="J7516" t="s">
        <v>54</v>
      </c>
      <c r="K7516" t="s">
        <v>55</v>
      </c>
      <c r="L7516" t="s">
        <v>42</v>
      </c>
      <c r="M7516" t="s">
        <v>156</v>
      </c>
      <c r="N7516" t="s">
        <v>47</v>
      </c>
      <c r="O7516" t="s">
        <v>148</v>
      </c>
      <c r="P7516" t="s">
        <v>70</v>
      </c>
      <c r="Q7516" t="s">
        <v>81</v>
      </c>
      <c r="R7516" s="6">
        <f>_xlfn.XLOOKUP(CleanedData[[#This Row],[Product]],'02_Lookup_Tables'!$A$2:$A$126,'02_Lookup_Tables'!$B$2:$B$126)</f>
        <v>24904.86</v>
      </c>
      <c r="S7516" t="str">
        <f>VLOOKUP(CleanedData[[#This Row],[Product]],'02_Lookup_Tables'!$H$2:$I$126,2,FALSE)</f>
        <v>Electronics</v>
      </c>
      <c r="T7516" t="str">
        <f>VLOOKUP(CleanedData[[#This Row],[Province]],'02_Lookup_Tables'!$D$2:$E$10,2, FALSE)</f>
        <v>Northern Region</v>
      </c>
      <c r="U7516" t="str" cm="1">
        <f t="array" ref="U7516">_xlfn.IFS(CleanedData[[#This Row],[Purchase Amount]]&lt;500,"Low",
CleanedData[[#This Row],[Purchase Amount]]&lt;5000,"Medium",
TRUE,"High")</f>
        <v>High</v>
      </c>
      <c r="V7516" t="str">
        <f>TEXT(CleanedData[[#This Row],[Date]],"mmmm")</f>
        <v>December</v>
      </c>
      <c r="W7516" t="str">
        <f>"Q"&amp;ROUNDUP(MONTH(CleanedData[[#This Row],[Date]])/3,0)</f>
        <v>Q4</v>
      </c>
      <c r="X7516" t="str">
        <f>IF(CleanedData[[#This Row],[Purchase Amount]]&gt;=5000,"Yes","No")</f>
        <v>Yes</v>
      </c>
      <c r="Y7516">
        <f>IF(CleanedData[[#This Row],[Recommend]]="Yes",1,0)</f>
        <v>1</v>
      </c>
      <c r="Z7516" s="6">
        <f>CleanedData[[#This Row],[Purchase Amount]]*0.15</f>
        <v>3735.7289999999998</v>
      </c>
      <c r="AA7516" s="6">
        <f>CleanedData[[#This Row],[Purchase Amount]]*1.15</f>
        <v>28640.589</v>
      </c>
    </row>
    <row r="7517" spans="1:27" x14ac:dyDescent="0.3">
      <c r="A7517">
        <v>9079</v>
      </c>
      <c r="B7517" t="s">
        <v>7742</v>
      </c>
      <c r="C7517" s="1">
        <v>45313</v>
      </c>
      <c r="D7517">
        <v>46</v>
      </c>
      <c r="E7517" t="s">
        <v>60</v>
      </c>
      <c r="F7517" t="s">
        <v>108</v>
      </c>
      <c r="G7517" t="s">
        <v>460</v>
      </c>
      <c r="H7517">
        <v>1</v>
      </c>
      <c r="I7517" t="s">
        <v>42</v>
      </c>
      <c r="J7517" t="s">
        <v>54</v>
      </c>
      <c r="K7517" t="s">
        <v>64</v>
      </c>
      <c r="L7517" t="s">
        <v>42</v>
      </c>
      <c r="M7517" t="s">
        <v>236</v>
      </c>
      <c r="N7517" t="s">
        <v>80</v>
      </c>
      <c r="O7517" t="s">
        <v>89</v>
      </c>
      <c r="P7517" t="s">
        <v>49</v>
      </c>
      <c r="Q7517" t="s">
        <v>93</v>
      </c>
      <c r="R7517" s="6">
        <f>_xlfn.XLOOKUP(CleanedData[[#This Row],[Product]],'02_Lookup_Tables'!$A$2:$A$126,'02_Lookup_Tables'!$B$2:$B$126)</f>
        <v>880.49</v>
      </c>
      <c r="S7517" t="str">
        <f>VLOOKUP(CleanedData[[#This Row],[Product]],'02_Lookup_Tables'!$H$2:$I$126,2,FALSE)</f>
        <v>Home Devices</v>
      </c>
      <c r="T7517" t="str">
        <f>VLOOKUP(CleanedData[[#This Row],[Province]],'02_Lookup_Tables'!$D$2:$E$10,2, FALSE)</f>
        <v>Gauteng Region</v>
      </c>
      <c r="U7517" t="str" cm="1">
        <f t="array" ref="U7517">_xlfn.IFS(CleanedData[[#This Row],[Purchase Amount]]&lt;500,"Low",
CleanedData[[#This Row],[Purchase Amount]]&lt;5000,"Medium",
TRUE,"High")</f>
        <v>Medium</v>
      </c>
      <c r="V7517" t="str">
        <f>TEXT(CleanedData[[#This Row],[Date]],"mmmm")</f>
        <v>January</v>
      </c>
      <c r="W7517" t="str">
        <f>"Q"&amp;ROUNDUP(MONTH(CleanedData[[#This Row],[Date]])/3,0)</f>
        <v>Q1</v>
      </c>
      <c r="X7517" t="str">
        <f>IF(CleanedData[[#This Row],[Purchase Amount]]&gt;=5000,"Yes","No")</f>
        <v>No</v>
      </c>
      <c r="Y7517">
        <f>IF(CleanedData[[#This Row],[Recommend]]="Yes",1,0)</f>
        <v>0</v>
      </c>
      <c r="Z7517" s="6">
        <f>CleanedData[[#This Row],[Purchase Amount]]*0.15</f>
        <v>132.0735</v>
      </c>
      <c r="AA7517" s="6">
        <f>CleanedData[[#This Row],[Purchase Amount]]*1.15</f>
        <v>1012.5635</v>
      </c>
    </row>
    <row r="7518" spans="1:27" x14ac:dyDescent="0.3">
      <c r="A7518">
        <v>9080</v>
      </c>
      <c r="B7518" t="s">
        <v>7743</v>
      </c>
      <c r="C7518" s="1">
        <v>45567</v>
      </c>
      <c r="D7518">
        <v>21</v>
      </c>
      <c r="E7518" t="s">
        <v>52</v>
      </c>
      <c r="F7518" t="s">
        <v>40</v>
      </c>
      <c r="G7518" t="s">
        <v>258</v>
      </c>
      <c r="H7518">
        <v>4</v>
      </c>
      <c r="I7518" t="s">
        <v>42</v>
      </c>
      <c r="J7518" t="s">
        <v>74</v>
      </c>
      <c r="K7518" t="s">
        <v>44</v>
      </c>
      <c r="L7518" t="s">
        <v>42</v>
      </c>
      <c r="M7518" t="s">
        <v>184</v>
      </c>
      <c r="N7518" t="s">
        <v>96</v>
      </c>
      <c r="O7518" t="s">
        <v>148</v>
      </c>
      <c r="P7518" t="s">
        <v>49</v>
      </c>
      <c r="Q7518" t="s">
        <v>66</v>
      </c>
      <c r="R7518" s="6">
        <f>_xlfn.XLOOKUP(CleanedData[[#This Row],[Product]],'02_Lookup_Tables'!$A$2:$A$126,'02_Lookup_Tables'!$B$2:$B$126)</f>
        <v>768.34</v>
      </c>
      <c r="S7518" t="str">
        <f>VLOOKUP(CleanedData[[#This Row],[Product]],'02_Lookup_Tables'!$H$2:$I$126,2,FALSE)</f>
        <v>Home &amp; Living</v>
      </c>
      <c r="T7518" t="str">
        <f>VLOOKUP(CleanedData[[#This Row],[Province]],'02_Lookup_Tables'!$D$2:$E$10,2, FALSE)</f>
        <v>Northern Region</v>
      </c>
      <c r="U7518" t="str" cm="1">
        <f t="array" ref="U7518">_xlfn.IFS(CleanedData[[#This Row],[Purchase Amount]]&lt;500,"Low",
CleanedData[[#This Row],[Purchase Amount]]&lt;5000,"Medium",
TRUE,"High")</f>
        <v>Medium</v>
      </c>
      <c r="V7518" t="str">
        <f>TEXT(CleanedData[[#This Row],[Date]],"mmmm")</f>
        <v>October</v>
      </c>
      <c r="W7518" t="str">
        <f>"Q"&amp;ROUNDUP(MONTH(CleanedData[[#This Row],[Date]])/3,0)</f>
        <v>Q4</v>
      </c>
      <c r="X7518" t="str">
        <f>IF(CleanedData[[#This Row],[Purchase Amount]]&gt;=5000,"Yes","No")</f>
        <v>No</v>
      </c>
      <c r="Y7518">
        <f>IF(CleanedData[[#This Row],[Recommend]]="Yes",1,0)</f>
        <v>0</v>
      </c>
      <c r="Z7518" s="6">
        <f>CleanedData[[#This Row],[Purchase Amount]]*0.15</f>
        <v>115.251</v>
      </c>
      <c r="AA7518" s="6">
        <f>CleanedData[[#This Row],[Purchase Amount]]*1.15</f>
        <v>883.59100000000001</v>
      </c>
    </row>
    <row r="7519" spans="1:27" x14ac:dyDescent="0.3">
      <c r="A7519">
        <v>9081</v>
      </c>
      <c r="B7519" t="s">
        <v>7744</v>
      </c>
      <c r="C7519" s="1">
        <v>45662</v>
      </c>
      <c r="D7519">
        <v>38</v>
      </c>
      <c r="E7519" t="s">
        <v>60</v>
      </c>
      <c r="F7519" t="s">
        <v>61</v>
      </c>
      <c r="G7519" t="s">
        <v>286</v>
      </c>
      <c r="H7519">
        <v>5</v>
      </c>
      <c r="I7519" t="s">
        <v>45</v>
      </c>
      <c r="J7519" t="s">
        <v>43</v>
      </c>
      <c r="K7519" t="s">
        <v>55</v>
      </c>
      <c r="L7519" t="s">
        <v>45</v>
      </c>
      <c r="M7519" t="s">
        <v>65</v>
      </c>
      <c r="N7519" t="s">
        <v>57</v>
      </c>
      <c r="O7519" t="s">
        <v>89</v>
      </c>
      <c r="P7519" t="s">
        <v>70</v>
      </c>
      <c r="Q7519" t="s">
        <v>81</v>
      </c>
      <c r="R7519" s="6">
        <f>_xlfn.XLOOKUP(CleanedData[[#This Row],[Product]],'02_Lookup_Tables'!$A$2:$A$126,'02_Lookup_Tables'!$B$2:$B$126)</f>
        <v>1907.49</v>
      </c>
      <c r="S7519" t="str">
        <f>VLOOKUP(CleanedData[[#This Row],[Product]],'02_Lookup_Tables'!$H$2:$I$126,2,FALSE)</f>
        <v>Accessories</v>
      </c>
      <c r="T7519" t="str">
        <f>VLOOKUP(CleanedData[[#This Row],[Province]],'02_Lookup_Tables'!$D$2:$E$10,2, FALSE)</f>
        <v>Southern Region</v>
      </c>
      <c r="U7519" t="str" cm="1">
        <f t="array" ref="U7519">_xlfn.IFS(CleanedData[[#This Row],[Purchase Amount]]&lt;500,"Low",
CleanedData[[#This Row],[Purchase Amount]]&lt;5000,"Medium",
TRUE,"High")</f>
        <v>Medium</v>
      </c>
      <c r="V7519" t="str">
        <f>TEXT(CleanedData[[#This Row],[Date]],"mmmm")</f>
        <v>January</v>
      </c>
      <c r="W7519" t="str">
        <f>"Q"&amp;ROUNDUP(MONTH(CleanedData[[#This Row],[Date]])/3,0)</f>
        <v>Q1</v>
      </c>
      <c r="X7519" t="str">
        <f>IF(CleanedData[[#This Row],[Purchase Amount]]&gt;=5000,"Yes","No")</f>
        <v>No</v>
      </c>
      <c r="Y7519">
        <f>IF(CleanedData[[#This Row],[Recommend]]="Yes",1,0)</f>
        <v>1</v>
      </c>
      <c r="Z7519" s="6">
        <f>CleanedData[[#This Row],[Purchase Amount]]*0.15</f>
        <v>286.12349999999998</v>
      </c>
      <c r="AA7519" s="6">
        <f>CleanedData[[#This Row],[Purchase Amount]]*1.15</f>
        <v>2193.6134999999999</v>
      </c>
    </row>
    <row r="7520" spans="1:27" x14ac:dyDescent="0.3">
      <c r="A7520">
        <v>9082</v>
      </c>
      <c r="B7520" t="s">
        <v>7745</v>
      </c>
      <c r="C7520" s="1">
        <v>45706</v>
      </c>
      <c r="D7520">
        <v>59</v>
      </c>
      <c r="E7520" t="s">
        <v>60</v>
      </c>
      <c r="F7520" t="s">
        <v>40</v>
      </c>
      <c r="G7520" t="s">
        <v>62</v>
      </c>
      <c r="H7520">
        <v>2</v>
      </c>
      <c r="I7520" t="s">
        <v>45</v>
      </c>
      <c r="J7520" t="s">
        <v>54</v>
      </c>
      <c r="K7520" t="s">
        <v>64</v>
      </c>
      <c r="L7520" t="s">
        <v>42</v>
      </c>
      <c r="M7520" t="s">
        <v>56</v>
      </c>
      <c r="N7520" t="s">
        <v>47</v>
      </c>
      <c r="O7520" t="s">
        <v>148</v>
      </c>
      <c r="P7520" t="s">
        <v>70</v>
      </c>
      <c r="Q7520" t="s">
        <v>50</v>
      </c>
      <c r="R7520" s="6">
        <f>_xlfn.XLOOKUP(CleanedData[[#This Row],[Product]],'02_Lookup_Tables'!$A$2:$A$126,'02_Lookup_Tables'!$B$2:$B$126)</f>
        <v>230.14</v>
      </c>
      <c r="S7520" t="str">
        <f>VLOOKUP(CleanedData[[#This Row],[Product]],'02_Lookup_Tables'!$H$2:$I$126,2,FALSE)</f>
        <v>Sports &amp; Outdoors</v>
      </c>
      <c r="T7520" t="str">
        <f>VLOOKUP(CleanedData[[#This Row],[Province]],'02_Lookup_Tables'!$D$2:$E$10,2, FALSE)</f>
        <v>Northern Region</v>
      </c>
      <c r="U7520" t="str" cm="1">
        <f t="array" ref="U7520">_xlfn.IFS(CleanedData[[#This Row],[Purchase Amount]]&lt;500,"Low",
CleanedData[[#This Row],[Purchase Amount]]&lt;5000,"Medium",
TRUE,"High")</f>
        <v>Low</v>
      </c>
      <c r="V7520" t="str">
        <f>TEXT(CleanedData[[#This Row],[Date]],"mmmm")</f>
        <v>February</v>
      </c>
      <c r="W7520" t="str">
        <f>"Q"&amp;ROUNDUP(MONTH(CleanedData[[#This Row],[Date]])/3,0)</f>
        <v>Q1</v>
      </c>
      <c r="X7520" t="str">
        <f>IF(CleanedData[[#This Row],[Purchase Amount]]&gt;=5000,"Yes","No")</f>
        <v>No</v>
      </c>
      <c r="Y7520">
        <f>IF(CleanedData[[#This Row],[Recommend]]="Yes",1,0)</f>
        <v>1</v>
      </c>
      <c r="Z7520" s="6">
        <f>CleanedData[[#This Row],[Purchase Amount]]*0.15</f>
        <v>34.520999999999994</v>
      </c>
      <c r="AA7520" s="6">
        <f>CleanedData[[#This Row],[Purchase Amount]]*1.15</f>
        <v>264.66099999999994</v>
      </c>
    </row>
    <row r="7521" spans="1:27" x14ac:dyDescent="0.3">
      <c r="A7521">
        <v>9083</v>
      </c>
      <c r="B7521" t="s">
        <v>7746</v>
      </c>
      <c r="C7521" s="1">
        <v>45741</v>
      </c>
      <c r="D7521">
        <v>58</v>
      </c>
      <c r="E7521" t="s">
        <v>52</v>
      </c>
      <c r="F7521" t="s">
        <v>83</v>
      </c>
      <c r="G7521" t="s">
        <v>126</v>
      </c>
      <c r="H7521">
        <v>2</v>
      </c>
      <c r="I7521" t="s">
        <v>42</v>
      </c>
      <c r="J7521" t="s">
        <v>69</v>
      </c>
      <c r="K7521" t="s">
        <v>44</v>
      </c>
      <c r="L7521" t="s">
        <v>42</v>
      </c>
      <c r="N7521" t="s">
        <v>47</v>
      </c>
      <c r="O7521" t="s">
        <v>134</v>
      </c>
      <c r="P7521" t="s">
        <v>8646</v>
      </c>
      <c r="Q7521" t="s">
        <v>50</v>
      </c>
      <c r="R7521" s="6">
        <f>_xlfn.XLOOKUP(CleanedData[[#This Row],[Product]],'02_Lookup_Tables'!$A$2:$A$126,'02_Lookup_Tables'!$B$2:$B$126)</f>
        <v>343.42</v>
      </c>
      <c r="S7521" t="str">
        <f>VLOOKUP(CleanedData[[#This Row],[Product]],'02_Lookup_Tables'!$H$2:$I$126,2,FALSE)</f>
        <v>Food</v>
      </c>
      <c r="T7521" t="str">
        <f>VLOOKUP(CleanedData[[#This Row],[Province]],'02_Lookup_Tables'!$D$2:$E$10,2, FALSE)</f>
        <v>Western Region</v>
      </c>
      <c r="U7521" t="str" cm="1">
        <f t="array" ref="U7521">_xlfn.IFS(CleanedData[[#This Row],[Purchase Amount]]&lt;500,"Low",
CleanedData[[#This Row],[Purchase Amount]]&lt;5000,"Medium",
TRUE,"High")</f>
        <v>Low</v>
      </c>
      <c r="V7521" t="str">
        <f>TEXT(CleanedData[[#This Row],[Date]],"mmmm")</f>
        <v>March</v>
      </c>
      <c r="W7521" t="str">
        <f>"Q"&amp;ROUNDUP(MONTH(CleanedData[[#This Row],[Date]])/3,0)</f>
        <v>Q1</v>
      </c>
      <c r="X7521" t="str">
        <f>IF(CleanedData[[#This Row],[Purchase Amount]]&gt;=5000,"Yes","No")</f>
        <v>No</v>
      </c>
      <c r="Y7521">
        <f>IF(CleanedData[[#This Row],[Recommend]]="Yes",1,0)</f>
        <v>0</v>
      </c>
      <c r="Z7521" s="6">
        <f>CleanedData[[#This Row],[Purchase Amount]]*0.15</f>
        <v>51.512999999999998</v>
      </c>
      <c r="AA7521" s="6">
        <f>CleanedData[[#This Row],[Purchase Amount]]*1.15</f>
        <v>394.93299999999999</v>
      </c>
    </row>
    <row r="7522" spans="1:27" x14ac:dyDescent="0.3">
      <c r="A7522">
        <v>9085</v>
      </c>
      <c r="B7522" t="s">
        <v>7747</v>
      </c>
      <c r="C7522" s="1">
        <v>45735</v>
      </c>
      <c r="D7522">
        <v>30</v>
      </c>
      <c r="E7522" t="s">
        <v>60</v>
      </c>
      <c r="F7522" t="s">
        <v>77</v>
      </c>
      <c r="G7522" t="s">
        <v>139</v>
      </c>
      <c r="H7522">
        <v>2</v>
      </c>
      <c r="I7522" t="s">
        <v>45</v>
      </c>
      <c r="J7522" t="s">
        <v>69</v>
      </c>
      <c r="K7522" t="s">
        <v>64</v>
      </c>
      <c r="L7522" t="s">
        <v>45</v>
      </c>
      <c r="M7522" t="s">
        <v>100</v>
      </c>
      <c r="N7522" t="s">
        <v>47</v>
      </c>
      <c r="O7522" t="s">
        <v>48</v>
      </c>
      <c r="P7522" t="s">
        <v>49</v>
      </c>
      <c r="Q7522" t="s">
        <v>58</v>
      </c>
      <c r="R7522" s="6">
        <f>_xlfn.XLOOKUP(CleanedData[[#This Row],[Product]],'02_Lookup_Tables'!$A$2:$A$126,'02_Lookup_Tables'!$B$2:$B$126)</f>
        <v>2340.5700000000002</v>
      </c>
      <c r="S7522" t="str">
        <f>VLOOKUP(CleanedData[[#This Row],[Product]],'02_Lookup_Tables'!$H$2:$I$126,2,FALSE)</f>
        <v>Apparel</v>
      </c>
      <c r="T7522" t="str">
        <f>VLOOKUP(CleanedData[[#This Row],[Province]],'02_Lookup_Tables'!$D$2:$E$10,2, FALSE)</f>
        <v>Central Region</v>
      </c>
      <c r="U7522" t="str" cm="1">
        <f t="array" ref="U7522">_xlfn.IFS(CleanedData[[#This Row],[Purchase Amount]]&lt;500,"Low",
CleanedData[[#This Row],[Purchase Amount]]&lt;5000,"Medium",
TRUE,"High")</f>
        <v>Medium</v>
      </c>
      <c r="V7522" t="str">
        <f>TEXT(CleanedData[[#This Row],[Date]],"mmmm")</f>
        <v>March</v>
      </c>
      <c r="W7522" t="str">
        <f>"Q"&amp;ROUNDUP(MONTH(CleanedData[[#This Row],[Date]])/3,0)</f>
        <v>Q1</v>
      </c>
      <c r="X7522" t="str">
        <f>IF(CleanedData[[#This Row],[Purchase Amount]]&gt;=5000,"Yes","No")</f>
        <v>No</v>
      </c>
      <c r="Y7522">
        <f>IF(CleanedData[[#This Row],[Recommend]]="Yes",1,0)</f>
        <v>1</v>
      </c>
      <c r="Z7522" s="6">
        <f>CleanedData[[#This Row],[Purchase Amount]]*0.15</f>
        <v>351.08550000000002</v>
      </c>
      <c r="AA7522" s="6">
        <f>CleanedData[[#This Row],[Purchase Amount]]*1.15</f>
        <v>2691.6554999999998</v>
      </c>
    </row>
    <row r="7523" spans="1:27" x14ac:dyDescent="0.3">
      <c r="A7523">
        <v>9086</v>
      </c>
      <c r="B7523" t="s">
        <v>7748</v>
      </c>
      <c r="C7523" s="1">
        <v>45529</v>
      </c>
      <c r="D7523">
        <v>30</v>
      </c>
      <c r="E7523" t="s">
        <v>39</v>
      </c>
      <c r="F7523" t="s">
        <v>108</v>
      </c>
      <c r="G7523" t="s">
        <v>210</v>
      </c>
      <c r="H7523">
        <v>2</v>
      </c>
      <c r="I7523" t="s">
        <v>45</v>
      </c>
      <c r="J7523" t="s">
        <v>74</v>
      </c>
      <c r="K7523" t="s">
        <v>44</v>
      </c>
      <c r="L7523" t="s">
        <v>42</v>
      </c>
      <c r="M7523" t="s">
        <v>175</v>
      </c>
      <c r="N7523" t="s">
        <v>47</v>
      </c>
      <c r="O7523" t="s">
        <v>89</v>
      </c>
      <c r="P7523" t="s">
        <v>49</v>
      </c>
      <c r="Q7523" t="s">
        <v>58</v>
      </c>
      <c r="R7523" s="6">
        <f>_xlfn.XLOOKUP(CleanedData[[#This Row],[Product]],'02_Lookup_Tables'!$A$2:$A$126,'02_Lookup_Tables'!$B$2:$B$126)</f>
        <v>13123.97</v>
      </c>
      <c r="S7523" t="str">
        <f>VLOOKUP(CleanedData[[#This Row],[Product]],'02_Lookup_Tables'!$H$2:$I$126,2,FALSE)</f>
        <v>Electronics</v>
      </c>
      <c r="T7523" t="str">
        <f>VLOOKUP(CleanedData[[#This Row],[Province]],'02_Lookup_Tables'!$D$2:$E$10,2, FALSE)</f>
        <v>Gauteng Region</v>
      </c>
      <c r="U7523" t="str" cm="1">
        <f t="array" ref="U7523">_xlfn.IFS(CleanedData[[#This Row],[Purchase Amount]]&lt;500,"Low",
CleanedData[[#This Row],[Purchase Amount]]&lt;5000,"Medium",
TRUE,"High")</f>
        <v>High</v>
      </c>
      <c r="V7523" t="str">
        <f>TEXT(CleanedData[[#This Row],[Date]],"mmmm")</f>
        <v>August</v>
      </c>
      <c r="W7523" t="str">
        <f>"Q"&amp;ROUNDUP(MONTH(CleanedData[[#This Row],[Date]])/3,0)</f>
        <v>Q3</v>
      </c>
      <c r="X7523" t="str">
        <f>IF(CleanedData[[#This Row],[Purchase Amount]]&gt;=5000,"Yes","No")</f>
        <v>Yes</v>
      </c>
      <c r="Y7523">
        <f>IF(CleanedData[[#This Row],[Recommend]]="Yes",1,0)</f>
        <v>1</v>
      </c>
      <c r="Z7523" s="6">
        <f>CleanedData[[#This Row],[Purchase Amount]]*0.15</f>
        <v>1968.5954999999999</v>
      </c>
      <c r="AA7523" s="6">
        <f>CleanedData[[#This Row],[Purchase Amount]]*1.15</f>
        <v>15092.565499999999</v>
      </c>
    </row>
    <row r="7524" spans="1:27" x14ac:dyDescent="0.3">
      <c r="A7524">
        <v>9087</v>
      </c>
      <c r="B7524" t="s">
        <v>7749</v>
      </c>
      <c r="C7524" s="1">
        <v>45838</v>
      </c>
      <c r="D7524">
        <v>75</v>
      </c>
      <c r="E7524" t="s">
        <v>39</v>
      </c>
      <c r="F7524" t="s">
        <v>61</v>
      </c>
      <c r="G7524" t="s">
        <v>696</v>
      </c>
      <c r="H7524">
        <v>5</v>
      </c>
      <c r="I7524" t="s">
        <v>42</v>
      </c>
      <c r="J7524" t="s">
        <v>54</v>
      </c>
      <c r="K7524" t="s">
        <v>44</v>
      </c>
      <c r="L7524" t="s">
        <v>45</v>
      </c>
      <c r="M7524" t="s">
        <v>231</v>
      </c>
      <c r="N7524" t="s">
        <v>57</v>
      </c>
      <c r="O7524" t="s">
        <v>89</v>
      </c>
      <c r="P7524" t="s">
        <v>70</v>
      </c>
      <c r="Q7524" t="s">
        <v>97</v>
      </c>
      <c r="R7524" s="6">
        <f>_xlfn.XLOOKUP(CleanedData[[#This Row],[Product]],'02_Lookup_Tables'!$A$2:$A$126,'02_Lookup_Tables'!$B$2:$B$126)</f>
        <v>1233.45</v>
      </c>
      <c r="S7524" t="str">
        <f>VLOOKUP(CleanedData[[#This Row],[Product]],'02_Lookup_Tables'!$H$2:$I$126,2,FALSE)</f>
        <v>Beauty &amp; Personal Care</v>
      </c>
      <c r="T7524" t="str">
        <f>VLOOKUP(CleanedData[[#This Row],[Province]],'02_Lookup_Tables'!$D$2:$E$10,2, FALSE)</f>
        <v>Southern Region</v>
      </c>
      <c r="U7524" t="str" cm="1">
        <f t="array" ref="U7524">_xlfn.IFS(CleanedData[[#This Row],[Purchase Amount]]&lt;500,"Low",
CleanedData[[#This Row],[Purchase Amount]]&lt;5000,"Medium",
TRUE,"High")</f>
        <v>Medium</v>
      </c>
      <c r="V7524" t="str">
        <f>TEXT(CleanedData[[#This Row],[Date]],"mmmm")</f>
        <v>June</v>
      </c>
      <c r="W7524" t="str">
        <f>"Q"&amp;ROUNDUP(MONTH(CleanedData[[#This Row],[Date]])/3,0)</f>
        <v>Q2</v>
      </c>
      <c r="X7524" t="str">
        <f>IF(CleanedData[[#This Row],[Purchase Amount]]&gt;=5000,"Yes","No")</f>
        <v>No</v>
      </c>
      <c r="Y7524">
        <f>IF(CleanedData[[#This Row],[Recommend]]="Yes",1,0)</f>
        <v>0</v>
      </c>
      <c r="Z7524" s="6">
        <f>CleanedData[[#This Row],[Purchase Amount]]*0.15</f>
        <v>185.01750000000001</v>
      </c>
      <c r="AA7524" s="6">
        <f>CleanedData[[#This Row],[Purchase Amount]]*1.15</f>
        <v>1418.4675</v>
      </c>
    </row>
    <row r="7525" spans="1:27" x14ac:dyDescent="0.3">
      <c r="A7525">
        <v>9089</v>
      </c>
      <c r="B7525" t="s">
        <v>7750</v>
      </c>
      <c r="C7525" s="1">
        <v>45336</v>
      </c>
      <c r="D7525">
        <v>29</v>
      </c>
      <c r="E7525" t="s">
        <v>52</v>
      </c>
      <c r="F7525" t="s">
        <v>108</v>
      </c>
      <c r="G7525" t="s">
        <v>269</v>
      </c>
      <c r="H7525">
        <v>1</v>
      </c>
      <c r="I7525" t="s">
        <v>42</v>
      </c>
      <c r="J7525" t="s">
        <v>63</v>
      </c>
      <c r="K7525" t="s">
        <v>64</v>
      </c>
      <c r="L7525" t="s">
        <v>45</v>
      </c>
      <c r="M7525" t="s">
        <v>106</v>
      </c>
      <c r="N7525" t="s">
        <v>80</v>
      </c>
      <c r="O7525" t="s">
        <v>148</v>
      </c>
      <c r="P7525" t="s">
        <v>70</v>
      </c>
      <c r="Q7525" t="s">
        <v>58</v>
      </c>
      <c r="R7525" s="6">
        <f>_xlfn.XLOOKUP(CleanedData[[#This Row],[Product]],'02_Lookup_Tables'!$A$2:$A$126,'02_Lookup_Tables'!$B$2:$B$126)</f>
        <v>1604.87</v>
      </c>
      <c r="S7525" t="str">
        <f>VLOOKUP(CleanedData[[#This Row],[Product]],'02_Lookup_Tables'!$H$2:$I$126,2,FALSE)</f>
        <v>Accessories</v>
      </c>
      <c r="T7525" t="str">
        <f>VLOOKUP(CleanedData[[#This Row],[Province]],'02_Lookup_Tables'!$D$2:$E$10,2, FALSE)</f>
        <v>Gauteng Region</v>
      </c>
      <c r="U7525" t="str" cm="1">
        <f t="array" ref="U7525">_xlfn.IFS(CleanedData[[#This Row],[Purchase Amount]]&lt;500,"Low",
CleanedData[[#This Row],[Purchase Amount]]&lt;5000,"Medium",
TRUE,"High")</f>
        <v>Medium</v>
      </c>
      <c r="V7525" t="str">
        <f>TEXT(CleanedData[[#This Row],[Date]],"mmmm")</f>
        <v>February</v>
      </c>
      <c r="W7525" t="str">
        <f>"Q"&amp;ROUNDUP(MONTH(CleanedData[[#This Row],[Date]])/3,0)</f>
        <v>Q1</v>
      </c>
      <c r="X7525" t="str">
        <f>IF(CleanedData[[#This Row],[Purchase Amount]]&gt;=5000,"Yes","No")</f>
        <v>No</v>
      </c>
      <c r="Y7525">
        <f>IF(CleanedData[[#This Row],[Recommend]]="Yes",1,0)</f>
        <v>0</v>
      </c>
      <c r="Z7525" s="6">
        <f>CleanedData[[#This Row],[Purchase Amount]]*0.15</f>
        <v>240.73049999999998</v>
      </c>
      <c r="AA7525" s="6">
        <f>CleanedData[[#This Row],[Purchase Amount]]*1.15</f>
        <v>1845.6004999999998</v>
      </c>
    </row>
    <row r="7526" spans="1:27" x14ac:dyDescent="0.3">
      <c r="A7526">
        <v>9090</v>
      </c>
      <c r="B7526" t="s">
        <v>7751</v>
      </c>
      <c r="C7526" s="1">
        <v>45603</v>
      </c>
      <c r="D7526">
        <v>55</v>
      </c>
      <c r="E7526" t="s">
        <v>52</v>
      </c>
      <c r="F7526" t="s">
        <v>130</v>
      </c>
      <c r="G7526" t="s">
        <v>372</v>
      </c>
      <c r="H7526">
        <v>5</v>
      </c>
      <c r="I7526" t="s">
        <v>45</v>
      </c>
      <c r="J7526" t="s">
        <v>43</v>
      </c>
      <c r="K7526" t="s">
        <v>64</v>
      </c>
      <c r="L7526" t="s">
        <v>42</v>
      </c>
      <c r="M7526" t="s">
        <v>85</v>
      </c>
      <c r="N7526" t="s">
        <v>57</v>
      </c>
      <c r="O7526" t="s">
        <v>48</v>
      </c>
      <c r="P7526" t="s">
        <v>49</v>
      </c>
      <c r="Q7526" t="s">
        <v>50</v>
      </c>
      <c r="R7526" s="6">
        <f>_xlfn.XLOOKUP(CleanedData[[#This Row],[Product]],'02_Lookup_Tables'!$A$2:$A$126,'02_Lookup_Tables'!$B$2:$B$126)</f>
        <v>944.78</v>
      </c>
      <c r="S7526" t="str">
        <f>VLOOKUP(CleanedData[[#This Row],[Product]],'02_Lookup_Tables'!$H$2:$I$126,2,FALSE)</f>
        <v>Electronics</v>
      </c>
      <c r="T7526" t="str">
        <f>VLOOKUP(CleanedData[[#This Row],[Province]],'02_Lookup_Tables'!$D$2:$E$10,2, FALSE)</f>
        <v>Eastern Region</v>
      </c>
      <c r="U7526" t="str" cm="1">
        <f t="array" ref="U7526">_xlfn.IFS(CleanedData[[#This Row],[Purchase Amount]]&lt;500,"Low",
CleanedData[[#This Row],[Purchase Amount]]&lt;5000,"Medium",
TRUE,"High")</f>
        <v>Medium</v>
      </c>
      <c r="V7526" t="str">
        <f>TEXT(CleanedData[[#This Row],[Date]],"mmmm")</f>
        <v>November</v>
      </c>
      <c r="W7526" t="str">
        <f>"Q"&amp;ROUNDUP(MONTH(CleanedData[[#This Row],[Date]])/3,0)</f>
        <v>Q4</v>
      </c>
      <c r="X7526" t="str">
        <f>IF(CleanedData[[#This Row],[Purchase Amount]]&gt;=5000,"Yes","No")</f>
        <v>No</v>
      </c>
      <c r="Y7526">
        <f>IF(CleanedData[[#This Row],[Recommend]]="Yes",1,0)</f>
        <v>1</v>
      </c>
      <c r="Z7526" s="6">
        <f>CleanedData[[#This Row],[Purchase Amount]]*0.15</f>
        <v>141.71699999999998</v>
      </c>
      <c r="AA7526" s="6">
        <f>CleanedData[[#This Row],[Purchase Amount]]*1.15</f>
        <v>1086.4969999999998</v>
      </c>
    </row>
    <row r="7527" spans="1:27" x14ac:dyDescent="0.3">
      <c r="A7527">
        <v>9091</v>
      </c>
      <c r="B7527" t="s">
        <v>7752</v>
      </c>
      <c r="C7527" s="1">
        <v>45295</v>
      </c>
      <c r="D7527">
        <v>30</v>
      </c>
      <c r="E7527" t="s">
        <v>52</v>
      </c>
      <c r="F7527" t="s">
        <v>72</v>
      </c>
      <c r="G7527" t="s">
        <v>307</v>
      </c>
      <c r="H7527">
        <v>3</v>
      </c>
      <c r="I7527" t="s">
        <v>45</v>
      </c>
      <c r="J7527" t="s">
        <v>54</v>
      </c>
      <c r="K7527" t="s">
        <v>64</v>
      </c>
      <c r="L7527" t="s">
        <v>45</v>
      </c>
      <c r="M7527" t="s">
        <v>180</v>
      </c>
      <c r="N7527" t="s">
        <v>48</v>
      </c>
      <c r="O7527" t="s">
        <v>89</v>
      </c>
      <c r="P7527" t="s">
        <v>49</v>
      </c>
      <c r="Q7527" t="s">
        <v>58</v>
      </c>
      <c r="R7527" s="6">
        <f>_xlfn.XLOOKUP(CleanedData[[#This Row],[Product]],'02_Lookup_Tables'!$A$2:$A$126,'02_Lookup_Tables'!$B$2:$B$126)</f>
        <v>824.74</v>
      </c>
      <c r="S7527" t="str">
        <f>VLOOKUP(CleanedData[[#This Row],[Product]],'02_Lookup_Tables'!$H$2:$I$126,2,FALSE)</f>
        <v>Apparel</v>
      </c>
      <c r="T7527" t="str">
        <f>VLOOKUP(CleanedData[[#This Row],[Province]],'02_Lookup_Tables'!$D$2:$E$10,2, FALSE)</f>
        <v>Central Region</v>
      </c>
      <c r="U7527" t="str" cm="1">
        <f t="array" ref="U7527">_xlfn.IFS(CleanedData[[#This Row],[Purchase Amount]]&lt;500,"Low",
CleanedData[[#This Row],[Purchase Amount]]&lt;5000,"Medium",
TRUE,"High")</f>
        <v>Medium</v>
      </c>
      <c r="V7527" t="str">
        <f>TEXT(CleanedData[[#This Row],[Date]],"mmmm")</f>
        <v>January</v>
      </c>
      <c r="W7527" t="str">
        <f>"Q"&amp;ROUNDUP(MONTH(CleanedData[[#This Row],[Date]])/3,0)</f>
        <v>Q1</v>
      </c>
      <c r="X7527" t="str">
        <f>IF(CleanedData[[#This Row],[Purchase Amount]]&gt;=5000,"Yes","No")</f>
        <v>No</v>
      </c>
      <c r="Y7527">
        <f>IF(CleanedData[[#This Row],[Recommend]]="Yes",1,0)</f>
        <v>1</v>
      </c>
      <c r="Z7527" s="6">
        <f>CleanedData[[#This Row],[Purchase Amount]]*0.15</f>
        <v>123.711</v>
      </c>
      <c r="AA7527" s="6">
        <f>CleanedData[[#This Row],[Purchase Amount]]*1.15</f>
        <v>948.45099999999991</v>
      </c>
    </row>
    <row r="7528" spans="1:27" x14ac:dyDescent="0.3">
      <c r="A7528">
        <v>9092</v>
      </c>
      <c r="B7528" t="s">
        <v>7753</v>
      </c>
      <c r="C7528" s="1">
        <v>45702</v>
      </c>
      <c r="D7528">
        <v>26</v>
      </c>
      <c r="E7528" t="s">
        <v>60</v>
      </c>
      <c r="F7528" t="s">
        <v>83</v>
      </c>
      <c r="G7528" t="s">
        <v>131</v>
      </c>
      <c r="H7528">
        <v>1</v>
      </c>
      <c r="I7528" t="s">
        <v>45</v>
      </c>
      <c r="J7528" t="s">
        <v>63</v>
      </c>
      <c r="K7528" t="s">
        <v>64</v>
      </c>
      <c r="L7528" t="s">
        <v>45</v>
      </c>
      <c r="M7528" t="s">
        <v>92</v>
      </c>
      <c r="N7528" t="s">
        <v>80</v>
      </c>
      <c r="O7528" t="s">
        <v>89</v>
      </c>
      <c r="P7528" t="s">
        <v>49</v>
      </c>
      <c r="Q7528" t="s">
        <v>58</v>
      </c>
      <c r="R7528" s="6">
        <f>_xlfn.XLOOKUP(CleanedData[[#This Row],[Product]],'02_Lookup_Tables'!$A$2:$A$126,'02_Lookup_Tables'!$B$2:$B$126)</f>
        <v>369.57</v>
      </c>
      <c r="S7528" t="str">
        <f>VLOOKUP(CleanedData[[#This Row],[Product]],'02_Lookup_Tables'!$H$2:$I$126,2,FALSE)</f>
        <v>Accessories</v>
      </c>
      <c r="T7528" t="str">
        <f>VLOOKUP(CleanedData[[#This Row],[Province]],'02_Lookup_Tables'!$D$2:$E$10,2, FALSE)</f>
        <v>Western Region</v>
      </c>
      <c r="U7528" t="str" cm="1">
        <f t="array" ref="U7528">_xlfn.IFS(CleanedData[[#This Row],[Purchase Amount]]&lt;500,"Low",
CleanedData[[#This Row],[Purchase Amount]]&lt;5000,"Medium",
TRUE,"High")</f>
        <v>Low</v>
      </c>
      <c r="V7528" t="str">
        <f>TEXT(CleanedData[[#This Row],[Date]],"mmmm")</f>
        <v>February</v>
      </c>
      <c r="W7528" t="str">
        <f>"Q"&amp;ROUNDUP(MONTH(CleanedData[[#This Row],[Date]])/3,0)</f>
        <v>Q1</v>
      </c>
      <c r="X7528" t="str">
        <f>IF(CleanedData[[#This Row],[Purchase Amount]]&gt;=5000,"Yes","No")</f>
        <v>No</v>
      </c>
      <c r="Y7528">
        <f>IF(CleanedData[[#This Row],[Recommend]]="Yes",1,0)</f>
        <v>1</v>
      </c>
      <c r="Z7528" s="6">
        <f>CleanedData[[#This Row],[Purchase Amount]]*0.15</f>
        <v>55.435499999999998</v>
      </c>
      <c r="AA7528" s="6">
        <f>CleanedData[[#This Row],[Purchase Amount]]*1.15</f>
        <v>425.00549999999998</v>
      </c>
    </row>
    <row r="7529" spans="1:27" x14ac:dyDescent="0.3">
      <c r="A7529">
        <v>9093</v>
      </c>
      <c r="B7529" t="s">
        <v>7754</v>
      </c>
      <c r="C7529" s="1">
        <v>45716</v>
      </c>
      <c r="D7529">
        <v>78</v>
      </c>
      <c r="E7529" t="s">
        <v>60</v>
      </c>
      <c r="F7529" t="s">
        <v>125</v>
      </c>
      <c r="G7529" t="s">
        <v>282</v>
      </c>
      <c r="H7529">
        <v>3</v>
      </c>
      <c r="I7529" t="s">
        <v>45</v>
      </c>
      <c r="J7529" t="s">
        <v>69</v>
      </c>
      <c r="K7529" t="s">
        <v>64</v>
      </c>
      <c r="L7529" t="s">
        <v>45</v>
      </c>
      <c r="M7529" t="s">
        <v>136</v>
      </c>
      <c r="N7529" t="s">
        <v>48</v>
      </c>
      <c r="O7529" t="s">
        <v>89</v>
      </c>
      <c r="P7529" t="s">
        <v>49</v>
      </c>
      <c r="Q7529" t="s">
        <v>97</v>
      </c>
      <c r="R7529" s="6">
        <f>_xlfn.XLOOKUP(CleanedData[[#This Row],[Product]],'02_Lookup_Tables'!$A$2:$A$126,'02_Lookup_Tables'!$B$2:$B$126)</f>
        <v>1859.13</v>
      </c>
      <c r="S7529" t="str">
        <f>VLOOKUP(CleanedData[[#This Row],[Product]],'02_Lookup_Tables'!$H$2:$I$126,2,FALSE)</f>
        <v>Home Devices</v>
      </c>
      <c r="T7529" t="str">
        <f>VLOOKUP(CleanedData[[#This Row],[Province]],'02_Lookup_Tables'!$D$2:$E$10,2, FALSE)</f>
        <v>Western Region</v>
      </c>
      <c r="U7529" t="str" cm="1">
        <f t="array" ref="U7529">_xlfn.IFS(CleanedData[[#This Row],[Purchase Amount]]&lt;500,"Low",
CleanedData[[#This Row],[Purchase Amount]]&lt;5000,"Medium",
TRUE,"High")</f>
        <v>Medium</v>
      </c>
      <c r="V7529" t="str">
        <f>TEXT(CleanedData[[#This Row],[Date]],"mmmm")</f>
        <v>February</v>
      </c>
      <c r="W7529" t="str">
        <f>"Q"&amp;ROUNDUP(MONTH(CleanedData[[#This Row],[Date]])/3,0)</f>
        <v>Q1</v>
      </c>
      <c r="X7529" t="str">
        <f>IF(CleanedData[[#This Row],[Purchase Amount]]&gt;=5000,"Yes","No")</f>
        <v>No</v>
      </c>
      <c r="Y7529">
        <f>IF(CleanedData[[#This Row],[Recommend]]="Yes",1,0)</f>
        <v>1</v>
      </c>
      <c r="Z7529" s="6">
        <f>CleanedData[[#This Row],[Purchase Amount]]*0.15</f>
        <v>278.86950000000002</v>
      </c>
      <c r="AA7529" s="6">
        <f>CleanedData[[#This Row],[Purchase Amount]]*1.15</f>
        <v>2137.9994999999999</v>
      </c>
    </row>
    <row r="7530" spans="1:27" x14ac:dyDescent="0.3">
      <c r="A7530">
        <v>9095</v>
      </c>
      <c r="B7530" t="s">
        <v>7755</v>
      </c>
      <c r="C7530" s="1">
        <v>45399</v>
      </c>
      <c r="D7530">
        <v>33</v>
      </c>
      <c r="E7530" t="s">
        <v>60</v>
      </c>
      <c r="F7530" t="s">
        <v>72</v>
      </c>
      <c r="G7530" t="s">
        <v>317</v>
      </c>
      <c r="H7530">
        <v>3</v>
      </c>
      <c r="I7530" t="s">
        <v>45</v>
      </c>
      <c r="J7530" t="s">
        <v>43</v>
      </c>
      <c r="K7530" t="s">
        <v>44</v>
      </c>
      <c r="L7530" t="s">
        <v>45</v>
      </c>
      <c r="M7530" t="s">
        <v>79</v>
      </c>
      <c r="N7530" t="s">
        <v>48</v>
      </c>
      <c r="O7530" t="s">
        <v>89</v>
      </c>
      <c r="P7530" t="s">
        <v>49</v>
      </c>
      <c r="Q7530" t="s">
        <v>58</v>
      </c>
      <c r="R7530" s="6">
        <f>_xlfn.XLOOKUP(CleanedData[[#This Row],[Product]],'02_Lookup_Tables'!$A$2:$A$126,'02_Lookup_Tables'!$B$2:$B$126)</f>
        <v>10347.709999999999</v>
      </c>
      <c r="S7530" t="str">
        <f>VLOOKUP(CleanedData[[#This Row],[Product]],'02_Lookup_Tables'!$H$2:$I$126,2,FALSE)</f>
        <v>Home Devices</v>
      </c>
      <c r="T7530" t="str">
        <f>VLOOKUP(CleanedData[[#This Row],[Province]],'02_Lookup_Tables'!$D$2:$E$10,2, FALSE)</f>
        <v>Central Region</v>
      </c>
      <c r="U7530" t="str" cm="1">
        <f t="array" ref="U7530">_xlfn.IFS(CleanedData[[#This Row],[Purchase Amount]]&lt;500,"Low",
CleanedData[[#This Row],[Purchase Amount]]&lt;5000,"Medium",
TRUE,"High")</f>
        <v>High</v>
      </c>
      <c r="V7530" t="str">
        <f>TEXT(CleanedData[[#This Row],[Date]],"mmmm")</f>
        <v>April</v>
      </c>
      <c r="W7530" t="str">
        <f>"Q"&amp;ROUNDUP(MONTH(CleanedData[[#This Row],[Date]])/3,0)</f>
        <v>Q2</v>
      </c>
      <c r="X7530" t="str">
        <f>IF(CleanedData[[#This Row],[Purchase Amount]]&gt;=5000,"Yes","No")</f>
        <v>Yes</v>
      </c>
      <c r="Y7530">
        <f>IF(CleanedData[[#This Row],[Recommend]]="Yes",1,0)</f>
        <v>1</v>
      </c>
      <c r="Z7530" s="6">
        <f>CleanedData[[#This Row],[Purchase Amount]]*0.15</f>
        <v>1552.1564999999998</v>
      </c>
      <c r="AA7530" s="6">
        <f>CleanedData[[#This Row],[Purchase Amount]]*1.15</f>
        <v>11899.866499999998</v>
      </c>
    </row>
    <row r="7531" spans="1:27" x14ac:dyDescent="0.3">
      <c r="A7531">
        <v>9096</v>
      </c>
      <c r="B7531" t="s">
        <v>7756</v>
      </c>
      <c r="C7531" s="1">
        <v>45978</v>
      </c>
      <c r="D7531">
        <v>46</v>
      </c>
      <c r="E7531" t="s">
        <v>52</v>
      </c>
      <c r="F7531" t="s">
        <v>77</v>
      </c>
      <c r="G7531" t="s">
        <v>349</v>
      </c>
      <c r="H7531">
        <v>1</v>
      </c>
      <c r="I7531" t="s">
        <v>42</v>
      </c>
      <c r="J7531" t="s">
        <v>74</v>
      </c>
      <c r="K7531" t="s">
        <v>64</v>
      </c>
      <c r="L7531" t="s">
        <v>42</v>
      </c>
      <c r="M7531" t="s">
        <v>85</v>
      </c>
      <c r="N7531" t="s">
        <v>80</v>
      </c>
      <c r="O7531" t="s">
        <v>48</v>
      </c>
      <c r="P7531" t="s">
        <v>49</v>
      </c>
      <c r="Q7531" t="s">
        <v>93</v>
      </c>
      <c r="R7531" s="6">
        <f>_xlfn.XLOOKUP(CleanedData[[#This Row],[Product]],'02_Lookup_Tables'!$A$2:$A$126,'02_Lookup_Tables'!$B$2:$B$126)</f>
        <v>53.85</v>
      </c>
      <c r="S7531" t="str">
        <f>VLOOKUP(CleanedData[[#This Row],[Product]],'02_Lookup_Tables'!$H$2:$I$126,2,FALSE)</f>
        <v>Food</v>
      </c>
      <c r="T7531" t="str">
        <f>VLOOKUP(CleanedData[[#This Row],[Province]],'02_Lookup_Tables'!$D$2:$E$10,2, FALSE)</f>
        <v>Central Region</v>
      </c>
      <c r="U7531" t="str" cm="1">
        <f t="array" ref="U7531">_xlfn.IFS(CleanedData[[#This Row],[Purchase Amount]]&lt;500,"Low",
CleanedData[[#This Row],[Purchase Amount]]&lt;5000,"Medium",
TRUE,"High")</f>
        <v>Low</v>
      </c>
      <c r="V7531" t="str">
        <f>TEXT(CleanedData[[#This Row],[Date]],"mmmm")</f>
        <v>November</v>
      </c>
      <c r="W7531" t="str">
        <f>"Q"&amp;ROUNDUP(MONTH(CleanedData[[#This Row],[Date]])/3,0)</f>
        <v>Q4</v>
      </c>
      <c r="X7531" t="str">
        <f>IF(CleanedData[[#This Row],[Purchase Amount]]&gt;=5000,"Yes","No")</f>
        <v>No</v>
      </c>
      <c r="Y7531">
        <f>IF(CleanedData[[#This Row],[Recommend]]="Yes",1,0)</f>
        <v>0</v>
      </c>
      <c r="Z7531" s="6">
        <f>CleanedData[[#This Row],[Purchase Amount]]*0.15</f>
        <v>8.0775000000000006</v>
      </c>
      <c r="AA7531" s="6">
        <f>CleanedData[[#This Row],[Purchase Amount]]*1.15</f>
        <v>61.927499999999995</v>
      </c>
    </row>
    <row r="7532" spans="1:27" x14ac:dyDescent="0.3">
      <c r="A7532">
        <v>9097</v>
      </c>
      <c r="B7532" t="s">
        <v>7757</v>
      </c>
      <c r="C7532" s="1">
        <v>45709</v>
      </c>
      <c r="D7532">
        <v>35</v>
      </c>
      <c r="E7532" t="s">
        <v>52</v>
      </c>
      <c r="F7532" t="s">
        <v>77</v>
      </c>
      <c r="G7532" t="s">
        <v>668</v>
      </c>
      <c r="H7532">
        <v>5</v>
      </c>
      <c r="I7532" t="s">
        <v>42</v>
      </c>
      <c r="J7532" t="s">
        <v>43</v>
      </c>
      <c r="K7532" t="s">
        <v>55</v>
      </c>
      <c r="L7532" t="s">
        <v>42</v>
      </c>
      <c r="M7532" t="s">
        <v>208</v>
      </c>
      <c r="N7532" t="s">
        <v>57</v>
      </c>
      <c r="O7532" t="s">
        <v>89</v>
      </c>
      <c r="P7532" t="s">
        <v>70</v>
      </c>
      <c r="Q7532" t="s">
        <v>81</v>
      </c>
      <c r="R7532" s="6">
        <f>_xlfn.XLOOKUP(CleanedData[[#This Row],[Product]],'02_Lookup_Tables'!$A$2:$A$126,'02_Lookup_Tables'!$B$2:$B$126)</f>
        <v>301.58</v>
      </c>
      <c r="S7532" t="str">
        <f>VLOOKUP(CleanedData[[#This Row],[Product]],'02_Lookup_Tables'!$H$2:$I$126,2,FALSE)</f>
        <v>Food</v>
      </c>
      <c r="T7532" t="str">
        <f>VLOOKUP(CleanedData[[#This Row],[Province]],'02_Lookup_Tables'!$D$2:$E$10,2, FALSE)</f>
        <v>Central Region</v>
      </c>
      <c r="U7532" t="str" cm="1">
        <f t="array" ref="U7532">_xlfn.IFS(CleanedData[[#This Row],[Purchase Amount]]&lt;500,"Low",
CleanedData[[#This Row],[Purchase Amount]]&lt;5000,"Medium",
TRUE,"High")</f>
        <v>Low</v>
      </c>
      <c r="V7532" t="str">
        <f>TEXT(CleanedData[[#This Row],[Date]],"mmmm")</f>
        <v>February</v>
      </c>
      <c r="W7532" t="str">
        <f>"Q"&amp;ROUNDUP(MONTH(CleanedData[[#This Row],[Date]])/3,0)</f>
        <v>Q1</v>
      </c>
      <c r="X7532" t="str">
        <f>IF(CleanedData[[#This Row],[Purchase Amount]]&gt;=5000,"Yes","No")</f>
        <v>No</v>
      </c>
      <c r="Y7532">
        <f>IF(CleanedData[[#This Row],[Recommend]]="Yes",1,0)</f>
        <v>0</v>
      </c>
      <c r="Z7532" s="6">
        <f>CleanedData[[#This Row],[Purchase Amount]]*0.15</f>
        <v>45.236999999999995</v>
      </c>
      <c r="AA7532" s="6">
        <f>CleanedData[[#This Row],[Purchase Amount]]*1.15</f>
        <v>346.81699999999995</v>
      </c>
    </row>
    <row r="7533" spans="1:27" x14ac:dyDescent="0.3">
      <c r="A7533">
        <v>9098</v>
      </c>
      <c r="B7533" t="s">
        <v>7758</v>
      </c>
      <c r="C7533" s="1">
        <v>45778</v>
      </c>
      <c r="E7533" t="s">
        <v>60</v>
      </c>
      <c r="F7533" t="s">
        <v>61</v>
      </c>
      <c r="G7533" t="s">
        <v>347</v>
      </c>
      <c r="H7533">
        <v>4</v>
      </c>
      <c r="I7533" t="s">
        <v>42</v>
      </c>
      <c r="J7533" t="s">
        <v>63</v>
      </c>
      <c r="K7533" t="s">
        <v>55</v>
      </c>
      <c r="L7533" t="s">
        <v>42</v>
      </c>
      <c r="M7533" t="s">
        <v>46</v>
      </c>
      <c r="N7533" t="s">
        <v>96</v>
      </c>
      <c r="O7533" t="s">
        <v>89</v>
      </c>
      <c r="P7533" t="s">
        <v>70</v>
      </c>
      <c r="Q7533" t="s">
        <v>166</v>
      </c>
      <c r="R7533" s="6">
        <f>_xlfn.XLOOKUP(CleanedData[[#This Row],[Product]],'02_Lookup_Tables'!$A$2:$A$126,'02_Lookup_Tables'!$B$2:$B$126)</f>
        <v>16523.5</v>
      </c>
      <c r="S7533" t="str">
        <f>VLOOKUP(CleanedData[[#This Row],[Product]],'02_Lookup_Tables'!$H$2:$I$126,2,FALSE)</f>
        <v>Electronics</v>
      </c>
      <c r="T7533" t="str">
        <f>VLOOKUP(CleanedData[[#This Row],[Province]],'02_Lookup_Tables'!$D$2:$E$10,2, FALSE)</f>
        <v>Southern Region</v>
      </c>
      <c r="U7533" t="str" cm="1">
        <f t="array" ref="U7533">_xlfn.IFS(CleanedData[[#This Row],[Purchase Amount]]&lt;500,"Low",
CleanedData[[#This Row],[Purchase Amount]]&lt;5000,"Medium",
TRUE,"High")</f>
        <v>High</v>
      </c>
      <c r="V7533" t="str">
        <f>TEXT(CleanedData[[#This Row],[Date]],"mmmm")</f>
        <v>May</v>
      </c>
      <c r="W7533" t="str">
        <f>"Q"&amp;ROUNDUP(MONTH(CleanedData[[#This Row],[Date]])/3,0)</f>
        <v>Q2</v>
      </c>
      <c r="X7533" t="str">
        <f>IF(CleanedData[[#This Row],[Purchase Amount]]&gt;=5000,"Yes","No")</f>
        <v>Yes</v>
      </c>
      <c r="Y7533">
        <f>IF(CleanedData[[#This Row],[Recommend]]="Yes",1,0)</f>
        <v>0</v>
      </c>
      <c r="Z7533" s="6">
        <f>CleanedData[[#This Row],[Purchase Amount]]*0.15</f>
        <v>2478.5250000000001</v>
      </c>
      <c r="AA7533" s="6">
        <f>CleanedData[[#This Row],[Purchase Amount]]*1.15</f>
        <v>19002.024999999998</v>
      </c>
    </row>
    <row r="7534" spans="1:27" x14ac:dyDescent="0.3">
      <c r="A7534">
        <v>9099</v>
      </c>
      <c r="B7534" t="s">
        <v>7759</v>
      </c>
      <c r="C7534" s="1">
        <v>45356</v>
      </c>
      <c r="D7534">
        <v>34</v>
      </c>
      <c r="E7534" t="s">
        <v>52</v>
      </c>
      <c r="F7534" t="s">
        <v>72</v>
      </c>
      <c r="G7534" t="s">
        <v>505</v>
      </c>
      <c r="H7534">
        <v>4</v>
      </c>
      <c r="I7534" t="s">
        <v>45</v>
      </c>
      <c r="J7534" t="s">
        <v>69</v>
      </c>
      <c r="K7534" t="s">
        <v>44</v>
      </c>
      <c r="L7534" t="s">
        <v>45</v>
      </c>
      <c r="M7534" t="s">
        <v>112</v>
      </c>
      <c r="N7534" t="s">
        <v>96</v>
      </c>
      <c r="O7534" t="s">
        <v>48</v>
      </c>
      <c r="P7534" t="s">
        <v>49</v>
      </c>
      <c r="Q7534" t="s">
        <v>58</v>
      </c>
      <c r="R7534" s="6">
        <f>_xlfn.XLOOKUP(CleanedData[[#This Row],[Product]],'02_Lookup_Tables'!$A$2:$A$126,'02_Lookup_Tables'!$B$2:$B$126)</f>
        <v>2572.02</v>
      </c>
      <c r="S7534" t="str">
        <f>VLOOKUP(CleanedData[[#This Row],[Product]],'02_Lookup_Tables'!$H$2:$I$126,2,FALSE)</f>
        <v>Home &amp; Living</v>
      </c>
      <c r="T7534" t="str">
        <f>VLOOKUP(CleanedData[[#This Row],[Province]],'02_Lookup_Tables'!$D$2:$E$10,2, FALSE)</f>
        <v>Central Region</v>
      </c>
      <c r="U7534" t="str" cm="1">
        <f t="array" ref="U7534">_xlfn.IFS(CleanedData[[#This Row],[Purchase Amount]]&lt;500,"Low",
CleanedData[[#This Row],[Purchase Amount]]&lt;5000,"Medium",
TRUE,"High")</f>
        <v>Medium</v>
      </c>
      <c r="V7534" t="str">
        <f>TEXT(CleanedData[[#This Row],[Date]],"mmmm")</f>
        <v>March</v>
      </c>
      <c r="W7534" t="str">
        <f>"Q"&amp;ROUNDUP(MONTH(CleanedData[[#This Row],[Date]])/3,0)</f>
        <v>Q1</v>
      </c>
      <c r="X7534" t="str">
        <f>IF(CleanedData[[#This Row],[Purchase Amount]]&gt;=5000,"Yes","No")</f>
        <v>No</v>
      </c>
      <c r="Y7534">
        <f>IF(CleanedData[[#This Row],[Recommend]]="Yes",1,0)</f>
        <v>1</v>
      </c>
      <c r="Z7534" s="6">
        <f>CleanedData[[#This Row],[Purchase Amount]]*0.15</f>
        <v>385.803</v>
      </c>
      <c r="AA7534" s="6">
        <f>CleanedData[[#This Row],[Purchase Amount]]*1.15</f>
        <v>2957.8229999999999</v>
      </c>
    </row>
    <row r="7535" spans="1:27" x14ac:dyDescent="0.3">
      <c r="A7535">
        <v>9100</v>
      </c>
      <c r="B7535" t="s">
        <v>7760</v>
      </c>
      <c r="C7535" s="1">
        <v>45424</v>
      </c>
      <c r="D7535">
        <v>70</v>
      </c>
      <c r="E7535" t="s">
        <v>60</v>
      </c>
      <c r="F7535" t="s">
        <v>125</v>
      </c>
      <c r="G7535" t="s">
        <v>207</v>
      </c>
      <c r="H7535">
        <v>5</v>
      </c>
      <c r="I7535" t="s">
        <v>42</v>
      </c>
      <c r="J7535" t="s">
        <v>63</v>
      </c>
      <c r="K7535" t="s">
        <v>64</v>
      </c>
      <c r="L7535" t="s">
        <v>45</v>
      </c>
      <c r="N7535" t="s">
        <v>57</v>
      </c>
      <c r="O7535" t="s">
        <v>134</v>
      </c>
      <c r="P7535" t="s">
        <v>8646</v>
      </c>
      <c r="Q7535" t="s">
        <v>97</v>
      </c>
      <c r="R7535" s="6">
        <f>_xlfn.XLOOKUP(CleanedData[[#This Row],[Product]],'02_Lookup_Tables'!$A$2:$A$126,'02_Lookup_Tables'!$B$2:$B$126)</f>
        <v>3755.73</v>
      </c>
      <c r="S7535" t="str">
        <f>VLOOKUP(CleanedData[[#This Row],[Product]],'02_Lookup_Tables'!$H$2:$I$126,2,FALSE)</f>
        <v>Sports &amp; Outdoors</v>
      </c>
      <c r="T7535" t="str">
        <f>VLOOKUP(CleanedData[[#This Row],[Province]],'02_Lookup_Tables'!$D$2:$E$10,2, FALSE)</f>
        <v>Western Region</v>
      </c>
      <c r="U7535" t="str" cm="1">
        <f t="array" ref="U7535">_xlfn.IFS(CleanedData[[#This Row],[Purchase Amount]]&lt;500,"Low",
CleanedData[[#This Row],[Purchase Amount]]&lt;5000,"Medium",
TRUE,"High")</f>
        <v>Medium</v>
      </c>
      <c r="V7535" t="str">
        <f>TEXT(CleanedData[[#This Row],[Date]],"mmmm")</f>
        <v>May</v>
      </c>
      <c r="W7535" t="str">
        <f>"Q"&amp;ROUNDUP(MONTH(CleanedData[[#This Row],[Date]])/3,0)</f>
        <v>Q2</v>
      </c>
      <c r="X7535" t="str">
        <f>IF(CleanedData[[#This Row],[Purchase Amount]]&gt;=5000,"Yes","No")</f>
        <v>No</v>
      </c>
      <c r="Y7535">
        <f>IF(CleanedData[[#This Row],[Recommend]]="Yes",1,0)</f>
        <v>0</v>
      </c>
      <c r="Z7535" s="6">
        <f>CleanedData[[#This Row],[Purchase Amount]]*0.15</f>
        <v>563.35950000000003</v>
      </c>
      <c r="AA7535" s="6">
        <f>CleanedData[[#This Row],[Purchase Amount]]*1.15</f>
        <v>4319.0895</v>
      </c>
    </row>
    <row r="7536" spans="1:27" x14ac:dyDescent="0.3">
      <c r="A7536">
        <v>9101</v>
      </c>
      <c r="B7536" t="s">
        <v>7761</v>
      </c>
      <c r="C7536" s="1">
        <v>45571</v>
      </c>
      <c r="D7536">
        <v>31</v>
      </c>
      <c r="E7536" t="s">
        <v>39</v>
      </c>
      <c r="F7536" t="s">
        <v>83</v>
      </c>
      <c r="G7536" t="s">
        <v>294</v>
      </c>
      <c r="H7536">
        <v>4</v>
      </c>
      <c r="I7536" t="s">
        <v>45</v>
      </c>
      <c r="J7536" t="s">
        <v>54</v>
      </c>
      <c r="K7536" t="s">
        <v>44</v>
      </c>
      <c r="L7536" t="s">
        <v>42</v>
      </c>
      <c r="M7536" t="s">
        <v>196</v>
      </c>
      <c r="N7536" t="s">
        <v>96</v>
      </c>
      <c r="O7536" t="s">
        <v>89</v>
      </c>
      <c r="P7536" t="s">
        <v>70</v>
      </c>
      <c r="Q7536" t="s">
        <v>58</v>
      </c>
      <c r="R7536" s="6">
        <f>_xlfn.XLOOKUP(CleanedData[[#This Row],[Product]],'02_Lookup_Tables'!$A$2:$A$126,'02_Lookup_Tables'!$B$2:$B$126)</f>
        <v>16291.52</v>
      </c>
      <c r="S7536" t="str">
        <f>VLOOKUP(CleanedData[[#This Row],[Product]],'02_Lookup_Tables'!$H$2:$I$126,2,FALSE)</f>
        <v>Home Devices</v>
      </c>
      <c r="T7536" t="str">
        <f>VLOOKUP(CleanedData[[#This Row],[Province]],'02_Lookup_Tables'!$D$2:$E$10,2, FALSE)</f>
        <v>Western Region</v>
      </c>
      <c r="U7536" t="str" cm="1">
        <f t="array" ref="U7536">_xlfn.IFS(CleanedData[[#This Row],[Purchase Amount]]&lt;500,"Low",
CleanedData[[#This Row],[Purchase Amount]]&lt;5000,"Medium",
TRUE,"High")</f>
        <v>High</v>
      </c>
      <c r="V7536" t="str">
        <f>TEXT(CleanedData[[#This Row],[Date]],"mmmm")</f>
        <v>October</v>
      </c>
      <c r="W7536" t="str">
        <f>"Q"&amp;ROUNDUP(MONTH(CleanedData[[#This Row],[Date]])/3,0)</f>
        <v>Q4</v>
      </c>
      <c r="X7536" t="str">
        <f>IF(CleanedData[[#This Row],[Purchase Amount]]&gt;=5000,"Yes","No")</f>
        <v>Yes</v>
      </c>
      <c r="Y7536">
        <f>IF(CleanedData[[#This Row],[Recommend]]="Yes",1,0)</f>
        <v>1</v>
      </c>
      <c r="Z7536" s="6">
        <f>CleanedData[[#This Row],[Purchase Amount]]*0.15</f>
        <v>2443.7280000000001</v>
      </c>
      <c r="AA7536" s="6">
        <f>CleanedData[[#This Row],[Purchase Amount]]*1.15</f>
        <v>18735.248</v>
      </c>
    </row>
    <row r="7537" spans="1:27" x14ac:dyDescent="0.3">
      <c r="A7537">
        <v>9103</v>
      </c>
      <c r="B7537" t="s">
        <v>7762</v>
      </c>
      <c r="C7537" s="1">
        <v>45634</v>
      </c>
      <c r="D7537">
        <v>79</v>
      </c>
      <c r="E7537" t="s">
        <v>52</v>
      </c>
      <c r="F7537" t="s">
        <v>40</v>
      </c>
      <c r="G7537" t="s">
        <v>391</v>
      </c>
      <c r="H7537">
        <v>1</v>
      </c>
      <c r="I7537" t="s">
        <v>42</v>
      </c>
      <c r="J7537" t="s">
        <v>74</v>
      </c>
      <c r="K7537" t="s">
        <v>44</v>
      </c>
      <c r="L7537" t="s">
        <v>45</v>
      </c>
      <c r="M7537" t="s">
        <v>79</v>
      </c>
      <c r="N7537" t="s">
        <v>80</v>
      </c>
      <c r="O7537" t="s">
        <v>89</v>
      </c>
      <c r="P7537" t="s">
        <v>49</v>
      </c>
      <c r="Q7537" t="s">
        <v>97</v>
      </c>
      <c r="R7537" s="6">
        <f>_xlfn.XLOOKUP(CleanedData[[#This Row],[Product]],'02_Lookup_Tables'!$A$2:$A$126,'02_Lookup_Tables'!$B$2:$B$126)</f>
        <v>886.51</v>
      </c>
      <c r="S7537" t="str">
        <f>VLOOKUP(CleanedData[[#This Row],[Product]],'02_Lookup_Tables'!$H$2:$I$126,2,FALSE)</f>
        <v>Beauty &amp; Personal Care</v>
      </c>
      <c r="T7537" t="str">
        <f>VLOOKUP(CleanedData[[#This Row],[Province]],'02_Lookup_Tables'!$D$2:$E$10,2, FALSE)</f>
        <v>Northern Region</v>
      </c>
      <c r="U7537" t="str" cm="1">
        <f t="array" ref="U7537">_xlfn.IFS(CleanedData[[#This Row],[Purchase Amount]]&lt;500,"Low",
CleanedData[[#This Row],[Purchase Amount]]&lt;5000,"Medium",
TRUE,"High")</f>
        <v>Medium</v>
      </c>
      <c r="V7537" t="str">
        <f>TEXT(CleanedData[[#This Row],[Date]],"mmmm")</f>
        <v>December</v>
      </c>
      <c r="W7537" t="str">
        <f>"Q"&amp;ROUNDUP(MONTH(CleanedData[[#This Row],[Date]])/3,0)</f>
        <v>Q4</v>
      </c>
      <c r="X7537" t="str">
        <f>IF(CleanedData[[#This Row],[Purchase Amount]]&gt;=5000,"Yes","No")</f>
        <v>No</v>
      </c>
      <c r="Y7537">
        <f>IF(CleanedData[[#This Row],[Recommend]]="Yes",1,0)</f>
        <v>0</v>
      </c>
      <c r="Z7537" s="6">
        <f>CleanedData[[#This Row],[Purchase Amount]]*0.15</f>
        <v>132.97649999999999</v>
      </c>
      <c r="AA7537" s="6">
        <f>CleanedData[[#This Row],[Purchase Amount]]*1.15</f>
        <v>1019.4864999999999</v>
      </c>
    </row>
    <row r="7538" spans="1:27" x14ac:dyDescent="0.3">
      <c r="A7538">
        <v>9104</v>
      </c>
      <c r="B7538" t="s">
        <v>7763</v>
      </c>
      <c r="C7538" s="1">
        <v>45935</v>
      </c>
      <c r="D7538">
        <v>57</v>
      </c>
      <c r="E7538" t="s">
        <v>52</v>
      </c>
      <c r="F7538" t="s">
        <v>72</v>
      </c>
      <c r="G7538" t="s">
        <v>472</v>
      </c>
      <c r="H7538">
        <v>5</v>
      </c>
      <c r="I7538" t="s">
        <v>42</v>
      </c>
      <c r="J7538" t="s">
        <v>74</v>
      </c>
      <c r="K7538" t="s">
        <v>44</v>
      </c>
      <c r="L7538" t="s">
        <v>42</v>
      </c>
      <c r="M7538" t="s">
        <v>112</v>
      </c>
      <c r="N7538" t="s">
        <v>57</v>
      </c>
      <c r="O7538" t="s">
        <v>48</v>
      </c>
      <c r="P7538" t="s">
        <v>49</v>
      </c>
      <c r="Q7538" t="s">
        <v>50</v>
      </c>
      <c r="R7538" s="6">
        <f>_xlfn.XLOOKUP(CleanedData[[#This Row],[Product]],'02_Lookup_Tables'!$A$2:$A$126,'02_Lookup_Tables'!$B$2:$B$126)</f>
        <v>2216.12</v>
      </c>
      <c r="S7538" t="str">
        <f>VLOOKUP(CleanedData[[#This Row],[Product]],'02_Lookup_Tables'!$H$2:$I$126,2,FALSE)</f>
        <v>Beauty &amp; Personal Care</v>
      </c>
      <c r="T7538" t="str">
        <f>VLOOKUP(CleanedData[[#This Row],[Province]],'02_Lookup_Tables'!$D$2:$E$10,2, FALSE)</f>
        <v>Central Region</v>
      </c>
      <c r="U7538" t="str" cm="1">
        <f t="array" ref="U7538">_xlfn.IFS(CleanedData[[#This Row],[Purchase Amount]]&lt;500,"Low",
CleanedData[[#This Row],[Purchase Amount]]&lt;5000,"Medium",
TRUE,"High")</f>
        <v>Medium</v>
      </c>
      <c r="V7538" t="str">
        <f>TEXT(CleanedData[[#This Row],[Date]],"mmmm")</f>
        <v>October</v>
      </c>
      <c r="W7538" t="str">
        <f>"Q"&amp;ROUNDUP(MONTH(CleanedData[[#This Row],[Date]])/3,0)</f>
        <v>Q4</v>
      </c>
      <c r="X7538" t="str">
        <f>IF(CleanedData[[#This Row],[Purchase Amount]]&gt;=5000,"Yes","No")</f>
        <v>No</v>
      </c>
      <c r="Y7538">
        <f>IF(CleanedData[[#This Row],[Recommend]]="Yes",1,0)</f>
        <v>0</v>
      </c>
      <c r="Z7538" s="6">
        <f>CleanedData[[#This Row],[Purchase Amount]]*0.15</f>
        <v>332.41799999999995</v>
      </c>
      <c r="AA7538" s="6">
        <f>CleanedData[[#This Row],[Purchase Amount]]*1.15</f>
        <v>2548.5379999999996</v>
      </c>
    </row>
    <row r="7539" spans="1:27" x14ac:dyDescent="0.3">
      <c r="A7539">
        <v>9105</v>
      </c>
      <c r="B7539" t="s">
        <v>7764</v>
      </c>
      <c r="C7539" s="1">
        <v>45330</v>
      </c>
      <c r="D7539">
        <v>29</v>
      </c>
      <c r="E7539" t="s">
        <v>60</v>
      </c>
      <c r="F7539" t="s">
        <v>68</v>
      </c>
      <c r="G7539" t="s">
        <v>216</v>
      </c>
      <c r="H7539">
        <v>2</v>
      </c>
      <c r="I7539" t="s">
        <v>45</v>
      </c>
      <c r="J7539" t="s">
        <v>63</v>
      </c>
      <c r="K7539" t="s">
        <v>44</v>
      </c>
      <c r="L7539" t="s">
        <v>42</v>
      </c>
      <c r="M7539" t="s">
        <v>231</v>
      </c>
      <c r="N7539" t="s">
        <v>47</v>
      </c>
      <c r="O7539" t="s">
        <v>89</v>
      </c>
      <c r="P7539" t="s">
        <v>49</v>
      </c>
      <c r="Q7539" t="s">
        <v>58</v>
      </c>
      <c r="R7539" s="6">
        <f>_xlfn.XLOOKUP(CleanedData[[#This Row],[Product]],'02_Lookup_Tables'!$A$2:$A$126,'02_Lookup_Tables'!$B$2:$B$126)</f>
        <v>929.55</v>
      </c>
      <c r="S7539" t="str">
        <f>VLOOKUP(CleanedData[[#This Row],[Product]],'02_Lookup_Tables'!$H$2:$I$126,2,FALSE)</f>
        <v>Accessories</v>
      </c>
      <c r="T7539" t="str">
        <f>VLOOKUP(CleanedData[[#This Row],[Province]],'02_Lookup_Tables'!$D$2:$E$10,2, FALSE)</f>
        <v>Northern Region</v>
      </c>
      <c r="U7539" t="str" cm="1">
        <f t="array" ref="U7539">_xlfn.IFS(CleanedData[[#This Row],[Purchase Amount]]&lt;500,"Low",
CleanedData[[#This Row],[Purchase Amount]]&lt;5000,"Medium",
TRUE,"High")</f>
        <v>Medium</v>
      </c>
      <c r="V7539" t="str">
        <f>TEXT(CleanedData[[#This Row],[Date]],"mmmm")</f>
        <v>February</v>
      </c>
      <c r="W7539" t="str">
        <f>"Q"&amp;ROUNDUP(MONTH(CleanedData[[#This Row],[Date]])/3,0)</f>
        <v>Q1</v>
      </c>
      <c r="X7539" t="str">
        <f>IF(CleanedData[[#This Row],[Purchase Amount]]&gt;=5000,"Yes","No")</f>
        <v>No</v>
      </c>
      <c r="Y7539">
        <f>IF(CleanedData[[#This Row],[Recommend]]="Yes",1,0)</f>
        <v>1</v>
      </c>
      <c r="Z7539" s="6">
        <f>CleanedData[[#This Row],[Purchase Amount]]*0.15</f>
        <v>139.43249999999998</v>
      </c>
      <c r="AA7539" s="6">
        <f>CleanedData[[#This Row],[Purchase Amount]]*1.15</f>
        <v>1068.9824999999998</v>
      </c>
    </row>
    <row r="7540" spans="1:27" x14ac:dyDescent="0.3">
      <c r="A7540">
        <v>9106</v>
      </c>
      <c r="B7540" t="s">
        <v>7765</v>
      </c>
      <c r="C7540" s="1">
        <v>45361</v>
      </c>
      <c r="D7540">
        <v>25</v>
      </c>
      <c r="E7540" t="s">
        <v>52</v>
      </c>
      <c r="F7540" t="s">
        <v>68</v>
      </c>
      <c r="G7540" t="s">
        <v>269</v>
      </c>
      <c r="H7540">
        <v>1</v>
      </c>
      <c r="I7540" t="s">
        <v>42</v>
      </c>
      <c r="J7540" t="s">
        <v>69</v>
      </c>
      <c r="K7540" t="s">
        <v>64</v>
      </c>
      <c r="L7540" t="s">
        <v>45</v>
      </c>
      <c r="M7540" t="s">
        <v>112</v>
      </c>
      <c r="N7540" t="s">
        <v>80</v>
      </c>
      <c r="O7540" t="s">
        <v>48</v>
      </c>
      <c r="P7540" t="s">
        <v>49</v>
      </c>
      <c r="Q7540" t="s">
        <v>58</v>
      </c>
      <c r="R7540" s="6">
        <f>_xlfn.XLOOKUP(CleanedData[[#This Row],[Product]],'02_Lookup_Tables'!$A$2:$A$126,'02_Lookup_Tables'!$B$2:$B$126)</f>
        <v>1604.87</v>
      </c>
      <c r="S7540" t="str">
        <f>VLOOKUP(CleanedData[[#This Row],[Product]],'02_Lookup_Tables'!$H$2:$I$126,2,FALSE)</f>
        <v>Accessories</v>
      </c>
      <c r="T7540" t="str">
        <f>VLOOKUP(CleanedData[[#This Row],[Province]],'02_Lookup_Tables'!$D$2:$E$10,2, FALSE)</f>
        <v>Northern Region</v>
      </c>
      <c r="U7540" t="str" cm="1">
        <f t="array" ref="U7540">_xlfn.IFS(CleanedData[[#This Row],[Purchase Amount]]&lt;500,"Low",
CleanedData[[#This Row],[Purchase Amount]]&lt;5000,"Medium",
TRUE,"High")</f>
        <v>Medium</v>
      </c>
      <c r="V7540" t="str">
        <f>TEXT(CleanedData[[#This Row],[Date]],"mmmm")</f>
        <v>March</v>
      </c>
      <c r="W7540" t="str">
        <f>"Q"&amp;ROUNDUP(MONTH(CleanedData[[#This Row],[Date]])/3,0)</f>
        <v>Q1</v>
      </c>
      <c r="X7540" t="str">
        <f>IF(CleanedData[[#This Row],[Purchase Amount]]&gt;=5000,"Yes","No")</f>
        <v>No</v>
      </c>
      <c r="Y7540">
        <f>IF(CleanedData[[#This Row],[Recommend]]="Yes",1,0)</f>
        <v>0</v>
      </c>
      <c r="Z7540" s="6">
        <f>CleanedData[[#This Row],[Purchase Amount]]*0.15</f>
        <v>240.73049999999998</v>
      </c>
      <c r="AA7540" s="6">
        <f>CleanedData[[#This Row],[Purchase Amount]]*1.15</f>
        <v>1845.6004999999998</v>
      </c>
    </row>
    <row r="7541" spans="1:27" x14ac:dyDescent="0.3">
      <c r="A7541">
        <v>9107</v>
      </c>
      <c r="B7541" t="s">
        <v>7766</v>
      </c>
      <c r="C7541" s="1">
        <v>45961</v>
      </c>
      <c r="D7541">
        <v>50</v>
      </c>
      <c r="E7541" t="s">
        <v>52</v>
      </c>
      <c r="F7541" t="s">
        <v>72</v>
      </c>
      <c r="G7541" t="s">
        <v>359</v>
      </c>
      <c r="H7541">
        <v>2</v>
      </c>
      <c r="I7541" t="s">
        <v>45</v>
      </c>
      <c r="J7541" t="s">
        <v>54</v>
      </c>
      <c r="K7541" t="s">
        <v>64</v>
      </c>
      <c r="L7541" t="s">
        <v>42</v>
      </c>
      <c r="M7541" t="s">
        <v>147</v>
      </c>
      <c r="N7541" t="s">
        <v>47</v>
      </c>
      <c r="O7541" t="s">
        <v>148</v>
      </c>
      <c r="P7541" t="s">
        <v>70</v>
      </c>
      <c r="Q7541" t="s">
        <v>93</v>
      </c>
      <c r="R7541" s="6">
        <f>_xlfn.XLOOKUP(CleanedData[[#This Row],[Product]],'02_Lookup_Tables'!$A$2:$A$126,'02_Lookup_Tables'!$B$2:$B$126)</f>
        <v>34.200000000000003</v>
      </c>
      <c r="S7541" t="str">
        <f>VLOOKUP(CleanedData[[#This Row],[Product]],'02_Lookup_Tables'!$H$2:$I$126,2,FALSE)</f>
        <v>Food</v>
      </c>
      <c r="T7541" t="str">
        <f>VLOOKUP(CleanedData[[#This Row],[Province]],'02_Lookup_Tables'!$D$2:$E$10,2, FALSE)</f>
        <v>Central Region</v>
      </c>
      <c r="U7541" t="str" cm="1">
        <f t="array" ref="U7541">_xlfn.IFS(CleanedData[[#This Row],[Purchase Amount]]&lt;500,"Low",
CleanedData[[#This Row],[Purchase Amount]]&lt;5000,"Medium",
TRUE,"High")</f>
        <v>Low</v>
      </c>
      <c r="V7541" t="str">
        <f>TEXT(CleanedData[[#This Row],[Date]],"mmmm")</f>
        <v>October</v>
      </c>
      <c r="W7541" t="str">
        <f>"Q"&amp;ROUNDUP(MONTH(CleanedData[[#This Row],[Date]])/3,0)</f>
        <v>Q4</v>
      </c>
      <c r="X7541" t="str">
        <f>IF(CleanedData[[#This Row],[Purchase Amount]]&gt;=5000,"Yes","No")</f>
        <v>No</v>
      </c>
      <c r="Y7541">
        <f>IF(CleanedData[[#This Row],[Recommend]]="Yes",1,0)</f>
        <v>1</v>
      </c>
      <c r="Z7541" s="6">
        <f>CleanedData[[#This Row],[Purchase Amount]]*0.15</f>
        <v>5.13</v>
      </c>
      <c r="AA7541" s="6">
        <f>CleanedData[[#This Row],[Purchase Amount]]*1.15</f>
        <v>39.33</v>
      </c>
    </row>
    <row r="7542" spans="1:27" x14ac:dyDescent="0.3">
      <c r="A7542">
        <v>9108</v>
      </c>
      <c r="B7542" t="s">
        <v>7767</v>
      </c>
      <c r="C7542" s="1">
        <v>45733</v>
      </c>
      <c r="D7542">
        <v>20</v>
      </c>
      <c r="E7542" t="s">
        <v>39</v>
      </c>
      <c r="F7542" t="s">
        <v>72</v>
      </c>
      <c r="G7542" t="s">
        <v>179</v>
      </c>
      <c r="H7542">
        <v>2</v>
      </c>
      <c r="I7542" t="s">
        <v>45</v>
      </c>
      <c r="J7542" t="s">
        <v>54</v>
      </c>
      <c r="K7542" t="s">
        <v>64</v>
      </c>
      <c r="L7542" t="s">
        <v>42</v>
      </c>
      <c r="N7542" t="s">
        <v>47</v>
      </c>
      <c r="O7542" t="s">
        <v>134</v>
      </c>
      <c r="P7542" t="s">
        <v>8646</v>
      </c>
      <c r="Q7542" t="s">
        <v>66</v>
      </c>
      <c r="R7542" s="6">
        <f>_xlfn.XLOOKUP(CleanedData[[#This Row],[Product]],'02_Lookup_Tables'!$A$2:$A$126,'02_Lookup_Tables'!$B$2:$B$126)</f>
        <v>54.82</v>
      </c>
      <c r="S7542" t="str">
        <f>VLOOKUP(CleanedData[[#This Row],[Product]],'02_Lookup_Tables'!$H$2:$I$126,2,FALSE)</f>
        <v>Food</v>
      </c>
      <c r="T7542" t="str">
        <f>VLOOKUP(CleanedData[[#This Row],[Province]],'02_Lookup_Tables'!$D$2:$E$10,2, FALSE)</f>
        <v>Central Region</v>
      </c>
      <c r="U7542" t="str" cm="1">
        <f t="array" ref="U7542">_xlfn.IFS(CleanedData[[#This Row],[Purchase Amount]]&lt;500,"Low",
CleanedData[[#This Row],[Purchase Amount]]&lt;5000,"Medium",
TRUE,"High")</f>
        <v>Low</v>
      </c>
      <c r="V7542" t="str">
        <f>TEXT(CleanedData[[#This Row],[Date]],"mmmm")</f>
        <v>March</v>
      </c>
      <c r="W7542" t="str">
        <f>"Q"&amp;ROUNDUP(MONTH(CleanedData[[#This Row],[Date]])/3,0)</f>
        <v>Q1</v>
      </c>
      <c r="X7542" t="str">
        <f>IF(CleanedData[[#This Row],[Purchase Amount]]&gt;=5000,"Yes","No")</f>
        <v>No</v>
      </c>
      <c r="Y7542">
        <f>IF(CleanedData[[#This Row],[Recommend]]="Yes",1,0)</f>
        <v>1</v>
      </c>
      <c r="Z7542" s="6">
        <f>CleanedData[[#This Row],[Purchase Amount]]*0.15</f>
        <v>8.222999999999999</v>
      </c>
      <c r="AA7542" s="6">
        <f>CleanedData[[#This Row],[Purchase Amount]]*1.15</f>
        <v>63.042999999999992</v>
      </c>
    </row>
    <row r="7543" spans="1:27" x14ac:dyDescent="0.3">
      <c r="A7543">
        <v>9109</v>
      </c>
      <c r="B7543" t="s">
        <v>7768</v>
      </c>
      <c r="C7543" s="1">
        <v>45580</v>
      </c>
      <c r="D7543">
        <v>61</v>
      </c>
      <c r="E7543" t="s">
        <v>52</v>
      </c>
      <c r="F7543" t="s">
        <v>83</v>
      </c>
      <c r="G7543" t="s">
        <v>307</v>
      </c>
      <c r="H7543">
        <v>2</v>
      </c>
      <c r="I7543" t="s">
        <v>45</v>
      </c>
      <c r="J7543" t="s">
        <v>54</v>
      </c>
      <c r="K7543" t="s">
        <v>55</v>
      </c>
      <c r="L7543" t="s">
        <v>45</v>
      </c>
      <c r="M7543" t="s">
        <v>100</v>
      </c>
      <c r="N7543" t="s">
        <v>47</v>
      </c>
      <c r="O7543" t="s">
        <v>48</v>
      </c>
      <c r="P7543" t="s">
        <v>49</v>
      </c>
      <c r="Q7543" t="s">
        <v>50</v>
      </c>
      <c r="R7543" s="6">
        <f>_xlfn.XLOOKUP(CleanedData[[#This Row],[Product]],'02_Lookup_Tables'!$A$2:$A$126,'02_Lookup_Tables'!$B$2:$B$126)</f>
        <v>824.74</v>
      </c>
      <c r="S7543" t="str">
        <f>VLOOKUP(CleanedData[[#This Row],[Product]],'02_Lookup_Tables'!$H$2:$I$126,2,FALSE)</f>
        <v>Apparel</v>
      </c>
      <c r="T7543" t="str">
        <f>VLOOKUP(CleanedData[[#This Row],[Province]],'02_Lookup_Tables'!$D$2:$E$10,2, FALSE)</f>
        <v>Western Region</v>
      </c>
      <c r="U7543" t="str" cm="1">
        <f t="array" ref="U7543">_xlfn.IFS(CleanedData[[#This Row],[Purchase Amount]]&lt;500,"Low",
CleanedData[[#This Row],[Purchase Amount]]&lt;5000,"Medium",
TRUE,"High")</f>
        <v>Medium</v>
      </c>
      <c r="V7543" t="str">
        <f>TEXT(CleanedData[[#This Row],[Date]],"mmmm")</f>
        <v>October</v>
      </c>
      <c r="W7543" t="str">
        <f>"Q"&amp;ROUNDUP(MONTH(CleanedData[[#This Row],[Date]])/3,0)</f>
        <v>Q4</v>
      </c>
      <c r="X7543" t="str">
        <f>IF(CleanedData[[#This Row],[Purchase Amount]]&gt;=5000,"Yes","No")</f>
        <v>No</v>
      </c>
      <c r="Y7543">
        <f>IF(CleanedData[[#This Row],[Recommend]]="Yes",1,0)</f>
        <v>1</v>
      </c>
      <c r="Z7543" s="6">
        <f>CleanedData[[#This Row],[Purchase Amount]]*0.15</f>
        <v>123.711</v>
      </c>
      <c r="AA7543" s="6">
        <f>CleanedData[[#This Row],[Purchase Amount]]*1.15</f>
        <v>948.45099999999991</v>
      </c>
    </row>
    <row r="7544" spans="1:27" x14ac:dyDescent="0.3">
      <c r="A7544">
        <v>9110</v>
      </c>
      <c r="B7544" t="s">
        <v>7769</v>
      </c>
      <c r="C7544" s="1">
        <v>45311</v>
      </c>
      <c r="D7544">
        <v>61</v>
      </c>
      <c r="E7544" t="s">
        <v>60</v>
      </c>
      <c r="F7544" t="s">
        <v>130</v>
      </c>
      <c r="G7544" t="s">
        <v>349</v>
      </c>
      <c r="H7544">
        <v>3</v>
      </c>
      <c r="I7544" t="s">
        <v>45</v>
      </c>
      <c r="J7544" t="s">
        <v>74</v>
      </c>
      <c r="K7544" t="s">
        <v>55</v>
      </c>
      <c r="L7544" t="s">
        <v>42</v>
      </c>
      <c r="M7544" t="s">
        <v>106</v>
      </c>
      <c r="N7544" t="s">
        <v>48</v>
      </c>
      <c r="O7544" t="s">
        <v>148</v>
      </c>
      <c r="P7544" t="s">
        <v>49</v>
      </c>
      <c r="Q7544" t="s">
        <v>50</v>
      </c>
      <c r="R7544" s="6">
        <f>_xlfn.XLOOKUP(CleanedData[[#This Row],[Product]],'02_Lookup_Tables'!$A$2:$A$126,'02_Lookup_Tables'!$B$2:$B$126)</f>
        <v>53.85</v>
      </c>
      <c r="S7544" t="str">
        <f>VLOOKUP(CleanedData[[#This Row],[Product]],'02_Lookup_Tables'!$H$2:$I$126,2,FALSE)</f>
        <v>Food</v>
      </c>
      <c r="T7544" t="str">
        <f>VLOOKUP(CleanedData[[#This Row],[Province]],'02_Lookup_Tables'!$D$2:$E$10,2, FALSE)</f>
        <v>Eastern Region</v>
      </c>
      <c r="U7544" t="str" cm="1">
        <f t="array" ref="U7544">_xlfn.IFS(CleanedData[[#This Row],[Purchase Amount]]&lt;500,"Low",
CleanedData[[#This Row],[Purchase Amount]]&lt;5000,"Medium",
TRUE,"High")</f>
        <v>Low</v>
      </c>
      <c r="V7544" t="str">
        <f>TEXT(CleanedData[[#This Row],[Date]],"mmmm")</f>
        <v>January</v>
      </c>
      <c r="W7544" t="str">
        <f>"Q"&amp;ROUNDUP(MONTH(CleanedData[[#This Row],[Date]])/3,0)</f>
        <v>Q1</v>
      </c>
      <c r="X7544" t="str">
        <f>IF(CleanedData[[#This Row],[Purchase Amount]]&gt;=5000,"Yes","No")</f>
        <v>No</v>
      </c>
      <c r="Y7544">
        <f>IF(CleanedData[[#This Row],[Recommend]]="Yes",1,0)</f>
        <v>1</v>
      </c>
      <c r="Z7544" s="6">
        <f>CleanedData[[#This Row],[Purchase Amount]]*0.15</f>
        <v>8.0775000000000006</v>
      </c>
      <c r="AA7544" s="6">
        <f>CleanedData[[#This Row],[Purchase Amount]]*1.15</f>
        <v>61.927499999999995</v>
      </c>
    </row>
    <row r="7545" spans="1:27" x14ac:dyDescent="0.3">
      <c r="A7545">
        <v>9112</v>
      </c>
      <c r="B7545" t="s">
        <v>7770</v>
      </c>
      <c r="C7545" s="1">
        <v>45795</v>
      </c>
      <c r="E7545" t="s">
        <v>39</v>
      </c>
      <c r="F7545" t="s">
        <v>83</v>
      </c>
      <c r="G7545" t="s">
        <v>251</v>
      </c>
      <c r="H7545">
        <v>2</v>
      </c>
      <c r="I7545" t="s">
        <v>45</v>
      </c>
      <c r="J7545" t="s">
        <v>69</v>
      </c>
      <c r="K7545" t="s">
        <v>44</v>
      </c>
      <c r="L7545" t="s">
        <v>42</v>
      </c>
      <c r="M7545" t="s">
        <v>147</v>
      </c>
      <c r="N7545" t="s">
        <v>47</v>
      </c>
      <c r="O7545" t="s">
        <v>148</v>
      </c>
      <c r="P7545" t="s">
        <v>70</v>
      </c>
      <c r="Q7545" t="s">
        <v>166</v>
      </c>
      <c r="R7545" s="6">
        <f>_xlfn.XLOOKUP(CleanedData[[#This Row],[Product]],'02_Lookup_Tables'!$A$2:$A$126,'02_Lookup_Tables'!$B$2:$B$126)</f>
        <v>5064</v>
      </c>
      <c r="S7545" t="str">
        <f>VLOOKUP(CleanedData[[#This Row],[Product]],'02_Lookup_Tables'!$H$2:$I$126,2,FALSE)</f>
        <v>Sports &amp; Outdoors</v>
      </c>
      <c r="T7545" t="str">
        <f>VLOOKUP(CleanedData[[#This Row],[Province]],'02_Lookup_Tables'!$D$2:$E$10,2, FALSE)</f>
        <v>Western Region</v>
      </c>
      <c r="U7545" t="str" cm="1">
        <f t="array" ref="U7545">_xlfn.IFS(CleanedData[[#This Row],[Purchase Amount]]&lt;500,"Low",
CleanedData[[#This Row],[Purchase Amount]]&lt;5000,"Medium",
TRUE,"High")</f>
        <v>High</v>
      </c>
      <c r="V7545" t="str">
        <f>TEXT(CleanedData[[#This Row],[Date]],"mmmm")</f>
        <v>May</v>
      </c>
      <c r="W7545" t="str">
        <f>"Q"&amp;ROUNDUP(MONTH(CleanedData[[#This Row],[Date]])/3,0)</f>
        <v>Q2</v>
      </c>
      <c r="X7545" t="str">
        <f>IF(CleanedData[[#This Row],[Purchase Amount]]&gt;=5000,"Yes","No")</f>
        <v>Yes</v>
      </c>
      <c r="Y7545">
        <f>IF(CleanedData[[#This Row],[Recommend]]="Yes",1,0)</f>
        <v>1</v>
      </c>
      <c r="Z7545" s="6">
        <f>CleanedData[[#This Row],[Purchase Amount]]*0.15</f>
        <v>759.6</v>
      </c>
      <c r="AA7545" s="6">
        <f>CleanedData[[#This Row],[Purchase Amount]]*1.15</f>
        <v>5823.5999999999995</v>
      </c>
    </row>
    <row r="7546" spans="1:27" x14ac:dyDescent="0.3">
      <c r="A7546">
        <v>9113</v>
      </c>
      <c r="B7546" t="s">
        <v>7771</v>
      </c>
      <c r="C7546" s="1">
        <v>45492</v>
      </c>
      <c r="D7546">
        <v>19</v>
      </c>
      <c r="E7546" t="s">
        <v>52</v>
      </c>
      <c r="F7546" t="s">
        <v>68</v>
      </c>
      <c r="G7546" t="s">
        <v>160</v>
      </c>
      <c r="H7546">
        <v>1</v>
      </c>
      <c r="I7546" t="s">
        <v>45</v>
      </c>
      <c r="J7546" t="s">
        <v>74</v>
      </c>
      <c r="K7546" t="s">
        <v>44</v>
      </c>
      <c r="L7546" t="s">
        <v>45</v>
      </c>
      <c r="N7546" t="s">
        <v>80</v>
      </c>
      <c r="O7546" t="s">
        <v>134</v>
      </c>
      <c r="P7546" t="s">
        <v>8646</v>
      </c>
      <c r="Q7546" t="s">
        <v>66</v>
      </c>
      <c r="R7546" s="6">
        <f>_xlfn.XLOOKUP(CleanedData[[#This Row],[Product]],'02_Lookup_Tables'!$A$2:$A$126,'02_Lookup_Tables'!$B$2:$B$126)</f>
        <v>294.33</v>
      </c>
      <c r="S7546" t="str">
        <f>VLOOKUP(CleanedData[[#This Row],[Product]],'02_Lookup_Tables'!$H$2:$I$126,2,FALSE)</f>
        <v>Toys &amp; Games</v>
      </c>
      <c r="T7546" t="str">
        <f>VLOOKUP(CleanedData[[#This Row],[Province]],'02_Lookup_Tables'!$D$2:$E$10,2, FALSE)</f>
        <v>Northern Region</v>
      </c>
      <c r="U7546" t="str" cm="1">
        <f t="array" ref="U7546">_xlfn.IFS(CleanedData[[#This Row],[Purchase Amount]]&lt;500,"Low",
CleanedData[[#This Row],[Purchase Amount]]&lt;5000,"Medium",
TRUE,"High")</f>
        <v>Low</v>
      </c>
      <c r="V7546" t="str">
        <f>TEXT(CleanedData[[#This Row],[Date]],"mmmm")</f>
        <v>July</v>
      </c>
      <c r="W7546" t="str">
        <f>"Q"&amp;ROUNDUP(MONTH(CleanedData[[#This Row],[Date]])/3,0)</f>
        <v>Q3</v>
      </c>
      <c r="X7546" t="str">
        <f>IF(CleanedData[[#This Row],[Purchase Amount]]&gt;=5000,"Yes","No")</f>
        <v>No</v>
      </c>
      <c r="Y7546">
        <f>IF(CleanedData[[#This Row],[Recommend]]="Yes",1,0)</f>
        <v>1</v>
      </c>
      <c r="Z7546" s="6">
        <f>CleanedData[[#This Row],[Purchase Amount]]*0.15</f>
        <v>44.149499999999996</v>
      </c>
      <c r="AA7546" s="6">
        <f>CleanedData[[#This Row],[Purchase Amount]]*1.15</f>
        <v>338.47949999999997</v>
      </c>
    </row>
    <row r="7547" spans="1:27" x14ac:dyDescent="0.3">
      <c r="A7547">
        <v>9114</v>
      </c>
      <c r="B7547" t="s">
        <v>7772</v>
      </c>
      <c r="C7547" s="1">
        <v>45637</v>
      </c>
      <c r="D7547">
        <v>62</v>
      </c>
      <c r="E7547" t="s">
        <v>39</v>
      </c>
      <c r="F7547" t="s">
        <v>83</v>
      </c>
      <c r="G7547" t="s">
        <v>296</v>
      </c>
      <c r="H7547">
        <v>2</v>
      </c>
      <c r="I7547" t="s">
        <v>45</v>
      </c>
      <c r="J7547" t="s">
        <v>43</v>
      </c>
      <c r="K7547" t="s">
        <v>64</v>
      </c>
      <c r="L7547" t="s">
        <v>42</v>
      </c>
      <c r="M7547" t="s">
        <v>85</v>
      </c>
      <c r="N7547" t="s">
        <v>47</v>
      </c>
      <c r="O7547" t="s">
        <v>48</v>
      </c>
      <c r="P7547" t="s">
        <v>49</v>
      </c>
      <c r="Q7547" t="s">
        <v>50</v>
      </c>
      <c r="R7547" s="6">
        <f>_xlfn.XLOOKUP(CleanedData[[#This Row],[Product]],'02_Lookup_Tables'!$A$2:$A$126,'02_Lookup_Tables'!$B$2:$B$126)</f>
        <v>657.5</v>
      </c>
      <c r="S7547" t="str">
        <f>VLOOKUP(CleanedData[[#This Row],[Product]],'02_Lookup_Tables'!$H$2:$I$126,2,FALSE)</f>
        <v>Home Devices</v>
      </c>
      <c r="T7547" t="str">
        <f>VLOOKUP(CleanedData[[#This Row],[Province]],'02_Lookup_Tables'!$D$2:$E$10,2, FALSE)</f>
        <v>Western Region</v>
      </c>
      <c r="U7547" t="str" cm="1">
        <f t="array" ref="U7547">_xlfn.IFS(CleanedData[[#This Row],[Purchase Amount]]&lt;500,"Low",
CleanedData[[#This Row],[Purchase Amount]]&lt;5000,"Medium",
TRUE,"High")</f>
        <v>Medium</v>
      </c>
      <c r="V7547" t="str">
        <f>TEXT(CleanedData[[#This Row],[Date]],"mmmm")</f>
        <v>December</v>
      </c>
      <c r="W7547" t="str">
        <f>"Q"&amp;ROUNDUP(MONTH(CleanedData[[#This Row],[Date]])/3,0)</f>
        <v>Q4</v>
      </c>
      <c r="X7547" t="str">
        <f>IF(CleanedData[[#This Row],[Purchase Amount]]&gt;=5000,"Yes","No")</f>
        <v>No</v>
      </c>
      <c r="Y7547">
        <f>IF(CleanedData[[#This Row],[Recommend]]="Yes",1,0)</f>
        <v>1</v>
      </c>
      <c r="Z7547" s="6">
        <f>CleanedData[[#This Row],[Purchase Amount]]*0.15</f>
        <v>98.625</v>
      </c>
      <c r="AA7547" s="6">
        <f>CleanedData[[#This Row],[Purchase Amount]]*1.15</f>
        <v>756.12499999999989</v>
      </c>
    </row>
    <row r="7548" spans="1:27" x14ac:dyDescent="0.3">
      <c r="A7548">
        <v>9115</v>
      </c>
      <c r="B7548" t="s">
        <v>7773</v>
      </c>
      <c r="C7548" s="1">
        <v>45321</v>
      </c>
      <c r="D7548">
        <v>56</v>
      </c>
      <c r="E7548" t="s">
        <v>52</v>
      </c>
      <c r="F7548" t="s">
        <v>130</v>
      </c>
      <c r="G7548" t="s">
        <v>225</v>
      </c>
      <c r="H7548">
        <v>1</v>
      </c>
      <c r="I7548" t="s">
        <v>45</v>
      </c>
      <c r="J7548" t="s">
        <v>74</v>
      </c>
      <c r="K7548" t="s">
        <v>44</v>
      </c>
      <c r="L7548" t="s">
        <v>45</v>
      </c>
      <c r="M7548" t="s">
        <v>151</v>
      </c>
      <c r="N7548" t="s">
        <v>80</v>
      </c>
      <c r="O7548" t="s">
        <v>89</v>
      </c>
      <c r="P7548" t="s">
        <v>49</v>
      </c>
      <c r="Q7548" t="s">
        <v>50</v>
      </c>
      <c r="R7548" s="6">
        <f>_xlfn.XLOOKUP(CleanedData[[#This Row],[Product]],'02_Lookup_Tables'!$A$2:$A$126,'02_Lookup_Tables'!$B$2:$B$126)</f>
        <v>1094.3699999999999</v>
      </c>
      <c r="S7548" t="str">
        <f>VLOOKUP(CleanedData[[#This Row],[Product]],'02_Lookup_Tables'!$H$2:$I$126,2,FALSE)</f>
        <v>Apparel</v>
      </c>
      <c r="T7548" t="str">
        <f>VLOOKUP(CleanedData[[#This Row],[Province]],'02_Lookup_Tables'!$D$2:$E$10,2, FALSE)</f>
        <v>Eastern Region</v>
      </c>
      <c r="U7548" t="str" cm="1">
        <f t="array" ref="U7548">_xlfn.IFS(CleanedData[[#This Row],[Purchase Amount]]&lt;500,"Low",
CleanedData[[#This Row],[Purchase Amount]]&lt;5000,"Medium",
TRUE,"High")</f>
        <v>Medium</v>
      </c>
      <c r="V7548" t="str">
        <f>TEXT(CleanedData[[#This Row],[Date]],"mmmm")</f>
        <v>January</v>
      </c>
      <c r="W7548" t="str">
        <f>"Q"&amp;ROUNDUP(MONTH(CleanedData[[#This Row],[Date]])/3,0)</f>
        <v>Q1</v>
      </c>
      <c r="X7548" t="str">
        <f>IF(CleanedData[[#This Row],[Purchase Amount]]&gt;=5000,"Yes","No")</f>
        <v>No</v>
      </c>
      <c r="Y7548">
        <f>IF(CleanedData[[#This Row],[Recommend]]="Yes",1,0)</f>
        <v>1</v>
      </c>
      <c r="Z7548" s="6">
        <f>CleanedData[[#This Row],[Purchase Amount]]*0.15</f>
        <v>164.15549999999999</v>
      </c>
      <c r="AA7548" s="6">
        <f>CleanedData[[#This Row],[Purchase Amount]]*1.15</f>
        <v>1258.5254999999997</v>
      </c>
    </row>
    <row r="7549" spans="1:27" x14ac:dyDescent="0.3">
      <c r="A7549">
        <v>9116</v>
      </c>
      <c r="B7549" t="s">
        <v>7774</v>
      </c>
      <c r="C7549" s="1">
        <v>45515</v>
      </c>
      <c r="D7549">
        <v>18</v>
      </c>
      <c r="E7549" t="s">
        <v>52</v>
      </c>
      <c r="F7549" t="s">
        <v>61</v>
      </c>
      <c r="G7549" t="s">
        <v>347</v>
      </c>
      <c r="H7549">
        <v>5</v>
      </c>
      <c r="I7549" t="s">
        <v>42</v>
      </c>
      <c r="J7549" t="s">
        <v>63</v>
      </c>
      <c r="K7549" t="s">
        <v>64</v>
      </c>
      <c r="L7549" t="s">
        <v>42</v>
      </c>
      <c r="M7549" t="s">
        <v>156</v>
      </c>
      <c r="N7549" t="s">
        <v>57</v>
      </c>
      <c r="O7549" t="s">
        <v>148</v>
      </c>
      <c r="P7549" t="s">
        <v>49</v>
      </c>
      <c r="Q7549" t="s">
        <v>66</v>
      </c>
      <c r="R7549" s="6">
        <f>_xlfn.XLOOKUP(CleanedData[[#This Row],[Product]],'02_Lookup_Tables'!$A$2:$A$126,'02_Lookup_Tables'!$B$2:$B$126)</f>
        <v>16523.5</v>
      </c>
      <c r="S7549" t="str">
        <f>VLOOKUP(CleanedData[[#This Row],[Product]],'02_Lookup_Tables'!$H$2:$I$126,2,FALSE)</f>
        <v>Electronics</v>
      </c>
      <c r="T7549" t="str">
        <f>VLOOKUP(CleanedData[[#This Row],[Province]],'02_Lookup_Tables'!$D$2:$E$10,2, FALSE)</f>
        <v>Southern Region</v>
      </c>
      <c r="U7549" t="str" cm="1">
        <f t="array" ref="U7549">_xlfn.IFS(CleanedData[[#This Row],[Purchase Amount]]&lt;500,"Low",
CleanedData[[#This Row],[Purchase Amount]]&lt;5000,"Medium",
TRUE,"High")</f>
        <v>High</v>
      </c>
      <c r="V7549" t="str">
        <f>TEXT(CleanedData[[#This Row],[Date]],"mmmm")</f>
        <v>August</v>
      </c>
      <c r="W7549" t="str">
        <f>"Q"&amp;ROUNDUP(MONTH(CleanedData[[#This Row],[Date]])/3,0)</f>
        <v>Q3</v>
      </c>
      <c r="X7549" t="str">
        <f>IF(CleanedData[[#This Row],[Purchase Amount]]&gt;=5000,"Yes","No")</f>
        <v>Yes</v>
      </c>
      <c r="Y7549">
        <f>IF(CleanedData[[#This Row],[Recommend]]="Yes",1,0)</f>
        <v>0</v>
      </c>
      <c r="Z7549" s="6">
        <f>CleanedData[[#This Row],[Purchase Amount]]*0.15</f>
        <v>2478.5250000000001</v>
      </c>
      <c r="AA7549" s="6">
        <f>CleanedData[[#This Row],[Purchase Amount]]*1.15</f>
        <v>19002.024999999998</v>
      </c>
    </row>
    <row r="7550" spans="1:27" x14ac:dyDescent="0.3">
      <c r="A7550">
        <v>9117</v>
      </c>
      <c r="B7550" t="s">
        <v>7775</v>
      </c>
      <c r="C7550" s="1">
        <v>45329</v>
      </c>
      <c r="D7550">
        <v>35</v>
      </c>
      <c r="E7550" t="s">
        <v>60</v>
      </c>
      <c r="F7550" t="s">
        <v>108</v>
      </c>
      <c r="G7550" t="s">
        <v>150</v>
      </c>
      <c r="H7550">
        <v>2</v>
      </c>
      <c r="I7550" t="s">
        <v>42</v>
      </c>
      <c r="J7550" t="s">
        <v>63</v>
      </c>
      <c r="K7550" t="s">
        <v>64</v>
      </c>
      <c r="L7550" t="s">
        <v>42</v>
      </c>
      <c r="M7550" t="s">
        <v>85</v>
      </c>
      <c r="N7550" t="s">
        <v>47</v>
      </c>
      <c r="O7550" t="s">
        <v>48</v>
      </c>
      <c r="P7550" t="s">
        <v>49</v>
      </c>
      <c r="Q7550" t="s">
        <v>81</v>
      </c>
      <c r="R7550" s="6">
        <f>_xlfn.XLOOKUP(CleanedData[[#This Row],[Product]],'02_Lookup_Tables'!$A$2:$A$126,'02_Lookup_Tables'!$B$2:$B$126)</f>
        <v>14808.31</v>
      </c>
      <c r="S7550" t="str">
        <f>VLOOKUP(CleanedData[[#This Row],[Product]],'02_Lookup_Tables'!$H$2:$I$126,2,FALSE)</f>
        <v>Electronics</v>
      </c>
      <c r="T7550" t="str">
        <f>VLOOKUP(CleanedData[[#This Row],[Province]],'02_Lookup_Tables'!$D$2:$E$10,2, FALSE)</f>
        <v>Gauteng Region</v>
      </c>
      <c r="U7550" t="str" cm="1">
        <f t="array" ref="U7550">_xlfn.IFS(CleanedData[[#This Row],[Purchase Amount]]&lt;500,"Low",
CleanedData[[#This Row],[Purchase Amount]]&lt;5000,"Medium",
TRUE,"High")</f>
        <v>High</v>
      </c>
      <c r="V7550" t="str">
        <f>TEXT(CleanedData[[#This Row],[Date]],"mmmm")</f>
        <v>February</v>
      </c>
      <c r="W7550" t="str">
        <f>"Q"&amp;ROUNDUP(MONTH(CleanedData[[#This Row],[Date]])/3,0)</f>
        <v>Q1</v>
      </c>
      <c r="X7550" t="str">
        <f>IF(CleanedData[[#This Row],[Purchase Amount]]&gt;=5000,"Yes","No")</f>
        <v>Yes</v>
      </c>
      <c r="Y7550">
        <f>IF(CleanedData[[#This Row],[Recommend]]="Yes",1,0)</f>
        <v>0</v>
      </c>
      <c r="Z7550" s="6">
        <f>CleanedData[[#This Row],[Purchase Amount]]*0.15</f>
        <v>2221.2464999999997</v>
      </c>
      <c r="AA7550" s="6">
        <f>CleanedData[[#This Row],[Purchase Amount]]*1.15</f>
        <v>17029.556499999999</v>
      </c>
    </row>
    <row r="7551" spans="1:27" x14ac:dyDescent="0.3">
      <c r="A7551">
        <v>9118</v>
      </c>
      <c r="B7551" t="s">
        <v>7776</v>
      </c>
      <c r="C7551" s="1">
        <v>45791</v>
      </c>
      <c r="D7551">
        <v>77</v>
      </c>
      <c r="E7551" t="s">
        <v>39</v>
      </c>
      <c r="F7551" t="s">
        <v>61</v>
      </c>
      <c r="G7551" t="s">
        <v>419</v>
      </c>
      <c r="H7551">
        <v>3</v>
      </c>
      <c r="I7551" t="s">
        <v>45</v>
      </c>
      <c r="J7551" t="s">
        <v>74</v>
      </c>
      <c r="K7551" t="s">
        <v>44</v>
      </c>
      <c r="L7551" t="s">
        <v>42</v>
      </c>
      <c r="M7551" t="s">
        <v>136</v>
      </c>
      <c r="N7551" t="s">
        <v>48</v>
      </c>
      <c r="O7551" t="s">
        <v>89</v>
      </c>
      <c r="P7551" t="s">
        <v>49</v>
      </c>
      <c r="Q7551" t="s">
        <v>97</v>
      </c>
      <c r="R7551" s="6">
        <f>_xlfn.XLOOKUP(CleanedData[[#This Row],[Product]],'02_Lookup_Tables'!$A$2:$A$126,'02_Lookup_Tables'!$B$2:$B$126)</f>
        <v>96.11</v>
      </c>
      <c r="S7551" t="str">
        <f>VLOOKUP(CleanedData[[#This Row],[Product]],'02_Lookup_Tables'!$H$2:$I$126,2,FALSE)</f>
        <v>Apparel</v>
      </c>
      <c r="T7551" t="str">
        <f>VLOOKUP(CleanedData[[#This Row],[Province]],'02_Lookup_Tables'!$D$2:$E$10,2, FALSE)</f>
        <v>Southern Region</v>
      </c>
      <c r="U7551" t="str" cm="1">
        <f t="array" ref="U7551">_xlfn.IFS(CleanedData[[#This Row],[Purchase Amount]]&lt;500,"Low",
CleanedData[[#This Row],[Purchase Amount]]&lt;5000,"Medium",
TRUE,"High")</f>
        <v>Low</v>
      </c>
      <c r="V7551" t="str">
        <f>TEXT(CleanedData[[#This Row],[Date]],"mmmm")</f>
        <v>May</v>
      </c>
      <c r="W7551" t="str">
        <f>"Q"&amp;ROUNDUP(MONTH(CleanedData[[#This Row],[Date]])/3,0)</f>
        <v>Q2</v>
      </c>
      <c r="X7551" t="str">
        <f>IF(CleanedData[[#This Row],[Purchase Amount]]&gt;=5000,"Yes","No")</f>
        <v>No</v>
      </c>
      <c r="Y7551">
        <f>IF(CleanedData[[#This Row],[Recommend]]="Yes",1,0)</f>
        <v>1</v>
      </c>
      <c r="Z7551" s="6">
        <f>CleanedData[[#This Row],[Purchase Amount]]*0.15</f>
        <v>14.416499999999999</v>
      </c>
      <c r="AA7551" s="6">
        <f>CleanedData[[#This Row],[Purchase Amount]]*1.15</f>
        <v>110.52649999999998</v>
      </c>
    </row>
    <row r="7552" spans="1:27" x14ac:dyDescent="0.3">
      <c r="A7552">
        <v>9119</v>
      </c>
      <c r="B7552" t="s">
        <v>7777</v>
      </c>
      <c r="C7552" s="1">
        <v>45452</v>
      </c>
      <c r="D7552">
        <v>35</v>
      </c>
      <c r="E7552" t="s">
        <v>60</v>
      </c>
      <c r="F7552" t="s">
        <v>83</v>
      </c>
      <c r="G7552" t="s">
        <v>311</v>
      </c>
      <c r="H7552">
        <v>2</v>
      </c>
      <c r="I7552" t="s">
        <v>45</v>
      </c>
      <c r="J7552" t="s">
        <v>43</v>
      </c>
      <c r="K7552" t="s">
        <v>44</v>
      </c>
      <c r="L7552" t="s">
        <v>42</v>
      </c>
      <c r="M7552" t="s">
        <v>100</v>
      </c>
      <c r="N7552" t="s">
        <v>47</v>
      </c>
      <c r="O7552" t="s">
        <v>48</v>
      </c>
      <c r="P7552" t="s">
        <v>49</v>
      </c>
      <c r="Q7552" t="s">
        <v>81</v>
      </c>
      <c r="R7552" s="6">
        <f>_xlfn.XLOOKUP(CleanedData[[#This Row],[Product]],'02_Lookup_Tables'!$A$2:$A$126,'02_Lookup_Tables'!$B$2:$B$126)</f>
        <v>954.6</v>
      </c>
      <c r="S7552" t="str">
        <f>VLOOKUP(CleanedData[[#This Row],[Product]],'02_Lookup_Tables'!$H$2:$I$126,2,FALSE)</f>
        <v>Apparel</v>
      </c>
      <c r="T7552" t="str">
        <f>VLOOKUP(CleanedData[[#This Row],[Province]],'02_Lookup_Tables'!$D$2:$E$10,2, FALSE)</f>
        <v>Western Region</v>
      </c>
      <c r="U7552" t="str" cm="1">
        <f t="array" ref="U7552">_xlfn.IFS(CleanedData[[#This Row],[Purchase Amount]]&lt;500,"Low",
CleanedData[[#This Row],[Purchase Amount]]&lt;5000,"Medium",
TRUE,"High")</f>
        <v>Medium</v>
      </c>
      <c r="V7552" t="str">
        <f>TEXT(CleanedData[[#This Row],[Date]],"mmmm")</f>
        <v>June</v>
      </c>
      <c r="W7552" t="str">
        <f>"Q"&amp;ROUNDUP(MONTH(CleanedData[[#This Row],[Date]])/3,0)</f>
        <v>Q2</v>
      </c>
      <c r="X7552" t="str">
        <f>IF(CleanedData[[#This Row],[Purchase Amount]]&gt;=5000,"Yes","No")</f>
        <v>No</v>
      </c>
      <c r="Y7552">
        <f>IF(CleanedData[[#This Row],[Recommend]]="Yes",1,0)</f>
        <v>1</v>
      </c>
      <c r="Z7552" s="6">
        <f>CleanedData[[#This Row],[Purchase Amount]]*0.15</f>
        <v>143.19</v>
      </c>
      <c r="AA7552" s="6">
        <f>CleanedData[[#This Row],[Purchase Amount]]*1.15</f>
        <v>1097.79</v>
      </c>
    </row>
    <row r="7553" spans="1:27" x14ac:dyDescent="0.3">
      <c r="A7553">
        <v>9120</v>
      </c>
      <c r="B7553" t="s">
        <v>7778</v>
      </c>
      <c r="C7553" s="1">
        <v>45598</v>
      </c>
      <c r="D7553">
        <v>75</v>
      </c>
      <c r="E7553" t="s">
        <v>52</v>
      </c>
      <c r="F7553" t="s">
        <v>61</v>
      </c>
      <c r="G7553" t="s">
        <v>501</v>
      </c>
      <c r="H7553">
        <v>1</v>
      </c>
      <c r="I7553" t="s">
        <v>42</v>
      </c>
      <c r="J7553" t="s">
        <v>69</v>
      </c>
      <c r="K7553" t="s">
        <v>55</v>
      </c>
      <c r="L7553" t="s">
        <v>45</v>
      </c>
      <c r="M7553" t="s">
        <v>140</v>
      </c>
      <c r="N7553" t="s">
        <v>80</v>
      </c>
      <c r="O7553" t="s">
        <v>148</v>
      </c>
      <c r="P7553" t="s">
        <v>70</v>
      </c>
      <c r="Q7553" t="s">
        <v>97</v>
      </c>
      <c r="R7553" s="6">
        <f>_xlfn.XLOOKUP(CleanedData[[#This Row],[Product]],'02_Lookup_Tables'!$A$2:$A$126,'02_Lookup_Tables'!$B$2:$B$126)</f>
        <v>1482.94</v>
      </c>
      <c r="S7553" t="str">
        <f>VLOOKUP(CleanedData[[#This Row],[Product]],'02_Lookup_Tables'!$H$2:$I$126,2,FALSE)</f>
        <v>Home Devices</v>
      </c>
      <c r="T7553" t="str">
        <f>VLOOKUP(CleanedData[[#This Row],[Province]],'02_Lookup_Tables'!$D$2:$E$10,2, FALSE)</f>
        <v>Southern Region</v>
      </c>
      <c r="U7553" t="str" cm="1">
        <f t="array" ref="U7553">_xlfn.IFS(CleanedData[[#This Row],[Purchase Amount]]&lt;500,"Low",
CleanedData[[#This Row],[Purchase Amount]]&lt;5000,"Medium",
TRUE,"High")</f>
        <v>Medium</v>
      </c>
      <c r="V7553" t="str">
        <f>TEXT(CleanedData[[#This Row],[Date]],"mmmm")</f>
        <v>November</v>
      </c>
      <c r="W7553" t="str">
        <f>"Q"&amp;ROUNDUP(MONTH(CleanedData[[#This Row],[Date]])/3,0)</f>
        <v>Q4</v>
      </c>
      <c r="X7553" t="str">
        <f>IF(CleanedData[[#This Row],[Purchase Amount]]&gt;=5000,"Yes","No")</f>
        <v>No</v>
      </c>
      <c r="Y7553">
        <f>IF(CleanedData[[#This Row],[Recommend]]="Yes",1,0)</f>
        <v>0</v>
      </c>
      <c r="Z7553" s="6">
        <f>CleanedData[[#This Row],[Purchase Amount]]*0.15</f>
        <v>222.441</v>
      </c>
      <c r="AA7553" s="6">
        <f>CleanedData[[#This Row],[Purchase Amount]]*1.15</f>
        <v>1705.3809999999999</v>
      </c>
    </row>
    <row r="7554" spans="1:27" x14ac:dyDescent="0.3">
      <c r="A7554">
        <v>9121</v>
      </c>
      <c r="B7554" t="s">
        <v>7779</v>
      </c>
      <c r="C7554" s="1">
        <v>45843</v>
      </c>
      <c r="D7554">
        <v>42</v>
      </c>
      <c r="E7554" t="s">
        <v>39</v>
      </c>
      <c r="F7554" t="s">
        <v>83</v>
      </c>
      <c r="G7554" t="s">
        <v>210</v>
      </c>
      <c r="H7554">
        <v>3</v>
      </c>
      <c r="I7554" t="s">
        <v>45</v>
      </c>
      <c r="J7554" t="s">
        <v>74</v>
      </c>
      <c r="K7554" t="s">
        <v>64</v>
      </c>
      <c r="L7554" t="s">
        <v>42</v>
      </c>
      <c r="M7554" t="s">
        <v>236</v>
      </c>
      <c r="N7554" t="s">
        <v>48</v>
      </c>
      <c r="O7554" t="s">
        <v>89</v>
      </c>
      <c r="P7554" t="s">
        <v>49</v>
      </c>
      <c r="Q7554" t="s">
        <v>81</v>
      </c>
      <c r="R7554" s="6">
        <f>_xlfn.XLOOKUP(CleanedData[[#This Row],[Product]],'02_Lookup_Tables'!$A$2:$A$126,'02_Lookup_Tables'!$B$2:$B$126)</f>
        <v>13123.97</v>
      </c>
      <c r="S7554" t="str">
        <f>VLOOKUP(CleanedData[[#This Row],[Product]],'02_Lookup_Tables'!$H$2:$I$126,2,FALSE)</f>
        <v>Electronics</v>
      </c>
      <c r="T7554" t="str">
        <f>VLOOKUP(CleanedData[[#This Row],[Province]],'02_Lookup_Tables'!$D$2:$E$10,2, FALSE)</f>
        <v>Western Region</v>
      </c>
      <c r="U7554" t="str" cm="1">
        <f t="array" ref="U7554">_xlfn.IFS(CleanedData[[#This Row],[Purchase Amount]]&lt;500,"Low",
CleanedData[[#This Row],[Purchase Amount]]&lt;5000,"Medium",
TRUE,"High")</f>
        <v>High</v>
      </c>
      <c r="V7554" t="str">
        <f>TEXT(CleanedData[[#This Row],[Date]],"mmmm")</f>
        <v>July</v>
      </c>
      <c r="W7554" t="str">
        <f>"Q"&amp;ROUNDUP(MONTH(CleanedData[[#This Row],[Date]])/3,0)</f>
        <v>Q3</v>
      </c>
      <c r="X7554" t="str">
        <f>IF(CleanedData[[#This Row],[Purchase Amount]]&gt;=5000,"Yes","No")</f>
        <v>Yes</v>
      </c>
      <c r="Y7554">
        <f>IF(CleanedData[[#This Row],[Recommend]]="Yes",1,0)</f>
        <v>1</v>
      </c>
      <c r="Z7554" s="6">
        <f>CleanedData[[#This Row],[Purchase Amount]]*0.15</f>
        <v>1968.5954999999999</v>
      </c>
      <c r="AA7554" s="6">
        <f>CleanedData[[#This Row],[Purchase Amount]]*1.15</f>
        <v>15092.565499999999</v>
      </c>
    </row>
    <row r="7555" spans="1:27" x14ac:dyDescent="0.3">
      <c r="A7555">
        <v>9122</v>
      </c>
      <c r="B7555" t="s">
        <v>7780</v>
      </c>
      <c r="C7555" s="1">
        <v>45308</v>
      </c>
      <c r="D7555">
        <v>58</v>
      </c>
      <c r="E7555" t="s">
        <v>39</v>
      </c>
      <c r="F7555" t="s">
        <v>108</v>
      </c>
      <c r="G7555" t="s">
        <v>173</v>
      </c>
      <c r="H7555">
        <v>2</v>
      </c>
      <c r="I7555" t="s">
        <v>42</v>
      </c>
      <c r="J7555" t="s">
        <v>54</v>
      </c>
      <c r="K7555" t="s">
        <v>55</v>
      </c>
      <c r="L7555" t="s">
        <v>45</v>
      </c>
      <c r="M7555" t="s">
        <v>65</v>
      </c>
      <c r="N7555" t="s">
        <v>47</v>
      </c>
      <c r="O7555" t="s">
        <v>89</v>
      </c>
      <c r="P7555" t="s">
        <v>49</v>
      </c>
      <c r="Q7555" t="s">
        <v>50</v>
      </c>
      <c r="R7555" s="6">
        <f>_xlfn.XLOOKUP(CleanedData[[#This Row],[Product]],'02_Lookup_Tables'!$A$2:$A$126,'02_Lookup_Tables'!$B$2:$B$126)</f>
        <v>13056.99</v>
      </c>
      <c r="S7555" t="str">
        <f>VLOOKUP(CleanedData[[#This Row],[Product]],'02_Lookup_Tables'!$H$2:$I$126,2,FALSE)</f>
        <v>Electronics</v>
      </c>
      <c r="T7555" t="str">
        <f>VLOOKUP(CleanedData[[#This Row],[Province]],'02_Lookup_Tables'!$D$2:$E$10,2, FALSE)</f>
        <v>Gauteng Region</v>
      </c>
      <c r="U7555" t="str" cm="1">
        <f t="array" ref="U7555">_xlfn.IFS(CleanedData[[#This Row],[Purchase Amount]]&lt;500,"Low",
CleanedData[[#This Row],[Purchase Amount]]&lt;5000,"Medium",
TRUE,"High")</f>
        <v>High</v>
      </c>
      <c r="V7555" t="str">
        <f>TEXT(CleanedData[[#This Row],[Date]],"mmmm")</f>
        <v>January</v>
      </c>
      <c r="W7555" t="str">
        <f>"Q"&amp;ROUNDUP(MONTH(CleanedData[[#This Row],[Date]])/3,0)</f>
        <v>Q1</v>
      </c>
      <c r="X7555" t="str">
        <f>IF(CleanedData[[#This Row],[Purchase Amount]]&gt;=5000,"Yes","No")</f>
        <v>Yes</v>
      </c>
      <c r="Y7555">
        <f>IF(CleanedData[[#This Row],[Recommend]]="Yes",1,0)</f>
        <v>0</v>
      </c>
      <c r="Z7555" s="6">
        <f>CleanedData[[#This Row],[Purchase Amount]]*0.15</f>
        <v>1958.5484999999999</v>
      </c>
      <c r="AA7555" s="6">
        <f>CleanedData[[#This Row],[Purchase Amount]]*1.15</f>
        <v>15015.538499999999</v>
      </c>
    </row>
    <row r="7556" spans="1:27" x14ac:dyDescent="0.3">
      <c r="A7556">
        <v>9123</v>
      </c>
      <c r="B7556" t="s">
        <v>7781</v>
      </c>
      <c r="C7556" s="1">
        <v>45389</v>
      </c>
      <c r="D7556">
        <v>41</v>
      </c>
      <c r="E7556" t="s">
        <v>52</v>
      </c>
      <c r="F7556" t="s">
        <v>83</v>
      </c>
      <c r="G7556" t="s">
        <v>280</v>
      </c>
      <c r="H7556">
        <v>4</v>
      </c>
      <c r="I7556" t="s">
        <v>42</v>
      </c>
      <c r="J7556" t="s">
        <v>69</v>
      </c>
      <c r="K7556" t="s">
        <v>64</v>
      </c>
      <c r="L7556" t="s">
        <v>45</v>
      </c>
      <c r="M7556" t="s">
        <v>88</v>
      </c>
      <c r="N7556" t="s">
        <v>96</v>
      </c>
      <c r="O7556" t="s">
        <v>89</v>
      </c>
      <c r="P7556" t="s">
        <v>70</v>
      </c>
      <c r="Q7556" t="s">
        <v>81</v>
      </c>
      <c r="R7556" s="6">
        <f>_xlfn.XLOOKUP(CleanedData[[#This Row],[Product]],'02_Lookup_Tables'!$A$2:$A$126,'02_Lookup_Tables'!$B$2:$B$126)</f>
        <v>759.97</v>
      </c>
      <c r="S7556" t="str">
        <f>VLOOKUP(CleanedData[[#This Row],[Product]],'02_Lookup_Tables'!$H$2:$I$126,2,FALSE)</f>
        <v>Apparel</v>
      </c>
      <c r="T7556" t="str">
        <f>VLOOKUP(CleanedData[[#This Row],[Province]],'02_Lookup_Tables'!$D$2:$E$10,2, FALSE)</f>
        <v>Western Region</v>
      </c>
      <c r="U7556" t="str" cm="1">
        <f t="array" ref="U7556">_xlfn.IFS(CleanedData[[#This Row],[Purchase Amount]]&lt;500,"Low",
CleanedData[[#This Row],[Purchase Amount]]&lt;5000,"Medium",
TRUE,"High")</f>
        <v>Medium</v>
      </c>
      <c r="V7556" t="str">
        <f>TEXT(CleanedData[[#This Row],[Date]],"mmmm")</f>
        <v>April</v>
      </c>
      <c r="W7556" t="str">
        <f>"Q"&amp;ROUNDUP(MONTH(CleanedData[[#This Row],[Date]])/3,0)</f>
        <v>Q2</v>
      </c>
      <c r="X7556" t="str">
        <f>IF(CleanedData[[#This Row],[Purchase Amount]]&gt;=5000,"Yes","No")</f>
        <v>No</v>
      </c>
      <c r="Y7556">
        <f>IF(CleanedData[[#This Row],[Recommend]]="Yes",1,0)</f>
        <v>0</v>
      </c>
      <c r="Z7556" s="6">
        <f>CleanedData[[#This Row],[Purchase Amount]]*0.15</f>
        <v>113.99550000000001</v>
      </c>
      <c r="AA7556" s="6">
        <f>CleanedData[[#This Row],[Purchase Amount]]*1.15</f>
        <v>873.96550000000002</v>
      </c>
    </row>
    <row r="7557" spans="1:27" x14ac:dyDescent="0.3">
      <c r="A7557">
        <v>9124</v>
      </c>
      <c r="B7557" t="s">
        <v>7782</v>
      </c>
      <c r="C7557" s="1">
        <v>45659</v>
      </c>
      <c r="D7557">
        <v>74</v>
      </c>
      <c r="E7557" t="s">
        <v>60</v>
      </c>
      <c r="F7557" t="s">
        <v>40</v>
      </c>
      <c r="G7557" t="s">
        <v>323</v>
      </c>
      <c r="H7557">
        <v>2</v>
      </c>
      <c r="I7557" t="s">
        <v>42</v>
      </c>
      <c r="J7557" t="s">
        <v>63</v>
      </c>
      <c r="K7557" t="s">
        <v>55</v>
      </c>
      <c r="L7557" t="s">
        <v>45</v>
      </c>
      <c r="M7557" t="s">
        <v>196</v>
      </c>
      <c r="N7557" t="s">
        <v>47</v>
      </c>
      <c r="O7557" t="s">
        <v>89</v>
      </c>
      <c r="P7557" t="s">
        <v>49</v>
      </c>
      <c r="Q7557" t="s">
        <v>97</v>
      </c>
      <c r="R7557" s="6">
        <f>_xlfn.XLOOKUP(CleanedData[[#This Row],[Product]],'02_Lookup_Tables'!$A$2:$A$126,'02_Lookup_Tables'!$B$2:$B$126)</f>
        <v>463.48</v>
      </c>
      <c r="S7557" t="str">
        <f>VLOOKUP(CleanedData[[#This Row],[Product]],'02_Lookup_Tables'!$H$2:$I$126,2,FALSE)</f>
        <v>Electronics</v>
      </c>
      <c r="T7557" t="str">
        <f>VLOOKUP(CleanedData[[#This Row],[Province]],'02_Lookup_Tables'!$D$2:$E$10,2, FALSE)</f>
        <v>Northern Region</v>
      </c>
      <c r="U7557" t="str" cm="1">
        <f t="array" ref="U7557">_xlfn.IFS(CleanedData[[#This Row],[Purchase Amount]]&lt;500,"Low",
CleanedData[[#This Row],[Purchase Amount]]&lt;5000,"Medium",
TRUE,"High")</f>
        <v>Low</v>
      </c>
      <c r="V7557" t="str">
        <f>TEXT(CleanedData[[#This Row],[Date]],"mmmm")</f>
        <v>January</v>
      </c>
      <c r="W7557" t="str">
        <f>"Q"&amp;ROUNDUP(MONTH(CleanedData[[#This Row],[Date]])/3,0)</f>
        <v>Q1</v>
      </c>
      <c r="X7557" t="str">
        <f>IF(CleanedData[[#This Row],[Purchase Amount]]&gt;=5000,"Yes","No")</f>
        <v>No</v>
      </c>
      <c r="Y7557">
        <f>IF(CleanedData[[#This Row],[Recommend]]="Yes",1,0)</f>
        <v>0</v>
      </c>
      <c r="Z7557" s="6">
        <f>CleanedData[[#This Row],[Purchase Amount]]*0.15</f>
        <v>69.522000000000006</v>
      </c>
      <c r="AA7557" s="6">
        <f>CleanedData[[#This Row],[Purchase Amount]]*1.15</f>
        <v>533.00199999999995</v>
      </c>
    </row>
    <row r="7558" spans="1:27" x14ac:dyDescent="0.3">
      <c r="A7558">
        <v>9125</v>
      </c>
      <c r="B7558" t="s">
        <v>7783</v>
      </c>
      <c r="C7558" s="1">
        <v>45332</v>
      </c>
      <c r="D7558">
        <v>30</v>
      </c>
      <c r="E7558" t="s">
        <v>60</v>
      </c>
      <c r="F7558" t="s">
        <v>61</v>
      </c>
      <c r="G7558" t="s">
        <v>309</v>
      </c>
      <c r="H7558">
        <v>3</v>
      </c>
      <c r="I7558" t="s">
        <v>42</v>
      </c>
      <c r="J7558" t="s">
        <v>43</v>
      </c>
      <c r="K7558" t="s">
        <v>55</v>
      </c>
      <c r="L7558" t="s">
        <v>45</v>
      </c>
      <c r="M7558" t="s">
        <v>180</v>
      </c>
      <c r="N7558" t="s">
        <v>48</v>
      </c>
      <c r="O7558" t="s">
        <v>89</v>
      </c>
      <c r="P7558" t="s">
        <v>49</v>
      </c>
      <c r="Q7558" t="s">
        <v>58</v>
      </c>
      <c r="R7558" s="6">
        <f>_xlfn.XLOOKUP(CleanedData[[#This Row],[Product]],'02_Lookup_Tables'!$A$2:$A$126,'02_Lookup_Tables'!$B$2:$B$126)</f>
        <v>353.21</v>
      </c>
      <c r="S7558" t="str">
        <f>VLOOKUP(CleanedData[[#This Row],[Product]],'02_Lookup_Tables'!$H$2:$I$126,2,FALSE)</f>
        <v>Food</v>
      </c>
      <c r="T7558" t="str">
        <f>VLOOKUP(CleanedData[[#This Row],[Province]],'02_Lookup_Tables'!$D$2:$E$10,2, FALSE)</f>
        <v>Southern Region</v>
      </c>
      <c r="U7558" t="str" cm="1">
        <f t="array" ref="U7558">_xlfn.IFS(CleanedData[[#This Row],[Purchase Amount]]&lt;500,"Low",
CleanedData[[#This Row],[Purchase Amount]]&lt;5000,"Medium",
TRUE,"High")</f>
        <v>Low</v>
      </c>
      <c r="V7558" t="str">
        <f>TEXT(CleanedData[[#This Row],[Date]],"mmmm")</f>
        <v>February</v>
      </c>
      <c r="W7558" t="str">
        <f>"Q"&amp;ROUNDUP(MONTH(CleanedData[[#This Row],[Date]])/3,0)</f>
        <v>Q1</v>
      </c>
      <c r="X7558" t="str">
        <f>IF(CleanedData[[#This Row],[Purchase Amount]]&gt;=5000,"Yes","No")</f>
        <v>No</v>
      </c>
      <c r="Y7558">
        <f>IF(CleanedData[[#This Row],[Recommend]]="Yes",1,0)</f>
        <v>0</v>
      </c>
      <c r="Z7558" s="6">
        <f>CleanedData[[#This Row],[Purchase Amount]]*0.15</f>
        <v>52.981499999999997</v>
      </c>
      <c r="AA7558" s="6">
        <f>CleanedData[[#This Row],[Purchase Amount]]*1.15</f>
        <v>406.19149999999996</v>
      </c>
    </row>
    <row r="7559" spans="1:27" x14ac:dyDescent="0.3">
      <c r="A7559">
        <v>9126</v>
      </c>
      <c r="B7559" t="s">
        <v>7784</v>
      </c>
      <c r="C7559" s="1">
        <v>45922</v>
      </c>
      <c r="D7559">
        <v>23</v>
      </c>
      <c r="E7559" t="s">
        <v>39</v>
      </c>
      <c r="F7559" t="s">
        <v>61</v>
      </c>
      <c r="G7559" t="s">
        <v>359</v>
      </c>
      <c r="H7559">
        <v>5</v>
      </c>
      <c r="I7559" t="s">
        <v>42</v>
      </c>
      <c r="J7559" t="s">
        <v>74</v>
      </c>
      <c r="K7559" t="s">
        <v>44</v>
      </c>
      <c r="L7559" t="s">
        <v>42</v>
      </c>
      <c r="M7559" t="s">
        <v>85</v>
      </c>
      <c r="N7559" t="s">
        <v>57</v>
      </c>
      <c r="O7559" t="s">
        <v>48</v>
      </c>
      <c r="P7559" t="s">
        <v>49</v>
      </c>
      <c r="Q7559" t="s">
        <v>66</v>
      </c>
      <c r="R7559" s="6">
        <f>_xlfn.XLOOKUP(CleanedData[[#This Row],[Product]],'02_Lookup_Tables'!$A$2:$A$126,'02_Lookup_Tables'!$B$2:$B$126)</f>
        <v>34.200000000000003</v>
      </c>
      <c r="S7559" t="str">
        <f>VLOOKUP(CleanedData[[#This Row],[Product]],'02_Lookup_Tables'!$H$2:$I$126,2,FALSE)</f>
        <v>Food</v>
      </c>
      <c r="T7559" t="str">
        <f>VLOOKUP(CleanedData[[#This Row],[Province]],'02_Lookup_Tables'!$D$2:$E$10,2, FALSE)</f>
        <v>Southern Region</v>
      </c>
      <c r="U7559" t="str" cm="1">
        <f t="array" ref="U7559">_xlfn.IFS(CleanedData[[#This Row],[Purchase Amount]]&lt;500,"Low",
CleanedData[[#This Row],[Purchase Amount]]&lt;5000,"Medium",
TRUE,"High")</f>
        <v>Low</v>
      </c>
      <c r="V7559" t="str">
        <f>TEXT(CleanedData[[#This Row],[Date]],"mmmm")</f>
        <v>September</v>
      </c>
      <c r="W7559" t="str">
        <f>"Q"&amp;ROUNDUP(MONTH(CleanedData[[#This Row],[Date]])/3,0)</f>
        <v>Q3</v>
      </c>
      <c r="X7559" t="str">
        <f>IF(CleanedData[[#This Row],[Purchase Amount]]&gt;=5000,"Yes","No")</f>
        <v>No</v>
      </c>
      <c r="Y7559">
        <f>IF(CleanedData[[#This Row],[Recommend]]="Yes",1,0)</f>
        <v>0</v>
      </c>
      <c r="Z7559" s="6">
        <f>CleanedData[[#This Row],[Purchase Amount]]*0.15</f>
        <v>5.13</v>
      </c>
      <c r="AA7559" s="6">
        <f>CleanedData[[#This Row],[Purchase Amount]]*1.15</f>
        <v>39.33</v>
      </c>
    </row>
    <row r="7560" spans="1:27" x14ac:dyDescent="0.3">
      <c r="A7560">
        <v>9128</v>
      </c>
      <c r="B7560" t="s">
        <v>7785</v>
      </c>
      <c r="C7560" s="1">
        <v>45487</v>
      </c>
      <c r="D7560">
        <v>75</v>
      </c>
      <c r="E7560" t="s">
        <v>39</v>
      </c>
      <c r="F7560" t="s">
        <v>108</v>
      </c>
      <c r="G7560" t="s">
        <v>280</v>
      </c>
      <c r="H7560">
        <v>3</v>
      </c>
      <c r="I7560" t="s">
        <v>45</v>
      </c>
      <c r="J7560" t="s">
        <v>74</v>
      </c>
      <c r="K7560" t="s">
        <v>64</v>
      </c>
      <c r="L7560" t="s">
        <v>45</v>
      </c>
      <c r="M7560" t="s">
        <v>231</v>
      </c>
      <c r="N7560" t="s">
        <v>48</v>
      </c>
      <c r="O7560" t="s">
        <v>89</v>
      </c>
      <c r="P7560" t="s">
        <v>49</v>
      </c>
      <c r="Q7560" t="s">
        <v>97</v>
      </c>
      <c r="R7560" s="6">
        <f>_xlfn.XLOOKUP(CleanedData[[#This Row],[Product]],'02_Lookup_Tables'!$A$2:$A$126,'02_Lookup_Tables'!$B$2:$B$126)</f>
        <v>759.97</v>
      </c>
      <c r="S7560" t="str">
        <f>VLOOKUP(CleanedData[[#This Row],[Product]],'02_Lookup_Tables'!$H$2:$I$126,2,FALSE)</f>
        <v>Apparel</v>
      </c>
      <c r="T7560" t="str">
        <f>VLOOKUP(CleanedData[[#This Row],[Province]],'02_Lookup_Tables'!$D$2:$E$10,2, FALSE)</f>
        <v>Gauteng Region</v>
      </c>
      <c r="U7560" t="str" cm="1">
        <f t="array" ref="U7560">_xlfn.IFS(CleanedData[[#This Row],[Purchase Amount]]&lt;500,"Low",
CleanedData[[#This Row],[Purchase Amount]]&lt;5000,"Medium",
TRUE,"High")</f>
        <v>Medium</v>
      </c>
      <c r="V7560" t="str">
        <f>TEXT(CleanedData[[#This Row],[Date]],"mmmm")</f>
        <v>July</v>
      </c>
      <c r="W7560" t="str">
        <f>"Q"&amp;ROUNDUP(MONTH(CleanedData[[#This Row],[Date]])/3,0)</f>
        <v>Q3</v>
      </c>
      <c r="X7560" t="str">
        <f>IF(CleanedData[[#This Row],[Purchase Amount]]&gt;=5000,"Yes","No")</f>
        <v>No</v>
      </c>
      <c r="Y7560">
        <f>IF(CleanedData[[#This Row],[Recommend]]="Yes",1,0)</f>
        <v>1</v>
      </c>
      <c r="Z7560" s="6">
        <f>CleanedData[[#This Row],[Purchase Amount]]*0.15</f>
        <v>113.99550000000001</v>
      </c>
      <c r="AA7560" s="6">
        <f>CleanedData[[#This Row],[Purchase Amount]]*1.15</f>
        <v>873.96550000000002</v>
      </c>
    </row>
    <row r="7561" spans="1:27" x14ac:dyDescent="0.3">
      <c r="A7561">
        <v>9129</v>
      </c>
      <c r="B7561" t="s">
        <v>7786</v>
      </c>
      <c r="C7561" s="1">
        <v>45710</v>
      </c>
      <c r="D7561">
        <v>54</v>
      </c>
      <c r="E7561" t="s">
        <v>39</v>
      </c>
      <c r="F7561" t="s">
        <v>40</v>
      </c>
      <c r="G7561" t="s">
        <v>303</v>
      </c>
      <c r="H7561">
        <v>3</v>
      </c>
      <c r="I7561" t="s">
        <v>45</v>
      </c>
      <c r="J7561" t="s">
        <v>63</v>
      </c>
      <c r="K7561" t="s">
        <v>55</v>
      </c>
      <c r="L7561" t="s">
        <v>42</v>
      </c>
      <c r="M7561" t="s">
        <v>165</v>
      </c>
      <c r="N7561" t="s">
        <v>48</v>
      </c>
      <c r="O7561" t="s">
        <v>89</v>
      </c>
      <c r="P7561" t="s">
        <v>49</v>
      </c>
      <c r="Q7561" t="s">
        <v>93</v>
      </c>
      <c r="R7561" s="6">
        <f>_xlfn.XLOOKUP(CleanedData[[#This Row],[Product]],'02_Lookup_Tables'!$A$2:$A$126,'02_Lookup_Tables'!$B$2:$B$126)</f>
        <v>4841.7700000000004</v>
      </c>
      <c r="S7561" t="str">
        <f>VLOOKUP(CleanedData[[#This Row],[Product]],'02_Lookup_Tables'!$H$2:$I$126,2,FALSE)</f>
        <v>Home &amp; Living</v>
      </c>
      <c r="T7561" t="str">
        <f>VLOOKUP(CleanedData[[#This Row],[Province]],'02_Lookup_Tables'!$D$2:$E$10,2, FALSE)</f>
        <v>Northern Region</v>
      </c>
      <c r="U7561" t="str" cm="1">
        <f t="array" ref="U7561">_xlfn.IFS(CleanedData[[#This Row],[Purchase Amount]]&lt;500,"Low",
CleanedData[[#This Row],[Purchase Amount]]&lt;5000,"Medium",
TRUE,"High")</f>
        <v>Medium</v>
      </c>
      <c r="V7561" t="str">
        <f>TEXT(CleanedData[[#This Row],[Date]],"mmmm")</f>
        <v>February</v>
      </c>
      <c r="W7561" t="str">
        <f>"Q"&amp;ROUNDUP(MONTH(CleanedData[[#This Row],[Date]])/3,0)</f>
        <v>Q1</v>
      </c>
      <c r="X7561" t="str">
        <f>IF(CleanedData[[#This Row],[Purchase Amount]]&gt;=5000,"Yes","No")</f>
        <v>No</v>
      </c>
      <c r="Y7561">
        <f>IF(CleanedData[[#This Row],[Recommend]]="Yes",1,0)</f>
        <v>1</v>
      </c>
      <c r="Z7561" s="6">
        <f>CleanedData[[#This Row],[Purchase Amount]]*0.15</f>
        <v>726.26550000000009</v>
      </c>
      <c r="AA7561" s="6">
        <f>CleanedData[[#This Row],[Purchase Amount]]*1.15</f>
        <v>5568.0355</v>
      </c>
    </row>
    <row r="7562" spans="1:27" x14ac:dyDescent="0.3">
      <c r="A7562">
        <v>9130</v>
      </c>
      <c r="B7562" t="s">
        <v>7787</v>
      </c>
      <c r="C7562" s="1">
        <v>45509</v>
      </c>
      <c r="D7562">
        <v>48</v>
      </c>
      <c r="E7562" t="s">
        <v>39</v>
      </c>
      <c r="F7562" t="s">
        <v>40</v>
      </c>
      <c r="G7562" t="s">
        <v>227</v>
      </c>
      <c r="H7562">
        <v>4</v>
      </c>
      <c r="I7562" t="s">
        <v>45</v>
      </c>
      <c r="J7562" t="s">
        <v>74</v>
      </c>
      <c r="K7562" t="s">
        <v>55</v>
      </c>
      <c r="L7562" t="s">
        <v>42</v>
      </c>
      <c r="M7562" t="s">
        <v>46</v>
      </c>
      <c r="N7562" t="s">
        <v>96</v>
      </c>
      <c r="O7562" t="s">
        <v>89</v>
      </c>
      <c r="P7562" t="s">
        <v>70</v>
      </c>
      <c r="Q7562" t="s">
        <v>93</v>
      </c>
      <c r="R7562" s="6">
        <f>_xlfn.XLOOKUP(CleanedData[[#This Row],[Product]],'02_Lookup_Tables'!$A$2:$A$126,'02_Lookup_Tables'!$B$2:$B$126)</f>
        <v>22574.95</v>
      </c>
      <c r="S7562" t="str">
        <f>VLOOKUP(CleanedData[[#This Row],[Product]],'02_Lookup_Tables'!$H$2:$I$126,2,FALSE)</f>
        <v>Electronics</v>
      </c>
      <c r="T7562" t="str">
        <f>VLOOKUP(CleanedData[[#This Row],[Province]],'02_Lookup_Tables'!$D$2:$E$10,2, FALSE)</f>
        <v>Northern Region</v>
      </c>
      <c r="U7562" t="str" cm="1">
        <f t="array" ref="U7562">_xlfn.IFS(CleanedData[[#This Row],[Purchase Amount]]&lt;500,"Low",
CleanedData[[#This Row],[Purchase Amount]]&lt;5000,"Medium",
TRUE,"High")</f>
        <v>High</v>
      </c>
      <c r="V7562" t="str">
        <f>TEXT(CleanedData[[#This Row],[Date]],"mmmm")</f>
        <v>August</v>
      </c>
      <c r="W7562" t="str">
        <f>"Q"&amp;ROUNDUP(MONTH(CleanedData[[#This Row],[Date]])/3,0)</f>
        <v>Q3</v>
      </c>
      <c r="X7562" t="str">
        <f>IF(CleanedData[[#This Row],[Purchase Amount]]&gt;=5000,"Yes","No")</f>
        <v>Yes</v>
      </c>
      <c r="Y7562">
        <f>IF(CleanedData[[#This Row],[Recommend]]="Yes",1,0)</f>
        <v>1</v>
      </c>
      <c r="Z7562" s="6">
        <f>CleanedData[[#This Row],[Purchase Amount]]*0.15</f>
        <v>3386.2424999999998</v>
      </c>
      <c r="AA7562" s="6">
        <f>CleanedData[[#This Row],[Purchase Amount]]*1.15</f>
        <v>25961.192499999997</v>
      </c>
    </row>
    <row r="7563" spans="1:27" x14ac:dyDescent="0.3">
      <c r="A7563">
        <v>9131</v>
      </c>
      <c r="B7563" t="s">
        <v>7788</v>
      </c>
      <c r="C7563" s="1">
        <v>45866</v>
      </c>
      <c r="D7563">
        <v>19</v>
      </c>
      <c r="E7563" t="s">
        <v>52</v>
      </c>
      <c r="F7563" t="s">
        <v>130</v>
      </c>
      <c r="G7563" t="s">
        <v>235</v>
      </c>
      <c r="H7563">
        <v>2</v>
      </c>
      <c r="I7563" t="s">
        <v>42</v>
      </c>
      <c r="J7563" t="s">
        <v>69</v>
      </c>
      <c r="K7563" t="s">
        <v>44</v>
      </c>
      <c r="L7563" t="s">
        <v>45</v>
      </c>
      <c r="M7563" t="s">
        <v>136</v>
      </c>
      <c r="N7563" t="s">
        <v>47</v>
      </c>
      <c r="O7563" t="s">
        <v>89</v>
      </c>
      <c r="P7563" t="s">
        <v>49</v>
      </c>
      <c r="Q7563" t="s">
        <v>66</v>
      </c>
      <c r="R7563" s="6">
        <f>_xlfn.XLOOKUP(CleanedData[[#This Row],[Product]],'02_Lookup_Tables'!$A$2:$A$126,'02_Lookup_Tables'!$B$2:$B$126)</f>
        <v>306.57</v>
      </c>
      <c r="S7563" t="str">
        <f>VLOOKUP(CleanedData[[#This Row],[Product]],'02_Lookup_Tables'!$H$2:$I$126,2,FALSE)</f>
        <v>Toys &amp; Games</v>
      </c>
      <c r="T7563" t="str">
        <f>VLOOKUP(CleanedData[[#This Row],[Province]],'02_Lookup_Tables'!$D$2:$E$10,2, FALSE)</f>
        <v>Eastern Region</v>
      </c>
      <c r="U7563" t="str" cm="1">
        <f t="array" ref="U7563">_xlfn.IFS(CleanedData[[#This Row],[Purchase Amount]]&lt;500,"Low",
CleanedData[[#This Row],[Purchase Amount]]&lt;5000,"Medium",
TRUE,"High")</f>
        <v>Low</v>
      </c>
      <c r="V7563" t="str">
        <f>TEXT(CleanedData[[#This Row],[Date]],"mmmm")</f>
        <v>July</v>
      </c>
      <c r="W7563" t="str">
        <f>"Q"&amp;ROUNDUP(MONTH(CleanedData[[#This Row],[Date]])/3,0)</f>
        <v>Q3</v>
      </c>
      <c r="X7563" t="str">
        <f>IF(CleanedData[[#This Row],[Purchase Amount]]&gt;=5000,"Yes","No")</f>
        <v>No</v>
      </c>
      <c r="Y7563">
        <f>IF(CleanedData[[#This Row],[Recommend]]="Yes",1,0)</f>
        <v>0</v>
      </c>
      <c r="Z7563" s="6">
        <f>CleanedData[[#This Row],[Purchase Amount]]*0.15</f>
        <v>45.985499999999995</v>
      </c>
      <c r="AA7563" s="6">
        <f>CleanedData[[#This Row],[Purchase Amount]]*1.15</f>
        <v>352.55549999999994</v>
      </c>
    </row>
    <row r="7564" spans="1:27" x14ac:dyDescent="0.3">
      <c r="A7564">
        <v>9132</v>
      </c>
      <c r="B7564" t="s">
        <v>7789</v>
      </c>
      <c r="C7564" s="1">
        <v>45587</v>
      </c>
      <c r="D7564">
        <v>37</v>
      </c>
      <c r="E7564" t="s">
        <v>39</v>
      </c>
      <c r="F7564" t="s">
        <v>40</v>
      </c>
      <c r="G7564" t="s">
        <v>155</v>
      </c>
      <c r="H7564">
        <v>2</v>
      </c>
      <c r="I7564" t="s">
        <v>45</v>
      </c>
      <c r="J7564" t="s">
        <v>69</v>
      </c>
      <c r="K7564" t="s">
        <v>44</v>
      </c>
      <c r="L7564" t="s">
        <v>42</v>
      </c>
      <c r="M7564" t="s">
        <v>75</v>
      </c>
      <c r="N7564" t="s">
        <v>47</v>
      </c>
      <c r="O7564" t="s">
        <v>89</v>
      </c>
      <c r="P7564" t="s">
        <v>49</v>
      </c>
      <c r="Q7564" t="s">
        <v>81</v>
      </c>
      <c r="R7564" s="6">
        <f>_xlfn.XLOOKUP(CleanedData[[#This Row],[Product]],'02_Lookup_Tables'!$A$2:$A$126,'02_Lookup_Tables'!$B$2:$B$126)</f>
        <v>1355.08</v>
      </c>
      <c r="S7564" t="str">
        <f>VLOOKUP(CleanedData[[#This Row],[Product]],'02_Lookup_Tables'!$H$2:$I$126,2,FALSE)</f>
        <v>Sports &amp; Outdoors</v>
      </c>
      <c r="T7564" t="str">
        <f>VLOOKUP(CleanedData[[#This Row],[Province]],'02_Lookup_Tables'!$D$2:$E$10,2, FALSE)</f>
        <v>Northern Region</v>
      </c>
      <c r="U7564" t="str" cm="1">
        <f t="array" ref="U7564">_xlfn.IFS(CleanedData[[#This Row],[Purchase Amount]]&lt;500,"Low",
CleanedData[[#This Row],[Purchase Amount]]&lt;5000,"Medium",
TRUE,"High")</f>
        <v>Medium</v>
      </c>
      <c r="V7564" t="str">
        <f>TEXT(CleanedData[[#This Row],[Date]],"mmmm")</f>
        <v>October</v>
      </c>
      <c r="W7564" t="str">
        <f>"Q"&amp;ROUNDUP(MONTH(CleanedData[[#This Row],[Date]])/3,0)</f>
        <v>Q4</v>
      </c>
      <c r="X7564" t="str">
        <f>IF(CleanedData[[#This Row],[Purchase Amount]]&gt;=5000,"Yes","No")</f>
        <v>No</v>
      </c>
      <c r="Y7564">
        <f>IF(CleanedData[[#This Row],[Recommend]]="Yes",1,0)</f>
        <v>1</v>
      </c>
      <c r="Z7564" s="6">
        <f>CleanedData[[#This Row],[Purchase Amount]]*0.15</f>
        <v>203.26199999999997</v>
      </c>
      <c r="AA7564" s="6">
        <f>CleanedData[[#This Row],[Purchase Amount]]*1.15</f>
        <v>1558.3419999999999</v>
      </c>
    </row>
    <row r="7565" spans="1:27" x14ac:dyDescent="0.3">
      <c r="A7565">
        <v>9133</v>
      </c>
      <c r="B7565" t="s">
        <v>7790</v>
      </c>
      <c r="C7565" s="1">
        <v>45873</v>
      </c>
      <c r="D7565">
        <v>31</v>
      </c>
      <c r="E7565" t="s">
        <v>60</v>
      </c>
      <c r="F7565" t="s">
        <v>108</v>
      </c>
      <c r="G7565" t="s">
        <v>501</v>
      </c>
      <c r="H7565">
        <v>4</v>
      </c>
      <c r="I7565" t="s">
        <v>45</v>
      </c>
      <c r="J7565" t="s">
        <v>54</v>
      </c>
      <c r="K7565" t="s">
        <v>44</v>
      </c>
      <c r="L7565" t="s">
        <v>42</v>
      </c>
      <c r="M7565" t="s">
        <v>236</v>
      </c>
      <c r="N7565" t="s">
        <v>96</v>
      </c>
      <c r="O7565" t="s">
        <v>89</v>
      </c>
      <c r="P7565" t="s">
        <v>70</v>
      </c>
      <c r="Q7565" t="s">
        <v>58</v>
      </c>
      <c r="R7565" s="6">
        <f>_xlfn.XLOOKUP(CleanedData[[#This Row],[Product]],'02_Lookup_Tables'!$A$2:$A$126,'02_Lookup_Tables'!$B$2:$B$126)</f>
        <v>1482.94</v>
      </c>
      <c r="S7565" t="str">
        <f>VLOOKUP(CleanedData[[#This Row],[Product]],'02_Lookup_Tables'!$H$2:$I$126,2,FALSE)</f>
        <v>Home Devices</v>
      </c>
      <c r="T7565" t="str">
        <f>VLOOKUP(CleanedData[[#This Row],[Province]],'02_Lookup_Tables'!$D$2:$E$10,2, FALSE)</f>
        <v>Gauteng Region</v>
      </c>
      <c r="U7565" t="str" cm="1">
        <f t="array" ref="U7565">_xlfn.IFS(CleanedData[[#This Row],[Purchase Amount]]&lt;500,"Low",
CleanedData[[#This Row],[Purchase Amount]]&lt;5000,"Medium",
TRUE,"High")</f>
        <v>Medium</v>
      </c>
      <c r="V7565" t="str">
        <f>TEXT(CleanedData[[#This Row],[Date]],"mmmm")</f>
        <v>August</v>
      </c>
      <c r="W7565" t="str">
        <f>"Q"&amp;ROUNDUP(MONTH(CleanedData[[#This Row],[Date]])/3,0)</f>
        <v>Q3</v>
      </c>
      <c r="X7565" t="str">
        <f>IF(CleanedData[[#This Row],[Purchase Amount]]&gt;=5000,"Yes","No")</f>
        <v>No</v>
      </c>
      <c r="Y7565">
        <f>IF(CleanedData[[#This Row],[Recommend]]="Yes",1,0)</f>
        <v>1</v>
      </c>
      <c r="Z7565" s="6">
        <f>CleanedData[[#This Row],[Purchase Amount]]*0.15</f>
        <v>222.441</v>
      </c>
      <c r="AA7565" s="6">
        <f>CleanedData[[#This Row],[Purchase Amount]]*1.15</f>
        <v>1705.3809999999999</v>
      </c>
    </row>
    <row r="7566" spans="1:27" x14ac:dyDescent="0.3">
      <c r="A7566">
        <v>9135</v>
      </c>
      <c r="B7566" t="s">
        <v>7791</v>
      </c>
      <c r="C7566" s="1">
        <v>45553</v>
      </c>
      <c r="D7566">
        <v>46</v>
      </c>
      <c r="E7566" t="s">
        <v>39</v>
      </c>
      <c r="F7566" t="s">
        <v>61</v>
      </c>
      <c r="G7566" t="s">
        <v>349</v>
      </c>
      <c r="H7566">
        <v>3</v>
      </c>
      <c r="I7566" t="s">
        <v>42</v>
      </c>
      <c r="J7566" t="s">
        <v>63</v>
      </c>
      <c r="K7566" t="s">
        <v>64</v>
      </c>
      <c r="L7566" t="s">
        <v>45</v>
      </c>
      <c r="M7566" t="s">
        <v>175</v>
      </c>
      <c r="N7566" t="s">
        <v>48</v>
      </c>
      <c r="O7566" t="s">
        <v>89</v>
      </c>
      <c r="P7566" t="s">
        <v>49</v>
      </c>
      <c r="Q7566" t="s">
        <v>93</v>
      </c>
      <c r="R7566" s="6">
        <f>_xlfn.XLOOKUP(CleanedData[[#This Row],[Product]],'02_Lookup_Tables'!$A$2:$A$126,'02_Lookup_Tables'!$B$2:$B$126)</f>
        <v>53.85</v>
      </c>
      <c r="S7566" t="str">
        <f>VLOOKUP(CleanedData[[#This Row],[Product]],'02_Lookup_Tables'!$H$2:$I$126,2,FALSE)</f>
        <v>Food</v>
      </c>
      <c r="T7566" t="str">
        <f>VLOOKUP(CleanedData[[#This Row],[Province]],'02_Lookup_Tables'!$D$2:$E$10,2, FALSE)</f>
        <v>Southern Region</v>
      </c>
      <c r="U7566" t="str" cm="1">
        <f t="array" ref="U7566">_xlfn.IFS(CleanedData[[#This Row],[Purchase Amount]]&lt;500,"Low",
CleanedData[[#This Row],[Purchase Amount]]&lt;5000,"Medium",
TRUE,"High")</f>
        <v>Low</v>
      </c>
      <c r="V7566" t="str">
        <f>TEXT(CleanedData[[#This Row],[Date]],"mmmm")</f>
        <v>September</v>
      </c>
      <c r="W7566" t="str">
        <f>"Q"&amp;ROUNDUP(MONTH(CleanedData[[#This Row],[Date]])/3,0)</f>
        <v>Q3</v>
      </c>
      <c r="X7566" t="str">
        <f>IF(CleanedData[[#This Row],[Purchase Amount]]&gt;=5000,"Yes","No")</f>
        <v>No</v>
      </c>
      <c r="Y7566">
        <f>IF(CleanedData[[#This Row],[Recommend]]="Yes",1,0)</f>
        <v>0</v>
      </c>
      <c r="Z7566" s="6">
        <f>CleanedData[[#This Row],[Purchase Amount]]*0.15</f>
        <v>8.0775000000000006</v>
      </c>
      <c r="AA7566" s="6">
        <f>CleanedData[[#This Row],[Purchase Amount]]*1.15</f>
        <v>61.927499999999995</v>
      </c>
    </row>
    <row r="7567" spans="1:27" x14ac:dyDescent="0.3">
      <c r="A7567">
        <v>9136</v>
      </c>
      <c r="B7567" t="s">
        <v>7792</v>
      </c>
      <c r="C7567" s="1">
        <v>45608</v>
      </c>
      <c r="D7567">
        <v>50</v>
      </c>
      <c r="E7567" t="s">
        <v>39</v>
      </c>
      <c r="F7567" t="s">
        <v>40</v>
      </c>
      <c r="G7567" t="s">
        <v>472</v>
      </c>
      <c r="H7567">
        <v>2</v>
      </c>
      <c r="I7567" t="s">
        <v>42</v>
      </c>
      <c r="J7567" t="s">
        <v>54</v>
      </c>
      <c r="K7567" t="s">
        <v>55</v>
      </c>
      <c r="L7567" t="s">
        <v>42</v>
      </c>
      <c r="M7567" t="s">
        <v>236</v>
      </c>
      <c r="N7567" t="s">
        <v>47</v>
      </c>
      <c r="O7567" t="s">
        <v>89</v>
      </c>
      <c r="P7567" t="s">
        <v>49</v>
      </c>
      <c r="Q7567" t="s">
        <v>93</v>
      </c>
      <c r="R7567" s="6">
        <f>_xlfn.XLOOKUP(CleanedData[[#This Row],[Product]],'02_Lookup_Tables'!$A$2:$A$126,'02_Lookup_Tables'!$B$2:$B$126)</f>
        <v>2216.12</v>
      </c>
      <c r="S7567" t="str">
        <f>VLOOKUP(CleanedData[[#This Row],[Product]],'02_Lookup_Tables'!$H$2:$I$126,2,FALSE)</f>
        <v>Beauty &amp; Personal Care</v>
      </c>
      <c r="T7567" t="str">
        <f>VLOOKUP(CleanedData[[#This Row],[Province]],'02_Lookup_Tables'!$D$2:$E$10,2, FALSE)</f>
        <v>Northern Region</v>
      </c>
      <c r="U7567" t="str" cm="1">
        <f t="array" ref="U7567">_xlfn.IFS(CleanedData[[#This Row],[Purchase Amount]]&lt;500,"Low",
CleanedData[[#This Row],[Purchase Amount]]&lt;5000,"Medium",
TRUE,"High")</f>
        <v>Medium</v>
      </c>
      <c r="V7567" t="str">
        <f>TEXT(CleanedData[[#This Row],[Date]],"mmmm")</f>
        <v>November</v>
      </c>
      <c r="W7567" t="str">
        <f>"Q"&amp;ROUNDUP(MONTH(CleanedData[[#This Row],[Date]])/3,0)</f>
        <v>Q4</v>
      </c>
      <c r="X7567" t="str">
        <f>IF(CleanedData[[#This Row],[Purchase Amount]]&gt;=5000,"Yes","No")</f>
        <v>No</v>
      </c>
      <c r="Y7567">
        <f>IF(CleanedData[[#This Row],[Recommend]]="Yes",1,0)</f>
        <v>0</v>
      </c>
      <c r="Z7567" s="6">
        <f>CleanedData[[#This Row],[Purchase Amount]]*0.15</f>
        <v>332.41799999999995</v>
      </c>
      <c r="AA7567" s="6">
        <f>CleanedData[[#This Row],[Purchase Amount]]*1.15</f>
        <v>2548.5379999999996</v>
      </c>
    </row>
    <row r="7568" spans="1:27" x14ac:dyDescent="0.3">
      <c r="A7568">
        <v>9137</v>
      </c>
      <c r="B7568" t="s">
        <v>7793</v>
      </c>
      <c r="C7568" s="1">
        <v>45355</v>
      </c>
      <c r="D7568">
        <v>41</v>
      </c>
      <c r="E7568" t="s">
        <v>52</v>
      </c>
      <c r="F7568" t="s">
        <v>130</v>
      </c>
      <c r="G7568" t="s">
        <v>378</v>
      </c>
      <c r="H7568">
        <v>3</v>
      </c>
      <c r="I7568" t="s">
        <v>45</v>
      </c>
      <c r="J7568" t="s">
        <v>54</v>
      </c>
      <c r="K7568" t="s">
        <v>44</v>
      </c>
      <c r="L7568" t="s">
        <v>42</v>
      </c>
      <c r="N7568" t="s">
        <v>48</v>
      </c>
      <c r="O7568" t="s">
        <v>134</v>
      </c>
      <c r="P7568" t="s">
        <v>8646</v>
      </c>
      <c r="Q7568" t="s">
        <v>81</v>
      </c>
      <c r="R7568" s="6">
        <f>_xlfn.XLOOKUP(CleanedData[[#This Row],[Product]],'02_Lookup_Tables'!$A$2:$A$126,'02_Lookup_Tables'!$B$2:$B$126)</f>
        <v>40.11</v>
      </c>
      <c r="S7568" t="str">
        <f>VLOOKUP(CleanedData[[#This Row],[Product]],'02_Lookup_Tables'!$H$2:$I$126,2,FALSE)</f>
        <v>Food</v>
      </c>
      <c r="T7568" t="str">
        <f>VLOOKUP(CleanedData[[#This Row],[Province]],'02_Lookup_Tables'!$D$2:$E$10,2, FALSE)</f>
        <v>Eastern Region</v>
      </c>
      <c r="U7568" t="str" cm="1">
        <f t="array" ref="U7568">_xlfn.IFS(CleanedData[[#This Row],[Purchase Amount]]&lt;500,"Low",
CleanedData[[#This Row],[Purchase Amount]]&lt;5000,"Medium",
TRUE,"High")</f>
        <v>Low</v>
      </c>
      <c r="V7568" t="str">
        <f>TEXT(CleanedData[[#This Row],[Date]],"mmmm")</f>
        <v>March</v>
      </c>
      <c r="W7568" t="str">
        <f>"Q"&amp;ROUNDUP(MONTH(CleanedData[[#This Row],[Date]])/3,0)</f>
        <v>Q1</v>
      </c>
      <c r="X7568" t="str">
        <f>IF(CleanedData[[#This Row],[Purchase Amount]]&gt;=5000,"Yes","No")</f>
        <v>No</v>
      </c>
      <c r="Y7568">
        <f>IF(CleanedData[[#This Row],[Recommend]]="Yes",1,0)</f>
        <v>1</v>
      </c>
      <c r="Z7568" s="6">
        <f>CleanedData[[#This Row],[Purchase Amount]]*0.15</f>
        <v>6.0164999999999997</v>
      </c>
      <c r="AA7568" s="6">
        <f>CleanedData[[#This Row],[Purchase Amount]]*1.15</f>
        <v>46.126499999999993</v>
      </c>
    </row>
    <row r="7569" spans="1:27" x14ac:dyDescent="0.3">
      <c r="A7569">
        <v>9138</v>
      </c>
      <c r="B7569" t="s">
        <v>7794</v>
      </c>
      <c r="C7569" s="1">
        <v>45350</v>
      </c>
      <c r="D7569">
        <v>58</v>
      </c>
      <c r="E7569" t="s">
        <v>52</v>
      </c>
      <c r="F7569" t="s">
        <v>40</v>
      </c>
      <c r="G7569" t="s">
        <v>331</v>
      </c>
      <c r="H7569">
        <v>3</v>
      </c>
      <c r="I7569" t="s">
        <v>45</v>
      </c>
      <c r="J7569" t="s">
        <v>43</v>
      </c>
      <c r="K7569" t="s">
        <v>64</v>
      </c>
      <c r="L7569" t="s">
        <v>45</v>
      </c>
      <c r="M7569" t="s">
        <v>147</v>
      </c>
      <c r="N7569" t="s">
        <v>48</v>
      </c>
      <c r="O7569" t="s">
        <v>148</v>
      </c>
      <c r="P7569" t="s">
        <v>49</v>
      </c>
      <c r="Q7569" t="s">
        <v>50</v>
      </c>
      <c r="R7569" s="6">
        <f>_xlfn.XLOOKUP(CleanedData[[#This Row],[Product]],'02_Lookup_Tables'!$A$2:$A$126,'02_Lookup_Tables'!$B$2:$B$126)</f>
        <v>27.35</v>
      </c>
      <c r="S7569" t="str">
        <f>VLOOKUP(CleanedData[[#This Row],[Product]],'02_Lookup_Tables'!$H$2:$I$126,2,FALSE)</f>
        <v>Food</v>
      </c>
      <c r="T7569" t="str">
        <f>VLOOKUP(CleanedData[[#This Row],[Province]],'02_Lookup_Tables'!$D$2:$E$10,2, FALSE)</f>
        <v>Northern Region</v>
      </c>
      <c r="U7569" t="str" cm="1">
        <f t="array" ref="U7569">_xlfn.IFS(CleanedData[[#This Row],[Purchase Amount]]&lt;500,"Low",
CleanedData[[#This Row],[Purchase Amount]]&lt;5000,"Medium",
TRUE,"High")</f>
        <v>Low</v>
      </c>
      <c r="V7569" t="str">
        <f>TEXT(CleanedData[[#This Row],[Date]],"mmmm")</f>
        <v>February</v>
      </c>
      <c r="W7569" t="str">
        <f>"Q"&amp;ROUNDUP(MONTH(CleanedData[[#This Row],[Date]])/3,0)</f>
        <v>Q1</v>
      </c>
      <c r="X7569" t="str">
        <f>IF(CleanedData[[#This Row],[Purchase Amount]]&gt;=5000,"Yes","No")</f>
        <v>No</v>
      </c>
      <c r="Y7569">
        <f>IF(CleanedData[[#This Row],[Recommend]]="Yes",1,0)</f>
        <v>1</v>
      </c>
      <c r="Z7569" s="6">
        <f>CleanedData[[#This Row],[Purchase Amount]]*0.15</f>
        <v>4.1025</v>
      </c>
      <c r="AA7569" s="6">
        <f>CleanedData[[#This Row],[Purchase Amount]]*1.15</f>
        <v>31.452500000000001</v>
      </c>
    </row>
    <row r="7570" spans="1:27" x14ac:dyDescent="0.3">
      <c r="A7570">
        <v>9139</v>
      </c>
      <c r="B7570" t="s">
        <v>7795</v>
      </c>
      <c r="C7570" s="1">
        <v>45628</v>
      </c>
      <c r="D7570">
        <v>33</v>
      </c>
      <c r="E7570" t="s">
        <v>60</v>
      </c>
      <c r="F7570" t="s">
        <v>108</v>
      </c>
      <c r="G7570" t="s">
        <v>243</v>
      </c>
      <c r="H7570">
        <v>3</v>
      </c>
      <c r="I7570" t="s">
        <v>45</v>
      </c>
      <c r="J7570" t="s">
        <v>69</v>
      </c>
      <c r="K7570" t="s">
        <v>64</v>
      </c>
      <c r="L7570" t="s">
        <v>42</v>
      </c>
      <c r="M7570" t="s">
        <v>184</v>
      </c>
      <c r="N7570" t="s">
        <v>48</v>
      </c>
      <c r="O7570" t="s">
        <v>148</v>
      </c>
      <c r="P7570" t="s">
        <v>49</v>
      </c>
      <c r="Q7570" t="s">
        <v>58</v>
      </c>
      <c r="R7570" s="6">
        <f>_xlfn.XLOOKUP(CleanedData[[#This Row],[Product]],'02_Lookup_Tables'!$A$2:$A$126,'02_Lookup_Tables'!$B$2:$B$126)</f>
        <v>551.66</v>
      </c>
      <c r="S7570" t="str">
        <f>VLOOKUP(CleanedData[[#This Row],[Product]],'02_Lookup_Tables'!$H$2:$I$126,2,FALSE)</f>
        <v>Accessories</v>
      </c>
      <c r="T7570" t="str">
        <f>VLOOKUP(CleanedData[[#This Row],[Province]],'02_Lookup_Tables'!$D$2:$E$10,2, FALSE)</f>
        <v>Gauteng Region</v>
      </c>
      <c r="U7570" t="str" cm="1">
        <f t="array" ref="U7570">_xlfn.IFS(CleanedData[[#This Row],[Purchase Amount]]&lt;500,"Low",
CleanedData[[#This Row],[Purchase Amount]]&lt;5000,"Medium",
TRUE,"High")</f>
        <v>Medium</v>
      </c>
      <c r="V7570" t="str">
        <f>TEXT(CleanedData[[#This Row],[Date]],"mmmm")</f>
        <v>December</v>
      </c>
      <c r="W7570" t="str">
        <f>"Q"&amp;ROUNDUP(MONTH(CleanedData[[#This Row],[Date]])/3,0)</f>
        <v>Q4</v>
      </c>
      <c r="X7570" t="str">
        <f>IF(CleanedData[[#This Row],[Purchase Amount]]&gt;=5000,"Yes","No")</f>
        <v>No</v>
      </c>
      <c r="Y7570">
        <f>IF(CleanedData[[#This Row],[Recommend]]="Yes",1,0)</f>
        <v>1</v>
      </c>
      <c r="Z7570" s="6">
        <f>CleanedData[[#This Row],[Purchase Amount]]*0.15</f>
        <v>82.748999999999995</v>
      </c>
      <c r="AA7570" s="6">
        <f>CleanedData[[#This Row],[Purchase Amount]]*1.15</f>
        <v>634.40899999999988</v>
      </c>
    </row>
    <row r="7571" spans="1:27" x14ac:dyDescent="0.3">
      <c r="A7571">
        <v>9140</v>
      </c>
      <c r="B7571" t="s">
        <v>7796</v>
      </c>
      <c r="C7571" s="1">
        <v>45557</v>
      </c>
      <c r="D7571">
        <v>52</v>
      </c>
      <c r="E7571" t="s">
        <v>39</v>
      </c>
      <c r="F7571" t="s">
        <v>61</v>
      </c>
      <c r="G7571" t="s">
        <v>1139</v>
      </c>
      <c r="H7571">
        <v>2</v>
      </c>
      <c r="I7571" t="s">
        <v>45</v>
      </c>
      <c r="J7571" t="s">
        <v>63</v>
      </c>
      <c r="K7571" t="s">
        <v>55</v>
      </c>
      <c r="L7571" t="s">
        <v>45</v>
      </c>
      <c r="M7571" t="s">
        <v>123</v>
      </c>
      <c r="N7571" t="s">
        <v>47</v>
      </c>
      <c r="O7571" t="s">
        <v>89</v>
      </c>
      <c r="P7571" t="s">
        <v>49</v>
      </c>
      <c r="Q7571" t="s">
        <v>93</v>
      </c>
      <c r="R7571" s="6">
        <f>_xlfn.XLOOKUP(CleanedData[[#This Row],[Product]],'02_Lookup_Tables'!$A$2:$A$126,'02_Lookup_Tables'!$B$2:$B$126)</f>
        <v>2977.47</v>
      </c>
      <c r="S7571" t="str">
        <f>VLOOKUP(CleanedData[[#This Row],[Product]],'02_Lookup_Tables'!$H$2:$I$126,2,FALSE)</f>
        <v>Home &amp; Living</v>
      </c>
      <c r="T7571" t="str">
        <f>VLOOKUP(CleanedData[[#This Row],[Province]],'02_Lookup_Tables'!$D$2:$E$10,2, FALSE)</f>
        <v>Southern Region</v>
      </c>
      <c r="U7571" t="str" cm="1">
        <f t="array" ref="U7571">_xlfn.IFS(CleanedData[[#This Row],[Purchase Amount]]&lt;500,"Low",
CleanedData[[#This Row],[Purchase Amount]]&lt;5000,"Medium",
TRUE,"High")</f>
        <v>Medium</v>
      </c>
      <c r="V7571" t="str">
        <f>TEXT(CleanedData[[#This Row],[Date]],"mmmm")</f>
        <v>September</v>
      </c>
      <c r="W7571" t="str">
        <f>"Q"&amp;ROUNDUP(MONTH(CleanedData[[#This Row],[Date]])/3,0)</f>
        <v>Q3</v>
      </c>
      <c r="X7571" t="str">
        <f>IF(CleanedData[[#This Row],[Purchase Amount]]&gt;=5000,"Yes","No")</f>
        <v>No</v>
      </c>
      <c r="Y7571">
        <f>IF(CleanedData[[#This Row],[Recommend]]="Yes",1,0)</f>
        <v>1</v>
      </c>
      <c r="Z7571" s="6">
        <f>CleanedData[[#This Row],[Purchase Amount]]*0.15</f>
        <v>446.62049999999994</v>
      </c>
      <c r="AA7571" s="6">
        <f>CleanedData[[#This Row],[Purchase Amount]]*1.15</f>
        <v>3424.0904999999993</v>
      </c>
    </row>
    <row r="7572" spans="1:27" x14ac:dyDescent="0.3">
      <c r="A7572">
        <v>9141</v>
      </c>
      <c r="B7572" t="s">
        <v>7797</v>
      </c>
      <c r="C7572" s="1">
        <v>45854</v>
      </c>
      <c r="E7572" t="s">
        <v>39</v>
      </c>
      <c r="F7572" t="s">
        <v>125</v>
      </c>
      <c r="G7572" t="s">
        <v>142</v>
      </c>
      <c r="H7572">
        <v>3</v>
      </c>
      <c r="I7572" t="s">
        <v>45</v>
      </c>
      <c r="J7572" t="s">
        <v>74</v>
      </c>
      <c r="K7572" t="s">
        <v>64</v>
      </c>
      <c r="L7572" t="s">
        <v>42</v>
      </c>
      <c r="M7572" t="s">
        <v>151</v>
      </c>
      <c r="N7572" t="s">
        <v>48</v>
      </c>
      <c r="O7572" t="s">
        <v>89</v>
      </c>
      <c r="P7572" t="s">
        <v>49</v>
      </c>
      <c r="Q7572" t="s">
        <v>166</v>
      </c>
      <c r="R7572" s="6">
        <f>_xlfn.XLOOKUP(CleanedData[[#This Row],[Product]],'02_Lookup_Tables'!$A$2:$A$126,'02_Lookup_Tables'!$B$2:$B$126)</f>
        <v>44114.21</v>
      </c>
      <c r="S7572" t="str">
        <f>VLOOKUP(CleanedData[[#This Row],[Product]],'02_Lookup_Tables'!$H$2:$I$126,2,FALSE)</f>
        <v>Electronics</v>
      </c>
      <c r="T7572" t="str">
        <f>VLOOKUP(CleanedData[[#This Row],[Province]],'02_Lookup_Tables'!$D$2:$E$10,2, FALSE)</f>
        <v>Western Region</v>
      </c>
      <c r="U7572" t="str" cm="1">
        <f t="array" ref="U7572">_xlfn.IFS(CleanedData[[#This Row],[Purchase Amount]]&lt;500,"Low",
CleanedData[[#This Row],[Purchase Amount]]&lt;5000,"Medium",
TRUE,"High")</f>
        <v>High</v>
      </c>
      <c r="V7572" t="str">
        <f>TEXT(CleanedData[[#This Row],[Date]],"mmmm")</f>
        <v>July</v>
      </c>
      <c r="W7572" t="str">
        <f>"Q"&amp;ROUNDUP(MONTH(CleanedData[[#This Row],[Date]])/3,0)</f>
        <v>Q3</v>
      </c>
      <c r="X7572" t="str">
        <f>IF(CleanedData[[#This Row],[Purchase Amount]]&gt;=5000,"Yes","No")</f>
        <v>Yes</v>
      </c>
      <c r="Y7572">
        <f>IF(CleanedData[[#This Row],[Recommend]]="Yes",1,0)</f>
        <v>1</v>
      </c>
      <c r="Z7572" s="6">
        <f>CleanedData[[#This Row],[Purchase Amount]]*0.15</f>
        <v>6617.1314999999995</v>
      </c>
      <c r="AA7572" s="6">
        <f>CleanedData[[#This Row],[Purchase Amount]]*1.15</f>
        <v>50731.341499999995</v>
      </c>
    </row>
    <row r="7573" spans="1:27" x14ac:dyDescent="0.3">
      <c r="A7573">
        <v>9142</v>
      </c>
      <c r="B7573" t="s">
        <v>7798</v>
      </c>
      <c r="C7573" s="1">
        <v>45751</v>
      </c>
      <c r="D7573">
        <v>79</v>
      </c>
      <c r="E7573" t="s">
        <v>52</v>
      </c>
      <c r="F7573" t="s">
        <v>125</v>
      </c>
      <c r="G7573" t="s">
        <v>235</v>
      </c>
      <c r="H7573">
        <v>2</v>
      </c>
      <c r="I7573" t="s">
        <v>45</v>
      </c>
      <c r="J7573" t="s">
        <v>74</v>
      </c>
      <c r="K7573" t="s">
        <v>64</v>
      </c>
      <c r="L7573" t="s">
        <v>42</v>
      </c>
      <c r="M7573" t="s">
        <v>196</v>
      </c>
      <c r="N7573" t="s">
        <v>47</v>
      </c>
      <c r="O7573" t="s">
        <v>89</v>
      </c>
      <c r="P7573" t="s">
        <v>49</v>
      </c>
      <c r="Q7573" t="s">
        <v>97</v>
      </c>
      <c r="R7573" s="6">
        <f>_xlfn.XLOOKUP(CleanedData[[#This Row],[Product]],'02_Lookup_Tables'!$A$2:$A$126,'02_Lookup_Tables'!$B$2:$B$126)</f>
        <v>306.57</v>
      </c>
      <c r="S7573" t="str">
        <f>VLOOKUP(CleanedData[[#This Row],[Product]],'02_Lookup_Tables'!$H$2:$I$126,2,FALSE)</f>
        <v>Toys &amp; Games</v>
      </c>
      <c r="T7573" t="str">
        <f>VLOOKUP(CleanedData[[#This Row],[Province]],'02_Lookup_Tables'!$D$2:$E$10,2, FALSE)</f>
        <v>Western Region</v>
      </c>
      <c r="U7573" t="str" cm="1">
        <f t="array" ref="U7573">_xlfn.IFS(CleanedData[[#This Row],[Purchase Amount]]&lt;500,"Low",
CleanedData[[#This Row],[Purchase Amount]]&lt;5000,"Medium",
TRUE,"High")</f>
        <v>Low</v>
      </c>
      <c r="V7573" t="str">
        <f>TEXT(CleanedData[[#This Row],[Date]],"mmmm")</f>
        <v>April</v>
      </c>
      <c r="W7573" t="str">
        <f>"Q"&amp;ROUNDUP(MONTH(CleanedData[[#This Row],[Date]])/3,0)</f>
        <v>Q2</v>
      </c>
      <c r="X7573" t="str">
        <f>IF(CleanedData[[#This Row],[Purchase Amount]]&gt;=5000,"Yes","No")</f>
        <v>No</v>
      </c>
      <c r="Y7573">
        <f>IF(CleanedData[[#This Row],[Recommend]]="Yes",1,0)</f>
        <v>1</v>
      </c>
      <c r="Z7573" s="6">
        <f>CleanedData[[#This Row],[Purchase Amount]]*0.15</f>
        <v>45.985499999999995</v>
      </c>
      <c r="AA7573" s="6">
        <f>CleanedData[[#This Row],[Purchase Amount]]*1.15</f>
        <v>352.55549999999994</v>
      </c>
    </row>
    <row r="7574" spans="1:27" x14ac:dyDescent="0.3">
      <c r="A7574">
        <v>9144</v>
      </c>
      <c r="B7574" t="s">
        <v>7799</v>
      </c>
      <c r="C7574" s="1">
        <v>45415</v>
      </c>
      <c r="D7574">
        <v>71</v>
      </c>
      <c r="E7574" t="s">
        <v>52</v>
      </c>
      <c r="F7574" t="s">
        <v>125</v>
      </c>
      <c r="G7574" t="s">
        <v>389</v>
      </c>
      <c r="H7574">
        <v>5</v>
      </c>
      <c r="I7574" t="s">
        <v>45</v>
      </c>
      <c r="J7574" t="s">
        <v>43</v>
      </c>
      <c r="K7574" t="s">
        <v>55</v>
      </c>
      <c r="L7574" t="s">
        <v>42</v>
      </c>
      <c r="M7574" t="s">
        <v>175</v>
      </c>
      <c r="N7574" t="s">
        <v>57</v>
      </c>
      <c r="O7574" t="s">
        <v>89</v>
      </c>
      <c r="P7574" t="s">
        <v>70</v>
      </c>
      <c r="Q7574" t="s">
        <v>97</v>
      </c>
      <c r="R7574" s="6">
        <f>_xlfn.XLOOKUP(CleanedData[[#This Row],[Product]],'02_Lookup_Tables'!$A$2:$A$126,'02_Lookup_Tables'!$B$2:$B$126)</f>
        <v>5432.76</v>
      </c>
      <c r="S7574" t="str">
        <f>VLOOKUP(CleanedData[[#This Row],[Product]],'02_Lookup_Tables'!$H$2:$I$126,2,FALSE)</f>
        <v>Home Devices</v>
      </c>
      <c r="T7574" t="str">
        <f>VLOOKUP(CleanedData[[#This Row],[Province]],'02_Lookup_Tables'!$D$2:$E$10,2, FALSE)</f>
        <v>Western Region</v>
      </c>
      <c r="U7574" t="str" cm="1">
        <f t="array" ref="U7574">_xlfn.IFS(CleanedData[[#This Row],[Purchase Amount]]&lt;500,"Low",
CleanedData[[#This Row],[Purchase Amount]]&lt;5000,"Medium",
TRUE,"High")</f>
        <v>High</v>
      </c>
      <c r="V7574" t="str">
        <f>TEXT(CleanedData[[#This Row],[Date]],"mmmm")</f>
        <v>May</v>
      </c>
      <c r="W7574" t="str">
        <f>"Q"&amp;ROUNDUP(MONTH(CleanedData[[#This Row],[Date]])/3,0)</f>
        <v>Q2</v>
      </c>
      <c r="X7574" t="str">
        <f>IF(CleanedData[[#This Row],[Purchase Amount]]&gt;=5000,"Yes","No")</f>
        <v>Yes</v>
      </c>
      <c r="Y7574">
        <f>IF(CleanedData[[#This Row],[Recommend]]="Yes",1,0)</f>
        <v>1</v>
      </c>
      <c r="Z7574" s="6">
        <f>CleanedData[[#This Row],[Purchase Amount]]*0.15</f>
        <v>814.91399999999999</v>
      </c>
      <c r="AA7574" s="6">
        <f>CleanedData[[#This Row],[Purchase Amount]]*1.15</f>
        <v>6247.674</v>
      </c>
    </row>
    <row r="7575" spans="1:27" x14ac:dyDescent="0.3">
      <c r="A7575">
        <v>9146</v>
      </c>
      <c r="B7575" t="s">
        <v>7800</v>
      </c>
      <c r="C7575" s="1">
        <v>45643</v>
      </c>
      <c r="D7575">
        <v>57</v>
      </c>
      <c r="E7575" t="s">
        <v>39</v>
      </c>
      <c r="F7575" t="s">
        <v>77</v>
      </c>
      <c r="G7575" t="s">
        <v>214</v>
      </c>
      <c r="H7575">
        <v>1</v>
      </c>
      <c r="I7575" t="s">
        <v>45</v>
      </c>
      <c r="J7575" t="s">
        <v>54</v>
      </c>
      <c r="K7575" t="s">
        <v>44</v>
      </c>
      <c r="L7575" t="s">
        <v>45</v>
      </c>
      <c r="M7575" t="s">
        <v>140</v>
      </c>
      <c r="N7575" t="s">
        <v>80</v>
      </c>
      <c r="O7575" t="s">
        <v>148</v>
      </c>
      <c r="P7575" t="s">
        <v>70</v>
      </c>
      <c r="Q7575" t="s">
        <v>50</v>
      </c>
      <c r="R7575" s="6">
        <f>_xlfn.XLOOKUP(CleanedData[[#This Row],[Product]],'02_Lookup_Tables'!$A$2:$A$126,'02_Lookup_Tables'!$B$2:$B$126)</f>
        <v>134.01</v>
      </c>
      <c r="S7575" t="str">
        <f>VLOOKUP(CleanedData[[#This Row],[Product]],'02_Lookup_Tables'!$H$2:$I$126,2,FALSE)</f>
        <v>Food</v>
      </c>
      <c r="T7575" t="str">
        <f>VLOOKUP(CleanedData[[#This Row],[Province]],'02_Lookup_Tables'!$D$2:$E$10,2, FALSE)</f>
        <v>Central Region</v>
      </c>
      <c r="U7575" t="str" cm="1">
        <f t="array" ref="U7575">_xlfn.IFS(CleanedData[[#This Row],[Purchase Amount]]&lt;500,"Low",
CleanedData[[#This Row],[Purchase Amount]]&lt;5000,"Medium",
TRUE,"High")</f>
        <v>Low</v>
      </c>
      <c r="V7575" t="str">
        <f>TEXT(CleanedData[[#This Row],[Date]],"mmmm")</f>
        <v>December</v>
      </c>
      <c r="W7575" t="str">
        <f>"Q"&amp;ROUNDUP(MONTH(CleanedData[[#This Row],[Date]])/3,0)</f>
        <v>Q4</v>
      </c>
      <c r="X7575" t="str">
        <f>IF(CleanedData[[#This Row],[Purchase Amount]]&gt;=5000,"Yes","No")</f>
        <v>No</v>
      </c>
      <c r="Y7575">
        <f>IF(CleanedData[[#This Row],[Recommend]]="Yes",1,0)</f>
        <v>1</v>
      </c>
      <c r="Z7575" s="6">
        <f>CleanedData[[#This Row],[Purchase Amount]]*0.15</f>
        <v>20.101499999999998</v>
      </c>
      <c r="AA7575" s="6">
        <f>CleanedData[[#This Row],[Purchase Amount]]*1.15</f>
        <v>154.11149999999998</v>
      </c>
    </row>
    <row r="7576" spans="1:27" x14ac:dyDescent="0.3">
      <c r="A7576">
        <v>9147</v>
      </c>
      <c r="B7576" t="s">
        <v>7801</v>
      </c>
      <c r="C7576" s="1">
        <v>45485</v>
      </c>
      <c r="D7576">
        <v>35</v>
      </c>
      <c r="E7576" t="s">
        <v>52</v>
      </c>
      <c r="F7576" t="s">
        <v>40</v>
      </c>
      <c r="G7576" t="s">
        <v>73</v>
      </c>
      <c r="H7576">
        <v>4</v>
      </c>
      <c r="I7576" t="s">
        <v>42</v>
      </c>
      <c r="J7576" t="s">
        <v>74</v>
      </c>
      <c r="K7576" t="s">
        <v>64</v>
      </c>
      <c r="L7576" t="s">
        <v>45</v>
      </c>
      <c r="M7576" t="s">
        <v>56</v>
      </c>
      <c r="N7576" t="s">
        <v>96</v>
      </c>
      <c r="O7576" t="s">
        <v>148</v>
      </c>
      <c r="P7576" t="s">
        <v>49</v>
      </c>
      <c r="Q7576" t="s">
        <v>81</v>
      </c>
      <c r="R7576" s="6">
        <f>_xlfn.XLOOKUP(CleanedData[[#This Row],[Product]],'02_Lookup_Tables'!$A$2:$A$126,'02_Lookup_Tables'!$B$2:$B$126)</f>
        <v>84.23</v>
      </c>
      <c r="S7576" t="str">
        <f>VLOOKUP(CleanedData[[#This Row],[Product]],'02_Lookup_Tables'!$H$2:$I$126,2,FALSE)</f>
        <v>Food</v>
      </c>
      <c r="T7576" t="str">
        <f>VLOOKUP(CleanedData[[#This Row],[Province]],'02_Lookup_Tables'!$D$2:$E$10,2, FALSE)</f>
        <v>Northern Region</v>
      </c>
      <c r="U7576" t="str" cm="1">
        <f t="array" ref="U7576">_xlfn.IFS(CleanedData[[#This Row],[Purchase Amount]]&lt;500,"Low",
CleanedData[[#This Row],[Purchase Amount]]&lt;5000,"Medium",
TRUE,"High")</f>
        <v>Low</v>
      </c>
      <c r="V7576" t="str">
        <f>TEXT(CleanedData[[#This Row],[Date]],"mmmm")</f>
        <v>July</v>
      </c>
      <c r="W7576" t="str">
        <f>"Q"&amp;ROUNDUP(MONTH(CleanedData[[#This Row],[Date]])/3,0)</f>
        <v>Q3</v>
      </c>
      <c r="X7576" t="str">
        <f>IF(CleanedData[[#This Row],[Purchase Amount]]&gt;=5000,"Yes","No")</f>
        <v>No</v>
      </c>
      <c r="Y7576">
        <f>IF(CleanedData[[#This Row],[Recommend]]="Yes",1,0)</f>
        <v>0</v>
      </c>
      <c r="Z7576" s="6">
        <f>CleanedData[[#This Row],[Purchase Amount]]*0.15</f>
        <v>12.634500000000001</v>
      </c>
      <c r="AA7576" s="6">
        <f>CleanedData[[#This Row],[Purchase Amount]]*1.15</f>
        <v>96.864499999999992</v>
      </c>
    </row>
    <row r="7577" spans="1:27" x14ac:dyDescent="0.3">
      <c r="A7577">
        <v>9149</v>
      </c>
      <c r="B7577" t="s">
        <v>7802</v>
      </c>
      <c r="C7577" s="1">
        <v>45938</v>
      </c>
      <c r="D7577">
        <v>65</v>
      </c>
      <c r="E7577" t="s">
        <v>39</v>
      </c>
      <c r="F7577" t="s">
        <v>68</v>
      </c>
      <c r="G7577" t="s">
        <v>248</v>
      </c>
      <c r="H7577">
        <v>1</v>
      </c>
      <c r="I7577" t="s">
        <v>45</v>
      </c>
      <c r="J7577" t="s">
        <v>43</v>
      </c>
      <c r="K7577" t="s">
        <v>64</v>
      </c>
      <c r="L7577" t="s">
        <v>42</v>
      </c>
      <c r="M7577" t="s">
        <v>92</v>
      </c>
      <c r="N7577" t="s">
        <v>80</v>
      </c>
      <c r="O7577" t="s">
        <v>89</v>
      </c>
      <c r="P7577" t="s">
        <v>49</v>
      </c>
      <c r="Q7577" t="s">
        <v>97</v>
      </c>
      <c r="R7577" s="6">
        <f>_xlfn.XLOOKUP(CleanedData[[#This Row],[Product]],'02_Lookup_Tables'!$A$2:$A$126,'02_Lookup_Tables'!$B$2:$B$126)</f>
        <v>8798.49</v>
      </c>
      <c r="S7577" t="str">
        <f>VLOOKUP(CleanedData[[#This Row],[Product]],'02_Lookup_Tables'!$H$2:$I$126,2,FALSE)</f>
        <v>Toys &amp; Games</v>
      </c>
      <c r="T7577" t="str">
        <f>VLOOKUP(CleanedData[[#This Row],[Province]],'02_Lookup_Tables'!$D$2:$E$10,2, FALSE)</f>
        <v>Northern Region</v>
      </c>
      <c r="U7577" t="str" cm="1">
        <f t="array" ref="U7577">_xlfn.IFS(CleanedData[[#This Row],[Purchase Amount]]&lt;500,"Low",
CleanedData[[#This Row],[Purchase Amount]]&lt;5000,"Medium",
TRUE,"High")</f>
        <v>High</v>
      </c>
      <c r="V7577" t="str">
        <f>TEXT(CleanedData[[#This Row],[Date]],"mmmm")</f>
        <v>October</v>
      </c>
      <c r="W7577" t="str">
        <f>"Q"&amp;ROUNDUP(MONTH(CleanedData[[#This Row],[Date]])/3,0)</f>
        <v>Q4</v>
      </c>
      <c r="X7577" t="str">
        <f>IF(CleanedData[[#This Row],[Purchase Amount]]&gt;=5000,"Yes","No")</f>
        <v>Yes</v>
      </c>
      <c r="Y7577">
        <f>IF(CleanedData[[#This Row],[Recommend]]="Yes",1,0)</f>
        <v>1</v>
      </c>
      <c r="Z7577" s="6">
        <f>CleanedData[[#This Row],[Purchase Amount]]*0.15</f>
        <v>1319.7735</v>
      </c>
      <c r="AA7577" s="6">
        <f>CleanedData[[#This Row],[Purchase Amount]]*1.15</f>
        <v>10118.263499999999</v>
      </c>
    </row>
    <row r="7578" spans="1:27" x14ac:dyDescent="0.3">
      <c r="A7578">
        <v>9150</v>
      </c>
      <c r="B7578" t="s">
        <v>7803</v>
      </c>
      <c r="C7578" s="1">
        <v>45617</v>
      </c>
      <c r="D7578">
        <v>66</v>
      </c>
      <c r="E7578" t="s">
        <v>52</v>
      </c>
      <c r="F7578" t="s">
        <v>72</v>
      </c>
      <c r="G7578" t="s">
        <v>114</v>
      </c>
      <c r="H7578">
        <v>3</v>
      </c>
      <c r="I7578" t="s">
        <v>42</v>
      </c>
      <c r="J7578" t="s">
        <v>69</v>
      </c>
      <c r="K7578" t="s">
        <v>64</v>
      </c>
      <c r="L7578" t="s">
        <v>42</v>
      </c>
      <c r="M7578" t="s">
        <v>190</v>
      </c>
      <c r="N7578" t="s">
        <v>48</v>
      </c>
      <c r="O7578" t="s">
        <v>89</v>
      </c>
      <c r="P7578" t="s">
        <v>49</v>
      </c>
      <c r="Q7578" t="s">
        <v>97</v>
      </c>
      <c r="R7578" s="6">
        <f>_xlfn.XLOOKUP(CleanedData[[#This Row],[Product]],'02_Lookup_Tables'!$A$2:$A$126,'02_Lookup_Tables'!$B$2:$B$126)</f>
        <v>1440.59</v>
      </c>
      <c r="S7578" t="str">
        <f>VLOOKUP(CleanedData[[#This Row],[Product]],'02_Lookup_Tables'!$H$2:$I$126,2,FALSE)</f>
        <v>Beauty &amp; Personal Care</v>
      </c>
      <c r="T7578" t="str">
        <f>VLOOKUP(CleanedData[[#This Row],[Province]],'02_Lookup_Tables'!$D$2:$E$10,2, FALSE)</f>
        <v>Central Region</v>
      </c>
      <c r="U7578" t="str" cm="1">
        <f t="array" ref="U7578">_xlfn.IFS(CleanedData[[#This Row],[Purchase Amount]]&lt;500,"Low",
CleanedData[[#This Row],[Purchase Amount]]&lt;5000,"Medium",
TRUE,"High")</f>
        <v>Medium</v>
      </c>
      <c r="V7578" t="str">
        <f>TEXT(CleanedData[[#This Row],[Date]],"mmmm")</f>
        <v>November</v>
      </c>
      <c r="W7578" t="str">
        <f>"Q"&amp;ROUNDUP(MONTH(CleanedData[[#This Row],[Date]])/3,0)</f>
        <v>Q4</v>
      </c>
      <c r="X7578" t="str">
        <f>IF(CleanedData[[#This Row],[Purchase Amount]]&gt;=5000,"Yes","No")</f>
        <v>No</v>
      </c>
      <c r="Y7578">
        <f>IF(CleanedData[[#This Row],[Recommend]]="Yes",1,0)</f>
        <v>0</v>
      </c>
      <c r="Z7578" s="6">
        <f>CleanedData[[#This Row],[Purchase Amount]]*0.15</f>
        <v>216.08849999999998</v>
      </c>
      <c r="AA7578" s="6">
        <f>CleanedData[[#This Row],[Purchase Amount]]*1.15</f>
        <v>1656.6784999999998</v>
      </c>
    </row>
    <row r="7579" spans="1:27" x14ac:dyDescent="0.3">
      <c r="A7579">
        <v>9151</v>
      </c>
      <c r="B7579" t="s">
        <v>7804</v>
      </c>
      <c r="C7579" s="1">
        <v>45476</v>
      </c>
      <c r="D7579">
        <v>49</v>
      </c>
      <c r="E7579" t="s">
        <v>39</v>
      </c>
      <c r="F7579" t="s">
        <v>40</v>
      </c>
      <c r="G7579" t="s">
        <v>668</v>
      </c>
      <c r="H7579">
        <v>1</v>
      </c>
      <c r="I7579" t="s">
        <v>42</v>
      </c>
      <c r="J7579" t="s">
        <v>74</v>
      </c>
      <c r="K7579" t="s">
        <v>44</v>
      </c>
      <c r="L7579" t="s">
        <v>45</v>
      </c>
      <c r="M7579" t="s">
        <v>79</v>
      </c>
      <c r="N7579" t="s">
        <v>80</v>
      </c>
      <c r="O7579" t="s">
        <v>89</v>
      </c>
      <c r="P7579" t="s">
        <v>49</v>
      </c>
      <c r="Q7579" t="s">
        <v>93</v>
      </c>
      <c r="R7579" s="6">
        <f>_xlfn.XLOOKUP(CleanedData[[#This Row],[Product]],'02_Lookup_Tables'!$A$2:$A$126,'02_Lookup_Tables'!$B$2:$B$126)</f>
        <v>301.58</v>
      </c>
      <c r="S7579" t="str">
        <f>VLOOKUP(CleanedData[[#This Row],[Product]],'02_Lookup_Tables'!$H$2:$I$126,2,FALSE)</f>
        <v>Food</v>
      </c>
      <c r="T7579" t="str">
        <f>VLOOKUP(CleanedData[[#This Row],[Province]],'02_Lookup_Tables'!$D$2:$E$10,2, FALSE)</f>
        <v>Northern Region</v>
      </c>
      <c r="U7579" t="str" cm="1">
        <f t="array" ref="U7579">_xlfn.IFS(CleanedData[[#This Row],[Purchase Amount]]&lt;500,"Low",
CleanedData[[#This Row],[Purchase Amount]]&lt;5000,"Medium",
TRUE,"High")</f>
        <v>Low</v>
      </c>
      <c r="V7579" t="str">
        <f>TEXT(CleanedData[[#This Row],[Date]],"mmmm")</f>
        <v>July</v>
      </c>
      <c r="W7579" t="str">
        <f>"Q"&amp;ROUNDUP(MONTH(CleanedData[[#This Row],[Date]])/3,0)</f>
        <v>Q3</v>
      </c>
      <c r="X7579" t="str">
        <f>IF(CleanedData[[#This Row],[Purchase Amount]]&gt;=5000,"Yes","No")</f>
        <v>No</v>
      </c>
      <c r="Y7579">
        <f>IF(CleanedData[[#This Row],[Recommend]]="Yes",1,0)</f>
        <v>0</v>
      </c>
      <c r="Z7579" s="6">
        <f>CleanedData[[#This Row],[Purchase Amount]]*0.15</f>
        <v>45.236999999999995</v>
      </c>
      <c r="AA7579" s="6">
        <f>CleanedData[[#This Row],[Purchase Amount]]*1.15</f>
        <v>346.81699999999995</v>
      </c>
    </row>
    <row r="7580" spans="1:27" x14ac:dyDescent="0.3">
      <c r="A7580">
        <v>9152</v>
      </c>
      <c r="B7580" t="s">
        <v>7805</v>
      </c>
      <c r="C7580" s="1">
        <v>45706</v>
      </c>
      <c r="D7580">
        <v>51</v>
      </c>
      <c r="E7580" t="s">
        <v>60</v>
      </c>
      <c r="F7580" t="s">
        <v>125</v>
      </c>
      <c r="G7580" t="s">
        <v>546</v>
      </c>
      <c r="H7580">
        <v>4</v>
      </c>
      <c r="I7580" t="s">
        <v>45</v>
      </c>
      <c r="J7580" t="s">
        <v>63</v>
      </c>
      <c r="K7580" t="s">
        <v>44</v>
      </c>
      <c r="L7580" t="s">
        <v>42</v>
      </c>
      <c r="M7580" t="s">
        <v>165</v>
      </c>
      <c r="N7580" t="s">
        <v>96</v>
      </c>
      <c r="O7580" t="s">
        <v>89</v>
      </c>
      <c r="P7580" t="s">
        <v>70</v>
      </c>
      <c r="Q7580" t="s">
        <v>93</v>
      </c>
      <c r="R7580" s="6">
        <f>_xlfn.XLOOKUP(CleanedData[[#This Row],[Product]],'02_Lookup_Tables'!$A$2:$A$126,'02_Lookup_Tables'!$B$2:$B$126)</f>
        <v>1369.39</v>
      </c>
      <c r="S7580" t="str">
        <f>VLOOKUP(CleanedData[[#This Row],[Product]],'02_Lookup_Tables'!$H$2:$I$126,2,FALSE)</f>
        <v>Toys &amp; Games</v>
      </c>
      <c r="T7580" t="str">
        <f>VLOOKUP(CleanedData[[#This Row],[Province]],'02_Lookup_Tables'!$D$2:$E$10,2, FALSE)</f>
        <v>Western Region</v>
      </c>
      <c r="U7580" t="str" cm="1">
        <f t="array" ref="U7580">_xlfn.IFS(CleanedData[[#This Row],[Purchase Amount]]&lt;500,"Low",
CleanedData[[#This Row],[Purchase Amount]]&lt;5000,"Medium",
TRUE,"High")</f>
        <v>Medium</v>
      </c>
      <c r="V7580" t="str">
        <f>TEXT(CleanedData[[#This Row],[Date]],"mmmm")</f>
        <v>February</v>
      </c>
      <c r="W7580" t="str">
        <f>"Q"&amp;ROUNDUP(MONTH(CleanedData[[#This Row],[Date]])/3,0)</f>
        <v>Q1</v>
      </c>
      <c r="X7580" t="str">
        <f>IF(CleanedData[[#This Row],[Purchase Amount]]&gt;=5000,"Yes","No")</f>
        <v>No</v>
      </c>
      <c r="Y7580">
        <f>IF(CleanedData[[#This Row],[Recommend]]="Yes",1,0)</f>
        <v>1</v>
      </c>
      <c r="Z7580" s="6">
        <f>CleanedData[[#This Row],[Purchase Amount]]*0.15</f>
        <v>205.4085</v>
      </c>
      <c r="AA7580" s="6">
        <f>CleanedData[[#This Row],[Purchase Amount]]*1.15</f>
        <v>1574.7985000000001</v>
      </c>
    </row>
    <row r="7581" spans="1:27" x14ac:dyDescent="0.3">
      <c r="A7581">
        <v>9153</v>
      </c>
      <c r="B7581" t="s">
        <v>7806</v>
      </c>
      <c r="C7581" s="1">
        <v>45497</v>
      </c>
      <c r="D7581">
        <v>26</v>
      </c>
      <c r="E7581" t="s">
        <v>39</v>
      </c>
      <c r="F7581" t="s">
        <v>130</v>
      </c>
      <c r="G7581" t="s">
        <v>162</v>
      </c>
      <c r="H7581">
        <v>2</v>
      </c>
      <c r="I7581" t="s">
        <v>45</v>
      </c>
      <c r="J7581" t="s">
        <v>74</v>
      </c>
      <c r="K7581" t="s">
        <v>44</v>
      </c>
      <c r="L7581" t="s">
        <v>42</v>
      </c>
      <c r="M7581" t="s">
        <v>180</v>
      </c>
      <c r="N7581" t="s">
        <v>47</v>
      </c>
      <c r="O7581" t="s">
        <v>89</v>
      </c>
      <c r="P7581" t="s">
        <v>49</v>
      </c>
      <c r="Q7581" t="s">
        <v>58</v>
      </c>
      <c r="R7581" s="6">
        <f>_xlfn.XLOOKUP(CleanedData[[#This Row],[Product]],'02_Lookup_Tables'!$A$2:$A$126,'02_Lookup_Tables'!$B$2:$B$126)</f>
        <v>3086.4</v>
      </c>
      <c r="S7581" t="str">
        <f>VLOOKUP(CleanedData[[#This Row],[Product]],'02_Lookup_Tables'!$H$2:$I$126,2,FALSE)</f>
        <v>Home &amp; Living</v>
      </c>
      <c r="T7581" t="str">
        <f>VLOOKUP(CleanedData[[#This Row],[Province]],'02_Lookup_Tables'!$D$2:$E$10,2, FALSE)</f>
        <v>Eastern Region</v>
      </c>
      <c r="U7581" t="str" cm="1">
        <f t="array" ref="U7581">_xlfn.IFS(CleanedData[[#This Row],[Purchase Amount]]&lt;500,"Low",
CleanedData[[#This Row],[Purchase Amount]]&lt;5000,"Medium",
TRUE,"High")</f>
        <v>Medium</v>
      </c>
      <c r="V7581" t="str">
        <f>TEXT(CleanedData[[#This Row],[Date]],"mmmm")</f>
        <v>July</v>
      </c>
      <c r="W7581" t="str">
        <f>"Q"&amp;ROUNDUP(MONTH(CleanedData[[#This Row],[Date]])/3,0)</f>
        <v>Q3</v>
      </c>
      <c r="X7581" t="str">
        <f>IF(CleanedData[[#This Row],[Purchase Amount]]&gt;=5000,"Yes","No")</f>
        <v>No</v>
      </c>
      <c r="Y7581">
        <f>IF(CleanedData[[#This Row],[Recommend]]="Yes",1,0)</f>
        <v>1</v>
      </c>
      <c r="Z7581" s="6">
        <f>CleanedData[[#This Row],[Purchase Amount]]*0.15</f>
        <v>462.96</v>
      </c>
      <c r="AA7581" s="6">
        <f>CleanedData[[#This Row],[Purchase Amount]]*1.15</f>
        <v>3549.3599999999997</v>
      </c>
    </row>
    <row r="7582" spans="1:27" x14ac:dyDescent="0.3">
      <c r="A7582">
        <v>9155</v>
      </c>
      <c r="B7582" t="s">
        <v>7807</v>
      </c>
      <c r="C7582" s="1">
        <v>45687</v>
      </c>
      <c r="D7582">
        <v>49</v>
      </c>
      <c r="E7582" t="s">
        <v>39</v>
      </c>
      <c r="F7582" t="s">
        <v>61</v>
      </c>
      <c r="G7582" t="s">
        <v>323</v>
      </c>
      <c r="H7582">
        <v>1</v>
      </c>
      <c r="I7582" t="s">
        <v>42</v>
      </c>
      <c r="J7582" t="s">
        <v>43</v>
      </c>
      <c r="K7582" t="s">
        <v>55</v>
      </c>
      <c r="L7582" t="s">
        <v>42</v>
      </c>
      <c r="N7582" t="s">
        <v>80</v>
      </c>
      <c r="O7582" t="s">
        <v>134</v>
      </c>
      <c r="P7582" t="s">
        <v>8646</v>
      </c>
      <c r="Q7582" t="s">
        <v>93</v>
      </c>
      <c r="R7582" s="6">
        <f>_xlfn.XLOOKUP(CleanedData[[#This Row],[Product]],'02_Lookup_Tables'!$A$2:$A$126,'02_Lookup_Tables'!$B$2:$B$126)</f>
        <v>463.48</v>
      </c>
      <c r="S7582" t="str">
        <f>VLOOKUP(CleanedData[[#This Row],[Product]],'02_Lookup_Tables'!$H$2:$I$126,2,FALSE)</f>
        <v>Electronics</v>
      </c>
      <c r="T7582" t="str">
        <f>VLOOKUP(CleanedData[[#This Row],[Province]],'02_Lookup_Tables'!$D$2:$E$10,2, FALSE)</f>
        <v>Southern Region</v>
      </c>
      <c r="U7582" t="str" cm="1">
        <f t="array" ref="U7582">_xlfn.IFS(CleanedData[[#This Row],[Purchase Amount]]&lt;500,"Low",
CleanedData[[#This Row],[Purchase Amount]]&lt;5000,"Medium",
TRUE,"High")</f>
        <v>Low</v>
      </c>
      <c r="V7582" t="str">
        <f>TEXT(CleanedData[[#This Row],[Date]],"mmmm")</f>
        <v>January</v>
      </c>
      <c r="W7582" t="str">
        <f>"Q"&amp;ROUNDUP(MONTH(CleanedData[[#This Row],[Date]])/3,0)</f>
        <v>Q1</v>
      </c>
      <c r="X7582" t="str">
        <f>IF(CleanedData[[#This Row],[Purchase Amount]]&gt;=5000,"Yes","No")</f>
        <v>No</v>
      </c>
      <c r="Y7582">
        <f>IF(CleanedData[[#This Row],[Recommend]]="Yes",1,0)</f>
        <v>0</v>
      </c>
      <c r="Z7582" s="6">
        <f>CleanedData[[#This Row],[Purchase Amount]]*0.15</f>
        <v>69.522000000000006</v>
      </c>
      <c r="AA7582" s="6">
        <f>CleanedData[[#This Row],[Purchase Amount]]*1.15</f>
        <v>533.00199999999995</v>
      </c>
    </row>
    <row r="7583" spans="1:27" x14ac:dyDescent="0.3">
      <c r="A7583">
        <v>9156</v>
      </c>
      <c r="B7583" t="s">
        <v>7808</v>
      </c>
      <c r="C7583" s="1">
        <v>45571</v>
      </c>
      <c r="E7583" t="s">
        <v>39</v>
      </c>
      <c r="F7583" t="s">
        <v>108</v>
      </c>
      <c r="G7583" t="s">
        <v>696</v>
      </c>
      <c r="H7583">
        <v>2</v>
      </c>
      <c r="I7583" t="s">
        <v>45</v>
      </c>
      <c r="J7583" t="s">
        <v>43</v>
      </c>
      <c r="K7583" t="s">
        <v>55</v>
      </c>
      <c r="L7583" t="s">
        <v>45</v>
      </c>
      <c r="M7583" t="s">
        <v>46</v>
      </c>
      <c r="N7583" t="s">
        <v>47</v>
      </c>
      <c r="O7583" t="s">
        <v>89</v>
      </c>
      <c r="P7583" t="s">
        <v>49</v>
      </c>
      <c r="Q7583" t="s">
        <v>166</v>
      </c>
      <c r="R7583" s="6">
        <f>_xlfn.XLOOKUP(CleanedData[[#This Row],[Product]],'02_Lookup_Tables'!$A$2:$A$126,'02_Lookup_Tables'!$B$2:$B$126)</f>
        <v>1233.45</v>
      </c>
      <c r="S7583" t="str">
        <f>VLOOKUP(CleanedData[[#This Row],[Product]],'02_Lookup_Tables'!$H$2:$I$126,2,FALSE)</f>
        <v>Beauty &amp; Personal Care</v>
      </c>
      <c r="T7583" t="str">
        <f>VLOOKUP(CleanedData[[#This Row],[Province]],'02_Lookup_Tables'!$D$2:$E$10,2, FALSE)</f>
        <v>Gauteng Region</v>
      </c>
      <c r="U7583" t="str" cm="1">
        <f t="array" ref="U7583">_xlfn.IFS(CleanedData[[#This Row],[Purchase Amount]]&lt;500,"Low",
CleanedData[[#This Row],[Purchase Amount]]&lt;5000,"Medium",
TRUE,"High")</f>
        <v>Medium</v>
      </c>
      <c r="V7583" t="str">
        <f>TEXT(CleanedData[[#This Row],[Date]],"mmmm")</f>
        <v>October</v>
      </c>
      <c r="W7583" t="str">
        <f>"Q"&amp;ROUNDUP(MONTH(CleanedData[[#This Row],[Date]])/3,0)</f>
        <v>Q4</v>
      </c>
      <c r="X7583" t="str">
        <f>IF(CleanedData[[#This Row],[Purchase Amount]]&gt;=5000,"Yes","No")</f>
        <v>No</v>
      </c>
      <c r="Y7583">
        <f>IF(CleanedData[[#This Row],[Recommend]]="Yes",1,0)</f>
        <v>1</v>
      </c>
      <c r="Z7583" s="6">
        <f>CleanedData[[#This Row],[Purchase Amount]]*0.15</f>
        <v>185.01750000000001</v>
      </c>
      <c r="AA7583" s="6">
        <f>CleanedData[[#This Row],[Purchase Amount]]*1.15</f>
        <v>1418.4675</v>
      </c>
    </row>
    <row r="7584" spans="1:27" x14ac:dyDescent="0.3">
      <c r="A7584">
        <v>9158</v>
      </c>
      <c r="B7584" t="s">
        <v>7809</v>
      </c>
      <c r="C7584" s="1">
        <v>45554</v>
      </c>
      <c r="D7584">
        <v>69</v>
      </c>
      <c r="E7584" t="s">
        <v>39</v>
      </c>
      <c r="F7584" t="s">
        <v>130</v>
      </c>
      <c r="G7584" t="s">
        <v>205</v>
      </c>
      <c r="H7584">
        <v>2</v>
      </c>
      <c r="I7584" t="s">
        <v>45</v>
      </c>
      <c r="J7584" t="s">
        <v>69</v>
      </c>
      <c r="K7584" t="s">
        <v>55</v>
      </c>
      <c r="L7584" t="s">
        <v>45</v>
      </c>
      <c r="M7584" t="s">
        <v>236</v>
      </c>
      <c r="N7584" t="s">
        <v>47</v>
      </c>
      <c r="O7584" t="s">
        <v>89</v>
      </c>
      <c r="P7584" t="s">
        <v>49</v>
      </c>
      <c r="Q7584" t="s">
        <v>97</v>
      </c>
      <c r="R7584" s="6">
        <f>_xlfn.XLOOKUP(CleanedData[[#This Row],[Product]],'02_Lookup_Tables'!$A$2:$A$126,'02_Lookup_Tables'!$B$2:$B$126)</f>
        <v>139.72999999999999</v>
      </c>
      <c r="S7584" t="str">
        <f>VLOOKUP(CleanedData[[#This Row],[Product]],'02_Lookup_Tables'!$H$2:$I$126,2,FALSE)</f>
        <v>Beauty &amp; Personal Care</v>
      </c>
      <c r="T7584" t="str">
        <f>VLOOKUP(CleanedData[[#This Row],[Province]],'02_Lookup_Tables'!$D$2:$E$10,2, FALSE)</f>
        <v>Eastern Region</v>
      </c>
      <c r="U7584" t="str" cm="1">
        <f t="array" ref="U7584">_xlfn.IFS(CleanedData[[#This Row],[Purchase Amount]]&lt;500,"Low",
CleanedData[[#This Row],[Purchase Amount]]&lt;5000,"Medium",
TRUE,"High")</f>
        <v>Low</v>
      </c>
      <c r="V7584" t="str">
        <f>TEXT(CleanedData[[#This Row],[Date]],"mmmm")</f>
        <v>September</v>
      </c>
      <c r="W7584" t="str">
        <f>"Q"&amp;ROUNDUP(MONTH(CleanedData[[#This Row],[Date]])/3,0)</f>
        <v>Q3</v>
      </c>
      <c r="X7584" t="str">
        <f>IF(CleanedData[[#This Row],[Purchase Amount]]&gt;=5000,"Yes","No")</f>
        <v>No</v>
      </c>
      <c r="Y7584">
        <f>IF(CleanedData[[#This Row],[Recommend]]="Yes",1,0)</f>
        <v>1</v>
      </c>
      <c r="Z7584" s="6">
        <f>CleanedData[[#This Row],[Purchase Amount]]*0.15</f>
        <v>20.959499999999998</v>
      </c>
      <c r="AA7584" s="6">
        <f>CleanedData[[#This Row],[Purchase Amount]]*1.15</f>
        <v>160.68949999999998</v>
      </c>
    </row>
    <row r="7585" spans="1:27" x14ac:dyDescent="0.3">
      <c r="A7585">
        <v>9159</v>
      </c>
      <c r="B7585" t="s">
        <v>7810</v>
      </c>
      <c r="C7585" s="1">
        <v>45300</v>
      </c>
      <c r="D7585">
        <v>31</v>
      </c>
      <c r="E7585" t="s">
        <v>39</v>
      </c>
      <c r="F7585" t="s">
        <v>130</v>
      </c>
      <c r="G7585" t="s">
        <v>271</v>
      </c>
      <c r="H7585">
        <v>1</v>
      </c>
      <c r="I7585" t="s">
        <v>45</v>
      </c>
      <c r="J7585" t="s">
        <v>54</v>
      </c>
      <c r="K7585" t="s">
        <v>64</v>
      </c>
      <c r="L7585" t="s">
        <v>45</v>
      </c>
      <c r="M7585" t="s">
        <v>46</v>
      </c>
      <c r="N7585" t="s">
        <v>80</v>
      </c>
      <c r="O7585" t="s">
        <v>89</v>
      </c>
      <c r="P7585" t="s">
        <v>49</v>
      </c>
      <c r="Q7585" t="s">
        <v>58</v>
      </c>
      <c r="R7585" s="6">
        <f>_xlfn.XLOOKUP(CleanedData[[#This Row],[Product]],'02_Lookup_Tables'!$A$2:$A$126,'02_Lookup_Tables'!$B$2:$B$126)</f>
        <v>119.63</v>
      </c>
      <c r="S7585" t="str">
        <f>VLOOKUP(CleanedData[[#This Row],[Product]],'02_Lookup_Tables'!$H$2:$I$126,2,FALSE)</f>
        <v>Food</v>
      </c>
      <c r="T7585" t="str">
        <f>VLOOKUP(CleanedData[[#This Row],[Province]],'02_Lookup_Tables'!$D$2:$E$10,2, FALSE)</f>
        <v>Eastern Region</v>
      </c>
      <c r="U7585" t="str" cm="1">
        <f t="array" ref="U7585">_xlfn.IFS(CleanedData[[#This Row],[Purchase Amount]]&lt;500,"Low",
CleanedData[[#This Row],[Purchase Amount]]&lt;5000,"Medium",
TRUE,"High")</f>
        <v>Low</v>
      </c>
      <c r="V7585" t="str">
        <f>TEXT(CleanedData[[#This Row],[Date]],"mmmm")</f>
        <v>January</v>
      </c>
      <c r="W7585" t="str">
        <f>"Q"&amp;ROUNDUP(MONTH(CleanedData[[#This Row],[Date]])/3,0)</f>
        <v>Q1</v>
      </c>
      <c r="X7585" t="str">
        <f>IF(CleanedData[[#This Row],[Purchase Amount]]&gt;=5000,"Yes","No")</f>
        <v>No</v>
      </c>
      <c r="Y7585">
        <f>IF(CleanedData[[#This Row],[Recommend]]="Yes",1,0)</f>
        <v>1</v>
      </c>
      <c r="Z7585" s="6">
        <f>CleanedData[[#This Row],[Purchase Amount]]*0.15</f>
        <v>17.944499999999998</v>
      </c>
      <c r="AA7585" s="6">
        <f>CleanedData[[#This Row],[Purchase Amount]]*1.15</f>
        <v>137.57449999999997</v>
      </c>
    </row>
    <row r="7586" spans="1:27" x14ac:dyDescent="0.3">
      <c r="A7586">
        <v>9160</v>
      </c>
      <c r="B7586" t="s">
        <v>7811</v>
      </c>
      <c r="C7586" s="1">
        <v>45573</v>
      </c>
      <c r="D7586">
        <v>36</v>
      </c>
      <c r="E7586" t="s">
        <v>39</v>
      </c>
      <c r="F7586" t="s">
        <v>72</v>
      </c>
      <c r="G7586" t="s">
        <v>374</v>
      </c>
      <c r="H7586">
        <v>4</v>
      </c>
      <c r="I7586" t="s">
        <v>42</v>
      </c>
      <c r="J7586" t="s">
        <v>54</v>
      </c>
      <c r="K7586" t="s">
        <v>64</v>
      </c>
      <c r="L7586" t="s">
        <v>42</v>
      </c>
      <c r="N7586" t="s">
        <v>96</v>
      </c>
      <c r="O7586" t="s">
        <v>134</v>
      </c>
      <c r="P7586" t="s">
        <v>8646</v>
      </c>
      <c r="Q7586" t="s">
        <v>81</v>
      </c>
      <c r="R7586" s="6">
        <f>_xlfn.XLOOKUP(CleanedData[[#This Row],[Product]],'02_Lookup_Tables'!$A$2:$A$126,'02_Lookup_Tables'!$B$2:$B$126)</f>
        <v>2906.97</v>
      </c>
      <c r="S7586" t="str">
        <f>VLOOKUP(CleanedData[[#This Row],[Product]],'02_Lookup_Tables'!$H$2:$I$126,2,FALSE)</f>
        <v>Home &amp; Living</v>
      </c>
      <c r="T7586" t="str">
        <f>VLOOKUP(CleanedData[[#This Row],[Province]],'02_Lookup_Tables'!$D$2:$E$10,2, FALSE)</f>
        <v>Central Region</v>
      </c>
      <c r="U7586" t="str" cm="1">
        <f t="array" ref="U7586">_xlfn.IFS(CleanedData[[#This Row],[Purchase Amount]]&lt;500,"Low",
CleanedData[[#This Row],[Purchase Amount]]&lt;5000,"Medium",
TRUE,"High")</f>
        <v>Medium</v>
      </c>
      <c r="V7586" t="str">
        <f>TEXT(CleanedData[[#This Row],[Date]],"mmmm")</f>
        <v>October</v>
      </c>
      <c r="W7586" t="str">
        <f>"Q"&amp;ROUNDUP(MONTH(CleanedData[[#This Row],[Date]])/3,0)</f>
        <v>Q4</v>
      </c>
      <c r="X7586" t="str">
        <f>IF(CleanedData[[#This Row],[Purchase Amount]]&gt;=5000,"Yes","No")</f>
        <v>No</v>
      </c>
      <c r="Y7586">
        <f>IF(CleanedData[[#This Row],[Recommend]]="Yes",1,0)</f>
        <v>0</v>
      </c>
      <c r="Z7586" s="6">
        <f>CleanedData[[#This Row],[Purchase Amount]]*0.15</f>
        <v>436.04549999999995</v>
      </c>
      <c r="AA7586" s="6">
        <f>CleanedData[[#This Row],[Purchase Amount]]*1.15</f>
        <v>3343.0154999999995</v>
      </c>
    </row>
    <row r="7587" spans="1:27" x14ac:dyDescent="0.3">
      <c r="A7587">
        <v>9161</v>
      </c>
      <c r="B7587" t="s">
        <v>7812</v>
      </c>
      <c r="C7587" s="1">
        <v>45651</v>
      </c>
      <c r="D7587">
        <v>33</v>
      </c>
      <c r="E7587" t="s">
        <v>52</v>
      </c>
      <c r="F7587" t="s">
        <v>83</v>
      </c>
      <c r="G7587" t="s">
        <v>1139</v>
      </c>
      <c r="H7587">
        <v>2</v>
      </c>
      <c r="I7587" t="s">
        <v>42</v>
      </c>
      <c r="J7587" t="s">
        <v>74</v>
      </c>
      <c r="K7587" t="s">
        <v>55</v>
      </c>
      <c r="L7587" t="s">
        <v>42</v>
      </c>
      <c r="M7587" t="s">
        <v>180</v>
      </c>
      <c r="N7587" t="s">
        <v>47</v>
      </c>
      <c r="O7587" t="s">
        <v>89</v>
      </c>
      <c r="P7587" t="s">
        <v>49</v>
      </c>
      <c r="Q7587" t="s">
        <v>58</v>
      </c>
      <c r="R7587" s="6">
        <f>_xlfn.XLOOKUP(CleanedData[[#This Row],[Product]],'02_Lookup_Tables'!$A$2:$A$126,'02_Lookup_Tables'!$B$2:$B$126)</f>
        <v>2977.47</v>
      </c>
      <c r="S7587" t="str">
        <f>VLOOKUP(CleanedData[[#This Row],[Product]],'02_Lookup_Tables'!$H$2:$I$126,2,FALSE)</f>
        <v>Home &amp; Living</v>
      </c>
      <c r="T7587" t="str">
        <f>VLOOKUP(CleanedData[[#This Row],[Province]],'02_Lookup_Tables'!$D$2:$E$10,2, FALSE)</f>
        <v>Western Region</v>
      </c>
      <c r="U7587" t="str" cm="1">
        <f t="array" ref="U7587">_xlfn.IFS(CleanedData[[#This Row],[Purchase Amount]]&lt;500,"Low",
CleanedData[[#This Row],[Purchase Amount]]&lt;5000,"Medium",
TRUE,"High")</f>
        <v>Medium</v>
      </c>
      <c r="V7587" t="str">
        <f>TEXT(CleanedData[[#This Row],[Date]],"mmmm")</f>
        <v>December</v>
      </c>
      <c r="W7587" t="str">
        <f>"Q"&amp;ROUNDUP(MONTH(CleanedData[[#This Row],[Date]])/3,0)</f>
        <v>Q4</v>
      </c>
      <c r="X7587" t="str">
        <f>IF(CleanedData[[#This Row],[Purchase Amount]]&gt;=5000,"Yes","No")</f>
        <v>No</v>
      </c>
      <c r="Y7587">
        <f>IF(CleanedData[[#This Row],[Recommend]]="Yes",1,0)</f>
        <v>0</v>
      </c>
      <c r="Z7587" s="6">
        <f>CleanedData[[#This Row],[Purchase Amount]]*0.15</f>
        <v>446.62049999999994</v>
      </c>
      <c r="AA7587" s="6">
        <f>CleanedData[[#This Row],[Purchase Amount]]*1.15</f>
        <v>3424.0904999999993</v>
      </c>
    </row>
    <row r="7588" spans="1:27" x14ac:dyDescent="0.3">
      <c r="A7588">
        <v>9162</v>
      </c>
      <c r="B7588" t="s">
        <v>7813</v>
      </c>
      <c r="C7588" s="1">
        <v>45401</v>
      </c>
      <c r="D7588">
        <v>45</v>
      </c>
      <c r="E7588" t="s">
        <v>52</v>
      </c>
      <c r="F7588" t="s">
        <v>61</v>
      </c>
      <c r="G7588" t="s">
        <v>365</v>
      </c>
      <c r="H7588">
        <v>3</v>
      </c>
      <c r="I7588" t="s">
        <v>45</v>
      </c>
      <c r="J7588" t="s">
        <v>54</v>
      </c>
      <c r="K7588" t="s">
        <v>44</v>
      </c>
      <c r="L7588" t="s">
        <v>45</v>
      </c>
      <c r="M7588" t="s">
        <v>165</v>
      </c>
      <c r="N7588" t="s">
        <v>48</v>
      </c>
      <c r="O7588" t="s">
        <v>89</v>
      </c>
      <c r="P7588" t="s">
        <v>49</v>
      </c>
      <c r="Q7588" t="s">
        <v>93</v>
      </c>
      <c r="R7588" s="6">
        <f>_xlfn.XLOOKUP(CleanedData[[#This Row],[Product]],'02_Lookup_Tables'!$A$2:$A$126,'02_Lookup_Tables'!$B$2:$B$126)</f>
        <v>105.11</v>
      </c>
      <c r="S7588" t="str">
        <f>VLOOKUP(CleanedData[[#This Row],[Product]],'02_Lookup_Tables'!$H$2:$I$126,2,FALSE)</f>
        <v>Beauty &amp; Personal Care</v>
      </c>
      <c r="T7588" t="str">
        <f>VLOOKUP(CleanedData[[#This Row],[Province]],'02_Lookup_Tables'!$D$2:$E$10,2, FALSE)</f>
        <v>Southern Region</v>
      </c>
      <c r="U7588" t="str" cm="1">
        <f t="array" ref="U7588">_xlfn.IFS(CleanedData[[#This Row],[Purchase Amount]]&lt;500,"Low",
CleanedData[[#This Row],[Purchase Amount]]&lt;5000,"Medium",
TRUE,"High")</f>
        <v>Low</v>
      </c>
      <c r="V7588" t="str">
        <f>TEXT(CleanedData[[#This Row],[Date]],"mmmm")</f>
        <v>April</v>
      </c>
      <c r="W7588" t="str">
        <f>"Q"&amp;ROUNDUP(MONTH(CleanedData[[#This Row],[Date]])/3,0)</f>
        <v>Q2</v>
      </c>
      <c r="X7588" t="str">
        <f>IF(CleanedData[[#This Row],[Purchase Amount]]&gt;=5000,"Yes","No")</f>
        <v>No</v>
      </c>
      <c r="Y7588">
        <f>IF(CleanedData[[#This Row],[Recommend]]="Yes",1,0)</f>
        <v>1</v>
      </c>
      <c r="Z7588" s="6">
        <f>CleanedData[[#This Row],[Purchase Amount]]*0.15</f>
        <v>15.766499999999999</v>
      </c>
      <c r="AA7588" s="6">
        <f>CleanedData[[#This Row],[Purchase Amount]]*1.15</f>
        <v>120.87649999999999</v>
      </c>
    </row>
    <row r="7589" spans="1:27" x14ac:dyDescent="0.3">
      <c r="A7589">
        <v>9164</v>
      </c>
      <c r="B7589" t="s">
        <v>7814</v>
      </c>
      <c r="C7589" s="1">
        <v>45449</v>
      </c>
      <c r="D7589">
        <v>31</v>
      </c>
      <c r="E7589" t="s">
        <v>52</v>
      </c>
      <c r="F7589" t="s">
        <v>40</v>
      </c>
      <c r="G7589" t="s">
        <v>99</v>
      </c>
      <c r="H7589">
        <v>5</v>
      </c>
      <c r="I7589" t="s">
        <v>42</v>
      </c>
      <c r="J7589" t="s">
        <v>43</v>
      </c>
      <c r="K7589" t="s">
        <v>55</v>
      </c>
      <c r="L7589" t="s">
        <v>42</v>
      </c>
      <c r="M7589" t="s">
        <v>190</v>
      </c>
      <c r="N7589" t="s">
        <v>57</v>
      </c>
      <c r="O7589" t="s">
        <v>89</v>
      </c>
      <c r="P7589" t="s">
        <v>70</v>
      </c>
      <c r="Q7589" t="s">
        <v>58</v>
      </c>
      <c r="R7589" s="6">
        <f>_xlfn.XLOOKUP(CleanedData[[#This Row],[Product]],'02_Lookup_Tables'!$A$2:$A$126,'02_Lookup_Tables'!$B$2:$B$126)</f>
        <v>43.23</v>
      </c>
      <c r="S7589" t="str">
        <f>VLOOKUP(CleanedData[[#This Row],[Product]],'02_Lookup_Tables'!$H$2:$I$126,2,FALSE)</f>
        <v>Food</v>
      </c>
      <c r="T7589" t="str">
        <f>VLOOKUP(CleanedData[[#This Row],[Province]],'02_Lookup_Tables'!$D$2:$E$10,2, FALSE)</f>
        <v>Northern Region</v>
      </c>
      <c r="U7589" t="str" cm="1">
        <f t="array" ref="U7589">_xlfn.IFS(CleanedData[[#This Row],[Purchase Amount]]&lt;500,"Low",
CleanedData[[#This Row],[Purchase Amount]]&lt;5000,"Medium",
TRUE,"High")</f>
        <v>Low</v>
      </c>
      <c r="V7589" t="str">
        <f>TEXT(CleanedData[[#This Row],[Date]],"mmmm")</f>
        <v>June</v>
      </c>
      <c r="W7589" t="str">
        <f>"Q"&amp;ROUNDUP(MONTH(CleanedData[[#This Row],[Date]])/3,0)</f>
        <v>Q2</v>
      </c>
      <c r="X7589" t="str">
        <f>IF(CleanedData[[#This Row],[Purchase Amount]]&gt;=5000,"Yes","No")</f>
        <v>No</v>
      </c>
      <c r="Y7589">
        <f>IF(CleanedData[[#This Row],[Recommend]]="Yes",1,0)</f>
        <v>0</v>
      </c>
      <c r="Z7589" s="6">
        <f>CleanedData[[#This Row],[Purchase Amount]]*0.15</f>
        <v>6.4844999999999997</v>
      </c>
      <c r="AA7589" s="6">
        <f>CleanedData[[#This Row],[Purchase Amount]]*1.15</f>
        <v>49.714499999999994</v>
      </c>
    </row>
    <row r="7590" spans="1:27" x14ac:dyDescent="0.3">
      <c r="A7590">
        <v>9165</v>
      </c>
      <c r="B7590" t="s">
        <v>7815</v>
      </c>
      <c r="C7590" s="1">
        <v>45690</v>
      </c>
      <c r="D7590">
        <v>51</v>
      </c>
      <c r="E7590" t="s">
        <v>60</v>
      </c>
      <c r="F7590" t="s">
        <v>68</v>
      </c>
      <c r="G7590" t="s">
        <v>296</v>
      </c>
      <c r="H7590">
        <v>2</v>
      </c>
      <c r="I7590" t="s">
        <v>45</v>
      </c>
      <c r="J7590" t="s">
        <v>74</v>
      </c>
      <c r="K7590" t="s">
        <v>55</v>
      </c>
      <c r="L7590" t="s">
        <v>42</v>
      </c>
      <c r="M7590" t="s">
        <v>100</v>
      </c>
      <c r="N7590" t="s">
        <v>47</v>
      </c>
      <c r="O7590" t="s">
        <v>48</v>
      </c>
      <c r="P7590" t="s">
        <v>49</v>
      </c>
      <c r="Q7590" t="s">
        <v>93</v>
      </c>
      <c r="R7590" s="6">
        <f>_xlfn.XLOOKUP(CleanedData[[#This Row],[Product]],'02_Lookup_Tables'!$A$2:$A$126,'02_Lookup_Tables'!$B$2:$B$126)</f>
        <v>657.5</v>
      </c>
      <c r="S7590" t="str">
        <f>VLOOKUP(CleanedData[[#This Row],[Product]],'02_Lookup_Tables'!$H$2:$I$126,2,FALSE)</f>
        <v>Home Devices</v>
      </c>
      <c r="T7590" t="str">
        <f>VLOOKUP(CleanedData[[#This Row],[Province]],'02_Lookup_Tables'!$D$2:$E$10,2, FALSE)</f>
        <v>Northern Region</v>
      </c>
      <c r="U7590" t="str" cm="1">
        <f t="array" ref="U7590">_xlfn.IFS(CleanedData[[#This Row],[Purchase Amount]]&lt;500,"Low",
CleanedData[[#This Row],[Purchase Amount]]&lt;5000,"Medium",
TRUE,"High")</f>
        <v>Medium</v>
      </c>
      <c r="V7590" t="str">
        <f>TEXT(CleanedData[[#This Row],[Date]],"mmmm")</f>
        <v>February</v>
      </c>
      <c r="W7590" t="str">
        <f>"Q"&amp;ROUNDUP(MONTH(CleanedData[[#This Row],[Date]])/3,0)</f>
        <v>Q1</v>
      </c>
      <c r="X7590" t="str">
        <f>IF(CleanedData[[#This Row],[Purchase Amount]]&gt;=5000,"Yes","No")</f>
        <v>No</v>
      </c>
      <c r="Y7590">
        <f>IF(CleanedData[[#This Row],[Recommend]]="Yes",1,0)</f>
        <v>1</v>
      </c>
      <c r="Z7590" s="6">
        <f>CleanedData[[#This Row],[Purchase Amount]]*0.15</f>
        <v>98.625</v>
      </c>
      <c r="AA7590" s="6">
        <f>CleanedData[[#This Row],[Purchase Amount]]*1.15</f>
        <v>756.12499999999989</v>
      </c>
    </row>
    <row r="7591" spans="1:27" x14ac:dyDescent="0.3">
      <c r="A7591">
        <v>9166</v>
      </c>
      <c r="B7591" t="s">
        <v>7816</v>
      </c>
      <c r="C7591" s="1">
        <v>45759</v>
      </c>
      <c r="D7591">
        <v>32</v>
      </c>
      <c r="E7591" t="s">
        <v>60</v>
      </c>
      <c r="F7591" t="s">
        <v>72</v>
      </c>
      <c r="G7591" t="s">
        <v>120</v>
      </c>
      <c r="H7591">
        <v>3</v>
      </c>
      <c r="I7591" t="s">
        <v>42</v>
      </c>
      <c r="J7591" t="s">
        <v>74</v>
      </c>
      <c r="K7591" t="s">
        <v>64</v>
      </c>
      <c r="L7591" t="s">
        <v>45</v>
      </c>
      <c r="M7591" t="s">
        <v>175</v>
      </c>
      <c r="N7591" t="s">
        <v>48</v>
      </c>
      <c r="O7591" t="s">
        <v>89</v>
      </c>
      <c r="P7591" t="s">
        <v>49</v>
      </c>
      <c r="Q7591" t="s">
        <v>58</v>
      </c>
      <c r="R7591" s="6">
        <f>_xlfn.XLOOKUP(CleanedData[[#This Row],[Product]],'02_Lookup_Tables'!$A$2:$A$126,'02_Lookup_Tables'!$B$2:$B$126)</f>
        <v>471.63</v>
      </c>
      <c r="S7591" t="str">
        <f>VLOOKUP(CleanedData[[#This Row],[Product]],'02_Lookup_Tables'!$H$2:$I$126,2,FALSE)</f>
        <v>Beauty &amp; Personal Care</v>
      </c>
      <c r="T7591" t="str">
        <f>VLOOKUP(CleanedData[[#This Row],[Province]],'02_Lookup_Tables'!$D$2:$E$10,2, FALSE)</f>
        <v>Central Region</v>
      </c>
      <c r="U7591" t="str" cm="1">
        <f t="array" ref="U7591">_xlfn.IFS(CleanedData[[#This Row],[Purchase Amount]]&lt;500,"Low",
CleanedData[[#This Row],[Purchase Amount]]&lt;5000,"Medium",
TRUE,"High")</f>
        <v>Low</v>
      </c>
      <c r="V7591" t="str">
        <f>TEXT(CleanedData[[#This Row],[Date]],"mmmm")</f>
        <v>April</v>
      </c>
      <c r="W7591" t="str">
        <f>"Q"&amp;ROUNDUP(MONTH(CleanedData[[#This Row],[Date]])/3,0)</f>
        <v>Q2</v>
      </c>
      <c r="X7591" t="str">
        <f>IF(CleanedData[[#This Row],[Purchase Amount]]&gt;=5000,"Yes","No")</f>
        <v>No</v>
      </c>
      <c r="Y7591">
        <f>IF(CleanedData[[#This Row],[Recommend]]="Yes",1,0)</f>
        <v>0</v>
      </c>
      <c r="Z7591" s="6">
        <f>CleanedData[[#This Row],[Purchase Amount]]*0.15</f>
        <v>70.744500000000002</v>
      </c>
      <c r="AA7591" s="6">
        <f>CleanedData[[#This Row],[Purchase Amount]]*1.15</f>
        <v>542.3744999999999</v>
      </c>
    </row>
    <row r="7592" spans="1:27" x14ac:dyDescent="0.3">
      <c r="A7592">
        <v>9167</v>
      </c>
      <c r="B7592" t="s">
        <v>7817</v>
      </c>
      <c r="C7592" s="1">
        <v>45914</v>
      </c>
      <c r="D7592">
        <v>50</v>
      </c>
      <c r="E7592" t="s">
        <v>60</v>
      </c>
      <c r="F7592" t="s">
        <v>40</v>
      </c>
      <c r="G7592" t="s">
        <v>164</v>
      </c>
      <c r="H7592">
        <v>3</v>
      </c>
      <c r="I7592" t="s">
        <v>45</v>
      </c>
      <c r="J7592" t="s">
        <v>43</v>
      </c>
      <c r="K7592" t="s">
        <v>44</v>
      </c>
      <c r="L7592" t="s">
        <v>42</v>
      </c>
      <c r="M7592" t="s">
        <v>100</v>
      </c>
      <c r="N7592" t="s">
        <v>48</v>
      </c>
      <c r="O7592" t="s">
        <v>48</v>
      </c>
      <c r="P7592" t="s">
        <v>70</v>
      </c>
      <c r="Q7592" t="s">
        <v>93</v>
      </c>
      <c r="R7592" s="6">
        <f>_xlfn.XLOOKUP(CleanedData[[#This Row],[Product]],'02_Lookup_Tables'!$A$2:$A$126,'02_Lookup_Tables'!$B$2:$B$126)</f>
        <v>440.87</v>
      </c>
      <c r="S7592" t="str">
        <f>VLOOKUP(CleanedData[[#This Row],[Product]],'02_Lookup_Tables'!$H$2:$I$126,2,FALSE)</f>
        <v>Home &amp; Living</v>
      </c>
      <c r="T7592" t="str">
        <f>VLOOKUP(CleanedData[[#This Row],[Province]],'02_Lookup_Tables'!$D$2:$E$10,2, FALSE)</f>
        <v>Northern Region</v>
      </c>
      <c r="U7592" t="str" cm="1">
        <f t="array" ref="U7592">_xlfn.IFS(CleanedData[[#This Row],[Purchase Amount]]&lt;500,"Low",
CleanedData[[#This Row],[Purchase Amount]]&lt;5000,"Medium",
TRUE,"High")</f>
        <v>Low</v>
      </c>
      <c r="V7592" t="str">
        <f>TEXT(CleanedData[[#This Row],[Date]],"mmmm")</f>
        <v>September</v>
      </c>
      <c r="W7592" t="str">
        <f>"Q"&amp;ROUNDUP(MONTH(CleanedData[[#This Row],[Date]])/3,0)</f>
        <v>Q3</v>
      </c>
      <c r="X7592" t="str">
        <f>IF(CleanedData[[#This Row],[Purchase Amount]]&gt;=5000,"Yes","No")</f>
        <v>No</v>
      </c>
      <c r="Y7592">
        <f>IF(CleanedData[[#This Row],[Recommend]]="Yes",1,0)</f>
        <v>1</v>
      </c>
      <c r="Z7592" s="6">
        <f>CleanedData[[#This Row],[Purchase Amount]]*0.15</f>
        <v>66.130499999999998</v>
      </c>
      <c r="AA7592" s="6">
        <f>CleanedData[[#This Row],[Purchase Amount]]*1.15</f>
        <v>507.00049999999999</v>
      </c>
    </row>
    <row r="7593" spans="1:27" x14ac:dyDescent="0.3">
      <c r="A7593">
        <v>9168</v>
      </c>
      <c r="B7593" t="s">
        <v>7818</v>
      </c>
      <c r="C7593" s="1">
        <v>45552</v>
      </c>
      <c r="D7593">
        <v>64</v>
      </c>
      <c r="E7593" t="s">
        <v>52</v>
      </c>
      <c r="F7593" t="s">
        <v>77</v>
      </c>
      <c r="G7593" t="s">
        <v>116</v>
      </c>
      <c r="H7593">
        <v>4</v>
      </c>
      <c r="I7593" t="s">
        <v>45</v>
      </c>
      <c r="J7593" t="s">
        <v>43</v>
      </c>
      <c r="K7593" t="s">
        <v>55</v>
      </c>
      <c r="L7593" t="s">
        <v>42</v>
      </c>
      <c r="M7593" t="s">
        <v>184</v>
      </c>
      <c r="N7593" t="s">
        <v>96</v>
      </c>
      <c r="O7593" t="s">
        <v>148</v>
      </c>
      <c r="P7593" t="s">
        <v>49</v>
      </c>
      <c r="Q7593" t="s">
        <v>50</v>
      </c>
      <c r="R7593" s="6">
        <f>_xlfn.XLOOKUP(CleanedData[[#This Row],[Product]],'02_Lookup_Tables'!$A$2:$A$126,'02_Lookup_Tables'!$B$2:$B$126)</f>
        <v>869.65</v>
      </c>
      <c r="S7593" t="str">
        <f>VLOOKUP(CleanedData[[#This Row],[Product]],'02_Lookup_Tables'!$H$2:$I$126,2,FALSE)</f>
        <v>Toys &amp; Games</v>
      </c>
      <c r="T7593" t="str">
        <f>VLOOKUP(CleanedData[[#This Row],[Province]],'02_Lookup_Tables'!$D$2:$E$10,2, FALSE)</f>
        <v>Central Region</v>
      </c>
      <c r="U7593" t="str" cm="1">
        <f t="array" ref="U7593">_xlfn.IFS(CleanedData[[#This Row],[Purchase Amount]]&lt;500,"Low",
CleanedData[[#This Row],[Purchase Amount]]&lt;5000,"Medium",
TRUE,"High")</f>
        <v>Medium</v>
      </c>
      <c r="V7593" t="str">
        <f>TEXT(CleanedData[[#This Row],[Date]],"mmmm")</f>
        <v>September</v>
      </c>
      <c r="W7593" t="str">
        <f>"Q"&amp;ROUNDUP(MONTH(CleanedData[[#This Row],[Date]])/3,0)</f>
        <v>Q3</v>
      </c>
      <c r="X7593" t="str">
        <f>IF(CleanedData[[#This Row],[Purchase Amount]]&gt;=5000,"Yes","No")</f>
        <v>No</v>
      </c>
      <c r="Y7593">
        <f>IF(CleanedData[[#This Row],[Recommend]]="Yes",1,0)</f>
        <v>1</v>
      </c>
      <c r="Z7593" s="6">
        <f>CleanedData[[#This Row],[Purchase Amount]]*0.15</f>
        <v>130.44749999999999</v>
      </c>
      <c r="AA7593" s="6">
        <f>CleanedData[[#This Row],[Purchase Amount]]*1.15</f>
        <v>1000.0974999999999</v>
      </c>
    </row>
    <row r="7594" spans="1:27" x14ac:dyDescent="0.3">
      <c r="A7594">
        <v>9169</v>
      </c>
      <c r="B7594" t="s">
        <v>7819</v>
      </c>
      <c r="C7594" s="1">
        <v>45317</v>
      </c>
      <c r="D7594">
        <v>24</v>
      </c>
      <c r="E7594" t="s">
        <v>39</v>
      </c>
      <c r="F7594" t="s">
        <v>83</v>
      </c>
      <c r="G7594" t="s">
        <v>87</v>
      </c>
      <c r="H7594">
        <v>2</v>
      </c>
      <c r="I7594" t="s">
        <v>45</v>
      </c>
      <c r="J7594" t="s">
        <v>74</v>
      </c>
      <c r="K7594" t="s">
        <v>64</v>
      </c>
      <c r="L7594" t="s">
        <v>42</v>
      </c>
      <c r="M7594" t="s">
        <v>208</v>
      </c>
      <c r="N7594" t="s">
        <v>47</v>
      </c>
      <c r="O7594" t="s">
        <v>89</v>
      </c>
      <c r="P7594" t="s">
        <v>49</v>
      </c>
      <c r="Q7594" t="s">
        <v>66</v>
      </c>
      <c r="R7594" s="6">
        <f>_xlfn.XLOOKUP(CleanedData[[#This Row],[Product]],'02_Lookup_Tables'!$A$2:$A$126,'02_Lookup_Tables'!$B$2:$B$126)</f>
        <v>409.06</v>
      </c>
      <c r="S7594" t="str">
        <f>VLOOKUP(CleanedData[[#This Row],[Product]],'02_Lookup_Tables'!$H$2:$I$126,2,FALSE)</f>
        <v>Home Devices</v>
      </c>
      <c r="T7594" t="str">
        <f>VLOOKUP(CleanedData[[#This Row],[Province]],'02_Lookup_Tables'!$D$2:$E$10,2, FALSE)</f>
        <v>Western Region</v>
      </c>
      <c r="U7594" t="str" cm="1">
        <f t="array" ref="U7594">_xlfn.IFS(CleanedData[[#This Row],[Purchase Amount]]&lt;500,"Low",
CleanedData[[#This Row],[Purchase Amount]]&lt;5000,"Medium",
TRUE,"High")</f>
        <v>Low</v>
      </c>
      <c r="V7594" t="str">
        <f>TEXT(CleanedData[[#This Row],[Date]],"mmmm")</f>
        <v>January</v>
      </c>
      <c r="W7594" t="str">
        <f>"Q"&amp;ROUNDUP(MONTH(CleanedData[[#This Row],[Date]])/3,0)</f>
        <v>Q1</v>
      </c>
      <c r="X7594" t="str">
        <f>IF(CleanedData[[#This Row],[Purchase Amount]]&gt;=5000,"Yes","No")</f>
        <v>No</v>
      </c>
      <c r="Y7594">
        <f>IF(CleanedData[[#This Row],[Recommend]]="Yes",1,0)</f>
        <v>1</v>
      </c>
      <c r="Z7594" s="6">
        <f>CleanedData[[#This Row],[Purchase Amount]]*0.15</f>
        <v>61.358999999999995</v>
      </c>
      <c r="AA7594" s="6">
        <f>CleanedData[[#This Row],[Purchase Amount]]*1.15</f>
        <v>470.41899999999998</v>
      </c>
    </row>
    <row r="7595" spans="1:27" x14ac:dyDescent="0.3">
      <c r="A7595">
        <v>9170</v>
      </c>
      <c r="B7595" t="s">
        <v>7820</v>
      </c>
      <c r="C7595" s="1">
        <v>45320</v>
      </c>
      <c r="D7595">
        <v>76</v>
      </c>
      <c r="E7595" t="s">
        <v>39</v>
      </c>
      <c r="F7595" t="s">
        <v>61</v>
      </c>
      <c r="G7595" t="s">
        <v>248</v>
      </c>
      <c r="H7595">
        <v>4</v>
      </c>
      <c r="I7595" t="s">
        <v>45</v>
      </c>
      <c r="J7595" t="s">
        <v>54</v>
      </c>
      <c r="K7595" t="s">
        <v>44</v>
      </c>
      <c r="L7595" t="s">
        <v>45</v>
      </c>
      <c r="M7595" t="s">
        <v>180</v>
      </c>
      <c r="N7595" t="s">
        <v>96</v>
      </c>
      <c r="O7595" t="s">
        <v>89</v>
      </c>
      <c r="P7595" t="s">
        <v>70</v>
      </c>
      <c r="Q7595" t="s">
        <v>97</v>
      </c>
      <c r="R7595" s="6">
        <f>_xlfn.XLOOKUP(CleanedData[[#This Row],[Product]],'02_Lookup_Tables'!$A$2:$A$126,'02_Lookup_Tables'!$B$2:$B$126)</f>
        <v>8798.49</v>
      </c>
      <c r="S7595" t="str">
        <f>VLOOKUP(CleanedData[[#This Row],[Product]],'02_Lookup_Tables'!$H$2:$I$126,2,FALSE)</f>
        <v>Toys &amp; Games</v>
      </c>
      <c r="T7595" t="str">
        <f>VLOOKUP(CleanedData[[#This Row],[Province]],'02_Lookup_Tables'!$D$2:$E$10,2, FALSE)</f>
        <v>Southern Region</v>
      </c>
      <c r="U7595" t="str" cm="1">
        <f t="array" ref="U7595">_xlfn.IFS(CleanedData[[#This Row],[Purchase Amount]]&lt;500,"Low",
CleanedData[[#This Row],[Purchase Amount]]&lt;5000,"Medium",
TRUE,"High")</f>
        <v>High</v>
      </c>
      <c r="V7595" t="str">
        <f>TEXT(CleanedData[[#This Row],[Date]],"mmmm")</f>
        <v>January</v>
      </c>
      <c r="W7595" t="str">
        <f>"Q"&amp;ROUNDUP(MONTH(CleanedData[[#This Row],[Date]])/3,0)</f>
        <v>Q1</v>
      </c>
      <c r="X7595" t="str">
        <f>IF(CleanedData[[#This Row],[Purchase Amount]]&gt;=5000,"Yes","No")</f>
        <v>Yes</v>
      </c>
      <c r="Y7595">
        <f>IF(CleanedData[[#This Row],[Recommend]]="Yes",1,0)</f>
        <v>1</v>
      </c>
      <c r="Z7595" s="6">
        <f>CleanedData[[#This Row],[Purchase Amount]]*0.15</f>
        <v>1319.7735</v>
      </c>
      <c r="AA7595" s="6">
        <f>CleanedData[[#This Row],[Purchase Amount]]*1.15</f>
        <v>10118.263499999999</v>
      </c>
    </row>
    <row r="7596" spans="1:27" x14ac:dyDescent="0.3">
      <c r="A7596">
        <v>9171</v>
      </c>
      <c r="B7596" t="s">
        <v>7821</v>
      </c>
      <c r="C7596" s="1">
        <v>45952</v>
      </c>
      <c r="D7596">
        <v>49</v>
      </c>
      <c r="E7596" t="s">
        <v>52</v>
      </c>
      <c r="F7596" t="s">
        <v>130</v>
      </c>
      <c r="G7596" t="s">
        <v>419</v>
      </c>
      <c r="H7596">
        <v>4</v>
      </c>
      <c r="I7596" t="s">
        <v>45</v>
      </c>
      <c r="J7596" t="s">
        <v>43</v>
      </c>
      <c r="K7596" t="s">
        <v>44</v>
      </c>
      <c r="L7596" t="s">
        <v>42</v>
      </c>
      <c r="M7596" t="s">
        <v>46</v>
      </c>
      <c r="N7596" t="s">
        <v>96</v>
      </c>
      <c r="O7596" t="s">
        <v>89</v>
      </c>
      <c r="P7596" t="s">
        <v>70</v>
      </c>
      <c r="Q7596" t="s">
        <v>93</v>
      </c>
      <c r="R7596" s="6">
        <f>_xlfn.XLOOKUP(CleanedData[[#This Row],[Product]],'02_Lookup_Tables'!$A$2:$A$126,'02_Lookup_Tables'!$B$2:$B$126)</f>
        <v>96.11</v>
      </c>
      <c r="S7596" t="str">
        <f>VLOOKUP(CleanedData[[#This Row],[Product]],'02_Lookup_Tables'!$H$2:$I$126,2,FALSE)</f>
        <v>Apparel</v>
      </c>
      <c r="T7596" t="str">
        <f>VLOOKUP(CleanedData[[#This Row],[Province]],'02_Lookup_Tables'!$D$2:$E$10,2, FALSE)</f>
        <v>Eastern Region</v>
      </c>
      <c r="U7596" t="str" cm="1">
        <f t="array" ref="U7596">_xlfn.IFS(CleanedData[[#This Row],[Purchase Amount]]&lt;500,"Low",
CleanedData[[#This Row],[Purchase Amount]]&lt;5000,"Medium",
TRUE,"High")</f>
        <v>Low</v>
      </c>
      <c r="V7596" t="str">
        <f>TEXT(CleanedData[[#This Row],[Date]],"mmmm")</f>
        <v>October</v>
      </c>
      <c r="W7596" t="str">
        <f>"Q"&amp;ROUNDUP(MONTH(CleanedData[[#This Row],[Date]])/3,0)</f>
        <v>Q4</v>
      </c>
      <c r="X7596" t="str">
        <f>IF(CleanedData[[#This Row],[Purchase Amount]]&gt;=5000,"Yes","No")</f>
        <v>No</v>
      </c>
      <c r="Y7596">
        <f>IF(CleanedData[[#This Row],[Recommend]]="Yes",1,0)</f>
        <v>1</v>
      </c>
      <c r="Z7596" s="6">
        <f>CleanedData[[#This Row],[Purchase Amount]]*0.15</f>
        <v>14.416499999999999</v>
      </c>
      <c r="AA7596" s="6">
        <f>CleanedData[[#This Row],[Purchase Amount]]*1.15</f>
        <v>110.52649999999998</v>
      </c>
    </row>
    <row r="7597" spans="1:27" x14ac:dyDescent="0.3">
      <c r="A7597">
        <v>9172</v>
      </c>
      <c r="B7597" t="s">
        <v>7822</v>
      </c>
      <c r="C7597" s="1">
        <v>45584</v>
      </c>
      <c r="D7597">
        <v>19</v>
      </c>
      <c r="E7597" t="s">
        <v>60</v>
      </c>
      <c r="F7597" t="s">
        <v>83</v>
      </c>
      <c r="G7597" t="s">
        <v>696</v>
      </c>
      <c r="H7597">
        <v>1</v>
      </c>
      <c r="I7597" t="s">
        <v>42</v>
      </c>
      <c r="J7597" t="s">
        <v>54</v>
      </c>
      <c r="K7597" t="s">
        <v>55</v>
      </c>
      <c r="L7597" t="s">
        <v>45</v>
      </c>
      <c r="M7597" t="s">
        <v>236</v>
      </c>
      <c r="N7597" t="s">
        <v>80</v>
      </c>
      <c r="O7597" t="s">
        <v>89</v>
      </c>
      <c r="P7597" t="s">
        <v>49</v>
      </c>
      <c r="Q7597" t="s">
        <v>66</v>
      </c>
      <c r="R7597" s="6">
        <f>_xlfn.XLOOKUP(CleanedData[[#This Row],[Product]],'02_Lookup_Tables'!$A$2:$A$126,'02_Lookup_Tables'!$B$2:$B$126)</f>
        <v>1233.45</v>
      </c>
      <c r="S7597" t="str">
        <f>VLOOKUP(CleanedData[[#This Row],[Product]],'02_Lookup_Tables'!$H$2:$I$126,2,FALSE)</f>
        <v>Beauty &amp; Personal Care</v>
      </c>
      <c r="T7597" t="str">
        <f>VLOOKUP(CleanedData[[#This Row],[Province]],'02_Lookup_Tables'!$D$2:$E$10,2, FALSE)</f>
        <v>Western Region</v>
      </c>
      <c r="U7597" t="str" cm="1">
        <f t="array" ref="U7597">_xlfn.IFS(CleanedData[[#This Row],[Purchase Amount]]&lt;500,"Low",
CleanedData[[#This Row],[Purchase Amount]]&lt;5000,"Medium",
TRUE,"High")</f>
        <v>Medium</v>
      </c>
      <c r="V7597" t="str">
        <f>TEXT(CleanedData[[#This Row],[Date]],"mmmm")</f>
        <v>October</v>
      </c>
      <c r="W7597" t="str">
        <f>"Q"&amp;ROUNDUP(MONTH(CleanedData[[#This Row],[Date]])/3,0)</f>
        <v>Q4</v>
      </c>
      <c r="X7597" t="str">
        <f>IF(CleanedData[[#This Row],[Purchase Amount]]&gt;=5000,"Yes","No")</f>
        <v>No</v>
      </c>
      <c r="Y7597">
        <f>IF(CleanedData[[#This Row],[Recommend]]="Yes",1,0)</f>
        <v>0</v>
      </c>
      <c r="Z7597" s="6">
        <f>CleanedData[[#This Row],[Purchase Amount]]*0.15</f>
        <v>185.01750000000001</v>
      </c>
      <c r="AA7597" s="6">
        <f>CleanedData[[#This Row],[Purchase Amount]]*1.15</f>
        <v>1418.4675</v>
      </c>
    </row>
    <row r="7598" spans="1:27" x14ac:dyDescent="0.3">
      <c r="A7598">
        <v>9173</v>
      </c>
      <c r="B7598" t="s">
        <v>7823</v>
      </c>
      <c r="C7598" s="1">
        <v>45360</v>
      </c>
      <c r="D7598">
        <v>39</v>
      </c>
      <c r="E7598" t="s">
        <v>60</v>
      </c>
      <c r="F7598" t="s">
        <v>83</v>
      </c>
      <c r="G7598" t="s">
        <v>307</v>
      </c>
      <c r="H7598">
        <v>5</v>
      </c>
      <c r="I7598" t="s">
        <v>45</v>
      </c>
      <c r="J7598" t="s">
        <v>43</v>
      </c>
      <c r="K7598" t="s">
        <v>55</v>
      </c>
      <c r="L7598" t="s">
        <v>45</v>
      </c>
      <c r="M7598" t="s">
        <v>140</v>
      </c>
      <c r="N7598" t="s">
        <v>57</v>
      </c>
      <c r="O7598" t="s">
        <v>148</v>
      </c>
      <c r="P7598" t="s">
        <v>49</v>
      </c>
      <c r="Q7598" t="s">
        <v>81</v>
      </c>
      <c r="R7598" s="6">
        <f>_xlfn.XLOOKUP(CleanedData[[#This Row],[Product]],'02_Lookup_Tables'!$A$2:$A$126,'02_Lookup_Tables'!$B$2:$B$126)</f>
        <v>824.74</v>
      </c>
      <c r="S7598" t="str">
        <f>VLOOKUP(CleanedData[[#This Row],[Product]],'02_Lookup_Tables'!$H$2:$I$126,2,FALSE)</f>
        <v>Apparel</v>
      </c>
      <c r="T7598" t="str">
        <f>VLOOKUP(CleanedData[[#This Row],[Province]],'02_Lookup_Tables'!$D$2:$E$10,2, FALSE)</f>
        <v>Western Region</v>
      </c>
      <c r="U7598" t="str" cm="1">
        <f t="array" ref="U7598">_xlfn.IFS(CleanedData[[#This Row],[Purchase Amount]]&lt;500,"Low",
CleanedData[[#This Row],[Purchase Amount]]&lt;5000,"Medium",
TRUE,"High")</f>
        <v>Medium</v>
      </c>
      <c r="V7598" t="str">
        <f>TEXT(CleanedData[[#This Row],[Date]],"mmmm")</f>
        <v>March</v>
      </c>
      <c r="W7598" t="str">
        <f>"Q"&amp;ROUNDUP(MONTH(CleanedData[[#This Row],[Date]])/3,0)</f>
        <v>Q1</v>
      </c>
      <c r="X7598" t="str">
        <f>IF(CleanedData[[#This Row],[Purchase Amount]]&gt;=5000,"Yes","No")</f>
        <v>No</v>
      </c>
      <c r="Y7598">
        <f>IF(CleanedData[[#This Row],[Recommend]]="Yes",1,0)</f>
        <v>1</v>
      </c>
      <c r="Z7598" s="6">
        <f>CleanedData[[#This Row],[Purchase Amount]]*0.15</f>
        <v>123.711</v>
      </c>
      <c r="AA7598" s="6">
        <f>CleanedData[[#This Row],[Purchase Amount]]*1.15</f>
        <v>948.45099999999991</v>
      </c>
    </row>
    <row r="7599" spans="1:27" x14ac:dyDescent="0.3">
      <c r="A7599">
        <v>9174</v>
      </c>
      <c r="B7599" t="s">
        <v>7824</v>
      </c>
      <c r="C7599" s="1">
        <v>45704</v>
      </c>
      <c r="D7599">
        <v>78</v>
      </c>
      <c r="E7599" t="s">
        <v>60</v>
      </c>
      <c r="F7599" t="s">
        <v>125</v>
      </c>
      <c r="G7599" t="s">
        <v>419</v>
      </c>
      <c r="H7599">
        <v>4</v>
      </c>
      <c r="I7599" t="s">
        <v>42</v>
      </c>
      <c r="J7599" t="s">
        <v>43</v>
      </c>
      <c r="K7599" t="s">
        <v>44</v>
      </c>
      <c r="L7599" t="s">
        <v>42</v>
      </c>
      <c r="M7599" t="s">
        <v>236</v>
      </c>
      <c r="N7599" t="s">
        <v>96</v>
      </c>
      <c r="O7599" t="s">
        <v>89</v>
      </c>
      <c r="P7599" t="s">
        <v>70</v>
      </c>
      <c r="Q7599" t="s">
        <v>97</v>
      </c>
      <c r="R7599" s="6">
        <f>_xlfn.XLOOKUP(CleanedData[[#This Row],[Product]],'02_Lookup_Tables'!$A$2:$A$126,'02_Lookup_Tables'!$B$2:$B$126)</f>
        <v>96.11</v>
      </c>
      <c r="S7599" t="str">
        <f>VLOOKUP(CleanedData[[#This Row],[Product]],'02_Lookup_Tables'!$H$2:$I$126,2,FALSE)</f>
        <v>Apparel</v>
      </c>
      <c r="T7599" t="str">
        <f>VLOOKUP(CleanedData[[#This Row],[Province]],'02_Lookup_Tables'!$D$2:$E$10,2, FALSE)</f>
        <v>Western Region</v>
      </c>
      <c r="U7599" t="str" cm="1">
        <f t="array" ref="U7599">_xlfn.IFS(CleanedData[[#This Row],[Purchase Amount]]&lt;500,"Low",
CleanedData[[#This Row],[Purchase Amount]]&lt;5000,"Medium",
TRUE,"High")</f>
        <v>Low</v>
      </c>
      <c r="V7599" t="str">
        <f>TEXT(CleanedData[[#This Row],[Date]],"mmmm")</f>
        <v>February</v>
      </c>
      <c r="W7599" t="str">
        <f>"Q"&amp;ROUNDUP(MONTH(CleanedData[[#This Row],[Date]])/3,0)</f>
        <v>Q1</v>
      </c>
      <c r="X7599" t="str">
        <f>IF(CleanedData[[#This Row],[Purchase Amount]]&gt;=5000,"Yes","No")</f>
        <v>No</v>
      </c>
      <c r="Y7599">
        <f>IF(CleanedData[[#This Row],[Recommend]]="Yes",1,0)</f>
        <v>0</v>
      </c>
      <c r="Z7599" s="6">
        <f>CleanedData[[#This Row],[Purchase Amount]]*0.15</f>
        <v>14.416499999999999</v>
      </c>
      <c r="AA7599" s="6">
        <f>CleanedData[[#This Row],[Purchase Amount]]*1.15</f>
        <v>110.52649999999998</v>
      </c>
    </row>
    <row r="7600" spans="1:27" x14ac:dyDescent="0.3">
      <c r="A7600">
        <v>9175</v>
      </c>
      <c r="B7600" t="s">
        <v>7825</v>
      </c>
      <c r="C7600" s="1">
        <v>46006</v>
      </c>
      <c r="D7600">
        <v>73</v>
      </c>
      <c r="E7600" t="s">
        <v>52</v>
      </c>
      <c r="F7600" t="s">
        <v>68</v>
      </c>
      <c r="G7600" t="s">
        <v>563</v>
      </c>
      <c r="H7600">
        <v>3</v>
      </c>
      <c r="I7600" t="s">
        <v>45</v>
      </c>
      <c r="J7600" t="s">
        <v>43</v>
      </c>
      <c r="K7600" t="s">
        <v>55</v>
      </c>
      <c r="L7600" t="s">
        <v>42</v>
      </c>
      <c r="M7600" t="s">
        <v>156</v>
      </c>
      <c r="N7600" t="s">
        <v>48</v>
      </c>
      <c r="O7600" t="s">
        <v>148</v>
      </c>
      <c r="P7600" t="s">
        <v>49</v>
      </c>
      <c r="Q7600" t="s">
        <v>97</v>
      </c>
      <c r="R7600" s="6">
        <f>_xlfn.XLOOKUP(CleanedData[[#This Row],[Product]],'02_Lookup_Tables'!$A$2:$A$126,'02_Lookup_Tables'!$B$2:$B$126)</f>
        <v>11052.57</v>
      </c>
      <c r="S7600" t="str">
        <f>VLOOKUP(CleanedData[[#This Row],[Product]],'02_Lookup_Tables'!$H$2:$I$126,2,FALSE)</f>
        <v>Electronics</v>
      </c>
      <c r="T7600" t="str">
        <f>VLOOKUP(CleanedData[[#This Row],[Province]],'02_Lookup_Tables'!$D$2:$E$10,2, FALSE)</f>
        <v>Northern Region</v>
      </c>
      <c r="U7600" t="str" cm="1">
        <f t="array" ref="U7600">_xlfn.IFS(CleanedData[[#This Row],[Purchase Amount]]&lt;500,"Low",
CleanedData[[#This Row],[Purchase Amount]]&lt;5000,"Medium",
TRUE,"High")</f>
        <v>High</v>
      </c>
      <c r="V7600" t="str">
        <f>TEXT(CleanedData[[#This Row],[Date]],"mmmm")</f>
        <v>December</v>
      </c>
      <c r="W7600" t="str">
        <f>"Q"&amp;ROUNDUP(MONTH(CleanedData[[#This Row],[Date]])/3,0)</f>
        <v>Q4</v>
      </c>
      <c r="X7600" t="str">
        <f>IF(CleanedData[[#This Row],[Purchase Amount]]&gt;=5000,"Yes","No")</f>
        <v>Yes</v>
      </c>
      <c r="Y7600">
        <f>IF(CleanedData[[#This Row],[Recommend]]="Yes",1,0)</f>
        <v>1</v>
      </c>
      <c r="Z7600" s="6">
        <f>CleanedData[[#This Row],[Purchase Amount]]*0.15</f>
        <v>1657.8854999999999</v>
      </c>
      <c r="AA7600" s="6">
        <f>CleanedData[[#This Row],[Purchase Amount]]*1.15</f>
        <v>12710.455499999998</v>
      </c>
    </row>
    <row r="7601" spans="1:27" x14ac:dyDescent="0.3">
      <c r="A7601">
        <v>9176</v>
      </c>
      <c r="B7601" t="s">
        <v>7826</v>
      </c>
      <c r="C7601" s="1">
        <v>45752</v>
      </c>
      <c r="D7601">
        <v>33</v>
      </c>
      <c r="E7601" t="s">
        <v>39</v>
      </c>
      <c r="F7601" t="s">
        <v>72</v>
      </c>
      <c r="G7601" t="s">
        <v>696</v>
      </c>
      <c r="H7601">
        <v>4</v>
      </c>
      <c r="I7601" t="s">
        <v>42</v>
      </c>
      <c r="J7601" t="s">
        <v>63</v>
      </c>
      <c r="K7601" t="s">
        <v>44</v>
      </c>
      <c r="L7601" t="s">
        <v>45</v>
      </c>
      <c r="M7601" t="s">
        <v>100</v>
      </c>
      <c r="N7601" t="s">
        <v>96</v>
      </c>
      <c r="O7601" t="s">
        <v>48</v>
      </c>
      <c r="P7601" t="s">
        <v>49</v>
      </c>
      <c r="Q7601" t="s">
        <v>58</v>
      </c>
      <c r="R7601" s="6">
        <f>_xlfn.XLOOKUP(CleanedData[[#This Row],[Product]],'02_Lookup_Tables'!$A$2:$A$126,'02_Lookup_Tables'!$B$2:$B$126)</f>
        <v>1233.45</v>
      </c>
      <c r="S7601" t="str">
        <f>VLOOKUP(CleanedData[[#This Row],[Product]],'02_Lookup_Tables'!$H$2:$I$126,2,FALSE)</f>
        <v>Beauty &amp; Personal Care</v>
      </c>
      <c r="T7601" t="str">
        <f>VLOOKUP(CleanedData[[#This Row],[Province]],'02_Lookup_Tables'!$D$2:$E$10,2, FALSE)</f>
        <v>Central Region</v>
      </c>
      <c r="U7601" t="str" cm="1">
        <f t="array" ref="U7601">_xlfn.IFS(CleanedData[[#This Row],[Purchase Amount]]&lt;500,"Low",
CleanedData[[#This Row],[Purchase Amount]]&lt;5000,"Medium",
TRUE,"High")</f>
        <v>Medium</v>
      </c>
      <c r="V7601" t="str">
        <f>TEXT(CleanedData[[#This Row],[Date]],"mmmm")</f>
        <v>April</v>
      </c>
      <c r="W7601" t="str">
        <f>"Q"&amp;ROUNDUP(MONTH(CleanedData[[#This Row],[Date]])/3,0)</f>
        <v>Q2</v>
      </c>
      <c r="X7601" t="str">
        <f>IF(CleanedData[[#This Row],[Purchase Amount]]&gt;=5000,"Yes","No")</f>
        <v>No</v>
      </c>
      <c r="Y7601">
        <f>IF(CleanedData[[#This Row],[Recommend]]="Yes",1,0)</f>
        <v>0</v>
      </c>
      <c r="Z7601" s="6">
        <f>CleanedData[[#This Row],[Purchase Amount]]*0.15</f>
        <v>185.01750000000001</v>
      </c>
      <c r="AA7601" s="6">
        <f>CleanedData[[#This Row],[Purchase Amount]]*1.15</f>
        <v>1418.4675</v>
      </c>
    </row>
    <row r="7602" spans="1:27" x14ac:dyDescent="0.3">
      <c r="A7602">
        <v>9177</v>
      </c>
      <c r="B7602" t="s">
        <v>7827</v>
      </c>
      <c r="C7602" s="1">
        <v>45390</v>
      </c>
      <c r="D7602">
        <v>79</v>
      </c>
      <c r="E7602" t="s">
        <v>52</v>
      </c>
      <c r="F7602" t="s">
        <v>40</v>
      </c>
      <c r="G7602" t="s">
        <v>320</v>
      </c>
      <c r="H7602">
        <v>3</v>
      </c>
      <c r="I7602" t="s">
        <v>45</v>
      </c>
      <c r="J7602" t="s">
        <v>43</v>
      </c>
      <c r="K7602" t="s">
        <v>64</v>
      </c>
      <c r="L7602" t="s">
        <v>45</v>
      </c>
      <c r="N7602" t="s">
        <v>48</v>
      </c>
      <c r="O7602" t="s">
        <v>134</v>
      </c>
      <c r="P7602" t="s">
        <v>8646</v>
      </c>
      <c r="Q7602" t="s">
        <v>97</v>
      </c>
      <c r="R7602" s="6">
        <f>_xlfn.XLOOKUP(CleanedData[[#This Row],[Product]],'02_Lookup_Tables'!$A$2:$A$126,'02_Lookup_Tables'!$B$2:$B$126)</f>
        <v>375.53</v>
      </c>
      <c r="S7602" t="str">
        <f>VLOOKUP(CleanedData[[#This Row],[Product]],'02_Lookup_Tables'!$H$2:$I$126,2,FALSE)</f>
        <v>Toys &amp; Games</v>
      </c>
      <c r="T7602" t="str">
        <f>VLOOKUP(CleanedData[[#This Row],[Province]],'02_Lookup_Tables'!$D$2:$E$10,2, FALSE)</f>
        <v>Northern Region</v>
      </c>
      <c r="U7602" t="str" cm="1">
        <f t="array" ref="U7602">_xlfn.IFS(CleanedData[[#This Row],[Purchase Amount]]&lt;500,"Low",
CleanedData[[#This Row],[Purchase Amount]]&lt;5000,"Medium",
TRUE,"High")</f>
        <v>Low</v>
      </c>
      <c r="V7602" t="str">
        <f>TEXT(CleanedData[[#This Row],[Date]],"mmmm")</f>
        <v>April</v>
      </c>
      <c r="W7602" t="str">
        <f>"Q"&amp;ROUNDUP(MONTH(CleanedData[[#This Row],[Date]])/3,0)</f>
        <v>Q2</v>
      </c>
      <c r="X7602" t="str">
        <f>IF(CleanedData[[#This Row],[Purchase Amount]]&gt;=5000,"Yes","No")</f>
        <v>No</v>
      </c>
      <c r="Y7602">
        <f>IF(CleanedData[[#This Row],[Recommend]]="Yes",1,0)</f>
        <v>1</v>
      </c>
      <c r="Z7602" s="6">
        <f>CleanedData[[#This Row],[Purchase Amount]]*0.15</f>
        <v>56.329499999999996</v>
      </c>
      <c r="AA7602" s="6">
        <f>CleanedData[[#This Row],[Purchase Amount]]*1.15</f>
        <v>431.85949999999991</v>
      </c>
    </row>
    <row r="7603" spans="1:27" x14ac:dyDescent="0.3">
      <c r="A7603">
        <v>9178</v>
      </c>
      <c r="B7603" t="s">
        <v>7828</v>
      </c>
      <c r="C7603" s="1">
        <v>45396</v>
      </c>
      <c r="D7603">
        <v>21</v>
      </c>
      <c r="E7603" t="s">
        <v>52</v>
      </c>
      <c r="F7603" t="s">
        <v>68</v>
      </c>
      <c r="G7603" t="s">
        <v>53</v>
      </c>
      <c r="H7603">
        <v>3</v>
      </c>
      <c r="I7603" t="s">
        <v>42</v>
      </c>
      <c r="J7603" t="s">
        <v>74</v>
      </c>
      <c r="K7603" t="s">
        <v>44</v>
      </c>
      <c r="L7603" t="s">
        <v>42</v>
      </c>
      <c r="M7603" t="s">
        <v>79</v>
      </c>
      <c r="N7603" t="s">
        <v>48</v>
      </c>
      <c r="O7603" t="s">
        <v>89</v>
      </c>
      <c r="P7603" t="s">
        <v>49</v>
      </c>
      <c r="Q7603" t="s">
        <v>66</v>
      </c>
      <c r="R7603" s="6">
        <f>_xlfn.XLOOKUP(CleanedData[[#This Row],[Product]],'02_Lookup_Tables'!$A$2:$A$126,'02_Lookup_Tables'!$B$2:$B$126)</f>
        <v>444.38</v>
      </c>
      <c r="S7603" t="str">
        <f>VLOOKUP(CleanedData[[#This Row],[Product]],'02_Lookup_Tables'!$H$2:$I$126,2,FALSE)</f>
        <v>Beauty &amp; Personal Care</v>
      </c>
      <c r="T7603" t="str">
        <f>VLOOKUP(CleanedData[[#This Row],[Province]],'02_Lookup_Tables'!$D$2:$E$10,2, FALSE)</f>
        <v>Northern Region</v>
      </c>
      <c r="U7603" t="str" cm="1">
        <f t="array" ref="U7603">_xlfn.IFS(CleanedData[[#This Row],[Purchase Amount]]&lt;500,"Low",
CleanedData[[#This Row],[Purchase Amount]]&lt;5000,"Medium",
TRUE,"High")</f>
        <v>Low</v>
      </c>
      <c r="V7603" t="str">
        <f>TEXT(CleanedData[[#This Row],[Date]],"mmmm")</f>
        <v>April</v>
      </c>
      <c r="W7603" t="str">
        <f>"Q"&amp;ROUNDUP(MONTH(CleanedData[[#This Row],[Date]])/3,0)</f>
        <v>Q2</v>
      </c>
      <c r="X7603" t="str">
        <f>IF(CleanedData[[#This Row],[Purchase Amount]]&gt;=5000,"Yes","No")</f>
        <v>No</v>
      </c>
      <c r="Y7603">
        <f>IF(CleanedData[[#This Row],[Recommend]]="Yes",1,0)</f>
        <v>0</v>
      </c>
      <c r="Z7603" s="6">
        <f>CleanedData[[#This Row],[Purchase Amount]]*0.15</f>
        <v>66.656999999999996</v>
      </c>
      <c r="AA7603" s="6">
        <f>CleanedData[[#This Row],[Purchase Amount]]*1.15</f>
        <v>511.03699999999998</v>
      </c>
    </row>
    <row r="7604" spans="1:27" x14ac:dyDescent="0.3">
      <c r="A7604">
        <v>9179</v>
      </c>
      <c r="B7604" t="s">
        <v>7829</v>
      </c>
      <c r="C7604" s="1">
        <v>45707</v>
      </c>
      <c r="D7604">
        <v>48</v>
      </c>
      <c r="E7604" t="s">
        <v>52</v>
      </c>
      <c r="F7604" t="s">
        <v>83</v>
      </c>
      <c r="G7604" t="s">
        <v>158</v>
      </c>
      <c r="H7604">
        <v>1</v>
      </c>
      <c r="I7604" t="s">
        <v>42</v>
      </c>
      <c r="J7604" t="s">
        <v>43</v>
      </c>
      <c r="K7604" t="s">
        <v>55</v>
      </c>
      <c r="L7604" t="s">
        <v>42</v>
      </c>
      <c r="M7604" t="s">
        <v>184</v>
      </c>
      <c r="N7604" t="s">
        <v>80</v>
      </c>
      <c r="O7604" t="s">
        <v>148</v>
      </c>
      <c r="P7604" t="s">
        <v>70</v>
      </c>
      <c r="Q7604" t="s">
        <v>93</v>
      </c>
      <c r="R7604" s="6">
        <f>_xlfn.XLOOKUP(CleanedData[[#This Row],[Product]],'02_Lookup_Tables'!$A$2:$A$126,'02_Lookup_Tables'!$B$2:$B$126)</f>
        <v>2962.6</v>
      </c>
      <c r="S7604" t="str">
        <f>VLOOKUP(CleanedData[[#This Row],[Product]],'02_Lookup_Tables'!$H$2:$I$126,2,FALSE)</f>
        <v>Sports &amp; Outdoors</v>
      </c>
      <c r="T7604" t="str">
        <f>VLOOKUP(CleanedData[[#This Row],[Province]],'02_Lookup_Tables'!$D$2:$E$10,2, FALSE)</f>
        <v>Western Region</v>
      </c>
      <c r="U7604" t="str" cm="1">
        <f t="array" ref="U7604">_xlfn.IFS(CleanedData[[#This Row],[Purchase Amount]]&lt;500,"Low",
CleanedData[[#This Row],[Purchase Amount]]&lt;5000,"Medium",
TRUE,"High")</f>
        <v>Medium</v>
      </c>
      <c r="V7604" t="str">
        <f>TEXT(CleanedData[[#This Row],[Date]],"mmmm")</f>
        <v>February</v>
      </c>
      <c r="W7604" t="str">
        <f>"Q"&amp;ROUNDUP(MONTH(CleanedData[[#This Row],[Date]])/3,0)</f>
        <v>Q1</v>
      </c>
      <c r="X7604" t="str">
        <f>IF(CleanedData[[#This Row],[Purchase Amount]]&gt;=5000,"Yes","No")</f>
        <v>No</v>
      </c>
      <c r="Y7604">
        <f>IF(CleanedData[[#This Row],[Recommend]]="Yes",1,0)</f>
        <v>0</v>
      </c>
      <c r="Z7604" s="6">
        <f>CleanedData[[#This Row],[Purchase Amount]]*0.15</f>
        <v>444.39</v>
      </c>
      <c r="AA7604" s="6">
        <f>CleanedData[[#This Row],[Purchase Amount]]*1.15</f>
        <v>3406.99</v>
      </c>
    </row>
    <row r="7605" spans="1:27" x14ac:dyDescent="0.3">
      <c r="A7605">
        <v>9180</v>
      </c>
      <c r="B7605" t="s">
        <v>7830</v>
      </c>
      <c r="C7605" s="1">
        <v>45382</v>
      </c>
      <c r="D7605">
        <v>48</v>
      </c>
      <c r="E7605" t="s">
        <v>39</v>
      </c>
      <c r="F7605" t="s">
        <v>130</v>
      </c>
      <c r="G7605" t="s">
        <v>212</v>
      </c>
      <c r="H7605">
        <v>4</v>
      </c>
      <c r="I7605" t="s">
        <v>42</v>
      </c>
      <c r="J7605" t="s">
        <v>43</v>
      </c>
      <c r="K7605" t="s">
        <v>44</v>
      </c>
      <c r="L7605" t="s">
        <v>45</v>
      </c>
      <c r="N7605" t="s">
        <v>96</v>
      </c>
      <c r="O7605" t="s">
        <v>134</v>
      </c>
      <c r="P7605" t="s">
        <v>8646</v>
      </c>
      <c r="Q7605" t="s">
        <v>93</v>
      </c>
      <c r="R7605" s="6">
        <f>_xlfn.XLOOKUP(CleanedData[[#This Row],[Product]],'02_Lookup_Tables'!$A$2:$A$126,'02_Lookup_Tables'!$B$2:$B$126)</f>
        <v>192.77</v>
      </c>
      <c r="S7605" t="str">
        <f>VLOOKUP(CleanedData[[#This Row],[Product]],'02_Lookup_Tables'!$H$2:$I$126,2,FALSE)</f>
        <v>Beauty &amp; Personal Care</v>
      </c>
      <c r="T7605" t="str">
        <f>VLOOKUP(CleanedData[[#This Row],[Province]],'02_Lookup_Tables'!$D$2:$E$10,2, FALSE)</f>
        <v>Eastern Region</v>
      </c>
      <c r="U7605" t="str" cm="1">
        <f t="array" ref="U7605">_xlfn.IFS(CleanedData[[#This Row],[Purchase Amount]]&lt;500,"Low",
CleanedData[[#This Row],[Purchase Amount]]&lt;5000,"Medium",
TRUE,"High")</f>
        <v>Low</v>
      </c>
      <c r="V7605" t="str">
        <f>TEXT(CleanedData[[#This Row],[Date]],"mmmm")</f>
        <v>March</v>
      </c>
      <c r="W7605" t="str">
        <f>"Q"&amp;ROUNDUP(MONTH(CleanedData[[#This Row],[Date]])/3,0)</f>
        <v>Q1</v>
      </c>
      <c r="X7605" t="str">
        <f>IF(CleanedData[[#This Row],[Purchase Amount]]&gt;=5000,"Yes","No")</f>
        <v>No</v>
      </c>
      <c r="Y7605">
        <f>IF(CleanedData[[#This Row],[Recommend]]="Yes",1,0)</f>
        <v>0</v>
      </c>
      <c r="Z7605" s="6">
        <f>CleanedData[[#This Row],[Purchase Amount]]*0.15</f>
        <v>28.915500000000002</v>
      </c>
      <c r="AA7605" s="6">
        <f>CleanedData[[#This Row],[Purchase Amount]]*1.15</f>
        <v>221.68549999999999</v>
      </c>
    </row>
    <row r="7606" spans="1:27" x14ac:dyDescent="0.3">
      <c r="A7606">
        <v>9181</v>
      </c>
      <c r="B7606" t="s">
        <v>7831</v>
      </c>
      <c r="C7606" s="1">
        <v>45467</v>
      </c>
      <c r="D7606">
        <v>47</v>
      </c>
      <c r="E7606" t="s">
        <v>52</v>
      </c>
      <c r="F7606" t="s">
        <v>130</v>
      </c>
      <c r="G7606" t="s">
        <v>120</v>
      </c>
      <c r="H7606">
        <v>4</v>
      </c>
      <c r="I7606" t="s">
        <v>45</v>
      </c>
      <c r="J7606" t="s">
        <v>43</v>
      </c>
      <c r="K7606" t="s">
        <v>64</v>
      </c>
      <c r="L7606" t="s">
        <v>45</v>
      </c>
      <c r="M7606" t="s">
        <v>180</v>
      </c>
      <c r="N7606" t="s">
        <v>96</v>
      </c>
      <c r="O7606" t="s">
        <v>89</v>
      </c>
      <c r="P7606" t="s">
        <v>70</v>
      </c>
      <c r="Q7606" t="s">
        <v>93</v>
      </c>
      <c r="R7606" s="6">
        <f>_xlfn.XLOOKUP(CleanedData[[#This Row],[Product]],'02_Lookup_Tables'!$A$2:$A$126,'02_Lookup_Tables'!$B$2:$B$126)</f>
        <v>471.63</v>
      </c>
      <c r="S7606" t="str">
        <f>VLOOKUP(CleanedData[[#This Row],[Product]],'02_Lookup_Tables'!$H$2:$I$126,2,FALSE)</f>
        <v>Beauty &amp; Personal Care</v>
      </c>
      <c r="T7606" t="str">
        <f>VLOOKUP(CleanedData[[#This Row],[Province]],'02_Lookup_Tables'!$D$2:$E$10,2, FALSE)</f>
        <v>Eastern Region</v>
      </c>
      <c r="U7606" t="str" cm="1">
        <f t="array" ref="U7606">_xlfn.IFS(CleanedData[[#This Row],[Purchase Amount]]&lt;500,"Low",
CleanedData[[#This Row],[Purchase Amount]]&lt;5000,"Medium",
TRUE,"High")</f>
        <v>Low</v>
      </c>
      <c r="V7606" t="str">
        <f>TEXT(CleanedData[[#This Row],[Date]],"mmmm")</f>
        <v>June</v>
      </c>
      <c r="W7606" t="str">
        <f>"Q"&amp;ROUNDUP(MONTH(CleanedData[[#This Row],[Date]])/3,0)</f>
        <v>Q2</v>
      </c>
      <c r="X7606" t="str">
        <f>IF(CleanedData[[#This Row],[Purchase Amount]]&gt;=5000,"Yes","No")</f>
        <v>No</v>
      </c>
      <c r="Y7606">
        <f>IF(CleanedData[[#This Row],[Recommend]]="Yes",1,0)</f>
        <v>1</v>
      </c>
      <c r="Z7606" s="6">
        <f>CleanedData[[#This Row],[Purchase Amount]]*0.15</f>
        <v>70.744500000000002</v>
      </c>
      <c r="AA7606" s="6">
        <f>CleanedData[[#This Row],[Purchase Amount]]*1.15</f>
        <v>542.3744999999999</v>
      </c>
    </row>
    <row r="7607" spans="1:27" x14ac:dyDescent="0.3">
      <c r="A7607">
        <v>9182</v>
      </c>
      <c r="B7607" t="s">
        <v>7832</v>
      </c>
      <c r="C7607" s="1">
        <v>45489</v>
      </c>
      <c r="D7607">
        <v>22</v>
      </c>
      <c r="E7607" t="s">
        <v>39</v>
      </c>
      <c r="F7607" t="s">
        <v>125</v>
      </c>
      <c r="G7607" t="s">
        <v>286</v>
      </c>
      <c r="H7607">
        <v>2</v>
      </c>
      <c r="I7607" t="s">
        <v>42</v>
      </c>
      <c r="J7607" t="s">
        <v>54</v>
      </c>
      <c r="K7607" t="s">
        <v>44</v>
      </c>
      <c r="L7607" t="s">
        <v>45</v>
      </c>
      <c r="M7607" t="s">
        <v>106</v>
      </c>
      <c r="N7607" t="s">
        <v>47</v>
      </c>
      <c r="O7607" t="s">
        <v>148</v>
      </c>
      <c r="P7607" t="s">
        <v>70</v>
      </c>
      <c r="Q7607" t="s">
        <v>66</v>
      </c>
      <c r="R7607" s="6">
        <f>_xlfn.XLOOKUP(CleanedData[[#This Row],[Product]],'02_Lookup_Tables'!$A$2:$A$126,'02_Lookup_Tables'!$B$2:$B$126)</f>
        <v>1907.49</v>
      </c>
      <c r="S7607" t="str">
        <f>VLOOKUP(CleanedData[[#This Row],[Product]],'02_Lookup_Tables'!$H$2:$I$126,2,FALSE)</f>
        <v>Accessories</v>
      </c>
      <c r="T7607" t="str">
        <f>VLOOKUP(CleanedData[[#This Row],[Province]],'02_Lookup_Tables'!$D$2:$E$10,2, FALSE)</f>
        <v>Western Region</v>
      </c>
      <c r="U7607" t="str" cm="1">
        <f t="array" ref="U7607">_xlfn.IFS(CleanedData[[#This Row],[Purchase Amount]]&lt;500,"Low",
CleanedData[[#This Row],[Purchase Amount]]&lt;5000,"Medium",
TRUE,"High")</f>
        <v>Medium</v>
      </c>
      <c r="V7607" t="str">
        <f>TEXT(CleanedData[[#This Row],[Date]],"mmmm")</f>
        <v>July</v>
      </c>
      <c r="W7607" t="str">
        <f>"Q"&amp;ROUNDUP(MONTH(CleanedData[[#This Row],[Date]])/3,0)</f>
        <v>Q3</v>
      </c>
      <c r="X7607" t="str">
        <f>IF(CleanedData[[#This Row],[Purchase Amount]]&gt;=5000,"Yes","No")</f>
        <v>No</v>
      </c>
      <c r="Y7607">
        <f>IF(CleanedData[[#This Row],[Recommend]]="Yes",1,0)</f>
        <v>0</v>
      </c>
      <c r="Z7607" s="6">
        <f>CleanedData[[#This Row],[Purchase Amount]]*0.15</f>
        <v>286.12349999999998</v>
      </c>
      <c r="AA7607" s="6">
        <f>CleanedData[[#This Row],[Purchase Amount]]*1.15</f>
        <v>2193.6134999999999</v>
      </c>
    </row>
    <row r="7608" spans="1:27" x14ac:dyDescent="0.3">
      <c r="A7608">
        <v>9184</v>
      </c>
      <c r="B7608" t="s">
        <v>7833</v>
      </c>
      <c r="C7608" s="1">
        <v>45530</v>
      </c>
      <c r="D7608">
        <v>37</v>
      </c>
      <c r="E7608" t="s">
        <v>39</v>
      </c>
      <c r="F7608" t="s">
        <v>83</v>
      </c>
      <c r="G7608" t="s">
        <v>271</v>
      </c>
      <c r="H7608">
        <v>3</v>
      </c>
      <c r="I7608" t="s">
        <v>45</v>
      </c>
      <c r="J7608" t="s">
        <v>69</v>
      </c>
      <c r="K7608" t="s">
        <v>44</v>
      </c>
      <c r="L7608" t="s">
        <v>42</v>
      </c>
      <c r="M7608" t="s">
        <v>208</v>
      </c>
      <c r="N7608" t="s">
        <v>48</v>
      </c>
      <c r="O7608" t="s">
        <v>89</v>
      </c>
      <c r="P7608" t="s">
        <v>49</v>
      </c>
      <c r="Q7608" t="s">
        <v>81</v>
      </c>
      <c r="R7608" s="6">
        <f>_xlfn.XLOOKUP(CleanedData[[#This Row],[Product]],'02_Lookup_Tables'!$A$2:$A$126,'02_Lookup_Tables'!$B$2:$B$126)</f>
        <v>119.63</v>
      </c>
      <c r="S7608" t="str">
        <f>VLOOKUP(CleanedData[[#This Row],[Product]],'02_Lookup_Tables'!$H$2:$I$126,2,FALSE)</f>
        <v>Food</v>
      </c>
      <c r="T7608" t="str">
        <f>VLOOKUP(CleanedData[[#This Row],[Province]],'02_Lookup_Tables'!$D$2:$E$10,2, FALSE)</f>
        <v>Western Region</v>
      </c>
      <c r="U7608" t="str" cm="1">
        <f t="array" ref="U7608">_xlfn.IFS(CleanedData[[#This Row],[Purchase Amount]]&lt;500,"Low",
CleanedData[[#This Row],[Purchase Amount]]&lt;5000,"Medium",
TRUE,"High")</f>
        <v>Low</v>
      </c>
      <c r="V7608" t="str">
        <f>TEXT(CleanedData[[#This Row],[Date]],"mmmm")</f>
        <v>August</v>
      </c>
      <c r="W7608" t="str">
        <f>"Q"&amp;ROUNDUP(MONTH(CleanedData[[#This Row],[Date]])/3,0)</f>
        <v>Q3</v>
      </c>
      <c r="X7608" t="str">
        <f>IF(CleanedData[[#This Row],[Purchase Amount]]&gt;=5000,"Yes","No")</f>
        <v>No</v>
      </c>
      <c r="Y7608">
        <f>IF(CleanedData[[#This Row],[Recommend]]="Yes",1,0)</f>
        <v>1</v>
      </c>
      <c r="Z7608" s="6">
        <f>CleanedData[[#This Row],[Purchase Amount]]*0.15</f>
        <v>17.944499999999998</v>
      </c>
      <c r="AA7608" s="6">
        <f>CleanedData[[#This Row],[Purchase Amount]]*1.15</f>
        <v>137.57449999999997</v>
      </c>
    </row>
    <row r="7609" spans="1:27" x14ac:dyDescent="0.3">
      <c r="A7609">
        <v>9185</v>
      </c>
      <c r="B7609" t="s">
        <v>7834</v>
      </c>
      <c r="C7609" s="1">
        <v>45815</v>
      </c>
      <c r="D7609">
        <v>29</v>
      </c>
      <c r="E7609" t="s">
        <v>60</v>
      </c>
      <c r="F7609" t="s">
        <v>83</v>
      </c>
      <c r="G7609" t="s">
        <v>478</v>
      </c>
      <c r="H7609">
        <v>3</v>
      </c>
      <c r="I7609" t="s">
        <v>45</v>
      </c>
      <c r="J7609" t="s">
        <v>63</v>
      </c>
      <c r="K7609" t="s">
        <v>44</v>
      </c>
      <c r="L7609" t="s">
        <v>42</v>
      </c>
      <c r="N7609" t="s">
        <v>48</v>
      </c>
      <c r="O7609" t="s">
        <v>134</v>
      </c>
      <c r="P7609" t="s">
        <v>8646</v>
      </c>
      <c r="Q7609" t="s">
        <v>58</v>
      </c>
      <c r="R7609" s="6">
        <f>_xlfn.XLOOKUP(CleanedData[[#This Row],[Product]],'02_Lookup_Tables'!$A$2:$A$126,'02_Lookup_Tables'!$B$2:$B$126)</f>
        <v>4507.63</v>
      </c>
      <c r="S7609" t="str">
        <f>VLOOKUP(CleanedData[[#This Row],[Product]],'02_Lookup_Tables'!$H$2:$I$126,2,FALSE)</f>
        <v>Sports &amp; Outdoors</v>
      </c>
      <c r="T7609" t="str">
        <f>VLOOKUP(CleanedData[[#This Row],[Province]],'02_Lookup_Tables'!$D$2:$E$10,2, FALSE)</f>
        <v>Western Region</v>
      </c>
      <c r="U7609" t="str" cm="1">
        <f t="array" ref="U7609">_xlfn.IFS(CleanedData[[#This Row],[Purchase Amount]]&lt;500,"Low",
CleanedData[[#This Row],[Purchase Amount]]&lt;5000,"Medium",
TRUE,"High")</f>
        <v>Medium</v>
      </c>
      <c r="V7609" t="str">
        <f>TEXT(CleanedData[[#This Row],[Date]],"mmmm")</f>
        <v>June</v>
      </c>
      <c r="W7609" t="str">
        <f>"Q"&amp;ROUNDUP(MONTH(CleanedData[[#This Row],[Date]])/3,0)</f>
        <v>Q2</v>
      </c>
      <c r="X7609" t="str">
        <f>IF(CleanedData[[#This Row],[Purchase Amount]]&gt;=5000,"Yes","No")</f>
        <v>No</v>
      </c>
      <c r="Y7609">
        <f>IF(CleanedData[[#This Row],[Recommend]]="Yes",1,0)</f>
        <v>1</v>
      </c>
      <c r="Z7609" s="6">
        <f>CleanedData[[#This Row],[Purchase Amount]]*0.15</f>
        <v>676.14449999999999</v>
      </c>
      <c r="AA7609" s="6">
        <f>CleanedData[[#This Row],[Purchase Amount]]*1.15</f>
        <v>5183.7744999999995</v>
      </c>
    </row>
    <row r="7610" spans="1:27" x14ac:dyDescent="0.3">
      <c r="A7610">
        <v>9186</v>
      </c>
      <c r="B7610" t="s">
        <v>7835</v>
      </c>
      <c r="C7610" s="1">
        <v>45617</v>
      </c>
      <c r="E7610" t="s">
        <v>60</v>
      </c>
      <c r="F7610" t="s">
        <v>77</v>
      </c>
      <c r="G7610" t="s">
        <v>146</v>
      </c>
      <c r="H7610">
        <v>4</v>
      </c>
      <c r="I7610" t="s">
        <v>42</v>
      </c>
      <c r="J7610" t="s">
        <v>43</v>
      </c>
      <c r="K7610" t="s">
        <v>55</v>
      </c>
      <c r="L7610" t="s">
        <v>45</v>
      </c>
      <c r="M7610" t="s">
        <v>56</v>
      </c>
      <c r="N7610" t="s">
        <v>96</v>
      </c>
      <c r="O7610" t="s">
        <v>148</v>
      </c>
      <c r="P7610" t="s">
        <v>49</v>
      </c>
      <c r="Q7610" t="s">
        <v>166</v>
      </c>
      <c r="R7610" s="6">
        <f>_xlfn.XLOOKUP(CleanedData[[#This Row],[Product]],'02_Lookup_Tables'!$A$2:$A$126,'02_Lookup_Tables'!$B$2:$B$126)</f>
        <v>27815.439999999999</v>
      </c>
      <c r="S7610" t="str">
        <f>VLOOKUP(CleanedData[[#This Row],[Product]],'02_Lookup_Tables'!$H$2:$I$126,2,FALSE)</f>
        <v>Electronics</v>
      </c>
      <c r="T7610" t="str">
        <f>VLOOKUP(CleanedData[[#This Row],[Province]],'02_Lookup_Tables'!$D$2:$E$10,2, FALSE)</f>
        <v>Central Region</v>
      </c>
      <c r="U7610" t="str" cm="1">
        <f t="array" ref="U7610">_xlfn.IFS(CleanedData[[#This Row],[Purchase Amount]]&lt;500,"Low",
CleanedData[[#This Row],[Purchase Amount]]&lt;5000,"Medium",
TRUE,"High")</f>
        <v>High</v>
      </c>
      <c r="V7610" t="str">
        <f>TEXT(CleanedData[[#This Row],[Date]],"mmmm")</f>
        <v>November</v>
      </c>
      <c r="W7610" t="str">
        <f>"Q"&amp;ROUNDUP(MONTH(CleanedData[[#This Row],[Date]])/3,0)</f>
        <v>Q4</v>
      </c>
      <c r="X7610" t="str">
        <f>IF(CleanedData[[#This Row],[Purchase Amount]]&gt;=5000,"Yes","No")</f>
        <v>Yes</v>
      </c>
      <c r="Y7610">
        <f>IF(CleanedData[[#This Row],[Recommend]]="Yes",1,0)</f>
        <v>0</v>
      </c>
      <c r="Z7610" s="6">
        <f>CleanedData[[#This Row],[Purchase Amount]]*0.15</f>
        <v>4172.3159999999998</v>
      </c>
      <c r="AA7610" s="6">
        <f>CleanedData[[#This Row],[Purchase Amount]]*1.15</f>
        <v>31987.755999999998</v>
      </c>
    </row>
    <row r="7611" spans="1:27" x14ac:dyDescent="0.3">
      <c r="A7611">
        <v>9187</v>
      </c>
      <c r="B7611" t="s">
        <v>7836</v>
      </c>
      <c r="C7611" s="1">
        <v>45662</v>
      </c>
      <c r="D7611">
        <v>50</v>
      </c>
      <c r="E7611" t="s">
        <v>39</v>
      </c>
      <c r="F7611" t="s">
        <v>72</v>
      </c>
      <c r="G7611" t="s">
        <v>205</v>
      </c>
      <c r="H7611">
        <v>1</v>
      </c>
      <c r="I7611" t="s">
        <v>42</v>
      </c>
      <c r="J7611" t="s">
        <v>69</v>
      </c>
      <c r="K7611" t="s">
        <v>55</v>
      </c>
      <c r="L7611" t="s">
        <v>45</v>
      </c>
      <c r="M7611" t="s">
        <v>100</v>
      </c>
      <c r="N7611" t="s">
        <v>80</v>
      </c>
      <c r="O7611" t="s">
        <v>48</v>
      </c>
      <c r="P7611" t="s">
        <v>49</v>
      </c>
      <c r="Q7611" t="s">
        <v>93</v>
      </c>
      <c r="R7611" s="6">
        <f>_xlfn.XLOOKUP(CleanedData[[#This Row],[Product]],'02_Lookup_Tables'!$A$2:$A$126,'02_Lookup_Tables'!$B$2:$B$126)</f>
        <v>139.72999999999999</v>
      </c>
      <c r="S7611" t="str">
        <f>VLOOKUP(CleanedData[[#This Row],[Product]],'02_Lookup_Tables'!$H$2:$I$126,2,FALSE)</f>
        <v>Beauty &amp; Personal Care</v>
      </c>
      <c r="T7611" t="str">
        <f>VLOOKUP(CleanedData[[#This Row],[Province]],'02_Lookup_Tables'!$D$2:$E$10,2, FALSE)</f>
        <v>Central Region</v>
      </c>
      <c r="U7611" t="str" cm="1">
        <f t="array" ref="U7611">_xlfn.IFS(CleanedData[[#This Row],[Purchase Amount]]&lt;500,"Low",
CleanedData[[#This Row],[Purchase Amount]]&lt;5000,"Medium",
TRUE,"High")</f>
        <v>Low</v>
      </c>
      <c r="V7611" t="str">
        <f>TEXT(CleanedData[[#This Row],[Date]],"mmmm")</f>
        <v>January</v>
      </c>
      <c r="W7611" t="str">
        <f>"Q"&amp;ROUNDUP(MONTH(CleanedData[[#This Row],[Date]])/3,0)</f>
        <v>Q1</v>
      </c>
      <c r="X7611" t="str">
        <f>IF(CleanedData[[#This Row],[Purchase Amount]]&gt;=5000,"Yes","No")</f>
        <v>No</v>
      </c>
      <c r="Y7611">
        <f>IF(CleanedData[[#This Row],[Recommend]]="Yes",1,0)</f>
        <v>0</v>
      </c>
      <c r="Z7611" s="6">
        <f>CleanedData[[#This Row],[Purchase Amount]]*0.15</f>
        <v>20.959499999999998</v>
      </c>
      <c r="AA7611" s="6">
        <f>CleanedData[[#This Row],[Purchase Amount]]*1.15</f>
        <v>160.68949999999998</v>
      </c>
    </row>
    <row r="7612" spans="1:27" x14ac:dyDescent="0.3">
      <c r="A7612">
        <v>9189</v>
      </c>
      <c r="B7612" t="s">
        <v>7837</v>
      </c>
      <c r="C7612" s="1">
        <v>45664</v>
      </c>
      <c r="D7612">
        <v>65</v>
      </c>
      <c r="E7612" t="s">
        <v>52</v>
      </c>
      <c r="F7612" t="s">
        <v>77</v>
      </c>
      <c r="G7612" t="s">
        <v>198</v>
      </c>
      <c r="H7612">
        <v>4</v>
      </c>
      <c r="I7612" t="s">
        <v>42</v>
      </c>
      <c r="J7612" t="s">
        <v>69</v>
      </c>
      <c r="K7612" t="s">
        <v>64</v>
      </c>
      <c r="L7612" t="s">
        <v>45</v>
      </c>
      <c r="M7612" t="s">
        <v>190</v>
      </c>
      <c r="N7612" t="s">
        <v>96</v>
      </c>
      <c r="O7612" t="s">
        <v>89</v>
      </c>
      <c r="P7612" t="s">
        <v>70</v>
      </c>
      <c r="Q7612" t="s">
        <v>97</v>
      </c>
      <c r="R7612" s="6">
        <f>_xlfn.XLOOKUP(CleanedData[[#This Row],[Product]],'02_Lookup_Tables'!$A$2:$A$126,'02_Lookup_Tables'!$B$2:$B$126)</f>
        <v>2099.4</v>
      </c>
      <c r="S7612" t="str">
        <f>VLOOKUP(CleanedData[[#This Row],[Product]],'02_Lookup_Tables'!$H$2:$I$126,2,FALSE)</f>
        <v>Sports &amp; Outdoors</v>
      </c>
      <c r="T7612" t="str">
        <f>VLOOKUP(CleanedData[[#This Row],[Province]],'02_Lookup_Tables'!$D$2:$E$10,2, FALSE)</f>
        <v>Central Region</v>
      </c>
      <c r="U7612" t="str" cm="1">
        <f t="array" ref="U7612">_xlfn.IFS(CleanedData[[#This Row],[Purchase Amount]]&lt;500,"Low",
CleanedData[[#This Row],[Purchase Amount]]&lt;5000,"Medium",
TRUE,"High")</f>
        <v>Medium</v>
      </c>
      <c r="V7612" t="str">
        <f>TEXT(CleanedData[[#This Row],[Date]],"mmmm")</f>
        <v>January</v>
      </c>
      <c r="W7612" t="str">
        <f>"Q"&amp;ROUNDUP(MONTH(CleanedData[[#This Row],[Date]])/3,0)</f>
        <v>Q1</v>
      </c>
      <c r="X7612" t="str">
        <f>IF(CleanedData[[#This Row],[Purchase Amount]]&gt;=5000,"Yes","No")</f>
        <v>No</v>
      </c>
      <c r="Y7612">
        <f>IF(CleanedData[[#This Row],[Recommend]]="Yes",1,0)</f>
        <v>0</v>
      </c>
      <c r="Z7612" s="6">
        <f>CleanedData[[#This Row],[Purchase Amount]]*0.15</f>
        <v>314.91000000000003</v>
      </c>
      <c r="AA7612" s="6">
        <f>CleanedData[[#This Row],[Purchase Amount]]*1.15</f>
        <v>2414.31</v>
      </c>
    </row>
    <row r="7613" spans="1:27" x14ac:dyDescent="0.3">
      <c r="A7613">
        <v>9190</v>
      </c>
      <c r="B7613" t="s">
        <v>7838</v>
      </c>
      <c r="C7613" s="1">
        <v>45331</v>
      </c>
      <c r="D7613">
        <v>47</v>
      </c>
      <c r="E7613" t="s">
        <v>52</v>
      </c>
      <c r="F7613" t="s">
        <v>61</v>
      </c>
      <c r="G7613" t="s">
        <v>116</v>
      </c>
      <c r="H7613">
        <v>3</v>
      </c>
      <c r="I7613" t="s">
        <v>45</v>
      </c>
      <c r="J7613" t="s">
        <v>54</v>
      </c>
      <c r="K7613" t="s">
        <v>44</v>
      </c>
      <c r="L7613" t="s">
        <v>42</v>
      </c>
      <c r="M7613" t="s">
        <v>75</v>
      </c>
      <c r="N7613" t="s">
        <v>48</v>
      </c>
      <c r="O7613" t="s">
        <v>89</v>
      </c>
      <c r="P7613" t="s">
        <v>49</v>
      </c>
      <c r="Q7613" t="s">
        <v>93</v>
      </c>
      <c r="R7613" s="6">
        <f>_xlfn.XLOOKUP(CleanedData[[#This Row],[Product]],'02_Lookup_Tables'!$A$2:$A$126,'02_Lookup_Tables'!$B$2:$B$126)</f>
        <v>869.65</v>
      </c>
      <c r="S7613" t="str">
        <f>VLOOKUP(CleanedData[[#This Row],[Product]],'02_Lookup_Tables'!$H$2:$I$126,2,FALSE)</f>
        <v>Toys &amp; Games</v>
      </c>
      <c r="T7613" t="str">
        <f>VLOOKUP(CleanedData[[#This Row],[Province]],'02_Lookup_Tables'!$D$2:$E$10,2, FALSE)</f>
        <v>Southern Region</v>
      </c>
      <c r="U7613" t="str" cm="1">
        <f t="array" ref="U7613">_xlfn.IFS(CleanedData[[#This Row],[Purchase Amount]]&lt;500,"Low",
CleanedData[[#This Row],[Purchase Amount]]&lt;5000,"Medium",
TRUE,"High")</f>
        <v>Medium</v>
      </c>
      <c r="V7613" t="str">
        <f>TEXT(CleanedData[[#This Row],[Date]],"mmmm")</f>
        <v>February</v>
      </c>
      <c r="W7613" t="str">
        <f>"Q"&amp;ROUNDUP(MONTH(CleanedData[[#This Row],[Date]])/3,0)</f>
        <v>Q1</v>
      </c>
      <c r="X7613" t="str">
        <f>IF(CleanedData[[#This Row],[Purchase Amount]]&gt;=5000,"Yes","No")</f>
        <v>No</v>
      </c>
      <c r="Y7613">
        <f>IF(CleanedData[[#This Row],[Recommend]]="Yes",1,0)</f>
        <v>1</v>
      </c>
      <c r="Z7613" s="6">
        <f>CleanedData[[#This Row],[Purchase Amount]]*0.15</f>
        <v>130.44749999999999</v>
      </c>
      <c r="AA7613" s="6">
        <f>CleanedData[[#This Row],[Purchase Amount]]*1.15</f>
        <v>1000.0974999999999</v>
      </c>
    </row>
    <row r="7614" spans="1:27" x14ac:dyDescent="0.3">
      <c r="A7614">
        <v>9191</v>
      </c>
      <c r="B7614" t="s">
        <v>7839</v>
      </c>
      <c r="C7614" s="1">
        <v>45449</v>
      </c>
      <c r="D7614">
        <v>60</v>
      </c>
      <c r="E7614" t="s">
        <v>60</v>
      </c>
      <c r="F7614" t="s">
        <v>72</v>
      </c>
      <c r="G7614" t="s">
        <v>365</v>
      </c>
      <c r="H7614">
        <v>5</v>
      </c>
      <c r="I7614" t="s">
        <v>45</v>
      </c>
      <c r="J7614" t="s">
        <v>74</v>
      </c>
      <c r="K7614" t="s">
        <v>64</v>
      </c>
      <c r="L7614" t="s">
        <v>42</v>
      </c>
      <c r="M7614" t="s">
        <v>140</v>
      </c>
      <c r="N7614" t="s">
        <v>57</v>
      </c>
      <c r="O7614" t="s">
        <v>148</v>
      </c>
      <c r="P7614" t="s">
        <v>49</v>
      </c>
      <c r="Q7614" t="s">
        <v>50</v>
      </c>
      <c r="R7614" s="6">
        <f>_xlfn.XLOOKUP(CleanedData[[#This Row],[Product]],'02_Lookup_Tables'!$A$2:$A$126,'02_Lookup_Tables'!$B$2:$B$126)</f>
        <v>105.11</v>
      </c>
      <c r="S7614" t="str">
        <f>VLOOKUP(CleanedData[[#This Row],[Product]],'02_Lookup_Tables'!$H$2:$I$126,2,FALSE)</f>
        <v>Beauty &amp; Personal Care</v>
      </c>
      <c r="T7614" t="str">
        <f>VLOOKUP(CleanedData[[#This Row],[Province]],'02_Lookup_Tables'!$D$2:$E$10,2, FALSE)</f>
        <v>Central Region</v>
      </c>
      <c r="U7614" t="str" cm="1">
        <f t="array" ref="U7614">_xlfn.IFS(CleanedData[[#This Row],[Purchase Amount]]&lt;500,"Low",
CleanedData[[#This Row],[Purchase Amount]]&lt;5000,"Medium",
TRUE,"High")</f>
        <v>Low</v>
      </c>
      <c r="V7614" t="str">
        <f>TEXT(CleanedData[[#This Row],[Date]],"mmmm")</f>
        <v>June</v>
      </c>
      <c r="W7614" t="str">
        <f>"Q"&amp;ROUNDUP(MONTH(CleanedData[[#This Row],[Date]])/3,0)</f>
        <v>Q2</v>
      </c>
      <c r="X7614" t="str">
        <f>IF(CleanedData[[#This Row],[Purchase Amount]]&gt;=5000,"Yes","No")</f>
        <v>No</v>
      </c>
      <c r="Y7614">
        <f>IF(CleanedData[[#This Row],[Recommend]]="Yes",1,0)</f>
        <v>1</v>
      </c>
      <c r="Z7614" s="6">
        <f>CleanedData[[#This Row],[Purchase Amount]]*0.15</f>
        <v>15.766499999999999</v>
      </c>
      <c r="AA7614" s="6">
        <f>CleanedData[[#This Row],[Purchase Amount]]*1.15</f>
        <v>120.87649999999999</v>
      </c>
    </row>
    <row r="7615" spans="1:27" x14ac:dyDescent="0.3">
      <c r="A7615">
        <v>9192</v>
      </c>
      <c r="B7615" t="s">
        <v>7840</v>
      </c>
      <c r="C7615" s="1">
        <v>45975</v>
      </c>
      <c r="D7615">
        <v>79</v>
      </c>
      <c r="E7615" t="s">
        <v>60</v>
      </c>
      <c r="F7615" t="s">
        <v>125</v>
      </c>
      <c r="G7615" t="s">
        <v>1139</v>
      </c>
      <c r="H7615">
        <v>2</v>
      </c>
      <c r="I7615" t="s">
        <v>45</v>
      </c>
      <c r="J7615" t="s">
        <v>74</v>
      </c>
      <c r="K7615" t="s">
        <v>44</v>
      </c>
      <c r="L7615" t="s">
        <v>45</v>
      </c>
      <c r="M7615" t="s">
        <v>165</v>
      </c>
      <c r="N7615" t="s">
        <v>47</v>
      </c>
      <c r="O7615" t="s">
        <v>89</v>
      </c>
      <c r="P7615" t="s">
        <v>49</v>
      </c>
      <c r="Q7615" t="s">
        <v>97</v>
      </c>
      <c r="R7615" s="6">
        <f>_xlfn.XLOOKUP(CleanedData[[#This Row],[Product]],'02_Lookup_Tables'!$A$2:$A$126,'02_Lookup_Tables'!$B$2:$B$126)</f>
        <v>2977.47</v>
      </c>
      <c r="S7615" t="str">
        <f>VLOOKUP(CleanedData[[#This Row],[Product]],'02_Lookup_Tables'!$H$2:$I$126,2,FALSE)</f>
        <v>Home &amp; Living</v>
      </c>
      <c r="T7615" t="str">
        <f>VLOOKUP(CleanedData[[#This Row],[Province]],'02_Lookup_Tables'!$D$2:$E$10,2, FALSE)</f>
        <v>Western Region</v>
      </c>
      <c r="U7615" t="str" cm="1">
        <f t="array" ref="U7615">_xlfn.IFS(CleanedData[[#This Row],[Purchase Amount]]&lt;500,"Low",
CleanedData[[#This Row],[Purchase Amount]]&lt;5000,"Medium",
TRUE,"High")</f>
        <v>Medium</v>
      </c>
      <c r="V7615" t="str">
        <f>TEXT(CleanedData[[#This Row],[Date]],"mmmm")</f>
        <v>November</v>
      </c>
      <c r="W7615" t="str">
        <f>"Q"&amp;ROUNDUP(MONTH(CleanedData[[#This Row],[Date]])/3,0)</f>
        <v>Q4</v>
      </c>
      <c r="X7615" t="str">
        <f>IF(CleanedData[[#This Row],[Purchase Amount]]&gt;=5000,"Yes","No")</f>
        <v>No</v>
      </c>
      <c r="Y7615">
        <f>IF(CleanedData[[#This Row],[Recommend]]="Yes",1,0)</f>
        <v>1</v>
      </c>
      <c r="Z7615" s="6">
        <f>CleanedData[[#This Row],[Purchase Amount]]*0.15</f>
        <v>446.62049999999994</v>
      </c>
      <c r="AA7615" s="6">
        <f>CleanedData[[#This Row],[Purchase Amount]]*1.15</f>
        <v>3424.0904999999993</v>
      </c>
    </row>
    <row r="7616" spans="1:27" x14ac:dyDescent="0.3">
      <c r="A7616">
        <v>9193</v>
      </c>
      <c r="B7616" t="s">
        <v>7841</v>
      </c>
      <c r="C7616" s="1">
        <v>45707</v>
      </c>
      <c r="D7616">
        <v>47</v>
      </c>
      <c r="E7616" t="s">
        <v>39</v>
      </c>
      <c r="F7616" t="s">
        <v>108</v>
      </c>
      <c r="G7616" t="s">
        <v>212</v>
      </c>
      <c r="H7616">
        <v>2</v>
      </c>
      <c r="I7616" t="s">
        <v>42</v>
      </c>
      <c r="J7616" t="s">
        <v>43</v>
      </c>
      <c r="K7616" t="s">
        <v>64</v>
      </c>
      <c r="L7616" t="s">
        <v>45</v>
      </c>
      <c r="M7616" t="s">
        <v>92</v>
      </c>
      <c r="N7616" t="s">
        <v>47</v>
      </c>
      <c r="O7616" t="s">
        <v>89</v>
      </c>
      <c r="P7616" t="s">
        <v>49</v>
      </c>
      <c r="Q7616" t="s">
        <v>93</v>
      </c>
      <c r="R7616" s="6">
        <f>_xlfn.XLOOKUP(CleanedData[[#This Row],[Product]],'02_Lookup_Tables'!$A$2:$A$126,'02_Lookup_Tables'!$B$2:$B$126)</f>
        <v>192.77</v>
      </c>
      <c r="S7616" t="str">
        <f>VLOOKUP(CleanedData[[#This Row],[Product]],'02_Lookup_Tables'!$H$2:$I$126,2,FALSE)</f>
        <v>Beauty &amp; Personal Care</v>
      </c>
      <c r="T7616" t="str">
        <f>VLOOKUP(CleanedData[[#This Row],[Province]],'02_Lookup_Tables'!$D$2:$E$10,2, FALSE)</f>
        <v>Gauteng Region</v>
      </c>
      <c r="U7616" t="str" cm="1">
        <f t="array" ref="U7616">_xlfn.IFS(CleanedData[[#This Row],[Purchase Amount]]&lt;500,"Low",
CleanedData[[#This Row],[Purchase Amount]]&lt;5000,"Medium",
TRUE,"High")</f>
        <v>Low</v>
      </c>
      <c r="V7616" t="str">
        <f>TEXT(CleanedData[[#This Row],[Date]],"mmmm")</f>
        <v>February</v>
      </c>
      <c r="W7616" t="str">
        <f>"Q"&amp;ROUNDUP(MONTH(CleanedData[[#This Row],[Date]])/3,0)</f>
        <v>Q1</v>
      </c>
      <c r="X7616" t="str">
        <f>IF(CleanedData[[#This Row],[Purchase Amount]]&gt;=5000,"Yes","No")</f>
        <v>No</v>
      </c>
      <c r="Y7616">
        <f>IF(CleanedData[[#This Row],[Recommend]]="Yes",1,0)</f>
        <v>0</v>
      </c>
      <c r="Z7616" s="6">
        <f>CleanedData[[#This Row],[Purchase Amount]]*0.15</f>
        <v>28.915500000000002</v>
      </c>
      <c r="AA7616" s="6">
        <f>CleanedData[[#This Row],[Purchase Amount]]*1.15</f>
        <v>221.68549999999999</v>
      </c>
    </row>
    <row r="7617" spans="1:27" x14ac:dyDescent="0.3">
      <c r="A7617">
        <v>9195</v>
      </c>
      <c r="B7617" t="s">
        <v>7842</v>
      </c>
      <c r="C7617" s="1">
        <v>45991</v>
      </c>
      <c r="D7617">
        <v>74</v>
      </c>
      <c r="E7617" t="s">
        <v>52</v>
      </c>
      <c r="F7617" t="s">
        <v>77</v>
      </c>
      <c r="G7617" t="s">
        <v>950</v>
      </c>
      <c r="H7617">
        <v>4</v>
      </c>
      <c r="I7617" t="s">
        <v>42</v>
      </c>
      <c r="J7617" t="s">
        <v>43</v>
      </c>
      <c r="K7617" t="s">
        <v>44</v>
      </c>
      <c r="L7617" t="s">
        <v>42</v>
      </c>
      <c r="M7617" t="s">
        <v>136</v>
      </c>
      <c r="N7617" t="s">
        <v>96</v>
      </c>
      <c r="O7617" t="s">
        <v>89</v>
      </c>
      <c r="P7617" t="s">
        <v>70</v>
      </c>
      <c r="Q7617" t="s">
        <v>97</v>
      </c>
      <c r="R7617" s="6">
        <f>_xlfn.XLOOKUP(CleanedData[[#This Row],[Product]],'02_Lookup_Tables'!$A$2:$A$126,'02_Lookup_Tables'!$B$2:$B$126)</f>
        <v>85.25</v>
      </c>
      <c r="S7617" t="str">
        <f>VLOOKUP(CleanedData[[#This Row],[Product]],'02_Lookup_Tables'!$H$2:$I$126,2,FALSE)</f>
        <v>Beauty &amp; Personal Care</v>
      </c>
      <c r="T7617" t="str">
        <f>VLOOKUP(CleanedData[[#This Row],[Province]],'02_Lookup_Tables'!$D$2:$E$10,2, FALSE)</f>
        <v>Central Region</v>
      </c>
      <c r="U7617" t="str" cm="1">
        <f t="array" ref="U7617">_xlfn.IFS(CleanedData[[#This Row],[Purchase Amount]]&lt;500,"Low",
CleanedData[[#This Row],[Purchase Amount]]&lt;5000,"Medium",
TRUE,"High")</f>
        <v>Low</v>
      </c>
      <c r="V7617" t="str">
        <f>TEXT(CleanedData[[#This Row],[Date]],"mmmm")</f>
        <v>November</v>
      </c>
      <c r="W7617" t="str">
        <f>"Q"&amp;ROUNDUP(MONTH(CleanedData[[#This Row],[Date]])/3,0)</f>
        <v>Q4</v>
      </c>
      <c r="X7617" t="str">
        <f>IF(CleanedData[[#This Row],[Purchase Amount]]&gt;=5000,"Yes","No")</f>
        <v>No</v>
      </c>
      <c r="Y7617">
        <f>IF(CleanedData[[#This Row],[Recommend]]="Yes",1,0)</f>
        <v>0</v>
      </c>
      <c r="Z7617" s="6">
        <f>CleanedData[[#This Row],[Purchase Amount]]*0.15</f>
        <v>12.7875</v>
      </c>
      <c r="AA7617" s="6">
        <f>CleanedData[[#This Row],[Purchase Amount]]*1.15</f>
        <v>98.037499999999994</v>
      </c>
    </row>
    <row r="7618" spans="1:27" x14ac:dyDescent="0.3">
      <c r="A7618">
        <v>9196</v>
      </c>
      <c r="B7618" t="s">
        <v>7843</v>
      </c>
      <c r="C7618" s="1">
        <v>45515</v>
      </c>
      <c r="D7618">
        <v>62</v>
      </c>
      <c r="E7618" t="s">
        <v>52</v>
      </c>
      <c r="F7618" t="s">
        <v>40</v>
      </c>
      <c r="G7618" t="s">
        <v>693</v>
      </c>
      <c r="H7618">
        <v>1</v>
      </c>
      <c r="I7618" t="s">
        <v>45</v>
      </c>
      <c r="J7618" t="s">
        <v>54</v>
      </c>
      <c r="K7618" t="s">
        <v>64</v>
      </c>
      <c r="L7618" t="s">
        <v>42</v>
      </c>
      <c r="M7618" t="s">
        <v>56</v>
      </c>
      <c r="N7618" t="s">
        <v>80</v>
      </c>
      <c r="O7618" t="s">
        <v>148</v>
      </c>
      <c r="P7618" t="s">
        <v>70</v>
      </c>
      <c r="Q7618" t="s">
        <v>50</v>
      </c>
      <c r="R7618" s="6">
        <f>_xlfn.XLOOKUP(CleanedData[[#This Row],[Product]],'02_Lookup_Tables'!$A$2:$A$126,'02_Lookup_Tables'!$B$2:$B$126)</f>
        <v>618.72</v>
      </c>
      <c r="S7618" t="str">
        <f>VLOOKUP(CleanedData[[#This Row],[Product]],'02_Lookup_Tables'!$H$2:$I$126,2,FALSE)</f>
        <v>Sports &amp; Outdoors</v>
      </c>
      <c r="T7618" t="str">
        <f>VLOOKUP(CleanedData[[#This Row],[Province]],'02_Lookup_Tables'!$D$2:$E$10,2, FALSE)</f>
        <v>Northern Region</v>
      </c>
      <c r="U7618" t="str" cm="1">
        <f t="array" ref="U7618">_xlfn.IFS(CleanedData[[#This Row],[Purchase Amount]]&lt;500,"Low",
CleanedData[[#This Row],[Purchase Amount]]&lt;5000,"Medium",
TRUE,"High")</f>
        <v>Medium</v>
      </c>
      <c r="V7618" t="str">
        <f>TEXT(CleanedData[[#This Row],[Date]],"mmmm")</f>
        <v>August</v>
      </c>
      <c r="W7618" t="str">
        <f>"Q"&amp;ROUNDUP(MONTH(CleanedData[[#This Row],[Date]])/3,0)</f>
        <v>Q3</v>
      </c>
      <c r="X7618" t="str">
        <f>IF(CleanedData[[#This Row],[Purchase Amount]]&gt;=5000,"Yes","No")</f>
        <v>No</v>
      </c>
      <c r="Y7618">
        <f>IF(CleanedData[[#This Row],[Recommend]]="Yes",1,0)</f>
        <v>1</v>
      </c>
      <c r="Z7618" s="6">
        <f>CleanedData[[#This Row],[Purchase Amount]]*0.15</f>
        <v>92.808000000000007</v>
      </c>
      <c r="AA7618" s="6">
        <f>CleanedData[[#This Row],[Purchase Amount]]*1.15</f>
        <v>711.52800000000002</v>
      </c>
    </row>
    <row r="7619" spans="1:27" x14ac:dyDescent="0.3">
      <c r="A7619">
        <v>9197</v>
      </c>
      <c r="B7619" t="s">
        <v>7844</v>
      </c>
      <c r="C7619" s="1">
        <v>45447</v>
      </c>
      <c r="D7619">
        <v>55</v>
      </c>
      <c r="E7619" t="s">
        <v>60</v>
      </c>
      <c r="F7619" t="s">
        <v>40</v>
      </c>
      <c r="G7619" t="s">
        <v>950</v>
      </c>
      <c r="H7619">
        <v>5</v>
      </c>
      <c r="I7619" t="s">
        <v>42</v>
      </c>
      <c r="J7619" t="s">
        <v>74</v>
      </c>
      <c r="K7619" t="s">
        <v>44</v>
      </c>
      <c r="L7619" t="s">
        <v>45</v>
      </c>
      <c r="M7619" t="s">
        <v>100</v>
      </c>
      <c r="N7619" t="s">
        <v>57</v>
      </c>
      <c r="O7619" t="s">
        <v>48</v>
      </c>
      <c r="P7619" t="s">
        <v>49</v>
      </c>
      <c r="Q7619" t="s">
        <v>50</v>
      </c>
      <c r="R7619" s="6">
        <f>_xlfn.XLOOKUP(CleanedData[[#This Row],[Product]],'02_Lookup_Tables'!$A$2:$A$126,'02_Lookup_Tables'!$B$2:$B$126)</f>
        <v>85.25</v>
      </c>
      <c r="S7619" t="str">
        <f>VLOOKUP(CleanedData[[#This Row],[Product]],'02_Lookup_Tables'!$H$2:$I$126,2,FALSE)</f>
        <v>Beauty &amp; Personal Care</v>
      </c>
      <c r="T7619" t="str">
        <f>VLOOKUP(CleanedData[[#This Row],[Province]],'02_Lookup_Tables'!$D$2:$E$10,2, FALSE)</f>
        <v>Northern Region</v>
      </c>
      <c r="U7619" t="str" cm="1">
        <f t="array" ref="U7619">_xlfn.IFS(CleanedData[[#This Row],[Purchase Amount]]&lt;500,"Low",
CleanedData[[#This Row],[Purchase Amount]]&lt;5000,"Medium",
TRUE,"High")</f>
        <v>Low</v>
      </c>
      <c r="V7619" t="str">
        <f>TEXT(CleanedData[[#This Row],[Date]],"mmmm")</f>
        <v>June</v>
      </c>
      <c r="W7619" t="str">
        <f>"Q"&amp;ROUNDUP(MONTH(CleanedData[[#This Row],[Date]])/3,0)</f>
        <v>Q2</v>
      </c>
      <c r="X7619" t="str">
        <f>IF(CleanedData[[#This Row],[Purchase Amount]]&gt;=5000,"Yes","No")</f>
        <v>No</v>
      </c>
      <c r="Y7619">
        <f>IF(CleanedData[[#This Row],[Recommend]]="Yes",1,0)</f>
        <v>0</v>
      </c>
      <c r="Z7619" s="6">
        <f>CleanedData[[#This Row],[Purchase Amount]]*0.15</f>
        <v>12.7875</v>
      </c>
      <c r="AA7619" s="6">
        <f>CleanedData[[#This Row],[Purchase Amount]]*1.15</f>
        <v>98.037499999999994</v>
      </c>
    </row>
    <row r="7620" spans="1:27" x14ac:dyDescent="0.3">
      <c r="A7620">
        <v>9199</v>
      </c>
      <c r="B7620" t="s">
        <v>7845</v>
      </c>
      <c r="C7620" s="1">
        <v>45999</v>
      </c>
      <c r="D7620">
        <v>45</v>
      </c>
      <c r="E7620" t="s">
        <v>39</v>
      </c>
      <c r="F7620" t="s">
        <v>125</v>
      </c>
      <c r="G7620" t="s">
        <v>109</v>
      </c>
      <c r="H7620">
        <v>5</v>
      </c>
      <c r="I7620" t="s">
        <v>42</v>
      </c>
      <c r="J7620" t="s">
        <v>54</v>
      </c>
      <c r="K7620" t="s">
        <v>44</v>
      </c>
      <c r="L7620" t="s">
        <v>45</v>
      </c>
      <c r="M7620" t="s">
        <v>236</v>
      </c>
      <c r="N7620" t="s">
        <v>57</v>
      </c>
      <c r="O7620" t="s">
        <v>89</v>
      </c>
      <c r="P7620" t="s">
        <v>70</v>
      </c>
      <c r="Q7620" t="s">
        <v>93</v>
      </c>
      <c r="R7620" s="6">
        <f>_xlfn.XLOOKUP(CleanedData[[#This Row],[Product]],'02_Lookup_Tables'!$A$2:$A$126,'02_Lookup_Tables'!$B$2:$B$126)</f>
        <v>228.08</v>
      </c>
      <c r="S7620" t="str">
        <f>VLOOKUP(CleanedData[[#This Row],[Product]],'02_Lookup_Tables'!$H$2:$I$126,2,FALSE)</f>
        <v>Apparel</v>
      </c>
      <c r="T7620" t="str">
        <f>VLOOKUP(CleanedData[[#This Row],[Province]],'02_Lookup_Tables'!$D$2:$E$10,2, FALSE)</f>
        <v>Western Region</v>
      </c>
      <c r="U7620" t="str" cm="1">
        <f t="array" ref="U7620">_xlfn.IFS(CleanedData[[#This Row],[Purchase Amount]]&lt;500,"Low",
CleanedData[[#This Row],[Purchase Amount]]&lt;5000,"Medium",
TRUE,"High")</f>
        <v>Low</v>
      </c>
      <c r="V7620" t="str">
        <f>TEXT(CleanedData[[#This Row],[Date]],"mmmm")</f>
        <v>December</v>
      </c>
      <c r="W7620" t="str">
        <f>"Q"&amp;ROUNDUP(MONTH(CleanedData[[#This Row],[Date]])/3,0)</f>
        <v>Q4</v>
      </c>
      <c r="X7620" t="str">
        <f>IF(CleanedData[[#This Row],[Purchase Amount]]&gt;=5000,"Yes","No")</f>
        <v>No</v>
      </c>
      <c r="Y7620">
        <f>IF(CleanedData[[#This Row],[Recommend]]="Yes",1,0)</f>
        <v>0</v>
      </c>
      <c r="Z7620" s="6">
        <f>CleanedData[[#This Row],[Purchase Amount]]*0.15</f>
        <v>34.212000000000003</v>
      </c>
      <c r="AA7620" s="6">
        <f>CleanedData[[#This Row],[Purchase Amount]]*1.15</f>
        <v>262.29199999999997</v>
      </c>
    </row>
    <row r="7621" spans="1:27" x14ac:dyDescent="0.3">
      <c r="A7621">
        <v>9200</v>
      </c>
      <c r="B7621" t="s">
        <v>7846</v>
      </c>
      <c r="C7621" s="1">
        <v>45415</v>
      </c>
      <c r="D7621">
        <v>69</v>
      </c>
      <c r="E7621" t="s">
        <v>60</v>
      </c>
      <c r="F7621" t="s">
        <v>68</v>
      </c>
      <c r="G7621" t="s">
        <v>91</v>
      </c>
      <c r="H7621">
        <v>3</v>
      </c>
      <c r="I7621" t="s">
        <v>45</v>
      </c>
      <c r="J7621" t="s">
        <v>74</v>
      </c>
      <c r="K7621" t="s">
        <v>55</v>
      </c>
      <c r="L7621" t="s">
        <v>42</v>
      </c>
      <c r="M7621" t="s">
        <v>123</v>
      </c>
      <c r="N7621" t="s">
        <v>48</v>
      </c>
      <c r="O7621" t="s">
        <v>89</v>
      </c>
      <c r="P7621" t="s">
        <v>49</v>
      </c>
      <c r="Q7621" t="s">
        <v>97</v>
      </c>
      <c r="R7621" s="6">
        <f>_xlfn.XLOOKUP(CleanedData[[#This Row],[Product]],'02_Lookup_Tables'!$A$2:$A$126,'02_Lookup_Tables'!$B$2:$B$126)</f>
        <v>1370.56</v>
      </c>
      <c r="S7621" t="str">
        <f>VLOOKUP(CleanedData[[#This Row],[Product]],'02_Lookup_Tables'!$H$2:$I$126,2,FALSE)</f>
        <v>Electronics</v>
      </c>
      <c r="T7621" t="str">
        <f>VLOOKUP(CleanedData[[#This Row],[Province]],'02_Lookup_Tables'!$D$2:$E$10,2, FALSE)</f>
        <v>Northern Region</v>
      </c>
      <c r="U7621" t="str" cm="1">
        <f t="array" ref="U7621">_xlfn.IFS(CleanedData[[#This Row],[Purchase Amount]]&lt;500,"Low",
CleanedData[[#This Row],[Purchase Amount]]&lt;5000,"Medium",
TRUE,"High")</f>
        <v>Medium</v>
      </c>
      <c r="V7621" t="str">
        <f>TEXT(CleanedData[[#This Row],[Date]],"mmmm")</f>
        <v>May</v>
      </c>
      <c r="W7621" t="str">
        <f>"Q"&amp;ROUNDUP(MONTH(CleanedData[[#This Row],[Date]])/3,0)</f>
        <v>Q2</v>
      </c>
      <c r="X7621" t="str">
        <f>IF(CleanedData[[#This Row],[Purchase Amount]]&gt;=5000,"Yes","No")</f>
        <v>No</v>
      </c>
      <c r="Y7621">
        <f>IF(CleanedData[[#This Row],[Recommend]]="Yes",1,0)</f>
        <v>1</v>
      </c>
      <c r="Z7621" s="6">
        <f>CleanedData[[#This Row],[Purchase Amount]]*0.15</f>
        <v>205.58399999999997</v>
      </c>
      <c r="AA7621" s="6">
        <f>CleanedData[[#This Row],[Purchase Amount]]*1.15</f>
        <v>1576.1439999999998</v>
      </c>
    </row>
    <row r="7622" spans="1:27" x14ac:dyDescent="0.3">
      <c r="A7622">
        <v>9201</v>
      </c>
      <c r="B7622" t="s">
        <v>7847</v>
      </c>
      <c r="C7622" s="1">
        <v>45324</v>
      </c>
      <c r="D7622">
        <v>33</v>
      </c>
      <c r="E7622" t="s">
        <v>60</v>
      </c>
      <c r="F7622" t="s">
        <v>72</v>
      </c>
      <c r="G7622" t="s">
        <v>976</v>
      </c>
      <c r="H7622">
        <v>4</v>
      </c>
      <c r="I7622" t="s">
        <v>42</v>
      </c>
      <c r="J7622" t="s">
        <v>63</v>
      </c>
      <c r="K7622" t="s">
        <v>55</v>
      </c>
      <c r="L7622" t="s">
        <v>45</v>
      </c>
      <c r="M7622" t="s">
        <v>196</v>
      </c>
      <c r="N7622" t="s">
        <v>96</v>
      </c>
      <c r="O7622" t="s">
        <v>89</v>
      </c>
      <c r="P7622" t="s">
        <v>70</v>
      </c>
      <c r="Q7622" t="s">
        <v>58</v>
      </c>
      <c r="R7622" s="6">
        <f>_xlfn.XLOOKUP(CleanedData[[#This Row],[Product]],'02_Lookup_Tables'!$A$2:$A$126,'02_Lookup_Tables'!$B$2:$B$126)</f>
        <v>412.16</v>
      </c>
      <c r="S7622" t="str">
        <f>VLOOKUP(CleanedData[[#This Row],[Product]],'02_Lookup_Tables'!$H$2:$I$126,2,FALSE)</f>
        <v>Apparel</v>
      </c>
      <c r="T7622" t="str">
        <f>VLOOKUP(CleanedData[[#This Row],[Province]],'02_Lookup_Tables'!$D$2:$E$10,2, FALSE)</f>
        <v>Central Region</v>
      </c>
      <c r="U7622" t="str" cm="1">
        <f t="array" ref="U7622">_xlfn.IFS(CleanedData[[#This Row],[Purchase Amount]]&lt;500,"Low",
CleanedData[[#This Row],[Purchase Amount]]&lt;5000,"Medium",
TRUE,"High")</f>
        <v>Low</v>
      </c>
      <c r="V7622" t="str">
        <f>TEXT(CleanedData[[#This Row],[Date]],"mmmm")</f>
        <v>February</v>
      </c>
      <c r="W7622" t="str">
        <f>"Q"&amp;ROUNDUP(MONTH(CleanedData[[#This Row],[Date]])/3,0)</f>
        <v>Q1</v>
      </c>
      <c r="X7622" t="str">
        <f>IF(CleanedData[[#This Row],[Purchase Amount]]&gt;=5000,"Yes","No")</f>
        <v>No</v>
      </c>
      <c r="Y7622">
        <f>IF(CleanedData[[#This Row],[Recommend]]="Yes",1,0)</f>
        <v>0</v>
      </c>
      <c r="Z7622" s="6">
        <f>CleanedData[[#This Row],[Purchase Amount]]*0.15</f>
        <v>61.823999999999998</v>
      </c>
      <c r="AA7622" s="6">
        <f>CleanedData[[#This Row],[Purchase Amount]]*1.15</f>
        <v>473.98399999999998</v>
      </c>
    </row>
    <row r="7623" spans="1:27" x14ac:dyDescent="0.3">
      <c r="A7623">
        <v>9202</v>
      </c>
      <c r="B7623" t="s">
        <v>7848</v>
      </c>
      <c r="C7623" s="1">
        <v>46020</v>
      </c>
      <c r="D7623">
        <v>56</v>
      </c>
      <c r="E7623" t="s">
        <v>60</v>
      </c>
      <c r="F7623" t="s">
        <v>125</v>
      </c>
      <c r="G7623" t="s">
        <v>519</v>
      </c>
      <c r="H7623">
        <v>1</v>
      </c>
      <c r="I7623" t="s">
        <v>45</v>
      </c>
      <c r="J7623" t="s">
        <v>74</v>
      </c>
      <c r="K7623" t="s">
        <v>55</v>
      </c>
      <c r="L7623" t="s">
        <v>45</v>
      </c>
      <c r="M7623" t="s">
        <v>100</v>
      </c>
      <c r="N7623" t="s">
        <v>80</v>
      </c>
      <c r="O7623" t="s">
        <v>48</v>
      </c>
      <c r="P7623" t="s">
        <v>49</v>
      </c>
      <c r="Q7623" t="s">
        <v>50</v>
      </c>
      <c r="R7623" s="6">
        <f>_xlfn.XLOOKUP(CleanedData[[#This Row],[Product]],'02_Lookup_Tables'!$A$2:$A$126,'02_Lookup_Tables'!$B$2:$B$126)</f>
        <v>338.79</v>
      </c>
      <c r="S7623" t="str">
        <f>VLOOKUP(CleanedData[[#This Row],[Product]],'02_Lookup_Tables'!$H$2:$I$126,2,FALSE)</f>
        <v>Accessories</v>
      </c>
      <c r="T7623" t="str">
        <f>VLOOKUP(CleanedData[[#This Row],[Province]],'02_Lookup_Tables'!$D$2:$E$10,2, FALSE)</f>
        <v>Western Region</v>
      </c>
      <c r="U7623" t="str" cm="1">
        <f t="array" ref="U7623">_xlfn.IFS(CleanedData[[#This Row],[Purchase Amount]]&lt;500,"Low",
CleanedData[[#This Row],[Purchase Amount]]&lt;5000,"Medium",
TRUE,"High")</f>
        <v>Low</v>
      </c>
      <c r="V7623" t="str">
        <f>TEXT(CleanedData[[#This Row],[Date]],"mmmm")</f>
        <v>December</v>
      </c>
      <c r="W7623" t="str">
        <f>"Q"&amp;ROUNDUP(MONTH(CleanedData[[#This Row],[Date]])/3,0)</f>
        <v>Q4</v>
      </c>
      <c r="X7623" t="str">
        <f>IF(CleanedData[[#This Row],[Purchase Amount]]&gt;=5000,"Yes","No")</f>
        <v>No</v>
      </c>
      <c r="Y7623">
        <f>IF(CleanedData[[#This Row],[Recommend]]="Yes",1,0)</f>
        <v>1</v>
      </c>
      <c r="Z7623" s="6">
        <f>CleanedData[[#This Row],[Purchase Amount]]*0.15</f>
        <v>50.8185</v>
      </c>
      <c r="AA7623" s="6">
        <f>CleanedData[[#This Row],[Purchase Amount]]*1.15</f>
        <v>389.60849999999999</v>
      </c>
    </row>
    <row r="7624" spans="1:27" x14ac:dyDescent="0.3">
      <c r="A7624">
        <v>9203</v>
      </c>
      <c r="B7624" t="s">
        <v>7849</v>
      </c>
      <c r="C7624" s="1">
        <v>45580</v>
      </c>
      <c r="D7624">
        <v>74</v>
      </c>
      <c r="E7624" t="s">
        <v>39</v>
      </c>
      <c r="F7624" t="s">
        <v>125</v>
      </c>
      <c r="G7624" t="s">
        <v>251</v>
      </c>
      <c r="H7624">
        <v>1</v>
      </c>
      <c r="I7624" t="s">
        <v>42</v>
      </c>
      <c r="J7624" t="s">
        <v>43</v>
      </c>
      <c r="K7624" t="s">
        <v>44</v>
      </c>
      <c r="L7624" t="s">
        <v>42</v>
      </c>
      <c r="M7624" t="s">
        <v>106</v>
      </c>
      <c r="N7624" t="s">
        <v>80</v>
      </c>
      <c r="O7624" t="s">
        <v>148</v>
      </c>
      <c r="P7624" t="s">
        <v>70</v>
      </c>
      <c r="Q7624" t="s">
        <v>97</v>
      </c>
      <c r="R7624" s="6">
        <f>_xlfn.XLOOKUP(CleanedData[[#This Row],[Product]],'02_Lookup_Tables'!$A$2:$A$126,'02_Lookup_Tables'!$B$2:$B$126)</f>
        <v>5064</v>
      </c>
      <c r="S7624" t="str">
        <f>VLOOKUP(CleanedData[[#This Row],[Product]],'02_Lookup_Tables'!$H$2:$I$126,2,FALSE)</f>
        <v>Sports &amp; Outdoors</v>
      </c>
      <c r="T7624" t="str">
        <f>VLOOKUP(CleanedData[[#This Row],[Province]],'02_Lookup_Tables'!$D$2:$E$10,2, FALSE)</f>
        <v>Western Region</v>
      </c>
      <c r="U7624" t="str" cm="1">
        <f t="array" ref="U7624">_xlfn.IFS(CleanedData[[#This Row],[Purchase Amount]]&lt;500,"Low",
CleanedData[[#This Row],[Purchase Amount]]&lt;5000,"Medium",
TRUE,"High")</f>
        <v>High</v>
      </c>
      <c r="V7624" t="str">
        <f>TEXT(CleanedData[[#This Row],[Date]],"mmmm")</f>
        <v>October</v>
      </c>
      <c r="W7624" t="str">
        <f>"Q"&amp;ROUNDUP(MONTH(CleanedData[[#This Row],[Date]])/3,0)</f>
        <v>Q4</v>
      </c>
      <c r="X7624" t="str">
        <f>IF(CleanedData[[#This Row],[Purchase Amount]]&gt;=5000,"Yes","No")</f>
        <v>Yes</v>
      </c>
      <c r="Y7624">
        <f>IF(CleanedData[[#This Row],[Recommend]]="Yes",1,0)</f>
        <v>0</v>
      </c>
      <c r="Z7624" s="6">
        <f>CleanedData[[#This Row],[Purchase Amount]]*0.15</f>
        <v>759.6</v>
      </c>
      <c r="AA7624" s="6">
        <f>CleanedData[[#This Row],[Purchase Amount]]*1.15</f>
        <v>5823.5999999999995</v>
      </c>
    </row>
    <row r="7625" spans="1:27" x14ac:dyDescent="0.3">
      <c r="A7625">
        <v>9204</v>
      </c>
      <c r="B7625" t="s">
        <v>7850</v>
      </c>
      <c r="C7625" s="1">
        <v>45671</v>
      </c>
      <c r="D7625">
        <v>46</v>
      </c>
      <c r="E7625" t="s">
        <v>52</v>
      </c>
      <c r="F7625" t="s">
        <v>125</v>
      </c>
      <c r="G7625" t="s">
        <v>160</v>
      </c>
      <c r="H7625">
        <v>3</v>
      </c>
      <c r="I7625" t="s">
        <v>42</v>
      </c>
      <c r="J7625" t="s">
        <v>54</v>
      </c>
      <c r="K7625" t="s">
        <v>44</v>
      </c>
      <c r="L7625" t="s">
        <v>45</v>
      </c>
      <c r="N7625" t="s">
        <v>48</v>
      </c>
      <c r="O7625" t="s">
        <v>134</v>
      </c>
      <c r="P7625" t="s">
        <v>8646</v>
      </c>
      <c r="Q7625" t="s">
        <v>93</v>
      </c>
      <c r="R7625" s="6">
        <f>_xlfn.XLOOKUP(CleanedData[[#This Row],[Product]],'02_Lookup_Tables'!$A$2:$A$126,'02_Lookup_Tables'!$B$2:$B$126)</f>
        <v>294.33</v>
      </c>
      <c r="S7625" t="str">
        <f>VLOOKUP(CleanedData[[#This Row],[Product]],'02_Lookup_Tables'!$H$2:$I$126,2,FALSE)</f>
        <v>Toys &amp; Games</v>
      </c>
      <c r="T7625" t="str">
        <f>VLOOKUP(CleanedData[[#This Row],[Province]],'02_Lookup_Tables'!$D$2:$E$10,2, FALSE)</f>
        <v>Western Region</v>
      </c>
      <c r="U7625" t="str" cm="1">
        <f t="array" ref="U7625">_xlfn.IFS(CleanedData[[#This Row],[Purchase Amount]]&lt;500,"Low",
CleanedData[[#This Row],[Purchase Amount]]&lt;5000,"Medium",
TRUE,"High")</f>
        <v>Low</v>
      </c>
      <c r="V7625" t="str">
        <f>TEXT(CleanedData[[#This Row],[Date]],"mmmm")</f>
        <v>January</v>
      </c>
      <c r="W7625" t="str">
        <f>"Q"&amp;ROUNDUP(MONTH(CleanedData[[#This Row],[Date]])/3,0)</f>
        <v>Q1</v>
      </c>
      <c r="X7625" t="str">
        <f>IF(CleanedData[[#This Row],[Purchase Amount]]&gt;=5000,"Yes","No")</f>
        <v>No</v>
      </c>
      <c r="Y7625">
        <f>IF(CleanedData[[#This Row],[Recommend]]="Yes",1,0)</f>
        <v>0</v>
      </c>
      <c r="Z7625" s="6">
        <f>CleanedData[[#This Row],[Purchase Amount]]*0.15</f>
        <v>44.149499999999996</v>
      </c>
      <c r="AA7625" s="6">
        <f>CleanedData[[#This Row],[Purchase Amount]]*1.15</f>
        <v>338.47949999999997</v>
      </c>
    </row>
    <row r="7626" spans="1:27" x14ac:dyDescent="0.3">
      <c r="A7626">
        <v>9206</v>
      </c>
      <c r="B7626" t="s">
        <v>7851</v>
      </c>
      <c r="C7626" s="1">
        <v>46001</v>
      </c>
      <c r="D7626">
        <v>65</v>
      </c>
      <c r="E7626" t="s">
        <v>60</v>
      </c>
      <c r="F7626" t="s">
        <v>130</v>
      </c>
      <c r="G7626" t="s">
        <v>73</v>
      </c>
      <c r="H7626">
        <v>1</v>
      </c>
      <c r="I7626" t="s">
        <v>45</v>
      </c>
      <c r="J7626" t="s">
        <v>63</v>
      </c>
      <c r="K7626" t="s">
        <v>64</v>
      </c>
      <c r="L7626" t="s">
        <v>42</v>
      </c>
      <c r="M7626" t="s">
        <v>136</v>
      </c>
      <c r="N7626" t="s">
        <v>80</v>
      </c>
      <c r="O7626" t="s">
        <v>89</v>
      </c>
      <c r="P7626" t="s">
        <v>49</v>
      </c>
      <c r="Q7626" t="s">
        <v>97</v>
      </c>
      <c r="R7626" s="6">
        <f>_xlfn.XLOOKUP(CleanedData[[#This Row],[Product]],'02_Lookup_Tables'!$A$2:$A$126,'02_Lookup_Tables'!$B$2:$B$126)</f>
        <v>84.23</v>
      </c>
      <c r="S7626" t="str">
        <f>VLOOKUP(CleanedData[[#This Row],[Product]],'02_Lookup_Tables'!$H$2:$I$126,2,FALSE)</f>
        <v>Food</v>
      </c>
      <c r="T7626" t="str">
        <f>VLOOKUP(CleanedData[[#This Row],[Province]],'02_Lookup_Tables'!$D$2:$E$10,2, FALSE)</f>
        <v>Eastern Region</v>
      </c>
      <c r="U7626" t="str" cm="1">
        <f t="array" ref="U7626">_xlfn.IFS(CleanedData[[#This Row],[Purchase Amount]]&lt;500,"Low",
CleanedData[[#This Row],[Purchase Amount]]&lt;5000,"Medium",
TRUE,"High")</f>
        <v>Low</v>
      </c>
      <c r="V7626" t="str">
        <f>TEXT(CleanedData[[#This Row],[Date]],"mmmm")</f>
        <v>December</v>
      </c>
      <c r="W7626" t="str">
        <f>"Q"&amp;ROUNDUP(MONTH(CleanedData[[#This Row],[Date]])/3,0)</f>
        <v>Q4</v>
      </c>
      <c r="X7626" t="str">
        <f>IF(CleanedData[[#This Row],[Purchase Amount]]&gt;=5000,"Yes","No")</f>
        <v>No</v>
      </c>
      <c r="Y7626">
        <f>IF(CleanedData[[#This Row],[Recommend]]="Yes",1,0)</f>
        <v>1</v>
      </c>
      <c r="Z7626" s="6">
        <f>CleanedData[[#This Row],[Purchase Amount]]*0.15</f>
        <v>12.634500000000001</v>
      </c>
      <c r="AA7626" s="6">
        <f>CleanedData[[#This Row],[Purchase Amount]]*1.15</f>
        <v>96.864499999999992</v>
      </c>
    </row>
    <row r="7627" spans="1:27" x14ac:dyDescent="0.3">
      <c r="A7627">
        <v>9209</v>
      </c>
      <c r="B7627" t="s">
        <v>7852</v>
      </c>
      <c r="C7627" s="1">
        <v>45746</v>
      </c>
      <c r="D7627">
        <v>69</v>
      </c>
      <c r="E7627" t="s">
        <v>60</v>
      </c>
      <c r="F7627" t="s">
        <v>72</v>
      </c>
      <c r="G7627" t="s">
        <v>168</v>
      </c>
      <c r="H7627">
        <v>2</v>
      </c>
      <c r="I7627" t="s">
        <v>42</v>
      </c>
      <c r="J7627" t="s">
        <v>54</v>
      </c>
      <c r="K7627" t="s">
        <v>44</v>
      </c>
      <c r="L7627" t="s">
        <v>45</v>
      </c>
      <c r="N7627" t="s">
        <v>47</v>
      </c>
      <c r="O7627" t="s">
        <v>134</v>
      </c>
      <c r="P7627" t="s">
        <v>8646</v>
      </c>
      <c r="Q7627" t="s">
        <v>97</v>
      </c>
      <c r="R7627" s="6">
        <f>_xlfn.XLOOKUP(CleanedData[[#This Row],[Product]],'02_Lookup_Tables'!$A$2:$A$126,'02_Lookup_Tables'!$B$2:$B$126)</f>
        <v>14729.04</v>
      </c>
      <c r="S7627" t="str">
        <f>VLOOKUP(CleanedData[[#This Row],[Product]],'02_Lookup_Tables'!$H$2:$I$126,2,FALSE)</f>
        <v>Electronics</v>
      </c>
      <c r="T7627" t="str">
        <f>VLOOKUP(CleanedData[[#This Row],[Province]],'02_Lookup_Tables'!$D$2:$E$10,2, FALSE)</f>
        <v>Central Region</v>
      </c>
      <c r="U7627" t="str" cm="1">
        <f t="array" ref="U7627">_xlfn.IFS(CleanedData[[#This Row],[Purchase Amount]]&lt;500,"Low",
CleanedData[[#This Row],[Purchase Amount]]&lt;5000,"Medium",
TRUE,"High")</f>
        <v>High</v>
      </c>
      <c r="V7627" t="str">
        <f>TEXT(CleanedData[[#This Row],[Date]],"mmmm")</f>
        <v>March</v>
      </c>
      <c r="W7627" t="str">
        <f>"Q"&amp;ROUNDUP(MONTH(CleanedData[[#This Row],[Date]])/3,0)</f>
        <v>Q1</v>
      </c>
      <c r="X7627" t="str">
        <f>IF(CleanedData[[#This Row],[Purchase Amount]]&gt;=5000,"Yes","No")</f>
        <v>Yes</v>
      </c>
      <c r="Y7627">
        <f>IF(CleanedData[[#This Row],[Recommend]]="Yes",1,0)</f>
        <v>0</v>
      </c>
      <c r="Z7627" s="6">
        <f>CleanedData[[#This Row],[Purchase Amount]]*0.15</f>
        <v>2209.3560000000002</v>
      </c>
      <c r="AA7627" s="6">
        <f>CleanedData[[#This Row],[Purchase Amount]]*1.15</f>
        <v>16938.396000000001</v>
      </c>
    </row>
    <row r="7628" spans="1:27" x14ac:dyDescent="0.3">
      <c r="A7628">
        <v>9210</v>
      </c>
      <c r="B7628" t="s">
        <v>7853</v>
      </c>
      <c r="C7628" s="1">
        <v>45697</v>
      </c>
      <c r="E7628" t="s">
        <v>60</v>
      </c>
      <c r="F7628" t="s">
        <v>130</v>
      </c>
      <c r="G7628" t="s">
        <v>223</v>
      </c>
      <c r="H7628">
        <v>4</v>
      </c>
      <c r="I7628" t="s">
        <v>42</v>
      </c>
      <c r="J7628" t="s">
        <v>43</v>
      </c>
      <c r="K7628" t="s">
        <v>55</v>
      </c>
      <c r="L7628" t="s">
        <v>42</v>
      </c>
      <c r="M7628" t="s">
        <v>65</v>
      </c>
      <c r="N7628" t="s">
        <v>96</v>
      </c>
      <c r="O7628" t="s">
        <v>89</v>
      </c>
      <c r="P7628" t="s">
        <v>70</v>
      </c>
      <c r="Q7628" t="s">
        <v>166</v>
      </c>
      <c r="R7628" s="6">
        <f>_xlfn.XLOOKUP(CleanedData[[#This Row],[Product]],'02_Lookup_Tables'!$A$2:$A$126,'02_Lookup_Tables'!$B$2:$B$126)</f>
        <v>209.53</v>
      </c>
      <c r="S7628" t="str">
        <f>VLOOKUP(CleanedData[[#This Row],[Product]],'02_Lookup_Tables'!$H$2:$I$126,2,FALSE)</f>
        <v>Food</v>
      </c>
      <c r="T7628" t="str">
        <f>VLOOKUP(CleanedData[[#This Row],[Province]],'02_Lookup_Tables'!$D$2:$E$10,2, FALSE)</f>
        <v>Eastern Region</v>
      </c>
      <c r="U7628" t="str" cm="1">
        <f t="array" ref="U7628">_xlfn.IFS(CleanedData[[#This Row],[Purchase Amount]]&lt;500,"Low",
CleanedData[[#This Row],[Purchase Amount]]&lt;5000,"Medium",
TRUE,"High")</f>
        <v>Low</v>
      </c>
      <c r="V7628" t="str">
        <f>TEXT(CleanedData[[#This Row],[Date]],"mmmm")</f>
        <v>February</v>
      </c>
      <c r="W7628" t="str">
        <f>"Q"&amp;ROUNDUP(MONTH(CleanedData[[#This Row],[Date]])/3,0)</f>
        <v>Q1</v>
      </c>
      <c r="X7628" t="str">
        <f>IF(CleanedData[[#This Row],[Purchase Amount]]&gt;=5000,"Yes","No")</f>
        <v>No</v>
      </c>
      <c r="Y7628">
        <f>IF(CleanedData[[#This Row],[Recommend]]="Yes",1,0)</f>
        <v>0</v>
      </c>
      <c r="Z7628" s="6">
        <f>CleanedData[[#This Row],[Purchase Amount]]*0.15</f>
        <v>31.429499999999997</v>
      </c>
      <c r="AA7628" s="6">
        <f>CleanedData[[#This Row],[Purchase Amount]]*1.15</f>
        <v>240.95949999999999</v>
      </c>
    </row>
    <row r="7629" spans="1:27" x14ac:dyDescent="0.3">
      <c r="A7629">
        <v>9211</v>
      </c>
      <c r="B7629" t="s">
        <v>7854</v>
      </c>
      <c r="C7629" s="1">
        <v>45450</v>
      </c>
      <c r="D7629">
        <v>39</v>
      </c>
      <c r="E7629" t="s">
        <v>52</v>
      </c>
      <c r="F7629" t="s">
        <v>130</v>
      </c>
      <c r="G7629" t="s">
        <v>349</v>
      </c>
      <c r="H7629">
        <v>3</v>
      </c>
      <c r="I7629" t="s">
        <v>42</v>
      </c>
      <c r="J7629" t="s">
        <v>54</v>
      </c>
      <c r="K7629" t="s">
        <v>64</v>
      </c>
      <c r="L7629" t="s">
        <v>45</v>
      </c>
      <c r="M7629" t="s">
        <v>92</v>
      </c>
      <c r="N7629" t="s">
        <v>48</v>
      </c>
      <c r="O7629" t="s">
        <v>89</v>
      </c>
      <c r="P7629" t="s">
        <v>49</v>
      </c>
      <c r="Q7629" t="s">
        <v>81</v>
      </c>
      <c r="R7629" s="6">
        <f>_xlfn.XLOOKUP(CleanedData[[#This Row],[Product]],'02_Lookup_Tables'!$A$2:$A$126,'02_Lookup_Tables'!$B$2:$B$126)</f>
        <v>53.85</v>
      </c>
      <c r="S7629" t="str">
        <f>VLOOKUP(CleanedData[[#This Row],[Product]],'02_Lookup_Tables'!$H$2:$I$126,2,FALSE)</f>
        <v>Food</v>
      </c>
      <c r="T7629" t="str">
        <f>VLOOKUP(CleanedData[[#This Row],[Province]],'02_Lookup_Tables'!$D$2:$E$10,2, FALSE)</f>
        <v>Eastern Region</v>
      </c>
      <c r="U7629" t="str" cm="1">
        <f t="array" ref="U7629">_xlfn.IFS(CleanedData[[#This Row],[Purchase Amount]]&lt;500,"Low",
CleanedData[[#This Row],[Purchase Amount]]&lt;5000,"Medium",
TRUE,"High")</f>
        <v>Low</v>
      </c>
      <c r="V7629" t="str">
        <f>TEXT(CleanedData[[#This Row],[Date]],"mmmm")</f>
        <v>June</v>
      </c>
      <c r="W7629" t="str">
        <f>"Q"&amp;ROUNDUP(MONTH(CleanedData[[#This Row],[Date]])/3,0)</f>
        <v>Q2</v>
      </c>
      <c r="X7629" t="str">
        <f>IF(CleanedData[[#This Row],[Purchase Amount]]&gt;=5000,"Yes","No")</f>
        <v>No</v>
      </c>
      <c r="Y7629">
        <f>IF(CleanedData[[#This Row],[Recommend]]="Yes",1,0)</f>
        <v>0</v>
      </c>
      <c r="Z7629" s="6">
        <f>CleanedData[[#This Row],[Purchase Amount]]*0.15</f>
        <v>8.0775000000000006</v>
      </c>
      <c r="AA7629" s="6">
        <f>CleanedData[[#This Row],[Purchase Amount]]*1.15</f>
        <v>61.927499999999995</v>
      </c>
    </row>
    <row r="7630" spans="1:27" x14ac:dyDescent="0.3">
      <c r="A7630">
        <v>9212</v>
      </c>
      <c r="B7630" t="s">
        <v>7855</v>
      </c>
      <c r="C7630" s="1">
        <v>45591</v>
      </c>
      <c r="D7630">
        <v>67</v>
      </c>
      <c r="E7630" t="s">
        <v>39</v>
      </c>
      <c r="F7630" t="s">
        <v>125</v>
      </c>
      <c r="G7630" t="s">
        <v>227</v>
      </c>
      <c r="H7630">
        <v>3</v>
      </c>
      <c r="I7630" t="s">
        <v>42</v>
      </c>
      <c r="J7630" t="s">
        <v>54</v>
      </c>
      <c r="K7630" t="s">
        <v>55</v>
      </c>
      <c r="L7630" t="s">
        <v>42</v>
      </c>
      <c r="M7630" t="s">
        <v>88</v>
      </c>
      <c r="N7630" t="s">
        <v>48</v>
      </c>
      <c r="O7630" t="s">
        <v>89</v>
      </c>
      <c r="P7630" t="s">
        <v>49</v>
      </c>
      <c r="Q7630" t="s">
        <v>97</v>
      </c>
      <c r="R7630" s="6">
        <f>_xlfn.XLOOKUP(CleanedData[[#This Row],[Product]],'02_Lookup_Tables'!$A$2:$A$126,'02_Lookup_Tables'!$B$2:$B$126)</f>
        <v>22574.95</v>
      </c>
      <c r="S7630" t="str">
        <f>VLOOKUP(CleanedData[[#This Row],[Product]],'02_Lookup_Tables'!$H$2:$I$126,2,FALSE)</f>
        <v>Electronics</v>
      </c>
      <c r="T7630" t="str">
        <f>VLOOKUP(CleanedData[[#This Row],[Province]],'02_Lookup_Tables'!$D$2:$E$10,2, FALSE)</f>
        <v>Western Region</v>
      </c>
      <c r="U7630" t="str" cm="1">
        <f t="array" ref="U7630">_xlfn.IFS(CleanedData[[#This Row],[Purchase Amount]]&lt;500,"Low",
CleanedData[[#This Row],[Purchase Amount]]&lt;5000,"Medium",
TRUE,"High")</f>
        <v>High</v>
      </c>
      <c r="V7630" t="str">
        <f>TEXT(CleanedData[[#This Row],[Date]],"mmmm")</f>
        <v>October</v>
      </c>
      <c r="W7630" t="str">
        <f>"Q"&amp;ROUNDUP(MONTH(CleanedData[[#This Row],[Date]])/3,0)</f>
        <v>Q4</v>
      </c>
      <c r="X7630" t="str">
        <f>IF(CleanedData[[#This Row],[Purchase Amount]]&gt;=5000,"Yes","No")</f>
        <v>Yes</v>
      </c>
      <c r="Y7630">
        <f>IF(CleanedData[[#This Row],[Recommend]]="Yes",1,0)</f>
        <v>0</v>
      </c>
      <c r="Z7630" s="6">
        <f>CleanedData[[#This Row],[Purchase Amount]]*0.15</f>
        <v>3386.2424999999998</v>
      </c>
      <c r="AA7630" s="6">
        <f>CleanedData[[#This Row],[Purchase Amount]]*1.15</f>
        <v>25961.192499999997</v>
      </c>
    </row>
    <row r="7631" spans="1:27" x14ac:dyDescent="0.3">
      <c r="A7631">
        <v>9213</v>
      </c>
      <c r="B7631" t="s">
        <v>7856</v>
      </c>
      <c r="C7631" s="1">
        <v>45776</v>
      </c>
      <c r="E7631" t="s">
        <v>39</v>
      </c>
      <c r="F7631" t="s">
        <v>68</v>
      </c>
      <c r="G7631" t="s">
        <v>365</v>
      </c>
      <c r="H7631">
        <v>2</v>
      </c>
      <c r="I7631" t="s">
        <v>45</v>
      </c>
      <c r="J7631" t="s">
        <v>69</v>
      </c>
      <c r="K7631" t="s">
        <v>55</v>
      </c>
      <c r="L7631" t="s">
        <v>42</v>
      </c>
      <c r="M7631" t="s">
        <v>165</v>
      </c>
      <c r="N7631" t="s">
        <v>47</v>
      </c>
      <c r="O7631" t="s">
        <v>89</v>
      </c>
      <c r="P7631" t="s">
        <v>49</v>
      </c>
      <c r="Q7631" t="s">
        <v>166</v>
      </c>
      <c r="R7631" s="6">
        <f>_xlfn.XLOOKUP(CleanedData[[#This Row],[Product]],'02_Lookup_Tables'!$A$2:$A$126,'02_Lookup_Tables'!$B$2:$B$126)</f>
        <v>105.11</v>
      </c>
      <c r="S7631" t="str">
        <f>VLOOKUP(CleanedData[[#This Row],[Product]],'02_Lookup_Tables'!$H$2:$I$126,2,FALSE)</f>
        <v>Beauty &amp; Personal Care</v>
      </c>
      <c r="T7631" t="str">
        <f>VLOOKUP(CleanedData[[#This Row],[Province]],'02_Lookup_Tables'!$D$2:$E$10,2, FALSE)</f>
        <v>Northern Region</v>
      </c>
      <c r="U7631" t="str" cm="1">
        <f t="array" ref="U7631">_xlfn.IFS(CleanedData[[#This Row],[Purchase Amount]]&lt;500,"Low",
CleanedData[[#This Row],[Purchase Amount]]&lt;5000,"Medium",
TRUE,"High")</f>
        <v>Low</v>
      </c>
      <c r="V7631" t="str">
        <f>TEXT(CleanedData[[#This Row],[Date]],"mmmm")</f>
        <v>April</v>
      </c>
      <c r="W7631" t="str">
        <f>"Q"&amp;ROUNDUP(MONTH(CleanedData[[#This Row],[Date]])/3,0)</f>
        <v>Q2</v>
      </c>
      <c r="X7631" t="str">
        <f>IF(CleanedData[[#This Row],[Purchase Amount]]&gt;=5000,"Yes","No")</f>
        <v>No</v>
      </c>
      <c r="Y7631">
        <f>IF(CleanedData[[#This Row],[Recommend]]="Yes",1,0)</f>
        <v>1</v>
      </c>
      <c r="Z7631" s="6">
        <f>CleanedData[[#This Row],[Purchase Amount]]*0.15</f>
        <v>15.766499999999999</v>
      </c>
      <c r="AA7631" s="6">
        <f>CleanedData[[#This Row],[Purchase Amount]]*1.15</f>
        <v>120.87649999999999</v>
      </c>
    </row>
    <row r="7632" spans="1:27" x14ac:dyDescent="0.3">
      <c r="A7632">
        <v>9214</v>
      </c>
      <c r="B7632" t="s">
        <v>7857</v>
      </c>
      <c r="C7632" s="1">
        <v>45467</v>
      </c>
      <c r="D7632">
        <v>44</v>
      </c>
      <c r="E7632" t="s">
        <v>52</v>
      </c>
      <c r="F7632" t="s">
        <v>83</v>
      </c>
      <c r="G7632" t="s">
        <v>158</v>
      </c>
      <c r="H7632">
        <v>5</v>
      </c>
      <c r="I7632" t="s">
        <v>45</v>
      </c>
      <c r="J7632" t="s">
        <v>74</v>
      </c>
      <c r="K7632" t="s">
        <v>64</v>
      </c>
      <c r="L7632" t="s">
        <v>42</v>
      </c>
      <c r="M7632" t="s">
        <v>88</v>
      </c>
      <c r="N7632" t="s">
        <v>57</v>
      </c>
      <c r="O7632" t="s">
        <v>89</v>
      </c>
      <c r="P7632" t="s">
        <v>70</v>
      </c>
      <c r="Q7632" t="s">
        <v>81</v>
      </c>
      <c r="R7632" s="6">
        <f>_xlfn.XLOOKUP(CleanedData[[#This Row],[Product]],'02_Lookup_Tables'!$A$2:$A$126,'02_Lookup_Tables'!$B$2:$B$126)</f>
        <v>2962.6</v>
      </c>
      <c r="S7632" t="str">
        <f>VLOOKUP(CleanedData[[#This Row],[Product]],'02_Lookup_Tables'!$H$2:$I$126,2,FALSE)</f>
        <v>Sports &amp; Outdoors</v>
      </c>
      <c r="T7632" t="str">
        <f>VLOOKUP(CleanedData[[#This Row],[Province]],'02_Lookup_Tables'!$D$2:$E$10,2, FALSE)</f>
        <v>Western Region</v>
      </c>
      <c r="U7632" t="str" cm="1">
        <f t="array" ref="U7632">_xlfn.IFS(CleanedData[[#This Row],[Purchase Amount]]&lt;500,"Low",
CleanedData[[#This Row],[Purchase Amount]]&lt;5000,"Medium",
TRUE,"High")</f>
        <v>Medium</v>
      </c>
      <c r="V7632" t="str">
        <f>TEXT(CleanedData[[#This Row],[Date]],"mmmm")</f>
        <v>June</v>
      </c>
      <c r="W7632" t="str">
        <f>"Q"&amp;ROUNDUP(MONTH(CleanedData[[#This Row],[Date]])/3,0)</f>
        <v>Q2</v>
      </c>
      <c r="X7632" t="str">
        <f>IF(CleanedData[[#This Row],[Purchase Amount]]&gt;=5000,"Yes","No")</f>
        <v>No</v>
      </c>
      <c r="Y7632">
        <f>IF(CleanedData[[#This Row],[Recommend]]="Yes",1,0)</f>
        <v>1</v>
      </c>
      <c r="Z7632" s="6">
        <f>CleanedData[[#This Row],[Purchase Amount]]*0.15</f>
        <v>444.39</v>
      </c>
      <c r="AA7632" s="6">
        <f>CleanedData[[#This Row],[Purchase Amount]]*1.15</f>
        <v>3406.99</v>
      </c>
    </row>
    <row r="7633" spans="1:27" x14ac:dyDescent="0.3">
      <c r="A7633">
        <v>9215</v>
      </c>
      <c r="B7633" t="s">
        <v>7858</v>
      </c>
      <c r="C7633" s="1">
        <v>45608</v>
      </c>
      <c r="D7633">
        <v>29</v>
      </c>
      <c r="E7633" t="s">
        <v>60</v>
      </c>
      <c r="F7633" t="s">
        <v>77</v>
      </c>
      <c r="G7633" t="s">
        <v>203</v>
      </c>
      <c r="H7633">
        <v>2</v>
      </c>
      <c r="I7633" t="s">
        <v>45</v>
      </c>
      <c r="J7633" t="s">
        <v>54</v>
      </c>
      <c r="K7633" t="s">
        <v>44</v>
      </c>
      <c r="L7633" t="s">
        <v>45</v>
      </c>
      <c r="M7633" t="s">
        <v>180</v>
      </c>
      <c r="N7633" t="s">
        <v>47</v>
      </c>
      <c r="O7633" t="s">
        <v>89</v>
      </c>
      <c r="P7633" t="s">
        <v>49</v>
      </c>
      <c r="Q7633" t="s">
        <v>58</v>
      </c>
      <c r="R7633" s="6">
        <f>_xlfn.XLOOKUP(CleanedData[[#This Row],[Product]],'02_Lookup_Tables'!$A$2:$A$126,'02_Lookup_Tables'!$B$2:$B$126)</f>
        <v>2849.09</v>
      </c>
      <c r="S7633" t="str">
        <f>VLOOKUP(CleanedData[[#This Row],[Product]],'02_Lookup_Tables'!$H$2:$I$126,2,FALSE)</f>
        <v>Home &amp; Living</v>
      </c>
      <c r="T7633" t="str">
        <f>VLOOKUP(CleanedData[[#This Row],[Province]],'02_Lookup_Tables'!$D$2:$E$10,2, FALSE)</f>
        <v>Central Region</v>
      </c>
      <c r="U7633" t="str" cm="1">
        <f t="array" ref="U7633">_xlfn.IFS(CleanedData[[#This Row],[Purchase Amount]]&lt;500,"Low",
CleanedData[[#This Row],[Purchase Amount]]&lt;5000,"Medium",
TRUE,"High")</f>
        <v>Medium</v>
      </c>
      <c r="V7633" t="str">
        <f>TEXT(CleanedData[[#This Row],[Date]],"mmmm")</f>
        <v>November</v>
      </c>
      <c r="W7633" t="str">
        <f>"Q"&amp;ROUNDUP(MONTH(CleanedData[[#This Row],[Date]])/3,0)</f>
        <v>Q4</v>
      </c>
      <c r="X7633" t="str">
        <f>IF(CleanedData[[#This Row],[Purchase Amount]]&gt;=5000,"Yes","No")</f>
        <v>No</v>
      </c>
      <c r="Y7633">
        <f>IF(CleanedData[[#This Row],[Recommend]]="Yes",1,0)</f>
        <v>1</v>
      </c>
      <c r="Z7633" s="6">
        <f>CleanedData[[#This Row],[Purchase Amount]]*0.15</f>
        <v>427.36349999999999</v>
      </c>
      <c r="AA7633" s="6">
        <f>CleanedData[[#This Row],[Purchase Amount]]*1.15</f>
        <v>3276.4535000000001</v>
      </c>
    </row>
    <row r="7634" spans="1:27" x14ac:dyDescent="0.3">
      <c r="A7634">
        <v>9216</v>
      </c>
      <c r="B7634" t="s">
        <v>7859</v>
      </c>
      <c r="C7634" s="1">
        <v>45307</v>
      </c>
      <c r="D7634">
        <v>37</v>
      </c>
      <c r="E7634" t="s">
        <v>52</v>
      </c>
      <c r="F7634" t="s">
        <v>125</v>
      </c>
      <c r="G7634" t="s">
        <v>693</v>
      </c>
      <c r="H7634">
        <v>1</v>
      </c>
      <c r="I7634" t="s">
        <v>42</v>
      </c>
      <c r="J7634" t="s">
        <v>43</v>
      </c>
      <c r="K7634" t="s">
        <v>44</v>
      </c>
      <c r="L7634" t="s">
        <v>42</v>
      </c>
      <c r="M7634" t="s">
        <v>151</v>
      </c>
      <c r="N7634" t="s">
        <v>80</v>
      </c>
      <c r="O7634" t="s">
        <v>89</v>
      </c>
      <c r="P7634" t="s">
        <v>49</v>
      </c>
      <c r="Q7634" t="s">
        <v>81</v>
      </c>
      <c r="R7634" s="6">
        <f>_xlfn.XLOOKUP(CleanedData[[#This Row],[Product]],'02_Lookup_Tables'!$A$2:$A$126,'02_Lookup_Tables'!$B$2:$B$126)</f>
        <v>618.72</v>
      </c>
      <c r="S7634" t="str">
        <f>VLOOKUP(CleanedData[[#This Row],[Product]],'02_Lookup_Tables'!$H$2:$I$126,2,FALSE)</f>
        <v>Sports &amp; Outdoors</v>
      </c>
      <c r="T7634" t="str">
        <f>VLOOKUP(CleanedData[[#This Row],[Province]],'02_Lookup_Tables'!$D$2:$E$10,2, FALSE)</f>
        <v>Western Region</v>
      </c>
      <c r="U7634" t="str" cm="1">
        <f t="array" ref="U7634">_xlfn.IFS(CleanedData[[#This Row],[Purchase Amount]]&lt;500,"Low",
CleanedData[[#This Row],[Purchase Amount]]&lt;5000,"Medium",
TRUE,"High")</f>
        <v>Medium</v>
      </c>
      <c r="V7634" t="str">
        <f>TEXT(CleanedData[[#This Row],[Date]],"mmmm")</f>
        <v>January</v>
      </c>
      <c r="W7634" t="str">
        <f>"Q"&amp;ROUNDUP(MONTH(CleanedData[[#This Row],[Date]])/3,0)</f>
        <v>Q1</v>
      </c>
      <c r="X7634" t="str">
        <f>IF(CleanedData[[#This Row],[Purchase Amount]]&gt;=5000,"Yes","No")</f>
        <v>No</v>
      </c>
      <c r="Y7634">
        <f>IF(CleanedData[[#This Row],[Recommend]]="Yes",1,0)</f>
        <v>0</v>
      </c>
      <c r="Z7634" s="6">
        <f>CleanedData[[#This Row],[Purchase Amount]]*0.15</f>
        <v>92.808000000000007</v>
      </c>
      <c r="AA7634" s="6">
        <f>CleanedData[[#This Row],[Purchase Amount]]*1.15</f>
        <v>711.52800000000002</v>
      </c>
    </row>
    <row r="7635" spans="1:27" x14ac:dyDescent="0.3">
      <c r="A7635">
        <v>9217</v>
      </c>
      <c r="B7635" t="s">
        <v>7860</v>
      </c>
      <c r="C7635" s="1">
        <v>45532</v>
      </c>
      <c r="D7635">
        <v>18</v>
      </c>
      <c r="E7635" t="s">
        <v>39</v>
      </c>
      <c r="F7635" t="s">
        <v>125</v>
      </c>
      <c r="G7635" t="s">
        <v>296</v>
      </c>
      <c r="H7635">
        <v>5</v>
      </c>
      <c r="I7635" t="s">
        <v>42</v>
      </c>
      <c r="J7635" t="s">
        <v>69</v>
      </c>
      <c r="K7635" t="s">
        <v>44</v>
      </c>
      <c r="L7635" t="s">
        <v>45</v>
      </c>
      <c r="M7635" t="s">
        <v>165</v>
      </c>
      <c r="N7635" t="s">
        <v>57</v>
      </c>
      <c r="O7635" t="s">
        <v>89</v>
      </c>
      <c r="P7635" t="s">
        <v>70</v>
      </c>
      <c r="Q7635" t="s">
        <v>66</v>
      </c>
      <c r="R7635" s="6">
        <f>_xlfn.XLOOKUP(CleanedData[[#This Row],[Product]],'02_Lookup_Tables'!$A$2:$A$126,'02_Lookup_Tables'!$B$2:$B$126)</f>
        <v>657.5</v>
      </c>
      <c r="S7635" t="str">
        <f>VLOOKUP(CleanedData[[#This Row],[Product]],'02_Lookup_Tables'!$H$2:$I$126,2,FALSE)</f>
        <v>Home Devices</v>
      </c>
      <c r="T7635" t="str">
        <f>VLOOKUP(CleanedData[[#This Row],[Province]],'02_Lookup_Tables'!$D$2:$E$10,2, FALSE)</f>
        <v>Western Region</v>
      </c>
      <c r="U7635" t="str" cm="1">
        <f t="array" ref="U7635">_xlfn.IFS(CleanedData[[#This Row],[Purchase Amount]]&lt;500,"Low",
CleanedData[[#This Row],[Purchase Amount]]&lt;5000,"Medium",
TRUE,"High")</f>
        <v>Medium</v>
      </c>
      <c r="V7635" t="str">
        <f>TEXT(CleanedData[[#This Row],[Date]],"mmmm")</f>
        <v>August</v>
      </c>
      <c r="W7635" t="str">
        <f>"Q"&amp;ROUNDUP(MONTH(CleanedData[[#This Row],[Date]])/3,0)</f>
        <v>Q3</v>
      </c>
      <c r="X7635" t="str">
        <f>IF(CleanedData[[#This Row],[Purchase Amount]]&gt;=5000,"Yes","No")</f>
        <v>No</v>
      </c>
      <c r="Y7635">
        <f>IF(CleanedData[[#This Row],[Recommend]]="Yes",1,0)</f>
        <v>0</v>
      </c>
      <c r="Z7635" s="6">
        <f>CleanedData[[#This Row],[Purchase Amount]]*0.15</f>
        <v>98.625</v>
      </c>
      <c r="AA7635" s="6">
        <f>CleanedData[[#This Row],[Purchase Amount]]*1.15</f>
        <v>756.12499999999989</v>
      </c>
    </row>
    <row r="7636" spans="1:27" x14ac:dyDescent="0.3">
      <c r="A7636">
        <v>9218</v>
      </c>
      <c r="B7636" t="s">
        <v>7861</v>
      </c>
      <c r="C7636" s="1">
        <v>45741</v>
      </c>
      <c r="D7636">
        <v>60</v>
      </c>
      <c r="E7636" t="s">
        <v>39</v>
      </c>
      <c r="F7636" t="s">
        <v>83</v>
      </c>
      <c r="G7636" t="s">
        <v>78</v>
      </c>
      <c r="H7636">
        <v>5</v>
      </c>
      <c r="I7636" t="s">
        <v>45</v>
      </c>
      <c r="J7636" t="s">
        <v>74</v>
      </c>
      <c r="K7636" t="s">
        <v>55</v>
      </c>
      <c r="L7636" t="s">
        <v>45</v>
      </c>
      <c r="M7636" t="s">
        <v>112</v>
      </c>
      <c r="N7636" t="s">
        <v>57</v>
      </c>
      <c r="O7636" t="s">
        <v>48</v>
      </c>
      <c r="P7636" t="s">
        <v>49</v>
      </c>
      <c r="Q7636" t="s">
        <v>50</v>
      </c>
      <c r="R7636" s="6">
        <f>_xlfn.XLOOKUP(CleanedData[[#This Row],[Product]],'02_Lookup_Tables'!$A$2:$A$126,'02_Lookup_Tables'!$B$2:$B$126)</f>
        <v>1951.09</v>
      </c>
      <c r="S7636" t="str">
        <f>VLOOKUP(CleanedData[[#This Row],[Product]],'02_Lookup_Tables'!$H$2:$I$126,2,FALSE)</f>
        <v>Accessories</v>
      </c>
      <c r="T7636" t="str">
        <f>VLOOKUP(CleanedData[[#This Row],[Province]],'02_Lookup_Tables'!$D$2:$E$10,2, FALSE)</f>
        <v>Western Region</v>
      </c>
      <c r="U7636" t="str" cm="1">
        <f t="array" ref="U7636">_xlfn.IFS(CleanedData[[#This Row],[Purchase Amount]]&lt;500,"Low",
CleanedData[[#This Row],[Purchase Amount]]&lt;5000,"Medium",
TRUE,"High")</f>
        <v>Medium</v>
      </c>
      <c r="V7636" t="str">
        <f>TEXT(CleanedData[[#This Row],[Date]],"mmmm")</f>
        <v>March</v>
      </c>
      <c r="W7636" t="str">
        <f>"Q"&amp;ROUNDUP(MONTH(CleanedData[[#This Row],[Date]])/3,0)</f>
        <v>Q1</v>
      </c>
      <c r="X7636" t="str">
        <f>IF(CleanedData[[#This Row],[Purchase Amount]]&gt;=5000,"Yes","No")</f>
        <v>No</v>
      </c>
      <c r="Y7636">
        <f>IF(CleanedData[[#This Row],[Recommend]]="Yes",1,0)</f>
        <v>1</v>
      </c>
      <c r="Z7636" s="6">
        <f>CleanedData[[#This Row],[Purchase Amount]]*0.15</f>
        <v>292.6635</v>
      </c>
      <c r="AA7636" s="6">
        <f>CleanedData[[#This Row],[Purchase Amount]]*1.15</f>
        <v>2243.7534999999998</v>
      </c>
    </row>
    <row r="7637" spans="1:27" x14ac:dyDescent="0.3">
      <c r="A7637">
        <v>9220</v>
      </c>
      <c r="B7637" t="s">
        <v>7862</v>
      </c>
      <c r="C7637" s="1">
        <v>45661</v>
      </c>
      <c r="D7637">
        <v>20</v>
      </c>
      <c r="E7637" t="s">
        <v>52</v>
      </c>
      <c r="F7637" t="s">
        <v>77</v>
      </c>
      <c r="G7637" t="s">
        <v>189</v>
      </c>
      <c r="H7637">
        <v>4</v>
      </c>
      <c r="I7637" t="s">
        <v>45</v>
      </c>
      <c r="J7637" t="s">
        <v>74</v>
      </c>
      <c r="K7637" t="s">
        <v>44</v>
      </c>
      <c r="L7637" t="s">
        <v>42</v>
      </c>
      <c r="M7637" t="s">
        <v>75</v>
      </c>
      <c r="N7637" t="s">
        <v>96</v>
      </c>
      <c r="O7637" t="s">
        <v>89</v>
      </c>
      <c r="P7637" t="s">
        <v>70</v>
      </c>
      <c r="Q7637" t="s">
        <v>66</v>
      </c>
      <c r="R7637" s="6">
        <f>_xlfn.XLOOKUP(CleanedData[[#This Row],[Product]],'02_Lookup_Tables'!$A$2:$A$126,'02_Lookup_Tables'!$B$2:$B$126)</f>
        <v>1619.07</v>
      </c>
      <c r="S7637" t="str">
        <f>VLOOKUP(CleanedData[[#This Row],[Product]],'02_Lookup_Tables'!$H$2:$I$126,2,FALSE)</f>
        <v>Home &amp; Living</v>
      </c>
      <c r="T7637" t="str">
        <f>VLOOKUP(CleanedData[[#This Row],[Province]],'02_Lookup_Tables'!$D$2:$E$10,2, FALSE)</f>
        <v>Central Region</v>
      </c>
      <c r="U7637" t="str" cm="1">
        <f t="array" ref="U7637">_xlfn.IFS(CleanedData[[#This Row],[Purchase Amount]]&lt;500,"Low",
CleanedData[[#This Row],[Purchase Amount]]&lt;5000,"Medium",
TRUE,"High")</f>
        <v>Medium</v>
      </c>
      <c r="V7637" t="str">
        <f>TEXT(CleanedData[[#This Row],[Date]],"mmmm")</f>
        <v>January</v>
      </c>
      <c r="W7637" t="str">
        <f>"Q"&amp;ROUNDUP(MONTH(CleanedData[[#This Row],[Date]])/3,0)</f>
        <v>Q1</v>
      </c>
      <c r="X7637" t="str">
        <f>IF(CleanedData[[#This Row],[Purchase Amount]]&gt;=5000,"Yes","No")</f>
        <v>No</v>
      </c>
      <c r="Y7637">
        <f>IF(CleanedData[[#This Row],[Recommend]]="Yes",1,0)</f>
        <v>1</v>
      </c>
      <c r="Z7637" s="6">
        <f>CleanedData[[#This Row],[Purchase Amount]]*0.15</f>
        <v>242.86049999999997</v>
      </c>
      <c r="AA7637" s="6">
        <f>CleanedData[[#This Row],[Purchase Amount]]*1.15</f>
        <v>1861.9304999999997</v>
      </c>
    </row>
    <row r="7638" spans="1:27" x14ac:dyDescent="0.3">
      <c r="A7638">
        <v>9221</v>
      </c>
      <c r="B7638" t="s">
        <v>7863</v>
      </c>
      <c r="C7638" s="1">
        <v>45893</v>
      </c>
      <c r="D7638">
        <v>64</v>
      </c>
      <c r="E7638" t="s">
        <v>39</v>
      </c>
      <c r="F7638" t="s">
        <v>125</v>
      </c>
      <c r="G7638" t="s">
        <v>450</v>
      </c>
      <c r="H7638">
        <v>4</v>
      </c>
      <c r="I7638" t="s">
        <v>45</v>
      </c>
      <c r="J7638" t="s">
        <v>63</v>
      </c>
      <c r="K7638" t="s">
        <v>44</v>
      </c>
      <c r="L7638" t="s">
        <v>45</v>
      </c>
      <c r="M7638" t="s">
        <v>123</v>
      </c>
      <c r="N7638" t="s">
        <v>96</v>
      </c>
      <c r="O7638" t="s">
        <v>89</v>
      </c>
      <c r="P7638" t="s">
        <v>70</v>
      </c>
      <c r="Q7638" t="s">
        <v>50</v>
      </c>
      <c r="R7638" s="6">
        <f>_xlfn.XLOOKUP(CleanedData[[#This Row],[Product]],'02_Lookup_Tables'!$A$2:$A$126,'02_Lookup_Tables'!$B$2:$B$126)</f>
        <v>74.72</v>
      </c>
      <c r="S7638" t="str">
        <f>VLOOKUP(CleanedData[[#This Row],[Product]],'02_Lookup_Tables'!$H$2:$I$126,2,FALSE)</f>
        <v>Food</v>
      </c>
      <c r="T7638" t="str">
        <f>VLOOKUP(CleanedData[[#This Row],[Province]],'02_Lookup_Tables'!$D$2:$E$10,2, FALSE)</f>
        <v>Western Region</v>
      </c>
      <c r="U7638" t="str" cm="1">
        <f t="array" ref="U7638">_xlfn.IFS(CleanedData[[#This Row],[Purchase Amount]]&lt;500,"Low",
CleanedData[[#This Row],[Purchase Amount]]&lt;5000,"Medium",
TRUE,"High")</f>
        <v>Low</v>
      </c>
      <c r="V7638" t="str">
        <f>TEXT(CleanedData[[#This Row],[Date]],"mmmm")</f>
        <v>August</v>
      </c>
      <c r="W7638" t="str">
        <f>"Q"&amp;ROUNDUP(MONTH(CleanedData[[#This Row],[Date]])/3,0)</f>
        <v>Q3</v>
      </c>
      <c r="X7638" t="str">
        <f>IF(CleanedData[[#This Row],[Purchase Amount]]&gt;=5000,"Yes","No")</f>
        <v>No</v>
      </c>
      <c r="Y7638">
        <f>IF(CleanedData[[#This Row],[Recommend]]="Yes",1,0)</f>
        <v>1</v>
      </c>
      <c r="Z7638" s="6">
        <f>CleanedData[[#This Row],[Purchase Amount]]*0.15</f>
        <v>11.208</v>
      </c>
      <c r="AA7638" s="6">
        <f>CleanedData[[#This Row],[Purchase Amount]]*1.15</f>
        <v>85.927999999999997</v>
      </c>
    </row>
    <row r="7639" spans="1:27" x14ac:dyDescent="0.3">
      <c r="A7639">
        <v>9222</v>
      </c>
      <c r="B7639" t="s">
        <v>7864</v>
      </c>
      <c r="C7639" s="1">
        <v>45506</v>
      </c>
      <c r="D7639">
        <v>77</v>
      </c>
      <c r="E7639" t="s">
        <v>39</v>
      </c>
      <c r="F7639" t="s">
        <v>125</v>
      </c>
      <c r="G7639" t="s">
        <v>696</v>
      </c>
      <c r="H7639">
        <v>1</v>
      </c>
      <c r="I7639" t="s">
        <v>45</v>
      </c>
      <c r="J7639" t="s">
        <v>43</v>
      </c>
      <c r="K7639" t="s">
        <v>55</v>
      </c>
      <c r="L7639" t="s">
        <v>42</v>
      </c>
      <c r="M7639" t="s">
        <v>175</v>
      </c>
      <c r="N7639" t="s">
        <v>80</v>
      </c>
      <c r="O7639" t="s">
        <v>89</v>
      </c>
      <c r="P7639" t="s">
        <v>49</v>
      </c>
      <c r="Q7639" t="s">
        <v>97</v>
      </c>
      <c r="R7639" s="6">
        <f>_xlfn.XLOOKUP(CleanedData[[#This Row],[Product]],'02_Lookup_Tables'!$A$2:$A$126,'02_Lookup_Tables'!$B$2:$B$126)</f>
        <v>1233.45</v>
      </c>
      <c r="S7639" t="str">
        <f>VLOOKUP(CleanedData[[#This Row],[Product]],'02_Lookup_Tables'!$H$2:$I$126,2,FALSE)</f>
        <v>Beauty &amp; Personal Care</v>
      </c>
      <c r="T7639" t="str">
        <f>VLOOKUP(CleanedData[[#This Row],[Province]],'02_Lookup_Tables'!$D$2:$E$10,2, FALSE)</f>
        <v>Western Region</v>
      </c>
      <c r="U7639" t="str" cm="1">
        <f t="array" ref="U7639">_xlfn.IFS(CleanedData[[#This Row],[Purchase Amount]]&lt;500,"Low",
CleanedData[[#This Row],[Purchase Amount]]&lt;5000,"Medium",
TRUE,"High")</f>
        <v>Medium</v>
      </c>
      <c r="V7639" t="str">
        <f>TEXT(CleanedData[[#This Row],[Date]],"mmmm")</f>
        <v>August</v>
      </c>
      <c r="W7639" t="str">
        <f>"Q"&amp;ROUNDUP(MONTH(CleanedData[[#This Row],[Date]])/3,0)</f>
        <v>Q3</v>
      </c>
      <c r="X7639" t="str">
        <f>IF(CleanedData[[#This Row],[Purchase Amount]]&gt;=5000,"Yes","No")</f>
        <v>No</v>
      </c>
      <c r="Y7639">
        <f>IF(CleanedData[[#This Row],[Recommend]]="Yes",1,0)</f>
        <v>1</v>
      </c>
      <c r="Z7639" s="6">
        <f>CleanedData[[#This Row],[Purchase Amount]]*0.15</f>
        <v>185.01750000000001</v>
      </c>
      <c r="AA7639" s="6">
        <f>CleanedData[[#This Row],[Purchase Amount]]*1.15</f>
        <v>1418.4675</v>
      </c>
    </row>
    <row r="7640" spans="1:27" x14ac:dyDescent="0.3">
      <c r="A7640">
        <v>9223</v>
      </c>
      <c r="B7640" t="s">
        <v>7865</v>
      </c>
      <c r="C7640" s="1">
        <v>45553</v>
      </c>
      <c r="D7640">
        <v>80</v>
      </c>
      <c r="E7640" t="s">
        <v>52</v>
      </c>
      <c r="F7640" t="s">
        <v>130</v>
      </c>
      <c r="G7640" t="s">
        <v>116</v>
      </c>
      <c r="H7640">
        <v>3</v>
      </c>
      <c r="I7640" t="s">
        <v>45</v>
      </c>
      <c r="J7640" t="s">
        <v>69</v>
      </c>
      <c r="K7640" t="s">
        <v>44</v>
      </c>
      <c r="L7640" t="s">
        <v>45</v>
      </c>
      <c r="N7640" t="s">
        <v>48</v>
      </c>
      <c r="O7640" t="s">
        <v>134</v>
      </c>
      <c r="P7640" t="s">
        <v>8646</v>
      </c>
      <c r="Q7640" t="s">
        <v>97</v>
      </c>
      <c r="R7640" s="6">
        <f>_xlfn.XLOOKUP(CleanedData[[#This Row],[Product]],'02_Lookup_Tables'!$A$2:$A$126,'02_Lookup_Tables'!$B$2:$B$126)</f>
        <v>869.65</v>
      </c>
      <c r="S7640" t="str">
        <f>VLOOKUP(CleanedData[[#This Row],[Product]],'02_Lookup_Tables'!$H$2:$I$126,2,FALSE)</f>
        <v>Toys &amp; Games</v>
      </c>
      <c r="T7640" t="str">
        <f>VLOOKUP(CleanedData[[#This Row],[Province]],'02_Lookup_Tables'!$D$2:$E$10,2, FALSE)</f>
        <v>Eastern Region</v>
      </c>
      <c r="U7640" t="str" cm="1">
        <f t="array" ref="U7640">_xlfn.IFS(CleanedData[[#This Row],[Purchase Amount]]&lt;500,"Low",
CleanedData[[#This Row],[Purchase Amount]]&lt;5000,"Medium",
TRUE,"High")</f>
        <v>Medium</v>
      </c>
      <c r="V7640" t="str">
        <f>TEXT(CleanedData[[#This Row],[Date]],"mmmm")</f>
        <v>September</v>
      </c>
      <c r="W7640" t="str">
        <f>"Q"&amp;ROUNDUP(MONTH(CleanedData[[#This Row],[Date]])/3,0)</f>
        <v>Q3</v>
      </c>
      <c r="X7640" t="str">
        <f>IF(CleanedData[[#This Row],[Purchase Amount]]&gt;=5000,"Yes","No")</f>
        <v>No</v>
      </c>
      <c r="Y7640">
        <f>IF(CleanedData[[#This Row],[Recommend]]="Yes",1,0)</f>
        <v>1</v>
      </c>
      <c r="Z7640" s="6">
        <f>CleanedData[[#This Row],[Purchase Amount]]*0.15</f>
        <v>130.44749999999999</v>
      </c>
      <c r="AA7640" s="6">
        <f>CleanedData[[#This Row],[Purchase Amount]]*1.15</f>
        <v>1000.0974999999999</v>
      </c>
    </row>
    <row r="7641" spans="1:27" x14ac:dyDescent="0.3">
      <c r="A7641">
        <v>9226</v>
      </c>
      <c r="B7641" t="s">
        <v>7866</v>
      </c>
      <c r="C7641" s="1">
        <v>45333</v>
      </c>
      <c r="D7641">
        <v>69</v>
      </c>
      <c r="E7641" t="s">
        <v>60</v>
      </c>
      <c r="F7641" t="s">
        <v>130</v>
      </c>
      <c r="G7641" t="s">
        <v>131</v>
      </c>
      <c r="H7641">
        <v>1</v>
      </c>
      <c r="I7641" t="s">
        <v>45</v>
      </c>
      <c r="J7641" t="s">
        <v>69</v>
      </c>
      <c r="K7641" t="s">
        <v>64</v>
      </c>
      <c r="L7641" t="s">
        <v>42</v>
      </c>
      <c r="M7641" t="s">
        <v>106</v>
      </c>
      <c r="N7641" t="s">
        <v>80</v>
      </c>
      <c r="O7641" t="s">
        <v>148</v>
      </c>
      <c r="P7641" t="s">
        <v>70</v>
      </c>
      <c r="Q7641" t="s">
        <v>97</v>
      </c>
      <c r="R7641" s="6">
        <f>_xlfn.XLOOKUP(CleanedData[[#This Row],[Product]],'02_Lookup_Tables'!$A$2:$A$126,'02_Lookup_Tables'!$B$2:$B$126)</f>
        <v>369.57</v>
      </c>
      <c r="S7641" t="str">
        <f>VLOOKUP(CleanedData[[#This Row],[Product]],'02_Lookup_Tables'!$H$2:$I$126,2,FALSE)</f>
        <v>Accessories</v>
      </c>
      <c r="T7641" t="str">
        <f>VLOOKUP(CleanedData[[#This Row],[Province]],'02_Lookup_Tables'!$D$2:$E$10,2, FALSE)</f>
        <v>Eastern Region</v>
      </c>
      <c r="U7641" t="str" cm="1">
        <f t="array" ref="U7641">_xlfn.IFS(CleanedData[[#This Row],[Purchase Amount]]&lt;500,"Low",
CleanedData[[#This Row],[Purchase Amount]]&lt;5000,"Medium",
TRUE,"High")</f>
        <v>Low</v>
      </c>
      <c r="V7641" t="str">
        <f>TEXT(CleanedData[[#This Row],[Date]],"mmmm")</f>
        <v>February</v>
      </c>
      <c r="W7641" t="str">
        <f>"Q"&amp;ROUNDUP(MONTH(CleanedData[[#This Row],[Date]])/3,0)</f>
        <v>Q1</v>
      </c>
      <c r="X7641" t="str">
        <f>IF(CleanedData[[#This Row],[Purchase Amount]]&gt;=5000,"Yes","No")</f>
        <v>No</v>
      </c>
      <c r="Y7641">
        <f>IF(CleanedData[[#This Row],[Recommend]]="Yes",1,0)</f>
        <v>1</v>
      </c>
      <c r="Z7641" s="6">
        <f>CleanedData[[#This Row],[Purchase Amount]]*0.15</f>
        <v>55.435499999999998</v>
      </c>
      <c r="AA7641" s="6">
        <f>CleanedData[[#This Row],[Purchase Amount]]*1.15</f>
        <v>425.00549999999998</v>
      </c>
    </row>
    <row r="7642" spans="1:27" x14ac:dyDescent="0.3">
      <c r="A7642">
        <v>9227</v>
      </c>
      <c r="B7642" t="s">
        <v>7867</v>
      </c>
      <c r="C7642" s="1">
        <v>45984</v>
      </c>
      <c r="D7642">
        <v>78</v>
      </c>
      <c r="E7642" t="s">
        <v>52</v>
      </c>
      <c r="F7642" t="s">
        <v>40</v>
      </c>
      <c r="G7642" t="s">
        <v>87</v>
      </c>
      <c r="H7642">
        <v>4</v>
      </c>
      <c r="I7642" t="s">
        <v>42</v>
      </c>
      <c r="J7642" t="s">
        <v>74</v>
      </c>
      <c r="K7642" t="s">
        <v>55</v>
      </c>
      <c r="L7642" t="s">
        <v>45</v>
      </c>
      <c r="M7642" t="s">
        <v>208</v>
      </c>
      <c r="N7642" t="s">
        <v>96</v>
      </c>
      <c r="O7642" t="s">
        <v>89</v>
      </c>
      <c r="P7642" t="s">
        <v>70</v>
      </c>
      <c r="Q7642" t="s">
        <v>97</v>
      </c>
      <c r="R7642" s="6">
        <f>_xlfn.XLOOKUP(CleanedData[[#This Row],[Product]],'02_Lookup_Tables'!$A$2:$A$126,'02_Lookup_Tables'!$B$2:$B$126)</f>
        <v>409.06</v>
      </c>
      <c r="S7642" t="str">
        <f>VLOOKUP(CleanedData[[#This Row],[Product]],'02_Lookup_Tables'!$H$2:$I$126,2,FALSE)</f>
        <v>Home Devices</v>
      </c>
      <c r="T7642" t="str">
        <f>VLOOKUP(CleanedData[[#This Row],[Province]],'02_Lookup_Tables'!$D$2:$E$10,2, FALSE)</f>
        <v>Northern Region</v>
      </c>
      <c r="U7642" t="str" cm="1">
        <f t="array" ref="U7642">_xlfn.IFS(CleanedData[[#This Row],[Purchase Amount]]&lt;500,"Low",
CleanedData[[#This Row],[Purchase Amount]]&lt;5000,"Medium",
TRUE,"High")</f>
        <v>Low</v>
      </c>
      <c r="V7642" t="str">
        <f>TEXT(CleanedData[[#This Row],[Date]],"mmmm")</f>
        <v>November</v>
      </c>
      <c r="W7642" t="str">
        <f>"Q"&amp;ROUNDUP(MONTH(CleanedData[[#This Row],[Date]])/3,0)</f>
        <v>Q4</v>
      </c>
      <c r="X7642" t="str">
        <f>IF(CleanedData[[#This Row],[Purchase Amount]]&gt;=5000,"Yes","No")</f>
        <v>No</v>
      </c>
      <c r="Y7642">
        <f>IF(CleanedData[[#This Row],[Recommend]]="Yes",1,0)</f>
        <v>0</v>
      </c>
      <c r="Z7642" s="6">
        <f>CleanedData[[#This Row],[Purchase Amount]]*0.15</f>
        <v>61.358999999999995</v>
      </c>
      <c r="AA7642" s="6">
        <f>CleanedData[[#This Row],[Purchase Amount]]*1.15</f>
        <v>470.41899999999998</v>
      </c>
    </row>
    <row r="7643" spans="1:27" x14ac:dyDescent="0.3">
      <c r="A7643">
        <v>9228</v>
      </c>
      <c r="B7643" t="s">
        <v>7868</v>
      </c>
      <c r="C7643" s="1">
        <v>45447</v>
      </c>
      <c r="D7643">
        <v>19</v>
      </c>
      <c r="E7643" t="s">
        <v>52</v>
      </c>
      <c r="F7643" t="s">
        <v>125</v>
      </c>
      <c r="G7643" t="s">
        <v>296</v>
      </c>
      <c r="H7643">
        <v>5</v>
      </c>
      <c r="I7643" t="s">
        <v>42</v>
      </c>
      <c r="J7643" t="s">
        <v>63</v>
      </c>
      <c r="K7643" t="s">
        <v>64</v>
      </c>
      <c r="L7643" t="s">
        <v>45</v>
      </c>
      <c r="M7643" t="s">
        <v>123</v>
      </c>
      <c r="N7643" t="s">
        <v>57</v>
      </c>
      <c r="O7643" t="s">
        <v>89</v>
      </c>
      <c r="P7643" t="s">
        <v>70</v>
      </c>
      <c r="Q7643" t="s">
        <v>66</v>
      </c>
      <c r="R7643" s="6">
        <f>_xlfn.XLOOKUP(CleanedData[[#This Row],[Product]],'02_Lookup_Tables'!$A$2:$A$126,'02_Lookup_Tables'!$B$2:$B$126)</f>
        <v>657.5</v>
      </c>
      <c r="S7643" t="str">
        <f>VLOOKUP(CleanedData[[#This Row],[Product]],'02_Lookup_Tables'!$H$2:$I$126,2,FALSE)</f>
        <v>Home Devices</v>
      </c>
      <c r="T7643" t="str">
        <f>VLOOKUP(CleanedData[[#This Row],[Province]],'02_Lookup_Tables'!$D$2:$E$10,2, FALSE)</f>
        <v>Western Region</v>
      </c>
      <c r="U7643" t="str" cm="1">
        <f t="array" ref="U7643">_xlfn.IFS(CleanedData[[#This Row],[Purchase Amount]]&lt;500,"Low",
CleanedData[[#This Row],[Purchase Amount]]&lt;5000,"Medium",
TRUE,"High")</f>
        <v>Medium</v>
      </c>
      <c r="V7643" t="str">
        <f>TEXT(CleanedData[[#This Row],[Date]],"mmmm")</f>
        <v>June</v>
      </c>
      <c r="W7643" t="str">
        <f>"Q"&amp;ROUNDUP(MONTH(CleanedData[[#This Row],[Date]])/3,0)</f>
        <v>Q2</v>
      </c>
      <c r="X7643" t="str">
        <f>IF(CleanedData[[#This Row],[Purchase Amount]]&gt;=5000,"Yes","No")</f>
        <v>No</v>
      </c>
      <c r="Y7643">
        <f>IF(CleanedData[[#This Row],[Recommend]]="Yes",1,0)</f>
        <v>0</v>
      </c>
      <c r="Z7643" s="6">
        <f>CleanedData[[#This Row],[Purchase Amount]]*0.15</f>
        <v>98.625</v>
      </c>
      <c r="AA7643" s="6">
        <f>CleanedData[[#This Row],[Purchase Amount]]*1.15</f>
        <v>756.12499999999989</v>
      </c>
    </row>
    <row r="7644" spans="1:27" x14ac:dyDescent="0.3">
      <c r="A7644">
        <v>9229</v>
      </c>
      <c r="B7644" t="s">
        <v>7869</v>
      </c>
      <c r="C7644" s="1">
        <v>45809</v>
      </c>
      <c r="D7644">
        <v>56</v>
      </c>
      <c r="E7644" t="s">
        <v>60</v>
      </c>
      <c r="F7644" t="s">
        <v>83</v>
      </c>
      <c r="G7644" t="s">
        <v>207</v>
      </c>
      <c r="H7644">
        <v>1</v>
      </c>
      <c r="I7644" t="s">
        <v>45</v>
      </c>
      <c r="J7644" t="s">
        <v>74</v>
      </c>
      <c r="K7644" t="s">
        <v>44</v>
      </c>
      <c r="L7644" t="s">
        <v>42</v>
      </c>
      <c r="N7644" t="s">
        <v>80</v>
      </c>
      <c r="O7644" t="s">
        <v>134</v>
      </c>
      <c r="P7644" t="s">
        <v>8646</v>
      </c>
      <c r="Q7644" t="s">
        <v>50</v>
      </c>
      <c r="R7644" s="6">
        <f>_xlfn.XLOOKUP(CleanedData[[#This Row],[Product]],'02_Lookup_Tables'!$A$2:$A$126,'02_Lookup_Tables'!$B$2:$B$126)</f>
        <v>3755.73</v>
      </c>
      <c r="S7644" t="str">
        <f>VLOOKUP(CleanedData[[#This Row],[Product]],'02_Lookup_Tables'!$H$2:$I$126,2,FALSE)</f>
        <v>Sports &amp; Outdoors</v>
      </c>
      <c r="T7644" t="str">
        <f>VLOOKUP(CleanedData[[#This Row],[Province]],'02_Lookup_Tables'!$D$2:$E$10,2, FALSE)</f>
        <v>Western Region</v>
      </c>
      <c r="U7644" t="str" cm="1">
        <f t="array" ref="U7644">_xlfn.IFS(CleanedData[[#This Row],[Purchase Amount]]&lt;500,"Low",
CleanedData[[#This Row],[Purchase Amount]]&lt;5000,"Medium",
TRUE,"High")</f>
        <v>Medium</v>
      </c>
      <c r="V7644" t="str">
        <f>TEXT(CleanedData[[#This Row],[Date]],"mmmm")</f>
        <v>June</v>
      </c>
      <c r="W7644" t="str">
        <f>"Q"&amp;ROUNDUP(MONTH(CleanedData[[#This Row],[Date]])/3,0)</f>
        <v>Q2</v>
      </c>
      <c r="X7644" t="str">
        <f>IF(CleanedData[[#This Row],[Purchase Amount]]&gt;=5000,"Yes","No")</f>
        <v>No</v>
      </c>
      <c r="Y7644">
        <f>IF(CleanedData[[#This Row],[Recommend]]="Yes",1,0)</f>
        <v>1</v>
      </c>
      <c r="Z7644" s="6">
        <f>CleanedData[[#This Row],[Purchase Amount]]*0.15</f>
        <v>563.35950000000003</v>
      </c>
      <c r="AA7644" s="6">
        <f>CleanedData[[#This Row],[Purchase Amount]]*1.15</f>
        <v>4319.0895</v>
      </c>
    </row>
    <row r="7645" spans="1:27" x14ac:dyDescent="0.3">
      <c r="A7645">
        <v>9230</v>
      </c>
      <c r="B7645" t="s">
        <v>7870</v>
      </c>
      <c r="C7645" s="1">
        <v>45727</v>
      </c>
      <c r="D7645">
        <v>43</v>
      </c>
      <c r="E7645" t="s">
        <v>60</v>
      </c>
      <c r="F7645" t="s">
        <v>61</v>
      </c>
      <c r="G7645" t="s">
        <v>116</v>
      </c>
      <c r="H7645">
        <v>5</v>
      </c>
      <c r="I7645" t="s">
        <v>42</v>
      </c>
      <c r="J7645" t="s">
        <v>63</v>
      </c>
      <c r="K7645" t="s">
        <v>44</v>
      </c>
      <c r="L7645" t="s">
        <v>45</v>
      </c>
      <c r="M7645" t="s">
        <v>100</v>
      </c>
      <c r="N7645" t="s">
        <v>57</v>
      </c>
      <c r="O7645" t="s">
        <v>48</v>
      </c>
      <c r="P7645" t="s">
        <v>49</v>
      </c>
      <c r="Q7645" t="s">
        <v>81</v>
      </c>
      <c r="R7645" s="6">
        <f>_xlfn.XLOOKUP(CleanedData[[#This Row],[Product]],'02_Lookup_Tables'!$A$2:$A$126,'02_Lookup_Tables'!$B$2:$B$126)</f>
        <v>869.65</v>
      </c>
      <c r="S7645" t="str">
        <f>VLOOKUP(CleanedData[[#This Row],[Product]],'02_Lookup_Tables'!$H$2:$I$126,2,FALSE)</f>
        <v>Toys &amp; Games</v>
      </c>
      <c r="T7645" t="str">
        <f>VLOOKUP(CleanedData[[#This Row],[Province]],'02_Lookup_Tables'!$D$2:$E$10,2, FALSE)</f>
        <v>Southern Region</v>
      </c>
      <c r="U7645" t="str" cm="1">
        <f t="array" ref="U7645">_xlfn.IFS(CleanedData[[#This Row],[Purchase Amount]]&lt;500,"Low",
CleanedData[[#This Row],[Purchase Amount]]&lt;5000,"Medium",
TRUE,"High")</f>
        <v>Medium</v>
      </c>
      <c r="V7645" t="str">
        <f>TEXT(CleanedData[[#This Row],[Date]],"mmmm")</f>
        <v>March</v>
      </c>
      <c r="W7645" t="str">
        <f>"Q"&amp;ROUNDUP(MONTH(CleanedData[[#This Row],[Date]])/3,0)</f>
        <v>Q1</v>
      </c>
      <c r="X7645" t="str">
        <f>IF(CleanedData[[#This Row],[Purchase Amount]]&gt;=5000,"Yes","No")</f>
        <v>No</v>
      </c>
      <c r="Y7645">
        <f>IF(CleanedData[[#This Row],[Recommend]]="Yes",1,0)</f>
        <v>0</v>
      </c>
      <c r="Z7645" s="6">
        <f>CleanedData[[#This Row],[Purchase Amount]]*0.15</f>
        <v>130.44749999999999</v>
      </c>
      <c r="AA7645" s="6">
        <f>CleanedData[[#This Row],[Purchase Amount]]*1.15</f>
        <v>1000.0974999999999</v>
      </c>
    </row>
    <row r="7646" spans="1:27" x14ac:dyDescent="0.3">
      <c r="A7646">
        <v>9232</v>
      </c>
      <c r="B7646" t="s">
        <v>7871</v>
      </c>
      <c r="C7646" s="1">
        <v>45936</v>
      </c>
      <c r="D7646">
        <v>72</v>
      </c>
      <c r="E7646" t="s">
        <v>39</v>
      </c>
      <c r="F7646" t="s">
        <v>77</v>
      </c>
      <c r="G7646" t="s">
        <v>374</v>
      </c>
      <c r="H7646">
        <v>5</v>
      </c>
      <c r="I7646" t="s">
        <v>42</v>
      </c>
      <c r="J7646" t="s">
        <v>54</v>
      </c>
      <c r="K7646" t="s">
        <v>44</v>
      </c>
      <c r="L7646" t="s">
        <v>45</v>
      </c>
      <c r="M7646" t="s">
        <v>75</v>
      </c>
      <c r="N7646" t="s">
        <v>57</v>
      </c>
      <c r="O7646" t="s">
        <v>89</v>
      </c>
      <c r="P7646" t="s">
        <v>70</v>
      </c>
      <c r="Q7646" t="s">
        <v>97</v>
      </c>
      <c r="R7646" s="6">
        <f>_xlfn.XLOOKUP(CleanedData[[#This Row],[Product]],'02_Lookup_Tables'!$A$2:$A$126,'02_Lookup_Tables'!$B$2:$B$126)</f>
        <v>2906.97</v>
      </c>
      <c r="S7646" t="str">
        <f>VLOOKUP(CleanedData[[#This Row],[Product]],'02_Lookup_Tables'!$H$2:$I$126,2,FALSE)</f>
        <v>Home &amp; Living</v>
      </c>
      <c r="T7646" t="str">
        <f>VLOOKUP(CleanedData[[#This Row],[Province]],'02_Lookup_Tables'!$D$2:$E$10,2, FALSE)</f>
        <v>Central Region</v>
      </c>
      <c r="U7646" t="str" cm="1">
        <f t="array" ref="U7646">_xlfn.IFS(CleanedData[[#This Row],[Purchase Amount]]&lt;500,"Low",
CleanedData[[#This Row],[Purchase Amount]]&lt;5000,"Medium",
TRUE,"High")</f>
        <v>Medium</v>
      </c>
      <c r="V7646" t="str">
        <f>TEXT(CleanedData[[#This Row],[Date]],"mmmm")</f>
        <v>October</v>
      </c>
      <c r="W7646" t="str">
        <f>"Q"&amp;ROUNDUP(MONTH(CleanedData[[#This Row],[Date]])/3,0)</f>
        <v>Q4</v>
      </c>
      <c r="X7646" t="str">
        <f>IF(CleanedData[[#This Row],[Purchase Amount]]&gt;=5000,"Yes","No")</f>
        <v>No</v>
      </c>
      <c r="Y7646">
        <f>IF(CleanedData[[#This Row],[Recommend]]="Yes",1,0)</f>
        <v>0</v>
      </c>
      <c r="Z7646" s="6">
        <f>CleanedData[[#This Row],[Purchase Amount]]*0.15</f>
        <v>436.04549999999995</v>
      </c>
      <c r="AA7646" s="6">
        <f>CleanedData[[#This Row],[Purchase Amount]]*1.15</f>
        <v>3343.0154999999995</v>
      </c>
    </row>
    <row r="7647" spans="1:27" x14ac:dyDescent="0.3">
      <c r="A7647">
        <v>9233</v>
      </c>
      <c r="B7647" t="s">
        <v>7872</v>
      </c>
      <c r="C7647" s="1">
        <v>45641</v>
      </c>
      <c r="D7647">
        <v>69</v>
      </c>
      <c r="E7647" t="s">
        <v>60</v>
      </c>
      <c r="F7647" t="s">
        <v>40</v>
      </c>
      <c r="G7647" t="s">
        <v>323</v>
      </c>
      <c r="H7647">
        <v>5</v>
      </c>
      <c r="I7647" t="s">
        <v>42</v>
      </c>
      <c r="J7647" t="s">
        <v>74</v>
      </c>
      <c r="K7647" t="s">
        <v>55</v>
      </c>
      <c r="L7647" t="s">
        <v>45</v>
      </c>
      <c r="M7647" t="s">
        <v>165</v>
      </c>
      <c r="N7647" t="s">
        <v>57</v>
      </c>
      <c r="O7647" t="s">
        <v>89</v>
      </c>
      <c r="P7647" t="s">
        <v>70</v>
      </c>
      <c r="Q7647" t="s">
        <v>97</v>
      </c>
      <c r="R7647" s="6">
        <f>_xlfn.XLOOKUP(CleanedData[[#This Row],[Product]],'02_Lookup_Tables'!$A$2:$A$126,'02_Lookup_Tables'!$B$2:$B$126)</f>
        <v>463.48</v>
      </c>
      <c r="S7647" t="str">
        <f>VLOOKUP(CleanedData[[#This Row],[Product]],'02_Lookup_Tables'!$H$2:$I$126,2,FALSE)</f>
        <v>Electronics</v>
      </c>
      <c r="T7647" t="str">
        <f>VLOOKUP(CleanedData[[#This Row],[Province]],'02_Lookup_Tables'!$D$2:$E$10,2, FALSE)</f>
        <v>Northern Region</v>
      </c>
      <c r="U7647" t="str" cm="1">
        <f t="array" ref="U7647">_xlfn.IFS(CleanedData[[#This Row],[Purchase Amount]]&lt;500,"Low",
CleanedData[[#This Row],[Purchase Amount]]&lt;5000,"Medium",
TRUE,"High")</f>
        <v>Low</v>
      </c>
      <c r="V7647" t="str">
        <f>TEXT(CleanedData[[#This Row],[Date]],"mmmm")</f>
        <v>December</v>
      </c>
      <c r="W7647" t="str">
        <f>"Q"&amp;ROUNDUP(MONTH(CleanedData[[#This Row],[Date]])/3,0)</f>
        <v>Q4</v>
      </c>
      <c r="X7647" t="str">
        <f>IF(CleanedData[[#This Row],[Purchase Amount]]&gt;=5000,"Yes","No")</f>
        <v>No</v>
      </c>
      <c r="Y7647">
        <f>IF(CleanedData[[#This Row],[Recommend]]="Yes",1,0)</f>
        <v>0</v>
      </c>
      <c r="Z7647" s="6">
        <f>CleanedData[[#This Row],[Purchase Amount]]*0.15</f>
        <v>69.522000000000006</v>
      </c>
      <c r="AA7647" s="6">
        <f>CleanedData[[#This Row],[Purchase Amount]]*1.15</f>
        <v>533.00199999999995</v>
      </c>
    </row>
    <row r="7648" spans="1:27" x14ac:dyDescent="0.3">
      <c r="A7648">
        <v>9234</v>
      </c>
      <c r="B7648" t="s">
        <v>7873</v>
      </c>
      <c r="C7648" s="1">
        <v>45896</v>
      </c>
      <c r="D7648">
        <v>27</v>
      </c>
      <c r="E7648" t="s">
        <v>60</v>
      </c>
      <c r="F7648" t="s">
        <v>83</v>
      </c>
      <c r="G7648" t="s">
        <v>307</v>
      </c>
      <c r="H7648">
        <v>3</v>
      </c>
      <c r="I7648" t="s">
        <v>42</v>
      </c>
      <c r="J7648" t="s">
        <v>74</v>
      </c>
      <c r="K7648" t="s">
        <v>44</v>
      </c>
      <c r="L7648" t="s">
        <v>42</v>
      </c>
      <c r="N7648" t="s">
        <v>48</v>
      </c>
      <c r="O7648" t="s">
        <v>134</v>
      </c>
      <c r="P7648" t="s">
        <v>8646</v>
      </c>
      <c r="Q7648" t="s">
        <v>58</v>
      </c>
      <c r="R7648" s="6">
        <f>_xlfn.XLOOKUP(CleanedData[[#This Row],[Product]],'02_Lookup_Tables'!$A$2:$A$126,'02_Lookup_Tables'!$B$2:$B$126)</f>
        <v>824.74</v>
      </c>
      <c r="S7648" t="str">
        <f>VLOOKUP(CleanedData[[#This Row],[Product]],'02_Lookup_Tables'!$H$2:$I$126,2,FALSE)</f>
        <v>Apparel</v>
      </c>
      <c r="T7648" t="str">
        <f>VLOOKUP(CleanedData[[#This Row],[Province]],'02_Lookup_Tables'!$D$2:$E$10,2, FALSE)</f>
        <v>Western Region</v>
      </c>
      <c r="U7648" t="str" cm="1">
        <f t="array" ref="U7648">_xlfn.IFS(CleanedData[[#This Row],[Purchase Amount]]&lt;500,"Low",
CleanedData[[#This Row],[Purchase Amount]]&lt;5000,"Medium",
TRUE,"High")</f>
        <v>Medium</v>
      </c>
      <c r="V7648" t="str">
        <f>TEXT(CleanedData[[#This Row],[Date]],"mmmm")</f>
        <v>August</v>
      </c>
      <c r="W7648" t="str">
        <f>"Q"&amp;ROUNDUP(MONTH(CleanedData[[#This Row],[Date]])/3,0)</f>
        <v>Q3</v>
      </c>
      <c r="X7648" t="str">
        <f>IF(CleanedData[[#This Row],[Purchase Amount]]&gt;=5000,"Yes","No")</f>
        <v>No</v>
      </c>
      <c r="Y7648">
        <f>IF(CleanedData[[#This Row],[Recommend]]="Yes",1,0)</f>
        <v>0</v>
      </c>
      <c r="Z7648" s="6">
        <f>CleanedData[[#This Row],[Purchase Amount]]*0.15</f>
        <v>123.711</v>
      </c>
      <c r="AA7648" s="6">
        <f>CleanedData[[#This Row],[Purchase Amount]]*1.15</f>
        <v>948.45099999999991</v>
      </c>
    </row>
    <row r="7649" spans="1:27" x14ac:dyDescent="0.3">
      <c r="A7649">
        <v>9235</v>
      </c>
      <c r="B7649" t="s">
        <v>7874</v>
      </c>
      <c r="C7649" s="1">
        <v>45395</v>
      </c>
      <c r="D7649">
        <v>42</v>
      </c>
      <c r="E7649" t="s">
        <v>60</v>
      </c>
      <c r="F7649" t="s">
        <v>77</v>
      </c>
      <c r="G7649" t="s">
        <v>102</v>
      </c>
      <c r="H7649">
        <v>3</v>
      </c>
      <c r="I7649" t="s">
        <v>45</v>
      </c>
      <c r="J7649" t="s">
        <v>74</v>
      </c>
      <c r="K7649" t="s">
        <v>64</v>
      </c>
      <c r="L7649" t="s">
        <v>42</v>
      </c>
      <c r="M7649" t="s">
        <v>136</v>
      </c>
      <c r="N7649" t="s">
        <v>48</v>
      </c>
      <c r="O7649" t="s">
        <v>89</v>
      </c>
      <c r="P7649" t="s">
        <v>49</v>
      </c>
      <c r="Q7649" t="s">
        <v>81</v>
      </c>
      <c r="R7649" s="6">
        <f>_xlfn.XLOOKUP(CleanedData[[#This Row],[Product]],'02_Lookup_Tables'!$A$2:$A$126,'02_Lookup_Tables'!$B$2:$B$126)</f>
        <v>276.82</v>
      </c>
      <c r="S7649" t="str">
        <f>VLOOKUP(CleanedData[[#This Row],[Product]],'02_Lookup_Tables'!$H$2:$I$126,2,FALSE)</f>
        <v>Home &amp; Living</v>
      </c>
      <c r="T7649" t="str">
        <f>VLOOKUP(CleanedData[[#This Row],[Province]],'02_Lookup_Tables'!$D$2:$E$10,2, FALSE)</f>
        <v>Central Region</v>
      </c>
      <c r="U7649" t="str" cm="1">
        <f t="array" ref="U7649">_xlfn.IFS(CleanedData[[#This Row],[Purchase Amount]]&lt;500,"Low",
CleanedData[[#This Row],[Purchase Amount]]&lt;5000,"Medium",
TRUE,"High")</f>
        <v>Low</v>
      </c>
      <c r="V7649" t="str">
        <f>TEXT(CleanedData[[#This Row],[Date]],"mmmm")</f>
        <v>April</v>
      </c>
      <c r="W7649" t="str">
        <f>"Q"&amp;ROUNDUP(MONTH(CleanedData[[#This Row],[Date]])/3,0)</f>
        <v>Q2</v>
      </c>
      <c r="X7649" t="str">
        <f>IF(CleanedData[[#This Row],[Purchase Amount]]&gt;=5000,"Yes","No")</f>
        <v>No</v>
      </c>
      <c r="Y7649">
        <f>IF(CleanedData[[#This Row],[Recommend]]="Yes",1,0)</f>
        <v>1</v>
      </c>
      <c r="Z7649" s="6">
        <f>CleanedData[[#This Row],[Purchase Amount]]*0.15</f>
        <v>41.522999999999996</v>
      </c>
      <c r="AA7649" s="6">
        <f>CleanedData[[#This Row],[Purchase Amount]]*1.15</f>
        <v>318.34299999999996</v>
      </c>
    </row>
    <row r="7650" spans="1:27" x14ac:dyDescent="0.3">
      <c r="A7650">
        <v>9236</v>
      </c>
      <c r="B7650" t="s">
        <v>7875</v>
      </c>
      <c r="C7650" s="1">
        <v>45478</v>
      </c>
      <c r="D7650">
        <v>74</v>
      </c>
      <c r="E7650" t="s">
        <v>52</v>
      </c>
      <c r="F7650" t="s">
        <v>40</v>
      </c>
      <c r="G7650" t="s">
        <v>246</v>
      </c>
      <c r="H7650">
        <v>3</v>
      </c>
      <c r="I7650" t="s">
        <v>45</v>
      </c>
      <c r="J7650" t="s">
        <v>54</v>
      </c>
      <c r="K7650" t="s">
        <v>55</v>
      </c>
      <c r="L7650" t="s">
        <v>45</v>
      </c>
      <c r="M7650" t="s">
        <v>236</v>
      </c>
      <c r="N7650" t="s">
        <v>48</v>
      </c>
      <c r="O7650" t="s">
        <v>89</v>
      </c>
      <c r="P7650" t="s">
        <v>49</v>
      </c>
      <c r="Q7650" t="s">
        <v>97</v>
      </c>
      <c r="R7650" s="6">
        <f>_xlfn.XLOOKUP(CleanedData[[#This Row],[Product]],'02_Lookup_Tables'!$A$2:$A$126,'02_Lookup_Tables'!$B$2:$B$126)</f>
        <v>2603.98</v>
      </c>
      <c r="S7650" t="str">
        <f>VLOOKUP(CleanedData[[#This Row],[Product]],'02_Lookup_Tables'!$H$2:$I$126,2,FALSE)</f>
        <v>Accessories</v>
      </c>
      <c r="T7650" t="str">
        <f>VLOOKUP(CleanedData[[#This Row],[Province]],'02_Lookup_Tables'!$D$2:$E$10,2, FALSE)</f>
        <v>Northern Region</v>
      </c>
      <c r="U7650" t="str" cm="1">
        <f t="array" ref="U7650">_xlfn.IFS(CleanedData[[#This Row],[Purchase Amount]]&lt;500,"Low",
CleanedData[[#This Row],[Purchase Amount]]&lt;5000,"Medium",
TRUE,"High")</f>
        <v>Medium</v>
      </c>
      <c r="V7650" t="str">
        <f>TEXT(CleanedData[[#This Row],[Date]],"mmmm")</f>
        <v>July</v>
      </c>
      <c r="W7650" t="str">
        <f>"Q"&amp;ROUNDUP(MONTH(CleanedData[[#This Row],[Date]])/3,0)</f>
        <v>Q3</v>
      </c>
      <c r="X7650" t="str">
        <f>IF(CleanedData[[#This Row],[Purchase Amount]]&gt;=5000,"Yes","No")</f>
        <v>No</v>
      </c>
      <c r="Y7650">
        <f>IF(CleanedData[[#This Row],[Recommend]]="Yes",1,0)</f>
        <v>1</v>
      </c>
      <c r="Z7650" s="6">
        <f>CleanedData[[#This Row],[Purchase Amount]]*0.15</f>
        <v>390.59699999999998</v>
      </c>
      <c r="AA7650" s="6">
        <f>CleanedData[[#This Row],[Purchase Amount]]*1.15</f>
        <v>2994.5769999999998</v>
      </c>
    </row>
    <row r="7651" spans="1:27" x14ac:dyDescent="0.3">
      <c r="A7651">
        <v>9237</v>
      </c>
      <c r="B7651" t="s">
        <v>7876</v>
      </c>
      <c r="C7651" s="1">
        <v>45513</v>
      </c>
      <c r="D7651">
        <v>50</v>
      </c>
      <c r="E7651" t="s">
        <v>39</v>
      </c>
      <c r="F7651" t="s">
        <v>130</v>
      </c>
      <c r="G7651" t="s">
        <v>472</v>
      </c>
      <c r="H7651">
        <v>1</v>
      </c>
      <c r="I7651" t="s">
        <v>42</v>
      </c>
      <c r="J7651" t="s">
        <v>69</v>
      </c>
      <c r="K7651" t="s">
        <v>55</v>
      </c>
      <c r="L7651" t="s">
        <v>42</v>
      </c>
      <c r="M7651" t="s">
        <v>190</v>
      </c>
      <c r="N7651" t="s">
        <v>80</v>
      </c>
      <c r="O7651" t="s">
        <v>89</v>
      </c>
      <c r="P7651" t="s">
        <v>49</v>
      </c>
      <c r="Q7651" t="s">
        <v>93</v>
      </c>
      <c r="R7651" s="6">
        <f>_xlfn.XLOOKUP(CleanedData[[#This Row],[Product]],'02_Lookup_Tables'!$A$2:$A$126,'02_Lookup_Tables'!$B$2:$B$126)</f>
        <v>2216.12</v>
      </c>
      <c r="S7651" t="str">
        <f>VLOOKUP(CleanedData[[#This Row],[Product]],'02_Lookup_Tables'!$H$2:$I$126,2,FALSE)</f>
        <v>Beauty &amp; Personal Care</v>
      </c>
      <c r="T7651" t="str">
        <f>VLOOKUP(CleanedData[[#This Row],[Province]],'02_Lookup_Tables'!$D$2:$E$10,2, FALSE)</f>
        <v>Eastern Region</v>
      </c>
      <c r="U7651" t="str" cm="1">
        <f t="array" ref="U7651">_xlfn.IFS(CleanedData[[#This Row],[Purchase Amount]]&lt;500,"Low",
CleanedData[[#This Row],[Purchase Amount]]&lt;5000,"Medium",
TRUE,"High")</f>
        <v>Medium</v>
      </c>
      <c r="V7651" t="str">
        <f>TEXT(CleanedData[[#This Row],[Date]],"mmmm")</f>
        <v>August</v>
      </c>
      <c r="W7651" t="str">
        <f>"Q"&amp;ROUNDUP(MONTH(CleanedData[[#This Row],[Date]])/3,0)</f>
        <v>Q3</v>
      </c>
      <c r="X7651" t="str">
        <f>IF(CleanedData[[#This Row],[Purchase Amount]]&gt;=5000,"Yes","No")</f>
        <v>No</v>
      </c>
      <c r="Y7651">
        <f>IF(CleanedData[[#This Row],[Recommend]]="Yes",1,0)</f>
        <v>0</v>
      </c>
      <c r="Z7651" s="6">
        <f>CleanedData[[#This Row],[Purchase Amount]]*0.15</f>
        <v>332.41799999999995</v>
      </c>
      <c r="AA7651" s="6">
        <f>CleanedData[[#This Row],[Purchase Amount]]*1.15</f>
        <v>2548.5379999999996</v>
      </c>
    </row>
    <row r="7652" spans="1:27" x14ac:dyDescent="0.3">
      <c r="A7652">
        <v>9238</v>
      </c>
      <c r="B7652" t="s">
        <v>7877</v>
      </c>
      <c r="C7652" s="1">
        <v>45555</v>
      </c>
      <c r="D7652">
        <v>33</v>
      </c>
      <c r="E7652" t="s">
        <v>60</v>
      </c>
      <c r="F7652" t="s">
        <v>68</v>
      </c>
      <c r="G7652" t="s">
        <v>391</v>
      </c>
      <c r="H7652">
        <v>4</v>
      </c>
      <c r="I7652" t="s">
        <v>42</v>
      </c>
      <c r="J7652" t="s">
        <v>69</v>
      </c>
      <c r="K7652" t="s">
        <v>64</v>
      </c>
      <c r="L7652" t="s">
        <v>42</v>
      </c>
      <c r="M7652" t="s">
        <v>196</v>
      </c>
      <c r="N7652" t="s">
        <v>96</v>
      </c>
      <c r="O7652" t="s">
        <v>89</v>
      </c>
      <c r="P7652" t="s">
        <v>70</v>
      </c>
      <c r="Q7652" t="s">
        <v>58</v>
      </c>
      <c r="R7652" s="6">
        <f>_xlfn.XLOOKUP(CleanedData[[#This Row],[Product]],'02_Lookup_Tables'!$A$2:$A$126,'02_Lookup_Tables'!$B$2:$B$126)</f>
        <v>886.51</v>
      </c>
      <c r="S7652" t="str">
        <f>VLOOKUP(CleanedData[[#This Row],[Product]],'02_Lookup_Tables'!$H$2:$I$126,2,FALSE)</f>
        <v>Beauty &amp; Personal Care</v>
      </c>
      <c r="T7652" t="str">
        <f>VLOOKUP(CleanedData[[#This Row],[Province]],'02_Lookup_Tables'!$D$2:$E$10,2, FALSE)</f>
        <v>Northern Region</v>
      </c>
      <c r="U7652" t="str" cm="1">
        <f t="array" ref="U7652">_xlfn.IFS(CleanedData[[#This Row],[Purchase Amount]]&lt;500,"Low",
CleanedData[[#This Row],[Purchase Amount]]&lt;5000,"Medium",
TRUE,"High")</f>
        <v>Medium</v>
      </c>
      <c r="V7652" t="str">
        <f>TEXT(CleanedData[[#This Row],[Date]],"mmmm")</f>
        <v>September</v>
      </c>
      <c r="W7652" t="str">
        <f>"Q"&amp;ROUNDUP(MONTH(CleanedData[[#This Row],[Date]])/3,0)</f>
        <v>Q3</v>
      </c>
      <c r="X7652" t="str">
        <f>IF(CleanedData[[#This Row],[Purchase Amount]]&gt;=5000,"Yes","No")</f>
        <v>No</v>
      </c>
      <c r="Y7652">
        <f>IF(CleanedData[[#This Row],[Recommend]]="Yes",1,0)</f>
        <v>0</v>
      </c>
      <c r="Z7652" s="6">
        <f>CleanedData[[#This Row],[Purchase Amount]]*0.15</f>
        <v>132.97649999999999</v>
      </c>
      <c r="AA7652" s="6">
        <f>CleanedData[[#This Row],[Purchase Amount]]*1.15</f>
        <v>1019.4864999999999</v>
      </c>
    </row>
    <row r="7653" spans="1:27" x14ac:dyDescent="0.3">
      <c r="A7653">
        <v>9239</v>
      </c>
      <c r="B7653" t="s">
        <v>7878</v>
      </c>
      <c r="C7653" s="1">
        <v>45379</v>
      </c>
      <c r="D7653">
        <v>37</v>
      </c>
      <c r="E7653" t="s">
        <v>39</v>
      </c>
      <c r="F7653" t="s">
        <v>77</v>
      </c>
      <c r="G7653" t="s">
        <v>419</v>
      </c>
      <c r="H7653">
        <v>2</v>
      </c>
      <c r="I7653" t="s">
        <v>42</v>
      </c>
      <c r="J7653" t="s">
        <v>69</v>
      </c>
      <c r="K7653" t="s">
        <v>55</v>
      </c>
      <c r="L7653" t="s">
        <v>45</v>
      </c>
      <c r="M7653" t="s">
        <v>140</v>
      </c>
      <c r="N7653" t="s">
        <v>47</v>
      </c>
      <c r="O7653" t="s">
        <v>148</v>
      </c>
      <c r="P7653" t="s">
        <v>70</v>
      </c>
      <c r="Q7653" t="s">
        <v>81</v>
      </c>
      <c r="R7653" s="6">
        <f>_xlfn.XLOOKUP(CleanedData[[#This Row],[Product]],'02_Lookup_Tables'!$A$2:$A$126,'02_Lookup_Tables'!$B$2:$B$126)</f>
        <v>96.11</v>
      </c>
      <c r="S7653" t="str">
        <f>VLOOKUP(CleanedData[[#This Row],[Product]],'02_Lookup_Tables'!$H$2:$I$126,2,FALSE)</f>
        <v>Apparel</v>
      </c>
      <c r="T7653" t="str">
        <f>VLOOKUP(CleanedData[[#This Row],[Province]],'02_Lookup_Tables'!$D$2:$E$10,2, FALSE)</f>
        <v>Central Region</v>
      </c>
      <c r="U7653" t="str" cm="1">
        <f t="array" ref="U7653">_xlfn.IFS(CleanedData[[#This Row],[Purchase Amount]]&lt;500,"Low",
CleanedData[[#This Row],[Purchase Amount]]&lt;5000,"Medium",
TRUE,"High")</f>
        <v>Low</v>
      </c>
      <c r="V7653" t="str">
        <f>TEXT(CleanedData[[#This Row],[Date]],"mmmm")</f>
        <v>March</v>
      </c>
      <c r="W7653" t="str">
        <f>"Q"&amp;ROUNDUP(MONTH(CleanedData[[#This Row],[Date]])/3,0)</f>
        <v>Q1</v>
      </c>
      <c r="X7653" t="str">
        <f>IF(CleanedData[[#This Row],[Purchase Amount]]&gt;=5000,"Yes","No")</f>
        <v>No</v>
      </c>
      <c r="Y7653">
        <f>IF(CleanedData[[#This Row],[Recommend]]="Yes",1,0)</f>
        <v>0</v>
      </c>
      <c r="Z7653" s="6">
        <f>CleanedData[[#This Row],[Purchase Amount]]*0.15</f>
        <v>14.416499999999999</v>
      </c>
      <c r="AA7653" s="6">
        <f>CleanedData[[#This Row],[Purchase Amount]]*1.15</f>
        <v>110.52649999999998</v>
      </c>
    </row>
    <row r="7654" spans="1:27" x14ac:dyDescent="0.3">
      <c r="A7654">
        <v>9241</v>
      </c>
      <c r="B7654" t="s">
        <v>7879</v>
      </c>
      <c r="C7654" s="1">
        <v>45459</v>
      </c>
      <c r="D7654">
        <v>38</v>
      </c>
      <c r="E7654" t="s">
        <v>39</v>
      </c>
      <c r="F7654" t="s">
        <v>83</v>
      </c>
      <c r="G7654" t="s">
        <v>164</v>
      </c>
      <c r="H7654">
        <v>1</v>
      </c>
      <c r="I7654" t="s">
        <v>42</v>
      </c>
      <c r="J7654" t="s">
        <v>54</v>
      </c>
      <c r="K7654" t="s">
        <v>64</v>
      </c>
      <c r="L7654" t="s">
        <v>42</v>
      </c>
      <c r="M7654" t="s">
        <v>196</v>
      </c>
      <c r="N7654" t="s">
        <v>80</v>
      </c>
      <c r="O7654" t="s">
        <v>89</v>
      </c>
      <c r="P7654" t="s">
        <v>49</v>
      </c>
      <c r="Q7654" t="s">
        <v>81</v>
      </c>
      <c r="R7654" s="6">
        <f>_xlfn.XLOOKUP(CleanedData[[#This Row],[Product]],'02_Lookup_Tables'!$A$2:$A$126,'02_Lookup_Tables'!$B$2:$B$126)</f>
        <v>440.87</v>
      </c>
      <c r="S7654" t="str">
        <f>VLOOKUP(CleanedData[[#This Row],[Product]],'02_Lookup_Tables'!$H$2:$I$126,2,FALSE)</f>
        <v>Home &amp; Living</v>
      </c>
      <c r="T7654" t="str">
        <f>VLOOKUP(CleanedData[[#This Row],[Province]],'02_Lookup_Tables'!$D$2:$E$10,2, FALSE)</f>
        <v>Western Region</v>
      </c>
      <c r="U7654" t="str" cm="1">
        <f t="array" ref="U7654">_xlfn.IFS(CleanedData[[#This Row],[Purchase Amount]]&lt;500,"Low",
CleanedData[[#This Row],[Purchase Amount]]&lt;5000,"Medium",
TRUE,"High")</f>
        <v>Low</v>
      </c>
      <c r="V7654" t="str">
        <f>TEXT(CleanedData[[#This Row],[Date]],"mmmm")</f>
        <v>June</v>
      </c>
      <c r="W7654" t="str">
        <f>"Q"&amp;ROUNDUP(MONTH(CleanedData[[#This Row],[Date]])/3,0)</f>
        <v>Q2</v>
      </c>
      <c r="X7654" t="str">
        <f>IF(CleanedData[[#This Row],[Purchase Amount]]&gt;=5000,"Yes","No")</f>
        <v>No</v>
      </c>
      <c r="Y7654">
        <f>IF(CleanedData[[#This Row],[Recommend]]="Yes",1,0)</f>
        <v>0</v>
      </c>
      <c r="Z7654" s="6">
        <f>CleanedData[[#This Row],[Purchase Amount]]*0.15</f>
        <v>66.130499999999998</v>
      </c>
      <c r="AA7654" s="6">
        <f>CleanedData[[#This Row],[Purchase Amount]]*1.15</f>
        <v>507.00049999999999</v>
      </c>
    </row>
    <row r="7655" spans="1:27" x14ac:dyDescent="0.3">
      <c r="A7655">
        <v>9242</v>
      </c>
      <c r="B7655" t="s">
        <v>7880</v>
      </c>
      <c r="C7655" s="1">
        <v>45781</v>
      </c>
      <c r="D7655">
        <v>54</v>
      </c>
      <c r="E7655" t="s">
        <v>60</v>
      </c>
      <c r="F7655" t="s">
        <v>125</v>
      </c>
      <c r="G7655" t="s">
        <v>62</v>
      </c>
      <c r="H7655">
        <v>2</v>
      </c>
      <c r="I7655" t="s">
        <v>42</v>
      </c>
      <c r="J7655" t="s">
        <v>43</v>
      </c>
      <c r="K7655" t="s">
        <v>44</v>
      </c>
      <c r="L7655" t="s">
        <v>42</v>
      </c>
      <c r="M7655" t="s">
        <v>147</v>
      </c>
      <c r="N7655" t="s">
        <v>47</v>
      </c>
      <c r="O7655" t="s">
        <v>148</v>
      </c>
      <c r="P7655" t="s">
        <v>70</v>
      </c>
      <c r="Q7655" t="s">
        <v>93</v>
      </c>
      <c r="R7655" s="6">
        <f>_xlfn.XLOOKUP(CleanedData[[#This Row],[Product]],'02_Lookup_Tables'!$A$2:$A$126,'02_Lookup_Tables'!$B$2:$B$126)</f>
        <v>230.14</v>
      </c>
      <c r="S7655" t="str">
        <f>VLOOKUP(CleanedData[[#This Row],[Product]],'02_Lookup_Tables'!$H$2:$I$126,2,FALSE)</f>
        <v>Sports &amp; Outdoors</v>
      </c>
      <c r="T7655" t="str">
        <f>VLOOKUP(CleanedData[[#This Row],[Province]],'02_Lookup_Tables'!$D$2:$E$10,2, FALSE)</f>
        <v>Western Region</v>
      </c>
      <c r="U7655" t="str" cm="1">
        <f t="array" ref="U7655">_xlfn.IFS(CleanedData[[#This Row],[Purchase Amount]]&lt;500,"Low",
CleanedData[[#This Row],[Purchase Amount]]&lt;5000,"Medium",
TRUE,"High")</f>
        <v>Low</v>
      </c>
      <c r="V7655" t="str">
        <f>TEXT(CleanedData[[#This Row],[Date]],"mmmm")</f>
        <v>May</v>
      </c>
      <c r="W7655" t="str">
        <f>"Q"&amp;ROUNDUP(MONTH(CleanedData[[#This Row],[Date]])/3,0)</f>
        <v>Q2</v>
      </c>
      <c r="X7655" t="str">
        <f>IF(CleanedData[[#This Row],[Purchase Amount]]&gt;=5000,"Yes","No")</f>
        <v>No</v>
      </c>
      <c r="Y7655">
        <f>IF(CleanedData[[#This Row],[Recommend]]="Yes",1,0)</f>
        <v>0</v>
      </c>
      <c r="Z7655" s="6">
        <f>CleanedData[[#This Row],[Purchase Amount]]*0.15</f>
        <v>34.520999999999994</v>
      </c>
      <c r="AA7655" s="6">
        <f>CleanedData[[#This Row],[Purchase Amount]]*1.15</f>
        <v>264.66099999999994</v>
      </c>
    </row>
    <row r="7656" spans="1:27" x14ac:dyDescent="0.3">
      <c r="A7656">
        <v>9243</v>
      </c>
      <c r="B7656" t="s">
        <v>7881</v>
      </c>
      <c r="C7656" s="1">
        <v>45340</v>
      </c>
      <c r="D7656">
        <v>64</v>
      </c>
      <c r="E7656" t="s">
        <v>60</v>
      </c>
      <c r="F7656" t="s">
        <v>130</v>
      </c>
      <c r="G7656" t="s">
        <v>53</v>
      </c>
      <c r="H7656">
        <v>2</v>
      </c>
      <c r="I7656" t="s">
        <v>45</v>
      </c>
      <c r="J7656" t="s">
        <v>63</v>
      </c>
      <c r="K7656" t="s">
        <v>44</v>
      </c>
      <c r="L7656" t="s">
        <v>42</v>
      </c>
      <c r="M7656" t="s">
        <v>56</v>
      </c>
      <c r="N7656" t="s">
        <v>47</v>
      </c>
      <c r="O7656" t="s">
        <v>148</v>
      </c>
      <c r="P7656" t="s">
        <v>70</v>
      </c>
      <c r="Q7656" t="s">
        <v>50</v>
      </c>
      <c r="R7656" s="6">
        <f>_xlfn.XLOOKUP(CleanedData[[#This Row],[Product]],'02_Lookup_Tables'!$A$2:$A$126,'02_Lookup_Tables'!$B$2:$B$126)</f>
        <v>444.38</v>
      </c>
      <c r="S7656" t="str">
        <f>VLOOKUP(CleanedData[[#This Row],[Product]],'02_Lookup_Tables'!$H$2:$I$126,2,FALSE)</f>
        <v>Beauty &amp; Personal Care</v>
      </c>
      <c r="T7656" t="str">
        <f>VLOOKUP(CleanedData[[#This Row],[Province]],'02_Lookup_Tables'!$D$2:$E$10,2, FALSE)</f>
        <v>Eastern Region</v>
      </c>
      <c r="U7656" t="str" cm="1">
        <f t="array" ref="U7656">_xlfn.IFS(CleanedData[[#This Row],[Purchase Amount]]&lt;500,"Low",
CleanedData[[#This Row],[Purchase Amount]]&lt;5000,"Medium",
TRUE,"High")</f>
        <v>Low</v>
      </c>
      <c r="V7656" t="str">
        <f>TEXT(CleanedData[[#This Row],[Date]],"mmmm")</f>
        <v>February</v>
      </c>
      <c r="W7656" t="str">
        <f>"Q"&amp;ROUNDUP(MONTH(CleanedData[[#This Row],[Date]])/3,0)</f>
        <v>Q1</v>
      </c>
      <c r="X7656" t="str">
        <f>IF(CleanedData[[#This Row],[Purchase Amount]]&gt;=5000,"Yes","No")</f>
        <v>No</v>
      </c>
      <c r="Y7656">
        <f>IF(CleanedData[[#This Row],[Recommend]]="Yes",1,0)</f>
        <v>1</v>
      </c>
      <c r="Z7656" s="6">
        <f>CleanedData[[#This Row],[Purchase Amount]]*0.15</f>
        <v>66.656999999999996</v>
      </c>
      <c r="AA7656" s="6">
        <f>CleanedData[[#This Row],[Purchase Amount]]*1.15</f>
        <v>511.03699999999998</v>
      </c>
    </row>
    <row r="7657" spans="1:27" x14ac:dyDescent="0.3">
      <c r="A7657">
        <v>9244</v>
      </c>
      <c r="B7657" t="s">
        <v>7882</v>
      </c>
      <c r="C7657" s="1">
        <v>45461</v>
      </c>
      <c r="D7657">
        <v>37</v>
      </c>
      <c r="E7657" t="s">
        <v>39</v>
      </c>
      <c r="F7657" t="s">
        <v>68</v>
      </c>
      <c r="G7657" t="s">
        <v>365</v>
      </c>
      <c r="H7657">
        <v>3</v>
      </c>
      <c r="I7657" t="s">
        <v>45</v>
      </c>
      <c r="J7657" t="s">
        <v>74</v>
      </c>
      <c r="K7657" t="s">
        <v>64</v>
      </c>
      <c r="L7657" t="s">
        <v>45</v>
      </c>
      <c r="M7657" t="s">
        <v>165</v>
      </c>
      <c r="N7657" t="s">
        <v>48</v>
      </c>
      <c r="O7657" t="s">
        <v>89</v>
      </c>
      <c r="P7657" t="s">
        <v>49</v>
      </c>
      <c r="Q7657" t="s">
        <v>81</v>
      </c>
      <c r="R7657" s="6">
        <f>_xlfn.XLOOKUP(CleanedData[[#This Row],[Product]],'02_Lookup_Tables'!$A$2:$A$126,'02_Lookup_Tables'!$B$2:$B$126)</f>
        <v>105.11</v>
      </c>
      <c r="S7657" t="str">
        <f>VLOOKUP(CleanedData[[#This Row],[Product]],'02_Lookup_Tables'!$H$2:$I$126,2,FALSE)</f>
        <v>Beauty &amp; Personal Care</v>
      </c>
      <c r="T7657" t="str">
        <f>VLOOKUP(CleanedData[[#This Row],[Province]],'02_Lookup_Tables'!$D$2:$E$10,2, FALSE)</f>
        <v>Northern Region</v>
      </c>
      <c r="U7657" t="str" cm="1">
        <f t="array" ref="U7657">_xlfn.IFS(CleanedData[[#This Row],[Purchase Amount]]&lt;500,"Low",
CleanedData[[#This Row],[Purchase Amount]]&lt;5000,"Medium",
TRUE,"High")</f>
        <v>Low</v>
      </c>
      <c r="V7657" t="str">
        <f>TEXT(CleanedData[[#This Row],[Date]],"mmmm")</f>
        <v>June</v>
      </c>
      <c r="W7657" t="str">
        <f>"Q"&amp;ROUNDUP(MONTH(CleanedData[[#This Row],[Date]])/3,0)</f>
        <v>Q2</v>
      </c>
      <c r="X7657" t="str">
        <f>IF(CleanedData[[#This Row],[Purchase Amount]]&gt;=5000,"Yes","No")</f>
        <v>No</v>
      </c>
      <c r="Y7657">
        <f>IF(CleanedData[[#This Row],[Recommend]]="Yes",1,0)</f>
        <v>1</v>
      </c>
      <c r="Z7657" s="6">
        <f>CleanedData[[#This Row],[Purchase Amount]]*0.15</f>
        <v>15.766499999999999</v>
      </c>
      <c r="AA7657" s="6">
        <f>CleanedData[[#This Row],[Purchase Amount]]*1.15</f>
        <v>120.87649999999999</v>
      </c>
    </row>
    <row r="7658" spans="1:27" x14ac:dyDescent="0.3">
      <c r="A7658">
        <v>9246</v>
      </c>
      <c r="B7658" t="s">
        <v>7883</v>
      </c>
      <c r="C7658" s="1">
        <v>45443</v>
      </c>
      <c r="D7658">
        <v>64</v>
      </c>
      <c r="E7658" t="s">
        <v>39</v>
      </c>
      <c r="F7658" t="s">
        <v>72</v>
      </c>
      <c r="G7658" t="s">
        <v>501</v>
      </c>
      <c r="H7658">
        <v>5</v>
      </c>
      <c r="I7658" t="s">
        <v>42</v>
      </c>
      <c r="J7658" t="s">
        <v>74</v>
      </c>
      <c r="K7658" t="s">
        <v>55</v>
      </c>
      <c r="L7658" t="s">
        <v>42</v>
      </c>
      <c r="M7658" t="s">
        <v>100</v>
      </c>
      <c r="N7658" t="s">
        <v>57</v>
      </c>
      <c r="O7658" t="s">
        <v>48</v>
      </c>
      <c r="P7658" t="s">
        <v>49</v>
      </c>
      <c r="Q7658" t="s">
        <v>50</v>
      </c>
      <c r="R7658" s="6">
        <f>_xlfn.XLOOKUP(CleanedData[[#This Row],[Product]],'02_Lookup_Tables'!$A$2:$A$126,'02_Lookup_Tables'!$B$2:$B$126)</f>
        <v>1482.94</v>
      </c>
      <c r="S7658" t="str">
        <f>VLOOKUP(CleanedData[[#This Row],[Product]],'02_Lookup_Tables'!$H$2:$I$126,2,FALSE)</f>
        <v>Home Devices</v>
      </c>
      <c r="T7658" t="str">
        <f>VLOOKUP(CleanedData[[#This Row],[Province]],'02_Lookup_Tables'!$D$2:$E$10,2, FALSE)</f>
        <v>Central Region</v>
      </c>
      <c r="U7658" t="str" cm="1">
        <f t="array" ref="U7658">_xlfn.IFS(CleanedData[[#This Row],[Purchase Amount]]&lt;500,"Low",
CleanedData[[#This Row],[Purchase Amount]]&lt;5000,"Medium",
TRUE,"High")</f>
        <v>Medium</v>
      </c>
      <c r="V7658" t="str">
        <f>TEXT(CleanedData[[#This Row],[Date]],"mmmm")</f>
        <v>May</v>
      </c>
      <c r="W7658" t="str">
        <f>"Q"&amp;ROUNDUP(MONTH(CleanedData[[#This Row],[Date]])/3,0)</f>
        <v>Q2</v>
      </c>
      <c r="X7658" t="str">
        <f>IF(CleanedData[[#This Row],[Purchase Amount]]&gt;=5000,"Yes","No")</f>
        <v>No</v>
      </c>
      <c r="Y7658">
        <f>IF(CleanedData[[#This Row],[Recommend]]="Yes",1,0)</f>
        <v>0</v>
      </c>
      <c r="Z7658" s="6">
        <f>CleanedData[[#This Row],[Purchase Amount]]*0.15</f>
        <v>222.441</v>
      </c>
      <c r="AA7658" s="6">
        <f>CleanedData[[#This Row],[Purchase Amount]]*1.15</f>
        <v>1705.3809999999999</v>
      </c>
    </row>
    <row r="7659" spans="1:27" x14ac:dyDescent="0.3">
      <c r="A7659">
        <v>9248</v>
      </c>
      <c r="B7659" t="s">
        <v>7884</v>
      </c>
      <c r="C7659" s="1">
        <v>45319</v>
      </c>
      <c r="D7659">
        <v>34</v>
      </c>
      <c r="E7659" t="s">
        <v>52</v>
      </c>
      <c r="F7659" t="s">
        <v>130</v>
      </c>
      <c r="G7659" t="s">
        <v>227</v>
      </c>
      <c r="H7659">
        <v>2</v>
      </c>
      <c r="I7659" t="s">
        <v>42</v>
      </c>
      <c r="J7659" t="s">
        <v>69</v>
      </c>
      <c r="K7659" t="s">
        <v>55</v>
      </c>
      <c r="L7659" t="s">
        <v>42</v>
      </c>
      <c r="M7659" t="s">
        <v>236</v>
      </c>
      <c r="N7659" t="s">
        <v>47</v>
      </c>
      <c r="O7659" t="s">
        <v>89</v>
      </c>
      <c r="P7659" t="s">
        <v>49</v>
      </c>
      <c r="Q7659" t="s">
        <v>58</v>
      </c>
      <c r="R7659" s="6">
        <f>_xlfn.XLOOKUP(CleanedData[[#This Row],[Product]],'02_Lookup_Tables'!$A$2:$A$126,'02_Lookup_Tables'!$B$2:$B$126)</f>
        <v>22574.95</v>
      </c>
      <c r="S7659" t="str">
        <f>VLOOKUP(CleanedData[[#This Row],[Product]],'02_Lookup_Tables'!$H$2:$I$126,2,FALSE)</f>
        <v>Electronics</v>
      </c>
      <c r="T7659" t="str">
        <f>VLOOKUP(CleanedData[[#This Row],[Province]],'02_Lookup_Tables'!$D$2:$E$10,2, FALSE)</f>
        <v>Eastern Region</v>
      </c>
      <c r="U7659" t="str" cm="1">
        <f t="array" ref="U7659">_xlfn.IFS(CleanedData[[#This Row],[Purchase Amount]]&lt;500,"Low",
CleanedData[[#This Row],[Purchase Amount]]&lt;5000,"Medium",
TRUE,"High")</f>
        <v>High</v>
      </c>
      <c r="V7659" t="str">
        <f>TEXT(CleanedData[[#This Row],[Date]],"mmmm")</f>
        <v>January</v>
      </c>
      <c r="W7659" t="str">
        <f>"Q"&amp;ROUNDUP(MONTH(CleanedData[[#This Row],[Date]])/3,0)</f>
        <v>Q1</v>
      </c>
      <c r="X7659" t="str">
        <f>IF(CleanedData[[#This Row],[Purchase Amount]]&gt;=5000,"Yes","No")</f>
        <v>Yes</v>
      </c>
      <c r="Y7659">
        <f>IF(CleanedData[[#This Row],[Recommend]]="Yes",1,0)</f>
        <v>0</v>
      </c>
      <c r="Z7659" s="6">
        <f>CleanedData[[#This Row],[Purchase Amount]]*0.15</f>
        <v>3386.2424999999998</v>
      </c>
      <c r="AA7659" s="6">
        <f>CleanedData[[#This Row],[Purchase Amount]]*1.15</f>
        <v>25961.192499999997</v>
      </c>
    </row>
    <row r="7660" spans="1:27" x14ac:dyDescent="0.3">
      <c r="A7660">
        <v>9249</v>
      </c>
      <c r="B7660" t="s">
        <v>7885</v>
      </c>
      <c r="C7660" s="1">
        <v>45733</v>
      </c>
      <c r="D7660">
        <v>55</v>
      </c>
      <c r="E7660" t="s">
        <v>60</v>
      </c>
      <c r="F7660" t="s">
        <v>72</v>
      </c>
      <c r="G7660" t="s">
        <v>381</v>
      </c>
      <c r="H7660">
        <v>2</v>
      </c>
      <c r="I7660" t="s">
        <v>42</v>
      </c>
      <c r="J7660" t="s">
        <v>63</v>
      </c>
      <c r="K7660" t="s">
        <v>44</v>
      </c>
      <c r="L7660" t="s">
        <v>42</v>
      </c>
      <c r="M7660" t="s">
        <v>175</v>
      </c>
      <c r="N7660" t="s">
        <v>47</v>
      </c>
      <c r="O7660" t="s">
        <v>89</v>
      </c>
      <c r="P7660" t="s">
        <v>49</v>
      </c>
      <c r="Q7660" t="s">
        <v>50</v>
      </c>
      <c r="R7660" s="6">
        <f>_xlfn.XLOOKUP(CleanedData[[#This Row],[Product]],'02_Lookup_Tables'!$A$2:$A$126,'02_Lookup_Tables'!$B$2:$B$126)</f>
        <v>786.78</v>
      </c>
      <c r="S7660" t="str">
        <f>VLOOKUP(CleanedData[[#This Row],[Product]],'02_Lookup_Tables'!$H$2:$I$126,2,FALSE)</f>
        <v>Apparel</v>
      </c>
      <c r="T7660" t="str">
        <f>VLOOKUP(CleanedData[[#This Row],[Province]],'02_Lookup_Tables'!$D$2:$E$10,2, FALSE)</f>
        <v>Central Region</v>
      </c>
      <c r="U7660" t="str" cm="1">
        <f t="array" ref="U7660">_xlfn.IFS(CleanedData[[#This Row],[Purchase Amount]]&lt;500,"Low",
CleanedData[[#This Row],[Purchase Amount]]&lt;5000,"Medium",
TRUE,"High")</f>
        <v>Medium</v>
      </c>
      <c r="V7660" t="str">
        <f>TEXT(CleanedData[[#This Row],[Date]],"mmmm")</f>
        <v>March</v>
      </c>
      <c r="W7660" t="str">
        <f>"Q"&amp;ROUNDUP(MONTH(CleanedData[[#This Row],[Date]])/3,0)</f>
        <v>Q1</v>
      </c>
      <c r="X7660" t="str">
        <f>IF(CleanedData[[#This Row],[Purchase Amount]]&gt;=5000,"Yes","No")</f>
        <v>No</v>
      </c>
      <c r="Y7660">
        <f>IF(CleanedData[[#This Row],[Recommend]]="Yes",1,0)</f>
        <v>0</v>
      </c>
      <c r="Z7660" s="6">
        <f>CleanedData[[#This Row],[Purchase Amount]]*0.15</f>
        <v>118.017</v>
      </c>
      <c r="AA7660" s="6">
        <f>CleanedData[[#This Row],[Purchase Amount]]*1.15</f>
        <v>904.79699999999991</v>
      </c>
    </row>
    <row r="7661" spans="1:27" x14ac:dyDescent="0.3">
      <c r="A7661">
        <v>9250</v>
      </c>
      <c r="B7661" t="s">
        <v>7886</v>
      </c>
      <c r="C7661" s="1">
        <v>46021</v>
      </c>
      <c r="D7661">
        <v>31</v>
      </c>
      <c r="E7661" t="s">
        <v>39</v>
      </c>
      <c r="F7661" t="s">
        <v>125</v>
      </c>
      <c r="G7661" t="s">
        <v>323</v>
      </c>
      <c r="H7661">
        <v>1</v>
      </c>
      <c r="I7661" t="s">
        <v>45</v>
      </c>
      <c r="J7661" t="s">
        <v>54</v>
      </c>
      <c r="K7661" t="s">
        <v>64</v>
      </c>
      <c r="L7661" t="s">
        <v>42</v>
      </c>
      <c r="M7661" t="s">
        <v>175</v>
      </c>
      <c r="N7661" t="s">
        <v>80</v>
      </c>
      <c r="O7661" t="s">
        <v>89</v>
      </c>
      <c r="P7661" t="s">
        <v>49</v>
      </c>
      <c r="Q7661" t="s">
        <v>58</v>
      </c>
      <c r="R7661" s="6">
        <f>_xlfn.XLOOKUP(CleanedData[[#This Row],[Product]],'02_Lookup_Tables'!$A$2:$A$126,'02_Lookup_Tables'!$B$2:$B$126)</f>
        <v>463.48</v>
      </c>
      <c r="S7661" t="str">
        <f>VLOOKUP(CleanedData[[#This Row],[Product]],'02_Lookup_Tables'!$H$2:$I$126,2,FALSE)</f>
        <v>Electronics</v>
      </c>
      <c r="T7661" t="str">
        <f>VLOOKUP(CleanedData[[#This Row],[Province]],'02_Lookup_Tables'!$D$2:$E$10,2, FALSE)</f>
        <v>Western Region</v>
      </c>
      <c r="U7661" t="str" cm="1">
        <f t="array" ref="U7661">_xlfn.IFS(CleanedData[[#This Row],[Purchase Amount]]&lt;500,"Low",
CleanedData[[#This Row],[Purchase Amount]]&lt;5000,"Medium",
TRUE,"High")</f>
        <v>Low</v>
      </c>
      <c r="V7661" t="str">
        <f>TEXT(CleanedData[[#This Row],[Date]],"mmmm")</f>
        <v>December</v>
      </c>
      <c r="W7661" t="str">
        <f>"Q"&amp;ROUNDUP(MONTH(CleanedData[[#This Row],[Date]])/3,0)</f>
        <v>Q4</v>
      </c>
      <c r="X7661" t="str">
        <f>IF(CleanedData[[#This Row],[Purchase Amount]]&gt;=5000,"Yes","No")</f>
        <v>No</v>
      </c>
      <c r="Y7661">
        <f>IF(CleanedData[[#This Row],[Recommend]]="Yes",1,0)</f>
        <v>1</v>
      </c>
      <c r="Z7661" s="6">
        <f>CleanedData[[#This Row],[Purchase Amount]]*0.15</f>
        <v>69.522000000000006</v>
      </c>
      <c r="AA7661" s="6">
        <f>CleanedData[[#This Row],[Purchase Amount]]*1.15</f>
        <v>533.00199999999995</v>
      </c>
    </row>
    <row r="7662" spans="1:27" x14ac:dyDescent="0.3">
      <c r="A7662">
        <v>9251</v>
      </c>
      <c r="B7662" t="s">
        <v>7887</v>
      </c>
      <c r="C7662" s="1">
        <v>45937</v>
      </c>
      <c r="D7662">
        <v>64</v>
      </c>
      <c r="E7662" t="s">
        <v>52</v>
      </c>
      <c r="F7662" t="s">
        <v>130</v>
      </c>
      <c r="G7662" t="s">
        <v>128</v>
      </c>
      <c r="H7662">
        <v>2</v>
      </c>
      <c r="I7662" t="s">
        <v>45</v>
      </c>
      <c r="J7662" t="s">
        <v>43</v>
      </c>
      <c r="K7662" t="s">
        <v>55</v>
      </c>
      <c r="L7662" t="s">
        <v>42</v>
      </c>
      <c r="M7662" t="s">
        <v>165</v>
      </c>
      <c r="N7662" t="s">
        <v>47</v>
      </c>
      <c r="O7662" t="s">
        <v>89</v>
      </c>
      <c r="P7662" t="s">
        <v>49</v>
      </c>
      <c r="Q7662" t="s">
        <v>50</v>
      </c>
      <c r="R7662" s="6">
        <f>_xlfn.XLOOKUP(CleanedData[[#This Row],[Product]],'02_Lookup_Tables'!$A$2:$A$126,'02_Lookup_Tables'!$B$2:$B$126)</f>
        <v>3747.26</v>
      </c>
      <c r="S7662" t="str">
        <f>VLOOKUP(CleanedData[[#This Row],[Product]],'02_Lookup_Tables'!$H$2:$I$126,2,FALSE)</f>
        <v>Apparel</v>
      </c>
      <c r="T7662" t="str">
        <f>VLOOKUP(CleanedData[[#This Row],[Province]],'02_Lookup_Tables'!$D$2:$E$10,2, FALSE)</f>
        <v>Eastern Region</v>
      </c>
      <c r="U7662" t="str" cm="1">
        <f t="array" ref="U7662">_xlfn.IFS(CleanedData[[#This Row],[Purchase Amount]]&lt;500,"Low",
CleanedData[[#This Row],[Purchase Amount]]&lt;5000,"Medium",
TRUE,"High")</f>
        <v>Medium</v>
      </c>
      <c r="V7662" t="str">
        <f>TEXT(CleanedData[[#This Row],[Date]],"mmmm")</f>
        <v>October</v>
      </c>
      <c r="W7662" t="str">
        <f>"Q"&amp;ROUNDUP(MONTH(CleanedData[[#This Row],[Date]])/3,0)</f>
        <v>Q4</v>
      </c>
      <c r="X7662" t="str">
        <f>IF(CleanedData[[#This Row],[Purchase Amount]]&gt;=5000,"Yes","No")</f>
        <v>No</v>
      </c>
      <c r="Y7662">
        <f>IF(CleanedData[[#This Row],[Recommend]]="Yes",1,0)</f>
        <v>1</v>
      </c>
      <c r="Z7662" s="6">
        <f>CleanedData[[#This Row],[Purchase Amount]]*0.15</f>
        <v>562.08900000000006</v>
      </c>
      <c r="AA7662" s="6">
        <f>CleanedData[[#This Row],[Purchase Amount]]*1.15</f>
        <v>4309.3490000000002</v>
      </c>
    </row>
    <row r="7663" spans="1:27" x14ac:dyDescent="0.3">
      <c r="A7663">
        <v>9252</v>
      </c>
      <c r="B7663" t="s">
        <v>7888</v>
      </c>
      <c r="C7663" s="1">
        <v>45742</v>
      </c>
      <c r="D7663">
        <v>80</v>
      </c>
      <c r="E7663" t="s">
        <v>39</v>
      </c>
      <c r="F7663" t="s">
        <v>40</v>
      </c>
      <c r="G7663" t="s">
        <v>286</v>
      </c>
      <c r="H7663">
        <v>1</v>
      </c>
      <c r="I7663" t="s">
        <v>45</v>
      </c>
      <c r="J7663" t="s">
        <v>43</v>
      </c>
      <c r="K7663" t="s">
        <v>44</v>
      </c>
      <c r="L7663" t="s">
        <v>45</v>
      </c>
      <c r="M7663" t="s">
        <v>106</v>
      </c>
      <c r="N7663" t="s">
        <v>80</v>
      </c>
      <c r="O7663" t="s">
        <v>148</v>
      </c>
      <c r="P7663" t="s">
        <v>70</v>
      </c>
      <c r="Q7663" t="s">
        <v>97</v>
      </c>
      <c r="R7663" s="6">
        <f>_xlfn.XLOOKUP(CleanedData[[#This Row],[Product]],'02_Lookup_Tables'!$A$2:$A$126,'02_Lookup_Tables'!$B$2:$B$126)</f>
        <v>1907.49</v>
      </c>
      <c r="S7663" t="str">
        <f>VLOOKUP(CleanedData[[#This Row],[Product]],'02_Lookup_Tables'!$H$2:$I$126,2,FALSE)</f>
        <v>Accessories</v>
      </c>
      <c r="T7663" t="str">
        <f>VLOOKUP(CleanedData[[#This Row],[Province]],'02_Lookup_Tables'!$D$2:$E$10,2, FALSE)</f>
        <v>Northern Region</v>
      </c>
      <c r="U7663" t="str" cm="1">
        <f t="array" ref="U7663">_xlfn.IFS(CleanedData[[#This Row],[Purchase Amount]]&lt;500,"Low",
CleanedData[[#This Row],[Purchase Amount]]&lt;5000,"Medium",
TRUE,"High")</f>
        <v>Medium</v>
      </c>
      <c r="V7663" t="str">
        <f>TEXT(CleanedData[[#This Row],[Date]],"mmmm")</f>
        <v>March</v>
      </c>
      <c r="W7663" t="str">
        <f>"Q"&amp;ROUNDUP(MONTH(CleanedData[[#This Row],[Date]])/3,0)</f>
        <v>Q1</v>
      </c>
      <c r="X7663" t="str">
        <f>IF(CleanedData[[#This Row],[Purchase Amount]]&gt;=5000,"Yes","No")</f>
        <v>No</v>
      </c>
      <c r="Y7663">
        <f>IF(CleanedData[[#This Row],[Recommend]]="Yes",1,0)</f>
        <v>1</v>
      </c>
      <c r="Z7663" s="6">
        <f>CleanedData[[#This Row],[Purchase Amount]]*0.15</f>
        <v>286.12349999999998</v>
      </c>
      <c r="AA7663" s="6">
        <f>CleanedData[[#This Row],[Purchase Amount]]*1.15</f>
        <v>2193.6134999999999</v>
      </c>
    </row>
    <row r="7664" spans="1:27" x14ac:dyDescent="0.3">
      <c r="A7664">
        <v>9254</v>
      </c>
      <c r="B7664" t="s">
        <v>7889</v>
      </c>
      <c r="C7664" s="1">
        <v>45613</v>
      </c>
      <c r="D7664">
        <v>23</v>
      </c>
      <c r="E7664" t="s">
        <v>52</v>
      </c>
      <c r="F7664" t="s">
        <v>125</v>
      </c>
      <c r="G7664" t="s">
        <v>91</v>
      </c>
      <c r="H7664">
        <v>3</v>
      </c>
      <c r="I7664" t="s">
        <v>45</v>
      </c>
      <c r="J7664" t="s">
        <v>69</v>
      </c>
      <c r="K7664" t="s">
        <v>44</v>
      </c>
      <c r="L7664" t="s">
        <v>42</v>
      </c>
      <c r="M7664" t="s">
        <v>106</v>
      </c>
      <c r="N7664" t="s">
        <v>48</v>
      </c>
      <c r="O7664" t="s">
        <v>148</v>
      </c>
      <c r="P7664" t="s">
        <v>49</v>
      </c>
      <c r="Q7664" t="s">
        <v>66</v>
      </c>
      <c r="R7664" s="6">
        <f>_xlfn.XLOOKUP(CleanedData[[#This Row],[Product]],'02_Lookup_Tables'!$A$2:$A$126,'02_Lookup_Tables'!$B$2:$B$126)</f>
        <v>1370.56</v>
      </c>
      <c r="S7664" t="str">
        <f>VLOOKUP(CleanedData[[#This Row],[Product]],'02_Lookup_Tables'!$H$2:$I$126,2,FALSE)</f>
        <v>Electronics</v>
      </c>
      <c r="T7664" t="str">
        <f>VLOOKUP(CleanedData[[#This Row],[Province]],'02_Lookup_Tables'!$D$2:$E$10,2, FALSE)</f>
        <v>Western Region</v>
      </c>
      <c r="U7664" t="str" cm="1">
        <f t="array" ref="U7664">_xlfn.IFS(CleanedData[[#This Row],[Purchase Amount]]&lt;500,"Low",
CleanedData[[#This Row],[Purchase Amount]]&lt;5000,"Medium",
TRUE,"High")</f>
        <v>Medium</v>
      </c>
      <c r="V7664" t="str">
        <f>TEXT(CleanedData[[#This Row],[Date]],"mmmm")</f>
        <v>November</v>
      </c>
      <c r="W7664" t="str">
        <f>"Q"&amp;ROUNDUP(MONTH(CleanedData[[#This Row],[Date]])/3,0)</f>
        <v>Q4</v>
      </c>
      <c r="X7664" t="str">
        <f>IF(CleanedData[[#This Row],[Purchase Amount]]&gt;=5000,"Yes","No")</f>
        <v>No</v>
      </c>
      <c r="Y7664">
        <f>IF(CleanedData[[#This Row],[Recommend]]="Yes",1,0)</f>
        <v>1</v>
      </c>
      <c r="Z7664" s="6">
        <f>CleanedData[[#This Row],[Purchase Amount]]*0.15</f>
        <v>205.58399999999997</v>
      </c>
      <c r="AA7664" s="6">
        <f>CleanedData[[#This Row],[Purchase Amount]]*1.15</f>
        <v>1576.1439999999998</v>
      </c>
    </row>
    <row r="7665" spans="1:27" x14ac:dyDescent="0.3">
      <c r="A7665">
        <v>9255</v>
      </c>
      <c r="B7665" t="s">
        <v>7890</v>
      </c>
      <c r="C7665" s="1">
        <v>45394</v>
      </c>
      <c r="D7665">
        <v>36</v>
      </c>
      <c r="E7665" t="s">
        <v>52</v>
      </c>
      <c r="F7665" t="s">
        <v>125</v>
      </c>
      <c r="G7665" t="s">
        <v>338</v>
      </c>
      <c r="H7665">
        <v>3</v>
      </c>
      <c r="I7665" t="s">
        <v>45</v>
      </c>
      <c r="J7665" t="s">
        <v>43</v>
      </c>
      <c r="K7665" t="s">
        <v>44</v>
      </c>
      <c r="L7665" t="s">
        <v>42</v>
      </c>
      <c r="M7665" t="s">
        <v>236</v>
      </c>
      <c r="N7665" t="s">
        <v>48</v>
      </c>
      <c r="O7665" t="s">
        <v>89</v>
      </c>
      <c r="P7665" t="s">
        <v>49</v>
      </c>
      <c r="Q7665" t="s">
        <v>81</v>
      </c>
      <c r="R7665" s="6">
        <f>_xlfn.XLOOKUP(CleanedData[[#This Row],[Product]],'02_Lookup_Tables'!$A$2:$A$126,'02_Lookup_Tables'!$B$2:$B$126)</f>
        <v>5258.73</v>
      </c>
      <c r="S7665" t="str">
        <f>VLOOKUP(CleanedData[[#This Row],[Product]],'02_Lookup_Tables'!$H$2:$I$126,2,FALSE)</f>
        <v>Sports &amp; Outdoors</v>
      </c>
      <c r="T7665" t="str">
        <f>VLOOKUP(CleanedData[[#This Row],[Province]],'02_Lookup_Tables'!$D$2:$E$10,2, FALSE)</f>
        <v>Western Region</v>
      </c>
      <c r="U7665" t="str" cm="1">
        <f t="array" ref="U7665">_xlfn.IFS(CleanedData[[#This Row],[Purchase Amount]]&lt;500,"Low",
CleanedData[[#This Row],[Purchase Amount]]&lt;5000,"Medium",
TRUE,"High")</f>
        <v>High</v>
      </c>
      <c r="V7665" t="str">
        <f>TEXT(CleanedData[[#This Row],[Date]],"mmmm")</f>
        <v>April</v>
      </c>
      <c r="W7665" t="str">
        <f>"Q"&amp;ROUNDUP(MONTH(CleanedData[[#This Row],[Date]])/3,0)</f>
        <v>Q2</v>
      </c>
      <c r="X7665" t="str">
        <f>IF(CleanedData[[#This Row],[Purchase Amount]]&gt;=5000,"Yes","No")</f>
        <v>Yes</v>
      </c>
      <c r="Y7665">
        <f>IF(CleanedData[[#This Row],[Recommend]]="Yes",1,0)</f>
        <v>1</v>
      </c>
      <c r="Z7665" s="6">
        <f>CleanedData[[#This Row],[Purchase Amount]]*0.15</f>
        <v>788.80949999999996</v>
      </c>
      <c r="AA7665" s="6">
        <f>CleanedData[[#This Row],[Purchase Amount]]*1.15</f>
        <v>6047.539499999999</v>
      </c>
    </row>
    <row r="7666" spans="1:27" x14ac:dyDescent="0.3">
      <c r="A7666">
        <v>9259</v>
      </c>
      <c r="B7666" t="s">
        <v>7891</v>
      </c>
      <c r="C7666" s="1">
        <v>45860</v>
      </c>
      <c r="D7666">
        <v>55</v>
      </c>
      <c r="E7666" t="s">
        <v>60</v>
      </c>
      <c r="F7666" t="s">
        <v>130</v>
      </c>
      <c r="G7666" t="s">
        <v>105</v>
      </c>
      <c r="H7666">
        <v>4</v>
      </c>
      <c r="I7666" t="s">
        <v>42</v>
      </c>
      <c r="J7666" t="s">
        <v>69</v>
      </c>
      <c r="K7666" t="s">
        <v>44</v>
      </c>
      <c r="L7666" t="s">
        <v>45</v>
      </c>
      <c r="N7666" t="s">
        <v>96</v>
      </c>
      <c r="O7666" t="s">
        <v>134</v>
      </c>
      <c r="P7666" t="s">
        <v>8646</v>
      </c>
      <c r="Q7666" t="s">
        <v>50</v>
      </c>
      <c r="R7666" s="6">
        <f>_xlfn.XLOOKUP(CleanedData[[#This Row],[Product]],'02_Lookup_Tables'!$A$2:$A$126,'02_Lookup_Tables'!$B$2:$B$126)</f>
        <v>231.22</v>
      </c>
      <c r="S7666" t="str">
        <f>VLOOKUP(CleanedData[[#This Row],[Product]],'02_Lookup_Tables'!$H$2:$I$126,2,FALSE)</f>
        <v>Beauty &amp; Personal Care</v>
      </c>
      <c r="T7666" t="str">
        <f>VLOOKUP(CleanedData[[#This Row],[Province]],'02_Lookup_Tables'!$D$2:$E$10,2, FALSE)</f>
        <v>Eastern Region</v>
      </c>
      <c r="U7666" t="str" cm="1">
        <f t="array" ref="U7666">_xlfn.IFS(CleanedData[[#This Row],[Purchase Amount]]&lt;500,"Low",
CleanedData[[#This Row],[Purchase Amount]]&lt;5000,"Medium",
TRUE,"High")</f>
        <v>Low</v>
      </c>
      <c r="V7666" t="str">
        <f>TEXT(CleanedData[[#This Row],[Date]],"mmmm")</f>
        <v>July</v>
      </c>
      <c r="W7666" t="str">
        <f>"Q"&amp;ROUNDUP(MONTH(CleanedData[[#This Row],[Date]])/3,0)</f>
        <v>Q3</v>
      </c>
      <c r="X7666" t="str">
        <f>IF(CleanedData[[#This Row],[Purchase Amount]]&gt;=5000,"Yes","No")</f>
        <v>No</v>
      </c>
      <c r="Y7666">
        <f>IF(CleanedData[[#This Row],[Recommend]]="Yes",1,0)</f>
        <v>0</v>
      </c>
      <c r="Z7666" s="6">
        <f>CleanedData[[#This Row],[Purchase Amount]]*0.15</f>
        <v>34.683</v>
      </c>
      <c r="AA7666" s="6">
        <f>CleanedData[[#This Row],[Purchase Amount]]*1.15</f>
        <v>265.90299999999996</v>
      </c>
    </row>
    <row r="7667" spans="1:27" x14ac:dyDescent="0.3">
      <c r="A7667">
        <v>9260</v>
      </c>
      <c r="B7667" t="s">
        <v>7892</v>
      </c>
      <c r="C7667" s="1">
        <v>45411</v>
      </c>
      <c r="D7667">
        <v>69</v>
      </c>
      <c r="E7667" t="s">
        <v>60</v>
      </c>
      <c r="F7667" t="s">
        <v>77</v>
      </c>
      <c r="G7667" t="s">
        <v>365</v>
      </c>
      <c r="H7667">
        <v>1</v>
      </c>
      <c r="I7667" t="s">
        <v>45</v>
      </c>
      <c r="J7667" t="s">
        <v>43</v>
      </c>
      <c r="K7667" t="s">
        <v>64</v>
      </c>
      <c r="L7667" t="s">
        <v>42</v>
      </c>
      <c r="M7667" t="s">
        <v>46</v>
      </c>
      <c r="N7667" t="s">
        <v>80</v>
      </c>
      <c r="O7667" t="s">
        <v>89</v>
      </c>
      <c r="P7667" t="s">
        <v>49</v>
      </c>
      <c r="Q7667" t="s">
        <v>97</v>
      </c>
      <c r="R7667" s="6">
        <f>_xlfn.XLOOKUP(CleanedData[[#This Row],[Product]],'02_Lookup_Tables'!$A$2:$A$126,'02_Lookup_Tables'!$B$2:$B$126)</f>
        <v>105.11</v>
      </c>
      <c r="S7667" t="str">
        <f>VLOOKUP(CleanedData[[#This Row],[Product]],'02_Lookup_Tables'!$H$2:$I$126,2,FALSE)</f>
        <v>Beauty &amp; Personal Care</v>
      </c>
      <c r="T7667" t="str">
        <f>VLOOKUP(CleanedData[[#This Row],[Province]],'02_Lookup_Tables'!$D$2:$E$10,2, FALSE)</f>
        <v>Central Region</v>
      </c>
      <c r="U7667" t="str" cm="1">
        <f t="array" ref="U7667">_xlfn.IFS(CleanedData[[#This Row],[Purchase Amount]]&lt;500,"Low",
CleanedData[[#This Row],[Purchase Amount]]&lt;5000,"Medium",
TRUE,"High")</f>
        <v>Low</v>
      </c>
      <c r="V7667" t="str">
        <f>TEXT(CleanedData[[#This Row],[Date]],"mmmm")</f>
        <v>April</v>
      </c>
      <c r="W7667" t="str">
        <f>"Q"&amp;ROUNDUP(MONTH(CleanedData[[#This Row],[Date]])/3,0)</f>
        <v>Q2</v>
      </c>
      <c r="X7667" t="str">
        <f>IF(CleanedData[[#This Row],[Purchase Amount]]&gt;=5000,"Yes","No")</f>
        <v>No</v>
      </c>
      <c r="Y7667">
        <f>IF(CleanedData[[#This Row],[Recommend]]="Yes",1,0)</f>
        <v>1</v>
      </c>
      <c r="Z7667" s="6">
        <f>CleanedData[[#This Row],[Purchase Amount]]*0.15</f>
        <v>15.766499999999999</v>
      </c>
      <c r="AA7667" s="6">
        <f>CleanedData[[#This Row],[Purchase Amount]]*1.15</f>
        <v>120.87649999999999</v>
      </c>
    </row>
    <row r="7668" spans="1:27" x14ac:dyDescent="0.3">
      <c r="A7668">
        <v>9261</v>
      </c>
      <c r="B7668" t="s">
        <v>7893</v>
      </c>
      <c r="C7668" s="1">
        <v>45515</v>
      </c>
      <c r="D7668">
        <v>50</v>
      </c>
      <c r="E7668" t="s">
        <v>60</v>
      </c>
      <c r="F7668" t="s">
        <v>40</v>
      </c>
      <c r="G7668" t="s">
        <v>636</v>
      </c>
      <c r="H7668">
        <v>5</v>
      </c>
      <c r="I7668" t="s">
        <v>42</v>
      </c>
      <c r="J7668" t="s">
        <v>43</v>
      </c>
      <c r="K7668" t="s">
        <v>55</v>
      </c>
      <c r="L7668" t="s">
        <v>42</v>
      </c>
      <c r="M7668" t="s">
        <v>88</v>
      </c>
      <c r="N7668" t="s">
        <v>57</v>
      </c>
      <c r="O7668" t="s">
        <v>89</v>
      </c>
      <c r="P7668" t="s">
        <v>70</v>
      </c>
      <c r="Q7668" t="s">
        <v>93</v>
      </c>
      <c r="R7668" s="6">
        <f>_xlfn.XLOOKUP(CleanedData[[#This Row],[Product]],'02_Lookup_Tables'!$A$2:$A$126,'02_Lookup_Tables'!$B$2:$B$126)</f>
        <v>6581.78</v>
      </c>
      <c r="S7668" t="str">
        <f>VLOOKUP(CleanedData[[#This Row],[Product]],'02_Lookup_Tables'!$H$2:$I$126,2,FALSE)</f>
        <v>Electronics</v>
      </c>
      <c r="T7668" t="str">
        <f>VLOOKUP(CleanedData[[#This Row],[Province]],'02_Lookup_Tables'!$D$2:$E$10,2, FALSE)</f>
        <v>Northern Region</v>
      </c>
      <c r="U7668" t="str" cm="1">
        <f t="array" ref="U7668">_xlfn.IFS(CleanedData[[#This Row],[Purchase Amount]]&lt;500,"Low",
CleanedData[[#This Row],[Purchase Amount]]&lt;5000,"Medium",
TRUE,"High")</f>
        <v>High</v>
      </c>
      <c r="V7668" t="str">
        <f>TEXT(CleanedData[[#This Row],[Date]],"mmmm")</f>
        <v>August</v>
      </c>
      <c r="W7668" t="str">
        <f>"Q"&amp;ROUNDUP(MONTH(CleanedData[[#This Row],[Date]])/3,0)</f>
        <v>Q3</v>
      </c>
      <c r="X7668" t="str">
        <f>IF(CleanedData[[#This Row],[Purchase Amount]]&gt;=5000,"Yes","No")</f>
        <v>Yes</v>
      </c>
      <c r="Y7668">
        <f>IF(CleanedData[[#This Row],[Recommend]]="Yes",1,0)</f>
        <v>0</v>
      </c>
      <c r="Z7668" s="6">
        <f>CleanedData[[#This Row],[Purchase Amount]]*0.15</f>
        <v>987.26699999999994</v>
      </c>
      <c r="AA7668" s="6">
        <f>CleanedData[[#This Row],[Purchase Amount]]*1.15</f>
        <v>7569.0469999999996</v>
      </c>
    </row>
    <row r="7669" spans="1:27" x14ac:dyDescent="0.3">
      <c r="A7669">
        <v>9262</v>
      </c>
      <c r="B7669" t="s">
        <v>7894</v>
      </c>
      <c r="C7669" s="1">
        <v>45421</v>
      </c>
      <c r="D7669">
        <v>73</v>
      </c>
      <c r="E7669" t="s">
        <v>60</v>
      </c>
      <c r="F7669" t="s">
        <v>72</v>
      </c>
      <c r="G7669" t="s">
        <v>246</v>
      </c>
      <c r="H7669">
        <v>5</v>
      </c>
      <c r="I7669" t="s">
        <v>42</v>
      </c>
      <c r="J7669" t="s">
        <v>54</v>
      </c>
      <c r="K7669" t="s">
        <v>64</v>
      </c>
      <c r="L7669" t="s">
        <v>45</v>
      </c>
      <c r="M7669" t="s">
        <v>100</v>
      </c>
      <c r="N7669" t="s">
        <v>57</v>
      </c>
      <c r="O7669" t="s">
        <v>48</v>
      </c>
      <c r="P7669" t="s">
        <v>49</v>
      </c>
      <c r="Q7669" t="s">
        <v>97</v>
      </c>
      <c r="R7669" s="6">
        <f>_xlfn.XLOOKUP(CleanedData[[#This Row],[Product]],'02_Lookup_Tables'!$A$2:$A$126,'02_Lookup_Tables'!$B$2:$B$126)</f>
        <v>2603.98</v>
      </c>
      <c r="S7669" t="str">
        <f>VLOOKUP(CleanedData[[#This Row],[Product]],'02_Lookup_Tables'!$H$2:$I$126,2,FALSE)</f>
        <v>Accessories</v>
      </c>
      <c r="T7669" t="str">
        <f>VLOOKUP(CleanedData[[#This Row],[Province]],'02_Lookup_Tables'!$D$2:$E$10,2, FALSE)</f>
        <v>Central Region</v>
      </c>
      <c r="U7669" t="str" cm="1">
        <f t="array" ref="U7669">_xlfn.IFS(CleanedData[[#This Row],[Purchase Amount]]&lt;500,"Low",
CleanedData[[#This Row],[Purchase Amount]]&lt;5000,"Medium",
TRUE,"High")</f>
        <v>Medium</v>
      </c>
      <c r="V7669" t="str">
        <f>TEXT(CleanedData[[#This Row],[Date]],"mmmm")</f>
        <v>May</v>
      </c>
      <c r="W7669" t="str">
        <f>"Q"&amp;ROUNDUP(MONTH(CleanedData[[#This Row],[Date]])/3,0)</f>
        <v>Q2</v>
      </c>
      <c r="X7669" t="str">
        <f>IF(CleanedData[[#This Row],[Purchase Amount]]&gt;=5000,"Yes","No")</f>
        <v>No</v>
      </c>
      <c r="Y7669">
        <f>IF(CleanedData[[#This Row],[Recommend]]="Yes",1,0)</f>
        <v>0</v>
      </c>
      <c r="Z7669" s="6">
        <f>CleanedData[[#This Row],[Purchase Amount]]*0.15</f>
        <v>390.59699999999998</v>
      </c>
      <c r="AA7669" s="6">
        <f>CleanedData[[#This Row],[Purchase Amount]]*1.15</f>
        <v>2994.5769999999998</v>
      </c>
    </row>
    <row r="7670" spans="1:27" x14ac:dyDescent="0.3">
      <c r="A7670">
        <v>9263</v>
      </c>
      <c r="B7670" t="s">
        <v>7895</v>
      </c>
      <c r="C7670" s="1">
        <v>45965</v>
      </c>
      <c r="D7670">
        <v>43</v>
      </c>
      <c r="E7670" t="s">
        <v>52</v>
      </c>
      <c r="F7670" t="s">
        <v>83</v>
      </c>
      <c r="G7670" t="s">
        <v>146</v>
      </c>
      <c r="H7670">
        <v>5</v>
      </c>
      <c r="I7670" t="s">
        <v>45</v>
      </c>
      <c r="J7670" t="s">
        <v>43</v>
      </c>
      <c r="K7670" t="s">
        <v>44</v>
      </c>
      <c r="L7670" t="s">
        <v>45</v>
      </c>
      <c r="N7670" t="s">
        <v>57</v>
      </c>
      <c r="O7670" t="s">
        <v>134</v>
      </c>
      <c r="P7670" t="s">
        <v>8646</v>
      </c>
      <c r="Q7670" t="s">
        <v>81</v>
      </c>
      <c r="R7670" s="6">
        <f>_xlfn.XLOOKUP(CleanedData[[#This Row],[Product]],'02_Lookup_Tables'!$A$2:$A$126,'02_Lookup_Tables'!$B$2:$B$126)</f>
        <v>27815.439999999999</v>
      </c>
      <c r="S7670" t="str">
        <f>VLOOKUP(CleanedData[[#This Row],[Product]],'02_Lookup_Tables'!$H$2:$I$126,2,FALSE)</f>
        <v>Electronics</v>
      </c>
      <c r="T7670" t="str">
        <f>VLOOKUP(CleanedData[[#This Row],[Province]],'02_Lookup_Tables'!$D$2:$E$10,2, FALSE)</f>
        <v>Western Region</v>
      </c>
      <c r="U7670" t="str" cm="1">
        <f t="array" ref="U7670">_xlfn.IFS(CleanedData[[#This Row],[Purchase Amount]]&lt;500,"Low",
CleanedData[[#This Row],[Purchase Amount]]&lt;5000,"Medium",
TRUE,"High")</f>
        <v>High</v>
      </c>
      <c r="V7670" t="str">
        <f>TEXT(CleanedData[[#This Row],[Date]],"mmmm")</f>
        <v>November</v>
      </c>
      <c r="W7670" t="str">
        <f>"Q"&amp;ROUNDUP(MONTH(CleanedData[[#This Row],[Date]])/3,0)</f>
        <v>Q4</v>
      </c>
      <c r="X7670" t="str">
        <f>IF(CleanedData[[#This Row],[Purchase Amount]]&gt;=5000,"Yes","No")</f>
        <v>Yes</v>
      </c>
      <c r="Y7670">
        <f>IF(CleanedData[[#This Row],[Recommend]]="Yes",1,0)</f>
        <v>1</v>
      </c>
      <c r="Z7670" s="6">
        <f>CleanedData[[#This Row],[Purchase Amount]]*0.15</f>
        <v>4172.3159999999998</v>
      </c>
      <c r="AA7670" s="6">
        <f>CleanedData[[#This Row],[Purchase Amount]]*1.15</f>
        <v>31987.755999999998</v>
      </c>
    </row>
    <row r="7671" spans="1:27" x14ac:dyDescent="0.3">
      <c r="A7671">
        <v>9264</v>
      </c>
      <c r="B7671" t="s">
        <v>7896</v>
      </c>
      <c r="C7671" s="1">
        <v>45715</v>
      </c>
      <c r="E7671" t="s">
        <v>60</v>
      </c>
      <c r="F7671" t="s">
        <v>125</v>
      </c>
      <c r="G7671" t="s">
        <v>150</v>
      </c>
      <c r="H7671">
        <v>5</v>
      </c>
      <c r="I7671" t="s">
        <v>42</v>
      </c>
      <c r="J7671" t="s">
        <v>74</v>
      </c>
      <c r="K7671" t="s">
        <v>44</v>
      </c>
      <c r="L7671" t="s">
        <v>45</v>
      </c>
      <c r="M7671" t="s">
        <v>140</v>
      </c>
      <c r="N7671" t="s">
        <v>57</v>
      </c>
      <c r="O7671" t="s">
        <v>148</v>
      </c>
      <c r="P7671" t="s">
        <v>49</v>
      </c>
      <c r="Q7671" t="s">
        <v>166</v>
      </c>
      <c r="R7671" s="6">
        <f>_xlfn.XLOOKUP(CleanedData[[#This Row],[Product]],'02_Lookup_Tables'!$A$2:$A$126,'02_Lookup_Tables'!$B$2:$B$126)</f>
        <v>14808.31</v>
      </c>
      <c r="S7671" t="str">
        <f>VLOOKUP(CleanedData[[#This Row],[Product]],'02_Lookup_Tables'!$H$2:$I$126,2,FALSE)</f>
        <v>Electronics</v>
      </c>
      <c r="T7671" t="str">
        <f>VLOOKUP(CleanedData[[#This Row],[Province]],'02_Lookup_Tables'!$D$2:$E$10,2, FALSE)</f>
        <v>Western Region</v>
      </c>
      <c r="U7671" t="str" cm="1">
        <f t="array" ref="U7671">_xlfn.IFS(CleanedData[[#This Row],[Purchase Amount]]&lt;500,"Low",
CleanedData[[#This Row],[Purchase Amount]]&lt;5000,"Medium",
TRUE,"High")</f>
        <v>High</v>
      </c>
      <c r="V7671" t="str">
        <f>TEXT(CleanedData[[#This Row],[Date]],"mmmm")</f>
        <v>February</v>
      </c>
      <c r="W7671" t="str">
        <f>"Q"&amp;ROUNDUP(MONTH(CleanedData[[#This Row],[Date]])/3,0)</f>
        <v>Q1</v>
      </c>
      <c r="X7671" t="str">
        <f>IF(CleanedData[[#This Row],[Purchase Amount]]&gt;=5000,"Yes","No")</f>
        <v>Yes</v>
      </c>
      <c r="Y7671">
        <f>IF(CleanedData[[#This Row],[Recommend]]="Yes",1,0)</f>
        <v>0</v>
      </c>
      <c r="Z7671" s="6">
        <f>CleanedData[[#This Row],[Purchase Amount]]*0.15</f>
        <v>2221.2464999999997</v>
      </c>
      <c r="AA7671" s="6">
        <f>CleanedData[[#This Row],[Purchase Amount]]*1.15</f>
        <v>17029.556499999999</v>
      </c>
    </row>
    <row r="7672" spans="1:27" x14ac:dyDescent="0.3">
      <c r="A7672">
        <v>9266</v>
      </c>
      <c r="B7672" t="s">
        <v>7897</v>
      </c>
      <c r="C7672" s="1">
        <v>45498</v>
      </c>
      <c r="D7672">
        <v>79</v>
      </c>
      <c r="E7672" t="s">
        <v>39</v>
      </c>
      <c r="F7672" t="s">
        <v>40</v>
      </c>
      <c r="G7672" t="s">
        <v>126</v>
      </c>
      <c r="H7672">
        <v>5</v>
      </c>
      <c r="I7672" t="s">
        <v>42</v>
      </c>
      <c r="J7672" t="s">
        <v>63</v>
      </c>
      <c r="K7672" t="s">
        <v>55</v>
      </c>
      <c r="L7672" t="s">
        <v>45</v>
      </c>
      <c r="N7672" t="s">
        <v>57</v>
      </c>
      <c r="O7672" t="s">
        <v>134</v>
      </c>
      <c r="P7672" t="s">
        <v>8646</v>
      </c>
      <c r="Q7672" t="s">
        <v>97</v>
      </c>
      <c r="R7672" s="6">
        <f>_xlfn.XLOOKUP(CleanedData[[#This Row],[Product]],'02_Lookup_Tables'!$A$2:$A$126,'02_Lookup_Tables'!$B$2:$B$126)</f>
        <v>343.42</v>
      </c>
      <c r="S7672" t="str">
        <f>VLOOKUP(CleanedData[[#This Row],[Product]],'02_Lookup_Tables'!$H$2:$I$126,2,FALSE)</f>
        <v>Food</v>
      </c>
      <c r="T7672" t="str">
        <f>VLOOKUP(CleanedData[[#This Row],[Province]],'02_Lookup_Tables'!$D$2:$E$10,2, FALSE)</f>
        <v>Northern Region</v>
      </c>
      <c r="U7672" t="str" cm="1">
        <f t="array" ref="U7672">_xlfn.IFS(CleanedData[[#This Row],[Purchase Amount]]&lt;500,"Low",
CleanedData[[#This Row],[Purchase Amount]]&lt;5000,"Medium",
TRUE,"High")</f>
        <v>Low</v>
      </c>
      <c r="V7672" t="str">
        <f>TEXT(CleanedData[[#This Row],[Date]],"mmmm")</f>
        <v>July</v>
      </c>
      <c r="W7672" t="str">
        <f>"Q"&amp;ROUNDUP(MONTH(CleanedData[[#This Row],[Date]])/3,0)</f>
        <v>Q3</v>
      </c>
      <c r="X7672" t="str">
        <f>IF(CleanedData[[#This Row],[Purchase Amount]]&gt;=5000,"Yes","No")</f>
        <v>No</v>
      </c>
      <c r="Y7672">
        <f>IF(CleanedData[[#This Row],[Recommend]]="Yes",1,0)</f>
        <v>0</v>
      </c>
      <c r="Z7672" s="6">
        <f>CleanedData[[#This Row],[Purchase Amount]]*0.15</f>
        <v>51.512999999999998</v>
      </c>
      <c r="AA7672" s="6">
        <f>CleanedData[[#This Row],[Purchase Amount]]*1.15</f>
        <v>394.93299999999999</v>
      </c>
    </row>
    <row r="7673" spans="1:27" x14ac:dyDescent="0.3">
      <c r="A7673">
        <v>9267</v>
      </c>
      <c r="B7673" t="s">
        <v>7898</v>
      </c>
      <c r="C7673" s="1">
        <v>45861</v>
      </c>
      <c r="D7673">
        <v>65</v>
      </c>
      <c r="E7673" t="s">
        <v>60</v>
      </c>
      <c r="F7673" t="s">
        <v>61</v>
      </c>
      <c r="G7673" t="s">
        <v>73</v>
      </c>
      <c r="H7673">
        <v>5</v>
      </c>
      <c r="I7673" t="s">
        <v>45</v>
      </c>
      <c r="J7673" t="s">
        <v>63</v>
      </c>
      <c r="K7673" t="s">
        <v>44</v>
      </c>
      <c r="L7673" t="s">
        <v>45</v>
      </c>
      <c r="N7673" t="s">
        <v>57</v>
      </c>
      <c r="O7673" t="s">
        <v>134</v>
      </c>
      <c r="P7673" t="s">
        <v>8646</v>
      </c>
      <c r="Q7673" t="s">
        <v>97</v>
      </c>
      <c r="R7673" s="6">
        <f>_xlfn.XLOOKUP(CleanedData[[#This Row],[Product]],'02_Lookup_Tables'!$A$2:$A$126,'02_Lookup_Tables'!$B$2:$B$126)</f>
        <v>84.23</v>
      </c>
      <c r="S7673" t="str">
        <f>VLOOKUP(CleanedData[[#This Row],[Product]],'02_Lookup_Tables'!$H$2:$I$126,2,FALSE)</f>
        <v>Food</v>
      </c>
      <c r="T7673" t="str">
        <f>VLOOKUP(CleanedData[[#This Row],[Province]],'02_Lookup_Tables'!$D$2:$E$10,2, FALSE)</f>
        <v>Southern Region</v>
      </c>
      <c r="U7673" t="str" cm="1">
        <f t="array" ref="U7673">_xlfn.IFS(CleanedData[[#This Row],[Purchase Amount]]&lt;500,"Low",
CleanedData[[#This Row],[Purchase Amount]]&lt;5000,"Medium",
TRUE,"High")</f>
        <v>Low</v>
      </c>
      <c r="V7673" t="str">
        <f>TEXT(CleanedData[[#This Row],[Date]],"mmmm")</f>
        <v>July</v>
      </c>
      <c r="W7673" t="str">
        <f>"Q"&amp;ROUNDUP(MONTH(CleanedData[[#This Row],[Date]])/3,0)</f>
        <v>Q3</v>
      </c>
      <c r="X7673" t="str">
        <f>IF(CleanedData[[#This Row],[Purchase Amount]]&gt;=5000,"Yes","No")</f>
        <v>No</v>
      </c>
      <c r="Y7673">
        <f>IF(CleanedData[[#This Row],[Recommend]]="Yes",1,0)</f>
        <v>1</v>
      </c>
      <c r="Z7673" s="6">
        <f>CleanedData[[#This Row],[Purchase Amount]]*0.15</f>
        <v>12.634500000000001</v>
      </c>
      <c r="AA7673" s="6">
        <f>CleanedData[[#This Row],[Purchase Amount]]*1.15</f>
        <v>96.864499999999992</v>
      </c>
    </row>
    <row r="7674" spans="1:27" x14ac:dyDescent="0.3">
      <c r="A7674">
        <v>9268</v>
      </c>
      <c r="B7674" t="s">
        <v>7899</v>
      </c>
      <c r="C7674" s="1">
        <v>45451</v>
      </c>
      <c r="D7674">
        <v>28</v>
      </c>
      <c r="E7674" t="s">
        <v>39</v>
      </c>
      <c r="F7674" t="s">
        <v>61</v>
      </c>
      <c r="G7674" t="s">
        <v>505</v>
      </c>
      <c r="H7674">
        <v>1</v>
      </c>
      <c r="I7674" t="s">
        <v>42</v>
      </c>
      <c r="J7674" t="s">
        <v>69</v>
      </c>
      <c r="K7674" t="s">
        <v>44</v>
      </c>
      <c r="L7674" t="s">
        <v>42</v>
      </c>
      <c r="M7674" t="s">
        <v>106</v>
      </c>
      <c r="N7674" t="s">
        <v>80</v>
      </c>
      <c r="O7674" t="s">
        <v>148</v>
      </c>
      <c r="P7674" t="s">
        <v>70</v>
      </c>
      <c r="Q7674" t="s">
        <v>58</v>
      </c>
      <c r="R7674" s="6">
        <f>_xlfn.XLOOKUP(CleanedData[[#This Row],[Product]],'02_Lookup_Tables'!$A$2:$A$126,'02_Lookup_Tables'!$B$2:$B$126)</f>
        <v>2572.02</v>
      </c>
      <c r="S7674" t="str">
        <f>VLOOKUP(CleanedData[[#This Row],[Product]],'02_Lookup_Tables'!$H$2:$I$126,2,FALSE)</f>
        <v>Home &amp; Living</v>
      </c>
      <c r="T7674" t="str">
        <f>VLOOKUP(CleanedData[[#This Row],[Province]],'02_Lookup_Tables'!$D$2:$E$10,2, FALSE)</f>
        <v>Southern Region</v>
      </c>
      <c r="U7674" t="str" cm="1">
        <f t="array" ref="U7674">_xlfn.IFS(CleanedData[[#This Row],[Purchase Amount]]&lt;500,"Low",
CleanedData[[#This Row],[Purchase Amount]]&lt;5000,"Medium",
TRUE,"High")</f>
        <v>Medium</v>
      </c>
      <c r="V7674" t="str">
        <f>TEXT(CleanedData[[#This Row],[Date]],"mmmm")</f>
        <v>June</v>
      </c>
      <c r="W7674" t="str">
        <f>"Q"&amp;ROUNDUP(MONTH(CleanedData[[#This Row],[Date]])/3,0)</f>
        <v>Q2</v>
      </c>
      <c r="X7674" t="str">
        <f>IF(CleanedData[[#This Row],[Purchase Amount]]&gt;=5000,"Yes","No")</f>
        <v>No</v>
      </c>
      <c r="Y7674">
        <f>IF(CleanedData[[#This Row],[Recommend]]="Yes",1,0)</f>
        <v>0</v>
      </c>
      <c r="Z7674" s="6">
        <f>CleanedData[[#This Row],[Purchase Amount]]*0.15</f>
        <v>385.803</v>
      </c>
      <c r="AA7674" s="6">
        <f>CleanedData[[#This Row],[Purchase Amount]]*1.15</f>
        <v>2957.8229999999999</v>
      </c>
    </row>
    <row r="7675" spans="1:27" x14ac:dyDescent="0.3">
      <c r="A7675">
        <v>9269</v>
      </c>
      <c r="B7675" t="s">
        <v>7900</v>
      </c>
      <c r="C7675" s="1">
        <v>45607</v>
      </c>
      <c r="E7675" t="s">
        <v>60</v>
      </c>
      <c r="F7675" t="s">
        <v>40</v>
      </c>
      <c r="G7675" t="s">
        <v>91</v>
      </c>
      <c r="H7675">
        <v>3</v>
      </c>
      <c r="I7675" t="s">
        <v>42</v>
      </c>
      <c r="J7675" t="s">
        <v>63</v>
      </c>
      <c r="K7675" t="s">
        <v>55</v>
      </c>
      <c r="L7675" t="s">
        <v>45</v>
      </c>
      <c r="M7675" t="s">
        <v>136</v>
      </c>
      <c r="N7675" t="s">
        <v>48</v>
      </c>
      <c r="O7675" t="s">
        <v>89</v>
      </c>
      <c r="P7675" t="s">
        <v>49</v>
      </c>
      <c r="Q7675" t="s">
        <v>166</v>
      </c>
      <c r="R7675" s="6">
        <f>_xlfn.XLOOKUP(CleanedData[[#This Row],[Product]],'02_Lookup_Tables'!$A$2:$A$126,'02_Lookup_Tables'!$B$2:$B$126)</f>
        <v>1370.56</v>
      </c>
      <c r="S7675" t="str">
        <f>VLOOKUP(CleanedData[[#This Row],[Product]],'02_Lookup_Tables'!$H$2:$I$126,2,FALSE)</f>
        <v>Electronics</v>
      </c>
      <c r="T7675" t="str">
        <f>VLOOKUP(CleanedData[[#This Row],[Province]],'02_Lookup_Tables'!$D$2:$E$10,2, FALSE)</f>
        <v>Northern Region</v>
      </c>
      <c r="U7675" t="str" cm="1">
        <f t="array" ref="U7675">_xlfn.IFS(CleanedData[[#This Row],[Purchase Amount]]&lt;500,"Low",
CleanedData[[#This Row],[Purchase Amount]]&lt;5000,"Medium",
TRUE,"High")</f>
        <v>Medium</v>
      </c>
      <c r="V7675" t="str">
        <f>TEXT(CleanedData[[#This Row],[Date]],"mmmm")</f>
        <v>November</v>
      </c>
      <c r="W7675" t="str">
        <f>"Q"&amp;ROUNDUP(MONTH(CleanedData[[#This Row],[Date]])/3,0)</f>
        <v>Q4</v>
      </c>
      <c r="X7675" t="str">
        <f>IF(CleanedData[[#This Row],[Purchase Amount]]&gt;=5000,"Yes","No")</f>
        <v>No</v>
      </c>
      <c r="Y7675">
        <f>IF(CleanedData[[#This Row],[Recommend]]="Yes",1,0)</f>
        <v>0</v>
      </c>
      <c r="Z7675" s="6">
        <f>CleanedData[[#This Row],[Purchase Amount]]*0.15</f>
        <v>205.58399999999997</v>
      </c>
      <c r="AA7675" s="6">
        <f>CleanedData[[#This Row],[Purchase Amount]]*1.15</f>
        <v>1576.1439999999998</v>
      </c>
    </row>
    <row r="7676" spans="1:27" x14ac:dyDescent="0.3">
      <c r="A7676">
        <v>9270</v>
      </c>
      <c r="B7676" t="s">
        <v>7901</v>
      </c>
      <c r="C7676" s="1">
        <v>45405</v>
      </c>
      <c r="D7676">
        <v>60</v>
      </c>
      <c r="E7676" t="s">
        <v>39</v>
      </c>
      <c r="F7676" t="s">
        <v>108</v>
      </c>
      <c r="G7676" t="s">
        <v>248</v>
      </c>
      <c r="H7676">
        <v>4</v>
      </c>
      <c r="I7676" t="s">
        <v>45</v>
      </c>
      <c r="J7676" t="s">
        <v>69</v>
      </c>
      <c r="K7676" t="s">
        <v>55</v>
      </c>
      <c r="L7676" t="s">
        <v>42</v>
      </c>
      <c r="M7676" t="s">
        <v>208</v>
      </c>
      <c r="N7676" t="s">
        <v>96</v>
      </c>
      <c r="O7676" t="s">
        <v>89</v>
      </c>
      <c r="P7676" t="s">
        <v>70</v>
      </c>
      <c r="Q7676" t="s">
        <v>50</v>
      </c>
      <c r="R7676" s="6">
        <f>_xlfn.XLOOKUP(CleanedData[[#This Row],[Product]],'02_Lookup_Tables'!$A$2:$A$126,'02_Lookup_Tables'!$B$2:$B$126)</f>
        <v>8798.49</v>
      </c>
      <c r="S7676" t="str">
        <f>VLOOKUP(CleanedData[[#This Row],[Product]],'02_Lookup_Tables'!$H$2:$I$126,2,FALSE)</f>
        <v>Toys &amp; Games</v>
      </c>
      <c r="T7676" t="str">
        <f>VLOOKUP(CleanedData[[#This Row],[Province]],'02_Lookup_Tables'!$D$2:$E$10,2, FALSE)</f>
        <v>Gauteng Region</v>
      </c>
      <c r="U7676" t="str" cm="1">
        <f t="array" ref="U7676">_xlfn.IFS(CleanedData[[#This Row],[Purchase Amount]]&lt;500,"Low",
CleanedData[[#This Row],[Purchase Amount]]&lt;5000,"Medium",
TRUE,"High")</f>
        <v>High</v>
      </c>
      <c r="V7676" t="str">
        <f>TEXT(CleanedData[[#This Row],[Date]],"mmmm")</f>
        <v>April</v>
      </c>
      <c r="W7676" t="str">
        <f>"Q"&amp;ROUNDUP(MONTH(CleanedData[[#This Row],[Date]])/3,0)</f>
        <v>Q2</v>
      </c>
      <c r="X7676" t="str">
        <f>IF(CleanedData[[#This Row],[Purchase Amount]]&gt;=5000,"Yes","No")</f>
        <v>Yes</v>
      </c>
      <c r="Y7676">
        <f>IF(CleanedData[[#This Row],[Recommend]]="Yes",1,0)</f>
        <v>1</v>
      </c>
      <c r="Z7676" s="6">
        <f>CleanedData[[#This Row],[Purchase Amount]]*0.15</f>
        <v>1319.7735</v>
      </c>
      <c r="AA7676" s="6">
        <f>CleanedData[[#This Row],[Purchase Amount]]*1.15</f>
        <v>10118.263499999999</v>
      </c>
    </row>
    <row r="7677" spans="1:27" x14ac:dyDescent="0.3">
      <c r="A7677">
        <v>9271</v>
      </c>
      <c r="B7677" t="s">
        <v>7902</v>
      </c>
      <c r="C7677" s="1">
        <v>45818</v>
      </c>
      <c r="D7677">
        <v>77</v>
      </c>
      <c r="E7677" t="s">
        <v>60</v>
      </c>
      <c r="F7677" t="s">
        <v>40</v>
      </c>
      <c r="G7677" t="s">
        <v>301</v>
      </c>
      <c r="H7677">
        <v>2</v>
      </c>
      <c r="I7677" t="s">
        <v>42</v>
      </c>
      <c r="J7677" t="s">
        <v>69</v>
      </c>
      <c r="K7677" t="s">
        <v>64</v>
      </c>
      <c r="L7677" t="s">
        <v>42</v>
      </c>
      <c r="M7677" t="s">
        <v>65</v>
      </c>
      <c r="N7677" t="s">
        <v>47</v>
      </c>
      <c r="O7677" t="s">
        <v>89</v>
      </c>
      <c r="P7677" t="s">
        <v>49</v>
      </c>
      <c r="Q7677" t="s">
        <v>97</v>
      </c>
      <c r="R7677" s="6">
        <f>_xlfn.XLOOKUP(CleanedData[[#This Row],[Product]],'02_Lookup_Tables'!$A$2:$A$126,'02_Lookup_Tables'!$B$2:$B$126)</f>
        <v>1000.7</v>
      </c>
      <c r="S7677" t="str">
        <f>VLOOKUP(CleanedData[[#This Row],[Product]],'02_Lookup_Tables'!$H$2:$I$126,2,FALSE)</f>
        <v>Toys &amp; Games</v>
      </c>
      <c r="T7677" t="str">
        <f>VLOOKUP(CleanedData[[#This Row],[Province]],'02_Lookup_Tables'!$D$2:$E$10,2, FALSE)</f>
        <v>Northern Region</v>
      </c>
      <c r="U7677" t="str" cm="1">
        <f t="array" ref="U7677">_xlfn.IFS(CleanedData[[#This Row],[Purchase Amount]]&lt;500,"Low",
CleanedData[[#This Row],[Purchase Amount]]&lt;5000,"Medium",
TRUE,"High")</f>
        <v>Medium</v>
      </c>
      <c r="V7677" t="str">
        <f>TEXT(CleanedData[[#This Row],[Date]],"mmmm")</f>
        <v>June</v>
      </c>
      <c r="W7677" t="str">
        <f>"Q"&amp;ROUNDUP(MONTH(CleanedData[[#This Row],[Date]])/3,0)</f>
        <v>Q2</v>
      </c>
      <c r="X7677" t="str">
        <f>IF(CleanedData[[#This Row],[Purchase Amount]]&gt;=5000,"Yes","No")</f>
        <v>No</v>
      </c>
      <c r="Y7677">
        <f>IF(CleanedData[[#This Row],[Recommend]]="Yes",1,0)</f>
        <v>0</v>
      </c>
      <c r="Z7677" s="6">
        <f>CleanedData[[#This Row],[Purchase Amount]]*0.15</f>
        <v>150.10499999999999</v>
      </c>
      <c r="AA7677" s="6">
        <f>CleanedData[[#This Row],[Purchase Amount]]*1.15</f>
        <v>1150.8050000000001</v>
      </c>
    </row>
    <row r="7678" spans="1:27" x14ac:dyDescent="0.3">
      <c r="A7678">
        <v>9272</v>
      </c>
      <c r="B7678" t="s">
        <v>7903</v>
      </c>
      <c r="C7678" s="1">
        <v>45887</v>
      </c>
      <c r="D7678">
        <v>69</v>
      </c>
      <c r="E7678" t="s">
        <v>39</v>
      </c>
      <c r="F7678" t="s">
        <v>61</v>
      </c>
      <c r="G7678" t="s">
        <v>173</v>
      </c>
      <c r="H7678">
        <v>4</v>
      </c>
      <c r="I7678" t="s">
        <v>45</v>
      </c>
      <c r="J7678" t="s">
        <v>74</v>
      </c>
      <c r="K7678" t="s">
        <v>44</v>
      </c>
      <c r="L7678" t="s">
        <v>45</v>
      </c>
      <c r="M7678" t="s">
        <v>184</v>
      </c>
      <c r="N7678" t="s">
        <v>96</v>
      </c>
      <c r="O7678" t="s">
        <v>148</v>
      </c>
      <c r="P7678" t="s">
        <v>49</v>
      </c>
      <c r="Q7678" t="s">
        <v>97</v>
      </c>
      <c r="R7678" s="6">
        <f>_xlfn.XLOOKUP(CleanedData[[#This Row],[Product]],'02_Lookup_Tables'!$A$2:$A$126,'02_Lookup_Tables'!$B$2:$B$126)</f>
        <v>13056.99</v>
      </c>
      <c r="S7678" t="str">
        <f>VLOOKUP(CleanedData[[#This Row],[Product]],'02_Lookup_Tables'!$H$2:$I$126,2,FALSE)</f>
        <v>Electronics</v>
      </c>
      <c r="T7678" t="str">
        <f>VLOOKUP(CleanedData[[#This Row],[Province]],'02_Lookup_Tables'!$D$2:$E$10,2, FALSE)</f>
        <v>Southern Region</v>
      </c>
      <c r="U7678" t="str" cm="1">
        <f t="array" ref="U7678">_xlfn.IFS(CleanedData[[#This Row],[Purchase Amount]]&lt;500,"Low",
CleanedData[[#This Row],[Purchase Amount]]&lt;5000,"Medium",
TRUE,"High")</f>
        <v>High</v>
      </c>
      <c r="V7678" t="str">
        <f>TEXT(CleanedData[[#This Row],[Date]],"mmmm")</f>
        <v>August</v>
      </c>
      <c r="W7678" t="str">
        <f>"Q"&amp;ROUNDUP(MONTH(CleanedData[[#This Row],[Date]])/3,0)</f>
        <v>Q3</v>
      </c>
      <c r="X7678" t="str">
        <f>IF(CleanedData[[#This Row],[Purchase Amount]]&gt;=5000,"Yes","No")</f>
        <v>Yes</v>
      </c>
      <c r="Y7678">
        <f>IF(CleanedData[[#This Row],[Recommend]]="Yes",1,0)</f>
        <v>1</v>
      </c>
      <c r="Z7678" s="6">
        <f>CleanedData[[#This Row],[Purchase Amount]]*0.15</f>
        <v>1958.5484999999999</v>
      </c>
      <c r="AA7678" s="6">
        <f>CleanedData[[#This Row],[Purchase Amount]]*1.15</f>
        <v>15015.538499999999</v>
      </c>
    </row>
    <row r="7679" spans="1:27" x14ac:dyDescent="0.3">
      <c r="A7679">
        <v>9273</v>
      </c>
      <c r="B7679" t="s">
        <v>7904</v>
      </c>
      <c r="C7679" s="1">
        <v>45306</v>
      </c>
      <c r="E7679" t="s">
        <v>52</v>
      </c>
      <c r="F7679" t="s">
        <v>125</v>
      </c>
      <c r="G7679" t="s">
        <v>381</v>
      </c>
      <c r="H7679">
        <v>1</v>
      </c>
      <c r="I7679" t="s">
        <v>42</v>
      </c>
      <c r="J7679" t="s">
        <v>69</v>
      </c>
      <c r="K7679" t="s">
        <v>64</v>
      </c>
      <c r="L7679" t="s">
        <v>42</v>
      </c>
      <c r="M7679" t="s">
        <v>85</v>
      </c>
      <c r="N7679" t="s">
        <v>80</v>
      </c>
      <c r="O7679" t="s">
        <v>48</v>
      </c>
      <c r="P7679" t="s">
        <v>49</v>
      </c>
      <c r="Q7679" t="s">
        <v>166</v>
      </c>
      <c r="R7679" s="6">
        <f>_xlfn.XLOOKUP(CleanedData[[#This Row],[Product]],'02_Lookup_Tables'!$A$2:$A$126,'02_Lookup_Tables'!$B$2:$B$126)</f>
        <v>786.78</v>
      </c>
      <c r="S7679" t="str">
        <f>VLOOKUP(CleanedData[[#This Row],[Product]],'02_Lookup_Tables'!$H$2:$I$126,2,FALSE)</f>
        <v>Apparel</v>
      </c>
      <c r="T7679" t="str">
        <f>VLOOKUP(CleanedData[[#This Row],[Province]],'02_Lookup_Tables'!$D$2:$E$10,2, FALSE)</f>
        <v>Western Region</v>
      </c>
      <c r="U7679" t="str" cm="1">
        <f t="array" ref="U7679">_xlfn.IFS(CleanedData[[#This Row],[Purchase Amount]]&lt;500,"Low",
CleanedData[[#This Row],[Purchase Amount]]&lt;5000,"Medium",
TRUE,"High")</f>
        <v>Medium</v>
      </c>
      <c r="V7679" t="str">
        <f>TEXT(CleanedData[[#This Row],[Date]],"mmmm")</f>
        <v>January</v>
      </c>
      <c r="W7679" t="str">
        <f>"Q"&amp;ROUNDUP(MONTH(CleanedData[[#This Row],[Date]])/3,0)</f>
        <v>Q1</v>
      </c>
      <c r="X7679" t="str">
        <f>IF(CleanedData[[#This Row],[Purchase Amount]]&gt;=5000,"Yes","No")</f>
        <v>No</v>
      </c>
      <c r="Y7679">
        <f>IF(CleanedData[[#This Row],[Recommend]]="Yes",1,0)</f>
        <v>0</v>
      </c>
      <c r="Z7679" s="6">
        <f>CleanedData[[#This Row],[Purchase Amount]]*0.15</f>
        <v>118.017</v>
      </c>
      <c r="AA7679" s="6">
        <f>CleanedData[[#This Row],[Purchase Amount]]*1.15</f>
        <v>904.79699999999991</v>
      </c>
    </row>
    <row r="7680" spans="1:27" x14ac:dyDescent="0.3">
      <c r="A7680">
        <v>9274</v>
      </c>
      <c r="B7680" t="s">
        <v>7905</v>
      </c>
      <c r="C7680" s="1">
        <v>45415</v>
      </c>
      <c r="D7680">
        <v>77</v>
      </c>
      <c r="E7680" t="s">
        <v>39</v>
      </c>
      <c r="F7680" t="s">
        <v>83</v>
      </c>
      <c r="G7680" t="s">
        <v>192</v>
      </c>
      <c r="H7680">
        <v>3</v>
      </c>
      <c r="I7680" t="s">
        <v>45</v>
      </c>
      <c r="J7680" t="s">
        <v>69</v>
      </c>
      <c r="K7680" t="s">
        <v>55</v>
      </c>
      <c r="L7680" t="s">
        <v>45</v>
      </c>
      <c r="N7680" t="s">
        <v>48</v>
      </c>
      <c r="O7680" t="s">
        <v>134</v>
      </c>
      <c r="P7680" t="s">
        <v>8646</v>
      </c>
      <c r="Q7680" t="s">
        <v>97</v>
      </c>
      <c r="R7680" s="6">
        <f>_xlfn.XLOOKUP(CleanedData[[#This Row],[Product]],'02_Lookup_Tables'!$A$2:$A$126,'02_Lookup_Tables'!$B$2:$B$126)</f>
        <v>13261</v>
      </c>
      <c r="S7680" t="str">
        <f>VLOOKUP(CleanedData[[#This Row],[Product]],'02_Lookup_Tables'!$H$2:$I$126,2,FALSE)</f>
        <v>Electronics</v>
      </c>
      <c r="T7680" t="str">
        <f>VLOOKUP(CleanedData[[#This Row],[Province]],'02_Lookup_Tables'!$D$2:$E$10,2, FALSE)</f>
        <v>Western Region</v>
      </c>
      <c r="U7680" t="str" cm="1">
        <f t="array" ref="U7680">_xlfn.IFS(CleanedData[[#This Row],[Purchase Amount]]&lt;500,"Low",
CleanedData[[#This Row],[Purchase Amount]]&lt;5000,"Medium",
TRUE,"High")</f>
        <v>High</v>
      </c>
      <c r="V7680" t="str">
        <f>TEXT(CleanedData[[#This Row],[Date]],"mmmm")</f>
        <v>May</v>
      </c>
      <c r="W7680" t="str">
        <f>"Q"&amp;ROUNDUP(MONTH(CleanedData[[#This Row],[Date]])/3,0)</f>
        <v>Q2</v>
      </c>
      <c r="X7680" t="str">
        <f>IF(CleanedData[[#This Row],[Purchase Amount]]&gt;=5000,"Yes","No")</f>
        <v>Yes</v>
      </c>
      <c r="Y7680">
        <f>IF(CleanedData[[#This Row],[Recommend]]="Yes",1,0)</f>
        <v>1</v>
      </c>
      <c r="Z7680" s="6">
        <f>CleanedData[[#This Row],[Purchase Amount]]*0.15</f>
        <v>1989.1499999999999</v>
      </c>
      <c r="AA7680" s="6">
        <f>CleanedData[[#This Row],[Purchase Amount]]*1.15</f>
        <v>15250.15</v>
      </c>
    </row>
    <row r="7681" spans="1:27" x14ac:dyDescent="0.3">
      <c r="A7681">
        <v>9276</v>
      </c>
      <c r="B7681" t="s">
        <v>7906</v>
      </c>
      <c r="C7681" s="1">
        <v>45931</v>
      </c>
      <c r="D7681">
        <v>56</v>
      </c>
      <c r="E7681" t="s">
        <v>39</v>
      </c>
      <c r="F7681" t="s">
        <v>77</v>
      </c>
      <c r="G7681" t="s">
        <v>205</v>
      </c>
      <c r="H7681">
        <v>2</v>
      </c>
      <c r="I7681" t="s">
        <v>42</v>
      </c>
      <c r="J7681" t="s">
        <v>54</v>
      </c>
      <c r="K7681" t="s">
        <v>44</v>
      </c>
      <c r="L7681" t="s">
        <v>42</v>
      </c>
      <c r="M7681" t="s">
        <v>156</v>
      </c>
      <c r="N7681" t="s">
        <v>47</v>
      </c>
      <c r="O7681" t="s">
        <v>148</v>
      </c>
      <c r="P7681" t="s">
        <v>70</v>
      </c>
      <c r="Q7681" t="s">
        <v>50</v>
      </c>
      <c r="R7681" s="6">
        <f>_xlfn.XLOOKUP(CleanedData[[#This Row],[Product]],'02_Lookup_Tables'!$A$2:$A$126,'02_Lookup_Tables'!$B$2:$B$126)</f>
        <v>139.72999999999999</v>
      </c>
      <c r="S7681" t="str">
        <f>VLOOKUP(CleanedData[[#This Row],[Product]],'02_Lookup_Tables'!$H$2:$I$126,2,FALSE)</f>
        <v>Beauty &amp; Personal Care</v>
      </c>
      <c r="T7681" t="str">
        <f>VLOOKUP(CleanedData[[#This Row],[Province]],'02_Lookup_Tables'!$D$2:$E$10,2, FALSE)</f>
        <v>Central Region</v>
      </c>
      <c r="U7681" t="str" cm="1">
        <f t="array" ref="U7681">_xlfn.IFS(CleanedData[[#This Row],[Purchase Amount]]&lt;500,"Low",
CleanedData[[#This Row],[Purchase Amount]]&lt;5000,"Medium",
TRUE,"High")</f>
        <v>Low</v>
      </c>
      <c r="V7681" t="str">
        <f>TEXT(CleanedData[[#This Row],[Date]],"mmmm")</f>
        <v>October</v>
      </c>
      <c r="W7681" t="str">
        <f>"Q"&amp;ROUNDUP(MONTH(CleanedData[[#This Row],[Date]])/3,0)</f>
        <v>Q4</v>
      </c>
      <c r="X7681" t="str">
        <f>IF(CleanedData[[#This Row],[Purchase Amount]]&gt;=5000,"Yes","No")</f>
        <v>No</v>
      </c>
      <c r="Y7681">
        <f>IF(CleanedData[[#This Row],[Recommend]]="Yes",1,0)</f>
        <v>0</v>
      </c>
      <c r="Z7681" s="6">
        <f>CleanedData[[#This Row],[Purchase Amount]]*0.15</f>
        <v>20.959499999999998</v>
      </c>
      <c r="AA7681" s="6">
        <f>CleanedData[[#This Row],[Purchase Amount]]*1.15</f>
        <v>160.68949999999998</v>
      </c>
    </row>
    <row r="7682" spans="1:27" x14ac:dyDescent="0.3">
      <c r="A7682">
        <v>9277</v>
      </c>
      <c r="B7682" t="s">
        <v>7907</v>
      </c>
      <c r="C7682" s="1">
        <v>45648</v>
      </c>
      <c r="D7682">
        <v>60</v>
      </c>
      <c r="E7682" t="s">
        <v>60</v>
      </c>
      <c r="F7682" t="s">
        <v>77</v>
      </c>
      <c r="G7682" t="s">
        <v>668</v>
      </c>
      <c r="H7682">
        <v>2</v>
      </c>
      <c r="I7682" t="s">
        <v>45</v>
      </c>
      <c r="J7682" t="s">
        <v>43</v>
      </c>
      <c r="K7682" t="s">
        <v>64</v>
      </c>
      <c r="L7682" t="s">
        <v>45</v>
      </c>
      <c r="M7682" t="s">
        <v>236</v>
      </c>
      <c r="N7682" t="s">
        <v>47</v>
      </c>
      <c r="O7682" t="s">
        <v>89</v>
      </c>
      <c r="P7682" t="s">
        <v>49</v>
      </c>
      <c r="Q7682" t="s">
        <v>50</v>
      </c>
      <c r="R7682" s="6">
        <f>_xlfn.XLOOKUP(CleanedData[[#This Row],[Product]],'02_Lookup_Tables'!$A$2:$A$126,'02_Lookup_Tables'!$B$2:$B$126)</f>
        <v>301.58</v>
      </c>
      <c r="S7682" t="str">
        <f>VLOOKUP(CleanedData[[#This Row],[Product]],'02_Lookup_Tables'!$H$2:$I$126,2,FALSE)</f>
        <v>Food</v>
      </c>
      <c r="T7682" t="str">
        <f>VLOOKUP(CleanedData[[#This Row],[Province]],'02_Lookup_Tables'!$D$2:$E$10,2, FALSE)</f>
        <v>Central Region</v>
      </c>
      <c r="U7682" t="str" cm="1">
        <f t="array" ref="U7682">_xlfn.IFS(CleanedData[[#This Row],[Purchase Amount]]&lt;500,"Low",
CleanedData[[#This Row],[Purchase Amount]]&lt;5000,"Medium",
TRUE,"High")</f>
        <v>Low</v>
      </c>
      <c r="V7682" t="str">
        <f>TEXT(CleanedData[[#This Row],[Date]],"mmmm")</f>
        <v>December</v>
      </c>
      <c r="W7682" t="str">
        <f>"Q"&amp;ROUNDUP(MONTH(CleanedData[[#This Row],[Date]])/3,0)</f>
        <v>Q4</v>
      </c>
      <c r="X7682" t="str">
        <f>IF(CleanedData[[#This Row],[Purchase Amount]]&gt;=5000,"Yes","No")</f>
        <v>No</v>
      </c>
      <c r="Y7682">
        <f>IF(CleanedData[[#This Row],[Recommend]]="Yes",1,0)</f>
        <v>1</v>
      </c>
      <c r="Z7682" s="6">
        <f>CleanedData[[#This Row],[Purchase Amount]]*0.15</f>
        <v>45.236999999999995</v>
      </c>
      <c r="AA7682" s="6">
        <f>CleanedData[[#This Row],[Purchase Amount]]*1.15</f>
        <v>346.81699999999995</v>
      </c>
    </row>
    <row r="7683" spans="1:27" x14ac:dyDescent="0.3">
      <c r="A7683">
        <v>9279</v>
      </c>
      <c r="B7683" t="s">
        <v>7908</v>
      </c>
      <c r="C7683" s="1">
        <v>45467</v>
      </c>
      <c r="D7683">
        <v>46</v>
      </c>
      <c r="E7683" t="s">
        <v>52</v>
      </c>
      <c r="F7683" t="s">
        <v>40</v>
      </c>
      <c r="G7683" t="s">
        <v>378</v>
      </c>
      <c r="H7683">
        <v>3</v>
      </c>
      <c r="I7683" t="s">
        <v>45</v>
      </c>
      <c r="J7683" t="s">
        <v>74</v>
      </c>
      <c r="K7683" t="s">
        <v>64</v>
      </c>
      <c r="L7683" t="s">
        <v>45</v>
      </c>
      <c r="M7683" t="s">
        <v>112</v>
      </c>
      <c r="N7683" t="s">
        <v>48</v>
      </c>
      <c r="O7683" t="s">
        <v>48</v>
      </c>
      <c r="P7683" t="s">
        <v>70</v>
      </c>
      <c r="Q7683" t="s">
        <v>93</v>
      </c>
      <c r="R7683" s="6">
        <f>_xlfn.XLOOKUP(CleanedData[[#This Row],[Product]],'02_Lookup_Tables'!$A$2:$A$126,'02_Lookup_Tables'!$B$2:$B$126)</f>
        <v>40.11</v>
      </c>
      <c r="S7683" t="str">
        <f>VLOOKUP(CleanedData[[#This Row],[Product]],'02_Lookup_Tables'!$H$2:$I$126,2,FALSE)</f>
        <v>Food</v>
      </c>
      <c r="T7683" t="str">
        <f>VLOOKUP(CleanedData[[#This Row],[Province]],'02_Lookup_Tables'!$D$2:$E$10,2, FALSE)</f>
        <v>Northern Region</v>
      </c>
      <c r="U7683" t="str" cm="1">
        <f t="array" ref="U7683">_xlfn.IFS(CleanedData[[#This Row],[Purchase Amount]]&lt;500,"Low",
CleanedData[[#This Row],[Purchase Amount]]&lt;5000,"Medium",
TRUE,"High")</f>
        <v>Low</v>
      </c>
      <c r="V7683" t="str">
        <f>TEXT(CleanedData[[#This Row],[Date]],"mmmm")</f>
        <v>June</v>
      </c>
      <c r="W7683" t="str">
        <f>"Q"&amp;ROUNDUP(MONTH(CleanedData[[#This Row],[Date]])/3,0)</f>
        <v>Q2</v>
      </c>
      <c r="X7683" t="str">
        <f>IF(CleanedData[[#This Row],[Purchase Amount]]&gt;=5000,"Yes","No")</f>
        <v>No</v>
      </c>
      <c r="Y7683">
        <f>IF(CleanedData[[#This Row],[Recommend]]="Yes",1,0)</f>
        <v>1</v>
      </c>
      <c r="Z7683" s="6">
        <f>CleanedData[[#This Row],[Purchase Amount]]*0.15</f>
        <v>6.0164999999999997</v>
      </c>
      <c r="AA7683" s="6">
        <f>CleanedData[[#This Row],[Purchase Amount]]*1.15</f>
        <v>46.126499999999993</v>
      </c>
    </row>
    <row r="7684" spans="1:27" x14ac:dyDescent="0.3">
      <c r="A7684">
        <v>9280</v>
      </c>
      <c r="B7684" t="s">
        <v>7909</v>
      </c>
      <c r="C7684" s="1">
        <v>45561</v>
      </c>
      <c r="D7684">
        <v>46</v>
      </c>
      <c r="E7684" t="s">
        <v>52</v>
      </c>
      <c r="F7684" t="s">
        <v>68</v>
      </c>
      <c r="G7684" t="s">
        <v>417</v>
      </c>
      <c r="H7684">
        <v>2</v>
      </c>
      <c r="I7684" t="s">
        <v>45</v>
      </c>
      <c r="J7684" t="s">
        <v>63</v>
      </c>
      <c r="K7684" t="s">
        <v>55</v>
      </c>
      <c r="L7684" t="s">
        <v>45</v>
      </c>
      <c r="M7684" t="s">
        <v>100</v>
      </c>
      <c r="N7684" t="s">
        <v>47</v>
      </c>
      <c r="O7684" t="s">
        <v>48</v>
      </c>
      <c r="P7684" t="s">
        <v>49</v>
      </c>
      <c r="Q7684" t="s">
        <v>93</v>
      </c>
      <c r="R7684" s="6">
        <f>_xlfn.XLOOKUP(CleanedData[[#This Row],[Product]],'02_Lookup_Tables'!$A$2:$A$126,'02_Lookup_Tables'!$B$2:$B$126)</f>
        <v>274.49</v>
      </c>
      <c r="S7684" t="str">
        <f>VLOOKUP(CleanedData[[#This Row],[Product]],'02_Lookup_Tables'!$H$2:$I$126,2,FALSE)</f>
        <v>Beauty &amp; Personal Care</v>
      </c>
      <c r="T7684" t="str">
        <f>VLOOKUP(CleanedData[[#This Row],[Province]],'02_Lookup_Tables'!$D$2:$E$10,2, FALSE)</f>
        <v>Northern Region</v>
      </c>
      <c r="U7684" t="str" cm="1">
        <f t="array" ref="U7684">_xlfn.IFS(CleanedData[[#This Row],[Purchase Amount]]&lt;500,"Low",
CleanedData[[#This Row],[Purchase Amount]]&lt;5000,"Medium",
TRUE,"High")</f>
        <v>Low</v>
      </c>
      <c r="V7684" t="str">
        <f>TEXT(CleanedData[[#This Row],[Date]],"mmmm")</f>
        <v>September</v>
      </c>
      <c r="W7684" t="str">
        <f>"Q"&amp;ROUNDUP(MONTH(CleanedData[[#This Row],[Date]])/3,0)</f>
        <v>Q3</v>
      </c>
      <c r="X7684" t="str">
        <f>IF(CleanedData[[#This Row],[Purchase Amount]]&gt;=5000,"Yes","No")</f>
        <v>No</v>
      </c>
      <c r="Y7684">
        <f>IF(CleanedData[[#This Row],[Recommend]]="Yes",1,0)</f>
        <v>1</v>
      </c>
      <c r="Z7684" s="6">
        <f>CleanedData[[#This Row],[Purchase Amount]]*0.15</f>
        <v>41.173499999999997</v>
      </c>
      <c r="AA7684" s="6">
        <f>CleanedData[[#This Row],[Purchase Amount]]*1.15</f>
        <v>315.6635</v>
      </c>
    </row>
    <row r="7685" spans="1:27" x14ac:dyDescent="0.3">
      <c r="A7685">
        <v>9282</v>
      </c>
      <c r="B7685" t="s">
        <v>7910</v>
      </c>
      <c r="C7685" s="1">
        <v>45314</v>
      </c>
      <c r="D7685">
        <v>45</v>
      </c>
      <c r="E7685" t="s">
        <v>52</v>
      </c>
      <c r="F7685" t="s">
        <v>68</v>
      </c>
      <c r="G7685" t="s">
        <v>378</v>
      </c>
      <c r="H7685">
        <v>2</v>
      </c>
      <c r="I7685" t="s">
        <v>42</v>
      </c>
      <c r="J7685" t="s">
        <v>63</v>
      </c>
      <c r="K7685" t="s">
        <v>44</v>
      </c>
      <c r="L7685" t="s">
        <v>42</v>
      </c>
      <c r="M7685" t="s">
        <v>140</v>
      </c>
      <c r="N7685" t="s">
        <v>47</v>
      </c>
      <c r="O7685" t="s">
        <v>148</v>
      </c>
      <c r="P7685" t="s">
        <v>70</v>
      </c>
      <c r="Q7685" t="s">
        <v>93</v>
      </c>
      <c r="R7685" s="6">
        <f>_xlfn.XLOOKUP(CleanedData[[#This Row],[Product]],'02_Lookup_Tables'!$A$2:$A$126,'02_Lookup_Tables'!$B$2:$B$126)</f>
        <v>40.11</v>
      </c>
      <c r="S7685" t="str">
        <f>VLOOKUP(CleanedData[[#This Row],[Product]],'02_Lookup_Tables'!$H$2:$I$126,2,FALSE)</f>
        <v>Food</v>
      </c>
      <c r="T7685" t="str">
        <f>VLOOKUP(CleanedData[[#This Row],[Province]],'02_Lookup_Tables'!$D$2:$E$10,2, FALSE)</f>
        <v>Northern Region</v>
      </c>
      <c r="U7685" t="str" cm="1">
        <f t="array" ref="U7685">_xlfn.IFS(CleanedData[[#This Row],[Purchase Amount]]&lt;500,"Low",
CleanedData[[#This Row],[Purchase Amount]]&lt;5000,"Medium",
TRUE,"High")</f>
        <v>Low</v>
      </c>
      <c r="V7685" t="str">
        <f>TEXT(CleanedData[[#This Row],[Date]],"mmmm")</f>
        <v>January</v>
      </c>
      <c r="W7685" t="str">
        <f>"Q"&amp;ROUNDUP(MONTH(CleanedData[[#This Row],[Date]])/3,0)</f>
        <v>Q1</v>
      </c>
      <c r="X7685" t="str">
        <f>IF(CleanedData[[#This Row],[Purchase Amount]]&gt;=5000,"Yes","No")</f>
        <v>No</v>
      </c>
      <c r="Y7685">
        <f>IF(CleanedData[[#This Row],[Recommend]]="Yes",1,0)</f>
        <v>0</v>
      </c>
      <c r="Z7685" s="6">
        <f>CleanedData[[#This Row],[Purchase Amount]]*0.15</f>
        <v>6.0164999999999997</v>
      </c>
      <c r="AA7685" s="6">
        <f>CleanedData[[#This Row],[Purchase Amount]]*1.15</f>
        <v>46.126499999999993</v>
      </c>
    </row>
    <row r="7686" spans="1:27" x14ac:dyDescent="0.3">
      <c r="A7686">
        <v>9285</v>
      </c>
      <c r="B7686" t="s">
        <v>7911</v>
      </c>
      <c r="C7686" s="1">
        <v>45757</v>
      </c>
      <c r="D7686">
        <v>73</v>
      </c>
      <c r="E7686" t="s">
        <v>52</v>
      </c>
      <c r="F7686" t="s">
        <v>83</v>
      </c>
      <c r="G7686" t="s">
        <v>280</v>
      </c>
      <c r="H7686">
        <v>5</v>
      </c>
      <c r="I7686" t="s">
        <v>42</v>
      </c>
      <c r="J7686" t="s">
        <v>74</v>
      </c>
      <c r="K7686" t="s">
        <v>44</v>
      </c>
      <c r="L7686" t="s">
        <v>45</v>
      </c>
      <c r="M7686" t="s">
        <v>65</v>
      </c>
      <c r="N7686" t="s">
        <v>57</v>
      </c>
      <c r="O7686" t="s">
        <v>89</v>
      </c>
      <c r="P7686" t="s">
        <v>70</v>
      </c>
      <c r="Q7686" t="s">
        <v>97</v>
      </c>
      <c r="R7686" s="6">
        <f>_xlfn.XLOOKUP(CleanedData[[#This Row],[Product]],'02_Lookup_Tables'!$A$2:$A$126,'02_Lookup_Tables'!$B$2:$B$126)</f>
        <v>759.97</v>
      </c>
      <c r="S7686" t="str">
        <f>VLOOKUP(CleanedData[[#This Row],[Product]],'02_Lookup_Tables'!$H$2:$I$126,2,FALSE)</f>
        <v>Apparel</v>
      </c>
      <c r="T7686" t="str">
        <f>VLOOKUP(CleanedData[[#This Row],[Province]],'02_Lookup_Tables'!$D$2:$E$10,2, FALSE)</f>
        <v>Western Region</v>
      </c>
      <c r="U7686" t="str" cm="1">
        <f t="array" ref="U7686">_xlfn.IFS(CleanedData[[#This Row],[Purchase Amount]]&lt;500,"Low",
CleanedData[[#This Row],[Purchase Amount]]&lt;5000,"Medium",
TRUE,"High")</f>
        <v>Medium</v>
      </c>
      <c r="V7686" t="str">
        <f>TEXT(CleanedData[[#This Row],[Date]],"mmmm")</f>
        <v>April</v>
      </c>
      <c r="W7686" t="str">
        <f>"Q"&amp;ROUNDUP(MONTH(CleanedData[[#This Row],[Date]])/3,0)</f>
        <v>Q2</v>
      </c>
      <c r="X7686" t="str">
        <f>IF(CleanedData[[#This Row],[Purchase Amount]]&gt;=5000,"Yes","No")</f>
        <v>No</v>
      </c>
      <c r="Y7686">
        <f>IF(CleanedData[[#This Row],[Recommend]]="Yes",1,0)</f>
        <v>0</v>
      </c>
      <c r="Z7686" s="6">
        <f>CleanedData[[#This Row],[Purchase Amount]]*0.15</f>
        <v>113.99550000000001</v>
      </c>
      <c r="AA7686" s="6">
        <f>CleanedData[[#This Row],[Purchase Amount]]*1.15</f>
        <v>873.96550000000002</v>
      </c>
    </row>
    <row r="7687" spans="1:27" x14ac:dyDescent="0.3">
      <c r="A7687">
        <v>9286</v>
      </c>
      <c r="B7687" t="s">
        <v>7912</v>
      </c>
      <c r="C7687" s="1">
        <v>45861</v>
      </c>
      <c r="D7687">
        <v>71</v>
      </c>
      <c r="E7687" t="s">
        <v>52</v>
      </c>
      <c r="F7687" t="s">
        <v>40</v>
      </c>
      <c r="G7687" t="s">
        <v>233</v>
      </c>
      <c r="H7687">
        <v>3</v>
      </c>
      <c r="I7687" t="s">
        <v>42</v>
      </c>
      <c r="J7687" t="s">
        <v>74</v>
      </c>
      <c r="K7687" t="s">
        <v>55</v>
      </c>
      <c r="L7687" t="s">
        <v>45</v>
      </c>
      <c r="M7687" t="s">
        <v>56</v>
      </c>
      <c r="N7687" t="s">
        <v>48</v>
      </c>
      <c r="O7687" t="s">
        <v>148</v>
      </c>
      <c r="P7687" t="s">
        <v>49</v>
      </c>
      <c r="Q7687" t="s">
        <v>97</v>
      </c>
      <c r="R7687" s="6">
        <f>_xlfn.XLOOKUP(CleanedData[[#This Row],[Product]],'02_Lookup_Tables'!$A$2:$A$126,'02_Lookup_Tables'!$B$2:$B$126)</f>
        <v>324.35000000000002</v>
      </c>
      <c r="S7687" t="str">
        <f>VLOOKUP(CleanedData[[#This Row],[Product]],'02_Lookup_Tables'!$H$2:$I$126,2,FALSE)</f>
        <v>Apparel</v>
      </c>
      <c r="T7687" t="str">
        <f>VLOOKUP(CleanedData[[#This Row],[Province]],'02_Lookup_Tables'!$D$2:$E$10,2, FALSE)</f>
        <v>Northern Region</v>
      </c>
      <c r="U7687" t="str" cm="1">
        <f t="array" ref="U7687">_xlfn.IFS(CleanedData[[#This Row],[Purchase Amount]]&lt;500,"Low",
CleanedData[[#This Row],[Purchase Amount]]&lt;5000,"Medium",
TRUE,"High")</f>
        <v>Low</v>
      </c>
      <c r="V7687" t="str">
        <f>TEXT(CleanedData[[#This Row],[Date]],"mmmm")</f>
        <v>July</v>
      </c>
      <c r="W7687" t="str">
        <f>"Q"&amp;ROUNDUP(MONTH(CleanedData[[#This Row],[Date]])/3,0)</f>
        <v>Q3</v>
      </c>
      <c r="X7687" t="str">
        <f>IF(CleanedData[[#This Row],[Purchase Amount]]&gt;=5000,"Yes","No")</f>
        <v>No</v>
      </c>
      <c r="Y7687">
        <f>IF(CleanedData[[#This Row],[Recommend]]="Yes",1,0)</f>
        <v>0</v>
      </c>
      <c r="Z7687" s="6">
        <f>CleanedData[[#This Row],[Purchase Amount]]*0.15</f>
        <v>48.652500000000003</v>
      </c>
      <c r="AA7687" s="6">
        <f>CleanedData[[#This Row],[Purchase Amount]]*1.15</f>
        <v>373.0025</v>
      </c>
    </row>
    <row r="7688" spans="1:27" x14ac:dyDescent="0.3">
      <c r="A7688">
        <v>9287</v>
      </c>
      <c r="B7688" t="s">
        <v>7913</v>
      </c>
      <c r="C7688" s="1">
        <v>45431</v>
      </c>
      <c r="E7688" t="s">
        <v>39</v>
      </c>
      <c r="F7688" t="s">
        <v>40</v>
      </c>
      <c r="G7688" t="s">
        <v>120</v>
      </c>
      <c r="H7688">
        <v>2</v>
      </c>
      <c r="I7688" t="s">
        <v>42</v>
      </c>
      <c r="J7688" t="s">
        <v>63</v>
      </c>
      <c r="K7688" t="s">
        <v>64</v>
      </c>
      <c r="L7688" t="s">
        <v>45</v>
      </c>
      <c r="M7688" t="s">
        <v>46</v>
      </c>
      <c r="N7688" t="s">
        <v>47</v>
      </c>
      <c r="O7688" t="s">
        <v>89</v>
      </c>
      <c r="P7688" t="s">
        <v>49</v>
      </c>
      <c r="Q7688" t="s">
        <v>166</v>
      </c>
      <c r="R7688" s="6">
        <f>_xlfn.XLOOKUP(CleanedData[[#This Row],[Product]],'02_Lookup_Tables'!$A$2:$A$126,'02_Lookup_Tables'!$B$2:$B$126)</f>
        <v>471.63</v>
      </c>
      <c r="S7688" t="str">
        <f>VLOOKUP(CleanedData[[#This Row],[Product]],'02_Lookup_Tables'!$H$2:$I$126,2,FALSE)</f>
        <v>Beauty &amp; Personal Care</v>
      </c>
      <c r="T7688" t="str">
        <f>VLOOKUP(CleanedData[[#This Row],[Province]],'02_Lookup_Tables'!$D$2:$E$10,2, FALSE)</f>
        <v>Northern Region</v>
      </c>
      <c r="U7688" t="str" cm="1">
        <f t="array" ref="U7688">_xlfn.IFS(CleanedData[[#This Row],[Purchase Amount]]&lt;500,"Low",
CleanedData[[#This Row],[Purchase Amount]]&lt;5000,"Medium",
TRUE,"High")</f>
        <v>Low</v>
      </c>
      <c r="V7688" t="str">
        <f>TEXT(CleanedData[[#This Row],[Date]],"mmmm")</f>
        <v>May</v>
      </c>
      <c r="W7688" t="str">
        <f>"Q"&amp;ROUNDUP(MONTH(CleanedData[[#This Row],[Date]])/3,0)</f>
        <v>Q2</v>
      </c>
      <c r="X7688" t="str">
        <f>IF(CleanedData[[#This Row],[Purchase Amount]]&gt;=5000,"Yes","No")</f>
        <v>No</v>
      </c>
      <c r="Y7688">
        <f>IF(CleanedData[[#This Row],[Recommend]]="Yes",1,0)</f>
        <v>0</v>
      </c>
      <c r="Z7688" s="6">
        <f>CleanedData[[#This Row],[Purchase Amount]]*0.15</f>
        <v>70.744500000000002</v>
      </c>
      <c r="AA7688" s="6">
        <f>CleanedData[[#This Row],[Purchase Amount]]*1.15</f>
        <v>542.3744999999999</v>
      </c>
    </row>
    <row r="7689" spans="1:27" x14ac:dyDescent="0.3">
      <c r="A7689">
        <v>9288</v>
      </c>
      <c r="B7689" t="s">
        <v>7914</v>
      </c>
      <c r="C7689" s="1">
        <v>45771</v>
      </c>
      <c r="D7689">
        <v>50</v>
      </c>
      <c r="E7689" t="s">
        <v>60</v>
      </c>
      <c r="F7689" t="s">
        <v>68</v>
      </c>
      <c r="G7689" t="s">
        <v>345</v>
      </c>
      <c r="H7689">
        <v>4</v>
      </c>
      <c r="I7689" t="s">
        <v>45</v>
      </c>
      <c r="J7689" t="s">
        <v>43</v>
      </c>
      <c r="K7689" t="s">
        <v>44</v>
      </c>
      <c r="L7689" t="s">
        <v>42</v>
      </c>
      <c r="M7689" t="s">
        <v>75</v>
      </c>
      <c r="N7689" t="s">
        <v>96</v>
      </c>
      <c r="O7689" t="s">
        <v>89</v>
      </c>
      <c r="P7689" t="s">
        <v>70</v>
      </c>
      <c r="Q7689" t="s">
        <v>93</v>
      </c>
      <c r="R7689" s="6">
        <f>_xlfn.XLOOKUP(CleanedData[[#This Row],[Product]],'02_Lookup_Tables'!$A$2:$A$126,'02_Lookup_Tables'!$B$2:$B$126)</f>
        <v>574.49</v>
      </c>
      <c r="S7689" t="str">
        <f>VLOOKUP(CleanedData[[#This Row],[Product]],'02_Lookup_Tables'!$H$2:$I$126,2,FALSE)</f>
        <v>Toys &amp; Games</v>
      </c>
      <c r="T7689" t="str">
        <f>VLOOKUP(CleanedData[[#This Row],[Province]],'02_Lookup_Tables'!$D$2:$E$10,2, FALSE)</f>
        <v>Northern Region</v>
      </c>
      <c r="U7689" t="str" cm="1">
        <f t="array" ref="U7689">_xlfn.IFS(CleanedData[[#This Row],[Purchase Amount]]&lt;500,"Low",
CleanedData[[#This Row],[Purchase Amount]]&lt;5000,"Medium",
TRUE,"High")</f>
        <v>Medium</v>
      </c>
      <c r="V7689" t="str">
        <f>TEXT(CleanedData[[#This Row],[Date]],"mmmm")</f>
        <v>April</v>
      </c>
      <c r="W7689" t="str">
        <f>"Q"&amp;ROUNDUP(MONTH(CleanedData[[#This Row],[Date]])/3,0)</f>
        <v>Q2</v>
      </c>
      <c r="X7689" t="str">
        <f>IF(CleanedData[[#This Row],[Purchase Amount]]&gt;=5000,"Yes","No")</f>
        <v>No</v>
      </c>
      <c r="Y7689">
        <f>IF(CleanedData[[#This Row],[Recommend]]="Yes",1,0)</f>
        <v>1</v>
      </c>
      <c r="Z7689" s="6">
        <f>CleanedData[[#This Row],[Purchase Amount]]*0.15</f>
        <v>86.173500000000004</v>
      </c>
      <c r="AA7689" s="6">
        <f>CleanedData[[#This Row],[Purchase Amount]]*1.15</f>
        <v>660.6635</v>
      </c>
    </row>
    <row r="7690" spans="1:27" x14ac:dyDescent="0.3">
      <c r="A7690">
        <v>9289</v>
      </c>
      <c r="B7690" t="s">
        <v>7915</v>
      </c>
      <c r="C7690" s="1">
        <v>45785</v>
      </c>
      <c r="D7690">
        <v>69</v>
      </c>
      <c r="E7690" t="s">
        <v>60</v>
      </c>
      <c r="F7690" t="s">
        <v>83</v>
      </c>
      <c r="G7690" t="s">
        <v>505</v>
      </c>
      <c r="H7690">
        <v>2</v>
      </c>
      <c r="I7690" t="s">
        <v>45</v>
      </c>
      <c r="J7690" t="s">
        <v>63</v>
      </c>
      <c r="K7690" t="s">
        <v>64</v>
      </c>
      <c r="L7690" t="s">
        <v>42</v>
      </c>
      <c r="M7690" t="s">
        <v>75</v>
      </c>
      <c r="N7690" t="s">
        <v>47</v>
      </c>
      <c r="O7690" t="s">
        <v>89</v>
      </c>
      <c r="P7690" t="s">
        <v>49</v>
      </c>
      <c r="Q7690" t="s">
        <v>97</v>
      </c>
      <c r="R7690" s="6">
        <f>_xlfn.XLOOKUP(CleanedData[[#This Row],[Product]],'02_Lookup_Tables'!$A$2:$A$126,'02_Lookup_Tables'!$B$2:$B$126)</f>
        <v>2572.02</v>
      </c>
      <c r="S7690" t="str">
        <f>VLOOKUP(CleanedData[[#This Row],[Product]],'02_Lookup_Tables'!$H$2:$I$126,2,FALSE)</f>
        <v>Home &amp; Living</v>
      </c>
      <c r="T7690" t="str">
        <f>VLOOKUP(CleanedData[[#This Row],[Province]],'02_Lookup_Tables'!$D$2:$E$10,2, FALSE)</f>
        <v>Western Region</v>
      </c>
      <c r="U7690" t="str" cm="1">
        <f t="array" ref="U7690">_xlfn.IFS(CleanedData[[#This Row],[Purchase Amount]]&lt;500,"Low",
CleanedData[[#This Row],[Purchase Amount]]&lt;5000,"Medium",
TRUE,"High")</f>
        <v>Medium</v>
      </c>
      <c r="V7690" t="str">
        <f>TEXT(CleanedData[[#This Row],[Date]],"mmmm")</f>
        <v>May</v>
      </c>
      <c r="W7690" t="str">
        <f>"Q"&amp;ROUNDUP(MONTH(CleanedData[[#This Row],[Date]])/3,0)</f>
        <v>Q2</v>
      </c>
      <c r="X7690" t="str">
        <f>IF(CleanedData[[#This Row],[Purchase Amount]]&gt;=5000,"Yes","No")</f>
        <v>No</v>
      </c>
      <c r="Y7690">
        <f>IF(CleanedData[[#This Row],[Recommend]]="Yes",1,0)</f>
        <v>1</v>
      </c>
      <c r="Z7690" s="6">
        <f>CleanedData[[#This Row],[Purchase Amount]]*0.15</f>
        <v>385.803</v>
      </c>
      <c r="AA7690" s="6">
        <f>CleanedData[[#This Row],[Purchase Amount]]*1.15</f>
        <v>2957.8229999999999</v>
      </c>
    </row>
    <row r="7691" spans="1:27" x14ac:dyDescent="0.3">
      <c r="A7691">
        <v>9290</v>
      </c>
      <c r="B7691" t="s">
        <v>7916</v>
      </c>
      <c r="C7691" s="1">
        <v>45312</v>
      </c>
      <c r="D7691">
        <v>73</v>
      </c>
      <c r="E7691" t="s">
        <v>52</v>
      </c>
      <c r="F7691" t="s">
        <v>40</v>
      </c>
      <c r="G7691" t="s">
        <v>378</v>
      </c>
      <c r="H7691">
        <v>3</v>
      </c>
      <c r="I7691" t="s">
        <v>42</v>
      </c>
      <c r="J7691" t="s">
        <v>43</v>
      </c>
      <c r="K7691" t="s">
        <v>55</v>
      </c>
      <c r="L7691" t="s">
        <v>42</v>
      </c>
      <c r="M7691" t="s">
        <v>147</v>
      </c>
      <c r="N7691" t="s">
        <v>48</v>
      </c>
      <c r="O7691" t="s">
        <v>148</v>
      </c>
      <c r="P7691" t="s">
        <v>49</v>
      </c>
      <c r="Q7691" t="s">
        <v>97</v>
      </c>
      <c r="R7691" s="6">
        <f>_xlfn.XLOOKUP(CleanedData[[#This Row],[Product]],'02_Lookup_Tables'!$A$2:$A$126,'02_Lookup_Tables'!$B$2:$B$126)</f>
        <v>40.11</v>
      </c>
      <c r="S7691" t="str">
        <f>VLOOKUP(CleanedData[[#This Row],[Product]],'02_Lookup_Tables'!$H$2:$I$126,2,FALSE)</f>
        <v>Food</v>
      </c>
      <c r="T7691" t="str">
        <f>VLOOKUP(CleanedData[[#This Row],[Province]],'02_Lookup_Tables'!$D$2:$E$10,2, FALSE)</f>
        <v>Northern Region</v>
      </c>
      <c r="U7691" t="str" cm="1">
        <f t="array" ref="U7691">_xlfn.IFS(CleanedData[[#This Row],[Purchase Amount]]&lt;500,"Low",
CleanedData[[#This Row],[Purchase Amount]]&lt;5000,"Medium",
TRUE,"High")</f>
        <v>Low</v>
      </c>
      <c r="V7691" t="str">
        <f>TEXT(CleanedData[[#This Row],[Date]],"mmmm")</f>
        <v>January</v>
      </c>
      <c r="W7691" t="str">
        <f>"Q"&amp;ROUNDUP(MONTH(CleanedData[[#This Row],[Date]])/3,0)</f>
        <v>Q1</v>
      </c>
      <c r="X7691" t="str">
        <f>IF(CleanedData[[#This Row],[Purchase Amount]]&gt;=5000,"Yes","No")</f>
        <v>No</v>
      </c>
      <c r="Y7691">
        <f>IF(CleanedData[[#This Row],[Recommend]]="Yes",1,0)</f>
        <v>0</v>
      </c>
      <c r="Z7691" s="6">
        <f>CleanedData[[#This Row],[Purchase Amount]]*0.15</f>
        <v>6.0164999999999997</v>
      </c>
      <c r="AA7691" s="6">
        <f>CleanedData[[#This Row],[Purchase Amount]]*1.15</f>
        <v>46.126499999999993</v>
      </c>
    </row>
    <row r="7692" spans="1:27" x14ac:dyDescent="0.3">
      <c r="A7692">
        <v>9294</v>
      </c>
      <c r="B7692" t="s">
        <v>7917</v>
      </c>
      <c r="C7692" s="1">
        <v>45464</v>
      </c>
      <c r="D7692">
        <v>54</v>
      </c>
      <c r="E7692" t="s">
        <v>52</v>
      </c>
      <c r="F7692" t="s">
        <v>77</v>
      </c>
      <c r="G7692" t="s">
        <v>406</v>
      </c>
      <c r="H7692">
        <v>1</v>
      </c>
      <c r="I7692" t="s">
        <v>45</v>
      </c>
      <c r="J7692" t="s">
        <v>69</v>
      </c>
      <c r="K7692" t="s">
        <v>44</v>
      </c>
      <c r="L7692" t="s">
        <v>42</v>
      </c>
      <c r="M7692" t="s">
        <v>208</v>
      </c>
      <c r="N7692" t="s">
        <v>80</v>
      </c>
      <c r="O7692" t="s">
        <v>89</v>
      </c>
      <c r="P7692" t="s">
        <v>49</v>
      </c>
      <c r="Q7692" t="s">
        <v>93</v>
      </c>
      <c r="R7692" s="6">
        <f>_xlfn.XLOOKUP(CleanedData[[#This Row],[Product]],'02_Lookup_Tables'!$A$2:$A$126,'02_Lookup_Tables'!$B$2:$B$126)</f>
        <v>996.44</v>
      </c>
      <c r="S7692" t="str">
        <f>VLOOKUP(CleanedData[[#This Row],[Product]],'02_Lookup_Tables'!$H$2:$I$126,2,FALSE)</f>
        <v>Sports &amp; Outdoors</v>
      </c>
      <c r="T7692" t="str">
        <f>VLOOKUP(CleanedData[[#This Row],[Province]],'02_Lookup_Tables'!$D$2:$E$10,2, FALSE)</f>
        <v>Central Region</v>
      </c>
      <c r="U7692" t="str" cm="1">
        <f t="array" ref="U7692">_xlfn.IFS(CleanedData[[#This Row],[Purchase Amount]]&lt;500,"Low",
CleanedData[[#This Row],[Purchase Amount]]&lt;5000,"Medium",
TRUE,"High")</f>
        <v>Medium</v>
      </c>
      <c r="V7692" t="str">
        <f>TEXT(CleanedData[[#This Row],[Date]],"mmmm")</f>
        <v>June</v>
      </c>
      <c r="W7692" t="str">
        <f>"Q"&amp;ROUNDUP(MONTH(CleanedData[[#This Row],[Date]])/3,0)</f>
        <v>Q2</v>
      </c>
      <c r="X7692" t="str">
        <f>IF(CleanedData[[#This Row],[Purchase Amount]]&gt;=5000,"Yes","No")</f>
        <v>No</v>
      </c>
      <c r="Y7692">
        <f>IF(CleanedData[[#This Row],[Recommend]]="Yes",1,0)</f>
        <v>1</v>
      </c>
      <c r="Z7692" s="6">
        <f>CleanedData[[#This Row],[Purchase Amount]]*0.15</f>
        <v>149.46600000000001</v>
      </c>
      <c r="AA7692" s="6">
        <f>CleanedData[[#This Row],[Purchase Amount]]*1.15</f>
        <v>1145.9059999999999</v>
      </c>
    </row>
    <row r="7693" spans="1:27" x14ac:dyDescent="0.3">
      <c r="A7693">
        <v>9298</v>
      </c>
      <c r="B7693" t="s">
        <v>7918</v>
      </c>
      <c r="C7693" s="1">
        <v>45627</v>
      </c>
      <c r="D7693">
        <v>31</v>
      </c>
      <c r="E7693" t="s">
        <v>60</v>
      </c>
      <c r="F7693" t="s">
        <v>40</v>
      </c>
      <c r="G7693" t="s">
        <v>460</v>
      </c>
      <c r="H7693">
        <v>4</v>
      </c>
      <c r="I7693" t="s">
        <v>42</v>
      </c>
      <c r="J7693" t="s">
        <v>69</v>
      </c>
      <c r="K7693" t="s">
        <v>44</v>
      </c>
      <c r="L7693" t="s">
        <v>45</v>
      </c>
      <c r="M7693" t="s">
        <v>208</v>
      </c>
      <c r="N7693" t="s">
        <v>96</v>
      </c>
      <c r="O7693" t="s">
        <v>89</v>
      </c>
      <c r="P7693" t="s">
        <v>70</v>
      </c>
      <c r="Q7693" t="s">
        <v>58</v>
      </c>
      <c r="R7693" s="6">
        <f>_xlfn.XLOOKUP(CleanedData[[#This Row],[Product]],'02_Lookup_Tables'!$A$2:$A$126,'02_Lookup_Tables'!$B$2:$B$126)</f>
        <v>880.49</v>
      </c>
      <c r="S7693" t="str">
        <f>VLOOKUP(CleanedData[[#This Row],[Product]],'02_Lookup_Tables'!$H$2:$I$126,2,FALSE)</f>
        <v>Home Devices</v>
      </c>
      <c r="T7693" t="str">
        <f>VLOOKUP(CleanedData[[#This Row],[Province]],'02_Lookup_Tables'!$D$2:$E$10,2, FALSE)</f>
        <v>Northern Region</v>
      </c>
      <c r="U7693" t="str" cm="1">
        <f t="array" ref="U7693">_xlfn.IFS(CleanedData[[#This Row],[Purchase Amount]]&lt;500,"Low",
CleanedData[[#This Row],[Purchase Amount]]&lt;5000,"Medium",
TRUE,"High")</f>
        <v>Medium</v>
      </c>
      <c r="V7693" t="str">
        <f>TEXT(CleanedData[[#This Row],[Date]],"mmmm")</f>
        <v>December</v>
      </c>
      <c r="W7693" t="str">
        <f>"Q"&amp;ROUNDUP(MONTH(CleanedData[[#This Row],[Date]])/3,0)</f>
        <v>Q4</v>
      </c>
      <c r="X7693" t="str">
        <f>IF(CleanedData[[#This Row],[Purchase Amount]]&gt;=5000,"Yes","No")</f>
        <v>No</v>
      </c>
      <c r="Y7693">
        <f>IF(CleanedData[[#This Row],[Recommend]]="Yes",1,0)</f>
        <v>0</v>
      </c>
      <c r="Z7693" s="6">
        <f>CleanedData[[#This Row],[Purchase Amount]]*0.15</f>
        <v>132.0735</v>
      </c>
      <c r="AA7693" s="6">
        <f>CleanedData[[#This Row],[Purchase Amount]]*1.15</f>
        <v>1012.5635</v>
      </c>
    </row>
    <row r="7694" spans="1:27" x14ac:dyDescent="0.3">
      <c r="A7694">
        <v>9299</v>
      </c>
      <c r="B7694" t="s">
        <v>7919</v>
      </c>
      <c r="C7694" s="1">
        <v>45460</v>
      </c>
      <c r="D7694">
        <v>35</v>
      </c>
      <c r="E7694" t="s">
        <v>52</v>
      </c>
      <c r="F7694" t="s">
        <v>130</v>
      </c>
      <c r="G7694" t="s">
        <v>139</v>
      </c>
      <c r="H7694">
        <v>2</v>
      </c>
      <c r="I7694" t="s">
        <v>45</v>
      </c>
      <c r="J7694" t="s">
        <v>43</v>
      </c>
      <c r="K7694" t="s">
        <v>44</v>
      </c>
      <c r="L7694" t="s">
        <v>42</v>
      </c>
      <c r="M7694" t="s">
        <v>65</v>
      </c>
      <c r="N7694" t="s">
        <v>47</v>
      </c>
      <c r="O7694" t="s">
        <v>89</v>
      </c>
      <c r="P7694" t="s">
        <v>49</v>
      </c>
      <c r="Q7694" t="s">
        <v>81</v>
      </c>
      <c r="R7694" s="6">
        <f>_xlfn.XLOOKUP(CleanedData[[#This Row],[Product]],'02_Lookup_Tables'!$A$2:$A$126,'02_Lookup_Tables'!$B$2:$B$126)</f>
        <v>2340.5700000000002</v>
      </c>
      <c r="S7694" t="str">
        <f>VLOOKUP(CleanedData[[#This Row],[Product]],'02_Lookup_Tables'!$H$2:$I$126,2,FALSE)</f>
        <v>Apparel</v>
      </c>
      <c r="T7694" t="str">
        <f>VLOOKUP(CleanedData[[#This Row],[Province]],'02_Lookup_Tables'!$D$2:$E$10,2, FALSE)</f>
        <v>Eastern Region</v>
      </c>
      <c r="U7694" t="str" cm="1">
        <f t="array" ref="U7694">_xlfn.IFS(CleanedData[[#This Row],[Purchase Amount]]&lt;500,"Low",
CleanedData[[#This Row],[Purchase Amount]]&lt;5000,"Medium",
TRUE,"High")</f>
        <v>Medium</v>
      </c>
      <c r="V7694" t="str">
        <f>TEXT(CleanedData[[#This Row],[Date]],"mmmm")</f>
        <v>June</v>
      </c>
      <c r="W7694" t="str">
        <f>"Q"&amp;ROUNDUP(MONTH(CleanedData[[#This Row],[Date]])/3,0)</f>
        <v>Q2</v>
      </c>
      <c r="X7694" t="str">
        <f>IF(CleanedData[[#This Row],[Purchase Amount]]&gt;=5000,"Yes","No")</f>
        <v>No</v>
      </c>
      <c r="Y7694">
        <f>IF(CleanedData[[#This Row],[Recommend]]="Yes",1,0)</f>
        <v>1</v>
      </c>
      <c r="Z7694" s="6">
        <f>CleanedData[[#This Row],[Purchase Amount]]*0.15</f>
        <v>351.08550000000002</v>
      </c>
      <c r="AA7694" s="6">
        <f>CleanedData[[#This Row],[Purchase Amount]]*1.15</f>
        <v>2691.6554999999998</v>
      </c>
    </row>
    <row r="7695" spans="1:27" x14ac:dyDescent="0.3">
      <c r="A7695">
        <v>9300</v>
      </c>
      <c r="B7695" t="s">
        <v>7920</v>
      </c>
      <c r="C7695" s="1">
        <v>45646</v>
      </c>
      <c r="D7695">
        <v>58</v>
      </c>
      <c r="E7695" t="s">
        <v>39</v>
      </c>
      <c r="F7695" t="s">
        <v>61</v>
      </c>
      <c r="G7695" t="s">
        <v>345</v>
      </c>
      <c r="H7695">
        <v>3</v>
      </c>
      <c r="I7695" t="s">
        <v>45</v>
      </c>
      <c r="J7695" t="s">
        <v>69</v>
      </c>
      <c r="K7695" t="s">
        <v>64</v>
      </c>
      <c r="L7695" t="s">
        <v>42</v>
      </c>
      <c r="M7695" t="s">
        <v>46</v>
      </c>
      <c r="N7695" t="s">
        <v>48</v>
      </c>
      <c r="O7695" t="s">
        <v>89</v>
      </c>
      <c r="P7695" t="s">
        <v>49</v>
      </c>
      <c r="Q7695" t="s">
        <v>50</v>
      </c>
      <c r="R7695" s="6">
        <f>_xlfn.XLOOKUP(CleanedData[[#This Row],[Product]],'02_Lookup_Tables'!$A$2:$A$126,'02_Lookup_Tables'!$B$2:$B$126)</f>
        <v>574.49</v>
      </c>
      <c r="S7695" t="str">
        <f>VLOOKUP(CleanedData[[#This Row],[Product]],'02_Lookup_Tables'!$H$2:$I$126,2,FALSE)</f>
        <v>Toys &amp; Games</v>
      </c>
      <c r="T7695" t="str">
        <f>VLOOKUP(CleanedData[[#This Row],[Province]],'02_Lookup_Tables'!$D$2:$E$10,2, FALSE)</f>
        <v>Southern Region</v>
      </c>
      <c r="U7695" t="str" cm="1">
        <f t="array" ref="U7695">_xlfn.IFS(CleanedData[[#This Row],[Purchase Amount]]&lt;500,"Low",
CleanedData[[#This Row],[Purchase Amount]]&lt;5000,"Medium",
TRUE,"High")</f>
        <v>Medium</v>
      </c>
      <c r="V7695" t="str">
        <f>TEXT(CleanedData[[#This Row],[Date]],"mmmm")</f>
        <v>December</v>
      </c>
      <c r="W7695" t="str">
        <f>"Q"&amp;ROUNDUP(MONTH(CleanedData[[#This Row],[Date]])/3,0)</f>
        <v>Q4</v>
      </c>
      <c r="X7695" t="str">
        <f>IF(CleanedData[[#This Row],[Purchase Amount]]&gt;=5000,"Yes","No")</f>
        <v>No</v>
      </c>
      <c r="Y7695">
        <f>IF(CleanedData[[#This Row],[Recommend]]="Yes",1,0)</f>
        <v>1</v>
      </c>
      <c r="Z7695" s="6">
        <f>CleanedData[[#This Row],[Purchase Amount]]*0.15</f>
        <v>86.173500000000004</v>
      </c>
      <c r="AA7695" s="6">
        <f>CleanedData[[#This Row],[Purchase Amount]]*1.15</f>
        <v>660.6635</v>
      </c>
    </row>
    <row r="7696" spans="1:27" x14ac:dyDescent="0.3">
      <c r="A7696">
        <v>9301</v>
      </c>
      <c r="B7696" t="s">
        <v>7921</v>
      </c>
      <c r="C7696" s="1">
        <v>45930</v>
      </c>
      <c r="D7696">
        <v>54</v>
      </c>
      <c r="E7696" t="s">
        <v>39</v>
      </c>
      <c r="F7696" t="s">
        <v>83</v>
      </c>
      <c r="G7696" t="s">
        <v>419</v>
      </c>
      <c r="H7696">
        <v>1</v>
      </c>
      <c r="I7696" t="s">
        <v>42</v>
      </c>
      <c r="J7696" t="s">
        <v>54</v>
      </c>
      <c r="K7696" t="s">
        <v>55</v>
      </c>
      <c r="L7696" t="s">
        <v>45</v>
      </c>
      <c r="N7696" t="s">
        <v>80</v>
      </c>
      <c r="O7696" t="s">
        <v>134</v>
      </c>
      <c r="P7696" t="s">
        <v>8646</v>
      </c>
      <c r="Q7696" t="s">
        <v>93</v>
      </c>
      <c r="R7696" s="6">
        <f>_xlfn.XLOOKUP(CleanedData[[#This Row],[Product]],'02_Lookup_Tables'!$A$2:$A$126,'02_Lookup_Tables'!$B$2:$B$126)</f>
        <v>96.11</v>
      </c>
      <c r="S7696" t="str">
        <f>VLOOKUP(CleanedData[[#This Row],[Product]],'02_Lookup_Tables'!$H$2:$I$126,2,FALSE)</f>
        <v>Apparel</v>
      </c>
      <c r="T7696" t="str">
        <f>VLOOKUP(CleanedData[[#This Row],[Province]],'02_Lookup_Tables'!$D$2:$E$10,2, FALSE)</f>
        <v>Western Region</v>
      </c>
      <c r="U7696" t="str" cm="1">
        <f t="array" ref="U7696">_xlfn.IFS(CleanedData[[#This Row],[Purchase Amount]]&lt;500,"Low",
CleanedData[[#This Row],[Purchase Amount]]&lt;5000,"Medium",
TRUE,"High")</f>
        <v>Low</v>
      </c>
      <c r="V7696" t="str">
        <f>TEXT(CleanedData[[#This Row],[Date]],"mmmm")</f>
        <v>September</v>
      </c>
      <c r="W7696" t="str">
        <f>"Q"&amp;ROUNDUP(MONTH(CleanedData[[#This Row],[Date]])/3,0)</f>
        <v>Q3</v>
      </c>
      <c r="X7696" t="str">
        <f>IF(CleanedData[[#This Row],[Purchase Amount]]&gt;=5000,"Yes","No")</f>
        <v>No</v>
      </c>
      <c r="Y7696">
        <f>IF(CleanedData[[#This Row],[Recommend]]="Yes",1,0)</f>
        <v>0</v>
      </c>
      <c r="Z7696" s="6">
        <f>CleanedData[[#This Row],[Purchase Amount]]*0.15</f>
        <v>14.416499999999999</v>
      </c>
      <c r="AA7696" s="6">
        <f>CleanedData[[#This Row],[Purchase Amount]]*1.15</f>
        <v>110.52649999999998</v>
      </c>
    </row>
    <row r="7697" spans="1:27" x14ac:dyDescent="0.3">
      <c r="A7697">
        <v>9302</v>
      </c>
      <c r="B7697" t="s">
        <v>7922</v>
      </c>
      <c r="C7697" s="1">
        <v>45443</v>
      </c>
      <c r="D7697">
        <v>31</v>
      </c>
      <c r="E7697" t="s">
        <v>60</v>
      </c>
      <c r="F7697" t="s">
        <v>130</v>
      </c>
      <c r="G7697" t="s">
        <v>323</v>
      </c>
      <c r="H7697">
        <v>1</v>
      </c>
      <c r="I7697" t="s">
        <v>45</v>
      </c>
      <c r="J7697" t="s">
        <v>54</v>
      </c>
      <c r="K7697" t="s">
        <v>44</v>
      </c>
      <c r="L7697" t="s">
        <v>45</v>
      </c>
      <c r="M7697" t="s">
        <v>151</v>
      </c>
      <c r="N7697" t="s">
        <v>80</v>
      </c>
      <c r="O7697" t="s">
        <v>89</v>
      </c>
      <c r="P7697" t="s">
        <v>49</v>
      </c>
      <c r="Q7697" t="s">
        <v>58</v>
      </c>
      <c r="R7697" s="6">
        <f>_xlfn.XLOOKUP(CleanedData[[#This Row],[Product]],'02_Lookup_Tables'!$A$2:$A$126,'02_Lookup_Tables'!$B$2:$B$126)</f>
        <v>463.48</v>
      </c>
      <c r="S7697" t="str">
        <f>VLOOKUP(CleanedData[[#This Row],[Product]],'02_Lookup_Tables'!$H$2:$I$126,2,FALSE)</f>
        <v>Electronics</v>
      </c>
      <c r="T7697" t="str">
        <f>VLOOKUP(CleanedData[[#This Row],[Province]],'02_Lookup_Tables'!$D$2:$E$10,2, FALSE)</f>
        <v>Eastern Region</v>
      </c>
      <c r="U7697" t="str" cm="1">
        <f t="array" ref="U7697">_xlfn.IFS(CleanedData[[#This Row],[Purchase Amount]]&lt;500,"Low",
CleanedData[[#This Row],[Purchase Amount]]&lt;5000,"Medium",
TRUE,"High")</f>
        <v>Low</v>
      </c>
      <c r="V7697" t="str">
        <f>TEXT(CleanedData[[#This Row],[Date]],"mmmm")</f>
        <v>May</v>
      </c>
      <c r="W7697" t="str">
        <f>"Q"&amp;ROUNDUP(MONTH(CleanedData[[#This Row],[Date]])/3,0)</f>
        <v>Q2</v>
      </c>
      <c r="X7697" t="str">
        <f>IF(CleanedData[[#This Row],[Purchase Amount]]&gt;=5000,"Yes","No")</f>
        <v>No</v>
      </c>
      <c r="Y7697">
        <f>IF(CleanedData[[#This Row],[Recommend]]="Yes",1,0)</f>
        <v>1</v>
      </c>
      <c r="Z7697" s="6">
        <f>CleanedData[[#This Row],[Purchase Amount]]*0.15</f>
        <v>69.522000000000006</v>
      </c>
      <c r="AA7697" s="6">
        <f>CleanedData[[#This Row],[Purchase Amount]]*1.15</f>
        <v>533.00199999999995</v>
      </c>
    </row>
    <row r="7698" spans="1:27" x14ac:dyDescent="0.3">
      <c r="A7698">
        <v>9303</v>
      </c>
      <c r="B7698" t="s">
        <v>7923</v>
      </c>
      <c r="C7698" s="1">
        <v>45871</v>
      </c>
      <c r="D7698">
        <v>59</v>
      </c>
      <c r="E7698" t="s">
        <v>39</v>
      </c>
      <c r="F7698" t="s">
        <v>83</v>
      </c>
      <c r="G7698" t="s">
        <v>478</v>
      </c>
      <c r="H7698">
        <v>5</v>
      </c>
      <c r="I7698" t="s">
        <v>42</v>
      </c>
      <c r="J7698" t="s">
        <v>63</v>
      </c>
      <c r="K7698" t="s">
        <v>44</v>
      </c>
      <c r="L7698" t="s">
        <v>42</v>
      </c>
      <c r="M7698" t="s">
        <v>92</v>
      </c>
      <c r="N7698" t="s">
        <v>57</v>
      </c>
      <c r="O7698" t="s">
        <v>89</v>
      </c>
      <c r="P7698" t="s">
        <v>70</v>
      </c>
      <c r="Q7698" t="s">
        <v>50</v>
      </c>
      <c r="R7698" s="6">
        <f>_xlfn.XLOOKUP(CleanedData[[#This Row],[Product]],'02_Lookup_Tables'!$A$2:$A$126,'02_Lookup_Tables'!$B$2:$B$126)</f>
        <v>4507.63</v>
      </c>
      <c r="S7698" t="str">
        <f>VLOOKUP(CleanedData[[#This Row],[Product]],'02_Lookup_Tables'!$H$2:$I$126,2,FALSE)</f>
        <v>Sports &amp; Outdoors</v>
      </c>
      <c r="T7698" t="str">
        <f>VLOOKUP(CleanedData[[#This Row],[Province]],'02_Lookup_Tables'!$D$2:$E$10,2, FALSE)</f>
        <v>Western Region</v>
      </c>
      <c r="U7698" t="str" cm="1">
        <f t="array" ref="U7698">_xlfn.IFS(CleanedData[[#This Row],[Purchase Amount]]&lt;500,"Low",
CleanedData[[#This Row],[Purchase Amount]]&lt;5000,"Medium",
TRUE,"High")</f>
        <v>Medium</v>
      </c>
      <c r="V7698" t="str">
        <f>TEXT(CleanedData[[#This Row],[Date]],"mmmm")</f>
        <v>August</v>
      </c>
      <c r="W7698" t="str">
        <f>"Q"&amp;ROUNDUP(MONTH(CleanedData[[#This Row],[Date]])/3,0)</f>
        <v>Q3</v>
      </c>
      <c r="X7698" t="str">
        <f>IF(CleanedData[[#This Row],[Purchase Amount]]&gt;=5000,"Yes","No")</f>
        <v>No</v>
      </c>
      <c r="Y7698">
        <f>IF(CleanedData[[#This Row],[Recommend]]="Yes",1,0)</f>
        <v>0</v>
      </c>
      <c r="Z7698" s="6">
        <f>CleanedData[[#This Row],[Purchase Amount]]*0.15</f>
        <v>676.14449999999999</v>
      </c>
      <c r="AA7698" s="6">
        <f>CleanedData[[#This Row],[Purchase Amount]]*1.15</f>
        <v>5183.7744999999995</v>
      </c>
    </row>
    <row r="7699" spans="1:27" x14ac:dyDescent="0.3">
      <c r="A7699">
        <v>9304</v>
      </c>
      <c r="B7699" t="s">
        <v>7924</v>
      </c>
      <c r="C7699" s="1">
        <v>45295</v>
      </c>
      <c r="D7699">
        <v>63</v>
      </c>
      <c r="E7699" t="s">
        <v>60</v>
      </c>
      <c r="F7699" t="s">
        <v>68</v>
      </c>
      <c r="G7699" t="s">
        <v>278</v>
      </c>
      <c r="H7699">
        <v>4</v>
      </c>
      <c r="I7699" t="s">
        <v>42</v>
      </c>
      <c r="J7699" t="s">
        <v>69</v>
      </c>
      <c r="K7699" t="s">
        <v>44</v>
      </c>
      <c r="L7699" t="s">
        <v>42</v>
      </c>
      <c r="M7699" t="s">
        <v>112</v>
      </c>
      <c r="N7699" t="s">
        <v>96</v>
      </c>
      <c r="O7699" t="s">
        <v>48</v>
      </c>
      <c r="P7699" t="s">
        <v>49</v>
      </c>
      <c r="Q7699" t="s">
        <v>50</v>
      </c>
      <c r="R7699" s="6">
        <f>_xlfn.XLOOKUP(CleanedData[[#This Row],[Product]],'02_Lookup_Tables'!$A$2:$A$126,'02_Lookup_Tables'!$B$2:$B$126)</f>
        <v>45.96</v>
      </c>
      <c r="S7699" t="str">
        <f>VLOOKUP(CleanedData[[#This Row],[Product]],'02_Lookup_Tables'!$H$2:$I$126,2,FALSE)</f>
        <v>Food</v>
      </c>
      <c r="T7699" t="str">
        <f>VLOOKUP(CleanedData[[#This Row],[Province]],'02_Lookup_Tables'!$D$2:$E$10,2, FALSE)</f>
        <v>Northern Region</v>
      </c>
      <c r="U7699" t="str" cm="1">
        <f t="array" ref="U7699">_xlfn.IFS(CleanedData[[#This Row],[Purchase Amount]]&lt;500,"Low",
CleanedData[[#This Row],[Purchase Amount]]&lt;5000,"Medium",
TRUE,"High")</f>
        <v>Low</v>
      </c>
      <c r="V7699" t="str">
        <f>TEXT(CleanedData[[#This Row],[Date]],"mmmm")</f>
        <v>January</v>
      </c>
      <c r="W7699" t="str">
        <f>"Q"&amp;ROUNDUP(MONTH(CleanedData[[#This Row],[Date]])/3,0)</f>
        <v>Q1</v>
      </c>
      <c r="X7699" t="str">
        <f>IF(CleanedData[[#This Row],[Purchase Amount]]&gt;=5000,"Yes","No")</f>
        <v>No</v>
      </c>
      <c r="Y7699">
        <f>IF(CleanedData[[#This Row],[Recommend]]="Yes",1,0)</f>
        <v>0</v>
      </c>
      <c r="Z7699" s="6">
        <f>CleanedData[[#This Row],[Purchase Amount]]*0.15</f>
        <v>6.8940000000000001</v>
      </c>
      <c r="AA7699" s="6">
        <f>CleanedData[[#This Row],[Purchase Amount]]*1.15</f>
        <v>52.853999999999999</v>
      </c>
    </row>
    <row r="7700" spans="1:27" x14ac:dyDescent="0.3">
      <c r="A7700">
        <v>9305</v>
      </c>
      <c r="B7700" t="s">
        <v>7925</v>
      </c>
      <c r="C7700" s="1">
        <v>45789</v>
      </c>
      <c r="D7700">
        <v>49</v>
      </c>
      <c r="E7700" t="s">
        <v>52</v>
      </c>
      <c r="F7700" t="s">
        <v>40</v>
      </c>
      <c r="G7700" t="s">
        <v>150</v>
      </c>
      <c r="H7700">
        <v>2</v>
      </c>
      <c r="I7700" t="s">
        <v>42</v>
      </c>
      <c r="J7700" t="s">
        <v>69</v>
      </c>
      <c r="K7700" t="s">
        <v>55</v>
      </c>
      <c r="L7700" t="s">
        <v>42</v>
      </c>
      <c r="M7700" t="s">
        <v>85</v>
      </c>
      <c r="N7700" t="s">
        <v>47</v>
      </c>
      <c r="O7700" t="s">
        <v>48</v>
      </c>
      <c r="P7700" t="s">
        <v>49</v>
      </c>
      <c r="Q7700" t="s">
        <v>93</v>
      </c>
      <c r="R7700" s="6">
        <f>_xlfn.XLOOKUP(CleanedData[[#This Row],[Product]],'02_Lookup_Tables'!$A$2:$A$126,'02_Lookup_Tables'!$B$2:$B$126)</f>
        <v>14808.31</v>
      </c>
      <c r="S7700" t="str">
        <f>VLOOKUP(CleanedData[[#This Row],[Product]],'02_Lookup_Tables'!$H$2:$I$126,2,FALSE)</f>
        <v>Electronics</v>
      </c>
      <c r="T7700" t="str">
        <f>VLOOKUP(CleanedData[[#This Row],[Province]],'02_Lookup_Tables'!$D$2:$E$10,2, FALSE)</f>
        <v>Northern Region</v>
      </c>
      <c r="U7700" t="str" cm="1">
        <f t="array" ref="U7700">_xlfn.IFS(CleanedData[[#This Row],[Purchase Amount]]&lt;500,"Low",
CleanedData[[#This Row],[Purchase Amount]]&lt;5000,"Medium",
TRUE,"High")</f>
        <v>High</v>
      </c>
      <c r="V7700" t="str">
        <f>TEXT(CleanedData[[#This Row],[Date]],"mmmm")</f>
        <v>May</v>
      </c>
      <c r="W7700" t="str">
        <f>"Q"&amp;ROUNDUP(MONTH(CleanedData[[#This Row],[Date]])/3,0)</f>
        <v>Q2</v>
      </c>
      <c r="X7700" t="str">
        <f>IF(CleanedData[[#This Row],[Purchase Amount]]&gt;=5000,"Yes","No")</f>
        <v>Yes</v>
      </c>
      <c r="Y7700">
        <f>IF(CleanedData[[#This Row],[Recommend]]="Yes",1,0)</f>
        <v>0</v>
      </c>
      <c r="Z7700" s="6">
        <f>CleanedData[[#This Row],[Purchase Amount]]*0.15</f>
        <v>2221.2464999999997</v>
      </c>
      <c r="AA7700" s="6">
        <f>CleanedData[[#This Row],[Purchase Amount]]*1.15</f>
        <v>17029.556499999999</v>
      </c>
    </row>
    <row r="7701" spans="1:27" x14ac:dyDescent="0.3">
      <c r="A7701">
        <v>9306</v>
      </c>
      <c r="B7701" t="s">
        <v>7926</v>
      </c>
      <c r="C7701" s="1">
        <v>45322</v>
      </c>
      <c r="D7701">
        <v>48</v>
      </c>
      <c r="E7701" t="s">
        <v>39</v>
      </c>
      <c r="F7701" t="s">
        <v>72</v>
      </c>
      <c r="G7701" t="s">
        <v>976</v>
      </c>
      <c r="H7701">
        <v>5</v>
      </c>
      <c r="I7701" t="s">
        <v>42</v>
      </c>
      <c r="J7701" t="s">
        <v>43</v>
      </c>
      <c r="K7701" t="s">
        <v>64</v>
      </c>
      <c r="L7701" t="s">
        <v>45</v>
      </c>
      <c r="M7701" t="s">
        <v>196</v>
      </c>
      <c r="N7701" t="s">
        <v>57</v>
      </c>
      <c r="O7701" t="s">
        <v>89</v>
      </c>
      <c r="P7701" t="s">
        <v>70</v>
      </c>
      <c r="Q7701" t="s">
        <v>93</v>
      </c>
      <c r="R7701" s="6">
        <f>_xlfn.XLOOKUP(CleanedData[[#This Row],[Product]],'02_Lookup_Tables'!$A$2:$A$126,'02_Lookup_Tables'!$B$2:$B$126)</f>
        <v>412.16</v>
      </c>
      <c r="S7701" t="str">
        <f>VLOOKUP(CleanedData[[#This Row],[Product]],'02_Lookup_Tables'!$H$2:$I$126,2,FALSE)</f>
        <v>Apparel</v>
      </c>
      <c r="T7701" t="str">
        <f>VLOOKUP(CleanedData[[#This Row],[Province]],'02_Lookup_Tables'!$D$2:$E$10,2, FALSE)</f>
        <v>Central Region</v>
      </c>
      <c r="U7701" t="str" cm="1">
        <f t="array" ref="U7701">_xlfn.IFS(CleanedData[[#This Row],[Purchase Amount]]&lt;500,"Low",
CleanedData[[#This Row],[Purchase Amount]]&lt;5000,"Medium",
TRUE,"High")</f>
        <v>Low</v>
      </c>
      <c r="V7701" t="str">
        <f>TEXT(CleanedData[[#This Row],[Date]],"mmmm")</f>
        <v>January</v>
      </c>
      <c r="W7701" t="str">
        <f>"Q"&amp;ROUNDUP(MONTH(CleanedData[[#This Row],[Date]])/3,0)</f>
        <v>Q1</v>
      </c>
      <c r="X7701" t="str">
        <f>IF(CleanedData[[#This Row],[Purchase Amount]]&gt;=5000,"Yes","No")</f>
        <v>No</v>
      </c>
      <c r="Y7701">
        <f>IF(CleanedData[[#This Row],[Recommend]]="Yes",1,0)</f>
        <v>0</v>
      </c>
      <c r="Z7701" s="6">
        <f>CleanedData[[#This Row],[Purchase Amount]]*0.15</f>
        <v>61.823999999999998</v>
      </c>
      <c r="AA7701" s="6">
        <f>CleanedData[[#This Row],[Purchase Amount]]*1.15</f>
        <v>473.98399999999998</v>
      </c>
    </row>
    <row r="7702" spans="1:27" x14ac:dyDescent="0.3">
      <c r="A7702">
        <v>9307</v>
      </c>
      <c r="B7702" t="s">
        <v>7927</v>
      </c>
      <c r="C7702" s="1">
        <v>45769</v>
      </c>
      <c r="D7702">
        <v>36</v>
      </c>
      <c r="E7702" t="s">
        <v>60</v>
      </c>
      <c r="F7702" t="s">
        <v>77</v>
      </c>
      <c r="G7702" t="s">
        <v>146</v>
      </c>
      <c r="H7702">
        <v>3</v>
      </c>
      <c r="I7702" t="s">
        <v>42</v>
      </c>
      <c r="J7702" t="s">
        <v>63</v>
      </c>
      <c r="K7702" t="s">
        <v>64</v>
      </c>
      <c r="L7702" t="s">
        <v>42</v>
      </c>
      <c r="M7702" t="s">
        <v>236</v>
      </c>
      <c r="N7702" t="s">
        <v>48</v>
      </c>
      <c r="O7702" t="s">
        <v>89</v>
      </c>
      <c r="P7702" t="s">
        <v>49</v>
      </c>
      <c r="Q7702" t="s">
        <v>81</v>
      </c>
      <c r="R7702" s="6">
        <f>_xlfn.XLOOKUP(CleanedData[[#This Row],[Product]],'02_Lookup_Tables'!$A$2:$A$126,'02_Lookup_Tables'!$B$2:$B$126)</f>
        <v>27815.439999999999</v>
      </c>
      <c r="S7702" t="str">
        <f>VLOOKUP(CleanedData[[#This Row],[Product]],'02_Lookup_Tables'!$H$2:$I$126,2,FALSE)</f>
        <v>Electronics</v>
      </c>
      <c r="T7702" t="str">
        <f>VLOOKUP(CleanedData[[#This Row],[Province]],'02_Lookup_Tables'!$D$2:$E$10,2, FALSE)</f>
        <v>Central Region</v>
      </c>
      <c r="U7702" t="str" cm="1">
        <f t="array" ref="U7702">_xlfn.IFS(CleanedData[[#This Row],[Purchase Amount]]&lt;500,"Low",
CleanedData[[#This Row],[Purchase Amount]]&lt;5000,"Medium",
TRUE,"High")</f>
        <v>High</v>
      </c>
      <c r="V7702" t="str">
        <f>TEXT(CleanedData[[#This Row],[Date]],"mmmm")</f>
        <v>April</v>
      </c>
      <c r="W7702" t="str">
        <f>"Q"&amp;ROUNDUP(MONTH(CleanedData[[#This Row],[Date]])/3,0)</f>
        <v>Q2</v>
      </c>
      <c r="X7702" t="str">
        <f>IF(CleanedData[[#This Row],[Purchase Amount]]&gt;=5000,"Yes","No")</f>
        <v>Yes</v>
      </c>
      <c r="Y7702">
        <f>IF(CleanedData[[#This Row],[Recommend]]="Yes",1,0)</f>
        <v>0</v>
      </c>
      <c r="Z7702" s="6">
        <f>CleanedData[[#This Row],[Purchase Amount]]*0.15</f>
        <v>4172.3159999999998</v>
      </c>
      <c r="AA7702" s="6">
        <f>CleanedData[[#This Row],[Purchase Amount]]*1.15</f>
        <v>31987.755999999998</v>
      </c>
    </row>
    <row r="7703" spans="1:27" x14ac:dyDescent="0.3">
      <c r="A7703">
        <v>9308</v>
      </c>
      <c r="B7703" t="s">
        <v>7928</v>
      </c>
      <c r="C7703" s="1">
        <v>45437</v>
      </c>
      <c r="D7703">
        <v>33</v>
      </c>
      <c r="E7703" t="s">
        <v>60</v>
      </c>
      <c r="F7703" t="s">
        <v>61</v>
      </c>
      <c r="G7703" t="s">
        <v>307</v>
      </c>
      <c r="H7703">
        <v>5</v>
      </c>
      <c r="I7703" t="s">
        <v>45</v>
      </c>
      <c r="J7703" t="s">
        <v>69</v>
      </c>
      <c r="K7703" t="s">
        <v>55</v>
      </c>
      <c r="L7703" t="s">
        <v>42</v>
      </c>
      <c r="M7703" t="s">
        <v>56</v>
      </c>
      <c r="N7703" t="s">
        <v>57</v>
      </c>
      <c r="O7703" t="s">
        <v>148</v>
      </c>
      <c r="P7703" t="s">
        <v>49</v>
      </c>
      <c r="Q7703" t="s">
        <v>58</v>
      </c>
      <c r="R7703" s="6">
        <f>_xlfn.XLOOKUP(CleanedData[[#This Row],[Product]],'02_Lookup_Tables'!$A$2:$A$126,'02_Lookup_Tables'!$B$2:$B$126)</f>
        <v>824.74</v>
      </c>
      <c r="S7703" t="str">
        <f>VLOOKUP(CleanedData[[#This Row],[Product]],'02_Lookup_Tables'!$H$2:$I$126,2,FALSE)</f>
        <v>Apparel</v>
      </c>
      <c r="T7703" t="str">
        <f>VLOOKUP(CleanedData[[#This Row],[Province]],'02_Lookup_Tables'!$D$2:$E$10,2, FALSE)</f>
        <v>Southern Region</v>
      </c>
      <c r="U7703" t="str" cm="1">
        <f t="array" ref="U7703">_xlfn.IFS(CleanedData[[#This Row],[Purchase Amount]]&lt;500,"Low",
CleanedData[[#This Row],[Purchase Amount]]&lt;5000,"Medium",
TRUE,"High")</f>
        <v>Medium</v>
      </c>
      <c r="V7703" t="str">
        <f>TEXT(CleanedData[[#This Row],[Date]],"mmmm")</f>
        <v>May</v>
      </c>
      <c r="W7703" t="str">
        <f>"Q"&amp;ROUNDUP(MONTH(CleanedData[[#This Row],[Date]])/3,0)</f>
        <v>Q2</v>
      </c>
      <c r="X7703" t="str">
        <f>IF(CleanedData[[#This Row],[Purchase Amount]]&gt;=5000,"Yes","No")</f>
        <v>No</v>
      </c>
      <c r="Y7703">
        <f>IF(CleanedData[[#This Row],[Recommend]]="Yes",1,0)</f>
        <v>1</v>
      </c>
      <c r="Z7703" s="6">
        <f>CleanedData[[#This Row],[Purchase Amount]]*0.15</f>
        <v>123.711</v>
      </c>
      <c r="AA7703" s="6">
        <f>CleanedData[[#This Row],[Purchase Amount]]*1.15</f>
        <v>948.45099999999991</v>
      </c>
    </row>
    <row r="7704" spans="1:27" x14ac:dyDescent="0.3">
      <c r="A7704">
        <v>9309</v>
      </c>
      <c r="B7704" t="s">
        <v>7929</v>
      </c>
      <c r="C7704" s="1">
        <v>45555</v>
      </c>
      <c r="D7704">
        <v>51</v>
      </c>
      <c r="E7704" t="s">
        <v>39</v>
      </c>
      <c r="F7704" t="s">
        <v>61</v>
      </c>
      <c r="G7704" t="s">
        <v>109</v>
      </c>
      <c r="H7704">
        <v>1</v>
      </c>
      <c r="I7704" t="s">
        <v>42</v>
      </c>
      <c r="J7704" t="s">
        <v>63</v>
      </c>
      <c r="K7704" t="s">
        <v>55</v>
      </c>
      <c r="L7704" t="s">
        <v>45</v>
      </c>
      <c r="M7704" t="s">
        <v>140</v>
      </c>
      <c r="N7704" t="s">
        <v>80</v>
      </c>
      <c r="O7704" t="s">
        <v>148</v>
      </c>
      <c r="P7704" t="s">
        <v>70</v>
      </c>
      <c r="Q7704" t="s">
        <v>93</v>
      </c>
      <c r="R7704" s="6">
        <f>_xlfn.XLOOKUP(CleanedData[[#This Row],[Product]],'02_Lookup_Tables'!$A$2:$A$126,'02_Lookup_Tables'!$B$2:$B$126)</f>
        <v>228.08</v>
      </c>
      <c r="S7704" t="str">
        <f>VLOOKUP(CleanedData[[#This Row],[Product]],'02_Lookup_Tables'!$H$2:$I$126,2,FALSE)</f>
        <v>Apparel</v>
      </c>
      <c r="T7704" t="str">
        <f>VLOOKUP(CleanedData[[#This Row],[Province]],'02_Lookup_Tables'!$D$2:$E$10,2, FALSE)</f>
        <v>Southern Region</v>
      </c>
      <c r="U7704" t="str" cm="1">
        <f t="array" ref="U7704">_xlfn.IFS(CleanedData[[#This Row],[Purchase Amount]]&lt;500,"Low",
CleanedData[[#This Row],[Purchase Amount]]&lt;5000,"Medium",
TRUE,"High")</f>
        <v>Low</v>
      </c>
      <c r="V7704" t="str">
        <f>TEXT(CleanedData[[#This Row],[Date]],"mmmm")</f>
        <v>September</v>
      </c>
      <c r="W7704" t="str">
        <f>"Q"&amp;ROUNDUP(MONTH(CleanedData[[#This Row],[Date]])/3,0)</f>
        <v>Q3</v>
      </c>
      <c r="X7704" t="str">
        <f>IF(CleanedData[[#This Row],[Purchase Amount]]&gt;=5000,"Yes","No")</f>
        <v>No</v>
      </c>
      <c r="Y7704">
        <f>IF(CleanedData[[#This Row],[Recommend]]="Yes",1,0)</f>
        <v>0</v>
      </c>
      <c r="Z7704" s="6">
        <f>CleanedData[[#This Row],[Purchase Amount]]*0.15</f>
        <v>34.212000000000003</v>
      </c>
      <c r="AA7704" s="6">
        <f>CleanedData[[#This Row],[Purchase Amount]]*1.15</f>
        <v>262.29199999999997</v>
      </c>
    </row>
    <row r="7705" spans="1:27" x14ac:dyDescent="0.3">
      <c r="A7705">
        <v>9310</v>
      </c>
      <c r="B7705" t="s">
        <v>7930</v>
      </c>
      <c r="C7705" s="1">
        <v>45329</v>
      </c>
      <c r="E7705" t="s">
        <v>52</v>
      </c>
      <c r="F7705" t="s">
        <v>125</v>
      </c>
      <c r="G7705" t="s">
        <v>291</v>
      </c>
      <c r="H7705">
        <v>4</v>
      </c>
      <c r="I7705" t="s">
        <v>45</v>
      </c>
      <c r="J7705" t="s">
        <v>54</v>
      </c>
      <c r="K7705" t="s">
        <v>64</v>
      </c>
      <c r="L7705" t="s">
        <v>45</v>
      </c>
      <c r="M7705" t="s">
        <v>151</v>
      </c>
      <c r="N7705" t="s">
        <v>96</v>
      </c>
      <c r="O7705" t="s">
        <v>89</v>
      </c>
      <c r="P7705" t="s">
        <v>70</v>
      </c>
      <c r="Q7705" t="s">
        <v>166</v>
      </c>
      <c r="R7705" s="6">
        <f>_xlfn.XLOOKUP(CleanedData[[#This Row],[Product]],'02_Lookup_Tables'!$A$2:$A$126,'02_Lookup_Tables'!$B$2:$B$126)</f>
        <v>1171.25</v>
      </c>
      <c r="S7705" t="str">
        <f>VLOOKUP(CleanedData[[#This Row],[Product]],'02_Lookup_Tables'!$H$2:$I$126,2,FALSE)</f>
        <v>Toys &amp; Games</v>
      </c>
      <c r="T7705" t="str">
        <f>VLOOKUP(CleanedData[[#This Row],[Province]],'02_Lookup_Tables'!$D$2:$E$10,2, FALSE)</f>
        <v>Western Region</v>
      </c>
      <c r="U7705" t="str" cm="1">
        <f t="array" ref="U7705">_xlfn.IFS(CleanedData[[#This Row],[Purchase Amount]]&lt;500,"Low",
CleanedData[[#This Row],[Purchase Amount]]&lt;5000,"Medium",
TRUE,"High")</f>
        <v>Medium</v>
      </c>
      <c r="V7705" t="str">
        <f>TEXT(CleanedData[[#This Row],[Date]],"mmmm")</f>
        <v>February</v>
      </c>
      <c r="W7705" t="str">
        <f>"Q"&amp;ROUNDUP(MONTH(CleanedData[[#This Row],[Date]])/3,0)</f>
        <v>Q1</v>
      </c>
      <c r="X7705" t="str">
        <f>IF(CleanedData[[#This Row],[Purchase Amount]]&gt;=5000,"Yes","No")</f>
        <v>No</v>
      </c>
      <c r="Y7705">
        <f>IF(CleanedData[[#This Row],[Recommend]]="Yes",1,0)</f>
        <v>1</v>
      </c>
      <c r="Z7705" s="6">
        <f>CleanedData[[#This Row],[Purchase Amount]]*0.15</f>
        <v>175.6875</v>
      </c>
      <c r="AA7705" s="6">
        <f>CleanedData[[#This Row],[Purchase Amount]]*1.15</f>
        <v>1346.9375</v>
      </c>
    </row>
    <row r="7706" spans="1:27" x14ac:dyDescent="0.3">
      <c r="A7706">
        <v>9311</v>
      </c>
      <c r="B7706" t="s">
        <v>7931</v>
      </c>
      <c r="C7706" s="1">
        <v>45360</v>
      </c>
      <c r="D7706">
        <v>37</v>
      </c>
      <c r="E7706" t="s">
        <v>60</v>
      </c>
      <c r="F7706" t="s">
        <v>77</v>
      </c>
      <c r="G7706" t="s">
        <v>146</v>
      </c>
      <c r="H7706">
        <v>3</v>
      </c>
      <c r="I7706" t="s">
        <v>42</v>
      </c>
      <c r="J7706" t="s">
        <v>43</v>
      </c>
      <c r="K7706" t="s">
        <v>64</v>
      </c>
      <c r="L7706" t="s">
        <v>42</v>
      </c>
      <c r="M7706" t="s">
        <v>100</v>
      </c>
      <c r="N7706" t="s">
        <v>48</v>
      </c>
      <c r="O7706" t="s">
        <v>48</v>
      </c>
      <c r="P7706" t="s">
        <v>70</v>
      </c>
      <c r="Q7706" t="s">
        <v>81</v>
      </c>
      <c r="R7706" s="6">
        <f>_xlfn.XLOOKUP(CleanedData[[#This Row],[Product]],'02_Lookup_Tables'!$A$2:$A$126,'02_Lookup_Tables'!$B$2:$B$126)</f>
        <v>27815.439999999999</v>
      </c>
      <c r="S7706" t="str">
        <f>VLOOKUP(CleanedData[[#This Row],[Product]],'02_Lookup_Tables'!$H$2:$I$126,2,FALSE)</f>
        <v>Electronics</v>
      </c>
      <c r="T7706" t="str">
        <f>VLOOKUP(CleanedData[[#This Row],[Province]],'02_Lookup_Tables'!$D$2:$E$10,2, FALSE)</f>
        <v>Central Region</v>
      </c>
      <c r="U7706" t="str" cm="1">
        <f t="array" ref="U7706">_xlfn.IFS(CleanedData[[#This Row],[Purchase Amount]]&lt;500,"Low",
CleanedData[[#This Row],[Purchase Amount]]&lt;5000,"Medium",
TRUE,"High")</f>
        <v>High</v>
      </c>
      <c r="V7706" t="str">
        <f>TEXT(CleanedData[[#This Row],[Date]],"mmmm")</f>
        <v>March</v>
      </c>
      <c r="W7706" t="str">
        <f>"Q"&amp;ROUNDUP(MONTH(CleanedData[[#This Row],[Date]])/3,0)</f>
        <v>Q1</v>
      </c>
      <c r="X7706" t="str">
        <f>IF(CleanedData[[#This Row],[Purchase Amount]]&gt;=5000,"Yes","No")</f>
        <v>Yes</v>
      </c>
      <c r="Y7706">
        <f>IF(CleanedData[[#This Row],[Recommend]]="Yes",1,0)</f>
        <v>0</v>
      </c>
      <c r="Z7706" s="6">
        <f>CleanedData[[#This Row],[Purchase Amount]]*0.15</f>
        <v>4172.3159999999998</v>
      </c>
      <c r="AA7706" s="6">
        <f>CleanedData[[#This Row],[Purchase Amount]]*1.15</f>
        <v>31987.755999999998</v>
      </c>
    </row>
    <row r="7707" spans="1:27" x14ac:dyDescent="0.3">
      <c r="A7707">
        <v>9312</v>
      </c>
      <c r="B7707" t="s">
        <v>7932</v>
      </c>
      <c r="C7707" s="1">
        <v>45746</v>
      </c>
      <c r="D7707">
        <v>44</v>
      </c>
      <c r="E7707" t="s">
        <v>60</v>
      </c>
      <c r="F7707" t="s">
        <v>83</v>
      </c>
      <c r="G7707" t="s">
        <v>99</v>
      </c>
      <c r="H7707">
        <v>4</v>
      </c>
      <c r="I7707" t="s">
        <v>42</v>
      </c>
      <c r="J7707" t="s">
        <v>43</v>
      </c>
      <c r="K7707" t="s">
        <v>64</v>
      </c>
      <c r="L7707" t="s">
        <v>45</v>
      </c>
      <c r="M7707" t="s">
        <v>56</v>
      </c>
      <c r="N7707" t="s">
        <v>96</v>
      </c>
      <c r="O7707" t="s">
        <v>148</v>
      </c>
      <c r="P7707" t="s">
        <v>49</v>
      </c>
      <c r="Q7707" t="s">
        <v>81</v>
      </c>
      <c r="R7707" s="6">
        <f>_xlfn.XLOOKUP(CleanedData[[#This Row],[Product]],'02_Lookup_Tables'!$A$2:$A$126,'02_Lookup_Tables'!$B$2:$B$126)</f>
        <v>43.23</v>
      </c>
      <c r="S7707" t="str">
        <f>VLOOKUP(CleanedData[[#This Row],[Product]],'02_Lookup_Tables'!$H$2:$I$126,2,FALSE)</f>
        <v>Food</v>
      </c>
      <c r="T7707" t="str">
        <f>VLOOKUP(CleanedData[[#This Row],[Province]],'02_Lookup_Tables'!$D$2:$E$10,2, FALSE)</f>
        <v>Western Region</v>
      </c>
      <c r="U7707" t="str" cm="1">
        <f t="array" ref="U7707">_xlfn.IFS(CleanedData[[#This Row],[Purchase Amount]]&lt;500,"Low",
CleanedData[[#This Row],[Purchase Amount]]&lt;5000,"Medium",
TRUE,"High")</f>
        <v>Low</v>
      </c>
      <c r="V7707" t="str">
        <f>TEXT(CleanedData[[#This Row],[Date]],"mmmm")</f>
        <v>March</v>
      </c>
      <c r="W7707" t="str">
        <f>"Q"&amp;ROUNDUP(MONTH(CleanedData[[#This Row],[Date]])/3,0)</f>
        <v>Q1</v>
      </c>
      <c r="X7707" t="str">
        <f>IF(CleanedData[[#This Row],[Purchase Amount]]&gt;=5000,"Yes","No")</f>
        <v>No</v>
      </c>
      <c r="Y7707">
        <f>IF(CleanedData[[#This Row],[Recommend]]="Yes",1,0)</f>
        <v>0</v>
      </c>
      <c r="Z7707" s="6">
        <f>CleanedData[[#This Row],[Purchase Amount]]*0.15</f>
        <v>6.4844999999999997</v>
      </c>
      <c r="AA7707" s="6">
        <f>CleanedData[[#This Row],[Purchase Amount]]*1.15</f>
        <v>49.714499999999994</v>
      </c>
    </row>
    <row r="7708" spans="1:27" x14ac:dyDescent="0.3">
      <c r="A7708">
        <v>9313</v>
      </c>
      <c r="B7708" t="s">
        <v>7933</v>
      </c>
      <c r="C7708" s="1">
        <v>45467</v>
      </c>
      <c r="D7708">
        <v>32</v>
      </c>
      <c r="E7708" t="s">
        <v>60</v>
      </c>
      <c r="F7708" t="s">
        <v>61</v>
      </c>
      <c r="G7708" t="s">
        <v>187</v>
      </c>
      <c r="H7708">
        <v>4</v>
      </c>
      <c r="I7708" t="s">
        <v>42</v>
      </c>
      <c r="J7708" t="s">
        <v>54</v>
      </c>
      <c r="K7708" t="s">
        <v>64</v>
      </c>
      <c r="L7708" t="s">
        <v>42</v>
      </c>
      <c r="M7708" t="s">
        <v>196</v>
      </c>
      <c r="N7708" t="s">
        <v>96</v>
      </c>
      <c r="O7708" t="s">
        <v>89</v>
      </c>
      <c r="P7708" t="s">
        <v>70</v>
      </c>
      <c r="Q7708" t="s">
        <v>58</v>
      </c>
      <c r="R7708" s="6">
        <f>_xlfn.XLOOKUP(CleanedData[[#This Row],[Product]],'02_Lookup_Tables'!$A$2:$A$126,'02_Lookup_Tables'!$B$2:$B$126)</f>
        <v>24904.86</v>
      </c>
      <c r="S7708" t="str">
        <f>VLOOKUP(CleanedData[[#This Row],[Product]],'02_Lookup_Tables'!$H$2:$I$126,2,FALSE)</f>
        <v>Electronics</v>
      </c>
      <c r="T7708" t="str">
        <f>VLOOKUP(CleanedData[[#This Row],[Province]],'02_Lookup_Tables'!$D$2:$E$10,2, FALSE)</f>
        <v>Southern Region</v>
      </c>
      <c r="U7708" t="str" cm="1">
        <f t="array" ref="U7708">_xlfn.IFS(CleanedData[[#This Row],[Purchase Amount]]&lt;500,"Low",
CleanedData[[#This Row],[Purchase Amount]]&lt;5000,"Medium",
TRUE,"High")</f>
        <v>High</v>
      </c>
      <c r="V7708" t="str">
        <f>TEXT(CleanedData[[#This Row],[Date]],"mmmm")</f>
        <v>June</v>
      </c>
      <c r="W7708" t="str">
        <f>"Q"&amp;ROUNDUP(MONTH(CleanedData[[#This Row],[Date]])/3,0)</f>
        <v>Q2</v>
      </c>
      <c r="X7708" t="str">
        <f>IF(CleanedData[[#This Row],[Purchase Amount]]&gt;=5000,"Yes","No")</f>
        <v>Yes</v>
      </c>
      <c r="Y7708">
        <f>IF(CleanedData[[#This Row],[Recommend]]="Yes",1,0)</f>
        <v>0</v>
      </c>
      <c r="Z7708" s="6">
        <f>CleanedData[[#This Row],[Purchase Amount]]*0.15</f>
        <v>3735.7289999999998</v>
      </c>
      <c r="AA7708" s="6">
        <f>CleanedData[[#This Row],[Purchase Amount]]*1.15</f>
        <v>28640.589</v>
      </c>
    </row>
    <row r="7709" spans="1:27" x14ac:dyDescent="0.3">
      <c r="A7709">
        <v>9315</v>
      </c>
      <c r="B7709" t="s">
        <v>7934</v>
      </c>
      <c r="C7709" s="1">
        <v>45602</v>
      </c>
      <c r="E7709" t="s">
        <v>52</v>
      </c>
      <c r="F7709" t="s">
        <v>130</v>
      </c>
      <c r="G7709" t="s">
        <v>278</v>
      </c>
      <c r="H7709">
        <v>4</v>
      </c>
      <c r="I7709" t="s">
        <v>45</v>
      </c>
      <c r="J7709" t="s">
        <v>74</v>
      </c>
      <c r="K7709" t="s">
        <v>44</v>
      </c>
      <c r="L7709" t="s">
        <v>45</v>
      </c>
      <c r="N7709" t="s">
        <v>96</v>
      </c>
      <c r="O7709" t="s">
        <v>134</v>
      </c>
      <c r="P7709" t="s">
        <v>8646</v>
      </c>
      <c r="Q7709" t="s">
        <v>166</v>
      </c>
      <c r="R7709" s="6">
        <f>_xlfn.XLOOKUP(CleanedData[[#This Row],[Product]],'02_Lookup_Tables'!$A$2:$A$126,'02_Lookup_Tables'!$B$2:$B$126)</f>
        <v>45.96</v>
      </c>
      <c r="S7709" t="str">
        <f>VLOOKUP(CleanedData[[#This Row],[Product]],'02_Lookup_Tables'!$H$2:$I$126,2,FALSE)</f>
        <v>Food</v>
      </c>
      <c r="T7709" t="str">
        <f>VLOOKUP(CleanedData[[#This Row],[Province]],'02_Lookup_Tables'!$D$2:$E$10,2, FALSE)</f>
        <v>Eastern Region</v>
      </c>
      <c r="U7709" t="str" cm="1">
        <f t="array" ref="U7709">_xlfn.IFS(CleanedData[[#This Row],[Purchase Amount]]&lt;500,"Low",
CleanedData[[#This Row],[Purchase Amount]]&lt;5000,"Medium",
TRUE,"High")</f>
        <v>Low</v>
      </c>
      <c r="V7709" t="str">
        <f>TEXT(CleanedData[[#This Row],[Date]],"mmmm")</f>
        <v>November</v>
      </c>
      <c r="W7709" t="str">
        <f>"Q"&amp;ROUNDUP(MONTH(CleanedData[[#This Row],[Date]])/3,0)</f>
        <v>Q4</v>
      </c>
      <c r="X7709" t="str">
        <f>IF(CleanedData[[#This Row],[Purchase Amount]]&gt;=5000,"Yes","No")</f>
        <v>No</v>
      </c>
      <c r="Y7709">
        <f>IF(CleanedData[[#This Row],[Recommend]]="Yes",1,0)</f>
        <v>1</v>
      </c>
      <c r="Z7709" s="6">
        <f>CleanedData[[#This Row],[Purchase Amount]]*0.15</f>
        <v>6.8940000000000001</v>
      </c>
      <c r="AA7709" s="6">
        <f>CleanedData[[#This Row],[Purchase Amount]]*1.15</f>
        <v>52.853999999999999</v>
      </c>
    </row>
    <row r="7710" spans="1:27" x14ac:dyDescent="0.3">
      <c r="A7710">
        <v>9317</v>
      </c>
      <c r="B7710" t="s">
        <v>7935</v>
      </c>
      <c r="C7710" s="1">
        <v>46002</v>
      </c>
      <c r="D7710">
        <v>77</v>
      </c>
      <c r="E7710" t="s">
        <v>60</v>
      </c>
      <c r="F7710" t="s">
        <v>77</v>
      </c>
      <c r="G7710" t="s">
        <v>478</v>
      </c>
      <c r="H7710">
        <v>5</v>
      </c>
      <c r="I7710" t="s">
        <v>42</v>
      </c>
      <c r="J7710" t="s">
        <v>43</v>
      </c>
      <c r="K7710" t="s">
        <v>44</v>
      </c>
      <c r="L7710" t="s">
        <v>42</v>
      </c>
      <c r="M7710" t="s">
        <v>190</v>
      </c>
      <c r="N7710" t="s">
        <v>57</v>
      </c>
      <c r="O7710" t="s">
        <v>89</v>
      </c>
      <c r="P7710" t="s">
        <v>70</v>
      </c>
      <c r="Q7710" t="s">
        <v>97</v>
      </c>
      <c r="R7710" s="6">
        <f>_xlfn.XLOOKUP(CleanedData[[#This Row],[Product]],'02_Lookup_Tables'!$A$2:$A$126,'02_Lookup_Tables'!$B$2:$B$126)</f>
        <v>4507.63</v>
      </c>
      <c r="S7710" t="str">
        <f>VLOOKUP(CleanedData[[#This Row],[Product]],'02_Lookup_Tables'!$H$2:$I$126,2,FALSE)</f>
        <v>Sports &amp; Outdoors</v>
      </c>
      <c r="T7710" t="str">
        <f>VLOOKUP(CleanedData[[#This Row],[Province]],'02_Lookup_Tables'!$D$2:$E$10,2, FALSE)</f>
        <v>Central Region</v>
      </c>
      <c r="U7710" t="str" cm="1">
        <f t="array" ref="U7710">_xlfn.IFS(CleanedData[[#This Row],[Purchase Amount]]&lt;500,"Low",
CleanedData[[#This Row],[Purchase Amount]]&lt;5000,"Medium",
TRUE,"High")</f>
        <v>Medium</v>
      </c>
      <c r="V7710" t="str">
        <f>TEXT(CleanedData[[#This Row],[Date]],"mmmm")</f>
        <v>December</v>
      </c>
      <c r="W7710" t="str">
        <f>"Q"&amp;ROUNDUP(MONTH(CleanedData[[#This Row],[Date]])/3,0)</f>
        <v>Q4</v>
      </c>
      <c r="X7710" t="str">
        <f>IF(CleanedData[[#This Row],[Purchase Amount]]&gt;=5000,"Yes","No")</f>
        <v>No</v>
      </c>
      <c r="Y7710">
        <f>IF(CleanedData[[#This Row],[Recommend]]="Yes",1,0)</f>
        <v>0</v>
      </c>
      <c r="Z7710" s="6">
        <f>CleanedData[[#This Row],[Purchase Amount]]*0.15</f>
        <v>676.14449999999999</v>
      </c>
      <c r="AA7710" s="6">
        <f>CleanedData[[#This Row],[Purchase Amount]]*1.15</f>
        <v>5183.7744999999995</v>
      </c>
    </row>
    <row r="7711" spans="1:27" x14ac:dyDescent="0.3">
      <c r="A7711">
        <v>9318</v>
      </c>
      <c r="B7711" t="s">
        <v>7936</v>
      </c>
      <c r="C7711" s="1">
        <v>46022</v>
      </c>
      <c r="D7711">
        <v>76</v>
      </c>
      <c r="E7711" t="s">
        <v>52</v>
      </c>
      <c r="F7711" t="s">
        <v>83</v>
      </c>
      <c r="G7711" t="s">
        <v>301</v>
      </c>
      <c r="H7711">
        <v>5</v>
      </c>
      <c r="I7711" t="s">
        <v>42</v>
      </c>
      <c r="J7711" t="s">
        <v>43</v>
      </c>
      <c r="K7711" t="s">
        <v>64</v>
      </c>
      <c r="L7711" t="s">
        <v>42</v>
      </c>
      <c r="M7711" t="s">
        <v>180</v>
      </c>
      <c r="N7711" t="s">
        <v>57</v>
      </c>
      <c r="O7711" t="s">
        <v>89</v>
      </c>
      <c r="P7711" t="s">
        <v>70</v>
      </c>
      <c r="Q7711" t="s">
        <v>97</v>
      </c>
      <c r="R7711" s="6">
        <f>_xlfn.XLOOKUP(CleanedData[[#This Row],[Product]],'02_Lookup_Tables'!$A$2:$A$126,'02_Lookup_Tables'!$B$2:$B$126)</f>
        <v>1000.7</v>
      </c>
      <c r="S7711" t="str">
        <f>VLOOKUP(CleanedData[[#This Row],[Product]],'02_Lookup_Tables'!$H$2:$I$126,2,FALSE)</f>
        <v>Toys &amp; Games</v>
      </c>
      <c r="T7711" t="str">
        <f>VLOOKUP(CleanedData[[#This Row],[Province]],'02_Lookup_Tables'!$D$2:$E$10,2, FALSE)</f>
        <v>Western Region</v>
      </c>
      <c r="U7711" t="str" cm="1">
        <f t="array" ref="U7711">_xlfn.IFS(CleanedData[[#This Row],[Purchase Amount]]&lt;500,"Low",
CleanedData[[#This Row],[Purchase Amount]]&lt;5000,"Medium",
TRUE,"High")</f>
        <v>Medium</v>
      </c>
      <c r="V7711" t="str">
        <f>TEXT(CleanedData[[#This Row],[Date]],"mmmm")</f>
        <v>December</v>
      </c>
      <c r="W7711" t="str">
        <f>"Q"&amp;ROUNDUP(MONTH(CleanedData[[#This Row],[Date]])/3,0)</f>
        <v>Q4</v>
      </c>
      <c r="X7711" t="str">
        <f>IF(CleanedData[[#This Row],[Purchase Amount]]&gt;=5000,"Yes","No")</f>
        <v>No</v>
      </c>
      <c r="Y7711">
        <f>IF(CleanedData[[#This Row],[Recommend]]="Yes",1,0)</f>
        <v>0</v>
      </c>
      <c r="Z7711" s="6">
        <f>CleanedData[[#This Row],[Purchase Amount]]*0.15</f>
        <v>150.10499999999999</v>
      </c>
      <c r="AA7711" s="6">
        <f>CleanedData[[#This Row],[Purchase Amount]]*1.15</f>
        <v>1150.8050000000001</v>
      </c>
    </row>
    <row r="7712" spans="1:27" x14ac:dyDescent="0.3">
      <c r="A7712">
        <v>9319</v>
      </c>
      <c r="B7712" t="s">
        <v>7937</v>
      </c>
      <c r="C7712" s="1">
        <v>45655</v>
      </c>
      <c r="D7712">
        <v>59</v>
      </c>
      <c r="E7712" t="s">
        <v>60</v>
      </c>
      <c r="F7712" t="s">
        <v>83</v>
      </c>
      <c r="G7712" t="s">
        <v>284</v>
      </c>
      <c r="H7712">
        <v>1</v>
      </c>
      <c r="I7712" t="s">
        <v>45</v>
      </c>
      <c r="J7712" t="s">
        <v>74</v>
      </c>
      <c r="K7712" t="s">
        <v>64</v>
      </c>
      <c r="L7712" t="s">
        <v>45</v>
      </c>
      <c r="M7712" t="s">
        <v>151</v>
      </c>
      <c r="N7712" t="s">
        <v>80</v>
      </c>
      <c r="O7712" t="s">
        <v>89</v>
      </c>
      <c r="P7712" t="s">
        <v>49</v>
      </c>
      <c r="Q7712" t="s">
        <v>50</v>
      </c>
      <c r="R7712" s="6">
        <f>_xlfn.XLOOKUP(CleanedData[[#This Row],[Product]],'02_Lookup_Tables'!$A$2:$A$126,'02_Lookup_Tables'!$B$2:$B$126)</f>
        <v>6698.54</v>
      </c>
      <c r="S7712" t="str">
        <f>VLOOKUP(CleanedData[[#This Row],[Product]],'02_Lookup_Tables'!$H$2:$I$126,2,FALSE)</f>
        <v>Electronics</v>
      </c>
      <c r="T7712" t="str">
        <f>VLOOKUP(CleanedData[[#This Row],[Province]],'02_Lookup_Tables'!$D$2:$E$10,2, FALSE)</f>
        <v>Western Region</v>
      </c>
      <c r="U7712" t="str" cm="1">
        <f t="array" ref="U7712">_xlfn.IFS(CleanedData[[#This Row],[Purchase Amount]]&lt;500,"Low",
CleanedData[[#This Row],[Purchase Amount]]&lt;5000,"Medium",
TRUE,"High")</f>
        <v>High</v>
      </c>
      <c r="V7712" t="str">
        <f>TEXT(CleanedData[[#This Row],[Date]],"mmmm")</f>
        <v>December</v>
      </c>
      <c r="W7712" t="str">
        <f>"Q"&amp;ROUNDUP(MONTH(CleanedData[[#This Row],[Date]])/3,0)</f>
        <v>Q4</v>
      </c>
      <c r="X7712" t="str">
        <f>IF(CleanedData[[#This Row],[Purchase Amount]]&gt;=5000,"Yes","No")</f>
        <v>Yes</v>
      </c>
      <c r="Y7712">
        <f>IF(CleanedData[[#This Row],[Recommend]]="Yes",1,0)</f>
        <v>1</v>
      </c>
      <c r="Z7712" s="6">
        <f>CleanedData[[#This Row],[Purchase Amount]]*0.15</f>
        <v>1004.7809999999999</v>
      </c>
      <c r="AA7712" s="6">
        <f>CleanedData[[#This Row],[Purchase Amount]]*1.15</f>
        <v>7703.320999999999</v>
      </c>
    </row>
    <row r="7713" spans="1:27" x14ac:dyDescent="0.3">
      <c r="A7713">
        <v>9320</v>
      </c>
      <c r="B7713" t="s">
        <v>7938</v>
      </c>
      <c r="C7713" s="1">
        <v>45508</v>
      </c>
      <c r="D7713">
        <v>76</v>
      </c>
      <c r="E7713" t="s">
        <v>39</v>
      </c>
      <c r="F7713" t="s">
        <v>130</v>
      </c>
      <c r="G7713" t="s">
        <v>328</v>
      </c>
      <c r="H7713">
        <v>3</v>
      </c>
      <c r="I7713" t="s">
        <v>45</v>
      </c>
      <c r="J7713" t="s">
        <v>54</v>
      </c>
      <c r="K7713" t="s">
        <v>55</v>
      </c>
      <c r="L7713" t="s">
        <v>42</v>
      </c>
      <c r="M7713" t="s">
        <v>156</v>
      </c>
      <c r="N7713" t="s">
        <v>48</v>
      </c>
      <c r="O7713" t="s">
        <v>148</v>
      </c>
      <c r="P7713" t="s">
        <v>49</v>
      </c>
      <c r="Q7713" t="s">
        <v>97</v>
      </c>
      <c r="R7713" s="6">
        <f>_xlfn.XLOOKUP(CleanedData[[#This Row],[Product]],'02_Lookup_Tables'!$A$2:$A$126,'02_Lookup_Tables'!$B$2:$B$126)</f>
        <v>3521.64</v>
      </c>
      <c r="S7713" t="str">
        <f>VLOOKUP(CleanedData[[#This Row],[Product]],'02_Lookup_Tables'!$H$2:$I$126,2,FALSE)</f>
        <v>Home Devices</v>
      </c>
      <c r="T7713" t="str">
        <f>VLOOKUP(CleanedData[[#This Row],[Province]],'02_Lookup_Tables'!$D$2:$E$10,2, FALSE)</f>
        <v>Eastern Region</v>
      </c>
      <c r="U7713" t="str" cm="1">
        <f t="array" ref="U7713">_xlfn.IFS(CleanedData[[#This Row],[Purchase Amount]]&lt;500,"Low",
CleanedData[[#This Row],[Purchase Amount]]&lt;5000,"Medium",
TRUE,"High")</f>
        <v>Medium</v>
      </c>
      <c r="V7713" t="str">
        <f>TEXT(CleanedData[[#This Row],[Date]],"mmmm")</f>
        <v>August</v>
      </c>
      <c r="W7713" t="str">
        <f>"Q"&amp;ROUNDUP(MONTH(CleanedData[[#This Row],[Date]])/3,0)</f>
        <v>Q3</v>
      </c>
      <c r="X7713" t="str">
        <f>IF(CleanedData[[#This Row],[Purchase Amount]]&gt;=5000,"Yes","No")</f>
        <v>No</v>
      </c>
      <c r="Y7713">
        <f>IF(CleanedData[[#This Row],[Recommend]]="Yes",1,0)</f>
        <v>1</v>
      </c>
      <c r="Z7713" s="6">
        <f>CleanedData[[#This Row],[Purchase Amount]]*0.15</f>
        <v>528.24599999999998</v>
      </c>
      <c r="AA7713" s="6">
        <f>CleanedData[[#This Row],[Purchase Amount]]*1.15</f>
        <v>4049.8859999999995</v>
      </c>
    </row>
    <row r="7714" spans="1:27" x14ac:dyDescent="0.3">
      <c r="A7714">
        <v>9321</v>
      </c>
      <c r="B7714" t="s">
        <v>7939</v>
      </c>
      <c r="C7714" s="1">
        <v>45318</v>
      </c>
      <c r="E7714" t="s">
        <v>39</v>
      </c>
      <c r="F7714" t="s">
        <v>77</v>
      </c>
      <c r="G7714" t="s">
        <v>519</v>
      </c>
      <c r="H7714">
        <v>3</v>
      </c>
      <c r="I7714" t="s">
        <v>42</v>
      </c>
      <c r="J7714" t="s">
        <v>69</v>
      </c>
      <c r="K7714" t="s">
        <v>64</v>
      </c>
      <c r="L7714" t="s">
        <v>42</v>
      </c>
      <c r="M7714" t="s">
        <v>180</v>
      </c>
      <c r="N7714" t="s">
        <v>48</v>
      </c>
      <c r="O7714" t="s">
        <v>89</v>
      </c>
      <c r="P7714" t="s">
        <v>49</v>
      </c>
      <c r="Q7714" t="s">
        <v>166</v>
      </c>
      <c r="R7714" s="6">
        <f>_xlfn.XLOOKUP(CleanedData[[#This Row],[Product]],'02_Lookup_Tables'!$A$2:$A$126,'02_Lookup_Tables'!$B$2:$B$126)</f>
        <v>338.79</v>
      </c>
      <c r="S7714" t="str">
        <f>VLOOKUP(CleanedData[[#This Row],[Product]],'02_Lookup_Tables'!$H$2:$I$126,2,FALSE)</f>
        <v>Accessories</v>
      </c>
      <c r="T7714" t="str">
        <f>VLOOKUP(CleanedData[[#This Row],[Province]],'02_Lookup_Tables'!$D$2:$E$10,2, FALSE)</f>
        <v>Central Region</v>
      </c>
      <c r="U7714" t="str" cm="1">
        <f t="array" ref="U7714">_xlfn.IFS(CleanedData[[#This Row],[Purchase Amount]]&lt;500,"Low",
CleanedData[[#This Row],[Purchase Amount]]&lt;5000,"Medium",
TRUE,"High")</f>
        <v>Low</v>
      </c>
      <c r="V7714" t="str">
        <f>TEXT(CleanedData[[#This Row],[Date]],"mmmm")</f>
        <v>January</v>
      </c>
      <c r="W7714" t="str">
        <f>"Q"&amp;ROUNDUP(MONTH(CleanedData[[#This Row],[Date]])/3,0)</f>
        <v>Q1</v>
      </c>
      <c r="X7714" t="str">
        <f>IF(CleanedData[[#This Row],[Purchase Amount]]&gt;=5000,"Yes","No")</f>
        <v>No</v>
      </c>
      <c r="Y7714">
        <f>IF(CleanedData[[#This Row],[Recommend]]="Yes",1,0)</f>
        <v>0</v>
      </c>
      <c r="Z7714" s="6">
        <f>CleanedData[[#This Row],[Purchase Amount]]*0.15</f>
        <v>50.8185</v>
      </c>
      <c r="AA7714" s="6">
        <f>CleanedData[[#This Row],[Purchase Amount]]*1.15</f>
        <v>389.60849999999999</v>
      </c>
    </row>
    <row r="7715" spans="1:27" x14ac:dyDescent="0.3">
      <c r="A7715">
        <v>9322</v>
      </c>
      <c r="B7715" t="s">
        <v>7940</v>
      </c>
      <c r="C7715" s="1">
        <v>45437</v>
      </c>
      <c r="D7715">
        <v>38</v>
      </c>
      <c r="E7715" t="s">
        <v>60</v>
      </c>
      <c r="F7715" t="s">
        <v>77</v>
      </c>
      <c r="G7715" t="s">
        <v>179</v>
      </c>
      <c r="H7715">
        <v>2</v>
      </c>
      <c r="I7715" t="s">
        <v>45</v>
      </c>
      <c r="J7715" t="s">
        <v>69</v>
      </c>
      <c r="K7715" t="s">
        <v>55</v>
      </c>
      <c r="L7715" t="s">
        <v>45</v>
      </c>
      <c r="M7715" t="s">
        <v>79</v>
      </c>
      <c r="N7715" t="s">
        <v>47</v>
      </c>
      <c r="O7715" t="s">
        <v>89</v>
      </c>
      <c r="P7715" t="s">
        <v>49</v>
      </c>
      <c r="Q7715" t="s">
        <v>81</v>
      </c>
      <c r="R7715" s="6">
        <f>_xlfn.XLOOKUP(CleanedData[[#This Row],[Product]],'02_Lookup_Tables'!$A$2:$A$126,'02_Lookup_Tables'!$B$2:$B$126)</f>
        <v>54.82</v>
      </c>
      <c r="S7715" t="str">
        <f>VLOOKUP(CleanedData[[#This Row],[Product]],'02_Lookup_Tables'!$H$2:$I$126,2,FALSE)</f>
        <v>Food</v>
      </c>
      <c r="T7715" t="str">
        <f>VLOOKUP(CleanedData[[#This Row],[Province]],'02_Lookup_Tables'!$D$2:$E$10,2, FALSE)</f>
        <v>Central Region</v>
      </c>
      <c r="U7715" t="str" cm="1">
        <f t="array" ref="U7715">_xlfn.IFS(CleanedData[[#This Row],[Purchase Amount]]&lt;500,"Low",
CleanedData[[#This Row],[Purchase Amount]]&lt;5000,"Medium",
TRUE,"High")</f>
        <v>Low</v>
      </c>
      <c r="V7715" t="str">
        <f>TEXT(CleanedData[[#This Row],[Date]],"mmmm")</f>
        <v>May</v>
      </c>
      <c r="W7715" t="str">
        <f>"Q"&amp;ROUNDUP(MONTH(CleanedData[[#This Row],[Date]])/3,0)</f>
        <v>Q2</v>
      </c>
      <c r="X7715" t="str">
        <f>IF(CleanedData[[#This Row],[Purchase Amount]]&gt;=5000,"Yes","No")</f>
        <v>No</v>
      </c>
      <c r="Y7715">
        <f>IF(CleanedData[[#This Row],[Recommend]]="Yes",1,0)</f>
        <v>1</v>
      </c>
      <c r="Z7715" s="6">
        <f>CleanedData[[#This Row],[Purchase Amount]]*0.15</f>
        <v>8.222999999999999</v>
      </c>
      <c r="AA7715" s="6">
        <f>CleanedData[[#This Row],[Purchase Amount]]*1.15</f>
        <v>63.042999999999992</v>
      </c>
    </row>
    <row r="7716" spans="1:27" x14ac:dyDescent="0.3">
      <c r="A7716">
        <v>9323</v>
      </c>
      <c r="B7716" t="s">
        <v>7941</v>
      </c>
      <c r="C7716" s="1">
        <v>45996</v>
      </c>
      <c r="D7716">
        <v>28</v>
      </c>
      <c r="E7716" t="s">
        <v>39</v>
      </c>
      <c r="F7716" t="s">
        <v>40</v>
      </c>
      <c r="G7716" t="s">
        <v>158</v>
      </c>
      <c r="H7716">
        <v>3</v>
      </c>
      <c r="I7716" t="s">
        <v>45</v>
      </c>
      <c r="J7716" t="s">
        <v>63</v>
      </c>
      <c r="K7716" t="s">
        <v>64</v>
      </c>
      <c r="L7716" t="s">
        <v>42</v>
      </c>
      <c r="M7716" t="s">
        <v>65</v>
      </c>
      <c r="N7716" t="s">
        <v>48</v>
      </c>
      <c r="O7716" t="s">
        <v>89</v>
      </c>
      <c r="P7716" t="s">
        <v>49</v>
      </c>
      <c r="Q7716" t="s">
        <v>58</v>
      </c>
      <c r="R7716" s="6">
        <f>_xlfn.XLOOKUP(CleanedData[[#This Row],[Product]],'02_Lookup_Tables'!$A$2:$A$126,'02_Lookup_Tables'!$B$2:$B$126)</f>
        <v>2962.6</v>
      </c>
      <c r="S7716" t="str">
        <f>VLOOKUP(CleanedData[[#This Row],[Product]],'02_Lookup_Tables'!$H$2:$I$126,2,FALSE)</f>
        <v>Sports &amp; Outdoors</v>
      </c>
      <c r="T7716" t="str">
        <f>VLOOKUP(CleanedData[[#This Row],[Province]],'02_Lookup_Tables'!$D$2:$E$10,2, FALSE)</f>
        <v>Northern Region</v>
      </c>
      <c r="U7716" t="str" cm="1">
        <f t="array" ref="U7716">_xlfn.IFS(CleanedData[[#This Row],[Purchase Amount]]&lt;500,"Low",
CleanedData[[#This Row],[Purchase Amount]]&lt;5000,"Medium",
TRUE,"High")</f>
        <v>Medium</v>
      </c>
      <c r="V7716" t="str">
        <f>TEXT(CleanedData[[#This Row],[Date]],"mmmm")</f>
        <v>December</v>
      </c>
      <c r="W7716" t="str">
        <f>"Q"&amp;ROUNDUP(MONTH(CleanedData[[#This Row],[Date]])/3,0)</f>
        <v>Q4</v>
      </c>
      <c r="X7716" t="str">
        <f>IF(CleanedData[[#This Row],[Purchase Amount]]&gt;=5000,"Yes","No")</f>
        <v>No</v>
      </c>
      <c r="Y7716">
        <f>IF(CleanedData[[#This Row],[Recommend]]="Yes",1,0)</f>
        <v>1</v>
      </c>
      <c r="Z7716" s="6">
        <f>CleanedData[[#This Row],[Purchase Amount]]*0.15</f>
        <v>444.39</v>
      </c>
      <c r="AA7716" s="6">
        <f>CleanedData[[#This Row],[Purchase Amount]]*1.15</f>
        <v>3406.99</v>
      </c>
    </row>
    <row r="7717" spans="1:27" x14ac:dyDescent="0.3">
      <c r="A7717">
        <v>9324</v>
      </c>
      <c r="B7717" t="s">
        <v>7942</v>
      </c>
      <c r="C7717" s="1">
        <v>45309</v>
      </c>
      <c r="E7717" t="s">
        <v>52</v>
      </c>
      <c r="F7717" t="s">
        <v>40</v>
      </c>
      <c r="G7717" t="s">
        <v>391</v>
      </c>
      <c r="H7717">
        <v>5</v>
      </c>
      <c r="I7717" t="s">
        <v>42</v>
      </c>
      <c r="J7717" t="s">
        <v>43</v>
      </c>
      <c r="K7717" t="s">
        <v>64</v>
      </c>
      <c r="L7717" t="s">
        <v>45</v>
      </c>
      <c r="M7717" t="s">
        <v>147</v>
      </c>
      <c r="N7717" t="s">
        <v>57</v>
      </c>
      <c r="O7717" t="s">
        <v>148</v>
      </c>
      <c r="P7717" t="s">
        <v>49</v>
      </c>
      <c r="Q7717" t="s">
        <v>166</v>
      </c>
      <c r="R7717" s="6">
        <f>_xlfn.XLOOKUP(CleanedData[[#This Row],[Product]],'02_Lookup_Tables'!$A$2:$A$126,'02_Lookup_Tables'!$B$2:$B$126)</f>
        <v>886.51</v>
      </c>
      <c r="S7717" t="str">
        <f>VLOOKUP(CleanedData[[#This Row],[Product]],'02_Lookup_Tables'!$H$2:$I$126,2,FALSE)</f>
        <v>Beauty &amp; Personal Care</v>
      </c>
      <c r="T7717" t="str">
        <f>VLOOKUP(CleanedData[[#This Row],[Province]],'02_Lookup_Tables'!$D$2:$E$10,2, FALSE)</f>
        <v>Northern Region</v>
      </c>
      <c r="U7717" t="str" cm="1">
        <f t="array" ref="U7717">_xlfn.IFS(CleanedData[[#This Row],[Purchase Amount]]&lt;500,"Low",
CleanedData[[#This Row],[Purchase Amount]]&lt;5000,"Medium",
TRUE,"High")</f>
        <v>Medium</v>
      </c>
      <c r="V7717" t="str">
        <f>TEXT(CleanedData[[#This Row],[Date]],"mmmm")</f>
        <v>January</v>
      </c>
      <c r="W7717" t="str">
        <f>"Q"&amp;ROUNDUP(MONTH(CleanedData[[#This Row],[Date]])/3,0)</f>
        <v>Q1</v>
      </c>
      <c r="X7717" t="str">
        <f>IF(CleanedData[[#This Row],[Purchase Amount]]&gt;=5000,"Yes","No")</f>
        <v>No</v>
      </c>
      <c r="Y7717">
        <f>IF(CleanedData[[#This Row],[Recommend]]="Yes",1,0)</f>
        <v>0</v>
      </c>
      <c r="Z7717" s="6">
        <f>CleanedData[[#This Row],[Purchase Amount]]*0.15</f>
        <v>132.97649999999999</v>
      </c>
      <c r="AA7717" s="6">
        <f>CleanedData[[#This Row],[Purchase Amount]]*1.15</f>
        <v>1019.4864999999999</v>
      </c>
    </row>
    <row r="7718" spans="1:27" x14ac:dyDescent="0.3">
      <c r="A7718">
        <v>9325</v>
      </c>
      <c r="B7718" t="s">
        <v>7943</v>
      </c>
      <c r="C7718" s="1">
        <v>45525</v>
      </c>
      <c r="D7718">
        <v>44</v>
      </c>
      <c r="E7718" t="s">
        <v>52</v>
      </c>
      <c r="F7718" t="s">
        <v>40</v>
      </c>
      <c r="G7718" t="s">
        <v>168</v>
      </c>
      <c r="H7718">
        <v>4</v>
      </c>
      <c r="I7718" t="s">
        <v>45</v>
      </c>
      <c r="J7718" t="s">
        <v>69</v>
      </c>
      <c r="K7718" t="s">
        <v>44</v>
      </c>
      <c r="L7718" t="s">
        <v>42</v>
      </c>
      <c r="M7718" t="s">
        <v>190</v>
      </c>
      <c r="N7718" t="s">
        <v>96</v>
      </c>
      <c r="O7718" t="s">
        <v>89</v>
      </c>
      <c r="P7718" t="s">
        <v>70</v>
      </c>
      <c r="Q7718" t="s">
        <v>81</v>
      </c>
      <c r="R7718" s="6">
        <f>_xlfn.XLOOKUP(CleanedData[[#This Row],[Product]],'02_Lookup_Tables'!$A$2:$A$126,'02_Lookup_Tables'!$B$2:$B$126)</f>
        <v>14729.04</v>
      </c>
      <c r="S7718" t="str">
        <f>VLOOKUP(CleanedData[[#This Row],[Product]],'02_Lookup_Tables'!$H$2:$I$126,2,FALSE)</f>
        <v>Electronics</v>
      </c>
      <c r="T7718" t="str">
        <f>VLOOKUP(CleanedData[[#This Row],[Province]],'02_Lookup_Tables'!$D$2:$E$10,2, FALSE)</f>
        <v>Northern Region</v>
      </c>
      <c r="U7718" t="str" cm="1">
        <f t="array" ref="U7718">_xlfn.IFS(CleanedData[[#This Row],[Purchase Amount]]&lt;500,"Low",
CleanedData[[#This Row],[Purchase Amount]]&lt;5000,"Medium",
TRUE,"High")</f>
        <v>High</v>
      </c>
      <c r="V7718" t="str">
        <f>TEXT(CleanedData[[#This Row],[Date]],"mmmm")</f>
        <v>August</v>
      </c>
      <c r="W7718" t="str">
        <f>"Q"&amp;ROUNDUP(MONTH(CleanedData[[#This Row],[Date]])/3,0)</f>
        <v>Q3</v>
      </c>
      <c r="X7718" t="str">
        <f>IF(CleanedData[[#This Row],[Purchase Amount]]&gt;=5000,"Yes","No")</f>
        <v>Yes</v>
      </c>
      <c r="Y7718">
        <f>IF(CleanedData[[#This Row],[Recommend]]="Yes",1,0)</f>
        <v>1</v>
      </c>
      <c r="Z7718" s="6">
        <f>CleanedData[[#This Row],[Purchase Amount]]*0.15</f>
        <v>2209.3560000000002</v>
      </c>
      <c r="AA7718" s="6">
        <f>CleanedData[[#This Row],[Purchase Amount]]*1.15</f>
        <v>16938.396000000001</v>
      </c>
    </row>
    <row r="7719" spans="1:27" x14ac:dyDescent="0.3">
      <c r="A7719">
        <v>9328</v>
      </c>
      <c r="B7719" t="s">
        <v>7944</v>
      </c>
      <c r="C7719" s="1">
        <v>45402</v>
      </c>
      <c r="D7719">
        <v>54</v>
      </c>
      <c r="E7719" t="s">
        <v>60</v>
      </c>
      <c r="F7719" t="s">
        <v>125</v>
      </c>
      <c r="G7719" t="s">
        <v>210</v>
      </c>
      <c r="H7719">
        <v>3</v>
      </c>
      <c r="I7719" t="s">
        <v>42</v>
      </c>
      <c r="J7719" t="s">
        <v>74</v>
      </c>
      <c r="K7719" t="s">
        <v>55</v>
      </c>
      <c r="L7719" t="s">
        <v>45</v>
      </c>
      <c r="M7719" t="s">
        <v>56</v>
      </c>
      <c r="N7719" t="s">
        <v>48</v>
      </c>
      <c r="O7719" t="s">
        <v>148</v>
      </c>
      <c r="P7719" t="s">
        <v>49</v>
      </c>
      <c r="Q7719" t="s">
        <v>93</v>
      </c>
      <c r="R7719" s="6">
        <f>_xlfn.XLOOKUP(CleanedData[[#This Row],[Product]],'02_Lookup_Tables'!$A$2:$A$126,'02_Lookup_Tables'!$B$2:$B$126)</f>
        <v>13123.97</v>
      </c>
      <c r="S7719" t="str">
        <f>VLOOKUP(CleanedData[[#This Row],[Product]],'02_Lookup_Tables'!$H$2:$I$126,2,FALSE)</f>
        <v>Electronics</v>
      </c>
      <c r="T7719" t="str">
        <f>VLOOKUP(CleanedData[[#This Row],[Province]],'02_Lookup_Tables'!$D$2:$E$10,2, FALSE)</f>
        <v>Western Region</v>
      </c>
      <c r="U7719" t="str" cm="1">
        <f t="array" ref="U7719">_xlfn.IFS(CleanedData[[#This Row],[Purchase Amount]]&lt;500,"Low",
CleanedData[[#This Row],[Purchase Amount]]&lt;5000,"Medium",
TRUE,"High")</f>
        <v>High</v>
      </c>
      <c r="V7719" t="str">
        <f>TEXT(CleanedData[[#This Row],[Date]],"mmmm")</f>
        <v>April</v>
      </c>
      <c r="W7719" t="str">
        <f>"Q"&amp;ROUNDUP(MONTH(CleanedData[[#This Row],[Date]])/3,0)</f>
        <v>Q2</v>
      </c>
      <c r="X7719" t="str">
        <f>IF(CleanedData[[#This Row],[Purchase Amount]]&gt;=5000,"Yes","No")</f>
        <v>Yes</v>
      </c>
      <c r="Y7719">
        <f>IF(CleanedData[[#This Row],[Recommend]]="Yes",1,0)</f>
        <v>0</v>
      </c>
      <c r="Z7719" s="6">
        <f>CleanedData[[#This Row],[Purchase Amount]]*0.15</f>
        <v>1968.5954999999999</v>
      </c>
      <c r="AA7719" s="6">
        <f>CleanedData[[#This Row],[Purchase Amount]]*1.15</f>
        <v>15092.565499999999</v>
      </c>
    </row>
    <row r="7720" spans="1:27" x14ac:dyDescent="0.3">
      <c r="A7720">
        <v>9329</v>
      </c>
      <c r="B7720" t="s">
        <v>7945</v>
      </c>
      <c r="C7720" s="1">
        <v>45294</v>
      </c>
      <c r="E7720" t="s">
        <v>52</v>
      </c>
      <c r="F7720" t="s">
        <v>40</v>
      </c>
      <c r="G7720" t="s">
        <v>266</v>
      </c>
      <c r="H7720">
        <v>5</v>
      </c>
      <c r="I7720" t="s">
        <v>45</v>
      </c>
      <c r="J7720" t="s">
        <v>69</v>
      </c>
      <c r="K7720" t="s">
        <v>44</v>
      </c>
      <c r="L7720" t="s">
        <v>42</v>
      </c>
      <c r="M7720" t="s">
        <v>184</v>
      </c>
      <c r="N7720" t="s">
        <v>57</v>
      </c>
      <c r="O7720" t="s">
        <v>148</v>
      </c>
      <c r="P7720" t="s">
        <v>49</v>
      </c>
      <c r="Q7720" t="s">
        <v>166</v>
      </c>
      <c r="R7720" s="6">
        <f>_xlfn.XLOOKUP(CleanedData[[#This Row],[Product]],'02_Lookup_Tables'!$A$2:$A$126,'02_Lookup_Tables'!$B$2:$B$126)</f>
        <v>2951.61</v>
      </c>
      <c r="S7720" t="str">
        <f>VLOOKUP(CleanedData[[#This Row],[Product]],'02_Lookup_Tables'!$H$2:$I$126,2,FALSE)</f>
        <v>Beauty &amp; Personal Care</v>
      </c>
      <c r="T7720" t="str">
        <f>VLOOKUP(CleanedData[[#This Row],[Province]],'02_Lookup_Tables'!$D$2:$E$10,2, FALSE)</f>
        <v>Northern Region</v>
      </c>
      <c r="U7720" t="str" cm="1">
        <f t="array" ref="U7720">_xlfn.IFS(CleanedData[[#This Row],[Purchase Amount]]&lt;500,"Low",
CleanedData[[#This Row],[Purchase Amount]]&lt;5000,"Medium",
TRUE,"High")</f>
        <v>Medium</v>
      </c>
      <c r="V7720" t="str">
        <f>TEXT(CleanedData[[#This Row],[Date]],"mmmm")</f>
        <v>January</v>
      </c>
      <c r="W7720" t="str">
        <f>"Q"&amp;ROUNDUP(MONTH(CleanedData[[#This Row],[Date]])/3,0)</f>
        <v>Q1</v>
      </c>
      <c r="X7720" t="str">
        <f>IF(CleanedData[[#This Row],[Purchase Amount]]&gt;=5000,"Yes","No")</f>
        <v>No</v>
      </c>
      <c r="Y7720">
        <f>IF(CleanedData[[#This Row],[Recommend]]="Yes",1,0)</f>
        <v>1</v>
      </c>
      <c r="Z7720" s="6">
        <f>CleanedData[[#This Row],[Purchase Amount]]*0.15</f>
        <v>442.74150000000003</v>
      </c>
      <c r="AA7720" s="6">
        <f>CleanedData[[#This Row],[Purchase Amount]]*1.15</f>
        <v>3394.3514999999998</v>
      </c>
    </row>
    <row r="7721" spans="1:27" x14ac:dyDescent="0.3">
      <c r="A7721">
        <v>9330</v>
      </c>
      <c r="B7721" t="s">
        <v>7946</v>
      </c>
      <c r="C7721" s="1">
        <v>45810</v>
      </c>
      <c r="D7721">
        <v>50</v>
      </c>
      <c r="E7721" t="s">
        <v>39</v>
      </c>
      <c r="F7721" t="s">
        <v>72</v>
      </c>
      <c r="G7721" t="s">
        <v>230</v>
      </c>
      <c r="H7721">
        <v>5</v>
      </c>
      <c r="I7721" t="s">
        <v>45</v>
      </c>
      <c r="J7721" t="s">
        <v>74</v>
      </c>
      <c r="K7721" t="s">
        <v>44</v>
      </c>
      <c r="L7721" t="s">
        <v>42</v>
      </c>
      <c r="M7721" t="s">
        <v>196</v>
      </c>
      <c r="N7721" t="s">
        <v>57</v>
      </c>
      <c r="O7721" t="s">
        <v>89</v>
      </c>
      <c r="P7721" t="s">
        <v>70</v>
      </c>
      <c r="Q7721" t="s">
        <v>93</v>
      </c>
      <c r="R7721" s="6">
        <f>_xlfn.XLOOKUP(CleanedData[[#This Row],[Product]],'02_Lookup_Tables'!$A$2:$A$126,'02_Lookup_Tables'!$B$2:$B$126)</f>
        <v>1940.64</v>
      </c>
      <c r="S7721" t="str">
        <f>VLOOKUP(CleanedData[[#This Row],[Product]],'02_Lookup_Tables'!$H$2:$I$126,2,FALSE)</f>
        <v>Toys &amp; Games</v>
      </c>
      <c r="T7721" t="str">
        <f>VLOOKUP(CleanedData[[#This Row],[Province]],'02_Lookup_Tables'!$D$2:$E$10,2, FALSE)</f>
        <v>Central Region</v>
      </c>
      <c r="U7721" t="str" cm="1">
        <f t="array" ref="U7721">_xlfn.IFS(CleanedData[[#This Row],[Purchase Amount]]&lt;500,"Low",
CleanedData[[#This Row],[Purchase Amount]]&lt;5000,"Medium",
TRUE,"High")</f>
        <v>Medium</v>
      </c>
      <c r="V7721" t="str">
        <f>TEXT(CleanedData[[#This Row],[Date]],"mmmm")</f>
        <v>June</v>
      </c>
      <c r="W7721" t="str">
        <f>"Q"&amp;ROUNDUP(MONTH(CleanedData[[#This Row],[Date]])/3,0)</f>
        <v>Q2</v>
      </c>
      <c r="X7721" t="str">
        <f>IF(CleanedData[[#This Row],[Purchase Amount]]&gt;=5000,"Yes","No")</f>
        <v>No</v>
      </c>
      <c r="Y7721">
        <f>IF(CleanedData[[#This Row],[Recommend]]="Yes",1,0)</f>
        <v>1</v>
      </c>
      <c r="Z7721" s="6">
        <f>CleanedData[[#This Row],[Purchase Amount]]*0.15</f>
        <v>291.096</v>
      </c>
      <c r="AA7721" s="6">
        <f>CleanedData[[#This Row],[Purchase Amount]]*1.15</f>
        <v>2231.7359999999999</v>
      </c>
    </row>
    <row r="7722" spans="1:27" x14ac:dyDescent="0.3">
      <c r="A7722">
        <v>9332</v>
      </c>
      <c r="B7722" t="s">
        <v>7947</v>
      </c>
      <c r="C7722" s="1">
        <v>45504</v>
      </c>
      <c r="D7722">
        <v>57</v>
      </c>
      <c r="E7722" t="s">
        <v>39</v>
      </c>
      <c r="F7722" t="s">
        <v>77</v>
      </c>
      <c r="G7722" t="s">
        <v>296</v>
      </c>
      <c r="H7722">
        <v>2</v>
      </c>
      <c r="I7722" t="s">
        <v>45</v>
      </c>
      <c r="J7722" t="s">
        <v>69</v>
      </c>
      <c r="K7722" t="s">
        <v>64</v>
      </c>
      <c r="L7722" t="s">
        <v>45</v>
      </c>
      <c r="M7722" t="s">
        <v>88</v>
      </c>
      <c r="N7722" t="s">
        <v>47</v>
      </c>
      <c r="O7722" t="s">
        <v>89</v>
      </c>
      <c r="P7722" t="s">
        <v>49</v>
      </c>
      <c r="Q7722" t="s">
        <v>50</v>
      </c>
      <c r="R7722" s="6">
        <f>_xlfn.XLOOKUP(CleanedData[[#This Row],[Product]],'02_Lookup_Tables'!$A$2:$A$126,'02_Lookup_Tables'!$B$2:$B$126)</f>
        <v>657.5</v>
      </c>
      <c r="S7722" t="str">
        <f>VLOOKUP(CleanedData[[#This Row],[Product]],'02_Lookup_Tables'!$H$2:$I$126,2,FALSE)</f>
        <v>Home Devices</v>
      </c>
      <c r="T7722" t="str">
        <f>VLOOKUP(CleanedData[[#This Row],[Province]],'02_Lookup_Tables'!$D$2:$E$10,2, FALSE)</f>
        <v>Central Region</v>
      </c>
      <c r="U7722" t="str" cm="1">
        <f t="array" ref="U7722">_xlfn.IFS(CleanedData[[#This Row],[Purchase Amount]]&lt;500,"Low",
CleanedData[[#This Row],[Purchase Amount]]&lt;5000,"Medium",
TRUE,"High")</f>
        <v>Medium</v>
      </c>
      <c r="V7722" t="str">
        <f>TEXT(CleanedData[[#This Row],[Date]],"mmmm")</f>
        <v>July</v>
      </c>
      <c r="W7722" t="str">
        <f>"Q"&amp;ROUNDUP(MONTH(CleanedData[[#This Row],[Date]])/3,0)</f>
        <v>Q3</v>
      </c>
      <c r="X7722" t="str">
        <f>IF(CleanedData[[#This Row],[Purchase Amount]]&gt;=5000,"Yes","No")</f>
        <v>No</v>
      </c>
      <c r="Y7722">
        <f>IF(CleanedData[[#This Row],[Recommend]]="Yes",1,0)</f>
        <v>1</v>
      </c>
      <c r="Z7722" s="6">
        <f>CleanedData[[#This Row],[Purchase Amount]]*0.15</f>
        <v>98.625</v>
      </c>
      <c r="AA7722" s="6">
        <f>CleanedData[[#This Row],[Purchase Amount]]*1.15</f>
        <v>756.12499999999989</v>
      </c>
    </row>
    <row r="7723" spans="1:27" x14ac:dyDescent="0.3">
      <c r="A7723">
        <v>9334</v>
      </c>
      <c r="B7723" t="s">
        <v>7948</v>
      </c>
      <c r="C7723" s="1">
        <v>45604</v>
      </c>
      <c r="D7723">
        <v>80</v>
      </c>
      <c r="E7723" t="s">
        <v>39</v>
      </c>
      <c r="F7723" t="s">
        <v>72</v>
      </c>
      <c r="G7723" t="s">
        <v>282</v>
      </c>
      <c r="H7723">
        <v>2</v>
      </c>
      <c r="I7723" t="s">
        <v>42</v>
      </c>
      <c r="J7723" t="s">
        <v>54</v>
      </c>
      <c r="K7723" t="s">
        <v>64</v>
      </c>
      <c r="L7723" t="s">
        <v>45</v>
      </c>
      <c r="M7723" t="s">
        <v>79</v>
      </c>
      <c r="N7723" t="s">
        <v>47</v>
      </c>
      <c r="O7723" t="s">
        <v>89</v>
      </c>
      <c r="P7723" t="s">
        <v>49</v>
      </c>
      <c r="Q7723" t="s">
        <v>97</v>
      </c>
      <c r="R7723" s="6">
        <f>_xlfn.XLOOKUP(CleanedData[[#This Row],[Product]],'02_Lookup_Tables'!$A$2:$A$126,'02_Lookup_Tables'!$B$2:$B$126)</f>
        <v>1859.13</v>
      </c>
      <c r="S7723" t="str">
        <f>VLOOKUP(CleanedData[[#This Row],[Product]],'02_Lookup_Tables'!$H$2:$I$126,2,FALSE)</f>
        <v>Home Devices</v>
      </c>
      <c r="T7723" t="str">
        <f>VLOOKUP(CleanedData[[#This Row],[Province]],'02_Lookup_Tables'!$D$2:$E$10,2, FALSE)</f>
        <v>Central Region</v>
      </c>
      <c r="U7723" t="str" cm="1">
        <f t="array" ref="U7723">_xlfn.IFS(CleanedData[[#This Row],[Purchase Amount]]&lt;500,"Low",
CleanedData[[#This Row],[Purchase Amount]]&lt;5000,"Medium",
TRUE,"High")</f>
        <v>Medium</v>
      </c>
      <c r="V7723" t="str">
        <f>TEXT(CleanedData[[#This Row],[Date]],"mmmm")</f>
        <v>November</v>
      </c>
      <c r="W7723" t="str">
        <f>"Q"&amp;ROUNDUP(MONTH(CleanedData[[#This Row],[Date]])/3,0)</f>
        <v>Q4</v>
      </c>
      <c r="X7723" t="str">
        <f>IF(CleanedData[[#This Row],[Purchase Amount]]&gt;=5000,"Yes","No")</f>
        <v>No</v>
      </c>
      <c r="Y7723">
        <f>IF(CleanedData[[#This Row],[Recommend]]="Yes",1,0)</f>
        <v>0</v>
      </c>
      <c r="Z7723" s="6">
        <f>CleanedData[[#This Row],[Purchase Amount]]*0.15</f>
        <v>278.86950000000002</v>
      </c>
      <c r="AA7723" s="6">
        <f>CleanedData[[#This Row],[Purchase Amount]]*1.15</f>
        <v>2137.9994999999999</v>
      </c>
    </row>
    <row r="7724" spans="1:27" x14ac:dyDescent="0.3">
      <c r="A7724">
        <v>9335</v>
      </c>
      <c r="B7724" t="s">
        <v>7949</v>
      </c>
      <c r="C7724" s="1">
        <v>45853</v>
      </c>
      <c r="D7724">
        <v>33</v>
      </c>
      <c r="E7724" t="s">
        <v>60</v>
      </c>
      <c r="F7724" t="s">
        <v>61</v>
      </c>
      <c r="G7724" t="s">
        <v>182</v>
      </c>
      <c r="H7724">
        <v>1</v>
      </c>
      <c r="I7724" t="s">
        <v>45</v>
      </c>
      <c r="J7724" t="s">
        <v>43</v>
      </c>
      <c r="K7724" t="s">
        <v>55</v>
      </c>
      <c r="L7724" t="s">
        <v>42</v>
      </c>
      <c r="M7724" t="s">
        <v>184</v>
      </c>
      <c r="N7724" t="s">
        <v>80</v>
      </c>
      <c r="O7724" t="s">
        <v>148</v>
      </c>
      <c r="P7724" t="s">
        <v>70</v>
      </c>
      <c r="Q7724" t="s">
        <v>58</v>
      </c>
      <c r="R7724" s="6">
        <f>_xlfn.XLOOKUP(CleanedData[[#This Row],[Product]],'02_Lookup_Tables'!$A$2:$A$126,'02_Lookup_Tables'!$B$2:$B$126)</f>
        <v>3715.65</v>
      </c>
      <c r="S7724" t="str">
        <f>VLOOKUP(CleanedData[[#This Row],[Product]],'02_Lookup_Tables'!$H$2:$I$126,2,FALSE)</f>
        <v>Home Devices</v>
      </c>
      <c r="T7724" t="str">
        <f>VLOOKUP(CleanedData[[#This Row],[Province]],'02_Lookup_Tables'!$D$2:$E$10,2, FALSE)</f>
        <v>Southern Region</v>
      </c>
      <c r="U7724" t="str" cm="1">
        <f t="array" ref="U7724">_xlfn.IFS(CleanedData[[#This Row],[Purchase Amount]]&lt;500,"Low",
CleanedData[[#This Row],[Purchase Amount]]&lt;5000,"Medium",
TRUE,"High")</f>
        <v>Medium</v>
      </c>
      <c r="V7724" t="str">
        <f>TEXT(CleanedData[[#This Row],[Date]],"mmmm")</f>
        <v>July</v>
      </c>
      <c r="W7724" t="str">
        <f>"Q"&amp;ROUNDUP(MONTH(CleanedData[[#This Row],[Date]])/3,0)</f>
        <v>Q3</v>
      </c>
      <c r="X7724" t="str">
        <f>IF(CleanedData[[#This Row],[Purchase Amount]]&gt;=5000,"Yes","No")</f>
        <v>No</v>
      </c>
      <c r="Y7724">
        <f>IF(CleanedData[[#This Row],[Recommend]]="Yes",1,0)</f>
        <v>1</v>
      </c>
      <c r="Z7724" s="6">
        <f>CleanedData[[#This Row],[Purchase Amount]]*0.15</f>
        <v>557.34749999999997</v>
      </c>
      <c r="AA7724" s="6">
        <f>CleanedData[[#This Row],[Purchase Amount]]*1.15</f>
        <v>4272.9974999999995</v>
      </c>
    </row>
    <row r="7725" spans="1:27" x14ac:dyDescent="0.3">
      <c r="A7725">
        <v>9336</v>
      </c>
      <c r="B7725" t="s">
        <v>7950</v>
      </c>
      <c r="C7725" s="1">
        <v>45430</v>
      </c>
      <c r="D7725">
        <v>64</v>
      </c>
      <c r="E7725" t="s">
        <v>52</v>
      </c>
      <c r="F7725" t="s">
        <v>72</v>
      </c>
      <c r="G7725" t="s">
        <v>233</v>
      </c>
      <c r="H7725">
        <v>5</v>
      </c>
      <c r="I7725" t="s">
        <v>45</v>
      </c>
      <c r="J7725" t="s">
        <v>54</v>
      </c>
      <c r="K7725" t="s">
        <v>55</v>
      </c>
      <c r="L7725" t="s">
        <v>45</v>
      </c>
      <c r="M7725" t="s">
        <v>151</v>
      </c>
      <c r="N7725" t="s">
        <v>57</v>
      </c>
      <c r="O7725" t="s">
        <v>89</v>
      </c>
      <c r="P7725" t="s">
        <v>70</v>
      </c>
      <c r="Q7725" t="s">
        <v>50</v>
      </c>
      <c r="R7725" s="6">
        <f>_xlfn.XLOOKUP(CleanedData[[#This Row],[Product]],'02_Lookup_Tables'!$A$2:$A$126,'02_Lookup_Tables'!$B$2:$B$126)</f>
        <v>324.35000000000002</v>
      </c>
      <c r="S7725" t="str">
        <f>VLOOKUP(CleanedData[[#This Row],[Product]],'02_Lookup_Tables'!$H$2:$I$126,2,FALSE)</f>
        <v>Apparel</v>
      </c>
      <c r="T7725" t="str">
        <f>VLOOKUP(CleanedData[[#This Row],[Province]],'02_Lookup_Tables'!$D$2:$E$10,2, FALSE)</f>
        <v>Central Region</v>
      </c>
      <c r="U7725" t="str" cm="1">
        <f t="array" ref="U7725">_xlfn.IFS(CleanedData[[#This Row],[Purchase Amount]]&lt;500,"Low",
CleanedData[[#This Row],[Purchase Amount]]&lt;5000,"Medium",
TRUE,"High")</f>
        <v>Low</v>
      </c>
      <c r="V7725" t="str">
        <f>TEXT(CleanedData[[#This Row],[Date]],"mmmm")</f>
        <v>May</v>
      </c>
      <c r="W7725" t="str">
        <f>"Q"&amp;ROUNDUP(MONTH(CleanedData[[#This Row],[Date]])/3,0)</f>
        <v>Q2</v>
      </c>
      <c r="X7725" t="str">
        <f>IF(CleanedData[[#This Row],[Purchase Amount]]&gt;=5000,"Yes","No")</f>
        <v>No</v>
      </c>
      <c r="Y7725">
        <f>IF(CleanedData[[#This Row],[Recommend]]="Yes",1,0)</f>
        <v>1</v>
      </c>
      <c r="Z7725" s="6">
        <f>CleanedData[[#This Row],[Purchase Amount]]*0.15</f>
        <v>48.652500000000003</v>
      </c>
      <c r="AA7725" s="6">
        <f>CleanedData[[#This Row],[Purchase Amount]]*1.15</f>
        <v>373.0025</v>
      </c>
    </row>
    <row r="7726" spans="1:27" x14ac:dyDescent="0.3">
      <c r="A7726">
        <v>9337</v>
      </c>
      <c r="B7726" t="s">
        <v>7951</v>
      </c>
      <c r="C7726" s="1">
        <v>45767</v>
      </c>
      <c r="D7726">
        <v>57</v>
      </c>
      <c r="E7726" t="s">
        <v>52</v>
      </c>
      <c r="F7726" t="s">
        <v>77</v>
      </c>
      <c r="G7726" t="s">
        <v>668</v>
      </c>
      <c r="H7726">
        <v>1</v>
      </c>
      <c r="I7726" t="s">
        <v>42</v>
      </c>
      <c r="J7726" t="s">
        <v>54</v>
      </c>
      <c r="K7726" t="s">
        <v>64</v>
      </c>
      <c r="L7726" t="s">
        <v>45</v>
      </c>
      <c r="M7726" t="s">
        <v>100</v>
      </c>
      <c r="N7726" t="s">
        <v>80</v>
      </c>
      <c r="O7726" t="s">
        <v>48</v>
      </c>
      <c r="P7726" t="s">
        <v>49</v>
      </c>
      <c r="Q7726" t="s">
        <v>50</v>
      </c>
      <c r="R7726" s="6">
        <f>_xlfn.XLOOKUP(CleanedData[[#This Row],[Product]],'02_Lookup_Tables'!$A$2:$A$126,'02_Lookup_Tables'!$B$2:$B$126)</f>
        <v>301.58</v>
      </c>
      <c r="S7726" t="str">
        <f>VLOOKUP(CleanedData[[#This Row],[Product]],'02_Lookup_Tables'!$H$2:$I$126,2,FALSE)</f>
        <v>Food</v>
      </c>
      <c r="T7726" t="str">
        <f>VLOOKUP(CleanedData[[#This Row],[Province]],'02_Lookup_Tables'!$D$2:$E$10,2, FALSE)</f>
        <v>Central Region</v>
      </c>
      <c r="U7726" t="str" cm="1">
        <f t="array" ref="U7726">_xlfn.IFS(CleanedData[[#This Row],[Purchase Amount]]&lt;500,"Low",
CleanedData[[#This Row],[Purchase Amount]]&lt;5000,"Medium",
TRUE,"High")</f>
        <v>Low</v>
      </c>
      <c r="V7726" t="str">
        <f>TEXT(CleanedData[[#This Row],[Date]],"mmmm")</f>
        <v>April</v>
      </c>
      <c r="W7726" t="str">
        <f>"Q"&amp;ROUNDUP(MONTH(CleanedData[[#This Row],[Date]])/3,0)</f>
        <v>Q2</v>
      </c>
      <c r="X7726" t="str">
        <f>IF(CleanedData[[#This Row],[Purchase Amount]]&gt;=5000,"Yes","No")</f>
        <v>No</v>
      </c>
      <c r="Y7726">
        <f>IF(CleanedData[[#This Row],[Recommend]]="Yes",1,0)</f>
        <v>0</v>
      </c>
      <c r="Z7726" s="6">
        <f>CleanedData[[#This Row],[Purchase Amount]]*0.15</f>
        <v>45.236999999999995</v>
      </c>
      <c r="AA7726" s="6">
        <f>CleanedData[[#This Row],[Purchase Amount]]*1.15</f>
        <v>346.81699999999995</v>
      </c>
    </row>
    <row r="7727" spans="1:27" x14ac:dyDescent="0.3">
      <c r="A7727">
        <v>9338</v>
      </c>
      <c r="B7727" t="s">
        <v>7952</v>
      </c>
      <c r="C7727" s="1">
        <v>45421</v>
      </c>
      <c r="D7727">
        <v>51</v>
      </c>
      <c r="E7727" t="s">
        <v>39</v>
      </c>
      <c r="F7727" t="s">
        <v>68</v>
      </c>
      <c r="G7727" t="s">
        <v>450</v>
      </c>
      <c r="H7727">
        <v>1</v>
      </c>
      <c r="I7727" t="s">
        <v>42</v>
      </c>
      <c r="J7727" t="s">
        <v>74</v>
      </c>
      <c r="K7727" t="s">
        <v>55</v>
      </c>
      <c r="L7727" t="s">
        <v>45</v>
      </c>
      <c r="M7727" t="s">
        <v>231</v>
      </c>
      <c r="N7727" t="s">
        <v>80</v>
      </c>
      <c r="O7727" t="s">
        <v>89</v>
      </c>
      <c r="P7727" t="s">
        <v>49</v>
      </c>
      <c r="Q7727" t="s">
        <v>93</v>
      </c>
      <c r="R7727" s="6">
        <f>_xlfn.XLOOKUP(CleanedData[[#This Row],[Product]],'02_Lookup_Tables'!$A$2:$A$126,'02_Lookup_Tables'!$B$2:$B$126)</f>
        <v>74.72</v>
      </c>
      <c r="S7727" t="str">
        <f>VLOOKUP(CleanedData[[#This Row],[Product]],'02_Lookup_Tables'!$H$2:$I$126,2,FALSE)</f>
        <v>Food</v>
      </c>
      <c r="T7727" t="str">
        <f>VLOOKUP(CleanedData[[#This Row],[Province]],'02_Lookup_Tables'!$D$2:$E$10,2, FALSE)</f>
        <v>Northern Region</v>
      </c>
      <c r="U7727" t="str" cm="1">
        <f t="array" ref="U7727">_xlfn.IFS(CleanedData[[#This Row],[Purchase Amount]]&lt;500,"Low",
CleanedData[[#This Row],[Purchase Amount]]&lt;5000,"Medium",
TRUE,"High")</f>
        <v>Low</v>
      </c>
      <c r="V7727" t="str">
        <f>TEXT(CleanedData[[#This Row],[Date]],"mmmm")</f>
        <v>May</v>
      </c>
      <c r="W7727" t="str">
        <f>"Q"&amp;ROUNDUP(MONTH(CleanedData[[#This Row],[Date]])/3,0)</f>
        <v>Q2</v>
      </c>
      <c r="X7727" t="str">
        <f>IF(CleanedData[[#This Row],[Purchase Amount]]&gt;=5000,"Yes","No")</f>
        <v>No</v>
      </c>
      <c r="Y7727">
        <f>IF(CleanedData[[#This Row],[Recommend]]="Yes",1,0)</f>
        <v>0</v>
      </c>
      <c r="Z7727" s="6">
        <f>CleanedData[[#This Row],[Purchase Amount]]*0.15</f>
        <v>11.208</v>
      </c>
      <c r="AA7727" s="6">
        <f>CleanedData[[#This Row],[Purchase Amount]]*1.15</f>
        <v>85.927999999999997</v>
      </c>
    </row>
    <row r="7728" spans="1:27" x14ac:dyDescent="0.3">
      <c r="A7728">
        <v>9339</v>
      </c>
      <c r="B7728" t="s">
        <v>7953</v>
      </c>
      <c r="C7728" s="1">
        <v>45655</v>
      </c>
      <c r="D7728">
        <v>38</v>
      </c>
      <c r="E7728" t="s">
        <v>39</v>
      </c>
      <c r="F7728" t="s">
        <v>40</v>
      </c>
      <c r="G7728" t="s">
        <v>340</v>
      </c>
      <c r="H7728">
        <v>3</v>
      </c>
      <c r="I7728" t="s">
        <v>45</v>
      </c>
      <c r="J7728" t="s">
        <v>54</v>
      </c>
      <c r="K7728" t="s">
        <v>55</v>
      </c>
      <c r="L7728" t="s">
        <v>42</v>
      </c>
      <c r="M7728" t="s">
        <v>65</v>
      </c>
      <c r="N7728" t="s">
        <v>48</v>
      </c>
      <c r="O7728" t="s">
        <v>89</v>
      </c>
      <c r="P7728" t="s">
        <v>49</v>
      </c>
      <c r="Q7728" t="s">
        <v>81</v>
      </c>
      <c r="R7728" s="6">
        <f>_xlfn.XLOOKUP(CleanedData[[#This Row],[Product]],'02_Lookup_Tables'!$A$2:$A$126,'02_Lookup_Tables'!$B$2:$B$126)</f>
        <v>828.82</v>
      </c>
      <c r="S7728" t="str">
        <f>VLOOKUP(CleanedData[[#This Row],[Product]],'02_Lookup_Tables'!$H$2:$I$126,2,FALSE)</f>
        <v>Home Devices</v>
      </c>
      <c r="T7728" t="str">
        <f>VLOOKUP(CleanedData[[#This Row],[Province]],'02_Lookup_Tables'!$D$2:$E$10,2, FALSE)</f>
        <v>Northern Region</v>
      </c>
      <c r="U7728" t="str" cm="1">
        <f t="array" ref="U7728">_xlfn.IFS(CleanedData[[#This Row],[Purchase Amount]]&lt;500,"Low",
CleanedData[[#This Row],[Purchase Amount]]&lt;5000,"Medium",
TRUE,"High")</f>
        <v>Medium</v>
      </c>
      <c r="V7728" t="str">
        <f>TEXT(CleanedData[[#This Row],[Date]],"mmmm")</f>
        <v>December</v>
      </c>
      <c r="W7728" t="str">
        <f>"Q"&amp;ROUNDUP(MONTH(CleanedData[[#This Row],[Date]])/3,0)</f>
        <v>Q4</v>
      </c>
      <c r="X7728" t="str">
        <f>IF(CleanedData[[#This Row],[Purchase Amount]]&gt;=5000,"Yes","No")</f>
        <v>No</v>
      </c>
      <c r="Y7728">
        <f>IF(CleanedData[[#This Row],[Recommend]]="Yes",1,0)</f>
        <v>1</v>
      </c>
      <c r="Z7728" s="6">
        <f>CleanedData[[#This Row],[Purchase Amount]]*0.15</f>
        <v>124.32300000000001</v>
      </c>
      <c r="AA7728" s="6">
        <f>CleanedData[[#This Row],[Purchase Amount]]*1.15</f>
        <v>953.14300000000003</v>
      </c>
    </row>
    <row r="7729" spans="1:27" x14ac:dyDescent="0.3">
      <c r="A7729">
        <v>9340</v>
      </c>
      <c r="B7729" t="s">
        <v>7954</v>
      </c>
      <c r="C7729" s="1">
        <v>45641</v>
      </c>
      <c r="D7729">
        <v>29</v>
      </c>
      <c r="E7729" t="s">
        <v>60</v>
      </c>
      <c r="F7729" t="s">
        <v>130</v>
      </c>
      <c r="G7729" t="s">
        <v>501</v>
      </c>
      <c r="H7729">
        <v>3</v>
      </c>
      <c r="I7729" t="s">
        <v>42</v>
      </c>
      <c r="J7729" t="s">
        <v>69</v>
      </c>
      <c r="K7729" t="s">
        <v>55</v>
      </c>
      <c r="L7729" t="s">
        <v>45</v>
      </c>
      <c r="M7729" t="s">
        <v>79</v>
      </c>
      <c r="N7729" t="s">
        <v>48</v>
      </c>
      <c r="O7729" t="s">
        <v>89</v>
      </c>
      <c r="P7729" t="s">
        <v>49</v>
      </c>
      <c r="Q7729" t="s">
        <v>58</v>
      </c>
      <c r="R7729" s="6">
        <f>_xlfn.XLOOKUP(CleanedData[[#This Row],[Product]],'02_Lookup_Tables'!$A$2:$A$126,'02_Lookup_Tables'!$B$2:$B$126)</f>
        <v>1482.94</v>
      </c>
      <c r="S7729" t="str">
        <f>VLOOKUP(CleanedData[[#This Row],[Product]],'02_Lookup_Tables'!$H$2:$I$126,2,FALSE)</f>
        <v>Home Devices</v>
      </c>
      <c r="T7729" t="str">
        <f>VLOOKUP(CleanedData[[#This Row],[Province]],'02_Lookup_Tables'!$D$2:$E$10,2, FALSE)</f>
        <v>Eastern Region</v>
      </c>
      <c r="U7729" t="str" cm="1">
        <f t="array" ref="U7729">_xlfn.IFS(CleanedData[[#This Row],[Purchase Amount]]&lt;500,"Low",
CleanedData[[#This Row],[Purchase Amount]]&lt;5000,"Medium",
TRUE,"High")</f>
        <v>Medium</v>
      </c>
      <c r="V7729" t="str">
        <f>TEXT(CleanedData[[#This Row],[Date]],"mmmm")</f>
        <v>December</v>
      </c>
      <c r="W7729" t="str">
        <f>"Q"&amp;ROUNDUP(MONTH(CleanedData[[#This Row],[Date]])/3,0)</f>
        <v>Q4</v>
      </c>
      <c r="X7729" t="str">
        <f>IF(CleanedData[[#This Row],[Purchase Amount]]&gt;=5000,"Yes","No")</f>
        <v>No</v>
      </c>
      <c r="Y7729">
        <f>IF(CleanedData[[#This Row],[Recommend]]="Yes",1,0)</f>
        <v>0</v>
      </c>
      <c r="Z7729" s="6">
        <f>CleanedData[[#This Row],[Purchase Amount]]*0.15</f>
        <v>222.441</v>
      </c>
      <c r="AA7729" s="6">
        <f>CleanedData[[#This Row],[Purchase Amount]]*1.15</f>
        <v>1705.3809999999999</v>
      </c>
    </row>
    <row r="7730" spans="1:27" x14ac:dyDescent="0.3">
      <c r="A7730">
        <v>9341</v>
      </c>
      <c r="B7730" t="s">
        <v>7955</v>
      </c>
      <c r="C7730" s="1">
        <v>45419</v>
      </c>
      <c r="D7730">
        <v>21</v>
      </c>
      <c r="E7730" t="s">
        <v>52</v>
      </c>
      <c r="F7730" t="s">
        <v>40</v>
      </c>
      <c r="G7730" t="s">
        <v>450</v>
      </c>
      <c r="H7730">
        <v>1</v>
      </c>
      <c r="I7730" t="s">
        <v>45</v>
      </c>
      <c r="J7730" t="s">
        <v>74</v>
      </c>
      <c r="K7730" t="s">
        <v>44</v>
      </c>
      <c r="L7730" t="s">
        <v>42</v>
      </c>
      <c r="M7730" t="s">
        <v>56</v>
      </c>
      <c r="N7730" t="s">
        <v>80</v>
      </c>
      <c r="O7730" t="s">
        <v>148</v>
      </c>
      <c r="P7730" t="s">
        <v>70</v>
      </c>
      <c r="Q7730" t="s">
        <v>66</v>
      </c>
      <c r="R7730" s="6">
        <f>_xlfn.XLOOKUP(CleanedData[[#This Row],[Product]],'02_Lookup_Tables'!$A$2:$A$126,'02_Lookup_Tables'!$B$2:$B$126)</f>
        <v>74.72</v>
      </c>
      <c r="S7730" t="str">
        <f>VLOOKUP(CleanedData[[#This Row],[Product]],'02_Lookup_Tables'!$H$2:$I$126,2,FALSE)</f>
        <v>Food</v>
      </c>
      <c r="T7730" t="str">
        <f>VLOOKUP(CleanedData[[#This Row],[Province]],'02_Lookup_Tables'!$D$2:$E$10,2, FALSE)</f>
        <v>Northern Region</v>
      </c>
      <c r="U7730" t="str" cm="1">
        <f t="array" ref="U7730">_xlfn.IFS(CleanedData[[#This Row],[Purchase Amount]]&lt;500,"Low",
CleanedData[[#This Row],[Purchase Amount]]&lt;5000,"Medium",
TRUE,"High")</f>
        <v>Low</v>
      </c>
      <c r="V7730" t="str">
        <f>TEXT(CleanedData[[#This Row],[Date]],"mmmm")</f>
        <v>May</v>
      </c>
      <c r="W7730" t="str">
        <f>"Q"&amp;ROUNDUP(MONTH(CleanedData[[#This Row],[Date]])/3,0)</f>
        <v>Q2</v>
      </c>
      <c r="X7730" t="str">
        <f>IF(CleanedData[[#This Row],[Purchase Amount]]&gt;=5000,"Yes","No")</f>
        <v>No</v>
      </c>
      <c r="Y7730">
        <f>IF(CleanedData[[#This Row],[Recommend]]="Yes",1,0)</f>
        <v>1</v>
      </c>
      <c r="Z7730" s="6">
        <f>CleanedData[[#This Row],[Purchase Amount]]*0.15</f>
        <v>11.208</v>
      </c>
      <c r="AA7730" s="6">
        <f>CleanedData[[#This Row],[Purchase Amount]]*1.15</f>
        <v>85.927999999999997</v>
      </c>
    </row>
    <row r="7731" spans="1:27" x14ac:dyDescent="0.3">
      <c r="A7731">
        <v>9342</v>
      </c>
      <c r="B7731" t="s">
        <v>7956</v>
      </c>
      <c r="C7731" s="1">
        <v>45451</v>
      </c>
      <c r="D7731">
        <v>49</v>
      </c>
      <c r="E7731" t="s">
        <v>52</v>
      </c>
      <c r="F7731" t="s">
        <v>68</v>
      </c>
      <c r="G7731" t="s">
        <v>258</v>
      </c>
      <c r="H7731">
        <v>4</v>
      </c>
      <c r="I7731" t="s">
        <v>45</v>
      </c>
      <c r="J7731" t="s">
        <v>63</v>
      </c>
      <c r="K7731" t="s">
        <v>44</v>
      </c>
      <c r="L7731" t="s">
        <v>45</v>
      </c>
      <c r="M7731" t="s">
        <v>231</v>
      </c>
      <c r="N7731" t="s">
        <v>96</v>
      </c>
      <c r="O7731" t="s">
        <v>89</v>
      </c>
      <c r="P7731" t="s">
        <v>70</v>
      </c>
      <c r="Q7731" t="s">
        <v>93</v>
      </c>
      <c r="R7731" s="6">
        <f>_xlfn.XLOOKUP(CleanedData[[#This Row],[Product]],'02_Lookup_Tables'!$A$2:$A$126,'02_Lookup_Tables'!$B$2:$B$126)</f>
        <v>768.34</v>
      </c>
      <c r="S7731" t="str">
        <f>VLOOKUP(CleanedData[[#This Row],[Product]],'02_Lookup_Tables'!$H$2:$I$126,2,FALSE)</f>
        <v>Home &amp; Living</v>
      </c>
      <c r="T7731" t="str">
        <f>VLOOKUP(CleanedData[[#This Row],[Province]],'02_Lookup_Tables'!$D$2:$E$10,2, FALSE)</f>
        <v>Northern Region</v>
      </c>
      <c r="U7731" t="str" cm="1">
        <f t="array" ref="U7731">_xlfn.IFS(CleanedData[[#This Row],[Purchase Amount]]&lt;500,"Low",
CleanedData[[#This Row],[Purchase Amount]]&lt;5000,"Medium",
TRUE,"High")</f>
        <v>Medium</v>
      </c>
      <c r="V7731" t="str">
        <f>TEXT(CleanedData[[#This Row],[Date]],"mmmm")</f>
        <v>June</v>
      </c>
      <c r="W7731" t="str">
        <f>"Q"&amp;ROUNDUP(MONTH(CleanedData[[#This Row],[Date]])/3,0)</f>
        <v>Q2</v>
      </c>
      <c r="X7731" t="str">
        <f>IF(CleanedData[[#This Row],[Purchase Amount]]&gt;=5000,"Yes","No")</f>
        <v>No</v>
      </c>
      <c r="Y7731">
        <f>IF(CleanedData[[#This Row],[Recommend]]="Yes",1,0)</f>
        <v>1</v>
      </c>
      <c r="Z7731" s="6">
        <f>CleanedData[[#This Row],[Purchase Amount]]*0.15</f>
        <v>115.251</v>
      </c>
      <c r="AA7731" s="6">
        <f>CleanedData[[#This Row],[Purchase Amount]]*1.15</f>
        <v>883.59100000000001</v>
      </c>
    </row>
    <row r="7732" spans="1:27" x14ac:dyDescent="0.3">
      <c r="A7732">
        <v>9344</v>
      </c>
      <c r="B7732" t="s">
        <v>7957</v>
      </c>
      <c r="C7732" s="1">
        <v>45468</v>
      </c>
      <c r="D7732">
        <v>23</v>
      </c>
      <c r="E7732" t="s">
        <v>52</v>
      </c>
      <c r="F7732" t="s">
        <v>83</v>
      </c>
      <c r="G7732" t="s">
        <v>381</v>
      </c>
      <c r="H7732">
        <v>5</v>
      </c>
      <c r="I7732" t="s">
        <v>42</v>
      </c>
      <c r="J7732" t="s">
        <v>43</v>
      </c>
      <c r="K7732" t="s">
        <v>55</v>
      </c>
      <c r="L7732" t="s">
        <v>42</v>
      </c>
      <c r="M7732" t="s">
        <v>175</v>
      </c>
      <c r="N7732" t="s">
        <v>57</v>
      </c>
      <c r="O7732" t="s">
        <v>89</v>
      </c>
      <c r="P7732" t="s">
        <v>70</v>
      </c>
      <c r="Q7732" t="s">
        <v>66</v>
      </c>
      <c r="R7732" s="6">
        <f>_xlfn.XLOOKUP(CleanedData[[#This Row],[Product]],'02_Lookup_Tables'!$A$2:$A$126,'02_Lookup_Tables'!$B$2:$B$126)</f>
        <v>786.78</v>
      </c>
      <c r="S7732" t="str">
        <f>VLOOKUP(CleanedData[[#This Row],[Product]],'02_Lookup_Tables'!$H$2:$I$126,2,FALSE)</f>
        <v>Apparel</v>
      </c>
      <c r="T7732" t="str">
        <f>VLOOKUP(CleanedData[[#This Row],[Province]],'02_Lookup_Tables'!$D$2:$E$10,2, FALSE)</f>
        <v>Western Region</v>
      </c>
      <c r="U7732" t="str" cm="1">
        <f t="array" ref="U7732">_xlfn.IFS(CleanedData[[#This Row],[Purchase Amount]]&lt;500,"Low",
CleanedData[[#This Row],[Purchase Amount]]&lt;5000,"Medium",
TRUE,"High")</f>
        <v>Medium</v>
      </c>
      <c r="V7732" t="str">
        <f>TEXT(CleanedData[[#This Row],[Date]],"mmmm")</f>
        <v>June</v>
      </c>
      <c r="W7732" t="str">
        <f>"Q"&amp;ROUNDUP(MONTH(CleanedData[[#This Row],[Date]])/3,0)</f>
        <v>Q2</v>
      </c>
      <c r="X7732" t="str">
        <f>IF(CleanedData[[#This Row],[Purchase Amount]]&gt;=5000,"Yes","No")</f>
        <v>No</v>
      </c>
      <c r="Y7732">
        <f>IF(CleanedData[[#This Row],[Recommend]]="Yes",1,0)</f>
        <v>0</v>
      </c>
      <c r="Z7732" s="6">
        <f>CleanedData[[#This Row],[Purchase Amount]]*0.15</f>
        <v>118.017</v>
      </c>
      <c r="AA7732" s="6">
        <f>CleanedData[[#This Row],[Purchase Amount]]*1.15</f>
        <v>904.79699999999991</v>
      </c>
    </row>
    <row r="7733" spans="1:27" x14ac:dyDescent="0.3">
      <c r="A7733">
        <v>9345</v>
      </c>
      <c r="B7733" t="s">
        <v>7958</v>
      </c>
      <c r="C7733" s="1">
        <v>45405</v>
      </c>
      <c r="D7733">
        <v>23</v>
      </c>
      <c r="E7733" t="s">
        <v>52</v>
      </c>
      <c r="F7733" t="s">
        <v>125</v>
      </c>
      <c r="G7733" t="s">
        <v>291</v>
      </c>
      <c r="H7733">
        <v>1</v>
      </c>
      <c r="I7733" t="s">
        <v>45</v>
      </c>
      <c r="J7733" t="s">
        <v>43</v>
      </c>
      <c r="K7733" t="s">
        <v>44</v>
      </c>
      <c r="L7733" t="s">
        <v>42</v>
      </c>
      <c r="M7733" t="s">
        <v>208</v>
      </c>
      <c r="N7733" t="s">
        <v>80</v>
      </c>
      <c r="O7733" t="s">
        <v>89</v>
      </c>
      <c r="P7733" t="s">
        <v>49</v>
      </c>
      <c r="Q7733" t="s">
        <v>66</v>
      </c>
      <c r="R7733" s="6">
        <f>_xlfn.XLOOKUP(CleanedData[[#This Row],[Product]],'02_Lookup_Tables'!$A$2:$A$126,'02_Lookup_Tables'!$B$2:$B$126)</f>
        <v>1171.25</v>
      </c>
      <c r="S7733" t="str">
        <f>VLOOKUP(CleanedData[[#This Row],[Product]],'02_Lookup_Tables'!$H$2:$I$126,2,FALSE)</f>
        <v>Toys &amp; Games</v>
      </c>
      <c r="T7733" t="str">
        <f>VLOOKUP(CleanedData[[#This Row],[Province]],'02_Lookup_Tables'!$D$2:$E$10,2, FALSE)</f>
        <v>Western Region</v>
      </c>
      <c r="U7733" t="str" cm="1">
        <f t="array" ref="U7733">_xlfn.IFS(CleanedData[[#This Row],[Purchase Amount]]&lt;500,"Low",
CleanedData[[#This Row],[Purchase Amount]]&lt;5000,"Medium",
TRUE,"High")</f>
        <v>Medium</v>
      </c>
      <c r="V7733" t="str">
        <f>TEXT(CleanedData[[#This Row],[Date]],"mmmm")</f>
        <v>April</v>
      </c>
      <c r="W7733" t="str">
        <f>"Q"&amp;ROUNDUP(MONTH(CleanedData[[#This Row],[Date]])/3,0)</f>
        <v>Q2</v>
      </c>
      <c r="X7733" t="str">
        <f>IF(CleanedData[[#This Row],[Purchase Amount]]&gt;=5000,"Yes","No")</f>
        <v>No</v>
      </c>
      <c r="Y7733">
        <f>IF(CleanedData[[#This Row],[Recommend]]="Yes",1,0)</f>
        <v>1</v>
      </c>
      <c r="Z7733" s="6">
        <f>CleanedData[[#This Row],[Purchase Amount]]*0.15</f>
        <v>175.6875</v>
      </c>
      <c r="AA7733" s="6">
        <f>CleanedData[[#This Row],[Purchase Amount]]*1.15</f>
        <v>1346.9375</v>
      </c>
    </row>
    <row r="7734" spans="1:27" x14ac:dyDescent="0.3">
      <c r="A7734">
        <v>9346</v>
      </c>
      <c r="B7734" t="s">
        <v>7959</v>
      </c>
      <c r="C7734" s="1">
        <v>45532</v>
      </c>
      <c r="E7734" t="s">
        <v>39</v>
      </c>
      <c r="F7734" t="s">
        <v>61</v>
      </c>
      <c r="G7734" t="s">
        <v>118</v>
      </c>
      <c r="H7734">
        <v>1</v>
      </c>
      <c r="I7734" t="s">
        <v>42</v>
      </c>
      <c r="J7734" t="s">
        <v>69</v>
      </c>
      <c r="K7734" t="s">
        <v>55</v>
      </c>
      <c r="L7734" t="s">
        <v>42</v>
      </c>
      <c r="M7734" t="s">
        <v>123</v>
      </c>
      <c r="N7734" t="s">
        <v>80</v>
      </c>
      <c r="O7734" t="s">
        <v>89</v>
      </c>
      <c r="P7734" t="s">
        <v>49</v>
      </c>
      <c r="Q7734" t="s">
        <v>166</v>
      </c>
      <c r="R7734" s="6">
        <f>_xlfn.XLOOKUP(CleanedData[[#This Row],[Product]],'02_Lookup_Tables'!$A$2:$A$126,'02_Lookup_Tables'!$B$2:$B$126)</f>
        <v>368.99</v>
      </c>
      <c r="S7734" t="str">
        <f>VLOOKUP(CleanedData[[#This Row],[Product]],'02_Lookup_Tables'!$H$2:$I$126,2,FALSE)</f>
        <v>Accessories</v>
      </c>
      <c r="T7734" t="str">
        <f>VLOOKUP(CleanedData[[#This Row],[Province]],'02_Lookup_Tables'!$D$2:$E$10,2, FALSE)</f>
        <v>Southern Region</v>
      </c>
      <c r="U7734" t="str" cm="1">
        <f t="array" ref="U7734">_xlfn.IFS(CleanedData[[#This Row],[Purchase Amount]]&lt;500,"Low",
CleanedData[[#This Row],[Purchase Amount]]&lt;5000,"Medium",
TRUE,"High")</f>
        <v>Low</v>
      </c>
      <c r="V7734" t="str">
        <f>TEXT(CleanedData[[#This Row],[Date]],"mmmm")</f>
        <v>August</v>
      </c>
      <c r="W7734" t="str">
        <f>"Q"&amp;ROUNDUP(MONTH(CleanedData[[#This Row],[Date]])/3,0)</f>
        <v>Q3</v>
      </c>
      <c r="X7734" t="str">
        <f>IF(CleanedData[[#This Row],[Purchase Amount]]&gt;=5000,"Yes","No")</f>
        <v>No</v>
      </c>
      <c r="Y7734">
        <f>IF(CleanedData[[#This Row],[Recommend]]="Yes",1,0)</f>
        <v>0</v>
      </c>
      <c r="Z7734" s="6">
        <f>CleanedData[[#This Row],[Purchase Amount]]*0.15</f>
        <v>55.348500000000001</v>
      </c>
      <c r="AA7734" s="6">
        <f>CleanedData[[#This Row],[Purchase Amount]]*1.15</f>
        <v>424.33849999999995</v>
      </c>
    </row>
    <row r="7735" spans="1:27" x14ac:dyDescent="0.3">
      <c r="A7735">
        <v>9347</v>
      </c>
      <c r="B7735" t="s">
        <v>7960</v>
      </c>
      <c r="C7735" s="1">
        <v>45578</v>
      </c>
      <c r="D7735">
        <v>43</v>
      </c>
      <c r="E7735" t="s">
        <v>60</v>
      </c>
      <c r="F7735" t="s">
        <v>83</v>
      </c>
      <c r="G7735" t="s">
        <v>419</v>
      </c>
      <c r="H7735">
        <v>2</v>
      </c>
      <c r="I7735" t="s">
        <v>42</v>
      </c>
      <c r="J7735" t="s">
        <v>54</v>
      </c>
      <c r="K7735" t="s">
        <v>55</v>
      </c>
      <c r="L7735" t="s">
        <v>42</v>
      </c>
      <c r="M7735" t="s">
        <v>106</v>
      </c>
      <c r="N7735" t="s">
        <v>47</v>
      </c>
      <c r="O7735" t="s">
        <v>148</v>
      </c>
      <c r="P7735" t="s">
        <v>70</v>
      </c>
      <c r="Q7735" t="s">
        <v>81</v>
      </c>
      <c r="R7735" s="6">
        <f>_xlfn.XLOOKUP(CleanedData[[#This Row],[Product]],'02_Lookup_Tables'!$A$2:$A$126,'02_Lookup_Tables'!$B$2:$B$126)</f>
        <v>96.11</v>
      </c>
      <c r="S7735" t="str">
        <f>VLOOKUP(CleanedData[[#This Row],[Product]],'02_Lookup_Tables'!$H$2:$I$126,2,FALSE)</f>
        <v>Apparel</v>
      </c>
      <c r="T7735" t="str">
        <f>VLOOKUP(CleanedData[[#This Row],[Province]],'02_Lookup_Tables'!$D$2:$E$10,2, FALSE)</f>
        <v>Western Region</v>
      </c>
      <c r="U7735" t="str" cm="1">
        <f t="array" ref="U7735">_xlfn.IFS(CleanedData[[#This Row],[Purchase Amount]]&lt;500,"Low",
CleanedData[[#This Row],[Purchase Amount]]&lt;5000,"Medium",
TRUE,"High")</f>
        <v>Low</v>
      </c>
      <c r="V7735" t="str">
        <f>TEXT(CleanedData[[#This Row],[Date]],"mmmm")</f>
        <v>October</v>
      </c>
      <c r="W7735" t="str">
        <f>"Q"&amp;ROUNDUP(MONTH(CleanedData[[#This Row],[Date]])/3,0)</f>
        <v>Q4</v>
      </c>
      <c r="X7735" t="str">
        <f>IF(CleanedData[[#This Row],[Purchase Amount]]&gt;=5000,"Yes","No")</f>
        <v>No</v>
      </c>
      <c r="Y7735">
        <f>IF(CleanedData[[#This Row],[Recommend]]="Yes",1,0)</f>
        <v>0</v>
      </c>
      <c r="Z7735" s="6">
        <f>CleanedData[[#This Row],[Purchase Amount]]*0.15</f>
        <v>14.416499999999999</v>
      </c>
      <c r="AA7735" s="6">
        <f>CleanedData[[#This Row],[Purchase Amount]]*1.15</f>
        <v>110.52649999999998</v>
      </c>
    </row>
    <row r="7736" spans="1:27" x14ac:dyDescent="0.3">
      <c r="A7736">
        <v>9348</v>
      </c>
      <c r="B7736" t="s">
        <v>7961</v>
      </c>
      <c r="C7736" s="1">
        <v>45927</v>
      </c>
      <c r="D7736">
        <v>76</v>
      </c>
      <c r="E7736" t="s">
        <v>39</v>
      </c>
      <c r="F7736" t="s">
        <v>125</v>
      </c>
      <c r="G7736" t="s">
        <v>472</v>
      </c>
      <c r="H7736">
        <v>4</v>
      </c>
      <c r="I7736" t="s">
        <v>42</v>
      </c>
      <c r="J7736" t="s">
        <v>63</v>
      </c>
      <c r="K7736" t="s">
        <v>44</v>
      </c>
      <c r="L7736" t="s">
        <v>45</v>
      </c>
      <c r="M7736" t="s">
        <v>123</v>
      </c>
      <c r="N7736" t="s">
        <v>96</v>
      </c>
      <c r="O7736" t="s">
        <v>89</v>
      </c>
      <c r="P7736" t="s">
        <v>70</v>
      </c>
      <c r="Q7736" t="s">
        <v>97</v>
      </c>
      <c r="R7736" s="6">
        <f>_xlfn.XLOOKUP(CleanedData[[#This Row],[Product]],'02_Lookup_Tables'!$A$2:$A$126,'02_Lookup_Tables'!$B$2:$B$126)</f>
        <v>2216.12</v>
      </c>
      <c r="S7736" t="str">
        <f>VLOOKUP(CleanedData[[#This Row],[Product]],'02_Lookup_Tables'!$H$2:$I$126,2,FALSE)</f>
        <v>Beauty &amp; Personal Care</v>
      </c>
      <c r="T7736" t="str">
        <f>VLOOKUP(CleanedData[[#This Row],[Province]],'02_Lookup_Tables'!$D$2:$E$10,2, FALSE)</f>
        <v>Western Region</v>
      </c>
      <c r="U7736" t="str" cm="1">
        <f t="array" ref="U7736">_xlfn.IFS(CleanedData[[#This Row],[Purchase Amount]]&lt;500,"Low",
CleanedData[[#This Row],[Purchase Amount]]&lt;5000,"Medium",
TRUE,"High")</f>
        <v>Medium</v>
      </c>
      <c r="V7736" t="str">
        <f>TEXT(CleanedData[[#This Row],[Date]],"mmmm")</f>
        <v>September</v>
      </c>
      <c r="W7736" t="str">
        <f>"Q"&amp;ROUNDUP(MONTH(CleanedData[[#This Row],[Date]])/3,0)</f>
        <v>Q3</v>
      </c>
      <c r="X7736" t="str">
        <f>IF(CleanedData[[#This Row],[Purchase Amount]]&gt;=5000,"Yes","No")</f>
        <v>No</v>
      </c>
      <c r="Y7736">
        <f>IF(CleanedData[[#This Row],[Recommend]]="Yes",1,0)</f>
        <v>0</v>
      </c>
      <c r="Z7736" s="6">
        <f>CleanedData[[#This Row],[Purchase Amount]]*0.15</f>
        <v>332.41799999999995</v>
      </c>
      <c r="AA7736" s="6">
        <f>CleanedData[[#This Row],[Purchase Amount]]*1.15</f>
        <v>2548.5379999999996</v>
      </c>
    </row>
    <row r="7737" spans="1:27" x14ac:dyDescent="0.3">
      <c r="A7737">
        <v>9349</v>
      </c>
      <c r="B7737" t="s">
        <v>7962</v>
      </c>
      <c r="C7737" s="1">
        <v>45949</v>
      </c>
      <c r="D7737">
        <v>52</v>
      </c>
      <c r="E7737" t="s">
        <v>39</v>
      </c>
      <c r="F7737" t="s">
        <v>130</v>
      </c>
      <c r="G7737" t="s">
        <v>198</v>
      </c>
      <c r="H7737">
        <v>3</v>
      </c>
      <c r="I7737" t="s">
        <v>42</v>
      </c>
      <c r="J7737" t="s">
        <v>63</v>
      </c>
      <c r="K7737" t="s">
        <v>44</v>
      </c>
      <c r="L7737" t="s">
        <v>42</v>
      </c>
      <c r="M7737" t="s">
        <v>100</v>
      </c>
      <c r="N7737" t="s">
        <v>48</v>
      </c>
      <c r="O7737" t="s">
        <v>48</v>
      </c>
      <c r="P7737" t="s">
        <v>70</v>
      </c>
      <c r="Q7737" t="s">
        <v>93</v>
      </c>
      <c r="R7737" s="6">
        <f>_xlfn.XLOOKUP(CleanedData[[#This Row],[Product]],'02_Lookup_Tables'!$A$2:$A$126,'02_Lookup_Tables'!$B$2:$B$126)</f>
        <v>2099.4</v>
      </c>
      <c r="S7737" t="str">
        <f>VLOOKUP(CleanedData[[#This Row],[Product]],'02_Lookup_Tables'!$H$2:$I$126,2,FALSE)</f>
        <v>Sports &amp; Outdoors</v>
      </c>
      <c r="T7737" t="str">
        <f>VLOOKUP(CleanedData[[#This Row],[Province]],'02_Lookup_Tables'!$D$2:$E$10,2, FALSE)</f>
        <v>Eastern Region</v>
      </c>
      <c r="U7737" t="str" cm="1">
        <f t="array" ref="U7737">_xlfn.IFS(CleanedData[[#This Row],[Purchase Amount]]&lt;500,"Low",
CleanedData[[#This Row],[Purchase Amount]]&lt;5000,"Medium",
TRUE,"High")</f>
        <v>Medium</v>
      </c>
      <c r="V7737" t="str">
        <f>TEXT(CleanedData[[#This Row],[Date]],"mmmm")</f>
        <v>October</v>
      </c>
      <c r="W7737" t="str">
        <f>"Q"&amp;ROUNDUP(MONTH(CleanedData[[#This Row],[Date]])/3,0)</f>
        <v>Q4</v>
      </c>
      <c r="X7737" t="str">
        <f>IF(CleanedData[[#This Row],[Purchase Amount]]&gt;=5000,"Yes","No")</f>
        <v>No</v>
      </c>
      <c r="Y7737">
        <f>IF(CleanedData[[#This Row],[Recommend]]="Yes",1,0)</f>
        <v>0</v>
      </c>
      <c r="Z7737" s="6">
        <f>CleanedData[[#This Row],[Purchase Amount]]*0.15</f>
        <v>314.91000000000003</v>
      </c>
      <c r="AA7737" s="6">
        <f>CleanedData[[#This Row],[Purchase Amount]]*1.15</f>
        <v>2414.31</v>
      </c>
    </row>
    <row r="7738" spans="1:27" x14ac:dyDescent="0.3">
      <c r="A7738">
        <v>9350</v>
      </c>
      <c r="B7738" t="s">
        <v>7963</v>
      </c>
      <c r="C7738" s="1">
        <v>45739</v>
      </c>
      <c r="D7738">
        <v>61</v>
      </c>
      <c r="E7738" t="s">
        <v>39</v>
      </c>
      <c r="F7738" t="s">
        <v>108</v>
      </c>
      <c r="G7738" t="s">
        <v>207</v>
      </c>
      <c r="H7738">
        <v>3</v>
      </c>
      <c r="I7738" t="s">
        <v>42</v>
      </c>
      <c r="J7738" t="s">
        <v>74</v>
      </c>
      <c r="K7738" t="s">
        <v>55</v>
      </c>
      <c r="L7738" t="s">
        <v>42</v>
      </c>
      <c r="M7738" t="s">
        <v>65</v>
      </c>
      <c r="N7738" t="s">
        <v>48</v>
      </c>
      <c r="O7738" t="s">
        <v>89</v>
      </c>
      <c r="P7738" t="s">
        <v>49</v>
      </c>
      <c r="Q7738" t="s">
        <v>50</v>
      </c>
      <c r="R7738" s="6">
        <f>_xlfn.XLOOKUP(CleanedData[[#This Row],[Product]],'02_Lookup_Tables'!$A$2:$A$126,'02_Lookup_Tables'!$B$2:$B$126)</f>
        <v>3755.73</v>
      </c>
      <c r="S7738" t="str">
        <f>VLOOKUP(CleanedData[[#This Row],[Product]],'02_Lookup_Tables'!$H$2:$I$126,2,FALSE)</f>
        <v>Sports &amp; Outdoors</v>
      </c>
      <c r="T7738" t="str">
        <f>VLOOKUP(CleanedData[[#This Row],[Province]],'02_Lookup_Tables'!$D$2:$E$10,2, FALSE)</f>
        <v>Gauteng Region</v>
      </c>
      <c r="U7738" t="str" cm="1">
        <f t="array" ref="U7738">_xlfn.IFS(CleanedData[[#This Row],[Purchase Amount]]&lt;500,"Low",
CleanedData[[#This Row],[Purchase Amount]]&lt;5000,"Medium",
TRUE,"High")</f>
        <v>Medium</v>
      </c>
      <c r="V7738" t="str">
        <f>TEXT(CleanedData[[#This Row],[Date]],"mmmm")</f>
        <v>March</v>
      </c>
      <c r="W7738" t="str">
        <f>"Q"&amp;ROUNDUP(MONTH(CleanedData[[#This Row],[Date]])/3,0)</f>
        <v>Q1</v>
      </c>
      <c r="X7738" t="str">
        <f>IF(CleanedData[[#This Row],[Purchase Amount]]&gt;=5000,"Yes","No")</f>
        <v>No</v>
      </c>
      <c r="Y7738">
        <f>IF(CleanedData[[#This Row],[Recommend]]="Yes",1,0)</f>
        <v>0</v>
      </c>
      <c r="Z7738" s="6">
        <f>CleanedData[[#This Row],[Purchase Amount]]*0.15</f>
        <v>563.35950000000003</v>
      </c>
      <c r="AA7738" s="6">
        <f>CleanedData[[#This Row],[Purchase Amount]]*1.15</f>
        <v>4319.0895</v>
      </c>
    </row>
    <row r="7739" spans="1:27" x14ac:dyDescent="0.3">
      <c r="A7739">
        <v>9351</v>
      </c>
      <c r="B7739" t="s">
        <v>7964</v>
      </c>
      <c r="C7739" s="1">
        <v>45401</v>
      </c>
      <c r="D7739">
        <v>49</v>
      </c>
      <c r="E7739" t="s">
        <v>60</v>
      </c>
      <c r="F7739" t="s">
        <v>72</v>
      </c>
      <c r="G7739" t="s">
        <v>192</v>
      </c>
      <c r="H7739">
        <v>4</v>
      </c>
      <c r="I7739" t="s">
        <v>45</v>
      </c>
      <c r="J7739" t="s">
        <v>63</v>
      </c>
      <c r="K7739" t="s">
        <v>44</v>
      </c>
      <c r="L7739" t="s">
        <v>42</v>
      </c>
      <c r="M7739" t="s">
        <v>65</v>
      </c>
      <c r="N7739" t="s">
        <v>96</v>
      </c>
      <c r="O7739" t="s">
        <v>89</v>
      </c>
      <c r="P7739" t="s">
        <v>70</v>
      </c>
      <c r="Q7739" t="s">
        <v>93</v>
      </c>
      <c r="R7739" s="6">
        <f>_xlfn.XLOOKUP(CleanedData[[#This Row],[Product]],'02_Lookup_Tables'!$A$2:$A$126,'02_Lookup_Tables'!$B$2:$B$126)</f>
        <v>13261</v>
      </c>
      <c r="S7739" t="str">
        <f>VLOOKUP(CleanedData[[#This Row],[Product]],'02_Lookup_Tables'!$H$2:$I$126,2,FALSE)</f>
        <v>Electronics</v>
      </c>
      <c r="T7739" t="str">
        <f>VLOOKUP(CleanedData[[#This Row],[Province]],'02_Lookup_Tables'!$D$2:$E$10,2, FALSE)</f>
        <v>Central Region</v>
      </c>
      <c r="U7739" t="str" cm="1">
        <f t="array" ref="U7739">_xlfn.IFS(CleanedData[[#This Row],[Purchase Amount]]&lt;500,"Low",
CleanedData[[#This Row],[Purchase Amount]]&lt;5000,"Medium",
TRUE,"High")</f>
        <v>High</v>
      </c>
      <c r="V7739" t="str">
        <f>TEXT(CleanedData[[#This Row],[Date]],"mmmm")</f>
        <v>April</v>
      </c>
      <c r="W7739" t="str">
        <f>"Q"&amp;ROUNDUP(MONTH(CleanedData[[#This Row],[Date]])/3,0)</f>
        <v>Q2</v>
      </c>
      <c r="X7739" t="str">
        <f>IF(CleanedData[[#This Row],[Purchase Amount]]&gt;=5000,"Yes","No")</f>
        <v>Yes</v>
      </c>
      <c r="Y7739">
        <f>IF(CleanedData[[#This Row],[Recommend]]="Yes",1,0)</f>
        <v>1</v>
      </c>
      <c r="Z7739" s="6">
        <f>CleanedData[[#This Row],[Purchase Amount]]*0.15</f>
        <v>1989.1499999999999</v>
      </c>
      <c r="AA7739" s="6">
        <f>CleanedData[[#This Row],[Purchase Amount]]*1.15</f>
        <v>15250.15</v>
      </c>
    </row>
    <row r="7740" spans="1:27" x14ac:dyDescent="0.3">
      <c r="A7740">
        <v>9352</v>
      </c>
      <c r="B7740" t="s">
        <v>7965</v>
      </c>
      <c r="C7740" s="1">
        <v>46012</v>
      </c>
      <c r="D7740">
        <v>63</v>
      </c>
      <c r="E7740" t="s">
        <v>39</v>
      </c>
      <c r="F7740" t="s">
        <v>40</v>
      </c>
      <c r="G7740" t="s">
        <v>246</v>
      </c>
      <c r="H7740">
        <v>3</v>
      </c>
      <c r="I7740" t="s">
        <v>42</v>
      </c>
      <c r="J7740" t="s">
        <v>74</v>
      </c>
      <c r="K7740" t="s">
        <v>64</v>
      </c>
      <c r="L7740" t="s">
        <v>42</v>
      </c>
      <c r="M7740" t="s">
        <v>92</v>
      </c>
      <c r="N7740" t="s">
        <v>48</v>
      </c>
      <c r="O7740" t="s">
        <v>89</v>
      </c>
      <c r="P7740" t="s">
        <v>49</v>
      </c>
      <c r="Q7740" t="s">
        <v>50</v>
      </c>
      <c r="R7740" s="6">
        <f>_xlfn.XLOOKUP(CleanedData[[#This Row],[Product]],'02_Lookup_Tables'!$A$2:$A$126,'02_Lookup_Tables'!$B$2:$B$126)</f>
        <v>2603.98</v>
      </c>
      <c r="S7740" t="str">
        <f>VLOOKUP(CleanedData[[#This Row],[Product]],'02_Lookup_Tables'!$H$2:$I$126,2,FALSE)</f>
        <v>Accessories</v>
      </c>
      <c r="T7740" t="str">
        <f>VLOOKUP(CleanedData[[#This Row],[Province]],'02_Lookup_Tables'!$D$2:$E$10,2, FALSE)</f>
        <v>Northern Region</v>
      </c>
      <c r="U7740" t="str" cm="1">
        <f t="array" ref="U7740">_xlfn.IFS(CleanedData[[#This Row],[Purchase Amount]]&lt;500,"Low",
CleanedData[[#This Row],[Purchase Amount]]&lt;5000,"Medium",
TRUE,"High")</f>
        <v>Medium</v>
      </c>
      <c r="V7740" t="str">
        <f>TEXT(CleanedData[[#This Row],[Date]],"mmmm")</f>
        <v>December</v>
      </c>
      <c r="W7740" t="str">
        <f>"Q"&amp;ROUNDUP(MONTH(CleanedData[[#This Row],[Date]])/3,0)</f>
        <v>Q4</v>
      </c>
      <c r="X7740" t="str">
        <f>IF(CleanedData[[#This Row],[Purchase Amount]]&gt;=5000,"Yes","No")</f>
        <v>No</v>
      </c>
      <c r="Y7740">
        <f>IF(CleanedData[[#This Row],[Recommend]]="Yes",1,0)</f>
        <v>0</v>
      </c>
      <c r="Z7740" s="6">
        <f>CleanedData[[#This Row],[Purchase Amount]]*0.15</f>
        <v>390.59699999999998</v>
      </c>
      <c r="AA7740" s="6">
        <f>CleanedData[[#This Row],[Purchase Amount]]*1.15</f>
        <v>2994.5769999999998</v>
      </c>
    </row>
    <row r="7741" spans="1:27" x14ac:dyDescent="0.3">
      <c r="A7741">
        <v>9353</v>
      </c>
      <c r="B7741" t="s">
        <v>7966</v>
      </c>
      <c r="C7741" s="1">
        <v>45900</v>
      </c>
      <c r="D7741">
        <v>50</v>
      </c>
      <c r="E7741" t="s">
        <v>60</v>
      </c>
      <c r="F7741" t="s">
        <v>77</v>
      </c>
      <c r="G7741" t="s">
        <v>1139</v>
      </c>
      <c r="H7741">
        <v>5</v>
      </c>
      <c r="I7741" t="s">
        <v>45</v>
      </c>
      <c r="J7741" t="s">
        <v>54</v>
      </c>
      <c r="K7741" t="s">
        <v>64</v>
      </c>
      <c r="L7741" t="s">
        <v>45</v>
      </c>
      <c r="M7741" t="s">
        <v>151</v>
      </c>
      <c r="N7741" t="s">
        <v>57</v>
      </c>
      <c r="O7741" t="s">
        <v>89</v>
      </c>
      <c r="P7741" t="s">
        <v>70</v>
      </c>
      <c r="Q7741" t="s">
        <v>93</v>
      </c>
      <c r="R7741" s="6">
        <f>_xlfn.XLOOKUP(CleanedData[[#This Row],[Product]],'02_Lookup_Tables'!$A$2:$A$126,'02_Lookup_Tables'!$B$2:$B$126)</f>
        <v>2977.47</v>
      </c>
      <c r="S7741" t="str">
        <f>VLOOKUP(CleanedData[[#This Row],[Product]],'02_Lookup_Tables'!$H$2:$I$126,2,FALSE)</f>
        <v>Home &amp; Living</v>
      </c>
      <c r="T7741" t="str">
        <f>VLOOKUP(CleanedData[[#This Row],[Province]],'02_Lookup_Tables'!$D$2:$E$10,2, FALSE)</f>
        <v>Central Region</v>
      </c>
      <c r="U7741" t="str" cm="1">
        <f t="array" ref="U7741">_xlfn.IFS(CleanedData[[#This Row],[Purchase Amount]]&lt;500,"Low",
CleanedData[[#This Row],[Purchase Amount]]&lt;5000,"Medium",
TRUE,"High")</f>
        <v>Medium</v>
      </c>
      <c r="V7741" t="str">
        <f>TEXT(CleanedData[[#This Row],[Date]],"mmmm")</f>
        <v>August</v>
      </c>
      <c r="W7741" t="str">
        <f>"Q"&amp;ROUNDUP(MONTH(CleanedData[[#This Row],[Date]])/3,0)</f>
        <v>Q3</v>
      </c>
      <c r="X7741" t="str">
        <f>IF(CleanedData[[#This Row],[Purchase Amount]]&gt;=5000,"Yes","No")</f>
        <v>No</v>
      </c>
      <c r="Y7741">
        <f>IF(CleanedData[[#This Row],[Recommend]]="Yes",1,0)</f>
        <v>1</v>
      </c>
      <c r="Z7741" s="6">
        <f>CleanedData[[#This Row],[Purchase Amount]]*0.15</f>
        <v>446.62049999999994</v>
      </c>
      <c r="AA7741" s="6">
        <f>CleanedData[[#This Row],[Purchase Amount]]*1.15</f>
        <v>3424.0904999999993</v>
      </c>
    </row>
    <row r="7742" spans="1:27" x14ac:dyDescent="0.3">
      <c r="A7742">
        <v>9354</v>
      </c>
      <c r="B7742" t="s">
        <v>7967</v>
      </c>
      <c r="C7742" s="1">
        <v>45681</v>
      </c>
      <c r="D7742">
        <v>80</v>
      </c>
      <c r="E7742" t="s">
        <v>60</v>
      </c>
      <c r="F7742" t="s">
        <v>77</v>
      </c>
      <c r="G7742" t="s">
        <v>198</v>
      </c>
      <c r="H7742">
        <v>1</v>
      </c>
      <c r="I7742" t="s">
        <v>42</v>
      </c>
      <c r="J7742" t="s">
        <v>63</v>
      </c>
      <c r="K7742" t="s">
        <v>55</v>
      </c>
      <c r="L7742" t="s">
        <v>42</v>
      </c>
      <c r="M7742" t="s">
        <v>136</v>
      </c>
      <c r="N7742" t="s">
        <v>80</v>
      </c>
      <c r="O7742" t="s">
        <v>89</v>
      </c>
      <c r="P7742" t="s">
        <v>49</v>
      </c>
      <c r="Q7742" t="s">
        <v>97</v>
      </c>
      <c r="R7742" s="6">
        <f>_xlfn.XLOOKUP(CleanedData[[#This Row],[Product]],'02_Lookup_Tables'!$A$2:$A$126,'02_Lookup_Tables'!$B$2:$B$126)</f>
        <v>2099.4</v>
      </c>
      <c r="S7742" t="str">
        <f>VLOOKUP(CleanedData[[#This Row],[Product]],'02_Lookup_Tables'!$H$2:$I$126,2,FALSE)</f>
        <v>Sports &amp; Outdoors</v>
      </c>
      <c r="T7742" t="str">
        <f>VLOOKUP(CleanedData[[#This Row],[Province]],'02_Lookup_Tables'!$D$2:$E$10,2, FALSE)</f>
        <v>Central Region</v>
      </c>
      <c r="U7742" t="str" cm="1">
        <f t="array" ref="U7742">_xlfn.IFS(CleanedData[[#This Row],[Purchase Amount]]&lt;500,"Low",
CleanedData[[#This Row],[Purchase Amount]]&lt;5000,"Medium",
TRUE,"High")</f>
        <v>Medium</v>
      </c>
      <c r="V7742" t="str">
        <f>TEXT(CleanedData[[#This Row],[Date]],"mmmm")</f>
        <v>January</v>
      </c>
      <c r="W7742" t="str">
        <f>"Q"&amp;ROUNDUP(MONTH(CleanedData[[#This Row],[Date]])/3,0)</f>
        <v>Q1</v>
      </c>
      <c r="X7742" t="str">
        <f>IF(CleanedData[[#This Row],[Purchase Amount]]&gt;=5000,"Yes","No")</f>
        <v>No</v>
      </c>
      <c r="Y7742">
        <f>IF(CleanedData[[#This Row],[Recommend]]="Yes",1,0)</f>
        <v>0</v>
      </c>
      <c r="Z7742" s="6">
        <f>CleanedData[[#This Row],[Purchase Amount]]*0.15</f>
        <v>314.91000000000003</v>
      </c>
      <c r="AA7742" s="6">
        <f>CleanedData[[#This Row],[Purchase Amount]]*1.15</f>
        <v>2414.31</v>
      </c>
    </row>
    <row r="7743" spans="1:27" x14ac:dyDescent="0.3">
      <c r="A7743">
        <v>9355</v>
      </c>
      <c r="B7743" t="s">
        <v>7968</v>
      </c>
      <c r="C7743" s="1">
        <v>45743</v>
      </c>
      <c r="D7743">
        <v>59</v>
      </c>
      <c r="E7743" t="s">
        <v>52</v>
      </c>
      <c r="F7743" t="s">
        <v>68</v>
      </c>
      <c r="G7743" t="s">
        <v>158</v>
      </c>
      <c r="H7743">
        <v>4</v>
      </c>
      <c r="I7743" t="s">
        <v>42</v>
      </c>
      <c r="J7743" t="s">
        <v>69</v>
      </c>
      <c r="K7743" t="s">
        <v>44</v>
      </c>
      <c r="L7743" t="s">
        <v>42</v>
      </c>
      <c r="M7743" t="s">
        <v>184</v>
      </c>
      <c r="N7743" t="s">
        <v>96</v>
      </c>
      <c r="O7743" t="s">
        <v>148</v>
      </c>
      <c r="P7743" t="s">
        <v>49</v>
      </c>
      <c r="Q7743" t="s">
        <v>50</v>
      </c>
      <c r="R7743" s="6">
        <f>_xlfn.XLOOKUP(CleanedData[[#This Row],[Product]],'02_Lookup_Tables'!$A$2:$A$126,'02_Lookup_Tables'!$B$2:$B$126)</f>
        <v>2962.6</v>
      </c>
      <c r="S7743" t="str">
        <f>VLOOKUP(CleanedData[[#This Row],[Product]],'02_Lookup_Tables'!$H$2:$I$126,2,FALSE)</f>
        <v>Sports &amp; Outdoors</v>
      </c>
      <c r="T7743" t="str">
        <f>VLOOKUP(CleanedData[[#This Row],[Province]],'02_Lookup_Tables'!$D$2:$E$10,2, FALSE)</f>
        <v>Northern Region</v>
      </c>
      <c r="U7743" t="str" cm="1">
        <f t="array" ref="U7743">_xlfn.IFS(CleanedData[[#This Row],[Purchase Amount]]&lt;500,"Low",
CleanedData[[#This Row],[Purchase Amount]]&lt;5000,"Medium",
TRUE,"High")</f>
        <v>Medium</v>
      </c>
      <c r="V7743" t="str">
        <f>TEXT(CleanedData[[#This Row],[Date]],"mmmm")</f>
        <v>March</v>
      </c>
      <c r="W7743" t="str">
        <f>"Q"&amp;ROUNDUP(MONTH(CleanedData[[#This Row],[Date]])/3,0)</f>
        <v>Q1</v>
      </c>
      <c r="X7743" t="str">
        <f>IF(CleanedData[[#This Row],[Purchase Amount]]&gt;=5000,"Yes","No")</f>
        <v>No</v>
      </c>
      <c r="Y7743">
        <f>IF(CleanedData[[#This Row],[Recommend]]="Yes",1,0)</f>
        <v>0</v>
      </c>
      <c r="Z7743" s="6">
        <f>CleanedData[[#This Row],[Purchase Amount]]*0.15</f>
        <v>444.39</v>
      </c>
      <c r="AA7743" s="6">
        <f>CleanedData[[#This Row],[Purchase Amount]]*1.15</f>
        <v>3406.99</v>
      </c>
    </row>
    <row r="7744" spans="1:27" x14ac:dyDescent="0.3">
      <c r="A7744">
        <v>9356</v>
      </c>
      <c r="B7744" t="s">
        <v>7969</v>
      </c>
      <c r="C7744" s="1">
        <v>45753</v>
      </c>
      <c r="D7744">
        <v>29</v>
      </c>
      <c r="E7744" t="s">
        <v>39</v>
      </c>
      <c r="F7744" t="s">
        <v>125</v>
      </c>
      <c r="G7744" t="s">
        <v>478</v>
      </c>
      <c r="H7744">
        <v>3</v>
      </c>
      <c r="I7744" t="s">
        <v>45</v>
      </c>
      <c r="J7744" t="s">
        <v>69</v>
      </c>
      <c r="K7744" t="s">
        <v>44</v>
      </c>
      <c r="L7744" t="s">
        <v>45</v>
      </c>
      <c r="M7744" t="s">
        <v>88</v>
      </c>
      <c r="N7744" t="s">
        <v>48</v>
      </c>
      <c r="O7744" t="s">
        <v>89</v>
      </c>
      <c r="P7744" t="s">
        <v>49</v>
      </c>
      <c r="Q7744" t="s">
        <v>58</v>
      </c>
      <c r="R7744" s="6">
        <f>_xlfn.XLOOKUP(CleanedData[[#This Row],[Product]],'02_Lookup_Tables'!$A$2:$A$126,'02_Lookup_Tables'!$B$2:$B$126)</f>
        <v>4507.63</v>
      </c>
      <c r="S7744" t="str">
        <f>VLOOKUP(CleanedData[[#This Row],[Product]],'02_Lookup_Tables'!$H$2:$I$126,2,FALSE)</f>
        <v>Sports &amp; Outdoors</v>
      </c>
      <c r="T7744" t="str">
        <f>VLOOKUP(CleanedData[[#This Row],[Province]],'02_Lookup_Tables'!$D$2:$E$10,2, FALSE)</f>
        <v>Western Region</v>
      </c>
      <c r="U7744" t="str" cm="1">
        <f t="array" ref="U7744">_xlfn.IFS(CleanedData[[#This Row],[Purchase Amount]]&lt;500,"Low",
CleanedData[[#This Row],[Purchase Amount]]&lt;5000,"Medium",
TRUE,"High")</f>
        <v>Medium</v>
      </c>
      <c r="V7744" t="str">
        <f>TEXT(CleanedData[[#This Row],[Date]],"mmmm")</f>
        <v>April</v>
      </c>
      <c r="W7744" t="str">
        <f>"Q"&amp;ROUNDUP(MONTH(CleanedData[[#This Row],[Date]])/3,0)</f>
        <v>Q2</v>
      </c>
      <c r="X7744" t="str">
        <f>IF(CleanedData[[#This Row],[Purchase Amount]]&gt;=5000,"Yes","No")</f>
        <v>No</v>
      </c>
      <c r="Y7744">
        <f>IF(CleanedData[[#This Row],[Recommend]]="Yes",1,0)</f>
        <v>1</v>
      </c>
      <c r="Z7744" s="6">
        <f>CleanedData[[#This Row],[Purchase Amount]]*0.15</f>
        <v>676.14449999999999</v>
      </c>
      <c r="AA7744" s="6">
        <f>CleanedData[[#This Row],[Purchase Amount]]*1.15</f>
        <v>5183.7744999999995</v>
      </c>
    </row>
    <row r="7745" spans="1:27" x14ac:dyDescent="0.3">
      <c r="A7745">
        <v>9357</v>
      </c>
      <c r="B7745" t="s">
        <v>7970</v>
      </c>
      <c r="C7745" s="1">
        <v>45541</v>
      </c>
      <c r="D7745">
        <v>71</v>
      </c>
      <c r="E7745" t="s">
        <v>52</v>
      </c>
      <c r="F7745" t="s">
        <v>40</v>
      </c>
      <c r="G7745" t="s">
        <v>133</v>
      </c>
      <c r="H7745">
        <v>1</v>
      </c>
      <c r="I7745" t="s">
        <v>45</v>
      </c>
      <c r="J7745" t="s">
        <v>74</v>
      </c>
      <c r="K7745" t="s">
        <v>64</v>
      </c>
      <c r="L7745" t="s">
        <v>45</v>
      </c>
      <c r="N7745" t="s">
        <v>80</v>
      </c>
      <c r="O7745" t="s">
        <v>134</v>
      </c>
      <c r="P7745" t="s">
        <v>8646</v>
      </c>
      <c r="Q7745" t="s">
        <v>97</v>
      </c>
      <c r="R7745" s="6">
        <f>_xlfn.XLOOKUP(CleanedData[[#This Row],[Product]],'02_Lookup_Tables'!$A$2:$A$126,'02_Lookup_Tables'!$B$2:$B$126)</f>
        <v>1734</v>
      </c>
      <c r="S7745" t="str">
        <f>VLOOKUP(CleanedData[[#This Row],[Product]],'02_Lookup_Tables'!$H$2:$I$126,2,FALSE)</f>
        <v>Home &amp; Living</v>
      </c>
      <c r="T7745" t="str">
        <f>VLOOKUP(CleanedData[[#This Row],[Province]],'02_Lookup_Tables'!$D$2:$E$10,2, FALSE)</f>
        <v>Northern Region</v>
      </c>
      <c r="U7745" t="str" cm="1">
        <f t="array" ref="U7745">_xlfn.IFS(CleanedData[[#This Row],[Purchase Amount]]&lt;500,"Low",
CleanedData[[#This Row],[Purchase Amount]]&lt;5000,"Medium",
TRUE,"High")</f>
        <v>Medium</v>
      </c>
      <c r="V7745" t="str">
        <f>TEXT(CleanedData[[#This Row],[Date]],"mmmm")</f>
        <v>September</v>
      </c>
      <c r="W7745" t="str">
        <f>"Q"&amp;ROUNDUP(MONTH(CleanedData[[#This Row],[Date]])/3,0)</f>
        <v>Q3</v>
      </c>
      <c r="X7745" t="str">
        <f>IF(CleanedData[[#This Row],[Purchase Amount]]&gt;=5000,"Yes","No")</f>
        <v>No</v>
      </c>
      <c r="Y7745">
        <f>IF(CleanedData[[#This Row],[Recommend]]="Yes",1,0)</f>
        <v>1</v>
      </c>
      <c r="Z7745" s="6">
        <f>CleanedData[[#This Row],[Purchase Amount]]*0.15</f>
        <v>260.09999999999997</v>
      </c>
      <c r="AA7745" s="6">
        <f>CleanedData[[#This Row],[Purchase Amount]]*1.15</f>
        <v>1994.1</v>
      </c>
    </row>
    <row r="7746" spans="1:27" x14ac:dyDescent="0.3">
      <c r="A7746">
        <v>9358</v>
      </c>
      <c r="B7746" t="s">
        <v>7971</v>
      </c>
      <c r="C7746" s="1">
        <v>45565</v>
      </c>
      <c r="D7746">
        <v>69</v>
      </c>
      <c r="E7746" t="s">
        <v>52</v>
      </c>
      <c r="F7746" t="s">
        <v>108</v>
      </c>
      <c r="G7746" t="s">
        <v>296</v>
      </c>
      <c r="H7746">
        <v>3</v>
      </c>
      <c r="I7746" t="s">
        <v>42</v>
      </c>
      <c r="J7746" t="s">
        <v>63</v>
      </c>
      <c r="K7746" t="s">
        <v>64</v>
      </c>
      <c r="L7746" t="s">
        <v>42</v>
      </c>
      <c r="M7746" t="s">
        <v>65</v>
      </c>
      <c r="N7746" t="s">
        <v>48</v>
      </c>
      <c r="O7746" t="s">
        <v>89</v>
      </c>
      <c r="P7746" t="s">
        <v>49</v>
      </c>
      <c r="Q7746" t="s">
        <v>97</v>
      </c>
      <c r="R7746" s="6">
        <f>_xlfn.XLOOKUP(CleanedData[[#This Row],[Product]],'02_Lookup_Tables'!$A$2:$A$126,'02_Lookup_Tables'!$B$2:$B$126)</f>
        <v>657.5</v>
      </c>
      <c r="S7746" t="str">
        <f>VLOOKUP(CleanedData[[#This Row],[Product]],'02_Lookup_Tables'!$H$2:$I$126,2,FALSE)</f>
        <v>Home Devices</v>
      </c>
      <c r="T7746" t="str">
        <f>VLOOKUP(CleanedData[[#This Row],[Province]],'02_Lookup_Tables'!$D$2:$E$10,2, FALSE)</f>
        <v>Gauteng Region</v>
      </c>
      <c r="U7746" t="str" cm="1">
        <f t="array" ref="U7746">_xlfn.IFS(CleanedData[[#This Row],[Purchase Amount]]&lt;500,"Low",
CleanedData[[#This Row],[Purchase Amount]]&lt;5000,"Medium",
TRUE,"High")</f>
        <v>Medium</v>
      </c>
      <c r="V7746" t="str">
        <f>TEXT(CleanedData[[#This Row],[Date]],"mmmm")</f>
        <v>September</v>
      </c>
      <c r="W7746" t="str">
        <f>"Q"&amp;ROUNDUP(MONTH(CleanedData[[#This Row],[Date]])/3,0)</f>
        <v>Q3</v>
      </c>
      <c r="X7746" t="str">
        <f>IF(CleanedData[[#This Row],[Purchase Amount]]&gt;=5000,"Yes","No")</f>
        <v>No</v>
      </c>
      <c r="Y7746">
        <f>IF(CleanedData[[#This Row],[Recommend]]="Yes",1,0)</f>
        <v>0</v>
      </c>
      <c r="Z7746" s="6">
        <f>CleanedData[[#This Row],[Purchase Amount]]*0.15</f>
        <v>98.625</v>
      </c>
      <c r="AA7746" s="6">
        <f>CleanedData[[#This Row],[Purchase Amount]]*1.15</f>
        <v>756.12499999999989</v>
      </c>
    </row>
    <row r="7747" spans="1:27" x14ac:dyDescent="0.3">
      <c r="A7747">
        <v>9359</v>
      </c>
      <c r="B7747" t="s">
        <v>7972</v>
      </c>
      <c r="C7747" s="1">
        <v>45485</v>
      </c>
      <c r="D7747">
        <v>34</v>
      </c>
      <c r="E7747" t="s">
        <v>52</v>
      </c>
      <c r="F7747" t="s">
        <v>40</v>
      </c>
      <c r="G7747" t="s">
        <v>205</v>
      </c>
      <c r="H7747">
        <v>1</v>
      </c>
      <c r="I7747" t="s">
        <v>42</v>
      </c>
      <c r="J7747" t="s">
        <v>43</v>
      </c>
      <c r="K7747" t="s">
        <v>64</v>
      </c>
      <c r="L7747" t="s">
        <v>45</v>
      </c>
      <c r="M7747" t="s">
        <v>190</v>
      </c>
      <c r="N7747" t="s">
        <v>80</v>
      </c>
      <c r="O7747" t="s">
        <v>89</v>
      </c>
      <c r="P7747" t="s">
        <v>49</v>
      </c>
      <c r="Q7747" t="s">
        <v>58</v>
      </c>
      <c r="R7747" s="6">
        <f>_xlfn.XLOOKUP(CleanedData[[#This Row],[Product]],'02_Lookup_Tables'!$A$2:$A$126,'02_Lookup_Tables'!$B$2:$B$126)</f>
        <v>139.72999999999999</v>
      </c>
      <c r="S7747" t="str">
        <f>VLOOKUP(CleanedData[[#This Row],[Product]],'02_Lookup_Tables'!$H$2:$I$126,2,FALSE)</f>
        <v>Beauty &amp; Personal Care</v>
      </c>
      <c r="T7747" t="str">
        <f>VLOOKUP(CleanedData[[#This Row],[Province]],'02_Lookup_Tables'!$D$2:$E$10,2, FALSE)</f>
        <v>Northern Region</v>
      </c>
      <c r="U7747" t="str" cm="1">
        <f t="array" ref="U7747">_xlfn.IFS(CleanedData[[#This Row],[Purchase Amount]]&lt;500,"Low",
CleanedData[[#This Row],[Purchase Amount]]&lt;5000,"Medium",
TRUE,"High")</f>
        <v>Low</v>
      </c>
      <c r="V7747" t="str">
        <f>TEXT(CleanedData[[#This Row],[Date]],"mmmm")</f>
        <v>July</v>
      </c>
      <c r="W7747" t="str">
        <f>"Q"&amp;ROUNDUP(MONTH(CleanedData[[#This Row],[Date]])/3,0)</f>
        <v>Q3</v>
      </c>
      <c r="X7747" t="str">
        <f>IF(CleanedData[[#This Row],[Purchase Amount]]&gt;=5000,"Yes","No")</f>
        <v>No</v>
      </c>
      <c r="Y7747">
        <f>IF(CleanedData[[#This Row],[Recommend]]="Yes",1,0)</f>
        <v>0</v>
      </c>
      <c r="Z7747" s="6">
        <f>CleanedData[[#This Row],[Purchase Amount]]*0.15</f>
        <v>20.959499999999998</v>
      </c>
      <c r="AA7747" s="6">
        <f>CleanedData[[#This Row],[Purchase Amount]]*1.15</f>
        <v>160.68949999999998</v>
      </c>
    </row>
    <row r="7748" spans="1:27" x14ac:dyDescent="0.3">
      <c r="A7748">
        <v>9360</v>
      </c>
      <c r="B7748" t="s">
        <v>7973</v>
      </c>
      <c r="C7748" s="1">
        <v>45354</v>
      </c>
      <c r="D7748">
        <v>72</v>
      </c>
      <c r="E7748" t="s">
        <v>39</v>
      </c>
      <c r="F7748" t="s">
        <v>83</v>
      </c>
      <c r="G7748" t="s">
        <v>235</v>
      </c>
      <c r="H7748">
        <v>4</v>
      </c>
      <c r="I7748" t="s">
        <v>45</v>
      </c>
      <c r="J7748" t="s">
        <v>74</v>
      </c>
      <c r="K7748" t="s">
        <v>64</v>
      </c>
      <c r="L7748" t="s">
        <v>42</v>
      </c>
      <c r="M7748" t="s">
        <v>175</v>
      </c>
      <c r="N7748" t="s">
        <v>96</v>
      </c>
      <c r="O7748" t="s">
        <v>89</v>
      </c>
      <c r="P7748" t="s">
        <v>70</v>
      </c>
      <c r="Q7748" t="s">
        <v>97</v>
      </c>
      <c r="R7748" s="6">
        <f>_xlfn.XLOOKUP(CleanedData[[#This Row],[Product]],'02_Lookup_Tables'!$A$2:$A$126,'02_Lookup_Tables'!$B$2:$B$126)</f>
        <v>306.57</v>
      </c>
      <c r="S7748" t="str">
        <f>VLOOKUP(CleanedData[[#This Row],[Product]],'02_Lookup_Tables'!$H$2:$I$126,2,FALSE)</f>
        <v>Toys &amp; Games</v>
      </c>
      <c r="T7748" t="str">
        <f>VLOOKUP(CleanedData[[#This Row],[Province]],'02_Lookup_Tables'!$D$2:$E$10,2, FALSE)</f>
        <v>Western Region</v>
      </c>
      <c r="U7748" t="str" cm="1">
        <f t="array" ref="U7748">_xlfn.IFS(CleanedData[[#This Row],[Purchase Amount]]&lt;500,"Low",
CleanedData[[#This Row],[Purchase Amount]]&lt;5000,"Medium",
TRUE,"High")</f>
        <v>Low</v>
      </c>
      <c r="V7748" t="str">
        <f>TEXT(CleanedData[[#This Row],[Date]],"mmmm")</f>
        <v>March</v>
      </c>
      <c r="W7748" t="str">
        <f>"Q"&amp;ROUNDUP(MONTH(CleanedData[[#This Row],[Date]])/3,0)</f>
        <v>Q1</v>
      </c>
      <c r="X7748" t="str">
        <f>IF(CleanedData[[#This Row],[Purchase Amount]]&gt;=5000,"Yes","No")</f>
        <v>No</v>
      </c>
      <c r="Y7748">
        <f>IF(CleanedData[[#This Row],[Recommend]]="Yes",1,0)</f>
        <v>1</v>
      </c>
      <c r="Z7748" s="6">
        <f>CleanedData[[#This Row],[Purchase Amount]]*0.15</f>
        <v>45.985499999999995</v>
      </c>
      <c r="AA7748" s="6">
        <f>CleanedData[[#This Row],[Purchase Amount]]*1.15</f>
        <v>352.55549999999994</v>
      </c>
    </row>
    <row r="7749" spans="1:27" x14ac:dyDescent="0.3">
      <c r="A7749">
        <v>9363</v>
      </c>
      <c r="B7749" t="s">
        <v>7974</v>
      </c>
      <c r="C7749" s="1">
        <v>45961</v>
      </c>
      <c r="E7749" t="s">
        <v>39</v>
      </c>
      <c r="F7749" t="s">
        <v>108</v>
      </c>
      <c r="G7749" t="s">
        <v>243</v>
      </c>
      <c r="H7749">
        <v>1</v>
      </c>
      <c r="I7749" t="s">
        <v>45</v>
      </c>
      <c r="J7749" t="s">
        <v>63</v>
      </c>
      <c r="K7749" t="s">
        <v>64</v>
      </c>
      <c r="L7749" t="s">
        <v>42</v>
      </c>
      <c r="M7749" t="s">
        <v>236</v>
      </c>
      <c r="N7749" t="s">
        <v>80</v>
      </c>
      <c r="O7749" t="s">
        <v>89</v>
      </c>
      <c r="P7749" t="s">
        <v>49</v>
      </c>
      <c r="Q7749" t="s">
        <v>166</v>
      </c>
      <c r="R7749" s="6">
        <f>_xlfn.XLOOKUP(CleanedData[[#This Row],[Product]],'02_Lookup_Tables'!$A$2:$A$126,'02_Lookup_Tables'!$B$2:$B$126)</f>
        <v>551.66</v>
      </c>
      <c r="S7749" t="str">
        <f>VLOOKUP(CleanedData[[#This Row],[Product]],'02_Lookup_Tables'!$H$2:$I$126,2,FALSE)</f>
        <v>Accessories</v>
      </c>
      <c r="T7749" t="str">
        <f>VLOOKUP(CleanedData[[#This Row],[Province]],'02_Lookup_Tables'!$D$2:$E$10,2, FALSE)</f>
        <v>Gauteng Region</v>
      </c>
      <c r="U7749" t="str" cm="1">
        <f t="array" ref="U7749">_xlfn.IFS(CleanedData[[#This Row],[Purchase Amount]]&lt;500,"Low",
CleanedData[[#This Row],[Purchase Amount]]&lt;5000,"Medium",
TRUE,"High")</f>
        <v>Medium</v>
      </c>
      <c r="V7749" t="str">
        <f>TEXT(CleanedData[[#This Row],[Date]],"mmmm")</f>
        <v>October</v>
      </c>
      <c r="W7749" t="str">
        <f>"Q"&amp;ROUNDUP(MONTH(CleanedData[[#This Row],[Date]])/3,0)</f>
        <v>Q4</v>
      </c>
      <c r="X7749" t="str">
        <f>IF(CleanedData[[#This Row],[Purchase Amount]]&gt;=5000,"Yes","No")</f>
        <v>No</v>
      </c>
      <c r="Y7749">
        <f>IF(CleanedData[[#This Row],[Recommend]]="Yes",1,0)</f>
        <v>1</v>
      </c>
      <c r="Z7749" s="6">
        <f>CleanedData[[#This Row],[Purchase Amount]]*0.15</f>
        <v>82.748999999999995</v>
      </c>
      <c r="AA7749" s="6">
        <f>CleanedData[[#This Row],[Purchase Amount]]*1.15</f>
        <v>634.40899999999988</v>
      </c>
    </row>
    <row r="7750" spans="1:27" x14ac:dyDescent="0.3">
      <c r="A7750">
        <v>9364</v>
      </c>
      <c r="B7750" t="s">
        <v>7975</v>
      </c>
      <c r="C7750" s="1">
        <v>45443</v>
      </c>
      <c r="D7750">
        <v>22</v>
      </c>
      <c r="E7750" t="s">
        <v>39</v>
      </c>
      <c r="F7750" t="s">
        <v>40</v>
      </c>
      <c r="G7750" t="s">
        <v>192</v>
      </c>
      <c r="H7750">
        <v>3</v>
      </c>
      <c r="I7750" t="s">
        <v>42</v>
      </c>
      <c r="J7750" t="s">
        <v>43</v>
      </c>
      <c r="K7750" t="s">
        <v>64</v>
      </c>
      <c r="L7750" t="s">
        <v>42</v>
      </c>
      <c r="M7750" t="s">
        <v>106</v>
      </c>
      <c r="N7750" t="s">
        <v>48</v>
      </c>
      <c r="O7750" t="s">
        <v>148</v>
      </c>
      <c r="P7750" t="s">
        <v>49</v>
      </c>
      <c r="Q7750" t="s">
        <v>66</v>
      </c>
      <c r="R7750" s="6">
        <f>_xlfn.XLOOKUP(CleanedData[[#This Row],[Product]],'02_Lookup_Tables'!$A$2:$A$126,'02_Lookup_Tables'!$B$2:$B$126)</f>
        <v>13261</v>
      </c>
      <c r="S7750" t="str">
        <f>VLOOKUP(CleanedData[[#This Row],[Product]],'02_Lookup_Tables'!$H$2:$I$126,2,FALSE)</f>
        <v>Electronics</v>
      </c>
      <c r="T7750" t="str">
        <f>VLOOKUP(CleanedData[[#This Row],[Province]],'02_Lookup_Tables'!$D$2:$E$10,2, FALSE)</f>
        <v>Northern Region</v>
      </c>
      <c r="U7750" t="str" cm="1">
        <f t="array" ref="U7750">_xlfn.IFS(CleanedData[[#This Row],[Purchase Amount]]&lt;500,"Low",
CleanedData[[#This Row],[Purchase Amount]]&lt;5000,"Medium",
TRUE,"High")</f>
        <v>High</v>
      </c>
      <c r="V7750" t="str">
        <f>TEXT(CleanedData[[#This Row],[Date]],"mmmm")</f>
        <v>May</v>
      </c>
      <c r="W7750" t="str">
        <f>"Q"&amp;ROUNDUP(MONTH(CleanedData[[#This Row],[Date]])/3,0)</f>
        <v>Q2</v>
      </c>
      <c r="X7750" t="str">
        <f>IF(CleanedData[[#This Row],[Purchase Amount]]&gt;=5000,"Yes","No")</f>
        <v>Yes</v>
      </c>
      <c r="Y7750">
        <f>IF(CleanedData[[#This Row],[Recommend]]="Yes",1,0)</f>
        <v>0</v>
      </c>
      <c r="Z7750" s="6">
        <f>CleanedData[[#This Row],[Purchase Amount]]*0.15</f>
        <v>1989.1499999999999</v>
      </c>
      <c r="AA7750" s="6">
        <f>CleanedData[[#This Row],[Purchase Amount]]*1.15</f>
        <v>15250.15</v>
      </c>
    </row>
    <row r="7751" spans="1:27" x14ac:dyDescent="0.3">
      <c r="A7751">
        <v>9365</v>
      </c>
      <c r="B7751" t="s">
        <v>7976</v>
      </c>
      <c r="C7751" s="1">
        <v>45507</v>
      </c>
      <c r="D7751">
        <v>77</v>
      </c>
      <c r="E7751" t="s">
        <v>52</v>
      </c>
      <c r="F7751" t="s">
        <v>61</v>
      </c>
      <c r="G7751" t="s">
        <v>189</v>
      </c>
      <c r="H7751">
        <v>5</v>
      </c>
      <c r="I7751" t="s">
        <v>42</v>
      </c>
      <c r="J7751" t="s">
        <v>69</v>
      </c>
      <c r="K7751" t="s">
        <v>55</v>
      </c>
      <c r="L7751" t="s">
        <v>42</v>
      </c>
      <c r="M7751" t="s">
        <v>231</v>
      </c>
      <c r="N7751" t="s">
        <v>57</v>
      </c>
      <c r="O7751" t="s">
        <v>89</v>
      </c>
      <c r="P7751" t="s">
        <v>70</v>
      </c>
      <c r="Q7751" t="s">
        <v>97</v>
      </c>
      <c r="R7751" s="6">
        <f>_xlfn.XLOOKUP(CleanedData[[#This Row],[Product]],'02_Lookup_Tables'!$A$2:$A$126,'02_Lookup_Tables'!$B$2:$B$126)</f>
        <v>1619.07</v>
      </c>
      <c r="S7751" t="str">
        <f>VLOOKUP(CleanedData[[#This Row],[Product]],'02_Lookup_Tables'!$H$2:$I$126,2,FALSE)</f>
        <v>Home &amp; Living</v>
      </c>
      <c r="T7751" t="str">
        <f>VLOOKUP(CleanedData[[#This Row],[Province]],'02_Lookup_Tables'!$D$2:$E$10,2, FALSE)</f>
        <v>Southern Region</v>
      </c>
      <c r="U7751" t="str" cm="1">
        <f t="array" ref="U7751">_xlfn.IFS(CleanedData[[#This Row],[Purchase Amount]]&lt;500,"Low",
CleanedData[[#This Row],[Purchase Amount]]&lt;5000,"Medium",
TRUE,"High")</f>
        <v>Medium</v>
      </c>
      <c r="V7751" t="str">
        <f>TEXT(CleanedData[[#This Row],[Date]],"mmmm")</f>
        <v>August</v>
      </c>
      <c r="W7751" t="str">
        <f>"Q"&amp;ROUNDUP(MONTH(CleanedData[[#This Row],[Date]])/3,0)</f>
        <v>Q3</v>
      </c>
      <c r="X7751" t="str">
        <f>IF(CleanedData[[#This Row],[Purchase Amount]]&gt;=5000,"Yes","No")</f>
        <v>No</v>
      </c>
      <c r="Y7751">
        <f>IF(CleanedData[[#This Row],[Recommend]]="Yes",1,0)</f>
        <v>0</v>
      </c>
      <c r="Z7751" s="6">
        <f>CleanedData[[#This Row],[Purchase Amount]]*0.15</f>
        <v>242.86049999999997</v>
      </c>
      <c r="AA7751" s="6">
        <f>CleanedData[[#This Row],[Purchase Amount]]*1.15</f>
        <v>1861.9304999999997</v>
      </c>
    </row>
    <row r="7752" spans="1:27" x14ac:dyDescent="0.3">
      <c r="A7752">
        <v>9366</v>
      </c>
      <c r="B7752" t="s">
        <v>7977</v>
      </c>
      <c r="C7752" s="1">
        <v>45714</v>
      </c>
      <c r="D7752">
        <v>68</v>
      </c>
      <c r="E7752" t="s">
        <v>52</v>
      </c>
      <c r="F7752" t="s">
        <v>61</v>
      </c>
      <c r="G7752" t="s">
        <v>696</v>
      </c>
      <c r="H7752">
        <v>2</v>
      </c>
      <c r="I7752" t="s">
        <v>42</v>
      </c>
      <c r="J7752" t="s">
        <v>43</v>
      </c>
      <c r="K7752" t="s">
        <v>55</v>
      </c>
      <c r="L7752" t="s">
        <v>45</v>
      </c>
      <c r="M7752" t="s">
        <v>136</v>
      </c>
      <c r="N7752" t="s">
        <v>47</v>
      </c>
      <c r="O7752" t="s">
        <v>89</v>
      </c>
      <c r="P7752" t="s">
        <v>49</v>
      </c>
      <c r="Q7752" t="s">
        <v>97</v>
      </c>
      <c r="R7752" s="6">
        <f>_xlfn.XLOOKUP(CleanedData[[#This Row],[Product]],'02_Lookup_Tables'!$A$2:$A$126,'02_Lookup_Tables'!$B$2:$B$126)</f>
        <v>1233.45</v>
      </c>
      <c r="S7752" t="str">
        <f>VLOOKUP(CleanedData[[#This Row],[Product]],'02_Lookup_Tables'!$H$2:$I$126,2,FALSE)</f>
        <v>Beauty &amp; Personal Care</v>
      </c>
      <c r="T7752" t="str">
        <f>VLOOKUP(CleanedData[[#This Row],[Province]],'02_Lookup_Tables'!$D$2:$E$10,2, FALSE)</f>
        <v>Southern Region</v>
      </c>
      <c r="U7752" t="str" cm="1">
        <f t="array" ref="U7752">_xlfn.IFS(CleanedData[[#This Row],[Purchase Amount]]&lt;500,"Low",
CleanedData[[#This Row],[Purchase Amount]]&lt;5000,"Medium",
TRUE,"High")</f>
        <v>Medium</v>
      </c>
      <c r="V7752" t="str">
        <f>TEXT(CleanedData[[#This Row],[Date]],"mmmm")</f>
        <v>February</v>
      </c>
      <c r="W7752" t="str">
        <f>"Q"&amp;ROUNDUP(MONTH(CleanedData[[#This Row],[Date]])/3,0)</f>
        <v>Q1</v>
      </c>
      <c r="X7752" t="str">
        <f>IF(CleanedData[[#This Row],[Purchase Amount]]&gt;=5000,"Yes","No")</f>
        <v>No</v>
      </c>
      <c r="Y7752">
        <f>IF(CleanedData[[#This Row],[Recommend]]="Yes",1,0)</f>
        <v>0</v>
      </c>
      <c r="Z7752" s="6">
        <f>CleanedData[[#This Row],[Purchase Amount]]*0.15</f>
        <v>185.01750000000001</v>
      </c>
      <c r="AA7752" s="6">
        <f>CleanedData[[#This Row],[Purchase Amount]]*1.15</f>
        <v>1418.4675</v>
      </c>
    </row>
    <row r="7753" spans="1:27" x14ac:dyDescent="0.3">
      <c r="A7753">
        <v>9367</v>
      </c>
      <c r="B7753" t="s">
        <v>7978</v>
      </c>
      <c r="C7753" s="1">
        <v>45994</v>
      </c>
      <c r="D7753">
        <v>76</v>
      </c>
      <c r="E7753" t="s">
        <v>52</v>
      </c>
      <c r="F7753" t="s">
        <v>108</v>
      </c>
      <c r="G7753" t="s">
        <v>230</v>
      </c>
      <c r="H7753">
        <v>3</v>
      </c>
      <c r="I7753" t="s">
        <v>42</v>
      </c>
      <c r="J7753" t="s">
        <v>43</v>
      </c>
      <c r="K7753" t="s">
        <v>55</v>
      </c>
      <c r="L7753" t="s">
        <v>42</v>
      </c>
      <c r="M7753" t="s">
        <v>196</v>
      </c>
      <c r="N7753" t="s">
        <v>48</v>
      </c>
      <c r="O7753" t="s">
        <v>89</v>
      </c>
      <c r="P7753" t="s">
        <v>49</v>
      </c>
      <c r="Q7753" t="s">
        <v>97</v>
      </c>
      <c r="R7753" s="6">
        <f>_xlfn.XLOOKUP(CleanedData[[#This Row],[Product]],'02_Lookup_Tables'!$A$2:$A$126,'02_Lookup_Tables'!$B$2:$B$126)</f>
        <v>1940.64</v>
      </c>
      <c r="S7753" t="str">
        <f>VLOOKUP(CleanedData[[#This Row],[Product]],'02_Lookup_Tables'!$H$2:$I$126,2,FALSE)</f>
        <v>Toys &amp; Games</v>
      </c>
      <c r="T7753" t="str">
        <f>VLOOKUP(CleanedData[[#This Row],[Province]],'02_Lookup_Tables'!$D$2:$E$10,2, FALSE)</f>
        <v>Gauteng Region</v>
      </c>
      <c r="U7753" t="str" cm="1">
        <f t="array" ref="U7753">_xlfn.IFS(CleanedData[[#This Row],[Purchase Amount]]&lt;500,"Low",
CleanedData[[#This Row],[Purchase Amount]]&lt;5000,"Medium",
TRUE,"High")</f>
        <v>Medium</v>
      </c>
      <c r="V7753" t="str">
        <f>TEXT(CleanedData[[#This Row],[Date]],"mmmm")</f>
        <v>December</v>
      </c>
      <c r="W7753" t="str">
        <f>"Q"&amp;ROUNDUP(MONTH(CleanedData[[#This Row],[Date]])/3,0)</f>
        <v>Q4</v>
      </c>
      <c r="X7753" t="str">
        <f>IF(CleanedData[[#This Row],[Purchase Amount]]&gt;=5000,"Yes","No")</f>
        <v>No</v>
      </c>
      <c r="Y7753">
        <f>IF(CleanedData[[#This Row],[Recommend]]="Yes",1,0)</f>
        <v>0</v>
      </c>
      <c r="Z7753" s="6">
        <f>CleanedData[[#This Row],[Purchase Amount]]*0.15</f>
        <v>291.096</v>
      </c>
      <c r="AA7753" s="6">
        <f>CleanedData[[#This Row],[Purchase Amount]]*1.15</f>
        <v>2231.7359999999999</v>
      </c>
    </row>
    <row r="7754" spans="1:27" x14ac:dyDescent="0.3">
      <c r="A7754">
        <v>9368</v>
      </c>
      <c r="B7754" t="s">
        <v>7979</v>
      </c>
      <c r="C7754" s="1">
        <v>45418</v>
      </c>
      <c r="D7754">
        <v>19</v>
      </c>
      <c r="E7754" t="s">
        <v>60</v>
      </c>
      <c r="F7754" t="s">
        <v>40</v>
      </c>
      <c r="G7754" t="s">
        <v>111</v>
      </c>
      <c r="H7754">
        <v>5</v>
      </c>
      <c r="I7754" t="s">
        <v>45</v>
      </c>
      <c r="J7754" t="s">
        <v>63</v>
      </c>
      <c r="K7754" t="s">
        <v>44</v>
      </c>
      <c r="L7754" t="s">
        <v>45</v>
      </c>
      <c r="M7754" t="s">
        <v>175</v>
      </c>
      <c r="N7754" t="s">
        <v>57</v>
      </c>
      <c r="O7754" t="s">
        <v>89</v>
      </c>
      <c r="P7754" t="s">
        <v>70</v>
      </c>
      <c r="Q7754" t="s">
        <v>66</v>
      </c>
      <c r="R7754" s="6">
        <f>_xlfn.XLOOKUP(CleanedData[[#This Row],[Product]],'02_Lookup_Tables'!$A$2:$A$126,'02_Lookup_Tables'!$B$2:$B$126)</f>
        <v>3576.97</v>
      </c>
      <c r="S7754" t="str">
        <f>VLOOKUP(CleanedData[[#This Row],[Product]],'02_Lookup_Tables'!$H$2:$I$126,2,FALSE)</f>
        <v>Home Devices</v>
      </c>
      <c r="T7754" t="str">
        <f>VLOOKUP(CleanedData[[#This Row],[Province]],'02_Lookup_Tables'!$D$2:$E$10,2, FALSE)</f>
        <v>Northern Region</v>
      </c>
      <c r="U7754" t="str" cm="1">
        <f t="array" ref="U7754">_xlfn.IFS(CleanedData[[#This Row],[Purchase Amount]]&lt;500,"Low",
CleanedData[[#This Row],[Purchase Amount]]&lt;5000,"Medium",
TRUE,"High")</f>
        <v>Medium</v>
      </c>
      <c r="V7754" t="str">
        <f>TEXT(CleanedData[[#This Row],[Date]],"mmmm")</f>
        <v>May</v>
      </c>
      <c r="W7754" t="str">
        <f>"Q"&amp;ROUNDUP(MONTH(CleanedData[[#This Row],[Date]])/3,0)</f>
        <v>Q2</v>
      </c>
      <c r="X7754" t="str">
        <f>IF(CleanedData[[#This Row],[Purchase Amount]]&gt;=5000,"Yes","No")</f>
        <v>No</v>
      </c>
      <c r="Y7754">
        <f>IF(CleanedData[[#This Row],[Recommend]]="Yes",1,0)</f>
        <v>1</v>
      </c>
      <c r="Z7754" s="6">
        <f>CleanedData[[#This Row],[Purchase Amount]]*0.15</f>
        <v>536.54549999999995</v>
      </c>
      <c r="AA7754" s="6">
        <f>CleanedData[[#This Row],[Purchase Amount]]*1.15</f>
        <v>4113.5154999999995</v>
      </c>
    </row>
    <row r="7755" spans="1:27" x14ac:dyDescent="0.3">
      <c r="A7755">
        <v>9370</v>
      </c>
      <c r="B7755" t="s">
        <v>7980</v>
      </c>
      <c r="C7755" s="1">
        <v>45754</v>
      </c>
      <c r="D7755">
        <v>34</v>
      </c>
      <c r="E7755" t="s">
        <v>52</v>
      </c>
      <c r="F7755" t="s">
        <v>83</v>
      </c>
      <c r="G7755" t="s">
        <v>374</v>
      </c>
      <c r="H7755">
        <v>3</v>
      </c>
      <c r="I7755" t="s">
        <v>42</v>
      </c>
      <c r="J7755" t="s">
        <v>69</v>
      </c>
      <c r="K7755" t="s">
        <v>64</v>
      </c>
      <c r="L7755" t="s">
        <v>42</v>
      </c>
      <c r="M7755" t="s">
        <v>180</v>
      </c>
      <c r="N7755" t="s">
        <v>48</v>
      </c>
      <c r="O7755" t="s">
        <v>89</v>
      </c>
      <c r="P7755" t="s">
        <v>49</v>
      </c>
      <c r="Q7755" t="s">
        <v>58</v>
      </c>
      <c r="R7755" s="6">
        <f>_xlfn.XLOOKUP(CleanedData[[#This Row],[Product]],'02_Lookup_Tables'!$A$2:$A$126,'02_Lookup_Tables'!$B$2:$B$126)</f>
        <v>2906.97</v>
      </c>
      <c r="S7755" t="str">
        <f>VLOOKUP(CleanedData[[#This Row],[Product]],'02_Lookup_Tables'!$H$2:$I$126,2,FALSE)</f>
        <v>Home &amp; Living</v>
      </c>
      <c r="T7755" t="str">
        <f>VLOOKUP(CleanedData[[#This Row],[Province]],'02_Lookup_Tables'!$D$2:$E$10,2, FALSE)</f>
        <v>Western Region</v>
      </c>
      <c r="U7755" t="str" cm="1">
        <f t="array" ref="U7755">_xlfn.IFS(CleanedData[[#This Row],[Purchase Amount]]&lt;500,"Low",
CleanedData[[#This Row],[Purchase Amount]]&lt;5000,"Medium",
TRUE,"High")</f>
        <v>Medium</v>
      </c>
      <c r="V7755" t="str">
        <f>TEXT(CleanedData[[#This Row],[Date]],"mmmm")</f>
        <v>April</v>
      </c>
      <c r="W7755" t="str">
        <f>"Q"&amp;ROUNDUP(MONTH(CleanedData[[#This Row],[Date]])/3,0)</f>
        <v>Q2</v>
      </c>
      <c r="X7755" t="str">
        <f>IF(CleanedData[[#This Row],[Purchase Amount]]&gt;=5000,"Yes","No")</f>
        <v>No</v>
      </c>
      <c r="Y7755">
        <f>IF(CleanedData[[#This Row],[Recommend]]="Yes",1,0)</f>
        <v>0</v>
      </c>
      <c r="Z7755" s="6">
        <f>CleanedData[[#This Row],[Purchase Amount]]*0.15</f>
        <v>436.04549999999995</v>
      </c>
      <c r="AA7755" s="6">
        <f>CleanedData[[#This Row],[Purchase Amount]]*1.15</f>
        <v>3343.0154999999995</v>
      </c>
    </row>
    <row r="7756" spans="1:27" x14ac:dyDescent="0.3">
      <c r="A7756">
        <v>9371</v>
      </c>
      <c r="B7756" t="s">
        <v>7981</v>
      </c>
      <c r="C7756" s="1">
        <v>45515</v>
      </c>
      <c r="D7756">
        <v>47</v>
      </c>
      <c r="E7756" t="s">
        <v>52</v>
      </c>
      <c r="F7756" t="s">
        <v>72</v>
      </c>
      <c r="G7756" t="s">
        <v>216</v>
      </c>
      <c r="H7756">
        <v>3</v>
      </c>
      <c r="I7756" t="s">
        <v>42</v>
      </c>
      <c r="J7756" t="s">
        <v>54</v>
      </c>
      <c r="K7756" t="s">
        <v>55</v>
      </c>
      <c r="L7756" t="s">
        <v>45</v>
      </c>
      <c r="M7756" t="s">
        <v>88</v>
      </c>
      <c r="N7756" t="s">
        <v>48</v>
      </c>
      <c r="O7756" t="s">
        <v>89</v>
      </c>
      <c r="P7756" t="s">
        <v>49</v>
      </c>
      <c r="Q7756" t="s">
        <v>93</v>
      </c>
      <c r="R7756" s="6">
        <f>_xlfn.XLOOKUP(CleanedData[[#This Row],[Product]],'02_Lookup_Tables'!$A$2:$A$126,'02_Lookup_Tables'!$B$2:$B$126)</f>
        <v>929.55</v>
      </c>
      <c r="S7756" t="str">
        <f>VLOOKUP(CleanedData[[#This Row],[Product]],'02_Lookup_Tables'!$H$2:$I$126,2,FALSE)</f>
        <v>Accessories</v>
      </c>
      <c r="T7756" t="str">
        <f>VLOOKUP(CleanedData[[#This Row],[Province]],'02_Lookup_Tables'!$D$2:$E$10,2, FALSE)</f>
        <v>Central Region</v>
      </c>
      <c r="U7756" t="str" cm="1">
        <f t="array" ref="U7756">_xlfn.IFS(CleanedData[[#This Row],[Purchase Amount]]&lt;500,"Low",
CleanedData[[#This Row],[Purchase Amount]]&lt;5000,"Medium",
TRUE,"High")</f>
        <v>Medium</v>
      </c>
      <c r="V7756" t="str">
        <f>TEXT(CleanedData[[#This Row],[Date]],"mmmm")</f>
        <v>August</v>
      </c>
      <c r="W7756" t="str">
        <f>"Q"&amp;ROUNDUP(MONTH(CleanedData[[#This Row],[Date]])/3,0)</f>
        <v>Q3</v>
      </c>
      <c r="X7756" t="str">
        <f>IF(CleanedData[[#This Row],[Purchase Amount]]&gt;=5000,"Yes","No")</f>
        <v>No</v>
      </c>
      <c r="Y7756">
        <f>IF(CleanedData[[#This Row],[Recommend]]="Yes",1,0)</f>
        <v>0</v>
      </c>
      <c r="Z7756" s="6">
        <f>CleanedData[[#This Row],[Purchase Amount]]*0.15</f>
        <v>139.43249999999998</v>
      </c>
      <c r="AA7756" s="6">
        <f>CleanedData[[#This Row],[Purchase Amount]]*1.15</f>
        <v>1068.9824999999998</v>
      </c>
    </row>
    <row r="7757" spans="1:27" x14ac:dyDescent="0.3">
      <c r="A7757">
        <v>9372</v>
      </c>
      <c r="B7757" t="s">
        <v>7982</v>
      </c>
      <c r="C7757" s="1">
        <v>45749</v>
      </c>
      <c r="D7757">
        <v>71</v>
      </c>
      <c r="E7757" t="s">
        <v>39</v>
      </c>
      <c r="F7757" t="s">
        <v>61</v>
      </c>
      <c r="G7757" t="s">
        <v>102</v>
      </c>
      <c r="H7757">
        <v>1</v>
      </c>
      <c r="I7757" t="s">
        <v>42</v>
      </c>
      <c r="J7757" t="s">
        <v>43</v>
      </c>
      <c r="K7757" t="s">
        <v>55</v>
      </c>
      <c r="L7757" t="s">
        <v>42</v>
      </c>
      <c r="M7757" t="s">
        <v>88</v>
      </c>
      <c r="N7757" t="s">
        <v>80</v>
      </c>
      <c r="O7757" t="s">
        <v>89</v>
      </c>
      <c r="P7757" t="s">
        <v>49</v>
      </c>
      <c r="Q7757" t="s">
        <v>97</v>
      </c>
      <c r="R7757" s="6">
        <f>_xlfn.XLOOKUP(CleanedData[[#This Row],[Product]],'02_Lookup_Tables'!$A$2:$A$126,'02_Lookup_Tables'!$B$2:$B$126)</f>
        <v>276.82</v>
      </c>
      <c r="S7757" t="str">
        <f>VLOOKUP(CleanedData[[#This Row],[Product]],'02_Lookup_Tables'!$H$2:$I$126,2,FALSE)</f>
        <v>Home &amp; Living</v>
      </c>
      <c r="T7757" t="str">
        <f>VLOOKUP(CleanedData[[#This Row],[Province]],'02_Lookup_Tables'!$D$2:$E$10,2, FALSE)</f>
        <v>Southern Region</v>
      </c>
      <c r="U7757" t="str" cm="1">
        <f t="array" ref="U7757">_xlfn.IFS(CleanedData[[#This Row],[Purchase Amount]]&lt;500,"Low",
CleanedData[[#This Row],[Purchase Amount]]&lt;5000,"Medium",
TRUE,"High")</f>
        <v>Low</v>
      </c>
      <c r="V7757" t="str">
        <f>TEXT(CleanedData[[#This Row],[Date]],"mmmm")</f>
        <v>April</v>
      </c>
      <c r="W7757" t="str">
        <f>"Q"&amp;ROUNDUP(MONTH(CleanedData[[#This Row],[Date]])/3,0)</f>
        <v>Q2</v>
      </c>
      <c r="X7757" t="str">
        <f>IF(CleanedData[[#This Row],[Purchase Amount]]&gt;=5000,"Yes","No")</f>
        <v>No</v>
      </c>
      <c r="Y7757">
        <f>IF(CleanedData[[#This Row],[Recommend]]="Yes",1,0)</f>
        <v>0</v>
      </c>
      <c r="Z7757" s="6">
        <f>CleanedData[[#This Row],[Purchase Amount]]*0.15</f>
        <v>41.522999999999996</v>
      </c>
      <c r="AA7757" s="6">
        <f>CleanedData[[#This Row],[Purchase Amount]]*1.15</f>
        <v>318.34299999999996</v>
      </c>
    </row>
    <row r="7758" spans="1:27" x14ac:dyDescent="0.3">
      <c r="A7758">
        <v>9373</v>
      </c>
      <c r="B7758" t="s">
        <v>7983</v>
      </c>
      <c r="C7758" s="1">
        <v>45917</v>
      </c>
      <c r="D7758">
        <v>52</v>
      </c>
      <c r="E7758" t="s">
        <v>39</v>
      </c>
      <c r="F7758" t="s">
        <v>125</v>
      </c>
      <c r="G7758" t="s">
        <v>109</v>
      </c>
      <c r="H7758">
        <v>1</v>
      </c>
      <c r="I7758" t="s">
        <v>45</v>
      </c>
      <c r="J7758" t="s">
        <v>54</v>
      </c>
      <c r="K7758" t="s">
        <v>44</v>
      </c>
      <c r="L7758" t="s">
        <v>45</v>
      </c>
      <c r="M7758" t="s">
        <v>112</v>
      </c>
      <c r="N7758" t="s">
        <v>80</v>
      </c>
      <c r="O7758" t="s">
        <v>48</v>
      </c>
      <c r="P7758" t="s">
        <v>49</v>
      </c>
      <c r="Q7758" t="s">
        <v>93</v>
      </c>
      <c r="R7758" s="6">
        <f>_xlfn.XLOOKUP(CleanedData[[#This Row],[Product]],'02_Lookup_Tables'!$A$2:$A$126,'02_Lookup_Tables'!$B$2:$B$126)</f>
        <v>228.08</v>
      </c>
      <c r="S7758" t="str">
        <f>VLOOKUP(CleanedData[[#This Row],[Product]],'02_Lookup_Tables'!$H$2:$I$126,2,FALSE)</f>
        <v>Apparel</v>
      </c>
      <c r="T7758" t="str">
        <f>VLOOKUP(CleanedData[[#This Row],[Province]],'02_Lookup_Tables'!$D$2:$E$10,2, FALSE)</f>
        <v>Western Region</v>
      </c>
      <c r="U7758" t="str" cm="1">
        <f t="array" ref="U7758">_xlfn.IFS(CleanedData[[#This Row],[Purchase Amount]]&lt;500,"Low",
CleanedData[[#This Row],[Purchase Amount]]&lt;5000,"Medium",
TRUE,"High")</f>
        <v>Low</v>
      </c>
      <c r="V7758" t="str">
        <f>TEXT(CleanedData[[#This Row],[Date]],"mmmm")</f>
        <v>September</v>
      </c>
      <c r="W7758" t="str">
        <f>"Q"&amp;ROUNDUP(MONTH(CleanedData[[#This Row],[Date]])/3,0)</f>
        <v>Q3</v>
      </c>
      <c r="X7758" t="str">
        <f>IF(CleanedData[[#This Row],[Purchase Amount]]&gt;=5000,"Yes","No")</f>
        <v>No</v>
      </c>
      <c r="Y7758">
        <f>IF(CleanedData[[#This Row],[Recommend]]="Yes",1,0)</f>
        <v>1</v>
      </c>
      <c r="Z7758" s="6">
        <f>CleanedData[[#This Row],[Purchase Amount]]*0.15</f>
        <v>34.212000000000003</v>
      </c>
      <c r="AA7758" s="6">
        <f>CleanedData[[#This Row],[Purchase Amount]]*1.15</f>
        <v>262.29199999999997</v>
      </c>
    </row>
    <row r="7759" spans="1:27" x14ac:dyDescent="0.3">
      <c r="A7759">
        <v>9374</v>
      </c>
      <c r="B7759" t="s">
        <v>7984</v>
      </c>
      <c r="C7759" s="1">
        <v>45732</v>
      </c>
      <c r="D7759">
        <v>73</v>
      </c>
      <c r="E7759" t="s">
        <v>52</v>
      </c>
      <c r="F7759" t="s">
        <v>77</v>
      </c>
      <c r="G7759" t="s">
        <v>365</v>
      </c>
      <c r="H7759">
        <v>2</v>
      </c>
      <c r="I7759" t="s">
        <v>42</v>
      </c>
      <c r="J7759" t="s">
        <v>63</v>
      </c>
      <c r="K7759" t="s">
        <v>44</v>
      </c>
      <c r="L7759" t="s">
        <v>42</v>
      </c>
      <c r="M7759" t="s">
        <v>208</v>
      </c>
      <c r="N7759" t="s">
        <v>47</v>
      </c>
      <c r="O7759" t="s">
        <v>89</v>
      </c>
      <c r="P7759" t="s">
        <v>49</v>
      </c>
      <c r="Q7759" t="s">
        <v>97</v>
      </c>
      <c r="R7759" s="6">
        <f>_xlfn.XLOOKUP(CleanedData[[#This Row],[Product]],'02_Lookup_Tables'!$A$2:$A$126,'02_Lookup_Tables'!$B$2:$B$126)</f>
        <v>105.11</v>
      </c>
      <c r="S7759" t="str">
        <f>VLOOKUP(CleanedData[[#This Row],[Product]],'02_Lookup_Tables'!$H$2:$I$126,2,FALSE)</f>
        <v>Beauty &amp; Personal Care</v>
      </c>
      <c r="T7759" t="str">
        <f>VLOOKUP(CleanedData[[#This Row],[Province]],'02_Lookup_Tables'!$D$2:$E$10,2, FALSE)</f>
        <v>Central Region</v>
      </c>
      <c r="U7759" t="str" cm="1">
        <f t="array" ref="U7759">_xlfn.IFS(CleanedData[[#This Row],[Purchase Amount]]&lt;500,"Low",
CleanedData[[#This Row],[Purchase Amount]]&lt;5000,"Medium",
TRUE,"High")</f>
        <v>Low</v>
      </c>
      <c r="V7759" t="str">
        <f>TEXT(CleanedData[[#This Row],[Date]],"mmmm")</f>
        <v>March</v>
      </c>
      <c r="W7759" t="str">
        <f>"Q"&amp;ROUNDUP(MONTH(CleanedData[[#This Row],[Date]])/3,0)</f>
        <v>Q1</v>
      </c>
      <c r="X7759" t="str">
        <f>IF(CleanedData[[#This Row],[Purchase Amount]]&gt;=5000,"Yes","No")</f>
        <v>No</v>
      </c>
      <c r="Y7759">
        <f>IF(CleanedData[[#This Row],[Recommend]]="Yes",1,0)</f>
        <v>0</v>
      </c>
      <c r="Z7759" s="6">
        <f>CleanedData[[#This Row],[Purchase Amount]]*0.15</f>
        <v>15.766499999999999</v>
      </c>
      <c r="AA7759" s="6">
        <f>CleanedData[[#This Row],[Purchase Amount]]*1.15</f>
        <v>120.87649999999999</v>
      </c>
    </row>
    <row r="7760" spans="1:27" x14ac:dyDescent="0.3">
      <c r="A7760">
        <v>9375</v>
      </c>
      <c r="B7760" t="s">
        <v>7985</v>
      </c>
      <c r="C7760" s="1">
        <v>45412</v>
      </c>
      <c r="D7760">
        <v>26</v>
      </c>
      <c r="E7760" t="s">
        <v>52</v>
      </c>
      <c r="F7760" t="s">
        <v>125</v>
      </c>
      <c r="G7760" t="s">
        <v>118</v>
      </c>
      <c r="H7760">
        <v>2</v>
      </c>
      <c r="I7760" t="s">
        <v>42</v>
      </c>
      <c r="J7760" t="s">
        <v>74</v>
      </c>
      <c r="K7760" t="s">
        <v>44</v>
      </c>
      <c r="L7760" t="s">
        <v>42</v>
      </c>
      <c r="M7760" t="s">
        <v>236</v>
      </c>
      <c r="N7760" t="s">
        <v>47</v>
      </c>
      <c r="O7760" t="s">
        <v>89</v>
      </c>
      <c r="P7760" t="s">
        <v>49</v>
      </c>
      <c r="Q7760" t="s">
        <v>58</v>
      </c>
      <c r="R7760" s="6">
        <f>_xlfn.XLOOKUP(CleanedData[[#This Row],[Product]],'02_Lookup_Tables'!$A$2:$A$126,'02_Lookup_Tables'!$B$2:$B$126)</f>
        <v>368.99</v>
      </c>
      <c r="S7760" t="str">
        <f>VLOOKUP(CleanedData[[#This Row],[Product]],'02_Lookup_Tables'!$H$2:$I$126,2,FALSE)</f>
        <v>Accessories</v>
      </c>
      <c r="T7760" t="str">
        <f>VLOOKUP(CleanedData[[#This Row],[Province]],'02_Lookup_Tables'!$D$2:$E$10,2, FALSE)</f>
        <v>Western Region</v>
      </c>
      <c r="U7760" t="str" cm="1">
        <f t="array" ref="U7760">_xlfn.IFS(CleanedData[[#This Row],[Purchase Amount]]&lt;500,"Low",
CleanedData[[#This Row],[Purchase Amount]]&lt;5000,"Medium",
TRUE,"High")</f>
        <v>Low</v>
      </c>
      <c r="V7760" t="str">
        <f>TEXT(CleanedData[[#This Row],[Date]],"mmmm")</f>
        <v>April</v>
      </c>
      <c r="W7760" t="str">
        <f>"Q"&amp;ROUNDUP(MONTH(CleanedData[[#This Row],[Date]])/3,0)</f>
        <v>Q2</v>
      </c>
      <c r="X7760" t="str">
        <f>IF(CleanedData[[#This Row],[Purchase Amount]]&gt;=5000,"Yes","No")</f>
        <v>No</v>
      </c>
      <c r="Y7760">
        <f>IF(CleanedData[[#This Row],[Recommend]]="Yes",1,0)</f>
        <v>0</v>
      </c>
      <c r="Z7760" s="6">
        <f>CleanedData[[#This Row],[Purchase Amount]]*0.15</f>
        <v>55.348500000000001</v>
      </c>
      <c r="AA7760" s="6">
        <f>CleanedData[[#This Row],[Purchase Amount]]*1.15</f>
        <v>424.33849999999995</v>
      </c>
    </row>
    <row r="7761" spans="1:27" x14ac:dyDescent="0.3">
      <c r="A7761">
        <v>9376</v>
      </c>
      <c r="B7761" t="s">
        <v>7986</v>
      </c>
      <c r="C7761" s="1">
        <v>45982</v>
      </c>
      <c r="D7761">
        <v>65</v>
      </c>
      <c r="E7761" t="s">
        <v>39</v>
      </c>
      <c r="F7761" t="s">
        <v>40</v>
      </c>
      <c r="G7761" t="s">
        <v>307</v>
      </c>
      <c r="H7761">
        <v>5</v>
      </c>
      <c r="I7761" t="s">
        <v>42</v>
      </c>
      <c r="J7761" t="s">
        <v>63</v>
      </c>
      <c r="K7761" t="s">
        <v>64</v>
      </c>
      <c r="L7761" t="s">
        <v>45</v>
      </c>
      <c r="M7761" t="s">
        <v>100</v>
      </c>
      <c r="N7761" t="s">
        <v>57</v>
      </c>
      <c r="O7761" t="s">
        <v>48</v>
      </c>
      <c r="P7761" t="s">
        <v>49</v>
      </c>
      <c r="Q7761" t="s">
        <v>97</v>
      </c>
      <c r="R7761" s="6">
        <f>_xlfn.XLOOKUP(CleanedData[[#This Row],[Product]],'02_Lookup_Tables'!$A$2:$A$126,'02_Lookup_Tables'!$B$2:$B$126)</f>
        <v>824.74</v>
      </c>
      <c r="S7761" t="str">
        <f>VLOOKUP(CleanedData[[#This Row],[Product]],'02_Lookup_Tables'!$H$2:$I$126,2,FALSE)</f>
        <v>Apparel</v>
      </c>
      <c r="T7761" t="str">
        <f>VLOOKUP(CleanedData[[#This Row],[Province]],'02_Lookup_Tables'!$D$2:$E$10,2, FALSE)</f>
        <v>Northern Region</v>
      </c>
      <c r="U7761" t="str" cm="1">
        <f t="array" ref="U7761">_xlfn.IFS(CleanedData[[#This Row],[Purchase Amount]]&lt;500,"Low",
CleanedData[[#This Row],[Purchase Amount]]&lt;5000,"Medium",
TRUE,"High")</f>
        <v>Medium</v>
      </c>
      <c r="V7761" t="str">
        <f>TEXT(CleanedData[[#This Row],[Date]],"mmmm")</f>
        <v>November</v>
      </c>
      <c r="W7761" t="str">
        <f>"Q"&amp;ROUNDUP(MONTH(CleanedData[[#This Row],[Date]])/3,0)</f>
        <v>Q4</v>
      </c>
      <c r="X7761" t="str">
        <f>IF(CleanedData[[#This Row],[Purchase Amount]]&gt;=5000,"Yes","No")</f>
        <v>No</v>
      </c>
      <c r="Y7761">
        <f>IF(CleanedData[[#This Row],[Recommend]]="Yes",1,0)</f>
        <v>0</v>
      </c>
      <c r="Z7761" s="6">
        <f>CleanedData[[#This Row],[Purchase Amount]]*0.15</f>
        <v>123.711</v>
      </c>
      <c r="AA7761" s="6">
        <f>CleanedData[[#This Row],[Purchase Amount]]*1.15</f>
        <v>948.45099999999991</v>
      </c>
    </row>
    <row r="7762" spans="1:27" x14ac:dyDescent="0.3">
      <c r="A7762">
        <v>9378</v>
      </c>
      <c r="B7762" t="s">
        <v>7987</v>
      </c>
      <c r="C7762" s="1">
        <v>45830</v>
      </c>
      <c r="D7762">
        <v>31</v>
      </c>
      <c r="E7762" t="s">
        <v>52</v>
      </c>
      <c r="F7762" t="s">
        <v>83</v>
      </c>
      <c r="G7762" t="s">
        <v>144</v>
      </c>
      <c r="H7762">
        <v>4</v>
      </c>
      <c r="I7762" t="s">
        <v>42</v>
      </c>
      <c r="J7762" t="s">
        <v>54</v>
      </c>
      <c r="K7762" t="s">
        <v>44</v>
      </c>
      <c r="L7762" t="s">
        <v>42</v>
      </c>
      <c r="M7762" t="s">
        <v>56</v>
      </c>
      <c r="N7762" t="s">
        <v>96</v>
      </c>
      <c r="O7762" t="s">
        <v>148</v>
      </c>
      <c r="P7762" t="s">
        <v>49</v>
      </c>
      <c r="Q7762" t="s">
        <v>58</v>
      </c>
      <c r="R7762" s="6">
        <f>_xlfn.XLOOKUP(CleanedData[[#This Row],[Product]],'02_Lookup_Tables'!$A$2:$A$126,'02_Lookup_Tables'!$B$2:$B$126)</f>
        <v>4455.18</v>
      </c>
      <c r="S7762" t="str">
        <f>VLOOKUP(CleanedData[[#This Row],[Product]],'02_Lookup_Tables'!$H$2:$I$126,2,FALSE)</f>
        <v>Sports &amp; Outdoors</v>
      </c>
      <c r="T7762" t="str">
        <f>VLOOKUP(CleanedData[[#This Row],[Province]],'02_Lookup_Tables'!$D$2:$E$10,2, FALSE)</f>
        <v>Western Region</v>
      </c>
      <c r="U7762" t="str" cm="1">
        <f t="array" ref="U7762">_xlfn.IFS(CleanedData[[#This Row],[Purchase Amount]]&lt;500,"Low",
CleanedData[[#This Row],[Purchase Amount]]&lt;5000,"Medium",
TRUE,"High")</f>
        <v>Medium</v>
      </c>
      <c r="V7762" t="str">
        <f>TEXT(CleanedData[[#This Row],[Date]],"mmmm")</f>
        <v>June</v>
      </c>
      <c r="W7762" t="str">
        <f>"Q"&amp;ROUNDUP(MONTH(CleanedData[[#This Row],[Date]])/3,0)</f>
        <v>Q2</v>
      </c>
      <c r="X7762" t="str">
        <f>IF(CleanedData[[#This Row],[Purchase Amount]]&gt;=5000,"Yes","No")</f>
        <v>No</v>
      </c>
      <c r="Y7762">
        <f>IF(CleanedData[[#This Row],[Recommend]]="Yes",1,0)</f>
        <v>0</v>
      </c>
      <c r="Z7762" s="6">
        <f>CleanedData[[#This Row],[Purchase Amount]]*0.15</f>
        <v>668.27700000000004</v>
      </c>
      <c r="AA7762" s="6">
        <f>CleanedData[[#This Row],[Purchase Amount]]*1.15</f>
        <v>5123.4570000000003</v>
      </c>
    </row>
    <row r="7763" spans="1:27" x14ac:dyDescent="0.3">
      <c r="A7763">
        <v>9379</v>
      </c>
      <c r="B7763" t="s">
        <v>7988</v>
      </c>
      <c r="C7763" s="1">
        <v>45567</v>
      </c>
      <c r="D7763">
        <v>24</v>
      </c>
      <c r="E7763" t="s">
        <v>52</v>
      </c>
      <c r="F7763" t="s">
        <v>125</v>
      </c>
      <c r="G7763" t="s">
        <v>118</v>
      </c>
      <c r="H7763">
        <v>1</v>
      </c>
      <c r="I7763" t="s">
        <v>45</v>
      </c>
      <c r="J7763" t="s">
        <v>43</v>
      </c>
      <c r="K7763" t="s">
        <v>64</v>
      </c>
      <c r="L7763" t="s">
        <v>45</v>
      </c>
      <c r="M7763" t="s">
        <v>65</v>
      </c>
      <c r="N7763" t="s">
        <v>80</v>
      </c>
      <c r="O7763" t="s">
        <v>89</v>
      </c>
      <c r="P7763" t="s">
        <v>49</v>
      </c>
      <c r="Q7763" t="s">
        <v>66</v>
      </c>
      <c r="R7763" s="6">
        <f>_xlfn.XLOOKUP(CleanedData[[#This Row],[Product]],'02_Lookup_Tables'!$A$2:$A$126,'02_Lookup_Tables'!$B$2:$B$126)</f>
        <v>368.99</v>
      </c>
      <c r="S7763" t="str">
        <f>VLOOKUP(CleanedData[[#This Row],[Product]],'02_Lookup_Tables'!$H$2:$I$126,2,FALSE)</f>
        <v>Accessories</v>
      </c>
      <c r="T7763" t="str">
        <f>VLOOKUP(CleanedData[[#This Row],[Province]],'02_Lookup_Tables'!$D$2:$E$10,2, FALSE)</f>
        <v>Western Region</v>
      </c>
      <c r="U7763" t="str" cm="1">
        <f t="array" ref="U7763">_xlfn.IFS(CleanedData[[#This Row],[Purchase Amount]]&lt;500,"Low",
CleanedData[[#This Row],[Purchase Amount]]&lt;5000,"Medium",
TRUE,"High")</f>
        <v>Low</v>
      </c>
      <c r="V7763" t="str">
        <f>TEXT(CleanedData[[#This Row],[Date]],"mmmm")</f>
        <v>October</v>
      </c>
      <c r="W7763" t="str">
        <f>"Q"&amp;ROUNDUP(MONTH(CleanedData[[#This Row],[Date]])/3,0)</f>
        <v>Q4</v>
      </c>
      <c r="X7763" t="str">
        <f>IF(CleanedData[[#This Row],[Purchase Amount]]&gt;=5000,"Yes","No")</f>
        <v>No</v>
      </c>
      <c r="Y7763">
        <f>IF(CleanedData[[#This Row],[Recommend]]="Yes",1,0)</f>
        <v>1</v>
      </c>
      <c r="Z7763" s="6">
        <f>CleanedData[[#This Row],[Purchase Amount]]*0.15</f>
        <v>55.348500000000001</v>
      </c>
      <c r="AA7763" s="6">
        <f>CleanedData[[#This Row],[Purchase Amount]]*1.15</f>
        <v>424.33849999999995</v>
      </c>
    </row>
    <row r="7764" spans="1:27" x14ac:dyDescent="0.3">
      <c r="A7764">
        <v>9380</v>
      </c>
      <c r="B7764" t="s">
        <v>7989</v>
      </c>
      <c r="C7764" s="1">
        <v>45863</v>
      </c>
      <c r="E7764" t="s">
        <v>52</v>
      </c>
      <c r="F7764" t="s">
        <v>130</v>
      </c>
      <c r="G7764" t="s">
        <v>365</v>
      </c>
      <c r="H7764">
        <v>4</v>
      </c>
      <c r="I7764" t="s">
        <v>45</v>
      </c>
      <c r="J7764" t="s">
        <v>74</v>
      </c>
      <c r="K7764" t="s">
        <v>64</v>
      </c>
      <c r="L7764" t="s">
        <v>42</v>
      </c>
      <c r="M7764" t="s">
        <v>85</v>
      </c>
      <c r="N7764" t="s">
        <v>96</v>
      </c>
      <c r="O7764" t="s">
        <v>48</v>
      </c>
      <c r="P7764" t="s">
        <v>49</v>
      </c>
      <c r="Q7764" t="s">
        <v>166</v>
      </c>
      <c r="R7764" s="6">
        <f>_xlfn.XLOOKUP(CleanedData[[#This Row],[Product]],'02_Lookup_Tables'!$A$2:$A$126,'02_Lookup_Tables'!$B$2:$B$126)</f>
        <v>105.11</v>
      </c>
      <c r="S7764" t="str">
        <f>VLOOKUP(CleanedData[[#This Row],[Product]],'02_Lookup_Tables'!$H$2:$I$126,2,FALSE)</f>
        <v>Beauty &amp; Personal Care</v>
      </c>
      <c r="T7764" t="str">
        <f>VLOOKUP(CleanedData[[#This Row],[Province]],'02_Lookup_Tables'!$D$2:$E$10,2, FALSE)</f>
        <v>Eastern Region</v>
      </c>
      <c r="U7764" t="str" cm="1">
        <f t="array" ref="U7764">_xlfn.IFS(CleanedData[[#This Row],[Purchase Amount]]&lt;500,"Low",
CleanedData[[#This Row],[Purchase Amount]]&lt;5000,"Medium",
TRUE,"High")</f>
        <v>Low</v>
      </c>
      <c r="V7764" t="str">
        <f>TEXT(CleanedData[[#This Row],[Date]],"mmmm")</f>
        <v>July</v>
      </c>
      <c r="W7764" t="str">
        <f>"Q"&amp;ROUNDUP(MONTH(CleanedData[[#This Row],[Date]])/3,0)</f>
        <v>Q3</v>
      </c>
      <c r="X7764" t="str">
        <f>IF(CleanedData[[#This Row],[Purchase Amount]]&gt;=5000,"Yes","No")</f>
        <v>No</v>
      </c>
      <c r="Y7764">
        <f>IF(CleanedData[[#This Row],[Recommend]]="Yes",1,0)</f>
        <v>1</v>
      </c>
      <c r="Z7764" s="6">
        <f>CleanedData[[#This Row],[Purchase Amount]]*0.15</f>
        <v>15.766499999999999</v>
      </c>
      <c r="AA7764" s="6">
        <f>CleanedData[[#This Row],[Purchase Amount]]*1.15</f>
        <v>120.87649999999999</v>
      </c>
    </row>
    <row r="7765" spans="1:27" x14ac:dyDescent="0.3">
      <c r="A7765">
        <v>9381</v>
      </c>
      <c r="B7765" t="s">
        <v>7990</v>
      </c>
      <c r="C7765" s="1">
        <v>45786</v>
      </c>
      <c r="D7765">
        <v>20</v>
      </c>
      <c r="E7765" t="s">
        <v>39</v>
      </c>
      <c r="F7765" t="s">
        <v>83</v>
      </c>
      <c r="G7765" t="s">
        <v>1139</v>
      </c>
      <c r="H7765">
        <v>1</v>
      </c>
      <c r="I7765" t="s">
        <v>42</v>
      </c>
      <c r="J7765" t="s">
        <v>54</v>
      </c>
      <c r="K7765" t="s">
        <v>55</v>
      </c>
      <c r="L7765" t="s">
        <v>45</v>
      </c>
      <c r="M7765" t="s">
        <v>175</v>
      </c>
      <c r="N7765" t="s">
        <v>80</v>
      </c>
      <c r="O7765" t="s">
        <v>89</v>
      </c>
      <c r="P7765" t="s">
        <v>49</v>
      </c>
      <c r="Q7765" t="s">
        <v>66</v>
      </c>
      <c r="R7765" s="6">
        <f>_xlfn.XLOOKUP(CleanedData[[#This Row],[Product]],'02_Lookup_Tables'!$A$2:$A$126,'02_Lookup_Tables'!$B$2:$B$126)</f>
        <v>2977.47</v>
      </c>
      <c r="S7765" t="str">
        <f>VLOOKUP(CleanedData[[#This Row],[Product]],'02_Lookup_Tables'!$H$2:$I$126,2,FALSE)</f>
        <v>Home &amp; Living</v>
      </c>
      <c r="T7765" t="str">
        <f>VLOOKUP(CleanedData[[#This Row],[Province]],'02_Lookup_Tables'!$D$2:$E$10,2, FALSE)</f>
        <v>Western Region</v>
      </c>
      <c r="U7765" t="str" cm="1">
        <f t="array" ref="U7765">_xlfn.IFS(CleanedData[[#This Row],[Purchase Amount]]&lt;500,"Low",
CleanedData[[#This Row],[Purchase Amount]]&lt;5000,"Medium",
TRUE,"High")</f>
        <v>Medium</v>
      </c>
      <c r="V7765" t="str">
        <f>TEXT(CleanedData[[#This Row],[Date]],"mmmm")</f>
        <v>May</v>
      </c>
      <c r="W7765" t="str">
        <f>"Q"&amp;ROUNDUP(MONTH(CleanedData[[#This Row],[Date]])/3,0)</f>
        <v>Q2</v>
      </c>
      <c r="X7765" t="str">
        <f>IF(CleanedData[[#This Row],[Purchase Amount]]&gt;=5000,"Yes","No")</f>
        <v>No</v>
      </c>
      <c r="Y7765">
        <f>IF(CleanedData[[#This Row],[Recommend]]="Yes",1,0)</f>
        <v>0</v>
      </c>
      <c r="Z7765" s="6">
        <f>CleanedData[[#This Row],[Purchase Amount]]*0.15</f>
        <v>446.62049999999994</v>
      </c>
      <c r="AA7765" s="6">
        <f>CleanedData[[#This Row],[Purchase Amount]]*1.15</f>
        <v>3424.0904999999993</v>
      </c>
    </row>
    <row r="7766" spans="1:27" x14ac:dyDescent="0.3">
      <c r="A7766">
        <v>9382</v>
      </c>
      <c r="B7766" t="s">
        <v>7991</v>
      </c>
      <c r="C7766" s="1">
        <v>45771</v>
      </c>
      <c r="D7766">
        <v>26</v>
      </c>
      <c r="E7766" t="s">
        <v>52</v>
      </c>
      <c r="F7766" t="s">
        <v>68</v>
      </c>
      <c r="G7766" t="s">
        <v>243</v>
      </c>
      <c r="H7766">
        <v>2</v>
      </c>
      <c r="I7766" t="s">
        <v>42</v>
      </c>
      <c r="J7766" t="s">
        <v>63</v>
      </c>
      <c r="K7766" t="s">
        <v>55</v>
      </c>
      <c r="L7766" t="s">
        <v>45</v>
      </c>
      <c r="M7766" t="s">
        <v>184</v>
      </c>
      <c r="N7766" t="s">
        <v>47</v>
      </c>
      <c r="O7766" t="s">
        <v>148</v>
      </c>
      <c r="P7766" t="s">
        <v>70</v>
      </c>
      <c r="Q7766" t="s">
        <v>58</v>
      </c>
      <c r="R7766" s="6">
        <f>_xlfn.XLOOKUP(CleanedData[[#This Row],[Product]],'02_Lookup_Tables'!$A$2:$A$126,'02_Lookup_Tables'!$B$2:$B$126)</f>
        <v>551.66</v>
      </c>
      <c r="S7766" t="str">
        <f>VLOOKUP(CleanedData[[#This Row],[Product]],'02_Lookup_Tables'!$H$2:$I$126,2,FALSE)</f>
        <v>Accessories</v>
      </c>
      <c r="T7766" t="str">
        <f>VLOOKUP(CleanedData[[#This Row],[Province]],'02_Lookup_Tables'!$D$2:$E$10,2, FALSE)</f>
        <v>Northern Region</v>
      </c>
      <c r="U7766" t="str" cm="1">
        <f t="array" ref="U7766">_xlfn.IFS(CleanedData[[#This Row],[Purchase Amount]]&lt;500,"Low",
CleanedData[[#This Row],[Purchase Amount]]&lt;5000,"Medium",
TRUE,"High")</f>
        <v>Medium</v>
      </c>
      <c r="V7766" t="str">
        <f>TEXT(CleanedData[[#This Row],[Date]],"mmmm")</f>
        <v>April</v>
      </c>
      <c r="W7766" t="str">
        <f>"Q"&amp;ROUNDUP(MONTH(CleanedData[[#This Row],[Date]])/3,0)</f>
        <v>Q2</v>
      </c>
      <c r="X7766" t="str">
        <f>IF(CleanedData[[#This Row],[Purchase Amount]]&gt;=5000,"Yes","No")</f>
        <v>No</v>
      </c>
      <c r="Y7766">
        <f>IF(CleanedData[[#This Row],[Recommend]]="Yes",1,0)</f>
        <v>0</v>
      </c>
      <c r="Z7766" s="6">
        <f>CleanedData[[#This Row],[Purchase Amount]]*0.15</f>
        <v>82.748999999999995</v>
      </c>
      <c r="AA7766" s="6">
        <f>CleanedData[[#This Row],[Purchase Amount]]*1.15</f>
        <v>634.40899999999988</v>
      </c>
    </row>
    <row r="7767" spans="1:27" x14ac:dyDescent="0.3">
      <c r="A7767">
        <v>9383</v>
      </c>
      <c r="B7767" t="s">
        <v>7992</v>
      </c>
      <c r="C7767" s="1">
        <v>45658</v>
      </c>
      <c r="D7767">
        <v>50</v>
      </c>
      <c r="E7767" t="s">
        <v>39</v>
      </c>
      <c r="F7767" t="s">
        <v>108</v>
      </c>
      <c r="G7767" t="s">
        <v>294</v>
      </c>
      <c r="H7767">
        <v>5</v>
      </c>
      <c r="I7767" t="s">
        <v>42</v>
      </c>
      <c r="J7767" t="s">
        <v>74</v>
      </c>
      <c r="K7767" t="s">
        <v>64</v>
      </c>
      <c r="L7767" t="s">
        <v>45</v>
      </c>
      <c r="M7767" t="s">
        <v>184</v>
      </c>
      <c r="N7767" t="s">
        <v>57</v>
      </c>
      <c r="O7767" t="s">
        <v>148</v>
      </c>
      <c r="P7767" t="s">
        <v>49</v>
      </c>
      <c r="Q7767" t="s">
        <v>93</v>
      </c>
      <c r="R7767" s="6">
        <f>_xlfn.XLOOKUP(CleanedData[[#This Row],[Product]],'02_Lookup_Tables'!$A$2:$A$126,'02_Lookup_Tables'!$B$2:$B$126)</f>
        <v>16291.52</v>
      </c>
      <c r="S7767" t="str">
        <f>VLOOKUP(CleanedData[[#This Row],[Product]],'02_Lookup_Tables'!$H$2:$I$126,2,FALSE)</f>
        <v>Home Devices</v>
      </c>
      <c r="T7767" t="str">
        <f>VLOOKUP(CleanedData[[#This Row],[Province]],'02_Lookup_Tables'!$D$2:$E$10,2, FALSE)</f>
        <v>Gauteng Region</v>
      </c>
      <c r="U7767" t="str" cm="1">
        <f t="array" ref="U7767">_xlfn.IFS(CleanedData[[#This Row],[Purchase Amount]]&lt;500,"Low",
CleanedData[[#This Row],[Purchase Amount]]&lt;5000,"Medium",
TRUE,"High")</f>
        <v>High</v>
      </c>
      <c r="V7767" t="str">
        <f>TEXT(CleanedData[[#This Row],[Date]],"mmmm")</f>
        <v>January</v>
      </c>
      <c r="W7767" t="str">
        <f>"Q"&amp;ROUNDUP(MONTH(CleanedData[[#This Row],[Date]])/3,0)</f>
        <v>Q1</v>
      </c>
      <c r="X7767" t="str">
        <f>IF(CleanedData[[#This Row],[Purchase Amount]]&gt;=5000,"Yes","No")</f>
        <v>Yes</v>
      </c>
      <c r="Y7767">
        <f>IF(CleanedData[[#This Row],[Recommend]]="Yes",1,0)</f>
        <v>0</v>
      </c>
      <c r="Z7767" s="6">
        <f>CleanedData[[#This Row],[Purchase Amount]]*0.15</f>
        <v>2443.7280000000001</v>
      </c>
      <c r="AA7767" s="6">
        <f>CleanedData[[#This Row],[Purchase Amount]]*1.15</f>
        <v>18735.248</v>
      </c>
    </row>
    <row r="7768" spans="1:27" x14ac:dyDescent="0.3">
      <c r="A7768">
        <v>9384</v>
      </c>
      <c r="B7768" t="s">
        <v>7993</v>
      </c>
      <c r="C7768" s="1">
        <v>45399</v>
      </c>
      <c r="D7768">
        <v>35</v>
      </c>
      <c r="E7768" t="s">
        <v>60</v>
      </c>
      <c r="F7768" t="s">
        <v>40</v>
      </c>
      <c r="G7768" t="s">
        <v>41</v>
      </c>
      <c r="H7768">
        <v>4</v>
      </c>
      <c r="I7768" t="s">
        <v>45</v>
      </c>
      <c r="J7768" t="s">
        <v>69</v>
      </c>
      <c r="K7768" t="s">
        <v>64</v>
      </c>
      <c r="L7768" t="s">
        <v>42</v>
      </c>
      <c r="M7768" t="s">
        <v>65</v>
      </c>
      <c r="N7768" t="s">
        <v>96</v>
      </c>
      <c r="O7768" t="s">
        <v>89</v>
      </c>
      <c r="P7768" t="s">
        <v>70</v>
      </c>
      <c r="Q7768" t="s">
        <v>81</v>
      </c>
      <c r="R7768" s="6">
        <f>_xlfn.XLOOKUP(CleanedData[[#This Row],[Product]],'02_Lookup_Tables'!$A$2:$A$126,'02_Lookup_Tables'!$B$2:$B$126)</f>
        <v>2479.5700000000002</v>
      </c>
      <c r="S7768" t="str">
        <f>VLOOKUP(CleanedData[[#This Row],[Product]],'02_Lookup_Tables'!$H$2:$I$126,2,FALSE)</f>
        <v>Accessories</v>
      </c>
      <c r="T7768" t="str">
        <f>VLOOKUP(CleanedData[[#This Row],[Province]],'02_Lookup_Tables'!$D$2:$E$10,2, FALSE)</f>
        <v>Northern Region</v>
      </c>
      <c r="U7768" t="str" cm="1">
        <f t="array" ref="U7768">_xlfn.IFS(CleanedData[[#This Row],[Purchase Amount]]&lt;500,"Low",
CleanedData[[#This Row],[Purchase Amount]]&lt;5000,"Medium",
TRUE,"High")</f>
        <v>Medium</v>
      </c>
      <c r="V7768" t="str">
        <f>TEXT(CleanedData[[#This Row],[Date]],"mmmm")</f>
        <v>April</v>
      </c>
      <c r="W7768" t="str">
        <f>"Q"&amp;ROUNDUP(MONTH(CleanedData[[#This Row],[Date]])/3,0)</f>
        <v>Q2</v>
      </c>
      <c r="X7768" t="str">
        <f>IF(CleanedData[[#This Row],[Purchase Amount]]&gt;=5000,"Yes","No")</f>
        <v>No</v>
      </c>
      <c r="Y7768">
        <f>IF(CleanedData[[#This Row],[Recommend]]="Yes",1,0)</f>
        <v>1</v>
      </c>
      <c r="Z7768" s="6">
        <f>CleanedData[[#This Row],[Purchase Amount]]*0.15</f>
        <v>371.93549999999999</v>
      </c>
      <c r="AA7768" s="6">
        <f>CleanedData[[#This Row],[Purchase Amount]]*1.15</f>
        <v>2851.5054999999998</v>
      </c>
    </row>
    <row r="7769" spans="1:27" x14ac:dyDescent="0.3">
      <c r="A7769">
        <v>9386</v>
      </c>
      <c r="B7769" t="s">
        <v>7994</v>
      </c>
      <c r="C7769" s="1">
        <v>45782</v>
      </c>
      <c r="D7769">
        <v>33</v>
      </c>
      <c r="E7769" t="s">
        <v>60</v>
      </c>
      <c r="F7769" t="s">
        <v>40</v>
      </c>
      <c r="G7769" t="s">
        <v>381</v>
      </c>
      <c r="H7769">
        <v>4</v>
      </c>
      <c r="I7769" t="s">
        <v>42</v>
      </c>
      <c r="J7769" t="s">
        <v>69</v>
      </c>
      <c r="K7769" t="s">
        <v>55</v>
      </c>
      <c r="L7769" t="s">
        <v>42</v>
      </c>
      <c r="M7769" t="s">
        <v>231</v>
      </c>
      <c r="N7769" t="s">
        <v>96</v>
      </c>
      <c r="O7769" t="s">
        <v>89</v>
      </c>
      <c r="P7769" t="s">
        <v>70</v>
      </c>
      <c r="Q7769" t="s">
        <v>58</v>
      </c>
      <c r="R7769" s="6">
        <f>_xlfn.XLOOKUP(CleanedData[[#This Row],[Product]],'02_Lookup_Tables'!$A$2:$A$126,'02_Lookup_Tables'!$B$2:$B$126)</f>
        <v>786.78</v>
      </c>
      <c r="S7769" t="str">
        <f>VLOOKUP(CleanedData[[#This Row],[Product]],'02_Lookup_Tables'!$H$2:$I$126,2,FALSE)</f>
        <v>Apparel</v>
      </c>
      <c r="T7769" t="str">
        <f>VLOOKUP(CleanedData[[#This Row],[Province]],'02_Lookup_Tables'!$D$2:$E$10,2, FALSE)</f>
        <v>Northern Region</v>
      </c>
      <c r="U7769" t="str" cm="1">
        <f t="array" ref="U7769">_xlfn.IFS(CleanedData[[#This Row],[Purchase Amount]]&lt;500,"Low",
CleanedData[[#This Row],[Purchase Amount]]&lt;5000,"Medium",
TRUE,"High")</f>
        <v>Medium</v>
      </c>
      <c r="V7769" t="str">
        <f>TEXT(CleanedData[[#This Row],[Date]],"mmmm")</f>
        <v>May</v>
      </c>
      <c r="W7769" t="str">
        <f>"Q"&amp;ROUNDUP(MONTH(CleanedData[[#This Row],[Date]])/3,0)</f>
        <v>Q2</v>
      </c>
      <c r="X7769" t="str">
        <f>IF(CleanedData[[#This Row],[Purchase Amount]]&gt;=5000,"Yes","No")</f>
        <v>No</v>
      </c>
      <c r="Y7769">
        <f>IF(CleanedData[[#This Row],[Recommend]]="Yes",1,0)</f>
        <v>0</v>
      </c>
      <c r="Z7769" s="6">
        <f>CleanedData[[#This Row],[Purchase Amount]]*0.15</f>
        <v>118.017</v>
      </c>
      <c r="AA7769" s="6">
        <f>CleanedData[[#This Row],[Purchase Amount]]*1.15</f>
        <v>904.79699999999991</v>
      </c>
    </row>
    <row r="7770" spans="1:27" x14ac:dyDescent="0.3">
      <c r="A7770">
        <v>9387</v>
      </c>
      <c r="B7770" t="s">
        <v>7995</v>
      </c>
      <c r="C7770" s="1">
        <v>45632</v>
      </c>
      <c r="D7770">
        <v>71</v>
      </c>
      <c r="E7770" t="s">
        <v>39</v>
      </c>
      <c r="F7770" t="s">
        <v>72</v>
      </c>
      <c r="G7770" t="s">
        <v>338</v>
      </c>
      <c r="H7770">
        <v>3</v>
      </c>
      <c r="I7770" t="s">
        <v>42</v>
      </c>
      <c r="J7770" t="s">
        <v>54</v>
      </c>
      <c r="K7770" t="s">
        <v>55</v>
      </c>
      <c r="L7770" t="s">
        <v>42</v>
      </c>
      <c r="M7770" t="s">
        <v>151</v>
      </c>
      <c r="N7770" t="s">
        <v>48</v>
      </c>
      <c r="O7770" t="s">
        <v>89</v>
      </c>
      <c r="P7770" t="s">
        <v>49</v>
      </c>
      <c r="Q7770" t="s">
        <v>97</v>
      </c>
      <c r="R7770" s="6">
        <f>_xlfn.XLOOKUP(CleanedData[[#This Row],[Product]],'02_Lookup_Tables'!$A$2:$A$126,'02_Lookup_Tables'!$B$2:$B$126)</f>
        <v>5258.73</v>
      </c>
      <c r="S7770" t="str">
        <f>VLOOKUP(CleanedData[[#This Row],[Product]],'02_Lookup_Tables'!$H$2:$I$126,2,FALSE)</f>
        <v>Sports &amp; Outdoors</v>
      </c>
      <c r="T7770" t="str">
        <f>VLOOKUP(CleanedData[[#This Row],[Province]],'02_Lookup_Tables'!$D$2:$E$10,2, FALSE)</f>
        <v>Central Region</v>
      </c>
      <c r="U7770" t="str" cm="1">
        <f t="array" ref="U7770">_xlfn.IFS(CleanedData[[#This Row],[Purchase Amount]]&lt;500,"Low",
CleanedData[[#This Row],[Purchase Amount]]&lt;5000,"Medium",
TRUE,"High")</f>
        <v>High</v>
      </c>
      <c r="V7770" t="str">
        <f>TEXT(CleanedData[[#This Row],[Date]],"mmmm")</f>
        <v>December</v>
      </c>
      <c r="W7770" t="str">
        <f>"Q"&amp;ROUNDUP(MONTH(CleanedData[[#This Row],[Date]])/3,0)</f>
        <v>Q4</v>
      </c>
      <c r="X7770" t="str">
        <f>IF(CleanedData[[#This Row],[Purchase Amount]]&gt;=5000,"Yes","No")</f>
        <v>Yes</v>
      </c>
      <c r="Y7770">
        <f>IF(CleanedData[[#This Row],[Recommend]]="Yes",1,0)</f>
        <v>0</v>
      </c>
      <c r="Z7770" s="6">
        <f>CleanedData[[#This Row],[Purchase Amount]]*0.15</f>
        <v>788.80949999999996</v>
      </c>
      <c r="AA7770" s="6">
        <f>CleanedData[[#This Row],[Purchase Amount]]*1.15</f>
        <v>6047.539499999999</v>
      </c>
    </row>
    <row r="7771" spans="1:27" x14ac:dyDescent="0.3">
      <c r="A7771">
        <v>9388</v>
      </c>
      <c r="B7771" t="s">
        <v>7996</v>
      </c>
      <c r="C7771" s="1">
        <v>45898</v>
      </c>
      <c r="D7771">
        <v>72</v>
      </c>
      <c r="E7771" t="s">
        <v>52</v>
      </c>
      <c r="F7771" t="s">
        <v>108</v>
      </c>
      <c r="G7771" t="s">
        <v>266</v>
      </c>
      <c r="H7771">
        <v>2</v>
      </c>
      <c r="I7771" t="s">
        <v>42</v>
      </c>
      <c r="J7771" t="s">
        <v>74</v>
      </c>
      <c r="K7771" t="s">
        <v>64</v>
      </c>
      <c r="L7771" t="s">
        <v>42</v>
      </c>
      <c r="M7771" t="s">
        <v>88</v>
      </c>
      <c r="N7771" t="s">
        <v>47</v>
      </c>
      <c r="O7771" t="s">
        <v>89</v>
      </c>
      <c r="P7771" t="s">
        <v>49</v>
      </c>
      <c r="Q7771" t="s">
        <v>97</v>
      </c>
      <c r="R7771" s="6">
        <f>_xlfn.XLOOKUP(CleanedData[[#This Row],[Product]],'02_Lookup_Tables'!$A$2:$A$126,'02_Lookup_Tables'!$B$2:$B$126)</f>
        <v>2951.61</v>
      </c>
      <c r="S7771" t="str">
        <f>VLOOKUP(CleanedData[[#This Row],[Product]],'02_Lookup_Tables'!$H$2:$I$126,2,FALSE)</f>
        <v>Beauty &amp; Personal Care</v>
      </c>
      <c r="T7771" t="str">
        <f>VLOOKUP(CleanedData[[#This Row],[Province]],'02_Lookup_Tables'!$D$2:$E$10,2, FALSE)</f>
        <v>Gauteng Region</v>
      </c>
      <c r="U7771" t="str" cm="1">
        <f t="array" ref="U7771">_xlfn.IFS(CleanedData[[#This Row],[Purchase Amount]]&lt;500,"Low",
CleanedData[[#This Row],[Purchase Amount]]&lt;5000,"Medium",
TRUE,"High")</f>
        <v>Medium</v>
      </c>
      <c r="V7771" t="str">
        <f>TEXT(CleanedData[[#This Row],[Date]],"mmmm")</f>
        <v>August</v>
      </c>
      <c r="W7771" t="str">
        <f>"Q"&amp;ROUNDUP(MONTH(CleanedData[[#This Row],[Date]])/3,0)</f>
        <v>Q3</v>
      </c>
      <c r="X7771" t="str">
        <f>IF(CleanedData[[#This Row],[Purchase Amount]]&gt;=5000,"Yes","No")</f>
        <v>No</v>
      </c>
      <c r="Y7771">
        <f>IF(CleanedData[[#This Row],[Recommend]]="Yes",1,0)</f>
        <v>0</v>
      </c>
      <c r="Z7771" s="6">
        <f>CleanedData[[#This Row],[Purchase Amount]]*0.15</f>
        <v>442.74150000000003</v>
      </c>
      <c r="AA7771" s="6">
        <f>CleanedData[[#This Row],[Purchase Amount]]*1.15</f>
        <v>3394.3514999999998</v>
      </c>
    </row>
    <row r="7772" spans="1:27" x14ac:dyDescent="0.3">
      <c r="A7772">
        <v>9389</v>
      </c>
      <c r="B7772" t="s">
        <v>7997</v>
      </c>
      <c r="C7772" s="1">
        <v>45936</v>
      </c>
      <c r="D7772">
        <v>75</v>
      </c>
      <c r="E7772" t="s">
        <v>60</v>
      </c>
      <c r="F7772" t="s">
        <v>61</v>
      </c>
      <c r="G7772" t="s">
        <v>126</v>
      </c>
      <c r="H7772">
        <v>4</v>
      </c>
      <c r="I7772" t="s">
        <v>42</v>
      </c>
      <c r="J7772" t="s">
        <v>43</v>
      </c>
      <c r="K7772" t="s">
        <v>44</v>
      </c>
      <c r="L7772" t="s">
        <v>42</v>
      </c>
      <c r="M7772" t="s">
        <v>190</v>
      </c>
      <c r="N7772" t="s">
        <v>96</v>
      </c>
      <c r="O7772" t="s">
        <v>89</v>
      </c>
      <c r="P7772" t="s">
        <v>70</v>
      </c>
      <c r="Q7772" t="s">
        <v>97</v>
      </c>
      <c r="R7772" s="6">
        <f>_xlfn.XLOOKUP(CleanedData[[#This Row],[Product]],'02_Lookup_Tables'!$A$2:$A$126,'02_Lookup_Tables'!$B$2:$B$126)</f>
        <v>343.42</v>
      </c>
      <c r="S7772" t="str">
        <f>VLOOKUP(CleanedData[[#This Row],[Product]],'02_Lookup_Tables'!$H$2:$I$126,2,FALSE)</f>
        <v>Food</v>
      </c>
      <c r="T7772" t="str">
        <f>VLOOKUP(CleanedData[[#This Row],[Province]],'02_Lookup_Tables'!$D$2:$E$10,2, FALSE)</f>
        <v>Southern Region</v>
      </c>
      <c r="U7772" t="str" cm="1">
        <f t="array" ref="U7772">_xlfn.IFS(CleanedData[[#This Row],[Purchase Amount]]&lt;500,"Low",
CleanedData[[#This Row],[Purchase Amount]]&lt;5000,"Medium",
TRUE,"High")</f>
        <v>Low</v>
      </c>
      <c r="V7772" t="str">
        <f>TEXT(CleanedData[[#This Row],[Date]],"mmmm")</f>
        <v>October</v>
      </c>
      <c r="W7772" t="str">
        <f>"Q"&amp;ROUNDUP(MONTH(CleanedData[[#This Row],[Date]])/3,0)</f>
        <v>Q4</v>
      </c>
      <c r="X7772" t="str">
        <f>IF(CleanedData[[#This Row],[Purchase Amount]]&gt;=5000,"Yes","No")</f>
        <v>No</v>
      </c>
      <c r="Y7772">
        <f>IF(CleanedData[[#This Row],[Recommend]]="Yes",1,0)</f>
        <v>0</v>
      </c>
      <c r="Z7772" s="6">
        <f>CleanedData[[#This Row],[Purchase Amount]]*0.15</f>
        <v>51.512999999999998</v>
      </c>
      <c r="AA7772" s="6">
        <f>CleanedData[[#This Row],[Purchase Amount]]*1.15</f>
        <v>394.93299999999999</v>
      </c>
    </row>
    <row r="7773" spans="1:27" x14ac:dyDescent="0.3">
      <c r="A7773">
        <v>9391</v>
      </c>
      <c r="B7773" t="s">
        <v>7998</v>
      </c>
      <c r="C7773" s="1">
        <v>45302</v>
      </c>
      <c r="D7773">
        <v>78</v>
      </c>
      <c r="E7773" t="s">
        <v>52</v>
      </c>
      <c r="F7773" t="s">
        <v>130</v>
      </c>
      <c r="G7773" t="s">
        <v>120</v>
      </c>
      <c r="H7773">
        <v>4</v>
      </c>
      <c r="I7773" t="s">
        <v>45</v>
      </c>
      <c r="J7773" t="s">
        <v>54</v>
      </c>
      <c r="K7773" t="s">
        <v>64</v>
      </c>
      <c r="L7773" t="s">
        <v>42</v>
      </c>
      <c r="M7773" t="s">
        <v>165</v>
      </c>
      <c r="N7773" t="s">
        <v>96</v>
      </c>
      <c r="O7773" t="s">
        <v>89</v>
      </c>
      <c r="P7773" t="s">
        <v>70</v>
      </c>
      <c r="Q7773" t="s">
        <v>97</v>
      </c>
      <c r="R7773" s="6">
        <f>_xlfn.XLOOKUP(CleanedData[[#This Row],[Product]],'02_Lookup_Tables'!$A$2:$A$126,'02_Lookup_Tables'!$B$2:$B$126)</f>
        <v>471.63</v>
      </c>
      <c r="S7773" t="str">
        <f>VLOOKUP(CleanedData[[#This Row],[Product]],'02_Lookup_Tables'!$H$2:$I$126,2,FALSE)</f>
        <v>Beauty &amp; Personal Care</v>
      </c>
      <c r="T7773" t="str">
        <f>VLOOKUP(CleanedData[[#This Row],[Province]],'02_Lookup_Tables'!$D$2:$E$10,2, FALSE)</f>
        <v>Eastern Region</v>
      </c>
      <c r="U7773" t="str" cm="1">
        <f t="array" ref="U7773">_xlfn.IFS(CleanedData[[#This Row],[Purchase Amount]]&lt;500,"Low",
CleanedData[[#This Row],[Purchase Amount]]&lt;5000,"Medium",
TRUE,"High")</f>
        <v>Low</v>
      </c>
      <c r="V7773" t="str">
        <f>TEXT(CleanedData[[#This Row],[Date]],"mmmm")</f>
        <v>January</v>
      </c>
      <c r="W7773" t="str">
        <f>"Q"&amp;ROUNDUP(MONTH(CleanedData[[#This Row],[Date]])/3,0)</f>
        <v>Q1</v>
      </c>
      <c r="X7773" t="str">
        <f>IF(CleanedData[[#This Row],[Purchase Amount]]&gt;=5000,"Yes","No")</f>
        <v>No</v>
      </c>
      <c r="Y7773">
        <f>IF(CleanedData[[#This Row],[Recommend]]="Yes",1,0)</f>
        <v>1</v>
      </c>
      <c r="Z7773" s="6">
        <f>CleanedData[[#This Row],[Purchase Amount]]*0.15</f>
        <v>70.744500000000002</v>
      </c>
      <c r="AA7773" s="6">
        <f>CleanedData[[#This Row],[Purchase Amount]]*1.15</f>
        <v>542.3744999999999</v>
      </c>
    </row>
    <row r="7774" spans="1:27" x14ac:dyDescent="0.3">
      <c r="A7774">
        <v>9392</v>
      </c>
      <c r="B7774" t="s">
        <v>7999</v>
      </c>
      <c r="C7774" s="1">
        <v>45719</v>
      </c>
      <c r="D7774">
        <v>77</v>
      </c>
      <c r="E7774" t="s">
        <v>52</v>
      </c>
      <c r="F7774" t="s">
        <v>72</v>
      </c>
      <c r="G7774" t="s">
        <v>84</v>
      </c>
      <c r="H7774">
        <v>4</v>
      </c>
      <c r="I7774" t="s">
        <v>45</v>
      </c>
      <c r="J7774" t="s">
        <v>54</v>
      </c>
      <c r="K7774" t="s">
        <v>64</v>
      </c>
      <c r="L7774" t="s">
        <v>42</v>
      </c>
      <c r="N7774" t="s">
        <v>96</v>
      </c>
      <c r="O7774" t="s">
        <v>134</v>
      </c>
      <c r="P7774" t="s">
        <v>8646</v>
      </c>
      <c r="Q7774" t="s">
        <v>97</v>
      </c>
      <c r="R7774" s="6">
        <f>_xlfn.XLOOKUP(CleanedData[[#This Row],[Product]],'02_Lookup_Tables'!$A$2:$A$126,'02_Lookup_Tables'!$B$2:$B$126)</f>
        <v>1158.56</v>
      </c>
      <c r="S7774" t="str">
        <f>VLOOKUP(CleanedData[[#This Row],[Product]],'02_Lookup_Tables'!$H$2:$I$126,2,FALSE)</f>
        <v>Toys &amp; Games</v>
      </c>
      <c r="T7774" t="str">
        <f>VLOOKUP(CleanedData[[#This Row],[Province]],'02_Lookup_Tables'!$D$2:$E$10,2, FALSE)</f>
        <v>Central Region</v>
      </c>
      <c r="U7774" t="str" cm="1">
        <f t="array" ref="U7774">_xlfn.IFS(CleanedData[[#This Row],[Purchase Amount]]&lt;500,"Low",
CleanedData[[#This Row],[Purchase Amount]]&lt;5000,"Medium",
TRUE,"High")</f>
        <v>Medium</v>
      </c>
      <c r="V7774" t="str">
        <f>TEXT(CleanedData[[#This Row],[Date]],"mmmm")</f>
        <v>March</v>
      </c>
      <c r="W7774" t="str">
        <f>"Q"&amp;ROUNDUP(MONTH(CleanedData[[#This Row],[Date]])/3,0)</f>
        <v>Q1</v>
      </c>
      <c r="X7774" t="str">
        <f>IF(CleanedData[[#This Row],[Purchase Amount]]&gt;=5000,"Yes","No")</f>
        <v>No</v>
      </c>
      <c r="Y7774">
        <f>IF(CleanedData[[#This Row],[Recommend]]="Yes",1,0)</f>
        <v>1</v>
      </c>
      <c r="Z7774" s="6">
        <f>CleanedData[[#This Row],[Purchase Amount]]*0.15</f>
        <v>173.78399999999999</v>
      </c>
      <c r="AA7774" s="6">
        <f>CleanedData[[#This Row],[Purchase Amount]]*1.15</f>
        <v>1332.3439999999998</v>
      </c>
    </row>
    <row r="7775" spans="1:27" x14ac:dyDescent="0.3">
      <c r="A7775">
        <v>9393</v>
      </c>
      <c r="B7775" t="s">
        <v>8000</v>
      </c>
      <c r="C7775" s="1">
        <v>45412</v>
      </c>
      <c r="D7775">
        <v>54</v>
      </c>
      <c r="E7775" t="s">
        <v>39</v>
      </c>
      <c r="F7775" t="s">
        <v>68</v>
      </c>
      <c r="G7775" t="s">
        <v>269</v>
      </c>
      <c r="H7775">
        <v>1</v>
      </c>
      <c r="I7775" t="s">
        <v>45</v>
      </c>
      <c r="J7775" t="s">
        <v>54</v>
      </c>
      <c r="K7775" t="s">
        <v>55</v>
      </c>
      <c r="L7775" t="s">
        <v>45</v>
      </c>
      <c r="M7775" t="s">
        <v>208</v>
      </c>
      <c r="N7775" t="s">
        <v>80</v>
      </c>
      <c r="O7775" t="s">
        <v>89</v>
      </c>
      <c r="P7775" t="s">
        <v>49</v>
      </c>
      <c r="Q7775" t="s">
        <v>93</v>
      </c>
      <c r="R7775" s="6">
        <f>_xlfn.XLOOKUP(CleanedData[[#This Row],[Product]],'02_Lookup_Tables'!$A$2:$A$126,'02_Lookup_Tables'!$B$2:$B$126)</f>
        <v>1604.87</v>
      </c>
      <c r="S7775" t="str">
        <f>VLOOKUP(CleanedData[[#This Row],[Product]],'02_Lookup_Tables'!$H$2:$I$126,2,FALSE)</f>
        <v>Accessories</v>
      </c>
      <c r="T7775" t="str">
        <f>VLOOKUP(CleanedData[[#This Row],[Province]],'02_Lookup_Tables'!$D$2:$E$10,2, FALSE)</f>
        <v>Northern Region</v>
      </c>
      <c r="U7775" t="str" cm="1">
        <f t="array" ref="U7775">_xlfn.IFS(CleanedData[[#This Row],[Purchase Amount]]&lt;500,"Low",
CleanedData[[#This Row],[Purchase Amount]]&lt;5000,"Medium",
TRUE,"High")</f>
        <v>Medium</v>
      </c>
      <c r="V7775" t="str">
        <f>TEXT(CleanedData[[#This Row],[Date]],"mmmm")</f>
        <v>April</v>
      </c>
      <c r="W7775" t="str">
        <f>"Q"&amp;ROUNDUP(MONTH(CleanedData[[#This Row],[Date]])/3,0)</f>
        <v>Q2</v>
      </c>
      <c r="X7775" t="str">
        <f>IF(CleanedData[[#This Row],[Purchase Amount]]&gt;=5000,"Yes","No")</f>
        <v>No</v>
      </c>
      <c r="Y7775">
        <f>IF(CleanedData[[#This Row],[Recommend]]="Yes",1,0)</f>
        <v>1</v>
      </c>
      <c r="Z7775" s="6">
        <f>CleanedData[[#This Row],[Purchase Amount]]*0.15</f>
        <v>240.73049999999998</v>
      </c>
      <c r="AA7775" s="6">
        <f>CleanedData[[#This Row],[Purchase Amount]]*1.15</f>
        <v>1845.6004999999998</v>
      </c>
    </row>
    <row r="7776" spans="1:27" x14ac:dyDescent="0.3">
      <c r="A7776">
        <v>9394</v>
      </c>
      <c r="B7776" t="s">
        <v>8001</v>
      </c>
      <c r="C7776" s="1">
        <v>45862</v>
      </c>
      <c r="D7776">
        <v>21</v>
      </c>
      <c r="E7776" t="s">
        <v>52</v>
      </c>
      <c r="F7776" t="s">
        <v>40</v>
      </c>
      <c r="G7776" t="s">
        <v>230</v>
      </c>
      <c r="H7776">
        <v>2</v>
      </c>
      <c r="I7776" t="s">
        <v>42</v>
      </c>
      <c r="J7776" t="s">
        <v>54</v>
      </c>
      <c r="K7776" t="s">
        <v>64</v>
      </c>
      <c r="L7776" t="s">
        <v>45</v>
      </c>
      <c r="M7776" t="s">
        <v>88</v>
      </c>
      <c r="N7776" t="s">
        <v>47</v>
      </c>
      <c r="O7776" t="s">
        <v>89</v>
      </c>
      <c r="P7776" t="s">
        <v>49</v>
      </c>
      <c r="Q7776" t="s">
        <v>66</v>
      </c>
      <c r="R7776" s="6">
        <f>_xlfn.XLOOKUP(CleanedData[[#This Row],[Product]],'02_Lookup_Tables'!$A$2:$A$126,'02_Lookup_Tables'!$B$2:$B$126)</f>
        <v>1940.64</v>
      </c>
      <c r="S7776" t="str">
        <f>VLOOKUP(CleanedData[[#This Row],[Product]],'02_Lookup_Tables'!$H$2:$I$126,2,FALSE)</f>
        <v>Toys &amp; Games</v>
      </c>
      <c r="T7776" t="str">
        <f>VLOOKUP(CleanedData[[#This Row],[Province]],'02_Lookup_Tables'!$D$2:$E$10,2, FALSE)</f>
        <v>Northern Region</v>
      </c>
      <c r="U7776" t="str" cm="1">
        <f t="array" ref="U7776">_xlfn.IFS(CleanedData[[#This Row],[Purchase Amount]]&lt;500,"Low",
CleanedData[[#This Row],[Purchase Amount]]&lt;5000,"Medium",
TRUE,"High")</f>
        <v>Medium</v>
      </c>
      <c r="V7776" t="str">
        <f>TEXT(CleanedData[[#This Row],[Date]],"mmmm")</f>
        <v>July</v>
      </c>
      <c r="W7776" t="str">
        <f>"Q"&amp;ROUNDUP(MONTH(CleanedData[[#This Row],[Date]])/3,0)</f>
        <v>Q3</v>
      </c>
      <c r="X7776" t="str">
        <f>IF(CleanedData[[#This Row],[Purchase Amount]]&gt;=5000,"Yes","No")</f>
        <v>No</v>
      </c>
      <c r="Y7776">
        <f>IF(CleanedData[[#This Row],[Recommend]]="Yes",1,0)</f>
        <v>0</v>
      </c>
      <c r="Z7776" s="6">
        <f>CleanedData[[#This Row],[Purchase Amount]]*0.15</f>
        <v>291.096</v>
      </c>
      <c r="AA7776" s="6">
        <f>CleanedData[[#This Row],[Purchase Amount]]*1.15</f>
        <v>2231.7359999999999</v>
      </c>
    </row>
    <row r="7777" spans="1:27" x14ac:dyDescent="0.3">
      <c r="A7777">
        <v>9395</v>
      </c>
      <c r="B7777" t="s">
        <v>8002</v>
      </c>
      <c r="C7777" s="1">
        <v>45778</v>
      </c>
      <c r="D7777">
        <v>24</v>
      </c>
      <c r="E7777" t="s">
        <v>39</v>
      </c>
      <c r="F7777" t="s">
        <v>77</v>
      </c>
      <c r="G7777" t="s">
        <v>212</v>
      </c>
      <c r="H7777">
        <v>1</v>
      </c>
      <c r="I7777" t="s">
        <v>42</v>
      </c>
      <c r="J7777" t="s">
        <v>69</v>
      </c>
      <c r="K7777" t="s">
        <v>64</v>
      </c>
      <c r="L7777" t="s">
        <v>45</v>
      </c>
      <c r="N7777" t="s">
        <v>80</v>
      </c>
      <c r="O7777" t="s">
        <v>134</v>
      </c>
      <c r="P7777" t="s">
        <v>8646</v>
      </c>
      <c r="Q7777" t="s">
        <v>66</v>
      </c>
      <c r="R7777" s="6">
        <f>_xlfn.XLOOKUP(CleanedData[[#This Row],[Product]],'02_Lookup_Tables'!$A$2:$A$126,'02_Lookup_Tables'!$B$2:$B$126)</f>
        <v>192.77</v>
      </c>
      <c r="S7777" t="str">
        <f>VLOOKUP(CleanedData[[#This Row],[Product]],'02_Lookup_Tables'!$H$2:$I$126,2,FALSE)</f>
        <v>Beauty &amp; Personal Care</v>
      </c>
      <c r="T7777" t="str">
        <f>VLOOKUP(CleanedData[[#This Row],[Province]],'02_Lookup_Tables'!$D$2:$E$10,2, FALSE)</f>
        <v>Central Region</v>
      </c>
      <c r="U7777" t="str" cm="1">
        <f t="array" ref="U7777">_xlfn.IFS(CleanedData[[#This Row],[Purchase Amount]]&lt;500,"Low",
CleanedData[[#This Row],[Purchase Amount]]&lt;5000,"Medium",
TRUE,"High")</f>
        <v>Low</v>
      </c>
      <c r="V7777" t="str">
        <f>TEXT(CleanedData[[#This Row],[Date]],"mmmm")</f>
        <v>May</v>
      </c>
      <c r="W7777" t="str">
        <f>"Q"&amp;ROUNDUP(MONTH(CleanedData[[#This Row],[Date]])/3,0)</f>
        <v>Q2</v>
      </c>
      <c r="X7777" t="str">
        <f>IF(CleanedData[[#This Row],[Purchase Amount]]&gt;=5000,"Yes","No")</f>
        <v>No</v>
      </c>
      <c r="Y7777">
        <f>IF(CleanedData[[#This Row],[Recommend]]="Yes",1,0)</f>
        <v>0</v>
      </c>
      <c r="Z7777" s="6">
        <f>CleanedData[[#This Row],[Purchase Amount]]*0.15</f>
        <v>28.915500000000002</v>
      </c>
      <c r="AA7777" s="6">
        <f>CleanedData[[#This Row],[Purchase Amount]]*1.15</f>
        <v>221.68549999999999</v>
      </c>
    </row>
    <row r="7778" spans="1:27" x14ac:dyDescent="0.3">
      <c r="A7778">
        <v>9396</v>
      </c>
      <c r="B7778" t="s">
        <v>8003</v>
      </c>
      <c r="C7778" s="1">
        <v>45599</v>
      </c>
      <c r="D7778">
        <v>62</v>
      </c>
      <c r="E7778" t="s">
        <v>39</v>
      </c>
      <c r="F7778" t="s">
        <v>77</v>
      </c>
      <c r="G7778" t="s">
        <v>214</v>
      </c>
      <c r="H7778">
        <v>3</v>
      </c>
      <c r="I7778" t="s">
        <v>42</v>
      </c>
      <c r="J7778" t="s">
        <v>54</v>
      </c>
      <c r="K7778" t="s">
        <v>55</v>
      </c>
      <c r="L7778" t="s">
        <v>45</v>
      </c>
      <c r="M7778" t="s">
        <v>151</v>
      </c>
      <c r="N7778" t="s">
        <v>48</v>
      </c>
      <c r="O7778" t="s">
        <v>89</v>
      </c>
      <c r="P7778" t="s">
        <v>49</v>
      </c>
      <c r="Q7778" t="s">
        <v>50</v>
      </c>
      <c r="R7778" s="6">
        <f>_xlfn.XLOOKUP(CleanedData[[#This Row],[Product]],'02_Lookup_Tables'!$A$2:$A$126,'02_Lookup_Tables'!$B$2:$B$126)</f>
        <v>134.01</v>
      </c>
      <c r="S7778" t="str">
        <f>VLOOKUP(CleanedData[[#This Row],[Product]],'02_Lookup_Tables'!$H$2:$I$126,2,FALSE)</f>
        <v>Food</v>
      </c>
      <c r="T7778" t="str">
        <f>VLOOKUP(CleanedData[[#This Row],[Province]],'02_Lookup_Tables'!$D$2:$E$10,2, FALSE)</f>
        <v>Central Region</v>
      </c>
      <c r="U7778" t="str" cm="1">
        <f t="array" ref="U7778">_xlfn.IFS(CleanedData[[#This Row],[Purchase Amount]]&lt;500,"Low",
CleanedData[[#This Row],[Purchase Amount]]&lt;5000,"Medium",
TRUE,"High")</f>
        <v>Low</v>
      </c>
      <c r="V7778" t="str">
        <f>TEXT(CleanedData[[#This Row],[Date]],"mmmm")</f>
        <v>November</v>
      </c>
      <c r="W7778" t="str">
        <f>"Q"&amp;ROUNDUP(MONTH(CleanedData[[#This Row],[Date]])/3,0)</f>
        <v>Q4</v>
      </c>
      <c r="X7778" t="str">
        <f>IF(CleanedData[[#This Row],[Purchase Amount]]&gt;=5000,"Yes","No")</f>
        <v>No</v>
      </c>
      <c r="Y7778">
        <f>IF(CleanedData[[#This Row],[Recommend]]="Yes",1,0)</f>
        <v>0</v>
      </c>
      <c r="Z7778" s="6">
        <f>CleanedData[[#This Row],[Purchase Amount]]*0.15</f>
        <v>20.101499999999998</v>
      </c>
      <c r="AA7778" s="6">
        <f>CleanedData[[#This Row],[Purchase Amount]]*1.15</f>
        <v>154.11149999999998</v>
      </c>
    </row>
    <row r="7779" spans="1:27" x14ac:dyDescent="0.3">
      <c r="A7779">
        <v>9397</v>
      </c>
      <c r="B7779" t="s">
        <v>8004</v>
      </c>
      <c r="C7779" s="1">
        <v>45339</v>
      </c>
      <c r="D7779">
        <v>55</v>
      </c>
      <c r="E7779" t="s">
        <v>39</v>
      </c>
      <c r="F7779" t="s">
        <v>68</v>
      </c>
      <c r="G7779" t="s">
        <v>203</v>
      </c>
      <c r="H7779">
        <v>3</v>
      </c>
      <c r="I7779" t="s">
        <v>42</v>
      </c>
      <c r="J7779" t="s">
        <v>54</v>
      </c>
      <c r="K7779" t="s">
        <v>64</v>
      </c>
      <c r="L7779" t="s">
        <v>45</v>
      </c>
      <c r="M7779" t="s">
        <v>147</v>
      </c>
      <c r="N7779" t="s">
        <v>48</v>
      </c>
      <c r="O7779" t="s">
        <v>148</v>
      </c>
      <c r="P7779" t="s">
        <v>49</v>
      </c>
      <c r="Q7779" t="s">
        <v>50</v>
      </c>
      <c r="R7779" s="6">
        <f>_xlfn.XLOOKUP(CleanedData[[#This Row],[Product]],'02_Lookup_Tables'!$A$2:$A$126,'02_Lookup_Tables'!$B$2:$B$126)</f>
        <v>2849.09</v>
      </c>
      <c r="S7779" t="str">
        <f>VLOOKUP(CleanedData[[#This Row],[Product]],'02_Lookup_Tables'!$H$2:$I$126,2,FALSE)</f>
        <v>Home &amp; Living</v>
      </c>
      <c r="T7779" t="str">
        <f>VLOOKUP(CleanedData[[#This Row],[Province]],'02_Lookup_Tables'!$D$2:$E$10,2, FALSE)</f>
        <v>Northern Region</v>
      </c>
      <c r="U7779" t="str" cm="1">
        <f t="array" ref="U7779">_xlfn.IFS(CleanedData[[#This Row],[Purchase Amount]]&lt;500,"Low",
CleanedData[[#This Row],[Purchase Amount]]&lt;5000,"Medium",
TRUE,"High")</f>
        <v>Medium</v>
      </c>
      <c r="V7779" t="str">
        <f>TEXT(CleanedData[[#This Row],[Date]],"mmmm")</f>
        <v>February</v>
      </c>
      <c r="W7779" t="str">
        <f>"Q"&amp;ROUNDUP(MONTH(CleanedData[[#This Row],[Date]])/3,0)</f>
        <v>Q1</v>
      </c>
      <c r="X7779" t="str">
        <f>IF(CleanedData[[#This Row],[Purchase Amount]]&gt;=5000,"Yes","No")</f>
        <v>No</v>
      </c>
      <c r="Y7779">
        <f>IF(CleanedData[[#This Row],[Recommend]]="Yes",1,0)</f>
        <v>0</v>
      </c>
      <c r="Z7779" s="6">
        <f>CleanedData[[#This Row],[Purchase Amount]]*0.15</f>
        <v>427.36349999999999</v>
      </c>
      <c r="AA7779" s="6">
        <f>CleanedData[[#This Row],[Purchase Amount]]*1.15</f>
        <v>3276.4535000000001</v>
      </c>
    </row>
    <row r="7780" spans="1:27" x14ac:dyDescent="0.3">
      <c r="A7780">
        <v>9398</v>
      </c>
      <c r="B7780" t="s">
        <v>8005</v>
      </c>
      <c r="C7780" s="1">
        <v>45775</v>
      </c>
      <c r="D7780">
        <v>18</v>
      </c>
      <c r="E7780" t="s">
        <v>52</v>
      </c>
      <c r="F7780" t="s">
        <v>125</v>
      </c>
      <c r="G7780" t="s">
        <v>248</v>
      </c>
      <c r="H7780">
        <v>4</v>
      </c>
      <c r="I7780" t="s">
        <v>42</v>
      </c>
      <c r="J7780" t="s">
        <v>69</v>
      </c>
      <c r="K7780" t="s">
        <v>44</v>
      </c>
      <c r="L7780" t="s">
        <v>45</v>
      </c>
      <c r="M7780" t="s">
        <v>140</v>
      </c>
      <c r="N7780" t="s">
        <v>96</v>
      </c>
      <c r="O7780" t="s">
        <v>148</v>
      </c>
      <c r="P7780" t="s">
        <v>49</v>
      </c>
      <c r="Q7780" t="s">
        <v>66</v>
      </c>
      <c r="R7780" s="6">
        <f>_xlfn.XLOOKUP(CleanedData[[#This Row],[Product]],'02_Lookup_Tables'!$A$2:$A$126,'02_Lookup_Tables'!$B$2:$B$126)</f>
        <v>8798.49</v>
      </c>
      <c r="S7780" t="str">
        <f>VLOOKUP(CleanedData[[#This Row],[Product]],'02_Lookup_Tables'!$H$2:$I$126,2,FALSE)</f>
        <v>Toys &amp; Games</v>
      </c>
      <c r="T7780" t="str">
        <f>VLOOKUP(CleanedData[[#This Row],[Province]],'02_Lookup_Tables'!$D$2:$E$10,2, FALSE)</f>
        <v>Western Region</v>
      </c>
      <c r="U7780" t="str" cm="1">
        <f t="array" ref="U7780">_xlfn.IFS(CleanedData[[#This Row],[Purchase Amount]]&lt;500,"Low",
CleanedData[[#This Row],[Purchase Amount]]&lt;5000,"Medium",
TRUE,"High")</f>
        <v>High</v>
      </c>
      <c r="V7780" t="str">
        <f>TEXT(CleanedData[[#This Row],[Date]],"mmmm")</f>
        <v>April</v>
      </c>
      <c r="W7780" t="str">
        <f>"Q"&amp;ROUNDUP(MONTH(CleanedData[[#This Row],[Date]])/3,0)</f>
        <v>Q2</v>
      </c>
      <c r="X7780" t="str">
        <f>IF(CleanedData[[#This Row],[Purchase Amount]]&gt;=5000,"Yes","No")</f>
        <v>Yes</v>
      </c>
      <c r="Y7780">
        <f>IF(CleanedData[[#This Row],[Recommend]]="Yes",1,0)</f>
        <v>0</v>
      </c>
      <c r="Z7780" s="6">
        <f>CleanedData[[#This Row],[Purchase Amount]]*0.15</f>
        <v>1319.7735</v>
      </c>
      <c r="AA7780" s="6">
        <f>CleanedData[[#This Row],[Purchase Amount]]*1.15</f>
        <v>10118.263499999999</v>
      </c>
    </row>
    <row r="7781" spans="1:27" x14ac:dyDescent="0.3">
      <c r="A7781">
        <v>9399</v>
      </c>
      <c r="B7781" t="s">
        <v>8006</v>
      </c>
      <c r="C7781" s="1">
        <v>45987</v>
      </c>
      <c r="D7781">
        <v>32</v>
      </c>
      <c r="E7781" t="s">
        <v>52</v>
      </c>
      <c r="F7781" t="s">
        <v>72</v>
      </c>
      <c r="G7781" t="s">
        <v>173</v>
      </c>
      <c r="H7781">
        <v>4</v>
      </c>
      <c r="I7781" t="s">
        <v>45</v>
      </c>
      <c r="J7781" t="s">
        <v>63</v>
      </c>
      <c r="K7781" t="s">
        <v>64</v>
      </c>
      <c r="L7781" t="s">
        <v>45</v>
      </c>
      <c r="M7781" t="s">
        <v>100</v>
      </c>
      <c r="N7781" t="s">
        <v>96</v>
      </c>
      <c r="O7781" t="s">
        <v>48</v>
      </c>
      <c r="P7781" t="s">
        <v>49</v>
      </c>
      <c r="Q7781" t="s">
        <v>58</v>
      </c>
      <c r="R7781" s="6">
        <f>_xlfn.XLOOKUP(CleanedData[[#This Row],[Product]],'02_Lookup_Tables'!$A$2:$A$126,'02_Lookup_Tables'!$B$2:$B$126)</f>
        <v>13056.99</v>
      </c>
      <c r="S7781" t="str">
        <f>VLOOKUP(CleanedData[[#This Row],[Product]],'02_Lookup_Tables'!$H$2:$I$126,2,FALSE)</f>
        <v>Electronics</v>
      </c>
      <c r="T7781" t="str">
        <f>VLOOKUP(CleanedData[[#This Row],[Province]],'02_Lookup_Tables'!$D$2:$E$10,2, FALSE)</f>
        <v>Central Region</v>
      </c>
      <c r="U7781" t="str" cm="1">
        <f t="array" ref="U7781">_xlfn.IFS(CleanedData[[#This Row],[Purchase Amount]]&lt;500,"Low",
CleanedData[[#This Row],[Purchase Amount]]&lt;5000,"Medium",
TRUE,"High")</f>
        <v>High</v>
      </c>
      <c r="V7781" t="str">
        <f>TEXT(CleanedData[[#This Row],[Date]],"mmmm")</f>
        <v>November</v>
      </c>
      <c r="W7781" t="str">
        <f>"Q"&amp;ROUNDUP(MONTH(CleanedData[[#This Row],[Date]])/3,0)</f>
        <v>Q4</v>
      </c>
      <c r="X7781" t="str">
        <f>IF(CleanedData[[#This Row],[Purchase Amount]]&gt;=5000,"Yes","No")</f>
        <v>Yes</v>
      </c>
      <c r="Y7781">
        <f>IF(CleanedData[[#This Row],[Recommend]]="Yes",1,0)</f>
        <v>1</v>
      </c>
      <c r="Z7781" s="6">
        <f>CleanedData[[#This Row],[Purchase Amount]]*0.15</f>
        <v>1958.5484999999999</v>
      </c>
      <c r="AA7781" s="6">
        <f>CleanedData[[#This Row],[Purchase Amount]]*1.15</f>
        <v>15015.538499999999</v>
      </c>
    </row>
    <row r="7782" spans="1:27" x14ac:dyDescent="0.3">
      <c r="A7782">
        <v>9400</v>
      </c>
      <c r="B7782" t="s">
        <v>8007</v>
      </c>
      <c r="C7782" s="1">
        <v>45326</v>
      </c>
      <c r="D7782">
        <v>40</v>
      </c>
      <c r="E7782" t="s">
        <v>39</v>
      </c>
      <c r="F7782" t="s">
        <v>125</v>
      </c>
      <c r="G7782" t="s">
        <v>210</v>
      </c>
      <c r="H7782">
        <v>4</v>
      </c>
      <c r="I7782" t="s">
        <v>42</v>
      </c>
      <c r="J7782" t="s">
        <v>43</v>
      </c>
      <c r="K7782" t="s">
        <v>44</v>
      </c>
      <c r="L7782" t="s">
        <v>42</v>
      </c>
      <c r="M7782" t="s">
        <v>106</v>
      </c>
      <c r="N7782" t="s">
        <v>96</v>
      </c>
      <c r="O7782" t="s">
        <v>148</v>
      </c>
      <c r="P7782" t="s">
        <v>49</v>
      </c>
      <c r="Q7782" t="s">
        <v>81</v>
      </c>
      <c r="R7782" s="6">
        <f>_xlfn.XLOOKUP(CleanedData[[#This Row],[Product]],'02_Lookup_Tables'!$A$2:$A$126,'02_Lookup_Tables'!$B$2:$B$126)</f>
        <v>13123.97</v>
      </c>
      <c r="S7782" t="str">
        <f>VLOOKUP(CleanedData[[#This Row],[Product]],'02_Lookup_Tables'!$H$2:$I$126,2,FALSE)</f>
        <v>Electronics</v>
      </c>
      <c r="T7782" t="str">
        <f>VLOOKUP(CleanedData[[#This Row],[Province]],'02_Lookup_Tables'!$D$2:$E$10,2, FALSE)</f>
        <v>Western Region</v>
      </c>
      <c r="U7782" t="str" cm="1">
        <f t="array" ref="U7782">_xlfn.IFS(CleanedData[[#This Row],[Purchase Amount]]&lt;500,"Low",
CleanedData[[#This Row],[Purchase Amount]]&lt;5000,"Medium",
TRUE,"High")</f>
        <v>High</v>
      </c>
      <c r="V7782" t="str">
        <f>TEXT(CleanedData[[#This Row],[Date]],"mmmm")</f>
        <v>February</v>
      </c>
      <c r="W7782" t="str">
        <f>"Q"&amp;ROUNDUP(MONTH(CleanedData[[#This Row],[Date]])/3,0)</f>
        <v>Q1</v>
      </c>
      <c r="X7782" t="str">
        <f>IF(CleanedData[[#This Row],[Purchase Amount]]&gt;=5000,"Yes","No")</f>
        <v>Yes</v>
      </c>
      <c r="Y7782">
        <f>IF(CleanedData[[#This Row],[Recommend]]="Yes",1,0)</f>
        <v>0</v>
      </c>
      <c r="Z7782" s="6">
        <f>CleanedData[[#This Row],[Purchase Amount]]*0.15</f>
        <v>1968.5954999999999</v>
      </c>
      <c r="AA7782" s="6">
        <f>CleanedData[[#This Row],[Purchase Amount]]*1.15</f>
        <v>15092.565499999999</v>
      </c>
    </row>
    <row r="7783" spans="1:27" x14ac:dyDescent="0.3">
      <c r="A7783">
        <v>9401</v>
      </c>
      <c r="B7783" t="s">
        <v>8008</v>
      </c>
      <c r="C7783" s="1">
        <v>45537</v>
      </c>
      <c r="D7783">
        <v>53</v>
      </c>
      <c r="E7783" t="s">
        <v>60</v>
      </c>
      <c r="F7783" t="s">
        <v>68</v>
      </c>
      <c r="G7783" t="s">
        <v>328</v>
      </c>
      <c r="H7783">
        <v>2</v>
      </c>
      <c r="I7783" t="s">
        <v>42</v>
      </c>
      <c r="J7783" t="s">
        <v>54</v>
      </c>
      <c r="K7783" t="s">
        <v>44</v>
      </c>
      <c r="L7783" t="s">
        <v>45</v>
      </c>
      <c r="M7783" t="s">
        <v>165</v>
      </c>
      <c r="N7783" t="s">
        <v>47</v>
      </c>
      <c r="O7783" t="s">
        <v>89</v>
      </c>
      <c r="P7783" t="s">
        <v>49</v>
      </c>
      <c r="Q7783" t="s">
        <v>93</v>
      </c>
      <c r="R7783" s="6">
        <f>_xlfn.XLOOKUP(CleanedData[[#This Row],[Product]],'02_Lookup_Tables'!$A$2:$A$126,'02_Lookup_Tables'!$B$2:$B$126)</f>
        <v>3521.64</v>
      </c>
      <c r="S7783" t="str">
        <f>VLOOKUP(CleanedData[[#This Row],[Product]],'02_Lookup_Tables'!$H$2:$I$126,2,FALSE)</f>
        <v>Home Devices</v>
      </c>
      <c r="T7783" t="str">
        <f>VLOOKUP(CleanedData[[#This Row],[Province]],'02_Lookup_Tables'!$D$2:$E$10,2, FALSE)</f>
        <v>Northern Region</v>
      </c>
      <c r="U7783" t="str" cm="1">
        <f t="array" ref="U7783">_xlfn.IFS(CleanedData[[#This Row],[Purchase Amount]]&lt;500,"Low",
CleanedData[[#This Row],[Purchase Amount]]&lt;5000,"Medium",
TRUE,"High")</f>
        <v>Medium</v>
      </c>
      <c r="V7783" t="str">
        <f>TEXT(CleanedData[[#This Row],[Date]],"mmmm")</f>
        <v>September</v>
      </c>
      <c r="W7783" t="str">
        <f>"Q"&amp;ROUNDUP(MONTH(CleanedData[[#This Row],[Date]])/3,0)</f>
        <v>Q3</v>
      </c>
      <c r="X7783" t="str">
        <f>IF(CleanedData[[#This Row],[Purchase Amount]]&gt;=5000,"Yes","No")</f>
        <v>No</v>
      </c>
      <c r="Y7783">
        <f>IF(CleanedData[[#This Row],[Recommend]]="Yes",1,0)</f>
        <v>0</v>
      </c>
      <c r="Z7783" s="6">
        <f>CleanedData[[#This Row],[Purchase Amount]]*0.15</f>
        <v>528.24599999999998</v>
      </c>
      <c r="AA7783" s="6">
        <f>CleanedData[[#This Row],[Purchase Amount]]*1.15</f>
        <v>4049.8859999999995</v>
      </c>
    </row>
    <row r="7784" spans="1:27" x14ac:dyDescent="0.3">
      <c r="A7784">
        <v>9402</v>
      </c>
      <c r="B7784" t="s">
        <v>8009</v>
      </c>
      <c r="C7784" s="1">
        <v>45644</v>
      </c>
      <c r="D7784">
        <v>32</v>
      </c>
      <c r="E7784" t="s">
        <v>39</v>
      </c>
      <c r="F7784" t="s">
        <v>108</v>
      </c>
      <c r="G7784" t="s">
        <v>216</v>
      </c>
      <c r="H7784">
        <v>2</v>
      </c>
      <c r="I7784" t="s">
        <v>42</v>
      </c>
      <c r="J7784" t="s">
        <v>54</v>
      </c>
      <c r="K7784" t="s">
        <v>64</v>
      </c>
      <c r="L7784" t="s">
        <v>42</v>
      </c>
      <c r="M7784" t="s">
        <v>65</v>
      </c>
      <c r="N7784" t="s">
        <v>47</v>
      </c>
      <c r="O7784" t="s">
        <v>89</v>
      </c>
      <c r="P7784" t="s">
        <v>49</v>
      </c>
      <c r="Q7784" t="s">
        <v>58</v>
      </c>
      <c r="R7784" s="6">
        <f>_xlfn.XLOOKUP(CleanedData[[#This Row],[Product]],'02_Lookup_Tables'!$A$2:$A$126,'02_Lookup_Tables'!$B$2:$B$126)</f>
        <v>929.55</v>
      </c>
      <c r="S7784" t="str">
        <f>VLOOKUP(CleanedData[[#This Row],[Product]],'02_Lookup_Tables'!$H$2:$I$126,2,FALSE)</f>
        <v>Accessories</v>
      </c>
      <c r="T7784" t="str">
        <f>VLOOKUP(CleanedData[[#This Row],[Province]],'02_Lookup_Tables'!$D$2:$E$10,2, FALSE)</f>
        <v>Gauteng Region</v>
      </c>
      <c r="U7784" t="str" cm="1">
        <f t="array" ref="U7784">_xlfn.IFS(CleanedData[[#This Row],[Purchase Amount]]&lt;500,"Low",
CleanedData[[#This Row],[Purchase Amount]]&lt;5000,"Medium",
TRUE,"High")</f>
        <v>Medium</v>
      </c>
      <c r="V7784" t="str">
        <f>TEXT(CleanedData[[#This Row],[Date]],"mmmm")</f>
        <v>December</v>
      </c>
      <c r="W7784" t="str">
        <f>"Q"&amp;ROUNDUP(MONTH(CleanedData[[#This Row],[Date]])/3,0)</f>
        <v>Q4</v>
      </c>
      <c r="X7784" t="str">
        <f>IF(CleanedData[[#This Row],[Purchase Amount]]&gt;=5000,"Yes","No")</f>
        <v>No</v>
      </c>
      <c r="Y7784">
        <f>IF(CleanedData[[#This Row],[Recommend]]="Yes",1,0)</f>
        <v>0</v>
      </c>
      <c r="Z7784" s="6">
        <f>CleanedData[[#This Row],[Purchase Amount]]*0.15</f>
        <v>139.43249999999998</v>
      </c>
      <c r="AA7784" s="6">
        <f>CleanedData[[#This Row],[Purchase Amount]]*1.15</f>
        <v>1068.9824999999998</v>
      </c>
    </row>
    <row r="7785" spans="1:27" x14ac:dyDescent="0.3">
      <c r="A7785">
        <v>9403</v>
      </c>
      <c r="B7785" t="s">
        <v>8010</v>
      </c>
      <c r="C7785" s="1">
        <v>45837</v>
      </c>
      <c r="D7785">
        <v>63</v>
      </c>
      <c r="E7785" t="s">
        <v>60</v>
      </c>
      <c r="F7785" t="s">
        <v>125</v>
      </c>
      <c r="G7785" t="s">
        <v>365</v>
      </c>
      <c r="H7785">
        <v>3</v>
      </c>
      <c r="I7785" t="s">
        <v>45</v>
      </c>
      <c r="J7785" t="s">
        <v>43</v>
      </c>
      <c r="K7785" t="s">
        <v>64</v>
      </c>
      <c r="L7785" t="s">
        <v>42</v>
      </c>
      <c r="M7785" t="s">
        <v>56</v>
      </c>
      <c r="N7785" t="s">
        <v>48</v>
      </c>
      <c r="O7785" t="s">
        <v>148</v>
      </c>
      <c r="P7785" t="s">
        <v>49</v>
      </c>
      <c r="Q7785" t="s">
        <v>50</v>
      </c>
      <c r="R7785" s="6">
        <f>_xlfn.XLOOKUP(CleanedData[[#This Row],[Product]],'02_Lookup_Tables'!$A$2:$A$126,'02_Lookup_Tables'!$B$2:$B$126)</f>
        <v>105.11</v>
      </c>
      <c r="S7785" t="str">
        <f>VLOOKUP(CleanedData[[#This Row],[Product]],'02_Lookup_Tables'!$H$2:$I$126,2,FALSE)</f>
        <v>Beauty &amp; Personal Care</v>
      </c>
      <c r="T7785" t="str">
        <f>VLOOKUP(CleanedData[[#This Row],[Province]],'02_Lookup_Tables'!$D$2:$E$10,2, FALSE)</f>
        <v>Western Region</v>
      </c>
      <c r="U7785" t="str" cm="1">
        <f t="array" ref="U7785">_xlfn.IFS(CleanedData[[#This Row],[Purchase Amount]]&lt;500,"Low",
CleanedData[[#This Row],[Purchase Amount]]&lt;5000,"Medium",
TRUE,"High")</f>
        <v>Low</v>
      </c>
      <c r="V7785" t="str">
        <f>TEXT(CleanedData[[#This Row],[Date]],"mmmm")</f>
        <v>June</v>
      </c>
      <c r="W7785" t="str">
        <f>"Q"&amp;ROUNDUP(MONTH(CleanedData[[#This Row],[Date]])/3,0)</f>
        <v>Q2</v>
      </c>
      <c r="X7785" t="str">
        <f>IF(CleanedData[[#This Row],[Purchase Amount]]&gt;=5000,"Yes","No")</f>
        <v>No</v>
      </c>
      <c r="Y7785">
        <f>IF(CleanedData[[#This Row],[Recommend]]="Yes",1,0)</f>
        <v>1</v>
      </c>
      <c r="Z7785" s="6">
        <f>CleanedData[[#This Row],[Purchase Amount]]*0.15</f>
        <v>15.766499999999999</v>
      </c>
      <c r="AA7785" s="6">
        <f>CleanedData[[#This Row],[Purchase Amount]]*1.15</f>
        <v>120.87649999999999</v>
      </c>
    </row>
    <row r="7786" spans="1:27" x14ac:dyDescent="0.3">
      <c r="A7786">
        <v>9404</v>
      </c>
      <c r="B7786" t="s">
        <v>8011</v>
      </c>
      <c r="C7786" s="1">
        <v>45575</v>
      </c>
      <c r="D7786">
        <v>26</v>
      </c>
      <c r="E7786" t="s">
        <v>39</v>
      </c>
      <c r="F7786" t="s">
        <v>72</v>
      </c>
      <c r="G7786" t="s">
        <v>246</v>
      </c>
      <c r="H7786">
        <v>2</v>
      </c>
      <c r="I7786" t="s">
        <v>45</v>
      </c>
      <c r="J7786" t="s">
        <v>54</v>
      </c>
      <c r="K7786" t="s">
        <v>55</v>
      </c>
      <c r="L7786" t="s">
        <v>45</v>
      </c>
      <c r="M7786" t="s">
        <v>56</v>
      </c>
      <c r="N7786" t="s">
        <v>47</v>
      </c>
      <c r="O7786" t="s">
        <v>148</v>
      </c>
      <c r="P7786" t="s">
        <v>70</v>
      </c>
      <c r="Q7786" t="s">
        <v>58</v>
      </c>
      <c r="R7786" s="6">
        <f>_xlfn.XLOOKUP(CleanedData[[#This Row],[Product]],'02_Lookup_Tables'!$A$2:$A$126,'02_Lookup_Tables'!$B$2:$B$126)</f>
        <v>2603.98</v>
      </c>
      <c r="S7786" t="str">
        <f>VLOOKUP(CleanedData[[#This Row],[Product]],'02_Lookup_Tables'!$H$2:$I$126,2,FALSE)</f>
        <v>Accessories</v>
      </c>
      <c r="T7786" t="str">
        <f>VLOOKUP(CleanedData[[#This Row],[Province]],'02_Lookup_Tables'!$D$2:$E$10,2, FALSE)</f>
        <v>Central Region</v>
      </c>
      <c r="U7786" t="str" cm="1">
        <f t="array" ref="U7786">_xlfn.IFS(CleanedData[[#This Row],[Purchase Amount]]&lt;500,"Low",
CleanedData[[#This Row],[Purchase Amount]]&lt;5000,"Medium",
TRUE,"High")</f>
        <v>Medium</v>
      </c>
      <c r="V7786" t="str">
        <f>TEXT(CleanedData[[#This Row],[Date]],"mmmm")</f>
        <v>October</v>
      </c>
      <c r="W7786" t="str">
        <f>"Q"&amp;ROUNDUP(MONTH(CleanedData[[#This Row],[Date]])/3,0)</f>
        <v>Q4</v>
      </c>
      <c r="X7786" t="str">
        <f>IF(CleanedData[[#This Row],[Purchase Amount]]&gt;=5000,"Yes","No")</f>
        <v>No</v>
      </c>
      <c r="Y7786">
        <f>IF(CleanedData[[#This Row],[Recommend]]="Yes",1,0)</f>
        <v>1</v>
      </c>
      <c r="Z7786" s="6">
        <f>CleanedData[[#This Row],[Purchase Amount]]*0.15</f>
        <v>390.59699999999998</v>
      </c>
      <c r="AA7786" s="6">
        <f>CleanedData[[#This Row],[Purchase Amount]]*1.15</f>
        <v>2994.5769999999998</v>
      </c>
    </row>
    <row r="7787" spans="1:27" x14ac:dyDescent="0.3">
      <c r="A7787">
        <v>9406</v>
      </c>
      <c r="B7787" t="s">
        <v>8012</v>
      </c>
      <c r="C7787" s="1">
        <v>45942</v>
      </c>
      <c r="D7787">
        <v>52</v>
      </c>
      <c r="E7787" t="s">
        <v>39</v>
      </c>
      <c r="F7787" t="s">
        <v>83</v>
      </c>
      <c r="G7787" t="s">
        <v>116</v>
      </c>
      <c r="H7787">
        <v>4</v>
      </c>
      <c r="I7787" t="s">
        <v>45</v>
      </c>
      <c r="J7787" t="s">
        <v>69</v>
      </c>
      <c r="K7787" t="s">
        <v>64</v>
      </c>
      <c r="L7787" t="s">
        <v>45</v>
      </c>
      <c r="M7787" t="s">
        <v>180</v>
      </c>
      <c r="N7787" t="s">
        <v>96</v>
      </c>
      <c r="O7787" t="s">
        <v>89</v>
      </c>
      <c r="P7787" t="s">
        <v>70</v>
      </c>
      <c r="Q7787" t="s">
        <v>93</v>
      </c>
      <c r="R7787" s="6">
        <f>_xlfn.XLOOKUP(CleanedData[[#This Row],[Product]],'02_Lookup_Tables'!$A$2:$A$126,'02_Lookup_Tables'!$B$2:$B$126)</f>
        <v>869.65</v>
      </c>
      <c r="S7787" t="str">
        <f>VLOOKUP(CleanedData[[#This Row],[Product]],'02_Lookup_Tables'!$H$2:$I$126,2,FALSE)</f>
        <v>Toys &amp; Games</v>
      </c>
      <c r="T7787" t="str">
        <f>VLOOKUP(CleanedData[[#This Row],[Province]],'02_Lookup_Tables'!$D$2:$E$10,2, FALSE)</f>
        <v>Western Region</v>
      </c>
      <c r="U7787" t="str" cm="1">
        <f t="array" ref="U7787">_xlfn.IFS(CleanedData[[#This Row],[Purchase Amount]]&lt;500,"Low",
CleanedData[[#This Row],[Purchase Amount]]&lt;5000,"Medium",
TRUE,"High")</f>
        <v>Medium</v>
      </c>
      <c r="V7787" t="str">
        <f>TEXT(CleanedData[[#This Row],[Date]],"mmmm")</f>
        <v>October</v>
      </c>
      <c r="W7787" t="str">
        <f>"Q"&amp;ROUNDUP(MONTH(CleanedData[[#This Row],[Date]])/3,0)</f>
        <v>Q4</v>
      </c>
      <c r="X7787" t="str">
        <f>IF(CleanedData[[#This Row],[Purchase Amount]]&gt;=5000,"Yes","No")</f>
        <v>No</v>
      </c>
      <c r="Y7787">
        <f>IF(CleanedData[[#This Row],[Recommend]]="Yes",1,0)</f>
        <v>1</v>
      </c>
      <c r="Z7787" s="6">
        <f>CleanedData[[#This Row],[Purchase Amount]]*0.15</f>
        <v>130.44749999999999</v>
      </c>
      <c r="AA7787" s="6">
        <f>CleanedData[[#This Row],[Purchase Amount]]*1.15</f>
        <v>1000.0974999999999</v>
      </c>
    </row>
    <row r="7788" spans="1:27" x14ac:dyDescent="0.3">
      <c r="A7788">
        <v>9407</v>
      </c>
      <c r="B7788" t="s">
        <v>8013</v>
      </c>
      <c r="C7788" s="1">
        <v>45861</v>
      </c>
      <c r="D7788">
        <v>52</v>
      </c>
      <c r="E7788" t="s">
        <v>52</v>
      </c>
      <c r="F7788" t="s">
        <v>72</v>
      </c>
      <c r="G7788" t="s">
        <v>317</v>
      </c>
      <c r="H7788">
        <v>3</v>
      </c>
      <c r="I7788" t="s">
        <v>45</v>
      </c>
      <c r="J7788" t="s">
        <v>43</v>
      </c>
      <c r="K7788" t="s">
        <v>55</v>
      </c>
      <c r="L7788" t="s">
        <v>42</v>
      </c>
      <c r="M7788" t="s">
        <v>85</v>
      </c>
      <c r="N7788" t="s">
        <v>48</v>
      </c>
      <c r="O7788" t="s">
        <v>48</v>
      </c>
      <c r="P7788" t="s">
        <v>70</v>
      </c>
      <c r="Q7788" t="s">
        <v>93</v>
      </c>
      <c r="R7788" s="6">
        <f>_xlfn.XLOOKUP(CleanedData[[#This Row],[Product]],'02_Lookup_Tables'!$A$2:$A$126,'02_Lookup_Tables'!$B$2:$B$126)</f>
        <v>10347.709999999999</v>
      </c>
      <c r="S7788" t="str">
        <f>VLOOKUP(CleanedData[[#This Row],[Product]],'02_Lookup_Tables'!$H$2:$I$126,2,FALSE)</f>
        <v>Home Devices</v>
      </c>
      <c r="T7788" t="str">
        <f>VLOOKUP(CleanedData[[#This Row],[Province]],'02_Lookup_Tables'!$D$2:$E$10,2, FALSE)</f>
        <v>Central Region</v>
      </c>
      <c r="U7788" t="str" cm="1">
        <f t="array" ref="U7788">_xlfn.IFS(CleanedData[[#This Row],[Purchase Amount]]&lt;500,"Low",
CleanedData[[#This Row],[Purchase Amount]]&lt;5000,"Medium",
TRUE,"High")</f>
        <v>High</v>
      </c>
      <c r="V7788" t="str">
        <f>TEXT(CleanedData[[#This Row],[Date]],"mmmm")</f>
        <v>July</v>
      </c>
      <c r="W7788" t="str">
        <f>"Q"&amp;ROUNDUP(MONTH(CleanedData[[#This Row],[Date]])/3,0)</f>
        <v>Q3</v>
      </c>
      <c r="X7788" t="str">
        <f>IF(CleanedData[[#This Row],[Purchase Amount]]&gt;=5000,"Yes","No")</f>
        <v>Yes</v>
      </c>
      <c r="Y7788">
        <f>IF(CleanedData[[#This Row],[Recommend]]="Yes",1,0)</f>
        <v>1</v>
      </c>
      <c r="Z7788" s="6">
        <f>CleanedData[[#This Row],[Purchase Amount]]*0.15</f>
        <v>1552.1564999999998</v>
      </c>
      <c r="AA7788" s="6">
        <f>CleanedData[[#This Row],[Purchase Amount]]*1.15</f>
        <v>11899.866499999998</v>
      </c>
    </row>
    <row r="7789" spans="1:27" x14ac:dyDescent="0.3">
      <c r="A7789">
        <v>9408</v>
      </c>
      <c r="B7789" t="s">
        <v>8014</v>
      </c>
      <c r="C7789" s="1">
        <v>45535</v>
      </c>
      <c r="D7789">
        <v>69</v>
      </c>
      <c r="E7789" t="s">
        <v>39</v>
      </c>
      <c r="F7789" t="s">
        <v>61</v>
      </c>
      <c r="G7789" t="s">
        <v>155</v>
      </c>
      <c r="H7789">
        <v>2</v>
      </c>
      <c r="I7789" t="s">
        <v>45</v>
      </c>
      <c r="J7789" t="s">
        <v>63</v>
      </c>
      <c r="K7789" t="s">
        <v>44</v>
      </c>
      <c r="L7789" t="s">
        <v>42</v>
      </c>
      <c r="M7789" t="s">
        <v>112</v>
      </c>
      <c r="N7789" t="s">
        <v>47</v>
      </c>
      <c r="O7789" t="s">
        <v>48</v>
      </c>
      <c r="P7789" t="s">
        <v>49</v>
      </c>
      <c r="Q7789" t="s">
        <v>97</v>
      </c>
      <c r="R7789" s="6">
        <f>_xlfn.XLOOKUP(CleanedData[[#This Row],[Product]],'02_Lookup_Tables'!$A$2:$A$126,'02_Lookup_Tables'!$B$2:$B$126)</f>
        <v>1355.08</v>
      </c>
      <c r="S7789" t="str">
        <f>VLOOKUP(CleanedData[[#This Row],[Product]],'02_Lookup_Tables'!$H$2:$I$126,2,FALSE)</f>
        <v>Sports &amp; Outdoors</v>
      </c>
      <c r="T7789" t="str">
        <f>VLOOKUP(CleanedData[[#This Row],[Province]],'02_Lookup_Tables'!$D$2:$E$10,2, FALSE)</f>
        <v>Southern Region</v>
      </c>
      <c r="U7789" t="str" cm="1">
        <f t="array" ref="U7789">_xlfn.IFS(CleanedData[[#This Row],[Purchase Amount]]&lt;500,"Low",
CleanedData[[#This Row],[Purchase Amount]]&lt;5000,"Medium",
TRUE,"High")</f>
        <v>Medium</v>
      </c>
      <c r="V7789" t="str">
        <f>TEXT(CleanedData[[#This Row],[Date]],"mmmm")</f>
        <v>August</v>
      </c>
      <c r="W7789" t="str">
        <f>"Q"&amp;ROUNDUP(MONTH(CleanedData[[#This Row],[Date]])/3,0)</f>
        <v>Q3</v>
      </c>
      <c r="X7789" t="str">
        <f>IF(CleanedData[[#This Row],[Purchase Amount]]&gt;=5000,"Yes","No")</f>
        <v>No</v>
      </c>
      <c r="Y7789">
        <f>IF(CleanedData[[#This Row],[Recommend]]="Yes",1,0)</f>
        <v>1</v>
      </c>
      <c r="Z7789" s="6">
        <f>CleanedData[[#This Row],[Purchase Amount]]*0.15</f>
        <v>203.26199999999997</v>
      </c>
      <c r="AA7789" s="6">
        <f>CleanedData[[#This Row],[Purchase Amount]]*1.15</f>
        <v>1558.3419999999999</v>
      </c>
    </row>
    <row r="7790" spans="1:27" x14ac:dyDescent="0.3">
      <c r="A7790">
        <v>9409</v>
      </c>
      <c r="B7790" t="s">
        <v>8015</v>
      </c>
      <c r="C7790" s="1">
        <v>45456</v>
      </c>
      <c r="D7790">
        <v>55</v>
      </c>
      <c r="E7790" t="s">
        <v>60</v>
      </c>
      <c r="F7790" t="s">
        <v>61</v>
      </c>
      <c r="G7790" t="s">
        <v>87</v>
      </c>
      <c r="H7790">
        <v>4</v>
      </c>
      <c r="I7790" t="s">
        <v>45</v>
      </c>
      <c r="J7790" t="s">
        <v>63</v>
      </c>
      <c r="K7790" t="s">
        <v>64</v>
      </c>
      <c r="L7790" t="s">
        <v>45</v>
      </c>
      <c r="M7790" t="s">
        <v>75</v>
      </c>
      <c r="N7790" t="s">
        <v>96</v>
      </c>
      <c r="O7790" t="s">
        <v>89</v>
      </c>
      <c r="P7790" t="s">
        <v>70</v>
      </c>
      <c r="Q7790" t="s">
        <v>50</v>
      </c>
      <c r="R7790" s="6">
        <f>_xlfn.XLOOKUP(CleanedData[[#This Row],[Product]],'02_Lookup_Tables'!$A$2:$A$126,'02_Lookup_Tables'!$B$2:$B$126)</f>
        <v>409.06</v>
      </c>
      <c r="S7790" t="str">
        <f>VLOOKUP(CleanedData[[#This Row],[Product]],'02_Lookup_Tables'!$H$2:$I$126,2,FALSE)</f>
        <v>Home Devices</v>
      </c>
      <c r="T7790" t="str">
        <f>VLOOKUP(CleanedData[[#This Row],[Province]],'02_Lookup_Tables'!$D$2:$E$10,2, FALSE)</f>
        <v>Southern Region</v>
      </c>
      <c r="U7790" t="str" cm="1">
        <f t="array" ref="U7790">_xlfn.IFS(CleanedData[[#This Row],[Purchase Amount]]&lt;500,"Low",
CleanedData[[#This Row],[Purchase Amount]]&lt;5000,"Medium",
TRUE,"High")</f>
        <v>Low</v>
      </c>
      <c r="V7790" t="str">
        <f>TEXT(CleanedData[[#This Row],[Date]],"mmmm")</f>
        <v>June</v>
      </c>
      <c r="W7790" t="str">
        <f>"Q"&amp;ROUNDUP(MONTH(CleanedData[[#This Row],[Date]])/3,0)</f>
        <v>Q2</v>
      </c>
      <c r="X7790" t="str">
        <f>IF(CleanedData[[#This Row],[Purchase Amount]]&gt;=5000,"Yes","No")</f>
        <v>No</v>
      </c>
      <c r="Y7790">
        <f>IF(CleanedData[[#This Row],[Recommend]]="Yes",1,0)</f>
        <v>1</v>
      </c>
      <c r="Z7790" s="6">
        <f>CleanedData[[#This Row],[Purchase Amount]]*0.15</f>
        <v>61.358999999999995</v>
      </c>
      <c r="AA7790" s="6">
        <f>CleanedData[[#This Row],[Purchase Amount]]*1.15</f>
        <v>470.41899999999998</v>
      </c>
    </row>
    <row r="7791" spans="1:27" x14ac:dyDescent="0.3">
      <c r="A7791">
        <v>9411</v>
      </c>
      <c r="B7791" t="s">
        <v>8016</v>
      </c>
      <c r="C7791" s="1">
        <v>45566</v>
      </c>
      <c r="D7791">
        <v>28</v>
      </c>
      <c r="E7791" t="s">
        <v>39</v>
      </c>
      <c r="F7791" t="s">
        <v>40</v>
      </c>
      <c r="G7791" t="s">
        <v>173</v>
      </c>
      <c r="H7791">
        <v>4</v>
      </c>
      <c r="I7791" t="s">
        <v>42</v>
      </c>
      <c r="J7791" t="s">
        <v>69</v>
      </c>
      <c r="K7791" t="s">
        <v>44</v>
      </c>
      <c r="L7791" t="s">
        <v>42</v>
      </c>
      <c r="N7791" t="s">
        <v>96</v>
      </c>
      <c r="O7791" t="s">
        <v>134</v>
      </c>
      <c r="P7791" t="s">
        <v>8646</v>
      </c>
      <c r="Q7791" t="s">
        <v>58</v>
      </c>
      <c r="R7791" s="6">
        <f>_xlfn.XLOOKUP(CleanedData[[#This Row],[Product]],'02_Lookup_Tables'!$A$2:$A$126,'02_Lookup_Tables'!$B$2:$B$126)</f>
        <v>13056.99</v>
      </c>
      <c r="S7791" t="str">
        <f>VLOOKUP(CleanedData[[#This Row],[Product]],'02_Lookup_Tables'!$H$2:$I$126,2,FALSE)</f>
        <v>Electronics</v>
      </c>
      <c r="T7791" t="str">
        <f>VLOOKUP(CleanedData[[#This Row],[Province]],'02_Lookup_Tables'!$D$2:$E$10,2, FALSE)</f>
        <v>Northern Region</v>
      </c>
      <c r="U7791" t="str" cm="1">
        <f t="array" ref="U7791">_xlfn.IFS(CleanedData[[#This Row],[Purchase Amount]]&lt;500,"Low",
CleanedData[[#This Row],[Purchase Amount]]&lt;5000,"Medium",
TRUE,"High")</f>
        <v>High</v>
      </c>
      <c r="V7791" t="str">
        <f>TEXT(CleanedData[[#This Row],[Date]],"mmmm")</f>
        <v>October</v>
      </c>
      <c r="W7791" t="str">
        <f>"Q"&amp;ROUNDUP(MONTH(CleanedData[[#This Row],[Date]])/3,0)</f>
        <v>Q4</v>
      </c>
      <c r="X7791" t="str">
        <f>IF(CleanedData[[#This Row],[Purchase Amount]]&gt;=5000,"Yes","No")</f>
        <v>Yes</v>
      </c>
      <c r="Y7791">
        <f>IF(CleanedData[[#This Row],[Recommend]]="Yes",1,0)</f>
        <v>0</v>
      </c>
      <c r="Z7791" s="6">
        <f>CleanedData[[#This Row],[Purchase Amount]]*0.15</f>
        <v>1958.5484999999999</v>
      </c>
      <c r="AA7791" s="6">
        <f>CleanedData[[#This Row],[Purchase Amount]]*1.15</f>
        <v>15015.538499999999</v>
      </c>
    </row>
    <row r="7792" spans="1:27" x14ac:dyDescent="0.3">
      <c r="A7792">
        <v>9412</v>
      </c>
      <c r="B7792" t="s">
        <v>8017</v>
      </c>
      <c r="C7792" s="1">
        <v>45869</v>
      </c>
      <c r="D7792">
        <v>49</v>
      </c>
      <c r="E7792" t="s">
        <v>39</v>
      </c>
      <c r="F7792" t="s">
        <v>61</v>
      </c>
      <c r="G7792" t="s">
        <v>336</v>
      </c>
      <c r="H7792">
        <v>3</v>
      </c>
      <c r="I7792" t="s">
        <v>45</v>
      </c>
      <c r="J7792" t="s">
        <v>54</v>
      </c>
      <c r="K7792" t="s">
        <v>64</v>
      </c>
      <c r="L7792" t="s">
        <v>45</v>
      </c>
      <c r="M7792" t="s">
        <v>56</v>
      </c>
      <c r="N7792" t="s">
        <v>48</v>
      </c>
      <c r="O7792" t="s">
        <v>148</v>
      </c>
      <c r="P7792" t="s">
        <v>49</v>
      </c>
      <c r="Q7792" t="s">
        <v>93</v>
      </c>
      <c r="R7792" s="6">
        <f>_xlfn.XLOOKUP(CleanedData[[#This Row],[Product]],'02_Lookup_Tables'!$A$2:$A$126,'02_Lookup_Tables'!$B$2:$B$126)</f>
        <v>812.2</v>
      </c>
      <c r="S7792" t="str">
        <f>VLOOKUP(CleanedData[[#This Row],[Product]],'02_Lookup_Tables'!$H$2:$I$126,2,FALSE)</f>
        <v>Sports &amp; Outdoors</v>
      </c>
      <c r="T7792" t="str">
        <f>VLOOKUP(CleanedData[[#This Row],[Province]],'02_Lookup_Tables'!$D$2:$E$10,2, FALSE)</f>
        <v>Southern Region</v>
      </c>
      <c r="U7792" t="str" cm="1">
        <f t="array" ref="U7792">_xlfn.IFS(CleanedData[[#This Row],[Purchase Amount]]&lt;500,"Low",
CleanedData[[#This Row],[Purchase Amount]]&lt;5000,"Medium",
TRUE,"High")</f>
        <v>Medium</v>
      </c>
      <c r="V7792" t="str">
        <f>TEXT(CleanedData[[#This Row],[Date]],"mmmm")</f>
        <v>July</v>
      </c>
      <c r="W7792" t="str">
        <f>"Q"&amp;ROUNDUP(MONTH(CleanedData[[#This Row],[Date]])/3,0)</f>
        <v>Q3</v>
      </c>
      <c r="X7792" t="str">
        <f>IF(CleanedData[[#This Row],[Purchase Amount]]&gt;=5000,"Yes","No")</f>
        <v>No</v>
      </c>
      <c r="Y7792">
        <f>IF(CleanedData[[#This Row],[Recommend]]="Yes",1,0)</f>
        <v>1</v>
      </c>
      <c r="Z7792" s="6">
        <f>CleanedData[[#This Row],[Purchase Amount]]*0.15</f>
        <v>121.83</v>
      </c>
      <c r="AA7792" s="6">
        <f>CleanedData[[#This Row],[Purchase Amount]]*1.15</f>
        <v>934.03</v>
      </c>
    </row>
    <row r="7793" spans="1:27" x14ac:dyDescent="0.3">
      <c r="A7793">
        <v>9413</v>
      </c>
      <c r="B7793" t="s">
        <v>8018</v>
      </c>
      <c r="C7793" s="1">
        <v>45507</v>
      </c>
      <c r="D7793">
        <v>80</v>
      </c>
      <c r="E7793" t="s">
        <v>39</v>
      </c>
      <c r="F7793" t="s">
        <v>68</v>
      </c>
      <c r="G7793" t="s">
        <v>296</v>
      </c>
      <c r="H7793">
        <v>1</v>
      </c>
      <c r="I7793" t="s">
        <v>45</v>
      </c>
      <c r="J7793" t="s">
        <v>54</v>
      </c>
      <c r="K7793" t="s">
        <v>55</v>
      </c>
      <c r="L7793" t="s">
        <v>42</v>
      </c>
      <c r="M7793" t="s">
        <v>75</v>
      </c>
      <c r="N7793" t="s">
        <v>80</v>
      </c>
      <c r="O7793" t="s">
        <v>89</v>
      </c>
      <c r="P7793" t="s">
        <v>49</v>
      </c>
      <c r="Q7793" t="s">
        <v>97</v>
      </c>
      <c r="R7793" s="6">
        <f>_xlfn.XLOOKUP(CleanedData[[#This Row],[Product]],'02_Lookup_Tables'!$A$2:$A$126,'02_Lookup_Tables'!$B$2:$B$126)</f>
        <v>657.5</v>
      </c>
      <c r="S7793" t="str">
        <f>VLOOKUP(CleanedData[[#This Row],[Product]],'02_Lookup_Tables'!$H$2:$I$126,2,FALSE)</f>
        <v>Home Devices</v>
      </c>
      <c r="T7793" t="str">
        <f>VLOOKUP(CleanedData[[#This Row],[Province]],'02_Lookup_Tables'!$D$2:$E$10,2, FALSE)</f>
        <v>Northern Region</v>
      </c>
      <c r="U7793" t="str" cm="1">
        <f t="array" ref="U7793">_xlfn.IFS(CleanedData[[#This Row],[Purchase Amount]]&lt;500,"Low",
CleanedData[[#This Row],[Purchase Amount]]&lt;5000,"Medium",
TRUE,"High")</f>
        <v>Medium</v>
      </c>
      <c r="V7793" t="str">
        <f>TEXT(CleanedData[[#This Row],[Date]],"mmmm")</f>
        <v>August</v>
      </c>
      <c r="W7793" t="str">
        <f>"Q"&amp;ROUNDUP(MONTH(CleanedData[[#This Row],[Date]])/3,0)</f>
        <v>Q3</v>
      </c>
      <c r="X7793" t="str">
        <f>IF(CleanedData[[#This Row],[Purchase Amount]]&gt;=5000,"Yes","No")</f>
        <v>No</v>
      </c>
      <c r="Y7793">
        <f>IF(CleanedData[[#This Row],[Recommend]]="Yes",1,0)</f>
        <v>1</v>
      </c>
      <c r="Z7793" s="6">
        <f>CleanedData[[#This Row],[Purchase Amount]]*0.15</f>
        <v>98.625</v>
      </c>
      <c r="AA7793" s="6">
        <f>CleanedData[[#This Row],[Purchase Amount]]*1.15</f>
        <v>756.12499999999989</v>
      </c>
    </row>
    <row r="7794" spans="1:27" x14ac:dyDescent="0.3">
      <c r="A7794">
        <v>9415</v>
      </c>
      <c r="B7794" t="s">
        <v>8019</v>
      </c>
      <c r="C7794" s="1">
        <v>45855</v>
      </c>
      <c r="D7794">
        <v>43</v>
      </c>
      <c r="E7794" t="s">
        <v>52</v>
      </c>
      <c r="F7794" t="s">
        <v>125</v>
      </c>
      <c r="G7794" t="s">
        <v>546</v>
      </c>
      <c r="H7794">
        <v>2</v>
      </c>
      <c r="I7794" t="s">
        <v>42</v>
      </c>
      <c r="J7794" t="s">
        <v>69</v>
      </c>
      <c r="K7794" t="s">
        <v>64</v>
      </c>
      <c r="L7794" t="s">
        <v>45</v>
      </c>
      <c r="M7794" t="s">
        <v>140</v>
      </c>
      <c r="N7794" t="s">
        <v>47</v>
      </c>
      <c r="O7794" t="s">
        <v>148</v>
      </c>
      <c r="P7794" t="s">
        <v>70</v>
      </c>
      <c r="Q7794" t="s">
        <v>81</v>
      </c>
      <c r="R7794" s="6">
        <f>_xlfn.XLOOKUP(CleanedData[[#This Row],[Product]],'02_Lookup_Tables'!$A$2:$A$126,'02_Lookup_Tables'!$B$2:$B$126)</f>
        <v>1369.39</v>
      </c>
      <c r="S7794" t="str">
        <f>VLOOKUP(CleanedData[[#This Row],[Product]],'02_Lookup_Tables'!$H$2:$I$126,2,FALSE)</f>
        <v>Toys &amp; Games</v>
      </c>
      <c r="T7794" t="str">
        <f>VLOOKUP(CleanedData[[#This Row],[Province]],'02_Lookup_Tables'!$D$2:$E$10,2, FALSE)</f>
        <v>Western Region</v>
      </c>
      <c r="U7794" t="str" cm="1">
        <f t="array" ref="U7794">_xlfn.IFS(CleanedData[[#This Row],[Purchase Amount]]&lt;500,"Low",
CleanedData[[#This Row],[Purchase Amount]]&lt;5000,"Medium",
TRUE,"High")</f>
        <v>Medium</v>
      </c>
      <c r="V7794" t="str">
        <f>TEXT(CleanedData[[#This Row],[Date]],"mmmm")</f>
        <v>July</v>
      </c>
      <c r="W7794" t="str">
        <f>"Q"&amp;ROUNDUP(MONTH(CleanedData[[#This Row],[Date]])/3,0)</f>
        <v>Q3</v>
      </c>
      <c r="X7794" t="str">
        <f>IF(CleanedData[[#This Row],[Purchase Amount]]&gt;=5000,"Yes","No")</f>
        <v>No</v>
      </c>
      <c r="Y7794">
        <f>IF(CleanedData[[#This Row],[Recommend]]="Yes",1,0)</f>
        <v>0</v>
      </c>
      <c r="Z7794" s="6">
        <f>CleanedData[[#This Row],[Purchase Amount]]*0.15</f>
        <v>205.4085</v>
      </c>
      <c r="AA7794" s="6">
        <f>CleanedData[[#This Row],[Purchase Amount]]*1.15</f>
        <v>1574.7985000000001</v>
      </c>
    </row>
    <row r="7795" spans="1:27" x14ac:dyDescent="0.3">
      <c r="A7795">
        <v>9417</v>
      </c>
      <c r="B7795" t="s">
        <v>8020</v>
      </c>
      <c r="C7795" s="1">
        <v>45355</v>
      </c>
      <c r="D7795">
        <v>55</v>
      </c>
      <c r="E7795" t="s">
        <v>39</v>
      </c>
      <c r="F7795" t="s">
        <v>130</v>
      </c>
      <c r="G7795" t="s">
        <v>301</v>
      </c>
      <c r="H7795">
        <v>2</v>
      </c>
      <c r="I7795" t="s">
        <v>42</v>
      </c>
      <c r="J7795" t="s">
        <v>43</v>
      </c>
      <c r="K7795" t="s">
        <v>55</v>
      </c>
      <c r="L7795" t="s">
        <v>42</v>
      </c>
      <c r="M7795" t="s">
        <v>208</v>
      </c>
      <c r="N7795" t="s">
        <v>47</v>
      </c>
      <c r="O7795" t="s">
        <v>89</v>
      </c>
      <c r="P7795" t="s">
        <v>49</v>
      </c>
      <c r="Q7795" t="s">
        <v>50</v>
      </c>
      <c r="R7795" s="6">
        <f>_xlfn.XLOOKUP(CleanedData[[#This Row],[Product]],'02_Lookup_Tables'!$A$2:$A$126,'02_Lookup_Tables'!$B$2:$B$126)</f>
        <v>1000.7</v>
      </c>
      <c r="S7795" t="str">
        <f>VLOOKUP(CleanedData[[#This Row],[Product]],'02_Lookup_Tables'!$H$2:$I$126,2,FALSE)</f>
        <v>Toys &amp; Games</v>
      </c>
      <c r="T7795" t="str">
        <f>VLOOKUP(CleanedData[[#This Row],[Province]],'02_Lookup_Tables'!$D$2:$E$10,2, FALSE)</f>
        <v>Eastern Region</v>
      </c>
      <c r="U7795" t="str" cm="1">
        <f t="array" ref="U7795">_xlfn.IFS(CleanedData[[#This Row],[Purchase Amount]]&lt;500,"Low",
CleanedData[[#This Row],[Purchase Amount]]&lt;5000,"Medium",
TRUE,"High")</f>
        <v>Medium</v>
      </c>
      <c r="V7795" t="str">
        <f>TEXT(CleanedData[[#This Row],[Date]],"mmmm")</f>
        <v>March</v>
      </c>
      <c r="W7795" t="str">
        <f>"Q"&amp;ROUNDUP(MONTH(CleanedData[[#This Row],[Date]])/3,0)</f>
        <v>Q1</v>
      </c>
      <c r="X7795" t="str">
        <f>IF(CleanedData[[#This Row],[Purchase Amount]]&gt;=5000,"Yes","No")</f>
        <v>No</v>
      </c>
      <c r="Y7795">
        <f>IF(CleanedData[[#This Row],[Recommend]]="Yes",1,0)</f>
        <v>0</v>
      </c>
      <c r="Z7795" s="6">
        <f>CleanedData[[#This Row],[Purchase Amount]]*0.15</f>
        <v>150.10499999999999</v>
      </c>
      <c r="AA7795" s="6">
        <f>CleanedData[[#This Row],[Purchase Amount]]*1.15</f>
        <v>1150.8050000000001</v>
      </c>
    </row>
    <row r="7796" spans="1:27" x14ac:dyDescent="0.3">
      <c r="A7796">
        <v>9418</v>
      </c>
      <c r="B7796" t="s">
        <v>8021</v>
      </c>
      <c r="C7796" s="1">
        <v>45959</v>
      </c>
      <c r="D7796">
        <v>25</v>
      </c>
      <c r="E7796" t="s">
        <v>39</v>
      </c>
      <c r="F7796" t="s">
        <v>72</v>
      </c>
      <c r="G7796" t="s">
        <v>280</v>
      </c>
      <c r="H7796">
        <v>3</v>
      </c>
      <c r="I7796" t="s">
        <v>45</v>
      </c>
      <c r="J7796" t="s">
        <v>74</v>
      </c>
      <c r="K7796" t="s">
        <v>64</v>
      </c>
      <c r="L7796" t="s">
        <v>42</v>
      </c>
      <c r="M7796" t="s">
        <v>92</v>
      </c>
      <c r="N7796" t="s">
        <v>48</v>
      </c>
      <c r="O7796" t="s">
        <v>89</v>
      </c>
      <c r="P7796" t="s">
        <v>49</v>
      </c>
      <c r="Q7796" t="s">
        <v>58</v>
      </c>
      <c r="R7796" s="6">
        <f>_xlfn.XLOOKUP(CleanedData[[#This Row],[Product]],'02_Lookup_Tables'!$A$2:$A$126,'02_Lookup_Tables'!$B$2:$B$126)</f>
        <v>759.97</v>
      </c>
      <c r="S7796" t="str">
        <f>VLOOKUP(CleanedData[[#This Row],[Product]],'02_Lookup_Tables'!$H$2:$I$126,2,FALSE)</f>
        <v>Apparel</v>
      </c>
      <c r="T7796" t="str">
        <f>VLOOKUP(CleanedData[[#This Row],[Province]],'02_Lookup_Tables'!$D$2:$E$10,2, FALSE)</f>
        <v>Central Region</v>
      </c>
      <c r="U7796" t="str" cm="1">
        <f t="array" ref="U7796">_xlfn.IFS(CleanedData[[#This Row],[Purchase Amount]]&lt;500,"Low",
CleanedData[[#This Row],[Purchase Amount]]&lt;5000,"Medium",
TRUE,"High")</f>
        <v>Medium</v>
      </c>
      <c r="V7796" t="str">
        <f>TEXT(CleanedData[[#This Row],[Date]],"mmmm")</f>
        <v>October</v>
      </c>
      <c r="W7796" t="str">
        <f>"Q"&amp;ROUNDUP(MONTH(CleanedData[[#This Row],[Date]])/3,0)</f>
        <v>Q4</v>
      </c>
      <c r="X7796" t="str">
        <f>IF(CleanedData[[#This Row],[Purchase Amount]]&gt;=5000,"Yes","No")</f>
        <v>No</v>
      </c>
      <c r="Y7796">
        <f>IF(CleanedData[[#This Row],[Recommend]]="Yes",1,0)</f>
        <v>1</v>
      </c>
      <c r="Z7796" s="6">
        <f>CleanedData[[#This Row],[Purchase Amount]]*0.15</f>
        <v>113.99550000000001</v>
      </c>
      <c r="AA7796" s="6">
        <f>CleanedData[[#This Row],[Purchase Amount]]*1.15</f>
        <v>873.96550000000002</v>
      </c>
    </row>
    <row r="7797" spans="1:27" x14ac:dyDescent="0.3">
      <c r="A7797">
        <v>9419</v>
      </c>
      <c r="B7797" t="s">
        <v>8022</v>
      </c>
      <c r="C7797" s="1">
        <v>45295</v>
      </c>
      <c r="D7797">
        <v>30</v>
      </c>
      <c r="E7797" t="s">
        <v>60</v>
      </c>
      <c r="F7797" t="s">
        <v>68</v>
      </c>
      <c r="G7797" t="s">
        <v>201</v>
      </c>
      <c r="H7797">
        <v>4</v>
      </c>
      <c r="I7797" t="s">
        <v>45</v>
      </c>
      <c r="J7797" t="s">
        <v>43</v>
      </c>
      <c r="K7797" t="s">
        <v>55</v>
      </c>
      <c r="L7797" t="s">
        <v>45</v>
      </c>
      <c r="M7797" t="s">
        <v>156</v>
      </c>
      <c r="N7797" t="s">
        <v>96</v>
      </c>
      <c r="O7797" t="s">
        <v>148</v>
      </c>
      <c r="P7797" t="s">
        <v>49</v>
      </c>
      <c r="Q7797" t="s">
        <v>58</v>
      </c>
      <c r="R7797" s="6">
        <f>_xlfn.XLOOKUP(CleanedData[[#This Row],[Product]],'02_Lookup_Tables'!$A$2:$A$126,'02_Lookup_Tables'!$B$2:$B$126)</f>
        <v>755.66</v>
      </c>
      <c r="S7797" t="str">
        <f>VLOOKUP(CleanedData[[#This Row],[Product]],'02_Lookup_Tables'!$H$2:$I$126,2,FALSE)</f>
        <v>Home &amp; Living</v>
      </c>
      <c r="T7797" t="str">
        <f>VLOOKUP(CleanedData[[#This Row],[Province]],'02_Lookup_Tables'!$D$2:$E$10,2, FALSE)</f>
        <v>Northern Region</v>
      </c>
      <c r="U7797" t="str" cm="1">
        <f t="array" ref="U7797">_xlfn.IFS(CleanedData[[#This Row],[Purchase Amount]]&lt;500,"Low",
CleanedData[[#This Row],[Purchase Amount]]&lt;5000,"Medium",
TRUE,"High")</f>
        <v>Medium</v>
      </c>
      <c r="V7797" t="str">
        <f>TEXT(CleanedData[[#This Row],[Date]],"mmmm")</f>
        <v>January</v>
      </c>
      <c r="W7797" t="str">
        <f>"Q"&amp;ROUNDUP(MONTH(CleanedData[[#This Row],[Date]])/3,0)</f>
        <v>Q1</v>
      </c>
      <c r="X7797" t="str">
        <f>IF(CleanedData[[#This Row],[Purchase Amount]]&gt;=5000,"Yes","No")</f>
        <v>No</v>
      </c>
      <c r="Y7797">
        <f>IF(CleanedData[[#This Row],[Recommend]]="Yes",1,0)</f>
        <v>1</v>
      </c>
      <c r="Z7797" s="6">
        <f>CleanedData[[#This Row],[Purchase Amount]]*0.15</f>
        <v>113.34899999999999</v>
      </c>
      <c r="AA7797" s="6">
        <f>CleanedData[[#This Row],[Purchase Amount]]*1.15</f>
        <v>869.0089999999999</v>
      </c>
    </row>
    <row r="7798" spans="1:27" x14ac:dyDescent="0.3">
      <c r="A7798">
        <v>9420</v>
      </c>
      <c r="B7798" t="s">
        <v>8023</v>
      </c>
      <c r="C7798" s="1">
        <v>45299</v>
      </c>
      <c r="D7798">
        <v>66</v>
      </c>
      <c r="E7798" t="s">
        <v>60</v>
      </c>
      <c r="F7798" t="s">
        <v>61</v>
      </c>
      <c r="G7798" t="s">
        <v>505</v>
      </c>
      <c r="H7798">
        <v>2</v>
      </c>
      <c r="I7798" t="s">
        <v>42</v>
      </c>
      <c r="J7798" t="s">
        <v>63</v>
      </c>
      <c r="K7798" t="s">
        <v>55</v>
      </c>
      <c r="L7798" t="s">
        <v>45</v>
      </c>
      <c r="M7798" t="s">
        <v>196</v>
      </c>
      <c r="N7798" t="s">
        <v>47</v>
      </c>
      <c r="O7798" t="s">
        <v>89</v>
      </c>
      <c r="P7798" t="s">
        <v>49</v>
      </c>
      <c r="Q7798" t="s">
        <v>97</v>
      </c>
      <c r="R7798" s="6">
        <f>_xlfn.XLOOKUP(CleanedData[[#This Row],[Product]],'02_Lookup_Tables'!$A$2:$A$126,'02_Lookup_Tables'!$B$2:$B$126)</f>
        <v>2572.02</v>
      </c>
      <c r="S7798" t="str">
        <f>VLOOKUP(CleanedData[[#This Row],[Product]],'02_Lookup_Tables'!$H$2:$I$126,2,FALSE)</f>
        <v>Home &amp; Living</v>
      </c>
      <c r="T7798" t="str">
        <f>VLOOKUP(CleanedData[[#This Row],[Province]],'02_Lookup_Tables'!$D$2:$E$10,2, FALSE)</f>
        <v>Southern Region</v>
      </c>
      <c r="U7798" t="str" cm="1">
        <f t="array" ref="U7798">_xlfn.IFS(CleanedData[[#This Row],[Purchase Amount]]&lt;500,"Low",
CleanedData[[#This Row],[Purchase Amount]]&lt;5000,"Medium",
TRUE,"High")</f>
        <v>Medium</v>
      </c>
      <c r="V7798" t="str">
        <f>TEXT(CleanedData[[#This Row],[Date]],"mmmm")</f>
        <v>January</v>
      </c>
      <c r="W7798" t="str">
        <f>"Q"&amp;ROUNDUP(MONTH(CleanedData[[#This Row],[Date]])/3,0)</f>
        <v>Q1</v>
      </c>
      <c r="X7798" t="str">
        <f>IF(CleanedData[[#This Row],[Purchase Amount]]&gt;=5000,"Yes","No")</f>
        <v>No</v>
      </c>
      <c r="Y7798">
        <f>IF(CleanedData[[#This Row],[Recommend]]="Yes",1,0)</f>
        <v>0</v>
      </c>
      <c r="Z7798" s="6">
        <f>CleanedData[[#This Row],[Purchase Amount]]*0.15</f>
        <v>385.803</v>
      </c>
      <c r="AA7798" s="6">
        <f>CleanedData[[#This Row],[Purchase Amount]]*1.15</f>
        <v>2957.8229999999999</v>
      </c>
    </row>
    <row r="7799" spans="1:27" x14ac:dyDescent="0.3">
      <c r="A7799">
        <v>9422</v>
      </c>
      <c r="B7799" t="s">
        <v>8024</v>
      </c>
      <c r="C7799" s="1">
        <v>45564</v>
      </c>
      <c r="D7799">
        <v>29</v>
      </c>
      <c r="E7799" t="s">
        <v>39</v>
      </c>
      <c r="F7799" t="s">
        <v>72</v>
      </c>
      <c r="G7799" t="s">
        <v>328</v>
      </c>
      <c r="H7799">
        <v>4</v>
      </c>
      <c r="I7799" t="s">
        <v>45</v>
      </c>
      <c r="J7799" t="s">
        <v>54</v>
      </c>
      <c r="K7799" t="s">
        <v>55</v>
      </c>
      <c r="L7799" t="s">
        <v>45</v>
      </c>
      <c r="M7799" t="s">
        <v>156</v>
      </c>
      <c r="N7799" t="s">
        <v>96</v>
      </c>
      <c r="O7799" t="s">
        <v>148</v>
      </c>
      <c r="P7799" t="s">
        <v>49</v>
      </c>
      <c r="Q7799" t="s">
        <v>58</v>
      </c>
      <c r="R7799" s="6">
        <f>_xlfn.XLOOKUP(CleanedData[[#This Row],[Product]],'02_Lookup_Tables'!$A$2:$A$126,'02_Lookup_Tables'!$B$2:$B$126)</f>
        <v>3521.64</v>
      </c>
      <c r="S7799" t="str">
        <f>VLOOKUP(CleanedData[[#This Row],[Product]],'02_Lookup_Tables'!$H$2:$I$126,2,FALSE)</f>
        <v>Home Devices</v>
      </c>
      <c r="T7799" t="str">
        <f>VLOOKUP(CleanedData[[#This Row],[Province]],'02_Lookup_Tables'!$D$2:$E$10,2, FALSE)</f>
        <v>Central Region</v>
      </c>
      <c r="U7799" t="str" cm="1">
        <f t="array" ref="U7799">_xlfn.IFS(CleanedData[[#This Row],[Purchase Amount]]&lt;500,"Low",
CleanedData[[#This Row],[Purchase Amount]]&lt;5000,"Medium",
TRUE,"High")</f>
        <v>Medium</v>
      </c>
      <c r="V7799" t="str">
        <f>TEXT(CleanedData[[#This Row],[Date]],"mmmm")</f>
        <v>September</v>
      </c>
      <c r="W7799" t="str">
        <f>"Q"&amp;ROUNDUP(MONTH(CleanedData[[#This Row],[Date]])/3,0)</f>
        <v>Q3</v>
      </c>
      <c r="X7799" t="str">
        <f>IF(CleanedData[[#This Row],[Purchase Amount]]&gt;=5000,"Yes","No")</f>
        <v>No</v>
      </c>
      <c r="Y7799">
        <f>IF(CleanedData[[#This Row],[Recommend]]="Yes",1,0)</f>
        <v>1</v>
      </c>
      <c r="Z7799" s="6">
        <f>CleanedData[[#This Row],[Purchase Amount]]*0.15</f>
        <v>528.24599999999998</v>
      </c>
      <c r="AA7799" s="6">
        <f>CleanedData[[#This Row],[Purchase Amount]]*1.15</f>
        <v>4049.8859999999995</v>
      </c>
    </row>
    <row r="7800" spans="1:27" x14ac:dyDescent="0.3">
      <c r="A7800">
        <v>9423</v>
      </c>
      <c r="B7800" t="s">
        <v>8025</v>
      </c>
      <c r="C7800" s="1">
        <v>45371</v>
      </c>
      <c r="D7800">
        <v>49</v>
      </c>
      <c r="E7800" t="s">
        <v>60</v>
      </c>
      <c r="F7800" t="s">
        <v>108</v>
      </c>
      <c r="G7800" t="s">
        <v>313</v>
      </c>
      <c r="H7800">
        <v>1</v>
      </c>
      <c r="I7800" t="s">
        <v>42</v>
      </c>
      <c r="J7800" t="s">
        <v>69</v>
      </c>
      <c r="K7800" t="s">
        <v>55</v>
      </c>
      <c r="L7800" t="s">
        <v>42</v>
      </c>
      <c r="M7800" t="s">
        <v>100</v>
      </c>
      <c r="N7800" t="s">
        <v>80</v>
      </c>
      <c r="O7800" t="s">
        <v>48</v>
      </c>
      <c r="P7800" t="s">
        <v>49</v>
      </c>
      <c r="Q7800" t="s">
        <v>93</v>
      </c>
      <c r="R7800" s="6">
        <f>_xlfn.XLOOKUP(CleanedData[[#This Row],[Product]],'02_Lookup_Tables'!$A$2:$A$126,'02_Lookup_Tables'!$B$2:$B$126)</f>
        <v>283.57</v>
      </c>
      <c r="S7800" t="str">
        <f>VLOOKUP(CleanedData[[#This Row],[Product]],'02_Lookup_Tables'!$H$2:$I$126,2,FALSE)</f>
        <v>Accessories</v>
      </c>
      <c r="T7800" t="str">
        <f>VLOOKUP(CleanedData[[#This Row],[Province]],'02_Lookup_Tables'!$D$2:$E$10,2, FALSE)</f>
        <v>Gauteng Region</v>
      </c>
      <c r="U7800" t="str" cm="1">
        <f t="array" ref="U7800">_xlfn.IFS(CleanedData[[#This Row],[Purchase Amount]]&lt;500,"Low",
CleanedData[[#This Row],[Purchase Amount]]&lt;5000,"Medium",
TRUE,"High")</f>
        <v>Low</v>
      </c>
      <c r="V7800" t="str">
        <f>TEXT(CleanedData[[#This Row],[Date]],"mmmm")</f>
        <v>March</v>
      </c>
      <c r="W7800" t="str">
        <f>"Q"&amp;ROUNDUP(MONTH(CleanedData[[#This Row],[Date]])/3,0)</f>
        <v>Q1</v>
      </c>
      <c r="X7800" t="str">
        <f>IF(CleanedData[[#This Row],[Purchase Amount]]&gt;=5000,"Yes","No")</f>
        <v>No</v>
      </c>
      <c r="Y7800">
        <f>IF(CleanedData[[#This Row],[Recommend]]="Yes",1,0)</f>
        <v>0</v>
      </c>
      <c r="Z7800" s="6">
        <f>CleanedData[[#This Row],[Purchase Amount]]*0.15</f>
        <v>42.535499999999999</v>
      </c>
      <c r="AA7800" s="6">
        <f>CleanedData[[#This Row],[Purchase Amount]]*1.15</f>
        <v>326.10549999999995</v>
      </c>
    </row>
    <row r="7801" spans="1:27" x14ac:dyDescent="0.3">
      <c r="A7801">
        <v>9424</v>
      </c>
      <c r="B7801" t="s">
        <v>8026</v>
      </c>
      <c r="C7801" s="1">
        <v>46004</v>
      </c>
      <c r="D7801">
        <v>47</v>
      </c>
      <c r="E7801" t="s">
        <v>60</v>
      </c>
      <c r="F7801" t="s">
        <v>40</v>
      </c>
      <c r="G7801" t="s">
        <v>150</v>
      </c>
      <c r="H7801">
        <v>2</v>
      </c>
      <c r="I7801" t="s">
        <v>42</v>
      </c>
      <c r="J7801" t="s">
        <v>63</v>
      </c>
      <c r="K7801" t="s">
        <v>64</v>
      </c>
      <c r="L7801" t="s">
        <v>45</v>
      </c>
      <c r="M7801" t="s">
        <v>106</v>
      </c>
      <c r="N7801" t="s">
        <v>47</v>
      </c>
      <c r="O7801" t="s">
        <v>148</v>
      </c>
      <c r="P7801" t="s">
        <v>70</v>
      </c>
      <c r="Q7801" t="s">
        <v>93</v>
      </c>
      <c r="R7801" s="6">
        <f>_xlfn.XLOOKUP(CleanedData[[#This Row],[Product]],'02_Lookup_Tables'!$A$2:$A$126,'02_Lookup_Tables'!$B$2:$B$126)</f>
        <v>14808.31</v>
      </c>
      <c r="S7801" t="str">
        <f>VLOOKUP(CleanedData[[#This Row],[Product]],'02_Lookup_Tables'!$H$2:$I$126,2,FALSE)</f>
        <v>Electronics</v>
      </c>
      <c r="T7801" t="str">
        <f>VLOOKUP(CleanedData[[#This Row],[Province]],'02_Lookup_Tables'!$D$2:$E$10,2, FALSE)</f>
        <v>Northern Region</v>
      </c>
      <c r="U7801" t="str" cm="1">
        <f t="array" ref="U7801">_xlfn.IFS(CleanedData[[#This Row],[Purchase Amount]]&lt;500,"Low",
CleanedData[[#This Row],[Purchase Amount]]&lt;5000,"Medium",
TRUE,"High")</f>
        <v>High</v>
      </c>
      <c r="V7801" t="str">
        <f>TEXT(CleanedData[[#This Row],[Date]],"mmmm")</f>
        <v>December</v>
      </c>
      <c r="W7801" t="str">
        <f>"Q"&amp;ROUNDUP(MONTH(CleanedData[[#This Row],[Date]])/3,0)</f>
        <v>Q4</v>
      </c>
      <c r="X7801" t="str">
        <f>IF(CleanedData[[#This Row],[Purchase Amount]]&gt;=5000,"Yes","No")</f>
        <v>Yes</v>
      </c>
      <c r="Y7801">
        <f>IF(CleanedData[[#This Row],[Recommend]]="Yes",1,0)</f>
        <v>0</v>
      </c>
      <c r="Z7801" s="6">
        <f>CleanedData[[#This Row],[Purchase Amount]]*0.15</f>
        <v>2221.2464999999997</v>
      </c>
      <c r="AA7801" s="6">
        <f>CleanedData[[#This Row],[Purchase Amount]]*1.15</f>
        <v>17029.556499999999</v>
      </c>
    </row>
    <row r="7802" spans="1:27" x14ac:dyDescent="0.3">
      <c r="A7802">
        <v>9425</v>
      </c>
      <c r="B7802" t="s">
        <v>8027</v>
      </c>
      <c r="C7802" s="1">
        <v>45636</v>
      </c>
      <c r="D7802">
        <v>56</v>
      </c>
      <c r="E7802" t="s">
        <v>52</v>
      </c>
      <c r="F7802" t="s">
        <v>83</v>
      </c>
      <c r="G7802" t="s">
        <v>214</v>
      </c>
      <c r="H7802">
        <v>2</v>
      </c>
      <c r="I7802" t="s">
        <v>42</v>
      </c>
      <c r="J7802" t="s">
        <v>69</v>
      </c>
      <c r="K7802" t="s">
        <v>55</v>
      </c>
      <c r="L7802" t="s">
        <v>42</v>
      </c>
      <c r="N7802" t="s">
        <v>47</v>
      </c>
      <c r="O7802" t="s">
        <v>134</v>
      </c>
      <c r="P7802" t="s">
        <v>8646</v>
      </c>
      <c r="Q7802" t="s">
        <v>50</v>
      </c>
      <c r="R7802" s="6">
        <f>_xlfn.XLOOKUP(CleanedData[[#This Row],[Product]],'02_Lookup_Tables'!$A$2:$A$126,'02_Lookup_Tables'!$B$2:$B$126)</f>
        <v>134.01</v>
      </c>
      <c r="S7802" t="str">
        <f>VLOOKUP(CleanedData[[#This Row],[Product]],'02_Lookup_Tables'!$H$2:$I$126,2,FALSE)</f>
        <v>Food</v>
      </c>
      <c r="T7802" t="str">
        <f>VLOOKUP(CleanedData[[#This Row],[Province]],'02_Lookup_Tables'!$D$2:$E$10,2, FALSE)</f>
        <v>Western Region</v>
      </c>
      <c r="U7802" t="str" cm="1">
        <f t="array" ref="U7802">_xlfn.IFS(CleanedData[[#This Row],[Purchase Amount]]&lt;500,"Low",
CleanedData[[#This Row],[Purchase Amount]]&lt;5000,"Medium",
TRUE,"High")</f>
        <v>Low</v>
      </c>
      <c r="V7802" t="str">
        <f>TEXT(CleanedData[[#This Row],[Date]],"mmmm")</f>
        <v>December</v>
      </c>
      <c r="W7802" t="str">
        <f>"Q"&amp;ROUNDUP(MONTH(CleanedData[[#This Row],[Date]])/3,0)</f>
        <v>Q4</v>
      </c>
      <c r="X7802" t="str">
        <f>IF(CleanedData[[#This Row],[Purchase Amount]]&gt;=5000,"Yes","No")</f>
        <v>No</v>
      </c>
      <c r="Y7802">
        <f>IF(CleanedData[[#This Row],[Recommend]]="Yes",1,0)</f>
        <v>0</v>
      </c>
      <c r="Z7802" s="6">
        <f>CleanedData[[#This Row],[Purchase Amount]]*0.15</f>
        <v>20.101499999999998</v>
      </c>
      <c r="AA7802" s="6">
        <f>CleanedData[[#This Row],[Purchase Amount]]*1.15</f>
        <v>154.11149999999998</v>
      </c>
    </row>
    <row r="7803" spans="1:27" x14ac:dyDescent="0.3">
      <c r="A7803">
        <v>9426</v>
      </c>
      <c r="B7803" t="s">
        <v>8028</v>
      </c>
      <c r="C7803" s="1">
        <v>45480</v>
      </c>
      <c r="D7803">
        <v>39</v>
      </c>
      <c r="E7803" t="s">
        <v>60</v>
      </c>
      <c r="F7803" t="s">
        <v>72</v>
      </c>
      <c r="G7803" t="s">
        <v>192</v>
      </c>
      <c r="H7803">
        <v>3</v>
      </c>
      <c r="I7803" t="s">
        <v>45</v>
      </c>
      <c r="J7803" t="s">
        <v>69</v>
      </c>
      <c r="K7803" t="s">
        <v>64</v>
      </c>
      <c r="L7803" t="s">
        <v>42</v>
      </c>
      <c r="M7803" t="s">
        <v>123</v>
      </c>
      <c r="N7803" t="s">
        <v>48</v>
      </c>
      <c r="O7803" t="s">
        <v>89</v>
      </c>
      <c r="P7803" t="s">
        <v>49</v>
      </c>
      <c r="Q7803" t="s">
        <v>81</v>
      </c>
      <c r="R7803" s="6">
        <f>_xlfn.XLOOKUP(CleanedData[[#This Row],[Product]],'02_Lookup_Tables'!$A$2:$A$126,'02_Lookup_Tables'!$B$2:$B$126)</f>
        <v>13261</v>
      </c>
      <c r="S7803" t="str">
        <f>VLOOKUP(CleanedData[[#This Row],[Product]],'02_Lookup_Tables'!$H$2:$I$126,2,FALSE)</f>
        <v>Electronics</v>
      </c>
      <c r="T7803" t="str">
        <f>VLOOKUP(CleanedData[[#This Row],[Province]],'02_Lookup_Tables'!$D$2:$E$10,2, FALSE)</f>
        <v>Central Region</v>
      </c>
      <c r="U7803" t="str" cm="1">
        <f t="array" ref="U7803">_xlfn.IFS(CleanedData[[#This Row],[Purchase Amount]]&lt;500,"Low",
CleanedData[[#This Row],[Purchase Amount]]&lt;5000,"Medium",
TRUE,"High")</f>
        <v>High</v>
      </c>
      <c r="V7803" t="str">
        <f>TEXT(CleanedData[[#This Row],[Date]],"mmmm")</f>
        <v>July</v>
      </c>
      <c r="W7803" t="str">
        <f>"Q"&amp;ROUNDUP(MONTH(CleanedData[[#This Row],[Date]])/3,0)</f>
        <v>Q3</v>
      </c>
      <c r="X7803" t="str">
        <f>IF(CleanedData[[#This Row],[Purchase Amount]]&gt;=5000,"Yes","No")</f>
        <v>Yes</v>
      </c>
      <c r="Y7803">
        <f>IF(CleanedData[[#This Row],[Recommend]]="Yes",1,0)</f>
        <v>1</v>
      </c>
      <c r="Z7803" s="6">
        <f>CleanedData[[#This Row],[Purchase Amount]]*0.15</f>
        <v>1989.1499999999999</v>
      </c>
      <c r="AA7803" s="6">
        <f>CleanedData[[#This Row],[Purchase Amount]]*1.15</f>
        <v>15250.15</v>
      </c>
    </row>
    <row r="7804" spans="1:27" x14ac:dyDescent="0.3">
      <c r="A7804">
        <v>9427</v>
      </c>
      <c r="B7804" t="s">
        <v>8029</v>
      </c>
      <c r="C7804" s="1">
        <v>45647</v>
      </c>
      <c r="D7804">
        <v>25</v>
      </c>
      <c r="E7804" t="s">
        <v>39</v>
      </c>
      <c r="F7804" t="s">
        <v>72</v>
      </c>
      <c r="G7804" t="s">
        <v>84</v>
      </c>
      <c r="H7804">
        <v>1</v>
      </c>
      <c r="I7804" t="s">
        <v>42</v>
      </c>
      <c r="J7804" t="s">
        <v>43</v>
      </c>
      <c r="K7804" t="s">
        <v>44</v>
      </c>
      <c r="L7804" t="s">
        <v>45</v>
      </c>
      <c r="M7804" t="s">
        <v>151</v>
      </c>
      <c r="N7804" t="s">
        <v>80</v>
      </c>
      <c r="O7804" t="s">
        <v>89</v>
      </c>
      <c r="P7804" t="s">
        <v>49</v>
      </c>
      <c r="Q7804" t="s">
        <v>58</v>
      </c>
      <c r="R7804" s="6">
        <f>_xlfn.XLOOKUP(CleanedData[[#This Row],[Product]],'02_Lookup_Tables'!$A$2:$A$126,'02_Lookup_Tables'!$B$2:$B$126)</f>
        <v>1158.56</v>
      </c>
      <c r="S7804" t="str">
        <f>VLOOKUP(CleanedData[[#This Row],[Product]],'02_Lookup_Tables'!$H$2:$I$126,2,FALSE)</f>
        <v>Toys &amp; Games</v>
      </c>
      <c r="T7804" t="str">
        <f>VLOOKUP(CleanedData[[#This Row],[Province]],'02_Lookup_Tables'!$D$2:$E$10,2, FALSE)</f>
        <v>Central Region</v>
      </c>
      <c r="U7804" t="str" cm="1">
        <f t="array" ref="U7804">_xlfn.IFS(CleanedData[[#This Row],[Purchase Amount]]&lt;500,"Low",
CleanedData[[#This Row],[Purchase Amount]]&lt;5000,"Medium",
TRUE,"High")</f>
        <v>Medium</v>
      </c>
      <c r="V7804" t="str">
        <f>TEXT(CleanedData[[#This Row],[Date]],"mmmm")</f>
        <v>December</v>
      </c>
      <c r="W7804" t="str">
        <f>"Q"&amp;ROUNDUP(MONTH(CleanedData[[#This Row],[Date]])/3,0)</f>
        <v>Q4</v>
      </c>
      <c r="X7804" t="str">
        <f>IF(CleanedData[[#This Row],[Purchase Amount]]&gt;=5000,"Yes","No")</f>
        <v>No</v>
      </c>
      <c r="Y7804">
        <f>IF(CleanedData[[#This Row],[Recommend]]="Yes",1,0)</f>
        <v>0</v>
      </c>
      <c r="Z7804" s="6">
        <f>CleanedData[[#This Row],[Purchase Amount]]*0.15</f>
        <v>173.78399999999999</v>
      </c>
      <c r="AA7804" s="6">
        <f>CleanedData[[#This Row],[Purchase Amount]]*1.15</f>
        <v>1332.3439999999998</v>
      </c>
    </row>
    <row r="7805" spans="1:27" x14ac:dyDescent="0.3">
      <c r="A7805">
        <v>9428</v>
      </c>
      <c r="B7805" t="s">
        <v>8030</v>
      </c>
      <c r="C7805" s="1">
        <v>45859</v>
      </c>
      <c r="D7805">
        <v>56</v>
      </c>
      <c r="E7805" t="s">
        <v>60</v>
      </c>
      <c r="F7805" t="s">
        <v>130</v>
      </c>
      <c r="G7805" t="s">
        <v>271</v>
      </c>
      <c r="H7805">
        <v>1</v>
      </c>
      <c r="I7805" t="s">
        <v>42</v>
      </c>
      <c r="J7805" t="s">
        <v>74</v>
      </c>
      <c r="K7805" t="s">
        <v>44</v>
      </c>
      <c r="L7805" t="s">
        <v>45</v>
      </c>
      <c r="M7805" t="s">
        <v>85</v>
      </c>
      <c r="N7805" t="s">
        <v>80</v>
      </c>
      <c r="O7805" t="s">
        <v>48</v>
      </c>
      <c r="P7805" t="s">
        <v>49</v>
      </c>
      <c r="Q7805" t="s">
        <v>50</v>
      </c>
      <c r="R7805" s="6">
        <f>_xlfn.XLOOKUP(CleanedData[[#This Row],[Product]],'02_Lookup_Tables'!$A$2:$A$126,'02_Lookup_Tables'!$B$2:$B$126)</f>
        <v>119.63</v>
      </c>
      <c r="S7805" t="str">
        <f>VLOOKUP(CleanedData[[#This Row],[Product]],'02_Lookup_Tables'!$H$2:$I$126,2,FALSE)</f>
        <v>Food</v>
      </c>
      <c r="T7805" t="str">
        <f>VLOOKUP(CleanedData[[#This Row],[Province]],'02_Lookup_Tables'!$D$2:$E$10,2, FALSE)</f>
        <v>Eastern Region</v>
      </c>
      <c r="U7805" t="str" cm="1">
        <f t="array" ref="U7805">_xlfn.IFS(CleanedData[[#This Row],[Purchase Amount]]&lt;500,"Low",
CleanedData[[#This Row],[Purchase Amount]]&lt;5000,"Medium",
TRUE,"High")</f>
        <v>Low</v>
      </c>
      <c r="V7805" t="str">
        <f>TEXT(CleanedData[[#This Row],[Date]],"mmmm")</f>
        <v>July</v>
      </c>
      <c r="W7805" t="str">
        <f>"Q"&amp;ROUNDUP(MONTH(CleanedData[[#This Row],[Date]])/3,0)</f>
        <v>Q3</v>
      </c>
      <c r="X7805" t="str">
        <f>IF(CleanedData[[#This Row],[Purchase Amount]]&gt;=5000,"Yes","No")</f>
        <v>No</v>
      </c>
      <c r="Y7805">
        <f>IF(CleanedData[[#This Row],[Recommend]]="Yes",1,0)</f>
        <v>0</v>
      </c>
      <c r="Z7805" s="6">
        <f>CleanedData[[#This Row],[Purchase Amount]]*0.15</f>
        <v>17.944499999999998</v>
      </c>
      <c r="AA7805" s="6">
        <f>CleanedData[[#This Row],[Purchase Amount]]*1.15</f>
        <v>137.57449999999997</v>
      </c>
    </row>
    <row r="7806" spans="1:27" x14ac:dyDescent="0.3">
      <c r="A7806">
        <v>9429</v>
      </c>
      <c r="B7806" t="s">
        <v>8031</v>
      </c>
      <c r="C7806" s="1">
        <v>45890</v>
      </c>
      <c r="D7806">
        <v>45</v>
      </c>
      <c r="E7806" t="s">
        <v>39</v>
      </c>
      <c r="F7806" t="s">
        <v>72</v>
      </c>
      <c r="G7806" t="s">
        <v>340</v>
      </c>
      <c r="H7806">
        <v>2</v>
      </c>
      <c r="I7806" t="s">
        <v>45</v>
      </c>
      <c r="J7806" t="s">
        <v>43</v>
      </c>
      <c r="K7806" t="s">
        <v>55</v>
      </c>
      <c r="L7806" t="s">
        <v>45</v>
      </c>
      <c r="N7806" t="s">
        <v>47</v>
      </c>
      <c r="O7806" t="s">
        <v>134</v>
      </c>
      <c r="P7806" t="s">
        <v>8646</v>
      </c>
      <c r="Q7806" t="s">
        <v>93</v>
      </c>
      <c r="R7806" s="6">
        <f>_xlfn.XLOOKUP(CleanedData[[#This Row],[Product]],'02_Lookup_Tables'!$A$2:$A$126,'02_Lookup_Tables'!$B$2:$B$126)</f>
        <v>828.82</v>
      </c>
      <c r="S7806" t="str">
        <f>VLOOKUP(CleanedData[[#This Row],[Product]],'02_Lookup_Tables'!$H$2:$I$126,2,FALSE)</f>
        <v>Home Devices</v>
      </c>
      <c r="T7806" t="str">
        <f>VLOOKUP(CleanedData[[#This Row],[Province]],'02_Lookup_Tables'!$D$2:$E$10,2, FALSE)</f>
        <v>Central Region</v>
      </c>
      <c r="U7806" t="str" cm="1">
        <f t="array" ref="U7806">_xlfn.IFS(CleanedData[[#This Row],[Purchase Amount]]&lt;500,"Low",
CleanedData[[#This Row],[Purchase Amount]]&lt;5000,"Medium",
TRUE,"High")</f>
        <v>Medium</v>
      </c>
      <c r="V7806" t="str">
        <f>TEXT(CleanedData[[#This Row],[Date]],"mmmm")</f>
        <v>August</v>
      </c>
      <c r="W7806" t="str">
        <f>"Q"&amp;ROUNDUP(MONTH(CleanedData[[#This Row],[Date]])/3,0)</f>
        <v>Q3</v>
      </c>
      <c r="X7806" t="str">
        <f>IF(CleanedData[[#This Row],[Purchase Amount]]&gt;=5000,"Yes","No")</f>
        <v>No</v>
      </c>
      <c r="Y7806">
        <f>IF(CleanedData[[#This Row],[Recommend]]="Yes",1,0)</f>
        <v>1</v>
      </c>
      <c r="Z7806" s="6">
        <f>CleanedData[[#This Row],[Purchase Amount]]*0.15</f>
        <v>124.32300000000001</v>
      </c>
      <c r="AA7806" s="6">
        <f>CleanedData[[#This Row],[Purchase Amount]]*1.15</f>
        <v>953.14300000000003</v>
      </c>
    </row>
    <row r="7807" spans="1:27" x14ac:dyDescent="0.3">
      <c r="A7807">
        <v>9431</v>
      </c>
      <c r="B7807" t="s">
        <v>8032</v>
      </c>
      <c r="C7807" s="1">
        <v>45534</v>
      </c>
      <c r="D7807">
        <v>43</v>
      </c>
      <c r="E7807" t="s">
        <v>39</v>
      </c>
      <c r="F7807" t="s">
        <v>68</v>
      </c>
      <c r="G7807" t="s">
        <v>133</v>
      </c>
      <c r="H7807">
        <v>2</v>
      </c>
      <c r="I7807" t="s">
        <v>45</v>
      </c>
      <c r="J7807" t="s">
        <v>54</v>
      </c>
      <c r="K7807" t="s">
        <v>44</v>
      </c>
      <c r="L7807" t="s">
        <v>42</v>
      </c>
      <c r="M7807" t="s">
        <v>196</v>
      </c>
      <c r="N7807" t="s">
        <v>47</v>
      </c>
      <c r="O7807" t="s">
        <v>89</v>
      </c>
      <c r="P7807" t="s">
        <v>49</v>
      </c>
      <c r="Q7807" t="s">
        <v>81</v>
      </c>
      <c r="R7807" s="6">
        <f>_xlfn.XLOOKUP(CleanedData[[#This Row],[Product]],'02_Lookup_Tables'!$A$2:$A$126,'02_Lookup_Tables'!$B$2:$B$126)</f>
        <v>1734</v>
      </c>
      <c r="S7807" t="str">
        <f>VLOOKUP(CleanedData[[#This Row],[Product]],'02_Lookup_Tables'!$H$2:$I$126,2,FALSE)</f>
        <v>Home &amp; Living</v>
      </c>
      <c r="T7807" t="str">
        <f>VLOOKUP(CleanedData[[#This Row],[Province]],'02_Lookup_Tables'!$D$2:$E$10,2, FALSE)</f>
        <v>Northern Region</v>
      </c>
      <c r="U7807" t="str" cm="1">
        <f t="array" ref="U7807">_xlfn.IFS(CleanedData[[#This Row],[Purchase Amount]]&lt;500,"Low",
CleanedData[[#This Row],[Purchase Amount]]&lt;5000,"Medium",
TRUE,"High")</f>
        <v>Medium</v>
      </c>
      <c r="V7807" t="str">
        <f>TEXT(CleanedData[[#This Row],[Date]],"mmmm")</f>
        <v>August</v>
      </c>
      <c r="W7807" t="str">
        <f>"Q"&amp;ROUNDUP(MONTH(CleanedData[[#This Row],[Date]])/3,0)</f>
        <v>Q3</v>
      </c>
      <c r="X7807" t="str">
        <f>IF(CleanedData[[#This Row],[Purchase Amount]]&gt;=5000,"Yes","No")</f>
        <v>No</v>
      </c>
      <c r="Y7807">
        <f>IF(CleanedData[[#This Row],[Recommend]]="Yes",1,0)</f>
        <v>1</v>
      </c>
      <c r="Z7807" s="6">
        <f>CleanedData[[#This Row],[Purchase Amount]]*0.15</f>
        <v>260.09999999999997</v>
      </c>
      <c r="AA7807" s="6">
        <f>CleanedData[[#This Row],[Purchase Amount]]*1.15</f>
        <v>1994.1</v>
      </c>
    </row>
    <row r="7808" spans="1:27" x14ac:dyDescent="0.3">
      <c r="A7808">
        <v>9432</v>
      </c>
      <c r="B7808" t="s">
        <v>8033</v>
      </c>
      <c r="C7808" s="1">
        <v>45546</v>
      </c>
      <c r="D7808">
        <v>60</v>
      </c>
      <c r="E7808" t="s">
        <v>39</v>
      </c>
      <c r="F7808" t="s">
        <v>40</v>
      </c>
      <c r="G7808" t="s">
        <v>349</v>
      </c>
      <c r="H7808">
        <v>5</v>
      </c>
      <c r="I7808" t="s">
        <v>45</v>
      </c>
      <c r="J7808" t="s">
        <v>69</v>
      </c>
      <c r="K7808" t="s">
        <v>44</v>
      </c>
      <c r="L7808" t="s">
        <v>42</v>
      </c>
      <c r="M7808" t="s">
        <v>46</v>
      </c>
      <c r="N7808" t="s">
        <v>57</v>
      </c>
      <c r="O7808" t="s">
        <v>89</v>
      </c>
      <c r="P7808" t="s">
        <v>70</v>
      </c>
      <c r="Q7808" t="s">
        <v>50</v>
      </c>
      <c r="R7808" s="6">
        <f>_xlfn.XLOOKUP(CleanedData[[#This Row],[Product]],'02_Lookup_Tables'!$A$2:$A$126,'02_Lookup_Tables'!$B$2:$B$126)</f>
        <v>53.85</v>
      </c>
      <c r="S7808" t="str">
        <f>VLOOKUP(CleanedData[[#This Row],[Product]],'02_Lookup_Tables'!$H$2:$I$126,2,FALSE)</f>
        <v>Food</v>
      </c>
      <c r="T7808" t="str">
        <f>VLOOKUP(CleanedData[[#This Row],[Province]],'02_Lookup_Tables'!$D$2:$E$10,2, FALSE)</f>
        <v>Northern Region</v>
      </c>
      <c r="U7808" t="str" cm="1">
        <f t="array" ref="U7808">_xlfn.IFS(CleanedData[[#This Row],[Purchase Amount]]&lt;500,"Low",
CleanedData[[#This Row],[Purchase Amount]]&lt;5000,"Medium",
TRUE,"High")</f>
        <v>Low</v>
      </c>
      <c r="V7808" t="str">
        <f>TEXT(CleanedData[[#This Row],[Date]],"mmmm")</f>
        <v>September</v>
      </c>
      <c r="W7808" t="str">
        <f>"Q"&amp;ROUNDUP(MONTH(CleanedData[[#This Row],[Date]])/3,0)</f>
        <v>Q3</v>
      </c>
      <c r="X7808" t="str">
        <f>IF(CleanedData[[#This Row],[Purchase Amount]]&gt;=5000,"Yes","No")</f>
        <v>No</v>
      </c>
      <c r="Y7808">
        <f>IF(CleanedData[[#This Row],[Recommend]]="Yes",1,0)</f>
        <v>1</v>
      </c>
      <c r="Z7808" s="6">
        <f>CleanedData[[#This Row],[Purchase Amount]]*0.15</f>
        <v>8.0775000000000006</v>
      </c>
      <c r="AA7808" s="6">
        <f>CleanedData[[#This Row],[Purchase Amount]]*1.15</f>
        <v>61.927499999999995</v>
      </c>
    </row>
    <row r="7809" spans="1:27" x14ac:dyDescent="0.3">
      <c r="A7809">
        <v>9433</v>
      </c>
      <c r="B7809" t="s">
        <v>8034</v>
      </c>
      <c r="C7809" s="1">
        <v>45532</v>
      </c>
      <c r="D7809">
        <v>46</v>
      </c>
      <c r="E7809" t="s">
        <v>52</v>
      </c>
      <c r="F7809" t="s">
        <v>68</v>
      </c>
      <c r="G7809" t="s">
        <v>164</v>
      </c>
      <c r="H7809">
        <v>4</v>
      </c>
      <c r="I7809" t="s">
        <v>45</v>
      </c>
      <c r="J7809" t="s">
        <v>54</v>
      </c>
      <c r="K7809" t="s">
        <v>64</v>
      </c>
      <c r="L7809" t="s">
        <v>42</v>
      </c>
      <c r="M7809" t="s">
        <v>46</v>
      </c>
      <c r="N7809" t="s">
        <v>96</v>
      </c>
      <c r="O7809" t="s">
        <v>89</v>
      </c>
      <c r="P7809" t="s">
        <v>70</v>
      </c>
      <c r="Q7809" t="s">
        <v>93</v>
      </c>
      <c r="R7809" s="6">
        <f>_xlfn.XLOOKUP(CleanedData[[#This Row],[Product]],'02_Lookup_Tables'!$A$2:$A$126,'02_Lookup_Tables'!$B$2:$B$126)</f>
        <v>440.87</v>
      </c>
      <c r="S7809" t="str">
        <f>VLOOKUP(CleanedData[[#This Row],[Product]],'02_Lookup_Tables'!$H$2:$I$126,2,FALSE)</f>
        <v>Home &amp; Living</v>
      </c>
      <c r="T7809" t="str">
        <f>VLOOKUP(CleanedData[[#This Row],[Province]],'02_Lookup_Tables'!$D$2:$E$10,2, FALSE)</f>
        <v>Northern Region</v>
      </c>
      <c r="U7809" t="str" cm="1">
        <f t="array" ref="U7809">_xlfn.IFS(CleanedData[[#This Row],[Purchase Amount]]&lt;500,"Low",
CleanedData[[#This Row],[Purchase Amount]]&lt;5000,"Medium",
TRUE,"High")</f>
        <v>Low</v>
      </c>
      <c r="V7809" t="str">
        <f>TEXT(CleanedData[[#This Row],[Date]],"mmmm")</f>
        <v>August</v>
      </c>
      <c r="W7809" t="str">
        <f>"Q"&amp;ROUNDUP(MONTH(CleanedData[[#This Row],[Date]])/3,0)</f>
        <v>Q3</v>
      </c>
      <c r="X7809" t="str">
        <f>IF(CleanedData[[#This Row],[Purchase Amount]]&gt;=5000,"Yes","No")</f>
        <v>No</v>
      </c>
      <c r="Y7809">
        <f>IF(CleanedData[[#This Row],[Recommend]]="Yes",1,0)</f>
        <v>1</v>
      </c>
      <c r="Z7809" s="6">
        <f>CleanedData[[#This Row],[Purchase Amount]]*0.15</f>
        <v>66.130499999999998</v>
      </c>
      <c r="AA7809" s="6">
        <f>CleanedData[[#This Row],[Purchase Amount]]*1.15</f>
        <v>507.00049999999999</v>
      </c>
    </row>
    <row r="7810" spans="1:27" x14ac:dyDescent="0.3">
      <c r="A7810">
        <v>9434</v>
      </c>
      <c r="B7810" t="s">
        <v>8035</v>
      </c>
      <c r="C7810" s="1">
        <v>45805</v>
      </c>
      <c r="D7810">
        <v>37</v>
      </c>
      <c r="E7810" t="s">
        <v>52</v>
      </c>
      <c r="F7810" t="s">
        <v>77</v>
      </c>
      <c r="G7810" t="s">
        <v>320</v>
      </c>
      <c r="H7810">
        <v>4</v>
      </c>
      <c r="I7810" t="s">
        <v>42</v>
      </c>
      <c r="J7810" t="s">
        <v>69</v>
      </c>
      <c r="K7810" t="s">
        <v>44</v>
      </c>
      <c r="L7810" t="s">
        <v>45</v>
      </c>
      <c r="M7810" t="s">
        <v>106</v>
      </c>
      <c r="N7810" t="s">
        <v>96</v>
      </c>
      <c r="O7810" t="s">
        <v>148</v>
      </c>
      <c r="P7810" t="s">
        <v>49</v>
      </c>
      <c r="Q7810" t="s">
        <v>81</v>
      </c>
      <c r="R7810" s="6">
        <f>_xlfn.XLOOKUP(CleanedData[[#This Row],[Product]],'02_Lookup_Tables'!$A$2:$A$126,'02_Lookup_Tables'!$B$2:$B$126)</f>
        <v>375.53</v>
      </c>
      <c r="S7810" t="str">
        <f>VLOOKUP(CleanedData[[#This Row],[Product]],'02_Lookup_Tables'!$H$2:$I$126,2,FALSE)</f>
        <v>Toys &amp; Games</v>
      </c>
      <c r="T7810" t="str">
        <f>VLOOKUP(CleanedData[[#This Row],[Province]],'02_Lookup_Tables'!$D$2:$E$10,2, FALSE)</f>
        <v>Central Region</v>
      </c>
      <c r="U7810" t="str" cm="1">
        <f t="array" ref="U7810">_xlfn.IFS(CleanedData[[#This Row],[Purchase Amount]]&lt;500,"Low",
CleanedData[[#This Row],[Purchase Amount]]&lt;5000,"Medium",
TRUE,"High")</f>
        <v>Low</v>
      </c>
      <c r="V7810" t="str">
        <f>TEXT(CleanedData[[#This Row],[Date]],"mmmm")</f>
        <v>May</v>
      </c>
      <c r="W7810" t="str">
        <f>"Q"&amp;ROUNDUP(MONTH(CleanedData[[#This Row],[Date]])/3,0)</f>
        <v>Q2</v>
      </c>
      <c r="X7810" t="str">
        <f>IF(CleanedData[[#This Row],[Purchase Amount]]&gt;=5000,"Yes","No")</f>
        <v>No</v>
      </c>
      <c r="Y7810">
        <f>IF(CleanedData[[#This Row],[Recommend]]="Yes",1,0)</f>
        <v>0</v>
      </c>
      <c r="Z7810" s="6">
        <f>CleanedData[[#This Row],[Purchase Amount]]*0.15</f>
        <v>56.329499999999996</v>
      </c>
      <c r="AA7810" s="6">
        <f>CleanedData[[#This Row],[Purchase Amount]]*1.15</f>
        <v>431.85949999999991</v>
      </c>
    </row>
    <row r="7811" spans="1:27" x14ac:dyDescent="0.3">
      <c r="A7811">
        <v>9436</v>
      </c>
      <c r="B7811" t="s">
        <v>8036</v>
      </c>
      <c r="C7811" s="1">
        <v>45826</v>
      </c>
      <c r="D7811">
        <v>59</v>
      </c>
      <c r="E7811" t="s">
        <v>39</v>
      </c>
      <c r="F7811" t="s">
        <v>40</v>
      </c>
      <c r="G7811" t="s">
        <v>99</v>
      </c>
      <c r="H7811">
        <v>4</v>
      </c>
      <c r="I7811" t="s">
        <v>45</v>
      </c>
      <c r="J7811" t="s">
        <v>43</v>
      </c>
      <c r="K7811" t="s">
        <v>44</v>
      </c>
      <c r="L7811" t="s">
        <v>45</v>
      </c>
      <c r="M7811" t="s">
        <v>236</v>
      </c>
      <c r="N7811" t="s">
        <v>96</v>
      </c>
      <c r="O7811" t="s">
        <v>89</v>
      </c>
      <c r="P7811" t="s">
        <v>70</v>
      </c>
      <c r="Q7811" t="s">
        <v>50</v>
      </c>
      <c r="R7811" s="6">
        <f>_xlfn.XLOOKUP(CleanedData[[#This Row],[Product]],'02_Lookup_Tables'!$A$2:$A$126,'02_Lookup_Tables'!$B$2:$B$126)</f>
        <v>43.23</v>
      </c>
      <c r="S7811" t="str">
        <f>VLOOKUP(CleanedData[[#This Row],[Product]],'02_Lookup_Tables'!$H$2:$I$126,2,FALSE)</f>
        <v>Food</v>
      </c>
      <c r="T7811" t="str">
        <f>VLOOKUP(CleanedData[[#This Row],[Province]],'02_Lookup_Tables'!$D$2:$E$10,2, FALSE)</f>
        <v>Northern Region</v>
      </c>
      <c r="U7811" t="str" cm="1">
        <f t="array" ref="U7811">_xlfn.IFS(CleanedData[[#This Row],[Purchase Amount]]&lt;500,"Low",
CleanedData[[#This Row],[Purchase Amount]]&lt;5000,"Medium",
TRUE,"High")</f>
        <v>Low</v>
      </c>
      <c r="V7811" t="str">
        <f>TEXT(CleanedData[[#This Row],[Date]],"mmmm")</f>
        <v>June</v>
      </c>
      <c r="W7811" t="str">
        <f>"Q"&amp;ROUNDUP(MONTH(CleanedData[[#This Row],[Date]])/3,0)</f>
        <v>Q2</v>
      </c>
      <c r="X7811" t="str">
        <f>IF(CleanedData[[#This Row],[Purchase Amount]]&gt;=5000,"Yes","No")</f>
        <v>No</v>
      </c>
      <c r="Y7811">
        <f>IF(CleanedData[[#This Row],[Recommend]]="Yes",1,0)</f>
        <v>1</v>
      </c>
      <c r="Z7811" s="6">
        <f>CleanedData[[#This Row],[Purchase Amount]]*0.15</f>
        <v>6.4844999999999997</v>
      </c>
      <c r="AA7811" s="6">
        <f>CleanedData[[#This Row],[Purchase Amount]]*1.15</f>
        <v>49.714499999999994</v>
      </c>
    </row>
    <row r="7812" spans="1:27" x14ac:dyDescent="0.3">
      <c r="A7812">
        <v>9437</v>
      </c>
      <c r="B7812" t="s">
        <v>8037</v>
      </c>
      <c r="C7812" s="1">
        <v>45538</v>
      </c>
      <c r="D7812">
        <v>52</v>
      </c>
      <c r="E7812" t="s">
        <v>60</v>
      </c>
      <c r="F7812" t="s">
        <v>77</v>
      </c>
      <c r="G7812" t="s">
        <v>359</v>
      </c>
      <c r="H7812">
        <v>4</v>
      </c>
      <c r="I7812" t="s">
        <v>45</v>
      </c>
      <c r="J7812" t="s">
        <v>43</v>
      </c>
      <c r="K7812" t="s">
        <v>64</v>
      </c>
      <c r="L7812" t="s">
        <v>45</v>
      </c>
      <c r="M7812" t="s">
        <v>79</v>
      </c>
      <c r="N7812" t="s">
        <v>96</v>
      </c>
      <c r="O7812" t="s">
        <v>89</v>
      </c>
      <c r="P7812" t="s">
        <v>70</v>
      </c>
      <c r="Q7812" t="s">
        <v>93</v>
      </c>
      <c r="R7812" s="6">
        <f>_xlfn.XLOOKUP(CleanedData[[#This Row],[Product]],'02_Lookup_Tables'!$A$2:$A$126,'02_Lookup_Tables'!$B$2:$B$126)</f>
        <v>34.200000000000003</v>
      </c>
      <c r="S7812" t="str">
        <f>VLOOKUP(CleanedData[[#This Row],[Product]],'02_Lookup_Tables'!$H$2:$I$126,2,FALSE)</f>
        <v>Food</v>
      </c>
      <c r="T7812" t="str">
        <f>VLOOKUP(CleanedData[[#This Row],[Province]],'02_Lookup_Tables'!$D$2:$E$10,2, FALSE)</f>
        <v>Central Region</v>
      </c>
      <c r="U7812" t="str" cm="1">
        <f t="array" ref="U7812">_xlfn.IFS(CleanedData[[#This Row],[Purchase Amount]]&lt;500,"Low",
CleanedData[[#This Row],[Purchase Amount]]&lt;5000,"Medium",
TRUE,"High")</f>
        <v>Low</v>
      </c>
      <c r="V7812" t="str">
        <f>TEXT(CleanedData[[#This Row],[Date]],"mmmm")</f>
        <v>September</v>
      </c>
      <c r="W7812" t="str">
        <f>"Q"&amp;ROUNDUP(MONTH(CleanedData[[#This Row],[Date]])/3,0)</f>
        <v>Q3</v>
      </c>
      <c r="X7812" t="str">
        <f>IF(CleanedData[[#This Row],[Purchase Amount]]&gt;=5000,"Yes","No")</f>
        <v>No</v>
      </c>
      <c r="Y7812">
        <f>IF(CleanedData[[#This Row],[Recommend]]="Yes",1,0)</f>
        <v>1</v>
      </c>
      <c r="Z7812" s="6">
        <f>CleanedData[[#This Row],[Purchase Amount]]*0.15</f>
        <v>5.13</v>
      </c>
      <c r="AA7812" s="6">
        <f>CleanedData[[#This Row],[Purchase Amount]]*1.15</f>
        <v>39.33</v>
      </c>
    </row>
    <row r="7813" spans="1:27" x14ac:dyDescent="0.3">
      <c r="A7813">
        <v>9438</v>
      </c>
      <c r="B7813" t="s">
        <v>8038</v>
      </c>
      <c r="C7813" s="1">
        <v>45598</v>
      </c>
      <c r="D7813">
        <v>48</v>
      </c>
      <c r="E7813" t="s">
        <v>60</v>
      </c>
      <c r="F7813" t="s">
        <v>68</v>
      </c>
      <c r="G7813" t="s">
        <v>450</v>
      </c>
      <c r="H7813">
        <v>1</v>
      </c>
      <c r="I7813" t="s">
        <v>42</v>
      </c>
      <c r="J7813" t="s">
        <v>63</v>
      </c>
      <c r="K7813" t="s">
        <v>64</v>
      </c>
      <c r="L7813" t="s">
        <v>45</v>
      </c>
      <c r="M7813" t="s">
        <v>156</v>
      </c>
      <c r="N7813" t="s">
        <v>80</v>
      </c>
      <c r="O7813" t="s">
        <v>148</v>
      </c>
      <c r="P7813" t="s">
        <v>70</v>
      </c>
      <c r="Q7813" t="s">
        <v>93</v>
      </c>
      <c r="R7813" s="6">
        <f>_xlfn.XLOOKUP(CleanedData[[#This Row],[Product]],'02_Lookup_Tables'!$A$2:$A$126,'02_Lookup_Tables'!$B$2:$B$126)</f>
        <v>74.72</v>
      </c>
      <c r="S7813" t="str">
        <f>VLOOKUP(CleanedData[[#This Row],[Product]],'02_Lookup_Tables'!$H$2:$I$126,2,FALSE)</f>
        <v>Food</v>
      </c>
      <c r="T7813" t="str">
        <f>VLOOKUP(CleanedData[[#This Row],[Province]],'02_Lookup_Tables'!$D$2:$E$10,2, FALSE)</f>
        <v>Northern Region</v>
      </c>
      <c r="U7813" t="str" cm="1">
        <f t="array" ref="U7813">_xlfn.IFS(CleanedData[[#This Row],[Purchase Amount]]&lt;500,"Low",
CleanedData[[#This Row],[Purchase Amount]]&lt;5000,"Medium",
TRUE,"High")</f>
        <v>Low</v>
      </c>
      <c r="V7813" t="str">
        <f>TEXT(CleanedData[[#This Row],[Date]],"mmmm")</f>
        <v>November</v>
      </c>
      <c r="W7813" t="str">
        <f>"Q"&amp;ROUNDUP(MONTH(CleanedData[[#This Row],[Date]])/3,0)</f>
        <v>Q4</v>
      </c>
      <c r="X7813" t="str">
        <f>IF(CleanedData[[#This Row],[Purchase Amount]]&gt;=5000,"Yes","No")</f>
        <v>No</v>
      </c>
      <c r="Y7813">
        <f>IF(CleanedData[[#This Row],[Recommend]]="Yes",1,0)</f>
        <v>0</v>
      </c>
      <c r="Z7813" s="6">
        <f>CleanedData[[#This Row],[Purchase Amount]]*0.15</f>
        <v>11.208</v>
      </c>
      <c r="AA7813" s="6">
        <f>CleanedData[[#This Row],[Purchase Amount]]*1.15</f>
        <v>85.927999999999997</v>
      </c>
    </row>
    <row r="7814" spans="1:27" x14ac:dyDescent="0.3">
      <c r="A7814">
        <v>9439</v>
      </c>
      <c r="B7814" t="s">
        <v>8039</v>
      </c>
      <c r="C7814" s="1">
        <v>45659</v>
      </c>
      <c r="D7814">
        <v>74</v>
      </c>
      <c r="E7814" t="s">
        <v>52</v>
      </c>
      <c r="F7814" t="s">
        <v>72</v>
      </c>
      <c r="G7814" t="s">
        <v>216</v>
      </c>
      <c r="H7814">
        <v>2</v>
      </c>
      <c r="I7814" t="s">
        <v>45</v>
      </c>
      <c r="J7814" t="s">
        <v>63</v>
      </c>
      <c r="K7814" t="s">
        <v>64</v>
      </c>
      <c r="L7814" t="s">
        <v>45</v>
      </c>
      <c r="N7814" t="s">
        <v>47</v>
      </c>
      <c r="O7814" t="s">
        <v>134</v>
      </c>
      <c r="P7814" t="s">
        <v>8646</v>
      </c>
      <c r="Q7814" t="s">
        <v>97</v>
      </c>
      <c r="R7814" s="6">
        <f>_xlfn.XLOOKUP(CleanedData[[#This Row],[Product]],'02_Lookup_Tables'!$A$2:$A$126,'02_Lookup_Tables'!$B$2:$B$126)</f>
        <v>929.55</v>
      </c>
      <c r="S7814" t="str">
        <f>VLOOKUP(CleanedData[[#This Row],[Product]],'02_Lookup_Tables'!$H$2:$I$126,2,FALSE)</f>
        <v>Accessories</v>
      </c>
      <c r="T7814" t="str">
        <f>VLOOKUP(CleanedData[[#This Row],[Province]],'02_Lookup_Tables'!$D$2:$E$10,2, FALSE)</f>
        <v>Central Region</v>
      </c>
      <c r="U7814" t="str" cm="1">
        <f t="array" ref="U7814">_xlfn.IFS(CleanedData[[#This Row],[Purchase Amount]]&lt;500,"Low",
CleanedData[[#This Row],[Purchase Amount]]&lt;5000,"Medium",
TRUE,"High")</f>
        <v>Medium</v>
      </c>
      <c r="V7814" t="str">
        <f>TEXT(CleanedData[[#This Row],[Date]],"mmmm")</f>
        <v>January</v>
      </c>
      <c r="W7814" t="str">
        <f>"Q"&amp;ROUNDUP(MONTH(CleanedData[[#This Row],[Date]])/3,0)</f>
        <v>Q1</v>
      </c>
      <c r="X7814" t="str">
        <f>IF(CleanedData[[#This Row],[Purchase Amount]]&gt;=5000,"Yes","No")</f>
        <v>No</v>
      </c>
      <c r="Y7814">
        <f>IF(CleanedData[[#This Row],[Recommend]]="Yes",1,0)</f>
        <v>1</v>
      </c>
      <c r="Z7814" s="6">
        <f>CleanedData[[#This Row],[Purchase Amount]]*0.15</f>
        <v>139.43249999999998</v>
      </c>
      <c r="AA7814" s="6">
        <f>CleanedData[[#This Row],[Purchase Amount]]*1.15</f>
        <v>1068.9824999999998</v>
      </c>
    </row>
    <row r="7815" spans="1:27" x14ac:dyDescent="0.3">
      <c r="A7815">
        <v>9441</v>
      </c>
      <c r="B7815" t="s">
        <v>8040</v>
      </c>
      <c r="C7815" s="1">
        <v>45908</v>
      </c>
      <c r="D7815">
        <v>49</v>
      </c>
      <c r="E7815" t="s">
        <v>52</v>
      </c>
      <c r="F7815" t="s">
        <v>77</v>
      </c>
      <c r="G7815" t="s">
        <v>313</v>
      </c>
      <c r="H7815">
        <v>5</v>
      </c>
      <c r="I7815" t="s">
        <v>42</v>
      </c>
      <c r="J7815" t="s">
        <v>69</v>
      </c>
      <c r="K7815" t="s">
        <v>44</v>
      </c>
      <c r="L7815" t="s">
        <v>42</v>
      </c>
      <c r="M7815" t="s">
        <v>165</v>
      </c>
      <c r="N7815" t="s">
        <v>57</v>
      </c>
      <c r="O7815" t="s">
        <v>89</v>
      </c>
      <c r="P7815" t="s">
        <v>70</v>
      </c>
      <c r="Q7815" t="s">
        <v>93</v>
      </c>
      <c r="R7815" s="6">
        <f>_xlfn.XLOOKUP(CleanedData[[#This Row],[Product]],'02_Lookup_Tables'!$A$2:$A$126,'02_Lookup_Tables'!$B$2:$B$126)</f>
        <v>283.57</v>
      </c>
      <c r="S7815" t="str">
        <f>VLOOKUP(CleanedData[[#This Row],[Product]],'02_Lookup_Tables'!$H$2:$I$126,2,FALSE)</f>
        <v>Accessories</v>
      </c>
      <c r="T7815" t="str">
        <f>VLOOKUP(CleanedData[[#This Row],[Province]],'02_Lookup_Tables'!$D$2:$E$10,2, FALSE)</f>
        <v>Central Region</v>
      </c>
      <c r="U7815" t="str" cm="1">
        <f t="array" ref="U7815">_xlfn.IFS(CleanedData[[#This Row],[Purchase Amount]]&lt;500,"Low",
CleanedData[[#This Row],[Purchase Amount]]&lt;5000,"Medium",
TRUE,"High")</f>
        <v>Low</v>
      </c>
      <c r="V7815" t="str">
        <f>TEXT(CleanedData[[#This Row],[Date]],"mmmm")</f>
        <v>September</v>
      </c>
      <c r="W7815" t="str">
        <f>"Q"&amp;ROUNDUP(MONTH(CleanedData[[#This Row],[Date]])/3,0)</f>
        <v>Q3</v>
      </c>
      <c r="X7815" t="str">
        <f>IF(CleanedData[[#This Row],[Purchase Amount]]&gt;=5000,"Yes","No")</f>
        <v>No</v>
      </c>
      <c r="Y7815">
        <f>IF(CleanedData[[#This Row],[Recommend]]="Yes",1,0)</f>
        <v>0</v>
      </c>
      <c r="Z7815" s="6">
        <f>CleanedData[[#This Row],[Purchase Amount]]*0.15</f>
        <v>42.535499999999999</v>
      </c>
      <c r="AA7815" s="6">
        <f>CleanedData[[#This Row],[Purchase Amount]]*1.15</f>
        <v>326.10549999999995</v>
      </c>
    </row>
    <row r="7816" spans="1:27" x14ac:dyDescent="0.3">
      <c r="A7816">
        <v>9442</v>
      </c>
      <c r="B7816" t="s">
        <v>8041</v>
      </c>
      <c r="C7816" s="1">
        <v>46007</v>
      </c>
      <c r="E7816" t="s">
        <v>52</v>
      </c>
      <c r="F7816" t="s">
        <v>72</v>
      </c>
      <c r="G7816" t="s">
        <v>296</v>
      </c>
      <c r="H7816">
        <v>1</v>
      </c>
      <c r="I7816" t="s">
        <v>45</v>
      </c>
      <c r="J7816" t="s">
        <v>43</v>
      </c>
      <c r="K7816" t="s">
        <v>64</v>
      </c>
      <c r="L7816" t="s">
        <v>45</v>
      </c>
      <c r="M7816" t="s">
        <v>106</v>
      </c>
      <c r="N7816" t="s">
        <v>80</v>
      </c>
      <c r="O7816" t="s">
        <v>148</v>
      </c>
      <c r="P7816" t="s">
        <v>70</v>
      </c>
      <c r="Q7816" t="s">
        <v>166</v>
      </c>
      <c r="R7816" s="6">
        <f>_xlfn.XLOOKUP(CleanedData[[#This Row],[Product]],'02_Lookup_Tables'!$A$2:$A$126,'02_Lookup_Tables'!$B$2:$B$126)</f>
        <v>657.5</v>
      </c>
      <c r="S7816" t="str">
        <f>VLOOKUP(CleanedData[[#This Row],[Product]],'02_Lookup_Tables'!$H$2:$I$126,2,FALSE)</f>
        <v>Home Devices</v>
      </c>
      <c r="T7816" t="str">
        <f>VLOOKUP(CleanedData[[#This Row],[Province]],'02_Lookup_Tables'!$D$2:$E$10,2, FALSE)</f>
        <v>Central Region</v>
      </c>
      <c r="U7816" t="str" cm="1">
        <f t="array" ref="U7816">_xlfn.IFS(CleanedData[[#This Row],[Purchase Amount]]&lt;500,"Low",
CleanedData[[#This Row],[Purchase Amount]]&lt;5000,"Medium",
TRUE,"High")</f>
        <v>Medium</v>
      </c>
      <c r="V7816" t="str">
        <f>TEXT(CleanedData[[#This Row],[Date]],"mmmm")</f>
        <v>December</v>
      </c>
      <c r="W7816" t="str">
        <f>"Q"&amp;ROUNDUP(MONTH(CleanedData[[#This Row],[Date]])/3,0)</f>
        <v>Q4</v>
      </c>
      <c r="X7816" t="str">
        <f>IF(CleanedData[[#This Row],[Purchase Amount]]&gt;=5000,"Yes","No")</f>
        <v>No</v>
      </c>
      <c r="Y7816">
        <f>IF(CleanedData[[#This Row],[Recommend]]="Yes",1,0)</f>
        <v>1</v>
      </c>
      <c r="Z7816" s="6">
        <f>CleanedData[[#This Row],[Purchase Amount]]*0.15</f>
        <v>98.625</v>
      </c>
      <c r="AA7816" s="6">
        <f>CleanedData[[#This Row],[Purchase Amount]]*1.15</f>
        <v>756.12499999999989</v>
      </c>
    </row>
    <row r="7817" spans="1:27" x14ac:dyDescent="0.3">
      <c r="A7817">
        <v>9443</v>
      </c>
      <c r="B7817" t="s">
        <v>8042</v>
      </c>
      <c r="C7817" s="1">
        <v>45571</v>
      </c>
      <c r="D7817">
        <v>64</v>
      </c>
      <c r="E7817" t="s">
        <v>39</v>
      </c>
      <c r="F7817" t="s">
        <v>108</v>
      </c>
      <c r="G7817" t="s">
        <v>419</v>
      </c>
      <c r="H7817">
        <v>1</v>
      </c>
      <c r="I7817" t="s">
        <v>45</v>
      </c>
      <c r="J7817" t="s">
        <v>69</v>
      </c>
      <c r="K7817" t="s">
        <v>55</v>
      </c>
      <c r="L7817" t="s">
        <v>45</v>
      </c>
      <c r="M7817" t="s">
        <v>208</v>
      </c>
      <c r="N7817" t="s">
        <v>80</v>
      </c>
      <c r="O7817" t="s">
        <v>89</v>
      </c>
      <c r="P7817" t="s">
        <v>49</v>
      </c>
      <c r="Q7817" t="s">
        <v>50</v>
      </c>
      <c r="R7817" s="6">
        <f>_xlfn.XLOOKUP(CleanedData[[#This Row],[Product]],'02_Lookup_Tables'!$A$2:$A$126,'02_Lookup_Tables'!$B$2:$B$126)</f>
        <v>96.11</v>
      </c>
      <c r="S7817" t="str">
        <f>VLOOKUP(CleanedData[[#This Row],[Product]],'02_Lookup_Tables'!$H$2:$I$126,2,FALSE)</f>
        <v>Apparel</v>
      </c>
      <c r="T7817" t="str">
        <f>VLOOKUP(CleanedData[[#This Row],[Province]],'02_Lookup_Tables'!$D$2:$E$10,2, FALSE)</f>
        <v>Gauteng Region</v>
      </c>
      <c r="U7817" t="str" cm="1">
        <f t="array" ref="U7817">_xlfn.IFS(CleanedData[[#This Row],[Purchase Amount]]&lt;500,"Low",
CleanedData[[#This Row],[Purchase Amount]]&lt;5000,"Medium",
TRUE,"High")</f>
        <v>Low</v>
      </c>
      <c r="V7817" t="str">
        <f>TEXT(CleanedData[[#This Row],[Date]],"mmmm")</f>
        <v>October</v>
      </c>
      <c r="W7817" t="str">
        <f>"Q"&amp;ROUNDUP(MONTH(CleanedData[[#This Row],[Date]])/3,0)</f>
        <v>Q4</v>
      </c>
      <c r="X7817" t="str">
        <f>IF(CleanedData[[#This Row],[Purchase Amount]]&gt;=5000,"Yes","No")</f>
        <v>No</v>
      </c>
      <c r="Y7817">
        <f>IF(CleanedData[[#This Row],[Recommend]]="Yes",1,0)</f>
        <v>1</v>
      </c>
      <c r="Z7817" s="6">
        <f>CleanedData[[#This Row],[Purchase Amount]]*0.15</f>
        <v>14.416499999999999</v>
      </c>
      <c r="AA7817" s="6">
        <f>CleanedData[[#This Row],[Purchase Amount]]*1.15</f>
        <v>110.52649999999998</v>
      </c>
    </row>
    <row r="7818" spans="1:27" x14ac:dyDescent="0.3">
      <c r="A7818">
        <v>9444</v>
      </c>
      <c r="B7818" t="s">
        <v>8043</v>
      </c>
      <c r="C7818" s="1">
        <v>45467</v>
      </c>
      <c r="D7818">
        <v>28</v>
      </c>
      <c r="E7818" t="s">
        <v>60</v>
      </c>
      <c r="F7818" t="s">
        <v>83</v>
      </c>
      <c r="G7818" t="s">
        <v>146</v>
      </c>
      <c r="H7818">
        <v>1</v>
      </c>
      <c r="I7818" t="s">
        <v>42</v>
      </c>
      <c r="J7818" t="s">
        <v>63</v>
      </c>
      <c r="K7818" t="s">
        <v>44</v>
      </c>
      <c r="L7818" t="s">
        <v>45</v>
      </c>
      <c r="M7818" t="s">
        <v>175</v>
      </c>
      <c r="N7818" t="s">
        <v>80</v>
      </c>
      <c r="O7818" t="s">
        <v>89</v>
      </c>
      <c r="P7818" t="s">
        <v>49</v>
      </c>
      <c r="Q7818" t="s">
        <v>58</v>
      </c>
      <c r="R7818" s="6">
        <f>_xlfn.XLOOKUP(CleanedData[[#This Row],[Product]],'02_Lookup_Tables'!$A$2:$A$126,'02_Lookup_Tables'!$B$2:$B$126)</f>
        <v>27815.439999999999</v>
      </c>
      <c r="S7818" t="str">
        <f>VLOOKUP(CleanedData[[#This Row],[Product]],'02_Lookup_Tables'!$H$2:$I$126,2,FALSE)</f>
        <v>Electronics</v>
      </c>
      <c r="T7818" t="str">
        <f>VLOOKUP(CleanedData[[#This Row],[Province]],'02_Lookup_Tables'!$D$2:$E$10,2, FALSE)</f>
        <v>Western Region</v>
      </c>
      <c r="U7818" t="str" cm="1">
        <f t="array" ref="U7818">_xlfn.IFS(CleanedData[[#This Row],[Purchase Amount]]&lt;500,"Low",
CleanedData[[#This Row],[Purchase Amount]]&lt;5000,"Medium",
TRUE,"High")</f>
        <v>High</v>
      </c>
      <c r="V7818" t="str">
        <f>TEXT(CleanedData[[#This Row],[Date]],"mmmm")</f>
        <v>June</v>
      </c>
      <c r="W7818" t="str">
        <f>"Q"&amp;ROUNDUP(MONTH(CleanedData[[#This Row],[Date]])/3,0)</f>
        <v>Q2</v>
      </c>
      <c r="X7818" t="str">
        <f>IF(CleanedData[[#This Row],[Purchase Amount]]&gt;=5000,"Yes","No")</f>
        <v>Yes</v>
      </c>
      <c r="Y7818">
        <f>IF(CleanedData[[#This Row],[Recommend]]="Yes",1,0)</f>
        <v>0</v>
      </c>
      <c r="Z7818" s="6">
        <f>CleanedData[[#This Row],[Purchase Amount]]*0.15</f>
        <v>4172.3159999999998</v>
      </c>
      <c r="AA7818" s="6">
        <f>CleanedData[[#This Row],[Purchase Amount]]*1.15</f>
        <v>31987.755999999998</v>
      </c>
    </row>
    <row r="7819" spans="1:27" x14ac:dyDescent="0.3">
      <c r="A7819">
        <v>9445</v>
      </c>
      <c r="B7819" t="s">
        <v>8044</v>
      </c>
      <c r="C7819" s="1">
        <v>45443</v>
      </c>
      <c r="D7819">
        <v>50</v>
      </c>
      <c r="E7819" t="s">
        <v>39</v>
      </c>
      <c r="F7819" t="s">
        <v>77</v>
      </c>
      <c r="G7819" t="s">
        <v>389</v>
      </c>
      <c r="H7819">
        <v>4</v>
      </c>
      <c r="I7819" t="s">
        <v>45</v>
      </c>
      <c r="J7819" t="s">
        <v>74</v>
      </c>
      <c r="K7819" t="s">
        <v>64</v>
      </c>
      <c r="L7819" t="s">
        <v>45</v>
      </c>
      <c r="M7819" t="s">
        <v>165</v>
      </c>
      <c r="N7819" t="s">
        <v>96</v>
      </c>
      <c r="O7819" t="s">
        <v>89</v>
      </c>
      <c r="P7819" t="s">
        <v>70</v>
      </c>
      <c r="Q7819" t="s">
        <v>93</v>
      </c>
      <c r="R7819" s="6">
        <f>_xlfn.XLOOKUP(CleanedData[[#This Row],[Product]],'02_Lookup_Tables'!$A$2:$A$126,'02_Lookup_Tables'!$B$2:$B$126)</f>
        <v>5432.76</v>
      </c>
      <c r="S7819" t="str">
        <f>VLOOKUP(CleanedData[[#This Row],[Product]],'02_Lookup_Tables'!$H$2:$I$126,2,FALSE)</f>
        <v>Home Devices</v>
      </c>
      <c r="T7819" t="str">
        <f>VLOOKUP(CleanedData[[#This Row],[Province]],'02_Lookup_Tables'!$D$2:$E$10,2, FALSE)</f>
        <v>Central Region</v>
      </c>
      <c r="U7819" t="str" cm="1">
        <f t="array" ref="U7819">_xlfn.IFS(CleanedData[[#This Row],[Purchase Amount]]&lt;500,"Low",
CleanedData[[#This Row],[Purchase Amount]]&lt;5000,"Medium",
TRUE,"High")</f>
        <v>High</v>
      </c>
      <c r="V7819" t="str">
        <f>TEXT(CleanedData[[#This Row],[Date]],"mmmm")</f>
        <v>May</v>
      </c>
      <c r="W7819" t="str">
        <f>"Q"&amp;ROUNDUP(MONTH(CleanedData[[#This Row],[Date]])/3,0)</f>
        <v>Q2</v>
      </c>
      <c r="X7819" t="str">
        <f>IF(CleanedData[[#This Row],[Purchase Amount]]&gt;=5000,"Yes","No")</f>
        <v>Yes</v>
      </c>
      <c r="Y7819">
        <f>IF(CleanedData[[#This Row],[Recommend]]="Yes",1,0)</f>
        <v>1</v>
      </c>
      <c r="Z7819" s="6">
        <f>CleanedData[[#This Row],[Purchase Amount]]*0.15</f>
        <v>814.91399999999999</v>
      </c>
      <c r="AA7819" s="6">
        <f>CleanedData[[#This Row],[Purchase Amount]]*1.15</f>
        <v>6247.674</v>
      </c>
    </row>
    <row r="7820" spans="1:27" x14ac:dyDescent="0.3">
      <c r="A7820">
        <v>9447</v>
      </c>
      <c r="B7820" t="s">
        <v>8045</v>
      </c>
      <c r="C7820" s="1">
        <v>45737</v>
      </c>
      <c r="D7820">
        <v>53</v>
      </c>
      <c r="E7820" t="s">
        <v>52</v>
      </c>
      <c r="F7820" t="s">
        <v>72</v>
      </c>
      <c r="G7820" t="s">
        <v>128</v>
      </c>
      <c r="H7820">
        <v>1</v>
      </c>
      <c r="I7820" t="s">
        <v>45</v>
      </c>
      <c r="J7820" t="s">
        <v>43</v>
      </c>
      <c r="K7820" t="s">
        <v>55</v>
      </c>
      <c r="L7820" t="s">
        <v>42</v>
      </c>
      <c r="M7820" t="s">
        <v>65</v>
      </c>
      <c r="N7820" t="s">
        <v>80</v>
      </c>
      <c r="O7820" t="s">
        <v>89</v>
      </c>
      <c r="P7820" t="s">
        <v>49</v>
      </c>
      <c r="Q7820" t="s">
        <v>93</v>
      </c>
      <c r="R7820" s="6">
        <f>_xlfn.XLOOKUP(CleanedData[[#This Row],[Product]],'02_Lookup_Tables'!$A$2:$A$126,'02_Lookup_Tables'!$B$2:$B$126)</f>
        <v>3747.26</v>
      </c>
      <c r="S7820" t="str">
        <f>VLOOKUP(CleanedData[[#This Row],[Product]],'02_Lookup_Tables'!$H$2:$I$126,2,FALSE)</f>
        <v>Apparel</v>
      </c>
      <c r="T7820" t="str">
        <f>VLOOKUP(CleanedData[[#This Row],[Province]],'02_Lookup_Tables'!$D$2:$E$10,2, FALSE)</f>
        <v>Central Region</v>
      </c>
      <c r="U7820" t="str" cm="1">
        <f t="array" ref="U7820">_xlfn.IFS(CleanedData[[#This Row],[Purchase Amount]]&lt;500,"Low",
CleanedData[[#This Row],[Purchase Amount]]&lt;5000,"Medium",
TRUE,"High")</f>
        <v>Medium</v>
      </c>
      <c r="V7820" t="str">
        <f>TEXT(CleanedData[[#This Row],[Date]],"mmmm")</f>
        <v>March</v>
      </c>
      <c r="W7820" t="str">
        <f>"Q"&amp;ROUNDUP(MONTH(CleanedData[[#This Row],[Date]])/3,0)</f>
        <v>Q1</v>
      </c>
      <c r="X7820" t="str">
        <f>IF(CleanedData[[#This Row],[Purchase Amount]]&gt;=5000,"Yes","No")</f>
        <v>No</v>
      </c>
      <c r="Y7820">
        <f>IF(CleanedData[[#This Row],[Recommend]]="Yes",1,0)</f>
        <v>1</v>
      </c>
      <c r="Z7820" s="6">
        <f>CleanedData[[#This Row],[Purchase Amount]]*0.15</f>
        <v>562.08900000000006</v>
      </c>
      <c r="AA7820" s="6">
        <f>CleanedData[[#This Row],[Purchase Amount]]*1.15</f>
        <v>4309.3490000000002</v>
      </c>
    </row>
    <row r="7821" spans="1:27" x14ac:dyDescent="0.3">
      <c r="A7821">
        <v>9448</v>
      </c>
      <c r="B7821" t="s">
        <v>8046</v>
      </c>
      <c r="C7821" s="1">
        <v>45970</v>
      </c>
      <c r="D7821">
        <v>61</v>
      </c>
      <c r="E7821" t="s">
        <v>60</v>
      </c>
      <c r="F7821" t="s">
        <v>77</v>
      </c>
      <c r="G7821" t="s">
        <v>454</v>
      </c>
      <c r="H7821">
        <v>5</v>
      </c>
      <c r="I7821" t="s">
        <v>42</v>
      </c>
      <c r="J7821" t="s">
        <v>74</v>
      </c>
      <c r="K7821" t="s">
        <v>55</v>
      </c>
      <c r="L7821" t="s">
        <v>42</v>
      </c>
      <c r="N7821" t="s">
        <v>57</v>
      </c>
      <c r="O7821" t="s">
        <v>134</v>
      </c>
      <c r="P7821" t="s">
        <v>8646</v>
      </c>
      <c r="Q7821" t="s">
        <v>50</v>
      </c>
      <c r="R7821" s="6">
        <f>_xlfn.XLOOKUP(CleanedData[[#This Row],[Product]],'02_Lookup_Tables'!$A$2:$A$126,'02_Lookup_Tables'!$B$2:$B$126)</f>
        <v>2413.3000000000002</v>
      </c>
      <c r="S7821" t="str">
        <f>VLOOKUP(CleanedData[[#This Row],[Product]],'02_Lookup_Tables'!$H$2:$I$126,2,FALSE)</f>
        <v>Electronics</v>
      </c>
      <c r="T7821" t="str">
        <f>VLOOKUP(CleanedData[[#This Row],[Province]],'02_Lookup_Tables'!$D$2:$E$10,2, FALSE)</f>
        <v>Central Region</v>
      </c>
      <c r="U7821" t="str" cm="1">
        <f t="array" ref="U7821">_xlfn.IFS(CleanedData[[#This Row],[Purchase Amount]]&lt;500,"Low",
CleanedData[[#This Row],[Purchase Amount]]&lt;5000,"Medium",
TRUE,"High")</f>
        <v>Medium</v>
      </c>
      <c r="V7821" t="str">
        <f>TEXT(CleanedData[[#This Row],[Date]],"mmmm")</f>
        <v>November</v>
      </c>
      <c r="W7821" t="str">
        <f>"Q"&amp;ROUNDUP(MONTH(CleanedData[[#This Row],[Date]])/3,0)</f>
        <v>Q4</v>
      </c>
      <c r="X7821" t="str">
        <f>IF(CleanedData[[#This Row],[Purchase Amount]]&gt;=5000,"Yes","No")</f>
        <v>No</v>
      </c>
      <c r="Y7821">
        <f>IF(CleanedData[[#This Row],[Recommend]]="Yes",1,0)</f>
        <v>0</v>
      </c>
      <c r="Z7821" s="6">
        <f>CleanedData[[#This Row],[Purchase Amount]]*0.15</f>
        <v>361.995</v>
      </c>
      <c r="AA7821" s="6">
        <f>CleanedData[[#This Row],[Purchase Amount]]*1.15</f>
        <v>2775.2950000000001</v>
      </c>
    </row>
    <row r="7822" spans="1:27" x14ac:dyDescent="0.3">
      <c r="A7822">
        <v>9449</v>
      </c>
      <c r="B7822" t="s">
        <v>8047</v>
      </c>
      <c r="C7822" s="1">
        <v>45855</v>
      </c>
      <c r="D7822">
        <v>42</v>
      </c>
      <c r="E7822" t="s">
        <v>52</v>
      </c>
      <c r="F7822" t="s">
        <v>130</v>
      </c>
      <c r="G7822" t="s">
        <v>160</v>
      </c>
      <c r="H7822">
        <v>3</v>
      </c>
      <c r="I7822" t="s">
        <v>45</v>
      </c>
      <c r="J7822" t="s">
        <v>74</v>
      </c>
      <c r="K7822" t="s">
        <v>55</v>
      </c>
      <c r="L7822" t="s">
        <v>45</v>
      </c>
      <c r="M7822" t="s">
        <v>106</v>
      </c>
      <c r="N7822" t="s">
        <v>48</v>
      </c>
      <c r="O7822" t="s">
        <v>148</v>
      </c>
      <c r="P7822" t="s">
        <v>49</v>
      </c>
      <c r="Q7822" t="s">
        <v>81</v>
      </c>
      <c r="R7822" s="6">
        <f>_xlfn.XLOOKUP(CleanedData[[#This Row],[Product]],'02_Lookup_Tables'!$A$2:$A$126,'02_Lookup_Tables'!$B$2:$B$126)</f>
        <v>294.33</v>
      </c>
      <c r="S7822" t="str">
        <f>VLOOKUP(CleanedData[[#This Row],[Product]],'02_Lookup_Tables'!$H$2:$I$126,2,FALSE)</f>
        <v>Toys &amp; Games</v>
      </c>
      <c r="T7822" t="str">
        <f>VLOOKUP(CleanedData[[#This Row],[Province]],'02_Lookup_Tables'!$D$2:$E$10,2, FALSE)</f>
        <v>Eastern Region</v>
      </c>
      <c r="U7822" t="str" cm="1">
        <f t="array" ref="U7822">_xlfn.IFS(CleanedData[[#This Row],[Purchase Amount]]&lt;500,"Low",
CleanedData[[#This Row],[Purchase Amount]]&lt;5000,"Medium",
TRUE,"High")</f>
        <v>Low</v>
      </c>
      <c r="V7822" t="str">
        <f>TEXT(CleanedData[[#This Row],[Date]],"mmmm")</f>
        <v>July</v>
      </c>
      <c r="W7822" t="str">
        <f>"Q"&amp;ROUNDUP(MONTH(CleanedData[[#This Row],[Date]])/3,0)</f>
        <v>Q3</v>
      </c>
      <c r="X7822" t="str">
        <f>IF(CleanedData[[#This Row],[Purchase Amount]]&gt;=5000,"Yes","No")</f>
        <v>No</v>
      </c>
      <c r="Y7822">
        <f>IF(CleanedData[[#This Row],[Recommend]]="Yes",1,0)</f>
        <v>1</v>
      </c>
      <c r="Z7822" s="6">
        <f>CleanedData[[#This Row],[Purchase Amount]]*0.15</f>
        <v>44.149499999999996</v>
      </c>
      <c r="AA7822" s="6">
        <f>CleanedData[[#This Row],[Purchase Amount]]*1.15</f>
        <v>338.47949999999997</v>
      </c>
    </row>
    <row r="7823" spans="1:27" x14ac:dyDescent="0.3">
      <c r="A7823">
        <v>9450</v>
      </c>
      <c r="B7823" t="s">
        <v>8048</v>
      </c>
      <c r="C7823" s="1">
        <v>45480</v>
      </c>
      <c r="D7823">
        <v>71</v>
      </c>
      <c r="E7823" t="s">
        <v>52</v>
      </c>
      <c r="F7823" t="s">
        <v>130</v>
      </c>
      <c r="G7823" t="s">
        <v>286</v>
      </c>
      <c r="H7823">
        <v>4</v>
      </c>
      <c r="I7823" t="s">
        <v>45</v>
      </c>
      <c r="J7823" t="s">
        <v>63</v>
      </c>
      <c r="K7823" t="s">
        <v>55</v>
      </c>
      <c r="L7823" t="s">
        <v>42</v>
      </c>
      <c r="M7823" t="s">
        <v>136</v>
      </c>
      <c r="N7823" t="s">
        <v>96</v>
      </c>
      <c r="O7823" t="s">
        <v>89</v>
      </c>
      <c r="P7823" t="s">
        <v>70</v>
      </c>
      <c r="Q7823" t="s">
        <v>97</v>
      </c>
      <c r="R7823" s="6">
        <f>_xlfn.XLOOKUP(CleanedData[[#This Row],[Product]],'02_Lookup_Tables'!$A$2:$A$126,'02_Lookup_Tables'!$B$2:$B$126)</f>
        <v>1907.49</v>
      </c>
      <c r="S7823" t="str">
        <f>VLOOKUP(CleanedData[[#This Row],[Product]],'02_Lookup_Tables'!$H$2:$I$126,2,FALSE)</f>
        <v>Accessories</v>
      </c>
      <c r="T7823" t="str">
        <f>VLOOKUP(CleanedData[[#This Row],[Province]],'02_Lookup_Tables'!$D$2:$E$10,2, FALSE)</f>
        <v>Eastern Region</v>
      </c>
      <c r="U7823" t="str" cm="1">
        <f t="array" ref="U7823">_xlfn.IFS(CleanedData[[#This Row],[Purchase Amount]]&lt;500,"Low",
CleanedData[[#This Row],[Purchase Amount]]&lt;5000,"Medium",
TRUE,"High")</f>
        <v>Medium</v>
      </c>
      <c r="V7823" t="str">
        <f>TEXT(CleanedData[[#This Row],[Date]],"mmmm")</f>
        <v>July</v>
      </c>
      <c r="W7823" t="str">
        <f>"Q"&amp;ROUNDUP(MONTH(CleanedData[[#This Row],[Date]])/3,0)</f>
        <v>Q3</v>
      </c>
      <c r="X7823" t="str">
        <f>IF(CleanedData[[#This Row],[Purchase Amount]]&gt;=5000,"Yes","No")</f>
        <v>No</v>
      </c>
      <c r="Y7823">
        <f>IF(CleanedData[[#This Row],[Recommend]]="Yes",1,0)</f>
        <v>1</v>
      </c>
      <c r="Z7823" s="6">
        <f>CleanedData[[#This Row],[Purchase Amount]]*0.15</f>
        <v>286.12349999999998</v>
      </c>
      <c r="AA7823" s="6">
        <f>CleanedData[[#This Row],[Purchase Amount]]*1.15</f>
        <v>2193.6134999999999</v>
      </c>
    </row>
    <row r="7824" spans="1:27" x14ac:dyDescent="0.3">
      <c r="A7824">
        <v>9452</v>
      </c>
      <c r="B7824" t="s">
        <v>8049</v>
      </c>
      <c r="C7824" s="1">
        <v>45709</v>
      </c>
      <c r="D7824">
        <v>35</v>
      </c>
      <c r="E7824" t="s">
        <v>60</v>
      </c>
      <c r="F7824" t="s">
        <v>130</v>
      </c>
      <c r="G7824" t="s">
        <v>235</v>
      </c>
      <c r="H7824">
        <v>3</v>
      </c>
      <c r="I7824" t="s">
        <v>42</v>
      </c>
      <c r="J7824" t="s">
        <v>54</v>
      </c>
      <c r="K7824" t="s">
        <v>64</v>
      </c>
      <c r="L7824" t="s">
        <v>42</v>
      </c>
      <c r="M7824" t="s">
        <v>85</v>
      </c>
      <c r="N7824" t="s">
        <v>48</v>
      </c>
      <c r="O7824" t="s">
        <v>48</v>
      </c>
      <c r="P7824" t="s">
        <v>70</v>
      </c>
      <c r="Q7824" t="s">
        <v>81</v>
      </c>
      <c r="R7824" s="6">
        <f>_xlfn.XLOOKUP(CleanedData[[#This Row],[Product]],'02_Lookup_Tables'!$A$2:$A$126,'02_Lookup_Tables'!$B$2:$B$126)</f>
        <v>306.57</v>
      </c>
      <c r="S7824" t="str">
        <f>VLOOKUP(CleanedData[[#This Row],[Product]],'02_Lookup_Tables'!$H$2:$I$126,2,FALSE)</f>
        <v>Toys &amp; Games</v>
      </c>
      <c r="T7824" t="str">
        <f>VLOOKUP(CleanedData[[#This Row],[Province]],'02_Lookup_Tables'!$D$2:$E$10,2, FALSE)</f>
        <v>Eastern Region</v>
      </c>
      <c r="U7824" t="str" cm="1">
        <f t="array" ref="U7824">_xlfn.IFS(CleanedData[[#This Row],[Purchase Amount]]&lt;500,"Low",
CleanedData[[#This Row],[Purchase Amount]]&lt;5000,"Medium",
TRUE,"High")</f>
        <v>Low</v>
      </c>
      <c r="V7824" t="str">
        <f>TEXT(CleanedData[[#This Row],[Date]],"mmmm")</f>
        <v>February</v>
      </c>
      <c r="W7824" t="str">
        <f>"Q"&amp;ROUNDUP(MONTH(CleanedData[[#This Row],[Date]])/3,0)</f>
        <v>Q1</v>
      </c>
      <c r="X7824" t="str">
        <f>IF(CleanedData[[#This Row],[Purchase Amount]]&gt;=5000,"Yes","No")</f>
        <v>No</v>
      </c>
      <c r="Y7824">
        <f>IF(CleanedData[[#This Row],[Recommend]]="Yes",1,0)</f>
        <v>0</v>
      </c>
      <c r="Z7824" s="6">
        <f>CleanedData[[#This Row],[Purchase Amount]]*0.15</f>
        <v>45.985499999999995</v>
      </c>
      <c r="AA7824" s="6">
        <f>CleanedData[[#This Row],[Purchase Amount]]*1.15</f>
        <v>352.55549999999994</v>
      </c>
    </row>
    <row r="7825" spans="1:27" x14ac:dyDescent="0.3">
      <c r="A7825">
        <v>9453</v>
      </c>
      <c r="B7825" t="s">
        <v>8050</v>
      </c>
      <c r="C7825" s="1">
        <v>45875</v>
      </c>
      <c r="D7825">
        <v>57</v>
      </c>
      <c r="E7825" t="s">
        <v>60</v>
      </c>
      <c r="F7825" t="s">
        <v>40</v>
      </c>
      <c r="G7825" t="s">
        <v>460</v>
      </c>
      <c r="H7825">
        <v>1</v>
      </c>
      <c r="I7825" t="s">
        <v>42</v>
      </c>
      <c r="J7825" t="s">
        <v>69</v>
      </c>
      <c r="K7825" t="s">
        <v>55</v>
      </c>
      <c r="L7825" t="s">
        <v>45</v>
      </c>
      <c r="M7825" t="s">
        <v>196</v>
      </c>
      <c r="N7825" t="s">
        <v>80</v>
      </c>
      <c r="O7825" t="s">
        <v>89</v>
      </c>
      <c r="P7825" t="s">
        <v>49</v>
      </c>
      <c r="Q7825" t="s">
        <v>50</v>
      </c>
      <c r="R7825" s="6">
        <f>_xlfn.XLOOKUP(CleanedData[[#This Row],[Product]],'02_Lookup_Tables'!$A$2:$A$126,'02_Lookup_Tables'!$B$2:$B$126)</f>
        <v>880.49</v>
      </c>
      <c r="S7825" t="str">
        <f>VLOOKUP(CleanedData[[#This Row],[Product]],'02_Lookup_Tables'!$H$2:$I$126,2,FALSE)</f>
        <v>Home Devices</v>
      </c>
      <c r="T7825" t="str">
        <f>VLOOKUP(CleanedData[[#This Row],[Province]],'02_Lookup_Tables'!$D$2:$E$10,2, FALSE)</f>
        <v>Northern Region</v>
      </c>
      <c r="U7825" t="str" cm="1">
        <f t="array" ref="U7825">_xlfn.IFS(CleanedData[[#This Row],[Purchase Amount]]&lt;500,"Low",
CleanedData[[#This Row],[Purchase Amount]]&lt;5000,"Medium",
TRUE,"High")</f>
        <v>Medium</v>
      </c>
      <c r="V7825" t="str">
        <f>TEXT(CleanedData[[#This Row],[Date]],"mmmm")</f>
        <v>August</v>
      </c>
      <c r="W7825" t="str">
        <f>"Q"&amp;ROUNDUP(MONTH(CleanedData[[#This Row],[Date]])/3,0)</f>
        <v>Q3</v>
      </c>
      <c r="X7825" t="str">
        <f>IF(CleanedData[[#This Row],[Purchase Amount]]&gt;=5000,"Yes","No")</f>
        <v>No</v>
      </c>
      <c r="Y7825">
        <f>IF(CleanedData[[#This Row],[Recommend]]="Yes",1,0)</f>
        <v>0</v>
      </c>
      <c r="Z7825" s="6">
        <f>CleanedData[[#This Row],[Purchase Amount]]*0.15</f>
        <v>132.0735</v>
      </c>
      <c r="AA7825" s="6">
        <f>CleanedData[[#This Row],[Purchase Amount]]*1.15</f>
        <v>1012.5635</v>
      </c>
    </row>
    <row r="7826" spans="1:27" x14ac:dyDescent="0.3">
      <c r="A7826">
        <v>9454</v>
      </c>
      <c r="B7826" t="s">
        <v>8051</v>
      </c>
      <c r="C7826" s="1">
        <v>45318</v>
      </c>
      <c r="D7826">
        <v>72</v>
      </c>
      <c r="E7826" t="s">
        <v>52</v>
      </c>
      <c r="F7826" t="s">
        <v>40</v>
      </c>
      <c r="G7826" t="s">
        <v>187</v>
      </c>
      <c r="H7826">
        <v>5</v>
      </c>
      <c r="I7826" t="s">
        <v>45</v>
      </c>
      <c r="J7826" t="s">
        <v>54</v>
      </c>
      <c r="K7826" t="s">
        <v>44</v>
      </c>
      <c r="L7826" t="s">
        <v>45</v>
      </c>
      <c r="M7826" t="s">
        <v>106</v>
      </c>
      <c r="N7826" t="s">
        <v>57</v>
      </c>
      <c r="O7826" t="s">
        <v>148</v>
      </c>
      <c r="P7826" t="s">
        <v>49</v>
      </c>
      <c r="Q7826" t="s">
        <v>97</v>
      </c>
      <c r="R7826" s="6">
        <f>_xlfn.XLOOKUP(CleanedData[[#This Row],[Product]],'02_Lookup_Tables'!$A$2:$A$126,'02_Lookup_Tables'!$B$2:$B$126)</f>
        <v>24904.86</v>
      </c>
      <c r="S7826" t="str">
        <f>VLOOKUP(CleanedData[[#This Row],[Product]],'02_Lookup_Tables'!$H$2:$I$126,2,FALSE)</f>
        <v>Electronics</v>
      </c>
      <c r="T7826" t="str">
        <f>VLOOKUP(CleanedData[[#This Row],[Province]],'02_Lookup_Tables'!$D$2:$E$10,2, FALSE)</f>
        <v>Northern Region</v>
      </c>
      <c r="U7826" t="str" cm="1">
        <f t="array" ref="U7826">_xlfn.IFS(CleanedData[[#This Row],[Purchase Amount]]&lt;500,"Low",
CleanedData[[#This Row],[Purchase Amount]]&lt;5000,"Medium",
TRUE,"High")</f>
        <v>High</v>
      </c>
      <c r="V7826" t="str">
        <f>TEXT(CleanedData[[#This Row],[Date]],"mmmm")</f>
        <v>January</v>
      </c>
      <c r="W7826" t="str">
        <f>"Q"&amp;ROUNDUP(MONTH(CleanedData[[#This Row],[Date]])/3,0)</f>
        <v>Q1</v>
      </c>
      <c r="X7826" t="str">
        <f>IF(CleanedData[[#This Row],[Purchase Amount]]&gt;=5000,"Yes","No")</f>
        <v>Yes</v>
      </c>
      <c r="Y7826">
        <f>IF(CleanedData[[#This Row],[Recommend]]="Yes",1,0)</f>
        <v>1</v>
      </c>
      <c r="Z7826" s="6">
        <f>CleanedData[[#This Row],[Purchase Amount]]*0.15</f>
        <v>3735.7289999999998</v>
      </c>
      <c r="AA7826" s="6">
        <f>CleanedData[[#This Row],[Purchase Amount]]*1.15</f>
        <v>28640.589</v>
      </c>
    </row>
    <row r="7827" spans="1:27" x14ac:dyDescent="0.3">
      <c r="A7827">
        <v>9455</v>
      </c>
      <c r="B7827" t="s">
        <v>8052</v>
      </c>
      <c r="C7827" s="1">
        <v>45309</v>
      </c>
      <c r="D7827">
        <v>39</v>
      </c>
      <c r="E7827" t="s">
        <v>52</v>
      </c>
      <c r="F7827" t="s">
        <v>77</v>
      </c>
      <c r="G7827" t="s">
        <v>320</v>
      </c>
      <c r="H7827">
        <v>1</v>
      </c>
      <c r="I7827" t="s">
        <v>42</v>
      </c>
      <c r="J7827" t="s">
        <v>63</v>
      </c>
      <c r="K7827" t="s">
        <v>44</v>
      </c>
      <c r="L7827" t="s">
        <v>42</v>
      </c>
      <c r="M7827" t="s">
        <v>75</v>
      </c>
      <c r="N7827" t="s">
        <v>80</v>
      </c>
      <c r="O7827" t="s">
        <v>89</v>
      </c>
      <c r="P7827" t="s">
        <v>49</v>
      </c>
      <c r="Q7827" t="s">
        <v>81</v>
      </c>
      <c r="R7827" s="6">
        <f>_xlfn.XLOOKUP(CleanedData[[#This Row],[Product]],'02_Lookup_Tables'!$A$2:$A$126,'02_Lookup_Tables'!$B$2:$B$126)</f>
        <v>375.53</v>
      </c>
      <c r="S7827" t="str">
        <f>VLOOKUP(CleanedData[[#This Row],[Product]],'02_Lookup_Tables'!$H$2:$I$126,2,FALSE)</f>
        <v>Toys &amp; Games</v>
      </c>
      <c r="T7827" t="str">
        <f>VLOOKUP(CleanedData[[#This Row],[Province]],'02_Lookup_Tables'!$D$2:$E$10,2, FALSE)</f>
        <v>Central Region</v>
      </c>
      <c r="U7827" t="str" cm="1">
        <f t="array" ref="U7827">_xlfn.IFS(CleanedData[[#This Row],[Purchase Amount]]&lt;500,"Low",
CleanedData[[#This Row],[Purchase Amount]]&lt;5000,"Medium",
TRUE,"High")</f>
        <v>Low</v>
      </c>
      <c r="V7827" t="str">
        <f>TEXT(CleanedData[[#This Row],[Date]],"mmmm")</f>
        <v>January</v>
      </c>
      <c r="W7827" t="str">
        <f>"Q"&amp;ROUNDUP(MONTH(CleanedData[[#This Row],[Date]])/3,0)</f>
        <v>Q1</v>
      </c>
      <c r="X7827" t="str">
        <f>IF(CleanedData[[#This Row],[Purchase Amount]]&gt;=5000,"Yes","No")</f>
        <v>No</v>
      </c>
      <c r="Y7827">
        <f>IF(CleanedData[[#This Row],[Recommend]]="Yes",1,0)</f>
        <v>0</v>
      </c>
      <c r="Z7827" s="6">
        <f>CleanedData[[#This Row],[Purchase Amount]]*0.15</f>
        <v>56.329499999999996</v>
      </c>
      <c r="AA7827" s="6">
        <f>CleanedData[[#This Row],[Purchase Amount]]*1.15</f>
        <v>431.85949999999991</v>
      </c>
    </row>
    <row r="7828" spans="1:27" x14ac:dyDescent="0.3">
      <c r="A7828">
        <v>9456</v>
      </c>
      <c r="B7828" t="s">
        <v>8053</v>
      </c>
      <c r="C7828" s="1">
        <v>45496</v>
      </c>
      <c r="D7828">
        <v>29</v>
      </c>
      <c r="E7828" t="s">
        <v>39</v>
      </c>
      <c r="F7828" t="s">
        <v>40</v>
      </c>
      <c r="G7828" t="s">
        <v>227</v>
      </c>
      <c r="H7828">
        <v>1</v>
      </c>
      <c r="I7828" t="s">
        <v>45</v>
      </c>
      <c r="J7828" t="s">
        <v>63</v>
      </c>
      <c r="K7828" t="s">
        <v>64</v>
      </c>
      <c r="L7828" t="s">
        <v>42</v>
      </c>
      <c r="M7828" t="s">
        <v>184</v>
      </c>
      <c r="N7828" t="s">
        <v>80</v>
      </c>
      <c r="O7828" t="s">
        <v>148</v>
      </c>
      <c r="P7828" t="s">
        <v>70</v>
      </c>
      <c r="Q7828" t="s">
        <v>58</v>
      </c>
      <c r="R7828" s="6">
        <f>_xlfn.XLOOKUP(CleanedData[[#This Row],[Product]],'02_Lookup_Tables'!$A$2:$A$126,'02_Lookup_Tables'!$B$2:$B$126)</f>
        <v>22574.95</v>
      </c>
      <c r="S7828" t="str">
        <f>VLOOKUP(CleanedData[[#This Row],[Product]],'02_Lookup_Tables'!$H$2:$I$126,2,FALSE)</f>
        <v>Electronics</v>
      </c>
      <c r="T7828" t="str">
        <f>VLOOKUP(CleanedData[[#This Row],[Province]],'02_Lookup_Tables'!$D$2:$E$10,2, FALSE)</f>
        <v>Northern Region</v>
      </c>
      <c r="U7828" t="str" cm="1">
        <f t="array" ref="U7828">_xlfn.IFS(CleanedData[[#This Row],[Purchase Amount]]&lt;500,"Low",
CleanedData[[#This Row],[Purchase Amount]]&lt;5000,"Medium",
TRUE,"High")</f>
        <v>High</v>
      </c>
      <c r="V7828" t="str">
        <f>TEXT(CleanedData[[#This Row],[Date]],"mmmm")</f>
        <v>July</v>
      </c>
      <c r="W7828" t="str">
        <f>"Q"&amp;ROUNDUP(MONTH(CleanedData[[#This Row],[Date]])/3,0)</f>
        <v>Q3</v>
      </c>
      <c r="X7828" t="str">
        <f>IF(CleanedData[[#This Row],[Purchase Amount]]&gt;=5000,"Yes","No")</f>
        <v>Yes</v>
      </c>
      <c r="Y7828">
        <f>IF(CleanedData[[#This Row],[Recommend]]="Yes",1,0)</f>
        <v>1</v>
      </c>
      <c r="Z7828" s="6">
        <f>CleanedData[[#This Row],[Purchase Amount]]*0.15</f>
        <v>3386.2424999999998</v>
      </c>
      <c r="AA7828" s="6">
        <f>CleanedData[[#This Row],[Purchase Amount]]*1.15</f>
        <v>25961.192499999997</v>
      </c>
    </row>
    <row r="7829" spans="1:27" x14ac:dyDescent="0.3">
      <c r="A7829">
        <v>9459</v>
      </c>
      <c r="B7829" t="s">
        <v>8054</v>
      </c>
      <c r="C7829" s="1">
        <v>46012</v>
      </c>
      <c r="D7829">
        <v>74</v>
      </c>
      <c r="E7829" t="s">
        <v>39</v>
      </c>
      <c r="F7829" t="s">
        <v>125</v>
      </c>
      <c r="G7829" t="s">
        <v>288</v>
      </c>
      <c r="H7829">
        <v>4</v>
      </c>
      <c r="I7829" t="s">
        <v>42</v>
      </c>
      <c r="J7829" t="s">
        <v>43</v>
      </c>
      <c r="K7829" t="s">
        <v>64</v>
      </c>
      <c r="L7829" t="s">
        <v>45</v>
      </c>
      <c r="M7829" t="s">
        <v>88</v>
      </c>
      <c r="N7829" t="s">
        <v>96</v>
      </c>
      <c r="O7829" t="s">
        <v>89</v>
      </c>
      <c r="P7829" t="s">
        <v>70</v>
      </c>
      <c r="Q7829" t="s">
        <v>97</v>
      </c>
      <c r="R7829" s="6">
        <f>_xlfn.XLOOKUP(CleanedData[[#This Row],[Product]],'02_Lookup_Tables'!$A$2:$A$126,'02_Lookup_Tables'!$B$2:$B$126)</f>
        <v>605.1</v>
      </c>
      <c r="S7829" t="str">
        <f>VLOOKUP(CleanedData[[#This Row],[Product]],'02_Lookup_Tables'!$H$2:$I$126,2,FALSE)</f>
        <v>Apparel</v>
      </c>
      <c r="T7829" t="str">
        <f>VLOOKUP(CleanedData[[#This Row],[Province]],'02_Lookup_Tables'!$D$2:$E$10,2, FALSE)</f>
        <v>Western Region</v>
      </c>
      <c r="U7829" t="str" cm="1">
        <f t="array" ref="U7829">_xlfn.IFS(CleanedData[[#This Row],[Purchase Amount]]&lt;500,"Low",
CleanedData[[#This Row],[Purchase Amount]]&lt;5000,"Medium",
TRUE,"High")</f>
        <v>Medium</v>
      </c>
      <c r="V7829" t="str">
        <f>TEXT(CleanedData[[#This Row],[Date]],"mmmm")</f>
        <v>December</v>
      </c>
      <c r="W7829" t="str">
        <f>"Q"&amp;ROUNDUP(MONTH(CleanedData[[#This Row],[Date]])/3,0)</f>
        <v>Q4</v>
      </c>
      <c r="X7829" t="str">
        <f>IF(CleanedData[[#This Row],[Purchase Amount]]&gt;=5000,"Yes","No")</f>
        <v>No</v>
      </c>
      <c r="Y7829">
        <f>IF(CleanedData[[#This Row],[Recommend]]="Yes",1,0)</f>
        <v>0</v>
      </c>
      <c r="Z7829" s="6">
        <f>CleanedData[[#This Row],[Purchase Amount]]*0.15</f>
        <v>90.765000000000001</v>
      </c>
      <c r="AA7829" s="6">
        <f>CleanedData[[#This Row],[Purchase Amount]]*1.15</f>
        <v>695.86500000000001</v>
      </c>
    </row>
    <row r="7830" spans="1:27" x14ac:dyDescent="0.3">
      <c r="A7830">
        <v>9460</v>
      </c>
      <c r="B7830" t="s">
        <v>8055</v>
      </c>
      <c r="C7830" s="1">
        <v>45525</v>
      </c>
      <c r="E7830" t="s">
        <v>60</v>
      </c>
      <c r="F7830" t="s">
        <v>61</v>
      </c>
      <c r="G7830" t="s">
        <v>73</v>
      </c>
      <c r="H7830">
        <v>2</v>
      </c>
      <c r="I7830" t="s">
        <v>45</v>
      </c>
      <c r="J7830" t="s">
        <v>63</v>
      </c>
      <c r="K7830" t="s">
        <v>44</v>
      </c>
      <c r="L7830" t="s">
        <v>42</v>
      </c>
      <c r="M7830" t="s">
        <v>123</v>
      </c>
      <c r="N7830" t="s">
        <v>47</v>
      </c>
      <c r="O7830" t="s">
        <v>89</v>
      </c>
      <c r="P7830" t="s">
        <v>49</v>
      </c>
      <c r="Q7830" t="s">
        <v>166</v>
      </c>
      <c r="R7830" s="6">
        <f>_xlfn.XLOOKUP(CleanedData[[#This Row],[Product]],'02_Lookup_Tables'!$A$2:$A$126,'02_Lookup_Tables'!$B$2:$B$126)</f>
        <v>84.23</v>
      </c>
      <c r="S7830" t="str">
        <f>VLOOKUP(CleanedData[[#This Row],[Product]],'02_Lookup_Tables'!$H$2:$I$126,2,FALSE)</f>
        <v>Food</v>
      </c>
      <c r="T7830" t="str">
        <f>VLOOKUP(CleanedData[[#This Row],[Province]],'02_Lookup_Tables'!$D$2:$E$10,2, FALSE)</f>
        <v>Southern Region</v>
      </c>
      <c r="U7830" t="str" cm="1">
        <f t="array" ref="U7830">_xlfn.IFS(CleanedData[[#This Row],[Purchase Amount]]&lt;500,"Low",
CleanedData[[#This Row],[Purchase Amount]]&lt;5000,"Medium",
TRUE,"High")</f>
        <v>Low</v>
      </c>
      <c r="V7830" t="str">
        <f>TEXT(CleanedData[[#This Row],[Date]],"mmmm")</f>
        <v>August</v>
      </c>
      <c r="W7830" t="str">
        <f>"Q"&amp;ROUNDUP(MONTH(CleanedData[[#This Row],[Date]])/3,0)</f>
        <v>Q3</v>
      </c>
      <c r="X7830" t="str">
        <f>IF(CleanedData[[#This Row],[Purchase Amount]]&gt;=5000,"Yes","No")</f>
        <v>No</v>
      </c>
      <c r="Y7830">
        <f>IF(CleanedData[[#This Row],[Recommend]]="Yes",1,0)</f>
        <v>1</v>
      </c>
      <c r="Z7830" s="6">
        <f>CleanedData[[#This Row],[Purchase Amount]]*0.15</f>
        <v>12.634500000000001</v>
      </c>
      <c r="AA7830" s="6">
        <f>CleanedData[[#This Row],[Purchase Amount]]*1.15</f>
        <v>96.864499999999992</v>
      </c>
    </row>
    <row r="7831" spans="1:27" x14ac:dyDescent="0.3">
      <c r="A7831">
        <v>9461</v>
      </c>
      <c r="B7831" t="s">
        <v>8056</v>
      </c>
      <c r="C7831" s="1">
        <v>45507</v>
      </c>
      <c r="D7831">
        <v>54</v>
      </c>
      <c r="E7831" t="s">
        <v>52</v>
      </c>
      <c r="F7831" t="s">
        <v>125</v>
      </c>
      <c r="G7831" t="s">
        <v>201</v>
      </c>
      <c r="H7831">
        <v>1</v>
      </c>
      <c r="I7831" t="s">
        <v>42</v>
      </c>
      <c r="J7831" t="s">
        <v>63</v>
      </c>
      <c r="K7831" t="s">
        <v>44</v>
      </c>
      <c r="L7831" t="s">
        <v>42</v>
      </c>
      <c r="M7831" t="s">
        <v>151</v>
      </c>
      <c r="N7831" t="s">
        <v>80</v>
      </c>
      <c r="O7831" t="s">
        <v>89</v>
      </c>
      <c r="P7831" t="s">
        <v>49</v>
      </c>
      <c r="Q7831" t="s">
        <v>93</v>
      </c>
      <c r="R7831" s="6">
        <f>_xlfn.XLOOKUP(CleanedData[[#This Row],[Product]],'02_Lookup_Tables'!$A$2:$A$126,'02_Lookup_Tables'!$B$2:$B$126)</f>
        <v>755.66</v>
      </c>
      <c r="S7831" t="str">
        <f>VLOOKUP(CleanedData[[#This Row],[Product]],'02_Lookup_Tables'!$H$2:$I$126,2,FALSE)</f>
        <v>Home &amp; Living</v>
      </c>
      <c r="T7831" t="str">
        <f>VLOOKUP(CleanedData[[#This Row],[Province]],'02_Lookup_Tables'!$D$2:$E$10,2, FALSE)</f>
        <v>Western Region</v>
      </c>
      <c r="U7831" t="str" cm="1">
        <f t="array" ref="U7831">_xlfn.IFS(CleanedData[[#This Row],[Purchase Amount]]&lt;500,"Low",
CleanedData[[#This Row],[Purchase Amount]]&lt;5000,"Medium",
TRUE,"High")</f>
        <v>Medium</v>
      </c>
      <c r="V7831" t="str">
        <f>TEXT(CleanedData[[#This Row],[Date]],"mmmm")</f>
        <v>August</v>
      </c>
      <c r="W7831" t="str">
        <f>"Q"&amp;ROUNDUP(MONTH(CleanedData[[#This Row],[Date]])/3,0)</f>
        <v>Q3</v>
      </c>
      <c r="X7831" t="str">
        <f>IF(CleanedData[[#This Row],[Purchase Amount]]&gt;=5000,"Yes","No")</f>
        <v>No</v>
      </c>
      <c r="Y7831">
        <f>IF(CleanedData[[#This Row],[Recommend]]="Yes",1,0)</f>
        <v>0</v>
      </c>
      <c r="Z7831" s="6">
        <f>CleanedData[[#This Row],[Purchase Amount]]*0.15</f>
        <v>113.34899999999999</v>
      </c>
      <c r="AA7831" s="6">
        <f>CleanedData[[#This Row],[Purchase Amount]]*1.15</f>
        <v>869.0089999999999</v>
      </c>
    </row>
    <row r="7832" spans="1:27" x14ac:dyDescent="0.3">
      <c r="A7832">
        <v>9463</v>
      </c>
      <c r="B7832" t="s">
        <v>8057</v>
      </c>
      <c r="C7832" s="1">
        <v>45933</v>
      </c>
      <c r="D7832">
        <v>55</v>
      </c>
      <c r="E7832" t="s">
        <v>60</v>
      </c>
      <c r="F7832" t="s">
        <v>40</v>
      </c>
      <c r="G7832" t="s">
        <v>84</v>
      </c>
      <c r="H7832">
        <v>1</v>
      </c>
      <c r="I7832" t="s">
        <v>42</v>
      </c>
      <c r="J7832" t="s">
        <v>54</v>
      </c>
      <c r="K7832" t="s">
        <v>44</v>
      </c>
      <c r="L7832" t="s">
        <v>45</v>
      </c>
      <c r="M7832" t="s">
        <v>136</v>
      </c>
      <c r="N7832" t="s">
        <v>80</v>
      </c>
      <c r="O7832" t="s">
        <v>89</v>
      </c>
      <c r="P7832" t="s">
        <v>49</v>
      </c>
      <c r="Q7832" t="s">
        <v>50</v>
      </c>
      <c r="R7832" s="6">
        <f>_xlfn.XLOOKUP(CleanedData[[#This Row],[Product]],'02_Lookup_Tables'!$A$2:$A$126,'02_Lookup_Tables'!$B$2:$B$126)</f>
        <v>1158.56</v>
      </c>
      <c r="S7832" t="str">
        <f>VLOOKUP(CleanedData[[#This Row],[Product]],'02_Lookup_Tables'!$H$2:$I$126,2,FALSE)</f>
        <v>Toys &amp; Games</v>
      </c>
      <c r="T7832" t="str">
        <f>VLOOKUP(CleanedData[[#This Row],[Province]],'02_Lookup_Tables'!$D$2:$E$10,2, FALSE)</f>
        <v>Northern Region</v>
      </c>
      <c r="U7832" t="str" cm="1">
        <f t="array" ref="U7832">_xlfn.IFS(CleanedData[[#This Row],[Purchase Amount]]&lt;500,"Low",
CleanedData[[#This Row],[Purchase Amount]]&lt;5000,"Medium",
TRUE,"High")</f>
        <v>Medium</v>
      </c>
      <c r="V7832" t="str">
        <f>TEXT(CleanedData[[#This Row],[Date]],"mmmm")</f>
        <v>October</v>
      </c>
      <c r="W7832" t="str">
        <f>"Q"&amp;ROUNDUP(MONTH(CleanedData[[#This Row],[Date]])/3,0)</f>
        <v>Q4</v>
      </c>
      <c r="X7832" t="str">
        <f>IF(CleanedData[[#This Row],[Purchase Amount]]&gt;=5000,"Yes","No")</f>
        <v>No</v>
      </c>
      <c r="Y7832">
        <f>IF(CleanedData[[#This Row],[Recommend]]="Yes",1,0)</f>
        <v>0</v>
      </c>
      <c r="Z7832" s="6">
        <f>CleanedData[[#This Row],[Purchase Amount]]*0.15</f>
        <v>173.78399999999999</v>
      </c>
      <c r="AA7832" s="6">
        <f>CleanedData[[#This Row],[Purchase Amount]]*1.15</f>
        <v>1332.3439999999998</v>
      </c>
    </row>
    <row r="7833" spans="1:27" x14ac:dyDescent="0.3">
      <c r="A7833">
        <v>9464</v>
      </c>
      <c r="B7833" t="s">
        <v>8058</v>
      </c>
      <c r="C7833" s="1">
        <v>45874</v>
      </c>
      <c r="D7833">
        <v>34</v>
      </c>
      <c r="E7833" t="s">
        <v>52</v>
      </c>
      <c r="F7833" t="s">
        <v>83</v>
      </c>
      <c r="G7833" t="s">
        <v>133</v>
      </c>
      <c r="H7833">
        <v>5</v>
      </c>
      <c r="I7833" t="s">
        <v>45</v>
      </c>
      <c r="J7833" t="s">
        <v>43</v>
      </c>
      <c r="K7833" t="s">
        <v>64</v>
      </c>
      <c r="L7833" t="s">
        <v>45</v>
      </c>
      <c r="M7833" t="s">
        <v>231</v>
      </c>
      <c r="N7833" t="s">
        <v>57</v>
      </c>
      <c r="O7833" t="s">
        <v>89</v>
      </c>
      <c r="P7833" t="s">
        <v>70</v>
      </c>
      <c r="Q7833" t="s">
        <v>58</v>
      </c>
      <c r="R7833" s="6">
        <f>_xlfn.XLOOKUP(CleanedData[[#This Row],[Product]],'02_Lookup_Tables'!$A$2:$A$126,'02_Lookup_Tables'!$B$2:$B$126)</f>
        <v>1734</v>
      </c>
      <c r="S7833" t="str">
        <f>VLOOKUP(CleanedData[[#This Row],[Product]],'02_Lookup_Tables'!$H$2:$I$126,2,FALSE)</f>
        <v>Home &amp; Living</v>
      </c>
      <c r="T7833" t="str">
        <f>VLOOKUP(CleanedData[[#This Row],[Province]],'02_Lookup_Tables'!$D$2:$E$10,2, FALSE)</f>
        <v>Western Region</v>
      </c>
      <c r="U7833" t="str" cm="1">
        <f t="array" ref="U7833">_xlfn.IFS(CleanedData[[#This Row],[Purchase Amount]]&lt;500,"Low",
CleanedData[[#This Row],[Purchase Amount]]&lt;5000,"Medium",
TRUE,"High")</f>
        <v>Medium</v>
      </c>
      <c r="V7833" t="str">
        <f>TEXT(CleanedData[[#This Row],[Date]],"mmmm")</f>
        <v>August</v>
      </c>
      <c r="W7833" t="str">
        <f>"Q"&amp;ROUNDUP(MONTH(CleanedData[[#This Row],[Date]])/3,0)</f>
        <v>Q3</v>
      </c>
      <c r="X7833" t="str">
        <f>IF(CleanedData[[#This Row],[Purchase Amount]]&gt;=5000,"Yes","No")</f>
        <v>No</v>
      </c>
      <c r="Y7833">
        <f>IF(CleanedData[[#This Row],[Recommend]]="Yes",1,0)</f>
        <v>1</v>
      </c>
      <c r="Z7833" s="6">
        <f>CleanedData[[#This Row],[Purchase Amount]]*0.15</f>
        <v>260.09999999999997</v>
      </c>
      <c r="AA7833" s="6">
        <f>CleanedData[[#This Row],[Purchase Amount]]*1.15</f>
        <v>1994.1</v>
      </c>
    </row>
    <row r="7834" spans="1:27" x14ac:dyDescent="0.3">
      <c r="A7834">
        <v>9465</v>
      </c>
      <c r="B7834" t="s">
        <v>8059</v>
      </c>
      <c r="C7834" s="1">
        <v>45911</v>
      </c>
      <c r="D7834">
        <v>48</v>
      </c>
      <c r="E7834" t="s">
        <v>52</v>
      </c>
      <c r="F7834" t="s">
        <v>40</v>
      </c>
      <c r="G7834" t="s">
        <v>225</v>
      </c>
      <c r="H7834">
        <v>4</v>
      </c>
      <c r="I7834" t="s">
        <v>42</v>
      </c>
      <c r="J7834" t="s">
        <v>54</v>
      </c>
      <c r="K7834" t="s">
        <v>44</v>
      </c>
      <c r="L7834" t="s">
        <v>45</v>
      </c>
      <c r="M7834" t="s">
        <v>136</v>
      </c>
      <c r="N7834" t="s">
        <v>96</v>
      </c>
      <c r="O7834" t="s">
        <v>89</v>
      </c>
      <c r="P7834" t="s">
        <v>70</v>
      </c>
      <c r="Q7834" t="s">
        <v>93</v>
      </c>
      <c r="R7834" s="6">
        <f>_xlfn.XLOOKUP(CleanedData[[#This Row],[Product]],'02_Lookup_Tables'!$A$2:$A$126,'02_Lookup_Tables'!$B$2:$B$126)</f>
        <v>1094.3699999999999</v>
      </c>
      <c r="S7834" t="str">
        <f>VLOOKUP(CleanedData[[#This Row],[Product]],'02_Lookup_Tables'!$H$2:$I$126,2,FALSE)</f>
        <v>Apparel</v>
      </c>
      <c r="T7834" t="str">
        <f>VLOOKUP(CleanedData[[#This Row],[Province]],'02_Lookup_Tables'!$D$2:$E$10,2, FALSE)</f>
        <v>Northern Region</v>
      </c>
      <c r="U7834" t="str" cm="1">
        <f t="array" ref="U7834">_xlfn.IFS(CleanedData[[#This Row],[Purchase Amount]]&lt;500,"Low",
CleanedData[[#This Row],[Purchase Amount]]&lt;5000,"Medium",
TRUE,"High")</f>
        <v>Medium</v>
      </c>
      <c r="V7834" t="str">
        <f>TEXT(CleanedData[[#This Row],[Date]],"mmmm")</f>
        <v>September</v>
      </c>
      <c r="W7834" t="str">
        <f>"Q"&amp;ROUNDUP(MONTH(CleanedData[[#This Row],[Date]])/3,0)</f>
        <v>Q3</v>
      </c>
      <c r="X7834" t="str">
        <f>IF(CleanedData[[#This Row],[Purchase Amount]]&gt;=5000,"Yes","No")</f>
        <v>No</v>
      </c>
      <c r="Y7834">
        <f>IF(CleanedData[[#This Row],[Recommend]]="Yes",1,0)</f>
        <v>0</v>
      </c>
      <c r="Z7834" s="6">
        <f>CleanedData[[#This Row],[Purchase Amount]]*0.15</f>
        <v>164.15549999999999</v>
      </c>
      <c r="AA7834" s="6">
        <f>CleanedData[[#This Row],[Purchase Amount]]*1.15</f>
        <v>1258.5254999999997</v>
      </c>
    </row>
    <row r="7835" spans="1:27" x14ac:dyDescent="0.3">
      <c r="A7835">
        <v>9466</v>
      </c>
      <c r="B7835" t="s">
        <v>8060</v>
      </c>
      <c r="C7835" s="1">
        <v>45302</v>
      </c>
      <c r="D7835">
        <v>76</v>
      </c>
      <c r="E7835" t="s">
        <v>52</v>
      </c>
      <c r="F7835" t="s">
        <v>108</v>
      </c>
      <c r="G7835" t="s">
        <v>266</v>
      </c>
      <c r="H7835">
        <v>1</v>
      </c>
      <c r="I7835" t="s">
        <v>45</v>
      </c>
      <c r="J7835" t="s">
        <v>74</v>
      </c>
      <c r="K7835" t="s">
        <v>55</v>
      </c>
      <c r="L7835" t="s">
        <v>45</v>
      </c>
      <c r="M7835" t="s">
        <v>231</v>
      </c>
      <c r="N7835" t="s">
        <v>80</v>
      </c>
      <c r="O7835" t="s">
        <v>89</v>
      </c>
      <c r="P7835" t="s">
        <v>49</v>
      </c>
      <c r="Q7835" t="s">
        <v>97</v>
      </c>
      <c r="R7835" s="6">
        <f>_xlfn.XLOOKUP(CleanedData[[#This Row],[Product]],'02_Lookup_Tables'!$A$2:$A$126,'02_Lookup_Tables'!$B$2:$B$126)</f>
        <v>2951.61</v>
      </c>
      <c r="S7835" t="str">
        <f>VLOOKUP(CleanedData[[#This Row],[Product]],'02_Lookup_Tables'!$H$2:$I$126,2,FALSE)</f>
        <v>Beauty &amp; Personal Care</v>
      </c>
      <c r="T7835" t="str">
        <f>VLOOKUP(CleanedData[[#This Row],[Province]],'02_Lookup_Tables'!$D$2:$E$10,2, FALSE)</f>
        <v>Gauteng Region</v>
      </c>
      <c r="U7835" t="str" cm="1">
        <f t="array" ref="U7835">_xlfn.IFS(CleanedData[[#This Row],[Purchase Amount]]&lt;500,"Low",
CleanedData[[#This Row],[Purchase Amount]]&lt;5000,"Medium",
TRUE,"High")</f>
        <v>Medium</v>
      </c>
      <c r="V7835" t="str">
        <f>TEXT(CleanedData[[#This Row],[Date]],"mmmm")</f>
        <v>January</v>
      </c>
      <c r="W7835" t="str">
        <f>"Q"&amp;ROUNDUP(MONTH(CleanedData[[#This Row],[Date]])/3,0)</f>
        <v>Q1</v>
      </c>
      <c r="X7835" t="str">
        <f>IF(CleanedData[[#This Row],[Purchase Amount]]&gt;=5000,"Yes","No")</f>
        <v>No</v>
      </c>
      <c r="Y7835">
        <f>IF(CleanedData[[#This Row],[Recommend]]="Yes",1,0)</f>
        <v>1</v>
      </c>
      <c r="Z7835" s="6">
        <f>CleanedData[[#This Row],[Purchase Amount]]*0.15</f>
        <v>442.74150000000003</v>
      </c>
      <c r="AA7835" s="6">
        <f>CleanedData[[#This Row],[Purchase Amount]]*1.15</f>
        <v>3394.3514999999998</v>
      </c>
    </row>
    <row r="7836" spans="1:27" x14ac:dyDescent="0.3">
      <c r="A7836">
        <v>9467</v>
      </c>
      <c r="B7836" t="s">
        <v>8061</v>
      </c>
      <c r="C7836" s="1">
        <v>45714</v>
      </c>
      <c r="D7836">
        <v>57</v>
      </c>
      <c r="E7836" t="s">
        <v>60</v>
      </c>
      <c r="F7836" t="s">
        <v>72</v>
      </c>
      <c r="G7836" t="s">
        <v>284</v>
      </c>
      <c r="H7836">
        <v>4</v>
      </c>
      <c r="I7836" t="s">
        <v>45</v>
      </c>
      <c r="J7836" t="s">
        <v>63</v>
      </c>
      <c r="K7836" t="s">
        <v>55</v>
      </c>
      <c r="L7836" t="s">
        <v>45</v>
      </c>
      <c r="M7836" t="s">
        <v>165</v>
      </c>
      <c r="N7836" t="s">
        <v>96</v>
      </c>
      <c r="O7836" t="s">
        <v>89</v>
      </c>
      <c r="P7836" t="s">
        <v>70</v>
      </c>
      <c r="Q7836" t="s">
        <v>50</v>
      </c>
      <c r="R7836" s="6">
        <f>_xlfn.XLOOKUP(CleanedData[[#This Row],[Product]],'02_Lookup_Tables'!$A$2:$A$126,'02_Lookup_Tables'!$B$2:$B$126)</f>
        <v>6698.54</v>
      </c>
      <c r="S7836" t="str">
        <f>VLOOKUP(CleanedData[[#This Row],[Product]],'02_Lookup_Tables'!$H$2:$I$126,2,FALSE)</f>
        <v>Electronics</v>
      </c>
      <c r="T7836" t="str">
        <f>VLOOKUP(CleanedData[[#This Row],[Province]],'02_Lookup_Tables'!$D$2:$E$10,2, FALSE)</f>
        <v>Central Region</v>
      </c>
      <c r="U7836" t="str" cm="1">
        <f t="array" ref="U7836">_xlfn.IFS(CleanedData[[#This Row],[Purchase Amount]]&lt;500,"Low",
CleanedData[[#This Row],[Purchase Amount]]&lt;5000,"Medium",
TRUE,"High")</f>
        <v>High</v>
      </c>
      <c r="V7836" t="str">
        <f>TEXT(CleanedData[[#This Row],[Date]],"mmmm")</f>
        <v>February</v>
      </c>
      <c r="W7836" t="str">
        <f>"Q"&amp;ROUNDUP(MONTH(CleanedData[[#This Row],[Date]])/3,0)</f>
        <v>Q1</v>
      </c>
      <c r="X7836" t="str">
        <f>IF(CleanedData[[#This Row],[Purchase Amount]]&gt;=5000,"Yes","No")</f>
        <v>Yes</v>
      </c>
      <c r="Y7836">
        <f>IF(CleanedData[[#This Row],[Recommend]]="Yes",1,0)</f>
        <v>1</v>
      </c>
      <c r="Z7836" s="6">
        <f>CleanedData[[#This Row],[Purchase Amount]]*0.15</f>
        <v>1004.7809999999999</v>
      </c>
      <c r="AA7836" s="6">
        <f>CleanedData[[#This Row],[Purchase Amount]]*1.15</f>
        <v>7703.320999999999</v>
      </c>
    </row>
    <row r="7837" spans="1:27" x14ac:dyDescent="0.3">
      <c r="A7837">
        <v>9469</v>
      </c>
      <c r="B7837" t="s">
        <v>8062</v>
      </c>
      <c r="C7837" s="1">
        <v>45514</v>
      </c>
      <c r="D7837">
        <v>68</v>
      </c>
      <c r="E7837" t="s">
        <v>39</v>
      </c>
      <c r="F7837" t="s">
        <v>61</v>
      </c>
      <c r="G7837" t="s">
        <v>243</v>
      </c>
      <c r="H7837">
        <v>4</v>
      </c>
      <c r="I7837" t="s">
        <v>42</v>
      </c>
      <c r="J7837" t="s">
        <v>69</v>
      </c>
      <c r="K7837" t="s">
        <v>44</v>
      </c>
      <c r="L7837" t="s">
        <v>45</v>
      </c>
      <c r="M7837" t="s">
        <v>112</v>
      </c>
      <c r="N7837" t="s">
        <v>96</v>
      </c>
      <c r="O7837" t="s">
        <v>48</v>
      </c>
      <c r="P7837" t="s">
        <v>49</v>
      </c>
      <c r="Q7837" t="s">
        <v>97</v>
      </c>
      <c r="R7837" s="6">
        <f>_xlfn.XLOOKUP(CleanedData[[#This Row],[Product]],'02_Lookup_Tables'!$A$2:$A$126,'02_Lookup_Tables'!$B$2:$B$126)</f>
        <v>551.66</v>
      </c>
      <c r="S7837" t="str">
        <f>VLOOKUP(CleanedData[[#This Row],[Product]],'02_Lookup_Tables'!$H$2:$I$126,2,FALSE)</f>
        <v>Accessories</v>
      </c>
      <c r="T7837" t="str">
        <f>VLOOKUP(CleanedData[[#This Row],[Province]],'02_Lookup_Tables'!$D$2:$E$10,2, FALSE)</f>
        <v>Southern Region</v>
      </c>
      <c r="U7837" t="str" cm="1">
        <f t="array" ref="U7837">_xlfn.IFS(CleanedData[[#This Row],[Purchase Amount]]&lt;500,"Low",
CleanedData[[#This Row],[Purchase Amount]]&lt;5000,"Medium",
TRUE,"High")</f>
        <v>Medium</v>
      </c>
      <c r="V7837" t="str">
        <f>TEXT(CleanedData[[#This Row],[Date]],"mmmm")</f>
        <v>August</v>
      </c>
      <c r="W7837" t="str">
        <f>"Q"&amp;ROUNDUP(MONTH(CleanedData[[#This Row],[Date]])/3,0)</f>
        <v>Q3</v>
      </c>
      <c r="X7837" t="str">
        <f>IF(CleanedData[[#This Row],[Purchase Amount]]&gt;=5000,"Yes","No")</f>
        <v>No</v>
      </c>
      <c r="Y7837">
        <f>IF(CleanedData[[#This Row],[Recommend]]="Yes",1,0)</f>
        <v>0</v>
      </c>
      <c r="Z7837" s="6">
        <f>CleanedData[[#This Row],[Purchase Amount]]*0.15</f>
        <v>82.748999999999995</v>
      </c>
      <c r="AA7837" s="6">
        <f>CleanedData[[#This Row],[Purchase Amount]]*1.15</f>
        <v>634.40899999999988</v>
      </c>
    </row>
    <row r="7838" spans="1:27" x14ac:dyDescent="0.3">
      <c r="A7838">
        <v>9471</v>
      </c>
      <c r="B7838" t="s">
        <v>8063</v>
      </c>
      <c r="C7838" s="1">
        <v>45995</v>
      </c>
      <c r="D7838">
        <v>52</v>
      </c>
      <c r="E7838" t="s">
        <v>52</v>
      </c>
      <c r="F7838" t="s">
        <v>108</v>
      </c>
      <c r="G7838" t="s">
        <v>365</v>
      </c>
      <c r="H7838">
        <v>1</v>
      </c>
      <c r="I7838" t="s">
        <v>45</v>
      </c>
      <c r="J7838" t="s">
        <v>54</v>
      </c>
      <c r="K7838" t="s">
        <v>44</v>
      </c>
      <c r="L7838" t="s">
        <v>42</v>
      </c>
      <c r="M7838" t="s">
        <v>75</v>
      </c>
      <c r="N7838" t="s">
        <v>80</v>
      </c>
      <c r="O7838" t="s">
        <v>89</v>
      </c>
      <c r="P7838" t="s">
        <v>49</v>
      </c>
      <c r="Q7838" t="s">
        <v>93</v>
      </c>
      <c r="R7838" s="6">
        <f>_xlfn.XLOOKUP(CleanedData[[#This Row],[Product]],'02_Lookup_Tables'!$A$2:$A$126,'02_Lookup_Tables'!$B$2:$B$126)</f>
        <v>105.11</v>
      </c>
      <c r="S7838" t="str">
        <f>VLOOKUP(CleanedData[[#This Row],[Product]],'02_Lookup_Tables'!$H$2:$I$126,2,FALSE)</f>
        <v>Beauty &amp; Personal Care</v>
      </c>
      <c r="T7838" t="str">
        <f>VLOOKUP(CleanedData[[#This Row],[Province]],'02_Lookup_Tables'!$D$2:$E$10,2, FALSE)</f>
        <v>Gauteng Region</v>
      </c>
      <c r="U7838" t="str" cm="1">
        <f t="array" ref="U7838">_xlfn.IFS(CleanedData[[#This Row],[Purchase Amount]]&lt;500,"Low",
CleanedData[[#This Row],[Purchase Amount]]&lt;5000,"Medium",
TRUE,"High")</f>
        <v>Low</v>
      </c>
      <c r="V7838" t="str">
        <f>TEXT(CleanedData[[#This Row],[Date]],"mmmm")</f>
        <v>December</v>
      </c>
      <c r="W7838" t="str">
        <f>"Q"&amp;ROUNDUP(MONTH(CleanedData[[#This Row],[Date]])/3,0)</f>
        <v>Q4</v>
      </c>
      <c r="X7838" t="str">
        <f>IF(CleanedData[[#This Row],[Purchase Amount]]&gt;=5000,"Yes","No")</f>
        <v>No</v>
      </c>
      <c r="Y7838">
        <f>IF(CleanedData[[#This Row],[Recommend]]="Yes",1,0)</f>
        <v>1</v>
      </c>
      <c r="Z7838" s="6">
        <f>CleanedData[[#This Row],[Purchase Amount]]*0.15</f>
        <v>15.766499999999999</v>
      </c>
      <c r="AA7838" s="6">
        <f>CleanedData[[#This Row],[Purchase Amount]]*1.15</f>
        <v>120.87649999999999</v>
      </c>
    </row>
    <row r="7839" spans="1:27" x14ac:dyDescent="0.3">
      <c r="A7839">
        <v>9472</v>
      </c>
      <c r="B7839" t="s">
        <v>8064</v>
      </c>
      <c r="C7839" s="1">
        <v>45340</v>
      </c>
      <c r="D7839">
        <v>58</v>
      </c>
      <c r="E7839" t="s">
        <v>60</v>
      </c>
      <c r="F7839" t="s">
        <v>68</v>
      </c>
      <c r="G7839" t="s">
        <v>460</v>
      </c>
      <c r="H7839">
        <v>1</v>
      </c>
      <c r="I7839" t="s">
        <v>42</v>
      </c>
      <c r="J7839" t="s">
        <v>54</v>
      </c>
      <c r="K7839" t="s">
        <v>55</v>
      </c>
      <c r="L7839" t="s">
        <v>45</v>
      </c>
      <c r="M7839" t="s">
        <v>147</v>
      </c>
      <c r="N7839" t="s">
        <v>80</v>
      </c>
      <c r="O7839" t="s">
        <v>148</v>
      </c>
      <c r="P7839" t="s">
        <v>70</v>
      </c>
      <c r="Q7839" t="s">
        <v>50</v>
      </c>
      <c r="R7839" s="6">
        <f>_xlfn.XLOOKUP(CleanedData[[#This Row],[Product]],'02_Lookup_Tables'!$A$2:$A$126,'02_Lookup_Tables'!$B$2:$B$126)</f>
        <v>880.49</v>
      </c>
      <c r="S7839" t="str">
        <f>VLOOKUP(CleanedData[[#This Row],[Product]],'02_Lookup_Tables'!$H$2:$I$126,2,FALSE)</f>
        <v>Home Devices</v>
      </c>
      <c r="T7839" t="str">
        <f>VLOOKUP(CleanedData[[#This Row],[Province]],'02_Lookup_Tables'!$D$2:$E$10,2, FALSE)</f>
        <v>Northern Region</v>
      </c>
      <c r="U7839" t="str" cm="1">
        <f t="array" ref="U7839">_xlfn.IFS(CleanedData[[#This Row],[Purchase Amount]]&lt;500,"Low",
CleanedData[[#This Row],[Purchase Amount]]&lt;5000,"Medium",
TRUE,"High")</f>
        <v>Medium</v>
      </c>
      <c r="V7839" t="str">
        <f>TEXT(CleanedData[[#This Row],[Date]],"mmmm")</f>
        <v>February</v>
      </c>
      <c r="W7839" t="str">
        <f>"Q"&amp;ROUNDUP(MONTH(CleanedData[[#This Row],[Date]])/3,0)</f>
        <v>Q1</v>
      </c>
      <c r="X7839" t="str">
        <f>IF(CleanedData[[#This Row],[Purchase Amount]]&gt;=5000,"Yes","No")</f>
        <v>No</v>
      </c>
      <c r="Y7839">
        <f>IF(CleanedData[[#This Row],[Recommend]]="Yes",1,0)</f>
        <v>0</v>
      </c>
      <c r="Z7839" s="6">
        <f>CleanedData[[#This Row],[Purchase Amount]]*0.15</f>
        <v>132.0735</v>
      </c>
      <c r="AA7839" s="6">
        <f>CleanedData[[#This Row],[Purchase Amount]]*1.15</f>
        <v>1012.5635</v>
      </c>
    </row>
    <row r="7840" spans="1:27" x14ac:dyDescent="0.3">
      <c r="A7840">
        <v>9473</v>
      </c>
      <c r="B7840" t="s">
        <v>8065</v>
      </c>
      <c r="C7840" s="1">
        <v>45532</v>
      </c>
      <c r="D7840">
        <v>54</v>
      </c>
      <c r="E7840" t="s">
        <v>39</v>
      </c>
      <c r="F7840" t="s">
        <v>83</v>
      </c>
      <c r="G7840" t="s">
        <v>463</v>
      </c>
      <c r="H7840">
        <v>2</v>
      </c>
      <c r="I7840" t="s">
        <v>45</v>
      </c>
      <c r="J7840" t="s">
        <v>63</v>
      </c>
      <c r="K7840" t="s">
        <v>44</v>
      </c>
      <c r="L7840" t="s">
        <v>45</v>
      </c>
      <c r="M7840" t="s">
        <v>196</v>
      </c>
      <c r="N7840" t="s">
        <v>47</v>
      </c>
      <c r="O7840" t="s">
        <v>89</v>
      </c>
      <c r="P7840" t="s">
        <v>49</v>
      </c>
      <c r="Q7840" t="s">
        <v>93</v>
      </c>
      <c r="R7840" s="6">
        <f>_xlfn.XLOOKUP(CleanedData[[#This Row],[Product]],'02_Lookup_Tables'!$A$2:$A$126,'02_Lookup_Tables'!$B$2:$B$126)</f>
        <v>470.6</v>
      </c>
      <c r="S7840" t="str">
        <f>VLOOKUP(CleanedData[[#This Row],[Product]],'02_Lookup_Tables'!$H$2:$I$126,2,FALSE)</f>
        <v>Toys &amp; Games</v>
      </c>
      <c r="T7840" t="str">
        <f>VLOOKUP(CleanedData[[#This Row],[Province]],'02_Lookup_Tables'!$D$2:$E$10,2, FALSE)</f>
        <v>Western Region</v>
      </c>
      <c r="U7840" t="str" cm="1">
        <f t="array" ref="U7840">_xlfn.IFS(CleanedData[[#This Row],[Purchase Amount]]&lt;500,"Low",
CleanedData[[#This Row],[Purchase Amount]]&lt;5000,"Medium",
TRUE,"High")</f>
        <v>Low</v>
      </c>
      <c r="V7840" t="str">
        <f>TEXT(CleanedData[[#This Row],[Date]],"mmmm")</f>
        <v>August</v>
      </c>
      <c r="W7840" t="str">
        <f>"Q"&amp;ROUNDUP(MONTH(CleanedData[[#This Row],[Date]])/3,0)</f>
        <v>Q3</v>
      </c>
      <c r="X7840" t="str">
        <f>IF(CleanedData[[#This Row],[Purchase Amount]]&gt;=5000,"Yes","No")</f>
        <v>No</v>
      </c>
      <c r="Y7840">
        <f>IF(CleanedData[[#This Row],[Recommend]]="Yes",1,0)</f>
        <v>1</v>
      </c>
      <c r="Z7840" s="6">
        <f>CleanedData[[#This Row],[Purchase Amount]]*0.15</f>
        <v>70.59</v>
      </c>
      <c r="AA7840" s="6">
        <f>CleanedData[[#This Row],[Purchase Amount]]*1.15</f>
        <v>541.18999999999994</v>
      </c>
    </row>
    <row r="7841" spans="1:27" x14ac:dyDescent="0.3">
      <c r="A7841">
        <v>9474</v>
      </c>
      <c r="B7841" t="s">
        <v>8066</v>
      </c>
      <c r="C7841" s="1">
        <v>45736</v>
      </c>
      <c r="D7841">
        <v>50</v>
      </c>
      <c r="E7841" t="s">
        <v>60</v>
      </c>
      <c r="F7841" t="s">
        <v>125</v>
      </c>
      <c r="G7841" t="s">
        <v>389</v>
      </c>
      <c r="H7841">
        <v>5</v>
      </c>
      <c r="I7841" t="s">
        <v>42</v>
      </c>
      <c r="J7841" t="s">
        <v>43</v>
      </c>
      <c r="K7841" t="s">
        <v>44</v>
      </c>
      <c r="L7841" t="s">
        <v>45</v>
      </c>
      <c r="M7841" t="s">
        <v>92</v>
      </c>
      <c r="N7841" t="s">
        <v>57</v>
      </c>
      <c r="O7841" t="s">
        <v>89</v>
      </c>
      <c r="P7841" t="s">
        <v>70</v>
      </c>
      <c r="Q7841" t="s">
        <v>93</v>
      </c>
      <c r="R7841" s="6">
        <f>_xlfn.XLOOKUP(CleanedData[[#This Row],[Product]],'02_Lookup_Tables'!$A$2:$A$126,'02_Lookup_Tables'!$B$2:$B$126)</f>
        <v>5432.76</v>
      </c>
      <c r="S7841" t="str">
        <f>VLOOKUP(CleanedData[[#This Row],[Product]],'02_Lookup_Tables'!$H$2:$I$126,2,FALSE)</f>
        <v>Home Devices</v>
      </c>
      <c r="T7841" t="str">
        <f>VLOOKUP(CleanedData[[#This Row],[Province]],'02_Lookup_Tables'!$D$2:$E$10,2, FALSE)</f>
        <v>Western Region</v>
      </c>
      <c r="U7841" t="str" cm="1">
        <f t="array" ref="U7841">_xlfn.IFS(CleanedData[[#This Row],[Purchase Amount]]&lt;500,"Low",
CleanedData[[#This Row],[Purchase Amount]]&lt;5000,"Medium",
TRUE,"High")</f>
        <v>High</v>
      </c>
      <c r="V7841" t="str">
        <f>TEXT(CleanedData[[#This Row],[Date]],"mmmm")</f>
        <v>March</v>
      </c>
      <c r="W7841" t="str">
        <f>"Q"&amp;ROUNDUP(MONTH(CleanedData[[#This Row],[Date]])/3,0)</f>
        <v>Q1</v>
      </c>
      <c r="X7841" t="str">
        <f>IF(CleanedData[[#This Row],[Purchase Amount]]&gt;=5000,"Yes","No")</f>
        <v>Yes</v>
      </c>
      <c r="Y7841">
        <f>IF(CleanedData[[#This Row],[Recommend]]="Yes",1,0)</f>
        <v>0</v>
      </c>
      <c r="Z7841" s="6">
        <f>CleanedData[[#This Row],[Purchase Amount]]*0.15</f>
        <v>814.91399999999999</v>
      </c>
      <c r="AA7841" s="6">
        <f>CleanedData[[#This Row],[Purchase Amount]]*1.15</f>
        <v>6247.674</v>
      </c>
    </row>
    <row r="7842" spans="1:27" x14ac:dyDescent="0.3">
      <c r="A7842">
        <v>9475</v>
      </c>
      <c r="B7842" t="s">
        <v>8067</v>
      </c>
      <c r="C7842" s="1">
        <v>45326</v>
      </c>
      <c r="D7842">
        <v>80</v>
      </c>
      <c r="E7842" t="s">
        <v>60</v>
      </c>
      <c r="F7842" t="s">
        <v>68</v>
      </c>
      <c r="G7842" t="s">
        <v>636</v>
      </c>
      <c r="H7842">
        <v>3</v>
      </c>
      <c r="I7842" t="s">
        <v>45</v>
      </c>
      <c r="J7842" t="s">
        <v>63</v>
      </c>
      <c r="K7842" t="s">
        <v>64</v>
      </c>
      <c r="L7842" t="s">
        <v>42</v>
      </c>
      <c r="M7842" t="s">
        <v>106</v>
      </c>
      <c r="N7842" t="s">
        <v>48</v>
      </c>
      <c r="O7842" t="s">
        <v>148</v>
      </c>
      <c r="P7842" t="s">
        <v>49</v>
      </c>
      <c r="Q7842" t="s">
        <v>97</v>
      </c>
      <c r="R7842" s="6">
        <f>_xlfn.XLOOKUP(CleanedData[[#This Row],[Product]],'02_Lookup_Tables'!$A$2:$A$126,'02_Lookup_Tables'!$B$2:$B$126)</f>
        <v>6581.78</v>
      </c>
      <c r="S7842" t="str">
        <f>VLOOKUP(CleanedData[[#This Row],[Product]],'02_Lookup_Tables'!$H$2:$I$126,2,FALSE)</f>
        <v>Electronics</v>
      </c>
      <c r="T7842" t="str">
        <f>VLOOKUP(CleanedData[[#This Row],[Province]],'02_Lookup_Tables'!$D$2:$E$10,2, FALSE)</f>
        <v>Northern Region</v>
      </c>
      <c r="U7842" t="str" cm="1">
        <f t="array" ref="U7842">_xlfn.IFS(CleanedData[[#This Row],[Purchase Amount]]&lt;500,"Low",
CleanedData[[#This Row],[Purchase Amount]]&lt;5000,"Medium",
TRUE,"High")</f>
        <v>High</v>
      </c>
      <c r="V7842" t="str">
        <f>TEXT(CleanedData[[#This Row],[Date]],"mmmm")</f>
        <v>February</v>
      </c>
      <c r="W7842" t="str">
        <f>"Q"&amp;ROUNDUP(MONTH(CleanedData[[#This Row],[Date]])/3,0)</f>
        <v>Q1</v>
      </c>
      <c r="X7842" t="str">
        <f>IF(CleanedData[[#This Row],[Purchase Amount]]&gt;=5000,"Yes","No")</f>
        <v>Yes</v>
      </c>
      <c r="Y7842">
        <f>IF(CleanedData[[#This Row],[Recommend]]="Yes",1,0)</f>
        <v>1</v>
      </c>
      <c r="Z7842" s="6">
        <f>CleanedData[[#This Row],[Purchase Amount]]*0.15</f>
        <v>987.26699999999994</v>
      </c>
      <c r="AA7842" s="6">
        <f>CleanedData[[#This Row],[Purchase Amount]]*1.15</f>
        <v>7569.0469999999996</v>
      </c>
    </row>
    <row r="7843" spans="1:27" x14ac:dyDescent="0.3">
      <c r="A7843">
        <v>9476</v>
      </c>
      <c r="B7843" t="s">
        <v>8068</v>
      </c>
      <c r="C7843" s="1">
        <v>45461</v>
      </c>
      <c r="D7843">
        <v>27</v>
      </c>
      <c r="E7843" t="s">
        <v>39</v>
      </c>
      <c r="F7843" t="s">
        <v>77</v>
      </c>
      <c r="G7843" t="s">
        <v>378</v>
      </c>
      <c r="H7843">
        <v>5</v>
      </c>
      <c r="I7843" t="s">
        <v>42</v>
      </c>
      <c r="J7843" t="s">
        <v>54</v>
      </c>
      <c r="K7843" t="s">
        <v>55</v>
      </c>
      <c r="L7843" t="s">
        <v>42</v>
      </c>
      <c r="M7843" t="s">
        <v>208</v>
      </c>
      <c r="N7843" t="s">
        <v>57</v>
      </c>
      <c r="O7843" t="s">
        <v>89</v>
      </c>
      <c r="P7843" t="s">
        <v>70</v>
      </c>
      <c r="Q7843" t="s">
        <v>58</v>
      </c>
      <c r="R7843" s="6">
        <f>_xlfn.XLOOKUP(CleanedData[[#This Row],[Product]],'02_Lookup_Tables'!$A$2:$A$126,'02_Lookup_Tables'!$B$2:$B$126)</f>
        <v>40.11</v>
      </c>
      <c r="S7843" t="str">
        <f>VLOOKUP(CleanedData[[#This Row],[Product]],'02_Lookup_Tables'!$H$2:$I$126,2,FALSE)</f>
        <v>Food</v>
      </c>
      <c r="T7843" t="str">
        <f>VLOOKUP(CleanedData[[#This Row],[Province]],'02_Lookup_Tables'!$D$2:$E$10,2, FALSE)</f>
        <v>Central Region</v>
      </c>
      <c r="U7843" t="str" cm="1">
        <f t="array" ref="U7843">_xlfn.IFS(CleanedData[[#This Row],[Purchase Amount]]&lt;500,"Low",
CleanedData[[#This Row],[Purchase Amount]]&lt;5000,"Medium",
TRUE,"High")</f>
        <v>Low</v>
      </c>
      <c r="V7843" t="str">
        <f>TEXT(CleanedData[[#This Row],[Date]],"mmmm")</f>
        <v>June</v>
      </c>
      <c r="W7843" t="str">
        <f>"Q"&amp;ROUNDUP(MONTH(CleanedData[[#This Row],[Date]])/3,0)</f>
        <v>Q2</v>
      </c>
      <c r="X7843" t="str">
        <f>IF(CleanedData[[#This Row],[Purchase Amount]]&gt;=5000,"Yes","No")</f>
        <v>No</v>
      </c>
      <c r="Y7843">
        <f>IF(CleanedData[[#This Row],[Recommend]]="Yes",1,0)</f>
        <v>0</v>
      </c>
      <c r="Z7843" s="6">
        <f>CleanedData[[#This Row],[Purchase Amount]]*0.15</f>
        <v>6.0164999999999997</v>
      </c>
      <c r="AA7843" s="6">
        <f>CleanedData[[#This Row],[Purchase Amount]]*1.15</f>
        <v>46.126499999999993</v>
      </c>
    </row>
    <row r="7844" spans="1:27" x14ac:dyDescent="0.3">
      <c r="A7844">
        <v>9477</v>
      </c>
      <c r="B7844" t="s">
        <v>8069</v>
      </c>
      <c r="C7844" s="1">
        <v>45811</v>
      </c>
      <c r="D7844">
        <v>78</v>
      </c>
      <c r="E7844" t="s">
        <v>60</v>
      </c>
      <c r="F7844" t="s">
        <v>83</v>
      </c>
      <c r="G7844" t="s">
        <v>122</v>
      </c>
      <c r="H7844">
        <v>1</v>
      </c>
      <c r="I7844" t="s">
        <v>45</v>
      </c>
      <c r="J7844" t="s">
        <v>63</v>
      </c>
      <c r="K7844" t="s">
        <v>64</v>
      </c>
      <c r="L7844" t="s">
        <v>42</v>
      </c>
      <c r="M7844" t="s">
        <v>65</v>
      </c>
      <c r="N7844" t="s">
        <v>80</v>
      </c>
      <c r="O7844" t="s">
        <v>89</v>
      </c>
      <c r="P7844" t="s">
        <v>49</v>
      </c>
      <c r="Q7844" t="s">
        <v>97</v>
      </c>
      <c r="R7844" s="6">
        <f>_xlfn.XLOOKUP(CleanedData[[#This Row],[Product]],'02_Lookup_Tables'!$A$2:$A$126,'02_Lookup_Tables'!$B$2:$B$126)</f>
        <v>1712.08</v>
      </c>
      <c r="S7844" t="str">
        <f>VLOOKUP(CleanedData[[#This Row],[Product]],'02_Lookup_Tables'!$H$2:$I$126,2,FALSE)</f>
        <v>Home &amp; Living</v>
      </c>
      <c r="T7844" t="str">
        <f>VLOOKUP(CleanedData[[#This Row],[Province]],'02_Lookup_Tables'!$D$2:$E$10,2, FALSE)</f>
        <v>Western Region</v>
      </c>
      <c r="U7844" t="str" cm="1">
        <f t="array" ref="U7844">_xlfn.IFS(CleanedData[[#This Row],[Purchase Amount]]&lt;500,"Low",
CleanedData[[#This Row],[Purchase Amount]]&lt;5000,"Medium",
TRUE,"High")</f>
        <v>Medium</v>
      </c>
      <c r="V7844" t="str">
        <f>TEXT(CleanedData[[#This Row],[Date]],"mmmm")</f>
        <v>June</v>
      </c>
      <c r="W7844" t="str">
        <f>"Q"&amp;ROUNDUP(MONTH(CleanedData[[#This Row],[Date]])/3,0)</f>
        <v>Q2</v>
      </c>
      <c r="X7844" t="str">
        <f>IF(CleanedData[[#This Row],[Purchase Amount]]&gt;=5000,"Yes","No")</f>
        <v>No</v>
      </c>
      <c r="Y7844">
        <f>IF(CleanedData[[#This Row],[Recommend]]="Yes",1,0)</f>
        <v>1</v>
      </c>
      <c r="Z7844" s="6">
        <f>CleanedData[[#This Row],[Purchase Amount]]*0.15</f>
        <v>256.81199999999995</v>
      </c>
      <c r="AA7844" s="6">
        <f>CleanedData[[#This Row],[Purchase Amount]]*1.15</f>
        <v>1968.8919999999998</v>
      </c>
    </row>
    <row r="7845" spans="1:27" x14ac:dyDescent="0.3">
      <c r="A7845">
        <v>9478</v>
      </c>
      <c r="B7845" t="s">
        <v>8070</v>
      </c>
      <c r="C7845" s="1">
        <v>45569</v>
      </c>
      <c r="D7845">
        <v>48</v>
      </c>
      <c r="E7845" t="s">
        <v>52</v>
      </c>
      <c r="F7845" t="s">
        <v>61</v>
      </c>
      <c r="G7845" t="s">
        <v>668</v>
      </c>
      <c r="H7845">
        <v>1</v>
      </c>
      <c r="I7845" t="s">
        <v>42</v>
      </c>
      <c r="J7845" t="s">
        <v>63</v>
      </c>
      <c r="K7845" t="s">
        <v>55</v>
      </c>
      <c r="L7845" t="s">
        <v>45</v>
      </c>
      <c r="M7845" t="s">
        <v>180</v>
      </c>
      <c r="N7845" t="s">
        <v>80</v>
      </c>
      <c r="O7845" t="s">
        <v>89</v>
      </c>
      <c r="P7845" t="s">
        <v>49</v>
      </c>
      <c r="Q7845" t="s">
        <v>93</v>
      </c>
      <c r="R7845" s="6">
        <f>_xlfn.XLOOKUP(CleanedData[[#This Row],[Product]],'02_Lookup_Tables'!$A$2:$A$126,'02_Lookup_Tables'!$B$2:$B$126)</f>
        <v>301.58</v>
      </c>
      <c r="S7845" t="str">
        <f>VLOOKUP(CleanedData[[#This Row],[Product]],'02_Lookup_Tables'!$H$2:$I$126,2,FALSE)</f>
        <v>Food</v>
      </c>
      <c r="T7845" t="str">
        <f>VLOOKUP(CleanedData[[#This Row],[Province]],'02_Lookup_Tables'!$D$2:$E$10,2, FALSE)</f>
        <v>Southern Region</v>
      </c>
      <c r="U7845" t="str" cm="1">
        <f t="array" ref="U7845">_xlfn.IFS(CleanedData[[#This Row],[Purchase Amount]]&lt;500,"Low",
CleanedData[[#This Row],[Purchase Amount]]&lt;5000,"Medium",
TRUE,"High")</f>
        <v>Low</v>
      </c>
      <c r="V7845" t="str">
        <f>TEXT(CleanedData[[#This Row],[Date]],"mmmm")</f>
        <v>October</v>
      </c>
      <c r="W7845" t="str">
        <f>"Q"&amp;ROUNDUP(MONTH(CleanedData[[#This Row],[Date]])/3,0)</f>
        <v>Q4</v>
      </c>
      <c r="X7845" t="str">
        <f>IF(CleanedData[[#This Row],[Purchase Amount]]&gt;=5000,"Yes","No")</f>
        <v>No</v>
      </c>
      <c r="Y7845">
        <f>IF(CleanedData[[#This Row],[Recommend]]="Yes",1,0)</f>
        <v>0</v>
      </c>
      <c r="Z7845" s="6">
        <f>CleanedData[[#This Row],[Purchase Amount]]*0.15</f>
        <v>45.236999999999995</v>
      </c>
      <c r="AA7845" s="6">
        <f>CleanedData[[#This Row],[Purchase Amount]]*1.15</f>
        <v>346.81699999999995</v>
      </c>
    </row>
    <row r="7846" spans="1:27" x14ac:dyDescent="0.3">
      <c r="A7846">
        <v>9480</v>
      </c>
      <c r="B7846" t="s">
        <v>8071</v>
      </c>
      <c r="C7846" s="1">
        <v>45972</v>
      </c>
      <c r="D7846">
        <v>64</v>
      </c>
      <c r="E7846" t="s">
        <v>52</v>
      </c>
      <c r="F7846" t="s">
        <v>68</v>
      </c>
      <c r="G7846" t="s">
        <v>317</v>
      </c>
      <c r="H7846">
        <v>4</v>
      </c>
      <c r="I7846" t="s">
        <v>42</v>
      </c>
      <c r="J7846" t="s">
        <v>69</v>
      </c>
      <c r="K7846" t="s">
        <v>64</v>
      </c>
      <c r="L7846" t="s">
        <v>45</v>
      </c>
      <c r="M7846" t="s">
        <v>123</v>
      </c>
      <c r="N7846" t="s">
        <v>96</v>
      </c>
      <c r="O7846" t="s">
        <v>89</v>
      </c>
      <c r="P7846" t="s">
        <v>70</v>
      </c>
      <c r="Q7846" t="s">
        <v>50</v>
      </c>
      <c r="R7846" s="6">
        <f>_xlfn.XLOOKUP(CleanedData[[#This Row],[Product]],'02_Lookup_Tables'!$A$2:$A$126,'02_Lookup_Tables'!$B$2:$B$126)</f>
        <v>10347.709999999999</v>
      </c>
      <c r="S7846" t="str">
        <f>VLOOKUP(CleanedData[[#This Row],[Product]],'02_Lookup_Tables'!$H$2:$I$126,2,FALSE)</f>
        <v>Home Devices</v>
      </c>
      <c r="T7846" t="str">
        <f>VLOOKUP(CleanedData[[#This Row],[Province]],'02_Lookup_Tables'!$D$2:$E$10,2, FALSE)</f>
        <v>Northern Region</v>
      </c>
      <c r="U7846" t="str" cm="1">
        <f t="array" ref="U7846">_xlfn.IFS(CleanedData[[#This Row],[Purchase Amount]]&lt;500,"Low",
CleanedData[[#This Row],[Purchase Amount]]&lt;5000,"Medium",
TRUE,"High")</f>
        <v>High</v>
      </c>
      <c r="V7846" t="str">
        <f>TEXT(CleanedData[[#This Row],[Date]],"mmmm")</f>
        <v>November</v>
      </c>
      <c r="W7846" t="str">
        <f>"Q"&amp;ROUNDUP(MONTH(CleanedData[[#This Row],[Date]])/3,0)</f>
        <v>Q4</v>
      </c>
      <c r="X7846" t="str">
        <f>IF(CleanedData[[#This Row],[Purchase Amount]]&gt;=5000,"Yes","No")</f>
        <v>Yes</v>
      </c>
      <c r="Y7846">
        <f>IF(CleanedData[[#This Row],[Recommend]]="Yes",1,0)</f>
        <v>0</v>
      </c>
      <c r="Z7846" s="6">
        <f>CleanedData[[#This Row],[Purchase Amount]]*0.15</f>
        <v>1552.1564999999998</v>
      </c>
      <c r="AA7846" s="6">
        <f>CleanedData[[#This Row],[Purchase Amount]]*1.15</f>
        <v>11899.866499999998</v>
      </c>
    </row>
    <row r="7847" spans="1:27" x14ac:dyDescent="0.3">
      <c r="A7847">
        <v>9481</v>
      </c>
      <c r="B7847" t="s">
        <v>8072</v>
      </c>
      <c r="C7847" s="1">
        <v>45649</v>
      </c>
      <c r="D7847">
        <v>40</v>
      </c>
      <c r="E7847" t="s">
        <v>39</v>
      </c>
      <c r="F7847" t="s">
        <v>130</v>
      </c>
      <c r="G7847" t="s">
        <v>179</v>
      </c>
      <c r="H7847">
        <v>1</v>
      </c>
      <c r="I7847" t="s">
        <v>45</v>
      </c>
      <c r="J7847" t="s">
        <v>74</v>
      </c>
      <c r="K7847" t="s">
        <v>64</v>
      </c>
      <c r="L7847" t="s">
        <v>45</v>
      </c>
      <c r="M7847" t="s">
        <v>75</v>
      </c>
      <c r="N7847" t="s">
        <v>80</v>
      </c>
      <c r="O7847" t="s">
        <v>89</v>
      </c>
      <c r="P7847" t="s">
        <v>49</v>
      </c>
      <c r="Q7847" t="s">
        <v>81</v>
      </c>
      <c r="R7847" s="6">
        <f>_xlfn.XLOOKUP(CleanedData[[#This Row],[Product]],'02_Lookup_Tables'!$A$2:$A$126,'02_Lookup_Tables'!$B$2:$B$126)</f>
        <v>54.82</v>
      </c>
      <c r="S7847" t="str">
        <f>VLOOKUP(CleanedData[[#This Row],[Product]],'02_Lookup_Tables'!$H$2:$I$126,2,FALSE)</f>
        <v>Food</v>
      </c>
      <c r="T7847" t="str">
        <f>VLOOKUP(CleanedData[[#This Row],[Province]],'02_Lookup_Tables'!$D$2:$E$10,2, FALSE)</f>
        <v>Eastern Region</v>
      </c>
      <c r="U7847" t="str" cm="1">
        <f t="array" ref="U7847">_xlfn.IFS(CleanedData[[#This Row],[Purchase Amount]]&lt;500,"Low",
CleanedData[[#This Row],[Purchase Amount]]&lt;5000,"Medium",
TRUE,"High")</f>
        <v>Low</v>
      </c>
      <c r="V7847" t="str">
        <f>TEXT(CleanedData[[#This Row],[Date]],"mmmm")</f>
        <v>December</v>
      </c>
      <c r="W7847" t="str">
        <f>"Q"&amp;ROUNDUP(MONTH(CleanedData[[#This Row],[Date]])/3,0)</f>
        <v>Q4</v>
      </c>
      <c r="X7847" t="str">
        <f>IF(CleanedData[[#This Row],[Purchase Amount]]&gt;=5000,"Yes","No")</f>
        <v>No</v>
      </c>
      <c r="Y7847">
        <f>IF(CleanedData[[#This Row],[Recommend]]="Yes",1,0)</f>
        <v>1</v>
      </c>
      <c r="Z7847" s="6">
        <f>CleanedData[[#This Row],[Purchase Amount]]*0.15</f>
        <v>8.222999999999999</v>
      </c>
      <c r="AA7847" s="6">
        <f>CleanedData[[#This Row],[Purchase Amount]]*1.15</f>
        <v>63.042999999999992</v>
      </c>
    </row>
    <row r="7848" spans="1:27" x14ac:dyDescent="0.3">
      <c r="A7848">
        <v>9482</v>
      </c>
      <c r="B7848" t="s">
        <v>8073</v>
      </c>
      <c r="C7848" s="1">
        <v>45356</v>
      </c>
      <c r="D7848">
        <v>25</v>
      </c>
      <c r="E7848" t="s">
        <v>52</v>
      </c>
      <c r="F7848" t="s">
        <v>68</v>
      </c>
      <c r="G7848" t="s">
        <v>301</v>
      </c>
      <c r="H7848">
        <v>5</v>
      </c>
      <c r="I7848" t="s">
        <v>42</v>
      </c>
      <c r="J7848" t="s">
        <v>69</v>
      </c>
      <c r="K7848" t="s">
        <v>55</v>
      </c>
      <c r="L7848" t="s">
        <v>45</v>
      </c>
      <c r="M7848" t="s">
        <v>196</v>
      </c>
      <c r="N7848" t="s">
        <v>57</v>
      </c>
      <c r="O7848" t="s">
        <v>89</v>
      </c>
      <c r="P7848" t="s">
        <v>70</v>
      </c>
      <c r="Q7848" t="s">
        <v>58</v>
      </c>
      <c r="R7848" s="6">
        <f>_xlfn.XLOOKUP(CleanedData[[#This Row],[Product]],'02_Lookup_Tables'!$A$2:$A$126,'02_Lookup_Tables'!$B$2:$B$126)</f>
        <v>1000.7</v>
      </c>
      <c r="S7848" t="str">
        <f>VLOOKUP(CleanedData[[#This Row],[Product]],'02_Lookup_Tables'!$H$2:$I$126,2,FALSE)</f>
        <v>Toys &amp; Games</v>
      </c>
      <c r="T7848" t="str">
        <f>VLOOKUP(CleanedData[[#This Row],[Province]],'02_Lookup_Tables'!$D$2:$E$10,2, FALSE)</f>
        <v>Northern Region</v>
      </c>
      <c r="U7848" t="str" cm="1">
        <f t="array" ref="U7848">_xlfn.IFS(CleanedData[[#This Row],[Purchase Amount]]&lt;500,"Low",
CleanedData[[#This Row],[Purchase Amount]]&lt;5000,"Medium",
TRUE,"High")</f>
        <v>Medium</v>
      </c>
      <c r="V7848" t="str">
        <f>TEXT(CleanedData[[#This Row],[Date]],"mmmm")</f>
        <v>March</v>
      </c>
      <c r="W7848" t="str">
        <f>"Q"&amp;ROUNDUP(MONTH(CleanedData[[#This Row],[Date]])/3,0)</f>
        <v>Q1</v>
      </c>
      <c r="X7848" t="str">
        <f>IF(CleanedData[[#This Row],[Purchase Amount]]&gt;=5000,"Yes","No")</f>
        <v>No</v>
      </c>
      <c r="Y7848">
        <f>IF(CleanedData[[#This Row],[Recommend]]="Yes",1,0)</f>
        <v>0</v>
      </c>
      <c r="Z7848" s="6">
        <f>CleanedData[[#This Row],[Purchase Amount]]*0.15</f>
        <v>150.10499999999999</v>
      </c>
      <c r="AA7848" s="6">
        <f>CleanedData[[#This Row],[Purchase Amount]]*1.15</f>
        <v>1150.8050000000001</v>
      </c>
    </row>
    <row r="7849" spans="1:27" x14ac:dyDescent="0.3">
      <c r="A7849">
        <v>9484</v>
      </c>
      <c r="B7849" t="s">
        <v>8074</v>
      </c>
      <c r="C7849" s="1">
        <v>45734</v>
      </c>
      <c r="D7849">
        <v>44</v>
      </c>
      <c r="E7849" t="s">
        <v>60</v>
      </c>
      <c r="F7849" t="s">
        <v>77</v>
      </c>
      <c r="G7849" t="s">
        <v>362</v>
      </c>
      <c r="H7849">
        <v>3</v>
      </c>
      <c r="I7849" t="s">
        <v>42</v>
      </c>
      <c r="J7849" t="s">
        <v>69</v>
      </c>
      <c r="K7849" t="s">
        <v>55</v>
      </c>
      <c r="L7849" t="s">
        <v>42</v>
      </c>
      <c r="M7849" t="s">
        <v>100</v>
      </c>
      <c r="N7849" t="s">
        <v>48</v>
      </c>
      <c r="O7849" t="s">
        <v>48</v>
      </c>
      <c r="P7849" t="s">
        <v>70</v>
      </c>
      <c r="Q7849" t="s">
        <v>81</v>
      </c>
      <c r="R7849" s="6">
        <f>_xlfn.XLOOKUP(CleanedData[[#This Row],[Product]],'02_Lookup_Tables'!$A$2:$A$126,'02_Lookup_Tables'!$B$2:$B$126)</f>
        <v>1746.77</v>
      </c>
      <c r="S7849" t="str">
        <f>VLOOKUP(CleanedData[[#This Row],[Product]],'02_Lookup_Tables'!$H$2:$I$126,2,FALSE)</f>
        <v>Home Devices</v>
      </c>
      <c r="T7849" t="str">
        <f>VLOOKUP(CleanedData[[#This Row],[Province]],'02_Lookup_Tables'!$D$2:$E$10,2, FALSE)</f>
        <v>Central Region</v>
      </c>
      <c r="U7849" t="str" cm="1">
        <f t="array" ref="U7849">_xlfn.IFS(CleanedData[[#This Row],[Purchase Amount]]&lt;500,"Low",
CleanedData[[#This Row],[Purchase Amount]]&lt;5000,"Medium",
TRUE,"High")</f>
        <v>Medium</v>
      </c>
      <c r="V7849" t="str">
        <f>TEXT(CleanedData[[#This Row],[Date]],"mmmm")</f>
        <v>March</v>
      </c>
      <c r="W7849" t="str">
        <f>"Q"&amp;ROUNDUP(MONTH(CleanedData[[#This Row],[Date]])/3,0)</f>
        <v>Q1</v>
      </c>
      <c r="X7849" t="str">
        <f>IF(CleanedData[[#This Row],[Purchase Amount]]&gt;=5000,"Yes","No")</f>
        <v>No</v>
      </c>
      <c r="Y7849">
        <f>IF(CleanedData[[#This Row],[Recommend]]="Yes",1,0)</f>
        <v>0</v>
      </c>
      <c r="Z7849" s="6">
        <f>CleanedData[[#This Row],[Purchase Amount]]*0.15</f>
        <v>262.01549999999997</v>
      </c>
      <c r="AA7849" s="6">
        <f>CleanedData[[#This Row],[Purchase Amount]]*1.15</f>
        <v>2008.7854999999997</v>
      </c>
    </row>
    <row r="7850" spans="1:27" x14ac:dyDescent="0.3">
      <c r="A7850">
        <v>9485</v>
      </c>
      <c r="B7850" t="s">
        <v>8075</v>
      </c>
      <c r="C7850" s="1">
        <v>45585</v>
      </c>
      <c r="D7850">
        <v>67</v>
      </c>
      <c r="E7850" t="s">
        <v>39</v>
      </c>
      <c r="F7850" t="s">
        <v>68</v>
      </c>
      <c r="G7850" t="s">
        <v>347</v>
      </c>
      <c r="H7850">
        <v>4</v>
      </c>
      <c r="I7850" t="s">
        <v>42</v>
      </c>
      <c r="J7850" t="s">
        <v>63</v>
      </c>
      <c r="K7850" t="s">
        <v>44</v>
      </c>
      <c r="L7850" t="s">
        <v>42</v>
      </c>
      <c r="M7850" t="s">
        <v>184</v>
      </c>
      <c r="N7850" t="s">
        <v>96</v>
      </c>
      <c r="O7850" t="s">
        <v>148</v>
      </c>
      <c r="P7850" t="s">
        <v>49</v>
      </c>
      <c r="Q7850" t="s">
        <v>97</v>
      </c>
      <c r="R7850" s="6">
        <f>_xlfn.XLOOKUP(CleanedData[[#This Row],[Product]],'02_Lookup_Tables'!$A$2:$A$126,'02_Lookup_Tables'!$B$2:$B$126)</f>
        <v>16523.5</v>
      </c>
      <c r="S7850" t="str">
        <f>VLOOKUP(CleanedData[[#This Row],[Product]],'02_Lookup_Tables'!$H$2:$I$126,2,FALSE)</f>
        <v>Electronics</v>
      </c>
      <c r="T7850" t="str">
        <f>VLOOKUP(CleanedData[[#This Row],[Province]],'02_Lookup_Tables'!$D$2:$E$10,2, FALSE)</f>
        <v>Northern Region</v>
      </c>
      <c r="U7850" t="str" cm="1">
        <f t="array" ref="U7850">_xlfn.IFS(CleanedData[[#This Row],[Purchase Amount]]&lt;500,"Low",
CleanedData[[#This Row],[Purchase Amount]]&lt;5000,"Medium",
TRUE,"High")</f>
        <v>High</v>
      </c>
      <c r="V7850" t="str">
        <f>TEXT(CleanedData[[#This Row],[Date]],"mmmm")</f>
        <v>October</v>
      </c>
      <c r="W7850" t="str">
        <f>"Q"&amp;ROUNDUP(MONTH(CleanedData[[#This Row],[Date]])/3,0)</f>
        <v>Q4</v>
      </c>
      <c r="X7850" t="str">
        <f>IF(CleanedData[[#This Row],[Purchase Amount]]&gt;=5000,"Yes","No")</f>
        <v>Yes</v>
      </c>
      <c r="Y7850">
        <f>IF(CleanedData[[#This Row],[Recommend]]="Yes",1,0)</f>
        <v>0</v>
      </c>
      <c r="Z7850" s="6">
        <f>CleanedData[[#This Row],[Purchase Amount]]*0.15</f>
        <v>2478.5250000000001</v>
      </c>
      <c r="AA7850" s="6">
        <f>CleanedData[[#This Row],[Purchase Amount]]*1.15</f>
        <v>19002.024999999998</v>
      </c>
    </row>
    <row r="7851" spans="1:27" x14ac:dyDescent="0.3">
      <c r="A7851">
        <v>9486</v>
      </c>
      <c r="B7851" t="s">
        <v>8076</v>
      </c>
      <c r="C7851" s="1">
        <v>45412</v>
      </c>
      <c r="D7851">
        <v>27</v>
      </c>
      <c r="E7851" t="s">
        <v>52</v>
      </c>
      <c r="F7851" t="s">
        <v>77</v>
      </c>
      <c r="G7851" t="s">
        <v>284</v>
      </c>
      <c r="H7851">
        <v>2</v>
      </c>
      <c r="I7851" t="s">
        <v>45</v>
      </c>
      <c r="J7851" t="s">
        <v>63</v>
      </c>
      <c r="K7851" t="s">
        <v>64</v>
      </c>
      <c r="L7851" t="s">
        <v>42</v>
      </c>
      <c r="M7851" t="s">
        <v>180</v>
      </c>
      <c r="N7851" t="s">
        <v>47</v>
      </c>
      <c r="O7851" t="s">
        <v>89</v>
      </c>
      <c r="P7851" t="s">
        <v>49</v>
      </c>
      <c r="Q7851" t="s">
        <v>58</v>
      </c>
      <c r="R7851" s="6">
        <f>_xlfn.XLOOKUP(CleanedData[[#This Row],[Product]],'02_Lookup_Tables'!$A$2:$A$126,'02_Lookup_Tables'!$B$2:$B$126)</f>
        <v>6698.54</v>
      </c>
      <c r="S7851" t="str">
        <f>VLOOKUP(CleanedData[[#This Row],[Product]],'02_Lookup_Tables'!$H$2:$I$126,2,FALSE)</f>
        <v>Electronics</v>
      </c>
      <c r="T7851" t="str">
        <f>VLOOKUP(CleanedData[[#This Row],[Province]],'02_Lookup_Tables'!$D$2:$E$10,2, FALSE)</f>
        <v>Central Region</v>
      </c>
      <c r="U7851" t="str" cm="1">
        <f t="array" ref="U7851">_xlfn.IFS(CleanedData[[#This Row],[Purchase Amount]]&lt;500,"Low",
CleanedData[[#This Row],[Purchase Amount]]&lt;5000,"Medium",
TRUE,"High")</f>
        <v>High</v>
      </c>
      <c r="V7851" t="str">
        <f>TEXT(CleanedData[[#This Row],[Date]],"mmmm")</f>
        <v>April</v>
      </c>
      <c r="W7851" t="str">
        <f>"Q"&amp;ROUNDUP(MONTH(CleanedData[[#This Row],[Date]])/3,0)</f>
        <v>Q2</v>
      </c>
      <c r="X7851" t="str">
        <f>IF(CleanedData[[#This Row],[Purchase Amount]]&gt;=5000,"Yes","No")</f>
        <v>Yes</v>
      </c>
      <c r="Y7851">
        <f>IF(CleanedData[[#This Row],[Recommend]]="Yes",1,0)</f>
        <v>1</v>
      </c>
      <c r="Z7851" s="6">
        <f>CleanedData[[#This Row],[Purchase Amount]]*0.15</f>
        <v>1004.7809999999999</v>
      </c>
      <c r="AA7851" s="6">
        <f>CleanedData[[#This Row],[Purchase Amount]]*1.15</f>
        <v>7703.320999999999</v>
      </c>
    </row>
    <row r="7852" spans="1:27" x14ac:dyDescent="0.3">
      <c r="A7852">
        <v>9487</v>
      </c>
      <c r="B7852" t="s">
        <v>8077</v>
      </c>
      <c r="C7852" s="1">
        <v>45797</v>
      </c>
      <c r="D7852">
        <v>45</v>
      </c>
      <c r="E7852" t="s">
        <v>60</v>
      </c>
      <c r="F7852" t="s">
        <v>40</v>
      </c>
      <c r="G7852" t="s">
        <v>243</v>
      </c>
      <c r="H7852">
        <v>5</v>
      </c>
      <c r="I7852" t="s">
        <v>45</v>
      </c>
      <c r="J7852" t="s">
        <v>54</v>
      </c>
      <c r="K7852" t="s">
        <v>64</v>
      </c>
      <c r="L7852" t="s">
        <v>42</v>
      </c>
      <c r="M7852" t="s">
        <v>196</v>
      </c>
      <c r="N7852" t="s">
        <v>57</v>
      </c>
      <c r="O7852" t="s">
        <v>89</v>
      </c>
      <c r="P7852" t="s">
        <v>70</v>
      </c>
      <c r="Q7852" t="s">
        <v>93</v>
      </c>
      <c r="R7852" s="6">
        <f>_xlfn.XLOOKUP(CleanedData[[#This Row],[Product]],'02_Lookup_Tables'!$A$2:$A$126,'02_Lookup_Tables'!$B$2:$B$126)</f>
        <v>551.66</v>
      </c>
      <c r="S7852" t="str">
        <f>VLOOKUP(CleanedData[[#This Row],[Product]],'02_Lookup_Tables'!$H$2:$I$126,2,FALSE)</f>
        <v>Accessories</v>
      </c>
      <c r="T7852" t="str">
        <f>VLOOKUP(CleanedData[[#This Row],[Province]],'02_Lookup_Tables'!$D$2:$E$10,2, FALSE)</f>
        <v>Northern Region</v>
      </c>
      <c r="U7852" t="str" cm="1">
        <f t="array" ref="U7852">_xlfn.IFS(CleanedData[[#This Row],[Purchase Amount]]&lt;500,"Low",
CleanedData[[#This Row],[Purchase Amount]]&lt;5000,"Medium",
TRUE,"High")</f>
        <v>Medium</v>
      </c>
      <c r="V7852" t="str">
        <f>TEXT(CleanedData[[#This Row],[Date]],"mmmm")</f>
        <v>May</v>
      </c>
      <c r="W7852" t="str">
        <f>"Q"&amp;ROUNDUP(MONTH(CleanedData[[#This Row],[Date]])/3,0)</f>
        <v>Q2</v>
      </c>
      <c r="X7852" t="str">
        <f>IF(CleanedData[[#This Row],[Purchase Amount]]&gt;=5000,"Yes","No")</f>
        <v>No</v>
      </c>
      <c r="Y7852">
        <f>IF(CleanedData[[#This Row],[Recommend]]="Yes",1,0)</f>
        <v>1</v>
      </c>
      <c r="Z7852" s="6">
        <f>CleanedData[[#This Row],[Purchase Amount]]*0.15</f>
        <v>82.748999999999995</v>
      </c>
      <c r="AA7852" s="6">
        <f>CleanedData[[#This Row],[Purchase Amount]]*1.15</f>
        <v>634.40899999999988</v>
      </c>
    </row>
    <row r="7853" spans="1:27" x14ac:dyDescent="0.3">
      <c r="A7853">
        <v>9488</v>
      </c>
      <c r="B7853" t="s">
        <v>8078</v>
      </c>
      <c r="C7853" s="1">
        <v>45755</v>
      </c>
      <c r="D7853">
        <v>46</v>
      </c>
      <c r="E7853" t="s">
        <v>60</v>
      </c>
      <c r="F7853" t="s">
        <v>61</v>
      </c>
      <c r="G7853" t="s">
        <v>472</v>
      </c>
      <c r="H7853">
        <v>1</v>
      </c>
      <c r="I7853" t="s">
        <v>42</v>
      </c>
      <c r="J7853" t="s">
        <v>54</v>
      </c>
      <c r="K7853" t="s">
        <v>55</v>
      </c>
      <c r="L7853" t="s">
        <v>42</v>
      </c>
      <c r="M7853" t="s">
        <v>88</v>
      </c>
      <c r="N7853" t="s">
        <v>80</v>
      </c>
      <c r="O7853" t="s">
        <v>89</v>
      </c>
      <c r="P7853" t="s">
        <v>49</v>
      </c>
      <c r="Q7853" t="s">
        <v>93</v>
      </c>
      <c r="R7853" s="6">
        <f>_xlfn.XLOOKUP(CleanedData[[#This Row],[Product]],'02_Lookup_Tables'!$A$2:$A$126,'02_Lookup_Tables'!$B$2:$B$126)</f>
        <v>2216.12</v>
      </c>
      <c r="S7853" t="str">
        <f>VLOOKUP(CleanedData[[#This Row],[Product]],'02_Lookup_Tables'!$H$2:$I$126,2,FALSE)</f>
        <v>Beauty &amp; Personal Care</v>
      </c>
      <c r="T7853" t="str">
        <f>VLOOKUP(CleanedData[[#This Row],[Province]],'02_Lookup_Tables'!$D$2:$E$10,2, FALSE)</f>
        <v>Southern Region</v>
      </c>
      <c r="U7853" t="str" cm="1">
        <f t="array" ref="U7853">_xlfn.IFS(CleanedData[[#This Row],[Purchase Amount]]&lt;500,"Low",
CleanedData[[#This Row],[Purchase Amount]]&lt;5000,"Medium",
TRUE,"High")</f>
        <v>Medium</v>
      </c>
      <c r="V7853" t="str">
        <f>TEXT(CleanedData[[#This Row],[Date]],"mmmm")</f>
        <v>April</v>
      </c>
      <c r="W7853" t="str">
        <f>"Q"&amp;ROUNDUP(MONTH(CleanedData[[#This Row],[Date]])/3,0)</f>
        <v>Q2</v>
      </c>
      <c r="X7853" t="str">
        <f>IF(CleanedData[[#This Row],[Purchase Amount]]&gt;=5000,"Yes","No")</f>
        <v>No</v>
      </c>
      <c r="Y7853">
        <f>IF(CleanedData[[#This Row],[Recommend]]="Yes",1,0)</f>
        <v>0</v>
      </c>
      <c r="Z7853" s="6">
        <f>CleanedData[[#This Row],[Purchase Amount]]*0.15</f>
        <v>332.41799999999995</v>
      </c>
      <c r="AA7853" s="6">
        <f>CleanedData[[#This Row],[Purchase Amount]]*1.15</f>
        <v>2548.5379999999996</v>
      </c>
    </row>
    <row r="7854" spans="1:27" x14ac:dyDescent="0.3">
      <c r="A7854">
        <v>9489</v>
      </c>
      <c r="B7854" t="s">
        <v>8079</v>
      </c>
      <c r="C7854" s="1">
        <v>45727</v>
      </c>
      <c r="D7854">
        <v>46</v>
      </c>
      <c r="E7854" t="s">
        <v>52</v>
      </c>
      <c r="F7854" t="s">
        <v>130</v>
      </c>
      <c r="G7854" t="s">
        <v>519</v>
      </c>
      <c r="H7854">
        <v>5</v>
      </c>
      <c r="I7854" t="s">
        <v>42</v>
      </c>
      <c r="J7854" t="s">
        <v>43</v>
      </c>
      <c r="K7854" t="s">
        <v>55</v>
      </c>
      <c r="L7854" t="s">
        <v>45</v>
      </c>
      <c r="M7854" t="s">
        <v>88</v>
      </c>
      <c r="N7854" t="s">
        <v>57</v>
      </c>
      <c r="O7854" t="s">
        <v>89</v>
      </c>
      <c r="P7854" t="s">
        <v>70</v>
      </c>
      <c r="Q7854" t="s">
        <v>93</v>
      </c>
      <c r="R7854" s="6">
        <f>_xlfn.XLOOKUP(CleanedData[[#This Row],[Product]],'02_Lookup_Tables'!$A$2:$A$126,'02_Lookup_Tables'!$B$2:$B$126)</f>
        <v>338.79</v>
      </c>
      <c r="S7854" t="str">
        <f>VLOOKUP(CleanedData[[#This Row],[Product]],'02_Lookup_Tables'!$H$2:$I$126,2,FALSE)</f>
        <v>Accessories</v>
      </c>
      <c r="T7854" t="str">
        <f>VLOOKUP(CleanedData[[#This Row],[Province]],'02_Lookup_Tables'!$D$2:$E$10,2, FALSE)</f>
        <v>Eastern Region</v>
      </c>
      <c r="U7854" t="str" cm="1">
        <f t="array" ref="U7854">_xlfn.IFS(CleanedData[[#This Row],[Purchase Amount]]&lt;500,"Low",
CleanedData[[#This Row],[Purchase Amount]]&lt;5000,"Medium",
TRUE,"High")</f>
        <v>Low</v>
      </c>
      <c r="V7854" t="str">
        <f>TEXT(CleanedData[[#This Row],[Date]],"mmmm")</f>
        <v>March</v>
      </c>
      <c r="W7854" t="str">
        <f>"Q"&amp;ROUNDUP(MONTH(CleanedData[[#This Row],[Date]])/3,0)</f>
        <v>Q1</v>
      </c>
      <c r="X7854" t="str">
        <f>IF(CleanedData[[#This Row],[Purchase Amount]]&gt;=5000,"Yes","No")</f>
        <v>No</v>
      </c>
      <c r="Y7854">
        <f>IF(CleanedData[[#This Row],[Recommend]]="Yes",1,0)</f>
        <v>0</v>
      </c>
      <c r="Z7854" s="6">
        <f>CleanedData[[#This Row],[Purchase Amount]]*0.15</f>
        <v>50.8185</v>
      </c>
      <c r="AA7854" s="6">
        <f>CleanedData[[#This Row],[Purchase Amount]]*1.15</f>
        <v>389.60849999999999</v>
      </c>
    </row>
    <row r="7855" spans="1:27" x14ac:dyDescent="0.3">
      <c r="A7855">
        <v>9491</v>
      </c>
      <c r="B7855" t="s">
        <v>8080</v>
      </c>
      <c r="C7855" s="1">
        <v>45364</v>
      </c>
      <c r="D7855">
        <v>56</v>
      </c>
      <c r="E7855" t="s">
        <v>60</v>
      </c>
      <c r="F7855" t="s">
        <v>72</v>
      </c>
      <c r="G7855" t="s">
        <v>243</v>
      </c>
      <c r="H7855">
        <v>2</v>
      </c>
      <c r="I7855" t="s">
        <v>45</v>
      </c>
      <c r="J7855" t="s">
        <v>43</v>
      </c>
      <c r="K7855" t="s">
        <v>55</v>
      </c>
      <c r="L7855" t="s">
        <v>42</v>
      </c>
      <c r="M7855" t="s">
        <v>231</v>
      </c>
      <c r="N7855" t="s">
        <v>47</v>
      </c>
      <c r="O7855" t="s">
        <v>89</v>
      </c>
      <c r="P7855" t="s">
        <v>49</v>
      </c>
      <c r="Q7855" t="s">
        <v>50</v>
      </c>
      <c r="R7855" s="6">
        <f>_xlfn.XLOOKUP(CleanedData[[#This Row],[Product]],'02_Lookup_Tables'!$A$2:$A$126,'02_Lookup_Tables'!$B$2:$B$126)</f>
        <v>551.66</v>
      </c>
      <c r="S7855" t="str">
        <f>VLOOKUP(CleanedData[[#This Row],[Product]],'02_Lookup_Tables'!$H$2:$I$126,2,FALSE)</f>
        <v>Accessories</v>
      </c>
      <c r="T7855" t="str">
        <f>VLOOKUP(CleanedData[[#This Row],[Province]],'02_Lookup_Tables'!$D$2:$E$10,2, FALSE)</f>
        <v>Central Region</v>
      </c>
      <c r="U7855" t="str" cm="1">
        <f t="array" ref="U7855">_xlfn.IFS(CleanedData[[#This Row],[Purchase Amount]]&lt;500,"Low",
CleanedData[[#This Row],[Purchase Amount]]&lt;5000,"Medium",
TRUE,"High")</f>
        <v>Medium</v>
      </c>
      <c r="V7855" t="str">
        <f>TEXT(CleanedData[[#This Row],[Date]],"mmmm")</f>
        <v>March</v>
      </c>
      <c r="W7855" t="str">
        <f>"Q"&amp;ROUNDUP(MONTH(CleanedData[[#This Row],[Date]])/3,0)</f>
        <v>Q1</v>
      </c>
      <c r="X7855" t="str">
        <f>IF(CleanedData[[#This Row],[Purchase Amount]]&gt;=5000,"Yes","No")</f>
        <v>No</v>
      </c>
      <c r="Y7855">
        <f>IF(CleanedData[[#This Row],[Recommend]]="Yes",1,0)</f>
        <v>1</v>
      </c>
      <c r="Z7855" s="6">
        <f>CleanedData[[#This Row],[Purchase Amount]]*0.15</f>
        <v>82.748999999999995</v>
      </c>
      <c r="AA7855" s="6">
        <f>CleanedData[[#This Row],[Purchase Amount]]*1.15</f>
        <v>634.40899999999988</v>
      </c>
    </row>
    <row r="7856" spans="1:27" x14ac:dyDescent="0.3">
      <c r="A7856">
        <v>9493</v>
      </c>
      <c r="B7856" t="s">
        <v>8081</v>
      </c>
      <c r="C7856" s="1">
        <v>46019</v>
      </c>
      <c r="D7856">
        <v>24</v>
      </c>
      <c r="E7856" t="s">
        <v>39</v>
      </c>
      <c r="F7856" t="s">
        <v>40</v>
      </c>
      <c r="G7856" t="s">
        <v>192</v>
      </c>
      <c r="H7856">
        <v>5</v>
      </c>
      <c r="I7856" t="s">
        <v>42</v>
      </c>
      <c r="J7856" t="s">
        <v>74</v>
      </c>
      <c r="K7856" t="s">
        <v>44</v>
      </c>
      <c r="L7856" t="s">
        <v>42</v>
      </c>
      <c r="M7856" t="s">
        <v>56</v>
      </c>
      <c r="N7856" t="s">
        <v>57</v>
      </c>
      <c r="O7856" t="s">
        <v>148</v>
      </c>
      <c r="P7856" t="s">
        <v>49</v>
      </c>
      <c r="Q7856" t="s">
        <v>66</v>
      </c>
      <c r="R7856" s="6">
        <f>_xlfn.XLOOKUP(CleanedData[[#This Row],[Product]],'02_Lookup_Tables'!$A$2:$A$126,'02_Lookup_Tables'!$B$2:$B$126)</f>
        <v>13261</v>
      </c>
      <c r="S7856" t="str">
        <f>VLOOKUP(CleanedData[[#This Row],[Product]],'02_Lookup_Tables'!$H$2:$I$126,2,FALSE)</f>
        <v>Electronics</v>
      </c>
      <c r="T7856" t="str">
        <f>VLOOKUP(CleanedData[[#This Row],[Province]],'02_Lookup_Tables'!$D$2:$E$10,2, FALSE)</f>
        <v>Northern Region</v>
      </c>
      <c r="U7856" t="str" cm="1">
        <f t="array" ref="U7856">_xlfn.IFS(CleanedData[[#This Row],[Purchase Amount]]&lt;500,"Low",
CleanedData[[#This Row],[Purchase Amount]]&lt;5000,"Medium",
TRUE,"High")</f>
        <v>High</v>
      </c>
      <c r="V7856" t="str">
        <f>TEXT(CleanedData[[#This Row],[Date]],"mmmm")</f>
        <v>December</v>
      </c>
      <c r="W7856" t="str">
        <f>"Q"&amp;ROUNDUP(MONTH(CleanedData[[#This Row],[Date]])/3,0)</f>
        <v>Q4</v>
      </c>
      <c r="X7856" t="str">
        <f>IF(CleanedData[[#This Row],[Purchase Amount]]&gt;=5000,"Yes","No")</f>
        <v>Yes</v>
      </c>
      <c r="Y7856">
        <f>IF(CleanedData[[#This Row],[Recommend]]="Yes",1,0)</f>
        <v>0</v>
      </c>
      <c r="Z7856" s="6">
        <f>CleanedData[[#This Row],[Purchase Amount]]*0.15</f>
        <v>1989.1499999999999</v>
      </c>
      <c r="AA7856" s="6">
        <f>CleanedData[[#This Row],[Purchase Amount]]*1.15</f>
        <v>15250.15</v>
      </c>
    </row>
    <row r="7857" spans="1:27" x14ac:dyDescent="0.3">
      <c r="A7857">
        <v>9494</v>
      </c>
      <c r="B7857" t="s">
        <v>8082</v>
      </c>
      <c r="C7857" s="1">
        <v>45562</v>
      </c>
      <c r="E7857" t="s">
        <v>60</v>
      </c>
      <c r="F7857" t="s">
        <v>40</v>
      </c>
      <c r="G7857" t="s">
        <v>207</v>
      </c>
      <c r="H7857">
        <v>2</v>
      </c>
      <c r="I7857" t="s">
        <v>42</v>
      </c>
      <c r="J7857" t="s">
        <v>54</v>
      </c>
      <c r="K7857" t="s">
        <v>64</v>
      </c>
      <c r="L7857" t="s">
        <v>45</v>
      </c>
      <c r="M7857" t="s">
        <v>106</v>
      </c>
      <c r="N7857" t="s">
        <v>47</v>
      </c>
      <c r="O7857" t="s">
        <v>148</v>
      </c>
      <c r="P7857" t="s">
        <v>70</v>
      </c>
      <c r="Q7857" t="s">
        <v>166</v>
      </c>
      <c r="R7857" s="6">
        <f>_xlfn.XLOOKUP(CleanedData[[#This Row],[Product]],'02_Lookup_Tables'!$A$2:$A$126,'02_Lookup_Tables'!$B$2:$B$126)</f>
        <v>3755.73</v>
      </c>
      <c r="S7857" t="str">
        <f>VLOOKUP(CleanedData[[#This Row],[Product]],'02_Lookup_Tables'!$H$2:$I$126,2,FALSE)</f>
        <v>Sports &amp; Outdoors</v>
      </c>
      <c r="T7857" t="str">
        <f>VLOOKUP(CleanedData[[#This Row],[Province]],'02_Lookup_Tables'!$D$2:$E$10,2, FALSE)</f>
        <v>Northern Region</v>
      </c>
      <c r="U7857" t="str" cm="1">
        <f t="array" ref="U7857">_xlfn.IFS(CleanedData[[#This Row],[Purchase Amount]]&lt;500,"Low",
CleanedData[[#This Row],[Purchase Amount]]&lt;5000,"Medium",
TRUE,"High")</f>
        <v>Medium</v>
      </c>
      <c r="V7857" t="str">
        <f>TEXT(CleanedData[[#This Row],[Date]],"mmmm")</f>
        <v>September</v>
      </c>
      <c r="W7857" t="str">
        <f>"Q"&amp;ROUNDUP(MONTH(CleanedData[[#This Row],[Date]])/3,0)</f>
        <v>Q3</v>
      </c>
      <c r="X7857" t="str">
        <f>IF(CleanedData[[#This Row],[Purchase Amount]]&gt;=5000,"Yes","No")</f>
        <v>No</v>
      </c>
      <c r="Y7857">
        <f>IF(CleanedData[[#This Row],[Recommend]]="Yes",1,0)</f>
        <v>0</v>
      </c>
      <c r="Z7857" s="6">
        <f>CleanedData[[#This Row],[Purchase Amount]]*0.15</f>
        <v>563.35950000000003</v>
      </c>
      <c r="AA7857" s="6">
        <f>CleanedData[[#This Row],[Purchase Amount]]*1.15</f>
        <v>4319.0895</v>
      </c>
    </row>
    <row r="7858" spans="1:27" x14ac:dyDescent="0.3">
      <c r="A7858">
        <v>9495</v>
      </c>
      <c r="B7858" t="s">
        <v>8083</v>
      </c>
      <c r="C7858" s="1">
        <v>45919</v>
      </c>
      <c r="D7858">
        <v>33</v>
      </c>
      <c r="E7858" t="s">
        <v>39</v>
      </c>
      <c r="F7858" t="s">
        <v>125</v>
      </c>
      <c r="G7858" t="s">
        <v>269</v>
      </c>
      <c r="H7858">
        <v>4</v>
      </c>
      <c r="I7858" t="s">
        <v>45</v>
      </c>
      <c r="J7858" t="s">
        <v>54</v>
      </c>
      <c r="K7858" t="s">
        <v>44</v>
      </c>
      <c r="L7858" t="s">
        <v>42</v>
      </c>
      <c r="N7858" t="s">
        <v>96</v>
      </c>
      <c r="O7858" t="s">
        <v>134</v>
      </c>
      <c r="P7858" t="s">
        <v>8646</v>
      </c>
      <c r="Q7858" t="s">
        <v>58</v>
      </c>
      <c r="R7858" s="6">
        <f>_xlfn.XLOOKUP(CleanedData[[#This Row],[Product]],'02_Lookup_Tables'!$A$2:$A$126,'02_Lookup_Tables'!$B$2:$B$126)</f>
        <v>1604.87</v>
      </c>
      <c r="S7858" t="str">
        <f>VLOOKUP(CleanedData[[#This Row],[Product]],'02_Lookup_Tables'!$H$2:$I$126,2,FALSE)</f>
        <v>Accessories</v>
      </c>
      <c r="T7858" t="str">
        <f>VLOOKUP(CleanedData[[#This Row],[Province]],'02_Lookup_Tables'!$D$2:$E$10,2, FALSE)</f>
        <v>Western Region</v>
      </c>
      <c r="U7858" t="str" cm="1">
        <f t="array" ref="U7858">_xlfn.IFS(CleanedData[[#This Row],[Purchase Amount]]&lt;500,"Low",
CleanedData[[#This Row],[Purchase Amount]]&lt;5000,"Medium",
TRUE,"High")</f>
        <v>Medium</v>
      </c>
      <c r="V7858" t="str">
        <f>TEXT(CleanedData[[#This Row],[Date]],"mmmm")</f>
        <v>September</v>
      </c>
      <c r="W7858" t="str">
        <f>"Q"&amp;ROUNDUP(MONTH(CleanedData[[#This Row],[Date]])/3,0)</f>
        <v>Q3</v>
      </c>
      <c r="X7858" t="str">
        <f>IF(CleanedData[[#This Row],[Purchase Amount]]&gt;=5000,"Yes","No")</f>
        <v>No</v>
      </c>
      <c r="Y7858">
        <f>IF(CleanedData[[#This Row],[Recommend]]="Yes",1,0)</f>
        <v>1</v>
      </c>
      <c r="Z7858" s="6">
        <f>CleanedData[[#This Row],[Purchase Amount]]*0.15</f>
        <v>240.73049999999998</v>
      </c>
      <c r="AA7858" s="6">
        <f>CleanedData[[#This Row],[Purchase Amount]]*1.15</f>
        <v>1845.6004999999998</v>
      </c>
    </row>
    <row r="7859" spans="1:27" x14ac:dyDescent="0.3">
      <c r="A7859">
        <v>9497</v>
      </c>
      <c r="B7859" t="s">
        <v>8084</v>
      </c>
      <c r="C7859" s="1">
        <v>45701</v>
      </c>
      <c r="D7859">
        <v>49</v>
      </c>
      <c r="E7859" t="s">
        <v>60</v>
      </c>
      <c r="F7859" t="s">
        <v>61</v>
      </c>
      <c r="G7859" t="s">
        <v>162</v>
      </c>
      <c r="H7859">
        <v>3</v>
      </c>
      <c r="I7859" t="s">
        <v>45</v>
      </c>
      <c r="J7859" t="s">
        <v>54</v>
      </c>
      <c r="K7859" t="s">
        <v>44</v>
      </c>
      <c r="L7859" t="s">
        <v>42</v>
      </c>
      <c r="M7859" t="s">
        <v>140</v>
      </c>
      <c r="N7859" t="s">
        <v>48</v>
      </c>
      <c r="O7859" t="s">
        <v>148</v>
      </c>
      <c r="P7859" t="s">
        <v>49</v>
      </c>
      <c r="Q7859" t="s">
        <v>93</v>
      </c>
      <c r="R7859" s="6">
        <f>_xlfn.XLOOKUP(CleanedData[[#This Row],[Product]],'02_Lookup_Tables'!$A$2:$A$126,'02_Lookup_Tables'!$B$2:$B$126)</f>
        <v>3086.4</v>
      </c>
      <c r="S7859" t="str">
        <f>VLOOKUP(CleanedData[[#This Row],[Product]],'02_Lookup_Tables'!$H$2:$I$126,2,FALSE)</f>
        <v>Home &amp; Living</v>
      </c>
      <c r="T7859" t="str">
        <f>VLOOKUP(CleanedData[[#This Row],[Province]],'02_Lookup_Tables'!$D$2:$E$10,2, FALSE)</f>
        <v>Southern Region</v>
      </c>
      <c r="U7859" t="str" cm="1">
        <f t="array" ref="U7859">_xlfn.IFS(CleanedData[[#This Row],[Purchase Amount]]&lt;500,"Low",
CleanedData[[#This Row],[Purchase Amount]]&lt;5000,"Medium",
TRUE,"High")</f>
        <v>Medium</v>
      </c>
      <c r="V7859" t="str">
        <f>TEXT(CleanedData[[#This Row],[Date]],"mmmm")</f>
        <v>February</v>
      </c>
      <c r="W7859" t="str">
        <f>"Q"&amp;ROUNDUP(MONTH(CleanedData[[#This Row],[Date]])/3,0)</f>
        <v>Q1</v>
      </c>
      <c r="X7859" t="str">
        <f>IF(CleanedData[[#This Row],[Purchase Amount]]&gt;=5000,"Yes","No")</f>
        <v>No</v>
      </c>
      <c r="Y7859">
        <f>IF(CleanedData[[#This Row],[Recommend]]="Yes",1,0)</f>
        <v>1</v>
      </c>
      <c r="Z7859" s="6">
        <f>CleanedData[[#This Row],[Purchase Amount]]*0.15</f>
        <v>462.96</v>
      </c>
      <c r="AA7859" s="6">
        <f>CleanedData[[#This Row],[Purchase Amount]]*1.15</f>
        <v>3549.3599999999997</v>
      </c>
    </row>
    <row r="7860" spans="1:27" x14ac:dyDescent="0.3">
      <c r="A7860">
        <v>9498</v>
      </c>
      <c r="B7860" t="s">
        <v>8085</v>
      </c>
      <c r="C7860" s="1">
        <v>45739</v>
      </c>
      <c r="D7860">
        <v>75</v>
      </c>
      <c r="E7860" t="s">
        <v>60</v>
      </c>
      <c r="F7860" t="s">
        <v>125</v>
      </c>
      <c r="G7860" t="s">
        <v>192</v>
      </c>
      <c r="H7860">
        <v>1</v>
      </c>
      <c r="I7860" t="s">
        <v>45</v>
      </c>
      <c r="J7860" t="s">
        <v>74</v>
      </c>
      <c r="K7860" t="s">
        <v>64</v>
      </c>
      <c r="L7860" t="s">
        <v>45</v>
      </c>
      <c r="M7860" t="s">
        <v>136</v>
      </c>
      <c r="N7860" t="s">
        <v>80</v>
      </c>
      <c r="O7860" t="s">
        <v>89</v>
      </c>
      <c r="P7860" t="s">
        <v>49</v>
      </c>
      <c r="Q7860" t="s">
        <v>97</v>
      </c>
      <c r="R7860" s="6">
        <f>_xlfn.XLOOKUP(CleanedData[[#This Row],[Product]],'02_Lookup_Tables'!$A$2:$A$126,'02_Lookup_Tables'!$B$2:$B$126)</f>
        <v>13261</v>
      </c>
      <c r="S7860" t="str">
        <f>VLOOKUP(CleanedData[[#This Row],[Product]],'02_Lookup_Tables'!$H$2:$I$126,2,FALSE)</f>
        <v>Electronics</v>
      </c>
      <c r="T7860" t="str">
        <f>VLOOKUP(CleanedData[[#This Row],[Province]],'02_Lookup_Tables'!$D$2:$E$10,2, FALSE)</f>
        <v>Western Region</v>
      </c>
      <c r="U7860" t="str" cm="1">
        <f t="array" ref="U7860">_xlfn.IFS(CleanedData[[#This Row],[Purchase Amount]]&lt;500,"Low",
CleanedData[[#This Row],[Purchase Amount]]&lt;5000,"Medium",
TRUE,"High")</f>
        <v>High</v>
      </c>
      <c r="V7860" t="str">
        <f>TEXT(CleanedData[[#This Row],[Date]],"mmmm")</f>
        <v>March</v>
      </c>
      <c r="W7860" t="str">
        <f>"Q"&amp;ROUNDUP(MONTH(CleanedData[[#This Row],[Date]])/3,0)</f>
        <v>Q1</v>
      </c>
      <c r="X7860" t="str">
        <f>IF(CleanedData[[#This Row],[Purchase Amount]]&gt;=5000,"Yes","No")</f>
        <v>Yes</v>
      </c>
      <c r="Y7860">
        <f>IF(CleanedData[[#This Row],[Recommend]]="Yes",1,0)</f>
        <v>1</v>
      </c>
      <c r="Z7860" s="6">
        <f>CleanedData[[#This Row],[Purchase Amount]]*0.15</f>
        <v>1989.1499999999999</v>
      </c>
      <c r="AA7860" s="6">
        <f>CleanedData[[#This Row],[Purchase Amount]]*1.15</f>
        <v>15250.15</v>
      </c>
    </row>
    <row r="7861" spans="1:27" x14ac:dyDescent="0.3">
      <c r="A7861">
        <v>9499</v>
      </c>
      <c r="B7861" t="s">
        <v>8086</v>
      </c>
      <c r="C7861" s="1">
        <v>45522</v>
      </c>
      <c r="D7861">
        <v>62</v>
      </c>
      <c r="E7861" t="s">
        <v>60</v>
      </c>
      <c r="F7861" t="s">
        <v>72</v>
      </c>
      <c r="G7861" t="s">
        <v>150</v>
      </c>
      <c r="H7861">
        <v>5</v>
      </c>
      <c r="I7861" t="s">
        <v>42</v>
      </c>
      <c r="J7861" t="s">
        <v>69</v>
      </c>
      <c r="K7861" t="s">
        <v>44</v>
      </c>
      <c r="L7861" t="s">
        <v>45</v>
      </c>
      <c r="N7861" t="s">
        <v>57</v>
      </c>
      <c r="O7861" t="s">
        <v>134</v>
      </c>
      <c r="P7861" t="s">
        <v>8646</v>
      </c>
      <c r="Q7861" t="s">
        <v>50</v>
      </c>
      <c r="R7861" s="6">
        <f>_xlfn.XLOOKUP(CleanedData[[#This Row],[Product]],'02_Lookup_Tables'!$A$2:$A$126,'02_Lookup_Tables'!$B$2:$B$126)</f>
        <v>14808.31</v>
      </c>
      <c r="S7861" t="str">
        <f>VLOOKUP(CleanedData[[#This Row],[Product]],'02_Lookup_Tables'!$H$2:$I$126,2,FALSE)</f>
        <v>Electronics</v>
      </c>
      <c r="T7861" t="str">
        <f>VLOOKUP(CleanedData[[#This Row],[Province]],'02_Lookup_Tables'!$D$2:$E$10,2, FALSE)</f>
        <v>Central Region</v>
      </c>
      <c r="U7861" t="str" cm="1">
        <f t="array" ref="U7861">_xlfn.IFS(CleanedData[[#This Row],[Purchase Amount]]&lt;500,"Low",
CleanedData[[#This Row],[Purchase Amount]]&lt;5000,"Medium",
TRUE,"High")</f>
        <v>High</v>
      </c>
      <c r="V7861" t="str">
        <f>TEXT(CleanedData[[#This Row],[Date]],"mmmm")</f>
        <v>August</v>
      </c>
      <c r="W7861" t="str">
        <f>"Q"&amp;ROUNDUP(MONTH(CleanedData[[#This Row],[Date]])/3,0)</f>
        <v>Q3</v>
      </c>
      <c r="X7861" t="str">
        <f>IF(CleanedData[[#This Row],[Purchase Amount]]&gt;=5000,"Yes","No")</f>
        <v>Yes</v>
      </c>
      <c r="Y7861">
        <f>IF(CleanedData[[#This Row],[Recommend]]="Yes",1,0)</f>
        <v>0</v>
      </c>
      <c r="Z7861" s="6">
        <f>CleanedData[[#This Row],[Purchase Amount]]*0.15</f>
        <v>2221.2464999999997</v>
      </c>
      <c r="AA7861" s="6">
        <f>CleanedData[[#This Row],[Purchase Amount]]*1.15</f>
        <v>17029.556499999999</v>
      </c>
    </row>
    <row r="7862" spans="1:27" x14ac:dyDescent="0.3">
      <c r="A7862">
        <v>9501</v>
      </c>
      <c r="B7862" t="s">
        <v>8087</v>
      </c>
      <c r="C7862" s="1">
        <v>45553</v>
      </c>
      <c r="D7862">
        <v>77</v>
      </c>
      <c r="E7862" t="s">
        <v>60</v>
      </c>
      <c r="F7862" t="s">
        <v>72</v>
      </c>
      <c r="G7862" t="s">
        <v>155</v>
      </c>
      <c r="H7862">
        <v>2</v>
      </c>
      <c r="I7862" t="s">
        <v>42</v>
      </c>
      <c r="J7862" t="s">
        <v>69</v>
      </c>
      <c r="K7862" t="s">
        <v>64</v>
      </c>
      <c r="L7862" t="s">
        <v>42</v>
      </c>
      <c r="M7862" t="s">
        <v>106</v>
      </c>
      <c r="N7862" t="s">
        <v>47</v>
      </c>
      <c r="O7862" t="s">
        <v>148</v>
      </c>
      <c r="P7862" t="s">
        <v>70</v>
      </c>
      <c r="Q7862" t="s">
        <v>97</v>
      </c>
      <c r="R7862" s="6">
        <f>_xlfn.XLOOKUP(CleanedData[[#This Row],[Product]],'02_Lookup_Tables'!$A$2:$A$126,'02_Lookup_Tables'!$B$2:$B$126)</f>
        <v>1355.08</v>
      </c>
      <c r="S7862" t="str">
        <f>VLOOKUP(CleanedData[[#This Row],[Product]],'02_Lookup_Tables'!$H$2:$I$126,2,FALSE)</f>
        <v>Sports &amp; Outdoors</v>
      </c>
      <c r="T7862" t="str">
        <f>VLOOKUP(CleanedData[[#This Row],[Province]],'02_Lookup_Tables'!$D$2:$E$10,2, FALSE)</f>
        <v>Central Region</v>
      </c>
      <c r="U7862" t="str" cm="1">
        <f t="array" ref="U7862">_xlfn.IFS(CleanedData[[#This Row],[Purchase Amount]]&lt;500,"Low",
CleanedData[[#This Row],[Purchase Amount]]&lt;5000,"Medium",
TRUE,"High")</f>
        <v>Medium</v>
      </c>
      <c r="V7862" t="str">
        <f>TEXT(CleanedData[[#This Row],[Date]],"mmmm")</f>
        <v>September</v>
      </c>
      <c r="W7862" t="str">
        <f>"Q"&amp;ROUNDUP(MONTH(CleanedData[[#This Row],[Date]])/3,0)</f>
        <v>Q3</v>
      </c>
      <c r="X7862" t="str">
        <f>IF(CleanedData[[#This Row],[Purchase Amount]]&gt;=5000,"Yes","No")</f>
        <v>No</v>
      </c>
      <c r="Y7862">
        <f>IF(CleanedData[[#This Row],[Recommend]]="Yes",1,0)</f>
        <v>0</v>
      </c>
      <c r="Z7862" s="6">
        <f>CleanedData[[#This Row],[Purchase Amount]]*0.15</f>
        <v>203.26199999999997</v>
      </c>
      <c r="AA7862" s="6">
        <f>CleanedData[[#This Row],[Purchase Amount]]*1.15</f>
        <v>1558.3419999999999</v>
      </c>
    </row>
    <row r="7863" spans="1:27" x14ac:dyDescent="0.3">
      <c r="A7863">
        <v>9502</v>
      </c>
      <c r="B7863" t="s">
        <v>8088</v>
      </c>
      <c r="C7863" s="1">
        <v>45395</v>
      </c>
      <c r="D7863">
        <v>58</v>
      </c>
      <c r="E7863" t="s">
        <v>52</v>
      </c>
      <c r="F7863" t="s">
        <v>108</v>
      </c>
      <c r="G7863" t="s">
        <v>365</v>
      </c>
      <c r="H7863">
        <v>2</v>
      </c>
      <c r="I7863" t="s">
        <v>45</v>
      </c>
      <c r="J7863" t="s">
        <v>69</v>
      </c>
      <c r="K7863" t="s">
        <v>44</v>
      </c>
      <c r="L7863" t="s">
        <v>42</v>
      </c>
      <c r="M7863" t="s">
        <v>196</v>
      </c>
      <c r="N7863" t="s">
        <v>47</v>
      </c>
      <c r="O7863" t="s">
        <v>89</v>
      </c>
      <c r="P7863" t="s">
        <v>49</v>
      </c>
      <c r="Q7863" t="s">
        <v>50</v>
      </c>
      <c r="R7863" s="6">
        <f>_xlfn.XLOOKUP(CleanedData[[#This Row],[Product]],'02_Lookup_Tables'!$A$2:$A$126,'02_Lookup_Tables'!$B$2:$B$126)</f>
        <v>105.11</v>
      </c>
      <c r="S7863" t="str">
        <f>VLOOKUP(CleanedData[[#This Row],[Product]],'02_Lookup_Tables'!$H$2:$I$126,2,FALSE)</f>
        <v>Beauty &amp; Personal Care</v>
      </c>
      <c r="T7863" t="str">
        <f>VLOOKUP(CleanedData[[#This Row],[Province]],'02_Lookup_Tables'!$D$2:$E$10,2, FALSE)</f>
        <v>Gauteng Region</v>
      </c>
      <c r="U7863" t="str" cm="1">
        <f t="array" ref="U7863">_xlfn.IFS(CleanedData[[#This Row],[Purchase Amount]]&lt;500,"Low",
CleanedData[[#This Row],[Purchase Amount]]&lt;5000,"Medium",
TRUE,"High")</f>
        <v>Low</v>
      </c>
      <c r="V7863" t="str">
        <f>TEXT(CleanedData[[#This Row],[Date]],"mmmm")</f>
        <v>April</v>
      </c>
      <c r="W7863" t="str">
        <f>"Q"&amp;ROUNDUP(MONTH(CleanedData[[#This Row],[Date]])/3,0)</f>
        <v>Q2</v>
      </c>
      <c r="X7863" t="str">
        <f>IF(CleanedData[[#This Row],[Purchase Amount]]&gt;=5000,"Yes","No")</f>
        <v>No</v>
      </c>
      <c r="Y7863">
        <f>IF(CleanedData[[#This Row],[Recommend]]="Yes",1,0)</f>
        <v>1</v>
      </c>
      <c r="Z7863" s="6">
        <f>CleanedData[[#This Row],[Purchase Amount]]*0.15</f>
        <v>15.766499999999999</v>
      </c>
      <c r="AA7863" s="6">
        <f>CleanedData[[#This Row],[Purchase Amount]]*1.15</f>
        <v>120.87649999999999</v>
      </c>
    </row>
    <row r="7864" spans="1:27" x14ac:dyDescent="0.3">
      <c r="A7864">
        <v>9503</v>
      </c>
      <c r="B7864" t="s">
        <v>8089</v>
      </c>
      <c r="C7864" s="1">
        <v>45444</v>
      </c>
      <c r="D7864">
        <v>39</v>
      </c>
      <c r="E7864" t="s">
        <v>52</v>
      </c>
      <c r="F7864" t="s">
        <v>83</v>
      </c>
      <c r="G7864" t="s">
        <v>225</v>
      </c>
      <c r="H7864">
        <v>1</v>
      </c>
      <c r="I7864" t="s">
        <v>42</v>
      </c>
      <c r="J7864" t="s">
        <v>63</v>
      </c>
      <c r="K7864" t="s">
        <v>55</v>
      </c>
      <c r="L7864" t="s">
        <v>45</v>
      </c>
      <c r="M7864" t="s">
        <v>165</v>
      </c>
      <c r="N7864" t="s">
        <v>80</v>
      </c>
      <c r="O7864" t="s">
        <v>89</v>
      </c>
      <c r="P7864" t="s">
        <v>49</v>
      </c>
      <c r="Q7864" t="s">
        <v>81</v>
      </c>
      <c r="R7864" s="6">
        <f>_xlfn.XLOOKUP(CleanedData[[#This Row],[Product]],'02_Lookup_Tables'!$A$2:$A$126,'02_Lookup_Tables'!$B$2:$B$126)</f>
        <v>1094.3699999999999</v>
      </c>
      <c r="S7864" t="str">
        <f>VLOOKUP(CleanedData[[#This Row],[Product]],'02_Lookup_Tables'!$H$2:$I$126,2,FALSE)</f>
        <v>Apparel</v>
      </c>
      <c r="T7864" t="str">
        <f>VLOOKUP(CleanedData[[#This Row],[Province]],'02_Lookup_Tables'!$D$2:$E$10,2, FALSE)</f>
        <v>Western Region</v>
      </c>
      <c r="U7864" t="str" cm="1">
        <f t="array" ref="U7864">_xlfn.IFS(CleanedData[[#This Row],[Purchase Amount]]&lt;500,"Low",
CleanedData[[#This Row],[Purchase Amount]]&lt;5000,"Medium",
TRUE,"High")</f>
        <v>Medium</v>
      </c>
      <c r="V7864" t="str">
        <f>TEXT(CleanedData[[#This Row],[Date]],"mmmm")</f>
        <v>June</v>
      </c>
      <c r="W7864" t="str">
        <f>"Q"&amp;ROUNDUP(MONTH(CleanedData[[#This Row],[Date]])/3,0)</f>
        <v>Q2</v>
      </c>
      <c r="X7864" t="str">
        <f>IF(CleanedData[[#This Row],[Purchase Amount]]&gt;=5000,"Yes","No")</f>
        <v>No</v>
      </c>
      <c r="Y7864">
        <f>IF(CleanedData[[#This Row],[Recommend]]="Yes",1,0)</f>
        <v>0</v>
      </c>
      <c r="Z7864" s="6">
        <f>CleanedData[[#This Row],[Purchase Amount]]*0.15</f>
        <v>164.15549999999999</v>
      </c>
      <c r="AA7864" s="6">
        <f>CleanedData[[#This Row],[Purchase Amount]]*1.15</f>
        <v>1258.5254999999997</v>
      </c>
    </row>
    <row r="7865" spans="1:27" x14ac:dyDescent="0.3">
      <c r="A7865">
        <v>9504</v>
      </c>
      <c r="B7865" t="s">
        <v>8090</v>
      </c>
      <c r="C7865" s="1">
        <v>45997</v>
      </c>
      <c r="D7865">
        <v>37</v>
      </c>
      <c r="E7865" t="s">
        <v>39</v>
      </c>
      <c r="F7865" t="s">
        <v>68</v>
      </c>
      <c r="G7865" t="s">
        <v>230</v>
      </c>
      <c r="H7865">
        <v>1</v>
      </c>
      <c r="I7865" t="s">
        <v>42</v>
      </c>
      <c r="J7865" t="s">
        <v>69</v>
      </c>
      <c r="K7865" t="s">
        <v>44</v>
      </c>
      <c r="L7865" t="s">
        <v>42</v>
      </c>
      <c r="M7865" t="s">
        <v>208</v>
      </c>
      <c r="N7865" t="s">
        <v>80</v>
      </c>
      <c r="O7865" t="s">
        <v>89</v>
      </c>
      <c r="P7865" t="s">
        <v>49</v>
      </c>
      <c r="Q7865" t="s">
        <v>81</v>
      </c>
      <c r="R7865" s="6">
        <f>_xlfn.XLOOKUP(CleanedData[[#This Row],[Product]],'02_Lookup_Tables'!$A$2:$A$126,'02_Lookup_Tables'!$B$2:$B$126)</f>
        <v>1940.64</v>
      </c>
      <c r="S7865" t="str">
        <f>VLOOKUP(CleanedData[[#This Row],[Product]],'02_Lookup_Tables'!$H$2:$I$126,2,FALSE)</f>
        <v>Toys &amp; Games</v>
      </c>
      <c r="T7865" t="str">
        <f>VLOOKUP(CleanedData[[#This Row],[Province]],'02_Lookup_Tables'!$D$2:$E$10,2, FALSE)</f>
        <v>Northern Region</v>
      </c>
      <c r="U7865" t="str" cm="1">
        <f t="array" ref="U7865">_xlfn.IFS(CleanedData[[#This Row],[Purchase Amount]]&lt;500,"Low",
CleanedData[[#This Row],[Purchase Amount]]&lt;5000,"Medium",
TRUE,"High")</f>
        <v>Medium</v>
      </c>
      <c r="V7865" t="str">
        <f>TEXT(CleanedData[[#This Row],[Date]],"mmmm")</f>
        <v>December</v>
      </c>
      <c r="W7865" t="str">
        <f>"Q"&amp;ROUNDUP(MONTH(CleanedData[[#This Row],[Date]])/3,0)</f>
        <v>Q4</v>
      </c>
      <c r="X7865" t="str">
        <f>IF(CleanedData[[#This Row],[Purchase Amount]]&gt;=5000,"Yes","No")</f>
        <v>No</v>
      </c>
      <c r="Y7865">
        <f>IF(CleanedData[[#This Row],[Recommend]]="Yes",1,0)</f>
        <v>0</v>
      </c>
      <c r="Z7865" s="6">
        <f>CleanedData[[#This Row],[Purchase Amount]]*0.15</f>
        <v>291.096</v>
      </c>
      <c r="AA7865" s="6">
        <f>CleanedData[[#This Row],[Purchase Amount]]*1.15</f>
        <v>2231.7359999999999</v>
      </c>
    </row>
    <row r="7866" spans="1:27" x14ac:dyDescent="0.3">
      <c r="A7866">
        <v>9505</v>
      </c>
      <c r="B7866" t="s">
        <v>8091</v>
      </c>
      <c r="C7866" s="1">
        <v>45423</v>
      </c>
      <c r="E7866" t="s">
        <v>52</v>
      </c>
      <c r="F7866" t="s">
        <v>108</v>
      </c>
      <c r="G7866" t="s">
        <v>102</v>
      </c>
      <c r="H7866">
        <v>5</v>
      </c>
      <c r="I7866" t="s">
        <v>42</v>
      </c>
      <c r="J7866" t="s">
        <v>54</v>
      </c>
      <c r="K7866" t="s">
        <v>55</v>
      </c>
      <c r="L7866" t="s">
        <v>42</v>
      </c>
      <c r="M7866" t="s">
        <v>75</v>
      </c>
      <c r="N7866" t="s">
        <v>57</v>
      </c>
      <c r="O7866" t="s">
        <v>89</v>
      </c>
      <c r="P7866" t="s">
        <v>70</v>
      </c>
      <c r="Q7866" t="s">
        <v>166</v>
      </c>
      <c r="R7866" s="6">
        <f>_xlfn.XLOOKUP(CleanedData[[#This Row],[Product]],'02_Lookup_Tables'!$A$2:$A$126,'02_Lookup_Tables'!$B$2:$B$126)</f>
        <v>276.82</v>
      </c>
      <c r="S7866" t="str">
        <f>VLOOKUP(CleanedData[[#This Row],[Product]],'02_Lookup_Tables'!$H$2:$I$126,2,FALSE)</f>
        <v>Home &amp; Living</v>
      </c>
      <c r="T7866" t="str">
        <f>VLOOKUP(CleanedData[[#This Row],[Province]],'02_Lookup_Tables'!$D$2:$E$10,2, FALSE)</f>
        <v>Gauteng Region</v>
      </c>
      <c r="U7866" t="str" cm="1">
        <f t="array" ref="U7866">_xlfn.IFS(CleanedData[[#This Row],[Purchase Amount]]&lt;500,"Low",
CleanedData[[#This Row],[Purchase Amount]]&lt;5000,"Medium",
TRUE,"High")</f>
        <v>Low</v>
      </c>
      <c r="V7866" t="str">
        <f>TEXT(CleanedData[[#This Row],[Date]],"mmmm")</f>
        <v>May</v>
      </c>
      <c r="W7866" t="str">
        <f>"Q"&amp;ROUNDUP(MONTH(CleanedData[[#This Row],[Date]])/3,0)</f>
        <v>Q2</v>
      </c>
      <c r="X7866" t="str">
        <f>IF(CleanedData[[#This Row],[Purchase Amount]]&gt;=5000,"Yes","No")</f>
        <v>No</v>
      </c>
      <c r="Y7866">
        <f>IF(CleanedData[[#This Row],[Recommend]]="Yes",1,0)</f>
        <v>0</v>
      </c>
      <c r="Z7866" s="6">
        <f>CleanedData[[#This Row],[Purchase Amount]]*0.15</f>
        <v>41.522999999999996</v>
      </c>
      <c r="AA7866" s="6">
        <f>CleanedData[[#This Row],[Purchase Amount]]*1.15</f>
        <v>318.34299999999996</v>
      </c>
    </row>
    <row r="7867" spans="1:27" x14ac:dyDescent="0.3">
      <c r="A7867">
        <v>9506</v>
      </c>
      <c r="B7867" t="s">
        <v>8092</v>
      </c>
      <c r="C7867" s="1">
        <v>45784</v>
      </c>
      <c r="D7867">
        <v>55</v>
      </c>
      <c r="E7867" t="s">
        <v>39</v>
      </c>
      <c r="F7867" t="s">
        <v>130</v>
      </c>
      <c r="G7867" t="s">
        <v>198</v>
      </c>
      <c r="H7867">
        <v>4</v>
      </c>
      <c r="I7867" t="s">
        <v>45</v>
      </c>
      <c r="J7867" t="s">
        <v>69</v>
      </c>
      <c r="K7867" t="s">
        <v>64</v>
      </c>
      <c r="L7867" t="s">
        <v>45</v>
      </c>
      <c r="M7867" t="s">
        <v>112</v>
      </c>
      <c r="N7867" t="s">
        <v>96</v>
      </c>
      <c r="O7867" t="s">
        <v>48</v>
      </c>
      <c r="P7867" t="s">
        <v>49</v>
      </c>
      <c r="Q7867" t="s">
        <v>50</v>
      </c>
      <c r="R7867" s="6">
        <f>_xlfn.XLOOKUP(CleanedData[[#This Row],[Product]],'02_Lookup_Tables'!$A$2:$A$126,'02_Lookup_Tables'!$B$2:$B$126)</f>
        <v>2099.4</v>
      </c>
      <c r="S7867" t="str">
        <f>VLOOKUP(CleanedData[[#This Row],[Product]],'02_Lookup_Tables'!$H$2:$I$126,2,FALSE)</f>
        <v>Sports &amp; Outdoors</v>
      </c>
      <c r="T7867" t="str">
        <f>VLOOKUP(CleanedData[[#This Row],[Province]],'02_Lookup_Tables'!$D$2:$E$10,2, FALSE)</f>
        <v>Eastern Region</v>
      </c>
      <c r="U7867" t="str" cm="1">
        <f t="array" ref="U7867">_xlfn.IFS(CleanedData[[#This Row],[Purchase Amount]]&lt;500,"Low",
CleanedData[[#This Row],[Purchase Amount]]&lt;5000,"Medium",
TRUE,"High")</f>
        <v>Medium</v>
      </c>
      <c r="V7867" t="str">
        <f>TEXT(CleanedData[[#This Row],[Date]],"mmmm")</f>
        <v>May</v>
      </c>
      <c r="W7867" t="str">
        <f>"Q"&amp;ROUNDUP(MONTH(CleanedData[[#This Row],[Date]])/3,0)</f>
        <v>Q2</v>
      </c>
      <c r="X7867" t="str">
        <f>IF(CleanedData[[#This Row],[Purchase Amount]]&gt;=5000,"Yes","No")</f>
        <v>No</v>
      </c>
      <c r="Y7867">
        <f>IF(CleanedData[[#This Row],[Recommend]]="Yes",1,0)</f>
        <v>1</v>
      </c>
      <c r="Z7867" s="6">
        <f>CleanedData[[#This Row],[Purchase Amount]]*0.15</f>
        <v>314.91000000000003</v>
      </c>
      <c r="AA7867" s="6">
        <f>CleanedData[[#This Row],[Purchase Amount]]*1.15</f>
        <v>2414.31</v>
      </c>
    </row>
    <row r="7868" spans="1:27" x14ac:dyDescent="0.3">
      <c r="A7868">
        <v>9507</v>
      </c>
      <c r="B7868" t="s">
        <v>8093</v>
      </c>
      <c r="C7868" s="1">
        <v>45453</v>
      </c>
      <c r="D7868">
        <v>18</v>
      </c>
      <c r="E7868" t="s">
        <v>52</v>
      </c>
      <c r="F7868" t="s">
        <v>40</v>
      </c>
      <c r="G7868" t="s">
        <v>99</v>
      </c>
      <c r="H7868">
        <v>3</v>
      </c>
      <c r="I7868" t="s">
        <v>45</v>
      </c>
      <c r="J7868" t="s">
        <v>69</v>
      </c>
      <c r="K7868" t="s">
        <v>44</v>
      </c>
      <c r="L7868" t="s">
        <v>45</v>
      </c>
      <c r="N7868" t="s">
        <v>48</v>
      </c>
      <c r="O7868" t="s">
        <v>134</v>
      </c>
      <c r="P7868" t="s">
        <v>8646</v>
      </c>
      <c r="Q7868" t="s">
        <v>66</v>
      </c>
      <c r="R7868" s="6">
        <f>_xlfn.XLOOKUP(CleanedData[[#This Row],[Product]],'02_Lookup_Tables'!$A$2:$A$126,'02_Lookup_Tables'!$B$2:$B$126)</f>
        <v>43.23</v>
      </c>
      <c r="S7868" t="str">
        <f>VLOOKUP(CleanedData[[#This Row],[Product]],'02_Lookup_Tables'!$H$2:$I$126,2,FALSE)</f>
        <v>Food</v>
      </c>
      <c r="T7868" t="str">
        <f>VLOOKUP(CleanedData[[#This Row],[Province]],'02_Lookup_Tables'!$D$2:$E$10,2, FALSE)</f>
        <v>Northern Region</v>
      </c>
      <c r="U7868" t="str" cm="1">
        <f t="array" ref="U7868">_xlfn.IFS(CleanedData[[#This Row],[Purchase Amount]]&lt;500,"Low",
CleanedData[[#This Row],[Purchase Amount]]&lt;5000,"Medium",
TRUE,"High")</f>
        <v>Low</v>
      </c>
      <c r="V7868" t="str">
        <f>TEXT(CleanedData[[#This Row],[Date]],"mmmm")</f>
        <v>June</v>
      </c>
      <c r="W7868" t="str">
        <f>"Q"&amp;ROUNDUP(MONTH(CleanedData[[#This Row],[Date]])/3,0)</f>
        <v>Q2</v>
      </c>
      <c r="X7868" t="str">
        <f>IF(CleanedData[[#This Row],[Purchase Amount]]&gt;=5000,"Yes","No")</f>
        <v>No</v>
      </c>
      <c r="Y7868">
        <f>IF(CleanedData[[#This Row],[Recommend]]="Yes",1,0)</f>
        <v>1</v>
      </c>
      <c r="Z7868" s="6">
        <f>CleanedData[[#This Row],[Purchase Amount]]*0.15</f>
        <v>6.4844999999999997</v>
      </c>
      <c r="AA7868" s="6">
        <f>CleanedData[[#This Row],[Purchase Amount]]*1.15</f>
        <v>49.714499999999994</v>
      </c>
    </row>
    <row r="7869" spans="1:27" x14ac:dyDescent="0.3">
      <c r="A7869">
        <v>9508</v>
      </c>
      <c r="B7869" t="s">
        <v>8094</v>
      </c>
      <c r="C7869" s="1">
        <v>45378</v>
      </c>
      <c r="D7869">
        <v>68</v>
      </c>
      <c r="E7869" t="s">
        <v>60</v>
      </c>
      <c r="F7869" t="s">
        <v>125</v>
      </c>
      <c r="G7869" t="s">
        <v>126</v>
      </c>
      <c r="H7869">
        <v>2</v>
      </c>
      <c r="I7869" t="s">
        <v>42</v>
      </c>
      <c r="J7869" t="s">
        <v>43</v>
      </c>
      <c r="K7869" t="s">
        <v>55</v>
      </c>
      <c r="L7869" t="s">
        <v>42</v>
      </c>
      <c r="M7869" t="s">
        <v>236</v>
      </c>
      <c r="N7869" t="s">
        <v>47</v>
      </c>
      <c r="O7869" t="s">
        <v>89</v>
      </c>
      <c r="P7869" t="s">
        <v>49</v>
      </c>
      <c r="Q7869" t="s">
        <v>97</v>
      </c>
      <c r="R7869" s="6">
        <f>_xlfn.XLOOKUP(CleanedData[[#This Row],[Product]],'02_Lookup_Tables'!$A$2:$A$126,'02_Lookup_Tables'!$B$2:$B$126)</f>
        <v>343.42</v>
      </c>
      <c r="S7869" t="str">
        <f>VLOOKUP(CleanedData[[#This Row],[Product]],'02_Lookup_Tables'!$H$2:$I$126,2,FALSE)</f>
        <v>Food</v>
      </c>
      <c r="T7869" t="str">
        <f>VLOOKUP(CleanedData[[#This Row],[Province]],'02_Lookup_Tables'!$D$2:$E$10,2, FALSE)</f>
        <v>Western Region</v>
      </c>
      <c r="U7869" t="str" cm="1">
        <f t="array" ref="U7869">_xlfn.IFS(CleanedData[[#This Row],[Purchase Amount]]&lt;500,"Low",
CleanedData[[#This Row],[Purchase Amount]]&lt;5000,"Medium",
TRUE,"High")</f>
        <v>Low</v>
      </c>
      <c r="V7869" t="str">
        <f>TEXT(CleanedData[[#This Row],[Date]],"mmmm")</f>
        <v>March</v>
      </c>
      <c r="W7869" t="str">
        <f>"Q"&amp;ROUNDUP(MONTH(CleanedData[[#This Row],[Date]])/3,0)</f>
        <v>Q1</v>
      </c>
      <c r="X7869" t="str">
        <f>IF(CleanedData[[#This Row],[Purchase Amount]]&gt;=5000,"Yes","No")</f>
        <v>No</v>
      </c>
      <c r="Y7869">
        <f>IF(CleanedData[[#This Row],[Recommend]]="Yes",1,0)</f>
        <v>0</v>
      </c>
      <c r="Z7869" s="6">
        <f>CleanedData[[#This Row],[Purchase Amount]]*0.15</f>
        <v>51.512999999999998</v>
      </c>
      <c r="AA7869" s="6">
        <f>CleanedData[[#This Row],[Purchase Amount]]*1.15</f>
        <v>394.93299999999999</v>
      </c>
    </row>
    <row r="7870" spans="1:27" x14ac:dyDescent="0.3">
      <c r="A7870">
        <v>9509</v>
      </c>
      <c r="B7870" t="s">
        <v>8095</v>
      </c>
      <c r="C7870" s="1">
        <v>45368</v>
      </c>
      <c r="D7870">
        <v>43</v>
      </c>
      <c r="E7870" t="s">
        <v>39</v>
      </c>
      <c r="F7870" t="s">
        <v>40</v>
      </c>
      <c r="G7870" t="s">
        <v>323</v>
      </c>
      <c r="H7870">
        <v>1</v>
      </c>
      <c r="I7870" t="s">
        <v>45</v>
      </c>
      <c r="J7870" t="s">
        <v>63</v>
      </c>
      <c r="K7870" t="s">
        <v>44</v>
      </c>
      <c r="L7870" t="s">
        <v>42</v>
      </c>
      <c r="M7870" t="s">
        <v>136</v>
      </c>
      <c r="N7870" t="s">
        <v>80</v>
      </c>
      <c r="O7870" t="s">
        <v>89</v>
      </c>
      <c r="P7870" t="s">
        <v>49</v>
      </c>
      <c r="Q7870" t="s">
        <v>81</v>
      </c>
      <c r="R7870" s="6">
        <f>_xlfn.XLOOKUP(CleanedData[[#This Row],[Product]],'02_Lookup_Tables'!$A$2:$A$126,'02_Lookup_Tables'!$B$2:$B$126)</f>
        <v>463.48</v>
      </c>
      <c r="S7870" t="str">
        <f>VLOOKUP(CleanedData[[#This Row],[Product]],'02_Lookup_Tables'!$H$2:$I$126,2,FALSE)</f>
        <v>Electronics</v>
      </c>
      <c r="T7870" t="str">
        <f>VLOOKUP(CleanedData[[#This Row],[Province]],'02_Lookup_Tables'!$D$2:$E$10,2, FALSE)</f>
        <v>Northern Region</v>
      </c>
      <c r="U7870" t="str" cm="1">
        <f t="array" ref="U7870">_xlfn.IFS(CleanedData[[#This Row],[Purchase Amount]]&lt;500,"Low",
CleanedData[[#This Row],[Purchase Amount]]&lt;5000,"Medium",
TRUE,"High")</f>
        <v>Low</v>
      </c>
      <c r="V7870" t="str">
        <f>TEXT(CleanedData[[#This Row],[Date]],"mmmm")</f>
        <v>March</v>
      </c>
      <c r="W7870" t="str">
        <f>"Q"&amp;ROUNDUP(MONTH(CleanedData[[#This Row],[Date]])/3,0)</f>
        <v>Q1</v>
      </c>
      <c r="X7870" t="str">
        <f>IF(CleanedData[[#This Row],[Purchase Amount]]&gt;=5000,"Yes","No")</f>
        <v>No</v>
      </c>
      <c r="Y7870">
        <f>IF(CleanedData[[#This Row],[Recommend]]="Yes",1,0)</f>
        <v>1</v>
      </c>
      <c r="Z7870" s="6">
        <f>CleanedData[[#This Row],[Purchase Amount]]*0.15</f>
        <v>69.522000000000006</v>
      </c>
      <c r="AA7870" s="6">
        <f>CleanedData[[#This Row],[Purchase Amount]]*1.15</f>
        <v>533.00199999999995</v>
      </c>
    </row>
    <row r="7871" spans="1:27" x14ac:dyDescent="0.3">
      <c r="A7871">
        <v>9510</v>
      </c>
      <c r="B7871" t="s">
        <v>8096</v>
      </c>
      <c r="C7871" s="1">
        <v>45516</v>
      </c>
      <c r="D7871">
        <v>68</v>
      </c>
      <c r="E7871" t="s">
        <v>39</v>
      </c>
      <c r="F7871" t="s">
        <v>125</v>
      </c>
      <c r="G7871" t="s">
        <v>301</v>
      </c>
      <c r="H7871">
        <v>5</v>
      </c>
      <c r="I7871" t="s">
        <v>45</v>
      </c>
      <c r="J7871" t="s">
        <v>43</v>
      </c>
      <c r="K7871" t="s">
        <v>64</v>
      </c>
      <c r="L7871" t="s">
        <v>42</v>
      </c>
      <c r="M7871" t="s">
        <v>165</v>
      </c>
      <c r="N7871" t="s">
        <v>57</v>
      </c>
      <c r="O7871" t="s">
        <v>89</v>
      </c>
      <c r="P7871" t="s">
        <v>70</v>
      </c>
      <c r="Q7871" t="s">
        <v>97</v>
      </c>
      <c r="R7871" s="6">
        <f>_xlfn.XLOOKUP(CleanedData[[#This Row],[Product]],'02_Lookup_Tables'!$A$2:$A$126,'02_Lookup_Tables'!$B$2:$B$126)</f>
        <v>1000.7</v>
      </c>
      <c r="S7871" t="str">
        <f>VLOOKUP(CleanedData[[#This Row],[Product]],'02_Lookup_Tables'!$H$2:$I$126,2,FALSE)</f>
        <v>Toys &amp; Games</v>
      </c>
      <c r="T7871" t="str">
        <f>VLOOKUP(CleanedData[[#This Row],[Province]],'02_Lookup_Tables'!$D$2:$E$10,2, FALSE)</f>
        <v>Western Region</v>
      </c>
      <c r="U7871" t="str" cm="1">
        <f t="array" ref="U7871">_xlfn.IFS(CleanedData[[#This Row],[Purchase Amount]]&lt;500,"Low",
CleanedData[[#This Row],[Purchase Amount]]&lt;5000,"Medium",
TRUE,"High")</f>
        <v>Medium</v>
      </c>
      <c r="V7871" t="str">
        <f>TEXT(CleanedData[[#This Row],[Date]],"mmmm")</f>
        <v>August</v>
      </c>
      <c r="W7871" t="str">
        <f>"Q"&amp;ROUNDUP(MONTH(CleanedData[[#This Row],[Date]])/3,0)</f>
        <v>Q3</v>
      </c>
      <c r="X7871" t="str">
        <f>IF(CleanedData[[#This Row],[Purchase Amount]]&gt;=5000,"Yes","No")</f>
        <v>No</v>
      </c>
      <c r="Y7871">
        <f>IF(CleanedData[[#This Row],[Recommend]]="Yes",1,0)</f>
        <v>1</v>
      </c>
      <c r="Z7871" s="6">
        <f>CleanedData[[#This Row],[Purchase Amount]]*0.15</f>
        <v>150.10499999999999</v>
      </c>
      <c r="AA7871" s="6">
        <f>CleanedData[[#This Row],[Purchase Amount]]*1.15</f>
        <v>1150.8050000000001</v>
      </c>
    </row>
    <row r="7872" spans="1:27" x14ac:dyDescent="0.3">
      <c r="A7872">
        <v>9511</v>
      </c>
      <c r="B7872" t="s">
        <v>8097</v>
      </c>
      <c r="C7872" s="1">
        <v>45853</v>
      </c>
      <c r="D7872">
        <v>27</v>
      </c>
      <c r="E7872" t="s">
        <v>39</v>
      </c>
      <c r="F7872" t="s">
        <v>68</v>
      </c>
      <c r="G7872" t="s">
        <v>227</v>
      </c>
      <c r="H7872">
        <v>4</v>
      </c>
      <c r="I7872" t="s">
        <v>45</v>
      </c>
      <c r="J7872" t="s">
        <v>74</v>
      </c>
      <c r="K7872" t="s">
        <v>55</v>
      </c>
      <c r="L7872" t="s">
        <v>45</v>
      </c>
      <c r="M7872" t="s">
        <v>156</v>
      </c>
      <c r="N7872" t="s">
        <v>96</v>
      </c>
      <c r="O7872" t="s">
        <v>148</v>
      </c>
      <c r="P7872" t="s">
        <v>49</v>
      </c>
      <c r="Q7872" t="s">
        <v>58</v>
      </c>
      <c r="R7872" s="6">
        <f>_xlfn.XLOOKUP(CleanedData[[#This Row],[Product]],'02_Lookup_Tables'!$A$2:$A$126,'02_Lookup_Tables'!$B$2:$B$126)</f>
        <v>22574.95</v>
      </c>
      <c r="S7872" t="str">
        <f>VLOOKUP(CleanedData[[#This Row],[Product]],'02_Lookup_Tables'!$H$2:$I$126,2,FALSE)</f>
        <v>Electronics</v>
      </c>
      <c r="T7872" t="str">
        <f>VLOOKUP(CleanedData[[#This Row],[Province]],'02_Lookup_Tables'!$D$2:$E$10,2, FALSE)</f>
        <v>Northern Region</v>
      </c>
      <c r="U7872" t="str" cm="1">
        <f t="array" ref="U7872">_xlfn.IFS(CleanedData[[#This Row],[Purchase Amount]]&lt;500,"Low",
CleanedData[[#This Row],[Purchase Amount]]&lt;5000,"Medium",
TRUE,"High")</f>
        <v>High</v>
      </c>
      <c r="V7872" t="str">
        <f>TEXT(CleanedData[[#This Row],[Date]],"mmmm")</f>
        <v>July</v>
      </c>
      <c r="W7872" t="str">
        <f>"Q"&amp;ROUNDUP(MONTH(CleanedData[[#This Row],[Date]])/3,0)</f>
        <v>Q3</v>
      </c>
      <c r="X7872" t="str">
        <f>IF(CleanedData[[#This Row],[Purchase Amount]]&gt;=5000,"Yes","No")</f>
        <v>Yes</v>
      </c>
      <c r="Y7872">
        <f>IF(CleanedData[[#This Row],[Recommend]]="Yes",1,0)</f>
        <v>1</v>
      </c>
      <c r="Z7872" s="6">
        <f>CleanedData[[#This Row],[Purchase Amount]]*0.15</f>
        <v>3386.2424999999998</v>
      </c>
      <c r="AA7872" s="6">
        <f>CleanedData[[#This Row],[Purchase Amount]]*1.15</f>
        <v>25961.192499999997</v>
      </c>
    </row>
    <row r="7873" spans="1:27" x14ac:dyDescent="0.3">
      <c r="A7873">
        <v>9512</v>
      </c>
      <c r="B7873" t="s">
        <v>8098</v>
      </c>
      <c r="C7873" s="1">
        <v>45922</v>
      </c>
      <c r="D7873">
        <v>26</v>
      </c>
      <c r="E7873" t="s">
        <v>52</v>
      </c>
      <c r="F7873" t="s">
        <v>125</v>
      </c>
      <c r="G7873" t="s">
        <v>374</v>
      </c>
      <c r="H7873">
        <v>5</v>
      </c>
      <c r="I7873" t="s">
        <v>42</v>
      </c>
      <c r="J7873" t="s">
        <v>63</v>
      </c>
      <c r="K7873" t="s">
        <v>64</v>
      </c>
      <c r="L7873" t="s">
        <v>42</v>
      </c>
      <c r="M7873" t="s">
        <v>106</v>
      </c>
      <c r="N7873" t="s">
        <v>57</v>
      </c>
      <c r="O7873" t="s">
        <v>148</v>
      </c>
      <c r="P7873" t="s">
        <v>49</v>
      </c>
      <c r="Q7873" t="s">
        <v>58</v>
      </c>
      <c r="R7873" s="6">
        <f>_xlfn.XLOOKUP(CleanedData[[#This Row],[Product]],'02_Lookup_Tables'!$A$2:$A$126,'02_Lookup_Tables'!$B$2:$B$126)</f>
        <v>2906.97</v>
      </c>
      <c r="S7873" t="str">
        <f>VLOOKUP(CleanedData[[#This Row],[Product]],'02_Lookup_Tables'!$H$2:$I$126,2,FALSE)</f>
        <v>Home &amp; Living</v>
      </c>
      <c r="T7873" t="str">
        <f>VLOOKUP(CleanedData[[#This Row],[Province]],'02_Lookup_Tables'!$D$2:$E$10,2, FALSE)</f>
        <v>Western Region</v>
      </c>
      <c r="U7873" t="str" cm="1">
        <f t="array" ref="U7873">_xlfn.IFS(CleanedData[[#This Row],[Purchase Amount]]&lt;500,"Low",
CleanedData[[#This Row],[Purchase Amount]]&lt;5000,"Medium",
TRUE,"High")</f>
        <v>Medium</v>
      </c>
      <c r="V7873" t="str">
        <f>TEXT(CleanedData[[#This Row],[Date]],"mmmm")</f>
        <v>September</v>
      </c>
      <c r="W7873" t="str">
        <f>"Q"&amp;ROUNDUP(MONTH(CleanedData[[#This Row],[Date]])/3,0)</f>
        <v>Q3</v>
      </c>
      <c r="X7873" t="str">
        <f>IF(CleanedData[[#This Row],[Purchase Amount]]&gt;=5000,"Yes","No")</f>
        <v>No</v>
      </c>
      <c r="Y7873">
        <f>IF(CleanedData[[#This Row],[Recommend]]="Yes",1,0)</f>
        <v>0</v>
      </c>
      <c r="Z7873" s="6">
        <f>CleanedData[[#This Row],[Purchase Amount]]*0.15</f>
        <v>436.04549999999995</v>
      </c>
      <c r="AA7873" s="6">
        <f>CleanedData[[#This Row],[Purchase Amount]]*1.15</f>
        <v>3343.0154999999995</v>
      </c>
    </row>
    <row r="7874" spans="1:27" x14ac:dyDescent="0.3">
      <c r="A7874">
        <v>9513</v>
      </c>
      <c r="B7874" t="s">
        <v>8099</v>
      </c>
      <c r="C7874" s="1">
        <v>45884</v>
      </c>
      <c r="D7874">
        <v>38</v>
      </c>
      <c r="E7874" t="s">
        <v>39</v>
      </c>
      <c r="F7874" t="s">
        <v>83</v>
      </c>
      <c r="G7874" t="s">
        <v>291</v>
      </c>
      <c r="H7874">
        <v>1</v>
      </c>
      <c r="I7874" t="s">
        <v>42</v>
      </c>
      <c r="J7874" t="s">
        <v>54</v>
      </c>
      <c r="K7874" t="s">
        <v>44</v>
      </c>
      <c r="L7874" t="s">
        <v>42</v>
      </c>
      <c r="M7874" t="s">
        <v>106</v>
      </c>
      <c r="N7874" t="s">
        <v>80</v>
      </c>
      <c r="O7874" t="s">
        <v>148</v>
      </c>
      <c r="P7874" t="s">
        <v>70</v>
      </c>
      <c r="Q7874" t="s">
        <v>81</v>
      </c>
      <c r="R7874" s="6">
        <f>_xlfn.XLOOKUP(CleanedData[[#This Row],[Product]],'02_Lookup_Tables'!$A$2:$A$126,'02_Lookup_Tables'!$B$2:$B$126)</f>
        <v>1171.25</v>
      </c>
      <c r="S7874" t="str">
        <f>VLOOKUP(CleanedData[[#This Row],[Product]],'02_Lookup_Tables'!$H$2:$I$126,2,FALSE)</f>
        <v>Toys &amp; Games</v>
      </c>
      <c r="T7874" t="str">
        <f>VLOOKUP(CleanedData[[#This Row],[Province]],'02_Lookup_Tables'!$D$2:$E$10,2, FALSE)</f>
        <v>Western Region</v>
      </c>
      <c r="U7874" t="str" cm="1">
        <f t="array" ref="U7874">_xlfn.IFS(CleanedData[[#This Row],[Purchase Amount]]&lt;500,"Low",
CleanedData[[#This Row],[Purchase Amount]]&lt;5000,"Medium",
TRUE,"High")</f>
        <v>Medium</v>
      </c>
      <c r="V7874" t="str">
        <f>TEXT(CleanedData[[#This Row],[Date]],"mmmm")</f>
        <v>August</v>
      </c>
      <c r="W7874" t="str">
        <f>"Q"&amp;ROUNDUP(MONTH(CleanedData[[#This Row],[Date]])/3,0)</f>
        <v>Q3</v>
      </c>
      <c r="X7874" t="str">
        <f>IF(CleanedData[[#This Row],[Purchase Amount]]&gt;=5000,"Yes","No")</f>
        <v>No</v>
      </c>
      <c r="Y7874">
        <f>IF(CleanedData[[#This Row],[Recommend]]="Yes",1,0)</f>
        <v>0</v>
      </c>
      <c r="Z7874" s="6">
        <f>CleanedData[[#This Row],[Purchase Amount]]*0.15</f>
        <v>175.6875</v>
      </c>
      <c r="AA7874" s="6">
        <f>CleanedData[[#This Row],[Purchase Amount]]*1.15</f>
        <v>1346.9375</v>
      </c>
    </row>
    <row r="7875" spans="1:27" x14ac:dyDescent="0.3">
      <c r="A7875">
        <v>9514</v>
      </c>
      <c r="B7875" t="s">
        <v>8100</v>
      </c>
      <c r="C7875" s="1">
        <v>45594</v>
      </c>
      <c r="D7875">
        <v>65</v>
      </c>
      <c r="E7875" t="s">
        <v>39</v>
      </c>
      <c r="F7875" t="s">
        <v>77</v>
      </c>
      <c r="G7875" t="s">
        <v>243</v>
      </c>
      <c r="H7875">
        <v>4</v>
      </c>
      <c r="I7875" t="s">
        <v>42</v>
      </c>
      <c r="J7875" t="s">
        <v>63</v>
      </c>
      <c r="K7875" t="s">
        <v>64</v>
      </c>
      <c r="L7875" t="s">
        <v>42</v>
      </c>
      <c r="M7875" t="s">
        <v>236</v>
      </c>
      <c r="N7875" t="s">
        <v>96</v>
      </c>
      <c r="O7875" t="s">
        <v>89</v>
      </c>
      <c r="P7875" t="s">
        <v>70</v>
      </c>
      <c r="Q7875" t="s">
        <v>97</v>
      </c>
      <c r="R7875" s="6">
        <f>_xlfn.XLOOKUP(CleanedData[[#This Row],[Product]],'02_Lookup_Tables'!$A$2:$A$126,'02_Lookup_Tables'!$B$2:$B$126)</f>
        <v>551.66</v>
      </c>
      <c r="S7875" t="str">
        <f>VLOOKUP(CleanedData[[#This Row],[Product]],'02_Lookup_Tables'!$H$2:$I$126,2,FALSE)</f>
        <v>Accessories</v>
      </c>
      <c r="T7875" t="str">
        <f>VLOOKUP(CleanedData[[#This Row],[Province]],'02_Lookup_Tables'!$D$2:$E$10,2, FALSE)</f>
        <v>Central Region</v>
      </c>
      <c r="U7875" t="str" cm="1">
        <f t="array" ref="U7875">_xlfn.IFS(CleanedData[[#This Row],[Purchase Amount]]&lt;500,"Low",
CleanedData[[#This Row],[Purchase Amount]]&lt;5000,"Medium",
TRUE,"High")</f>
        <v>Medium</v>
      </c>
      <c r="V7875" t="str">
        <f>TEXT(CleanedData[[#This Row],[Date]],"mmmm")</f>
        <v>October</v>
      </c>
      <c r="W7875" t="str">
        <f>"Q"&amp;ROUNDUP(MONTH(CleanedData[[#This Row],[Date]])/3,0)</f>
        <v>Q4</v>
      </c>
      <c r="X7875" t="str">
        <f>IF(CleanedData[[#This Row],[Purchase Amount]]&gt;=5000,"Yes","No")</f>
        <v>No</v>
      </c>
      <c r="Y7875">
        <f>IF(CleanedData[[#This Row],[Recommend]]="Yes",1,0)</f>
        <v>0</v>
      </c>
      <c r="Z7875" s="6">
        <f>CleanedData[[#This Row],[Purchase Amount]]*0.15</f>
        <v>82.748999999999995</v>
      </c>
      <c r="AA7875" s="6">
        <f>CleanedData[[#This Row],[Purchase Amount]]*1.15</f>
        <v>634.40899999999988</v>
      </c>
    </row>
    <row r="7876" spans="1:27" x14ac:dyDescent="0.3">
      <c r="A7876">
        <v>9515</v>
      </c>
      <c r="B7876" t="s">
        <v>8101</v>
      </c>
      <c r="C7876" s="1">
        <v>45569</v>
      </c>
      <c r="D7876">
        <v>18</v>
      </c>
      <c r="E7876" t="s">
        <v>60</v>
      </c>
      <c r="F7876" t="s">
        <v>68</v>
      </c>
      <c r="G7876" t="s">
        <v>233</v>
      </c>
      <c r="H7876">
        <v>5</v>
      </c>
      <c r="I7876" t="s">
        <v>45</v>
      </c>
      <c r="J7876" t="s">
        <v>43</v>
      </c>
      <c r="K7876" t="s">
        <v>55</v>
      </c>
      <c r="L7876" t="s">
        <v>45</v>
      </c>
      <c r="N7876" t="s">
        <v>57</v>
      </c>
      <c r="O7876" t="s">
        <v>134</v>
      </c>
      <c r="P7876" t="s">
        <v>8646</v>
      </c>
      <c r="Q7876" t="s">
        <v>66</v>
      </c>
      <c r="R7876" s="6">
        <f>_xlfn.XLOOKUP(CleanedData[[#This Row],[Product]],'02_Lookup_Tables'!$A$2:$A$126,'02_Lookup_Tables'!$B$2:$B$126)</f>
        <v>324.35000000000002</v>
      </c>
      <c r="S7876" t="str">
        <f>VLOOKUP(CleanedData[[#This Row],[Product]],'02_Lookup_Tables'!$H$2:$I$126,2,FALSE)</f>
        <v>Apparel</v>
      </c>
      <c r="T7876" t="str">
        <f>VLOOKUP(CleanedData[[#This Row],[Province]],'02_Lookup_Tables'!$D$2:$E$10,2, FALSE)</f>
        <v>Northern Region</v>
      </c>
      <c r="U7876" t="str" cm="1">
        <f t="array" ref="U7876">_xlfn.IFS(CleanedData[[#This Row],[Purchase Amount]]&lt;500,"Low",
CleanedData[[#This Row],[Purchase Amount]]&lt;5000,"Medium",
TRUE,"High")</f>
        <v>Low</v>
      </c>
      <c r="V7876" t="str">
        <f>TEXT(CleanedData[[#This Row],[Date]],"mmmm")</f>
        <v>October</v>
      </c>
      <c r="W7876" t="str">
        <f>"Q"&amp;ROUNDUP(MONTH(CleanedData[[#This Row],[Date]])/3,0)</f>
        <v>Q4</v>
      </c>
      <c r="X7876" t="str">
        <f>IF(CleanedData[[#This Row],[Purchase Amount]]&gt;=5000,"Yes","No")</f>
        <v>No</v>
      </c>
      <c r="Y7876">
        <f>IF(CleanedData[[#This Row],[Recommend]]="Yes",1,0)</f>
        <v>1</v>
      </c>
      <c r="Z7876" s="6">
        <f>CleanedData[[#This Row],[Purchase Amount]]*0.15</f>
        <v>48.652500000000003</v>
      </c>
      <c r="AA7876" s="6">
        <f>CleanedData[[#This Row],[Purchase Amount]]*1.15</f>
        <v>373.0025</v>
      </c>
    </row>
    <row r="7877" spans="1:27" x14ac:dyDescent="0.3">
      <c r="A7877">
        <v>9517</v>
      </c>
      <c r="B7877" t="s">
        <v>8102</v>
      </c>
      <c r="C7877" s="1">
        <v>45737</v>
      </c>
      <c r="D7877">
        <v>55</v>
      </c>
      <c r="E7877" t="s">
        <v>39</v>
      </c>
      <c r="F7877" t="s">
        <v>77</v>
      </c>
      <c r="G7877" t="s">
        <v>251</v>
      </c>
      <c r="H7877">
        <v>4</v>
      </c>
      <c r="I7877" t="s">
        <v>45</v>
      </c>
      <c r="J7877" t="s">
        <v>54</v>
      </c>
      <c r="K7877" t="s">
        <v>44</v>
      </c>
      <c r="L7877" t="s">
        <v>42</v>
      </c>
      <c r="M7877" t="s">
        <v>112</v>
      </c>
      <c r="N7877" t="s">
        <v>96</v>
      </c>
      <c r="O7877" t="s">
        <v>48</v>
      </c>
      <c r="P7877" t="s">
        <v>49</v>
      </c>
      <c r="Q7877" t="s">
        <v>50</v>
      </c>
      <c r="R7877" s="6">
        <f>_xlfn.XLOOKUP(CleanedData[[#This Row],[Product]],'02_Lookup_Tables'!$A$2:$A$126,'02_Lookup_Tables'!$B$2:$B$126)</f>
        <v>5064</v>
      </c>
      <c r="S7877" t="str">
        <f>VLOOKUP(CleanedData[[#This Row],[Product]],'02_Lookup_Tables'!$H$2:$I$126,2,FALSE)</f>
        <v>Sports &amp; Outdoors</v>
      </c>
      <c r="T7877" t="str">
        <f>VLOOKUP(CleanedData[[#This Row],[Province]],'02_Lookup_Tables'!$D$2:$E$10,2, FALSE)</f>
        <v>Central Region</v>
      </c>
      <c r="U7877" t="str" cm="1">
        <f t="array" ref="U7877">_xlfn.IFS(CleanedData[[#This Row],[Purchase Amount]]&lt;500,"Low",
CleanedData[[#This Row],[Purchase Amount]]&lt;5000,"Medium",
TRUE,"High")</f>
        <v>High</v>
      </c>
      <c r="V7877" t="str">
        <f>TEXT(CleanedData[[#This Row],[Date]],"mmmm")</f>
        <v>March</v>
      </c>
      <c r="W7877" t="str">
        <f>"Q"&amp;ROUNDUP(MONTH(CleanedData[[#This Row],[Date]])/3,0)</f>
        <v>Q1</v>
      </c>
      <c r="X7877" t="str">
        <f>IF(CleanedData[[#This Row],[Purchase Amount]]&gt;=5000,"Yes","No")</f>
        <v>Yes</v>
      </c>
      <c r="Y7877">
        <f>IF(CleanedData[[#This Row],[Recommend]]="Yes",1,0)</f>
        <v>1</v>
      </c>
      <c r="Z7877" s="6">
        <f>CleanedData[[#This Row],[Purchase Amount]]*0.15</f>
        <v>759.6</v>
      </c>
      <c r="AA7877" s="6">
        <f>CleanedData[[#This Row],[Purchase Amount]]*1.15</f>
        <v>5823.5999999999995</v>
      </c>
    </row>
    <row r="7878" spans="1:27" x14ac:dyDescent="0.3">
      <c r="A7878">
        <v>9518</v>
      </c>
      <c r="B7878" t="s">
        <v>8103</v>
      </c>
      <c r="C7878" s="1">
        <v>45888</v>
      </c>
      <c r="D7878">
        <v>71</v>
      </c>
      <c r="E7878" t="s">
        <v>39</v>
      </c>
      <c r="F7878" t="s">
        <v>108</v>
      </c>
      <c r="G7878" t="s">
        <v>454</v>
      </c>
      <c r="H7878">
        <v>5</v>
      </c>
      <c r="I7878" t="s">
        <v>45</v>
      </c>
      <c r="J7878" t="s">
        <v>43</v>
      </c>
      <c r="K7878" t="s">
        <v>44</v>
      </c>
      <c r="L7878" t="s">
        <v>42</v>
      </c>
      <c r="M7878" t="s">
        <v>92</v>
      </c>
      <c r="N7878" t="s">
        <v>57</v>
      </c>
      <c r="O7878" t="s">
        <v>89</v>
      </c>
      <c r="P7878" t="s">
        <v>70</v>
      </c>
      <c r="Q7878" t="s">
        <v>97</v>
      </c>
      <c r="R7878" s="6">
        <f>_xlfn.XLOOKUP(CleanedData[[#This Row],[Product]],'02_Lookup_Tables'!$A$2:$A$126,'02_Lookup_Tables'!$B$2:$B$126)</f>
        <v>2413.3000000000002</v>
      </c>
      <c r="S7878" t="str">
        <f>VLOOKUP(CleanedData[[#This Row],[Product]],'02_Lookup_Tables'!$H$2:$I$126,2,FALSE)</f>
        <v>Electronics</v>
      </c>
      <c r="T7878" t="str">
        <f>VLOOKUP(CleanedData[[#This Row],[Province]],'02_Lookup_Tables'!$D$2:$E$10,2, FALSE)</f>
        <v>Gauteng Region</v>
      </c>
      <c r="U7878" t="str" cm="1">
        <f t="array" ref="U7878">_xlfn.IFS(CleanedData[[#This Row],[Purchase Amount]]&lt;500,"Low",
CleanedData[[#This Row],[Purchase Amount]]&lt;5000,"Medium",
TRUE,"High")</f>
        <v>Medium</v>
      </c>
      <c r="V7878" t="str">
        <f>TEXT(CleanedData[[#This Row],[Date]],"mmmm")</f>
        <v>August</v>
      </c>
      <c r="W7878" t="str">
        <f>"Q"&amp;ROUNDUP(MONTH(CleanedData[[#This Row],[Date]])/3,0)</f>
        <v>Q3</v>
      </c>
      <c r="X7878" t="str">
        <f>IF(CleanedData[[#This Row],[Purchase Amount]]&gt;=5000,"Yes","No")</f>
        <v>No</v>
      </c>
      <c r="Y7878">
        <f>IF(CleanedData[[#This Row],[Recommend]]="Yes",1,0)</f>
        <v>1</v>
      </c>
      <c r="Z7878" s="6">
        <f>CleanedData[[#This Row],[Purchase Amount]]*0.15</f>
        <v>361.995</v>
      </c>
      <c r="AA7878" s="6">
        <f>CleanedData[[#This Row],[Purchase Amount]]*1.15</f>
        <v>2775.2950000000001</v>
      </c>
    </row>
    <row r="7879" spans="1:27" x14ac:dyDescent="0.3">
      <c r="A7879">
        <v>9519</v>
      </c>
      <c r="B7879" t="s">
        <v>8104</v>
      </c>
      <c r="C7879" s="1">
        <v>45363</v>
      </c>
      <c r="D7879">
        <v>64</v>
      </c>
      <c r="E7879" t="s">
        <v>60</v>
      </c>
      <c r="F7879" t="s">
        <v>130</v>
      </c>
      <c r="G7879" t="s">
        <v>291</v>
      </c>
      <c r="H7879">
        <v>1</v>
      </c>
      <c r="I7879" t="s">
        <v>45</v>
      </c>
      <c r="J7879" t="s">
        <v>74</v>
      </c>
      <c r="K7879" t="s">
        <v>64</v>
      </c>
      <c r="L7879" t="s">
        <v>42</v>
      </c>
      <c r="M7879" t="s">
        <v>147</v>
      </c>
      <c r="N7879" t="s">
        <v>80</v>
      </c>
      <c r="O7879" t="s">
        <v>148</v>
      </c>
      <c r="P7879" t="s">
        <v>70</v>
      </c>
      <c r="Q7879" t="s">
        <v>50</v>
      </c>
      <c r="R7879" s="6">
        <f>_xlfn.XLOOKUP(CleanedData[[#This Row],[Product]],'02_Lookup_Tables'!$A$2:$A$126,'02_Lookup_Tables'!$B$2:$B$126)</f>
        <v>1171.25</v>
      </c>
      <c r="S7879" t="str">
        <f>VLOOKUP(CleanedData[[#This Row],[Product]],'02_Lookup_Tables'!$H$2:$I$126,2,FALSE)</f>
        <v>Toys &amp; Games</v>
      </c>
      <c r="T7879" t="str">
        <f>VLOOKUP(CleanedData[[#This Row],[Province]],'02_Lookup_Tables'!$D$2:$E$10,2, FALSE)</f>
        <v>Eastern Region</v>
      </c>
      <c r="U7879" t="str" cm="1">
        <f t="array" ref="U7879">_xlfn.IFS(CleanedData[[#This Row],[Purchase Amount]]&lt;500,"Low",
CleanedData[[#This Row],[Purchase Amount]]&lt;5000,"Medium",
TRUE,"High")</f>
        <v>Medium</v>
      </c>
      <c r="V7879" t="str">
        <f>TEXT(CleanedData[[#This Row],[Date]],"mmmm")</f>
        <v>March</v>
      </c>
      <c r="W7879" t="str">
        <f>"Q"&amp;ROUNDUP(MONTH(CleanedData[[#This Row],[Date]])/3,0)</f>
        <v>Q1</v>
      </c>
      <c r="X7879" t="str">
        <f>IF(CleanedData[[#This Row],[Purchase Amount]]&gt;=5000,"Yes","No")</f>
        <v>No</v>
      </c>
      <c r="Y7879">
        <f>IF(CleanedData[[#This Row],[Recommend]]="Yes",1,0)</f>
        <v>1</v>
      </c>
      <c r="Z7879" s="6">
        <f>CleanedData[[#This Row],[Purchase Amount]]*0.15</f>
        <v>175.6875</v>
      </c>
      <c r="AA7879" s="6">
        <f>CleanedData[[#This Row],[Purchase Amount]]*1.15</f>
        <v>1346.9375</v>
      </c>
    </row>
    <row r="7880" spans="1:27" x14ac:dyDescent="0.3">
      <c r="A7880">
        <v>9520</v>
      </c>
      <c r="B7880" t="s">
        <v>8105</v>
      </c>
      <c r="C7880" s="1">
        <v>45934</v>
      </c>
      <c r="D7880">
        <v>79</v>
      </c>
      <c r="E7880" t="s">
        <v>52</v>
      </c>
      <c r="F7880" t="s">
        <v>77</v>
      </c>
      <c r="G7880" t="s">
        <v>478</v>
      </c>
      <c r="H7880">
        <v>4</v>
      </c>
      <c r="I7880" t="s">
        <v>42</v>
      </c>
      <c r="J7880" t="s">
        <v>54</v>
      </c>
      <c r="K7880" t="s">
        <v>64</v>
      </c>
      <c r="L7880" t="s">
        <v>45</v>
      </c>
      <c r="M7880" t="s">
        <v>151</v>
      </c>
      <c r="N7880" t="s">
        <v>96</v>
      </c>
      <c r="O7880" t="s">
        <v>89</v>
      </c>
      <c r="P7880" t="s">
        <v>70</v>
      </c>
      <c r="Q7880" t="s">
        <v>97</v>
      </c>
      <c r="R7880" s="6">
        <f>_xlfn.XLOOKUP(CleanedData[[#This Row],[Product]],'02_Lookup_Tables'!$A$2:$A$126,'02_Lookup_Tables'!$B$2:$B$126)</f>
        <v>4507.63</v>
      </c>
      <c r="S7880" t="str">
        <f>VLOOKUP(CleanedData[[#This Row],[Product]],'02_Lookup_Tables'!$H$2:$I$126,2,FALSE)</f>
        <v>Sports &amp; Outdoors</v>
      </c>
      <c r="T7880" t="str">
        <f>VLOOKUP(CleanedData[[#This Row],[Province]],'02_Lookup_Tables'!$D$2:$E$10,2, FALSE)</f>
        <v>Central Region</v>
      </c>
      <c r="U7880" t="str" cm="1">
        <f t="array" ref="U7880">_xlfn.IFS(CleanedData[[#This Row],[Purchase Amount]]&lt;500,"Low",
CleanedData[[#This Row],[Purchase Amount]]&lt;5000,"Medium",
TRUE,"High")</f>
        <v>Medium</v>
      </c>
      <c r="V7880" t="str">
        <f>TEXT(CleanedData[[#This Row],[Date]],"mmmm")</f>
        <v>October</v>
      </c>
      <c r="W7880" t="str">
        <f>"Q"&amp;ROUNDUP(MONTH(CleanedData[[#This Row],[Date]])/3,0)</f>
        <v>Q4</v>
      </c>
      <c r="X7880" t="str">
        <f>IF(CleanedData[[#This Row],[Purchase Amount]]&gt;=5000,"Yes","No")</f>
        <v>No</v>
      </c>
      <c r="Y7880">
        <f>IF(CleanedData[[#This Row],[Recommend]]="Yes",1,0)</f>
        <v>0</v>
      </c>
      <c r="Z7880" s="6">
        <f>CleanedData[[#This Row],[Purchase Amount]]*0.15</f>
        <v>676.14449999999999</v>
      </c>
      <c r="AA7880" s="6">
        <f>CleanedData[[#This Row],[Purchase Amount]]*1.15</f>
        <v>5183.7744999999995</v>
      </c>
    </row>
    <row r="7881" spans="1:27" x14ac:dyDescent="0.3">
      <c r="A7881">
        <v>9521</v>
      </c>
      <c r="B7881" t="s">
        <v>8106</v>
      </c>
      <c r="C7881" s="1">
        <v>45930</v>
      </c>
      <c r="D7881">
        <v>34</v>
      </c>
      <c r="E7881" t="s">
        <v>60</v>
      </c>
      <c r="F7881" t="s">
        <v>125</v>
      </c>
      <c r="G7881" t="s">
        <v>84</v>
      </c>
      <c r="H7881">
        <v>2</v>
      </c>
      <c r="I7881" t="s">
        <v>45</v>
      </c>
      <c r="J7881" t="s">
        <v>63</v>
      </c>
      <c r="K7881" t="s">
        <v>55</v>
      </c>
      <c r="L7881" t="s">
        <v>42</v>
      </c>
      <c r="N7881" t="s">
        <v>47</v>
      </c>
      <c r="O7881" t="s">
        <v>134</v>
      </c>
      <c r="P7881" t="s">
        <v>8646</v>
      </c>
      <c r="Q7881" t="s">
        <v>58</v>
      </c>
      <c r="R7881" s="6">
        <f>_xlfn.XLOOKUP(CleanedData[[#This Row],[Product]],'02_Lookup_Tables'!$A$2:$A$126,'02_Lookup_Tables'!$B$2:$B$126)</f>
        <v>1158.56</v>
      </c>
      <c r="S7881" t="str">
        <f>VLOOKUP(CleanedData[[#This Row],[Product]],'02_Lookup_Tables'!$H$2:$I$126,2,FALSE)</f>
        <v>Toys &amp; Games</v>
      </c>
      <c r="T7881" t="str">
        <f>VLOOKUP(CleanedData[[#This Row],[Province]],'02_Lookup_Tables'!$D$2:$E$10,2, FALSE)</f>
        <v>Western Region</v>
      </c>
      <c r="U7881" t="str" cm="1">
        <f t="array" ref="U7881">_xlfn.IFS(CleanedData[[#This Row],[Purchase Amount]]&lt;500,"Low",
CleanedData[[#This Row],[Purchase Amount]]&lt;5000,"Medium",
TRUE,"High")</f>
        <v>Medium</v>
      </c>
      <c r="V7881" t="str">
        <f>TEXT(CleanedData[[#This Row],[Date]],"mmmm")</f>
        <v>September</v>
      </c>
      <c r="W7881" t="str">
        <f>"Q"&amp;ROUNDUP(MONTH(CleanedData[[#This Row],[Date]])/3,0)</f>
        <v>Q3</v>
      </c>
      <c r="X7881" t="str">
        <f>IF(CleanedData[[#This Row],[Purchase Amount]]&gt;=5000,"Yes","No")</f>
        <v>No</v>
      </c>
      <c r="Y7881">
        <f>IF(CleanedData[[#This Row],[Recommend]]="Yes",1,0)</f>
        <v>1</v>
      </c>
      <c r="Z7881" s="6">
        <f>CleanedData[[#This Row],[Purchase Amount]]*0.15</f>
        <v>173.78399999999999</v>
      </c>
      <c r="AA7881" s="6">
        <f>CleanedData[[#This Row],[Purchase Amount]]*1.15</f>
        <v>1332.3439999999998</v>
      </c>
    </row>
    <row r="7882" spans="1:27" x14ac:dyDescent="0.3">
      <c r="A7882">
        <v>9522</v>
      </c>
      <c r="B7882" t="s">
        <v>8107</v>
      </c>
      <c r="C7882" s="1">
        <v>45835</v>
      </c>
      <c r="D7882">
        <v>80</v>
      </c>
      <c r="E7882" t="s">
        <v>52</v>
      </c>
      <c r="F7882" t="s">
        <v>61</v>
      </c>
      <c r="G7882" t="s">
        <v>146</v>
      </c>
      <c r="H7882">
        <v>2</v>
      </c>
      <c r="I7882" t="s">
        <v>45</v>
      </c>
      <c r="J7882" t="s">
        <v>69</v>
      </c>
      <c r="K7882" t="s">
        <v>44</v>
      </c>
      <c r="L7882" t="s">
        <v>42</v>
      </c>
      <c r="M7882" t="s">
        <v>123</v>
      </c>
      <c r="N7882" t="s">
        <v>47</v>
      </c>
      <c r="O7882" t="s">
        <v>89</v>
      </c>
      <c r="P7882" t="s">
        <v>49</v>
      </c>
      <c r="Q7882" t="s">
        <v>97</v>
      </c>
      <c r="R7882" s="6">
        <f>_xlfn.XLOOKUP(CleanedData[[#This Row],[Product]],'02_Lookup_Tables'!$A$2:$A$126,'02_Lookup_Tables'!$B$2:$B$126)</f>
        <v>27815.439999999999</v>
      </c>
      <c r="S7882" t="str">
        <f>VLOOKUP(CleanedData[[#This Row],[Product]],'02_Lookup_Tables'!$H$2:$I$126,2,FALSE)</f>
        <v>Electronics</v>
      </c>
      <c r="T7882" t="str">
        <f>VLOOKUP(CleanedData[[#This Row],[Province]],'02_Lookup_Tables'!$D$2:$E$10,2, FALSE)</f>
        <v>Southern Region</v>
      </c>
      <c r="U7882" t="str" cm="1">
        <f t="array" ref="U7882">_xlfn.IFS(CleanedData[[#This Row],[Purchase Amount]]&lt;500,"Low",
CleanedData[[#This Row],[Purchase Amount]]&lt;5000,"Medium",
TRUE,"High")</f>
        <v>High</v>
      </c>
      <c r="V7882" t="str">
        <f>TEXT(CleanedData[[#This Row],[Date]],"mmmm")</f>
        <v>June</v>
      </c>
      <c r="W7882" t="str">
        <f>"Q"&amp;ROUNDUP(MONTH(CleanedData[[#This Row],[Date]])/3,0)</f>
        <v>Q2</v>
      </c>
      <c r="X7882" t="str">
        <f>IF(CleanedData[[#This Row],[Purchase Amount]]&gt;=5000,"Yes","No")</f>
        <v>Yes</v>
      </c>
      <c r="Y7882">
        <f>IF(CleanedData[[#This Row],[Recommend]]="Yes",1,0)</f>
        <v>1</v>
      </c>
      <c r="Z7882" s="6">
        <f>CleanedData[[#This Row],[Purchase Amount]]*0.15</f>
        <v>4172.3159999999998</v>
      </c>
      <c r="AA7882" s="6">
        <f>CleanedData[[#This Row],[Purchase Amount]]*1.15</f>
        <v>31987.755999999998</v>
      </c>
    </row>
    <row r="7883" spans="1:27" x14ac:dyDescent="0.3">
      <c r="A7883">
        <v>9524</v>
      </c>
      <c r="B7883" t="s">
        <v>8108</v>
      </c>
      <c r="C7883" s="1">
        <v>45807</v>
      </c>
      <c r="D7883">
        <v>53</v>
      </c>
      <c r="E7883" t="s">
        <v>39</v>
      </c>
      <c r="F7883" t="s">
        <v>68</v>
      </c>
      <c r="G7883" t="s">
        <v>173</v>
      </c>
      <c r="H7883">
        <v>5</v>
      </c>
      <c r="I7883" t="s">
        <v>45</v>
      </c>
      <c r="J7883" t="s">
        <v>69</v>
      </c>
      <c r="K7883" t="s">
        <v>44</v>
      </c>
      <c r="L7883" t="s">
        <v>45</v>
      </c>
      <c r="M7883" t="s">
        <v>46</v>
      </c>
      <c r="N7883" t="s">
        <v>57</v>
      </c>
      <c r="O7883" t="s">
        <v>89</v>
      </c>
      <c r="P7883" t="s">
        <v>70</v>
      </c>
      <c r="Q7883" t="s">
        <v>93</v>
      </c>
      <c r="R7883" s="6">
        <f>_xlfn.XLOOKUP(CleanedData[[#This Row],[Product]],'02_Lookup_Tables'!$A$2:$A$126,'02_Lookup_Tables'!$B$2:$B$126)</f>
        <v>13056.99</v>
      </c>
      <c r="S7883" t="str">
        <f>VLOOKUP(CleanedData[[#This Row],[Product]],'02_Lookup_Tables'!$H$2:$I$126,2,FALSE)</f>
        <v>Electronics</v>
      </c>
      <c r="T7883" t="str">
        <f>VLOOKUP(CleanedData[[#This Row],[Province]],'02_Lookup_Tables'!$D$2:$E$10,2, FALSE)</f>
        <v>Northern Region</v>
      </c>
      <c r="U7883" t="str" cm="1">
        <f t="array" ref="U7883">_xlfn.IFS(CleanedData[[#This Row],[Purchase Amount]]&lt;500,"Low",
CleanedData[[#This Row],[Purchase Amount]]&lt;5000,"Medium",
TRUE,"High")</f>
        <v>High</v>
      </c>
      <c r="V7883" t="str">
        <f>TEXT(CleanedData[[#This Row],[Date]],"mmmm")</f>
        <v>May</v>
      </c>
      <c r="W7883" t="str">
        <f>"Q"&amp;ROUNDUP(MONTH(CleanedData[[#This Row],[Date]])/3,0)</f>
        <v>Q2</v>
      </c>
      <c r="X7883" t="str">
        <f>IF(CleanedData[[#This Row],[Purchase Amount]]&gt;=5000,"Yes","No")</f>
        <v>Yes</v>
      </c>
      <c r="Y7883">
        <f>IF(CleanedData[[#This Row],[Recommend]]="Yes",1,0)</f>
        <v>1</v>
      </c>
      <c r="Z7883" s="6">
        <f>CleanedData[[#This Row],[Purchase Amount]]*0.15</f>
        <v>1958.5484999999999</v>
      </c>
      <c r="AA7883" s="6">
        <f>CleanedData[[#This Row],[Purchase Amount]]*1.15</f>
        <v>15015.538499999999</v>
      </c>
    </row>
    <row r="7884" spans="1:27" x14ac:dyDescent="0.3">
      <c r="A7884">
        <v>9525</v>
      </c>
      <c r="B7884" t="s">
        <v>8109</v>
      </c>
      <c r="C7884" s="1">
        <v>45456</v>
      </c>
      <c r="D7884">
        <v>53</v>
      </c>
      <c r="E7884" t="s">
        <v>39</v>
      </c>
      <c r="F7884" t="s">
        <v>108</v>
      </c>
      <c r="G7884" t="s">
        <v>269</v>
      </c>
      <c r="H7884">
        <v>2</v>
      </c>
      <c r="I7884" t="s">
        <v>42</v>
      </c>
      <c r="J7884" t="s">
        <v>43</v>
      </c>
      <c r="K7884" t="s">
        <v>64</v>
      </c>
      <c r="L7884" t="s">
        <v>42</v>
      </c>
      <c r="M7884" t="s">
        <v>75</v>
      </c>
      <c r="N7884" t="s">
        <v>47</v>
      </c>
      <c r="O7884" t="s">
        <v>89</v>
      </c>
      <c r="P7884" t="s">
        <v>49</v>
      </c>
      <c r="Q7884" t="s">
        <v>93</v>
      </c>
      <c r="R7884" s="6">
        <f>_xlfn.XLOOKUP(CleanedData[[#This Row],[Product]],'02_Lookup_Tables'!$A$2:$A$126,'02_Lookup_Tables'!$B$2:$B$126)</f>
        <v>1604.87</v>
      </c>
      <c r="S7884" t="str">
        <f>VLOOKUP(CleanedData[[#This Row],[Product]],'02_Lookup_Tables'!$H$2:$I$126,2,FALSE)</f>
        <v>Accessories</v>
      </c>
      <c r="T7884" t="str">
        <f>VLOOKUP(CleanedData[[#This Row],[Province]],'02_Lookup_Tables'!$D$2:$E$10,2, FALSE)</f>
        <v>Gauteng Region</v>
      </c>
      <c r="U7884" t="str" cm="1">
        <f t="array" ref="U7884">_xlfn.IFS(CleanedData[[#This Row],[Purchase Amount]]&lt;500,"Low",
CleanedData[[#This Row],[Purchase Amount]]&lt;5000,"Medium",
TRUE,"High")</f>
        <v>Medium</v>
      </c>
      <c r="V7884" t="str">
        <f>TEXT(CleanedData[[#This Row],[Date]],"mmmm")</f>
        <v>June</v>
      </c>
      <c r="W7884" t="str">
        <f>"Q"&amp;ROUNDUP(MONTH(CleanedData[[#This Row],[Date]])/3,0)</f>
        <v>Q2</v>
      </c>
      <c r="X7884" t="str">
        <f>IF(CleanedData[[#This Row],[Purchase Amount]]&gt;=5000,"Yes","No")</f>
        <v>No</v>
      </c>
      <c r="Y7884">
        <f>IF(CleanedData[[#This Row],[Recommend]]="Yes",1,0)</f>
        <v>0</v>
      </c>
      <c r="Z7884" s="6">
        <f>CleanedData[[#This Row],[Purchase Amount]]*0.15</f>
        <v>240.73049999999998</v>
      </c>
      <c r="AA7884" s="6">
        <f>CleanedData[[#This Row],[Purchase Amount]]*1.15</f>
        <v>1845.6004999999998</v>
      </c>
    </row>
    <row r="7885" spans="1:27" x14ac:dyDescent="0.3">
      <c r="A7885">
        <v>9526</v>
      </c>
      <c r="B7885" t="s">
        <v>8110</v>
      </c>
      <c r="C7885" s="1">
        <v>45296</v>
      </c>
      <c r="D7885">
        <v>51</v>
      </c>
      <c r="E7885" t="s">
        <v>52</v>
      </c>
      <c r="F7885" t="s">
        <v>61</v>
      </c>
      <c r="G7885" t="s">
        <v>331</v>
      </c>
      <c r="H7885">
        <v>4</v>
      </c>
      <c r="I7885" t="s">
        <v>45</v>
      </c>
      <c r="J7885" t="s">
        <v>69</v>
      </c>
      <c r="K7885" t="s">
        <v>55</v>
      </c>
      <c r="L7885" t="s">
        <v>45</v>
      </c>
      <c r="M7885" t="s">
        <v>231</v>
      </c>
      <c r="N7885" t="s">
        <v>96</v>
      </c>
      <c r="O7885" t="s">
        <v>89</v>
      </c>
      <c r="P7885" t="s">
        <v>70</v>
      </c>
      <c r="Q7885" t="s">
        <v>93</v>
      </c>
      <c r="R7885" s="6">
        <f>_xlfn.XLOOKUP(CleanedData[[#This Row],[Product]],'02_Lookup_Tables'!$A$2:$A$126,'02_Lookup_Tables'!$B$2:$B$126)</f>
        <v>27.35</v>
      </c>
      <c r="S7885" t="str">
        <f>VLOOKUP(CleanedData[[#This Row],[Product]],'02_Lookup_Tables'!$H$2:$I$126,2,FALSE)</f>
        <v>Food</v>
      </c>
      <c r="T7885" t="str">
        <f>VLOOKUP(CleanedData[[#This Row],[Province]],'02_Lookup_Tables'!$D$2:$E$10,2, FALSE)</f>
        <v>Southern Region</v>
      </c>
      <c r="U7885" t="str" cm="1">
        <f t="array" ref="U7885">_xlfn.IFS(CleanedData[[#This Row],[Purchase Amount]]&lt;500,"Low",
CleanedData[[#This Row],[Purchase Amount]]&lt;5000,"Medium",
TRUE,"High")</f>
        <v>Low</v>
      </c>
      <c r="V7885" t="str">
        <f>TEXT(CleanedData[[#This Row],[Date]],"mmmm")</f>
        <v>January</v>
      </c>
      <c r="W7885" t="str">
        <f>"Q"&amp;ROUNDUP(MONTH(CleanedData[[#This Row],[Date]])/3,0)</f>
        <v>Q1</v>
      </c>
      <c r="X7885" t="str">
        <f>IF(CleanedData[[#This Row],[Purchase Amount]]&gt;=5000,"Yes","No")</f>
        <v>No</v>
      </c>
      <c r="Y7885">
        <f>IF(CleanedData[[#This Row],[Recommend]]="Yes",1,0)</f>
        <v>1</v>
      </c>
      <c r="Z7885" s="6">
        <f>CleanedData[[#This Row],[Purchase Amount]]*0.15</f>
        <v>4.1025</v>
      </c>
      <c r="AA7885" s="6">
        <f>CleanedData[[#This Row],[Purchase Amount]]*1.15</f>
        <v>31.452500000000001</v>
      </c>
    </row>
    <row r="7886" spans="1:27" x14ac:dyDescent="0.3">
      <c r="A7886">
        <v>9527</v>
      </c>
      <c r="B7886" t="s">
        <v>8111</v>
      </c>
      <c r="C7886" s="1">
        <v>45780</v>
      </c>
      <c r="D7886">
        <v>24</v>
      </c>
      <c r="E7886" t="s">
        <v>60</v>
      </c>
      <c r="F7886" t="s">
        <v>130</v>
      </c>
      <c r="G7886" t="s">
        <v>460</v>
      </c>
      <c r="H7886">
        <v>5</v>
      </c>
      <c r="I7886" t="s">
        <v>42</v>
      </c>
      <c r="J7886" t="s">
        <v>74</v>
      </c>
      <c r="K7886" t="s">
        <v>64</v>
      </c>
      <c r="L7886" t="s">
        <v>45</v>
      </c>
      <c r="M7886" t="s">
        <v>123</v>
      </c>
      <c r="N7886" t="s">
        <v>57</v>
      </c>
      <c r="O7886" t="s">
        <v>89</v>
      </c>
      <c r="P7886" t="s">
        <v>70</v>
      </c>
      <c r="Q7886" t="s">
        <v>66</v>
      </c>
      <c r="R7886" s="6">
        <f>_xlfn.XLOOKUP(CleanedData[[#This Row],[Product]],'02_Lookup_Tables'!$A$2:$A$126,'02_Lookup_Tables'!$B$2:$B$126)</f>
        <v>880.49</v>
      </c>
      <c r="S7886" t="str">
        <f>VLOOKUP(CleanedData[[#This Row],[Product]],'02_Lookup_Tables'!$H$2:$I$126,2,FALSE)</f>
        <v>Home Devices</v>
      </c>
      <c r="T7886" t="str">
        <f>VLOOKUP(CleanedData[[#This Row],[Province]],'02_Lookup_Tables'!$D$2:$E$10,2, FALSE)</f>
        <v>Eastern Region</v>
      </c>
      <c r="U7886" t="str" cm="1">
        <f t="array" ref="U7886">_xlfn.IFS(CleanedData[[#This Row],[Purchase Amount]]&lt;500,"Low",
CleanedData[[#This Row],[Purchase Amount]]&lt;5000,"Medium",
TRUE,"High")</f>
        <v>Medium</v>
      </c>
      <c r="V7886" t="str">
        <f>TEXT(CleanedData[[#This Row],[Date]],"mmmm")</f>
        <v>May</v>
      </c>
      <c r="W7886" t="str">
        <f>"Q"&amp;ROUNDUP(MONTH(CleanedData[[#This Row],[Date]])/3,0)</f>
        <v>Q2</v>
      </c>
      <c r="X7886" t="str">
        <f>IF(CleanedData[[#This Row],[Purchase Amount]]&gt;=5000,"Yes","No")</f>
        <v>No</v>
      </c>
      <c r="Y7886">
        <f>IF(CleanedData[[#This Row],[Recommend]]="Yes",1,0)</f>
        <v>0</v>
      </c>
      <c r="Z7886" s="6">
        <f>CleanedData[[#This Row],[Purchase Amount]]*0.15</f>
        <v>132.0735</v>
      </c>
      <c r="AA7886" s="6">
        <f>CleanedData[[#This Row],[Purchase Amount]]*1.15</f>
        <v>1012.5635</v>
      </c>
    </row>
    <row r="7887" spans="1:27" x14ac:dyDescent="0.3">
      <c r="A7887">
        <v>9528</v>
      </c>
      <c r="B7887" t="s">
        <v>8112</v>
      </c>
      <c r="C7887" s="1">
        <v>45615</v>
      </c>
      <c r="D7887">
        <v>78</v>
      </c>
      <c r="E7887" t="s">
        <v>60</v>
      </c>
      <c r="F7887" t="s">
        <v>108</v>
      </c>
      <c r="G7887" t="s">
        <v>84</v>
      </c>
      <c r="H7887">
        <v>2</v>
      </c>
      <c r="I7887" t="s">
        <v>42</v>
      </c>
      <c r="J7887" t="s">
        <v>63</v>
      </c>
      <c r="K7887" t="s">
        <v>64</v>
      </c>
      <c r="L7887" t="s">
        <v>42</v>
      </c>
      <c r="M7887" t="s">
        <v>151</v>
      </c>
      <c r="N7887" t="s">
        <v>47</v>
      </c>
      <c r="O7887" t="s">
        <v>89</v>
      </c>
      <c r="P7887" t="s">
        <v>49</v>
      </c>
      <c r="Q7887" t="s">
        <v>97</v>
      </c>
      <c r="R7887" s="6">
        <f>_xlfn.XLOOKUP(CleanedData[[#This Row],[Product]],'02_Lookup_Tables'!$A$2:$A$126,'02_Lookup_Tables'!$B$2:$B$126)</f>
        <v>1158.56</v>
      </c>
      <c r="S7887" t="str">
        <f>VLOOKUP(CleanedData[[#This Row],[Product]],'02_Lookup_Tables'!$H$2:$I$126,2,FALSE)</f>
        <v>Toys &amp; Games</v>
      </c>
      <c r="T7887" t="str">
        <f>VLOOKUP(CleanedData[[#This Row],[Province]],'02_Lookup_Tables'!$D$2:$E$10,2, FALSE)</f>
        <v>Gauteng Region</v>
      </c>
      <c r="U7887" t="str" cm="1">
        <f t="array" ref="U7887">_xlfn.IFS(CleanedData[[#This Row],[Purchase Amount]]&lt;500,"Low",
CleanedData[[#This Row],[Purchase Amount]]&lt;5000,"Medium",
TRUE,"High")</f>
        <v>Medium</v>
      </c>
      <c r="V7887" t="str">
        <f>TEXT(CleanedData[[#This Row],[Date]],"mmmm")</f>
        <v>November</v>
      </c>
      <c r="W7887" t="str">
        <f>"Q"&amp;ROUNDUP(MONTH(CleanedData[[#This Row],[Date]])/3,0)</f>
        <v>Q4</v>
      </c>
      <c r="X7887" t="str">
        <f>IF(CleanedData[[#This Row],[Purchase Amount]]&gt;=5000,"Yes","No")</f>
        <v>No</v>
      </c>
      <c r="Y7887">
        <f>IF(CleanedData[[#This Row],[Recommend]]="Yes",1,0)</f>
        <v>0</v>
      </c>
      <c r="Z7887" s="6">
        <f>CleanedData[[#This Row],[Purchase Amount]]*0.15</f>
        <v>173.78399999999999</v>
      </c>
      <c r="AA7887" s="6">
        <f>CleanedData[[#This Row],[Purchase Amount]]*1.15</f>
        <v>1332.3439999999998</v>
      </c>
    </row>
    <row r="7888" spans="1:27" x14ac:dyDescent="0.3">
      <c r="A7888">
        <v>9529</v>
      </c>
      <c r="B7888" t="s">
        <v>8113</v>
      </c>
      <c r="C7888" s="1">
        <v>45762</v>
      </c>
      <c r="D7888">
        <v>29</v>
      </c>
      <c r="E7888" t="s">
        <v>52</v>
      </c>
      <c r="F7888" t="s">
        <v>108</v>
      </c>
      <c r="G7888" t="s">
        <v>280</v>
      </c>
      <c r="H7888">
        <v>4</v>
      </c>
      <c r="I7888" t="s">
        <v>45</v>
      </c>
      <c r="J7888" t="s">
        <v>43</v>
      </c>
      <c r="K7888" t="s">
        <v>44</v>
      </c>
      <c r="L7888" t="s">
        <v>45</v>
      </c>
      <c r="M7888" t="s">
        <v>85</v>
      </c>
      <c r="N7888" t="s">
        <v>96</v>
      </c>
      <c r="O7888" t="s">
        <v>48</v>
      </c>
      <c r="P7888" t="s">
        <v>49</v>
      </c>
      <c r="Q7888" t="s">
        <v>58</v>
      </c>
      <c r="R7888" s="6">
        <f>_xlfn.XLOOKUP(CleanedData[[#This Row],[Product]],'02_Lookup_Tables'!$A$2:$A$126,'02_Lookup_Tables'!$B$2:$B$126)</f>
        <v>759.97</v>
      </c>
      <c r="S7888" t="str">
        <f>VLOOKUP(CleanedData[[#This Row],[Product]],'02_Lookup_Tables'!$H$2:$I$126,2,FALSE)</f>
        <v>Apparel</v>
      </c>
      <c r="T7888" t="str">
        <f>VLOOKUP(CleanedData[[#This Row],[Province]],'02_Lookup_Tables'!$D$2:$E$10,2, FALSE)</f>
        <v>Gauteng Region</v>
      </c>
      <c r="U7888" t="str" cm="1">
        <f t="array" ref="U7888">_xlfn.IFS(CleanedData[[#This Row],[Purchase Amount]]&lt;500,"Low",
CleanedData[[#This Row],[Purchase Amount]]&lt;5000,"Medium",
TRUE,"High")</f>
        <v>Medium</v>
      </c>
      <c r="V7888" t="str">
        <f>TEXT(CleanedData[[#This Row],[Date]],"mmmm")</f>
        <v>April</v>
      </c>
      <c r="W7888" t="str">
        <f>"Q"&amp;ROUNDUP(MONTH(CleanedData[[#This Row],[Date]])/3,0)</f>
        <v>Q2</v>
      </c>
      <c r="X7888" t="str">
        <f>IF(CleanedData[[#This Row],[Purchase Amount]]&gt;=5000,"Yes","No")</f>
        <v>No</v>
      </c>
      <c r="Y7888">
        <f>IF(CleanedData[[#This Row],[Recommend]]="Yes",1,0)</f>
        <v>1</v>
      </c>
      <c r="Z7888" s="6">
        <f>CleanedData[[#This Row],[Purchase Amount]]*0.15</f>
        <v>113.99550000000001</v>
      </c>
      <c r="AA7888" s="6">
        <f>CleanedData[[#This Row],[Purchase Amount]]*1.15</f>
        <v>873.96550000000002</v>
      </c>
    </row>
    <row r="7889" spans="1:27" x14ac:dyDescent="0.3">
      <c r="A7889">
        <v>9530</v>
      </c>
      <c r="B7889" t="s">
        <v>8114</v>
      </c>
      <c r="C7889" s="1">
        <v>45571</v>
      </c>
      <c r="D7889">
        <v>39</v>
      </c>
      <c r="E7889" t="s">
        <v>39</v>
      </c>
      <c r="F7889" t="s">
        <v>40</v>
      </c>
      <c r="G7889" t="s">
        <v>212</v>
      </c>
      <c r="H7889">
        <v>5</v>
      </c>
      <c r="I7889" t="s">
        <v>42</v>
      </c>
      <c r="J7889" t="s">
        <v>43</v>
      </c>
      <c r="K7889" t="s">
        <v>64</v>
      </c>
      <c r="L7889" t="s">
        <v>42</v>
      </c>
      <c r="M7889" t="s">
        <v>156</v>
      </c>
      <c r="N7889" t="s">
        <v>57</v>
      </c>
      <c r="O7889" t="s">
        <v>148</v>
      </c>
      <c r="P7889" t="s">
        <v>49</v>
      </c>
      <c r="Q7889" t="s">
        <v>81</v>
      </c>
      <c r="R7889" s="6">
        <f>_xlfn.XLOOKUP(CleanedData[[#This Row],[Product]],'02_Lookup_Tables'!$A$2:$A$126,'02_Lookup_Tables'!$B$2:$B$126)</f>
        <v>192.77</v>
      </c>
      <c r="S7889" t="str">
        <f>VLOOKUP(CleanedData[[#This Row],[Product]],'02_Lookup_Tables'!$H$2:$I$126,2,FALSE)</f>
        <v>Beauty &amp; Personal Care</v>
      </c>
      <c r="T7889" t="str">
        <f>VLOOKUP(CleanedData[[#This Row],[Province]],'02_Lookup_Tables'!$D$2:$E$10,2, FALSE)</f>
        <v>Northern Region</v>
      </c>
      <c r="U7889" t="str" cm="1">
        <f t="array" ref="U7889">_xlfn.IFS(CleanedData[[#This Row],[Purchase Amount]]&lt;500,"Low",
CleanedData[[#This Row],[Purchase Amount]]&lt;5000,"Medium",
TRUE,"High")</f>
        <v>Low</v>
      </c>
      <c r="V7889" t="str">
        <f>TEXT(CleanedData[[#This Row],[Date]],"mmmm")</f>
        <v>October</v>
      </c>
      <c r="W7889" t="str">
        <f>"Q"&amp;ROUNDUP(MONTH(CleanedData[[#This Row],[Date]])/3,0)</f>
        <v>Q4</v>
      </c>
      <c r="X7889" t="str">
        <f>IF(CleanedData[[#This Row],[Purchase Amount]]&gt;=5000,"Yes","No")</f>
        <v>No</v>
      </c>
      <c r="Y7889">
        <f>IF(CleanedData[[#This Row],[Recommend]]="Yes",1,0)</f>
        <v>0</v>
      </c>
      <c r="Z7889" s="6">
        <f>CleanedData[[#This Row],[Purchase Amount]]*0.15</f>
        <v>28.915500000000002</v>
      </c>
      <c r="AA7889" s="6">
        <f>CleanedData[[#This Row],[Purchase Amount]]*1.15</f>
        <v>221.68549999999999</v>
      </c>
    </row>
    <row r="7890" spans="1:27" x14ac:dyDescent="0.3">
      <c r="A7890">
        <v>9531</v>
      </c>
      <c r="B7890" t="s">
        <v>8115</v>
      </c>
      <c r="C7890" s="1">
        <v>45824</v>
      </c>
      <c r="D7890">
        <v>30</v>
      </c>
      <c r="E7890" t="s">
        <v>52</v>
      </c>
      <c r="F7890" t="s">
        <v>61</v>
      </c>
      <c r="G7890" t="s">
        <v>95</v>
      </c>
      <c r="H7890">
        <v>4</v>
      </c>
      <c r="I7890" t="s">
        <v>45</v>
      </c>
      <c r="J7890" t="s">
        <v>69</v>
      </c>
      <c r="K7890" t="s">
        <v>44</v>
      </c>
      <c r="L7890" t="s">
        <v>42</v>
      </c>
      <c r="M7890" t="s">
        <v>79</v>
      </c>
      <c r="N7890" t="s">
        <v>96</v>
      </c>
      <c r="O7890" t="s">
        <v>89</v>
      </c>
      <c r="P7890" t="s">
        <v>70</v>
      </c>
      <c r="Q7890" t="s">
        <v>58</v>
      </c>
      <c r="R7890" s="6">
        <f>_xlfn.XLOOKUP(CleanedData[[#This Row],[Product]],'02_Lookup_Tables'!$A$2:$A$126,'02_Lookup_Tables'!$B$2:$B$126)</f>
        <v>5390.8</v>
      </c>
      <c r="S7890" t="str">
        <f>VLOOKUP(CleanedData[[#This Row],[Product]],'02_Lookup_Tables'!$H$2:$I$126,2,FALSE)</f>
        <v>Electronics</v>
      </c>
      <c r="T7890" t="str">
        <f>VLOOKUP(CleanedData[[#This Row],[Province]],'02_Lookup_Tables'!$D$2:$E$10,2, FALSE)</f>
        <v>Southern Region</v>
      </c>
      <c r="U7890" t="str" cm="1">
        <f t="array" ref="U7890">_xlfn.IFS(CleanedData[[#This Row],[Purchase Amount]]&lt;500,"Low",
CleanedData[[#This Row],[Purchase Amount]]&lt;5000,"Medium",
TRUE,"High")</f>
        <v>High</v>
      </c>
      <c r="V7890" t="str">
        <f>TEXT(CleanedData[[#This Row],[Date]],"mmmm")</f>
        <v>June</v>
      </c>
      <c r="W7890" t="str">
        <f>"Q"&amp;ROUNDUP(MONTH(CleanedData[[#This Row],[Date]])/3,0)</f>
        <v>Q2</v>
      </c>
      <c r="X7890" t="str">
        <f>IF(CleanedData[[#This Row],[Purchase Amount]]&gt;=5000,"Yes","No")</f>
        <v>Yes</v>
      </c>
      <c r="Y7890">
        <f>IF(CleanedData[[#This Row],[Recommend]]="Yes",1,0)</f>
        <v>1</v>
      </c>
      <c r="Z7890" s="6">
        <f>CleanedData[[#This Row],[Purchase Amount]]*0.15</f>
        <v>808.62</v>
      </c>
      <c r="AA7890" s="6">
        <f>CleanedData[[#This Row],[Purchase Amount]]*1.15</f>
        <v>6199.42</v>
      </c>
    </row>
    <row r="7891" spans="1:27" x14ac:dyDescent="0.3">
      <c r="A7891">
        <v>9532</v>
      </c>
      <c r="B7891" t="s">
        <v>8116</v>
      </c>
      <c r="C7891" s="1">
        <v>45563</v>
      </c>
      <c r="D7891">
        <v>44</v>
      </c>
      <c r="E7891" t="s">
        <v>60</v>
      </c>
      <c r="F7891" t="s">
        <v>125</v>
      </c>
      <c r="G7891" t="s">
        <v>546</v>
      </c>
      <c r="H7891">
        <v>3</v>
      </c>
      <c r="I7891" t="s">
        <v>42</v>
      </c>
      <c r="J7891" t="s">
        <v>43</v>
      </c>
      <c r="K7891" t="s">
        <v>64</v>
      </c>
      <c r="L7891" t="s">
        <v>42</v>
      </c>
      <c r="M7891" t="s">
        <v>180</v>
      </c>
      <c r="N7891" t="s">
        <v>48</v>
      </c>
      <c r="O7891" t="s">
        <v>89</v>
      </c>
      <c r="P7891" t="s">
        <v>49</v>
      </c>
      <c r="Q7891" t="s">
        <v>81</v>
      </c>
      <c r="R7891" s="6">
        <f>_xlfn.XLOOKUP(CleanedData[[#This Row],[Product]],'02_Lookup_Tables'!$A$2:$A$126,'02_Lookup_Tables'!$B$2:$B$126)</f>
        <v>1369.39</v>
      </c>
      <c r="S7891" t="str">
        <f>VLOOKUP(CleanedData[[#This Row],[Product]],'02_Lookup_Tables'!$H$2:$I$126,2,FALSE)</f>
        <v>Toys &amp; Games</v>
      </c>
      <c r="T7891" t="str">
        <f>VLOOKUP(CleanedData[[#This Row],[Province]],'02_Lookup_Tables'!$D$2:$E$10,2, FALSE)</f>
        <v>Western Region</v>
      </c>
      <c r="U7891" t="str" cm="1">
        <f t="array" ref="U7891">_xlfn.IFS(CleanedData[[#This Row],[Purchase Amount]]&lt;500,"Low",
CleanedData[[#This Row],[Purchase Amount]]&lt;5000,"Medium",
TRUE,"High")</f>
        <v>Medium</v>
      </c>
      <c r="V7891" t="str">
        <f>TEXT(CleanedData[[#This Row],[Date]],"mmmm")</f>
        <v>September</v>
      </c>
      <c r="W7891" t="str">
        <f>"Q"&amp;ROUNDUP(MONTH(CleanedData[[#This Row],[Date]])/3,0)</f>
        <v>Q3</v>
      </c>
      <c r="X7891" t="str">
        <f>IF(CleanedData[[#This Row],[Purchase Amount]]&gt;=5000,"Yes","No")</f>
        <v>No</v>
      </c>
      <c r="Y7891">
        <f>IF(CleanedData[[#This Row],[Recommend]]="Yes",1,0)</f>
        <v>0</v>
      </c>
      <c r="Z7891" s="6">
        <f>CleanedData[[#This Row],[Purchase Amount]]*0.15</f>
        <v>205.4085</v>
      </c>
      <c r="AA7891" s="6">
        <f>CleanedData[[#This Row],[Purchase Amount]]*1.15</f>
        <v>1574.7985000000001</v>
      </c>
    </row>
    <row r="7892" spans="1:27" x14ac:dyDescent="0.3">
      <c r="A7892">
        <v>9534</v>
      </c>
      <c r="B7892" t="s">
        <v>8117</v>
      </c>
      <c r="C7892" s="1">
        <v>45478</v>
      </c>
      <c r="D7892">
        <v>53</v>
      </c>
      <c r="E7892" t="s">
        <v>39</v>
      </c>
      <c r="F7892" t="s">
        <v>125</v>
      </c>
      <c r="G7892" t="s">
        <v>91</v>
      </c>
      <c r="H7892">
        <v>3</v>
      </c>
      <c r="I7892" t="s">
        <v>45</v>
      </c>
      <c r="J7892" t="s">
        <v>54</v>
      </c>
      <c r="K7892" t="s">
        <v>64</v>
      </c>
      <c r="L7892" t="s">
        <v>45</v>
      </c>
      <c r="M7892" t="s">
        <v>140</v>
      </c>
      <c r="N7892" t="s">
        <v>48</v>
      </c>
      <c r="O7892" t="s">
        <v>148</v>
      </c>
      <c r="P7892" t="s">
        <v>49</v>
      </c>
      <c r="Q7892" t="s">
        <v>93</v>
      </c>
      <c r="R7892" s="6">
        <f>_xlfn.XLOOKUP(CleanedData[[#This Row],[Product]],'02_Lookup_Tables'!$A$2:$A$126,'02_Lookup_Tables'!$B$2:$B$126)</f>
        <v>1370.56</v>
      </c>
      <c r="S7892" t="str">
        <f>VLOOKUP(CleanedData[[#This Row],[Product]],'02_Lookup_Tables'!$H$2:$I$126,2,FALSE)</f>
        <v>Electronics</v>
      </c>
      <c r="T7892" t="str">
        <f>VLOOKUP(CleanedData[[#This Row],[Province]],'02_Lookup_Tables'!$D$2:$E$10,2, FALSE)</f>
        <v>Western Region</v>
      </c>
      <c r="U7892" t="str" cm="1">
        <f t="array" ref="U7892">_xlfn.IFS(CleanedData[[#This Row],[Purchase Amount]]&lt;500,"Low",
CleanedData[[#This Row],[Purchase Amount]]&lt;5000,"Medium",
TRUE,"High")</f>
        <v>Medium</v>
      </c>
      <c r="V7892" t="str">
        <f>TEXT(CleanedData[[#This Row],[Date]],"mmmm")</f>
        <v>July</v>
      </c>
      <c r="W7892" t="str">
        <f>"Q"&amp;ROUNDUP(MONTH(CleanedData[[#This Row],[Date]])/3,0)</f>
        <v>Q3</v>
      </c>
      <c r="X7892" t="str">
        <f>IF(CleanedData[[#This Row],[Purchase Amount]]&gt;=5000,"Yes","No")</f>
        <v>No</v>
      </c>
      <c r="Y7892">
        <f>IF(CleanedData[[#This Row],[Recommend]]="Yes",1,0)</f>
        <v>1</v>
      </c>
      <c r="Z7892" s="6">
        <f>CleanedData[[#This Row],[Purchase Amount]]*0.15</f>
        <v>205.58399999999997</v>
      </c>
      <c r="AA7892" s="6">
        <f>CleanedData[[#This Row],[Purchase Amount]]*1.15</f>
        <v>1576.1439999999998</v>
      </c>
    </row>
    <row r="7893" spans="1:27" x14ac:dyDescent="0.3">
      <c r="A7893">
        <v>9535</v>
      </c>
      <c r="B7893" t="s">
        <v>8118</v>
      </c>
      <c r="C7893" s="1">
        <v>45987</v>
      </c>
      <c r="D7893">
        <v>47</v>
      </c>
      <c r="E7893" t="s">
        <v>39</v>
      </c>
      <c r="F7893" t="s">
        <v>72</v>
      </c>
      <c r="G7893" t="s">
        <v>345</v>
      </c>
      <c r="H7893">
        <v>4</v>
      </c>
      <c r="I7893" t="s">
        <v>42</v>
      </c>
      <c r="J7893" t="s">
        <v>43</v>
      </c>
      <c r="K7893" t="s">
        <v>44</v>
      </c>
      <c r="L7893" t="s">
        <v>42</v>
      </c>
      <c r="M7893" t="s">
        <v>156</v>
      </c>
      <c r="N7893" t="s">
        <v>96</v>
      </c>
      <c r="O7893" t="s">
        <v>148</v>
      </c>
      <c r="P7893" t="s">
        <v>49</v>
      </c>
      <c r="Q7893" t="s">
        <v>93</v>
      </c>
      <c r="R7893" s="6">
        <f>_xlfn.XLOOKUP(CleanedData[[#This Row],[Product]],'02_Lookup_Tables'!$A$2:$A$126,'02_Lookup_Tables'!$B$2:$B$126)</f>
        <v>574.49</v>
      </c>
      <c r="S7893" t="str">
        <f>VLOOKUP(CleanedData[[#This Row],[Product]],'02_Lookup_Tables'!$H$2:$I$126,2,FALSE)</f>
        <v>Toys &amp; Games</v>
      </c>
      <c r="T7893" t="str">
        <f>VLOOKUP(CleanedData[[#This Row],[Province]],'02_Lookup_Tables'!$D$2:$E$10,2, FALSE)</f>
        <v>Central Region</v>
      </c>
      <c r="U7893" t="str" cm="1">
        <f t="array" ref="U7893">_xlfn.IFS(CleanedData[[#This Row],[Purchase Amount]]&lt;500,"Low",
CleanedData[[#This Row],[Purchase Amount]]&lt;5000,"Medium",
TRUE,"High")</f>
        <v>Medium</v>
      </c>
      <c r="V7893" t="str">
        <f>TEXT(CleanedData[[#This Row],[Date]],"mmmm")</f>
        <v>November</v>
      </c>
      <c r="W7893" t="str">
        <f>"Q"&amp;ROUNDUP(MONTH(CleanedData[[#This Row],[Date]])/3,0)</f>
        <v>Q4</v>
      </c>
      <c r="X7893" t="str">
        <f>IF(CleanedData[[#This Row],[Purchase Amount]]&gt;=5000,"Yes","No")</f>
        <v>No</v>
      </c>
      <c r="Y7893">
        <f>IF(CleanedData[[#This Row],[Recommend]]="Yes",1,0)</f>
        <v>0</v>
      </c>
      <c r="Z7893" s="6">
        <f>CleanedData[[#This Row],[Purchase Amount]]*0.15</f>
        <v>86.173500000000004</v>
      </c>
      <c r="AA7893" s="6">
        <f>CleanedData[[#This Row],[Purchase Amount]]*1.15</f>
        <v>660.6635</v>
      </c>
    </row>
    <row r="7894" spans="1:27" x14ac:dyDescent="0.3">
      <c r="A7894">
        <v>9536</v>
      </c>
      <c r="B7894" t="s">
        <v>8119</v>
      </c>
      <c r="C7894" s="1">
        <v>45356</v>
      </c>
      <c r="D7894">
        <v>50</v>
      </c>
      <c r="E7894" t="s">
        <v>39</v>
      </c>
      <c r="F7894" t="s">
        <v>61</v>
      </c>
      <c r="G7894" t="s">
        <v>352</v>
      </c>
      <c r="H7894">
        <v>1</v>
      </c>
      <c r="I7894" t="s">
        <v>42</v>
      </c>
      <c r="J7894" t="s">
        <v>69</v>
      </c>
      <c r="K7894" t="s">
        <v>55</v>
      </c>
      <c r="L7894" t="s">
        <v>45</v>
      </c>
      <c r="M7894" t="s">
        <v>88</v>
      </c>
      <c r="N7894" t="s">
        <v>80</v>
      </c>
      <c r="O7894" t="s">
        <v>89</v>
      </c>
      <c r="P7894" t="s">
        <v>49</v>
      </c>
      <c r="Q7894" t="s">
        <v>93</v>
      </c>
      <c r="R7894" s="6">
        <f>_xlfn.XLOOKUP(CleanedData[[#This Row],[Product]],'02_Lookup_Tables'!$A$2:$A$126,'02_Lookup_Tables'!$B$2:$B$126)</f>
        <v>2217.0300000000002</v>
      </c>
      <c r="S7894" t="str">
        <f>VLOOKUP(CleanedData[[#This Row],[Product]],'02_Lookup_Tables'!$H$2:$I$126,2,FALSE)</f>
        <v>Apparel</v>
      </c>
      <c r="T7894" t="str">
        <f>VLOOKUP(CleanedData[[#This Row],[Province]],'02_Lookup_Tables'!$D$2:$E$10,2, FALSE)</f>
        <v>Southern Region</v>
      </c>
      <c r="U7894" t="str" cm="1">
        <f t="array" ref="U7894">_xlfn.IFS(CleanedData[[#This Row],[Purchase Amount]]&lt;500,"Low",
CleanedData[[#This Row],[Purchase Amount]]&lt;5000,"Medium",
TRUE,"High")</f>
        <v>Medium</v>
      </c>
      <c r="V7894" t="str">
        <f>TEXT(CleanedData[[#This Row],[Date]],"mmmm")</f>
        <v>March</v>
      </c>
      <c r="W7894" t="str">
        <f>"Q"&amp;ROUNDUP(MONTH(CleanedData[[#This Row],[Date]])/3,0)</f>
        <v>Q1</v>
      </c>
      <c r="X7894" t="str">
        <f>IF(CleanedData[[#This Row],[Purchase Amount]]&gt;=5000,"Yes","No")</f>
        <v>No</v>
      </c>
      <c r="Y7894">
        <f>IF(CleanedData[[#This Row],[Recommend]]="Yes",1,0)</f>
        <v>0</v>
      </c>
      <c r="Z7894" s="6">
        <f>CleanedData[[#This Row],[Purchase Amount]]*0.15</f>
        <v>332.55450000000002</v>
      </c>
      <c r="AA7894" s="6">
        <f>CleanedData[[#This Row],[Purchase Amount]]*1.15</f>
        <v>2549.5844999999999</v>
      </c>
    </row>
    <row r="7895" spans="1:27" x14ac:dyDescent="0.3">
      <c r="A7895">
        <v>9537</v>
      </c>
      <c r="B7895" t="s">
        <v>8120</v>
      </c>
      <c r="C7895" s="1">
        <v>45401</v>
      </c>
      <c r="D7895">
        <v>29</v>
      </c>
      <c r="E7895" t="s">
        <v>52</v>
      </c>
      <c r="F7895" t="s">
        <v>72</v>
      </c>
      <c r="G7895" t="s">
        <v>122</v>
      </c>
      <c r="H7895">
        <v>5</v>
      </c>
      <c r="I7895" t="s">
        <v>45</v>
      </c>
      <c r="J7895" t="s">
        <v>74</v>
      </c>
      <c r="K7895" t="s">
        <v>64</v>
      </c>
      <c r="L7895" t="s">
        <v>42</v>
      </c>
      <c r="M7895" t="s">
        <v>112</v>
      </c>
      <c r="N7895" t="s">
        <v>57</v>
      </c>
      <c r="O7895" t="s">
        <v>48</v>
      </c>
      <c r="P7895" t="s">
        <v>49</v>
      </c>
      <c r="Q7895" t="s">
        <v>58</v>
      </c>
      <c r="R7895" s="6">
        <f>_xlfn.XLOOKUP(CleanedData[[#This Row],[Product]],'02_Lookup_Tables'!$A$2:$A$126,'02_Lookup_Tables'!$B$2:$B$126)</f>
        <v>1712.08</v>
      </c>
      <c r="S7895" t="str">
        <f>VLOOKUP(CleanedData[[#This Row],[Product]],'02_Lookup_Tables'!$H$2:$I$126,2,FALSE)</f>
        <v>Home &amp; Living</v>
      </c>
      <c r="T7895" t="str">
        <f>VLOOKUP(CleanedData[[#This Row],[Province]],'02_Lookup_Tables'!$D$2:$E$10,2, FALSE)</f>
        <v>Central Region</v>
      </c>
      <c r="U7895" t="str" cm="1">
        <f t="array" ref="U7895">_xlfn.IFS(CleanedData[[#This Row],[Purchase Amount]]&lt;500,"Low",
CleanedData[[#This Row],[Purchase Amount]]&lt;5000,"Medium",
TRUE,"High")</f>
        <v>Medium</v>
      </c>
      <c r="V7895" t="str">
        <f>TEXT(CleanedData[[#This Row],[Date]],"mmmm")</f>
        <v>April</v>
      </c>
      <c r="W7895" t="str">
        <f>"Q"&amp;ROUNDUP(MONTH(CleanedData[[#This Row],[Date]])/3,0)</f>
        <v>Q2</v>
      </c>
      <c r="X7895" t="str">
        <f>IF(CleanedData[[#This Row],[Purchase Amount]]&gt;=5000,"Yes","No")</f>
        <v>No</v>
      </c>
      <c r="Y7895">
        <f>IF(CleanedData[[#This Row],[Recommend]]="Yes",1,0)</f>
        <v>1</v>
      </c>
      <c r="Z7895" s="6">
        <f>CleanedData[[#This Row],[Purchase Amount]]*0.15</f>
        <v>256.81199999999995</v>
      </c>
      <c r="AA7895" s="6">
        <f>CleanedData[[#This Row],[Purchase Amount]]*1.15</f>
        <v>1968.8919999999998</v>
      </c>
    </row>
    <row r="7896" spans="1:27" x14ac:dyDescent="0.3">
      <c r="A7896">
        <v>9538</v>
      </c>
      <c r="B7896" t="s">
        <v>8121</v>
      </c>
      <c r="C7896" s="1">
        <v>45425</v>
      </c>
      <c r="D7896">
        <v>29</v>
      </c>
      <c r="E7896" t="s">
        <v>39</v>
      </c>
      <c r="F7896" t="s">
        <v>68</v>
      </c>
      <c r="G7896" t="s">
        <v>120</v>
      </c>
      <c r="H7896">
        <v>1</v>
      </c>
      <c r="I7896" t="s">
        <v>45</v>
      </c>
      <c r="J7896" t="s">
        <v>69</v>
      </c>
      <c r="K7896" t="s">
        <v>44</v>
      </c>
      <c r="L7896" t="s">
        <v>45</v>
      </c>
      <c r="M7896" t="s">
        <v>92</v>
      </c>
      <c r="N7896" t="s">
        <v>80</v>
      </c>
      <c r="O7896" t="s">
        <v>89</v>
      </c>
      <c r="P7896" t="s">
        <v>49</v>
      </c>
      <c r="Q7896" t="s">
        <v>58</v>
      </c>
      <c r="R7896" s="6">
        <f>_xlfn.XLOOKUP(CleanedData[[#This Row],[Product]],'02_Lookup_Tables'!$A$2:$A$126,'02_Lookup_Tables'!$B$2:$B$126)</f>
        <v>471.63</v>
      </c>
      <c r="S7896" t="str">
        <f>VLOOKUP(CleanedData[[#This Row],[Product]],'02_Lookup_Tables'!$H$2:$I$126,2,FALSE)</f>
        <v>Beauty &amp; Personal Care</v>
      </c>
      <c r="T7896" t="str">
        <f>VLOOKUP(CleanedData[[#This Row],[Province]],'02_Lookup_Tables'!$D$2:$E$10,2, FALSE)</f>
        <v>Northern Region</v>
      </c>
      <c r="U7896" t="str" cm="1">
        <f t="array" ref="U7896">_xlfn.IFS(CleanedData[[#This Row],[Purchase Amount]]&lt;500,"Low",
CleanedData[[#This Row],[Purchase Amount]]&lt;5000,"Medium",
TRUE,"High")</f>
        <v>Low</v>
      </c>
      <c r="V7896" t="str">
        <f>TEXT(CleanedData[[#This Row],[Date]],"mmmm")</f>
        <v>May</v>
      </c>
      <c r="W7896" t="str">
        <f>"Q"&amp;ROUNDUP(MONTH(CleanedData[[#This Row],[Date]])/3,0)</f>
        <v>Q2</v>
      </c>
      <c r="X7896" t="str">
        <f>IF(CleanedData[[#This Row],[Purchase Amount]]&gt;=5000,"Yes","No")</f>
        <v>No</v>
      </c>
      <c r="Y7896">
        <f>IF(CleanedData[[#This Row],[Recommend]]="Yes",1,0)</f>
        <v>1</v>
      </c>
      <c r="Z7896" s="6">
        <f>CleanedData[[#This Row],[Purchase Amount]]*0.15</f>
        <v>70.744500000000002</v>
      </c>
      <c r="AA7896" s="6">
        <f>CleanedData[[#This Row],[Purchase Amount]]*1.15</f>
        <v>542.3744999999999</v>
      </c>
    </row>
    <row r="7897" spans="1:27" x14ac:dyDescent="0.3">
      <c r="A7897">
        <v>9539</v>
      </c>
      <c r="B7897" t="s">
        <v>8122</v>
      </c>
      <c r="C7897" s="1">
        <v>45870</v>
      </c>
      <c r="D7897">
        <v>65</v>
      </c>
      <c r="E7897" t="s">
        <v>39</v>
      </c>
      <c r="F7897" t="s">
        <v>83</v>
      </c>
      <c r="G7897" t="s">
        <v>158</v>
      </c>
      <c r="H7897">
        <v>5</v>
      </c>
      <c r="I7897" t="s">
        <v>42</v>
      </c>
      <c r="J7897" t="s">
        <v>43</v>
      </c>
      <c r="K7897" t="s">
        <v>55</v>
      </c>
      <c r="L7897" t="s">
        <v>45</v>
      </c>
      <c r="M7897" t="s">
        <v>147</v>
      </c>
      <c r="N7897" t="s">
        <v>57</v>
      </c>
      <c r="O7897" t="s">
        <v>148</v>
      </c>
      <c r="P7897" t="s">
        <v>49</v>
      </c>
      <c r="Q7897" t="s">
        <v>97</v>
      </c>
      <c r="R7897" s="6">
        <f>_xlfn.XLOOKUP(CleanedData[[#This Row],[Product]],'02_Lookup_Tables'!$A$2:$A$126,'02_Lookup_Tables'!$B$2:$B$126)</f>
        <v>2962.6</v>
      </c>
      <c r="S7897" t="str">
        <f>VLOOKUP(CleanedData[[#This Row],[Product]],'02_Lookup_Tables'!$H$2:$I$126,2,FALSE)</f>
        <v>Sports &amp; Outdoors</v>
      </c>
      <c r="T7897" t="str">
        <f>VLOOKUP(CleanedData[[#This Row],[Province]],'02_Lookup_Tables'!$D$2:$E$10,2, FALSE)</f>
        <v>Western Region</v>
      </c>
      <c r="U7897" t="str" cm="1">
        <f t="array" ref="U7897">_xlfn.IFS(CleanedData[[#This Row],[Purchase Amount]]&lt;500,"Low",
CleanedData[[#This Row],[Purchase Amount]]&lt;5000,"Medium",
TRUE,"High")</f>
        <v>Medium</v>
      </c>
      <c r="V7897" t="str">
        <f>TEXT(CleanedData[[#This Row],[Date]],"mmmm")</f>
        <v>August</v>
      </c>
      <c r="W7897" t="str">
        <f>"Q"&amp;ROUNDUP(MONTH(CleanedData[[#This Row],[Date]])/3,0)</f>
        <v>Q3</v>
      </c>
      <c r="X7897" t="str">
        <f>IF(CleanedData[[#This Row],[Purchase Amount]]&gt;=5000,"Yes","No")</f>
        <v>No</v>
      </c>
      <c r="Y7897">
        <f>IF(CleanedData[[#This Row],[Recommend]]="Yes",1,0)</f>
        <v>0</v>
      </c>
      <c r="Z7897" s="6">
        <f>CleanedData[[#This Row],[Purchase Amount]]*0.15</f>
        <v>444.39</v>
      </c>
      <c r="AA7897" s="6">
        <f>CleanedData[[#This Row],[Purchase Amount]]*1.15</f>
        <v>3406.99</v>
      </c>
    </row>
    <row r="7898" spans="1:27" x14ac:dyDescent="0.3">
      <c r="A7898">
        <v>9540</v>
      </c>
      <c r="B7898" t="s">
        <v>8123</v>
      </c>
      <c r="C7898" s="1">
        <v>45322</v>
      </c>
      <c r="D7898">
        <v>47</v>
      </c>
      <c r="E7898" t="s">
        <v>39</v>
      </c>
      <c r="F7898" t="s">
        <v>83</v>
      </c>
      <c r="G7898" t="s">
        <v>105</v>
      </c>
      <c r="H7898">
        <v>1</v>
      </c>
      <c r="I7898" t="s">
        <v>45</v>
      </c>
      <c r="J7898" t="s">
        <v>43</v>
      </c>
      <c r="K7898" t="s">
        <v>55</v>
      </c>
      <c r="L7898" t="s">
        <v>42</v>
      </c>
      <c r="N7898" t="s">
        <v>80</v>
      </c>
      <c r="O7898" t="s">
        <v>134</v>
      </c>
      <c r="P7898" t="s">
        <v>8646</v>
      </c>
      <c r="Q7898" t="s">
        <v>93</v>
      </c>
      <c r="R7898" s="6">
        <f>_xlfn.XLOOKUP(CleanedData[[#This Row],[Product]],'02_Lookup_Tables'!$A$2:$A$126,'02_Lookup_Tables'!$B$2:$B$126)</f>
        <v>231.22</v>
      </c>
      <c r="S7898" t="str">
        <f>VLOOKUP(CleanedData[[#This Row],[Product]],'02_Lookup_Tables'!$H$2:$I$126,2,FALSE)</f>
        <v>Beauty &amp; Personal Care</v>
      </c>
      <c r="T7898" t="str">
        <f>VLOOKUP(CleanedData[[#This Row],[Province]],'02_Lookup_Tables'!$D$2:$E$10,2, FALSE)</f>
        <v>Western Region</v>
      </c>
      <c r="U7898" t="str" cm="1">
        <f t="array" ref="U7898">_xlfn.IFS(CleanedData[[#This Row],[Purchase Amount]]&lt;500,"Low",
CleanedData[[#This Row],[Purchase Amount]]&lt;5000,"Medium",
TRUE,"High")</f>
        <v>Low</v>
      </c>
      <c r="V7898" t="str">
        <f>TEXT(CleanedData[[#This Row],[Date]],"mmmm")</f>
        <v>January</v>
      </c>
      <c r="W7898" t="str">
        <f>"Q"&amp;ROUNDUP(MONTH(CleanedData[[#This Row],[Date]])/3,0)</f>
        <v>Q1</v>
      </c>
      <c r="X7898" t="str">
        <f>IF(CleanedData[[#This Row],[Purchase Amount]]&gt;=5000,"Yes","No")</f>
        <v>No</v>
      </c>
      <c r="Y7898">
        <f>IF(CleanedData[[#This Row],[Recommend]]="Yes",1,0)</f>
        <v>1</v>
      </c>
      <c r="Z7898" s="6">
        <f>CleanedData[[#This Row],[Purchase Amount]]*0.15</f>
        <v>34.683</v>
      </c>
      <c r="AA7898" s="6">
        <f>CleanedData[[#This Row],[Purchase Amount]]*1.15</f>
        <v>265.90299999999996</v>
      </c>
    </row>
    <row r="7899" spans="1:27" x14ac:dyDescent="0.3">
      <c r="A7899">
        <v>9541</v>
      </c>
      <c r="B7899" t="s">
        <v>8124</v>
      </c>
      <c r="C7899" s="1">
        <v>45737</v>
      </c>
      <c r="D7899">
        <v>78</v>
      </c>
      <c r="E7899" t="s">
        <v>39</v>
      </c>
      <c r="F7899" t="s">
        <v>83</v>
      </c>
      <c r="G7899" t="s">
        <v>153</v>
      </c>
      <c r="H7899">
        <v>3</v>
      </c>
      <c r="I7899" t="s">
        <v>45</v>
      </c>
      <c r="J7899" t="s">
        <v>69</v>
      </c>
      <c r="K7899" t="s">
        <v>55</v>
      </c>
      <c r="L7899" t="s">
        <v>45</v>
      </c>
      <c r="M7899" t="s">
        <v>208</v>
      </c>
      <c r="N7899" t="s">
        <v>48</v>
      </c>
      <c r="O7899" t="s">
        <v>89</v>
      </c>
      <c r="P7899" t="s">
        <v>49</v>
      </c>
      <c r="Q7899" t="s">
        <v>97</v>
      </c>
      <c r="R7899" s="6">
        <f>_xlfn.XLOOKUP(CleanedData[[#This Row],[Product]],'02_Lookup_Tables'!$A$2:$A$126,'02_Lookup_Tables'!$B$2:$B$126)</f>
        <v>1011.68</v>
      </c>
      <c r="S7899" t="str">
        <f>VLOOKUP(CleanedData[[#This Row],[Product]],'02_Lookup_Tables'!$H$2:$I$126,2,FALSE)</f>
        <v>Accessories</v>
      </c>
      <c r="T7899" t="str">
        <f>VLOOKUP(CleanedData[[#This Row],[Province]],'02_Lookup_Tables'!$D$2:$E$10,2, FALSE)</f>
        <v>Western Region</v>
      </c>
      <c r="U7899" t="str" cm="1">
        <f t="array" ref="U7899">_xlfn.IFS(CleanedData[[#This Row],[Purchase Amount]]&lt;500,"Low",
CleanedData[[#This Row],[Purchase Amount]]&lt;5000,"Medium",
TRUE,"High")</f>
        <v>Medium</v>
      </c>
      <c r="V7899" t="str">
        <f>TEXT(CleanedData[[#This Row],[Date]],"mmmm")</f>
        <v>March</v>
      </c>
      <c r="W7899" t="str">
        <f>"Q"&amp;ROUNDUP(MONTH(CleanedData[[#This Row],[Date]])/3,0)</f>
        <v>Q1</v>
      </c>
      <c r="X7899" t="str">
        <f>IF(CleanedData[[#This Row],[Purchase Amount]]&gt;=5000,"Yes","No")</f>
        <v>No</v>
      </c>
      <c r="Y7899">
        <f>IF(CleanedData[[#This Row],[Recommend]]="Yes",1,0)</f>
        <v>1</v>
      </c>
      <c r="Z7899" s="6">
        <f>CleanedData[[#This Row],[Purchase Amount]]*0.15</f>
        <v>151.75199999999998</v>
      </c>
      <c r="AA7899" s="6">
        <f>CleanedData[[#This Row],[Purchase Amount]]*1.15</f>
        <v>1163.4319999999998</v>
      </c>
    </row>
    <row r="7900" spans="1:27" x14ac:dyDescent="0.3">
      <c r="A7900">
        <v>9542</v>
      </c>
      <c r="B7900" t="s">
        <v>8125</v>
      </c>
      <c r="C7900" s="1">
        <v>45503</v>
      </c>
      <c r="D7900">
        <v>41</v>
      </c>
      <c r="E7900" t="s">
        <v>39</v>
      </c>
      <c r="F7900" t="s">
        <v>108</v>
      </c>
      <c r="G7900" t="s">
        <v>78</v>
      </c>
      <c r="H7900">
        <v>2</v>
      </c>
      <c r="I7900" t="s">
        <v>42</v>
      </c>
      <c r="J7900" t="s">
        <v>74</v>
      </c>
      <c r="K7900" t="s">
        <v>55</v>
      </c>
      <c r="L7900" t="s">
        <v>42</v>
      </c>
      <c r="M7900" t="s">
        <v>92</v>
      </c>
      <c r="N7900" t="s">
        <v>47</v>
      </c>
      <c r="O7900" t="s">
        <v>89</v>
      </c>
      <c r="P7900" t="s">
        <v>49</v>
      </c>
      <c r="Q7900" t="s">
        <v>81</v>
      </c>
      <c r="R7900" s="6">
        <f>_xlfn.XLOOKUP(CleanedData[[#This Row],[Product]],'02_Lookup_Tables'!$A$2:$A$126,'02_Lookup_Tables'!$B$2:$B$126)</f>
        <v>1951.09</v>
      </c>
      <c r="S7900" t="str">
        <f>VLOOKUP(CleanedData[[#This Row],[Product]],'02_Lookup_Tables'!$H$2:$I$126,2,FALSE)</f>
        <v>Accessories</v>
      </c>
      <c r="T7900" t="str">
        <f>VLOOKUP(CleanedData[[#This Row],[Province]],'02_Lookup_Tables'!$D$2:$E$10,2, FALSE)</f>
        <v>Gauteng Region</v>
      </c>
      <c r="U7900" t="str" cm="1">
        <f t="array" ref="U7900">_xlfn.IFS(CleanedData[[#This Row],[Purchase Amount]]&lt;500,"Low",
CleanedData[[#This Row],[Purchase Amount]]&lt;5000,"Medium",
TRUE,"High")</f>
        <v>Medium</v>
      </c>
      <c r="V7900" t="str">
        <f>TEXT(CleanedData[[#This Row],[Date]],"mmmm")</f>
        <v>July</v>
      </c>
      <c r="W7900" t="str">
        <f>"Q"&amp;ROUNDUP(MONTH(CleanedData[[#This Row],[Date]])/3,0)</f>
        <v>Q3</v>
      </c>
      <c r="X7900" t="str">
        <f>IF(CleanedData[[#This Row],[Purchase Amount]]&gt;=5000,"Yes","No")</f>
        <v>No</v>
      </c>
      <c r="Y7900">
        <f>IF(CleanedData[[#This Row],[Recommend]]="Yes",1,0)</f>
        <v>0</v>
      </c>
      <c r="Z7900" s="6">
        <f>CleanedData[[#This Row],[Purchase Amount]]*0.15</f>
        <v>292.6635</v>
      </c>
      <c r="AA7900" s="6">
        <f>CleanedData[[#This Row],[Purchase Amount]]*1.15</f>
        <v>2243.7534999999998</v>
      </c>
    </row>
    <row r="7901" spans="1:27" x14ac:dyDescent="0.3">
      <c r="A7901">
        <v>9543</v>
      </c>
      <c r="B7901" t="s">
        <v>8126</v>
      </c>
      <c r="C7901" s="1">
        <v>45890</v>
      </c>
      <c r="D7901">
        <v>50</v>
      </c>
      <c r="E7901" t="s">
        <v>39</v>
      </c>
      <c r="F7901" t="s">
        <v>108</v>
      </c>
      <c r="G7901" t="s">
        <v>84</v>
      </c>
      <c r="H7901">
        <v>2</v>
      </c>
      <c r="I7901" t="s">
        <v>42</v>
      </c>
      <c r="J7901" t="s">
        <v>54</v>
      </c>
      <c r="K7901" t="s">
        <v>44</v>
      </c>
      <c r="L7901" t="s">
        <v>42</v>
      </c>
      <c r="M7901" t="s">
        <v>46</v>
      </c>
      <c r="N7901" t="s">
        <v>47</v>
      </c>
      <c r="O7901" t="s">
        <v>89</v>
      </c>
      <c r="P7901" t="s">
        <v>49</v>
      </c>
      <c r="Q7901" t="s">
        <v>93</v>
      </c>
      <c r="R7901" s="6">
        <f>_xlfn.XLOOKUP(CleanedData[[#This Row],[Product]],'02_Lookup_Tables'!$A$2:$A$126,'02_Lookup_Tables'!$B$2:$B$126)</f>
        <v>1158.56</v>
      </c>
      <c r="S7901" t="str">
        <f>VLOOKUP(CleanedData[[#This Row],[Product]],'02_Lookup_Tables'!$H$2:$I$126,2,FALSE)</f>
        <v>Toys &amp; Games</v>
      </c>
      <c r="T7901" t="str">
        <f>VLOOKUP(CleanedData[[#This Row],[Province]],'02_Lookup_Tables'!$D$2:$E$10,2, FALSE)</f>
        <v>Gauteng Region</v>
      </c>
      <c r="U7901" t="str" cm="1">
        <f t="array" ref="U7901">_xlfn.IFS(CleanedData[[#This Row],[Purchase Amount]]&lt;500,"Low",
CleanedData[[#This Row],[Purchase Amount]]&lt;5000,"Medium",
TRUE,"High")</f>
        <v>Medium</v>
      </c>
      <c r="V7901" t="str">
        <f>TEXT(CleanedData[[#This Row],[Date]],"mmmm")</f>
        <v>August</v>
      </c>
      <c r="W7901" t="str">
        <f>"Q"&amp;ROUNDUP(MONTH(CleanedData[[#This Row],[Date]])/3,0)</f>
        <v>Q3</v>
      </c>
      <c r="X7901" t="str">
        <f>IF(CleanedData[[#This Row],[Purchase Amount]]&gt;=5000,"Yes","No")</f>
        <v>No</v>
      </c>
      <c r="Y7901">
        <f>IF(CleanedData[[#This Row],[Recommend]]="Yes",1,0)</f>
        <v>0</v>
      </c>
      <c r="Z7901" s="6">
        <f>CleanedData[[#This Row],[Purchase Amount]]*0.15</f>
        <v>173.78399999999999</v>
      </c>
      <c r="AA7901" s="6">
        <f>CleanedData[[#This Row],[Purchase Amount]]*1.15</f>
        <v>1332.3439999999998</v>
      </c>
    </row>
    <row r="7902" spans="1:27" x14ac:dyDescent="0.3">
      <c r="A7902">
        <v>9544</v>
      </c>
      <c r="B7902" t="s">
        <v>8127</v>
      </c>
      <c r="C7902" s="1">
        <v>45502</v>
      </c>
      <c r="D7902">
        <v>79</v>
      </c>
      <c r="E7902" t="s">
        <v>60</v>
      </c>
      <c r="F7902" t="s">
        <v>40</v>
      </c>
      <c r="G7902" t="s">
        <v>331</v>
      </c>
      <c r="H7902">
        <v>3</v>
      </c>
      <c r="I7902" t="s">
        <v>45</v>
      </c>
      <c r="J7902" t="s">
        <v>43</v>
      </c>
      <c r="K7902" t="s">
        <v>44</v>
      </c>
      <c r="L7902" t="s">
        <v>45</v>
      </c>
      <c r="M7902" t="s">
        <v>190</v>
      </c>
      <c r="N7902" t="s">
        <v>48</v>
      </c>
      <c r="O7902" t="s">
        <v>89</v>
      </c>
      <c r="P7902" t="s">
        <v>49</v>
      </c>
      <c r="Q7902" t="s">
        <v>97</v>
      </c>
      <c r="R7902" s="6">
        <f>_xlfn.XLOOKUP(CleanedData[[#This Row],[Product]],'02_Lookup_Tables'!$A$2:$A$126,'02_Lookup_Tables'!$B$2:$B$126)</f>
        <v>27.35</v>
      </c>
      <c r="S7902" t="str">
        <f>VLOOKUP(CleanedData[[#This Row],[Product]],'02_Lookup_Tables'!$H$2:$I$126,2,FALSE)</f>
        <v>Food</v>
      </c>
      <c r="T7902" t="str">
        <f>VLOOKUP(CleanedData[[#This Row],[Province]],'02_Lookup_Tables'!$D$2:$E$10,2, FALSE)</f>
        <v>Northern Region</v>
      </c>
      <c r="U7902" t="str" cm="1">
        <f t="array" ref="U7902">_xlfn.IFS(CleanedData[[#This Row],[Purchase Amount]]&lt;500,"Low",
CleanedData[[#This Row],[Purchase Amount]]&lt;5000,"Medium",
TRUE,"High")</f>
        <v>Low</v>
      </c>
      <c r="V7902" t="str">
        <f>TEXT(CleanedData[[#This Row],[Date]],"mmmm")</f>
        <v>July</v>
      </c>
      <c r="W7902" t="str">
        <f>"Q"&amp;ROUNDUP(MONTH(CleanedData[[#This Row],[Date]])/3,0)</f>
        <v>Q3</v>
      </c>
      <c r="X7902" t="str">
        <f>IF(CleanedData[[#This Row],[Purchase Amount]]&gt;=5000,"Yes","No")</f>
        <v>No</v>
      </c>
      <c r="Y7902">
        <f>IF(CleanedData[[#This Row],[Recommend]]="Yes",1,0)</f>
        <v>1</v>
      </c>
      <c r="Z7902" s="6">
        <f>CleanedData[[#This Row],[Purchase Amount]]*0.15</f>
        <v>4.1025</v>
      </c>
      <c r="AA7902" s="6">
        <f>CleanedData[[#This Row],[Purchase Amount]]*1.15</f>
        <v>31.452500000000001</v>
      </c>
    </row>
    <row r="7903" spans="1:27" x14ac:dyDescent="0.3">
      <c r="A7903">
        <v>9545</v>
      </c>
      <c r="B7903" t="s">
        <v>8128</v>
      </c>
      <c r="C7903" s="1">
        <v>45738</v>
      </c>
      <c r="D7903">
        <v>61</v>
      </c>
      <c r="E7903" t="s">
        <v>60</v>
      </c>
      <c r="F7903" t="s">
        <v>130</v>
      </c>
      <c r="G7903" t="s">
        <v>53</v>
      </c>
      <c r="H7903">
        <v>2</v>
      </c>
      <c r="I7903" t="s">
        <v>42</v>
      </c>
      <c r="J7903" t="s">
        <v>54</v>
      </c>
      <c r="K7903" t="s">
        <v>55</v>
      </c>
      <c r="L7903" t="s">
        <v>42</v>
      </c>
      <c r="M7903" t="s">
        <v>165</v>
      </c>
      <c r="N7903" t="s">
        <v>47</v>
      </c>
      <c r="O7903" t="s">
        <v>89</v>
      </c>
      <c r="P7903" t="s">
        <v>49</v>
      </c>
      <c r="Q7903" t="s">
        <v>50</v>
      </c>
      <c r="R7903" s="6">
        <f>_xlfn.XLOOKUP(CleanedData[[#This Row],[Product]],'02_Lookup_Tables'!$A$2:$A$126,'02_Lookup_Tables'!$B$2:$B$126)</f>
        <v>444.38</v>
      </c>
      <c r="S7903" t="str">
        <f>VLOOKUP(CleanedData[[#This Row],[Product]],'02_Lookup_Tables'!$H$2:$I$126,2,FALSE)</f>
        <v>Beauty &amp; Personal Care</v>
      </c>
      <c r="T7903" t="str">
        <f>VLOOKUP(CleanedData[[#This Row],[Province]],'02_Lookup_Tables'!$D$2:$E$10,2, FALSE)</f>
        <v>Eastern Region</v>
      </c>
      <c r="U7903" t="str" cm="1">
        <f t="array" ref="U7903">_xlfn.IFS(CleanedData[[#This Row],[Purchase Amount]]&lt;500,"Low",
CleanedData[[#This Row],[Purchase Amount]]&lt;5000,"Medium",
TRUE,"High")</f>
        <v>Low</v>
      </c>
      <c r="V7903" t="str">
        <f>TEXT(CleanedData[[#This Row],[Date]],"mmmm")</f>
        <v>March</v>
      </c>
      <c r="W7903" t="str">
        <f>"Q"&amp;ROUNDUP(MONTH(CleanedData[[#This Row],[Date]])/3,0)</f>
        <v>Q1</v>
      </c>
      <c r="X7903" t="str">
        <f>IF(CleanedData[[#This Row],[Purchase Amount]]&gt;=5000,"Yes","No")</f>
        <v>No</v>
      </c>
      <c r="Y7903">
        <f>IF(CleanedData[[#This Row],[Recommend]]="Yes",1,0)</f>
        <v>0</v>
      </c>
      <c r="Z7903" s="6">
        <f>CleanedData[[#This Row],[Purchase Amount]]*0.15</f>
        <v>66.656999999999996</v>
      </c>
      <c r="AA7903" s="6">
        <f>CleanedData[[#This Row],[Purchase Amount]]*1.15</f>
        <v>511.03699999999998</v>
      </c>
    </row>
    <row r="7904" spans="1:27" x14ac:dyDescent="0.3">
      <c r="A7904">
        <v>9547</v>
      </c>
      <c r="B7904" t="s">
        <v>8129</v>
      </c>
      <c r="C7904" s="1">
        <v>45358</v>
      </c>
      <c r="D7904">
        <v>46</v>
      </c>
      <c r="E7904" t="s">
        <v>52</v>
      </c>
      <c r="F7904" t="s">
        <v>77</v>
      </c>
      <c r="G7904" t="s">
        <v>182</v>
      </c>
      <c r="H7904">
        <v>4</v>
      </c>
      <c r="I7904" t="s">
        <v>45</v>
      </c>
      <c r="J7904" t="s">
        <v>63</v>
      </c>
      <c r="K7904" t="s">
        <v>64</v>
      </c>
      <c r="L7904" t="s">
        <v>45</v>
      </c>
      <c r="N7904" t="s">
        <v>96</v>
      </c>
      <c r="O7904" t="s">
        <v>134</v>
      </c>
      <c r="P7904" t="s">
        <v>8646</v>
      </c>
      <c r="Q7904" t="s">
        <v>93</v>
      </c>
      <c r="R7904" s="6">
        <f>_xlfn.XLOOKUP(CleanedData[[#This Row],[Product]],'02_Lookup_Tables'!$A$2:$A$126,'02_Lookup_Tables'!$B$2:$B$126)</f>
        <v>3715.65</v>
      </c>
      <c r="S7904" t="str">
        <f>VLOOKUP(CleanedData[[#This Row],[Product]],'02_Lookup_Tables'!$H$2:$I$126,2,FALSE)</f>
        <v>Home Devices</v>
      </c>
      <c r="T7904" t="str">
        <f>VLOOKUP(CleanedData[[#This Row],[Province]],'02_Lookup_Tables'!$D$2:$E$10,2, FALSE)</f>
        <v>Central Region</v>
      </c>
      <c r="U7904" t="str" cm="1">
        <f t="array" ref="U7904">_xlfn.IFS(CleanedData[[#This Row],[Purchase Amount]]&lt;500,"Low",
CleanedData[[#This Row],[Purchase Amount]]&lt;5000,"Medium",
TRUE,"High")</f>
        <v>Medium</v>
      </c>
      <c r="V7904" t="str">
        <f>TEXT(CleanedData[[#This Row],[Date]],"mmmm")</f>
        <v>March</v>
      </c>
      <c r="W7904" t="str">
        <f>"Q"&amp;ROUNDUP(MONTH(CleanedData[[#This Row],[Date]])/3,0)</f>
        <v>Q1</v>
      </c>
      <c r="X7904" t="str">
        <f>IF(CleanedData[[#This Row],[Purchase Amount]]&gt;=5000,"Yes","No")</f>
        <v>No</v>
      </c>
      <c r="Y7904">
        <f>IF(CleanedData[[#This Row],[Recommend]]="Yes",1,0)</f>
        <v>1</v>
      </c>
      <c r="Z7904" s="6">
        <f>CleanedData[[#This Row],[Purchase Amount]]*0.15</f>
        <v>557.34749999999997</v>
      </c>
      <c r="AA7904" s="6">
        <f>CleanedData[[#This Row],[Purchase Amount]]*1.15</f>
        <v>4272.9974999999995</v>
      </c>
    </row>
    <row r="7905" spans="1:27" x14ac:dyDescent="0.3">
      <c r="A7905">
        <v>9549</v>
      </c>
      <c r="B7905" t="s">
        <v>8130</v>
      </c>
      <c r="C7905" s="1">
        <v>45545</v>
      </c>
      <c r="D7905">
        <v>40</v>
      </c>
      <c r="E7905" t="s">
        <v>60</v>
      </c>
      <c r="F7905" t="s">
        <v>130</v>
      </c>
      <c r="G7905" t="s">
        <v>266</v>
      </c>
      <c r="H7905">
        <v>5</v>
      </c>
      <c r="I7905" t="s">
        <v>42</v>
      </c>
      <c r="J7905" t="s">
        <v>63</v>
      </c>
      <c r="K7905" t="s">
        <v>44</v>
      </c>
      <c r="L7905" t="s">
        <v>45</v>
      </c>
      <c r="M7905" t="s">
        <v>75</v>
      </c>
      <c r="N7905" t="s">
        <v>57</v>
      </c>
      <c r="O7905" t="s">
        <v>89</v>
      </c>
      <c r="P7905" t="s">
        <v>70</v>
      </c>
      <c r="Q7905" t="s">
        <v>81</v>
      </c>
      <c r="R7905" s="6">
        <f>_xlfn.XLOOKUP(CleanedData[[#This Row],[Product]],'02_Lookup_Tables'!$A$2:$A$126,'02_Lookup_Tables'!$B$2:$B$126)</f>
        <v>2951.61</v>
      </c>
      <c r="S7905" t="str">
        <f>VLOOKUP(CleanedData[[#This Row],[Product]],'02_Lookup_Tables'!$H$2:$I$126,2,FALSE)</f>
        <v>Beauty &amp; Personal Care</v>
      </c>
      <c r="T7905" t="str">
        <f>VLOOKUP(CleanedData[[#This Row],[Province]],'02_Lookup_Tables'!$D$2:$E$10,2, FALSE)</f>
        <v>Eastern Region</v>
      </c>
      <c r="U7905" t="str" cm="1">
        <f t="array" ref="U7905">_xlfn.IFS(CleanedData[[#This Row],[Purchase Amount]]&lt;500,"Low",
CleanedData[[#This Row],[Purchase Amount]]&lt;5000,"Medium",
TRUE,"High")</f>
        <v>Medium</v>
      </c>
      <c r="V7905" t="str">
        <f>TEXT(CleanedData[[#This Row],[Date]],"mmmm")</f>
        <v>September</v>
      </c>
      <c r="W7905" t="str">
        <f>"Q"&amp;ROUNDUP(MONTH(CleanedData[[#This Row],[Date]])/3,0)</f>
        <v>Q3</v>
      </c>
      <c r="X7905" t="str">
        <f>IF(CleanedData[[#This Row],[Purchase Amount]]&gt;=5000,"Yes","No")</f>
        <v>No</v>
      </c>
      <c r="Y7905">
        <f>IF(CleanedData[[#This Row],[Recommend]]="Yes",1,0)</f>
        <v>0</v>
      </c>
      <c r="Z7905" s="6">
        <f>CleanedData[[#This Row],[Purchase Amount]]*0.15</f>
        <v>442.74150000000003</v>
      </c>
      <c r="AA7905" s="6">
        <f>CleanedData[[#This Row],[Purchase Amount]]*1.15</f>
        <v>3394.3514999999998</v>
      </c>
    </row>
    <row r="7906" spans="1:27" x14ac:dyDescent="0.3">
      <c r="A7906">
        <v>9550</v>
      </c>
      <c r="B7906" t="s">
        <v>8131</v>
      </c>
      <c r="C7906" s="1">
        <v>45584</v>
      </c>
      <c r="D7906">
        <v>22</v>
      </c>
      <c r="E7906" t="s">
        <v>60</v>
      </c>
      <c r="F7906" t="s">
        <v>108</v>
      </c>
      <c r="G7906" t="s">
        <v>205</v>
      </c>
      <c r="H7906">
        <v>2</v>
      </c>
      <c r="I7906" t="s">
        <v>42</v>
      </c>
      <c r="J7906" t="s">
        <v>74</v>
      </c>
      <c r="K7906" t="s">
        <v>64</v>
      </c>
      <c r="L7906" t="s">
        <v>45</v>
      </c>
      <c r="M7906" t="s">
        <v>123</v>
      </c>
      <c r="N7906" t="s">
        <v>47</v>
      </c>
      <c r="O7906" t="s">
        <v>89</v>
      </c>
      <c r="P7906" t="s">
        <v>49</v>
      </c>
      <c r="Q7906" t="s">
        <v>66</v>
      </c>
      <c r="R7906" s="6">
        <f>_xlfn.XLOOKUP(CleanedData[[#This Row],[Product]],'02_Lookup_Tables'!$A$2:$A$126,'02_Lookup_Tables'!$B$2:$B$126)</f>
        <v>139.72999999999999</v>
      </c>
      <c r="S7906" t="str">
        <f>VLOOKUP(CleanedData[[#This Row],[Product]],'02_Lookup_Tables'!$H$2:$I$126,2,FALSE)</f>
        <v>Beauty &amp; Personal Care</v>
      </c>
      <c r="T7906" t="str">
        <f>VLOOKUP(CleanedData[[#This Row],[Province]],'02_Lookup_Tables'!$D$2:$E$10,2, FALSE)</f>
        <v>Gauteng Region</v>
      </c>
      <c r="U7906" t="str" cm="1">
        <f t="array" ref="U7906">_xlfn.IFS(CleanedData[[#This Row],[Purchase Amount]]&lt;500,"Low",
CleanedData[[#This Row],[Purchase Amount]]&lt;5000,"Medium",
TRUE,"High")</f>
        <v>Low</v>
      </c>
      <c r="V7906" t="str">
        <f>TEXT(CleanedData[[#This Row],[Date]],"mmmm")</f>
        <v>October</v>
      </c>
      <c r="W7906" t="str">
        <f>"Q"&amp;ROUNDUP(MONTH(CleanedData[[#This Row],[Date]])/3,0)</f>
        <v>Q4</v>
      </c>
      <c r="X7906" t="str">
        <f>IF(CleanedData[[#This Row],[Purchase Amount]]&gt;=5000,"Yes","No")</f>
        <v>No</v>
      </c>
      <c r="Y7906">
        <f>IF(CleanedData[[#This Row],[Recommend]]="Yes",1,0)</f>
        <v>0</v>
      </c>
      <c r="Z7906" s="6">
        <f>CleanedData[[#This Row],[Purchase Amount]]*0.15</f>
        <v>20.959499999999998</v>
      </c>
      <c r="AA7906" s="6">
        <f>CleanedData[[#This Row],[Purchase Amount]]*1.15</f>
        <v>160.68949999999998</v>
      </c>
    </row>
    <row r="7907" spans="1:27" x14ac:dyDescent="0.3">
      <c r="A7907">
        <v>9552</v>
      </c>
      <c r="B7907" t="s">
        <v>8132</v>
      </c>
      <c r="C7907" s="1">
        <v>45346</v>
      </c>
      <c r="D7907">
        <v>64</v>
      </c>
      <c r="E7907" t="s">
        <v>39</v>
      </c>
      <c r="F7907" t="s">
        <v>68</v>
      </c>
      <c r="G7907" t="s">
        <v>251</v>
      </c>
      <c r="H7907">
        <v>4</v>
      </c>
      <c r="I7907" t="s">
        <v>45</v>
      </c>
      <c r="J7907" t="s">
        <v>74</v>
      </c>
      <c r="K7907" t="s">
        <v>55</v>
      </c>
      <c r="L7907" t="s">
        <v>45</v>
      </c>
      <c r="M7907" t="s">
        <v>92</v>
      </c>
      <c r="N7907" t="s">
        <v>96</v>
      </c>
      <c r="O7907" t="s">
        <v>89</v>
      </c>
      <c r="P7907" t="s">
        <v>70</v>
      </c>
      <c r="Q7907" t="s">
        <v>50</v>
      </c>
      <c r="R7907" s="6">
        <f>_xlfn.XLOOKUP(CleanedData[[#This Row],[Product]],'02_Lookup_Tables'!$A$2:$A$126,'02_Lookup_Tables'!$B$2:$B$126)</f>
        <v>5064</v>
      </c>
      <c r="S7907" t="str">
        <f>VLOOKUP(CleanedData[[#This Row],[Product]],'02_Lookup_Tables'!$H$2:$I$126,2,FALSE)</f>
        <v>Sports &amp; Outdoors</v>
      </c>
      <c r="T7907" t="str">
        <f>VLOOKUP(CleanedData[[#This Row],[Province]],'02_Lookup_Tables'!$D$2:$E$10,2, FALSE)</f>
        <v>Northern Region</v>
      </c>
      <c r="U7907" t="str" cm="1">
        <f t="array" ref="U7907">_xlfn.IFS(CleanedData[[#This Row],[Purchase Amount]]&lt;500,"Low",
CleanedData[[#This Row],[Purchase Amount]]&lt;5000,"Medium",
TRUE,"High")</f>
        <v>High</v>
      </c>
      <c r="V7907" t="str">
        <f>TEXT(CleanedData[[#This Row],[Date]],"mmmm")</f>
        <v>February</v>
      </c>
      <c r="W7907" t="str">
        <f>"Q"&amp;ROUNDUP(MONTH(CleanedData[[#This Row],[Date]])/3,0)</f>
        <v>Q1</v>
      </c>
      <c r="X7907" t="str">
        <f>IF(CleanedData[[#This Row],[Purchase Amount]]&gt;=5000,"Yes","No")</f>
        <v>Yes</v>
      </c>
      <c r="Y7907">
        <f>IF(CleanedData[[#This Row],[Recommend]]="Yes",1,0)</f>
        <v>1</v>
      </c>
      <c r="Z7907" s="6">
        <f>CleanedData[[#This Row],[Purchase Amount]]*0.15</f>
        <v>759.6</v>
      </c>
      <c r="AA7907" s="6">
        <f>CleanedData[[#This Row],[Purchase Amount]]*1.15</f>
        <v>5823.5999999999995</v>
      </c>
    </row>
    <row r="7908" spans="1:27" x14ac:dyDescent="0.3">
      <c r="A7908">
        <v>9554</v>
      </c>
      <c r="B7908" t="s">
        <v>8133</v>
      </c>
      <c r="C7908" s="1">
        <v>45642</v>
      </c>
      <c r="D7908">
        <v>20</v>
      </c>
      <c r="E7908" t="s">
        <v>52</v>
      </c>
      <c r="F7908" t="s">
        <v>68</v>
      </c>
      <c r="G7908" t="s">
        <v>336</v>
      </c>
      <c r="H7908">
        <v>1</v>
      </c>
      <c r="I7908" t="s">
        <v>45</v>
      </c>
      <c r="J7908" t="s">
        <v>54</v>
      </c>
      <c r="K7908" t="s">
        <v>55</v>
      </c>
      <c r="L7908" t="s">
        <v>42</v>
      </c>
      <c r="M7908" t="s">
        <v>147</v>
      </c>
      <c r="N7908" t="s">
        <v>80</v>
      </c>
      <c r="O7908" t="s">
        <v>148</v>
      </c>
      <c r="P7908" t="s">
        <v>70</v>
      </c>
      <c r="Q7908" t="s">
        <v>66</v>
      </c>
      <c r="R7908" s="6">
        <f>_xlfn.XLOOKUP(CleanedData[[#This Row],[Product]],'02_Lookup_Tables'!$A$2:$A$126,'02_Lookup_Tables'!$B$2:$B$126)</f>
        <v>812.2</v>
      </c>
      <c r="S7908" t="str">
        <f>VLOOKUP(CleanedData[[#This Row],[Product]],'02_Lookup_Tables'!$H$2:$I$126,2,FALSE)</f>
        <v>Sports &amp; Outdoors</v>
      </c>
      <c r="T7908" t="str">
        <f>VLOOKUP(CleanedData[[#This Row],[Province]],'02_Lookup_Tables'!$D$2:$E$10,2, FALSE)</f>
        <v>Northern Region</v>
      </c>
      <c r="U7908" t="str" cm="1">
        <f t="array" ref="U7908">_xlfn.IFS(CleanedData[[#This Row],[Purchase Amount]]&lt;500,"Low",
CleanedData[[#This Row],[Purchase Amount]]&lt;5000,"Medium",
TRUE,"High")</f>
        <v>Medium</v>
      </c>
      <c r="V7908" t="str">
        <f>TEXT(CleanedData[[#This Row],[Date]],"mmmm")</f>
        <v>December</v>
      </c>
      <c r="W7908" t="str">
        <f>"Q"&amp;ROUNDUP(MONTH(CleanedData[[#This Row],[Date]])/3,0)</f>
        <v>Q4</v>
      </c>
      <c r="X7908" t="str">
        <f>IF(CleanedData[[#This Row],[Purchase Amount]]&gt;=5000,"Yes","No")</f>
        <v>No</v>
      </c>
      <c r="Y7908">
        <f>IF(CleanedData[[#This Row],[Recommend]]="Yes",1,0)</f>
        <v>1</v>
      </c>
      <c r="Z7908" s="6">
        <f>CleanedData[[#This Row],[Purchase Amount]]*0.15</f>
        <v>121.83</v>
      </c>
      <c r="AA7908" s="6">
        <f>CleanedData[[#This Row],[Purchase Amount]]*1.15</f>
        <v>934.03</v>
      </c>
    </row>
    <row r="7909" spans="1:27" x14ac:dyDescent="0.3">
      <c r="A7909">
        <v>9557</v>
      </c>
      <c r="B7909" t="s">
        <v>8134</v>
      </c>
      <c r="C7909" s="1">
        <v>45830</v>
      </c>
      <c r="D7909">
        <v>75</v>
      </c>
      <c r="E7909" t="s">
        <v>52</v>
      </c>
      <c r="F7909" t="s">
        <v>125</v>
      </c>
      <c r="G7909" t="s">
        <v>235</v>
      </c>
      <c r="H7909">
        <v>1</v>
      </c>
      <c r="I7909" t="s">
        <v>45</v>
      </c>
      <c r="J7909" t="s">
        <v>74</v>
      </c>
      <c r="K7909" t="s">
        <v>55</v>
      </c>
      <c r="L7909" t="s">
        <v>42</v>
      </c>
      <c r="M7909" t="s">
        <v>123</v>
      </c>
      <c r="N7909" t="s">
        <v>80</v>
      </c>
      <c r="O7909" t="s">
        <v>89</v>
      </c>
      <c r="P7909" t="s">
        <v>49</v>
      </c>
      <c r="Q7909" t="s">
        <v>97</v>
      </c>
      <c r="R7909" s="6">
        <f>_xlfn.XLOOKUP(CleanedData[[#This Row],[Product]],'02_Lookup_Tables'!$A$2:$A$126,'02_Lookup_Tables'!$B$2:$B$126)</f>
        <v>306.57</v>
      </c>
      <c r="S7909" t="str">
        <f>VLOOKUP(CleanedData[[#This Row],[Product]],'02_Lookup_Tables'!$H$2:$I$126,2,FALSE)</f>
        <v>Toys &amp; Games</v>
      </c>
      <c r="T7909" t="str">
        <f>VLOOKUP(CleanedData[[#This Row],[Province]],'02_Lookup_Tables'!$D$2:$E$10,2, FALSE)</f>
        <v>Western Region</v>
      </c>
      <c r="U7909" t="str" cm="1">
        <f t="array" ref="U7909">_xlfn.IFS(CleanedData[[#This Row],[Purchase Amount]]&lt;500,"Low",
CleanedData[[#This Row],[Purchase Amount]]&lt;5000,"Medium",
TRUE,"High")</f>
        <v>Low</v>
      </c>
      <c r="V7909" t="str">
        <f>TEXT(CleanedData[[#This Row],[Date]],"mmmm")</f>
        <v>June</v>
      </c>
      <c r="W7909" t="str">
        <f>"Q"&amp;ROUNDUP(MONTH(CleanedData[[#This Row],[Date]])/3,0)</f>
        <v>Q2</v>
      </c>
      <c r="X7909" t="str">
        <f>IF(CleanedData[[#This Row],[Purchase Amount]]&gt;=5000,"Yes","No")</f>
        <v>No</v>
      </c>
      <c r="Y7909">
        <f>IF(CleanedData[[#This Row],[Recommend]]="Yes",1,0)</f>
        <v>1</v>
      </c>
      <c r="Z7909" s="6">
        <f>CleanedData[[#This Row],[Purchase Amount]]*0.15</f>
        <v>45.985499999999995</v>
      </c>
      <c r="AA7909" s="6">
        <f>CleanedData[[#This Row],[Purchase Amount]]*1.15</f>
        <v>352.55549999999994</v>
      </c>
    </row>
    <row r="7910" spans="1:27" x14ac:dyDescent="0.3">
      <c r="A7910">
        <v>9558</v>
      </c>
      <c r="B7910" t="s">
        <v>8135</v>
      </c>
      <c r="C7910" s="1">
        <v>45551</v>
      </c>
      <c r="D7910">
        <v>50</v>
      </c>
      <c r="E7910" t="s">
        <v>39</v>
      </c>
      <c r="F7910" t="s">
        <v>72</v>
      </c>
      <c r="G7910" t="s">
        <v>111</v>
      </c>
      <c r="H7910">
        <v>4</v>
      </c>
      <c r="I7910" t="s">
        <v>42</v>
      </c>
      <c r="J7910" t="s">
        <v>54</v>
      </c>
      <c r="K7910" t="s">
        <v>55</v>
      </c>
      <c r="L7910" t="s">
        <v>45</v>
      </c>
      <c r="M7910" t="s">
        <v>112</v>
      </c>
      <c r="N7910" t="s">
        <v>96</v>
      </c>
      <c r="O7910" t="s">
        <v>48</v>
      </c>
      <c r="P7910" t="s">
        <v>49</v>
      </c>
      <c r="Q7910" t="s">
        <v>93</v>
      </c>
      <c r="R7910" s="6">
        <f>_xlfn.XLOOKUP(CleanedData[[#This Row],[Product]],'02_Lookup_Tables'!$A$2:$A$126,'02_Lookup_Tables'!$B$2:$B$126)</f>
        <v>3576.97</v>
      </c>
      <c r="S7910" t="str">
        <f>VLOOKUP(CleanedData[[#This Row],[Product]],'02_Lookup_Tables'!$H$2:$I$126,2,FALSE)</f>
        <v>Home Devices</v>
      </c>
      <c r="T7910" t="str">
        <f>VLOOKUP(CleanedData[[#This Row],[Province]],'02_Lookup_Tables'!$D$2:$E$10,2, FALSE)</f>
        <v>Central Region</v>
      </c>
      <c r="U7910" t="str" cm="1">
        <f t="array" ref="U7910">_xlfn.IFS(CleanedData[[#This Row],[Purchase Amount]]&lt;500,"Low",
CleanedData[[#This Row],[Purchase Amount]]&lt;5000,"Medium",
TRUE,"High")</f>
        <v>Medium</v>
      </c>
      <c r="V7910" t="str">
        <f>TEXT(CleanedData[[#This Row],[Date]],"mmmm")</f>
        <v>September</v>
      </c>
      <c r="W7910" t="str">
        <f>"Q"&amp;ROUNDUP(MONTH(CleanedData[[#This Row],[Date]])/3,0)</f>
        <v>Q3</v>
      </c>
      <c r="X7910" t="str">
        <f>IF(CleanedData[[#This Row],[Purchase Amount]]&gt;=5000,"Yes","No")</f>
        <v>No</v>
      </c>
      <c r="Y7910">
        <f>IF(CleanedData[[#This Row],[Recommend]]="Yes",1,0)</f>
        <v>0</v>
      </c>
      <c r="Z7910" s="6">
        <f>CleanedData[[#This Row],[Purchase Amount]]*0.15</f>
        <v>536.54549999999995</v>
      </c>
      <c r="AA7910" s="6">
        <f>CleanedData[[#This Row],[Purchase Amount]]*1.15</f>
        <v>4113.5154999999995</v>
      </c>
    </row>
    <row r="7911" spans="1:27" x14ac:dyDescent="0.3">
      <c r="A7911">
        <v>9559</v>
      </c>
      <c r="B7911" t="s">
        <v>8136</v>
      </c>
      <c r="C7911" s="1">
        <v>45379</v>
      </c>
      <c r="D7911">
        <v>59</v>
      </c>
      <c r="E7911" t="s">
        <v>39</v>
      </c>
      <c r="F7911" t="s">
        <v>125</v>
      </c>
      <c r="G7911" t="s">
        <v>116</v>
      </c>
      <c r="H7911">
        <v>5</v>
      </c>
      <c r="I7911" t="s">
        <v>45</v>
      </c>
      <c r="J7911" t="s">
        <v>74</v>
      </c>
      <c r="K7911" t="s">
        <v>44</v>
      </c>
      <c r="L7911" t="s">
        <v>42</v>
      </c>
      <c r="M7911" t="s">
        <v>190</v>
      </c>
      <c r="N7911" t="s">
        <v>57</v>
      </c>
      <c r="O7911" t="s">
        <v>89</v>
      </c>
      <c r="P7911" t="s">
        <v>70</v>
      </c>
      <c r="Q7911" t="s">
        <v>50</v>
      </c>
      <c r="R7911" s="6">
        <f>_xlfn.XLOOKUP(CleanedData[[#This Row],[Product]],'02_Lookup_Tables'!$A$2:$A$126,'02_Lookup_Tables'!$B$2:$B$126)</f>
        <v>869.65</v>
      </c>
      <c r="S7911" t="str">
        <f>VLOOKUP(CleanedData[[#This Row],[Product]],'02_Lookup_Tables'!$H$2:$I$126,2,FALSE)</f>
        <v>Toys &amp; Games</v>
      </c>
      <c r="T7911" t="str">
        <f>VLOOKUP(CleanedData[[#This Row],[Province]],'02_Lookup_Tables'!$D$2:$E$10,2, FALSE)</f>
        <v>Western Region</v>
      </c>
      <c r="U7911" t="str" cm="1">
        <f t="array" ref="U7911">_xlfn.IFS(CleanedData[[#This Row],[Purchase Amount]]&lt;500,"Low",
CleanedData[[#This Row],[Purchase Amount]]&lt;5000,"Medium",
TRUE,"High")</f>
        <v>Medium</v>
      </c>
      <c r="V7911" t="str">
        <f>TEXT(CleanedData[[#This Row],[Date]],"mmmm")</f>
        <v>March</v>
      </c>
      <c r="W7911" t="str">
        <f>"Q"&amp;ROUNDUP(MONTH(CleanedData[[#This Row],[Date]])/3,0)</f>
        <v>Q1</v>
      </c>
      <c r="X7911" t="str">
        <f>IF(CleanedData[[#This Row],[Purchase Amount]]&gt;=5000,"Yes","No")</f>
        <v>No</v>
      </c>
      <c r="Y7911">
        <f>IF(CleanedData[[#This Row],[Recommend]]="Yes",1,0)</f>
        <v>1</v>
      </c>
      <c r="Z7911" s="6">
        <f>CleanedData[[#This Row],[Purchase Amount]]*0.15</f>
        <v>130.44749999999999</v>
      </c>
      <c r="AA7911" s="6">
        <f>CleanedData[[#This Row],[Purchase Amount]]*1.15</f>
        <v>1000.0974999999999</v>
      </c>
    </row>
    <row r="7912" spans="1:27" x14ac:dyDescent="0.3">
      <c r="A7912">
        <v>9560</v>
      </c>
      <c r="B7912" t="s">
        <v>8137</v>
      </c>
      <c r="C7912" s="1">
        <v>45796</v>
      </c>
      <c r="D7912">
        <v>46</v>
      </c>
      <c r="E7912" t="s">
        <v>39</v>
      </c>
      <c r="F7912" t="s">
        <v>83</v>
      </c>
      <c r="G7912" t="s">
        <v>62</v>
      </c>
      <c r="H7912">
        <v>3</v>
      </c>
      <c r="I7912" t="s">
        <v>42</v>
      </c>
      <c r="J7912" t="s">
        <v>74</v>
      </c>
      <c r="K7912" t="s">
        <v>64</v>
      </c>
      <c r="L7912" t="s">
        <v>42</v>
      </c>
      <c r="M7912" t="s">
        <v>140</v>
      </c>
      <c r="N7912" t="s">
        <v>48</v>
      </c>
      <c r="O7912" t="s">
        <v>148</v>
      </c>
      <c r="P7912" t="s">
        <v>49</v>
      </c>
      <c r="Q7912" t="s">
        <v>93</v>
      </c>
      <c r="R7912" s="6">
        <f>_xlfn.XLOOKUP(CleanedData[[#This Row],[Product]],'02_Lookup_Tables'!$A$2:$A$126,'02_Lookup_Tables'!$B$2:$B$126)</f>
        <v>230.14</v>
      </c>
      <c r="S7912" t="str">
        <f>VLOOKUP(CleanedData[[#This Row],[Product]],'02_Lookup_Tables'!$H$2:$I$126,2,FALSE)</f>
        <v>Sports &amp; Outdoors</v>
      </c>
      <c r="T7912" t="str">
        <f>VLOOKUP(CleanedData[[#This Row],[Province]],'02_Lookup_Tables'!$D$2:$E$10,2, FALSE)</f>
        <v>Western Region</v>
      </c>
      <c r="U7912" t="str" cm="1">
        <f t="array" ref="U7912">_xlfn.IFS(CleanedData[[#This Row],[Purchase Amount]]&lt;500,"Low",
CleanedData[[#This Row],[Purchase Amount]]&lt;5000,"Medium",
TRUE,"High")</f>
        <v>Low</v>
      </c>
      <c r="V7912" t="str">
        <f>TEXT(CleanedData[[#This Row],[Date]],"mmmm")</f>
        <v>May</v>
      </c>
      <c r="W7912" t="str">
        <f>"Q"&amp;ROUNDUP(MONTH(CleanedData[[#This Row],[Date]])/3,0)</f>
        <v>Q2</v>
      </c>
      <c r="X7912" t="str">
        <f>IF(CleanedData[[#This Row],[Purchase Amount]]&gt;=5000,"Yes","No")</f>
        <v>No</v>
      </c>
      <c r="Y7912">
        <f>IF(CleanedData[[#This Row],[Recommend]]="Yes",1,0)</f>
        <v>0</v>
      </c>
      <c r="Z7912" s="6">
        <f>CleanedData[[#This Row],[Purchase Amount]]*0.15</f>
        <v>34.520999999999994</v>
      </c>
      <c r="AA7912" s="6">
        <f>CleanedData[[#This Row],[Purchase Amount]]*1.15</f>
        <v>264.66099999999994</v>
      </c>
    </row>
    <row r="7913" spans="1:27" x14ac:dyDescent="0.3">
      <c r="A7913">
        <v>9561</v>
      </c>
      <c r="B7913" t="s">
        <v>8138</v>
      </c>
      <c r="C7913" s="1">
        <v>45968</v>
      </c>
      <c r="D7913">
        <v>56</v>
      </c>
      <c r="E7913" t="s">
        <v>52</v>
      </c>
      <c r="F7913" t="s">
        <v>40</v>
      </c>
      <c r="G7913" t="s">
        <v>266</v>
      </c>
      <c r="H7913">
        <v>2</v>
      </c>
      <c r="I7913" t="s">
        <v>42</v>
      </c>
      <c r="J7913" t="s">
        <v>69</v>
      </c>
      <c r="K7913" t="s">
        <v>64</v>
      </c>
      <c r="L7913" t="s">
        <v>45</v>
      </c>
      <c r="M7913" t="s">
        <v>56</v>
      </c>
      <c r="N7913" t="s">
        <v>47</v>
      </c>
      <c r="O7913" t="s">
        <v>148</v>
      </c>
      <c r="P7913" t="s">
        <v>70</v>
      </c>
      <c r="Q7913" t="s">
        <v>50</v>
      </c>
      <c r="R7913" s="6">
        <f>_xlfn.XLOOKUP(CleanedData[[#This Row],[Product]],'02_Lookup_Tables'!$A$2:$A$126,'02_Lookup_Tables'!$B$2:$B$126)</f>
        <v>2951.61</v>
      </c>
      <c r="S7913" t="str">
        <f>VLOOKUP(CleanedData[[#This Row],[Product]],'02_Lookup_Tables'!$H$2:$I$126,2,FALSE)</f>
        <v>Beauty &amp; Personal Care</v>
      </c>
      <c r="T7913" t="str">
        <f>VLOOKUP(CleanedData[[#This Row],[Province]],'02_Lookup_Tables'!$D$2:$E$10,2, FALSE)</f>
        <v>Northern Region</v>
      </c>
      <c r="U7913" t="str" cm="1">
        <f t="array" ref="U7913">_xlfn.IFS(CleanedData[[#This Row],[Purchase Amount]]&lt;500,"Low",
CleanedData[[#This Row],[Purchase Amount]]&lt;5000,"Medium",
TRUE,"High")</f>
        <v>Medium</v>
      </c>
      <c r="V7913" t="str">
        <f>TEXT(CleanedData[[#This Row],[Date]],"mmmm")</f>
        <v>November</v>
      </c>
      <c r="W7913" t="str">
        <f>"Q"&amp;ROUNDUP(MONTH(CleanedData[[#This Row],[Date]])/3,0)</f>
        <v>Q4</v>
      </c>
      <c r="X7913" t="str">
        <f>IF(CleanedData[[#This Row],[Purchase Amount]]&gt;=5000,"Yes","No")</f>
        <v>No</v>
      </c>
      <c r="Y7913">
        <f>IF(CleanedData[[#This Row],[Recommend]]="Yes",1,0)</f>
        <v>0</v>
      </c>
      <c r="Z7913" s="6">
        <f>CleanedData[[#This Row],[Purchase Amount]]*0.15</f>
        <v>442.74150000000003</v>
      </c>
      <c r="AA7913" s="6">
        <f>CleanedData[[#This Row],[Purchase Amount]]*1.15</f>
        <v>3394.3514999999998</v>
      </c>
    </row>
    <row r="7914" spans="1:27" x14ac:dyDescent="0.3">
      <c r="A7914">
        <v>9562</v>
      </c>
      <c r="B7914" t="s">
        <v>8139</v>
      </c>
      <c r="C7914" s="1">
        <v>45317</v>
      </c>
      <c r="D7914">
        <v>25</v>
      </c>
      <c r="E7914" t="s">
        <v>52</v>
      </c>
      <c r="F7914" t="s">
        <v>61</v>
      </c>
      <c r="G7914" t="s">
        <v>73</v>
      </c>
      <c r="H7914">
        <v>2</v>
      </c>
      <c r="I7914" t="s">
        <v>45</v>
      </c>
      <c r="J7914" t="s">
        <v>74</v>
      </c>
      <c r="K7914" t="s">
        <v>64</v>
      </c>
      <c r="L7914" t="s">
        <v>42</v>
      </c>
      <c r="M7914" t="s">
        <v>112</v>
      </c>
      <c r="N7914" t="s">
        <v>47</v>
      </c>
      <c r="O7914" t="s">
        <v>48</v>
      </c>
      <c r="P7914" t="s">
        <v>49</v>
      </c>
      <c r="Q7914" t="s">
        <v>58</v>
      </c>
      <c r="R7914" s="6">
        <f>_xlfn.XLOOKUP(CleanedData[[#This Row],[Product]],'02_Lookup_Tables'!$A$2:$A$126,'02_Lookup_Tables'!$B$2:$B$126)</f>
        <v>84.23</v>
      </c>
      <c r="S7914" t="str">
        <f>VLOOKUP(CleanedData[[#This Row],[Product]],'02_Lookup_Tables'!$H$2:$I$126,2,FALSE)</f>
        <v>Food</v>
      </c>
      <c r="T7914" t="str">
        <f>VLOOKUP(CleanedData[[#This Row],[Province]],'02_Lookup_Tables'!$D$2:$E$10,2, FALSE)</f>
        <v>Southern Region</v>
      </c>
      <c r="U7914" t="str" cm="1">
        <f t="array" ref="U7914">_xlfn.IFS(CleanedData[[#This Row],[Purchase Amount]]&lt;500,"Low",
CleanedData[[#This Row],[Purchase Amount]]&lt;5000,"Medium",
TRUE,"High")</f>
        <v>Low</v>
      </c>
      <c r="V7914" t="str">
        <f>TEXT(CleanedData[[#This Row],[Date]],"mmmm")</f>
        <v>January</v>
      </c>
      <c r="W7914" t="str">
        <f>"Q"&amp;ROUNDUP(MONTH(CleanedData[[#This Row],[Date]])/3,0)</f>
        <v>Q1</v>
      </c>
      <c r="X7914" t="str">
        <f>IF(CleanedData[[#This Row],[Purchase Amount]]&gt;=5000,"Yes","No")</f>
        <v>No</v>
      </c>
      <c r="Y7914">
        <f>IF(CleanedData[[#This Row],[Recommend]]="Yes",1,0)</f>
        <v>1</v>
      </c>
      <c r="Z7914" s="6">
        <f>CleanedData[[#This Row],[Purchase Amount]]*0.15</f>
        <v>12.634500000000001</v>
      </c>
      <c r="AA7914" s="6">
        <f>CleanedData[[#This Row],[Purchase Amount]]*1.15</f>
        <v>96.864499999999992</v>
      </c>
    </row>
    <row r="7915" spans="1:27" x14ac:dyDescent="0.3">
      <c r="A7915">
        <v>9563</v>
      </c>
      <c r="B7915" t="s">
        <v>8140</v>
      </c>
      <c r="C7915" s="1">
        <v>45849</v>
      </c>
      <c r="D7915">
        <v>37</v>
      </c>
      <c r="E7915" t="s">
        <v>60</v>
      </c>
      <c r="F7915" t="s">
        <v>125</v>
      </c>
      <c r="G7915" t="s">
        <v>120</v>
      </c>
      <c r="H7915">
        <v>4</v>
      </c>
      <c r="I7915" t="s">
        <v>45</v>
      </c>
      <c r="J7915" t="s">
        <v>43</v>
      </c>
      <c r="K7915" t="s">
        <v>55</v>
      </c>
      <c r="L7915" t="s">
        <v>42</v>
      </c>
      <c r="M7915" t="s">
        <v>208</v>
      </c>
      <c r="N7915" t="s">
        <v>96</v>
      </c>
      <c r="O7915" t="s">
        <v>89</v>
      </c>
      <c r="P7915" t="s">
        <v>70</v>
      </c>
      <c r="Q7915" t="s">
        <v>81</v>
      </c>
      <c r="R7915" s="6">
        <f>_xlfn.XLOOKUP(CleanedData[[#This Row],[Product]],'02_Lookup_Tables'!$A$2:$A$126,'02_Lookup_Tables'!$B$2:$B$126)</f>
        <v>471.63</v>
      </c>
      <c r="S7915" t="str">
        <f>VLOOKUP(CleanedData[[#This Row],[Product]],'02_Lookup_Tables'!$H$2:$I$126,2,FALSE)</f>
        <v>Beauty &amp; Personal Care</v>
      </c>
      <c r="T7915" t="str">
        <f>VLOOKUP(CleanedData[[#This Row],[Province]],'02_Lookup_Tables'!$D$2:$E$10,2, FALSE)</f>
        <v>Western Region</v>
      </c>
      <c r="U7915" t="str" cm="1">
        <f t="array" ref="U7915">_xlfn.IFS(CleanedData[[#This Row],[Purchase Amount]]&lt;500,"Low",
CleanedData[[#This Row],[Purchase Amount]]&lt;5000,"Medium",
TRUE,"High")</f>
        <v>Low</v>
      </c>
      <c r="V7915" t="str">
        <f>TEXT(CleanedData[[#This Row],[Date]],"mmmm")</f>
        <v>July</v>
      </c>
      <c r="W7915" t="str">
        <f>"Q"&amp;ROUNDUP(MONTH(CleanedData[[#This Row],[Date]])/3,0)</f>
        <v>Q3</v>
      </c>
      <c r="X7915" t="str">
        <f>IF(CleanedData[[#This Row],[Purchase Amount]]&gt;=5000,"Yes","No")</f>
        <v>No</v>
      </c>
      <c r="Y7915">
        <f>IF(CleanedData[[#This Row],[Recommend]]="Yes",1,0)</f>
        <v>1</v>
      </c>
      <c r="Z7915" s="6">
        <f>CleanedData[[#This Row],[Purchase Amount]]*0.15</f>
        <v>70.744500000000002</v>
      </c>
      <c r="AA7915" s="6">
        <f>CleanedData[[#This Row],[Purchase Amount]]*1.15</f>
        <v>542.3744999999999</v>
      </c>
    </row>
    <row r="7916" spans="1:27" x14ac:dyDescent="0.3">
      <c r="A7916">
        <v>9564</v>
      </c>
      <c r="B7916" t="s">
        <v>8141</v>
      </c>
      <c r="C7916" s="1">
        <v>45593</v>
      </c>
      <c r="D7916">
        <v>46</v>
      </c>
      <c r="E7916" t="s">
        <v>52</v>
      </c>
      <c r="F7916" t="s">
        <v>130</v>
      </c>
      <c r="G7916" t="s">
        <v>78</v>
      </c>
      <c r="H7916">
        <v>5</v>
      </c>
      <c r="I7916" t="s">
        <v>42</v>
      </c>
      <c r="J7916" t="s">
        <v>54</v>
      </c>
      <c r="K7916" t="s">
        <v>44</v>
      </c>
      <c r="L7916" t="s">
        <v>45</v>
      </c>
      <c r="M7916" t="s">
        <v>123</v>
      </c>
      <c r="N7916" t="s">
        <v>57</v>
      </c>
      <c r="O7916" t="s">
        <v>89</v>
      </c>
      <c r="P7916" t="s">
        <v>70</v>
      </c>
      <c r="Q7916" t="s">
        <v>93</v>
      </c>
      <c r="R7916" s="6">
        <f>_xlfn.XLOOKUP(CleanedData[[#This Row],[Product]],'02_Lookup_Tables'!$A$2:$A$126,'02_Lookup_Tables'!$B$2:$B$126)</f>
        <v>1951.09</v>
      </c>
      <c r="S7916" t="str">
        <f>VLOOKUP(CleanedData[[#This Row],[Product]],'02_Lookup_Tables'!$H$2:$I$126,2,FALSE)</f>
        <v>Accessories</v>
      </c>
      <c r="T7916" t="str">
        <f>VLOOKUP(CleanedData[[#This Row],[Province]],'02_Lookup_Tables'!$D$2:$E$10,2, FALSE)</f>
        <v>Eastern Region</v>
      </c>
      <c r="U7916" t="str" cm="1">
        <f t="array" ref="U7916">_xlfn.IFS(CleanedData[[#This Row],[Purchase Amount]]&lt;500,"Low",
CleanedData[[#This Row],[Purchase Amount]]&lt;5000,"Medium",
TRUE,"High")</f>
        <v>Medium</v>
      </c>
      <c r="V7916" t="str">
        <f>TEXT(CleanedData[[#This Row],[Date]],"mmmm")</f>
        <v>October</v>
      </c>
      <c r="W7916" t="str">
        <f>"Q"&amp;ROUNDUP(MONTH(CleanedData[[#This Row],[Date]])/3,0)</f>
        <v>Q4</v>
      </c>
      <c r="X7916" t="str">
        <f>IF(CleanedData[[#This Row],[Purchase Amount]]&gt;=5000,"Yes","No")</f>
        <v>No</v>
      </c>
      <c r="Y7916">
        <f>IF(CleanedData[[#This Row],[Recommend]]="Yes",1,0)</f>
        <v>0</v>
      </c>
      <c r="Z7916" s="6">
        <f>CleanedData[[#This Row],[Purchase Amount]]*0.15</f>
        <v>292.6635</v>
      </c>
      <c r="AA7916" s="6">
        <f>CleanedData[[#This Row],[Purchase Amount]]*1.15</f>
        <v>2243.7534999999998</v>
      </c>
    </row>
    <row r="7917" spans="1:27" x14ac:dyDescent="0.3">
      <c r="A7917">
        <v>9565</v>
      </c>
      <c r="B7917" t="s">
        <v>8142</v>
      </c>
      <c r="C7917" s="1">
        <v>45414</v>
      </c>
      <c r="D7917">
        <v>22</v>
      </c>
      <c r="E7917" t="s">
        <v>52</v>
      </c>
      <c r="F7917" t="s">
        <v>130</v>
      </c>
      <c r="G7917" t="s">
        <v>347</v>
      </c>
      <c r="H7917">
        <v>2</v>
      </c>
      <c r="I7917" t="s">
        <v>42</v>
      </c>
      <c r="J7917" t="s">
        <v>43</v>
      </c>
      <c r="K7917" t="s">
        <v>44</v>
      </c>
      <c r="L7917" t="s">
        <v>45</v>
      </c>
      <c r="M7917" t="s">
        <v>92</v>
      </c>
      <c r="N7917" t="s">
        <v>47</v>
      </c>
      <c r="O7917" t="s">
        <v>89</v>
      </c>
      <c r="P7917" t="s">
        <v>49</v>
      </c>
      <c r="Q7917" t="s">
        <v>66</v>
      </c>
      <c r="R7917" s="6">
        <f>_xlfn.XLOOKUP(CleanedData[[#This Row],[Product]],'02_Lookup_Tables'!$A$2:$A$126,'02_Lookup_Tables'!$B$2:$B$126)</f>
        <v>16523.5</v>
      </c>
      <c r="S7917" t="str">
        <f>VLOOKUP(CleanedData[[#This Row],[Product]],'02_Lookup_Tables'!$H$2:$I$126,2,FALSE)</f>
        <v>Electronics</v>
      </c>
      <c r="T7917" t="str">
        <f>VLOOKUP(CleanedData[[#This Row],[Province]],'02_Lookup_Tables'!$D$2:$E$10,2, FALSE)</f>
        <v>Eastern Region</v>
      </c>
      <c r="U7917" t="str" cm="1">
        <f t="array" ref="U7917">_xlfn.IFS(CleanedData[[#This Row],[Purchase Amount]]&lt;500,"Low",
CleanedData[[#This Row],[Purchase Amount]]&lt;5000,"Medium",
TRUE,"High")</f>
        <v>High</v>
      </c>
      <c r="V7917" t="str">
        <f>TEXT(CleanedData[[#This Row],[Date]],"mmmm")</f>
        <v>May</v>
      </c>
      <c r="W7917" t="str">
        <f>"Q"&amp;ROUNDUP(MONTH(CleanedData[[#This Row],[Date]])/3,0)</f>
        <v>Q2</v>
      </c>
      <c r="X7917" t="str">
        <f>IF(CleanedData[[#This Row],[Purchase Amount]]&gt;=5000,"Yes","No")</f>
        <v>Yes</v>
      </c>
      <c r="Y7917">
        <f>IF(CleanedData[[#This Row],[Recommend]]="Yes",1,0)</f>
        <v>0</v>
      </c>
      <c r="Z7917" s="6">
        <f>CleanedData[[#This Row],[Purchase Amount]]*0.15</f>
        <v>2478.5250000000001</v>
      </c>
      <c r="AA7917" s="6">
        <f>CleanedData[[#This Row],[Purchase Amount]]*1.15</f>
        <v>19002.024999999998</v>
      </c>
    </row>
    <row r="7918" spans="1:27" x14ac:dyDescent="0.3">
      <c r="A7918">
        <v>9566</v>
      </c>
      <c r="B7918" t="s">
        <v>8143</v>
      </c>
      <c r="C7918" s="1">
        <v>45626</v>
      </c>
      <c r="D7918">
        <v>18</v>
      </c>
      <c r="E7918" t="s">
        <v>52</v>
      </c>
      <c r="F7918" t="s">
        <v>77</v>
      </c>
      <c r="G7918" t="s">
        <v>282</v>
      </c>
      <c r="H7918">
        <v>3</v>
      </c>
      <c r="I7918" t="s">
        <v>45</v>
      </c>
      <c r="J7918" t="s">
        <v>74</v>
      </c>
      <c r="K7918" t="s">
        <v>55</v>
      </c>
      <c r="L7918" t="s">
        <v>42</v>
      </c>
      <c r="M7918" t="s">
        <v>156</v>
      </c>
      <c r="N7918" t="s">
        <v>48</v>
      </c>
      <c r="O7918" t="s">
        <v>148</v>
      </c>
      <c r="P7918" t="s">
        <v>49</v>
      </c>
      <c r="Q7918" t="s">
        <v>66</v>
      </c>
      <c r="R7918" s="6">
        <f>_xlfn.XLOOKUP(CleanedData[[#This Row],[Product]],'02_Lookup_Tables'!$A$2:$A$126,'02_Lookup_Tables'!$B$2:$B$126)</f>
        <v>1859.13</v>
      </c>
      <c r="S7918" t="str">
        <f>VLOOKUP(CleanedData[[#This Row],[Product]],'02_Lookup_Tables'!$H$2:$I$126,2,FALSE)</f>
        <v>Home Devices</v>
      </c>
      <c r="T7918" t="str">
        <f>VLOOKUP(CleanedData[[#This Row],[Province]],'02_Lookup_Tables'!$D$2:$E$10,2, FALSE)</f>
        <v>Central Region</v>
      </c>
      <c r="U7918" t="str" cm="1">
        <f t="array" ref="U7918">_xlfn.IFS(CleanedData[[#This Row],[Purchase Amount]]&lt;500,"Low",
CleanedData[[#This Row],[Purchase Amount]]&lt;5000,"Medium",
TRUE,"High")</f>
        <v>Medium</v>
      </c>
      <c r="V7918" t="str">
        <f>TEXT(CleanedData[[#This Row],[Date]],"mmmm")</f>
        <v>November</v>
      </c>
      <c r="W7918" t="str">
        <f>"Q"&amp;ROUNDUP(MONTH(CleanedData[[#This Row],[Date]])/3,0)</f>
        <v>Q4</v>
      </c>
      <c r="X7918" t="str">
        <f>IF(CleanedData[[#This Row],[Purchase Amount]]&gt;=5000,"Yes","No")</f>
        <v>No</v>
      </c>
      <c r="Y7918">
        <f>IF(CleanedData[[#This Row],[Recommend]]="Yes",1,0)</f>
        <v>1</v>
      </c>
      <c r="Z7918" s="6">
        <f>CleanedData[[#This Row],[Purchase Amount]]*0.15</f>
        <v>278.86950000000002</v>
      </c>
      <c r="AA7918" s="6">
        <f>CleanedData[[#This Row],[Purchase Amount]]*1.15</f>
        <v>2137.9994999999999</v>
      </c>
    </row>
    <row r="7919" spans="1:27" x14ac:dyDescent="0.3">
      <c r="A7919">
        <v>9567</v>
      </c>
      <c r="B7919" t="s">
        <v>8144</v>
      </c>
      <c r="C7919" s="1">
        <v>45959</v>
      </c>
      <c r="D7919">
        <v>33</v>
      </c>
      <c r="E7919" t="s">
        <v>52</v>
      </c>
      <c r="F7919" t="s">
        <v>125</v>
      </c>
      <c r="G7919" t="s">
        <v>317</v>
      </c>
      <c r="H7919">
        <v>1</v>
      </c>
      <c r="I7919" t="s">
        <v>42</v>
      </c>
      <c r="J7919" t="s">
        <v>69</v>
      </c>
      <c r="K7919" t="s">
        <v>44</v>
      </c>
      <c r="L7919" t="s">
        <v>45</v>
      </c>
      <c r="M7919" t="s">
        <v>56</v>
      </c>
      <c r="N7919" t="s">
        <v>80</v>
      </c>
      <c r="O7919" t="s">
        <v>148</v>
      </c>
      <c r="P7919" t="s">
        <v>70</v>
      </c>
      <c r="Q7919" t="s">
        <v>58</v>
      </c>
      <c r="R7919" s="6">
        <f>_xlfn.XLOOKUP(CleanedData[[#This Row],[Product]],'02_Lookup_Tables'!$A$2:$A$126,'02_Lookup_Tables'!$B$2:$B$126)</f>
        <v>10347.709999999999</v>
      </c>
      <c r="S7919" t="str">
        <f>VLOOKUP(CleanedData[[#This Row],[Product]],'02_Lookup_Tables'!$H$2:$I$126,2,FALSE)</f>
        <v>Home Devices</v>
      </c>
      <c r="T7919" t="str">
        <f>VLOOKUP(CleanedData[[#This Row],[Province]],'02_Lookup_Tables'!$D$2:$E$10,2, FALSE)</f>
        <v>Western Region</v>
      </c>
      <c r="U7919" t="str" cm="1">
        <f t="array" ref="U7919">_xlfn.IFS(CleanedData[[#This Row],[Purchase Amount]]&lt;500,"Low",
CleanedData[[#This Row],[Purchase Amount]]&lt;5000,"Medium",
TRUE,"High")</f>
        <v>High</v>
      </c>
      <c r="V7919" t="str">
        <f>TEXT(CleanedData[[#This Row],[Date]],"mmmm")</f>
        <v>October</v>
      </c>
      <c r="W7919" t="str">
        <f>"Q"&amp;ROUNDUP(MONTH(CleanedData[[#This Row],[Date]])/3,0)</f>
        <v>Q4</v>
      </c>
      <c r="X7919" t="str">
        <f>IF(CleanedData[[#This Row],[Purchase Amount]]&gt;=5000,"Yes","No")</f>
        <v>Yes</v>
      </c>
      <c r="Y7919">
        <f>IF(CleanedData[[#This Row],[Recommend]]="Yes",1,0)</f>
        <v>0</v>
      </c>
      <c r="Z7919" s="6">
        <f>CleanedData[[#This Row],[Purchase Amount]]*0.15</f>
        <v>1552.1564999999998</v>
      </c>
      <c r="AA7919" s="6">
        <f>CleanedData[[#This Row],[Purchase Amount]]*1.15</f>
        <v>11899.866499999998</v>
      </c>
    </row>
    <row r="7920" spans="1:27" x14ac:dyDescent="0.3">
      <c r="A7920">
        <v>9568</v>
      </c>
      <c r="B7920" t="s">
        <v>8145</v>
      </c>
      <c r="C7920" s="1">
        <v>45688</v>
      </c>
      <c r="D7920">
        <v>67</v>
      </c>
      <c r="E7920" t="s">
        <v>39</v>
      </c>
      <c r="F7920" t="s">
        <v>83</v>
      </c>
      <c r="G7920" t="s">
        <v>693</v>
      </c>
      <c r="H7920">
        <v>2</v>
      </c>
      <c r="I7920" t="s">
        <v>45</v>
      </c>
      <c r="J7920" t="s">
        <v>43</v>
      </c>
      <c r="K7920" t="s">
        <v>55</v>
      </c>
      <c r="L7920" t="s">
        <v>42</v>
      </c>
      <c r="M7920" t="s">
        <v>180</v>
      </c>
      <c r="N7920" t="s">
        <v>47</v>
      </c>
      <c r="O7920" t="s">
        <v>89</v>
      </c>
      <c r="P7920" t="s">
        <v>49</v>
      </c>
      <c r="Q7920" t="s">
        <v>97</v>
      </c>
      <c r="R7920" s="6">
        <f>_xlfn.XLOOKUP(CleanedData[[#This Row],[Product]],'02_Lookup_Tables'!$A$2:$A$126,'02_Lookup_Tables'!$B$2:$B$126)</f>
        <v>618.72</v>
      </c>
      <c r="S7920" t="str">
        <f>VLOOKUP(CleanedData[[#This Row],[Product]],'02_Lookup_Tables'!$H$2:$I$126,2,FALSE)</f>
        <v>Sports &amp; Outdoors</v>
      </c>
      <c r="T7920" t="str">
        <f>VLOOKUP(CleanedData[[#This Row],[Province]],'02_Lookup_Tables'!$D$2:$E$10,2, FALSE)</f>
        <v>Western Region</v>
      </c>
      <c r="U7920" t="str" cm="1">
        <f t="array" ref="U7920">_xlfn.IFS(CleanedData[[#This Row],[Purchase Amount]]&lt;500,"Low",
CleanedData[[#This Row],[Purchase Amount]]&lt;5000,"Medium",
TRUE,"High")</f>
        <v>Medium</v>
      </c>
      <c r="V7920" t="str">
        <f>TEXT(CleanedData[[#This Row],[Date]],"mmmm")</f>
        <v>January</v>
      </c>
      <c r="W7920" t="str">
        <f>"Q"&amp;ROUNDUP(MONTH(CleanedData[[#This Row],[Date]])/3,0)</f>
        <v>Q1</v>
      </c>
      <c r="X7920" t="str">
        <f>IF(CleanedData[[#This Row],[Purchase Amount]]&gt;=5000,"Yes","No")</f>
        <v>No</v>
      </c>
      <c r="Y7920">
        <f>IF(CleanedData[[#This Row],[Recommend]]="Yes",1,0)</f>
        <v>1</v>
      </c>
      <c r="Z7920" s="6">
        <f>CleanedData[[#This Row],[Purchase Amount]]*0.15</f>
        <v>92.808000000000007</v>
      </c>
      <c r="AA7920" s="6">
        <f>CleanedData[[#This Row],[Purchase Amount]]*1.15</f>
        <v>711.52800000000002</v>
      </c>
    </row>
    <row r="7921" spans="1:27" x14ac:dyDescent="0.3">
      <c r="A7921">
        <v>9570</v>
      </c>
      <c r="B7921" t="s">
        <v>8146</v>
      </c>
      <c r="C7921" s="1">
        <v>45610</v>
      </c>
      <c r="D7921">
        <v>29</v>
      </c>
      <c r="E7921" t="s">
        <v>52</v>
      </c>
      <c r="F7921" t="s">
        <v>130</v>
      </c>
      <c r="G7921" t="s">
        <v>182</v>
      </c>
      <c r="H7921">
        <v>2</v>
      </c>
      <c r="I7921" t="s">
        <v>42</v>
      </c>
      <c r="J7921" t="s">
        <v>43</v>
      </c>
      <c r="K7921" t="s">
        <v>64</v>
      </c>
      <c r="L7921" t="s">
        <v>45</v>
      </c>
      <c r="M7921" t="s">
        <v>156</v>
      </c>
      <c r="N7921" t="s">
        <v>47</v>
      </c>
      <c r="O7921" t="s">
        <v>148</v>
      </c>
      <c r="P7921" t="s">
        <v>70</v>
      </c>
      <c r="Q7921" t="s">
        <v>58</v>
      </c>
      <c r="R7921" s="6">
        <f>_xlfn.XLOOKUP(CleanedData[[#This Row],[Product]],'02_Lookup_Tables'!$A$2:$A$126,'02_Lookup_Tables'!$B$2:$B$126)</f>
        <v>3715.65</v>
      </c>
      <c r="S7921" t="str">
        <f>VLOOKUP(CleanedData[[#This Row],[Product]],'02_Lookup_Tables'!$H$2:$I$126,2,FALSE)</f>
        <v>Home Devices</v>
      </c>
      <c r="T7921" t="str">
        <f>VLOOKUP(CleanedData[[#This Row],[Province]],'02_Lookup_Tables'!$D$2:$E$10,2, FALSE)</f>
        <v>Eastern Region</v>
      </c>
      <c r="U7921" t="str" cm="1">
        <f t="array" ref="U7921">_xlfn.IFS(CleanedData[[#This Row],[Purchase Amount]]&lt;500,"Low",
CleanedData[[#This Row],[Purchase Amount]]&lt;5000,"Medium",
TRUE,"High")</f>
        <v>Medium</v>
      </c>
      <c r="V7921" t="str">
        <f>TEXT(CleanedData[[#This Row],[Date]],"mmmm")</f>
        <v>November</v>
      </c>
      <c r="W7921" t="str">
        <f>"Q"&amp;ROUNDUP(MONTH(CleanedData[[#This Row],[Date]])/3,0)</f>
        <v>Q4</v>
      </c>
      <c r="X7921" t="str">
        <f>IF(CleanedData[[#This Row],[Purchase Amount]]&gt;=5000,"Yes","No")</f>
        <v>No</v>
      </c>
      <c r="Y7921">
        <f>IF(CleanedData[[#This Row],[Recommend]]="Yes",1,0)</f>
        <v>0</v>
      </c>
      <c r="Z7921" s="6">
        <f>CleanedData[[#This Row],[Purchase Amount]]*0.15</f>
        <v>557.34749999999997</v>
      </c>
      <c r="AA7921" s="6">
        <f>CleanedData[[#This Row],[Purchase Amount]]*1.15</f>
        <v>4272.9974999999995</v>
      </c>
    </row>
    <row r="7922" spans="1:27" x14ac:dyDescent="0.3">
      <c r="A7922">
        <v>9571</v>
      </c>
      <c r="B7922" t="s">
        <v>8147</v>
      </c>
      <c r="C7922" s="1">
        <v>45650</v>
      </c>
      <c r="D7922">
        <v>56</v>
      </c>
      <c r="E7922" t="s">
        <v>39</v>
      </c>
      <c r="F7922" t="s">
        <v>108</v>
      </c>
      <c r="G7922" t="s">
        <v>950</v>
      </c>
      <c r="H7922">
        <v>4</v>
      </c>
      <c r="I7922" t="s">
        <v>45</v>
      </c>
      <c r="J7922" t="s">
        <v>74</v>
      </c>
      <c r="K7922" t="s">
        <v>44</v>
      </c>
      <c r="L7922" t="s">
        <v>45</v>
      </c>
      <c r="M7922" t="s">
        <v>79</v>
      </c>
      <c r="N7922" t="s">
        <v>96</v>
      </c>
      <c r="O7922" t="s">
        <v>89</v>
      </c>
      <c r="P7922" t="s">
        <v>70</v>
      </c>
      <c r="Q7922" t="s">
        <v>50</v>
      </c>
      <c r="R7922" s="6">
        <f>_xlfn.XLOOKUP(CleanedData[[#This Row],[Product]],'02_Lookup_Tables'!$A$2:$A$126,'02_Lookup_Tables'!$B$2:$B$126)</f>
        <v>85.25</v>
      </c>
      <c r="S7922" t="str">
        <f>VLOOKUP(CleanedData[[#This Row],[Product]],'02_Lookup_Tables'!$H$2:$I$126,2,FALSE)</f>
        <v>Beauty &amp; Personal Care</v>
      </c>
      <c r="T7922" t="str">
        <f>VLOOKUP(CleanedData[[#This Row],[Province]],'02_Lookup_Tables'!$D$2:$E$10,2, FALSE)</f>
        <v>Gauteng Region</v>
      </c>
      <c r="U7922" t="str" cm="1">
        <f t="array" ref="U7922">_xlfn.IFS(CleanedData[[#This Row],[Purchase Amount]]&lt;500,"Low",
CleanedData[[#This Row],[Purchase Amount]]&lt;5000,"Medium",
TRUE,"High")</f>
        <v>Low</v>
      </c>
      <c r="V7922" t="str">
        <f>TEXT(CleanedData[[#This Row],[Date]],"mmmm")</f>
        <v>December</v>
      </c>
      <c r="W7922" t="str">
        <f>"Q"&amp;ROUNDUP(MONTH(CleanedData[[#This Row],[Date]])/3,0)</f>
        <v>Q4</v>
      </c>
      <c r="X7922" t="str">
        <f>IF(CleanedData[[#This Row],[Purchase Amount]]&gt;=5000,"Yes","No")</f>
        <v>No</v>
      </c>
      <c r="Y7922">
        <f>IF(CleanedData[[#This Row],[Recommend]]="Yes",1,0)</f>
        <v>1</v>
      </c>
      <c r="Z7922" s="6">
        <f>CleanedData[[#This Row],[Purchase Amount]]*0.15</f>
        <v>12.7875</v>
      </c>
      <c r="AA7922" s="6">
        <f>CleanedData[[#This Row],[Purchase Amount]]*1.15</f>
        <v>98.037499999999994</v>
      </c>
    </row>
    <row r="7923" spans="1:27" x14ac:dyDescent="0.3">
      <c r="A7923">
        <v>9572</v>
      </c>
      <c r="B7923" t="s">
        <v>8148</v>
      </c>
      <c r="C7923" s="1">
        <v>45406</v>
      </c>
      <c r="D7923">
        <v>36</v>
      </c>
      <c r="E7923" t="s">
        <v>39</v>
      </c>
      <c r="F7923" t="s">
        <v>108</v>
      </c>
      <c r="G7923" t="s">
        <v>419</v>
      </c>
      <c r="H7923">
        <v>3</v>
      </c>
      <c r="I7923" t="s">
        <v>45</v>
      </c>
      <c r="J7923" t="s">
        <v>69</v>
      </c>
      <c r="K7923" t="s">
        <v>55</v>
      </c>
      <c r="L7923" t="s">
        <v>42</v>
      </c>
      <c r="M7923" t="s">
        <v>208</v>
      </c>
      <c r="N7923" t="s">
        <v>48</v>
      </c>
      <c r="O7923" t="s">
        <v>89</v>
      </c>
      <c r="P7923" t="s">
        <v>49</v>
      </c>
      <c r="Q7923" t="s">
        <v>81</v>
      </c>
      <c r="R7923" s="6">
        <f>_xlfn.XLOOKUP(CleanedData[[#This Row],[Product]],'02_Lookup_Tables'!$A$2:$A$126,'02_Lookup_Tables'!$B$2:$B$126)</f>
        <v>96.11</v>
      </c>
      <c r="S7923" t="str">
        <f>VLOOKUP(CleanedData[[#This Row],[Product]],'02_Lookup_Tables'!$H$2:$I$126,2,FALSE)</f>
        <v>Apparel</v>
      </c>
      <c r="T7923" t="str">
        <f>VLOOKUP(CleanedData[[#This Row],[Province]],'02_Lookup_Tables'!$D$2:$E$10,2, FALSE)</f>
        <v>Gauteng Region</v>
      </c>
      <c r="U7923" t="str" cm="1">
        <f t="array" ref="U7923">_xlfn.IFS(CleanedData[[#This Row],[Purchase Amount]]&lt;500,"Low",
CleanedData[[#This Row],[Purchase Amount]]&lt;5000,"Medium",
TRUE,"High")</f>
        <v>Low</v>
      </c>
      <c r="V7923" t="str">
        <f>TEXT(CleanedData[[#This Row],[Date]],"mmmm")</f>
        <v>April</v>
      </c>
      <c r="W7923" t="str">
        <f>"Q"&amp;ROUNDUP(MONTH(CleanedData[[#This Row],[Date]])/3,0)</f>
        <v>Q2</v>
      </c>
      <c r="X7923" t="str">
        <f>IF(CleanedData[[#This Row],[Purchase Amount]]&gt;=5000,"Yes","No")</f>
        <v>No</v>
      </c>
      <c r="Y7923">
        <f>IF(CleanedData[[#This Row],[Recommend]]="Yes",1,0)</f>
        <v>1</v>
      </c>
      <c r="Z7923" s="6">
        <f>CleanedData[[#This Row],[Purchase Amount]]*0.15</f>
        <v>14.416499999999999</v>
      </c>
      <c r="AA7923" s="6">
        <f>CleanedData[[#This Row],[Purchase Amount]]*1.15</f>
        <v>110.52649999999998</v>
      </c>
    </row>
    <row r="7924" spans="1:27" x14ac:dyDescent="0.3">
      <c r="A7924">
        <v>9573</v>
      </c>
      <c r="B7924" t="s">
        <v>8149</v>
      </c>
      <c r="C7924" s="1">
        <v>45493</v>
      </c>
      <c r="D7924">
        <v>37</v>
      </c>
      <c r="E7924" t="s">
        <v>52</v>
      </c>
      <c r="F7924" t="s">
        <v>72</v>
      </c>
      <c r="G7924" t="s">
        <v>303</v>
      </c>
      <c r="H7924">
        <v>1</v>
      </c>
      <c r="I7924" t="s">
        <v>42</v>
      </c>
      <c r="J7924" t="s">
        <v>74</v>
      </c>
      <c r="K7924" t="s">
        <v>64</v>
      </c>
      <c r="L7924" t="s">
        <v>45</v>
      </c>
      <c r="M7924" t="s">
        <v>231</v>
      </c>
      <c r="N7924" t="s">
        <v>80</v>
      </c>
      <c r="O7924" t="s">
        <v>89</v>
      </c>
      <c r="P7924" t="s">
        <v>49</v>
      </c>
      <c r="Q7924" t="s">
        <v>81</v>
      </c>
      <c r="R7924" s="6">
        <f>_xlfn.XLOOKUP(CleanedData[[#This Row],[Product]],'02_Lookup_Tables'!$A$2:$A$126,'02_Lookup_Tables'!$B$2:$B$126)</f>
        <v>4841.7700000000004</v>
      </c>
      <c r="S7924" t="str">
        <f>VLOOKUP(CleanedData[[#This Row],[Product]],'02_Lookup_Tables'!$H$2:$I$126,2,FALSE)</f>
        <v>Home &amp; Living</v>
      </c>
      <c r="T7924" t="str">
        <f>VLOOKUP(CleanedData[[#This Row],[Province]],'02_Lookup_Tables'!$D$2:$E$10,2, FALSE)</f>
        <v>Central Region</v>
      </c>
      <c r="U7924" t="str" cm="1">
        <f t="array" ref="U7924">_xlfn.IFS(CleanedData[[#This Row],[Purchase Amount]]&lt;500,"Low",
CleanedData[[#This Row],[Purchase Amount]]&lt;5000,"Medium",
TRUE,"High")</f>
        <v>Medium</v>
      </c>
      <c r="V7924" t="str">
        <f>TEXT(CleanedData[[#This Row],[Date]],"mmmm")</f>
        <v>July</v>
      </c>
      <c r="W7924" t="str">
        <f>"Q"&amp;ROUNDUP(MONTH(CleanedData[[#This Row],[Date]])/3,0)</f>
        <v>Q3</v>
      </c>
      <c r="X7924" t="str">
        <f>IF(CleanedData[[#This Row],[Purchase Amount]]&gt;=5000,"Yes","No")</f>
        <v>No</v>
      </c>
      <c r="Y7924">
        <f>IF(CleanedData[[#This Row],[Recommend]]="Yes",1,0)</f>
        <v>0</v>
      </c>
      <c r="Z7924" s="6">
        <f>CleanedData[[#This Row],[Purchase Amount]]*0.15</f>
        <v>726.26550000000009</v>
      </c>
      <c r="AA7924" s="6">
        <f>CleanedData[[#This Row],[Purchase Amount]]*1.15</f>
        <v>5568.0355</v>
      </c>
    </row>
    <row r="7925" spans="1:27" x14ac:dyDescent="0.3">
      <c r="A7925">
        <v>9574</v>
      </c>
      <c r="B7925" t="s">
        <v>8150</v>
      </c>
      <c r="C7925" s="1">
        <v>45956</v>
      </c>
      <c r="D7925">
        <v>65</v>
      </c>
      <c r="E7925" t="s">
        <v>60</v>
      </c>
      <c r="F7925" t="s">
        <v>130</v>
      </c>
      <c r="G7925" t="s">
        <v>478</v>
      </c>
      <c r="H7925">
        <v>1</v>
      </c>
      <c r="I7925" t="s">
        <v>42</v>
      </c>
      <c r="J7925" t="s">
        <v>54</v>
      </c>
      <c r="K7925" t="s">
        <v>64</v>
      </c>
      <c r="L7925" t="s">
        <v>42</v>
      </c>
      <c r="N7925" t="s">
        <v>80</v>
      </c>
      <c r="O7925" t="s">
        <v>134</v>
      </c>
      <c r="P7925" t="s">
        <v>8646</v>
      </c>
      <c r="Q7925" t="s">
        <v>97</v>
      </c>
      <c r="R7925" s="6">
        <f>_xlfn.XLOOKUP(CleanedData[[#This Row],[Product]],'02_Lookup_Tables'!$A$2:$A$126,'02_Lookup_Tables'!$B$2:$B$126)</f>
        <v>4507.63</v>
      </c>
      <c r="S7925" t="str">
        <f>VLOOKUP(CleanedData[[#This Row],[Product]],'02_Lookup_Tables'!$H$2:$I$126,2,FALSE)</f>
        <v>Sports &amp; Outdoors</v>
      </c>
      <c r="T7925" t="str">
        <f>VLOOKUP(CleanedData[[#This Row],[Province]],'02_Lookup_Tables'!$D$2:$E$10,2, FALSE)</f>
        <v>Eastern Region</v>
      </c>
      <c r="U7925" t="str" cm="1">
        <f t="array" ref="U7925">_xlfn.IFS(CleanedData[[#This Row],[Purchase Amount]]&lt;500,"Low",
CleanedData[[#This Row],[Purchase Amount]]&lt;5000,"Medium",
TRUE,"High")</f>
        <v>Medium</v>
      </c>
      <c r="V7925" t="str">
        <f>TEXT(CleanedData[[#This Row],[Date]],"mmmm")</f>
        <v>October</v>
      </c>
      <c r="W7925" t="str">
        <f>"Q"&amp;ROUNDUP(MONTH(CleanedData[[#This Row],[Date]])/3,0)</f>
        <v>Q4</v>
      </c>
      <c r="X7925" t="str">
        <f>IF(CleanedData[[#This Row],[Purchase Amount]]&gt;=5000,"Yes","No")</f>
        <v>No</v>
      </c>
      <c r="Y7925">
        <f>IF(CleanedData[[#This Row],[Recommend]]="Yes",1,0)</f>
        <v>0</v>
      </c>
      <c r="Z7925" s="6">
        <f>CleanedData[[#This Row],[Purchase Amount]]*0.15</f>
        <v>676.14449999999999</v>
      </c>
      <c r="AA7925" s="6">
        <f>CleanedData[[#This Row],[Purchase Amount]]*1.15</f>
        <v>5183.7744999999995</v>
      </c>
    </row>
    <row r="7926" spans="1:27" x14ac:dyDescent="0.3">
      <c r="A7926">
        <v>9575</v>
      </c>
      <c r="B7926" t="s">
        <v>8151</v>
      </c>
      <c r="C7926" s="1">
        <v>45739</v>
      </c>
      <c r="D7926">
        <v>54</v>
      </c>
      <c r="E7926" t="s">
        <v>60</v>
      </c>
      <c r="F7926" t="s">
        <v>77</v>
      </c>
      <c r="G7926" t="s">
        <v>291</v>
      </c>
      <c r="H7926">
        <v>2</v>
      </c>
      <c r="I7926" t="s">
        <v>42</v>
      </c>
      <c r="J7926" t="s">
        <v>43</v>
      </c>
      <c r="K7926" t="s">
        <v>55</v>
      </c>
      <c r="L7926" t="s">
        <v>45</v>
      </c>
      <c r="M7926" t="s">
        <v>147</v>
      </c>
      <c r="N7926" t="s">
        <v>47</v>
      </c>
      <c r="O7926" t="s">
        <v>148</v>
      </c>
      <c r="P7926" t="s">
        <v>70</v>
      </c>
      <c r="Q7926" t="s">
        <v>93</v>
      </c>
      <c r="R7926" s="6">
        <f>_xlfn.XLOOKUP(CleanedData[[#This Row],[Product]],'02_Lookup_Tables'!$A$2:$A$126,'02_Lookup_Tables'!$B$2:$B$126)</f>
        <v>1171.25</v>
      </c>
      <c r="S7926" t="str">
        <f>VLOOKUP(CleanedData[[#This Row],[Product]],'02_Lookup_Tables'!$H$2:$I$126,2,FALSE)</f>
        <v>Toys &amp; Games</v>
      </c>
      <c r="T7926" t="str">
        <f>VLOOKUP(CleanedData[[#This Row],[Province]],'02_Lookup_Tables'!$D$2:$E$10,2, FALSE)</f>
        <v>Central Region</v>
      </c>
      <c r="U7926" t="str" cm="1">
        <f t="array" ref="U7926">_xlfn.IFS(CleanedData[[#This Row],[Purchase Amount]]&lt;500,"Low",
CleanedData[[#This Row],[Purchase Amount]]&lt;5000,"Medium",
TRUE,"High")</f>
        <v>Medium</v>
      </c>
      <c r="V7926" t="str">
        <f>TEXT(CleanedData[[#This Row],[Date]],"mmmm")</f>
        <v>March</v>
      </c>
      <c r="W7926" t="str">
        <f>"Q"&amp;ROUNDUP(MONTH(CleanedData[[#This Row],[Date]])/3,0)</f>
        <v>Q1</v>
      </c>
      <c r="X7926" t="str">
        <f>IF(CleanedData[[#This Row],[Purchase Amount]]&gt;=5000,"Yes","No")</f>
        <v>No</v>
      </c>
      <c r="Y7926">
        <f>IF(CleanedData[[#This Row],[Recommend]]="Yes",1,0)</f>
        <v>0</v>
      </c>
      <c r="Z7926" s="6">
        <f>CleanedData[[#This Row],[Purchase Amount]]*0.15</f>
        <v>175.6875</v>
      </c>
      <c r="AA7926" s="6">
        <f>CleanedData[[#This Row],[Purchase Amount]]*1.15</f>
        <v>1346.9375</v>
      </c>
    </row>
    <row r="7927" spans="1:27" x14ac:dyDescent="0.3">
      <c r="A7927">
        <v>9576</v>
      </c>
      <c r="B7927" t="s">
        <v>8152</v>
      </c>
      <c r="C7927" s="1">
        <v>45803</v>
      </c>
      <c r="D7927">
        <v>62</v>
      </c>
      <c r="E7927" t="s">
        <v>60</v>
      </c>
      <c r="F7927" t="s">
        <v>130</v>
      </c>
      <c r="G7927" t="s">
        <v>352</v>
      </c>
      <c r="H7927">
        <v>1</v>
      </c>
      <c r="I7927" t="s">
        <v>42</v>
      </c>
      <c r="J7927" t="s">
        <v>54</v>
      </c>
      <c r="K7927" t="s">
        <v>44</v>
      </c>
      <c r="L7927" t="s">
        <v>42</v>
      </c>
      <c r="N7927" t="s">
        <v>80</v>
      </c>
      <c r="O7927" t="s">
        <v>134</v>
      </c>
      <c r="P7927" t="s">
        <v>8646</v>
      </c>
      <c r="Q7927" t="s">
        <v>50</v>
      </c>
      <c r="R7927" s="6">
        <f>_xlfn.XLOOKUP(CleanedData[[#This Row],[Product]],'02_Lookup_Tables'!$A$2:$A$126,'02_Lookup_Tables'!$B$2:$B$126)</f>
        <v>2217.0300000000002</v>
      </c>
      <c r="S7927" t="str">
        <f>VLOOKUP(CleanedData[[#This Row],[Product]],'02_Lookup_Tables'!$H$2:$I$126,2,FALSE)</f>
        <v>Apparel</v>
      </c>
      <c r="T7927" t="str">
        <f>VLOOKUP(CleanedData[[#This Row],[Province]],'02_Lookup_Tables'!$D$2:$E$10,2, FALSE)</f>
        <v>Eastern Region</v>
      </c>
      <c r="U7927" t="str" cm="1">
        <f t="array" ref="U7927">_xlfn.IFS(CleanedData[[#This Row],[Purchase Amount]]&lt;500,"Low",
CleanedData[[#This Row],[Purchase Amount]]&lt;5000,"Medium",
TRUE,"High")</f>
        <v>Medium</v>
      </c>
      <c r="V7927" t="str">
        <f>TEXT(CleanedData[[#This Row],[Date]],"mmmm")</f>
        <v>May</v>
      </c>
      <c r="W7927" t="str">
        <f>"Q"&amp;ROUNDUP(MONTH(CleanedData[[#This Row],[Date]])/3,0)</f>
        <v>Q2</v>
      </c>
      <c r="X7927" t="str">
        <f>IF(CleanedData[[#This Row],[Purchase Amount]]&gt;=5000,"Yes","No")</f>
        <v>No</v>
      </c>
      <c r="Y7927">
        <f>IF(CleanedData[[#This Row],[Recommend]]="Yes",1,0)</f>
        <v>0</v>
      </c>
      <c r="Z7927" s="6">
        <f>CleanedData[[#This Row],[Purchase Amount]]*0.15</f>
        <v>332.55450000000002</v>
      </c>
      <c r="AA7927" s="6">
        <f>CleanedData[[#This Row],[Purchase Amount]]*1.15</f>
        <v>2549.5844999999999</v>
      </c>
    </row>
    <row r="7928" spans="1:27" x14ac:dyDescent="0.3">
      <c r="A7928">
        <v>9577</v>
      </c>
      <c r="B7928" t="s">
        <v>8153</v>
      </c>
      <c r="C7928" s="1">
        <v>45750</v>
      </c>
      <c r="E7928" t="s">
        <v>52</v>
      </c>
      <c r="F7928" t="s">
        <v>83</v>
      </c>
      <c r="G7928" t="s">
        <v>227</v>
      </c>
      <c r="H7928">
        <v>4</v>
      </c>
      <c r="I7928" t="s">
        <v>42</v>
      </c>
      <c r="J7928" t="s">
        <v>74</v>
      </c>
      <c r="K7928" t="s">
        <v>55</v>
      </c>
      <c r="L7928" t="s">
        <v>45</v>
      </c>
      <c r="M7928" t="s">
        <v>184</v>
      </c>
      <c r="N7928" t="s">
        <v>96</v>
      </c>
      <c r="O7928" t="s">
        <v>148</v>
      </c>
      <c r="P7928" t="s">
        <v>49</v>
      </c>
      <c r="Q7928" t="s">
        <v>166</v>
      </c>
      <c r="R7928" s="6">
        <f>_xlfn.XLOOKUP(CleanedData[[#This Row],[Product]],'02_Lookup_Tables'!$A$2:$A$126,'02_Lookup_Tables'!$B$2:$B$126)</f>
        <v>22574.95</v>
      </c>
      <c r="S7928" t="str">
        <f>VLOOKUP(CleanedData[[#This Row],[Product]],'02_Lookup_Tables'!$H$2:$I$126,2,FALSE)</f>
        <v>Electronics</v>
      </c>
      <c r="T7928" t="str">
        <f>VLOOKUP(CleanedData[[#This Row],[Province]],'02_Lookup_Tables'!$D$2:$E$10,2, FALSE)</f>
        <v>Western Region</v>
      </c>
      <c r="U7928" t="str" cm="1">
        <f t="array" ref="U7928">_xlfn.IFS(CleanedData[[#This Row],[Purchase Amount]]&lt;500,"Low",
CleanedData[[#This Row],[Purchase Amount]]&lt;5000,"Medium",
TRUE,"High")</f>
        <v>High</v>
      </c>
      <c r="V7928" t="str">
        <f>TEXT(CleanedData[[#This Row],[Date]],"mmmm")</f>
        <v>April</v>
      </c>
      <c r="W7928" t="str">
        <f>"Q"&amp;ROUNDUP(MONTH(CleanedData[[#This Row],[Date]])/3,0)</f>
        <v>Q2</v>
      </c>
      <c r="X7928" t="str">
        <f>IF(CleanedData[[#This Row],[Purchase Amount]]&gt;=5000,"Yes","No")</f>
        <v>Yes</v>
      </c>
      <c r="Y7928">
        <f>IF(CleanedData[[#This Row],[Recommend]]="Yes",1,0)</f>
        <v>0</v>
      </c>
      <c r="Z7928" s="6">
        <f>CleanedData[[#This Row],[Purchase Amount]]*0.15</f>
        <v>3386.2424999999998</v>
      </c>
      <c r="AA7928" s="6">
        <f>CleanedData[[#This Row],[Purchase Amount]]*1.15</f>
        <v>25961.192499999997</v>
      </c>
    </row>
    <row r="7929" spans="1:27" x14ac:dyDescent="0.3">
      <c r="A7929">
        <v>9578</v>
      </c>
      <c r="B7929" t="s">
        <v>8154</v>
      </c>
      <c r="C7929" s="1">
        <v>45691</v>
      </c>
      <c r="E7929" t="s">
        <v>60</v>
      </c>
      <c r="F7929" t="s">
        <v>77</v>
      </c>
      <c r="G7929" t="s">
        <v>118</v>
      </c>
      <c r="H7929">
        <v>4</v>
      </c>
      <c r="I7929" t="s">
        <v>45</v>
      </c>
      <c r="J7929" t="s">
        <v>69</v>
      </c>
      <c r="K7929" t="s">
        <v>55</v>
      </c>
      <c r="L7929" t="s">
        <v>45</v>
      </c>
      <c r="M7929" t="s">
        <v>184</v>
      </c>
      <c r="N7929" t="s">
        <v>96</v>
      </c>
      <c r="O7929" t="s">
        <v>148</v>
      </c>
      <c r="P7929" t="s">
        <v>49</v>
      </c>
      <c r="Q7929" t="s">
        <v>166</v>
      </c>
      <c r="R7929" s="6">
        <f>_xlfn.XLOOKUP(CleanedData[[#This Row],[Product]],'02_Lookup_Tables'!$A$2:$A$126,'02_Lookup_Tables'!$B$2:$B$126)</f>
        <v>368.99</v>
      </c>
      <c r="S7929" t="str">
        <f>VLOOKUP(CleanedData[[#This Row],[Product]],'02_Lookup_Tables'!$H$2:$I$126,2,FALSE)</f>
        <v>Accessories</v>
      </c>
      <c r="T7929" t="str">
        <f>VLOOKUP(CleanedData[[#This Row],[Province]],'02_Lookup_Tables'!$D$2:$E$10,2, FALSE)</f>
        <v>Central Region</v>
      </c>
      <c r="U7929" t="str" cm="1">
        <f t="array" ref="U7929">_xlfn.IFS(CleanedData[[#This Row],[Purchase Amount]]&lt;500,"Low",
CleanedData[[#This Row],[Purchase Amount]]&lt;5000,"Medium",
TRUE,"High")</f>
        <v>Low</v>
      </c>
      <c r="V7929" t="str">
        <f>TEXT(CleanedData[[#This Row],[Date]],"mmmm")</f>
        <v>February</v>
      </c>
      <c r="W7929" t="str">
        <f>"Q"&amp;ROUNDUP(MONTH(CleanedData[[#This Row],[Date]])/3,0)</f>
        <v>Q1</v>
      </c>
      <c r="X7929" t="str">
        <f>IF(CleanedData[[#This Row],[Purchase Amount]]&gt;=5000,"Yes","No")</f>
        <v>No</v>
      </c>
      <c r="Y7929">
        <f>IF(CleanedData[[#This Row],[Recommend]]="Yes",1,0)</f>
        <v>1</v>
      </c>
      <c r="Z7929" s="6">
        <f>CleanedData[[#This Row],[Purchase Amount]]*0.15</f>
        <v>55.348500000000001</v>
      </c>
      <c r="AA7929" s="6">
        <f>CleanedData[[#This Row],[Purchase Amount]]*1.15</f>
        <v>424.33849999999995</v>
      </c>
    </row>
    <row r="7930" spans="1:27" x14ac:dyDescent="0.3">
      <c r="A7930">
        <v>9580</v>
      </c>
      <c r="B7930" t="s">
        <v>8155</v>
      </c>
      <c r="C7930" s="1">
        <v>45815</v>
      </c>
      <c r="E7930" t="s">
        <v>60</v>
      </c>
      <c r="F7930" t="s">
        <v>125</v>
      </c>
      <c r="G7930" t="s">
        <v>150</v>
      </c>
      <c r="H7930">
        <v>5</v>
      </c>
      <c r="I7930" t="s">
        <v>42</v>
      </c>
      <c r="J7930" t="s">
        <v>54</v>
      </c>
      <c r="K7930" t="s">
        <v>64</v>
      </c>
      <c r="L7930" t="s">
        <v>42</v>
      </c>
      <c r="M7930" t="s">
        <v>184</v>
      </c>
      <c r="N7930" t="s">
        <v>57</v>
      </c>
      <c r="O7930" t="s">
        <v>148</v>
      </c>
      <c r="P7930" t="s">
        <v>49</v>
      </c>
      <c r="Q7930" t="s">
        <v>166</v>
      </c>
      <c r="R7930" s="6">
        <f>_xlfn.XLOOKUP(CleanedData[[#This Row],[Product]],'02_Lookup_Tables'!$A$2:$A$126,'02_Lookup_Tables'!$B$2:$B$126)</f>
        <v>14808.31</v>
      </c>
      <c r="S7930" t="str">
        <f>VLOOKUP(CleanedData[[#This Row],[Product]],'02_Lookup_Tables'!$H$2:$I$126,2,FALSE)</f>
        <v>Electronics</v>
      </c>
      <c r="T7930" t="str">
        <f>VLOOKUP(CleanedData[[#This Row],[Province]],'02_Lookup_Tables'!$D$2:$E$10,2, FALSE)</f>
        <v>Western Region</v>
      </c>
      <c r="U7930" t="str" cm="1">
        <f t="array" ref="U7930">_xlfn.IFS(CleanedData[[#This Row],[Purchase Amount]]&lt;500,"Low",
CleanedData[[#This Row],[Purchase Amount]]&lt;5000,"Medium",
TRUE,"High")</f>
        <v>High</v>
      </c>
      <c r="V7930" t="str">
        <f>TEXT(CleanedData[[#This Row],[Date]],"mmmm")</f>
        <v>June</v>
      </c>
      <c r="W7930" t="str">
        <f>"Q"&amp;ROUNDUP(MONTH(CleanedData[[#This Row],[Date]])/3,0)</f>
        <v>Q2</v>
      </c>
      <c r="X7930" t="str">
        <f>IF(CleanedData[[#This Row],[Purchase Amount]]&gt;=5000,"Yes","No")</f>
        <v>Yes</v>
      </c>
      <c r="Y7930">
        <f>IF(CleanedData[[#This Row],[Recommend]]="Yes",1,0)</f>
        <v>0</v>
      </c>
      <c r="Z7930" s="6">
        <f>CleanedData[[#This Row],[Purchase Amount]]*0.15</f>
        <v>2221.2464999999997</v>
      </c>
      <c r="AA7930" s="6">
        <f>CleanedData[[#This Row],[Purchase Amount]]*1.15</f>
        <v>17029.556499999999</v>
      </c>
    </row>
    <row r="7931" spans="1:27" x14ac:dyDescent="0.3">
      <c r="A7931">
        <v>9582</v>
      </c>
      <c r="B7931" t="s">
        <v>8156</v>
      </c>
      <c r="C7931" s="1">
        <v>45690</v>
      </c>
      <c r="D7931">
        <v>40</v>
      </c>
      <c r="E7931" t="s">
        <v>52</v>
      </c>
      <c r="F7931" t="s">
        <v>108</v>
      </c>
      <c r="G7931" t="s">
        <v>307</v>
      </c>
      <c r="H7931">
        <v>4</v>
      </c>
      <c r="I7931" t="s">
        <v>42</v>
      </c>
      <c r="J7931" t="s">
        <v>63</v>
      </c>
      <c r="K7931" t="s">
        <v>55</v>
      </c>
      <c r="L7931" t="s">
        <v>42</v>
      </c>
      <c r="M7931" t="s">
        <v>156</v>
      </c>
      <c r="N7931" t="s">
        <v>96</v>
      </c>
      <c r="O7931" t="s">
        <v>148</v>
      </c>
      <c r="P7931" t="s">
        <v>49</v>
      </c>
      <c r="Q7931" t="s">
        <v>81</v>
      </c>
      <c r="R7931" s="6">
        <f>_xlfn.XLOOKUP(CleanedData[[#This Row],[Product]],'02_Lookup_Tables'!$A$2:$A$126,'02_Lookup_Tables'!$B$2:$B$126)</f>
        <v>824.74</v>
      </c>
      <c r="S7931" t="str">
        <f>VLOOKUP(CleanedData[[#This Row],[Product]],'02_Lookup_Tables'!$H$2:$I$126,2,FALSE)</f>
        <v>Apparel</v>
      </c>
      <c r="T7931" t="str">
        <f>VLOOKUP(CleanedData[[#This Row],[Province]],'02_Lookup_Tables'!$D$2:$E$10,2, FALSE)</f>
        <v>Gauteng Region</v>
      </c>
      <c r="U7931" t="str" cm="1">
        <f t="array" ref="U7931">_xlfn.IFS(CleanedData[[#This Row],[Purchase Amount]]&lt;500,"Low",
CleanedData[[#This Row],[Purchase Amount]]&lt;5000,"Medium",
TRUE,"High")</f>
        <v>Medium</v>
      </c>
      <c r="V7931" t="str">
        <f>TEXT(CleanedData[[#This Row],[Date]],"mmmm")</f>
        <v>February</v>
      </c>
      <c r="W7931" t="str">
        <f>"Q"&amp;ROUNDUP(MONTH(CleanedData[[#This Row],[Date]])/3,0)</f>
        <v>Q1</v>
      </c>
      <c r="X7931" t="str">
        <f>IF(CleanedData[[#This Row],[Purchase Amount]]&gt;=5000,"Yes","No")</f>
        <v>No</v>
      </c>
      <c r="Y7931">
        <f>IF(CleanedData[[#This Row],[Recommend]]="Yes",1,0)</f>
        <v>0</v>
      </c>
      <c r="Z7931" s="6">
        <f>CleanedData[[#This Row],[Purchase Amount]]*0.15</f>
        <v>123.711</v>
      </c>
      <c r="AA7931" s="6">
        <f>CleanedData[[#This Row],[Purchase Amount]]*1.15</f>
        <v>948.45099999999991</v>
      </c>
    </row>
    <row r="7932" spans="1:27" x14ac:dyDescent="0.3">
      <c r="A7932">
        <v>9583</v>
      </c>
      <c r="B7932" t="s">
        <v>8157</v>
      </c>
      <c r="C7932" s="1">
        <v>45686</v>
      </c>
      <c r="D7932">
        <v>52</v>
      </c>
      <c r="E7932" t="s">
        <v>60</v>
      </c>
      <c r="F7932" t="s">
        <v>77</v>
      </c>
      <c r="G7932" t="s">
        <v>950</v>
      </c>
      <c r="H7932">
        <v>3</v>
      </c>
      <c r="I7932" t="s">
        <v>45</v>
      </c>
      <c r="J7932" t="s">
        <v>63</v>
      </c>
      <c r="K7932" t="s">
        <v>44</v>
      </c>
      <c r="L7932" t="s">
        <v>45</v>
      </c>
      <c r="M7932" t="s">
        <v>231</v>
      </c>
      <c r="N7932" t="s">
        <v>48</v>
      </c>
      <c r="O7932" t="s">
        <v>89</v>
      </c>
      <c r="P7932" t="s">
        <v>49</v>
      </c>
      <c r="Q7932" t="s">
        <v>93</v>
      </c>
      <c r="R7932" s="6">
        <f>_xlfn.XLOOKUP(CleanedData[[#This Row],[Product]],'02_Lookup_Tables'!$A$2:$A$126,'02_Lookup_Tables'!$B$2:$B$126)</f>
        <v>85.25</v>
      </c>
      <c r="S7932" t="str">
        <f>VLOOKUP(CleanedData[[#This Row],[Product]],'02_Lookup_Tables'!$H$2:$I$126,2,FALSE)</f>
        <v>Beauty &amp; Personal Care</v>
      </c>
      <c r="T7932" t="str">
        <f>VLOOKUP(CleanedData[[#This Row],[Province]],'02_Lookup_Tables'!$D$2:$E$10,2, FALSE)</f>
        <v>Central Region</v>
      </c>
      <c r="U7932" t="str" cm="1">
        <f t="array" ref="U7932">_xlfn.IFS(CleanedData[[#This Row],[Purchase Amount]]&lt;500,"Low",
CleanedData[[#This Row],[Purchase Amount]]&lt;5000,"Medium",
TRUE,"High")</f>
        <v>Low</v>
      </c>
      <c r="V7932" t="str">
        <f>TEXT(CleanedData[[#This Row],[Date]],"mmmm")</f>
        <v>January</v>
      </c>
      <c r="W7932" t="str">
        <f>"Q"&amp;ROUNDUP(MONTH(CleanedData[[#This Row],[Date]])/3,0)</f>
        <v>Q1</v>
      </c>
      <c r="X7932" t="str">
        <f>IF(CleanedData[[#This Row],[Purchase Amount]]&gt;=5000,"Yes","No")</f>
        <v>No</v>
      </c>
      <c r="Y7932">
        <f>IF(CleanedData[[#This Row],[Recommend]]="Yes",1,0)</f>
        <v>1</v>
      </c>
      <c r="Z7932" s="6">
        <f>CleanedData[[#This Row],[Purchase Amount]]*0.15</f>
        <v>12.7875</v>
      </c>
      <c r="AA7932" s="6">
        <f>CleanedData[[#This Row],[Purchase Amount]]*1.15</f>
        <v>98.037499999999994</v>
      </c>
    </row>
    <row r="7933" spans="1:27" x14ac:dyDescent="0.3">
      <c r="A7933">
        <v>9584</v>
      </c>
      <c r="B7933" t="s">
        <v>8158</v>
      </c>
      <c r="C7933" s="1">
        <v>45420</v>
      </c>
      <c r="D7933">
        <v>77</v>
      </c>
      <c r="E7933" t="s">
        <v>39</v>
      </c>
      <c r="F7933" t="s">
        <v>108</v>
      </c>
      <c r="G7933" t="s">
        <v>365</v>
      </c>
      <c r="H7933">
        <v>4</v>
      </c>
      <c r="I7933" t="s">
        <v>45</v>
      </c>
      <c r="J7933" t="s">
        <v>63</v>
      </c>
      <c r="K7933" t="s">
        <v>44</v>
      </c>
      <c r="L7933" t="s">
        <v>42</v>
      </c>
      <c r="M7933" t="s">
        <v>46</v>
      </c>
      <c r="N7933" t="s">
        <v>96</v>
      </c>
      <c r="O7933" t="s">
        <v>89</v>
      </c>
      <c r="P7933" t="s">
        <v>70</v>
      </c>
      <c r="Q7933" t="s">
        <v>97</v>
      </c>
      <c r="R7933" s="6">
        <f>_xlfn.XLOOKUP(CleanedData[[#This Row],[Product]],'02_Lookup_Tables'!$A$2:$A$126,'02_Lookup_Tables'!$B$2:$B$126)</f>
        <v>105.11</v>
      </c>
      <c r="S7933" t="str">
        <f>VLOOKUP(CleanedData[[#This Row],[Product]],'02_Lookup_Tables'!$H$2:$I$126,2,FALSE)</f>
        <v>Beauty &amp; Personal Care</v>
      </c>
      <c r="T7933" t="str">
        <f>VLOOKUP(CleanedData[[#This Row],[Province]],'02_Lookup_Tables'!$D$2:$E$10,2, FALSE)</f>
        <v>Gauteng Region</v>
      </c>
      <c r="U7933" t="str" cm="1">
        <f t="array" ref="U7933">_xlfn.IFS(CleanedData[[#This Row],[Purchase Amount]]&lt;500,"Low",
CleanedData[[#This Row],[Purchase Amount]]&lt;5000,"Medium",
TRUE,"High")</f>
        <v>Low</v>
      </c>
      <c r="V7933" t="str">
        <f>TEXT(CleanedData[[#This Row],[Date]],"mmmm")</f>
        <v>May</v>
      </c>
      <c r="W7933" t="str">
        <f>"Q"&amp;ROUNDUP(MONTH(CleanedData[[#This Row],[Date]])/3,0)</f>
        <v>Q2</v>
      </c>
      <c r="X7933" t="str">
        <f>IF(CleanedData[[#This Row],[Purchase Amount]]&gt;=5000,"Yes","No")</f>
        <v>No</v>
      </c>
      <c r="Y7933">
        <f>IF(CleanedData[[#This Row],[Recommend]]="Yes",1,0)</f>
        <v>1</v>
      </c>
      <c r="Z7933" s="6">
        <f>CleanedData[[#This Row],[Purchase Amount]]*0.15</f>
        <v>15.766499999999999</v>
      </c>
      <c r="AA7933" s="6">
        <f>CleanedData[[#This Row],[Purchase Amount]]*1.15</f>
        <v>120.87649999999999</v>
      </c>
    </row>
    <row r="7934" spans="1:27" x14ac:dyDescent="0.3">
      <c r="A7934">
        <v>9585</v>
      </c>
      <c r="B7934" t="s">
        <v>8159</v>
      </c>
      <c r="C7934" s="1">
        <v>45644</v>
      </c>
      <c r="D7934">
        <v>61</v>
      </c>
      <c r="E7934" t="s">
        <v>39</v>
      </c>
      <c r="F7934" t="s">
        <v>40</v>
      </c>
      <c r="G7934" t="s">
        <v>122</v>
      </c>
      <c r="H7934">
        <v>2</v>
      </c>
      <c r="I7934" t="s">
        <v>42</v>
      </c>
      <c r="J7934" t="s">
        <v>69</v>
      </c>
      <c r="K7934" t="s">
        <v>44</v>
      </c>
      <c r="L7934" t="s">
        <v>45</v>
      </c>
      <c r="M7934" t="s">
        <v>65</v>
      </c>
      <c r="N7934" t="s">
        <v>47</v>
      </c>
      <c r="O7934" t="s">
        <v>89</v>
      </c>
      <c r="P7934" t="s">
        <v>49</v>
      </c>
      <c r="Q7934" t="s">
        <v>50</v>
      </c>
      <c r="R7934" s="6">
        <f>_xlfn.XLOOKUP(CleanedData[[#This Row],[Product]],'02_Lookup_Tables'!$A$2:$A$126,'02_Lookup_Tables'!$B$2:$B$126)</f>
        <v>1712.08</v>
      </c>
      <c r="S7934" t="str">
        <f>VLOOKUP(CleanedData[[#This Row],[Product]],'02_Lookup_Tables'!$H$2:$I$126,2,FALSE)</f>
        <v>Home &amp; Living</v>
      </c>
      <c r="T7934" t="str">
        <f>VLOOKUP(CleanedData[[#This Row],[Province]],'02_Lookup_Tables'!$D$2:$E$10,2, FALSE)</f>
        <v>Northern Region</v>
      </c>
      <c r="U7934" t="str" cm="1">
        <f t="array" ref="U7934">_xlfn.IFS(CleanedData[[#This Row],[Purchase Amount]]&lt;500,"Low",
CleanedData[[#This Row],[Purchase Amount]]&lt;5000,"Medium",
TRUE,"High")</f>
        <v>Medium</v>
      </c>
      <c r="V7934" t="str">
        <f>TEXT(CleanedData[[#This Row],[Date]],"mmmm")</f>
        <v>December</v>
      </c>
      <c r="W7934" t="str">
        <f>"Q"&amp;ROUNDUP(MONTH(CleanedData[[#This Row],[Date]])/3,0)</f>
        <v>Q4</v>
      </c>
      <c r="X7934" t="str">
        <f>IF(CleanedData[[#This Row],[Purchase Amount]]&gt;=5000,"Yes","No")</f>
        <v>No</v>
      </c>
      <c r="Y7934">
        <f>IF(CleanedData[[#This Row],[Recommend]]="Yes",1,0)</f>
        <v>0</v>
      </c>
      <c r="Z7934" s="6">
        <f>CleanedData[[#This Row],[Purchase Amount]]*0.15</f>
        <v>256.81199999999995</v>
      </c>
      <c r="AA7934" s="6">
        <f>CleanedData[[#This Row],[Purchase Amount]]*1.15</f>
        <v>1968.8919999999998</v>
      </c>
    </row>
    <row r="7935" spans="1:27" x14ac:dyDescent="0.3">
      <c r="A7935">
        <v>9586</v>
      </c>
      <c r="B7935" t="s">
        <v>8160</v>
      </c>
      <c r="C7935" s="1">
        <v>45921</v>
      </c>
      <c r="D7935">
        <v>36</v>
      </c>
      <c r="E7935" t="s">
        <v>52</v>
      </c>
      <c r="F7935" t="s">
        <v>130</v>
      </c>
      <c r="G7935" t="s">
        <v>336</v>
      </c>
      <c r="H7935">
        <v>4</v>
      </c>
      <c r="I7935" t="s">
        <v>42</v>
      </c>
      <c r="J7935" t="s">
        <v>69</v>
      </c>
      <c r="K7935" t="s">
        <v>55</v>
      </c>
      <c r="L7935" t="s">
        <v>45</v>
      </c>
      <c r="M7935" t="s">
        <v>85</v>
      </c>
      <c r="N7935" t="s">
        <v>96</v>
      </c>
      <c r="O7935" t="s">
        <v>48</v>
      </c>
      <c r="P7935" t="s">
        <v>49</v>
      </c>
      <c r="Q7935" t="s">
        <v>81</v>
      </c>
      <c r="R7935" s="6">
        <f>_xlfn.XLOOKUP(CleanedData[[#This Row],[Product]],'02_Lookup_Tables'!$A$2:$A$126,'02_Lookup_Tables'!$B$2:$B$126)</f>
        <v>812.2</v>
      </c>
      <c r="S7935" t="str">
        <f>VLOOKUP(CleanedData[[#This Row],[Product]],'02_Lookup_Tables'!$H$2:$I$126,2,FALSE)</f>
        <v>Sports &amp; Outdoors</v>
      </c>
      <c r="T7935" t="str">
        <f>VLOOKUP(CleanedData[[#This Row],[Province]],'02_Lookup_Tables'!$D$2:$E$10,2, FALSE)</f>
        <v>Eastern Region</v>
      </c>
      <c r="U7935" t="str" cm="1">
        <f t="array" ref="U7935">_xlfn.IFS(CleanedData[[#This Row],[Purchase Amount]]&lt;500,"Low",
CleanedData[[#This Row],[Purchase Amount]]&lt;5000,"Medium",
TRUE,"High")</f>
        <v>Medium</v>
      </c>
      <c r="V7935" t="str">
        <f>TEXT(CleanedData[[#This Row],[Date]],"mmmm")</f>
        <v>September</v>
      </c>
      <c r="W7935" t="str">
        <f>"Q"&amp;ROUNDUP(MONTH(CleanedData[[#This Row],[Date]])/3,0)</f>
        <v>Q3</v>
      </c>
      <c r="X7935" t="str">
        <f>IF(CleanedData[[#This Row],[Purchase Amount]]&gt;=5000,"Yes","No")</f>
        <v>No</v>
      </c>
      <c r="Y7935">
        <f>IF(CleanedData[[#This Row],[Recommend]]="Yes",1,0)</f>
        <v>0</v>
      </c>
      <c r="Z7935" s="6">
        <f>CleanedData[[#This Row],[Purchase Amount]]*0.15</f>
        <v>121.83</v>
      </c>
      <c r="AA7935" s="6">
        <f>CleanedData[[#This Row],[Purchase Amount]]*1.15</f>
        <v>934.03</v>
      </c>
    </row>
    <row r="7936" spans="1:27" x14ac:dyDescent="0.3">
      <c r="A7936">
        <v>9587</v>
      </c>
      <c r="B7936" t="s">
        <v>8161</v>
      </c>
      <c r="C7936" s="1">
        <v>45537</v>
      </c>
      <c r="D7936">
        <v>70</v>
      </c>
      <c r="E7936" t="s">
        <v>39</v>
      </c>
      <c r="F7936" t="s">
        <v>72</v>
      </c>
      <c r="G7936" t="s">
        <v>122</v>
      </c>
      <c r="H7936">
        <v>5</v>
      </c>
      <c r="I7936" t="s">
        <v>45</v>
      </c>
      <c r="J7936" t="s">
        <v>63</v>
      </c>
      <c r="K7936" t="s">
        <v>64</v>
      </c>
      <c r="L7936" t="s">
        <v>42</v>
      </c>
      <c r="N7936" t="s">
        <v>57</v>
      </c>
      <c r="O7936" t="s">
        <v>134</v>
      </c>
      <c r="P7936" t="s">
        <v>8646</v>
      </c>
      <c r="Q7936" t="s">
        <v>97</v>
      </c>
      <c r="R7936" s="6">
        <f>_xlfn.XLOOKUP(CleanedData[[#This Row],[Product]],'02_Lookup_Tables'!$A$2:$A$126,'02_Lookup_Tables'!$B$2:$B$126)</f>
        <v>1712.08</v>
      </c>
      <c r="S7936" t="str">
        <f>VLOOKUP(CleanedData[[#This Row],[Product]],'02_Lookup_Tables'!$H$2:$I$126,2,FALSE)</f>
        <v>Home &amp; Living</v>
      </c>
      <c r="T7936" t="str">
        <f>VLOOKUP(CleanedData[[#This Row],[Province]],'02_Lookup_Tables'!$D$2:$E$10,2, FALSE)</f>
        <v>Central Region</v>
      </c>
      <c r="U7936" t="str" cm="1">
        <f t="array" ref="U7936">_xlfn.IFS(CleanedData[[#This Row],[Purchase Amount]]&lt;500,"Low",
CleanedData[[#This Row],[Purchase Amount]]&lt;5000,"Medium",
TRUE,"High")</f>
        <v>Medium</v>
      </c>
      <c r="V7936" t="str">
        <f>TEXT(CleanedData[[#This Row],[Date]],"mmmm")</f>
        <v>September</v>
      </c>
      <c r="W7936" t="str">
        <f>"Q"&amp;ROUNDUP(MONTH(CleanedData[[#This Row],[Date]])/3,0)</f>
        <v>Q3</v>
      </c>
      <c r="X7936" t="str">
        <f>IF(CleanedData[[#This Row],[Purchase Amount]]&gt;=5000,"Yes","No")</f>
        <v>No</v>
      </c>
      <c r="Y7936">
        <f>IF(CleanedData[[#This Row],[Recommend]]="Yes",1,0)</f>
        <v>1</v>
      </c>
      <c r="Z7936" s="6">
        <f>CleanedData[[#This Row],[Purchase Amount]]*0.15</f>
        <v>256.81199999999995</v>
      </c>
      <c r="AA7936" s="6">
        <f>CleanedData[[#This Row],[Purchase Amount]]*1.15</f>
        <v>1968.8919999999998</v>
      </c>
    </row>
    <row r="7937" spans="1:27" x14ac:dyDescent="0.3">
      <c r="A7937">
        <v>9588</v>
      </c>
      <c r="B7937" t="s">
        <v>8162</v>
      </c>
      <c r="C7937" s="1">
        <v>45510</v>
      </c>
      <c r="D7937">
        <v>37</v>
      </c>
      <c r="E7937" t="s">
        <v>60</v>
      </c>
      <c r="F7937" t="s">
        <v>77</v>
      </c>
      <c r="G7937" t="s">
        <v>460</v>
      </c>
      <c r="H7937">
        <v>3</v>
      </c>
      <c r="I7937" t="s">
        <v>45</v>
      </c>
      <c r="J7937" t="s">
        <v>74</v>
      </c>
      <c r="K7937" t="s">
        <v>55</v>
      </c>
      <c r="L7937" t="s">
        <v>45</v>
      </c>
      <c r="M7937" t="s">
        <v>140</v>
      </c>
      <c r="N7937" t="s">
        <v>48</v>
      </c>
      <c r="O7937" t="s">
        <v>148</v>
      </c>
      <c r="P7937" t="s">
        <v>49</v>
      </c>
      <c r="Q7937" t="s">
        <v>81</v>
      </c>
      <c r="R7937" s="6">
        <f>_xlfn.XLOOKUP(CleanedData[[#This Row],[Product]],'02_Lookup_Tables'!$A$2:$A$126,'02_Lookup_Tables'!$B$2:$B$126)</f>
        <v>880.49</v>
      </c>
      <c r="S7937" t="str">
        <f>VLOOKUP(CleanedData[[#This Row],[Product]],'02_Lookup_Tables'!$H$2:$I$126,2,FALSE)</f>
        <v>Home Devices</v>
      </c>
      <c r="T7937" t="str">
        <f>VLOOKUP(CleanedData[[#This Row],[Province]],'02_Lookup_Tables'!$D$2:$E$10,2, FALSE)</f>
        <v>Central Region</v>
      </c>
      <c r="U7937" t="str" cm="1">
        <f t="array" ref="U7937">_xlfn.IFS(CleanedData[[#This Row],[Purchase Amount]]&lt;500,"Low",
CleanedData[[#This Row],[Purchase Amount]]&lt;5000,"Medium",
TRUE,"High")</f>
        <v>Medium</v>
      </c>
      <c r="V7937" t="str">
        <f>TEXT(CleanedData[[#This Row],[Date]],"mmmm")</f>
        <v>August</v>
      </c>
      <c r="W7937" t="str">
        <f>"Q"&amp;ROUNDUP(MONTH(CleanedData[[#This Row],[Date]])/3,0)</f>
        <v>Q3</v>
      </c>
      <c r="X7937" t="str">
        <f>IF(CleanedData[[#This Row],[Purchase Amount]]&gt;=5000,"Yes","No")</f>
        <v>No</v>
      </c>
      <c r="Y7937">
        <f>IF(CleanedData[[#This Row],[Recommend]]="Yes",1,0)</f>
        <v>1</v>
      </c>
      <c r="Z7937" s="6">
        <f>CleanedData[[#This Row],[Purchase Amount]]*0.15</f>
        <v>132.0735</v>
      </c>
      <c r="AA7937" s="6">
        <f>CleanedData[[#This Row],[Purchase Amount]]*1.15</f>
        <v>1012.5635</v>
      </c>
    </row>
    <row r="7938" spans="1:27" x14ac:dyDescent="0.3">
      <c r="A7938">
        <v>9589</v>
      </c>
      <c r="B7938" t="s">
        <v>8163</v>
      </c>
      <c r="C7938" s="1">
        <v>45751</v>
      </c>
      <c r="D7938">
        <v>74</v>
      </c>
      <c r="E7938" t="s">
        <v>60</v>
      </c>
      <c r="F7938" t="s">
        <v>108</v>
      </c>
      <c r="G7938" t="s">
        <v>636</v>
      </c>
      <c r="H7938">
        <v>3</v>
      </c>
      <c r="I7938" t="s">
        <v>42</v>
      </c>
      <c r="J7938" t="s">
        <v>43</v>
      </c>
      <c r="K7938" t="s">
        <v>44</v>
      </c>
      <c r="L7938" t="s">
        <v>42</v>
      </c>
      <c r="N7938" t="s">
        <v>48</v>
      </c>
      <c r="O7938" t="s">
        <v>134</v>
      </c>
      <c r="P7938" t="s">
        <v>8646</v>
      </c>
      <c r="Q7938" t="s">
        <v>97</v>
      </c>
      <c r="R7938" s="6">
        <f>_xlfn.XLOOKUP(CleanedData[[#This Row],[Product]],'02_Lookup_Tables'!$A$2:$A$126,'02_Lookup_Tables'!$B$2:$B$126)</f>
        <v>6581.78</v>
      </c>
      <c r="S7938" t="str">
        <f>VLOOKUP(CleanedData[[#This Row],[Product]],'02_Lookup_Tables'!$H$2:$I$126,2,FALSE)</f>
        <v>Electronics</v>
      </c>
      <c r="T7938" t="str">
        <f>VLOOKUP(CleanedData[[#This Row],[Province]],'02_Lookup_Tables'!$D$2:$E$10,2, FALSE)</f>
        <v>Gauteng Region</v>
      </c>
      <c r="U7938" t="str" cm="1">
        <f t="array" ref="U7938">_xlfn.IFS(CleanedData[[#This Row],[Purchase Amount]]&lt;500,"Low",
CleanedData[[#This Row],[Purchase Amount]]&lt;5000,"Medium",
TRUE,"High")</f>
        <v>High</v>
      </c>
      <c r="V7938" t="str">
        <f>TEXT(CleanedData[[#This Row],[Date]],"mmmm")</f>
        <v>April</v>
      </c>
      <c r="W7938" t="str">
        <f>"Q"&amp;ROUNDUP(MONTH(CleanedData[[#This Row],[Date]])/3,0)</f>
        <v>Q2</v>
      </c>
      <c r="X7938" t="str">
        <f>IF(CleanedData[[#This Row],[Purchase Amount]]&gt;=5000,"Yes","No")</f>
        <v>Yes</v>
      </c>
      <c r="Y7938">
        <f>IF(CleanedData[[#This Row],[Recommend]]="Yes",1,0)</f>
        <v>0</v>
      </c>
      <c r="Z7938" s="6">
        <f>CleanedData[[#This Row],[Purchase Amount]]*0.15</f>
        <v>987.26699999999994</v>
      </c>
      <c r="AA7938" s="6">
        <f>CleanedData[[#This Row],[Purchase Amount]]*1.15</f>
        <v>7569.0469999999996</v>
      </c>
    </row>
    <row r="7939" spans="1:27" x14ac:dyDescent="0.3">
      <c r="A7939">
        <v>9590</v>
      </c>
      <c r="B7939" t="s">
        <v>8164</v>
      </c>
      <c r="C7939" s="1">
        <v>45701</v>
      </c>
      <c r="D7939">
        <v>19</v>
      </c>
      <c r="E7939" t="s">
        <v>52</v>
      </c>
      <c r="F7939" t="s">
        <v>83</v>
      </c>
      <c r="G7939" t="s">
        <v>563</v>
      </c>
      <c r="H7939">
        <v>4</v>
      </c>
      <c r="I7939" t="s">
        <v>42</v>
      </c>
      <c r="J7939" t="s">
        <v>63</v>
      </c>
      <c r="K7939" t="s">
        <v>55</v>
      </c>
      <c r="L7939" t="s">
        <v>45</v>
      </c>
      <c r="M7939" t="s">
        <v>180</v>
      </c>
      <c r="N7939" t="s">
        <v>96</v>
      </c>
      <c r="O7939" t="s">
        <v>89</v>
      </c>
      <c r="P7939" t="s">
        <v>70</v>
      </c>
      <c r="Q7939" t="s">
        <v>66</v>
      </c>
      <c r="R7939" s="6">
        <f>_xlfn.XLOOKUP(CleanedData[[#This Row],[Product]],'02_Lookup_Tables'!$A$2:$A$126,'02_Lookup_Tables'!$B$2:$B$126)</f>
        <v>11052.57</v>
      </c>
      <c r="S7939" t="str">
        <f>VLOOKUP(CleanedData[[#This Row],[Product]],'02_Lookup_Tables'!$H$2:$I$126,2,FALSE)</f>
        <v>Electronics</v>
      </c>
      <c r="T7939" t="str">
        <f>VLOOKUP(CleanedData[[#This Row],[Province]],'02_Lookup_Tables'!$D$2:$E$10,2, FALSE)</f>
        <v>Western Region</v>
      </c>
      <c r="U7939" t="str" cm="1">
        <f t="array" ref="U7939">_xlfn.IFS(CleanedData[[#This Row],[Purchase Amount]]&lt;500,"Low",
CleanedData[[#This Row],[Purchase Amount]]&lt;5000,"Medium",
TRUE,"High")</f>
        <v>High</v>
      </c>
      <c r="V7939" t="str">
        <f>TEXT(CleanedData[[#This Row],[Date]],"mmmm")</f>
        <v>February</v>
      </c>
      <c r="W7939" t="str">
        <f>"Q"&amp;ROUNDUP(MONTH(CleanedData[[#This Row],[Date]])/3,0)</f>
        <v>Q1</v>
      </c>
      <c r="X7939" t="str">
        <f>IF(CleanedData[[#This Row],[Purchase Amount]]&gt;=5000,"Yes","No")</f>
        <v>Yes</v>
      </c>
      <c r="Y7939">
        <f>IF(CleanedData[[#This Row],[Recommend]]="Yes",1,0)</f>
        <v>0</v>
      </c>
      <c r="Z7939" s="6">
        <f>CleanedData[[#This Row],[Purchase Amount]]*0.15</f>
        <v>1657.8854999999999</v>
      </c>
      <c r="AA7939" s="6">
        <f>CleanedData[[#This Row],[Purchase Amount]]*1.15</f>
        <v>12710.455499999998</v>
      </c>
    </row>
    <row r="7940" spans="1:27" x14ac:dyDescent="0.3">
      <c r="A7940">
        <v>9591</v>
      </c>
      <c r="B7940" t="s">
        <v>8165</v>
      </c>
      <c r="C7940" s="1">
        <v>45700</v>
      </c>
      <c r="D7940">
        <v>23</v>
      </c>
      <c r="E7940" t="s">
        <v>52</v>
      </c>
      <c r="F7940" t="s">
        <v>108</v>
      </c>
      <c r="G7940" t="s">
        <v>668</v>
      </c>
      <c r="H7940">
        <v>4</v>
      </c>
      <c r="I7940" t="s">
        <v>42</v>
      </c>
      <c r="J7940" t="s">
        <v>74</v>
      </c>
      <c r="K7940" t="s">
        <v>55</v>
      </c>
      <c r="L7940" t="s">
        <v>42</v>
      </c>
      <c r="M7940" t="s">
        <v>208</v>
      </c>
      <c r="N7940" t="s">
        <v>96</v>
      </c>
      <c r="O7940" t="s">
        <v>89</v>
      </c>
      <c r="P7940" t="s">
        <v>70</v>
      </c>
      <c r="Q7940" t="s">
        <v>66</v>
      </c>
      <c r="R7940" s="6">
        <f>_xlfn.XLOOKUP(CleanedData[[#This Row],[Product]],'02_Lookup_Tables'!$A$2:$A$126,'02_Lookup_Tables'!$B$2:$B$126)</f>
        <v>301.58</v>
      </c>
      <c r="S7940" t="str">
        <f>VLOOKUP(CleanedData[[#This Row],[Product]],'02_Lookup_Tables'!$H$2:$I$126,2,FALSE)</f>
        <v>Food</v>
      </c>
      <c r="T7940" t="str">
        <f>VLOOKUP(CleanedData[[#This Row],[Province]],'02_Lookup_Tables'!$D$2:$E$10,2, FALSE)</f>
        <v>Gauteng Region</v>
      </c>
      <c r="U7940" t="str" cm="1">
        <f t="array" ref="U7940">_xlfn.IFS(CleanedData[[#This Row],[Purchase Amount]]&lt;500,"Low",
CleanedData[[#This Row],[Purchase Amount]]&lt;5000,"Medium",
TRUE,"High")</f>
        <v>Low</v>
      </c>
      <c r="V7940" t="str">
        <f>TEXT(CleanedData[[#This Row],[Date]],"mmmm")</f>
        <v>February</v>
      </c>
      <c r="W7940" t="str">
        <f>"Q"&amp;ROUNDUP(MONTH(CleanedData[[#This Row],[Date]])/3,0)</f>
        <v>Q1</v>
      </c>
      <c r="X7940" t="str">
        <f>IF(CleanedData[[#This Row],[Purchase Amount]]&gt;=5000,"Yes","No")</f>
        <v>No</v>
      </c>
      <c r="Y7940">
        <f>IF(CleanedData[[#This Row],[Recommend]]="Yes",1,0)</f>
        <v>0</v>
      </c>
      <c r="Z7940" s="6">
        <f>CleanedData[[#This Row],[Purchase Amount]]*0.15</f>
        <v>45.236999999999995</v>
      </c>
      <c r="AA7940" s="6">
        <f>CleanedData[[#This Row],[Purchase Amount]]*1.15</f>
        <v>346.81699999999995</v>
      </c>
    </row>
    <row r="7941" spans="1:27" x14ac:dyDescent="0.3">
      <c r="A7941">
        <v>9592</v>
      </c>
      <c r="B7941" t="s">
        <v>8166</v>
      </c>
      <c r="C7941" s="1">
        <v>45986</v>
      </c>
      <c r="D7941">
        <v>54</v>
      </c>
      <c r="E7941" t="s">
        <v>39</v>
      </c>
      <c r="F7941" t="s">
        <v>125</v>
      </c>
      <c r="G7941" t="s">
        <v>328</v>
      </c>
      <c r="H7941">
        <v>5</v>
      </c>
      <c r="I7941" t="s">
        <v>45</v>
      </c>
      <c r="J7941" t="s">
        <v>74</v>
      </c>
      <c r="K7941" t="s">
        <v>55</v>
      </c>
      <c r="L7941" t="s">
        <v>45</v>
      </c>
      <c r="M7941" t="s">
        <v>85</v>
      </c>
      <c r="N7941" t="s">
        <v>57</v>
      </c>
      <c r="O7941" t="s">
        <v>48</v>
      </c>
      <c r="P7941" t="s">
        <v>49</v>
      </c>
      <c r="Q7941" t="s">
        <v>93</v>
      </c>
      <c r="R7941" s="6">
        <f>_xlfn.XLOOKUP(CleanedData[[#This Row],[Product]],'02_Lookup_Tables'!$A$2:$A$126,'02_Lookup_Tables'!$B$2:$B$126)</f>
        <v>3521.64</v>
      </c>
      <c r="S7941" t="str">
        <f>VLOOKUP(CleanedData[[#This Row],[Product]],'02_Lookup_Tables'!$H$2:$I$126,2,FALSE)</f>
        <v>Home Devices</v>
      </c>
      <c r="T7941" t="str">
        <f>VLOOKUP(CleanedData[[#This Row],[Province]],'02_Lookup_Tables'!$D$2:$E$10,2, FALSE)</f>
        <v>Western Region</v>
      </c>
      <c r="U7941" t="str" cm="1">
        <f t="array" ref="U7941">_xlfn.IFS(CleanedData[[#This Row],[Purchase Amount]]&lt;500,"Low",
CleanedData[[#This Row],[Purchase Amount]]&lt;5000,"Medium",
TRUE,"High")</f>
        <v>Medium</v>
      </c>
      <c r="V7941" t="str">
        <f>TEXT(CleanedData[[#This Row],[Date]],"mmmm")</f>
        <v>November</v>
      </c>
      <c r="W7941" t="str">
        <f>"Q"&amp;ROUNDUP(MONTH(CleanedData[[#This Row],[Date]])/3,0)</f>
        <v>Q4</v>
      </c>
      <c r="X7941" t="str">
        <f>IF(CleanedData[[#This Row],[Purchase Amount]]&gt;=5000,"Yes","No")</f>
        <v>No</v>
      </c>
      <c r="Y7941">
        <f>IF(CleanedData[[#This Row],[Recommend]]="Yes",1,0)</f>
        <v>1</v>
      </c>
      <c r="Z7941" s="6">
        <f>CleanedData[[#This Row],[Purchase Amount]]*0.15</f>
        <v>528.24599999999998</v>
      </c>
      <c r="AA7941" s="6">
        <f>CleanedData[[#This Row],[Purchase Amount]]*1.15</f>
        <v>4049.8859999999995</v>
      </c>
    </row>
    <row r="7942" spans="1:27" x14ac:dyDescent="0.3">
      <c r="A7942">
        <v>9593</v>
      </c>
      <c r="B7942" t="s">
        <v>8167</v>
      </c>
      <c r="C7942" s="1">
        <v>45919</v>
      </c>
      <c r="D7942">
        <v>62</v>
      </c>
      <c r="E7942" t="s">
        <v>39</v>
      </c>
      <c r="F7942" t="s">
        <v>40</v>
      </c>
      <c r="G7942" t="s">
        <v>391</v>
      </c>
      <c r="H7942">
        <v>3</v>
      </c>
      <c r="I7942" t="s">
        <v>45</v>
      </c>
      <c r="J7942" t="s">
        <v>74</v>
      </c>
      <c r="K7942" t="s">
        <v>44</v>
      </c>
      <c r="L7942" t="s">
        <v>42</v>
      </c>
      <c r="M7942" t="s">
        <v>208</v>
      </c>
      <c r="N7942" t="s">
        <v>48</v>
      </c>
      <c r="O7942" t="s">
        <v>89</v>
      </c>
      <c r="P7942" t="s">
        <v>49</v>
      </c>
      <c r="Q7942" t="s">
        <v>50</v>
      </c>
      <c r="R7942" s="6">
        <f>_xlfn.XLOOKUP(CleanedData[[#This Row],[Product]],'02_Lookup_Tables'!$A$2:$A$126,'02_Lookup_Tables'!$B$2:$B$126)</f>
        <v>886.51</v>
      </c>
      <c r="S7942" t="str">
        <f>VLOOKUP(CleanedData[[#This Row],[Product]],'02_Lookup_Tables'!$H$2:$I$126,2,FALSE)</f>
        <v>Beauty &amp; Personal Care</v>
      </c>
      <c r="T7942" t="str">
        <f>VLOOKUP(CleanedData[[#This Row],[Province]],'02_Lookup_Tables'!$D$2:$E$10,2, FALSE)</f>
        <v>Northern Region</v>
      </c>
      <c r="U7942" t="str" cm="1">
        <f t="array" ref="U7942">_xlfn.IFS(CleanedData[[#This Row],[Purchase Amount]]&lt;500,"Low",
CleanedData[[#This Row],[Purchase Amount]]&lt;5000,"Medium",
TRUE,"High")</f>
        <v>Medium</v>
      </c>
      <c r="V7942" t="str">
        <f>TEXT(CleanedData[[#This Row],[Date]],"mmmm")</f>
        <v>September</v>
      </c>
      <c r="W7942" t="str">
        <f>"Q"&amp;ROUNDUP(MONTH(CleanedData[[#This Row],[Date]])/3,0)</f>
        <v>Q3</v>
      </c>
      <c r="X7942" t="str">
        <f>IF(CleanedData[[#This Row],[Purchase Amount]]&gt;=5000,"Yes","No")</f>
        <v>No</v>
      </c>
      <c r="Y7942">
        <f>IF(CleanedData[[#This Row],[Recommend]]="Yes",1,0)</f>
        <v>1</v>
      </c>
      <c r="Z7942" s="6">
        <f>CleanedData[[#This Row],[Purchase Amount]]*0.15</f>
        <v>132.97649999999999</v>
      </c>
      <c r="AA7942" s="6">
        <f>CleanedData[[#This Row],[Purchase Amount]]*1.15</f>
        <v>1019.4864999999999</v>
      </c>
    </row>
    <row r="7943" spans="1:27" x14ac:dyDescent="0.3">
      <c r="A7943">
        <v>9595</v>
      </c>
      <c r="B7943" t="s">
        <v>8168</v>
      </c>
      <c r="C7943" s="1">
        <v>45664</v>
      </c>
      <c r="D7943">
        <v>79</v>
      </c>
      <c r="E7943" t="s">
        <v>39</v>
      </c>
      <c r="F7943" t="s">
        <v>40</v>
      </c>
      <c r="G7943" t="s">
        <v>1139</v>
      </c>
      <c r="H7943">
        <v>5</v>
      </c>
      <c r="I7943" t="s">
        <v>42</v>
      </c>
      <c r="J7943" t="s">
        <v>43</v>
      </c>
      <c r="K7943" t="s">
        <v>64</v>
      </c>
      <c r="L7943" t="s">
        <v>42</v>
      </c>
      <c r="N7943" t="s">
        <v>57</v>
      </c>
      <c r="O7943" t="s">
        <v>134</v>
      </c>
      <c r="P7943" t="s">
        <v>8646</v>
      </c>
      <c r="Q7943" t="s">
        <v>97</v>
      </c>
      <c r="R7943" s="6">
        <f>_xlfn.XLOOKUP(CleanedData[[#This Row],[Product]],'02_Lookup_Tables'!$A$2:$A$126,'02_Lookup_Tables'!$B$2:$B$126)</f>
        <v>2977.47</v>
      </c>
      <c r="S7943" t="str">
        <f>VLOOKUP(CleanedData[[#This Row],[Product]],'02_Lookup_Tables'!$H$2:$I$126,2,FALSE)</f>
        <v>Home &amp; Living</v>
      </c>
      <c r="T7943" t="str">
        <f>VLOOKUP(CleanedData[[#This Row],[Province]],'02_Lookup_Tables'!$D$2:$E$10,2, FALSE)</f>
        <v>Northern Region</v>
      </c>
      <c r="U7943" t="str" cm="1">
        <f t="array" ref="U7943">_xlfn.IFS(CleanedData[[#This Row],[Purchase Amount]]&lt;500,"Low",
CleanedData[[#This Row],[Purchase Amount]]&lt;5000,"Medium",
TRUE,"High")</f>
        <v>Medium</v>
      </c>
      <c r="V7943" t="str">
        <f>TEXT(CleanedData[[#This Row],[Date]],"mmmm")</f>
        <v>January</v>
      </c>
      <c r="W7943" t="str">
        <f>"Q"&amp;ROUNDUP(MONTH(CleanedData[[#This Row],[Date]])/3,0)</f>
        <v>Q1</v>
      </c>
      <c r="X7943" t="str">
        <f>IF(CleanedData[[#This Row],[Purchase Amount]]&gt;=5000,"Yes","No")</f>
        <v>No</v>
      </c>
      <c r="Y7943">
        <f>IF(CleanedData[[#This Row],[Recommend]]="Yes",1,0)</f>
        <v>0</v>
      </c>
      <c r="Z7943" s="6">
        <f>CleanedData[[#This Row],[Purchase Amount]]*0.15</f>
        <v>446.62049999999994</v>
      </c>
      <c r="AA7943" s="6">
        <f>CleanedData[[#This Row],[Purchase Amount]]*1.15</f>
        <v>3424.0904999999993</v>
      </c>
    </row>
    <row r="7944" spans="1:27" x14ac:dyDescent="0.3">
      <c r="A7944">
        <v>9596</v>
      </c>
      <c r="B7944" t="s">
        <v>8169</v>
      </c>
      <c r="C7944" s="1">
        <v>45842</v>
      </c>
      <c r="D7944">
        <v>25</v>
      </c>
      <c r="E7944" t="s">
        <v>52</v>
      </c>
      <c r="F7944" t="s">
        <v>108</v>
      </c>
      <c r="G7944" t="s">
        <v>248</v>
      </c>
      <c r="H7944">
        <v>1</v>
      </c>
      <c r="I7944" t="s">
        <v>42</v>
      </c>
      <c r="J7944" t="s">
        <v>54</v>
      </c>
      <c r="K7944" t="s">
        <v>55</v>
      </c>
      <c r="L7944" t="s">
        <v>45</v>
      </c>
      <c r="M7944" t="s">
        <v>75</v>
      </c>
      <c r="N7944" t="s">
        <v>80</v>
      </c>
      <c r="O7944" t="s">
        <v>89</v>
      </c>
      <c r="P7944" t="s">
        <v>49</v>
      </c>
      <c r="Q7944" t="s">
        <v>58</v>
      </c>
      <c r="R7944" s="6">
        <f>_xlfn.XLOOKUP(CleanedData[[#This Row],[Product]],'02_Lookup_Tables'!$A$2:$A$126,'02_Lookup_Tables'!$B$2:$B$126)</f>
        <v>8798.49</v>
      </c>
      <c r="S7944" t="str">
        <f>VLOOKUP(CleanedData[[#This Row],[Product]],'02_Lookup_Tables'!$H$2:$I$126,2,FALSE)</f>
        <v>Toys &amp; Games</v>
      </c>
      <c r="T7944" t="str">
        <f>VLOOKUP(CleanedData[[#This Row],[Province]],'02_Lookup_Tables'!$D$2:$E$10,2, FALSE)</f>
        <v>Gauteng Region</v>
      </c>
      <c r="U7944" t="str" cm="1">
        <f t="array" ref="U7944">_xlfn.IFS(CleanedData[[#This Row],[Purchase Amount]]&lt;500,"Low",
CleanedData[[#This Row],[Purchase Amount]]&lt;5000,"Medium",
TRUE,"High")</f>
        <v>High</v>
      </c>
      <c r="V7944" t="str">
        <f>TEXT(CleanedData[[#This Row],[Date]],"mmmm")</f>
        <v>July</v>
      </c>
      <c r="W7944" t="str">
        <f>"Q"&amp;ROUNDUP(MONTH(CleanedData[[#This Row],[Date]])/3,0)</f>
        <v>Q3</v>
      </c>
      <c r="X7944" t="str">
        <f>IF(CleanedData[[#This Row],[Purchase Amount]]&gt;=5000,"Yes","No")</f>
        <v>Yes</v>
      </c>
      <c r="Y7944">
        <f>IF(CleanedData[[#This Row],[Recommend]]="Yes",1,0)</f>
        <v>0</v>
      </c>
      <c r="Z7944" s="6">
        <f>CleanedData[[#This Row],[Purchase Amount]]*0.15</f>
        <v>1319.7735</v>
      </c>
      <c r="AA7944" s="6">
        <f>CleanedData[[#This Row],[Purchase Amount]]*1.15</f>
        <v>10118.263499999999</v>
      </c>
    </row>
    <row r="7945" spans="1:27" x14ac:dyDescent="0.3">
      <c r="A7945">
        <v>9597</v>
      </c>
      <c r="B7945" t="s">
        <v>8170</v>
      </c>
      <c r="C7945" s="1">
        <v>45660</v>
      </c>
      <c r="D7945">
        <v>20</v>
      </c>
      <c r="E7945" t="s">
        <v>39</v>
      </c>
      <c r="F7945" t="s">
        <v>108</v>
      </c>
      <c r="G7945" t="s">
        <v>87</v>
      </c>
      <c r="H7945">
        <v>2</v>
      </c>
      <c r="I7945" t="s">
        <v>42</v>
      </c>
      <c r="J7945" t="s">
        <v>63</v>
      </c>
      <c r="K7945" t="s">
        <v>55</v>
      </c>
      <c r="L7945" t="s">
        <v>45</v>
      </c>
      <c r="M7945" t="s">
        <v>75</v>
      </c>
      <c r="N7945" t="s">
        <v>47</v>
      </c>
      <c r="O7945" t="s">
        <v>89</v>
      </c>
      <c r="P7945" t="s">
        <v>49</v>
      </c>
      <c r="Q7945" t="s">
        <v>66</v>
      </c>
      <c r="R7945" s="6">
        <f>_xlfn.XLOOKUP(CleanedData[[#This Row],[Product]],'02_Lookup_Tables'!$A$2:$A$126,'02_Lookup_Tables'!$B$2:$B$126)</f>
        <v>409.06</v>
      </c>
      <c r="S7945" t="str">
        <f>VLOOKUP(CleanedData[[#This Row],[Product]],'02_Lookup_Tables'!$H$2:$I$126,2,FALSE)</f>
        <v>Home Devices</v>
      </c>
      <c r="T7945" t="str">
        <f>VLOOKUP(CleanedData[[#This Row],[Province]],'02_Lookup_Tables'!$D$2:$E$10,2, FALSE)</f>
        <v>Gauteng Region</v>
      </c>
      <c r="U7945" t="str" cm="1">
        <f t="array" ref="U7945">_xlfn.IFS(CleanedData[[#This Row],[Purchase Amount]]&lt;500,"Low",
CleanedData[[#This Row],[Purchase Amount]]&lt;5000,"Medium",
TRUE,"High")</f>
        <v>Low</v>
      </c>
      <c r="V7945" t="str">
        <f>TEXT(CleanedData[[#This Row],[Date]],"mmmm")</f>
        <v>January</v>
      </c>
      <c r="W7945" t="str">
        <f>"Q"&amp;ROUNDUP(MONTH(CleanedData[[#This Row],[Date]])/3,0)</f>
        <v>Q1</v>
      </c>
      <c r="X7945" t="str">
        <f>IF(CleanedData[[#This Row],[Purchase Amount]]&gt;=5000,"Yes","No")</f>
        <v>No</v>
      </c>
      <c r="Y7945">
        <f>IF(CleanedData[[#This Row],[Recommend]]="Yes",1,0)</f>
        <v>0</v>
      </c>
      <c r="Z7945" s="6">
        <f>CleanedData[[#This Row],[Purchase Amount]]*0.15</f>
        <v>61.358999999999995</v>
      </c>
      <c r="AA7945" s="6">
        <f>CleanedData[[#This Row],[Purchase Amount]]*1.15</f>
        <v>470.41899999999998</v>
      </c>
    </row>
    <row r="7946" spans="1:27" x14ac:dyDescent="0.3">
      <c r="A7946">
        <v>9598</v>
      </c>
      <c r="B7946" t="s">
        <v>8171</v>
      </c>
      <c r="C7946" s="1">
        <v>45342</v>
      </c>
      <c r="D7946">
        <v>71</v>
      </c>
      <c r="E7946" t="s">
        <v>52</v>
      </c>
      <c r="F7946" t="s">
        <v>72</v>
      </c>
      <c r="G7946" t="s">
        <v>150</v>
      </c>
      <c r="H7946">
        <v>5</v>
      </c>
      <c r="I7946" t="s">
        <v>45</v>
      </c>
      <c r="J7946" t="s">
        <v>63</v>
      </c>
      <c r="K7946" t="s">
        <v>55</v>
      </c>
      <c r="L7946" t="s">
        <v>45</v>
      </c>
      <c r="M7946" t="s">
        <v>112</v>
      </c>
      <c r="N7946" t="s">
        <v>57</v>
      </c>
      <c r="O7946" t="s">
        <v>48</v>
      </c>
      <c r="P7946" t="s">
        <v>49</v>
      </c>
      <c r="Q7946" t="s">
        <v>97</v>
      </c>
      <c r="R7946" s="6">
        <f>_xlfn.XLOOKUP(CleanedData[[#This Row],[Product]],'02_Lookup_Tables'!$A$2:$A$126,'02_Lookup_Tables'!$B$2:$B$126)</f>
        <v>14808.31</v>
      </c>
      <c r="S7946" t="str">
        <f>VLOOKUP(CleanedData[[#This Row],[Product]],'02_Lookup_Tables'!$H$2:$I$126,2,FALSE)</f>
        <v>Electronics</v>
      </c>
      <c r="T7946" t="str">
        <f>VLOOKUP(CleanedData[[#This Row],[Province]],'02_Lookup_Tables'!$D$2:$E$10,2, FALSE)</f>
        <v>Central Region</v>
      </c>
      <c r="U7946" t="str" cm="1">
        <f t="array" ref="U7946">_xlfn.IFS(CleanedData[[#This Row],[Purchase Amount]]&lt;500,"Low",
CleanedData[[#This Row],[Purchase Amount]]&lt;5000,"Medium",
TRUE,"High")</f>
        <v>High</v>
      </c>
      <c r="V7946" t="str">
        <f>TEXT(CleanedData[[#This Row],[Date]],"mmmm")</f>
        <v>February</v>
      </c>
      <c r="W7946" t="str">
        <f>"Q"&amp;ROUNDUP(MONTH(CleanedData[[#This Row],[Date]])/3,0)</f>
        <v>Q1</v>
      </c>
      <c r="X7946" t="str">
        <f>IF(CleanedData[[#This Row],[Purchase Amount]]&gt;=5000,"Yes","No")</f>
        <v>Yes</v>
      </c>
      <c r="Y7946">
        <f>IF(CleanedData[[#This Row],[Recommend]]="Yes",1,0)</f>
        <v>1</v>
      </c>
      <c r="Z7946" s="6">
        <f>CleanedData[[#This Row],[Purchase Amount]]*0.15</f>
        <v>2221.2464999999997</v>
      </c>
      <c r="AA7946" s="6">
        <f>CleanedData[[#This Row],[Purchase Amount]]*1.15</f>
        <v>17029.556499999999</v>
      </c>
    </row>
    <row r="7947" spans="1:27" x14ac:dyDescent="0.3">
      <c r="A7947">
        <v>9599</v>
      </c>
      <c r="B7947" t="s">
        <v>8172</v>
      </c>
      <c r="C7947" s="1">
        <v>45740</v>
      </c>
      <c r="D7947">
        <v>29</v>
      </c>
      <c r="E7947" t="s">
        <v>52</v>
      </c>
      <c r="F7947" t="s">
        <v>40</v>
      </c>
      <c r="G7947" t="s">
        <v>84</v>
      </c>
      <c r="H7947">
        <v>1</v>
      </c>
      <c r="I7947" t="s">
        <v>45</v>
      </c>
      <c r="J7947" t="s">
        <v>69</v>
      </c>
      <c r="K7947" t="s">
        <v>55</v>
      </c>
      <c r="L7947" t="s">
        <v>42</v>
      </c>
      <c r="M7947" t="s">
        <v>208</v>
      </c>
      <c r="N7947" t="s">
        <v>80</v>
      </c>
      <c r="O7947" t="s">
        <v>89</v>
      </c>
      <c r="P7947" t="s">
        <v>49</v>
      </c>
      <c r="Q7947" t="s">
        <v>58</v>
      </c>
      <c r="R7947" s="6">
        <f>_xlfn.XLOOKUP(CleanedData[[#This Row],[Product]],'02_Lookup_Tables'!$A$2:$A$126,'02_Lookup_Tables'!$B$2:$B$126)</f>
        <v>1158.56</v>
      </c>
      <c r="S7947" t="str">
        <f>VLOOKUP(CleanedData[[#This Row],[Product]],'02_Lookup_Tables'!$H$2:$I$126,2,FALSE)</f>
        <v>Toys &amp; Games</v>
      </c>
      <c r="T7947" t="str">
        <f>VLOOKUP(CleanedData[[#This Row],[Province]],'02_Lookup_Tables'!$D$2:$E$10,2, FALSE)</f>
        <v>Northern Region</v>
      </c>
      <c r="U7947" t="str" cm="1">
        <f t="array" ref="U7947">_xlfn.IFS(CleanedData[[#This Row],[Purchase Amount]]&lt;500,"Low",
CleanedData[[#This Row],[Purchase Amount]]&lt;5000,"Medium",
TRUE,"High")</f>
        <v>Medium</v>
      </c>
      <c r="V7947" t="str">
        <f>TEXT(CleanedData[[#This Row],[Date]],"mmmm")</f>
        <v>March</v>
      </c>
      <c r="W7947" t="str">
        <f>"Q"&amp;ROUNDUP(MONTH(CleanedData[[#This Row],[Date]])/3,0)</f>
        <v>Q1</v>
      </c>
      <c r="X7947" t="str">
        <f>IF(CleanedData[[#This Row],[Purchase Amount]]&gt;=5000,"Yes","No")</f>
        <v>No</v>
      </c>
      <c r="Y7947">
        <f>IF(CleanedData[[#This Row],[Recommend]]="Yes",1,0)</f>
        <v>1</v>
      </c>
      <c r="Z7947" s="6">
        <f>CleanedData[[#This Row],[Purchase Amount]]*0.15</f>
        <v>173.78399999999999</v>
      </c>
      <c r="AA7947" s="6">
        <f>CleanedData[[#This Row],[Purchase Amount]]*1.15</f>
        <v>1332.3439999999998</v>
      </c>
    </row>
    <row r="7948" spans="1:27" x14ac:dyDescent="0.3">
      <c r="A7948">
        <v>9600</v>
      </c>
      <c r="B7948" t="s">
        <v>8173</v>
      </c>
      <c r="C7948" s="1">
        <v>45460</v>
      </c>
      <c r="D7948">
        <v>34</v>
      </c>
      <c r="E7948" t="s">
        <v>52</v>
      </c>
      <c r="F7948" t="s">
        <v>72</v>
      </c>
      <c r="G7948" t="s">
        <v>62</v>
      </c>
      <c r="H7948">
        <v>4</v>
      </c>
      <c r="I7948" t="s">
        <v>42</v>
      </c>
      <c r="J7948" t="s">
        <v>69</v>
      </c>
      <c r="K7948" t="s">
        <v>44</v>
      </c>
      <c r="L7948" t="s">
        <v>45</v>
      </c>
      <c r="M7948" t="s">
        <v>175</v>
      </c>
      <c r="N7948" t="s">
        <v>96</v>
      </c>
      <c r="O7948" t="s">
        <v>89</v>
      </c>
      <c r="P7948" t="s">
        <v>70</v>
      </c>
      <c r="Q7948" t="s">
        <v>58</v>
      </c>
      <c r="R7948" s="6">
        <f>_xlfn.XLOOKUP(CleanedData[[#This Row],[Product]],'02_Lookup_Tables'!$A$2:$A$126,'02_Lookup_Tables'!$B$2:$B$126)</f>
        <v>230.14</v>
      </c>
      <c r="S7948" t="str">
        <f>VLOOKUP(CleanedData[[#This Row],[Product]],'02_Lookup_Tables'!$H$2:$I$126,2,FALSE)</f>
        <v>Sports &amp; Outdoors</v>
      </c>
      <c r="T7948" t="str">
        <f>VLOOKUP(CleanedData[[#This Row],[Province]],'02_Lookup_Tables'!$D$2:$E$10,2, FALSE)</f>
        <v>Central Region</v>
      </c>
      <c r="U7948" t="str" cm="1">
        <f t="array" ref="U7948">_xlfn.IFS(CleanedData[[#This Row],[Purchase Amount]]&lt;500,"Low",
CleanedData[[#This Row],[Purchase Amount]]&lt;5000,"Medium",
TRUE,"High")</f>
        <v>Low</v>
      </c>
      <c r="V7948" t="str">
        <f>TEXT(CleanedData[[#This Row],[Date]],"mmmm")</f>
        <v>June</v>
      </c>
      <c r="W7948" t="str">
        <f>"Q"&amp;ROUNDUP(MONTH(CleanedData[[#This Row],[Date]])/3,0)</f>
        <v>Q2</v>
      </c>
      <c r="X7948" t="str">
        <f>IF(CleanedData[[#This Row],[Purchase Amount]]&gt;=5000,"Yes","No")</f>
        <v>No</v>
      </c>
      <c r="Y7948">
        <f>IF(CleanedData[[#This Row],[Recommend]]="Yes",1,0)</f>
        <v>0</v>
      </c>
      <c r="Z7948" s="6">
        <f>CleanedData[[#This Row],[Purchase Amount]]*0.15</f>
        <v>34.520999999999994</v>
      </c>
      <c r="AA7948" s="6">
        <f>CleanedData[[#This Row],[Purchase Amount]]*1.15</f>
        <v>264.66099999999994</v>
      </c>
    </row>
    <row r="7949" spans="1:27" x14ac:dyDescent="0.3">
      <c r="A7949">
        <v>9601</v>
      </c>
      <c r="B7949" t="s">
        <v>8174</v>
      </c>
      <c r="C7949" s="1">
        <v>45424</v>
      </c>
      <c r="D7949">
        <v>72</v>
      </c>
      <c r="E7949" t="s">
        <v>52</v>
      </c>
      <c r="F7949" t="s">
        <v>77</v>
      </c>
      <c r="G7949" t="s">
        <v>227</v>
      </c>
      <c r="H7949">
        <v>5</v>
      </c>
      <c r="I7949" t="s">
        <v>45</v>
      </c>
      <c r="J7949" t="s">
        <v>63</v>
      </c>
      <c r="K7949" t="s">
        <v>55</v>
      </c>
      <c r="L7949" t="s">
        <v>42</v>
      </c>
      <c r="M7949" t="s">
        <v>151</v>
      </c>
      <c r="N7949" t="s">
        <v>57</v>
      </c>
      <c r="O7949" t="s">
        <v>89</v>
      </c>
      <c r="P7949" t="s">
        <v>70</v>
      </c>
      <c r="Q7949" t="s">
        <v>97</v>
      </c>
      <c r="R7949" s="6">
        <f>_xlfn.XLOOKUP(CleanedData[[#This Row],[Product]],'02_Lookup_Tables'!$A$2:$A$126,'02_Lookup_Tables'!$B$2:$B$126)</f>
        <v>22574.95</v>
      </c>
      <c r="S7949" t="str">
        <f>VLOOKUP(CleanedData[[#This Row],[Product]],'02_Lookup_Tables'!$H$2:$I$126,2,FALSE)</f>
        <v>Electronics</v>
      </c>
      <c r="T7949" t="str">
        <f>VLOOKUP(CleanedData[[#This Row],[Province]],'02_Lookup_Tables'!$D$2:$E$10,2, FALSE)</f>
        <v>Central Region</v>
      </c>
      <c r="U7949" t="str" cm="1">
        <f t="array" ref="U7949">_xlfn.IFS(CleanedData[[#This Row],[Purchase Amount]]&lt;500,"Low",
CleanedData[[#This Row],[Purchase Amount]]&lt;5000,"Medium",
TRUE,"High")</f>
        <v>High</v>
      </c>
      <c r="V7949" t="str">
        <f>TEXT(CleanedData[[#This Row],[Date]],"mmmm")</f>
        <v>May</v>
      </c>
      <c r="W7949" t="str">
        <f>"Q"&amp;ROUNDUP(MONTH(CleanedData[[#This Row],[Date]])/3,0)</f>
        <v>Q2</v>
      </c>
      <c r="X7949" t="str">
        <f>IF(CleanedData[[#This Row],[Purchase Amount]]&gt;=5000,"Yes","No")</f>
        <v>Yes</v>
      </c>
      <c r="Y7949">
        <f>IF(CleanedData[[#This Row],[Recommend]]="Yes",1,0)</f>
        <v>1</v>
      </c>
      <c r="Z7949" s="6">
        <f>CleanedData[[#This Row],[Purchase Amount]]*0.15</f>
        <v>3386.2424999999998</v>
      </c>
      <c r="AA7949" s="6">
        <f>CleanedData[[#This Row],[Purchase Amount]]*1.15</f>
        <v>25961.192499999997</v>
      </c>
    </row>
    <row r="7950" spans="1:27" x14ac:dyDescent="0.3">
      <c r="A7950">
        <v>9602</v>
      </c>
      <c r="B7950" t="s">
        <v>8175</v>
      </c>
      <c r="C7950" s="1">
        <v>45297</v>
      </c>
      <c r="D7950">
        <v>54</v>
      </c>
      <c r="E7950" t="s">
        <v>39</v>
      </c>
      <c r="F7950" t="s">
        <v>72</v>
      </c>
      <c r="G7950" t="s">
        <v>288</v>
      </c>
      <c r="H7950">
        <v>5</v>
      </c>
      <c r="I7950" t="s">
        <v>45</v>
      </c>
      <c r="J7950" t="s">
        <v>63</v>
      </c>
      <c r="K7950" t="s">
        <v>55</v>
      </c>
      <c r="L7950" t="s">
        <v>42</v>
      </c>
      <c r="M7950" t="s">
        <v>100</v>
      </c>
      <c r="N7950" t="s">
        <v>57</v>
      </c>
      <c r="O7950" t="s">
        <v>48</v>
      </c>
      <c r="P7950" t="s">
        <v>49</v>
      </c>
      <c r="Q7950" t="s">
        <v>93</v>
      </c>
      <c r="R7950" s="6">
        <f>_xlfn.XLOOKUP(CleanedData[[#This Row],[Product]],'02_Lookup_Tables'!$A$2:$A$126,'02_Lookup_Tables'!$B$2:$B$126)</f>
        <v>605.1</v>
      </c>
      <c r="S7950" t="str">
        <f>VLOOKUP(CleanedData[[#This Row],[Product]],'02_Lookup_Tables'!$H$2:$I$126,2,FALSE)</f>
        <v>Apparel</v>
      </c>
      <c r="T7950" t="str">
        <f>VLOOKUP(CleanedData[[#This Row],[Province]],'02_Lookup_Tables'!$D$2:$E$10,2, FALSE)</f>
        <v>Central Region</v>
      </c>
      <c r="U7950" t="str" cm="1">
        <f t="array" ref="U7950">_xlfn.IFS(CleanedData[[#This Row],[Purchase Amount]]&lt;500,"Low",
CleanedData[[#This Row],[Purchase Amount]]&lt;5000,"Medium",
TRUE,"High")</f>
        <v>Medium</v>
      </c>
      <c r="V7950" t="str">
        <f>TEXT(CleanedData[[#This Row],[Date]],"mmmm")</f>
        <v>January</v>
      </c>
      <c r="W7950" t="str">
        <f>"Q"&amp;ROUNDUP(MONTH(CleanedData[[#This Row],[Date]])/3,0)</f>
        <v>Q1</v>
      </c>
      <c r="X7950" t="str">
        <f>IF(CleanedData[[#This Row],[Purchase Amount]]&gt;=5000,"Yes","No")</f>
        <v>No</v>
      </c>
      <c r="Y7950">
        <f>IF(CleanedData[[#This Row],[Recommend]]="Yes",1,0)</f>
        <v>1</v>
      </c>
      <c r="Z7950" s="6">
        <f>CleanedData[[#This Row],[Purchase Amount]]*0.15</f>
        <v>90.765000000000001</v>
      </c>
      <c r="AA7950" s="6">
        <f>CleanedData[[#This Row],[Purchase Amount]]*1.15</f>
        <v>695.86500000000001</v>
      </c>
    </row>
    <row r="7951" spans="1:27" x14ac:dyDescent="0.3">
      <c r="A7951">
        <v>9603</v>
      </c>
      <c r="B7951" t="s">
        <v>8176</v>
      </c>
      <c r="C7951" s="1">
        <v>45333</v>
      </c>
      <c r="D7951">
        <v>75</v>
      </c>
      <c r="E7951" t="s">
        <v>52</v>
      </c>
      <c r="F7951" t="s">
        <v>68</v>
      </c>
      <c r="G7951" t="s">
        <v>349</v>
      </c>
      <c r="H7951">
        <v>5</v>
      </c>
      <c r="I7951" t="s">
        <v>42</v>
      </c>
      <c r="J7951" t="s">
        <v>63</v>
      </c>
      <c r="K7951" t="s">
        <v>44</v>
      </c>
      <c r="L7951" t="s">
        <v>45</v>
      </c>
      <c r="M7951" t="s">
        <v>85</v>
      </c>
      <c r="N7951" t="s">
        <v>57</v>
      </c>
      <c r="O7951" t="s">
        <v>48</v>
      </c>
      <c r="P7951" t="s">
        <v>49</v>
      </c>
      <c r="Q7951" t="s">
        <v>97</v>
      </c>
      <c r="R7951" s="6">
        <f>_xlfn.XLOOKUP(CleanedData[[#This Row],[Product]],'02_Lookup_Tables'!$A$2:$A$126,'02_Lookup_Tables'!$B$2:$B$126)</f>
        <v>53.85</v>
      </c>
      <c r="S7951" t="str">
        <f>VLOOKUP(CleanedData[[#This Row],[Product]],'02_Lookup_Tables'!$H$2:$I$126,2,FALSE)</f>
        <v>Food</v>
      </c>
      <c r="T7951" t="str">
        <f>VLOOKUP(CleanedData[[#This Row],[Province]],'02_Lookup_Tables'!$D$2:$E$10,2, FALSE)</f>
        <v>Northern Region</v>
      </c>
      <c r="U7951" t="str" cm="1">
        <f t="array" ref="U7951">_xlfn.IFS(CleanedData[[#This Row],[Purchase Amount]]&lt;500,"Low",
CleanedData[[#This Row],[Purchase Amount]]&lt;5000,"Medium",
TRUE,"High")</f>
        <v>Low</v>
      </c>
      <c r="V7951" t="str">
        <f>TEXT(CleanedData[[#This Row],[Date]],"mmmm")</f>
        <v>February</v>
      </c>
      <c r="W7951" t="str">
        <f>"Q"&amp;ROUNDUP(MONTH(CleanedData[[#This Row],[Date]])/3,0)</f>
        <v>Q1</v>
      </c>
      <c r="X7951" t="str">
        <f>IF(CleanedData[[#This Row],[Purchase Amount]]&gt;=5000,"Yes","No")</f>
        <v>No</v>
      </c>
      <c r="Y7951">
        <f>IF(CleanedData[[#This Row],[Recommend]]="Yes",1,0)</f>
        <v>0</v>
      </c>
      <c r="Z7951" s="6">
        <f>CleanedData[[#This Row],[Purchase Amount]]*0.15</f>
        <v>8.0775000000000006</v>
      </c>
      <c r="AA7951" s="6">
        <f>CleanedData[[#This Row],[Purchase Amount]]*1.15</f>
        <v>61.927499999999995</v>
      </c>
    </row>
    <row r="7952" spans="1:27" x14ac:dyDescent="0.3">
      <c r="A7952">
        <v>9604</v>
      </c>
      <c r="B7952" t="s">
        <v>8177</v>
      </c>
      <c r="C7952" s="1">
        <v>45395</v>
      </c>
      <c r="D7952">
        <v>41</v>
      </c>
      <c r="E7952" t="s">
        <v>39</v>
      </c>
      <c r="F7952" t="s">
        <v>40</v>
      </c>
      <c r="G7952" t="s">
        <v>417</v>
      </c>
      <c r="H7952">
        <v>3</v>
      </c>
      <c r="I7952" t="s">
        <v>45</v>
      </c>
      <c r="J7952" t="s">
        <v>74</v>
      </c>
      <c r="K7952" t="s">
        <v>55</v>
      </c>
      <c r="L7952" t="s">
        <v>42</v>
      </c>
      <c r="M7952" t="s">
        <v>184</v>
      </c>
      <c r="N7952" t="s">
        <v>48</v>
      </c>
      <c r="O7952" t="s">
        <v>148</v>
      </c>
      <c r="P7952" t="s">
        <v>49</v>
      </c>
      <c r="Q7952" t="s">
        <v>81</v>
      </c>
      <c r="R7952" s="6">
        <f>_xlfn.XLOOKUP(CleanedData[[#This Row],[Product]],'02_Lookup_Tables'!$A$2:$A$126,'02_Lookup_Tables'!$B$2:$B$126)</f>
        <v>274.49</v>
      </c>
      <c r="S7952" t="str">
        <f>VLOOKUP(CleanedData[[#This Row],[Product]],'02_Lookup_Tables'!$H$2:$I$126,2,FALSE)</f>
        <v>Beauty &amp; Personal Care</v>
      </c>
      <c r="T7952" t="str">
        <f>VLOOKUP(CleanedData[[#This Row],[Province]],'02_Lookup_Tables'!$D$2:$E$10,2, FALSE)</f>
        <v>Northern Region</v>
      </c>
      <c r="U7952" t="str" cm="1">
        <f t="array" ref="U7952">_xlfn.IFS(CleanedData[[#This Row],[Purchase Amount]]&lt;500,"Low",
CleanedData[[#This Row],[Purchase Amount]]&lt;5000,"Medium",
TRUE,"High")</f>
        <v>Low</v>
      </c>
      <c r="V7952" t="str">
        <f>TEXT(CleanedData[[#This Row],[Date]],"mmmm")</f>
        <v>April</v>
      </c>
      <c r="W7952" t="str">
        <f>"Q"&amp;ROUNDUP(MONTH(CleanedData[[#This Row],[Date]])/3,0)</f>
        <v>Q2</v>
      </c>
      <c r="X7952" t="str">
        <f>IF(CleanedData[[#This Row],[Purchase Amount]]&gt;=5000,"Yes","No")</f>
        <v>No</v>
      </c>
      <c r="Y7952">
        <f>IF(CleanedData[[#This Row],[Recommend]]="Yes",1,0)</f>
        <v>1</v>
      </c>
      <c r="Z7952" s="6">
        <f>CleanedData[[#This Row],[Purchase Amount]]*0.15</f>
        <v>41.173499999999997</v>
      </c>
      <c r="AA7952" s="6">
        <f>CleanedData[[#This Row],[Purchase Amount]]*1.15</f>
        <v>315.6635</v>
      </c>
    </row>
    <row r="7953" spans="1:27" x14ac:dyDescent="0.3">
      <c r="A7953">
        <v>9605</v>
      </c>
      <c r="B7953" t="s">
        <v>8178</v>
      </c>
      <c r="C7953" s="1">
        <v>45616</v>
      </c>
      <c r="D7953">
        <v>68</v>
      </c>
      <c r="E7953" t="s">
        <v>52</v>
      </c>
      <c r="F7953" t="s">
        <v>61</v>
      </c>
      <c r="G7953" t="s">
        <v>233</v>
      </c>
      <c r="H7953">
        <v>4</v>
      </c>
      <c r="I7953" t="s">
        <v>45</v>
      </c>
      <c r="J7953" t="s">
        <v>69</v>
      </c>
      <c r="K7953" t="s">
        <v>44</v>
      </c>
      <c r="L7953" t="s">
        <v>45</v>
      </c>
      <c r="M7953" t="s">
        <v>180</v>
      </c>
      <c r="N7953" t="s">
        <v>96</v>
      </c>
      <c r="O7953" t="s">
        <v>89</v>
      </c>
      <c r="P7953" t="s">
        <v>70</v>
      </c>
      <c r="Q7953" t="s">
        <v>97</v>
      </c>
      <c r="R7953" s="6">
        <f>_xlfn.XLOOKUP(CleanedData[[#This Row],[Product]],'02_Lookup_Tables'!$A$2:$A$126,'02_Lookup_Tables'!$B$2:$B$126)</f>
        <v>324.35000000000002</v>
      </c>
      <c r="S7953" t="str">
        <f>VLOOKUP(CleanedData[[#This Row],[Product]],'02_Lookup_Tables'!$H$2:$I$126,2,FALSE)</f>
        <v>Apparel</v>
      </c>
      <c r="T7953" t="str">
        <f>VLOOKUP(CleanedData[[#This Row],[Province]],'02_Lookup_Tables'!$D$2:$E$10,2, FALSE)</f>
        <v>Southern Region</v>
      </c>
      <c r="U7953" t="str" cm="1">
        <f t="array" ref="U7953">_xlfn.IFS(CleanedData[[#This Row],[Purchase Amount]]&lt;500,"Low",
CleanedData[[#This Row],[Purchase Amount]]&lt;5000,"Medium",
TRUE,"High")</f>
        <v>Low</v>
      </c>
      <c r="V7953" t="str">
        <f>TEXT(CleanedData[[#This Row],[Date]],"mmmm")</f>
        <v>November</v>
      </c>
      <c r="W7953" t="str">
        <f>"Q"&amp;ROUNDUP(MONTH(CleanedData[[#This Row],[Date]])/3,0)</f>
        <v>Q4</v>
      </c>
      <c r="X7953" t="str">
        <f>IF(CleanedData[[#This Row],[Purchase Amount]]&gt;=5000,"Yes","No")</f>
        <v>No</v>
      </c>
      <c r="Y7953">
        <f>IF(CleanedData[[#This Row],[Recommend]]="Yes",1,0)</f>
        <v>1</v>
      </c>
      <c r="Z7953" s="6">
        <f>CleanedData[[#This Row],[Purchase Amount]]*0.15</f>
        <v>48.652500000000003</v>
      </c>
      <c r="AA7953" s="6">
        <f>CleanedData[[#This Row],[Purchase Amount]]*1.15</f>
        <v>373.0025</v>
      </c>
    </row>
    <row r="7954" spans="1:27" x14ac:dyDescent="0.3">
      <c r="A7954">
        <v>9606</v>
      </c>
      <c r="B7954" t="s">
        <v>8179</v>
      </c>
      <c r="C7954" s="1">
        <v>45567</v>
      </c>
      <c r="D7954">
        <v>37</v>
      </c>
      <c r="E7954" t="s">
        <v>39</v>
      </c>
      <c r="F7954" t="s">
        <v>77</v>
      </c>
      <c r="G7954" t="s">
        <v>251</v>
      </c>
      <c r="H7954">
        <v>5</v>
      </c>
      <c r="I7954" t="s">
        <v>42</v>
      </c>
      <c r="J7954" t="s">
        <v>69</v>
      </c>
      <c r="K7954" t="s">
        <v>64</v>
      </c>
      <c r="L7954" t="s">
        <v>45</v>
      </c>
      <c r="M7954" t="s">
        <v>56</v>
      </c>
      <c r="N7954" t="s">
        <v>57</v>
      </c>
      <c r="O7954" t="s">
        <v>148</v>
      </c>
      <c r="P7954" t="s">
        <v>49</v>
      </c>
      <c r="Q7954" t="s">
        <v>81</v>
      </c>
      <c r="R7954" s="6">
        <f>_xlfn.XLOOKUP(CleanedData[[#This Row],[Product]],'02_Lookup_Tables'!$A$2:$A$126,'02_Lookup_Tables'!$B$2:$B$126)</f>
        <v>5064</v>
      </c>
      <c r="S7954" t="str">
        <f>VLOOKUP(CleanedData[[#This Row],[Product]],'02_Lookup_Tables'!$H$2:$I$126,2,FALSE)</f>
        <v>Sports &amp; Outdoors</v>
      </c>
      <c r="T7954" t="str">
        <f>VLOOKUP(CleanedData[[#This Row],[Province]],'02_Lookup_Tables'!$D$2:$E$10,2, FALSE)</f>
        <v>Central Region</v>
      </c>
      <c r="U7954" t="str" cm="1">
        <f t="array" ref="U7954">_xlfn.IFS(CleanedData[[#This Row],[Purchase Amount]]&lt;500,"Low",
CleanedData[[#This Row],[Purchase Amount]]&lt;5000,"Medium",
TRUE,"High")</f>
        <v>High</v>
      </c>
      <c r="V7954" t="str">
        <f>TEXT(CleanedData[[#This Row],[Date]],"mmmm")</f>
        <v>October</v>
      </c>
      <c r="W7954" t="str">
        <f>"Q"&amp;ROUNDUP(MONTH(CleanedData[[#This Row],[Date]])/3,0)</f>
        <v>Q4</v>
      </c>
      <c r="X7954" t="str">
        <f>IF(CleanedData[[#This Row],[Purchase Amount]]&gt;=5000,"Yes","No")</f>
        <v>Yes</v>
      </c>
      <c r="Y7954">
        <f>IF(CleanedData[[#This Row],[Recommend]]="Yes",1,0)</f>
        <v>0</v>
      </c>
      <c r="Z7954" s="6">
        <f>CleanedData[[#This Row],[Purchase Amount]]*0.15</f>
        <v>759.6</v>
      </c>
      <c r="AA7954" s="6">
        <f>CleanedData[[#This Row],[Purchase Amount]]*1.15</f>
        <v>5823.5999999999995</v>
      </c>
    </row>
    <row r="7955" spans="1:27" x14ac:dyDescent="0.3">
      <c r="A7955">
        <v>9607</v>
      </c>
      <c r="B7955" t="s">
        <v>8180</v>
      </c>
      <c r="C7955" s="1">
        <v>45749</v>
      </c>
      <c r="D7955">
        <v>67</v>
      </c>
      <c r="E7955" t="s">
        <v>60</v>
      </c>
      <c r="F7955" t="s">
        <v>77</v>
      </c>
      <c r="G7955" t="s">
        <v>230</v>
      </c>
      <c r="H7955">
        <v>4</v>
      </c>
      <c r="I7955" t="s">
        <v>42</v>
      </c>
      <c r="J7955" t="s">
        <v>74</v>
      </c>
      <c r="K7955" t="s">
        <v>44</v>
      </c>
      <c r="L7955" t="s">
        <v>42</v>
      </c>
      <c r="M7955" t="s">
        <v>136</v>
      </c>
      <c r="N7955" t="s">
        <v>96</v>
      </c>
      <c r="O7955" t="s">
        <v>89</v>
      </c>
      <c r="P7955" t="s">
        <v>70</v>
      </c>
      <c r="Q7955" t="s">
        <v>97</v>
      </c>
      <c r="R7955" s="6">
        <f>_xlfn.XLOOKUP(CleanedData[[#This Row],[Product]],'02_Lookup_Tables'!$A$2:$A$126,'02_Lookup_Tables'!$B$2:$B$126)</f>
        <v>1940.64</v>
      </c>
      <c r="S7955" t="str">
        <f>VLOOKUP(CleanedData[[#This Row],[Product]],'02_Lookup_Tables'!$H$2:$I$126,2,FALSE)</f>
        <v>Toys &amp; Games</v>
      </c>
      <c r="T7955" t="str">
        <f>VLOOKUP(CleanedData[[#This Row],[Province]],'02_Lookup_Tables'!$D$2:$E$10,2, FALSE)</f>
        <v>Central Region</v>
      </c>
      <c r="U7955" t="str" cm="1">
        <f t="array" ref="U7955">_xlfn.IFS(CleanedData[[#This Row],[Purchase Amount]]&lt;500,"Low",
CleanedData[[#This Row],[Purchase Amount]]&lt;5000,"Medium",
TRUE,"High")</f>
        <v>Medium</v>
      </c>
      <c r="V7955" t="str">
        <f>TEXT(CleanedData[[#This Row],[Date]],"mmmm")</f>
        <v>April</v>
      </c>
      <c r="W7955" t="str">
        <f>"Q"&amp;ROUNDUP(MONTH(CleanedData[[#This Row],[Date]])/3,0)</f>
        <v>Q2</v>
      </c>
      <c r="X7955" t="str">
        <f>IF(CleanedData[[#This Row],[Purchase Amount]]&gt;=5000,"Yes","No")</f>
        <v>No</v>
      </c>
      <c r="Y7955">
        <f>IF(CleanedData[[#This Row],[Recommend]]="Yes",1,0)</f>
        <v>0</v>
      </c>
      <c r="Z7955" s="6">
        <f>CleanedData[[#This Row],[Purchase Amount]]*0.15</f>
        <v>291.096</v>
      </c>
      <c r="AA7955" s="6">
        <f>CleanedData[[#This Row],[Purchase Amount]]*1.15</f>
        <v>2231.7359999999999</v>
      </c>
    </row>
    <row r="7956" spans="1:27" x14ac:dyDescent="0.3">
      <c r="A7956">
        <v>9608</v>
      </c>
      <c r="B7956" t="s">
        <v>8181</v>
      </c>
      <c r="C7956" s="1">
        <v>46007</v>
      </c>
      <c r="D7956">
        <v>29</v>
      </c>
      <c r="E7956" t="s">
        <v>39</v>
      </c>
      <c r="F7956" t="s">
        <v>77</v>
      </c>
      <c r="G7956" t="s">
        <v>73</v>
      </c>
      <c r="H7956">
        <v>2</v>
      </c>
      <c r="I7956" t="s">
        <v>45</v>
      </c>
      <c r="J7956" t="s">
        <v>54</v>
      </c>
      <c r="K7956" t="s">
        <v>64</v>
      </c>
      <c r="L7956" t="s">
        <v>42</v>
      </c>
      <c r="M7956" t="s">
        <v>88</v>
      </c>
      <c r="N7956" t="s">
        <v>47</v>
      </c>
      <c r="O7956" t="s">
        <v>89</v>
      </c>
      <c r="P7956" t="s">
        <v>49</v>
      </c>
      <c r="Q7956" t="s">
        <v>58</v>
      </c>
      <c r="R7956" s="6">
        <f>_xlfn.XLOOKUP(CleanedData[[#This Row],[Product]],'02_Lookup_Tables'!$A$2:$A$126,'02_Lookup_Tables'!$B$2:$B$126)</f>
        <v>84.23</v>
      </c>
      <c r="S7956" t="str">
        <f>VLOOKUP(CleanedData[[#This Row],[Product]],'02_Lookup_Tables'!$H$2:$I$126,2,FALSE)</f>
        <v>Food</v>
      </c>
      <c r="T7956" t="str">
        <f>VLOOKUP(CleanedData[[#This Row],[Province]],'02_Lookup_Tables'!$D$2:$E$10,2, FALSE)</f>
        <v>Central Region</v>
      </c>
      <c r="U7956" t="str" cm="1">
        <f t="array" ref="U7956">_xlfn.IFS(CleanedData[[#This Row],[Purchase Amount]]&lt;500,"Low",
CleanedData[[#This Row],[Purchase Amount]]&lt;5000,"Medium",
TRUE,"High")</f>
        <v>Low</v>
      </c>
      <c r="V7956" t="str">
        <f>TEXT(CleanedData[[#This Row],[Date]],"mmmm")</f>
        <v>December</v>
      </c>
      <c r="W7956" t="str">
        <f>"Q"&amp;ROUNDUP(MONTH(CleanedData[[#This Row],[Date]])/3,0)</f>
        <v>Q4</v>
      </c>
      <c r="X7956" t="str">
        <f>IF(CleanedData[[#This Row],[Purchase Amount]]&gt;=5000,"Yes","No")</f>
        <v>No</v>
      </c>
      <c r="Y7956">
        <f>IF(CleanedData[[#This Row],[Recommend]]="Yes",1,0)</f>
        <v>1</v>
      </c>
      <c r="Z7956" s="6">
        <f>CleanedData[[#This Row],[Purchase Amount]]*0.15</f>
        <v>12.634500000000001</v>
      </c>
      <c r="AA7956" s="6">
        <f>CleanedData[[#This Row],[Purchase Amount]]*1.15</f>
        <v>96.864499999999992</v>
      </c>
    </row>
    <row r="7957" spans="1:27" x14ac:dyDescent="0.3">
      <c r="A7957">
        <v>9609</v>
      </c>
      <c r="B7957" t="s">
        <v>8182</v>
      </c>
      <c r="C7957" s="1">
        <v>45574</v>
      </c>
      <c r="D7957">
        <v>26</v>
      </c>
      <c r="E7957" t="s">
        <v>60</v>
      </c>
      <c r="F7957" t="s">
        <v>72</v>
      </c>
      <c r="G7957" t="s">
        <v>198</v>
      </c>
      <c r="H7957">
        <v>2</v>
      </c>
      <c r="I7957" t="s">
        <v>45</v>
      </c>
      <c r="J7957" t="s">
        <v>43</v>
      </c>
      <c r="K7957" t="s">
        <v>44</v>
      </c>
      <c r="L7957" t="s">
        <v>45</v>
      </c>
      <c r="M7957" t="s">
        <v>190</v>
      </c>
      <c r="N7957" t="s">
        <v>47</v>
      </c>
      <c r="O7957" t="s">
        <v>89</v>
      </c>
      <c r="P7957" t="s">
        <v>49</v>
      </c>
      <c r="Q7957" t="s">
        <v>58</v>
      </c>
      <c r="R7957" s="6">
        <f>_xlfn.XLOOKUP(CleanedData[[#This Row],[Product]],'02_Lookup_Tables'!$A$2:$A$126,'02_Lookup_Tables'!$B$2:$B$126)</f>
        <v>2099.4</v>
      </c>
      <c r="S7957" t="str">
        <f>VLOOKUP(CleanedData[[#This Row],[Product]],'02_Lookup_Tables'!$H$2:$I$126,2,FALSE)</f>
        <v>Sports &amp; Outdoors</v>
      </c>
      <c r="T7957" t="str">
        <f>VLOOKUP(CleanedData[[#This Row],[Province]],'02_Lookup_Tables'!$D$2:$E$10,2, FALSE)</f>
        <v>Central Region</v>
      </c>
      <c r="U7957" t="str" cm="1">
        <f t="array" ref="U7957">_xlfn.IFS(CleanedData[[#This Row],[Purchase Amount]]&lt;500,"Low",
CleanedData[[#This Row],[Purchase Amount]]&lt;5000,"Medium",
TRUE,"High")</f>
        <v>Medium</v>
      </c>
      <c r="V7957" t="str">
        <f>TEXT(CleanedData[[#This Row],[Date]],"mmmm")</f>
        <v>October</v>
      </c>
      <c r="W7957" t="str">
        <f>"Q"&amp;ROUNDUP(MONTH(CleanedData[[#This Row],[Date]])/3,0)</f>
        <v>Q4</v>
      </c>
      <c r="X7957" t="str">
        <f>IF(CleanedData[[#This Row],[Purchase Amount]]&gt;=5000,"Yes","No")</f>
        <v>No</v>
      </c>
      <c r="Y7957">
        <f>IF(CleanedData[[#This Row],[Recommend]]="Yes",1,0)</f>
        <v>1</v>
      </c>
      <c r="Z7957" s="6">
        <f>CleanedData[[#This Row],[Purchase Amount]]*0.15</f>
        <v>314.91000000000003</v>
      </c>
      <c r="AA7957" s="6">
        <f>CleanedData[[#This Row],[Purchase Amount]]*1.15</f>
        <v>2414.31</v>
      </c>
    </row>
    <row r="7958" spans="1:27" x14ac:dyDescent="0.3">
      <c r="A7958">
        <v>9610</v>
      </c>
      <c r="B7958" t="s">
        <v>8183</v>
      </c>
      <c r="C7958" s="1">
        <v>45826</v>
      </c>
      <c r="D7958">
        <v>79</v>
      </c>
      <c r="E7958" t="s">
        <v>52</v>
      </c>
      <c r="F7958" t="s">
        <v>68</v>
      </c>
      <c r="G7958" t="s">
        <v>347</v>
      </c>
      <c r="H7958">
        <v>5</v>
      </c>
      <c r="I7958" t="s">
        <v>45</v>
      </c>
      <c r="J7958" t="s">
        <v>74</v>
      </c>
      <c r="K7958" t="s">
        <v>44</v>
      </c>
      <c r="L7958" t="s">
        <v>42</v>
      </c>
      <c r="N7958" t="s">
        <v>57</v>
      </c>
      <c r="O7958" t="s">
        <v>134</v>
      </c>
      <c r="P7958" t="s">
        <v>8646</v>
      </c>
      <c r="Q7958" t="s">
        <v>97</v>
      </c>
      <c r="R7958" s="6">
        <f>_xlfn.XLOOKUP(CleanedData[[#This Row],[Product]],'02_Lookup_Tables'!$A$2:$A$126,'02_Lookup_Tables'!$B$2:$B$126)</f>
        <v>16523.5</v>
      </c>
      <c r="S7958" t="str">
        <f>VLOOKUP(CleanedData[[#This Row],[Product]],'02_Lookup_Tables'!$H$2:$I$126,2,FALSE)</f>
        <v>Electronics</v>
      </c>
      <c r="T7958" t="str">
        <f>VLOOKUP(CleanedData[[#This Row],[Province]],'02_Lookup_Tables'!$D$2:$E$10,2, FALSE)</f>
        <v>Northern Region</v>
      </c>
      <c r="U7958" t="str" cm="1">
        <f t="array" ref="U7958">_xlfn.IFS(CleanedData[[#This Row],[Purchase Amount]]&lt;500,"Low",
CleanedData[[#This Row],[Purchase Amount]]&lt;5000,"Medium",
TRUE,"High")</f>
        <v>High</v>
      </c>
      <c r="V7958" t="str">
        <f>TEXT(CleanedData[[#This Row],[Date]],"mmmm")</f>
        <v>June</v>
      </c>
      <c r="W7958" t="str">
        <f>"Q"&amp;ROUNDUP(MONTH(CleanedData[[#This Row],[Date]])/3,0)</f>
        <v>Q2</v>
      </c>
      <c r="X7958" t="str">
        <f>IF(CleanedData[[#This Row],[Purchase Amount]]&gt;=5000,"Yes","No")</f>
        <v>Yes</v>
      </c>
      <c r="Y7958">
        <f>IF(CleanedData[[#This Row],[Recommend]]="Yes",1,0)</f>
        <v>1</v>
      </c>
      <c r="Z7958" s="6">
        <f>CleanedData[[#This Row],[Purchase Amount]]*0.15</f>
        <v>2478.5250000000001</v>
      </c>
      <c r="AA7958" s="6">
        <f>CleanedData[[#This Row],[Purchase Amount]]*1.15</f>
        <v>19002.024999999998</v>
      </c>
    </row>
    <row r="7959" spans="1:27" x14ac:dyDescent="0.3">
      <c r="A7959">
        <v>9612</v>
      </c>
      <c r="B7959" t="s">
        <v>8184</v>
      </c>
      <c r="C7959" s="1">
        <v>45816</v>
      </c>
      <c r="D7959">
        <v>41</v>
      </c>
      <c r="E7959" t="s">
        <v>52</v>
      </c>
      <c r="F7959" t="s">
        <v>125</v>
      </c>
      <c r="G7959" t="s">
        <v>235</v>
      </c>
      <c r="H7959">
        <v>5</v>
      </c>
      <c r="I7959" t="s">
        <v>42</v>
      </c>
      <c r="J7959" t="s">
        <v>69</v>
      </c>
      <c r="K7959" t="s">
        <v>55</v>
      </c>
      <c r="L7959" t="s">
        <v>42</v>
      </c>
      <c r="M7959" t="s">
        <v>65</v>
      </c>
      <c r="N7959" t="s">
        <v>57</v>
      </c>
      <c r="O7959" t="s">
        <v>89</v>
      </c>
      <c r="P7959" t="s">
        <v>70</v>
      </c>
      <c r="Q7959" t="s">
        <v>81</v>
      </c>
      <c r="R7959" s="6">
        <f>_xlfn.XLOOKUP(CleanedData[[#This Row],[Product]],'02_Lookup_Tables'!$A$2:$A$126,'02_Lookup_Tables'!$B$2:$B$126)</f>
        <v>306.57</v>
      </c>
      <c r="S7959" t="str">
        <f>VLOOKUP(CleanedData[[#This Row],[Product]],'02_Lookup_Tables'!$H$2:$I$126,2,FALSE)</f>
        <v>Toys &amp; Games</v>
      </c>
      <c r="T7959" t="str">
        <f>VLOOKUP(CleanedData[[#This Row],[Province]],'02_Lookup_Tables'!$D$2:$E$10,2, FALSE)</f>
        <v>Western Region</v>
      </c>
      <c r="U7959" t="str" cm="1">
        <f t="array" ref="U7959">_xlfn.IFS(CleanedData[[#This Row],[Purchase Amount]]&lt;500,"Low",
CleanedData[[#This Row],[Purchase Amount]]&lt;5000,"Medium",
TRUE,"High")</f>
        <v>Low</v>
      </c>
      <c r="V7959" t="str">
        <f>TEXT(CleanedData[[#This Row],[Date]],"mmmm")</f>
        <v>June</v>
      </c>
      <c r="W7959" t="str">
        <f>"Q"&amp;ROUNDUP(MONTH(CleanedData[[#This Row],[Date]])/3,0)</f>
        <v>Q2</v>
      </c>
      <c r="X7959" t="str">
        <f>IF(CleanedData[[#This Row],[Purchase Amount]]&gt;=5000,"Yes","No")</f>
        <v>No</v>
      </c>
      <c r="Y7959">
        <f>IF(CleanedData[[#This Row],[Recommend]]="Yes",1,0)</f>
        <v>0</v>
      </c>
      <c r="Z7959" s="6">
        <f>CleanedData[[#This Row],[Purchase Amount]]*0.15</f>
        <v>45.985499999999995</v>
      </c>
      <c r="AA7959" s="6">
        <f>CleanedData[[#This Row],[Purchase Amount]]*1.15</f>
        <v>352.55549999999994</v>
      </c>
    </row>
    <row r="7960" spans="1:27" x14ac:dyDescent="0.3">
      <c r="A7960">
        <v>9614</v>
      </c>
      <c r="B7960" t="s">
        <v>8185</v>
      </c>
      <c r="C7960" s="1">
        <v>45734</v>
      </c>
      <c r="D7960">
        <v>31</v>
      </c>
      <c r="E7960" t="s">
        <v>60</v>
      </c>
      <c r="F7960" t="s">
        <v>40</v>
      </c>
      <c r="G7960" t="s">
        <v>203</v>
      </c>
      <c r="H7960">
        <v>3</v>
      </c>
      <c r="I7960" t="s">
        <v>42</v>
      </c>
      <c r="J7960" t="s">
        <v>74</v>
      </c>
      <c r="K7960" t="s">
        <v>55</v>
      </c>
      <c r="L7960" t="s">
        <v>45</v>
      </c>
      <c r="M7960" t="s">
        <v>106</v>
      </c>
      <c r="N7960" t="s">
        <v>48</v>
      </c>
      <c r="O7960" t="s">
        <v>148</v>
      </c>
      <c r="P7960" t="s">
        <v>49</v>
      </c>
      <c r="Q7960" t="s">
        <v>58</v>
      </c>
      <c r="R7960" s="6">
        <f>_xlfn.XLOOKUP(CleanedData[[#This Row],[Product]],'02_Lookup_Tables'!$A$2:$A$126,'02_Lookup_Tables'!$B$2:$B$126)</f>
        <v>2849.09</v>
      </c>
      <c r="S7960" t="str">
        <f>VLOOKUP(CleanedData[[#This Row],[Product]],'02_Lookup_Tables'!$H$2:$I$126,2,FALSE)</f>
        <v>Home &amp; Living</v>
      </c>
      <c r="T7960" t="str">
        <f>VLOOKUP(CleanedData[[#This Row],[Province]],'02_Lookup_Tables'!$D$2:$E$10,2, FALSE)</f>
        <v>Northern Region</v>
      </c>
      <c r="U7960" t="str" cm="1">
        <f t="array" ref="U7960">_xlfn.IFS(CleanedData[[#This Row],[Purchase Amount]]&lt;500,"Low",
CleanedData[[#This Row],[Purchase Amount]]&lt;5000,"Medium",
TRUE,"High")</f>
        <v>Medium</v>
      </c>
      <c r="V7960" t="str">
        <f>TEXT(CleanedData[[#This Row],[Date]],"mmmm")</f>
        <v>March</v>
      </c>
      <c r="W7960" t="str">
        <f>"Q"&amp;ROUNDUP(MONTH(CleanedData[[#This Row],[Date]])/3,0)</f>
        <v>Q1</v>
      </c>
      <c r="X7960" t="str">
        <f>IF(CleanedData[[#This Row],[Purchase Amount]]&gt;=5000,"Yes","No")</f>
        <v>No</v>
      </c>
      <c r="Y7960">
        <f>IF(CleanedData[[#This Row],[Recommend]]="Yes",1,0)</f>
        <v>0</v>
      </c>
      <c r="Z7960" s="6">
        <f>CleanedData[[#This Row],[Purchase Amount]]*0.15</f>
        <v>427.36349999999999</v>
      </c>
      <c r="AA7960" s="6">
        <f>CleanedData[[#This Row],[Purchase Amount]]*1.15</f>
        <v>3276.4535000000001</v>
      </c>
    </row>
    <row r="7961" spans="1:27" x14ac:dyDescent="0.3">
      <c r="A7961">
        <v>9615</v>
      </c>
      <c r="B7961" t="s">
        <v>8186</v>
      </c>
      <c r="C7961" s="1">
        <v>45857</v>
      </c>
      <c r="D7961">
        <v>67</v>
      </c>
      <c r="E7961" t="s">
        <v>39</v>
      </c>
      <c r="F7961" t="s">
        <v>83</v>
      </c>
      <c r="G7961" t="s">
        <v>116</v>
      </c>
      <c r="H7961">
        <v>5</v>
      </c>
      <c r="I7961" t="s">
        <v>42</v>
      </c>
      <c r="J7961" t="s">
        <v>54</v>
      </c>
      <c r="K7961" t="s">
        <v>64</v>
      </c>
      <c r="L7961" t="s">
        <v>42</v>
      </c>
      <c r="M7961" t="s">
        <v>175</v>
      </c>
      <c r="N7961" t="s">
        <v>57</v>
      </c>
      <c r="O7961" t="s">
        <v>89</v>
      </c>
      <c r="P7961" t="s">
        <v>70</v>
      </c>
      <c r="Q7961" t="s">
        <v>97</v>
      </c>
      <c r="R7961" s="6">
        <f>_xlfn.XLOOKUP(CleanedData[[#This Row],[Product]],'02_Lookup_Tables'!$A$2:$A$126,'02_Lookup_Tables'!$B$2:$B$126)</f>
        <v>869.65</v>
      </c>
      <c r="S7961" t="str">
        <f>VLOOKUP(CleanedData[[#This Row],[Product]],'02_Lookup_Tables'!$H$2:$I$126,2,FALSE)</f>
        <v>Toys &amp; Games</v>
      </c>
      <c r="T7961" t="str">
        <f>VLOOKUP(CleanedData[[#This Row],[Province]],'02_Lookup_Tables'!$D$2:$E$10,2, FALSE)</f>
        <v>Western Region</v>
      </c>
      <c r="U7961" t="str" cm="1">
        <f t="array" ref="U7961">_xlfn.IFS(CleanedData[[#This Row],[Purchase Amount]]&lt;500,"Low",
CleanedData[[#This Row],[Purchase Amount]]&lt;5000,"Medium",
TRUE,"High")</f>
        <v>Medium</v>
      </c>
      <c r="V7961" t="str">
        <f>TEXT(CleanedData[[#This Row],[Date]],"mmmm")</f>
        <v>July</v>
      </c>
      <c r="W7961" t="str">
        <f>"Q"&amp;ROUNDUP(MONTH(CleanedData[[#This Row],[Date]])/3,0)</f>
        <v>Q3</v>
      </c>
      <c r="X7961" t="str">
        <f>IF(CleanedData[[#This Row],[Purchase Amount]]&gt;=5000,"Yes","No")</f>
        <v>No</v>
      </c>
      <c r="Y7961">
        <f>IF(CleanedData[[#This Row],[Recommend]]="Yes",1,0)</f>
        <v>0</v>
      </c>
      <c r="Z7961" s="6">
        <f>CleanedData[[#This Row],[Purchase Amount]]*0.15</f>
        <v>130.44749999999999</v>
      </c>
      <c r="AA7961" s="6">
        <f>CleanedData[[#This Row],[Purchase Amount]]*1.15</f>
        <v>1000.0974999999999</v>
      </c>
    </row>
    <row r="7962" spans="1:27" x14ac:dyDescent="0.3">
      <c r="A7962">
        <v>9616</v>
      </c>
      <c r="B7962" t="s">
        <v>8187</v>
      </c>
      <c r="C7962" s="1">
        <v>45669</v>
      </c>
      <c r="D7962">
        <v>57</v>
      </c>
      <c r="E7962" t="s">
        <v>52</v>
      </c>
      <c r="F7962" t="s">
        <v>108</v>
      </c>
      <c r="G7962" t="s">
        <v>668</v>
      </c>
      <c r="H7962">
        <v>3</v>
      </c>
      <c r="I7962" t="s">
        <v>42</v>
      </c>
      <c r="J7962" t="s">
        <v>43</v>
      </c>
      <c r="K7962" t="s">
        <v>64</v>
      </c>
      <c r="L7962" t="s">
        <v>42</v>
      </c>
      <c r="M7962" t="s">
        <v>231</v>
      </c>
      <c r="N7962" t="s">
        <v>48</v>
      </c>
      <c r="O7962" t="s">
        <v>89</v>
      </c>
      <c r="P7962" t="s">
        <v>49</v>
      </c>
      <c r="Q7962" t="s">
        <v>50</v>
      </c>
      <c r="R7962" s="6">
        <f>_xlfn.XLOOKUP(CleanedData[[#This Row],[Product]],'02_Lookup_Tables'!$A$2:$A$126,'02_Lookup_Tables'!$B$2:$B$126)</f>
        <v>301.58</v>
      </c>
      <c r="S7962" t="str">
        <f>VLOOKUP(CleanedData[[#This Row],[Product]],'02_Lookup_Tables'!$H$2:$I$126,2,FALSE)</f>
        <v>Food</v>
      </c>
      <c r="T7962" t="str">
        <f>VLOOKUP(CleanedData[[#This Row],[Province]],'02_Lookup_Tables'!$D$2:$E$10,2, FALSE)</f>
        <v>Gauteng Region</v>
      </c>
      <c r="U7962" t="str" cm="1">
        <f t="array" ref="U7962">_xlfn.IFS(CleanedData[[#This Row],[Purchase Amount]]&lt;500,"Low",
CleanedData[[#This Row],[Purchase Amount]]&lt;5000,"Medium",
TRUE,"High")</f>
        <v>Low</v>
      </c>
      <c r="V7962" t="str">
        <f>TEXT(CleanedData[[#This Row],[Date]],"mmmm")</f>
        <v>January</v>
      </c>
      <c r="W7962" t="str">
        <f>"Q"&amp;ROUNDUP(MONTH(CleanedData[[#This Row],[Date]])/3,0)</f>
        <v>Q1</v>
      </c>
      <c r="X7962" t="str">
        <f>IF(CleanedData[[#This Row],[Purchase Amount]]&gt;=5000,"Yes","No")</f>
        <v>No</v>
      </c>
      <c r="Y7962">
        <f>IF(CleanedData[[#This Row],[Recommend]]="Yes",1,0)</f>
        <v>0</v>
      </c>
      <c r="Z7962" s="6">
        <f>CleanedData[[#This Row],[Purchase Amount]]*0.15</f>
        <v>45.236999999999995</v>
      </c>
      <c r="AA7962" s="6">
        <f>CleanedData[[#This Row],[Purchase Amount]]*1.15</f>
        <v>346.81699999999995</v>
      </c>
    </row>
    <row r="7963" spans="1:27" x14ac:dyDescent="0.3">
      <c r="A7963">
        <v>9617</v>
      </c>
      <c r="B7963" t="s">
        <v>8188</v>
      </c>
      <c r="C7963" s="1">
        <v>45733</v>
      </c>
      <c r="D7963">
        <v>19</v>
      </c>
      <c r="E7963" t="s">
        <v>39</v>
      </c>
      <c r="F7963" t="s">
        <v>130</v>
      </c>
      <c r="G7963" t="s">
        <v>99</v>
      </c>
      <c r="H7963">
        <v>5</v>
      </c>
      <c r="I7963" t="s">
        <v>45</v>
      </c>
      <c r="J7963" t="s">
        <v>43</v>
      </c>
      <c r="K7963" t="s">
        <v>55</v>
      </c>
      <c r="L7963" t="s">
        <v>45</v>
      </c>
      <c r="M7963" t="s">
        <v>236</v>
      </c>
      <c r="N7963" t="s">
        <v>57</v>
      </c>
      <c r="O7963" t="s">
        <v>89</v>
      </c>
      <c r="P7963" t="s">
        <v>70</v>
      </c>
      <c r="Q7963" t="s">
        <v>66</v>
      </c>
      <c r="R7963" s="6">
        <f>_xlfn.XLOOKUP(CleanedData[[#This Row],[Product]],'02_Lookup_Tables'!$A$2:$A$126,'02_Lookup_Tables'!$B$2:$B$126)</f>
        <v>43.23</v>
      </c>
      <c r="S7963" t="str">
        <f>VLOOKUP(CleanedData[[#This Row],[Product]],'02_Lookup_Tables'!$H$2:$I$126,2,FALSE)</f>
        <v>Food</v>
      </c>
      <c r="T7963" t="str">
        <f>VLOOKUP(CleanedData[[#This Row],[Province]],'02_Lookup_Tables'!$D$2:$E$10,2, FALSE)</f>
        <v>Eastern Region</v>
      </c>
      <c r="U7963" t="str" cm="1">
        <f t="array" ref="U7963">_xlfn.IFS(CleanedData[[#This Row],[Purchase Amount]]&lt;500,"Low",
CleanedData[[#This Row],[Purchase Amount]]&lt;5000,"Medium",
TRUE,"High")</f>
        <v>Low</v>
      </c>
      <c r="V7963" t="str">
        <f>TEXT(CleanedData[[#This Row],[Date]],"mmmm")</f>
        <v>March</v>
      </c>
      <c r="W7963" t="str">
        <f>"Q"&amp;ROUNDUP(MONTH(CleanedData[[#This Row],[Date]])/3,0)</f>
        <v>Q1</v>
      </c>
      <c r="X7963" t="str">
        <f>IF(CleanedData[[#This Row],[Purchase Amount]]&gt;=5000,"Yes","No")</f>
        <v>No</v>
      </c>
      <c r="Y7963">
        <f>IF(CleanedData[[#This Row],[Recommend]]="Yes",1,0)</f>
        <v>1</v>
      </c>
      <c r="Z7963" s="6">
        <f>CleanedData[[#This Row],[Purchase Amount]]*0.15</f>
        <v>6.4844999999999997</v>
      </c>
      <c r="AA7963" s="6">
        <f>CleanedData[[#This Row],[Purchase Amount]]*1.15</f>
        <v>49.714499999999994</v>
      </c>
    </row>
    <row r="7964" spans="1:27" x14ac:dyDescent="0.3">
      <c r="A7964">
        <v>9618</v>
      </c>
      <c r="B7964" t="s">
        <v>8189</v>
      </c>
      <c r="C7964" s="1">
        <v>45353</v>
      </c>
      <c r="D7964">
        <v>65</v>
      </c>
      <c r="E7964" t="s">
        <v>52</v>
      </c>
      <c r="F7964" t="s">
        <v>68</v>
      </c>
      <c r="G7964" t="s">
        <v>1139</v>
      </c>
      <c r="H7964">
        <v>3</v>
      </c>
      <c r="I7964" t="s">
        <v>42</v>
      </c>
      <c r="J7964" t="s">
        <v>54</v>
      </c>
      <c r="K7964" t="s">
        <v>64</v>
      </c>
      <c r="L7964" t="s">
        <v>42</v>
      </c>
      <c r="N7964" t="s">
        <v>48</v>
      </c>
      <c r="O7964" t="s">
        <v>134</v>
      </c>
      <c r="P7964" t="s">
        <v>8646</v>
      </c>
      <c r="Q7964" t="s">
        <v>97</v>
      </c>
      <c r="R7964" s="6">
        <f>_xlfn.XLOOKUP(CleanedData[[#This Row],[Product]],'02_Lookup_Tables'!$A$2:$A$126,'02_Lookup_Tables'!$B$2:$B$126)</f>
        <v>2977.47</v>
      </c>
      <c r="S7964" t="str">
        <f>VLOOKUP(CleanedData[[#This Row],[Product]],'02_Lookup_Tables'!$H$2:$I$126,2,FALSE)</f>
        <v>Home &amp; Living</v>
      </c>
      <c r="T7964" t="str">
        <f>VLOOKUP(CleanedData[[#This Row],[Province]],'02_Lookup_Tables'!$D$2:$E$10,2, FALSE)</f>
        <v>Northern Region</v>
      </c>
      <c r="U7964" t="str" cm="1">
        <f t="array" ref="U7964">_xlfn.IFS(CleanedData[[#This Row],[Purchase Amount]]&lt;500,"Low",
CleanedData[[#This Row],[Purchase Amount]]&lt;5000,"Medium",
TRUE,"High")</f>
        <v>Medium</v>
      </c>
      <c r="V7964" t="str">
        <f>TEXT(CleanedData[[#This Row],[Date]],"mmmm")</f>
        <v>March</v>
      </c>
      <c r="W7964" t="str">
        <f>"Q"&amp;ROUNDUP(MONTH(CleanedData[[#This Row],[Date]])/3,0)</f>
        <v>Q1</v>
      </c>
      <c r="X7964" t="str">
        <f>IF(CleanedData[[#This Row],[Purchase Amount]]&gt;=5000,"Yes","No")</f>
        <v>No</v>
      </c>
      <c r="Y7964">
        <f>IF(CleanedData[[#This Row],[Recommend]]="Yes",1,0)</f>
        <v>0</v>
      </c>
      <c r="Z7964" s="6">
        <f>CleanedData[[#This Row],[Purchase Amount]]*0.15</f>
        <v>446.62049999999994</v>
      </c>
      <c r="AA7964" s="6">
        <f>CleanedData[[#This Row],[Purchase Amount]]*1.15</f>
        <v>3424.0904999999993</v>
      </c>
    </row>
    <row r="7965" spans="1:27" x14ac:dyDescent="0.3">
      <c r="A7965">
        <v>9619</v>
      </c>
      <c r="B7965" t="s">
        <v>8190</v>
      </c>
      <c r="C7965" s="1">
        <v>45560</v>
      </c>
      <c r="D7965">
        <v>44</v>
      </c>
      <c r="E7965" t="s">
        <v>52</v>
      </c>
      <c r="F7965" t="s">
        <v>130</v>
      </c>
      <c r="G7965" t="s">
        <v>192</v>
      </c>
      <c r="H7965">
        <v>2</v>
      </c>
      <c r="I7965" t="s">
        <v>42</v>
      </c>
      <c r="J7965" t="s">
        <v>54</v>
      </c>
      <c r="K7965" t="s">
        <v>44</v>
      </c>
      <c r="L7965" t="s">
        <v>45</v>
      </c>
      <c r="M7965" t="s">
        <v>184</v>
      </c>
      <c r="N7965" t="s">
        <v>47</v>
      </c>
      <c r="O7965" t="s">
        <v>148</v>
      </c>
      <c r="P7965" t="s">
        <v>70</v>
      </c>
      <c r="Q7965" t="s">
        <v>81</v>
      </c>
      <c r="R7965" s="6">
        <f>_xlfn.XLOOKUP(CleanedData[[#This Row],[Product]],'02_Lookup_Tables'!$A$2:$A$126,'02_Lookup_Tables'!$B$2:$B$126)</f>
        <v>13261</v>
      </c>
      <c r="S7965" t="str">
        <f>VLOOKUP(CleanedData[[#This Row],[Product]],'02_Lookup_Tables'!$H$2:$I$126,2,FALSE)</f>
        <v>Electronics</v>
      </c>
      <c r="T7965" t="str">
        <f>VLOOKUP(CleanedData[[#This Row],[Province]],'02_Lookup_Tables'!$D$2:$E$10,2, FALSE)</f>
        <v>Eastern Region</v>
      </c>
      <c r="U7965" t="str" cm="1">
        <f t="array" ref="U7965">_xlfn.IFS(CleanedData[[#This Row],[Purchase Amount]]&lt;500,"Low",
CleanedData[[#This Row],[Purchase Amount]]&lt;5000,"Medium",
TRUE,"High")</f>
        <v>High</v>
      </c>
      <c r="V7965" t="str">
        <f>TEXT(CleanedData[[#This Row],[Date]],"mmmm")</f>
        <v>September</v>
      </c>
      <c r="W7965" t="str">
        <f>"Q"&amp;ROUNDUP(MONTH(CleanedData[[#This Row],[Date]])/3,0)</f>
        <v>Q3</v>
      </c>
      <c r="X7965" t="str">
        <f>IF(CleanedData[[#This Row],[Purchase Amount]]&gt;=5000,"Yes","No")</f>
        <v>Yes</v>
      </c>
      <c r="Y7965">
        <f>IF(CleanedData[[#This Row],[Recommend]]="Yes",1,0)</f>
        <v>0</v>
      </c>
      <c r="Z7965" s="6">
        <f>CleanedData[[#This Row],[Purchase Amount]]*0.15</f>
        <v>1989.1499999999999</v>
      </c>
      <c r="AA7965" s="6">
        <f>CleanedData[[#This Row],[Purchase Amount]]*1.15</f>
        <v>15250.15</v>
      </c>
    </row>
    <row r="7966" spans="1:27" x14ac:dyDescent="0.3">
      <c r="A7966">
        <v>9621</v>
      </c>
      <c r="B7966" t="s">
        <v>8191</v>
      </c>
      <c r="C7966" s="1">
        <v>45645</v>
      </c>
      <c r="D7966">
        <v>58</v>
      </c>
      <c r="E7966" t="s">
        <v>52</v>
      </c>
      <c r="F7966" t="s">
        <v>125</v>
      </c>
      <c r="G7966" t="s">
        <v>102</v>
      </c>
      <c r="H7966">
        <v>5</v>
      </c>
      <c r="I7966" t="s">
        <v>45</v>
      </c>
      <c r="J7966" t="s">
        <v>43</v>
      </c>
      <c r="K7966" t="s">
        <v>55</v>
      </c>
      <c r="L7966" t="s">
        <v>42</v>
      </c>
      <c r="M7966" t="s">
        <v>79</v>
      </c>
      <c r="N7966" t="s">
        <v>57</v>
      </c>
      <c r="O7966" t="s">
        <v>89</v>
      </c>
      <c r="P7966" t="s">
        <v>70</v>
      </c>
      <c r="Q7966" t="s">
        <v>50</v>
      </c>
      <c r="R7966" s="6">
        <f>_xlfn.XLOOKUP(CleanedData[[#This Row],[Product]],'02_Lookup_Tables'!$A$2:$A$126,'02_Lookup_Tables'!$B$2:$B$126)</f>
        <v>276.82</v>
      </c>
      <c r="S7966" t="str">
        <f>VLOOKUP(CleanedData[[#This Row],[Product]],'02_Lookup_Tables'!$H$2:$I$126,2,FALSE)</f>
        <v>Home &amp; Living</v>
      </c>
      <c r="T7966" t="str">
        <f>VLOOKUP(CleanedData[[#This Row],[Province]],'02_Lookup_Tables'!$D$2:$E$10,2, FALSE)</f>
        <v>Western Region</v>
      </c>
      <c r="U7966" t="str" cm="1">
        <f t="array" ref="U7966">_xlfn.IFS(CleanedData[[#This Row],[Purchase Amount]]&lt;500,"Low",
CleanedData[[#This Row],[Purchase Amount]]&lt;5000,"Medium",
TRUE,"High")</f>
        <v>Low</v>
      </c>
      <c r="V7966" t="str">
        <f>TEXT(CleanedData[[#This Row],[Date]],"mmmm")</f>
        <v>December</v>
      </c>
      <c r="W7966" t="str">
        <f>"Q"&amp;ROUNDUP(MONTH(CleanedData[[#This Row],[Date]])/3,0)</f>
        <v>Q4</v>
      </c>
      <c r="X7966" t="str">
        <f>IF(CleanedData[[#This Row],[Purchase Amount]]&gt;=5000,"Yes","No")</f>
        <v>No</v>
      </c>
      <c r="Y7966">
        <f>IF(CleanedData[[#This Row],[Recommend]]="Yes",1,0)</f>
        <v>1</v>
      </c>
      <c r="Z7966" s="6">
        <f>CleanedData[[#This Row],[Purchase Amount]]*0.15</f>
        <v>41.522999999999996</v>
      </c>
      <c r="AA7966" s="6">
        <f>CleanedData[[#This Row],[Purchase Amount]]*1.15</f>
        <v>318.34299999999996</v>
      </c>
    </row>
    <row r="7967" spans="1:27" x14ac:dyDescent="0.3">
      <c r="A7967">
        <v>9622</v>
      </c>
      <c r="B7967" t="s">
        <v>8192</v>
      </c>
      <c r="C7967" s="1">
        <v>45935</v>
      </c>
      <c r="D7967">
        <v>57</v>
      </c>
      <c r="E7967" t="s">
        <v>52</v>
      </c>
      <c r="F7967" t="s">
        <v>125</v>
      </c>
      <c r="G7967" t="s">
        <v>158</v>
      </c>
      <c r="H7967">
        <v>5</v>
      </c>
      <c r="I7967" t="s">
        <v>45</v>
      </c>
      <c r="J7967" t="s">
        <v>43</v>
      </c>
      <c r="K7967" t="s">
        <v>44</v>
      </c>
      <c r="L7967" t="s">
        <v>42</v>
      </c>
      <c r="M7967" t="s">
        <v>85</v>
      </c>
      <c r="N7967" t="s">
        <v>57</v>
      </c>
      <c r="O7967" t="s">
        <v>48</v>
      </c>
      <c r="P7967" t="s">
        <v>49</v>
      </c>
      <c r="Q7967" t="s">
        <v>50</v>
      </c>
      <c r="R7967" s="6">
        <f>_xlfn.XLOOKUP(CleanedData[[#This Row],[Product]],'02_Lookup_Tables'!$A$2:$A$126,'02_Lookup_Tables'!$B$2:$B$126)</f>
        <v>2962.6</v>
      </c>
      <c r="S7967" t="str">
        <f>VLOOKUP(CleanedData[[#This Row],[Product]],'02_Lookup_Tables'!$H$2:$I$126,2,FALSE)</f>
        <v>Sports &amp; Outdoors</v>
      </c>
      <c r="T7967" t="str">
        <f>VLOOKUP(CleanedData[[#This Row],[Province]],'02_Lookup_Tables'!$D$2:$E$10,2, FALSE)</f>
        <v>Western Region</v>
      </c>
      <c r="U7967" t="str" cm="1">
        <f t="array" ref="U7967">_xlfn.IFS(CleanedData[[#This Row],[Purchase Amount]]&lt;500,"Low",
CleanedData[[#This Row],[Purchase Amount]]&lt;5000,"Medium",
TRUE,"High")</f>
        <v>Medium</v>
      </c>
      <c r="V7967" t="str">
        <f>TEXT(CleanedData[[#This Row],[Date]],"mmmm")</f>
        <v>October</v>
      </c>
      <c r="W7967" t="str">
        <f>"Q"&amp;ROUNDUP(MONTH(CleanedData[[#This Row],[Date]])/3,0)</f>
        <v>Q4</v>
      </c>
      <c r="X7967" t="str">
        <f>IF(CleanedData[[#This Row],[Purchase Amount]]&gt;=5000,"Yes","No")</f>
        <v>No</v>
      </c>
      <c r="Y7967">
        <f>IF(CleanedData[[#This Row],[Recommend]]="Yes",1,0)</f>
        <v>1</v>
      </c>
      <c r="Z7967" s="6">
        <f>CleanedData[[#This Row],[Purchase Amount]]*0.15</f>
        <v>444.39</v>
      </c>
      <c r="AA7967" s="6">
        <f>CleanedData[[#This Row],[Purchase Amount]]*1.15</f>
        <v>3406.99</v>
      </c>
    </row>
    <row r="7968" spans="1:27" x14ac:dyDescent="0.3">
      <c r="A7968">
        <v>9623</v>
      </c>
      <c r="B7968" t="s">
        <v>8193</v>
      </c>
      <c r="C7968" s="1">
        <v>45307</v>
      </c>
      <c r="D7968">
        <v>43</v>
      </c>
      <c r="E7968" t="s">
        <v>39</v>
      </c>
      <c r="F7968" t="s">
        <v>40</v>
      </c>
      <c r="G7968" t="s">
        <v>95</v>
      </c>
      <c r="H7968">
        <v>4</v>
      </c>
      <c r="I7968" t="s">
        <v>45</v>
      </c>
      <c r="J7968" t="s">
        <v>43</v>
      </c>
      <c r="K7968" t="s">
        <v>64</v>
      </c>
      <c r="L7968" t="s">
        <v>42</v>
      </c>
      <c r="M7968" t="s">
        <v>100</v>
      </c>
      <c r="N7968" t="s">
        <v>96</v>
      </c>
      <c r="O7968" t="s">
        <v>48</v>
      </c>
      <c r="P7968" t="s">
        <v>49</v>
      </c>
      <c r="Q7968" t="s">
        <v>81</v>
      </c>
      <c r="R7968" s="6">
        <f>_xlfn.XLOOKUP(CleanedData[[#This Row],[Product]],'02_Lookup_Tables'!$A$2:$A$126,'02_Lookup_Tables'!$B$2:$B$126)</f>
        <v>5390.8</v>
      </c>
      <c r="S7968" t="str">
        <f>VLOOKUP(CleanedData[[#This Row],[Product]],'02_Lookup_Tables'!$H$2:$I$126,2,FALSE)</f>
        <v>Electronics</v>
      </c>
      <c r="T7968" t="str">
        <f>VLOOKUP(CleanedData[[#This Row],[Province]],'02_Lookup_Tables'!$D$2:$E$10,2, FALSE)</f>
        <v>Northern Region</v>
      </c>
      <c r="U7968" t="str" cm="1">
        <f t="array" ref="U7968">_xlfn.IFS(CleanedData[[#This Row],[Purchase Amount]]&lt;500,"Low",
CleanedData[[#This Row],[Purchase Amount]]&lt;5000,"Medium",
TRUE,"High")</f>
        <v>High</v>
      </c>
      <c r="V7968" t="str">
        <f>TEXT(CleanedData[[#This Row],[Date]],"mmmm")</f>
        <v>January</v>
      </c>
      <c r="W7968" t="str">
        <f>"Q"&amp;ROUNDUP(MONTH(CleanedData[[#This Row],[Date]])/3,0)</f>
        <v>Q1</v>
      </c>
      <c r="X7968" t="str">
        <f>IF(CleanedData[[#This Row],[Purchase Amount]]&gt;=5000,"Yes","No")</f>
        <v>Yes</v>
      </c>
      <c r="Y7968">
        <f>IF(CleanedData[[#This Row],[Recommend]]="Yes",1,0)</f>
        <v>1</v>
      </c>
      <c r="Z7968" s="6">
        <f>CleanedData[[#This Row],[Purchase Amount]]*0.15</f>
        <v>808.62</v>
      </c>
      <c r="AA7968" s="6">
        <f>CleanedData[[#This Row],[Purchase Amount]]*1.15</f>
        <v>6199.42</v>
      </c>
    </row>
    <row r="7969" spans="1:27" x14ac:dyDescent="0.3">
      <c r="A7969">
        <v>9624</v>
      </c>
      <c r="B7969" t="s">
        <v>8194</v>
      </c>
      <c r="C7969" s="1">
        <v>45567</v>
      </c>
      <c r="D7969">
        <v>66</v>
      </c>
      <c r="E7969" t="s">
        <v>60</v>
      </c>
      <c r="F7969" t="s">
        <v>130</v>
      </c>
      <c r="G7969" t="s">
        <v>150</v>
      </c>
      <c r="H7969">
        <v>2</v>
      </c>
      <c r="I7969" t="s">
        <v>45</v>
      </c>
      <c r="J7969" t="s">
        <v>54</v>
      </c>
      <c r="K7969" t="s">
        <v>44</v>
      </c>
      <c r="L7969" t="s">
        <v>42</v>
      </c>
      <c r="M7969" t="s">
        <v>88</v>
      </c>
      <c r="N7969" t="s">
        <v>47</v>
      </c>
      <c r="O7969" t="s">
        <v>89</v>
      </c>
      <c r="P7969" t="s">
        <v>49</v>
      </c>
      <c r="Q7969" t="s">
        <v>97</v>
      </c>
      <c r="R7969" s="6">
        <f>_xlfn.XLOOKUP(CleanedData[[#This Row],[Product]],'02_Lookup_Tables'!$A$2:$A$126,'02_Lookup_Tables'!$B$2:$B$126)</f>
        <v>14808.31</v>
      </c>
      <c r="S7969" t="str">
        <f>VLOOKUP(CleanedData[[#This Row],[Product]],'02_Lookup_Tables'!$H$2:$I$126,2,FALSE)</f>
        <v>Electronics</v>
      </c>
      <c r="T7969" t="str">
        <f>VLOOKUP(CleanedData[[#This Row],[Province]],'02_Lookup_Tables'!$D$2:$E$10,2, FALSE)</f>
        <v>Eastern Region</v>
      </c>
      <c r="U7969" t="str" cm="1">
        <f t="array" ref="U7969">_xlfn.IFS(CleanedData[[#This Row],[Purchase Amount]]&lt;500,"Low",
CleanedData[[#This Row],[Purchase Amount]]&lt;5000,"Medium",
TRUE,"High")</f>
        <v>High</v>
      </c>
      <c r="V7969" t="str">
        <f>TEXT(CleanedData[[#This Row],[Date]],"mmmm")</f>
        <v>October</v>
      </c>
      <c r="W7969" t="str">
        <f>"Q"&amp;ROUNDUP(MONTH(CleanedData[[#This Row],[Date]])/3,0)</f>
        <v>Q4</v>
      </c>
      <c r="X7969" t="str">
        <f>IF(CleanedData[[#This Row],[Purchase Amount]]&gt;=5000,"Yes","No")</f>
        <v>Yes</v>
      </c>
      <c r="Y7969">
        <f>IF(CleanedData[[#This Row],[Recommend]]="Yes",1,0)</f>
        <v>1</v>
      </c>
      <c r="Z7969" s="6">
        <f>CleanedData[[#This Row],[Purchase Amount]]*0.15</f>
        <v>2221.2464999999997</v>
      </c>
      <c r="AA7969" s="6">
        <f>CleanedData[[#This Row],[Purchase Amount]]*1.15</f>
        <v>17029.556499999999</v>
      </c>
    </row>
    <row r="7970" spans="1:27" x14ac:dyDescent="0.3">
      <c r="A7970">
        <v>9625</v>
      </c>
      <c r="B7970" t="s">
        <v>8195</v>
      </c>
      <c r="C7970" s="1">
        <v>45792</v>
      </c>
      <c r="D7970">
        <v>77</v>
      </c>
      <c r="E7970" t="s">
        <v>39</v>
      </c>
      <c r="F7970" t="s">
        <v>40</v>
      </c>
      <c r="G7970" t="s">
        <v>546</v>
      </c>
      <c r="H7970">
        <v>4</v>
      </c>
      <c r="I7970" t="s">
        <v>45</v>
      </c>
      <c r="J7970" t="s">
        <v>43</v>
      </c>
      <c r="K7970" t="s">
        <v>64</v>
      </c>
      <c r="L7970" t="s">
        <v>45</v>
      </c>
      <c r="N7970" t="s">
        <v>96</v>
      </c>
      <c r="O7970" t="s">
        <v>134</v>
      </c>
      <c r="P7970" t="s">
        <v>8646</v>
      </c>
      <c r="Q7970" t="s">
        <v>97</v>
      </c>
      <c r="R7970" s="6">
        <f>_xlfn.XLOOKUP(CleanedData[[#This Row],[Product]],'02_Lookup_Tables'!$A$2:$A$126,'02_Lookup_Tables'!$B$2:$B$126)</f>
        <v>1369.39</v>
      </c>
      <c r="S7970" t="str">
        <f>VLOOKUP(CleanedData[[#This Row],[Product]],'02_Lookup_Tables'!$H$2:$I$126,2,FALSE)</f>
        <v>Toys &amp; Games</v>
      </c>
      <c r="T7970" t="str">
        <f>VLOOKUP(CleanedData[[#This Row],[Province]],'02_Lookup_Tables'!$D$2:$E$10,2, FALSE)</f>
        <v>Northern Region</v>
      </c>
      <c r="U7970" t="str" cm="1">
        <f t="array" ref="U7970">_xlfn.IFS(CleanedData[[#This Row],[Purchase Amount]]&lt;500,"Low",
CleanedData[[#This Row],[Purchase Amount]]&lt;5000,"Medium",
TRUE,"High")</f>
        <v>Medium</v>
      </c>
      <c r="V7970" t="str">
        <f>TEXT(CleanedData[[#This Row],[Date]],"mmmm")</f>
        <v>May</v>
      </c>
      <c r="W7970" t="str">
        <f>"Q"&amp;ROUNDUP(MONTH(CleanedData[[#This Row],[Date]])/3,0)</f>
        <v>Q2</v>
      </c>
      <c r="X7970" t="str">
        <f>IF(CleanedData[[#This Row],[Purchase Amount]]&gt;=5000,"Yes","No")</f>
        <v>No</v>
      </c>
      <c r="Y7970">
        <f>IF(CleanedData[[#This Row],[Recommend]]="Yes",1,0)</f>
        <v>1</v>
      </c>
      <c r="Z7970" s="6">
        <f>CleanedData[[#This Row],[Purchase Amount]]*0.15</f>
        <v>205.4085</v>
      </c>
      <c r="AA7970" s="6">
        <f>CleanedData[[#This Row],[Purchase Amount]]*1.15</f>
        <v>1574.7985000000001</v>
      </c>
    </row>
    <row r="7971" spans="1:27" x14ac:dyDescent="0.3">
      <c r="A7971">
        <v>9626</v>
      </c>
      <c r="B7971" t="s">
        <v>8196</v>
      </c>
      <c r="C7971" s="1">
        <v>45347</v>
      </c>
      <c r="D7971">
        <v>45</v>
      </c>
      <c r="E7971" t="s">
        <v>60</v>
      </c>
      <c r="F7971" t="s">
        <v>77</v>
      </c>
      <c r="G7971" t="s">
        <v>284</v>
      </c>
      <c r="H7971">
        <v>3</v>
      </c>
      <c r="I7971" t="s">
        <v>45</v>
      </c>
      <c r="J7971" t="s">
        <v>74</v>
      </c>
      <c r="K7971" t="s">
        <v>64</v>
      </c>
      <c r="L7971" t="s">
        <v>42</v>
      </c>
      <c r="M7971" t="s">
        <v>112</v>
      </c>
      <c r="N7971" t="s">
        <v>48</v>
      </c>
      <c r="O7971" t="s">
        <v>48</v>
      </c>
      <c r="P7971" t="s">
        <v>70</v>
      </c>
      <c r="Q7971" t="s">
        <v>93</v>
      </c>
      <c r="R7971" s="6">
        <f>_xlfn.XLOOKUP(CleanedData[[#This Row],[Product]],'02_Lookup_Tables'!$A$2:$A$126,'02_Lookup_Tables'!$B$2:$B$126)</f>
        <v>6698.54</v>
      </c>
      <c r="S7971" t="str">
        <f>VLOOKUP(CleanedData[[#This Row],[Product]],'02_Lookup_Tables'!$H$2:$I$126,2,FALSE)</f>
        <v>Electronics</v>
      </c>
      <c r="T7971" t="str">
        <f>VLOOKUP(CleanedData[[#This Row],[Province]],'02_Lookup_Tables'!$D$2:$E$10,2, FALSE)</f>
        <v>Central Region</v>
      </c>
      <c r="U7971" t="str" cm="1">
        <f t="array" ref="U7971">_xlfn.IFS(CleanedData[[#This Row],[Purchase Amount]]&lt;500,"Low",
CleanedData[[#This Row],[Purchase Amount]]&lt;5000,"Medium",
TRUE,"High")</f>
        <v>High</v>
      </c>
      <c r="V7971" t="str">
        <f>TEXT(CleanedData[[#This Row],[Date]],"mmmm")</f>
        <v>February</v>
      </c>
      <c r="W7971" t="str">
        <f>"Q"&amp;ROUNDUP(MONTH(CleanedData[[#This Row],[Date]])/3,0)</f>
        <v>Q1</v>
      </c>
      <c r="X7971" t="str">
        <f>IF(CleanedData[[#This Row],[Purchase Amount]]&gt;=5000,"Yes","No")</f>
        <v>Yes</v>
      </c>
      <c r="Y7971">
        <f>IF(CleanedData[[#This Row],[Recommend]]="Yes",1,0)</f>
        <v>1</v>
      </c>
      <c r="Z7971" s="6">
        <f>CleanedData[[#This Row],[Purchase Amount]]*0.15</f>
        <v>1004.7809999999999</v>
      </c>
      <c r="AA7971" s="6">
        <f>CleanedData[[#This Row],[Purchase Amount]]*1.15</f>
        <v>7703.320999999999</v>
      </c>
    </row>
    <row r="7972" spans="1:27" x14ac:dyDescent="0.3">
      <c r="A7972">
        <v>9627</v>
      </c>
      <c r="B7972" t="s">
        <v>8197</v>
      </c>
      <c r="C7972" s="1">
        <v>45731</v>
      </c>
      <c r="D7972">
        <v>64</v>
      </c>
      <c r="E7972" t="s">
        <v>60</v>
      </c>
      <c r="F7972" t="s">
        <v>77</v>
      </c>
      <c r="G7972" t="s">
        <v>372</v>
      </c>
      <c r="H7972">
        <v>1</v>
      </c>
      <c r="I7972" t="s">
        <v>42</v>
      </c>
      <c r="J7972" t="s">
        <v>54</v>
      </c>
      <c r="K7972" t="s">
        <v>44</v>
      </c>
      <c r="L7972" t="s">
        <v>42</v>
      </c>
      <c r="M7972" t="s">
        <v>236</v>
      </c>
      <c r="N7972" t="s">
        <v>80</v>
      </c>
      <c r="O7972" t="s">
        <v>89</v>
      </c>
      <c r="P7972" t="s">
        <v>49</v>
      </c>
      <c r="Q7972" t="s">
        <v>50</v>
      </c>
      <c r="R7972" s="6">
        <f>_xlfn.XLOOKUP(CleanedData[[#This Row],[Product]],'02_Lookup_Tables'!$A$2:$A$126,'02_Lookup_Tables'!$B$2:$B$126)</f>
        <v>944.78</v>
      </c>
      <c r="S7972" t="str">
        <f>VLOOKUP(CleanedData[[#This Row],[Product]],'02_Lookup_Tables'!$H$2:$I$126,2,FALSE)</f>
        <v>Electronics</v>
      </c>
      <c r="T7972" t="str">
        <f>VLOOKUP(CleanedData[[#This Row],[Province]],'02_Lookup_Tables'!$D$2:$E$10,2, FALSE)</f>
        <v>Central Region</v>
      </c>
      <c r="U7972" t="str" cm="1">
        <f t="array" ref="U7972">_xlfn.IFS(CleanedData[[#This Row],[Purchase Amount]]&lt;500,"Low",
CleanedData[[#This Row],[Purchase Amount]]&lt;5000,"Medium",
TRUE,"High")</f>
        <v>Medium</v>
      </c>
      <c r="V7972" t="str">
        <f>TEXT(CleanedData[[#This Row],[Date]],"mmmm")</f>
        <v>March</v>
      </c>
      <c r="W7972" t="str">
        <f>"Q"&amp;ROUNDUP(MONTH(CleanedData[[#This Row],[Date]])/3,0)</f>
        <v>Q1</v>
      </c>
      <c r="X7972" t="str">
        <f>IF(CleanedData[[#This Row],[Purchase Amount]]&gt;=5000,"Yes","No")</f>
        <v>No</v>
      </c>
      <c r="Y7972">
        <f>IF(CleanedData[[#This Row],[Recommend]]="Yes",1,0)</f>
        <v>0</v>
      </c>
      <c r="Z7972" s="6">
        <f>CleanedData[[#This Row],[Purchase Amount]]*0.15</f>
        <v>141.71699999999998</v>
      </c>
      <c r="AA7972" s="6">
        <f>CleanedData[[#This Row],[Purchase Amount]]*1.15</f>
        <v>1086.4969999999998</v>
      </c>
    </row>
    <row r="7973" spans="1:27" x14ac:dyDescent="0.3">
      <c r="A7973">
        <v>9628</v>
      </c>
      <c r="B7973" t="s">
        <v>8198</v>
      </c>
      <c r="C7973" s="1">
        <v>45696</v>
      </c>
      <c r="D7973">
        <v>76</v>
      </c>
      <c r="E7973" t="s">
        <v>60</v>
      </c>
      <c r="F7973" t="s">
        <v>77</v>
      </c>
      <c r="G7973" t="s">
        <v>160</v>
      </c>
      <c r="H7973">
        <v>4</v>
      </c>
      <c r="I7973" t="s">
        <v>45</v>
      </c>
      <c r="J7973" t="s">
        <v>43</v>
      </c>
      <c r="K7973" t="s">
        <v>44</v>
      </c>
      <c r="L7973" t="s">
        <v>42</v>
      </c>
      <c r="N7973" t="s">
        <v>96</v>
      </c>
      <c r="O7973" t="s">
        <v>134</v>
      </c>
      <c r="P7973" t="s">
        <v>8646</v>
      </c>
      <c r="Q7973" t="s">
        <v>97</v>
      </c>
      <c r="R7973" s="6">
        <f>_xlfn.XLOOKUP(CleanedData[[#This Row],[Product]],'02_Lookup_Tables'!$A$2:$A$126,'02_Lookup_Tables'!$B$2:$B$126)</f>
        <v>294.33</v>
      </c>
      <c r="S7973" t="str">
        <f>VLOOKUP(CleanedData[[#This Row],[Product]],'02_Lookup_Tables'!$H$2:$I$126,2,FALSE)</f>
        <v>Toys &amp; Games</v>
      </c>
      <c r="T7973" t="str">
        <f>VLOOKUP(CleanedData[[#This Row],[Province]],'02_Lookup_Tables'!$D$2:$E$10,2, FALSE)</f>
        <v>Central Region</v>
      </c>
      <c r="U7973" t="str" cm="1">
        <f t="array" ref="U7973">_xlfn.IFS(CleanedData[[#This Row],[Purchase Amount]]&lt;500,"Low",
CleanedData[[#This Row],[Purchase Amount]]&lt;5000,"Medium",
TRUE,"High")</f>
        <v>Low</v>
      </c>
      <c r="V7973" t="str">
        <f>TEXT(CleanedData[[#This Row],[Date]],"mmmm")</f>
        <v>February</v>
      </c>
      <c r="W7973" t="str">
        <f>"Q"&amp;ROUNDUP(MONTH(CleanedData[[#This Row],[Date]])/3,0)</f>
        <v>Q1</v>
      </c>
      <c r="X7973" t="str">
        <f>IF(CleanedData[[#This Row],[Purchase Amount]]&gt;=5000,"Yes","No")</f>
        <v>No</v>
      </c>
      <c r="Y7973">
        <f>IF(CleanedData[[#This Row],[Recommend]]="Yes",1,0)</f>
        <v>1</v>
      </c>
      <c r="Z7973" s="6">
        <f>CleanedData[[#This Row],[Purchase Amount]]*0.15</f>
        <v>44.149499999999996</v>
      </c>
      <c r="AA7973" s="6">
        <f>CleanedData[[#This Row],[Purchase Amount]]*1.15</f>
        <v>338.47949999999997</v>
      </c>
    </row>
    <row r="7974" spans="1:27" x14ac:dyDescent="0.3">
      <c r="A7974">
        <v>9629</v>
      </c>
      <c r="B7974" t="s">
        <v>8199</v>
      </c>
      <c r="C7974" s="1">
        <v>45489</v>
      </c>
      <c r="D7974">
        <v>19</v>
      </c>
      <c r="E7974" t="s">
        <v>39</v>
      </c>
      <c r="F7974" t="s">
        <v>125</v>
      </c>
      <c r="G7974" t="s">
        <v>636</v>
      </c>
      <c r="H7974">
        <v>3</v>
      </c>
      <c r="I7974" t="s">
        <v>45</v>
      </c>
      <c r="J7974" t="s">
        <v>74</v>
      </c>
      <c r="K7974" t="s">
        <v>44</v>
      </c>
      <c r="L7974" t="s">
        <v>45</v>
      </c>
      <c r="M7974" t="s">
        <v>112</v>
      </c>
      <c r="N7974" t="s">
        <v>48</v>
      </c>
      <c r="O7974" t="s">
        <v>48</v>
      </c>
      <c r="P7974" t="s">
        <v>70</v>
      </c>
      <c r="Q7974" t="s">
        <v>66</v>
      </c>
      <c r="R7974" s="6">
        <f>_xlfn.XLOOKUP(CleanedData[[#This Row],[Product]],'02_Lookup_Tables'!$A$2:$A$126,'02_Lookup_Tables'!$B$2:$B$126)</f>
        <v>6581.78</v>
      </c>
      <c r="S7974" t="str">
        <f>VLOOKUP(CleanedData[[#This Row],[Product]],'02_Lookup_Tables'!$H$2:$I$126,2,FALSE)</f>
        <v>Electronics</v>
      </c>
      <c r="T7974" t="str">
        <f>VLOOKUP(CleanedData[[#This Row],[Province]],'02_Lookup_Tables'!$D$2:$E$10,2, FALSE)</f>
        <v>Western Region</v>
      </c>
      <c r="U7974" t="str" cm="1">
        <f t="array" ref="U7974">_xlfn.IFS(CleanedData[[#This Row],[Purchase Amount]]&lt;500,"Low",
CleanedData[[#This Row],[Purchase Amount]]&lt;5000,"Medium",
TRUE,"High")</f>
        <v>High</v>
      </c>
      <c r="V7974" t="str">
        <f>TEXT(CleanedData[[#This Row],[Date]],"mmmm")</f>
        <v>July</v>
      </c>
      <c r="W7974" t="str">
        <f>"Q"&amp;ROUNDUP(MONTH(CleanedData[[#This Row],[Date]])/3,0)</f>
        <v>Q3</v>
      </c>
      <c r="X7974" t="str">
        <f>IF(CleanedData[[#This Row],[Purchase Amount]]&gt;=5000,"Yes","No")</f>
        <v>Yes</v>
      </c>
      <c r="Y7974">
        <f>IF(CleanedData[[#This Row],[Recommend]]="Yes",1,0)</f>
        <v>1</v>
      </c>
      <c r="Z7974" s="6">
        <f>CleanedData[[#This Row],[Purchase Amount]]*0.15</f>
        <v>987.26699999999994</v>
      </c>
      <c r="AA7974" s="6">
        <f>CleanedData[[#This Row],[Purchase Amount]]*1.15</f>
        <v>7569.0469999999996</v>
      </c>
    </row>
    <row r="7975" spans="1:27" x14ac:dyDescent="0.3">
      <c r="A7975">
        <v>9631</v>
      </c>
      <c r="B7975" t="s">
        <v>8200</v>
      </c>
      <c r="C7975" s="1">
        <v>45297</v>
      </c>
      <c r="D7975">
        <v>78</v>
      </c>
      <c r="E7975" t="s">
        <v>52</v>
      </c>
      <c r="F7975" t="s">
        <v>72</v>
      </c>
      <c r="G7975" t="s">
        <v>271</v>
      </c>
      <c r="H7975">
        <v>4</v>
      </c>
      <c r="I7975" t="s">
        <v>42</v>
      </c>
      <c r="J7975" t="s">
        <v>54</v>
      </c>
      <c r="K7975" t="s">
        <v>44</v>
      </c>
      <c r="L7975" t="s">
        <v>45</v>
      </c>
      <c r="N7975" t="s">
        <v>96</v>
      </c>
      <c r="O7975" t="s">
        <v>134</v>
      </c>
      <c r="P7975" t="s">
        <v>8646</v>
      </c>
      <c r="Q7975" t="s">
        <v>97</v>
      </c>
      <c r="R7975" s="6">
        <f>_xlfn.XLOOKUP(CleanedData[[#This Row],[Product]],'02_Lookup_Tables'!$A$2:$A$126,'02_Lookup_Tables'!$B$2:$B$126)</f>
        <v>119.63</v>
      </c>
      <c r="S7975" t="str">
        <f>VLOOKUP(CleanedData[[#This Row],[Product]],'02_Lookup_Tables'!$H$2:$I$126,2,FALSE)</f>
        <v>Food</v>
      </c>
      <c r="T7975" t="str">
        <f>VLOOKUP(CleanedData[[#This Row],[Province]],'02_Lookup_Tables'!$D$2:$E$10,2, FALSE)</f>
        <v>Central Region</v>
      </c>
      <c r="U7975" t="str" cm="1">
        <f t="array" ref="U7975">_xlfn.IFS(CleanedData[[#This Row],[Purchase Amount]]&lt;500,"Low",
CleanedData[[#This Row],[Purchase Amount]]&lt;5000,"Medium",
TRUE,"High")</f>
        <v>Low</v>
      </c>
      <c r="V7975" t="str">
        <f>TEXT(CleanedData[[#This Row],[Date]],"mmmm")</f>
        <v>January</v>
      </c>
      <c r="W7975" t="str">
        <f>"Q"&amp;ROUNDUP(MONTH(CleanedData[[#This Row],[Date]])/3,0)</f>
        <v>Q1</v>
      </c>
      <c r="X7975" t="str">
        <f>IF(CleanedData[[#This Row],[Purchase Amount]]&gt;=5000,"Yes","No")</f>
        <v>No</v>
      </c>
      <c r="Y7975">
        <f>IF(CleanedData[[#This Row],[Recommend]]="Yes",1,0)</f>
        <v>0</v>
      </c>
      <c r="Z7975" s="6">
        <f>CleanedData[[#This Row],[Purchase Amount]]*0.15</f>
        <v>17.944499999999998</v>
      </c>
      <c r="AA7975" s="6">
        <f>CleanedData[[#This Row],[Purchase Amount]]*1.15</f>
        <v>137.57449999999997</v>
      </c>
    </row>
    <row r="7976" spans="1:27" x14ac:dyDescent="0.3">
      <c r="A7976">
        <v>9632</v>
      </c>
      <c r="B7976" t="s">
        <v>8201</v>
      </c>
      <c r="C7976" s="1">
        <v>45808</v>
      </c>
      <c r="D7976">
        <v>36</v>
      </c>
      <c r="E7976" t="s">
        <v>52</v>
      </c>
      <c r="F7976" t="s">
        <v>130</v>
      </c>
      <c r="G7976" t="s">
        <v>118</v>
      </c>
      <c r="H7976">
        <v>1</v>
      </c>
      <c r="I7976" t="s">
        <v>42</v>
      </c>
      <c r="J7976" t="s">
        <v>69</v>
      </c>
      <c r="K7976" t="s">
        <v>55</v>
      </c>
      <c r="L7976" t="s">
        <v>42</v>
      </c>
      <c r="M7976" t="s">
        <v>175</v>
      </c>
      <c r="N7976" t="s">
        <v>80</v>
      </c>
      <c r="O7976" t="s">
        <v>89</v>
      </c>
      <c r="P7976" t="s">
        <v>49</v>
      </c>
      <c r="Q7976" t="s">
        <v>81</v>
      </c>
      <c r="R7976" s="6">
        <f>_xlfn.XLOOKUP(CleanedData[[#This Row],[Product]],'02_Lookup_Tables'!$A$2:$A$126,'02_Lookup_Tables'!$B$2:$B$126)</f>
        <v>368.99</v>
      </c>
      <c r="S7976" t="str">
        <f>VLOOKUP(CleanedData[[#This Row],[Product]],'02_Lookup_Tables'!$H$2:$I$126,2,FALSE)</f>
        <v>Accessories</v>
      </c>
      <c r="T7976" t="str">
        <f>VLOOKUP(CleanedData[[#This Row],[Province]],'02_Lookup_Tables'!$D$2:$E$10,2, FALSE)</f>
        <v>Eastern Region</v>
      </c>
      <c r="U7976" t="str" cm="1">
        <f t="array" ref="U7976">_xlfn.IFS(CleanedData[[#This Row],[Purchase Amount]]&lt;500,"Low",
CleanedData[[#This Row],[Purchase Amount]]&lt;5000,"Medium",
TRUE,"High")</f>
        <v>Low</v>
      </c>
      <c r="V7976" t="str">
        <f>TEXT(CleanedData[[#This Row],[Date]],"mmmm")</f>
        <v>May</v>
      </c>
      <c r="W7976" t="str">
        <f>"Q"&amp;ROUNDUP(MONTH(CleanedData[[#This Row],[Date]])/3,0)</f>
        <v>Q2</v>
      </c>
      <c r="X7976" t="str">
        <f>IF(CleanedData[[#This Row],[Purchase Amount]]&gt;=5000,"Yes","No")</f>
        <v>No</v>
      </c>
      <c r="Y7976">
        <f>IF(CleanedData[[#This Row],[Recommend]]="Yes",1,0)</f>
        <v>0</v>
      </c>
      <c r="Z7976" s="6">
        <f>CleanedData[[#This Row],[Purchase Amount]]*0.15</f>
        <v>55.348500000000001</v>
      </c>
      <c r="AA7976" s="6">
        <f>CleanedData[[#This Row],[Purchase Amount]]*1.15</f>
        <v>424.33849999999995</v>
      </c>
    </row>
    <row r="7977" spans="1:27" x14ac:dyDescent="0.3">
      <c r="A7977">
        <v>9633</v>
      </c>
      <c r="B7977" t="s">
        <v>8202</v>
      </c>
      <c r="C7977" s="1">
        <v>45457</v>
      </c>
      <c r="D7977">
        <v>76</v>
      </c>
      <c r="E7977" t="s">
        <v>52</v>
      </c>
      <c r="F7977" t="s">
        <v>130</v>
      </c>
      <c r="G7977" t="s">
        <v>118</v>
      </c>
      <c r="H7977">
        <v>1</v>
      </c>
      <c r="I7977" t="s">
        <v>45</v>
      </c>
      <c r="J7977" t="s">
        <v>63</v>
      </c>
      <c r="K7977" t="s">
        <v>55</v>
      </c>
      <c r="L7977" t="s">
        <v>42</v>
      </c>
      <c r="M7977" t="s">
        <v>100</v>
      </c>
      <c r="N7977" t="s">
        <v>80</v>
      </c>
      <c r="O7977" t="s">
        <v>48</v>
      </c>
      <c r="P7977" t="s">
        <v>49</v>
      </c>
      <c r="Q7977" t="s">
        <v>97</v>
      </c>
      <c r="R7977" s="6">
        <f>_xlfn.XLOOKUP(CleanedData[[#This Row],[Product]],'02_Lookup_Tables'!$A$2:$A$126,'02_Lookup_Tables'!$B$2:$B$126)</f>
        <v>368.99</v>
      </c>
      <c r="S7977" t="str">
        <f>VLOOKUP(CleanedData[[#This Row],[Product]],'02_Lookup_Tables'!$H$2:$I$126,2,FALSE)</f>
        <v>Accessories</v>
      </c>
      <c r="T7977" t="str">
        <f>VLOOKUP(CleanedData[[#This Row],[Province]],'02_Lookup_Tables'!$D$2:$E$10,2, FALSE)</f>
        <v>Eastern Region</v>
      </c>
      <c r="U7977" t="str" cm="1">
        <f t="array" ref="U7977">_xlfn.IFS(CleanedData[[#This Row],[Purchase Amount]]&lt;500,"Low",
CleanedData[[#This Row],[Purchase Amount]]&lt;5000,"Medium",
TRUE,"High")</f>
        <v>Low</v>
      </c>
      <c r="V7977" t="str">
        <f>TEXT(CleanedData[[#This Row],[Date]],"mmmm")</f>
        <v>June</v>
      </c>
      <c r="W7977" t="str">
        <f>"Q"&amp;ROUNDUP(MONTH(CleanedData[[#This Row],[Date]])/3,0)</f>
        <v>Q2</v>
      </c>
      <c r="X7977" t="str">
        <f>IF(CleanedData[[#This Row],[Purchase Amount]]&gt;=5000,"Yes","No")</f>
        <v>No</v>
      </c>
      <c r="Y7977">
        <f>IF(CleanedData[[#This Row],[Recommend]]="Yes",1,0)</f>
        <v>1</v>
      </c>
      <c r="Z7977" s="6">
        <f>CleanedData[[#This Row],[Purchase Amount]]*0.15</f>
        <v>55.348500000000001</v>
      </c>
      <c r="AA7977" s="6">
        <f>CleanedData[[#This Row],[Purchase Amount]]*1.15</f>
        <v>424.33849999999995</v>
      </c>
    </row>
    <row r="7978" spans="1:27" x14ac:dyDescent="0.3">
      <c r="A7978">
        <v>9634</v>
      </c>
      <c r="B7978" t="s">
        <v>8203</v>
      </c>
      <c r="C7978" s="1">
        <v>45863</v>
      </c>
      <c r="D7978">
        <v>44</v>
      </c>
      <c r="E7978" t="s">
        <v>52</v>
      </c>
      <c r="F7978" t="s">
        <v>40</v>
      </c>
      <c r="G7978" t="s">
        <v>307</v>
      </c>
      <c r="H7978">
        <v>3</v>
      </c>
      <c r="I7978" t="s">
        <v>45</v>
      </c>
      <c r="J7978" t="s">
        <v>54</v>
      </c>
      <c r="K7978" t="s">
        <v>64</v>
      </c>
      <c r="L7978" t="s">
        <v>42</v>
      </c>
      <c r="M7978" t="s">
        <v>46</v>
      </c>
      <c r="N7978" t="s">
        <v>48</v>
      </c>
      <c r="O7978" t="s">
        <v>89</v>
      </c>
      <c r="P7978" t="s">
        <v>49</v>
      </c>
      <c r="Q7978" t="s">
        <v>81</v>
      </c>
      <c r="R7978" s="6">
        <f>_xlfn.XLOOKUP(CleanedData[[#This Row],[Product]],'02_Lookup_Tables'!$A$2:$A$126,'02_Lookup_Tables'!$B$2:$B$126)</f>
        <v>824.74</v>
      </c>
      <c r="S7978" t="str">
        <f>VLOOKUP(CleanedData[[#This Row],[Product]],'02_Lookup_Tables'!$H$2:$I$126,2,FALSE)</f>
        <v>Apparel</v>
      </c>
      <c r="T7978" t="str">
        <f>VLOOKUP(CleanedData[[#This Row],[Province]],'02_Lookup_Tables'!$D$2:$E$10,2, FALSE)</f>
        <v>Northern Region</v>
      </c>
      <c r="U7978" t="str" cm="1">
        <f t="array" ref="U7978">_xlfn.IFS(CleanedData[[#This Row],[Purchase Amount]]&lt;500,"Low",
CleanedData[[#This Row],[Purchase Amount]]&lt;5000,"Medium",
TRUE,"High")</f>
        <v>Medium</v>
      </c>
      <c r="V7978" t="str">
        <f>TEXT(CleanedData[[#This Row],[Date]],"mmmm")</f>
        <v>July</v>
      </c>
      <c r="W7978" t="str">
        <f>"Q"&amp;ROUNDUP(MONTH(CleanedData[[#This Row],[Date]])/3,0)</f>
        <v>Q3</v>
      </c>
      <c r="X7978" t="str">
        <f>IF(CleanedData[[#This Row],[Purchase Amount]]&gt;=5000,"Yes","No")</f>
        <v>No</v>
      </c>
      <c r="Y7978">
        <f>IF(CleanedData[[#This Row],[Recommend]]="Yes",1,0)</f>
        <v>1</v>
      </c>
      <c r="Z7978" s="6">
        <f>CleanedData[[#This Row],[Purchase Amount]]*0.15</f>
        <v>123.711</v>
      </c>
      <c r="AA7978" s="6">
        <f>CleanedData[[#This Row],[Purchase Amount]]*1.15</f>
        <v>948.45099999999991</v>
      </c>
    </row>
    <row r="7979" spans="1:27" x14ac:dyDescent="0.3">
      <c r="A7979">
        <v>9635</v>
      </c>
      <c r="B7979" t="s">
        <v>8204</v>
      </c>
      <c r="C7979" s="1">
        <v>45407</v>
      </c>
      <c r="D7979">
        <v>45</v>
      </c>
      <c r="E7979" t="s">
        <v>39</v>
      </c>
      <c r="F7979" t="s">
        <v>61</v>
      </c>
      <c r="G7979" t="s">
        <v>976</v>
      </c>
      <c r="H7979">
        <v>5</v>
      </c>
      <c r="I7979" t="s">
        <v>42</v>
      </c>
      <c r="J7979" t="s">
        <v>63</v>
      </c>
      <c r="K7979" t="s">
        <v>64</v>
      </c>
      <c r="L7979" t="s">
        <v>45</v>
      </c>
      <c r="M7979" t="s">
        <v>56</v>
      </c>
      <c r="N7979" t="s">
        <v>57</v>
      </c>
      <c r="O7979" t="s">
        <v>148</v>
      </c>
      <c r="P7979" t="s">
        <v>49</v>
      </c>
      <c r="Q7979" t="s">
        <v>93</v>
      </c>
      <c r="R7979" s="6">
        <f>_xlfn.XLOOKUP(CleanedData[[#This Row],[Product]],'02_Lookup_Tables'!$A$2:$A$126,'02_Lookup_Tables'!$B$2:$B$126)</f>
        <v>412.16</v>
      </c>
      <c r="S7979" t="str">
        <f>VLOOKUP(CleanedData[[#This Row],[Product]],'02_Lookup_Tables'!$H$2:$I$126,2,FALSE)</f>
        <v>Apparel</v>
      </c>
      <c r="T7979" t="str">
        <f>VLOOKUP(CleanedData[[#This Row],[Province]],'02_Lookup_Tables'!$D$2:$E$10,2, FALSE)</f>
        <v>Southern Region</v>
      </c>
      <c r="U7979" t="str" cm="1">
        <f t="array" ref="U7979">_xlfn.IFS(CleanedData[[#This Row],[Purchase Amount]]&lt;500,"Low",
CleanedData[[#This Row],[Purchase Amount]]&lt;5000,"Medium",
TRUE,"High")</f>
        <v>Low</v>
      </c>
      <c r="V7979" t="str">
        <f>TEXT(CleanedData[[#This Row],[Date]],"mmmm")</f>
        <v>April</v>
      </c>
      <c r="W7979" t="str">
        <f>"Q"&amp;ROUNDUP(MONTH(CleanedData[[#This Row],[Date]])/3,0)</f>
        <v>Q2</v>
      </c>
      <c r="X7979" t="str">
        <f>IF(CleanedData[[#This Row],[Purchase Amount]]&gt;=5000,"Yes","No")</f>
        <v>No</v>
      </c>
      <c r="Y7979">
        <f>IF(CleanedData[[#This Row],[Recommend]]="Yes",1,0)</f>
        <v>0</v>
      </c>
      <c r="Z7979" s="6">
        <f>CleanedData[[#This Row],[Purchase Amount]]*0.15</f>
        <v>61.823999999999998</v>
      </c>
      <c r="AA7979" s="6">
        <f>CleanedData[[#This Row],[Purchase Amount]]*1.15</f>
        <v>473.98399999999998</v>
      </c>
    </row>
    <row r="7980" spans="1:27" x14ac:dyDescent="0.3">
      <c r="A7980">
        <v>9636</v>
      </c>
      <c r="B7980" t="s">
        <v>8205</v>
      </c>
      <c r="C7980" s="1">
        <v>45344</v>
      </c>
      <c r="D7980">
        <v>26</v>
      </c>
      <c r="E7980" t="s">
        <v>39</v>
      </c>
      <c r="F7980" t="s">
        <v>77</v>
      </c>
      <c r="G7980" t="s">
        <v>160</v>
      </c>
      <c r="H7980">
        <v>1</v>
      </c>
      <c r="I7980" t="s">
        <v>42</v>
      </c>
      <c r="J7980" t="s">
        <v>54</v>
      </c>
      <c r="K7980" t="s">
        <v>44</v>
      </c>
      <c r="L7980" t="s">
        <v>45</v>
      </c>
      <c r="M7980" t="s">
        <v>106</v>
      </c>
      <c r="N7980" t="s">
        <v>80</v>
      </c>
      <c r="O7980" t="s">
        <v>148</v>
      </c>
      <c r="P7980" t="s">
        <v>70</v>
      </c>
      <c r="Q7980" t="s">
        <v>58</v>
      </c>
      <c r="R7980" s="6">
        <f>_xlfn.XLOOKUP(CleanedData[[#This Row],[Product]],'02_Lookup_Tables'!$A$2:$A$126,'02_Lookup_Tables'!$B$2:$B$126)</f>
        <v>294.33</v>
      </c>
      <c r="S7980" t="str">
        <f>VLOOKUP(CleanedData[[#This Row],[Product]],'02_Lookup_Tables'!$H$2:$I$126,2,FALSE)</f>
        <v>Toys &amp; Games</v>
      </c>
      <c r="T7980" t="str">
        <f>VLOOKUP(CleanedData[[#This Row],[Province]],'02_Lookup_Tables'!$D$2:$E$10,2, FALSE)</f>
        <v>Central Region</v>
      </c>
      <c r="U7980" t="str" cm="1">
        <f t="array" ref="U7980">_xlfn.IFS(CleanedData[[#This Row],[Purchase Amount]]&lt;500,"Low",
CleanedData[[#This Row],[Purchase Amount]]&lt;5000,"Medium",
TRUE,"High")</f>
        <v>Low</v>
      </c>
      <c r="V7980" t="str">
        <f>TEXT(CleanedData[[#This Row],[Date]],"mmmm")</f>
        <v>February</v>
      </c>
      <c r="W7980" t="str">
        <f>"Q"&amp;ROUNDUP(MONTH(CleanedData[[#This Row],[Date]])/3,0)</f>
        <v>Q1</v>
      </c>
      <c r="X7980" t="str">
        <f>IF(CleanedData[[#This Row],[Purchase Amount]]&gt;=5000,"Yes","No")</f>
        <v>No</v>
      </c>
      <c r="Y7980">
        <f>IF(CleanedData[[#This Row],[Recommend]]="Yes",1,0)</f>
        <v>0</v>
      </c>
      <c r="Z7980" s="6">
        <f>CleanedData[[#This Row],[Purchase Amount]]*0.15</f>
        <v>44.149499999999996</v>
      </c>
      <c r="AA7980" s="6">
        <f>CleanedData[[#This Row],[Purchase Amount]]*1.15</f>
        <v>338.47949999999997</v>
      </c>
    </row>
    <row r="7981" spans="1:27" x14ac:dyDescent="0.3">
      <c r="A7981">
        <v>9637</v>
      </c>
      <c r="B7981" t="s">
        <v>8206</v>
      </c>
      <c r="C7981" s="1">
        <v>45978</v>
      </c>
      <c r="D7981">
        <v>51</v>
      </c>
      <c r="E7981" t="s">
        <v>60</v>
      </c>
      <c r="F7981" t="s">
        <v>130</v>
      </c>
      <c r="G7981" t="s">
        <v>87</v>
      </c>
      <c r="H7981">
        <v>4</v>
      </c>
      <c r="I7981" t="s">
        <v>42</v>
      </c>
      <c r="J7981" t="s">
        <v>74</v>
      </c>
      <c r="K7981" t="s">
        <v>55</v>
      </c>
      <c r="L7981" t="s">
        <v>42</v>
      </c>
      <c r="N7981" t="s">
        <v>96</v>
      </c>
      <c r="O7981" t="s">
        <v>134</v>
      </c>
      <c r="P7981" t="s">
        <v>8646</v>
      </c>
      <c r="Q7981" t="s">
        <v>93</v>
      </c>
      <c r="R7981" s="6">
        <f>_xlfn.XLOOKUP(CleanedData[[#This Row],[Product]],'02_Lookup_Tables'!$A$2:$A$126,'02_Lookup_Tables'!$B$2:$B$126)</f>
        <v>409.06</v>
      </c>
      <c r="S7981" t="str">
        <f>VLOOKUP(CleanedData[[#This Row],[Product]],'02_Lookup_Tables'!$H$2:$I$126,2,FALSE)</f>
        <v>Home Devices</v>
      </c>
      <c r="T7981" t="str">
        <f>VLOOKUP(CleanedData[[#This Row],[Province]],'02_Lookup_Tables'!$D$2:$E$10,2, FALSE)</f>
        <v>Eastern Region</v>
      </c>
      <c r="U7981" t="str" cm="1">
        <f t="array" ref="U7981">_xlfn.IFS(CleanedData[[#This Row],[Purchase Amount]]&lt;500,"Low",
CleanedData[[#This Row],[Purchase Amount]]&lt;5000,"Medium",
TRUE,"High")</f>
        <v>Low</v>
      </c>
      <c r="V7981" t="str">
        <f>TEXT(CleanedData[[#This Row],[Date]],"mmmm")</f>
        <v>November</v>
      </c>
      <c r="W7981" t="str">
        <f>"Q"&amp;ROUNDUP(MONTH(CleanedData[[#This Row],[Date]])/3,0)</f>
        <v>Q4</v>
      </c>
      <c r="X7981" t="str">
        <f>IF(CleanedData[[#This Row],[Purchase Amount]]&gt;=5000,"Yes","No")</f>
        <v>No</v>
      </c>
      <c r="Y7981">
        <f>IF(CleanedData[[#This Row],[Recommend]]="Yes",1,0)</f>
        <v>0</v>
      </c>
      <c r="Z7981" s="6">
        <f>CleanedData[[#This Row],[Purchase Amount]]*0.15</f>
        <v>61.358999999999995</v>
      </c>
      <c r="AA7981" s="6">
        <f>CleanedData[[#This Row],[Purchase Amount]]*1.15</f>
        <v>470.41899999999998</v>
      </c>
    </row>
    <row r="7982" spans="1:27" x14ac:dyDescent="0.3">
      <c r="A7982">
        <v>9638</v>
      </c>
      <c r="B7982" t="s">
        <v>8207</v>
      </c>
      <c r="C7982" s="1">
        <v>45430</v>
      </c>
      <c r="D7982">
        <v>69</v>
      </c>
      <c r="E7982" t="s">
        <v>60</v>
      </c>
      <c r="F7982" t="s">
        <v>130</v>
      </c>
      <c r="G7982" t="s">
        <v>303</v>
      </c>
      <c r="H7982">
        <v>3</v>
      </c>
      <c r="I7982" t="s">
        <v>45</v>
      </c>
      <c r="J7982" t="s">
        <v>43</v>
      </c>
      <c r="K7982" t="s">
        <v>55</v>
      </c>
      <c r="L7982" t="s">
        <v>45</v>
      </c>
      <c r="M7982" t="s">
        <v>180</v>
      </c>
      <c r="N7982" t="s">
        <v>48</v>
      </c>
      <c r="O7982" t="s">
        <v>89</v>
      </c>
      <c r="P7982" t="s">
        <v>49</v>
      </c>
      <c r="Q7982" t="s">
        <v>97</v>
      </c>
      <c r="R7982" s="6">
        <f>_xlfn.XLOOKUP(CleanedData[[#This Row],[Product]],'02_Lookup_Tables'!$A$2:$A$126,'02_Lookup_Tables'!$B$2:$B$126)</f>
        <v>4841.7700000000004</v>
      </c>
      <c r="S7982" t="str">
        <f>VLOOKUP(CleanedData[[#This Row],[Product]],'02_Lookup_Tables'!$H$2:$I$126,2,FALSE)</f>
        <v>Home &amp; Living</v>
      </c>
      <c r="T7982" t="str">
        <f>VLOOKUP(CleanedData[[#This Row],[Province]],'02_Lookup_Tables'!$D$2:$E$10,2, FALSE)</f>
        <v>Eastern Region</v>
      </c>
      <c r="U7982" t="str" cm="1">
        <f t="array" ref="U7982">_xlfn.IFS(CleanedData[[#This Row],[Purchase Amount]]&lt;500,"Low",
CleanedData[[#This Row],[Purchase Amount]]&lt;5000,"Medium",
TRUE,"High")</f>
        <v>Medium</v>
      </c>
      <c r="V7982" t="str">
        <f>TEXT(CleanedData[[#This Row],[Date]],"mmmm")</f>
        <v>May</v>
      </c>
      <c r="W7982" t="str">
        <f>"Q"&amp;ROUNDUP(MONTH(CleanedData[[#This Row],[Date]])/3,0)</f>
        <v>Q2</v>
      </c>
      <c r="X7982" t="str">
        <f>IF(CleanedData[[#This Row],[Purchase Amount]]&gt;=5000,"Yes","No")</f>
        <v>No</v>
      </c>
      <c r="Y7982">
        <f>IF(CleanedData[[#This Row],[Recommend]]="Yes",1,0)</f>
        <v>1</v>
      </c>
      <c r="Z7982" s="6">
        <f>CleanedData[[#This Row],[Purchase Amount]]*0.15</f>
        <v>726.26550000000009</v>
      </c>
      <c r="AA7982" s="6">
        <f>CleanedData[[#This Row],[Purchase Amount]]*1.15</f>
        <v>5568.0355</v>
      </c>
    </row>
    <row r="7983" spans="1:27" x14ac:dyDescent="0.3">
      <c r="A7983">
        <v>9639</v>
      </c>
      <c r="B7983" t="s">
        <v>8208</v>
      </c>
      <c r="C7983" s="1">
        <v>45464</v>
      </c>
      <c r="D7983">
        <v>58</v>
      </c>
      <c r="E7983" t="s">
        <v>60</v>
      </c>
      <c r="F7983" t="s">
        <v>61</v>
      </c>
      <c r="G7983" t="s">
        <v>419</v>
      </c>
      <c r="H7983">
        <v>3</v>
      </c>
      <c r="I7983" t="s">
        <v>42</v>
      </c>
      <c r="J7983" t="s">
        <v>69</v>
      </c>
      <c r="K7983" t="s">
        <v>55</v>
      </c>
      <c r="L7983" t="s">
        <v>42</v>
      </c>
      <c r="M7983" t="s">
        <v>231</v>
      </c>
      <c r="N7983" t="s">
        <v>48</v>
      </c>
      <c r="O7983" t="s">
        <v>89</v>
      </c>
      <c r="P7983" t="s">
        <v>49</v>
      </c>
      <c r="Q7983" t="s">
        <v>50</v>
      </c>
      <c r="R7983" s="6">
        <f>_xlfn.XLOOKUP(CleanedData[[#This Row],[Product]],'02_Lookup_Tables'!$A$2:$A$126,'02_Lookup_Tables'!$B$2:$B$126)</f>
        <v>96.11</v>
      </c>
      <c r="S7983" t="str">
        <f>VLOOKUP(CleanedData[[#This Row],[Product]],'02_Lookup_Tables'!$H$2:$I$126,2,FALSE)</f>
        <v>Apparel</v>
      </c>
      <c r="T7983" t="str">
        <f>VLOOKUP(CleanedData[[#This Row],[Province]],'02_Lookup_Tables'!$D$2:$E$10,2, FALSE)</f>
        <v>Southern Region</v>
      </c>
      <c r="U7983" t="str" cm="1">
        <f t="array" ref="U7983">_xlfn.IFS(CleanedData[[#This Row],[Purchase Amount]]&lt;500,"Low",
CleanedData[[#This Row],[Purchase Amount]]&lt;5000,"Medium",
TRUE,"High")</f>
        <v>Low</v>
      </c>
      <c r="V7983" t="str">
        <f>TEXT(CleanedData[[#This Row],[Date]],"mmmm")</f>
        <v>June</v>
      </c>
      <c r="W7983" t="str">
        <f>"Q"&amp;ROUNDUP(MONTH(CleanedData[[#This Row],[Date]])/3,0)</f>
        <v>Q2</v>
      </c>
      <c r="X7983" t="str">
        <f>IF(CleanedData[[#This Row],[Purchase Amount]]&gt;=5000,"Yes","No")</f>
        <v>No</v>
      </c>
      <c r="Y7983">
        <f>IF(CleanedData[[#This Row],[Recommend]]="Yes",1,0)</f>
        <v>0</v>
      </c>
      <c r="Z7983" s="6">
        <f>CleanedData[[#This Row],[Purchase Amount]]*0.15</f>
        <v>14.416499999999999</v>
      </c>
      <c r="AA7983" s="6">
        <f>CleanedData[[#This Row],[Purchase Amount]]*1.15</f>
        <v>110.52649999999998</v>
      </c>
    </row>
    <row r="7984" spans="1:27" x14ac:dyDescent="0.3">
      <c r="A7984">
        <v>9640</v>
      </c>
      <c r="B7984" t="s">
        <v>8209</v>
      </c>
      <c r="C7984" s="1">
        <v>45724</v>
      </c>
      <c r="D7984">
        <v>62</v>
      </c>
      <c r="E7984" t="s">
        <v>52</v>
      </c>
      <c r="F7984" t="s">
        <v>83</v>
      </c>
      <c r="G7984" t="s">
        <v>225</v>
      </c>
      <c r="H7984">
        <v>5</v>
      </c>
      <c r="I7984" t="s">
        <v>42</v>
      </c>
      <c r="J7984" t="s">
        <v>63</v>
      </c>
      <c r="K7984" t="s">
        <v>55</v>
      </c>
      <c r="L7984" t="s">
        <v>45</v>
      </c>
      <c r="M7984" t="s">
        <v>175</v>
      </c>
      <c r="N7984" t="s">
        <v>57</v>
      </c>
      <c r="O7984" t="s">
        <v>89</v>
      </c>
      <c r="P7984" t="s">
        <v>70</v>
      </c>
      <c r="Q7984" t="s">
        <v>50</v>
      </c>
      <c r="R7984" s="6">
        <f>_xlfn.XLOOKUP(CleanedData[[#This Row],[Product]],'02_Lookup_Tables'!$A$2:$A$126,'02_Lookup_Tables'!$B$2:$B$126)</f>
        <v>1094.3699999999999</v>
      </c>
      <c r="S7984" t="str">
        <f>VLOOKUP(CleanedData[[#This Row],[Product]],'02_Lookup_Tables'!$H$2:$I$126,2,FALSE)</f>
        <v>Apparel</v>
      </c>
      <c r="T7984" t="str">
        <f>VLOOKUP(CleanedData[[#This Row],[Province]],'02_Lookup_Tables'!$D$2:$E$10,2, FALSE)</f>
        <v>Western Region</v>
      </c>
      <c r="U7984" t="str" cm="1">
        <f t="array" ref="U7984">_xlfn.IFS(CleanedData[[#This Row],[Purchase Amount]]&lt;500,"Low",
CleanedData[[#This Row],[Purchase Amount]]&lt;5000,"Medium",
TRUE,"High")</f>
        <v>Medium</v>
      </c>
      <c r="V7984" t="str">
        <f>TEXT(CleanedData[[#This Row],[Date]],"mmmm")</f>
        <v>March</v>
      </c>
      <c r="W7984" t="str">
        <f>"Q"&amp;ROUNDUP(MONTH(CleanedData[[#This Row],[Date]])/3,0)</f>
        <v>Q1</v>
      </c>
      <c r="X7984" t="str">
        <f>IF(CleanedData[[#This Row],[Purchase Amount]]&gt;=5000,"Yes","No")</f>
        <v>No</v>
      </c>
      <c r="Y7984">
        <f>IF(CleanedData[[#This Row],[Recommend]]="Yes",1,0)</f>
        <v>0</v>
      </c>
      <c r="Z7984" s="6">
        <f>CleanedData[[#This Row],[Purchase Amount]]*0.15</f>
        <v>164.15549999999999</v>
      </c>
      <c r="AA7984" s="6">
        <f>CleanedData[[#This Row],[Purchase Amount]]*1.15</f>
        <v>1258.5254999999997</v>
      </c>
    </row>
    <row r="7985" spans="1:27" x14ac:dyDescent="0.3">
      <c r="A7985">
        <v>9641</v>
      </c>
      <c r="B7985" t="s">
        <v>8210</v>
      </c>
      <c r="C7985" s="1">
        <v>45430</v>
      </c>
      <c r="D7985">
        <v>68</v>
      </c>
      <c r="E7985" t="s">
        <v>39</v>
      </c>
      <c r="F7985" t="s">
        <v>83</v>
      </c>
      <c r="G7985" t="s">
        <v>1139</v>
      </c>
      <c r="H7985">
        <v>3</v>
      </c>
      <c r="I7985" t="s">
        <v>45</v>
      </c>
      <c r="J7985" t="s">
        <v>63</v>
      </c>
      <c r="K7985" t="s">
        <v>44</v>
      </c>
      <c r="L7985" t="s">
        <v>45</v>
      </c>
      <c r="M7985" t="s">
        <v>85</v>
      </c>
      <c r="N7985" t="s">
        <v>48</v>
      </c>
      <c r="O7985" t="s">
        <v>48</v>
      </c>
      <c r="P7985" t="s">
        <v>70</v>
      </c>
      <c r="Q7985" t="s">
        <v>97</v>
      </c>
      <c r="R7985" s="6">
        <f>_xlfn.XLOOKUP(CleanedData[[#This Row],[Product]],'02_Lookup_Tables'!$A$2:$A$126,'02_Lookup_Tables'!$B$2:$B$126)</f>
        <v>2977.47</v>
      </c>
      <c r="S7985" t="str">
        <f>VLOOKUP(CleanedData[[#This Row],[Product]],'02_Lookup_Tables'!$H$2:$I$126,2,FALSE)</f>
        <v>Home &amp; Living</v>
      </c>
      <c r="T7985" t="str">
        <f>VLOOKUP(CleanedData[[#This Row],[Province]],'02_Lookup_Tables'!$D$2:$E$10,2, FALSE)</f>
        <v>Western Region</v>
      </c>
      <c r="U7985" t="str" cm="1">
        <f t="array" ref="U7985">_xlfn.IFS(CleanedData[[#This Row],[Purchase Amount]]&lt;500,"Low",
CleanedData[[#This Row],[Purchase Amount]]&lt;5000,"Medium",
TRUE,"High")</f>
        <v>Medium</v>
      </c>
      <c r="V7985" t="str">
        <f>TEXT(CleanedData[[#This Row],[Date]],"mmmm")</f>
        <v>May</v>
      </c>
      <c r="W7985" t="str">
        <f>"Q"&amp;ROUNDUP(MONTH(CleanedData[[#This Row],[Date]])/3,0)</f>
        <v>Q2</v>
      </c>
      <c r="X7985" t="str">
        <f>IF(CleanedData[[#This Row],[Purchase Amount]]&gt;=5000,"Yes","No")</f>
        <v>No</v>
      </c>
      <c r="Y7985">
        <f>IF(CleanedData[[#This Row],[Recommend]]="Yes",1,0)</f>
        <v>1</v>
      </c>
      <c r="Z7985" s="6">
        <f>CleanedData[[#This Row],[Purchase Amount]]*0.15</f>
        <v>446.62049999999994</v>
      </c>
      <c r="AA7985" s="6">
        <f>CleanedData[[#This Row],[Purchase Amount]]*1.15</f>
        <v>3424.0904999999993</v>
      </c>
    </row>
    <row r="7986" spans="1:27" x14ac:dyDescent="0.3">
      <c r="A7986">
        <v>9642</v>
      </c>
      <c r="B7986" t="s">
        <v>8211</v>
      </c>
      <c r="C7986" s="1">
        <v>45692</v>
      </c>
      <c r="D7986">
        <v>47</v>
      </c>
      <c r="E7986" t="s">
        <v>52</v>
      </c>
      <c r="F7986" t="s">
        <v>72</v>
      </c>
      <c r="G7986" t="s">
        <v>198</v>
      </c>
      <c r="H7986">
        <v>1</v>
      </c>
      <c r="I7986" t="s">
        <v>45</v>
      </c>
      <c r="J7986" t="s">
        <v>43</v>
      </c>
      <c r="K7986" t="s">
        <v>55</v>
      </c>
      <c r="L7986" t="s">
        <v>45</v>
      </c>
      <c r="M7986" t="s">
        <v>112</v>
      </c>
      <c r="N7986" t="s">
        <v>80</v>
      </c>
      <c r="O7986" t="s">
        <v>48</v>
      </c>
      <c r="P7986" t="s">
        <v>49</v>
      </c>
      <c r="Q7986" t="s">
        <v>93</v>
      </c>
      <c r="R7986" s="6">
        <f>_xlfn.XLOOKUP(CleanedData[[#This Row],[Product]],'02_Lookup_Tables'!$A$2:$A$126,'02_Lookup_Tables'!$B$2:$B$126)</f>
        <v>2099.4</v>
      </c>
      <c r="S7986" t="str">
        <f>VLOOKUP(CleanedData[[#This Row],[Product]],'02_Lookup_Tables'!$H$2:$I$126,2,FALSE)</f>
        <v>Sports &amp; Outdoors</v>
      </c>
      <c r="T7986" t="str">
        <f>VLOOKUP(CleanedData[[#This Row],[Province]],'02_Lookup_Tables'!$D$2:$E$10,2, FALSE)</f>
        <v>Central Region</v>
      </c>
      <c r="U7986" t="str" cm="1">
        <f t="array" ref="U7986">_xlfn.IFS(CleanedData[[#This Row],[Purchase Amount]]&lt;500,"Low",
CleanedData[[#This Row],[Purchase Amount]]&lt;5000,"Medium",
TRUE,"High")</f>
        <v>Medium</v>
      </c>
      <c r="V7986" t="str">
        <f>TEXT(CleanedData[[#This Row],[Date]],"mmmm")</f>
        <v>February</v>
      </c>
      <c r="W7986" t="str">
        <f>"Q"&amp;ROUNDUP(MONTH(CleanedData[[#This Row],[Date]])/3,0)</f>
        <v>Q1</v>
      </c>
      <c r="X7986" t="str">
        <f>IF(CleanedData[[#This Row],[Purchase Amount]]&gt;=5000,"Yes","No")</f>
        <v>No</v>
      </c>
      <c r="Y7986">
        <f>IF(CleanedData[[#This Row],[Recommend]]="Yes",1,0)</f>
        <v>1</v>
      </c>
      <c r="Z7986" s="6">
        <f>CleanedData[[#This Row],[Purchase Amount]]*0.15</f>
        <v>314.91000000000003</v>
      </c>
      <c r="AA7986" s="6">
        <f>CleanedData[[#This Row],[Purchase Amount]]*1.15</f>
        <v>2414.31</v>
      </c>
    </row>
    <row r="7987" spans="1:27" x14ac:dyDescent="0.3">
      <c r="A7987">
        <v>9643</v>
      </c>
      <c r="B7987" t="s">
        <v>8212</v>
      </c>
      <c r="C7987" s="1">
        <v>45353</v>
      </c>
      <c r="D7987">
        <v>58</v>
      </c>
      <c r="E7987" t="s">
        <v>52</v>
      </c>
      <c r="F7987" t="s">
        <v>40</v>
      </c>
      <c r="G7987" t="s">
        <v>95</v>
      </c>
      <c r="H7987">
        <v>1</v>
      </c>
      <c r="I7987" t="s">
        <v>42</v>
      </c>
      <c r="J7987" t="s">
        <v>43</v>
      </c>
      <c r="K7987" t="s">
        <v>64</v>
      </c>
      <c r="L7987" t="s">
        <v>42</v>
      </c>
      <c r="M7987" t="s">
        <v>140</v>
      </c>
      <c r="N7987" t="s">
        <v>80</v>
      </c>
      <c r="O7987" t="s">
        <v>148</v>
      </c>
      <c r="P7987" t="s">
        <v>70</v>
      </c>
      <c r="Q7987" t="s">
        <v>50</v>
      </c>
      <c r="R7987" s="6">
        <f>_xlfn.XLOOKUP(CleanedData[[#This Row],[Product]],'02_Lookup_Tables'!$A$2:$A$126,'02_Lookup_Tables'!$B$2:$B$126)</f>
        <v>5390.8</v>
      </c>
      <c r="S7987" t="str">
        <f>VLOOKUP(CleanedData[[#This Row],[Product]],'02_Lookup_Tables'!$H$2:$I$126,2,FALSE)</f>
        <v>Electronics</v>
      </c>
      <c r="T7987" t="str">
        <f>VLOOKUP(CleanedData[[#This Row],[Province]],'02_Lookup_Tables'!$D$2:$E$10,2, FALSE)</f>
        <v>Northern Region</v>
      </c>
      <c r="U7987" t="str" cm="1">
        <f t="array" ref="U7987">_xlfn.IFS(CleanedData[[#This Row],[Purchase Amount]]&lt;500,"Low",
CleanedData[[#This Row],[Purchase Amount]]&lt;5000,"Medium",
TRUE,"High")</f>
        <v>High</v>
      </c>
      <c r="V7987" t="str">
        <f>TEXT(CleanedData[[#This Row],[Date]],"mmmm")</f>
        <v>March</v>
      </c>
      <c r="W7987" t="str">
        <f>"Q"&amp;ROUNDUP(MONTH(CleanedData[[#This Row],[Date]])/3,0)</f>
        <v>Q1</v>
      </c>
      <c r="X7987" t="str">
        <f>IF(CleanedData[[#This Row],[Purchase Amount]]&gt;=5000,"Yes","No")</f>
        <v>Yes</v>
      </c>
      <c r="Y7987">
        <f>IF(CleanedData[[#This Row],[Recommend]]="Yes",1,0)</f>
        <v>0</v>
      </c>
      <c r="Z7987" s="6">
        <f>CleanedData[[#This Row],[Purchase Amount]]*0.15</f>
        <v>808.62</v>
      </c>
      <c r="AA7987" s="6">
        <f>CleanedData[[#This Row],[Purchase Amount]]*1.15</f>
        <v>6199.42</v>
      </c>
    </row>
    <row r="7988" spans="1:27" x14ac:dyDescent="0.3">
      <c r="A7988">
        <v>9644</v>
      </c>
      <c r="B7988" t="s">
        <v>8213</v>
      </c>
      <c r="C7988" s="1">
        <v>45537</v>
      </c>
      <c r="E7988" t="s">
        <v>52</v>
      </c>
      <c r="F7988" t="s">
        <v>77</v>
      </c>
      <c r="G7988" t="s">
        <v>505</v>
      </c>
      <c r="H7988">
        <v>4</v>
      </c>
      <c r="I7988" t="s">
        <v>45</v>
      </c>
      <c r="J7988" t="s">
        <v>63</v>
      </c>
      <c r="K7988" t="s">
        <v>44</v>
      </c>
      <c r="L7988" t="s">
        <v>45</v>
      </c>
      <c r="M7988" t="s">
        <v>208</v>
      </c>
      <c r="N7988" t="s">
        <v>96</v>
      </c>
      <c r="O7988" t="s">
        <v>89</v>
      </c>
      <c r="P7988" t="s">
        <v>70</v>
      </c>
      <c r="Q7988" t="s">
        <v>166</v>
      </c>
      <c r="R7988" s="6">
        <f>_xlfn.XLOOKUP(CleanedData[[#This Row],[Product]],'02_Lookup_Tables'!$A$2:$A$126,'02_Lookup_Tables'!$B$2:$B$126)</f>
        <v>2572.02</v>
      </c>
      <c r="S7988" t="str">
        <f>VLOOKUP(CleanedData[[#This Row],[Product]],'02_Lookup_Tables'!$H$2:$I$126,2,FALSE)</f>
        <v>Home &amp; Living</v>
      </c>
      <c r="T7988" t="str">
        <f>VLOOKUP(CleanedData[[#This Row],[Province]],'02_Lookup_Tables'!$D$2:$E$10,2, FALSE)</f>
        <v>Central Region</v>
      </c>
      <c r="U7988" t="str" cm="1">
        <f t="array" ref="U7988">_xlfn.IFS(CleanedData[[#This Row],[Purchase Amount]]&lt;500,"Low",
CleanedData[[#This Row],[Purchase Amount]]&lt;5000,"Medium",
TRUE,"High")</f>
        <v>Medium</v>
      </c>
      <c r="V7988" t="str">
        <f>TEXT(CleanedData[[#This Row],[Date]],"mmmm")</f>
        <v>September</v>
      </c>
      <c r="W7988" t="str">
        <f>"Q"&amp;ROUNDUP(MONTH(CleanedData[[#This Row],[Date]])/3,0)</f>
        <v>Q3</v>
      </c>
      <c r="X7988" t="str">
        <f>IF(CleanedData[[#This Row],[Purchase Amount]]&gt;=5000,"Yes","No")</f>
        <v>No</v>
      </c>
      <c r="Y7988">
        <f>IF(CleanedData[[#This Row],[Recommend]]="Yes",1,0)</f>
        <v>1</v>
      </c>
      <c r="Z7988" s="6">
        <f>CleanedData[[#This Row],[Purchase Amount]]*0.15</f>
        <v>385.803</v>
      </c>
      <c r="AA7988" s="6">
        <f>CleanedData[[#This Row],[Purchase Amount]]*1.15</f>
        <v>2957.8229999999999</v>
      </c>
    </row>
    <row r="7989" spans="1:27" x14ac:dyDescent="0.3">
      <c r="A7989">
        <v>9645</v>
      </c>
      <c r="B7989" t="s">
        <v>8214</v>
      </c>
      <c r="C7989" s="1">
        <v>45622</v>
      </c>
      <c r="D7989">
        <v>22</v>
      </c>
      <c r="E7989" t="s">
        <v>60</v>
      </c>
      <c r="F7989" t="s">
        <v>72</v>
      </c>
      <c r="G7989" t="s">
        <v>266</v>
      </c>
      <c r="H7989">
        <v>4</v>
      </c>
      <c r="I7989" t="s">
        <v>45</v>
      </c>
      <c r="J7989" t="s">
        <v>43</v>
      </c>
      <c r="K7989" t="s">
        <v>44</v>
      </c>
      <c r="L7989" t="s">
        <v>45</v>
      </c>
      <c r="M7989" t="s">
        <v>46</v>
      </c>
      <c r="N7989" t="s">
        <v>96</v>
      </c>
      <c r="O7989" t="s">
        <v>89</v>
      </c>
      <c r="P7989" t="s">
        <v>70</v>
      </c>
      <c r="Q7989" t="s">
        <v>66</v>
      </c>
      <c r="R7989" s="6">
        <f>_xlfn.XLOOKUP(CleanedData[[#This Row],[Product]],'02_Lookup_Tables'!$A$2:$A$126,'02_Lookup_Tables'!$B$2:$B$126)</f>
        <v>2951.61</v>
      </c>
      <c r="S7989" t="str">
        <f>VLOOKUP(CleanedData[[#This Row],[Product]],'02_Lookup_Tables'!$H$2:$I$126,2,FALSE)</f>
        <v>Beauty &amp; Personal Care</v>
      </c>
      <c r="T7989" t="str">
        <f>VLOOKUP(CleanedData[[#This Row],[Province]],'02_Lookup_Tables'!$D$2:$E$10,2, FALSE)</f>
        <v>Central Region</v>
      </c>
      <c r="U7989" t="str" cm="1">
        <f t="array" ref="U7989">_xlfn.IFS(CleanedData[[#This Row],[Purchase Amount]]&lt;500,"Low",
CleanedData[[#This Row],[Purchase Amount]]&lt;5000,"Medium",
TRUE,"High")</f>
        <v>Medium</v>
      </c>
      <c r="V7989" t="str">
        <f>TEXT(CleanedData[[#This Row],[Date]],"mmmm")</f>
        <v>November</v>
      </c>
      <c r="W7989" t="str">
        <f>"Q"&amp;ROUNDUP(MONTH(CleanedData[[#This Row],[Date]])/3,0)</f>
        <v>Q4</v>
      </c>
      <c r="X7989" t="str">
        <f>IF(CleanedData[[#This Row],[Purchase Amount]]&gt;=5000,"Yes","No")</f>
        <v>No</v>
      </c>
      <c r="Y7989">
        <f>IF(CleanedData[[#This Row],[Recommend]]="Yes",1,0)</f>
        <v>1</v>
      </c>
      <c r="Z7989" s="6">
        <f>CleanedData[[#This Row],[Purchase Amount]]*0.15</f>
        <v>442.74150000000003</v>
      </c>
      <c r="AA7989" s="6">
        <f>CleanedData[[#This Row],[Purchase Amount]]*1.15</f>
        <v>3394.3514999999998</v>
      </c>
    </row>
    <row r="7990" spans="1:27" x14ac:dyDescent="0.3">
      <c r="A7990">
        <v>9646</v>
      </c>
      <c r="B7990" t="s">
        <v>8215</v>
      </c>
      <c r="C7990" s="1">
        <v>46013</v>
      </c>
      <c r="D7990">
        <v>29</v>
      </c>
      <c r="E7990" t="s">
        <v>60</v>
      </c>
      <c r="F7990" t="s">
        <v>72</v>
      </c>
      <c r="G7990" t="s">
        <v>160</v>
      </c>
      <c r="H7990">
        <v>3</v>
      </c>
      <c r="I7990" t="s">
        <v>45</v>
      </c>
      <c r="J7990" t="s">
        <v>69</v>
      </c>
      <c r="K7990" t="s">
        <v>64</v>
      </c>
      <c r="L7990" t="s">
        <v>45</v>
      </c>
      <c r="M7990" t="s">
        <v>236</v>
      </c>
      <c r="N7990" t="s">
        <v>48</v>
      </c>
      <c r="O7990" t="s">
        <v>89</v>
      </c>
      <c r="P7990" t="s">
        <v>49</v>
      </c>
      <c r="Q7990" t="s">
        <v>58</v>
      </c>
      <c r="R7990" s="6">
        <f>_xlfn.XLOOKUP(CleanedData[[#This Row],[Product]],'02_Lookup_Tables'!$A$2:$A$126,'02_Lookup_Tables'!$B$2:$B$126)</f>
        <v>294.33</v>
      </c>
      <c r="S7990" t="str">
        <f>VLOOKUP(CleanedData[[#This Row],[Product]],'02_Lookup_Tables'!$H$2:$I$126,2,FALSE)</f>
        <v>Toys &amp; Games</v>
      </c>
      <c r="T7990" t="str">
        <f>VLOOKUP(CleanedData[[#This Row],[Province]],'02_Lookup_Tables'!$D$2:$E$10,2, FALSE)</f>
        <v>Central Region</v>
      </c>
      <c r="U7990" t="str" cm="1">
        <f t="array" ref="U7990">_xlfn.IFS(CleanedData[[#This Row],[Purchase Amount]]&lt;500,"Low",
CleanedData[[#This Row],[Purchase Amount]]&lt;5000,"Medium",
TRUE,"High")</f>
        <v>Low</v>
      </c>
      <c r="V7990" t="str">
        <f>TEXT(CleanedData[[#This Row],[Date]],"mmmm")</f>
        <v>December</v>
      </c>
      <c r="W7990" t="str">
        <f>"Q"&amp;ROUNDUP(MONTH(CleanedData[[#This Row],[Date]])/3,0)</f>
        <v>Q4</v>
      </c>
      <c r="X7990" t="str">
        <f>IF(CleanedData[[#This Row],[Purchase Amount]]&gt;=5000,"Yes","No")</f>
        <v>No</v>
      </c>
      <c r="Y7990">
        <f>IF(CleanedData[[#This Row],[Recommend]]="Yes",1,0)</f>
        <v>1</v>
      </c>
      <c r="Z7990" s="6">
        <f>CleanedData[[#This Row],[Purchase Amount]]*0.15</f>
        <v>44.149499999999996</v>
      </c>
      <c r="AA7990" s="6">
        <f>CleanedData[[#This Row],[Purchase Amount]]*1.15</f>
        <v>338.47949999999997</v>
      </c>
    </row>
    <row r="7991" spans="1:27" x14ac:dyDescent="0.3">
      <c r="A7991">
        <v>9647</v>
      </c>
      <c r="B7991" t="s">
        <v>8216</v>
      </c>
      <c r="C7991" s="1">
        <v>45758</v>
      </c>
      <c r="D7991">
        <v>66</v>
      </c>
      <c r="E7991" t="s">
        <v>60</v>
      </c>
      <c r="F7991" t="s">
        <v>68</v>
      </c>
      <c r="G7991" t="s">
        <v>505</v>
      </c>
      <c r="H7991">
        <v>2</v>
      </c>
      <c r="I7991" t="s">
        <v>42</v>
      </c>
      <c r="J7991" t="s">
        <v>63</v>
      </c>
      <c r="K7991" t="s">
        <v>55</v>
      </c>
      <c r="L7991" t="s">
        <v>42</v>
      </c>
      <c r="M7991" t="s">
        <v>190</v>
      </c>
      <c r="N7991" t="s">
        <v>47</v>
      </c>
      <c r="O7991" t="s">
        <v>89</v>
      </c>
      <c r="P7991" t="s">
        <v>49</v>
      </c>
      <c r="Q7991" t="s">
        <v>97</v>
      </c>
      <c r="R7991" s="6">
        <f>_xlfn.XLOOKUP(CleanedData[[#This Row],[Product]],'02_Lookup_Tables'!$A$2:$A$126,'02_Lookup_Tables'!$B$2:$B$126)</f>
        <v>2572.02</v>
      </c>
      <c r="S7991" t="str">
        <f>VLOOKUP(CleanedData[[#This Row],[Product]],'02_Lookup_Tables'!$H$2:$I$126,2,FALSE)</f>
        <v>Home &amp; Living</v>
      </c>
      <c r="T7991" t="str">
        <f>VLOOKUP(CleanedData[[#This Row],[Province]],'02_Lookup_Tables'!$D$2:$E$10,2, FALSE)</f>
        <v>Northern Region</v>
      </c>
      <c r="U7991" t="str" cm="1">
        <f t="array" ref="U7991">_xlfn.IFS(CleanedData[[#This Row],[Purchase Amount]]&lt;500,"Low",
CleanedData[[#This Row],[Purchase Amount]]&lt;5000,"Medium",
TRUE,"High")</f>
        <v>Medium</v>
      </c>
      <c r="V7991" t="str">
        <f>TEXT(CleanedData[[#This Row],[Date]],"mmmm")</f>
        <v>April</v>
      </c>
      <c r="W7991" t="str">
        <f>"Q"&amp;ROUNDUP(MONTH(CleanedData[[#This Row],[Date]])/3,0)</f>
        <v>Q2</v>
      </c>
      <c r="X7991" t="str">
        <f>IF(CleanedData[[#This Row],[Purchase Amount]]&gt;=5000,"Yes","No")</f>
        <v>No</v>
      </c>
      <c r="Y7991">
        <f>IF(CleanedData[[#This Row],[Recommend]]="Yes",1,0)</f>
        <v>0</v>
      </c>
      <c r="Z7991" s="6">
        <f>CleanedData[[#This Row],[Purchase Amount]]*0.15</f>
        <v>385.803</v>
      </c>
      <c r="AA7991" s="6">
        <f>CleanedData[[#This Row],[Purchase Amount]]*1.15</f>
        <v>2957.8229999999999</v>
      </c>
    </row>
    <row r="7992" spans="1:27" x14ac:dyDescent="0.3">
      <c r="A7992">
        <v>9648</v>
      </c>
      <c r="B7992" t="s">
        <v>8217</v>
      </c>
      <c r="C7992" s="1">
        <v>45820</v>
      </c>
      <c r="D7992">
        <v>23</v>
      </c>
      <c r="E7992" t="s">
        <v>60</v>
      </c>
      <c r="F7992" t="s">
        <v>83</v>
      </c>
      <c r="G7992" t="s">
        <v>546</v>
      </c>
      <c r="H7992">
        <v>5</v>
      </c>
      <c r="I7992" t="s">
        <v>45</v>
      </c>
      <c r="J7992" t="s">
        <v>63</v>
      </c>
      <c r="K7992" t="s">
        <v>64</v>
      </c>
      <c r="L7992" t="s">
        <v>42</v>
      </c>
      <c r="M7992" t="s">
        <v>147</v>
      </c>
      <c r="N7992" t="s">
        <v>57</v>
      </c>
      <c r="O7992" t="s">
        <v>148</v>
      </c>
      <c r="P7992" t="s">
        <v>49</v>
      </c>
      <c r="Q7992" t="s">
        <v>66</v>
      </c>
      <c r="R7992" s="6">
        <f>_xlfn.XLOOKUP(CleanedData[[#This Row],[Product]],'02_Lookup_Tables'!$A$2:$A$126,'02_Lookup_Tables'!$B$2:$B$126)</f>
        <v>1369.39</v>
      </c>
      <c r="S7992" t="str">
        <f>VLOOKUP(CleanedData[[#This Row],[Product]],'02_Lookup_Tables'!$H$2:$I$126,2,FALSE)</f>
        <v>Toys &amp; Games</v>
      </c>
      <c r="T7992" t="str">
        <f>VLOOKUP(CleanedData[[#This Row],[Province]],'02_Lookup_Tables'!$D$2:$E$10,2, FALSE)</f>
        <v>Western Region</v>
      </c>
      <c r="U7992" t="str" cm="1">
        <f t="array" ref="U7992">_xlfn.IFS(CleanedData[[#This Row],[Purchase Amount]]&lt;500,"Low",
CleanedData[[#This Row],[Purchase Amount]]&lt;5000,"Medium",
TRUE,"High")</f>
        <v>Medium</v>
      </c>
      <c r="V7992" t="str">
        <f>TEXT(CleanedData[[#This Row],[Date]],"mmmm")</f>
        <v>June</v>
      </c>
      <c r="W7992" t="str">
        <f>"Q"&amp;ROUNDUP(MONTH(CleanedData[[#This Row],[Date]])/3,0)</f>
        <v>Q2</v>
      </c>
      <c r="X7992" t="str">
        <f>IF(CleanedData[[#This Row],[Purchase Amount]]&gt;=5000,"Yes","No")</f>
        <v>No</v>
      </c>
      <c r="Y7992">
        <f>IF(CleanedData[[#This Row],[Recommend]]="Yes",1,0)</f>
        <v>1</v>
      </c>
      <c r="Z7992" s="6">
        <f>CleanedData[[#This Row],[Purchase Amount]]*0.15</f>
        <v>205.4085</v>
      </c>
      <c r="AA7992" s="6">
        <f>CleanedData[[#This Row],[Purchase Amount]]*1.15</f>
        <v>1574.7985000000001</v>
      </c>
    </row>
    <row r="7993" spans="1:27" x14ac:dyDescent="0.3">
      <c r="A7993">
        <v>9649</v>
      </c>
      <c r="B7993" t="s">
        <v>8218</v>
      </c>
      <c r="C7993" s="1">
        <v>45345</v>
      </c>
      <c r="D7993">
        <v>62</v>
      </c>
      <c r="E7993" t="s">
        <v>60</v>
      </c>
      <c r="F7993" t="s">
        <v>61</v>
      </c>
      <c r="G7993" t="s">
        <v>203</v>
      </c>
      <c r="H7993">
        <v>3</v>
      </c>
      <c r="I7993" t="s">
        <v>42</v>
      </c>
      <c r="J7993" t="s">
        <v>54</v>
      </c>
      <c r="K7993" t="s">
        <v>44</v>
      </c>
      <c r="L7993" t="s">
        <v>42</v>
      </c>
      <c r="M7993" t="s">
        <v>180</v>
      </c>
      <c r="N7993" t="s">
        <v>48</v>
      </c>
      <c r="O7993" t="s">
        <v>89</v>
      </c>
      <c r="P7993" t="s">
        <v>49</v>
      </c>
      <c r="Q7993" t="s">
        <v>50</v>
      </c>
      <c r="R7993" s="6">
        <f>_xlfn.XLOOKUP(CleanedData[[#This Row],[Product]],'02_Lookup_Tables'!$A$2:$A$126,'02_Lookup_Tables'!$B$2:$B$126)</f>
        <v>2849.09</v>
      </c>
      <c r="S7993" t="str">
        <f>VLOOKUP(CleanedData[[#This Row],[Product]],'02_Lookup_Tables'!$H$2:$I$126,2,FALSE)</f>
        <v>Home &amp; Living</v>
      </c>
      <c r="T7993" t="str">
        <f>VLOOKUP(CleanedData[[#This Row],[Province]],'02_Lookup_Tables'!$D$2:$E$10,2, FALSE)</f>
        <v>Southern Region</v>
      </c>
      <c r="U7993" t="str" cm="1">
        <f t="array" ref="U7993">_xlfn.IFS(CleanedData[[#This Row],[Purchase Amount]]&lt;500,"Low",
CleanedData[[#This Row],[Purchase Amount]]&lt;5000,"Medium",
TRUE,"High")</f>
        <v>Medium</v>
      </c>
      <c r="V7993" t="str">
        <f>TEXT(CleanedData[[#This Row],[Date]],"mmmm")</f>
        <v>February</v>
      </c>
      <c r="W7993" t="str">
        <f>"Q"&amp;ROUNDUP(MONTH(CleanedData[[#This Row],[Date]])/3,0)</f>
        <v>Q1</v>
      </c>
      <c r="X7993" t="str">
        <f>IF(CleanedData[[#This Row],[Purchase Amount]]&gt;=5000,"Yes","No")</f>
        <v>No</v>
      </c>
      <c r="Y7993">
        <f>IF(CleanedData[[#This Row],[Recommend]]="Yes",1,0)</f>
        <v>0</v>
      </c>
      <c r="Z7993" s="6">
        <f>CleanedData[[#This Row],[Purchase Amount]]*0.15</f>
        <v>427.36349999999999</v>
      </c>
      <c r="AA7993" s="6">
        <f>CleanedData[[#This Row],[Purchase Amount]]*1.15</f>
        <v>3276.4535000000001</v>
      </c>
    </row>
    <row r="7994" spans="1:27" x14ac:dyDescent="0.3">
      <c r="A7994">
        <v>9651</v>
      </c>
      <c r="B7994" t="s">
        <v>8219</v>
      </c>
      <c r="C7994" s="1">
        <v>45431</v>
      </c>
      <c r="D7994">
        <v>69</v>
      </c>
      <c r="E7994" t="s">
        <v>39</v>
      </c>
      <c r="F7994" t="s">
        <v>108</v>
      </c>
      <c r="G7994" t="s">
        <v>235</v>
      </c>
      <c r="H7994">
        <v>2</v>
      </c>
      <c r="I7994" t="s">
        <v>42</v>
      </c>
      <c r="J7994" t="s">
        <v>43</v>
      </c>
      <c r="K7994" t="s">
        <v>55</v>
      </c>
      <c r="L7994" t="s">
        <v>45</v>
      </c>
      <c r="M7994" t="s">
        <v>231</v>
      </c>
      <c r="N7994" t="s">
        <v>47</v>
      </c>
      <c r="O7994" t="s">
        <v>89</v>
      </c>
      <c r="P7994" t="s">
        <v>49</v>
      </c>
      <c r="Q7994" t="s">
        <v>97</v>
      </c>
      <c r="R7994" s="6">
        <f>_xlfn.XLOOKUP(CleanedData[[#This Row],[Product]],'02_Lookup_Tables'!$A$2:$A$126,'02_Lookup_Tables'!$B$2:$B$126)</f>
        <v>306.57</v>
      </c>
      <c r="S7994" t="str">
        <f>VLOOKUP(CleanedData[[#This Row],[Product]],'02_Lookup_Tables'!$H$2:$I$126,2,FALSE)</f>
        <v>Toys &amp; Games</v>
      </c>
      <c r="T7994" t="str">
        <f>VLOOKUP(CleanedData[[#This Row],[Province]],'02_Lookup_Tables'!$D$2:$E$10,2, FALSE)</f>
        <v>Gauteng Region</v>
      </c>
      <c r="U7994" t="str" cm="1">
        <f t="array" ref="U7994">_xlfn.IFS(CleanedData[[#This Row],[Purchase Amount]]&lt;500,"Low",
CleanedData[[#This Row],[Purchase Amount]]&lt;5000,"Medium",
TRUE,"High")</f>
        <v>Low</v>
      </c>
      <c r="V7994" t="str">
        <f>TEXT(CleanedData[[#This Row],[Date]],"mmmm")</f>
        <v>May</v>
      </c>
      <c r="W7994" t="str">
        <f>"Q"&amp;ROUNDUP(MONTH(CleanedData[[#This Row],[Date]])/3,0)</f>
        <v>Q2</v>
      </c>
      <c r="X7994" t="str">
        <f>IF(CleanedData[[#This Row],[Purchase Amount]]&gt;=5000,"Yes","No")</f>
        <v>No</v>
      </c>
      <c r="Y7994">
        <f>IF(CleanedData[[#This Row],[Recommend]]="Yes",1,0)</f>
        <v>0</v>
      </c>
      <c r="Z7994" s="6">
        <f>CleanedData[[#This Row],[Purchase Amount]]*0.15</f>
        <v>45.985499999999995</v>
      </c>
      <c r="AA7994" s="6">
        <f>CleanedData[[#This Row],[Purchase Amount]]*1.15</f>
        <v>352.55549999999994</v>
      </c>
    </row>
    <row r="7995" spans="1:27" x14ac:dyDescent="0.3">
      <c r="A7995">
        <v>9652</v>
      </c>
      <c r="B7995" t="s">
        <v>8220</v>
      </c>
      <c r="C7995" s="1">
        <v>45852</v>
      </c>
      <c r="D7995">
        <v>36</v>
      </c>
      <c r="E7995" t="s">
        <v>52</v>
      </c>
      <c r="F7995" t="s">
        <v>61</v>
      </c>
      <c r="G7995" t="s">
        <v>95</v>
      </c>
      <c r="H7995">
        <v>3</v>
      </c>
      <c r="I7995" t="s">
        <v>42</v>
      </c>
      <c r="J7995" t="s">
        <v>63</v>
      </c>
      <c r="K7995" t="s">
        <v>44</v>
      </c>
      <c r="L7995" t="s">
        <v>42</v>
      </c>
      <c r="N7995" t="s">
        <v>48</v>
      </c>
      <c r="O7995" t="s">
        <v>134</v>
      </c>
      <c r="P7995" t="s">
        <v>8646</v>
      </c>
      <c r="Q7995" t="s">
        <v>81</v>
      </c>
      <c r="R7995" s="6">
        <f>_xlfn.XLOOKUP(CleanedData[[#This Row],[Product]],'02_Lookup_Tables'!$A$2:$A$126,'02_Lookup_Tables'!$B$2:$B$126)</f>
        <v>5390.8</v>
      </c>
      <c r="S7995" t="str">
        <f>VLOOKUP(CleanedData[[#This Row],[Product]],'02_Lookup_Tables'!$H$2:$I$126,2,FALSE)</f>
        <v>Electronics</v>
      </c>
      <c r="T7995" t="str">
        <f>VLOOKUP(CleanedData[[#This Row],[Province]],'02_Lookup_Tables'!$D$2:$E$10,2, FALSE)</f>
        <v>Southern Region</v>
      </c>
      <c r="U7995" t="str" cm="1">
        <f t="array" ref="U7995">_xlfn.IFS(CleanedData[[#This Row],[Purchase Amount]]&lt;500,"Low",
CleanedData[[#This Row],[Purchase Amount]]&lt;5000,"Medium",
TRUE,"High")</f>
        <v>High</v>
      </c>
      <c r="V7995" t="str">
        <f>TEXT(CleanedData[[#This Row],[Date]],"mmmm")</f>
        <v>July</v>
      </c>
      <c r="W7995" t="str">
        <f>"Q"&amp;ROUNDUP(MONTH(CleanedData[[#This Row],[Date]])/3,0)</f>
        <v>Q3</v>
      </c>
      <c r="X7995" t="str">
        <f>IF(CleanedData[[#This Row],[Purchase Amount]]&gt;=5000,"Yes","No")</f>
        <v>Yes</v>
      </c>
      <c r="Y7995">
        <f>IF(CleanedData[[#This Row],[Recommend]]="Yes",1,0)</f>
        <v>0</v>
      </c>
      <c r="Z7995" s="6">
        <f>CleanedData[[#This Row],[Purchase Amount]]*0.15</f>
        <v>808.62</v>
      </c>
      <c r="AA7995" s="6">
        <f>CleanedData[[#This Row],[Purchase Amount]]*1.15</f>
        <v>6199.42</v>
      </c>
    </row>
    <row r="7996" spans="1:27" x14ac:dyDescent="0.3">
      <c r="A7996">
        <v>9653</v>
      </c>
      <c r="B7996" t="s">
        <v>8221</v>
      </c>
      <c r="C7996" s="1">
        <v>45823</v>
      </c>
      <c r="D7996">
        <v>50</v>
      </c>
      <c r="E7996" t="s">
        <v>52</v>
      </c>
      <c r="F7996" t="s">
        <v>130</v>
      </c>
      <c r="G7996" t="s">
        <v>126</v>
      </c>
      <c r="H7996">
        <v>4</v>
      </c>
      <c r="I7996" t="s">
        <v>45</v>
      </c>
      <c r="J7996" t="s">
        <v>54</v>
      </c>
      <c r="K7996" t="s">
        <v>44</v>
      </c>
      <c r="L7996" t="s">
        <v>45</v>
      </c>
      <c r="M7996" t="s">
        <v>92</v>
      </c>
      <c r="N7996" t="s">
        <v>96</v>
      </c>
      <c r="O7996" t="s">
        <v>89</v>
      </c>
      <c r="P7996" t="s">
        <v>70</v>
      </c>
      <c r="Q7996" t="s">
        <v>93</v>
      </c>
      <c r="R7996" s="6">
        <f>_xlfn.XLOOKUP(CleanedData[[#This Row],[Product]],'02_Lookup_Tables'!$A$2:$A$126,'02_Lookup_Tables'!$B$2:$B$126)</f>
        <v>343.42</v>
      </c>
      <c r="S7996" t="str">
        <f>VLOOKUP(CleanedData[[#This Row],[Product]],'02_Lookup_Tables'!$H$2:$I$126,2,FALSE)</f>
        <v>Food</v>
      </c>
      <c r="T7996" t="str">
        <f>VLOOKUP(CleanedData[[#This Row],[Province]],'02_Lookup_Tables'!$D$2:$E$10,2, FALSE)</f>
        <v>Eastern Region</v>
      </c>
      <c r="U7996" t="str" cm="1">
        <f t="array" ref="U7996">_xlfn.IFS(CleanedData[[#This Row],[Purchase Amount]]&lt;500,"Low",
CleanedData[[#This Row],[Purchase Amount]]&lt;5000,"Medium",
TRUE,"High")</f>
        <v>Low</v>
      </c>
      <c r="V7996" t="str">
        <f>TEXT(CleanedData[[#This Row],[Date]],"mmmm")</f>
        <v>June</v>
      </c>
      <c r="W7996" t="str">
        <f>"Q"&amp;ROUNDUP(MONTH(CleanedData[[#This Row],[Date]])/3,0)</f>
        <v>Q2</v>
      </c>
      <c r="X7996" t="str">
        <f>IF(CleanedData[[#This Row],[Purchase Amount]]&gt;=5000,"Yes","No")</f>
        <v>No</v>
      </c>
      <c r="Y7996">
        <f>IF(CleanedData[[#This Row],[Recommend]]="Yes",1,0)</f>
        <v>1</v>
      </c>
      <c r="Z7996" s="6">
        <f>CleanedData[[#This Row],[Purchase Amount]]*0.15</f>
        <v>51.512999999999998</v>
      </c>
      <c r="AA7996" s="6">
        <f>CleanedData[[#This Row],[Purchase Amount]]*1.15</f>
        <v>394.93299999999999</v>
      </c>
    </row>
    <row r="7997" spans="1:27" x14ac:dyDescent="0.3">
      <c r="A7997">
        <v>9654</v>
      </c>
      <c r="B7997" t="s">
        <v>8222</v>
      </c>
      <c r="C7997" s="1">
        <v>45813</v>
      </c>
      <c r="D7997">
        <v>45</v>
      </c>
      <c r="E7997" t="s">
        <v>39</v>
      </c>
      <c r="F7997" t="s">
        <v>77</v>
      </c>
      <c r="G7997" t="s">
        <v>131</v>
      </c>
      <c r="H7997">
        <v>3</v>
      </c>
      <c r="I7997" t="s">
        <v>45</v>
      </c>
      <c r="J7997" t="s">
        <v>54</v>
      </c>
      <c r="K7997" t="s">
        <v>55</v>
      </c>
      <c r="L7997" t="s">
        <v>42</v>
      </c>
      <c r="M7997" t="s">
        <v>147</v>
      </c>
      <c r="N7997" t="s">
        <v>48</v>
      </c>
      <c r="O7997" t="s">
        <v>148</v>
      </c>
      <c r="P7997" t="s">
        <v>49</v>
      </c>
      <c r="Q7997" t="s">
        <v>93</v>
      </c>
      <c r="R7997" s="6">
        <f>_xlfn.XLOOKUP(CleanedData[[#This Row],[Product]],'02_Lookup_Tables'!$A$2:$A$126,'02_Lookup_Tables'!$B$2:$B$126)</f>
        <v>369.57</v>
      </c>
      <c r="S7997" t="str">
        <f>VLOOKUP(CleanedData[[#This Row],[Product]],'02_Lookup_Tables'!$H$2:$I$126,2,FALSE)</f>
        <v>Accessories</v>
      </c>
      <c r="T7997" t="str">
        <f>VLOOKUP(CleanedData[[#This Row],[Province]],'02_Lookup_Tables'!$D$2:$E$10,2, FALSE)</f>
        <v>Central Region</v>
      </c>
      <c r="U7997" t="str" cm="1">
        <f t="array" ref="U7997">_xlfn.IFS(CleanedData[[#This Row],[Purchase Amount]]&lt;500,"Low",
CleanedData[[#This Row],[Purchase Amount]]&lt;5000,"Medium",
TRUE,"High")</f>
        <v>Low</v>
      </c>
      <c r="V7997" t="str">
        <f>TEXT(CleanedData[[#This Row],[Date]],"mmmm")</f>
        <v>June</v>
      </c>
      <c r="W7997" t="str">
        <f>"Q"&amp;ROUNDUP(MONTH(CleanedData[[#This Row],[Date]])/3,0)</f>
        <v>Q2</v>
      </c>
      <c r="X7997" t="str">
        <f>IF(CleanedData[[#This Row],[Purchase Amount]]&gt;=5000,"Yes","No")</f>
        <v>No</v>
      </c>
      <c r="Y7997">
        <f>IF(CleanedData[[#This Row],[Recommend]]="Yes",1,0)</f>
        <v>1</v>
      </c>
      <c r="Z7997" s="6">
        <f>CleanedData[[#This Row],[Purchase Amount]]*0.15</f>
        <v>55.435499999999998</v>
      </c>
      <c r="AA7997" s="6">
        <f>CleanedData[[#This Row],[Purchase Amount]]*1.15</f>
        <v>425.00549999999998</v>
      </c>
    </row>
    <row r="7998" spans="1:27" x14ac:dyDescent="0.3">
      <c r="A7998">
        <v>9655</v>
      </c>
      <c r="B7998" t="s">
        <v>8223</v>
      </c>
      <c r="C7998" s="1">
        <v>45497</v>
      </c>
      <c r="D7998">
        <v>24</v>
      </c>
      <c r="E7998" t="s">
        <v>60</v>
      </c>
      <c r="F7998" t="s">
        <v>125</v>
      </c>
      <c r="G7998" t="s">
        <v>950</v>
      </c>
      <c r="H7998">
        <v>2</v>
      </c>
      <c r="I7998" t="s">
        <v>42</v>
      </c>
      <c r="J7998" t="s">
        <v>74</v>
      </c>
      <c r="K7998" t="s">
        <v>44</v>
      </c>
      <c r="L7998" t="s">
        <v>45</v>
      </c>
      <c r="M7998" t="s">
        <v>231</v>
      </c>
      <c r="N7998" t="s">
        <v>47</v>
      </c>
      <c r="O7998" t="s">
        <v>89</v>
      </c>
      <c r="P7998" t="s">
        <v>49</v>
      </c>
      <c r="Q7998" t="s">
        <v>66</v>
      </c>
      <c r="R7998" s="6">
        <f>_xlfn.XLOOKUP(CleanedData[[#This Row],[Product]],'02_Lookup_Tables'!$A$2:$A$126,'02_Lookup_Tables'!$B$2:$B$126)</f>
        <v>85.25</v>
      </c>
      <c r="S7998" t="str">
        <f>VLOOKUP(CleanedData[[#This Row],[Product]],'02_Lookup_Tables'!$H$2:$I$126,2,FALSE)</f>
        <v>Beauty &amp; Personal Care</v>
      </c>
      <c r="T7998" t="str">
        <f>VLOOKUP(CleanedData[[#This Row],[Province]],'02_Lookup_Tables'!$D$2:$E$10,2, FALSE)</f>
        <v>Western Region</v>
      </c>
      <c r="U7998" t="str" cm="1">
        <f t="array" ref="U7998">_xlfn.IFS(CleanedData[[#This Row],[Purchase Amount]]&lt;500,"Low",
CleanedData[[#This Row],[Purchase Amount]]&lt;5000,"Medium",
TRUE,"High")</f>
        <v>Low</v>
      </c>
      <c r="V7998" t="str">
        <f>TEXT(CleanedData[[#This Row],[Date]],"mmmm")</f>
        <v>July</v>
      </c>
      <c r="W7998" t="str">
        <f>"Q"&amp;ROUNDUP(MONTH(CleanedData[[#This Row],[Date]])/3,0)</f>
        <v>Q3</v>
      </c>
      <c r="X7998" t="str">
        <f>IF(CleanedData[[#This Row],[Purchase Amount]]&gt;=5000,"Yes","No")</f>
        <v>No</v>
      </c>
      <c r="Y7998">
        <f>IF(CleanedData[[#This Row],[Recommend]]="Yes",1,0)</f>
        <v>0</v>
      </c>
      <c r="Z7998" s="6">
        <f>CleanedData[[#This Row],[Purchase Amount]]*0.15</f>
        <v>12.7875</v>
      </c>
      <c r="AA7998" s="6">
        <f>CleanedData[[#This Row],[Purchase Amount]]*1.15</f>
        <v>98.037499999999994</v>
      </c>
    </row>
    <row r="7999" spans="1:27" x14ac:dyDescent="0.3">
      <c r="A7999">
        <v>9656</v>
      </c>
      <c r="B7999" t="s">
        <v>8224</v>
      </c>
      <c r="C7999" s="1">
        <v>45460</v>
      </c>
      <c r="D7999">
        <v>37</v>
      </c>
      <c r="E7999" t="s">
        <v>52</v>
      </c>
      <c r="F7999" t="s">
        <v>77</v>
      </c>
      <c r="G7999" t="s">
        <v>374</v>
      </c>
      <c r="H7999">
        <v>4</v>
      </c>
      <c r="I7999" t="s">
        <v>45</v>
      </c>
      <c r="J7999" t="s">
        <v>69</v>
      </c>
      <c r="K7999" t="s">
        <v>44</v>
      </c>
      <c r="L7999" t="s">
        <v>45</v>
      </c>
      <c r="M7999" t="s">
        <v>165</v>
      </c>
      <c r="N7999" t="s">
        <v>96</v>
      </c>
      <c r="O7999" t="s">
        <v>89</v>
      </c>
      <c r="P7999" t="s">
        <v>70</v>
      </c>
      <c r="Q7999" t="s">
        <v>81</v>
      </c>
      <c r="R7999" s="6">
        <f>_xlfn.XLOOKUP(CleanedData[[#This Row],[Product]],'02_Lookup_Tables'!$A$2:$A$126,'02_Lookup_Tables'!$B$2:$B$126)</f>
        <v>2906.97</v>
      </c>
      <c r="S7999" t="str">
        <f>VLOOKUP(CleanedData[[#This Row],[Product]],'02_Lookup_Tables'!$H$2:$I$126,2,FALSE)</f>
        <v>Home &amp; Living</v>
      </c>
      <c r="T7999" t="str">
        <f>VLOOKUP(CleanedData[[#This Row],[Province]],'02_Lookup_Tables'!$D$2:$E$10,2, FALSE)</f>
        <v>Central Region</v>
      </c>
      <c r="U7999" t="str" cm="1">
        <f t="array" ref="U7999">_xlfn.IFS(CleanedData[[#This Row],[Purchase Amount]]&lt;500,"Low",
CleanedData[[#This Row],[Purchase Amount]]&lt;5000,"Medium",
TRUE,"High")</f>
        <v>Medium</v>
      </c>
      <c r="V7999" t="str">
        <f>TEXT(CleanedData[[#This Row],[Date]],"mmmm")</f>
        <v>June</v>
      </c>
      <c r="W7999" t="str">
        <f>"Q"&amp;ROUNDUP(MONTH(CleanedData[[#This Row],[Date]])/3,0)</f>
        <v>Q2</v>
      </c>
      <c r="X7999" t="str">
        <f>IF(CleanedData[[#This Row],[Purchase Amount]]&gt;=5000,"Yes","No")</f>
        <v>No</v>
      </c>
      <c r="Y7999">
        <f>IF(CleanedData[[#This Row],[Recommend]]="Yes",1,0)</f>
        <v>1</v>
      </c>
      <c r="Z7999" s="6">
        <f>CleanedData[[#This Row],[Purchase Amount]]*0.15</f>
        <v>436.04549999999995</v>
      </c>
      <c r="AA7999" s="6">
        <f>CleanedData[[#This Row],[Purchase Amount]]*1.15</f>
        <v>3343.0154999999995</v>
      </c>
    </row>
    <row r="8000" spans="1:27" x14ac:dyDescent="0.3">
      <c r="A8000">
        <v>9657</v>
      </c>
      <c r="B8000" t="s">
        <v>8225</v>
      </c>
      <c r="C8000" s="1">
        <v>45363</v>
      </c>
      <c r="D8000">
        <v>21</v>
      </c>
      <c r="E8000" t="s">
        <v>52</v>
      </c>
      <c r="F8000" t="s">
        <v>61</v>
      </c>
      <c r="G8000" t="s">
        <v>309</v>
      </c>
      <c r="H8000">
        <v>4</v>
      </c>
      <c r="I8000" t="s">
        <v>42</v>
      </c>
      <c r="J8000" t="s">
        <v>54</v>
      </c>
      <c r="K8000" t="s">
        <v>55</v>
      </c>
      <c r="L8000" t="s">
        <v>42</v>
      </c>
      <c r="M8000" t="s">
        <v>46</v>
      </c>
      <c r="N8000" t="s">
        <v>96</v>
      </c>
      <c r="O8000" t="s">
        <v>89</v>
      </c>
      <c r="P8000" t="s">
        <v>70</v>
      </c>
      <c r="Q8000" t="s">
        <v>66</v>
      </c>
      <c r="R8000" s="6">
        <f>_xlfn.XLOOKUP(CleanedData[[#This Row],[Product]],'02_Lookup_Tables'!$A$2:$A$126,'02_Lookup_Tables'!$B$2:$B$126)</f>
        <v>353.21</v>
      </c>
      <c r="S8000" t="str">
        <f>VLOOKUP(CleanedData[[#This Row],[Product]],'02_Lookup_Tables'!$H$2:$I$126,2,FALSE)</f>
        <v>Food</v>
      </c>
      <c r="T8000" t="str">
        <f>VLOOKUP(CleanedData[[#This Row],[Province]],'02_Lookup_Tables'!$D$2:$E$10,2, FALSE)</f>
        <v>Southern Region</v>
      </c>
      <c r="U8000" t="str" cm="1">
        <f t="array" ref="U8000">_xlfn.IFS(CleanedData[[#This Row],[Purchase Amount]]&lt;500,"Low",
CleanedData[[#This Row],[Purchase Amount]]&lt;5000,"Medium",
TRUE,"High")</f>
        <v>Low</v>
      </c>
      <c r="V8000" t="str">
        <f>TEXT(CleanedData[[#This Row],[Date]],"mmmm")</f>
        <v>March</v>
      </c>
      <c r="W8000" t="str">
        <f>"Q"&amp;ROUNDUP(MONTH(CleanedData[[#This Row],[Date]])/3,0)</f>
        <v>Q1</v>
      </c>
      <c r="X8000" t="str">
        <f>IF(CleanedData[[#This Row],[Purchase Amount]]&gt;=5000,"Yes","No")</f>
        <v>No</v>
      </c>
      <c r="Y8000">
        <f>IF(CleanedData[[#This Row],[Recommend]]="Yes",1,0)</f>
        <v>0</v>
      </c>
      <c r="Z8000" s="6">
        <f>CleanedData[[#This Row],[Purchase Amount]]*0.15</f>
        <v>52.981499999999997</v>
      </c>
      <c r="AA8000" s="6">
        <f>CleanedData[[#This Row],[Purchase Amount]]*1.15</f>
        <v>406.19149999999996</v>
      </c>
    </row>
    <row r="8001" spans="1:27" x14ac:dyDescent="0.3">
      <c r="A8001">
        <v>9658</v>
      </c>
      <c r="B8001" t="s">
        <v>8226</v>
      </c>
      <c r="C8001" s="1">
        <v>45806</v>
      </c>
      <c r="E8001" t="s">
        <v>39</v>
      </c>
      <c r="F8001" t="s">
        <v>77</v>
      </c>
      <c r="G8001" t="s">
        <v>284</v>
      </c>
      <c r="H8001">
        <v>1</v>
      </c>
      <c r="I8001" t="s">
        <v>45</v>
      </c>
      <c r="J8001" t="s">
        <v>69</v>
      </c>
      <c r="K8001" t="s">
        <v>55</v>
      </c>
      <c r="L8001" t="s">
        <v>45</v>
      </c>
      <c r="M8001" t="s">
        <v>236</v>
      </c>
      <c r="N8001" t="s">
        <v>80</v>
      </c>
      <c r="O8001" t="s">
        <v>89</v>
      </c>
      <c r="P8001" t="s">
        <v>49</v>
      </c>
      <c r="Q8001" t="s">
        <v>166</v>
      </c>
      <c r="R8001" s="6">
        <f>_xlfn.XLOOKUP(CleanedData[[#This Row],[Product]],'02_Lookup_Tables'!$A$2:$A$126,'02_Lookup_Tables'!$B$2:$B$126)</f>
        <v>6698.54</v>
      </c>
      <c r="S8001" t="str">
        <f>VLOOKUP(CleanedData[[#This Row],[Product]],'02_Lookup_Tables'!$H$2:$I$126,2,FALSE)</f>
        <v>Electronics</v>
      </c>
      <c r="T8001" t="str">
        <f>VLOOKUP(CleanedData[[#This Row],[Province]],'02_Lookup_Tables'!$D$2:$E$10,2, FALSE)</f>
        <v>Central Region</v>
      </c>
      <c r="U8001" t="str" cm="1">
        <f t="array" ref="U8001">_xlfn.IFS(CleanedData[[#This Row],[Purchase Amount]]&lt;500,"Low",
CleanedData[[#This Row],[Purchase Amount]]&lt;5000,"Medium",
TRUE,"High")</f>
        <v>High</v>
      </c>
      <c r="V8001" t="str">
        <f>TEXT(CleanedData[[#This Row],[Date]],"mmmm")</f>
        <v>May</v>
      </c>
      <c r="W8001" t="str">
        <f>"Q"&amp;ROUNDUP(MONTH(CleanedData[[#This Row],[Date]])/3,0)</f>
        <v>Q2</v>
      </c>
      <c r="X8001" t="str">
        <f>IF(CleanedData[[#This Row],[Purchase Amount]]&gt;=5000,"Yes","No")</f>
        <v>Yes</v>
      </c>
      <c r="Y8001">
        <f>IF(CleanedData[[#This Row],[Recommend]]="Yes",1,0)</f>
        <v>1</v>
      </c>
      <c r="Z8001" s="6">
        <f>CleanedData[[#This Row],[Purchase Amount]]*0.15</f>
        <v>1004.7809999999999</v>
      </c>
      <c r="AA8001" s="6">
        <f>CleanedData[[#This Row],[Purchase Amount]]*1.15</f>
        <v>7703.320999999999</v>
      </c>
    </row>
    <row r="8002" spans="1:27" x14ac:dyDescent="0.3">
      <c r="A8002">
        <v>9659</v>
      </c>
      <c r="B8002" t="s">
        <v>8227</v>
      </c>
      <c r="C8002" s="1">
        <v>45963</v>
      </c>
      <c r="D8002">
        <v>33</v>
      </c>
      <c r="E8002" t="s">
        <v>52</v>
      </c>
      <c r="F8002" t="s">
        <v>125</v>
      </c>
      <c r="G8002" t="s">
        <v>99</v>
      </c>
      <c r="H8002">
        <v>5</v>
      </c>
      <c r="I8002" t="s">
        <v>45</v>
      </c>
      <c r="J8002" t="s">
        <v>54</v>
      </c>
      <c r="K8002" t="s">
        <v>64</v>
      </c>
      <c r="L8002" t="s">
        <v>45</v>
      </c>
      <c r="M8002" t="s">
        <v>112</v>
      </c>
      <c r="N8002" t="s">
        <v>57</v>
      </c>
      <c r="O8002" t="s">
        <v>48</v>
      </c>
      <c r="P8002" t="s">
        <v>49</v>
      </c>
      <c r="Q8002" t="s">
        <v>58</v>
      </c>
      <c r="R8002" s="6">
        <f>_xlfn.XLOOKUP(CleanedData[[#This Row],[Product]],'02_Lookup_Tables'!$A$2:$A$126,'02_Lookup_Tables'!$B$2:$B$126)</f>
        <v>43.23</v>
      </c>
      <c r="S8002" t="str">
        <f>VLOOKUP(CleanedData[[#This Row],[Product]],'02_Lookup_Tables'!$H$2:$I$126,2,FALSE)</f>
        <v>Food</v>
      </c>
      <c r="T8002" t="str">
        <f>VLOOKUP(CleanedData[[#This Row],[Province]],'02_Lookup_Tables'!$D$2:$E$10,2, FALSE)</f>
        <v>Western Region</v>
      </c>
      <c r="U8002" t="str" cm="1">
        <f t="array" ref="U8002">_xlfn.IFS(CleanedData[[#This Row],[Purchase Amount]]&lt;500,"Low",
CleanedData[[#This Row],[Purchase Amount]]&lt;5000,"Medium",
TRUE,"High")</f>
        <v>Low</v>
      </c>
      <c r="V8002" t="str">
        <f>TEXT(CleanedData[[#This Row],[Date]],"mmmm")</f>
        <v>November</v>
      </c>
      <c r="W8002" t="str">
        <f>"Q"&amp;ROUNDUP(MONTH(CleanedData[[#This Row],[Date]])/3,0)</f>
        <v>Q4</v>
      </c>
      <c r="X8002" t="str">
        <f>IF(CleanedData[[#This Row],[Purchase Amount]]&gt;=5000,"Yes","No")</f>
        <v>No</v>
      </c>
      <c r="Y8002">
        <f>IF(CleanedData[[#This Row],[Recommend]]="Yes",1,0)</f>
        <v>1</v>
      </c>
      <c r="Z8002" s="6">
        <f>CleanedData[[#This Row],[Purchase Amount]]*0.15</f>
        <v>6.4844999999999997</v>
      </c>
      <c r="AA8002" s="6">
        <f>CleanedData[[#This Row],[Purchase Amount]]*1.15</f>
        <v>49.714499999999994</v>
      </c>
    </row>
    <row r="8003" spans="1:27" x14ac:dyDescent="0.3">
      <c r="A8003">
        <v>9660</v>
      </c>
      <c r="B8003" t="s">
        <v>8228</v>
      </c>
      <c r="C8003" s="1">
        <v>45329</v>
      </c>
      <c r="D8003">
        <v>47</v>
      </c>
      <c r="E8003" t="s">
        <v>60</v>
      </c>
      <c r="F8003" t="s">
        <v>125</v>
      </c>
      <c r="G8003" t="s">
        <v>146</v>
      </c>
      <c r="H8003">
        <v>1</v>
      </c>
      <c r="I8003" t="s">
        <v>42</v>
      </c>
      <c r="J8003" t="s">
        <v>54</v>
      </c>
      <c r="K8003" t="s">
        <v>55</v>
      </c>
      <c r="L8003" t="s">
        <v>42</v>
      </c>
      <c r="M8003" t="s">
        <v>156</v>
      </c>
      <c r="N8003" t="s">
        <v>80</v>
      </c>
      <c r="O8003" t="s">
        <v>148</v>
      </c>
      <c r="P8003" t="s">
        <v>70</v>
      </c>
      <c r="Q8003" t="s">
        <v>93</v>
      </c>
      <c r="R8003" s="6">
        <f>_xlfn.XLOOKUP(CleanedData[[#This Row],[Product]],'02_Lookup_Tables'!$A$2:$A$126,'02_Lookup_Tables'!$B$2:$B$126)</f>
        <v>27815.439999999999</v>
      </c>
      <c r="S8003" t="str">
        <f>VLOOKUP(CleanedData[[#This Row],[Product]],'02_Lookup_Tables'!$H$2:$I$126,2,FALSE)</f>
        <v>Electronics</v>
      </c>
      <c r="T8003" t="str">
        <f>VLOOKUP(CleanedData[[#This Row],[Province]],'02_Lookup_Tables'!$D$2:$E$10,2, FALSE)</f>
        <v>Western Region</v>
      </c>
      <c r="U8003" t="str" cm="1">
        <f t="array" ref="U8003">_xlfn.IFS(CleanedData[[#This Row],[Purchase Amount]]&lt;500,"Low",
CleanedData[[#This Row],[Purchase Amount]]&lt;5000,"Medium",
TRUE,"High")</f>
        <v>High</v>
      </c>
      <c r="V8003" t="str">
        <f>TEXT(CleanedData[[#This Row],[Date]],"mmmm")</f>
        <v>February</v>
      </c>
      <c r="W8003" t="str">
        <f>"Q"&amp;ROUNDUP(MONTH(CleanedData[[#This Row],[Date]])/3,0)</f>
        <v>Q1</v>
      </c>
      <c r="X8003" t="str">
        <f>IF(CleanedData[[#This Row],[Purchase Amount]]&gt;=5000,"Yes","No")</f>
        <v>Yes</v>
      </c>
      <c r="Y8003">
        <f>IF(CleanedData[[#This Row],[Recommend]]="Yes",1,0)</f>
        <v>0</v>
      </c>
      <c r="Z8003" s="6">
        <f>CleanedData[[#This Row],[Purchase Amount]]*0.15</f>
        <v>4172.3159999999998</v>
      </c>
      <c r="AA8003" s="6">
        <f>CleanedData[[#This Row],[Purchase Amount]]*1.15</f>
        <v>31987.755999999998</v>
      </c>
    </row>
    <row r="8004" spans="1:27" x14ac:dyDescent="0.3">
      <c r="A8004">
        <v>9661</v>
      </c>
      <c r="B8004" t="s">
        <v>8229</v>
      </c>
      <c r="C8004" s="1">
        <v>45909</v>
      </c>
      <c r="D8004">
        <v>71</v>
      </c>
      <c r="E8004" t="s">
        <v>60</v>
      </c>
      <c r="F8004" t="s">
        <v>77</v>
      </c>
      <c r="G8004" t="s">
        <v>189</v>
      </c>
      <c r="H8004">
        <v>2</v>
      </c>
      <c r="I8004" t="s">
        <v>45</v>
      </c>
      <c r="J8004" t="s">
        <v>54</v>
      </c>
      <c r="K8004" t="s">
        <v>55</v>
      </c>
      <c r="L8004" t="s">
        <v>45</v>
      </c>
      <c r="M8004" t="s">
        <v>140</v>
      </c>
      <c r="N8004" t="s">
        <v>47</v>
      </c>
      <c r="O8004" t="s">
        <v>148</v>
      </c>
      <c r="P8004" t="s">
        <v>70</v>
      </c>
      <c r="Q8004" t="s">
        <v>97</v>
      </c>
      <c r="R8004" s="6">
        <f>_xlfn.XLOOKUP(CleanedData[[#This Row],[Product]],'02_Lookup_Tables'!$A$2:$A$126,'02_Lookup_Tables'!$B$2:$B$126)</f>
        <v>1619.07</v>
      </c>
      <c r="S8004" t="str">
        <f>VLOOKUP(CleanedData[[#This Row],[Product]],'02_Lookup_Tables'!$H$2:$I$126,2,FALSE)</f>
        <v>Home &amp; Living</v>
      </c>
      <c r="T8004" t="str">
        <f>VLOOKUP(CleanedData[[#This Row],[Province]],'02_Lookup_Tables'!$D$2:$E$10,2, FALSE)</f>
        <v>Central Region</v>
      </c>
      <c r="U8004" t="str" cm="1">
        <f t="array" ref="U8004">_xlfn.IFS(CleanedData[[#This Row],[Purchase Amount]]&lt;500,"Low",
CleanedData[[#This Row],[Purchase Amount]]&lt;5000,"Medium",
TRUE,"High")</f>
        <v>Medium</v>
      </c>
      <c r="V8004" t="str">
        <f>TEXT(CleanedData[[#This Row],[Date]],"mmmm")</f>
        <v>September</v>
      </c>
      <c r="W8004" t="str">
        <f>"Q"&amp;ROUNDUP(MONTH(CleanedData[[#This Row],[Date]])/3,0)</f>
        <v>Q3</v>
      </c>
      <c r="X8004" t="str">
        <f>IF(CleanedData[[#This Row],[Purchase Amount]]&gt;=5000,"Yes","No")</f>
        <v>No</v>
      </c>
      <c r="Y8004">
        <f>IF(CleanedData[[#This Row],[Recommend]]="Yes",1,0)</f>
        <v>1</v>
      </c>
      <c r="Z8004" s="6">
        <f>CleanedData[[#This Row],[Purchase Amount]]*0.15</f>
        <v>242.86049999999997</v>
      </c>
      <c r="AA8004" s="6">
        <f>CleanedData[[#This Row],[Purchase Amount]]*1.15</f>
        <v>1861.9304999999997</v>
      </c>
    </row>
    <row r="8005" spans="1:27" x14ac:dyDescent="0.3">
      <c r="A8005">
        <v>9663</v>
      </c>
      <c r="B8005" t="s">
        <v>8230</v>
      </c>
      <c r="C8005" s="1">
        <v>45430</v>
      </c>
      <c r="D8005">
        <v>48</v>
      </c>
      <c r="E8005" t="s">
        <v>39</v>
      </c>
      <c r="F8005" t="s">
        <v>108</v>
      </c>
      <c r="G8005" t="s">
        <v>307</v>
      </c>
      <c r="H8005">
        <v>4</v>
      </c>
      <c r="I8005" t="s">
        <v>45</v>
      </c>
      <c r="J8005" t="s">
        <v>54</v>
      </c>
      <c r="K8005" t="s">
        <v>55</v>
      </c>
      <c r="L8005" t="s">
        <v>45</v>
      </c>
      <c r="M8005" t="s">
        <v>92</v>
      </c>
      <c r="N8005" t="s">
        <v>96</v>
      </c>
      <c r="O8005" t="s">
        <v>89</v>
      </c>
      <c r="P8005" t="s">
        <v>70</v>
      </c>
      <c r="Q8005" t="s">
        <v>93</v>
      </c>
      <c r="R8005" s="6">
        <f>_xlfn.XLOOKUP(CleanedData[[#This Row],[Product]],'02_Lookup_Tables'!$A$2:$A$126,'02_Lookup_Tables'!$B$2:$B$126)</f>
        <v>824.74</v>
      </c>
      <c r="S8005" t="str">
        <f>VLOOKUP(CleanedData[[#This Row],[Product]],'02_Lookup_Tables'!$H$2:$I$126,2,FALSE)</f>
        <v>Apparel</v>
      </c>
      <c r="T8005" t="str">
        <f>VLOOKUP(CleanedData[[#This Row],[Province]],'02_Lookup_Tables'!$D$2:$E$10,2, FALSE)</f>
        <v>Gauteng Region</v>
      </c>
      <c r="U8005" t="str" cm="1">
        <f t="array" ref="U8005">_xlfn.IFS(CleanedData[[#This Row],[Purchase Amount]]&lt;500,"Low",
CleanedData[[#This Row],[Purchase Amount]]&lt;5000,"Medium",
TRUE,"High")</f>
        <v>Medium</v>
      </c>
      <c r="V8005" t="str">
        <f>TEXT(CleanedData[[#This Row],[Date]],"mmmm")</f>
        <v>May</v>
      </c>
      <c r="W8005" t="str">
        <f>"Q"&amp;ROUNDUP(MONTH(CleanedData[[#This Row],[Date]])/3,0)</f>
        <v>Q2</v>
      </c>
      <c r="X8005" t="str">
        <f>IF(CleanedData[[#This Row],[Purchase Amount]]&gt;=5000,"Yes","No")</f>
        <v>No</v>
      </c>
      <c r="Y8005">
        <f>IF(CleanedData[[#This Row],[Recommend]]="Yes",1,0)</f>
        <v>1</v>
      </c>
      <c r="Z8005" s="6">
        <f>CleanedData[[#This Row],[Purchase Amount]]*0.15</f>
        <v>123.711</v>
      </c>
      <c r="AA8005" s="6">
        <f>CleanedData[[#This Row],[Purchase Amount]]*1.15</f>
        <v>948.45099999999991</v>
      </c>
    </row>
    <row r="8006" spans="1:27" x14ac:dyDescent="0.3">
      <c r="A8006">
        <v>9664</v>
      </c>
      <c r="B8006" t="s">
        <v>8231</v>
      </c>
      <c r="C8006" s="1">
        <v>45529</v>
      </c>
      <c r="D8006">
        <v>80</v>
      </c>
      <c r="E8006" t="s">
        <v>39</v>
      </c>
      <c r="F8006" t="s">
        <v>108</v>
      </c>
      <c r="G8006" t="s">
        <v>91</v>
      </c>
      <c r="H8006">
        <v>2</v>
      </c>
      <c r="I8006" t="s">
        <v>42</v>
      </c>
      <c r="J8006" t="s">
        <v>69</v>
      </c>
      <c r="K8006" t="s">
        <v>55</v>
      </c>
      <c r="L8006" t="s">
        <v>45</v>
      </c>
      <c r="M8006" t="s">
        <v>236</v>
      </c>
      <c r="N8006" t="s">
        <v>47</v>
      </c>
      <c r="O8006" t="s">
        <v>89</v>
      </c>
      <c r="P8006" t="s">
        <v>49</v>
      </c>
      <c r="Q8006" t="s">
        <v>97</v>
      </c>
      <c r="R8006" s="6">
        <f>_xlfn.XLOOKUP(CleanedData[[#This Row],[Product]],'02_Lookup_Tables'!$A$2:$A$126,'02_Lookup_Tables'!$B$2:$B$126)</f>
        <v>1370.56</v>
      </c>
      <c r="S8006" t="str">
        <f>VLOOKUP(CleanedData[[#This Row],[Product]],'02_Lookup_Tables'!$H$2:$I$126,2,FALSE)</f>
        <v>Electronics</v>
      </c>
      <c r="T8006" t="str">
        <f>VLOOKUP(CleanedData[[#This Row],[Province]],'02_Lookup_Tables'!$D$2:$E$10,2, FALSE)</f>
        <v>Gauteng Region</v>
      </c>
      <c r="U8006" t="str" cm="1">
        <f t="array" ref="U8006">_xlfn.IFS(CleanedData[[#This Row],[Purchase Amount]]&lt;500,"Low",
CleanedData[[#This Row],[Purchase Amount]]&lt;5000,"Medium",
TRUE,"High")</f>
        <v>Medium</v>
      </c>
      <c r="V8006" t="str">
        <f>TEXT(CleanedData[[#This Row],[Date]],"mmmm")</f>
        <v>August</v>
      </c>
      <c r="W8006" t="str">
        <f>"Q"&amp;ROUNDUP(MONTH(CleanedData[[#This Row],[Date]])/3,0)</f>
        <v>Q3</v>
      </c>
      <c r="X8006" t="str">
        <f>IF(CleanedData[[#This Row],[Purchase Amount]]&gt;=5000,"Yes","No")</f>
        <v>No</v>
      </c>
      <c r="Y8006">
        <f>IF(CleanedData[[#This Row],[Recommend]]="Yes",1,0)</f>
        <v>0</v>
      </c>
      <c r="Z8006" s="6">
        <f>CleanedData[[#This Row],[Purchase Amount]]*0.15</f>
        <v>205.58399999999997</v>
      </c>
      <c r="AA8006" s="6">
        <f>CleanedData[[#This Row],[Purchase Amount]]*1.15</f>
        <v>1576.1439999999998</v>
      </c>
    </row>
    <row r="8007" spans="1:27" x14ac:dyDescent="0.3">
      <c r="A8007">
        <v>9665</v>
      </c>
      <c r="B8007" t="s">
        <v>8232</v>
      </c>
      <c r="C8007" s="1">
        <v>45795</v>
      </c>
      <c r="D8007">
        <v>68</v>
      </c>
      <c r="E8007" t="s">
        <v>39</v>
      </c>
      <c r="F8007" t="s">
        <v>77</v>
      </c>
      <c r="G8007" t="s">
        <v>359</v>
      </c>
      <c r="H8007">
        <v>4</v>
      </c>
      <c r="I8007" t="s">
        <v>45</v>
      </c>
      <c r="J8007" t="s">
        <v>54</v>
      </c>
      <c r="K8007" t="s">
        <v>55</v>
      </c>
      <c r="L8007" t="s">
        <v>45</v>
      </c>
      <c r="M8007" t="s">
        <v>140</v>
      </c>
      <c r="N8007" t="s">
        <v>96</v>
      </c>
      <c r="O8007" t="s">
        <v>148</v>
      </c>
      <c r="P8007" t="s">
        <v>49</v>
      </c>
      <c r="Q8007" t="s">
        <v>97</v>
      </c>
      <c r="R8007" s="6">
        <f>_xlfn.XLOOKUP(CleanedData[[#This Row],[Product]],'02_Lookup_Tables'!$A$2:$A$126,'02_Lookup_Tables'!$B$2:$B$126)</f>
        <v>34.200000000000003</v>
      </c>
      <c r="S8007" t="str">
        <f>VLOOKUP(CleanedData[[#This Row],[Product]],'02_Lookup_Tables'!$H$2:$I$126,2,FALSE)</f>
        <v>Food</v>
      </c>
      <c r="T8007" t="str">
        <f>VLOOKUP(CleanedData[[#This Row],[Province]],'02_Lookup_Tables'!$D$2:$E$10,2, FALSE)</f>
        <v>Central Region</v>
      </c>
      <c r="U8007" t="str" cm="1">
        <f t="array" ref="U8007">_xlfn.IFS(CleanedData[[#This Row],[Purchase Amount]]&lt;500,"Low",
CleanedData[[#This Row],[Purchase Amount]]&lt;5000,"Medium",
TRUE,"High")</f>
        <v>Low</v>
      </c>
      <c r="V8007" t="str">
        <f>TEXT(CleanedData[[#This Row],[Date]],"mmmm")</f>
        <v>May</v>
      </c>
      <c r="W8007" t="str">
        <f>"Q"&amp;ROUNDUP(MONTH(CleanedData[[#This Row],[Date]])/3,0)</f>
        <v>Q2</v>
      </c>
      <c r="X8007" t="str">
        <f>IF(CleanedData[[#This Row],[Purchase Amount]]&gt;=5000,"Yes","No")</f>
        <v>No</v>
      </c>
      <c r="Y8007">
        <f>IF(CleanedData[[#This Row],[Recommend]]="Yes",1,0)</f>
        <v>1</v>
      </c>
      <c r="Z8007" s="6">
        <f>CleanedData[[#This Row],[Purchase Amount]]*0.15</f>
        <v>5.13</v>
      </c>
      <c r="AA8007" s="6">
        <f>CleanedData[[#This Row],[Purchase Amount]]*1.15</f>
        <v>39.33</v>
      </c>
    </row>
    <row r="8008" spans="1:27" x14ac:dyDescent="0.3">
      <c r="A8008">
        <v>9667</v>
      </c>
      <c r="B8008" t="s">
        <v>8233</v>
      </c>
      <c r="C8008" s="1">
        <v>45698</v>
      </c>
      <c r="D8008">
        <v>61</v>
      </c>
      <c r="E8008" t="s">
        <v>60</v>
      </c>
      <c r="F8008" t="s">
        <v>68</v>
      </c>
      <c r="G8008" t="s">
        <v>91</v>
      </c>
      <c r="H8008">
        <v>2</v>
      </c>
      <c r="I8008" t="s">
        <v>45</v>
      </c>
      <c r="J8008" t="s">
        <v>63</v>
      </c>
      <c r="K8008" t="s">
        <v>55</v>
      </c>
      <c r="L8008" t="s">
        <v>42</v>
      </c>
      <c r="M8008" t="s">
        <v>75</v>
      </c>
      <c r="N8008" t="s">
        <v>47</v>
      </c>
      <c r="O8008" t="s">
        <v>89</v>
      </c>
      <c r="P8008" t="s">
        <v>49</v>
      </c>
      <c r="Q8008" t="s">
        <v>50</v>
      </c>
      <c r="R8008" s="6">
        <f>_xlfn.XLOOKUP(CleanedData[[#This Row],[Product]],'02_Lookup_Tables'!$A$2:$A$126,'02_Lookup_Tables'!$B$2:$B$126)</f>
        <v>1370.56</v>
      </c>
      <c r="S8008" t="str">
        <f>VLOOKUP(CleanedData[[#This Row],[Product]],'02_Lookup_Tables'!$H$2:$I$126,2,FALSE)</f>
        <v>Electronics</v>
      </c>
      <c r="T8008" t="str">
        <f>VLOOKUP(CleanedData[[#This Row],[Province]],'02_Lookup_Tables'!$D$2:$E$10,2, FALSE)</f>
        <v>Northern Region</v>
      </c>
      <c r="U8008" t="str" cm="1">
        <f t="array" ref="U8008">_xlfn.IFS(CleanedData[[#This Row],[Purchase Amount]]&lt;500,"Low",
CleanedData[[#This Row],[Purchase Amount]]&lt;5000,"Medium",
TRUE,"High")</f>
        <v>Medium</v>
      </c>
      <c r="V8008" t="str">
        <f>TEXT(CleanedData[[#This Row],[Date]],"mmmm")</f>
        <v>February</v>
      </c>
      <c r="W8008" t="str">
        <f>"Q"&amp;ROUNDUP(MONTH(CleanedData[[#This Row],[Date]])/3,0)</f>
        <v>Q1</v>
      </c>
      <c r="X8008" t="str">
        <f>IF(CleanedData[[#This Row],[Purchase Amount]]&gt;=5000,"Yes","No")</f>
        <v>No</v>
      </c>
      <c r="Y8008">
        <f>IF(CleanedData[[#This Row],[Recommend]]="Yes",1,0)</f>
        <v>1</v>
      </c>
      <c r="Z8008" s="6">
        <f>CleanedData[[#This Row],[Purchase Amount]]*0.15</f>
        <v>205.58399999999997</v>
      </c>
      <c r="AA8008" s="6">
        <f>CleanedData[[#This Row],[Purchase Amount]]*1.15</f>
        <v>1576.1439999999998</v>
      </c>
    </row>
    <row r="8009" spans="1:27" x14ac:dyDescent="0.3">
      <c r="A8009">
        <v>9669</v>
      </c>
      <c r="B8009" t="s">
        <v>8234</v>
      </c>
      <c r="C8009" s="1">
        <v>45495</v>
      </c>
      <c r="D8009">
        <v>28</v>
      </c>
      <c r="E8009" t="s">
        <v>39</v>
      </c>
      <c r="F8009" t="s">
        <v>72</v>
      </c>
      <c r="G8009" t="s">
        <v>155</v>
      </c>
      <c r="H8009">
        <v>2</v>
      </c>
      <c r="I8009" t="s">
        <v>42</v>
      </c>
      <c r="J8009" t="s">
        <v>63</v>
      </c>
      <c r="K8009" t="s">
        <v>44</v>
      </c>
      <c r="L8009" t="s">
        <v>42</v>
      </c>
      <c r="M8009" t="s">
        <v>123</v>
      </c>
      <c r="N8009" t="s">
        <v>47</v>
      </c>
      <c r="O8009" t="s">
        <v>89</v>
      </c>
      <c r="P8009" t="s">
        <v>49</v>
      </c>
      <c r="Q8009" t="s">
        <v>58</v>
      </c>
      <c r="R8009" s="6">
        <f>_xlfn.XLOOKUP(CleanedData[[#This Row],[Product]],'02_Lookup_Tables'!$A$2:$A$126,'02_Lookup_Tables'!$B$2:$B$126)</f>
        <v>1355.08</v>
      </c>
      <c r="S8009" t="str">
        <f>VLOOKUP(CleanedData[[#This Row],[Product]],'02_Lookup_Tables'!$H$2:$I$126,2,FALSE)</f>
        <v>Sports &amp; Outdoors</v>
      </c>
      <c r="T8009" t="str">
        <f>VLOOKUP(CleanedData[[#This Row],[Province]],'02_Lookup_Tables'!$D$2:$E$10,2, FALSE)</f>
        <v>Central Region</v>
      </c>
      <c r="U8009" t="str" cm="1">
        <f t="array" ref="U8009">_xlfn.IFS(CleanedData[[#This Row],[Purchase Amount]]&lt;500,"Low",
CleanedData[[#This Row],[Purchase Amount]]&lt;5000,"Medium",
TRUE,"High")</f>
        <v>Medium</v>
      </c>
      <c r="V8009" t="str">
        <f>TEXT(CleanedData[[#This Row],[Date]],"mmmm")</f>
        <v>July</v>
      </c>
      <c r="W8009" t="str">
        <f>"Q"&amp;ROUNDUP(MONTH(CleanedData[[#This Row],[Date]])/3,0)</f>
        <v>Q3</v>
      </c>
      <c r="X8009" t="str">
        <f>IF(CleanedData[[#This Row],[Purchase Amount]]&gt;=5000,"Yes","No")</f>
        <v>No</v>
      </c>
      <c r="Y8009">
        <f>IF(CleanedData[[#This Row],[Recommend]]="Yes",1,0)</f>
        <v>0</v>
      </c>
      <c r="Z8009" s="6">
        <f>CleanedData[[#This Row],[Purchase Amount]]*0.15</f>
        <v>203.26199999999997</v>
      </c>
      <c r="AA8009" s="6">
        <f>CleanedData[[#This Row],[Purchase Amount]]*1.15</f>
        <v>1558.3419999999999</v>
      </c>
    </row>
    <row r="8010" spans="1:27" x14ac:dyDescent="0.3">
      <c r="A8010">
        <v>9670</v>
      </c>
      <c r="B8010" t="s">
        <v>8235</v>
      </c>
      <c r="C8010" s="1">
        <v>45405</v>
      </c>
      <c r="D8010">
        <v>29</v>
      </c>
      <c r="E8010" t="s">
        <v>60</v>
      </c>
      <c r="F8010" t="s">
        <v>130</v>
      </c>
      <c r="G8010" t="s">
        <v>419</v>
      </c>
      <c r="H8010">
        <v>2</v>
      </c>
      <c r="I8010" t="s">
        <v>42</v>
      </c>
      <c r="J8010" t="s">
        <v>43</v>
      </c>
      <c r="K8010" t="s">
        <v>64</v>
      </c>
      <c r="L8010" t="s">
        <v>42</v>
      </c>
      <c r="M8010" t="s">
        <v>75</v>
      </c>
      <c r="N8010" t="s">
        <v>47</v>
      </c>
      <c r="O8010" t="s">
        <v>89</v>
      </c>
      <c r="P8010" t="s">
        <v>49</v>
      </c>
      <c r="Q8010" t="s">
        <v>58</v>
      </c>
      <c r="R8010" s="6">
        <f>_xlfn.XLOOKUP(CleanedData[[#This Row],[Product]],'02_Lookup_Tables'!$A$2:$A$126,'02_Lookup_Tables'!$B$2:$B$126)</f>
        <v>96.11</v>
      </c>
      <c r="S8010" t="str">
        <f>VLOOKUP(CleanedData[[#This Row],[Product]],'02_Lookup_Tables'!$H$2:$I$126,2,FALSE)</f>
        <v>Apparel</v>
      </c>
      <c r="T8010" t="str">
        <f>VLOOKUP(CleanedData[[#This Row],[Province]],'02_Lookup_Tables'!$D$2:$E$10,2, FALSE)</f>
        <v>Eastern Region</v>
      </c>
      <c r="U8010" t="str" cm="1">
        <f t="array" ref="U8010">_xlfn.IFS(CleanedData[[#This Row],[Purchase Amount]]&lt;500,"Low",
CleanedData[[#This Row],[Purchase Amount]]&lt;5000,"Medium",
TRUE,"High")</f>
        <v>Low</v>
      </c>
      <c r="V8010" t="str">
        <f>TEXT(CleanedData[[#This Row],[Date]],"mmmm")</f>
        <v>April</v>
      </c>
      <c r="W8010" t="str">
        <f>"Q"&amp;ROUNDUP(MONTH(CleanedData[[#This Row],[Date]])/3,0)</f>
        <v>Q2</v>
      </c>
      <c r="X8010" t="str">
        <f>IF(CleanedData[[#This Row],[Purchase Amount]]&gt;=5000,"Yes","No")</f>
        <v>No</v>
      </c>
      <c r="Y8010">
        <f>IF(CleanedData[[#This Row],[Recommend]]="Yes",1,0)</f>
        <v>0</v>
      </c>
      <c r="Z8010" s="6">
        <f>CleanedData[[#This Row],[Purchase Amount]]*0.15</f>
        <v>14.416499999999999</v>
      </c>
      <c r="AA8010" s="6">
        <f>CleanedData[[#This Row],[Purchase Amount]]*1.15</f>
        <v>110.52649999999998</v>
      </c>
    </row>
    <row r="8011" spans="1:27" x14ac:dyDescent="0.3">
      <c r="A8011">
        <v>9671</v>
      </c>
      <c r="B8011" t="s">
        <v>8236</v>
      </c>
      <c r="C8011" s="1">
        <v>45677</v>
      </c>
      <c r="D8011">
        <v>66</v>
      </c>
      <c r="E8011" t="s">
        <v>52</v>
      </c>
      <c r="F8011" t="s">
        <v>72</v>
      </c>
      <c r="G8011" t="s">
        <v>198</v>
      </c>
      <c r="H8011">
        <v>5</v>
      </c>
      <c r="I8011" t="s">
        <v>42</v>
      </c>
      <c r="J8011" t="s">
        <v>43</v>
      </c>
      <c r="K8011" t="s">
        <v>64</v>
      </c>
      <c r="L8011" t="s">
        <v>42</v>
      </c>
      <c r="M8011" t="s">
        <v>231</v>
      </c>
      <c r="N8011" t="s">
        <v>57</v>
      </c>
      <c r="O8011" t="s">
        <v>89</v>
      </c>
      <c r="P8011" t="s">
        <v>70</v>
      </c>
      <c r="Q8011" t="s">
        <v>97</v>
      </c>
      <c r="R8011" s="6">
        <f>_xlfn.XLOOKUP(CleanedData[[#This Row],[Product]],'02_Lookup_Tables'!$A$2:$A$126,'02_Lookup_Tables'!$B$2:$B$126)</f>
        <v>2099.4</v>
      </c>
      <c r="S8011" t="str">
        <f>VLOOKUP(CleanedData[[#This Row],[Product]],'02_Lookup_Tables'!$H$2:$I$126,2,FALSE)</f>
        <v>Sports &amp; Outdoors</v>
      </c>
      <c r="T8011" t="str">
        <f>VLOOKUP(CleanedData[[#This Row],[Province]],'02_Lookup_Tables'!$D$2:$E$10,2, FALSE)</f>
        <v>Central Region</v>
      </c>
      <c r="U8011" t="str" cm="1">
        <f t="array" ref="U8011">_xlfn.IFS(CleanedData[[#This Row],[Purchase Amount]]&lt;500,"Low",
CleanedData[[#This Row],[Purchase Amount]]&lt;5000,"Medium",
TRUE,"High")</f>
        <v>Medium</v>
      </c>
      <c r="V8011" t="str">
        <f>TEXT(CleanedData[[#This Row],[Date]],"mmmm")</f>
        <v>January</v>
      </c>
      <c r="W8011" t="str">
        <f>"Q"&amp;ROUNDUP(MONTH(CleanedData[[#This Row],[Date]])/3,0)</f>
        <v>Q1</v>
      </c>
      <c r="X8011" t="str">
        <f>IF(CleanedData[[#This Row],[Purchase Amount]]&gt;=5000,"Yes","No")</f>
        <v>No</v>
      </c>
      <c r="Y8011">
        <f>IF(CleanedData[[#This Row],[Recommend]]="Yes",1,0)</f>
        <v>0</v>
      </c>
      <c r="Z8011" s="6">
        <f>CleanedData[[#This Row],[Purchase Amount]]*0.15</f>
        <v>314.91000000000003</v>
      </c>
      <c r="AA8011" s="6">
        <f>CleanedData[[#This Row],[Purchase Amount]]*1.15</f>
        <v>2414.31</v>
      </c>
    </row>
    <row r="8012" spans="1:27" x14ac:dyDescent="0.3">
      <c r="A8012">
        <v>9673</v>
      </c>
      <c r="B8012" t="s">
        <v>8237</v>
      </c>
      <c r="C8012" s="1">
        <v>45496</v>
      </c>
      <c r="D8012">
        <v>36</v>
      </c>
      <c r="E8012" t="s">
        <v>52</v>
      </c>
      <c r="F8012" t="s">
        <v>83</v>
      </c>
      <c r="G8012" t="s">
        <v>389</v>
      </c>
      <c r="H8012">
        <v>2</v>
      </c>
      <c r="I8012" t="s">
        <v>45</v>
      </c>
      <c r="J8012" t="s">
        <v>74</v>
      </c>
      <c r="K8012" t="s">
        <v>44</v>
      </c>
      <c r="L8012" t="s">
        <v>45</v>
      </c>
      <c r="M8012" t="s">
        <v>100</v>
      </c>
      <c r="N8012" t="s">
        <v>47</v>
      </c>
      <c r="O8012" t="s">
        <v>48</v>
      </c>
      <c r="P8012" t="s">
        <v>49</v>
      </c>
      <c r="Q8012" t="s">
        <v>81</v>
      </c>
      <c r="R8012" s="6">
        <f>_xlfn.XLOOKUP(CleanedData[[#This Row],[Product]],'02_Lookup_Tables'!$A$2:$A$126,'02_Lookup_Tables'!$B$2:$B$126)</f>
        <v>5432.76</v>
      </c>
      <c r="S8012" t="str">
        <f>VLOOKUP(CleanedData[[#This Row],[Product]],'02_Lookup_Tables'!$H$2:$I$126,2,FALSE)</f>
        <v>Home Devices</v>
      </c>
      <c r="T8012" t="str">
        <f>VLOOKUP(CleanedData[[#This Row],[Province]],'02_Lookup_Tables'!$D$2:$E$10,2, FALSE)</f>
        <v>Western Region</v>
      </c>
      <c r="U8012" t="str" cm="1">
        <f t="array" ref="U8012">_xlfn.IFS(CleanedData[[#This Row],[Purchase Amount]]&lt;500,"Low",
CleanedData[[#This Row],[Purchase Amount]]&lt;5000,"Medium",
TRUE,"High")</f>
        <v>High</v>
      </c>
      <c r="V8012" t="str">
        <f>TEXT(CleanedData[[#This Row],[Date]],"mmmm")</f>
        <v>July</v>
      </c>
      <c r="W8012" t="str">
        <f>"Q"&amp;ROUNDUP(MONTH(CleanedData[[#This Row],[Date]])/3,0)</f>
        <v>Q3</v>
      </c>
      <c r="X8012" t="str">
        <f>IF(CleanedData[[#This Row],[Purchase Amount]]&gt;=5000,"Yes","No")</f>
        <v>Yes</v>
      </c>
      <c r="Y8012">
        <f>IF(CleanedData[[#This Row],[Recommend]]="Yes",1,0)</f>
        <v>1</v>
      </c>
      <c r="Z8012" s="6">
        <f>CleanedData[[#This Row],[Purchase Amount]]*0.15</f>
        <v>814.91399999999999</v>
      </c>
      <c r="AA8012" s="6">
        <f>CleanedData[[#This Row],[Purchase Amount]]*1.15</f>
        <v>6247.674</v>
      </c>
    </row>
    <row r="8013" spans="1:27" x14ac:dyDescent="0.3">
      <c r="A8013">
        <v>9674</v>
      </c>
      <c r="B8013" t="s">
        <v>8238</v>
      </c>
      <c r="C8013" s="1">
        <v>45367</v>
      </c>
      <c r="D8013">
        <v>60</v>
      </c>
      <c r="E8013" t="s">
        <v>39</v>
      </c>
      <c r="F8013" t="s">
        <v>125</v>
      </c>
      <c r="G8013" t="s">
        <v>205</v>
      </c>
      <c r="H8013">
        <v>4</v>
      </c>
      <c r="I8013" t="s">
        <v>42</v>
      </c>
      <c r="J8013" t="s">
        <v>63</v>
      </c>
      <c r="K8013" t="s">
        <v>55</v>
      </c>
      <c r="L8013" t="s">
        <v>42</v>
      </c>
      <c r="M8013" t="s">
        <v>106</v>
      </c>
      <c r="N8013" t="s">
        <v>96</v>
      </c>
      <c r="O8013" t="s">
        <v>148</v>
      </c>
      <c r="P8013" t="s">
        <v>49</v>
      </c>
      <c r="Q8013" t="s">
        <v>50</v>
      </c>
      <c r="R8013" s="6">
        <f>_xlfn.XLOOKUP(CleanedData[[#This Row],[Product]],'02_Lookup_Tables'!$A$2:$A$126,'02_Lookup_Tables'!$B$2:$B$126)</f>
        <v>139.72999999999999</v>
      </c>
      <c r="S8013" t="str">
        <f>VLOOKUP(CleanedData[[#This Row],[Product]],'02_Lookup_Tables'!$H$2:$I$126,2,FALSE)</f>
        <v>Beauty &amp; Personal Care</v>
      </c>
      <c r="T8013" t="str">
        <f>VLOOKUP(CleanedData[[#This Row],[Province]],'02_Lookup_Tables'!$D$2:$E$10,2, FALSE)</f>
        <v>Western Region</v>
      </c>
      <c r="U8013" t="str" cm="1">
        <f t="array" ref="U8013">_xlfn.IFS(CleanedData[[#This Row],[Purchase Amount]]&lt;500,"Low",
CleanedData[[#This Row],[Purchase Amount]]&lt;5000,"Medium",
TRUE,"High")</f>
        <v>Low</v>
      </c>
      <c r="V8013" t="str">
        <f>TEXT(CleanedData[[#This Row],[Date]],"mmmm")</f>
        <v>March</v>
      </c>
      <c r="W8013" t="str">
        <f>"Q"&amp;ROUNDUP(MONTH(CleanedData[[#This Row],[Date]])/3,0)</f>
        <v>Q1</v>
      </c>
      <c r="X8013" t="str">
        <f>IF(CleanedData[[#This Row],[Purchase Amount]]&gt;=5000,"Yes","No")</f>
        <v>No</v>
      </c>
      <c r="Y8013">
        <f>IF(CleanedData[[#This Row],[Recommend]]="Yes",1,0)</f>
        <v>0</v>
      </c>
      <c r="Z8013" s="6">
        <f>CleanedData[[#This Row],[Purchase Amount]]*0.15</f>
        <v>20.959499999999998</v>
      </c>
      <c r="AA8013" s="6">
        <f>CleanedData[[#This Row],[Purchase Amount]]*1.15</f>
        <v>160.68949999999998</v>
      </c>
    </row>
    <row r="8014" spans="1:27" x14ac:dyDescent="0.3">
      <c r="A8014">
        <v>9675</v>
      </c>
      <c r="B8014" t="s">
        <v>8239</v>
      </c>
      <c r="C8014" s="1">
        <v>45349</v>
      </c>
      <c r="D8014">
        <v>47</v>
      </c>
      <c r="E8014" t="s">
        <v>52</v>
      </c>
      <c r="F8014" t="s">
        <v>130</v>
      </c>
      <c r="G8014" t="s">
        <v>158</v>
      </c>
      <c r="H8014">
        <v>3</v>
      </c>
      <c r="I8014" t="s">
        <v>45</v>
      </c>
      <c r="J8014" t="s">
        <v>69</v>
      </c>
      <c r="K8014" t="s">
        <v>44</v>
      </c>
      <c r="L8014" t="s">
        <v>42</v>
      </c>
      <c r="M8014" t="s">
        <v>196</v>
      </c>
      <c r="N8014" t="s">
        <v>48</v>
      </c>
      <c r="O8014" t="s">
        <v>89</v>
      </c>
      <c r="P8014" t="s">
        <v>49</v>
      </c>
      <c r="Q8014" t="s">
        <v>93</v>
      </c>
      <c r="R8014" s="6">
        <f>_xlfn.XLOOKUP(CleanedData[[#This Row],[Product]],'02_Lookup_Tables'!$A$2:$A$126,'02_Lookup_Tables'!$B$2:$B$126)</f>
        <v>2962.6</v>
      </c>
      <c r="S8014" t="str">
        <f>VLOOKUP(CleanedData[[#This Row],[Product]],'02_Lookup_Tables'!$H$2:$I$126,2,FALSE)</f>
        <v>Sports &amp; Outdoors</v>
      </c>
      <c r="T8014" t="str">
        <f>VLOOKUP(CleanedData[[#This Row],[Province]],'02_Lookup_Tables'!$D$2:$E$10,2, FALSE)</f>
        <v>Eastern Region</v>
      </c>
      <c r="U8014" t="str" cm="1">
        <f t="array" ref="U8014">_xlfn.IFS(CleanedData[[#This Row],[Purchase Amount]]&lt;500,"Low",
CleanedData[[#This Row],[Purchase Amount]]&lt;5000,"Medium",
TRUE,"High")</f>
        <v>Medium</v>
      </c>
      <c r="V8014" t="str">
        <f>TEXT(CleanedData[[#This Row],[Date]],"mmmm")</f>
        <v>February</v>
      </c>
      <c r="W8014" t="str">
        <f>"Q"&amp;ROUNDUP(MONTH(CleanedData[[#This Row],[Date]])/3,0)</f>
        <v>Q1</v>
      </c>
      <c r="X8014" t="str">
        <f>IF(CleanedData[[#This Row],[Purchase Amount]]&gt;=5000,"Yes","No")</f>
        <v>No</v>
      </c>
      <c r="Y8014">
        <f>IF(CleanedData[[#This Row],[Recommend]]="Yes",1,0)</f>
        <v>1</v>
      </c>
      <c r="Z8014" s="6">
        <f>CleanedData[[#This Row],[Purchase Amount]]*0.15</f>
        <v>444.39</v>
      </c>
      <c r="AA8014" s="6">
        <f>CleanedData[[#This Row],[Purchase Amount]]*1.15</f>
        <v>3406.99</v>
      </c>
    </row>
    <row r="8015" spans="1:27" x14ac:dyDescent="0.3">
      <c r="A8015">
        <v>9676</v>
      </c>
      <c r="B8015" t="s">
        <v>8240</v>
      </c>
      <c r="C8015" s="1">
        <v>45522</v>
      </c>
      <c r="D8015">
        <v>44</v>
      </c>
      <c r="E8015" t="s">
        <v>60</v>
      </c>
      <c r="F8015" t="s">
        <v>72</v>
      </c>
      <c r="G8015" t="s">
        <v>391</v>
      </c>
      <c r="H8015">
        <v>5</v>
      </c>
      <c r="I8015" t="s">
        <v>42</v>
      </c>
      <c r="J8015" t="s">
        <v>43</v>
      </c>
      <c r="K8015" t="s">
        <v>64</v>
      </c>
      <c r="L8015" t="s">
        <v>45</v>
      </c>
      <c r="M8015" t="s">
        <v>56</v>
      </c>
      <c r="N8015" t="s">
        <v>57</v>
      </c>
      <c r="O8015" t="s">
        <v>148</v>
      </c>
      <c r="P8015" t="s">
        <v>49</v>
      </c>
      <c r="Q8015" t="s">
        <v>81</v>
      </c>
      <c r="R8015" s="6">
        <f>_xlfn.XLOOKUP(CleanedData[[#This Row],[Product]],'02_Lookup_Tables'!$A$2:$A$126,'02_Lookup_Tables'!$B$2:$B$126)</f>
        <v>886.51</v>
      </c>
      <c r="S8015" t="str">
        <f>VLOOKUP(CleanedData[[#This Row],[Product]],'02_Lookup_Tables'!$H$2:$I$126,2,FALSE)</f>
        <v>Beauty &amp; Personal Care</v>
      </c>
      <c r="T8015" t="str">
        <f>VLOOKUP(CleanedData[[#This Row],[Province]],'02_Lookup_Tables'!$D$2:$E$10,2, FALSE)</f>
        <v>Central Region</v>
      </c>
      <c r="U8015" t="str" cm="1">
        <f t="array" ref="U8015">_xlfn.IFS(CleanedData[[#This Row],[Purchase Amount]]&lt;500,"Low",
CleanedData[[#This Row],[Purchase Amount]]&lt;5000,"Medium",
TRUE,"High")</f>
        <v>Medium</v>
      </c>
      <c r="V8015" t="str">
        <f>TEXT(CleanedData[[#This Row],[Date]],"mmmm")</f>
        <v>August</v>
      </c>
      <c r="W8015" t="str">
        <f>"Q"&amp;ROUNDUP(MONTH(CleanedData[[#This Row],[Date]])/3,0)</f>
        <v>Q3</v>
      </c>
      <c r="X8015" t="str">
        <f>IF(CleanedData[[#This Row],[Purchase Amount]]&gt;=5000,"Yes","No")</f>
        <v>No</v>
      </c>
      <c r="Y8015">
        <f>IF(CleanedData[[#This Row],[Recommend]]="Yes",1,0)</f>
        <v>0</v>
      </c>
      <c r="Z8015" s="6">
        <f>CleanedData[[#This Row],[Purchase Amount]]*0.15</f>
        <v>132.97649999999999</v>
      </c>
      <c r="AA8015" s="6">
        <f>CleanedData[[#This Row],[Purchase Amount]]*1.15</f>
        <v>1019.4864999999999</v>
      </c>
    </row>
    <row r="8016" spans="1:27" x14ac:dyDescent="0.3">
      <c r="A8016">
        <v>9678</v>
      </c>
      <c r="B8016" t="s">
        <v>8241</v>
      </c>
      <c r="C8016" s="1">
        <v>45474</v>
      </c>
      <c r="D8016">
        <v>21</v>
      </c>
      <c r="E8016" t="s">
        <v>39</v>
      </c>
      <c r="F8016" t="s">
        <v>130</v>
      </c>
      <c r="G8016" t="s">
        <v>374</v>
      </c>
      <c r="H8016">
        <v>2</v>
      </c>
      <c r="I8016" t="s">
        <v>42</v>
      </c>
      <c r="J8016" t="s">
        <v>69</v>
      </c>
      <c r="K8016" t="s">
        <v>64</v>
      </c>
      <c r="L8016" t="s">
        <v>45</v>
      </c>
      <c r="M8016" t="s">
        <v>88</v>
      </c>
      <c r="N8016" t="s">
        <v>47</v>
      </c>
      <c r="O8016" t="s">
        <v>89</v>
      </c>
      <c r="P8016" t="s">
        <v>49</v>
      </c>
      <c r="Q8016" t="s">
        <v>66</v>
      </c>
      <c r="R8016" s="6">
        <f>_xlfn.XLOOKUP(CleanedData[[#This Row],[Product]],'02_Lookup_Tables'!$A$2:$A$126,'02_Lookup_Tables'!$B$2:$B$126)</f>
        <v>2906.97</v>
      </c>
      <c r="S8016" t="str">
        <f>VLOOKUP(CleanedData[[#This Row],[Product]],'02_Lookup_Tables'!$H$2:$I$126,2,FALSE)</f>
        <v>Home &amp; Living</v>
      </c>
      <c r="T8016" t="str">
        <f>VLOOKUP(CleanedData[[#This Row],[Province]],'02_Lookup_Tables'!$D$2:$E$10,2, FALSE)</f>
        <v>Eastern Region</v>
      </c>
      <c r="U8016" t="str" cm="1">
        <f t="array" ref="U8016">_xlfn.IFS(CleanedData[[#This Row],[Purchase Amount]]&lt;500,"Low",
CleanedData[[#This Row],[Purchase Amount]]&lt;5000,"Medium",
TRUE,"High")</f>
        <v>Medium</v>
      </c>
      <c r="V8016" t="str">
        <f>TEXT(CleanedData[[#This Row],[Date]],"mmmm")</f>
        <v>July</v>
      </c>
      <c r="W8016" t="str">
        <f>"Q"&amp;ROUNDUP(MONTH(CleanedData[[#This Row],[Date]])/3,0)</f>
        <v>Q3</v>
      </c>
      <c r="X8016" t="str">
        <f>IF(CleanedData[[#This Row],[Purchase Amount]]&gt;=5000,"Yes","No")</f>
        <v>No</v>
      </c>
      <c r="Y8016">
        <f>IF(CleanedData[[#This Row],[Recommend]]="Yes",1,0)</f>
        <v>0</v>
      </c>
      <c r="Z8016" s="6">
        <f>CleanedData[[#This Row],[Purchase Amount]]*0.15</f>
        <v>436.04549999999995</v>
      </c>
      <c r="AA8016" s="6">
        <f>CleanedData[[#This Row],[Purchase Amount]]*1.15</f>
        <v>3343.0154999999995</v>
      </c>
    </row>
    <row r="8017" spans="1:27" x14ac:dyDescent="0.3">
      <c r="A8017">
        <v>9679</v>
      </c>
      <c r="B8017" t="s">
        <v>8242</v>
      </c>
      <c r="C8017" s="1">
        <v>45420</v>
      </c>
      <c r="D8017">
        <v>53</v>
      </c>
      <c r="E8017" t="s">
        <v>52</v>
      </c>
      <c r="F8017" t="s">
        <v>108</v>
      </c>
      <c r="G8017" t="s">
        <v>216</v>
      </c>
      <c r="H8017">
        <v>1</v>
      </c>
      <c r="I8017" t="s">
        <v>42</v>
      </c>
      <c r="J8017" t="s">
        <v>43</v>
      </c>
      <c r="K8017" t="s">
        <v>55</v>
      </c>
      <c r="L8017" t="s">
        <v>45</v>
      </c>
      <c r="M8017" t="s">
        <v>196</v>
      </c>
      <c r="N8017" t="s">
        <v>80</v>
      </c>
      <c r="O8017" t="s">
        <v>89</v>
      </c>
      <c r="P8017" t="s">
        <v>49</v>
      </c>
      <c r="Q8017" t="s">
        <v>93</v>
      </c>
      <c r="R8017" s="6">
        <f>_xlfn.XLOOKUP(CleanedData[[#This Row],[Product]],'02_Lookup_Tables'!$A$2:$A$126,'02_Lookup_Tables'!$B$2:$B$126)</f>
        <v>929.55</v>
      </c>
      <c r="S8017" t="str">
        <f>VLOOKUP(CleanedData[[#This Row],[Product]],'02_Lookup_Tables'!$H$2:$I$126,2,FALSE)</f>
        <v>Accessories</v>
      </c>
      <c r="T8017" t="str">
        <f>VLOOKUP(CleanedData[[#This Row],[Province]],'02_Lookup_Tables'!$D$2:$E$10,2, FALSE)</f>
        <v>Gauteng Region</v>
      </c>
      <c r="U8017" t="str" cm="1">
        <f t="array" ref="U8017">_xlfn.IFS(CleanedData[[#This Row],[Purchase Amount]]&lt;500,"Low",
CleanedData[[#This Row],[Purchase Amount]]&lt;5000,"Medium",
TRUE,"High")</f>
        <v>Medium</v>
      </c>
      <c r="V8017" t="str">
        <f>TEXT(CleanedData[[#This Row],[Date]],"mmmm")</f>
        <v>May</v>
      </c>
      <c r="W8017" t="str">
        <f>"Q"&amp;ROUNDUP(MONTH(CleanedData[[#This Row],[Date]])/3,0)</f>
        <v>Q2</v>
      </c>
      <c r="X8017" t="str">
        <f>IF(CleanedData[[#This Row],[Purchase Amount]]&gt;=5000,"Yes","No")</f>
        <v>No</v>
      </c>
      <c r="Y8017">
        <f>IF(CleanedData[[#This Row],[Recommend]]="Yes",1,0)</f>
        <v>0</v>
      </c>
      <c r="Z8017" s="6">
        <f>CleanedData[[#This Row],[Purchase Amount]]*0.15</f>
        <v>139.43249999999998</v>
      </c>
      <c r="AA8017" s="6">
        <f>CleanedData[[#This Row],[Purchase Amount]]*1.15</f>
        <v>1068.9824999999998</v>
      </c>
    </row>
    <row r="8018" spans="1:27" x14ac:dyDescent="0.3">
      <c r="A8018">
        <v>9680</v>
      </c>
      <c r="B8018" t="s">
        <v>8243</v>
      </c>
      <c r="C8018" s="1">
        <v>45781</v>
      </c>
      <c r="D8018">
        <v>65</v>
      </c>
      <c r="E8018" t="s">
        <v>39</v>
      </c>
      <c r="F8018" t="s">
        <v>108</v>
      </c>
      <c r="G8018" t="s">
        <v>950</v>
      </c>
      <c r="H8018">
        <v>2</v>
      </c>
      <c r="I8018" t="s">
        <v>42</v>
      </c>
      <c r="J8018" t="s">
        <v>63</v>
      </c>
      <c r="K8018" t="s">
        <v>64</v>
      </c>
      <c r="L8018" t="s">
        <v>42</v>
      </c>
      <c r="M8018" t="s">
        <v>112</v>
      </c>
      <c r="N8018" t="s">
        <v>47</v>
      </c>
      <c r="O8018" t="s">
        <v>48</v>
      </c>
      <c r="P8018" t="s">
        <v>49</v>
      </c>
      <c r="Q8018" t="s">
        <v>97</v>
      </c>
      <c r="R8018" s="6">
        <f>_xlfn.XLOOKUP(CleanedData[[#This Row],[Product]],'02_Lookup_Tables'!$A$2:$A$126,'02_Lookup_Tables'!$B$2:$B$126)</f>
        <v>85.25</v>
      </c>
      <c r="S8018" t="str">
        <f>VLOOKUP(CleanedData[[#This Row],[Product]],'02_Lookup_Tables'!$H$2:$I$126,2,FALSE)</f>
        <v>Beauty &amp; Personal Care</v>
      </c>
      <c r="T8018" t="str">
        <f>VLOOKUP(CleanedData[[#This Row],[Province]],'02_Lookup_Tables'!$D$2:$E$10,2, FALSE)</f>
        <v>Gauteng Region</v>
      </c>
      <c r="U8018" t="str" cm="1">
        <f t="array" ref="U8018">_xlfn.IFS(CleanedData[[#This Row],[Purchase Amount]]&lt;500,"Low",
CleanedData[[#This Row],[Purchase Amount]]&lt;5000,"Medium",
TRUE,"High")</f>
        <v>Low</v>
      </c>
      <c r="V8018" t="str">
        <f>TEXT(CleanedData[[#This Row],[Date]],"mmmm")</f>
        <v>May</v>
      </c>
      <c r="W8018" t="str">
        <f>"Q"&amp;ROUNDUP(MONTH(CleanedData[[#This Row],[Date]])/3,0)</f>
        <v>Q2</v>
      </c>
      <c r="X8018" t="str">
        <f>IF(CleanedData[[#This Row],[Purchase Amount]]&gt;=5000,"Yes","No")</f>
        <v>No</v>
      </c>
      <c r="Y8018">
        <f>IF(CleanedData[[#This Row],[Recommend]]="Yes",1,0)</f>
        <v>0</v>
      </c>
      <c r="Z8018" s="6">
        <f>CleanedData[[#This Row],[Purchase Amount]]*0.15</f>
        <v>12.7875</v>
      </c>
      <c r="AA8018" s="6">
        <f>CleanedData[[#This Row],[Purchase Amount]]*1.15</f>
        <v>98.037499999999994</v>
      </c>
    </row>
    <row r="8019" spans="1:27" x14ac:dyDescent="0.3">
      <c r="A8019">
        <v>9681</v>
      </c>
      <c r="B8019" t="s">
        <v>8244</v>
      </c>
      <c r="C8019" s="1">
        <v>45868</v>
      </c>
      <c r="D8019">
        <v>68</v>
      </c>
      <c r="E8019" t="s">
        <v>39</v>
      </c>
      <c r="F8019" t="s">
        <v>61</v>
      </c>
      <c r="G8019" t="s">
        <v>365</v>
      </c>
      <c r="H8019">
        <v>3</v>
      </c>
      <c r="I8019" t="s">
        <v>45</v>
      </c>
      <c r="J8019" t="s">
        <v>74</v>
      </c>
      <c r="K8019" t="s">
        <v>64</v>
      </c>
      <c r="L8019" t="s">
        <v>45</v>
      </c>
      <c r="M8019" t="s">
        <v>151</v>
      </c>
      <c r="N8019" t="s">
        <v>48</v>
      </c>
      <c r="O8019" t="s">
        <v>89</v>
      </c>
      <c r="P8019" t="s">
        <v>49</v>
      </c>
      <c r="Q8019" t="s">
        <v>97</v>
      </c>
      <c r="R8019" s="6">
        <f>_xlfn.XLOOKUP(CleanedData[[#This Row],[Product]],'02_Lookup_Tables'!$A$2:$A$126,'02_Lookup_Tables'!$B$2:$B$126)</f>
        <v>105.11</v>
      </c>
      <c r="S8019" t="str">
        <f>VLOOKUP(CleanedData[[#This Row],[Product]],'02_Lookup_Tables'!$H$2:$I$126,2,FALSE)</f>
        <v>Beauty &amp; Personal Care</v>
      </c>
      <c r="T8019" t="str">
        <f>VLOOKUP(CleanedData[[#This Row],[Province]],'02_Lookup_Tables'!$D$2:$E$10,2, FALSE)</f>
        <v>Southern Region</v>
      </c>
      <c r="U8019" t="str" cm="1">
        <f t="array" ref="U8019">_xlfn.IFS(CleanedData[[#This Row],[Purchase Amount]]&lt;500,"Low",
CleanedData[[#This Row],[Purchase Amount]]&lt;5000,"Medium",
TRUE,"High")</f>
        <v>Low</v>
      </c>
      <c r="V8019" t="str">
        <f>TEXT(CleanedData[[#This Row],[Date]],"mmmm")</f>
        <v>July</v>
      </c>
      <c r="W8019" t="str">
        <f>"Q"&amp;ROUNDUP(MONTH(CleanedData[[#This Row],[Date]])/3,0)</f>
        <v>Q3</v>
      </c>
      <c r="X8019" t="str">
        <f>IF(CleanedData[[#This Row],[Purchase Amount]]&gt;=5000,"Yes","No")</f>
        <v>No</v>
      </c>
      <c r="Y8019">
        <f>IF(CleanedData[[#This Row],[Recommend]]="Yes",1,0)</f>
        <v>1</v>
      </c>
      <c r="Z8019" s="6">
        <f>CleanedData[[#This Row],[Purchase Amount]]*0.15</f>
        <v>15.766499999999999</v>
      </c>
      <c r="AA8019" s="6">
        <f>CleanedData[[#This Row],[Purchase Amount]]*1.15</f>
        <v>120.87649999999999</v>
      </c>
    </row>
    <row r="8020" spans="1:27" x14ac:dyDescent="0.3">
      <c r="A8020">
        <v>9682</v>
      </c>
      <c r="B8020" t="s">
        <v>8245</v>
      </c>
      <c r="C8020" s="1">
        <v>45887</v>
      </c>
      <c r="D8020">
        <v>60</v>
      </c>
      <c r="E8020" t="s">
        <v>60</v>
      </c>
      <c r="F8020" t="s">
        <v>68</v>
      </c>
      <c r="G8020" t="s">
        <v>336</v>
      </c>
      <c r="H8020">
        <v>3</v>
      </c>
      <c r="I8020" t="s">
        <v>45</v>
      </c>
      <c r="J8020" t="s">
        <v>63</v>
      </c>
      <c r="K8020" t="s">
        <v>64</v>
      </c>
      <c r="L8020" t="s">
        <v>45</v>
      </c>
      <c r="M8020" t="s">
        <v>106</v>
      </c>
      <c r="N8020" t="s">
        <v>48</v>
      </c>
      <c r="O8020" t="s">
        <v>148</v>
      </c>
      <c r="P8020" t="s">
        <v>49</v>
      </c>
      <c r="Q8020" t="s">
        <v>50</v>
      </c>
      <c r="R8020" s="6">
        <f>_xlfn.XLOOKUP(CleanedData[[#This Row],[Product]],'02_Lookup_Tables'!$A$2:$A$126,'02_Lookup_Tables'!$B$2:$B$126)</f>
        <v>812.2</v>
      </c>
      <c r="S8020" t="str">
        <f>VLOOKUP(CleanedData[[#This Row],[Product]],'02_Lookup_Tables'!$H$2:$I$126,2,FALSE)</f>
        <v>Sports &amp; Outdoors</v>
      </c>
      <c r="T8020" t="str">
        <f>VLOOKUP(CleanedData[[#This Row],[Province]],'02_Lookup_Tables'!$D$2:$E$10,2, FALSE)</f>
        <v>Northern Region</v>
      </c>
      <c r="U8020" t="str" cm="1">
        <f t="array" ref="U8020">_xlfn.IFS(CleanedData[[#This Row],[Purchase Amount]]&lt;500,"Low",
CleanedData[[#This Row],[Purchase Amount]]&lt;5000,"Medium",
TRUE,"High")</f>
        <v>Medium</v>
      </c>
      <c r="V8020" t="str">
        <f>TEXT(CleanedData[[#This Row],[Date]],"mmmm")</f>
        <v>August</v>
      </c>
      <c r="W8020" t="str">
        <f>"Q"&amp;ROUNDUP(MONTH(CleanedData[[#This Row],[Date]])/3,0)</f>
        <v>Q3</v>
      </c>
      <c r="X8020" t="str">
        <f>IF(CleanedData[[#This Row],[Purchase Amount]]&gt;=5000,"Yes","No")</f>
        <v>No</v>
      </c>
      <c r="Y8020">
        <f>IF(CleanedData[[#This Row],[Recommend]]="Yes",1,0)</f>
        <v>1</v>
      </c>
      <c r="Z8020" s="6">
        <f>CleanedData[[#This Row],[Purchase Amount]]*0.15</f>
        <v>121.83</v>
      </c>
      <c r="AA8020" s="6">
        <f>CleanedData[[#This Row],[Purchase Amount]]*1.15</f>
        <v>934.03</v>
      </c>
    </row>
    <row r="8021" spans="1:27" x14ac:dyDescent="0.3">
      <c r="A8021">
        <v>9683</v>
      </c>
      <c r="B8021" t="s">
        <v>8246</v>
      </c>
      <c r="C8021" s="1">
        <v>45384</v>
      </c>
      <c r="D8021">
        <v>33</v>
      </c>
      <c r="E8021" t="s">
        <v>39</v>
      </c>
      <c r="F8021" t="s">
        <v>130</v>
      </c>
      <c r="G8021" t="s">
        <v>192</v>
      </c>
      <c r="H8021">
        <v>1</v>
      </c>
      <c r="I8021" t="s">
        <v>42</v>
      </c>
      <c r="J8021" t="s">
        <v>63</v>
      </c>
      <c r="K8021" t="s">
        <v>64</v>
      </c>
      <c r="L8021" t="s">
        <v>42</v>
      </c>
      <c r="M8021" t="s">
        <v>175</v>
      </c>
      <c r="N8021" t="s">
        <v>80</v>
      </c>
      <c r="O8021" t="s">
        <v>89</v>
      </c>
      <c r="P8021" t="s">
        <v>49</v>
      </c>
      <c r="Q8021" t="s">
        <v>58</v>
      </c>
      <c r="R8021" s="6">
        <f>_xlfn.XLOOKUP(CleanedData[[#This Row],[Product]],'02_Lookup_Tables'!$A$2:$A$126,'02_Lookup_Tables'!$B$2:$B$126)</f>
        <v>13261</v>
      </c>
      <c r="S8021" t="str">
        <f>VLOOKUP(CleanedData[[#This Row],[Product]],'02_Lookup_Tables'!$H$2:$I$126,2,FALSE)</f>
        <v>Electronics</v>
      </c>
      <c r="T8021" t="str">
        <f>VLOOKUP(CleanedData[[#This Row],[Province]],'02_Lookup_Tables'!$D$2:$E$10,2, FALSE)</f>
        <v>Eastern Region</v>
      </c>
      <c r="U8021" t="str" cm="1">
        <f t="array" ref="U8021">_xlfn.IFS(CleanedData[[#This Row],[Purchase Amount]]&lt;500,"Low",
CleanedData[[#This Row],[Purchase Amount]]&lt;5000,"Medium",
TRUE,"High")</f>
        <v>High</v>
      </c>
      <c r="V8021" t="str">
        <f>TEXT(CleanedData[[#This Row],[Date]],"mmmm")</f>
        <v>April</v>
      </c>
      <c r="W8021" t="str">
        <f>"Q"&amp;ROUNDUP(MONTH(CleanedData[[#This Row],[Date]])/3,0)</f>
        <v>Q2</v>
      </c>
      <c r="X8021" t="str">
        <f>IF(CleanedData[[#This Row],[Purchase Amount]]&gt;=5000,"Yes","No")</f>
        <v>Yes</v>
      </c>
      <c r="Y8021">
        <f>IF(CleanedData[[#This Row],[Recommend]]="Yes",1,0)</f>
        <v>0</v>
      </c>
      <c r="Z8021" s="6">
        <f>CleanedData[[#This Row],[Purchase Amount]]*0.15</f>
        <v>1989.1499999999999</v>
      </c>
      <c r="AA8021" s="6">
        <f>CleanedData[[#This Row],[Purchase Amount]]*1.15</f>
        <v>15250.15</v>
      </c>
    </row>
    <row r="8022" spans="1:27" x14ac:dyDescent="0.3">
      <c r="A8022">
        <v>9684</v>
      </c>
      <c r="B8022" t="s">
        <v>8247</v>
      </c>
      <c r="C8022" s="1">
        <v>45825</v>
      </c>
      <c r="D8022">
        <v>49</v>
      </c>
      <c r="E8022" t="s">
        <v>52</v>
      </c>
      <c r="F8022" t="s">
        <v>108</v>
      </c>
      <c r="G8022" t="s">
        <v>501</v>
      </c>
      <c r="H8022">
        <v>5</v>
      </c>
      <c r="I8022" t="s">
        <v>45</v>
      </c>
      <c r="J8022" t="s">
        <v>54</v>
      </c>
      <c r="K8022" t="s">
        <v>55</v>
      </c>
      <c r="L8022" t="s">
        <v>42</v>
      </c>
      <c r="M8022" t="s">
        <v>180</v>
      </c>
      <c r="N8022" t="s">
        <v>57</v>
      </c>
      <c r="O8022" t="s">
        <v>89</v>
      </c>
      <c r="P8022" t="s">
        <v>70</v>
      </c>
      <c r="Q8022" t="s">
        <v>93</v>
      </c>
      <c r="R8022" s="6">
        <f>_xlfn.XLOOKUP(CleanedData[[#This Row],[Product]],'02_Lookup_Tables'!$A$2:$A$126,'02_Lookup_Tables'!$B$2:$B$126)</f>
        <v>1482.94</v>
      </c>
      <c r="S8022" t="str">
        <f>VLOOKUP(CleanedData[[#This Row],[Product]],'02_Lookup_Tables'!$H$2:$I$126,2,FALSE)</f>
        <v>Home Devices</v>
      </c>
      <c r="T8022" t="str">
        <f>VLOOKUP(CleanedData[[#This Row],[Province]],'02_Lookup_Tables'!$D$2:$E$10,2, FALSE)</f>
        <v>Gauteng Region</v>
      </c>
      <c r="U8022" t="str" cm="1">
        <f t="array" ref="U8022">_xlfn.IFS(CleanedData[[#This Row],[Purchase Amount]]&lt;500,"Low",
CleanedData[[#This Row],[Purchase Amount]]&lt;5000,"Medium",
TRUE,"High")</f>
        <v>Medium</v>
      </c>
      <c r="V8022" t="str">
        <f>TEXT(CleanedData[[#This Row],[Date]],"mmmm")</f>
        <v>June</v>
      </c>
      <c r="W8022" t="str">
        <f>"Q"&amp;ROUNDUP(MONTH(CleanedData[[#This Row],[Date]])/3,0)</f>
        <v>Q2</v>
      </c>
      <c r="X8022" t="str">
        <f>IF(CleanedData[[#This Row],[Purchase Amount]]&gt;=5000,"Yes","No")</f>
        <v>No</v>
      </c>
      <c r="Y8022">
        <f>IF(CleanedData[[#This Row],[Recommend]]="Yes",1,0)</f>
        <v>1</v>
      </c>
      <c r="Z8022" s="6">
        <f>CleanedData[[#This Row],[Purchase Amount]]*0.15</f>
        <v>222.441</v>
      </c>
      <c r="AA8022" s="6">
        <f>CleanedData[[#This Row],[Purchase Amount]]*1.15</f>
        <v>1705.3809999999999</v>
      </c>
    </row>
    <row r="8023" spans="1:27" x14ac:dyDescent="0.3">
      <c r="A8023">
        <v>9685</v>
      </c>
      <c r="B8023" t="s">
        <v>8248</v>
      </c>
      <c r="C8023" s="1">
        <v>45700</v>
      </c>
      <c r="E8023" t="s">
        <v>52</v>
      </c>
      <c r="F8023" t="s">
        <v>72</v>
      </c>
      <c r="G8023" t="s">
        <v>230</v>
      </c>
      <c r="H8023">
        <v>5</v>
      </c>
      <c r="I8023" t="s">
        <v>45</v>
      </c>
      <c r="J8023" t="s">
        <v>43</v>
      </c>
      <c r="K8023" t="s">
        <v>55</v>
      </c>
      <c r="L8023" t="s">
        <v>42</v>
      </c>
      <c r="M8023" t="s">
        <v>56</v>
      </c>
      <c r="N8023" t="s">
        <v>57</v>
      </c>
      <c r="O8023" t="s">
        <v>148</v>
      </c>
      <c r="P8023" t="s">
        <v>49</v>
      </c>
      <c r="Q8023" t="s">
        <v>166</v>
      </c>
      <c r="R8023" s="6">
        <f>_xlfn.XLOOKUP(CleanedData[[#This Row],[Product]],'02_Lookup_Tables'!$A$2:$A$126,'02_Lookup_Tables'!$B$2:$B$126)</f>
        <v>1940.64</v>
      </c>
      <c r="S8023" t="str">
        <f>VLOOKUP(CleanedData[[#This Row],[Product]],'02_Lookup_Tables'!$H$2:$I$126,2,FALSE)</f>
        <v>Toys &amp; Games</v>
      </c>
      <c r="T8023" t="str">
        <f>VLOOKUP(CleanedData[[#This Row],[Province]],'02_Lookup_Tables'!$D$2:$E$10,2, FALSE)</f>
        <v>Central Region</v>
      </c>
      <c r="U8023" t="str" cm="1">
        <f t="array" ref="U8023">_xlfn.IFS(CleanedData[[#This Row],[Purchase Amount]]&lt;500,"Low",
CleanedData[[#This Row],[Purchase Amount]]&lt;5000,"Medium",
TRUE,"High")</f>
        <v>Medium</v>
      </c>
      <c r="V8023" t="str">
        <f>TEXT(CleanedData[[#This Row],[Date]],"mmmm")</f>
        <v>February</v>
      </c>
      <c r="W8023" t="str">
        <f>"Q"&amp;ROUNDUP(MONTH(CleanedData[[#This Row],[Date]])/3,0)</f>
        <v>Q1</v>
      </c>
      <c r="X8023" t="str">
        <f>IF(CleanedData[[#This Row],[Purchase Amount]]&gt;=5000,"Yes","No")</f>
        <v>No</v>
      </c>
      <c r="Y8023">
        <f>IF(CleanedData[[#This Row],[Recommend]]="Yes",1,0)</f>
        <v>1</v>
      </c>
      <c r="Z8023" s="6">
        <f>CleanedData[[#This Row],[Purchase Amount]]*0.15</f>
        <v>291.096</v>
      </c>
      <c r="AA8023" s="6">
        <f>CleanedData[[#This Row],[Purchase Amount]]*1.15</f>
        <v>2231.7359999999999</v>
      </c>
    </row>
    <row r="8024" spans="1:27" x14ac:dyDescent="0.3">
      <c r="A8024">
        <v>9686</v>
      </c>
      <c r="B8024" t="s">
        <v>8249</v>
      </c>
      <c r="C8024" s="1">
        <v>45434</v>
      </c>
      <c r="D8024">
        <v>74</v>
      </c>
      <c r="E8024" t="s">
        <v>39</v>
      </c>
      <c r="F8024" t="s">
        <v>130</v>
      </c>
      <c r="G8024" t="s">
        <v>365</v>
      </c>
      <c r="H8024">
        <v>2</v>
      </c>
      <c r="I8024" t="s">
        <v>45</v>
      </c>
      <c r="J8024" t="s">
        <v>43</v>
      </c>
      <c r="K8024" t="s">
        <v>55</v>
      </c>
      <c r="L8024" t="s">
        <v>42</v>
      </c>
      <c r="M8024" t="s">
        <v>175</v>
      </c>
      <c r="N8024" t="s">
        <v>47</v>
      </c>
      <c r="O8024" t="s">
        <v>89</v>
      </c>
      <c r="P8024" t="s">
        <v>49</v>
      </c>
      <c r="Q8024" t="s">
        <v>97</v>
      </c>
      <c r="R8024" s="6">
        <f>_xlfn.XLOOKUP(CleanedData[[#This Row],[Product]],'02_Lookup_Tables'!$A$2:$A$126,'02_Lookup_Tables'!$B$2:$B$126)</f>
        <v>105.11</v>
      </c>
      <c r="S8024" t="str">
        <f>VLOOKUP(CleanedData[[#This Row],[Product]],'02_Lookup_Tables'!$H$2:$I$126,2,FALSE)</f>
        <v>Beauty &amp; Personal Care</v>
      </c>
      <c r="T8024" t="str">
        <f>VLOOKUP(CleanedData[[#This Row],[Province]],'02_Lookup_Tables'!$D$2:$E$10,2, FALSE)</f>
        <v>Eastern Region</v>
      </c>
      <c r="U8024" t="str" cm="1">
        <f t="array" ref="U8024">_xlfn.IFS(CleanedData[[#This Row],[Purchase Amount]]&lt;500,"Low",
CleanedData[[#This Row],[Purchase Amount]]&lt;5000,"Medium",
TRUE,"High")</f>
        <v>Low</v>
      </c>
      <c r="V8024" t="str">
        <f>TEXT(CleanedData[[#This Row],[Date]],"mmmm")</f>
        <v>May</v>
      </c>
      <c r="W8024" t="str">
        <f>"Q"&amp;ROUNDUP(MONTH(CleanedData[[#This Row],[Date]])/3,0)</f>
        <v>Q2</v>
      </c>
      <c r="X8024" t="str">
        <f>IF(CleanedData[[#This Row],[Purchase Amount]]&gt;=5000,"Yes","No")</f>
        <v>No</v>
      </c>
      <c r="Y8024">
        <f>IF(CleanedData[[#This Row],[Recommend]]="Yes",1,0)</f>
        <v>1</v>
      </c>
      <c r="Z8024" s="6">
        <f>CleanedData[[#This Row],[Purchase Amount]]*0.15</f>
        <v>15.766499999999999</v>
      </c>
      <c r="AA8024" s="6">
        <f>CleanedData[[#This Row],[Purchase Amount]]*1.15</f>
        <v>120.87649999999999</v>
      </c>
    </row>
    <row r="8025" spans="1:27" x14ac:dyDescent="0.3">
      <c r="A8025">
        <v>9687</v>
      </c>
      <c r="B8025" t="s">
        <v>8250</v>
      </c>
      <c r="C8025" s="1">
        <v>45918</v>
      </c>
      <c r="D8025">
        <v>80</v>
      </c>
      <c r="E8025" t="s">
        <v>60</v>
      </c>
      <c r="F8025" t="s">
        <v>83</v>
      </c>
      <c r="G8025" t="s">
        <v>214</v>
      </c>
      <c r="H8025">
        <v>1</v>
      </c>
      <c r="I8025" t="s">
        <v>42</v>
      </c>
      <c r="J8025" t="s">
        <v>63</v>
      </c>
      <c r="K8025" t="s">
        <v>55</v>
      </c>
      <c r="L8025" t="s">
        <v>45</v>
      </c>
      <c r="M8025" t="s">
        <v>100</v>
      </c>
      <c r="N8025" t="s">
        <v>80</v>
      </c>
      <c r="O8025" t="s">
        <v>48</v>
      </c>
      <c r="P8025" t="s">
        <v>49</v>
      </c>
      <c r="Q8025" t="s">
        <v>97</v>
      </c>
      <c r="R8025" s="6">
        <f>_xlfn.XLOOKUP(CleanedData[[#This Row],[Product]],'02_Lookup_Tables'!$A$2:$A$126,'02_Lookup_Tables'!$B$2:$B$126)</f>
        <v>134.01</v>
      </c>
      <c r="S8025" t="str">
        <f>VLOOKUP(CleanedData[[#This Row],[Product]],'02_Lookup_Tables'!$H$2:$I$126,2,FALSE)</f>
        <v>Food</v>
      </c>
      <c r="T8025" t="str">
        <f>VLOOKUP(CleanedData[[#This Row],[Province]],'02_Lookup_Tables'!$D$2:$E$10,2, FALSE)</f>
        <v>Western Region</v>
      </c>
      <c r="U8025" t="str" cm="1">
        <f t="array" ref="U8025">_xlfn.IFS(CleanedData[[#This Row],[Purchase Amount]]&lt;500,"Low",
CleanedData[[#This Row],[Purchase Amount]]&lt;5000,"Medium",
TRUE,"High")</f>
        <v>Low</v>
      </c>
      <c r="V8025" t="str">
        <f>TEXT(CleanedData[[#This Row],[Date]],"mmmm")</f>
        <v>September</v>
      </c>
      <c r="W8025" t="str">
        <f>"Q"&amp;ROUNDUP(MONTH(CleanedData[[#This Row],[Date]])/3,0)</f>
        <v>Q3</v>
      </c>
      <c r="X8025" t="str">
        <f>IF(CleanedData[[#This Row],[Purchase Amount]]&gt;=5000,"Yes","No")</f>
        <v>No</v>
      </c>
      <c r="Y8025">
        <f>IF(CleanedData[[#This Row],[Recommend]]="Yes",1,0)</f>
        <v>0</v>
      </c>
      <c r="Z8025" s="6">
        <f>CleanedData[[#This Row],[Purchase Amount]]*0.15</f>
        <v>20.101499999999998</v>
      </c>
      <c r="AA8025" s="6">
        <f>CleanedData[[#This Row],[Purchase Amount]]*1.15</f>
        <v>154.11149999999998</v>
      </c>
    </row>
    <row r="8026" spans="1:27" x14ac:dyDescent="0.3">
      <c r="A8026">
        <v>9688</v>
      </c>
      <c r="B8026" t="s">
        <v>8251</v>
      </c>
      <c r="C8026" s="1">
        <v>45619</v>
      </c>
      <c r="D8026">
        <v>55</v>
      </c>
      <c r="E8026" t="s">
        <v>60</v>
      </c>
      <c r="F8026" t="s">
        <v>72</v>
      </c>
      <c r="G8026" t="s">
        <v>291</v>
      </c>
      <c r="H8026">
        <v>4</v>
      </c>
      <c r="I8026" t="s">
        <v>42</v>
      </c>
      <c r="J8026" t="s">
        <v>43</v>
      </c>
      <c r="K8026" t="s">
        <v>55</v>
      </c>
      <c r="L8026" t="s">
        <v>45</v>
      </c>
      <c r="M8026" t="s">
        <v>136</v>
      </c>
      <c r="N8026" t="s">
        <v>96</v>
      </c>
      <c r="O8026" t="s">
        <v>89</v>
      </c>
      <c r="P8026" t="s">
        <v>70</v>
      </c>
      <c r="Q8026" t="s">
        <v>50</v>
      </c>
      <c r="R8026" s="6">
        <f>_xlfn.XLOOKUP(CleanedData[[#This Row],[Product]],'02_Lookup_Tables'!$A$2:$A$126,'02_Lookup_Tables'!$B$2:$B$126)</f>
        <v>1171.25</v>
      </c>
      <c r="S8026" t="str">
        <f>VLOOKUP(CleanedData[[#This Row],[Product]],'02_Lookup_Tables'!$H$2:$I$126,2,FALSE)</f>
        <v>Toys &amp; Games</v>
      </c>
      <c r="T8026" t="str">
        <f>VLOOKUP(CleanedData[[#This Row],[Province]],'02_Lookup_Tables'!$D$2:$E$10,2, FALSE)</f>
        <v>Central Region</v>
      </c>
      <c r="U8026" t="str" cm="1">
        <f t="array" ref="U8026">_xlfn.IFS(CleanedData[[#This Row],[Purchase Amount]]&lt;500,"Low",
CleanedData[[#This Row],[Purchase Amount]]&lt;5000,"Medium",
TRUE,"High")</f>
        <v>Medium</v>
      </c>
      <c r="V8026" t="str">
        <f>TEXT(CleanedData[[#This Row],[Date]],"mmmm")</f>
        <v>November</v>
      </c>
      <c r="W8026" t="str">
        <f>"Q"&amp;ROUNDUP(MONTH(CleanedData[[#This Row],[Date]])/3,0)</f>
        <v>Q4</v>
      </c>
      <c r="X8026" t="str">
        <f>IF(CleanedData[[#This Row],[Purchase Amount]]&gt;=5000,"Yes","No")</f>
        <v>No</v>
      </c>
      <c r="Y8026">
        <f>IF(CleanedData[[#This Row],[Recommend]]="Yes",1,0)</f>
        <v>0</v>
      </c>
      <c r="Z8026" s="6">
        <f>CleanedData[[#This Row],[Purchase Amount]]*0.15</f>
        <v>175.6875</v>
      </c>
      <c r="AA8026" s="6">
        <f>CleanedData[[#This Row],[Purchase Amount]]*1.15</f>
        <v>1346.9375</v>
      </c>
    </row>
    <row r="8027" spans="1:27" x14ac:dyDescent="0.3">
      <c r="A8027">
        <v>9689</v>
      </c>
      <c r="B8027" t="s">
        <v>8252</v>
      </c>
      <c r="C8027" s="1">
        <v>45933</v>
      </c>
      <c r="D8027">
        <v>76</v>
      </c>
      <c r="E8027" t="s">
        <v>39</v>
      </c>
      <c r="F8027" t="s">
        <v>83</v>
      </c>
      <c r="G8027" t="s">
        <v>251</v>
      </c>
      <c r="H8027">
        <v>2</v>
      </c>
      <c r="I8027" t="s">
        <v>45</v>
      </c>
      <c r="J8027" t="s">
        <v>69</v>
      </c>
      <c r="K8027" t="s">
        <v>55</v>
      </c>
      <c r="L8027" t="s">
        <v>42</v>
      </c>
      <c r="M8027" t="s">
        <v>92</v>
      </c>
      <c r="N8027" t="s">
        <v>47</v>
      </c>
      <c r="O8027" t="s">
        <v>89</v>
      </c>
      <c r="P8027" t="s">
        <v>49</v>
      </c>
      <c r="Q8027" t="s">
        <v>97</v>
      </c>
      <c r="R8027" s="6">
        <f>_xlfn.XLOOKUP(CleanedData[[#This Row],[Product]],'02_Lookup_Tables'!$A$2:$A$126,'02_Lookup_Tables'!$B$2:$B$126)</f>
        <v>5064</v>
      </c>
      <c r="S8027" t="str">
        <f>VLOOKUP(CleanedData[[#This Row],[Product]],'02_Lookup_Tables'!$H$2:$I$126,2,FALSE)</f>
        <v>Sports &amp; Outdoors</v>
      </c>
      <c r="T8027" t="str">
        <f>VLOOKUP(CleanedData[[#This Row],[Province]],'02_Lookup_Tables'!$D$2:$E$10,2, FALSE)</f>
        <v>Western Region</v>
      </c>
      <c r="U8027" t="str" cm="1">
        <f t="array" ref="U8027">_xlfn.IFS(CleanedData[[#This Row],[Purchase Amount]]&lt;500,"Low",
CleanedData[[#This Row],[Purchase Amount]]&lt;5000,"Medium",
TRUE,"High")</f>
        <v>High</v>
      </c>
      <c r="V8027" t="str">
        <f>TEXT(CleanedData[[#This Row],[Date]],"mmmm")</f>
        <v>October</v>
      </c>
      <c r="W8027" t="str">
        <f>"Q"&amp;ROUNDUP(MONTH(CleanedData[[#This Row],[Date]])/3,0)</f>
        <v>Q4</v>
      </c>
      <c r="X8027" t="str">
        <f>IF(CleanedData[[#This Row],[Purchase Amount]]&gt;=5000,"Yes","No")</f>
        <v>Yes</v>
      </c>
      <c r="Y8027">
        <f>IF(CleanedData[[#This Row],[Recommend]]="Yes",1,0)</f>
        <v>1</v>
      </c>
      <c r="Z8027" s="6">
        <f>CleanedData[[#This Row],[Purchase Amount]]*0.15</f>
        <v>759.6</v>
      </c>
      <c r="AA8027" s="6">
        <f>CleanedData[[#This Row],[Purchase Amount]]*1.15</f>
        <v>5823.5999999999995</v>
      </c>
    </row>
    <row r="8028" spans="1:27" x14ac:dyDescent="0.3">
      <c r="A8028">
        <v>9690</v>
      </c>
      <c r="B8028" t="s">
        <v>8253</v>
      </c>
      <c r="C8028" s="1">
        <v>45657</v>
      </c>
      <c r="D8028">
        <v>63</v>
      </c>
      <c r="E8028" t="s">
        <v>60</v>
      </c>
      <c r="F8028" t="s">
        <v>130</v>
      </c>
      <c r="G8028" t="s">
        <v>162</v>
      </c>
      <c r="H8028">
        <v>4</v>
      </c>
      <c r="I8028" t="s">
        <v>42</v>
      </c>
      <c r="J8028" t="s">
        <v>63</v>
      </c>
      <c r="K8028" t="s">
        <v>55</v>
      </c>
      <c r="L8028" t="s">
        <v>45</v>
      </c>
      <c r="M8028" t="s">
        <v>46</v>
      </c>
      <c r="N8028" t="s">
        <v>96</v>
      </c>
      <c r="O8028" t="s">
        <v>89</v>
      </c>
      <c r="P8028" t="s">
        <v>70</v>
      </c>
      <c r="Q8028" t="s">
        <v>50</v>
      </c>
      <c r="R8028" s="6">
        <f>_xlfn.XLOOKUP(CleanedData[[#This Row],[Product]],'02_Lookup_Tables'!$A$2:$A$126,'02_Lookup_Tables'!$B$2:$B$126)</f>
        <v>3086.4</v>
      </c>
      <c r="S8028" t="str">
        <f>VLOOKUP(CleanedData[[#This Row],[Product]],'02_Lookup_Tables'!$H$2:$I$126,2,FALSE)</f>
        <v>Home &amp; Living</v>
      </c>
      <c r="T8028" t="str">
        <f>VLOOKUP(CleanedData[[#This Row],[Province]],'02_Lookup_Tables'!$D$2:$E$10,2, FALSE)</f>
        <v>Eastern Region</v>
      </c>
      <c r="U8028" t="str" cm="1">
        <f t="array" ref="U8028">_xlfn.IFS(CleanedData[[#This Row],[Purchase Amount]]&lt;500,"Low",
CleanedData[[#This Row],[Purchase Amount]]&lt;5000,"Medium",
TRUE,"High")</f>
        <v>Medium</v>
      </c>
      <c r="V8028" t="str">
        <f>TEXT(CleanedData[[#This Row],[Date]],"mmmm")</f>
        <v>December</v>
      </c>
      <c r="W8028" t="str">
        <f>"Q"&amp;ROUNDUP(MONTH(CleanedData[[#This Row],[Date]])/3,0)</f>
        <v>Q4</v>
      </c>
      <c r="X8028" t="str">
        <f>IF(CleanedData[[#This Row],[Purchase Amount]]&gt;=5000,"Yes","No")</f>
        <v>No</v>
      </c>
      <c r="Y8028">
        <f>IF(CleanedData[[#This Row],[Recommend]]="Yes",1,0)</f>
        <v>0</v>
      </c>
      <c r="Z8028" s="6">
        <f>CleanedData[[#This Row],[Purchase Amount]]*0.15</f>
        <v>462.96</v>
      </c>
      <c r="AA8028" s="6">
        <f>CleanedData[[#This Row],[Purchase Amount]]*1.15</f>
        <v>3549.3599999999997</v>
      </c>
    </row>
    <row r="8029" spans="1:27" x14ac:dyDescent="0.3">
      <c r="A8029">
        <v>9692</v>
      </c>
      <c r="B8029" t="s">
        <v>8254</v>
      </c>
      <c r="C8029" s="1">
        <v>45916</v>
      </c>
      <c r="D8029">
        <v>43</v>
      </c>
      <c r="E8029" t="s">
        <v>60</v>
      </c>
      <c r="F8029" t="s">
        <v>130</v>
      </c>
      <c r="G8029" t="s">
        <v>109</v>
      </c>
      <c r="H8029">
        <v>1</v>
      </c>
      <c r="I8029" t="s">
        <v>42</v>
      </c>
      <c r="J8029" t="s">
        <v>43</v>
      </c>
      <c r="K8029" t="s">
        <v>44</v>
      </c>
      <c r="L8029" t="s">
        <v>42</v>
      </c>
      <c r="M8029" t="s">
        <v>136</v>
      </c>
      <c r="N8029" t="s">
        <v>80</v>
      </c>
      <c r="O8029" t="s">
        <v>89</v>
      </c>
      <c r="P8029" t="s">
        <v>49</v>
      </c>
      <c r="Q8029" t="s">
        <v>81</v>
      </c>
      <c r="R8029" s="6">
        <f>_xlfn.XLOOKUP(CleanedData[[#This Row],[Product]],'02_Lookup_Tables'!$A$2:$A$126,'02_Lookup_Tables'!$B$2:$B$126)</f>
        <v>228.08</v>
      </c>
      <c r="S8029" t="str">
        <f>VLOOKUP(CleanedData[[#This Row],[Product]],'02_Lookup_Tables'!$H$2:$I$126,2,FALSE)</f>
        <v>Apparel</v>
      </c>
      <c r="T8029" t="str">
        <f>VLOOKUP(CleanedData[[#This Row],[Province]],'02_Lookup_Tables'!$D$2:$E$10,2, FALSE)</f>
        <v>Eastern Region</v>
      </c>
      <c r="U8029" t="str" cm="1">
        <f t="array" ref="U8029">_xlfn.IFS(CleanedData[[#This Row],[Purchase Amount]]&lt;500,"Low",
CleanedData[[#This Row],[Purchase Amount]]&lt;5000,"Medium",
TRUE,"High")</f>
        <v>Low</v>
      </c>
      <c r="V8029" t="str">
        <f>TEXT(CleanedData[[#This Row],[Date]],"mmmm")</f>
        <v>September</v>
      </c>
      <c r="W8029" t="str">
        <f>"Q"&amp;ROUNDUP(MONTH(CleanedData[[#This Row],[Date]])/3,0)</f>
        <v>Q3</v>
      </c>
      <c r="X8029" t="str">
        <f>IF(CleanedData[[#This Row],[Purchase Amount]]&gt;=5000,"Yes","No")</f>
        <v>No</v>
      </c>
      <c r="Y8029">
        <f>IF(CleanedData[[#This Row],[Recommend]]="Yes",1,0)</f>
        <v>0</v>
      </c>
      <c r="Z8029" s="6">
        <f>CleanedData[[#This Row],[Purchase Amount]]*0.15</f>
        <v>34.212000000000003</v>
      </c>
      <c r="AA8029" s="6">
        <f>CleanedData[[#This Row],[Purchase Amount]]*1.15</f>
        <v>262.29199999999997</v>
      </c>
    </row>
    <row r="8030" spans="1:27" x14ac:dyDescent="0.3">
      <c r="A8030">
        <v>9693</v>
      </c>
      <c r="B8030" t="s">
        <v>8255</v>
      </c>
      <c r="C8030" s="1">
        <v>45857</v>
      </c>
      <c r="D8030">
        <v>36</v>
      </c>
      <c r="E8030" t="s">
        <v>39</v>
      </c>
      <c r="F8030" t="s">
        <v>40</v>
      </c>
      <c r="G8030" t="s">
        <v>233</v>
      </c>
      <c r="H8030">
        <v>2</v>
      </c>
      <c r="I8030" t="s">
        <v>45</v>
      </c>
      <c r="J8030" t="s">
        <v>74</v>
      </c>
      <c r="K8030" t="s">
        <v>44</v>
      </c>
      <c r="L8030" t="s">
        <v>45</v>
      </c>
      <c r="M8030" t="s">
        <v>79</v>
      </c>
      <c r="N8030" t="s">
        <v>47</v>
      </c>
      <c r="O8030" t="s">
        <v>89</v>
      </c>
      <c r="P8030" t="s">
        <v>49</v>
      </c>
      <c r="Q8030" t="s">
        <v>81</v>
      </c>
      <c r="R8030" s="6">
        <f>_xlfn.XLOOKUP(CleanedData[[#This Row],[Product]],'02_Lookup_Tables'!$A$2:$A$126,'02_Lookup_Tables'!$B$2:$B$126)</f>
        <v>324.35000000000002</v>
      </c>
      <c r="S8030" t="str">
        <f>VLOOKUP(CleanedData[[#This Row],[Product]],'02_Lookup_Tables'!$H$2:$I$126,2,FALSE)</f>
        <v>Apparel</v>
      </c>
      <c r="T8030" t="str">
        <f>VLOOKUP(CleanedData[[#This Row],[Province]],'02_Lookup_Tables'!$D$2:$E$10,2, FALSE)</f>
        <v>Northern Region</v>
      </c>
      <c r="U8030" t="str" cm="1">
        <f t="array" ref="U8030">_xlfn.IFS(CleanedData[[#This Row],[Purchase Amount]]&lt;500,"Low",
CleanedData[[#This Row],[Purchase Amount]]&lt;5000,"Medium",
TRUE,"High")</f>
        <v>Low</v>
      </c>
      <c r="V8030" t="str">
        <f>TEXT(CleanedData[[#This Row],[Date]],"mmmm")</f>
        <v>July</v>
      </c>
      <c r="W8030" t="str">
        <f>"Q"&amp;ROUNDUP(MONTH(CleanedData[[#This Row],[Date]])/3,0)</f>
        <v>Q3</v>
      </c>
      <c r="X8030" t="str">
        <f>IF(CleanedData[[#This Row],[Purchase Amount]]&gt;=5000,"Yes","No")</f>
        <v>No</v>
      </c>
      <c r="Y8030">
        <f>IF(CleanedData[[#This Row],[Recommend]]="Yes",1,0)</f>
        <v>1</v>
      </c>
      <c r="Z8030" s="6">
        <f>CleanedData[[#This Row],[Purchase Amount]]*0.15</f>
        <v>48.652500000000003</v>
      </c>
      <c r="AA8030" s="6">
        <f>CleanedData[[#This Row],[Purchase Amount]]*1.15</f>
        <v>373.0025</v>
      </c>
    </row>
    <row r="8031" spans="1:27" x14ac:dyDescent="0.3">
      <c r="A8031">
        <v>9694</v>
      </c>
      <c r="B8031" t="s">
        <v>8256</v>
      </c>
      <c r="C8031" s="1">
        <v>45492</v>
      </c>
      <c r="D8031">
        <v>28</v>
      </c>
      <c r="E8031" t="s">
        <v>60</v>
      </c>
      <c r="F8031" t="s">
        <v>108</v>
      </c>
      <c r="G8031" t="s">
        <v>362</v>
      </c>
      <c r="H8031">
        <v>3</v>
      </c>
      <c r="I8031" t="s">
        <v>45</v>
      </c>
      <c r="J8031" t="s">
        <v>69</v>
      </c>
      <c r="K8031" t="s">
        <v>55</v>
      </c>
      <c r="L8031" t="s">
        <v>42</v>
      </c>
      <c r="M8031" t="s">
        <v>236</v>
      </c>
      <c r="N8031" t="s">
        <v>48</v>
      </c>
      <c r="O8031" t="s">
        <v>89</v>
      </c>
      <c r="P8031" t="s">
        <v>49</v>
      </c>
      <c r="Q8031" t="s">
        <v>58</v>
      </c>
      <c r="R8031" s="6">
        <f>_xlfn.XLOOKUP(CleanedData[[#This Row],[Product]],'02_Lookup_Tables'!$A$2:$A$126,'02_Lookup_Tables'!$B$2:$B$126)</f>
        <v>1746.77</v>
      </c>
      <c r="S8031" t="str">
        <f>VLOOKUP(CleanedData[[#This Row],[Product]],'02_Lookup_Tables'!$H$2:$I$126,2,FALSE)</f>
        <v>Home Devices</v>
      </c>
      <c r="T8031" t="str">
        <f>VLOOKUP(CleanedData[[#This Row],[Province]],'02_Lookup_Tables'!$D$2:$E$10,2, FALSE)</f>
        <v>Gauteng Region</v>
      </c>
      <c r="U8031" t="str" cm="1">
        <f t="array" ref="U8031">_xlfn.IFS(CleanedData[[#This Row],[Purchase Amount]]&lt;500,"Low",
CleanedData[[#This Row],[Purchase Amount]]&lt;5000,"Medium",
TRUE,"High")</f>
        <v>Medium</v>
      </c>
      <c r="V8031" t="str">
        <f>TEXT(CleanedData[[#This Row],[Date]],"mmmm")</f>
        <v>July</v>
      </c>
      <c r="W8031" t="str">
        <f>"Q"&amp;ROUNDUP(MONTH(CleanedData[[#This Row],[Date]])/3,0)</f>
        <v>Q3</v>
      </c>
      <c r="X8031" t="str">
        <f>IF(CleanedData[[#This Row],[Purchase Amount]]&gt;=5000,"Yes","No")</f>
        <v>No</v>
      </c>
      <c r="Y8031">
        <f>IF(CleanedData[[#This Row],[Recommend]]="Yes",1,0)</f>
        <v>1</v>
      </c>
      <c r="Z8031" s="6">
        <f>CleanedData[[#This Row],[Purchase Amount]]*0.15</f>
        <v>262.01549999999997</v>
      </c>
      <c r="AA8031" s="6">
        <f>CleanedData[[#This Row],[Purchase Amount]]*1.15</f>
        <v>2008.7854999999997</v>
      </c>
    </row>
    <row r="8032" spans="1:27" x14ac:dyDescent="0.3">
      <c r="A8032">
        <v>9696</v>
      </c>
      <c r="B8032" t="s">
        <v>8257</v>
      </c>
      <c r="C8032" s="1">
        <v>45755</v>
      </c>
      <c r="D8032">
        <v>49</v>
      </c>
      <c r="E8032" t="s">
        <v>39</v>
      </c>
      <c r="F8032" t="s">
        <v>61</v>
      </c>
      <c r="G8032" t="s">
        <v>636</v>
      </c>
      <c r="H8032">
        <v>3</v>
      </c>
      <c r="I8032" t="s">
        <v>42</v>
      </c>
      <c r="J8032" t="s">
        <v>54</v>
      </c>
      <c r="K8032" t="s">
        <v>44</v>
      </c>
      <c r="L8032" t="s">
        <v>42</v>
      </c>
      <c r="M8032" t="s">
        <v>123</v>
      </c>
      <c r="N8032" t="s">
        <v>48</v>
      </c>
      <c r="O8032" t="s">
        <v>89</v>
      </c>
      <c r="P8032" t="s">
        <v>49</v>
      </c>
      <c r="Q8032" t="s">
        <v>93</v>
      </c>
      <c r="R8032" s="6">
        <f>_xlfn.XLOOKUP(CleanedData[[#This Row],[Product]],'02_Lookup_Tables'!$A$2:$A$126,'02_Lookup_Tables'!$B$2:$B$126)</f>
        <v>6581.78</v>
      </c>
      <c r="S8032" t="str">
        <f>VLOOKUP(CleanedData[[#This Row],[Product]],'02_Lookup_Tables'!$H$2:$I$126,2,FALSE)</f>
        <v>Electronics</v>
      </c>
      <c r="T8032" t="str">
        <f>VLOOKUP(CleanedData[[#This Row],[Province]],'02_Lookup_Tables'!$D$2:$E$10,2, FALSE)</f>
        <v>Southern Region</v>
      </c>
      <c r="U8032" t="str" cm="1">
        <f t="array" ref="U8032">_xlfn.IFS(CleanedData[[#This Row],[Purchase Amount]]&lt;500,"Low",
CleanedData[[#This Row],[Purchase Amount]]&lt;5000,"Medium",
TRUE,"High")</f>
        <v>High</v>
      </c>
      <c r="V8032" t="str">
        <f>TEXT(CleanedData[[#This Row],[Date]],"mmmm")</f>
        <v>April</v>
      </c>
      <c r="W8032" t="str">
        <f>"Q"&amp;ROUNDUP(MONTH(CleanedData[[#This Row],[Date]])/3,0)</f>
        <v>Q2</v>
      </c>
      <c r="X8032" t="str">
        <f>IF(CleanedData[[#This Row],[Purchase Amount]]&gt;=5000,"Yes","No")</f>
        <v>Yes</v>
      </c>
      <c r="Y8032">
        <f>IF(CleanedData[[#This Row],[Recommend]]="Yes",1,0)</f>
        <v>0</v>
      </c>
      <c r="Z8032" s="6">
        <f>CleanedData[[#This Row],[Purchase Amount]]*0.15</f>
        <v>987.26699999999994</v>
      </c>
      <c r="AA8032" s="6">
        <f>CleanedData[[#This Row],[Purchase Amount]]*1.15</f>
        <v>7569.0469999999996</v>
      </c>
    </row>
    <row r="8033" spans="1:27" x14ac:dyDescent="0.3">
      <c r="A8033">
        <v>9697</v>
      </c>
      <c r="B8033" t="s">
        <v>8258</v>
      </c>
      <c r="C8033" s="1">
        <v>45573</v>
      </c>
      <c r="D8033">
        <v>25</v>
      </c>
      <c r="E8033" t="s">
        <v>52</v>
      </c>
      <c r="F8033" t="s">
        <v>61</v>
      </c>
      <c r="G8033" t="s">
        <v>336</v>
      </c>
      <c r="H8033">
        <v>4</v>
      </c>
      <c r="I8033" t="s">
        <v>42</v>
      </c>
      <c r="J8033" t="s">
        <v>63</v>
      </c>
      <c r="K8033" t="s">
        <v>55</v>
      </c>
      <c r="L8033" t="s">
        <v>42</v>
      </c>
      <c r="N8033" t="s">
        <v>96</v>
      </c>
      <c r="O8033" t="s">
        <v>134</v>
      </c>
      <c r="P8033" t="s">
        <v>8646</v>
      </c>
      <c r="Q8033" t="s">
        <v>58</v>
      </c>
      <c r="R8033" s="6">
        <f>_xlfn.XLOOKUP(CleanedData[[#This Row],[Product]],'02_Lookup_Tables'!$A$2:$A$126,'02_Lookup_Tables'!$B$2:$B$126)</f>
        <v>812.2</v>
      </c>
      <c r="S8033" t="str">
        <f>VLOOKUP(CleanedData[[#This Row],[Product]],'02_Lookup_Tables'!$H$2:$I$126,2,FALSE)</f>
        <v>Sports &amp; Outdoors</v>
      </c>
      <c r="T8033" t="str">
        <f>VLOOKUP(CleanedData[[#This Row],[Province]],'02_Lookup_Tables'!$D$2:$E$10,2, FALSE)</f>
        <v>Southern Region</v>
      </c>
      <c r="U8033" t="str" cm="1">
        <f t="array" ref="U8033">_xlfn.IFS(CleanedData[[#This Row],[Purchase Amount]]&lt;500,"Low",
CleanedData[[#This Row],[Purchase Amount]]&lt;5000,"Medium",
TRUE,"High")</f>
        <v>Medium</v>
      </c>
      <c r="V8033" t="str">
        <f>TEXT(CleanedData[[#This Row],[Date]],"mmmm")</f>
        <v>October</v>
      </c>
      <c r="W8033" t="str">
        <f>"Q"&amp;ROUNDUP(MONTH(CleanedData[[#This Row],[Date]])/3,0)</f>
        <v>Q4</v>
      </c>
      <c r="X8033" t="str">
        <f>IF(CleanedData[[#This Row],[Purchase Amount]]&gt;=5000,"Yes","No")</f>
        <v>No</v>
      </c>
      <c r="Y8033">
        <f>IF(CleanedData[[#This Row],[Recommend]]="Yes",1,0)</f>
        <v>0</v>
      </c>
      <c r="Z8033" s="6">
        <f>CleanedData[[#This Row],[Purchase Amount]]*0.15</f>
        <v>121.83</v>
      </c>
      <c r="AA8033" s="6">
        <f>CleanedData[[#This Row],[Purchase Amount]]*1.15</f>
        <v>934.03</v>
      </c>
    </row>
    <row r="8034" spans="1:27" x14ac:dyDescent="0.3">
      <c r="A8034">
        <v>9698</v>
      </c>
      <c r="B8034" t="s">
        <v>8259</v>
      </c>
      <c r="C8034" s="1">
        <v>45703</v>
      </c>
      <c r="D8034">
        <v>32</v>
      </c>
      <c r="E8034" t="s">
        <v>52</v>
      </c>
      <c r="F8034" t="s">
        <v>108</v>
      </c>
      <c r="G8034" t="s">
        <v>235</v>
      </c>
      <c r="H8034">
        <v>2</v>
      </c>
      <c r="I8034" t="s">
        <v>45</v>
      </c>
      <c r="J8034" t="s">
        <v>74</v>
      </c>
      <c r="K8034" t="s">
        <v>44</v>
      </c>
      <c r="L8034" t="s">
        <v>42</v>
      </c>
      <c r="M8034" t="s">
        <v>236</v>
      </c>
      <c r="N8034" t="s">
        <v>47</v>
      </c>
      <c r="O8034" t="s">
        <v>89</v>
      </c>
      <c r="P8034" t="s">
        <v>49</v>
      </c>
      <c r="Q8034" t="s">
        <v>58</v>
      </c>
      <c r="R8034" s="6">
        <f>_xlfn.XLOOKUP(CleanedData[[#This Row],[Product]],'02_Lookup_Tables'!$A$2:$A$126,'02_Lookup_Tables'!$B$2:$B$126)</f>
        <v>306.57</v>
      </c>
      <c r="S8034" t="str">
        <f>VLOOKUP(CleanedData[[#This Row],[Product]],'02_Lookup_Tables'!$H$2:$I$126,2,FALSE)</f>
        <v>Toys &amp; Games</v>
      </c>
      <c r="T8034" t="str">
        <f>VLOOKUP(CleanedData[[#This Row],[Province]],'02_Lookup_Tables'!$D$2:$E$10,2, FALSE)</f>
        <v>Gauteng Region</v>
      </c>
      <c r="U8034" t="str" cm="1">
        <f t="array" ref="U8034">_xlfn.IFS(CleanedData[[#This Row],[Purchase Amount]]&lt;500,"Low",
CleanedData[[#This Row],[Purchase Amount]]&lt;5000,"Medium",
TRUE,"High")</f>
        <v>Low</v>
      </c>
      <c r="V8034" t="str">
        <f>TEXT(CleanedData[[#This Row],[Date]],"mmmm")</f>
        <v>February</v>
      </c>
      <c r="W8034" t="str">
        <f>"Q"&amp;ROUNDUP(MONTH(CleanedData[[#This Row],[Date]])/3,0)</f>
        <v>Q1</v>
      </c>
      <c r="X8034" t="str">
        <f>IF(CleanedData[[#This Row],[Purchase Amount]]&gt;=5000,"Yes","No")</f>
        <v>No</v>
      </c>
      <c r="Y8034">
        <f>IF(CleanedData[[#This Row],[Recommend]]="Yes",1,0)</f>
        <v>1</v>
      </c>
      <c r="Z8034" s="6">
        <f>CleanedData[[#This Row],[Purchase Amount]]*0.15</f>
        <v>45.985499999999995</v>
      </c>
      <c r="AA8034" s="6">
        <f>CleanedData[[#This Row],[Purchase Amount]]*1.15</f>
        <v>352.55549999999994</v>
      </c>
    </row>
    <row r="8035" spans="1:27" x14ac:dyDescent="0.3">
      <c r="A8035">
        <v>9699</v>
      </c>
      <c r="B8035" t="s">
        <v>8260</v>
      </c>
      <c r="C8035" s="1">
        <v>45678</v>
      </c>
      <c r="D8035">
        <v>67</v>
      </c>
      <c r="E8035" t="s">
        <v>39</v>
      </c>
      <c r="F8035" t="s">
        <v>61</v>
      </c>
      <c r="G8035" t="s">
        <v>162</v>
      </c>
      <c r="H8035">
        <v>1</v>
      </c>
      <c r="I8035" t="s">
        <v>42</v>
      </c>
      <c r="J8035" t="s">
        <v>74</v>
      </c>
      <c r="K8035" t="s">
        <v>64</v>
      </c>
      <c r="L8035" t="s">
        <v>42</v>
      </c>
      <c r="M8035" t="s">
        <v>236</v>
      </c>
      <c r="N8035" t="s">
        <v>80</v>
      </c>
      <c r="O8035" t="s">
        <v>89</v>
      </c>
      <c r="P8035" t="s">
        <v>49</v>
      </c>
      <c r="Q8035" t="s">
        <v>97</v>
      </c>
      <c r="R8035" s="6">
        <f>_xlfn.XLOOKUP(CleanedData[[#This Row],[Product]],'02_Lookup_Tables'!$A$2:$A$126,'02_Lookup_Tables'!$B$2:$B$126)</f>
        <v>3086.4</v>
      </c>
      <c r="S8035" t="str">
        <f>VLOOKUP(CleanedData[[#This Row],[Product]],'02_Lookup_Tables'!$H$2:$I$126,2,FALSE)</f>
        <v>Home &amp; Living</v>
      </c>
      <c r="T8035" t="str">
        <f>VLOOKUP(CleanedData[[#This Row],[Province]],'02_Lookup_Tables'!$D$2:$E$10,2, FALSE)</f>
        <v>Southern Region</v>
      </c>
      <c r="U8035" t="str" cm="1">
        <f t="array" ref="U8035">_xlfn.IFS(CleanedData[[#This Row],[Purchase Amount]]&lt;500,"Low",
CleanedData[[#This Row],[Purchase Amount]]&lt;5000,"Medium",
TRUE,"High")</f>
        <v>Medium</v>
      </c>
      <c r="V8035" t="str">
        <f>TEXT(CleanedData[[#This Row],[Date]],"mmmm")</f>
        <v>January</v>
      </c>
      <c r="W8035" t="str">
        <f>"Q"&amp;ROUNDUP(MONTH(CleanedData[[#This Row],[Date]])/3,0)</f>
        <v>Q1</v>
      </c>
      <c r="X8035" t="str">
        <f>IF(CleanedData[[#This Row],[Purchase Amount]]&gt;=5000,"Yes","No")</f>
        <v>No</v>
      </c>
      <c r="Y8035">
        <f>IF(CleanedData[[#This Row],[Recommend]]="Yes",1,0)</f>
        <v>0</v>
      </c>
      <c r="Z8035" s="6">
        <f>CleanedData[[#This Row],[Purchase Amount]]*0.15</f>
        <v>462.96</v>
      </c>
      <c r="AA8035" s="6">
        <f>CleanedData[[#This Row],[Purchase Amount]]*1.15</f>
        <v>3549.3599999999997</v>
      </c>
    </row>
    <row r="8036" spans="1:27" x14ac:dyDescent="0.3">
      <c r="A8036">
        <v>9700</v>
      </c>
      <c r="B8036" t="s">
        <v>8261</v>
      </c>
      <c r="C8036" s="1">
        <v>45490</v>
      </c>
      <c r="E8036" t="s">
        <v>39</v>
      </c>
      <c r="F8036" t="s">
        <v>40</v>
      </c>
      <c r="G8036" t="s">
        <v>668</v>
      </c>
      <c r="H8036">
        <v>2</v>
      </c>
      <c r="I8036" t="s">
        <v>42</v>
      </c>
      <c r="J8036" t="s">
        <v>63</v>
      </c>
      <c r="K8036" t="s">
        <v>64</v>
      </c>
      <c r="L8036" t="s">
        <v>42</v>
      </c>
      <c r="M8036" t="s">
        <v>236</v>
      </c>
      <c r="N8036" t="s">
        <v>47</v>
      </c>
      <c r="O8036" t="s">
        <v>89</v>
      </c>
      <c r="P8036" t="s">
        <v>49</v>
      </c>
      <c r="Q8036" t="s">
        <v>166</v>
      </c>
      <c r="R8036" s="6">
        <f>_xlfn.XLOOKUP(CleanedData[[#This Row],[Product]],'02_Lookup_Tables'!$A$2:$A$126,'02_Lookup_Tables'!$B$2:$B$126)</f>
        <v>301.58</v>
      </c>
      <c r="S8036" t="str">
        <f>VLOOKUP(CleanedData[[#This Row],[Product]],'02_Lookup_Tables'!$H$2:$I$126,2,FALSE)</f>
        <v>Food</v>
      </c>
      <c r="T8036" t="str">
        <f>VLOOKUP(CleanedData[[#This Row],[Province]],'02_Lookup_Tables'!$D$2:$E$10,2, FALSE)</f>
        <v>Northern Region</v>
      </c>
      <c r="U8036" t="str" cm="1">
        <f t="array" ref="U8036">_xlfn.IFS(CleanedData[[#This Row],[Purchase Amount]]&lt;500,"Low",
CleanedData[[#This Row],[Purchase Amount]]&lt;5000,"Medium",
TRUE,"High")</f>
        <v>Low</v>
      </c>
      <c r="V8036" t="str">
        <f>TEXT(CleanedData[[#This Row],[Date]],"mmmm")</f>
        <v>July</v>
      </c>
      <c r="W8036" t="str">
        <f>"Q"&amp;ROUNDUP(MONTH(CleanedData[[#This Row],[Date]])/3,0)</f>
        <v>Q3</v>
      </c>
      <c r="X8036" t="str">
        <f>IF(CleanedData[[#This Row],[Purchase Amount]]&gt;=5000,"Yes","No")</f>
        <v>No</v>
      </c>
      <c r="Y8036">
        <f>IF(CleanedData[[#This Row],[Recommend]]="Yes",1,0)</f>
        <v>0</v>
      </c>
      <c r="Z8036" s="6">
        <f>CleanedData[[#This Row],[Purchase Amount]]*0.15</f>
        <v>45.236999999999995</v>
      </c>
      <c r="AA8036" s="6">
        <f>CleanedData[[#This Row],[Purchase Amount]]*1.15</f>
        <v>346.81699999999995</v>
      </c>
    </row>
    <row r="8037" spans="1:27" x14ac:dyDescent="0.3">
      <c r="A8037">
        <v>9701</v>
      </c>
      <c r="B8037" t="s">
        <v>8262</v>
      </c>
      <c r="C8037" s="1">
        <v>45420</v>
      </c>
      <c r="D8037">
        <v>28</v>
      </c>
      <c r="E8037" t="s">
        <v>39</v>
      </c>
      <c r="F8037" t="s">
        <v>40</v>
      </c>
      <c r="G8037" t="s">
        <v>155</v>
      </c>
      <c r="H8037">
        <v>1</v>
      </c>
      <c r="I8037" t="s">
        <v>42</v>
      </c>
      <c r="J8037" t="s">
        <v>74</v>
      </c>
      <c r="K8037" t="s">
        <v>44</v>
      </c>
      <c r="L8037" t="s">
        <v>45</v>
      </c>
      <c r="M8037" t="s">
        <v>56</v>
      </c>
      <c r="N8037" t="s">
        <v>80</v>
      </c>
      <c r="O8037" t="s">
        <v>148</v>
      </c>
      <c r="P8037" t="s">
        <v>70</v>
      </c>
      <c r="Q8037" t="s">
        <v>58</v>
      </c>
      <c r="R8037" s="6">
        <f>_xlfn.XLOOKUP(CleanedData[[#This Row],[Product]],'02_Lookup_Tables'!$A$2:$A$126,'02_Lookup_Tables'!$B$2:$B$126)</f>
        <v>1355.08</v>
      </c>
      <c r="S8037" t="str">
        <f>VLOOKUP(CleanedData[[#This Row],[Product]],'02_Lookup_Tables'!$H$2:$I$126,2,FALSE)</f>
        <v>Sports &amp; Outdoors</v>
      </c>
      <c r="T8037" t="str">
        <f>VLOOKUP(CleanedData[[#This Row],[Province]],'02_Lookup_Tables'!$D$2:$E$10,2, FALSE)</f>
        <v>Northern Region</v>
      </c>
      <c r="U8037" t="str" cm="1">
        <f t="array" ref="U8037">_xlfn.IFS(CleanedData[[#This Row],[Purchase Amount]]&lt;500,"Low",
CleanedData[[#This Row],[Purchase Amount]]&lt;5000,"Medium",
TRUE,"High")</f>
        <v>Medium</v>
      </c>
      <c r="V8037" t="str">
        <f>TEXT(CleanedData[[#This Row],[Date]],"mmmm")</f>
        <v>May</v>
      </c>
      <c r="W8037" t="str">
        <f>"Q"&amp;ROUNDUP(MONTH(CleanedData[[#This Row],[Date]])/3,0)</f>
        <v>Q2</v>
      </c>
      <c r="X8037" t="str">
        <f>IF(CleanedData[[#This Row],[Purchase Amount]]&gt;=5000,"Yes","No")</f>
        <v>No</v>
      </c>
      <c r="Y8037">
        <f>IF(CleanedData[[#This Row],[Recommend]]="Yes",1,0)</f>
        <v>0</v>
      </c>
      <c r="Z8037" s="6">
        <f>CleanedData[[#This Row],[Purchase Amount]]*0.15</f>
        <v>203.26199999999997</v>
      </c>
      <c r="AA8037" s="6">
        <f>CleanedData[[#This Row],[Purchase Amount]]*1.15</f>
        <v>1558.3419999999999</v>
      </c>
    </row>
    <row r="8038" spans="1:27" x14ac:dyDescent="0.3">
      <c r="A8038">
        <v>9702</v>
      </c>
      <c r="B8038" t="s">
        <v>8263</v>
      </c>
      <c r="C8038" s="1">
        <v>45994</v>
      </c>
      <c r="D8038">
        <v>42</v>
      </c>
      <c r="E8038" t="s">
        <v>39</v>
      </c>
      <c r="F8038" t="s">
        <v>108</v>
      </c>
      <c r="G8038" t="s">
        <v>258</v>
      </c>
      <c r="H8038">
        <v>4</v>
      </c>
      <c r="I8038" t="s">
        <v>42</v>
      </c>
      <c r="J8038" t="s">
        <v>74</v>
      </c>
      <c r="K8038" t="s">
        <v>64</v>
      </c>
      <c r="L8038" t="s">
        <v>42</v>
      </c>
      <c r="M8038" t="s">
        <v>156</v>
      </c>
      <c r="N8038" t="s">
        <v>96</v>
      </c>
      <c r="O8038" t="s">
        <v>148</v>
      </c>
      <c r="P8038" t="s">
        <v>49</v>
      </c>
      <c r="Q8038" t="s">
        <v>81</v>
      </c>
      <c r="R8038" s="6">
        <f>_xlfn.XLOOKUP(CleanedData[[#This Row],[Product]],'02_Lookup_Tables'!$A$2:$A$126,'02_Lookup_Tables'!$B$2:$B$126)</f>
        <v>768.34</v>
      </c>
      <c r="S8038" t="str">
        <f>VLOOKUP(CleanedData[[#This Row],[Product]],'02_Lookup_Tables'!$H$2:$I$126,2,FALSE)</f>
        <v>Home &amp; Living</v>
      </c>
      <c r="T8038" t="str">
        <f>VLOOKUP(CleanedData[[#This Row],[Province]],'02_Lookup_Tables'!$D$2:$E$10,2, FALSE)</f>
        <v>Gauteng Region</v>
      </c>
      <c r="U8038" t="str" cm="1">
        <f t="array" ref="U8038">_xlfn.IFS(CleanedData[[#This Row],[Purchase Amount]]&lt;500,"Low",
CleanedData[[#This Row],[Purchase Amount]]&lt;5000,"Medium",
TRUE,"High")</f>
        <v>Medium</v>
      </c>
      <c r="V8038" t="str">
        <f>TEXT(CleanedData[[#This Row],[Date]],"mmmm")</f>
        <v>December</v>
      </c>
      <c r="W8038" t="str">
        <f>"Q"&amp;ROUNDUP(MONTH(CleanedData[[#This Row],[Date]])/3,0)</f>
        <v>Q4</v>
      </c>
      <c r="X8038" t="str">
        <f>IF(CleanedData[[#This Row],[Purchase Amount]]&gt;=5000,"Yes","No")</f>
        <v>No</v>
      </c>
      <c r="Y8038">
        <f>IF(CleanedData[[#This Row],[Recommend]]="Yes",1,0)</f>
        <v>0</v>
      </c>
      <c r="Z8038" s="6">
        <f>CleanedData[[#This Row],[Purchase Amount]]*0.15</f>
        <v>115.251</v>
      </c>
      <c r="AA8038" s="6">
        <f>CleanedData[[#This Row],[Purchase Amount]]*1.15</f>
        <v>883.59100000000001</v>
      </c>
    </row>
    <row r="8039" spans="1:27" x14ac:dyDescent="0.3">
      <c r="A8039">
        <v>9703</v>
      </c>
      <c r="B8039" t="s">
        <v>8264</v>
      </c>
      <c r="C8039" s="1">
        <v>45503</v>
      </c>
      <c r="D8039">
        <v>67</v>
      </c>
      <c r="E8039" t="s">
        <v>39</v>
      </c>
      <c r="F8039" t="s">
        <v>83</v>
      </c>
      <c r="G8039" t="s">
        <v>345</v>
      </c>
      <c r="H8039">
        <v>5</v>
      </c>
      <c r="I8039" t="s">
        <v>42</v>
      </c>
      <c r="J8039" t="s">
        <v>54</v>
      </c>
      <c r="K8039" t="s">
        <v>55</v>
      </c>
      <c r="L8039" t="s">
        <v>45</v>
      </c>
      <c r="M8039" t="s">
        <v>231</v>
      </c>
      <c r="N8039" t="s">
        <v>57</v>
      </c>
      <c r="O8039" t="s">
        <v>89</v>
      </c>
      <c r="P8039" t="s">
        <v>70</v>
      </c>
      <c r="Q8039" t="s">
        <v>97</v>
      </c>
      <c r="R8039" s="6">
        <f>_xlfn.XLOOKUP(CleanedData[[#This Row],[Product]],'02_Lookup_Tables'!$A$2:$A$126,'02_Lookup_Tables'!$B$2:$B$126)</f>
        <v>574.49</v>
      </c>
      <c r="S8039" t="str">
        <f>VLOOKUP(CleanedData[[#This Row],[Product]],'02_Lookup_Tables'!$H$2:$I$126,2,FALSE)</f>
        <v>Toys &amp; Games</v>
      </c>
      <c r="T8039" t="str">
        <f>VLOOKUP(CleanedData[[#This Row],[Province]],'02_Lookup_Tables'!$D$2:$E$10,2, FALSE)</f>
        <v>Western Region</v>
      </c>
      <c r="U8039" t="str" cm="1">
        <f t="array" ref="U8039">_xlfn.IFS(CleanedData[[#This Row],[Purchase Amount]]&lt;500,"Low",
CleanedData[[#This Row],[Purchase Amount]]&lt;5000,"Medium",
TRUE,"High")</f>
        <v>Medium</v>
      </c>
      <c r="V8039" t="str">
        <f>TEXT(CleanedData[[#This Row],[Date]],"mmmm")</f>
        <v>July</v>
      </c>
      <c r="W8039" t="str">
        <f>"Q"&amp;ROUNDUP(MONTH(CleanedData[[#This Row],[Date]])/3,0)</f>
        <v>Q3</v>
      </c>
      <c r="X8039" t="str">
        <f>IF(CleanedData[[#This Row],[Purchase Amount]]&gt;=5000,"Yes","No")</f>
        <v>No</v>
      </c>
      <c r="Y8039">
        <f>IF(CleanedData[[#This Row],[Recommend]]="Yes",1,0)</f>
        <v>0</v>
      </c>
      <c r="Z8039" s="6">
        <f>CleanedData[[#This Row],[Purchase Amount]]*0.15</f>
        <v>86.173500000000004</v>
      </c>
      <c r="AA8039" s="6">
        <f>CleanedData[[#This Row],[Purchase Amount]]*1.15</f>
        <v>660.6635</v>
      </c>
    </row>
    <row r="8040" spans="1:27" x14ac:dyDescent="0.3">
      <c r="A8040">
        <v>9704</v>
      </c>
      <c r="B8040" t="s">
        <v>8265</v>
      </c>
      <c r="C8040" s="1">
        <v>45922</v>
      </c>
      <c r="D8040">
        <v>54</v>
      </c>
      <c r="E8040" t="s">
        <v>60</v>
      </c>
      <c r="F8040" t="s">
        <v>108</v>
      </c>
      <c r="G8040" t="s">
        <v>411</v>
      </c>
      <c r="H8040">
        <v>3</v>
      </c>
      <c r="I8040" t="s">
        <v>42</v>
      </c>
      <c r="J8040" t="s">
        <v>63</v>
      </c>
      <c r="K8040" t="s">
        <v>44</v>
      </c>
      <c r="L8040" t="s">
        <v>42</v>
      </c>
      <c r="M8040" t="s">
        <v>92</v>
      </c>
      <c r="N8040" t="s">
        <v>48</v>
      </c>
      <c r="O8040" t="s">
        <v>89</v>
      </c>
      <c r="P8040" t="s">
        <v>49</v>
      </c>
      <c r="Q8040" t="s">
        <v>93</v>
      </c>
      <c r="R8040" s="6">
        <f>_xlfn.XLOOKUP(CleanedData[[#This Row],[Product]],'02_Lookup_Tables'!$A$2:$A$126,'02_Lookup_Tables'!$B$2:$B$126)</f>
        <v>103.4</v>
      </c>
      <c r="S8040" t="str">
        <f>VLOOKUP(CleanedData[[#This Row],[Product]],'02_Lookup_Tables'!$H$2:$I$126,2,FALSE)</f>
        <v>Food</v>
      </c>
      <c r="T8040" t="str">
        <f>VLOOKUP(CleanedData[[#This Row],[Province]],'02_Lookup_Tables'!$D$2:$E$10,2, FALSE)</f>
        <v>Gauteng Region</v>
      </c>
      <c r="U8040" t="str" cm="1">
        <f t="array" ref="U8040">_xlfn.IFS(CleanedData[[#This Row],[Purchase Amount]]&lt;500,"Low",
CleanedData[[#This Row],[Purchase Amount]]&lt;5000,"Medium",
TRUE,"High")</f>
        <v>Low</v>
      </c>
      <c r="V8040" t="str">
        <f>TEXT(CleanedData[[#This Row],[Date]],"mmmm")</f>
        <v>September</v>
      </c>
      <c r="W8040" t="str">
        <f>"Q"&amp;ROUNDUP(MONTH(CleanedData[[#This Row],[Date]])/3,0)</f>
        <v>Q3</v>
      </c>
      <c r="X8040" t="str">
        <f>IF(CleanedData[[#This Row],[Purchase Amount]]&gt;=5000,"Yes","No")</f>
        <v>No</v>
      </c>
      <c r="Y8040">
        <f>IF(CleanedData[[#This Row],[Recommend]]="Yes",1,0)</f>
        <v>0</v>
      </c>
      <c r="Z8040" s="6">
        <f>CleanedData[[#This Row],[Purchase Amount]]*0.15</f>
        <v>15.51</v>
      </c>
      <c r="AA8040" s="6">
        <f>CleanedData[[#This Row],[Purchase Amount]]*1.15</f>
        <v>118.91</v>
      </c>
    </row>
    <row r="8041" spans="1:27" x14ac:dyDescent="0.3">
      <c r="A8041">
        <v>9705</v>
      </c>
      <c r="B8041" t="s">
        <v>8266</v>
      </c>
      <c r="C8041" s="1">
        <v>45888</v>
      </c>
      <c r="D8041">
        <v>22</v>
      </c>
      <c r="E8041" t="s">
        <v>39</v>
      </c>
      <c r="F8041" t="s">
        <v>68</v>
      </c>
      <c r="G8041" t="s">
        <v>362</v>
      </c>
      <c r="H8041">
        <v>4</v>
      </c>
      <c r="I8041" t="s">
        <v>42</v>
      </c>
      <c r="J8041" t="s">
        <v>69</v>
      </c>
      <c r="K8041" t="s">
        <v>44</v>
      </c>
      <c r="L8041" t="s">
        <v>42</v>
      </c>
      <c r="M8041" t="s">
        <v>56</v>
      </c>
      <c r="N8041" t="s">
        <v>96</v>
      </c>
      <c r="O8041" t="s">
        <v>148</v>
      </c>
      <c r="P8041" t="s">
        <v>49</v>
      </c>
      <c r="Q8041" t="s">
        <v>66</v>
      </c>
      <c r="R8041" s="6">
        <f>_xlfn.XLOOKUP(CleanedData[[#This Row],[Product]],'02_Lookup_Tables'!$A$2:$A$126,'02_Lookup_Tables'!$B$2:$B$126)</f>
        <v>1746.77</v>
      </c>
      <c r="S8041" t="str">
        <f>VLOOKUP(CleanedData[[#This Row],[Product]],'02_Lookup_Tables'!$H$2:$I$126,2,FALSE)</f>
        <v>Home Devices</v>
      </c>
      <c r="T8041" t="str">
        <f>VLOOKUP(CleanedData[[#This Row],[Province]],'02_Lookup_Tables'!$D$2:$E$10,2, FALSE)</f>
        <v>Northern Region</v>
      </c>
      <c r="U8041" t="str" cm="1">
        <f t="array" ref="U8041">_xlfn.IFS(CleanedData[[#This Row],[Purchase Amount]]&lt;500,"Low",
CleanedData[[#This Row],[Purchase Amount]]&lt;5000,"Medium",
TRUE,"High")</f>
        <v>Medium</v>
      </c>
      <c r="V8041" t="str">
        <f>TEXT(CleanedData[[#This Row],[Date]],"mmmm")</f>
        <v>August</v>
      </c>
      <c r="W8041" t="str">
        <f>"Q"&amp;ROUNDUP(MONTH(CleanedData[[#This Row],[Date]])/3,0)</f>
        <v>Q3</v>
      </c>
      <c r="X8041" t="str">
        <f>IF(CleanedData[[#This Row],[Purchase Amount]]&gt;=5000,"Yes","No")</f>
        <v>No</v>
      </c>
      <c r="Y8041">
        <f>IF(CleanedData[[#This Row],[Recommend]]="Yes",1,0)</f>
        <v>0</v>
      </c>
      <c r="Z8041" s="6">
        <f>CleanedData[[#This Row],[Purchase Amount]]*0.15</f>
        <v>262.01549999999997</v>
      </c>
      <c r="AA8041" s="6">
        <f>CleanedData[[#This Row],[Purchase Amount]]*1.15</f>
        <v>2008.7854999999997</v>
      </c>
    </row>
    <row r="8042" spans="1:27" x14ac:dyDescent="0.3">
      <c r="A8042">
        <v>9707</v>
      </c>
      <c r="B8042" t="s">
        <v>8267</v>
      </c>
      <c r="C8042" s="1">
        <v>45841</v>
      </c>
      <c r="D8042">
        <v>68</v>
      </c>
      <c r="E8042" t="s">
        <v>39</v>
      </c>
      <c r="F8042" t="s">
        <v>130</v>
      </c>
      <c r="G8042" t="s">
        <v>378</v>
      </c>
      <c r="H8042">
        <v>1</v>
      </c>
      <c r="I8042" t="s">
        <v>42</v>
      </c>
      <c r="J8042" t="s">
        <v>69</v>
      </c>
      <c r="K8042" t="s">
        <v>64</v>
      </c>
      <c r="L8042" t="s">
        <v>45</v>
      </c>
      <c r="M8042" t="s">
        <v>151</v>
      </c>
      <c r="N8042" t="s">
        <v>80</v>
      </c>
      <c r="O8042" t="s">
        <v>89</v>
      </c>
      <c r="P8042" t="s">
        <v>49</v>
      </c>
      <c r="Q8042" t="s">
        <v>97</v>
      </c>
      <c r="R8042" s="6">
        <f>_xlfn.XLOOKUP(CleanedData[[#This Row],[Product]],'02_Lookup_Tables'!$A$2:$A$126,'02_Lookup_Tables'!$B$2:$B$126)</f>
        <v>40.11</v>
      </c>
      <c r="S8042" t="str">
        <f>VLOOKUP(CleanedData[[#This Row],[Product]],'02_Lookup_Tables'!$H$2:$I$126,2,FALSE)</f>
        <v>Food</v>
      </c>
      <c r="T8042" t="str">
        <f>VLOOKUP(CleanedData[[#This Row],[Province]],'02_Lookup_Tables'!$D$2:$E$10,2, FALSE)</f>
        <v>Eastern Region</v>
      </c>
      <c r="U8042" t="str" cm="1">
        <f t="array" ref="U8042">_xlfn.IFS(CleanedData[[#This Row],[Purchase Amount]]&lt;500,"Low",
CleanedData[[#This Row],[Purchase Amount]]&lt;5000,"Medium",
TRUE,"High")</f>
        <v>Low</v>
      </c>
      <c r="V8042" t="str">
        <f>TEXT(CleanedData[[#This Row],[Date]],"mmmm")</f>
        <v>July</v>
      </c>
      <c r="W8042" t="str">
        <f>"Q"&amp;ROUNDUP(MONTH(CleanedData[[#This Row],[Date]])/3,0)</f>
        <v>Q3</v>
      </c>
      <c r="X8042" t="str">
        <f>IF(CleanedData[[#This Row],[Purchase Amount]]&gt;=5000,"Yes","No")</f>
        <v>No</v>
      </c>
      <c r="Y8042">
        <f>IF(CleanedData[[#This Row],[Recommend]]="Yes",1,0)</f>
        <v>0</v>
      </c>
      <c r="Z8042" s="6">
        <f>CleanedData[[#This Row],[Purchase Amount]]*0.15</f>
        <v>6.0164999999999997</v>
      </c>
      <c r="AA8042" s="6">
        <f>CleanedData[[#This Row],[Purchase Amount]]*1.15</f>
        <v>46.126499999999993</v>
      </c>
    </row>
    <row r="8043" spans="1:27" x14ac:dyDescent="0.3">
      <c r="A8043">
        <v>9708</v>
      </c>
      <c r="B8043" t="s">
        <v>8268</v>
      </c>
      <c r="C8043" s="1">
        <v>46016</v>
      </c>
      <c r="D8043">
        <v>38</v>
      </c>
      <c r="E8043" t="s">
        <v>60</v>
      </c>
      <c r="F8043" t="s">
        <v>83</v>
      </c>
      <c r="G8043" t="s">
        <v>301</v>
      </c>
      <c r="H8043">
        <v>4</v>
      </c>
      <c r="I8043" t="s">
        <v>45</v>
      </c>
      <c r="J8043" t="s">
        <v>54</v>
      </c>
      <c r="K8043" t="s">
        <v>44</v>
      </c>
      <c r="L8043" t="s">
        <v>42</v>
      </c>
      <c r="M8043" t="s">
        <v>147</v>
      </c>
      <c r="N8043" t="s">
        <v>96</v>
      </c>
      <c r="O8043" t="s">
        <v>148</v>
      </c>
      <c r="P8043" t="s">
        <v>49</v>
      </c>
      <c r="Q8043" t="s">
        <v>81</v>
      </c>
      <c r="R8043" s="6">
        <f>_xlfn.XLOOKUP(CleanedData[[#This Row],[Product]],'02_Lookup_Tables'!$A$2:$A$126,'02_Lookup_Tables'!$B$2:$B$126)</f>
        <v>1000.7</v>
      </c>
      <c r="S8043" t="str">
        <f>VLOOKUP(CleanedData[[#This Row],[Product]],'02_Lookup_Tables'!$H$2:$I$126,2,FALSE)</f>
        <v>Toys &amp; Games</v>
      </c>
      <c r="T8043" t="str">
        <f>VLOOKUP(CleanedData[[#This Row],[Province]],'02_Lookup_Tables'!$D$2:$E$10,2, FALSE)</f>
        <v>Western Region</v>
      </c>
      <c r="U8043" t="str" cm="1">
        <f t="array" ref="U8043">_xlfn.IFS(CleanedData[[#This Row],[Purchase Amount]]&lt;500,"Low",
CleanedData[[#This Row],[Purchase Amount]]&lt;5000,"Medium",
TRUE,"High")</f>
        <v>Medium</v>
      </c>
      <c r="V8043" t="str">
        <f>TEXT(CleanedData[[#This Row],[Date]],"mmmm")</f>
        <v>December</v>
      </c>
      <c r="W8043" t="str">
        <f>"Q"&amp;ROUNDUP(MONTH(CleanedData[[#This Row],[Date]])/3,0)</f>
        <v>Q4</v>
      </c>
      <c r="X8043" t="str">
        <f>IF(CleanedData[[#This Row],[Purchase Amount]]&gt;=5000,"Yes","No")</f>
        <v>No</v>
      </c>
      <c r="Y8043">
        <f>IF(CleanedData[[#This Row],[Recommend]]="Yes",1,0)</f>
        <v>1</v>
      </c>
      <c r="Z8043" s="6">
        <f>CleanedData[[#This Row],[Purchase Amount]]*0.15</f>
        <v>150.10499999999999</v>
      </c>
      <c r="AA8043" s="6">
        <f>CleanedData[[#This Row],[Purchase Amount]]*1.15</f>
        <v>1150.8050000000001</v>
      </c>
    </row>
    <row r="8044" spans="1:27" x14ac:dyDescent="0.3">
      <c r="A8044">
        <v>9709</v>
      </c>
      <c r="B8044" t="s">
        <v>8269</v>
      </c>
      <c r="C8044" s="1">
        <v>45520</v>
      </c>
      <c r="D8044">
        <v>46</v>
      </c>
      <c r="E8044" t="s">
        <v>52</v>
      </c>
      <c r="F8044" t="s">
        <v>61</v>
      </c>
      <c r="G8044" t="s">
        <v>352</v>
      </c>
      <c r="H8044">
        <v>5</v>
      </c>
      <c r="I8044" t="s">
        <v>45</v>
      </c>
      <c r="J8044" t="s">
        <v>69</v>
      </c>
      <c r="K8044" t="s">
        <v>44</v>
      </c>
      <c r="L8044" t="s">
        <v>42</v>
      </c>
      <c r="M8044" t="s">
        <v>151</v>
      </c>
      <c r="N8044" t="s">
        <v>57</v>
      </c>
      <c r="O8044" t="s">
        <v>89</v>
      </c>
      <c r="P8044" t="s">
        <v>70</v>
      </c>
      <c r="Q8044" t="s">
        <v>93</v>
      </c>
      <c r="R8044" s="6">
        <f>_xlfn.XLOOKUP(CleanedData[[#This Row],[Product]],'02_Lookup_Tables'!$A$2:$A$126,'02_Lookup_Tables'!$B$2:$B$126)</f>
        <v>2217.0300000000002</v>
      </c>
      <c r="S8044" t="str">
        <f>VLOOKUP(CleanedData[[#This Row],[Product]],'02_Lookup_Tables'!$H$2:$I$126,2,FALSE)</f>
        <v>Apparel</v>
      </c>
      <c r="T8044" t="str">
        <f>VLOOKUP(CleanedData[[#This Row],[Province]],'02_Lookup_Tables'!$D$2:$E$10,2, FALSE)</f>
        <v>Southern Region</v>
      </c>
      <c r="U8044" t="str" cm="1">
        <f t="array" ref="U8044">_xlfn.IFS(CleanedData[[#This Row],[Purchase Amount]]&lt;500,"Low",
CleanedData[[#This Row],[Purchase Amount]]&lt;5000,"Medium",
TRUE,"High")</f>
        <v>Medium</v>
      </c>
      <c r="V8044" t="str">
        <f>TEXT(CleanedData[[#This Row],[Date]],"mmmm")</f>
        <v>August</v>
      </c>
      <c r="W8044" t="str">
        <f>"Q"&amp;ROUNDUP(MONTH(CleanedData[[#This Row],[Date]])/3,0)</f>
        <v>Q3</v>
      </c>
      <c r="X8044" t="str">
        <f>IF(CleanedData[[#This Row],[Purchase Amount]]&gt;=5000,"Yes","No")</f>
        <v>No</v>
      </c>
      <c r="Y8044">
        <f>IF(CleanedData[[#This Row],[Recommend]]="Yes",1,0)</f>
        <v>1</v>
      </c>
      <c r="Z8044" s="6">
        <f>CleanedData[[#This Row],[Purchase Amount]]*0.15</f>
        <v>332.55450000000002</v>
      </c>
      <c r="AA8044" s="6">
        <f>CleanedData[[#This Row],[Purchase Amount]]*1.15</f>
        <v>2549.5844999999999</v>
      </c>
    </row>
    <row r="8045" spans="1:27" x14ac:dyDescent="0.3">
      <c r="A8045">
        <v>9710</v>
      </c>
      <c r="B8045" t="s">
        <v>8270</v>
      </c>
      <c r="C8045" s="1">
        <v>45558</v>
      </c>
      <c r="D8045">
        <v>24</v>
      </c>
      <c r="E8045" t="s">
        <v>39</v>
      </c>
      <c r="F8045" t="s">
        <v>77</v>
      </c>
      <c r="G8045" t="s">
        <v>235</v>
      </c>
      <c r="H8045">
        <v>5</v>
      </c>
      <c r="I8045" t="s">
        <v>42</v>
      </c>
      <c r="J8045" t="s">
        <v>43</v>
      </c>
      <c r="K8045" t="s">
        <v>55</v>
      </c>
      <c r="L8045" t="s">
        <v>42</v>
      </c>
      <c r="M8045" t="s">
        <v>175</v>
      </c>
      <c r="N8045" t="s">
        <v>57</v>
      </c>
      <c r="O8045" t="s">
        <v>89</v>
      </c>
      <c r="P8045" t="s">
        <v>70</v>
      </c>
      <c r="Q8045" t="s">
        <v>66</v>
      </c>
      <c r="R8045" s="6">
        <f>_xlfn.XLOOKUP(CleanedData[[#This Row],[Product]],'02_Lookup_Tables'!$A$2:$A$126,'02_Lookup_Tables'!$B$2:$B$126)</f>
        <v>306.57</v>
      </c>
      <c r="S8045" t="str">
        <f>VLOOKUP(CleanedData[[#This Row],[Product]],'02_Lookup_Tables'!$H$2:$I$126,2,FALSE)</f>
        <v>Toys &amp; Games</v>
      </c>
      <c r="T8045" t="str">
        <f>VLOOKUP(CleanedData[[#This Row],[Province]],'02_Lookup_Tables'!$D$2:$E$10,2, FALSE)</f>
        <v>Central Region</v>
      </c>
      <c r="U8045" t="str" cm="1">
        <f t="array" ref="U8045">_xlfn.IFS(CleanedData[[#This Row],[Purchase Amount]]&lt;500,"Low",
CleanedData[[#This Row],[Purchase Amount]]&lt;5000,"Medium",
TRUE,"High")</f>
        <v>Low</v>
      </c>
      <c r="V8045" t="str">
        <f>TEXT(CleanedData[[#This Row],[Date]],"mmmm")</f>
        <v>September</v>
      </c>
      <c r="W8045" t="str">
        <f>"Q"&amp;ROUNDUP(MONTH(CleanedData[[#This Row],[Date]])/3,0)</f>
        <v>Q3</v>
      </c>
      <c r="X8045" t="str">
        <f>IF(CleanedData[[#This Row],[Purchase Amount]]&gt;=5000,"Yes","No")</f>
        <v>No</v>
      </c>
      <c r="Y8045">
        <f>IF(CleanedData[[#This Row],[Recommend]]="Yes",1,0)</f>
        <v>0</v>
      </c>
      <c r="Z8045" s="6">
        <f>CleanedData[[#This Row],[Purchase Amount]]*0.15</f>
        <v>45.985499999999995</v>
      </c>
      <c r="AA8045" s="6">
        <f>CleanedData[[#This Row],[Purchase Amount]]*1.15</f>
        <v>352.55549999999994</v>
      </c>
    </row>
    <row r="8046" spans="1:27" x14ac:dyDescent="0.3">
      <c r="A8046">
        <v>9711</v>
      </c>
      <c r="B8046" t="s">
        <v>8271</v>
      </c>
      <c r="C8046" s="1">
        <v>45731</v>
      </c>
      <c r="D8046">
        <v>44</v>
      </c>
      <c r="E8046" t="s">
        <v>60</v>
      </c>
      <c r="F8046" t="s">
        <v>130</v>
      </c>
      <c r="G8046" t="s">
        <v>288</v>
      </c>
      <c r="H8046">
        <v>3</v>
      </c>
      <c r="I8046" t="s">
        <v>45</v>
      </c>
      <c r="J8046" t="s">
        <v>43</v>
      </c>
      <c r="K8046" t="s">
        <v>64</v>
      </c>
      <c r="L8046" t="s">
        <v>45</v>
      </c>
      <c r="M8046" t="s">
        <v>140</v>
      </c>
      <c r="N8046" t="s">
        <v>48</v>
      </c>
      <c r="O8046" t="s">
        <v>148</v>
      </c>
      <c r="P8046" t="s">
        <v>49</v>
      </c>
      <c r="Q8046" t="s">
        <v>81</v>
      </c>
      <c r="R8046" s="6">
        <f>_xlfn.XLOOKUP(CleanedData[[#This Row],[Product]],'02_Lookup_Tables'!$A$2:$A$126,'02_Lookup_Tables'!$B$2:$B$126)</f>
        <v>605.1</v>
      </c>
      <c r="S8046" t="str">
        <f>VLOOKUP(CleanedData[[#This Row],[Product]],'02_Lookup_Tables'!$H$2:$I$126,2,FALSE)</f>
        <v>Apparel</v>
      </c>
      <c r="T8046" t="str">
        <f>VLOOKUP(CleanedData[[#This Row],[Province]],'02_Lookup_Tables'!$D$2:$E$10,2, FALSE)</f>
        <v>Eastern Region</v>
      </c>
      <c r="U8046" t="str" cm="1">
        <f t="array" ref="U8046">_xlfn.IFS(CleanedData[[#This Row],[Purchase Amount]]&lt;500,"Low",
CleanedData[[#This Row],[Purchase Amount]]&lt;5000,"Medium",
TRUE,"High")</f>
        <v>Medium</v>
      </c>
      <c r="V8046" t="str">
        <f>TEXT(CleanedData[[#This Row],[Date]],"mmmm")</f>
        <v>March</v>
      </c>
      <c r="W8046" t="str">
        <f>"Q"&amp;ROUNDUP(MONTH(CleanedData[[#This Row],[Date]])/3,0)</f>
        <v>Q1</v>
      </c>
      <c r="X8046" t="str">
        <f>IF(CleanedData[[#This Row],[Purchase Amount]]&gt;=5000,"Yes","No")</f>
        <v>No</v>
      </c>
      <c r="Y8046">
        <f>IF(CleanedData[[#This Row],[Recommend]]="Yes",1,0)</f>
        <v>1</v>
      </c>
      <c r="Z8046" s="6">
        <f>CleanedData[[#This Row],[Purchase Amount]]*0.15</f>
        <v>90.765000000000001</v>
      </c>
      <c r="AA8046" s="6">
        <f>CleanedData[[#This Row],[Purchase Amount]]*1.15</f>
        <v>695.86500000000001</v>
      </c>
    </row>
    <row r="8047" spans="1:27" x14ac:dyDescent="0.3">
      <c r="A8047">
        <v>9712</v>
      </c>
      <c r="B8047" t="s">
        <v>8272</v>
      </c>
      <c r="C8047" s="1">
        <v>45391</v>
      </c>
      <c r="D8047">
        <v>68</v>
      </c>
      <c r="E8047" t="s">
        <v>39</v>
      </c>
      <c r="F8047" t="s">
        <v>72</v>
      </c>
      <c r="G8047" t="s">
        <v>391</v>
      </c>
      <c r="H8047">
        <v>5</v>
      </c>
      <c r="I8047" t="s">
        <v>45</v>
      </c>
      <c r="J8047" t="s">
        <v>69</v>
      </c>
      <c r="K8047" t="s">
        <v>64</v>
      </c>
      <c r="L8047" t="s">
        <v>45</v>
      </c>
      <c r="M8047" t="s">
        <v>88</v>
      </c>
      <c r="N8047" t="s">
        <v>57</v>
      </c>
      <c r="O8047" t="s">
        <v>89</v>
      </c>
      <c r="P8047" t="s">
        <v>70</v>
      </c>
      <c r="Q8047" t="s">
        <v>97</v>
      </c>
      <c r="R8047" s="6">
        <f>_xlfn.XLOOKUP(CleanedData[[#This Row],[Product]],'02_Lookup_Tables'!$A$2:$A$126,'02_Lookup_Tables'!$B$2:$B$126)</f>
        <v>886.51</v>
      </c>
      <c r="S8047" t="str">
        <f>VLOOKUP(CleanedData[[#This Row],[Product]],'02_Lookup_Tables'!$H$2:$I$126,2,FALSE)</f>
        <v>Beauty &amp; Personal Care</v>
      </c>
      <c r="T8047" t="str">
        <f>VLOOKUP(CleanedData[[#This Row],[Province]],'02_Lookup_Tables'!$D$2:$E$10,2, FALSE)</f>
        <v>Central Region</v>
      </c>
      <c r="U8047" t="str" cm="1">
        <f t="array" ref="U8047">_xlfn.IFS(CleanedData[[#This Row],[Purchase Amount]]&lt;500,"Low",
CleanedData[[#This Row],[Purchase Amount]]&lt;5000,"Medium",
TRUE,"High")</f>
        <v>Medium</v>
      </c>
      <c r="V8047" t="str">
        <f>TEXT(CleanedData[[#This Row],[Date]],"mmmm")</f>
        <v>April</v>
      </c>
      <c r="W8047" t="str">
        <f>"Q"&amp;ROUNDUP(MONTH(CleanedData[[#This Row],[Date]])/3,0)</f>
        <v>Q2</v>
      </c>
      <c r="X8047" t="str">
        <f>IF(CleanedData[[#This Row],[Purchase Amount]]&gt;=5000,"Yes","No")</f>
        <v>No</v>
      </c>
      <c r="Y8047">
        <f>IF(CleanedData[[#This Row],[Recommend]]="Yes",1,0)</f>
        <v>1</v>
      </c>
      <c r="Z8047" s="6">
        <f>CleanedData[[#This Row],[Purchase Amount]]*0.15</f>
        <v>132.97649999999999</v>
      </c>
      <c r="AA8047" s="6">
        <f>CleanedData[[#This Row],[Purchase Amount]]*1.15</f>
        <v>1019.4864999999999</v>
      </c>
    </row>
    <row r="8048" spans="1:27" x14ac:dyDescent="0.3">
      <c r="A8048">
        <v>9713</v>
      </c>
      <c r="B8048" t="s">
        <v>8273</v>
      </c>
      <c r="C8048" s="1">
        <v>45916</v>
      </c>
      <c r="D8048">
        <v>58</v>
      </c>
      <c r="E8048" t="s">
        <v>52</v>
      </c>
      <c r="F8048" t="s">
        <v>125</v>
      </c>
      <c r="G8048" t="s">
        <v>87</v>
      </c>
      <c r="H8048">
        <v>5</v>
      </c>
      <c r="I8048" t="s">
        <v>45</v>
      </c>
      <c r="J8048" t="s">
        <v>43</v>
      </c>
      <c r="K8048" t="s">
        <v>64</v>
      </c>
      <c r="L8048" t="s">
        <v>45</v>
      </c>
      <c r="M8048" t="s">
        <v>231</v>
      </c>
      <c r="N8048" t="s">
        <v>57</v>
      </c>
      <c r="O8048" t="s">
        <v>89</v>
      </c>
      <c r="P8048" t="s">
        <v>70</v>
      </c>
      <c r="Q8048" t="s">
        <v>50</v>
      </c>
      <c r="R8048" s="6">
        <f>_xlfn.XLOOKUP(CleanedData[[#This Row],[Product]],'02_Lookup_Tables'!$A$2:$A$126,'02_Lookup_Tables'!$B$2:$B$126)</f>
        <v>409.06</v>
      </c>
      <c r="S8048" t="str">
        <f>VLOOKUP(CleanedData[[#This Row],[Product]],'02_Lookup_Tables'!$H$2:$I$126,2,FALSE)</f>
        <v>Home Devices</v>
      </c>
      <c r="T8048" t="str">
        <f>VLOOKUP(CleanedData[[#This Row],[Province]],'02_Lookup_Tables'!$D$2:$E$10,2, FALSE)</f>
        <v>Western Region</v>
      </c>
      <c r="U8048" t="str" cm="1">
        <f t="array" ref="U8048">_xlfn.IFS(CleanedData[[#This Row],[Purchase Amount]]&lt;500,"Low",
CleanedData[[#This Row],[Purchase Amount]]&lt;5000,"Medium",
TRUE,"High")</f>
        <v>Low</v>
      </c>
      <c r="V8048" t="str">
        <f>TEXT(CleanedData[[#This Row],[Date]],"mmmm")</f>
        <v>September</v>
      </c>
      <c r="W8048" t="str">
        <f>"Q"&amp;ROUNDUP(MONTH(CleanedData[[#This Row],[Date]])/3,0)</f>
        <v>Q3</v>
      </c>
      <c r="X8048" t="str">
        <f>IF(CleanedData[[#This Row],[Purchase Amount]]&gt;=5000,"Yes","No")</f>
        <v>No</v>
      </c>
      <c r="Y8048">
        <f>IF(CleanedData[[#This Row],[Recommend]]="Yes",1,0)</f>
        <v>1</v>
      </c>
      <c r="Z8048" s="6">
        <f>CleanedData[[#This Row],[Purchase Amount]]*0.15</f>
        <v>61.358999999999995</v>
      </c>
      <c r="AA8048" s="6">
        <f>CleanedData[[#This Row],[Purchase Amount]]*1.15</f>
        <v>470.41899999999998</v>
      </c>
    </row>
    <row r="8049" spans="1:27" x14ac:dyDescent="0.3">
      <c r="A8049">
        <v>9714</v>
      </c>
      <c r="B8049" t="s">
        <v>8274</v>
      </c>
      <c r="C8049" s="1">
        <v>45814</v>
      </c>
      <c r="D8049">
        <v>66</v>
      </c>
      <c r="E8049" t="s">
        <v>60</v>
      </c>
      <c r="F8049" t="s">
        <v>40</v>
      </c>
      <c r="G8049" t="s">
        <v>309</v>
      </c>
      <c r="H8049">
        <v>3</v>
      </c>
      <c r="I8049" t="s">
        <v>45</v>
      </c>
      <c r="J8049" t="s">
        <v>63</v>
      </c>
      <c r="K8049" t="s">
        <v>55</v>
      </c>
      <c r="L8049" t="s">
        <v>42</v>
      </c>
      <c r="M8049" t="s">
        <v>190</v>
      </c>
      <c r="N8049" t="s">
        <v>48</v>
      </c>
      <c r="O8049" t="s">
        <v>89</v>
      </c>
      <c r="P8049" t="s">
        <v>49</v>
      </c>
      <c r="Q8049" t="s">
        <v>97</v>
      </c>
      <c r="R8049" s="6">
        <f>_xlfn.XLOOKUP(CleanedData[[#This Row],[Product]],'02_Lookup_Tables'!$A$2:$A$126,'02_Lookup_Tables'!$B$2:$B$126)</f>
        <v>353.21</v>
      </c>
      <c r="S8049" t="str">
        <f>VLOOKUP(CleanedData[[#This Row],[Product]],'02_Lookup_Tables'!$H$2:$I$126,2,FALSE)</f>
        <v>Food</v>
      </c>
      <c r="T8049" t="str">
        <f>VLOOKUP(CleanedData[[#This Row],[Province]],'02_Lookup_Tables'!$D$2:$E$10,2, FALSE)</f>
        <v>Northern Region</v>
      </c>
      <c r="U8049" t="str" cm="1">
        <f t="array" ref="U8049">_xlfn.IFS(CleanedData[[#This Row],[Purchase Amount]]&lt;500,"Low",
CleanedData[[#This Row],[Purchase Amount]]&lt;5000,"Medium",
TRUE,"High")</f>
        <v>Low</v>
      </c>
      <c r="V8049" t="str">
        <f>TEXT(CleanedData[[#This Row],[Date]],"mmmm")</f>
        <v>June</v>
      </c>
      <c r="W8049" t="str">
        <f>"Q"&amp;ROUNDUP(MONTH(CleanedData[[#This Row],[Date]])/3,0)</f>
        <v>Q2</v>
      </c>
      <c r="X8049" t="str">
        <f>IF(CleanedData[[#This Row],[Purchase Amount]]&gt;=5000,"Yes","No")</f>
        <v>No</v>
      </c>
      <c r="Y8049">
        <f>IF(CleanedData[[#This Row],[Recommend]]="Yes",1,0)</f>
        <v>1</v>
      </c>
      <c r="Z8049" s="6">
        <f>CleanedData[[#This Row],[Purchase Amount]]*0.15</f>
        <v>52.981499999999997</v>
      </c>
      <c r="AA8049" s="6">
        <f>CleanedData[[#This Row],[Purchase Amount]]*1.15</f>
        <v>406.19149999999996</v>
      </c>
    </row>
    <row r="8050" spans="1:27" x14ac:dyDescent="0.3">
      <c r="A8050">
        <v>9715</v>
      </c>
      <c r="B8050" t="s">
        <v>8275</v>
      </c>
      <c r="C8050" s="1">
        <v>45795</v>
      </c>
      <c r="D8050">
        <v>27</v>
      </c>
      <c r="E8050" t="s">
        <v>52</v>
      </c>
      <c r="F8050" t="s">
        <v>130</v>
      </c>
      <c r="G8050" t="s">
        <v>976</v>
      </c>
      <c r="H8050">
        <v>5</v>
      </c>
      <c r="I8050" t="s">
        <v>45</v>
      </c>
      <c r="J8050" t="s">
        <v>74</v>
      </c>
      <c r="K8050" t="s">
        <v>64</v>
      </c>
      <c r="L8050" t="s">
        <v>45</v>
      </c>
      <c r="M8050" t="s">
        <v>136</v>
      </c>
      <c r="N8050" t="s">
        <v>57</v>
      </c>
      <c r="O8050" t="s">
        <v>89</v>
      </c>
      <c r="P8050" t="s">
        <v>70</v>
      </c>
      <c r="Q8050" t="s">
        <v>58</v>
      </c>
      <c r="R8050" s="6">
        <f>_xlfn.XLOOKUP(CleanedData[[#This Row],[Product]],'02_Lookup_Tables'!$A$2:$A$126,'02_Lookup_Tables'!$B$2:$B$126)</f>
        <v>412.16</v>
      </c>
      <c r="S8050" t="str">
        <f>VLOOKUP(CleanedData[[#This Row],[Product]],'02_Lookup_Tables'!$H$2:$I$126,2,FALSE)</f>
        <v>Apparel</v>
      </c>
      <c r="T8050" t="str">
        <f>VLOOKUP(CleanedData[[#This Row],[Province]],'02_Lookup_Tables'!$D$2:$E$10,2, FALSE)</f>
        <v>Eastern Region</v>
      </c>
      <c r="U8050" t="str" cm="1">
        <f t="array" ref="U8050">_xlfn.IFS(CleanedData[[#This Row],[Purchase Amount]]&lt;500,"Low",
CleanedData[[#This Row],[Purchase Amount]]&lt;5000,"Medium",
TRUE,"High")</f>
        <v>Low</v>
      </c>
      <c r="V8050" t="str">
        <f>TEXT(CleanedData[[#This Row],[Date]],"mmmm")</f>
        <v>May</v>
      </c>
      <c r="W8050" t="str">
        <f>"Q"&amp;ROUNDUP(MONTH(CleanedData[[#This Row],[Date]])/3,0)</f>
        <v>Q2</v>
      </c>
      <c r="X8050" t="str">
        <f>IF(CleanedData[[#This Row],[Purchase Amount]]&gt;=5000,"Yes","No")</f>
        <v>No</v>
      </c>
      <c r="Y8050">
        <f>IF(CleanedData[[#This Row],[Recommend]]="Yes",1,0)</f>
        <v>1</v>
      </c>
      <c r="Z8050" s="6">
        <f>CleanedData[[#This Row],[Purchase Amount]]*0.15</f>
        <v>61.823999999999998</v>
      </c>
      <c r="AA8050" s="6">
        <f>CleanedData[[#This Row],[Purchase Amount]]*1.15</f>
        <v>473.98399999999998</v>
      </c>
    </row>
    <row r="8051" spans="1:27" x14ac:dyDescent="0.3">
      <c r="A8051">
        <v>9716</v>
      </c>
      <c r="B8051" t="s">
        <v>8276</v>
      </c>
      <c r="C8051" s="1">
        <v>45846</v>
      </c>
      <c r="D8051">
        <v>33</v>
      </c>
      <c r="E8051" t="s">
        <v>52</v>
      </c>
      <c r="F8051" t="s">
        <v>77</v>
      </c>
      <c r="G8051" t="s">
        <v>73</v>
      </c>
      <c r="H8051">
        <v>2</v>
      </c>
      <c r="I8051" t="s">
        <v>42</v>
      </c>
      <c r="J8051" t="s">
        <v>43</v>
      </c>
      <c r="K8051" t="s">
        <v>64</v>
      </c>
      <c r="L8051" t="s">
        <v>45</v>
      </c>
      <c r="M8051" t="s">
        <v>180</v>
      </c>
      <c r="N8051" t="s">
        <v>47</v>
      </c>
      <c r="O8051" t="s">
        <v>89</v>
      </c>
      <c r="P8051" t="s">
        <v>49</v>
      </c>
      <c r="Q8051" t="s">
        <v>58</v>
      </c>
      <c r="R8051" s="6">
        <f>_xlfn.XLOOKUP(CleanedData[[#This Row],[Product]],'02_Lookup_Tables'!$A$2:$A$126,'02_Lookup_Tables'!$B$2:$B$126)</f>
        <v>84.23</v>
      </c>
      <c r="S8051" t="str">
        <f>VLOOKUP(CleanedData[[#This Row],[Product]],'02_Lookup_Tables'!$H$2:$I$126,2,FALSE)</f>
        <v>Food</v>
      </c>
      <c r="T8051" t="str">
        <f>VLOOKUP(CleanedData[[#This Row],[Province]],'02_Lookup_Tables'!$D$2:$E$10,2, FALSE)</f>
        <v>Central Region</v>
      </c>
      <c r="U8051" t="str" cm="1">
        <f t="array" ref="U8051">_xlfn.IFS(CleanedData[[#This Row],[Purchase Amount]]&lt;500,"Low",
CleanedData[[#This Row],[Purchase Amount]]&lt;5000,"Medium",
TRUE,"High")</f>
        <v>Low</v>
      </c>
      <c r="V8051" t="str">
        <f>TEXT(CleanedData[[#This Row],[Date]],"mmmm")</f>
        <v>July</v>
      </c>
      <c r="W8051" t="str">
        <f>"Q"&amp;ROUNDUP(MONTH(CleanedData[[#This Row],[Date]])/3,0)</f>
        <v>Q3</v>
      </c>
      <c r="X8051" t="str">
        <f>IF(CleanedData[[#This Row],[Purchase Amount]]&gt;=5000,"Yes","No")</f>
        <v>No</v>
      </c>
      <c r="Y8051">
        <f>IF(CleanedData[[#This Row],[Recommend]]="Yes",1,0)</f>
        <v>0</v>
      </c>
      <c r="Z8051" s="6">
        <f>CleanedData[[#This Row],[Purchase Amount]]*0.15</f>
        <v>12.634500000000001</v>
      </c>
      <c r="AA8051" s="6">
        <f>CleanedData[[#This Row],[Purchase Amount]]*1.15</f>
        <v>96.864499999999992</v>
      </c>
    </row>
    <row r="8052" spans="1:27" x14ac:dyDescent="0.3">
      <c r="A8052">
        <v>9717</v>
      </c>
      <c r="B8052" t="s">
        <v>8277</v>
      </c>
      <c r="C8052" s="1">
        <v>45966</v>
      </c>
      <c r="D8052">
        <v>23</v>
      </c>
      <c r="E8052" t="s">
        <v>60</v>
      </c>
      <c r="F8052" t="s">
        <v>83</v>
      </c>
      <c r="G8052" t="s">
        <v>207</v>
      </c>
      <c r="H8052">
        <v>2</v>
      </c>
      <c r="I8052" t="s">
        <v>45</v>
      </c>
      <c r="J8052" t="s">
        <v>69</v>
      </c>
      <c r="K8052" t="s">
        <v>44</v>
      </c>
      <c r="L8052" t="s">
        <v>42</v>
      </c>
      <c r="M8052" t="s">
        <v>147</v>
      </c>
      <c r="N8052" t="s">
        <v>47</v>
      </c>
      <c r="O8052" t="s">
        <v>148</v>
      </c>
      <c r="P8052" t="s">
        <v>70</v>
      </c>
      <c r="Q8052" t="s">
        <v>66</v>
      </c>
      <c r="R8052" s="6">
        <f>_xlfn.XLOOKUP(CleanedData[[#This Row],[Product]],'02_Lookup_Tables'!$A$2:$A$126,'02_Lookup_Tables'!$B$2:$B$126)</f>
        <v>3755.73</v>
      </c>
      <c r="S8052" t="str">
        <f>VLOOKUP(CleanedData[[#This Row],[Product]],'02_Lookup_Tables'!$H$2:$I$126,2,FALSE)</f>
        <v>Sports &amp; Outdoors</v>
      </c>
      <c r="T8052" t="str">
        <f>VLOOKUP(CleanedData[[#This Row],[Province]],'02_Lookup_Tables'!$D$2:$E$10,2, FALSE)</f>
        <v>Western Region</v>
      </c>
      <c r="U8052" t="str" cm="1">
        <f t="array" ref="U8052">_xlfn.IFS(CleanedData[[#This Row],[Purchase Amount]]&lt;500,"Low",
CleanedData[[#This Row],[Purchase Amount]]&lt;5000,"Medium",
TRUE,"High")</f>
        <v>Medium</v>
      </c>
      <c r="V8052" t="str">
        <f>TEXT(CleanedData[[#This Row],[Date]],"mmmm")</f>
        <v>November</v>
      </c>
      <c r="W8052" t="str">
        <f>"Q"&amp;ROUNDUP(MONTH(CleanedData[[#This Row],[Date]])/3,0)</f>
        <v>Q4</v>
      </c>
      <c r="X8052" t="str">
        <f>IF(CleanedData[[#This Row],[Purchase Amount]]&gt;=5000,"Yes","No")</f>
        <v>No</v>
      </c>
      <c r="Y8052">
        <f>IF(CleanedData[[#This Row],[Recommend]]="Yes",1,0)</f>
        <v>1</v>
      </c>
      <c r="Z8052" s="6">
        <f>CleanedData[[#This Row],[Purchase Amount]]*0.15</f>
        <v>563.35950000000003</v>
      </c>
      <c r="AA8052" s="6">
        <f>CleanedData[[#This Row],[Purchase Amount]]*1.15</f>
        <v>4319.0895</v>
      </c>
    </row>
    <row r="8053" spans="1:27" x14ac:dyDescent="0.3">
      <c r="A8053">
        <v>9718</v>
      </c>
      <c r="B8053" t="s">
        <v>8278</v>
      </c>
      <c r="C8053" s="1">
        <v>45494</v>
      </c>
      <c r="D8053">
        <v>43</v>
      </c>
      <c r="E8053" t="s">
        <v>39</v>
      </c>
      <c r="F8053" t="s">
        <v>68</v>
      </c>
      <c r="G8053" t="s">
        <v>563</v>
      </c>
      <c r="H8053">
        <v>2</v>
      </c>
      <c r="I8053" t="s">
        <v>45</v>
      </c>
      <c r="J8053" t="s">
        <v>69</v>
      </c>
      <c r="K8053" t="s">
        <v>64</v>
      </c>
      <c r="L8053" t="s">
        <v>45</v>
      </c>
      <c r="M8053" t="s">
        <v>123</v>
      </c>
      <c r="N8053" t="s">
        <v>47</v>
      </c>
      <c r="O8053" t="s">
        <v>89</v>
      </c>
      <c r="P8053" t="s">
        <v>49</v>
      </c>
      <c r="Q8053" t="s">
        <v>81</v>
      </c>
      <c r="R8053" s="6">
        <f>_xlfn.XLOOKUP(CleanedData[[#This Row],[Product]],'02_Lookup_Tables'!$A$2:$A$126,'02_Lookup_Tables'!$B$2:$B$126)</f>
        <v>11052.57</v>
      </c>
      <c r="S8053" t="str">
        <f>VLOOKUP(CleanedData[[#This Row],[Product]],'02_Lookup_Tables'!$H$2:$I$126,2,FALSE)</f>
        <v>Electronics</v>
      </c>
      <c r="T8053" t="str">
        <f>VLOOKUP(CleanedData[[#This Row],[Province]],'02_Lookup_Tables'!$D$2:$E$10,2, FALSE)</f>
        <v>Northern Region</v>
      </c>
      <c r="U8053" t="str" cm="1">
        <f t="array" ref="U8053">_xlfn.IFS(CleanedData[[#This Row],[Purchase Amount]]&lt;500,"Low",
CleanedData[[#This Row],[Purchase Amount]]&lt;5000,"Medium",
TRUE,"High")</f>
        <v>High</v>
      </c>
      <c r="V8053" t="str">
        <f>TEXT(CleanedData[[#This Row],[Date]],"mmmm")</f>
        <v>July</v>
      </c>
      <c r="W8053" t="str">
        <f>"Q"&amp;ROUNDUP(MONTH(CleanedData[[#This Row],[Date]])/3,0)</f>
        <v>Q3</v>
      </c>
      <c r="X8053" t="str">
        <f>IF(CleanedData[[#This Row],[Purchase Amount]]&gt;=5000,"Yes","No")</f>
        <v>Yes</v>
      </c>
      <c r="Y8053">
        <f>IF(CleanedData[[#This Row],[Recommend]]="Yes",1,0)</f>
        <v>1</v>
      </c>
      <c r="Z8053" s="6">
        <f>CleanedData[[#This Row],[Purchase Amount]]*0.15</f>
        <v>1657.8854999999999</v>
      </c>
      <c r="AA8053" s="6">
        <f>CleanedData[[#This Row],[Purchase Amount]]*1.15</f>
        <v>12710.455499999998</v>
      </c>
    </row>
    <row r="8054" spans="1:27" x14ac:dyDescent="0.3">
      <c r="A8054">
        <v>9719</v>
      </c>
      <c r="B8054" t="s">
        <v>8279</v>
      </c>
      <c r="C8054" s="1">
        <v>45673</v>
      </c>
      <c r="D8054">
        <v>42</v>
      </c>
      <c r="E8054" t="s">
        <v>39</v>
      </c>
      <c r="F8054" t="s">
        <v>77</v>
      </c>
      <c r="G8054" t="s">
        <v>118</v>
      </c>
      <c r="H8054">
        <v>1</v>
      </c>
      <c r="I8054" t="s">
        <v>45</v>
      </c>
      <c r="J8054" t="s">
        <v>63</v>
      </c>
      <c r="K8054" t="s">
        <v>64</v>
      </c>
      <c r="L8054" t="s">
        <v>45</v>
      </c>
      <c r="N8054" t="s">
        <v>80</v>
      </c>
      <c r="O8054" t="s">
        <v>134</v>
      </c>
      <c r="P8054" t="s">
        <v>8646</v>
      </c>
      <c r="Q8054" t="s">
        <v>81</v>
      </c>
      <c r="R8054" s="6">
        <f>_xlfn.XLOOKUP(CleanedData[[#This Row],[Product]],'02_Lookup_Tables'!$A$2:$A$126,'02_Lookup_Tables'!$B$2:$B$126)</f>
        <v>368.99</v>
      </c>
      <c r="S8054" t="str">
        <f>VLOOKUP(CleanedData[[#This Row],[Product]],'02_Lookup_Tables'!$H$2:$I$126,2,FALSE)</f>
        <v>Accessories</v>
      </c>
      <c r="T8054" t="str">
        <f>VLOOKUP(CleanedData[[#This Row],[Province]],'02_Lookup_Tables'!$D$2:$E$10,2, FALSE)</f>
        <v>Central Region</v>
      </c>
      <c r="U8054" t="str" cm="1">
        <f t="array" ref="U8054">_xlfn.IFS(CleanedData[[#This Row],[Purchase Amount]]&lt;500,"Low",
CleanedData[[#This Row],[Purchase Amount]]&lt;5000,"Medium",
TRUE,"High")</f>
        <v>Low</v>
      </c>
      <c r="V8054" t="str">
        <f>TEXT(CleanedData[[#This Row],[Date]],"mmmm")</f>
        <v>January</v>
      </c>
      <c r="W8054" t="str">
        <f>"Q"&amp;ROUNDUP(MONTH(CleanedData[[#This Row],[Date]])/3,0)</f>
        <v>Q1</v>
      </c>
      <c r="X8054" t="str">
        <f>IF(CleanedData[[#This Row],[Purchase Amount]]&gt;=5000,"Yes","No")</f>
        <v>No</v>
      </c>
      <c r="Y8054">
        <f>IF(CleanedData[[#This Row],[Recommend]]="Yes",1,0)</f>
        <v>1</v>
      </c>
      <c r="Z8054" s="6">
        <f>CleanedData[[#This Row],[Purchase Amount]]*0.15</f>
        <v>55.348500000000001</v>
      </c>
      <c r="AA8054" s="6">
        <f>CleanedData[[#This Row],[Purchase Amount]]*1.15</f>
        <v>424.33849999999995</v>
      </c>
    </row>
    <row r="8055" spans="1:27" x14ac:dyDescent="0.3">
      <c r="A8055">
        <v>9720</v>
      </c>
      <c r="B8055" t="s">
        <v>8280</v>
      </c>
      <c r="C8055" s="1">
        <v>45572</v>
      </c>
      <c r="D8055">
        <v>71</v>
      </c>
      <c r="E8055" t="s">
        <v>60</v>
      </c>
      <c r="F8055" t="s">
        <v>108</v>
      </c>
      <c r="G8055" t="s">
        <v>668</v>
      </c>
      <c r="H8055">
        <v>4</v>
      </c>
      <c r="I8055" t="s">
        <v>42</v>
      </c>
      <c r="J8055" t="s">
        <v>54</v>
      </c>
      <c r="K8055" t="s">
        <v>64</v>
      </c>
      <c r="L8055" t="s">
        <v>42</v>
      </c>
      <c r="M8055" t="s">
        <v>92</v>
      </c>
      <c r="N8055" t="s">
        <v>96</v>
      </c>
      <c r="O8055" t="s">
        <v>89</v>
      </c>
      <c r="P8055" t="s">
        <v>70</v>
      </c>
      <c r="Q8055" t="s">
        <v>97</v>
      </c>
      <c r="R8055" s="6">
        <f>_xlfn.XLOOKUP(CleanedData[[#This Row],[Product]],'02_Lookup_Tables'!$A$2:$A$126,'02_Lookup_Tables'!$B$2:$B$126)</f>
        <v>301.58</v>
      </c>
      <c r="S8055" t="str">
        <f>VLOOKUP(CleanedData[[#This Row],[Product]],'02_Lookup_Tables'!$H$2:$I$126,2,FALSE)</f>
        <v>Food</v>
      </c>
      <c r="T8055" t="str">
        <f>VLOOKUP(CleanedData[[#This Row],[Province]],'02_Lookup_Tables'!$D$2:$E$10,2, FALSE)</f>
        <v>Gauteng Region</v>
      </c>
      <c r="U8055" t="str" cm="1">
        <f t="array" ref="U8055">_xlfn.IFS(CleanedData[[#This Row],[Purchase Amount]]&lt;500,"Low",
CleanedData[[#This Row],[Purchase Amount]]&lt;5000,"Medium",
TRUE,"High")</f>
        <v>Low</v>
      </c>
      <c r="V8055" t="str">
        <f>TEXT(CleanedData[[#This Row],[Date]],"mmmm")</f>
        <v>October</v>
      </c>
      <c r="W8055" t="str">
        <f>"Q"&amp;ROUNDUP(MONTH(CleanedData[[#This Row],[Date]])/3,0)</f>
        <v>Q4</v>
      </c>
      <c r="X8055" t="str">
        <f>IF(CleanedData[[#This Row],[Purchase Amount]]&gt;=5000,"Yes","No")</f>
        <v>No</v>
      </c>
      <c r="Y8055">
        <f>IF(CleanedData[[#This Row],[Recommend]]="Yes",1,0)</f>
        <v>0</v>
      </c>
      <c r="Z8055" s="6">
        <f>CleanedData[[#This Row],[Purchase Amount]]*0.15</f>
        <v>45.236999999999995</v>
      </c>
      <c r="AA8055" s="6">
        <f>CleanedData[[#This Row],[Purchase Amount]]*1.15</f>
        <v>346.81699999999995</v>
      </c>
    </row>
    <row r="8056" spans="1:27" x14ac:dyDescent="0.3">
      <c r="A8056">
        <v>9722</v>
      </c>
      <c r="B8056" t="s">
        <v>8281</v>
      </c>
      <c r="C8056" s="1">
        <v>45625</v>
      </c>
      <c r="D8056">
        <v>29</v>
      </c>
      <c r="E8056" t="s">
        <v>39</v>
      </c>
      <c r="F8056" t="s">
        <v>77</v>
      </c>
      <c r="G8056" t="s">
        <v>41</v>
      </c>
      <c r="H8056">
        <v>1</v>
      </c>
      <c r="I8056" t="s">
        <v>45</v>
      </c>
      <c r="J8056" t="s">
        <v>74</v>
      </c>
      <c r="K8056" t="s">
        <v>44</v>
      </c>
      <c r="L8056" t="s">
        <v>42</v>
      </c>
      <c r="M8056" t="s">
        <v>123</v>
      </c>
      <c r="N8056" t="s">
        <v>80</v>
      </c>
      <c r="O8056" t="s">
        <v>89</v>
      </c>
      <c r="P8056" t="s">
        <v>49</v>
      </c>
      <c r="Q8056" t="s">
        <v>58</v>
      </c>
      <c r="R8056" s="6">
        <f>_xlfn.XLOOKUP(CleanedData[[#This Row],[Product]],'02_Lookup_Tables'!$A$2:$A$126,'02_Lookup_Tables'!$B$2:$B$126)</f>
        <v>2479.5700000000002</v>
      </c>
      <c r="S8056" t="str">
        <f>VLOOKUP(CleanedData[[#This Row],[Product]],'02_Lookup_Tables'!$H$2:$I$126,2,FALSE)</f>
        <v>Accessories</v>
      </c>
      <c r="T8056" t="str">
        <f>VLOOKUP(CleanedData[[#This Row],[Province]],'02_Lookup_Tables'!$D$2:$E$10,2, FALSE)</f>
        <v>Central Region</v>
      </c>
      <c r="U8056" t="str" cm="1">
        <f t="array" ref="U8056">_xlfn.IFS(CleanedData[[#This Row],[Purchase Amount]]&lt;500,"Low",
CleanedData[[#This Row],[Purchase Amount]]&lt;5000,"Medium",
TRUE,"High")</f>
        <v>Medium</v>
      </c>
      <c r="V8056" t="str">
        <f>TEXT(CleanedData[[#This Row],[Date]],"mmmm")</f>
        <v>November</v>
      </c>
      <c r="W8056" t="str">
        <f>"Q"&amp;ROUNDUP(MONTH(CleanedData[[#This Row],[Date]])/3,0)</f>
        <v>Q4</v>
      </c>
      <c r="X8056" t="str">
        <f>IF(CleanedData[[#This Row],[Purchase Amount]]&gt;=5000,"Yes","No")</f>
        <v>No</v>
      </c>
      <c r="Y8056">
        <f>IF(CleanedData[[#This Row],[Recommend]]="Yes",1,0)</f>
        <v>1</v>
      </c>
      <c r="Z8056" s="6">
        <f>CleanedData[[#This Row],[Purchase Amount]]*0.15</f>
        <v>371.93549999999999</v>
      </c>
      <c r="AA8056" s="6">
        <f>CleanedData[[#This Row],[Purchase Amount]]*1.15</f>
        <v>2851.5054999999998</v>
      </c>
    </row>
    <row r="8057" spans="1:27" x14ac:dyDescent="0.3">
      <c r="A8057">
        <v>9723</v>
      </c>
      <c r="B8057" t="s">
        <v>8282</v>
      </c>
      <c r="C8057" s="1">
        <v>45307</v>
      </c>
      <c r="D8057">
        <v>18</v>
      </c>
      <c r="E8057" t="s">
        <v>60</v>
      </c>
      <c r="F8057" t="s">
        <v>68</v>
      </c>
      <c r="G8057" t="s">
        <v>235</v>
      </c>
      <c r="H8057">
        <v>1</v>
      </c>
      <c r="I8057" t="s">
        <v>42</v>
      </c>
      <c r="J8057" t="s">
        <v>63</v>
      </c>
      <c r="K8057" t="s">
        <v>64</v>
      </c>
      <c r="L8057" t="s">
        <v>42</v>
      </c>
      <c r="M8057" t="s">
        <v>79</v>
      </c>
      <c r="N8057" t="s">
        <v>80</v>
      </c>
      <c r="O8057" t="s">
        <v>89</v>
      </c>
      <c r="P8057" t="s">
        <v>49</v>
      </c>
      <c r="Q8057" t="s">
        <v>66</v>
      </c>
      <c r="R8057" s="6">
        <f>_xlfn.XLOOKUP(CleanedData[[#This Row],[Product]],'02_Lookup_Tables'!$A$2:$A$126,'02_Lookup_Tables'!$B$2:$B$126)</f>
        <v>306.57</v>
      </c>
      <c r="S8057" t="str">
        <f>VLOOKUP(CleanedData[[#This Row],[Product]],'02_Lookup_Tables'!$H$2:$I$126,2,FALSE)</f>
        <v>Toys &amp; Games</v>
      </c>
      <c r="T8057" t="str">
        <f>VLOOKUP(CleanedData[[#This Row],[Province]],'02_Lookup_Tables'!$D$2:$E$10,2, FALSE)</f>
        <v>Northern Region</v>
      </c>
      <c r="U8057" t="str" cm="1">
        <f t="array" ref="U8057">_xlfn.IFS(CleanedData[[#This Row],[Purchase Amount]]&lt;500,"Low",
CleanedData[[#This Row],[Purchase Amount]]&lt;5000,"Medium",
TRUE,"High")</f>
        <v>Low</v>
      </c>
      <c r="V8057" t="str">
        <f>TEXT(CleanedData[[#This Row],[Date]],"mmmm")</f>
        <v>January</v>
      </c>
      <c r="W8057" t="str">
        <f>"Q"&amp;ROUNDUP(MONTH(CleanedData[[#This Row],[Date]])/3,0)</f>
        <v>Q1</v>
      </c>
      <c r="X8057" t="str">
        <f>IF(CleanedData[[#This Row],[Purchase Amount]]&gt;=5000,"Yes","No")</f>
        <v>No</v>
      </c>
      <c r="Y8057">
        <f>IF(CleanedData[[#This Row],[Recommend]]="Yes",1,0)</f>
        <v>0</v>
      </c>
      <c r="Z8057" s="6">
        <f>CleanedData[[#This Row],[Purchase Amount]]*0.15</f>
        <v>45.985499999999995</v>
      </c>
      <c r="AA8057" s="6">
        <f>CleanedData[[#This Row],[Purchase Amount]]*1.15</f>
        <v>352.55549999999994</v>
      </c>
    </row>
    <row r="8058" spans="1:27" x14ac:dyDescent="0.3">
      <c r="A8058">
        <v>9724</v>
      </c>
      <c r="B8058" t="s">
        <v>8283</v>
      </c>
      <c r="C8058" s="1">
        <v>45410</v>
      </c>
      <c r="D8058">
        <v>59</v>
      </c>
      <c r="E8058" t="s">
        <v>60</v>
      </c>
      <c r="F8058" t="s">
        <v>61</v>
      </c>
      <c r="G8058" t="s">
        <v>307</v>
      </c>
      <c r="H8058">
        <v>3</v>
      </c>
      <c r="I8058" t="s">
        <v>42</v>
      </c>
      <c r="J8058" t="s">
        <v>69</v>
      </c>
      <c r="K8058" t="s">
        <v>64</v>
      </c>
      <c r="L8058" t="s">
        <v>42</v>
      </c>
      <c r="M8058" t="s">
        <v>85</v>
      </c>
      <c r="N8058" t="s">
        <v>48</v>
      </c>
      <c r="O8058" t="s">
        <v>48</v>
      </c>
      <c r="P8058" t="s">
        <v>70</v>
      </c>
      <c r="Q8058" t="s">
        <v>50</v>
      </c>
      <c r="R8058" s="6">
        <f>_xlfn.XLOOKUP(CleanedData[[#This Row],[Product]],'02_Lookup_Tables'!$A$2:$A$126,'02_Lookup_Tables'!$B$2:$B$126)</f>
        <v>824.74</v>
      </c>
      <c r="S8058" t="str">
        <f>VLOOKUP(CleanedData[[#This Row],[Product]],'02_Lookup_Tables'!$H$2:$I$126,2,FALSE)</f>
        <v>Apparel</v>
      </c>
      <c r="T8058" t="str">
        <f>VLOOKUP(CleanedData[[#This Row],[Province]],'02_Lookup_Tables'!$D$2:$E$10,2, FALSE)</f>
        <v>Southern Region</v>
      </c>
      <c r="U8058" t="str" cm="1">
        <f t="array" ref="U8058">_xlfn.IFS(CleanedData[[#This Row],[Purchase Amount]]&lt;500,"Low",
CleanedData[[#This Row],[Purchase Amount]]&lt;5000,"Medium",
TRUE,"High")</f>
        <v>Medium</v>
      </c>
      <c r="V8058" t="str">
        <f>TEXT(CleanedData[[#This Row],[Date]],"mmmm")</f>
        <v>April</v>
      </c>
      <c r="W8058" t="str">
        <f>"Q"&amp;ROUNDUP(MONTH(CleanedData[[#This Row],[Date]])/3,0)</f>
        <v>Q2</v>
      </c>
      <c r="X8058" t="str">
        <f>IF(CleanedData[[#This Row],[Purchase Amount]]&gt;=5000,"Yes","No")</f>
        <v>No</v>
      </c>
      <c r="Y8058">
        <f>IF(CleanedData[[#This Row],[Recommend]]="Yes",1,0)</f>
        <v>0</v>
      </c>
      <c r="Z8058" s="6">
        <f>CleanedData[[#This Row],[Purchase Amount]]*0.15</f>
        <v>123.711</v>
      </c>
      <c r="AA8058" s="6">
        <f>CleanedData[[#This Row],[Purchase Amount]]*1.15</f>
        <v>948.45099999999991</v>
      </c>
    </row>
    <row r="8059" spans="1:27" x14ac:dyDescent="0.3">
      <c r="A8059">
        <v>9725</v>
      </c>
      <c r="B8059" t="s">
        <v>8284</v>
      </c>
      <c r="C8059" s="1">
        <v>46021</v>
      </c>
      <c r="D8059">
        <v>75</v>
      </c>
      <c r="E8059" t="s">
        <v>52</v>
      </c>
      <c r="F8059" t="s">
        <v>77</v>
      </c>
      <c r="G8059" t="s">
        <v>173</v>
      </c>
      <c r="H8059">
        <v>3</v>
      </c>
      <c r="I8059" t="s">
        <v>42</v>
      </c>
      <c r="J8059" t="s">
        <v>74</v>
      </c>
      <c r="K8059" t="s">
        <v>64</v>
      </c>
      <c r="L8059" t="s">
        <v>45</v>
      </c>
      <c r="M8059" t="s">
        <v>92</v>
      </c>
      <c r="N8059" t="s">
        <v>48</v>
      </c>
      <c r="O8059" t="s">
        <v>89</v>
      </c>
      <c r="P8059" t="s">
        <v>49</v>
      </c>
      <c r="Q8059" t="s">
        <v>97</v>
      </c>
      <c r="R8059" s="6">
        <f>_xlfn.XLOOKUP(CleanedData[[#This Row],[Product]],'02_Lookup_Tables'!$A$2:$A$126,'02_Lookup_Tables'!$B$2:$B$126)</f>
        <v>13056.99</v>
      </c>
      <c r="S8059" t="str">
        <f>VLOOKUP(CleanedData[[#This Row],[Product]],'02_Lookup_Tables'!$H$2:$I$126,2,FALSE)</f>
        <v>Electronics</v>
      </c>
      <c r="T8059" t="str">
        <f>VLOOKUP(CleanedData[[#This Row],[Province]],'02_Lookup_Tables'!$D$2:$E$10,2, FALSE)</f>
        <v>Central Region</v>
      </c>
      <c r="U8059" t="str" cm="1">
        <f t="array" ref="U8059">_xlfn.IFS(CleanedData[[#This Row],[Purchase Amount]]&lt;500,"Low",
CleanedData[[#This Row],[Purchase Amount]]&lt;5000,"Medium",
TRUE,"High")</f>
        <v>High</v>
      </c>
      <c r="V8059" t="str">
        <f>TEXT(CleanedData[[#This Row],[Date]],"mmmm")</f>
        <v>December</v>
      </c>
      <c r="W8059" t="str">
        <f>"Q"&amp;ROUNDUP(MONTH(CleanedData[[#This Row],[Date]])/3,0)</f>
        <v>Q4</v>
      </c>
      <c r="X8059" t="str">
        <f>IF(CleanedData[[#This Row],[Purchase Amount]]&gt;=5000,"Yes","No")</f>
        <v>Yes</v>
      </c>
      <c r="Y8059">
        <f>IF(CleanedData[[#This Row],[Recommend]]="Yes",1,0)</f>
        <v>0</v>
      </c>
      <c r="Z8059" s="6">
        <f>CleanedData[[#This Row],[Purchase Amount]]*0.15</f>
        <v>1958.5484999999999</v>
      </c>
      <c r="AA8059" s="6">
        <f>CleanedData[[#This Row],[Purchase Amount]]*1.15</f>
        <v>15015.538499999999</v>
      </c>
    </row>
    <row r="8060" spans="1:27" x14ac:dyDescent="0.3">
      <c r="A8060">
        <v>9726</v>
      </c>
      <c r="B8060" t="s">
        <v>8285</v>
      </c>
      <c r="C8060" s="1">
        <v>45919</v>
      </c>
      <c r="D8060">
        <v>34</v>
      </c>
      <c r="E8060" t="s">
        <v>39</v>
      </c>
      <c r="F8060" t="s">
        <v>108</v>
      </c>
      <c r="G8060" t="s">
        <v>102</v>
      </c>
      <c r="H8060">
        <v>3</v>
      </c>
      <c r="I8060" t="s">
        <v>45</v>
      </c>
      <c r="J8060" t="s">
        <v>69</v>
      </c>
      <c r="K8060" t="s">
        <v>64</v>
      </c>
      <c r="L8060" t="s">
        <v>42</v>
      </c>
      <c r="M8060" t="s">
        <v>65</v>
      </c>
      <c r="N8060" t="s">
        <v>48</v>
      </c>
      <c r="O8060" t="s">
        <v>89</v>
      </c>
      <c r="P8060" t="s">
        <v>49</v>
      </c>
      <c r="Q8060" t="s">
        <v>58</v>
      </c>
      <c r="R8060" s="6">
        <f>_xlfn.XLOOKUP(CleanedData[[#This Row],[Product]],'02_Lookup_Tables'!$A$2:$A$126,'02_Lookup_Tables'!$B$2:$B$126)</f>
        <v>276.82</v>
      </c>
      <c r="S8060" t="str">
        <f>VLOOKUP(CleanedData[[#This Row],[Product]],'02_Lookup_Tables'!$H$2:$I$126,2,FALSE)</f>
        <v>Home &amp; Living</v>
      </c>
      <c r="T8060" t="str">
        <f>VLOOKUP(CleanedData[[#This Row],[Province]],'02_Lookup_Tables'!$D$2:$E$10,2, FALSE)</f>
        <v>Gauteng Region</v>
      </c>
      <c r="U8060" t="str" cm="1">
        <f t="array" ref="U8060">_xlfn.IFS(CleanedData[[#This Row],[Purchase Amount]]&lt;500,"Low",
CleanedData[[#This Row],[Purchase Amount]]&lt;5000,"Medium",
TRUE,"High")</f>
        <v>Low</v>
      </c>
      <c r="V8060" t="str">
        <f>TEXT(CleanedData[[#This Row],[Date]],"mmmm")</f>
        <v>September</v>
      </c>
      <c r="W8060" t="str">
        <f>"Q"&amp;ROUNDUP(MONTH(CleanedData[[#This Row],[Date]])/3,0)</f>
        <v>Q3</v>
      </c>
      <c r="X8060" t="str">
        <f>IF(CleanedData[[#This Row],[Purchase Amount]]&gt;=5000,"Yes","No")</f>
        <v>No</v>
      </c>
      <c r="Y8060">
        <f>IF(CleanedData[[#This Row],[Recommend]]="Yes",1,0)</f>
        <v>1</v>
      </c>
      <c r="Z8060" s="6">
        <f>CleanedData[[#This Row],[Purchase Amount]]*0.15</f>
        <v>41.522999999999996</v>
      </c>
      <c r="AA8060" s="6">
        <f>CleanedData[[#This Row],[Purchase Amount]]*1.15</f>
        <v>318.34299999999996</v>
      </c>
    </row>
    <row r="8061" spans="1:27" x14ac:dyDescent="0.3">
      <c r="A8061">
        <v>9727</v>
      </c>
      <c r="B8061" t="s">
        <v>8286</v>
      </c>
      <c r="C8061" s="1">
        <v>45843</v>
      </c>
      <c r="D8061">
        <v>34</v>
      </c>
      <c r="E8061" t="s">
        <v>60</v>
      </c>
      <c r="F8061" t="s">
        <v>61</v>
      </c>
      <c r="G8061" t="s">
        <v>216</v>
      </c>
      <c r="H8061">
        <v>1</v>
      </c>
      <c r="I8061" t="s">
        <v>42</v>
      </c>
      <c r="J8061" t="s">
        <v>43</v>
      </c>
      <c r="K8061" t="s">
        <v>44</v>
      </c>
      <c r="L8061" t="s">
        <v>42</v>
      </c>
      <c r="M8061" t="s">
        <v>236</v>
      </c>
      <c r="N8061" t="s">
        <v>80</v>
      </c>
      <c r="O8061" t="s">
        <v>89</v>
      </c>
      <c r="P8061" t="s">
        <v>49</v>
      </c>
      <c r="Q8061" t="s">
        <v>58</v>
      </c>
      <c r="R8061" s="6">
        <f>_xlfn.XLOOKUP(CleanedData[[#This Row],[Product]],'02_Lookup_Tables'!$A$2:$A$126,'02_Lookup_Tables'!$B$2:$B$126)</f>
        <v>929.55</v>
      </c>
      <c r="S8061" t="str">
        <f>VLOOKUP(CleanedData[[#This Row],[Product]],'02_Lookup_Tables'!$H$2:$I$126,2,FALSE)</f>
        <v>Accessories</v>
      </c>
      <c r="T8061" t="str">
        <f>VLOOKUP(CleanedData[[#This Row],[Province]],'02_Lookup_Tables'!$D$2:$E$10,2, FALSE)</f>
        <v>Southern Region</v>
      </c>
      <c r="U8061" t="str" cm="1">
        <f t="array" ref="U8061">_xlfn.IFS(CleanedData[[#This Row],[Purchase Amount]]&lt;500,"Low",
CleanedData[[#This Row],[Purchase Amount]]&lt;5000,"Medium",
TRUE,"High")</f>
        <v>Medium</v>
      </c>
      <c r="V8061" t="str">
        <f>TEXT(CleanedData[[#This Row],[Date]],"mmmm")</f>
        <v>July</v>
      </c>
      <c r="W8061" t="str">
        <f>"Q"&amp;ROUNDUP(MONTH(CleanedData[[#This Row],[Date]])/3,0)</f>
        <v>Q3</v>
      </c>
      <c r="X8061" t="str">
        <f>IF(CleanedData[[#This Row],[Purchase Amount]]&gt;=5000,"Yes","No")</f>
        <v>No</v>
      </c>
      <c r="Y8061">
        <f>IF(CleanedData[[#This Row],[Recommend]]="Yes",1,0)</f>
        <v>0</v>
      </c>
      <c r="Z8061" s="6">
        <f>CleanedData[[#This Row],[Purchase Amount]]*0.15</f>
        <v>139.43249999999998</v>
      </c>
      <c r="AA8061" s="6">
        <f>CleanedData[[#This Row],[Purchase Amount]]*1.15</f>
        <v>1068.9824999999998</v>
      </c>
    </row>
    <row r="8062" spans="1:27" x14ac:dyDescent="0.3">
      <c r="A8062">
        <v>9728</v>
      </c>
      <c r="B8062" t="s">
        <v>8287</v>
      </c>
      <c r="C8062" s="1">
        <v>45371</v>
      </c>
      <c r="D8062">
        <v>18</v>
      </c>
      <c r="E8062" t="s">
        <v>60</v>
      </c>
      <c r="F8062" t="s">
        <v>77</v>
      </c>
      <c r="G8062" t="s">
        <v>303</v>
      </c>
      <c r="H8062">
        <v>3</v>
      </c>
      <c r="I8062" t="s">
        <v>45</v>
      </c>
      <c r="J8062" t="s">
        <v>63</v>
      </c>
      <c r="K8062" t="s">
        <v>55</v>
      </c>
      <c r="L8062" t="s">
        <v>42</v>
      </c>
      <c r="M8062" t="s">
        <v>123</v>
      </c>
      <c r="N8062" t="s">
        <v>48</v>
      </c>
      <c r="O8062" t="s">
        <v>89</v>
      </c>
      <c r="P8062" t="s">
        <v>49</v>
      </c>
      <c r="Q8062" t="s">
        <v>66</v>
      </c>
      <c r="R8062" s="6">
        <f>_xlfn.XLOOKUP(CleanedData[[#This Row],[Product]],'02_Lookup_Tables'!$A$2:$A$126,'02_Lookup_Tables'!$B$2:$B$126)</f>
        <v>4841.7700000000004</v>
      </c>
      <c r="S8062" t="str">
        <f>VLOOKUP(CleanedData[[#This Row],[Product]],'02_Lookup_Tables'!$H$2:$I$126,2,FALSE)</f>
        <v>Home &amp; Living</v>
      </c>
      <c r="T8062" t="str">
        <f>VLOOKUP(CleanedData[[#This Row],[Province]],'02_Lookup_Tables'!$D$2:$E$10,2, FALSE)</f>
        <v>Central Region</v>
      </c>
      <c r="U8062" t="str" cm="1">
        <f t="array" ref="U8062">_xlfn.IFS(CleanedData[[#This Row],[Purchase Amount]]&lt;500,"Low",
CleanedData[[#This Row],[Purchase Amount]]&lt;5000,"Medium",
TRUE,"High")</f>
        <v>Medium</v>
      </c>
      <c r="V8062" t="str">
        <f>TEXT(CleanedData[[#This Row],[Date]],"mmmm")</f>
        <v>March</v>
      </c>
      <c r="W8062" t="str">
        <f>"Q"&amp;ROUNDUP(MONTH(CleanedData[[#This Row],[Date]])/3,0)</f>
        <v>Q1</v>
      </c>
      <c r="X8062" t="str">
        <f>IF(CleanedData[[#This Row],[Purchase Amount]]&gt;=5000,"Yes","No")</f>
        <v>No</v>
      </c>
      <c r="Y8062">
        <f>IF(CleanedData[[#This Row],[Recommend]]="Yes",1,0)</f>
        <v>1</v>
      </c>
      <c r="Z8062" s="6">
        <f>CleanedData[[#This Row],[Purchase Amount]]*0.15</f>
        <v>726.26550000000009</v>
      </c>
      <c r="AA8062" s="6">
        <f>CleanedData[[#This Row],[Purchase Amount]]*1.15</f>
        <v>5568.0355</v>
      </c>
    </row>
    <row r="8063" spans="1:27" x14ac:dyDescent="0.3">
      <c r="A8063">
        <v>9729</v>
      </c>
      <c r="B8063" t="s">
        <v>8288</v>
      </c>
      <c r="C8063" s="1">
        <v>45806</v>
      </c>
      <c r="D8063">
        <v>19</v>
      </c>
      <c r="E8063" t="s">
        <v>60</v>
      </c>
      <c r="F8063" t="s">
        <v>108</v>
      </c>
      <c r="G8063" t="s">
        <v>160</v>
      </c>
      <c r="H8063">
        <v>3</v>
      </c>
      <c r="I8063" t="s">
        <v>45</v>
      </c>
      <c r="J8063" t="s">
        <v>63</v>
      </c>
      <c r="K8063" t="s">
        <v>44</v>
      </c>
      <c r="L8063" t="s">
        <v>42</v>
      </c>
      <c r="M8063" t="s">
        <v>85</v>
      </c>
      <c r="N8063" t="s">
        <v>48</v>
      </c>
      <c r="O8063" t="s">
        <v>48</v>
      </c>
      <c r="P8063" t="s">
        <v>70</v>
      </c>
      <c r="Q8063" t="s">
        <v>66</v>
      </c>
      <c r="R8063" s="6">
        <f>_xlfn.XLOOKUP(CleanedData[[#This Row],[Product]],'02_Lookup_Tables'!$A$2:$A$126,'02_Lookup_Tables'!$B$2:$B$126)</f>
        <v>294.33</v>
      </c>
      <c r="S8063" t="str">
        <f>VLOOKUP(CleanedData[[#This Row],[Product]],'02_Lookup_Tables'!$H$2:$I$126,2,FALSE)</f>
        <v>Toys &amp; Games</v>
      </c>
      <c r="T8063" t="str">
        <f>VLOOKUP(CleanedData[[#This Row],[Province]],'02_Lookup_Tables'!$D$2:$E$10,2, FALSE)</f>
        <v>Gauteng Region</v>
      </c>
      <c r="U8063" t="str" cm="1">
        <f t="array" ref="U8063">_xlfn.IFS(CleanedData[[#This Row],[Purchase Amount]]&lt;500,"Low",
CleanedData[[#This Row],[Purchase Amount]]&lt;5000,"Medium",
TRUE,"High")</f>
        <v>Low</v>
      </c>
      <c r="V8063" t="str">
        <f>TEXT(CleanedData[[#This Row],[Date]],"mmmm")</f>
        <v>May</v>
      </c>
      <c r="W8063" t="str">
        <f>"Q"&amp;ROUNDUP(MONTH(CleanedData[[#This Row],[Date]])/3,0)</f>
        <v>Q2</v>
      </c>
      <c r="X8063" t="str">
        <f>IF(CleanedData[[#This Row],[Purchase Amount]]&gt;=5000,"Yes","No")</f>
        <v>No</v>
      </c>
      <c r="Y8063">
        <f>IF(CleanedData[[#This Row],[Recommend]]="Yes",1,0)</f>
        <v>1</v>
      </c>
      <c r="Z8063" s="6">
        <f>CleanedData[[#This Row],[Purchase Amount]]*0.15</f>
        <v>44.149499999999996</v>
      </c>
      <c r="AA8063" s="6">
        <f>CleanedData[[#This Row],[Purchase Amount]]*1.15</f>
        <v>338.47949999999997</v>
      </c>
    </row>
    <row r="8064" spans="1:27" x14ac:dyDescent="0.3">
      <c r="A8064">
        <v>9730</v>
      </c>
      <c r="B8064" t="s">
        <v>8289</v>
      </c>
      <c r="C8064" s="1">
        <v>45596</v>
      </c>
      <c r="D8064">
        <v>19</v>
      </c>
      <c r="E8064" t="s">
        <v>52</v>
      </c>
      <c r="F8064" t="s">
        <v>108</v>
      </c>
      <c r="G8064" t="s">
        <v>303</v>
      </c>
      <c r="H8064">
        <v>5</v>
      </c>
      <c r="I8064" t="s">
        <v>42</v>
      </c>
      <c r="J8064" t="s">
        <v>63</v>
      </c>
      <c r="K8064" t="s">
        <v>55</v>
      </c>
      <c r="L8064" t="s">
        <v>42</v>
      </c>
      <c r="M8064" t="s">
        <v>79</v>
      </c>
      <c r="N8064" t="s">
        <v>57</v>
      </c>
      <c r="O8064" t="s">
        <v>89</v>
      </c>
      <c r="P8064" t="s">
        <v>70</v>
      </c>
      <c r="Q8064" t="s">
        <v>66</v>
      </c>
      <c r="R8064" s="6">
        <f>_xlfn.XLOOKUP(CleanedData[[#This Row],[Product]],'02_Lookup_Tables'!$A$2:$A$126,'02_Lookup_Tables'!$B$2:$B$126)</f>
        <v>4841.7700000000004</v>
      </c>
      <c r="S8064" t="str">
        <f>VLOOKUP(CleanedData[[#This Row],[Product]],'02_Lookup_Tables'!$H$2:$I$126,2,FALSE)</f>
        <v>Home &amp; Living</v>
      </c>
      <c r="T8064" t="str">
        <f>VLOOKUP(CleanedData[[#This Row],[Province]],'02_Lookup_Tables'!$D$2:$E$10,2, FALSE)</f>
        <v>Gauteng Region</v>
      </c>
      <c r="U8064" t="str" cm="1">
        <f t="array" ref="U8064">_xlfn.IFS(CleanedData[[#This Row],[Purchase Amount]]&lt;500,"Low",
CleanedData[[#This Row],[Purchase Amount]]&lt;5000,"Medium",
TRUE,"High")</f>
        <v>Medium</v>
      </c>
      <c r="V8064" t="str">
        <f>TEXT(CleanedData[[#This Row],[Date]],"mmmm")</f>
        <v>October</v>
      </c>
      <c r="W8064" t="str">
        <f>"Q"&amp;ROUNDUP(MONTH(CleanedData[[#This Row],[Date]])/3,0)</f>
        <v>Q4</v>
      </c>
      <c r="X8064" t="str">
        <f>IF(CleanedData[[#This Row],[Purchase Amount]]&gt;=5000,"Yes","No")</f>
        <v>No</v>
      </c>
      <c r="Y8064">
        <f>IF(CleanedData[[#This Row],[Recommend]]="Yes",1,0)</f>
        <v>0</v>
      </c>
      <c r="Z8064" s="6">
        <f>CleanedData[[#This Row],[Purchase Amount]]*0.15</f>
        <v>726.26550000000009</v>
      </c>
      <c r="AA8064" s="6">
        <f>CleanedData[[#This Row],[Purchase Amount]]*1.15</f>
        <v>5568.0355</v>
      </c>
    </row>
    <row r="8065" spans="1:27" x14ac:dyDescent="0.3">
      <c r="A8065">
        <v>9731</v>
      </c>
      <c r="B8065" t="s">
        <v>8290</v>
      </c>
      <c r="C8065" s="1">
        <v>45364</v>
      </c>
      <c r="D8065">
        <v>44</v>
      </c>
      <c r="E8065" t="s">
        <v>60</v>
      </c>
      <c r="F8065" t="s">
        <v>61</v>
      </c>
      <c r="G8065" t="s">
        <v>105</v>
      </c>
      <c r="H8065">
        <v>3</v>
      </c>
      <c r="I8065" t="s">
        <v>45</v>
      </c>
      <c r="J8065" t="s">
        <v>54</v>
      </c>
      <c r="K8065" t="s">
        <v>64</v>
      </c>
      <c r="L8065" t="s">
        <v>42</v>
      </c>
      <c r="M8065" t="s">
        <v>75</v>
      </c>
      <c r="N8065" t="s">
        <v>48</v>
      </c>
      <c r="O8065" t="s">
        <v>89</v>
      </c>
      <c r="P8065" t="s">
        <v>49</v>
      </c>
      <c r="Q8065" t="s">
        <v>81</v>
      </c>
      <c r="R8065" s="6">
        <f>_xlfn.XLOOKUP(CleanedData[[#This Row],[Product]],'02_Lookup_Tables'!$A$2:$A$126,'02_Lookup_Tables'!$B$2:$B$126)</f>
        <v>231.22</v>
      </c>
      <c r="S8065" t="str">
        <f>VLOOKUP(CleanedData[[#This Row],[Product]],'02_Lookup_Tables'!$H$2:$I$126,2,FALSE)</f>
        <v>Beauty &amp; Personal Care</v>
      </c>
      <c r="T8065" t="str">
        <f>VLOOKUP(CleanedData[[#This Row],[Province]],'02_Lookup_Tables'!$D$2:$E$10,2, FALSE)</f>
        <v>Southern Region</v>
      </c>
      <c r="U8065" t="str" cm="1">
        <f t="array" ref="U8065">_xlfn.IFS(CleanedData[[#This Row],[Purchase Amount]]&lt;500,"Low",
CleanedData[[#This Row],[Purchase Amount]]&lt;5000,"Medium",
TRUE,"High")</f>
        <v>Low</v>
      </c>
      <c r="V8065" t="str">
        <f>TEXT(CleanedData[[#This Row],[Date]],"mmmm")</f>
        <v>March</v>
      </c>
      <c r="W8065" t="str">
        <f>"Q"&amp;ROUNDUP(MONTH(CleanedData[[#This Row],[Date]])/3,0)</f>
        <v>Q1</v>
      </c>
      <c r="X8065" t="str">
        <f>IF(CleanedData[[#This Row],[Purchase Amount]]&gt;=5000,"Yes","No")</f>
        <v>No</v>
      </c>
      <c r="Y8065">
        <f>IF(CleanedData[[#This Row],[Recommend]]="Yes",1,0)</f>
        <v>1</v>
      </c>
      <c r="Z8065" s="6">
        <f>CleanedData[[#This Row],[Purchase Amount]]*0.15</f>
        <v>34.683</v>
      </c>
      <c r="AA8065" s="6">
        <f>CleanedData[[#This Row],[Purchase Amount]]*1.15</f>
        <v>265.90299999999996</v>
      </c>
    </row>
    <row r="8066" spans="1:27" x14ac:dyDescent="0.3">
      <c r="A8066">
        <v>9732</v>
      </c>
      <c r="B8066" t="s">
        <v>8291</v>
      </c>
      <c r="C8066" s="1">
        <v>45597</v>
      </c>
      <c r="D8066">
        <v>71</v>
      </c>
      <c r="E8066" t="s">
        <v>39</v>
      </c>
      <c r="F8066" t="s">
        <v>77</v>
      </c>
      <c r="G8066" t="s">
        <v>546</v>
      </c>
      <c r="H8066">
        <v>1</v>
      </c>
      <c r="I8066" t="s">
        <v>45</v>
      </c>
      <c r="J8066" t="s">
        <v>43</v>
      </c>
      <c r="K8066" t="s">
        <v>64</v>
      </c>
      <c r="L8066" t="s">
        <v>42</v>
      </c>
      <c r="M8066" t="s">
        <v>190</v>
      </c>
      <c r="N8066" t="s">
        <v>80</v>
      </c>
      <c r="O8066" t="s">
        <v>89</v>
      </c>
      <c r="P8066" t="s">
        <v>49</v>
      </c>
      <c r="Q8066" t="s">
        <v>97</v>
      </c>
      <c r="R8066" s="6">
        <f>_xlfn.XLOOKUP(CleanedData[[#This Row],[Product]],'02_Lookup_Tables'!$A$2:$A$126,'02_Lookup_Tables'!$B$2:$B$126)</f>
        <v>1369.39</v>
      </c>
      <c r="S8066" t="str">
        <f>VLOOKUP(CleanedData[[#This Row],[Product]],'02_Lookup_Tables'!$H$2:$I$126,2,FALSE)</f>
        <v>Toys &amp; Games</v>
      </c>
      <c r="T8066" t="str">
        <f>VLOOKUP(CleanedData[[#This Row],[Province]],'02_Lookup_Tables'!$D$2:$E$10,2, FALSE)</f>
        <v>Central Region</v>
      </c>
      <c r="U8066" t="str" cm="1">
        <f t="array" ref="U8066">_xlfn.IFS(CleanedData[[#This Row],[Purchase Amount]]&lt;500,"Low",
CleanedData[[#This Row],[Purchase Amount]]&lt;5000,"Medium",
TRUE,"High")</f>
        <v>Medium</v>
      </c>
      <c r="V8066" t="str">
        <f>TEXT(CleanedData[[#This Row],[Date]],"mmmm")</f>
        <v>November</v>
      </c>
      <c r="W8066" t="str">
        <f>"Q"&amp;ROUNDUP(MONTH(CleanedData[[#This Row],[Date]])/3,0)</f>
        <v>Q4</v>
      </c>
      <c r="X8066" t="str">
        <f>IF(CleanedData[[#This Row],[Purchase Amount]]&gt;=5000,"Yes","No")</f>
        <v>No</v>
      </c>
      <c r="Y8066">
        <f>IF(CleanedData[[#This Row],[Recommend]]="Yes",1,0)</f>
        <v>1</v>
      </c>
      <c r="Z8066" s="6">
        <f>CleanedData[[#This Row],[Purchase Amount]]*0.15</f>
        <v>205.4085</v>
      </c>
      <c r="AA8066" s="6">
        <f>CleanedData[[#This Row],[Purchase Amount]]*1.15</f>
        <v>1574.7985000000001</v>
      </c>
    </row>
    <row r="8067" spans="1:27" x14ac:dyDescent="0.3">
      <c r="A8067">
        <v>9733</v>
      </c>
      <c r="B8067" t="s">
        <v>8292</v>
      </c>
      <c r="C8067" s="1">
        <v>45804</v>
      </c>
      <c r="D8067">
        <v>31</v>
      </c>
      <c r="E8067" t="s">
        <v>52</v>
      </c>
      <c r="F8067" t="s">
        <v>40</v>
      </c>
      <c r="G8067" t="s">
        <v>419</v>
      </c>
      <c r="H8067">
        <v>2</v>
      </c>
      <c r="I8067" t="s">
        <v>45</v>
      </c>
      <c r="J8067" t="s">
        <v>69</v>
      </c>
      <c r="K8067" t="s">
        <v>64</v>
      </c>
      <c r="L8067" t="s">
        <v>42</v>
      </c>
      <c r="N8067" t="s">
        <v>47</v>
      </c>
      <c r="O8067" t="s">
        <v>134</v>
      </c>
      <c r="P8067" t="s">
        <v>8646</v>
      </c>
      <c r="Q8067" t="s">
        <v>58</v>
      </c>
      <c r="R8067" s="6">
        <f>_xlfn.XLOOKUP(CleanedData[[#This Row],[Product]],'02_Lookup_Tables'!$A$2:$A$126,'02_Lookup_Tables'!$B$2:$B$126)</f>
        <v>96.11</v>
      </c>
      <c r="S8067" t="str">
        <f>VLOOKUP(CleanedData[[#This Row],[Product]],'02_Lookup_Tables'!$H$2:$I$126,2,FALSE)</f>
        <v>Apparel</v>
      </c>
      <c r="T8067" t="str">
        <f>VLOOKUP(CleanedData[[#This Row],[Province]],'02_Lookup_Tables'!$D$2:$E$10,2, FALSE)</f>
        <v>Northern Region</v>
      </c>
      <c r="U8067" t="str" cm="1">
        <f t="array" ref="U8067">_xlfn.IFS(CleanedData[[#This Row],[Purchase Amount]]&lt;500,"Low",
CleanedData[[#This Row],[Purchase Amount]]&lt;5000,"Medium",
TRUE,"High")</f>
        <v>Low</v>
      </c>
      <c r="V8067" t="str">
        <f>TEXT(CleanedData[[#This Row],[Date]],"mmmm")</f>
        <v>May</v>
      </c>
      <c r="W8067" t="str">
        <f>"Q"&amp;ROUNDUP(MONTH(CleanedData[[#This Row],[Date]])/3,0)</f>
        <v>Q2</v>
      </c>
      <c r="X8067" t="str">
        <f>IF(CleanedData[[#This Row],[Purchase Amount]]&gt;=5000,"Yes","No")</f>
        <v>No</v>
      </c>
      <c r="Y8067">
        <f>IF(CleanedData[[#This Row],[Recommend]]="Yes",1,0)</f>
        <v>1</v>
      </c>
      <c r="Z8067" s="6">
        <f>CleanedData[[#This Row],[Purchase Amount]]*0.15</f>
        <v>14.416499999999999</v>
      </c>
      <c r="AA8067" s="6">
        <f>CleanedData[[#This Row],[Purchase Amount]]*1.15</f>
        <v>110.52649999999998</v>
      </c>
    </row>
    <row r="8068" spans="1:27" x14ac:dyDescent="0.3">
      <c r="A8068">
        <v>9734</v>
      </c>
      <c r="B8068" t="s">
        <v>8293</v>
      </c>
      <c r="C8068" s="1">
        <v>45868</v>
      </c>
      <c r="D8068">
        <v>48</v>
      </c>
      <c r="E8068" t="s">
        <v>52</v>
      </c>
      <c r="F8068" t="s">
        <v>40</v>
      </c>
      <c r="G8068" t="s">
        <v>128</v>
      </c>
      <c r="H8068">
        <v>1</v>
      </c>
      <c r="I8068" t="s">
        <v>42</v>
      </c>
      <c r="J8068" t="s">
        <v>54</v>
      </c>
      <c r="K8068" t="s">
        <v>44</v>
      </c>
      <c r="L8068" t="s">
        <v>45</v>
      </c>
      <c r="M8068" t="s">
        <v>140</v>
      </c>
      <c r="N8068" t="s">
        <v>80</v>
      </c>
      <c r="O8068" t="s">
        <v>148</v>
      </c>
      <c r="P8068" t="s">
        <v>70</v>
      </c>
      <c r="Q8068" t="s">
        <v>93</v>
      </c>
      <c r="R8068" s="6">
        <f>_xlfn.XLOOKUP(CleanedData[[#This Row],[Product]],'02_Lookup_Tables'!$A$2:$A$126,'02_Lookup_Tables'!$B$2:$B$126)</f>
        <v>3747.26</v>
      </c>
      <c r="S8068" t="str">
        <f>VLOOKUP(CleanedData[[#This Row],[Product]],'02_Lookup_Tables'!$H$2:$I$126,2,FALSE)</f>
        <v>Apparel</v>
      </c>
      <c r="T8068" t="str">
        <f>VLOOKUP(CleanedData[[#This Row],[Province]],'02_Lookup_Tables'!$D$2:$E$10,2, FALSE)</f>
        <v>Northern Region</v>
      </c>
      <c r="U8068" t="str" cm="1">
        <f t="array" ref="U8068">_xlfn.IFS(CleanedData[[#This Row],[Purchase Amount]]&lt;500,"Low",
CleanedData[[#This Row],[Purchase Amount]]&lt;5000,"Medium",
TRUE,"High")</f>
        <v>Medium</v>
      </c>
      <c r="V8068" t="str">
        <f>TEXT(CleanedData[[#This Row],[Date]],"mmmm")</f>
        <v>July</v>
      </c>
      <c r="W8068" t="str">
        <f>"Q"&amp;ROUNDUP(MONTH(CleanedData[[#This Row],[Date]])/3,0)</f>
        <v>Q3</v>
      </c>
      <c r="X8068" t="str">
        <f>IF(CleanedData[[#This Row],[Purchase Amount]]&gt;=5000,"Yes","No")</f>
        <v>No</v>
      </c>
      <c r="Y8068">
        <f>IF(CleanedData[[#This Row],[Recommend]]="Yes",1,0)</f>
        <v>0</v>
      </c>
      <c r="Z8068" s="6">
        <f>CleanedData[[#This Row],[Purchase Amount]]*0.15</f>
        <v>562.08900000000006</v>
      </c>
      <c r="AA8068" s="6">
        <f>CleanedData[[#This Row],[Purchase Amount]]*1.15</f>
        <v>4309.3490000000002</v>
      </c>
    </row>
    <row r="8069" spans="1:27" x14ac:dyDescent="0.3">
      <c r="A8069">
        <v>9735</v>
      </c>
      <c r="B8069" t="s">
        <v>8294</v>
      </c>
      <c r="C8069" s="1">
        <v>45946</v>
      </c>
      <c r="D8069">
        <v>68</v>
      </c>
      <c r="E8069" t="s">
        <v>39</v>
      </c>
      <c r="F8069" t="s">
        <v>77</v>
      </c>
      <c r="G8069" t="s">
        <v>192</v>
      </c>
      <c r="H8069">
        <v>1</v>
      </c>
      <c r="I8069" t="s">
        <v>42</v>
      </c>
      <c r="J8069" t="s">
        <v>43</v>
      </c>
      <c r="K8069" t="s">
        <v>64</v>
      </c>
      <c r="L8069" t="s">
        <v>45</v>
      </c>
      <c r="M8069" t="s">
        <v>136</v>
      </c>
      <c r="N8069" t="s">
        <v>80</v>
      </c>
      <c r="O8069" t="s">
        <v>89</v>
      </c>
      <c r="P8069" t="s">
        <v>49</v>
      </c>
      <c r="Q8069" t="s">
        <v>97</v>
      </c>
      <c r="R8069" s="6">
        <f>_xlfn.XLOOKUP(CleanedData[[#This Row],[Product]],'02_Lookup_Tables'!$A$2:$A$126,'02_Lookup_Tables'!$B$2:$B$126)</f>
        <v>13261</v>
      </c>
      <c r="S8069" t="str">
        <f>VLOOKUP(CleanedData[[#This Row],[Product]],'02_Lookup_Tables'!$H$2:$I$126,2,FALSE)</f>
        <v>Electronics</v>
      </c>
      <c r="T8069" t="str">
        <f>VLOOKUP(CleanedData[[#This Row],[Province]],'02_Lookup_Tables'!$D$2:$E$10,2, FALSE)</f>
        <v>Central Region</v>
      </c>
      <c r="U8069" t="str" cm="1">
        <f t="array" ref="U8069">_xlfn.IFS(CleanedData[[#This Row],[Purchase Amount]]&lt;500,"Low",
CleanedData[[#This Row],[Purchase Amount]]&lt;5000,"Medium",
TRUE,"High")</f>
        <v>High</v>
      </c>
      <c r="V8069" t="str">
        <f>TEXT(CleanedData[[#This Row],[Date]],"mmmm")</f>
        <v>October</v>
      </c>
      <c r="W8069" t="str">
        <f>"Q"&amp;ROUNDUP(MONTH(CleanedData[[#This Row],[Date]])/3,0)</f>
        <v>Q4</v>
      </c>
      <c r="X8069" t="str">
        <f>IF(CleanedData[[#This Row],[Purchase Amount]]&gt;=5000,"Yes","No")</f>
        <v>Yes</v>
      </c>
      <c r="Y8069">
        <f>IF(CleanedData[[#This Row],[Recommend]]="Yes",1,0)</f>
        <v>0</v>
      </c>
      <c r="Z8069" s="6">
        <f>CleanedData[[#This Row],[Purchase Amount]]*0.15</f>
        <v>1989.1499999999999</v>
      </c>
      <c r="AA8069" s="6">
        <f>CleanedData[[#This Row],[Purchase Amount]]*1.15</f>
        <v>15250.15</v>
      </c>
    </row>
    <row r="8070" spans="1:27" x14ac:dyDescent="0.3">
      <c r="A8070">
        <v>9736</v>
      </c>
      <c r="B8070" t="s">
        <v>8295</v>
      </c>
      <c r="C8070" s="1">
        <v>45863</v>
      </c>
      <c r="D8070">
        <v>49</v>
      </c>
      <c r="E8070" t="s">
        <v>52</v>
      </c>
      <c r="F8070" t="s">
        <v>83</v>
      </c>
      <c r="G8070" t="s">
        <v>307</v>
      </c>
      <c r="H8070">
        <v>2</v>
      </c>
      <c r="I8070" t="s">
        <v>45</v>
      </c>
      <c r="J8070" t="s">
        <v>69</v>
      </c>
      <c r="K8070" t="s">
        <v>64</v>
      </c>
      <c r="L8070" t="s">
        <v>42</v>
      </c>
      <c r="M8070" t="s">
        <v>106</v>
      </c>
      <c r="N8070" t="s">
        <v>47</v>
      </c>
      <c r="O8070" t="s">
        <v>148</v>
      </c>
      <c r="P8070" t="s">
        <v>70</v>
      </c>
      <c r="Q8070" t="s">
        <v>93</v>
      </c>
      <c r="R8070" s="6">
        <f>_xlfn.XLOOKUP(CleanedData[[#This Row],[Product]],'02_Lookup_Tables'!$A$2:$A$126,'02_Lookup_Tables'!$B$2:$B$126)</f>
        <v>824.74</v>
      </c>
      <c r="S8070" t="str">
        <f>VLOOKUP(CleanedData[[#This Row],[Product]],'02_Lookup_Tables'!$H$2:$I$126,2,FALSE)</f>
        <v>Apparel</v>
      </c>
      <c r="T8070" t="str">
        <f>VLOOKUP(CleanedData[[#This Row],[Province]],'02_Lookup_Tables'!$D$2:$E$10,2, FALSE)</f>
        <v>Western Region</v>
      </c>
      <c r="U8070" t="str" cm="1">
        <f t="array" ref="U8070">_xlfn.IFS(CleanedData[[#This Row],[Purchase Amount]]&lt;500,"Low",
CleanedData[[#This Row],[Purchase Amount]]&lt;5000,"Medium",
TRUE,"High")</f>
        <v>Medium</v>
      </c>
      <c r="V8070" t="str">
        <f>TEXT(CleanedData[[#This Row],[Date]],"mmmm")</f>
        <v>July</v>
      </c>
      <c r="W8070" t="str">
        <f>"Q"&amp;ROUNDUP(MONTH(CleanedData[[#This Row],[Date]])/3,0)</f>
        <v>Q3</v>
      </c>
      <c r="X8070" t="str">
        <f>IF(CleanedData[[#This Row],[Purchase Amount]]&gt;=5000,"Yes","No")</f>
        <v>No</v>
      </c>
      <c r="Y8070">
        <f>IF(CleanedData[[#This Row],[Recommend]]="Yes",1,0)</f>
        <v>1</v>
      </c>
      <c r="Z8070" s="6">
        <f>CleanedData[[#This Row],[Purchase Amount]]*0.15</f>
        <v>123.711</v>
      </c>
      <c r="AA8070" s="6">
        <f>CleanedData[[#This Row],[Purchase Amount]]*1.15</f>
        <v>948.45099999999991</v>
      </c>
    </row>
    <row r="8071" spans="1:27" x14ac:dyDescent="0.3">
      <c r="A8071">
        <v>9737</v>
      </c>
      <c r="B8071" t="s">
        <v>8296</v>
      </c>
      <c r="C8071" s="1">
        <v>45306</v>
      </c>
      <c r="D8071">
        <v>52</v>
      </c>
      <c r="E8071" t="s">
        <v>52</v>
      </c>
      <c r="F8071" t="s">
        <v>40</v>
      </c>
      <c r="G8071" t="s">
        <v>313</v>
      </c>
      <c r="H8071">
        <v>2</v>
      </c>
      <c r="I8071" t="s">
        <v>45</v>
      </c>
      <c r="J8071" t="s">
        <v>54</v>
      </c>
      <c r="K8071" t="s">
        <v>64</v>
      </c>
      <c r="L8071" t="s">
        <v>45</v>
      </c>
      <c r="M8071" t="s">
        <v>180</v>
      </c>
      <c r="N8071" t="s">
        <v>47</v>
      </c>
      <c r="O8071" t="s">
        <v>89</v>
      </c>
      <c r="P8071" t="s">
        <v>49</v>
      </c>
      <c r="Q8071" t="s">
        <v>93</v>
      </c>
      <c r="R8071" s="6">
        <f>_xlfn.XLOOKUP(CleanedData[[#This Row],[Product]],'02_Lookup_Tables'!$A$2:$A$126,'02_Lookup_Tables'!$B$2:$B$126)</f>
        <v>283.57</v>
      </c>
      <c r="S8071" t="str">
        <f>VLOOKUP(CleanedData[[#This Row],[Product]],'02_Lookup_Tables'!$H$2:$I$126,2,FALSE)</f>
        <v>Accessories</v>
      </c>
      <c r="T8071" t="str">
        <f>VLOOKUP(CleanedData[[#This Row],[Province]],'02_Lookup_Tables'!$D$2:$E$10,2, FALSE)</f>
        <v>Northern Region</v>
      </c>
      <c r="U8071" t="str" cm="1">
        <f t="array" ref="U8071">_xlfn.IFS(CleanedData[[#This Row],[Purchase Amount]]&lt;500,"Low",
CleanedData[[#This Row],[Purchase Amount]]&lt;5000,"Medium",
TRUE,"High")</f>
        <v>Low</v>
      </c>
      <c r="V8071" t="str">
        <f>TEXT(CleanedData[[#This Row],[Date]],"mmmm")</f>
        <v>January</v>
      </c>
      <c r="W8071" t="str">
        <f>"Q"&amp;ROUNDUP(MONTH(CleanedData[[#This Row],[Date]])/3,0)</f>
        <v>Q1</v>
      </c>
      <c r="X8071" t="str">
        <f>IF(CleanedData[[#This Row],[Purchase Amount]]&gt;=5000,"Yes","No")</f>
        <v>No</v>
      </c>
      <c r="Y8071">
        <f>IF(CleanedData[[#This Row],[Recommend]]="Yes",1,0)</f>
        <v>1</v>
      </c>
      <c r="Z8071" s="6">
        <f>CleanedData[[#This Row],[Purchase Amount]]*0.15</f>
        <v>42.535499999999999</v>
      </c>
      <c r="AA8071" s="6">
        <f>CleanedData[[#This Row],[Purchase Amount]]*1.15</f>
        <v>326.10549999999995</v>
      </c>
    </row>
    <row r="8072" spans="1:27" x14ac:dyDescent="0.3">
      <c r="A8072">
        <v>9738</v>
      </c>
      <c r="B8072" t="s">
        <v>8297</v>
      </c>
      <c r="C8072" s="1">
        <v>45864</v>
      </c>
      <c r="D8072">
        <v>38</v>
      </c>
      <c r="E8072" t="s">
        <v>52</v>
      </c>
      <c r="F8072" t="s">
        <v>40</v>
      </c>
      <c r="G8072" t="s">
        <v>950</v>
      </c>
      <c r="H8072">
        <v>4</v>
      </c>
      <c r="I8072" t="s">
        <v>42</v>
      </c>
      <c r="J8072" t="s">
        <v>74</v>
      </c>
      <c r="K8072" t="s">
        <v>55</v>
      </c>
      <c r="L8072" t="s">
        <v>45</v>
      </c>
      <c r="M8072" t="s">
        <v>165</v>
      </c>
      <c r="N8072" t="s">
        <v>96</v>
      </c>
      <c r="O8072" t="s">
        <v>89</v>
      </c>
      <c r="P8072" t="s">
        <v>70</v>
      </c>
      <c r="Q8072" t="s">
        <v>81</v>
      </c>
      <c r="R8072" s="6">
        <f>_xlfn.XLOOKUP(CleanedData[[#This Row],[Product]],'02_Lookup_Tables'!$A$2:$A$126,'02_Lookup_Tables'!$B$2:$B$126)</f>
        <v>85.25</v>
      </c>
      <c r="S8072" t="str">
        <f>VLOOKUP(CleanedData[[#This Row],[Product]],'02_Lookup_Tables'!$H$2:$I$126,2,FALSE)</f>
        <v>Beauty &amp; Personal Care</v>
      </c>
      <c r="T8072" t="str">
        <f>VLOOKUP(CleanedData[[#This Row],[Province]],'02_Lookup_Tables'!$D$2:$E$10,2, FALSE)</f>
        <v>Northern Region</v>
      </c>
      <c r="U8072" t="str" cm="1">
        <f t="array" ref="U8072">_xlfn.IFS(CleanedData[[#This Row],[Purchase Amount]]&lt;500,"Low",
CleanedData[[#This Row],[Purchase Amount]]&lt;5000,"Medium",
TRUE,"High")</f>
        <v>Low</v>
      </c>
      <c r="V8072" t="str">
        <f>TEXT(CleanedData[[#This Row],[Date]],"mmmm")</f>
        <v>July</v>
      </c>
      <c r="W8072" t="str">
        <f>"Q"&amp;ROUNDUP(MONTH(CleanedData[[#This Row],[Date]])/3,0)</f>
        <v>Q3</v>
      </c>
      <c r="X8072" t="str">
        <f>IF(CleanedData[[#This Row],[Purchase Amount]]&gt;=5000,"Yes","No")</f>
        <v>No</v>
      </c>
      <c r="Y8072">
        <f>IF(CleanedData[[#This Row],[Recommend]]="Yes",1,0)</f>
        <v>0</v>
      </c>
      <c r="Z8072" s="6">
        <f>CleanedData[[#This Row],[Purchase Amount]]*0.15</f>
        <v>12.7875</v>
      </c>
      <c r="AA8072" s="6">
        <f>CleanedData[[#This Row],[Purchase Amount]]*1.15</f>
        <v>98.037499999999994</v>
      </c>
    </row>
    <row r="8073" spans="1:27" x14ac:dyDescent="0.3">
      <c r="A8073">
        <v>9739</v>
      </c>
      <c r="B8073" t="s">
        <v>8298</v>
      </c>
      <c r="C8073" s="1">
        <v>45587</v>
      </c>
      <c r="D8073">
        <v>38</v>
      </c>
      <c r="E8073" t="s">
        <v>52</v>
      </c>
      <c r="F8073" t="s">
        <v>40</v>
      </c>
      <c r="G8073" t="s">
        <v>84</v>
      </c>
      <c r="H8073">
        <v>2</v>
      </c>
      <c r="I8073" t="s">
        <v>45</v>
      </c>
      <c r="J8073" t="s">
        <v>43</v>
      </c>
      <c r="K8073" t="s">
        <v>44</v>
      </c>
      <c r="L8073" t="s">
        <v>45</v>
      </c>
      <c r="M8073" t="s">
        <v>112</v>
      </c>
      <c r="N8073" t="s">
        <v>47</v>
      </c>
      <c r="O8073" t="s">
        <v>48</v>
      </c>
      <c r="P8073" t="s">
        <v>49</v>
      </c>
      <c r="Q8073" t="s">
        <v>81</v>
      </c>
      <c r="R8073" s="6">
        <f>_xlfn.XLOOKUP(CleanedData[[#This Row],[Product]],'02_Lookup_Tables'!$A$2:$A$126,'02_Lookup_Tables'!$B$2:$B$126)</f>
        <v>1158.56</v>
      </c>
      <c r="S8073" t="str">
        <f>VLOOKUP(CleanedData[[#This Row],[Product]],'02_Lookup_Tables'!$H$2:$I$126,2,FALSE)</f>
        <v>Toys &amp; Games</v>
      </c>
      <c r="T8073" t="str">
        <f>VLOOKUP(CleanedData[[#This Row],[Province]],'02_Lookup_Tables'!$D$2:$E$10,2, FALSE)</f>
        <v>Northern Region</v>
      </c>
      <c r="U8073" t="str" cm="1">
        <f t="array" ref="U8073">_xlfn.IFS(CleanedData[[#This Row],[Purchase Amount]]&lt;500,"Low",
CleanedData[[#This Row],[Purchase Amount]]&lt;5000,"Medium",
TRUE,"High")</f>
        <v>Medium</v>
      </c>
      <c r="V8073" t="str">
        <f>TEXT(CleanedData[[#This Row],[Date]],"mmmm")</f>
        <v>October</v>
      </c>
      <c r="W8073" t="str">
        <f>"Q"&amp;ROUNDUP(MONTH(CleanedData[[#This Row],[Date]])/3,0)</f>
        <v>Q4</v>
      </c>
      <c r="X8073" t="str">
        <f>IF(CleanedData[[#This Row],[Purchase Amount]]&gt;=5000,"Yes","No")</f>
        <v>No</v>
      </c>
      <c r="Y8073">
        <f>IF(CleanedData[[#This Row],[Recommend]]="Yes",1,0)</f>
        <v>1</v>
      </c>
      <c r="Z8073" s="6">
        <f>CleanedData[[#This Row],[Purchase Amount]]*0.15</f>
        <v>173.78399999999999</v>
      </c>
      <c r="AA8073" s="6">
        <f>CleanedData[[#This Row],[Purchase Amount]]*1.15</f>
        <v>1332.3439999999998</v>
      </c>
    </row>
    <row r="8074" spans="1:27" x14ac:dyDescent="0.3">
      <c r="A8074">
        <v>9740</v>
      </c>
      <c r="B8074" t="s">
        <v>8299</v>
      </c>
      <c r="C8074" s="1">
        <v>45729</v>
      </c>
      <c r="D8074">
        <v>43</v>
      </c>
      <c r="E8074" t="s">
        <v>52</v>
      </c>
      <c r="F8074" t="s">
        <v>83</v>
      </c>
      <c r="G8074" t="s">
        <v>155</v>
      </c>
      <c r="H8074">
        <v>5</v>
      </c>
      <c r="I8074" t="s">
        <v>42</v>
      </c>
      <c r="J8074" t="s">
        <v>43</v>
      </c>
      <c r="K8074" t="s">
        <v>44</v>
      </c>
      <c r="L8074" t="s">
        <v>42</v>
      </c>
      <c r="M8074" t="s">
        <v>236</v>
      </c>
      <c r="N8074" t="s">
        <v>57</v>
      </c>
      <c r="O8074" t="s">
        <v>89</v>
      </c>
      <c r="P8074" t="s">
        <v>70</v>
      </c>
      <c r="Q8074" t="s">
        <v>81</v>
      </c>
      <c r="R8074" s="6">
        <f>_xlfn.XLOOKUP(CleanedData[[#This Row],[Product]],'02_Lookup_Tables'!$A$2:$A$126,'02_Lookup_Tables'!$B$2:$B$126)</f>
        <v>1355.08</v>
      </c>
      <c r="S8074" t="str">
        <f>VLOOKUP(CleanedData[[#This Row],[Product]],'02_Lookup_Tables'!$H$2:$I$126,2,FALSE)</f>
        <v>Sports &amp; Outdoors</v>
      </c>
      <c r="T8074" t="str">
        <f>VLOOKUP(CleanedData[[#This Row],[Province]],'02_Lookup_Tables'!$D$2:$E$10,2, FALSE)</f>
        <v>Western Region</v>
      </c>
      <c r="U8074" t="str" cm="1">
        <f t="array" ref="U8074">_xlfn.IFS(CleanedData[[#This Row],[Purchase Amount]]&lt;500,"Low",
CleanedData[[#This Row],[Purchase Amount]]&lt;5000,"Medium",
TRUE,"High")</f>
        <v>Medium</v>
      </c>
      <c r="V8074" t="str">
        <f>TEXT(CleanedData[[#This Row],[Date]],"mmmm")</f>
        <v>March</v>
      </c>
      <c r="W8074" t="str">
        <f>"Q"&amp;ROUNDUP(MONTH(CleanedData[[#This Row],[Date]])/3,0)</f>
        <v>Q1</v>
      </c>
      <c r="X8074" t="str">
        <f>IF(CleanedData[[#This Row],[Purchase Amount]]&gt;=5000,"Yes","No")</f>
        <v>No</v>
      </c>
      <c r="Y8074">
        <f>IF(CleanedData[[#This Row],[Recommend]]="Yes",1,0)</f>
        <v>0</v>
      </c>
      <c r="Z8074" s="6">
        <f>CleanedData[[#This Row],[Purchase Amount]]*0.15</f>
        <v>203.26199999999997</v>
      </c>
      <c r="AA8074" s="6">
        <f>CleanedData[[#This Row],[Purchase Amount]]*1.15</f>
        <v>1558.3419999999999</v>
      </c>
    </row>
    <row r="8075" spans="1:27" x14ac:dyDescent="0.3">
      <c r="A8075">
        <v>9741</v>
      </c>
      <c r="B8075" t="s">
        <v>8300</v>
      </c>
      <c r="C8075" s="1">
        <v>45676</v>
      </c>
      <c r="D8075">
        <v>45</v>
      </c>
      <c r="E8075" t="s">
        <v>52</v>
      </c>
      <c r="F8075" t="s">
        <v>130</v>
      </c>
      <c r="G8075" t="s">
        <v>352</v>
      </c>
      <c r="H8075">
        <v>3</v>
      </c>
      <c r="I8075" t="s">
        <v>42</v>
      </c>
      <c r="J8075" t="s">
        <v>63</v>
      </c>
      <c r="K8075" t="s">
        <v>55</v>
      </c>
      <c r="L8075" t="s">
        <v>42</v>
      </c>
      <c r="M8075" t="s">
        <v>75</v>
      </c>
      <c r="N8075" t="s">
        <v>48</v>
      </c>
      <c r="O8075" t="s">
        <v>89</v>
      </c>
      <c r="P8075" t="s">
        <v>49</v>
      </c>
      <c r="Q8075" t="s">
        <v>93</v>
      </c>
      <c r="R8075" s="6">
        <f>_xlfn.XLOOKUP(CleanedData[[#This Row],[Product]],'02_Lookup_Tables'!$A$2:$A$126,'02_Lookup_Tables'!$B$2:$B$126)</f>
        <v>2217.0300000000002</v>
      </c>
      <c r="S8075" t="str">
        <f>VLOOKUP(CleanedData[[#This Row],[Product]],'02_Lookup_Tables'!$H$2:$I$126,2,FALSE)</f>
        <v>Apparel</v>
      </c>
      <c r="T8075" t="str">
        <f>VLOOKUP(CleanedData[[#This Row],[Province]],'02_Lookup_Tables'!$D$2:$E$10,2, FALSE)</f>
        <v>Eastern Region</v>
      </c>
      <c r="U8075" t="str" cm="1">
        <f t="array" ref="U8075">_xlfn.IFS(CleanedData[[#This Row],[Purchase Amount]]&lt;500,"Low",
CleanedData[[#This Row],[Purchase Amount]]&lt;5000,"Medium",
TRUE,"High")</f>
        <v>Medium</v>
      </c>
      <c r="V8075" t="str">
        <f>TEXT(CleanedData[[#This Row],[Date]],"mmmm")</f>
        <v>January</v>
      </c>
      <c r="W8075" t="str">
        <f>"Q"&amp;ROUNDUP(MONTH(CleanedData[[#This Row],[Date]])/3,0)</f>
        <v>Q1</v>
      </c>
      <c r="X8075" t="str">
        <f>IF(CleanedData[[#This Row],[Purchase Amount]]&gt;=5000,"Yes","No")</f>
        <v>No</v>
      </c>
      <c r="Y8075">
        <f>IF(CleanedData[[#This Row],[Recommend]]="Yes",1,0)</f>
        <v>0</v>
      </c>
      <c r="Z8075" s="6">
        <f>CleanedData[[#This Row],[Purchase Amount]]*0.15</f>
        <v>332.55450000000002</v>
      </c>
      <c r="AA8075" s="6">
        <f>CleanedData[[#This Row],[Purchase Amount]]*1.15</f>
        <v>2549.5844999999999</v>
      </c>
    </row>
    <row r="8076" spans="1:27" x14ac:dyDescent="0.3">
      <c r="A8076">
        <v>9742</v>
      </c>
      <c r="B8076" t="s">
        <v>8301</v>
      </c>
      <c r="C8076" s="1">
        <v>45655</v>
      </c>
      <c r="D8076">
        <v>23</v>
      </c>
      <c r="E8076" t="s">
        <v>60</v>
      </c>
      <c r="F8076" t="s">
        <v>77</v>
      </c>
      <c r="G8076" t="s">
        <v>294</v>
      </c>
      <c r="H8076">
        <v>2</v>
      </c>
      <c r="I8076" t="s">
        <v>42</v>
      </c>
      <c r="J8076" t="s">
        <v>63</v>
      </c>
      <c r="K8076" t="s">
        <v>44</v>
      </c>
      <c r="L8076" t="s">
        <v>45</v>
      </c>
      <c r="M8076" t="s">
        <v>100</v>
      </c>
      <c r="N8076" t="s">
        <v>47</v>
      </c>
      <c r="O8076" t="s">
        <v>48</v>
      </c>
      <c r="P8076" t="s">
        <v>49</v>
      </c>
      <c r="Q8076" t="s">
        <v>66</v>
      </c>
      <c r="R8076" s="6">
        <f>_xlfn.XLOOKUP(CleanedData[[#This Row],[Product]],'02_Lookup_Tables'!$A$2:$A$126,'02_Lookup_Tables'!$B$2:$B$126)</f>
        <v>16291.52</v>
      </c>
      <c r="S8076" t="str">
        <f>VLOOKUP(CleanedData[[#This Row],[Product]],'02_Lookup_Tables'!$H$2:$I$126,2,FALSE)</f>
        <v>Home Devices</v>
      </c>
      <c r="T8076" t="str">
        <f>VLOOKUP(CleanedData[[#This Row],[Province]],'02_Lookup_Tables'!$D$2:$E$10,2, FALSE)</f>
        <v>Central Region</v>
      </c>
      <c r="U8076" t="str" cm="1">
        <f t="array" ref="U8076">_xlfn.IFS(CleanedData[[#This Row],[Purchase Amount]]&lt;500,"Low",
CleanedData[[#This Row],[Purchase Amount]]&lt;5000,"Medium",
TRUE,"High")</f>
        <v>High</v>
      </c>
      <c r="V8076" t="str">
        <f>TEXT(CleanedData[[#This Row],[Date]],"mmmm")</f>
        <v>December</v>
      </c>
      <c r="W8076" t="str">
        <f>"Q"&amp;ROUNDUP(MONTH(CleanedData[[#This Row],[Date]])/3,0)</f>
        <v>Q4</v>
      </c>
      <c r="X8076" t="str">
        <f>IF(CleanedData[[#This Row],[Purchase Amount]]&gt;=5000,"Yes","No")</f>
        <v>Yes</v>
      </c>
      <c r="Y8076">
        <f>IF(CleanedData[[#This Row],[Recommend]]="Yes",1,0)</f>
        <v>0</v>
      </c>
      <c r="Z8076" s="6">
        <f>CleanedData[[#This Row],[Purchase Amount]]*0.15</f>
        <v>2443.7280000000001</v>
      </c>
      <c r="AA8076" s="6">
        <f>CleanedData[[#This Row],[Purchase Amount]]*1.15</f>
        <v>18735.248</v>
      </c>
    </row>
    <row r="8077" spans="1:27" x14ac:dyDescent="0.3">
      <c r="A8077">
        <v>9744</v>
      </c>
      <c r="B8077" t="s">
        <v>8302</v>
      </c>
      <c r="C8077" s="1">
        <v>45476</v>
      </c>
      <c r="D8077">
        <v>62</v>
      </c>
      <c r="E8077" t="s">
        <v>60</v>
      </c>
      <c r="F8077" t="s">
        <v>83</v>
      </c>
      <c r="G8077" t="s">
        <v>182</v>
      </c>
      <c r="H8077">
        <v>3</v>
      </c>
      <c r="I8077" t="s">
        <v>42</v>
      </c>
      <c r="J8077" t="s">
        <v>54</v>
      </c>
      <c r="K8077" t="s">
        <v>64</v>
      </c>
      <c r="L8077" t="s">
        <v>45</v>
      </c>
      <c r="M8077" t="s">
        <v>65</v>
      </c>
      <c r="N8077" t="s">
        <v>48</v>
      </c>
      <c r="O8077" t="s">
        <v>89</v>
      </c>
      <c r="P8077" t="s">
        <v>49</v>
      </c>
      <c r="Q8077" t="s">
        <v>50</v>
      </c>
      <c r="R8077" s="6">
        <f>_xlfn.XLOOKUP(CleanedData[[#This Row],[Product]],'02_Lookup_Tables'!$A$2:$A$126,'02_Lookup_Tables'!$B$2:$B$126)</f>
        <v>3715.65</v>
      </c>
      <c r="S8077" t="str">
        <f>VLOOKUP(CleanedData[[#This Row],[Product]],'02_Lookup_Tables'!$H$2:$I$126,2,FALSE)</f>
        <v>Home Devices</v>
      </c>
      <c r="T8077" t="str">
        <f>VLOOKUP(CleanedData[[#This Row],[Province]],'02_Lookup_Tables'!$D$2:$E$10,2, FALSE)</f>
        <v>Western Region</v>
      </c>
      <c r="U8077" t="str" cm="1">
        <f t="array" ref="U8077">_xlfn.IFS(CleanedData[[#This Row],[Purchase Amount]]&lt;500,"Low",
CleanedData[[#This Row],[Purchase Amount]]&lt;5000,"Medium",
TRUE,"High")</f>
        <v>Medium</v>
      </c>
      <c r="V8077" t="str">
        <f>TEXT(CleanedData[[#This Row],[Date]],"mmmm")</f>
        <v>July</v>
      </c>
      <c r="W8077" t="str">
        <f>"Q"&amp;ROUNDUP(MONTH(CleanedData[[#This Row],[Date]])/3,0)</f>
        <v>Q3</v>
      </c>
      <c r="X8077" t="str">
        <f>IF(CleanedData[[#This Row],[Purchase Amount]]&gt;=5000,"Yes","No")</f>
        <v>No</v>
      </c>
      <c r="Y8077">
        <f>IF(CleanedData[[#This Row],[Recommend]]="Yes",1,0)</f>
        <v>0</v>
      </c>
      <c r="Z8077" s="6">
        <f>CleanedData[[#This Row],[Purchase Amount]]*0.15</f>
        <v>557.34749999999997</v>
      </c>
      <c r="AA8077" s="6">
        <f>CleanedData[[#This Row],[Purchase Amount]]*1.15</f>
        <v>4272.9974999999995</v>
      </c>
    </row>
    <row r="8078" spans="1:27" x14ac:dyDescent="0.3">
      <c r="A8078">
        <v>9745</v>
      </c>
      <c r="B8078" t="s">
        <v>8303</v>
      </c>
      <c r="C8078" s="1">
        <v>45861</v>
      </c>
      <c r="D8078">
        <v>59</v>
      </c>
      <c r="E8078" t="s">
        <v>52</v>
      </c>
      <c r="F8078" t="s">
        <v>68</v>
      </c>
      <c r="G8078" t="s">
        <v>288</v>
      </c>
      <c r="H8078">
        <v>4</v>
      </c>
      <c r="I8078" t="s">
        <v>42</v>
      </c>
      <c r="J8078" t="s">
        <v>74</v>
      </c>
      <c r="K8078" t="s">
        <v>64</v>
      </c>
      <c r="L8078" t="s">
        <v>45</v>
      </c>
      <c r="M8078" t="s">
        <v>190</v>
      </c>
      <c r="N8078" t="s">
        <v>96</v>
      </c>
      <c r="O8078" t="s">
        <v>89</v>
      </c>
      <c r="P8078" t="s">
        <v>70</v>
      </c>
      <c r="Q8078" t="s">
        <v>50</v>
      </c>
      <c r="R8078" s="6">
        <f>_xlfn.XLOOKUP(CleanedData[[#This Row],[Product]],'02_Lookup_Tables'!$A$2:$A$126,'02_Lookup_Tables'!$B$2:$B$126)</f>
        <v>605.1</v>
      </c>
      <c r="S8078" t="str">
        <f>VLOOKUP(CleanedData[[#This Row],[Product]],'02_Lookup_Tables'!$H$2:$I$126,2,FALSE)</f>
        <v>Apparel</v>
      </c>
      <c r="T8078" t="str">
        <f>VLOOKUP(CleanedData[[#This Row],[Province]],'02_Lookup_Tables'!$D$2:$E$10,2, FALSE)</f>
        <v>Northern Region</v>
      </c>
      <c r="U8078" t="str" cm="1">
        <f t="array" ref="U8078">_xlfn.IFS(CleanedData[[#This Row],[Purchase Amount]]&lt;500,"Low",
CleanedData[[#This Row],[Purchase Amount]]&lt;5000,"Medium",
TRUE,"High")</f>
        <v>Medium</v>
      </c>
      <c r="V8078" t="str">
        <f>TEXT(CleanedData[[#This Row],[Date]],"mmmm")</f>
        <v>July</v>
      </c>
      <c r="W8078" t="str">
        <f>"Q"&amp;ROUNDUP(MONTH(CleanedData[[#This Row],[Date]])/3,0)</f>
        <v>Q3</v>
      </c>
      <c r="X8078" t="str">
        <f>IF(CleanedData[[#This Row],[Purchase Amount]]&gt;=5000,"Yes","No")</f>
        <v>No</v>
      </c>
      <c r="Y8078">
        <f>IF(CleanedData[[#This Row],[Recommend]]="Yes",1,0)</f>
        <v>0</v>
      </c>
      <c r="Z8078" s="6">
        <f>CleanedData[[#This Row],[Purchase Amount]]*0.15</f>
        <v>90.765000000000001</v>
      </c>
      <c r="AA8078" s="6">
        <f>CleanedData[[#This Row],[Purchase Amount]]*1.15</f>
        <v>695.86500000000001</v>
      </c>
    </row>
    <row r="8079" spans="1:27" x14ac:dyDescent="0.3">
      <c r="A8079">
        <v>9746</v>
      </c>
      <c r="B8079" t="s">
        <v>8304</v>
      </c>
      <c r="C8079" s="1">
        <v>45539</v>
      </c>
      <c r="D8079">
        <v>21</v>
      </c>
      <c r="E8079" t="s">
        <v>39</v>
      </c>
      <c r="F8079" t="s">
        <v>61</v>
      </c>
      <c r="G8079" t="s">
        <v>116</v>
      </c>
      <c r="H8079">
        <v>4</v>
      </c>
      <c r="I8079" t="s">
        <v>42</v>
      </c>
      <c r="J8079" t="s">
        <v>63</v>
      </c>
      <c r="K8079" t="s">
        <v>64</v>
      </c>
      <c r="L8079" t="s">
        <v>42</v>
      </c>
      <c r="M8079" t="s">
        <v>196</v>
      </c>
      <c r="N8079" t="s">
        <v>96</v>
      </c>
      <c r="O8079" t="s">
        <v>89</v>
      </c>
      <c r="P8079" t="s">
        <v>70</v>
      </c>
      <c r="Q8079" t="s">
        <v>66</v>
      </c>
      <c r="R8079" s="6">
        <f>_xlfn.XLOOKUP(CleanedData[[#This Row],[Product]],'02_Lookup_Tables'!$A$2:$A$126,'02_Lookup_Tables'!$B$2:$B$126)</f>
        <v>869.65</v>
      </c>
      <c r="S8079" t="str">
        <f>VLOOKUP(CleanedData[[#This Row],[Product]],'02_Lookup_Tables'!$H$2:$I$126,2,FALSE)</f>
        <v>Toys &amp; Games</v>
      </c>
      <c r="T8079" t="str">
        <f>VLOOKUP(CleanedData[[#This Row],[Province]],'02_Lookup_Tables'!$D$2:$E$10,2, FALSE)</f>
        <v>Southern Region</v>
      </c>
      <c r="U8079" t="str" cm="1">
        <f t="array" ref="U8079">_xlfn.IFS(CleanedData[[#This Row],[Purchase Amount]]&lt;500,"Low",
CleanedData[[#This Row],[Purchase Amount]]&lt;5000,"Medium",
TRUE,"High")</f>
        <v>Medium</v>
      </c>
      <c r="V8079" t="str">
        <f>TEXT(CleanedData[[#This Row],[Date]],"mmmm")</f>
        <v>September</v>
      </c>
      <c r="W8079" t="str">
        <f>"Q"&amp;ROUNDUP(MONTH(CleanedData[[#This Row],[Date]])/3,0)</f>
        <v>Q3</v>
      </c>
      <c r="X8079" t="str">
        <f>IF(CleanedData[[#This Row],[Purchase Amount]]&gt;=5000,"Yes","No")</f>
        <v>No</v>
      </c>
      <c r="Y8079">
        <f>IF(CleanedData[[#This Row],[Recommend]]="Yes",1,0)</f>
        <v>0</v>
      </c>
      <c r="Z8079" s="6">
        <f>CleanedData[[#This Row],[Purchase Amount]]*0.15</f>
        <v>130.44749999999999</v>
      </c>
      <c r="AA8079" s="6">
        <f>CleanedData[[#This Row],[Purchase Amount]]*1.15</f>
        <v>1000.0974999999999</v>
      </c>
    </row>
    <row r="8080" spans="1:27" x14ac:dyDescent="0.3">
      <c r="A8080">
        <v>9747</v>
      </c>
      <c r="B8080" t="s">
        <v>8305</v>
      </c>
      <c r="C8080" s="1">
        <v>45473</v>
      </c>
      <c r="D8080">
        <v>34</v>
      </c>
      <c r="E8080" t="s">
        <v>52</v>
      </c>
      <c r="F8080" t="s">
        <v>68</v>
      </c>
      <c r="G8080" t="s">
        <v>303</v>
      </c>
      <c r="H8080">
        <v>2</v>
      </c>
      <c r="I8080" t="s">
        <v>42</v>
      </c>
      <c r="J8080" t="s">
        <v>74</v>
      </c>
      <c r="K8080" t="s">
        <v>44</v>
      </c>
      <c r="L8080" t="s">
        <v>45</v>
      </c>
      <c r="M8080" t="s">
        <v>75</v>
      </c>
      <c r="N8080" t="s">
        <v>47</v>
      </c>
      <c r="O8080" t="s">
        <v>89</v>
      </c>
      <c r="P8080" t="s">
        <v>49</v>
      </c>
      <c r="Q8080" t="s">
        <v>58</v>
      </c>
      <c r="R8080" s="6">
        <f>_xlfn.XLOOKUP(CleanedData[[#This Row],[Product]],'02_Lookup_Tables'!$A$2:$A$126,'02_Lookup_Tables'!$B$2:$B$126)</f>
        <v>4841.7700000000004</v>
      </c>
      <c r="S8080" t="str">
        <f>VLOOKUP(CleanedData[[#This Row],[Product]],'02_Lookup_Tables'!$H$2:$I$126,2,FALSE)</f>
        <v>Home &amp; Living</v>
      </c>
      <c r="T8080" t="str">
        <f>VLOOKUP(CleanedData[[#This Row],[Province]],'02_Lookup_Tables'!$D$2:$E$10,2, FALSE)</f>
        <v>Northern Region</v>
      </c>
      <c r="U8080" t="str" cm="1">
        <f t="array" ref="U8080">_xlfn.IFS(CleanedData[[#This Row],[Purchase Amount]]&lt;500,"Low",
CleanedData[[#This Row],[Purchase Amount]]&lt;5000,"Medium",
TRUE,"High")</f>
        <v>Medium</v>
      </c>
      <c r="V8080" t="str">
        <f>TEXT(CleanedData[[#This Row],[Date]],"mmmm")</f>
        <v>June</v>
      </c>
      <c r="W8080" t="str">
        <f>"Q"&amp;ROUNDUP(MONTH(CleanedData[[#This Row],[Date]])/3,0)</f>
        <v>Q2</v>
      </c>
      <c r="X8080" t="str">
        <f>IF(CleanedData[[#This Row],[Purchase Amount]]&gt;=5000,"Yes","No")</f>
        <v>No</v>
      </c>
      <c r="Y8080">
        <f>IF(CleanedData[[#This Row],[Recommend]]="Yes",1,0)</f>
        <v>0</v>
      </c>
      <c r="Z8080" s="6">
        <f>CleanedData[[#This Row],[Purchase Amount]]*0.15</f>
        <v>726.26550000000009</v>
      </c>
      <c r="AA8080" s="6">
        <f>CleanedData[[#This Row],[Purchase Amount]]*1.15</f>
        <v>5568.0355</v>
      </c>
    </row>
    <row r="8081" spans="1:27" x14ac:dyDescent="0.3">
      <c r="A8081">
        <v>9748</v>
      </c>
      <c r="B8081" t="s">
        <v>8306</v>
      </c>
      <c r="C8081" s="1">
        <v>45687</v>
      </c>
      <c r="D8081">
        <v>25</v>
      </c>
      <c r="E8081" t="s">
        <v>52</v>
      </c>
      <c r="F8081" t="s">
        <v>125</v>
      </c>
      <c r="G8081" t="s">
        <v>372</v>
      </c>
      <c r="H8081">
        <v>3</v>
      </c>
      <c r="I8081" t="s">
        <v>45</v>
      </c>
      <c r="J8081" t="s">
        <v>43</v>
      </c>
      <c r="K8081" t="s">
        <v>44</v>
      </c>
      <c r="L8081" t="s">
        <v>45</v>
      </c>
      <c r="M8081" t="s">
        <v>147</v>
      </c>
      <c r="N8081" t="s">
        <v>48</v>
      </c>
      <c r="O8081" t="s">
        <v>148</v>
      </c>
      <c r="P8081" t="s">
        <v>49</v>
      </c>
      <c r="Q8081" t="s">
        <v>58</v>
      </c>
      <c r="R8081" s="6">
        <f>_xlfn.XLOOKUP(CleanedData[[#This Row],[Product]],'02_Lookup_Tables'!$A$2:$A$126,'02_Lookup_Tables'!$B$2:$B$126)</f>
        <v>944.78</v>
      </c>
      <c r="S8081" t="str">
        <f>VLOOKUP(CleanedData[[#This Row],[Product]],'02_Lookup_Tables'!$H$2:$I$126,2,FALSE)</f>
        <v>Electronics</v>
      </c>
      <c r="T8081" t="str">
        <f>VLOOKUP(CleanedData[[#This Row],[Province]],'02_Lookup_Tables'!$D$2:$E$10,2, FALSE)</f>
        <v>Western Region</v>
      </c>
      <c r="U8081" t="str" cm="1">
        <f t="array" ref="U8081">_xlfn.IFS(CleanedData[[#This Row],[Purchase Amount]]&lt;500,"Low",
CleanedData[[#This Row],[Purchase Amount]]&lt;5000,"Medium",
TRUE,"High")</f>
        <v>Medium</v>
      </c>
      <c r="V8081" t="str">
        <f>TEXT(CleanedData[[#This Row],[Date]],"mmmm")</f>
        <v>January</v>
      </c>
      <c r="W8081" t="str">
        <f>"Q"&amp;ROUNDUP(MONTH(CleanedData[[#This Row],[Date]])/3,0)</f>
        <v>Q1</v>
      </c>
      <c r="X8081" t="str">
        <f>IF(CleanedData[[#This Row],[Purchase Amount]]&gt;=5000,"Yes","No")</f>
        <v>No</v>
      </c>
      <c r="Y8081">
        <f>IF(CleanedData[[#This Row],[Recommend]]="Yes",1,0)</f>
        <v>1</v>
      </c>
      <c r="Z8081" s="6">
        <f>CleanedData[[#This Row],[Purchase Amount]]*0.15</f>
        <v>141.71699999999998</v>
      </c>
      <c r="AA8081" s="6">
        <f>CleanedData[[#This Row],[Purchase Amount]]*1.15</f>
        <v>1086.4969999999998</v>
      </c>
    </row>
    <row r="8082" spans="1:27" x14ac:dyDescent="0.3">
      <c r="A8082">
        <v>9749</v>
      </c>
      <c r="B8082" t="s">
        <v>8307</v>
      </c>
      <c r="C8082" s="1">
        <v>45696</v>
      </c>
      <c r="D8082">
        <v>60</v>
      </c>
      <c r="E8082" t="s">
        <v>39</v>
      </c>
      <c r="F8082" t="s">
        <v>40</v>
      </c>
      <c r="G8082" t="s">
        <v>519</v>
      </c>
      <c r="H8082">
        <v>1</v>
      </c>
      <c r="I8082" t="s">
        <v>42</v>
      </c>
      <c r="J8082" t="s">
        <v>54</v>
      </c>
      <c r="K8082" t="s">
        <v>44</v>
      </c>
      <c r="L8082" t="s">
        <v>45</v>
      </c>
      <c r="M8082" t="s">
        <v>85</v>
      </c>
      <c r="N8082" t="s">
        <v>80</v>
      </c>
      <c r="O8082" t="s">
        <v>48</v>
      </c>
      <c r="P8082" t="s">
        <v>49</v>
      </c>
      <c r="Q8082" t="s">
        <v>50</v>
      </c>
      <c r="R8082" s="6">
        <f>_xlfn.XLOOKUP(CleanedData[[#This Row],[Product]],'02_Lookup_Tables'!$A$2:$A$126,'02_Lookup_Tables'!$B$2:$B$126)</f>
        <v>338.79</v>
      </c>
      <c r="S8082" t="str">
        <f>VLOOKUP(CleanedData[[#This Row],[Product]],'02_Lookup_Tables'!$H$2:$I$126,2,FALSE)</f>
        <v>Accessories</v>
      </c>
      <c r="T8082" t="str">
        <f>VLOOKUP(CleanedData[[#This Row],[Province]],'02_Lookup_Tables'!$D$2:$E$10,2, FALSE)</f>
        <v>Northern Region</v>
      </c>
      <c r="U8082" t="str" cm="1">
        <f t="array" ref="U8082">_xlfn.IFS(CleanedData[[#This Row],[Purchase Amount]]&lt;500,"Low",
CleanedData[[#This Row],[Purchase Amount]]&lt;5000,"Medium",
TRUE,"High")</f>
        <v>Low</v>
      </c>
      <c r="V8082" t="str">
        <f>TEXT(CleanedData[[#This Row],[Date]],"mmmm")</f>
        <v>February</v>
      </c>
      <c r="W8082" t="str">
        <f>"Q"&amp;ROUNDUP(MONTH(CleanedData[[#This Row],[Date]])/3,0)</f>
        <v>Q1</v>
      </c>
      <c r="X8082" t="str">
        <f>IF(CleanedData[[#This Row],[Purchase Amount]]&gt;=5000,"Yes","No")</f>
        <v>No</v>
      </c>
      <c r="Y8082">
        <f>IF(CleanedData[[#This Row],[Recommend]]="Yes",1,0)</f>
        <v>0</v>
      </c>
      <c r="Z8082" s="6">
        <f>CleanedData[[#This Row],[Purchase Amount]]*0.15</f>
        <v>50.8185</v>
      </c>
      <c r="AA8082" s="6">
        <f>CleanedData[[#This Row],[Purchase Amount]]*1.15</f>
        <v>389.60849999999999</v>
      </c>
    </row>
    <row r="8083" spans="1:27" x14ac:dyDescent="0.3">
      <c r="A8083">
        <v>9750</v>
      </c>
      <c r="B8083" t="s">
        <v>8308</v>
      </c>
      <c r="C8083" s="1">
        <v>45601</v>
      </c>
      <c r="D8083">
        <v>35</v>
      </c>
      <c r="E8083" t="s">
        <v>39</v>
      </c>
      <c r="F8083" t="s">
        <v>130</v>
      </c>
      <c r="G8083" t="s">
        <v>317</v>
      </c>
      <c r="H8083">
        <v>4</v>
      </c>
      <c r="I8083" t="s">
        <v>42</v>
      </c>
      <c r="J8083" t="s">
        <v>63</v>
      </c>
      <c r="K8083" t="s">
        <v>44</v>
      </c>
      <c r="L8083" t="s">
        <v>42</v>
      </c>
      <c r="N8083" t="s">
        <v>96</v>
      </c>
      <c r="O8083" t="s">
        <v>134</v>
      </c>
      <c r="P8083" t="s">
        <v>8646</v>
      </c>
      <c r="Q8083" t="s">
        <v>81</v>
      </c>
      <c r="R8083" s="6">
        <f>_xlfn.XLOOKUP(CleanedData[[#This Row],[Product]],'02_Lookup_Tables'!$A$2:$A$126,'02_Lookup_Tables'!$B$2:$B$126)</f>
        <v>10347.709999999999</v>
      </c>
      <c r="S8083" t="str">
        <f>VLOOKUP(CleanedData[[#This Row],[Product]],'02_Lookup_Tables'!$H$2:$I$126,2,FALSE)</f>
        <v>Home Devices</v>
      </c>
      <c r="T8083" t="str">
        <f>VLOOKUP(CleanedData[[#This Row],[Province]],'02_Lookup_Tables'!$D$2:$E$10,2, FALSE)</f>
        <v>Eastern Region</v>
      </c>
      <c r="U8083" t="str" cm="1">
        <f t="array" ref="U8083">_xlfn.IFS(CleanedData[[#This Row],[Purchase Amount]]&lt;500,"Low",
CleanedData[[#This Row],[Purchase Amount]]&lt;5000,"Medium",
TRUE,"High")</f>
        <v>High</v>
      </c>
      <c r="V8083" t="str">
        <f>TEXT(CleanedData[[#This Row],[Date]],"mmmm")</f>
        <v>November</v>
      </c>
      <c r="W8083" t="str">
        <f>"Q"&amp;ROUNDUP(MONTH(CleanedData[[#This Row],[Date]])/3,0)</f>
        <v>Q4</v>
      </c>
      <c r="X8083" t="str">
        <f>IF(CleanedData[[#This Row],[Purchase Amount]]&gt;=5000,"Yes","No")</f>
        <v>Yes</v>
      </c>
      <c r="Y8083">
        <f>IF(CleanedData[[#This Row],[Recommend]]="Yes",1,0)</f>
        <v>0</v>
      </c>
      <c r="Z8083" s="6">
        <f>CleanedData[[#This Row],[Purchase Amount]]*0.15</f>
        <v>1552.1564999999998</v>
      </c>
      <c r="AA8083" s="6">
        <f>CleanedData[[#This Row],[Purchase Amount]]*1.15</f>
        <v>11899.866499999998</v>
      </c>
    </row>
    <row r="8084" spans="1:27" x14ac:dyDescent="0.3">
      <c r="A8084">
        <v>9751</v>
      </c>
      <c r="B8084" t="s">
        <v>8309</v>
      </c>
      <c r="C8084" s="1">
        <v>45990</v>
      </c>
      <c r="D8084">
        <v>46</v>
      </c>
      <c r="E8084" t="s">
        <v>39</v>
      </c>
      <c r="F8084" t="s">
        <v>108</v>
      </c>
      <c r="G8084" t="s">
        <v>668</v>
      </c>
      <c r="H8084">
        <v>4</v>
      </c>
      <c r="I8084" t="s">
        <v>42</v>
      </c>
      <c r="J8084" t="s">
        <v>43</v>
      </c>
      <c r="K8084" t="s">
        <v>64</v>
      </c>
      <c r="L8084" t="s">
        <v>42</v>
      </c>
      <c r="M8084" t="s">
        <v>165</v>
      </c>
      <c r="N8084" t="s">
        <v>96</v>
      </c>
      <c r="O8084" t="s">
        <v>89</v>
      </c>
      <c r="P8084" t="s">
        <v>70</v>
      </c>
      <c r="Q8084" t="s">
        <v>93</v>
      </c>
      <c r="R8084" s="6">
        <f>_xlfn.XLOOKUP(CleanedData[[#This Row],[Product]],'02_Lookup_Tables'!$A$2:$A$126,'02_Lookup_Tables'!$B$2:$B$126)</f>
        <v>301.58</v>
      </c>
      <c r="S8084" t="str">
        <f>VLOOKUP(CleanedData[[#This Row],[Product]],'02_Lookup_Tables'!$H$2:$I$126,2,FALSE)</f>
        <v>Food</v>
      </c>
      <c r="T8084" t="str">
        <f>VLOOKUP(CleanedData[[#This Row],[Province]],'02_Lookup_Tables'!$D$2:$E$10,2, FALSE)</f>
        <v>Gauteng Region</v>
      </c>
      <c r="U8084" t="str" cm="1">
        <f t="array" ref="U8084">_xlfn.IFS(CleanedData[[#This Row],[Purchase Amount]]&lt;500,"Low",
CleanedData[[#This Row],[Purchase Amount]]&lt;5000,"Medium",
TRUE,"High")</f>
        <v>Low</v>
      </c>
      <c r="V8084" t="str">
        <f>TEXT(CleanedData[[#This Row],[Date]],"mmmm")</f>
        <v>November</v>
      </c>
      <c r="W8084" t="str">
        <f>"Q"&amp;ROUNDUP(MONTH(CleanedData[[#This Row],[Date]])/3,0)</f>
        <v>Q4</v>
      </c>
      <c r="X8084" t="str">
        <f>IF(CleanedData[[#This Row],[Purchase Amount]]&gt;=5000,"Yes","No")</f>
        <v>No</v>
      </c>
      <c r="Y8084">
        <f>IF(CleanedData[[#This Row],[Recommend]]="Yes",1,0)</f>
        <v>0</v>
      </c>
      <c r="Z8084" s="6">
        <f>CleanedData[[#This Row],[Purchase Amount]]*0.15</f>
        <v>45.236999999999995</v>
      </c>
      <c r="AA8084" s="6">
        <f>CleanedData[[#This Row],[Purchase Amount]]*1.15</f>
        <v>346.81699999999995</v>
      </c>
    </row>
    <row r="8085" spans="1:27" x14ac:dyDescent="0.3">
      <c r="A8085">
        <v>9753</v>
      </c>
      <c r="B8085" t="s">
        <v>8310</v>
      </c>
      <c r="C8085" s="1">
        <v>45464</v>
      </c>
      <c r="D8085">
        <v>48</v>
      </c>
      <c r="E8085" t="s">
        <v>39</v>
      </c>
      <c r="F8085" t="s">
        <v>68</v>
      </c>
      <c r="G8085" t="s">
        <v>406</v>
      </c>
      <c r="H8085">
        <v>1</v>
      </c>
      <c r="I8085" t="s">
        <v>45</v>
      </c>
      <c r="J8085" t="s">
        <v>69</v>
      </c>
      <c r="K8085" t="s">
        <v>64</v>
      </c>
      <c r="L8085" t="s">
        <v>42</v>
      </c>
      <c r="M8085" t="s">
        <v>75</v>
      </c>
      <c r="N8085" t="s">
        <v>80</v>
      </c>
      <c r="O8085" t="s">
        <v>89</v>
      </c>
      <c r="P8085" t="s">
        <v>49</v>
      </c>
      <c r="Q8085" t="s">
        <v>93</v>
      </c>
      <c r="R8085" s="6">
        <f>_xlfn.XLOOKUP(CleanedData[[#This Row],[Product]],'02_Lookup_Tables'!$A$2:$A$126,'02_Lookup_Tables'!$B$2:$B$126)</f>
        <v>996.44</v>
      </c>
      <c r="S8085" t="str">
        <f>VLOOKUP(CleanedData[[#This Row],[Product]],'02_Lookup_Tables'!$H$2:$I$126,2,FALSE)</f>
        <v>Sports &amp; Outdoors</v>
      </c>
      <c r="T8085" t="str">
        <f>VLOOKUP(CleanedData[[#This Row],[Province]],'02_Lookup_Tables'!$D$2:$E$10,2, FALSE)</f>
        <v>Northern Region</v>
      </c>
      <c r="U8085" t="str" cm="1">
        <f t="array" ref="U8085">_xlfn.IFS(CleanedData[[#This Row],[Purchase Amount]]&lt;500,"Low",
CleanedData[[#This Row],[Purchase Amount]]&lt;5000,"Medium",
TRUE,"High")</f>
        <v>Medium</v>
      </c>
      <c r="V8085" t="str">
        <f>TEXT(CleanedData[[#This Row],[Date]],"mmmm")</f>
        <v>June</v>
      </c>
      <c r="W8085" t="str">
        <f>"Q"&amp;ROUNDUP(MONTH(CleanedData[[#This Row],[Date]])/3,0)</f>
        <v>Q2</v>
      </c>
      <c r="X8085" t="str">
        <f>IF(CleanedData[[#This Row],[Purchase Amount]]&gt;=5000,"Yes","No")</f>
        <v>No</v>
      </c>
      <c r="Y8085">
        <f>IF(CleanedData[[#This Row],[Recommend]]="Yes",1,0)</f>
        <v>1</v>
      </c>
      <c r="Z8085" s="6">
        <f>CleanedData[[#This Row],[Purchase Amount]]*0.15</f>
        <v>149.46600000000001</v>
      </c>
      <c r="AA8085" s="6">
        <f>CleanedData[[#This Row],[Purchase Amount]]*1.15</f>
        <v>1145.9059999999999</v>
      </c>
    </row>
    <row r="8086" spans="1:27" x14ac:dyDescent="0.3">
      <c r="A8086">
        <v>9754</v>
      </c>
      <c r="B8086" t="s">
        <v>8311</v>
      </c>
      <c r="C8086" s="1">
        <v>45585</v>
      </c>
      <c r="D8086">
        <v>36</v>
      </c>
      <c r="E8086" t="s">
        <v>52</v>
      </c>
      <c r="F8086" t="s">
        <v>40</v>
      </c>
      <c r="G8086" t="s">
        <v>87</v>
      </c>
      <c r="H8086">
        <v>5</v>
      </c>
      <c r="I8086" t="s">
        <v>42</v>
      </c>
      <c r="J8086" t="s">
        <v>74</v>
      </c>
      <c r="K8086" t="s">
        <v>55</v>
      </c>
      <c r="L8086" t="s">
        <v>45</v>
      </c>
      <c r="M8086" t="s">
        <v>65</v>
      </c>
      <c r="N8086" t="s">
        <v>57</v>
      </c>
      <c r="O8086" t="s">
        <v>89</v>
      </c>
      <c r="P8086" t="s">
        <v>70</v>
      </c>
      <c r="Q8086" t="s">
        <v>81</v>
      </c>
      <c r="R8086" s="6">
        <f>_xlfn.XLOOKUP(CleanedData[[#This Row],[Product]],'02_Lookup_Tables'!$A$2:$A$126,'02_Lookup_Tables'!$B$2:$B$126)</f>
        <v>409.06</v>
      </c>
      <c r="S8086" t="str">
        <f>VLOOKUP(CleanedData[[#This Row],[Product]],'02_Lookup_Tables'!$H$2:$I$126,2,FALSE)</f>
        <v>Home Devices</v>
      </c>
      <c r="T8086" t="str">
        <f>VLOOKUP(CleanedData[[#This Row],[Province]],'02_Lookup_Tables'!$D$2:$E$10,2, FALSE)</f>
        <v>Northern Region</v>
      </c>
      <c r="U8086" t="str" cm="1">
        <f t="array" ref="U8086">_xlfn.IFS(CleanedData[[#This Row],[Purchase Amount]]&lt;500,"Low",
CleanedData[[#This Row],[Purchase Amount]]&lt;5000,"Medium",
TRUE,"High")</f>
        <v>Low</v>
      </c>
      <c r="V8086" t="str">
        <f>TEXT(CleanedData[[#This Row],[Date]],"mmmm")</f>
        <v>October</v>
      </c>
      <c r="W8086" t="str">
        <f>"Q"&amp;ROUNDUP(MONTH(CleanedData[[#This Row],[Date]])/3,0)</f>
        <v>Q4</v>
      </c>
      <c r="X8086" t="str">
        <f>IF(CleanedData[[#This Row],[Purchase Amount]]&gt;=5000,"Yes","No")</f>
        <v>No</v>
      </c>
      <c r="Y8086">
        <f>IF(CleanedData[[#This Row],[Recommend]]="Yes",1,0)</f>
        <v>0</v>
      </c>
      <c r="Z8086" s="6">
        <f>CleanedData[[#This Row],[Purchase Amount]]*0.15</f>
        <v>61.358999999999995</v>
      </c>
      <c r="AA8086" s="6">
        <f>CleanedData[[#This Row],[Purchase Amount]]*1.15</f>
        <v>470.41899999999998</v>
      </c>
    </row>
    <row r="8087" spans="1:27" x14ac:dyDescent="0.3">
      <c r="A8087">
        <v>9756</v>
      </c>
      <c r="B8087" t="s">
        <v>8312</v>
      </c>
      <c r="C8087" s="1">
        <v>45344</v>
      </c>
      <c r="D8087">
        <v>55</v>
      </c>
      <c r="E8087" t="s">
        <v>60</v>
      </c>
      <c r="F8087" t="s">
        <v>130</v>
      </c>
      <c r="G8087" t="s">
        <v>352</v>
      </c>
      <c r="H8087">
        <v>5</v>
      </c>
      <c r="I8087" t="s">
        <v>42</v>
      </c>
      <c r="J8087" t="s">
        <v>74</v>
      </c>
      <c r="K8087" t="s">
        <v>55</v>
      </c>
      <c r="L8087" t="s">
        <v>45</v>
      </c>
      <c r="M8087" t="s">
        <v>123</v>
      </c>
      <c r="N8087" t="s">
        <v>57</v>
      </c>
      <c r="O8087" t="s">
        <v>89</v>
      </c>
      <c r="P8087" t="s">
        <v>70</v>
      </c>
      <c r="Q8087" t="s">
        <v>50</v>
      </c>
      <c r="R8087" s="6">
        <f>_xlfn.XLOOKUP(CleanedData[[#This Row],[Product]],'02_Lookup_Tables'!$A$2:$A$126,'02_Lookup_Tables'!$B$2:$B$126)</f>
        <v>2217.0300000000002</v>
      </c>
      <c r="S8087" t="str">
        <f>VLOOKUP(CleanedData[[#This Row],[Product]],'02_Lookup_Tables'!$H$2:$I$126,2,FALSE)</f>
        <v>Apparel</v>
      </c>
      <c r="T8087" t="str">
        <f>VLOOKUP(CleanedData[[#This Row],[Province]],'02_Lookup_Tables'!$D$2:$E$10,2, FALSE)</f>
        <v>Eastern Region</v>
      </c>
      <c r="U8087" t="str" cm="1">
        <f t="array" ref="U8087">_xlfn.IFS(CleanedData[[#This Row],[Purchase Amount]]&lt;500,"Low",
CleanedData[[#This Row],[Purchase Amount]]&lt;5000,"Medium",
TRUE,"High")</f>
        <v>Medium</v>
      </c>
      <c r="V8087" t="str">
        <f>TEXT(CleanedData[[#This Row],[Date]],"mmmm")</f>
        <v>February</v>
      </c>
      <c r="W8087" t="str">
        <f>"Q"&amp;ROUNDUP(MONTH(CleanedData[[#This Row],[Date]])/3,0)</f>
        <v>Q1</v>
      </c>
      <c r="X8087" t="str">
        <f>IF(CleanedData[[#This Row],[Purchase Amount]]&gt;=5000,"Yes","No")</f>
        <v>No</v>
      </c>
      <c r="Y8087">
        <f>IF(CleanedData[[#This Row],[Recommend]]="Yes",1,0)</f>
        <v>0</v>
      </c>
      <c r="Z8087" s="6">
        <f>CleanedData[[#This Row],[Purchase Amount]]*0.15</f>
        <v>332.55450000000002</v>
      </c>
      <c r="AA8087" s="6">
        <f>CleanedData[[#This Row],[Purchase Amount]]*1.15</f>
        <v>2549.5844999999999</v>
      </c>
    </row>
    <row r="8088" spans="1:27" x14ac:dyDescent="0.3">
      <c r="A8088">
        <v>9757</v>
      </c>
      <c r="B8088" t="s">
        <v>8313</v>
      </c>
      <c r="C8088" s="1">
        <v>45556</v>
      </c>
      <c r="D8088">
        <v>53</v>
      </c>
      <c r="E8088" t="s">
        <v>39</v>
      </c>
      <c r="F8088" t="s">
        <v>77</v>
      </c>
      <c r="G8088" t="s">
        <v>133</v>
      </c>
      <c r="H8088">
        <v>3</v>
      </c>
      <c r="I8088" t="s">
        <v>42</v>
      </c>
      <c r="J8088" t="s">
        <v>63</v>
      </c>
      <c r="K8088" t="s">
        <v>64</v>
      </c>
      <c r="L8088" t="s">
        <v>42</v>
      </c>
      <c r="M8088" t="s">
        <v>140</v>
      </c>
      <c r="N8088" t="s">
        <v>48</v>
      </c>
      <c r="O8088" t="s">
        <v>148</v>
      </c>
      <c r="P8088" t="s">
        <v>49</v>
      </c>
      <c r="Q8088" t="s">
        <v>93</v>
      </c>
      <c r="R8088" s="6">
        <f>_xlfn.XLOOKUP(CleanedData[[#This Row],[Product]],'02_Lookup_Tables'!$A$2:$A$126,'02_Lookup_Tables'!$B$2:$B$126)</f>
        <v>1734</v>
      </c>
      <c r="S8088" t="str">
        <f>VLOOKUP(CleanedData[[#This Row],[Product]],'02_Lookup_Tables'!$H$2:$I$126,2,FALSE)</f>
        <v>Home &amp; Living</v>
      </c>
      <c r="T8088" t="str">
        <f>VLOOKUP(CleanedData[[#This Row],[Province]],'02_Lookup_Tables'!$D$2:$E$10,2, FALSE)</f>
        <v>Central Region</v>
      </c>
      <c r="U8088" t="str" cm="1">
        <f t="array" ref="U8088">_xlfn.IFS(CleanedData[[#This Row],[Purchase Amount]]&lt;500,"Low",
CleanedData[[#This Row],[Purchase Amount]]&lt;5000,"Medium",
TRUE,"High")</f>
        <v>Medium</v>
      </c>
      <c r="V8088" t="str">
        <f>TEXT(CleanedData[[#This Row],[Date]],"mmmm")</f>
        <v>September</v>
      </c>
      <c r="W8088" t="str">
        <f>"Q"&amp;ROUNDUP(MONTH(CleanedData[[#This Row],[Date]])/3,0)</f>
        <v>Q3</v>
      </c>
      <c r="X8088" t="str">
        <f>IF(CleanedData[[#This Row],[Purchase Amount]]&gt;=5000,"Yes","No")</f>
        <v>No</v>
      </c>
      <c r="Y8088">
        <f>IF(CleanedData[[#This Row],[Recommend]]="Yes",1,0)</f>
        <v>0</v>
      </c>
      <c r="Z8088" s="6">
        <f>CleanedData[[#This Row],[Purchase Amount]]*0.15</f>
        <v>260.09999999999997</v>
      </c>
      <c r="AA8088" s="6">
        <f>CleanedData[[#This Row],[Purchase Amount]]*1.15</f>
        <v>1994.1</v>
      </c>
    </row>
    <row r="8089" spans="1:27" x14ac:dyDescent="0.3">
      <c r="A8089">
        <v>9759</v>
      </c>
      <c r="B8089" t="s">
        <v>8314</v>
      </c>
      <c r="C8089" s="1">
        <v>45435</v>
      </c>
      <c r="D8089">
        <v>33</v>
      </c>
      <c r="E8089" t="s">
        <v>52</v>
      </c>
      <c r="F8089" t="s">
        <v>125</v>
      </c>
      <c r="G8089" t="s">
        <v>230</v>
      </c>
      <c r="H8089">
        <v>1</v>
      </c>
      <c r="I8089" t="s">
        <v>42</v>
      </c>
      <c r="J8089" t="s">
        <v>43</v>
      </c>
      <c r="K8089" t="s">
        <v>55</v>
      </c>
      <c r="L8089" t="s">
        <v>45</v>
      </c>
      <c r="M8089" t="s">
        <v>75</v>
      </c>
      <c r="N8089" t="s">
        <v>80</v>
      </c>
      <c r="O8089" t="s">
        <v>89</v>
      </c>
      <c r="P8089" t="s">
        <v>49</v>
      </c>
      <c r="Q8089" t="s">
        <v>58</v>
      </c>
      <c r="R8089" s="6">
        <f>_xlfn.XLOOKUP(CleanedData[[#This Row],[Product]],'02_Lookup_Tables'!$A$2:$A$126,'02_Lookup_Tables'!$B$2:$B$126)</f>
        <v>1940.64</v>
      </c>
      <c r="S8089" t="str">
        <f>VLOOKUP(CleanedData[[#This Row],[Product]],'02_Lookup_Tables'!$H$2:$I$126,2,FALSE)</f>
        <v>Toys &amp; Games</v>
      </c>
      <c r="T8089" t="str">
        <f>VLOOKUP(CleanedData[[#This Row],[Province]],'02_Lookup_Tables'!$D$2:$E$10,2, FALSE)</f>
        <v>Western Region</v>
      </c>
      <c r="U8089" t="str" cm="1">
        <f t="array" ref="U8089">_xlfn.IFS(CleanedData[[#This Row],[Purchase Amount]]&lt;500,"Low",
CleanedData[[#This Row],[Purchase Amount]]&lt;5000,"Medium",
TRUE,"High")</f>
        <v>Medium</v>
      </c>
      <c r="V8089" t="str">
        <f>TEXT(CleanedData[[#This Row],[Date]],"mmmm")</f>
        <v>May</v>
      </c>
      <c r="W8089" t="str">
        <f>"Q"&amp;ROUNDUP(MONTH(CleanedData[[#This Row],[Date]])/3,0)</f>
        <v>Q2</v>
      </c>
      <c r="X8089" t="str">
        <f>IF(CleanedData[[#This Row],[Purchase Amount]]&gt;=5000,"Yes","No")</f>
        <v>No</v>
      </c>
      <c r="Y8089">
        <f>IF(CleanedData[[#This Row],[Recommend]]="Yes",1,0)</f>
        <v>0</v>
      </c>
      <c r="Z8089" s="6">
        <f>CleanedData[[#This Row],[Purchase Amount]]*0.15</f>
        <v>291.096</v>
      </c>
      <c r="AA8089" s="6">
        <f>CleanedData[[#This Row],[Purchase Amount]]*1.15</f>
        <v>2231.7359999999999</v>
      </c>
    </row>
    <row r="8090" spans="1:27" x14ac:dyDescent="0.3">
      <c r="A8090">
        <v>9760</v>
      </c>
      <c r="B8090" t="s">
        <v>8315</v>
      </c>
      <c r="C8090" s="1">
        <v>45782</v>
      </c>
      <c r="D8090">
        <v>59</v>
      </c>
      <c r="E8090" t="s">
        <v>39</v>
      </c>
      <c r="F8090" t="s">
        <v>108</v>
      </c>
      <c r="G8090" t="s">
        <v>950</v>
      </c>
      <c r="H8090">
        <v>2</v>
      </c>
      <c r="I8090" t="s">
        <v>42</v>
      </c>
      <c r="J8090" t="s">
        <v>54</v>
      </c>
      <c r="K8090" t="s">
        <v>55</v>
      </c>
      <c r="L8090" t="s">
        <v>42</v>
      </c>
      <c r="M8090" t="s">
        <v>46</v>
      </c>
      <c r="N8090" t="s">
        <v>47</v>
      </c>
      <c r="O8090" t="s">
        <v>89</v>
      </c>
      <c r="P8090" t="s">
        <v>49</v>
      </c>
      <c r="Q8090" t="s">
        <v>50</v>
      </c>
      <c r="R8090" s="6">
        <f>_xlfn.XLOOKUP(CleanedData[[#This Row],[Product]],'02_Lookup_Tables'!$A$2:$A$126,'02_Lookup_Tables'!$B$2:$B$126)</f>
        <v>85.25</v>
      </c>
      <c r="S8090" t="str">
        <f>VLOOKUP(CleanedData[[#This Row],[Product]],'02_Lookup_Tables'!$H$2:$I$126,2,FALSE)</f>
        <v>Beauty &amp; Personal Care</v>
      </c>
      <c r="T8090" t="str">
        <f>VLOOKUP(CleanedData[[#This Row],[Province]],'02_Lookup_Tables'!$D$2:$E$10,2, FALSE)</f>
        <v>Gauteng Region</v>
      </c>
      <c r="U8090" t="str" cm="1">
        <f t="array" ref="U8090">_xlfn.IFS(CleanedData[[#This Row],[Purchase Amount]]&lt;500,"Low",
CleanedData[[#This Row],[Purchase Amount]]&lt;5000,"Medium",
TRUE,"High")</f>
        <v>Low</v>
      </c>
      <c r="V8090" t="str">
        <f>TEXT(CleanedData[[#This Row],[Date]],"mmmm")</f>
        <v>May</v>
      </c>
      <c r="W8090" t="str">
        <f>"Q"&amp;ROUNDUP(MONTH(CleanedData[[#This Row],[Date]])/3,0)</f>
        <v>Q2</v>
      </c>
      <c r="X8090" t="str">
        <f>IF(CleanedData[[#This Row],[Purchase Amount]]&gt;=5000,"Yes","No")</f>
        <v>No</v>
      </c>
      <c r="Y8090">
        <f>IF(CleanedData[[#This Row],[Recommend]]="Yes",1,0)</f>
        <v>0</v>
      </c>
      <c r="Z8090" s="6">
        <f>CleanedData[[#This Row],[Purchase Amount]]*0.15</f>
        <v>12.7875</v>
      </c>
      <c r="AA8090" s="6">
        <f>CleanedData[[#This Row],[Purchase Amount]]*1.15</f>
        <v>98.037499999999994</v>
      </c>
    </row>
    <row r="8091" spans="1:27" x14ac:dyDescent="0.3">
      <c r="A8091">
        <v>9761</v>
      </c>
      <c r="B8091" t="s">
        <v>8316</v>
      </c>
      <c r="C8091" s="1">
        <v>45937</v>
      </c>
      <c r="D8091">
        <v>62</v>
      </c>
      <c r="E8091" t="s">
        <v>60</v>
      </c>
      <c r="F8091" t="s">
        <v>77</v>
      </c>
      <c r="G8091" t="s">
        <v>372</v>
      </c>
      <c r="H8091">
        <v>4</v>
      </c>
      <c r="I8091" t="s">
        <v>45</v>
      </c>
      <c r="J8091" t="s">
        <v>74</v>
      </c>
      <c r="K8091" t="s">
        <v>55</v>
      </c>
      <c r="L8091" t="s">
        <v>45</v>
      </c>
      <c r="M8091" t="s">
        <v>208</v>
      </c>
      <c r="N8091" t="s">
        <v>96</v>
      </c>
      <c r="O8091" t="s">
        <v>89</v>
      </c>
      <c r="P8091" t="s">
        <v>70</v>
      </c>
      <c r="Q8091" t="s">
        <v>50</v>
      </c>
      <c r="R8091" s="6">
        <f>_xlfn.XLOOKUP(CleanedData[[#This Row],[Product]],'02_Lookup_Tables'!$A$2:$A$126,'02_Lookup_Tables'!$B$2:$B$126)</f>
        <v>944.78</v>
      </c>
      <c r="S8091" t="str">
        <f>VLOOKUP(CleanedData[[#This Row],[Product]],'02_Lookup_Tables'!$H$2:$I$126,2,FALSE)</f>
        <v>Electronics</v>
      </c>
      <c r="T8091" t="str">
        <f>VLOOKUP(CleanedData[[#This Row],[Province]],'02_Lookup_Tables'!$D$2:$E$10,2, FALSE)</f>
        <v>Central Region</v>
      </c>
      <c r="U8091" t="str" cm="1">
        <f t="array" ref="U8091">_xlfn.IFS(CleanedData[[#This Row],[Purchase Amount]]&lt;500,"Low",
CleanedData[[#This Row],[Purchase Amount]]&lt;5000,"Medium",
TRUE,"High")</f>
        <v>Medium</v>
      </c>
      <c r="V8091" t="str">
        <f>TEXT(CleanedData[[#This Row],[Date]],"mmmm")</f>
        <v>October</v>
      </c>
      <c r="W8091" t="str">
        <f>"Q"&amp;ROUNDUP(MONTH(CleanedData[[#This Row],[Date]])/3,0)</f>
        <v>Q4</v>
      </c>
      <c r="X8091" t="str">
        <f>IF(CleanedData[[#This Row],[Purchase Amount]]&gt;=5000,"Yes","No")</f>
        <v>No</v>
      </c>
      <c r="Y8091">
        <f>IF(CleanedData[[#This Row],[Recommend]]="Yes",1,0)</f>
        <v>1</v>
      </c>
      <c r="Z8091" s="6">
        <f>CleanedData[[#This Row],[Purchase Amount]]*0.15</f>
        <v>141.71699999999998</v>
      </c>
      <c r="AA8091" s="6">
        <f>CleanedData[[#This Row],[Purchase Amount]]*1.15</f>
        <v>1086.4969999999998</v>
      </c>
    </row>
    <row r="8092" spans="1:27" x14ac:dyDescent="0.3">
      <c r="A8092">
        <v>9762</v>
      </c>
      <c r="B8092" t="s">
        <v>8317</v>
      </c>
      <c r="C8092" s="1">
        <v>45669</v>
      </c>
      <c r="D8092">
        <v>55</v>
      </c>
      <c r="E8092" t="s">
        <v>60</v>
      </c>
      <c r="F8092" t="s">
        <v>108</v>
      </c>
      <c r="G8092" t="s">
        <v>417</v>
      </c>
      <c r="H8092">
        <v>5</v>
      </c>
      <c r="I8092" t="s">
        <v>45</v>
      </c>
      <c r="J8092" t="s">
        <v>69</v>
      </c>
      <c r="K8092" t="s">
        <v>55</v>
      </c>
      <c r="L8092" t="s">
        <v>45</v>
      </c>
      <c r="M8092" t="s">
        <v>190</v>
      </c>
      <c r="N8092" t="s">
        <v>57</v>
      </c>
      <c r="O8092" t="s">
        <v>89</v>
      </c>
      <c r="P8092" t="s">
        <v>70</v>
      </c>
      <c r="Q8092" t="s">
        <v>50</v>
      </c>
      <c r="R8092" s="6">
        <f>_xlfn.XLOOKUP(CleanedData[[#This Row],[Product]],'02_Lookup_Tables'!$A$2:$A$126,'02_Lookup_Tables'!$B$2:$B$126)</f>
        <v>274.49</v>
      </c>
      <c r="S8092" t="str">
        <f>VLOOKUP(CleanedData[[#This Row],[Product]],'02_Lookup_Tables'!$H$2:$I$126,2,FALSE)</f>
        <v>Beauty &amp; Personal Care</v>
      </c>
      <c r="T8092" t="str">
        <f>VLOOKUP(CleanedData[[#This Row],[Province]],'02_Lookup_Tables'!$D$2:$E$10,2, FALSE)</f>
        <v>Gauteng Region</v>
      </c>
      <c r="U8092" t="str" cm="1">
        <f t="array" ref="U8092">_xlfn.IFS(CleanedData[[#This Row],[Purchase Amount]]&lt;500,"Low",
CleanedData[[#This Row],[Purchase Amount]]&lt;5000,"Medium",
TRUE,"High")</f>
        <v>Low</v>
      </c>
      <c r="V8092" t="str">
        <f>TEXT(CleanedData[[#This Row],[Date]],"mmmm")</f>
        <v>January</v>
      </c>
      <c r="W8092" t="str">
        <f>"Q"&amp;ROUNDUP(MONTH(CleanedData[[#This Row],[Date]])/3,0)</f>
        <v>Q1</v>
      </c>
      <c r="X8092" t="str">
        <f>IF(CleanedData[[#This Row],[Purchase Amount]]&gt;=5000,"Yes","No")</f>
        <v>No</v>
      </c>
      <c r="Y8092">
        <f>IF(CleanedData[[#This Row],[Recommend]]="Yes",1,0)</f>
        <v>1</v>
      </c>
      <c r="Z8092" s="6">
        <f>CleanedData[[#This Row],[Purchase Amount]]*0.15</f>
        <v>41.173499999999997</v>
      </c>
      <c r="AA8092" s="6">
        <f>CleanedData[[#This Row],[Purchase Amount]]*1.15</f>
        <v>315.6635</v>
      </c>
    </row>
    <row r="8093" spans="1:27" x14ac:dyDescent="0.3">
      <c r="A8093">
        <v>9763</v>
      </c>
      <c r="B8093" t="s">
        <v>8318</v>
      </c>
      <c r="C8093" s="1">
        <v>45791</v>
      </c>
      <c r="D8093">
        <v>20</v>
      </c>
      <c r="E8093" t="s">
        <v>60</v>
      </c>
      <c r="F8093" t="s">
        <v>61</v>
      </c>
      <c r="G8093" t="s">
        <v>362</v>
      </c>
      <c r="H8093">
        <v>4</v>
      </c>
      <c r="I8093" t="s">
        <v>45</v>
      </c>
      <c r="J8093" t="s">
        <v>74</v>
      </c>
      <c r="K8093" t="s">
        <v>55</v>
      </c>
      <c r="L8093" t="s">
        <v>45</v>
      </c>
      <c r="M8093" t="s">
        <v>175</v>
      </c>
      <c r="N8093" t="s">
        <v>96</v>
      </c>
      <c r="O8093" t="s">
        <v>89</v>
      </c>
      <c r="P8093" t="s">
        <v>70</v>
      </c>
      <c r="Q8093" t="s">
        <v>66</v>
      </c>
      <c r="R8093" s="6">
        <f>_xlfn.XLOOKUP(CleanedData[[#This Row],[Product]],'02_Lookup_Tables'!$A$2:$A$126,'02_Lookup_Tables'!$B$2:$B$126)</f>
        <v>1746.77</v>
      </c>
      <c r="S8093" t="str">
        <f>VLOOKUP(CleanedData[[#This Row],[Product]],'02_Lookup_Tables'!$H$2:$I$126,2,FALSE)</f>
        <v>Home Devices</v>
      </c>
      <c r="T8093" t="str">
        <f>VLOOKUP(CleanedData[[#This Row],[Province]],'02_Lookup_Tables'!$D$2:$E$10,2, FALSE)</f>
        <v>Southern Region</v>
      </c>
      <c r="U8093" t="str" cm="1">
        <f t="array" ref="U8093">_xlfn.IFS(CleanedData[[#This Row],[Purchase Amount]]&lt;500,"Low",
CleanedData[[#This Row],[Purchase Amount]]&lt;5000,"Medium",
TRUE,"High")</f>
        <v>Medium</v>
      </c>
      <c r="V8093" t="str">
        <f>TEXT(CleanedData[[#This Row],[Date]],"mmmm")</f>
        <v>May</v>
      </c>
      <c r="W8093" t="str">
        <f>"Q"&amp;ROUNDUP(MONTH(CleanedData[[#This Row],[Date]])/3,0)</f>
        <v>Q2</v>
      </c>
      <c r="X8093" t="str">
        <f>IF(CleanedData[[#This Row],[Purchase Amount]]&gt;=5000,"Yes","No")</f>
        <v>No</v>
      </c>
      <c r="Y8093">
        <f>IF(CleanedData[[#This Row],[Recommend]]="Yes",1,0)</f>
        <v>1</v>
      </c>
      <c r="Z8093" s="6">
        <f>CleanedData[[#This Row],[Purchase Amount]]*0.15</f>
        <v>262.01549999999997</v>
      </c>
      <c r="AA8093" s="6">
        <f>CleanedData[[#This Row],[Purchase Amount]]*1.15</f>
        <v>2008.7854999999997</v>
      </c>
    </row>
    <row r="8094" spans="1:27" x14ac:dyDescent="0.3">
      <c r="A8094">
        <v>9764</v>
      </c>
      <c r="B8094" t="s">
        <v>8319</v>
      </c>
      <c r="C8094" s="1">
        <v>45631</v>
      </c>
      <c r="D8094">
        <v>34</v>
      </c>
      <c r="E8094" t="s">
        <v>52</v>
      </c>
      <c r="F8094" t="s">
        <v>77</v>
      </c>
      <c r="G8094" t="s">
        <v>411</v>
      </c>
      <c r="H8094">
        <v>1</v>
      </c>
      <c r="I8094" t="s">
        <v>42</v>
      </c>
      <c r="J8094" t="s">
        <v>54</v>
      </c>
      <c r="K8094" t="s">
        <v>64</v>
      </c>
      <c r="L8094" t="s">
        <v>42</v>
      </c>
      <c r="M8094" t="s">
        <v>151</v>
      </c>
      <c r="N8094" t="s">
        <v>80</v>
      </c>
      <c r="O8094" t="s">
        <v>89</v>
      </c>
      <c r="P8094" t="s">
        <v>49</v>
      </c>
      <c r="Q8094" t="s">
        <v>58</v>
      </c>
      <c r="R8094" s="6">
        <f>_xlfn.XLOOKUP(CleanedData[[#This Row],[Product]],'02_Lookup_Tables'!$A$2:$A$126,'02_Lookup_Tables'!$B$2:$B$126)</f>
        <v>103.4</v>
      </c>
      <c r="S8094" t="str">
        <f>VLOOKUP(CleanedData[[#This Row],[Product]],'02_Lookup_Tables'!$H$2:$I$126,2,FALSE)</f>
        <v>Food</v>
      </c>
      <c r="T8094" t="str">
        <f>VLOOKUP(CleanedData[[#This Row],[Province]],'02_Lookup_Tables'!$D$2:$E$10,2, FALSE)</f>
        <v>Central Region</v>
      </c>
      <c r="U8094" t="str" cm="1">
        <f t="array" ref="U8094">_xlfn.IFS(CleanedData[[#This Row],[Purchase Amount]]&lt;500,"Low",
CleanedData[[#This Row],[Purchase Amount]]&lt;5000,"Medium",
TRUE,"High")</f>
        <v>Low</v>
      </c>
      <c r="V8094" t="str">
        <f>TEXT(CleanedData[[#This Row],[Date]],"mmmm")</f>
        <v>December</v>
      </c>
      <c r="W8094" t="str">
        <f>"Q"&amp;ROUNDUP(MONTH(CleanedData[[#This Row],[Date]])/3,0)</f>
        <v>Q4</v>
      </c>
      <c r="X8094" t="str">
        <f>IF(CleanedData[[#This Row],[Purchase Amount]]&gt;=5000,"Yes","No")</f>
        <v>No</v>
      </c>
      <c r="Y8094">
        <f>IF(CleanedData[[#This Row],[Recommend]]="Yes",1,0)</f>
        <v>0</v>
      </c>
      <c r="Z8094" s="6">
        <f>CleanedData[[#This Row],[Purchase Amount]]*0.15</f>
        <v>15.51</v>
      </c>
      <c r="AA8094" s="6">
        <f>CleanedData[[#This Row],[Purchase Amount]]*1.15</f>
        <v>118.91</v>
      </c>
    </row>
    <row r="8095" spans="1:27" x14ac:dyDescent="0.3">
      <c r="A8095">
        <v>9765</v>
      </c>
      <c r="B8095" t="s">
        <v>8320</v>
      </c>
      <c r="C8095" s="1">
        <v>46022</v>
      </c>
      <c r="D8095">
        <v>35</v>
      </c>
      <c r="E8095" t="s">
        <v>52</v>
      </c>
      <c r="F8095" t="s">
        <v>108</v>
      </c>
      <c r="G8095" t="s">
        <v>342</v>
      </c>
      <c r="H8095">
        <v>5</v>
      </c>
      <c r="I8095" t="s">
        <v>45</v>
      </c>
      <c r="J8095" t="s">
        <v>43</v>
      </c>
      <c r="K8095" t="s">
        <v>44</v>
      </c>
      <c r="L8095" t="s">
        <v>42</v>
      </c>
      <c r="M8095" t="s">
        <v>79</v>
      </c>
      <c r="N8095" t="s">
        <v>57</v>
      </c>
      <c r="O8095" t="s">
        <v>89</v>
      </c>
      <c r="P8095" t="s">
        <v>70</v>
      </c>
      <c r="Q8095" t="s">
        <v>81</v>
      </c>
      <c r="R8095" s="6">
        <f>_xlfn.XLOOKUP(CleanedData[[#This Row],[Product]],'02_Lookup_Tables'!$A$2:$A$126,'02_Lookup_Tables'!$B$2:$B$126)</f>
        <v>529.15</v>
      </c>
      <c r="S8095" t="str">
        <f>VLOOKUP(CleanedData[[#This Row],[Product]],'02_Lookup_Tables'!$H$2:$I$126,2,FALSE)</f>
        <v>Accessories</v>
      </c>
      <c r="T8095" t="str">
        <f>VLOOKUP(CleanedData[[#This Row],[Province]],'02_Lookup_Tables'!$D$2:$E$10,2, FALSE)</f>
        <v>Gauteng Region</v>
      </c>
      <c r="U8095" t="str" cm="1">
        <f t="array" ref="U8095">_xlfn.IFS(CleanedData[[#This Row],[Purchase Amount]]&lt;500,"Low",
CleanedData[[#This Row],[Purchase Amount]]&lt;5000,"Medium",
TRUE,"High")</f>
        <v>Medium</v>
      </c>
      <c r="V8095" t="str">
        <f>TEXT(CleanedData[[#This Row],[Date]],"mmmm")</f>
        <v>December</v>
      </c>
      <c r="W8095" t="str">
        <f>"Q"&amp;ROUNDUP(MONTH(CleanedData[[#This Row],[Date]])/3,0)</f>
        <v>Q4</v>
      </c>
      <c r="X8095" t="str">
        <f>IF(CleanedData[[#This Row],[Purchase Amount]]&gt;=5000,"Yes","No")</f>
        <v>No</v>
      </c>
      <c r="Y8095">
        <f>IF(CleanedData[[#This Row],[Recommend]]="Yes",1,0)</f>
        <v>1</v>
      </c>
      <c r="Z8095" s="6">
        <f>CleanedData[[#This Row],[Purchase Amount]]*0.15</f>
        <v>79.372499999999988</v>
      </c>
      <c r="AA8095" s="6">
        <f>CleanedData[[#This Row],[Purchase Amount]]*1.15</f>
        <v>608.52249999999992</v>
      </c>
    </row>
    <row r="8096" spans="1:27" x14ac:dyDescent="0.3">
      <c r="A8096">
        <v>9766</v>
      </c>
      <c r="B8096" t="s">
        <v>8321</v>
      </c>
      <c r="C8096" s="1">
        <v>45415</v>
      </c>
      <c r="D8096">
        <v>80</v>
      </c>
      <c r="E8096" t="s">
        <v>52</v>
      </c>
      <c r="F8096" t="s">
        <v>40</v>
      </c>
      <c r="G8096" t="s">
        <v>269</v>
      </c>
      <c r="H8096">
        <v>2</v>
      </c>
      <c r="I8096" t="s">
        <v>42</v>
      </c>
      <c r="J8096" t="s">
        <v>54</v>
      </c>
      <c r="K8096" t="s">
        <v>64</v>
      </c>
      <c r="L8096" t="s">
        <v>45</v>
      </c>
      <c r="M8096" t="s">
        <v>184</v>
      </c>
      <c r="N8096" t="s">
        <v>47</v>
      </c>
      <c r="O8096" t="s">
        <v>148</v>
      </c>
      <c r="P8096" t="s">
        <v>70</v>
      </c>
      <c r="Q8096" t="s">
        <v>97</v>
      </c>
      <c r="R8096" s="6">
        <f>_xlfn.XLOOKUP(CleanedData[[#This Row],[Product]],'02_Lookup_Tables'!$A$2:$A$126,'02_Lookup_Tables'!$B$2:$B$126)</f>
        <v>1604.87</v>
      </c>
      <c r="S8096" t="str">
        <f>VLOOKUP(CleanedData[[#This Row],[Product]],'02_Lookup_Tables'!$H$2:$I$126,2,FALSE)</f>
        <v>Accessories</v>
      </c>
      <c r="T8096" t="str">
        <f>VLOOKUP(CleanedData[[#This Row],[Province]],'02_Lookup_Tables'!$D$2:$E$10,2, FALSE)</f>
        <v>Northern Region</v>
      </c>
      <c r="U8096" t="str" cm="1">
        <f t="array" ref="U8096">_xlfn.IFS(CleanedData[[#This Row],[Purchase Amount]]&lt;500,"Low",
CleanedData[[#This Row],[Purchase Amount]]&lt;5000,"Medium",
TRUE,"High")</f>
        <v>Medium</v>
      </c>
      <c r="V8096" t="str">
        <f>TEXT(CleanedData[[#This Row],[Date]],"mmmm")</f>
        <v>May</v>
      </c>
      <c r="W8096" t="str">
        <f>"Q"&amp;ROUNDUP(MONTH(CleanedData[[#This Row],[Date]])/3,0)</f>
        <v>Q2</v>
      </c>
      <c r="X8096" t="str">
        <f>IF(CleanedData[[#This Row],[Purchase Amount]]&gt;=5000,"Yes","No")</f>
        <v>No</v>
      </c>
      <c r="Y8096">
        <f>IF(CleanedData[[#This Row],[Recommend]]="Yes",1,0)</f>
        <v>0</v>
      </c>
      <c r="Z8096" s="6">
        <f>CleanedData[[#This Row],[Purchase Amount]]*0.15</f>
        <v>240.73049999999998</v>
      </c>
      <c r="AA8096" s="6">
        <f>CleanedData[[#This Row],[Purchase Amount]]*1.15</f>
        <v>1845.6004999999998</v>
      </c>
    </row>
    <row r="8097" spans="1:27" x14ac:dyDescent="0.3">
      <c r="A8097">
        <v>9768</v>
      </c>
      <c r="B8097" t="s">
        <v>8322</v>
      </c>
      <c r="C8097" s="1">
        <v>45469</v>
      </c>
      <c r="D8097">
        <v>18</v>
      </c>
      <c r="E8097" t="s">
        <v>52</v>
      </c>
      <c r="F8097" t="s">
        <v>108</v>
      </c>
      <c r="G8097" t="s">
        <v>182</v>
      </c>
      <c r="H8097">
        <v>1</v>
      </c>
      <c r="I8097" t="s">
        <v>45</v>
      </c>
      <c r="J8097" t="s">
        <v>63</v>
      </c>
      <c r="K8097" t="s">
        <v>64</v>
      </c>
      <c r="L8097" t="s">
        <v>42</v>
      </c>
      <c r="M8097" t="s">
        <v>184</v>
      </c>
      <c r="N8097" t="s">
        <v>80</v>
      </c>
      <c r="O8097" t="s">
        <v>148</v>
      </c>
      <c r="P8097" t="s">
        <v>70</v>
      </c>
      <c r="Q8097" t="s">
        <v>66</v>
      </c>
      <c r="R8097" s="6">
        <f>_xlfn.XLOOKUP(CleanedData[[#This Row],[Product]],'02_Lookup_Tables'!$A$2:$A$126,'02_Lookup_Tables'!$B$2:$B$126)</f>
        <v>3715.65</v>
      </c>
      <c r="S8097" t="str">
        <f>VLOOKUP(CleanedData[[#This Row],[Product]],'02_Lookup_Tables'!$H$2:$I$126,2,FALSE)</f>
        <v>Home Devices</v>
      </c>
      <c r="T8097" t="str">
        <f>VLOOKUP(CleanedData[[#This Row],[Province]],'02_Lookup_Tables'!$D$2:$E$10,2, FALSE)</f>
        <v>Gauteng Region</v>
      </c>
      <c r="U8097" t="str" cm="1">
        <f t="array" ref="U8097">_xlfn.IFS(CleanedData[[#This Row],[Purchase Amount]]&lt;500,"Low",
CleanedData[[#This Row],[Purchase Amount]]&lt;5000,"Medium",
TRUE,"High")</f>
        <v>Medium</v>
      </c>
      <c r="V8097" t="str">
        <f>TEXT(CleanedData[[#This Row],[Date]],"mmmm")</f>
        <v>June</v>
      </c>
      <c r="W8097" t="str">
        <f>"Q"&amp;ROUNDUP(MONTH(CleanedData[[#This Row],[Date]])/3,0)</f>
        <v>Q2</v>
      </c>
      <c r="X8097" t="str">
        <f>IF(CleanedData[[#This Row],[Purchase Amount]]&gt;=5000,"Yes","No")</f>
        <v>No</v>
      </c>
      <c r="Y8097">
        <f>IF(CleanedData[[#This Row],[Recommend]]="Yes",1,0)</f>
        <v>1</v>
      </c>
      <c r="Z8097" s="6">
        <f>CleanedData[[#This Row],[Purchase Amount]]*0.15</f>
        <v>557.34749999999997</v>
      </c>
      <c r="AA8097" s="6">
        <f>CleanedData[[#This Row],[Purchase Amount]]*1.15</f>
        <v>4272.9974999999995</v>
      </c>
    </row>
    <row r="8098" spans="1:27" x14ac:dyDescent="0.3">
      <c r="A8098">
        <v>9769</v>
      </c>
      <c r="B8098" t="s">
        <v>8323</v>
      </c>
      <c r="C8098" s="1">
        <v>45533</v>
      </c>
      <c r="D8098">
        <v>54</v>
      </c>
      <c r="E8098" t="s">
        <v>60</v>
      </c>
      <c r="F8098" t="s">
        <v>83</v>
      </c>
      <c r="G8098" t="s">
        <v>391</v>
      </c>
      <c r="H8098">
        <v>2</v>
      </c>
      <c r="I8098" t="s">
        <v>42</v>
      </c>
      <c r="J8098" t="s">
        <v>74</v>
      </c>
      <c r="K8098" t="s">
        <v>64</v>
      </c>
      <c r="L8098" t="s">
        <v>45</v>
      </c>
      <c r="M8098" t="s">
        <v>106</v>
      </c>
      <c r="N8098" t="s">
        <v>47</v>
      </c>
      <c r="O8098" t="s">
        <v>148</v>
      </c>
      <c r="P8098" t="s">
        <v>70</v>
      </c>
      <c r="Q8098" t="s">
        <v>93</v>
      </c>
      <c r="R8098" s="6">
        <f>_xlfn.XLOOKUP(CleanedData[[#This Row],[Product]],'02_Lookup_Tables'!$A$2:$A$126,'02_Lookup_Tables'!$B$2:$B$126)</f>
        <v>886.51</v>
      </c>
      <c r="S8098" t="str">
        <f>VLOOKUP(CleanedData[[#This Row],[Product]],'02_Lookup_Tables'!$H$2:$I$126,2,FALSE)</f>
        <v>Beauty &amp; Personal Care</v>
      </c>
      <c r="T8098" t="str">
        <f>VLOOKUP(CleanedData[[#This Row],[Province]],'02_Lookup_Tables'!$D$2:$E$10,2, FALSE)</f>
        <v>Western Region</v>
      </c>
      <c r="U8098" t="str" cm="1">
        <f t="array" ref="U8098">_xlfn.IFS(CleanedData[[#This Row],[Purchase Amount]]&lt;500,"Low",
CleanedData[[#This Row],[Purchase Amount]]&lt;5000,"Medium",
TRUE,"High")</f>
        <v>Medium</v>
      </c>
      <c r="V8098" t="str">
        <f>TEXT(CleanedData[[#This Row],[Date]],"mmmm")</f>
        <v>August</v>
      </c>
      <c r="W8098" t="str">
        <f>"Q"&amp;ROUNDUP(MONTH(CleanedData[[#This Row],[Date]])/3,0)</f>
        <v>Q3</v>
      </c>
      <c r="X8098" t="str">
        <f>IF(CleanedData[[#This Row],[Purchase Amount]]&gt;=5000,"Yes","No")</f>
        <v>No</v>
      </c>
      <c r="Y8098">
        <f>IF(CleanedData[[#This Row],[Recommend]]="Yes",1,0)</f>
        <v>0</v>
      </c>
      <c r="Z8098" s="6">
        <f>CleanedData[[#This Row],[Purchase Amount]]*0.15</f>
        <v>132.97649999999999</v>
      </c>
      <c r="AA8098" s="6">
        <f>CleanedData[[#This Row],[Purchase Amount]]*1.15</f>
        <v>1019.4864999999999</v>
      </c>
    </row>
    <row r="8099" spans="1:27" x14ac:dyDescent="0.3">
      <c r="A8099">
        <v>9770</v>
      </c>
      <c r="B8099" t="s">
        <v>8324</v>
      </c>
      <c r="C8099" s="1">
        <v>45797</v>
      </c>
      <c r="D8099">
        <v>72</v>
      </c>
      <c r="E8099" t="s">
        <v>52</v>
      </c>
      <c r="F8099" t="s">
        <v>61</v>
      </c>
      <c r="G8099" t="s">
        <v>294</v>
      </c>
      <c r="H8099">
        <v>2</v>
      </c>
      <c r="I8099" t="s">
        <v>42</v>
      </c>
      <c r="J8099" t="s">
        <v>74</v>
      </c>
      <c r="K8099" t="s">
        <v>44</v>
      </c>
      <c r="L8099" t="s">
        <v>42</v>
      </c>
      <c r="M8099" t="s">
        <v>79</v>
      </c>
      <c r="N8099" t="s">
        <v>47</v>
      </c>
      <c r="O8099" t="s">
        <v>89</v>
      </c>
      <c r="P8099" t="s">
        <v>49</v>
      </c>
      <c r="Q8099" t="s">
        <v>97</v>
      </c>
      <c r="R8099" s="6">
        <f>_xlfn.XLOOKUP(CleanedData[[#This Row],[Product]],'02_Lookup_Tables'!$A$2:$A$126,'02_Lookup_Tables'!$B$2:$B$126)</f>
        <v>16291.52</v>
      </c>
      <c r="S8099" t="str">
        <f>VLOOKUP(CleanedData[[#This Row],[Product]],'02_Lookup_Tables'!$H$2:$I$126,2,FALSE)</f>
        <v>Home Devices</v>
      </c>
      <c r="T8099" t="str">
        <f>VLOOKUP(CleanedData[[#This Row],[Province]],'02_Lookup_Tables'!$D$2:$E$10,2, FALSE)</f>
        <v>Southern Region</v>
      </c>
      <c r="U8099" t="str" cm="1">
        <f t="array" ref="U8099">_xlfn.IFS(CleanedData[[#This Row],[Purchase Amount]]&lt;500,"Low",
CleanedData[[#This Row],[Purchase Amount]]&lt;5000,"Medium",
TRUE,"High")</f>
        <v>High</v>
      </c>
      <c r="V8099" t="str">
        <f>TEXT(CleanedData[[#This Row],[Date]],"mmmm")</f>
        <v>May</v>
      </c>
      <c r="W8099" t="str">
        <f>"Q"&amp;ROUNDUP(MONTH(CleanedData[[#This Row],[Date]])/3,0)</f>
        <v>Q2</v>
      </c>
      <c r="X8099" t="str">
        <f>IF(CleanedData[[#This Row],[Purchase Amount]]&gt;=5000,"Yes","No")</f>
        <v>Yes</v>
      </c>
      <c r="Y8099">
        <f>IF(CleanedData[[#This Row],[Recommend]]="Yes",1,0)</f>
        <v>0</v>
      </c>
      <c r="Z8099" s="6">
        <f>CleanedData[[#This Row],[Purchase Amount]]*0.15</f>
        <v>2443.7280000000001</v>
      </c>
      <c r="AA8099" s="6">
        <f>CleanedData[[#This Row],[Purchase Amount]]*1.15</f>
        <v>18735.248</v>
      </c>
    </row>
    <row r="8100" spans="1:27" x14ac:dyDescent="0.3">
      <c r="A8100">
        <v>9771</v>
      </c>
      <c r="B8100" t="s">
        <v>8325</v>
      </c>
      <c r="C8100" s="1">
        <v>45507</v>
      </c>
      <c r="D8100">
        <v>78</v>
      </c>
      <c r="E8100" t="s">
        <v>39</v>
      </c>
      <c r="F8100" t="s">
        <v>61</v>
      </c>
      <c r="G8100" t="s">
        <v>207</v>
      </c>
      <c r="H8100">
        <v>3</v>
      </c>
      <c r="I8100" t="s">
        <v>42</v>
      </c>
      <c r="J8100" t="s">
        <v>43</v>
      </c>
      <c r="K8100" t="s">
        <v>44</v>
      </c>
      <c r="L8100" t="s">
        <v>42</v>
      </c>
      <c r="M8100" t="s">
        <v>75</v>
      </c>
      <c r="N8100" t="s">
        <v>48</v>
      </c>
      <c r="O8100" t="s">
        <v>89</v>
      </c>
      <c r="P8100" t="s">
        <v>49</v>
      </c>
      <c r="Q8100" t="s">
        <v>97</v>
      </c>
      <c r="R8100" s="6">
        <f>_xlfn.XLOOKUP(CleanedData[[#This Row],[Product]],'02_Lookup_Tables'!$A$2:$A$126,'02_Lookup_Tables'!$B$2:$B$126)</f>
        <v>3755.73</v>
      </c>
      <c r="S8100" t="str">
        <f>VLOOKUP(CleanedData[[#This Row],[Product]],'02_Lookup_Tables'!$H$2:$I$126,2,FALSE)</f>
        <v>Sports &amp; Outdoors</v>
      </c>
      <c r="T8100" t="str">
        <f>VLOOKUP(CleanedData[[#This Row],[Province]],'02_Lookup_Tables'!$D$2:$E$10,2, FALSE)</f>
        <v>Southern Region</v>
      </c>
      <c r="U8100" t="str" cm="1">
        <f t="array" ref="U8100">_xlfn.IFS(CleanedData[[#This Row],[Purchase Amount]]&lt;500,"Low",
CleanedData[[#This Row],[Purchase Amount]]&lt;5000,"Medium",
TRUE,"High")</f>
        <v>Medium</v>
      </c>
      <c r="V8100" t="str">
        <f>TEXT(CleanedData[[#This Row],[Date]],"mmmm")</f>
        <v>August</v>
      </c>
      <c r="W8100" t="str">
        <f>"Q"&amp;ROUNDUP(MONTH(CleanedData[[#This Row],[Date]])/3,0)</f>
        <v>Q3</v>
      </c>
      <c r="X8100" t="str">
        <f>IF(CleanedData[[#This Row],[Purchase Amount]]&gt;=5000,"Yes","No")</f>
        <v>No</v>
      </c>
      <c r="Y8100">
        <f>IF(CleanedData[[#This Row],[Recommend]]="Yes",1,0)</f>
        <v>0</v>
      </c>
      <c r="Z8100" s="6">
        <f>CleanedData[[#This Row],[Purchase Amount]]*0.15</f>
        <v>563.35950000000003</v>
      </c>
      <c r="AA8100" s="6">
        <f>CleanedData[[#This Row],[Purchase Amount]]*1.15</f>
        <v>4319.0895</v>
      </c>
    </row>
    <row r="8101" spans="1:27" x14ac:dyDescent="0.3">
      <c r="A8101">
        <v>9772</v>
      </c>
      <c r="B8101" t="s">
        <v>8326</v>
      </c>
      <c r="C8101" s="1">
        <v>45814</v>
      </c>
      <c r="D8101">
        <v>74</v>
      </c>
      <c r="E8101" t="s">
        <v>60</v>
      </c>
      <c r="F8101" t="s">
        <v>77</v>
      </c>
      <c r="G8101" t="s">
        <v>450</v>
      </c>
      <c r="H8101">
        <v>4</v>
      </c>
      <c r="I8101" t="s">
        <v>45</v>
      </c>
      <c r="J8101" t="s">
        <v>74</v>
      </c>
      <c r="K8101" t="s">
        <v>55</v>
      </c>
      <c r="L8101" t="s">
        <v>42</v>
      </c>
      <c r="M8101" t="s">
        <v>175</v>
      </c>
      <c r="N8101" t="s">
        <v>96</v>
      </c>
      <c r="O8101" t="s">
        <v>89</v>
      </c>
      <c r="P8101" t="s">
        <v>70</v>
      </c>
      <c r="Q8101" t="s">
        <v>97</v>
      </c>
      <c r="R8101" s="6">
        <f>_xlfn.XLOOKUP(CleanedData[[#This Row],[Product]],'02_Lookup_Tables'!$A$2:$A$126,'02_Lookup_Tables'!$B$2:$B$126)</f>
        <v>74.72</v>
      </c>
      <c r="S8101" t="str">
        <f>VLOOKUP(CleanedData[[#This Row],[Product]],'02_Lookup_Tables'!$H$2:$I$126,2,FALSE)</f>
        <v>Food</v>
      </c>
      <c r="T8101" t="str">
        <f>VLOOKUP(CleanedData[[#This Row],[Province]],'02_Lookup_Tables'!$D$2:$E$10,2, FALSE)</f>
        <v>Central Region</v>
      </c>
      <c r="U8101" t="str" cm="1">
        <f t="array" ref="U8101">_xlfn.IFS(CleanedData[[#This Row],[Purchase Amount]]&lt;500,"Low",
CleanedData[[#This Row],[Purchase Amount]]&lt;5000,"Medium",
TRUE,"High")</f>
        <v>Low</v>
      </c>
      <c r="V8101" t="str">
        <f>TEXT(CleanedData[[#This Row],[Date]],"mmmm")</f>
        <v>June</v>
      </c>
      <c r="W8101" t="str">
        <f>"Q"&amp;ROUNDUP(MONTH(CleanedData[[#This Row],[Date]])/3,0)</f>
        <v>Q2</v>
      </c>
      <c r="X8101" t="str">
        <f>IF(CleanedData[[#This Row],[Purchase Amount]]&gt;=5000,"Yes","No")</f>
        <v>No</v>
      </c>
      <c r="Y8101">
        <f>IF(CleanedData[[#This Row],[Recommend]]="Yes",1,0)</f>
        <v>1</v>
      </c>
      <c r="Z8101" s="6">
        <f>CleanedData[[#This Row],[Purchase Amount]]*0.15</f>
        <v>11.208</v>
      </c>
      <c r="AA8101" s="6">
        <f>CleanedData[[#This Row],[Purchase Amount]]*1.15</f>
        <v>85.927999999999997</v>
      </c>
    </row>
    <row r="8102" spans="1:27" x14ac:dyDescent="0.3">
      <c r="A8102">
        <v>9773</v>
      </c>
      <c r="B8102" t="s">
        <v>8327</v>
      </c>
      <c r="C8102" s="1">
        <v>45660</v>
      </c>
      <c r="E8102" t="s">
        <v>39</v>
      </c>
      <c r="F8102" t="s">
        <v>125</v>
      </c>
      <c r="G8102" t="s">
        <v>294</v>
      </c>
      <c r="H8102">
        <v>4</v>
      </c>
      <c r="I8102" t="s">
        <v>45</v>
      </c>
      <c r="J8102" t="s">
        <v>74</v>
      </c>
      <c r="K8102" t="s">
        <v>44</v>
      </c>
      <c r="L8102" t="s">
        <v>42</v>
      </c>
      <c r="M8102" t="s">
        <v>100</v>
      </c>
      <c r="N8102" t="s">
        <v>96</v>
      </c>
      <c r="O8102" t="s">
        <v>48</v>
      </c>
      <c r="P8102" t="s">
        <v>49</v>
      </c>
      <c r="Q8102" t="s">
        <v>166</v>
      </c>
      <c r="R8102" s="6">
        <f>_xlfn.XLOOKUP(CleanedData[[#This Row],[Product]],'02_Lookup_Tables'!$A$2:$A$126,'02_Lookup_Tables'!$B$2:$B$126)</f>
        <v>16291.52</v>
      </c>
      <c r="S8102" t="str">
        <f>VLOOKUP(CleanedData[[#This Row],[Product]],'02_Lookup_Tables'!$H$2:$I$126,2,FALSE)</f>
        <v>Home Devices</v>
      </c>
      <c r="T8102" t="str">
        <f>VLOOKUP(CleanedData[[#This Row],[Province]],'02_Lookup_Tables'!$D$2:$E$10,2, FALSE)</f>
        <v>Western Region</v>
      </c>
      <c r="U8102" t="str" cm="1">
        <f t="array" ref="U8102">_xlfn.IFS(CleanedData[[#This Row],[Purchase Amount]]&lt;500,"Low",
CleanedData[[#This Row],[Purchase Amount]]&lt;5000,"Medium",
TRUE,"High")</f>
        <v>High</v>
      </c>
      <c r="V8102" t="str">
        <f>TEXT(CleanedData[[#This Row],[Date]],"mmmm")</f>
        <v>January</v>
      </c>
      <c r="W8102" t="str">
        <f>"Q"&amp;ROUNDUP(MONTH(CleanedData[[#This Row],[Date]])/3,0)</f>
        <v>Q1</v>
      </c>
      <c r="X8102" t="str">
        <f>IF(CleanedData[[#This Row],[Purchase Amount]]&gt;=5000,"Yes","No")</f>
        <v>Yes</v>
      </c>
      <c r="Y8102">
        <f>IF(CleanedData[[#This Row],[Recommend]]="Yes",1,0)</f>
        <v>1</v>
      </c>
      <c r="Z8102" s="6">
        <f>CleanedData[[#This Row],[Purchase Amount]]*0.15</f>
        <v>2443.7280000000001</v>
      </c>
      <c r="AA8102" s="6">
        <f>CleanedData[[#This Row],[Purchase Amount]]*1.15</f>
        <v>18735.248</v>
      </c>
    </row>
    <row r="8103" spans="1:27" x14ac:dyDescent="0.3">
      <c r="A8103">
        <v>9774</v>
      </c>
      <c r="B8103" t="s">
        <v>8328</v>
      </c>
      <c r="C8103" s="1">
        <v>45888</v>
      </c>
      <c r="D8103">
        <v>61</v>
      </c>
      <c r="E8103" t="s">
        <v>52</v>
      </c>
      <c r="F8103" t="s">
        <v>61</v>
      </c>
      <c r="G8103" t="s">
        <v>374</v>
      </c>
      <c r="H8103">
        <v>1</v>
      </c>
      <c r="I8103" t="s">
        <v>45</v>
      </c>
      <c r="J8103" t="s">
        <v>74</v>
      </c>
      <c r="K8103" t="s">
        <v>64</v>
      </c>
      <c r="L8103" t="s">
        <v>42</v>
      </c>
      <c r="M8103" t="s">
        <v>190</v>
      </c>
      <c r="N8103" t="s">
        <v>80</v>
      </c>
      <c r="O8103" t="s">
        <v>89</v>
      </c>
      <c r="P8103" t="s">
        <v>49</v>
      </c>
      <c r="Q8103" t="s">
        <v>50</v>
      </c>
      <c r="R8103" s="6">
        <f>_xlfn.XLOOKUP(CleanedData[[#This Row],[Product]],'02_Lookup_Tables'!$A$2:$A$126,'02_Lookup_Tables'!$B$2:$B$126)</f>
        <v>2906.97</v>
      </c>
      <c r="S8103" t="str">
        <f>VLOOKUP(CleanedData[[#This Row],[Product]],'02_Lookup_Tables'!$H$2:$I$126,2,FALSE)</f>
        <v>Home &amp; Living</v>
      </c>
      <c r="T8103" t="str">
        <f>VLOOKUP(CleanedData[[#This Row],[Province]],'02_Lookup_Tables'!$D$2:$E$10,2, FALSE)</f>
        <v>Southern Region</v>
      </c>
      <c r="U8103" t="str" cm="1">
        <f t="array" ref="U8103">_xlfn.IFS(CleanedData[[#This Row],[Purchase Amount]]&lt;500,"Low",
CleanedData[[#This Row],[Purchase Amount]]&lt;5000,"Medium",
TRUE,"High")</f>
        <v>Medium</v>
      </c>
      <c r="V8103" t="str">
        <f>TEXT(CleanedData[[#This Row],[Date]],"mmmm")</f>
        <v>August</v>
      </c>
      <c r="W8103" t="str">
        <f>"Q"&amp;ROUNDUP(MONTH(CleanedData[[#This Row],[Date]])/3,0)</f>
        <v>Q3</v>
      </c>
      <c r="X8103" t="str">
        <f>IF(CleanedData[[#This Row],[Purchase Amount]]&gt;=5000,"Yes","No")</f>
        <v>No</v>
      </c>
      <c r="Y8103">
        <f>IF(CleanedData[[#This Row],[Recommend]]="Yes",1,0)</f>
        <v>1</v>
      </c>
      <c r="Z8103" s="6">
        <f>CleanedData[[#This Row],[Purchase Amount]]*0.15</f>
        <v>436.04549999999995</v>
      </c>
      <c r="AA8103" s="6">
        <f>CleanedData[[#This Row],[Purchase Amount]]*1.15</f>
        <v>3343.0154999999995</v>
      </c>
    </row>
    <row r="8104" spans="1:27" x14ac:dyDescent="0.3">
      <c r="A8104">
        <v>9775</v>
      </c>
      <c r="B8104" t="s">
        <v>8329</v>
      </c>
      <c r="C8104" s="1">
        <v>45367</v>
      </c>
      <c r="D8104">
        <v>47</v>
      </c>
      <c r="E8104" t="s">
        <v>39</v>
      </c>
      <c r="F8104" t="s">
        <v>68</v>
      </c>
      <c r="G8104" t="s">
        <v>340</v>
      </c>
      <c r="H8104">
        <v>5</v>
      </c>
      <c r="I8104" t="s">
        <v>42</v>
      </c>
      <c r="J8104" t="s">
        <v>54</v>
      </c>
      <c r="K8104" t="s">
        <v>44</v>
      </c>
      <c r="L8104" t="s">
        <v>45</v>
      </c>
      <c r="M8104" t="s">
        <v>190</v>
      </c>
      <c r="N8104" t="s">
        <v>57</v>
      </c>
      <c r="O8104" t="s">
        <v>89</v>
      </c>
      <c r="P8104" t="s">
        <v>70</v>
      </c>
      <c r="Q8104" t="s">
        <v>93</v>
      </c>
      <c r="R8104" s="6">
        <f>_xlfn.XLOOKUP(CleanedData[[#This Row],[Product]],'02_Lookup_Tables'!$A$2:$A$126,'02_Lookup_Tables'!$B$2:$B$126)</f>
        <v>828.82</v>
      </c>
      <c r="S8104" t="str">
        <f>VLOOKUP(CleanedData[[#This Row],[Product]],'02_Lookup_Tables'!$H$2:$I$126,2,FALSE)</f>
        <v>Home Devices</v>
      </c>
      <c r="T8104" t="str">
        <f>VLOOKUP(CleanedData[[#This Row],[Province]],'02_Lookup_Tables'!$D$2:$E$10,2, FALSE)</f>
        <v>Northern Region</v>
      </c>
      <c r="U8104" t="str" cm="1">
        <f t="array" ref="U8104">_xlfn.IFS(CleanedData[[#This Row],[Purchase Amount]]&lt;500,"Low",
CleanedData[[#This Row],[Purchase Amount]]&lt;5000,"Medium",
TRUE,"High")</f>
        <v>Medium</v>
      </c>
      <c r="V8104" t="str">
        <f>TEXT(CleanedData[[#This Row],[Date]],"mmmm")</f>
        <v>March</v>
      </c>
      <c r="W8104" t="str">
        <f>"Q"&amp;ROUNDUP(MONTH(CleanedData[[#This Row],[Date]])/3,0)</f>
        <v>Q1</v>
      </c>
      <c r="X8104" t="str">
        <f>IF(CleanedData[[#This Row],[Purchase Amount]]&gt;=5000,"Yes","No")</f>
        <v>No</v>
      </c>
      <c r="Y8104">
        <f>IF(CleanedData[[#This Row],[Recommend]]="Yes",1,0)</f>
        <v>0</v>
      </c>
      <c r="Z8104" s="6">
        <f>CleanedData[[#This Row],[Purchase Amount]]*0.15</f>
        <v>124.32300000000001</v>
      </c>
      <c r="AA8104" s="6">
        <f>CleanedData[[#This Row],[Purchase Amount]]*1.15</f>
        <v>953.14300000000003</v>
      </c>
    </row>
    <row r="8105" spans="1:27" x14ac:dyDescent="0.3">
      <c r="A8105">
        <v>9776</v>
      </c>
      <c r="B8105" t="s">
        <v>8330</v>
      </c>
      <c r="C8105" s="1">
        <v>45382</v>
      </c>
      <c r="D8105">
        <v>26</v>
      </c>
      <c r="E8105" t="s">
        <v>60</v>
      </c>
      <c r="F8105" t="s">
        <v>130</v>
      </c>
      <c r="G8105" t="s">
        <v>210</v>
      </c>
      <c r="H8105">
        <v>3</v>
      </c>
      <c r="I8105" t="s">
        <v>42</v>
      </c>
      <c r="J8105" t="s">
        <v>69</v>
      </c>
      <c r="K8105" t="s">
        <v>64</v>
      </c>
      <c r="L8105" t="s">
        <v>45</v>
      </c>
      <c r="M8105" t="s">
        <v>147</v>
      </c>
      <c r="N8105" t="s">
        <v>48</v>
      </c>
      <c r="O8105" t="s">
        <v>148</v>
      </c>
      <c r="P8105" t="s">
        <v>49</v>
      </c>
      <c r="Q8105" t="s">
        <v>58</v>
      </c>
      <c r="R8105" s="6">
        <f>_xlfn.XLOOKUP(CleanedData[[#This Row],[Product]],'02_Lookup_Tables'!$A$2:$A$126,'02_Lookup_Tables'!$B$2:$B$126)</f>
        <v>13123.97</v>
      </c>
      <c r="S8105" t="str">
        <f>VLOOKUP(CleanedData[[#This Row],[Product]],'02_Lookup_Tables'!$H$2:$I$126,2,FALSE)</f>
        <v>Electronics</v>
      </c>
      <c r="T8105" t="str">
        <f>VLOOKUP(CleanedData[[#This Row],[Province]],'02_Lookup_Tables'!$D$2:$E$10,2, FALSE)</f>
        <v>Eastern Region</v>
      </c>
      <c r="U8105" t="str" cm="1">
        <f t="array" ref="U8105">_xlfn.IFS(CleanedData[[#This Row],[Purchase Amount]]&lt;500,"Low",
CleanedData[[#This Row],[Purchase Amount]]&lt;5000,"Medium",
TRUE,"High")</f>
        <v>High</v>
      </c>
      <c r="V8105" t="str">
        <f>TEXT(CleanedData[[#This Row],[Date]],"mmmm")</f>
        <v>March</v>
      </c>
      <c r="W8105" t="str">
        <f>"Q"&amp;ROUNDUP(MONTH(CleanedData[[#This Row],[Date]])/3,0)</f>
        <v>Q1</v>
      </c>
      <c r="X8105" t="str">
        <f>IF(CleanedData[[#This Row],[Purchase Amount]]&gt;=5000,"Yes","No")</f>
        <v>Yes</v>
      </c>
      <c r="Y8105">
        <f>IF(CleanedData[[#This Row],[Recommend]]="Yes",1,0)</f>
        <v>0</v>
      </c>
      <c r="Z8105" s="6">
        <f>CleanedData[[#This Row],[Purchase Amount]]*0.15</f>
        <v>1968.5954999999999</v>
      </c>
      <c r="AA8105" s="6">
        <f>CleanedData[[#This Row],[Purchase Amount]]*1.15</f>
        <v>15092.565499999999</v>
      </c>
    </row>
    <row r="8106" spans="1:27" x14ac:dyDescent="0.3">
      <c r="A8106">
        <v>9777</v>
      </c>
      <c r="B8106" t="s">
        <v>8331</v>
      </c>
      <c r="C8106" s="1">
        <v>46022</v>
      </c>
      <c r="E8106" t="s">
        <v>52</v>
      </c>
      <c r="F8106" t="s">
        <v>72</v>
      </c>
      <c r="G8106" t="s">
        <v>463</v>
      </c>
      <c r="H8106">
        <v>2</v>
      </c>
      <c r="I8106" t="s">
        <v>45</v>
      </c>
      <c r="J8106" t="s">
        <v>74</v>
      </c>
      <c r="K8106" t="s">
        <v>64</v>
      </c>
      <c r="L8106" t="s">
        <v>42</v>
      </c>
      <c r="M8106" t="s">
        <v>156</v>
      </c>
      <c r="N8106" t="s">
        <v>47</v>
      </c>
      <c r="O8106" t="s">
        <v>148</v>
      </c>
      <c r="P8106" t="s">
        <v>70</v>
      </c>
      <c r="Q8106" t="s">
        <v>166</v>
      </c>
      <c r="R8106" s="6">
        <f>_xlfn.XLOOKUP(CleanedData[[#This Row],[Product]],'02_Lookup_Tables'!$A$2:$A$126,'02_Lookup_Tables'!$B$2:$B$126)</f>
        <v>470.6</v>
      </c>
      <c r="S8106" t="str">
        <f>VLOOKUP(CleanedData[[#This Row],[Product]],'02_Lookup_Tables'!$H$2:$I$126,2,FALSE)</f>
        <v>Toys &amp; Games</v>
      </c>
      <c r="T8106" t="str">
        <f>VLOOKUP(CleanedData[[#This Row],[Province]],'02_Lookup_Tables'!$D$2:$E$10,2, FALSE)</f>
        <v>Central Region</v>
      </c>
      <c r="U8106" t="str" cm="1">
        <f t="array" ref="U8106">_xlfn.IFS(CleanedData[[#This Row],[Purchase Amount]]&lt;500,"Low",
CleanedData[[#This Row],[Purchase Amount]]&lt;5000,"Medium",
TRUE,"High")</f>
        <v>Low</v>
      </c>
      <c r="V8106" t="str">
        <f>TEXT(CleanedData[[#This Row],[Date]],"mmmm")</f>
        <v>December</v>
      </c>
      <c r="W8106" t="str">
        <f>"Q"&amp;ROUNDUP(MONTH(CleanedData[[#This Row],[Date]])/3,0)</f>
        <v>Q4</v>
      </c>
      <c r="X8106" t="str">
        <f>IF(CleanedData[[#This Row],[Purchase Amount]]&gt;=5000,"Yes","No")</f>
        <v>No</v>
      </c>
      <c r="Y8106">
        <f>IF(CleanedData[[#This Row],[Recommend]]="Yes",1,0)</f>
        <v>1</v>
      </c>
      <c r="Z8106" s="6">
        <f>CleanedData[[#This Row],[Purchase Amount]]*0.15</f>
        <v>70.59</v>
      </c>
      <c r="AA8106" s="6">
        <f>CleanedData[[#This Row],[Purchase Amount]]*1.15</f>
        <v>541.18999999999994</v>
      </c>
    </row>
    <row r="8107" spans="1:27" x14ac:dyDescent="0.3">
      <c r="A8107">
        <v>9778</v>
      </c>
      <c r="B8107" t="s">
        <v>8332</v>
      </c>
      <c r="C8107" s="1">
        <v>45463</v>
      </c>
      <c r="D8107">
        <v>35</v>
      </c>
      <c r="E8107" t="s">
        <v>39</v>
      </c>
      <c r="F8107" t="s">
        <v>130</v>
      </c>
      <c r="G8107" t="s">
        <v>114</v>
      </c>
      <c r="H8107">
        <v>3</v>
      </c>
      <c r="I8107" t="s">
        <v>42</v>
      </c>
      <c r="J8107" t="s">
        <v>43</v>
      </c>
      <c r="K8107" t="s">
        <v>55</v>
      </c>
      <c r="L8107" t="s">
        <v>42</v>
      </c>
      <c r="M8107" t="s">
        <v>180</v>
      </c>
      <c r="N8107" t="s">
        <v>48</v>
      </c>
      <c r="O8107" t="s">
        <v>89</v>
      </c>
      <c r="P8107" t="s">
        <v>49</v>
      </c>
      <c r="Q8107" t="s">
        <v>81</v>
      </c>
      <c r="R8107" s="6">
        <f>_xlfn.XLOOKUP(CleanedData[[#This Row],[Product]],'02_Lookup_Tables'!$A$2:$A$126,'02_Lookup_Tables'!$B$2:$B$126)</f>
        <v>1440.59</v>
      </c>
      <c r="S8107" t="str">
        <f>VLOOKUP(CleanedData[[#This Row],[Product]],'02_Lookup_Tables'!$H$2:$I$126,2,FALSE)</f>
        <v>Beauty &amp; Personal Care</v>
      </c>
      <c r="T8107" t="str">
        <f>VLOOKUP(CleanedData[[#This Row],[Province]],'02_Lookup_Tables'!$D$2:$E$10,2, FALSE)</f>
        <v>Eastern Region</v>
      </c>
      <c r="U8107" t="str" cm="1">
        <f t="array" ref="U8107">_xlfn.IFS(CleanedData[[#This Row],[Purchase Amount]]&lt;500,"Low",
CleanedData[[#This Row],[Purchase Amount]]&lt;5000,"Medium",
TRUE,"High")</f>
        <v>Medium</v>
      </c>
      <c r="V8107" t="str">
        <f>TEXT(CleanedData[[#This Row],[Date]],"mmmm")</f>
        <v>June</v>
      </c>
      <c r="W8107" t="str">
        <f>"Q"&amp;ROUNDUP(MONTH(CleanedData[[#This Row],[Date]])/3,0)</f>
        <v>Q2</v>
      </c>
      <c r="X8107" t="str">
        <f>IF(CleanedData[[#This Row],[Purchase Amount]]&gt;=5000,"Yes","No")</f>
        <v>No</v>
      </c>
      <c r="Y8107">
        <f>IF(CleanedData[[#This Row],[Recommend]]="Yes",1,0)</f>
        <v>0</v>
      </c>
      <c r="Z8107" s="6">
        <f>CleanedData[[#This Row],[Purchase Amount]]*0.15</f>
        <v>216.08849999999998</v>
      </c>
      <c r="AA8107" s="6">
        <f>CleanedData[[#This Row],[Purchase Amount]]*1.15</f>
        <v>1656.6784999999998</v>
      </c>
    </row>
    <row r="8108" spans="1:27" x14ac:dyDescent="0.3">
      <c r="A8108">
        <v>9780</v>
      </c>
      <c r="B8108" t="s">
        <v>8333</v>
      </c>
      <c r="C8108" s="1">
        <v>46009</v>
      </c>
      <c r="D8108">
        <v>26</v>
      </c>
      <c r="E8108" t="s">
        <v>60</v>
      </c>
      <c r="F8108" t="s">
        <v>108</v>
      </c>
      <c r="G8108" t="s">
        <v>205</v>
      </c>
      <c r="H8108">
        <v>2</v>
      </c>
      <c r="I8108" t="s">
        <v>45</v>
      </c>
      <c r="J8108" t="s">
        <v>54</v>
      </c>
      <c r="K8108" t="s">
        <v>55</v>
      </c>
      <c r="L8108" t="s">
        <v>42</v>
      </c>
      <c r="M8108" t="s">
        <v>106</v>
      </c>
      <c r="N8108" t="s">
        <v>47</v>
      </c>
      <c r="O8108" t="s">
        <v>148</v>
      </c>
      <c r="P8108" t="s">
        <v>70</v>
      </c>
      <c r="Q8108" t="s">
        <v>58</v>
      </c>
      <c r="R8108" s="6">
        <f>_xlfn.XLOOKUP(CleanedData[[#This Row],[Product]],'02_Lookup_Tables'!$A$2:$A$126,'02_Lookup_Tables'!$B$2:$B$126)</f>
        <v>139.72999999999999</v>
      </c>
      <c r="S8108" t="str">
        <f>VLOOKUP(CleanedData[[#This Row],[Product]],'02_Lookup_Tables'!$H$2:$I$126,2,FALSE)</f>
        <v>Beauty &amp; Personal Care</v>
      </c>
      <c r="T8108" t="str">
        <f>VLOOKUP(CleanedData[[#This Row],[Province]],'02_Lookup_Tables'!$D$2:$E$10,2, FALSE)</f>
        <v>Gauteng Region</v>
      </c>
      <c r="U8108" t="str" cm="1">
        <f t="array" ref="U8108">_xlfn.IFS(CleanedData[[#This Row],[Purchase Amount]]&lt;500,"Low",
CleanedData[[#This Row],[Purchase Amount]]&lt;5000,"Medium",
TRUE,"High")</f>
        <v>Low</v>
      </c>
      <c r="V8108" t="str">
        <f>TEXT(CleanedData[[#This Row],[Date]],"mmmm")</f>
        <v>December</v>
      </c>
      <c r="W8108" t="str">
        <f>"Q"&amp;ROUNDUP(MONTH(CleanedData[[#This Row],[Date]])/3,0)</f>
        <v>Q4</v>
      </c>
      <c r="X8108" t="str">
        <f>IF(CleanedData[[#This Row],[Purchase Amount]]&gt;=5000,"Yes","No")</f>
        <v>No</v>
      </c>
      <c r="Y8108">
        <f>IF(CleanedData[[#This Row],[Recommend]]="Yes",1,0)</f>
        <v>1</v>
      </c>
      <c r="Z8108" s="6">
        <f>CleanedData[[#This Row],[Purchase Amount]]*0.15</f>
        <v>20.959499999999998</v>
      </c>
      <c r="AA8108" s="6">
        <f>CleanedData[[#This Row],[Purchase Amount]]*1.15</f>
        <v>160.68949999999998</v>
      </c>
    </row>
    <row r="8109" spans="1:27" x14ac:dyDescent="0.3">
      <c r="A8109">
        <v>9781</v>
      </c>
      <c r="B8109" t="s">
        <v>8334</v>
      </c>
      <c r="C8109" s="1">
        <v>45486</v>
      </c>
      <c r="D8109">
        <v>79</v>
      </c>
      <c r="E8109" t="s">
        <v>39</v>
      </c>
      <c r="F8109" t="s">
        <v>83</v>
      </c>
      <c r="G8109" t="s">
        <v>120</v>
      </c>
      <c r="H8109">
        <v>4</v>
      </c>
      <c r="I8109" t="s">
        <v>45</v>
      </c>
      <c r="J8109" t="s">
        <v>74</v>
      </c>
      <c r="K8109" t="s">
        <v>44</v>
      </c>
      <c r="L8109" t="s">
        <v>45</v>
      </c>
      <c r="M8109" t="s">
        <v>190</v>
      </c>
      <c r="N8109" t="s">
        <v>96</v>
      </c>
      <c r="O8109" t="s">
        <v>89</v>
      </c>
      <c r="P8109" t="s">
        <v>70</v>
      </c>
      <c r="Q8109" t="s">
        <v>97</v>
      </c>
      <c r="R8109" s="6">
        <f>_xlfn.XLOOKUP(CleanedData[[#This Row],[Product]],'02_Lookup_Tables'!$A$2:$A$126,'02_Lookup_Tables'!$B$2:$B$126)</f>
        <v>471.63</v>
      </c>
      <c r="S8109" t="str">
        <f>VLOOKUP(CleanedData[[#This Row],[Product]],'02_Lookup_Tables'!$H$2:$I$126,2,FALSE)</f>
        <v>Beauty &amp; Personal Care</v>
      </c>
      <c r="T8109" t="str">
        <f>VLOOKUP(CleanedData[[#This Row],[Province]],'02_Lookup_Tables'!$D$2:$E$10,2, FALSE)</f>
        <v>Western Region</v>
      </c>
      <c r="U8109" t="str" cm="1">
        <f t="array" ref="U8109">_xlfn.IFS(CleanedData[[#This Row],[Purchase Amount]]&lt;500,"Low",
CleanedData[[#This Row],[Purchase Amount]]&lt;5000,"Medium",
TRUE,"High")</f>
        <v>Low</v>
      </c>
      <c r="V8109" t="str">
        <f>TEXT(CleanedData[[#This Row],[Date]],"mmmm")</f>
        <v>July</v>
      </c>
      <c r="W8109" t="str">
        <f>"Q"&amp;ROUNDUP(MONTH(CleanedData[[#This Row],[Date]])/3,0)</f>
        <v>Q3</v>
      </c>
      <c r="X8109" t="str">
        <f>IF(CleanedData[[#This Row],[Purchase Amount]]&gt;=5000,"Yes","No")</f>
        <v>No</v>
      </c>
      <c r="Y8109">
        <f>IF(CleanedData[[#This Row],[Recommend]]="Yes",1,0)</f>
        <v>1</v>
      </c>
      <c r="Z8109" s="6">
        <f>CleanedData[[#This Row],[Purchase Amount]]*0.15</f>
        <v>70.744500000000002</v>
      </c>
      <c r="AA8109" s="6">
        <f>CleanedData[[#This Row],[Purchase Amount]]*1.15</f>
        <v>542.3744999999999</v>
      </c>
    </row>
    <row r="8110" spans="1:27" x14ac:dyDescent="0.3">
      <c r="A8110">
        <v>9782</v>
      </c>
      <c r="B8110" t="s">
        <v>8335</v>
      </c>
      <c r="C8110" s="1">
        <v>45424</v>
      </c>
      <c r="D8110">
        <v>48</v>
      </c>
      <c r="E8110" t="s">
        <v>52</v>
      </c>
      <c r="F8110" t="s">
        <v>125</v>
      </c>
      <c r="G8110" t="s">
        <v>636</v>
      </c>
      <c r="H8110">
        <v>5</v>
      </c>
      <c r="I8110" t="s">
        <v>45</v>
      </c>
      <c r="J8110" t="s">
        <v>69</v>
      </c>
      <c r="K8110" t="s">
        <v>64</v>
      </c>
      <c r="L8110" t="s">
        <v>45</v>
      </c>
      <c r="M8110" t="s">
        <v>231</v>
      </c>
      <c r="N8110" t="s">
        <v>57</v>
      </c>
      <c r="O8110" t="s">
        <v>89</v>
      </c>
      <c r="P8110" t="s">
        <v>70</v>
      </c>
      <c r="Q8110" t="s">
        <v>93</v>
      </c>
      <c r="R8110" s="6">
        <f>_xlfn.XLOOKUP(CleanedData[[#This Row],[Product]],'02_Lookup_Tables'!$A$2:$A$126,'02_Lookup_Tables'!$B$2:$B$126)</f>
        <v>6581.78</v>
      </c>
      <c r="S8110" t="str">
        <f>VLOOKUP(CleanedData[[#This Row],[Product]],'02_Lookup_Tables'!$H$2:$I$126,2,FALSE)</f>
        <v>Electronics</v>
      </c>
      <c r="T8110" t="str">
        <f>VLOOKUP(CleanedData[[#This Row],[Province]],'02_Lookup_Tables'!$D$2:$E$10,2, FALSE)</f>
        <v>Western Region</v>
      </c>
      <c r="U8110" t="str" cm="1">
        <f t="array" ref="U8110">_xlfn.IFS(CleanedData[[#This Row],[Purchase Amount]]&lt;500,"Low",
CleanedData[[#This Row],[Purchase Amount]]&lt;5000,"Medium",
TRUE,"High")</f>
        <v>High</v>
      </c>
      <c r="V8110" t="str">
        <f>TEXT(CleanedData[[#This Row],[Date]],"mmmm")</f>
        <v>May</v>
      </c>
      <c r="W8110" t="str">
        <f>"Q"&amp;ROUNDUP(MONTH(CleanedData[[#This Row],[Date]])/3,0)</f>
        <v>Q2</v>
      </c>
      <c r="X8110" t="str">
        <f>IF(CleanedData[[#This Row],[Purchase Amount]]&gt;=5000,"Yes","No")</f>
        <v>Yes</v>
      </c>
      <c r="Y8110">
        <f>IF(CleanedData[[#This Row],[Recommend]]="Yes",1,0)</f>
        <v>1</v>
      </c>
      <c r="Z8110" s="6">
        <f>CleanedData[[#This Row],[Purchase Amount]]*0.15</f>
        <v>987.26699999999994</v>
      </c>
      <c r="AA8110" s="6">
        <f>CleanedData[[#This Row],[Purchase Amount]]*1.15</f>
        <v>7569.0469999999996</v>
      </c>
    </row>
    <row r="8111" spans="1:27" x14ac:dyDescent="0.3">
      <c r="A8111">
        <v>9783</v>
      </c>
      <c r="B8111" t="s">
        <v>8336</v>
      </c>
      <c r="C8111" s="1">
        <v>45730</v>
      </c>
      <c r="D8111">
        <v>41</v>
      </c>
      <c r="E8111" t="s">
        <v>39</v>
      </c>
      <c r="F8111" t="s">
        <v>68</v>
      </c>
      <c r="G8111" t="s">
        <v>139</v>
      </c>
      <c r="H8111">
        <v>4</v>
      </c>
      <c r="I8111" t="s">
        <v>42</v>
      </c>
      <c r="J8111" t="s">
        <v>74</v>
      </c>
      <c r="K8111" t="s">
        <v>44</v>
      </c>
      <c r="L8111" t="s">
        <v>42</v>
      </c>
      <c r="M8111" t="s">
        <v>65</v>
      </c>
      <c r="N8111" t="s">
        <v>96</v>
      </c>
      <c r="O8111" t="s">
        <v>89</v>
      </c>
      <c r="P8111" t="s">
        <v>70</v>
      </c>
      <c r="Q8111" t="s">
        <v>81</v>
      </c>
      <c r="R8111" s="6">
        <f>_xlfn.XLOOKUP(CleanedData[[#This Row],[Product]],'02_Lookup_Tables'!$A$2:$A$126,'02_Lookup_Tables'!$B$2:$B$126)</f>
        <v>2340.5700000000002</v>
      </c>
      <c r="S8111" t="str">
        <f>VLOOKUP(CleanedData[[#This Row],[Product]],'02_Lookup_Tables'!$H$2:$I$126,2,FALSE)</f>
        <v>Apparel</v>
      </c>
      <c r="T8111" t="str">
        <f>VLOOKUP(CleanedData[[#This Row],[Province]],'02_Lookup_Tables'!$D$2:$E$10,2, FALSE)</f>
        <v>Northern Region</v>
      </c>
      <c r="U8111" t="str" cm="1">
        <f t="array" ref="U8111">_xlfn.IFS(CleanedData[[#This Row],[Purchase Amount]]&lt;500,"Low",
CleanedData[[#This Row],[Purchase Amount]]&lt;5000,"Medium",
TRUE,"High")</f>
        <v>Medium</v>
      </c>
      <c r="V8111" t="str">
        <f>TEXT(CleanedData[[#This Row],[Date]],"mmmm")</f>
        <v>March</v>
      </c>
      <c r="W8111" t="str">
        <f>"Q"&amp;ROUNDUP(MONTH(CleanedData[[#This Row],[Date]])/3,0)</f>
        <v>Q1</v>
      </c>
      <c r="X8111" t="str">
        <f>IF(CleanedData[[#This Row],[Purchase Amount]]&gt;=5000,"Yes","No")</f>
        <v>No</v>
      </c>
      <c r="Y8111">
        <f>IF(CleanedData[[#This Row],[Recommend]]="Yes",1,0)</f>
        <v>0</v>
      </c>
      <c r="Z8111" s="6">
        <f>CleanedData[[#This Row],[Purchase Amount]]*0.15</f>
        <v>351.08550000000002</v>
      </c>
      <c r="AA8111" s="6">
        <f>CleanedData[[#This Row],[Purchase Amount]]*1.15</f>
        <v>2691.6554999999998</v>
      </c>
    </row>
    <row r="8112" spans="1:27" x14ac:dyDescent="0.3">
      <c r="A8112">
        <v>9784</v>
      </c>
      <c r="B8112" t="s">
        <v>8337</v>
      </c>
      <c r="C8112" s="1">
        <v>45994</v>
      </c>
      <c r="D8112">
        <v>21</v>
      </c>
      <c r="E8112" t="s">
        <v>39</v>
      </c>
      <c r="F8112" t="s">
        <v>77</v>
      </c>
      <c r="G8112" t="s">
        <v>109</v>
      </c>
      <c r="H8112">
        <v>1</v>
      </c>
      <c r="I8112" t="s">
        <v>45</v>
      </c>
      <c r="J8112" t="s">
        <v>63</v>
      </c>
      <c r="K8112" t="s">
        <v>55</v>
      </c>
      <c r="L8112" t="s">
        <v>42</v>
      </c>
      <c r="M8112" t="s">
        <v>79</v>
      </c>
      <c r="N8112" t="s">
        <v>80</v>
      </c>
      <c r="O8112" t="s">
        <v>89</v>
      </c>
      <c r="P8112" t="s">
        <v>49</v>
      </c>
      <c r="Q8112" t="s">
        <v>66</v>
      </c>
      <c r="R8112" s="6">
        <f>_xlfn.XLOOKUP(CleanedData[[#This Row],[Product]],'02_Lookup_Tables'!$A$2:$A$126,'02_Lookup_Tables'!$B$2:$B$126)</f>
        <v>228.08</v>
      </c>
      <c r="S8112" t="str">
        <f>VLOOKUP(CleanedData[[#This Row],[Product]],'02_Lookup_Tables'!$H$2:$I$126,2,FALSE)</f>
        <v>Apparel</v>
      </c>
      <c r="T8112" t="str">
        <f>VLOOKUP(CleanedData[[#This Row],[Province]],'02_Lookup_Tables'!$D$2:$E$10,2, FALSE)</f>
        <v>Central Region</v>
      </c>
      <c r="U8112" t="str" cm="1">
        <f t="array" ref="U8112">_xlfn.IFS(CleanedData[[#This Row],[Purchase Amount]]&lt;500,"Low",
CleanedData[[#This Row],[Purchase Amount]]&lt;5000,"Medium",
TRUE,"High")</f>
        <v>Low</v>
      </c>
      <c r="V8112" t="str">
        <f>TEXT(CleanedData[[#This Row],[Date]],"mmmm")</f>
        <v>December</v>
      </c>
      <c r="W8112" t="str">
        <f>"Q"&amp;ROUNDUP(MONTH(CleanedData[[#This Row],[Date]])/3,0)</f>
        <v>Q4</v>
      </c>
      <c r="X8112" t="str">
        <f>IF(CleanedData[[#This Row],[Purchase Amount]]&gt;=5000,"Yes","No")</f>
        <v>No</v>
      </c>
      <c r="Y8112">
        <f>IF(CleanedData[[#This Row],[Recommend]]="Yes",1,0)</f>
        <v>1</v>
      </c>
      <c r="Z8112" s="6">
        <f>CleanedData[[#This Row],[Purchase Amount]]*0.15</f>
        <v>34.212000000000003</v>
      </c>
      <c r="AA8112" s="6">
        <f>CleanedData[[#This Row],[Purchase Amount]]*1.15</f>
        <v>262.29199999999997</v>
      </c>
    </row>
    <row r="8113" spans="1:27" x14ac:dyDescent="0.3">
      <c r="A8113">
        <v>9786</v>
      </c>
      <c r="B8113" t="s">
        <v>8338</v>
      </c>
      <c r="C8113" s="1">
        <v>45426</v>
      </c>
      <c r="D8113">
        <v>66</v>
      </c>
      <c r="E8113" t="s">
        <v>60</v>
      </c>
      <c r="F8113" t="s">
        <v>61</v>
      </c>
      <c r="G8113" t="s">
        <v>328</v>
      </c>
      <c r="H8113">
        <v>3</v>
      </c>
      <c r="I8113" t="s">
        <v>45</v>
      </c>
      <c r="J8113" t="s">
        <v>54</v>
      </c>
      <c r="K8113" t="s">
        <v>64</v>
      </c>
      <c r="L8113" t="s">
        <v>42</v>
      </c>
      <c r="M8113" t="s">
        <v>175</v>
      </c>
      <c r="N8113" t="s">
        <v>48</v>
      </c>
      <c r="O8113" t="s">
        <v>89</v>
      </c>
      <c r="P8113" t="s">
        <v>49</v>
      </c>
      <c r="Q8113" t="s">
        <v>97</v>
      </c>
      <c r="R8113" s="6">
        <f>_xlfn.XLOOKUP(CleanedData[[#This Row],[Product]],'02_Lookup_Tables'!$A$2:$A$126,'02_Lookup_Tables'!$B$2:$B$126)</f>
        <v>3521.64</v>
      </c>
      <c r="S8113" t="str">
        <f>VLOOKUP(CleanedData[[#This Row],[Product]],'02_Lookup_Tables'!$H$2:$I$126,2,FALSE)</f>
        <v>Home Devices</v>
      </c>
      <c r="T8113" t="str">
        <f>VLOOKUP(CleanedData[[#This Row],[Province]],'02_Lookup_Tables'!$D$2:$E$10,2, FALSE)</f>
        <v>Southern Region</v>
      </c>
      <c r="U8113" t="str" cm="1">
        <f t="array" ref="U8113">_xlfn.IFS(CleanedData[[#This Row],[Purchase Amount]]&lt;500,"Low",
CleanedData[[#This Row],[Purchase Amount]]&lt;5000,"Medium",
TRUE,"High")</f>
        <v>Medium</v>
      </c>
      <c r="V8113" t="str">
        <f>TEXT(CleanedData[[#This Row],[Date]],"mmmm")</f>
        <v>May</v>
      </c>
      <c r="W8113" t="str">
        <f>"Q"&amp;ROUNDUP(MONTH(CleanedData[[#This Row],[Date]])/3,0)</f>
        <v>Q2</v>
      </c>
      <c r="X8113" t="str">
        <f>IF(CleanedData[[#This Row],[Purchase Amount]]&gt;=5000,"Yes","No")</f>
        <v>No</v>
      </c>
      <c r="Y8113">
        <f>IF(CleanedData[[#This Row],[Recommend]]="Yes",1,0)</f>
        <v>1</v>
      </c>
      <c r="Z8113" s="6">
        <f>CleanedData[[#This Row],[Purchase Amount]]*0.15</f>
        <v>528.24599999999998</v>
      </c>
      <c r="AA8113" s="6">
        <f>CleanedData[[#This Row],[Purchase Amount]]*1.15</f>
        <v>4049.8859999999995</v>
      </c>
    </row>
    <row r="8114" spans="1:27" x14ac:dyDescent="0.3">
      <c r="A8114">
        <v>9787</v>
      </c>
      <c r="B8114" t="s">
        <v>8339</v>
      </c>
      <c r="C8114" s="1">
        <v>45391</v>
      </c>
      <c r="D8114">
        <v>23</v>
      </c>
      <c r="E8114" t="s">
        <v>52</v>
      </c>
      <c r="F8114" t="s">
        <v>108</v>
      </c>
      <c r="G8114" t="s">
        <v>340</v>
      </c>
      <c r="H8114">
        <v>3</v>
      </c>
      <c r="I8114" t="s">
        <v>45</v>
      </c>
      <c r="J8114" t="s">
        <v>69</v>
      </c>
      <c r="K8114" t="s">
        <v>44</v>
      </c>
      <c r="L8114" t="s">
        <v>42</v>
      </c>
      <c r="M8114" t="s">
        <v>151</v>
      </c>
      <c r="N8114" t="s">
        <v>48</v>
      </c>
      <c r="O8114" t="s">
        <v>89</v>
      </c>
      <c r="P8114" t="s">
        <v>49</v>
      </c>
      <c r="Q8114" t="s">
        <v>66</v>
      </c>
      <c r="R8114" s="6">
        <f>_xlfn.XLOOKUP(CleanedData[[#This Row],[Product]],'02_Lookup_Tables'!$A$2:$A$126,'02_Lookup_Tables'!$B$2:$B$126)</f>
        <v>828.82</v>
      </c>
      <c r="S8114" t="str">
        <f>VLOOKUP(CleanedData[[#This Row],[Product]],'02_Lookup_Tables'!$H$2:$I$126,2,FALSE)</f>
        <v>Home Devices</v>
      </c>
      <c r="T8114" t="str">
        <f>VLOOKUP(CleanedData[[#This Row],[Province]],'02_Lookup_Tables'!$D$2:$E$10,2, FALSE)</f>
        <v>Gauteng Region</v>
      </c>
      <c r="U8114" t="str" cm="1">
        <f t="array" ref="U8114">_xlfn.IFS(CleanedData[[#This Row],[Purchase Amount]]&lt;500,"Low",
CleanedData[[#This Row],[Purchase Amount]]&lt;5000,"Medium",
TRUE,"High")</f>
        <v>Medium</v>
      </c>
      <c r="V8114" t="str">
        <f>TEXT(CleanedData[[#This Row],[Date]],"mmmm")</f>
        <v>April</v>
      </c>
      <c r="W8114" t="str">
        <f>"Q"&amp;ROUNDUP(MONTH(CleanedData[[#This Row],[Date]])/3,0)</f>
        <v>Q2</v>
      </c>
      <c r="X8114" t="str">
        <f>IF(CleanedData[[#This Row],[Purchase Amount]]&gt;=5000,"Yes","No")</f>
        <v>No</v>
      </c>
      <c r="Y8114">
        <f>IF(CleanedData[[#This Row],[Recommend]]="Yes",1,0)</f>
        <v>1</v>
      </c>
      <c r="Z8114" s="6">
        <f>CleanedData[[#This Row],[Purchase Amount]]*0.15</f>
        <v>124.32300000000001</v>
      </c>
      <c r="AA8114" s="6">
        <f>CleanedData[[#This Row],[Purchase Amount]]*1.15</f>
        <v>953.14300000000003</v>
      </c>
    </row>
    <row r="8115" spans="1:27" x14ac:dyDescent="0.3">
      <c r="A8115">
        <v>9788</v>
      </c>
      <c r="B8115" t="s">
        <v>8340</v>
      </c>
      <c r="C8115" s="1">
        <v>45735</v>
      </c>
      <c r="D8115">
        <v>24</v>
      </c>
      <c r="E8115" t="s">
        <v>39</v>
      </c>
      <c r="F8115" t="s">
        <v>61</v>
      </c>
      <c r="G8115" t="s">
        <v>164</v>
      </c>
      <c r="H8115">
        <v>2</v>
      </c>
      <c r="I8115" t="s">
        <v>45</v>
      </c>
      <c r="J8115" t="s">
        <v>43</v>
      </c>
      <c r="K8115" t="s">
        <v>55</v>
      </c>
      <c r="L8115" t="s">
        <v>42</v>
      </c>
      <c r="M8115" t="s">
        <v>79</v>
      </c>
      <c r="N8115" t="s">
        <v>47</v>
      </c>
      <c r="O8115" t="s">
        <v>89</v>
      </c>
      <c r="P8115" t="s">
        <v>49</v>
      </c>
      <c r="Q8115" t="s">
        <v>66</v>
      </c>
      <c r="R8115" s="6">
        <f>_xlfn.XLOOKUP(CleanedData[[#This Row],[Product]],'02_Lookup_Tables'!$A$2:$A$126,'02_Lookup_Tables'!$B$2:$B$126)</f>
        <v>440.87</v>
      </c>
      <c r="S8115" t="str">
        <f>VLOOKUP(CleanedData[[#This Row],[Product]],'02_Lookup_Tables'!$H$2:$I$126,2,FALSE)</f>
        <v>Home &amp; Living</v>
      </c>
      <c r="T8115" t="str">
        <f>VLOOKUP(CleanedData[[#This Row],[Province]],'02_Lookup_Tables'!$D$2:$E$10,2, FALSE)</f>
        <v>Southern Region</v>
      </c>
      <c r="U8115" t="str" cm="1">
        <f t="array" ref="U8115">_xlfn.IFS(CleanedData[[#This Row],[Purchase Amount]]&lt;500,"Low",
CleanedData[[#This Row],[Purchase Amount]]&lt;5000,"Medium",
TRUE,"High")</f>
        <v>Low</v>
      </c>
      <c r="V8115" t="str">
        <f>TEXT(CleanedData[[#This Row],[Date]],"mmmm")</f>
        <v>March</v>
      </c>
      <c r="W8115" t="str">
        <f>"Q"&amp;ROUNDUP(MONTH(CleanedData[[#This Row],[Date]])/3,0)</f>
        <v>Q1</v>
      </c>
      <c r="X8115" t="str">
        <f>IF(CleanedData[[#This Row],[Purchase Amount]]&gt;=5000,"Yes","No")</f>
        <v>No</v>
      </c>
      <c r="Y8115">
        <f>IF(CleanedData[[#This Row],[Recommend]]="Yes",1,0)</f>
        <v>1</v>
      </c>
      <c r="Z8115" s="6">
        <f>CleanedData[[#This Row],[Purchase Amount]]*0.15</f>
        <v>66.130499999999998</v>
      </c>
      <c r="AA8115" s="6">
        <f>CleanedData[[#This Row],[Purchase Amount]]*1.15</f>
        <v>507.00049999999999</v>
      </c>
    </row>
    <row r="8116" spans="1:27" x14ac:dyDescent="0.3">
      <c r="A8116">
        <v>9791</v>
      </c>
      <c r="B8116" t="s">
        <v>8341</v>
      </c>
      <c r="C8116" s="1">
        <v>45450</v>
      </c>
      <c r="D8116">
        <v>51</v>
      </c>
      <c r="E8116" t="s">
        <v>39</v>
      </c>
      <c r="F8116" t="s">
        <v>40</v>
      </c>
      <c r="G8116" t="s">
        <v>1139</v>
      </c>
      <c r="H8116">
        <v>3</v>
      </c>
      <c r="I8116" t="s">
        <v>45</v>
      </c>
      <c r="J8116" t="s">
        <v>74</v>
      </c>
      <c r="K8116" t="s">
        <v>64</v>
      </c>
      <c r="L8116" t="s">
        <v>45</v>
      </c>
      <c r="M8116" t="s">
        <v>75</v>
      </c>
      <c r="N8116" t="s">
        <v>48</v>
      </c>
      <c r="O8116" t="s">
        <v>89</v>
      </c>
      <c r="P8116" t="s">
        <v>49</v>
      </c>
      <c r="Q8116" t="s">
        <v>93</v>
      </c>
      <c r="R8116" s="6">
        <f>_xlfn.XLOOKUP(CleanedData[[#This Row],[Product]],'02_Lookup_Tables'!$A$2:$A$126,'02_Lookup_Tables'!$B$2:$B$126)</f>
        <v>2977.47</v>
      </c>
      <c r="S8116" t="str">
        <f>VLOOKUP(CleanedData[[#This Row],[Product]],'02_Lookup_Tables'!$H$2:$I$126,2,FALSE)</f>
        <v>Home &amp; Living</v>
      </c>
      <c r="T8116" t="str">
        <f>VLOOKUP(CleanedData[[#This Row],[Province]],'02_Lookup_Tables'!$D$2:$E$10,2, FALSE)</f>
        <v>Northern Region</v>
      </c>
      <c r="U8116" t="str" cm="1">
        <f t="array" ref="U8116">_xlfn.IFS(CleanedData[[#This Row],[Purchase Amount]]&lt;500,"Low",
CleanedData[[#This Row],[Purchase Amount]]&lt;5000,"Medium",
TRUE,"High")</f>
        <v>Medium</v>
      </c>
      <c r="V8116" t="str">
        <f>TEXT(CleanedData[[#This Row],[Date]],"mmmm")</f>
        <v>June</v>
      </c>
      <c r="W8116" t="str">
        <f>"Q"&amp;ROUNDUP(MONTH(CleanedData[[#This Row],[Date]])/3,0)</f>
        <v>Q2</v>
      </c>
      <c r="X8116" t="str">
        <f>IF(CleanedData[[#This Row],[Purchase Amount]]&gt;=5000,"Yes","No")</f>
        <v>No</v>
      </c>
      <c r="Y8116">
        <f>IF(CleanedData[[#This Row],[Recommend]]="Yes",1,0)</f>
        <v>1</v>
      </c>
      <c r="Z8116" s="6">
        <f>CleanedData[[#This Row],[Purchase Amount]]*0.15</f>
        <v>446.62049999999994</v>
      </c>
      <c r="AA8116" s="6">
        <f>CleanedData[[#This Row],[Purchase Amount]]*1.15</f>
        <v>3424.0904999999993</v>
      </c>
    </row>
    <row r="8117" spans="1:27" x14ac:dyDescent="0.3">
      <c r="A8117">
        <v>9794</v>
      </c>
      <c r="B8117" t="s">
        <v>8342</v>
      </c>
      <c r="C8117" s="1">
        <v>45480</v>
      </c>
      <c r="D8117">
        <v>68</v>
      </c>
      <c r="E8117" t="s">
        <v>60</v>
      </c>
      <c r="F8117" t="s">
        <v>125</v>
      </c>
      <c r="G8117" t="s">
        <v>323</v>
      </c>
      <c r="H8117">
        <v>3</v>
      </c>
      <c r="I8117" t="s">
        <v>42</v>
      </c>
      <c r="J8117" t="s">
        <v>74</v>
      </c>
      <c r="K8117" t="s">
        <v>64</v>
      </c>
      <c r="L8117" t="s">
        <v>42</v>
      </c>
      <c r="M8117" t="s">
        <v>79</v>
      </c>
      <c r="N8117" t="s">
        <v>48</v>
      </c>
      <c r="O8117" t="s">
        <v>89</v>
      </c>
      <c r="P8117" t="s">
        <v>49</v>
      </c>
      <c r="Q8117" t="s">
        <v>97</v>
      </c>
      <c r="R8117" s="6">
        <f>_xlfn.XLOOKUP(CleanedData[[#This Row],[Product]],'02_Lookup_Tables'!$A$2:$A$126,'02_Lookup_Tables'!$B$2:$B$126)</f>
        <v>463.48</v>
      </c>
      <c r="S8117" t="str">
        <f>VLOOKUP(CleanedData[[#This Row],[Product]],'02_Lookup_Tables'!$H$2:$I$126,2,FALSE)</f>
        <v>Electronics</v>
      </c>
      <c r="T8117" t="str">
        <f>VLOOKUP(CleanedData[[#This Row],[Province]],'02_Lookup_Tables'!$D$2:$E$10,2, FALSE)</f>
        <v>Western Region</v>
      </c>
      <c r="U8117" t="str" cm="1">
        <f t="array" ref="U8117">_xlfn.IFS(CleanedData[[#This Row],[Purchase Amount]]&lt;500,"Low",
CleanedData[[#This Row],[Purchase Amount]]&lt;5000,"Medium",
TRUE,"High")</f>
        <v>Low</v>
      </c>
      <c r="V8117" t="str">
        <f>TEXT(CleanedData[[#This Row],[Date]],"mmmm")</f>
        <v>July</v>
      </c>
      <c r="W8117" t="str">
        <f>"Q"&amp;ROUNDUP(MONTH(CleanedData[[#This Row],[Date]])/3,0)</f>
        <v>Q3</v>
      </c>
      <c r="X8117" t="str">
        <f>IF(CleanedData[[#This Row],[Purchase Amount]]&gt;=5000,"Yes","No")</f>
        <v>No</v>
      </c>
      <c r="Y8117">
        <f>IF(CleanedData[[#This Row],[Recommend]]="Yes",1,0)</f>
        <v>0</v>
      </c>
      <c r="Z8117" s="6">
        <f>CleanedData[[#This Row],[Purchase Amount]]*0.15</f>
        <v>69.522000000000006</v>
      </c>
      <c r="AA8117" s="6">
        <f>CleanedData[[#This Row],[Purchase Amount]]*1.15</f>
        <v>533.00199999999995</v>
      </c>
    </row>
    <row r="8118" spans="1:27" x14ac:dyDescent="0.3">
      <c r="A8118">
        <v>9795</v>
      </c>
      <c r="B8118" t="s">
        <v>8343</v>
      </c>
      <c r="C8118" s="1">
        <v>45997</v>
      </c>
      <c r="D8118">
        <v>67</v>
      </c>
      <c r="E8118" t="s">
        <v>52</v>
      </c>
      <c r="F8118" t="s">
        <v>68</v>
      </c>
      <c r="G8118" t="s">
        <v>225</v>
      </c>
      <c r="H8118">
        <v>1</v>
      </c>
      <c r="I8118" t="s">
        <v>42</v>
      </c>
      <c r="J8118" t="s">
        <v>63</v>
      </c>
      <c r="K8118" t="s">
        <v>44</v>
      </c>
      <c r="L8118" t="s">
        <v>45</v>
      </c>
      <c r="M8118" t="s">
        <v>106</v>
      </c>
      <c r="N8118" t="s">
        <v>80</v>
      </c>
      <c r="O8118" t="s">
        <v>148</v>
      </c>
      <c r="P8118" t="s">
        <v>70</v>
      </c>
      <c r="Q8118" t="s">
        <v>97</v>
      </c>
      <c r="R8118" s="6">
        <f>_xlfn.XLOOKUP(CleanedData[[#This Row],[Product]],'02_Lookup_Tables'!$A$2:$A$126,'02_Lookup_Tables'!$B$2:$B$126)</f>
        <v>1094.3699999999999</v>
      </c>
      <c r="S8118" t="str">
        <f>VLOOKUP(CleanedData[[#This Row],[Product]],'02_Lookup_Tables'!$H$2:$I$126,2,FALSE)</f>
        <v>Apparel</v>
      </c>
      <c r="T8118" t="str">
        <f>VLOOKUP(CleanedData[[#This Row],[Province]],'02_Lookup_Tables'!$D$2:$E$10,2, FALSE)</f>
        <v>Northern Region</v>
      </c>
      <c r="U8118" t="str" cm="1">
        <f t="array" ref="U8118">_xlfn.IFS(CleanedData[[#This Row],[Purchase Amount]]&lt;500,"Low",
CleanedData[[#This Row],[Purchase Amount]]&lt;5000,"Medium",
TRUE,"High")</f>
        <v>Medium</v>
      </c>
      <c r="V8118" t="str">
        <f>TEXT(CleanedData[[#This Row],[Date]],"mmmm")</f>
        <v>December</v>
      </c>
      <c r="W8118" t="str">
        <f>"Q"&amp;ROUNDUP(MONTH(CleanedData[[#This Row],[Date]])/3,0)</f>
        <v>Q4</v>
      </c>
      <c r="X8118" t="str">
        <f>IF(CleanedData[[#This Row],[Purchase Amount]]&gt;=5000,"Yes","No")</f>
        <v>No</v>
      </c>
      <c r="Y8118">
        <f>IF(CleanedData[[#This Row],[Recommend]]="Yes",1,0)</f>
        <v>0</v>
      </c>
      <c r="Z8118" s="6">
        <f>CleanedData[[#This Row],[Purchase Amount]]*0.15</f>
        <v>164.15549999999999</v>
      </c>
      <c r="AA8118" s="6">
        <f>CleanedData[[#This Row],[Purchase Amount]]*1.15</f>
        <v>1258.5254999999997</v>
      </c>
    </row>
    <row r="8119" spans="1:27" x14ac:dyDescent="0.3">
      <c r="A8119">
        <v>9796</v>
      </c>
      <c r="B8119" t="s">
        <v>8344</v>
      </c>
      <c r="C8119" s="1">
        <v>45521</v>
      </c>
      <c r="D8119">
        <v>80</v>
      </c>
      <c r="E8119" t="s">
        <v>60</v>
      </c>
      <c r="F8119" t="s">
        <v>72</v>
      </c>
      <c r="G8119" t="s">
        <v>303</v>
      </c>
      <c r="H8119">
        <v>4</v>
      </c>
      <c r="I8119" t="s">
        <v>45</v>
      </c>
      <c r="J8119" t="s">
        <v>74</v>
      </c>
      <c r="K8119" t="s">
        <v>44</v>
      </c>
      <c r="L8119" t="s">
        <v>42</v>
      </c>
      <c r="M8119" t="s">
        <v>56</v>
      </c>
      <c r="N8119" t="s">
        <v>96</v>
      </c>
      <c r="O8119" t="s">
        <v>148</v>
      </c>
      <c r="P8119" t="s">
        <v>49</v>
      </c>
      <c r="Q8119" t="s">
        <v>97</v>
      </c>
      <c r="R8119" s="6">
        <f>_xlfn.XLOOKUP(CleanedData[[#This Row],[Product]],'02_Lookup_Tables'!$A$2:$A$126,'02_Lookup_Tables'!$B$2:$B$126)</f>
        <v>4841.7700000000004</v>
      </c>
      <c r="S8119" t="str">
        <f>VLOOKUP(CleanedData[[#This Row],[Product]],'02_Lookup_Tables'!$H$2:$I$126,2,FALSE)</f>
        <v>Home &amp; Living</v>
      </c>
      <c r="T8119" t="str">
        <f>VLOOKUP(CleanedData[[#This Row],[Province]],'02_Lookup_Tables'!$D$2:$E$10,2, FALSE)</f>
        <v>Central Region</v>
      </c>
      <c r="U8119" t="str" cm="1">
        <f t="array" ref="U8119">_xlfn.IFS(CleanedData[[#This Row],[Purchase Amount]]&lt;500,"Low",
CleanedData[[#This Row],[Purchase Amount]]&lt;5000,"Medium",
TRUE,"High")</f>
        <v>Medium</v>
      </c>
      <c r="V8119" t="str">
        <f>TEXT(CleanedData[[#This Row],[Date]],"mmmm")</f>
        <v>August</v>
      </c>
      <c r="W8119" t="str">
        <f>"Q"&amp;ROUNDUP(MONTH(CleanedData[[#This Row],[Date]])/3,0)</f>
        <v>Q3</v>
      </c>
      <c r="X8119" t="str">
        <f>IF(CleanedData[[#This Row],[Purchase Amount]]&gt;=5000,"Yes","No")</f>
        <v>No</v>
      </c>
      <c r="Y8119">
        <f>IF(CleanedData[[#This Row],[Recommend]]="Yes",1,0)</f>
        <v>1</v>
      </c>
      <c r="Z8119" s="6">
        <f>CleanedData[[#This Row],[Purchase Amount]]*0.15</f>
        <v>726.26550000000009</v>
      </c>
      <c r="AA8119" s="6">
        <f>CleanedData[[#This Row],[Purchase Amount]]*1.15</f>
        <v>5568.0355</v>
      </c>
    </row>
    <row r="8120" spans="1:27" x14ac:dyDescent="0.3">
      <c r="A8120">
        <v>9797</v>
      </c>
      <c r="B8120" t="s">
        <v>8345</v>
      </c>
      <c r="C8120" s="1">
        <v>45740</v>
      </c>
      <c r="D8120">
        <v>22</v>
      </c>
      <c r="E8120" t="s">
        <v>39</v>
      </c>
      <c r="F8120" t="s">
        <v>68</v>
      </c>
      <c r="G8120" t="s">
        <v>41</v>
      </c>
      <c r="H8120">
        <v>5</v>
      </c>
      <c r="I8120" t="s">
        <v>42</v>
      </c>
      <c r="J8120" t="s">
        <v>69</v>
      </c>
      <c r="K8120" t="s">
        <v>55</v>
      </c>
      <c r="L8120" t="s">
        <v>42</v>
      </c>
      <c r="M8120" t="s">
        <v>79</v>
      </c>
      <c r="N8120" t="s">
        <v>57</v>
      </c>
      <c r="O8120" t="s">
        <v>89</v>
      </c>
      <c r="P8120" t="s">
        <v>70</v>
      </c>
      <c r="Q8120" t="s">
        <v>66</v>
      </c>
      <c r="R8120" s="6">
        <f>_xlfn.XLOOKUP(CleanedData[[#This Row],[Product]],'02_Lookup_Tables'!$A$2:$A$126,'02_Lookup_Tables'!$B$2:$B$126)</f>
        <v>2479.5700000000002</v>
      </c>
      <c r="S8120" t="str">
        <f>VLOOKUP(CleanedData[[#This Row],[Product]],'02_Lookup_Tables'!$H$2:$I$126,2,FALSE)</f>
        <v>Accessories</v>
      </c>
      <c r="T8120" t="str">
        <f>VLOOKUP(CleanedData[[#This Row],[Province]],'02_Lookup_Tables'!$D$2:$E$10,2, FALSE)</f>
        <v>Northern Region</v>
      </c>
      <c r="U8120" t="str" cm="1">
        <f t="array" ref="U8120">_xlfn.IFS(CleanedData[[#This Row],[Purchase Amount]]&lt;500,"Low",
CleanedData[[#This Row],[Purchase Amount]]&lt;5000,"Medium",
TRUE,"High")</f>
        <v>Medium</v>
      </c>
      <c r="V8120" t="str">
        <f>TEXT(CleanedData[[#This Row],[Date]],"mmmm")</f>
        <v>March</v>
      </c>
      <c r="W8120" t="str">
        <f>"Q"&amp;ROUNDUP(MONTH(CleanedData[[#This Row],[Date]])/3,0)</f>
        <v>Q1</v>
      </c>
      <c r="X8120" t="str">
        <f>IF(CleanedData[[#This Row],[Purchase Amount]]&gt;=5000,"Yes","No")</f>
        <v>No</v>
      </c>
      <c r="Y8120">
        <f>IF(CleanedData[[#This Row],[Recommend]]="Yes",1,0)</f>
        <v>0</v>
      </c>
      <c r="Z8120" s="6">
        <f>CleanedData[[#This Row],[Purchase Amount]]*0.15</f>
        <v>371.93549999999999</v>
      </c>
      <c r="AA8120" s="6">
        <f>CleanedData[[#This Row],[Purchase Amount]]*1.15</f>
        <v>2851.5054999999998</v>
      </c>
    </row>
    <row r="8121" spans="1:27" x14ac:dyDescent="0.3">
      <c r="A8121">
        <v>9799</v>
      </c>
      <c r="B8121" t="s">
        <v>8346</v>
      </c>
      <c r="C8121" s="1">
        <v>45592</v>
      </c>
      <c r="D8121">
        <v>28</v>
      </c>
      <c r="E8121" t="s">
        <v>39</v>
      </c>
      <c r="F8121" t="s">
        <v>72</v>
      </c>
      <c r="G8121" t="s">
        <v>187</v>
      </c>
      <c r="H8121">
        <v>1</v>
      </c>
      <c r="I8121" t="s">
        <v>42</v>
      </c>
      <c r="J8121" t="s">
        <v>69</v>
      </c>
      <c r="K8121" t="s">
        <v>64</v>
      </c>
      <c r="L8121" t="s">
        <v>42</v>
      </c>
      <c r="M8121" t="s">
        <v>123</v>
      </c>
      <c r="N8121" t="s">
        <v>80</v>
      </c>
      <c r="O8121" t="s">
        <v>89</v>
      </c>
      <c r="P8121" t="s">
        <v>49</v>
      </c>
      <c r="Q8121" t="s">
        <v>58</v>
      </c>
      <c r="R8121" s="6">
        <f>_xlfn.XLOOKUP(CleanedData[[#This Row],[Product]],'02_Lookup_Tables'!$A$2:$A$126,'02_Lookup_Tables'!$B$2:$B$126)</f>
        <v>24904.86</v>
      </c>
      <c r="S8121" t="str">
        <f>VLOOKUP(CleanedData[[#This Row],[Product]],'02_Lookup_Tables'!$H$2:$I$126,2,FALSE)</f>
        <v>Electronics</v>
      </c>
      <c r="T8121" t="str">
        <f>VLOOKUP(CleanedData[[#This Row],[Province]],'02_Lookup_Tables'!$D$2:$E$10,2, FALSE)</f>
        <v>Central Region</v>
      </c>
      <c r="U8121" t="str" cm="1">
        <f t="array" ref="U8121">_xlfn.IFS(CleanedData[[#This Row],[Purchase Amount]]&lt;500,"Low",
CleanedData[[#This Row],[Purchase Amount]]&lt;5000,"Medium",
TRUE,"High")</f>
        <v>High</v>
      </c>
      <c r="V8121" t="str">
        <f>TEXT(CleanedData[[#This Row],[Date]],"mmmm")</f>
        <v>October</v>
      </c>
      <c r="W8121" t="str">
        <f>"Q"&amp;ROUNDUP(MONTH(CleanedData[[#This Row],[Date]])/3,0)</f>
        <v>Q4</v>
      </c>
      <c r="X8121" t="str">
        <f>IF(CleanedData[[#This Row],[Purchase Amount]]&gt;=5000,"Yes","No")</f>
        <v>Yes</v>
      </c>
      <c r="Y8121">
        <f>IF(CleanedData[[#This Row],[Recommend]]="Yes",1,0)</f>
        <v>0</v>
      </c>
      <c r="Z8121" s="6">
        <f>CleanedData[[#This Row],[Purchase Amount]]*0.15</f>
        <v>3735.7289999999998</v>
      </c>
      <c r="AA8121" s="6">
        <f>CleanedData[[#This Row],[Purchase Amount]]*1.15</f>
        <v>28640.589</v>
      </c>
    </row>
    <row r="8122" spans="1:27" x14ac:dyDescent="0.3">
      <c r="A8122">
        <v>9800</v>
      </c>
      <c r="B8122" t="s">
        <v>8347</v>
      </c>
      <c r="C8122" s="1">
        <v>45850</v>
      </c>
      <c r="D8122">
        <v>18</v>
      </c>
      <c r="E8122" t="s">
        <v>39</v>
      </c>
      <c r="F8122" t="s">
        <v>77</v>
      </c>
      <c r="G8122" t="s">
        <v>258</v>
      </c>
      <c r="H8122">
        <v>3</v>
      </c>
      <c r="I8122" t="s">
        <v>45</v>
      </c>
      <c r="J8122" t="s">
        <v>43</v>
      </c>
      <c r="K8122" t="s">
        <v>64</v>
      </c>
      <c r="L8122" t="s">
        <v>42</v>
      </c>
      <c r="M8122" t="s">
        <v>184</v>
      </c>
      <c r="N8122" t="s">
        <v>48</v>
      </c>
      <c r="O8122" t="s">
        <v>148</v>
      </c>
      <c r="P8122" t="s">
        <v>49</v>
      </c>
      <c r="Q8122" t="s">
        <v>66</v>
      </c>
      <c r="R8122" s="6">
        <f>_xlfn.XLOOKUP(CleanedData[[#This Row],[Product]],'02_Lookup_Tables'!$A$2:$A$126,'02_Lookup_Tables'!$B$2:$B$126)</f>
        <v>768.34</v>
      </c>
      <c r="S8122" t="str">
        <f>VLOOKUP(CleanedData[[#This Row],[Product]],'02_Lookup_Tables'!$H$2:$I$126,2,FALSE)</f>
        <v>Home &amp; Living</v>
      </c>
      <c r="T8122" t="str">
        <f>VLOOKUP(CleanedData[[#This Row],[Province]],'02_Lookup_Tables'!$D$2:$E$10,2, FALSE)</f>
        <v>Central Region</v>
      </c>
      <c r="U8122" t="str" cm="1">
        <f t="array" ref="U8122">_xlfn.IFS(CleanedData[[#This Row],[Purchase Amount]]&lt;500,"Low",
CleanedData[[#This Row],[Purchase Amount]]&lt;5000,"Medium",
TRUE,"High")</f>
        <v>Medium</v>
      </c>
      <c r="V8122" t="str">
        <f>TEXT(CleanedData[[#This Row],[Date]],"mmmm")</f>
        <v>July</v>
      </c>
      <c r="W8122" t="str">
        <f>"Q"&amp;ROUNDUP(MONTH(CleanedData[[#This Row],[Date]])/3,0)</f>
        <v>Q3</v>
      </c>
      <c r="X8122" t="str">
        <f>IF(CleanedData[[#This Row],[Purchase Amount]]&gt;=5000,"Yes","No")</f>
        <v>No</v>
      </c>
      <c r="Y8122">
        <f>IF(CleanedData[[#This Row],[Recommend]]="Yes",1,0)</f>
        <v>1</v>
      </c>
      <c r="Z8122" s="6">
        <f>CleanedData[[#This Row],[Purchase Amount]]*0.15</f>
        <v>115.251</v>
      </c>
      <c r="AA8122" s="6">
        <f>CleanedData[[#This Row],[Purchase Amount]]*1.15</f>
        <v>883.59100000000001</v>
      </c>
    </row>
    <row r="8123" spans="1:27" x14ac:dyDescent="0.3">
      <c r="A8123">
        <v>9801</v>
      </c>
      <c r="B8123" t="s">
        <v>8348</v>
      </c>
      <c r="C8123" s="1">
        <v>45815</v>
      </c>
      <c r="D8123">
        <v>49</v>
      </c>
      <c r="E8123" t="s">
        <v>60</v>
      </c>
      <c r="F8123" t="s">
        <v>61</v>
      </c>
      <c r="G8123" t="s">
        <v>216</v>
      </c>
      <c r="H8123">
        <v>2</v>
      </c>
      <c r="I8123" t="s">
        <v>42</v>
      </c>
      <c r="J8123" t="s">
        <v>63</v>
      </c>
      <c r="K8123" t="s">
        <v>64</v>
      </c>
      <c r="L8123" t="s">
        <v>45</v>
      </c>
      <c r="M8123" t="s">
        <v>88</v>
      </c>
      <c r="N8123" t="s">
        <v>47</v>
      </c>
      <c r="O8123" t="s">
        <v>89</v>
      </c>
      <c r="P8123" t="s">
        <v>49</v>
      </c>
      <c r="Q8123" t="s">
        <v>93</v>
      </c>
      <c r="R8123" s="6">
        <f>_xlfn.XLOOKUP(CleanedData[[#This Row],[Product]],'02_Lookup_Tables'!$A$2:$A$126,'02_Lookup_Tables'!$B$2:$B$126)</f>
        <v>929.55</v>
      </c>
      <c r="S8123" t="str">
        <f>VLOOKUP(CleanedData[[#This Row],[Product]],'02_Lookup_Tables'!$H$2:$I$126,2,FALSE)</f>
        <v>Accessories</v>
      </c>
      <c r="T8123" t="str">
        <f>VLOOKUP(CleanedData[[#This Row],[Province]],'02_Lookup_Tables'!$D$2:$E$10,2, FALSE)</f>
        <v>Southern Region</v>
      </c>
      <c r="U8123" t="str" cm="1">
        <f t="array" ref="U8123">_xlfn.IFS(CleanedData[[#This Row],[Purchase Amount]]&lt;500,"Low",
CleanedData[[#This Row],[Purchase Amount]]&lt;5000,"Medium",
TRUE,"High")</f>
        <v>Medium</v>
      </c>
      <c r="V8123" t="str">
        <f>TEXT(CleanedData[[#This Row],[Date]],"mmmm")</f>
        <v>June</v>
      </c>
      <c r="W8123" t="str">
        <f>"Q"&amp;ROUNDUP(MONTH(CleanedData[[#This Row],[Date]])/3,0)</f>
        <v>Q2</v>
      </c>
      <c r="X8123" t="str">
        <f>IF(CleanedData[[#This Row],[Purchase Amount]]&gt;=5000,"Yes","No")</f>
        <v>No</v>
      </c>
      <c r="Y8123">
        <f>IF(CleanedData[[#This Row],[Recommend]]="Yes",1,0)</f>
        <v>0</v>
      </c>
      <c r="Z8123" s="6">
        <f>CleanedData[[#This Row],[Purchase Amount]]*0.15</f>
        <v>139.43249999999998</v>
      </c>
      <c r="AA8123" s="6">
        <f>CleanedData[[#This Row],[Purchase Amount]]*1.15</f>
        <v>1068.9824999999998</v>
      </c>
    </row>
    <row r="8124" spans="1:27" x14ac:dyDescent="0.3">
      <c r="A8124">
        <v>9802</v>
      </c>
      <c r="B8124" t="s">
        <v>8349</v>
      </c>
      <c r="C8124" s="1">
        <v>45431</v>
      </c>
      <c r="D8124">
        <v>73</v>
      </c>
      <c r="E8124" t="s">
        <v>39</v>
      </c>
      <c r="F8124" t="s">
        <v>125</v>
      </c>
      <c r="G8124" t="s">
        <v>216</v>
      </c>
      <c r="H8124">
        <v>4</v>
      </c>
      <c r="I8124" t="s">
        <v>42</v>
      </c>
      <c r="J8124" t="s">
        <v>54</v>
      </c>
      <c r="K8124" t="s">
        <v>64</v>
      </c>
      <c r="L8124" t="s">
        <v>45</v>
      </c>
      <c r="M8124" t="s">
        <v>231</v>
      </c>
      <c r="N8124" t="s">
        <v>96</v>
      </c>
      <c r="O8124" t="s">
        <v>89</v>
      </c>
      <c r="P8124" t="s">
        <v>70</v>
      </c>
      <c r="Q8124" t="s">
        <v>97</v>
      </c>
      <c r="R8124" s="6">
        <f>_xlfn.XLOOKUP(CleanedData[[#This Row],[Product]],'02_Lookup_Tables'!$A$2:$A$126,'02_Lookup_Tables'!$B$2:$B$126)</f>
        <v>929.55</v>
      </c>
      <c r="S8124" t="str">
        <f>VLOOKUP(CleanedData[[#This Row],[Product]],'02_Lookup_Tables'!$H$2:$I$126,2,FALSE)</f>
        <v>Accessories</v>
      </c>
      <c r="T8124" t="str">
        <f>VLOOKUP(CleanedData[[#This Row],[Province]],'02_Lookup_Tables'!$D$2:$E$10,2, FALSE)</f>
        <v>Western Region</v>
      </c>
      <c r="U8124" t="str" cm="1">
        <f t="array" ref="U8124">_xlfn.IFS(CleanedData[[#This Row],[Purchase Amount]]&lt;500,"Low",
CleanedData[[#This Row],[Purchase Amount]]&lt;5000,"Medium",
TRUE,"High")</f>
        <v>Medium</v>
      </c>
      <c r="V8124" t="str">
        <f>TEXT(CleanedData[[#This Row],[Date]],"mmmm")</f>
        <v>May</v>
      </c>
      <c r="W8124" t="str">
        <f>"Q"&amp;ROUNDUP(MONTH(CleanedData[[#This Row],[Date]])/3,0)</f>
        <v>Q2</v>
      </c>
      <c r="X8124" t="str">
        <f>IF(CleanedData[[#This Row],[Purchase Amount]]&gt;=5000,"Yes","No")</f>
        <v>No</v>
      </c>
      <c r="Y8124">
        <f>IF(CleanedData[[#This Row],[Recommend]]="Yes",1,0)</f>
        <v>0</v>
      </c>
      <c r="Z8124" s="6">
        <f>CleanedData[[#This Row],[Purchase Amount]]*0.15</f>
        <v>139.43249999999998</v>
      </c>
      <c r="AA8124" s="6">
        <f>CleanedData[[#This Row],[Purchase Amount]]*1.15</f>
        <v>1068.9824999999998</v>
      </c>
    </row>
    <row r="8125" spans="1:27" x14ac:dyDescent="0.3">
      <c r="A8125">
        <v>9803</v>
      </c>
      <c r="B8125" t="s">
        <v>8350</v>
      </c>
      <c r="C8125" s="1">
        <v>45630</v>
      </c>
      <c r="D8125">
        <v>78</v>
      </c>
      <c r="E8125" t="s">
        <v>39</v>
      </c>
      <c r="F8125" t="s">
        <v>77</v>
      </c>
      <c r="G8125" t="s">
        <v>271</v>
      </c>
      <c r="H8125">
        <v>1</v>
      </c>
      <c r="I8125" t="s">
        <v>42</v>
      </c>
      <c r="J8125" t="s">
        <v>74</v>
      </c>
      <c r="K8125" t="s">
        <v>55</v>
      </c>
      <c r="L8125" t="s">
        <v>45</v>
      </c>
      <c r="M8125" t="s">
        <v>175</v>
      </c>
      <c r="N8125" t="s">
        <v>80</v>
      </c>
      <c r="O8125" t="s">
        <v>89</v>
      </c>
      <c r="P8125" t="s">
        <v>49</v>
      </c>
      <c r="Q8125" t="s">
        <v>97</v>
      </c>
      <c r="R8125" s="6">
        <f>_xlfn.XLOOKUP(CleanedData[[#This Row],[Product]],'02_Lookup_Tables'!$A$2:$A$126,'02_Lookup_Tables'!$B$2:$B$126)</f>
        <v>119.63</v>
      </c>
      <c r="S8125" t="str">
        <f>VLOOKUP(CleanedData[[#This Row],[Product]],'02_Lookup_Tables'!$H$2:$I$126,2,FALSE)</f>
        <v>Food</v>
      </c>
      <c r="T8125" t="str">
        <f>VLOOKUP(CleanedData[[#This Row],[Province]],'02_Lookup_Tables'!$D$2:$E$10,2, FALSE)</f>
        <v>Central Region</v>
      </c>
      <c r="U8125" t="str" cm="1">
        <f t="array" ref="U8125">_xlfn.IFS(CleanedData[[#This Row],[Purchase Amount]]&lt;500,"Low",
CleanedData[[#This Row],[Purchase Amount]]&lt;5000,"Medium",
TRUE,"High")</f>
        <v>Low</v>
      </c>
      <c r="V8125" t="str">
        <f>TEXT(CleanedData[[#This Row],[Date]],"mmmm")</f>
        <v>December</v>
      </c>
      <c r="W8125" t="str">
        <f>"Q"&amp;ROUNDUP(MONTH(CleanedData[[#This Row],[Date]])/3,0)</f>
        <v>Q4</v>
      </c>
      <c r="X8125" t="str">
        <f>IF(CleanedData[[#This Row],[Purchase Amount]]&gt;=5000,"Yes","No")</f>
        <v>No</v>
      </c>
      <c r="Y8125">
        <f>IF(CleanedData[[#This Row],[Recommend]]="Yes",1,0)</f>
        <v>0</v>
      </c>
      <c r="Z8125" s="6">
        <f>CleanedData[[#This Row],[Purchase Amount]]*0.15</f>
        <v>17.944499999999998</v>
      </c>
      <c r="AA8125" s="6">
        <f>CleanedData[[#This Row],[Purchase Amount]]*1.15</f>
        <v>137.57449999999997</v>
      </c>
    </row>
    <row r="8126" spans="1:27" x14ac:dyDescent="0.3">
      <c r="A8126">
        <v>9804</v>
      </c>
      <c r="B8126" t="s">
        <v>8351</v>
      </c>
      <c r="C8126" s="1">
        <v>45361</v>
      </c>
      <c r="D8126">
        <v>22</v>
      </c>
      <c r="E8126" t="s">
        <v>39</v>
      </c>
      <c r="F8126" t="s">
        <v>108</v>
      </c>
      <c r="G8126" t="s">
        <v>227</v>
      </c>
      <c r="H8126">
        <v>1</v>
      </c>
      <c r="I8126" t="s">
        <v>45</v>
      </c>
      <c r="J8126" t="s">
        <v>63</v>
      </c>
      <c r="K8126" t="s">
        <v>64</v>
      </c>
      <c r="L8126" t="s">
        <v>45</v>
      </c>
      <c r="M8126" t="s">
        <v>46</v>
      </c>
      <c r="N8126" t="s">
        <v>80</v>
      </c>
      <c r="O8126" t="s">
        <v>89</v>
      </c>
      <c r="P8126" t="s">
        <v>49</v>
      </c>
      <c r="Q8126" t="s">
        <v>66</v>
      </c>
      <c r="R8126" s="6">
        <f>_xlfn.XLOOKUP(CleanedData[[#This Row],[Product]],'02_Lookup_Tables'!$A$2:$A$126,'02_Lookup_Tables'!$B$2:$B$126)</f>
        <v>22574.95</v>
      </c>
      <c r="S8126" t="str">
        <f>VLOOKUP(CleanedData[[#This Row],[Product]],'02_Lookup_Tables'!$H$2:$I$126,2,FALSE)</f>
        <v>Electronics</v>
      </c>
      <c r="T8126" t="str">
        <f>VLOOKUP(CleanedData[[#This Row],[Province]],'02_Lookup_Tables'!$D$2:$E$10,2, FALSE)</f>
        <v>Gauteng Region</v>
      </c>
      <c r="U8126" t="str" cm="1">
        <f t="array" ref="U8126">_xlfn.IFS(CleanedData[[#This Row],[Purchase Amount]]&lt;500,"Low",
CleanedData[[#This Row],[Purchase Amount]]&lt;5000,"Medium",
TRUE,"High")</f>
        <v>High</v>
      </c>
      <c r="V8126" t="str">
        <f>TEXT(CleanedData[[#This Row],[Date]],"mmmm")</f>
        <v>March</v>
      </c>
      <c r="W8126" t="str">
        <f>"Q"&amp;ROUNDUP(MONTH(CleanedData[[#This Row],[Date]])/3,0)</f>
        <v>Q1</v>
      </c>
      <c r="X8126" t="str">
        <f>IF(CleanedData[[#This Row],[Purchase Amount]]&gt;=5000,"Yes","No")</f>
        <v>Yes</v>
      </c>
      <c r="Y8126">
        <f>IF(CleanedData[[#This Row],[Recommend]]="Yes",1,0)</f>
        <v>1</v>
      </c>
      <c r="Z8126" s="6">
        <f>CleanedData[[#This Row],[Purchase Amount]]*0.15</f>
        <v>3386.2424999999998</v>
      </c>
      <c r="AA8126" s="6">
        <f>CleanedData[[#This Row],[Purchase Amount]]*1.15</f>
        <v>25961.192499999997</v>
      </c>
    </row>
    <row r="8127" spans="1:27" x14ac:dyDescent="0.3">
      <c r="A8127">
        <v>9805</v>
      </c>
      <c r="B8127" t="s">
        <v>8352</v>
      </c>
      <c r="C8127" s="1">
        <v>45546</v>
      </c>
      <c r="D8127">
        <v>67</v>
      </c>
      <c r="E8127" t="s">
        <v>52</v>
      </c>
      <c r="F8127" t="s">
        <v>68</v>
      </c>
      <c r="G8127" t="s">
        <v>126</v>
      </c>
      <c r="H8127">
        <v>5</v>
      </c>
      <c r="I8127" t="s">
        <v>45</v>
      </c>
      <c r="J8127" t="s">
        <v>43</v>
      </c>
      <c r="K8127" t="s">
        <v>55</v>
      </c>
      <c r="L8127" t="s">
        <v>42</v>
      </c>
      <c r="M8127" t="s">
        <v>136</v>
      </c>
      <c r="N8127" t="s">
        <v>57</v>
      </c>
      <c r="O8127" t="s">
        <v>89</v>
      </c>
      <c r="P8127" t="s">
        <v>70</v>
      </c>
      <c r="Q8127" t="s">
        <v>97</v>
      </c>
      <c r="R8127" s="6">
        <f>_xlfn.XLOOKUP(CleanedData[[#This Row],[Product]],'02_Lookup_Tables'!$A$2:$A$126,'02_Lookup_Tables'!$B$2:$B$126)</f>
        <v>343.42</v>
      </c>
      <c r="S8127" t="str">
        <f>VLOOKUP(CleanedData[[#This Row],[Product]],'02_Lookup_Tables'!$H$2:$I$126,2,FALSE)</f>
        <v>Food</v>
      </c>
      <c r="T8127" t="str">
        <f>VLOOKUP(CleanedData[[#This Row],[Province]],'02_Lookup_Tables'!$D$2:$E$10,2, FALSE)</f>
        <v>Northern Region</v>
      </c>
      <c r="U8127" t="str" cm="1">
        <f t="array" ref="U8127">_xlfn.IFS(CleanedData[[#This Row],[Purchase Amount]]&lt;500,"Low",
CleanedData[[#This Row],[Purchase Amount]]&lt;5000,"Medium",
TRUE,"High")</f>
        <v>Low</v>
      </c>
      <c r="V8127" t="str">
        <f>TEXT(CleanedData[[#This Row],[Date]],"mmmm")</f>
        <v>September</v>
      </c>
      <c r="W8127" t="str">
        <f>"Q"&amp;ROUNDUP(MONTH(CleanedData[[#This Row],[Date]])/3,0)</f>
        <v>Q3</v>
      </c>
      <c r="X8127" t="str">
        <f>IF(CleanedData[[#This Row],[Purchase Amount]]&gt;=5000,"Yes","No")</f>
        <v>No</v>
      </c>
      <c r="Y8127">
        <f>IF(CleanedData[[#This Row],[Recommend]]="Yes",1,0)</f>
        <v>1</v>
      </c>
      <c r="Z8127" s="6">
        <f>CleanedData[[#This Row],[Purchase Amount]]*0.15</f>
        <v>51.512999999999998</v>
      </c>
      <c r="AA8127" s="6">
        <f>CleanedData[[#This Row],[Purchase Amount]]*1.15</f>
        <v>394.93299999999999</v>
      </c>
    </row>
    <row r="8128" spans="1:27" x14ac:dyDescent="0.3">
      <c r="A8128">
        <v>9806</v>
      </c>
      <c r="B8128" t="s">
        <v>8353</v>
      </c>
      <c r="C8128" s="1">
        <v>45333</v>
      </c>
      <c r="D8128">
        <v>66</v>
      </c>
      <c r="E8128" t="s">
        <v>39</v>
      </c>
      <c r="F8128" t="s">
        <v>108</v>
      </c>
      <c r="G8128" t="s">
        <v>280</v>
      </c>
      <c r="H8128">
        <v>5</v>
      </c>
      <c r="I8128" t="s">
        <v>42</v>
      </c>
      <c r="J8128" t="s">
        <v>74</v>
      </c>
      <c r="K8128" t="s">
        <v>44</v>
      </c>
      <c r="L8128" t="s">
        <v>42</v>
      </c>
      <c r="M8128" t="s">
        <v>180</v>
      </c>
      <c r="N8128" t="s">
        <v>57</v>
      </c>
      <c r="O8128" t="s">
        <v>89</v>
      </c>
      <c r="P8128" t="s">
        <v>70</v>
      </c>
      <c r="Q8128" t="s">
        <v>97</v>
      </c>
      <c r="R8128" s="6">
        <f>_xlfn.XLOOKUP(CleanedData[[#This Row],[Product]],'02_Lookup_Tables'!$A$2:$A$126,'02_Lookup_Tables'!$B$2:$B$126)</f>
        <v>759.97</v>
      </c>
      <c r="S8128" t="str">
        <f>VLOOKUP(CleanedData[[#This Row],[Product]],'02_Lookup_Tables'!$H$2:$I$126,2,FALSE)</f>
        <v>Apparel</v>
      </c>
      <c r="T8128" t="str">
        <f>VLOOKUP(CleanedData[[#This Row],[Province]],'02_Lookup_Tables'!$D$2:$E$10,2, FALSE)</f>
        <v>Gauteng Region</v>
      </c>
      <c r="U8128" t="str" cm="1">
        <f t="array" ref="U8128">_xlfn.IFS(CleanedData[[#This Row],[Purchase Amount]]&lt;500,"Low",
CleanedData[[#This Row],[Purchase Amount]]&lt;5000,"Medium",
TRUE,"High")</f>
        <v>Medium</v>
      </c>
      <c r="V8128" t="str">
        <f>TEXT(CleanedData[[#This Row],[Date]],"mmmm")</f>
        <v>February</v>
      </c>
      <c r="W8128" t="str">
        <f>"Q"&amp;ROUNDUP(MONTH(CleanedData[[#This Row],[Date]])/3,0)</f>
        <v>Q1</v>
      </c>
      <c r="X8128" t="str">
        <f>IF(CleanedData[[#This Row],[Purchase Amount]]&gt;=5000,"Yes","No")</f>
        <v>No</v>
      </c>
      <c r="Y8128">
        <f>IF(CleanedData[[#This Row],[Recommend]]="Yes",1,0)</f>
        <v>0</v>
      </c>
      <c r="Z8128" s="6">
        <f>CleanedData[[#This Row],[Purchase Amount]]*0.15</f>
        <v>113.99550000000001</v>
      </c>
      <c r="AA8128" s="6">
        <f>CleanedData[[#This Row],[Purchase Amount]]*1.15</f>
        <v>873.96550000000002</v>
      </c>
    </row>
    <row r="8129" spans="1:27" x14ac:dyDescent="0.3">
      <c r="A8129">
        <v>9807</v>
      </c>
      <c r="B8129" t="s">
        <v>8354</v>
      </c>
      <c r="C8129" s="1">
        <v>46013</v>
      </c>
      <c r="D8129">
        <v>33</v>
      </c>
      <c r="E8129" t="s">
        <v>60</v>
      </c>
      <c r="F8129" t="s">
        <v>61</v>
      </c>
      <c r="G8129" t="s">
        <v>230</v>
      </c>
      <c r="H8129">
        <v>4</v>
      </c>
      <c r="I8129" t="s">
        <v>42</v>
      </c>
      <c r="J8129" t="s">
        <v>69</v>
      </c>
      <c r="K8129" t="s">
        <v>55</v>
      </c>
      <c r="L8129" t="s">
        <v>45</v>
      </c>
      <c r="M8129" t="s">
        <v>100</v>
      </c>
      <c r="N8129" t="s">
        <v>96</v>
      </c>
      <c r="O8129" t="s">
        <v>48</v>
      </c>
      <c r="P8129" t="s">
        <v>49</v>
      </c>
      <c r="Q8129" t="s">
        <v>58</v>
      </c>
      <c r="R8129" s="6">
        <f>_xlfn.XLOOKUP(CleanedData[[#This Row],[Product]],'02_Lookup_Tables'!$A$2:$A$126,'02_Lookup_Tables'!$B$2:$B$126)</f>
        <v>1940.64</v>
      </c>
      <c r="S8129" t="str">
        <f>VLOOKUP(CleanedData[[#This Row],[Product]],'02_Lookup_Tables'!$H$2:$I$126,2,FALSE)</f>
        <v>Toys &amp; Games</v>
      </c>
      <c r="T8129" t="str">
        <f>VLOOKUP(CleanedData[[#This Row],[Province]],'02_Lookup_Tables'!$D$2:$E$10,2, FALSE)</f>
        <v>Southern Region</v>
      </c>
      <c r="U8129" t="str" cm="1">
        <f t="array" ref="U8129">_xlfn.IFS(CleanedData[[#This Row],[Purchase Amount]]&lt;500,"Low",
CleanedData[[#This Row],[Purchase Amount]]&lt;5000,"Medium",
TRUE,"High")</f>
        <v>Medium</v>
      </c>
      <c r="V8129" t="str">
        <f>TEXT(CleanedData[[#This Row],[Date]],"mmmm")</f>
        <v>December</v>
      </c>
      <c r="W8129" t="str">
        <f>"Q"&amp;ROUNDUP(MONTH(CleanedData[[#This Row],[Date]])/3,0)</f>
        <v>Q4</v>
      </c>
      <c r="X8129" t="str">
        <f>IF(CleanedData[[#This Row],[Purchase Amount]]&gt;=5000,"Yes","No")</f>
        <v>No</v>
      </c>
      <c r="Y8129">
        <f>IF(CleanedData[[#This Row],[Recommend]]="Yes",1,0)</f>
        <v>0</v>
      </c>
      <c r="Z8129" s="6">
        <f>CleanedData[[#This Row],[Purchase Amount]]*0.15</f>
        <v>291.096</v>
      </c>
      <c r="AA8129" s="6">
        <f>CleanedData[[#This Row],[Purchase Amount]]*1.15</f>
        <v>2231.7359999999999</v>
      </c>
    </row>
    <row r="8130" spans="1:27" x14ac:dyDescent="0.3">
      <c r="A8130">
        <v>9809</v>
      </c>
      <c r="B8130" t="s">
        <v>8355</v>
      </c>
      <c r="C8130" s="1">
        <v>45867</v>
      </c>
      <c r="D8130">
        <v>58</v>
      </c>
      <c r="E8130" t="s">
        <v>52</v>
      </c>
      <c r="F8130" t="s">
        <v>68</v>
      </c>
      <c r="G8130" t="s">
        <v>95</v>
      </c>
      <c r="H8130">
        <v>3</v>
      </c>
      <c r="I8130" t="s">
        <v>45</v>
      </c>
      <c r="J8130" t="s">
        <v>74</v>
      </c>
      <c r="K8130" t="s">
        <v>55</v>
      </c>
      <c r="L8130" t="s">
        <v>42</v>
      </c>
      <c r="M8130" t="s">
        <v>100</v>
      </c>
      <c r="N8130" t="s">
        <v>48</v>
      </c>
      <c r="O8130" t="s">
        <v>48</v>
      </c>
      <c r="P8130" t="s">
        <v>70</v>
      </c>
      <c r="Q8130" t="s">
        <v>50</v>
      </c>
      <c r="R8130" s="6">
        <f>_xlfn.XLOOKUP(CleanedData[[#This Row],[Product]],'02_Lookup_Tables'!$A$2:$A$126,'02_Lookup_Tables'!$B$2:$B$126)</f>
        <v>5390.8</v>
      </c>
      <c r="S8130" t="str">
        <f>VLOOKUP(CleanedData[[#This Row],[Product]],'02_Lookup_Tables'!$H$2:$I$126,2,FALSE)</f>
        <v>Electronics</v>
      </c>
      <c r="T8130" t="str">
        <f>VLOOKUP(CleanedData[[#This Row],[Province]],'02_Lookup_Tables'!$D$2:$E$10,2, FALSE)</f>
        <v>Northern Region</v>
      </c>
      <c r="U8130" t="str" cm="1">
        <f t="array" ref="U8130">_xlfn.IFS(CleanedData[[#This Row],[Purchase Amount]]&lt;500,"Low",
CleanedData[[#This Row],[Purchase Amount]]&lt;5000,"Medium",
TRUE,"High")</f>
        <v>High</v>
      </c>
      <c r="V8130" t="str">
        <f>TEXT(CleanedData[[#This Row],[Date]],"mmmm")</f>
        <v>July</v>
      </c>
      <c r="W8130" t="str">
        <f>"Q"&amp;ROUNDUP(MONTH(CleanedData[[#This Row],[Date]])/3,0)</f>
        <v>Q3</v>
      </c>
      <c r="X8130" t="str">
        <f>IF(CleanedData[[#This Row],[Purchase Amount]]&gt;=5000,"Yes","No")</f>
        <v>Yes</v>
      </c>
      <c r="Y8130">
        <f>IF(CleanedData[[#This Row],[Recommend]]="Yes",1,0)</f>
        <v>1</v>
      </c>
      <c r="Z8130" s="6">
        <f>CleanedData[[#This Row],[Purchase Amount]]*0.15</f>
        <v>808.62</v>
      </c>
      <c r="AA8130" s="6">
        <f>CleanedData[[#This Row],[Purchase Amount]]*1.15</f>
        <v>6199.42</v>
      </c>
    </row>
    <row r="8131" spans="1:27" x14ac:dyDescent="0.3">
      <c r="A8131">
        <v>9811</v>
      </c>
      <c r="B8131" t="s">
        <v>8356</v>
      </c>
      <c r="C8131" s="1">
        <v>45601</v>
      </c>
      <c r="D8131">
        <v>30</v>
      </c>
      <c r="E8131" t="s">
        <v>60</v>
      </c>
      <c r="F8131" t="s">
        <v>77</v>
      </c>
      <c r="G8131" t="s">
        <v>91</v>
      </c>
      <c r="H8131">
        <v>2</v>
      </c>
      <c r="I8131" t="s">
        <v>42</v>
      </c>
      <c r="J8131" t="s">
        <v>54</v>
      </c>
      <c r="K8131" t="s">
        <v>44</v>
      </c>
      <c r="L8131" t="s">
        <v>42</v>
      </c>
      <c r="M8131" t="s">
        <v>88</v>
      </c>
      <c r="N8131" t="s">
        <v>47</v>
      </c>
      <c r="O8131" t="s">
        <v>89</v>
      </c>
      <c r="P8131" t="s">
        <v>49</v>
      </c>
      <c r="Q8131" t="s">
        <v>58</v>
      </c>
      <c r="R8131" s="6">
        <f>_xlfn.XLOOKUP(CleanedData[[#This Row],[Product]],'02_Lookup_Tables'!$A$2:$A$126,'02_Lookup_Tables'!$B$2:$B$126)</f>
        <v>1370.56</v>
      </c>
      <c r="S8131" t="str">
        <f>VLOOKUP(CleanedData[[#This Row],[Product]],'02_Lookup_Tables'!$H$2:$I$126,2,FALSE)</f>
        <v>Electronics</v>
      </c>
      <c r="T8131" t="str">
        <f>VLOOKUP(CleanedData[[#This Row],[Province]],'02_Lookup_Tables'!$D$2:$E$10,2, FALSE)</f>
        <v>Central Region</v>
      </c>
      <c r="U8131" t="str" cm="1">
        <f t="array" ref="U8131">_xlfn.IFS(CleanedData[[#This Row],[Purchase Amount]]&lt;500,"Low",
CleanedData[[#This Row],[Purchase Amount]]&lt;5000,"Medium",
TRUE,"High")</f>
        <v>Medium</v>
      </c>
      <c r="V8131" t="str">
        <f>TEXT(CleanedData[[#This Row],[Date]],"mmmm")</f>
        <v>November</v>
      </c>
      <c r="W8131" t="str">
        <f>"Q"&amp;ROUNDUP(MONTH(CleanedData[[#This Row],[Date]])/3,0)</f>
        <v>Q4</v>
      </c>
      <c r="X8131" t="str">
        <f>IF(CleanedData[[#This Row],[Purchase Amount]]&gt;=5000,"Yes","No")</f>
        <v>No</v>
      </c>
      <c r="Y8131">
        <f>IF(CleanedData[[#This Row],[Recommend]]="Yes",1,0)</f>
        <v>0</v>
      </c>
      <c r="Z8131" s="6">
        <f>CleanedData[[#This Row],[Purchase Amount]]*0.15</f>
        <v>205.58399999999997</v>
      </c>
      <c r="AA8131" s="6">
        <f>CleanedData[[#This Row],[Purchase Amount]]*1.15</f>
        <v>1576.1439999999998</v>
      </c>
    </row>
    <row r="8132" spans="1:27" x14ac:dyDescent="0.3">
      <c r="A8132">
        <v>9812</v>
      </c>
      <c r="B8132" t="s">
        <v>8357</v>
      </c>
      <c r="C8132" s="1">
        <v>45640</v>
      </c>
      <c r="D8132">
        <v>50</v>
      </c>
      <c r="E8132" t="s">
        <v>39</v>
      </c>
      <c r="F8132" t="s">
        <v>40</v>
      </c>
      <c r="G8132" t="s">
        <v>144</v>
      </c>
      <c r="H8132">
        <v>3</v>
      </c>
      <c r="I8132" t="s">
        <v>45</v>
      </c>
      <c r="J8132" t="s">
        <v>74</v>
      </c>
      <c r="K8132" t="s">
        <v>64</v>
      </c>
      <c r="L8132" t="s">
        <v>42</v>
      </c>
      <c r="M8132" t="s">
        <v>165</v>
      </c>
      <c r="N8132" t="s">
        <v>48</v>
      </c>
      <c r="O8132" t="s">
        <v>89</v>
      </c>
      <c r="P8132" t="s">
        <v>49</v>
      </c>
      <c r="Q8132" t="s">
        <v>93</v>
      </c>
      <c r="R8132" s="6">
        <f>_xlfn.XLOOKUP(CleanedData[[#This Row],[Product]],'02_Lookup_Tables'!$A$2:$A$126,'02_Lookup_Tables'!$B$2:$B$126)</f>
        <v>4455.18</v>
      </c>
      <c r="S8132" t="str">
        <f>VLOOKUP(CleanedData[[#This Row],[Product]],'02_Lookup_Tables'!$H$2:$I$126,2,FALSE)</f>
        <v>Sports &amp; Outdoors</v>
      </c>
      <c r="T8132" t="str">
        <f>VLOOKUP(CleanedData[[#This Row],[Province]],'02_Lookup_Tables'!$D$2:$E$10,2, FALSE)</f>
        <v>Northern Region</v>
      </c>
      <c r="U8132" t="str" cm="1">
        <f t="array" ref="U8132">_xlfn.IFS(CleanedData[[#This Row],[Purchase Amount]]&lt;500,"Low",
CleanedData[[#This Row],[Purchase Amount]]&lt;5000,"Medium",
TRUE,"High")</f>
        <v>Medium</v>
      </c>
      <c r="V8132" t="str">
        <f>TEXT(CleanedData[[#This Row],[Date]],"mmmm")</f>
        <v>December</v>
      </c>
      <c r="W8132" t="str">
        <f>"Q"&amp;ROUNDUP(MONTH(CleanedData[[#This Row],[Date]])/3,0)</f>
        <v>Q4</v>
      </c>
      <c r="X8132" t="str">
        <f>IF(CleanedData[[#This Row],[Purchase Amount]]&gt;=5000,"Yes","No")</f>
        <v>No</v>
      </c>
      <c r="Y8132">
        <f>IF(CleanedData[[#This Row],[Recommend]]="Yes",1,0)</f>
        <v>1</v>
      </c>
      <c r="Z8132" s="6">
        <f>CleanedData[[#This Row],[Purchase Amount]]*0.15</f>
        <v>668.27700000000004</v>
      </c>
      <c r="AA8132" s="6">
        <f>CleanedData[[#This Row],[Purchase Amount]]*1.15</f>
        <v>5123.4570000000003</v>
      </c>
    </row>
    <row r="8133" spans="1:27" x14ac:dyDescent="0.3">
      <c r="A8133">
        <v>9813</v>
      </c>
      <c r="B8133" t="s">
        <v>8358</v>
      </c>
      <c r="C8133" s="1">
        <v>45553</v>
      </c>
      <c r="D8133">
        <v>58</v>
      </c>
      <c r="E8133" t="s">
        <v>52</v>
      </c>
      <c r="F8133" t="s">
        <v>61</v>
      </c>
      <c r="G8133" t="s">
        <v>171</v>
      </c>
      <c r="H8133">
        <v>1</v>
      </c>
      <c r="I8133" t="s">
        <v>42</v>
      </c>
      <c r="J8133" t="s">
        <v>63</v>
      </c>
      <c r="K8133" t="s">
        <v>44</v>
      </c>
      <c r="L8133" t="s">
        <v>42</v>
      </c>
      <c r="N8133" t="s">
        <v>80</v>
      </c>
      <c r="O8133" t="s">
        <v>134</v>
      </c>
      <c r="P8133" t="s">
        <v>8646</v>
      </c>
      <c r="Q8133" t="s">
        <v>50</v>
      </c>
      <c r="R8133" s="6">
        <f>_xlfn.XLOOKUP(CleanedData[[#This Row],[Product]],'02_Lookup_Tables'!$A$2:$A$126,'02_Lookup_Tables'!$B$2:$B$126)</f>
        <v>6710.27</v>
      </c>
      <c r="S8133" t="str">
        <f>VLOOKUP(CleanedData[[#This Row],[Product]],'02_Lookup_Tables'!$H$2:$I$126,2,FALSE)</f>
        <v>Home Devices</v>
      </c>
      <c r="T8133" t="str">
        <f>VLOOKUP(CleanedData[[#This Row],[Province]],'02_Lookup_Tables'!$D$2:$E$10,2, FALSE)</f>
        <v>Southern Region</v>
      </c>
      <c r="U8133" t="str" cm="1">
        <f t="array" ref="U8133">_xlfn.IFS(CleanedData[[#This Row],[Purchase Amount]]&lt;500,"Low",
CleanedData[[#This Row],[Purchase Amount]]&lt;5000,"Medium",
TRUE,"High")</f>
        <v>High</v>
      </c>
      <c r="V8133" t="str">
        <f>TEXT(CleanedData[[#This Row],[Date]],"mmmm")</f>
        <v>September</v>
      </c>
      <c r="W8133" t="str">
        <f>"Q"&amp;ROUNDUP(MONTH(CleanedData[[#This Row],[Date]])/3,0)</f>
        <v>Q3</v>
      </c>
      <c r="X8133" t="str">
        <f>IF(CleanedData[[#This Row],[Purchase Amount]]&gt;=5000,"Yes","No")</f>
        <v>Yes</v>
      </c>
      <c r="Y8133">
        <f>IF(CleanedData[[#This Row],[Recommend]]="Yes",1,0)</f>
        <v>0</v>
      </c>
      <c r="Z8133" s="6">
        <f>CleanedData[[#This Row],[Purchase Amount]]*0.15</f>
        <v>1006.5405000000001</v>
      </c>
      <c r="AA8133" s="6">
        <f>CleanedData[[#This Row],[Purchase Amount]]*1.15</f>
        <v>7716.8104999999996</v>
      </c>
    </row>
    <row r="8134" spans="1:27" x14ac:dyDescent="0.3">
      <c r="A8134">
        <v>9814</v>
      </c>
      <c r="B8134" t="s">
        <v>8359</v>
      </c>
      <c r="C8134" s="1">
        <v>45841</v>
      </c>
      <c r="D8134">
        <v>68</v>
      </c>
      <c r="E8134" t="s">
        <v>60</v>
      </c>
      <c r="F8134" t="s">
        <v>108</v>
      </c>
      <c r="G8134" t="s">
        <v>419</v>
      </c>
      <c r="H8134">
        <v>1</v>
      </c>
      <c r="I8134" t="s">
        <v>45</v>
      </c>
      <c r="J8134" t="s">
        <v>63</v>
      </c>
      <c r="K8134" t="s">
        <v>44</v>
      </c>
      <c r="L8134" t="s">
        <v>45</v>
      </c>
      <c r="M8134" t="s">
        <v>175</v>
      </c>
      <c r="N8134" t="s">
        <v>80</v>
      </c>
      <c r="O8134" t="s">
        <v>89</v>
      </c>
      <c r="P8134" t="s">
        <v>49</v>
      </c>
      <c r="Q8134" t="s">
        <v>97</v>
      </c>
      <c r="R8134" s="6">
        <f>_xlfn.XLOOKUP(CleanedData[[#This Row],[Product]],'02_Lookup_Tables'!$A$2:$A$126,'02_Lookup_Tables'!$B$2:$B$126)</f>
        <v>96.11</v>
      </c>
      <c r="S8134" t="str">
        <f>VLOOKUP(CleanedData[[#This Row],[Product]],'02_Lookup_Tables'!$H$2:$I$126,2,FALSE)</f>
        <v>Apparel</v>
      </c>
      <c r="T8134" t="str">
        <f>VLOOKUP(CleanedData[[#This Row],[Province]],'02_Lookup_Tables'!$D$2:$E$10,2, FALSE)</f>
        <v>Gauteng Region</v>
      </c>
      <c r="U8134" t="str" cm="1">
        <f t="array" ref="U8134">_xlfn.IFS(CleanedData[[#This Row],[Purchase Amount]]&lt;500,"Low",
CleanedData[[#This Row],[Purchase Amount]]&lt;5000,"Medium",
TRUE,"High")</f>
        <v>Low</v>
      </c>
      <c r="V8134" t="str">
        <f>TEXT(CleanedData[[#This Row],[Date]],"mmmm")</f>
        <v>July</v>
      </c>
      <c r="W8134" t="str">
        <f>"Q"&amp;ROUNDUP(MONTH(CleanedData[[#This Row],[Date]])/3,0)</f>
        <v>Q3</v>
      </c>
      <c r="X8134" t="str">
        <f>IF(CleanedData[[#This Row],[Purchase Amount]]&gt;=5000,"Yes","No")</f>
        <v>No</v>
      </c>
      <c r="Y8134">
        <f>IF(CleanedData[[#This Row],[Recommend]]="Yes",1,0)</f>
        <v>1</v>
      </c>
      <c r="Z8134" s="6">
        <f>CleanedData[[#This Row],[Purchase Amount]]*0.15</f>
        <v>14.416499999999999</v>
      </c>
      <c r="AA8134" s="6">
        <f>CleanedData[[#This Row],[Purchase Amount]]*1.15</f>
        <v>110.52649999999998</v>
      </c>
    </row>
    <row r="8135" spans="1:27" x14ac:dyDescent="0.3">
      <c r="A8135">
        <v>9815</v>
      </c>
      <c r="B8135" t="s">
        <v>8360</v>
      </c>
      <c r="C8135" s="1">
        <v>45935</v>
      </c>
      <c r="D8135">
        <v>41</v>
      </c>
      <c r="E8135" t="s">
        <v>39</v>
      </c>
      <c r="F8135" t="s">
        <v>72</v>
      </c>
      <c r="G8135" t="s">
        <v>417</v>
      </c>
      <c r="H8135">
        <v>2</v>
      </c>
      <c r="I8135" t="s">
        <v>42</v>
      </c>
      <c r="J8135" t="s">
        <v>63</v>
      </c>
      <c r="K8135" t="s">
        <v>44</v>
      </c>
      <c r="L8135" t="s">
        <v>42</v>
      </c>
      <c r="M8135" t="s">
        <v>208</v>
      </c>
      <c r="N8135" t="s">
        <v>47</v>
      </c>
      <c r="O8135" t="s">
        <v>89</v>
      </c>
      <c r="P8135" t="s">
        <v>49</v>
      </c>
      <c r="Q8135" t="s">
        <v>81</v>
      </c>
      <c r="R8135" s="6">
        <f>_xlfn.XLOOKUP(CleanedData[[#This Row],[Product]],'02_Lookup_Tables'!$A$2:$A$126,'02_Lookup_Tables'!$B$2:$B$126)</f>
        <v>274.49</v>
      </c>
      <c r="S8135" t="str">
        <f>VLOOKUP(CleanedData[[#This Row],[Product]],'02_Lookup_Tables'!$H$2:$I$126,2,FALSE)</f>
        <v>Beauty &amp; Personal Care</v>
      </c>
      <c r="T8135" t="str">
        <f>VLOOKUP(CleanedData[[#This Row],[Province]],'02_Lookup_Tables'!$D$2:$E$10,2, FALSE)</f>
        <v>Central Region</v>
      </c>
      <c r="U8135" t="str" cm="1">
        <f t="array" ref="U8135">_xlfn.IFS(CleanedData[[#This Row],[Purchase Amount]]&lt;500,"Low",
CleanedData[[#This Row],[Purchase Amount]]&lt;5000,"Medium",
TRUE,"High")</f>
        <v>Low</v>
      </c>
      <c r="V8135" t="str">
        <f>TEXT(CleanedData[[#This Row],[Date]],"mmmm")</f>
        <v>October</v>
      </c>
      <c r="W8135" t="str">
        <f>"Q"&amp;ROUNDUP(MONTH(CleanedData[[#This Row],[Date]])/3,0)</f>
        <v>Q4</v>
      </c>
      <c r="X8135" t="str">
        <f>IF(CleanedData[[#This Row],[Purchase Amount]]&gt;=5000,"Yes","No")</f>
        <v>No</v>
      </c>
      <c r="Y8135">
        <f>IF(CleanedData[[#This Row],[Recommend]]="Yes",1,0)</f>
        <v>0</v>
      </c>
      <c r="Z8135" s="6">
        <f>CleanedData[[#This Row],[Purchase Amount]]*0.15</f>
        <v>41.173499999999997</v>
      </c>
      <c r="AA8135" s="6">
        <f>CleanedData[[#This Row],[Purchase Amount]]*1.15</f>
        <v>315.6635</v>
      </c>
    </row>
    <row r="8136" spans="1:27" x14ac:dyDescent="0.3">
      <c r="A8136">
        <v>9816</v>
      </c>
      <c r="B8136" t="s">
        <v>8361</v>
      </c>
      <c r="C8136" s="1">
        <v>45775</v>
      </c>
      <c r="D8136">
        <v>45</v>
      </c>
      <c r="E8136" t="s">
        <v>39</v>
      </c>
      <c r="F8136" t="s">
        <v>108</v>
      </c>
      <c r="G8136" t="s">
        <v>323</v>
      </c>
      <c r="H8136">
        <v>1</v>
      </c>
      <c r="I8136" t="s">
        <v>42</v>
      </c>
      <c r="J8136" t="s">
        <v>74</v>
      </c>
      <c r="K8136" t="s">
        <v>44</v>
      </c>
      <c r="L8136" t="s">
        <v>42</v>
      </c>
      <c r="M8136" t="s">
        <v>184</v>
      </c>
      <c r="N8136" t="s">
        <v>80</v>
      </c>
      <c r="O8136" t="s">
        <v>148</v>
      </c>
      <c r="P8136" t="s">
        <v>70</v>
      </c>
      <c r="Q8136" t="s">
        <v>93</v>
      </c>
      <c r="R8136" s="6">
        <f>_xlfn.XLOOKUP(CleanedData[[#This Row],[Product]],'02_Lookup_Tables'!$A$2:$A$126,'02_Lookup_Tables'!$B$2:$B$126)</f>
        <v>463.48</v>
      </c>
      <c r="S8136" t="str">
        <f>VLOOKUP(CleanedData[[#This Row],[Product]],'02_Lookup_Tables'!$H$2:$I$126,2,FALSE)</f>
        <v>Electronics</v>
      </c>
      <c r="T8136" t="str">
        <f>VLOOKUP(CleanedData[[#This Row],[Province]],'02_Lookup_Tables'!$D$2:$E$10,2, FALSE)</f>
        <v>Gauteng Region</v>
      </c>
      <c r="U8136" t="str" cm="1">
        <f t="array" ref="U8136">_xlfn.IFS(CleanedData[[#This Row],[Purchase Amount]]&lt;500,"Low",
CleanedData[[#This Row],[Purchase Amount]]&lt;5000,"Medium",
TRUE,"High")</f>
        <v>Low</v>
      </c>
      <c r="V8136" t="str">
        <f>TEXT(CleanedData[[#This Row],[Date]],"mmmm")</f>
        <v>April</v>
      </c>
      <c r="W8136" t="str">
        <f>"Q"&amp;ROUNDUP(MONTH(CleanedData[[#This Row],[Date]])/3,0)</f>
        <v>Q2</v>
      </c>
      <c r="X8136" t="str">
        <f>IF(CleanedData[[#This Row],[Purchase Amount]]&gt;=5000,"Yes","No")</f>
        <v>No</v>
      </c>
      <c r="Y8136">
        <f>IF(CleanedData[[#This Row],[Recommend]]="Yes",1,0)</f>
        <v>0</v>
      </c>
      <c r="Z8136" s="6">
        <f>CleanedData[[#This Row],[Purchase Amount]]*0.15</f>
        <v>69.522000000000006</v>
      </c>
      <c r="AA8136" s="6">
        <f>CleanedData[[#This Row],[Purchase Amount]]*1.15</f>
        <v>533.00199999999995</v>
      </c>
    </row>
    <row r="8137" spans="1:27" x14ac:dyDescent="0.3">
      <c r="A8137">
        <v>9818</v>
      </c>
      <c r="B8137" t="s">
        <v>8362</v>
      </c>
      <c r="C8137" s="1">
        <v>45333</v>
      </c>
      <c r="D8137">
        <v>72</v>
      </c>
      <c r="E8137" t="s">
        <v>52</v>
      </c>
      <c r="F8137" t="s">
        <v>130</v>
      </c>
      <c r="G8137" t="s">
        <v>109</v>
      </c>
      <c r="H8137">
        <v>2</v>
      </c>
      <c r="I8137" t="s">
        <v>45</v>
      </c>
      <c r="J8137" t="s">
        <v>54</v>
      </c>
      <c r="K8137" t="s">
        <v>44</v>
      </c>
      <c r="L8137" t="s">
        <v>42</v>
      </c>
      <c r="M8137" t="s">
        <v>175</v>
      </c>
      <c r="N8137" t="s">
        <v>47</v>
      </c>
      <c r="O8137" t="s">
        <v>89</v>
      </c>
      <c r="P8137" t="s">
        <v>49</v>
      </c>
      <c r="Q8137" t="s">
        <v>97</v>
      </c>
      <c r="R8137" s="6">
        <f>_xlfn.XLOOKUP(CleanedData[[#This Row],[Product]],'02_Lookup_Tables'!$A$2:$A$126,'02_Lookup_Tables'!$B$2:$B$126)</f>
        <v>228.08</v>
      </c>
      <c r="S8137" t="str">
        <f>VLOOKUP(CleanedData[[#This Row],[Product]],'02_Lookup_Tables'!$H$2:$I$126,2,FALSE)</f>
        <v>Apparel</v>
      </c>
      <c r="T8137" t="str">
        <f>VLOOKUP(CleanedData[[#This Row],[Province]],'02_Lookup_Tables'!$D$2:$E$10,2, FALSE)</f>
        <v>Eastern Region</v>
      </c>
      <c r="U8137" t="str" cm="1">
        <f t="array" ref="U8137">_xlfn.IFS(CleanedData[[#This Row],[Purchase Amount]]&lt;500,"Low",
CleanedData[[#This Row],[Purchase Amount]]&lt;5000,"Medium",
TRUE,"High")</f>
        <v>Low</v>
      </c>
      <c r="V8137" t="str">
        <f>TEXT(CleanedData[[#This Row],[Date]],"mmmm")</f>
        <v>February</v>
      </c>
      <c r="W8137" t="str">
        <f>"Q"&amp;ROUNDUP(MONTH(CleanedData[[#This Row],[Date]])/3,0)</f>
        <v>Q1</v>
      </c>
      <c r="X8137" t="str">
        <f>IF(CleanedData[[#This Row],[Purchase Amount]]&gt;=5000,"Yes","No")</f>
        <v>No</v>
      </c>
      <c r="Y8137">
        <f>IF(CleanedData[[#This Row],[Recommend]]="Yes",1,0)</f>
        <v>1</v>
      </c>
      <c r="Z8137" s="6">
        <f>CleanedData[[#This Row],[Purchase Amount]]*0.15</f>
        <v>34.212000000000003</v>
      </c>
      <c r="AA8137" s="6">
        <f>CleanedData[[#This Row],[Purchase Amount]]*1.15</f>
        <v>262.29199999999997</v>
      </c>
    </row>
    <row r="8138" spans="1:27" x14ac:dyDescent="0.3">
      <c r="A8138">
        <v>9819</v>
      </c>
      <c r="B8138" t="s">
        <v>8363</v>
      </c>
      <c r="C8138" s="1">
        <v>45415</v>
      </c>
      <c r="D8138">
        <v>76</v>
      </c>
      <c r="E8138" t="s">
        <v>52</v>
      </c>
      <c r="F8138" t="s">
        <v>77</v>
      </c>
      <c r="G8138" t="s">
        <v>87</v>
      </c>
      <c r="H8138">
        <v>4</v>
      </c>
      <c r="I8138" t="s">
        <v>45</v>
      </c>
      <c r="J8138" t="s">
        <v>54</v>
      </c>
      <c r="K8138" t="s">
        <v>55</v>
      </c>
      <c r="L8138" t="s">
        <v>42</v>
      </c>
      <c r="M8138" t="s">
        <v>106</v>
      </c>
      <c r="N8138" t="s">
        <v>96</v>
      </c>
      <c r="O8138" t="s">
        <v>148</v>
      </c>
      <c r="P8138" t="s">
        <v>49</v>
      </c>
      <c r="Q8138" t="s">
        <v>97</v>
      </c>
      <c r="R8138" s="6">
        <f>_xlfn.XLOOKUP(CleanedData[[#This Row],[Product]],'02_Lookup_Tables'!$A$2:$A$126,'02_Lookup_Tables'!$B$2:$B$126)</f>
        <v>409.06</v>
      </c>
      <c r="S8138" t="str">
        <f>VLOOKUP(CleanedData[[#This Row],[Product]],'02_Lookup_Tables'!$H$2:$I$126,2,FALSE)</f>
        <v>Home Devices</v>
      </c>
      <c r="T8138" t="str">
        <f>VLOOKUP(CleanedData[[#This Row],[Province]],'02_Lookup_Tables'!$D$2:$E$10,2, FALSE)</f>
        <v>Central Region</v>
      </c>
      <c r="U8138" t="str" cm="1">
        <f t="array" ref="U8138">_xlfn.IFS(CleanedData[[#This Row],[Purchase Amount]]&lt;500,"Low",
CleanedData[[#This Row],[Purchase Amount]]&lt;5000,"Medium",
TRUE,"High")</f>
        <v>Low</v>
      </c>
      <c r="V8138" t="str">
        <f>TEXT(CleanedData[[#This Row],[Date]],"mmmm")</f>
        <v>May</v>
      </c>
      <c r="W8138" t="str">
        <f>"Q"&amp;ROUNDUP(MONTH(CleanedData[[#This Row],[Date]])/3,0)</f>
        <v>Q2</v>
      </c>
      <c r="X8138" t="str">
        <f>IF(CleanedData[[#This Row],[Purchase Amount]]&gt;=5000,"Yes","No")</f>
        <v>No</v>
      </c>
      <c r="Y8138">
        <f>IF(CleanedData[[#This Row],[Recommend]]="Yes",1,0)</f>
        <v>1</v>
      </c>
      <c r="Z8138" s="6">
        <f>CleanedData[[#This Row],[Purchase Amount]]*0.15</f>
        <v>61.358999999999995</v>
      </c>
      <c r="AA8138" s="6">
        <f>CleanedData[[#This Row],[Purchase Amount]]*1.15</f>
        <v>470.41899999999998</v>
      </c>
    </row>
    <row r="8139" spans="1:27" x14ac:dyDescent="0.3">
      <c r="A8139">
        <v>9820</v>
      </c>
      <c r="B8139" t="s">
        <v>8364</v>
      </c>
      <c r="C8139" s="1">
        <v>45800</v>
      </c>
      <c r="D8139">
        <v>69</v>
      </c>
      <c r="E8139" t="s">
        <v>60</v>
      </c>
      <c r="F8139" t="s">
        <v>77</v>
      </c>
      <c r="G8139" t="s">
        <v>207</v>
      </c>
      <c r="H8139">
        <v>2</v>
      </c>
      <c r="I8139" t="s">
        <v>45</v>
      </c>
      <c r="J8139" t="s">
        <v>54</v>
      </c>
      <c r="K8139" t="s">
        <v>44</v>
      </c>
      <c r="L8139" t="s">
        <v>45</v>
      </c>
      <c r="M8139" t="s">
        <v>140</v>
      </c>
      <c r="N8139" t="s">
        <v>47</v>
      </c>
      <c r="O8139" t="s">
        <v>148</v>
      </c>
      <c r="P8139" t="s">
        <v>70</v>
      </c>
      <c r="Q8139" t="s">
        <v>97</v>
      </c>
      <c r="R8139" s="6">
        <f>_xlfn.XLOOKUP(CleanedData[[#This Row],[Product]],'02_Lookup_Tables'!$A$2:$A$126,'02_Lookup_Tables'!$B$2:$B$126)</f>
        <v>3755.73</v>
      </c>
      <c r="S8139" t="str">
        <f>VLOOKUP(CleanedData[[#This Row],[Product]],'02_Lookup_Tables'!$H$2:$I$126,2,FALSE)</f>
        <v>Sports &amp; Outdoors</v>
      </c>
      <c r="T8139" t="str">
        <f>VLOOKUP(CleanedData[[#This Row],[Province]],'02_Lookup_Tables'!$D$2:$E$10,2, FALSE)</f>
        <v>Central Region</v>
      </c>
      <c r="U8139" t="str" cm="1">
        <f t="array" ref="U8139">_xlfn.IFS(CleanedData[[#This Row],[Purchase Amount]]&lt;500,"Low",
CleanedData[[#This Row],[Purchase Amount]]&lt;5000,"Medium",
TRUE,"High")</f>
        <v>Medium</v>
      </c>
      <c r="V8139" t="str">
        <f>TEXT(CleanedData[[#This Row],[Date]],"mmmm")</f>
        <v>May</v>
      </c>
      <c r="W8139" t="str">
        <f>"Q"&amp;ROUNDUP(MONTH(CleanedData[[#This Row],[Date]])/3,0)</f>
        <v>Q2</v>
      </c>
      <c r="X8139" t="str">
        <f>IF(CleanedData[[#This Row],[Purchase Amount]]&gt;=5000,"Yes","No")</f>
        <v>No</v>
      </c>
      <c r="Y8139">
        <f>IF(CleanedData[[#This Row],[Recommend]]="Yes",1,0)</f>
        <v>1</v>
      </c>
      <c r="Z8139" s="6">
        <f>CleanedData[[#This Row],[Purchase Amount]]*0.15</f>
        <v>563.35950000000003</v>
      </c>
      <c r="AA8139" s="6">
        <f>CleanedData[[#This Row],[Purchase Amount]]*1.15</f>
        <v>4319.0895</v>
      </c>
    </row>
    <row r="8140" spans="1:27" x14ac:dyDescent="0.3">
      <c r="A8140">
        <v>9821</v>
      </c>
      <c r="B8140" t="s">
        <v>8365</v>
      </c>
      <c r="C8140" s="1">
        <v>45355</v>
      </c>
      <c r="D8140">
        <v>29</v>
      </c>
      <c r="E8140" t="s">
        <v>52</v>
      </c>
      <c r="F8140" t="s">
        <v>125</v>
      </c>
      <c r="G8140" t="s">
        <v>391</v>
      </c>
      <c r="H8140">
        <v>4</v>
      </c>
      <c r="I8140" t="s">
        <v>45</v>
      </c>
      <c r="J8140" t="s">
        <v>54</v>
      </c>
      <c r="K8140" t="s">
        <v>55</v>
      </c>
      <c r="L8140" t="s">
        <v>42</v>
      </c>
      <c r="M8140" t="s">
        <v>147</v>
      </c>
      <c r="N8140" t="s">
        <v>96</v>
      </c>
      <c r="O8140" t="s">
        <v>148</v>
      </c>
      <c r="P8140" t="s">
        <v>49</v>
      </c>
      <c r="Q8140" t="s">
        <v>58</v>
      </c>
      <c r="R8140" s="6">
        <f>_xlfn.XLOOKUP(CleanedData[[#This Row],[Product]],'02_Lookup_Tables'!$A$2:$A$126,'02_Lookup_Tables'!$B$2:$B$126)</f>
        <v>886.51</v>
      </c>
      <c r="S8140" t="str">
        <f>VLOOKUP(CleanedData[[#This Row],[Product]],'02_Lookup_Tables'!$H$2:$I$126,2,FALSE)</f>
        <v>Beauty &amp; Personal Care</v>
      </c>
      <c r="T8140" t="str">
        <f>VLOOKUP(CleanedData[[#This Row],[Province]],'02_Lookup_Tables'!$D$2:$E$10,2, FALSE)</f>
        <v>Western Region</v>
      </c>
      <c r="U8140" t="str" cm="1">
        <f t="array" ref="U8140">_xlfn.IFS(CleanedData[[#This Row],[Purchase Amount]]&lt;500,"Low",
CleanedData[[#This Row],[Purchase Amount]]&lt;5000,"Medium",
TRUE,"High")</f>
        <v>Medium</v>
      </c>
      <c r="V8140" t="str">
        <f>TEXT(CleanedData[[#This Row],[Date]],"mmmm")</f>
        <v>March</v>
      </c>
      <c r="W8140" t="str">
        <f>"Q"&amp;ROUNDUP(MONTH(CleanedData[[#This Row],[Date]])/3,0)</f>
        <v>Q1</v>
      </c>
      <c r="X8140" t="str">
        <f>IF(CleanedData[[#This Row],[Purchase Amount]]&gt;=5000,"Yes","No")</f>
        <v>No</v>
      </c>
      <c r="Y8140">
        <f>IF(CleanedData[[#This Row],[Recommend]]="Yes",1,0)</f>
        <v>1</v>
      </c>
      <c r="Z8140" s="6">
        <f>CleanedData[[#This Row],[Purchase Amount]]*0.15</f>
        <v>132.97649999999999</v>
      </c>
      <c r="AA8140" s="6">
        <f>CleanedData[[#This Row],[Purchase Amount]]*1.15</f>
        <v>1019.4864999999999</v>
      </c>
    </row>
    <row r="8141" spans="1:27" x14ac:dyDescent="0.3">
      <c r="A8141">
        <v>9822</v>
      </c>
      <c r="B8141" t="s">
        <v>8366</v>
      </c>
      <c r="C8141" s="1">
        <v>45987</v>
      </c>
      <c r="D8141">
        <v>54</v>
      </c>
      <c r="E8141" t="s">
        <v>60</v>
      </c>
      <c r="F8141" t="s">
        <v>72</v>
      </c>
      <c r="G8141" t="s">
        <v>307</v>
      </c>
      <c r="H8141">
        <v>1</v>
      </c>
      <c r="I8141" t="s">
        <v>45</v>
      </c>
      <c r="J8141" t="s">
        <v>43</v>
      </c>
      <c r="K8141" t="s">
        <v>55</v>
      </c>
      <c r="L8141" t="s">
        <v>45</v>
      </c>
      <c r="M8141" t="s">
        <v>112</v>
      </c>
      <c r="N8141" t="s">
        <v>80</v>
      </c>
      <c r="O8141" t="s">
        <v>48</v>
      </c>
      <c r="P8141" t="s">
        <v>49</v>
      </c>
      <c r="Q8141" t="s">
        <v>93</v>
      </c>
      <c r="R8141" s="6">
        <f>_xlfn.XLOOKUP(CleanedData[[#This Row],[Product]],'02_Lookup_Tables'!$A$2:$A$126,'02_Lookup_Tables'!$B$2:$B$126)</f>
        <v>824.74</v>
      </c>
      <c r="S8141" t="str">
        <f>VLOOKUP(CleanedData[[#This Row],[Product]],'02_Lookup_Tables'!$H$2:$I$126,2,FALSE)</f>
        <v>Apparel</v>
      </c>
      <c r="T8141" t="str">
        <f>VLOOKUP(CleanedData[[#This Row],[Province]],'02_Lookup_Tables'!$D$2:$E$10,2, FALSE)</f>
        <v>Central Region</v>
      </c>
      <c r="U8141" t="str" cm="1">
        <f t="array" ref="U8141">_xlfn.IFS(CleanedData[[#This Row],[Purchase Amount]]&lt;500,"Low",
CleanedData[[#This Row],[Purchase Amount]]&lt;5000,"Medium",
TRUE,"High")</f>
        <v>Medium</v>
      </c>
      <c r="V8141" t="str">
        <f>TEXT(CleanedData[[#This Row],[Date]],"mmmm")</f>
        <v>November</v>
      </c>
      <c r="W8141" t="str">
        <f>"Q"&amp;ROUNDUP(MONTH(CleanedData[[#This Row],[Date]])/3,0)</f>
        <v>Q4</v>
      </c>
      <c r="X8141" t="str">
        <f>IF(CleanedData[[#This Row],[Purchase Amount]]&gt;=5000,"Yes","No")</f>
        <v>No</v>
      </c>
      <c r="Y8141">
        <f>IF(CleanedData[[#This Row],[Recommend]]="Yes",1,0)</f>
        <v>1</v>
      </c>
      <c r="Z8141" s="6">
        <f>CleanedData[[#This Row],[Purchase Amount]]*0.15</f>
        <v>123.711</v>
      </c>
      <c r="AA8141" s="6">
        <f>CleanedData[[#This Row],[Purchase Amount]]*1.15</f>
        <v>948.45099999999991</v>
      </c>
    </row>
    <row r="8142" spans="1:27" x14ac:dyDescent="0.3">
      <c r="A8142">
        <v>9823</v>
      </c>
      <c r="B8142" t="s">
        <v>8367</v>
      </c>
      <c r="C8142" s="1">
        <v>45894</v>
      </c>
      <c r="D8142">
        <v>68</v>
      </c>
      <c r="E8142" t="s">
        <v>60</v>
      </c>
      <c r="F8142" t="s">
        <v>108</v>
      </c>
      <c r="G8142" t="s">
        <v>478</v>
      </c>
      <c r="H8142">
        <v>5</v>
      </c>
      <c r="I8142" t="s">
        <v>42</v>
      </c>
      <c r="J8142" t="s">
        <v>69</v>
      </c>
      <c r="K8142" t="s">
        <v>64</v>
      </c>
      <c r="L8142" t="s">
        <v>45</v>
      </c>
      <c r="M8142" t="s">
        <v>165</v>
      </c>
      <c r="N8142" t="s">
        <v>57</v>
      </c>
      <c r="O8142" t="s">
        <v>89</v>
      </c>
      <c r="P8142" t="s">
        <v>70</v>
      </c>
      <c r="Q8142" t="s">
        <v>97</v>
      </c>
      <c r="R8142" s="6">
        <f>_xlfn.XLOOKUP(CleanedData[[#This Row],[Product]],'02_Lookup_Tables'!$A$2:$A$126,'02_Lookup_Tables'!$B$2:$B$126)</f>
        <v>4507.63</v>
      </c>
      <c r="S8142" t="str">
        <f>VLOOKUP(CleanedData[[#This Row],[Product]],'02_Lookup_Tables'!$H$2:$I$126,2,FALSE)</f>
        <v>Sports &amp; Outdoors</v>
      </c>
      <c r="T8142" t="str">
        <f>VLOOKUP(CleanedData[[#This Row],[Province]],'02_Lookup_Tables'!$D$2:$E$10,2, FALSE)</f>
        <v>Gauteng Region</v>
      </c>
      <c r="U8142" t="str" cm="1">
        <f t="array" ref="U8142">_xlfn.IFS(CleanedData[[#This Row],[Purchase Amount]]&lt;500,"Low",
CleanedData[[#This Row],[Purchase Amount]]&lt;5000,"Medium",
TRUE,"High")</f>
        <v>Medium</v>
      </c>
      <c r="V8142" t="str">
        <f>TEXT(CleanedData[[#This Row],[Date]],"mmmm")</f>
        <v>August</v>
      </c>
      <c r="W8142" t="str">
        <f>"Q"&amp;ROUNDUP(MONTH(CleanedData[[#This Row],[Date]])/3,0)</f>
        <v>Q3</v>
      </c>
      <c r="X8142" t="str">
        <f>IF(CleanedData[[#This Row],[Purchase Amount]]&gt;=5000,"Yes","No")</f>
        <v>No</v>
      </c>
      <c r="Y8142">
        <f>IF(CleanedData[[#This Row],[Recommend]]="Yes",1,0)</f>
        <v>0</v>
      </c>
      <c r="Z8142" s="6">
        <f>CleanedData[[#This Row],[Purchase Amount]]*0.15</f>
        <v>676.14449999999999</v>
      </c>
      <c r="AA8142" s="6">
        <f>CleanedData[[#This Row],[Purchase Amount]]*1.15</f>
        <v>5183.7744999999995</v>
      </c>
    </row>
    <row r="8143" spans="1:27" x14ac:dyDescent="0.3">
      <c r="A8143">
        <v>9824</v>
      </c>
      <c r="B8143" t="s">
        <v>8368</v>
      </c>
      <c r="C8143" s="1">
        <v>45880</v>
      </c>
      <c r="D8143">
        <v>59</v>
      </c>
      <c r="E8143" t="s">
        <v>60</v>
      </c>
      <c r="F8143" t="s">
        <v>83</v>
      </c>
      <c r="G8143" t="s">
        <v>258</v>
      </c>
      <c r="H8143">
        <v>1</v>
      </c>
      <c r="I8143" t="s">
        <v>42</v>
      </c>
      <c r="J8143" t="s">
        <v>54</v>
      </c>
      <c r="K8143" t="s">
        <v>44</v>
      </c>
      <c r="L8143" t="s">
        <v>42</v>
      </c>
      <c r="M8143" t="s">
        <v>123</v>
      </c>
      <c r="N8143" t="s">
        <v>80</v>
      </c>
      <c r="O8143" t="s">
        <v>89</v>
      </c>
      <c r="P8143" t="s">
        <v>49</v>
      </c>
      <c r="Q8143" t="s">
        <v>50</v>
      </c>
      <c r="R8143" s="6">
        <f>_xlfn.XLOOKUP(CleanedData[[#This Row],[Product]],'02_Lookup_Tables'!$A$2:$A$126,'02_Lookup_Tables'!$B$2:$B$126)</f>
        <v>768.34</v>
      </c>
      <c r="S8143" t="str">
        <f>VLOOKUP(CleanedData[[#This Row],[Product]],'02_Lookup_Tables'!$H$2:$I$126,2,FALSE)</f>
        <v>Home &amp; Living</v>
      </c>
      <c r="T8143" t="str">
        <f>VLOOKUP(CleanedData[[#This Row],[Province]],'02_Lookup_Tables'!$D$2:$E$10,2, FALSE)</f>
        <v>Western Region</v>
      </c>
      <c r="U8143" t="str" cm="1">
        <f t="array" ref="U8143">_xlfn.IFS(CleanedData[[#This Row],[Purchase Amount]]&lt;500,"Low",
CleanedData[[#This Row],[Purchase Amount]]&lt;5000,"Medium",
TRUE,"High")</f>
        <v>Medium</v>
      </c>
      <c r="V8143" t="str">
        <f>TEXT(CleanedData[[#This Row],[Date]],"mmmm")</f>
        <v>August</v>
      </c>
      <c r="W8143" t="str">
        <f>"Q"&amp;ROUNDUP(MONTH(CleanedData[[#This Row],[Date]])/3,0)</f>
        <v>Q3</v>
      </c>
      <c r="X8143" t="str">
        <f>IF(CleanedData[[#This Row],[Purchase Amount]]&gt;=5000,"Yes","No")</f>
        <v>No</v>
      </c>
      <c r="Y8143">
        <f>IF(CleanedData[[#This Row],[Recommend]]="Yes",1,0)</f>
        <v>0</v>
      </c>
      <c r="Z8143" s="6">
        <f>CleanedData[[#This Row],[Purchase Amount]]*0.15</f>
        <v>115.251</v>
      </c>
      <c r="AA8143" s="6">
        <f>CleanedData[[#This Row],[Purchase Amount]]*1.15</f>
        <v>883.59100000000001</v>
      </c>
    </row>
    <row r="8144" spans="1:27" x14ac:dyDescent="0.3">
      <c r="A8144">
        <v>9825</v>
      </c>
      <c r="B8144" t="s">
        <v>8369</v>
      </c>
      <c r="C8144" s="1">
        <v>45317</v>
      </c>
      <c r="D8144">
        <v>38</v>
      </c>
      <c r="E8144" t="s">
        <v>52</v>
      </c>
      <c r="F8144" t="s">
        <v>68</v>
      </c>
      <c r="G8144" t="s">
        <v>223</v>
      </c>
      <c r="H8144">
        <v>5</v>
      </c>
      <c r="I8144" t="s">
        <v>42</v>
      </c>
      <c r="J8144" t="s">
        <v>69</v>
      </c>
      <c r="K8144" t="s">
        <v>64</v>
      </c>
      <c r="L8144" t="s">
        <v>42</v>
      </c>
      <c r="M8144" t="s">
        <v>156</v>
      </c>
      <c r="N8144" t="s">
        <v>57</v>
      </c>
      <c r="O8144" t="s">
        <v>148</v>
      </c>
      <c r="P8144" t="s">
        <v>49</v>
      </c>
      <c r="Q8144" t="s">
        <v>81</v>
      </c>
      <c r="R8144" s="6">
        <f>_xlfn.XLOOKUP(CleanedData[[#This Row],[Product]],'02_Lookup_Tables'!$A$2:$A$126,'02_Lookup_Tables'!$B$2:$B$126)</f>
        <v>209.53</v>
      </c>
      <c r="S8144" t="str">
        <f>VLOOKUP(CleanedData[[#This Row],[Product]],'02_Lookup_Tables'!$H$2:$I$126,2,FALSE)</f>
        <v>Food</v>
      </c>
      <c r="T8144" t="str">
        <f>VLOOKUP(CleanedData[[#This Row],[Province]],'02_Lookup_Tables'!$D$2:$E$10,2, FALSE)</f>
        <v>Northern Region</v>
      </c>
      <c r="U8144" t="str" cm="1">
        <f t="array" ref="U8144">_xlfn.IFS(CleanedData[[#This Row],[Purchase Amount]]&lt;500,"Low",
CleanedData[[#This Row],[Purchase Amount]]&lt;5000,"Medium",
TRUE,"High")</f>
        <v>Low</v>
      </c>
      <c r="V8144" t="str">
        <f>TEXT(CleanedData[[#This Row],[Date]],"mmmm")</f>
        <v>January</v>
      </c>
      <c r="W8144" t="str">
        <f>"Q"&amp;ROUNDUP(MONTH(CleanedData[[#This Row],[Date]])/3,0)</f>
        <v>Q1</v>
      </c>
      <c r="X8144" t="str">
        <f>IF(CleanedData[[#This Row],[Purchase Amount]]&gt;=5000,"Yes","No")</f>
        <v>No</v>
      </c>
      <c r="Y8144">
        <f>IF(CleanedData[[#This Row],[Recommend]]="Yes",1,0)</f>
        <v>0</v>
      </c>
      <c r="Z8144" s="6">
        <f>CleanedData[[#This Row],[Purchase Amount]]*0.15</f>
        <v>31.429499999999997</v>
      </c>
      <c r="AA8144" s="6">
        <f>CleanedData[[#This Row],[Purchase Amount]]*1.15</f>
        <v>240.95949999999999</v>
      </c>
    </row>
    <row r="8145" spans="1:27" x14ac:dyDescent="0.3">
      <c r="A8145">
        <v>9826</v>
      </c>
      <c r="B8145" t="s">
        <v>8370</v>
      </c>
      <c r="C8145" s="1">
        <v>45723</v>
      </c>
      <c r="D8145">
        <v>75</v>
      </c>
      <c r="E8145" t="s">
        <v>60</v>
      </c>
      <c r="F8145" t="s">
        <v>125</v>
      </c>
      <c r="G8145" t="s">
        <v>342</v>
      </c>
      <c r="H8145">
        <v>4</v>
      </c>
      <c r="I8145" t="s">
        <v>42</v>
      </c>
      <c r="J8145" t="s">
        <v>74</v>
      </c>
      <c r="K8145" t="s">
        <v>44</v>
      </c>
      <c r="L8145" t="s">
        <v>45</v>
      </c>
      <c r="M8145" t="s">
        <v>56</v>
      </c>
      <c r="N8145" t="s">
        <v>96</v>
      </c>
      <c r="O8145" t="s">
        <v>148</v>
      </c>
      <c r="P8145" t="s">
        <v>49</v>
      </c>
      <c r="Q8145" t="s">
        <v>97</v>
      </c>
      <c r="R8145" s="6">
        <f>_xlfn.XLOOKUP(CleanedData[[#This Row],[Product]],'02_Lookup_Tables'!$A$2:$A$126,'02_Lookup_Tables'!$B$2:$B$126)</f>
        <v>529.15</v>
      </c>
      <c r="S8145" t="str">
        <f>VLOOKUP(CleanedData[[#This Row],[Product]],'02_Lookup_Tables'!$H$2:$I$126,2,FALSE)</f>
        <v>Accessories</v>
      </c>
      <c r="T8145" t="str">
        <f>VLOOKUP(CleanedData[[#This Row],[Province]],'02_Lookup_Tables'!$D$2:$E$10,2, FALSE)</f>
        <v>Western Region</v>
      </c>
      <c r="U8145" t="str" cm="1">
        <f t="array" ref="U8145">_xlfn.IFS(CleanedData[[#This Row],[Purchase Amount]]&lt;500,"Low",
CleanedData[[#This Row],[Purchase Amount]]&lt;5000,"Medium",
TRUE,"High")</f>
        <v>Medium</v>
      </c>
      <c r="V8145" t="str">
        <f>TEXT(CleanedData[[#This Row],[Date]],"mmmm")</f>
        <v>March</v>
      </c>
      <c r="W8145" t="str">
        <f>"Q"&amp;ROUNDUP(MONTH(CleanedData[[#This Row],[Date]])/3,0)</f>
        <v>Q1</v>
      </c>
      <c r="X8145" t="str">
        <f>IF(CleanedData[[#This Row],[Purchase Amount]]&gt;=5000,"Yes","No")</f>
        <v>No</v>
      </c>
      <c r="Y8145">
        <f>IF(CleanedData[[#This Row],[Recommend]]="Yes",1,0)</f>
        <v>0</v>
      </c>
      <c r="Z8145" s="6">
        <f>CleanedData[[#This Row],[Purchase Amount]]*0.15</f>
        <v>79.372499999999988</v>
      </c>
      <c r="AA8145" s="6">
        <f>CleanedData[[#This Row],[Purchase Amount]]*1.15</f>
        <v>608.52249999999992</v>
      </c>
    </row>
    <row r="8146" spans="1:27" x14ac:dyDescent="0.3">
      <c r="A8146">
        <v>9827</v>
      </c>
      <c r="B8146" t="s">
        <v>8371</v>
      </c>
      <c r="C8146" s="1">
        <v>45518</v>
      </c>
      <c r="D8146">
        <v>75</v>
      </c>
      <c r="E8146" t="s">
        <v>52</v>
      </c>
      <c r="F8146" t="s">
        <v>125</v>
      </c>
      <c r="G8146" t="s">
        <v>417</v>
      </c>
      <c r="H8146">
        <v>2</v>
      </c>
      <c r="I8146" t="s">
        <v>45</v>
      </c>
      <c r="J8146" t="s">
        <v>74</v>
      </c>
      <c r="K8146" t="s">
        <v>64</v>
      </c>
      <c r="L8146" t="s">
        <v>45</v>
      </c>
      <c r="M8146" t="s">
        <v>85</v>
      </c>
      <c r="N8146" t="s">
        <v>47</v>
      </c>
      <c r="O8146" t="s">
        <v>48</v>
      </c>
      <c r="P8146" t="s">
        <v>49</v>
      </c>
      <c r="Q8146" t="s">
        <v>97</v>
      </c>
      <c r="R8146" s="6">
        <f>_xlfn.XLOOKUP(CleanedData[[#This Row],[Product]],'02_Lookup_Tables'!$A$2:$A$126,'02_Lookup_Tables'!$B$2:$B$126)</f>
        <v>274.49</v>
      </c>
      <c r="S8146" t="str">
        <f>VLOOKUP(CleanedData[[#This Row],[Product]],'02_Lookup_Tables'!$H$2:$I$126,2,FALSE)</f>
        <v>Beauty &amp; Personal Care</v>
      </c>
      <c r="T8146" t="str">
        <f>VLOOKUP(CleanedData[[#This Row],[Province]],'02_Lookup_Tables'!$D$2:$E$10,2, FALSE)</f>
        <v>Western Region</v>
      </c>
      <c r="U8146" t="str" cm="1">
        <f t="array" ref="U8146">_xlfn.IFS(CleanedData[[#This Row],[Purchase Amount]]&lt;500,"Low",
CleanedData[[#This Row],[Purchase Amount]]&lt;5000,"Medium",
TRUE,"High")</f>
        <v>Low</v>
      </c>
      <c r="V8146" t="str">
        <f>TEXT(CleanedData[[#This Row],[Date]],"mmmm")</f>
        <v>August</v>
      </c>
      <c r="W8146" t="str">
        <f>"Q"&amp;ROUNDUP(MONTH(CleanedData[[#This Row],[Date]])/3,0)</f>
        <v>Q3</v>
      </c>
      <c r="X8146" t="str">
        <f>IF(CleanedData[[#This Row],[Purchase Amount]]&gt;=5000,"Yes","No")</f>
        <v>No</v>
      </c>
      <c r="Y8146">
        <f>IF(CleanedData[[#This Row],[Recommend]]="Yes",1,0)</f>
        <v>1</v>
      </c>
      <c r="Z8146" s="6">
        <f>CleanedData[[#This Row],[Purchase Amount]]*0.15</f>
        <v>41.173499999999997</v>
      </c>
      <c r="AA8146" s="6">
        <f>CleanedData[[#This Row],[Purchase Amount]]*1.15</f>
        <v>315.6635</v>
      </c>
    </row>
    <row r="8147" spans="1:27" x14ac:dyDescent="0.3">
      <c r="A8147">
        <v>9829</v>
      </c>
      <c r="B8147" t="s">
        <v>8372</v>
      </c>
      <c r="C8147" s="1">
        <v>45593</v>
      </c>
      <c r="D8147">
        <v>48</v>
      </c>
      <c r="E8147" t="s">
        <v>39</v>
      </c>
      <c r="F8147" t="s">
        <v>108</v>
      </c>
      <c r="G8147" t="s">
        <v>246</v>
      </c>
      <c r="H8147">
        <v>3</v>
      </c>
      <c r="I8147" t="s">
        <v>42</v>
      </c>
      <c r="J8147" t="s">
        <v>43</v>
      </c>
      <c r="K8147" t="s">
        <v>44</v>
      </c>
      <c r="L8147" t="s">
        <v>42</v>
      </c>
      <c r="M8147" t="s">
        <v>190</v>
      </c>
      <c r="N8147" t="s">
        <v>48</v>
      </c>
      <c r="O8147" t="s">
        <v>89</v>
      </c>
      <c r="P8147" t="s">
        <v>49</v>
      </c>
      <c r="Q8147" t="s">
        <v>93</v>
      </c>
      <c r="R8147" s="6">
        <f>_xlfn.XLOOKUP(CleanedData[[#This Row],[Product]],'02_Lookup_Tables'!$A$2:$A$126,'02_Lookup_Tables'!$B$2:$B$126)</f>
        <v>2603.98</v>
      </c>
      <c r="S8147" t="str">
        <f>VLOOKUP(CleanedData[[#This Row],[Product]],'02_Lookup_Tables'!$H$2:$I$126,2,FALSE)</f>
        <v>Accessories</v>
      </c>
      <c r="T8147" t="str">
        <f>VLOOKUP(CleanedData[[#This Row],[Province]],'02_Lookup_Tables'!$D$2:$E$10,2, FALSE)</f>
        <v>Gauteng Region</v>
      </c>
      <c r="U8147" t="str" cm="1">
        <f t="array" ref="U8147">_xlfn.IFS(CleanedData[[#This Row],[Purchase Amount]]&lt;500,"Low",
CleanedData[[#This Row],[Purchase Amount]]&lt;5000,"Medium",
TRUE,"High")</f>
        <v>Medium</v>
      </c>
      <c r="V8147" t="str">
        <f>TEXT(CleanedData[[#This Row],[Date]],"mmmm")</f>
        <v>October</v>
      </c>
      <c r="W8147" t="str">
        <f>"Q"&amp;ROUNDUP(MONTH(CleanedData[[#This Row],[Date]])/3,0)</f>
        <v>Q4</v>
      </c>
      <c r="X8147" t="str">
        <f>IF(CleanedData[[#This Row],[Purchase Amount]]&gt;=5000,"Yes","No")</f>
        <v>No</v>
      </c>
      <c r="Y8147">
        <f>IF(CleanedData[[#This Row],[Recommend]]="Yes",1,0)</f>
        <v>0</v>
      </c>
      <c r="Z8147" s="6">
        <f>CleanedData[[#This Row],[Purchase Amount]]*0.15</f>
        <v>390.59699999999998</v>
      </c>
      <c r="AA8147" s="6">
        <f>CleanedData[[#This Row],[Purchase Amount]]*1.15</f>
        <v>2994.5769999999998</v>
      </c>
    </row>
    <row r="8148" spans="1:27" x14ac:dyDescent="0.3">
      <c r="A8148">
        <v>9830</v>
      </c>
      <c r="B8148" t="s">
        <v>8373</v>
      </c>
      <c r="C8148" s="1">
        <v>45459</v>
      </c>
      <c r="D8148">
        <v>52</v>
      </c>
      <c r="E8148" t="s">
        <v>52</v>
      </c>
      <c r="F8148" t="s">
        <v>61</v>
      </c>
      <c r="G8148" t="s">
        <v>207</v>
      </c>
      <c r="H8148">
        <v>5</v>
      </c>
      <c r="I8148" t="s">
        <v>45</v>
      </c>
      <c r="J8148" t="s">
        <v>63</v>
      </c>
      <c r="K8148" t="s">
        <v>55</v>
      </c>
      <c r="L8148" t="s">
        <v>42</v>
      </c>
      <c r="M8148" t="s">
        <v>151</v>
      </c>
      <c r="N8148" t="s">
        <v>57</v>
      </c>
      <c r="O8148" t="s">
        <v>89</v>
      </c>
      <c r="P8148" t="s">
        <v>70</v>
      </c>
      <c r="Q8148" t="s">
        <v>93</v>
      </c>
      <c r="R8148" s="6">
        <f>_xlfn.XLOOKUP(CleanedData[[#This Row],[Product]],'02_Lookup_Tables'!$A$2:$A$126,'02_Lookup_Tables'!$B$2:$B$126)</f>
        <v>3755.73</v>
      </c>
      <c r="S8148" t="str">
        <f>VLOOKUP(CleanedData[[#This Row],[Product]],'02_Lookup_Tables'!$H$2:$I$126,2,FALSE)</f>
        <v>Sports &amp; Outdoors</v>
      </c>
      <c r="T8148" t="str">
        <f>VLOOKUP(CleanedData[[#This Row],[Province]],'02_Lookup_Tables'!$D$2:$E$10,2, FALSE)</f>
        <v>Southern Region</v>
      </c>
      <c r="U8148" t="str" cm="1">
        <f t="array" ref="U8148">_xlfn.IFS(CleanedData[[#This Row],[Purchase Amount]]&lt;500,"Low",
CleanedData[[#This Row],[Purchase Amount]]&lt;5000,"Medium",
TRUE,"High")</f>
        <v>Medium</v>
      </c>
      <c r="V8148" t="str">
        <f>TEXT(CleanedData[[#This Row],[Date]],"mmmm")</f>
        <v>June</v>
      </c>
      <c r="W8148" t="str">
        <f>"Q"&amp;ROUNDUP(MONTH(CleanedData[[#This Row],[Date]])/3,0)</f>
        <v>Q2</v>
      </c>
      <c r="X8148" t="str">
        <f>IF(CleanedData[[#This Row],[Purchase Amount]]&gt;=5000,"Yes","No")</f>
        <v>No</v>
      </c>
      <c r="Y8148">
        <f>IF(CleanedData[[#This Row],[Recommend]]="Yes",1,0)</f>
        <v>1</v>
      </c>
      <c r="Z8148" s="6">
        <f>CleanedData[[#This Row],[Purchase Amount]]*0.15</f>
        <v>563.35950000000003</v>
      </c>
      <c r="AA8148" s="6">
        <f>CleanedData[[#This Row],[Purchase Amount]]*1.15</f>
        <v>4319.0895</v>
      </c>
    </row>
    <row r="8149" spans="1:27" x14ac:dyDescent="0.3">
      <c r="A8149">
        <v>9832</v>
      </c>
      <c r="B8149" t="s">
        <v>8374</v>
      </c>
      <c r="C8149" s="1">
        <v>45528</v>
      </c>
      <c r="D8149">
        <v>49</v>
      </c>
      <c r="E8149" t="s">
        <v>39</v>
      </c>
      <c r="F8149" t="s">
        <v>125</v>
      </c>
      <c r="G8149" t="s">
        <v>227</v>
      </c>
      <c r="H8149">
        <v>2</v>
      </c>
      <c r="I8149" t="s">
        <v>45</v>
      </c>
      <c r="J8149" t="s">
        <v>74</v>
      </c>
      <c r="K8149" t="s">
        <v>44</v>
      </c>
      <c r="L8149" t="s">
        <v>45</v>
      </c>
      <c r="M8149" t="s">
        <v>231</v>
      </c>
      <c r="N8149" t="s">
        <v>47</v>
      </c>
      <c r="O8149" t="s">
        <v>89</v>
      </c>
      <c r="P8149" t="s">
        <v>49</v>
      </c>
      <c r="Q8149" t="s">
        <v>93</v>
      </c>
      <c r="R8149" s="6">
        <f>_xlfn.XLOOKUP(CleanedData[[#This Row],[Product]],'02_Lookup_Tables'!$A$2:$A$126,'02_Lookup_Tables'!$B$2:$B$126)</f>
        <v>22574.95</v>
      </c>
      <c r="S8149" t="str">
        <f>VLOOKUP(CleanedData[[#This Row],[Product]],'02_Lookup_Tables'!$H$2:$I$126,2,FALSE)</f>
        <v>Electronics</v>
      </c>
      <c r="T8149" t="str">
        <f>VLOOKUP(CleanedData[[#This Row],[Province]],'02_Lookup_Tables'!$D$2:$E$10,2, FALSE)</f>
        <v>Western Region</v>
      </c>
      <c r="U8149" t="str" cm="1">
        <f t="array" ref="U8149">_xlfn.IFS(CleanedData[[#This Row],[Purchase Amount]]&lt;500,"Low",
CleanedData[[#This Row],[Purchase Amount]]&lt;5000,"Medium",
TRUE,"High")</f>
        <v>High</v>
      </c>
      <c r="V8149" t="str">
        <f>TEXT(CleanedData[[#This Row],[Date]],"mmmm")</f>
        <v>August</v>
      </c>
      <c r="W8149" t="str">
        <f>"Q"&amp;ROUNDUP(MONTH(CleanedData[[#This Row],[Date]])/3,0)</f>
        <v>Q3</v>
      </c>
      <c r="X8149" t="str">
        <f>IF(CleanedData[[#This Row],[Purchase Amount]]&gt;=5000,"Yes","No")</f>
        <v>Yes</v>
      </c>
      <c r="Y8149">
        <f>IF(CleanedData[[#This Row],[Recommend]]="Yes",1,0)</f>
        <v>1</v>
      </c>
      <c r="Z8149" s="6">
        <f>CleanedData[[#This Row],[Purchase Amount]]*0.15</f>
        <v>3386.2424999999998</v>
      </c>
      <c r="AA8149" s="6">
        <f>CleanedData[[#This Row],[Purchase Amount]]*1.15</f>
        <v>25961.192499999997</v>
      </c>
    </row>
    <row r="8150" spans="1:27" x14ac:dyDescent="0.3">
      <c r="A8150">
        <v>9833</v>
      </c>
      <c r="B8150" t="s">
        <v>8375</v>
      </c>
      <c r="C8150" s="1">
        <v>45593</v>
      </c>
      <c r="D8150">
        <v>26</v>
      </c>
      <c r="E8150" t="s">
        <v>39</v>
      </c>
      <c r="F8150" t="s">
        <v>108</v>
      </c>
      <c r="G8150" t="s">
        <v>126</v>
      </c>
      <c r="H8150">
        <v>4</v>
      </c>
      <c r="I8150" t="s">
        <v>42</v>
      </c>
      <c r="J8150" t="s">
        <v>63</v>
      </c>
      <c r="K8150" t="s">
        <v>55</v>
      </c>
      <c r="L8150" t="s">
        <v>45</v>
      </c>
      <c r="M8150" t="s">
        <v>140</v>
      </c>
      <c r="N8150" t="s">
        <v>96</v>
      </c>
      <c r="O8150" t="s">
        <v>148</v>
      </c>
      <c r="P8150" t="s">
        <v>49</v>
      </c>
      <c r="Q8150" t="s">
        <v>58</v>
      </c>
      <c r="R8150" s="6">
        <f>_xlfn.XLOOKUP(CleanedData[[#This Row],[Product]],'02_Lookup_Tables'!$A$2:$A$126,'02_Lookup_Tables'!$B$2:$B$126)</f>
        <v>343.42</v>
      </c>
      <c r="S8150" t="str">
        <f>VLOOKUP(CleanedData[[#This Row],[Product]],'02_Lookup_Tables'!$H$2:$I$126,2,FALSE)</f>
        <v>Food</v>
      </c>
      <c r="T8150" t="str">
        <f>VLOOKUP(CleanedData[[#This Row],[Province]],'02_Lookup_Tables'!$D$2:$E$10,2, FALSE)</f>
        <v>Gauteng Region</v>
      </c>
      <c r="U8150" t="str" cm="1">
        <f t="array" ref="U8150">_xlfn.IFS(CleanedData[[#This Row],[Purchase Amount]]&lt;500,"Low",
CleanedData[[#This Row],[Purchase Amount]]&lt;5000,"Medium",
TRUE,"High")</f>
        <v>Low</v>
      </c>
      <c r="V8150" t="str">
        <f>TEXT(CleanedData[[#This Row],[Date]],"mmmm")</f>
        <v>October</v>
      </c>
      <c r="W8150" t="str">
        <f>"Q"&amp;ROUNDUP(MONTH(CleanedData[[#This Row],[Date]])/3,0)</f>
        <v>Q4</v>
      </c>
      <c r="X8150" t="str">
        <f>IF(CleanedData[[#This Row],[Purchase Amount]]&gt;=5000,"Yes","No")</f>
        <v>No</v>
      </c>
      <c r="Y8150">
        <f>IF(CleanedData[[#This Row],[Recommend]]="Yes",1,0)</f>
        <v>0</v>
      </c>
      <c r="Z8150" s="6">
        <f>CleanedData[[#This Row],[Purchase Amount]]*0.15</f>
        <v>51.512999999999998</v>
      </c>
      <c r="AA8150" s="6">
        <f>CleanedData[[#This Row],[Purchase Amount]]*1.15</f>
        <v>394.93299999999999</v>
      </c>
    </row>
    <row r="8151" spans="1:27" x14ac:dyDescent="0.3">
      <c r="A8151">
        <v>9834</v>
      </c>
      <c r="B8151" t="s">
        <v>8376</v>
      </c>
      <c r="C8151" s="1">
        <v>45816</v>
      </c>
      <c r="D8151">
        <v>73</v>
      </c>
      <c r="E8151" t="s">
        <v>52</v>
      </c>
      <c r="F8151" t="s">
        <v>77</v>
      </c>
      <c r="G8151" t="s">
        <v>198</v>
      </c>
      <c r="H8151">
        <v>5</v>
      </c>
      <c r="I8151" t="s">
        <v>42</v>
      </c>
      <c r="J8151" t="s">
        <v>69</v>
      </c>
      <c r="K8151" t="s">
        <v>64</v>
      </c>
      <c r="L8151" t="s">
        <v>45</v>
      </c>
      <c r="M8151" t="s">
        <v>75</v>
      </c>
      <c r="N8151" t="s">
        <v>57</v>
      </c>
      <c r="O8151" t="s">
        <v>89</v>
      </c>
      <c r="P8151" t="s">
        <v>70</v>
      </c>
      <c r="Q8151" t="s">
        <v>97</v>
      </c>
      <c r="R8151" s="6">
        <f>_xlfn.XLOOKUP(CleanedData[[#This Row],[Product]],'02_Lookup_Tables'!$A$2:$A$126,'02_Lookup_Tables'!$B$2:$B$126)</f>
        <v>2099.4</v>
      </c>
      <c r="S8151" t="str">
        <f>VLOOKUP(CleanedData[[#This Row],[Product]],'02_Lookup_Tables'!$H$2:$I$126,2,FALSE)</f>
        <v>Sports &amp; Outdoors</v>
      </c>
      <c r="T8151" t="str">
        <f>VLOOKUP(CleanedData[[#This Row],[Province]],'02_Lookup_Tables'!$D$2:$E$10,2, FALSE)</f>
        <v>Central Region</v>
      </c>
      <c r="U8151" t="str" cm="1">
        <f t="array" ref="U8151">_xlfn.IFS(CleanedData[[#This Row],[Purchase Amount]]&lt;500,"Low",
CleanedData[[#This Row],[Purchase Amount]]&lt;5000,"Medium",
TRUE,"High")</f>
        <v>Medium</v>
      </c>
      <c r="V8151" t="str">
        <f>TEXT(CleanedData[[#This Row],[Date]],"mmmm")</f>
        <v>June</v>
      </c>
      <c r="W8151" t="str">
        <f>"Q"&amp;ROUNDUP(MONTH(CleanedData[[#This Row],[Date]])/3,0)</f>
        <v>Q2</v>
      </c>
      <c r="X8151" t="str">
        <f>IF(CleanedData[[#This Row],[Purchase Amount]]&gt;=5000,"Yes","No")</f>
        <v>No</v>
      </c>
      <c r="Y8151">
        <f>IF(CleanedData[[#This Row],[Recommend]]="Yes",1,0)</f>
        <v>0</v>
      </c>
      <c r="Z8151" s="6">
        <f>CleanedData[[#This Row],[Purchase Amount]]*0.15</f>
        <v>314.91000000000003</v>
      </c>
      <c r="AA8151" s="6">
        <f>CleanedData[[#This Row],[Purchase Amount]]*1.15</f>
        <v>2414.31</v>
      </c>
    </row>
    <row r="8152" spans="1:27" x14ac:dyDescent="0.3">
      <c r="A8152">
        <v>9835</v>
      </c>
      <c r="B8152" t="s">
        <v>8377</v>
      </c>
      <c r="C8152" s="1">
        <v>45993</v>
      </c>
      <c r="D8152">
        <v>41</v>
      </c>
      <c r="E8152" t="s">
        <v>60</v>
      </c>
      <c r="F8152" t="s">
        <v>77</v>
      </c>
      <c r="G8152" t="s">
        <v>158</v>
      </c>
      <c r="H8152">
        <v>4</v>
      </c>
      <c r="I8152" t="s">
        <v>42</v>
      </c>
      <c r="J8152" t="s">
        <v>69</v>
      </c>
      <c r="K8152" t="s">
        <v>55</v>
      </c>
      <c r="L8152" t="s">
        <v>42</v>
      </c>
      <c r="M8152" t="s">
        <v>165</v>
      </c>
      <c r="N8152" t="s">
        <v>96</v>
      </c>
      <c r="O8152" t="s">
        <v>89</v>
      </c>
      <c r="P8152" t="s">
        <v>70</v>
      </c>
      <c r="Q8152" t="s">
        <v>81</v>
      </c>
      <c r="R8152" s="6">
        <f>_xlfn.XLOOKUP(CleanedData[[#This Row],[Product]],'02_Lookup_Tables'!$A$2:$A$126,'02_Lookup_Tables'!$B$2:$B$126)</f>
        <v>2962.6</v>
      </c>
      <c r="S8152" t="str">
        <f>VLOOKUP(CleanedData[[#This Row],[Product]],'02_Lookup_Tables'!$H$2:$I$126,2,FALSE)</f>
        <v>Sports &amp; Outdoors</v>
      </c>
      <c r="T8152" t="str">
        <f>VLOOKUP(CleanedData[[#This Row],[Province]],'02_Lookup_Tables'!$D$2:$E$10,2, FALSE)</f>
        <v>Central Region</v>
      </c>
      <c r="U8152" t="str" cm="1">
        <f t="array" ref="U8152">_xlfn.IFS(CleanedData[[#This Row],[Purchase Amount]]&lt;500,"Low",
CleanedData[[#This Row],[Purchase Amount]]&lt;5000,"Medium",
TRUE,"High")</f>
        <v>Medium</v>
      </c>
      <c r="V8152" t="str">
        <f>TEXT(CleanedData[[#This Row],[Date]],"mmmm")</f>
        <v>December</v>
      </c>
      <c r="W8152" t="str">
        <f>"Q"&amp;ROUNDUP(MONTH(CleanedData[[#This Row],[Date]])/3,0)</f>
        <v>Q4</v>
      </c>
      <c r="X8152" t="str">
        <f>IF(CleanedData[[#This Row],[Purchase Amount]]&gt;=5000,"Yes","No")</f>
        <v>No</v>
      </c>
      <c r="Y8152">
        <f>IF(CleanedData[[#This Row],[Recommend]]="Yes",1,0)</f>
        <v>0</v>
      </c>
      <c r="Z8152" s="6">
        <f>CleanedData[[#This Row],[Purchase Amount]]*0.15</f>
        <v>444.39</v>
      </c>
      <c r="AA8152" s="6">
        <f>CleanedData[[#This Row],[Purchase Amount]]*1.15</f>
        <v>3406.99</v>
      </c>
    </row>
    <row r="8153" spans="1:27" x14ac:dyDescent="0.3">
      <c r="A8153">
        <v>9836</v>
      </c>
      <c r="B8153" t="s">
        <v>8378</v>
      </c>
      <c r="C8153" s="1">
        <v>45511</v>
      </c>
      <c r="D8153">
        <v>31</v>
      </c>
      <c r="E8153" t="s">
        <v>60</v>
      </c>
      <c r="F8153" t="s">
        <v>83</v>
      </c>
      <c r="G8153" t="s">
        <v>233</v>
      </c>
      <c r="H8153">
        <v>1</v>
      </c>
      <c r="I8153" t="s">
        <v>45</v>
      </c>
      <c r="J8153" t="s">
        <v>74</v>
      </c>
      <c r="K8153" t="s">
        <v>44</v>
      </c>
      <c r="L8153" t="s">
        <v>45</v>
      </c>
      <c r="M8153" t="s">
        <v>112</v>
      </c>
      <c r="N8153" t="s">
        <v>80</v>
      </c>
      <c r="O8153" t="s">
        <v>48</v>
      </c>
      <c r="P8153" t="s">
        <v>49</v>
      </c>
      <c r="Q8153" t="s">
        <v>58</v>
      </c>
      <c r="R8153" s="6">
        <f>_xlfn.XLOOKUP(CleanedData[[#This Row],[Product]],'02_Lookup_Tables'!$A$2:$A$126,'02_Lookup_Tables'!$B$2:$B$126)</f>
        <v>324.35000000000002</v>
      </c>
      <c r="S8153" t="str">
        <f>VLOOKUP(CleanedData[[#This Row],[Product]],'02_Lookup_Tables'!$H$2:$I$126,2,FALSE)</f>
        <v>Apparel</v>
      </c>
      <c r="T8153" t="str">
        <f>VLOOKUP(CleanedData[[#This Row],[Province]],'02_Lookup_Tables'!$D$2:$E$10,2, FALSE)</f>
        <v>Western Region</v>
      </c>
      <c r="U8153" t="str" cm="1">
        <f t="array" ref="U8153">_xlfn.IFS(CleanedData[[#This Row],[Purchase Amount]]&lt;500,"Low",
CleanedData[[#This Row],[Purchase Amount]]&lt;5000,"Medium",
TRUE,"High")</f>
        <v>Low</v>
      </c>
      <c r="V8153" t="str">
        <f>TEXT(CleanedData[[#This Row],[Date]],"mmmm")</f>
        <v>August</v>
      </c>
      <c r="W8153" t="str">
        <f>"Q"&amp;ROUNDUP(MONTH(CleanedData[[#This Row],[Date]])/3,0)</f>
        <v>Q3</v>
      </c>
      <c r="X8153" t="str">
        <f>IF(CleanedData[[#This Row],[Purchase Amount]]&gt;=5000,"Yes","No")</f>
        <v>No</v>
      </c>
      <c r="Y8153">
        <f>IF(CleanedData[[#This Row],[Recommend]]="Yes",1,0)</f>
        <v>1</v>
      </c>
      <c r="Z8153" s="6">
        <f>CleanedData[[#This Row],[Purchase Amount]]*0.15</f>
        <v>48.652500000000003</v>
      </c>
      <c r="AA8153" s="6">
        <f>CleanedData[[#This Row],[Purchase Amount]]*1.15</f>
        <v>373.0025</v>
      </c>
    </row>
    <row r="8154" spans="1:27" x14ac:dyDescent="0.3">
      <c r="A8154">
        <v>9837</v>
      </c>
      <c r="B8154" t="s">
        <v>8379</v>
      </c>
      <c r="C8154" s="1">
        <v>45395</v>
      </c>
      <c r="D8154">
        <v>42</v>
      </c>
      <c r="E8154" t="s">
        <v>60</v>
      </c>
      <c r="F8154" t="s">
        <v>40</v>
      </c>
      <c r="G8154" t="s">
        <v>223</v>
      </c>
      <c r="H8154">
        <v>4</v>
      </c>
      <c r="I8154" t="s">
        <v>42</v>
      </c>
      <c r="J8154" t="s">
        <v>63</v>
      </c>
      <c r="K8154" t="s">
        <v>44</v>
      </c>
      <c r="L8154" t="s">
        <v>45</v>
      </c>
      <c r="M8154" t="s">
        <v>46</v>
      </c>
      <c r="N8154" t="s">
        <v>96</v>
      </c>
      <c r="O8154" t="s">
        <v>89</v>
      </c>
      <c r="P8154" t="s">
        <v>70</v>
      </c>
      <c r="Q8154" t="s">
        <v>81</v>
      </c>
      <c r="R8154" s="6">
        <f>_xlfn.XLOOKUP(CleanedData[[#This Row],[Product]],'02_Lookup_Tables'!$A$2:$A$126,'02_Lookup_Tables'!$B$2:$B$126)</f>
        <v>209.53</v>
      </c>
      <c r="S8154" t="str">
        <f>VLOOKUP(CleanedData[[#This Row],[Product]],'02_Lookup_Tables'!$H$2:$I$126,2,FALSE)</f>
        <v>Food</v>
      </c>
      <c r="T8154" t="str">
        <f>VLOOKUP(CleanedData[[#This Row],[Province]],'02_Lookup_Tables'!$D$2:$E$10,2, FALSE)</f>
        <v>Northern Region</v>
      </c>
      <c r="U8154" t="str" cm="1">
        <f t="array" ref="U8154">_xlfn.IFS(CleanedData[[#This Row],[Purchase Amount]]&lt;500,"Low",
CleanedData[[#This Row],[Purchase Amount]]&lt;5000,"Medium",
TRUE,"High")</f>
        <v>Low</v>
      </c>
      <c r="V8154" t="str">
        <f>TEXT(CleanedData[[#This Row],[Date]],"mmmm")</f>
        <v>April</v>
      </c>
      <c r="W8154" t="str">
        <f>"Q"&amp;ROUNDUP(MONTH(CleanedData[[#This Row],[Date]])/3,0)</f>
        <v>Q2</v>
      </c>
      <c r="X8154" t="str">
        <f>IF(CleanedData[[#This Row],[Purchase Amount]]&gt;=5000,"Yes","No")</f>
        <v>No</v>
      </c>
      <c r="Y8154">
        <f>IF(CleanedData[[#This Row],[Recommend]]="Yes",1,0)</f>
        <v>0</v>
      </c>
      <c r="Z8154" s="6">
        <f>CleanedData[[#This Row],[Purchase Amount]]*0.15</f>
        <v>31.429499999999997</v>
      </c>
      <c r="AA8154" s="6">
        <f>CleanedData[[#This Row],[Purchase Amount]]*1.15</f>
        <v>240.95949999999999</v>
      </c>
    </row>
    <row r="8155" spans="1:27" x14ac:dyDescent="0.3">
      <c r="A8155">
        <v>9838</v>
      </c>
      <c r="B8155" t="s">
        <v>8380</v>
      </c>
      <c r="C8155" s="1">
        <v>45796</v>
      </c>
      <c r="D8155">
        <v>38</v>
      </c>
      <c r="E8155" t="s">
        <v>52</v>
      </c>
      <c r="F8155" t="s">
        <v>108</v>
      </c>
      <c r="G8155" t="s">
        <v>205</v>
      </c>
      <c r="H8155">
        <v>4</v>
      </c>
      <c r="I8155" t="s">
        <v>45</v>
      </c>
      <c r="J8155" t="s">
        <v>63</v>
      </c>
      <c r="K8155" t="s">
        <v>64</v>
      </c>
      <c r="L8155" t="s">
        <v>45</v>
      </c>
      <c r="M8155" t="s">
        <v>140</v>
      </c>
      <c r="N8155" t="s">
        <v>96</v>
      </c>
      <c r="O8155" t="s">
        <v>148</v>
      </c>
      <c r="P8155" t="s">
        <v>49</v>
      </c>
      <c r="Q8155" t="s">
        <v>81</v>
      </c>
      <c r="R8155" s="6">
        <f>_xlfn.XLOOKUP(CleanedData[[#This Row],[Product]],'02_Lookup_Tables'!$A$2:$A$126,'02_Lookup_Tables'!$B$2:$B$126)</f>
        <v>139.72999999999999</v>
      </c>
      <c r="S8155" t="str">
        <f>VLOOKUP(CleanedData[[#This Row],[Product]],'02_Lookup_Tables'!$H$2:$I$126,2,FALSE)</f>
        <v>Beauty &amp; Personal Care</v>
      </c>
      <c r="T8155" t="str">
        <f>VLOOKUP(CleanedData[[#This Row],[Province]],'02_Lookup_Tables'!$D$2:$E$10,2, FALSE)</f>
        <v>Gauteng Region</v>
      </c>
      <c r="U8155" t="str" cm="1">
        <f t="array" ref="U8155">_xlfn.IFS(CleanedData[[#This Row],[Purchase Amount]]&lt;500,"Low",
CleanedData[[#This Row],[Purchase Amount]]&lt;5000,"Medium",
TRUE,"High")</f>
        <v>Low</v>
      </c>
      <c r="V8155" t="str">
        <f>TEXT(CleanedData[[#This Row],[Date]],"mmmm")</f>
        <v>May</v>
      </c>
      <c r="W8155" t="str">
        <f>"Q"&amp;ROUNDUP(MONTH(CleanedData[[#This Row],[Date]])/3,0)</f>
        <v>Q2</v>
      </c>
      <c r="X8155" t="str">
        <f>IF(CleanedData[[#This Row],[Purchase Amount]]&gt;=5000,"Yes","No")</f>
        <v>No</v>
      </c>
      <c r="Y8155">
        <f>IF(CleanedData[[#This Row],[Recommend]]="Yes",1,0)</f>
        <v>1</v>
      </c>
      <c r="Z8155" s="6">
        <f>CleanedData[[#This Row],[Purchase Amount]]*0.15</f>
        <v>20.959499999999998</v>
      </c>
      <c r="AA8155" s="6">
        <f>CleanedData[[#This Row],[Purchase Amount]]*1.15</f>
        <v>160.68949999999998</v>
      </c>
    </row>
    <row r="8156" spans="1:27" x14ac:dyDescent="0.3">
      <c r="A8156">
        <v>9840</v>
      </c>
      <c r="B8156" t="s">
        <v>8381</v>
      </c>
      <c r="C8156" s="1">
        <v>45919</v>
      </c>
      <c r="D8156">
        <v>78</v>
      </c>
      <c r="E8156" t="s">
        <v>52</v>
      </c>
      <c r="F8156" t="s">
        <v>83</v>
      </c>
      <c r="G8156" t="s">
        <v>91</v>
      </c>
      <c r="H8156">
        <v>5</v>
      </c>
      <c r="I8156" t="s">
        <v>45</v>
      </c>
      <c r="J8156" t="s">
        <v>74</v>
      </c>
      <c r="K8156" t="s">
        <v>64</v>
      </c>
      <c r="L8156" t="s">
        <v>45</v>
      </c>
      <c r="M8156" t="s">
        <v>190</v>
      </c>
      <c r="N8156" t="s">
        <v>57</v>
      </c>
      <c r="O8156" t="s">
        <v>89</v>
      </c>
      <c r="P8156" t="s">
        <v>70</v>
      </c>
      <c r="Q8156" t="s">
        <v>97</v>
      </c>
      <c r="R8156" s="6">
        <f>_xlfn.XLOOKUP(CleanedData[[#This Row],[Product]],'02_Lookup_Tables'!$A$2:$A$126,'02_Lookup_Tables'!$B$2:$B$126)</f>
        <v>1370.56</v>
      </c>
      <c r="S8156" t="str">
        <f>VLOOKUP(CleanedData[[#This Row],[Product]],'02_Lookup_Tables'!$H$2:$I$126,2,FALSE)</f>
        <v>Electronics</v>
      </c>
      <c r="T8156" t="str">
        <f>VLOOKUP(CleanedData[[#This Row],[Province]],'02_Lookup_Tables'!$D$2:$E$10,2, FALSE)</f>
        <v>Western Region</v>
      </c>
      <c r="U8156" t="str" cm="1">
        <f t="array" ref="U8156">_xlfn.IFS(CleanedData[[#This Row],[Purchase Amount]]&lt;500,"Low",
CleanedData[[#This Row],[Purchase Amount]]&lt;5000,"Medium",
TRUE,"High")</f>
        <v>Medium</v>
      </c>
      <c r="V8156" t="str">
        <f>TEXT(CleanedData[[#This Row],[Date]],"mmmm")</f>
        <v>September</v>
      </c>
      <c r="W8156" t="str">
        <f>"Q"&amp;ROUNDUP(MONTH(CleanedData[[#This Row],[Date]])/3,0)</f>
        <v>Q3</v>
      </c>
      <c r="X8156" t="str">
        <f>IF(CleanedData[[#This Row],[Purchase Amount]]&gt;=5000,"Yes","No")</f>
        <v>No</v>
      </c>
      <c r="Y8156">
        <f>IF(CleanedData[[#This Row],[Recommend]]="Yes",1,0)</f>
        <v>1</v>
      </c>
      <c r="Z8156" s="6">
        <f>CleanedData[[#This Row],[Purchase Amount]]*0.15</f>
        <v>205.58399999999997</v>
      </c>
      <c r="AA8156" s="6">
        <f>CleanedData[[#This Row],[Purchase Amount]]*1.15</f>
        <v>1576.1439999999998</v>
      </c>
    </row>
    <row r="8157" spans="1:27" x14ac:dyDescent="0.3">
      <c r="A8157">
        <v>9841</v>
      </c>
      <c r="B8157" t="s">
        <v>8382</v>
      </c>
      <c r="C8157" s="1">
        <v>45644</v>
      </c>
      <c r="D8157">
        <v>35</v>
      </c>
      <c r="E8157" t="s">
        <v>39</v>
      </c>
      <c r="F8157" t="s">
        <v>68</v>
      </c>
      <c r="G8157" t="s">
        <v>78</v>
      </c>
      <c r="H8157">
        <v>3</v>
      </c>
      <c r="I8157" t="s">
        <v>45</v>
      </c>
      <c r="J8157" t="s">
        <v>43</v>
      </c>
      <c r="K8157" t="s">
        <v>64</v>
      </c>
      <c r="L8157" t="s">
        <v>45</v>
      </c>
      <c r="M8157" t="s">
        <v>184</v>
      </c>
      <c r="N8157" t="s">
        <v>48</v>
      </c>
      <c r="O8157" t="s">
        <v>148</v>
      </c>
      <c r="P8157" t="s">
        <v>49</v>
      </c>
      <c r="Q8157" t="s">
        <v>81</v>
      </c>
      <c r="R8157" s="6">
        <f>_xlfn.XLOOKUP(CleanedData[[#This Row],[Product]],'02_Lookup_Tables'!$A$2:$A$126,'02_Lookup_Tables'!$B$2:$B$126)</f>
        <v>1951.09</v>
      </c>
      <c r="S8157" t="str">
        <f>VLOOKUP(CleanedData[[#This Row],[Product]],'02_Lookup_Tables'!$H$2:$I$126,2,FALSE)</f>
        <v>Accessories</v>
      </c>
      <c r="T8157" t="str">
        <f>VLOOKUP(CleanedData[[#This Row],[Province]],'02_Lookup_Tables'!$D$2:$E$10,2, FALSE)</f>
        <v>Northern Region</v>
      </c>
      <c r="U8157" t="str" cm="1">
        <f t="array" ref="U8157">_xlfn.IFS(CleanedData[[#This Row],[Purchase Amount]]&lt;500,"Low",
CleanedData[[#This Row],[Purchase Amount]]&lt;5000,"Medium",
TRUE,"High")</f>
        <v>Medium</v>
      </c>
      <c r="V8157" t="str">
        <f>TEXT(CleanedData[[#This Row],[Date]],"mmmm")</f>
        <v>December</v>
      </c>
      <c r="W8157" t="str">
        <f>"Q"&amp;ROUNDUP(MONTH(CleanedData[[#This Row],[Date]])/3,0)</f>
        <v>Q4</v>
      </c>
      <c r="X8157" t="str">
        <f>IF(CleanedData[[#This Row],[Purchase Amount]]&gt;=5000,"Yes","No")</f>
        <v>No</v>
      </c>
      <c r="Y8157">
        <f>IF(CleanedData[[#This Row],[Recommend]]="Yes",1,0)</f>
        <v>1</v>
      </c>
      <c r="Z8157" s="6">
        <f>CleanedData[[#This Row],[Purchase Amount]]*0.15</f>
        <v>292.6635</v>
      </c>
      <c r="AA8157" s="6">
        <f>CleanedData[[#This Row],[Purchase Amount]]*1.15</f>
        <v>2243.7534999999998</v>
      </c>
    </row>
    <row r="8158" spans="1:27" x14ac:dyDescent="0.3">
      <c r="A8158">
        <v>9842</v>
      </c>
      <c r="B8158" t="s">
        <v>8383</v>
      </c>
      <c r="C8158" s="1">
        <v>45465</v>
      </c>
      <c r="D8158">
        <v>19</v>
      </c>
      <c r="E8158" t="s">
        <v>52</v>
      </c>
      <c r="F8158" t="s">
        <v>125</v>
      </c>
      <c r="G8158" t="s">
        <v>288</v>
      </c>
      <c r="H8158">
        <v>4</v>
      </c>
      <c r="I8158" t="s">
        <v>45</v>
      </c>
      <c r="J8158" t="s">
        <v>69</v>
      </c>
      <c r="K8158" t="s">
        <v>44</v>
      </c>
      <c r="L8158" t="s">
        <v>45</v>
      </c>
      <c r="M8158" t="s">
        <v>100</v>
      </c>
      <c r="N8158" t="s">
        <v>96</v>
      </c>
      <c r="O8158" t="s">
        <v>48</v>
      </c>
      <c r="P8158" t="s">
        <v>49</v>
      </c>
      <c r="Q8158" t="s">
        <v>66</v>
      </c>
      <c r="R8158" s="6">
        <f>_xlfn.XLOOKUP(CleanedData[[#This Row],[Product]],'02_Lookup_Tables'!$A$2:$A$126,'02_Lookup_Tables'!$B$2:$B$126)</f>
        <v>605.1</v>
      </c>
      <c r="S8158" t="str">
        <f>VLOOKUP(CleanedData[[#This Row],[Product]],'02_Lookup_Tables'!$H$2:$I$126,2,FALSE)</f>
        <v>Apparel</v>
      </c>
      <c r="T8158" t="str">
        <f>VLOOKUP(CleanedData[[#This Row],[Province]],'02_Lookup_Tables'!$D$2:$E$10,2, FALSE)</f>
        <v>Western Region</v>
      </c>
      <c r="U8158" t="str" cm="1">
        <f t="array" ref="U8158">_xlfn.IFS(CleanedData[[#This Row],[Purchase Amount]]&lt;500,"Low",
CleanedData[[#This Row],[Purchase Amount]]&lt;5000,"Medium",
TRUE,"High")</f>
        <v>Medium</v>
      </c>
      <c r="V8158" t="str">
        <f>TEXT(CleanedData[[#This Row],[Date]],"mmmm")</f>
        <v>June</v>
      </c>
      <c r="W8158" t="str">
        <f>"Q"&amp;ROUNDUP(MONTH(CleanedData[[#This Row],[Date]])/3,0)</f>
        <v>Q2</v>
      </c>
      <c r="X8158" t="str">
        <f>IF(CleanedData[[#This Row],[Purchase Amount]]&gt;=5000,"Yes","No")</f>
        <v>No</v>
      </c>
      <c r="Y8158">
        <f>IF(CleanedData[[#This Row],[Recommend]]="Yes",1,0)</f>
        <v>1</v>
      </c>
      <c r="Z8158" s="6">
        <f>CleanedData[[#This Row],[Purchase Amount]]*0.15</f>
        <v>90.765000000000001</v>
      </c>
      <c r="AA8158" s="6">
        <f>CleanedData[[#This Row],[Purchase Amount]]*1.15</f>
        <v>695.86500000000001</v>
      </c>
    </row>
    <row r="8159" spans="1:27" x14ac:dyDescent="0.3">
      <c r="A8159">
        <v>9843</v>
      </c>
      <c r="B8159" t="s">
        <v>8384</v>
      </c>
      <c r="C8159" s="1">
        <v>45410</v>
      </c>
      <c r="D8159">
        <v>35</v>
      </c>
      <c r="E8159" t="s">
        <v>52</v>
      </c>
      <c r="F8159" t="s">
        <v>68</v>
      </c>
      <c r="G8159" t="s">
        <v>311</v>
      </c>
      <c r="H8159">
        <v>2</v>
      </c>
      <c r="I8159" t="s">
        <v>42</v>
      </c>
      <c r="J8159" t="s">
        <v>63</v>
      </c>
      <c r="K8159" t="s">
        <v>44</v>
      </c>
      <c r="L8159" t="s">
        <v>45</v>
      </c>
      <c r="M8159" t="s">
        <v>180</v>
      </c>
      <c r="N8159" t="s">
        <v>47</v>
      </c>
      <c r="O8159" t="s">
        <v>89</v>
      </c>
      <c r="P8159" t="s">
        <v>49</v>
      </c>
      <c r="Q8159" t="s">
        <v>81</v>
      </c>
      <c r="R8159" s="6">
        <f>_xlfn.XLOOKUP(CleanedData[[#This Row],[Product]],'02_Lookup_Tables'!$A$2:$A$126,'02_Lookup_Tables'!$B$2:$B$126)</f>
        <v>954.6</v>
      </c>
      <c r="S8159" t="str">
        <f>VLOOKUP(CleanedData[[#This Row],[Product]],'02_Lookup_Tables'!$H$2:$I$126,2,FALSE)</f>
        <v>Apparel</v>
      </c>
      <c r="T8159" t="str">
        <f>VLOOKUP(CleanedData[[#This Row],[Province]],'02_Lookup_Tables'!$D$2:$E$10,2, FALSE)</f>
        <v>Northern Region</v>
      </c>
      <c r="U8159" t="str" cm="1">
        <f t="array" ref="U8159">_xlfn.IFS(CleanedData[[#This Row],[Purchase Amount]]&lt;500,"Low",
CleanedData[[#This Row],[Purchase Amount]]&lt;5000,"Medium",
TRUE,"High")</f>
        <v>Medium</v>
      </c>
      <c r="V8159" t="str">
        <f>TEXT(CleanedData[[#This Row],[Date]],"mmmm")</f>
        <v>April</v>
      </c>
      <c r="W8159" t="str">
        <f>"Q"&amp;ROUNDUP(MONTH(CleanedData[[#This Row],[Date]])/3,0)</f>
        <v>Q2</v>
      </c>
      <c r="X8159" t="str">
        <f>IF(CleanedData[[#This Row],[Purchase Amount]]&gt;=5000,"Yes","No")</f>
        <v>No</v>
      </c>
      <c r="Y8159">
        <f>IF(CleanedData[[#This Row],[Recommend]]="Yes",1,0)</f>
        <v>0</v>
      </c>
      <c r="Z8159" s="6">
        <f>CleanedData[[#This Row],[Purchase Amount]]*0.15</f>
        <v>143.19</v>
      </c>
      <c r="AA8159" s="6">
        <f>CleanedData[[#This Row],[Purchase Amount]]*1.15</f>
        <v>1097.79</v>
      </c>
    </row>
    <row r="8160" spans="1:27" x14ac:dyDescent="0.3">
      <c r="A8160">
        <v>9845</v>
      </c>
      <c r="B8160" t="s">
        <v>8385</v>
      </c>
      <c r="C8160" s="1">
        <v>45711</v>
      </c>
      <c r="D8160">
        <v>22</v>
      </c>
      <c r="E8160" t="s">
        <v>52</v>
      </c>
      <c r="F8160" t="s">
        <v>40</v>
      </c>
      <c r="G8160" t="s">
        <v>381</v>
      </c>
      <c r="H8160">
        <v>2</v>
      </c>
      <c r="I8160" t="s">
        <v>42</v>
      </c>
      <c r="J8160" t="s">
        <v>74</v>
      </c>
      <c r="K8160" t="s">
        <v>44</v>
      </c>
      <c r="L8160" t="s">
        <v>45</v>
      </c>
      <c r="N8160" t="s">
        <v>47</v>
      </c>
      <c r="O8160" t="s">
        <v>134</v>
      </c>
      <c r="P8160" t="s">
        <v>8646</v>
      </c>
      <c r="Q8160" t="s">
        <v>66</v>
      </c>
      <c r="R8160" s="6">
        <f>_xlfn.XLOOKUP(CleanedData[[#This Row],[Product]],'02_Lookup_Tables'!$A$2:$A$126,'02_Lookup_Tables'!$B$2:$B$126)</f>
        <v>786.78</v>
      </c>
      <c r="S8160" t="str">
        <f>VLOOKUP(CleanedData[[#This Row],[Product]],'02_Lookup_Tables'!$H$2:$I$126,2,FALSE)</f>
        <v>Apparel</v>
      </c>
      <c r="T8160" t="str">
        <f>VLOOKUP(CleanedData[[#This Row],[Province]],'02_Lookup_Tables'!$D$2:$E$10,2, FALSE)</f>
        <v>Northern Region</v>
      </c>
      <c r="U8160" t="str" cm="1">
        <f t="array" ref="U8160">_xlfn.IFS(CleanedData[[#This Row],[Purchase Amount]]&lt;500,"Low",
CleanedData[[#This Row],[Purchase Amount]]&lt;5000,"Medium",
TRUE,"High")</f>
        <v>Medium</v>
      </c>
      <c r="V8160" t="str">
        <f>TEXT(CleanedData[[#This Row],[Date]],"mmmm")</f>
        <v>February</v>
      </c>
      <c r="W8160" t="str">
        <f>"Q"&amp;ROUNDUP(MONTH(CleanedData[[#This Row],[Date]])/3,0)</f>
        <v>Q1</v>
      </c>
      <c r="X8160" t="str">
        <f>IF(CleanedData[[#This Row],[Purchase Amount]]&gt;=5000,"Yes","No")</f>
        <v>No</v>
      </c>
      <c r="Y8160">
        <f>IF(CleanedData[[#This Row],[Recommend]]="Yes",1,0)</f>
        <v>0</v>
      </c>
      <c r="Z8160" s="6">
        <f>CleanedData[[#This Row],[Purchase Amount]]*0.15</f>
        <v>118.017</v>
      </c>
      <c r="AA8160" s="6">
        <f>CleanedData[[#This Row],[Purchase Amount]]*1.15</f>
        <v>904.79699999999991</v>
      </c>
    </row>
    <row r="8161" spans="1:27" x14ac:dyDescent="0.3">
      <c r="A8161">
        <v>9846</v>
      </c>
      <c r="B8161" t="s">
        <v>8386</v>
      </c>
      <c r="C8161" s="1">
        <v>45896</v>
      </c>
      <c r="D8161">
        <v>27</v>
      </c>
      <c r="E8161" t="s">
        <v>39</v>
      </c>
      <c r="F8161" t="s">
        <v>108</v>
      </c>
      <c r="G8161" t="s">
        <v>320</v>
      </c>
      <c r="H8161">
        <v>5</v>
      </c>
      <c r="I8161" t="s">
        <v>42</v>
      </c>
      <c r="J8161" t="s">
        <v>54</v>
      </c>
      <c r="K8161" t="s">
        <v>55</v>
      </c>
      <c r="L8161" t="s">
        <v>45</v>
      </c>
      <c r="M8161" t="s">
        <v>106</v>
      </c>
      <c r="N8161" t="s">
        <v>57</v>
      </c>
      <c r="O8161" t="s">
        <v>148</v>
      </c>
      <c r="P8161" t="s">
        <v>49</v>
      </c>
      <c r="Q8161" t="s">
        <v>58</v>
      </c>
      <c r="R8161" s="6">
        <f>_xlfn.XLOOKUP(CleanedData[[#This Row],[Product]],'02_Lookup_Tables'!$A$2:$A$126,'02_Lookup_Tables'!$B$2:$B$126)</f>
        <v>375.53</v>
      </c>
      <c r="S8161" t="str">
        <f>VLOOKUP(CleanedData[[#This Row],[Product]],'02_Lookup_Tables'!$H$2:$I$126,2,FALSE)</f>
        <v>Toys &amp; Games</v>
      </c>
      <c r="T8161" t="str">
        <f>VLOOKUP(CleanedData[[#This Row],[Province]],'02_Lookup_Tables'!$D$2:$E$10,2, FALSE)</f>
        <v>Gauteng Region</v>
      </c>
      <c r="U8161" t="str" cm="1">
        <f t="array" ref="U8161">_xlfn.IFS(CleanedData[[#This Row],[Purchase Amount]]&lt;500,"Low",
CleanedData[[#This Row],[Purchase Amount]]&lt;5000,"Medium",
TRUE,"High")</f>
        <v>Low</v>
      </c>
      <c r="V8161" t="str">
        <f>TEXT(CleanedData[[#This Row],[Date]],"mmmm")</f>
        <v>August</v>
      </c>
      <c r="W8161" t="str">
        <f>"Q"&amp;ROUNDUP(MONTH(CleanedData[[#This Row],[Date]])/3,0)</f>
        <v>Q3</v>
      </c>
      <c r="X8161" t="str">
        <f>IF(CleanedData[[#This Row],[Purchase Amount]]&gt;=5000,"Yes","No")</f>
        <v>No</v>
      </c>
      <c r="Y8161">
        <f>IF(CleanedData[[#This Row],[Recommend]]="Yes",1,0)</f>
        <v>0</v>
      </c>
      <c r="Z8161" s="6">
        <f>CleanedData[[#This Row],[Purchase Amount]]*0.15</f>
        <v>56.329499999999996</v>
      </c>
      <c r="AA8161" s="6">
        <f>CleanedData[[#This Row],[Purchase Amount]]*1.15</f>
        <v>431.85949999999991</v>
      </c>
    </row>
    <row r="8162" spans="1:27" x14ac:dyDescent="0.3">
      <c r="A8162">
        <v>9847</v>
      </c>
      <c r="B8162" t="s">
        <v>8387</v>
      </c>
      <c r="C8162" s="1">
        <v>45302</v>
      </c>
      <c r="D8162">
        <v>20</v>
      </c>
      <c r="E8162" t="s">
        <v>60</v>
      </c>
      <c r="F8162" t="s">
        <v>68</v>
      </c>
      <c r="G8162" t="s">
        <v>280</v>
      </c>
      <c r="H8162">
        <v>4</v>
      </c>
      <c r="I8162" t="s">
        <v>42</v>
      </c>
      <c r="J8162" t="s">
        <v>43</v>
      </c>
      <c r="K8162" t="s">
        <v>55</v>
      </c>
      <c r="L8162" t="s">
        <v>45</v>
      </c>
      <c r="M8162" t="s">
        <v>180</v>
      </c>
      <c r="N8162" t="s">
        <v>96</v>
      </c>
      <c r="O8162" t="s">
        <v>89</v>
      </c>
      <c r="P8162" t="s">
        <v>70</v>
      </c>
      <c r="Q8162" t="s">
        <v>66</v>
      </c>
      <c r="R8162" s="6">
        <f>_xlfn.XLOOKUP(CleanedData[[#This Row],[Product]],'02_Lookup_Tables'!$A$2:$A$126,'02_Lookup_Tables'!$B$2:$B$126)</f>
        <v>759.97</v>
      </c>
      <c r="S8162" t="str">
        <f>VLOOKUP(CleanedData[[#This Row],[Product]],'02_Lookup_Tables'!$H$2:$I$126,2,FALSE)</f>
        <v>Apparel</v>
      </c>
      <c r="T8162" t="str">
        <f>VLOOKUP(CleanedData[[#This Row],[Province]],'02_Lookup_Tables'!$D$2:$E$10,2, FALSE)</f>
        <v>Northern Region</v>
      </c>
      <c r="U8162" t="str" cm="1">
        <f t="array" ref="U8162">_xlfn.IFS(CleanedData[[#This Row],[Purchase Amount]]&lt;500,"Low",
CleanedData[[#This Row],[Purchase Amount]]&lt;5000,"Medium",
TRUE,"High")</f>
        <v>Medium</v>
      </c>
      <c r="V8162" t="str">
        <f>TEXT(CleanedData[[#This Row],[Date]],"mmmm")</f>
        <v>January</v>
      </c>
      <c r="W8162" t="str">
        <f>"Q"&amp;ROUNDUP(MONTH(CleanedData[[#This Row],[Date]])/3,0)</f>
        <v>Q1</v>
      </c>
      <c r="X8162" t="str">
        <f>IF(CleanedData[[#This Row],[Purchase Amount]]&gt;=5000,"Yes","No")</f>
        <v>No</v>
      </c>
      <c r="Y8162">
        <f>IF(CleanedData[[#This Row],[Recommend]]="Yes",1,0)</f>
        <v>0</v>
      </c>
      <c r="Z8162" s="6">
        <f>CleanedData[[#This Row],[Purchase Amount]]*0.15</f>
        <v>113.99550000000001</v>
      </c>
      <c r="AA8162" s="6">
        <f>CleanedData[[#This Row],[Purchase Amount]]*1.15</f>
        <v>873.96550000000002</v>
      </c>
    </row>
    <row r="8163" spans="1:27" x14ac:dyDescent="0.3">
      <c r="A8163">
        <v>9848</v>
      </c>
      <c r="B8163" t="s">
        <v>8388</v>
      </c>
      <c r="C8163" s="1">
        <v>45969</v>
      </c>
      <c r="D8163">
        <v>51</v>
      </c>
      <c r="E8163" t="s">
        <v>60</v>
      </c>
      <c r="F8163" t="s">
        <v>72</v>
      </c>
      <c r="G8163" t="s">
        <v>212</v>
      </c>
      <c r="H8163">
        <v>3</v>
      </c>
      <c r="I8163" t="s">
        <v>42</v>
      </c>
      <c r="J8163" t="s">
        <v>74</v>
      </c>
      <c r="K8163" t="s">
        <v>64</v>
      </c>
      <c r="L8163" t="s">
        <v>45</v>
      </c>
      <c r="M8163" t="s">
        <v>208</v>
      </c>
      <c r="N8163" t="s">
        <v>48</v>
      </c>
      <c r="O8163" t="s">
        <v>89</v>
      </c>
      <c r="P8163" t="s">
        <v>49</v>
      </c>
      <c r="Q8163" t="s">
        <v>93</v>
      </c>
      <c r="R8163" s="6">
        <f>_xlfn.XLOOKUP(CleanedData[[#This Row],[Product]],'02_Lookup_Tables'!$A$2:$A$126,'02_Lookup_Tables'!$B$2:$B$126)</f>
        <v>192.77</v>
      </c>
      <c r="S8163" t="str">
        <f>VLOOKUP(CleanedData[[#This Row],[Product]],'02_Lookup_Tables'!$H$2:$I$126,2,FALSE)</f>
        <v>Beauty &amp; Personal Care</v>
      </c>
      <c r="T8163" t="str">
        <f>VLOOKUP(CleanedData[[#This Row],[Province]],'02_Lookup_Tables'!$D$2:$E$10,2, FALSE)</f>
        <v>Central Region</v>
      </c>
      <c r="U8163" t="str" cm="1">
        <f t="array" ref="U8163">_xlfn.IFS(CleanedData[[#This Row],[Purchase Amount]]&lt;500,"Low",
CleanedData[[#This Row],[Purchase Amount]]&lt;5000,"Medium",
TRUE,"High")</f>
        <v>Low</v>
      </c>
      <c r="V8163" t="str">
        <f>TEXT(CleanedData[[#This Row],[Date]],"mmmm")</f>
        <v>November</v>
      </c>
      <c r="W8163" t="str">
        <f>"Q"&amp;ROUNDUP(MONTH(CleanedData[[#This Row],[Date]])/3,0)</f>
        <v>Q4</v>
      </c>
      <c r="X8163" t="str">
        <f>IF(CleanedData[[#This Row],[Purchase Amount]]&gt;=5000,"Yes","No")</f>
        <v>No</v>
      </c>
      <c r="Y8163">
        <f>IF(CleanedData[[#This Row],[Recommend]]="Yes",1,0)</f>
        <v>0</v>
      </c>
      <c r="Z8163" s="6">
        <f>CleanedData[[#This Row],[Purchase Amount]]*0.15</f>
        <v>28.915500000000002</v>
      </c>
      <c r="AA8163" s="6">
        <f>CleanedData[[#This Row],[Purchase Amount]]*1.15</f>
        <v>221.68549999999999</v>
      </c>
    </row>
    <row r="8164" spans="1:27" x14ac:dyDescent="0.3">
      <c r="A8164">
        <v>9849</v>
      </c>
      <c r="B8164" t="s">
        <v>8389</v>
      </c>
      <c r="C8164" s="1">
        <v>45381</v>
      </c>
      <c r="D8164">
        <v>55</v>
      </c>
      <c r="E8164" t="s">
        <v>52</v>
      </c>
      <c r="F8164" t="s">
        <v>61</v>
      </c>
      <c r="G8164" t="s">
        <v>142</v>
      </c>
      <c r="H8164">
        <v>2</v>
      </c>
      <c r="I8164" t="s">
        <v>42</v>
      </c>
      <c r="J8164" t="s">
        <v>63</v>
      </c>
      <c r="K8164" t="s">
        <v>44</v>
      </c>
      <c r="L8164" t="s">
        <v>45</v>
      </c>
      <c r="M8164" t="s">
        <v>156</v>
      </c>
      <c r="N8164" t="s">
        <v>47</v>
      </c>
      <c r="O8164" t="s">
        <v>148</v>
      </c>
      <c r="P8164" t="s">
        <v>70</v>
      </c>
      <c r="Q8164" t="s">
        <v>50</v>
      </c>
      <c r="R8164" s="6">
        <f>_xlfn.XLOOKUP(CleanedData[[#This Row],[Product]],'02_Lookup_Tables'!$A$2:$A$126,'02_Lookup_Tables'!$B$2:$B$126)</f>
        <v>44114.21</v>
      </c>
      <c r="S8164" t="str">
        <f>VLOOKUP(CleanedData[[#This Row],[Product]],'02_Lookup_Tables'!$H$2:$I$126,2,FALSE)</f>
        <v>Electronics</v>
      </c>
      <c r="T8164" t="str">
        <f>VLOOKUP(CleanedData[[#This Row],[Province]],'02_Lookup_Tables'!$D$2:$E$10,2, FALSE)</f>
        <v>Southern Region</v>
      </c>
      <c r="U8164" t="str" cm="1">
        <f t="array" ref="U8164">_xlfn.IFS(CleanedData[[#This Row],[Purchase Amount]]&lt;500,"Low",
CleanedData[[#This Row],[Purchase Amount]]&lt;5000,"Medium",
TRUE,"High")</f>
        <v>High</v>
      </c>
      <c r="V8164" t="str">
        <f>TEXT(CleanedData[[#This Row],[Date]],"mmmm")</f>
        <v>March</v>
      </c>
      <c r="W8164" t="str">
        <f>"Q"&amp;ROUNDUP(MONTH(CleanedData[[#This Row],[Date]])/3,0)</f>
        <v>Q1</v>
      </c>
      <c r="X8164" t="str">
        <f>IF(CleanedData[[#This Row],[Purchase Amount]]&gt;=5000,"Yes","No")</f>
        <v>Yes</v>
      </c>
      <c r="Y8164">
        <f>IF(CleanedData[[#This Row],[Recommend]]="Yes",1,0)</f>
        <v>0</v>
      </c>
      <c r="Z8164" s="6">
        <f>CleanedData[[#This Row],[Purchase Amount]]*0.15</f>
        <v>6617.1314999999995</v>
      </c>
      <c r="AA8164" s="6">
        <f>CleanedData[[#This Row],[Purchase Amount]]*1.15</f>
        <v>50731.341499999995</v>
      </c>
    </row>
    <row r="8165" spans="1:27" x14ac:dyDescent="0.3">
      <c r="A8165">
        <v>9850</v>
      </c>
      <c r="B8165" t="s">
        <v>8390</v>
      </c>
      <c r="C8165" s="1">
        <v>45555</v>
      </c>
      <c r="D8165">
        <v>35</v>
      </c>
      <c r="E8165" t="s">
        <v>60</v>
      </c>
      <c r="F8165" t="s">
        <v>83</v>
      </c>
      <c r="G8165" t="s">
        <v>78</v>
      </c>
      <c r="H8165">
        <v>1</v>
      </c>
      <c r="I8165" t="s">
        <v>45</v>
      </c>
      <c r="J8165" t="s">
        <v>74</v>
      </c>
      <c r="K8165" t="s">
        <v>44</v>
      </c>
      <c r="L8165" t="s">
        <v>45</v>
      </c>
      <c r="M8165" t="s">
        <v>123</v>
      </c>
      <c r="N8165" t="s">
        <v>80</v>
      </c>
      <c r="O8165" t="s">
        <v>89</v>
      </c>
      <c r="P8165" t="s">
        <v>49</v>
      </c>
      <c r="Q8165" t="s">
        <v>81</v>
      </c>
      <c r="R8165" s="6">
        <f>_xlfn.XLOOKUP(CleanedData[[#This Row],[Product]],'02_Lookup_Tables'!$A$2:$A$126,'02_Lookup_Tables'!$B$2:$B$126)</f>
        <v>1951.09</v>
      </c>
      <c r="S8165" t="str">
        <f>VLOOKUP(CleanedData[[#This Row],[Product]],'02_Lookup_Tables'!$H$2:$I$126,2,FALSE)</f>
        <v>Accessories</v>
      </c>
      <c r="T8165" t="str">
        <f>VLOOKUP(CleanedData[[#This Row],[Province]],'02_Lookup_Tables'!$D$2:$E$10,2, FALSE)</f>
        <v>Western Region</v>
      </c>
      <c r="U8165" t="str" cm="1">
        <f t="array" ref="U8165">_xlfn.IFS(CleanedData[[#This Row],[Purchase Amount]]&lt;500,"Low",
CleanedData[[#This Row],[Purchase Amount]]&lt;5000,"Medium",
TRUE,"High")</f>
        <v>Medium</v>
      </c>
      <c r="V8165" t="str">
        <f>TEXT(CleanedData[[#This Row],[Date]],"mmmm")</f>
        <v>September</v>
      </c>
      <c r="W8165" t="str">
        <f>"Q"&amp;ROUNDUP(MONTH(CleanedData[[#This Row],[Date]])/3,0)</f>
        <v>Q3</v>
      </c>
      <c r="X8165" t="str">
        <f>IF(CleanedData[[#This Row],[Purchase Amount]]&gt;=5000,"Yes","No")</f>
        <v>No</v>
      </c>
      <c r="Y8165">
        <f>IF(CleanedData[[#This Row],[Recommend]]="Yes",1,0)</f>
        <v>1</v>
      </c>
      <c r="Z8165" s="6">
        <f>CleanedData[[#This Row],[Purchase Amount]]*0.15</f>
        <v>292.6635</v>
      </c>
      <c r="AA8165" s="6">
        <f>CleanedData[[#This Row],[Purchase Amount]]*1.15</f>
        <v>2243.7534999999998</v>
      </c>
    </row>
    <row r="8166" spans="1:27" x14ac:dyDescent="0.3">
      <c r="A8166">
        <v>9851</v>
      </c>
      <c r="B8166" t="s">
        <v>8391</v>
      </c>
      <c r="C8166" s="1">
        <v>45457</v>
      </c>
      <c r="D8166">
        <v>48</v>
      </c>
      <c r="E8166" t="s">
        <v>52</v>
      </c>
      <c r="F8166" t="s">
        <v>125</v>
      </c>
      <c r="G8166" t="s">
        <v>139</v>
      </c>
      <c r="H8166">
        <v>3</v>
      </c>
      <c r="I8166" t="s">
        <v>45</v>
      </c>
      <c r="J8166" t="s">
        <v>54</v>
      </c>
      <c r="K8166" t="s">
        <v>55</v>
      </c>
      <c r="L8166" t="s">
        <v>42</v>
      </c>
      <c r="M8166" t="s">
        <v>147</v>
      </c>
      <c r="N8166" t="s">
        <v>48</v>
      </c>
      <c r="O8166" t="s">
        <v>148</v>
      </c>
      <c r="P8166" t="s">
        <v>49</v>
      </c>
      <c r="Q8166" t="s">
        <v>93</v>
      </c>
      <c r="R8166" s="6">
        <f>_xlfn.XLOOKUP(CleanedData[[#This Row],[Product]],'02_Lookup_Tables'!$A$2:$A$126,'02_Lookup_Tables'!$B$2:$B$126)</f>
        <v>2340.5700000000002</v>
      </c>
      <c r="S8166" t="str">
        <f>VLOOKUP(CleanedData[[#This Row],[Product]],'02_Lookup_Tables'!$H$2:$I$126,2,FALSE)</f>
        <v>Apparel</v>
      </c>
      <c r="T8166" t="str">
        <f>VLOOKUP(CleanedData[[#This Row],[Province]],'02_Lookup_Tables'!$D$2:$E$10,2, FALSE)</f>
        <v>Western Region</v>
      </c>
      <c r="U8166" t="str" cm="1">
        <f t="array" ref="U8166">_xlfn.IFS(CleanedData[[#This Row],[Purchase Amount]]&lt;500,"Low",
CleanedData[[#This Row],[Purchase Amount]]&lt;5000,"Medium",
TRUE,"High")</f>
        <v>Medium</v>
      </c>
      <c r="V8166" t="str">
        <f>TEXT(CleanedData[[#This Row],[Date]],"mmmm")</f>
        <v>June</v>
      </c>
      <c r="W8166" t="str">
        <f>"Q"&amp;ROUNDUP(MONTH(CleanedData[[#This Row],[Date]])/3,0)</f>
        <v>Q2</v>
      </c>
      <c r="X8166" t="str">
        <f>IF(CleanedData[[#This Row],[Purchase Amount]]&gt;=5000,"Yes","No")</f>
        <v>No</v>
      </c>
      <c r="Y8166">
        <f>IF(CleanedData[[#This Row],[Recommend]]="Yes",1,0)</f>
        <v>1</v>
      </c>
      <c r="Z8166" s="6">
        <f>CleanedData[[#This Row],[Purchase Amount]]*0.15</f>
        <v>351.08550000000002</v>
      </c>
      <c r="AA8166" s="6">
        <f>CleanedData[[#This Row],[Purchase Amount]]*1.15</f>
        <v>2691.6554999999998</v>
      </c>
    </row>
    <row r="8167" spans="1:27" x14ac:dyDescent="0.3">
      <c r="A8167">
        <v>9852</v>
      </c>
      <c r="B8167" t="s">
        <v>8392</v>
      </c>
      <c r="C8167" s="1">
        <v>45943</v>
      </c>
      <c r="D8167">
        <v>21</v>
      </c>
      <c r="E8167" t="s">
        <v>60</v>
      </c>
      <c r="F8167" t="s">
        <v>68</v>
      </c>
      <c r="G8167" t="s">
        <v>198</v>
      </c>
      <c r="H8167">
        <v>4</v>
      </c>
      <c r="I8167" t="s">
        <v>42</v>
      </c>
      <c r="J8167" t="s">
        <v>63</v>
      </c>
      <c r="K8167" t="s">
        <v>44</v>
      </c>
      <c r="L8167" t="s">
        <v>45</v>
      </c>
      <c r="M8167" t="s">
        <v>156</v>
      </c>
      <c r="N8167" t="s">
        <v>96</v>
      </c>
      <c r="O8167" t="s">
        <v>148</v>
      </c>
      <c r="P8167" t="s">
        <v>49</v>
      </c>
      <c r="Q8167" t="s">
        <v>66</v>
      </c>
      <c r="R8167" s="6">
        <f>_xlfn.XLOOKUP(CleanedData[[#This Row],[Product]],'02_Lookup_Tables'!$A$2:$A$126,'02_Lookup_Tables'!$B$2:$B$126)</f>
        <v>2099.4</v>
      </c>
      <c r="S8167" t="str">
        <f>VLOOKUP(CleanedData[[#This Row],[Product]],'02_Lookup_Tables'!$H$2:$I$126,2,FALSE)</f>
        <v>Sports &amp; Outdoors</v>
      </c>
      <c r="T8167" t="str">
        <f>VLOOKUP(CleanedData[[#This Row],[Province]],'02_Lookup_Tables'!$D$2:$E$10,2, FALSE)</f>
        <v>Northern Region</v>
      </c>
      <c r="U8167" t="str" cm="1">
        <f t="array" ref="U8167">_xlfn.IFS(CleanedData[[#This Row],[Purchase Amount]]&lt;500,"Low",
CleanedData[[#This Row],[Purchase Amount]]&lt;5000,"Medium",
TRUE,"High")</f>
        <v>Medium</v>
      </c>
      <c r="V8167" t="str">
        <f>TEXT(CleanedData[[#This Row],[Date]],"mmmm")</f>
        <v>October</v>
      </c>
      <c r="W8167" t="str">
        <f>"Q"&amp;ROUNDUP(MONTH(CleanedData[[#This Row],[Date]])/3,0)</f>
        <v>Q4</v>
      </c>
      <c r="X8167" t="str">
        <f>IF(CleanedData[[#This Row],[Purchase Amount]]&gt;=5000,"Yes","No")</f>
        <v>No</v>
      </c>
      <c r="Y8167">
        <f>IF(CleanedData[[#This Row],[Recommend]]="Yes",1,0)</f>
        <v>0</v>
      </c>
      <c r="Z8167" s="6">
        <f>CleanedData[[#This Row],[Purchase Amount]]*0.15</f>
        <v>314.91000000000003</v>
      </c>
      <c r="AA8167" s="6">
        <f>CleanedData[[#This Row],[Purchase Amount]]*1.15</f>
        <v>2414.31</v>
      </c>
    </row>
    <row r="8168" spans="1:27" x14ac:dyDescent="0.3">
      <c r="A8168">
        <v>9853</v>
      </c>
      <c r="B8168" t="s">
        <v>8393</v>
      </c>
      <c r="C8168" s="1">
        <v>45470</v>
      </c>
      <c r="D8168">
        <v>57</v>
      </c>
      <c r="E8168" t="s">
        <v>39</v>
      </c>
      <c r="F8168" t="s">
        <v>83</v>
      </c>
      <c r="G8168" t="s">
        <v>323</v>
      </c>
      <c r="H8168">
        <v>1</v>
      </c>
      <c r="I8168" t="s">
        <v>45</v>
      </c>
      <c r="J8168" t="s">
        <v>74</v>
      </c>
      <c r="K8168" t="s">
        <v>64</v>
      </c>
      <c r="L8168" t="s">
        <v>42</v>
      </c>
      <c r="M8168" t="s">
        <v>236</v>
      </c>
      <c r="N8168" t="s">
        <v>80</v>
      </c>
      <c r="O8168" t="s">
        <v>89</v>
      </c>
      <c r="P8168" t="s">
        <v>49</v>
      </c>
      <c r="Q8168" t="s">
        <v>50</v>
      </c>
      <c r="R8168" s="6">
        <f>_xlfn.XLOOKUP(CleanedData[[#This Row],[Product]],'02_Lookup_Tables'!$A$2:$A$126,'02_Lookup_Tables'!$B$2:$B$126)</f>
        <v>463.48</v>
      </c>
      <c r="S8168" t="str">
        <f>VLOOKUP(CleanedData[[#This Row],[Product]],'02_Lookup_Tables'!$H$2:$I$126,2,FALSE)</f>
        <v>Electronics</v>
      </c>
      <c r="T8168" t="str">
        <f>VLOOKUP(CleanedData[[#This Row],[Province]],'02_Lookup_Tables'!$D$2:$E$10,2, FALSE)</f>
        <v>Western Region</v>
      </c>
      <c r="U8168" t="str" cm="1">
        <f t="array" ref="U8168">_xlfn.IFS(CleanedData[[#This Row],[Purchase Amount]]&lt;500,"Low",
CleanedData[[#This Row],[Purchase Amount]]&lt;5000,"Medium",
TRUE,"High")</f>
        <v>Low</v>
      </c>
      <c r="V8168" t="str">
        <f>TEXT(CleanedData[[#This Row],[Date]],"mmmm")</f>
        <v>June</v>
      </c>
      <c r="W8168" t="str">
        <f>"Q"&amp;ROUNDUP(MONTH(CleanedData[[#This Row],[Date]])/3,0)</f>
        <v>Q2</v>
      </c>
      <c r="X8168" t="str">
        <f>IF(CleanedData[[#This Row],[Purchase Amount]]&gt;=5000,"Yes","No")</f>
        <v>No</v>
      </c>
      <c r="Y8168">
        <f>IF(CleanedData[[#This Row],[Recommend]]="Yes",1,0)</f>
        <v>1</v>
      </c>
      <c r="Z8168" s="6">
        <f>CleanedData[[#This Row],[Purchase Amount]]*0.15</f>
        <v>69.522000000000006</v>
      </c>
      <c r="AA8168" s="6">
        <f>CleanedData[[#This Row],[Purchase Amount]]*1.15</f>
        <v>533.00199999999995</v>
      </c>
    </row>
    <row r="8169" spans="1:27" x14ac:dyDescent="0.3">
      <c r="A8169">
        <v>9855</v>
      </c>
      <c r="B8169" t="s">
        <v>8394</v>
      </c>
      <c r="C8169" s="1">
        <v>45600</v>
      </c>
      <c r="D8169">
        <v>58</v>
      </c>
      <c r="E8169" t="s">
        <v>60</v>
      </c>
      <c r="F8169" t="s">
        <v>125</v>
      </c>
      <c r="G8169" t="s">
        <v>411</v>
      </c>
      <c r="H8169">
        <v>2</v>
      </c>
      <c r="I8169" t="s">
        <v>45</v>
      </c>
      <c r="J8169" t="s">
        <v>63</v>
      </c>
      <c r="K8169" t="s">
        <v>64</v>
      </c>
      <c r="L8169" t="s">
        <v>42</v>
      </c>
      <c r="M8169" t="s">
        <v>208</v>
      </c>
      <c r="N8169" t="s">
        <v>47</v>
      </c>
      <c r="O8169" t="s">
        <v>89</v>
      </c>
      <c r="P8169" t="s">
        <v>49</v>
      </c>
      <c r="Q8169" t="s">
        <v>50</v>
      </c>
      <c r="R8169" s="6">
        <f>_xlfn.XLOOKUP(CleanedData[[#This Row],[Product]],'02_Lookup_Tables'!$A$2:$A$126,'02_Lookup_Tables'!$B$2:$B$126)</f>
        <v>103.4</v>
      </c>
      <c r="S8169" t="str">
        <f>VLOOKUP(CleanedData[[#This Row],[Product]],'02_Lookup_Tables'!$H$2:$I$126,2,FALSE)</f>
        <v>Food</v>
      </c>
      <c r="T8169" t="str">
        <f>VLOOKUP(CleanedData[[#This Row],[Province]],'02_Lookup_Tables'!$D$2:$E$10,2, FALSE)</f>
        <v>Western Region</v>
      </c>
      <c r="U8169" t="str" cm="1">
        <f t="array" ref="U8169">_xlfn.IFS(CleanedData[[#This Row],[Purchase Amount]]&lt;500,"Low",
CleanedData[[#This Row],[Purchase Amount]]&lt;5000,"Medium",
TRUE,"High")</f>
        <v>Low</v>
      </c>
      <c r="V8169" t="str">
        <f>TEXT(CleanedData[[#This Row],[Date]],"mmmm")</f>
        <v>November</v>
      </c>
      <c r="W8169" t="str">
        <f>"Q"&amp;ROUNDUP(MONTH(CleanedData[[#This Row],[Date]])/3,0)</f>
        <v>Q4</v>
      </c>
      <c r="X8169" t="str">
        <f>IF(CleanedData[[#This Row],[Purchase Amount]]&gt;=5000,"Yes","No")</f>
        <v>No</v>
      </c>
      <c r="Y8169">
        <f>IF(CleanedData[[#This Row],[Recommend]]="Yes",1,0)</f>
        <v>1</v>
      </c>
      <c r="Z8169" s="6">
        <f>CleanedData[[#This Row],[Purchase Amount]]*0.15</f>
        <v>15.51</v>
      </c>
      <c r="AA8169" s="6">
        <f>CleanedData[[#This Row],[Purchase Amount]]*1.15</f>
        <v>118.91</v>
      </c>
    </row>
    <row r="8170" spans="1:27" x14ac:dyDescent="0.3">
      <c r="A8170">
        <v>9857</v>
      </c>
      <c r="B8170" t="s">
        <v>8395</v>
      </c>
      <c r="C8170" s="1">
        <v>45404</v>
      </c>
      <c r="D8170">
        <v>42</v>
      </c>
      <c r="E8170" t="s">
        <v>39</v>
      </c>
      <c r="F8170" t="s">
        <v>83</v>
      </c>
      <c r="G8170" t="s">
        <v>278</v>
      </c>
      <c r="H8170">
        <v>5</v>
      </c>
      <c r="I8170" t="s">
        <v>45</v>
      </c>
      <c r="J8170" t="s">
        <v>43</v>
      </c>
      <c r="K8170" t="s">
        <v>44</v>
      </c>
      <c r="L8170" t="s">
        <v>45</v>
      </c>
      <c r="M8170" t="s">
        <v>88</v>
      </c>
      <c r="N8170" t="s">
        <v>57</v>
      </c>
      <c r="O8170" t="s">
        <v>89</v>
      </c>
      <c r="P8170" t="s">
        <v>70</v>
      </c>
      <c r="Q8170" t="s">
        <v>81</v>
      </c>
      <c r="R8170" s="6">
        <f>_xlfn.XLOOKUP(CleanedData[[#This Row],[Product]],'02_Lookup_Tables'!$A$2:$A$126,'02_Lookup_Tables'!$B$2:$B$126)</f>
        <v>45.96</v>
      </c>
      <c r="S8170" t="str">
        <f>VLOOKUP(CleanedData[[#This Row],[Product]],'02_Lookup_Tables'!$H$2:$I$126,2,FALSE)</f>
        <v>Food</v>
      </c>
      <c r="T8170" t="str">
        <f>VLOOKUP(CleanedData[[#This Row],[Province]],'02_Lookup_Tables'!$D$2:$E$10,2, FALSE)</f>
        <v>Western Region</v>
      </c>
      <c r="U8170" t="str" cm="1">
        <f t="array" ref="U8170">_xlfn.IFS(CleanedData[[#This Row],[Purchase Amount]]&lt;500,"Low",
CleanedData[[#This Row],[Purchase Amount]]&lt;5000,"Medium",
TRUE,"High")</f>
        <v>Low</v>
      </c>
      <c r="V8170" t="str">
        <f>TEXT(CleanedData[[#This Row],[Date]],"mmmm")</f>
        <v>April</v>
      </c>
      <c r="W8170" t="str">
        <f>"Q"&amp;ROUNDUP(MONTH(CleanedData[[#This Row],[Date]])/3,0)</f>
        <v>Q2</v>
      </c>
      <c r="X8170" t="str">
        <f>IF(CleanedData[[#This Row],[Purchase Amount]]&gt;=5000,"Yes","No")</f>
        <v>No</v>
      </c>
      <c r="Y8170">
        <f>IF(CleanedData[[#This Row],[Recommend]]="Yes",1,0)</f>
        <v>1</v>
      </c>
      <c r="Z8170" s="6">
        <f>CleanedData[[#This Row],[Purchase Amount]]*0.15</f>
        <v>6.8940000000000001</v>
      </c>
      <c r="AA8170" s="6">
        <f>CleanedData[[#This Row],[Purchase Amount]]*1.15</f>
        <v>52.853999999999999</v>
      </c>
    </row>
    <row r="8171" spans="1:27" x14ac:dyDescent="0.3">
      <c r="A8171">
        <v>9858</v>
      </c>
      <c r="B8171" t="s">
        <v>8396</v>
      </c>
      <c r="C8171" s="1">
        <v>45469</v>
      </c>
      <c r="D8171">
        <v>40</v>
      </c>
      <c r="E8171" t="s">
        <v>60</v>
      </c>
      <c r="F8171" t="s">
        <v>77</v>
      </c>
      <c r="G8171" t="s">
        <v>84</v>
      </c>
      <c r="H8171">
        <v>5</v>
      </c>
      <c r="I8171" t="s">
        <v>42</v>
      </c>
      <c r="J8171" t="s">
        <v>43</v>
      </c>
      <c r="K8171" t="s">
        <v>55</v>
      </c>
      <c r="L8171" t="s">
        <v>42</v>
      </c>
      <c r="N8171" t="s">
        <v>57</v>
      </c>
      <c r="O8171" t="s">
        <v>134</v>
      </c>
      <c r="P8171" t="s">
        <v>8646</v>
      </c>
      <c r="Q8171" t="s">
        <v>81</v>
      </c>
      <c r="R8171" s="6">
        <f>_xlfn.XLOOKUP(CleanedData[[#This Row],[Product]],'02_Lookup_Tables'!$A$2:$A$126,'02_Lookup_Tables'!$B$2:$B$126)</f>
        <v>1158.56</v>
      </c>
      <c r="S8171" t="str">
        <f>VLOOKUP(CleanedData[[#This Row],[Product]],'02_Lookup_Tables'!$H$2:$I$126,2,FALSE)</f>
        <v>Toys &amp; Games</v>
      </c>
      <c r="T8171" t="str">
        <f>VLOOKUP(CleanedData[[#This Row],[Province]],'02_Lookup_Tables'!$D$2:$E$10,2, FALSE)</f>
        <v>Central Region</v>
      </c>
      <c r="U8171" t="str" cm="1">
        <f t="array" ref="U8171">_xlfn.IFS(CleanedData[[#This Row],[Purchase Amount]]&lt;500,"Low",
CleanedData[[#This Row],[Purchase Amount]]&lt;5000,"Medium",
TRUE,"High")</f>
        <v>Medium</v>
      </c>
      <c r="V8171" t="str">
        <f>TEXT(CleanedData[[#This Row],[Date]],"mmmm")</f>
        <v>June</v>
      </c>
      <c r="W8171" t="str">
        <f>"Q"&amp;ROUNDUP(MONTH(CleanedData[[#This Row],[Date]])/3,0)</f>
        <v>Q2</v>
      </c>
      <c r="X8171" t="str">
        <f>IF(CleanedData[[#This Row],[Purchase Amount]]&gt;=5000,"Yes","No")</f>
        <v>No</v>
      </c>
      <c r="Y8171">
        <f>IF(CleanedData[[#This Row],[Recommend]]="Yes",1,0)</f>
        <v>0</v>
      </c>
      <c r="Z8171" s="6">
        <f>CleanedData[[#This Row],[Purchase Amount]]*0.15</f>
        <v>173.78399999999999</v>
      </c>
      <c r="AA8171" s="6">
        <f>CleanedData[[#This Row],[Purchase Amount]]*1.15</f>
        <v>1332.3439999999998</v>
      </c>
    </row>
    <row r="8172" spans="1:27" x14ac:dyDescent="0.3">
      <c r="A8172">
        <v>9860</v>
      </c>
      <c r="B8172" t="s">
        <v>8397</v>
      </c>
      <c r="C8172" s="1">
        <v>45301</v>
      </c>
      <c r="D8172">
        <v>52</v>
      </c>
      <c r="E8172" t="s">
        <v>60</v>
      </c>
      <c r="F8172" t="s">
        <v>130</v>
      </c>
      <c r="G8172" t="s">
        <v>179</v>
      </c>
      <c r="H8172">
        <v>2</v>
      </c>
      <c r="I8172" t="s">
        <v>42</v>
      </c>
      <c r="J8172" t="s">
        <v>63</v>
      </c>
      <c r="K8172" t="s">
        <v>64</v>
      </c>
      <c r="L8172" t="s">
        <v>45</v>
      </c>
      <c r="M8172" t="s">
        <v>75</v>
      </c>
      <c r="N8172" t="s">
        <v>47</v>
      </c>
      <c r="O8172" t="s">
        <v>89</v>
      </c>
      <c r="P8172" t="s">
        <v>49</v>
      </c>
      <c r="Q8172" t="s">
        <v>93</v>
      </c>
      <c r="R8172" s="6">
        <f>_xlfn.XLOOKUP(CleanedData[[#This Row],[Product]],'02_Lookup_Tables'!$A$2:$A$126,'02_Lookup_Tables'!$B$2:$B$126)</f>
        <v>54.82</v>
      </c>
      <c r="S8172" t="str">
        <f>VLOOKUP(CleanedData[[#This Row],[Product]],'02_Lookup_Tables'!$H$2:$I$126,2,FALSE)</f>
        <v>Food</v>
      </c>
      <c r="T8172" t="str">
        <f>VLOOKUP(CleanedData[[#This Row],[Province]],'02_Lookup_Tables'!$D$2:$E$10,2, FALSE)</f>
        <v>Eastern Region</v>
      </c>
      <c r="U8172" t="str" cm="1">
        <f t="array" ref="U8172">_xlfn.IFS(CleanedData[[#This Row],[Purchase Amount]]&lt;500,"Low",
CleanedData[[#This Row],[Purchase Amount]]&lt;5000,"Medium",
TRUE,"High")</f>
        <v>Low</v>
      </c>
      <c r="V8172" t="str">
        <f>TEXT(CleanedData[[#This Row],[Date]],"mmmm")</f>
        <v>January</v>
      </c>
      <c r="W8172" t="str">
        <f>"Q"&amp;ROUNDUP(MONTH(CleanedData[[#This Row],[Date]])/3,0)</f>
        <v>Q1</v>
      </c>
      <c r="X8172" t="str">
        <f>IF(CleanedData[[#This Row],[Purchase Amount]]&gt;=5000,"Yes","No")</f>
        <v>No</v>
      </c>
      <c r="Y8172">
        <f>IF(CleanedData[[#This Row],[Recommend]]="Yes",1,0)</f>
        <v>0</v>
      </c>
      <c r="Z8172" s="6">
        <f>CleanedData[[#This Row],[Purchase Amount]]*0.15</f>
        <v>8.222999999999999</v>
      </c>
      <c r="AA8172" s="6">
        <f>CleanedData[[#This Row],[Purchase Amount]]*1.15</f>
        <v>63.042999999999992</v>
      </c>
    </row>
    <row r="8173" spans="1:27" x14ac:dyDescent="0.3">
      <c r="A8173">
        <v>9862</v>
      </c>
      <c r="B8173" t="s">
        <v>8398</v>
      </c>
      <c r="C8173" s="1">
        <v>45835</v>
      </c>
      <c r="D8173">
        <v>58</v>
      </c>
      <c r="E8173" t="s">
        <v>39</v>
      </c>
      <c r="F8173" t="s">
        <v>130</v>
      </c>
      <c r="G8173" t="s">
        <v>320</v>
      </c>
      <c r="H8173">
        <v>4</v>
      </c>
      <c r="I8173" t="s">
        <v>45</v>
      </c>
      <c r="J8173" t="s">
        <v>69</v>
      </c>
      <c r="K8173" t="s">
        <v>64</v>
      </c>
      <c r="L8173" t="s">
        <v>45</v>
      </c>
      <c r="M8173" t="s">
        <v>92</v>
      </c>
      <c r="N8173" t="s">
        <v>96</v>
      </c>
      <c r="O8173" t="s">
        <v>89</v>
      </c>
      <c r="P8173" t="s">
        <v>70</v>
      </c>
      <c r="Q8173" t="s">
        <v>50</v>
      </c>
      <c r="R8173" s="6">
        <f>_xlfn.XLOOKUP(CleanedData[[#This Row],[Product]],'02_Lookup_Tables'!$A$2:$A$126,'02_Lookup_Tables'!$B$2:$B$126)</f>
        <v>375.53</v>
      </c>
      <c r="S8173" t="str">
        <f>VLOOKUP(CleanedData[[#This Row],[Product]],'02_Lookup_Tables'!$H$2:$I$126,2,FALSE)</f>
        <v>Toys &amp; Games</v>
      </c>
      <c r="T8173" t="str">
        <f>VLOOKUP(CleanedData[[#This Row],[Province]],'02_Lookup_Tables'!$D$2:$E$10,2, FALSE)</f>
        <v>Eastern Region</v>
      </c>
      <c r="U8173" t="str" cm="1">
        <f t="array" ref="U8173">_xlfn.IFS(CleanedData[[#This Row],[Purchase Amount]]&lt;500,"Low",
CleanedData[[#This Row],[Purchase Amount]]&lt;5000,"Medium",
TRUE,"High")</f>
        <v>Low</v>
      </c>
      <c r="V8173" t="str">
        <f>TEXT(CleanedData[[#This Row],[Date]],"mmmm")</f>
        <v>June</v>
      </c>
      <c r="W8173" t="str">
        <f>"Q"&amp;ROUNDUP(MONTH(CleanedData[[#This Row],[Date]])/3,0)</f>
        <v>Q2</v>
      </c>
      <c r="X8173" t="str">
        <f>IF(CleanedData[[#This Row],[Purchase Amount]]&gt;=5000,"Yes","No")</f>
        <v>No</v>
      </c>
      <c r="Y8173">
        <f>IF(CleanedData[[#This Row],[Recommend]]="Yes",1,0)</f>
        <v>1</v>
      </c>
      <c r="Z8173" s="6">
        <f>CleanedData[[#This Row],[Purchase Amount]]*0.15</f>
        <v>56.329499999999996</v>
      </c>
      <c r="AA8173" s="6">
        <f>CleanedData[[#This Row],[Purchase Amount]]*1.15</f>
        <v>431.85949999999991</v>
      </c>
    </row>
    <row r="8174" spans="1:27" x14ac:dyDescent="0.3">
      <c r="A8174">
        <v>9863</v>
      </c>
      <c r="B8174" t="s">
        <v>8399</v>
      </c>
      <c r="C8174" s="1">
        <v>45299</v>
      </c>
      <c r="D8174">
        <v>27</v>
      </c>
      <c r="E8174" t="s">
        <v>60</v>
      </c>
      <c r="F8174" t="s">
        <v>108</v>
      </c>
      <c r="G8174" t="s">
        <v>120</v>
      </c>
      <c r="H8174">
        <v>3</v>
      </c>
      <c r="I8174" t="s">
        <v>45</v>
      </c>
      <c r="J8174" t="s">
        <v>54</v>
      </c>
      <c r="K8174" t="s">
        <v>55</v>
      </c>
      <c r="L8174" t="s">
        <v>45</v>
      </c>
      <c r="M8174" t="s">
        <v>165</v>
      </c>
      <c r="N8174" t="s">
        <v>48</v>
      </c>
      <c r="O8174" t="s">
        <v>89</v>
      </c>
      <c r="P8174" t="s">
        <v>49</v>
      </c>
      <c r="Q8174" t="s">
        <v>58</v>
      </c>
      <c r="R8174" s="6">
        <f>_xlfn.XLOOKUP(CleanedData[[#This Row],[Product]],'02_Lookup_Tables'!$A$2:$A$126,'02_Lookup_Tables'!$B$2:$B$126)</f>
        <v>471.63</v>
      </c>
      <c r="S8174" t="str">
        <f>VLOOKUP(CleanedData[[#This Row],[Product]],'02_Lookup_Tables'!$H$2:$I$126,2,FALSE)</f>
        <v>Beauty &amp; Personal Care</v>
      </c>
      <c r="T8174" t="str">
        <f>VLOOKUP(CleanedData[[#This Row],[Province]],'02_Lookup_Tables'!$D$2:$E$10,2, FALSE)</f>
        <v>Gauteng Region</v>
      </c>
      <c r="U8174" t="str" cm="1">
        <f t="array" ref="U8174">_xlfn.IFS(CleanedData[[#This Row],[Purchase Amount]]&lt;500,"Low",
CleanedData[[#This Row],[Purchase Amount]]&lt;5000,"Medium",
TRUE,"High")</f>
        <v>Low</v>
      </c>
      <c r="V8174" t="str">
        <f>TEXT(CleanedData[[#This Row],[Date]],"mmmm")</f>
        <v>January</v>
      </c>
      <c r="W8174" t="str">
        <f>"Q"&amp;ROUNDUP(MONTH(CleanedData[[#This Row],[Date]])/3,0)</f>
        <v>Q1</v>
      </c>
      <c r="X8174" t="str">
        <f>IF(CleanedData[[#This Row],[Purchase Amount]]&gt;=5000,"Yes","No")</f>
        <v>No</v>
      </c>
      <c r="Y8174">
        <f>IF(CleanedData[[#This Row],[Recommend]]="Yes",1,0)</f>
        <v>1</v>
      </c>
      <c r="Z8174" s="6">
        <f>CleanedData[[#This Row],[Purchase Amount]]*0.15</f>
        <v>70.744500000000002</v>
      </c>
      <c r="AA8174" s="6">
        <f>CleanedData[[#This Row],[Purchase Amount]]*1.15</f>
        <v>542.3744999999999</v>
      </c>
    </row>
    <row r="8175" spans="1:27" x14ac:dyDescent="0.3">
      <c r="A8175">
        <v>9864</v>
      </c>
      <c r="B8175" t="s">
        <v>8400</v>
      </c>
      <c r="C8175" s="1">
        <v>45983</v>
      </c>
      <c r="E8175" t="s">
        <v>39</v>
      </c>
      <c r="F8175" t="s">
        <v>72</v>
      </c>
      <c r="G8175" t="s">
        <v>342</v>
      </c>
      <c r="H8175">
        <v>4</v>
      </c>
      <c r="I8175" t="s">
        <v>42</v>
      </c>
      <c r="J8175" t="s">
        <v>69</v>
      </c>
      <c r="K8175" t="s">
        <v>64</v>
      </c>
      <c r="L8175" t="s">
        <v>45</v>
      </c>
      <c r="M8175" t="s">
        <v>88</v>
      </c>
      <c r="N8175" t="s">
        <v>96</v>
      </c>
      <c r="O8175" t="s">
        <v>89</v>
      </c>
      <c r="P8175" t="s">
        <v>70</v>
      </c>
      <c r="Q8175" t="s">
        <v>166</v>
      </c>
      <c r="R8175" s="6">
        <f>_xlfn.XLOOKUP(CleanedData[[#This Row],[Product]],'02_Lookup_Tables'!$A$2:$A$126,'02_Lookup_Tables'!$B$2:$B$126)</f>
        <v>529.15</v>
      </c>
      <c r="S8175" t="str">
        <f>VLOOKUP(CleanedData[[#This Row],[Product]],'02_Lookup_Tables'!$H$2:$I$126,2,FALSE)</f>
        <v>Accessories</v>
      </c>
      <c r="T8175" t="str">
        <f>VLOOKUP(CleanedData[[#This Row],[Province]],'02_Lookup_Tables'!$D$2:$E$10,2, FALSE)</f>
        <v>Central Region</v>
      </c>
      <c r="U8175" t="str" cm="1">
        <f t="array" ref="U8175">_xlfn.IFS(CleanedData[[#This Row],[Purchase Amount]]&lt;500,"Low",
CleanedData[[#This Row],[Purchase Amount]]&lt;5000,"Medium",
TRUE,"High")</f>
        <v>Medium</v>
      </c>
      <c r="V8175" t="str">
        <f>TEXT(CleanedData[[#This Row],[Date]],"mmmm")</f>
        <v>November</v>
      </c>
      <c r="W8175" t="str">
        <f>"Q"&amp;ROUNDUP(MONTH(CleanedData[[#This Row],[Date]])/3,0)</f>
        <v>Q4</v>
      </c>
      <c r="X8175" t="str">
        <f>IF(CleanedData[[#This Row],[Purchase Amount]]&gt;=5000,"Yes","No")</f>
        <v>No</v>
      </c>
      <c r="Y8175">
        <f>IF(CleanedData[[#This Row],[Recommend]]="Yes",1,0)</f>
        <v>0</v>
      </c>
      <c r="Z8175" s="6">
        <f>CleanedData[[#This Row],[Purchase Amount]]*0.15</f>
        <v>79.372499999999988</v>
      </c>
      <c r="AA8175" s="6">
        <f>CleanedData[[#This Row],[Purchase Amount]]*1.15</f>
        <v>608.52249999999992</v>
      </c>
    </row>
    <row r="8176" spans="1:27" x14ac:dyDescent="0.3">
      <c r="A8176">
        <v>9865</v>
      </c>
      <c r="B8176" t="s">
        <v>8401</v>
      </c>
      <c r="C8176" s="1">
        <v>45942</v>
      </c>
      <c r="D8176">
        <v>68</v>
      </c>
      <c r="E8176" t="s">
        <v>39</v>
      </c>
      <c r="F8176" t="s">
        <v>77</v>
      </c>
      <c r="G8176" t="s">
        <v>155</v>
      </c>
      <c r="H8176">
        <v>2</v>
      </c>
      <c r="I8176" t="s">
        <v>45</v>
      </c>
      <c r="J8176" t="s">
        <v>43</v>
      </c>
      <c r="K8176" t="s">
        <v>64</v>
      </c>
      <c r="L8176" t="s">
        <v>45</v>
      </c>
      <c r="M8176" t="s">
        <v>112</v>
      </c>
      <c r="N8176" t="s">
        <v>47</v>
      </c>
      <c r="O8176" t="s">
        <v>48</v>
      </c>
      <c r="P8176" t="s">
        <v>49</v>
      </c>
      <c r="Q8176" t="s">
        <v>97</v>
      </c>
      <c r="R8176" s="6">
        <f>_xlfn.XLOOKUP(CleanedData[[#This Row],[Product]],'02_Lookup_Tables'!$A$2:$A$126,'02_Lookup_Tables'!$B$2:$B$126)</f>
        <v>1355.08</v>
      </c>
      <c r="S8176" t="str">
        <f>VLOOKUP(CleanedData[[#This Row],[Product]],'02_Lookup_Tables'!$H$2:$I$126,2,FALSE)</f>
        <v>Sports &amp; Outdoors</v>
      </c>
      <c r="T8176" t="str">
        <f>VLOOKUP(CleanedData[[#This Row],[Province]],'02_Lookup_Tables'!$D$2:$E$10,2, FALSE)</f>
        <v>Central Region</v>
      </c>
      <c r="U8176" t="str" cm="1">
        <f t="array" ref="U8176">_xlfn.IFS(CleanedData[[#This Row],[Purchase Amount]]&lt;500,"Low",
CleanedData[[#This Row],[Purchase Amount]]&lt;5000,"Medium",
TRUE,"High")</f>
        <v>Medium</v>
      </c>
      <c r="V8176" t="str">
        <f>TEXT(CleanedData[[#This Row],[Date]],"mmmm")</f>
        <v>October</v>
      </c>
      <c r="W8176" t="str">
        <f>"Q"&amp;ROUNDUP(MONTH(CleanedData[[#This Row],[Date]])/3,0)</f>
        <v>Q4</v>
      </c>
      <c r="X8176" t="str">
        <f>IF(CleanedData[[#This Row],[Purchase Amount]]&gt;=5000,"Yes","No")</f>
        <v>No</v>
      </c>
      <c r="Y8176">
        <f>IF(CleanedData[[#This Row],[Recommend]]="Yes",1,0)</f>
        <v>1</v>
      </c>
      <c r="Z8176" s="6">
        <f>CleanedData[[#This Row],[Purchase Amount]]*0.15</f>
        <v>203.26199999999997</v>
      </c>
      <c r="AA8176" s="6">
        <f>CleanedData[[#This Row],[Purchase Amount]]*1.15</f>
        <v>1558.3419999999999</v>
      </c>
    </row>
    <row r="8177" spans="1:27" x14ac:dyDescent="0.3">
      <c r="A8177">
        <v>9866</v>
      </c>
      <c r="B8177" t="s">
        <v>8402</v>
      </c>
      <c r="C8177" s="1">
        <v>45828</v>
      </c>
      <c r="D8177">
        <v>36</v>
      </c>
      <c r="E8177" t="s">
        <v>52</v>
      </c>
      <c r="F8177" t="s">
        <v>61</v>
      </c>
      <c r="G8177" t="s">
        <v>144</v>
      </c>
      <c r="H8177">
        <v>4</v>
      </c>
      <c r="I8177" t="s">
        <v>42</v>
      </c>
      <c r="J8177" t="s">
        <v>69</v>
      </c>
      <c r="K8177" t="s">
        <v>44</v>
      </c>
      <c r="L8177" t="s">
        <v>45</v>
      </c>
      <c r="M8177" t="s">
        <v>56</v>
      </c>
      <c r="N8177" t="s">
        <v>96</v>
      </c>
      <c r="O8177" t="s">
        <v>148</v>
      </c>
      <c r="P8177" t="s">
        <v>49</v>
      </c>
      <c r="Q8177" t="s">
        <v>81</v>
      </c>
      <c r="R8177" s="6">
        <f>_xlfn.XLOOKUP(CleanedData[[#This Row],[Product]],'02_Lookup_Tables'!$A$2:$A$126,'02_Lookup_Tables'!$B$2:$B$126)</f>
        <v>4455.18</v>
      </c>
      <c r="S8177" t="str">
        <f>VLOOKUP(CleanedData[[#This Row],[Product]],'02_Lookup_Tables'!$H$2:$I$126,2,FALSE)</f>
        <v>Sports &amp; Outdoors</v>
      </c>
      <c r="T8177" t="str">
        <f>VLOOKUP(CleanedData[[#This Row],[Province]],'02_Lookup_Tables'!$D$2:$E$10,2, FALSE)</f>
        <v>Southern Region</v>
      </c>
      <c r="U8177" t="str" cm="1">
        <f t="array" ref="U8177">_xlfn.IFS(CleanedData[[#This Row],[Purchase Amount]]&lt;500,"Low",
CleanedData[[#This Row],[Purchase Amount]]&lt;5000,"Medium",
TRUE,"High")</f>
        <v>Medium</v>
      </c>
      <c r="V8177" t="str">
        <f>TEXT(CleanedData[[#This Row],[Date]],"mmmm")</f>
        <v>June</v>
      </c>
      <c r="W8177" t="str">
        <f>"Q"&amp;ROUNDUP(MONTH(CleanedData[[#This Row],[Date]])/3,0)</f>
        <v>Q2</v>
      </c>
      <c r="X8177" t="str">
        <f>IF(CleanedData[[#This Row],[Purchase Amount]]&gt;=5000,"Yes","No")</f>
        <v>No</v>
      </c>
      <c r="Y8177">
        <f>IF(CleanedData[[#This Row],[Recommend]]="Yes",1,0)</f>
        <v>0</v>
      </c>
      <c r="Z8177" s="6">
        <f>CleanedData[[#This Row],[Purchase Amount]]*0.15</f>
        <v>668.27700000000004</v>
      </c>
      <c r="AA8177" s="6">
        <f>CleanedData[[#This Row],[Purchase Amount]]*1.15</f>
        <v>5123.4570000000003</v>
      </c>
    </row>
    <row r="8178" spans="1:27" x14ac:dyDescent="0.3">
      <c r="A8178">
        <v>9867</v>
      </c>
      <c r="B8178" t="s">
        <v>8403</v>
      </c>
      <c r="C8178" s="1">
        <v>45403</v>
      </c>
      <c r="D8178">
        <v>57</v>
      </c>
      <c r="E8178" t="s">
        <v>39</v>
      </c>
      <c r="F8178" t="s">
        <v>108</v>
      </c>
      <c r="G8178" t="s">
        <v>99</v>
      </c>
      <c r="H8178">
        <v>1</v>
      </c>
      <c r="I8178" t="s">
        <v>45</v>
      </c>
      <c r="J8178" t="s">
        <v>43</v>
      </c>
      <c r="K8178" t="s">
        <v>55</v>
      </c>
      <c r="L8178" t="s">
        <v>42</v>
      </c>
      <c r="M8178" t="s">
        <v>151</v>
      </c>
      <c r="N8178" t="s">
        <v>80</v>
      </c>
      <c r="O8178" t="s">
        <v>89</v>
      </c>
      <c r="P8178" t="s">
        <v>49</v>
      </c>
      <c r="Q8178" t="s">
        <v>50</v>
      </c>
      <c r="R8178" s="6">
        <f>_xlfn.XLOOKUP(CleanedData[[#This Row],[Product]],'02_Lookup_Tables'!$A$2:$A$126,'02_Lookup_Tables'!$B$2:$B$126)</f>
        <v>43.23</v>
      </c>
      <c r="S8178" t="str">
        <f>VLOOKUP(CleanedData[[#This Row],[Product]],'02_Lookup_Tables'!$H$2:$I$126,2,FALSE)</f>
        <v>Food</v>
      </c>
      <c r="T8178" t="str">
        <f>VLOOKUP(CleanedData[[#This Row],[Province]],'02_Lookup_Tables'!$D$2:$E$10,2, FALSE)</f>
        <v>Gauteng Region</v>
      </c>
      <c r="U8178" t="str" cm="1">
        <f t="array" ref="U8178">_xlfn.IFS(CleanedData[[#This Row],[Purchase Amount]]&lt;500,"Low",
CleanedData[[#This Row],[Purchase Amount]]&lt;5000,"Medium",
TRUE,"High")</f>
        <v>Low</v>
      </c>
      <c r="V8178" t="str">
        <f>TEXT(CleanedData[[#This Row],[Date]],"mmmm")</f>
        <v>April</v>
      </c>
      <c r="W8178" t="str">
        <f>"Q"&amp;ROUNDUP(MONTH(CleanedData[[#This Row],[Date]])/3,0)</f>
        <v>Q2</v>
      </c>
      <c r="X8178" t="str">
        <f>IF(CleanedData[[#This Row],[Purchase Amount]]&gt;=5000,"Yes","No")</f>
        <v>No</v>
      </c>
      <c r="Y8178">
        <f>IF(CleanedData[[#This Row],[Recommend]]="Yes",1,0)</f>
        <v>1</v>
      </c>
      <c r="Z8178" s="6">
        <f>CleanedData[[#This Row],[Purchase Amount]]*0.15</f>
        <v>6.4844999999999997</v>
      </c>
      <c r="AA8178" s="6">
        <f>CleanedData[[#This Row],[Purchase Amount]]*1.15</f>
        <v>49.714499999999994</v>
      </c>
    </row>
    <row r="8179" spans="1:27" x14ac:dyDescent="0.3">
      <c r="A8179">
        <v>9868</v>
      </c>
      <c r="B8179" t="s">
        <v>8404</v>
      </c>
      <c r="C8179" s="1">
        <v>45950</v>
      </c>
      <c r="D8179">
        <v>71</v>
      </c>
      <c r="E8179" t="s">
        <v>60</v>
      </c>
      <c r="F8179" t="s">
        <v>130</v>
      </c>
      <c r="G8179" t="s">
        <v>227</v>
      </c>
      <c r="H8179">
        <v>4</v>
      </c>
      <c r="I8179" t="s">
        <v>42</v>
      </c>
      <c r="J8179" t="s">
        <v>74</v>
      </c>
      <c r="K8179" t="s">
        <v>44</v>
      </c>
      <c r="L8179" t="s">
        <v>45</v>
      </c>
      <c r="M8179" t="s">
        <v>56</v>
      </c>
      <c r="N8179" t="s">
        <v>96</v>
      </c>
      <c r="O8179" t="s">
        <v>148</v>
      </c>
      <c r="P8179" t="s">
        <v>49</v>
      </c>
      <c r="Q8179" t="s">
        <v>97</v>
      </c>
      <c r="R8179" s="6">
        <f>_xlfn.XLOOKUP(CleanedData[[#This Row],[Product]],'02_Lookup_Tables'!$A$2:$A$126,'02_Lookup_Tables'!$B$2:$B$126)</f>
        <v>22574.95</v>
      </c>
      <c r="S8179" t="str">
        <f>VLOOKUP(CleanedData[[#This Row],[Product]],'02_Lookup_Tables'!$H$2:$I$126,2,FALSE)</f>
        <v>Electronics</v>
      </c>
      <c r="T8179" t="str">
        <f>VLOOKUP(CleanedData[[#This Row],[Province]],'02_Lookup_Tables'!$D$2:$E$10,2, FALSE)</f>
        <v>Eastern Region</v>
      </c>
      <c r="U8179" t="str" cm="1">
        <f t="array" ref="U8179">_xlfn.IFS(CleanedData[[#This Row],[Purchase Amount]]&lt;500,"Low",
CleanedData[[#This Row],[Purchase Amount]]&lt;5000,"Medium",
TRUE,"High")</f>
        <v>High</v>
      </c>
      <c r="V8179" t="str">
        <f>TEXT(CleanedData[[#This Row],[Date]],"mmmm")</f>
        <v>October</v>
      </c>
      <c r="W8179" t="str">
        <f>"Q"&amp;ROUNDUP(MONTH(CleanedData[[#This Row],[Date]])/3,0)</f>
        <v>Q4</v>
      </c>
      <c r="X8179" t="str">
        <f>IF(CleanedData[[#This Row],[Purchase Amount]]&gt;=5000,"Yes","No")</f>
        <v>Yes</v>
      </c>
      <c r="Y8179">
        <f>IF(CleanedData[[#This Row],[Recommend]]="Yes",1,0)</f>
        <v>0</v>
      </c>
      <c r="Z8179" s="6">
        <f>CleanedData[[#This Row],[Purchase Amount]]*0.15</f>
        <v>3386.2424999999998</v>
      </c>
      <c r="AA8179" s="6">
        <f>CleanedData[[#This Row],[Purchase Amount]]*1.15</f>
        <v>25961.192499999997</v>
      </c>
    </row>
    <row r="8180" spans="1:27" x14ac:dyDescent="0.3">
      <c r="A8180">
        <v>9871</v>
      </c>
      <c r="B8180" t="s">
        <v>8405</v>
      </c>
      <c r="C8180" s="1">
        <v>45770</v>
      </c>
      <c r="D8180">
        <v>62</v>
      </c>
      <c r="E8180" t="s">
        <v>39</v>
      </c>
      <c r="F8180" t="s">
        <v>40</v>
      </c>
      <c r="G8180" t="s">
        <v>359</v>
      </c>
      <c r="H8180">
        <v>1</v>
      </c>
      <c r="I8180" t="s">
        <v>45</v>
      </c>
      <c r="J8180" t="s">
        <v>43</v>
      </c>
      <c r="K8180" t="s">
        <v>55</v>
      </c>
      <c r="L8180" t="s">
        <v>42</v>
      </c>
      <c r="M8180" t="s">
        <v>196</v>
      </c>
      <c r="N8180" t="s">
        <v>80</v>
      </c>
      <c r="O8180" t="s">
        <v>89</v>
      </c>
      <c r="P8180" t="s">
        <v>49</v>
      </c>
      <c r="Q8180" t="s">
        <v>50</v>
      </c>
      <c r="R8180" s="6">
        <f>_xlfn.XLOOKUP(CleanedData[[#This Row],[Product]],'02_Lookup_Tables'!$A$2:$A$126,'02_Lookup_Tables'!$B$2:$B$126)</f>
        <v>34.200000000000003</v>
      </c>
      <c r="S8180" t="str">
        <f>VLOOKUP(CleanedData[[#This Row],[Product]],'02_Lookup_Tables'!$H$2:$I$126,2,FALSE)</f>
        <v>Food</v>
      </c>
      <c r="T8180" t="str">
        <f>VLOOKUP(CleanedData[[#This Row],[Province]],'02_Lookup_Tables'!$D$2:$E$10,2, FALSE)</f>
        <v>Northern Region</v>
      </c>
      <c r="U8180" t="str" cm="1">
        <f t="array" ref="U8180">_xlfn.IFS(CleanedData[[#This Row],[Purchase Amount]]&lt;500,"Low",
CleanedData[[#This Row],[Purchase Amount]]&lt;5000,"Medium",
TRUE,"High")</f>
        <v>Low</v>
      </c>
      <c r="V8180" t="str">
        <f>TEXT(CleanedData[[#This Row],[Date]],"mmmm")</f>
        <v>April</v>
      </c>
      <c r="W8180" t="str">
        <f>"Q"&amp;ROUNDUP(MONTH(CleanedData[[#This Row],[Date]])/3,0)</f>
        <v>Q2</v>
      </c>
      <c r="X8180" t="str">
        <f>IF(CleanedData[[#This Row],[Purchase Amount]]&gt;=5000,"Yes","No")</f>
        <v>No</v>
      </c>
      <c r="Y8180">
        <f>IF(CleanedData[[#This Row],[Recommend]]="Yes",1,0)</f>
        <v>1</v>
      </c>
      <c r="Z8180" s="6">
        <f>CleanedData[[#This Row],[Purchase Amount]]*0.15</f>
        <v>5.13</v>
      </c>
      <c r="AA8180" s="6">
        <f>CleanedData[[#This Row],[Purchase Amount]]*1.15</f>
        <v>39.33</v>
      </c>
    </row>
    <row r="8181" spans="1:27" x14ac:dyDescent="0.3">
      <c r="A8181">
        <v>9872</v>
      </c>
      <c r="B8181" t="s">
        <v>8406</v>
      </c>
      <c r="C8181" s="1">
        <v>45294</v>
      </c>
      <c r="D8181">
        <v>44</v>
      </c>
      <c r="E8181" t="s">
        <v>60</v>
      </c>
      <c r="F8181" t="s">
        <v>61</v>
      </c>
      <c r="G8181" t="s">
        <v>381</v>
      </c>
      <c r="H8181">
        <v>1</v>
      </c>
      <c r="I8181" t="s">
        <v>42</v>
      </c>
      <c r="J8181" t="s">
        <v>63</v>
      </c>
      <c r="K8181" t="s">
        <v>64</v>
      </c>
      <c r="L8181" t="s">
        <v>45</v>
      </c>
      <c r="M8181" t="s">
        <v>112</v>
      </c>
      <c r="N8181" t="s">
        <v>80</v>
      </c>
      <c r="O8181" t="s">
        <v>48</v>
      </c>
      <c r="P8181" t="s">
        <v>49</v>
      </c>
      <c r="Q8181" t="s">
        <v>81</v>
      </c>
      <c r="R8181" s="6">
        <f>_xlfn.XLOOKUP(CleanedData[[#This Row],[Product]],'02_Lookup_Tables'!$A$2:$A$126,'02_Lookup_Tables'!$B$2:$B$126)</f>
        <v>786.78</v>
      </c>
      <c r="S8181" t="str">
        <f>VLOOKUP(CleanedData[[#This Row],[Product]],'02_Lookup_Tables'!$H$2:$I$126,2,FALSE)</f>
        <v>Apparel</v>
      </c>
      <c r="T8181" t="str">
        <f>VLOOKUP(CleanedData[[#This Row],[Province]],'02_Lookup_Tables'!$D$2:$E$10,2, FALSE)</f>
        <v>Southern Region</v>
      </c>
      <c r="U8181" t="str" cm="1">
        <f t="array" ref="U8181">_xlfn.IFS(CleanedData[[#This Row],[Purchase Amount]]&lt;500,"Low",
CleanedData[[#This Row],[Purchase Amount]]&lt;5000,"Medium",
TRUE,"High")</f>
        <v>Medium</v>
      </c>
      <c r="V8181" t="str">
        <f>TEXT(CleanedData[[#This Row],[Date]],"mmmm")</f>
        <v>January</v>
      </c>
      <c r="W8181" t="str">
        <f>"Q"&amp;ROUNDUP(MONTH(CleanedData[[#This Row],[Date]])/3,0)</f>
        <v>Q1</v>
      </c>
      <c r="X8181" t="str">
        <f>IF(CleanedData[[#This Row],[Purchase Amount]]&gt;=5000,"Yes","No")</f>
        <v>No</v>
      </c>
      <c r="Y8181">
        <f>IF(CleanedData[[#This Row],[Recommend]]="Yes",1,0)</f>
        <v>0</v>
      </c>
      <c r="Z8181" s="6">
        <f>CleanedData[[#This Row],[Purchase Amount]]*0.15</f>
        <v>118.017</v>
      </c>
      <c r="AA8181" s="6">
        <f>CleanedData[[#This Row],[Purchase Amount]]*1.15</f>
        <v>904.79699999999991</v>
      </c>
    </row>
    <row r="8182" spans="1:27" x14ac:dyDescent="0.3">
      <c r="A8182">
        <v>9873</v>
      </c>
      <c r="B8182" t="s">
        <v>8407</v>
      </c>
      <c r="C8182" s="1">
        <v>45340</v>
      </c>
      <c r="D8182">
        <v>41</v>
      </c>
      <c r="E8182" t="s">
        <v>60</v>
      </c>
      <c r="F8182" t="s">
        <v>125</v>
      </c>
      <c r="G8182" t="s">
        <v>105</v>
      </c>
      <c r="H8182">
        <v>2</v>
      </c>
      <c r="I8182" t="s">
        <v>42</v>
      </c>
      <c r="J8182" t="s">
        <v>43</v>
      </c>
      <c r="K8182" t="s">
        <v>44</v>
      </c>
      <c r="L8182" t="s">
        <v>42</v>
      </c>
      <c r="M8182" t="s">
        <v>190</v>
      </c>
      <c r="N8182" t="s">
        <v>47</v>
      </c>
      <c r="O8182" t="s">
        <v>89</v>
      </c>
      <c r="P8182" t="s">
        <v>49</v>
      </c>
      <c r="Q8182" t="s">
        <v>81</v>
      </c>
      <c r="R8182" s="6">
        <f>_xlfn.XLOOKUP(CleanedData[[#This Row],[Product]],'02_Lookup_Tables'!$A$2:$A$126,'02_Lookup_Tables'!$B$2:$B$126)</f>
        <v>231.22</v>
      </c>
      <c r="S8182" t="str">
        <f>VLOOKUP(CleanedData[[#This Row],[Product]],'02_Lookup_Tables'!$H$2:$I$126,2,FALSE)</f>
        <v>Beauty &amp; Personal Care</v>
      </c>
      <c r="T8182" t="str">
        <f>VLOOKUP(CleanedData[[#This Row],[Province]],'02_Lookup_Tables'!$D$2:$E$10,2, FALSE)</f>
        <v>Western Region</v>
      </c>
      <c r="U8182" t="str" cm="1">
        <f t="array" ref="U8182">_xlfn.IFS(CleanedData[[#This Row],[Purchase Amount]]&lt;500,"Low",
CleanedData[[#This Row],[Purchase Amount]]&lt;5000,"Medium",
TRUE,"High")</f>
        <v>Low</v>
      </c>
      <c r="V8182" t="str">
        <f>TEXT(CleanedData[[#This Row],[Date]],"mmmm")</f>
        <v>February</v>
      </c>
      <c r="W8182" t="str">
        <f>"Q"&amp;ROUNDUP(MONTH(CleanedData[[#This Row],[Date]])/3,0)</f>
        <v>Q1</v>
      </c>
      <c r="X8182" t="str">
        <f>IF(CleanedData[[#This Row],[Purchase Amount]]&gt;=5000,"Yes","No")</f>
        <v>No</v>
      </c>
      <c r="Y8182">
        <f>IF(CleanedData[[#This Row],[Recommend]]="Yes",1,0)</f>
        <v>0</v>
      </c>
      <c r="Z8182" s="6">
        <f>CleanedData[[#This Row],[Purchase Amount]]*0.15</f>
        <v>34.683</v>
      </c>
      <c r="AA8182" s="6">
        <f>CleanedData[[#This Row],[Purchase Amount]]*1.15</f>
        <v>265.90299999999996</v>
      </c>
    </row>
    <row r="8183" spans="1:27" x14ac:dyDescent="0.3">
      <c r="A8183">
        <v>9874</v>
      </c>
      <c r="B8183" t="s">
        <v>8408</v>
      </c>
      <c r="C8183" s="1">
        <v>45988</v>
      </c>
      <c r="D8183">
        <v>45</v>
      </c>
      <c r="E8183" t="s">
        <v>39</v>
      </c>
      <c r="F8183" t="s">
        <v>68</v>
      </c>
      <c r="G8183" t="s">
        <v>73</v>
      </c>
      <c r="H8183">
        <v>2</v>
      </c>
      <c r="I8183" t="s">
        <v>42</v>
      </c>
      <c r="J8183" t="s">
        <v>54</v>
      </c>
      <c r="K8183" t="s">
        <v>64</v>
      </c>
      <c r="L8183" t="s">
        <v>45</v>
      </c>
      <c r="M8183" t="s">
        <v>147</v>
      </c>
      <c r="N8183" t="s">
        <v>47</v>
      </c>
      <c r="O8183" t="s">
        <v>148</v>
      </c>
      <c r="P8183" t="s">
        <v>70</v>
      </c>
      <c r="Q8183" t="s">
        <v>93</v>
      </c>
      <c r="R8183" s="6">
        <f>_xlfn.XLOOKUP(CleanedData[[#This Row],[Product]],'02_Lookup_Tables'!$A$2:$A$126,'02_Lookup_Tables'!$B$2:$B$126)</f>
        <v>84.23</v>
      </c>
      <c r="S8183" t="str">
        <f>VLOOKUP(CleanedData[[#This Row],[Product]],'02_Lookup_Tables'!$H$2:$I$126,2,FALSE)</f>
        <v>Food</v>
      </c>
      <c r="T8183" t="str">
        <f>VLOOKUP(CleanedData[[#This Row],[Province]],'02_Lookup_Tables'!$D$2:$E$10,2, FALSE)</f>
        <v>Northern Region</v>
      </c>
      <c r="U8183" t="str" cm="1">
        <f t="array" ref="U8183">_xlfn.IFS(CleanedData[[#This Row],[Purchase Amount]]&lt;500,"Low",
CleanedData[[#This Row],[Purchase Amount]]&lt;5000,"Medium",
TRUE,"High")</f>
        <v>Low</v>
      </c>
      <c r="V8183" t="str">
        <f>TEXT(CleanedData[[#This Row],[Date]],"mmmm")</f>
        <v>November</v>
      </c>
      <c r="W8183" t="str">
        <f>"Q"&amp;ROUNDUP(MONTH(CleanedData[[#This Row],[Date]])/3,0)</f>
        <v>Q4</v>
      </c>
      <c r="X8183" t="str">
        <f>IF(CleanedData[[#This Row],[Purchase Amount]]&gt;=5000,"Yes","No")</f>
        <v>No</v>
      </c>
      <c r="Y8183">
        <f>IF(CleanedData[[#This Row],[Recommend]]="Yes",1,0)</f>
        <v>0</v>
      </c>
      <c r="Z8183" s="6">
        <f>CleanedData[[#This Row],[Purchase Amount]]*0.15</f>
        <v>12.634500000000001</v>
      </c>
      <c r="AA8183" s="6">
        <f>CleanedData[[#This Row],[Purchase Amount]]*1.15</f>
        <v>96.864499999999992</v>
      </c>
    </row>
    <row r="8184" spans="1:27" x14ac:dyDescent="0.3">
      <c r="A8184">
        <v>9875</v>
      </c>
      <c r="B8184" t="s">
        <v>8409</v>
      </c>
      <c r="C8184" s="1">
        <v>45489</v>
      </c>
      <c r="D8184">
        <v>69</v>
      </c>
      <c r="E8184" t="s">
        <v>52</v>
      </c>
      <c r="F8184" t="s">
        <v>40</v>
      </c>
      <c r="G8184" t="s">
        <v>668</v>
      </c>
      <c r="H8184">
        <v>4</v>
      </c>
      <c r="I8184" t="s">
        <v>42</v>
      </c>
      <c r="J8184" t="s">
        <v>43</v>
      </c>
      <c r="K8184" t="s">
        <v>64</v>
      </c>
      <c r="L8184" t="s">
        <v>42</v>
      </c>
      <c r="M8184" t="s">
        <v>231</v>
      </c>
      <c r="N8184" t="s">
        <v>96</v>
      </c>
      <c r="O8184" t="s">
        <v>89</v>
      </c>
      <c r="P8184" t="s">
        <v>70</v>
      </c>
      <c r="Q8184" t="s">
        <v>97</v>
      </c>
      <c r="R8184" s="6">
        <f>_xlfn.XLOOKUP(CleanedData[[#This Row],[Product]],'02_Lookup_Tables'!$A$2:$A$126,'02_Lookup_Tables'!$B$2:$B$126)</f>
        <v>301.58</v>
      </c>
      <c r="S8184" t="str">
        <f>VLOOKUP(CleanedData[[#This Row],[Product]],'02_Lookup_Tables'!$H$2:$I$126,2,FALSE)</f>
        <v>Food</v>
      </c>
      <c r="T8184" t="str">
        <f>VLOOKUP(CleanedData[[#This Row],[Province]],'02_Lookup_Tables'!$D$2:$E$10,2, FALSE)</f>
        <v>Northern Region</v>
      </c>
      <c r="U8184" t="str" cm="1">
        <f t="array" ref="U8184">_xlfn.IFS(CleanedData[[#This Row],[Purchase Amount]]&lt;500,"Low",
CleanedData[[#This Row],[Purchase Amount]]&lt;5000,"Medium",
TRUE,"High")</f>
        <v>Low</v>
      </c>
      <c r="V8184" t="str">
        <f>TEXT(CleanedData[[#This Row],[Date]],"mmmm")</f>
        <v>July</v>
      </c>
      <c r="W8184" t="str">
        <f>"Q"&amp;ROUNDUP(MONTH(CleanedData[[#This Row],[Date]])/3,0)</f>
        <v>Q3</v>
      </c>
      <c r="X8184" t="str">
        <f>IF(CleanedData[[#This Row],[Purchase Amount]]&gt;=5000,"Yes","No")</f>
        <v>No</v>
      </c>
      <c r="Y8184">
        <f>IF(CleanedData[[#This Row],[Recommend]]="Yes",1,0)</f>
        <v>0</v>
      </c>
      <c r="Z8184" s="6">
        <f>CleanedData[[#This Row],[Purchase Amount]]*0.15</f>
        <v>45.236999999999995</v>
      </c>
      <c r="AA8184" s="6">
        <f>CleanedData[[#This Row],[Purchase Amount]]*1.15</f>
        <v>346.81699999999995</v>
      </c>
    </row>
    <row r="8185" spans="1:27" x14ac:dyDescent="0.3">
      <c r="A8185">
        <v>9877</v>
      </c>
      <c r="B8185" t="s">
        <v>8410</v>
      </c>
      <c r="C8185" s="1">
        <v>45328</v>
      </c>
      <c r="E8185" t="s">
        <v>52</v>
      </c>
      <c r="F8185" t="s">
        <v>77</v>
      </c>
      <c r="G8185" t="s">
        <v>338</v>
      </c>
      <c r="H8185">
        <v>1</v>
      </c>
      <c r="I8185" t="s">
        <v>42</v>
      </c>
      <c r="J8185" t="s">
        <v>43</v>
      </c>
      <c r="K8185" t="s">
        <v>55</v>
      </c>
      <c r="L8185" t="s">
        <v>42</v>
      </c>
      <c r="M8185" t="s">
        <v>165</v>
      </c>
      <c r="N8185" t="s">
        <v>80</v>
      </c>
      <c r="O8185" t="s">
        <v>89</v>
      </c>
      <c r="P8185" t="s">
        <v>49</v>
      </c>
      <c r="Q8185" t="s">
        <v>166</v>
      </c>
      <c r="R8185" s="6">
        <f>_xlfn.XLOOKUP(CleanedData[[#This Row],[Product]],'02_Lookup_Tables'!$A$2:$A$126,'02_Lookup_Tables'!$B$2:$B$126)</f>
        <v>5258.73</v>
      </c>
      <c r="S8185" t="str">
        <f>VLOOKUP(CleanedData[[#This Row],[Product]],'02_Lookup_Tables'!$H$2:$I$126,2,FALSE)</f>
        <v>Sports &amp; Outdoors</v>
      </c>
      <c r="T8185" t="str">
        <f>VLOOKUP(CleanedData[[#This Row],[Province]],'02_Lookup_Tables'!$D$2:$E$10,2, FALSE)</f>
        <v>Central Region</v>
      </c>
      <c r="U8185" t="str" cm="1">
        <f t="array" ref="U8185">_xlfn.IFS(CleanedData[[#This Row],[Purchase Amount]]&lt;500,"Low",
CleanedData[[#This Row],[Purchase Amount]]&lt;5000,"Medium",
TRUE,"High")</f>
        <v>High</v>
      </c>
      <c r="V8185" t="str">
        <f>TEXT(CleanedData[[#This Row],[Date]],"mmmm")</f>
        <v>February</v>
      </c>
      <c r="W8185" t="str">
        <f>"Q"&amp;ROUNDUP(MONTH(CleanedData[[#This Row],[Date]])/3,0)</f>
        <v>Q1</v>
      </c>
      <c r="X8185" t="str">
        <f>IF(CleanedData[[#This Row],[Purchase Amount]]&gt;=5000,"Yes","No")</f>
        <v>Yes</v>
      </c>
      <c r="Y8185">
        <f>IF(CleanedData[[#This Row],[Recommend]]="Yes",1,0)</f>
        <v>0</v>
      </c>
      <c r="Z8185" s="6">
        <f>CleanedData[[#This Row],[Purchase Amount]]*0.15</f>
        <v>788.80949999999996</v>
      </c>
      <c r="AA8185" s="6">
        <f>CleanedData[[#This Row],[Purchase Amount]]*1.15</f>
        <v>6047.539499999999</v>
      </c>
    </row>
    <row r="8186" spans="1:27" x14ac:dyDescent="0.3">
      <c r="A8186">
        <v>9878</v>
      </c>
      <c r="B8186" t="s">
        <v>8411</v>
      </c>
      <c r="C8186" s="1">
        <v>45936</v>
      </c>
      <c r="D8186">
        <v>55</v>
      </c>
      <c r="E8186" t="s">
        <v>60</v>
      </c>
      <c r="F8186" t="s">
        <v>83</v>
      </c>
      <c r="G8186" t="s">
        <v>311</v>
      </c>
      <c r="H8186">
        <v>4</v>
      </c>
      <c r="I8186" t="s">
        <v>45</v>
      </c>
      <c r="J8186" t="s">
        <v>63</v>
      </c>
      <c r="K8186" t="s">
        <v>64</v>
      </c>
      <c r="L8186" t="s">
        <v>42</v>
      </c>
      <c r="M8186" t="s">
        <v>190</v>
      </c>
      <c r="N8186" t="s">
        <v>96</v>
      </c>
      <c r="O8186" t="s">
        <v>89</v>
      </c>
      <c r="P8186" t="s">
        <v>70</v>
      </c>
      <c r="Q8186" t="s">
        <v>50</v>
      </c>
      <c r="R8186" s="6">
        <f>_xlfn.XLOOKUP(CleanedData[[#This Row],[Product]],'02_Lookup_Tables'!$A$2:$A$126,'02_Lookup_Tables'!$B$2:$B$126)</f>
        <v>954.6</v>
      </c>
      <c r="S8186" t="str">
        <f>VLOOKUP(CleanedData[[#This Row],[Product]],'02_Lookup_Tables'!$H$2:$I$126,2,FALSE)</f>
        <v>Apparel</v>
      </c>
      <c r="T8186" t="str">
        <f>VLOOKUP(CleanedData[[#This Row],[Province]],'02_Lookup_Tables'!$D$2:$E$10,2, FALSE)</f>
        <v>Western Region</v>
      </c>
      <c r="U8186" t="str" cm="1">
        <f t="array" ref="U8186">_xlfn.IFS(CleanedData[[#This Row],[Purchase Amount]]&lt;500,"Low",
CleanedData[[#This Row],[Purchase Amount]]&lt;5000,"Medium",
TRUE,"High")</f>
        <v>Medium</v>
      </c>
      <c r="V8186" t="str">
        <f>TEXT(CleanedData[[#This Row],[Date]],"mmmm")</f>
        <v>October</v>
      </c>
      <c r="W8186" t="str">
        <f>"Q"&amp;ROUNDUP(MONTH(CleanedData[[#This Row],[Date]])/3,0)</f>
        <v>Q4</v>
      </c>
      <c r="X8186" t="str">
        <f>IF(CleanedData[[#This Row],[Purchase Amount]]&gt;=5000,"Yes","No")</f>
        <v>No</v>
      </c>
      <c r="Y8186">
        <f>IF(CleanedData[[#This Row],[Recommend]]="Yes",1,0)</f>
        <v>1</v>
      </c>
      <c r="Z8186" s="6">
        <f>CleanedData[[#This Row],[Purchase Amount]]*0.15</f>
        <v>143.19</v>
      </c>
      <c r="AA8186" s="6">
        <f>CleanedData[[#This Row],[Purchase Amount]]*1.15</f>
        <v>1097.79</v>
      </c>
    </row>
    <row r="8187" spans="1:27" x14ac:dyDescent="0.3">
      <c r="A8187">
        <v>9879</v>
      </c>
      <c r="B8187" t="s">
        <v>8412</v>
      </c>
      <c r="C8187" s="1">
        <v>45873</v>
      </c>
      <c r="D8187">
        <v>71</v>
      </c>
      <c r="E8187" t="s">
        <v>60</v>
      </c>
      <c r="F8187" t="s">
        <v>108</v>
      </c>
      <c r="G8187" t="s">
        <v>284</v>
      </c>
      <c r="H8187">
        <v>2</v>
      </c>
      <c r="I8187" t="s">
        <v>42</v>
      </c>
      <c r="J8187" t="s">
        <v>43</v>
      </c>
      <c r="K8187" t="s">
        <v>44</v>
      </c>
      <c r="L8187" t="s">
        <v>45</v>
      </c>
      <c r="M8187" t="s">
        <v>123</v>
      </c>
      <c r="N8187" t="s">
        <v>47</v>
      </c>
      <c r="O8187" t="s">
        <v>89</v>
      </c>
      <c r="P8187" t="s">
        <v>49</v>
      </c>
      <c r="Q8187" t="s">
        <v>97</v>
      </c>
      <c r="R8187" s="6">
        <f>_xlfn.XLOOKUP(CleanedData[[#This Row],[Product]],'02_Lookup_Tables'!$A$2:$A$126,'02_Lookup_Tables'!$B$2:$B$126)</f>
        <v>6698.54</v>
      </c>
      <c r="S8187" t="str">
        <f>VLOOKUP(CleanedData[[#This Row],[Product]],'02_Lookup_Tables'!$H$2:$I$126,2,FALSE)</f>
        <v>Electronics</v>
      </c>
      <c r="T8187" t="str">
        <f>VLOOKUP(CleanedData[[#This Row],[Province]],'02_Lookup_Tables'!$D$2:$E$10,2, FALSE)</f>
        <v>Gauteng Region</v>
      </c>
      <c r="U8187" t="str" cm="1">
        <f t="array" ref="U8187">_xlfn.IFS(CleanedData[[#This Row],[Purchase Amount]]&lt;500,"Low",
CleanedData[[#This Row],[Purchase Amount]]&lt;5000,"Medium",
TRUE,"High")</f>
        <v>High</v>
      </c>
      <c r="V8187" t="str">
        <f>TEXT(CleanedData[[#This Row],[Date]],"mmmm")</f>
        <v>August</v>
      </c>
      <c r="W8187" t="str">
        <f>"Q"&amp;ROUNDUP(MONTH(CleanedData[[#This Row],[Date]])/3,0)</f>
        <v>Q3</v>
      </c>
      <c r="X8187" t="str">
        <f>IF(CleanedData[[#This Row],[Purchase Amount]]&gt;=5000,"Yes","No")</f>
        <v>Yes</v>
      </c>
      <c r="Y8187">
        <f>IF(CleanedData[[#This Row],[Recommend]]="Yes",1,0)</f>
        <v>0</v>
      </c>
      <c r="Z8187" s="6">
        <f>CleanedData[[#This Row],[Purchase Amount]]*0.15</f>
        <v>1004.7809999999999</v>
      </c>
      <c r="AA8187" s="6">
        <f>CleanedData[[#This Row],[Purchase Amount]]*1.15</f>
        <v>7703.320999999999</v>
      </c>
    </row>
    <row r="8188" spans="1:27" x14ac:dyDescent="0.3">
      <c r="A8188">
        <v>9880</v>
      </c>
      <c r="B8188" t="s">
        <v>8413</v>
      </c>
      <c r="C8188" s="1">
        <v>45423</v>
      </c>
      <c r="D8188">
        <v>76</v>
      </c>
      <c r="E8188" t="s">
        <v>52</v>
      </c>
      <c r="F8188" t="s">
        <v>40</v>
      </c>
      <c r="G8188" t="s">
        <v>258</v>
      </c>
      <c r="H8188">
        <v>2</v>
      </c>
      <c r="I8188" t="s">
        <v>45</v>
      </c>
      <c r="J8188" t="s">
        <v>74</v>
      </c>
      <c r="K8188" t="s">
        <v>44</v>
      </c>
      <c r="L8188" t="s">
        <v>45</v>
      </c>
      <c r="M8188" t="s">
        <v>184</v>
      </c>
      <c r="N8188" t="s">
        <v>47</v>
      </c>
      <c r="O8188" t="s">
        <v>148</v>
      </c>
      <c r="P8188" t="s">
        <v>70</v>
      </c>
      <c r="Q8188" t="s">
        <v>97</v>
      </c>
      <c r="R8188" s="6">
        <f>_xlfn.XLOOKUP(CleanedData[[#This Row],[Product]],'02_Lookup_Tables'!$A$2:$A$126,'02_Lookup_Tables'!$B$2:$B$126)</f>
        <v>768.34</v>
      </c>
      <c r="S8188" t="str">
        <f>VLOOKUP(CleanedData[[#This Row],[Product]],'02_Lookup_Tables'!$H$2:$I$126,2,FALSE)</f>
        <v>Home &amp; Living</v>
      </c>
      <c r="T8188" t="str">
        <f>VLOOKUP(CleanedData[[#This Row],[Province]],'02_Lookup_Tables'!$D$2:$E$10,2, FALSE)</f>
        <v>Northern Region</v>
      </c>
      <c r="U8188" t="str" cm="1">
        <f t="array" ref="U8188">_xlfn.IFS(CleanedData[[#This Row],[Purchase Amount]]&lt;500,"Low",
CleanedData[[#This Row],[Purchase Amount]]&lt;5000,"Medium",
TRUE,"High")</f>
        <v>Medium</v>
      </c>
      <c r="V8188" t="str">
        <f>TEXT(CleanedData[[#This Row],[Date]],"mmmm")</f>
        <v>May</v>
      </c>
      <c r="W8188" t="str">
        <f>"Q"&amp;ROUNDUP(MONTH(CleanedData[[#This Row],[Date]])/3,0)</f>
        <v>Q2</v>
      </c>
      <c r="X8188" t="str">
        <f>IF(CleanedData[[#This Row],[Purchase Amount]]&gt;=5000,"Yes","No")</f>
        <v>No</v>
      </c>
      <c r="Y8188">
        <f>IF(CleanedData[[#This Row],[Recommend]]="Yes",1,0)</f>
        <v>1</v>
      </c>
      <c r="Z8188" s="6">
        <f>CleanedData[[#This Row],[Purchase Amount]]*0.15</f>
        <v>115.251</v>
      </c>
      <c r="AA8188" s="6">
        <f>CleanedData[[#This Row],[Purchase Amount]]*1.15</f>
        <v>883.59100000000001</v>
      </c>
    </row>
    <row r="8189" spans="1:27" x14ac:dyDescent="0.3">
      <c r="A8189">
        <v>9881</v>
      </c>
      <c r="B8189" t="s">
        <v>8414</v>
      </c>
      <c r="C8189" s="1">
        <v>45934</v>
      </c>
      <c r="D8189">
        <v>35</v>
      </c>
      <c r="E8189" t="s">
        <v>60</v>
      </c>
      <c r="F8189" t="s">
        <v>130</v>
      </c>
      <c r="G8189" t="s">
        <v>153</v>
      </c>
      <c r="H8189">
        <v>2</v>
      </c>
      <c r="I8189" t="s">
        <v>45</v>
      </c>
      <c r="J8189" t="s">
        <v>54</v>
      </c>
      <c r="K8189" t="s">
        <v>55</v>
      </c>
      <c r="L8189" t="s">
        <v>42</v>
      </c>
      <c r="M8189" t="s">
        <v>175</v>
      </c>
      <c r="N8189" t="s">
        <v>47</v>
      </c>
      <c r="O8189" t="s">
        <v>89</v>
      </c>
      <c r="P8189" t="s">
        <v>49</v>
      </c>
      <c r="Q8189" t="s">
        <v>81</v>
      </c>
      <c r="R8189" s="6">
        <f>_xlfn.XLOOKUP(CleanedData[[#This Row],[Product]],'02_Lookup_Tables'!$A$2:$A$126,'02_Lookup_Tables'!$B$2:$B$126)</f>
        <v>1011.68</v>
      </c>
      <c r="S8189" t="str">
        <f>VLOOKUP(CleanedData[[#This Row],[Product]],'02_Lookup_Tables'!$H$2:$I$126,2,FALSE)</f>
        <v>Accessories</v>
      </c>
      <c r="T8189" t="str">
        <f>VLOOKUP(CleanedData[[#This Row],[Province]],'02_Lookup_Tables'!$D$2:$E$10,2, FALSE)</f>
        <v>Eastern Region</v>
      </c>
      <c r="U8189" t="str" cm="1">
        <f t="array" ref="U8189">_xlfn.IFS(CleanedData[[#This Row],[Purchase Amount]]&lt;500,"Low",
CleanedData[[#This Row],[Purchase Amount]]&lt;5000,"Medium",
TRUE,"High")</f>
        <v>Medium</v>
      </c>
      <c r="V8189" t="str">
        <f>TEXT(CleanedData[[#This Row],[Date]],"mmmm")</f>
        <v>October</v>
      </c>
      <c r="W8189" t="str">
        <f>"Q"&amp;ROUNDUP(MONTH(CleanedData[[#This Row],[Date]])/3,0)</f>
        <v>Q4</v>
      </c>
      <c r="X8189" t="str">
        <f>IF(CleanedData[[#This Row],[Purchase Amount]]&gt;=5000,"Yes","No")</f>
        <v>No</v>
      </c>
      <c r="Y8189">
        <f>IF(CleanedData[[#This Row],[Recommend]]="Yes",1,0)</f>
        <v>1</v>
      </c>
      <c r="Z8189" s="6">
        <f>CleanedData[[#This Row],[Purchase Amount]]*0.15</f>
        <v>151.75199999999998</v>
      </c>
      <c r="AA8189" s="6">
        <f>CleanedData[[#This Row],[Purchase Amount]]*1.15</f>
        <v>1163.4319999999998</v>
      </c>
    </row>
    <row r="8190" spans="1:27" x14ac:dyDescent="0.3">
      <c r="A8190">
        <v>9882</v>
      </c>
      <c r="B8190" t="s">
        <v>8415</v>
      </c>
      <c r="C8190" s="1">
        <v>45654</v>
      </c>
      <c r="E8190" t="s">
        <v>52</v>
      </c>
      <c r="F8190" t="s">
        <v>108</v>
      </c>
      <c r="G8190" t="s">
        <v>205</v>
      </c>
      <c r="H8190">
        <v>1</v>
      </c>
      <c r="I8190" t="s">
        <v>42</v>
      </c>
      <c r="J8190" t="s">
        <v>74</v>
      </c>
      <c r="K8190" t="s">
        <v>64</v>
      </c>
      <c r="L8190" t="s">
        <v>42</v>
      </c>
      <c r="M8190" t="s">
        <v>92</v>
      </c>
      <c r="N8190" t="s">
        <v>80</v>
      </c>
      <c r="O8190" t="s">
        <v>89</v>
      </c>
      <c r="P8190" t="s">
        <v>49</v>
      </c>
      <c r="Q8190" t="s">
        <v>166</v>
      </c>
      <c r="R8190" s="6">
        <f>_xlfn.XLOOKUP(CleanedData[[#This Row],[Product]],'02_Lookup_Tables'!$A$2:$A$126,'02_Lookup_Tables'!$B$2:$B$126)</f>
        <v>139.72999999999999</v>
      </c>
      <c r="S8190" t="str">
        <f>VLOOKUP(CleanedData[[#This Row],[Product]],'02_Lookup_Tables'!$H$2:$I$126,2,FALSE)</f>
        <v>Beauty &amp; Personal Care</v>
      </c>
      <c r="T8190" t="str">
        <f>VLOOKUP(CleanedData[[#This Row],[Province]],'02_Lookup_Tables'!$D$2:$E$10,2, FALSE)</f>
        <v>Gauteng Region</v>
      </c>
      <c r="U8190" t="str" cm="1">
        <f t="array" ref="U8190">_xlfn.IFS(CleanedData[[#This Row],[Purchase Amount]]&lt;500,"Low",
CleanedData[[#This Row],[Purchase Amount]]&lt;5000,"Medium",
TRUE,"High")</f>
        <v>Low</v>
      </c>
      <c r="V8190" t="str">
        <f>TEXT(CleanedData[[#This Row],[Date]],"mmmm")</f>
        <v>December</v>
      </c>
      <c r="W8190" t="str">
        <f>"Q"&amp;ROUNDUP(MONTH(CleanedData[[#This Row],[Date]])/3,0)</f>
        <v>Q4</v>
      </c>
      <c r="X8190" t="str">
        <f>IF(CleanedData[[#This Row],[Purchase Amount]]&gt;=5000,"Yes","No")</f>
        <v>No</v>
      </c>
      <c r="Y8190">
        <f>IF(CleanedData[[#This Row],[Recommend]]="Yes",1,0)</f>
        <v>0</v>
      </c>
      <c r="Z8190" s="6">
        <f>CleanedData[[#This Row],[Purchase Amount]]*0.15</f>
        <v>20.959499999999998</v>
      </c>
      <c r="AA8190" s="6">
        <f>CleanedData[[#This Row],[Purchase Amount]]*1.15</f>
        <v>160.68949999999998</v>
      </c>
    </row>
    <row r="8191" spans="1:27" x14ac:dyDescent="0.3">
      <c r="A8191">
        <v>9883</v>
      </c>
      <c r="B8191" t="s">
        <v>8416</v>
      </c>
      <c r="C8191" s="1">
        <v>45775</v>
      </c>
      <c r="D8191">
        <v>29</v>
      </c>
      <c r="E8191" t="s">
        <v>60</v>
      </c>
      <c r="F8191" t="s">
        <v>77</v>
      </c>
      <c r="G8191" t="s">
        <v>269</v>
      </c>
      <c r="H8191">
        <v>2</v>
      </c>
      <c r="I8191" t="s">
        <v>42</v>
      </c>
      <c r="J8191" t="s">
        <v>74</v>
      </c>
      <c r="K8191" t="s">
        <v>44</v>
      </c>
      <c r="L8191" t="s">
        <v>42</v>
      </c>
      <c r="M8191" t="s">
        <v>196</v>
      </c>
      <c r="N8191" t="s">
        <v>47</v>
      </c>
      <c r="O8191" t="s">
        <v>89</v>
      </c>
      <c r="P8191" t="s">
        <v>49</v>
      </c>
      <c r="Q8191" t="s">
        <v>58</v>
      </c>
      <c r="R8191" s="6">
        <f>_xlfn.XLOOKUP(CleanedData[[#This Row],[Product]],'02_Lookup_Tables'!$A$2:$A$126,'02_Lookup_Tables'!$B$2:$B$126)</f>
        <v>1604.87</v>
      </c>
      <c r="S8191" t="str">
        <f>VLOOKUP(CleanedData[[#This Row],[Product]],'02_Lookup_Tables'!$H$2:$I$126,2,FALSE)</f>
        <v>Accessories</v>
      </c>
      <c r="T8191" t="str">
        <f>VLOOKUP(CleanedData[[#This Row],[Province]],'02_Lookup_Tables'!$D$2:$E$10,2, FALSE)</f>
        <v>Central Region</v>
      </c>
      <c r="U8191" t="str" cm="1">
        <f t="array" ref="U8191">_xlfn.IFS(CleanedData[[#This Row],[Purchase Amount]]&lt;500,"Low",
CleanedData[[#This Row],[Purchase Amount]]&lt;5000,"Medium",
TRUE,"High")</f>
        <v>Medium</v>
      </c>
      <c r="V8191" t="str">
        <f>TEXT(CleanedData[[#This Row],[Date]],"mmmm")</f>
        <v>April</v>
      </c>
      <c r="W8191" t="str">
        <f>"Q"&amp;ROUNDUP(MONTH(CleanedData[[#This Row],[Date]])/3,0)</f>
        <v>Q2</v>
      </c>
      <c r="X8191" t="str">
        <f>IF(CleanedData[[#This Row],[Purchase Amount]]&gt;=5000,"Yes","No")</f>
        <v>No</v>
      </c>
      <c r="Y8191">
        <f>IF(CleanedData[[#This Row],[Recommend]]="Yes",1,0)</f>
        <v>0</v>
      </c>
      <c r="Z8191" s="6">
        <f>CleanedData[[#This Row],[Purchase Amount]]*0.15</f>
        <v>240.73049999999998</v>
      </c>
      <c r="AA8191" s="6">
        <f>CleanedData[[#This Row],[Purchase Amount]]*1.15</f>
        <v>1845.6004999999998</v>
      </c>
    </row>
    <row r="8192" spans="1:27" x14ac:dyDescent="0.3">
      <c r="A8192">
        <v>9884</v>
      </c>
      <c r="B8192" t="s">
        <v>8417</v>
      </c>
      <c r="C8192" s="1">
        <v>45472</v>
      </c>
      <c r="D8192">
        <v>63</v>
      </c>
      <c r="E8192" t="s">
        <v>60</v>
      </c>
      <c r="F8192" t="s">
        <v>108</v>
      </c>
      <c r="G8192" t="s">
        <v>342</v>
      </c>
      <c r="H8192">
        <v>3</v>
      </c>
      <c r="I8192" t="s">
        <v>45</v>
      </c>
      <c r="J8192" t="s">
        <v>54</v>
      </c>
      <c r="K8192" t="s">
        <v>55</v>
      </c>
      <c r="L8192" t="s">
        <v>42</v>
      </c>
      <c r="M8192" t="s">
        <v>56</v>
      </c>
      <c r="N8192" t="s">
        <v>48</v>
      </c>
      <c r="O8192" t="s">
        <v>148</v>
      </c>
      <c r="P8192" t="s">
        <v>49</v>
      </c>
      <c r="Q8192" t="s">
        <v>50</v>
      </c>
      <c r="R8192" s="6">
        <f>_xlfn.XLOOKUP(CleanedData[[#This Row],[Product]],'02_Lookup_Tables'!$A$2:$A$126,'02_Lookup_Tables'!$B$2:$B$126)</f>
        <v>529.15</v>
      </c>
      <c r="S8192" t="str">
        <f>VLOOKUP(CleanedData[[#This Row],[Product]],'02_Lookup_Tables'!$H$2:$I$126,2,FALSE)</f>
        <v>Accessories</v>
      </c>
      <c r="T8192" t="str">
        <f>VLOOKUP(CleanedData[[#This Row],[Province]],'02_Lookup_Tables'!$D$2:$E$10,2, FALSE)</f>
        <v>Gauteng Region</v>
      </c>
      <c r="U8192" t="str" cm="1">
        <f t="array" ref="U8192">_xlfn.IFS(CleanedData[[#This Row],[Purchase Amount]]&lt;500,"Low",
CleanedData[[#This Row],[Purchase Amount]]&lt;5000,"Medium",
TRUE,"High")</f>
        <v>Medium</v>
      </c>
      <c r="V8192" t="str">
        <f>TEXT(CleanedData[[#This Row],[Date]],"mmmm")</f>
        <v>June</v>
      </c>
      <c r="W8192" t="str">
        <f>"Q"&amp;ROUNDUP(MONTH(CleanedData[[#This Row],[Date]])/3,0)</f>
        <v>Q2</v>
      </c>
      <c r="X8192" t="str">
        <f>IF(CleanedData[[#This Row],[Purchase Amount]]&gt;=5000,"Yes","No")</f>
        <v>No</v>
      </c>
      <c r="Y8192">
        <f>IF(CleanedData[[#This Row],[Recommend]]="Yes",1,0)</f>
        <v>1</v>
      </c>
      <c r="Z8192" s="6">
        <f>CleanedData[[#This Row],[Purchase Amount]]*0.15</f>
        <v>79.372499999999988</v>
      </c>
      <c r="AA8192" s="6">
        <f>CleanedData[[#This Row],[Purchase Amount]]*1.15</f>
        <v>608.52249999999992</v>
      </c>
    </row>
    <row r="8193" spans="1:27" x14ac:dyDescent="0.3">
      <c r="A8193">
        <v>9885</v>
      </c>
      <c r="B8193" t="s">
        <v>8418</v>
      </c>
      <c r="C8193" s="1">
        <v>45651</v>
      </c>
      <c r="D8193">
        <v>74</v>
      </c>
      <c r="E8193" t="s">
        <v>52</v>
      </c>
      <c r="F8193" t="s">
        <v>77</v>
      </c>
      <c r="G8193" t="s">
        <v>84</v>
      </c>
      <c r="H8193">
        <v>4</v>
      </c>
      <c r="I8193" t="s">
        <v>45</v>
      </c>
      <c r="J8193" t="s">
        <v>54</v>
      </c>
      <c r="K8193" t="s">
        <v>64</v>
      </c>
      <c r="L8193" t="s">
        <v>42</v>
      </c>
      <c r="M8193" t="s">
        <v>231</v>
      </c>
      <c r="N8193" t="s">
        <v>96</v>
      </c>
      <c r="O8193" t="s">
        <v>89</v>
      </c>
      <c r="P8193" t="s">
        <v>70</v>
      </c>
      <c r="Q8193" t="s">
        <v>97</v>
      </c>
      <c r="R8193" s="6">
        <f>_xlfn.XLOOKUP(CleanedData[[#This Row],[Product]],'02_Lookup_Tables'!$A$2:$A$126,'02_Lookup_Tables'!$B$2:$B$126)</f>
        <v>1158.56</v>
      </c>
      <c r="S8193" t="str">
        <f>VLOOKUP(CleanedData[[#This Row],[Product]],'02_Lookup_Tables'!$H$2:$I$126,2,FALSE)</f>
        <v>Toys &amp; Games</v>
      </c>
      <c r="T8193" t="str">
        <f>VLOOKUP(CleanedData[[#This Row],[Province]],'02_Lookup_Tables'!$D$2:$E$10,2, FALSE)</f>
        <v>Central Region</v>
      </c>
      <c r="U8193" t="str" cm="1">
        <f t="array" ref="U8193">_xlfn.IFS(CleanedData[[#This Row],[Purchase Amount]]&lt;500,"Low",
CleanedData[[#This Row],[Purchase Amount]]&lt;5000,"Medium",
TRUE,"High")</f>
        <v>Medium</v>
      </c>
      <c r="V8193" t="str">
        <f>TEXT(CleanedData[[#This Row],[Date]],"mmmm")</f>
        <v>December</v>
      </c>
      <c r="W8193" t="str">
        <f>"Q"&amp;ROUNDUP(MONTH(CleanedData[[#This Row],[Date]])/3,0)</f>
        <v>Q4</v>
      </c>
      <c r="X8193" t="str">
        <f>IF(CleanedData[[#This Row],[Purchase Amount]]&gt;=5000,"Yes","No")</f>
        <v>No</v>
      </c>
      <c r="Y8193">
        <f>IF(CleanedData[[#This Row],[Recommend]]="Yes",1,0)</f>
        <v>1</v>
      </c>
      <c r="Z8193" s="6">
        <f>CleanedData[[#This Row],[Purchase Amount]]*0.15</f>
        <v>173.78399999999999</v>
      </c>
      <c r="AA8193" s="6">
        <f>CleanedData[[#This Row],[Purchase Amount]]*1.15</f>
        <v>1332.3439999999998</v>
      </c>
    </row>
    <row r="8194" spans="1:27" x14ac:dyDescent="0.3">
      <c r="A8194">
        <v>9886</v>
      </c>
      <c r="B8194" t="s">
        <v>8419</v>
      </c>
      <c r="C8194" s="1">
        <v>45526</v>
      </c>
      <c r="D8194">
        <v>22</v>
      </c>
      <c r="E8194" t="s">
        <v>60</v>
      </c>
      <c r="F8194" t="s">
        <v>40</v>
      </c>
      <c r="G8194" t="s">
        <v>102</v>
      </c>
      <c r="H8194">
        <v>3</v>
      </c>
      <c r="I8194" t="s">
        <v>45</v>
      </c>
      <c r="J8194" t="s">
        <v>69</v>
      </c>
      <c r="K8194" t="s">
        <v>55</v>
      </c>
      <c r="L8194" t="s">
        <v>42</v>
      </c>
      <c r="M8194" t="s">
        <v>208</v>
      </c>
      <c r="N8194" t="s">
        <v>48</v>
      </c>
      <c r="O8194" t="s">
        <v>89</v>
      </c>
      <c r="P8194" t="s">
        <v>49</v>
      </c>
      <c r="Q8194" t="s">
        <v>66</v>
      </c>
      <c r="R8194" s="6">
        <f>_xlfn.XLOOKUP(CleanedData[[#This Row],[Product]],'02_Lookup_Tables'!$A$2:$A$126,'02_Lookup_Tables'!$B$2:$B$126)</f>
        <v>276.82</v>
      </c>
      <c r="S8194" t="str">
        <f>VLOOKUP(CleanedData[[#This Row],[Product]],'02_Lookup_Tables'!$H$2:$I$126,2,FALSE)</f>
        <v>Home &amp; Living</v>
      </c>
      <c r="T8194" t="str">
        <f>VLOOKUP(CleanedData[[#This Row],[Province]],'02_Lookup_Tables'!$D$2:$E$10,2, FALSE)</f>
        <v>Northern Region</v>
      </c>
      <c r="U8194" t="str" cm="1">
        <f t="array" ref="U8194">_xlfn.IFS(CleanedData[[#This Row],[Purchase Amount]]&lt;500,"Low",
CleanedData[[#This Row],[Purchase Amount]]&lt;5000,"Medium",
TRUE,"High")</f>
        <v>Low</v>
      </c>
      <c r="V8194" t="str">
        <f>TEXT(CleanedData[[#This Row],[Date]],"mmmm")</f>
        <v>August</v>
      </c>
      <c r="W8194" t="str">
        <f>"Q"&amp;ROUNDUP(MONTH(CleanedData[[#This Row],[Date]])/3,0)</f>
        <v>Q3</v>
      </c>
      <c r="X8194" t="str">
        <f>IF(CleanedData[[#This Row],[Purchase Amount]]&gt;=5000,"Yes","No")</f>
        <v>No</v>
      </c>
      <c r="Y8194">
        <f>IF(CleanedData[[#This Row],[Recommend]]="Yes",1,0)</f>
        <v>1</v>
      </c>
      <c r="Z8194" s="6">
        <f>CleanedData[[#This Row],[Purchase Amount]]*0.15</f>
        <v>41.522999999999996</v>
      </c>
      <c r="AA8194" s="6">
        <f>CleanedData[[#This Row],[Purchase Amount]]*1.15</f>
        <v>318.34299999999996</v>
      </c>
    </row>
    <row r="8195" spans="1:27" x14ac:dyDescent="0.3">
      <c r="A8195">
        <v>9887</v>
      </c>
      <c r="B8195" t="s">
        <v>8420</v>
      </c>
      <c r="C8195" s="1">
        <v>45459</v>
      </c>
      <c r="D8195">
        <v>43</v>
      </c>
      <c r="E8195" t="s">
        <v>52</v>
      </c>
      <c r="F8195" t="s">
        <v>77</v>
      </c>
      <c r="G8195" t="s">
        <v>454</v>
      </c>
      <c r="H8195">
        <v>5</v>
      </c>
      <c r="I8195" t="s">
        <v>45</v>
      </c>
      <c r="J8195" t="s">
        <v>74</v>
      </c>
      <c r="K8195" t="s">
        <v>64</v>
      </c>
      <c r="L8195" t="s">
        <v>42</v>
      </c>
      <c r="M8195" t="s">
        <v>46</v>
      </c>
      <c r="N8195" t="s">
        <v>57</v>
      </c>
      <c r="O8195" t="s">
        <v>89</v>
      </c>
      <c r="P8195" t="s">
        <v>70</v>
      </c>
      <c r="Q8195" t="s">
        <v>81</v>
      </c>
      <c r="R8195" s="6">
        <f>_xlfn.XLOOKUP(CleanedData[[#This Row],[Product]],'02_Lookup_Tables'!$A$2:$A$126,'02_Lookup_Tables'!$B$2:$B$126)</f>
        <v>2413.3000000000002</v>
      </c>
      <c r="S8195" t="str">
        <f>VLOOKUP(CleanedData[[#This Row],[Product]],'02_Lookup_Tables'!$H$2:$I$126,2,FALSE)</f>
        <v>Electronics</v>
      </c>
      <c r="T8195" t="str">
        <f>VLOOKUP(CleanedData[[#This Row],[Province]],'02_Lookup_Tables'!$D$2:$E$10,2, FALSE)</f>
        <v>Central Region</v>
      </c>
      <c r="U8195" t="str" cm="1">
        <f t="array" ref="U8195">_xlfn.IFS(CleanedData[[#This Row],[Purchase Amount]]&lt;500,"Low",
CleanedData[[#This Row],[Purchase Amount]]&lt;5000,"Medium",
TRUE,"High")</f>
        <v>Medium</v>
      </c>
      <c r="V8195" t="str">
        <f>TEXT(CleanedData[[#This Row],[Date]],"mmmm")</f>
        <v>June</v>
      </c>
      <c r="W8195" t="str">
        <f>"Q"&amp;ROUNDUP(MONTH(CleanedData[[#This Row],[Date]])/3,0)</f>
        <v>Q2</v>
      </c>
      <c r="X8195" t="str">
        <f>IF(CleanedData[[#This Row],[Purchase Amount]]&gt;=5000,"Yes","No")</f>
        <v>No</v>
      </c>
      <c r="Y8195">
        <f>IF(CleanedData[[#This Row],[Recommend]]="Yes",1,0)</f>
        <v>1</v>
      </c>
      <c r="Z8195" s="6">
        <f>CleanedData[[#This Row],[Purchase Amount]]*0.15</f>
        <v>361.995</v>
      </c>
      <c r="AA8195" s="6">
        <f>CleanedData[[#This Row],[Purchase Amount]]*1.15</f>
        <v>2775.2950000000001</v>
      </c>
    </row>
    <row r="8196" spans="1:27" x14ac:dyDescent="0.3">
      <c r="A8196">
        <v>9888</v>
      </c>
      <c r="B8196" t="s">
        <v>8421</v>
      </c>
      <c r="C8196" s="1">
        <v>45471</v>
      </c>
      <c r="D8196">
        <v>58</v>
      </c>
      <c r="E8196" t="s">
        <v>39</v>
      </c>
      <c r="F8196" t="s">
        <v>40</v>
      </c>
      <c r="G8196" t="s">
        <v>62</v>
      </c>
      <c r="H8196">
        <v>4</v>
      </c>
      <c r="I8196" t="s">
        <v>45</v>
      </c>
      <c r="J8196" t="s">
        <v>54</v>
      </c>
      <c r="K8196" t="s">
        <v>64</v>
      </c>
      <c r="L8196" t="s">
        <v>42</v>
      </c>
      <c r="M8196" t="s">
        <v>175</v>
      </c>
      <c r="N8196" t="s">
        <v>96</v>
      </c>
      <c r="O8196" t="s">
        <v>89</v>
      </c>
      <c r="P8196" t="s">
        <v>70</v>
      </c>
      <c r="Q8196" t="s">
        <v>50</v>
      </c>
      <c r="R8196" s="6">
        <f>_xlfn.XLOOKUP(CleanedData[[#This Row],[Product]],'02_Lookup_Tables'!$A$2:$A$126,'02_Lookup_Tables'!$B$2:$B$126)</f>
        <v>230.14</v>
      </c>
      <c r="S8196" t="str">
        <f>VLOOKUP(CleanedData[[#This Row],[Product]],'02_Lookup_Tables'!$H$2:$I$126,2,FALSE)</f>
        <v>Sports &amp; Outdoors</v>
      </c>
      <c r="T8196" t="str">
        <f>VLOOKUP(CleanedData[[#This Row],[Province]],'02_Lookup_Tables'!$D$2:$E$10,2, FALSE)</f>
        <v>Northern Region</v>
      </c>
      <c r="U8196" t="str" cm="1">
        <f t="array" ref="U8196">_xlfn.IFS(CleanedData[[#This Row],[Purchase Amount]]&lt;500,"Low",
CleanedData[[#This Row],[Purchase Amount]]&lt;5000,"Medium",
TRUE,"High")</f>
        <v>Low</v>
      </c>
      <c r="V8196" t="str">
        <f>TEXT(CleanedData[[#This Row],[Date]],"mmmm")</f>
        <v>June</v>
      </c>
      <c r="W8196" t="str">
        <f>"Q"&amp;ROUNDUP(MONTH(CleanedData[[#This Row],[Date]])/3,0)</f>
        <v>Q2</v>
      </c>
      <c r="X8196" t="str">
        <f>IF(CleanedData[[#This Row],[Purchase Amount]]&gt;=5000,"Yes","No")</f>
        <v>No</v>
      </c>
      <c r="Y8196">
        <f>IF(CleanedData[[#This Row],[Recommend]]="Yes",1,0)</f>
        <v>1</v>
      </c>
      <c r="Z8196" s="6">
        <f>CleanedData[[#This Row],[Purchase Amount]]*0.15</f>
        <v>34.520999999999994</v>
      </c>
      <c r="AA8196" s="6">
        <f>CleanedData[[#This Row],[Purchase Amount]]*1.15</f>
        <v>264.66099999999994</v>
      </c>
    </row>
    <row r="8197" spans="1:27" x14ac:dyDescent="0.3">
      <c r="A8197">
        <v>9889</v>
      </c>
      <c r="B8197" t="s">
        <v>8422</v>
      </c>
      <c r="C8197" s="1">
        <v>45651</v>
      </c>
      <c r="D8197">
        <v>25</v>
      </c>
      <c r="E8197" t="s">
        <v>60</v>
      </c>
      <c r="F8197" t="s">
        <v>130</v>
      </c>
      <c r="G8197" t="s">
        <v>230</v>
      </c>
      <c r="H8197">
        <v>4</v>
      </c>
      <c r="I8197" t="s">
        <v>42</v>
      </c>
      <c r="J8197" t="s">
        <v>74</v>
      </c>
      <c r="K8197" t="s">
        <v>55</v>
      </c>
      <c r="L8197" t="s">
        <v>42</v>
      </c>
      <c r="M8197" t="s">
        <v>75</v>
      </c>
      <c r="N8197" t="s">
        <v>96</v>
      </c>
      <c r="O8197" t="s">
        <v>89</v>
      </c>
      <c r="P8197" t="s">
        <v>70</v>
      </c>
      <c r="Q8197" t="s">
        <v>58</v>
      </c>
      <c r="R8197" s="6">
        <f>_xlfn.XLOOKUP(CleanedData[[#This Row],[Product]],'02_Lookup_Tables'!$A$2:$A$126,'02_Lookup_Tables'!$B$2:$B$126)</f>
        <v>1940.64</v>
      </c>
      <c r="S8197" t="str">
        <f>VLOOKUP(CleanedData[[#This Row],[Product]],'02_Lookup_Tables'!$H$2:$I$126,2,FALSE)</f>
        <v>Toys &amp; Games</v>
      </c>
      <c r="T8197" t="str">
        <f>VLOOKUP(CleanedData[[#This Row],[Province]],'02_Lookup_Tables'!$D$2:$E$10,2, FALSE)</f>
        <v>Eastern Region</v>
      </c>
      <c r="U8197" t="str" cm="1">
        <f t="array" ref="U8197">_xlfn.IFS(CleanedData[[#This Row],[Purchase Amount]]&lt;500,"Low",
CleanedData[[#This Row],[Purchase Amount]]&lt;5000,"Medium",
TRUE,"High")</f>
        <v>Medium</v>
      </c>
      <c r="V8197" t="str">
        <f>TEXT(CleanedData[[#This Row],[Date]],"mmmm")</f>
        <v>December</v>
      </c>
      <c r="W8197" t="str">
        <f>"Q"&amp;ROUNDUP(MONTH(CleanedData[[#This Row],[Date]])/3,0)</f>
        <v>Q4</v>
      </c>
      <c r="X8197" t="str">
        <f>IF(CleanedData[[#This Row],[Purchase Amount]]&gt;=5000,"Yes","No")</f>
        <v>No</v>
      </c>
      <c r="Y8197">
        <f>IF(CleanedData[[#This Row],[Recommend]]="Yes",1,0)</f>
        <v>0</v>
      </c>
      <c r="Z8197" s="6">
        <f>CleanedData[[#This Row],[Purchase Amount]]*0.15</f>
        <v>291.096</v>
      </c>
      <c r="AA8197" s="6">
        <f>CleanedData[[#This Row],[Purchase Amount]]*1.15</f>
        <v>2231.7359999999999</v>
      </c>
    </row>
    <row r="8198" spans="1:27" x14ac:dyDescent="0.3">
      <c r="A8198">
        <v>9891</v>
      </c>
      <c r="B8198" t="s">
        <v>8423</v>
      </c>
      <c r="C8198" s="1">
        <v>45432</v>
      </c>
      <c r="D8198">
        <v>53</v>
      </c>
      <c r="E8198" t="s">
        <v>52</v>
      </c>
      <c r="F8198" t="s">
        <v>61</v>
      </c>
      <c r="G8198" t="s">
        <v>168</v>
      </c>
      <c r="H8198">
        <v>5</v>
      </c>
      <c r="I8198" t="s">
        <v>45</v>
      </c>
      <c r="J8198" t="s">
        <v>63</v>
      </c>
      <c r="K8198" t="s">
        <v>55</v>
      </c>
      <c r="L8198" t="s">
        <v>45</v>
      </c>
      <c r="M8198" t="s">
        <v>75</v>
      </c>
      <c r="N8198" t="s">
        <v>57</v>
      </c>
      <c r="O8198" t="s">
        <v>89</v>
      </c>
      <c r="P8198" t="s">
        <v>70</v>
      </c>
      <c r="Q8198" t="s">
        <v>93</v>
      </c>
      <c r="R8198" s="6">
        <f>_xlfn.XLOOKUP(CleanedData[[#This Row],[Product]],'02_Lookup_Tables'!$A$2:$A$126,'02_Lookup_Tables'!$B$2:$B$126)</f>
        <v>14729.04</v>
      </c>
      <c r="S8198" t="str">
        <f>VLOOKUP(CleanedData[[#This Row],[Product]],'02_Lookup_Tables'!$H$2:$I$126,2,FALSE)</f>
        <v>Electronics</v>
      </c>
      <c r="T8198" t="str">
        <f>VLOOKUP(CleanedData[[#This Row],[Province]],'02_Lookup_Tables'!$D$2:$E$10,2, FALSE)</f>
        <v>Southern Region</v>
      </c>
      <c r="U8198" t="str" cm="1">
        <f t="array" ref="U8198">_xlfn.IFS(CleanedData[[#This Row],[Purchase Amount]]&lt;500,"Low",
CleanedData[[#This Row],[Purchase Amount]]&lt;5000,"Medium",
TRUE,"High")</f>
        <v>High</v>
      </c>
      <c r="V8198" t="str">
        <f>TEXT(CleanedData[[#This Row],[Date]],"mmmm")</f>
        <v>May</v>
      </c>
      <c r="W8198" t="str">
        <f>"Q"&amp;ROUNDUP(MONTH(CleanedData[[#This Row],[Date]])/3,0)</f>
        <v>Q2</v>
      </c>
      <c r="X8198" t="str">
        <f>IF(CleanedData[[#This Row],[Purchase Amount]]&gt;=5000,"Yes","No")</f>
        <v>Yes</v>
      </c>
      <c r="Y8198">
        <f>IF(CleanedData[[#This Row],[Recommend]]="Yes",1,0)</f>
        <v>1</v>
      </c>
      <c r="Z8198" s="6">
        <f>CleanedData[[#This Row],[Purchase Amount]]*0.15</f>
        <v>2209.3560000000002</v>
      </c>
      <c r="AA8198" s="6">
        <f>CleanedData[[#This Row],[Purchase Amount]]*1.15</f>
        <v>16938.396000000001</v>
      </c>
    </row>
    <row r="8199" spans="1:27" x14ac:dyDescent="0.3">
      <c r="A8199">
        <v>9893</v>
      </c>
      <c r="B8199" t="s">
        <v>8424</v>
      </c>
      <c r="C8199" s="1">
        <v>45891</v>
      </c>
      <c r="D8199">
        <v>56</v>
      </c>
      <c r="E8199" t="s">
        <v>39</v>
      </c>
      <c r="F8199" t="s">
        <v>40</v>
      </c>
      <c r="G8199" t="s">
        <v>278</v>
      </c>
      <c r="H8199">
        <v>3</v>
      </c>
      <c r="I8199" t="s">
        <v>42</v>
      </c>
      <c r="J8199" t="s">
        <v>43</v>
      </c>
      <c r="K8199" t="s">
        <v>55</v>
      </c>
      <c r="L8199" t="s">
        <v>42</v>
      </c>
      <c r="M8199" t="s">
        <v>196</v>
      </c>
      <c r="N8199" t="s">
        <v>48</v>
      </c>
      <c r="O8199" t="s">
        <v>89</v>
      </c>
      <c r="P8199" t="s">
        <v>49</v>
      </c>
      <c r="Q8199" t="s">
        <v>50</v>
      </c>
      <c r="R8199" s="6">
        <f>_xlfn.XLOOKUP(CleanedData[[#This Row],[Product]],'02_Lookup_Tables'!$A$2:$A$126,'02_Lookup_Tables'!$B$2:$B$126)</f>
        <v>45.96</v>
      </c>
      <c r="S8199" t="str">
        <f>VLOOKUP(CleanedData[[#This Row],[Product]],'02_Lookup_Tables'!$H$2:$I$126,2,FALSE)</f>
        <v>Food</v>
      </c>
      <c r="T8199" t="str">
        <f>VLOOKUP(CleanedData[[#This Row],[Province]],'02_Lookup_Tables'!$D$2:$E$10,2, FALSE)</f>
        <v>Northern Region</v>
      </c>
      <c r="U8199" t="str" cm="1">
        <f t="array" ref="U8199">_xlfn.IFS(CleanedData[[#This Row],[Purchase Amount]]&lt;500,"Low",
CleanedData[[#This Row],[Purchase Amount]]&lt;5000,"Medium",
TRUE,"High")</f>
        <v>Low</v>
      </c>
      <c r="V8199" t="str">
        <f>TEXT(CleanedData[[#This Row],[Date]],"mmmm")</f>
        <v>August</v>
      </c>
      <c r="W8199" t="str">
        <f>"Q"&amp;ROUNDUP(MONTH(CleanedData[[#This Row],[Date]])/3,0)</f>
        <v>Q3</v>
      </c>
      <c r="X8199" t="str">
        <f>IF(CleanedData[[#This Row],[Purchase Amount]]&gt;=5000,"Yes","No")</f>
        <v>No</v>
      </c>
      <c r="Y8199">
        <f>IF(CleanedData[[#This Row],[Recommend]]="Yes",1,0)</f>
        <v>0</v>
      </c>
      <c r="Z8199" s="6">
        <f>CleanedData[[#This Row],[Purchase Amount]]*0.15</f>
        <v>6.8940000000000001</v>
      </c>
      <c r="AA8199" s="6">
        <f>CleanedData[[#This Row],[Purchase Amount]]*1.15</f>
        <v>52.853999999999999</v>
      </c>
    </row>
    <row r="8200" spans="1:27" x14ac:dyDescent="0.3">
      <c r="A8200">
        <v>9895</v>
      </c>
      <c r="B8200" t="s">
        <v>8425</v>
      </c>
      <c r="C8200" s="1">
        <v>45768</v>
      </c>
      <c r="D8200">
        <v>39</v>
      </c>
      <c r="E8200" t="s">
        <v>52</v>
      </c>
      <c r="F8200" t="s">
        <v>130</v>
      </c>
      <c r="G8200" t="s">
        <v>248</v>
      </c>
      <c r="H8200">
        <v>3</v>
      </c>
      <c r="I8200" t="s">
        <v>45</v>
      </c>
      <c r="J8200" t="s">
        <v>43</v>
      </c>
      <c r="K8200" t="s">
        <v>55</v>
      </c>
      <c r="L8200" t="s">
        <v>42</v>
      </c>
      <c r="M8200" t="s">
        <v>140</v>
      </c>
      <c r="N8200" t="s">
        <v>48</v>
      </c>
      <c r="O8200" t="s">
        <v>148</v>
      </c>
      <c r="P8200" t="s">
        <v>49</v>
      </c>
      <c r="Q8200" t="s">
        <v>81</v>
      </c>
      <c r="R8200" s="6">
        <f>_xlfn.XLOOKUP(CleanedData[[#This Row],[Product]],'02_Lookup_Tables'!$A$2:$A$126,'02_Lookup_Tables'!$B$2:$B$126)</f>
        <v>8798.49</v>
      </c>
      <c r="S8200" t="str">
        <f>VLOOKUP(CleanedData[[#This Row],[Product]],'02_Lookup_Tables'!$H$2:$I$126,2,FALSE)</f>
        <v>Toys &amp; Games</v>
      </c>
      <c r="T8200" t="str">
        <f>VLOOKUP(CleanedData[[#This Row],[Province]],'02_Lookup_Tables'!$D$2:$E$10,2, FALSE)</f>
        <v>Eastern Region</v>
      </c>
      <c r="U8200" t="str" cm="1">
        <f t="array" ref="U8200">_xlfn.IFS(CleanedData[[#This Row],[Purchase Amount]]&lt;500,"Low",
CleanedData[[#This Row],[Purchase Amount]]&lt;5000,"Medium",
TRUE,"High")</f>
        <v>High</v>
      </c>
      <c r="V8200" t="str">
        <f>TEXT(CleanedData[[#This Row],[Date]],"mmmm")</f>
        <v>April</v>
      </c>
      <c r="W8200" t="str">
        <f>"Q"&amp;ROUNDUP(MONTH(CleanedData[[#This Row],[Date]])/3,0)</f>
        <v>Q2</v>
      </c>
      <c r="X8200" t="str">
        <f>IF(CleanedData[[#This Row],[Purchase Amount]]&gt;=5000,"Yes","No")</f>
        <v>Yes</v>
      </c>
      <c r="Y8200">
        <f>IF(CleanedData[[#This Row],[Recommend]]="Yes",1,0)</f>
        <v>1</v>
      </c>
      <c r="Z8200" s="6">
        <f>CleanedData[[#This Row],[Purchase Amount]]*0.15</f>
        <v>1319.7735</v>
      </c>
      <c r="AA8200" s="6">
        <f>CleanedData[[#This Row],[Purchase Amount]]*1.15</f>
        <v>10118.263499999999</v>
      </c>
    </row>
    <row r="8201" spans="1:27" x14ac:dyDescent="0.3">
      <c r="A8201">
        <v>9896</v>
      </c>
      <c r="B8201" t="s">
        <v>8426</v>
      </c>
      <c r="C8201" s="1">
        <v>45967</v>
      </c>
      <c r="D8201">
        <v>23</v>
      </c>
      <c r="E8201" t="s">
        <v>39</v>
      </c>
      <c r="F8201" t="s">
        <v>83</v>
      </c>
      <c r="G8201" t="s">
        <v>266</v>
      </c>
      <c r="H8201">
        <v>4</v>
      </c>
      <c r="I8201" t="s">
        <v>42</v>
      </c>
      <c r="J8201" t="s">
        <v>43</v>
      </c>
      <c r="K8201" t="s">
        <v>55</v>
      </c>
      <c r="L8201" t="s">
        <v>45</v>
      </c>
      <c r="M8201" t="s">
        <v>112</v>
      </c>
      <c r="N8201" t="s">
        <v>96</v>
      </c>
      <c r="O8201" t="s">
        <v>48</v>
      </c>
      <c r="P8201" t="s">
        <v>49</v>
      </c>
      <c r="Q8201" t="s">
        <v>66</v>
      </c>
      <c r="R8201" s="6">
        <f>_xlfn.XLOOKUP(CleanedData[[#This Row],[Product]],'02_Lookup_Tables'!$A$2:$A$126,'02_Lookup_Tables'!$B$2:$B$126)</f>
        <v>2951.61</v>
      </c>
      <c r="S8201" t="str">
        <f>VLOOKUP(CleanedData[[#This Row],[Product]],'02_Lookup_Tables'!$H$2:$I$126,2,FALSE)</f>
        <v>Beauty &amp; Personal Care</v>
      </c>
      <c r="T8201" t="str">
        <f>VLOOKUP(CleanedData[[#This Row],[Province]],'02_Lookup_Tables'!$D$2:$E$10,2, FALSE)</f>
        <v>Western Region</v>
      </c>
      <c r="U8201" t="str" cm="1">
        <f t="array" ref="U8201">_xlfn.IFS(CleanedData[[#This Row],[Purchase Amount]]&lt;500,"Low",
CleanedData[[#This Row],[Purchase Amount]]&lt;5000,"Medium",
TRUE,"High")</f>
        <v>Medium</v>
      </c>
      <c r="V8201" t="str">
        <f>TEXT(CleanedData[[#This Row],[Date]],"mmmm")</f>
        <v>November</v>
      </c>
      <c r="W8201" t="str">
        <f>"Q"&amp;ROUNDUP(MONTH(CleanedData[[#This Row],[Date]])/3,0)</f>
        <v>Q4</v>
      </c>
      <c r="X8201" t="str">
        <f>IF(CleanedData[[#This Row],[Purchase Amount]]&gt;=5000,"Yes","No")</f>
        <v>No</v>
      </c>
      <c r="Y8201">
        <f>IF(CleanedData[[#This Row],[Recommend]]="Yes",1,0)</f>
        <v>0</v>
      </c>
      <c r="Z8201" s="6">
        <f>CleanedData[[#This Row],[Purchase Amount]]*0.15</f>
        <v>442.74150000000003</v>
      </c>
      <c r="AA8201" s="6">
        <f>CleanedData[[#This Row],[Purchase Amount]]*1.15</f>
        <v>3394.3514999999998</v>
      </c>
    </row>
    <row r="8202" spans="1:27" x14ac:dyDescent="0.3">
      <c r="A8202">
        <v>9898</v>
      </c>
      <c r="B8202" t="s">
        <v>8427</v>
      </c>
      <c r="C8202" s="1">
        <v>45690</v>
      </c>
      <c r="D8202">
        <v>21</v>
      </c>
      <c r="E8202" t="s">
        <v>39</v>
      </c>
      <c r="F8202" t="s">
        <v>130</v>
      </c>
      <c r="G8202" t="s">
        <v>349</v>
      </c>
      <c r="H8202">
        <v>1</v>
      </c>
      <c r="I8202" t="s">
        <v>42</v>
      </c>
      <c r="J8202" t="s">
        <v>63</v>
      </c>
      <c r="K8202" t="s">
        <v>55</v>
      </c>
      <c r="L8202" t="s">
        <v>42</v>
      </c>
      <c r="N8202" t="s">
        <v>80</v>
      </c>
      <c r="O8202" t="s">
        <v>134</v>
      </c>
      <c r="P8202" t="s">
        <v>8646</v>
      </c>
      <c r="Q8202" t="s">
        <v>66</v>
      </c>
      <c r="R8202" s="6">
        <f>_xlfn.XLOOKUP(CleanedData[[#This Row],[Product]],'02_Lookup_Tables'!$A$2:$A$126,'02_Lookup_Tables'!$B$2:$B$126)</f>
        <v>53.85</v>
      </c>
      <c r="S8202" t="str">
        <f>VLOOKUP(CleanedData[[#This Row],[Product]],'02_Lookup_Tables'!$H$2:$I$126,2,FALSE)</f>
        <v>Food</v>
      </c>
      <c r="T8202" t="str">
        <f>VLOOKUP(CleanedData[[#This Row],[Province]],'02_Lookup_Tables'!$D$2:$E$10,2, FALSE)</f>
        <v>Eastern Region</v>
      </c>
      <c r="U8202" t="str" cm="1">
        <f t="array" ref="U8202">_xlfn.IFS(CleanedData[[#This Row],[Purchase Amount]]&lt;500,"Low",
CleanedData[[#This Row],[Purchase Amount]]&lt;5000,"Medium",
TRUE,"High")</f>
        <v>Low</v>
      </c>
      <c r="V8202" t="str">
        <f>TEXT(CleanedData[[#This Row],[Date]],"mmmm")</f>
        <v>February</v>
      </c>
      <c r="W8202" t="str">
        <f>"Q"&amp;ROUNDUP(MONTH(CleanedData[[#This Row],[Date]])/3,0)</f>
        <v>Q1</v>
      </c>
      <c r="X8202" t="str">
        <f>IF(CleanedData[[#This Row],[Purchase Amount]]&gt;=5000,"Yes","No")</f>
        <v>No</v>
      </c>
      <c r="Y8202">
        <f>IF(CleanedData[[#This Row],[Recommend]]="Yes",1,0)</f>
        <v>0</v>
      </c>
      <c r="Z8202" s="6">
        <f>CleanedData[[#This Row],[Purchase Amount]]*0.15</f>
        <v>8.0775000000000006</v>
      </c>
      <c r="AA8202" s="6">
        <f>CleanedData[[#This Row],[Purchase Amount]]*1.15</f>
        <v>61.927499999999995</v>
      </c>
    </row>
    <row r="8203" spans="1:27" x14ac:dyDescent="0.3">
      <c r="A8203">
        <v>9899</v>
      </c>
      <c r="B8203" t="s">
        <v>8428</v>
      </c>
      <c r="C8203" s="1">
        <v>45720</v>
      </c>
      <c r="D8203">
        <v>36</v>
      </c>
      <c r="E8203" t="s">
        <v>52</v>
      </c>
      <c r="F8203" t="s">
        <v>61</v>
      </c>
      <c r="G8203" t="s">
        <v>160</v>
      </c>
      <c r="H8203">
        <v>5</v>
      </c>
      <c r="I8203" t="s">
        <v>45</v>
      </c>
      <c r="J8203" t="s">
        <v>74</v>
      </c>
      <c r="K8203" t="s">
        <v>55</v>
      </c>
      <c r="L8203" t="s">
        <v>42</v>
      </c>
      <c r="M8203" t="s">
        <v>156</v>
      </c>
      <c r="N8203" t="s">
        <v>57</v>
      </c>
      <c r="O8203" t="s">
        <v>148</v>
      </c>
      <c r="P8203" t="s">
        <v>49</v>
      </c>
      <c r="Q8203" t="s">
        <v>81</v>
      </c>
      <c r="R8203" s="6">
        <f>_xlfn.XLOOKUP(CleanedData[[#This Row],[Product]],'02_Lookup_Tables'!$A$2:$A$126,'02_Lookup_Tables'!$B$2:$B$126)</f>
        <v>294.33</v>
      </c>
      <c r="S8203" t="str">
        <f>VLOOKUP(CleanedData[[#This Row],[Product]],'02_Lookup_Tables'!$H$2:$I$126,2,FALSE)</f>
        <v>Toys &amp; Games</v>
      </c>
      <c r="T8203" t="str">
        <f>VLOOKUP(CleanedData[[#This Row],[Province]],'02_Lookup_Tables'!$D$2:$E$10,2, FALSE)</f>
        <v>Southern Region</v>
      </c>
      <c r="U8203" t="str" cm="1">
        <f t="array" ref="U8203">_xlfn.IFS(CleanedData[[#This Row],[Purchase Amount]]&lt;500,"Low",
CleanedData[[#This Row],[Purchase Amount]]&lt;5000,"Medium",
TRUE,"High")</f>
        <v>Low</v>
      </c>
      <c r="V8203" t="str">
        <f>TEXT(CleanedData[[#This Row],[Date]],"mmmm")</f>
        <v>March</v>
      </c>
      <c r="W8203" t="str">
        <f>"Q"&amp;ROUNDUP(MONTH(CleanedData[[#This Row],[Date]])/3,0)</f>
        <v>Q1</v>
      </c>
      <c r="X8203" t="str">
        <f>IF(CleanedData[[#This Row],[Purchase Amount]]&gt;=5000,"Yes","No")</f>
        <v>No</v>
      </c>
      <c r="Y8203">
        <f>IF(CleanedData[[#This Row],[Recommend]]="Yes",1,0)</f>
        <v>1</v>
      </c>
      <c r="Z8203" s="6">
        <f>CleanedData[[#This Row],[Purchase Amount]]*0.15</f>
        <v>44.149499999999996</v>
      </c>
      <c r="AA8203" s="6">
        <f>CleanedData[[#This Row],[Purchase Amount]]*1.15</f>
        <v>338.47949999999997</v>
      </c>
    </row>
    <row r="8204" spans="1:27" x14ac:dyDescent="0.3">
      <c r="A8204">
        <v>9900</v>
      </c>
      <c r="B8204" t="s">
        <v>8429</v>
      </c>
      <c r="C8204" s="1">
        <v>45734</v>
      </c>
      <c r="D8204">
        <v>26</v>
      </c>
      <c r="E8204" t="s">
        <v>60</v>
      </c>
      <c r="F8204" t="s">
        <v>61</v>
      </c>
      <c r="G8204" t="s">
        <v>131</v>
      </c>
      <c r="H8204">
        <v>4</v>
      </c>
      <c r="I8204" t="s">
        <v>42</v>
      </c>
      <c r="J8204" t="s">
        <v>63</v>
      </c>
      <c r="K8204" t="s">
        <v>64</v>
      </c>
      <c r="L8204" t="s">
        <v>45</v>
      </c>
      <c r="M8204" t="s">
        <v>147</v>
      </c>
      <c r="N8204" t="s">
        <v>96</v>
      </c>
      <c r="O8204" t="s">
        <v>148</v>
      </c>
      <c r="P8204" t="s">
        <v>49</v>
      </c>
      <c r="Q8204" t="s">
        <v>58</v>
      </c>
      <c r="R8204" s="6">
        <f>_xlfn.XLOOKUP(CleanedData[[#This Row],[Product]],'02_Lookup_Tables'!$A$2:$A$126,'02_Lookup_Tables'!$B$2:$B$126)</f>
        <v>369.57</v>
      </c>
      <c r="S8204" t="str">
        <f>VLOOKUP(CleanedData[[#This Row],[Product]],'02_Lookup_Tables'!$H$2:$I$126,2,FALSE)</f>
        <v>Accessories</v>
      </c>
      <c r="T8204" t="str">
        <f>VLOOKUP(CleanedData[[#This Row],[Province]],'02_Lookup_Tables'!$D$2:$E$10,2, FALSE)</f>
        <v>Southern Region</v>
      </c>
      <c r="U8204" t="str" cm="1">
        <f t="array" ref="U8204">_xlfn.IFS(CleanedData[[#This Row],[Purchase Amount]]&lt;500,"Low",
CleanedData[[#This Row],[Purchase Amount]]&lt;5000,"Medium",
TRUE,"High")</f>
        <v>Low</v>
      </c>
      <c r="V8204" t="str">
        <f>TEXT(CleanedData[[#This Row],[Date]],"mmmm")</f>
        <v>March</v>
      </c>
      <c r="W8204" t="str">
        <f>"Q"&amp;ROUNDUP(MONTH(CleanedData[[#This Row],[Date]])/3,0)</f>
        <v>Q1</v>
      </c>
      <c r="X8204" t="str">
        <f>IF(CleanedData[[#This Row],[Purchase Amount]]&gt;=5000,"Yes","No")</f>
        <v>No</v>
      </c>
      <c r="Y8204">
        <f>IF(CleanedData[[#This Row],[Recommend]]="Yes",1,0)</f>
        <v>0</v>
      </c>
      <c r="Z8204" s="6">
        <f>CleanedData[[#This Row],[Purchase Amount]]*0.15</f>
        <v>55.435499999999998</v>
      </c>
      <c r="AA8204" s="6">
        <f>CleanedData[[#This Row],[Purchase Amount]]*1.15</f>
        <v>425.00549999999998</v>
      </c>
    </row>
    <row r="8205" spans="1:27" x14ac:dyDescent="0.3">
      <c r="A8205">
        <v>9901</v>
      </c>
      <c r="B8205" t="s">
        <v>8430</v>
      </c>
      <c r="C8205" s="1">
        <v>45862</v>
      </c>
      <c r="D8205">
        <v>20</v>
      </c>
      <c r="E8205" t="s">
        <v>60</v>
      </c>
      <c r="F8205" t="s">
        <v>61</v>
      </c>
      <c r="G8205" t="s">
        <v>296</v>
      </c>
      <c r="H8205">
        <v>4</v>
      </c>
      <c r="I8205" t="s">
        <v>45</v>
      </c>
      <c r="J8205" t="s">
        <v>63</v>
      </c>
      <c r="K8205" t="s">
        <v>64</v>
      </c>
      <c r="L8205" t="s">
        <v>45</v>
      </c>
      <c r="M8205" t="s">
        <v>231</v>
      </c>
      <c r="N8205" t="s">
        <v>96</v>
      </c>
      <c r="O8205" t="s">
        <v>89</v>
      </c>
      <c r="P8205" t="s">
        <v>70</v>
      </c>
      <c r="Q8205" t="s">
        <v>66</v>
      </c>
      <c r="R8205" s="6">
        <f>_xlfn.XLOOKUP(CleanedData[[#This Row],[Product]],'02_Lookup_Tables'!$A$2:$A$126,'02_Lookup_Tables'!$B$2:$B$126)</f>
        <v>657.5</v>
      </c>
      <c r="S8205" t="str">
        <f>VLOOKUP(CleanedData[[#This Row],[Product]],'02_Lookup_Tables'!$H$2:$I$126,2,FALSE)</f>
        <v>Home Devices</v>
      </c>
      <c r="T8205" t="str">
        <f>VLOOKUP(CleanedData[[#This Row],[Province]],'02_Lookup_Tables'!$D$2:$E$10,2, FALSE)</f>
        <v>Southern Region</v>
      </c>
      <c r="U8205" t="str" cm="1">
        <f t="array" ref="U8205">_xlfn.IFS(CleanedData[[#This Row],[Purchase Amount]]&lt;500,"Low",
CleanedData[[#This Row],[Purchase Amount]]&lt;5000,"Medium",
TRUE,"High")</f>
        <v>Medium</v>
      </c>
      <c r="V8205" t="str">
        <f>TEXT(CleanedData[[#This Row],[Date]],"mmmm")</f>
        <v>July</v>
      </c>
      <c r="W8205" t="str">
        <f>"Q"&amp;ROUNDUP(MONTH(CleanedData[[#This Row],[Date]])/3,0)</f>
        <v>Q3</v>
      </c>
      <c r="X8205" t="str">
        <f>IF(CleanedData[[#This Row],[Purchase Amount]]&gt;=5000,"Yes","No")</f>
        <v>No</v>
      </c>
      <c r="Y8205">
        <f>IF(CleanedData[[#This Row],[Recommend]]="Yes",1,0)</f>
        <v>1</v>
      </c>
      <c r="Z8205" s="6">
        <f>CleanedData[[#This Row],[Purchase Amount]]*0.15</f>
        <v>98.625</v>
      </c>
      <c r="AA8205" s="6">
        <f>CleanedData[[#This Row],[Purchase Amount]]*1.15</f>
        <v>756.12499999999989</v>
      </c>
    </row>
    <row r="8206" spans="1:27" x14ac:dyDescent="0.3">
      <c r="A8206">
        <v>9902</v>
      </c>
      <c r="B8206" t="s">
        <v>8431</v>
      </c>
      <c r="C8206" s="1">
        <v>45829</v>
      </c>
      <c r="D8206">
        <v>77</v>
      </c>
      <c r="E8206" t="s">
        <v>60</v>
      </c>
      <c r="F8206" t="s">
        <v>77</v>
      </c>
      <c r="G8206" t="s">
        <v>73</v>
      </c>
      <c r="H8206">
        <v>3</v>
      </c>
      <c r="I8206" t="s">
        <v>45</v>
      </c>
      <c r="J8206" t="s">
        <v>63</v>
      </c>
      <c r="K8206" t="s">
        <v>55</v>
      </c>
      <c r="L8206" t="s">
        <v>45</v>
      </c>
      <c r="M8206" t="s">
        <v>106</v>
      </c>
      <c r="N8206" t="s">
        <v>48</v>
      </c>
      <c r="O8206" t="s">
        <v>148</v>
      </c>
      <c r="P8206" t="s">
        <v>49</v>
      </c>
      <c r="Q8206" t="s">
        <v>97</v>
      </c>
      <c r="R8206" s="6">
        <f>_xlfn.XLOOKUP(CleanedData[[#This Row],[Product]],'02_Lookup_Tables'!$A$2:$A$126,'02_Lookup_Tables'!$B$2:$B$126)</f>
        <v>84.23</v>
      </c>
      <c r="S8206" t="str">
        <f>VLOOKUP(CleanedData[[#This Row],[Product]],'02_Lookup_Tables'!$H$2:$I$126,2,FALSE)</f>
        <v>Food</v>
      </c>
      <c r="T8206" t="str">
        <f>VLOOKUP(CleanedData[[#This Row],[Province]],'02_Lookup_Tables'!$D$2:$E$10,2, FALSE)</f>
        <v>Central Region</v>
      </c>
      <c r="U8206" t="str" cm="1">
        <f t="array" ref="U8206">_xlfn.IFS(CleanedData[[#This Row],[Purchase Amount]]&lt;500,"Low",
CleanedData[[#This Row],[Purchase Amount]]&lt;5000,"Medium",
TRUE,"High")</f>
        <v>Low</v>
      </c>
      <c r="V8206" t="str">
        <f>TEXT(CleanedData[[#This Row],[Date]],"mmmm")</f>
        <v>June</v>
      </c>
      <c r="W8206" t="str">
        <f>"Q"&amp;ROUNDUP(MONTH(CleanedData[[#This Row],[Date]])/3,0)</f>
        <v>Q2</v>
      </c>
      <c r="X8206" t="str">
        <f>IF(CleanedData[[#This Row],[Purchase Amount]]&gt;=5000,"Yes","No")</f>
        <v>No</v>
      </c>
      <c r="Y8206">
        <f>IF(CleanedData[[#This Row],[Recommend]]="Yes",1,0)</f>
        <v>1</v>
      </c>
      <c r="Z8206" s="6">
        <f>CleanedData[[#This Row],[Purchase Amount]]*0.15</f>
        <v>12.634500000000001</v>
      </c>
      <c r="AA8206" s="6">
        <f>CleanedData[[#This Row],[Purchase Amount]]*1.15</f>
        <v>96.864499999999992</v>
      </c>
    </row>
    <row r="8207" spans="1:27" x14ac:dyDescent="0.3">
      <c r="A8207">
        <v>9903</v>
      </c>
      <c r="B8207" t="s">
        <v>8432</v>
      </c>
      <c r="C8207" s="1">
        <v>45424</v>
      </c>
      <c r="D8207">
        <v>54</v>
      </c>
      <c r="E8207" t="s">
        <v>52</v>
      </c>
      <c r="F8207" t="s">
        <v>40</v>
      </c>
      <c r="G8207" t="s">
        <v>389</v>
      </c>
      <c r="H8207">
        <v>1</v>
      </c>
      <c r="I8207" t="s">
        <v>42</v>
      </c>
      <c r="J8207" t="s">
        <v>43</v>
      </c>
      <c r="K8207" t="s">
        <v>64</v>
      </c>
      <c r="L8207" t="s">
        <v>45</v>
      </c>
      <c r="M8207" t="s">
        <v>106</v>
      </c>
      <c r="N8207" t="s">
        <v>80</v>
      </c>
      <c r="O8207" t="s">
        <v>148</v>
      </c>
      <c r="P8207" t="s">
        <v>70</v>
      </c>
      <c r="Q8207" t="s">
        <v>93</v>
      </c>
      <c r="R8207" s="6">
        <f>_xlfn.XLOOKUP(CleanedData[[#This Row],[Product]],'02_Lookup_Tables'!$A$2:$A$126,'02_Lookup_Tables'!$B$2:$B$126)</f>
        <v>5432.76</v>
      </c>
      <c r="S8207" t="str">
        <f>VLOOKUP(CleanedData[[#This Row],[Product]],'02_Lookup_Tables'!$H$2:$I$126,2,FALSE)</f>
        <v>Home Devices</v>
      </c>
      <c r="T8207" t="str">
        <f>VLOOKUP(CleanedData[[#This Row],[Province]],'02_Lookup_Tables'!$D$2:$E$10,2, FALSE)</f>
        <v>Northern Region</v>
      </c>
      <c r="U8207" t="str" cm="1">
        <f t="array" ref="U8207">_xlfn.IFS(CleanedData[[#This Row],[Purchase Amount]]&lt;500,"Low",
CleanedData[[#This Row],[Purchase Amount]]&lt;5000,"Medium",
TRUE,"High")</f>
        <v>High</v>
      </c>
      <c r="V8207" t="str">
        <f>TEXT(CleanedData[[#This Row],[Date]],"mmmm")</f>
        <v>May</v>
      </c>
      <c r="W8207" t="str">
        <f>"Q"&amp;ROUNDUP(MONTH(CleanedData[[#This Row],[Date]])/3,0)</f>
        <v>Q2</v>
      </c>
      <c r="X8207" t="str">
        <f>IF(CleanedData[[#This Row],[Purchase Amount]]&gt;=5000,"Yes","No")</f>
        <v>Yes</v>
      </c>
      <c r="Y8207">
        <f>IF(CleanedData[[#This Row],[Recommend]]="Yes",1,0)</f>
        <v>0</v>
      </c>
      <c r="Z8207" s="6">
        <f>CleanedData[[#This Row],[Purchase Amount]]*0.15</f>
        <v>814.91399999999999</v>
      </c>
      <c r="AA8207" s="6">
        <f>CleanedData[[#This Row],[Purchase Amount]]*1.15</f>
        <v>6247.674</v>
      </c>
    </row>
    <row r="8208" spans="1:27" x14ac:dyDescent="0.3">
      <c r="A8208">
        <v>9904</v>
      </c>
      <c r="B8208" t="s">
        <v>8433</v>
      </c>
      <c r="C8208" s="1">
        <v>45469</v>
      </c>
      <c r="D8208">
        <v>68</v>
      </c>
      <c r="E8208" t="s">
        <v>52</v>
      </c>
      <c r="F8208" t="s">
        <v>40</v>
      </c>
      <c r="G8208" t="s">
        <v>120</v>
      </c>
      <c r="H8208">
        <v>3</v>
      </c>
      <c r="I8208" t="s">
        <v>45</v>
      </c>
      <c r="J8208" t="s">
        <v>54</v>
      </c>
      <c r="K8208" t="s">
        <v>55</v>
      </c>
      <c r="L8208" t="s">
        <v>42</v>
      </c>
      <c r="M8208" t="s">
        <v>190</v>
      </c>
      <c r="N8208" t="s">
        <v>48</v>
      </c>
      <c r="O8208" t="s">
        <v>89</v>
      </c>
      <c r="P8208" t="s">
        <v>49</v>
      </c>
      <c r="Q8208" t="s">
        <v>97</v>
      </c>
      <c r="R8208" s="6">
        <f>_xlfn.XLOOKUP(CleanedData[[#This Row],[Product]],'02_Lookup_Tables'!$A$2:$A$126,'02_Lookup_Tables'!$B$2:$B$126)</f>
        <v>471.63</v>
      </c>
      <c r="S8208" t="str">
        <f>VLOOKUP(CleanedData[[#This Row],[Product]],'02_Lookup_Tables'!$H$2:$I$126,2,FALSE)</f>
        <v>Beauty &amp; Personal Care</v>
      </c>
      <c r="T8208" t="str">
        <f>VLOOKUP(CleanedData[[#This Row],[Province]],'02_Lookup_Tables'!$D$2:$E$10,2, FALSE)</f>
        <v>Northern Region</v>
      </c>
      <c r="U8208" t="str" cm="1">
        <f t="array" ref="U8208">_xlfn.IFS(CleanedData[[#This Row],[Purchase Amount]]&lt;500,"Low",
CleanedData[[#This Row],[Purchase Amount]]&lt;5000,"Medium",
TRUE,"High")</f>
        <v>Low</v>
      </c>
      <c r="V8208" t="str">
        <f>TEXT(CleanedData[[#This Row],[Date]],"mmmm")</f>
        <v>June</v>
      </c>
      <c r="W8208" t="str">
        <f>"Q"&amp;ROUNDUP(MONTH(CleanedData[[#This Row],[Date]])/3,0)</f>
        <v>Q2</v>
      </c>
      <c r="X8208" t="str">
        <f>IF(CleanedData[[#This Row],[Purchase Amount]]&gt;=5000,"Yes","No")</f>
        <v>No</v>
      </c>
      <c r="Y8208">
        <f>IF(CleanedData[[#This Row],[Recommend]]="Yes",1,0)</f>
        <v>1</v>
      </c>
      <c r="Z8208" s="6">
        <f>CleanedData[[#This Row],[Purchase Amount]]*0.15</f>
        <v>70.744500000000002</v>
      </c>
      <c r="AA8208" s="6">
        <f>CleanedData[[#This Row],[Purchase Amount]]*1.15</f>
        <v>542.3744999999999</v>
      </c>
    </row>
    <row r="8209" spans="1:27" x14ac:dyDescent="0.3">
      <c r="A8209">
        <v>9905</v>
      </c>
      <c r="B8209" t="s">
        <v>8434</v>
      </c>
      <c r="C8209" s="1">
        <v>45783</v>
      </c>
      <c r="D8209">
        <v>40</v>
      </c>
      <c r="E8209" t="s">
        <v>60</v>
      </c>
      <c r="F8209" t="s">
        <v>40</v>
      </c>
      <c r="G8209" t="s">
        <v>454</v>
      </c>
      <c r="H8209">
        <v>4</v>
      </c>
      <c r="I8209" t="s">
        <v>42</v>
      </c>
      <c r="J8209" t="s">
        <v>63</v>
      </c>
      <c r="K8209" t="s">
        <v>55</v>
      </c>
      <c r="L8209" t="s">
        <v>45</v>
      </c>
      <c r="M8209" t="s">
        <v>79</v>
      </c>
      <c r="N8209" t="s">
        <v>96</v>
      </c>
      <c r="O8209" t="s">
        <v>89</v>
      </c>
      <c r="P8209" t="s">
        <v>70</v>
      </c>
      <c r="Q8209" t="s">
        <v>81</v>
      </c>
      <c r="R8209" s="6">
        <f>_xlfn.XLOOKUP(CleanedData[[#This Row],[Product]],'02_Lookup_Tables'!$A$2:$A$126,'02_Lookup_Tables'!$B$2:$B$126)</f>
        <v>2413.3000000000002</v>
      </c>
      <c r="S8209" t="str">
        <f>VLOOKUP(CleanedData[[#This Row],[Product]],'02_Lookup_Tables'!$H$2:$I$126,2,FALSE)</f>
        <v>Electronics</v>
      </c>
      <c r="T8209" t="str">
        <f>VLOOKUP(CleanedData[[#This Row],[Province]],'02_Lookup_Tables'!$D$2:$E$10,2, FALSE)</f>
        <v>Northern Region</v>
      </c>
      <c r="U8209" t="str" cm="1">
        <f t="array" ref="U8209">_xlfn.IFS(CleanedData[[#This Row],[Purchase Amount]]&lt;500,"Low",
CleanedData[[#This Row],[Purchase Amount]]&lt;5000,"Medium",
TRUE,"High")</f>
        <v>Medium</v>
      </c>
      <c r="V8209" t="str">
        <f>TEXT(CleanedData[[#This Row],[Date]],"mmmm")</f>
        <v>May</v>
      </c>
      <c r="W8209" t="str">
        <f>"Q"&amp;ROUNDUP(MONTH(CleanedData[[#This Row],[Date]])/3,0)</f>
        <v>Q2</v>
      </c>
      <c r="X8209" t="str">
        <f>IF(CleanedData[[#This Row],[Purchase Amount]]&gt;=5000,"Yes","No")</f>
        <v>No</v>
      </c>
      <c r="Y8209">
        <f>IF(CleanedData[[#This Row],[Recommend]]="Yes",1,0)</f>
        <v>0</v>
      </c>
      <c r="Z8209" s="6">
        <f>CleanedData[[#This Row],[Purchase Amount]]*0.15</f>
        <v>361.995</v>
      </c>
      <c r="AA8209" s="6">
        <f>CleanedData[[#This Row],[Purchase Amount]]*1.15</f>
        <v>2775.2950000000001</v>
      </c>
    </row>
    <row r="8210" spans="1:27" x14ac:dyDescent="0.3">
      <c r="A8210">
        <v>9907</v>
      </c>
      <c r="B8210" t="s">
        <v>8435</v>
      </c>
      <c r="C8210" s="1">
        <v>45506</v>
      </c>
      <c r="D8210">
        <v>51</v>
      </c>
      <c r="E8210" t="s">
        <v>52</v>
      </c>
      <c r="F8210" t="s">
        <v>77</v>
      </c>
      <c r="G8210" t="s">
        <v>142</v>
      </c>
      <c r="H8210">
        <v>5</v>
      </c>
      <c r="I8210" t="s">
        <v>42</v>
      </c>
      <c r="J8210" t="s">
        <v>69</v>
      </c>
      <c r="K8210" t="s">
        <v>64</v>
      </c>
      <c r="L8210" t="s">
        <v>45</v>
      </c>
      <c r="M8210" t="s">
        <v>236</v>
      </c>
      <c r="N8210" t="s">
        <v>57</v>
      </c>
      <c r="O8210" t="s">
        <v>89</v>
      </c>
      <c r="P8210" t="s">
        <v>70</v>
      </c>
      <c r="Q8210" t="s">
        <v>93</v>
      </c>
      <c r="R8210" s="6">
        <f>_xlfn.XLOOKUP(CleanedData[[#This Row],[Product]],'02_Lookup_Tables'!$A$2:$A$126,'02_Lookup_Tables'!$B$2:$B$126)</f>
        <v>44114.21</v>
      </c>
      <c r="S8210" t="str">
        <f>VLOOKUP(CleanedData[[#This Row],[Product]],'02_Lookup_Tables'!$H$2:$I$126,2,FALSE)</f>
        <v>Electronics</v>
      </c>
      <c r="T8210" t="str">
        <f>VLOOKUP(CleanedData[[#This Row],[Province]],'02_Lookup_Tables'!$D$2:$E$10,2, FALSE)</f>
        <v>Central Region</v>
      </c>
      <c r="U8210" t="str" cm="1">
        <f t="array" ref="U8210">_xlfn.IFS(CleanedData[[#This Row],[Purchase Amount]]&lt;500,"Low",
CleanedData[[#This Row],[Purchase Amount]]&lt;5000,"Medium",
TRUE,"High")</f>
        <v>High</v>
      </c>
      <c r="V8210" t="str">
        <f>TEXT(CleanedData[[#This Row],[Date]],"mmmm")</f>
        <v>August</v>
      </c>
      <c r="W8210" t="str">
        <f>"Q"&amp;ROUNDUP(MONTH(CleanedData[[#This Row],[Date]])/3,0)</f>
        <v>Q3</v>
      </c>
      <c r="X8210" t="str">
        <f>IF(CleanedData[[#This Row],[Purchase Amount]]&gt;=5000,"Yes","No")</f>
        <v>Yes</v>
      </c>
      <c r="Y8210">
        <f>IF(CleanedData[[#This Row],[Recommend]]="Yes",1,0)</f>
        <v>0</v>
      </c>
      <c r="Z8210" s="6">
        <f>CleanedData[[#This Row],[Purchase Amount]]*0.15</f>
        <v>6617.1314999999995</v>
      </c>
      <c r="AA8210" s="6">
        <f>CleanedData[[#This Row],[Purchase Amount]]*1.15</f>
        <v>50731.341499999995</v>
      </c>
    </row>
    <row r="8211" spans="1:27" x14ac:dyDescent="0.3">
      <c r="A8211">
        <v>9908</v>
      </c>
      <c r="B8211" t="s">
        <v>8436</v>
      </c>
      <c r="C8211" s="1">
        <v>45776</v>
      </c>
      <c r="D8211">
        <v>54</v>
      </c>
      <c r="E8211" t="s">
        <v>52</v>
      </c>
      <c r="F8211" t="s">
        <v>83</v>
      </c>
      <c r="G8211" t="s">
        <v>133</v>
      </c>
      <c r="H8211">
        <v>1</v>
      </c>
      <c r="I8211" t="s">
        <v>45</v>
      </c>
      <c r="J8211" t="s">
        <v>74</v>
      </c>
      <c r="K8211" t="s">
        <v>64</v>
      </c>
      <c r="L8211" t="s">
        <v>42</v>
      </c>
      <c r="M8211" t="s">
        <v>156</v>
      </c>
      <c r="N8211" t="s">
        <v>80</v>
      </c>
      <c r="O8211" t="s">
        <v>148</v>
      </c>
      <c r="P8211" t="s">
        <v>70</v>
      </c>
      <c r="Q8211" t="s">
        <v>93</v>
      </c>
      <c r="R8211" s="6">
        <f>_xlfn.XLOOKUP(CleanedData[[#This Row],[Product]],'02_Lookup_Tables'!$A$2:$A$126,'02_Lookup_Tables'!$B$2:$B$126)</f>
        <v>1734</v>
      </c>
      <c r="S8211" t="str">
        <f>VLOOKUP(CleanedData[[#This Row],[Product]],'02_Lookup_Tables'!$H$2:$I$126,2,FALSE)</f>
        <v>Home &amp; Living</v>
      </c>
      <c r="T8211" t="str">
        <f>VLOOKUP(CleanedData[[#This Row],[Province]],'02_Lookup_Tables'!$D$2:$E$10,2, FALSE)</f>
        <v>Western Region</v>
      </c>
      <c r="U8211" t="str" cm="1">
        <f t="array" ref="U8211">_xlfn.IFS(CleanedData[[#This Row],[Purchase Amount]]&lt;500,"Low",
CleanedData[[#This Row],[Purchase Amount]]&lt;5000,"Medium",
TRUE,"High")</f>
        <v>Medium</v>
      </c>
      <c r="V8211" t="str">
        <f>TEXT(CleanedData[[#This Row],[Date]],"mmmm")</f>
        <v>April</v>
      </c>
      <c r="W8211" t="str">
        <f>"Q"&amp;ROUNDUP(MONTH(CleanedData[[#This Row],[Date]])/3,0)</f>
        <v>Q2</v>
      </c>
      <c r="X8211" t="str">
        <f>IF(CleanedData[[#This Row],[Purchase Amount]]&gt;=5000,"Yes","No")</f>
        <v>No</v>
      </c>
      <c r="Y8211">
        <f>IF(CleanedData[[#This Row],[Recommend]]="Yes",1,0)</f>
        <v>1</v>
      </c>
      <c r="Z8211" s="6">
        <f>CleanedData[[#This Row],[Purchase Amount]]*0.15</f>
        <v>260.09999999999997</v>
      </c>
      <c r="AA8211" s="6">
        <f>CleanedData[[#This Row],[Purchase Amount]]*1.15</f>
        <v>1994.1</v>
      </c>
    </row>
    <row r="8212" spans="1:27" x14ac:dyDescent="0.3">
      <c r="A8212">
        <v>9909</v>
      </c>
      <c r="B8212" t="s">
        <v>8437</v>
      </c>
      <c r="C8212" s="1">
        <v>45872</v>
      </c>
      <c r="D8212">
        <v>23</v>
      </c>
      <c r="E8212" t="s">
        <v>60</v>
      </c>
      <c r="F8212" t="s">
        <v>40</v>
      </c>
      <c r="G8212" t="s">
        <v>359</v>
      </c>
      <c r="H8212">
        <v>4</v>
      </c>
      <c r="I8212" t="s">
        <v>42</v>
      </c>
      <c r="J8212" t="s">
        <v>69</v>
      </c>
      <c r="K8212" t="s">
        <v>64</v>
      </c>
      <c r="L8212" t="s">
        <v>42</v>
      </c>
      <c r="M8212" t="s">
        <v>236</v>
      </c>
      <c r="N8212" t="s">
        <v>96</v>
      </c>
      <c r="O8212" t="s">
        <v>89</v>
      </c>
      <c r="P8212" t="s">
        <v>70</v>
      </c>
      <c r="Q8212" t="s">
        <v>66</v>
      </c>
      <c r="R8212" s="6">
        <f>_xlfn.XLOOKUP(CleanedData[[#This Row],[Product]],'02_Lookup_Tables'!$A$2:$A$126,'02_Lookup_Tables'!$B$2:$B$126)</f>
        <v>34.200000000000003</v>
      </c>
      <c r="S8212" t="str">
        <f>VLOOKUP(CleanedData[[#This Row],[Product]],'02_Lookup_Tables'!$H$2:$I$126,2,FALSE)</f>
        <v>Food</v>
      </c>
      <c r="T8212" t="str">
        <f>VLOOKUP(CleanedData[[#This Row],[Province]],'02_Lookup_Tables'!$D$2:$E$10,2, FALSE)</f>
        <v>Northern Region</v>
      </c>
      <c r="U8212" t="str" cm="1">
        <f t="array" ref="U8212">_xlfn.IFS(CleanedData[[#This Row],[Purchase Amount]]&lt;500,"Low",
CleanedData[[#This Row],[Purchase Amount]]&lt;5000,"Medium",
TRUE,"High")</f>
        <v>Low</v>
      </c>
      <c r="V8212" t="str">
        <f>TEXT(CleanedData[[#This Row],[Date]],"mmmm")</f>
        <v>August</v>
      </c>
      <c r="W8212" t="str">
        <f>"Q"&amp;ROUNDUP(MONTH(CleanedData[[#This Row],[Date]])/3,0)</f>
        <v>Q3</v>
      </c>
      <c r="X8212" t="str">
        <f>IF(CleanedData[[#This Row],[Purchase Amount]]&gt;=5000,"Yes","No")</f>
        <v>No</v>
      </c>
      <c r="Y8212">
        <f>IF(CleanedData[[#This Row],[Recommend]]="Yes",1,0)</f>
        <v>0</v>
      </c>
      <c r="Z8212" s="6">
        <f>CleanedData[[#This Row],[Purchase Amount]]*0.15</f>
        <v>5.13</v>
      </c>
      <c r="AA8212" s="6">
        <f>CleanedData[[#This Row],[Purchase Amount]]*1.15</f>
        <v>39.33</v>
      </c>
    </row>
    <row r="8213" spans="1:27" x14ac:dyDescent="0.3">
      <c r="A8213">
        <v>9910</v>
      </c>
      <c r="B8213" t="s">
        <v>8438</v>
      </c>
      <c r="C8213" s="1">
        <v>45652</v>
      </c>
      <c r="D8213">
        <v>21</v>
      </c>
      <c r="E8213" t="s">
        <v>60</v>
      </c>
      <c r="F8213" t="s">
        <v>72</v>
      </c>
      <c r="G8213" t="s">
        <v>158</v>
      </c>
      <c r="H8213">
        <v>2</v>
      </c>
      <c r="I8213" t="s">
        <v>45</v>
      </c>
      <c r="J8213" t="s">
        <v>74</v>
      </c>
      <c r="K8213" t="s">
        <v>55</v>
      </c>
      <c r="L8213" t="s">
        <v>45</v>
      </c>
      <c r="M8213" t="s">
        <v>106</v>
      </c>
      <c r="N8213" t="s">
        <v>47</v>
      </c>
      <c r="O8213" t="s">
        <v>148</v>
      </c>
      <c r="P8213" t="s">
        <v>70</v>
      </c>
      <c r="Q8213" t="s">
        <v>66</v>
      </c>
      <c r="R8213" s="6">
        <f>_xlfn.XLOOKUP(CleanedData[[#This Row],[Product]],'02_Lookup_Tables'!$A$2:$A$126,'02_Lookup_Tables'!$B$2:$B$126)</f>
        <v>2962.6</v>
      </c>
      <c r="S8213" t="str">
        <f>VLOOKUP(CleanedData[[#This Row],[Product]],'02_Lookup_Tables'!$H$2:$I$126,2,FALSE)</f>
        <v>Sports &amp; Outdoors</v>
      </c>
      <c r="T8213" t="str">
        <f>VLOOKUP(CleanedData[[#This Row],[Province]],'02_Lookup_Tables'!$D$2:$E$10,2, FALSE)</f>
        <v>Central Region</v>
      </c>
      <c r="U8213" t="str" cm="1">
        <f t="array" ref="U8213">_xlfn.IFS(CleanedData[[#This Row],[Purchase Amount]]&lt;500,"Low",
CleanedData[[#This Row],[Purchase Amount]]&lt;5000,"Medium",
TRUE,"High")</f>
        <v>Medium</v>
      </c>
      <c r="V8213" t="str">
        <f>TEXT(CleanedData[[#This Row],[Date]],"mmmm")</f>
        <v>December</v>
      </c>
      <c r="W8213" t="str">
        <f>"Q"&amp;ROUNDUP(MONTH(CleanedData[[#This Row],[Date]])/3,0)</f>
        <v>Q4</v>
      </c>
      <c r="X8213" t="str">
        <f>IF(CleanedData[[#This Row],[Purchase Amount]]&gt;=5000,"Yes","No")</f>
        <v>No</v>
      </c>
      <c r="Y8213">
        <f>IF(CleanedData[[#This Row],[Recommend]]="Yes",1,0)</f>
        <v>1</v>
      </c>
      <c r="Z8213" s="6">
        <f>CleanedData[[#This Row],[Purchase Amount]]*0.15</f>
        <v>444.39</v>
      </c>
      <c r="AA8213" s="6">
        <f>CleanedData[[#This Row],[Purchase Amount]]*1.15</f>
        <v>3406.99</v>
      </c>
    </row>
    <row r="8214" spans="1:27" x14ac:dyDescent="0.3">
      <c r="A8214">
        <v>9911</v>
      </c>
      <c r="B8214" t="s">
        <v>8439</v>
      </c>
      <c r="C8214" s="1">
        <v>45594</v>
      </c>
      <c r="D8214">
        <v>69</v>
      </c>
      <c r="E8214" t="s">
        <v>60</v>
      </c>
      <c r="F8214" t="s">
        <v>72</v>
      </c>
      <c r="G8214" t="s">
        <v>144</v>
      </c>
      <c r="H8214">
        <v>1</v>
      </c>
      <c r="I8214" t="s">
        <v>45</v>
      </c>
      <c r="J8214" t="s">
        <v>43</v>
      </c>
      <c r="K8214" t="s">
        <v>44</v>
      </c>
      <c r="L8214" t="s">
        <v>45</v>
      </c>
      <c r="M8214" t="s">
        <v>151</v>
      </c>
      <c r="N8214" t="s">
        <v>80</v>
      </c>
      <c r="O8214" t="s">
        <v>89</v>
      </c>
      <c r="P8214" t="s">
        <v>49</v>
      </c>
      <c r="Q8214" t="s">
        <v>97</v>
      </c>
      <c r="R8214" s="6">
        <f>_xlfn.XLOOKUP(CleanedData[[#This Row],[Product]],'02_Lookup_Tables'!$A$2:$A$126,'02_Lookup_Tables'!$B$2:$B$126)</f>
        <v>4455.18</v>
      </c>
      <c r="S8214" t="str">
        <f>VLOOKUP(CleanedData[[#This Row],[Product]],'02_Lookup_Tables'!$H$2:$I$126,2,FALSE)</f>
        <v>Sports &amp; Outdoors</v>
      </c>
      <c r="T8214" t="str">
        <f>VLOOKUP(CleanedData[[#This Row],[Province]],'02_Lookup_Tables'!$D$2:$E$10,2, FALSE)</f>
        <v>Central Region</v>
      </c>
      <c r="U8214" t="str" cm="1">
        <f t="array" ref="U8214">_xlfn.IFS(CleanedData[[#This Row],[Purchase Amount]]&lt;500,"Low",
CleanedData[[#This Row],[Purchase Amount]]&lt;5000,"Medium",
TRUE,"High")</f>
        <v>Medium</v>
      </c>
      <c r="V8214" t="str">
        <f>TEXT(CleanedData[[#This Row],[Date]],"mmmm")</f>
        <v>October</v>
      </c>
      <c r="W8214" t="str">
        <f>"Q"&amp;ROUNDUP(MONTH(CleanedData[[#This Row],[Date]])/3,0)</f>
        <v>Q4</v>
      </c>
      <c r="X8214" t="str">
        <f>IF(CleanedData[[#This Row],[Purchase Amount]]&gt;=5000,"Yes","No")</f>
        <v>No</v>
      </c>
      <c r="Y8214">
        <f>IF(CleanedData[[#This Row],[Recommend]]="Yes",1,0)</f>
        <v>1</v>
      </c>
      <c r="Z8214" s="6">
        <f>CleanedData[[#This Row],[Purchase Amount]]*0.15</f>
        <v>668.27700000000004</v>
      </c>
      <c r="AA8214" s="6">
        <f>CleanedData[[#This Row],[Purchase Amount]]*1.15</f>
        <v>5123.4570000000003</v>
      </c>
    </row>
    <row r="8215" spans="1:27" x14ac:dyDescent="0.3">
      <c r="A8215">
        <v>9912</v>
      </c>
      <c r="B8215" t="s">
        <v>8440</v>
      </c>
      <c r="C8215" s="1">
        <v>46009</v>
      </c>
      <c r="D8215">
        <v>19</v>
      </c>
      <c r="E8215" t="s">
        <v>60</v>
      </c>
      <c r="F8215" t="s">
        <v>83</v>
      </c>
      <c r="G8215" t="s">
        <v>87</v>
      </c>
      <c r="H8215">
        <v>2</v>
      </c>
      <c r="I8215" t="s">
        <v>42</v>
      </c>
      <c r="J8215" t="s">
        <v>54</v>
      </c>
      <c r="K8215" t="s">
        <v>55</v>
      </c>
      <c r="L8215" t="s">
        <v>45</v>
      </c>
      <c r="M8215" t="s">
        <v>208</v>
      </c>
      <c r="N8215" t="s">
        <v>47</v>
      </c>
      <c r="O8215" t="s">
        <v>89</v>
      </c>
      <c r="P8215" t="s">
        <v>49</v>
      </c>
      <c r="Q8215" t="s">
        <v>66</v>
      </c>
      <c r="R8215" s="6">
        <f>_xlfn.XLOOKUP(CleanedData[[#This Row],[Product]],'02_Lookup_Tables'!$A$2:$A$126,'02_Lookup_Tables'!$B$2:$B$126)</f>
        <v>409.06</v>
      </c>
      <c r="S8215" t="str">
        <f>VLOOKUP(CleanedData[[#This Row],[Product]],'02_Lookup_Tables'!$H$2:$I$126,2,FALSE)</f>
        <v>Home Devices</v>
      </c>
      <c r="T8215" t="str">
        <f>VLOOKUP(CleanedData[[#This Row],[Province]],'02_Lookup_Tables'!$D$2:$E$10,2, FALSE)</f>
        <v>Western Region</v>
      </c>
      <c r="U8215" t="str" cm="1">
        <f t="array" ref="U8215">_xlfn.IFS(CleanedData[[#This Row],[Purchase Amount]]&lt;500,"Low",
CleanedData[[#This Row],[Purchase Amount]]&lt;5000,"Medium",
TRUE,"High")</f>
        <v>Low</v>
      </c>
      <c r="V8215" t="str">
        <f>TEXT(CleanedData[[#This Row],[Date]],"mmmm")</f>
        <v>December</v>
      </c>
      <c r="W8215" t="str">
        <f>"Q"&amp;ROUNDUP(MONTH(CleanedData[[#This Row],[Date]])/3,0)</f>
        <v>Q4</v>
      </c>
      <c r="X8215" t="str">
        <f>IF(CleanedData[[#This Row],[Purchase Amount]]&gt;=5000,"Yes","No")</f>
        <v>No</v>
      </c>
      <c r="Y8215">
        <f>IF(CleanedData[[#This Row],[Recommend]]="Yes",1,0)</f>
        <v>0</v>
      </c>
      <c r="Z8215" s="6">
        <f>CleanedData[[#This Row],[Purchase Amount]]*0.15</f>
        <v>61.358999999999995</v>
      </c>
      <c r="AA8215" s="6">
        <f>CleanedData[[#This Row],[Purchase Amount]]*1.15</f>
        <v>470.41899999999998</v>
      </c>
    </row>
    <row r="8216" spans="1:27" x14ac:dyDescent="0.3">
      <c r="A8216">
        <v>9913</v>
      </c>
      <c r="B8216" t="s">
        <v>8441</v>
      </c>
      <c r="C8216" s="1">
        <v>45353</v>
      </c>
      <c r="D8216">
        <v>42</v>
      </c>
      <c r="E8216" t="s">
        <v>52</v>
      </c>
      <c r="F8216" t="s">
        <v>40</v>
      </c>
      <c r="G8216" t="s">
        <v>102</v>
      </c>
      <c r="H8216">
        <v>1</v>
      </c>
      <c r="I8216" t="s">
        <v>45</v>
      </c>
      <c r="J8216" t="s">
        <v>69</v>
      </c>
      <c r="K8216" t="s">
        <v>44</v>
      </c>
      <c r="L8216" t="s">
        <v>45</v>
      </c>
      <c r="M8216" t="s">
        <v>151</v>
      </c>
      <c r="N8216" t="s">
        <v>80</v>
      </c>
      <c r="O8216" t="s">
        <v>89</v>
      </c>
      <c r="P8216" t="s">
        <v>49</v>
      </c>
      <c r="Q8216" t="s">
        <v>81</v>
      </c>
      <c r="R8216" s="6">
        <f>_xlfn.XLOOKUP(CleanedData[[#This Row],[Product]],'02_Lookup_Tables'!$A$2:$A$126,'02_Lookup_Tables'!$B$2:$B$126)</f>
        <v>276.82</v>
      </c>
      <c r="S8216" t="str">
        <f>VLOOKUP(CleanedData[[#This Row],[Product]],'02_Lookup_Tables'!$H$2:$I$126,2,FALSE)</f>
        <v>Home &amp; Living</v>
      </c>
      <c r="T8216" t="str">
        <f>VLOOKUP(CleanedData[[#This Row],[Province]],'02_Lookup_Tables'!$D$2:$E$10,2, FALSE)</f>
        <v>Northern Region</v>
      </c>
      <c r="U8216" t="str" cm="1">
        <f t="array" ref="U8216">_xlfn.IFS(CleanedData[[#This Row],[Purchase Amount]]&lt;500,"Low",
CleanedData[[#This Row],[Purchase Amount]]&lt;5000,"Medium",
TRUE,"High")</f>
        <v>Low</v>
      </c>
      <c r="V8216" t="str">
        <f>TEXT(CleanedData[[#This Row],[Date]],"mmmm")</f>
        <v>March</v>
      </c>
      <c r="W8216" t="str">
        <f>"Q"&amp;ROUNDUP(MONTH(CleanedData[[#This Row],[Date]])/3,0)</f>
        <v>Q1</v>
      </c>
      <c r="X8216" t="str">
        <f>IF(CleanedData[[#This Row],[Purchase Amount]]&gt;=5000,"Yes","No")</f>
        <v>No</v>
      </c>
      <c r="Y8216">
        <f>IF(CleanedData[[#This Row],[Recommend]]="Yes",1,0)</f>
        <v>1</v>
      </c>
      <c r="Z8216" s="6">
        <f>CleanedData[[#This Row],[Purchase Amount]]*0.15</f>
        <v>41.522999999999996</v>
      </c>
      <c r="AA8216" s="6">
        <f>CleanedData[[#This Row],[Purchase Amount]]*1.15</f>
        <v>318.34299999999996</v>
      </c>
    </row>
    <row r="8217" spans="1:27" x14ac:dyDescent="0.3">
      <c r="A8217">
        <v>9914</v>
      </c>
      <c r="B8217" t="s">
        <v>8442</v>
      </c>
      <c r="C8217" s="1">
        <v>45953</v>
      </c>
      <c r="D8217">
        <v>23</v>
      </c>
      <c r="E8217" t="s">
        <v>39</v>
      </c>
      <c r="F8217" t="s">
        <v>125</v>
      </c>
      <c r="G8217" t="s">
        <v>331</v>
      </c>
      <c r="H8217">
        <v>2</v>
      </c>
      <c r="I8217" t="s">
        <v>45</v>
      </c>
      <c r="J8217" t="s">
        <v>69</v>
      </c>
      <c r="K8217" t="s">
        <v>55</v>
      </c>
      <c r="L8217" t="s">
        <v>42</v>
      </c>
      <c r="M8217" t="s">
        <v>151</v>
      </c>
      <c r="N8217" t="s">
        <v>47</v>
      </c>
      <c r="O8217" t="s">
        <v>89</v>
      </c>
      <c r="P8217" t="s">
        <v>49</v>
      </c>
      <c r="Q8217" t="s">
        <v>66</v>
      </c>
      <c r="R8217" s="6">
        <f>_xlfn.XLOOKUP(CleanedData[[#This Row],[Product]],'02_Lookup_Tables'!$A$2:$A$126,'02_Lookup_Tables'!$B$2:$B$126)</f>
        <v>27.35</v>
      </c>
      <c r="S8217" t="str">
        <f>VLOOKUP(CleanedData[[#This Row],[Product]],'02_Lookup_Tables'!$H$2:$I$126,2,FALSE)</f>
        <v>Food</v>
      </c>
      <c r="T8217" t="str">
        <f>VLOOKUP(CleanedData[[#This Row],[Province]],'02_Lookup_Tables'!$D$2:$E$10,2, FALSE)</f>
        <v>Western Region</v>
      </c>
      <c r="U8217" t="str" cm="1">
        <f t="array" ref="U8217">_xlfn.IFS(CleanedData[[#This Row],[Purchase Amount]]&lt;500,"Low",
CleanedData[[#This Row],[Purchase Amount]]&lt;5000,"Medium",
TRUE,"High")</f>
        <v>Low</v>
      </c>
      <c r="V8217" t="str">
        <f>TEXT(CleanedData[[#This Row],[Date]],"mmmm")</f>
        <v>October</v>
      </c>
      <c r="W8217" t="str">
        <f>"Q"&amp;ROUNDUP(MONTH(CleanedData[[#This Row],[Date]])/3,0)</f>
        <v>Q4</v>
      </c>
      <c r="X8217" t="str">
        <f>IF(CleanedData[[#This Row],[Purchase Amount]]&gt;=5000,"Yes","No")</f>
        <v>No</v>
      </c>
      <c r="Y8217">
        <f>IF(CleanedData[[#This Row],[Recommend]]="Yes",1,0)</f>
        <v>1</v>
      </c>
      <c r="Z8217" s="6">
        <f>CleanedData[[#This Row],[Purchase Amount]]*0.15</f>
        <v>4.1025</v>
      </c>
      <c r="AA8217" s="6">
        <f>CleanedData[[#This Row],[Purchase Amount]]*1.15</f>
        <v>31.452500000000001</v>
      </c>
    </row>
    <row r="8218" spans="1:27" x14ac:dyDescent="0.3">
      <c r="A8218">
        <v>9915</v>
      </c>
      <c r="B8218" t="s">
        <v>8443</v>
      </c>
      <c r="C8218" s="1">
        <v>45746</v>
      </c>
      <c r="D8218">
        <v>27</v>
      </c>
      <c r="E8218" t="s">
        <v>39</v>
      </c>
      <c r="F8218" t="s">
        <v>68</v>
      </c>
      <c r="G8218" t="s">
        <v>391</v>
      </c>
      <c r="H8218">
        <v>3</v>
      </c>
      <c r="I8218" t="s">
        <v>45</v>
      </c>
      <c r="J8218" t="s">
        <v>54</v>
      </c>
      <c r="K8218" t="s">
        <v>44</v>
      </c>
      <c r="L8218" t="s">
        <v>45</v>
      </c>
      <c r="M8218" t="s">
        <v>75</v>
      </c>
      <c r="N8218" t="s">
        <v>48</v>
      </c>
      <c r="O8218" t="s">
        <v>89</v>
      </c>
      <c r="P8218" t="s">
        <v>49</v>
      </c>
      <c r="Q8218" t="s">
        <v>58</v>
      </c>
      <c r="R8218" s="6">
        <f>_xlfn.XLOOKUP(CleanedData[[#This Row],[Product]],'02_Lookup_Tables'!$A$2:$A$126,'02_Lookup_Tables'!$B$2:$B$126)</f>
        <v>886.51</v>
      </c>
      <c r="S8218" t="str">
        <f>VLOOKUP(CleanedData[[#This Row],[Product]],'02_Lookup_Tables'!$H$2:$I$126,2,FALSE)</f>
        <v>Beauty &amp; Personal Care</v>
      </c>
      <c r="T8218" t="str">
        <f>VLOOKUP(CleanedData[[#This Row],[Province]],'02_Lookup_Tables'!$D$2:$E$10,2, FALSE)</f>
        <v>Northern Region</v>
      </c>
      <c r="U8218" t="str" cm="1">
        <f t="array" ref="U8218">_xlfn.IFS(CleanedData[[#This Row],[Purchase Amount]]&lt;500,"Low",
CleanedData[[#This Row],[Purchase Amount]]&lt;5000,"Medium",
TRUE,"High")</f>
        <v>Medium</v>
      </c>
      <c r="V8218" t="str">
        <f>TEXT(CleanedData[[#This Row],[Date]],"mmmm")</f>
        <v>March</v>
      </c>
      <c r="W8218" t="str">
        <f>"Q"&amp;ROUNDUP(MONTH(CleanedData[[#This Row],[Date]])/3,0)</f>
        <v>Q1</v>
      </c>
      <c r="X8218" t="str">
        <f>IF(CleanedData[[#This Row],[Purchase Amount]]&gt;=5000,"Yes","No")</f>
        <v>No</v>
      </c>
      <c r="Y8218">
        <f>IF(CleanedData[[#This Row],[Recommend]]="Yes",1,0)</f>
        <v>1</v>
      </c>
      <c r="Z8218" s="6">
        <f>CleanedData[[#This Row],[Purchase Amount]]*0.15</f>
        <v>132.97649999999999</v>
      </c>
      <c r="AA8218" s="6">
        <f>CleanedData[[#This Row],[Purchase Amount]]*1.15</f>
        <v>1019.4864999999999</v>
      </c>
    </row>
    <row r="8219" spans="1:27" x14ac:dyDescent="0.3">
      <c r="A8219">
        <v>9916</v>
      </c>
      <c r="B8219" t="s">
        <v>8444</v>
      </c>
      <c r="C8219" s="1">
        <v>45845</v>
      </c>
      <c r="D8219">
        <v>59</v>
      </c>
      <c r="E8219" t="s">
        <v>52</v>
      </c>
      <c r="F8219" t="s">
        <v>108</v>
      </c>
      <c r="G8219" t="s">
        <v>365</v>
      </c>
      <c r="H8219">
        <v>3</v>
      </c>
      <c r="I8219" t="s">
        <v>42</v>
      </c>
      <c r="J8219" t="s">
        <v>74</v>
      </c>
      <c r="K8219" t="s">
        <v>44</v>
      </c>
      <c r="L8219" t="s">
        <v>45</v>
      </c>
      <c r="M8219" t="s">
        <v>79</v>
      </c>
      <c r="N8219" t="s">
        <v>48</v>
      </c>
      <c r="O8219" t="s">
        <v>89</v>
      </c>
      <c r="P8219" t="s">
        <v>49</v>
      </c>
      <c r="Q8219" t="s">
        <v>50</v>
      </c>
      <c r="R8219" s="6">
        <f>_xlfn.XLOOKUP(CleanedData[[#This Row],[Product]],'02_Lookup_Tables'!$A$2:$A$126,'02_Lookup_Tables'!$B$2:$B$126)</f>
        <v>105.11</v>
      </c>
      <c r="S8219" t="str">
        <f>VLOOKUP(CleanedData[[#This Row],[Product]],'02_Lookup_Tables'!$H$2:$I$126,2,FALSE)</f>
        <v>Beauty &amp; Personal Care</v>
      </c>
      <c r="T8219" t="str">
        <f>VLOOKUP(CleanedData[[#This Row],[Province]],'02_Lookup_Tables'!$D$2:$E$10,2, FALSE)</f>
        <v>Gauteng Region</v>
      </c>
      <c r="U8219" t="str" cm="1">
        <f t="array" ref="U8219">_xlfn.IFS(CleanedData[[#This Row],[Purchase Amount]]&lt;500,"Low",
CleanedData[[#This Row],[Purchase Amount]]&lt;5000,"Medium",
TRUE,"High")</f>
        <v>Low</v>
      </c>
      <c r="V8219" t="str">
        <f>TEXT(CleanedData[[#This Row],[Date]],"mmmm")</f>
        <v>July</v>
      </c>
      <c r="W8219" t="str">
        <f>"Q"&amp;ROUNDUP(MONTH(CleanedData[[#This Row],[Date]])/3,0)</f>
        <v>Q3</v>
      </c>
      <c r="X8219" t="str">
        <f>IF(CleanedData[[#This Row],[Purchase Amount]]&gt;=5000,"Yes","No")</f>
        <v>No</v>
      </c>
      <c r="Y8219">
        <f>IF(CleanedData[[#This Row],[Recommend]]="Yes",1,0)</f>
        <v>0</v>
      </c>
      <c r="Z8219" s="6">
        <f>CleanedData[[#This Row],[Purchase Amount]]*0.15</f>
        <v>15.766499999999999</v>
      </c>
      <c r="AA8219" s="6">
        <f>CleanedData[[#This Row],[Purchase Amount]]*1.15</f>
        <v>120.87649999999999</v>
      </c>
    </row>
    <row r="8220" spans="1:27" x14ac:dyDescent="0.3">
      <c r="A8220">
        <v>9918</v>
      </c>
      <c r="B8220" t="s">
        <v>8445</v>
      </c>
      <c r="C8220" s="1">
        <v>45440</v>
      </c>
      <c r="D8220">
        <v>69</v>
      </c>
      <c r="E8220" t="s">
        <v>39</v>
      </c>
      <c r="F8220" t="s">
        <v>72</v>
      </c>
      <c r="G8220" t="s">
        <v>450</v>
      </c>
      <c r="H8220">
        <v>4</v>
      </c>
      <c r="I8220" t="s">
        <v>42</v>
      </c>
      <c r="J8220" t="s">
        <v>74</v>
      </c>
      <c r="K8220" t="s">
        <v>55</v>
      </c>
      <c r="L8220" t="s">
        <v>45</v>
      </c>
      <c r="M8220" t="s">
        <v>165</v>
      </c>
      <c r="N8220" t="s">
        <v>96</v>
      </c>
      <c r="O8220" t="s">
        <v>89</v>
      </c>
      <c r="P8220" t="s">
        <v>70</v>
      </c>
      <c r="Q8220" t="s">
        <v>97</v>
      </c>
      <c r="R8220" s="6">
        <f>_xlfn.XLOOKUP(CleanedData[[#This Row],[Product]],'02_Lookup_Tables'!$A$2:$A$126,'02_Lookup_Tables'!$B$2:$B$126)</f>
        <v>74.72</v>
      </c>
      <c r="S8220" t="str">
        <f>VLOOKUP(CleanedData[[#This Row],[Product]],'02_Lookup_Tables'!$H$2:$I$126,2,FALSE)</f>
        <v>Food</v>
      </c>
      <c r="T8220" t="str">
        <f>VLOOKUP(CleanedData[[#This Row],[Province]],'02_Lookup_Tables'!$D$2:$E$10,2, FALSE)</f>
        <v>Central Region</v>
      </c>
      <c r="U8220" t="str" cm="1">
        <f t="array" ref="U8220">_xlfn.IFS(CleanedData[[#This Row],[Purchase Amount]]&lt;500,"Low",
CleanedData[[#This Row],[Purchase Amount]]&lt;5000,"Medium",
TRUE,"High")</f>
        <v>Low</v>
      </c>
      <c r="V8220" t="str">
        <f>TEXT(CleanedData[[#This Row],[Date]],"mmmm")</f>
        <v>May</v>
      </c>
      <c r="W8220" t="str">
        <f>"Q"&amp;ROUNDUP(MONTH(CleanedData[[#This Row],[Date]])/3,0)</f>
        <v>Q2</v>
      </c>
      <c r="X8220" t="str">
        <f>IF(CleanedData[[#This Row],[Purchase Amount]]&gt;=5000,"Yes","No")</f>
        <v>No</v>
      </c>
      <c r="Y8220">
        <f>IF(CleanedData[[#This Row],[Recommend]]="Yes",1,0)</f>
        <v>0</v>
      </c>
      <c r="Z8220" s="6">
        <f>CleanedData[[#This Row],[Purchase Amount]]*0.15</f>
        <v>11.208</v>
      </c>
      <c r="AA8220" s="6">
        <f>CleanedData[[#This Row],[Purchase Amount]]*1.15</f>
        <v>85.927999999999997</v>
      </c>
    </row>
    <row r="8221" spans="1:27" x14ac:dyDescent="0.3">
      <c r="A8221">
        <v>9919</v>
      </c>
      <c r="B8221" t="s">
        <v>8446</v>
      </c>
      <c r="C8221" s="1">
        <v>45895</v>
      </c>
      <c r="D8221">
        <v>52</v>
      </c>
      <c r="E8221" t="s">
        <v>52</v>
      </c>
      <c r="F8221" t="s">
        <v>83</v>
      </c>
      <c r="G8221" t="s">
        <v>133</v>
      </c>
      <c r="H8221">
        <v>2</v>
      </c>
      <c r="I8221" t="s">
        <v>42</v>
      </c>
      <c r="J8221" t="s">
        <v>69</v>
      </c>
      <c r="K8221" t="s">
        <v>55</v>
      </c>
      <c r="L8221" t="s">
        <v>42</v>
      </c>
      <c r="M8221" t="s">
        <v>147</v>
      </c>
      <c r="N8221" t="s">
        <v>47</v>
      </c>
      <c r="O8221" t="s">
        <v>148</v>
      </c>
      <c r="P8221" t="s">
        <v>70</v>
      </c>
      <c r="Q8221" t="s">
        <v>93</v>
      </c>
      <c r="R8221" s="6">
        <f>_xlfn.XLOOKUP(CleanedData[[#This Row],[Product]],'02_Lookup_Tables'!$A$2:$A$126,'02_Lookup_Tables'!$B$2:$B$126)</f>
        <v>1734</v>
      </c>
      <c r="S8221" t="str">
        <f>VLOOKUP(CleanedData[[#This Row],[Product]],'02_Lookup_Tables'!$H$2:$I$126,2,FALSE)</f>
        <v>Home &amp; Living</v>
      </c>
      <c r="T8221" t="str">
        <f>VLOOKUP(CleanedData[[#This Row],[Province]],'02_Lookup_Tables'!$D$2:$E$10,2, FALSE)</f>
        <v>Western Region</v>
      </c>
      <c r="U8221" t="str" cm="1">
        <f t="array" ref="U8221">_xlfn.IFS(CleanedData[[#This Row],[Purchase Amount]]&lt;500,"Low",
CleanedData[[#This Row],[Purchase Amount]]&lt;5000,"Medium",
TRUE,"High")</f>
        <v>Medium</v>
      </c>
      <c r="V8221" t="str">
        <f>TEXT(CleanedData[[#This Row],[Date]],"mmmm")</f>
        <v>August</v>
      </c>
      <c r="W8221" t="str">
        <f>"Q"&amp;ROUNDUP(MONTH(CleanedData[[#This Row],[Date]])/3,0)</f>
        <v>Q3</v>
      </c>
      <c r="X8221" t="str">
        <f>IF(CleanedData[[#This Row],[Purchase Amount]]&gt;=5000,"Yes","No")</f>
        <v>No</v>
      </c>
      <c r="Y8221">
        <f>IF(CleanedData[[#This Row],[Recommend]]="Yes",1,0)</f>
        <v>0</v>
      </c>
      <c r="Z8221" s="6">
        <f>CleanedData[[#This Row],[Purchase Amount]]*0.15</f>
        <v>260.09999999999997</v>
      </c>
      <c r="AA8221" s="6">
        <f>CleanedData[[#This Row],[Purchase Amount]]*1.15</f>
        <v>1994.1</v>
      </c>
    </row>
    <row r="8222" spans="1:27" x14ac:dyDescent="0.3">
      <c r="A8222">
        <v>9923</v>
      </c>
      <c r="B8222" t="s">
        <v>8447</v>
      </c>
      <c r="C8222" s="1">
        <v>45928</v>
      </c>
      <c r="D8222">
        <v>48</v>
      </c>
      <c r="E8222" t="s">
        <v>52</v>
      </c>
      <c r="F8222" t="s">
        <v>72</v>
      </c>
      <c r="G8222" t="s">
        <v>118</v>
      </c>
      <c r="H8222">
        <v>1</v>
      </c>
      <c r="I8222" t="s">
        <v>42</v>
      </c>
      <c r="J8222" t="s">
        <v>43</v>
      </c>
      <c r="K8222" t="s">
        <v>44</v>
      </c>
      <c r="L8222" t="s">
        <v>45</v>
      </c>
      <c r="M8222" t="s">
        <v>136</v>
      </c>
      <c r="N8222" t="s">
        <v>80</v>
      </c>
      <c r="O8222" t="s">
        <v>89</v>
      </c>
      <c r="P8222" t="s">
        <v>49</v>
      </c>
      <c r="Q8222" t="s">
        <v>93</v>
      </c>
      <c r="R8222" s="6">
        <f>_xlfn.XLOOKUP(CleanedData[[#This Row],[Product]],'02_Lookup_Tables'!$A$2:$A$126,'02_Lookup_Tables'!$B$2:$B$126)</f>
        <v>368.99</v>
      </c>
      <c r="S8222" t="str">
        <f>VLOOKUP(CleanedData[[#This Row],[Product]],'02_Lookup_Tables'!$H$2:$I$126,2,FALSE)</f>
        <v>Accessories</v>
      </c>
      <c r="T8222" t="str">
        <f>VLOOKUP(CleanedData[[#This Row],[Province]],'02_Lookup_Tables'!$D$2:$E$10,2, FALSE)</f>
        <v>Central Region</v>
      </c>
      <c r="U8222" t="str" cm="1">
        <f t="array" ref="U8222">_xlfn.IFS(CleanedData[[#This Row],[Purchase Amount]]&lt;500,"Low",
CleanedData[[#This Row],[Purchase Amount]]&lt;5000,"Medium",
TRUE,"High")</f>
        <v>Low</v>
      </c>
      <c r="V8222" t="str">
        <f>TEXT(CleanedData[[#This Row],[Date]],"mmmm")</f>
        <v>September</v>
      </c>
      <c r="W8222" t="str">
        <f>"Q"&amp;ROUNDUP(MONTH(CleanedData[[#This Row],[Date]])/3,0)</f>
        <v>Q3</v>
      </c>
      <c r="X8222" t="str">
        <f>IF(CleanedData[[#This Row],[Purchase Amount]]&gt;=5000,"Yes","No")</f>
        <v>No</v>
      </c>
      <c r="Y8222">
        <f>IF(CleanedData[[#This Row],[Recommend]]="Yes",1,0)</f>
        <v>0</v>
      </c>
      <c r="Z8222" s="6">
        <f>CleanedData[[#This Row],[Purchase Amount]]*0.15</f>
        <v>55.348500000000001</v>
      </c>
      <c r="AA8222" s="6">
        <f>CleanedData[[#This Row],[Purchase Amount]]*1.15</f>
        <v>424.33849999999995</v>
      </c>
    </row>
    <row r="8223" spans="1:27" x14ac:dyDescent="0.3">
      <c r="A8223">
        <v>9924</v>
      </c>
      <c r="B8223" t="s">
        <v>8448</v>
      </c>
      <c r="C8223" s="1">
        <v>45877</v>
      </c>
      <c r="D8223">
        <v>42</v>
      </c>
      <c r="E8223" t="s">
        <v>39</v>
      </c>
      <c r="F8223" t="s">
        <v>68</v>
      </c>
      <c r="G8223" t="s">
        <v>91</v>
      </c>
      <c r="H8223">
        <v>1</v>
      </c>
      <c r="I8223" t="s">
        <v>42</v>
      </c>
      <c r="J8223" t="s">
        <v>63</v>
      </c>
      <c r="K8223" t="s">
        <v>44</v>
      </c>
      <c r="L8223" t="s">
        <v>42</v>
      </c>
      <c r="M8223" t="s">
        <v>196</v>
      </c>
      <c r="N8223" t="s">
        <v>80</v>
      </c>
      <c r="O8223" t="s">
        <v>89</v>
      </c>
      <c r="P8223" t="s">
        <v>49</v>
      </c>
      <c r="Q8223" t="s">
        <v>81</v>
      </c>
      <c r="R8223" s="6">
        <f>_xlfn.XLOOKUP(CleanedData[[#This Row],[Product]],'02_Lookup_Tables'!$A$2:$A$126,'02_Lookup_Tables'!$B$2:$B$126)</f>
        <v>1370.56</v>
      </c>
      <c r="S8223" t="str">
        <f>VLOOKUP(CleanedData[[#This Row],[Product]],'02_Lookup_Tables'!$H$2:$I$126,2,FALSE)</f>
        <v>Electronics</v>
      </c>
      <c r="T8223" t="str">
        <f>VLOOKUP(CleanedData[[#This Row],[Province]],'02_Lookup_Tables'!$D$2:$E$10,2, FALSE)</f>
        <v>Northern Region</v>
      </c>
      <c r="U8223" t="str" cm="1">
        <f t="array" ref="U8223">_xlfn.IFS(CleanedData[[#This Row],[Purchase Amount]]&lt;500,"Low",
CleanedData[[#This Row],[Purchase Amount]]&lt;5000,"Medium",
TRUE,"High")</f>
        <v>Medium</v>
      </c>
      <c r="V8223" t="str">
        <f>TEXT(CleanedData[[#This Row],[Date]],"mmmm")</f>
        <v>August</v>
      </c>
      <c r="W8223" t="str">
        <f>"Q"&amp;ROUNDUP(MONTH(CleanedData[[#This Row],[Date]])/3,0)</f>
        <v>Q3</v>
      </c>
      <c r="X8223" t="str">
        <f>IF(CleanedData[[#This Row],[Purchase Amount]]&gt;=5000,"Yes","No")</f>
        <v>No</v>
      </c>
      <c r="Y8223">
        <f>IF(CleanedData[[#This Row],[Recommend]]="Yes",1,0)</f>
        <v>0</v>
      </c>
      <c r="Z8223" s="6">
        <f>CleanedData[[#This Row],[Purchase Amount]]*0.15</f>
        <v>205.58399999999997</v>
      </c>
      <c r="AA8223" s="6">
        <f>CleanedData[[#This Row],[Purchase Amount]]*1.15</f>
        <v>1576.1439999999998</v>
      </c>
    </row>
    <row r="8224" spans="1:27" x14ac:dyDescent="0.3">
      <c r="A8224">
        <v>9925</v>
      </c>
      <c r="B8224" t="s">
        <v>8449</v>
      </c>
      <c r="C8224" s="1">
        <v>45874</v>
      </c>
      <c r="D8224">
        <v>72</v>
      </c>
      <c r="E8224" t="s">
        <v>39</v>
      </c>
      <c r="F8224" t="s">
        <v>68</v>
      </c>
      <c r="G8224" t="s">
        <v>144</v>
      </c>
      <c r="H8224">
        <v>5</v>
      </c>
      <c r="I8224" t="s">
        <v>42</v>
      </c>
      <c r="J8224" t="s">
        <v>54</v>
      </c>
      <c r="K8224" t="s">
        <v>64</v>
      </c>
      <c r="L8224" t="s">
        <v>45</v>
      </c>
      <c r="M8224" t="s">
        <v>190</v>
      </c>
      <c r="N8224" t="s">
        <v>57</v>
      </c>
      <c r="O8224" t="s">
        <v>89</v>
      </c>
      <c r="P8224" t="s">
        <v>70</v>
      </c>
      <c r="Q8224" t="s">
        <v>97</v>
      </c>
      <c r="R8224" s="6">
        <f>_xlfn.XLOOKUP(CleanedData[[#This Row],[Product]],'02_Lookup_Tables'!$A$2:$A$126,'02_Lookup_Tables'!$B$2:$B$126)</f>
        <v>4455.18</v>
      </c>
      <c r="S8224" t="str">
        <f>VLOOKUP(CleanedData[[#This Row],[Product]],'02_Lookup_Tables'!$H$2:$I$126,2,FALSE)</f>
        <v>Sports &amp; Outdoors</v>
      </c>
      <c r="T8224" t="str">
        <f>VLOOKUP(CleanedData[[#This Row],[Province]],'02_Lookup_Tables'!$D$2:$E$10,2, FALSE)</f>
        <v>Northern Region</v>
      </c>
      <c r="U8224" t="str" cm="1">
        <f t="array" ref="U8224">_xlfn.IFS(CleanedData[[#This Row],[Purchase Amount]]&lt;500,"Low",
CleanedData[[#This Row],[Purchase Amount]]&lt;5000,"Medium",
TRUE,"High")</f>
        <v>Medium</v>
      </c>
      <c r="V8224" t="str">
        <f>TEXT(CleanedData[[#This Row],[Date]],"mmmm")</f>
        <v>August</v>
      </c>
      <c r="W8224" t="str">
        <f>"Q"&amp;ROUNDUP(MONTH(CleanedData[[#This Row],[Date]])/3,0)</f>
        <v>Q3</v>
      </c>
      <c r="X8224" t="str">
        <f>IF(CleanedData[[#This Row],[Purchase Amount]]&gt;=5000,"Yes","No")</f>
        <v>No</v>
      </c>
      <c r="Y8224">
        <f>IF(CleanedData[[#This Row],[Recommend]]="Yes",1,0)</f>
        <v>0</v>
      </c>
      <c r="Z8224" s="6">
        <f>CleanedData[[#This Row],[Purchase Amount]]*0.15</f>
        <v>668.27700000000004</v>
      </c>
      <c r="AA8224" s="6">
        <f>CleanedData[[#This Row],[Purchase Amount]]*1.15</f>
        <v>5123.4570000000003</v>
      </c>
    </row>
    <row r="8225" spans="1:27" x14ac:dyDescent="0.3">
      <c r="A8225">
        <v>9926</v>
      </c>
      <c r="B8225" t="s">
        <v>8450</v>
      </c>
      <c r="C8225" s="1">
        <v>45668</v>
      </c>
      <c r="D8225">
        <v>45</v>
      </c>
      <c r="E8225" t="s">
        <v>52</v>
      </c>
      <c r="F8225" t="s">
        <v>77</v>
      </c>
      <c r="G8225" t="s">
        <v>142</v>
      </c>
      <c r="H8225">
        <v>3</v>
      </c>
      <c r="I8225" t="s">
        <v>42</v>
      </c>
      <c r="J8225" t="s">
        <v>63</v>
      </c>
      <c r="K8225" t="s">
        <v>55</v>
      </c>
      <c r="L8225" t="s">
        <v>42</v>
      </c>
      <c r="M8225" t="s">
        <v>156</v>
      </c>
      <c r="N8225" t="s">
        <v>48</v>
      </c>
      <c r="O8225" t="s">
        <v>148</v>
      </c>
      <c r="P8225" t="s">
        <v>49</v>
      </c>
      <c r="Q8225" t="s">
        <v>93</v>
      </c>
      <c r="R8225" s="6">
        <f>_xlfn.XLOOKUP(CleanedData[[#This Row],[Product]],'02_Lookup_Tables'!$A$2:$A$126,'02_Lookup_Tables'!$B$2:$B$126)</f>
        <v>44114.21</v>
      </c>
      <c r="S8225" t="str">
        <f>VLOOKUP(CleanedData[[#This Row],[Product]],'02_Lookup_Tables'!$H$2:$I$126,2,FALSE)</f>
        <v>Electronics</v>
      </c>
      <c r="T8225" t="str">
        <f>VLOOKUP(CleanedData[[#This Row],[Province]],'02_Lookup_Tables'!$D$2:$E$10,2, FALSE)</f>
        <v>Central Region</v>
      </c>
      <c r="U8225" t="str" cm="1">
        <f t="array" ref="U8225">_xlfn.IFS(CleanedData[[#This Row],[Purchase Amount]]&lt;500,"Low",
CleanedData[[#This Row],[Purchase Amount]]&lt;5000,"Medium",
TRUE,"High")</f>
        <v>High</v>
      </c>
      <c r="V8225" t="str">
        <f>TEXT(CleanedData[[#This Row],[Date]],"mmmm")</f>
        <v>January</v>
      </c>
      <c r="W8225" t="str">
        <f>"Q"&amp;ROUNDUP(MONTH(CleanedData[[#This Row],[Date]])/3,0)</f>
        <v>Q1</v>
      </c>
      <c r="X8225" t="str">
        <f>IF(CleanedData[[#This Row],[Purchase Amount]]&gt;=5000,"Yes","No")</f>
        <v>Yes</v>
      </c>
      <c r="Y8225">
        <f>IF(CleanedData[[#This Row],[Recommend]]="Yes",1,0)</f>
        <v>0</v>
      </c>
      <c r="Z8225" s="6">
        <f>CleanedData[[#This Row],[Purchase Amount]]*0.15</f>
        <v>6617.1314999999995</v>
      </c>
      <c r="AA8225" s="6">
        <f>CleanedData[[#This Row],[Purchase Amount]]*1.15</f>
        <v>50731.341499999995</v>
      </c>
    </row>
    <row r="8226" spans="1:27" x14ac:dyDescent="0.3">
      <c r="A8226">
        <v>9927</v>
      </c>
      <c r="B8226" t="s">
        <v>8451</v>
      </c>
      <c r="C8226" s="1">
        <v>45844</v>
      </c>
      <c r="D8226">
        <v>42</v>
      </c>
      <c r="E8226" t="s">
        <v>60</v>
      </c>
      <c r="F8226" t="s">
        <v>130</v>
      </c>
      <c r="G8226" t="s">
        <v>171</v>
      </c>
      <c r="H8226">
        <v>1</v>
      </c>
      <c r="I8226" t="s">
        <v>45</v>
      </c>
      <c r="J8226" t="s">
        <v>63</v>
      </c>
      <c r="K8226" t="s">
        <v>44</v>
      </c>
      <c r="L8226" t="s">
        <v>42</v>
      </c>
      <c r="M8226" t="s">
        <v>190</v>
      </c>
      <c r="N8226" t="s">
        <v>80</v>
      </c>
      <c r="O8226" t="s">
        <v>89</v>
      </c>
      <c r="P8226" t="s">
        <v>49</v>
      </c>
      <c r="Q8226" t="s">
        <v>81</v>
      </c>
      <c r="R8226" s="6">
        <f>_xlfn.XLOOKUP(CleanedData[[#This Row],[Product]],'02_Lookup_Tables'!$A$2:$A$126,'02_Lookup_Tables'!$B$2:$B$126)</f>
        <v>6710.27</v>
      </c>
      <c r="S8226" t="str">
        <f>VLOOKUP(CleanedData[[#This Row],[Product]],'02_Lookup_Tables'!$H$2:$I$126,2,FALSE)</f>
        <v>Home Devices</v>
      </c>
      <c r="T8226" t="str">
        <f>VLOOKUP(CleanedData[[#This Row],[Province]],'02_Lookup_Tables'!$D$2:$E$10,2, FALSE)</f>
        <v>Eastern Region</v>
      </c>
      <c r="U8226" t="str" cm="1">
        <f t="array" ref="U8226">_xlfn.IFS(CleanedData[[#This Row],[Purchase Amount]]&lt;500,"Low",
CleanedData[[#This Row],[Purchase Amount]]&lt;5000,"Medium",
TRUE,"High")</f>
        <v>High</v>
      </c>
      <c r="V8226" t="str">
        <f>TEXT(CleanedData[[#This Row],[Date]],"mmmm")</f>
        <v>July</v>
      </c>
      <c r="W8226" t="str">
        <f>"Q"&amp;ROUNDUP(MONTH(CleanedData[[#This Row],[Date]])/3,0)</f>
        <v>Q3</v>
      </c>
      <c r="X8226" t="str">
        <f>IF(CleanedData[[#This Row],[Purchase Amount]]&gt;=5000,"Yes","No")</f>
        <v>Yes</v>
      </c>
      <c r="Y8226">
        <f>IF(CleanedData[[#This Row],[Recommend]]="Yes",1,0)</f>
        <v>1</v>
      </c>
      <c r="Z8226" s="6">
        <f>CleanedData[[#This Row],[Purchase Amount]]*0.15</f>
        <v>1006.5405000000001</v>
      </c>
      <c r="AA8226" s="6">
        <f>CleanedData[[#This Row],[Purchase Amount]]*1.15</f>
        <v>7716.8104999999996</v>
      </c>
    </row>
    <row r="8227" spans="1:27" x14ac:dyDescent="0.3">
      <c r="A8227">
        <v>9929</v>
      </c>
      <c r="B8227" t="s">
        <v>8452</v>
      </c>
      <c r="C8227" s="1">
        <v>45605</v>
      </c>
      <c r="D8227">
        <v>18</v>
      </c>
      <c r="E8227" t="s">
        <v>60</v>
      </c>
      <c r="F8227" t="s">
        <v>40</v>
      </c>
      <c r="G8227" t="s">
        <v>203</v>
      </c>
      <c r="H8227">
        <v>1</v>
      </c>
      <c r="I8227" t="s">
        <v>45</v>
      </c>
      <c r="J8227" t="s">
        <v>63</v>
      </c>
      <c r="K8227" t="s">
        <v>44</v>
      </c>
      <c r="L8227" t="s">
        <v>45</v>
      </c>
      <c r="M8227" t="s">
        <v>92</v>
      </c>
      <c r="N8227" t="s">
        <v>80</v>
      </c>
      <c r="O8227" t="s">
        <v>89</v>
      </c>
      <c r="P8227" t="s">
        <v>49</v>
      </c>
      <c r="Q8227" t="s">
        <v>66</v>
      </c>
      <c r="R8227" s="6">
        <f>_xlfn.XLOOKUP(CleanedData[[#This Row],[Product]],'02_Lookup_Tables'!$A$2:$A$126,'02_Lookup_Tables'!$B$2:$B$126)</f>
        <v>2849.09</v>
      </c>
      <c r="S8227" t="str">
        <f>VLOOKUP(CleanedData[[#This Row],[Product]],'02_Lookup_Tables'!$H$2:$I$126,2,FALSE)</f>
        <v>Home &amp; Living</v>
      </c>
      <c r="T8227" t="str">
        <f>VLOOKUP(CleanedData[[#This Row],[Province]],'02_Lookup_Tables'!$D$2:$E$10,2, FALSE)</f>
        <v>Northern Region</v>
      </c>
      <c r="U8227" t="str" cm="1">
        <f t="array" ref="U8227">_xlfn.IFS(CleanedData[[#This Row],[Purchase Amount]]&lt;500,"Low",
CleanedData[[#This Row],[Purchase Amount]]&lt;5000,"Medium",
TRUE,"High")</f>
        <v>Medium</v>
      </c>
      <c r="V8227" t="str">
        <f>TEXT(CleanedData[[#This Row],[Date]],"mmmm")</f>
        <v>November</v>
      </c>
      <c r="W8227" t="str">
        <f>"Q"&amp;ROUNDUP(MONTH(CleanedData[[#This Row],[Date]])/3,0)</f>
        <v>Q4</v>
      </c>
      <c r="X8227" t="str">
        <f>IF(CleanedData[[#This Row],[Purchase Amount]]&gt;=5000,"Yes","No")</f>
        <v>No</v>
      </c>
      <c r="Y8227">
        <f>IF(CleanedData[[#This Row],[Recommend]]="Yes",1,0)</f>
        <v>1</v>
      </c>
      <c r="Z8227" s="6">
        <f>CleanedData[[#This Row],[Purchase Amount]]*0.15</f>
        <v>427.36349999999999</v>
      </c>
      <c r="AA8227" s="6">
        <f>CleanedData[[#This Row],[Purchase Amount]]*1.15</f>
        <v>3276.4535000000001</v>
      </c>
    </row>
    <row r="8228" spans="1:27" x14ac:dyDescent="0.3">
      <c r="A8228">
        <v>9930</v>
      </c>
      <c r="B8228" t="s">
        <v>8453</v>
      </c>
      <c r="C8228" s="1">
        <v>45698</v>
      </c>
      <c r="D8228">
        <v>73</v>
      </c>
      <c r="E8228" t="s">
        <v>39</v>
      </c>
      <c r="F8228" t="s">
        <v>77</v>
      </c>
      <c r="G8228" t="s">
        <v>133</v>
      </c>
      <c r="H8228">
        <v>2</v>
      </c>
      <c r="I8228" t="s">
        <v>45</v>
      </c>
      <c r="J8228" t="s">
        <v>74</v>
      </c>
      <c r="K8228" t="s">
        <v>55</v>
      </c>
      <c r="L8228" t="s">
        <v>42</v>
      </c>
      <c r="M8228" t="s">
        <v>92</v>
      </c>
      <c r="N8228" t="s">
        <v>47</v>
      </c>
      <c r="O8228" t="s">
        <v>89</v>
      </c>
      <c r="P8228" t="s">
        <v>49</v>
      </c>
      <c r="Q8228" t="s">
        <v>97</v>
      </c>
      <c r="R8228" s="6">
        <f>_xlfn.XLOOKUP(CleanedData[[#This Row],[Product]],'02_Lookup_Tables'!$A$2:$A$126,'02_Lookup_Tables'!$B$2:$B$126)</f>
        <v>1734</v>
      </c>
      <c r="S8228" t="str">
        <f>VLOOKUP(CleanedData[[#This Row],[Product]],'02_Lookup_Tables'!$H$2:$I$126,2,FALSE)</f>
        <v>Home &amp; Living</v>
      </c>
      <c r="T8228" t="str">
        <f>VLOOKUP(CleanedData[[#This Row],[Province]],'02_Lookup_Tables'!$D$2:$E$10,2, FALSE)</f>
        <v>Central Region</v>
      </c>
      <c r="U8228" t="str" cm="1">
        <f t="array" ref="U8228">_xlfn.IFS(CleanedData[[#This Row],[Purchase Amount]]&lt;500,"Low",
CleanedData[[#This Row],[Purchase Amount]]&lt;5000,"Medium",
TRUE,"High")</f>
        <v>Medium</v>
      </c>
      <c r="V8228" t="str">
        <f>TEXT(CleanedData[[#This Row],[Date]],"mmmm")</f>
        <v>February</v>
      </c>
      <c r="W8228" t="str">
        <f>"Q"&amp;ROUNDUP(MONTH(CleanedData[[#This Row],[Date]])/3,0)</f>
        <v>Q1</v>
      </c>
      <c r="X8228" t="str">
        <f>IF(CleanedData[[#This Row],[Purchase Amount]]&gt;=5000,"Yes","No")</f>
        <v>No</v>
      </c>
      <c r="Y8228">
        <f>IF(CleanedData[[#This Row],[Recommend]]="Yes",1,0)</f>
        <v>1</v>
      </c>
      <c r="Z8228" s="6">
        <f>CleanedData[[#This Row],[Purchase Amount]]*0.15</f>
        <v>260.09999999999997</v>
      </c>
      <c r="AA8228" s="6">
        <f>CleanedData[[#This Row],[Purchase Amount]]*1.15</f>
        <v>1994.1</v>
      </c>
    </row>
    <row r="8229" spans="1:27" x14ac:dyDescent="0.3">
      <c r="A8229">
        <v>9931</v>
      </c>
      <c r="B8229" t="s">
        <v>8454</v>
      </c>
      <c r="C8229" s="1">
        <v>45572</v>
      </c>
      <c r="D8229">
        <v>33</v>
      </c>
      <c r="E8229" t="s">
        <v>60</v>
      </c>
      <c r="F8229" t="s">
        <v>40</v>
      </c>
      <c r="G8229" t="s">
        <v>563</v>
      </c>
      <c r="H8229">
        <v>5</v>
      </c>
      <c r="I8229" t="s">
        <v>42</v>
      </c>
      <c r="J8229" t="s">
        <v>54</v>
      </c>
      <c r="K8229" t="s">
        <v>55</v>
      </c>
      <c r="L8229" t="s">
        <v>45</v>
      </c>
      <c r="M8229" t="s">
        <v>175</v>
      </c>
      <c r="N8229" t="s">
        <v>57</v>
      </c>
      <c r="O8229" t="s">
        <v>89</v>
      </c>
      <c r="P8229" t="s">
        <v>70</v>
      </c>
      <c r="Q8229" t="s">
        <v>58</v>
      </c>
      <c r="R8229" s="6">
        <f>_xlfn.XLOOKUP(CleanedData[[#This Row],[Product]],'02_Lookup_Tables'!$A$2:$A$126,'02_Lookup_Tables'!$B$2:$B$126)</f>
        <v>11052.57</v>
      </c>
      <c r="S8229" t="str">
        <f>VLOOKUP(CleanedData[[#This Row],[Product]],'02_Lookup_Tables'!$H$2:$I$126,2,FALSE)</f>
        <v>Electronics</v>
      </c>
      <c r="T8229" t="str">
        <f>VLOOKUP(CleanedData[[#This Row],[Province]],'02_Lookup_Tables'!$D$2:$E$10,2, FALSE)</f>
        <v>Northern Region</v>
      </c>
      <c r="U8229" t="str" cm="1">
        <f t="array" ref="U8229">_xlfn.IFS(CleanedData[[#This Row],[Purchase Amount]]&lt;500,"Low",
CleanedData[[#This Row],[Purchase Amount]]&lt;5000,"Medium",
TRUE,"High")</f>
        <v>High</v>
      </c>
      <c r="V8229" t="str">
        <f>TEXT(CleanedData[[#This Row],[Date]],"mmmm")</f>
        <v>October</v>
      </c>
      <c r="W8229" t="str">
        <f>"Q"&amp;ROUNDUP(MONTH(CleanedData[[#This Row],[Date]])/3,0)</f>
        <v>Q4</v>
      </c>
      <c r="X8229" t="str">
        <f>IF(CleanedData[[#This Row],[Purchase Amount]]&gt;=5000,"Yes","No")</f>
        <v>Yes</v>
      </c>
      <c r="Y8229">
        <f>IF(CleanedData[[#This Row],[Recommend]]="Yes",1,0)</f>
        <v>0</v>
      </c>
      <c r="Z8229" s="6">
        <f>CleanedData[[#This Row],[Purchase Amount]]*0.15</f>
        <v>1657.8854999999999</v>
      </c>
      <c r="AA8229" s="6">
        <f>CleanedData[[#This Row],[Purchase Amount]]*1.15</f>
        <v>12710.455499999998</v>
      </c>
    </row>
    <row r="8230" spans="1:27" x14ac:dyDescent="0.3">
      <c r="A8230">
        <v>9932</v>
      </c>
      <c r="B8230" t="s">
        <v>8455</v>
      </c>
      <c r="C8230" s="1">
        <v>45331</v>
      </c>
      <c r="D8230">
        <v>68</v>
      </c>
      <c r="E8230" t="s">
        <v>39</v>
      </c>
      <c r="F8230" t="s">
        <v>125</v>
      </c>
      <c r="G8230" t="s">
        <v>362</v>
      </c>
      <c r="H8230">
        <v>5</v>
      </c>
      <c r="I8230" t="s">
        <v>45</v>
      </c>
      <c r="J8230" t="s">
        <v>74</v>
      </c>
      <c r="K8230" t="s">
        <v>64</v>
      </c>
      <c r="L8230" t="s">
        <v>45</v>
      </c>
      <c r="M8230" t="s">
        <v>184</v>
      </c>
      <c r="N8230" t="s">
        <v>57</v>
      </c>
      <c r="O8230" t="s">
        <v>148</v>
      </c>
      <c r="P8230" t="s">
        <v>49</v>
      </c>
      <c r="Q8230" t="s">
        <v>97</v>
      </c>
      <c r="R8230" s="6">
        <f>_xlfn.XLOOKUP(CleanedData[[#This Row],[Product]],'02_Lookup_Tables'!$A$2:$A$126,'02_Lookup_Tables'!$B$2:$B$126)</f>
        <v>1746.77</v>
      </c>
      <c r="S8230" t="str">
        <f>VLOOKUP(CleanedData[[#This Row],[Product]],'02_Lookup_Tables'!$H$2:$I$126,2,FALSE)</f>
        <v>Home Devices</v>
      </c>
      <c r="T8230" t="str">
        <f>VLOOKUP(CleanedData[[#This Row],[Province]],'02_Lookup_Tables'!$D$2:$E$10,2, FALSE)</f>
        <v>Western Region</v>
      </c>
      <c r="U8230" t="str" cm="1">
        <f t="array" ref="U8230">_xlfn.IFS(CleanedData[[#This Row],[Purchase Amount]]&lt;500,"Low",
CleanedData[[#This Row],[Purchase Amount]]&lt;5000,"Medium",
TRUE,"High")</f>
        <v>Medium</v>
      </c>
      <c r="V8230" t="str">
        <f>TEXT(CleanedData[[#This Row],[Date]],"mmmm")</f>
        <v>February</v>
      </c>
      <c r="W8230" t="str">
        <f>"Q"&amp;ROUNDUP(MONTH(CleanedData[[#This Row],[Date]])/3,0)</f>
        <v>Q1</v>
      </c>
      <c r="X8230" t="str">
        <f>IF(CleanedData[[#This Row],[Purchase Amount]]&gt;=5000,"Yes","No")</f>
        <v>No</v>
      </c>
      <c r="Y8230">
        <f>IF(CleanedData[[#This Row],[Recommend]]="Yes",1,0)</f>
        <v>1</v>
      </c>
      <c r="Z8230" s="6">
        <f>CleanedData[[#This Row],[Purchase Amount]]*0.15</f>
        <v>262.01549999999997</v>
      </c>
      <c r="AA8230" s="6">
        <f>CleanedData[[#This Row],[Purchase Amount]]*1.15</f>
        <v>2008.7854999999997</v>
      </c>
    </row>
    <row r="8231" spans="1:27" x14ac:dyDescent="0.3">
      <c r="A8231">
        <v>9933</v>
      </c>
      <c r="B8231" t="s">
        <v>8456</v>
      </c>
      <c r="C8231" s="1">
        <v>45803</v>
      </c>
      <c r="D8231">
        <v>78</v>
      </c>
      <c r="E8231" t="s">
        <v>52</v>
      </c>
      <c r="F8231" t="s">
        <v>68</v>
      </c>
      <c r="G8231" t="s">
        <v>340</v>
      </c>
      <c r="H8231">
        <v>4</v>
      </c>
      <c r="I8231" t="s">
        <v>42</v>
      </c>
      <c r="J8231" t="s">
        <v>63</v>
      </c>
      <c r="K8231" t="s">
        <v>64</v>
      </c>
      <c r="L8231" t="s">
        <v>42</v>
      </c>
      <c r="M8231" t="s">
        <v>123</v>
      </c>
      <c r="N8231" t="s">
        <v>96</v>
      </c>
      <c r="O8231" t="s">
        <v>89</v>
      </c>
      <c r="P8231" t="s">
        <v>70</v>
      </c>
      <c r="Q8231" t="s">
        <v>97</v>
      </c>
      <c r="R8231" s="6">
        <f>_xlfn.XLOOKUP(CleanedData[[#This Row],[Product]],'02_Lookup_Tables'!$A$2:$A$126,'02_Lookup_Tables'!$B$2:$B$126)</f>
        <v>828.82</v>
      </c>
      <c r="S8231" t="str">
        <f>VLOOKUP(CleanedData[[#This Row],[Product]],'02_Lookup_Tables'!$H$2:$I$126,2,FALSE)</f>
        <v>Home Devices</v>
      </c>
      <c r="T8231" t="str">
        <f>VLOOKUP(CleanedData[[#This Row],[Province]],'02_Lookup_Tables'!$D$2:$E$10,2, FALSE)</f>
        <v>Northern Region</v>
      </c>
      <c r="U8231" t="str" cm="1">
        <f t="array" ref="U8231">_xlfn.IFS(CleanedData[[#This Row],[Purchase Amount]]&lt;500,"Low",
CleanedData[[#This Row],[Purchase Amount]]&lt;5000,"Medium",
TRUE,"High")</f>
        <v>Medium</v>
      </c>
      <c r="V8231" t="str">
        <f>TEXT(CleanedData[[#This Row],[Date]],"mmmm")</f>
        <v>May</v>
      </c>
      <c r="W8231" t="str">
        <f>"Q"&amp;ROUNDUP(MONTH(CleanedData[[#This Row],[Date]])/3,0)</f>
        <v>Q2</v>
      </c>
      <c r="X8231" t="str">
        <f>IF(CleanedData[[#This Row],[Purchase Amount]]&gt;=5000,"Yes","No")</f>
        <v>No</v>
      </c>
      <c r="Y8231">
        <f>IF(CleanedData[[#This Row],[Recommend]]="Yes",1,0)</f>
        <v>0</v>
      </c>
      <c r="Z8231" s="6">
        <f>CleanedData[[#This Row],[Purchase Amount]]*0.15</f>
        <v>124.32300000000001</v>
      </c>
      <c r="AA8231" s="6">
        <f>CleanedData[[#This Row],[Purchase Amount]]*1.15</f>
        <v>953.14300000000003</v>
      </c>
    </row>
    <row r="8232" spans="1:27" x14ac:dyDescent="0.3">
      <c r="A8232">
        <v>9934</v>
      </c>
      <c r="B8232" t="s">
        <v>8457</v>
      </c>
      <c r="C8232" s="1">
        <v>45847</v>
      </c>
      <c r="D8232">
        <v>73</v>
      </c>
      <c r="E8232" t="s">
        <v>39</v>
      </c>
      <c r="F8232" t="s">
        <v>40</v>
      </c>
      <c r="G8232" t="s">
        <v>146</v>
      </c>
      <c r="H8232">
        <v>2</v>
      </c>
      <c r="I8232" t="s">
        <v>45</v>
      </c>
      <c r="J8232" t="s">
        <v>69</v>
      </c>
      <c r="K8232" t="s">
        <v>44</v>
      </c>
      <c r="L8232" t="s">
        <v>42</v>
      </c>
      <c r="M8232" t="s">
        <v>231</v>
      </c>
      <c r="N8232" t="s">
        <v>47</v>
      </c>
      <c r="O8232" t="s">
        <v>89</v>
      </c>
      <c r="P8232" t="s">
        <v>49</v>
      </c>
      <c r="Q8232" t="s">
        <v>97</v>
      </c>
      <c r="R8232" s="6">
        <f>_xlfn.XLOOKUP(CleanedData[[#This Row],[Product]],'02_Lookup_Tables'!$A$2:$A$126,'02_Lookup_Tables'!$B$2:$B$126)</f>
        <v>27815.439999999999</v>
      </c>
      <c r="S8232" t="str">
        <f>VLOOKUP(CleanedData[[#This Row],[Product]],'02_Lookup_Tables'!$H$2:$I$126,2,FALSE)</f>
        <v>Electronics</v>
      </c>
      <c r="T8232" t="str">
        <f>VLOOKUP(CleanedData[[#This Row],[Province]],'02_Lookup_Tables'!$D$2:$E$10,2, FALSE)</f>
        <v>Northern Region</v>
      </c>
      <c r="U8232" t="str" cm="1">
        <f t="array" ref="U8232">_xlfn.IFS(CleanedData[[#This Row],[Purchase Amount]]&lt;500,"Low",
CleanedData[[#This Row],[Purchase Amount]]&lt;5000,"Medium",
TRUE,"High")</f>
        <v>High</v>
      </c>
      <c r="V8232" t="str">
        <f>TEXT(CleanedData[[#This Row],[Date]],"mmmm")</f>
        <v>July</v>
      </c>
      <c r="W8232" t="str">
        <f>"Q"&amp;ROUNDUP(MONTH(CleanedData[[#This Row],[Date]])/3,0)</f>
        <v>Q3</v>
      </c>
      <c r="X8232" t="str">
        <f>IF(CleanedData[[#This Row],[Purchase Amount]]&gt;=5000,"Yes","No")</f>
        <v>Yes</v>
      </c>
      <c r="Y8232">
        <f>IF(CleanedData[[#This Row],[Recommend]]="Yes",1,0)</f>
        <v>1</v>
      </c>
      <c r="Z8232" s="6">
        <f>CleanedData[[#This Row],[Purchase Amount]]*0.15</f>
        <v>4172.3159999999998</v>
      </c>
      <c r="AA8232" s="6">
        <f>CleanedData[[#This Row],[Purchase Amount]]*1.15</f>
        <v>31987.755999999998</v>
      </c>
    </row>
    <row r="8233" spans="1:27" x14ac:dyDescent="0.3">
      <c r="A8233">
        <v>9935</v>
      </c>
      <c r="B8233" t="s">
        <v>8458</v>
      </c>
      <c r="C8233" s="1">
        <v>45340</v>
      </c>
      <c r="D8233">
        <v>55</v>
      </c>
      <c r="E8233" t="s">
        <v>52</v>
      </c>
      <c r="F8233" t="s">
        <v>130</v>
      </c>
      <c r="G8233" t="s">
        <v>248</v>
      </c>
      <c r="H8233">
        <v>5</v>
      </c>
      <c r="I8233" t="s">
        <v>45</v>
      </c>
      <c r="J8233" t="s">
        <v>74</v>
      </c>
      <c r="K8233" t="s">
        <v>44</v>
      </c>
      <c r="L8233" t="s">
        <v>42</v>
      </c>
      <c r="M8233" t="s">
        <v>165</v>
      </c>
      <c r="N8233" t="s">
        <v>57</v>
      </c>
      <c r="O8233" t="s">
        <v>89</v>
      </c>
      <c r="P8233" t="s">
        <v>70</v>
      </c>
      <c r="Q8233" t="s">
        <v>50</v>
      </c>
      <c r="R8233" s="6">
        <f>_xlfn.XLOOKUP(CleanedData[[#This Row],[Product]],'02_Lookup_Tables'!$A$2:$A$126,'02_Lookup_Tables'!$B$2:$B$126)</f>
        <v>8798.49</v>
      </c>
      <c r="S8233" t="str">
        <f>VLOOKUP(CleanedData[[#This Row],[Product]],'02_Lookup_Tables'!$H$2:$I$126,2,FALSE)</f>
        <v>Toys &amp; Games</v>
      </c>
      <c r="T8233" t="str">
        <f>VLOOKUP(CleanedData[[#This Row],[Province]],'02_Lookup_Tables'!$D$2:$E$10,2, FALSE)</f>
        <v>Eastern Region</v>
      </c>
      <c r="U8233" t="str" cm="1">
        <f t="array" ref="U8233">_xlfn.IFS(CleanedData[[#This Row],[Purchase Amount]]&lt;500,"Low",
CleanedData[[#This Row],[Purchase Amount]]&lt;5000,"Medium",
TRUE,"High")</f>
        <v>High</v>
      </c>
      <c r="V8233" t="str">
        <f>TEXT(CleanedData[[#This Row],[Date]],"mmmm")</f>
        <v>February</v>
      </c>
      <c r="W8233" t="str">
        <f>"Q"&amp;ROUNDUP(MONTH(CleanedData[[#This Row],[Date]])/3,0)</f>
        <v>Q1</v>
      </c>
      <c r="X8233" t="str">
        <f>IF(CleanedData[[#This Row],[Purchase Amount]]&gt;=5000,"Yes","No")</f>
        <v>Yes</v>
      </c>
      <c r="Y8233">
        <f>IF(CleanedData[[#This Row],[Recommend]]="Yes",1,0)</f>
        <v>1</v>
      </c>
      <c r="Z8233" s="6">
        <f>CleanedData[[#This Row],[Purchase Amount]]*0.15</f>
        <v>1319.7735</v>
      </c>
      <c r="AA8233" s="6">
        <f>CleanedData[[#This Row],[Purchase Amount]]*1.15</f>
        <v>10118.263499999999</v>
      </c>
    </row>
    <row r="8234" spans="1:27" x14ac:dyDescent="0.3">
      <c r="A8234">
        <v>9936</v>
      </c>
      <c r="B8234" t="s">
        <v>8459</v>
      </c>
      <c r="C8234" s="1">
        <v>45845</v>
      </c>
      <c r="D8234">
        <v>72</v>
      </c>
      <c r="E8234" t="s">
        <v>52</v>
      </c>
      <c r="F8234" t="s">
        <v>83</v>
      </c>
      <c r="G8234" t="s">
        <v>173</v>
      </c>
      <c r="H8234">
        <v>4</v>
      </c>
      <c r="I8234" t="s">
        <v>45</v>
      </c>
      <c r="J8234" t="s">
        <v>43</v>
      </c>
      <c r="K8234" t="s">
        <v>64</v>
      </c>
      <c r="L8234" t="s">
        <v>42</v>
      </c>
      <c r="M8234" t="s">
        <v>46</v>
      </c>
      <c r="N8234" t="s">
        <v>96</v>
      </c>
      <c r="O8234" t="s">
        <v>89</v>
      </c>
      <c r="P8234" t="s">
        <v>70</v>
      </c>
      <c r="Q8234" t="s">
        <v>97</v>
      </c>
      <c r="R8234" s="6">
        <f>_xlfn.XLOOKUP(CleanedData[[#This Row],[Product]],'02_Lookup_Tables'!$A$2:$A$126,'02_Lookup_Tables'!$B$2:$B$126)</f>
        <v>13056.99</v>
      </c>
      <c r="S8234" t="str">
        <f>VLOOKUP(CleanedData[[#This Row],[Product]],'02_Lookup_Tables'!$H$2:$I$126,2,FALSE)</f>
        <v>Electronics</v>
      </c>
      <c r="T8234" t="str">
        <f>VLOOKUP(CleanedData[[#This Row],[Province]],'02_Lookup_Tables'!$D$2:$E$10,2, FALSE)</f>
        <v>Western Region</v>
      </c>
      <c r="U8234" t="str" cm="1">
        <f t="array" ref="U8234">_xlfn.IFS(CleanedData[[#This Row],[Purchase Amount]]&lt;500,"Low",
CleanedData[[#This Row],[Purchase Amount]]&lt;5000,"Medium",
TRUE,"High")</f>
        <v>High</v>
      </c>
      <c r="V8234" t="str">
        <f>TEXT(CleanedData[[#This Row],[Date]],"mmmm")</f>
        <v>July</v>
      </c>
      <c r="W8234" t="str">
        <f>"Q"&amp;ROUNDUP(MONTH(CleanedData[[#This Row],[Date]])/3,0)</f>
        <v>Q3</v>
      </c>
      <c r="X8234" t="str">
        <f>IF(CleanedData[[#This Row],[Purchase Amount]]&gt;=5000,"Yes","No")</f>
        <v>Yes</v>
      </c>
      <c r="Y8234">
        <f>IF(CleanedData[[#This Row],[Recommend]]="Yes",1,0)</f>
        <v>1</v>
      </c>
      <c r="Z8234" s="6">
        <f>CleanedData[[#This Row],[Purchase Amount]]*0.15</f>
        <v>1958.5484999999999</v>
      </c>
      <c r="AA8234" s="6">
        <f>CleanedData[[#This Row],[Purchase Amount]]*1.15</f>
        <v>15015.538499999999</v>
      </c>
    </row>
    <row r="8235" spans="1:27" x14ac:dyDescent="0.3">
      <c r="A8235">
        <v>9937</v>
      </c>
      <c r="B8235" t="s">
        <v>8460</v>
      </c>
      <c r="C8235" s="1">
        <v>45684</v>
      </c>
      <c r="D8235">
        <v>59</v>
      </c>
      <c r="E8235" t="s">
        <v>39</v>
      </c>
      <c r="F8235" t="s">
        <v>125</v>
      </c>
      <c r="G8235" t="s">
        <v>109</v>
      </c>
      <c r="H8235">
        <v>4</v>
      </c>
      <c r="I8235" t="s">
        <v>45</v>
      </c>
      <c r="J8235" t="s">
        <v>43</v>
      </c>
      <c r="K8235" t="s">
        <v>55</v>
      </c>
      <c r="L8235" t="s">
        <v>42</v>
      </c>
      <c r="M8235" t="s">
        <v>65</v>
      </c>
      <c r="N8235" t="s">
        <v>96</v>
      </c>
      <c r="O8235" t="s">
        <v>89</v>
      </c>
      <c r="P8235" t="s">
        <v>70</v>
      </c>
      <c r="Q8235" t="s">
        <v>50</v>
      </c>
      <c r="R8235" s="6">
        <f>_xlfn.XLOOKUP(CleanedData[[#This Row],[Product]],'02_Lookup_Tables'!$A$2:$A$126,'02_Lookup_Tables'!$B$2:$B$126)</f>
        <v>228.08</v>
      </c>
      <c r="S8235" t="str">
        <f>VLOOKUP(CleanedData[[#This Row],[Product]],'02_Lookup_Tables'!$H$2:$I$126,2,FALSE)</f>
        <v>Apparel</v>
      </c>
      <c r="T8235" t="str">
        <f>VLOOKUP(CleanedData[[#This Row],[Province]],'02_Lookup_Tables'!$D$2:$E$10,2, FALSE)</f>
        <v>Western Region</v>
      </c>
      <c r="U8235" t="str" cm="1">
        <f t="array" ref="U8235">_xlfn.IFS(CleanedData[[#This Row],[Purchase Amount]]&lt;500,"Low",
CleanedData[[#This Row],[Purchase Amount]]&lt;5000,"Medium",
TRUE,"High")</f>
        <v>Low</v>
      </c>
      <c r="V8235" t="str">
        <f>TEXT(CleanedData[[#This Row],[Date]],"mmmm")</f>
        <v>January</v>
      </c>
      <c r="W8235" t="str">
        <f>"Q"&amp;ROUNDUP(MONTH(CleanedData[[#This Row],[Date]])/3,0)</f>
        <v>Q1</v>
      </c>
      <c r="X8235" t="str">
        <f>IF(CleanedData[[#This Row],[Purchase Amount]]&gt;=5000,"Yes","No")</f>
        <v>No</v>
      </c>
      <c r="Y8235">
        <f>IF(CleanedData[[#This Row],[Recommend]]="Yes",1,0)</f>
        <v>1</v>
      </c>
      <c r="Z8235" s="6">
        <f>CleanedData[[#This Row],[Purchase Amount]]*0.15</f>
        <v>34.212000000000003</v>
      </c>
      <c r="AA8235" s="6">
        <f>CleanedData[[#This Row],[Purchase Amount]]*1.15</f>
        <v>262.29199999999997</v>
      </c>
    </row>
    <row r="8236" spans="1:27" x14ac:dyDescent="0.3">
      <c r="A8236">
        <v>9938</v>
      </c>
      <c r="B8236" t="s">
        <v>8461</v>
      </c>
      <c r="C8236" s="1">
        <v>45541</v>
      </c>
      <c r="D8236">
        <v>69</v>
      </c>
      <c r="E8236" t="s">
        <v>60</v>
      </c>
      <c r="F8236" t="s">
        <v>61</v>
      </c>
      <c r="G8236" t="s">
        <v>150</v>
      </c>
      <c r="H8236">
        <v>4</v>
      </c>
      <c r="I8236" t="s">
        <v>45</v>
      </c>
      <c r="J8236" t="s">
        <v>43</v>
      </c>
      <c r="K8236" t="s">
        <v>55</v>
      </c>
      <c r="L8236" t="s">
        <v>45</v>
      </c>
      <c r="M8236" t="s">
        <v>75</v>
      </c>
      <c r="N8236" t="s">
        <v>96</v>
      </c>
      <c r="O8236" t="s">
        <v>89</v>
      </c>
      <c r="P8236" t="s">
        <v>70</v>
      </c>
      <c r="Q8236" t="s">
        <v>97</v>
      </c>
      <c r="R8236" s="6">
        <f>_xlfn.XLOOKUP(CleanedData[[#This Row],[Product]],'02_Lookup_Tables'!$A$2:$A$126,'02_Lookup_Tables'!$B$2:$B$126)</f>
        <v>14808.31</v>
      </c>
      <c r="S8236" t="str">
        <f>VLOOKUP(CleanedData[[#This Row],[Product]],'02_Lookup_Tables'!$H$2:$I$126,2,FALSE)</f>
        <v>Electronics</v>
      </c>
      <c r="T8236" t="str">
        <f>VLOOKUP(CleanedData[[#This Row],[Province]],'02_Lookup_Tables'!$D$2:$E$10,2, FALSE)</f>
        <v>Southern Region</v>
      </c>
      <c r="U8236" t="str" cm="1">
        <f t="array" ref="U8236">_xlfn.IFS(CleanedData[[#This Row],[Purchase Amount]]&lt;500,"Low",
CleanedData[[#This Row],[Purchase Amount]]&lt;5000,"Medium",
TRUE,"High")</f>
        <v>High</v>
      </c>
      <c r="V8236" t="str">
        <f>TEXT(CleanedData[[#This Row],[Date]],"mmmm")</f>
        <v>September</v>
      </c>
      <c r="W8236" t="str">
        <f>"Q"&amp;ROUNDUP(MONTH(CleanedData[[#This Row],[Date]])/3,0)</f>
        <v>Q3</v>
      </c>
      <c r="X8236" t="str">
        <f>IF(CleanedData[[#This Row],[Purchase Amount]]&gt;=5000,"Yes","No")</f>
        <v>Yes</v>
      </c>
      <c r="Y8236">
        <f>IF(CleanedData[[#This Row],[Recommend]]="Yes",1,0)</f>
        <v>1</v>
      </c>
      <c r="Z8236" s="6">
        <f>CleanedData[[#This Row],[Purchase Amount]]*0.15</f>
        <v>2221.2464999999997</v>
      </c>
      <c r="AA8236" s="6">
        <f>CleanedData[[#This Row],[Purchase Amount]]*1.15</f>
        <v>17029.556499999999</v>
      </c>
    </row>
    <row r="8237" spans="1:27" x14ac:dyDescent="0.3">
      <c r="A8237">
        <v>9939</v>
      </c>
      <c r="B8237" t="s">
        <v>8462</v>
      </c>
      <c r="C8237" s="1">
        <v>45622</v>
      </c>
      <c r="D8237">
        <v>24</v>
      </c>
      <c r="E8237" t="s">
        <v>60</v>
      </c>
      <c r="F8237" t="s">
        <v>61</v>
      </c>
      <c r="G8237" t="s">
        <v>162</v>
      </c>
      <c r="H8237">
        <v>5</v>
      </c>
      <c r="I8237" t="s">
        <v>42</v>
      </c>
      <c r="J8237" t="s">
        <v>63</v>
      </c>
      <c r="K8237" t="s">
        <v>44</v>
      </c>
      <c r="L8237" t="s">
        <v>42</v>
      </c>
      <c r="M8237" t="s">
        <v>190</v>
      </c>
      <c r="N8237" t="s">
        <v>57</v>
      </c>
      <c r="O8237" t="s">
        <v>89</v>
      </c>
      <c r="P8237" t="s">
        <v>70</v>
      </c>
      <c r="Q8237" t="s">
        <v>66</v>
      </c>
      <c r="R8237" s="6">
        <f>_xlfn.XLOOKUP(CleanedData[[#This Row],[Product]],'02_Lookup_Tables'!$A$2:$A$126,'02_Lookup_Tables'!$B$2:$B$126)</f>
        <v>3086.4</v>
      </c>
      <c r="S8237" t="str">
        <f>VLOOKUP(CleanedData[[#This Row],[Product]],'02_Lookup_Tables'!$H$2:$I$126,2,FALSE)</f>
        <v>Home &amp; Living</v>
      </c>
      <c r="T8237" t="str">
        <f>VLOOKUP(CleanedData[[#This Row],[Province]],'02_Lookup_Tables'!$D$2:$E$10,2, FALSE)</f>
        <v>Southern Region</v>
      </c>
      <c r="U8237" t="str" cm="1">
        <f t="array" ref="U8237">_xlfn.IFS(CleanedData[[#This Row],[Purchase Amount]]&lt;500,"Low",
CleanedData[[#This Row],[Purchase Amount]]&lt;5000,"Medium",
TRUE,"High")</f>
        <v>Medium</v>
      </c>
      <c r="V8237" t="str">
        <f>TEXT(CleanedData[[#This Row],[Date]],"mmmm")</f>
        <v>November</v>
      </c>
      <c r="W8237" t="str">
        <f>"Q"&amp;ROUNDUP(MONTH(CleanedData[[#This Row],[Date]])/3,0)</f>
        <v>Q4</v>
      </c>
      <c r="X8237" t="str">
        <f>IF(CleanedData[[#This Row],[Purchase Amount]]&gt;=5000,"Yes","No")</f>
        <v>No</v>
      </c>
      <c r="Y8237">
        <f>IF(CleanedData[[#This Row],[Recommend]]="Yes",1,0)</f>
        <v>0</v>
      </c>
      <c r="Z8237" s="6">
        <f>CleanedData[[#This Row],[Purchase Amount]]*0.15</f>
        <v>462.96</v>
      </c>
      <c r="AA8237" s="6">
        <f>CleanedData[[#This Row],[Purchase Amount]]*1.15</f>
        <v>3549.3599999999997</v>
      </c>
    </row>
    <row r="8238" spans="1:27" x14ac:dyDescent="0.3">
      <c r="A8238">
        <v>9940</v>
      </c>
      <c r="B8238" t="s">
        <v>8463</v>
      </c>
      <c r="C8238" s="1">
        <v>45302</v>
      </c>
      <c r="E8238" t="s">
        <v>60</v>
      </c>
      <c r="F8238" t="s">
        <v>125</v>
      </c>
      <c r="G8238" t="s">
        <v>411</v>
      </c>
      <c r="H8238">
        <v>3</v>
      </c>
      <c r="I8238" t="s">
        <v>45</v>
      </c>
      <c r="J8238" t="s">
        <v>54</v>
      </c>
      <c r="K8238" t="s">
        <v>44</v>
      </c>
      <c r="L8238" t="s">
        <v>42</v>
      </c>
      <c r="M8238" t="s">
        <v>231</v>
      </c>
      <c r="N8238" t="s">
        <v>48</v>
      </c>
      <c r="O8238" t="s">
        <v>89</v>
      </c>
      <c r="P8238" t="s">
        <v>49</v>
      </c>
      <c r="Q8238" t="s">
        <v>166</v>
      </c>
      <c r="R8238" s="6">
        <f>_xlfn.XLOOKUP(CleanedData[[#This Row],[Product]],'02_Lookup_Tables'!$A$2:$A$126,'02_Lookup_Tables'!$B$2:$B$126)</f>
        <v>103.4</v>
      </c>
      <c r="S8238" t="str">
        <f>VLOOKUP(CleanedData[[#This Row],[Product]],'02_Lookup_Tables'!$H$2:$I$126,2,FALSE)</f>
        <v>Food</v>
      </c>
      <c r="T8238" t="str">
        <f>VLOOKUP(CleanedData[[#This Row],[Province]],'02_Lookup_Tables'!$D$2:$E$10,2, FALSE)</f>
        <v>Western Region</v>
      </c>
      <c r="U8238" t="str" cm="1">
        <f t="array" ref="U8238">_xlfn.IFS(CleanedData[[#This Row],[Purchase Amount]]&lt;500,"Low",
CleanedData[[#This Row],[Purchase Amount]]&lt;5000,"Medium",
TRUE,"High")</f>
        <v>Low</v>
      </c>
      <c r="V8238" t="str">
        <f>TEXT(CleanedData[[#This Row],[Date]],"mmmm")</f>
        <v>January</v>
      </c>
      <c r="W8238" t="str">
        <f>"Q"&amp;ROUNDUP(MONTH(CleanedData[[#This Row],[Date]])/3,0)</f>
        <v>Q1</v>
      </c>
      <c r="X8238" t="str">
        <f>IF(CleanedData[[#This Row],[Purchase Amount]]&gt;=5000,"Yes","No")</f>
        <v>No</v>
      </c>
      <c r="Y8238">
        <f>IF(CleanedData[[#This Row],[Recommend]]="Yes",1,0)</f>
        <v>1</v>
      </c>
      <c r="Z8238" s="6">
        <f>CleanedData[[#This Row],[Purchase Amount]]*0.15</f>
        <v>15.51</v>
      </c>
      <c r="AA8238" s="6">
        <f>CleanedData[[#This Row],[Purchase Amount]]*1.15</f>
        <v>118.91</v>
      </c>
    </row>
    <row r="8239" spans="1:27" x14ac:dyDescent="0.3">
      <c r="A8239">
        <v>9941</v>
      </c>
      <c r="B8239" t="s">
        <v>8464</v>
      </c>
      <c r="C8239" s="1">
        <v>45300</v>
      </c>
      <c r="D8239">
        <v>76</v>
      </c>
      <c r="E8239" t="s">
        <v>52</v>
      </c>
      <c r="F8239" t="s">
        <v>108</v>
      </c>
      <c r="G8239" t="s">
        <v>294</v>
      </c>
      <c r="H8239">
        <v>5</v>
      </c>
      <c r="I8239" t="s">
        <v>45</v>
      </c>
      <c r="J8239" t="s">
        <v>43</v>
      </c>
      <c r="K8239" t="s">
        <v>44</v>
      </c>
      <c r="L8239" t="s">
        <v>45</v>
      </c>
      <c r="N8239" t="s">
        <v>57</v>
      </c>
      <c r="O8239" t="s">
        <v>134</v>
      </c>
      <c r="P8239" t="s">
        <v>8646</v>
      </c>
      <c r="Q8239" t="s">
        <v>97</v>
      </c>
      <c r="R8239" s="6">
        <f>_xlfn.XLOOKUP(CleanedData[[#This Row],[Product]],'02_Lookup_Tables'!$A$2:$A$126,'02_Lookup_Tables'!$B$2:$B$126)</f>
        <v>16291.52</v>
      </c>
      <c r="S8239" t="str">
        <f>VLOOKUP(CleanedData[[#This Row],[Product]],'02_Lookup_Tables'!$H$2:$I$126,2,FALSE)</f>
        <v>Home Devices</v>
      </c>
      <c r="T8239" t="str">
        <f>VLOOKUP(CleanedData[[#This Row],[Province]],'02_Lookup_Tables'!$D$2:$E$10,2, FALSE)</f>
        <v>Gauteng Region</v>
      </c>
      <c r="U8239" t="str" cm="1">
        <f t="array" ref="U8239">_xlfn.IFS(CleanedData[[#This Row],[Purchase Amount]]&lt;500,"Low",
CleanedData[[#This Row],[Purchase Amount]]&lt;5000,"Medium",
TRUE,"High")</f>
        <v>High</v>
      </c>
      <c r="V8239" t="str">
        <f>TEXT(CleanedData[[#This Row],[Date]],"mmmm")</f>
        <v>January</v>
      </c>
      <c r="W8239" t="str">
        <f>"Q"&amp;ROUNDUP(MONTH(CleanedData[[#This Row],[Date]])/3,0)</f>
        <v>Q1</v>
      </c>
      <c r="X8239" t="str">
        <f>IF(CleanedData[[#This Row],[Purchase Amount]]&gt;=5000,"Yes","No")</f>
        <v>Yes</v>
      </c>
      <c r="Y8239">
        <f>IF(CleanedData[[#This Row],[Recommend]]="Yes",1,0)</f>
        <v>1</v>
      </c>
      <c r="Z8239" s="6">
        <f>CleanedData[[#This Row],[Purchase Amount]]*0.15</f>
        <v>2443.7280000000001</v>
      </c>
      <c r="AA8239" s="6">
        <f>CleanedData[[#This Row],[Purchase Amount]]*1.15</f>
        <v>18735.248</v>
      </c>
    </row>
    <row r="8240" spans="1:27" x14ac:dyDescent="0.3">
      <c r="A8240">
        <v>9942</v>
      </c>
      <c r="B8240" t="s">
        <v>8465</v>
      </c>
      <c r="C8240" s="1">
        <v>45774</v>
      </c>
      <c r="D8240">
        <v>46</v>
      </c>
      <c r="E8240" t="s">
        <v>60</v>
      </c>
      <c r="F8240" t="s">
        <v>125</v>
      </c>
      <c r="G8240" t="s">
        <v>258</v>
      </c>
      <c r="H8240">
        <v>4</v>
      </c>
      <c r="I8240" t="s">
        <v>45</v>
      </c>
      <c r="J8240" t="s">
        <v>69</v>
      </c>
      <c r="K8240" t="s">
        <v>55</v>
      </c>
      <c r="L8240" t="s">
        <v>42</v>
      </c>
      <c r="M8240" t="s">
        <v>106</v>
      </c>
      <c r="N8240" t="s">
        <v>96</v>
      </c>
      <c r="O8240" t="s">
        <v>148</v>
      </c>
      <c r="P8240" t="s">
        <v>49</v>
      </c>
      <c r="Q8240" t="s">
        <v>93</v>
      </c>
      <c r="R8240" s="6">
        <f>_xlfn.XLOOKUP(CleanedData[[#This Row],[Product]],'02_Lookup_Tables'!$A$2:$A$126,'02_Lookup_Tables'!$B$2:$B$126)</f>
        <v>768.34</v>
      </c>
      <c r="S8240" t="str">
        <f>VLOOKUP(CleanedData[[#This Row],[Product]],'02_Lookup_Tables'!$H$2:$I$126,2,FALSE)</f>
        <v>Home &amp; Living</v>
      </c>
      <c r="T8240" t="str">
        <f>VLOOKUP(CleanedData[[#This Row],[Province]],'02_Lookup_Tables'!$D$2:$E$10,2, FALSE)</f>
        <v>Western Region</v>
      </c>
      <c r="U8240" t="str" cm="1">
        <f t="array" ref="U8240">_xlfn.IFS(CleanedData[[#This Row],[Purchase Amount]]&lt;500,"Low",
CleanedData[[#This Row],[Purchase Amount]]&lt;5000,"Medium",
TRUE,"High")</f>
        <v>Medium</v>
      </c>
      <c r="V8240" t="str">
        <f>TEXT(CleanedData[[#This Row],[Date]],"mmmm")</f>
        <v>April</v>
      </c>
      <c r="W8240" t="str">
        <f>"Q"&amp;ROUNDUP(MONTH(CleanedData[[#This Row],[Date]])/3,0)</f>
        <v>Q2</v>
      </c>
      <c r="X8240" t="str">
        <f>IF(CleanedData[[#This Row],[Purchase Amount]]&gt;=5000,"Yes","No")</f>
        <v>No</v>
      </c>
      <c r="Y8240">
        <f>IF(CleanedData[[#This Row],[Recommend]]="Yes",1,0)</f>
        <v>1</v>
      </c>
      <c r="Z8240" s="6">
        <f>CleanedData[[#This Row],[Purchase Amount]]*0.15</f>
        <v>115.251</v>
      </c>
      <c r="AA8240" s="6">
        <f>CleanedData[[#This Row],[Purchase Amount]]*1.15</f>
        <v>883.59100000000001</v>
      </c>
    </row>
    <row r="8241" spans="1:27" x14ac:dyDescent="0.3">
      <c r="A8241">
        <v>9943</v>
      </c>
      <c r="B8241" t="s">
        <v>8466</v>
      </c>
      <c r="C8241" s="1">
        <v>45529</v>
      </c>
      <c r="D8241">
        <v>64</v>
      </c>
      <c r="E8241" t="s">
        <v>52</v>
      </c>
      <c r="F8241" t="s">
        <v>77</v>
      </c>
      <c r="G8241" t="s">
        <v>87</v>
      </c>
      <c r="H8241">
        <v>2</v>
      </c>
      <c r="I8241" t="s">
        <v>42</v>
      </c>
      <c r="J8241" t="s">
        <v>69</v>
      </c>
      <c r="K8241" t="s">
        <v>64</v>
      </c>
      <c r="L8241" t="s">
        <v>42</v>
      </c>
      <c r="M8241" t="s">
        <v>100</v>
      </c>
      <c r="N8241" t="s">
        <v>47</v>
      </c>
      <c r="O8241" t="s">
        <v>48</v>
      </c>
      <c r="P8241" t="s">
        <v>49</v>
      </c>
      <c r="Q8241" t="s">
        <v>50</v>
      </c>
      <c r="R8241" s="6">
        <f>_xlfn.XLOOKUP(CleanedData[[#This Row],[Product]],'02_Lookup_Tables'!$A$2:$A$126,'02_Lookup_Tables'!$B$2:$B$126)</f>
        <v>409.06</v>
      </c>
      <c r="S8241" t="str">
        <f>VLOOKUP(CleanedData[[#This Row],[Product]],'02_Lookup_Tables'!$H$2:$I$126,2,FALSE)</f>
        <v>Home Devices</v>
      </c>
      <c r="T8241" t="str">
        <f>VLOOKUP(CleanedData[[#This Row],[Province]],'02_Lookup_Tables'!$D$2:$E$10,2, FALSE)</f>
        <v>Central Region</v>
      </c>
      <c r="U8241" t="str" cm="1">
        <f t="array" ref="U8241">_xlfn.IFS(CleanedData[[#This Row],[Purchase Amount]]&lt;500,"Low",
CleanedData[[#This Row],[Purchase Amount]]&lt;5000,"Medium",
TRUE,"High")</f>
        <v>Low</v>
      </c>
      <c r="V8241" t="str">
        <f>TEXT(CleanedData[[#This Row],[Date]],"mmmm")</f>
        <v>August</v>
      </c>
      <c r="W8241" t="str">
        <f>"Q"&amp;ROUNDUP(MONTH(CleanedData[[#This Row],[Date]])/3,0)</f>
        <v>Q3</v>
      </c>
      <c r="X8241" t="str">
        <f>IF(CleanedData[[#This Row],[Purchase Amount]]&gt;=5000,"Yes","No")</f>
        <v>No</v>
      </c>
      <c r="Y8241">
        <f>IF(CleanedData[[#This Row],[Recommend]]="Yes",1,0)</f>
        <v>0</v>
      </c>
      <c r="Z8241" s="6">
        <f>CleanedData[[#This Row],[Purchase Amount]]*0.15</f>
        <v>61.358999999999995</v>
      </c>
      <c r="AA8241" s="6">
        <f>CleanedData[[#This Row],[Purchase Amount]]*1.15</f>
        <v>470.41899999999998</v>
      </c>
    </row>
    <row r="8242" spans="1:27" x14ac:dyDescent="0.3">
      <c r="A8242">
        <v>9944</v>
      </c>
      <c r="B8242" t="s">
        <v>8467</v>
      </c>
      <c r="C8242" s="1">
        <v>45517</v>
      </c>
      <c r="D8242">
        <v>28</v>
      </c>
      <c r="E8242" t="s">
        <v>60</v>
      </c>
      <c r="F8242" t="s">
        <v>108</v>
      </c>
      <c r="G8242" t="s">
        <v>419</v>
      </c>
      <c r="H8242">
        <v>5</v>
      </c>
      <c r="I8242" t="s">
        <v>45</v>
      </c>
      <c r="J8242" t="s">
        <v>43</v>
      </c>
      <c r="K8242" t="s">
        <v>64</v>
      </c>
      <c r="L8242" t="s">
        <v>42</v>
      </c>
      <c r="M8242" t="s">
        <v>231</v>
      </c>
      <c r="N8242" t="s">
        <v>57</v>
      </c>
      <c r="O8242" t="s">
        <v>89</v>
      </c>
      <c r="P8242" t="s">
        <v>70</v>
      </c>
      <c r="Q8242" t="s">
        <v>58</v>
      </c>
      <c r="R8242" s="6">
        <f>_xlfn.XLOOKUP(CleanedData[[#This Row],[Product]],'02_Lookup_Tables'!$A$2:$A$126,'02_Lookup_Tables'!$B$2:$B$126)</f>
        <v>96.11</v>
      </c>
      <c r="S8242" t="str">
        <f>VLOOKUP(CleanedData[[#This Row],[Product]],'02_Lookup_Tables'!$H$2:$I$126,2,FALSE)</f>
        <v>Apparel</v>
      </c>
      <c r="T8242" t="str">
        <f>VLOOKUP(CleanedData[[#This Row],[Province]],'02_Lookup_Tables'!$D$2:$E$10,2, FALSE)</f>
        <v>Gauteng Region</v>
      </c>
      <c r="U8242" t="str" cm="1">
        <f t="array" ref="U8242">_xlfn.IFS(CleanedData[[#This Row],[Purchase Amount]]&lt;500,"Low",
CleanedData[[#This Row],[Purchase Amount]]&lt;5000,"Medium",
TRUE,"High")</f>
        <v>Low</v>
      </c>
      <c r="V8242" t="str">
        <f>TEXT(CleanedData[[#This Row],[Date]],"mmmm")</f>
        <v>August</v>
      </c>
      <c r="W8242" t="str">
        <f>"Q"&amp;ROUNDUP(MONTH(CleanedData[[#This Row],[Date]])/3,0)</f>
        <v>Q3</v>
      </c>
      <c r="X8242" t="str">
        <f>IF(CleanedData[[#This Row],[Purchase Amount]]&gt;=5000,"Yes","No")</f>
        <v>No</v>
      </c>
      <c r="Y8242">
        <f>IF(CleanedData[[#This Row],[Recommend]]="Yes",1,0)</f>
        <v>1</v>
      </c>
      <c r="Z8242" s="6">
        <f>CleanedData[[#This Row],[Purchase Amount]]*0.15</f>
        <v>14.416499999999999</v>
      </c>
      <c r="AA8242" s="6">
        <f>CleanedData[[#This Row],[Purchase Amount]]*1.15</f>
        <v>110.52649999999998</v>
      </c>
    </row>
    <row r="8243" spans="1:27" x14ac:dyDescent="0.3">
      <c r="A8243">
        <v>9945</v>
      </c>
      <c r="B8243" t="s">
        <v>8468</v>
      </c>
      <c r="C8243" s="1">
        <v>45850</v>
      </c>
      <c r="D8243">
        <v>78</v>
      </c>
      <c r="E8243" t="s">
        <v>52</v>
      </c>
      <c r="F8243" t="s">
        <v>130</v>
      </c>
      <c r="G8243" t="s">
        <v>158</v>
      </c>
      <c r="H8243">
        <v>5</v>
      </c>
      <c r="I8243" t="s">
        <v>45</v>
      </c>
      <c r="J8243" t="s">
        <v>74</v>
      </c>
      <c r="K8243" t="s">
        <v>44</v>
      </c>
      <c r="L8243" t="s">
        <v>42</v>
      </c>
      <c r="M8243" t="s">
        <v>112</v>
      </c>
      <c r="N8243" t="s">
        <v>57</v>
      </c>
      <c r="O8243" t="s">
        <v>48</v>
      </c>
      <c r="P8243" t="s">
        <v>49</v>
      </c>
      <c r="Q8243" t="s">
        <v>97</v>
      </c>
      <c r="R8243" s="6">
        <f>_xlfn.XLOOKUP(CleanedData[[#This Row],[Product]],'02_Lookup_Tables'!$A$2:$A$126,'02_Lookup_Tables'!$B$2:$B$126)</f>
        <v>2962.6</v>
      </c>
      <c r="S8243" t="str">
        <f>VLOOKUP(CleanedData[[#This Row],[Product]],'02_Lookup_Tables'!$H$2:$I$126,2,FALSE)</f>
        <v>Sports &amp; Outdoors</v>
      </c>
      <c r="T8243" t="str">
        <f>VLOOKUP(CleanedData[[#This Row],[Province]],'02_Lookup_Tables'!$D$2:$E$10,2, FALSE)</f>
        <v>Eastern Region</v>
      </c>
      <c r="U8243" t="str" cm="1">
        <f t="array" ref="U8243">_xlfn.IFS(CleanedData[[#This Row],[Purchase Amount]]&lt;500,"Low",
CleanedData[[#This Row],[Purchase Amount]]&lt;5000,"Medium",
TRUE,"High")</f>
        <v>Medium</v>
      </c>
      <c r="V8243" t="str">
        <f>TEXT(CleanedData[[#This Row],[Date]],"mmmm")</f>
        <v>July</v>
      </c>
      <c r="W8243" t="str">
        <f>"Q"&amp;ROUNDUP(MONTH(CleanedData[[#This Row],[Date]])/3,0)</f>
        <v>Q3</v>
      </c>
      <c r="X8243" t="str">
        <f>IF(CleanedData[[#This Row],[Purchase Amount]]&gt;=5000,"Yes","No")</f>
        <v>No</v>
      </c>
      <c r="Y8243">
        <f>IF(CleanedData[[#This Row],[Recommend]]="Yes",1,0)</f>
        <v>1</v>
      </c>
      <c r="Z8243" s="6">
        <f>CleanedData[[#This Row],[Purchase Amount]]*0.15</f>
        <v>444.39</v>
      </c>
      <c r="AA8243" s="6">
        <f>CleanedData[[#This Row],[Purchase Amount]]*1.15</f>
        <v>3406.99</v>
      </c>
    </row>
    <row r="8244" spans="1:27" x14ac:dyDescent="0.3">
      <c r="A8244">
        <v>9946</v>
      </c>
      <c r="B8244" t="s">
        <v>8469</v>
      </c>
      <c r="C8244" s="1">
        <v>45853</v>
      </c>
      <c r="D8244">
        <v>55</v>
      </c>
      <c r="E8244" t="s">
        <v>39</v>
      </c>
      <c r="F8244" t="s">
        <v>68</v>
      </c>
      <c r="G8244" t="s">
        <v>417</v>
      </c>
      <c r="H8244">
        <v>1</v>
      </c>
      <c r="I8244" t="s">
        <v>45</v>
      </c>
      <c r="J8244" t="s">
        <v>69</v>
      </c>
      <c r="K8244" t="s">
        <v>55</v>
      </c>
      <c r="L8244" t="s">
        <v>45</v>
      </c>
      <c r="M8244" t="s">
        <v>75</v>
      </c>
      <c r="N8244" t="s">
        <v>80</v>
      </c>
      <c r="O8244" t="s">
        <v>89</v>
      </c>
      <c r="P8244" t="s">
        <v>49</v>
      </c>
      <c r="Q8244" t="s">
        <v>50</v>
      </c>
      <c r="R8244" s="6">
        <f>_xlfn.XLOOKUP(CleanedData[[#This Row],[Product]],'02_Lookup_Tables'!$A$2:$A$126,'02_Lookup_Tables'!$B$2:$B$126)</f>
        <v>274.49</v>
      </c>
      <c r="S8244" t="str">
        <f>VLOOKUP(CleanedData[[#This Row],[Product]],'02_Lookup_Tables'!$H$2:$I$126,2,FALSE)</f>
        <v>Beauty &amp; Personal Care</v>
      </c>
      <c r="T8244" t="str">
        <f>VLOOKUP(CleanedData[[#This Row],[Province]],'02_Lookup_Tables'!$D$2:$E$10,2, FALSE)</f>
        <v>Northern Region</v>
      </c>
      <c r="U8244" t="str" cm="1">
        <f t="array" ref="U8244">_xlfn.IFS(CleanedData[[#This Row],[Purchase Amount]]&lt;500,"Low",
CleanedData[[#This Row],[Purchase Amount]]&lt;5000,"Medium",
TRUE,"High")</f>
        <v>Low</v>
      </c>
      <c r="V8244" t="str">
        <f>TEXT(CleanedData[[#This Row],[Date]],"mmmm")</f>
        <v>July</v>
      </c>
      <c r="W8244" t="str">
        <f>"Q"&amp;ROUNDUP(MONTH(CleanedData[[#This Row],[Date]])/3,0)</f>
        <v>Q3</v>
      </c>
      <c r="X8244" t="str">
        <f>IF(CleanedData[[#This Row],[Purchase Amount]]&gt;=5000,"Yes","No")</f>
        <v>No</v>
      </c>
      <c r="Y8244">
        <f>IF(CleanedData[[#This Row],[Recommend]]="Yes",1,0)</f>
        <v>1</v>
      </c>
      <c r="Z8244" s="6">
        <f>CleanedData[[#This Row],[Purchase Amount]]*0.15</f>
        <v>41.173499999999997</v>
      </c>
      <c r="AA8244" s="6">
        <f>CleanedData[[#This Row],[Purchase Amount]]*1.15</f>
        <v>315.6635</v>
      </c>
    </row>
    <row r="8245" spans="1:27" x14ac:dyDescent="0.3">
      <c r="A8245">
        <v>9947</v>
      </c>
      <c r="B8245" t="s">
        <v>8470</v>
      </c>
      <c r="C8245" s="1">
        <v>45429</v>
      </c>
      <c r="D8245">
        <v>38</v>
      </c>
      <c r="E8245" t="s">
        <v>39</v>
      </c>
      <c r="F8245" t="s">
        <v>108</v>
      </c>
      <c r="G8245" t="s">
        <v>139</v>
      </c>
      <c r="H8245">
        <v>3</v>
      </c>
      <c r="I8245" t="s">
        <v>45</v>
      </c>
      <c r="J8245" t="s">
        <v>63</v>
      </c>
      <c r="K8245" t="s">
        <v>55</v>
      </c>
      <c r="L8245" t="s">
        <v>45</v>
      </c>
      <c r="M8245" t="s">
        <v>85</v>
      </c>
      <c r="N8245" t="s">
        <v>48</v>
      </c>
      <c r="O8245" t="s">
        <v>48</v>
      </c>
      <c r="P8245" t="s">
        <v>70</v>
      </c>
      <c r="Q8245" t="s">
        <v>81</v>
      </c>
      <c r="R8245" s="6">
        <f>_xlfn.XLOOKUP(CleanedData[[#This Row],[Product]],'02_Lookup_Tables'!$A$2:$A$126,'02_Lookup_Tables'!$B$2:$B$126)</f>
        <v>2340.5700000000002</v>
      </c>
      <c r="S8245" t="str">
        <f>VLOOKUP(CleanedData[[#This Row],[Product]],'02_Lookup_Tables'!$H$2:$I$126,2,FALSE)</f>
        <v>Apparel</v>
      </c>
      <c r="T8245" t="str">
        <f>VLOOKUP(CleanedData[[#This Row],[Province]],'02_Lookup_Tables'!$D$2:$E$10,2, FALSE)</f>
        <v>Gauteng Region</v>
      </c>
      <c r="U8245" t="str" cm="1">
        <f t="array" ref="U8245">_xlfn.IFS(CleanedData[[#This Row],[Purchase Amount]]&lt;500,"Low",
CleanedData[[#This Row],[Purchase Amount]]&lt;5000,"Medium",
TRUE,"High")</f>
        <v>Medium</v>
      </c>
      <c r="V8245" t="str">
        <f>TEXT(CleanedData[[#This Row],[Date]],"mmmm")</f>
        <v>May</v>
      </c>
      <c r="W8245" t="str">
        <f>"Q"&amp;ROUNDUP(MONTH(CleanedData[[#This Row],[Date]])/3,0)</f>
        <v>Q2</v>
      </c>
      <c r="X8245" t="str">
        <f>IF(CleanedData[[#This Row],[Purchase Amount]]&gt;=5000,"Yes","No")</f>
        <v>No</v>
      </c>
      <c r="Y8245">
        <f>IF(CleanedData[[#This Row],[Recommend]]="Yes",1,0)</f>
        <v>1</v>
      </c>
      <c r="Z8245" s="6">
        <f>CleanedData[[#This Row],[Purchase Amount]]*0.15</f>
        <v>351.08550000000002</v>
      </c>
      <c r="AA8245" s="6">
        <f>CleanedData[[#This Row],[Purchase Amount]]*1.15</f>
        <v>2691.6554999999998</v>
      </c>
    </row>
    <row r="8246" spans="1:27" x14ac:dyDescent="0.3">
      <c r="A8246">
        <v>9948</v>
      </c>
      <c r="B8246" t="s">
        <v>8471</v>
      </c>
      <c r="C8246" s="1">
        <v>45470</v>
      </c>
      <c r="D8246">
        <v>51</v>
      </c>
      <c r="E8246" t="s">
        <v>60</v>
      </c>
      <c r="F8246" t="s">
        <v>108</v>
      </c>
      <c r="G8246" t="s">
        <v>126</v>
      </c>
      <c r="H8246">
        <v>2</v>
      </c>
      <c r="I8246" t="s">
        <v>42</v>
      </c>
      <c r="J8246" t="s">
        <v>69</v>
      </c>
      <c r="K8246" t="s">
        <v>44</v>
      </c>
      <c r="L8246" t="s">
        <v>42</v>
      </c>
      <c r="M8246" t="s">
        <v>75</v>
      </c>
      <c r="N8246" t="s">
        <v>47</v>
      </c>
      <c r="O8246" t="s">
        <v>89</v>
      </c>
      <c r="P8246" t="s">
        <v>49</v>
      </c>
      <c r="Q8246" t="s">
        <v>93</v>
      </c>
      <c r="R8246" s="6">
        <f>_xlfn.XLOOKUP(CleanedData[[#This Row],[Product]],'02_Lookup_Tables'!$A$2:$A$126,'02_Lookup_Tables'!$B$2:$B$126)</f>
        <v>343.42</v>
      </c>
      <c r="S8246" t="str">
        <f>VLOOKUP(CleanedData[[#This Row],[Product]],'02_Lookup_Tables'!$H$2:$I$126,2,FALSE)</f>
        <v>Food</v>
      </c>
      <c r="T8246" t="str">
        <f>VLOOKUP(CleanedData[[#This Row],[Province]],'02_Lookup_Tables'!$D$2:$E$10,2, FALSE)</f>
        <v>Gauteng Region</v>
      </c>
      <c r="U8246" t="str" cm="1">
        <f t="array" ref="U8246">_xlfn.IFS(CleanedData[[#This Row],[Purchase Amount]]&lt;500,"Low",
CleanedData[[#This Row],[Purchase Amount]]&lt;5000,"Medium",
TRUE,"High")</f>
        <v>Low</v>
      </c>
      <c r="V8246" t="str">
        <f>TEXT(CleanedData[[#This Row],[Date]],"mmmm")</f>
        <v>June</v>
      </c>
      <c r="W8246" t="str">
        <f>"Q"&amp;ROUNDUP(MONTH(CleanedData[[#This Row],[Date]])/3,0)</f>
        <v>Q2</v>
      </c>
      <c r="X8246" t="str">
        <f>IF(CleanedData[[#This Row],[Purchase Amount]]&gt;=5000,"Yes","No")</f>
        <v>No</v>
      </c>
      <c r="Y8246">
        <f>IF(CleanedData[[#This Row],[Recommend]]="Yes",1,0)</f>
        <v>0</v>
      </c>
      <c r="Z8246" s="6">
        <f>CleanedData[[#This Row],[Purchase Amount]]*0.15</f>
        <v>51.512999999999998</v>
      </c>
      <c r="AA8246" s="6">
        <f>CleanedData[[#This Row],[Purchase Amount]]*1.15</f>
        <v>394.93299999999999</v>
      </c>
    </row>
    <row r="8247" spans="1:27" x14ac:dyDescent="0.3">
      <c r="A8247">
        <v>9949</v>
      </c>
      <c r="B8247" t="s">
        <v>8472</v>
      </c>
      <c r="C8247" s="1">
        <v>45975</v>
      </c>
      <c r="D8247">
        <v>25</v>
      </c>
      <c r="E8247" t="s">
        <v>60</v>
      </c>
      <c r="F8247" t="s">
        <v>68</v>
      </c>
      <c r="G8247" t="s">
        <v>668</v>
      </c>
      <c r="H8247">
        <v>4</v>
      </c>
      <c r="I8247" t="s">
        <v>42</v>
      </c>
      <c r="J8247" t="s">
        <v>63</v>
      </c>
      <c r="K8247" t="s">
        <v>44</v>
      </c>
      <c r="L8247" t="s">
        <v>45</v>
      </c>
      <c r="M8247" t="s">
        <v>79</v>
      </c>
      <c r="N8247" t="s">
        <v>96</v>
      </c>
      <c r="O8247" t="s">
        <v>89</v>
      </c>
      <c r="P8247" t="s">
        <v>70</v>
      </c>
      <c r="Q8247" t="s">
        <v>58</v>
      </c>
      <c r="R8247" s="6">
        <f>_xlfn.XLOOKUP(CleanedData[[#This Row],[Product]],'02_Lookup_Tables'!$A$2:$A$126,'02_Lookup_Tables'!$B$2:$B$126)</f>
        <v>301.58</v>
      </c>
      <c r="S8247" t="str">
        <f>VLOOKUP(CleanedData[[#This Row],[Product]],'02_Lookup_Tables'!$H$2:$I$126,2,FALSE)</f>
        <v>Food</v>
      </c>
      <c r="T8247" t="str">
        <f>VLOOKUP(CleanedData[[#This Row],[Province]],'02_Lookup_Tables'!$D$2:$E$10,2, FALSE)</f>
        <v>Northern Region</v>
      </c>
      <c r="U8247" t="str" cm="1">
        <f t="array" ref="U8247">_xlfn.IFS(CleanedData[[#This Row],[Purchase Amount]]&lt;500,"Low",
CleanedData[[#This Row],[Purchase Amount]]&lt;5000,"Medium",
TRUE,"High")</f>
        <v>Low</v>
      </c>
      <c r="V8247" t="str">
        <f>TEXT(CleanedData[[#This Row],[Date]],"mmmm")</f>
        <v>November</v>
      </c>
      <c r="W8247" t="str">
        <f>"Q"&amp;ROUNDUP(MONTH(CleanedData[[#This Row],[Date]])/3,0)</f>
        <v>Q4</v>
      </c>
      <c r="X8247" t="str">
        <f>IF(CleanedData[[#This Row],[Purchase Amount]]&gt;=5000,"Yes","No")</f>
        <v>No</v>
      </c>
      <c r="Y8247">
        <f>IF(CleanedData[[#This Row],[Recommend]]="Yes",1,0)</f>
        <v>0</v>
      </c>
      <c r="Z8247" s="6">
        <f>CleanedData[[#This Row],[Purchase Amount]]*0.15</f>
        <v>45.236999999999995</v>
      </c>
      <c r="AA8247" s="6">
        <f>CleanedData[[#This Row],[Purchase Amount]]*1.15</f>
        <v>346.81699999999995</v>
      </c>
    </row>
    <row r="8248" spans="1:27" x14ac:dyDescent="0.3">
      <c r="A8248">
        <v>9950</v>
      </c>
      <c r="B8248" t="s">
        <v>8473</v>
      </c>
      <c r="C8248" s="1">
        <v>45873</v>
      </c>
      <c r="D8248">
        <v>25</v>
      </c>
      <c r="E8248" t="s">
        <v>39</v>
      </c>
      <c r="F8248" t="s">
        <v>83</v>
      </c>
      <c r="G8248" t="s">
        <v>269</v>
      </c>
      <c r="H8248">
        <v>3</v>
      </c>
      <c r="I8248" t="s">
        <v>42</v>
      </c>
      <c r="J8248" t="s">
        <v>54</v>
      </c>
      <c r="K8248" t="s">
        <v>55</v>
      </c>
      <c r="L8248" t="s">
        <v>42</v>
      </c>
      <c r="M8248" t="s">
        <v>123</v>
      </c>
      <c r="N8248" t="s">
        <v>48</v>
      </c>
      <c r="O8248" t="s">
        <v>89</v>
      </c>
      <c r="P8248" t="s">
        <v>49</v>
      </c>
      <c r="Q8248" t="s">
        <v>58</v>
      </c>
      <c r="R8248" s="6">
        <f>_xlfn.XLOOKUP(CleanedData[[#This Row],[Product]],'02_Lookup_Tables'!$A$2:$A$126,'02_Lookup_Tables'!$B$2:$B$126)</f>
        <v>1604.87</v>
      </c>
      <c r="S8248" t="str">
        <f>VLOOKUP(CleanedData[[#This Row],[Product]],'02_Lookup_Tables'!$H$2:$I$126,2,FALSE)</f>
        <v>Accessories</v>
      </c>
      <c r="T8248" t="str">
        <f>VLOOKUP(CleanedData[[#This Row],[Province]],'02_Lookup_Tables'!$D$2:$E$10,2, FALSE)</f>
        <v>Western Region</v>
      </c>
      <c r="U8248" t="str" cm="1">
        <f t="array" ref="U8248">_xlfn.IFS(CleanedData[[#This Row],[Purchase Amount]]&lt;500,"Low",
CleanedData[[#This Row],[Purchase Amount]]&lt;5000,"Medium",
TRUE,"High")</f>
        <v>Medium</v>
      </c>
      <c r="V8248" t="str">
        <f>TEXT(CleanedData[[#This Row],[Date]],"mmmm")</f>
        <v>August</v>
      </c>
      <c r="W8248" t="str">
        <f>"Q"&amp;ROUNDUP(MONTH(CleanedData[[#This Row],[Date]])/3,0)</f>
        <v>Q3</v>
      </c>
      <c r="X8248" t="str">
        <f>IF(CleanedData[[#This Row],[Purchase Amount]]&gt;=5000,"Yes","No")</f>
        <v>No</v>
      </c>
      <c r="Y8248">
        <f>IF(CleanedData[[#This Row],[Recommend]]="Yes",1,0)</f>
        <v>0</v>
      </c>
      <c r="Z8248" s="6">
        <f>CleanedData[[#This Row],[Purchase Amount]]*0.15</f>
        <v>240.73049999999998</v>
      </c>
      <c r="AA8248" s="6">
        <f>CleanedData[[#This Row],[Purchase Amount]]*1.15</f>
        <v>1845.6004999999998</v>
      </c>
    </row>
    <row r="8249" spans="1:27" x14ac:dyDescent="0.3">
      <c r="A8249">
        <v>9953</v>
      </c>
      <c r="B8249" t="s">
        <v>8474</v>
      </c>
      <c r="C8249" s="1">
        <v>46009</v>
      </c>
      <c r="D8249">
        <v>62</v>
      </c>
      <c r="E8249" t="s">
        <v>60</v>
      </c>
      <c r="F8249" t="s">
        <v>125</v>
      </c>
      <c r="G8249" t="s">
        <v>164</v>
      </c>
      <c r="H8249">
        <v>5</v>
      </c>
      <c r="I8249" t="s">
        <v>45</v>
      </c>
      <c r="J8249" t="s">
        <v>69</v>
      </c>
      <c r="K8249" t="s">
        <v>64</v>
      </c>
      <c r="L8249" t="s">
        <v>45</v>
      </c>
      <c r="M8249" t="s">
        <v>147</v>
      </c>
      <c r="N8249" t="s">
        <v>57</v>
      </c>
      <c r="O8249" t="s">
        <v>148</v>
      </c>
      <c r="P8249" t="s">
        <v>49</v>
      </c>
      <c r="Q8249" t="s">
        <v>50</v>
      </c>
      <c r="R8249" s="6">
        <f>_xlfn.XLOOKUP(CleanedData[[#This Row],[Product]],'02_Lookup_Tables'!$A$2:$A$126,'02_Lookup_Tables'!$B$2:$B$126)</f>
        <v>440.87</v>
      </c>
      <c r="S8249" t="str">
        <f>VLOOKUP(CleanedData[[#This Row],[Product]],'02_Lookup_Tables'!$H$2:$I$126,2,FALSE)</f>
        <v>Home &amp; Living</v>
      </c>
      <c r="T8249" t="str">
        <f>VLOOKUP(CleanedData[[#This Row],[Province]],'02_Lookup_Tables'!$D$2:$E$10,2, FALSE)</f>
        <v>Western Region</v>
      </c>
      <c r="U8249" t="str" cm="1">
        <f t="array" ref="U8249">_xlfn.IFS(CleanedData[[#This Row],[Purchase Amount]]&lt;500,"Low",
CleanedData[[#This Row],[Purchase Amount]]&lt;5000,"Medium",
TRUE,"High")</f>
        <v>Low</v>
      </c>
      <c r="V8249" t="str">
        <f>TEXT(CleanedData[[#This Row],[Date]],"mmmm")</f>
        <v>December</v>
      </c>
      <c r="W8249" t="str">
        <f>"Q"&amp;ROUNDUP(MONTH(CleanedData[[#This Row],[Date]])/3,0)</f>
        <v>Q4</v>
      </c>
      <c r="X8249" t="str">
        <f>IF(CleanedData[[#This Row],[Purchase Amount]]&gt;=5000,"Yes","No")</f>
        <v>No</v>
      </c>
      <c r="Y8249">
        <f>IF(CleanedData[[#This Row],[Recommend]]="Yes",1,0)</f>
        <v>1</v>
      </c>
      <c r="Z8249" s="6">
        <f>CleanedData[[#This Row],[Purchase Amount]]*0.15</f>
        <v>66.130499999999998</v>
      </c>
      <c r="AA8249" s="6">
        <f>CleanedData[[#This Row],[Purchase Amount]]*1.15</f>
        <v>507.00049999999999</v>
      </c>
    </row>
    <row r="8250" spans="1:27" x14ac:dyDescent="0.3">
      <c r="A8250">
        <v>9955</v>
      </c>
      <c r="B8250" t="s">
        <v>8475</v>
      </c>
      <c r="C8250" s="1">
        <v>45792</v>
      </c>
      <c r="D8250">
        <v>65</v>
      </c>
      <c r="E8250" t="s">
        <v>52</v>
      </c>
      <c r="F8250" t="s">
        <v>72</v>
      </c>
      <c r="G8250" t="s">
        <v>472</v>
      </c>
      <c r="H8250">
        <v>3</v>
      </c>
      <c r="I8250" t="s">
        <v>42</v>
      </c>
      <c r="J8250" t="s">
        <v>54</v>
      </c>
      <c r="K8250" t="s">
        <v>55</v>
      </c>
      <c r="L8250" t="s">
        <v>45</v>
      </c>
      <c r="M8250" t="s">
        <v>112</v>
      </c>
      <c r="N8250" t="s">
        <v>48</v>
      </c>
      <c r="O8250" t="s">
        <v>48</v>
      </c>
      <c r="P8250" t="s">
        <v>70</v>
      </c>
      <c r="Q8250" t="s">
        <v>97</v>
      </c>
      <c r="R8250" s="6">
        <f>_xlfn.XLOOKUP(CleanedData[[#This Row],[Product]],'02_Lookup_Tables'!$A$2:$A$126,'02_Lookup_Tables'!$B$2:$B$126)</f>
        <v>2216.12</v>
      </c>
      <c r="S8250" t="str">
        <f>VLOOKUP(CleanedData[[#This Row],[Product]],'02_Lookup_Tables'!$H$2:$I$126,2,FALSE)</f>
        <v>Beauty &amp; Personal Care</v>
      </c>
      <c r="T8250" t="str">
        <f>VLOOKUP(CleanedData[[#This Row],[Province]],'02_Lookup_Tables'!$D$2:$E$10,2, FALSE)</f>
        <v>Central Region</v>
      </c>
      <c r="U8250" t="str" cm="1">
        <f t="array" ref="U8250">_xlfn.IFS(CleanedData[[#This Row],[Purchase Amount]]&lt;500,"Low",
CleanedData[[#This Row],[Purchase Amount]]&lt;5000,"Medium",
TRUE,"High")</f>
        <v>Medium</v>
      </c>
      <c r="V8250" t="str">
        <f>TEXT(CleanedData[[#This Row],[Date]],"mmmm")</f>
        <v>May</v>
      </c>
      <c r="W8250" t="str">
        <f>"Q"&amp;ROUNDUP(MONTH(CleanedData[[#This Row],[Date]])/3,0)</f>
        <v>Q2</v>
      </c>
      <c r="X8250" t="str">
        <f>IF(CleanedData[[#This Row],[Purchase Amount]]&gt;=5000,"Yes","No")</f>
        <v>No</v>
      </c>
      <c r="Y8250">
        <f>IF(CleanedData[[#This Row],[Recommend]]="Yes",1,0)</f>
        <v>0</v>
      </c>
      <c r="Z8250" s="6">
        <f>CleanedData[[#This Row],[Purchase Amount]]*0.15</f>
        <v>332.41799999999995</v>
      </c>
      <c r="AA8250" s="6">
        <f>CleanedData[[#This Row],[Purchase Amount]]*1.15</f>
        <v>2548.5379999999996</v>
      </c>
    </row>
    <row r="8251" spans="1:27" x14ac:dyDescent="0.3">
      <c r="A8251">
        <v>9956</v>
      </c>
      <c r="B8251" t="s">
        <v>8476</v>
      </c>
      <c r="C8251" s="1">
        <v>45797</v>
      </c>
      <c r="E8251" t="s">
        <v>52</v>
      </c>
      <c r="F8251" t="s">
        <v>68</v>
      </c>
      <c r="G8251" t="s">
        <v>41</v>
      </c>
      <c r="H8251">
        <v>1</v>
      </c>
      <c r="I8251" t="s">
        <v>45</v>
      </c>
      <c r="J8251" t="s">
        <v>54</v>
      </c>
      <c r="K8251" t="s">
        <v>44</v>
      </c>
      <c r="L8251" t="s">
        <v>42</v>
      </c>
      <c r="M8251" t="s">
        <v>79</v>
      </c>
      <c r="N8251" t="s">
        <v>80</v>
      </c>
      <c r="O8251" t="s">
        <v>89</v>
      </c>
      <c r="P8251" t="s">
        <v>49</v>
      </c>
      <c r="Q8251" t="s">
        <v>166</v>
      </c>
      <c r="R8251" s="6">
        <f>_xlfn.XLOOKUP(CleanedData[[#This Row],[Product]],'02_Lookup_Tables'!$A$2:$A$126,'02_Lookup_Tables'!$B$2:$B$126)</f>
        <v>2479.5700000000002</v>
      </c>
      <c r="S8251" t="str">
        <f>VLOOKUP(CleanedData[[#This Row],[Product]],'02_Lookup_Tables'!$H$2:$I$126,2,FALSE)</f>
        <v>Accessories</v>
      </c>
      <c r="T8251" t="str">
        <f>VLOOKUP(CleanedData[[#This Row],[Province]],'02_Lookup_Tables'!$D$2:$E$10,2, FALSE)</f>
        <v>Northern Region</v>
      </c>
      <c r="U8251" t="str" cm="1">
        <f t="array" ref="U8251">_xlfn.IFS(CleanedData[[#This Row],[Purchase Amount]]&lt;500,"Low",
CleanedData[[#This Row],[Purchase Amount]]&lt;5000,"Medium",
TRUE,"High")</f>
        <v>Medium</v>
      </c>
      <c r="V8251" t="str">
        <f>TEXT(CleanedData[[#This Row],[Date]],"mmmm")</f>
        <v>May</v>
      </c>
      <c r="W8251" t="str">
        <f>"Q"&amp;ROUNDUP(MONTH(CleanedData[[#This Row],[Date]])/3,0)</f>
        <v>Q2</v>
      </c>
      <c r="X8251" t="str">
        <f>IF(CleanedData[[#This Row],[Purchase Amount]]&gt;=5000,"Yes","No")</f>
        <v>No</v>
      </c>
      <c r="Y8251">
        <f>IF(CleanedData[[#This Row],[Recommend]]="Yes",1,0)</f>
        <v>1</v>
      </c>
      <c r="Z8251" s="6">
        <f>CleanedData[[#This Row],[Purchase Amount]]*0.15</f>
        <v>371.93549999999999</v>
      </c>
      <c r="AA8251" s="6">
        <f>CleanedData[[#This Row],[Purchase Amount]]*1.15</f>
        <v>2851.5054999999998</v>
      </c>
    </row>
    <row r="8252" spans="1:27" x14ac:dyDescent="0.3">
      <c r="A8252">
        <v>9957</v>
      </c>
      <c r="B8252" t="s">
        <v>8477</v>
      </c>
      <c r="C8252" s="1">
        <v>45407</v>
      </c>
      <c r="D8252">
        <v>70</v>
      </c>
      <c r="E8252" t="s">
        <v>39</v>
      </c>
      <c r="F8252" t="s">
        <v>40</v>
      </c>
      <c r="G8252" t="s">
        <v>345</v>
      </c>
      <c r="H8252">
        <v>1</v>
      </c>
      <c r="I8252" t="s">
        <v>45</v>
      </c>
      <c r="J8252" t="s">
        <v>63</v>
      </c>
      <c r="K8252" t="s">
        <v>64</v>
      </c>
      <c r="L8252" t="s">
        <v>42</v>
      </c>
      <c r="M8252" t="s">
        <v>208</v>
      </c>
      <c r="N8252" t="s">
        <v>80</v>
      </c>
      <c r="O8252" t="s">
        <v>89</v>
      </c>
      <c r="P8252" t="s">
        <v>49</v>
      </c>
      <c r="Q8252" t="s">
        <v>97</v>
      </c>
      <c r="R8252" s="6">
        <f>_xlfn.XLOOKUP(CleanedData[[#This Row],[Product]],'02_Lookup_Tables'!$A$2:$A$126,'02_Lookup_Tables'!$B$2:$B$126)</f>
        <v>574.49</v>
      </c>
      <c r="S8252" t="str">
        <f>VLOOKUP(CleanedData[[#This Row],[Product]],'02_Lookup_Tables'!$H$2:$I$126,2,FALSE)</f>
        <v>Toys &amp; Games</v>
      </c>
      <c r="T8252" t="str">
        <f>VLOOKUP(CleanedData[[#This Row],[Province]],'02_Lookup_Tables'!$D$2:$E$10,2, FALSE)</f>
        <v>Northern Region</v>
      </c>
      <c r="U8252" t="str" cm="1">
        <f t="array" ref="U8252">_xlfn.IFS(CleanedData[[#This Row],[Purchase Amount]]&lt;500,"Low",
CleanedData[[#This Row],[Purchase Amount]]&lt;5000,"Medium",
TRUE,"High")</f>
        <v>Medium</v>
      </c>
      <c r="V8252" t="str">
        <f>TEXT(CleanedData[[#This Row],[Date]],"mmmm")</f>
        <v>April</v>
      </c>
      <c r="W8252" t="str">
        <f>"Q"&amp;ROUNDUP(MONTH(CleanedData[[#This Row],[Date]])/3,0)</f>
        <v>Q2</v>
      </c>
      <c r="X8252" t="str">
        <f>IF(CleanedData[[#This Row],[Purchase Amount]]&gt;=5000,"Yes","No")</f>
        <v>No</v>
      </c>
      <c r="Y8252">
        <f>IF(CleanedData[[#This Row],[Recommend]]="Yes",1,0)</f>
        <v>1</v>
      </c>
      <c r="Z8252" s="6">
        <f>CleanedData[[#This Row],[Purchase Amount]]*0.15</f>
        <v>86.173500000000004</v>
      </c>
      <c r="AA8252" s="6">
        <f>CleanedData[[#This Row],[Purchase Amount]]*1.15</f>
        <v>660.6635</v>
      </c>
    </row>
    <row r="8253" spans="1:27" x14ac:dyDescent="0.3">
      <c r="A8253">
        <v>9958</v>
      </c>
      <c r="B8253" t="s">
        <v>8478</v>
      </c>
      <c r="C8253" s="1">
        <v>45736</v>
      </c>
      <c r="D8253">
        <v>24</v>
      </c>
      <c r="E8253" t="s">
        <v>39</v>
      </c>
      <c r="F8253" t="s">
        <v>77</v>
      </c>
      <c r="G8253" t="s">
        <v>243</v>
      </c>
      <c r="H8253">
        <v>1</v>
      </c>
      <c r="I8253" t="s">
        <v>45</v>
      </c>
      <c r="J8253" t="s">
        <v>74</v>
      </c>
      <c r="K8253" t="s">
        <v>64</v>
      </c>
      <c r="L8253" t="s">
        <v>45</v>
      </c>
      <c r="M8253" t="s">
        <v>190</v>
      </c>
      <c r="N8253" t="s">
        <v>80</v>
      </c>
      <c r="O8253" t="s">
        <v>89</v>
      </c>
      <c r="P8253" t="s">
        <v>49</v>
      </c>
      <c r="Q8253" t="s">
        <v>66</v>
      </c>
      <c r="R8253" s="6">
        <f>_xlfn.XLOOKUP(CleanedData[[#This Row],[Product]],'02_Lookup_Tables'!$A$2:$A$126,'02_Lookup_Tables'!$B$2:$B$126)</f>
        <v>551.66</v>
      </c>
      <c r="S8253" t="str">
        <f>VLOOKUP(CleanedData[[#This Row],[Product]],'02_Lookup_Tables'!$H$2:$I$126,2,FALSE)</f>
        <v>Accessories</v>
      </c>
      <c r="T8253" t="str">
        <f>VLOOKUP(CleanedData[[#This Row],[Province]],'02_Lookup_Tables'!$D$2:$E$10,2, FALSE)</f>
        <v>Central Region</v>
      </c>
      <c r="U8253" t="str" cm="1">
        <f t="array" ref="U8253">_xlfn.IFS(CleanedData[[#This Row],[Purchase Amount]]&lt;500,"Low",
CleanedData[[#This Row],[Purchase Amount]]&lt;5000,"Medium",
TRUE,"High")</f>
        <v>Medium</v>
      </c>
      <c r="V8253" t="str">
        <f>TEXT(CleanedData[[#This Row],[Date]],"mmmm")</f>
        <v>March</v>
      </c>
      <c r="W8253" t="str">
        <f>"Q"&amp;ROUNDUP(MONTH(CleanedData[[#This Row],[Date]])/3,0)</f>
        <v>Q1</v>
      </c>
      <c r="X8253" t="str">
        <f>IF(CleanedData[[#This Row],[Purchase Amount]]&gt;=5000,"Yes","No")</f>
        <v>No</v>
      </c>
      <c r="Y8253">
        <f>IF(CleanedData[[#This Row],[Recommend]]="Yes",1,0)</f>
        <v>1</v>
      </c>
      <c r="Z8253" s="6">
        <f>CleanedData[[#This Row],[Purchase Amount]]*0.15</f>
        <v>82.748999999999995</v>
      </c>
      <c r="AA8253" s="6">
        <f>CleanedData[[#This Row],[Purchase Amount]]*1.15</f>
        <v>634.40899999999988</v>
      </c>
    </row>
    <row r="8254" spans="1:27" x14ac:dyDescent="0.3">
      <c r="A8254">
        <v>9959</v>
      </c>
      <c r="B8254" t="s">
        <v>8479</v>
      </c>
      <c r="C8254" s="1">
        <v>45427</v>
      </c>
      <c r="D8254">
        <v>35</v>
      </c>
      <c r="E8254" t="s">
        <v>52</v>
      </c>
      <c r="F8254" t="s">
        <v>77</v>
      </c>
      <c r="G8254" t="s">
        <v>198</v>
      </c>
      <c r="H8254">
        <v>4</v>
      </c>
      <c r="I8254" t="s">
        <v>42</v>
      </c>
      <c r="J8254" t="s">
        <v>63</v>
      </c>
      <c r="K8254" t="s">
        <v>64</v>
      </c>
      <c r="L8254" t="s">
        <v>45</v>
      </c>
      <c r="M8254" t="s">
        <v>175</v>
      </c>
      <c r="N8254" t="s">
        <v>96</v>
      </c>
      <c r="O8254" t="s">
        <v>89</v>
      </c>
      <c r="P8254" t="s">
        <v>70</v>
      </c>
      <c r="Q8254" t="s">
        <v>81</v>
      </c>
      <c r="R8254" s="6">
        <f>_xlfn.XLOOKUP(CleanedData[[#This Row],[Product]],'02_Lookup_Tables'!$A$2:$A$126,'02_Lookup_Tables'!$B$2:$B$126)</f>
        <v>2099.4</v>
      </c>
      <c r="S8254" t="str">
        <f>VLOOKUP(CleanedData[[#This Row],[Product]],'02_Lookup_Tables'!$H$2:$I$126,2,FALSE)</f>
        <v>Sports &amp; Outdoors</v>
      </c>
      <c r="T8254" t="str">
        <f>VLOOKUP(CleanedData[[#This Row],[Province]],'02_Lookup_Tables'!$D$2:$E$10,2, FALSE)</f>
        <v>Central Region</v>
      </c>
      <c r="U8254" t="str" cm="1">
        <f t="array" ref="U8254">_xlfn.IFS(CleanedData[[#This Row],[Purchase Amount]]&lt;500,"Low",
CleanedData[[#This Row],[Purchase Amount]]&lt;5000,"Medium",
TRUE,"High")</f>
        <v>Medium</v>
      </c>
      <c r="V8254" t="str">
        <f>TEXT(CleanedData[[#This Row],[Date]],"mmmm")</f>
        <v>May</v>
      </c>
      <c r="W8254" t="str">
        <f>"Q"&amp;ROUNDUP(MONTH(CleanedData[[#This Row],[Date]])/3,0)</f>
        <v>Q2</v>
      </c>
      <c r="X8254" t="str">
        <f>IF(CleanedData[[#This Row],[Purchase Amount]]&gt;=5000,"Yes","No")</f>
        <v>No</v>
      </c>
      <c r="Y8254">
        <f>IF(CleanedData[[#This Row],[Recommend]]="Yes",1,0)</f>
        <v>0</v>
      </c>
      <c r="Z8254" s="6">
        <f>CleanedData[[#This Row],[Purchase Amount]]*0.15</f>
        <v>314.91000000000003</v>
      </c>
      <c r="AA8254" s="6">
        <f>CleanedData[[#This Row],[Purchase Amount]]*1.15</f>
        <v>2414.31</v>
      </c>
    </row>
    <row r="8255" spans="1:27" x14ac:dyDescent="0.3">
      <c r="A8255">
        <v>9960</v>
      </c>
      <c r="B8255" t="s">
        <v>8480</v>
      </c>
      <c r="C8255" s="1">
        <v>45384</v>
      </c>
      <c r="D8255">
        <v>33</v>
      </c>
      <c r="E8255" t="s">
        <v>39</v>
      </c>
      <c r="F8255" t="s">
        <v>108</v>
      </c>
      <c r="G8255" t="s">
        <v>210</v>
      </c>
      <c r="H8255">
        <v>3</v>
      </c>
      <c r="I8255" t="s">
        <v>42</v>
      </c>
      <c r="J8255" t="s">
        <v>63</v>
      </c>
      <c r="K8255" t="s">
        <v>55</v>
      </c>
      <c r="L8255" t="s">
        <v>42</v>
      </c>
      <c r="M8255" t="s">
        <v>236</v>
      </c>
      <c r="N8255" t="s">
        <v>48</v>
      </c>
      <c r="O8255" t="s">
        <v>89</v>
      </c>
      <c r="P8255" t="s">
        <v>49</v>
      </c>
      <c r="Q8255" t="s">
        <v>58</v>
      </c>
      <c r="R8255" s="6">
        <f>_xlfn.XLOOKUP(CleanedData[[#This Row],[Product]],'02_Lookup_Tables'!$A$2:$A$126,'02_Lookup_Tables'!$B$2:$B$126)</f>
        <v>13123.97</v>
      </c>
      <c r="S8255" t="str">
        <f>VLOOKUP(CleanedData[[#This Row],[Product]],'02_Lookup_Tables'!$H$2:$I$126,2,FALSE)</f>
        <v>Electronics</v>
      </c>
      <c r="T8255" t="str">
        <f>VLOOKUP(CleanedData[[#This Row],[Province]],'02_Lookup_Tables'!$D$2:$E$10,2, FALSE)</f>
        <v>Gauteng Region</v>
      </c>
      <c r="U8255" t="str" cm="1">
        <f t="array" ref="U8255">_xlfn.IFS(CleanedData[[#This Row],[Purchase Amount]]&lt;500,"Low",
CleanedData[[#This Row],[Purchase Amount]]&lt;5000,"Medium",
TRUE,"High")</f>
        <v>High</v>
      </c>
      <c r="V8255" t="str">
        <f>TEXT(CleanedData[[#This Row],[Date]],"mmmm")</f>
        <v>April</v>
      </c>
      <c r="W8255" t="str">
        <f>"Q"&amp;ROUNDUP(MONTH(CleanedData[[#This Row],[Date]])/3,0)</f>
        <v>Q2</v>
      </c>
      <c r="X8255" t="str">
        <f>IF(CleanedData[[#This Row],[Purchase Amount]]&gt;=5000,"Yes","No")</f>
        <v>Yes</v>
      </c>
      <c r="Y8255">
        <f>IF(CleanedData[[#This Row],[Recommend]]="Yes",1,0)</f>
        <v>0</v>
      </c>
      <c r="Z8255" s="6">
        <f>CleanedData[[#This Row],[Purchase Amount]]*0.15</f>
        <v>1968.5954999999999</v>
      </c>
      <c r="AA8255" s="6">
        <f>CleanedData[[#This Row],[Purchase Amount]]*1.15</f>
        <v>15092.565499999999</v>
      </c>
    </row>
    <row r="8256" spans="1:27" x14ac:dyDescent="0.3">
      <c r="A8256">
        <v>9962</v>
      </c>
      <c r="B8256" t="s">
        <v>8481</v>
      </c>
      <c r="C8256" s="1">
        <v>45893</v>
      </c>
      <c r="D8256">
        <v>40</v>
      </c>
      <c r="E8256" t="s">
        <v>52</v>
      </c>
      <c r="F8256" t="s">
        <v>77</v>
      </c>
      <c r="G8256" t="s">
        <v>120</v>
      </c>
      <c r="H8256">
        <v>4</v>
      </c>
      <c r="I8256" t="s">
        <v>42</v>
      </c>
      <c r="J8256" t="s">
        <v>43</v>
      </c>
      <c r="K8256" t="s">
        <v>55</v>
      </c>
      <c r="L8256" t="s">
        <v>42</v>
      </c>
      <c r="M8256" t="s">
        <v>175</v>
      </c>
      <c r="N8256" t="s">
        <v>96</v>
      </c>
      <c r="O8256" t="s">
        <v>89</v>
      </c>
      <c r="P8256" t="s">
        <v>70</v>
      </c>
      <c r="Q8256" t="s">
        <v>81</v>
      </c>
      <c r="R8256" s="6">
        <f>_xlfn.XLOOKUP(CleanedData[[#This Row],[Product]],'02_Lookup_Tables'!$A$2:$A$126,'02_Lookup_Tables'!$B$2:$B$126)</f>
        <v>471.63</v>
      </c>
      <c r="S8256" t="str">
        <f>VLOOKUP(CleanedData[[#This Row],[Product]],'02_Lookup_Tables'!$H$2:$I$126,2,FALSE)</f>
        <v>Beauty &amp; Personal Care</v>
      </c>
      <c r="T8256" t="str">
        <f>VLOOKUP(CleanedData[[#This Row],[Province]],'02_Lookup_Tables'!$D$2:$E$10,2, FALSE)</f>
        <v>Central Region</v>
      </c>
      <c r="U8256" t="str" cm="1">
        <f t="array" ref="U8256">_xlfn.IFS(CleanedData[[#This Row],[Purchase Amount]]&lt;500,"Low",
CleanedData[[#This Row],[Purchase Amount]]&lt;5000,"Medium",
TRUE,"High")</f>
        <v>Low</v>
      </c>
      <c r="V8256" t="str">
        <f>TEXT(CleanedData[[#This Row],[Date]],"mmmm")</f>
        <v>August</v>
      </c>
      <c r="W8256" t="str">
        <f>"Q"&amp;ROUNDUP(MONTH(CleanedData[[#This Row],[Date]])/3,0)</f>
        <v>Q3</v>
      </c>
      <c r="X8256" t="str">
        <f>IF(CleanedData[[#This Row],[Purchase Amount]]&gt;=5000,"Yes","No")</f>
        <v>No</v>
      </c>
      <c r="Y8256">
        <f>IF(CleanedData[[#This Row],[Recommend]]="Yes",1,0)</f>
        <v>0</v>
      </c>
      <c r="Z8256" s="6">
        <f>CleanedData[[#This Row],[Purchase Amount]]*0.15</f>
        <v>70.744500000000002</v>
      </c>
      <c r="AA8256" s="6">
        <f>CleanedData[[#This Row],[Purchase Amount]]*1.15</f>
        <v>542.3744999999999</v>
      </c>
    </row>
    <row r="8257" spans="1:27" x14ac:dyDescent="0.3">
      <c r="A8257">
        <v>9963</v>
      </c>
      <c r="B8257" t="s">
        <v>8482</v>
      </c>
      <c r="C8257" s="1">
        <v>45989</v>
      </c>
      <c r="D8257">
        <v>62</v>
      </c>
      <c r="E8257" t="s">
        <v>60</v>
      </c>
      <c r="F8257" t="s">
        <v>72</v>
      </c>
      <c r="G8257" t="s">
        <v>41</v>
      </c>
      <c r="H8257">
        <v>3</v>
      </c>
      <c r="I8257" t="s">
        <v>42</v>
      </c>
      <c r="J8257" t="s">
        <v>69</v>
      </c>
      <c r="K8257" t="s">
        <v>64</v>
      </c>
      <c r="L8257" t="s">
        <v>45</v>
      </c>
      <c r="M8257" t="s">
        <v>196</v>
      </c>
      <c r="N8257" t="s">
        <v>48</v>
      </c>
      <c r="O8257" t="s">
        <v>89</v>
      </c>
      <c r="P8257" t="s">
        <v>49</v>
      </c>
      <c r="Q8257" t="s">
        <v>50</v>
      </c>
      <c r="R8257" s="6">
        <f>_xlfn.XLOOKUP(CleanedData[[#This Row],[Product]],'02_Lookup_Tables'!$A$2:$A$126,'02_Lookup_Tables'!$B$2:$B$126)</f>
        <v>2479.5700000000002</v>
      </c>
      <c r="S8257" t="str">
        <f>VLOOKUP(CleanedData[[#This Row],[Product]],'02_Lookup_Tables'!$H$2:$I$126,2,FALSE)</f>
        <v>Accessories</v>
      </c>
      <c r="T8257" t="str">
        <f>VLOOKUP(CleanedData[[#This Row],[Province]],'02_Lookup_Tables'!$D$2:$E$10,2, FALSE)</f>
        <v>Central Region</v>
      </c>
      <c r="U8257" t="str" cm="1">
        <f t="array" ref="U8257">_xlfn.IFS(CleanedData[[#This Row],[Purchase Amount]]&lt;500,"Low",
CleanedData[[#This Row],[Purchase Amount]]&lt;5000,"Medium",
TRUE,"High")</f>
        <v>Medium</v>
      </c>
      <c r="V8257" t="str">
        <f>TEXT(CleanedData[[#This Row],[Date]],"mmmm")</f>
        <v>November</v>
      </c>
      <c r="W8257" t="str">
        <f>"Q"&amp;ROUNDUP(MONTH(CleanedData[[#This Row],[Date]])/3,0)</f>
        <v>Q4</v>
      </c>
      <c r="X8257" t="str">
        <f>IF(CleanedData[[#This Row],[Purchase Amount]]&gt;=5000,"Yes","No")</f>
        <v>No</v>
      </c>
      <c r="Y8257">
        <f>IF(CleanedData[[#This Row],[Recommend]]="Yes",1,0)</f>
        <v>0</v>
      </c>
      <c r="Z8257" s="6">
        <f>CleanedData[[#This Row],[Purchase Amount]]*0.15</f>
        <v>371.93549999999999</v>
      </c>
      <c r="AA8257" s="6">
        <f>CleanedData[[#This Row],[Purchase Amount]]*1.15</f>
        <v>2851.5054999999998</v>
      </c>
    </row>
    <row r="8258" spans="1:27" x14ac:dyDescent="0.3">
      <c r="A8258">
        <v>9964</v>
      </c>
      <c r="B8258" t="s">
        <v>8483</v>
      </c>
      <c r="C8258" s="1">
        <v>45691</v>
      </c>
      <c r="D8258">
        <v>79</v>
      </c>
      <c r="E8258" t="s">
        <v>52</v>
      </c>
      <c r="F8258" t="s">
        <v>40</v>
      </c>
      <c r="G8258" t="s">
        <v>406</v>
      </c>
      <c r="H8258">
        <v>2</v>
      </c>
      <c r="I8258" t="s">
        <v>45</v>
      </c>
      <c r="J8258" t="s">
        <v>69</v>
      </c>
      <c r="K8258" t="s">
        <v>44</v>
      </c>
      <c r="L8258" t="s">
        <v>42</v>
      </c>
      <c r="M8258" t="s">
        <v>46</v>
      </c>
      <c r="N8258" t="s">
        <v>47</v>
      </c>
      <c r="O8258" t="s">
        <v>89</v>
      </c>
      <c r="P8258" t="s">
        <v>49</v>
      </c>
      <c r="Q8258" t="s">
        <v>97</v>
      </c>
      <c r="R8258" s="6">
        <f>_xlfn.XLOOKUP(CleanedData[[#This Row],[Product]],'02_Lookup_Tables'!$A$2:$A$126,'02_Lookup_Tables'!$B$2:$B$126)</f>
        <v>996.44</v>
      </c>
      <c r="S8258" t="str">
        <f>VLOOKUP(CleanedData[[#This Row],[Product]],'02_Lookup_Tables'!$H$2:$I$126,2,FALSE)</f>
        <v>Sports &amp; Outdoors</v>
      </c>
      <c r="T8258" t="str">
        <f>VLOOKUP(CleanedData[[#This Row],[Province]],'02_Lookup_Tables'!$D$2:$E$10,2, FALSE)</f>
        <v>Northern Region</v>
      </c>
      <c r="U8258" t="str" cm="1">
        <f t="array" ref="U8258">_xlfn.IFS(CleanedData[[#This Row],[Purchase Amount]]&lt;500,"Low",
CleanedData[[#This Row],[Purchase Amount]]&lt;5000,"Medium",
TRUE,"High")</f>
        <v>Medium</v>
      </c>
      <c r="V8258" t="str">
        <f>TEXT(CleanedData[[#This Row],[Date]],"mmmm")</f>
        <v>February</v>
      </c>
      <c r="W8258" t="str">
        <f>"Q"&amp;ROUNDUP(MONTH(CleanedData[[#This Row],[Date]])/3,0)</f>
        <v>Q1</v>
      </c>
      <c r="X8258" t="str">
        <f>IF(CleanedData[[#This Row],[Purchase Amount]]&gt;=5000,"Yes","No")</f>
        <v>No</v>
      </c>
      <c r="Y8258">
        <f>IF(CleanedData[[#This Row],[Recommend]]="Yes",1,0)</f>
        <v>1</v>
      </c>
      <c r="Z8258" s="6">
        <f>CleanedData[[#This Row],[Purchase Amount]]*0.15</f>
        <v>149.46600000000001</v>
      </c>
      <c r="AA8258" s="6">
        <f>CleanedData[[#This Row],[Purchase Amount]]*1.15</f>
        <v>1145.9059999999999</v>
      </c>
    </row>
    <row r="8259" spans="1:27" x14ac:dyDescent="0.3">
      <c r="A8259">
        <v>9965</v>
      </c>
      <c r="B8259" t="s">
        <v>8484</v>
      </c>
      <c r="C8259" s="1">
        <v>45839</v>
      </c>
      <c r="D8259">
        <v>79</v>
      </c>
      <c r="E8259" t="s">
        <v>39</v>
      </c>
      <c r="F8259" t="s">
        <v>77</v>
      </c>
      <c r="G8259" t="s">
        <v>381</v>
      </c>
      <c r="H8259">
        <v>5</v>
      </c>
      <c r="I8259" t="s">
        <v>42</v>
      </c>
      <c r="J8259" t="s">
        <v>69</v>
      </c>
      <c r="K8259" t="s">
        <v>55</v>
      </c>
      <c r="L8259" t="s">
        <v>42</v>
      </c>
      <c r="M8259" t="s">
        <v>75</v>
      </c>
      <c r="N8259" t="s">
        <v>57</v>
      </c>
      <c r="O8259" t="s">
        <v>89</v>
      </c>
      <c r="P8259" t="s">
        <v>70</v>
      </c>
      <c r="Q8259" t="s">
        <v>97</v>
      </c>
      <c r="R8259" s="6">
        <f>_xlfn.XLOOKUP(CleanedData[[#This Row],[Product]],'02_Lookup_Tables'!$A$2:$A$126,'02_Lookup_Tables'!$B$2:$B$126)</f>
        <v>786.78</v>
      </c>
      <c r="S8259" t="str">
        <f>VLOOKUP(CleanedData[[#This Row],[Product]],'02_Lookup_Tables'!$H$2:$I$126,2,FALSE)</f>
        <v>Apparel</v>
      </c>
      <c r="T8259" t="str">
        <f>VLOOKUP(CleanedData[[#This Row],[Province]],'02_Lookup_Tables'!$D$2:$E$10,2, FALSE)</f>
        <v>Central Region</v>
      </c>
      <c r="U8259" t="str" cm="1">
        <f t="array" ref="U8259">_xlfn.IFS(CleanedData[[#This Row],[Purchase Amount]]&lt;500,"Low",
CleanedData[[#This Row],[Purchase Amount]]&lt;5000,"Medium",
TRUE,"High")</f>
        <v>Medium</v>
      </c>
      <c r="V8259" t="str">
        <f>TEXT(CleanedData[[#This Row],[Date]],"mmmm")</f>
        <v>July</v>
      </c>
      <c r="W8259" t="str">
        <f>"Q"&amp;ROUNDUP(MONTH(CleanedData[[#This Row],[Date]])/3,0)</f>
        <v>Q3</v>
      </c>
      <c r="X8259" t="str">
        <f>IF(CleanedData[[#This Row],[Purchase Amount]]&gt;=5000,"Yes","No")</f>
        <v>No</v>
      </c>
      <c r="Y8259">
        <f>IF(CleanedData[[#This Row],[Recommend]]="Yes",1,0)</f>
        <v>0</v>
      </c>
      <c r="Z8259" s="6">
        <f>CleanedData[[#This Row],[Purchase Amount]]*0.15</f>
        <v>118.017</v>
      </c>
      <c r="AA8259" s="6">
        <f>CleanedData[[#This Row],[Purchase Amount]]*1.15</f>
        <v>904.79699999999991</v>
      </c>
    </row>
    <row r="8260" spans="1:27" x14ac:dyDescent="0.3">
      <c r="A8260">
        <v>9966</v>
      </c>
      <c r="B8260" t="s">
        <v>8485</v>
      </c>
      <c r="C8260" s="1">
        <v>45846</v>
      </c>
      <c r="E8260" t="s">
        <v>60</v>
      </c>
      <c r="F8260" t="s">
        <v>77</v>
      </c>
      <c r="G8260" t="s">
        <v>87</v>
      </c>
      <c r="H8260">
        <v>3</v>
      </c>
      <c r="I8260" t="s">
        <v>42</v>
      </c>
      <c r="J8260" t="s">
        <v>63</v>
      </c>
      <c r="K8260" t="s">
        <v>44</v>
      </c>
      <c r="L8260" t="s">
        <v>42</v>
      </c>
      <c r="M8260" t="s">
        <v>92</v>
      </c>
      <c r="N8260" t="s">
        <v>48</v>
      </c>
      <c r="O8260" t="s">
        <v>89</v>
      </c>
      <c r="P8260" t="s">
        <v>49</v>
      </c>
      <c r="Q8260" t="s">
        <v>166</v>
      </c>
      <c r="R8260" s="6">
        <f>_xlfn.XLOOKUP(CleanedData[[#This Row],[Product]],'02_Lookup_Tables'!$A$2:$A$126,'02_Lookup_Tables'!$B$2:$B$126)</f>
        <v>409.06</v>
      </c>
      <c r="S8260" t="str">
        <f>VLOOKUP(CleanedData[[#This Row],[Product]],'02_Lookup_Tables'!$H$2:$I$126,2,FALSE)</f>
        <v>Home Devices</v>
      </c>
      <c r="T8260" t="str">
        <f>VLOOKUP(CleanedData[[#This Row],[Province]],'02_Lookup_Tables'!$D$2:$E$10,2, FALSE)</f>
        <v>Central Region</v>
      </c>
      <c r="U8260" t="str" cm="1">
        <f t="array" ref="U8260">_xlfn.IFS(CleanedData[[#This Row],[Purchase Amount]]&lt;500,"Low",
CleanedData[[#This Row],[Purchase Amount]]&lt;5000,"Medium",
TRUE,"High")</f>
        <v>Low</v>
      </c>
      <c r="V8260" t="str">
        <f>TEXT(CleanedData[[#This Row],[Date]],"mmmm")</f>
        <v>July</v>
      </c>
      <c r="W8260" t="str">
        <f>"Q"&amp;ROUNDUP(MONTH(CleanedData[[#This Row],[Date]])/3,0)</f>
        <v>Q3</v>
      </c>
      <c r="X8260" t="str">
        <f>IF(CleanedData[[#This Row],[Purchase Amount]]&gt;=5000,"Yes","No")</f>
        <v>No</v>
      </c>
      <c r="Y8260">
        <f>IF(CleanedData[[#This Row],[Recommend]]="Yes",1,0)</f>
        <v>0</v>
      </c>
      <c r="Z8260" s="6">
        <f>CleanedData[[#This Row],[Purchase Amount]]*0.15</f>
        <v>61.358999999999995</v>
      </c>
      <c r="AA8260" s="6">
        <f>CleanedData[[#This Row],[Purchase Amount]]*1.15</f>
        <v>470.41899999999998</v>
      </c>
    </row>
    <row r="8261" spans="1:27" x14ac:dyDescent="0.3">
      <c r="A8261">
        <v>9967</v>
      </c>
      <c r="B8261" t="s">
        <v>8486</v>
      </c>
      <c r="C8261" s="1">
        <v>45407</v>
      </c>
      <c r="D8261">
        <v>24</v>
      </c>
      <c r="E8261" t="s">
        <v>52</v>
      </c>
      <c r="F8261" t="s">
        <v>77</v>
      </c>
      <c r="G8261" t="s">
        <v>340</v>
      </c>
      <c r="H8261">
        <v>5</v>
      </c>
      <c r="I8261" t="s">
        <v>42</v>
      </c>
      <c r="J8261" t="s">
        <v>54</v>
      </c>
      <c r="K8261" t="s">
        <v>44</v>
      </c>
      <c r="L8261" t="s">
        <v>45</v>
      </c>
      <c r="M8261" t="s">
        <v>196</v>
      </c>
      <c r="N8261" t="s">
        <v>57</v>
      </c>
      <c r="O8261" t="s">
        <v>89</v>
      </c>
      <c r="P8261" t="s">
        <v>70</v>
      </c>
      <c r="Q8261" t="s">
        <v>66</v>
      </c>
      <c r="R8261" s="6">
        <f>_xlfn.XLOOKUP(CleanedData[[#This Row],[Product]],'02_Lookup_Tables'!$A$2:$A$126,'02_Lookup_Tables'!$B$2:$B$126)</f>
        <v>828.82</v>
      </c>
      <c r="S8261" t="str">
        <f>VLOOKUP(CleanedData[[#This Row],[Product]],'02_Lookup_Tables'!$H$2:$I$126,2,FALSE)</f>
        <v>Home Devices</v>
      </c>
      <c r="T8261" t="str">
        <f>VLOOKUP(CleanedData[[#This Row],[Province]],'02_Lookup_Tables'!$D$2:$E$10,2, FALSE)</f>
        <v>Central Region</v>
      </c>
      <c r="U8261" t="str" cm="1">
        <f t="array" ref="U8261">_xlfn.IFS(CleanedData[[#This Row],[Purchase Amount]]&lt;500,"Low",
CleanedData[[#This Row],[Purchase Amount]]&lt;5000,"Medium",
TRUE,"High")</f>
        <v>Medium</v>
      </c>
      <c r="V8261" t="str">
        <f>TEXT(CleanedData[[#This Row],[Date]],"mmmm")</f>
        <v>April</v>
      </c>
      <c r="W8261" t="str">
        <f>"Q"&amp;ROUNDUP(MONTH(CleanedData[[#This Row],[Date]])/3,0)</f>
        <v>Q2</v>
      </c>
      <c r="X8261" t="str">
        <f>IF(CleanedData[[#This Row],[Purchase Amount]]&gt;=5000,"Yes","No")</f>
        <v>No</v>
      </c>
      <c r="Y8261">
        <f>IF(CleanedData[[#This Row],[Recommend]]="Yes",1,0)</f>
        <v>0</v>
      </c>
      <c r="Z8261" s="6">
        <f>CleanedData[[#This Row],[Purchase Amount]]*0.15</f>
        <v>124.32300000000001</v>
      </c>
      <c r="AA8261" s="6">
        <f>CleanedData[[#This Row],[Purchase Amount]]*1.15</f>
        <v>953.14300000000003</v>
      </c>
    </row>
    <row r="8262" spans="1:27" x14ac:dyDescent="0.3">
      <c r="A8262">
        <v>9969</v>
      </c>
      <c r="B8262" t="s">
        <v>8487</v>
      </c>
      <c r="C8262" s="1">
        <v>45720</v>
      </c>
      <c r="D8262">
        <v>34</v>
      </c>
      <c r="E8262" t="s">
        <v>52</v>
      </c>
      <c r="F8262" t="s">
        <v>40</v>
      </c>
      <c r="G8262" t="s">
        <v>258</v>
      </c>
      <c r="H8262">
        <v>4</v>
      </c>
      <c r="I8262" t="s">
        <v>45</v>
      </c>
      <c r="J8262" t="s">
        <v>63</v>
      </c>
      <c r="K8262" t="s">
        <v>44</v>
      </c>
      <c r="L8262" t="s">
        <v>45</v>
      </c>
      <c r="N8262" t="s">
        <v>96</v>
      </c>
      <c r="O8262" t="s">
        <v>134</v>
      </c>
      <c r="P8262" t="s">
        <v>8646</v>
      </c>
      <c r="Q8262" t="s">
        <v>58</v>
      </c>
      <c r="R8262" s="6">
        <f>_xlfn.XLOOKUP(CleanedData[[#This Row],[Product]],'02_Lookup_Tables'!$A$2:$A$126,'02_Lookup_Tables'!$B$2:$B$126)</f>
        <v>768.34</v>
      </c>
      <c r="S8262" t="str">
        <f>VLOOKUP(CleanedData[[#This Row],[Product]],'02_Lookup_Tables'!$H$2:$I$126,2,FALSE)</f>
        <v>Home &amp; Living</v>
      </c>
      <c r="T8262" t="str">
        <f>VLOOKUP(CleanedData[[#This Row],[Province]],'02_Lookup_Tables'!$D$2:$E$10,2, FALSE)</f>
        <v>Northern Region</v>
      </c>
      <c r="U8262" t="str" cm="1">
        <f t="array" ref="U8262">_xlfn.IFS(CleanedData[[#This Row],[Purchase Amount]]&lt;500,"Low",
CleanedData[[#This Row],[Purchase Amount]]&lt;5000,"Medium",
TRUE,"High")</f>
        <v>Medium</v>
      </c>
      <c r="V8262" t="str">
        <f>TEXT(CleanedData[[#This Row],[Date]],"mmmm")</f>
        <v>March</v>
      </c>
      <c r="W8262" t="str">
        <f>"Q"&amp;ROUNDUP(MONTH(CleanedData[[#This Row],[Date]])/3,0)</f>
        <v>Q1</v>
      </c>
      <c r="X8262" t="str">
        <f>IF(CleanedData[[#This Row],[Purchase Amount]]&gt;=5000,"Yes","No")</f>
        <v>No</v>
      </c>
      <c r="Y8262">
        <f>IF(CleanedData[[#This Row],[Recommend]]="Yes",1,0)</f>
        <v>1</v>
      </c>
      <c r="Z8262" s="6">
        <f>CleanedData[[#This Row],[Purchase Amount]]*0.15</f>
        <v>115.251</v>
      </c>
      <c r="AA8262" s="6">
        <f>CleanedData[[#This Row],[Purchase Amount]]*1.15</f>
        <v>883.59100000000001</v>
      </c>
    </row>
    <row r="8263" spans="1:27" x14ac:dyDescent="0.3">
      <c r="A8263">
        <v>9970</v>
      </c>
      <c r="B8263" t="s">
        <v>8488</v>
      </c>
      <c r="C8263" s="1">
        <v>45397</v>
      </c>
      <c r="D8263">
        <v>46</v>
      </c>
      <c r="E8263" t="s">
        <v>52</v>
      </c>
      <c r="F8263" t="s">
        <v>61</v>
      </c>
      <c r="G8263" t="s">
        <v>301</v>
      </c>
      <c r="H8263">
        <v>5</v>
      </c>
      <c r="I8263" t="s">
        <v>42</v>
      </c>
      <c r="J8263" t="s">
        <v>63</v>
      </c>
      <c r="K8263" t="s">
        <v>55</v>
      </c>
      <c r="L8263" t="s">
        <v>45</v>
      </c>
      <c r="M8263" t="s">
        <v>151</v>
      </c>
      <c r="N8263" t="s">
        <v>57</v>
      </c>
      <c r="O8263" t="s">
        <v>89</v>
      </c>
      <c r="P8263" t="s">
        <v>70</v>
      </c>
      <c r="Q8263" t="s">
        <v>93</v>
      </c>
      <c r="R8263" s="6">
        <f>_xlfn.XLOOKUP(CleanedData[[#This Row],[Product]],'02_Lookup_Tables'!$A$2:$A$126,'02_Lookup_Tables'!$B$2:$B$126)</f>
        <v>1000.7</v>
      </c>
      <c r="S8263" t="str">
        <f>VLOOKUP(CleanedData[[#This Row],[Product]],'02_Lookup_Tables'!$H$2:$I$126,2,FALSE)</f>
        <v>Toys &amp; Games</v>
      </c>
      <c r="T8263" t="str">
        <f>VLOOKUP(CleanedData[[#This Row],[Province]],'02_Lookup_Tables'!$D$2:$E$10,2, FALSE)</f>
        <v>Southern Region</v>
      </c>
      <c r="U8263" t="str" cm="1">
        <f t="array" ref="U8263">_xlfn.IFS(CleanedData[[#This Row],[Purchase Amount]]&lt;500,"Low",
CleanedData[[#This Row],[Purchase Amount]]&lt;5000,"Medium",
TRUE,"High")</f>
        <v>Medium</v>
      </c>
      <c r="V8263" t="str">
        <f>TEXT(CleanedData[[#This Row],[Date]],"mmmm")</f>
        <v>April</v>
      </c>
      <c r="W8263" t="str">
        <f>"Q"&amp;ROUNDUP(MONTH(CleanedData[[#This Row],[Date]])/3,0)</f>
        <v>Q2</v>
      </c>
      <c r="X8263" t="str">
        <f>IF(CleanedData[[#This Row],[Purchase Amount]]&gt;=5000,"Yes","No")</f>
        <v>No</v>
      </c>
      <c r="Y8263">
        <f>IF(CleanedData[[#This Row],[Recommend]]="Yes",1,0)</f>
        <v>0</v>
      </c>
      <c r="Z8263" s="6">
        <f>CleanedData[[#This Row],[Purchase Amount]]*0.15</f>
        <v>150.10499999999999</v>
      </c>
      <c r="AA8263" s="6">
        <f>CleanedData[[#This Row],[Purchase Amount]]*1.15</f>
        <v>1150.8050000000001</v>
      </c>
    </row>
    <row r="8264" spans="1:27" x14ac:dyDescent="0.3">
      <c r="A8264">
        <v>9971</v>
      </c>
      <c r="B8264" t="s">
        <v>8489</v>
      </c>
      <c r="C8264" s="1">
        <v>45450</v>
      </c>
      <c r="D8264">
        <v>47</v>
      </c>
      <c r="E8264" t="s">
        <v>39</v>
      </c>
      <c r="F8264" t="s">
        <v>40</v>
      </c>
      <c r="G8264" t="s">
        <v>73</v>
      </c>
      <c r="H8264">
        <v>2</v>
      </c>
      <c r="I8264" t="s">
        <v>42</v>
      </c>
      <c r="J8264" t="s">
        <v>69</v>
      </c>
      <c r="K8264" t="s">
        <v>64</v>
      </c>
      <c r="L8264" t="s">
        <v>42</v>
      </c>
      <c r="M8264" t="s">
        <v>180</v>
      </c>
      <c r="N8264" t="s">
        <v>47</v>
      </c>
      <c r="O8264" t="s">
        <v>89</v>
      </c>
      <c r="P8264" t="s">
        <v>49</v>
      </c>
      <c r="Q8264" t="s">
        <v>93</v>
      </c>
      <c r="R8264" s="6">
        <f>_xlfn.XLOOKUP(CleanedData[[#This Row],[Product]],'02_Lookup_Tables'!$A$2:$A$126,'02_Lookup_Tables'!$B$2:$B$126)</f>
        <v>84.23</v>
      </c>
      <c r="S8264" t="str">
        <f>VLOOKUP(CleanedData[[#This Row],[Product]],'02_Lookup_Tables'!$H$2:$I$126,2,FALSE)</f>
        <v>Food</v>
      </c>
      <c r="T8264" t="str">
        <f>VLOOKUP(CleanedData[[#This Row],[Province]],'02_Lookup_Tables'!$D$2:$E$10,2, FALSE)</f>
        <v>Northern Region</v>
      </c>
      <c r="U8264" t="str" cm="1">
        <f t="array" ref="U8264">_xlfn.IFS(CleanedData[[#This Row],[Purchase Amount]]&lt;500,"Low",
CleanedData[[#This Row],[Purchase Amount]]&lt;5000,"Medium",
TRUE,"High")</f>
        <v>Low</v>
      </c>
      <c r="V8264" t="str">
        <f>TEXT(CleanedData[[#This Row],[Date]],"mmmm")</f>
        <v>June</v>
      </c>
      <c r="W8264" t="str">
        <f>"Q"&amp;ROUNDUP(MONTH(CleanedData[[#This Row],[Date]])/3,0)</f>
        <v>Q2</v>
      </c>
      <c r="X8264" t="str">
        <f>IF(CleanedData[[#This Row],[Purchase Amount]]&gt;=5000,"Yes","No")</f>
        <v>No</v>
      </c>
      <c r="Y8264">
        <f>IF(CleanedData[[#This Row],[Recommend]]="Yes",1,0)</f>
        <v>0</v>
      </c>
      <c r="Z8264" s="6">
        <f>CleanedData[[#This Row],[Purchase Amount]]*0.15</f>
        <v>12.634500000000001</v>
      </c>
      <c r="AA8264" s="6">
        <f>CleanedData[[#This Row],[Purchase Amount]]*1.15</f>
        <v>96.864499999999992</v>
      </c>
    </row>
    <row r="8265" spans="1:27" x14ac:dyDescent="0.3">
      <c r="A8265">
        <v>9972</v>
      </c>
      <c r="B8265" t="s">
        <v>8490</v>
      </c>
      <c r="C8265" s="1">
        <v>45846</v>
      </c>
      <c r="D8265">
        <v>31</v>
      </c>
      <c r="E8265" t="s">
        <v>52</v>
      </c>
      <c r="F8265" t="s">
        <v>125</v>
      </c>
      <c r="G8265" t="s">
        <v>164</v>
      </c>
      <c r="H8265">
        <v>5</v>
      </c>
      <c r="I8265" t="s">
        <v>42</v>
      </c>
      <c r="J8265" t="s">
        <v>69</v>
      </c>
      <c r="K8265" t="s">
        <v>44</v>
      </c>
      <c r="L8265" t="s">
        <v>45</v>
      </c>
      <c r="M8265" t="s">
        <v>79</v>
      </c>
      <c r="N8265" t="s">
        <v>57</v>
      </c>
      <c r="O8265" t="s">
        <v>89</v>
      </c>
      <c r="P8265" t="s">
        <v>70</v>
      </c>
      <c r="Q8265" t="s">
        <v>58</v>
      </c>
      <c r="R8265" s="6">
        <f>_xlfn.XLOOKUP(CleanedData[[#This Row],[Product]],'02_Lookup_Tables'!$A$2:$A$126,'02_Lookup_Tables'!$B$2:$B$126)</f>
        <v>440.87</v>
      </c>
      <c r="S8265" t="str">
        <f>VLOOKUP(CleanedData[[#This Row],[Product]],'02_Lookup_Tables'!$H$2:$I$126,2,FALSE)</f>
        <v>Home &amp; Living</v>
      </c>
      <c r="T8265" t="str">
        <f>VLOOKUP(CleanedData[[#This Row],[Province]],'02_Lookup_Tables'!$D$2:$E$10,2, FALSE)</f>
        <v>Western Region</v>
      </c>
      <c r="U8265" t="str" cm="1">
        <f t="array" ref="U8265">_xlfn.IFS(CleanedData[[#This Row],[Purchase Amount]]&lt;500,"Low",
CleanedData[[#This Row],[Purchase Amount]]&lt;5000,"Medium",
TRUE,"High")</f>
        <v>Low</v>
      </c>
      <c r="V8265" t="str">
        <f>TEXT(CleanedData[[#This Row],[Date]],"mmmm")</f>
        <v>July</v>
      </c>
      <c r="W8265" t="str">
        <f>"Q"&amp;ROUNDUP(MONTH(CleanedData[[#This Row],[Date]])/3,0)</f>
        <v>Q3</v>
      </c>
      <c r="X8265" t="str">
        <f>IF(CleanedData[[#This Row],[Purchase Amount]]&gt;=5000,"Yes","No")</f>
        <v>No</v>
      </c>
      <c r="Y8265">
        <f>IF(CleanedData[[#This Row],[Recommend]]="Yes",1,0)</f>
        <v>0</v>
      </c>
      <c r="Z8265" s="6">
        <f>CleanedData[[#This Row],[Purchase Amount]]*0.15</f>
        <v>66.130499999999998</v>
      </c>
      <c r="AA8265" s="6">
        <f>CleanedData[[#This Row],[Purchase Amount]]*1.15</f>
        <v>507.00049999999999</v>
      </c>
    </row>
    <row r="8266" spans="1:27" x14ac:dyDescent="0.3">
      <c r="A8266">
        <v>9973</v>
      </c>
      <c r="B8266" t="s">
        <v>8491</v>
      </c>
      <c r="C8266" s="1">
        <v>45492</v>
      </c>
      <c r="D8266">
        <v>30</v>
      </c>
      <c r="E8266" t="s">
        <v>52</v>
      </c>
      <c r="F8266" t="s">
        <v>72</v>
      </c>
      <c r="G8266" t="s">
        <v>450</v>
      </c>
      <c r="H8266">
        <v>4</v>
      </c>
      <c r="I8266" t="s">
        <v>45</v>
      </c>
      <c r="J8266" t="s">
        <v>43</v>
      </c>
      <c r="K8266" t="s">
        <v>44</v>
      </c>
      <c r="L8266" t="s">
        <v>45</v>
      </c>
      <c r="M8266" t="s">
        <v>100</v>
      </c>
      <c r="N8266" t="s">
        <v>96</v>
      </c>
      <c r="O8266" t="s">
        <v>48</v>
      </c>
      <c r="P8266" t="s">
        <v>49</v>
      </c>
      <c r="Q8266" t="s">
        <v>58</v>
      </c>
      <c r="R8266" s="6">
        <f>_xlfn.XLOOKUP(CleanedData[[#This Row],[Product]],'02_Lookup_Tables'!$A$2:$A$126,'02_Lookup_Tables'!$B$2:$B$126)</f>
        <v>74.72</v>
      </c>
      <c r="S8266" t="str">
        <f>VLOOKUP(CleanedData[[#This Row],[Product]],'02_Lookup_Tables'!$H$2:$I$126,2,FALSE)</f>
        <v>Food</v>
      </c>
      <c r="T8266" t="str">
        <f>VLOOKUP(CleanedData[[#This Row],[Province]],'02_Lookup_Tables'!$D$2:$E$10,2, FALSE)</f>
        <v>Central Region</v>
      </c>
      <c r="U8266" t="str" cm="1">
        <f t="array" ref="U8266">_xlfn.IFS(CleanedData[[#This Row],[Purchase Amount]]&lt;500,"Low",
CleanedData[[#This Row],[Purchase Amount]]&lt;5000,"Medium",
TRUE,"High")</f>
        <v>Low</v>
      </c>
      <c r="V8266" t="str">
        <f>TEXT(CleanedData[[#This Row],[Date]],"mmmm")</f>
        <v>July</v>
      </c>
      <c r="W8266" t="str">
        <f>"Q"&amp;ROUNDUP(MONTH(CleanedData[[#This Row],[Date]])/3,0)</f>
        <v>Q3</v>
      </c>
      <c r="X8266" t="str">
        <f>IF(CleanedData[[#This Row],[Purchase Amount]]&gt;=5000,"Yes","No")</f>
        <v>No</v>
      </c>
      <c r="Y8266">
        <f>IF(CleanedData[[#This Row],[Recommend]]="Yes",1,0)</f>
        <v>1</v>
      </c>
      <c r="Z8266" s="6">
        <f>CleanedData[[#This Row],[Purchase Amount]]*0.15</f>
        <v>11.208</v>
      </c>
      <c r="AA8266" s="6">
        <f>CleanedData[[#This Row],[Purchase Amount]]*1.15</f>
        <v>85.927999999999997</v>
      </c>
    </row>
    <row r="8267" spans="1:27" x14ac:dyDescent="0.3">
      <c r="A8267">
        <v>9974</v>
      </c>
      <c r="B8267" t="s">
        <v>8492</v>
      </c>
      <c r="C8267" s="1">
        <v>45476</v>
      </c>
      <c r="D8267">
        <v>73</v>
      </c>
      <c r="E8267" t="s">
        <v>60</v>
      </c>
      <c r="F8267" t="s">
        <v>83</v>
      </c>
      <c r="G8267" t="s">
        <v>205</v>
      </c>
      <c r="H8267">
        <v>1</v>
      </c>
      <c r="I8267" t="s">
        <v>42</v>
      </c>
      <c r="J8267" t="s">
        <v>69</v>
      </c>
      <c r="K8267" t="s">
        <v>44</v>
      </c>
      <c r="L8267" t="s">
        <v>42</v>
      </c>
      <c r="M8267" t="s">
        <v>184</v>
      </c>
      <c r="N8267" t="s">
        <v>80</v>
      </c>
      <c r="O8267" t="s">
        <v>148</v>
      </c>
      <c r="P8267" t="s">
        <v>70</v>
      </c>
      <c r="Q8267" t="s">
        <v>97</v>
      </c>
      <c r="R8267" s="6">
        <f>_xlfn.XLOOKUP(CleanedData[[#This Row],[Product]],'02_Lookup_Tables'!$A$2:$A$126,'02_Lookup_Tables'!$B$2:$B$126)</f>
        <v>139.72999999999999</v>
      </c>
      <c r="S8267" t="str">
        <f>VLOOKUP(CleanedData[[#This Row],[Product]],'02_Lookup_Tables'!$H$2:$I$126,2,FALSE)</f>
        <v>Beauty &amp; Personal Care</v>
      </c>
      <c r="T8267" t="str">
        <f>VLOOKUP(CleanedData[[#This Row],[Province]],'02_Lookup_Tables'!$D$2:$E$10,2, FALSE)</f>
        <v>Western Region</v>
      </c>
      <c r="U8267" t="str" cm="1">
        <f t="array" ref="U8267">_xlfn.IFS(CleanedData[[#This Row],[Purchase Amount]]&lt;500,"Low",
CleanedData[[#This Row],[Purchase Amount]]&lt;5000,"Medium",
TRUE,"High")</f>
        <v>Low</v>
      </c>
      <c r="V8267" t="str">
        <f>TEXT(CleanedData[[#This Row],[Date]],"mmmm")</f>
        <v>July</v>
      </c>
      <c r="W8267" t="str">
        <f>"Q"&amp;ROUNDUP(MONTH(CleanedData[[#This Row],[Date]])/3,0)</f>
        <v>Q3</v>
      </c>
      <c r="X8267" t="str">
        <f>IF(CleanedData[[#This Row],[Purchase Amount]]&gt;=5000,"Yes","No")</f>
        <v>No</v>
      </c>
      <c r="Y8267">
        <f>IF(CleanedData[[#This Row],[Recommend]]="Yes",1,0)</f>
        <v>0</v>
      </c>
      <c r="Z8267" s="6">
        <f>CleanedData[[#This Row],[Purchase Amount]]*0.15</f>
        <v>20.959499999999998</v>
      </c>
      <c r="AA8267" s="6">
        <f>CleanedData[[#This Row],[Purchase Amount]]*1.15</f>
        <v>160.68949999999998</v>
      </c>
    </row>
    <row r="8268" spans="1:27" x14ac:dyDescent="0.3">
      <c r="A8268">
        <v>9975</v>
      </c>
      <c r="B8268" t="s">
        <v>8493</v>
      </c>
      <c r="C8268" s="1">
        <v>45667</v>
      </c>
      <c r="D8268">
        <v>30</v>
      </c>
      <c r="E8268" t="s">
        <v>52</v>
      </c>
      <c r="F8268" t="s">
        <v>72</v>
      </c>
      <c r="G8268" t="s">
        <v>336</v>
      </c>
      <c r="H8268">
        <v>2</v>
      </c>
      <c r="I8268" t="s">
        <v>42</v>
      </c>
      <c r="J8268" t="s">
        <v>43</v>
      </c>
      <c r="K8268" t="s">
        <v>64</v>
      </c>
      <c r="L8268" t="s">
        <v>42</v>
      </c>
      <c r="M8268" t="s">
        <v>85</v>
      </c>
      <c r="N8268" t="s">
        <v>47</v>
      </c>
      <c r="O8268" t="s">
        <v>48</v>
      </c>
      <c r="P8268" t="s">
        <v>49</v>
      </c>
      <c r="Q8268" t="s">
        <v>58</v>
      </c>
      <c r="R8268" s="6">
        <f>_xlfn.XLOOKUP(CleanedData[[#This Row],[Product]],'02_Lookup_Tables'!$A$2:$A$126,'02_Lookup_Tables'!$B$2:$B$126)</f>
        <v>812.2</v>
      </c>
      <c r="S8268" t="str">
        <f>VLOOKUP(CleanedData[[#This Row],[Product]],'02_Lookup_Tables'!$H$2:$I$126,2,FALSE)</f>
        <v>Sports &amp; Outdoors</v>
      </c>
      <c r="T8268" t="str">
        <f>VLOOKUP(CleanedData[[#This Row],[Province]],'02_Lookup_Tables'!$D$2:$E$10,2, FALSE)</f>
        <v>Central Region</v>
      </c>
      <c r="U8268" t="str" cm="1">
        <f t="array" ref="U8268">_xlfn.IFS(CleanedData[[#This Row],[Purchase Amount]]&lt;500,"Low",
CleanedData[[#This Row],[Purchase Amount]]&lt;5000,"Medium",
TRUE,"High")</f>
        <v>Medium</v>
      </c>
      <c r="V8268" t="str">
        <f>TEXT(CleanedData[[#This Row],[Date]],"mmmm")</f>
        <v>January</v>
      </c>
      <c r="W8268" t="str">
        <f>"Q"&amp;ROUNDUP(MONTH(CleanedData[[#This Row],[Date]])/3,0)</f>
        <v>Q1</v>
      </c>
      <c r="X8268" t="str">
        <f>IF(CleanedData[[#This Row],[Purchase Amount]]&gt;=5000,"Yes","No")</f>
        <v>No</v>
      </c>
      <c r="Y8268">
        <f>IF(CleanedData[[#This Row],[Recommend]]="Yes",1,0)</f>
        <v>0</v>
      </c>
      <c r="Z8268" s="6">
        <f>CleanedData[[#This Row],[Purchase Amount]]*0.15</f>
        <v>121.83</v>
      </c>
      <c r="AA8268" s="6">
        <f>CleanedData[[#This Row],[Purchase Amount]]*1.15</f>
        <v>934.03</v>
      </c>
    </row>
    <row r="8269" spans="1:27" x14ac:dyDescent="0.3">
      <c r="A8269">
        <v>9977</v>
      </c>
      <c r="B8269" t="s">
        <v>8494</v>
      </c>
      <c r="C8269" s="1">
        <v>45867</v>
      </c>
      <c r="D8269">
        <v>48</v>
      </c>
      <c r="E8269" t="s">
        <v>39</v>
      </c>
      <c r="F8269" t="s">
        <v>108</v>
      </c>
      <c r="G8269" t="s">
        <v>243</v>
      </c>
      <c r="H8269">
        <v>1</v>
      </c>
      <c r="I8269" t="s">
        <v>42</v>
      </c>
      <c r="J8269" t="s">
        <v>69</v>
      </c>
      <c r="K8269" t="s">
        <v>55</v>
      </c>
      <c r="L8269" t="s">
        <v>45</v>
      </c>
      <c r="M8269" t="s">
        <v>196</v>
      </c>
      <c r="N8269" t="s">
        <v>80</v>
      </c>
      <c r="O8269" t="s">
        <v>89</v>
      </c>
      <c r="P8269" t="s">
        <v>49</v>
      </c>
      <c r="Q8269" t="s">
        <v>93</v>
      </c>
      <c r="R8269" s="6">
        <f>_xlfn.XLOOKUP(CleanedData[[#This Row],[Product]],'02_Lookup_Tables'!$A$2:$A$126,'02_Lookup_Tables'!$B$2:$B$126)</f>
        <v>551.66</v>
      </c>
      <c r="S8269" t="str">
        <f>VLOOKUP(CleanedData[[#This Row],[Product]],'02_Lookup_Tables'!$H$2:$I$126,2,FALSE)</f>
        <v>Accessories</v>
      </c>
      <c r="T8269" t="str">
        <f>VLOOKUP(CleanedData[[#This Row],[Province]],'02_Lookup_Tables'!$D$2:$E$10,2, FALSE)</f>
        <v>Gauteng Region</v>
      </c>
      <c r="U8269" t="str" cm="1">
        <f t="array" ref="U8269">_xlfn.IFS(CleanedData[[#This Row],[Purchase Amount]]&lt;500,"Low",
CleanedData[[#This Row],[Purchase Amount]]&lt;5000,"Medium",
TRUE,"High")</f>
        <v>Medium</v>
      </c>
      <c r="V8269" t="str">
        <f>TEXT(CleanedData[[#This Row],[Date]],"mmmm")</f>
        <v>July</v>
      </c>
      <c r="W8269" t="str">
        <f>"Q"&amp;ROUNDUP(MONTH(CleanedData[[#This Row],[Date]])/3,0)</f>
        <v>Q3</v>
      </c>
      <c r="X8269" t="str">
        <f>IF(CleanedData[[#This Row],[Purchase Amount]]&gt;=5000,"Yes","No")</f>
        <v>No</v>
      </c>
      <c r="Y8269">
        <f>IF(CleanedData[[#This Row],[Recommend]]="Yes",1,0)</f>
        <v>0</v>
      </c>
      <c r="Z8269" s="6">
        <f>CleanedData[[#This Row],[Purchase Amount]]*0.15</f>
        <v>82.748999999999995</v>
      </c>
      <c r="AA8269" s="6">
        <f>CleanedData[[#This Row],[Purchase Amount]]*1.15</f>
        <v>634.40899999999988</v>
      </c>
    </row>
    <row r="8270" spans="1:27" x14ac:dyDescent="0.3">
      <c r="A8270">
        <v>9978</v>
      </c>
      <c r="B8270" t="s">
        <v>8495</v>
      </c>
      <c r="C8270" s="1">
        <v>45354</v>
      </c>
      <c r="D8270">
        <v>44</v>
      </c>
      <c r="E8270" t="s">
        <v>39</v>
      </c>
      <c r="F8270" t="s">
        <v>108</v>
      </c>
      <c r="G8270" t="s">
        <v>271</v>
      </c>
      <c r="H8270">
        <v>2</v>
      </c>
      <c r="I8270" t="s">
        <v>42</v>
      </c>
      <c r="J8270" t="s">
        <v>43</v>
      </c>
      <c r="K8270" t="s">
        <v>55</v>
      </c>
      <c r="L8270" t="s">
        <v>45</v>
      </c>
      <c r="M8270" t="s">
        <v>100</v>
      </c>
      <c r="N8270" t="s">
        <v>47</v>
      </c>
      <c r="O8270" t="s">
        <v>48</v>
      </c>
      <c r="P8270" t="s">
        <v>49</v>
      </c>
      <c r="Q8270" t="s">
        <v>81</v>
      </c>
      <c r="R8270" s="6">
        <f>_xlfn.XLOOKUP(CleanedData[[#This Row],[Product]],'02_Lookup_Tables'!$A$2:$A$126,'02_Lookup_Tables'!$B$2:$B$126)</f>
        <v>119.63</v>
      </c>
      <c r="S8270" t="str">
        <f>VLOOKUP(CleanedData[[#This Row],[Product]],'02_Lookup_Tables'!$H$2:$I$126,2,FALSE)</f>
        <v>Food</v>
      </c>
      <c r="T8270" t="str">
        <f>VLOOKUP(CleanedData[[#This Row],[Province]],'02_Lookup_Tables'!$D$2:$E$10,2, FALSE)</f>
        <v>Gauteng Region</v>
      </c>
      <c r="U8270" t="str" cm="1">
        <f t="array" ref="U8270">_xlfn.IFS(CleanedData[[#This Row],[Purchase Amount]]&lt;500,"Low",
CleanedData[[#This Row],[Purchase Amount]]&lt;5000,"Medium",
TRUE,"High")</f>
        <v>Low</v>
      </c>
      <c r="V8270" t="str">
        <f>TEXT(CleanedData[[#This Row],[Date]],"mmmm")</f>
        <v>March</v>
      </c>
      <c r="W8270" t="str">
        <f>"Q"&amp;ROUNDUP(MONTH(CleanedData[[#This Row],[Date]])/3,0)</f>
        <v>Q1</v>
      </c>
      <c r="X8270" t="str">
        <f>IF(CleanedData[[#This Row],[Purchase Amount]]&gt;=5000,"Yes","No")</f>
        <v>No</v>
      </c>
      <c r="Y8270">
        <f>IF(CleanedData[[#This Row],[Recommend]]="Yes",1,0)</f>
        <v>0</v>
      </c>
      <c r="Z8270" s="6">
        <f>CleanedData[[#This Row],[Purchase Amount]]*0.15</f>
        <v>17.944499999999998</v>
      </c>
      <c r="AA8270" s="6">
        <f>CleanedData[[#This Row],[Purchase Amount]]*1.15</f>
        <v>137.57449999999997</v>
      </c>
    </row>
    <row r="8271" spans="1:27" x14ac:dyDescent="0.3">
      <c r="A8271">
        <v>9980</v>
      </c>
      <c r="B8271" t="s">
        <v>8496</v>
      </c>
      <c r="C8271" s="1">
        <v>45743</v>
      </c>
      <c r="D8271">
        <v>40</v>
      </c>
      <c r="E8271" t="s">
        <v>60</v>
      </c>
      <c r="F8271" t="s">
        <v>68</v>
      </c>
      <c r="G8271" t="s">
        <v>342</v>
      </c>
      <c r="H8271">
        <v>3</v>
      </c>
      <c r="I8271" t="s">
        <v>42</v>
      </c>
      <c r="J8271" t="s">
        <v>69</v>
      </c>
      <c r="K8271" t="s">
        <v>64</v>
      </c>
      <c r="L8271" t="s">
        <v>42</v>
      </c>
      <c r="M8271" t="s">
        <v>175</v>
      </c>
      <c r="N8271" t="s">
        <v>48</v>
      </c>
      <c r="O8271" t="s">
        <v>89</v>
      </c>
      <c r="P8271" t="s">
        <v>49</v>
      </c>
      <c r="Q8271" t="s">
        <v>81</v>
      </c>
      <c r="R8271" s="6">
        <f>_xlfn.XLOOKUP(CleanedData[[#This Row],[Product]],'02_Lookup_Tables'!$A$2:$A$126,'02_Lookup_Tables'!$B$2:$B$126)</f>
        <v>529.15</v>
      </c>
      <c r="S8271" t="str">
        <f>VLOOKUP(CleanedData[[#This Row],[Product]],'02_Lookup_Tables'!$H$2:$I$126,2,FALSE)</f>
        <v>Accessories</v>
      </c>
      <c r="T8271" t="str">
        <f>VLOOKUP(CleanedData[[#This Row],[Province]],'02_Lookup_Tables'!$D$2:$E$10,2, FALSE)</f>
        <v>Northern Region</v>
      </c>
      <c r="U8271" t="str" cm="1">
        <f t="array" ref="U8271">_xlfn.IFS(CleanedData[[#This Row],[Purchase Amount]]&lt;500,"Low",
CleanedData[[#This Row],[Purchase Amount]]&lt;5000,"Medium",
TRUE,"High")</f>
        <v>Medium</v>
      </c>
      <c r="V8271" t="str">
        <f>TEXT(CleanedData[[#This Row],[Date]],"mmmm")</f>
        <v>March</v>
      </c>
      <c r="W8271" t="str">
        <f>"Q"&amp;ROUNDUP(MONTH(CleanedData[[#This Row],[Date]])/3,0)</f>
        <v>Q1</v>
      </c>
      <c r="X8271" t="str">
        <f>IF(CleanedData[[#This Row],[Purchase Amount]]&gt;=5000,"Yes","No")</f>
        <v>No</v>
      </c>
      <c r="Y8271">
        <f>IF(CleanedData[[#This Row],[Recommend]]="Yes",1,0)</f>
        <v>0</v>
      </c>
      <c r="Z8271" s="6">
        <f>CleanedData[[#This Row],[Purchase Amount]]*0.15</f>
        <v>79.372499999999988</v>
      </c>
      <c r="AA8271" s="6">
        <f>CleanedData[[#This Row],[Purchase Amount]]*1.15</f>
        <v>608.52249999999992</v>
      </c>
    </row>
    <row r="8272" spans="1:27" x14ac:dyDescent="0.3">
      <c r="A8272">
        <v>9981</v>
      </c>
      <c r="B8272" t="s">
        <v>8497</v>
      </c>
      <c r="C8272" s="1">
        <v>45819</v>
      </c>
      <c r="D8272">
        <v>39</v>
      </c>
      <c r="E8272" t="s">
        <v>52</v>
      </c>
      <c r="F8272" t="s">
        <v>130</v>
      </c>
      <c r="G8272" t="s">
        <v>235</v>
      </c>
      <c r="H8272">
        <v>4</v>
      </c>
      <c r="I8272" t="s">
        <v>45</v>
      </c>
      <c r="J8272" t="s">
        <v>69</v>
      </c>
      <c r="K8272" t="s">
        <v>44</v>
      </c>
      <c r="L8272" t="s">
        <v>45</v>
      </c>
      <c r="M8272" t="s">
        <v>112</v>
      </c>
      <c r="N8272" t="s">
        <v>96</v>
      </c>
      <c r="O8272" t="s">
        <v>48</v>
      </c>
      <c r="P8272" t="s">
        <v>49</v>
      </c>
      <c r="Q8272" t="s">
        <v>81</v>
      </c>
      <c r="R8272" s="6">
        <f>_xlfn.XLOOKUP(CleanedData[[#This Row],[Product]],'02_Lookup_Tables'!$A$2:$A$126,'02_Lookup_Tables'!$B$2:$B$126)</f>
        <v>306.57</v>
      </c>
      <c r="S8272" t="str">
        <f>VLOOKUP(CleanedData[[#This Row],[Product]],'02_Lookup_Tables'!$H$2:$I$126,2,FALSE)</f>
        <v>Toys &amp; Games</v>
      </c>
      <c r="T8272" t="str">
        <f>VLOOKUP(CleanedData[[#This Row],[Province]],'02_Lookup_Tables'!$D$2:$E$10,2, FALSE)</f>
        <v>Eastern Region</v>
      </c>
      <c r="U8272" t="str" cm="1">
        <f t="array" ref="U8272">_xlfn.IFS(CleanedData[[#This Row],[Purchase Amount]]&lt;500,"Low",
CleanedData[[#This Row],[Purchase Amount]]&lt;5000,"Medium",
TRUE,"High")</f>
        <v>Low</v>
      </c>
      <c r="V8272" t="str">
        <f>TEXT(CleanedData[[#This Row],[Date]],"mmmm")</f>
        <v>June</v>
      </c>
      <c r="W8272" t="str">
        <f>"Q"&amp;ROUNDUP(MONTH(CleanedData[[#This Row],[Date]])/3,0)</f>
        <v>Q2</v>
      </c>
      <c r="X8272" t="str">
        <f>IF(CleanedData[[#This Row],[Purchase Amount]]&gt;=5000,"Yes","No")</f>
        <v>No</v>
      </c>
      <c r="Y8272">
        <f>IF(CleanedData[[#This Row],[Recommend]]="Yes",1,0)</f>
        <v>1</v>
      </c>
      <c r="Z8272" s="6">
        <f>CleanedData[[#This Row],[Purchase Amount]]*0.15</f>
        <v>45.985499999999995</v>
      </c>
      <c r="AA8272" s="6">
        <f>CleanedData[[#This Row],[Purchase Amount]]*1.15</f>
        <v>352.55549999999994</v>
      </c>
    </row>
    <row r="8273" spans="1:27" x14ac:dyDescent="0.3">
      <c r="A8273">
        <v>9982</v>
      </c>
      <c r="B8273" t="s">
        <v>8498</v>
      </c>
      <c r="C8273" s="1">
        <v>45805</v>
      </c>
      <c r="D8273">
        <v>21</v>
      </c>
      <c r="E8273" t="s">
        <v>52</v>
      </c>
      <c r="F8273" t="s">
        <v>40</v>
      </c>
      <c r="G8273" t="s">
        <v>340</v>
      </c>
      <c r="H8273">
        <v>5</v>
      </c>
      <c r="I8273" t="s">
        <v>42</v>
      </c>
      <c r="J8273" t="s">
        <v>63</v>
      </c>
      <c r="K8273" t="s">
        <v>44</v>
      </c>
      <c r="L8273" t="s">
        <v>42</v>
      </c>
      <c r="N8273" t="s">
        <v>57</v>
      </c>
      <c r="O8273" t="s">
        <v>134</v>
      </c>
      <c r="P8273" t="s">
        <v>8646</v>
      </c>
      <c r="Q8273" t="s">
        <v>66</v>
      </c>
      <c r="R8273" s="6">
        <f>_xlfn.XLOOKUP(CleanedData[[#This Row],[Product]],'02_Lookup_Tables'!$A$2:$A$126,'02_Lookup_Tables'!$B$2:$B$126)</f>
        <v>828.82</v>
      </c>
      <c r="S8273" t="str">
        <f>VLOOKUP(CleanedData[[#This Row],[Product]],'02_Lookup_Tables'!$H$2:$I$126,2,FALSE)</f>
        <v>Home Devices</v>
      </c>
      <c r="T8273" t="str">
        <f>VLOOKUP(CleanedData[[#This Row],[Province]],'02_Lookup_Tables'!$D$2:$E$10,2, FALSE)</f>
        <v>Northern Region</v>
      </c>
      <c r="U8273" t="str" cm="1">
        <f t="array" ref="U8273">_xlfn.IFS(CleanedData[[#This Row],[Purchase Amount]]&lt;500,"Low",
CleanedData[[#This Row],[Purchase Amount]]&lt;5000,"Medium",
TRUE,"High")</f>
        <v>Medium</v>
      </c>
      <c r="V8273" t="str">
        <f>TEXT(CleanedData[[#This Row],[Date]],"mmmm")</f>
        <v>May</v>
      </c>
      <c r="W8273" t="str">
        <f>"Q"&amp;ROUNDUP(MONTH(CleanedData[[#This Row],[Date]])/3,0)</f>
        <v>Q2</v>
      </c>
      <c r="X8273" t="str">
        <f>IF(CleanedData[[#This Row],[Purchase Amount]]&gt;=5000,"Yes","No")</f>
        <v>No</v>
      </c>
      <c r="Y8273">
        <f>IF(CleanedData[[#This Row],[Recommend]]="Yes",1,0)</f>
        <v>0</v>
      </c>
      <c r="Z8273" s="6">
        <f>CleanedData[[#This Row],[Purchase Amount]]*0.15</f>
        <v>124.32300000000001</v>
      </c>
      <c r="AA8273" s="6">
        <f>CleanedData[[#This Row],[Purchase Amount]]*1.15</f>
        <v>953.14300000000003</v>
      </c>
    </row>
    <row r="8274" spans="1:27" x14ac:dyDescent="0.3">
      <c r="A8274">
        <v>9983</v>
      </c>
      <c r="B8274" t="s">
        <v>8499</v>
      </c>
      <c r="C8274" s="1">
        <v>45302</v>
      </c>
      <c r="D8274">
        <v>51</v>
      </c>
      <c r="E8274" t="s">
        <v>52</v>
      </c>
      <c r="F8274" t="s">
        <v>83</v>
      </c>
      <c r="G8274" t="s">
        <v>179</v>
      </c>
      <c r="H8274">
        <v>4</v>
      </c>
      <c r="I8274" t="s">
        <v>42</v>
      </c>
      <c r="J8274" t="s">
        <v>74</v>
      </c>
      <c r="K8274" t="s">
        <v>64</v>
      </c>
      <c r="L8274" t="s">
        <v>42</v>
      </c>
      <c r="M8274" t="s">
        <v>100</v>
      </c>
      <c r="N8274" t="s">
        <v>96</v>
      </c>
      <c r="O8274" t="s">
        <v>48</v>
      </c>
      <c r="P8274" t="s">
        <v>49</v>
      </c>
      <c r="Q8274" t="s">
        <v>93</v>
      </c>
      <c r="R8274" s="6">
        <f>_xlfn.XLOOKUP(CleanedData[[#This Row],[Product]],'02_Lookup_Tables'!$A$2:$A$126,'02_Lookup_Tables'!$B$2:$B$126)</f>
        <v>54.82</v>
      </c>
      <c r="S8274" t="str">
        <f>VLOOKUP(CleanedData[[#This Row],[Product]],'02_Lookup_Tables'!$H$2:$I$126,2,FALSE)</f>
        <v>Food</v>
      </c>
      <c r="T8274" t="str">
        <f>VLOOKUP(CleanedData[[#This Row],[Province]],'02_Lookup_Tables'!$D$2:$E$10,2, FALSE)</f>
        <v>Western Region</v>
      </c>
      <c r="U8274" t="str" cm="1">
        <f t="array" ref="U8274">_xlfn.IFS(CleanedData[[#This Row],[Purchase Amount]]&lt;500,"Low",
CleanedData[[#This Row],[Purchase Amount]]&lt;5000,"Medium",
TRUE,"High")</f>
        <v>Low</v>
      </c>
      <c r="V8274" t="str">
        <f>TEXT(CleanedData[[#This Row],[Date]],"mmmm")</f>
        <v>January</v>
      </c>
      <c r="W8274" t="str">
        <f>"Q"&amp;ROUNDUP(MONTH(CleanedData[[#This Row],[Date]])/3,0)</f>
        <v>Q1</v>
      </c>
      <c r="X8274" t="str">
        <f>IF(CleanedData[[#This Row],[Purchase Amount]]&gt;=5000,"Yes","No")</f>
        <v>No</v>
      </c>
      <c r="Y8274">
        <f>IF(CleanedData[[#This Row],[Recommend]]="Yes",1,0)</f>
        <v>0</v>
      </c>
      <c r="Z8274" s="6">
        <f>CleanedData[[#This Row],[Purchase Amount]]*0.15</f>
        <v>8.222999999999999</v>
      </c>
      <c r="AA8274" s="6">
        <f>CleanedData[[#This Row],[Purchase Amount]]*1.15</f>
        <v>63.042999999999992</v>
      </c>
    </row>
    <row r="8275" spans="1:27" x14ac:dyDescent="0.3">
      <c r="A8275">
        <v>9984</v>
      </c>
      <c r="B8275" t="s">
        <v>8500</v>
      </c>
      <c r="C8275" s="1">
        <v>45432</v>
      </c>
      <c r="D8275">
        <v>37</v>
      </c>
      <c r="E8275" t="s">
        <v>39</v>
      </c>
      <c r="F8275" t="s">
        <v>125</v>
      </c>
      <c r="G8275" t="s">
        <v>278</v>
      </c>
      <c r="H8275">
        <v>5</v>
      </c>
      <c r="I8275" t="s">
        <v>42</v>
      </c>
      <c r="J8275" t="s">
        <v>69</v>
      </c>
      <c r="K8275" t="s">
        <v>55</v>
      </c>
      <c r="L8275" t="s">
        <v>42</v>
      </c>
      <c r="M8275" t="s">
        <v>75</v>
      </c>
      <c r="N8275" t="s">
        <v>57</v>
      </c>
      <c r="O8275" t="s">
        <v>89</v>
      </c>
      <c r="P8275" t="s">
        <v>70</v>
      </c>
      <c r="Q8275" t="s">
        <v>81</v>
      </c>
      <c r="R8275" s="6">
        <f>_xlfn.XLOOKUP(CleanedData[[#This Row],[Product]],'02_Lookup_Tables'!$A$2:$A$126,'02_Lookup_Tables'!$B$2:$B$126)</f>
        <v>45.96</v>
      </c>
      <c r="S8275" t="str">
        <f>VLOOKUP(CleanedData[[#This Row],[Product]],'02_Lookup_Tables'!$H$2:$I$126,2,FALSE)</f>
        <v>Food</v>
      </c>
      <c r="T8275" t="str">
        <f>VLOOKUP(CleanedData[[#This Row],[Province]],'02_Lookup_Tables'!$D$2:$E$10,2, FALSE)</f>
        <v>Western Region</v>
      </c>
      <c r="U8275" t="str" cm="1">
        <f t="array" ref="U8275">_xlfn.IFS(CleanedData[[#This Row],[Purchase Amount]]&lt;500,"Low",
CleanedData[[#This Row],[Purchase Amount]]&lt;5000,"Medium",
TRUE,"High")</f>
        <v>Low</v>
      </c>
      <c r="V8275" t="str">
        <f>TEXT(CleanedData[[#This Row],[Date]],"mmmm")</f>
        <v>May</v>
      </c>
      <c r="W8275" t="str">
        <f>"Q"&amp;ROUNDUP(MONTH(CleanedData[[#This Row],[Date]])/3,0)</f>
        <v>Q2</v>
      </c>
      <c r="X8275" t="str">
        <f>IF(CleanedData[[#This Row],[Purchase Amount]]&gt;=5000,"Yes","No")</f>
        <v>No</v>
      </c>
      <c r="Y8275">
        <f>IF(CleanedData[[#This Row],[Recommend]]="Yes",1,0)</f>
        <v>0</v>
      </c>
      <c r="Z8275" s="6">
        <f>CleanedData[[#This Row],[Purchase Amount]]*0.15</f>
        <v>6.8940000000000001</v>
      </c>
      <c r="AA8275" s="6">
        <f>CleanedData[[#This Row],[Purchase Amount]]*1.15</f>
        <v>52.853999999999999</v>
      </c>
    </row>
    <row r="8276" spans="1:27" x14ac:dyDescent="0.3">
      <c r="A8276">
        <v>9985</v>
      </c>
      <c r="B8276" t="s">
        <v>8501</v>
      </c>
      <c r="C8276" s="1">
        <v>45779</v>
      </c>
      <c r="D8276">
        <v>54</v>
      </c>
      <c r="E8276" t="s">
        <v>39</v>
      </c>
      <c r="F8276" t="s">
        <v>108</v>
      </c>
      <c r="G8276" t="s">
        <v>1139</v>
      </c>
      <c r="H8276">
        <v>1</v>
      </c>
      <c r="I8276" t="s">
        <v>42</v>
      </c>
      <c r="J8276" t="s">
        <v>74</v>
      </c>
      <c r="K8276" t="s">
        <v>44</v>
      </c>
      <c r="L8276" t="s">
        <v>45</v>
      </c>
      <c r="M8276" t="s">
        <v>180</v>
      </c>
      <c r="N8276" t="s">
        <v>80</v>
      </c>
      <c r="O8276" t="s">
        <v>89</v>
      </c>
      <c r="P8276" t="s">
        <v>49</v>
      </c>
      <c r="Q8276" t="s">
        <v>93</v>
      </c>
      <c r="R8276" s="6">
        <f>_xlfn.XLOOKUP(CleanedData[[#This Row],[Product]],'02_Lookup_Tables'!$A$2:$A$126,'02_Lookup_Tables'!$B$2:$B$126)</f>
        <v>2977.47</v>
      </c>
      <c r="S8276" t="str">
        <f>VLOOKUP(CleanedData[[#This Row],[Product]],'02_Lookup_Tables'!$H$2:$I$126,2,FALSE)</f>
        <v>Home &amp; Living</v>
      </c>
      <c r="T8276" t="str">
        <f>VLOOKUP(CleanedData[[#This Row],[Province]],'02_Lookup_Tables'!$D$2:$E$10,2, FALSE)</f>
        <v>Gauteng Region</v>
      </c>
      <c r="U8276" t="str" cm="1">
        <f t="array" ref="U8276">_xlfn.IFS(CleanedData[[#This Row],[Purchase Amount]]&lt;500,"Low",
CleanedData[[#This Row],[Purchase Amount]]&lt;5000,"Medium",
TRUE,"High")</f>
        <v>Medium</v>
      </c>
      <c r="V8276" t="str">
        <f>TEXT(CleanedData[[#This Row],[Date]],"mmmm")</f>
        <v>May</v>
      </c>
      <c r="W8276" t="str">
        <f>"Q"&amp;ROUNDUP(MONTH(CleanedData[[#This Row],[Date]])/3,0)</f>
        <v>Q2</v>
      </c>
      <c r="X8276" t="str">
        <f>IF(CleanedData[[#This Row],[Purchase Amount]]&gt;=5000,"Yes","No")</f>
        <v>No</v>
      </c>
      <c r="Y8276">
        <f>IF(CleanedData[[#This Row],[Recommend]]="Yes",1,0)</f>
        <v>0</v>
      </c>
      <c r="Z8276" s="6">
        <f>CleanedData[[#This Row],[Purchase Amount]]*0.15</f>
        <v>446.62049999999994</v>
      </c>
      <c r="AA8276" s="6">
        <f>CleanedData[[#This Row],[Purchase Amount]]*1.15</f>
        <v>3424.0904999999993</v>
      </c>
    </row>
    <row r="8277" spans="1:27" x14ac:dyDescent="0.3">
      <c r="A8277">
        <v>9986</v>
      </c>
      <c r="B8277" t="s">
        <v>8502</v>
      </c>
      <c r="C8277" s="1">
        <v>45301</v>
      </c>
      <c r="D8277">
        <v>70</v>
      </c>
      <c r="E8277" t="s">
        <v>52</v>
      </c>
      <c r="F8277" t="s">
        <v>68</v>
      </c>
      <c r="G8277" t="s">
        <v>133</v>
      </c>
      <c r="H8277">
        <v>4</v>
      </c>
      <c r="I8277" t="s">
        <v>45</v>
      </c>
      <c r="J8277" t="s">
        <v>63</v>
      </c>
      <c r="K8277" t="s">
        <v>55</v>
      </c>
      <c r="L8277" t="s">
        <v>45</v>
      </c>
      <c r="M8277" t="s">
        <v>88</v>
      </c>
      <c r="N8277" t="s">
        <v>96</v>
      </c>
      <c r="O8277" t="s">
        <v>89</v>
      </c>
      <c r="P8277" t="s">
        <v>70</v>
      </c>
      <c r="Q8277" t="s">
        <v>97</v>
      </c>
      <c r="R8277" s="6">
        <f>_xlfn.XLOOKUP(CleanedData[[#This Row],[Product]],'02_Lookup_Tables'!$A$2:$A$126,'02_Lookup_Tables'!$B$2:$B$126)</f>
        <v>1734</v>
      </c>
      <c r="S8277" t="str">
        <f>VLOOKUP(CleanedData[[#This Row],[Product]],'02_Lookup_Tables'!$H$2:$I$126,2,FALSE)</f>
        <v>Home &amp; Living</v>
      </c>
      <c r="T8277" t="str">
        <f>VLOOKUP(CleanedData[[#This Row],[Province]],'02_Lookup_Tables'!$D$2:$E$10,2, FALSE)</f>
        <v>Northern Region</v>
      </c>
      <c r="U8277" t="str" cm="1">
        <f t="array" ref="U8277">_xlfn.IFS(CleanedData[[#This Row],[Purchase Amount]]&lt;500,"Low",
CleanedData[[#This Row],[Purchase Amount]]&lt;5000,"Medium",
TRUE,"High")</f>
        <v>Medium</v>
      </c>
      <c r="V8277" t="str">
        <f>TEXT(CleanedData[[#This Row],[Date]],"mmmm")</f>
        <v>January</v>
      </c>
      <c r="W8277" t="str">
        <f>"Q"&amp;ROUNDUP(MONTH(CleanedData[[#This Row],[Date]])/3,0)</f>
        <v>Q1</v>
      </c>
      <c r="X8277" t="str">
        <f>IF(CleanedData[[#This Row],[Purchase Amount]]&gt;=5000,"Yes","No")</f>
        <v>No</v>
      </c>
      <c r="Y8277">
        <f>IF(CleanedData[[#This Row],[Recommend]]="Yes",1,0)</f>
        <v>1</v>
      </c>
      <c r="Z8277" s="6">
        <f>CleanedData[[#This Row],[Purchase Amount]]*0.15</f>
        <v>260.09999999999997</v>
      </c>
      <c r="AA8277" s="6">
        <f>CleanedData[[#This Row],[Purchase Amount]]*1.15</f>
        <v>1994.1</v>
      </c>
    </row>
    <row r="8278" spans="1:27" x14ac:dyDescent="0.3">
      <c r="A8278">
        <v>9987</v>
      </c>
      <c r="B8278" t="s">
        <v>8503</v>
      </c>
      <c r="C8278" s="1">
        <v>45623</v>
      </c>
      <c r="D8278">
        <v>31</v>
      </c>
      <c r="E8278" t="s">
        <v>60</v>
      </c>
      <c r="F8278" t="s">
        <v>68</v>
      </c>
      <c r="G8278" t="s">
        <v>207</v>
      </c>
      <c r="H8278">
        <v>5</v>
      </c>
      <c r="I8278" t="s">
        <v>42</v>
      </c>
      <c r="J8278" t="s">
        <v>63</v>
      </c>
      <c r="K8278" t="s">
        <v>64</v>
      </c>
      <c r="L8278" t="s">
        <v>45</v>
      </c>
      <c r="M8278" t="s">
        <v>75</v>
      </c>
      <c r="N8278" t="s">
        <v>57</v>
      </c>
      <c r="O8278" t="s">
        <v>89</v>
      </c>
      <c r="P8278" t="s">
        <v>70</v>
      </c>
      <c r="Q8278" t="s">
        <v>58</v>
      </c>
      <c r="R8278" s="6">
        <f>_xlfn.XLOOKUP(CleanedData[[#This Row],[Product]],'02_Lookup_Tables'!$A$2:$A$126,'02_Lookup_Tables'!$B$2:$B$126)</f>
        <v>3755.73</v>
      </c>
      <c r="S8278" t="str">
        <f>VLOOKUP(CleanedData[[#This Row],[Product]],'02_Lookup_Tables'!$H$2:$I$126,2,FALSE)</f>
        <v>Sports &amp; Outdoors</v>
      </c>
      <c r="T8278" t="str">
        <f>VLOOKUP(CleanedData[[#This Row],[Province]],'02_Lookup_Tables'!$D$2:$E$10,2, FALSE)</f>
        <v>Northern Region</v>
      </c>
      <c r="U8278" t="str" cm="1">
        <f t="array" ref="U8278">_xlfn.IFS(CleanedData[[#This Row],[Purchase Amount]]&lt;500,"Low",
CleanedData[[#This Row],[Purchase Amount]]&lt;5000,"Medium",
TRUE,"High")</f>
        <v>Medium</v>
      </c>
      <c r="V8278" t="str">
        <f>TEXT(CleanedData[[#This Row],[Date]],"mmmm")</f>
        <v>November</v>
      </c>
      <c r="W8278" t="str">
        <f>"Q"&amp;ROUNDUP(MONTH(CleanedData[[#This Row],[Date]])/3,0)</f>
        <v>Q4</v>
      </c>
      <c r="X8278" t="str">
        <f>IF(CleanedData[[#This Row],[Purchase Amount]]&gt;=5000,"Yes","No")</f>
        <v>No</v>
      </c>
      <c r="Y8278">
        <f>IF(CleanedData[[#This Row],[Recommend]]="Yes",1,0)</f>
        <v>0</v>
      </c>
      <c r="Z8278" s="6">
        <f>CleanedData[[#This Row],[Purchase Amount]]*0.15</f>
        <v>563.35950000000003</v>
      </c>
      <c r="AA8278" s="6">
        <f>CleanedData[[#This Row],[Purchase Amount]]*1.15</f>
        <v>4319.0895</v>
      </c>
    </row>
    <row r="8279" spans="1:27" x14ac:dyDescent="0.3">
      <c r="A8279">
        <v>9989</v>
      </c>
      <c r="B8279" t="s">
        <v>8504</v>
      </c>
      <c r="C8279" s="1">
        <v>45424</v>
      </c>
      <c r="D8279">
        <v>25</v>
      </c>
      <c r="E8279" t="s">
        <v>60</v>
      </c>
      <c r="F8279" t="s">
        <v>130</v>
      </c>
      <c r="G8279" t="s">
        <v>303</v>
      </c>
      <c r="H8279">
        <v>3</v>
      </c>
      <c r="I8279" t="s">
        <v>45</v>
      </c>
      <c r="J8279" t="s">
        <v>69</v>
      </c>
      <c r="K8279" t="s">
        <v>55</v>
      </c>
      <c r="L8279" t="s">
        <v>45</v>
      </c>
      <c r="M8279" t="s">
        <v>46</v>
      </c>
      <c r="N8279" t="s">
        <v>48</v>
      </c>
      <c r="O8279" t="s">
        <v>89</v>
      </c>
      <c r="P8279" t="s">
        <v>49</v>
      </c>
      <c r="Q8279" t="s">
        <v>58</v>
      </c>
      <c r="R8279" s="6">
        <f>_xlfn.XLOOKUP(CleanedData[[#This Row],[Product]],'02_Lookup_Tables'!$A$2:$A$126,'02_Lookup_Tables'!$B$2:$B$126)</f>
        <v>4841.7700000000004</v>
      </c>
      <c r="S8279" t="str">
        <f>VLOOKUP(CleanedData[[#This Row],[Product]],'02_Lookup_Tables'!$H$2:$I$126,2,FALSE)</f>
        <v>Home &amp; Living</v>
      </c>
      <c r="T8279" t="str">
        <f>VLOOKUP(CleanedData[[#This Row],[Province]],'02_Lookup_Tables'!$D$2:$E$10,2, FALSE)</f>
        <v>Eastern Region</v>
      </c>
      <c r="U8279" t="str" cm="1">
        <f t="array" ref="U8279">_xlfn.IFS(CleanedData[[#This Row],[Purchase Amount]]&lt;500,"Low",
CleanedData[[#This Row],[Purchase Amount]]&lt;5000,"Medium",
TRUE,"High")</f>
        <v>Medium</v>
      </c>
      <c r="V8279" t="str">
        <f>TEXT(CleanedData[[#This Row],[Date]],"mmmm")</f>
        <v>May</v>
      </c>
      <c r="W8279" t="str">
        <f>"Q"&amp;ROUNDUP(MONTH(CleanedData[[#This Row],[Date]])/3,0)</f>
        <v>Q2</v>
      </c>
      <c r="X8279" t="str">
        <f>IF(CleanedData[[#This Row],[Purchase Amount]]&gt;=5000,"Yes","No")</f>
        <v>No</v>
      </c>
      <c r="Y8279">
        <f>IF(CleanedData[[#This Row],[Recommend]]="Yes",1,0)</f>
        <v>1</v>
      </c>
      <c r="Z8279" s="6">
        <f>CleanedData[[#This Row],[Purchase Amount]]*0.15</f>
        <v>726.26550000000009</v>
      </c>
      <c r="AA8279" s="6">
        <f>CleanedData[[#This Row],[Purchase Amount]]*1.15</f>
        <v>5568.0355</v>
      </c>
    </row>
    <row r="8280" spans="1:27" x14ac:dyDescent="0.3">
      <c r="A8280">
        <v>9990</v>
      </c>
      <c r="B8280" t="s">
        <v>8505</v>
      </c>
      <c r="C8280" s="1">
        <v>45677</v>
      </c>
      <c r="D8280">
        <v>65</v>
      </c>
      <c r="E8280" t="s">
        <v>39</v>
      </c>
      <c r="F8280" t="s">
        <v>108</v>
      </c>
      <c r="G8280" t="s">
        <v>118</v>
      </c>
      <c r="H8280">
        <v>1</v>
      </c>
      <c r="I8280" t="s">
        <v>42</v>
      </c>
      <c r="J8280" t="s">
        <v>54</v>
      </c>
      <c r="K8280" t="s">
        <v>44</v>
      </c>
      <c r="L8280" t="s">
        <v>42</v>
      </c>
      <c r="M8280" t="s">
        <v>88</v>
      </c>
      <c r="N8280" t="s">
        <v>80</v>
      </c>
      <c r="O8280" t="s">
        <v>89</v>
      </c>
      <c r="P8280" t="s">
        <v>49</v>
      </c>
      <c r="Q8280" t="s">
        <v>97</v>
      </c>
      <c r="R8280" s="6">
        <f>_xlfn.XLOOKUP(CleanedData[[#This Row],[Product]],'02_Lookup_Tables'!$A$2:$A$126,'02_Lookup_Tables'!$B$2:$B$126)</f>
        <v>368.99</v>
      </c>
      <c r="S8280" t="str">
        <f>VLOOKUP(CleanedData[[#This Row],[Product]],'02_Lookup_Tables'!$H$2:$I$126,2,FALSE)</f>
        <v>Accessories</v>
      </c>
      <c r="T8280" t="str">
        <f>VLOOKUP(CleanedData[[#This Row],[Province]],'02_Lookup_Tables'!$D$2:$E$10,2, FALSE)</f>
        <v>Gauteng Region</v>
      </c>
      <c r="U8280" t="str" cm="1">
        <f t="array" ref="U8280">_xlfn.IFS(CleanedData[[#This Row],[Purchase Amount]]&lt;500,"Low",
CleanedData[[#This Row],[Purchase Amount]]&lt;5000,"Medium",
TRUE,"High")</f>
        <v>Low</v>
      </c>
      <c r="V8280" t="str">
        <f>TEXT(CleanedData[[#This Row],[Date]],"mmmm")</f>
        <v>January</v>
      </c>
      <c r="W8280" t="str">
        <f>"Q"&amp;ROUNDUP(MONTH(CleanedData[[#This Row],[Date]])/3,0)</f>
        <v>Q1</v>
      </c>
      <c r="X8280" t="str">
        <f>IF(CleanedData[[#This Row],[Purchase Amount]]&gt;=5000,"Yes","No")</f>
        <v>No</v>
      </c>
      <c r="Y8280">
        <f>IF(CleanedData[[#This Row],[Recommend]]="Yes",1,0)</f>
        <v>0</v>
      </c>
      <c r="Z8280" s="6">
        <f>CleanedData[[#This Row],[Purchase Amount]]*0.15</f>
        <v>55.348500000000001</v>
      </c>
      <c r="AA8280" s="6">
        <f>CleanedData[[#This Row],[Purchase Amount]]*1.15</f>
        <v>424.33849999999995</v>
      </c>
    </row>
    <row r="8281" spans="1:27" x14ac:dyDescent="0.3">
      <c r="A8281">
        <v>9991</v>
      </c>
      <c r="B8281" t="s">
        <v>8506</v>
      </c>
      <c r="C8281" s="1">
        <v>45833</v>
      </c>
      <c r="D8281">
        <v>20</v>
      </c>
      <c r="E8281" t="s">
        <v>52</v>
      </c>
      <c r="F8281" t="s">
        <v>125</v>
      </c>
      <c r="G8281" t="s">
        <v>120</v>
      </c>
      <c r="H8281">
        <v>1</v>
      </c>
      <c r="I8281" t="s">
        <v>42</v>
      </c>
      <c r="J8281" t="s">
        <v>43</v>
      </c>
      <c r="K8281" t="s">
        <v>64</v>
      </c>
      <c r="L8281" t="s">
        <v>45</v>
      </c>
      <c r="M8281" t="s">
        <v>156</v>
      </c>
      <c r="N8281" t="s">
        <v>80</v>
      </c>
      <c r="O8281" t="s">
        <v>148</v>
      </c>
      <c r="P8281" t="s">
        <v>70</v>
      </c>
      <c r="Q8281" t="s">
        <v>66</v>
      </c>
      <c r="R8281" s="6">
        <f>_xlfn.XLOOKUP(CleanedData[[#This Row],[Product]],'02_Lookup_Tables'!$A$2:$A$126,'02_Lookup_Tables'!$B$2:$B$126)</f>
        <v>471.63</v>
      </c>
      <c r="S8281" t="str">
        <f>VLOOKUP(CleanedData[[#This Row],[Product]],'02_Lookup_Tables'!$H$2:$I$126,2,FALSE)</f>
        <v>Beauty &amp; Personal Care</v>
      </c>
      <c r="T8281" t="str">
        <f>VLOOKUP(CleanedData[[#This Row],[Province]],'02_Lookup_Tables'!$D$2:$E$10,2, FALSE)</f>
        <v>Western Region</v>
      </c>
      <c r="U8281" t="str" cm="1">
        <f t="array" ref="U8281">_xlfn.IFS(CleanedData[[#This Row],[Purchase Amount]]&lt;500,"Low",
CleanedData[[#This Row],[Purchase Amount]]&lt;5000,"Medium",
TRUE,"High")</f>
        <v>Low</v>
      </c>
      <c r="V8281" t="str">
        <f>TEXT(CleanedData[[#This Row],[Date]],"mmmm")</f>
        <v>June</v>
      </c>
      <c r="W8281" t="str">
        <f>"Q"&amp;ROUNDUP(MONTH(CleanedData[[#This Row],[Date]])/3,0)</f>
        <v>Q2</v>
      </c>
      <c r="X8281" t="str">
        <f>IF(CleanedData[[#This Row],[Purchase Amount]]&gt;=5000,"Yes","No")</f>
        <v>No</v>
      </c>
      <c r="Y8281">
        <f>IF(CleanedData[[#This Row],[Recommend]]="Yes",1,0)</f>
        <v>0</v>
      </c>
      <c r="Z8281" s="6">
        <f>CleanedData[[#This Row],[Purchase Amount]]*0.15</f>
        <v>70.744500000000002</v>
      </c>
      <c r="AA8281" s="6">
        <f>CleanedData[[#This Row],[Purchase Amount]]*1.15</f>
        <v>542.3744999999999</v>
      </c>
    </row>
    <row r="8282" spans="1:27" x14ac:dyDescent="0.3">
      <c r="A8282">
        <v>9992</v>
      </c>
      <c r="B8282" t="s">
        <v>8507</v>
      </c>
      <c r="C8282" s="1">
        <v>45508</v>
      </c>
      <c r="D8282">
        <v>51</v>
      </c>
      <c r="E8282" t="s">
        <v>52</v>
      </c>
      <c r="F8282" t="s">
        <v>72</v>
      </c>
      <c r="G8282" t="s">
        <v>189</v>
      </c>
      <c r="H8282">
        <v>5</v>
      </c>
      <c r="I8282" t="s">
        <v>42</v>
      </c>
      <c r="J8282" t="s">
        <v>69</v>
      </c>
      <c r="K8282" t="s">
        <v>44</v>
      </c>
      <c r="L8282" t="s">
        <v>42</v>
      </c>
      <c r="M8282" t="s">
        <v>151</v>
      </c>
      <c r="N8282" t="s">
        <v>57</v>
      </c>
      <c r="O8282" t="s">
        <v>89</v>
      </c>
      <c r="P8282" t="s">
        <v>70</v>
      </c>
      <c r="Q8282" t="s">
        <v>93</v>
      </c>
      <c r="R8282" s="6">
        <f>_xlfn.XLOOKUP(CleanedData[[#This Row],[Product]],'02_Lookup_Tables'!$A$2:$A$126,'02_Lookup_Tables'!$B$2:$B$126)</f>
        <v>1619.07</v>
      </c>
      <c r="S8282" t="str">
        <f>VLOOKUP(CleanedData[[#This Row],[Product]],'02_Lookup_Tables'!$H$2:$I$126,2,FALSE)</f>
        <v>Home &amp; Living</v>
      </c>
      <c r="T8282" t="str">
        <f>VLOOKUP(CleanedData[[#This Row],[Province]],'02_Lookup_Tables'!$D$2:$E$10,2, FALSE)</f>
        <v>Central Region</v>
      </c>
      <c r="U8282" t="str" cm="1">
        <f t="array" ref="U8282">_xlfn.IFS(CleanedData[[#This Row],[Purchase Amount]]&lt;500,"Low",
CleanedData[[#This Row],[Purchase Amount]]&lt;5000,"Medium",
TRUE,"High")</f>
        <v>Medium</v>
      </c>
      <c r="V8282" t="str">
        <f>TEXT(CleanedData[[#This Row],[Date]],"mmmm")</f>
        <v>August</v>
      </c>
      <c r="W8282" t="str">
        <f>"Q"&amp;ROUNDUP(MONTH(CleanedData[[#This Row],[Date]])/3,0)</f>
        <v>Q3</v>
      </c>
      <c r="X8282" t="str">
        <f>IF(CleanedData[[#This Row],[Purchase Amount]]&gt;=5000,"Yes","No")</f>
        <v>No</v>
      </c>
      <c r="Y8282">
        <f>IF(CleanedData[[#This Row],[Recommend]]="Yes",1,0)</f>
        <v>0</v>
      </c>
      <c r="Z8282" s="6">
        <f>CleanedData[[#This Row],[Purchase Amount]]*0.15</f>
        <v>242.86049999999997</v>
      </c>
      <c r="AA8282" s="6">
        <f>CleanedData[[#This Row],[Purchase Amount]]*1.15</f>
        <v>1861.9304999999997</v>
      </c>
    </row>
    <row r="8283" spans="1:27" x14ac:dyDescent="0.3">
      <c r="A8283">
        <v>9993</v>
      </c>
      <c r="B8283" t="s">
        <v>8508</v>
      </c>
      <c r="C8283" s="1">
        <v>45773</v>
      </c>
      <c r="D8283">
        <v>51</v>
      </c>
      <c r="E8283" t="s">
        <v>39</v>
      </c>
      <c r="F8283" t="s">
        <v>40</v>
      </c>
      <c r="G8283" t="s">
        <v>505</v>
      </c>
      <c r="H8283">
        <v>2</v>
      </c>
      <c r="I8283" t="s">
        <v>42</v>
      </c>
      <c r="J8283" t="s">
        <v>69</v>
      </c>
      <c r="K8283" t="s">
        <v>64</v>
      </c>
      <c r="L8283" t="s">
        <v>45</v>
      </c>
      <c r="M8283" t="s">
        <v>100</v>
      </c>
      <c r="N8283" t="s">
        <v>47</v>
      </c>
      <c r="O8283" t="s">
        <v>48</v>
      </c>
      <c r="P8283" t="s">
        <v>49</v>
      </c>
      <c r="Q8283" t="s">
        <v>93</v>
      </c>
      <c r="R8283" s="6">
        <f>_xlfn.XLOOKUP(CleanedData[[#This Row],[Product]],'02_Lookup_Tables'!$A$2:$A$126,'02_Lookup_Tables'!$B$2:$B$126)</f>
        <v>2572.02</v>
      </c>
      <c r="S8283" t="str">
        <f>VLOOKUP(CleanedData[[#This Row],[Product]],'02_Lookup_Tables'!$H$2:$I$126,2,FALSE)</f>
        <v>Home &amp; Living</v>
      </c>
      <c r="T8283" t="str">
        <f>VLOOKUP(CleanedData[[#This Row],[Province]],'02_Lookup_Tables'!$D$2:$E$10,2, FALSE)</f>
        <v>Northern Region</v>
      </c>
      <c r="U8283" t="str" cm="1">
        <f t="array" ref="U8283">_xlfn.IFS(CleanedData[[#This Row],[Purchase Amount]]&lt;500,"Low",
CleanedData[[#This Row],[Purchase Amount]]&lt;5000,"Medium",
TRUE,"High")</f>
        <v>Medium</v>
      </c>
      <c r="V8283" t="str">
        <f>TEXT(CleanedData[[#This Row],[Date]],"mmmm")</f>
        <v>April</v>
      </c>
      <c r="W8283" t="str">
        <f>"Q"&amp;ROUNDUP(MONTH(CleanedData[[#This Row],[Date]])/3,0)</f>
        <v>Q2</v>
      </c>
      <c r="X8283" t="str">
        <f>IF(CleanedData[[#This Row],[Purchase Amount]]&gt;=5000,"Yes","No")</f>
        <v>No</v>
      </c>
      <c r="Y8283">
        <f>IF(CleanedData[[#This Row],[Recommend]]="Yes",1,0)</f>
        <v>0</v>
      </c>
      <c r="Z8283" s="6">
        <f>CleanedData[[#This Row],[Purchase Amount]]*0.15</f>
        <v>385.803</v>
      </c>
      <c r="AA8283" s="6">
        <f>CleanedData[[#This Row],[Purchase Amount]]*1.15</f>
        <v>2957.8229999999999</v>
      </c>
    </row>
    <row r="8284" spans="1:27" x14ac:dyDescent="0.3">
      <c r="A8284">
        <v>9994</v>
      </c>
      <c r="B8284" t="s">
        <v>8509</v>
      </c>
      <c r="C8284" s="1">
        <v>45886</v>
      </c>
      <c r="D8284">
        <v>71</v>
      </c>
      <c r="E8284" t="s">
        <v>52</v>
      </c>
      <c r="F8284" t="s">
        <v>72</v>
      </c>
      <c r="G8284" t="s">
        <v>340</v>
      </c>
      <c r="H8284">
        <v>3</v>
      </c>
      <c r="I8284" t="s">
        <v>45</v>
      </c>
      <c r="J8284" t="s">
        <v>69</v>
      </c>
      <c r="K8284" t="s">
        <v>55</v>
      </c>
      <c r="L8284" t="s">
        <v>42</v>
      </c>
      <c r="M8284" t="s">
        <v>56</v>
      </c>
      <c r="N8284" t="s">
        <v>48</v>
      </c>
      <c r="O8284" t="s">
        <v>148</v>
      </c>
      <c r="P8284" t="s">
        <v>49</v>
      </c>
      <c r="Q8284" t="s">
        <v>97</v>
      </c>
      <c r="R8284" s="6">
        <f>_xlfn.XLOOKUP(CleanedData[[#This Row],[Product]],'02_Lookup_Tables'!$A$2:$A$126,'02_Lookup_Tables'!$B$2:$B$126)</f>
        <v>828.82</v>
      </c>
      <c r="S8284" t="str">
        <f>VLOOKUP(CleanedData[[#This Row],[Product]],'02_Lookup_Tables'!$H$2:$I$126,2,FALSE)</f>
        <v>Home Devices</v>
      </c>
      <c r="T8284" t="str">
        <f>VLOOKUP(CleanedData[[#This Row],[Province]],'02_Lookup_Tables'!$D$2:$E$10,2, FALSE)</f>
        <v>Central Region</v>
      </c>
      <c r="U8284" t="str" cm="1">
        <f t="array" ref="U8284">_xlfn.IFS(CleanedData[[#This Row],[Purchase Amount]]&lt;500,"Low",
CleanedData[[#This Row],[Purchase Amount]]&lt;5000,"Medium",
TRUE,"High")</f>
        <v>Medium</v>
      </c>
      <c r="V8284" t="str">
        <f>TEXT(CleanedData[[#This Row],[Date]],"mmmm")</f>
        <v>August</v>
      </c>
      <c r="W8284" t="str">
        <f>"Q"&amp;ROUNDUP(MONTH(CleanedData[[#This Row],[Date]])/3,0)</f>
        <v>Q3</v>
      </c>
      <c r="X8284" t="str">
        <f>IF(CleanedData[[#This Row],[Purchase Amount]]&gt;=5000,"Yes","No")</f>
        <v>No</v>
      </c>
      <c r="Y8284">
        <f>IF(CleanedData[[#This Row],[Recommend]]="Yes",1,0)</f>
        <v>1</v>
      </c>
      <c r="Z8284" s="6">
        <f>CleanedData[[#This Row],[Purchase Amount]]*0.15</f>
        <v>124.32300000000001</v>
      </c>
      <c r="AA8284" s="6">
        <f>CleanedData[[#This Row],[Purchase Amount]]*1.15</f>
        <v>953.14300000000003</v>
      </c>
    </row>
    <row r="8285" spans="1:27" x14ac:dyDescent="0.3">
      <c r="A8285">
        <v>9995</v>
      </c>
      <c r="B8285" t="s">
        <v>8510</v>
      </c>
      <c r="C8285" s="1">
        <v>45934</v>
      </c>
      <c r="D8285">
        <v>58</v>
      </c>
      <c r="E8285" t="s">
        <v>39</v>
      </c>
      <c r="F8285" t="s">
        <v>72</v>
      </c>
      <c r="G8285" t="s">
        <v>323</v>
      </c>
      <c r="H8285">
        <v>1</v>
      </c>
      <c r="I8285" t="s">
        <v>42</v>
      </c>
      <c r="J8285" t="s">
        <v>43</v>
      </c>
      <c r="K8285" t="s">
        <v>44</v>
      </c>
      <c r="L8285" t="s">
        <v>45</v>
      </c>
      <c r="M8285" t="s">
        <v>100</v>
      </c>
      <c r="N8285" t="s">
        <v>80</v>
      </c>
      <c r="O8285" t="s">
        <v>48</v>
      </c>
      <c r="P8285" t="s">
        <v>49</v>
      </c>
      <c r="Q8285" t="s">
        <v>50</v>
      </c>
      <c r="R8285" s="6">
        <f>_xlfn.XLOOKUP(CleanedData[[#This Row],[Product]],'02_Lookup_Tables'!$A$2:$A$126,'02_Lookup_Tables'!$B$2:$B$126)</f>
        <v>463.48</v>
      </c>
      <c r="S8285" t="str">
        <f>VLOOKUP(CleanedData[[#This Row],[Product]],'02_Lookup_Tables'!$H$2:$I$126,2,FALSE)</f>
        <v>Electronics</v>
      </c>
      <c r="T8285" t="str">
        <f>VLOOKUP(CleanedData[[#This Row],[Province]],'02_Lookup_Tables'!$D$2:$E$10,2, FALSE)</f>
        <v>Central Region</v>
      </c>
      <c r="U8285" t="str" cm="1">
        <f t="array" ref="U8285">_xlfn.IFS(CleanedData[[#This Row],[Purchase Amount]]&lt;500,"Low",
CleanedData[[#This Row],[Purchase Amount]]&lt;5000,"Medium",
TRUE,"High")</f>
        <v>Low</v>
      </c>
      <c r="V8285" t="str">
        <f>TEXT(CleanedData[[#This Row],[Date]],"mmmm")</f>
        <v>October</v>
      </c>
      <c r="W8285" t="str">
        <f>"Q"&amp;ROUNDUP(MONTH(CleanedData[[#This Row],[Date]])/3,0)</f>
        <v>Q4</v>
      </c>
      <c r="X8285" t="str">
        <f>IF(CleanedData[[#This Row],[Purchase Amount]]&gt;=5000,"Yes","No")</f>
        <v>No</v>
      </c>
      <c r="Y8285">
        <f>IF(CleanedData[[#This Row],[Recommend]]="Yes",1,0)</f>
        <v>0</v>
      </c>
      <c r="Z8285" s="6">
        <f>CleanedData[[#This Row],[Purchase Amount]]*0.15</f>
        <v>69.522000000000006</v>
      </c>
      <c r="AA8285" s="6">
        <f>CleanedData[[#This Row],[Purchase Amount]]*1.15</f>
        <v>533.00199999999995</v>
      </c>
    </row>
    <row r="8286" spans="1:27" x14ac:dyDescent="0.3">
      <c r="A8286">
        <v>9996</v>
      </c>
      <c r="B8286" t="s">
        <v>8511</v>
      </c>
      <c r="C8286" s="1">
        <v>45880</v>
      </c>
      <c r="D8286">
        <v>74</v>
      </c>
      <c r="E8286" t="s">
        <v>52</v>
      </c>
      <c r="F8286" t="s">
        <v>72</v>
      </c>
      <c r="G8286" t="s">
        <v>372</v>
      </c>
      <c r="H8286">
        <v>4</v>
      </c>
      <c r="I8286" t="s">
        <v>42</v>
      </c>
      <c r="J8286" t="s">
        <v>54</v>
      </c>
      <c r="K8286" t="s">
        <v>55</v>
      </c>
      <c r="L8286" t="s">
        <v>42</v>
      </c>
      <c r="M8286" t="s">
        <v>136</v>
      </c>
      <c r="N8286" t="s">
        <v>96</v>
      </c>
      <c r="O8286" t="s">
        <v>89</v>
      </c>
      <c r="P8286" t="s">
        <v>70</v>
      </c>
      <c r="Q8286" t="s">
        <v>97</v>
      </c>
      <c r="R8286" s="6">
        <f>_xlfn.XLOOKUP(CleanedData[[#This Row],[Product]],'02_Lookup_Tables'!$A$2:$A$126,'02_Lookup_Tables'!$B$2:$B$126)</f>
        <v>944.78</v>
      </c>
      <c r="S8286" t="str">
        <f>VLOOKUP(CleanedData[[#This Row],[Product]],'02_Lookup_Tables'!$H$2:$I$126,2,FALSE)</f>
        <v>Electronics</v>
      </c>
      <c r="T8286" t="str">
        <f>VLOOKUP(CleanedData[[#This Row],[Province]],'02_Lookup_Tables'!$D$2:$E$10,2, FALSE)</f>
        <v>Central Region</v>
      </c>
      <c r="U8286" t="str" cm="1">
        <f t="array" ref="U8286">_xlfn.IFS(CleanedData[[#This Row],[Purchase Amount]]&lt;500,"Low",
CleanedData[[#This Row],[Purchase Amount]]&lt;5000,"Medium",
TRUE,"High")</f>
        <v>Medium</v>
      </c>
      <c r="V8286" t="str">
        <f>TEXT(CleanedData[[#This Row],[Date]],"mmmm")</f>
        <v>August</v>
      </c>
      <c r="W8286" t="str">
        <f>"Q"&amp;ROUNDUP(MONTH(CleanedData[[#This Row],[Date]])/3,0)</f>
        <v>Q3</v>
      </c>
      <c r="X8286" t="str">
        <f>IF(CleanedData[[#This Row],[Purchase Amount]]&gt;=5000,"Yes","No")</f>
        <v>No</v>
      </c>
      <c r="Y8286">
        <f>IF(CleanedData[[#This Row],[Recommend]]="Yes",1,0)</f>
        <v>0</v>
      </c>
      <c r="Z8286" s="6">
        <f>CleanedData[[#This Row],[Purchase Amount]]*0.15</f>
        <v>141.71699999999998</v>
      </c>
      <c r="AA8286" s="6">
        <f>CleanedData[[#This Row],[Purchase Amount]]*1.15</f>
        <v>1086.4969999999998</v>
      </c>
    </row>
    <row r="8287" spans="1:27" x14ac:dyDescent="0.3">
      <c r="A8287">
        <v>9997</v>
      </c>
      <c r="B8287" t="s">
        <v>8512</v>
      </c>
      <c r="C8287" s="1">
        <v>45383</v>
      </c>
      <c r="D8287">
        <v>65</v>
      </c>
      <c r="E8287" t="s">
        <v>60</v>
      </c>
      <c r="F8287" t="s">
        <v>61</v>
      </c>
      <c r="G8287" t="s">
        <v>563</v>
      </c>
      <c r="H8287">
        <v>5</v>
      </c>
      <c r="I8287" t="s">
        <v>42</v>
      </c>
      <c r="J8287" t="s">
        <v>63</v>
      </c>
      <c r="K8287" t="s">
        <v>44</v>
      </c>
      <c r="L8287" t="s">
        <v>45</v>
      </c>
      <c r="M8287" t="s">
        <v>136</v>
      </c>
      <c r="N8287" t="s">
        <v>57</v>
      </c>
      <c r="O8287" t="s">
        <v>89</v>
      </c>
      <c r="P8287" t="s">
        <v>70</v>
      </c>
      <c r="Q8287" t="s">
        <v>97</v>
      </c>
      <c r="R8287" s="6">
        <f>_xlfn.XLOOKUP(CleanedData[[#This Row],[Product]],'02_Lookup_Tables'!$A$2:$A$126,'02_Lookup_Tables'!$B$2:$B$126)</f>
        <v>11052.57</v>
      </c>
      <c r="S8287" t="str">
        <f>VLOOKUP(CleanedData[[#This Row],[Product]],'02_Lookup_Tables'!$H$2:$I$126,2,FALSE)</f>
        <v>Electronics</v>
      </c>
      <c r="T8287" t="str">
        <f>VLOOKUP(CleanedData[[#This Row],[Province]],'02_Lookup_Tables'!$D$2:$E$10,2, FALSE)</f>
        <v>Southern Region</v>
      </c>
      <c r="U8287" t="str" cm="1">
        <f t="array" ref="U8287">_xlfn.IFS(CleanedData[[#This Row],[Purchase Amount]]&lt;500,"Low",
CleanedData[[#This Row],[Purchase Amount]]&lt;5000,"Medium",
TRUE,"High")</f>
        <v>High</v>
      </c>
      <c r="V8287" t="str">
        <f>TEXT(CleanedData[[#This Row],[Date]],"mmmm")</f>
        <v>April</v>
      </c>
      <c r="W8287" t="str">
        <f>"Q"&amp;ROUNDUP(MONTH(CleanedData[[#This Row],[Date]])/3,0)</f>
        <v>Q2</v>
      </c>
      <c r="X8287" t="str">
        <f>IF(CleanedData[[#This Row],[Purchase Amount]]&gt;=5000,"Yes","No")</f>
        <v>Yes</v>
      </c>
      <c r="Y8287">
        <f>IF(CleanedData[[#This Row],[Recommend]]="Yes",1,0)</f>
        <v>0</v>
      </c>
      <c r="Z8287" s="6">
        <f>CleanedData[[#This Row],[Purchase Amount]]*0.15</f>
        <v>1657.8854999999999</v>
      </c>
      <c r="AA8287" s="6">
        <f>CleanedData[[#This Row],[Purchase Amount]]*1.15</f>
        <v>12710.455499999998</v>
      </c>
    </row>
    <row r="8288" spans="1:27" x14ac:dyDescent="0.3">
      <c r="A8288">
        <v>9998</v>
      </c>
      <c r="B8288" t="s">
        <v>8513</v>
      </c>
      <c r="C8288" s="1">
        <v>45301</v>
      </c>
      <c r="D8288">
        <v>28</v>
      </c>
      <c r="E8288" t="s">
        <v>39</v>
      </c>
      <c r="F8288" t="s">
        <v>72</v>
      </c>
      <c r="G8288" t="s">
        <v>235</v>
      </c>
      <c r="H8288">
        <v>4</v>
      </c>
      <c r="I8288" t="s">
        <v>45</v>
      </c>
      <c r="J8288" t="s">
        <v>74</v>
      </c>
      <c r="K8288" t="s">
        <v>64</v>
      </c>
      <c r="L8288" t="s">
        <v>42</v>
      </c>
      <c r="M8288" t="s">
        <v>147</v>
      </c>
      <c r="N8288" t="s">
        <v>96</v>
      </c>
      <c r="O8288" t="s">
        <v>148</v>
      </c>
      <c r="P8288" t="s">
        <v>49</v>
      </c>
      <c r="Q8288" t="s">
        <v>58</v>
      </c>
      <c r="R8288" s="6">
        <f>_xlfn.XLOOKUP(CleanedData[[#This Row],[Product]],'02_Lookup_Tables'!$A$2:$A$126,'02_Lookup_Tables'!$B$2:$B$126)</f>
        <v>306.57</v>
      </c>
      <c r="S8288" t="str">
        <f>VLOOKUP(CleanedData[[#This Row],[Product]],'02_Lookup_Tables'!$H$2:$I$126,2,FALSE)</f>
        <v>Toys &amp; Games</v>
      </c>
      <c r="T8288" t="str">
        <f>VLOOKUP(CleanedData[[#This Row],[Province]],'02_Lookup_Tables'!$D$2:$E$10,2, FALSE)</f>
        <v>Central Region</v>
      </c>
      <c r="U8288" t="str" cm="1">
        <f t="array" ref="U8288">_xlfn.IFS(CleanedData[[#This Row],[Purchase Amount]]&lt;500,"Low",
CleanedData[[#This Row],[Purchase Amount]]&lt;5000,"Medium",
TRUE,"High")</f>
        <v>Low</v>
      </c>
      <c r="V8288" t="str">
        <f>TEXT(CleanedData[[#This Row],[Date]],"mmmm")</f>
        <v>January</v>
      </c>
      <c r="W8288" t="str">
        <f>"Q"&amp;ROUNDUP(MONTH(CleanedData[[#This Row],[Date]])/3,0)</f>
        <v>Q1</v>
      </c>
      <c r="X8288" t="str">
        <f>IF(CleanedData[[#This Row],[Purchase Amount]]&gt;=5000,"Yes","No")</f>
        <v>No</v>
      </c>
      <c r="Y8288">
        <f>IF(CleanedData[[#This Row],[Recommend]]="Yes",1,0)</f>
        <v>1</v>
      </c>
      <c r="Z8288" s="6">
        <f>CleanedData[[#This Row],[Purchase Amount]]*0.15</f>
        <v>45.985499999999995</v>
      </c>
      <c r="AA8288" s="6">
        <f>CleanedData[[#This Row],[Purchase Amount]]*1.15</f>
        <v>352.55549999999994</v>
      </c>
    </row>
    <row r="8289" spans="1:27" x14ac:dyDescent="0.3">
      <c r="A8289">
        <v>9999</v>
      </c>
      <c r="B8289" t="s">
        <v>8514</v>
      </c>
      <c r="C8289" s="1">
        <v>45370</v>
      </c>
      <c r="E8289" t="s">
        <v>39</v>
      </c>
      <c r="F8289" t="s">
        <v>72</v>
      </c>
      <c r="G8289" t="s">
        <v>153</v>
      </c>
      <c r="H8289">
        <v>3</v>
      </c>
      <c r="I8289" t="s">
        <v>42</v>
      </c>
      <c r="J8289" t="s">
        <v>74</v>
      </c>
      <c r="K8289" t="s">
        <v>44</v>
      </c>
      <c r="L8289" t="s">
        <v>45</v>
      </c>
      <c r="M8289" t="s">
        <v>85</v>
      </c>
      <c r="N8289" t="s">
        <v>48</v>
      </c>
      <c r="O8289" t="s">
        <v>48</v>
      </c>
      <c r="P8289" t="s">
        <v>70</v>
      </c>
      <c r="Q8289" t="s">
        <v>166</v>
      </c>
      <c r="R8289" s="6">
        <f>_xlfn.XLOOKUP(CleanedData[[#This Row],[Product]],'02_Lookup_Tables'!$A$2:$A$126,'02_Lookup_Tables'!$B$2:$B$126)</f>
        <v>1011.68</v>
      </c>
      <c r="S8289" t="str">
        <f>VLOOKUP(CleanedData[[#This Row],[Product]],'02_Lookup_Tables'!$H$2:$I$126,2,FALSE)</f>
        <v>Accessories</v>
      </c>
      <c r="T8289" t="str">
        <f>VLOOKUP(CleanedData[[#This Row],[Province]],'02_Lookup_Tables'!$D$2:$E$10,2, FALSE)</f>
        <v>Central Region</v>
      </c>
      <c r="U8289" t="str" cm="1">
        <f t="array" ref="U8289">_xlfn.IFS(CleanedData[[#This Row],[Purchase Amount]]&lt;500,"Low",
CleanedData[[#This Row],[Purchase Amount]]&lt;5000,"Medium",
TRUE,"High")</f>
        <v>Medium</v>
      </c>
      <c r="V8289" t="str">
        <f>TEXT(CleanedData[[#This Row],[Date]],"mmmm")</f>
        <v>March</v>
      </c>
      <c r="W8289" t="str">
        <f>"Q"&amp;ROUNDUP(MONTH(CleanedData[[#This Row],[Date]])/3,0)</f>
        <v>Q1</v>
      </c>
      <c r="X8289" t="str">
        <f>IF(CleanedData[[#This Row],[Purchase Amount]]&gt;=5000,"Yes","No")</f>
        <v>No</v>
      </c>
      <c r="Y8289">
        <f>IF(CleanedData[[#This Row],[Recommend]]="Yes",1,0)</f>
        <v>0</v>
      </c>
      <c r="Z8289" s="6">
        <f>CleanedData[[#This Row],[Purchase Amount]]*0.15</f>
        <v>151.75199999999998</v>
      </c>
      <c r="AA8289" s="6">
        <f>CleanedData[[#This Row],[Purchase Amount]]*1.15</f>
        <v>1163.4319999999998</v>
      </c>
    </row>
    <row r="8290" spans="1:27" x14ac:dyDescent="0.3">
      <c r="A8290">
        <v>10000</v>
      </c>
      <c r="B8290" t="s">
        <v>8515</v>
      </c>
      <c r="C8290" s="1">
        <v>45369</v>
      </c>
      <c r="D8290">
        <v>58</v>
      </c>
      <c r="E8290" t="s">
        <v>39</v>
      </c>
      <c r="F8290" t="s">
        <v>108</v>
      </c>
      <c r="G8290" t="s">
        <v>309</v>
      </c>
      <c r="H8290">
        <v>5</v>
      </c>
      <c r="I8290" t="s">
        <v>45</v>
      </c>
      <c r="J8290" t="s">
        <v>63</v>
      </c>
      <c r="K8290" t="s">
        <v>44</v>
      </c>
      <c r="L8290" t="s">
        <v>45</v>
      </c>
      <c r="M8290" t="s">
        <v>106</v>
      </c>
      <c r="N8290" t="s">
        <v>57</v>
      </c>
      <c r="O8290" t="s">
        <v>148</v>
      </c>
      <c r="P8290" t="s">
        <v>49</v>
      </c>
      <c r="Q8290" t="s">
        <v>50</v>
      </c>
      <c r="R8290" s="6">
        <f>_xlfn.XLOOKUP(CleanedData[[#This Row],[Product]],'02_Lookup_Tables'!$A$2:$A$126,'02_Lookup_Tables'!$B$2:$B$126)</f>
        <v>353.21</v>
      </c>
      <c r="S8290" t="str">
        <f>VLOOKUP(CleanedData[[#This Row],[Product]],'02_Lookup_Tables'!$H$2:$I$126,2,FALSE)</f>
        <v>Food</v>
      </c>
      <c r="T8290" t="str">
        <f>VLOOKUP(CleanedData[[#This Row],[Province]],'02_Lookup_Tables'!$D$2:$E$10,2, FALSE)</f>
        <v>Gauteng Region</v>
      </c>
      <c r="U8290" t="str" cm="1">
        <f t="array" ref="U8290">_xlfn.IFS(CleanedData[[#This Row],[Purchase Amount]]&lt;500,"Low",
CleanedData[[#This Row],[Purchase Amount]]&lt;5000,"Medium",
TRUE,"High")</f>
        <v>Low</v>
      </c>
      <c r="V8290" t="str">
        <f>TEXT(CleanedData[[#This Row],[Date]],"mmmm")</f>
        <v>March</v>
      </c>
      <c r="W8290" t="str">
        <f>"Q"&amp;ROUNDUP(MONTH(CleanedData[[#This Row],[Date]])/3,0)</f>
        <v>Q1</v>
      </c>
      <c r="X8290" t="str">
        <f>IF(CleanedData[[#This Row],[Purchase Amount]]&gt;=5000,"Yes","No")</f>
        <v>No</v>
      </c>
      <c r="Y8290">
        <f>IF(CleanedData[[#This Row],[Recommend]]="Yes",1,0)</f>
        <v>1</v>
      </c>
      <c r="Z8290" s="6">
        <f>CleanedData[[#This Row],[Purchase Amount]]*0.15</f>
        <v>52.981499999999997</v>
      </c>
      <c r="AA8290" s="6">
        <f>CleanedData[[#This Row],[Purchase Amount]]*1.15</f>
        <v>406.19149999999996</v>
      </c>
    </row>
    <row r="8291" spans="1:27" x14ac:dyDescent="0.3">
      <c r="A8291">
        <v>10001</v>
      </c>
      <c r="B8291" t="s">
        <v>8516</v>
      </c>
      <c r="C8291" s="1">
        <v>45441</v>
      </c>
      <c r="D8291">
        <v>38</v>
      </c>
      <c r="E8291" t="s">
        <v>39</v>
      </c>
      <c r="F8291" t="s">
        <v>130</v>
      </c>
      <c r="G8291" t="s">
        <v>128</v>
      </c>
      <c r="H8291">
        <v>4</v>
      </c>
      <c r="I8291" t="s">
        <v>42</v>
      </c>
      <c r="J8291" t="s">
        <v>43</v>
      </c>
      <c r="K8291" t="s">
        <v>55</v>
      </c>
      <c r="L8291" t="s">
        <v>45</v>
      </c>
      <c r="M8291" t="s">
        <v>123</v>
      </c>
      <c r="N8291" t="s">
        <v>96</v>
      </c>
      <c r="O8291" t="s">
        <v>89</v>
      </c>
      <c r="P8291" t="s">
        <v>70</v>
      </c>
      <c r="Q8291" t="s">
        <v>81</v>
      </c>
      <c r="R8291" s="6">
        <f>_xlfn.XLOOKUP(CleanedData[[#This Row],[Product]],'02_Lookup_Tables'!$A$2:$A$126,'02_Lookup_Tables'!$B$2:$B$126)</f>
        <v>3747.26</v>
      </c>
      <c r="S8291" t="str">
        <f>VLOOKUP(CleanedData[[#This Row],[Product]],'02_Lookup_Tables'!$H$2:$I$126,2,FALSE)</f>
        <v>Apparel</v>
      </c>
      <c r="T8291" t="str">
        <f>VLOOKUP(CleanedData[[#This Row],[Province]],'02_Lookup_Tables'!$D$2:$E$10,2, FALSE)</f>
        <v>Eastern Region</v>
      </c>
      <c r="U8291" t="str" cm="1">
        <f t="array" ref="U8291">_xlfn.IFS(CleanedData[[#This Row],[Purchase Amount]]&lt;500,"Low",
CleanedData[[#This Row],[Purchase Amount]]&lt;5000,"Medium",
TRUE,"High")</f>
        <v>Medium</v>
      </c>
      <c r="V8291" t="str">
        <f>TEXT(CleanedData[[#This Row],[Date]],"mmmm")</f>
        <v>May</v>
      </c>
      <c r="W8291" t="str">
        <f>"Q"&amp;ROUNDUP(MONTH(CleanedData[[#This Row],[Date]])/3,0)</f>
        <v>Q2</v>
      </c>
      <c r="X8291" t="str">
        <f>IF(CleanedData[[#This Row],[Purchase Amount]]&gt;=5000,"Yes","No")</f>
        <v>No</v>
      </c>
      <c r="Y8291">
        <f>IF(CleanedData[[#This Row],[Recommend]]="Yes",1,0)</f>
        <v>0</v>
      </c>
      <c r="Z8291" s="6">
        <f>CleanedData[[#This Row],[Purchase Amount]]*0.15</f>
        <v>562.08900000000006</v>
      </c>
      <c r="AA8291" s="6">
        <f>CleanedData[[#This Row],[Purchase Amount]]*1.15</f>
        <v>4309.3490000000002</v>
      </c>
    </row>
    <row r="8292" spans="1:27" x14ac:dyDescent="0.3">
      <c r="A8292">
        <v>10002</v>
      </c>
      <c r="B8292" t="s">
        <v>8517</v>
      </c>
      <c r="C8292" s="1">
        <v>45597</v>
      </c>
      <c r="D8292">
        <v>73</v>
      </c>
      <c r="E8292" t="s">
        <v>39</v>
      </c>
      <c r="F8292" t="s">
        <v>77</v>
      </c>
      <c r="G8292" t="s">
        <v>251</v>
      </c>
      <c r="H8292">
        <v>4</v>
      </c>
      <c r="I8292" t="s">
        <v>45</v>
      </c>
      <c r="J8292" t="s">
        <v>63</v>
      </c>
      <c r="K8292" t="s">
        <v>55</v>
      </c>
      <c r="L8292" t="s">
        <v>45</v>
      </c>
      <c r="M8292" t="s">
        <v>92</v>
      </c>
      <c r="N8292" t="s">
        <v>96</v>
      </c>
      <c r="O8292" t="s">
        <v>89</v>
      </c>
      <c r="P8292" t="s">
        <v>70</v>
      </c>
      <c r="Q8292" t="s">
        <v>97</v>
      </c>
      <c r="R8292" s="6">
        <f>_xlfn.XLOOKUP(CleanedData[[#This Row],[Product]],'02_Lookup_Tables'!$A$2:$A$126,'02_Lookup_Tables'!$B$2:$B$126)</f>
        <v>5064</v>
      </c>
      <c r="S8292" t="str">
        <f>VLOOKUP(CleanedData[[#This Row],[Product]],'02_Lookup_Tables'!$H$2:$I$126,2,FALSE)</f>
        <v>Sports &amp; Outdoors</v>
      </c>
      <c r="T8292" t="str">
        <f>VLOOKUP(CleanedData[[#This Row],[Province]],'02_Lookup_Tables'!$D$2:$E$10,2, FALSE)</f>
        <v>Central Region</v>
      </c>
      <c r="U8292" t="str" cm="1">
        <f t="array" ref="U8292">_xlfn.IFS(CleanedData[[#This Row],[Purchase Amount]]&lt;500,"Low",
CleanedData[[#This Row],[Purchase Amount]]&lt;5000,"Medium",
TRUE,"High")</f>
        <v>High</v>
      </c>
      <c r="V8292" t="str">
        <f>TEXT(CleanedData[[#This Row],[Date]],"mmmm")</f>
        <v>November</v>
      </c>
      <c r="W8292" t="str">
        <f>"Q"&amp;ROUNDUP(MONTH(CleanedData[[#This Row],[Date]])/3,0)</f>
        <v>Q4</v>
      </c>
      <c r="X8292" t="str">
        <f>IF(CleanedData[[#This Row],[Purchase Amount]]&gt;=5000,"Yes","No")</f>
        <v>Yes</v>
      </c>
      <c r="Y8292">
        <f>IF(CleanedData[[#This Row],[Recommend]]="Yes",1,0)</f>
        <v>1</v>
      </c>
      <c r="Z8292" s="6">
        <f>CleanedData[[#This Row],[Purchase Amount]]*0.15</f>
        <v>759.6</v>
      </c>
      <c r="AA8292" s="6">
        <f>CleanedData[[#This Row],[Purchase Amount]]*1.15</f>
        <v>5823.5999999999995</v>
      </c>
    </row>
    <row r="8293" spans="1:27" x14ac:dyDescent="0.3">
      <c r="A8293">
        <v>10003</v>
      </c>
      <c r="B8293" t="s">
        <v>8518</v>
      </c>
      <c r="C8293" s="1">
        <v>45514</v>
      </c>
      <c r="D8293">
        <v>25</v>
      </c>
      <c r="E8293" t="s">
        <v>52</v>
      </c>
      <c r="F8293" t="s">
        <v>125</v>
      </c>
      <c r="G8293" t="s">
        <v>636</v>
      </c>
      <c r="H8293">
        <v>5</v>
      </c>
      <c r="I8293" t="s">
        <v>45</v>
      </c>
      <c r="J8293" t="s">
        <v>43</v>
      </c>
      <c r="K8293" t="s">
        <v>64</v>
      </c>
      <c r="L8293" t="s">
        <v>42</v>
      </c>
      <c r="M8293" t="s">
        <v>147</v>
      </c>
      <c r="N8293" t="s">
        <v>57</v>
      </c>
      <c r="O8293" t="s">
        <v>148</v>
      </c>
      <c r="P8293" t="s">
        <v>49</v>
      </c>
      <c r="Q8293" t="s">
        <v>58</v>
      </c>
      <c r="R8293" s="6">
        <f>_xlfn.XLOOKUP(CleanedData[[#This Row],[Product]],'02_Lookup_Tables'!$A$2:$A$126,'02_Lookup_Tables'!$B$2:$B$126)</f>
        <v>6581.78</v>
      </c>
      <c r="S8293" t="str">
        <f>VLOOKUP(CleanedData[[#This Row],[Product]],'02_Lookup_Tables'!$H$2:$I$126,2,FALSE)</f>
        <v>Electronics</v>
      </c>
      <c r="T8293" t="str">
        <f>VLOOKUP(CleanedData[[#This Row],[Province]],'02_Lookup_Tables'!$D$2:$E$10,2, FALSE)</f>
        <v>Western Region</v>
      </c>
      <c r="U8293" t="str" cm="1">
        <f t="array" ref="U8293">_xlfn.IFS(CleanedData[[#This Row],[Purchase Amount]]&lt;500,"Low",
CleanedData[[#This Row],[Purchase Amount]]&lt;5000,"Medium",
TRUE,"High")</f>
        <v>High</v>
      </c>
      <c r="V8293" t="str">
        <f>TEXT(CleanedData[[#This Row],[Date]],"mmmm")</f>
        <v>August</v>
      </c>
      <c r="W8293" t="str">
        <f>"Q"&amp;ROUNDUP(MONTH(CleanedData[[#This Row],[Date]])/3,0)</f>
        <v>Q3</v>
      </c>
      <c r="X8293" t="str">
        <f>IF(CleanedData[[#This Row],[Purchase Amount]]&gt;=5000,"Yes","No")</f>
        <v>Yes</v>
      </c>
      <c r="Y8293">
        <f>IF(CleanedData[[#This Row],[Recommend]]="Yes",1,0)</f>
        <v>1</v>
      </c>
      <c r="Z8293" s="6">
        <f>CleanedData[[#This Row],[Purchase Amount]]*0.15</f>
        <v>987.26699999999994</v>
      </c>
      <c r="AA8293" s="6">
        <f>CleanedData[[#This Row],[Purchase Amount]]*1.15</f>
        <v>7569.0469999999996</v>
      </c>
    </row>
    <row r="8294" spans="1:27" x14ac:dyDescent="0.3">
      <c r="A8294">
        <v>10004</v>
      </c>
      <c r="B8294" t="s">
        <v>8519</v>
      </c>
      <c r="C8294" s="1">
        <v>45419</v>
      </c>
      <c r="D8294">
        <v>69</v>
      </c>
      <c r="E8294" t="s">
        <v>60</v>
      </c>
      <c r="F8294" t="s">
        <v>72</v>
      </c>
      <c r="G8294" t="s">
        <v>546</v>
      </c>
      <c r="H8294">
        <v>4</v>
      </c>
      <c r="I8294" t="s">
        <v>42</v>
      </c>
      <c r="J8294" t="s">
        <v>69</v>
      </c>
      <c r="K8294" t="s">
        <v>44</v>
      </c>
      <c r="L8294" t="s">
        <v>45</v>
      </c>
      <c r="M8294" t="s">
        <v>208</v>
      </c>
      <c r="N8294" t="s">
        <v>96</v>
      </c>
      <c r="O8294" t="s">
        <v>89</v>
      </c>
      <c r="P8294" t="s">
        <v>70</v>
      </c>
      <c r="Q8294" t="s">
        <v>97</v>
      </c>
      <c r="R8294" s="6">
        <f>_xlfn.XLOOKUP(CleanedData[[#This Row],[Product]],'02_Lookup_Tables'!$A$2:$A$126,'02_Lookup_Tables'!$B$2:$B$126)</f>
        <v>1369.39</v>
      </c>
      <c r="S8294" t="str">
        <f>VLOOKUP(CleanedData[[#This Row],[Product]],'02_Lookup_Tables'!$H$2:$I$126,2,FALSE)</f>
        <v>Toys &amp; Games</v>
      </c>
      <c r="T8294" t="str">
        <f>VLOOKUP(CleanedData[[#This Row],[Province]],'02_Lookup_Tables'!$D$2:$E$10,2, FALSE)</f>
        <v>Central Region</v>
      </c>
      <c r="U8294" t="str" cm="1">
        <f t="array" ref="U8294">_xlfn.IFS(CleanedData[[#This Row],[Purchase Amount]]&lt;500,"Low",
CleanedData[[#This Row],[Purchase Amount]]&lt;5000,"Medium",
TRUE,"High")</f>
        <v>Medium</v>
      </c>
      <c r="V8294" t="str">
        <f>TEXT(CleanedData[[#This Row],[Date]],"mmmm")</f>
        <v>May</v>
      </c>
      <c r="W8294" t="str">
        <f>"Q"&amp;ROUNDUP(MONTH(CleanedData[[#This Row],[Date]])/3,0)</f>
        <v>Q2</v>
      </c>
      <c r="X8294" t="str">
        <f>IF(CleanedData[[#This Row],[Purchase Amount]]&gt;=5000,"Yes","No")</f>
        <v>No</v>
      </c>
      <c r="Y8294">
        <f>IF(CleanedData[[#This Row],[Recommend]]="Yes",1,0)</f>
        <v>0</v>
      </c>
      <c r="Z8294" s="6">
        <f>CleanedData[[#This Row],[Purchase Amount]]*0.15</f>
        <v>205.4085</v>
      </c>
      <c r="AA8294" s="6">
        <f>CleanedData[[#This Row],[Purchase Amount]]*1.15</f>
        <v>1574.7985000000001</v>
      </c>
    </row>
    <row r="8295" spans="1:27" x14ac:dyDescent="0.3">
      <c r="A8295">
        <v>10007</v>
      </c>
      <c r="B8295" t="s">
        <v>8520</v>
      </c>
      <c r="C8295" s="1">
        <v>45970</v>
      </c>
      <c r="D8295">
        <v>24</v>
      </c>
      <c r="E8295" t="s">
        <v>39</v>
      </c>
      <c r="F8295" t="s">
        <v>130</v>
      </c>
      <c r="G8295" t="s">
        <v>331</v>
      </c>
      <c r="H8295">
        <v>1</v>
      </c>
      <c r="I8295" t="s">
        <v>45</v>
      </c>
      <c r="J8295" t="s">
        <v>69</v>
      </c>
      <c r="K8295" t="s">
        <v>55</v>
      </c>
      <c r="L8295" t="s">
        <v>45</v>
      </c>
      <c r="M8295" t="s">
        <v>88</v>
      </c>
      <c r="N8295" t="s">
        <v>80</v>
      </c>
      <c r="O8295" t="s">
        <v>89</v>
      </c>
      <c r="P8295" t="s">
        <v>49</v>
      </c>
      <c r="Q8295" t="s">
        <v>66</v>
      </c>
      <c r="R8295" s="6">
        <f>_xlfn.XLOOKUP(CleanedData[[#This Row],[Product]],'02_Lookup_Tables'!$A$2:$A$126,'02_Lookup_Tables'!$B$2:$B$126)</f>
        <v>27.35</v>
      </c>
      <c r="S8295" t="str">
        <f>VLOOKUP(CleanedData[[#This Row],[Product]],'02_Lookup_Tables'!$H$2:$I$126,2,FALSE)</f>
        <v>Food</v>
      </c>
      <c r="T8295" t="str">
        <f>VLOOKUP(CleanedData[[#This Row],[Province]],'02_Lookup_Tables'!$D$2:$E$10,2, FALSE)</f>
        <v>Eastern Region</v>
      </c>
      <c r="U8295" t="str" cm="1">
        <f t="array" ref="U8295">_xlfn.IFS(CleanedData[[#This Row],[Purchase Amount]]&lt;500,"Low",
CleanedData[[#This Row],[Purchase Amount]]&lt;5000,"Medium",
TRUE,"High")</f>
        <v>Low</v>
      </c>
      <c r="V8295" t="str">
        <f>TEXT(CleanedData[[#This Row],[Date]],"mmmm")</f>
        <v>November</v>
      </c>
      <c r="W8295" t="str">
        <f>"Q"&amp;ROUNDUP(MONTH(CleanedData[[#This Row],[Date]])/3,0)</f>
        <v>Q4</v>
      </c>
      <c r="X8295" t="str">
        <f>IF(CleanedData[[#This Row],[Purchase Amount]]&gt;=5000,"Yes","No")</f>
        <v>No</v>
      </c>
      <c r="Y8295">
        <f>IF(CleanedData[[#This Row],[Recommend]]="Yes",1,0)</f>
        <v>1</v>
      </c>
      <c r="Z8295" s="6">
        <f>CleanedData[[#This Row],[Purchase Amount]]*0.15</f>
        <v>4.1025</v>
      </c>
      <c r="AA8295" s="6">
        <f>CleanedData[[#This Row],[Purchase Amount]]*1.15</f>
        <v>31.452500000000001</v>
      </c>
    </row>
    <row r="8296" spans="1:27" x14ac:dyDescent="0.3">
      <c r="A8296">
        <v>10009</v>
      </c>
      <c r="B8296" t="s">
        <v>8521</v>
      </c>
      <c r="C8296" s="1">
        <v>45888</v>
      </c>
      <c r="D8296">
        <v>32</v>
      </c>
      <c r="E8296" t="s">
        <v>60</v>
      </c>
      <c r="F8296" t="s">
        <v>72</v>
      </c>
      <c r="G8296" t="s">
        <v>501</v>
      </c>
      <c r="H8296">
        <v>1</v>
      </c>
      <c r="I8296" t="s">
        <v>45</v>
      </c>
      <c r="J8296" t="s">
        <v>63</v>
      </c>
      <c r="K8296" t="s">
        <v>64</v>
      </c>
      <c r="L8296" t="s">
        <v>42</v>
      </c>
      <c r="M8296" t="s">
        <v>196</v>
      </c>
      <c r="N8296" t="s">
        <v>80</v>
      </c>
      <c r="O8296" t="s">
        <v>89</v>
      </c>
      <c r="P8296" t="s">
        <v>49</v>
      </c>
      <c r="Q8296" t="s">
        <v>58</v>
      </c>
      <c r="R8296" s="6">
        <f>_xlfn.XLOOKUP(CleanedData[[#This Row],[Product]],'02_Lookup_Tables'!$A$2:$A$126,'02_Lookup_Tables'!$B$2:$B$126)</f>
        <v>1482.94</v>
      </c>
      <c r="S8296" t="str">
        <f>VLOOKUP(CleanedData[[#This Row],[Product]],'02_Lookup_Tables'!$H$2:$I$126,2,FALSE)</f>
        <v>Home Devices</v>
      </c>
      <c r="T8296" t="str">
        <f>VLOOKUP(CleanedData[[#This Row],[Province]],'02_Lookup_Tables'!$D$2:$E$10,2, FALSE)</f>
        <v>Central Region</v>
      </c>
      <c r="U8296" t="str" cm="1">
        <f t="array" ref="U8296">_xlfn.IFS(CleanedData[[#This Row],[Purchase Amount]]&lt;500,"Low",
CleanedData[[#This Row],[Purchase Amount]]&lt;5000,"Medium",
TRUE,"High")</f>
        <v>Medium</v>
      </c>
      <c r="V8296" t="str">
        <f>TEXT(CleanedData[[#This Row],[Date]],"mmmm")</f>
        <v>August</v>
      </c>
      <c r="W8296" t="str">
        <f>"Q"&amp;ROUNDUP(MONTH(CleanedData[[#This Row],[Date]])/3,0)</f>
        <v>Q3</v>
      </c>
      <c r="X8296" t="str">
        <f>IF(CleanedData[[#This Row],[Purchase Amount]]&gt;=5000,"Yes","No")</f>
        <v>No</v>
      </c>
      <c r="Y8296">
        <f>IF(CleanedData[[#This Row],[Recommend]]="Yes",1,0)</f>
        <v>1</v>
      </c>
      <c r="Z8296" s="6">
        <f>CleanedData[[#This Row],[Purchase Amount]]*0.15</f>
        <v>222.441</v>
      </c>
      <c r="AA8296" s="6">
        <f>CleanedData[[#This Row],[Purchase Amount]]*1.15</f>
        <v>1705.3809999999999</v>
      </c>
    </row>
    <row r="8297" spans="1:27" x14ac:dyDescent="0.3">
      <c r="A8297">
        <v>10010</v>
      </c>
      <c r="B8297" t="s">
        <v>8522</v>
      </c>
      <c r="C8297" s="1">
        <v>45548</v>
      </c>
      <c r="D8297">
        <v>29</v>
      </c>
      <c r="E8297" t="s">
        <v>52</v>
      </c>
      <c r="F8297" t="s">
        <v>68</v>
      </c>
      <c r="G8297" t="s">
        <v>84</v>
      </c>
      <c r="H8297">
        <v>4</v>
      </c>
      <c r="I8297" t="s">
        <v>45</v>
      </c>
      <c r="J8297" t="s">
        <v>54</v>
      </c>
      <c r="K8297" t="s">
        <v>44</v>
      </c>
      <c r="L8297" t="s">
        <v>45</v>
      </c>
      <c r="M8297" t="s">
        <v>231</v>
      </c>
      <c r="N8297" t="s">
        <v>96</v>
      </c>
      <c r="O8297" t="s">
        <v>89</v>
      </c>
      <c r="P8297" t="s">
        <v>70</v>
      </c>
      <c r="Q8297" t="s">
        <v>58</v>
      </c>
      <c r="R8297" s="6">
        <f>_xlfn.XLOOKUP(CleanedData[[#This Row],[Product]],'02_Lookup_Tables'!$A$2:$A$126,'02_Lookup_Tables'!$B$2:$B$126)</f>
        <v>1158.56</v>
      </c>
      <c r="S8297" t="str">
        <f>VLOOKUP(CleanedData[[#This Row],[Product]],'02_Lookup_Tables'!$H$2:$I$126,2,FALSE)</f>
        <v>Toys &amp; Games</v>
      </c>
      <c r="T8297" t="str">
        <f>VLOOKUP(CleanedData[[#This Row],[Province]],'02_Lookup_Tables'!$D$2:$E$10,2, FALSE)</f>
        <v>Northern Region</v>
      </c>
      <c r="U8297" t="str" cm="1">
        <f t="array" ref="U8297">_xlfn.IFS(CleanedData[[#This Row],[Purchase Amount]]&lt;500,"Low",
CleanedData[[#This Row],[Purchase Amount]]&lt;5000,"Medium",
TRUE,"High")</f>
        <v>Medium</v>
      </c>
      <c r="V8297" t="str">
        <f>TEXT(CleanedData[[#This Row],[Date]],"mmmm")</f>
        <v>September</v>
      </c>
      <c r="W8297" t="str">
        <f>"Q"&amp;ROUNDUP(MONTH(CleanedData[[#This Row],[Date]])/3,0)</f>
        <v>Q3</v>
      </c>
      <c r="X8297" t="str">
        <f>IF(CleanedData[[#This Row],[Purchase Amount]]&gt;=5000,"Yes","No")</f>
        <v>No</v>
      </c>
      <c r="Y8297">
        <f>IF(CleanedData[[#This Row],[Recommend]]="Yes",1,0)</f>
        <v>1</v>
      </c>
      <c r="Z8297" s="6">
        <f>CleanedData[[#This Row],[Purchase Amount]]*0.15</f>
        <v>173.78399999999999</v>
      </c>
      <c r="AA8297" s="6">
        <f>CleanedData[[#This Row],[Purchase Amount]]*1.15</f>
        <v>1332.3439999999998</v>
      </c>
    </row>
    <row r="8298" spans="1:27" x14ac:dyDescent="0.3">
      <c r="A8298">
        <v>10011</v>
      </c>
      <c r="B8298" t="s">
        <v>8523</v>
      </c>
      <c r="C8298" s="1">
        <v>45548</v>
      </c>
      <c r="D8298">
        <v>48</v>
      </c>
      <c r="E8298" t="s">
        <v>60</v>
      </c>
      <c r="F8298" t="s">
        <v>125</v>
      </c>
      <c r="G8298" t="s">
        <v>235</v>
      </c>
      <c r="H8298">
        <v>5</v>
      </c>
      <c r="I8298" t="s">
        <v>42</v>
      </c>
      <c r="J8298" t="s">
        <v>43</v>
      </c>
      <c r="K8298" t="s">
        <v>64</v>
      </c>
      <c r="L8298" t="s">
        <v>42</v>
      </c>
      <c r="M8298" t="s">
        <v>106</v>
      </c>
      <c r="N8298" t="s">
        <v>57</v>
      </c>
      <c r="O8298" t="s">
        <v>148</v>
      </c>
      <c r="P8298" t="s">
        <v>49</v>
      </c>
      <c r="Q8298" t="s">
        <v>93</v>
      </c>
      <c r="R8298" s="6">
        <f>_xlfn.XLOOKUP(CleanedData[[#This Row],[Product]],'02_Lookup_Tables'!$A$2:$A$126,'02_Lookup_Tables'!$B$2:$B$126)</f>
        <v>306.57</v>
      </c>
      <c r="S8298" t="str">
        <f>VLOOKUP(CleanedData[[#This Row],[Product]],'02_Lookup_Tables'!$H$2:$I$126,2,FALSE)</f>
        <v>Toys &amp; Games</v>
      </c>
      <c r="T8298" t="str">
        <f>VLOOKUP(CleanedData[[#This Row],[Province]],'02_Lookup_Tables'!$D$2:$E$10,2, FALSE)</f>
        <v>Western Region</v>
      </c>
      <c r="U8298" t="str" cm="1">
        <f t="array" ref="U8298">_xlfn.IFS(CleanedData[[#This Row],[Purchase Amount]]&lt;500,"Low",
CleanedData[[#This Row],[Purchase Amount]]&lt;5000,"Medium",
TRUE,"High")</f>
        <v>Low</v>
      </c>
      <c r="V8298" t="str">
        <f>TEXT(CleanedData[[#This Row],[Date]],"mmmm")</f>
        <v>September</v>
      </c>
      <c r="W8298" t="str">
        <f>"Q"&amp;ROUNDUP(MONTH(CleanedData[[#This Row],[Date]])/3,0)</f>
        <v>Q3</v>
      </c>
      <c r="X8298" t="str">
        <f>IF(CleanedData[[#This Row],[Purchase Amount]]&gt;=5000,"Yes","No")</f>
        <v>No</v>
      </c>
      <c r="Y8298">
        <f>IF(CleanedData[[#This Row],[Recommend]]="Yes",1,0)</f>
        <v>0</v>
      </c>
      <c r="Z8298" s="6">
        <f>CleanedData[[#This Row],[Purchase Amount]]*0.15</f>
        <v>45.985499999999995</v>
      </c>
      <c r="AA8298" s="6">
        <f>CleanedData[[#This Row],[Purchase Amount]]*1.15</f>
        <v>352.55549999999994</v>
      </c>
    </row>
    <row r="8299" spans="1:27" x14ac:dyDescent="0.3">
      <c r="A8299">
        <v>10012</v>
      </c>
      <c r="B8299" t="s">
        <v>8524</v>
      </c>
      <c r="C8299" s="1">
        <v>45901</v>
      </c>
      <c r="D8299">
        <v>55</v>
      </c>
      <c r="E8299" t="s">
        <v>39</v>
      </c>
      <c r="F8299" t="s">
        <v>40</v>
      </c>
      <c r="G8299" t="s">
        <v>144</v>
      </c>
      <c r="H8299">
        <v>4</v>
      </c>
      <c r="I8299" t="s">
        <v>45</v>
      </c>
      <c r="J8299" t="s">
        <v>43</v>
      </c>
      <c r="K8299" t="s">
        <v>55</v>
      </c>
      <c r="L8299" t="s">
        <v>42</v>
      </c>
      <c r="M8299" t="s">
        <v>85</v>
      </c>
      <c r="N8299" t="s">
        <v>96</v>
      </c>
      <c r="O8299" t="s">
        <v>48</v>
      </c>
      <c r="P8299" t="s">
        <v>49</v>
      </c>
      <c r="Q8299" t="s">
        <v>50</v>
      </c>
      <c r="R8299" s="6">
        <f>_xlfn.XLOOKUP(CleanedData[[#This Row],[Product]],'02_Lookup_Tables'!$A$2:$A$126,'02_Lookup_Tables'!$B$2:$B$126)</f>
        <v>4455.18</v>
      </c>
      <c r="S8299" t="str">
        <f>VLOOKUP(CleanedData[[#This Row],[Product]],'02_Lookup_Tables'!$H$2:$I$126,2,FALSE)</f>
        <v>Sports &amp; Outdoors</v>
      </c>
      <c r="T8299" t="str">
        <f>VLOOKUP(CleanedData[[#This Row],[Province]],'02_Lookup_Tables'!$D$2:$E$10,2, FALSE)</f>
        <v>Northern Region</v>
      </c>
      <c r="U8299" t="str" cm="1">
        <f t="array" ref="U8299">_xlfn.IFS(CleanedData[[#This Row],[Purchase Amount]]&lt;500,"Low",
CleanedData[[#This Row],[Purchase Amount]]&lt;5000,"Medium",
TRUE,"High")</f>
        <v>Medium</v>
      </c>
      <c r="V8299" t="str">
        <f>TEXT(CleanedData[[#This Row],[Date]],"mmmm")</f>
        <v>September</v>
      </c>
      <c r="W8299" t="str">
        <f>"Q"&amp;ROUNDUP(MONTH(CleanedData[[#This Row],[Date]])/3,0)</f>
        <v>Q3</v>
      </c>
      <c r="X8299" t="str">
        <f>IF(CleanedData[[#This Row],[Purchase Amount]]&gt;=5000,"Yes","No")</f>
        <v>No</v>
      </c>
      <c r="Y8299">
        <f>IF(CleanedData[[#This Row],[Recommend]]="Yes",1,0)</f>
        <v>1</v>
      </c>
      <c r="Z8299" s="6">
        <f>CleanedData[[#This Row],[Purchase Amount]]*0.15</f>
        <v>668.27700000000004</v>
      </c>
      <c r="AA8299" s="6">
        <f>CleanedData[[#This Row],[Purchase Amount]]*1.15</f>
        <v>5123.4570000000003</v>
      </c>
    </row>
    <row r="8300" spans="1:27" x14ac:dyDescent="0.3">
      <c r="A8300">
        <v>10013</v>
      </c>
      <c r="B8300" t="s">
        <v>8525</v>
      </c>
      <c r="C8300" s="1">
        <v>45602</v>
      </c>
      <c r="D8300">
        <v>44</v>
      </c>
      <c r="E8300" t="s">
        <v>52</v>
      </c>
      <c r="F8300" t="s">
        <v>130</v>
      </c>
      <c r="G8300" t="s">
        <v>248</v>
      </c>
      <c r="H8300">
        <v>1</v>
      </c>
      <c r="I8300" t="s">
        <v>45</v>
      </c>
      <c r="J8300" t="s">
        <v>63</v>
      </c>
      <c r="K8300" t="s">
        <v>44</v>
      </c>
      <c r="L8300" t="s">
        <v>42</v>
      </c>
      <c r="N8300" t="s">
        <v>80</v>
      </c>
      <c r="O8300" t="s">
        <v>134</v>
      </c>
      <c r="P8300" t="s">
        <v>8646</v>
      </c>
      <c r="Q8300" t="s">
        <v>81</v>
      </c>
      <c r="R8300" s="6">
        <f>_xlfn.XLOOKUP(CleanedData[[#This Row],[Product]],'02_Lookup_Tables'!$A$2:$A$126,'02_Lookup_Tables'!$B$2:$B$126)</f>
        <v>8798.49</v>
      </c>
      <c r="S8300" t="str">
        <f>VLOOKUP(CleanedData[[#This Row],[Product]],'02_Lookup_Tables'!$H$2:$I$126,2,FALSE)</f>
        <v>Toys &amp; Games</v>
      </c>
      <c r="T8300" t="str">
        <f>VLOOKUP(CleanedData[[#This Row],[Province]],'02_Lookup_Tables'!$D$2:$E$10,2, FALSE)</f>
        <v>Eastern Region</v>
      </c>
      <c r="U8300" t="str" cm="1">
        <f t="array" ref="U8300">_xlfn.IFS(CleanedData[[#This Row],[Purchase Amount]]&lt;500,"Low",
CleanedData[[#This Row],[Purchase Amount]]&lt;5000,"Medium",
TRUE,"High")</f>
        <v>High</v>
      </c>
      <c r="V8300" t="str">
        <f>TEXT(CleanedData[[#This Row],[Date]],"mmmm")</f>
        <v>November</v>
      </c>
      <c r="W8300" t="str">
        <f>"Q"&amp;ROUNDUP(MONTH(CleanedData[[#This Row],[Date]])/3,0)</f>
        <v>Q4</v>
      </c>
      <c r="X8300" t="str">
        <f>IF(CleanedData[[#This Row],[Purchase Amount]]&gt;=5000,"Yes","No")</f>
        <v>Yes</v>
      </c>
      <c r="Y8300">
        <f>IF(CleanedData[[#This Row],[Recommend]]="Yes",1,0)</f>
        <v>1</v>
      </c>
      <c r="Z8300" s="6">
        <f>CleanedData[[#This Row],[Purchase Amount]]*0.15</f>
        <v>1319.7735</v>
      </c>
      <c r="AA8300" s="6">
        <f>CleanedData[[#This Row],[Purchase Amount]]*1.15</f>
        <v>10118.263499999999</v>
      </c>
    </row>
    <row r="8301" spans="1:27" x14ac:dyDescent="0.3">
      <c r="A8301">
        <v>10014</v>
      </c>
      <c r="B8301" t="s">
        <v>8526</v>
      </c>
      <c r="C8301" s="1">
        <v>45779</v>
      </c>
      <c r="D8301">
        <v>62</v>
      </c>
      <c r="E8301" t="s">
        <v>60</v>
      </c>
      <c r="F8301" t="s">
        <v>125</v>
      </c>
      <c r="G8301" t="s">
        <v>349</v>
      </c>
      <c r="H8301">
        <v>1</v>
      </c>
      <c r="I8301" t="s">
        <v>42</v>
      </c>
      <c r="J8301" t="s">
        <v>74</v>
      </c>
      <c r="K8301" t="s">
        <v>44</v>
      </c>
      <c r="L8301" t="s">
        <v>42</v>
      </c>
      <c r="M8301" t="s">
        <v>46</v>
      </c>
      <c r="N8301" t="s">
        <v>80</v>
      </c>
      <c r="O8301" t="s">
        <v>89</v>
      </c>
      <c r="P8301" t="s">
        <v>49</v>
      </c>
      <c r="Q8301" t="s">
        <v>50</v>
      </c>
      <c r="R8301" s="6">
        <f>_xlfn.XLOOKUP(CleanedData[[#This Row],[Product]],'02_Lookup_Tables'!$A$2:$A$126,'02_Lookup_Tables'!$B$2:$B$126)</f>
        <v>53.85</v>
      </c>
      <c r="S8301" t="str">
        <f>VLOOKUP(CleanedData[[#This Row],[Product]],'02_Lookup_Tables'!$H$2:$I$126,2,FALSE)</f>
        <v>Food</v>
      </c>
      <c r="T8301" t="str">
        <f>VLOOKUP(CleanedData[[#This Row],[Province]],'02_Lookup_Tables'!$D$2:$E$10,2, FALSE)</f>
        <v>Western Region</v>
      </c>
      <c r="U8301" t="str" cm="1">
        <f t="array" ref="U8301">_xlfn.IFS(CleanedData[[#This Row],[Purchase Amount]]&lt;500,"Low",
CleanedData[[#This Row],[Purchase Amount]]&lt;5000,"Medium",
TRUE,"High")</f>
        <v>Low</v>
      </c>
      <c r="V8301" t="str">
        <f>TEXT(CleanedData[[#This Row],[Date]],"mmmm")</f>
        <v>May</v>
      </c>
      <c r="W8301" t="str">
        <f>"Q"&amp;ROUNDUP(MONTH(CleanedData[[#This Row],[Date]])/3,0)</f>
        <v>Q2</v>
      </c>
      <c r="X8301" t="str">
        <f>IF(CleanedData[[#This Row],[Purchase Amount]]&gt;=5000,"Yes","No")</f>
        <v>No</v>
      </c>
      <c r="Y8301">
        <f>IF(CleanedData[[#This Row],[Recommend]]="Yes",1,0)</f>
        <v>0</v>
      </c>
      <c r="Z8301" s="6">
        <f>CleanedData[[#This Row],[Purchase Amount]]*0.15</f>
        <v>8.0775000000000006</v>
      </c>
      <c r="AA8301" s="6">
        <f>CleanedData[[#This Row],[Purchase Amount]]*1.15</f>
        <v>61.927499999999995</v>
      </c>
    </row>
    <row r="8302" spans="1:27" x14ac:dyDescent="0.3">
      <c r="A8302">
        <v>10015</v>
      </c>
      <c r="B8302" t="s">
        <v>8527</v>
      </c>
      <c r="C8302" s="1">
        <v>45680</v>
      </c>
      <c r="D8302">
        <v>61</v>
      </c>
      <c r="E8302" t="s">
        <v>60</v>
      </c>
      <c r="F8302" t="s">
        <v>68</v>
      </c>
      <c r="G8302" t="s">
        <v>144</v>
      </c>
      <c r="H8302">
        <v>3</v>
      </c>
      <c r="I8302" t="s">
        <v>45</v>
      </c>
      <c r="J8302" t="s">
        <v>54</v>
      </c>
      <c r="K8302" t="s">
        <v>55</v>
      </c>
      <c r="L8302" t="s">
        <v>45</v>
      </c>
      <c r="M8302" t="s">
        <v>140</v>
      </c>
      <c r="N8302" t="s">
        <v>48</v>
      </c>
      <c r="O8302" t="s">
        <v>148</v>
      </c>
      <c r="P8302" t="s">
        <v>49</v>
      </c>
      <c r="Q8302" t="s">
        <v>50</v>
      </c>
      <c r="R8302" s="6">
        <f>_xlfn.XLOOKUP(CleanedData[[#This Row],[Product]],'02_Lookup_Tables'!$A$2:$A$126,'02_Lookup_Tables'!$B$2:$B$126)</f>
        <v>4455.18</v>
      </c>
      <c r="S8302" t="str">
        <f>VLOOKUP(CleanedData[[#This Row],[Product]],'02_Lookup_Tables'!$H$2:$I$126,2,FALSE)</f>
        <v>Sports &amp; Outdoors</v>
      </c>
      <c r="T8302" t="str">
        <f>VLOOKUP(CleanedData[[#This Row],[Province]],'02_Lookup_Tables'!$D$2:$E$10,2, FALSE)</f>
        <v>Northern Region</v>
      </c>
      <c r="U8302" t="str" cm="1">
        <f t="array" ref="U8302">_xlfn.IFS(CleanedData[[#This Row],[Purchase Amount]]&lt;500,"Low",
CleanedData[[#This Row],[Purchase Amount]]&lt;5000,"Medium",
TRUE,"High")</f>
        <v>Medium</v>
      </c>
      <c r="V8302" t="str">
        <f>TEXT(CleanedData[[#This Row],[Date]],"mmmm")</f>
        <v>January</v>
      </c>
      <c r="W8302" t="str">
        <f>"Q"&amp;ROUNDUP(MONTH(CleanedData[[#This Row],[Date]])/3,0)</f>
        <v>Q1</v>
      </c>
      <c r="X8302" t="str">
        <f>IF(CleanedData[[#This Row],[Purchase Amount]]&gt;=5000,"Yes","No")</f>
        <v>No</v>
      </c>
      <c r="Y8302">
        <f>IF(CleanedData[[#This Row],[Recommend]]="Yes",1,0)</f>
        <v>1</v>
      </c>
      <c r="Z8302" s="6">
        <f>CleanedData[[#This Row],[Purchase Amount]]*0.15</f>
        <v>668.27700000000004</v>
      </c>
      <c r="AA8302" s="6">
        <f>CleanedData[[#This Row],[Purchase Amount]]*1.15</f>
        <v>5123.4570000000003</v>
      </c>
    </row>
    <row r="8303" spans="1:27" x14ac:dyDescent="0.3">
      <c r="A8303">
        <v>10016</v>
      </c>
      <c r="B8303" t="s">
        <v>8528</v>
      </c>
      <c r="C8303" s="1">
        <v>45967</v>
      </c>
      <c r="D8303">
        <v>55</v>
      </c>
      <c r="E8303" t="s">
        <v>60</v>
      </c>
      <c r="F8303" t="s">
        <v>130</v>
      </c>
      <c r="G8303" t="s">
        <v>636</v>
      </c>
      <c r="H8303">
        <v>4</v>
      </c>
      <c r="I8303" t="s">
        <v>42</v>
      </c>
      <c r="J8303" t="s">
        <v>63</v>
      </c>
      <c r="K8303" t="s">
        <v>64</v>
      </c>
      <c r="L8303" t="s">
        <v>42</v>
      </c>
      <c r="M8303" t="s">
        <v>112</v>
      </c>
      <c r="N8303" t="s">
        <v>96</v>
      </c>
      <c r="O8303" t="s">
        <v>48</v>
      </c>
      <c r="P8303" t="s">
        <v>49</v>
      </c>
      <c r="Q8303" t="s">
        <v>50</v>
      </c>
      <c r="R8303" s="6">
        <f>_xlfn.XLOOKUP(CleanedData[[#This Row],[Product]],'02_Lookup_Tables'!$A$2:$A$126,'02_Lookup_Tables'!$B$2:$B$126)</f>
        <v>6581.78</v>
      </c>
      <c r="S8303" t="str">
        <f>VLOOKUP(CleanedData[[#This Row],[Product]],'02_Lookup_Tables'!$H$2:$I$126,2,FALSE)</f>
        <v>Electronics</v>
      </c>
      <c r="T8303" t="str">
        <f>VLOOKUP(CleanedData[[#This Row],[Province]],'02_Lookup_Tables'!$D$2:$E$10,2, FALSE)</f>
        <v>Eastern Region</v>
      </c>
      <c r="U8303" t="str" cm="1">
        <f t="array" ref="U8303">_xlfn.IFS(CleanedData[[#This Row],[Purchase Amount]]&lt;500,"Low",
CleanedData[[#This Row],[Purchase Amount]]&lt;5000,"Medium",
TRUE,"High")</f>
        <v>High</v>
      </c>
      <c r="V8303" t="str">
        <f>TEXT(CleanedData[[#This Row],[Date]],"mmmm")</f>
        <v>November</v>
      </c>
      <c r="W8303" t="str">
        <f>"Q"&amp;ROUNDUP(MONTH(CleanedData[[#This Row],[Date]])/3,0)</f>
        <v>Q4</v>
      </c>
      <c r="X8303" t="str">
        <f>IF(CleanedData[[#This Row],[Purchase Amount]]&gt;=5000,"Yes","No")</f>
        <v>Yes</v>
      </c>
      <c r="Y8303">
        <f>IF(CleanedData[[#This Row],[Recommend]]="Yes",1,0)</f>
        <v>0</v>
      </c>
      <c r="Z8303" s="6">
        <f>CleanedData[[#This Row],[Purchase Amount]]*0.15</f>
        <v>987.26699999999994</v>
      </c>
      <c r="AA8303" s="6">
        <f>CleanedData[[#This Row],[Purchase Amount]]*1.15</f>
        <v>7569.0469999999996</v>
      </c>
    </row>
    <row r="8304" spans="1:27" x14ac:dyDescent="0.3">
      <c r="A8304">
        <v>10017</v>
      </c>
      <c r="B8304" t="s">
        <v>8529</v>
      </c>
      <c r="C8304" s="1">
        <v>45937</v>
      </c>
      <c r="D8304">
        <v>68</v>
      </c>
      <c r="E8304" t="s">
        <v>39</v>
      </c>
      <c r="F8304" t="s">
        <v>68</v>
      </c>
      <c r="G8304" t="s">
        <v>381</v>
      </c>
      <c r="H8304">
        <v>1</v>
      </c>
      <c r="I8304" t="s">
        <v>45</v>
      </c>
      <c r="J8304" t="s">
        <v>54</v>
      </c>
      <c r="K8304" t="s">
        <v>64</v>
      </c>
      <c r="L8304" t="s">
        <v>45</v>
      </c>
      <c r="M8304" t="s">
        <v>180</v>
      </c>
      <c r="N8304" t="s">
        <v>80</v>
      </c>
      <c r="O8304" t="s">
        <v>89</v>
      </c>
      <c r="P8304" t="s">
        <v>49</v>
      </c>
      <c r="Q8304" t="s">
        <v>97</v>
      </c>
      <c r="R8304" s="6">
        <f>_xlfn.XLOOKUP(CleanedData[[#This Row],[Product]],'02_Lookup_Tables'!$A$2:$A$126,'02_Lookup_Tables'!$B$2:$B$126)</f>
        <v>786.78</v>
      </c>
      <c r="S8304" t="str">
        <f>VLOOKUP(CleanedData[[#This Row],[Product]],'02_Lookup_Tables'!$H$2:$I$126,2,FALSE)</f>
        <v>Apparel</v>
      </c>
      <c r="T8304" t="str">
        <f>VLOOKUP(CleanedData[[#This Row],[Province]],'02_Lookup_Tables'!$D$2:$E$10,2, FALSE)</f>
        <v>Northern Region</v>
      </c>
      <c r="U8304" t="str" cm="1">
        <f t="array" ref="U8304">_xlfn.IFS(CleanedData[[#This Row],[Purchase Amount]]&lt;500,"Low",
CleanedData[[#This Row],[Purchase Amount]]&lt;5000,"Medium",
TRUE,"High")</f>
        <v>Medium</v>
      </c>
      <c r="V8304" t="str">
        <f>TEXT(CleanedData[[#This Row],[Date]],"mmmm")</f>
        <v>October</v>
      </c>
      <c r="W8304" t="str">
        <f>"Q"&amp;ROUNDUP(MONTH(CleanedData[[#This Row],[Date]])/3,0)</f>
        <v>Q4</v>
      </c>
      <c r="X8304" t="str">
        <f>IF(CleanedData[[#This Row],[Purchase Amount]]&gt;=5000,"Yes","No")</f>
        <v>No</v>
      </c>
      <c r="Y8304">
        <f>IF(CleanedData[[#This Row],[Recommend]]="Yes",1,0)</f>
        <v>1</v>
      </c>
      <c r="Z8304" s="6">
        <f>CleanedData[[#This Row],[Purchase Amount]]*0.15</f>
        <v>118.017</v>
      </c>
      <c r="AA8304" s="6">
        <f>CleanedData[[#This Row],[Purchase Amount]]*1.15</f>
        <v>904.79699999999991</v>
      </c>
    </row>
    <row r="8305" spans="1:27" x14ac:dyDescent="0.3">
      <c r="A8305">
        <v>10018</v>
      </c>
      <c r="B8305" t="s">
        <v>8530</v>
      </c>
      <c r="C8305" s="1">
        <v>45883</v>
      </c>
      <c r="D8305">
        <v>53</v>
      </c>
      <c r="E8305" t="s">
        <v>39</v>
      </c>
      <c r="F8305" t="s">
        <v>130</v>
      </c>
      <c r="G8305" t="s">
        <v>153</v>
      </c>
      <c r="H8305">
        <v>5</v>
      </c>
      <c r="I8305" t="s">
        <v>45</v>
      </c>
      <c r="J8305" t="s">
        <v>63</v>
      </c>
      <c r="K8305" t="s">
        <v>64</v>
      </c>
      <c r="L8305" t="s">
        <v>42</v>
      </c>
      <c r="M8305" t="s">
        <v>56</v>
      </c>
      <c r="N8305" t="s">
        <v>57</v>
      </c>
      <c r="O8305" t="s">
        <v>148</v>
      </c>
      <c r="P8305" t="s">
        <v>49</v>
      </c>
      <c r="Q8305" t="s">
        <v>93</v>
      </c>
      <c r="R8305" s="6">
        <f>_xlfn.XLOOKUP(CleanedData[[#This Row],[Product]],'02_Lookup_Tables'!$A$2:$A$126,'02_Lookup_Tables'!$B$2:$B$126)</f>
        <v>1011.68</v>
      </c>
      <c r="S8305" t="str">
        <f>VLOOKUP(CleanedData[[#This Row],[Product]],'02_Lookup_Tables'!$H$2:$I$126,2,FALSE)</f>
        <v>Accessories</v>
      </c>
      <c r="T8305" t="str">
        <f>VLOOKUP(CleanedData[[#This Row],[Province]],'02_Lookup_Tables'!$D$2:$E$10,2, FALSE)</f>
        <v>Eastern Region</v>
      </c>
      <c r="U8305" t="str" cm="1">
        <f t="array" ref="U8305">_xlfn.IFS(CleanedData[[#This Row],[Purchase Amount]]&lt;500,"Low",
CleanedData[[#This Row],[Purchase Amount]]&lt;5000,"Medium",
TRUE,"High")</f>
        <v>Medium</v>
      </c>
      <c r="V8305" t="str">
        <f>TEXT(CleanedData[[#This Row],[Date]],"mmmm")</f>
        <v>August</v>
      </c>
      <c r="W8305" t="str">
        <f>"Q"&amp;ROUNDUP(MONTH(CleanedData[[#This Row],[Date]])/3,0)</f>
        <v>Q3</v>
      </c>
      <c r="X8305" t="str">
        <f>IF(CleanedData[[#This Row],[Purchase Amount]]&gt;=5000,"Yes","No")</f>
        <v>No</v>
      </c>
      <c r="Y8305">
        <f>IF(CleanedData[[#This Row],[Recommend]]="Yes",1,0)</f>
        <v>1</v>
      </c>
      <c r="Z8305" s="6">
        <f>CleanedData[[#This Row],[Purchase Amount]]*0.15</f>
        <v>151.75199999999998</v>
      </c>
      <c r="AA8305" s="6">
        <f>CleanedData[[#This Row],[Purchase Amount]]*1.15</f>
        <v>1163.4319999999998</v>
      </c>
    </row>
    <row r="8306" spans="1:27" x14ac:dyDescent="0.3">
      <c r="A8306">
        <v>10019</v>
      </c>
      <c r="B8306" t="s">
        <v>8531</v>
      </c>
      <c r="C8306" s="1">
        <v>45659</v>
      </c>
      <c r="D8306">
        <v>27</v>
      </c>
      <c r="E8306" t="s">
        <v>60</v>
      </c>
      <c r="F8306" t="s">
        <v>40</v>
      </c>
      <c r="G8306" t="s">
        <v>95</v>
      </c>
      <c r="H8306">
        <v>2</v>
      </c>
      <c r="I8306" t="s">
        <v>42</v>
      </c>
      <c r="J8306" t="s">
        <v>54</v>
      </c>
      <c r="K8306" t="s">
        <v>55</v>
      </c>
      <c r="L8306" t="s">
        <v>42</v>
      </c>
      <c r="M8306" t="s">
        <v>165</v>
      </c>
      <c r="N8306" t="s">
        <v>47</v>
      </c>
      <c r="O8306" t="s">
        <v>89</v>
      </c>
      <c r="P8306" t="s">
        <v>49</v>
      </c>
      <c r="Q8306" t="s">
        <v>58</v>
      </c>
      <c r="R8306" s="6">
        <f>_xlfn.XLOOKUP(CleanedData[[#This Row],[Product]],'02_Lookup_Tables'!$A$2:$A$126,'02_Lookup_Tables'!$B$2:$B$126)</f>
        <v>5390.8</v>
      </c>
      <c r="S8306" t="str">
        <f>VLOOKUP(CleanedData[[#This Row],[Product]],'02_Lookup_Tables'!$H$2:$I$126,2,FALSE)</f>
        <v>Electronics</v>
      </c>
      <c r="T8306" t="str">
        <f>VLOOKUP(CleanedData[[#This Row],[Province]],'02_Lookup_Tables'!$D$2:$E$10,2, FALSE)</f>
        <v>Northern Region</v>
      </c>
      <c r="U8306" t="str" cm="1">
        <f t="array" ref="U8306">_xlfn.IFS(CleanedData[[#This Row],[Purchase Amount]]&lt;500,"Low",
CleanedData[[#This Row],[Purchase Amount]]&lt;5000,"Medium",
TRUE,"High")</f>
        <v>High</v>
      </c>
      <c r="V8306" t="str">
        <f>TEXT(CleanedData[[#This Row],[Date]],"mmmm")</f>
        <v>January</v>
      </c>
      <c r="W8306" t="str">
        <f>"Q"&amp;ROUNDUP(MONTH(CleanedData[[#This Row],[Date]])/3,0)</f>
        <v>Q1</v>
      </c>
      <c r="X8306" t="str">
        <f>IF(CleanedData[[#This Row],[Purchase Amount]]&gt;=5000,"Yes","No")</f>
        <v>Yes</v>
      </c>
      <c r="Y8306">
        <f>IF(CleanedData[[#This Row],[Recommend]]="Yes",1,0)</f>
        <v>0</v>
      </c>
      <c r="Z8306" s="6">
        <f>CleanedData[[#This Row],[Purchase Amount]]*0.15</f>
        <v>808.62</v>
      </c>
      <c r="AA8306" s="6">
        <f>CleanedData[[#This Row],[Purchase Amount]]*1.15</f>
        <v>6199.42</v>
      </c>
    </row>
    <row r="8307" spans="1:27" x14ac:dyDescent="0.3">
      <c r="A8307">
        <v>10021</v>
      </c>
      <c r="B8307" t="s">
        <v>8532</v>
      </c>
      <c r="C8307" s="1">
        <v>45789</v>
      </c>
      <c r="D8307">
        <v>54</v>
      </c>
      <c r="E8307" t="s">
        <v>39</v>
      </c>
      <c r="F8307" t="s">
        <v>61</v>
      </c>
      <c r="G8307" t="s">
        <v>323</v>
      </c>
      <c r="H8307">
        <v>3</v>
      </c>
      <c r="I8307" t="s">
        <v>42</v>
      </c>
      <c r="J8307" t="s">
        <v>54</v>
      </c>
      <c r="K8307" t="s">
        <v>64</v>
      </c>
      <c r="L8307" t="s">
        <v>45</v>
      </c>
      <c r="M8307" t="s">
        <v>106</v>
      </c>
      <c r="N8307" t="s">
        <v>48</v>
      </c>
      <c r="O8307" t="s">
        <v>148</v>
      </c>
      <c r="P8307" t="s">
        <v>49</v>
      </c>
      <c r="Q8307" t="s">
        <v>93</v>
      </c>
      <c r="R8307" s="6">
        <f>_xlfn.XLOOKUP(CleanedData[[#This Row],[Product]],'02_Lookup_Tables'!$A$2:$A$126,'02_Lookup_Tables'!$B$2:$B$126)</f>
        <v>463.48</v>
      </c>
      <c r="S8307" t="str">
        <f>VLOOKUP(CleanedData[[#This Row],[Product]],'02_Lookup_Tables'!$H$2:$I$126,2,FALSE)</f>
        <v>Electronics</v>
      </c>
      <c r="T8307" t="str">
        <f>VLOOKUP(CleanedData[[#This Row],[Province]],'02_Lookup_Tables'!$D$2:$E$10,2, FALSE)</f>
        <v>Southern Region</v>
      </c>
      <c r="U8307" t="str" cm="1">
        <f t="array" ref="U8307">_xlfn.IFS(CleanedData[[#This Row],[Purchase Amount]]&lt;500,"Low",
CleanedData[[#This Row],[Purchase Amount]]&lt;5000,"Medium",
TRUE,"High")</f>
        <v>Low</v>
      </c>
      <c r="V8307" t="str">
        <f>TEXT(CleanedData[[#This Row],[Date]],"mmmm")</f>
        <v>May</v>
      </c>
      <c r="W8307" t="str">
        <f>"Q"&amp;ROUNDUP(MONTH(CleanedData[[#This Row],[Date]])/3,0)</f>
        <v>Q2</v>
      </c>
      <c r="X8307" t="str">
        <f>IF(CleanedData[[#This Row],[Purchase Amount]]&gt;=5000,"Yes","No")</f>
        <v>No</v>
      </c>
      <c r="Y8307">
        <f>IF(CleanedData[[#This Row],[Recommend]]="Yes",1,0)</f>
        <v>0</v>
      </c>
      <c r="Z8307" s="6">
        <f>CleanedData[[#This Row],[Purchase Amount]]*0.15</f>
        <v>69.522000000000006</v>
      </c>
      <c r="AA8307" s="6">
        <f>CleanedData[[#This Row],[Purchase Amount]]*1.15</f>
        <v>533.00199999999995</v>
      </c>
    </row>
    <row r="8308" spans="1:27" x14ac:dyDescent="0.3">
      <c r="A8308">
        <v>10022</v>
      </c>
      <c r="B8308" t="s">
        <v>8533</v>
      </c>
      <c r="C8308" s="1">
        <v>46001</v>
      </c>
      <c r="D8308">
        <v>66</v>
      </c>
      <c r="E8308" t="s">
        <v>52</v>
      </c>
      <c r="F8308" t="s">
        <v>130</v>
      </c>
      <c r="G8308" t="s">
        <v>258</v>
      </c>
      <c r="H8308">
        <v>1</v>
      </c>
      <c r="I8308" t="s">
        <v>42</v>
      </c>
      <c r="J8308" t="s">
        <v>69</v>
      </c>
      <c r="K8308" t="s">
        <v>64</v>
      </c>
      <c r="L8308" t="s">
        <v>45</v>
      </c>
      <c r="M8308" t="s">
        <v>190</v>
      </c>
      <c r="N8308" t="s">
        <v>80</v>
      </c>
      <c r="O8308" t="s">
        <v>89</v>
      </c>
      <c r="P8308" t="s">
        <v>49</v>
      </c>
      <c r="Q8308" t="s">
        <v>97</v>
      </c>
      <c r="R8308" s="6">
        <f>_xlfn.XLOOKUP(CleanedData[[#This Row],[Product]],'02_Lookup_Tables'!$A$2:$A$126,'02_Lookup_Tables'!$B$2:$B$126)</f>
        <v>768.34</v>
      </c>
      <c r="S8308" t="str">
        <f>VLOOKUP(CleanedData[[#This Row],[Product]],'02_Lookup_Tables'!$H$2:$I$126,2,FALSE)</f>
        <v>Home &amp; Living</v>
      </c>
      <c r="T8308" t="str">
        <f>VLOOKUP(CleanedData[[#This Row],[Province]],'02_Lookup_Tables'!$D$2:$E$10,2, FALSE)</f>
        <v>Eastern Region</v>
      </c>
      <c r="U8308" t="str" cm="1">
        <f t="array" ref="U8308">_xlfn.IFS(CleanedData[[#This Row],[Purchase Amount]]&lt;500,"Low",
CleanedData[[#This Row],[Purchase Amount]]&lt;5000,"Medium",
TRUE,"High")</f>
        <v>Medium</v>
      </c>
      <c r="V8308" t="str">
        <f>TEXT(CleanedData[[#This Row],[Date]],"mmmm")</f>
        <v>December</v>
      </c>
      <c r="W8308" t="str">
        <f>"Q"&amp;ROUNDUP(MONTH(CleanedData[[#This Row],[Date]])/3,0)</f>
        <v>Q4</v>
      </c>
      <c r="X8308" t="str">
        <f>IF(CleanedData[[#This Row],[Purchase Amount]]&gt;=5000,"Yes","No")</f>
        <v>No</v>
      </c>
      <c r="Y8308">
        <f>IF(CleanedData[[#This Row],[Recommend]]="Yes",1,0)</f>
        <v>0</v>
      </c>
      <c r="Z8308" s="6">
        <f>CleanedData[[#This Row],[Purchase Amount]]*0.15</f>
        <v>115.251</v>
      </c>
      <c r="AA8308" s="6">
        <f>CleanedData[[#This Row],[Purchase Amount]]*1.15</f>
        <v>883.59100000000001</v>
      </c>
    </row>
    <row r="8309" spans="1:27" x14ac:dyDescent="0.3">
      <c r="A8309">
        <v>10023</v>
      </c>
      <c r="B8309" t="s">
        <v>8534</v>
      </c>
      <c r="C8309" s="1">
        <v>45419</v>
      </c>
      <c r="D8309">
        <v>42</v>
      </c>
      <c r="E8309" t="s">
        <v>52</v>
      </c>
      <c r="F8309" t="s">
        <v>68</v>
      </c>
      <c r="G8309" t="s">
        <v>336</v>
      </c>
      <c r="H8309">
        <v>4</v>
      </c>
      <c r="I8309" t="s">
        <v>42</v>
      </c>
      <c r="J8309" t="s">
        <v>69</v>
      </c>
      <c r="K8309" t="s">
        <v>55</v>
      </c>
      <c r="L8309" t="s">
        <v>45</v>
      </c>
      <c r="M8309" t="s">
        <v>123</v>
      </c>
      <c r="N8309" t="s">
        <v>96</v>
      </c>
      <c r="O8309" t="s">
        <v>89</v>
      </c>
      <c r="P8309" t="s">
        <v>70</v>
      </c>
      <c r="Q8309" t="s">
        <v>81</v>
      </c>
      <c r="R8309" s="6">
        <f>_xlfn.XLOOKUP(CleanedData[[#This Row],[Product]],'02_Lookup_Tables'!$A$2:$A$126,'02_Lookup_Tables'!$B$2:$B$126)</f>
        <v>812.2</v>
      </c>
      <c r="S8309" t="str">
        <f>VLOOKUP(CleanedData[[#This Row],[Product]],'02_Lookup_Tables'!$H$2:$I$126,2,FALSE)</f>
        <v>Sports &amp; Outdoors</v>
      </c>
      <c r="T8309" t="str">
        <f>VLOOKUP(CleanedData[[#This Row],[Province]],'02_Lookup_Tables'!$D$2:$E$10,2, FALSE)</f>
        <v>Northern Region</v>
      </c>
      <c r="U8309" t="str" cm="1">
        <f t="array" ref="U8309">_xlfn.IFS(CleanedData[[#This Row],[Purchase Amount]]&lt;500,"Low",
CleanedData[[#This Row],[Purchase Amount]]&lt;5000,"Medium",
TRUE,"High")</f>
        <v>Medium</v>
      </c>
      <c r="V8309" t="str">
        <f>TEXT(CleanedData[[#This Row],[Date]],"mmmm")</f>
        <v>May</v>
      </c>
      <c r="W8309" t="str">
        <f>"Q"&amp;ROUNDUP(MONTH(CleanedData[[#This Row],[Date]])/3,0)</f>
        <v>Q2</v>
      </c>
      <c r="X8309" t="str">
        <f>IF(CleanedData[[#This Row],[Purchase Amount]]&gt;=5000,"Yes","No")</f>
        <v>No</v>
      </c>
      <c r="Y8309">
        <f>IF(CleanedData[[#This Row],[Recommend]]="Yes",1,0)</f>
        <v>0</v>
      </c>
      <c r="Z8309" s="6">
        <f>CleanedData[[#This Row],[Purchase Amount]]*0.15</f>
        <v>121.83</v>
      </c>
      <c r="AA8309" s="6">
        <f>CleanedData[[#This Row],[Purchase Amount]]*1.15</f>
        <v>934.03</v>
      </c>
    </row>
    <row r="8310" spans="1:27" x14ac:dyDescent="0.3">
      <c r="A8310">
        <v>10024</v>
      </c>
      <c r="B8310" t="s">
        <v>8535</v>
      </c>
      <c r="C8310" s="1">
        <v>45709</v>
      </c>
      <c r="D8310">
        <v>56</v>
      </c>
      <c r="E8310" t="s">
        <v>52</v>
      </c>
      <c r="F8310" t="s">
        <v>83</v>
      </c>
      <c r="G8310" t="s">
        <v>102</v>
      </c>
      <c r="H8310">
        <v>5</v>
      </c>
      <c r="I8310" t="s">
        <v>45</v>
      </c>
      <c r="J8310" t="s">
        <v>43</v>
      </c>
      <c r="K8310" t="s">
        <v>55</v>
      </c>
      <c r="L8310" t="s">
        <v>42</v>
      </c>
      <c r="M8310" t="s">
        <v>100</v>
      </c>
      <c r="N8310" t="s">
        <v>57</v>
      </c>
      <c r="O8310" t="s">
        <v>48</v>
      </c>
      <c r="P8310" t="s">
        <v>49</v>
      </c>
      <c r="Q8310" t="s">
        <v>50</v>
      </c>
      <c r="R8310" s="6">
        <f>_xlfn.XLOOKUP(CleanedData[[#This Row],[Product]],'02_Lookup_Tables'!$A$2:$A$126,'02_Lookup_Tables'!$B$2:$B$126)</f>
        <v>276.82</v>
      </c>
      <c r="S8310" t="str">
        <f>VLOOKUP(CleanedData[[#This Row],[Product]],'02_Lookup_Tables'!$H$2:$I$126,2,FALSE)</f>
        <v>Home &amp; Living</v>
      </c>
      <c r="T8310" t="str">
        <f>VLOOKUP(CleanedData[[#This Row],[Province]],'02_Lookup_Tables'!$D$2:$E$10,2, FALSE)</f>
        <v>Western Region</v>
      </c>
      <c r="U8310" t="str" cm="1">
        <f t="array" ref="U8310">_xlfn.IFS(CleanedData[[#This Row],[Purchase Amount]]&lt;500,"Low",
CleanedData[[#This Row],[Purchase Amount]]&lt;5000,"Medium",
TRUE,"High")</f>
        <v>Low</v>
      </c>
      <c r="V8310" t="str">
        <f>TEXT(CleanedData[[#This Row],[Date]],"mmmm")</f>
        <v>February</v>
      </c>
      <c r="W8310" t="str">
        <f>"Q"&amp;ROUNDUP(MONTH(CleanedData[[#This Row],[Date]])/3,0)</f>
        <v>Q1</v>
      </c>
      <c r="X8310" t="str">
        <f>IF(CleanedData[[#This Row],[Purchase Amount]]&gt;=5000,"Yes","No")</f>
        <v>No</v>
      </c>
      <c r="Y8310">
        <f>IF(CleanedData[[#This Row],[Recommend]]="Yes",1,0)</f>
        <v>1</v>
      </c>
      <c r="Z8310" s="6">
        <f>CleanedData[[#This Row],[Purchase Amount]]*0.15</f>
        <v>41.522999999999996</v>
      </c>
      <c r="AA8310" s="6">
        <f>CleanedData[[#This Row],[Purchase Amount]]*1.15</f>
        <v>318.34299999999996</v>
      </c>
    </row>
    <row r="8311" spans="1:27" x14ac:dyDescent="0.3">
      <c r="A8311">
        <v>10025</v>
      </c>
      <c r="B8311" t="s">
        <v>8536</v>
      </c>
      <c r="C8311" s="1">
        <v>45558</v>
      </c>
      <c r="D8311">
        <v>43</v>
      </c>
      <c r="E8311" t="s">
        <v>60</v>
      </c>
      <c r="F8311" t="s">
        <v>125</v>
      </c>
      <c r="G8311" t="s">
        <v>345</v>
      </c>
      <c r="H8311">
        <v>5</v>
      </c>
      <c r="I8311" t="s">
        <v>45</v>
      </c>
      <c r="J8311" t="s">
        <v>63</v>
      </c>
      <c r="K8311" t="s">
        <v>44</v>
      </c>
      <c r="L8311" t="s">
        <v>45</v>
      </c>
      <c r="M8311" t="s">
        <v>156</v>
      </c>
      <c r="N8311" t="s">
        <v>57</v>
      </c>
      <c r="O8311" t="s">
        <v>148</v>
      </c>
      <c r="P8311" t="s">
        <v>49</v>
      </c>
      <c r="Q8311" t="s">
        <v>81</v>
      </c>
      <c r="R8311" s="6">
        <f>_xlfn.XLOOKUP(CleanedData[[#This Row],[Product]],'02_Lookup_Tables'!$A$2:$A$126,'02_Lookup_Tables'!$B$2:$B$126)</f>
        <v>574.49</v>
      </c>
      <c r="S8311" t="str">
        <f>VLOOKUP(CleanedData[[#This Row],[Product]],'02_Lookup_Tables'!$H$2:$I$126,2,FALSE)</f>
        <v>Toys &amp; Games</v>
      </c>
      <c r="T8311" t="str">
        <f>VLOOKUP(CleanedData[[#This Row],[Province]],'02_Lookup_Tables'!$D$2:$E$10,2, FALSE)</f>
        <v>Western Region</v>
      </c>
      <c r="U8311" t="str" cm="1">
        <f t="array" ref="U8311">_xlfn.IFS(CleanedData[[#This Row],[Purchase Amount]]&lt;500,"Low",
CleanedData[[#This Row],[Purchase Amount]]&lt;5000,"Medium",
TRUE,"High")</f>
        <v>Medium</v>
      </c>
      <c r="V8311" t="str">
        <f>TEXT(CleanedData[[#This Row],[Date]],"mmmm")</f>
        <v>September</v>
      </c>
      <c r="W8311" t="str">
        <f>"Q"&amp;ROUNDUP(MONTH(CleanedData[[#This Row],[Date]])/3,0)</f>
        <v>Q3</v>
      </c>
      <c r="X8311" t="str">
        <f>IF(CleanedData[[#This Row],[Purchase Amount]]&gt;=5000,"Yes","No")</f>
        <v>No</v>
      </c>
      <c r="Y8311">
        <f>IF(CleanedData[[#This Row],[Recommend]]="Yes",1,0)</f>
        <v>1</v>
      </c>
      <c r="Z8311" s="6">
        <f>CleanedData[[#This Row],[Purchase Amount]]*0.15</f>
        <v>86.173500000000004</v>
      </c>
      <c r="AA8311" s="6">
        <f>CleanedData[[#This Row],[Purchase Amount]]*1.15</f>
        <v>660.6635</v>
      </c>
    </row>
    <row r="8312" spans="1:27" x14ac:dyDescent="0.3">
      <c r="A8312">
        <v>10027</v>
      </c>
      <c r="B8312" t="s">
        <v>8537</v>
      </c>
      <c r="C8312" s="1">
        <v>45861</v>
      </c>
      <c r="D8312">
        <v>23</v>
      </c>
      <c r="E8312" t="s">
        <v>52</v>
      </c>
      <c r="F8312" t="s">
        <v>77</v>
      </c>
      <c r="G8312" t="s">
        <v>248</v>
      </c>
      <c r="H8312">
        <v>5</v>
      </c>
      <c r="I8312" t="s">
        <v>42</v>
      </c>
      <c r="J8312" t="s">
        <v>74</v>
      </c>
      <c r="K8312" t="s">
        <v>44</v>
      </c>
      <c r="L8312" t="s">
        <v>45</v>
      </c>
      <c r="M8312" t="s">
        <v>156</v>
      </c>
      <c r="N8312" t="s">
        <v>57</v>
      </c>
      <c r="O8312" t="s">
        <v>148</v>
      </c>
      <c r="P8312" t="s">
        <v>49</v>
      </c>
      <c r="Q8312" t="s">
        <v>66</v>
      </c>
      <c r="R8312" s="6">
        <f>_xlfn.XLOOKUP(CleanedData[[#This Row],[Product]],'02_Lookup_Tables'!$A$2:$A$126,'02_Lookup_Tables'!$B$2:$B$126)</f>
        <v>8798.49</v>
      </c>
      <c r="S8312" t="str">
        <f>VLOOKUP(CleanedData[[#This Row],[Product]],'02_Lookup_Tables'!$H$2:$I$126,2,FALSE)</f>
        <v>Toys &amp; Games</v>
      </c>
      <c r="T8312" t="str">
        <f>VLOOKUP(CleanedData[[#This Row],[Province]],'02_Lookup_Tables'!$D$2:$E$10,2, FALSE)</f>
        <v>Central Region</v>
      </c>
      <c r="U8312" t="str" cm="1">
        <f t="array" ref="U8312">_xlfn.IFS(CleanedData[[#This Row],[Purchase Amount]]&lt;500,"Low",
CleanedData[[#This Row],[Purchase Amount]]&lt;5000,"Medium",
TRUE,"High")</f>
        <v>High</v>
      </c>
      <c r="V8312" t="str">
        <f>TEXT(CleanedData[[#This Row],[Date]],"mmmm")</f>
        <v>July</v>
      </c>
      <c r="W8312" t="str">
        <f>"Q"&amp;ROUNDUP(MONTH(CleanedData[[#This Row],[Date]])/3,0)</f>
        <v>Q3</v>
      </c>
      <c r="X8312" t="str">
        <f>IF(CleanedData[[#This Row],[Purchase Amount]]&gt;=5000,"Yes","No")</f>
        <v>Yes</v>
      </c>
      <c r="Y8312">
        <f>IF(CleanedData[[#This Row],[Recommend]]="Yes",1,0)</f>
        <v>0</v>
      </c>
      <c r="Z8312" s="6">
        <f>CleanedData[[#This Row],[Purchase Amount]]*0.15</f>
        <v>1319.7735</v>
      </c>
      <c r="AA8312" s="6">
        <f>CleanedData[[#This Row],[Purchase Amount]]*1.15</f>
        <v>10118.263499999999</v>
      </c>
    </row>
    <row r="8313" spans="1:27" x14ac:dyDescent="0.3">
      <c r="A8313">
        <v>10029</v>
      </c>
      <c r="B8313" t="s">
        <v>8538</v>
      </c>
      <c r="C8313" s="1">
        <v>45932</v>
      </c>
      <c r="D8313">
        <v>38</v>
      </c>
      <c r="E8313" t="s">
        <v>60</v>
      </c>
      <c r="F8313" t="s">
        <v>68</v>
      </c>
      <c r="G8313" t="s">
        <v>233</v>
      </c>
      <c r="H8313">
        <v>3</v>
      </c>
      <c r="I8313" t="s">
        <v>45</v>
      </c>
      <c r="J8313" t="s">
        <v>69</v>
      </c>
      <c r="K8313" t="s">
        <v>44</v>
      </c>
      <c r="L8313" t="s">
        <v>45</v>
      </c>
      <c r="M8313" t="s">
        <v>165</v>
      </c>
      <c r="N8313" t="s">
        <v>48</v>
      </c>
      <c r="O8313" t="s">
        <v>89</v>
      </c>
      <c r="P8313" t="s">
        <v>49</v>
      </c>
      <c r="Q8313" t="s">
        <v>81</v>
      </c>
      <c r="R8313" s="6">
        <f>_xlfn.XLOOKUP(CleanedData[[#This Row],[Product]],'02_Lookup_Tables'!$A$2:$A$126,'02_Lookup_Tables'!$B$2:$B$126)</f>
        <v>324.35000000000002</v>
      </c>
      <c r="S8313" t="str">
        <f>VLOOKUP(CleanedData[[#This Row],[Product]],'02_Lookup_Tables'!$H$2:$I$126,2,FALSE)</f>
        <v>Apparel</v>
      </c>
      <c r="T8313" t="str">
        <f>VLOOKUP(CleanedData[[#This Row],[Province]],'02_Lookup_Tables'!$D$2:$E$10,2, FALSE)</f>
        <v>Northern Region</v>
      </c>
      <c r="U8313" t="str" cm="1">
        <f t="array" ref="U8313">_xlfn.IFS(CleanedData[[#This Row],[Purchase Amount]]&lt;500,"Low",
CleanedData[[#This Row],[Purchase Amount]]&lt;5000,"Medium",
TRUE,"High")</f>
        <v>Low</v>
      </c>
      <c r="V8313" t="str">
        <f>TEXT(CleanedData[[#This Row],[Date]],"mmmm")</f>
        <v>October</v>
      </c>
      <c r="W8313" t="str">
        <f>"Q"&amp;ROUNDUP(MONTH(CleanedData[[#This Row],[Date]])/3,0)</f>
        <v>Q4</v>
      </c>
      <c r="X8313" t="str">
        <f>IF(CleanedData[[#This Row],[Purchase Amount]]&gt;=5000,"Yes","No")</f>
        <v>No</v>
      </c>
      <c r="Y8313">
        <f>IF(CleanedData[[#This Row],[Recommend]]="Yes",1,0)</f>
        <v>1</v>
      </c>
      <c r="Z8313" s="6">
        <f>CleanedData[[#This Row],[Purchase Amount]]*0.15</f>
        <v>48.652500000000003</v>
      </c>
      <c r="AA8313" s="6">
        <f>CleanedData[[#This Row],[Purchase Amount]]*1.15</f>
        <v>373.0025</v>
      </c>
    </row>
    <row r="8314" spans="1:27" x14ac:dyDescent="0.3">
      <c r="A8314">
        <v>10030</v>
      </c>
      <c r="B8314" t="s">
        <v>8539</v>
      </c>
      <c r="C8314" s="1">
        <v>45493</v>
      </c>
      <c r="D8314">
        <v>43</v>
      </c>
      <c r="E8314" t="s">
        <v>60</v>
      </c>
      <c r="F8314" t="s">
        <v>125</v>
      </c>
      <c r="G8314" t="s">
        <v>192</v>
      </c>
      <c r="H8314">
        <v>4</v>
      </c>
      <c r="I8314" t="s">
        <v>42</v>
      </c>
      <c r="J8314" t="s">
        <v>54</v>
      </c>
      <c r="K8314" t="s">
        <v>55</v>
      </c>
      <c r="L8314" t="s">
        <v>45</v>
      </c>
      <c r="M8314" t="s">
        <v>151</v>
      </c>
      <c r="N8314" t="s">
        <v>96</v>
      </c>
      <c r="O8314" t="s">
        <v>89</v>
      </c>
      <c r="P8314" t="s">
        <v>70</v>
      </c>
      <c r="Q8314" t="s">
        <v>81</v>
      </c>
      <c r="R8314" s="6">
        <f>_xlfn.XLOOKUP(CleanedData[[#This Row],[Product]],'02_Lookup_Tables'!$A$2:$A$126,'02_Lookup_Tables'!$B$2:$B$126)</f>
        <v>13261</v>
      </c>
      <c r="S8314" t="str">
        <f>VLOOKUP(CleanedData[[#This Row],[Product]],'02_Lookup_Tables'!$H$2:$I$126,2,FALSE)</f>
        <v>Electronics</v>
      </c>
      <c r="T8314" t="str">
        <f>VLOOKUP(CleanedData[[#This Row],[Province]],'02_Lookup_Tables'!$D$2:$E$10,2, FALSE)</f>
        <v>Western Region</v>
      </c>
      <c r="U8314" t="str" cm="1">
        <f t="array" ref="U8314">_xlfn.IFS(CleanedData[[#This Row],[Purchase Amount]]&lt;500,"Low",
CleanedData[[#This Row],[Purchase Amount]]&lt;5000,"Medium",
TRUE,"High")</f>
        <v>High</v>
      </c>
      <c r="V8314" t="str">
        <f>TEXT(CleanedData[[#This Row],[Date]],"mmmm")</f>
        <v>July</v>
      </c>
      <c r="W8314" t="str">
        <f>"Q"&amp;ROUNDUP(MONTH(CleanedData[[#This Row],[Date]])/3,0)</f>
        <v>Q3</v>
      </c>
      <c r="X8314" t="str">
        <f>IF(CleanedData[[#This Row],[Purchase Amount]]&gt;=5000,"Yes","No")</f>
        <v>Yes</v>
      </c>
      <c r="Y8314">
        <f>IF(CleanedData[[#This Row],[Recommend]]="Yes",1,0)</f>
        <v>0</v>
      </c>
      <c r="Z8314" s="6">
        <f>CleanedData[[#This Row],[Purchase Amount]]*0.15</f>
        <v>1989.1499999999999</v>
      </c>
      <c r="AA8314" s="6">
        <f>CleanedData[[#This Row],[Purchase Amount]]*1.15</f>
        <v>15250.15</v>
      </c>
    </row>
    <row r="8315" spans="1:27" x14ac:dyDescent="0.3">
      <c r="A8315">
        <v>10031</v>
      </c>
      <c r="B8315" t="s">
        <v>8540</v>
      </c>
      <c r="C8315" s="1">
        <v>45525</v>
      </c>
      <c r="D8315">
        <v>68</v>
      </c>
      <c r="E8315" t="s">
        <v>39</v>
      </c>
      <c r="F8315" t="s">
        <v>40</v>
      </c>
      <c r="G8315" t="s">
        <v>235</v>
      </c>
      <c r="H8315">
        <v>3</v>
      </c>
      <c r="I8315" t="s">
        <v>42</v>
      </c>
      <c r="J8315" t="s">
        <v>43</v>
      </c>
      <c r="K8315" t="s">
        <v>55</v>
      </c>
      <c r="L8315" t="s">
        <v>45</v>
      </c>
      <c r="M8315" t="s">
        <v>88</v>
      </c>
      <c r="N8315" t="s">
        <v>48</v>
      </c>
      <c r="O8315" t="s">
        <v>89</v>
      </c>
      <c r="P8315" t="s">
        <v>49</v>
      </c>
      <c r="Q8315" t="s">
        <v>97</v>
      </c>
      <c r="R8315" s="6">
        <f>_xlfn.XLOOKUP(CleanedData[[#This Row],[Product]],'02_Lookup_Tables'!$A$2:$A$126,'02_Lookup_Tables'!$B$2:$B$126)</f>
        <v>306.57</v>
      </c>
      <c r="S8315" t="str">
        <f>VLOOKUP(CleanedData[[#This Row],[Product]],'02_Lookup_Tables'!$H$2:$I$126,2,FALSE)</f>
        <v>Toys &amp; Games</v>
      </c>
      <c r="T8315" t="str">
        <f>VLOOKUP(CleanedData[[#This Row],[Province]],'02_Lookup_Tables'!$D$2:$E$10,2, FALSE)</f>
        <v>Northern Region</v>
      </c>
      <c r="U8315" t="str" cm="1">
        <f t="array" ref="U8315">_xlfn.IFS(CleanedData[[#This Row],[Purchase Amount]]&lt;500,"Low",
CleanedData[[#This Row],[Purchase Amount]]&lt;5000,"Medium",
TRUE,"High")</f>
        <v>Low</v>
      </c>
      <c r="V8315" t="str">
        <f>TEXT(CleanedData[[#This Row],[Date]],"mmmm")</f>
        <v>August</v>
      </c>
      <c r="W8315" t="str">
        <f>"Q"&amp;ROUNDUP(MONTH(CleanedData[[#This Row],[Date]])/3,0)</f>
        <v>Q3</v>
      </c>
      <c r="X8315" t="str">
        <f>IF(CleanedData[[#This Row],[Purchase Amount]]&gt;=5000,"Yes","No")</f>
        <v>No</v>
      </c>
      <c r="Y8315">
        <f>IF(CleanedData[[#This Row],[Recommend]]="Yes",1,0)</f>
        <v>0</v>
      </c>
      <c r="Z8315" s="6">
        <f>CleanedData[[#This Row],[Purchase Amount]]*0.15</f>
        <v>45.985499999999995</v>
      </c>
      <c r="AA8315" s="6">
        <f>CleanedData[[#This Row],[Purchase Amount]]*1.15</f>
        <v>352.55549999999994</v>
      </c>
    </row>
    <row r="8316" spans="1:27" x14ac:dyDescent="0.3">
      <c r="A8316">
        <v>10032</v>
      </c>
      <c r="B8316" t="s">
        <v>8541</v>
      </c>
      <c r="C8316" s="1">
        <v>45950</v>
      </c>
      <c r="D8316">
        <v>67</v>
      </c>
      <c r="E8316" t="s">
        <v>39</v>
      </c>
      <c r="F8316" t="s">
        <v>125</v>
      </c>
      <c r="G8316" t="s">
        <v>323</v>
      </c>
      <c r="H8316">
        <v>4</v>
      </c>
      <c r="I8316" t="s">
        <v>45</v>
      </c>
      <c r="J8316" t="s">
        <v>43</v>
      </c>
      <c r="K8316" t="s">
        <v>44</v>
      </c>
      <c r="L8316" t="s">
        <v>42</v>
      </c>
      <c r="M8316" t="s">
        <v>65</v>
      </c>
      <c r="N8316" t="s">
        <v>96</v>
      </c>
      <c r="O8316" t="s">
        <v>89</v>
      </c>
      <c r="P8316" t="s">
        <v>70</v>
      </c>
      <c r="Q8316" t="s">
        <v>97</v>
      </c>
      <c r="R8316" s="6">
        <f>_xlfn.XLOOKUP(CleanedData[[#This Row],[Product]],'02_Lookup_Tables'!$A$2:$A$126,'02_Lookup_Tables'!$B$2:$B$126)</f>
        <v>463.48</v>
      </c>
      <c r="S8316" t="str">
        <f>VLOOKUP(CleanedData[[#This Row],[Product]],'02_Lookup_Tables'!$H$2:$I$126,2,FALSE)</f>
        <v>Electronics</v>
      </c>
      <c r="T8316" t="str">
        <f>VLOOKUP(CleanedData[[#This Row],[Province]],'02_Lookup_Tables'!$D$2:$E$10,2, FALSE)</f>
        <v>Western Region</v>
      </c>
      <c r="U8316" t="str" cm="1">
        <f t="array" ref="U8316">_xlfn.IFS(CleanedData[[#This Row],[Purchase Amount]]&lt;500,"Low",
CleanedData[[#This Row],[Purchase Amount]]&lt;5000,"Medium",
TRUE,"High")</f>
        <v>Low</v>
      </c>
      <c r="V8316" t="str">
        <f>TEXT(CleanedData[[#This Row],[Date]],"mmmm")</f>
        <v>October</v>
      </c>
      <c r="W8316" t="str">
        <f>"Q"&amp;ROUNDUP(MONTH(CleanedData[[#This Row],[Date]])/3,0)</f>
        <v>Q4</v>
      </c>
      <c r="X8316" t="str">
        <f>IF(CleanedData[[#This Row],[Purchase Amount]]&gt;=5000,"Yes","No")</f>
        <v>No</v>
      </c>
      <c r="Y8316">
        <f>IF(CleanedData[[#This Row],[Recommend]]="Yes",1,0)</f>
        <v>1</v>
      </c>
      <c r="Z8316" s="6">
        <f>CleanedData[[#This Row],[Purchase Amount]]*0.15</f>
        <v>69.522000000000006</v>
      </c>
      <c r="AA8316" s="6">
        <f>CleanedData[[#This Row],[Purchase Amount]]*1.15</f>
        <v>533.00199999999995</v>
      </c>
    </row>
    <row r="8317" spans="1:27" x14ac:dyDescent="0.3">
      <c r="A8317">
        <v>10033</v>
      </c>
      <c r="B8317" t="s">
        <v>8542</v>
      </c>
      <c r="C8317" s="1">
        <v>45835</v>
      </c>
      <c r="D8317">
        <v>70</v>
      </c>
      <c r="E8317" t="s">
        <v>60</v>
      </c>
      <c r="F8317" t="s">
        <v>61</v>
      </c>
      <c r="G8317" t="s">
        <v>454</v>
      </c>
      <c r="H8317">
        <v>1</v>
      </c>
      <c r="I8317" t="s">
        <v>42</v>
      </c>
      <c r="J8317" t="s">
        <v>63</v>
      </c>
      <c r="K8317" t="s">
        <v>44</v>
      </c>
      <c r="L8317" t="s">
        <v>45</v>
      </c>
      <c r="M8317" t="s">
        <v>85</v>
      </c>
      <c r="N8317" t="s">
        <v>80</v>
      </c>
      <c r="O8317" t="s">
        <v>48</v>
      </c>
      <c r="P8317" t="s">
        <v>49</v>
      </c>
      <c r="Q8317" t="s">
        <v>97</v>
      </c>
      <c r="R8317" s="6">
        <f>_xlfn.XLOOKUP(CleanedData[[#This Row],[Product]],'02_Lookup_Tables'!$A$2:$A$126,'02_Lookup_Tables'!$B$2:$B$126)</f>
        <v>2413.3000000000002</v>
      </c>
      <c r="S8317" t="str">
        <f>VLOOKUP(CleanedData[[#This Row],[Product]],'02_Lookup_Tables'!$H$2:$I$126,2,FALSE)</f>
        <v>Electronics</v>
      </c>
      <c r="T8317" t="str">
        <f>VLOOKUP(CleanedData[[#This Row],[Province]],'02_Lookup_Tables'!$D$2:$E$10,2, FALSE)</f>
        <v>Southern Region</v>
      </c>
      <c r="U8317" t="str" cm="1">
        <f t="array" ref="U8317">_xlfn.IFS(CleanedData[[#This Row],[Purchase Amount]]&lt;500,"Low",
CleanedData[[#This Row],[Purchase Amount]]&lt;5000,"Medium",
TRUE,"High")</f>
        <v>Medium</v>
      </c>
      <c r="V8317" t="str">
        <f>TEXT(CleanedData[[#This Row],[Date]],"mmmm")</f>
        <v>June</v>
      </c>
      <c r="W8317" t="str">
        <f>"Q"&amp;ROUNDUP(MONTH(CleanedData[[#This Row],[Date]])/3,0)</f>
        <v>Q2</v>
      </c>
      <c r="X8317" t="str">
        <f>IF(CleanedData[[#This Row],[Purchase Amount]]&gt;=5000,"Yes","No")</f>
        <v>No</v>
      </c>
      <c r="Y8317">
        <f>IF(CleanedData[[#This Row],[Recommend]]="Yes",1,0)</f>
        <v>0</v>
      </c>
      <c r="Z8317" s="6">
        <f>CleanedData[[#This Row],[Purchase Amount]]*0.15</f>
        <v>361.995</v>
      </c>
      <c r="AA8317" s="6">
        <f>CleanedData[[#This Row],[Purchase Amount]]*1.15</f>
        <v>2775.2950000000001</v>
      </c>
    </row>
    <row r="8318" spans="1:27" x14ac:dyDescent="0.3">
      <c r="A8318">
        <v>10034</v>
      </c>
      <c r="B8318" t="s">
        <v>8543</v>
      </c>
      <c r="C8318" s="1">
        <v>45697</v>
      </c>
      <c r="D8318">
        <v>71</v>
      </c>
      <c r="E8318" t="s">
        <v>52</v>
      </c>
      <c r="F8318" t="s">
        <v>68</v>
      </c>
      <c r="G8318" t="s">
        <v>155</v>
      </c>
      <c r="H8318">
        <v>1</v>
      </c>
      <c r="I8318" t="s">
        <v>45</v>
      </c>
      <c r="J8318" t="s">
        <v>43</v>
      </c>
      <c r="K8318" t="s">
        <v>44</v>
      </c>
      <c r="L8318" t="s">
        <v>42</v>
      </c>
      <c r="M8318" t="s">
        <v>56</v>
      </c>
      <c r="N8318" t="s">
        <v>80</v>
      </c>
      <c r="O8318" t="s">
        <v>148</v>
      </c>
      <c r="P8318" t="s">
        <v>70</v>
      </c>
      <c r="Q8318" t="s">
        <v>97</v>
      </c>
      <c r="R8318" s="6">
        <f>_xlfn.XLOOKUP(CleanedData[[#This Row],[Product]],'02_Lookup_Tables'!$A$2:$A$126,'02_Lookup_Tables'!$B$2:$B$126)</f>
        <v>1355.08</v>
      </c>
      <c r="S8318" t="str">
        <f>VLOOKUP(CleanedData[[#This Row],[Product]],'02_Lookup_Tables'!$H$2:$I$126,2,FALSE)</f>
        <v>Sports &amp; Outdoors</v>
      </c>
      <c r="T8318" t="str">
        <f>VLOOKUP(CleanedData[[#This Row],[Province]],'02_Lookup_Tables'!$D$2:$E$10,2, FALSE)</f>
        <v>Northern Region</v>
      </c>
      <c r="U8318" t="str" cm="1">
        <f t="array" ref="U8318">_xlfn.IFS(CleanedData[[#This Row],[Purchase Amount]]&lt;500,"Low",
CleanedData[[#This Row],[Purchase Amount]]&lt;5000,"Medium",
TRUE,"High")</f>
        <v>Medium</v>
      </c>
      <c r="V8318" t="str">
        <f>TEXT(CleanedData[[#This Row],[Date]],"mmmm")</f>
        <v>February</v>
      </c>
      <c r="W8318" t="str">
        <f>"Q"&amp;ROUNDUP(MONTH(CleanedData[[#This Row],[Date]])/3,0)</f>
        <v>Q1</v>
      </c>
      <c r="X8318" t="str">
        <f>IF(CleanedData[[#This Row],[Purchase Amount]]&gt;=5000,"Yes","No")</f>
        <v>No</v>
      </c>
      <c r="Y8318">
        <f>IF(CleanedData[[#This Row],[Recommend]]="Yes",1,0)</f>
        <v>1</v>
      </c>
      <c r="Z8318" s="6">
        <f>CleanedData[[#This Row],[Purchase Amount]]*0.15</f>
        <v>203.26199999999997</v>
      </c>
      <c r="AA8318" s="6">
        <f>CleanedData[[#This Row],[Purchase Amount]]*1.15</f>
        <v>1558.3419999999999</v>
      </c>
    </row>
    <row r="8319" spans="1:27" x14ac:dyDescent="0.3">
      <c r="A8319">
        <v>10035</v>
      </c>
      <c r="B8319" t="s">
        <v>8544</v>
      </c>
      <c r="C8319" s="1">
        <v>45517</v>
      </c>
      <c r="D8319">
        <v>30</v>
      </c>
      <c r="E8319" t="s">
        <v>39</v>
      </c>
      <c r="F8319" t="s">
        <v>40</v>
      </c>
      <c r="G8319" t="s">
        <v>144</v>
      </c>
      <c r="H8319">
        <v>2</v>
      </c>
      <c r="I8319" t="s">
        <v>45</v>
      </c>
      <c r="J8319" t="s">
        <v>63</v>
      </c>
      <c r="K8319" t="s">
        <v>44</v>
      </c>
      <c r="L8319" t="s">
        <v>45</v>
      </c>
      <c r="M8319" t="s">
        <v>184</v>
      </c>
      <c r="N8319" t="s">
        <v>47</v>
      </c>
      <c r="O8319" t="s">
        <v>148</v>
      </c>
      <c r="P8319" t="s">
        <v>70</v>
      </c>
      <c r="Q8319" t="s">
        <v>58</v>
      </c>
      <c r="R8319" s="6">
        <f>_xlfn.XLOOKUP(CleanedData[[#This Row],[Product]],'02_Lookup_Tables'!$A$2:$A$126,'02_Lookup_Tables'!$B$2:$B$126)</f>
        <v>4455.18</v>
      </c>
      <c r="S8319" t="str">
        <f>VLOOKUP(CleanedData[[#This Row],[Product]],'02_Lookup_Tables'!$H$2:$I$126,2,FALSE)</f>
        <v>Sports &amp; Outdoors</v>
      </c>
      <c r="T8319" t="str">
        <f>VLOOKUP(CleanedData[[#This Row],[Province]],'02_Lookup_Tables'!$D$2:$E$10,2, FALSE)</f>
        <v>Northern Region</v>
      </c>
      <c r="U8319" t="str" cm="1">
        <f t="array" ref="U8319">_xlfn.IFS(CleanedData[[#This Row],[Purchase Amount]]&lt;500,"Low",
CleanedData[[#This Row],[Purchase Amount]]&lt;5000,"Medium",
TRUE,"High")</f>
        <v>Medium</v>
      </c>
      <c r="V8319" t="str">
        <f>TEXT(CleanedData[[#This Row],[Date]],"mmmm")</f>
        <v>August</v>
      </c>
      <c r="W8319" t="str">
        <f>"Q"&amp;ROUNDUP(MONTH(CleanedData[[#This Row],[Date]])/3,0)</f>
        <v>Q3</v>
      </c>
      <c r="X8319" t="str">
        <f>IF(CleanedData[[#This Row],[Purchase Amount]]&gt;=5000,"Yes","No")</f>
        <v>No</v>
      </c>
      <c r="Y8319">
        <f>IF(CleanedData[[#This Row],[Recommend]]="Yes",1,0)</f>
        <v>1</v>
      </c>
      <c r="Z8319" s="6">
        <f>CleanedData[[#This Row],[Purchase Amount]]*0.15</f>
        <v>668.27700000000004</v>
      </c>
      <c r="AA8319" s="6">
        <f>CleanedData[[#This Row],[Purchase Amount]]*1.15</f>
        <v>5123.4570000000003</v>
      </c>
    </row>
    <row r="8320" spans="1:27" x14ac:dyDescent="0.3">
      <c r="A8320">
        <v>10036</v>
      </c>
      <c r="B8320" t="s">
        <v>8545</v>
      </c>
      <c r="C8320" s="1">
        <v>45491</v>
      </c>
      <c r="D8320">
        <v>18</v>
      </c>
      <c r="E8320" t="s">
        <v>60</v>
      </c>
      <c r="F8320" t="s">
        <v>77</v>
      </c>
      <c r="G8320" t="s">
        <v>320</v>
      </c>
      <c r="H8320">
        <v>3</v>
      </c>
      <c r="I8320" t="s">
        <v>42</v>
      </c>
      <c r="J8320" t="s">
        <v>69</v>
      </c>
      <c r="K8320" t="s">
        <v>64</v>
      </c>
      <c r="L8320" t="s">
        <v>45</v>
      </c>
      <c r="M8320" t="s">
        <v>140</v>
      </c>
      <c r="N8320" t="s">
        <v>48</v>
      </c>
      <c r="O8320" t="s">
        <v>148</v>
      </c>
      <c r="P8320" t="s">
        <v>49</v>
      </c>
      <c r="Q8320" t="s">
        <v>66</v>
      </c>
      <c r="R8320" s="6">
        <f>_xlfn.XLOOKUP(CleanedData[[#This Row],[Product]],'02_Lookup_Tables'!$A$2:$A$126,'02_Lookup_Tables'!$B$2:$B$126)</f>
        <v>375.53</v>
      </c>
      <c r="S8320" t="str">
        <f>VLOOKUP(CleanedData[[#This Row],[Product]],'02_Lookup_Tables'!$H$2:$I$126,2,FALSE)</f>
        <v>Toys &amp; Games</v>
      </c>
      <c r="T8320" t="str">
        <f>VLOOKUP(CleanedData[[#This Row],[Province]],'02_Lookup_Tables'!$D$2:$E$10,2, FALSE)</f>
        <v>Central Region</v>
      </c>
      <c r="U8320" t="str" cm="1">
        <f t="array" ref="U8320">_xlfn.IFS(CleanedData[[#This Row],[Purchase Amount]]&lt;500,"Low",
CleanedData[[#This Row],[Purchase Amount]]&lt;5000,"Medium",
TRUE,"High")</f>
        <v>Low</v>
      </c>
      <c r="V8320" t="str">
        <f>TEXT(CleanedData[[#This Row],[Date]],"mmmm")</f>
        <v>July</v>
      </c>
      <c r="W8320" t="str">
        <f>"Q"&amp;ROUNDUP(MONTH(CleanedData[[#This Row],[Date]])/3,0)</f>
        <v>Q3</v>
      </c>
      <c r="X8320" t="str">
        <f>IF(CleanedData[[#This Row],[Purchase Amount]]&gt;=5000,"Yes","No")</f>
        <v>No</v>
      </c>
      <c r="Y8320">
        <f>IF(CleanedData[[#This Row],[Recommend]]="Yes",1,0)</f>
        <v>0</v>
      </c>
      <c r="Z8320" s="6">
        <f>CleanedData[[#This Row],[Purchase Amount]]*0.15</f>
        <v>56.329499999999996</v>
      </c>
      <c r="AA8320" s="6">
        <f>CleanedData[[#This Row],[Purchase Amount]]*1.15</f>
        <v>431.85949999999991</v>
      </c>
    </row>
    <row r="8321" spans="1:27" x14ac:dyDescent="0.3">
      <c r="A8321">
        <v>10037</v>
      </c>
      <c r="B8321" t="s">
        <v>8546</v>
      </c>
      <c r="C8321" s="1">
        <v>45524</v>
      </c>
      <c r="D8321">
        <v>64</v>
      </c>
      <c r="E8321" t="s">
        <v>60</v>
      </c>
      <c r="F8321" t="s">
        <v>108</v>
      </c>
      <c r="G8321" t="s">
        <v>189</v>
      </c>
      <c r="H8321">
        <v>3</v>
      </c>
      <c r="I8321" t="s">
        <v>42</v>
      </c>
      <c r="J8321" t="s">
        <v>63</v>
      </c>
      <c r="K8321" t="s">
        <v>44</v>
      </c>
      <c r="L8321" t="s">
        <v>45</v>
      </c>
      <c r="M8321" t="s">
        <v>180</v>
      </c>
      <c r="N8321" t="s">
        <v>48</v>
      </c>
      <c r="O8321" t="s">
        <v>89</v>
      </c>
      <c r="P8321" t="s">
        <v>49</v>
      </c>
      <c r="Q8321" t="s">
        <v>50</v>
      </c>
      <c r="R8321" s="6">
        <f>_xlfn.XLOOKUP(CleanedData[[#This Row],[Product]],'02_Lookup_Tables'!$A$2:$A$126,'02_Lookup_Tables'!$B$2:$B$126)</f>
        <v>1619.07</v>
      </c>
      <c r="S8321" t="str">
        <f>VLOOKUP(CleanedData[[#This Row],[Product]],'02_Lookup_Tables'!$H$2:$I$126,2,FALSE)</f>
        <v>Home &amp; Living</v>
      </c>
      <c r="T8321" t="str">
        <f>VLOOKUP(CleanedData[[#This Row],[Province]],'02_Lookup_Tables'!$D$2:$E$10,2, FALSE)</f>
        <v>Gauteng Region</v>
      </c>
      <c r="U8321" t="str" cm="1">
        <f t="array" ref="U8321">_xlfn.IFS(CleanedData[[#This Row],[Purchase Amount]]&lt;500,"Low",
CleanedData[[#This Row],[Purchase Amount]]&lt;5000,"Medium",
TRUE,"High")</f>
        <v>Medium</v>
      </c>
      <c r="V8321" t="str">
        <f>TEXT(CleanedData[[#This Row],[Date]],"mmmm")</f>
        <v>August</v>
      </c>
      <c r="W8321" t="str">
        <f>"Q"&amp;ROUNDUP(MONTH(CleanedData[[#This Row],[Date]])/3,0)</f>
        <v>Q3</v>
      </c>
      <c r="X8321" t="str">
        <f>IF(CleanedData[[#This Row],[Purchase Amount]]&gt;=5000,"Yes","No")</f>
        <v>No</v>
      </c>
      <c r="Y8321">
        <f>IF(CleanedData[[#This Row],[Recommend]]="Yes",1,0)</f>
        <v>0</v>
      </c>
      <c r="Z8321" s="6">
        <f>CleanedData[[#This Row],[Purchase Amount]]*0.15</f>
        <v>242.86049999999997</v>
      </c>
      <c r="AA8321" s="6">
        <f>CleanedData[[#This Row],[Purchase Amount]]*1.15</f>
        <v>1861.9304999999997</v>
      </c>
    </row>
    <row r="8322" spans="1:27" x14ac:dyDescent="0.3">
      <c r="A8322">
        <v>10038</v>
      </c>
      <c r="B8322" t="s">
        <v>8547</v>
      </c>
      <c r="C8322" s="1">
        <v>45504</v>
      </c>
      <c r="E8322" t="s">
        <v>39</v>
      </c>
      <c r="F8322" t="s">
        <v>61</v>
      </c>
      <c r="G8322" t="s">
        <v>406</v>
      </c>
      <c r="H8322">
        <v>1</v>
      </c>
      <c r="I8322" t="s">
        <v>45</v>
      </c>
      <c r="J8322" t="s">
        <v>63</v>
      </c>
      <c r="K8322" t="s">
        <v>64</v>
      </c>
      <c r="L8322" t="s">
        <v>45</v>
      </c>
      <c r="M8322" t="s">
        <v>231</v>
      </c>
      <c r="N8322" t="s">
        <v>80</v>
      </c>
      <c r="O8322" t="s">
        <v>89</v>
      </c>
      <c r="P8322" t="s">
        <v>49</v>
      </c>
      <c r="Q8322" t="s">
        <v>166</v>
      </c>
      <c r="R8322" s="6">
        <f>_xlfn.XLOOKUP(CleanedData[[#This Row],[Product]],'02_Lookup_Tables'!$A$2:$A$126,'02_Lookup_Tables'!$B$2:$B$126)</f>
        <v>996.44</v>
      </c>
      <c r="S8322" t="str">
        <f>VLOOKUP(CleanedData[[#This Row],[Product]],'02_Lookup_Tables'!$H$2:$I$126,2,FALSE)</f>
        <v>Sports &amp; Outdoors</v>
      </c>
      <c r="T8322" t="str">
        <f>VLOOKUP(CleanedData[[#This Row],[Province]],'02_Lookup_Tables'!$D$2:$E$10,2, FALSE)</f>
        <v>Southern Region</v>
      </c>
      <c r="U8322" t="str" cm="1">
        <f t="array" ref="U8322">_xlfn.IFS(CleanedData[[#This Row],[Purchase Amount]]&lt;500,"Low",
CleanedData[[#This Row],[Purchase Amount]]&lt;5000,"Medium",
TRUE,"High")</f>
        <v>Medium</v>
      </c>
      <c r="V8322" t="str">
        <f>TEXT(CleanedData[[#This Row],[Date]],"mmmm")</f>
        <v>July</v>
      </c>
      <c r="W8322" t="str">
        <f>"Q"&amp;ROUNDUP(MONTH(CleanedData[[#This Row],[Date]])/3,0)</f>
        <v>Q3</v>
      </c>
      <c r="X8322" t="str">
        <f>IF(CleanedData[[#This Row],[Purchase Amount]]&gt;=5000,"Yes","No")</f>
        <v>No</v>
      </c>
      <c r="Y8322">
        <f>IF(CleanedData[[#This Row],[Recommend]]="Yes",1,0)</f>
        <v>1</v>
      </c>
      <c r="Z8322" s="6">
        <f>CleanedData[[#This Row],[Purchase Amount]]*0.15</f>
        <v>149.46600000000001</v>
      </c>
      <c r="AA8322" s="6">
        <f>CleanedData[[#This Row],[Purchase Amount]]*1.15</f>
        <v>1145.9059999999999</v>
      </c>
    </row>
    <row r="8323" spans="1:27" x14ac:dyDescent="0.3">
      <c r="A8323">
        <v>10039</v>
      </c>
      <c r="B8323" t="s">
        <v>8548</v>
      </c>
      <c r="C8323" s="1">
        <v>45631</v>
      </c>
      <c r="D8323">
        <v>61</v>
      </c>
      <c r="E8323" t="s">
        <v>52</v>
      </c>
      <c r="F8323" t="s">
        <v>72</v>
      </c>
      <c r="G8323" t="s">
        <v>1139</v>
      </c>
      <c r="H8323">
        <v>3</v>
      </c>
      <c r="I8323" t="s">
        <v>45</v>
      </c>
      <c r="J8323" t="s">
        <v>63</v>
      </c>
      <c r="K8323" t="s">
        <v>64</v>
      </c>
      <c r="L8323" t="s">
        <v>45</v>
      </c>
      <c r="M8323" t="s">
        <v>147</v>
      </c>
      <c r="N8323" t="s">
        <v>48</v>
      </c>
      <c r="O8323" t="s">
        <v>148</v>
      </c>
      <c r="P8323" t="s">
        <v>49</v>
      </c>
      <c r="Q8323" t="s">
        <v>50</v>
      </c>
      <c r="R8323" s="6">
        <f>_xlfn.XLOOKUP(CleanedData[[#This Row],[Product]],'02_Lookup_Tables'!$A$2:$A$126,'02_Lookup_Tables'!$B$2:$B$126)</f>
        <v>2977.47</v>
      </c>
      <c r="S8323" t="str">
        <f>VLOOKUP(CleanedData[[#This Row],[Product]],'02_Lookup_Tables'!$H$2:$I$126,2,FALSE)</f>
        <v>Home &amp; Living</v>
      </c>
      <c r="T8323" t="str">
        <f>VLOOKUP(CleanedData[[#This Row],[Province]],'02_Lookup_Tables'!$D$2:$E$10,2, FALSE)</f>
        <v>Central Region</v>
      </c>
      <c r="U8323" t="str" cm="1">
        <f t="array" ref="U8323">_xlfn.IFS(CleanedData[[#This Row],[Purchase Amount]]&lt;500,"Low",
CleanedData[[#This Row],[Purchase Amount]]&lt;5000,"Medium",
TRUE,"High")</f>
        <v>Medium</v>
      </c>
      <c r="V8323" t="str">
        <f>TEXT(CleanedData[[#This Row],[Date]],"mmmm")</f>
        <v>December</v>
      </c>
      <c r="W8323" t="str">
        <f>"Q"&amp;ROUNDUP(MONTH(CleanedData[[#This Row],[Date]])/3,0)</f>
        <v>Q4</v>
      </c>
      <c r="X8323" t="str">
        <f>IF(CleanedData[[#This Row],[Purchase Amount]]&gt;=5000,"Yes","No")</f>
        <v>No</v>
      </c>
      <c r="Y8323">
        <f>IF(CleanedData[[#This Row],[Recommend]]="Yes",1,0)</f>
        <v>1</v>
      </c>
      <c r="Z8323" s="6">
        <f>CleanedData[[#This Row],[Purchase Amount]]*0.15</f>
        <v>446.62049999999994</v>
      </c>
      <c r="AA8323" s="6">
        <f>CleanedData[[#This Row],[Purchase Amount]]*1.15</f>
        <v>3424.0904999999993</v>
      </c>
    </row>
    <row r="8324" spans="1:27" x14ac:dyDescent="0.3">
      <c r="A8324">
        <v>10041</v>
      </c>
      <c r="B8324" t="s">
        <v>8549</v>
      </c>
      <c r="C8324" s="1">
        <v>45696</v>
      </c>
      <c r="D8324">
        <v>19</v>
      </c>
      <c r="E8324" t="s">
        <v>39</v>
      </c>
      <c r="F8324" t="s">
        <v>72</v>
      </c>
      <c r="G8324" t="s">
        <v>78</v>
      </c>
      <c r="H8324">
        <v>3</v>
      </c>
      <c r="I8324" t="s">
        <v>42</v>
      </c>
      <c r="J8324" t="s">
        <v>74</v>
      </c>
      <c r="K8324" t="s">
        <v>55</v>
      </c>
      <c r="L8324" t="s">
        <v>45</v>
      </c>
      <c r="M8324" t="s">
        <v>79</v>
      </c>
      <c r="N8324" t="s">
        <v>48</v>
      </c>
      <c r="O8324" t="s">
        <v>89</v>
      </c>
      <c r="P8324" t="s">
        <v>49</v>
      </c>
      <c r="Q8324" t="s">
        <v>66</v>
      </c>
      <c r="R8324" s="6">
        <f>_xlfn.XLOOKUP(CleanedData[[#This Row],[Product]],'02_Lookup_Tables'!$A$2:$A$126,'02_Lookup_Tables'!$B$2:$B$126)</f>
        <v>1951.09</v>
      </c>
      <c r="S8324" t="str">
        <f>VLOOKUP(CleanedData[[#This Row],[Product]],'02_Lookup_Tables'!$H$2:$I$126,2,FALSE)</f>
        <v>Accessories</v>
      </c>
      <c r="T8324" t="str">
        <f>VLOOKUP(CleanedData[[#This Row],[Province]],'02_Lookup_Tables'!$D$2:$E$10,2, FALSE)</f>
        <v>Central Region</v>
      </c>
      <c r="U8324" t="str" cm="1">
        <f t="array" ref="U8324">_xlfn.IFS(CleanedData[[#This Row],[Purchase Amount]]&lt;500,"Low",
CleanedData[[#This Row],[Purchase Amount]]&lt;5000,"Medium",
TRUE,"High")</f>
        <v>Medium</v>
      </c>
      <c r="V8324" t="str">
        <f>TEXT(CleanedData[[#This Row],[Date]],"mmmm")</f>
        <v>February</v>
      </c>
      <c r="W8324" t="str">
        <f>"Q"&amp;ROUNDUP(MONTH(CleanedData[[#This Row],[Date]])/3,0)</f>
        <v>Q1</v>
      </c>
      <c r="X8324" t="str">
        <f>IF(CleanedData[[#This Row],[Purchase Amount]]&gt;=5000,"Yes","No")</f>
        <v>No</v>
      </c>
      <c r="Y8324">
        <f>IF(CleanedData[[#This Row],[Recommend]]="Yes",1,0)</f>
        <v>0</v>
      </c>
      <c r="Z8324" s="6">
        <f>CleanedData[[#This Row],[Purchase Amount]]*0.15</f>
        <v>292.6635</v>
      </c>
      <c r="AA8324" s="6">
        <f>CleanedData[[#This Row],[Purchase Amount]]*1.15</f>
        <v>2243.7534999999998</v>
      </c>
    </row>
    <row r="8325" spans="1:27" x14ac:dyDescent="0.3">
      <c r="A8325">
        <v>10043</v>
      </c>
      <c r="B8325" t="s">
        <v>8550</v>
      </c>
      <c r="C8325" s="1">
        <v>45436</v>
      </c>
      <c r="D8325">
        <v>37</v>
      </c>
      <c r="E8325" t="s">
        <v>60</v>
      </c>
      <c r="F8325" t="s">
        <v>125</v>
      </c>
      <c r="G8325" t="s">
        <v>417</v>
      </c>
      <c r="H8325">
        <v>3</v>
      </c>
      <c r="I8325" t="s">
        <v>45</v>
      </c>
      <c r="J8325" t="s">
        <v>69</v>
      </c>
      <c r="K8325" t="s">
        <v>55</v>
      </c>
      <c r="L8325" t="s">
        <v>42</v>
      </c>
      <c r="M8325" t="s">
        <v>180</v>
      </c>
      <c r="N8325" t="s">
        <v>48</v>
      </c>
      <c r="O8325" t="s">
        <v>89</v>
      </c>
      <c r="P8325" t="s">
        <v>49</v>
      </c>
      <c r="Q8325" t="s">
        <v>81</v>
      </c>
      <c r="R8325" s="6">
        <f>_xlfn.XLOOKUP(CleanedData[[#This Row],[Product]],'02_Lookup_Tables'!$A$2:$A$126,'02_Lookup_Tables'!$B$2:$B$126)</f>
        <v>274.49</v>
      </c>
      <c r="S8325" t="str">
        <f>VLOOKUP(CleanedData[[#This Row],[Product]],'02_Lookup_Tables'!$H$2:$I$126,2,FALSE)</f>
        <v>Beauty &amp; Personal Care</v>
      </c>
      <c r="T8325" t="str">
        <f>VLOOKUP(CleanedData[[#This Row],[Province]],'02_Lookup_Tables'!$D$2:$E$10,2, FALSE)</f>
        <v>Western Region</v>
      </c>
      <c r="U8325" t="str" cm="1">
        <f t="array" ref="U8325">_xlfn.IFS(CleanedData[[#This Row],[Purchase Amount]]&lt;500,"Low",
CleanedData[[#This Row],[Purchase Amount]]&lt;5000,"Medium",
TRUE,"High")</f>
        <v>Low</v>
      </c>
      <c r="V8325" t="str">
        <f>TEXT(CleanedData[[#This Row],[Date]],"mmmm")</f>
        <v>May</v>
      </c>
      <c r="W8325" t="str">
        <f>"Q"&amp;ROUNDUP(MONTH(CleanedData[[#This Row],[Date]])/3,0)</f>
        <v>Q2</v>
      </c>
      <c r="X8325" t="str">
        <f>IF(CleanedData[[#This Row],[Purchase Amount]]&gt;=5000,"Yes","No")</f>
        <v>No</v>
      </c>
      <c r="Y8325">
        <f>IF(CleanedData[[#This Row],[Recommend]]="Yes",1,0)</f>
        <v>1</v>
      </c>
      <c r="Z8325" s="6">
        <f>CleanedData[[#This Row],[Purchase Amount]]*0.15</f>
        <v>41.173499999999997</v>
      </c>
      <c r="AA8325" s="6">
        <f>CleanedData[[#This Row],[Purchase Amount]]*1.15</f>
        <v>315.6635</v>
      </c>
    </row>
    <row r="8326" spans="1:27" x14ac:dyDescent="0.3">
      <c r="A8326">
        <v>10045</v>
      </c>
      <c r="B8326" t="s">
        <v>8551</v>
      </c>
      <c r="C8326" s="1">
        <v>45640</v>
      </c>
      <c r="D8326">
        <v>22</v>
      </c>
      <c r="E8326" t="s">
        <v>39</v>
      </c>
      <c r="F8326" t="s">
        <v>108</v>
      </c>
      <c r="G8326" t="s">
        <v>478</v>
      </c>
      <c r="H8326">
        <v>3</v>
      </c>
      <c r="I8326" t="s">
        <v>45</v>
      </c>
      <c r="J8326" t="s">
        <v>43</v>
      </c>
      <c r="K8326" t="s">
        <v>44</v>
      </c>
      <c r="L8326" t="s">
        <v>45</v>
      </c>
      <c r="M8326" t="s">
        <v>208</v>
      </c>
      <c r="N8326" t="s">
        <v>48</v>
      </c>
      <c r="O8326" t="s">
        <v>89</v>
      </c>
      <c r="P8326" t="s">
        <v>49</v>
      </c>
      <c r="Q8326" t="s">
        <v>66</v>
      </c>
      <c r="R8326" s="6">
        <f>_xlfn.XLOOKUP(CleanedData[[#This Row],[Product]],'02_Lookup_Tables'!$A$2:$A$126,'02_Lookup_Tables'!$B$2:$B$126)</f>
        <v>4507.63</v>
      </c>
      <c r="S8326" t="str">
        <f>VLOOKUP(CleanedData[[#This Row],[Product]],'02_Lookup_Tables'!$H$2:$I$126,2,FALSE)</f>
        <v>Sports &amp; Outdoors</v>
      </c>
      <c r="T8326" t="str">
        <f>VLOOKUP(CleanedData[[#This Row],[Province]],'02_Lookup_Tables'!$D$2:$E$10,2, FALSE)</f>
        <v>Gauteng Region</v>
      </c>
      <c r="U8326" t="str" cm="1">
        <f t="array" ref="U8326">_xlfn.IFS(CleanedData[[#This Row],[Purchase Amount]]&lt;500,"Low",
CleanedData[[#This Row],[Purchase Amount]]&lt;5000,"Medium",
TRUE,"High")</f>
        <v>Medium</v>
      </c>
      <c r="V8326" t="str">
        <f>TEXT(CleanedData[[#This Row],[Date]],"mmmm")</f>
        <v>December</v>
      </c>
      <c r="W8326" t="str">
        <f>"Q"&amp;ROUNDUP(MONTH(CleanedData[[#This Row],[Date]])/3,0)</f>
        <v>Q4</v>
      </c>
      <c r="X8326" t="str">
        <f>IF(CleanedData[[#This Row],[Purchase Amount]]&gt;=5000,"Yes","No")</f>
        <v>No</v>
      </c>
      <c r="Y8326">
        <f>IF(CleanedData[[#This Row],[Recommend]]="Yes",1,0)</f>
        <v>1</v>
      </c>
      <c r="Z8326" s="6">
        <f>CleanedData[[#This Row],[Purchase Amount]]*0.15</f>
        <v>676.14449999999999</v>
      </c>
      <c r="AA8326" s="6">
        <f>CleanedData[[#This Row],[Purchase Amount]]*1.15</f>
        <v>5183.7744999999995</v>
      </c>
    </row>
    <row r="8327" spans="1:27" x14ac:dyDescent="0.3">
      <c r="A8327">
        <v>10046</v>
      </c>
      <c r="B8327" t="s">
        <v>8552</v>
      </c>
      <c r="C8327" s="1">
        <v>45654</v>
      </c>
      <c r="D8327">
        <v>26</v>
      </c>
      <c r="E8327" t="s">
        <v>52</v>
      </c>
      <c r="F8327" t="s">
        <v>68</v>
      </c>
      <c r="G8327" t="s">
        <v>450</v>
      </c>
      <c r="H8327">
        <v>1</v>
      </c>
      <c r="I8327" t="s">
        <v>42</v>
      </c>
      <c r="J8327" t="s">
        <v>74</v>
      </c>
      <c r="K8327" t="s">
        <v>55</v>
      </c>
      <c r="L8327" t="s">
        <v>42</v>
      </c>
      <c r="M8327" t="s">
        <v>147</v>
      </c>
      <c r="N8327" t="s">
        <v>80</v>
      </c>
      <c r="O8327" t="s">
        <v>148</v>
      </c>
      <c r="P8327" t="s">
        <v>70</v>
      </c>
      <c r="Q8327" t="s">
        <v>58</v>
      </c>
      <c r="R8327" s="6">
        <f>_xlfn.XLOOKUP(CleanedData[[#This Row],[Product]],'02_Lookup_Tables'!$A$2:$A$126,'02_Lookup_Tables'!$B$2:$B$126)</f>
        <v>74.72</v>
      </c>
      <c r="S8327" t="str">
        <f>VLOOKUP(CleanedData[[#This Row],[Product]],'02_Lookup_Tables'!$H$2:$I$126,2,FALSE)</f>
        <v>Food</v>
      </c>
      <c r="T8327" t="str">
        <f>VLOOKUP(CleanedData[[#This Row],[Province]],'02_Lookup_Tables'!$D$2:$E$10,2, FALSE)</f>
        <v>Northern Region</v>
      </c>
      <c r="U8327" t="str" cm="1">
        <f t="array" ref="U8327">_xlfn.IFS(CleanedData[[#This Row],[Purchase Amount]]&lt;500,"Low",
CleanedData[[#This Row],[Purchase Amount]]&lt;5000,"Medium",
TRUE,"High")</f>
        <v>Low</v>
      </c>
      <c r="V8327" t="str">
        <f>TEXT(CleanedData[[#This Row],[Date]],"mmmm")</f>
        <v>December</v>
      </c>
      <c r="W8327" t="str">
        <f>"Q"&amp;ROUNDUP(MONTH(CleanedData[[#This Row],[Date]])/3,0)</f>
        <v>Q4</v>
      </c>
      <c r="X8327" t="str">
        <f>IF(CleanedData[[#This Row],[Purchase Amount]]&gt;=5000,"Yes","No")</f>
        <v>No</v>
      </c>
      <c r="Y8327">
        <f>IF(CleanedData[[#This Row],[Recommend]]="Yes",1,0)</f>
        <v>0</v>
      </c>
      <c r="Z8327" s="6">
        <f>CleanedData[[#This Row],[Purchase Amount]]*0.15</f>
        <v>11.208</v>
      </c>
      <c r="AA8327" s="6">
        <f>CleanedData[[#This Row],[Purchase Amount]]*1.15</f>
        <v>85.927999999999997</v>
      </c>
    </row>
    <row r="8328" spans="1:27" x14ac:dyDescent="0.3">
      <c r="A8328">
        <v>10047</v>
      </c>
      <c r="B8328" t="s">
        <v>8553</v>
      </c>
      <c r="C8328" s="1">
        <v>45382</v>
      </c>
      <c r="D8328">
        <v>63</v>
      </c>
      <c r="E8328" t="s">
        <v>60</v>
      </c>
      <c r="F8328" t="s">
        <v>61</v>
      </c>
      <c r="G8328" t="s">
        <v>365</v>
      </c>
      <c r="H8328">
        <v>2</v>
      </c>
      <c r="I8328" t="s">
        <v>45</v>
      </c>
      <c r="J8328" t="s">
        <v>54</v>
      </c>
      <c r="K8328" t="s">
        <v>55</v>
      </c>
      <c r="L8328" t="s">
        <v>45</v>
      </c>
      <c r="M8328" t="s">
        <v>165</v>
      </c>
      <c r="N8328" t="s">
        <v>47</v>
      </c>
      <c r="O8328" t="s">
        <v>89</v>
      </c>
      <c r="P8328" t="s">
        <v>49</v>
      </c>
      <c r="Q8328" t="s">
        <v>50</v>
      </c>
      <c r="R8328" s="6">
        <f>_xlfn.XLOOKUP(CleanedData[[#This Row],[Product]],'02_Lookup_Tables'!$A$2:$A$126,'02_Lookup_Tables'!$B$2:$B$126)</f>
        <v>105.11</v>
      </c>
      <c r="S8328" t="str">
        <f>VLOOKUP(CleanedData[[#This Row],[Product]],'02_Lookup_Tables'!$H$2:$I$126,2,FALSE)</f>
        <v>Beauty &amp; Personal Care</v>
      </c>
      <c r="T8328" t="str">
        <f>VLOOKUP(CleanedData[[#This Row],[Province]],'02_Lookup_Tables'!$D$2:$E$10,2, FALSE)</f>
        <v>Southern Region</v>
      </c>
      <c r="U8328" t="str" cm="1">
        <f t="array" ref="U8328">_xlfn.IFS(CleanedData[[#This Row],[Purchase Amount]]&lt;500,"Low",
CleanedData[[#This Row],[Purchase Amount]]&lt;5000,"Medium",
TRUE,"High")</f>
        <v>Low</v>
      </c>
      <c r="V8328" t="str">
        <f>TEXT(CleanedData[[#This Row],[Date]],"mmmm")</f>
        <v>March</v>
      </c>
      <c r="W8328" t="str">
        <f>"Q"&amp;ROUNDUP(MONTH(CleanedData[[#This Row],[Date]])/3,0)</f>
        <v>Q1</v>
      </c>
      <c r="X8328" t="str">
        <f>IF(CleanedData[[#This Row],[Purchase Amount]]&gt;=5000,"Yes","No")</f>
        <v>No</v>
      </c>
      <c r="Y8328">
        <f>IF(CleanedData[[#This Row],[Recommend]]="Yes",1,0)</f>
        <v>1</v>
      </c>
      <c r="Z8328" s="6">
        <f>CleanedData[[#This Row],[Purchase Amount]]*0.15</f>
        <v>15.766499999999999</v>
      </c>
      <c r="AA8328" s="6">
        <f>CleanedData[[#This Row],[Purchase Amount]]*1.15</f>
        <v>120.87649999999999</v>
      </c>
    </row>
    <row r="8329" spans="1:27" x14ac:dyDescent="0.3">
      <c r="A8329">
        <v>10049</v>
      </c>
      <c r="B8329" t="s">
        <v>8554</v>
      </c>
      <c r="C8329" s="1">
        <v>45529</v>
      </c>
      <c r="D8329">
        <v>32</v>
      </c>
      <c r="E8329" t="s">
        <v>60</v>
      </c>
      <c r="F8329" t="s">
        <v>125</v>
      </c>
      <c r="G8329" t="s">
        <v>131</v>
      </c>
      <c r="H8329">
        <v>1</v>
      </c>
      <c r="I8329" t="s">
        <v>45</v>
      </c>
      <c r="J8329" t="s">
        <v>69</v>
      </c>
      <c r="K8329" t="s">
        <v>55</v>
      </c>
      <c r="L8329" t="s">
        <v>42</v>
      </c>
      <c r="M8329" t="s">
        <v>100</v>
      </c>
      <c r="N8329" t="s">
        <v>80</v>
      </c>
      <c r="O8329" t="s">
        <v>48</v>
      </c>
      <c r="P8329" t="s">
        <v>49</v>
      </c>
      <c r="Q8329" t="s">
        <v>58</v>
      </c>
      <c r="R8329" s="6">
        <f>_xlfn.XLOOKUP(CleanedData[[#This Row],[Product]],'02_Lookup_Tables'!$A$2:$A$126,'02_Lookup_Tables'!$B$2:$B$126)</f>
        <v>369.57</v>
      </c>
      <c r="S8329" t="str">
        <f>VLOOKUP(CleanedData[[#This Row],[Product]],'02_Lookup_Tables'!$H$2:$I$126,2,FALSE)</f>
        <v>Accessories</v>
      </c>
      <c r="T8329" t="str">
        <f>VLOOKUP(CleanedData[[#This Row],[Province]],'02_Lookup_Tables'!$D$2:$E$10,2, FALSE)</f>
        <v>Western Region</v>
      </c>
      <c r="U8329" t="str" cm="1">
        <f t="array" ref="U8329">_xlfn.IFS(CleanedData[[#This Row],[Purchase Amount]]&lt;500,"Low",
CleanedData[[#This Row],[Purchase Amount]]&lt;5000,"Medium",
TRUE,"High")</f>
        <v>Low</v>
      </c>
      <c r="V8329" t="str">
        <f>TEXT(CleanedData[[#This Row],[Date]],"mmmm")</f>
        <v>August</v>
      </c>
      <c r="W8329" t="str">
        <f>"Q"&amp;ROUNDUP(MONTH(CleanedData[[#This Row],[Date]])/3,0)</f>
        <v>Q3</v>
      </c>
      <c r="X8329" t="str">
        <f>IF(CleanedData[[#This Row],[Purchase Amount]]&gt;=5000,"Yes","No")</f>
        <v>No</v>
      </c>
      <c r="Y8329">
        <f>IF(CleanedData[[#This Row],[Recommend]]="Yes",1,0)</f>
        <v>1</v>
      </c>
      <c r="Z8329" s="6">
        <f>CleanedData[[#This Row],[Purchase Amount]]*0.15</f>
        <v>55.435499999999998</v>
      </c>
      <c r="AA8329" s="6">
        <f>CleanedData[[#This Row],[Purchase Amount]]*1.15</f>
        <v>425.00549999999998</v>
      </c>
    </row>
    <row r="8330" spans="1:27" x14ac:dyDescent="0.3">
      <c r="A8330">
        <v>10050</v>
      </c>
      <c r="B8330" t="s">
        <v>8555</v>
      </c>
      <c r="C8330" s="1">
        <v>45943</v>
      </c>
      <c r="D8330">
        <v>59</v>
      </c>
      <c r="E8330" t="s">
        <v>60</v>
      </c>
      <c r="F8330" t="s">
        <v>108</v>
      </c>
      <c r="G8330" t="s">
        <v>374</v>
      </c>
      <c r="H8330">
        <v>2</v>
      </c>
      <c r="I8330" t="s">
        <v>42</v>
      </c>
      <c r="J8330" t="s">
        <v>74</v>
      </c>
      <c r="K8330" t="s">
        <v>55</v>
      </c>
      <c r="L8330" t="s">
        <v>42</v>
      </c>
      <c r="M8330" t="s">
        <v>100</v>
      </c>
      <c r="N8330" t="s">
        <v>47</v>
      </c>
      <c r="O8330" t="s">
        <v>48</v>
      </c>
      <c r="P8330" t="s">
        <v>49</v>
      </c>
      <c r="Q8330" t="s">
        <v>50</v>
      </c>
      <c r="R8330" s="6">
        <f>_xlfn.XLOOKUP(CleanedData[[#This Row],[Product]],'02_Lookup_Tables'!$A$2:$A$126,'02_Lookup_Tables'!$B$2:$B$126)</f>
        <v>2906.97</v>
      </c>
      <c r="S8330" t="str">
        <f>VLOOKUP(CleanedData[[#This Row],[Product]],'02_Lookup_Tables'!$H$2:$I$126,2,FALSE)</f>
        <v>Home &amp; Living</v>
      </c>
      <c r="T8330" t="str">
        <f>VLOOKUP(CleanedData[[#This Row],[Province]],'02_Lookup_Tables'!$D$2:$E$10,2, FALSE)</f>
        <v>Gauteng Region</v>
      </c>
      <c r="U8330" t="str" cm="1">
        <f t="array" ref="U8330">_xlfn.IFS(CleanedData[[#This Row],[Purchase Amount]]&lt;500,"Low",
CleanedData[[#This Row],[Purchase Amount]]&lt;5000,"Medium",
TRUE,"High")</f>
        <v>Medium</v>
      </c>
      <c r="V8330" t="str">
        <f>TEXT(CleanedData[[#This Row],[Date]],"mmmm")</f>
        <v>October</v>
      </c>
      <c r="W8330" t="str">
        <f>"Q"&amp;ROUNDUP(MONTH(CleanedData[[#This Row],[Date]])/3,0)</f>
        <v>Q4</v>
      </c>
      <c r="X8330" t="str">
        <f>IF(CleanedData[[#This Row],[Purchase Amount]]&gt;=5000,"Yes","No")</f>
        <v>No</v>
      </c>
      <c r="Y8330">
        <f>IF(CleanedData[[#This Row],[Recommend]]="Yes",1,0)</f>
        <v>0</v>
      </c>
      <c r="Z8330" s="6">
        <f>CleanedData[[#This Row],[Purchase Amount]]*0.15</f>
        <v>436.04549999999995</v>
      </c>
      <c r="AA8330" s="6">
        <f>CleanedData[[#This Row],[Purchase Amount]]*1.15</f>
        <v>3343.0154999999995</v>
      </c>
    </row>
    <row r="8331" spans="1:27" x14ac:dyDescent="0.3">
      <c r="A8331">
        <v>10051</v>
      </c>
      <c r="B8331" t="s">
        <v>8556</v>
      </c>
      <c r="C8331" s="1">
        <v>45468</v>
      </c>
      <c r="D8331">
        <v>46</v>
      </c>
      <c r="E8331" t="s">
        <v>52</v>
      </c>
      <c r="F8331" t="s">
        <v>68</v>
      </c>
      <c r="G8331" t="s">
        <v>189</v>
      </c>
      <c r="H8331">
        <v>2</v>
      </c>
      <c r="I8331" t="s">
        <v>42</v>
      </c>
      <c r="J8331" t="s">
        <v>43</v>
      </c>
      <c r="K8331" t="s">
        <v>44</v>
      </c>
      <c r="L8331" t="s">
        <v>42</v>
      </c>
      <c r="M8331" t="s">
        <v>190</v>
      </c>
      <c r="N8331" t="s">
        <v>47</v>
      </c>
      <c r="O8331" t="s">
        <v>89</v>
      </c>
      <c r="P8331" t="s">
        <v>49</v>
      </c>
      <c r="Q8331" t="s">
        <v>93</v>
      </c>
      <c r="R8331" s="6">
        <f>_xlfn.XLOOKUP(CleanedData[[#This Row],[Product]],'02_Lookup_Tables'!$A$2:$A$126,'02_Lookup_Tables'!$B$2:$B$126)</f>
        <v>1619.07</v>
      </c>
      <c r="S8331" t="str">
        <f>VLOOKUP(CleanedData[[#This Row],[Product]],'02_Lookup_Tables'!$H$2:$I$126,2,FALSE)</f>
        <v>Home &amp; Living</v>
      </c>
      <c r="T8331" t="str">
        <f>VLOOKUP(CleanedData[[#This Row],[Province]],'02_Lookup_Tables'!$D$2:$E$10,2, FALSE)</f>
        <v>Northern Region</v>
      </c>
      <c r="U8331" t="str" cm="1">
        <f t="array" ref="U8331">_xlfn.IFS(CleanedData[[#This Row],[Purchase Amount]]&lt;500,"Low",
CleanedData[[#This Row],[Purchase Amount]]&lt;5000,"Medium",
TRUE,"High")</f>
        <v>Medium</v>
      </c>
      <c r="V8331" t="str">
        <f>TEXT(CleanedData[[#This Row],[Date]],"mmmm")</f>
        <v>June</v>
      </c>
      <c r="W8331" t="str">
        <f>"Q"&amp;ROUNDUP(MONTH(CleanedData[[#This Row],[Date]])/3,0)</f>
        <v>Q2</v>
      </c>
      <c r="X8331" t="str">
        <f>IF(CleanedData[[#This Row],[Purchase Amount]]&gt;=5000,"Yes","No")</f>
        <v>No</v>
      </c>
      <c r="Y8331">
        <f>IF(CleanedData[[#This Row],[Recommend]]="Yes",1,0)</f>
        <v>0</v>
      </c>
      <c r="Z8331" s="6">
        <f>CleanedData[[#This Row],[Purchase Amount]]*0.15</f>
        <v>242.86049999999997</v>
      </c>
      <c r="AA8331" s="6">
        <f>CleanedData[[#This Row],[Purchase Amount]]*1.15</f>
        <v>1861.9304999999997</v>
      </c>
    </row>
    <row r="8332" spans="1:27" x14ac:dyDescent="0.3">
      <c r="A8332">
        <v>10052</v>
      </c>
      <c r="B8332" t="s">
        <v>8557</v>
      </c>
      <c r="C8332" s="1">
        <v>45757</v>
      </c>
      <c r="D8332">
        <v>80</v>
      </c>
      <c r="E8332" t="s">
        <v>39</v>
      </c>
      <c r="F8332" t="s">
        <v>40</v>
      </c>
      <c r="G8332" t="s">
        <v>693</v>
      </c>
      <c r="H8332">
        <v>5</v>
      </c>
      <c r="I8332" t="s">
        <v>45</v>
      </c>
      <c r="J8332" t="s">
        <v>54</v>
      </c>
      <c r="K8332" t="s">
        <v>44</v>
      </c>
      <c r="L8332" t="s">
        <v>45</v>
      </c>
      <c r="M8332" t="s">
        <v>136</v>
      </c>
      <c r="N8332" t="s">
        <v>57</v>
      </c>
      <c r="O8332" t="s">
        <v>89</v>
      </c>
      <c r="P8332" t="s">
        <v>70</v>
      </c>
      <c r="Q8332" t="s">
        <v>97</v>
      </c>
      <c r="R8332" s="6">
        <f>_xlfn.XLOOKUP(CleanedData[[#This Row],[Product]],'02_Lookup_Tables'!$A$2:$A$126,'02_Lookup_Tables'!$B$2:$B$126)</f>
        <v>618.72</v>
      </c>
      <c r="S8332" t="str">
        <f>VLOOKUP(CleanedData[[#This Row],[Product]],'02_Lookup_Tables'!$H$2:$I$126,2,FALSE)</f>
        <v>Sports &amp; Outdoors</v>
      </c>
      <c r="T8332" t="str">
        <f>VLOOKUP(CleanedData[[#This Row],[Province]],'02_Lookup_Tables'!$D$2:$E$10,2, FALSE)</f>
        <v>Northern Region</v>
      </c>
      <c r="U8332" t="str" cm="1">
        <f t="array" ref="U8332">_xlfn.IFS(CleanedData[[#This Row],[Purchase Amount]]&lt;500,"Low",
CleanedData[[#This Row],[Purchase Amount]]&lt;5000,"Medium",
TRUE,"High")</f>
        <v>Medium</v>
      </c>
      <c r="V8332" t="str">
        <f>TEXT(CleanedData[[#This Row],[Date]],"mmmm")</f>
        <v>April</v>
      </c>
      <c r="W8332" t="str">
        <f>"Q"&amp;ROUNDUP(MONTH(CleanedData[[#This Row],[Date]])/3,0)</f>
        <v>Q2</v>
      </c>
      <c r="X8332" t="str">
        <f>IF(CleanedData[[#This Row],[Purchase Amount]]&gt;=5000,"Yes","No")</f>
        <v>No</v>
      </c>
      <c r="Y8332">
        <f>IF(CleanedData[[#This Row],[Recommend]]="Yes",1,0)</f>
        <v>1</v>
      </c>
      <c r="Z8332" s="6">
        <f>CleanedData[[#This Row],[Purchase Amount]]*0.15</f>
        <v>92.808000000000007</v>
      </c>
      <c r="AA8332" s="6">
        <f>CleanedData[[#This Row],[Purchase Amount]]*1.15</f>
        <v>711.52800000000002</v>
      </c>
    </row>
    <row r="8333" spans="1:27" x14ac:dyDescent="0.3">
      <c r="A8333">
        <v>10053</v>
      </c>
      <c r="B8333" t="s">
        <v>8558</v>
      </c>
      <c r="C8333" s="1">
        <v>45419</v>
      </c>
      <c r="D8333">
        <v>52</v>
      </c>
      <c r="E8333" t="s">
        <v>39</v>
      </c>
      <c r="F8333" t="s">
        <v>108</v>
      </c>
      <c r="G8333" t="s">
        <v>693</v>
      </c>
      <c r="H8333">
        <v>1</v>
      </c>
      <c r="I8333" t="s">
        <v>45</v>
      </c>
      <c r="J8333" t="s">
        <v>63</v>
      </c>
      <c r="K8333" t="s">
        <v>55</v>
      </c>
      <c r="L8333" t="s">
        <v>42</v>
      </c>
      <c r="M8333" t="s">
        <v>196</v>
      </c>
      <c r="N8333" t="s">
        <v>80</v>
      </c>
      <c r="O8333" t="s">
        <v>89</v>
      </c>
      <c r="P8333" t="s">
        <v>49</v>
      </c>
      <c r="Q8333" t="s">
        <v>93</v>
      </c>
      <c r="R8333" s="6">
        <f>_xlfn.XLOOKUP(CleanedData[[#This Row],[Product]],'02_Lookup_Tables'!$A$2:$A$126,'02_Lookup_Tables'!$B$2:$B$126)</f>
        <v>618.72</v>
      </c>
      <c r="S8333" t="str">
        <f>VLOOKUP(CleanedData[[#This Row],[Product]],'02_Lookup_Tables'!$H$2:$I$126,2,FALSE)</f>
        <v>Sports &amp; Outdoors</v>
      </c>
      <c r="T8333" t="str">
        <f>VLOOKUP(CleanedData[[#This Row],[Province]],'02_Lookup_Tables'!$D$2:$E$10,2, FALSE)</f>
        <v>Gauteng Region</v>
      </c>
      <c r="U8333" t="str" cm="1">
        <f t="array" ref="U8333">_xlfn.IFS(CleanedData[[#This Row],[Purchase Amount]]&lt;500,"Low",
CleanedData[[#This Row],[Purchase Amount]]&lt;5000,"Medium",
TRUE,"High")</f>
        <v>Medium</v>
      </c>
      <c r="V8333" t="str">
        <f>TEXT(CleanedData[[#This Row],[Date]],"mmmm")</f>
        <v>May</v>
      </c>
      <c r="W8333" t="str">
        <f>"Q"&amp;ROUNDUP(MONTH(CleanedData[[#This Row],[Date]])/3,0)</f>
        <v>Q2</v>
      </c>
      <c r="X8333" t="str">
        <f>IF(CleanedData[[#This Row],[Purchase Amount]]&gt;=5000,"Yes","No")</f>
        <v>No</v>
      </c>
      <c r="Y8333">
        <f>IF(CleanedData[[#This Row],[Recommend]]="Yes",1,0)</f>
        <v>1</v>
      </c>
      <c r="Z8333" s="6">
        <f>CleanedData[[#This Row],[Purchase Amount]]*0.15</f>
        <v>92.808000000000007</v>
      </c>
      <c r="AA8333" s="6">
        <f>CleanedData[[#This Row],[Purchase Amount]]*1.15</f>
        <v>711.52800000000002</v>
      </c>
    </row>
    <row r="8334" spans="1:27" x14ac:dyDescent="0.3">
      <c r="A8334">
        <v>10054</v>
      </c>
      <c r="B8334" t="s">
        <v>8559</v>
      </c>
      <c r="C8334" s="1">
        <v>46022</v>
      </c>
      <c r="D8334">
        <v>28</v>
      </c>
      <c r="E8334" t="s">
        <v>52</v>
      </c>
      <c r="F8334" t="s">
        <v>61</v>
      </c>
      <c r="G8334" t="s">
        <v>158</v>
      </c>
      <c r="H8334">
        <v>5</v>
      </c>
      <c r="I8334" t="s">
        <v>45</v>
      </c>
      <c r="J8334" t="s">
        <v>43</v>
      </c>
      <c r="K8334" t="s">
        <v>44</v>
      </c>
      <c r="L8334" t="s">
        <v>42</v>
      </c>
      <c r="M8334" t="s">
        <v>112</v>
      </c>
      <c r="N8334" t="s">
        <v>57</v>
      </c>
      <c r="O8334" t="s">
        <v>48</v>
      </c>
      <c r="P8334" t="s">
        <v>49</v>
      </c>
      <c r="Q8334" t="s">
        <v>58</v>
      </c>
      <c r="R8334" s="6">
        <f>_xlfn.XLOOKUP(CleanedData[[#This Row],[Product]],'02_Lookup_Tables'!$A$2:$A$126,'02_Lookup_Tables'!$B$2:$B$126)</f>
        <v>2962.6</v>
      </c>
      <c r="S8334" t="str">
        <f>VLOOKUP(CleanedData[[#This Row],[Product]],'02_Lookup_Tables'!$H$2:$I$126,2,FALSE)</f>
        <v>Sports &amp; Outdoors</v>
      </c>
      <c r="T8334" t="str">
        <f>VLOOKUP(CleanedData[[#This Row],[Province]],'02_Lookup_Tables'!$D$2:$E$10,2, FALSE)</f>
        <v>Southern Region</v>
      </c>
      <c r="U8334" t="str" cm="1">
        <f t="array" ref="U8334">_xlfn.IFS(CleanedData[[#This Row],[Purchase Amount]]&lt;500,"Low",
CleanedData[[#This Row],[Purchase Amount]]&lt;5000,"Medium",
TRUE,"High")</f>
        <v>Medium</v>
      </c>
      <c r="V8334" t="str">
        <f>TEXT(CleanedData[[#This Row],[Date]],"mmmm")</f>
        <v>December</v>
      </c>
      <c r="W8334" t="str">
        <f>"Q"&amp;ROUNDUP(MONTH(CleanedData[[#This Row],[Date]])/3,0)</f>
        <v>Q4</v>
      </c>
      <c r="X8334" t="str">
        <f>IF(CleanedData[[#This Row],[Purchase Amount]]&gt;=5000,"Yes","No")</f>
        <v>No</v>
      </c>
      <c r="Y8334">
        <f>IF(CleanedData[[#This Row],[Recommend]]="Yes",1,0)</f>
        <v>1</v>
      </c>
      <c r="Z8334" s="6">
        <f>CleanedData[[#This Row],[Purchase Amount]]*0.15</f>
        <v>444.39</v>
      </c>
      <c r="AA8334" s="6">
        <f>CleanedData[[#This Row],[Purchase Amount]]*1.15</f>
        <v>3406.99</v>
      </c>
    </row>
    <row r="8335" spans="1:27" x14ac:dyDescent="0.3">
      <c r="A8335">
        <v>10055</v>
      </c>
      <c r="B8335" t="s">
        <v>8560</v>
      </c>
      <c r="C8335" s="1">
        <v>45436</v>
      </c>
      <c r="E8335" t="s">
        <v>39</v>
      </c>
      <c r="F8335" t="s">
        <v>125</v>
      </c>
      <c r="G8335" t="s">
        <v>359</v>
      </c>
      <c r="H8335">
        <v>5</v>
      </c>
      <c r="I8335" t="s">
        <v>45</v>
      </c>
      <c r="J8335" t="s">
        <v>74</v>
      </c>
      <c r="K8335" t="s">
        <v>55</v>
      </c>
      <c r="L8335" t="s">
        <v>45</v>
      </c>
      <c r="M8335" t="s">
        <v>112</v>
      </c>
      <c r="N8335" t="s">
        <v>57</v>
      </c>
      <c r="O8335" t="s">
        <v>48</v>
      </c>
      <c r="P8335" t="s">
        <v>49</v>
      </c>
      <c r="Q8335" t="s">
        <v>166</v>
      </c>
      <c r="R8335" s="6">
        <f>_xlfn.XLOOKUP(CleanedData[[#This Row],[Product]],'02_Lookup_Tables'!$A$2:$A$126,'02_Lookup_Tables'!$B$2:$B$126)</f>
        <v>34.200000000000003</v>
      </c>
      <c r="S8335" t="str">
        <f>VLOOKUP(CleanedData[[#This Row],[Product]],'02_Lookup_Tables'!$H$2:$I$126,2,FALSE)</f>
        <v>Food</v>
      </c>
      <c r="T8335" t="str">
        <f>VLOOKUP(CleanedData[[#This Row],[Province]],'02_Lookup_Tables'!$D$2:$E$10,2, FALSE)</f>
        <v>Western Region</v>
      </c>
      <c r="U8335" t="str" cm="1">
        <f t="array" ref="U8335">_xlfn.IFS(CleanedData[[#This Row],[Purchase Amount]]&lt;500,"Low",
CleanedData[[#This Row],[Purchase Amount]]&lt;5000,"Medium",
TRUE,"High")</f>
        <v>Low</v>
      </c>
      <c r="V8335" t="str">
        <f>TEXT(CleanedData[[#This Row],[Date]],"mmmm")</f>
        <v>May</v>
      </c>
      <c r="W8335" t="str">
        <f>"Q"&amp;ROUNDUP(MONTH(CleanedData[[#This Row],[Date]])/3,0)</f>
        <v>Q2</v>
      </c>
      <c r="X8335" t="str">
        <f>IF(CleanedData[[#This Row],[Purchase Amount]]&gt;=5000,"Yes","No")</f>
        <v>No</v>
      </c>
      <c r="Y8335">
        <f>IF(CleanedData[[#This Row],[Recommend]]="Yes",1,0)</f>
        <v>1</v>
      </c>
      <c r="Z8335" s="6">
        <f>CleanedData[[#This Row],[Purchase Amount]]*0.15</f>
        <v>5.13</v>
      </c>
      <c r="AA8335" s="6">
        <f>CleanedData[[#This Row],[Purchase Amount]]*1.15</f>
        <v>39.33</v>
      </c>
    </row>
    <row r="8336" spans="1:27" x14ac:dyDescent="0.3">
      <c r="A8336">
        <v>10056</v>
      </c>
      <c r="B8336" t="s">
        <v>8561</v>
      </c>
      <c r="C8336" s="1">
        <v>45480</v>
      </c>
      <c r="D8336">
        <v>72</v>
      </c>
      <c r="E8336" t="s">
        <v>60</v>
      </c>
      <c r="F8336" t="s">
        <v>40</v>
      </c>
      <c r="G8336" t="s">
        <v>251</v>
      </c>
      <c r="H8336">
        <v>4</v>
      </c>
      <c r="I8336" t="s">
        <v>45</v>
      </c>
      <c r="J8336" t="s">
        <v>63</v>
      </c>
      <c r="K8336" t="s">
        <v>44</v>
      </c>
      <c r="L8336" t="s">
        <v>45</v>
      </c>
      <c r="M8336" t="s">
        <v>140</v>
      </c>
      <c r="N8336" t="s">
        <v>96</v>
      </c>
      <c r="O8336" t="s">
        <v>148</v>
      </c>
      <c r="P8336" t="s">
        <v>49</v>
      </c>
      <c r="Q8336" t="s">
        <v>97</v>
      </c>
      <c r="R8336" s="6">
        <f>_xlfn.XLOOKUP(CleanedData[[#This Row],[Product]],'02_Lookup_Tables'!$A$2:$A$126,'02_Lookup_Tables'!$B$2:$B$126)</f>
        <v>5064</v>
      </c>
      <c r="S8336" t="str">
        <f>VLOOKUP(CleanedData[[#This Row],[Product]],'02_Lookup_Tables'!$H$2:$I$126,2,FALSE)</f>
        <v>Sports &amp; Outdoors</v>
      </c>
      <c r="T8336" t="str">
        <f>VLOOKUP(CleanedData[[#This Row],[Province]],'02_Lookup_Tables'!$D$2:$E$10,2, FALSE)</f>
        <v>Northern Region</v>
      </c>
      <c r="U8336" t="str" cm="1">
        <f t="array" ref="U8336">_xlfn.IFS(CleanedData[[#This Row],[Purchase Amount]]&lt;500,"Low",
CleanedData[[#This Row],[Purchase Amount]]&lt;5000,"Medium",
TRUE,"High")</f>
        <v>High</v>
      </c>
      <c r="V8336" t="str">
        <f>TEXT(CleanedData[[#This Row],[Date]],"mmmm")</f>
        <v>July</v>
      </c>
      <c r="W8336" t="str">
        <f>"Q"&amp;ROUNDUP(MONTH(CleanedData[[#This Row],[Date]])/3,0)</f>
        <v>Q3</v>
      </c>
      <c r="X8336" t="str">
        <f>IF(CleanedData[[#This Row],[Purchase Amount]]&gt;=5000,"Yes","No")</f>
        <v>Yes</v>
      </c>
      <c r="Y8336">
        <f>IF(CleanedData[[#This Row],[Recommend]]="Yes",1,0)</f>
        <v>1</v>
      </c>
      <c r="Z8336" s="6">
        <f>CleanedData[[#This Row],[Purchase Amount]]*0.15</f>
        <v>759.6</v>
      </c>
      <c r="AA8336" s="6">
        <f>CleanedData[[#This Row],[Purchase Amount]]*1.15</f>
        <v>5823.5999999999995</v>
      </c>
    </row>
    <row r="8337" spans="1:27" x14ac:dyDescent="0.3">
      <c r="A8337">
        <v>10057</v>
      </c>
      <c r="B8337" t="s">
        <v>8562</v>
      </c>
      <c r="C8337" s="1">
        <v>45908</v>
      </c>
      <c r="D8337">
        <v>72</v>
      </c>
      <c r="E8337" t="s">
        <v>60</v>
      </c>
      <c r="F8337" t="s">
        <v>83</v>
      </c>
      <c r="G8337" t="s">
        <v>168</v>
      </c>
      <c r="H8337">
        <v>3</v>
      </c>
      <c r="I8337" t="s">
        <v>42</v>
      </c>
      <c r="J8337" t="s">
        <v>74</v>
      </c>
      <c r="K8337" t="s">
        <v>55</v>
      </c>
      <c r="L8337" t="s">
        <v>42</v>
      </c>
      <c r="M8337" t="s">
        <v>165</v>
      </c>
      <c r="N8337" t="s">
        <v>48</v>
      </c>
      <c r="O8337" t="s">
        <v>89</v>
      </c>
      <c r="P8337" t="s">
        <v>49</v>
      </c>
      <c r="Q8337" t="s">
        <v>97</v>
      </c>
      <c r="R8337" s="6">
        <f>_xlfn.XLOOKUP(CleanedData[[#This Row],[Product]],'02_Lookup_Tables'!$A$2:$A$126,'02_Lookup_Tables'!$B$2:$B$126)</f>
        <v>14729.04</v>
      </c>
      <c r="S8337" t="str">
        <f>VLOOKUP(CleanedData[[#This Row],[Product]],'02_Lookup_Tables'!$H$2:$I$126,2,FALSE)</f>
        <v>Electronics</v>
      </c>
      <c r="T8337" t="str">
        <f>VLOOKUP(CleanedData[[#This Row],[Province]],'02_Lookup_Tables'!$D$2:$E$10,2, FALSE)</f>
        <v>Western Region</v>
      </c>
      <c r="U8337" t="str" cm="1">
        <f t="array" ref="U8337">_xlfn.IFS(CleanedData[[#This Row],[Purchase Amount]]&lt;500,"Low",
CleanedData[[#This Row],[Purchase Amount]]&lt;5000,"Medium",
TRUE,"High")</f>
        <v>High</v>
      </c>
      <c r="V8337" t="str">
        <f>TEXT(CleanedData[[#This Row],[Date]],"mmmm")</f>
        <v>September</v>
      </c>
      <c r="W8337" t="str">
        <f>"Q"&amp;ROUNDUP(MONTH(CleanedData[[#This Row],[Date]])/3,0)</f>
        <v>Q3</v>
      </c>
      <c r="X8337" t="str">
        <f>IF(CleanedData[[#This Row],[Purchase Amount]]&gt;=5000,"Yes","No")</f>
        <v>Yes</v>
      </c>
      <c r="Y8337">
        <f>IF(CleanedData[[#This Row],[Recommend]]="Yes",1,0)</f>
        <v>0</v>
      </c>
      <c r="Z8337" s="6">
        <f>CleanedData[[#This Row],[Purchase Amount]]*0.15</f>
        <v>2209.3560000000002</v>
      </c>
      <c r="AA8337" s="6">
        <f>CleanedData[[#This Row],[Purchase Amount]]*1.15</f>
        <v>16938.396000000001</v>
      </c>
    </row>
    <row r="8338" spans="1:27" x14ac:dyDescent="0.3">
      <c r="A8338">
        <v>10058</v>
      </c>
      <c r="B8338" t="s">
        <v>8563</v>
      </c>
      <c r="C8338" s="1">
        <v>45520</v>
      </c>
      <c r="D8338">
        <v>73</v>
      </c>
      <c r="E8338" t="s">
        <v>39</v>
      </c>
      <c r="F8338" t="s">
        <v>83</v>
      </c>
      <c r="G8338" t="s">
        <v>381</v>
      </c>
      <c r="H8338">
        <v>4</v>
      </c>
      <c r="I8338" t="s">
        <v>42</v>
      </c>
      <c r="J8338" t="s">
        <v>69</v>
      </c>
      <c r="K8338" t="s">
        <v>64</v>
      </c>
      <c r="L8338" t="s">
        <v>42</v>
      </c>
      <c r="M8338" t="s">
        <v>175</v>
      </c>
      <c r="N8338" t="s">
        <v>96</v>
      </c>
      <c r="O8338" t="s">
        <v>89</v>
      </c>
      <c r="P8338" t="s">
        <v>70</v>
      </c>
      <c r="Q8338" t="s">
        <v>97</v>
      </c>
      <c r="R8338" s="6">
        <f>_xlfn.XLOOKUP(CleanedData[[#This Row],[Product]],'02_Lookup_Tables'!$A$2:$A$126,'02_Lookup_Tables'!$B$2:$B$126)</f>
        <v>786.78</v>
      </c>
      <c r="S8338" t="str">
        <f>VLOOKUP(CleanedData[[#This Row],[Product]],'02_Lookup_Tables'!$H$2:$I$126,2,FALSE)</f>
        <v>Apparel</v>
      </c>
      <c r="T8338" t="str">
        <f>VLOOKUP(CleanedData[[#This Row],[Province]],'02_Lookup_Tables'!$D$2:$E$10,2, FALSE)</f>
        <v>Western Region</v>
      </c>
      <c r="U8338" t="str" cm="1">
        <f t="array" ref="U8338">_xlfn.IFS(CleanedData[[#This Row],[Purchase Amount]]&lt;500,"Low",
CleanedData[[#This Row],[Purchase Amount]]&lt;5000,"Medium",
TRUE,"High")</f>
        <v>Medium</v>
      </c>
      <c r="V8338" t="str">
        <f>TEXT(CleanedData[[#This Row],[Date]],"mmmm")</f>
        <v>August</v>
      </c>
      <c r="W8338" t="str">
        <f>"Q"&amp;ROUNDUP(MONTH(CleanedData[[#This Row],[Date]])/3,0)</f>
        <v>Q3</v>
      </c>
      <c r="X8338" t="str">
        <f>IF(CleanedData[[#This Row],[Purchase Amount]]&gt;=5000,"Yes","No")</f>
        <v>No</v>
      </c>
      <c r="Y8338">
        <f>IF(CleanedData[[#This Row],[Recommend]]="Yes",1,0)</f>
        <v>0</v>
      </c>
      <c r="Z8338" s="6">
        <f>CleanedData[[#This Row],[Purchase Amount]]*0.15</f>
        <v>118.017</v>
      </c>
      <c r="AA8338" s="6">
        <f>CleanedData[[#This Row],[Purchase Amount]]*1.15</f>
        <v>904.79699999999991</v>
      </c>
    </row>
    <row r="8339" spans="1:27" x14ac:dyDescent="0.3">
      <c r="A8339">
        <v>10059</v>
      </c>
      <c r="B8339" t="s">
        <v>8564</v>
      </c>
      <c r="C8339" s="1">
        <v>46008</v>
      </c>
      <c r="D8339">
        <v>47</v>
      </c>
      <c r="E8339" t="s">
        <v>52</v>
      </c>
      <c r="F8339" t="s">
        <v>77</v>
      </c>
      <c r="G8339" t="s">
        <v>450</v>
      </c>
      <c r="H8339">
        <v>5</v>
      </c>
      <c r="I8339" t="s">
        <v>45</v>
      </c>
      <c r="J8339" t="s">
        <v>69</v>
      </c>
      <c r="K8339" t="s">
        <v>64</v>
      </c>
      <c r="L8339" t="s">
        <v>42</v>
      </c>
      <c r="M8339" t="s">
        <v>46</v>
      </c>
      <c r="N8339" t="s">
        <v>57</v>
      </c>
      <c r="O8339" t="s">
        <v>89</v>
      </c>
      <c r="P8339" t="s">
        <v>70</v>
      </c>
      <c r="Q8339" t="s">
        <v>93</v>
      </c>
      <c r="R8339" s="6">
        <f>_xlfn.XLOOKUP(CleanedData[[#This Row],[Product]],'02_Lookup_Tables'!$A$2:$A$126,'02_Lookup_Tables'!$B$2:$B$126)</f>
        <v>74.72</v>
      </c>
      <c r="S8339" t="str">
        <f>VLOOKUP(CleanedData[[#This Row],[Product]],'02_Lookup_Tables'!$H$2:$I$126,2,FALSE)</f>
        <v>Food</v>
      </c>
      <c r="T8339" t="str">
        <f>VLOOKUP(CleanedData[[#This Row],[Province]],'02_Lookup_Tables'!$D$2:$E$10,2, FALSE)</f>
        <v>Central Region</v>
      </c>
      <c r="U8339" t="str" cm="1">
        <f t="array" ref="U8339">_xlfn.IFS(CleanedData[[#This Row],[Purchase Amount]]&lt;500,"Low",
CleanedData[[#This Row],[Purchase Amount]]&lt;5000,"Medium",
TRUE,"High")</f>
        <v>Low</v>
      </c>
      <c r="V8339" t="str">
        <f>TEXT(CleanedData[[#This Row],[Date]],"mmmm")</f>
        <v>December</v>
      </c>
      <c r="W8339" t="str">
        <f>"Q"&amp;ROUNDUP(MONTH(CleanedData[[#This Row],[Date]])/3,0)</f>
        <v>Q4</v>
      </c>
      <c r="X8339" t="str">
        <f>IF(CleanedData[[#This Row],[Purchase Amount]]&gt;=5000,"Yes","No")</f>
        <v>No</v>
      </c>
      <c r="Y8339">
        <f>IF(CleanedData[[#This Row],[Recommend]]="Yes",1,0)</f>
        <v>1</v>
      </c>
      <c r="Z8339" s="6">
        <f>CleanedData[[#This Row],[Purchase Amount]]*0.15</f>
        <v>11.208</v>
      </c>
      <c r="AA8339" s="6">
        <f>CleanedData[[#This Row],[Purchase Amount]]*1.15</f>
        <v>85.927999999999997</v>
      </c>
    </row>
    <row r="8340" spans="1:27" x14ac:dyDescent="0.3">
      <c r="A8340">
        <v>10060</v>
      </c>
      <c r="B8340" t="s">
        <v>8565</v>
      </c>
      <c r="C8340" s="1">
        <v>45646</v>
      </c>
      <c r="D8340">
        <v>76</v>
      </c>
      <c r="E8340" t="s">
        <v>52</v>
      </c>
      <c r="F8340" t="s">
        <v>61</v>
      </c>
      <c r="G8340" t="s">
        <v>374</v>
      </c>
      <c r="H8340">
        <v>3</v>
      </c>
      <c r="I8340" t="s">
        <v>45</v>
      </c>
      <c r="J8340" t="s">
        <v>43</v>
      </c>
      <c r="K8340" t="s">
        <v>64</v>
      </c>
      <c r="L8340" t="s">
        <v>42</v>
      </c>
      <c r="M8340" t="s">
        <v>196</v>
      </c>
      <c r="N8340" t="s">
        <v>48</v>
      </c>
      <c r="O8340" t="s">
        <v>89</v>
      </c>
      <c r="P8340" t="s">
        <v>49</v>
      </c>
      <c r="Q8340" t="s">
        <v>97</v>
      </c>
      <c r="R8340" s="6">
        <f>_xlfn.XLOOKUP(CleanedData[[#This Row],[Product]],'02_Lookup_Tables'!$A$2:$A$126,'02_Lookup_Tables'!$B$2:$B$126)</f>
        <v>2906.97</v>
      </c>
      <c r="S8340" t="str">
        <f>VLOOKUP(CleanedData[[#This Row],[Product]],'02_Lookup_Tables'!$H$2:$I$126,2,FALSE)</f>
        <v>Home &amp; Living</v>
      </c>
      <c r="T8340" t="str">
        <f>VLOOKUP(CleanedData[[#This Row],[Province]],'02_Lookup_Tables'!$D$2:$E$10,2, FALSE)</f>
        <v>Southern Region</v>
      </c>
      <c r="U8340" t="str" cm="1">
        <f t="array" ref="U8340">_xlfn.IFS(CleanedData[[#This Row],[Purchase Amount]]&lt;500,"Low",
CleanedData[[#This Row],[Purchase Amount]]&lt;5000,"Medium",
TRUE,"High")</f>
        <v>Medium</v>
      </c>
      <c r="V8340" t="str">
        <f>TEXT(CleanedData[[#This Row],[Date]],"mmmm")</f>
        <v>December</v>
      </c>
      <c r="W8340" t="str">
        <f>"Q"&amp;ROUNDUP(MONTH(CleanedData[[#This Row],[Date]])/3,0)</f>
        <v>Q4</v>
      </c>
      <c r="X8340" t="str">
        <f>IF(CleanedData[[#This Row],[Purchase Amount]]&gt;=5000,"Yes","No")</f>
        <v>No</v>
      </c>
      <c r="Y8340">
        <f>IF(CleanedData[[#This Row],[Recommend]]="Yes",1,0)</f>
        <v>1</v>
      </c>
      <c r="Z8340" s="6">
        <f>CleanedData[[#This Row],[Purchase Amount]]*0.15</f>
        <v>436.04549999999995</v>
      </c>
      <c r="AA8340" s="6">
        <f>CleanedData[[#This Row],[Purchase Amount]]*1.15</f>
        <v>3343.0154999999995</v>
      </c>
    </row>
    <row r="8341" spans="1:27" x14ac:dyDescent="0.3">
      <c r="A8341">
        <v>10061</v>
      </c>
      <c r="B8341" t="s">
        <v>8566</v>
      </c>
      <c r="C8341" s="1">
        <v>45688</v>
      </c>
      <c r="D8341">
        <v>18</v>
      </c>
      <c r="E8341" t="s">
        <v>52</v>
      </c>
      <c r="F8341" t="s">
        <v>61</v>
      </c>
      <c r="G8341" t="s">
        <v>284</v>
      </c>
      <c r="H8341">
        <v>2</v>
      </c>
      <c r="I8341" t="s">
        <v>45</v>
      </c>
      <c r="J8341" t="s">
        <v>69</v>
      </c>
      <c r="K8341" t="s">
        <v>64</v>
      </c>
      <c r="L8341" t="s">
        <v>45</v>
      </c>
      <c r="M8341" t="s">
        <v>156</v>
      </c>
      <c r="N8341" t="s">
        <v>47</v>
      </c>
      <c r="O8341" t="s">
        <v>148</v>
      </c>
      <c r="P8341" t="s">
        <v>70</v>
      </c>
      <c r="Q8341" t="s">
        <v>66</v>
      </c>
      <c r="R8341" s="6">
        <f>_xlfn.XLOOKUP(CleanedData[[#This Row],[Product]],'02_Lookup_Tables'!$A$2:$A$126,'02_Lookup_Tables'!$B$2:$B$126)</f>
        <v>6698.54</v>
      </c>
      <c r="S8341" t="str">
        <f>VLOOKUP(CleanedData[[#This Row],[Product]],'02_Lookup_Tables'!$H$2:$I$126,2,FALSE)</f>
        <v>Electronics</v>
      </c>
      <c r="T8341" t="str">
        <f>VLOOKUP(CleanedData[[#This Row],[Province]],'02_Lookup_Tables'!$D$2:$E$10,2, FALSE)</f>
        <v>Southern Region</v>
      </c>
      <c r="U8341" t="str" cm="1">
        <f t="array" ref="U8341">_xlfn.IFS(CleanedData[[#This Row],[Purchase Amount]]&lt;500,"Low",
CleanedData[[#This Row],[Purchase Amount]]&lt;5000,"Medium",
TRUE,"High")</f>
        <v>High</v>
      </c>
      <c r="V8341" t="str">
        <f>TEXT(CleanedData[[#This Row],[Date]],"mmmm")</f>
        <v>January</v>
      </c>
      <c r="W8341" t="str">
        <f>"Q"&amp;ROUNDUP(MONTH(CleanedData[[#This Row],[Date]])/3,0)</f>
        <v>Q1</v>
      </c>
      <c r="X8341" t="str">
        <f>IF(CleanedData[[#This Row],[Purchase Amount]]&gt;=5000,"Yes","No")</f>
        <v>Yes</v>
      </c>
      <c r="Y8341">
        <f>IF(CleanedData[[#This Row],[Recommend]]="Yes",1,0)</f>
        <v>1</v>
      </c>
      <c r="Z8341" s="6">
        <f>CleanedData[[#This Row],[Purchase Amount]]*0.15</f>
        <v>1004.7809999999999</v>
      </c>
      <c r="AA8341" s="6">
        <f>CleanedData[[#This Row],[Purchase Amount]]*1.15</f>
        <v>7703.320999999999</v>
      </c>
    </row>
    <row r="8342" spans="1:27" x14ac:dyDescent="0.3">
      <c r="A8342">
        <v>10062</v>
      </c>
      <c r="B8342" t="s">
        <v>8567</v>
      </c>
      <c r="C8342" s="1">
        <v>45393</v>
      </c>
      <c r="D8342">
        <v>62</v>
      </c>
      <c r="E8342" t="s">
        <v>52</v>
      </c>
      <c r="F8342" t="s">
        <v>61</v>
      </c>
      <c r="G8342" t="s">
        <v>450</v>
      </c>
      <c r="H8342">
        <v>3</v>
      </c>
      <c r="I8342" t="s">
        <v>42</v>
      </c>
      <c r="J8342" t="s">
        <v>43</v>
      </c>
      <c r="K8342" t="s">
        <v>44</v>
      </c>
      <c r="L8342" t="s">
        <v>42</v>
      </c>
      <c r="M8342" t="s">
        <v>112</v>
      </c>
      <c r="N8342" t="s">
        <v>48</v>
      </c>
      <c r="O8342" t="s">
        <v>48</v>
      </c>
      <c r="P8342" t="s">
        <v>70</v>
      </c>
      <c r="Q8342" t="s">
        <v>50</v>
      </c>
      <c r="R8342" s="6">
        <f>_xlfn.XLOOKUP(CleanedData[[#This Row],[Product]],'02_Lookup_Tables'!$A$2:$A$126,'02_Lookup_Tables'!$B$2:$B$126)</f>
        <v>74.72</v>
      </c>
      <c r="S8342" t="str">
        <f>VLOOKUP(CleanedData[[#This Row],[Product]],'02_Lookup_Tables'!$H$2:$I$126,2,FALSE)</f>
        <v>Food</v>
      </c>
      <c r="T8342" t="str">
        <f>VLOOKUP(CleanedData[[#This Row],[Province]],'02_Lookup_Tables'!$D$2:$E$10,2, FALSE)</f>
        <v>Southern Region</v>
      </c>
      <c r="U8342" t="str" cm="1">
        <f t="array" ref="U8342">_xlfn.IFS(CleanedData[[#This Row],[Purchase Amount]]&lt;500,"Low",
CleanedData[[#This Row],[Purchase Amount]]&lt;5000,"Medium",
TRUE,"High")</f>
        <v>Low</v>
      </c>
      <c r="V8342" t="str">
        <f>TEXT(CleanedData[[#This Row],[Date]],"mmmm")</f>
        <v>April</v>
      </c>
      <c r="W8342" t="str">
        <f>"Q"&amp;ROUNDUP(MONTH(CleanedData[[#This Row],[Date]])/3,0)</f>
        <v>Q2</v>
      </c>
      <c r="X8342" t="str">
        <f>IF(CleanedData[[#This Row],[Purchase Amount]]&gt;=5000,"Yes","No")</f>
        <v>No</v>
      </c>
      <c r="Y8342">
        <f>IF(CleanedData[[#This Row],[Recommend]]="Yes",1,0)</f>
        <v>0</v>
      </c>
      <c r="Z8342" s="6">
        <f>CleanedData[[#This Row],[Purchase Amount]]*0.15</f>
        <v>11.208</v>
      </c>
      <c r="AA8342" s="6">
        <f>CleanedData[[#This Row],[Purchase Amount]]*1.15</f>
        <v>85.927999999999997</v>
      </c>
    </row>
    <row r="8343" spans="1:27" x14ac:dyDescent="0.3">
      <c r="A8343">
        <v>10063</v>
      </c>
      <c r="B8343" t="s">
        <v>8568</v>
      </c>
      <c r="C8343" s="1">
        <v>45586</v>
      </c>
      <c r="D8343">
        <v>80</v>
      </c>
      <c r="E8343" t="s">
        <v>60</v>
      </c>
      <c r="F8343" t="s">
        <v>125</v>
      </c>
      <c r="G8343" t="s">
        <v>472</v>
      </c>
      <c r="H8343">
        <v>5</v>
      </c>
      <c r="I8343" t="s">
        <v>45</v>
      </c>
      <c r="J8343" t="s">
        <v>69</v>
      </c>
      <c r="K8343" t="s">
        <v>55</v>
      </c>
      <c r="L8343" t="s">
        <v>42</v>
      </c>
      <c r="M8343" t="s">
        <v>92</v>
      </c>
      <c r="N8343" t="s">
        <v>57</v>
      </c>
      <c r="O8343" t="s">
        <v>89</v>
      </c>
      <c r="P8343" t="s">
        <v>70</v>
      </c>
      <c r="Q8343" t="s">
        <v>97</v>
      </c>
      <c r="R8343" s="6">
        <f>_xlfn.XLOOKUP(CleanedData[[#This Row],[Product]],'02_Lookup_Tables'!$A$2:$A$126,'02_Lookup_Tables'!$B$2:$B$126)</f>
        <v>2216.12</v>
      </c>
      <c r="S8343" t="str">
        <f>VLOOKUP(CleanedData[[#This Row],[Product]],'02_Lookup_Tables'!$H$2:$I$126,2,FALSE)</f>
        <v>Beauty &amp; Personal Care</v>
      </c>
      <c r="T8343" t="str">
        <f>VLOOKUP(CleanedData[[#This Row],[Province]],'02_Lookup_Tables'!$D$2:$E$10,2, FALSE)</f>
        <v>Western Region</v>
      </c>
      <c r="U8343" t="str" cm="1">
        <f t="array" ref="U8343">_xlfn.IFS(CleanedData[[#This Row],[Purchase Amount]]&lt;500,"Low",
CleanedData[[#This Row],[Purchase Amount]]&lt;5000,"Medium",
TRUE,"High")</f>
        <v>Medium</v>
      </c>
      <c r="V8343" t="str">
        <f>TEXT(CleanedData[[#This Row],[Date]],"mmmm")</f>
        <v>October</v>
      </c>
      <c r="W8343" t="str">
        <f>"Q"&amp;ROUNDUP(MONTH(CleanedData[[#This Row],[Date]])/3,0)</f>
        <v>Q4</v>
      </c>
      <c r="X8343" t="str">
        <f>IF(CleanedData[[#This Row],[Purchase Amount]]&gt;=5000,"Yes","No")</f>
        <v>No</v>
      </c>
      <c r="Y8343">
        <f>IF(CleanedData[[#This Row],[Recommend]]="Yes",1,0)</f>
        <v>1</v>
      </c>
      <c r="Z8343" s="6">
        <f>CleanedData[[#This Row],[Purchase Amount]]*0.15</f>
        <v>332.41799999999995</v>
      </c>
      <c r="AA8343" s="6">
        <f>CleanedData[[#This Row],[Purchase Amount]]*1.15</f>
        <v>2548.5379999999996</v>
      </c>
    </row>
    <row r="8344" spans="1:27" x14ac:dyDescent="0.3">
      <c r="A8344">
        <v>10064</v>
      </c>
      <c r="B8344" t="s">
        <v>8569</v>
      </c>
      <c r="C8344" s="1">
        <v>45296</v>
      </c>
      <c r="D8344">
        <v>57</v>
      </c>
      <c r="E8344" t="s">
        <v>52</v>
      </c>
      <c r="F8344" t="s">
        <v>130</v>
      </c>
      <c r="G8344" t="s">
        <v>271</v>
      </c>
      <c r="H8344">
        <v>2</v>
      </c>
      <c r="I8344" t="s">
        <v>45</v>
      </c>
      <c r="J8344" t="s">
        <v>54</v>
      </c>
      <c r="K8344" t="s">
        <v>55</v>
      </c>
      <c r="L8344" t="s">
        <v>42</v>
      </c>
      <c r="M8344" t="s">
        <v>236</v>
      </c>
      <c r="N8344" t="s">
        <v>47</v>
      </c>
      <c r="O8344" t="s">
        <v>89</v>
      </c>
      <c r="P8344" t="s">
        <v>49</v>
      </c>
      <c r="Q8344" t="s">
        <v>50</v>
      </c>
      <c r="R8344" s="6">
        <f>_xlfn.XLOOKUP(CleanedData[[#This Row],[Product]],'02_Lookup_Tables'!$A$2:$A$126,'02_Lookup_Tables'!$B$2:$B$126)</f>
        <v>119.63</v>
      </c>
      <c r="S8344" t="str">
        <f>VLOOKUP(CleanedData[[#This Row],[Product]],'02_Lookup_Tables'!$H$2:$I$126,2,FALSE)</f>
        <v>Food</v>
      </c>
      <c r="T8344" t="str">
        <f>VLOOKUP(CleanedData[[#This Row],[Province]],'02_Lookup_Tables'!$D$2:$E$10,2, FALSE)</f>
        <v>Eastern Region</v>
      </c>
      <c r="U8344" t="str" cm="1">
        <f t="array" ref="U8344">_xlfn.IFS(CleanedData[[#This Row],[Purchase Amount]]&lt;500,"Low",
CleanedData[[#This Row],[Purchase Amount]]&lt;5000,"Medium",
TRUE,"High")</f>
        <v>Low</v>
      </c>
      <c r="V8344" t="str">
        <f>TEXT(CleanedData[[#This Row],[Date]],"mmmm")</f>
        <v>January</v>
      </c>
      <c r="W8344" t="str">
        <f>"Q"&amp;ROUNDUP(MONTH(CleanedData[[#This Row],[Date]])/3,0)</f>
        <v>Q1</v>
      </c>
      <c r="X8344" t="str">
        <f>IF(CleanedData[[#This Row],[Purchase Amount]]&gt;=5000,"Yes","No")</f>
        <v>No</v>
      </c>
      <c r="Y8344">
        <f>IF(CleanedData[[#This Row],[Recommend]]="Yes",1,0)</f>
        <v>1</v>
      </c>
      <c r="Z8344" s="6">
        <f>CleanedData[[#This Row],[Purchase Amount]]*0.15</f>
        <v>17.944499999999998</v>
      </c>
      <c r="AA8344" s="6">
        <f>CleanedData[[#This Row],[Purchase Amount]]*1.15</f>
        <v>137.57449999999997</v>
      </c>
    </row>
    <row r="8345" spans="1:27" x14ac:dyDescent="0.3">
      <c r="A8345">
        <v>10065</v>
      </c>
      <c r="B8345" t="s">
        <v>8570</v>
      </c>
      <c r="C8345" s="1">
        <v>45468</v>
      </c>
      <c r="D8345">
        <v>52</v>
      </c>
      <c r="E8345" t="s">
        <v>52</v>
      </c>
      <c r="F8345" t="s">
        <v>108</v>
      </c>
      <c r="G8345" t="s">
        <v>171</v>
      </c>
      <c r="H8345">
        <v>1</v>
      </c>
      <c r="I8345" t="s">
        <v>45</v>
      </c>
      <c r="J8345" t="s">
        <v>43</v>
      </c>
      <c r="K8345" t="s">
        <v>55</v>
      </c>
      <c r="L8345" t="s">
        <v>45</v>
      </c>
      <c r="M8345" t="s">
        <v>165</v>
      </c>
      <c r="N8345" t="s">
        <v>80</v>
      </c>
      <c r="O8345" t="s">
        <v>89</v>
      </c>
      <c r="P8345" t="s">
        <v>49</v>
      </c>
      <c r="Q8345" t="s">
        <v>93</v>
      </c>
      <c r="R8345" s="6">
        <f>_xlfn.XLOOKUP(CleanedData[[#This Row],[Product]],'02_Lookup_Tables'!$A$2:$A$126,'02_Lookup_Tables'!$B$2:$B$126)</f>
        <v>6710.27</v>
      </c>
      <c r="S8345" t="str">
        <f>VLOOKUP(CleanedData[[#This Row],[Product]],'02_Lookup_Tables'!$H$2:$I$126,2,FALSE)</f>
        <v>Home Devices</v>
      </c>
      <c r="T8345" t="str">
        <f>VLOOKUP(CleanedData[[#This Row],[Province]],'02_Lookup_Tables'!$D$2:$E$10,2, FALSE)</f>
        <v>Gauteng Region</v>
      </c>
      <c r="U8345" t="str" cm="1">
        <f t="array" ref="U8345">_xlfn.IFS(CleanedData[[#This Row],[Purchase Amount]]&lt;500,"Low",
CleanedData[[#This Row],[Purchase Amount]]&lt;5000,"Medium",
TRUE,"High")</f>
        <v>High</v>
      </c>
      <c r="V8345" t="str">
        <f>TEXT(CleanedData[[#This Row],[Date]],"mmmm")</f>
        <v>June</v>
      </c>
      <c r="W8345" t="str">
        <f>"Q"&amp;ROUNDUP(MONTH(CleanedData[[#This Row],[Date]])/3,0)</f>
        <v>Q2</v>
      </c>
      <c r="X8345" t="str">
        <f>IF(CleanedData[[#This Row],[Purchase Amount]]&gt;=5000,"Yes","No")</f>
        <v>Yes</v>
      </c>
      <c r="Y8345">
        <f>IF(CleanedData[[#This Row],[Recommend]]="Yes",1,0)</f>
        <v>1</v>
      </c>
      <c r="Z8345" s="6">
        <f>CleanedData[[#This Row],[Purchase Amount]]*0.15</f>
        <v>1006.5405000000001</v>
      </c>
      <c r="AA8345" s="6">
        <f>CleanedData[[#This Row],[Purchase Amount]]*1.15</f>
        <v>7716.8104999999996</v>
      </c>
    </row>
    <row r="8346" spans="1:27" x14ac:dyDescent="0.3">
      <c r="A8346">
        <v>10066</v>
      </c>
      <c r="B8346" t="s">
        <v>8571</v>
      </c>
      <c r="C8346" s="1">
        <v>45879</v>
      </c>
      <c r="D8346">
        <v>71</v>
      </c>
      <c r="E8346" t="s">
        <v>60</v>
      </c>
      <c r="F8346" t="s">
        <v>83</v>
      </c>
      <c r="G8346" t="s">
        <v>205</v>
      </c>
      <c r="H8346">
        <v>2</v>
      </c>
      <c r="I8346" t="s">
        <v>45</v>
      </c>
      <c r="J8346" t="s">
        <v>43</v>
      </c>
      <c r="K8346" t="s">
        <v>44</v>
      </c>
      <c r="L8346" t="s">
        <v>45</v>
      </c>
      <c r="M8346" t="s">
        <v>56</v>
      </c>
      <c r="N8346" t="s">
        <v>47</v>
      </c>
      <c r="O8346" t="s">
        <v>148</v>
      </c>
      <c r="P8346" t="s">
        <v>70</v>
      </c>
      <c r="Q8346" t="s">
        <v>97</v>
      </c>
      <c r="R8346" s="6">
        <f>_xlfn.XLOOKUP(CleanedData[[#This Row],[Product]],'02_Lookup_Tables'!$A$2:$A$126,'02_Lookup_Tables'!$B$2:$B$126)</f>
        <v>139.72999999999999</v>
      </c>
      <c r="S8346" t="str">
        <f>VLOOKUP(CleanedData[[#This Row],[Product]],'02_Lookup_Tables'!$H$2:$I$126,2,FALSE)</f>
        <v>Beauty &amp; Personal Care</v>
      </c>
      <c r="T8346" t="str">
        <f>VLOOKUP(CleanedData[[#This Row],[Province]],'02_Lookup_Tables'!$D$2:$E$10,2, FALSE)</f>
        <v>Western Region</v>
      </c>
      <c r="U8346" t="str" cm="1">
        <f t="array" ref="U8346">_xlfn.IFS(CleanedData[[#This Row],[Purchase Amount]]&lt;500,"Low",
CleanedData[[#This Row],[Purchase Amount]]&lt;5000,"Medium",
TRUE,"High")</f>
        <v>Low</v>
      </c>
      <c r="V8346" t="str">
        <f>TEXT(CleanedData[[#This Row],[Date]],"mmmm")</f>
        <v>August</v>
      </c>
      <c r="W8346" t="str">
        <f>"Q"&amp;ROUNDUP(MONTH(CleanedData[[#This Row],[Date]])/3,0)</f>
        <v>Q3</v>
      </c>
      <c r="X8346" t="str">
        <f>IF(CleanedData[[#This Row],[Purchase Amount]]&gt;=5000,"Yes","No")</f>
        <v>No</v>
      </c>
      <c r="Y8346">
        <f>IF(CleanedData[[#This Row],[Recommend]]="Yes",1,0)</f>
        <v>1</v>
      </c>
      <c r="Z8346" s="6">
        <f>CleanedData[[#This Row],[Purchase Amount]]*0.15</f>
        <v>20.959499999999998</v>
      </c>
      <c r="AA8346" s="6">
        <f>CleanedData[[#This Row],[Purchase Amount]]*1.15</f>
        <v>160.68949999999998</v>
      </c>
    </row>
    <row r="8347" spans="1:27" x14ac:dyDescent="0.3">
      <c r="A8347">
        <v>10067</v>
      </c>
      <c r="B8347" t="s">
        <v>8572</v>
      </c>
      <c r="C8347" s="1">
        <v>45489</v>
      </c>
      <c r="D8347">
        <v>21</v>
      </c>
      <c r="E8347" t="s">
        <v>39</v>
      </c>
      <c r="F8347" t="s">
        <v>130</v>
      </c>
      <c r="G8347" t="s">
        <v>463</v>
      </c>
      <c r="H8347">
        <v>2</v>
      </c>
      <c r="I8347" t="s">
        <v>45</v>
      </c>
      <c r="J8347" t="s">
        <v>54</v>
      </c>
      <c r="K8347" t="s">
        <v>64</v>
      </c>
      <c r="L8347" t="s">
        <v>45</v>
      </c>
      <c r="M8347" t="s">
        <v>79</v>
      </c>
      <c r="N8347" t="s">
        <v>47</v>
      </c>
      <c r="O8347" t="s">
        <v>89</v>
      </c>
      <c r="P8347" t="s">
        <v>49</v>
      </c>
      <c r="Q8347" t="s">
        <v>66</v>
      </c>
      <c r="R8347" s="6">
        <f>_xlfn.XLOOKUP(CleanedData[[#This Row],[Product]],'02_Lookup_Tables'!$A$2:$A$126,'02_Lookup_Tables'!$B$2:$B$126)</f>
        <v>470.6</v>
      </c>
      <c r="S8347" t="str">
        <f>VLOOKUP(CleanedData[[#This Row],[Product]],'02_Lookup_Tables'!$H$2:$I$126,2,FALSE)</f>
        <v>Toys &amp; Games</v>
      </c>
      <c r="T8347" t="str">
        <f>VLOOKUP(CleanedData[[#This Row],[Province]],'02_Lookup_Tables'!$D$2:$E$10,2, FALSE)</f>
        <v>Eastern Region</v>
      </c>
      <c r="U8347" t="str" cm="1">
        <f t="array" ref="U8347">_xlfn.IFS(CleanedData[[#This Row],[Purchase Amount]]&lt;500,"Low",
CleanedData[[#This Row],[Purchase Amount]]&lt;5000,"Medium",
TRUE,"High")</f>
        <v>Low</v>
      </c>
      <c r="V8347" t="str">
        <f>TEXT(CleanedData[[#This Row],[Date]],"mmmm")</f>
        <v>July</v>
      </c>
      <c r="W8347" t="str">
        <f>"Q"&amp;ROUNDUP(MONTH(CleanedData[[#This Row],[Date]])/3,0)</f>
        <v>Q3</v>
      </c>
      <c r="X8347" t="str">
        <f>IF(CleanedData[[#This Row],[Purchase Amount]]&gt;=5000,"Yes","No")</f>
        <v>No</v>
      </c>
      <c r="Y8347">
        <f>IF(CleanedData[[#This Row],[Recommend]]="Yes",1,0)</f>
        <v>1</v>
      </c>
      <c r="Z8347" s="6">
        <f>CleanedData[[#This Row],[Purchase Amount]]*0.15</f>
        <v>70.59</v>
      </c>
      <c r="AA8347" s="6">
        <f>CleanedData[[#This Row],[Purchase Amount]]*1.15</f>
        <v>541.18999999999994</v>
      </c>
    </row>
    <row r="8348" spans="1:27" x14ac:dyDescent="0.3">
      <c r="A8348">
        <v>10068</v>
      </c>
      <c r="B8348" t="s">
        <v>8573</v>
      </c>
      <c r="C8348" s="1">
        <v>45836</v>
      </c>
      <c r="D8348">
        <v>39</v>
      </c>
      <c r="E8348" t="s">
        <v>39</v>
      </c>
      <c r="F8348" t="s">
        <v>125</v>
      </c>
      <c r="G8348" t="s">
        <v>636</v>
      </c>
      <c r="H8348">
        <v>2</v>
      </c>
      <c r="I8348" t="s">
        <v>45</v>
      </c>
      <c r="J8348" t="s">
        <v>74</v>
      </c>
      <c r="K8348" t="s">
        <v>55</v>
      </c>
      <c r="L8348" t="s">
        <v>42</v>
      </c>
      <c r="M8348" t="s">
        <v>100</v>
      </c>
      <c r="N8348" t="s">
        <v>47</v>
      </c>
      <c r="O8348" t="s">
        <v>48</v>
      </c>
      <c r="P8348" t="s">
        <v>49</v>
      </c>
      <c r="Q8348" t="s">
        <v>81</v>
      </c>
      <c r="R8348" s="6">
        <f>_xlfn.XLOOKUP(CleanedData[[#This Row],[Product]],'02_Lookup_Tables'!$A$2:$A$126,'02_Lookup_Tables'!$B$2:$B$126)</f>
        <v>6581.78</v>
      </c>
      <c r="S8348" t="str">
        <f>VLOOKUP(CleanedData[[#This Row],[Product]],'02_Lookup_Tables'!$H$2:$I$126,2,FALSE)</f>
        <v>Electronics</v>
      </c>
      <c r="T8348" t="str">
        <f>VLOOKUP(CleanedData[[#This Row],[Province]],'02_Lookup_Tables'!$D$2:$E$10,2, FALSE)</f>
        <v>Western Region</v>
      </c>
      <c r="U8348" t="str" cm="1">
        <f t="array" ref="U8348">_xlfn.IFS(CleanedData[[#This Row],[Purchase Amount]]&lt;500,"Low",
CleanedData[[#This Row],[Purchase Amount]]&lt;5000,"Medium",
TRUE,"High")</f>
        <v>High</v>
      </c>
      <c r="V8348" t="str">
        <f>TEXT(CleanedData[[#This Row],[Date]],"mmmm")</f>
        <v>June</v>
      </c>
      <c r="W8348" t="str">
        <f>"Q"&amp;ROUNDUP(MONTH(CleanedData[[#This Row],[Date]])/3,0)</f>
        <v>Q2</v>
      </c>
      <c r="X8348" t="str">
        <f>IF(CleanedData[[#This Row],[Purchase Amount]]&gt;=5000,"Yes","No")</f>
        <v>Yes</v>
      </c>
      <c r="Y8348">
        <f>IF(CleanedData[[#This Row],[Recommend]]="Yes",1,0)</f>
        <v>1</v>
      </c>
      <c r="Z8348" s="6">
        <f>CleanedData[[#This Row],[Purchase Amount]]*0.15</f>
        <v>987.26699999999994</v>
      </c>
      <c r="AA8348" s="6">
        <f>CleanedData[[#This Row],[Purchase Amount]]*1.15</f>
        <v>7569.0469999999996</v>
      </c>
    </row>
    <row r="8349" spans="1:27" x14ac:dyDescent="0.3">
      <c r="C8349" s="1"/>
      <c r="R8349" s="6"/>
      <c r="V8349"/>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33378-B1B2-40C7-8AD9-A4D1489A808B}">
  <dimension ref="A1:I141"/>
  <sheetViews>
    <sheetView showGridLines="0" workbookViewId="0"/>
  </sheetViews>
  <sheetFormatPr defaultRowHeight="14.4" x14ac:dyDescent="0.3"/>
  <cols>
    <col min="1" max="1" width="25.6640625" bestFit="1" customWidth="1"/>
    <col min="2" max="2" width="15.33203125" bestFit="1" customWidth="1"/>
    <col min="3" max="3" width="28" bestFit="1" customWidth="1"/>
    <col min="4" max="4" width="12.33203125" bestFit="1" customWidth="1"/>
    <col min="5" max="5" width="14.109375" bestFit="1" customWidth="1"/>
    <col min="8" max="8" width="25.6640625" bestFit="1" customWidth="1"/>
    <col min="9" max="9" width="19.88671875" bestFit="1" customWidth="1"/>
  </cols>
  <sheetData>
    <row r="1" spans="1:9" x14ac:dyDescent="0.3">
      <c r="A1" s="19" t="s">
        <v>17</v>
      </c>
      <c r="B1" s="20" t="s">
        <v>28</v>
      </c>
      <c r="D1" s="38" t="s">
        <v>16</v>
      </c>
      <c r="E1" s="39" t="s">
        <v>30</v>
      </c>
      <c r="H1" s="19" t="s">
        <v>17</v>
      </c>
      <c r="I1" s="20" t="s">
        <v>29</v>
      </c>
    </row>
    <row r="2" spans="1:9" x14ac:dyDescent="0.3">
      <c r="A2" s="21" t="s">
        <v>563</v>
      </c>
      <c r="B2" s="22">
        <v>11052.57</v>
      </c>
      <c r="D2" s="40" t="s">
        <v>61</v>
      </c>
      <c r="E2" s="41" t="s">
        <v>8574</v>
      </c>
      <c r="H2" s="21" t="s">
        <v>150</v>
      </c>
      <c r="I2" s="25" t="s">
        <v>8575</v>
      </c>
    </row>
    <row r="3" spans="1:9" x14ac:dyDescent="0.3">
      <c r="A3" s="21" t="s">
        <v>411</v>
      </c>
      <c r="B3" s="22">
        <v>103.4</v>
      </c>
      <c r="D3" s="40" t="s">
        <v>77</v>
      </c>
      <c r="E3" s="41" t="s">
        <v>8576</v>
      </c>
      <c r="H3" s="21" t="s">
        <v>95</v>
      </c>
      <c r="I3" s="25" t="s">
        <v>8575</v>
      </c>
    </row>
    <row r="4" spans="1:9" x14ac:dyDescent="0.3">
      <c r="A4" s="21" t="s">
        <v>381</v>
      </c>
      <c r="B4" s="22">
        <v>786.78</v>
      </c>
      <c r="D4" s="40" t="s">
        <v>108</v>
      </c>
      <c r="E4" s="41" t="s">
        <v>8577</v>
      </c>
      <c r="H4" s="21" t="s">
        <v>347</v>
      </c>
      <c r="I4" s="25" t="s">
        <v>8575</v>
      </c>
    </row>
    <row r="5" spans="1:9" ht="28.8" x14ac:dyDescent="0.3">
      <c r="A5" s="21" t="s">
        <v>301</v>
      </c>
      <c r="B5" s="22">
        <v>1000.7</v>
      </c>
      <c r="D5" s="40" t="s">
        <v>8578</v>
      </c>
      <c r="E5" s="41" t="s">
        <v>8579</v>
      </c>
      <c r="H5" s="21" t="s">
        <v>227</v>
      </c>
      <c r="I5" s="25" t="s">
        <v>8575</v>
      </c>
    </row>
    <row r="6" spans="1:9" x14ac:dyDescent="0.3">
      <c r="A6" s="21" t="s">
        <v>258</v>
      </c>
      <c r="B6" s="22">
        <v>768.34</v>
      </c>
      <c r="D6" s="40" t="s">
        <v>68</v>
      </c>
      <c r="E6" s="41" t="s">
        <v>8580</v>
      </c>
      <c r="H6" s="21" t="s">
        <v>187</v>
      </c>
      <c r="I6" s="25" t="s">
        <v>8575</v>
      </c>
    </row>
    <row r="7" spans="1:9" x14ac:dyDescent="0.3">
      <c r="A7" s="21" t="s">
        <v>73</v>
      </c>
      <c r="B7" s="22">
        <v>84.23</v>
      </c>
      <c r="D7" s="40" t="s">
        <v>40</v>
      </c>
      <c r="E7" s="41" t="s">
        <v>8580</v>
      </c>
      <c r="H7" s="21" t="s">
        <v>563</v>
      </c>
      <c r="I7" s="25" t="s">
        <v>8575</v>
      </c>
    </row>
    <row r="8" spans="1:9" ht="28.8" x14ac:dyDescent="0.3">
      <c r="A8" s="21" t="s">
        <v>203</v>
      </c>
      <c r="B8" s="22">
        <v>2849.09</v>
      </c>
      <c r="D8" s="40" t="s">
        <v>125</v>
      </c>
      <c r="E8" s="41" t="s">
        <v>8581</v>
      </c>
      <c r="H8" s="21" t="s">
        <v>210</v>
      </c>
      <c r="I8" s="25" t="s">
        <v>8575</v>
      </c>
    </row>
    <row r="9" spans="1:9" x14ac:dyDescent="0.3">
      <c r="A9" s="21" t="s">
        <v>309</v>
      </c>
      <c r="B9" s="22">
        <v>353.21</v>
      </c>
      <c r="D9" s="40" t="s">
        <v>72</v>
      </c>
      <c r="E9" s="41" t="s">
        <v>8576</v>
      </c>
      <c r="H9" s="21" t="s">
        <v>636</v>
      </c>
      <c r="I9" s="25" t="s">
        <v>8575</v>
      </c>
    </row>
    <row r="10" spans="1:9" ht="15" thickBot="1" x14ac:dyDescent="0.35">
      <c r="A10" s="21" t="s">
        <v>286</v>
      </c>
      <c r="B10" s="22">
        <v>1907.49</v>
      </c>
      <c r="D10" s="42" t="s">
        <v>83</v>
      </c>
      <c r="E10" s="43" t="s">
        <v>8581</v>
      </c>
      <c r="H10" s="21" t="s">
        <v>192</v>
      </c>
      <c r="I10" s="25" t="s">
        <v>8575</v>
      </c>
    </row>
    <row r="11" spans="1:9" x14ac:dyDescent="0.3">
      <c r="A11" s="21" t="s">
        <v>248</v>
      </c>
      <c r="B11" s="22">
        <v>8798.49</v>
      </c>
      <c r="H11" s="21" t="s">
        <v>142</v>
      </c>
      <c r="I11" s="25" t="s">
        <v>8575</v>
      </c>
    </row>
    <row r="12" spans="1:9" x14ac:dyDescent="0.3">
      <c r="A12" s="21" t="s">
        <v>317</v>
      </c>
      <c r="B12" s="22">
        <v>10347.709999999999</v>
      </c>
      <c r="H12" s="21" t="s">
        <v>372</v>
      </c>
      <c r="I12" s="25" t="s">
        <v>8575</v>
      </c>
    </row>
    <row r="13" spans="1:9" x14ac:dyDescent="0.3">
      <c r="A13" s="21" t="s">
        <v>126</v>
      </c>
      <c r="B13" s="22">
        <v>343.42</v>
      </c>
      <c r="H13" s="21" t="s">
        <v>173</v>
      </c>
      <c r="I13" s="25" t="s">
        <v>8575</v>
      </c>
    </row>
    <row r="14" spans="1:9" x14ac:dyDescent="0.3">
      <c r="A14" s="21" t="s">
        <v>192</v>
      </c>
      <c r="B14" s="22">
        <v>13261</v>
      </c>
      <c r="H14" s="21" t="s">
        <v>323</v>
      </c>
      <c r="I14" s="25" t="s">
        <v>8575</v>
      </c>
    </row>
    <row r="15" spans="1:9" x14ac:dyDescent="0.3">
      <c r="A15" s="21" t="s">
        <v>374</v>
      </c>
      <c r="B15" s="22">
        <v>2906.97</v>
      </c>
      <c r="H15" s="21" t="s">
        <v>91</v>
      </c>
      <c r="I15" s="25" t="s">
        <v>8575</v>
      </c>
    </row>
    <row r="16" spans="1:9" x14ac:dyDescent="0.3">
      <c r="A16" s="21" t="s">
        <v>87</v>
      </c>
      <c r="B16" s="22">
        <v>409.06</v>
      </c>
      <c r="H16" s="21" t="s">
        <v>146</v>
      </c>
      <c r="I16" s="25" t="s">
        <v>8575</v>
      </c>
    </row>
    <row r="17" spans="1:9" x14ac:dyDescent="0.3">
      <c r="A17" s="21" t="s">
        <v>235</v>
      </c>
      <c r="B17" s="22">
        <v>306.57</v>
      </c>
      <c r="H17" s="21" t="s">
        <v>168</v>
      </c>
      <c r="I17" s="25" t="s">
        <v>8575</v>
      </c>
    </row>
    <row r="18" spans="1:9" x14ac:dyDescent="0.3">
      <c r="A18" s="21" t="s">
        <v>636</v>
      </c>
      <c r="B18" s="22">
        <v>6581.78</v>
      </c>
      <c r="H18" s="21" t="s">
        <v>284</v>
      </c>
      <c r="I18" s="25" t="s">
        <v>8575</v>
      </c>
    </row>
    <row r="19" spans="1:9" x14ac:dyDescent="0.3">
      <c r="A19" s="21" t="s">
        <v>158</v>
      </c>
      <c r="B19" s="22">
        <v>2962.6</v>
      </c>
      <c r="H19" s="21" t="s">
        <v>454</v>
      </c>
      <c r="I19" s="25" t="s">
        <v>8575</v>
      </c>
    </row>
    <row r="20" spans="1:9" x14ac:dyDescent="0.3">
      <c r="A20" s="21" t="s">
        <v>313</v>
      </c>
      <c r="B20" s="22">
        <v>283.57</v>
      </c>
      <c r="H20" s="21" t="s">
        <v>126</v>
      </c>
      <c r="I20" s="25" t="s">
        <v>8582</v>
      </c>
    </row>
    <row r="21" spans="1:9" x14ac:dyDescent="0.3">
      <c r="A21" s="21" t="s">
        <v>505</v>
      </c>
      <c r="B21" s="22">
        <v>2572.02</v>
      </c>
      <c r="H21" s="21" t="s">
        <v>73</v>
      </c>
      <c r="I21" s="25" t="s">
        <v>8582</v>
      </c>
    </row>
    <row r="22" spans="1:9" x14ac:dyDescent="0.3">
      <c r="A22" s="21" t="s">
        <v>296</v>
      </c>
      <c r="B22" s="22">
        <v>657.5</v>
      </c>
      <c r="H22" s="21" t="s">
        <v>668</v>
      </c>
      <c r="I22" s="25" t="s">
        <v>8582</v>
      </c>
    </row>
    <row r="23" spans="1:9" x14ac:dyDescent="0.3">
      <c r="A23" s="21" t="s">
        <v>288</v>
      </c>
      <c r="B23" s="22">
        <v>605.1</v>
      </c>
      <c r="H23" s="21" t="s">
        <v>349</v>
      </c>
      <c r="I23" s="25" t="s">
        <v>8582</v>
      </c>
    </row>
    <row r="24" spans="1:9" x14ac:dyDescent="0.3">
      <c r="A24" s="21" t="s">
        <v>378</v>
      </c>
      <c r="B24" s="22">
        <v>40.11</v>
      </c>
      <c r="H24" s="21" t="s">
        <v>309</v>
      </c>
      <c r="I24" s="25" t="s">
        <v>8582</v>
      </c>
    </row>
    <row r="25" spans="1:9" x14ac:dyDescent="0.3">
      <c r="A25" s="21" t="s">
        <v>349</v>
      </c>
      <c r="B25" s="22">
        <v>53.85</v>
      </c>
      <c r="H25" s="21" t="s">
        <v>271</v>
      </c>
      <c r="I25" s="25" t="s">
        <v>8582</v>
      </c>
    </row>
    <row r="26" spans="1:9" x14ac:dyDescent="0.3">
      <c r="A26" s="21" t="s">
        <v>460</v>
      </c>
      <c r="B26" s="22">
        <v>880.49</v>
      </c>
      <c r="H26" s="21" t="s">
        <v>278</v>
      </c>
      <c r="I26" s="25" t="s">
        <v>8582</v>
      </c>
    </row>
    <row r="27" spans="1:9" x14ac:dyDescent="0.3">
      <c r="A27" s="21" t="s">
        <v>269</v>
      </c>
      <c r="B27" s="22">
        <v>1604.87</v>
      </c>
      <c r="H27" s="21" t="s">
        <v>214</v>
      </c>
      <c r="I27" s="25" t="s">
        <v>8582</v>
      </c>
    </row>
    <row r="28" spans="1:9" x14ac:dyDescent="0.3">
      <c r="A28" s="21" t="s">
        <v>131</v>
      </c>
      <c r="B28" s="22">
        <v>369.57</v>
      </c>
      <c r="H28" s="21" t="s">
        <v>411</v>
      </c>
      <c r="I28" s="25" t="s">
        <v>8582</v>
      </c>
    </row>
    <row r="29" spans="1:9" x14ac:dyDescent="0.3">
      <c r="A29" s="21" t="s">
        <v>463</v>
      </c>
      <c r="B29" s="22">
        <v>470.6</v>
      </c>
      <c r="H29" s="21" t="s">
        <v>450</v>
      </c>
      <c r="I29" s="25" t="s">
        <v>8582</v>
      </c>
    </row>
    <row r="30" spans="1:9" x14ac:dyDescent="0.3">
      <c r="A30" s="21" t="s">
        <v>144</v>
      </c>
      <c r="B30" s="22">
        <v>4455.18</v>
      </c>
      <c r="H30" s="21" t="s">
        <v>331</v>
      </c>
      <c r="I30" s="25" t="s">
        <v>8582</v>
      </c>
    </row>
    <row r="31" spans="1:9" x14ac:dyDescent="0.3">
      <c r="A31" s="21" t="s">
        <v>233</v>
      </c>
      <c r="B31" s="22">
        <v>324.35000000000002</v>
      </c>
      <c r="H31" s="21" t="s">
        <v>359</v>
      </c>
      <c r="I31" s="25" t="s">
        <v>8582</v>
      </c>
    </row>
    <row r="32" spans="1:9" x14ac:dyDescent="0.3">
      <c r="A32" s="21" t="s">
        <v>266</v>
      </c>
      <c r="B32" s="22">
        <v>2951.61</v>
      </c>
      <c r="H32" s="21" t="s">
        <v>179</v>
      </c>
      <c r="I32" s="25" t="s">
        <v>8582</v>
      </c>
    </row>
    <row r="33" spans="1:9" x14ac:dyDescent="0.3">
      <c r="A33" s="21" t="s">
        <v>179</v>
      </c>
      <c r="B33" s="22">
        <v>54.82</v>
      </c>
      <c r="H33" s="21" t="s">
        <v>99</v>
      </c>
      <c r="I33" s="25" t="s">
        <v>8582</v>
      </c>
    </row>
    <row r="34" spans="1:9" x14ac:dyDescent="0.3">
      <c r="A34" s="21" t="s">
        <v>160</v>
      </c>
      <c r="B34" s="22">
        <v>294.33</v>
      </c>
      <c r="H34" s="21" t="s">
        <v>378</v>
      </c>
      <c r="I34" s="25" t="s">
        <v>8582</v>
      </c>
    </row>
    <row r="35" spans="1:9" x14ac:dyDescent="0.3">
      <c r="A35" s="21" t="s">
        <v>102</v>
      </c>
      <c r="B35" s="22">
        <v>276.82</v>
      </c>
      <c r="H35" s="21" t="s">
        <v>223</v>
      </c>
      <c r="I35" s="25" t="s">
        <v>8582</v>
      </c>
    </row>
    <row r="36" spans="1:9" x14ac:dyDescent="0.3">
      <c r="A36" s="21" t="s">
        <v>41</v>
      </c>
      <c r="B36" s="22">
        <v>2479.5700000000002</v>
      </c>
      <c r="H36" s="21" t="s">
        <v>328</v>
      </c>
      <c r="I36" s="25" t="s">
        <v>8583</v>
      </c>
    </row>
    <row r="37" spans="1:9" x14ac:dyDescent="0.3">
      <c r="A37" s="21" t="s">
        <v>62</v>
      </c>
      <c r="B37" s="22">
        <v>230.14</v>
      </c>
      <c r="H37" s="21" t="s">
        <v>282</v>
      </c>
      <c r="I37" s="25" t="s">
        <v>8583</v>
      </c>
    </row>
    <row r="38" spans="1:9" x14ac:dyDescent="0.3">
      <c r="A38" s="21" t="s">
        <v>99</v>
      </c>
      <c r="B38" s="22">
        <v>43.23</v>
      </c>
      <c r="H38" s="21" t="s">
        <v>171</v>
      </c>
      <c r="I38" s="25" t="s">
        <v>8583</v>
      </c>
    </row>
    <row r="39" spans="1:9" x14ac:dyDescent="0.3">
      <c r="A39" s="21" t="s">
        <v>111</v>
      </c>
      <c r="B39" s="22">
        <v>3576.97</v>
      </c>
      <c r="H39" s="21" t="s">
        <v>296</v>
      </c>
      <c r="I39" s="25" t="s">
        <v>8583</v>
      </c>
    </row>
    <row r="40" spans="1:9" x14ac:dyDescent="0.3">
      <c r="A40" s="21" t="s">
        <v>1139</v>
      </c>
      <c r="B40" s="22">
        <v>2977.47</v>
      </c>
      <c r="H40" s="21" t="s">
        <v>111</v>
      </c>
      <c r="I40" s="25" t="s">
        <v>8583</v>
      </c>
    </row>
    <row r="41" spans="1:9" x14ac:dyDescent="0.3">
      <c r="A41" s="21" t="s">
        <v>472</v>
      </c>
      <c r="B41" s="22">
        <v>2216.12</v>
      </c>
      <c r="H41" s="21" t="s">
        <v>317</v>
      </c>
      <c r="I41" s="25" t="s">
        <v>8583</v>
      </c>
    </row>
    <row r="42" spans="1:9" x14ac:dyDescent="0.3">
      <c r="A42" s="21" t="s">
        <v>347</v>
      </c>
      <c r="B42" s="22">
        <v>16523.5</v>
      </c>
      <c r="H42" s="21" t="s">
        <v>362</v>
      </c>
      <c r="I42" s="25" t="s">
        <v>8583</v>
      </c>
    </row>
    <row r="43" spans="1:9" x14ac:dyDescent="0.3">
      <c r="A43" s="21" t="s">
        <v>95</v>
      </c>
      <c r="B43" s="22">
        <v>5390.8</v>
      </c>
      <c r="H43" s="21" t="s">
        <v>501</v>
      </c>
      <c r="I43" s="25" t="s">
        <v>8583</v>
      </c>
    </row>
    <row r="44" spans="1:9" x14ac:dyDescent="0.3">
      <c r="A44" s="21" t="s">
        <v>365</v>
      </c>
      <c r="B44" s="22">
        <v>105.11</v>
      </c>
      <c r="H44" s="21" t="s">
        <v>87</v>
      </c>
      <c r="I44" s="25" t="s">
        <v>8583</v>
      </c>
    </row>
    <row r="45" spans="1:9" x14ac:dyDescent="0.3">
      <c r="A45" s="21" t="s">
        <v>271</v>
      </c>
      <c r="B45" s="22">
        <v>119.63</v>
      </c>
      <c r="H45" s="21" t="s">
        <v>460</v>
      </c>
      <c r="I45" s="25" t="s">
        <v>8583</v>
      </c>
    </row>
    <row r="46" spans="1:9" x14ac:dyDescent="0.3">
      <c r="A46" s="21" t="s">
        <v>182</v>
      </c>
      <c r="B46" s="22">
        <v>3715.65</v>
      </c>
      <c r="H46" s="21" t="s">
        <v>294</v>
      </c>
      <c r="I46" s="25" t="s">
        <v>8583</v>
      </c>
    </row>
    <row r="47" spans="1:9" x14ac:dyDescent="0.3">
      <c r="A47" s="21" t="s">
        <v>225</v>
      </c>
      <c r="B47" s="22">
        <v>1094.3699999999999</v>
      </c>
      <c r="H47" s="21" t="s">
        <v>182</v>
      </c>
      <c r="I47" s="25" t="s">
        <v>8583</v>
      </c>
    </row>
    <row r="48" spans="1:9" x14ac:dyDescent="0.3">
      <c r="A48" s="21" t="s">
        <v>212</v>
      </c>
      <c r="B48" s="22">
        <v>192.77</v>
      </c>
      <c r="H48" s="21" t="s">
        <v>340</v>
      </c>
      <c r="I48" s="25" t="s">
        <v>8583</v>
      </c>
    </row>
    <row r="49" spans="1:9" x14ac:dyDescent="0.3">
      <c r="A49" s="21" t="s">
        <v>146</v>
      </c>
      <c r="B49" s="22">
        <v>27815.439999999999</v>
      </c>
      <c r="H49" s="21" t="s">
        <v>389</v>
      </c>
      <c r="I49" s="25" t="s">
        <v>8583</v>
      </c>
    </row>
    <row r="50" spans="1:9" x14ac:dyDescent="0.3">
      <c r="A50" s="21" t="s">
        <v>216</v>
      </c>
      <c r="B50" s="22">
        <v>929.55</v>
      </c>
      <c r="H50" s="21" t="s">
        <v>153</v>
      </c>
      <c r="I50" s="25" t="s">
        <v>8584</v>
      </c>
    </row>
    <row r="51" spans="1:9" x14ac:dyDescent="0.3">
      <c r="A51" s="21" t="s">
        <v>478</v>
      </c>
      <c r="B51" s="22">
        <v>4507.63</v>
      </c>
      <c r="H51" s="21" t="s">
        <v>131</v>
      </c>
      <c r="I51" s="25" t="s">
        <v>8584</v>
      </c>
    </row>
    <row r="52" spans="1:9" x14ac:dyDescent="0.3">
      <c r="A52" s="21" t="s">
        <v>693</v>
      </c>
      <c r="B52" s="22">
        <v>618.72</v>
      </c>
      <c r="H52" s="21" t="s">
        <v>313</v>
      </c>
      <c r="I52" s="25" t="s">
        <v>8584</v>
      </c>
    </row>
    <row r="53" spans="1:9" x14ac:dyDescent="0.3">
      <c r="A53" s="21" t="s">
        <v>230</v>
      </c>
      <c r="B53" s="22">
        <v>1940.64</v>
      </c>
      <c r="H53" s="21" t="s">
        <v>269</v>
      </c>
      <c r="I53" s="25" t="s">
        <v>8584</v>
      </c>
    </row>
    <row r="54" spans="1:9" x14ac:dyDescent="0.3">
      <c r="A54" s="21" t="s">
        <v>291</v>
      </c>
      <c r="B54" s="22">
        <v>1171.25</v>
      </c>
      <c r="H54" s="21" t="s">
        <v>78</v>
      </c>
      <c r="I54" s="25" t="s">
        <v>8584</v>
      </c>
    </row>
    <row r="55" spans="1:9" x14ac:dyDescent="0.3">
      <c r="A55" s="21" t="s">
        <v>109</v>
      </c>
      <c r="B55" s="22">
        <v>228.08</v>
      </c>
      <c r="H55" s="21" t="s">
        <v>41</v>
      </c>
      <c r="I55" s="25" t="s">
        <v>8584</v>
      </c>
    </row>
    <row r="56" spans="1:9" x14ac:dyDescent="0.3">
      <c r="A56" s="21" t="s">
        <v>303</v>
      </c>
      <c r="B56" s="22">
        <v>4841.7700000000004</v>
      </c>
      <c r="H56" s="21" t="s">
        <v>246</v>
      </c>
      <c r="I56" s="25" t="s">
        <v>8584</v>
      </c>
    </row>
    <row r="57" spans="1:9" x14ac:dyDescent="0.3">
      <c r="A57" s="21" t="s">
        <v>336</v>
      </c>
      <c r="B57" s="22">
        <v>812.2</v>
      </c>
      <c r="H57" s="21" t="s">
        <v>342</v>
      </c>
      <c r="I57" s="25" t="s">
        <v>8584</v>
      </c>
    </row>
    <row r="58" spans="1:9" x14ac:dyDescent="0.3">
      <c r="A58" s="21" t="s">
        <v>359</v>
      </c>
      <c r="B58" s="22">
        <v>34.200000000000003</v>
      </c>
      <c r="H58" s="21" t="s">
        <v>286</v>
      </c>
      <c r="I58" s="25" t="s">
        <v>8584</v>
      </c>
    </row>
    <row r="59" spans="1:9" x14ac:dyDescent="0.3">
      <c r="A59" s="21" t="s">
        <v>278</v>
      </c>
      <c r="B59" s="22">
        <v>45.96</v>
      </c>
      <c r="H59" s="21" t="s">
        <v>118</v>
      </c>
      <c r="I59" s="25" t="s">
        <v>8584</v>
      </c>
    </row>
    <row r="60" spans="1:9" x14ac:dyDescent="0.3">
      <c r="A60" s="21" t="s">
        <v>173</v>
      </c>
      <c r="B60" s="22">
        <v>13056.99</v>
      </c>
      <c r="H60" s="21" t="s">
        <v>243</v>
      </c>
      <c r="I60" s="25" t="s">
        <v>8584</v>
      </c>
    </row>
    <row r="61" spans="1:9" x14ac:dyDescent="0.3">
      <c r="A61" s="21" t="s">
        <v>345</v>
      </c>
      <c r="B61" s="22">
        <v>574.49</v>
      </c>
      <c r="H61" s="21" t="s">
        <v>519</v>
      </c>
      <c r="I61" s="25" t="s">
        <v>8584</v>
      </c>
    </row>
    <row r="62" spans="1:9" x14ac:dyDescent="0.3">
      <c r="A62" s="21" t="s">
        <v>246</v>
      </c>
      <c r="B62" s="22">
        <v>2603.98</v>
      </c>
      <c r="H62" s="21" t="s">
        <v>216</v>
      </c>
      <c r="I62" s="25" t="s">
        <v>8584</v>
      </c>
    </row>
    <row r="63" spans="1:9" x14ac:dyDescent="0.3">
      <c r="A63" s="21" t="s">
        <v>214</v>
      </c>
      <c r="B63" s="22">
        <v>134.01</v>
      </c>
      <c r="H63" s="21" t="s">
        <v>109</v>
      </c>
      <c r="I63" s="25" t="s">
        <v>8585</v>
      </c>
    </row>
    <row r="64" spans="1:9" x14ac:dyDescent="0.3">
      <c r="A64" s="21" t="s">
        <v>419</v>
      </c>
      <c r="B64" s="22">
        <v>96.11</v>
      </c>
      <c r="H64" s="21" t="s">
        <v>307</v>
      </c>
      <c r="I64" s="25" t="s">
        <v>8585</v>
      </c>
    </row>
    <row r="65" spans="1:9" x14ac:dyDescent="0.3">
      <c r="A65" s="21" t="s">
        <v>243</v>
      </c>
      <c r="B65" s="22">
        <v>551.66</v>
      </c>
      <c r="H65" s="21" t="s">
        <v>139</v>
      </c>
      <c r="I65" s="25" t="s">
        <v>8585</v>
      </c>
    </row>
    <row r="66" spans="1:9" x14ac:dyDescent="0.3">
      <c r="A66" s="21" t="s">
        <v>189</v>
      </c>
      <c r="B66" s="22">
        <v>1619.07</v>
      </c>
      <c r="H66" s="21" t="s">
        <v>225</v>
      </c>
      <c r="I66" s="25" t="s">
        <v>8585</v>
      </c>
    </row>
    <row r="67" spans="1:9" x14ac:dyDescent="0.3">
      <c r="A67" s="21" t="s">
        <v>201</v>
      </c>
      <c r="B67" s="22">
        <v>755.66</v>
      </c>
      <c r="H67" s="21" t="s">
        <v>128</v>
      </c>
      <c r="I67" s="25" t="s">
        <v>8585</v>
      </c>
    </row>
    <row r="68" spans="1:9" x14ac:dyDescent="0.3">
      <c r="A68" s="21" t="s">
        <v>150</v>
      </c>
      <c r="B68" s="22">
        <v>14808.31</v>
      </c>
      <c r="H68" s="21" t="s">
        <v>311</v>
      </c>
      <c r="I68" s="25" t="s">
        <v>8585</v>
      </c>
    </row>
    <row r="69" spans="1:9" x14ac:dyDescent="0.3">
      <c r="A69" s="21" t="s">
        <v>696</v>
      </c>
      <c r="B69" s="22">
        <v>1233.45</v>
      </c>
      <c r="H69" s="21" t="s">
        <v>352</v>
      </c>
      <c r="I69" s="25" t="s">
        <v>8585</v>
      </c>
    </row>
    <row r="70" spans="1:9" x14ac:dyDescent="0.3">
      <c r="A70" s="21" t="s">
        <v>187</v>
      </c>
      <c r="B70" s="22">
        <v>24904.86</v>
      </c>
      <c r="H70" s="21" t="s">
        <v>288</v>
      </c>
      <c r="I70" s="25" t="s">
        <v>8585</v>
      </c>
    </row>
    <row r="71" spans="1:9" x14ac:dyDescent="0.3">
      <c r="A71" s="21" t="s">
        <v>280</v>
      </c>
      <c r="B71" s="22">
        <v>759.97</v>
      </c>
      <c r="H71" s="21" t="s">
        <v>419</v>
      </c>
      <c r="I71" s="25" t="s">
        <v>8585</v>
      </c>
    </row>
    <row r="72" spans="1:9" x14ac:dyDescent="0.3">
      <c r="A72" s="21" t="s">
        <v>84</v>
      </c>
      <c r="B72" s="22">
        <v>1158.56</v>
      </c>
      <c r="H72" s="21" t="s">
        <v>976</v>
      </c>
      <c r="I72" s="25" t="s">
        <v>8585</v>
      </c>
    </row>
    <row r="73" spans="1:9" x14ac:dyDescent="0.3">
      <c r="A73" s="21" t="s">
        <v>417</v>
      </c>
      <c r="B73" s="22">
        <v>274.49</v>
      </c>
      <c r="H73" s="21" t="s">
        <v>381</v>
      </c>
      <c r="I73" s="25" t="s">
        <v>8585</v>
      </c>
    </row>
    <row r="74" spans="1:9" x14ac:dyDescent="0.3">
      <c r="A74" s="21" t="s">
        <v>105</v>
      </c>
      <c r="B74" s="22">
        <v>231.22</v>
      </c>
      <c r="H74" s="21" t="s">
        <v>280</v>
      </c>
      <c r="I74" s="25" t="s">
        <v>8585</v>
      </c>
    </row>
    <row r="75" spans="1:9" x14ac:dyDescent="0.3">
      <c r="A75" s="21" t="s">
        <v>320</v>
      </c>
      <c r="B75" s="22">
        <v>375.53</v>
      </c>
      <c r="H75" s="21" t="s">
        <v>233</v>
      </c>
      <c r="I75" s="25" t="s">
        <v>8585</v>
      </c>
    </row>
    <row r="76" spans="1:9" x14ac:dyDescent="0.3">
      <c r="A76" s="21" t="s">
        <v>116</v>
      </c>
      <c r="B76" s="22">
        <v>869.65</v>
      </c>
      <c r="H76" s="21" t="s">
        <v>1139</v>
      </c>
      <c r="I76" s="25" t="s">
        <v>8586</v>
      </c>
    </row>
    <row r="77" spans="1:9" x14ac:dyDescent="0.3">
      <c r="A77" s="21" t="s">
        <v>501</v>
      </c>
      <c r="B77" s="22">
        <v>1482.94</v>
      </c>
      <c r="H77" s="21" t="s">
        <v>303</v>
      </c>
      <c r="I77" s="25" t="s">
        <v>8586</v>
      </c>
    </row>
    <row r="78" spans="1:9" x14ac:dyDescent="0.3">
      <c r="A78" s="21" t="s">
        <v>153</v>
      </c>
      <c r="B78" s="22">
        <v>1011.68</v>
      </c>
      <c r="H78" s="21" t="s">
        <v>122</v>
      </c>
      <c r="I78" s="25" t="s">
        <v>8586</v>
      </c>
    </row>
    <row r="79" spans="1:9" x14ac:dyDescent="0.3">
      <c r="A79" s="21" t="s">
        <v>284</v>
      </c>
      <c r="B79" s="22">
        <v>6698.54</v>
      </c>
      <c r="H79" s="21" t="s">
        <v>189</v>
      </c>
      <c r="I79" s="25" t="s">
        <v>8586</v>
      </c>
    </row>
    <row r="80" spans="1:9" x14ac:dyDescent="0.3">
      <c r="A80" s="21" t="s">
        <v>162</v>
      </c>
      <c r="B80" s="22">
        <v>3086.4</v>
      </c>
      <c r="H80" s="21" t="s">
        <v>258</v>
      </c>
      <c r="I80" s="25" t="s">
        <v>8586</v>
      </c>
    </row>
    <row r="81" spans="1:9" x14ac:dyDescent="0.3">
      <c r="A81" s="21" t="s">
        <v>372</v>
      </c>
      <c r="B81" s="22">
        <v>944.78</v>
      </c>
      <c r="H81" s="21" t="s">
        <v>162</v>
      </c>
      <c r="I81" s="25" t="s">
        <v>8586</v>
      </c>
    </row>
    <row r="82" spans="1:9" x14ac:dyDescent="0.3">
      <c r="A82" s="21" t="s">
        <v>122</v>
      </c>
      <c r="B82" s="22">
        <v>1712.08</v>
      </c>
      <c r="H82" s="21" t="s">
        <v>133</v>
      </c>
      <c r="I82" s="25" t="s">
        <v>8586</v>
      </c>
    </row>
    <row r="83" spans="1:9" x14ac:dyDescent="0.3">
      <c r="A83" s="21" t="s">
        <v>323</v>
      </c>
      <c r="B83" s="22">
        <v>463.48</v>
      </c>
      <c r="H83" s="21" t="s">
        <v>102</v>
      </c>
      <c r="I83" s="25" t="s">
        <v>8586</v>
      </c>
    </row>
    <row r="84" spans="1:9" x14ac:dyDescent="0.3">
      <c r="A84" s="21" t="s">
        <v>120</v>
      </c>
      <c r="B84" s="22">
        <v>471.63</v>
      </c>
      <c r="H84" s="21" t="s">
        <v>164</v>
      </c>
      <c r="I84" s="25" t="s">
        <v>8586</v>
      </c>
    </row>
    <row r="85" spans="1:9" x14ac:dyDescent="0.3">
      <c r="A85" s="21" t="s">
        <v>338</v>
      </c>
      <c r="B85" s="22">
        <v>5258.73</v>
      </c>
      <c r="H85" s="21" t="s">
        <v>201</v>
      </c>
      <c r="I85" s="25" t="s">
        <v>8586</v>
      </c>
    </row>
    <row r="86" spans="1:9" x14ac:dyDescent="0.3">
      <c r="A86" s="21" t="s">
        <v>282</v>
      </c>
      <c r="B86" s="22">
        <v>1859.13</v>
      </c>
      <c r="H86" s="21" t="s">
        <v>203</v>
      </c>
      <c r="I86" s="25" t="s">
        <v>8586</v>
      </c>
    </row>
    <row r="87" spans="1:9" x14ac:dyDescent="0.3">
      <c r="A87" s="21" t="s">
        <v>391</v>
      </c>
      <c r="B87" s="22">
        <v>886.51</v>
      </c>
      <c r="H87" s="21" t="s">
        <v>374</v>
      </c>
      <c r="I87" s="25" t="s">
        <v>8586</v>
      </c>
    </row>
    <row r="88" spans="1:9" x14ac:dyDescent="0.3">
      <c r="A88" s="21" t="s">
        <v>227</v>
      </c>
      <c r="B88" s="22">
        <v>22574.95</v>
      </c>
      <c r="H88" s="21" t="s">
        <v>505</v>
      </c>
      <c r="I88" s="25" t="s">
        <v>8586</v>
      </c>
    </row>
    <row r="89" spans="1:9" x14ac:dyDescent="0.3">
      <c r="A89" s="21" t="s">
        <v>171</v>
      </c>
      <c r="B89" s="22">
        <v>6710.27</v>
      </c>
      <c r="H89" s="21" t="s">
        <v>53</v>
      </c>
      <c r="I89" s="25" t="s">
        <v>8587</v>
      </c>
    </row>
    <row r="90" spans="1:9" x14ac:dyDescent="0.3">
      <c r="A90" s="21" t="s">
        <v>210</v>
      </c>
      <c r="B90" s="22">
        <v>13123.97</v>
      </c>
      <c r="H90" s="21" t="s">
        <v>205</v>
      </c>
      <c r="I90" s="25" t="s">
        <v>8587</v>
      </c>
    </row>
    <row r="91" spans="1:9" x14ac:dyDescent="0.3">
      <c r="A91" s="21" t="s">
        <v>139</v>
      </c>
      <c r="B91" s="22">
        <v>2340.5700000000002</v>
      </c>
      <c r="H91" s="21" t="s">
        <v>212</v>
      </c>
      <c r="I91" s="25" t="s">
        <v>8587</v>
      </c>
    </row>
    <row r="92" spans="1:9" x14ac:dyDescent="0.3">
      <c r="A92" s="21" t="s">
        <v>78</v>
      </c>
      <c r="B92" s="22">
        <v>1951.09</v>
      </c>
      <c r="H92" s="21" t="s">
        <v>696</v>
      </c>
      <c r="I92" s="25" t="s">
        <v>8587</v>
      </c>
    </row>
    <row r="93" spans="1:9" x14ac:dyDescent="0.3">
      <c r="A93" s="21" t="s">
        <v>207</v>
      </c>
      <c r="B93" s="22">
        <v>3755.73</v>
      </c>
      <c r="H93" s="21" t="s">
        <v>266</v>
      </c>
      <c r="I93" s="25" t="s">
        <v>8587</v>
      </c>
    </row>
    <row r="94" spans="1:9" x14ac:dyDescent="0.3">
      <c r="A94" s="21" t="s">
        <v>340</v>
      </c>
      <c r="B94" s="22">
        <v>828.82</v>
      </c>
      <c r="H94" s="21" t="s">
        <v>472</v>
      </c>
      <c r="I94" s="25" t="s">
        <v>8587</v>
      </c>
    </row>
    <row r="95" spans="1:9" x14ac:dyDescent="0.3">
      <c r="A95" s="21" t="s">
        <v>976</v>
      </c>
      <c r="B95" s="22">
        <v>412.16</v>
      </c>
      <c r="H95" s="21" t="s">
        <v>417</v>
      </c>
      <c r="I95" s="25" t="s">
        <v>8587</v>
      </c>
    </row>
    <row r="96" spans="1:9" x14ac:dyDescent="0.3">
      <c r="A96" s="21" t="s">
        <v>950</v>
      </c>
      <c r="B96" s="22">
        <v>85.25</v>
      </c>
      <c r="H96" s="21" t="s">
        <v>105</v>
      </c>
      <c r="I96" s="25" t="s">
        <v>8587</v>
      </c>
    </row>
    <row r="97" spans="1:9" x14ac:dyDescent="0.3">
      <c r="A97" s="21" t="s">
        <v>519</v>
      </c>
      <c r="B97" s="22">
        <v>338.79</v>
      </c>
      <c r="H97" s="21" t="s">
        <v>120</v>
      </c>
      <c r="I97" s="25" t="s">
        <v>8587</v>
      </c>
    </row>
    <row r="98" spans="1:9" x14ac:dyDescent="0.3">
      <c r="A98" s="21" t="s">
        <v>91</v>
      </c>
      <c r="B98" s="22">
        <v>1370.56</v>
      </c>
      <c r="H98" s="21" t="s">
        <v>950</v>
      </c>
      <c r="I98" s="25" t="s">
        <v>8587</v>
      </c>
    </row>
    <row r="99" spans="1:9" x14ac:dyDescent="0.3">
      <c r="A99" s="21" t="s">
        <v>311</v>
      </c>
      <c r="B99" s="22">
        <v>954.6</v>
      </c>
      <c r="H99" s="21" t="s">
        <v>391</v>
      </c>
      <c r="I99" s="25" t="s">
        <v>8587</v>
      </c>
    </row>
    <row r="100" spans="1:9" x14ac:dyDescent="0.3">
      <c r="A100" s="21" t="s">
        <v>294</v>
      </c>
      <c r="B100" s="22">
        <v>16291.52</v>
      </c>
      <c r="H100" s="21" t="s">
        <v>114</v>
      </c>
      <c r="I100" s="25" t="s">
        <v>8587</v>
      </c>
    </row>
    <row r="101" spans="1:9" x14ac:dyDescent="0.3">
      <c r="A101" s="21" t="s">
        <v>352</v>
      </c>
      <c r="B101" s="22">
        <v>2217.0300000000002</v>
      </c>
      <c r="H101" s="21" t="s">
        <v>365</v>
      </c>
      <c r="I101" s="25" t="s">
        <v>8587</v>
      </c>
    </row>
    <row r="102" spans="1:9" x14ac:dyDescent="0.3">
      <c r="A102" s="21" t="s">
        <v>168</v>
      </c>
      <c r="B102" s="22">
        <v>14729.04</v>
      </c>
      <c r="H102" s="21" t="s">
        <v>406</v>
      </c>
      <c r="I102" s="25" t="s">
        <v>8588</v>
      </c>
    </row>
    <row r="103" spans="1:9" x14ac:dyDescent="0.3">
      <c r="A103" s="21" t="s">
        <v>155</v>
      </c>
      <c r="B103" s="22">
        <v>1355.08</v>
      </c>
      <c r="H103" s="21" t="s">
        <v>207</v>
      </c>
      <c r="I103" s="25" t="s">
        <v>8588</v>
      </c>
    </row>
    <row r="104" spans="1:9" x14ac:dyDescent="0.3">
      <c r="A104" s="21" t="s">
        <v>342</v>
      </c>
      <c r="B104" s="22">
        <v>529.15</v>
      </c>
      <c r="H104" s="21" t="s">
        <v>338</v>
      </c>
      <c r="I104" s="25" t="s">
        <v>8588</v>
      </c>
    </row>
    <row r="105" spans="1:9" x14ac:dyDescent="0.3">
      <c r="A105" s="21" t="s">
        <v>546</v>
      </c>
      <c r="B105" s="22">
        <v>1369.39</v>
      </c>
      <c r="H105" s="21" t="s">
        <v>144</v>
      </c>
      <c r="I105" s="25" t="s">
        <v>8588</v>
      </c>
    </row>
    <row r="106" spans="1:9" x14ac:dyDescent="0.3">
      <c r="A106" s="21" t="s">
        <v>251</v>
      </c>
      <c r="B106" s="22">
        <v>5064</v>
      </c>
      <c r="H106" s="21" t="s">
        <v>336</v>
      </c>
      <c r="I106" s="25" t="s">
        <v>8588</v>
      </c>
    </row>
    <row r="107" spans="1:9" x14ac:dyDescent="0.3">
      <c r="A107" s="21" t="s">
        <v>668</v>
      </c>
      <c r="B107" s="22">
        <v>301.58</v>
      </c>
      <c r="H107" s="21" t="s">
        <v>158</v>
      </c>
      <c r="I107" s="25" t="s">
        <v>8588</v>
      </c>
    </row>
    <row r="108" spans="1:9" x14ac:dyDescent="0.3">
      <c r="A108" s="21" t="s">
        <v>53</v>
      </c>
      <c r="B108" s="22">
        <v>444.38</v>
      </c>
      <c r="H108" s="21" t="s">
        <v>478</v>
      </c>
      <c r="I108" s="25" t="s">
        <v>8588</v>
      </c>
    </row>
    <row r="109" spans="1:9" x14ac:dyDescent="0.3">
      <c r="A109" s="21" t="s">
        <v>389</v>
      </c>
      <c r="B109" s="22">
        <v>5432.76</v>
      </c>
      <c r="H109" s="21" t="s">
        <v>198</v>
      </c>
      <c r="I109" s="25" t="s">
        <v>8588</v>
      </c>
    </row>
    <row r="110" spans="1:9" x14ac:dyDescent="0.3">
      <c r="A110" s="21" t="s">
        <v>362</v>
      </c>
      <c r="B110" s="22">
        <v>1746.77</v>
      </c>
      <c r="H110" s="21" t="s">
        <v>62</v>
      </c>
      <c r="I110" s="25" t="s">
        <v>8588</v>
      </c>
    </row>
    <row r="111" spans="1:9" x14ac:dyDescent="0.3">
      <c r="A111" s="21" t="s">
        <v>205</v>
      </c>
      <c r="B111" s="22">
        <v>139.72999999999999</v>
      </c>
      <c r="H111" s="21" t="s">
        <v>693</v>
      </c>
      <c r="I111" s="25" t="s">
        <v>8588</v>
      </c>
    </row>
    <row r="112" spans="1:9" x14ac:dyDescent="0.3">
      <c r="A112" s="21" t="s">
        <v>164</v>
      </c>
      <c r="B112" s="22">
        <v>440.87</v>
      </c>
      <c r="H112" s="21" t="s">
        <v>155</v>
      </c>
      <c r="I112" s="25" t="s">
        <v>8588</v>
      </c>
    </row>
    <row r="113" spans="1:9" x14ac:dyDescent="0.3">
      <c r="A113" s="21" t="s">
        <v>406</v>
      </c>
      <c r="B113" s="22">
        <v>996.44</v>
      </c>
      <c r="H113" s="21" t="s">
        <v>251</v>
      </c>
      <c r="I113" s="25" t="s">
        <v>8588</v>
      </c>
    </row>
    <row r="114" spans="1:9" x14ac:dyDescent="0.3">
      <c r="A114" s="21" t="s">
        <v>114</v>
      </c>
      <c r="B114" s="22">
        <v>1440.59</v>
      </c>
      <c r="H114" s="21" t="s">
        <v>320</v>
      </c>
      <c r="I114" s="25" t="s">
        <v>8589</v>
      </c>
    </row>
    <row r="115" spans="1:9" x14ac:dyDescent="0.3">
      <c r="A115" s="21" t="s">
        <v>331</v>
      </c>
      <c r="B115" s="22">
        <v>27.35</v>
      </c>
      <c r="H115" s="21" t="s">
        <v>546</v>
      </c>
      <c r="I115" s="25" t="s">
        <v>8589</v>
      </c>
    </row>
    <row r="116" spans="1:9" x14ac:dyDescent="0.3">
      <c r="A116" s="21" t="s">
        <v>198</v>
      </c>
      <c r="B116" s="22">
        <v>2099.4</v>
      </c>
      <c r="H116" s="21" t="s">
        <v>301</v>
      </c>
      <c r="I116" s="25" t="s">
        <v>8589</v>
      </c>
    </row>
    <row r="117" spans="1:9" x14ac:dyDescent="0.3">
      <c r="A117" s="21" t="s">
        <v>450</v>
      </c>
      <c r="B117" s="22">
        <v>74.72</v>
      </c>
      <c r="H117" s="21" t="s">
        <v>235</v>
      </c>
      <c r="I117" s="25" t="s">
        <v>8589</v>
      </c>
    </row>
    <row r="118" spans="1:9" x14ac:dyDescent="0.3">
      <c r="A118" s="21" t="s">
        <v>118</v>
      </c>
      <c r="B118" s="22">
        <v>368.99</v>
      </c>
      <c r="H118" s="21" t="s">
        <v>160</v>
      </c>
      <c r="I118" s="25" t="s">
        <v>8589</v>
      </c>
    </row>
    <row r="119" spans="1:9" x14ac:dyDescent="0.3">
      <c r="A119" s="21" t="s">
        <v>142</v>
      </c>
      <c r="B119" s="22">
        <v>44114.21</v>
      </c>
      <c r="H119" s="21" t="s">
        <v>291</v>
      </c>
      <c r="I119" s="25" t="s">
        <v>8589</v>
      </c>
    </row>
    <row r="120" spans="1:9" x14ac:dyDescent="0.3">
      <c r="A120" s="21" t="s">
        <v>307</v>
      </c>
      <c r="B120" s="22">
        <v>824.74</v>
      </c>
      <c r="H120" s="21" t="s">
        <v>116</v>
      </c>
      <c r="I120" s="25" t="s">
        <v>8589</v>
      </c>
    </row>
    <row r="121" spans="1:9" x14ac:dyDescent="0.3">
      <c r="A121" s="21" t="s">
        <v>128</v>
      </c>
      <c r="B121" s="22">
        <v>3747.26</v>
      </c>
      <c r="H121" s="21" t="s">
        <v>230</v>
      </c>
      <c r="I121" s="25" t="s">
        <v>8589</v>
      </c>
    </row>
    <row r="122" spans="1:9" x14ac:dyDescent="0.3">
      <c r="A122" s="21" t="s">
        <v>454</v>
      </c>
      <c r="B122" s="22">
        <v>2413.3000000000002</v>
      </c>
      <c r="H122" s="21" t="s">
        <v>463</v>
      </c>
      <c r="I122" s="25" t="s">
        <v>8589</v>
      </c>
    </row>
    <row r="123" spans="1:9" x14ac:dyDescent="0.3">
      <c r="A123" s="21" t="s">
        <v>223</v>
      </c>
      <c r="B123" s="22">
        <v>209.53</v>
      </c>
      <c r="H123" s="21" t="s">
        <v>345</v>
      </c>
      <c r="I123" s="25" t="s">
        <v>8589</v>
      </c>
    </row>
    <row r="124" spans="1:9" x14ac:dyDescent="0.3">
      <c r="A124" s="21" t="s">
        <v>328</v>
      </c>
      <c r="B124" s="22">
        <v>3521.64</v>
      </c>
      <c r="H124" s="21" t="s">
        <v>248</v>
      </c>
      <c r="I124" s="25" t="s">
        <v>8589</v>
      </c>
    </row>
    <row r="125" spans="1:9" ht="15" thickBot="1" x14ac:dyDescent="0.35">
      <c r="A125" s="23" t="s">
        <v>133</v>
      </c>
      <c r="B125" s="24">
        <v>1734</v>
      </c>
      <c r="H125" s="21" t="s">
        <v>84</v>
      </c>
      <c r="I125" s="25" t="s">
        <v>8589</v>
      </c>
    </row>
    <row r="126" spans="1:9" ht="15" thickBot="1" x14ac:dyDescent="0.35">
      <c r="B126" s="37"/>
      <c r="H126" s="23" t="s">
        <v>8590</v>
      </c>
      <c r="I126" s="26" t="s">
        <v>8575</v>
      </c>
    </row>
    <row r="127" spans="1:9" x14ac:dyDescent="0.3">
      <c r="A127" s="2"/>
    </row>
    <row r="128" spans="1:9" x14ac:dyDescent="0.3">
      <c r="A128" s="3"/>
    </row>
    <row r="129" spans="1:1" x14ac:dyDescent="0.3">
      <c r="A129" s="4"/>
    </row>
    <row r="130" spans="1:1" x14ac:dyDescent="0.3">
      <c r="A130" s="2"/>
    </row>
    <row r="131" spans="1:1" x14ac:dyDescent="0.3">
      <c r="A131" s="2"/>
    </row>
    <row r="132" spans="1:1" x14ac:dyDescent="0.3">
      <c r="A132" s="2"/>
    </row>
    <row r="133" spans="1:1" x14ac:dyDescent="0.3">
      <c r="A133" s="2"/>
    </row>
    <row r="134" spans="1:1" x14ac:dyDescent="0.3">
      <c r="A134" s="2"/>
    </row>
    <row r="135" spans="1:1" x14ac:dyDescent="0.3">
      <c r="A135" s="2"/>
    </row>
    <row r="136" spans="1:1" x14ac:dyDescent="0.3">
      <c r="A136" s="2"/>
    </row>
    <row r="137" spans="1:1" x14ac:dyDescent="0.3">
      <c r="A137" s="2"/>
    </row>
    <row r="138" spans="1:1" x14ac:dyDescent="0.3">
      <c r="A138" s="2"/>
    </row>
    <row r="139" spans="1:1" x14ac:dyDescent="0.3">
      <c r="A139" s="2"/>
    </row>
    <row r="140" spans="1:1" x14ac:dyDescent="0.3">
      <c r="A140" s="2"/>
    </row>
    <row r="141" spans="1:1" x14ac:dyDescent="0.3">
      <c r="A141"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ABDD8-2BC1-4B17-BB60-3E01D82AF95E}">
  <dimension ref="A1:A27"/>
  <sheetViews>
    <sheetView workbookViewId="0">
      <selection sqref="A1:A27"/>
    </sheetView>
  </sheetViews>
  <sheetFormatPr defaultRowHeight="14.4" x14ac:dyDescent="0.3"/>
  <cols>
    <col min="1" max="1" width="26.88671875" bestFit="1" customWidth="1"/>
    <col min="2" max="2" width="14.88671875" bestFit="1" customWidth="1"/>
    <col min="3" max="3" width="10.33203125" bestFit="1" customWidth="1"/>
    <col min="4" max="4" width="6.21875" bestFit="1" customWidth="1"/>
    <col min="5" max="5" width="9.33203125" bestFit="1" customWidth="1"/>
    <col min="6" max="6" width="12.77734375" bestFit="1" customWidth="1"/>
    <col min="7" max="7" width="25.6640625" bestFit="1" customWidth="1"/>
    <col min="8" max="8" width="13.21875" bestFit="1" customWidth="1"/>
    <col min="9" max="9" width="13.77734375" bestFit="1" customWidth="1"/>
    <col min="10" max="10" width="17.21875" bestFit="1" customWidth="1"/>
    <col min="11" max="11" width="14.21875" bestFit="1" customWidth="1"/>
    <col min="12" max="12" width="16.44140625" bestFit="1" customWidth="1"/>
    <col min="13" max="13" width="26.88671875" bestFit="1" customWidth="1"/>
    <col min="14" max="14" width="21.109375" bestFit="1" customWidth="1"/>
    <col min="15" max="15" width="11.88671875" bestFit="1" customWidth="1"/>
    <col min="16" max="16" width="17.33203125" bestFit="1" customWidth="1"/>
    <col min="17" max="17" width="11.6640625" bestFit="1" customWidth="1"/>
  </cols>
  <sheetData>
    <row r="1" spans="1:1" x14ac:dyDescent="0.3">
      <c r="A1" t="s">
        <v>23</v>
      </c>
    </row>
    <row r="2" spans="1:1" x14ac:dyDescent="0.3">
      <c r="A2" t="s">
        <v>196</v>
      </c>
    </row>
    <row r="3" spans="1:1" x14ac:dyDescent="0.3">
      <c r="A3" t="s">
        <v>156</v>
      </c>
    </row>
    <row r="4" spans="1:1" x14ac:dyDescent="0.3">
      <c r="A4" t="s">
        <v>92</v>
      </c>
    </row>
    <row r="5" spans="1:1" x14ac:dyDescent="0.3">
      <c r="A5" t="s">
        <v>79</v>
      </c>
    </row>
    <row r="6" spans="1:1" x14ac:dyDescent="0.3">
      <c r="A6" t="s">
        <v>136</v>
      </c>
    </row>
    <row r="7" spans="1:1" x14ac:dyDescent="0.3">
      <c r="A7" t="s">
        <v>65</v>
      </c>
    </row>
    <row r="8" spans="1:1" x14ac:dyDescent="0.3">
      <c r="A8" t="s">
        <v>123</v>
      </c>
    </row>
    <row r="9" spans="1:1" x14ac:dyDescent="0.3">
      <c r="A9" t="s">
        <v>190</v>
      </c>
    </row>
    <row r="10" spans="1:1" x14ac:dyDescent="0.3">
      <c r="A10" t="s">
        <v>106</v>
      </c>
    </row>
    <row r="11" spans="1:1" x14ac:dyDescent="0.3">
      <c r="A11" t="s">
        <v>56</v>
      </c>
    </row>
    <row r="12" spans="1:1" x14ac:dyDescent="0.3">
      <c r="A12" t="s">
        <v>184</v>
      </c>
    </row>
    <row r="13" spans="1:1" x14ac:dyDescent="0.3">
      <c r="A13" t="s">
        <v>88</v>
      </c>
    </row>
    <row r="14" spans="1:1" x14ac:dyDescent="0.3">
      <c r="A14" t="s">
        <v>140</v>
      </c>
    </row>
    <row r="15" spans="1:1" x14ac:dyDescent="0.3">
      <c r="A15" t="s">
        <v>112</v>
      </c>
    </row>
    <row r="16" spans="1:1" x14ac:dyDescent="0.3">
      <c r="A16" t="s">
        <v>231</v>
      </c>
    </row>
    <row r="17" spans="1:1" x14ac:dyDescent="0.3">
      <c r="A17" t="s">
        <v>236</v>
      </c>
    </row>
    <row r="18" spans="1:1" x14ac:dyDescent="0.3">
      <c r="A18" t="s">
        <v>100</v>
      </c>
    </row>
    <row r="19" spans="1:1" x14ac:dyDescent="0.3">
      <c r="A19" t="s">
        <v>175</v>
      </c>
    </row>
    <row r="20" spans="1:1" x14ac:dyDescent="0.3">
      <c r="A20" t="s">
        <v>208</v>
      </c>
    </row>
    <row r="21" spans="1:1" x14ac:dyDescent="0.3">
      <c r="A21" t="s">
        <v>151</v>
      </c>
    </row>
    <row r="22" spans="1:1" x14ac:dyDescent="0.3">
      <c r="A22" t="s">
        <v>46</v>
      </c>
    </row>
    <row r="23" spans="1:1" x14ac:dyDescent="0.3">
      <c r="A23" t="s">
        <v>180</v>
      </c>
    </row>
    <row r="24" spans="1:1" x14ac:dyDescent="0.3">
      <c r="A24" t="s">
        <v>85</v>
      </c>
    </row>
    <row r="25" spans="1:1" x14ac:dyDescent="0.3">
      <c r="A25" t="s">
        <v>75</v>
      </c>
    </row>
    <row r="26" spans="1:1" x14ac:dyDescent="0.3">
      <c r="A26" t="s">
        <v>165</v>
      </c>
    </row>
    <row r="27" spans="1:1" x14ac:dyDescent="0.3">
      <c r="A27" t="s">
        <v>147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39C18-628B-4093-BA2D-FBC182E2EE3C}">
  <dimension ref="A1:B27"/>
  <sheetViews>
    <sheetView workbookViewId="0">
      <selection activeCell="H25" sqref="H25"/>
    </sheetView>
  </sheetViews>
  <sheetFormatPr defaultRowHeight="14.4" x14ac:dyDescent="0.3"/>
  <cols>
    <col min="1" max="1" width="26.88671875" bestFit="1" customWidth="1"/>
    <col min="2" max="2" width="11.88671875" bestFit="1" customWidth="1"/>
  </cols>
  <sheetData>
    <row r="1" spans="1:2" x14ac:dyDescent="0.3">
      <c r="A1" t="s">
        <v>23</v>
      </c>
      <c r="B1" t="s">
        <v>25</v>
      </c>
    </row>
    <row r="2" spans="1:2" x14ac:dyDescent="0.3">
      <c r="A2" t="s">
        <v>196</v>
      </c>
      <c r="B2" t="s">
        <v>89</v>
      </c>
    </row>
    <row r="3" spans="1:2" x14ac:dyDescent="0.3">
      <c r="A3" t="s">
        <v>156</v>
      </c>
      <c r="B3" t="s">
        <v>148</v>
      </c>
    </row>
    <row r="4" spans="1:2" x14ac:dyDescent="0.3">
      <c r="A4" t="s">
        <v>92</v>
      </c>
      <c r="B4" t="s">
        <v>89</v>
      </c>
    </row>
    <row r="5" spans="1:2" x14ac:dyDescent="0.3">
      <c r="A5" t="s">
        <v>79</v>
      </c>
      <c r="B5" t="s">
        <v>89</v>
      </c>
    </row>
    <row r="6" spans="1:2" x14ac:dyDescent="0.3">
      <c r="A6" t="s">
        <v>136</v>
      </c>
      <c r="B6" t="s">
        <v>89</v>
      </c>
    </row>
    <row r="7" spans="1:2" x14ac:dyDescent="0.3">
      <c r="A7" t="s">
        <v>65</v>
      </c>
      <c r="B7" t="s">
        <v>89</v>
      </c>
    </row>
    <row r="8" spans="1:2" x14ac:dyDescent="0.3">
      <c r="A8" t="s">
        <v>123</v>
      </c>
      <c r="B8" t="s">
        <v>89</v>
      </c>
    </row>
    <row r="9" spans="1:2" x14ac:dyDescent="0.3">
      <c r="A9" t="s">
        <v>190</v>
      </c>
      <c r="B9" t="s">
        <v>89</v>
      </c>
    </row>
    <row r="10" spans="1:2" x14ac:dyDescent="0.3">
      <c r="A10" t="s">
        <v>106</v>
      </c>
      <c r="B10" t="s">
        <v>148</v>
      </c>
    </row>
    <row r="11" spans="1:2" x14ac:dyDescent="0.3">
      <c r="A11" t="s">
        <v>56</v>
      </c>
      <c r="B11" t="s">
        <v>148</v>
      </c>
    </row>
    <row r="12" spans="1:2" x14ac:dyDescent="0.3">
      <c r="A12" t="s">
        <v>184</v>
      </c>
      <c r="B12" t="s">
        <v>148</v>
      </c>
    </row>
    <row r="13" spans="1:2" x14ac:dyDescent="0.3">
      <c r="A13" t="s">
        <v>88</v>
      </c>
      <c r="B13" t="s">
        <v>89</v>
      </c>
    </row>
    <row r="14" spans="1:2" x14ac:dyDescent="0.3">
      <c r="A14" t="s">
        <v>140</v>
      </c>
      <c r="B14" t="s">
        <v>148</v>
      </c>
    </row>
    <row r="15" spans="1:2" x14ac:dyDescent="0.3">
      <c r="A15" t="s">
        <v>112</v>
      </c>
      <c r="B15" t="s">
        <v>48</v>
      </c>
    </row>
    <row r="16" spans="1:2" x14ac:dyDescent="0.3">
      <c r="A16" t="s">
        <v>231</v>
      </c>
      <c r="B16" t="s">
        <v>89</v>
      </c>
    </row>
    <row r="17" spans="1:2" x14ac:dyDescent="0.3">
      <c r="A17" t="s">
        <v>236</v>
      </c>
      <c r="B17" t="s">
        <v>89</v>
      </c>
    </row>
    <row r="18" spans="1:2" x14ac:dyDescent="0.3">
      <c r="A18" t="s">
        <v>100</v>
      </c>
      <c r="B18" t="s">
        <v>48</v>
      </c>
    </row>
    <row r="19" spans="1:2" x14ac:dyDescent="0.3">
      <c r="A19" t="s">
        <v>175</v>
      </c>
      <c r="B19" t="s">
        <v>89</v>
      </c>
    </row>
    <row r="20" spans="1:2" x14ac:dyDescent="0.3">
      <c r="A20" t="s">
        <v>208</v>
      </c>
      <c r="B20" t="s">
        <v>89</v>
      </c>
    </row>
    <row r="21" spans="1:2" x14ac:dyDescent="0.3">
      <c r="A21" t="s">
        <v>151</v>
      </c>
      <c r="B21" t="s">
        <v>89</v>
      </c>
    </row>
    <row r="22" spans="1:2" x14ac:dyDescent="0.3">
      <c r="A22" t="s">
        <v>46</v>
      </c>
      <c r="B22" t="s">
        <v>89</v>
      </c>
    </row>
    <row r="23" spans="1:2" x14ac:dyDescent="0.3">
      <c r="A23" t="s">
        <v>180</v>
      </c>
      <c r="B23" t="s">
        <v>89</v>
      </c>
    </row>
    <row r="24" spans="1:2" x14ac:dyDescent="0.3">
      <c r="A24" t="s">
        <v>85</v>
      </c>
      <c r="B24" t="s">
        <v>48</v>
      </c>
    </row>
    <row r="25" spans="1:2" x14ac:dyDescent="0.3">
      <c r="A25" t="s">
        <v>75</v>
      </c>
      <c r="B25" t="s">
        <v>89</v>
      </c>
    </row>
    <row r="26" spans="1:2" x14ac:dyDescent="0.3">
      <c r="A26" t="s">
        <v>165</v>
      </c>
      <c r="B26" t="s">
        <v>89</v>
      </c>
    </row>
    <row r="27" spans="1:2" x14ac:dyDescent="0.3">
      <c r="A27" t="s">
        <v>147</v>
      </c>
      <c r="B27" t="s">
        <v>148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D1C87-965C-441E-A388-B6D52238B4FD}">
  <dimension ref="A1:AA75"/>
  <sheetViews>
    <sheetView showGridLines="0" topLeftCell="A25" zoomScale="94" zoomScaleNormal="94" workbookViewId="0">
      <selection activeCell="F43" sqref="F43"/>
    </sheetView>
  </sheetViews>
  <sheetFormatPr defaultRowHeight="14.4" x14ac:dyDescent="0.3"/>
  <cols>
    <col min="1" max="1" width="23" bestFit="1" customWidth="1"/>
    <col min="2" max="2" width="20" bestFit="1" customWidth="1"/>
    <col min="3" max="3" width="20.109375" bestFit="1" customWidth="1"/>
    <col min="4" max="4" width="19.88671875" bestFit="1" customWidth="1"/>
    <col min="5" max="5" width="21" bestFit="1" customWidth="1"/>
    <col min="6" max="6" width="14.77734375" bestFit="1" customWidth="1"/>
    <col min="7" max="7" width="18.44140625" bestFit="1" customWidth="1"/>
    <col min="8" max="8" width="28.21875" bestFit="1" customWidth="1"/>
    <col min="9" max="9" width="20" bestFit="1" customWidth="1"/>
    <col min="10" max="10" width="24.109375" customWidth="1"/>
    <col min="11" max="11" width="22.88671875" bestFit="1" customWidth="1"/>
    <col min="12" max="12" width="13" bestFit="1" customWidth="1"/>
    <col min="13" max="13" width="20.109375" bestFit="1" customWidth="1"/>
    <col min="14" max="14" width="13" bestFit="1" customWidth="1"/>
    <col min="15" max="15" width="22.88671875" bestFit="1" customWidth="1"/>
    <col min="16" max="16" width="13.109375" bestFit="1" customWidth="1"/>
    <col min="17" max="17" width="16.77734375" bestFit="1" customWidth="1"/>
    <col min="18" max="18" width="22.88671875" bestFit="1" customWidth="1"/>
    <col min="19" max="19" width="9.6640625" bestFit="1" customWidth="1"/>
    <col min="20" max="20" width="25.21875" bestFit="1" customWidth="1"/>
    <col min="21" max="21" width="42.5546875" bestFit="1" customWidth="1"/>
    <col min="22" max="22" width="9.6640625" bestFit="1" customWidth="1"/>
    <col min="23" max="23" width="25.21875" bestFit="1" customWidth="1"/>
    <col min="24" max="24" width="16.77734375" bestFit="1" customWidth="1"/>
    <col min="25" max="25" width="14.44140625" bestFit="1" customWidth="1"/>
    <col min="26" max="26" width="13" bestFit="1" customWidth="1"/>
    <col min="27" max="27" width="16.77734375" bestFit="1" customWidth="1"/>
  </cols>
  <sheetData>
    <row r="1" spans="1:27" x14ac:dyDescent="0.3">
      <c r="A1" t="s">
        <v>8591</v>
      </c>
      <c r="C1" t="s">
        <v>8592</v>
      </c>
      <c r="E1" t="s">
        <v>8593</v>
      </c>
      <c r="G1" s="9" t="s">
        <v>8594</v>
      </c>
      <c r="H1" t="s">
        <v>8595</v>
      </c>
      <c r="J1" t="s">
        <v>8596</v>
      </c>
      <c r="L1" s="9" t="s">
        <v>26</v>
      </c>
      <c r="M1" t="s">
        <v>8591</v>
      </c>
    </row>
    <row r="2" spans="1:27" x14ac:dyDescent="0.3">
      <c r="A2">
        <v>8347</v>
      </c>
      <c r="C2" s="8">
        <v>3.0015574457889063</v>
      </c>
      <c r="E2" s="6">
        <v>28214081.659999721</v>
      </c>
      <c r="G2" s="10" t="s">
        <v>42</v>
      </c>
      <c r="H2">
        <v>4161</v>
      </c>
      <c r="J2" s="6">
        <v>3380.1463591709262</v>
      </c>
      <c r="L2" s="10" t="s">
        <v>70</v>
      </c>
      <c r="M2">
        <v>2927</v>
      </c>
    </row>
    <row r="3" spans="1:27" x14ac:dyDescent="0.3">
      <c r="G3" s="10" t="s">
        <v>45</v>
      </c>
      <c r="H3">
        <v>4186</v>
      </c>
      <c r="L3" s="10" t="s">
        <v>49</v>
      </c>
      <c r="M3">
        <v>4783</v>
      </c>
    </row>
    <row r="4" spans="1:27" x14ac:dyDescent="0.3">
      <c r="A4" s="5" t="s">
        <v>8597</v>
      </c>
      <c r="G4" s="10" t="s">
        <v>8598</v>
      </c>
      <c r="H4">
        <v>8347</v>
      </c>
      <c r="L4" s="10" t="s">
        <v>8646</v>
      </c>
      <c r="M4">
        <v>637</v>
      </c>
    </row>
    <row r="5" spans="1:27" x14ac:dyDescent="0.3">
      <c r="A5" s="12" t="s">
        <v>8591</v>
      </c>
      <c r="B5" s="12"/>
      <c r="C5" s="12" t="s">
        <v>8599</v>
      </c>
      <c r="D5" s="12"/>
      <c r="E5" s="12" t="s">
        <v>8600</v>
      </c>
      <c r="F5" s="12"/>
      <c r="G5" s="12"/>
      <c r="H5" s="12" t="s">
        <v>8601</v>
      </c>
      <c r="I5" s="12"/>
      <c r="J5" s="12" t="s">
        <v>8602</v>
      </c>
      <c r="L5" s="10" t="s">
        <v>8598</v>
      </c>
      <c r="M5">
        <v>8347</v>
      </c>
    </row>
    <row r="6" spans="1:27" x14ac:dyDescent="0.3">
      <c r="A6">
        <f>GETPIVOTDATA("RespondentID",$A$1)</f>
        <v>8347</v>
      </c>
      <c r="C6" t="str">
        <f>TEXT(GETPIVOTDATA("Satisfaction",'04_Pivot_Tables_&amp;_KPI_Calcs'!$C$1),"0.0")&amp;" / 5"</f>
        <v>3.0 / 5</v>
      </c>
      <c r="E6" s="13">
        <f>GETPIVOTDATA("Purchase Amount",$E$1)</f>
        <v>28214081.659999721</v>
      </c>
      <c r="H6" s="14">
        <f>GETPIVOTDATA("RespondentID",$G$1,"Recommend","Yes")/GETPIVOTDATA("RespondentID",$G$1)</f>
        <v>0.50149754402779445</v>
      </c>
      <c r="J6" s="13">
        <f>GETPIVOTDATA("Purchase Amount",$J$1)</f>
        <v>3380.1463591709262</v>
      </c>
      <c r="L6" s="12" t="s">
        <v>8603</v>
      </c>
      <c r="M6" s="12"/>
    </row>
    <row r="7" spans="1:27" x14ac:dyDescent="0.3">
      <c r="M7" s="14">
        <f>GETPIVOTDATA("Total Respondents",$L$1,"Match/Mismatch","Match") /
 (GETPIVOTDATA("Total Respondents",$L$1,"Match/Mismatch","Match") +
  GETPIVOTDATA("Total Respondents",$L$1,"Match/Mismatch","Mismatch"))</f>
        <v>0.37963683527885861</v>
      </c>
    </row>
    <row r="8" spans="1:27" x14ac:dyDescent="0.3">
      <c r="O8" s="7" t="s">
        <v>8608</v>
      </c>
      <c r="R8" s="7" t="s">
        <v>8609</v>
      </c>
      <c r="V8" s="7" t="s">
        <v>8610</v>
      </c>
      <c r="Y8" s="7" t="s">
        <v>8611</v>
      </c>
    </row>
    <row r="9" spans="1:27" x14ac:dyDescent="0.3">
      <c r="O9" s="9" t="s">
        <v>8612</v>
      </c>
      <c r="P9" t="s">
        <v>8593</v>
      </c>
      <c r="R9" s="9" t="s">
        <v>8612</v>
      </c>
      <c r="S9" t="s">
        <v>8593</v>
      </c>
      <c r="T9" t="s">
        <v>8591</v>
      </c>
      <c r="V9" s="9" t="s">
        <v>8612</v>
      </c>
      <c r="W9" t="s">
        <v>8593</v>
      </c>
      <c r="Y9" s="9" t="s">
        <v>8612</v>
      </c>
      <c r="Z9" t="s">
        <v>8593</v>
      </c>
      <c r="AA9" t="s">
        <v>8591</v>
      </c>
    </row>
    <row r="10" spans="1:27" x14ac:dyDescent="0.3">
      <c r="O10" s="10" t="s">
        <v>142</v>
      </c>
      <c r="P10" s="6">
        <v>2955652.0699999984</v>
      </c>
      <c r="R10" s="10" t="s">
        <v>142</v>
      </c>
      <c r="S10" s="6">
        <v>2955652.0699999984</v>
      </c>
      <c r="T10">
        <v>67</v>
      </c>
      <c r="V10" s="10" t="s">
        <v>331</v>
      </c>
      <c r="W10" s="6">
        <v>1640.9999999999986</v>
      </c>
      <c r="Y10" s="10" t="s">
        <v>331</v>
      </c>
      <c r="Z10" s="6">
        <v>1640.9999999999986</v>
      </c>
      <c r="AA10">
        <v>60</v>
      </c>
    </row>
    <row r="11" spans="1:27" x14ac:dyDescent="0.3">
      <c r="O11" s="10" t="s">
        <v>146</v>
      </c>
      <c r="P11" s="6">
        <v>2141788.8799999971</v>
      </c>
      <c r="R11" s="10" t="s">
        <v>146</v>
      </c>
      <c r="S11" s="6">
        <v>2141788.8799999971</v>
      </c>
      <c r="T11">
        <v>77</v>
      </c>
      <c r="V11" s="10" t="s">
        <v>359</v>
      </c>
      <c r="W11" s="6">
        <v>1949.4000000000017</v>
      </c>
      <c r="Y11" s="10" t="s">
        <v>359</v>
      </c>
      <c r="Z11" s="6">
        <v>1949.4000000000017</v>
      </c>
      <c r="AA11">
        <v>57</v>
      </c>
    </row>
    <row r="12" spans="1:27" x14ac:dyDescent="0.3">
      <c r="A12" s="7" t="s">
        <v>8604</v>
      </c>
      <c r="D12" s="7" t="s">
        <v>8605</v>
      </c>
      <c r="H12" s="7" t="s">
        <v>8606</v>
      </c>
      <c r="K12" s="7" t="s">
        <v>8607</v>
      </c>
      <c r="O12" s="10" t="s">
        <v>187</v>
      </c>
      <c r="P12" s="6">
        <v>1693530.4800000021</v>
      </c>
      <c r="R12" s="10" t="s">
        <v>187</v>
      </c>
      <c r="S12" s="6">
        <v>1693530.4800000021</v>
      </c>
      <c r="T12">
        <v>68</v>
      </c>
      <c r="V12" s="10" t="s">
        <v>278</v>
      </c>
      <c r="W12" s="6">
        <v>2527.8000000000011</v>
      </c>
      <c r="Y12" s="10" t="s">
        <v>278</v>
      </c>
      <c r="Z12" s="6">
        <v>2527.8000000000011</v>
      </c>
      <c r="AA12">
        <v>55</v>
      </c>
    </row>
    <row r="13" spans="1:27" x14ac:dyDescent="0.3">
      <c r="A13" s="9" t="s">
        <v>8612</v>
      </c>
      <c r="B13" t="s">
        <v>8592</v>
      </c>
      <c r="D13" s="9" t="s">
        <v>8612</v>
      </c>
      <c r="E13" t="s">
        <v>8592</v>
      </c>
      <c r="F13" t="s">
        <v>8591</v>
      </c>
      <c r="H13" s="9" t="s">
        <v>8612</v>
      </c>
      <c r="I13" t="s">
        <v>8592</v>
      </c>
      <c r="K13" s="9" t="s">
        <v>8612</v>
      </c>
      <c r="L13" t="s">
        <v>8592</v>
      </c>
      <c r="M13" t="s">
        <v>8591</v>
      </c>
      <c r="O13" s="10" t="s">
        <v>227</v>
      </c>
      <c r="P13" s="6">
        <v>1602821.4499999981</v>
      </c>
      <c r="R13" s="10" t="s">
        <v>227</v>
      </c>
      <c r="S13" s="6">
        <v>1602821.4499999981</v>
      </c>
      <c r="T13">
        <v>71</v>
      </c>
      <c r="V13" s="10" t="s">
        <v>349</v>
      </c>
      <c r="W13" s="6">
        <v>3284.8499999999967</v>
      </c>
      <c r="Y13" s="10" t="s">
        <v>349</v>
      </c>
      <c r="Z13" s="6">
        <v>3284.8499999999967</v>
      </c>
      <c r="AA13">
        <v>61</v>
      </c>
    </row>
    <row r="14" spans="1:27" x14ac:dyDescent="0.3">
      <c r="A14" s="10" t="s">
        <v>340</v>
      </c>
      <c r="B14" s="8">
        <v>3.2608695652173911</v>
      </c>
      <c r="D14" s="10" t="s">
        <v>340</v>
      </c>
      <c r="E14" s="8">
        <v>3.2608695652173911</v>
      </c>
      <c r="F14">
        <v>69</v>
      </c>
      <c r="H14" s="10" t="s">
        <v>205</v>
      </c>
      <c r="I14" s="8">
        <v>2.7441860465116279</v>
      </c>
      <c r="K14" s="10" t="s">
        <v>205</v>
      </c>
      <c r="L14" s="8">
        <v>2.7441860465116279</v>
      </c>
      <c r="M14">
        <v>86</v>
      </c>
      <c r="O14" s="10" t="s">
        <v>168</v>
      </c>
      <c r="P14" s="6">
        <v>1207781.2800000014</v>
      </c>
      <c r="R14" s="10" t="s">
        <v>168</v>
      </c>
      <c r="S14" s="6">
        <v>1207781.2800000014</v>
      </c>
      <c r="T14">
        <v>82</v>
      </c>
      <c r="V14" s="10" t="s">
        <v>179</v>
      </c>
      <c r="W14" s="6">
        <v>3289.200000000003</v>
      </c>
      <c r="Y14" s="10" t="s">
        <v>179</v>
      </c>
      <c r="Z14" s="6">
        <v>3289.200000000003</v>
      </c>
      <c r="AA14">
        <v>60</v>
      </c>
    </row>
    <row r="15" spans="1:27" x14ac:dyDescent="0.3">
      <c r="A15" s="10" t="s">
        <v>116</v>
      </c>
      <c r="B15" s="8">
        <v>3.2674418604651163</v>
      </c>
      <c r="D15" s="10" t="s">
        <v>116</v>
      </c>
      <c r="E15" s="8">
        <v>3.2674418604651163</v>
      </c>
      <c r="F15">
        <v>86</v>
      </c>
      <c r="H15" s="10" t="s">
        <v>214</v>
      </c>
      <c r="I15" s="8">
        <v>2.736842105263158</v>
      </c>
      <c r="K15" s="10" t="s">
        <v>214</v>
      </c>
      <c r="L15" s="8">
        <v>2.736842105263158</v>
      </c>
      <c r="M15">
        <v>57</v>
      </c>
      <c r="O15" s="10" t="s">
        <v>347</v>
      </c>
      <c r="P15" s="6">
        <v>1040980.5</v>
      </c>
      <c r="R15" s="10" t="s">
        <v>347</v>
      </c>
      <c r="S15" s="6">
        <v>1040980.5</v>
      </c>
      <c r="T15">
        <v>63</v>
      </c>
      <c r="V15" s="10" t="s">
        <v>99</v>
      </c>
      <c r="W15" s="6">
        <v>3458.400000000001</v>
      </c>
      <c r="Y15" s="10" t="s">
        <v>99</v>
      </c>
      <c r="Z15" s="6">
        <v>3458.400000000001</v>
      </c>
      <c r="AA15">
        <v>80</v>
      </c>
    </row>
    <row r="16" spans="1:27" x14ac:dyDescent="0.3">
      <c r="A16" s="10" t="s">
        <v>278</v>
      </c>
      <c r="B16" s="8">
        <v>3.2727272727272729</v>
      </c>
      <c r="D16" s="10" t="s">
        <v>278</v>
      </c>
      <c r="E16" s="8">
        <v>3.2727272727272729</v>
      </c>
      <c r="F16">
        <v>55</v>
      </c>
      <c r="H16" s="10" t="s">
        <v>323</v>
      </c>
      <c r="I16" s="8">
        <v>2.732394366197183</v>
      </c>
      <c r="K16" s="10" t="s">
        <v>323</v>
      </c>
      <c r="L16" s="8">
        <v>2.732394366197183</v>
      </c>
      <c r="M16">
        <v>71</v>
      </c>
      <c r="O16" s="10" t="s">
        <v>192</v>
      </c>
      <c r="P16" s="6">
        <v>1034358</v>
      </c>
      <c r="R16" s="10" t="s">
        <v>192</v>
      </c>
      <c r="S16" s="6">
        <v>1034358</v>
      </c>
      <c r="T16">
        <v>78</v>
      </c>
      <c r="V16" s="10" t="s">
        <v>378</v>
      </c>
      <c r="W16" s="6">
        <v>3650.0100000000025</v>
      </c>
      <c r="Y16" s="10" t="s">
        <v>378</v>
      </c>
      <c r="Z16" s="6">
        <v>3650.0100000000025</v>
      </c>
      <c r="AA16">
        <v>91</v>
      </c>
    </row>
    <row r="17" spans="1:27" x14ac:dyDescent="0.3">
      <c r="A17" s="10" t="s">
        <v>478</v>
      </c>
      <c r="B17" s="8">
        <v>3.2816901408450705</v>
      </c>
      <c r="D17" s="10" t="s">
        <v>478</v>
      </c>
      <c r="E17" s="8">
        <v>3.2816901408450705</v>
      </c>
      <c r="F17">
        <v>71</v>
      </c>
      <c r="H17" s="10" t="s">
        <v>269</v>
      </c>
      <c r="I17" s="8">
        <v>2.7297297297297298</v>
      </c>
      <c r="K17" s="10" t="s">
        <v>269</v>
      </c>
      <c r="L17" s="8">
        <v>2.7297297297297298</v>
      </c>
      <c r="M17">
        <v>74</v>
      </c>
      <c r="O17" s="10" t="s">
        <v>173</v>
      </c>
      <c r="P17" s="6">
        <v>979274.24999999942</v>
      </c>
      <c r="R17" s="10" t="s">
        <v>173</v>
      </c>
      <c r="S17" s="6">
        <v>979274.24999999942</v>
      </c>
      <c r="T17">
        <v>75</v>
      </c>
      <c r="V17" s="10" t="s">
        <v>950</v>
      </c>
      <c r="W17" s="6">
        <v>4177.25</v>
      </c>
      <c r="Y17" s="10" t="s">
        <v>950</v>
      </c>
      <c r="Z17" s="6">
        <v>4177.25</v>
      </c>
      <c r="AA17">
        <v>49</v>
      </c>
    </row>
    <row r="18" spans="1:27" x14ac:dyDescent="0.3">
      <c r="A18" s="10" t="s">
        <v>192</v>
      </c>
      <c r="B18" s="8">
        <v>3.2820512820512819</v>
      </c>
      <c r="D18" s="10" t="s">
        <v>192</v>
      </c>
      <c r="E18" s="8">
        <v>3.2820512820512819</v>
      </c>
      <c r="F18">
        <v>78</v>
      </c>
      <c r="H18" s="10" t="s">
        <v>118</v>
      </c>
      <c r="I18" s="8">
        <v>2.7073170731707319</v>
      </c>
      <c r="K18" s="10" t="s">
        <v>118</v>
      </c>
      <c r="L18" s="8">
        <v>2.7073170731707319</v>
      </c>
      <c r="M18">
        <v>82</v>
      </c>
      <c r="O18" s="10" t="s">
        <v>294</v>
      </c>
      <c r="P18" s="6">
        <v>928616.64000000071</v>
      </c>
      <c r="R18" s="10" t="s">
        <v>294</v>
      </c>
      <c r="S18" s="6">
        <v>928616.64000000071</v>
      </c>
      <c r="T18">
        <v>57</v>
      </c>
      <c r="V18" s="10" t="s">
        <v>450</v>
      </c>
      <c r="W18" s="6">
        <v>5155.6799999999985</v>
      </c>
      <c r="Y18" s="10" t="s">
        <v>450</v>
      </c>
      <c r="Z18" s="6">
        <v>5155.6799999999985</v>
      </c>
      <c r="AA18">
        <v>69</v>
      </c>
    </row>
    <row r="19" spans="1:27" x14ac:dyDescent="0.3">
      <c r="A19" s="10" t="s">
        <v>454</v>
      </c>
      <c r="B19" s="8">
        <v>3.342857142857143</v>
      </c>
      <c r="D19" s="10" t="s">
        <v>454</v>
      </c>
      <c r="E19" s="8">
        <v>3.342857142857143</v>
      </c>
      <c r="F19">
        <v>70</v>
      </c>
      <c r="H19" s="10" t="s">
        <v>328</v>
      </c>
      <c r="I19" s="8">
        <v>2.6769230769230767</v>
      </c>
      <c r="K19" s="10" t="s">
        <v>328</v>
      </c>
      <c r="L19" s="8">
        <v>2.6769230769230767</v>
      </c>
      <c r="M19">
        <v>65</v>
      </c>
      <c r="O19" s="10" t="s">
        <v>150</v>
      </c>
      <c r="P19" s="6">
        <v>844073.67000000121</v>
      </c>
      <c r="R19" s="10" t="s">
        <v>150</v>
      </c>
      <c r="S19" s="6">
        <v>844073.67000000121</v>
      </c>
      <c r="T19">
        <v>57</v>
      </c>
      <c r="V19" s="10" t="s">
        <v>73</v>
      </c>
      <c r="W19" s="6">
        <v>5390.7199999999939</v>
      </c>
      <c r="Y19" s="10" t="s">
        <v>73</v>
      </c>
      <c r="Z19" s="6">
        <v>5390.7199999999939</v>
      </c>
      <c r="AA19">
        <v>64</v>
      </c>
    </row>
    <row r="20" spans="1:27" x14ac:dyDescent="0.3">
      <c r="A20" s="10" t="s">
        <v>391</v>
      </c>
      <c r="B20" s="8">
        <v>3.347826086956522</v>
      </c>
      <c r="D20" s="10" t="s">
        <v>391</v>
      </c>
      <c r="E20" s="8">
        <v>3.347826086956522</v>
      </c>
      <c r="F20">
        <v>69</v>
      </c>
      <c r="H20" s="10" t="s">
        <v>296</v>
      </c>
      <c r="I20" s="8">
        <v>2.676056338028169</v>
      </c>
      <c r="K20" s="10" t="s">
        <v>296</v>
      </c>
      <c r="L20" s="8">
        <v>2.676056338028169</v>
      </c>
      <c r="M20">
        <v>71</v>
      </c>
    </row>
    <row r="21" spans="1:27" x14ac:dyDescent="0.3">
      <c r="A21" s="10" t="s">
        <v>131</v>
      </c>
      <c r="B21" s="8">
        <v>3.3809523809523809</v>
      </c>
      <c r="D21" s="10" t="s">
        <v>131</v>
      </c>
      <c r="E21" s="8">
        <v>3.3809523809523809</v>
      </c>
      <c r="F21">
        <v>63</v>
      </c>
      <c r="H21" s="10" t="s">
        <v>227</v>
      </c>
      <c r="I21" s="8">
        <v>2.6619718309859155</v>
      </c>
      <c r="K21" s="10" t="s">
        <v>227</v>
      </c>
      <c r="L21" s="8">
        <v>2.6619718309859155</v>
      </c>
      <c r="M21">
        <v>71</v>
      </c>
    </row>
    <row r="22" spans="1:27" x14ac:dyDescent="0.3">
      <c r="A22" s="10" t="s">
        <v>198</v>
      </c>
      <c r="B22" s="8">
        <v>3.4383561643835616</v>
      </c>
      <c r="D22" s="10" t="s">
        <v>198</v>
      </c>
      <c r="E22" s="8">
        <v>3.4383561643835616</v>
      </c>
      <c r="F22">
        <v>73</v>
      </c>
      <c r="H22" s="10" t="s">
        <v>150</v>
      </c>
      <c r="I22" s="8">
        <v>2.6491228070175437</v>
      </c>
      <c r="K22" s="10" t="s">
        <v>150</v>
      </c>
      <c r="L22" s="8">
        <v>2.6491228070175437</v>
      </c>
      <c r="M22">
        <v>57</v>
      </c>
    </row>
    <row r="23" spans="1:27" x14ac:dyDescent="0.3">
      <c r="A23" s="10" t="s">
        <v>114</v>
      </c>
      <c r="B23" s="8">
        <v>3.5342465753424657</v>
      </c>
      <c r="D23" s="10" t="s">
        <v>114</v>
      </c>
      <c r="E23" s="8">
        <v>3.5342465753424657</v>
      </c>
      <c r="F23">
        <v>73</v>
      </c>
      <c r="H23" s="10" t="s">
        <v>417</v>
      </c>
      <c r="I23" s="8">
        <v>2.6153846153846154</v>
      </c>
      <c r="K23" s="10" t="s">
        <v>417</v>
      </c>
      <c r="L23" s="8">
        <v>2.6153846153846154</v>
      </c>
      <c r="M23">
        <v>52</v>
      </c>
    </row>
    <row r="25" spans="1:27" x14ac:dyDescent="0.3">
      <c r="O25" s="7" t="s">
        <v>8617</v>
      </c>
      <c r="S25" s="7" t="s">
        <v>8618</v>
      </c>
      <c r="V25" s="7" t="s">
        <v>8619</v>
      </c>
    </row>
    <row r="26" spans="1:27" x14ac:dyDescent="0.3">
      <c r="O26" s="9" t="s">
        <v>8621</v>
      </c>
      <c r="P26" t="s">
        <v>8592</v>
      </c>
      <c r="Q26" t="s">
        <v>8591</v>
      </c>
      <c r="S26" s="9" t="s">
        <v>15</v>
      </c>
      <c r="T26" t="s">
        <v>8596</v>
      </c>
      <c r="V26" s="9" t="s">
        <v>15</v>
      </c>
      <c r="W26" t="s">
        <v>8596</v>
      </c>
      <c r="X26" t="s">
        <v>8591</v>
      </c>
    </row>
    <row r="27" spans="1:27" x14ac:dyDescent="0.3">
      <c r="O27" s="10" t="s">
        <v>66</v>
      </c>
      <c r="P27" s="8">
        <v>3.0022172949002219</v>
      </c>
      <c r="Q27" s="17">
        <v>902</v>
      </c>
      <c r="S27" s="10" t="s">
        <v>60</v>
      </c>
      <c r="T27" s="6">
        <v>3295.7157251356443</v>
      </c>
      <c r="V27" s="10" t="s">
        <v>60</v>
      </c>
      <c r="W27" s="6">
        <v>3295.7157251356443</v>
      </c>
      <c r="X27">
        <v>2765</v>
      </c>
    </row>
    <row r="28" spans="1:27" x14ac:dyDescent="0.3">
      <c r="O28" s="10" t="s">
        <v>58</v>
      </c>
      <c r="P28" s="8">
        <v>2.946993670886076</v>
      </c>
      <c r="Q28" s="17">
        <v>1264</v>
      </c>
      <c r="S28" s="10" t="s">
        <v>52</v>
      </c>
      <c r="T28" s="6">
        <v>3285.1224590164056</v>
      </c>
      <c r="V28" s="10" t="s">
        <v>52</v>
      </c>
      <c r="W28" s="6">
        <v>3285.1224590164056</v>
      </c>
      <c r="X28">
        <v>2806</v>
      </c>
    </row>
    <row r="29" spans="1:27" x14ac:dyDescent="0.3">
      <c r="O29" s="10" t="s">
        <v>81</v>
      </c>
      <c r="P29" s="8">
        <v>3.0552050473186121</v>
      </c>
      <c r="Q29" s="17">
        <v>1268</v>
      </c>
      <c r="S29" s="10" t="s">
        <v>39</v>
      </c>
      <c r="T29" s="6">
        <v>3560.2932492795485</v>
      </c>
      <c r="V29" s="10" t="s">
        <v>39</v>
      </c>
      <c r="W29" s="6">
        <v>3560.2932492795485</v>
      </c>
      <c r="X29">
        <v>2776</v>
      </c>
    </row>
    <row r="30" spans="1:27" x14ac:dyDescent="0.3">
      <c r="O30" s="10" t="s">
        <v>93</v>
      </c>
      <c r="P30" s="8">
        <v>2.9527930763178598</v>
      </c>
      <c r="Q30" s="17">
        <v>1271</v>
      </c>
    </row>
    <row r="31" spans="1:27" x14ac:dyDescent="0.3">
      <c r="A31" s="16" t="s">
        <v>8613</v>
      </c>
      <c r="D31" s="16" t="s">
        <v>8614</v>
      </c>
      <c r="O31" s="10" t="s">
        <v>50</v>
      </c>
      <c r="P31" s="8">
        <v>3.0364963503649633</v>
      </c>
      <c r="Q31" s="17">
        <v>1233</v>
      </c>
    </row>
    <row r="32" spans="1:27" x14ac:dyDescent="0.3">
      <c r="A32" s="9" t="s">
        <v>29</v>
      </c>
      <c r="B32" t="s">
        <v>8593</v>
      </c>
      <c r="D32" s="9" t="s">
        <v>29</v>
      </c>
      <c r="E32" t="s">
        <v>8593</v>
      </c>
      <c r="F32" t="s">
        <v>8591</v>
      </c>
      <c r="O32" s="10" t="s">
        <v>97</v>
      </c>
      <c r="P32" s="8">
        <v>3.0125847047434657</v>
      </c>
      <c r="Q32" s="17">
        <v>2066</v>
      </c>
    </row>
    <row r="33" spans="1:17" x14ac:dyDescent="0.3">
      <c r="A33" s="10" t="s">
        <v>8575</v>
      </c>
      <c r="B33" s="6">
        <v>16683022.290000001</v>
      </c>
      <c r="D33" s="10" t="s">
        <v>8575</v>
      </c>
      <c r="E33" s="6">
        <v>16683022.290000001</v>
      </c>
      <c r="F33">
        <v>1267</v>
      </c>
      <c r="O33" s="10" t="s">
        <v>166</v>
      </c>
      <c r="P33" s="8">
        <v>2.991253644314869</v>
      </c>
      <c r="Q33" s="17">
        <v>343</v>
      </c>
    </row>
    <row r="34" spans="1:17" x14ac:dyDescent="0.3">
      <c r="A34" s="10" t="s">
        <v>8583</v>
      </c>
      <c r="B34" s="6">
        <v>3679280.4799999972</v>
      </c>
      <c r="D34" s="10" t="s">
        <v>8583</v>
      </c>
      <c r="E34" s="6">
        <v>3679280.4799999972</v>
      </c>
      <c r="F34">
        <v>930</v>
      </c>
    </row>
    <row r="35" spans="1:17" x14ac:dyDescent="0.3">
      <c r="A35" s="10" t="s">
        <v>8588</v>
      </c>
      <c r="B35" s="6">
        <v>2163765.02999999</v>
      </c>
      <c r="D35" s="10" t="s">
        <v>8588</v>
      </c>
      <c r="E35" s="6">
        <v>2163765.02999999</v>
      </c>
      <c r="F35">
        <v>790</v>
      </c>
    </row>
    <row r="36" spans="1:17" x14ac:dyDescent="0.3">
      <c r="A36" s="10" t="s">
        <v>8586</v>
      </c>
      <c r="B36" s="6">
        <v>1685931.8800000038</v>
      </c>
      <c r="D36" s="10" t="s">
        <v>8586</v>
      </c>
      <c r="E36" s="6">
        <v>1685931.8800000038</v>
      </c>
      <c r="F36">
        <v>849</v>
      </c>
    </row>
    <row r="37" spans="1:17" x14ac:dyDescent="0.3">
      <c r="A37" s="10" t="s">
        <v>8589</v>
      </c>
      <c r="B37" s="6">
        <v>1223106.2099999986</v>
      </c>
      <c r="D37" s="10" t="s">
        <v>8589</v>
      </c>
      <c r="E37" s="6">
        <v>1223106.2099999986</v>
      </c>
      <c r="F37">
        <v>811</v>
      </c>
    </row>
    <row r="38" spans="1:17" x14ac:dyDescent="0.3">
      <c r="A38" s="10" t="s">
        <v>8584</v>
      </c>
      <c r="B38" s="6">
        <v>1002475.0899999979</v>
      </c>
      <c r="D38" s="10" t="s">
        <v>8584</v>
      </c>
      <c r="E38" s="6">
        <v>1002475.0899999979</v>
      </c>
      <c r="F38">
        <v>879</v>
      </c>
      <c r="H38" s="7" t="s">
        <v>8615</v>
      </c>
      <c r="L38" s="7" t="s">
        <v>8616</v>
      </c>
    </row>
    <row r="39" spans="1:17" x14ac:dyDescent="0.3">
      <c r="A39" s="10" t="s">
        <v>8585</v>
      </c>
      <c r="B39" s="6">
        <v>918610.93999999529</v>
      </c>
      <c r="D39" s="10" t="s">
        <v>8585</v>
      </c>
      <c r="E39" s="6">
        <v>918610.93999999529</v>
      </c>
      <c r="F39">
        <v>858</v>
      </c>
      <c r="H39" s="9" t="s">
        <v>8620</v>
      </c>
      <c r="I39" t="s">
        <v>8592</v>
      </c>
      <c r="J39" t="s">
        <v>8591</v>
      </c>
      <c r="L39" s="9" t="s">
        <v>8621</v>
      </c>
      <c r="M39" t="s">
        <v>8592</v>
      </c>
    </row>
    <row r="40" spans="1:17" x14ac:dyDescent="0.3">
      <c r="A40" s="10" t="s">
        <v>8587</v>
      </c>
      <c r="B40" s="6">
        <v>718573.22999999695</v>
      </c>
      <c r="D40" s="10" t="s">
        <v>8587</v>
      </c>
      <c r="E40" s="6">
        <v>718573.22999999695</v>
      </c>
      <c r="F40">
        <v>891</v>
      </c>
      <c r="H40" s="10" t="s">
        <v>61</v>
      </c>
      <c r="I40" s="8">
        <v>3.0042872454448015</v>
      </c>
      <c r="J40" s="17">
        <v>933</v>
      </c>
      <c r="L40" s="10" t="s">
        <v>66</v>
      </c>
      <c r="M40" s="8">
        <v>3.0022172949002219</v>
      </c>
    </row>
    <row r="41" spans="1:17" x14ac:dyDescent="0.3">
      <c r="A41" s="10" t="s">
        <v>8582</v>
      </c>
      <c r="B41" s="6">
        <v>139316.5100000005</v>
      </c>
      <c r="D41" s="10" t="s">
        <v>8582</v>
      </c>
      <c r="E41" s="6">
        <v>139316.5100000005</v>
      </c>
      <c r="F41">
        <v>1072</v>
      </c>
      <c r="H41" s="10" t="s">
        <v>77</v>
      </c>
      <c r="I41" s="8">
        <v>3.0107181136120045</v>
      </c>
      <c r="J41" s="17">
        <v>933</v>
      </c>
      <c r="L41" s="10" t="s">
        <v>58</v>
      </c>
      <c r="M41" s="8">
        <v>2.946993670886076</v>
      </c>
    </row>
    <row r="42" spans="1:17" x14ac:dyDescent="0.3">
      <c r="D42" s="49" t="s">
        <v>8650</v>
      </c>
      <c r="E42" s="6">
        <f>SUM(E33:E41)</f>
        <v>28214081.659999978</v>
      </c>
      <c r="F42">
        <f>SUM(F33:F41)</f>
        <v>8347</v>
      </c>
      <c r="H42" s="10" t="s">
        <v>108</v>
      </c>
      <c r="I42" s="8">
        <v>2.9787709497206705</v>
      </c>
      <c r="J42" s="17">
        <v>895</v>
      </c>
      <c r="L42" s="10" t="s">
        <v>81</v>
      </c>
      <c r="M42" s="8">
        <v>3.0552050473186121</v>
      </c>
    </row>
    <row r="43" spans="1:17" x14ac:dyDescent="0.3">
      <c r="D43" s="50" t="s">
        <v>8651</v>
      </c>
      <c r="E43" s="51">
        <f>GETPIVOTDATA("Total Revenue",$D$32,"Department","Electronics")/E42*100</f>
        <v>59.130126902737601</v>
      </c>
      <c r="H43" s="10" t="s">
        <v>130</v>
      </c>
      <c r="I43" s="8">
        <v>2.9354485776805253</v>
      </c>
      <c r="J43" s="17">
        <v>914</v>
      </c>
      <c r="L43" s="10" t="s">
        <v>93</v>
      </c>
      <c r="M43" s="8">
        <v>2.9527930763178598</v>
      </c>
    </row>
    <row r="44" spans="1:17" x14ac:dyDescent="0.3">
      <c r="H44" s="10" t="s">
        <v>68</v>
      </c>
      <c r="I44" s="8">
        <v>3.0247469066366706</v>
      </c>
      <c r="J44" s="17">
        <v>889</v>
      </c>
      <c r="L44" s="10" t="s">
        <v>50</v>
      </c>
      <c r="M44" s="8">
        <v>3.0364963503649633</v>
      </c>
    </row>
    <row r="45" spans="1:17" x14ac:dyDescent="0.3">
      <c r="H45" s="10" t="s">
        <v>40</v>
      </c>
      <c r="I45" s="8">
        <v>3.0344478216818644</v>
      </c>
      <c r="J45" s="17">
        <v>987</v>
      </c>
      <c r="L45" s="10" t="s">
        <v>97</v>
      </c>
      <c r="M45" s="8">
        <v>3.0125847047434657</v>
      </c>
    </row>
    <row r="46" spans="1:17" x14ac:dyDescent="0.3">
      <c r="H46" s="10" t="s">
        <v>72</v>
      </c>
      <c r="I46" s="8">
        <v>2.9800629590766001</v>
      </c>
      <c r="J46" s="17">
        <v>953</v>
      </c>
      <c r="L46" s="10" t="s">
        <v>166</v>
      </c>
      <c r="M46" s="8">
        <v>2.991253644314869</v>
      </c>
    </row>
    <row r="47" spans="1:17" x14ac:dyDescent="0.3">
      <c r="A47" s="16" t="s">
        <v>8626</v>
      </c>
      <c r="E47" s="7" t="s">
        <v>8622</v>
      </c>
      <c r="H47" s="10" t="s">
        <v>125</v>
      </c>
      <c r="I47" s="8">
        <v>3.0389884088514227</v>
      </c>
      <c r="J47" s="17">
        <v>949</v>
      </c>
    </row>
    <row r="48" spans="1:17" x14ac:dyDescent="0.3">
      <c r="A48" s="9" t="s">
        <v>8628</v>
      </c>
      <c r="B48" t="s">
        <v>8629</v>
      </c>
      <c r="E48" s="9" t="s">
        <v>8624</v>
      </c>
      <c r="F48" t="s">
        <v>8593</v>
      </c>
      <c r="H48" s="10" t="s">
        <v>83</v>
      </c>
      <c r="I48" s="8">
        <v>3.0033557046979866</v>
      </c>
      <c r="J48" s="17">
        <v>894</v>
      </c>
    </row>
    <row r="49" spans="1:18" x14ac:dyDescent="0.3">
      <c r="A49" s="10" t="s">
        <v>42</v>
      </c>
      <c r="B49" s="18">
        <v>0.4985024559722056</v>
      </c>
      <c r="E49" s="10" t="s">
        <v>8625</v>
      </c>
      <c r="F49" s="6">
        <v>14098517.43999999</v>
      </c>
    </row>
    <row r="50" spans="1:18" x14ac:dyDescent="0.3">
      <c r="A50" s="10" t="s">
        <v>45</v>
      </c>
      <c r="B50" s="18">
        <v>0.50149754402779445</v>
      </c>
      <c r="E50" s="15" t="s">
        <v>8627</v>
      </c>
      <c r="F50" s="6">
        <v>1268143.8400000005</v>
      </c>
      <c r="H50" s="7" t="s">
        <v>8623</v>
      </c>
      <c r="O50" s="7" t="s">
        <v>8654</v>
      </c>
    </row>
    <row r="51" spans="1:18" x14ac:dyDescent="0.3">
      <c r="A51" s="10" t="s">
        <v>8598</v>
      </c>
      <c r="B51" s="18">
        <v>1</v>
      </c>
      <c r="E51" s="15" t="s">
        <v>8630</v>
      </c>
      <c r="F51" s="6">
        <v>1120701.0499999991</v>
      </c>
      <c r="H51" s="9" t="s">
        <v>8623</v>
      </c>
      <c r="I51" s="9" t="s">
        <v>25</v>
      </c>
      <c r="O51" s="9" t="s">
        <v>8623</v>
      </c>
      <c r="P51" s="9" t="s">
        <v>25</v>
      </c>
    </row>
    <row r="52" spans="1:18" x14ac:dyDescent="0.3">
      <c r="E52" s="15" t="s">
        <v>8631</v>
      </c>
      <c r="F52" s="6">
        <v>1314816.9199999983</v>
      </c>
      <c r="H52" s="9" t="s">
        <v>18</v>
      </c>
      <c r="I52" t="s">
        <v>148</v>
      </c>
      <c r="J52" t="s">
        <v>48</v>
      </c>
      <c r="K52" t="s">
        <v>134</v>
      </c>
      <c r="L52" t="s">
        <v>89</v>
      </c>
      <c r="M52" t="s">
        <v>8598</v>
      </c>
      <c r="O52" s="9" t="s">
        <v>18</v>
      </c>
      <c r="P52" t="s">
        <v>148</v>
      </c>
      <c r="Q52" t="s">
        <v>48</v>
      </c>
      <c r="R52" t="s">
        <v>89</v>
      </c>
    </row>
    <row r="53" spans="1:18" x14ac:dyDescent="0.3">
      <c r="E53" s="15" t="s">
        <v>8632</v>
      </c>
      <c r="F53" s="6">
        <v>1120480.9000000001</v>
      </c>
      <c r="H53" s="10" t="s">
        <v>47</v>
      </c>
      <c r="I53">
        <v>367</v>
      </c>
      <c r="J53">
        <v>200</v>
      </c>
      <c r="K53">
        <v>125</v>
      </c>
      <c r="L53">
        <v>995</v>
      </c>
      <c r="M53">
        <v>1687</v>
      </c>
      <c r="O53" s="10" t="s">
        <v>47</v>
      </c>
      <c r="P53" s="55">
        <v>0.23495518565941101</v>
      </c>
      <c r="Q53" s="55">
        <v>0.12804097311139565</v>
      </c>
      <c r="R53" s="55">
        <v>0.63700384122919329</v>
      </c>
    </row>
    <row r="54" spans="1:18" x14ac:dyDescent="0.3">
      <c r="A54" s="16" t="s">
        <v>8636</v>
      </c>
      <c r="E54" s="15" t="s">
        <v>8633</v>
      </c>
      <c r="F54" s="6">
        <v>1172019.9599999986</v>
      </c>
      <c r="H54" s="10" t="s">
        <v>48</v>
      </c>
      <c r="I54">
        <v>364</v>
      </c>
      <c r="J54">
        <v>178</v>
      </c>
      <c r="K54">
        <v>121</v>
      </c>
      <c r="L54">
        <v>958</v>
      </c>
      <c r="M54">
        <v>1621</v>
      </c>
      <c r="O54" s="10" t="s">
        <v>48</v>
      </c>
      <c r="P54" s="55">
        <v>0.24266666666666667</v>
      </c>
      <c r="Q54" s="55">
        <v>0.11866666666666667</v>
      </c>
      <c r="R54" s="55">
        <v>0.63866666666666672</v>
      </c>
    </row>
    <row r="55" spans="1:18" x14ac:dyDescent="0.3">
      <c r="A55" s="9" t="s">
        <v>8628</v>
      </c>
      <c r="B55" t="s">
        <v>8591</v>
      </c>
      <c r="E55" s="15" t="s">
        <v>8634</v>
      </c>
      <c r="F55" s="6">
        <v>1127944.699999999</v>
      </c>
      <c r="H55" s="10" t="s">
        <v>96</v>
      </c>
      <c r="I55">
        <v>328</v>
      </c>
      <c r="J55">
        <v>167</v>
      </c>
      <c r="K55">
        <v>140</v>
      </c>
      <c r="L55">
        <v>1023</v>
      </c>
      <c r="M55">
        <v>1658</v>
      </c>
      <c r="O55" s="10" t="s">
        <v>96</v>
      </c>
      <c r="P55" s="55">
        <v>0.21607378129117261</v>
      </c>
      <c r="Q55" s="55">
        <v>0.11001317523056653</v>
      </c>
      <c r="R55" s="55">
        <v>0.67391304347826086</v>
      </c>
    </row>
    <row r="56" spans="1:18" x14ac:dyDescent="0.3">
      <c r="A56" s="10" t="s">
        <v>42</v>
      </c>
      <c r="B56">
        <v>4161</v>
      </c>
      <c r="E56" s="15" t="s">
        <v>8635</v>
      </c>
      <c r="F56" s="6">
        <v>1281109.8699999994</v>
      </c>
      <c r="H56" s="10" t="s">
        <v>80</v>
      </c>
      <c r="I56">
        <v>342</v>
      </c>
      <c r="J56">
        <v>187</v>
      </c>
      <c r="K56">
        <v>126</v>
      </c>
      <c r="L56">
        <v>1025</v>
      </c>
      <c r="M56">
        <v>1680</v>
      </c>
      <c r="O56" s="10" t="s">
        <v>80</v>
      </c>
      <c r="P56" s="55">
        <v>0.22007722007722008</v>
      </c>
      <c r="Q56" s="55">
        <v>0.12033462033462033</v>
      </c>
      <c r="R56" s="55">
        <v>0.65958815958815964</v>
      </c>
    </row>
    <row r="57" spans="1:18" x14ac:dyDescent="0.3">
      <c r="A57" s="10" t="s">
        <v>45</v>
      </c>
      <c r="B57">
        <v>4186</v>
      </c>
      <c r="E57" s="15" t="s">
        <v>8637</v>
      </c>
      <c r="F57" s="6">
        <v>1087922.2099999995</v>
      </c>
      <c r="H57" s="10" t="s">
        <v>57</v>
      </c>
      <c r="I57">
        <v>387</v>
      </c>
      <c r="J57">
        <v>172</v>
      </c>
      <c r="K57">
        <v>125</v>
      </c>
      <c r="L57">
        <v>1017</v>
      </c>
      <c r="M57">
        <v>1701</v>
      </c>
      <c r="O57" s="10" t="s">
        <v>57</v>
      </c>
      <c r="P57" s="55">
        <v>0.24555837563451777</v>
      </c>
      <c r="Q57" s="55">
        <v>0.10913705583756345</v>
      </c>
      <c r="R57" s="55">
        <v>0.64530456852791873</v>
      </c>
    </row>
    <row r="58" spans="1:18" x14ac:dyDescent="0.3">
      <c r="A58" s="10" t="s">
        <v>8598</v>
      </c>
      <c r="B58">
        <v>8347</v>
      </c>
      <c r="E58" s="15" t="s">
        <v>8638</v>
      </c>
      <c r="F58" s="6">
        <v>1077316.0299999984</v>
      </c>
      <c r="H58" s="10" t="s">
        <v>8598</v>
      </c>
      <c r="I58">
        <v>1788</v>
      </c>
      <c r="J58">
        <v>904</v>
      </c>
      <c r="K58">
        <v>637</v>
      </c>
      <c r="L58">
        <v>5018</v>
      </c>
      <c r="M58">
        <v>8347</v>
      </c>
      <c r="O58" s="10" t="s">
        <v>8598</v>
      </c>
      <c r="P58" s="55">
        <v>0.23190661478599223</v>
      </c>
      <c r="Q58" s="55">
        <v>0.1172503242542153</v>
      </c>
      <c r="R58" s="55">
        <v>0.6508430609597925</v>
      </c>
    </row>
    <row r="59" spans="1:18" x14ac:dyDescent="0.3">
      <c r="E59" s="15" t="s">
        <v>8639</v>
      </c>
      <c r="F59" s="6">
        <v>1350862.7100000002</v>
      </c>
    </row>
    <row r="60" spans="1:18" x14ac:dyDescent="0.3">
      <c r="E60" s="15" t="s">
        <v>8641</v>
      </c>
      <c r="F60" s="6">
        <v>1105603.2799999996</v>
      </c>
    </row>
    <row r="61" spans="1:18" x14ac:dyDescent="0.3">
      <c r="E61" s="15" t="s">
        <v>8642</v>
      </c>
      <c r="F61" s="6">
        <v>1071595.9699999979</v>
      </c>
      <c r="H61" s="7" t="s">
        <v>8652</v>
      </c>
    </row>
    <row r="62" spans="1:18" x14ac:dyDescent="0.3">
      <c r="E62" s="10" t="s">
        <v>8643</v>
      </c>
      <c r="F62" s="6">
        <v>14115564.219999991</v>
      </c>
      <c r="H62" s="9" t="s">
        <v>8640</v>
      </c>
      <c r="I62" t="s">
        <v>8629</v>
      </c>
    </row>
    <row r="63" spans="1:18" x14ac:dyDescent="0.3">
      <c r="E63" s="15" t="s">
        <v>8627</v>
      </c>
      <c r="F63" s="6">
        <v>1163298.1199999985</v>
      </c>
      <c r="H63" s="10" t="s">
        <v>70</v>
      </c>
      <c r="I63" s="18">
        <v>0.35066490954834073</v>
      </c>
    </row>
    <row r="64" spans="1:18" x14ac:dyDescent="0.3">
      <c r="E64" s="15" t="s">
        <v>8630</v>
      </c>
      <c r="F64" s="6">
        <v>1235654.4100000006</v>
      </c>
      <c r="H64" s="10" t="s">
        <v>49</v>
      </c>
      <c r="I64" s="18">
        <v>0.57302024679525576</v>
      </c>
    </row>
    <row r="65" spans="5:9" x14ac:dyDescent="0.3">
      <c r="E65" s="15" t="s">
        <v>8631</v>
      </c>
      <c r="F65" s="6">
        <v>1187803.46</v>
      </c>
      <c r="H65" s="10" t="s">
        <v>8646</v>
      </c>
      <c r="I65" s="18">
        <v>7.6314843656403494E-2</v>
      </c>
    </row>
    <row r="66" spans="5:9" x14ac:dyDescent="0.3">
      <c r="E66" s="15" t="s">
        <v>8632</v>
      </c>
      <c r="F66" s="6">
        <v>1003593.7099999983</v>
      </c>
      <c r="H66" s="10" t="s">
        <v>8598</v>
      </c>
      <c r="I66" s="18">
        <v>1</v>
      </c>
    </row>
    <row r="67" spans="5:9" x14ac:dyDescent="0.3">
      <c r="E67" s="15" t="s">
        <v>8633</v>
      </c>
      <c r="F67" s="6">
        <v>1283731.5399999993</v>
      </c>
    </row>
    <row r="68" spans="5:9" x14ac:dyDescent="0.3">
      <c r="E68" s="15" t="s">
        <v>8634</v>
      </c>
      <c r="F68" s="6">
        <v>1180341.6899999988</v>
      </c>
      <c r="H68" s="7" t="s">
        <v>8653</v>
      </c>
    </row>
    <row r="69" spans="5:9" x14ac:dyDescent="0.3">
      <c r="E69" s="15" t="s">
        <v>8635</v>
      </c>
      <c r="F69" s="6">
        <v>1314774.2899999993</v>
      </c>
      <c r="H69" s="9" t="s">
        <v>8640</v>
      </c>
      <c r="I69" t="s">
        <v>8591</v>
      </c>
    </row>
    <row r="70" spans="5:9" x14ac:dyDescent="0.3">
      <c r="E70" s="15" t="s">
        <v>8637</v>
      </c>
      <c r="F70" s="6">
        <v>1155156.0299999979</v>
      </c>
      <c r="H70" s="10" t="s">
        <v>70</v>
      </c>
      <c r="I70">
        <v>2927</v>
      </c>
    </row>
    <row r="71" spans="5:9" x14ac:dyDescent="0.3">
      <c r="E71" s="15" t="s">
        <v>8638</v>
      </c>
      <c r="F71" s="6">
        <v>1164822.4500000004</v>
      </c>
      <c r="H71" s="10" t="s">
        <v>49</v>
      </c>
      <c r="I71">
        <v>4783</v>
      </c>
    </row>
    <row r="72" spans="5:9" x14ac:dyDescent="0.3">
      <c r="E72" s="15" t="s">
        <v>8639</v>
      </c>
      <c r="F72" s="6">
        <v>1127633.0599999989</v>
      </c>
      <c r="H72" s="10" t="s">
        <v>8646</v>
      </c>
      <c r="I72">
        <v>637</v>
      </c>
    </row>
    <row r="73" spans="5:9" x14ac:dyDescent="0.3">
      <c r="E73" s="15" t="s">
        <v>8641</v>
      </c>
      <c r="F73" s="6">
        <v>1215582.7599999998</v>
      </c>
      <c r="H73" s="10" t="s">
        <v>8598</v>
      </c>
      <c r="I73">
        <v>8347</v>
      </c>
    </row>
    <row r="74" spans="5:9" x14ac:dyDescent="0.3">
      <c r="E74" s="15" t="s">
        <v>8642</v>
      </c>
      <c r="F74" s="6">
        <v>1083172.6999999995</v>
      </c>
    </row>
    <row r="75" spans="5:9" x14ac:dyDescent="0.3">
      <c r="E75" s="10" t="s">
        <v>8598</v>
      </c>
      <c r="F75" s="6">
        <v>28214081.659999978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E7E51-BC8F-478B-92CB-3AF05CDA36AE}">
  <dimension ref="A1:B10"/>
  <sheetViews>
    <sheetView showGridLines="0" workbookViewId="0">
      <selection activeCell="L9" sqref="L9"/>
    </sheetView>
  </sheetViews>
  <sheetFormatPr defaultRowHeight="14.4" x14ac:dyDescent="0.3"/>
  <cols>
    <col min="1" max="1" width="12.6640625" bestFit="1" customWidth="1"/>
    <col min="2" max="2" width="19.6640625" customWidth="1"/>
  </cols>
  <sheetData>
    <row r="1" spans="1:2" x14ac:dyDescent="0.3">
      <c r="A1" t="s">
        <v>16</v>
      </c>
      <c r="B1" t="s">
        <v>8599</v>
      </c>
    </row>
    <row r="2" spans="1:2" x14ac:dyDescent="0.3">
      <c r="A2" t="s">
        <v>61</v>
      </c>
      <c r="B2" s="8">
        <f>GETPIVOTDATA("Satisfaction",'04_Pivot_Tables_&amp;_KPI_Calcs'!$H$39,"Province",A2)</f>
        <v>3.0042872454448015</v>
      </c>
    </row>
    <row r="3" spans="1:2" x14ac:dyDescent="0.3">
      <c r="A3" t="s">
        <v>77</v>
      </c>
      <c r="B3" s="8">
        <f>GETPIVOTDATA("Satisfaction",'04_Pivot_Tables_&amp;_KPI_Calcs'!$H$39,"Province",A3)</f>
        <v>3.0107181136120045</v>
      </c>
    </row>
    <row r="4" spans="1:2" x14ac:dyDescent="0.3">
      <c r="A4" t="s">
        <v>108</v>
      </c>
      <c r="B4" s="8">
        <f>GETPIVOTDATA("Satisfaction",'04_Pivot_Tables_&amp;_KPI_Calcs'!$H$39,"Province",A4)</f>
        <v>2.9787709497206705</v>
      </c>
    </row>
    <row r="5" spans="1:2" x14ac:dyDescent="0.3">
      <c r="A5" t="s">
        <v>130</v>
      </c>
      <c r="B5" s="8">
        <f>GETPIVOTDATA("Satisfaction",'04_Pivot_Tables_&amp;_KPI_Calcs'!$H$39,"Province",A5)</f>
        <v>2.9354485776805253</v>
      </c>
    </row>
    <row r="6" spans="1:2" x14ac:dyDescent="0.3">
      <c r="A6" t="s">
        <v>68</v>
      </c>
      <c r="B6" s="8">
        <f>GETPIVOTDATA("Satisfaction",'04_Pivot_Tables_&amp;_KPI_Calcs'!$H$39,"Province",A6)</f>
        <v>3.0247469066366706</v>
      </c>
    </row>
    <row r="7" spans="1:2" x14ac:dyDescent="0.3">
      <c r="A7" t="s">
        <v>40</v>
      </c>
      <c r="B7" s="8">
        <f>GETPIVOTDATA("Satisfaction",'04_Pivot_Tables_&amp;_KPI_Calcs'!$H$39,"Province",A7)</f>
        <v>3.0344478216818644</v>
      </c>
    </row>
    <row r="8" spans="1:2" x14ac:dyDescent="0.3">
      <c r="A8" t="s">
        <v>72</v>
      </c>
      <c r="B8" s="8">
        <f>GETPIVOTDATA("Satisfaction",'04_Pivot_Tables_&amp;_KPI_Calcs'!$H$39,"Province",A8)</f>
        <v>2.9800629590766001</v>
      </c>
    </row>
    <row r="9" spans="1:2" x14ac:dyDescent="0.3">
      <c r="A9" t="s">
        <v>125</v>
      </c>
      <c r="B9" s="8">
        <f>GETPIVOTDATA("Satisfaction",'04_Pivot_Tables_&amp;_KPI_Calcs'!$H$39,"Province",A9)</f>
        <v>3.0389884088514227</v>
      </c>
    </row>
    <row r="10" spans="1:2" x14ac:dyDescent="0.3">
      <c r="A10" t="s">
        <v>83</v>
      </c>
      <c r="B10" s="8">
        <f>GETPIVOTDATA("Satisfaction",'04_Pivot_Tables_&amp;_KPI_Calcs'!$H$39,"Province",A10)</f>
        <v>3.0033557046979866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9CD7C-A670-401F-8AB3-B561B017411D}">
  <sheetPr>
    <pageSetUpPr fitToPage="1"/>
  </sheetPr>
  <dimension ref="A1:P74"/>
  <sheetViews>
    <sheetView showGridLines="0" view="pageBreakPreview" topLeftCell="A55" zoomScale="82" zoomScaleNormal="54" zoomScaleSheetLayoutView="82" zoomScalePageLayoutView="28" workbookViewId="0">
      <selection activeCell="N72" sqref="N72"/>
    </sheetView>
  </sheetViews>
  <sheetFormatPr defaultRowHeight="14.4" x14ac:dyDescent="0.3"/>
  <cols>
    <col min="1" max="1" width="8.5546875" customWidth="1"/>
    <col min="2" max="2" width="0.44140625" hidden="1" customWidth="1"/>
    <col min="3" max="3" width="15.88671875" customWidth="1"/>
    <col min="5" max="5" width="8.5546875" customWidth="1"/>
    <col min="6" max="6" width="11.5546875" customWidth="1"/>
    <col min="7" max="7" width="12.77734375" customWidth="1"/>
    <col min="8" max="8" width="22.88671875" customWidth="1"/>
    <col min="10" max="10" width="5.33203125" customWidth="1"/>
    <col min="11" max="11" width="12" customWidth="1"/>
    <col min="12" max="12" width="23.109375" customWidth="1"/>
    <col min="14" max="14" width="27" customWidth="1"/>
    <col min="15" max="15" width="10.88671875" customWidth="1"/>
  </cols>
  <sheetData>
    <row r="1" spans="1:16" ht="25.8" customHeight="1" x14ac:dyDescent="0.3"/>
    <row r="2" spans="1:16" ht="30.6" customHeight="1" x14ac:dyDescent="0.5">
      <c r="A2" s="56" t="s">
        <v>8644</v>
      </c>
      <c r="B2" s="56"/>
      <c r="C2" s="56"/>
      <c r="D2" s="56"/>
      <c r="E2" s="56"/>
      <c r="F2" s="56"/>
      <c r="G2" s="56"/>
      <c r="H2" s="56"/>
      <c r="I2" s="56"/>
      <c r="J2" s="56"/>
      <c r="K2" s="56"/>
      <c r="L2" s="56"/>
      <c r="M2" s="56"/>
      <c r="N2" s="11"/>
      <c r="O2" s="11"/>
      <c r="P2" s="11"/>
    </row>
    <row r="3" spans="1:16" ht="25.8" x14ac:dyDescent="0.5">
      <c r="A3" s="11"/>
      <c r="B3" s="11"/>
      <c r="C3" s="11"/>
      <c r="F3" s="11"/>
      <c r="G3" s="11"/>
      <c r="L3" s="33"/>
      <c r="M3" s="33"/>
    </row>
    <row r="4" spans="1:16" x14ac:dyDescent="0.3">
      <c r="A4" s="33"/>
      <c r="B4" s="33"/>
      <c r="C4" s="33"/>
      <c r="D4" s="33"/>
      <c r="E4" s="33"/>
      <c r="F4" s="33"/>
      <c r="G4" s="33"/>
      <c r="H4" s="33"/>
      <c r="I4" s="33"/>
      <c r="K4" s="33"/>
      <c r="L4" s="33"/>
      <c r="M4" s="33"/>
    </row>
    <row r="5" spans="1:16" x14ac:dyDescent="0.3">
      <c r="A5" s="33"/>
      <c r="B5" s="33"/>
      <c r="C5" s="33"/>
      <c r="D5" s="33"/>
      <c r="E5" s="33"/>
      <c r="F5" s="33"/>
      <c r="G5" s="33"/>
      <c r="H5" s="33"/>
      <c r="I5" s="33"/>
      <c r="J5" s="33"/>
      <c r="K5" s="33"/>
      <c r="L5" s="33"/>
      <c r="M5" s="33"/>
    </row>
    <row r="6" spans="1:16" x14ac:dyDescent="0.3">
      <c r="A6" s="33"/>
      <c r="B6" s="33"/>
      <c r="C6" s="33"/>
      <c r="D6" s="33"/>
      <c r="E6" s="33"/>
      <c r="F6" s="33"/>
      <c r="G6" s="33"/>
      <c r="H6" s="33"/>
      <c r="I6" s="33"/>
      <c r="J6" s="33"/>
      <c r="K6" s="33"/>
      <c r="L6" s="33"/>
      <c r="M6" s="33"/>
    </row>
    <row r="7" spans="1:16" ht="25.8" x14ac:dyDescent="0.5">
      <c r="A7" s="33"/>
      <c r="B7" s="33"/>
      <c r="C7" s="46">
        <f>'04_Pivot_Tables_&amp;_KPI_Calcs'!A6</f>
        <v>8347</v>
      </c>
      <c r="D7" s="33"/>
      <c r="E7" s="33"/>
      <c r="F7" s="52" t="str">
        <f>'04_Pivot_Tables_&amp;_KPI_Calcs'!C6</f>
        <v>3.0 / 5</v>
      </c>
      <c r="H7" s="53">
        <f>'04_Pivot_Tables_&amp;_KPI_Calcs'!J6</f>
        <v>3380.1463591709262</v>
      </c>
      <c r="I7" s="33"/>
      <c r="J7" s="33"/>
      <c r="K7" s="47">
        <f>'04_Pivot_Tables_&amp;_KPI_Calcs'!H6</f>
        <v>0.50149754402779445</v>
      </c>
      <c r="M7" s="33"/>
    </row>
    <row r="8" spans="1:16" x14ac:dyDescent="0.3">
      <c r="A8" s="33"/>
      <c r="B8" s="33"/>
      <c r="C8" s="33"/>
      <c r="D8" s="33"/>
      <c r="E8" s="33"/>
      <c r="F8" s="33"/>
      <c r="G8" s="33"/>
      <c r="H8" s="33"/>
      <c r="I8" s="33"/>
      <c r="J8" s="33"/>
      <c r="K8" s="33"/>
      <c r="L8" s="33"/>
      <c r="M8" s="33"/>
    </row>
    <row r="9" spans="1:16" x14ac:dyDescent="0.3">
      <c r="A9" s="33"/>
      <c r="B9" s="33"/>
      <c r="C9" s="33"/>
      <c r="D9" s="33"/>
      <c r="E9" s="33"/>
      <c r="F9" s="33"/>
      <c r="G9" s="33"/>
      <c r="H9" s="33"/>
      <c r="I9" s="33"/>
      <c r="J9" s="33"/>
      <c r="K9" s="33"/>
      <c r="L9" s="33"/>
      <c r="M9" s="33"/>
    </row>
    <row r="10" spans="1:16" x14ac:dyDescent="0.3">
      <c r="A10" s="33"/>
      <c r="B10" s="33"/>
      <c r="C10" s="33"/>
      <c r="D10" s="33"/>
      <c r="E10" s="33"/>
      <c r="F10" s="33"/>
      <c r="G10" s="33"/>
      <c r="H10" s="33"/>
      <c r="I10" s="33"/>
      <c r="J10" s="33"/>
      <c r="K10" s="33"/>
      <c r="L10" s="33"/>
      <c r="M10" s="33"/>
    </row>
    <row r="11" spans="1:16" x14ac:dyDescent="0.3">
      <c r="A11" s="33"/>
      <c r="B11" s="33"/>
      <c r="C11" s="33"/>
      <c r="D11" s="33"/>
      <c r="E11" s="33"/>
      <c r="F11" s="33"/>
      <c r="G11" s="33"/>
      <c r="H11" s="33"/>
      <c r="I11" s="33"/>
      <c r="J11" s="33"/>
      <c r="K11" s="33"/>
      <c r="L11" s="33"/>
      <c r="M11" s="33"/>
    </row>
    <row r="12" spans="1:16" x14ac:dyDescent="0.3">
      <c r="A12" s="33"/>
      <c r="B12" s="33"/>
      <c r="C12" s="33"/>
      <c r="D12" s="33"/>
      <c r="E12" s="33"/>
      <c r="F12" s="33"/>
      <c r="G12" s="33"/>
      <c r="H12" s="33"/>
      <c r="I12" s="33"/>
      <c r="J12" s="33"/>
      <c r="K12" s="33"/>
      <c r="L12" s="33"/>
      <c r="M12" s="33"/>
    </row>
    <row r="13" spans="1:16" x14ac:dyDescent="0.3">
      <c r="A13" s="33"/>
      <c r="B13" s="33"/>
      <c r="C13" s="33"/>
      <c r="D13" s="33"/>
      <c r="E13" s="33"/>
      <c r="F13" s="33"/>
      <c r="G13" s="33"/>
      <c r="H13" s="33"/>
      <c r="I13" s="33"/>
      <c r="J13" s="33"/>
      <c r="K13" s="33"/>
      <c r="L13" s="33"/>
      <c r="M13" s="33"/>
    </row>
    <row r="14" spans="1:16" x14ac:dyDescent="0.3">
      <c r="A14" s="33"/>
      <c r="B14" s="33"/>
      <c r="C14" s="33"/>
      <c r="D14" s="33"/>
      <c r="E14" s="33"/>
      <c r="F14" s="33"/>
      <c r="G14" s="33"/>
      <c r="H14" s="33"/>
      <c r="I14" s="33"/>
      <c r="J14" s="33"/>
      <c r="K14" s="33"/>
      <c r="L14" s="33"/>
      <c r="M14" s="33"/>
    </row>
    <row r="15" spans="1:16" x14ac:dyDescent="0.3">
      <c r="A15" s="33"/>
      <c r="B15" s="33"/>
      <c r="C15" s="33"/>
      <c r="D15" s="33"/>
      <c r="E15" s="33"/>
      <c r="F15" s="33"/>
      <c r="G15" s="33"/>
      <c r="H15" s="33"/>
      <c r="I15" s="33"/>
      <c r="J15" s="33"/>
      <c r="K15" s="33"/>
      <c r="L15" s="33"/>
      <c r="M15" s="33"/>
    </row>
    <row r="16" spans="1:16" x14ac:dyDescent="0.3">
      <c r="A16" s="33"/>
      <c r="B16" s="33"/>
      <c r="C16" s="33"/>
      <c r="D16" s="33"/>
      <c r="E16" s="33"/>
      <c r="F16" s="33"/>
      <c r="G16" s="33"/>
      <c r="H16" s="33"/>
      <c r="I16" s="33"/>
      <c r="J16" s="33"/>
      <c r="K16" s="33"/>
      <c r="L16" s="33"/>
      <c r="M16" s="33"/>
    </row>
    <row r="17" spans="1:13" x14ac:dyDescent="0.3">
      <c r="A17" s="33"/>
      <c r="B17" s="33"/>
      <c r="C17" s="33"/>
      <c r="D17" s="33"/>
      <c r="E17" s="33"/>
      <c r="F17" s="33"/>
      <c r="G17" s="33"/>
      <c r="H17" s="33"/>
      <c r="I17" s="33"/>
      <c r="J17" s="33"/>
      <c r="K17" s="33"/>
      <c r="L17" s="33"/>
      <c r="M17" s="33"/>
    </row>
    <row r="18" spans="1:13" x14ac:dyDescent="0.3">
      <c r="A18" s="33"/>
      <c r="B18" s="33"/>
      <c r="C18" s="33"/>
      <c r="D18" s="33"/>
      <c r="E18" s="33"/>
      <c r="F18" s="33"/>
      <c r="G18" s="33"/>
      <c r="H18" s="33"/>
      <c r="I18" s="33"/>
      <c r="J18" s="33"/>
      <c r="K18" s="33"/>
      <c r="L18" s="33"/>
      <c r="M18" s="33"/>
    </row>
    <row r="19" spans="1:13" x14ac:dyDescent="0.3">
      <c r="A19" s="33"/>
      <c r="B19" s="33"/>
      <c r="C19" s="33"/>
      <c r="D19" s="33"/>
      <c r="E19" s="33"/>
      <c r="F19" s="33"/>
      <c r="G19" s="33"/>
      <c r="H19" s="33"/>
      <c r="I19" s="33"/>
      <c r="J19" s="33"/>
      <c r="K19" s="33"/>
      <c r="L19" s="33"/>
      <c r="M19" s="33"/>
    </row>
    <row r="20" spans="1:13" x14ac:dyDescent="0.3">
      <c r="A20" s="33"/>
      <c r="B20" s="33"/>
      <c r="C20" s="33"/>
      <c r="D20" s="33"/>
      <c r="E20" s="33"/>
      <c r="F20" s="33"/>
      <c r="G20" s="33"/>
      <c r="H20" s="33"/>
      <c r="I20" s="33"/>
      <c r="J20" s="33"/>
      <c r="K20" s="33"/>
      <c r="L20" s="33"/>
      <c r="M20" s="33"/>
    </row>
    <row r="21" spans="1:13" x14ac:dyDescent="0.3">
      <c r="A21" s="33"/>
      <c r="B21" s="33"/>
      <c r="C21" s="33"/>
      <c r="D21" s="33"/>
      <c r="E21" s="33"/>
      <c r="F21" s="33"/>
      <c r="G21" s="33"/>
      <c r="H21" s="33"/>
      <c r="I21" s="33"/>
      <c r="J21" s="33"/>
      <c r="K21" s="33"/>
      <c r="L21" s="33"/>
      <c r="M21" s="33"/>
    </row>
    <row r="22" spans="1:13" x14ac:dyDescent="0.3">
      <c r="A22" s="33"/>
      <c r="B22" s="33"/>
      <c r="C22" s="33"/>
      <c r="D22" s="33"/>
      <c r="E22" s="33"/>
      <c r="F22" s="33"/>
      <c r="G22" s="33"/>
      <c r="H22" s="33"/>
      <c r="I22" s="33"/>
      <c r="J22" s="33"/>
      <c r="K22" s="33"/>
      <c r="L22" s="33"/>
      <c r="M22" s="33"/>
    </row>
    <row r="23" spans="1:13" x14ac:dyDescent="0.3">
      <c r="A23" s="33"/>
      <c r="B23" s="33"/>
      <c r="C23" s="33"/>
      <c r="D23" s="33"/>
      <c r="E23" s="33"/>
      <c r="F23" s="33"/>
      <c r="G23" s="33"/>
      <c r="H23" s="33"/>
      <c r="I23" s="33"/>
      <c r="J23" s="33"/>
      <c r="K23" s="33"/>
      <c r="L23" s="33"/>
      <c r="M23" s="33"/>
    </row>
    <row r="24" spans="1:13" x14ac:dyDescent="0.3">
      <c r="A24" s="33"/>
      <c r="B24" s="33"/>
      <c r="C24" s="33"/>
      <c r="D24" s="33"/>
      <c r="E24" s="33"/>
      <c r="F24" s="33"/>
      <c r="G24" s="33"/>
      <c r="H24" s="33"/>
      <c r="I24" s="33"/>
      <c r="J24" s="33"/>
      <c r="K24" s="33"/>
      <c r="L24" s="33"/>
      <c r="M24" s="33"/>
    </row>
    <row r="25" spans="1:13" x14ac:dyDescent="0.3">
      <c r="A25" s="33"/>
      <c r="B25" s="33"/>
      <c r="C25" s="33"/>
      <c r="D25" s="33"/>
      <c r="E25" s="33"/>
      <c r="F25" s="33"/>
      <c r="G25" s="33"/>
      <c r="H25" s="33"/>
      <c r="I25" s="33"/>
      <c r="J25" s="33"/>
      <c r="K25" s="33"/>
      <c r="L25" s="33"/>
      <c r="M25" s="33"/>
    </row>
    <row r="26" spans="1:13" x14ac:dyDescent="0.3">
      <c r="A26" s="33"/>
      <c r="B26" s="33"/>
      <c r="C26" s="33"/>
      <c r="D26" s="33"/>
      <c r="E26" s="33"/>
      <c r="F26" s="33"/>
      <c r="G26" s="33"/>
      <c r="H26" s="33"/>
      <c r="I26" s="33"/>
      <c r="J26" s="33"/>
      <c r="K26" s="33"/>
      <c r="L26" s="33"/>
      <c r="M26" s="33"/>
    </row>
    <row r="27" spans="1:13" x14ac:dyDescent="0.3">
      <c r="A27" s="33"/>
      <c r="B27" s="33"/>
      <c r="C27" s="33"/>
      <c r="D27" s="33"/>
      <c r="E27" s="33"/>
      <c r="F27" s="33"/>
      <c r="G27" s="33"/>
      <c r="H27" s="33"/>
      <c r="I27" s="33"/>
      <c r="J27" s="33"/>
      <c r="K27" s="33"/>
      <c r="L27" s="33"/>
      <c r="M27" s="33"/>
    </row>
    <row r="28" spans="1:13" x14ac:dyDescent="0.3">
      <c r="A28" s="33"/>
      <c r="B28" s="33"/>
      <c r="C28" s="33"/>
      <c r="D28" s="33"/>
      <c r="E28" s="33"/>
      <c r="F28" s="33"/>
      <c r="G28" s="33"/>
      <c r="H28" s="33"/>
      <c r="I28" s="33"/>
      <c r="J28" s="33"/>
      <c r="K28" s="33"/>
      <c r="L28" s="33"/>
      <c r="M28" s="33"/>
    </row>
    <row r="29" spans="1:13" x14ac:dyDescent="0.3">
      <c r="A29" s="33"/>
      <c r="B29" s="33"/>
      <c r="C29" s="33"/>
      <c r="D29" s="33"/>
      <c r="E29" s="33"/>
      <c r="F29" s="33"/>
      <c r="G29" s="33"/>
      <c r="H29" s="33"/>
      <c r="I29" s="33"/>
      <c r="J29" s="33"/>
      <c r="K29" s="33"/>
      <c r="L29" s="33"/>
      <c r="M29" s="33"/>
    </row>
    <row r="30" spans="1:13" x14ac:dyDescent="0.3">
      <c r="A30" s="33"/>
      <c r="B30" s="33"/>
      <c r="C30" s="33"/>
      <c r="D30" s="33"/>
      <c r="E30" s="33"/>
      <c r="F30" s="33"/>
      <c r="G30" s="33"/>
      <c r="H30" s="33"/>
      <c r="I30" s="33"/>
      <c r="J30" s="33"/>
      <c r="K30" s="33"/>
      <c r="L30" s="33"/>
      <c r="M30" s="33"/>
    </row>
    <row r="31" spans="1:13" x14ac:dyDescent="0.3">
      <c r="A31" s="33"/>
      <c r="B31" s="33"/>
      <c r="C31" s="33"/>
      <c r="D31" s="33"/>
      <c r="E31" s="33"/>
      <c r="F31" s="33"/>
      <c r="G31" s="33"/>
      <c r="H31" s="33"/>
      <c r="I31" s="33"/>
      <c r="J31" s="33"/>
      <c r="K31" s="33"/>
      <c r="L31" s="33"/>
      <c r="M31" s="33"/>
    </row>
    <row r="32" spans="1:13" x14ac:dyDescent="0.3">
      <c r="A32" s="33"/>
      <c r="B32" s="33"/>
      <c r="C32" s="33"/>
      <c r="D32" s="33"/>
      <c r="E32" s="33"/>
      <c r="F32" s="33"/>
      <c r="G32" s="33"/>
      <c r="H32" s="33"/>
      <c r="I32" s="33"/>
      <c r="J32" s="33"/>
      <c r="K32" s="33"/>
      <c r="L32" s="33"/>
      <c r="M32" s="33"/>
    </row>
    <row r="33" spans="1:13" x14ac:dyDescent="0.3">
      <c r="A33" s="33"/>
      <c r="B33" s="33"/>
      <c r="C33" s="33"/>
      <c r="D33" s="33"/>
      <c r="E33" s="33"/>
      <c r="F33" s="33"/>
      <c r="G33" s="33"/>
      <c r="H33" s="33"/>
      <c r="I33" s="33"/>
      <c r="J33" s="33"/>
      <c r="K33" s="33"/>
      <c r="L33" s="33"/>
      <c r="M33" s="33"/>
    </row>
    <row r="34" spans="1:13" x14ac:dyDescent="0.3">
      <c r="A34" s="33"/>
      <c r="B34" s="33"/>
      <c r="C34" s="33"/>
      <c r="D34" s="33"/>
      <c r="E34" s="33"/>
      <c r="F34" s="33"/>
      <c r="G34" s="33"/>
      <c r="H34" s="33"/>
      <c r="I34" s="33"/>
      <c r="J34" s="33"/>
      <c r="K34" s="33"/>
      <c r="L34" s="33"/>
      <c r="M34" s="33"/>
    </row>
    <row r="35" spans="1:13" x14ac:dyDescent="0.3">
      <c r="A35" s="33"/>
      <c r="B35" s="33"/>
      <c r="C35" s="33"/>
      <c r="D35" s="33"/>
      <c r="E35" s="33"/>
      <c r="F35" s="33"/>
      <c r="G35" s="33"/>
      <c r="H35" s="33"/>
      <c r="I35" s="33"/>
      <c r="J35" s="33"/>
      <c r="K35" s="33"/>
      <c r="L35" s="33"/>
      <c r="M35" s="33"/>
    </row>
    <row r="36" spans="1:13" x14ac:dyDescent="0.3">
      <c r="A36" s="33"/>
      <c r="B36" s="33"/>
      <c r="C36" s="33"/>
      <c r="D36" s="33"/>
      <c r="E36" s="33"/>
      <c r="F36" s="33"/>
      <c r="G36" s="33"/>
      <c r="H36" s="33"/>
      <c r="I36" s="33"/>
      <c r="J36" s="33"/>
      <c r="K36" s="33"/>
      <c r="L36" s="33"/>
      <c r="M36" s="33"/>
    </row>
    <row r="37" spans="1:13" x14ac:dyDescent="0.3">
      <c r="A37" s="33"/>
      <c r="B37" s="33"/>
      <c r="C37" s="33"/>
      <c r="D37" s="33"/>
      <c r="E37" s="33"/>
      <c r="F37" s="33"/>
      <c r="G37" s="33"/>
      <c r="H37" s="33"/>
      <c r="I37" s="33"/>
      <c r="J37" s="33"/>
      <c r="K37" s="33"/>
      <c r="L37" s="33"/>
      <c r="M37" s="33"/>
    </row>
    <row r="38" spans="1:13" x14ac:dyDescent="0.3">
      <c r="A38" s="33"/>
      <c r="B38" s="33"/>
      <c r="C38" s="33"/>
      <c r="D38" s="33"/>
      <c r="E38" s="33"/>
      <c r="F38" s="33"/>
      <c r="G38" s="33"/>
      <c r="H38" s="33"/>
      <c r="I38" s="33"/>
      <c r="J38" s="33"/>
      <c r="K38" s="33"/>
      <c r="L38" s="33"/>
      <c r="M38" s="33"/>
    </row>
    <row r="39" spans="1:13" x14ac:dyDescent="0.3">
      <c r="A39" s="33"/>
      <c r="B39" s="33"/>
      <c r="C39" s="33"/>
      <c r="D39" s="33"/>
      <c r="E39" s="33"/>
      <c r="F39" s="33"/>
      <c r="G39" s="33"/>
      <c r="H39" s="33"/>
      <c r="I39" s="33"/>
      <c r="J39" s="33"/>
      <c r="K39" s="33"/>
      <c r="L39" s="33"/>
      <c r="M39" s="33"/>
    </row>
    <row r="40" spans="1:13" x14ac:dyDescent="0.3">
      <c r="A40" s="33"/>
      <c r="B40" s="33"/>
      <c r="C40" s="33"/>
      <c r="D40" s="33"/>
      <c r="E40" s="33"/>
      <c r="F40" s="33"/>
      <c r="G40" s="33"/>
      <c r="H40" s="33"/>
      <c r="I40" s="33"/>
      <c r="J40" s="33"/>
      <c r="K40" s="33"/>
      <c r="L40" s="33"/>
      <c r="M40" s="33"/>
    </row>
    <row r="41" spans="1:13" x14ac:dyDescent="0.3">
      <c r="A41" s="33"/>
      <c r="B41" s="33"/>
      <c r="C41" s="33"/>
      <c r="D41" s="33"/>
      <c r="E41" s="33"/>
      <c r="F41" s="33"/>
      <c r="G41" s="33"/>
      <c r="H41" s="33"/>
      <c r="I41" s="33"/>
      <c r="J41" s="33"/>
      <c r="K41" s="33"/>
      <c r="L41" s="33"/>
      <c r="M41" s="33"/>
    </row>
    <row r="42" spans="1:13" x14ac:dyDescent="0.3">
      <c r="A42" s="33"/>
      <c r="B42" s="33"/>
      <c r="C42" s="33"/>
      <c r="D42" s="33"/>
      <c r="E42" s="33"/>
      <c r="F42" s="33"/>
      <c r="G42" s="33"/>
      <c r="H42" s="33"/>
      <c r="I42" s="33"/>
      <c r="J42" s="33"/>
      <c r="K42" s="33"/>
      <c r="L42" s="33"/>
      <c r="M42" s="33"/>
    </row>
    <row r="43" spans="1:13" x14ac:dyDescent="0.3">
      <c r="A43" s="33"/>
      <c r="B43" s="33"/>
      <c r="C43" s="33"/>
      <c r="D43" s="33"/>
      <c r="E43" s="33"/>
      <c r="F43" s="33"/>
      <c r="G43" s="33"/>
      <c r="H43" s="33"/>
      <c r="I43" s="33"/>
      <c r="J43" s="33"/>
      <c r="K43" s="33"/>
      <c r="L43" s="33"/>
      <c r="M43" s="33"/>
    </row>
    <row r="44" spans="1:13" x14ac:dyDescent="0.3">
      <c r="A44" s="33"/>
      <c r="B44" s="33"/>
      <c r="C44" s="33"/>
      <c r="D44" s="33"/>
      <c r="E44" s="33"/>
      <c r="F44" s="33"/>
      <c r="G44" s="33"/>
      <c r="H44" s="33"/>
      <c r="I44" s="33"/>
      <c r="J44" s="33"/>
      <c r="K44" s="33"/>
      <c r="L44" s="33"/>
      <c r="M44" s="33"/>
    </row>
    <row r="45" spans="1:13" x14ac:dyDescent="0.3">
      <c r="A45" s="33"/>
      <c r="B45" s="33"/>
      <c r="C45" s="33"/>
      <c r="D45" s="33"/>
      <c r="E45" s="33"/>
      <c r="F45" s="33"/>
      <c r="G45" s="33"/>
      <c r="H45" s="33"/>
      <c r="I45" s="33"/>
      <c r="J45" s="33"/>
      <c r="K45" s="33"/>
      <c r="L45" s="33"/>
      <c r="M45" s="33"/>
    </row>
    <row r="46" spans="1:13" x14ac:dyDescent="0.3">
      <c r="A46" s="33"/>
      <c r="B46" s="33"/>
      <c r="C46" s="33"/>
      <c r="D46" s="33"/>
      <c r="E46" s="33"/>
      <c r="F46" s="33"/>
      <c r="G46" s="33"/>
      <c r="H46" s="33"/>
      <c r="I46" s="33"/>
      <c r="J46" s="33"/>
      <c r="K46" s="33"/>
      <c r="L46" s="33"/>
      <c r="M46" s="33"/>
    </row>
    <row r="47" spans="1:13" x14ac:dyDescent="0.3">
      <c r="A47" s="33"/>
      <c r="B47" s="33"/>
      <c r="C47" s="33"/>
      <c r="D47" s="33"/>
      <c r="E47" s="33"/>
      <c r="F47" s="33"/>
      <c r="G47" s="33"/>
      <c r="H47" s="33"/>
      <c r="I47" s="33"/>
      <c r="J47" s="33"/>
      <c r="K47" s="33"/>
      <c r="L47" s="33"/>
      <c r="M47" s="33"/>
    </row>
    <row r="48" spans="1:13" x14ac:dyDescent="0.3">
      <c r="A48" s="33"/>
      <c r="B48" s="33"/>
      <c r="C48" s="33"/>
      <c r="D48" s="33"/>
      <c r="E48" s="33"/>
      <c r="F48" s="33"/>
      <c r="G48" s="33"/>
      <c r="H48" s="33"/>
      <c r="I48" s="33"/>
      <c r="J48" s="33"/>
      <c r="K48" s="33"/>
      <c r="L48" s="33"/>
      <c r="M48" s="33"/>
    </row>
    <row r="49" spans="1:14" x14ac:dyDescent="0.3">
      <c r="A49" s="33"/>
      <c r="B49" s="33"/>
      <c r="C49" s="33"/>
      <c r="D49" s="33"/>
      <c r="E49" s="33"/>
      <c r="F49" s="33"/>
      <c r="G49" s="33"/>
      <c r="H49" s="33"/>
      <c r="I49" s="33"/>
      <c r="J49" s="33"/>
      <c r="K49" s="33"/>
      <c r="L49" s="33"/>
      <c r="M49" s="33"/>
    </row>
    <row r="50" spans="1:14" x14ac:dyDescent="0.3">
      <c r="A50" s="33"/>
      <c r="B50" s="33"/>
      <c r="C50" s="33"/>
      <c r="D50" s="33"/>
      <c r="E50" s="33"/>
      <c r="F50" s="33"/>
      <c r="G50" s="33"/>
      <c r="H50" s="33"/>
      <c r="I50" s="33"/>
      <c r="J50" s="33"/>
      <c r="K50" s="33"/>
      <c r="L50" s="33"/>
      <c r="M50" s="33"/>
    </row>
    <row r="51" spans="1:14" x14ac:dyDescent="0.3">
      <c r="A51" s="33"/>
      <c r="B51" s="33"/>
      <c r="C51" s="33"/>
      <c r="D51" s="33"/>
      <c r="E51" s="33"/>
      <c r="F51" s="33"/>
      <c r="G51" s="33"/>
      <c r="H51" s="33"/>
      <c r="I51" s="33"/>
      <c r="J51" s="33"/>
      <c r="K51" s="33"/>
      <c r="L51" s="33"/>
      <c r="M51" s="33"/>
    </row>
    <row r="52" spans="1:14" x14ac:dyDescent="0.3">
      <c r="A52" s="33"/>
      <c r="B52" s="33"/>
      <c r="C52" s="33"/>
      <c r="D52" s="33"/>
      <c r="E52" s="33"/>
      <c r="F52" s="33"/>
      <c r="G52" s="33"/>
      <c r="H52" s="33"/>
      <c r="I52" s="33"/>
      <c r="J52" s="33"/>
      <c r="K52" s="33"/>
      <c r="L52" s="33"/>
      <c r="M52" s="33"/>
    </row>
    <row r="53" spans="1:14" x14ac:dyDescent="0.3">
      <c r="A53" s="33"/>
      <c r="B53" s="33"/>
      <c r="C53" s="33"/>
      <c r="D53" s="33"/>
      <c r="E53" s="33"/>
      <c r="F53" s="33"/>
      <c r="G53" s="33"/>
      <c r="H53" s="33"/>
      <c r="I53" s="33"/>
      <c r="J53" s="33"/>
      <c r="K53" s="33"/>
      <c r="L53" s="33"/>
      <c r="M53" s="33"/>
    </row>
    <row r="54" spans="1:14" x14ac:dyDescent="0.3">
      <c r="A54" s="33"/>
      <c r="B54" s="33"/>
      <c r="C54" s="33"/>
      <c r="D54" s="33"/>
      <c r="E54" s="33"/>
      <c r="F54" s="33"/>
      <c r="G54" s="33"/>
      <c r="H54" s="33"/>
      <c r="I54" s="33"/>
      <c r="J54" s="33"/>
      <c r="K54" s="33"/>
      <c r="L54" s="33"/>
      <c r="M54" s="33"/>
    </row>
    <row r="55" spans="1:14" x14ac:dyDescent="0.3">
      <c r="A55" s="33"/>
      <c r="B55" s="33"/>
      <c r="C55" s="33"/>
      <c r="D55" s="33"/>
      <c r="E55" s="33"/>
      <c r="F55" s="33"/>
      <c r="G55" s="33"/>
      <c r="H55" s="33"/>
      <c r="I55" s="33"/>
      <c r="J55" s="33"/>
      <c r="K55" s="33"/>
      <c r="L55" s="33"/>
      <c r="M55" s="33"/>
    </row>
    <row r="56" spans="1:14" x14ac:dyDescent="0.3">
      <c r="A56" s="33"/>
      <c r="B56" s="33"/>
      <c r="C56" s="33"/>
      <c r="D56" s="33"/>
      <c r="E56" s="33"/>
      <c r="F56" s="33"/>
      <c r="G56" s="33"/>
      <c r="H56" s="33"/>
      <c r="I56" s="33"/>
      <c r="J56" s="33"/>
      <c r="K56" s="33"/>
      <c r="L56" s="33"/>
      <c r="M56" s="33"/>
    </row>
    <row r="57" spans="1:14" x14ac:dyDescent="0.3">
      <c r="A57" s="33"/>
      <c r="B57" s="33"/>
      <c r="C57" s="33"/>
      <c r="D57" s="33"/>
      <c r="E57" s="33"/>
      <c r="F57" s="33"/>
      <c r="G57" s="33"/>
      <c r="H57" s="33"/>
      <c r="I57" s="33"/>
      <c r="J57" s="33"/>
      <c r="K57" s="33"/>
      <c r="L57" s="33"/>
      <c r="M57" s="33"/>
    </row>
    <row r="58" spans="1:14" x14ac:dyDescent="0.3">
      <c r="A58" s="33"/>
      <c r="B58" s="33"/>
      <c r="C58" s="33"/>
      <c r="D58" s="33"/>
      <c r="E58" s="33"/>
      <c r="F58" s="33"/>
      <c r="G58" s="33"/>
      <c r="H58" s="33"/>
      <c r="I58" s="33"/>
      <c r="J58" s="33"/>
      <c r="K58" s="33"/>
      <c r="L58" s="33"/>
      <c r="M58" s="33"/>
    </row>
    <row r="59" spans="1:14" x14ac:dyDescent="0.3">
      <c r="A59" s="33"/>
      <c r="B59" s="33"/>
      <c r="C59" s="33"/>
      <c r="D59" s="33"/>
      <c r="E59" s="33"/>
      <c r="F59" s="33"/>
      <c r="G59" s="33"/>
      <c r="H59" s="33"/>
      <c r="I59" s="33"/>
      <c r="J59" s="33"/>
      <c r="K59" s="33"/>
      <c r="L59" s="33"/>
      <c r="M59" s="33"/>
    </row>
    <row r="60" spans="1:14" x14ac:dyDescent="0.3">
      <c r="A60" s="33"/>
      <c r="B60" s="33"/>
      <c r="C60" s="33"/>
      <c r="D60" s="33"/>
      <c r="E60" s="33"/>
      <c r="F60" s="33"/>
      <c r="G60" s="33"/>
      <c r="H60" s="33"/>
      <c r="I60" s="33"/>
      <c r="J60" s="33"/>
      <c r="K60" s="33"/>
      <c r="L60" s="33"/>
      <c r="M60" s="33"/>
    </row>
    <row r="61" spans="1:14" x14ac:dyDescent="0.3">
      <c r="A61" s="33"/>
      <c r="B61" s="33"/>
      <c r="C61" s="33"/>
      <c r="D61" s="33"/>
      <c r="E61" s="33"/>
      <c r="F61" s="33"/>
      <c r="G61" s="33"/>
      <c r="H61" s="33"/>
      <c r="I61" s="33"/>
      <c r="J61" s="33"/>
      <c r="K61" s="33"/>
      <c r="L61" s="33"/>
      <c r="M61" s="33"/>
    </row>
    <row r="62" spans="1:14" x14ac:dyDescent="0.3">
      <c r="A62" s="33"/>
      <c r="B62" s="33"/>
      <c r="C62" s="33"/>
      <c r="D62" s="33"/>
      <c r="E62" s="33"/>
      <c r="F62" s="33"/>
      <c r="G62" s="33"/>
      <c r="H62" s="33"/>
      <c r="I62" s="33"/>
      <c r="J62" s="33"/>
      <c r="K62" s="33"/>
      <c r="L62" s="33"/>
      <c r="M62" s="33"/>
    </row>
    <row r="63" spans="1:14" x14ac:dyDescent="0.3">
      <c r="A63" s="33"/>
      <c r="B63" s="33"/>
      <c r="C63" s="33"/>
      <c r="D63" s="33"/>
      <c r="E63" s="33"/>
      <c r="F63" s="33"/>
      <c r="G63" s="33"/>
      <c r="H63" s="33"/>
      <c r="I63" s="33"/>
      <c r="J63" s="33"/>
      <c r="K63" s="33"/>
      <c r="L63" s="33"/>
      <c r="M63" s="33"/>
      <c r="N63" s="33"/>
    </row>
    <row r="64" spans="1:14" x14ac:dyDescent="0.3">
      <c r="A64" s="33"/>
      <c r="B64" s="33"/>
      <c r="C64" s="33"/>
      <c r="D64" s="33"/>
      <c r="E64" s="33"/>
      <c r="F64" s="33"/>
      <c r="G64" s="33"/>
      <c r="I64" s="33"/>
      <c r="J64" s="33"/>
      <c r="K64" s="33"/>
      <c r="L64" s="33"/>
      <c r="M64" s="33"/>
    </row>
    <row r="65" spans="1:13" x14ac:dyDescent="0.3">
      <c r="A65" s="33"/>
      <c r="B65" s="33"/>
      <c r="C65" s="33"/>
      <c r="D65" s="33"/>
      <c r="E65" s="33"/>
      <c r="F65" s="33"/>
      <c r="G65" s="33"/>
      <c r="H65" s="33"/>
      <c r="I65" s="33"/>
      <c r="J65" s="33"/>
      <c r="K65" s="33"/>
      <c r="L65" s="33"/>
      <c r="M65" s="33"/>
    </row>
    <row r="66" spans="1:13" x14ac:dyDescent="0.3">
      <c r="A66" s="33"/>
      <c r="B66" s="33"/>
      <c r="C66" s="33"/>
      <c r="D66" s="33"/>
      <c r="E66" s="33"/>
      <c r="F66" s="33"/>
      <c r="G66" s="33"/>
      <c r="H66" s="33"/>
      <c r="I66" s="33"/>
      <c r="J66" s="33"/>
      <c r="K66" s="33"/>
      <c r="L66" s="33"/>
      <c r="M66" s="33"/>
    </row>
    <row r="67" spans="1:13" x14ac:dyDescent="0.3">
      <c r="A67" s="33"/>
      <c r="B67" s="33"/>
      <c r="C67" s="33"/>
      <c r="D67" s="33"/>
      <c r="E67" s="33"/>
      <c r="F67" s="33"/>
      <c r="G67" s="33"/>
      <c r="H67" s="33"/>
      <c r="I67" s="33"/>
      <c r="J67" s="33"/>
      <c r="K67" s="33"/>
      <c r="L67" s="33"/>
      <c r="M67" s="33"/>
    </row>
    <row r="68" spans="1:13" x14ac:dyDescent="0.3">
      <c r="A68" s="33"/>
      <c r="B68" s="33"/>
      <c r="C68" s="33"/>
      <c r="D68" s="33"/>
      <c r="E68" s="33"/>
      <c r="F68" s="33"/>
      <c r="G68" s="33"/>
      <c r="H68" s="33"/>
      <c r="I68" s="33"/>
      <c r="J68" s="33"/>
      <c r="K68" s="33"/>
      <c r="L68" s="33"/>
      <c r="M68" s="33"/>
    </row>
    <row r="69" spans="1:13" x14ac:dyDescent="0.3">
      <c r="A69" s="33"/>
      <c r="B69" s="33"/>
      <c r="C69" s="33"/>
      <c r="D69" s="33"/>
      <c r="E69" s="33"/>
      <c r="F69" s="33"/>
      <c r="G69" s="33"/>
      <c r="H69" s="33"/>
      <c r="I69" s="33"/>
      <c r="J69" s="33"/>
      <c r="K69" s="33"/>
      <c r="L69" s="33"/>
      <c r="M69" s="33"/>
    </row>
    <row r="74" spans="1:13" x14ac:dyDescent="0.3">
      <c r="H74" s="54"/>
    </row>
  </sheetData>
  <mergeCells count="1">
    <mergeCell ref="A2:M2"/>
  </mergeCells>
  <pageMargins left="0.23622047244094491" right="0.23622047244094491" top="0.74803149606299213" bottom="0.74803149606299213" header="0.31496062992125984" footer="0.31496062992125984"/>
  <pageSetup paperSize="9" scale="57" orientation="portrait" horizontalDpi="4294967293" verticalDpi="0"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16745-3D25-4764-AA39-509D34739292}">
  <sheetPr>
    <pageSetUpPr fitToPage="1"/>
  </sheetPr>
  <dimension ref="B1:I6"/>
  <sheetViews>
    <sheetView showGridLines="0" view="pageBreakPreview" zoomScale="71" zoomScaleNormal="63" zoomScaleSheetLayoutView="71" zoomScalePageLayoutView="25" workbookViewId="0">
      <selection activeCell="G1" sqref="G1"/>
    </sheetView>
  </sheetViews>
  <sheetFormatPr defaultRowHeight="14.4" x14ac:dyDescent="0.3"/>
  <cols>
    <col min="1" max="1" width="8.88671875" customWidth="1"/>
    <col min="2" max="2" width="24" customWidth="1"/>
  </cols>
  <sheetData>
    <row r="1" spans="2:9" ht="25.8" x14ac:dyDescent="0.5">
      <c r="E1" s="11"/>
      <c r="F1" s="11" t="s">
        <v>8645</v>
      </c>
      <c r="G1" s="11"/>
      <c r="H1" s="11"/>
      <c r="I1" s="11"/>
    </row>
    <row r="6" spans="2:9" ht="21" x14ac:dyDescent="0.4">
      <c r="B6" s="44">
        <f>'04_Pivot_Tables_&amp;_KPI_Calcs'!E6</f>
        <v>28214081.659999721</v>
      </c>
      <c r="F6" s="45">
        <f>'04_Pivot_Tables_&amp;_KPI_Calcs'!M7</f>
        <v>0.37963683527885861</v>
      </c>
    </row>
  </sheetData>
  <pageMargins left="0.23622047244094491" right="0.23622047244094491" top="0.74803149606299213" bottom="0.74803149606299213" header="0.31496062992125984" footer="0.31496062992125984"/>
  <pageSetup paperSize="9" scale="66" orientation="portrait" horizontalDpi="4294967293"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51C341-C6DE-44F6-A6B9-00F61BCC29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Index</vt:lpstr>
      <vt:lpstr>01_Cleaned_Data</vt:lpstr>
      <vt:lpstr>02_Lookup_Tables</vt:lpstr>
      <vt:lpstr>03_Comment_List</vt:lpstr>
      <vt:lpstr>Sentiment_Map</vt:lpstr>
      <vt:lpstr>04_Pivot_Tables_&amp;_KPI_Calcs</vt:lpstr>
      <vt:lpstr>05_Map_Data</vt:lpstr>
      <vt:lpstr>06_Dashboard</vt:lpstr>
      <vt:lpstr>07_Extra_Analysis</vt:lpstr>
      <vt:lpstr>'06_Dashboard'!Print_Area</vt:lpstr>
      <vt:lpstr>'07_Extra_Analysis'!Print_Area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Timothy Macqueen</dc:creator>
  <cp:keywords/>
  <dc:description/>
  <cp:lastModifiedBy>Timothy Macqueen</cp:lastModifiedBy>
  <cp:revision/>
  <cp:lastPrinted>2026-10-12T12:25:56Z</cp:lastPrinted>
  <dcterms:created xsi:type="dcterms:W3CDTF">2026-07-28T12:06:40Z</dcterms:created>
  <dcterms:modified xsi:type="dcterms:W3CDTF">2026-10-14T08:18:40Z</dcterms:modified>
  <cp:category/>
  <cp:contentStatus/>
</cp:coreProperties>
</file>